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Risk Dashboard" sheetId="2" r:id="rId2"/>
    <sheet name="Detailed Analysis" sheetId="3" r:id="rId3"/>
    <sheet name="Raw Data" sheetId="4" r:id="rId4"/>
    <sheet name="Inputs" sheetId="5" r:id="rId5"/>
    <sheet name="Scoring_Config" sheetId="6" r:id="rId6"/>
    <sheet name="Application ID" sheetId="7" r:id="rId7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<sst xmlns="http://schemas.openxmlformats.org/spreadsheetml/2006/main" count="181732" uniqueCount="13624">
  <si>
    <t>Metric</t>
  </si>
  <si>
    <t>Value</t>
  </si>
  <si>
    <t>Percentage</t>
  </si>
  <si>
    <t>FIREWALL RISK ASSESSMENT REPORT</t>
  </si>
  <si>
    <t>Generated:</t>
  </si>
  <si>
    <t>RISK OVERVIEW</t>
  </si>
  <si>
    <t>Total Rules Analyzed:</t>
  </si>
  <si>
    <t>Average Risk Score:</t>
  </si>
  <si>
    <t>RISK DISTRIBUTION</t>
  </si>
  <si>
    <t>High Risk (76+):</t>
  </si>
  <si>
    <t>Medium Risk (26-75):</t>
  </si>
  <si>
    <t>Low Risk (0-25):</t>
  </si>
  <si>
    <t>2025-10-27 15:52:54</t>
  </si>
  <si>
    <t>4.4</t>
  </si>
  <si>
    <t>0.0%</t>
  </si>
  <si>
    <t>1.0%</t>
  </si>
  <si>
    <t>99.0%</t>
  </si>
  <si>
    <t>Rule/Level</t>
  </si>
  <si>
    <t>Details</t>
  </si>
  <si>
    <t>Score/Count</t>
  </si>
  <si>
    <t>RISK LEVEL DISTRIBUTION</t>
  </si>
  <si>
    <t>Critical (90+)</t>
  </si>
  <si>
    <t>High (76-89)</t>
  </si>
  <si>
    <t>Medium (26-75)</t>
  </si>
  <si>
    <t>Low (0-25)</t>
  </si>
  <si>
    <t>TOP 10 RISKIEST RULES</t>
  </si>
  <si>
    <t>Temp-hMRO Bakken Tower to Tower</t>
  </si>
  <si>
    <t>Temp-hMRO Eagleford Tower to Tower</t>
  </si>
  <si>
    <t>Remote Access - OT Machines to Eagleford No UID</t>
  </si>
  <si>
    <t>Deny - EWS to Web Application JavaScript</t>
  </si>
  <si>
    <t>GlobalProtect - GPVPN Intercommuncation ports</t>
  </si>
  <si>
    <t>Claroty - Sites to Eagleford ports</t>
  </si>
  <si>
    <t>Deny All 3.5 to Internet</t>
  </si>
  <si>
    <t>Remote Access - OT Machines to Bakken no UID</t>
  </si>
  <si>
    <t>Remote Access - OT Machines to Eagleford</t>
  </si>
  <si>
    <t>Remote Access - OT Machines to Delaware Basin Midland N No UID</t>
  </si>
  <si>
    <t>Source Address</t>
  </si>
  <si>
    <t>Destination Address</t>
  </si>
  <si>
    <t>Service</t>
  </si>
  <si>
    <t>Application</t>
  </si>
  <si>
    <t>Action</t>
  </si>
  <si>
    <t>Score_Total</t>
  </si>
  <si>
    <t>Risk Level</t>
  </si>
  <si>
    <t>Source_File</t>
  </si>
  <si>
    <t>Name</t>
  </si>
  <si>
    <t>Location</t>
  </si>
  <si>
    <t>Tags</t>
  </si>
  <si>
    <t>Type</t>
  </si>
  <si>
    <t>Source Zone</t>
  </si>
  <si>
    <t>Source User</t>
  </si>
  <si>
    <t>Destination Zone</t>
  </si>
  <si>
    <t>Profile</t>
  </si>
  <si>
    <t>Options</t>
  </si>
  <si>
    <t>Rule Usage Rule Usage</t>
  </si>
  <si>
    <t>Rule Usage Description</t>
  </si>
  <si>
    <t>Rule Usage Apps Seen</t>
  </si>
  <si>
    <t>Days With No New Apps</t>
  </si>
  <si>
    <t>Modified</t>
  </si>
  <si>
    <t>Created</t>
  </si>
  <si>
    <t>Rule Usage First Hit</t>
  </si>
  <si>
    <t>Rule Usage Hit Count</t>
  </si>
  <si>
    <t>Rule Usage Last Hit</t>
  </si>
  <si>
    <t>Src_IsAny</t>
  </si>
  <si>
    <t>Src_CIDR_Le_16</t>
  </si>
  <si>
    <t>Src_CIDR_17_22</t>
  </si>
  <si>
    <t>Dst_IsAny</t>
  </si>
  <si>
    <t>Dst_CIDR_Le_16</t>
  </si>
  <si>
    <t>Dst_CIDR_17_22</t>
  </si>
  <si>
    <t>SrcZone_IsAny</t>
  </si>
  <si>
    <t>DstZone_IsAny</t>
  </si>
  <si>
    <t>Service_Any_OR_RangeGt1000</t>
  </si>
  <si>
    <t>App_Any_OR_RangeGt1000</t>
  </si>
  <si>
    <t>Service_Insecure_Match</t>
  </si>
  <si>
    <t>Risky_Inbound</t>
  </si>
  <si>
    <t>Risky_Outbound</t>
  </si>
  <si>
    <t>Rule_Usage_Scoring</t>
  </si>
  <si>
    <t>Rule_Usage_Description_Scoring</t>
  </si>
  <si>
    <t>Source_User_Scoring</t>
  </si>
  <si>
    <t>Profile_Scoring</t>
  </si>
  <si>
    <t>Options_Scoring</t>
  </si>
  <si>
    <t>Service_IsAny</t>
  </si>
  <si>
    <t>Service_UniquePorts_Total</t>
  </si>
  <si>
    <t>Service_RangeGt1000</t>
  </si>
  <si>
    <t>App_IsAny</t>
  </si>
  <si>
    <t>App_UniquePorts_Total</t>
  </si>
  <si>
    <t>App_RangeGt1000</t>
  </si>
  <si>
    <t>Action_IsDenyOrDrop</t>
  </si>
  <si>
    <t>Migrate Insecure</t>
  </si>
  <si>
    <t>Migrate_Insecure</t>
  </si>
  <si>
    <t>[Disabled]  bvlotwjump3501.l48ics.net; [Disabled]  bvlotwjump3502.l48ics.net; [Disabled]  bvlotwjump3503.l48ics.net</t>
  </si>
  <si>
    <t>172.26.34.12; 172.27.34.12</t>
  </si>
  <si>
    <t>172.26.35.4</t>
  </si>
  <si>
    <t>172.26.33.197</t>
  </si>
  <si>
    <t>172.26.17.135; 172.27.17.136</t>
  </si>
  <si>
    <t>172.26.16.5</t>
  </si>
  <si>
    <t>172.26.9.5; 172.27.9.5</t>
  </si>
  <si>
    <t>172.26.33.199; 172.27.33.197</t>
  </si>
  <si>
    <t>172.26.35.132; 172.27.35.132</t>
  </si>
  <si>
    <t>[Disabled]  grp-ConocoPhillips</t>
  </si>
  <si>
    <t>10.0.0.0/8; 138.32.0.0/16; 153.15.0.0/16; 155.191.0.0/16; 158.139.0.0/16; 159.163.0.0/16; 172.16.0.0/12; 192.168.0.0/16</t>
  </si>
  <si>
    <t>10.113.244.14; 10.113.244.15; 10.113.248.14; 10.113.248.15; 10.113.252.14; 10.162.72.10; 10.164.19.75; 10.201.160.15; 10.201.160.16; 10.201.164.14; 10.201.164.15; 10.201.168.11; 10.235.0.24; 10.235.0.25; 10.235.12.11; 10.235.16.11; 10.235.20.11; 10.235.4.21; 10.235.4.22; 10.235.8.20; 10.246.132.14; 10.246.132.15; 10.246.136.14; 10.246.136.15; 10.246.140.11; 10.25.52.31; 10.25.52.8; 10.26.15.30; 10.26.15.40; 10.77.244.12; 153.15.10.100; 153.15.150.235; 153.15.164.164; 153.15.34.61; 153.15.65.220; 155.191.182.135; 155.191.182.136; 158.139.110.76; 158.139.137.12; 158.139.137.238; 158.139.137.45; 158.139.145.21; 158.139.192.200; 158.139.192.202; 158.139.212.31; 158.139.213.59; 158.139.221.60; 158.139.44.10; 158.139.44.36; 158.139.73.23; 159.163.178.5; 159.163.188.17; 159.163.244.5; 159.163.254.12; 159.163.76.47; 159.163.89.130; 164.123.209.137; 164.123.209.197; 164.123.209.72; 164.123.209.8; 164.123.210.12</t>
  </si>
  <si>
    <t>158.139.128.53</t>
  </si>
  <si>
    <t>172.28.126.0/24</t>
  </si>
  <si>
    <t>158.139.121.193; 158.139.121.194; 158.139.121.196; 158.139.128.195; 158.139.128.204; 158.139.128.53; 158.139.129.119; 158.139.129.121; 158.139.129.124; 158.139.129.128; 158.139.129.141; 158.139.129.144; 158.139.129.145; 158.139.129.147; 159.139.121.195; 158.139.110.113; 158.139.110.135; 158.139.110.232; 158.139.110.233; 158.139.110.236; 158.139.110.238; 158.139.110.243; 158.139.110.246; 158.139.110.247; 158.139.110.248; 158.139.110.251; 158.139.110.252; 158.139.110.255; 158.139.111.0</t>
  </si>
  <si>
    <t>158.139.136.128; 158.139.136.154; 158.139.136.155; 158.139.136.157; 158.139.136.163; 158.139.136.87; 158.139.137.197; 158.139.137.91; 158.139.222.9; 158.139.233.11; 158.139.233.144; 158.139.233.34; 158.139.102.118; 158.139.102.155; 158.139.102.156; 158.139.102.179; 158.139.136.112; 158.139.136.118; 158.139.137.169; 158.139.137.170; 158.139.137.211; 158.139.137.228; 158.139.137.231; 158.139.174.145; 158.139.174.160; 158.139.233.175; 158.139.136.125; 158.139.136.172; 158.139.136.176; 158.139.136.177; 158.139.136.6; 158.139.137.191; 158.139.137.47; 158.139.233.115; 158.139.137.187; 158.139.167.215; 158.139.167.216; 158.139.222.50</t>
  </si>
  <si>
    <t>[Disabled]  hocuapp0218.conocophillips.net; [Disabled]  hocuapp0219.conocophillips.net</t>
  </si>
  <si>
    <t>grp-enterprise-hoc-kafka-brokers</t>
  </si>
  <si>
    <t>158.139.112.16; 158.139.112.38; 158.139.112.65; 158.139.112.66; 158.139.121.107; 158.139.121.191; 158.139.121.215; 158.139.121.82; 158.139.137.12; 158.139.137.16; 158.139.166.231; 158.139.166.80; 158.139.137.102; 158.139.137.113; 158.139.137.63</t>
  </si>
  <si>
    <t>[Disabled]  bvluapp0551-old.conocophillips.net; [Disabled]  hocuapp0249.conoco.net</t>
  </si>
  <si>
    <t>[Disabled]  bvluapp0551.conocophillips.net; [Disabled]  hocuapp0249.conocophillips.net</t>
  </si>
  <si>
    <t>[Disabled]  grp-ConocoPhillips; [Disabled]  grp-prisma-gp-IPmobilePools</t>
  </si>
  <si>
    <t>158.139.174.206; 158.139.142.148; 158.139.142.149</t>
  </si>
  <si>
    <t>172.26.33.5; 172.27.33.5</t>
  </si>
  <si>
    <t>172.26.17.163</t>
  </si>
  <si>
    <t>172.26.32.66</t>
  </si>
  <si>
    <t>172.26.32.68; 172.26.32.67; 172.26.33.207; 172.27.32.94</t>
  </si>
  <si>
    <t>172.26.34.10; 172.26.34.11; 172.26.34.12; 172.27.34.10; 172.27.34.11; 172.27.34.12</t>
  </si>
  <si>
    <t>172.26.32.67; 172.26.33.207; 172.27.32.94</t>
  </si>
  <si>
    <t>172.26.6.10; 172.26.6.11; 172.26.6.12; 172.26.6.16; 172.26.6.18; 172.26.6.14; 172.26.6.15; 172.26.6.17; 172.26.6.19; 172.26.6.7; 172.26.6.108; 172.26.6.13; 172.26.6.8</t>
  </si>
  <si>
    <t>[Disabled]  hocdmzupxdr001.l48ics.net</t>
  </si>
  <si>
    <t>172.26.6.11; 172.26.6.7; 172.27.6.5</t>
  </si>
  <si>
    <t>hocdmzupxp004.l48ics.net; hocdmzupxp005.l48ics.net</t>
  </si>
  <si>
    <t>172.26.6.108; 172.26.6.12; 172.26.6.14; 172.27.6.6</t>
  </si>
  <si>
    <t>172.26.6.8</t>
  </si>
  <si>
    <t>172.26.37.7; 172.26.37.8; 172.27.18.10; 172.27.37.6; 172.27.37.7</t>
  </si>
  <si>
    <t>172.26.9.3; 172.26.9.6; 172.27.9.6</t>
  </si>
  <si>
    <t>172.26.18.11; 172.26.18.12; 172.26.18.13; 172.26.18.14; 172.27.18.7; 172.27.18.8</t>
  </si>
  <si>
    <t>172.26.4.0/23; 172.27.4.0/23</t>
  </si>
  <si>
    <t>172.26.17.162; 172.26.17.163; 172.26.17.132; 172.26.17.152; 172.26.17.153; 172.27.17.138; 172.27.17.139; 172.26.17.151; 172.27.17.137</t>
  </si>
  <si>
    <t>[Disabled]  bvlicswscap1041.l48ics.net; [Disabled]  hocdmzwscap1041.l48ics.net</t>
  </si>
  <si>
    <t>172.26.20.4</t>
  </si>
  <si>
    <t>[Disabled]  bvldmzwapp0004.l48ics.net</t>
  </si>
  <si>
    <t>172.26.17.133</t>
  </si>
  <si>
    <t>172.26.17.134; 172.26.17.169</t>
  </si>
  <si>
    <t>[Disabled]  grp-scada-data-hub-dmz-servers</t>
  </si>
  <si>
    <t>172.26.20.4; 10.232.35.92</t>
  </si>
  <si>
    <t>172.26.32.69</t>
  </si>
  <si>
    <t>172.26.0.1; 172.26.0.2; 172.27.0.1; 172.27.0.2; 172.26.0.10; 172.26.0.17; 172.26.0.18; 172.26.0.73; 172.26.0.78; 172.26.0.9; 172.26.1.73; 172.26.1.78; 172.27.0.10; 172.27.0.73; 172.27.0.78; 172.27.0.9; 172.27.1.73; 172.27.1.78</t>
  </si>
  <si>
    <t>172.26.0.53; 172.26.0.54; 172.26.128.109; 172.26.128.110; 172.26.128.113; 172.26.128.114; 172.26.128.117; 172.26.128.118; 172.26.128.121; 172.26.128.122; 172.26.128.14; 172.26.128.53; 172.26.128.54; 172.26.128.57; 172.26.128.58; 172.26.128.61; 172.26.128.62; 172.26.128.65; 172.26.128.66; 172.26.128.69; 172.26.128.70; 172.26.128.9; 172.27.0.53; 172.27.0.54; 172.27.128.109; 172.27.128.110; 172.27.128.113; 172.27.128.114; 172.27.128.117; 172.27.128.118; 172.27.128.121; 172.27.128.122; 172.27.128.14; 172.27.128.53; 172.27.128.54; 172.27.128.57; 172.27.128.58; 172.27.128.61; 172.27.128.62; 172.27.128.65; 172.27.128.66; 172.27.128.69; 172.27.128.70; 172.27.128.9</t>
  </si>
  <si>
    <t>172.26.128.25; 172.26.128.28; 172.26.128.29; 172.27.128.25; 172.27.128.28; 172.27.128.29</t>
  </si>
  <si>
    <t>10.34.0.1; 10.34.0.2; 10.34.0.5; 10.34.0.6; 10.34.1.1; 10.34.1.2; 10.34.1.5; 10.34.1.6; 10.34.2.1; 10.34.2.2; 10.34.2.5; 10.34.2.6</t>
  </si>
  <si>
    <t>172.26.128.17; 172.26.128.18; 172.26.128.81; 172.26.128.86; 172.26.129.81; 172.26.129.86</t>
  </si>
  <si>
    <t>172.26.0.81; 172.26.0.86; 172.26.1.81; 172.26.1.86</t>
  </si>
  <si>
    <t>172.26.129.101; 172.26.129.102; 172.26.129.133; 172.26.129.134; 172.26.3.137; 172.26.3.142; 172.26.3.145; 172.26.3.150; 172.27.129.101; 172.27.129.102; 172.27.129.133; 172.27.129.134; 172.27.3.137; 172.27.3.142; 172.27.3.145; 172.27.3.150</t>
  </si>
  <si>
    <t>172.26.129.105; 172.26.129.106; 172.26.129.137; 172.26.129.138; 172.26.129.145; 172.26.129.146; 172.26.3.193; 172.26.3.198; 172.26.3.201; 172.26.3.206; 172.26.3.209; 172.26.3.214; 172.27.129.105; 172.27.129.106; 172.27.129.137; 172.27.129.138; 172.27.129.145; 172.27.129.146; 172.27.3.193; 172.27.3.198; 172.27.3.201; 172.27.3.206; 172.27.3.209; 172.27.3.214</t>
  </si>
  <si>
    <t>172.26.128.73; 172.26.128.78; 172.26.129.73; 172.26.129.78; 172.26.130.255; 172.26.3.255; 172.27.128.73; 172.27.128.78; 172.27.129.73; 172.27.129.78; 172.27.130.255; 172.27.3.255</t>
  </si>
  <si>
    <t>172.26.128.101; 172.26.128.102; 172.26.128.105; 172.26.128.106; 172.26.128.97; 172.26.128.98; 172.27.128.101; 172.27.128.102; 172.27.128.105; 172.27.128.106; 172.27.128.97; 172.27.128.98</t>
  </si>
  <si>
    <t>10.32.0.0/23</t>
  </si>
  <si>
    <t>172.26.128.124/30; 172.27.128.124/30</t>
  </si>
  <si>
    <t>172.26.3.0; 172.26.3.10; 172.26.3.12; 172.26.3.18; 172.26.3.2; 172.26.3.20; 172.26.3.22; 172.26.3.24; 172.26.3.36; 172.26.3.38/32; 172.26.3.4; 172.26.3.40/32; 172.26.3.42/32; 172.26.3.44/32; 172.26.3.46/32; 172.26.3.48/32; 172.26.3.50/32; 172.26.3.8; 172.27.3.0; 172.27.3.10; 172.27.3.12; 172.27.3.18; 172.27.3.2; 172.27.3.20; 172.27.3.22; 172.27.3.24; 172.27.3.36; 172.27.3.38; 172.27.3.4; 172.27.3.40/32; 172.27.3.42/32; 172.27.3.44/32; 172.27.3.46/32; 172.27.3.48/32; 172.27.3.50/32; 172.27.3.8</t>
  </si>
  <si>
    <t>172.26.3.1; 172.26.3.11; 172.26.3.13; 172.26.3.15; 172.26.3.17; 172.26.3.19; 172.26.3.21; 172.26.3.23; 172.26.3.25; 172.26.3.3; 172.26.3.37; 172.26.3.39/32; 172.26.3.41/32; 172.26.3.43/32; 172.26.3.45/32; 172.26.3.47/32; 172.26.3.49/32; 172.26.3.5; 172.26.3.51/32; 172.26.3.53/32; 172.26.3.9; 172.27.3.1; 172.27.3.11; 172.27.3.13; 172.27.3.15; 172.27.3.17; 172.27.3.19; 172.27.3.21; 172.27.3.23; 172.27.3.25; 172.27.3.3; 172.27.3.37; 172.27.3.39; 172.27.3.41/32; 172.27.3.43/32; 172.27.3.45/32; 172.27.3.47/32; 172.27.3.49/32; 172.27.3.5; 172.27.3.51/32; 172.27.3.53/32; 172.27.3.9</t>
  </si>
  <si>
    <t>10.34.16.0/21; 10.34.1.0/30; 10.34.1.1; 10.34.1.128/30; 10.34.1.129; 10.34.1.130; 10.34.1.2; 10.34.1.132/30; 10.34.1.133; 10.34.1.134; 10.34.1.4/30; 10.34.1.5; 10.34.1.6</t>
  </si>
  <si>
    <t>10.34.24.0/21; 10.34.1.10; 10.34.1.136/30; 10.34.1.138; 10.34.1.8/30</t>
  </si>
  <si>
    <t>10.34.1.204/30; 10.34.1.208/30; 10.34.1.212/30; 10.34.1.76/30; 10.34.1.80/30; 10.34.1.84/30; 10.34.128.0/21; 10.34.32.0/21; 10.34.40.0/21; 10.34.48.0/21; 10.34.56.0/21; 10.34.64.0/22; 10.34.1.12/30; 10.34.1.14; 10.34.1.140/30; 10.34.1.142</t>
  </si>
  <si>
    <t>172.26.137.6; 172.27.137.4</t>
  </si>
  <si>
    <t>172.26.160.250; 172.26.160.251; 172.27.160.250; 172.27.160.251</t>
  </si>
  <si>
    <t>172.26.160.4; 172.27.160.4</t>
  </si>
  <si>
    <t>172.26.3.255; 172.27.3.255</t>
  </si>
  <si>
    <t>172.26.3.255; 172.27.3.255; 172.26.160.36; 172.26.160.38; 172.27.160.34; 172.27.160.35</t>
  </si>
  <si>
    <t>10.32.240.18; 10.32.240.19; 10.32.240.26; 10.32.240.27; 10.32.240.34; 10.32.240.35; 10.32.240.42; 10.32.240.43; 10.32.240.50; 10.32.240.51</t>
  </si>
  <si>
    <t>172.26.3.255; 172.27.3.255; 10.133.92.0/22; 10.32.240.120/29; 10.32.240.16/29; 10.32.240.160/29; 10.32.240.168/29; 10.32.240.176/29; 10.32.240.184/29; 10.32.240.192/29; 10.32.240.200/29; 10.32.240.208/29; 10.32.240.216/29; 10.32.240.224/29; 10.32.240.232/29; 10.32.240.24/29; 10.32.240.240/29; 10.32.240.248/29; 10.32.240.32/29; 10.32.240.40/29; 10.32.240.48/29; 10.32.240.56/29; 10.32.240.64/29; 10.32.240.72/29; 10.32.240.8/29; 10.32.240.80/29; 10.32.240.88/29; 10.32.241.0/29; 10.32.241.144/29; 10.32.241.152/29; 10.32.241.16/29; 10.32.241.160/29; 10.32.241.168/29; 10.32.241.176/29; 10.32.241.184/29; 10.32.241.192/29; 10.32.241.200/29; 10.32.241.208/29; 10.32.241.216/29; 10.32.241.224/29; 10.32.241.24/29; 10.32.241.32/29; 10.32.241.40/29; 10.32.241.48/29; 10.32.241.56/29; 10.32.241.64/29; 10.32.241.72/29; 10.32.241.8/29; 10.32.241.80/29; 10.32.241.88/29; 10.32.241.96/29; 10.32.242.104/29; 10.32.242.112/29; 10.32.242.120/29; 10.32.242.208/29; 10.32.242.216/29; 10.32.242.224/29; 10.32.242.232/29; 10.32.242.240/29; 10.32.242.248/29; 10.32.242.48/29; 10.32.242.56/29; 10.32.242.64/29; 10.32.242.72/29; 10.32.242.80/29; 10.32.242.88/29; 10.32.242.96/29; 10.32.243.0/29; 10.32.243.112/29; 10.32.243.120/29; 10.32.243.128/29; 10.32.243.136/29; 10.32.243.144/29; 10.32.243.152/29; 10.32.243.16/29; 10.32.243.192/29; 10.32.243.200/29; 10.32.243.208/29; 10.32.243.216/29; 10.32.243.224/29; 10.32.243.232/29; 10.32.243.24/29; 10.32.243.240/29; 10.32.243.248/29; 10.32.243.32/29; 10.32.243.40/29; 10.32.243.48/29; 10.32.243.56/29; 10.32.243.64/29; 10.32.243.72/29; 10.32.243.8/29; 10.32.243.80/29; 10.32.244.0/29; 10.32.244.104/29; 10.32.244.112/29; 10.32.244.16/29; 10.32.244.176/29; 10.32.244.184/29; 10.32.244.192/29; 10.32.244.200/29; 10.32.244.202/29; 10.32.244.208/29; 10.32.244.210/29; 10.32.244.216/29; 10.32.244.224/29; 10.32.244.226/29; 10.32.244.232/29; 10.32.244.24/29; 10.32.244.240/29; 10.32.244.248/29; 10.32.244.33/29; 10.32.244.40/29; 10.32.244.48/29; 10.32.244.50; 10.32.244.8/29; 10.32.244.96/29; 10.32.245.0/29; 10.32.245.104/29; 10.32.245.112/29; 10.32.245.120/29; 10.32.245.128/29; 10.32.245.136/29; 10.32.245.144/29; 10.32.245.152/29; 10.32.245.16/29; 10.32.245.160/29; 10.32.245.168/29; 10.32.245.176/29; 10.32.245.18/29; 10.32.245.184/29; 10.32.245.192/29; 10.32.245.200/29; 10.32.245.208/29; 10.32.245.216/29; 10.32.245.224/29; 10.32.245.232/29; 10.32.245.240/29; 10.32.245.248/29; 10.32.245.8/29; 10.32.245.88/29; 10.32.245.96/29; 10.32.246.0/29; 10.32.246.128/29; 10.32.246.16/29; 10.32.246.224/29; 10.32.246.232/29; 10.32.246.240/29; 10.32.246.248/29; 10.32.246.8/29; 10.32.247.0/29; 10.32.247.104/29; 10.32.247.112/29; 10.32.247.120/29; 10.32.247.128/29; 10.32.247.136/29; 10.32.247.144/29; 10.32.247.152/29; 10.32.247.16/29; 10.32.247.160/29; 10.32.247.24/29; 10.32.247.32/29; 10.32.247.40/29; 10.32.247.48/29; 10.32.247.56/29; 10.32.247.64/29; 10.32.247.72/29; 10.32.247.8/29; 10.32.247.80/29; 10.32.247.88/29; 10.32.247.96/29; 10.32.255.210/30; 10.32.255.214/30; 10.32.255.218/30; 10.32.255.222/30; 10.32.255.232/29; 10.32.255.240/29; 10.34.0.48/29; 10.34.0.56/29; 10.34.0.64/29; 10.34.2.0/23</t>
  </si>
  <si>
    <t>172.26.164.10; 172.26.164.11; 172.26.164.12; 172.27.164.10; 172.27.164.11; 172.27.164.12</t>
  </si>
  <si>
    <t>172.26.161.98; 172.26.161.99; 172.27.161.98</t>
  </si>
  <si>
    <t>10.32.240.18; 10.32.240.19; 10.32.240.26; 10.32.240.27; 10.32.240.34; 10.32.240.35; 10.32.240.42; 10.32.240.43; 10.32.240.50; 10.32.240.51; 10.36.255.50</t>
  </si>
  <si>
    <t>10.132.106.5; 10.132.106.6; 10.132.106.7; 10.132.122.5; 10.132.122.6; 10.132.138.5; 10.132.154.5; 10.132.154.6; 10.132.154.7; 10.132.170.5; 10.132.170.6; 10.132.170.7; 10.132.186.5; 10.132.186.6; 10.132.186.7; 10.132.218.5; 10.132.218.6; 10.132.26.5; 10.132.26.6; 10.132.26.7; 10.132.26.8; 10.132.42.5; 10.132.42.6; 10.132.42.7; 10.132.42.8; 10.132.58.5; 10.132.90.5; 10.133.10.5; 10.133.122.5; 10.133.42.5; 10.133.42.6; 10.133.42.7; 10.133.74.6; 10.133.90.5; 10.133.90.6; 10.146.248.151; 10.146.248.152; 10.146.250.151; 10.146.250.152; 10.146.252.37; 10.147.41.126; 10.147.45.114; 10.147.45.115; 10.147.45.116; 10.147.53.122; 10.148.242.50; 10.148.249.30; 10.148.254.132; 10.149.241.80; 10.149.242.10; 10.149.244.80; 10.149.244.82; 10.150.64.212; 10.150.64.213; 10.150.64.214; 10.150.64.216; 10.152.1.200; 10.152.65.128; 10.153.59.4; 10.153.74.4; 10.32.239.0/26; 10.34.0.48/29; 10.34.0.56/29; 10.34.4.176; 10.35.0.2; 10.35.0.3; 10.36.0.176/29; 10.36.0.48/29; 10.36.1.176/29; 10.36.1.48/29; 10.36.10.176/29; 10.36.10.48/29; 10.36.11.176/29; 10.36.11.48/29; 10.36.12.176/29; 10.36.12.48/29; 10.36.13.176/29; 10.36.13.48/29; 10.36.14.176/29; 10.36.14.48/29; 10.36.15.176/29; 10.36.15.48/29; 10.36.16.176/29; 10.36.16.48/29; 10.36.17.176/29; 10.36.17.48/29; 10.36.18.176/29; 10.36.18.48/29; 10.36.19.176/29; 10.36.19.48/29; 10.36.2.176/29; 10.36.2.48/29; 10.36.20.176/29; 10.36.20.48/29; 10.36.21.176/29; 10.36.21.48/29; 10.36.22.48/29; 10.36.25.176/29; 10.36.25.48/29; 10.36.254.176/29; 10.36.254.96/27; 10.36.255.176/29; 10.36.255.48/29; 10.36.255.50; 10.36.26.176/29; 10.36.26.48/29; 10.36.27.176/29; 10.36.27.48/29; 10.36.28.176/29; 10.36.28.48/29; 10.36.29.48/29; 10.36.3.176/29; 10.36.3.48/29; 10.36.35.176/29; 10.36.35.48/29; 10.36.36.176/29; 10.36.36.48/29; 10.36.37.176/29; 10.36.37.48/29; 10.36.38.176/29; 10.36.38.48/29; 10.36.39.176/29; 10.36.39.48/29; 10.36.4.176/29; 10.36.4.48/29; 10.36.45.176/29; 10.36.45.48/29; 10.36.46.176/29; 10.36.46.48/29; 10.36.47.176/29; 10.36.47.48/29; 10.36.48.176/29; 10.36.48.48/29; 10.36.49.176/29; 10.36.49.48/29; 10.36.5.176/29; 10.36.5.48/29; 10.36.50.176/29; 10.36.50.48/29; 10.36.51.176/29; 10.36.51.48/29; 10.36.52.48/29; 10.36.53.48/29; 10.36.55.176/29; 10.36.55.48/29; 10.36.56.176/29; 10.36.56.48/29; 10.36.57.176/29; 10.36.57.48/29; 10.36.60.176/29; 10.36.60.48/29; 10.36.61.176/29; 10.36.61.48/29; 10.36.62.176/29; 10.36.62.48/29; 10.36.63.176/29; 10.36.63.48/29; 10.36.64.176/29; 10.36.64.48/29; 10.36.65.176/29; 10.36.65.48/29; 10.36.7.176/29; 10.36.70.176/29; 10.36.70.48/29; 10.36.71.48/29; 10.36.75.176/29; 10.36.75.48/29; 10.36.76.176/29; 10.36.76.48/29; 10.36.77.176/29; 10.36.77.48/29; 10.36.78.176/29; 10.36.78.48/29; 10.36.79.176/29; 10.36.79.48/29; 10.36.80.176/29; 10.36.80.48/29; 10.36.81.48/29; 10.36.85.176/29; 10.36.86.176/29; 10.36.86.48/29; 10.36.87.176/29; 10.36.87.48/29; 10.36.88.176/29; 10.36.88.48/29; 10.36.89.176/29; 10.36.89.48/29; 10.36.90.176/29; 10.36.90.48/29; 10.36.91.176/29; 10.36.91.48/29; 10.37.24.0/29; 10.37.8.9; 10.43.218.4; 172.26.161.64/27; 172.26.161.68; 172.26.161.69; 172.26.161.70; 172.26.161.71; 172.26.161.72-172.26.161.83; 172.26.161.78; 172.26.161.79; 172.26.161.94; 172.26.161.98; 172.27.161.64/27; 172.27.161.68; 172.27.161.69; 172.27.161.70; 172.27.161.71; 172.27.161.78; 172.27.161.79; 172.27.161.98; 172.28.127.0/24; 172.28.127.2</t>
  </si>
  <si>
    <t>10.34.0.1; 10.34.0.254; 10.34.0.5; 10.34.1.1; 10.34.1.5; 10.34.16.2; 10.34.2.1; 10.34.2.5; 10.34.24.2</t>
  </si>
  <si>
    <t>172.26.0.2; 172.27.0.2</t>
  </si>
  <si>
    <t>10.37.244.0/22; 172.26.160.160/28; 172.27.160.160/28; 10.14.80.128/26; 10.35.0.10; 10.35.0.11; 10.36.0.184/29; 10.36.0.56/29; 10.36.1.184/29; 10.36.1.186; 10.36.1.56/29; 10.36.1.58; 10.36.10.184/29; 10.36.10.56/29; 10.36.104.56/29; 10.36.11.184/29; 10.36.11.56/29; 10.36.110.184/29; 10.36.110.56/29; 10.36.111.184/29; 10.36.111.56/29; 10.36.112.184/29; 10.36.112.56/29; 10.36.113.184/29; 10.36.113.56/29; 10.36.114.184/29; 10.36.114.56/29; 10.36.115.184/29; 10.36.115.56/29; 10.36.116.184/29; 10.36.116.56/29; 10.36.117.184/29; 10.36.117.56/29; 10.36.118.184/29; 10.36.118.56/29; 10.36.119.184/29; 10.36.119.56/29; 10.36.12.184/29; 10.36.12.56/29; 10.36.120.184/29; 10.36.120.56/29; 10.36.121.184/29; 10.36.121.56/29; 10.36.122.56/29; 10.36.13.184/29; 10.36.13.56/29; 10.36.14.184/29; 10.36.14.56/29; 10.36.15.184/29; 10.36.15.56/29; 10.36.16.184/29; 10.36.16.56/29; 10.36.17.184/29; 10.36.17.56/29; 10.36.18.184/29; 10.36.18.56/29; 10.36.19.184/29; 10.36.19.56/29; 10.36.2.184/29; 10.36.2.186; 10.36.2.56/29; 10.36.2.58; 10.36.20.184/29; 10.36.20.56/29; 10.36.21.184/29; 10.36.21.56/29; 10.36.22.56/29; 10.36.25.184/29; 10.36.25.56/29; 10.36.254.184/29; 10.36.255.184/29; 10.36.255.56/29; 10.36.255.58; 10.36.255.59; 10.36.255.60; 10.36.255.62; 10.36.255.65/29; 10.36.26.184/29; 10.36.26.56/29; 10.36.27.184/29; 10.36.27.56/29; 10.36.28.184/29; 10.36.28.56/29; 10.36.29.184/29; 10.36.29.56/29; 10.36.3.184/29; 10.36.3.56/29; 10.36.3.58; 10.36.3.59; 10.36.30.56/29; 10.36.35.184/29; 10.36.35.56/29; 10.36.36.184/29; 10.36.36.56/29; 10.36.37.184/29; 10.36.37.56/29; 10.36.38.184/29; 10.36.38.56/29; 10.36.39.184/29; 10.36.39.56/29; 10.36.4.184/29; 10.36.4.56/29; 10.36.45.184/29; 10.36.45.56/29; 10.36.46.184/29; 10.36.46.56/29; 10.36.47.184/29; 10.36.47.56/29; 10.36.48.184/29; 10.36.48.56/29; 10.36.49.184/29; 10.36.49.56/29; 10.36.5.184/29; 10.36.5.56/29; 10.36.50.184/29; 10.36.50.56/29; 10.36.51.184/29; 10.36.51.56/29; 10.36.52.184/29; 10.36.52.56/29; 10.36.53.56/29; 10.36.55.184/29; 10.36.55.56/29; 10.36.56.184/29; 10.36.56.56/29; 10.36.57.184/29; 10.36.57.56/29; 10.36.60.184/29; 10.36.60.56/29; 10.36.61.184/29; 10.36.61.56/29; 10.36.62.184/29; 10.36.62.56/29; 10.36.63.184/29; 10.36.63.56/29; 10.36.64.184/29; 10.36.64.56/29; 10.36.65.184/29; 10.36.65.56/29; 10.36.66.56/29; 10.36.7.184/29; 10.36.70.184/29; 10.36.70.56/29; 10.36.71.56/29; 10.36.75.184/29; 10.36.75.56/29; 10.36.76.184/29; 10.36.76.56/29; 10.36.77.184/29; 10.36.77.56/29; 10.36.78.184/29; 10.36.78.56/29; 10.36.79.184/29; 10.36.79.56/29; 10.36.80.184/29; 10.36.80.56/29; 10.36.81.56/29; 10.36.85.184/29; 10.36.86.184/29; 10.36.86.56/29; 10.36.87.184/29; 10.36.87.56/29; 10.36.88.184/29; 10.36.88.56/29; 10.36.89.184/29; 10.36.89.56/29; 10.36.90.184/29; 10.36.90.56/29; 10.36.91.184/29; 10.36.91.56/29; 10.36.92.184/29; 10.36.92.185/29; 10.36.92.186/29; 10.36.92.187/29; 10.36.92.56/29; 10.36.93.184/29; 10.36.93.185/29; 10.36.93.56/29; 10.36.93.57/29; 10.36.94.184/29; 10.36.94.185/29; 10.36.94.56/29; 10.36.94.57/29; 10.36.95.184/29; 10.36.95.185/29; 10.36.95.56/29; 10.36.95.57/29; 10.36.96.184/29; 10.36.96.185/29; 10.36.96.56/29; 10.36.96.57/29; 10.36.97.56/29; 10.36.97.57/29; 10.36.97.58/29; 10.36.97.59/29; 10.37.12.10; 10.37.12.11; 10.37.16.10; 10.37.16.11; 10.37.20.10; 10.37.20.11; 10.37.24.10; 10.37.24.11; 10.37.4.10; 10.37.4.11; 10.37.4.12; 10.37.4.13; 10.37.8.10; 10.37.8.11; 172.26.161.37; 172.26.161.38; 172.26.161.40; 172.27.161.37; 172.27.161.38; 10.132.106.5; 10.132.106.6; 10.132.106.7; 10.132.122.5; 10.132.122.6; 10.132.138.5; 10.132.154.5; 10.132.154.6; 10.132.154.7; 10.132.170.5; 10.132.170.6; 10.132.170.7; 10.132.186.5; 10.132.186.6; 10.132.186.7; 10.132.218.5; 10.132.218.6; 10.132.26.5; 10.132.26.6; 10.132.26.7; 10.132.26.8; 10.132.42.5; 10.132.42.6; 10.132.42.7; 10.132.42.8; 10.132.58.5; 10.132.90.5; 10.133.10.5; 10.133.122.5; 10.133.42.5; 10.133.42.6; 10.133.42.7; 10.133.74.6; 10.133.90.5; 10.133.90.6; 10.146.248.151; 10.146.248.152; 10.146.250.151; 10.146.250.152; 10.146.252.37; 10.147.41.126; 10.147.45.114; 10.147.45.115; 10.147.45.116; 10.147.53.122; 10.148.242.50; 10.148.249.30; 10.148.254.132; 10.149.241.80; 10.149.242.10; 10.149.244.80; 10.149.244.82; 10.150.64.212; 10.150.64.213; 10.150.64.214; 10.150.64.216; 10.152.1.200; 10.152.65.128; 10.153.59.4; 10.153.74.4; 10.32.239.0/26; 10.34.0.48/29; 10.34.0.56/29; 10.34.4.176; 10.35.0.2; 10.35.0.3; 10.36.0.176/29; 10.36.0.48/29; 10.36.1.176/29; 10.36.1.48/29; 10.36.10.176/29; 10.36.10.48/29; 10.36.11.176/29; 10.36.11.48/29; 10.36.12.176/29; 10.36.12.48/29; 10.36.13.176/29; 10.36.13.48/29; 10.36.14.176/29; 10.36.14.48/29; 10.36.15.176/29; 10.36.15.48/29; 10.36.16.176/29; 10.36.16.48/29; 10.36.17.176/29; 10.36.17.48/29; 10.36.18.176/29; 10.36.18.48/29; 10.36.19.176/29; 10.36.19.48/29; 10.36.2.176/29; 10.36.2.48/29; 10.36.20.176/29; 10.36.20.48/29; 10.36.21.176/29; 10.36.21.48/29; 10.36.22.48/29; 10.36.25.176/29; 10.36.25.48/29; 10.36.254.176/29; 10.36.254.96/27; 10.36.255.176/29; 10.36.255.48/29; 10.36.255.50; 10.36.26.176/29; 10.36.26.48/29; 10.36.27.176/29; 10.36.27.48/29; 10.36.28.176/29; 10.36.28.48/29; 10.36.29.48/29; 10.36.3.176/29; 10.36.3.48/29; 10.36.35.176/29; 10.36.35.48/29; 10.36.36.176/29; 10.36.36.48/29; 10.36.37.176/29; 10.36.37.48/29; 10.36.38.176/29; 10.36.38.48/29; 10.36.39.176/29; 10.36.39.48/29; 10.36.4.176/29; 10.36.4.48/29; 10.36.45.176/29; 10.36.45.48/29; 10.36.46.176/29; 10.36.46.48/29; 10.36.47.176/29; 10.36.47.48/29; 10.36.48.176/29; 10.36.48.48/29; 10.36.49.176/29; 10.36.49.48/29; 10.36.5.176/29; 10.36.5.48/29; 10.36.50.176/29; 10.36.50.48/29; 10.36.51.176/29; 10.36.51.48/29; 10.36.52.48/29; 10.36.53.48/29; 10.36.55.176/29; 10.36.55.48/29; 10.36.56.176/29; 10.36.56.48/29; 10.36.57.176/29; 10.36.57.48/29; 10.36.60.176/29; 10.36.60.48/29; 10.36.61.176/29; 10.36.61.48/29; 10.36.62.176/29; 10.36.62.48/29; 10.36.63.176/29; 10.36.63.48/29; 10.36.64.176/29; 10.36.64.48/29; 10.36.65.176/29; 10.36.65.48/29; 10.36.7.176/29; 10.36.70.176/29; 10.36.70.48/29; 10.36.71.48/29; 10.36.75.176/29; 10.36.75.48/29; 10.36.76.176/29; 10.36.76.48/29; 10.36.77.176/29; 10.36.77.48/29; 10.36.78.176/29; 10.36.78.48/29; 10.36.79.176/29; 10.36.79.48/29; 10.36.80.176/29; 10.36.80.48/29; 10.36.81.48/29; 10.36.85.176/29; 10.36.86.176/29; 10.36.86.48/29; 10.36.87.176/29; 10.36.87.48/29; 10.36.88.176/29; 10.36.88.48/29; 10.36.89.176/29; 10.36.89.48/29; 10.36.90.176/29; 10.36.90.48/29; 10.36.91.176/29; 10.36.91.48/29; 10.37.24.0/29; 10.37.8.9; 10.43.218.4; 172.26.161.64/27; 172.26.161.68; 172.26.161.69; 172.26.161.70; 172.26.161.71; 172.26.161.72-172.26.161.83; 172.26.161.78; 172.26.161.79; 172.26.161.94; 172.26.161.98; 172.27.161.64/27; 172.27.161.68; 172.27.161.69; 172.27.161.70; 172.27.161.71; 172.27.161.78; 172.27.161.79; 172.27.161.98; 172.28.127.0/24; 172.28.127.2; 10.36.255.5</t>
  </si>
  <si>
    <t>[Disabled]  bvlwapp0005.l48ot.net</t>
  </si>
  <si>
    <t>172.26.137.11; 172.27.137.9</t>
  </si>
  <si>
    <t>172.26.33.133; 172.27.33.133</t>
  </si>
  <si>
    <t>172.26.33.7; 172.27.33.7; 172.26.33.5; 172.26.33.6; 172.27.33.5; 172.27.33.6</t>
  </si>
  <si>
    <t>10.133.129.0/24; 10.133.145.0/24; 10.133.161.0/24; 10.133.177.0/24; 10.133.193.0/24; 10.133.209.0/24; 10.133.225.0/24; 10.133.241.0/24; 10.134.1.0/24; 10.134.17.0/24; 10.14.80.0/24; 10.14.81.0/24; 10.144.186.0/24; 10.144.199.0/24; 10.144.202.0/24; 10.144.215.0/24; 10.144.218.0/24; 10.144.221.0/24; 10.144.225.0/24; 10.144.227.0/24; 10.144.230.0/23; 10.147.61.0/24; 10.148.148.0/23; 10.144.129.0/24; 10.144.133.0/24; 10.144.137.0/24; 10.144.141.0/24; 10.144.145.0/24; 10.146.194.0/24; 10.147.44.0/23; 10.153.33.0/24; 10.153.49.0/24; 10.153.65.0/24; 10.153.81.0/24; 10.153.97.0/24; 10.202.193.0/24; 10.202.209.0/24; 10.202.225.0/24; 10.202.241.0/24; 10.41.113.0/24; 10.41.129.0/24; 10.41.145.0/24; 10.41.161.0/24; 10.41.177.0/24; 10.41.193.0/24; 10.41.209.0/24; 10.41.225.0/24; 10.41.241.0/24; 10.41.97.0/24; 10.42.1.0/24; 10.42.17.0/24; 10.42.49.0/24; 10.42.65.0/24; 10.42.81.0/24; 10.42.97.0/24; 10.43.33.0/24; 10.45.97.0/24; 10.130.11.0/24; 10.130.15.0/24; 10.130.19.0/24; 10.130.193.0/24; 10.130.196.0/24; 10.130.199.0/24; 10.130.202.0/24; 10.130.205.0/24; 10.130.208.0/24; 10.130.211.0/24; 10.130.214.0/24; 10.130.217.0/24; 10.130.220.0/24; 10.130.223.0/24; 10.130.23.0/24; 10.130.27.0/24; 10.130.3.0/24; 10.130.31.0/24; 10.130.35.0/24; 10.130.39.0/24; 10.130.7.0/24; 10.132.1.0/24; 10.132.113.0/24; 10.132.129.0/24; 10.132.145.0/24; 10.132.161.0/24; 10.132.17.0/24; 10.132.177.0/24; 10.132.193.0/24; 10.132.209.0/24; 10.132.225.0/24; 10.132.241.0/24; 10.132.33.0/24; 10.132.49.0/24; 10.132.65.0/2; 10.132.81.0/24; 10.132.97.0/24; 10.133.1.0/24; 10.133.113.0/24; 10.133.17.0/24; 10.133.33.0/24; 10.133.49.0/24; 10.133.65.0/24; 10.133.81.0/24; 10.133.97.0/24; 10.134.33.0/24; 10.40.1.0/24; 10.40.113.0/24; 10.40.129.0/24; 10.40.145.0/24; 10.40.161.0/24; 10.40.17.0/24; 10.40.177.0/24; 10.40.193.0/24; 10.40.209.0/24; 10.40.225.0/24; 10.40.241.0/24; 10.40.33.0/24; 10.40.49.0/24; 10.40.65.0/24; 10.40.81.0/23; 10.40.97.0/24; 10.41.65.0/24; 10.41.81.0/24; 10.42.113.0/24; 10.42.129.0/24; 10.42.145.0/24; 10.42.161.0/24; 10.42.177.0/24; 10.42.193.0/24; 10.42.209.0/24; 10.42.225.0/24; 10.42.241.0/24; 10.42.33.0/24; 10.43.1.0/24; 10.43.129.0/24; 10.43.145.0/24; 10.43.161.0/24; 10.43.177.0/24; 10.43.193.0/24; 10.43.209.0/24; 10.43.225.0/24; 10.43.241.0/24; 10.44.1.0/24; 10.44.113.0/24; 10.44.129.0/24; 10.44.145.0/24; 10.44.161.0/24; 10.44.17.0/24; 10.44.33.0/24; 10.44.49.0/24; 10.44.65.0/24; 10.44.81.0/24; 10.44.97.0/24; 10.102.0.0/16; 10.103.0.0/16; 10.104.0.0/16; 10.105.0.0/16; 10.107.0.0/16; 10.108.0.0/16; 10.202.0.0/16; 10.36.10.184/29; 10.36.10.56/29; 10.36.104.56/29; 10.36.11.184/29; 10.36.11.56/29; 10.36.12.184/29; 10.36.12.56/29; 10.36.13.184/29; 10.36.13.56/29; 10.36.14.184/29; 10.36.14.56/29; 10.36.15.184/29; 10.36.15.56/29; 10.36.16.184/29; 10.36.16.56/29; 10.36.17.184/29; 10.36.17.56/29; 10.36.18.184/29; 10.36.18.56/29; 10.36.19.184/29; 10.36.19.56/29; 10.36.20.184/29; 10.36.20.56/29; 10.36.21.184/29; 10.36.21.56/29; 10.36.22.56/29; 10.36.25.184/29; 10.36.25.56/29; 10.36.26.184/29; 10.36.26.56/29; 10.36.27.56/29; 10.36.28.184/29; 10.36.28.56/29; 10.36.29.184/29; 10.36.29.56/29; 10.36.30.56/29; 10.36.4.184/29; 10.36.4.56/29; 10.36.45.184/29; 10.36.46.184/29; 10.36.46.56/29; 10.36.47.184/29; 10.36.47.56/29; 10.36.48.184/29; 10.36.48.56/29; 10.36.49.184/29; 10.36.49.56/29; 10.36.5.184/29; 10.36.5.56/29; 10.36.50.184/29; 10.36.50.56/29; 10.36.51.184/29; 10.36.51.56/29; 10.36.52.184/29; 10.36.53.56/29; 10.36.55.184/29; 10.36.55.56/29; 10.36.56.184/29; 10.36.56.56/29; 10.36.57.56/29; 10.36.60.184/29; 10.36.60.56/29; 10.36.61.184/29; 10.36.61.56/29; 10.36.62.184/29; 10.36.62.56/29; 10.36.63.184/29; 10.36.63.56/29; 10.36.64.184/29; 10.36.64.56/29; 10.36.65.184/29; 10.36.65.56/29; 10.36.66.184/29; 10.36.66.56/29; 10.36.7.184/29; 10.36.70.184/29; 10.36.70.56/29; 10.36.71.56/29; 10.36.92.185/29; 10.36.93.185/29; 10.36.93.57/29; 10.36.94.185/29; 10.36.94.57/29; 10.36.95.185/29; 10.36.95.57/29; 10.36.96.185/29; 10.36.96.57/29; 10.36.97.57/29; 172.26.180.0/22; 172.27.180.0/22; 172.26.161.39; 172.26.171.20; 172.27.161.39; 172.26.164.10; 172.26.164.11; 172.26.164.12; 172.27.164.10; 172.27.164.11; 172.27.164.12; 172.26.161.98; 172.26.161.99; 172.27.161.98; 172.26.160.160/28; 172.27.160.160/28; 10.14.80.128/26; 10.35.0.10; 10.35.0.11; 10.36.0.184/29; 10.36.0.56/29; 10.36.1.184/29; 10.36.1.186; 10.36.1.56/29; 10.36.1.58; 10.36.110.184/29; 10.36.110.56/29; 10.36.111.184/29; 10.36.111.56/29; 10.36.112.184/29; 10.36.112.56/29; 10.36.113.184/29; 10.36.113.56/29; 10.36.114.184/29; 10.36.114.56/29; 10.36.115.184/29; 10.36.115.56/29; 10.36.116.184/29; 10.36.116.56/29; 10.36.117.184/29; 10.36.117.56/29; 10.36.118.184/29; 10.36.118.56/29; 10.36.119.184/29; 10.36.119.56/29; 10.36.120.184/29; 10.36.120.56/29; 10.36.121.184/29; 10.36.121.56/29; 10.36.122.56/29; 10.36.2.184/29; 10.36.2.186; 10.36.2.56/29; 10.36.2.58; 10.36.254.184/29; 10.36.255.184/29; 10.36.255.56/29; 10.36.255.58; 10.36.255.59; 10.36.255.60; 10.36.255.62; 10.36.255.65/29; 10.36.27.184/29; 10.36.3.184/29; 10.36.3.56/29; 10.36.3.58; 10.36.3.59; 10.36.35.184/29; 10.36.35.56/29; 10.36.36.184/29; 10.36.36.56/29; 10.36.37.184/29; 10.36.37.56/29; 10.36.38.184/29; 10.36.38.56/29; 10.36.39.184/29; 10.36.39.56/29; 10.36.45.56/29; 10.36.52.56/29; 10.36.57.184/29; 10.36.75.184/29; 10.36.75.56/29; 10.36.76.184/29; 10.36.76.56/29; 10.36.77.184/29; 10.36.77.56/29; 10.36.78.184/29; 10.36.78.56/29; 10.36.79.184/29; 10.36.79.56/29; 10.36.80.184/29; 10.36.80.56/29; 10.36.81.56/29; 10.36.85.184/29; 10.36.86.184/29; 10.36.86.56/29; 10.36.87.184/29; 10.36.87.56/29; 10.36.88.184/29; 10.36.88.56/29; 10.36.89.184/29; 10.36.89.56/29; 10.36.90.184/29; 10.36.90.56/29; 10.36.91.184/29; 10.36.91.56/29; 10.36.92.184/29; 10.36.92.186/29; 10.36.92.187/29; 10.36.92.56/29; 10.36.93.184/29; 10.36.93.56/29; 10.36.94.184/29; 10.36.94.56/29; 10.36.95.184/29; 10.36.95.56/29; 10.36.96.184/29; 10.36.96.56/29; 10.36.97.56/29; 10.36.97.58/29; 10.36.97.59/29; 10.37.12.10; 10.37.12.11; 10.37.16.10; 10.37.16.11; 10.37.20.10; 10.37.20.11; 10.37.24.10; 10.37.24.11; 10.37.4.10; 10.37.4.11; 10.37.4.12; 10.37.4.13; 10.37.8.10; 10.37.8.11; 172.26.161.37; 172.26.161.38; 172.26.161.40; 172.27.161.37; 172.27.161.38; 10.132.106.5; 10.132.106.6; 10.132.106.7; 10.132.122.5; 10.132.122.6; 10.132.138.5; 10.132.154.5; 10.132.154.6; 10.132.154.7; 10.132.170.5; 10.132.170.6; 10.132.170.7; 10.132.186.5; 10.132.186.6; 10.132.186.7; 10.132.218.5; 10.132.218.6; 10.132.26.5; 10.132.26.6; 10.132.26.7; 10.132.26.8; 10.132.42.5; 10.132.42.6; 10.132.42.7; 10.132.42.8; 10.132.58.5; 10.132.90.5; 10.133.10.5; 10.133.122.5; 10.133.42.5; 10.133.42.6; 10.133.42.7; 10.133.74.6; 10.133.90.5; 10.133.90.6; 10.146.248.151; 10.146.248.152; 10.146.250.151; 10.146.250.152; 10.146.252.37; 10.147.41.126; 10.147.45.114; 10.147.45.115; 10.147.45.116; 10.147.53.122; 10.148.242.50; 10.148.249.30; 10.148.254.132; 10.149.241.80; 10.149.242.10; 10.149.244.80; 10.149.244.82; 10.150.64.212; 10.150.64.213; 10.150.64.214; 10.150.64.216; 10.152.1.200; 10.152.65.128; 10.153.59.4; 10.153.74.4; 10.32.239.0/26; 10.34.0.48/29; 10.34.0.56/29; 10.34.4.176; 10.35.0.2; 10.35.0.3; 10.36.0.176/29; 10.36.0.48/29; 10.36.1.176/29; 10.36.1.48/29; 10.36.10.176/29; 10.36.10.48/29; 10.36.11.176/29; 10.36.11.48/29; 10.36.12.176/29; 10.36.12.48/29; 10.36.13.176/29; 10.36.13.48/29; 10.36.14.176/29; 10.36.14.48/29; 10.36.15.176/29; 10.36.15.48/29; 10.36.16.176/29; 10.36.16.48/29; 10.36.17.176/29; 10.36.17.48/29; 10.36.18.176/29; 10.36.18.48/29; 10.36.19.176/29; 10.36.19.48/29; 10.36.2.176/29; 10.36.2.48/29; 10.36.20.176/29; 10.36.20.48/29; 10.36.21.176/29; 10.36.21.48/29; 10.36.22.48/29; 10.36.25.176/29; 10.36.25.48/29; 10.36.254.176/29; 10.36.254.96/27; 10.36.255.176/29; 10.36.255.48/29; 10.36.255.50; 10.36.26.176/29; 10.36.26.48/29; 10.36.27.176/29; 10.36.27.48/29; 10.36.28.176/29; 10.36.28.48/29; 10.36.29.48/29; 10.36.3.176/29; 10.36.3.48/29; 10.36.35.176/29; 10.36.35.48/29; 10.36.36.176/29; 10.36.36.48/29; 10.36.37.176/29; 10.36.37.48/29; 10.36.38.176/29; 10.36.38.48/29; 10.36.39.176/29; 10.36.39.48/29; 10.36.4.176/29; 10.36.4.48/29; 10.36.45.176/29; 10.36.45.48/29; 10.36.46.176/29; 10.36.46.48/29; 10.36.47.176/29; 10.36.47.48/29; 10.36.48.176/29; 10.36.48.48/29; 10.36.49.176/29; 10.36.49.48/29; 10.36.5.176/29; 10.36.5.48/29; 10.36.50.176/29; 10.36.50.48/29; 10.36.51.176/29; 10.36.51.48/29; 10.36.52.48/29; 10.36.53.48/29; 10.36.55.176/29; 10.36.55.48/29; 10.36.56.176/29; 10.36.56.48/29; 10.36.57.176/29; 10.36.57.48/29; 10.36.60.176/29; 10.36.60.48/29; 10.36.61.176/29; 10.36.61.48/29; 10.36.62.176/29; 10.36.62.48/29; 10.36.63.176/29; 10.36.63.48/29; 10.36.64.176/29; 10.36.64.48/29; 10.36.65.176/29; 10.36.65.48/29; 10.36.7.176/29; 10.36.70.176/29; 10.36.70.48/29; 10.36.71.48/29; 10.36.75.176/29; 10.36.75.48/29; 10.36.76.176/29; 10.36.76.48/29; 10.36.77.176/29; 10.36.77.48/29; 10.36.78.176/29; 10.36.78.48/29; 10.36.79.176/29; 10.36.79.48/29; 10.36.80.176/29; 10.36.80.48/29; 10.36.81.48/29; 10.36.85.176/29; 10.36.86.176/29; 10.36.86.48/29; 10.36.87.176/29; 10.36.87.48/29; 10.36.88.176/29; 10.36.88.48/29; 10.36.89.176/29; 10.36.89.48/29; 10.36.90.176/29; 10.36.90.48/29; 10.36.91.176/29; 10.36.91.48/29; 10.37.24.0/29; 10.37.8.9; 10.43.218.4; 172.26.161.64/27; 172.26.161.68; 172.26.161.69; 172.26.161.70; 172.26.161.71; 172.26.161.72-172.26.161.83; 172.26.161.78; 172.26.161.79; 172.26.161.94; 172.27.161.64/27; 172.27.161.68; 172.27.161.69; 172.27.161.70; 172.27.161.71; 172.27.161.78; 172.27.161.79; 172.28.127.0/24; 172.28.127.2; 10.56.0.0/18</t>
  </si>
  <si>
    <t>10.252.251.0/24</t>
  </si>
  <si>
    <t>any</t>
  </si>
  <si>
    <t>10.153.33.0/24; 10.153.49.0/24; 10.153.65.0/24; 10.153.81.0/24; 10.153.97.0/24; 10.202.193.0/24; 10.202.209.0/24; 10.202.225.0/24; 10.202.241.0/24; 10.40.1.0/24; 10.40.113.0/24; 10.40.129.0/24; 10.40.145.0/24; 10.40.161.0/24; 10.40.17.0/24; 10.40.177.0/24; 10.40.193.0/24; 10.40.209.0/24; 10.40.225.0/24; 10.40.241.0/24; 10.40.33.0/24; 10.40.49.0/24; 10.40.65.0/24; 10.40.81.0/23; 10.40.97.0/24; 10.41.113.0/24; 10.41.129.0/24; 10.41.145.0/24; 10.41.161.0/24; 10.41.177.0/24; 10.41.193.0/24; 10.41.209.0/24; 10.41.225.0/24; 10.41.241.0/24; 10.41.65.0/24; 10.41.81.0/24; 10.41.97.0/24; 10.42.1.0/24; 10.42.113.0/24; 10.42.129.0/24; 10.42.145.0/24; 10.42.161.0/24; 10.42.17.0/24; 10.42.177.0/24; 10.42.193.0/24; 10.42.209.0/24; 10.42.225.0/24; 10.42.241.0/24; 10.42.33.0/24; 10.42.49.0/24; 10.42.65.0/24; 10.42.81.0/24; 10.42.97.0/24; 10.43.1.0/24; 10.43.129.0/24; 10.43.145.0/24; 10.43.161.0/24; 10.43.177.0/24; 10.43.193.0/24; 10.43.209.0/24; 10.43.225.0/24; 10.43.241.0/24; 10.43.33.0/24; 10.44.1.0/24; 10.44.113.0/24; 10.44.129.0/24; 10.44.145.0/24; 10.44.161.0/24; 10.44.17.0/24; 10.44.33.0/24; 10.44.49.0/24; 10.44.65.0/24; 10.44.81.0/24; 10.44.97.0/24; 10.45.97.0/24; 10.36.10.184/29; 10.36.10.56/29; 10.36.104.56/29; 10.36.11.184/29; 10.36.11.56/29; 10.36.12.184/29; 10.36.12.56/29; 10.36.13.184/29; 10.36.13.56/29; 10.36.14.184/29; 10.36.14.56/29; 10.36.15.184/29; 10.36.15.56/29; 10.36.16.184/29; 10.36.16.56/29; 10.36.17.184/29; 10.36.17.56/29; 10.36.18.184/29; 10.36.18.56/29; 10.36.19.184/29; 10.36.19.56/29; 10.36.20.184/29; 10.36.20.56/29; 10.36.21.184/29; 10.36.21.56/29; 10.36.22.56/29; 10.36.25.184/29; 10.36.25.56/29; 10.36.26.184/29; 10.36.26.56/29; 10.36.27.56/29; 10.36.28.184/29; 10.36.28.56/29; 10.36.29.184/29; 10.36.29.56/29; 10.36.30.56/29; 10.36.4.184/29; 10.36.4.56/29; 10.36.45.184/29; 10.36.46.184/29; 10.36.46.56/29; 10.36.47.184/29; 10.36.47.56/29; 10.36.48.184/29; 10.36.48.56/29; 10.36.49.184/29; 10.36.49.56/29; 10.36.5.184/29; 10.36.5.56/29; 10.36.50.184/29; 10.36.50.56/29; 10.36.51.184/29; 10.36.51.56/29; 10.36.52.184/29; 10.36.53.56/29; 10.36.55.184/29; 10.36.55.56/29; 10.36.56.184/29; 10.36.56.56/29; 10.36.57.56/29; 10.36.60.184/29; 10.36.60.56/29; 10.36.61.184/29; 10.36.61.56/29; 10.36.62.184/29; 10.36.62.56/29; 10.36.63.184/29; 10.36.63.56/29; 10.36.64.184/29; 10.36.64.56/29; 10.36.65.184/29; 10.36.65.56/29; 10.36.66.184/29; 10.36.66.56/29; 10.36.7.184/29; 10.36.70.184/29; 10.36.70.56/29; 10.36.71.56/29; 10.14.80.128/26; 10.35.0.10; 10.35.0.11; 10.36.0.184/29; 10.36.0.56/29; 10.36.1.184/29; 10.36.1.186; 10.36.1.56/29; 10.36.1.58; 10.36.110.184/29; 10.36.110.56/29; 10.36.111.184/29; 10.36.111.56/29; 10.36.112.184/29; 10.36.112.56/29; 10.36.113.184/29; 10.36.113.56/29; 10.36.114.184/29; 10.36.114.56/29; 10.36.115.184/29; 10.36.115.56/29; 10.36.116.184/29; 10.36.116.56/29; 10.36.117.184/29; 10.36.117.56/29; 10.36.118.184/29; 10.36.118.56/29; 10.36.119.184/29; 10.36.119.56/29; 10.36.120.184/29; 10.36.120.56/29; 10.36.121.184/29; 10.36.121.56/29; 10.36.122.56/29; 10.36.2.184/29; 10.36.2.186; 10.36.2.56/29; 10.36.2.58; 10.36.254.184/29; 10.36.255.184/29; 10.36.255.56/29; 10.36.255.58; 10.36.255.59; 10.36.255.60; 10.36.255.62; 10.36.255.65/29; 10.36.27.184/29; 10.36.3.184/29; 10.36.3.56/29; 10.36.3.58; 10.36.3.59; 10.36.35.184/29; 10.36.35.56/29; 10.36.36.184/29; 10.36.36.56/29; 10.36.37.184/29; 10.36.37.56/29; 10.36.38.184/29; 10.36.38.56/29; 10.36.39.184/29; 10.36.39.56/29; 10.36.45.56/29; 10.36.52.56/29; 10.36.57.184/29; 10.36.75.184/29; 10.36.75.56/29; 10.36.76.184/29; 10.36.76.56/29; 10.36.77.184/29; 10.36.77.56/29; 10.36.78.184/29; 10.36.78.56/29; 10.36.79.184/29; 10.36.79.56/29; 10.36.80.184/29; 10.36.80.56/29; 10.36.81.56/29; 10.36.85.184/29; 10.36.86.184/29; 10.36.86.56/29; 10.36.87.184/29; 10.36.87.56/29; 10.36.88.184/29; 10.36.88.56/29; 10.36.89.184/29; 10.36.89.56/29; 10.36.90.184/29; 10.36.90.56/29; 10.36.91.184/29; 10.36.91.56/29; 10.36.92.184/29; 10.36.92.185/29; 10.36.92.186/29; 10.36.92.187/29; 10.36.92.56/29; 10.36.93.184/29; 10.36.93.185/29; 10.36.93.56/29; 10.36.93.57/29; 10.36.94.184/29; 10.36.94.185/29; 10.36.94.56/29; 10.36.94.57/29; 10.36.95.184/29; 10.36.95.185/29; 10.36.95.56/29; 10.36.95.57/29; 10.36.96.184/29; 10.36.96.185/29; 10.36.96.56/29; 10.36.96.57/29; 10.36.97.56/29; 10.36.97.57/29; 10.36.97.58/29; 10.36.97.59/29; 10.37.12.10; 10.37.12.11; 10.37.16.10; 10.37.16.11; 10.37.20.10; 10.37.20.11; 10.37.24.10; 10.37.24.11; 10.37.4.10; 10.37.4.11; 10.37.4.12; 10.37.4.13; 10.37.8.10; 10.37.8.11; 172.26.161.37; 172.26.161.38; 172.26.161.40; 172.27.161.37; 172.27.161.38; 10.38.0.0/28; 10.38.0.16/28; 10.38.0.1/28</t>
  </si>
  <si>
    <t>10.43.160.0/24</t>
  </si>
  <si>
    <t>172.26.160.4; 172.27.160.4; 172.26.162.134; 172.26.162.135; 172.26.162.136; 172.26.162.137; 172.26.162.138; 172.26.162.139; 172.26.169.6; 172.27.162.130; 172.27.162.132; 172.27.162.133; 172.27.162.134; 172.27.162.136; 172.27.162.137</t>
  </si>
  <si>
    <t>172.26.162.2; 172.26.162.3; 172.26.162.4; 172.26.162.5; 172.26.162.6</t>
  </si>
  <si>
    <t>10.131.46.0/23; 10.133.130.0/23; 10.133.146.0/23; 10.133.162.0/23; 10.133.178.0/23; 10.133.194.0/23; 10.133.210.0/23; 10.133.226.0/23; 10.133.242.0/23; 10.134.18.0/23; 10.134.2.0/23; 10.14.80.0/24; 10.14.81.0/24; 10.147.20.0/23; 10.147.22.0/23; 10.147.26.0/23; 10.147.28.0/23; 10.147.54.0/24; 10.147.56.0/24; 10.147.59.0/24; 10.147.62.0/23; 10.147.68.0/22; 10.148.144.0/22; 10.150.72.0/21; 10.38.0.32/28; 10.38.0.48/28; 10.133.128.0/24; 10.133.144.0/24; 10.133.160.0/24; 10.133.176.0/24; 10.133.192.0/24; 10.133.208.0/24; 10.133.224.0/24; 10.133.240.0/24; 10.134.0.0/24; 10.134.16.0/24; 10.144.185.0/24; 10.144.198.0/24; 10.144.201.0/24; 10.144.214.0/24; 10.144.217.0/24; 10.144.220.0/24; 10.144.224.0/24; 10.144.226.0/24; 10.144.229.0/24; 10.147.60.0/24; 10.38.0.16/28; 10.38.0.64/28; 10.146.193.0/24; 10.147.34.0/23; 10.147.38.0/23; 10.147.42.0/23; 10.147.50.0/23; 10.153.34.0/23; 10.153.50.0/23; 10.153.66.0/23; 10.153.82.0/23; 10.153.98.0/23; 10.202.204.0/23; 10.202.220.0/23; 10.202.4.0/23; 10.202.6.0/23; 10.41.114.0/23; 10.41.130.0/23; 10.41.146.0/23; 10.41.162.0/23; 10.41.178.0/23; 10.41.194.0/23; 10.41.210.0/23; 10.41.226.0/23; 10.41.242.0/23; 10.41.98.0/23; 10.42.18.0/23; 10.42.2.0/23; 10.42.34.0/23; 10.42.50.0/23; 10.42.66.0/23; 10.42.82.0/23; 10.42.98.0/23; 10.43.34.0/23; 10.45.114.0/23; 10.45.98.0/23; 10.102.44.0/22; 10.130.226.0/23; 10.130.228.0/23; 10.130.230.0/23; 10.130.232.0/23; 10.130.234.0/23; 10.130.236.0/23; 10.130.238.0/23; 10.130.240.0/23; 10.130.242.0/23; 10.130.244.0/23; 10.132.114.0/23; 10.132.130.0/23; 10.132.146.0/23; 10.132.162.0/23; 10.132.178.0/23; 10.132.18.0/23; 10.132.194.0/23; 10.132.2.0/23; 10.132.210.0/23; 10.132.226.0/23; 10.132.242.0/23; 10.132.34.0/23; 10.132.50.0/23; 10.132.66.0/23; 10.132.82.0/23; 10.132.98.0/23; 10.133.114.0/23; 10.133.18.0/23; 10.133.2.0/23; 10.133.34.0/23; 10.133.50.0/23; 10.133.66.0/23; 10.133.82.0/23; 10.133.98.0/23; 10.134.34.0/23; 10.130.10.0/24; 10.130.14.0/24; 10.130.18.0/24; 10.130.192.0/24; 10.130.195.0/24; 10.130.198.0/24; 10.130.2.0/24; 10.130.201.0/24; 10.130.204.0/24; 10.130.207.0/24; 10.130.210.0/24; 10.130.213.0/24; 10.130.216.0/24; 10.130.219.0/24; 10.130.22.0/24; 10.130.222.0/24; 10.130.26.0/24; 10.130.30.0/24; 10.130.34.0/24; 10.130.38.0/24; 10.130.6.0/24; 10.132.0.0/24; 10.132.112.0/24; 10.132.128.0/24; 10.132.144.0/24; 10.132.16.0/24; 10.132.160.0/24; 10.132.176.0/24; 10.132.192.0/24; 10.132.208.0/24; 10.132.224.0/24; 10.132.240.0/24; 10.132.32.0/24; 10.132.48.0/24; 10.132.64.0/24; 10.132.80.0/24; 10.132.96.0/24; 10.133.0.0/24; 10.133.112.0/24; 10.133.16.0/24; 10.133.32.0/24; 10.133.48.0/24; 10.133.64.0/24; 10.133.80.0/24; 10.133.96.0/24; 10.134.32.0/24; 10.105.128.0/22; 10.105.132.0/22; 10.105.136.0/22; 10.105.140.0/22; 10.105.148.0/22; 10.105.52.0/22; 172.20.84.0/24; 10.131.38.0/24; 10.40.114.0/23; 10.40.130.0/23; 10.40.146.0/23; 10.40.162.0/23; 10.40.178.0/23; 10.40.18.0/23; 10.40.194.0/23; 10.40.2.0/23; 10.40.210.0/23; 10.40.226.0/23; 10.40.242.0/23; 10.40.34.0/23; 10.40.50.0/23; 10.40.66.0/23; 10.40.82.0/23; 10.40.98.0/23; 10.41.66.0/23; 10.41.82.0/23; 10.42.114.0/23; 10.42.130.0/23; 10.42.146.0/23; 10.42.162.0/23; 10.42.178.0/23; 10.42.194.0/23; 10.42.210.0/23; 10.42.226.0/23; 10.42.242.0/23; 10.43.130.0/23; 10.43.146.0/23; 10.43.162.0/23; 10.43.178.0/23; 10.43.194.0/23; 10.43.2.0/23; 10.43.210.0/23; 10.43.226.0/23; 10.43.242.0/23; 10.44.114.0/23; 10.44.130.0/23; 10.44.146.0/23; 10.44.162.0/23; 10.44.18.0/23; 10.44.2.0/23; 10.44.34.0/23; 10.44.50.0/23; 10.44.66.0/23; 10.44.82.0/23; 10.44.98.0/23; 10.153.32.0/24; 10.153.48.0/24; 10.153.64.0/24; 10.153.80.0/24; 10.153.96.0/24; 10.202.192.0/24; 10.202.208.0/24; 10.202.224.0/24; 10.202.240.0/24; 10.40.0.0/24; 10.40.112.0/24; 10.40.128.0/24; 10.40.144.0/24; 10.40.16.0/24; 10.40.160.0/24; 10.40.176.0/24; 10.40.192.0/24; 10.40.208.0/24; 10.40.224.0/24; 10.40.240.0/24; 10.40.32.0/24; 10.40.48.0/24; 10.40.64.0/24; 10.40.80.0/24; 10.40.96.0/24; 10.41.112.0/24; 10.41.128.0/24; 10.41.144.0/24; 10.41.160.0/24; 10.41.176.0/24; 10.41.192.0/24; 10.41.208.0/24; 10.41.224.0/24; 10.41.240.0/24; 10.41.64.0/24; 10.41.80.0/24; 10.41.96.0/24; 10.42.0.0/24; 10.42.112.0/24; 10.42.128.0/24; 10.42.144.0/24; 10.42.16.0/24; 10.42.160.0/24; 10.42.176.0/24; 10.42.192.0/24; 10.42.208.0/24; 10.42.224.0/24; 10.42.240.0/24; 10.42.32.0/24; 10.42.48.0/24; 10.42.64.0/24; 10.42.80.0/24; 10.42.96.0/24; 10.43.0.0/24; 10.43.128.0/24; 10.43.144.0/24; 10.43.160.0/24; 10.43.176.0/24; 10.43.192.0/24; 10.43.208.0/23; 10.43.224.0/24; 10.43.240.0/24; 10.43.32.0/24; 10.44.0.0/24; 10.44.112.0/24; 10.44.128.0/24; 10.44.144.0/24; 10.44.16.0/24; 10.44.160.0/24; 10.44.32.0/24; 10.44.48.0/24; 10.44.64.0/24; 10.44.80.0/24; 10.44.96.0/24; 10.45.96.0/24; 10.1.115.0/24; 10.102.100.0/22; 10.102.104.0/22; 10.102.108.0/22; 10.102.112.0/22; 10.102.116.0/22; 10.102.120.0/22; 10.102.164.0/22; 10.102.4.0/22; 10.102.40.0/22; 10.102.48.0/22; 10.102.52.0/22; 10.102.56.0/22; 10.102.60.0/22; 10.102.64.0/22; 10.102.8.0/22; 10.102.92.0/22; 10.102.96.0/22; 10.103.0.0/16; 10.103.204.0/22; 10.104.0.0/22; 10.104.12.0/22; 10.104.16.0/22; 10.104.20.0/22; 10.104.24.0/22; 10.104.28.0/22; 10.104.4.0/22; 10.104.40.0/22; 10.104.8.0/22; 10.105.0.0/22; 10.105.12.0/22; 10.105.16.0/22; 10.105.20.0/22; 10.105.24.0/22; 10.105.28.0/22; 10.105.32.0/22; 10.105.36.0/22; 10.105.4.0/22; 10.105.40.0/22; 10.105.44.0/22; 10.105.48.0/22; 10.105.60.0/22; 10.105.64.0/22; 10.105.76.0/22; 10.105.8.0/22; 10.106.4.0/22; 10.106.8.0/22; 10.107.0.0/22; 10.107.12.0/22; 10.107.16.0/22; 10.107.20.0/22; 10.107.24.0/22; 10.107.28.0/22; 10.107.8.0/22; 10.130.7.0/24; 10.202.194.0/23; 10.202.210.0/23; 10.202.226.0/23; 10.202.242.0/23; 10.41.76.0/22; 10.42.252.0/22; 10.43.140.0/22; 10.43.44.0/22; 10.44.172.0/22; 10.47.216.0/21; 10.47.224.0/21; 10.47.232.0/21; 10.47.240.0/21; 10.47.248.0/21; 164.123.255.96/29; 172.17.16.0/27; 172.17.20.0/22; 172.17.24.0/22; 172.17.28.0/27; 172.17.28.192/27; 172.17.28.64/27; 172.17.29.0/27; 172.17.29.192/27; 172.17.29.64/27; 172.17.30.0/27; 172.17.30.64/27; 172.17.36.0/22; 172.17.44.0/22; 172.17.48.0/22; 172.17.52.0/22; 172.17.56.0/22; 172.17.60.0/27; 172.17.60.128/27; 172.17.60.160/27; 172.17.60.192/27; 172.17.60.32/27; 172.17.60.64/27; 172.17.60.96/27; 172.17.68.0/27; 172.17.72.128/27; 172.17.72.160/27; 172.17.72.32/27; 172.17.72.64/27; 172.17.72.96/27; 172.17.76.0/27; 172.17.76.32/27; 172.17.76.64/27; 172.17.76.96/27; 172.17.8.0/22; 192.168.12.0/24; 10.102.0.0/16; 10.104.0.0/16; 10.105.0.0/16; 10.107.0.0/16; 10.108.0.0/16; 10.202.0.0/16; 11.128.142.0/23; 10.144.128.0/24; 10.144.132.0/24; 10.144.136.0/24; 10.144.144.0/24; 172.28.2.32/28; 172.28.2.16/28</t>
  </si>
  <si>
    <t>10.131.46.0/23; 10.133.130.0/23; 10.133.146.0/23; 10.133.162.0/23; 10.133.178.0/23; 10.133.194.0/23; 10.133.210.0/23; 10.133.226.0/23; 10.133.242.0/23; 10.134.18.0/23; 10.134.2.0/23; 10.14.80.0/24; 10.14.81.0/24; 10.147.20.0/23; 10.147.22.0/23; 10.147.26.0/23; 10.147.28.0/23; 10.147.54.0/24; 10.147.56.0/24; 10.147.59.0/24; 10.147.62.0/23; 10.147.68.0/22; 10.148.144.0/22; 10.150.72.0/21; 10.38.0.32/28; 10.38.0.48/28; 10.146.193.0/24; 10.147.34.0/23; 10.147.38.0/23; 10.147.42.0/23; 10.147.50.0/23; 10.153.34.0/23; 10.153.50.0/23; 10.153.66.0/23; 10.153.82.0/23; 10.153.98.0/23; 10.202.204.0/23; 10.202.220.0/23; 10.202.4.0/23; 10.202.6.0/23; 10.41.114.0/23; 10.41.130.0/23; 10.41.146.0/23; 10.41.162.0/23; 10.41.178.0/23; 10.41.194.0/23; 10.41.210.0/23; 10.41.226.0/23; 10.41.242.0/23; 10.41.98.0/23; 10.42.18.0/23; 10.42.2.0/23; 10.42.34.0/23; 10.42.50.0/23; 10.42.66.0/23; 10.42.82.0/23; 10.42.98.0/23; 10.43.34.0/23; 10.45.114.0/23; 10.45.98.0/23; 10.104.0.0/16; 10.107.0.0/16; 10.108.0.0/16; 10.202.0.0/16; 10.130.226.0/23; 10.130.228.0/23; 10.130.230.0/23; 10.130.232.0/23; 10.130.234.0/23; 10.130.236.0/23; 10.130.238.0/23; 10.130.240.0/23; 10.130.242.0/23; 10.130.244.0/23; 10.132.114.0/23; 10.132.130.0/23; 10.132.146.0/23; 10.132.162.0/23; 10.132.178.0/23; 10.132.18.0/23; 10.132.194.0/23; 10.132.2.0/23; 10.132.210.0/23; 10.132.226.0/23; 10.132.242.0/23; 10.132.34.0/23; 10.132.50.0/23; 10.132.66.0/23; 10.132.82.0/23; 10.132.98.0/23; 10.133.114.0/23; 10.133.18.0/23; 10.133.2.0/23; 10.133.34.0/23; 10.133.50.0/23; 10.133.66.0/23; 10.133.82.0/23; 10.133.98.0/23; 10.134.34.0/23; 10.131.38.0/24; 10.38.0.16/28; 10.38.0.64/28; 10.40.114.0/23; 10.40.130.0/23; 10.40.146.0/23; 10.40.162.0/23; 10.40.178.0/23; 10.40.18.0/23; 10.40.194.0/23; 10.40.2.0/23; 10.40.210.0/23; 10.40.226.0/23; 10.40.242.0/23; 10.40.34.0/23; 10.40.50.0/23; 10.40.66.0/23; 10.40.82.0/23; 10.40.98.0/23; 10.41.66.0/23; 10.41.82.0/23; 10.42.114.0/23; 10.42.130.0/23; 10.42.146.0/23; 10.42.162.0/23; 10.42.178.0/23; 10.42.194.0/23; 10.42.210.0/23; 10.42.226.0/23; 10.42.242.0/23; 10.43.130.0/23; 10.43.146.0/23; 10.43.162.0/23; 10.43.178.0/23; 10.43.194.0/23; 10.43.2.0/23; 10.43.210.0/23; 10.43.226.0/23; 10.43.242.0/23; 10.44.114.0/23; 10.44.130.0/23; 10.44.146.0/23; 10.44.162.0/23; 10.44.18.0/23; 10.44.2.0/23; 10.44.34.0/23; 10.44.50.0/23; 10.44.66.0/23; 10.44.82.0/23; 10.44.98.0/23; 10.102.0.0/16; 10.103.0.0/16; 10.105.0.0/16; 172.28.2.16/28</t>
  </si>
  <si>
    <t>172.26.162.3; 172.26.162.4; 172.26.162.5; 172.26.162.6</t>
  </si>
  <si>
    <t>10.133.128.0/24; 10.133.144.0/24; 10.133.160.0/24; 10.133.176.0/24; 10.133.192.0/24; 10.133.208.0/24; 10.133.224.0/24; 10.133.240.0/24; 10.134.0.0/24; 10.134.16.0/24; 10.14.80.0/24; 10.14.81.0/24; 10.144.185.0/24; 10.144.198.0/24; 10.144.201.0/24; 10.144.214.0/24; 10.144.217.0/24; 10.144.220.0/24; 10.144.224.0/24; 10.144.226.0/24; 10.144.229.0/24; 10.147.60.0/24; 10.104.0.0/16; 10.107.0.0/16; 10.108.0.0/16; 10.202.0.0/16; 10.102.44.0/22; 10.130.10.0/24; 10.130.14.0/24; 10.130.18.0/24; 10.130.192.0/24; 10.130.195.0/24; 10.130.198.0/24; 10.130.2.0/24; 10.130.201.0/24; 10.130.204.0/24; 10.130.207.0/24; 10.130.210.0/24; 10.130.213.0/24; 10.130.216.0/24; 10.130.219.0/24; 10.130.22.0/24; 10.130.222.0/24; 10.130.26.0/24; 10.130.30.0/24; 10.130.34.0/24; 10.130.38.0/24; 10.130.6.0/24; 10.132.0.0/24; 10.132.112.0/24; 10.132.128.0/24; 10.132.144.0/24; 10.132.16.0/24; 10.132.160.0/24; 10.132.176.0/24; 10.132.192.0/24; 10.132.208.0/24; 10.132.224.0/24; 10.132.240.0/24; 10.132.32.0/24; 10.132.48.0/24; 10.132.64.0/24; 10.132.80.0/24; 10.132.96.0/24; 10.133.0.0/24; 10.133.112.0/24; 10.133.16.0/24; 10.133.32.0/24; 10.133.48.0/24; 10.133.64.0/24; 10.133.80.0/24; 10.133.96.0/24; 10.134.32.0/24; 10.105.128.0/22; 10.105.132.0/22; 10.105.136.0/22; 10.105.140.0/22; 10.105.148.0/22; 10.105.52.0/22; 172.20.84.0/24; 10.153.33.0/24; 10.153.49.0/24; 10.153.65.0/24; 10.153.81.0/24; 10.153.97.0/24; 10.202.193.0/24; 10.202.209.0/24; 10.202.225.0/24; 10.202.241.0/24; 10.40.1.0/24; 10.40.113.0/24; 10.40.129.0/24; 10.40.145.0/24; 10.40.161.0/24; 10.40.17.0/24; 10.40.177.0/24; 10.40.193.0/24; 10.40.209.0/24; 10.40.225.0/24; 10.40.241.0/24; 10.40.33.0/24; 10.40.49.0/24; 10.40.65.0/24; 10.40.81.0/23; 10.40.97.0/24; 10.41.113.0/24; 10.41.129.0/24; 10.41.145.0/24; 10.41.161.0/24; 10.41.177.0/24; 10.41.193.0/24; 10.41.209.0/24; 10.41.225.0/24; 10.41.241.0/24; 10.41.65.0/24; 10.41.81.0/24; 10.41.97.0/24; 10.42.1.0/24; 10.42.113.0/24; 10.42.129.0/24; 10.42.145.0/24; 10.42.161.0/24; 10.42.17.0/24; 10.42.177.0/24; 10.42.193.0/24; 10.42.209.0/24; 10.42.225.0/24; 10.42.241.0/24; 10.42.33.0/24; 10.42.49.0/24; 10.42.65.0/24; 10.42.81.0/24; 10.42.97.0/24; 10.43.1.0/24; 10.43.129.0/24; 10.43.145.0/24; 10.43.161.0/24; 10.43.177.0/24; 10.43.193.0/24; 10.43.209.0/24; 10.43.225.0/24; 10.43.241.0/24; 10.43.33.0/24; 10.44.1.0/24; 10.44.113.0/24; 10.44.129.0/24; 10.44.145.0/24; 10.44.161.0/24; 10.44.17.0/24; 10.44.33.0/24; 10.44.49.0/24; 10.44.65.0/24; 10.44.81.0/24; 10.44.97.0/24; 10.45.97.0/24; 10.153.32.0/24; 10.153.48.0/24; 10.153.64.0/24; 10.153.80.0/24; 10.153.96.0/24; 10.202.192.0/24; 10.202.208.0/24; 10.202.224.0/24; 10.202.240.0/24; 10.40.0.0/24; 10.40.112.0/24; 10.40.128.0/24; 10.40.144.0/24; 10.40.16.0/24; 10.40.160.0/24; 10.40.176.0/24; 10.40.192.0/24; 10.40.208.0/24; 10.40.224.0/24; 10.40.240.0/24; 10.40.32.0/24; 10.40.48.0/24; 10.40.64.0/24; 10.40.80.0/24; 10.40.96.0/24; 10.41.112.0/24; 10.41.128.0/24; 10.41.144.0/24; 10.41.160.0/24; 10.41.176.0/24; 10.41.192.0/24; 10.41.208.0/24; 10.41.224.0/24; 10.41.240.0/24; 10.41.64.0/24; 10.41.80.0/24; 10.41.96.0/24; 10.42.0.0/24; 10.42.112.0/24; 10.42.128.0/24; 10.42.144.0/24; 10.42.16.0/24; 10.42.160.0/24; 10.42.176.0/24; 10.42.192.0/24; 10.42.208.0/24; 10.42.224.0/24; 10.42.240.0/24; 10.42.32.0/24; 10.42.48.0/24; 10.42.64.0/24; 10.42.80.0/24; 10.42.96.0/24; 10.43.0.0/24; 10.43.128.0/24; 10.43.144.0/24; 10.43.160.0/24; 10.43.176.0/24; 10.43.192.0/24; 10.43.208.0/23; 10.43.224.0/24; 10.43.240.0/24; 10.43.32.0/24; 10.44.0.0/24; 10.44.112.0/24; 10.44.128.0/24; 10.44.144.0/24; 10.44.16.0/24; 10.44.160.0/24; 10.44.32.0/24; 10.44.48.0/24; 10.44.64.0/24; 10.44.80.0/24; 10.44.96.0/24; 10.45.96.0/24; 10.1.115.0/24; 10.102.100.0/22; 10.102.104.0/22; 10.102.108.0/22; 10.102.112.0/22; 10.102.116.0/22; 10.102.120.0/22; 10.102.164.0/22; 10.102.4.0/22; 10.102.40.0/22; 10.102.48.0/22; 10.102.52.0/22; 10.102.56.0/22; 10.102.60.0/22; 10.102.64.0/22; 10.102.8.0/22; 10.102.92.0/22; 10.102.96.0/22; 10.103.0.0/16; 10.103.204.0/22; 10.104.0.0/22; 10.104.12.0/22; 10.104.16.0/22; 10.104.20.0/22; 10.104.24.0/22; 10.104.28.0/22; 10.104.4.0/22; 10.104.40.0/22; 10.104.8.0/22; 10.105.0.0/22; 10.105.12.0/22; 10.105.16.0/22; 10.105.20.0/22; 10.105.24.0/22; 10.105.28.0/22; 10.105.32.0/22; 10.105.36.0/22; 10.105.4.0/22; 10.105.40.0/22; 10.105.44.0/22; 10.105.48.0/22; 10.105.60.0/22; 10.105.64.0/22; 10.105.76.0/22; 10.105.8.0/22; 10.106.4.0/22; 10.106.8.0/22; 10.107.0.0/22; 10.107.12.0/22; 10.107.16.0/22; 10.107.20.0/22; 10.107.24.0/22; 10.107.28.0/22; 10.107.8.0/22; 10.130.7.0/24; 10.202.194.0/23; 10.202.210.0/23; 10.202.226.0/23; 10.202.242.0/23; 10.41.76.0/22; 10.42.252.0/22; 10.43.140.0/22; 10.43.44.0/22; 10.44.172.0/22; 10.47.216.0/21; 10.47.224.0/21; 10.47.232.0/21; 10.47.240.0/21; 10.47.248.0/21; 164.123.255.96/29; 172.17.16.0/27; 172.17.20.0/22; 172.17.24.0/22; 172.17.28.0/27; 172.17.28.192/27; 172.17.28.64/27; 172.17.29.0/27; 172.17.29.192/27; 172.17.29.64/27; 172.17.30.0/27; 172.17.30.64/27; 172.17.36.0/22; 172.17.44.0/22; 172.17.48.0/22; 172.17.52.0/22; 172.17.56.0/22; 172.17.60.0/27; 172.17.60.128/27; 172.17.60.160/27; 172.17.60.192/27; 172.17.60.32/27; 172.17.60.64/27; 172.17.60.96/27; 172.17.68.0/27; 172.17.72.128/27; 172.17.72.160/27; 172.17.72.32/27; 172.17.72.64/27; 172.17.72.96/27; 172.17.76.0/27; 172.17.76.32/27; 172.17.76.64/27; 172.17.76.96/27; 172.17.8.0/22; 192.168.12.0/24; 10.102.0.0/16; 10.105.0.0/16; 11.128.142.0/23; 10.36.10.184/29; 10.36.10.56/29; 10.36.104.56/29; 10.36.11.184/29; 10.36.11.56/29; 10.36.12.184/29; 10.36.12.56/29; 10.36.13.184/29; 10.36.13.56/29; 10.36.14.184/29; 10.36.14.56/29; 10.36.15.184/29; 10.36.15.56/29; 10.36.16.184/29; 10.36.16.56/29; 10.36.17.184/29; 10.36.17.56/29; 10.36.18.184/29; 10.36.18.56/29; 10.36.19.184/29; 10.36.19.56/29; 10.36.20.184/29; 10.36.20.56/29; 10.36.21.184/29; 10.36.21.56/29; 10.36.22.56/29; 10.36.25.184/29; 10.36.25.56/29; 10.36.26.184/29; 10.36.26.56/29; 10.36.27.56/29; 10.36.28.184/29; 10.36.28.56/29; 10.36.29.184/29; 10.36.29.56/29; 10.36.30.56/29; 10.36.4.184/29; 10.36.4.56/29; 10.36.45.184/29; 10.36.46.184/29; 10.36.46.56/29; 10.36.47.184/29; 10.36.47.56/29; 10.36.48.184/29; 10.36.48.56/29; 10.36.49.184/29; 10.36.49.56/29; 10.36.5.184/29; 10.36.5.56/29; 10.36.50.184/29; 10.36.50.56/29; 10.36.51.184/29; 10.36.51.56/29; 10.36.52.184/29; 10.36.53.56/29; 10.36.55.184/29; 10.36.55.56/29; 10.36.56.184/29; 10.36.56.56/29; 10.36.57.56/29; 10.36.60.184/29; 10.36.60.56/29; 10.36.61.184/29; 10.36.61.56/29; 10.36.62.184/29; 10.36.62.56/29; 10.36.63.184/29; 10.36.63.56/29; 10.36.64.184/29; 10.36.64.56/29; 10.36.65.184/29; 10.36.65.56/29; 10.36.66.184/29; 10.36.66.56/29; 10.36.7.184/29; 10.36.70.184/29; 10.36.70.56/29; 10.36.71.56/29; 10.144.128.0/24; 10.144.132.0/24; 10.144.136.0/24; 10.144.144.0/24; 10.240.193.0/30; 10.240.193.4/30; 10.36.87.0/27; 10.36.87.128/27; 10.36.88.128/27; 10.36.89.0/27; 10.36.89.128/27; 10.36.90.0/27; 10.36.90.128/27; 10.36.91.0/27; 10.36.91.128/27; 10.36.92.0/27; 10.36.92.128/27; 10.36.93.0/27; 10.36.93.128/27; 10.36.94.0/27; 10.36.94.128/27; 10.36.95.0/27; 10.36.95.128/27; 10.36.96.0/27; 10.36.96.128/27; 10.36.97.0/27; 10.102.47.251; 10.102.47.252; 10.202.0.48/30; 10.202.0.52/30; 10.202.0.56/30; 10.202.0.60/30; 10.240.130.148/30; 10.240.130.152/30; 10.240.130.20/30; 10.240.130.212/30; 10.240.130.216/30; 10.240.130.24/30; 10.240.130.32/30; 10.240.130.36/30; 10.240.130.44/30; 10.240.130.48/30; 10.240.130.84/30; 10.240.130.88/30; 10.240.131.148/30; 10.240.131.152/30; 10.240.131.160/30; 10.240.131.164/30; 10.240.132.148/30; 10.240.132.152/30; 10.240.132.160/30; 10.240.132.164/30; 10.240.132.20/30; 10.240.132.212/30; 10.240.132.216/30; 10.240.132.224/30; 10.240.132.236/30; 10.240.132.24/30; 10.240.139.160/30; 10.240.139.164/30; 10.240.139.172/30; 10.240.139.176/30; 10.240.140.160/30; 10.240.140.164/30; 10.240.140.172/30; 10.240.140.176/30; 10.240.140.184/30; 10.240.140.188/30; 10.240.142.20/30; 10.240.142.24/30; 10.240.142.84/30; 10.240.142.88/30; 10.240.144.148/30; 10.240.144.152/30; 10.240.145.212/30; 10.240.145.216/30; 10.240.146.20/30; 10.240.146.212/30; 10.240.146.216/30; 10.240.146.224/30; 10.240.146.228/30; 10.240.146.236/30; 10.240.146.24/30; 10.240.146.240/30; 10.240.146.32/30; 10.240.146.40/30; 10.240.146.84/30; 10.240.146.88/30; 10.240.147.20/30; 10.240.147.24/30; 10.240.147.84/30; 10.240.147.88/30; 10.240.148.20/30; 10.240.148.24/30; 10.240.148.32/30; 10.240.148.36/30; 10.240.148.44/30; 10.240.148.48/30; 10.240.154.84/30; 10.240.154.88/30; 10.240.156.20/30; 10.240.156.24/30; 10.240.156.84/30; 10.240.156.88/30; 10.240.162.148/30; 10.240.162.152/30; 10.240.192.0/30; 10.240.192.12/30; 10.240.192.4/30; 10.240.192.8/30; 10.254.254.136/29; 10.36.10.128/27; 10.36.104.0/27; 10.36.104.112/30; 10.36.11.0/27; 10.36.11.128/27; 10.36.12.0/27; 10.36.12.128/27; 10.36.13.0/27; 10.36.13.128/27; 10.36.14.0/27; 10.36.14.128/27; 10.36.15.0/27; 10.36.15.128/27; 10.36.16.0/27; 10.36.16.128/27; 10.36.17.0/27; 10.36.17.128/27; 10.36.18.0/27; 10.36.18.128/27; 10.36.19.0/27; 10.36.19.128/27; 10.36.20.0/27; 10.36.20.128/27; 10.36.21.0/27; 10.36.21.128/27; 10.36.22.0/27; 10.36.25.0/27; 10.36.25.128/27; 10.36.26.0/27; 10.36.26.128/27; 10.36.27.0/27; 10.36.28.0/27; 10.36.28.128/27; 10.36.29.0/27; 10.36.29.128/27; 10.36.29.240/30; 10.36.30.0/27; 10.36.4.0/27; 10.36.4.128/27; 10.36.45.128/27; 10.36.46.0/27; 10.36.46.128/27; 10.36.47.0/27; 10.36.47.128/27; 10.36.48.0/27; 10.36.48.128/27; 10.36.49.0/27; 10.36.49.128/27; 10.36.5.0/27; 10.36.5.128/27; 10.36.50.0/27; 10.36.50.128/27; 10.36.51.0/27; 10.36.51.128/27; 10.36.52.128/27; 10.36.53.0/27; 10.36.55.0/27; 10.36.55.128/27; 10.36.56.0/27; 10.36.56.128/27; 10.36.57.0/27; 10.36.60.0/27; 10.36.60.112/30; 10.36.60.128/27; 10.36.61.0/27; 10.36.61.112/30; 10.36.61.128/27; 10.36.62.0/27; 10.36.62.128/27; 10.36.63.0/27; 10.36.63.128/27; 10.36.64.0/27; 10.36.64.128/27; 10.36.65.0/27; 10.36.65.128/27; 10.36.66.0/27; 10.36.66.112/30; 10.36.66.116/30; 10.36.66.128/27; 10.36.66.240/30; 10.36.66.244/30; 10.36.7.128/27; 10.36.70.0/27; 10.36.70.128/27; 10.36.71.0/27; 10.46.14.128/27; 172.28.2.0/28; 172.28.2.32/28; 10.56.0.0/18; 10.10.229.32/27; 10.10.229.64/26; 10.10.230.0/24; 10.10.231.0/24; 10.131.7.0/24; 10.153.0.0/27; 10.153.0.128/27; 10.153.0.160/27; 10.153.0.192/27; 10.153.0.224/27; 10.153.0.32/27; 10.153.0.64/27; 10.153.0.96/27; 10.38.0.1/28; 10.36.62.112/30; 10.36.255.56/29</t>
  </si>
  <si>
    <t>[Disabled]  kdr-otpcnfw-eth1-4-1060</t>
  </si>
  <si>
    <t>[Disabled]  grp-ot-supros-servers</t>
  </si>
  <si>
    <t>172.26.162.2</t>
  </si>
  <si>
    <t>172.26.162.8</t>
  </si>
  <si>
    <t>10.36.45.128/27; 10.240.193.0/30; 10.240.193.4/30; 10.36.87.0/27; 10.36.87.128/27; 10.36.88.128/27; 10.36.89.0/27; 10.36.89.128/27; 10.36.90.0/27; 10.36.90.128/27; 10.36.91.0/27; 10.36.91.128/27; 10.36.92.0/27; 10.36.92.128/27; 10.36.93.0/27; 10.36.93.128/27; 10.36.94.0/27; 10.36.94.128/27; 10.36.95.0/27; 10.36.95.128/27; 10.36.96.0/27; 10.36.96.128/27; 10.36.97.0/27; 10.36.1.1/27; 10.36.1.129/27; 10.36.10.128/27; 10.36.104.0/27; 10.36.11.0/27; 10.36.11.128/27; 10.36.12.0/27; 10.36.12.128/27; 10.36.13.0/27; 10.36.13.128/27; 10.36.14.0/27; 10.36.14.128/27; 10.36.15.128/27; 10.36.16.0/27; 10.36.16.128/27; 10.36.17.0/27; 10.36.17.128/27; 10.36.18.128/27; 10.36.19.0/27; 10.36.19.128/27; 10.36.2.1/27; 10.36.2.129/27; 10.36.20.0/27; 10.36.20.128/27; 10.36.21.0/27; 10.36.21.128/27; 10.36.25.0/27; 10.36.3.1/27; 10.36.4.0/27; 10.36.4.128/27; 10.36.5.0/27; 10.36.5.128/27; 10.240.193.100/30; 10.240.193.104/30; 10.240.193.108/30; 10.240.193.112/30; 10.240.193.116/30; 10.240.193.12/30; 10.240.193.120/30; 10.240.193.124/30; 10.240.193.128/30; 10.240.193.132/30; 10.240.193.136/30; 10.240.193.140/30; 10.240.193.144/30; 10.240.193.148/30; 10.240.193.152/30; 10.240.193.156/30; 10.240.193.16/30; 10.240.193.160/30; 10.240.193.164/30; 10.240.193.176/30; 10.240.193.180/30; 10.240.193.184/30; 10.240.193.188/30; 10.240.193.20/30; 10.240.193.208/30; 10.240.193.212/30; 10.240.193.216/30; 10.240.193.220/30; 10.240.193.24/30; 10.240.193.28/30; 10.240.193.32/30; 10.240.193.36/30; 10.240.193.40/30; 10.240.193.44/30; 10.240.193.48/30; 10.240.193.52/30; 10.240.193.56/30; 10.240.193.60/30; 10.240.193.64/30; 10.240.193.68/30; 10.240.193.72/30; 10.240.193.76/30; 10.240.193.8/30; 10.240.193.80/30; 10.240.193.84/30; 10.240.193.88/30; 10.240.193.92/30; 10.240.193.96/30; 10.36.110.0/27; 10.36.110.128/27; 10.36.111.0/27; 10.36.111.128/27; 10.36.112.0/27; 10.36.112.128/27; 10.36.113.0/27; 10.36.113.128/27; 10.36.114.0/27; 10.36.114.128/27; 10.36.115.0/27; 10.36.115.128/27; 10.36.116.0/27; 10.36.116.128/27; 10.36.117.0/27; 10.36.117.128/27; 10.36.118.0/27; 10.36.118.128/27; 10.36.119.0/27; 10.36.119.128/27; 10.36.120.0/27; 10.36.120.128/27; 10.36.121.0/27; 10.36.121.128/27; 10.36.122.0/27; 10.36.76.128/27; 10.36.77.0/27; 10.36.77.128/27; 10.36.78.0/27; 10.36.78.128/27; 10.36.79.0/27; 10.36.79.128/27; 10.36.80.0/27; 10.36.80.128/27; 10.36.81.0/27; 10.102.47.251; 10.102.47.252; 10.202.0.48/30; 10.202.0.52/30; 10.202.0.56/30; 10.202.0.60/30; 10.240.130.148/30; 10.240.130.152/30; 10.240.130.20/30; 10.240.130.212/30; 10.240.130.216/30; 10.240.130.24/30; 10.240.130.32/30; 10.240.130.36/30; 10.240.130.44/30; 10.240.130.48/30; 10.240.130.84/30; 10.240.130.88/30; 10.240.131.148/30; 10.240.131.152/30; 10.240.131.160/30; 10.240.131.164/30; 10.240.132.148/30; 10.240.132.152/30; 10.240.132.160/30; 10.240.132.164/30; 10.240.132.20/30; 10.240.132.212/30; 10.240.132.216/30; 10.240.132.224/30; 10.240.132.236/30; 10.240.132.24/30; 10.240.139.160/30; 10.240.139.164/30; 10.240.139.172/30; 10.240.139.176/30; 10.240.140.160/30; 10.240.140.164/30; 10.240.140.172/30; 10.240.140.176/30; 10.240.140.184/30; 10.240.140.188/30; 10.240.142.20/30; 10.240.142.24/30; 10.240.142.84/30; 10.240.142.88/30; 10.240.144.148/30; 10.240.144.152/30; 10.240.145.212/30; 10.240.145.216/30; 10.240.146.20/30; 10.240.146.212/30; 10.240.146.216/30; 10.240.146.224/30; 10.240.146.228/30; 10.240.146.236/30; 10.240.146.24/30; 10.240.146.240/30; 10.240.146.32/30; 10.240.146.40/30; 10.240.146.84/30; 10.240.146.88/30; 10.240.147.20/30; 10.240.147.24/30; 10.240.147.84/30; 10.240.147.88/30; 10.240.148.20/30; 10.240.148.24/30; 10.240.148.32/30; 10.240.148.36/30; 10.240.148.44/30; 10.240.148.48/30; 10.240.154.84/30; 10.240.154.88/30; 10.240.156.20/30; 10.240.156.24/30; 10.240.156.84/30; 10.240.156.88/30; 10.240.162.148/30; 10.240.162.152/30; 10.240.192.0/30; 10.240.192.12/30; 10.240.192.4/30; 10.240.192.8/30; 10.254.254.136/29; 10.36.104.112/30; 10.36.15.0/27; 10.36.18.0/27; 10.36.22.0/27; 10.36.25.128/27; 10.36.26.0/27; 10.36.26.128/27; 10.36.27.0/27; 10.36.28.0/27; 10.36.28.128/27; 10.36.29.0/27; 10.36.29.128/27; 10.36.29.240/30; 10.36.30.0/27; 10.36.46.0/27; 10.36.46.128/27; 10.36.47.0/27; 10.36.47.128/27; 10.36.48.0/27; 10.36.48.128/27; 10.36.49.0/27; 10.36.49.128/27; 10.36.50.0/27; 10.36.50.128/27; 10.36.51.0/27; 10.36.51.128/27; 10.36.52.128/27; 10.36.53.0/27; 10.36.55.0/27; 10.36.55.128/27; 10.36.56.0/27; 10.36.56.128/27; 10.36.57.0/27; 10.36.60.0/27; 10.36.60.112/30; 10.36.60.128/27; 10.36.61.0/27; 10.36.61.112/30; 10.36.61.128/27; 10.36.62.0/27; 10.36.62.128/27; 10.36.63.0/27; 10.36.63.128/27; 10.36.64.0/27; 10.36.64.128/27; 10.36.65.0/27; 10.36.65.128/27; 10.36.66.0/27; 10.36.66.112/30; 10.36.66.116/30; 10.36.66.128/27; 10.36.66.240/30; 10.36.66.244/30; 10.36.7.128/27; 10.36.70.0/27; 10.36.70.128/27; 10.36.71.0/27; 10.46.14.128/27; 10.1.115.0/24; 10.10.229.0/24; 10.10.230.0/24; 10.10.231.0/24; 10.104.0.0/16; 10.107.0.0/16; 10.152.96.0/19; 10.153.0.0/27; 10.153.0.128/27; 10.153.0.160/27; 10.153.0.192/27; 10.153.0.32/27; 10.153.0.64/27; 10.153.0.96/27; 10.30.7.20/24; 10.47.216.0/21; 10.47.224.0/21; 10.47.232.0/21; 10.47.240.0/21; 10.47.248.0/21; 172.17.12.0/22; 172.17.16.0/22; 172.17.20.0/22; 172.17.24.0/22; 172.17.28.0/26; 172.17.28.128/26; 172.17.28.192/26; 172.17.28.64/26; 172.17.29.0/26; 172.17.29.128/26; 172.17.29.192/26; 172.17.29.64/26; 172.17.30.0/26; 172.17.30.64/26; 172.17.36.0/22; 172.17.40.0/22; 172.17.44.0/22; 172.17.48.0/22; 172.17.52.0/22; 172.17.56.0/22; 172.17.60.0/27; 172.17.60.128/27; 172.17.60.192/27; 172.17.60.32/27; 172.17.60.64/27; 172.17.60.96/27; 172.17.68.0/27; 172.17.72.0/27; 172.17.72.128/27; 172.17.72.160/27; 172.17.72.32/27; 172.17.72.64/27; 172.17.72.96/27; 172.17.76.0/27; 172.17.76.32/27; 172.17.76.64/27; 172.17.76.96/27; 172.17.8.0/22; 192.168.10.0/23; 192.168.12.0/24</t>
  </si>
  <si>
    <t>172.26.162.11; 172.26.162.12; 172.26.162.2; 172.26.162.3; 172.26.162.4; 172.26.162.5; 172.26.162.6; 172.26.162.8</t>
  </si>
  <si>
    <t>10.240.193.0/30; 10.240.193.4/30; 10.36.87.0/27; 10.36.87.128/27; 10.36.88.128/27; 10.36.89.0/27; 10.36.89.128/27; 10.36.90.0/27; 10.36.90.128/27; 10.36.91.0/27; 10.36.91.128/27; 10.36.92.0/27; 10.36.92.128/27; 10.36.93.0/27; 10.36.93.128/27; 10.36.94.0/27; 10.36.94.128/27; 10.36.95.0/27; 10.36.95.128/27; 10.36.96.0/27; 10.36.96.128/27; 10.36.97.0/27; 10.36.1.1/27; 10.36.1.129/27; 10.36.10.128/27; 10.36.104.0/27; 10.36.11.0/27; 10.36.11.128/27; 10.36.12.0/27; 10.36.12.128/27; 10.36.13.0/27; 10.36.13.128/27; 10.36.14.0/27; 10.36.14.128/27; 10.36.15.128/27; 10.36.16.0/27; 10.36.16.128/27; 10.36.17.0/27; 10.36.17.128/27; 10.36.18.128/27; 10.36.19.0/27; 10.36.19.128/27; 10.36.2.1/27; 10.36.2.129/27; 10.36.20.0/27; 10.36.20.128/27; 10.36.21.0/27; 10.36.21.128/27; 10.36.25.0/27; 10.36.3.1/27; 10.36.4.0/27; 10.36.4.128/27; 10.36.5.0/27; 10.36.5.128/27; 10.240.193.100/30; 10.240.193.104/30; 10.240.193.108/30; 10.240.193.112/30; 10.240.193.116/30; 10.240.193.12/30; 10.240.193.120/30; 10.240.193.124/30; 10.240.193.128/30; 10.240.193.132/30; 10.240.193.136/30; 10.240.193.140/30; 10.240.193.144/30; 10.240.193.148/30; 10.240.193.152/30; 10.240.193.156/30; 10.240.193.16/30; 10.240.193.160/30; 10.240.193.164/30; 10.240.193.176/30; 10.240.193.180/30; 10.240.193.184/30; 10.240.193.188/30; 10.240.193.20/30; 10.240.193.208/30; 10.240.193.212/30; 10.240.193.216/30; 10.240.193.220/30; 10.240.193.24/30; 10.240.193.28/30; 10.240.193.32/30; 10.240.193.36/30; 10.240.193.40/30; 10.240.193.44/30; 10.240.193.48/30; 10.240.193.52/30; 10.240.193.56/30; 10.240.193.60/30; 10.240.193.64/30; 10.240.193.68/30; 10.240.193.72/30; 10.240.193.76/30; 10.240.193.8/30; 10.240.193.80/30; 10.240.193.84/30; 10.240.193.88/30; 10.240.193.92/30; 10.240.193.96/30; 10.36.110.0/27; 10.36.110.128/27; 10.36.111.0/27; 10.36.111.128/27; 10.36.112.0/27; 10.36.112.128/27; 10.36.113.0/27; 10.36.113.128/27; 10.36.114.0/27; 10.36.114.128/27; 10.36.115.0/27; 10.36.115.128/27; 10.36.116.0/27; 10.36.116.128/27; 10.36.117.0/27; 10.36.117.128/27; 10.36.118.0/27; 10.36.118.128/27; 10.36.119.0/27; 10.36.119.128/27; 10.36.120.0/27; 10.36.120.128/27; 10.36.121.0/27; 10.36.121.128/27; 10.36.122.0/27; 10.36.76.128/27; 10.36.77.0/27; 10.36.77.128/27; 10.36.78.0/27; 10.36.78.128/27; 10.36.79.0/27; 10.36.79.128/27; 10.36.80.0/27; 10.36.80.128/27; 10.36.81.0/27; 10.102.47.251; 10.102.47.252; 10.202.0.48/30; 10.202.0.52/30; 10.202.0.56/30; 10.202.0.60/30; 10.240.130.148/30; 10.240.130.152/30; 10.240.130.20/30; 10.240.130.212/30; 10.240.130.216/30; 10.240.130.24/30; 10.240.130.32/30; 10.240.130.36/30; 10.240.130.44/30; 10.240.130.48/30; 10.240.130.84/30; 10.240.130.88/30; 10.240.131.148/30; 10.240.131.152/30; 10.240.131.160/30; 10.240.131.164/30; 10.240.132.148/30; 10.240.132.152/30; 10.240.132.160/30; 10.240.132.164/30; 10.240.132.20/30; 10.240.132.212/30; 10.240.132.216/30; 10.240.132.224/30; 10.240.132.236/30; 10.240.132.24/30; 10.240.139.160/30; 10.240.139.164/30; 10.240.139.172/30; 10.240.139.176/30; 10.240.140.160/30; 10.240.140.164/30; 10.240.140.172/30; 10.240.140.176/30; 10.240.140.184/30; 10.240.140.188/30; 10.240.142.20/30; 10.240.142.24/30; 10.240.142.84/30; 10.240.142.88/30; 10.240.144.148/30; 10.240.144.152/30; 10.240.145.212/30; 10.240.145.216/30; 10.240.146.20/30; 10.240.146.212/30; 10.240.146.216/30; 10.240.146.224/30; 10.240.146.228/30; 10.240.146.236/30; 10.240.146.24/30; 10.240.146.240/30; 10.240.146.32/30; 10.240.146.40/30; 10.240.146.84/30; 10.240.146.88/30; 10.240.147.20/30; 10.240.147.24/30; 10.240.147.84/30; 10.240.147.88/30; 10.240.148.20/30; 10.240.148.24/30; 10.240.148.32/30; 10.240.148.36/30; 10.240.148.44/30; 10.240.148.48/30; 10.240.154.84/30; 10.240.154.88/30; 10.240.156.20/30; 10.240.156.24/30; 10.240.156.84/30; 10.240.156.88/30; 10.240.162.148/30; 10.240.162.152/30; 10.240.192.0/30; 10.240.192.12/30; 10.240.192.4/30; 10.240.192.8/30; 10.254.254.136/29; 10.36.104.112/30; 10.36.15.0/27; 10.36.18.0/27; 10.36.22.0/27; 10.36.25.128/27; 10.36.26.0/27; 10.36.26.128/27; 10.36.27.0/27; 10.36.28.0/27; 10.36.28.128/27; 10.36.29.0/27; 10.36.29.128/27; 10.36.29.240/30; 10.36.30.0/27; 10.36.45.128/27; 10.36.46.0/27; 10.36.46.128/27; 10.36.47.0/27; 10.36.47.128/27; 10.36.48.0/27; 10.36.48.128/27; 10.36.49.0/27; 10.36.49.128/27; 10.36.50.0/27; 10.36.50.128/27; 10.36.51.0/27; 10.36.51.128/27; 10.36.52.128/27; 10.36.53.0/27; 10.36.55.0/27; 10.36.55.128/27; 10.36.56.0/27; 10.36.56.128/27; 10.36.57.0/27; 10.36.60.0/27; 10.36.60.112/30; 10.36.60.128/27; 10.36.61.0/27; 10.36.61.112/30; 10.36.61.128/27; 10.36.62.0/27; 10.36.62.128/27; 10.36.63.0/27; 10.36.63.128/27; 10.36.64.0/27; 10.36.64.128/27; 10.36.65.0/27; 10.36.65.128/27; 10.36.66.0/27; 10.36.66.112/30; 10.36.66.116/30; 10.36.66.128/27; 10.36.66.240/30; 10.36.66.244/30; 10.36.7.128/27; 10.36.70.0/27; 10.36.70.128/27; 10.36.71.0/27; 10.46.14.128/27; 10.36.255.0/27</t>
  </si>
  <si>
    <t>[Disabled]  hotcnmatrixsw2.l48ics.net; [Disabled]  houotlabsw2.l48ics.net</t>
  </si>
  <si>
    <t>107.95.112.22; 166.185.79.225; 10.20.176.0/24</t>
  </si>
  <si>
    <t>[Disabled]  n-10.20.176.0-24-att-apn</t>
  </si>
  <si>
    <t>[Disabled]  any</t>
  </si>
  <si>
    <t>172.26.162.11</t>
  </si>
  <si>
    <t>172.26.162.134; 172.26.162.135; 172.26.162.136; 172.26.162.137; 172.26.162.138; 172.26.162.139; 172.26.169.6; 172.27.162.130; 172.27.162.132; 172.27.162.133; 172.27.162.134; 172.27.162.136; 172.27.162.137</t>
  </si>
  <si>
    <t>10.0.0.40; 10.1.115.0/24; 10.102.0.0/16; 10.102.100.0/22; 10.102.104.0/22; 10.102.112.0/22; 10.102.116.0/22; 10.102.120.0/22; 10.102.128.0/27; 10.102.128.192/26; 10.102.129.192/26; 10.102.131.0/27; 10.102.156.224/27; 10.102.156.32/27; 10.102.164.0/22; 10.102.4.0/22; 10.102.40.0/22; 10.102.44.0/22; 10.102.48.0/22; 10.102.52.0/22; 10.102.56.0/22; 10.102.60.0/22; 10.102.64.0/22; 10.102.8.0/22; 10.102.80.0/22; 10.102.92.0/22; 10.102.96.0/22; 10.104.0.0/22; 10.104.12.0/22; 10.104.16.0/22; 10.104.20.0/22; 10.104.24.0/22; 10.104.28.0/22; 10.104.4.0/22; 10.104.40.0/22; 10.104.8.0/22; 10.105.4.0/22; 10.107.0.0/22; 10.107.12.0/22; 10.107.16.0/22; 10.107.20.0/22; 10.107.24.0/22; 10.107.28.0/22; 10.107.4.0/22; 10.107.8.0/22; 10.144.130.0/24; 10.144.134.0/24; 10.144.142.0/24; 10.147.36.0/24; 10.147.40.0/23; 10.147.44.0/23; 10.147.48.0/23; 10.147.52.0/23; 10.152.0.0/19; 10.152.32.0/19; 10.152.64.0/19; 10.152.96.0/19; 10.153.0.128/27; 10.153.0.160/27; 10.153.0.192/27; 10.153.0.32/27; 10.153.0.64/27; 10.153.0.96/27; 10.202.0.0/16; 10.202.194.0/23; 10.202.210.0/23; 10.202.226.0/23; 10.202.242.0/23; 10.30.7.0/24; 10.43.140.0/22; 10.43.44.0/22; 10.45.124.0/22; 10.47.216.0/21; 10.47.224.0/21; 10.47.232.0/21; 10.47.240.0/21; 10.47.248.0/21; 138.32.132.80/28; 138.58.132.160/28; 138.58.132.176/28; 164.123.255.96/29; 172.17.12.0/22; 172.17.16.0/22; 172.17.20.0/22; 172.17.24.0/22; 172.17.28.0/26; 172.17.28.128/26; 172.17.28.192/26; 172.17.28.64/26; 172.17.29.0/26; 172.17.29.128/26; 172.17.29.192/26; 172.17.29.64/26; 172.17.30.0/26; 172.17.30.64/26; 172.17.36.0/22; 172.17.40.0/22; 172.17.44.0/22; 172.17.48.0/22; 172.17.52.0/22; 172.17.56.0/22; 172.17.60.0/27; 172.17.60.128/27; 172.17.60.160/27; 172.17.60.192/27; 172.17.60.32/27; 172.17.60.64/27; 172.17.60.96/27; 172.17.68.0/27; 172.17.72.0/27; 172.17.72.128/27; 172.17.72.160/27; 172.17.72.32/27; 172.17.72.64/27; 172.17.72.96/27; 172.17.76.0/27; 172.17.76.32/27; 172.17.76.64/27; 172.17.76.96/27; 172.17.8.0/22; 192.168.10.0/23; 192.168.12.0/24; 10.102.108.0/22; 10.103.0.0/16; 10.103.204.0/22; 10.105.0.0/22; 10.105.12.0/22; 10.105.16.0/22; 10.105.20.0/22; 10.105.24.0/22; 10.105.28.0/22; 10.105.32.0/22; 10.105.36.0/22; 10.105.40.0/22; 10.105.44.0/22; 10.105.48.0/22; 10.105.60.0/22; 10.105.64.0/22; 10.105.76.0/22; 10.105.8.0/22; 10.106.4.0/22; 10.106.8.0/22; 10.130.7.0/24; 10.41.76.0/22; 10.42.252.0/22; 10.44.172.0/22; 172.17.16.0/27; 172.17.28.0/27; 172.17.28.192/27; 172.17.28.64/27; 172.17.29.0/27; 172.17.29.192/27; 172.17.29.64/27; 172.17.30.0/27; 172.17.30.64/27</t>
  </si>
  <si>
    <t>172.26.137.9</t>
  </si>
  <si>
    <t>[Disabled]  bvlicsucnm0001.l48ics.net</t>
  </si>
  <si>
    <t>10.36.48.184/29; 10.43.160.0/24</t>
  </si>
  <si>
    <t>10.38.0.0/28</t>
  </si>
  <si>
    <t>172.26.147.132; 172.26.168.10; 172.26.168.11; 172.26.168.12; 172.26.168.3; 172.26.168.4; 172.26.168.5; 172.26.168.6; 172.26.168.7; 172.26.168.9; 172.26.170.22; 172.26.180.0/22; 172.27.168.10; 172.27.168.11; 172.27.168.12; 172.27.168.13; 172.27.168.4; 172.27.168.5; 172.27.168.6; 172.27.168.7; 172.27.168.8; 172.27.180.0/22</t>
  </si>
  <si>
    <t>172.26.168.10; 172.26.168.11; 172.26.168.12; 172.26.168.3; 172.26.168.4; 172.26.168.5; 172.26.168.6; 172.26.168.7; 172.26.168.9; 172.26.170.22; 172.26.180.0/22; 172.27.168.10; 172.27.168.11; 172.27.168.12; 172.27.168.13; 172.27.168.4; 172.27.168.5; 172.27.168.6; 172.27.168.7; 172.27.168.8; 172.27.180.0/22</t>
  </si>
  <si>
    <t>172.26.180.0/22; 172.27.180.0/22</t>
  </si>
  <si>
    <t>172.26.129.252; 172.27.129.252; 10.46.242.0/23; 10.133.92.0/22; 10.32.240.120/29; 10.32.240.16/29; 10.32.240.160/29; 10.32.240.168/29; 10.32.240.176/29; 10.32.240.184/29; 10.32.240.192/29; 10.32.240.200/29; 10.32.240.208/29; 10.32.240.216/29; 10.32.240.224/29; 10.32.240.232/29; 10.32.240.24/29; 10.32.240.240/29; 10.32.240.248/29; 10.32.240.32/29; 10.32.240.40/29; 10.32.240.48/29; 10.32.240.56/29; 10.32.240.64/29; 10.32.240.72/29; 10.32.240.8/29; 10.32.240.80/29; 10.32.240.88/29; 10.32.241.0/29; 10.32.241.144/29; 10.32.241.152/29; 10.32.241.16/29; 10.32.241.160/29; 10.32.241.168/29; 10.32.241.176/29; 10.32.241.184/29; 10.32.241.192/29; 10.32.241.200/29; 10.32.241.208/29; 10.32.241.216/29; 10.32.241.224/29; 10.32.241.24/29; 10.32.241.32/29; 10.32.241.40/29; 10.32.241.48/29; 10.32.241.56/29; 10.32.241.64/29; 10.32.241.72/29; 10.32.241.8/29; 10.32.241.80/29; 10.32.241.88/29; 10.32.241.96/29; 10.32.242.104/29; 10.32.242.112/29; 10.32.242.120/29; 10.32.242.208/29; 10.32.242.216/29; 10.32.242.224/29; 10.32.242.232/29; 10.32.242.240/29; 10.32.242.248/29; 10.32.242.48/29; 10.32.242.56/29; 10.32.242.64/29; 10.32.242.72/29; 10.32.242.80/29; 10.32.242.88/29; 10.32.242.96/29; 10.32.243.0/29; 10.32.243.112/29; 10.32.243.120/29; 10.32.243.128/29; 10.32.243.136/29; 10.32.243.144/29; 10.32.243.152/29; 10.32.243.16/29; 10.32.243.192/29; 10.32.243.200/29; 10.32.243.208/29; 10.32.243.216/29; 10.32.243.224/29; 10.32.243.232/29; 10.32.243.24/29; 10.32.243.240/29; 10.32.243.248/29; 10.32.243.32/29; 10.32.243.40/29; 10.32.243.48/29; 10.32.243.56/29; 10.32.243.64/29; 10.32.243.72/29; 10.32.243.8/29; 10.32.243.80/29; 10.32.244.0/29; 10.32.244.104/29; 10.32.244.112/29; 10.32.244.16/29; 10.32.244.176/29; 10.32.244.184/29; 10.32.244.192/29; 10.32.244.200/29; 10.32.244.202/29; 10.32.244.208/29; 10.32.244.210/29; 10.32.244.216/29; 10.32.244.224/29; 10.32.244.226/29; 10.32.244.232/29; 10.32.244.24/29; 10.32.244.240/29; 10.32.244.248/29; 10.32.244.33/29; 10.32.244.40/29; 10.32.244.48/29; 10.32.244.50; 10.32.244.8/29; 10.32.244.96/29; 10.32.245.0/29; 10.32.245.104/29; 10.32.245.112/29; 10.32.245.120/29; 10.32.245.128/29; 10.32.245.136/29; 10.32.245.144/29; 10.32.245.152/29; 10.32.245.16/29; 10.32.245.160/29; 10.32.245.168/29; 10.32.245.176/29; 10.32.245.18/29; 10.32.245.184/29; 10.32.245.192/29; 10.32.245.200/29; 10.32.245.208/29; 10.32.245.216/29; 10.32.245.224/29; 10.32.245.232/29; 10.32.245.240/29; 10.32.245.248/29; 10.32.245.8/29; 10.32.245.88/29; 10.32.245.96/29; 10.32.246.0/29; 10.32.246.128/29; 10.32.246.16/29; 10.32.246.224/29; 10.32.246.232/29; 10.32.246.240/29; 10.32.246.248/29; 10.32.246.8/29; 10.32.247.0/29; 10.32.247.104/29; 10.32.247.112/29; 10.32.247.120/29; 10.32.247.128/29; 10.32.247.136/29; 10.32.247.144/29; 10.32.247.152/29; 10.32.247.16/29; 10.32.247.160/29; 10.32.247.24/29; 10.32.247.32/29; 10.32.247.40/29; 10.32.247.48/29; 10.32.247.56/29; 10.32.247.64/29; 10.32.247.72/29; 10.32.247.8/29; 10.32.247.80/29; 10.32.247.88/29; 10.32.247.96/29; 10.32.255.210/30; 10.32.255.214/30; 10.32.255.218/30; 10.32.255.222/30; 10.32.255.232/29; 10.32.255.240/29; 10.34.0.48/29; 10.34.0.56/29; 10.34.0.64/29; 10.34.2.0/23</t>
  </si>
  <si>
    <t>10.133.92.0/22; 10.32.240.120/29; 10.32.240.16/29; 10.32.240.160/29; 10.32.240.168/29; 10.32.240.176/29; 10.32.240.184/29; 10.32.240.192/29; 10.32.240.200/29; 10.32.240.208/29; 10.32.240.216/29; 10.32.240.224/29; 10.32.240.232/29; 10.32.240.24/29; 10.32.240.240/29; 10.32.240.248/29; 10.32.240.32/29; 10.32.240.40/29; 10.32.240.48/29; 10.32.240.56/29; 10.32.240.64/29; 10.32.240.72/29; 10.32.240.8/29; 10.32.240.80/29; 10.32.240.88/29; 10.32.241.0/29; 10.32.241.144/29; 10.32.241.152/29; 10.32.241.16/29; 10.32.241.160/29; 10.32.241.168/29; 10.32.241.176/29; 10.32.241.184/29; 10.32.241.192/29; 10.32.241.200/29; 10.32.241.208/29; 10.32.241.216/29; 10.32.241.224/29; 10.32.241.24/29; 10.32.241.32/29; 10.32.241.40/29; 10.32.241.48/29; 10.32.241.56/29; 10.32.241.64/29; 10.32.241.72/29; 10.32.241.8/29; 10.32.241.80/29; 10.32.241.88/29; 10.32.241.96/29; 10.32.242.104/29; 10.32.242.112/29; 10.32.242.120/29; 10.32.242.208/29; 10.32.242.216/29; 10.32.242.224/29; 10.32.242.232/29; 10.32.242.240/29; 10.32.242.248/29; 10.32.242.48/29; 10.32.242.56/29; 10.32.242.64/29; 10.32.242.72/29; 10.32.242.80/29; 10.32.242.88/29; 10.32.242.96/29; 10.32.243.0/29; 10.32.243.112/29; 10.32.243.120/29; 10.32.243.128/29; 10.32.243.136/29; 10.32.243.144/29; 10.32.243.152/29; 10.32.243.16/29; 10.32.243.192/29; 10.32.243.200/29; 10.32.243.208/29; 10.32.243.216/29; 10.32.243.224/29; 10.32.243.232/29; 10.32.243.24/29; 10.32.243.240/29; 10.32.243.248/29; 10.32.243.32/29; 10.32.243.40/29; 10.32.243.48/29; 10.32.243.56/29; 10.32.243.64/29; 10.32.243.72/29; 10.32.243.8/29; 10.32.243.80/29; 10.32.244.0/29; 10.32.244.104/29; 10.32.244.112/29; 10.32.244.16/29; 10.32.244.176/29; 10.32.244.184/29; 10.32.244.192/29; 10.32.244.200/29; 10.32.244.202/29; 10.32.244.208/29; 10.32.244.210/29; 10.32.244.216/29; 10.32.244.224/29; 10.32.244.226/29; 10.32.244.232/29; 10.32.244.24/29; 10.32.244.240/29; 10.32.244.248/29; 10.32.244.33/29; 10.32.244.40/29; 10.32.244.48/29; 10.32.244.50; 10.32.244.8/29; 10.32.244.96/29; 10.32.245.0/29; 10.32.245.104/29; 10.32.245.112/29; 10.32.245.120/29; 10.32.245.128/29; 10.32.245.136/29; 10.32.245.144/29; 10.32.245.152/29; 10.32.245.16/29; 10.32.245.160/29; 10.32.245.168/29; 10.32.245.176/29; 10.32.245.18/29; 10.32.245.184/29; 10.32.245.192/29; 10.32.245.200/29; 10.32.245.208/29; 10.32.245.216/29; 10.32.245.224/29; 10.32.245.232/29; 10.32.245.240/29; 10.32.245.248/29; 10.32.245.8/29; 10.32.245.88/29; 10.32.245.96/29; 10.32.246.0/29; 10.32.246.128/29; 10.32.246.16/29; 10.32.246.224/29; 10.32.246.232/29; 10.32.246.240/29; 10.32.246.248/29; 10.32.246.8/29; 10.32.247.0/29; 10.32.247.104/29; 10.32.247.112/29; 10.32.247.120/29; 10.32.247.128/29; 10.32.247.136/29; 10.32.247.144/29; 10.32.247.152/29; 10.32.247.16/29; 10.32.247.160/29; 10.32.247.24/29; 10.32.247.32/29; 10.32.247.40/29; 10.32.247.48/29; 10.32.247.56/29; 10.32.247.64/29; 10.32.247.72/29; 10.32.247.8/29; 10.32.247.80/29; 10.32.247.88/29; 10.32.247.96/29; 10.32.255.210/30; 10.32.255.214/30; 10.32.255.218/30; 10.32.255.222/30; 10.32.255.232/29; 10.32.255.240/29; 10.34.0.48/29; 10.34.0.56/29; 10.34.0.64/29; 10.34.2.0/23</t>
  </si>
  <si>
    <t>[Disabled]  grp-fw-mgmt-underlay</t>
  </si>
  <si>
    <t>10.105.67.86; 10.105.67.81</t>
  </si>
  <si>
    <t>[Disabled]  pbellratliff3201swddsp1.l48ics.net; [Disabled]  pbellratliff3201swdplc1.l48ics.net</t>
  </si>
  <si>
    <t>172.26.162.12</t>
  </si>
  <si>
    <t>172.26.137.10</t>
  </si>
  <si>
    <t>[Disabled]  bvluipam0001.l48ics.net</t>
  </si>
  <si>
    <t>172.26.33.202</t>
  </si>
  <si>
    <t>172.26.161.216</t>
  </si>
  <si>
    <t>[Disabled]  grp-ot-scada-ews-servers</t>
  </si>
  <si>
    <t>10.131.38.0/24; 10.133.136.0/23; 10.133.152.0/23; 10.133.168.0/23; 10.133.184.0/23; 10.133.200.0/23; 10.133.216.0/23; 10.133.232.0/23; 10.133.248.0/23; 10.134.24.0/23; 10.134.8.0/23; 10.148.100.0/23; 10.148.102.0/23; 10.148.116.0/23; 10.148.118.0/23; 10.148.132.0/23; 10.148.134.0/23; 10.148.154.0/23; 10.148.20.0/23; 10.148.22.0/23; 10.148.36.0/23; 10.148.38.0/23; 10.148.4.0/23; 10.148.52.0/23; 10.148.54.0/23; 10.148.6.0/23; 10.148.68.0/23; 10.148.70.0/23; 10.148.84.0/23; 10.148.86.0/23; 10.38.10.0/23; 10.38.14.0/23; 10.38.18.0/23; 10.38.6.0/23; 172.28.2.96/28; 10.131.37.0/24; 10.146.132.0/23; 10.146.134.0/23; 10.146.148.0/23; 10.146.150.0/23; 10.146.164.0/23; 10.146.166.0/23; 10.146.180.0/23; 10.146.182.0/23; 10.146.198.0/24; 10.153.104.0/23; 10.153.40.0/23; 10.153.56.0/23; 10.153.72.0/23; 10.153.88.0/23; 10.202.200.0/23; 10.202.216.0/23; 10.202.232.0/23; 10.202.248.0/23; 10.41.104.0/23; 10.41.120.0/23; 10.41.136.0/23; 10.41.168.0/23; 10.41.184.0/23; 10.41.200.0/23; 10.41.216.0/23; 10.41.232.0/23; 10.41.248.0/23; 10.42.104.0/23; 10.42.24.0/23; 10.42.40.0/23; 10.42.56.0/23; 10.42.72.0/23; 10.42.8.0/23; 10.42.88.0/23; 10.43.40.0/23; 10.45.104.0/23; 10.45.120.0/23; 10.131.39.0/24; 10.132.104.0/23; 10.132.120.0/23; 10.132.136.0/23; 10.132.152.0/23; 10.132.168.0/23; 10.132.184.0/23; 10.132.200.0/23; 10.132.216.0/23; 10.132.232.0/23; 10.132.24.0/23; 10.132.248.0/23; 10.132.40.0/23; 10.132.56.0/23; 10.132.72.0/23; 10.132.8.0/23; 10.132.88.0/23; 10.133.104.0/23; 10.133.120.0/23; 10.133.24.0/23; 10.133.40.0/23; 10.133.56.0/23; 10.133.72.0/23; 10.133.8.0/23; 10.133.88.0/23; 10.134.40.0/23; 10.149.100.0/23; 10.149.102.0/23; 10.149.116.0/23; 10.149.118.0/23; 10.149.132.0/23; 10.149.134.0/23; 10.149.148.0/23; 10.149.150.0/23; 10.149.20.0/23; 10.149.22.0/23; 10.149.36.0/23; 10.149.38.0/23; 10.149.4.0/23; 10.149.52.0/23; 10.149.54.0/23; 10.149.6.0/23; 10.149.68.0/23; 10.149.70.0/23; 10.149.84.0/23; 10.149.86.0/23; 10.40.104.0/23; 10.40.120.0/23; 10.40.136.0/23; 10.40.152.0/23; 10.40.168.0/23; 10.40.184.0/23; 10.40.200.0/23; 10.40.216.0/23; 10.40.232.0/23; 10.40.24.0/23; 10.40.248.0/23; 10.40.40.0/23; 10.40.56.0/23; 10.40.72.0/23; 10.40.8.0/23; 10.40.88.0/23; 10.41.152.0/23; 10.41.72.0/23; 10.41.88.0/23; 10.42.120.0/23; 10.42.136.0/23; 10.42.152.0/23; 10.42.168.0/23; 10.42.184.0/23; 10.42.200.0/23; 10.42.216.0/23; 10.42.232.0/23; 10.42.248.0/23; 10.43.136.0/23; 10.43.152.0/23; 10.43.168.0/23; 10.43.184.0/23; 10.43.200.0/23; 10.43.216.0/23; 10.43.232.0/23; 10.43.248.0/23; 10.43.8.0/23; 10.44.104.0/23; 10.44.120.0/23; 10.44.136.0/23; 10.44.152.0/23; 10.44.168.0/23; 10.44.24.0/23; 10.44.40.0/23; 10.44.56.0/23; 10.44.72.0/23; 10.44.8.0/23; 10.44.88.0/23; 10.56.128.0/18</t>
  </si>
  <si>
    <t>10.46.0.0/21; 172.28.2.80/28; 10.46.8.0/21</t>
  </si>
  <si>
    <t>172.26.3.255; 172.27.3.255; 10.38.12.0/23; 10.38.16.0/23; 10.38.4.0/23; 10.38.8.0/23; 10.133.134.0/23; 10.133.150.0/23; 10.133.166.0/23; 10.133.182.0/23; 10.133.198.0/23; 10.133.214.0/23; 10.133.230.0/23; 10.133.246.0/23; 10.134.22.0/23; 10.134.6.0/23; 10.148.114.0/23; 10.148.130.0/23; 10.148.152.0/23; 10.148.18.0/23; 10.148.2.0/23; 10.148.34.0/23; 10.148.50.0/23; 10.148.66.0/23; 10.148.82.0/23; 10.148.98.0/23; 10.146.130.0/23; 10.146.146.0/23; 10.146.162.0/23; 10.146.178.0/23; 10.146.197.0/24; 10.153.102.0/23; 10.153.38.0/23; 10.153.54.0/23; 10.153.70.0/23; 10.153.86.0/23; 10.202.198.0/23; 10.202.214.0/23; 10.202.230.0/23; 10.202.246.0/23; 10.41.102.0/23; 10.41.118.0/23; 10.41.134.0/23; 10.41.150.0/23; 10.41.166.0/23; 10.41.182.0/23; 10.41.198.0/23; 10.41.214.0/23; 10.41.230.0/23; 10.41.246.0/23; 10.42.102.0/23; 10.42.22.0/23; 10.42.38.0/23; 10.42.54.0/23; 10.42.6.0/23; 10.42.70.0/23; 10.42.86.0/23; 10.43.38.0/23; 10.45.102.0/23; 10.45.118.0/23; 10.132.102.0/23; 10.132.118.0/23; 10.132.134.0/23; 10.132.150.0/23; 10.132.166.0/23; 10.132.182.0/23; 10.132.198.0/23; 10.132.214.0/23; 10.132.22.0/23; 10.132.230.0/23; 10.132.246.0/23; 10.132.38.0/23; 10.132.54.0/23; 10.132.6.0/23; 10.132.70.0/23; 10.132.86.0/23; 10.133.102.0/23; 10.133.118.0/23; 10.133.22.0/23; 10.133.38.0/23; 10.133.54.0/23; 10.133.6.0/23; 10.133.70.0/23; 10.133.86.0/23; 10.134.38.0/23; 10.149.114.0/23; 10.149.130.0/23; 10.149.146.0/23; 10.149.18.0/23; 10.149.2.0/23; 10.149.34.0/23; 10.149.50.0/23; 10.149.66.0/23; 10.149.82.0/23; 10.149.98.0/23; 10.40.102.0/23; 10.40.118.0/23; 10.40.134.0/23; 10.40.150.0/23; 10.40.166.0/23; 10.40.182.0/23; 10.40.198.0/23; 10.40.214.0/23; 10.40.22.0/23; 10.40.230.0/23; 10.40.246.0/23; 10.40.38.0/23; 10.40.54.0/23; 10.40.6.0/23; 10.40.70.0/23; 10.40.86.0/23; 10.41.70.0/23; 10.41.86.0/23; 10.42.118.0/23; 10.42.134.0/23; 10.42.150.0/23; 10.42.166.0/23; 10.42.182.0/23; 10.42.198.0/23; 10.42.214.0/23; 10.42.230.0/23; 10.42.246.0/23; 10.43.134.0/23; 10.43.150.0/23; 10.43.166.0/23; 10.43.182.0/23; 10.43.198.0/23; 10.43.214.0/23; 10.43.230.0/23; 10.43.246.0/23; 10.43.6.0/23; 10.44.102.0/23; 10.44.118.0/23; 10.44.134.0/23; 10.44.150.0/23; 10.44.166.0/23; 10.44.22.0/23; 10.44.38.0/23; 10.44.54.0/23; 10.44.6.0/23; 10.44.70.0/23; 10.44.86.0/23; 10.37.11.128/25; 10.37.15.128/25; 10.37.23.128/25; 10.37.7.128/25; 10.56.64.0/18</t>
  </si>
  <si>
    <t>172.26.168.7</t>
  </si>
  <si>
    <t>10.46.0.0/21; 10.46.8.0/21; 172.26.180.0/22; 172.27.180.0/22</t>
  </si>
  <si>
    <t>10.46.0.0/21; 10.46.8.0/21</t>
  </si>
  <si>
    <t>172.26.170.0/25; 172.27.170.0/25; 172.26.168.10; 172.26.168.11; 172.26.168.12; 172.26.168.3; 172.26.168.4; 172.26.168.5; 172.26.168.6; 172.26.168.7; 172.26.168.9; 172.26.170.22; 172.26.180.0/22; 172.27.168.10; 172.27.168.11; 172.27.168.12; 172.27.168.13; 172.27.168.4; 172.27.168.5; 172.27.168.6; 172.27.168.7; 172.27.168.8; 172.27.180.0/22</t>
  </si>
  <si>
    <t>172.26.168.10; 172.26.168.11; 172.26.168.12; 172.26.168.3; 172.26.168.4; 172.26.168.5; 172.26.168.6; 172.26.168.7; 172.26.168.9; 172.26.170.22; 172.26.180.0/22; 172.27.168.10; 172.27.168.11; 172.27.168.12; 172.27.168.13; 172.27.168.4; 172.27.168.5; 172.27.168.6; 172.27.168.7; 172.27.168.8; 172.27.180.0/22; 172.26.170.18; 172.26.170.19; 172.27.170.6; 172.27.170.7</t>
  </si>
  <si>
    <t>172.26.163.14</t>
  </si>
  <si>
    <t>[Disabled]  grp-ot-gpvpn-subnet-range</t>
  </si>
  <si>
    <t>172.26.157.13</t>
  </si>
  <si>
    <t>10.132.106.5; 10.132.106.6; 10.132.106.7; 10.132.122.5; 10.132.122.6; 10.132.138.5; 10.132.154.130; 10.132.154.5; 10.132.154.6; 10.132.154.7; 10.132.170.5; 10.132.170.6; 10.132.170.7; 10.132.186.5; 10.132.186.6; 10.132.186.7; 10.132.218.5; 10.132.218.6; 10.132.26.5; 10.132.26.6; 10.132.26.7; 10.132.26.8; 10.132.42.5; 10.132.42.6; 10.132.42.7; 10.132.42.8; 10.132.58.5; 10.132.90.5; 10.133.10.5; 10.133.122.5; 10.133.42.5; 10.133.42.6; 10.133.42.7; 10.133.74.6; 10.133.90.5; 10.133.90.6; 10.134.10.5; 10.146.248.151; 10.146.248.152; 10.146.250.151; 10.146.250.152; 10.146.252.37; 10.148.242.50; 10.148.249.30; 10.148.254.10; 10.148.254.132; 10.148.254.200; 10.148.254.70; 10.148.255.130; 10.149.241.80; 10.149.242.10; 10.149.244.80; 10.149.244.82; 10.150.64.212; 10.150.64.213; 10.150.64.214; 10.150.64.216; 10.153.59.4; 10.153.74.4; 10.34.12.0/30; 10.34.12.100/30; 10.34.12.104/30; 10.34.12.108/30; 10.34.12.112/30; 10.34.12.116/30; 10.34.12.12/30; 10.34.12.120/30; 10.34.12.124/30; 10.34.12.128/30; 10.34.12.132/30; 10.34.12.136/30; 10.34.12.140/30; 10.34.12.144/30; 10.34.12.148/30; 10.34.12.152/30; 10.34.12.156/30; 10.34.12.16/30; 10.34.12.160/30; 10.34.12.164/30; 10.34.12.168/30; 10.34.12.172/30; 10.34.12.176/30; 10.34.12.180/30; 10.34.12.184/30; 10.34.12.188/30; 10.34.12.192/30; 10.34.12.196/30; 10.34.12.20/30; 10.34.12.200/30; 10.34.12.204/30; 10.34.12.208/30; 10.34.12.212/30; 10.34.12.216/30; 10.34.12.220/30; 10.34.12.224/30; 10.34.12.24/30; 10.34.12.28/30; 10.34.12.32/30; 10.34.12.36/30; 10.34.12.4/30; 10.34.12.40/30; 10.34.12.44/30; 10.34.12.48/30; 10.34.12.52/30; 10.34.12.56/30; 10.34.12.60/30; 10.34.12.64/30; 10.34.12.76/30; 10.34.12.8/30; 10.34.12.84/30; 10.34.12.88/30; 10.34.12.92/30; 10.34.12.96/30; 10.40.42.130; 10.41.122.130; 10.41.154.130; 10.43.170.130/32; 10.43.218.4; 10.43.42.130; 10.44.26.130/32; 10.45.106.130; 172.28.2.112/28</t>
  </si>
  <si>
    <t>172.26.3.226; 172.26.3.227</t>
  </si>
  <si>
    <t>172.26.124.0/22</t>
  </si>
  <si>
    <t>172.26.124.1</t>
  </si>
  <si>
    <t>172.26.137.3; 172.26.137.5; 172.26.137.8; 172.27.137.3; 172.27.137.5; 172.27.137.8</t>
  </si>
  <si>
    <t>10.36.87.192/29; 10.36.87.64/29; 10.36.88.192/29; 10.36.89.192/29; 10.36.89.64/29; 10.36.90.192/29; 10.36.90.64/29; 10.36.91.192/29; 10.36.91.64/29; 10.36.92.192/29; 10.36.92.64/29; 10.36.93.192/29; 10.36.93.64/29; 10.36.94.192/29; 10.36.94.64/29; 10.36.95.192/29; 10.36.95.64/29; 10.36.96.192/29; 10.36.96.64/29; 10.36.97.64/29; 10.36.10.194; 10.36.10.66; 10.36.104.66; 10.36.11.194; 10.36.11.66; 10.36.12.194; 10.36.12.66; 10.36.13.194; 10.36.13.66; 10.36.14.194; 10.36.14.66; 10.36.15.194; 10.36.15.66; 10.36.16.194; 10.36.16.66; 10.36.17.194; 10.36.17.66; 10.36.18.194; 10.36.18.66; 10.36.19.194; 10.36.19.66; 10.36.20.194; 10.36.20.66; 10.36.21.194; 10.36.21.66; 10.36.22.66; 10.36.25.194; 10.36.25.66; 10.36.26.194; 10.36.26.66; 10.36.27.66; 10.36.28.194; 10.36.28.66; 10.36.29.66; 10.36.30.66; 10.36.38.194; 10.36.39.194; 10.36.39.6; 10.36.4.194; 10.36.4.66; 10.36.45.194; 10.36.46.194; 10.36.46.66; 10.36.47.194; 10.36.47.66; 10.36.48.194; 10.36.48.66; 10.36.49.194; 10.36.49.66; 10.36.5.194; 10.36.5.66; 10.36.50.194; 10.36.50.66; 10.36.51.194; 10.36.51.66; 10.36.53.66; 10.36.55.194; 10.36.55.66; 10.36.56.194; 10.36.56.66; 10.36.57.66; 10.36.60.194; 10.36.60.66; 10.36.61.194; 10.36.61.66; 10.36.62.194; 10.36.62.66; 10.36.63.194; 10.36.63.66; 10.36.64.194; 10.36.64.66; 10.36.65.194; 10.36.65.66; 10.36.7.194; 10.36.70.194; 10.36.70.66; 10.36.71.66; 10.36.110.192/29; 10.36.110.64/29; 10.36.111.192/29; 10.36.111.64/29; 10.36.112.192/29; 10.36.112.64/29; 10.36.113.192/29; 10.36.113.64/29; 10.36.114.192/29; 10.36.114.64/29; 10.36.115.192/29; 10.36.115.64/29; 10.36.116.192/29; 10.36.116.64/29; 10.36.117.192/29; 10.36.117.64/29; 10.36.118.192/29; 10.36.118.64/29; 10.36.119.192/29; 10.36.119.64/29; 10.36.120.192/29; 10.36.120.64/29; 10.36.121.192/29; 10.36.121.64/29; 10.36.122.64/29; 10.36.76.192/29; 10.36.77.192/29; 10.36.77.64/29; 10.36.78.192/29; 10.36.78.64/29; 10.36.79.192/29; 10.36.79.64/29; 10.36.80.192/29; 10.36.80.64/29; 10.36.81.64/29; 10.32.111.194; 10.32.111.66; 10.32.246.194; 10.36.1.194; 10.36.110.66; 10.36.112.194; 10.36.112.66; 10.36.113.194; 10.36.113.66; 10.36.114.194; 10.36.114.66; 10.36.115.194; 10.36.115.66; 10.36.116.194; 10.36.116.66; 10.36.117.194; 10.36.117.66; 10.36.118.194; 10.36.118.66; 10.36.119.194; 10.36.119.66; 10.36.120.194; 10.36.120.66; 10.36.121.194; 10.36.121.66; 10.36.122.66; 10.36.2.194; 10.36.2.66; 10.36.3.66; 10.36.76.194; 10.36.77.194; 10.36.77.66; 10.36.78.194; 10.36.78.66; 10.36.79.194; 10.36.79.66; 10.36.80.194; 10.36.80.66; 10.36.81.66; 10.36.87.194; 10.36.87.66; 10.36.88.194; 10.36.89.194; 10.36.89.66; 10.36.90.194; 10.36.90.66; 10.36.91.194; 10.36.91.66; 10.36.92.66</t>
  </si>
  <si>
    <t>172.26.168.10; 172.26.168.11; 172.26.168.12; 172.26.168.3; 172.26.168.4; 172.26.168.5; 172.26.168.6; 172.26.168.7; 172.26.168.9; 172.26.170.22; 172.26.180.0/22; 172.26.168.3-172.26.168.7</t>
  </si>
  <si>
    <t>172.26.9.6; 172.27.9.6</t>
  </si>
  <si>
    <t>[Disabled]  grp-dmz-switches; [Disabled]  grp-dmz-vm-hosts</t>
  </si>
  <si>
    <t>10.35.0.27; 10.35.0.28; 10.35.0.29; 10.35.0.30; 10.35.0.32/29; 10.35.0.40/29; 172.26.160.36; 172.26.160.38; 172.27.160.34; 172.27.160.35; 10.35.0.50; 172.26.160.34; 172.26.161.98; 172.26.161.99; 172.27.161.98; 10.14.80.128/26; 10.35.0.10; 10.35.0.11; 10.36.0.184/29; 10.36.0.56/29; 10.36.1.184/29; 10.36.1.186; 10.36.1.56/29; 10.36.1.58; 10.36.10.184/29; 10.36.10.56/29; 10.36.104.56/29; 10.36.11.184/29; 10.36.11.56/29; 10.36.110.184/29; 10.36.110.56/29; 10.36.111.184/29; 10.36.111.56/29; 10.36.112.184/29; 10.36.112.56/29; 10.36.113.184/29; 10.36.113.56/29; 10.36.114.184/29; 10.36.114.56/29; 10.36.115.184/29; 10.36.115.56/29; 10.36.116.184/29; 10.36.116.56/29; 10.36.117.184/29; 10.36.117.56/29; 10.36.118.184/29; 10.36.118.56/29; 10.36.119.184/29; 10.36.119.56/29; 10.36.12.184/29; 10.36.12.56/29; 10.36.120.184/29; 10.36.120.56/29; 10.36.121.184/29; 10.36.121.56/29; 10.36.122.56/29; 10.36.13.184/29; 10.36.13.56/29; 10.36.14.184/29; 10.36.14.56/29; 10.36.15.184/29; 10.36.15.56/29; 10.36.16.184/29; 10.36.16.56/29; 10.36.17.184/29; 10.36.17.56/29; 10.36.18.184/29; 10.36.18.56/29; 10.36.19.184/29; 10.36.19.56/29; 10.36.2.184/29; 10.36.2.186; 10.36.2.56/29; 10.36.2.58; 10.36.20.184/29; 10.36.20.56/29; 10.36.21.184/29; 10.36.21.56/29; 10.36.22.56/29; 10.36.25.184/29; 10.36.25.56/29; 10.36.254.184/29; 10.36.255.184/29; 10.36.255.56/29; 10.36.255.58; 10.36.255.59; 10.36.255.60; 10.36.255.62; 10.36.255.65/29; 10.36.26.184/29; 10.36.26.56/29; 10.36.27.184/29; 10.36.27.56/29; 10.36.28.184/29; 10.36.28.56/29; 10.36.29.184/29; 10.36.29.56/29; 10.36.3.184/29; 10.36.3.56/29; 10.36.3.58; 10.36.3.59; 10.36.30.56/29; 10.36.35.184/29; 10.36.35.56/29; 10.36.36.184/29; 10.36.36.56/29; 10.36.37.184/29; 10.36.37.56/29; 10.36.38.184/29; 10.36.38.56/29; 10.36.39.184/29; 10.36.39.56/29; 10.36.4.184/29; 10.36.4.56/29; 10.36.45.184/29; 10.36.45.56/29; 10.36.46.184/29; 10.36.46.56/29; 10.36.47.184/29; 10.36.47.56/29; 10.36.48.184/29; 10.36.48.56/29; 10.36.49.184/29; 10.36.49.56/29; 10.36.5.184/29; 10.36.5.56/29; 10.36.50.184/29; 10.36.50.56/29; 10.36.51.184/29; 10.36.51.56/29; 10.36.52.184/29; 10.36.52.56/29; 10.36.53.56/29; 10.36.55.184/29; 10.36.55.56/29; 10.36.56.184/29; 10.36.56.56/29; 10.36.57.184/29; 10.36.57.56/29; 10.36.60.184/29; 10.36.60.56/29; 10.36.61.184/29; 10.36.61.56/29; 10.36.62.184/29; 10.36.62.56/29; 10.36.63.184/29; 10.36.63.56/29; 10.36.64.184/29; 10.36.64.56/29; 10.36.65.184/29; 10.36.65.56/29; 10.36.66.56/29; 10.36.7.184/29; 10.36.70.184/29; 10.36.70.56/29; 10.36.71.56/29; 10.36.75.184/29; 10.36.75.56/29; 10.36.76.184/29; 10.36.76.56/29; 10.36.77.184/29; 10.36.77.56/29; 10.36.78.184/29; 10.36.78.56/29; 10.36.79.184/29; 10.36.79.56/29; 10.36.80.184/29; 10.36.80.56/29; 10.36.81.56/29; 10.36.85.184/29; 10.36.86.184/29; 10.36.86.56/29; 10.36.87.184/29; 10.36.87.56/29; 10.36.88.184/29; 10.36.88.56/29; 10.36.89.184/29; 10.36.89.56/29; 10.36.90.184/29; 10.36.90.56/29; 10.36.91.184/29; 10.36.91.56/29; 10.36.92.184/29; 10.36.92.185/29; 10.36.92.186/29; 10.36.92.187/29; 10.36.92.56/29; 10.36.93.184/29; 10.36.93.185/29; 10.36.93.56/29; 10.36.93.57/29; 10.36.94.184/29; 10.36.94.185/29; 10.36.94.56/29; 10.36.94.57/29; 10.36.95.184/29; 10.36.95.185/29; 10.36.95.56/29; 10.36.95.57/29; 10.36.96.184/29; 10.36.96.185/29; 10.36.96.56/29; 10.36.96.57/29; 10.36.97.56/29; 10.36.97.57/29; 10.36.97.58/29; 10.36.97.59/29; 10.37.12.10; 10.37.12.11; 10.37.16.10; 10.37.16.11; 10.37.20.10; 10.37.20.11; 10.37.24.10; 10.37.24.11; 10.37.4.10; 10.37.4.11; 10.37.4.12; 10.37.4.13; 10.37.8.10; 10.37.8.11; 172.26.161.37; 172.26.161.38; 172.26.161.40; 172.27.161.37; 172.27.161.38; 10.37.12.36; 10.37.12.37; 10.37.12.38; 10.37.16.36; 10.37.16.37; 10.37.16.38; 10.37.16.39; 10.37.20.36; 10.37.20.37; 10.37.20.38; 10.37.24.36; 10.37.24.37; 10.37.24.38; 10.37.28.35; 10.37.28.36; 10.37.28.37; 10.37.4.36; 10.37.4.37; 10.37.4.38; 10.37.8.36; 10.37.8.37; 10.37.8.38; 172.26.136.40; 172.26.136.41; 172.26.136.42; 172.26.136.43; 172.26.136.44; 172.26.136.45; 172.26.136.46; 172.26.136.47; 172.26.136.48; 172.26.136.49; 172.26.136.50; 172.26.136.51; 172.26.136.52; 172.26.136.53; 172.26.136.54; 172.26.136.55; 172.26.136.56; 172.26.136.57; 172.26.136.58; 172.26.136.59; 172.26.136.60; 172.26.136.61; 172.26.136.62; 172.26.136.63; 172.26.136.64; 172.26.136.65; 172.26.136.66; 172.26.136.67; 172.26.136.68; 172.27.136.11; 172.27.136.12; 172.27.136.13; 172.27.136.14; 172.27.136.15; 172.27.136.16; 172.27.136.17; 172.27.136.18; 172.27.136.19; 172.27.136.20; 172.27.136.21; 172.27.136.22; 172.27.136.23; 172.27.136.24; 172.27.136.25; 172.27.136.26; 172.27.136.27; 172.27.136.28; 172.27.136.29; 172.27.136.30; 172.27.136.31; 172.27.136.32; 172.26.136.2; 172.26.136.5; 172.27.136.2; 172.27.136.5; 10.132.106.5; 10.132.106.6; 10.132.106.7; 10.132.122.5; 10.132.122.6; 10.132.138.5; 10.132.154.5; 10.132.154.6; 10.132.154.7; 10.132.170.5; 10.132.170.6; 10.132.170.7; 10.132.186.5; 10.132.186.6; 10.132.186.7; 10.132.218.5; 10.132.218.6; 10.132.26.5; 10.132.26.6; 10.132.26.7; 10.132.26.8; 10.132.42.5; 10.132.42.6; 10.132.42.7; 10.132.42.8; 10.132.58.5; 10.132.90.5; 10.133.10.5; 10.133.122.5; 10.133.42.5; 10.133.42.6; 10.133.42.7; 10.133.74.6; 10.133.90.5; 10.133.90.6; 10.146.248.151; 10.146.248.152; 10.146.250.151; 10.146.250.152; 10.146.252.37; 10.147.41.126; 10.147.45.114; 10.147.45.115; 10.147.45.116; 10.147.53.122; 10.148.242.50; 10.148.249.30; 10.148.254.132; 10.149.241.80; 10.149.242.10; 10.149.244.80; 10.149.244.82; 10.150.64.212; 10.150.64.213; 10.150.64.214; 10.150.64.216; 10.152.1.200; 10.152.65.128; 10.153.59.4; 10.153.74.4; 10.32.239.0/26; 10.34.0.48/29; 10.34.0.56/29; 10.34.4.176; 10.35.0.2; 10.35.0.3; 10.36.0.176/29; 10.36.0.48/29; 10.36.1.176/29; 10.36.1.48/29; 10.36.10.176/29; 10.36.10.48/29; 10.36.11.176/29; 10.36.11.48/29; 10.36.12.176/29; 10.36.12.48/29; 10.36.13.176/29; 10.36.13.48/29; 10.36.14.176/29; 10.36.14.48/29; 10.36.15.176/29; 10.36.15.48/29; 10.36.16.176/29; 10.36.16.48/29; 10.36.17.176/29; 10.36.17.48/29; 10.36.18.176/29; 10.36.18.48/29; 10.36.19.176/29; 10.36.19.48/29; 10.36.2.176/29; 10.36.2.48/29; 10.36.20.176/29; 10.36.20.48/29; 10.36.21.176/29; 10.36.21.48/29; 10.36.22.48/29; 10.36.25.176/29; 10.36.25.48/29; 10.36.254.176/29; 10.36.254.96/27; 10.36.255.176/29; 10.36.255.48/29; 10.36.255.50; 10.36.26.176/29; 10.36.26.48/29; 10.36.27.176/29; 10.36.27.48/29; 10.36.28.176/29; 10.36.28.48/29; 10.36.29.48/29; 10.36.3.176/29; 10.36.3.48/29; 10.36.35.176/29; 10.36.35.48/29; 10.36.36.176/29; 10.36.36.48/29; 10.36.37.176/29; 10.36.37.48/29; 10.36.38.176/29; 10.36.38.48/29; 10.36.39.176/29; 10.36.39.48/29; 10.36.4.176/29; 10.36.4.48/29; 10.36.45.176/29; 10.36.45.48/29; 10.36.46.176/29; 10.36.46.48/29; 10.36.47.176/29; 10.36.47.48/29; 10.36.48.176/29; 10.36.48.48/29; 10.36.49.176/29; 10.36.49.48/29; 10.36.5.176/29; 10.36.5.48/29; 10.36.50.176/29; 10.36.50.48/29; 10.36.51.176/29; 10.36.51.48/29; 10.36.52.48/29; 10.36.53.48/29; 10.36.55.176/29; 10.36.55.48/29; 10.36.56.176/29; 10.36.56.48/29; 10.36.57.176/29; 10.36.57.48/29; 10.36.60.176/29; 10.36.60.48/29; 10.36.61.176/29; 10.36.61.48/29; 10.36.62.176/29; 10.36.62.48/29; 10.36.63.176/29; 10.36.63.48/29; 10.36.64.176/29; 10.36.64.48/29; 10.36.65.176/29; 10.36.65.48/29; 10.36.7.176/29; 10.36.70.176/29; 10.36.70.48/29; 10.36.71.48/29; 10.36.75.176/29; 10.36.75.48/29; 10.36.76.176/29; 10.36.76.48/29; 10.36.77.176/29; 10.36.77.48/29; 10.36.78.176/29; 10.36.78.48/29; 10.36.79.176/29; 10.36.79.48/29; 10.36.80.176/29; 10.36.80.48/29; 10.36.81.48/29; 10.36.85.176/29; 10.36.86.176/29; 10.36.86.48/29; 10.36.87.176/29; 10.36.87.48/29; 10.36.88.176/29; 10.36.88.48/29; 10.36.89.176/29; 10.36.89.48/29; 10.36.90.176/29; 10.36.90.48/29; 10.36.91.176/29; 10.36.91.48/29; 10.37.24.0/29; 10.37.8.9; 10.43.218.4; 172.26.161.64/27; 172.26.161.68; 172.26.161.69; 172.26.161.70; 172.26.161.71; 172.26.161.72-172.26.161.83; 172.26.161.78; 172.26.161.79; 172.26.161.94; 172.27.161.64/27; 172.27.161.68; 172.27.161.69; 172.27.161.70; 172.27.161.71; 172.27.161.78; 172.27.161.79; 172.28.127.0/24; 172.28.127.2</t>
  </si>
  <si>
    <t>172.26.164.12; 172.27.164.12</t>
  </si>
  <si>
    <t>172.26.142.133; 172.26.145.10; 172.26.145.11; 172.26.145.133; 172.26.145.134; 172.26.145.140; 172.26.145.141; 172.26.145.143; 172.26.146.11; 172.26.146.12; 172.26.146.13; 172.26.146.14; 172.26.146.141; 172.26.146.142; 172.26.146.143; 172.26.146.15; 172.26.146.16; 172.26.146.17; 172.26.146.18; 172.26.146.19; 172.26.146.20; 172.26.147.134; 172.26.147.136; 172.26.147.138; 172.26.147.7; 172.26.148.136; 172.26.148.7; 172.26.149.243; 172.26.149.244; 172.26.149.245; 172.26.149.8; 172.26.149.9; 172.26.150.6; 172.26.150.7; 172.26.160.42; 172.26.160.43; 172.26.163.11; 172.26.163.12; 172.26.163.133; 172.26.163.14; 172.26.163.168; 172.26.174.12; 172.26.178.11; 172.27.145.10; 172.27.147.136; 172.27.147.138; 172.27.148.132; 172.27.148.4; 172.27.149.4; 172.27.150.6; 172.27.163.140; 172.27.163.5; 172.27.17.143; 172.27.17.147; 172.27.174.12</t>
  </si>
  <si>
    <t>[Disabled]  grp-ot-sql-servers-data-domain-boost</t>
  </si>
  <si>
    <t>172.26.17.134; 172.26.17.156; 172.26.17.160; 172.26.17.162; 172.26.17.163; 172.26.17.165; 172.26.18.10; 172.26.18.18; 172.26.18.7; 172.26.18.8; 172.26.18.9; 172.27.145.10; 172.27.17.143; 172.27.17.147; 172.27.18.4; 172.27.18.5; 172.27.18.6</t>
  </si>
  <si>
    <t>172.26.138.11; 172.27.138.11</t>
  </si>
  <si>
    <t>10.37.11.92; 10.37.19.252; 172.26.138.21; 172.26.138.22; 172.26.138.23; 172.26.138.24; 172.26.138.25; 172.26.138.26; 172.26.138.5; 172.27.138.10; 172.27.138.4; 172.27.138.5; 172.27.138.6; 172.27.138.7; 172.27.138.8; 172.27.138.9</t>
  </si>
  <si>
    <t>[Disabled]  grp-compute-veeam</t>
  </si>
  <si>
    <t>172.26.138.5; 172.27.138.10</t>
  </si>
  <si>
    <t>10.37.11.92; 10.37.15.92; 10.37.19.252; 10.37.23.91; 10.37.27.92; 10.37.7.92</t>
  </si>
  <si>
    <t>172.26.136.5; 172.27.136.5</t>
  </si>
  <si>
    <t>172.26.160.36; 172.26.160.38; 172.27.160.34; 172.27.160.35</t>
  </si>
  <si>
    <t>172.26.162.10; 172.27.162.2</t>
  </si>
  <si>
    <t>172.27.175.250; 172.27.175.251; 172.27.175.252; 172.27.175.253</t>
  </si>
  <si>
    <t>[Disabled]  bvlotdsu01.l48ics.net; [Disabled]  hocotdsu01.l48ics.net</t>
  </si>
  <si>
    <t>172.26.170.24; 172.26.138.11; 172.27.138.11</t>
  </si>
  <si>
    <t>172.26.8.11; 172.26.8.12; 172.26.8.13; 172.26.8.14; 172.26.8.15; 172.26.136.40; 172.26.136.41; 172.26.136.42; 172.26.136.43; 172.26.136.44; 172.26.136.45; 172.26.136.46; 172.26.136.47; 172.26.136.48; 172.26.136.49; 172.26.136.50; 172.26.136.51; 172.26.136.52; 172.26.136.53; 172.26.136.54</t>
  </si>
  <si>
    <t>172.26.152.4</t>
  </si>
  <si>
    <t>172.26.152.5; 172.26.152.6</t>
  </si>
  <si>
    <t>172.26.152.7; 172.26.152.8</t>
  </si>
  <si>
    <t>172.26.152.10; 172.26.152.9</t>
  </si>
  <si>
    <t>172.26.152.11; 172.26.152.12</t>
  </si>
  <si>
    <t>172.26.152.13; 172.26.152.14</t>
  </si>
  <si>
    <t>172.26.152.15</t>
  </si>
  <si>
    <t>172.26.152.16; 172.26.152.17</t>
  </si>
  <si>
    <t>172.26.152.19</t>
  </si>
  <si>
    <t>172.26.152.10; 172.26.152.11; 172.26.152.12; 172.26.152.13; 172.26.152.14; 172.26.152.15; 172.26.152.16; 172.26.152.17; 172.26.152.18; 172.26.152.19; 172.26.152.4; 172.26.152.5; 172.26.152.6; 172.26.152.7; 172.26.152.8; 172.26.152.9</t>
  </si>
  <si>
    <t>[Disabled]  bvlicswapp0035.l48ics.net</t>
  </si>
  <si>
    <t>[Disabled]  grp-dmz-otbase-probing-servers</t>
  </si>
  <si>
    <t>[Disabled]  bvlicswapp0049.l48ics.net</t>
  </si>
  <si>
    <t>[Disabled]  grp-field-delaware-copot-subnets; [Disabled]  grp-sdw-copot-subnets</t>
  </si>
  <si>
    <t>172.26.19.8; 172.27.4.0/23; 172.26.17.132; 172.26.17.152; 172.26.17.153; 172.27.17.138; 172.27.17.139; 172.26.17.151; 172.27.17.137; 172.26.39.10; 172.26.39.11; 172.26.39.12; 172.27.39.2; 172.27.39.3; 172.27.39.4; 172.27.18.4; 172.27.18.5; 172.27.18.6; 172.26.34.12; 172.27.34.12; 172.26.17.134; 172.26.17.135; 172.26.17.156; 172.26.17.160; 172.26.17.162; 172.26.17.163; 172.26.17.165; 172.26.17.169; 172.26.18.10; 172.26.18.15; 172.26.18.16; 172.26.18.17; 172.26.18.18; 172.26.18.7; 172.26.18.8; 172.26.18.9; 172.26.19.3; 172.26.19.4; 172.26.19.5; 172.26.19.6; 172.26.19.7; 172.26.32.111; 172.26.32.112; 172.26.32.113; 172.26.32.114; 172.26.33.197; 172.26.37.10; 172.26.37.7; 172.26.37.8; 172.26.4.0/23; 172.26.6.11; 172.26.6.13; 172.26.6.18; 172.26.6.19; 172.27.145.10; 172.27.17.136; 172.27.17.143; 172.27.17.147; 172.27.18.10; 172.27.19.3; 172.27.19.4; 172.27.19.5; 172.27.19.6; 172.27.37.8; 172.27.19.7; 172.27.19.8</t>
  </si>
  <si>
    <t>172.26.170.22; 10.240.193.0/30; 10.240.193.4/30; 10.36.87.0/27; 10.36.87.128/27; 10.36.88.128/27; 10.36.89.0/27; 10.36.89.128/27; 10.36.90.0/27; 10.36.90.128/27; 10.36.91.0/27; 10.36.91.128/27; 10.36.92.0/27; 10.36.92.128/27; 10.36.93.0/27; 10.36.93.128/27; 10.36.94.0/27; 10.36.94.128/27; 10.36.95.0/27; 10.36.95.128/27; 10.36.96.0/27; 10.36.96.128/27; 10.36.97.0/27; 10.36.1.1/27; 10.36.1.129/27; 10.36.10.128/27; 10.36.104.0/27; 10.36.11.0/27; 10.36.11.128/27; 10.36.12.0/27; 10.36.12.128/27; 10.36.13.0/27; 10.36.13.128/27; 10.36.14.0/27; 10.36.14.128/27; 10.36.15.128/27; 10.36.16.0/27; 10.36.16.128/27; 10.36.17.0/27; 10.36.17.128/27; 10.36.18.128/27; 10.36.19.0/27; 10.36.19.128/27; 10.36.2.1/27; 10.36.2.129/27; 10.36.20.0/27; 10.36.20.128/27; 10.36.21.0/27; 10.36.21.128/27; 10.36.25.0/27; 10.36.3.1/27; 10.36.4.0/27; 10.36.4.128/27; 10.36.5.0/27; 10.36.5.128/27; 10.240.193.100/30; 10.240.193.104/30; 10.240.193.108/30; 10.240.193.112/30; 10.240.193.116/30; 10.240.193.12/30; 10.240.193.120/30; 10.240.193.124/30; 10.240.193.128/30; 10.240.193.132/30; 10.240.193.136/30; 10.240.193.140/30; 10.240.193.144/30; 10.240.193.148/30; 10.240.193.152/30; 10.240.193.156/30; 10.240.193.16/30; 10.240.193.160/30; 10.240.193.164/30; 10.240.193.176/30; 10.240.193.180/30; 10.240.193.184/30; 10.240.193.188/30; 10.240.193.20/30; 10.240.193.208/30; 10.240.193.212/30; 10.240.193.216/30; 10.240.193.220/30; 10.240.193.24/30; 10.240.193.28/30; 10.240.193.32/30; 10.240.193.36/30; 10.240.193.40/30; 10.240.193.44/30; 10.240.193.48/30; 10.240.193.52/30; 10.240.193.56/30; 10.240.193.60/30; 10.240.193.64/30; 10.240.193.68/30; 10.240.193.72/30; 10.240.193.76/30; 10.240.193.8/30; 10.240.193.80/30; 10.240.193.84/30; 10.240.193.88/30; 10.240.193.92/30; 10.240.193.96/30; 10.36.110.0/27; 10.36.110.128/27; 10.36.111.0/27; 10.36.111.128/27; 10.36.112.0/27; 10.36.112.128/27; 10.36.113.0/27; 10.36.113.128/27; 10.36.114.0/27; 10.36.114.128/27; 10.36.115.0/27; 10.36.115.128/27; 10.36.116.0/27; 10.36.116.128/27; 10.36.117.0/27; 10.36.117.128/27; 10.36.118.0/27; 10.36.118.128/27; 10.36.119.0/27; 10.36.119.128/27; 10.36.120.0/27; 10.36.120.128/27; 10.36.121.0/27; 10.36.121.128/27; 10.36.122.0/27; 10.36.76.128/27; 10.36.77.0/27; 10.36.77.128/27; 10.36.78.0/27; 10.36.78.128/27; 10.36.79.0/27; 10.36.79.128/27; 10.36.80.0/27; 10.36.80.128/27; 10.36.81.0/27; 10.102.47.251; 10.102.47.252; 10.202.0.48/30; 10.202.0.52/30; 10.202.0.56/30; 10.202.0.60/30; 10.240.130.148/30; 10.240.130.152/30; 10.240.130.20/30; 10.240.130.212/30; 10.240.130.216/30; 10.240.130.24/30; 10.240.130.32/30; 10.240.130.36/30; 10.240.130.44/30; 10.240.130.48/30; 10.240.130.84/30; 10.240.130.88/30; 10.240.131.148/30; 10.240.131.152/30; 10.240.131.160/30; 10.240.131.164/30; 10.240.132.148/30; 10.240.132.152/30; 10.240.132.160/30; 10.240.132.164/30; 10.240.132.20/30; 10.240.132.212/30; 10.240.132.216/30; 10.240.132.224/30; 10.240.132.236/30; 10.240.132.24/30; 10.240.139.160/30; 10.240.139.164/30; 10.240.139.172/30; 10.240.139.176/30; 10.240.140.160/30; 10.240.140.164/30; 10.240.140.172/30; 10.240.140.176/30; 10.240.140.184/30; 10.240.140.188/30; 10.240.142.20/30; 10.240.142.24/30; 10.240.142.84/30; 10.240.142.88/30; 10.240.144.148/30; 10.240.144.152/30; 10.240.145.212/30; 10.240.145.216/30; 10.240.146.20/30; 10.240.146.212/30; 10.240.146.216/30; 10.240.146.224/30; 10.240.146.228/30; 10.240.146.236/30; 10.240.146.24/30; 10.240.146.240/30; 10.240.146.32/30; 10.240.146.40/30; 10.240.146.84/30; 10.240.146.88/30; 10.240.147.20/30; 10.240.147.24/30; 10.240.147.84/30; 10.240.147.88/30; 10.240.148.20/30; 10.240.148.24/30; 10.240.148.32/30; 10.240.148.36/30; 10.240.148.44/30; 10.240.148.48/30; 10.240.154.84/30; 10.240.154.88/30; 10.240.156.20/30; 10.240.156.24/30; 10.240.156.84/30; 10.240.156.88/30; 10.240.162.148/30; 10.240.162.152/30; 10.240.192.0/30; 10.240.192.12/30; 10.240.192.4/30; 10.240.192.8/30; 10.254.254.136/29; 10.36.104.112/30; 10.36.15.0/27; 10.36.18.0/27; 10.36.22.0/27; 10.36.25.128/27; 10.36.26.0/27; 10.36.26.128/27; 10.36.27.0/27; 10.36.28.0/27; 10.36.28.128/27; 10.36.29.0/27; 10.36.29.128/27; 10.36.29.240/30; 10.36.30.0/27; 10.36.45.128/27; 10.36.46.0/27; 10.36.46.128/27; 10.36.47.0/27; 10.36.47.128/27; 10.36.48.0/27; 10.36.48.128/27; 10.36.49.0/27; 10.36.49.128/27; 10.36.50.0/27; 10.36.50.128/27; 10.36.51.0/27; 10.36.51.128/27; 10.36.52.128/27; 10.36.53.0/27; 10.36.55.0/27; 10.36.55.128/27; 10.36.56.0/27; 10.36.56.128/27; 10.36.57.0/27; 10.36.60.0/27; 10.36.60.112/30; 10.36.60.128/27; 10.36.61.0/27; 10.36.61.112/30; 10.36.61.128/27; 10.36.62.0/27; 10.36.62.128/27; 10.36.63.0/27; 10.36.63.128/27; 10.36.64.0/27; 10.36.64.128/27; 10.36.65.0/27; 10.36.65.128/27; 10.36.66.0/27; 10.36.66.112/30; 10.36.66.116/30; 10.36.66.128/27; 10.36.66.240/30; 10.36.66.244/30; 10.36.7.128/27; 10.36.70.0/27; 10.36.70.128/27; 10.36.71.0/27; 10.46.14.128/27; 10.36.255.0/27; 172.26.156.133; 172.26.156.134; 172.26.156.135; 172.26.162.11; 172.26.162.12; 172.26.162.2; 172.26.162.3; 172.26.162.4; 172.26.162.5; 172.26.162.6; 172.26.162.8; 172.26.161.232; 172.26.163.131; 172.26.163.132; 172.27.163.141; 172.27.163.142; 172.26.172.0/23; 172.26.174.0/23; 172.26.176.0/23; 172.26.178.0/23; 172.26.157.5; 172.26.157.6; 172.27.157.5; 172.27.157.6; 172.27.148.132; 172.27.148.4; 172.27.149.4; 172.27.174.12; 172.26.137.7; 172.27.137.6; 172.26.169.4; 172.26.169.5; 172.26.170.18; 172.26.170.19; 172.27.170.6; 172.27.170.7; 172.26.142.6; 172.27.142.6; 172.26.132.101; 172.26.132.102; 172.26.132.103; 172.26.132.104; 172.26.132.105; 172.26.132.106; 172.26.132.107; 172.26.132.108; 172.26.132.109; 172.26.132.110; 172.26.132.111; 172.26.132.112; 172.26.132.113; 172.26.132.114; 172.26.132.115; 172.26.132.116; 172.26.132.117; 172.26.132.118; 172.26.132.119; 172.26.132.125; 172.26.132.126; 172.26.132.127; 172.26.132.128; 172.26.132.129; 172.26.132.130; 172.26.132.131; 172.26.132.132; 172.26.132.136; 172.26.132.137; 172.26.132.138; 172.26.132.139; 172.26.132.140; 172.26.132.141; 172.26.132.142; 172.26.132.143; 172.26.132.144; 172.26.132.145; 172.26.132.146; 172.26.132.25; 172.26.132.28; 172.26.132.29; 172.26.132.30; 172.26.132.31; 172.26.132.49; 172.26.132.50; 172.26.132.51; 172.26.132.52; 172.26.132.53; 172.26.132.55; 172.26.132.60; 172.26.132.65; 172.26.132.85; 172.26.132.86; 172.26.132.87; 172.26.132.88; 172.26.132.89; 172.26.132.90; 172.26.132.91; 172.26.132.92; 172.26.132.93; 172.26.132.94; 172.26.132.95; 172.26.137.10; 172.26.137.3; 172.26.138.11; 172.26.138.5; 172.26.142.133; 172.26.145.10; 172.26.145.11; 172.26.145.133; 172.26.145.134; 172.26.145.135; 172.26.145.136; 172.26.145.140; 172.26.145.141; 172.26.145.143; 172.26.145.144; 172.26.145.149; 172.26.145.150; 172.26.145.151; 172.26.146.10; 172.26.146.11; 172.26.146.12; 172.26.146.13; 172.26.146.135; 172.26.146.136; 172.26.146.137; 172.26.146.138; 172.26.146.139; 172.26.146.14; 172.26.146.140; 172.26.146.141; 172.26.146.142; 172.26.146.143; 172.26.146.145; 172.26.146.146; 172.26.146.15; 172.26.146.16; 172.26.146.17; 172.26.146.18; 172.26.146.19; 172.26.146.20; 172.26.146.29; 172.26.146.34; 172.26.146.35; 172.26.146.36; 172.26.146.6; 172.26.146.7; 172.26.146.8; 172.26.146.9; 172.26.147.11; 172.26.147.134; 172.26.147.135; 172.26.147.136; 172.26.147.137; 172.26.147.138; 172.26.147.143; 172.26.147.144; 172.26.147.146; 172.26.147.147; 172.26.147.149; 172.26.147.4; 172.26.147.6; 172.26.147.7; 172.26.148.132; 172.26.148.133; 172.26.148.135; 172.26.148.136; 172.26.148.4; 172.26.148.5; 172.26.148.6; 172.26.148.7; 172.26.149.243; 172.26.149.244; 172.26.149.245; 172.26.149.4; 172.26.149.5; 172.26.149.6; 172.26.149.7; 172.26.149.8; 172.26.149.9; 172.26.150.4; 172.26.150.6; 172.26.150.7; 172.26.151.10; 172.26.151.134; 172.26.151.27; 172.26.151.7; 172.26.151.9; 172.26.153.10; 172.26.153.11; 172.26.155.20; 172.26.155.5; 172.26.155.6; 172.26.155.7; 172.26.157.7; 172.26.157.8; 172.26.160.36; 172.26.160.38; 172.26.160.42; 172.26.160.43; 172.26.161.204; 172.26.161.21; 172.26.161.4; 172.26.161.5; 172.26.161.6; 172.26.161.98; 172.26.163.10; 172.26.163.11; 172.26.163.12; 172.26.163.133; 172.26.163.14; 172.26.163.168; 172.26.163.4; 172.26.163.7; 172.26.163.8; 172.26.163.9; 172.26.17.169; 172.26.170.6; 172.26.174.12; 172.26.178.11; 172.26.178.13; 172.27.132.65; 172.27.138.10; 172.27.138.11; 172.27.145.10; 172.27.145.135; 172.27.145.136; 172.27.146.10; 172.27.146.135; 172.27.146.136; 172.27.146.137; 172.27.146.138; 172.27.146.139; 172.27.146.140; 172.27.146.6; 172.27.146.7; 172.27.146.8; 172.27.146.9; 172.27.147.135; 172.27.147.136; 172.27.147.137; 172.27.147.138; 172.27.147.4; 172.27.147.6; 172.27.147.7; 172.27.148.133; 172.27.148.5; 172.27.149.5; 172.27.150.6; 172.27.151.2; 172.27.151.5; 172.27.151.6; 172.27.151.7; 172.27.155.4; 172.27.157.7; 172.27.157.8; 172.27.160.34; 172.27.160.35; 172.27.161.21; 172.27.161.4; 172.27.161.5; 172.27.161.6; 172.27.161.98; 172.27.163.140; 172.27.163.4; 172.27.163.5; 172.27.17.143; 172.27.17.147; 172.27.174.0/23; 172.26.162.134; 172.26.162.135; 172.26.162.136; 172.26.162.137; 172.26.162.138; 172.26.162.139; 172.26.169.6; 172.27.162.130; 172.27.162.132; 172.27.162.133; 172.27.162.134; 172.27.162.136; 172.27.162.137; 172.27.142.133; grp-ot-vcf-operations-servers; 10.132.106.5; 10.132.106.6; 10.132.106.7; 10.132.122.5; 10.132.122.6; 10.132.138.5; 10.132.154.5; 10.132.154.6; 10.132.154.7; 10.132.170.5; 10.132.170.6; 10.132.170.7; 10.132.186.5; 10.132.186.6; 10.132.186.7; 10.132.218.5; 10.132.218.6; 10.132.26.5; 10.132.26.6; 10.132.26.7; 10.132.26.8; 10.132.42.5; 10.132.42.6; 10.132.42.7; 10.132.42.8; 10.132.58.5; 10.132.90.5; 10.133.10.5; 10.133.122.5; 10.133.42.5; 10.133.42.6; 10.133.42.7; 10.133.74.6; 10.133.90.5; 10.133.90.6; 10.146.248.151; 10.146.248.152; 10.146.250.151; 10.146.250.152; 10.146.252.37; 10.147.41.126; 10.147.45.114; 10.147.45.115; 10.147.45.116; 10.147.53.122; 10.148.242.50; 10.148.249.30; 10.148.254.132; 10.149.241.80; 10.149.242.10; 10.149.244.80; 10.149.244.82; 10.150.64.212; 10.150.64.213; 10.150.64.214; 10.150.64.216; 10.152.1.200; 10.152.65.128; 10.153.59.4; 10.153.74.4; 10.32.239.0/26; 10.34.0.48/29; 10.34.0.56/29; 10.34.4.176; 10.35.0.2; 10.35.0.3; 10.36.0.176/29; 10.36.0.48/29; 10.36.1.176/29; 10.36.1.48/29; 10.36.10.176/29; 10.36.10.48/29; 10.36.11.176/29; 10.36.11.48/29; 10.36.12.176/29; 10.36.12.48/29; 10.36.13.176/29; 10.36.13.48/29; 10.36.14.176/29; 10.36.14.48/29; 10.36.15.176/29; 10.36.15.48/29; 10.36.16.176/29; 10.36.16.48/29; 10.36.17.176/29; 10.36.17.48/29; 10.36.18.176/29; 10.36.18.48/29; 10.36.19.176/29; 10.36.19.48/29; 10.36.2.176/29; 10.36.2.48/29; 10.36.20.176/29; 10.36.20.48/29; 10.36.21.176/29; 10.36.21.48/29; 10.36.22.48/29; 10.36.25.176/29; 10.36.25.48/29; 10.36.254.176/29; 10.36.254.96/27; 10.36.255.176/29; 10.36.255.48/29; 10.36.255.50; 10.36.26.176/29; 10.36.26.48/29; 10.36.27.176/29; 10.36.27.48/29; 10.36.28.176/29; 10.36.28.48/29; 10.36.29.48/29; 10.36.3.176/29; 10.36.3.48/29; 10.36.35.176/29; 10.36.35.48/29; 10.36.36.176/29; 10.36.36.48/29; 10.36.37.176/29; 10.36.37.48/29; 10.36.38.176/29; 10.36.38.48/29; 10.36.39.176/29; 10.36.39.48/29; 10.36.4.176/29; 10.36.4.48/29; 10.36.45.176/29; 10.36.45.48/29; 10.36.46.176/29; 10.36.46.48/29; 10.36.47.176/29; 10.36.47.48/29; 10.36.48.176/29; 10.36.48.48/29; 10.36.49.176/29; 10.36.49.48/29; 10.36.5.176/29; 10.36.5.48/29; 10.36.50.176/29; 10.36.50.48/29; 10.36.51.176/29; 10.36.51.48/29; 10.36.52.48/29; 10.36.53.48/29; 10.36.55.176/29; 10.36.55.48/29; 10.36.56.176/29; 10.36.56.48/29; 10.36.57.176/29; 10.36.57.48/29; 10.36.60.176/29; 10.36.60.48/29; 10.36.61.176/29; 10.36.61.48/29; 10.36.62.176/29; 10.36.62.48/29; 10.36.63.176/29; 10.36.63.48/29; 10.36.64.176/29; 10.36.64.48/29; 10.36.65.176/29; 10.36.65.48/29; 10.36.7.176/29; 10.36.70.176/29; 10.36.70.48/29; 10.36.71.48/29; 10.36.75.176/29; 10.36.75.48/29; 10.36.76.176/29; 10.36.76.48/29; 10.36.77.176/29; 10.36.77.48/29; 10.36.78.176/29; 10.36.78.48/29; 10.36.79.176/29; 10.36.79.48/29; 10.36.80.176/29; 10.36.80.48/29; 10.36.81.48/29; 10.36.85.176/29; 10.36.86.176/29; 10.36.86.48/29; 10.36.87.176/29; 10.36.87.48/29; 10.36.88.176/29; 10.36.88.48/29; 10.36.89.176/29; 10.36.89.48/29; 10.36.90.176/29; 10.36.90.48/29; 10.36.91.176/29; 10.36.91.48/29; 10.37.24.0/29; 10.37.8.9; 10.43.218.4; 172.26.161.64/27; 172.26.161.68; 172.26.161.69; 172.26.161.70; 172.26.161.71; 172.26.161.72-172.26.161.83; 172.26.161.78; 172.26.161.79; 172.26.161.94; 172.27.161.64/27; 172.27.161.68; 172.27.161.69; 172.27.161.70; 172.27.161.71; 172.27.161.78; 172.27.161.79; 172.28.127.0/24; 172.28.127.2</t>
  </si>
  <si>
    <t>10.37.11.100; 10.37.15.100; 10.37.27.100; 10.37.7.100; 172.26.163.14; 172.26.163.6; 172.27.163.7</t>
  </si>
  <si>
    <t>[Disabled]  grp-ot-sccm-servers</t>
  </si>
  <si>
    <t>10.146.130.0/23; 10.146.146.0/23; 10.146.162.0/23; 10.146.178.0/23; 10.146.197.0/24; 10.153.102.0/23; 10.153.38.0/23; 10.153.54.0/23; 10.153.70.0/23; 10.153.86.0/23; 10.202.198.0/23; 10.202.214.0/23; 10.202.230.0/23; 10.202.246.0/23; 10.41.102.0/23; 10.41.118.0/23; 10.41.134.0/23; 10.41.150.0/23; 10.41.166.0/23; 10.41.182.0/23; 10.41.198.0/23; 10.41.214.0/23; 10.41.230.0/23; 10.41.246.0/23; 10.42.102.0/23; 10.42.22.0/23; 10.42.38.0/23; 10.42.54.0/23; 10.42.6.0/23; 10.42.70.0/23; 10.42.86.0/23; 10.43.38.0/23; 10.45.102.0/23; 10.45.118.0/23; 10.40.102.0/23; 10.40.118.0/23; 10.40.134.0/23; 10.40.150.0/23; 10.40.166.0/23; 10.40.182.0/23; 10.40.198.0/23; 10.40.214.0/23; 10.40.22.0/23; 10.40.230.0/23; 10.40.246.0/23; 10.40.38.0/23; 10.40.54.0/23; 10.40.6.0/23; 10.40.70.0/23; 10.40.86.0/23; 10.41.70.0/23; 10.41.86.0/23; 10.42.118.0/23; 10.42.134.0/23; 10.42.150.0/23; 10.42.166.0/23; 10.42.182.0/23; 10.42.198.0/23; 10.42.214.0/23; 10.42.230.0/23; 10.42.246.0/23; 10.43.134.0/23; 10.43.150.0/23; 10.43.166.0/23; 10.43.182.0/23; 10.43.198.0/23; 10.43.214.0/23; 10.43.230.0/23; 10.43.246.0/23; 10.43.6.0/23; 10.44.102.0/23; 10.44.118.0/23; 10.44.134.0/23; 10.44.150.0/23; 10.44.166.0/23; 10.44.22.0/23; 10.44.38.0/23; 10.44.54.0/23; 10.44.6.0/23; 10.44.70.0/23; 10.44.86.0/23; 10.56.64.0/18</t>
  </si>
  <si>
    <t>10.146.130.0/23; 10.146.146.0/23; 10.146.162.0/23; 10.146.178.0/23; 10.146.197.0/24; 10.153.102.0/23; 10.153.38.0/23; 10.153.54.0/23; 10.153.70.0/23; 10.153.86.0/23; 10.202.198.0/23; 10.202.214.0/23; 10.202.230.0/23; 10.202.246.0/23; 10.41.102.0/23; 10.41.118.0/23; 10.41.134.0/23; 10.41.150.0/23; 10.41.166.0/23; 10.41.182.0/23; 10.41.198.0/23; 10.41.214.0/23; 10.41.230.0/23; 10.41.246.0/23; 10.42.102.0/23; 10.42.22.0/23; 10.42.38.0/23; 10.42.54.0/23; 10.42.6.0/23; 10.42.70.0/23; 10.42.86.0/23; 10.43.38.0/23; 10.45.102.0/23; 10.45.118.0/23; 10.40.102.0/23; 10.40.118.0/23; 10.40.134.0/23; 10.40.150.0/23; 10.40.166.0/23; 10.40.182.0/23; 10.40.198.0/23; 10.40.214.0/23; 10.40.22.0/23; 10.40.230.0/23; 10.40.246.0/23; 10.40.38.0/23; 10.40.54.0/23; 10.40.6.0/23; 10.40.70.0/23; 10.40.86.0/23; 10.41.70.0/23; 10.41.86.0/23; 10.42.118.0/23; 10.42.134.0/23; 10.42.150.0/23; 10.42.166.0/23; 10.42.182.0/23; 10.42.198.0/23; 10.42.214.0/23; 10.42.230.0/23; 10.42.246.0/23; 10.43.134.0/23; 10.43.150.0/23; 10.43.166.0/23; 10.43.182.0/23; 10.43.198.0/23; 10.43.214.0/23; 10.43.230.0/23; 10.43.246.0/23; 10.43.6.0/23; 10.44.102.0/23; 10.44.118.0/23; 10.44.134.0/23; 10.44.150.0/23; 10.44.166.0/23; 10.44.22.0/23; 10.44.38.0/23; 10.44.54.0/23; 10.44.6.0/23; 10.44.70.0/23; 10.44.86.0/23</t>
  </si>
  <si>
    <t>[Disabled]  grp-copot-subnets-houston; [Disabled]  grp-field-bakken-copot-subnets; [Disabled]  grp-field-delaware-copot-subnets; [Disabled]  grp-field-eagleford-copot-subnets; [Disabled]  grp-field-eot-copot-subnets; [Disabled]  grp-sdw-copot-subnets</t>
  </si>
  <si>
    <t>172.28.2.80/28; 10.146.130.0/23; 10.146.146.0/23; 10.146.162.0/23; 10.146.178.0/23; 10.146.197.0/24; 10.153.102.0/23; 10.153.38.0/23; 10.153.54.0/23; 10.153.70.0/23; 10.153.86.0/23; 10.202.198.0/23; 10.202.214.0/23; 10.202.230.0/23; 10.202.246.0/23; 10.41.102.0/23; 10.41.118.0/23; 10.41.134.0/23; 10.41.150.0/23; 10.41.166.0/23; 10.41.182.0/23; 10.41.198.0/23; 10.41.214.0/23; 10.41.230.0/23; 10.41.246.0/23; 10.42.102.0/23; 10.42.22.0/23; 10.42.38.0/23; 10.42.54.0/23; 10.42.6.0/23; 10.42.70.0/23; 10.42.86.0/23; 10.43.38.0/23; 10.45.102.0/23; 10.45.118.0/23; 10.56.64.0/18; 172.28.126.0/24</t>
  </si>
  <si>
    <t>172.26.160.36; 172.26.160.38; 172.27.160.34; 172.27.160.35; 10.35.0.50; 172.26.160.34; 172.26.160.40; 172.26.160.41</t>
  </si>
  <si>
    <t>172.27.160.34; 172.27.160.35</t>
  </si>
  <si>
    <t>172.26.161.200; 172.26.161.201; 172.26.161.202; 172.26.161.203; 172.27.161.196; 172.27.161.197</t>
  </si>
  <si>
    <t>172.26.161.203</t>
  </si>
  <si>
    <t>172.26.161.195; 172.26.161.206; 172.26.161.218; 172.26.161.221; 172.26.161.223; 172.26.161.241; 172.26.161.242; 172.26.161.243; 172.26.161.244; 172.26.161.245; 172.26.33.198; 172.26.33.204; 172.27.161.204; 172.27.161.205; 172.27.33.199; 172.27.33.200; 172.26.161.197; 172.26.161.200</t>
  </si>
  <si>
    <t>172.26.180.0/22; 172.26.132.10; 172.26.132.11; 172.26.132.56; 172.26.132.57; 172.26.132.58; 172.26.132.59; 172.26.132.6; 172.26.132.60; 172.26.132.61; 172.26.132.62; 172.26.132.63; 172.26.132.64; 172.26.132.65; 172.26.132.7; 172.26.132.8; 172.26.132.9; 172.26.137.10; 172.26.137.4; 172.26.138.2; 172.26.138.5; 172.26.138.6; 172.26.142.132; 172.26.142.133; 172.26.142.6; 172.26.145.135; 172.26.145.136; 172.26.145.144; 172.26.146.10; 172.26.146.135; 172.26.146.136; 172.26.146.137; 172.26.146.138; 172.26.146.139; 172.26.146.140; 172.26.146.145; 172.26.146.2; 172.26.146.29; 172.26.146.6; 172.26.146.7; 172.26.146.8; 172.26.146.9; 172.26.147.135; 172.26.147.136; 172.26.147.137; 172.26.147.138; 172.26.147.4; 172.26.147.6; 172.26.148.132; 172.26.148.133; 172.26.148.135; 172.26.148.136; 172.26.148.4; 172.26.148.5; 172.26.148.6; 172.26.148.7; 172.26.149.4; 172.26.149.5; 172.26.149.6; 172.26.149.7; 172.26.149.8; 172.26.149.9; 172.26.16.5; 172.26.160.2; 172.26.160.3; 172.26.160.36; 172.26.160.37; 172.26.160.38; 172.26.160.39; 172.26.160.40; 172.26.160.41; 172.26.160.42; 172.26.160.43; 172.26.161.203; 172.26.162.130; 172.26.162.131; 172.26.162.132; 172.26.162.133; 172.26.163.131; 172.26.163.132; 172.26.163.133; 172.26.163.134; 172.26.163.142; 172.26.163.143; 172.26.163.144; 172.26.163.145; 172.26.163.146; 172.26.163.147; 172.26.163.148; 172.26.163.149; 172.26.163.150; 172.26.163.151; 172.26.163.152; 172.26.163.153; 172.26.163.154; 172.26.163.155; 172.26.163.156; 172.26.163.157; 172.26.163.158; 172.26.163.159; 172.26.163.160; 172.26.163.161; 172.26.163.177; 172.26.163.178; 172.26.163.179; 172.26.163.180; 172.26.163.181; 172.26.163.182; 172.26.163.183; 172.26.163.184; 172.26.163.185; 172.26.163.186; 172.26.163.187; 172.26.163.188; 172.26.163.189; 172.26.163.190; 172.26.163.191; 172.26.163.2; 172.26.163.3; 172.26.163.5; 172.26.17.132; 172.26.17.135; 172.26.17.136; 172.26.17.137; 172.26.17.138; 172.26.17.139; 172.26.17.140; 172.26.17.141; 172.26.17.142; 172.26.17.143; 172.26.17.144; 172.26.17.145; 172.26.17.146; 172.26.17.147; 172.26.17.148; 172.26.17.149; 172.26.17.150; 172.26.17.151; 172.26.17.152; 172.26.17.153; 172.26.17.154; 172.26.17.156; 172.26.17.157; 172.26.17.158; 172.26.17.159; 172.26.17.160; 172.26.17.161; 172.26.170.13; 172.26.170.14; 172.26.170.15; 172.26.174.10; 172.26.174.11; 172.26.174.12; 172.26.178.10; 172.26.178.11; 172.26.178.6; 172.26.178.7; 172.26.178.8; 172.26.178.9; 172.26.18.10; 172.26.18.15; 172.26.18.16; 172.26.18.17; 172.26.18.18; 172.26.18.6; 172.26.18.7; 172.26.18.8; 172.26.18.9; 172.26.32.100; 172.26.32.101; 172.26.32.102; 172.26.32.111; 172.26.32.112; 172.26.32.113; 172.26.32.114; 172.26.32.115; 172.26.32.116; 172.26.32.117; 172.26.32.98; 172.26.32.99; 172.26.33.209; 172.26.35.2; 172.26.35.3; 172.26.35.4; 172.26.35.5; 172.26.35.6; 172.26.36.5; 172.26.36.99; 172.26.37.10; 172.26.37.2; 172.26.37.6; 172.26.37.7; 172.26.37.8; 172.26.39.5; 172.26.39.6; 172.26.6.6; 172.26.6.9; 172.26.9.3; 172.26.9.4; 172.26.9.5; 172.27.132.10; 172.27.132.11; 172.27.132.6; 172.27.132.7; 172.27.132.8; 172.27.132.9; 172.27.138.10; 172.27.142.132; 172.27.142.133; 172.27.142.6; 172.27.145.135; 172.27.145.136; 172.27.146.10; 172.27.146.135; 172.27.146.136; 172.27.146.137; 172.27.146.138; 172.27.146.139; 172.27.146.140; 172.27.146.6; 172.27.146.7; 172.27.146.8; 172.27.146.9; 172.27.147.135; 172.27.147.136; 172.27.147.137; 172.27.147.4; 172.27.147.6; 172.27.148.132; 172.27.148.133; 172.27.148.4; 172.27.148.5; 172.27.149.4; 172.27.149.5; 172.27.160.2; 172.27.160.3; 172.27.163.130; 172.27.163.131; 172.27.163.132; 172.27.163.133; 172.27.163.134; 172.27.163.135; 172.27.163.136; 172.27.163.137; 172.27.163.138; 172.27.163.139; 172.27.163.141; 172.27.163.142; 172.27.163.151; 172.27.163.152; 172.27.163.153; 172.27.163.154; 172.27.163.155; 172.27.163.156; 172.27.163.157; 172.27.163.158; 172.27.17.132; 172.27.17.136; 172.27.17.137; 172.27.17.138; 172.27.17.139; 172.27.17.141; 172.27.17.142; 172.27.17.143; 172.27.17.144; 172.27.17.145; 172.27.17.146; 172.27.17.147; 172.27.17.154; 172.27.17.155; 172.27.17.157; 172.27.17.158; 172.27.17.159; 172.27.17.160; 172.27.17.161; 172.27.17.162; 172.27.17.163; 172.27.17.164; 172.27.17.165; 172.27.17.166; 172.27.17.167; 172.27.17.168; 172.27.18.10; 172.27.18.4; 172.27.18.5; 172.27.18.6; 172.27.32.100; 172.27.32.101; 172.27.37.6; 172.27.37.7; 172.27.37.8; 10.37.11.128/27; 10.37.15.128/27; 10.37.27.128/27; 10.37.33.128/27; 10.37.7.128/27; 172.28.2.80/28; 172.26.170.10; 172.26.170.11; 172.26.170.12; 10.37.11.128/25; 10.37.15.128/25; 10.37.23.128/25; 10.37.7.128/25; 10.37.11.96/27; 10.37.15.96/27; 10.37.23.96/27; 10.37.27.96/27; 10.37.7.96/27; 172.27.180.0/22; 172.28.127.0/29; 172.28.127.8/29; 172.28.126.0/24</t>
  </si>
  <si>
    <t>172.26.9.2; 172.26.36.101; 172.26.36.102; 172.26.36.103; 172.26.36.104; 172.26.36.106; 172.26.36.11; 172.26.36.12; 172.26.36.13; 172.26.36.14; 172.26.36.15; 172.26.36.16; 172.26.36.17; 172.26.36.18; 172.26.36.19; 172.26.36.22; 172.26.36.23; 172.26.36.24; 172.26.36.25; 172.26.36.26; 172.26.36.5; 172.27.36.101; 172.27.36.102; 172.27.36.103; 172.26.132.10; 172.26.132.11; 172.26.132.56; 172.26.132.57; 172.26.132.58; 172.26.132.59; 172.26.132.6; 172.26.132.60; 172.26.132.61; 172.26.132.62; 172.26.132.63; 172.26.132.64; 172.26.132.65; 172.26.132.7; 172.26.132.8; 172.26.132.9; 172.26.137.10; 172.26.137.4; 172.26.138.2; 172.26.138.5; 172.26.138.6; 172.26.142.132; 172.26.142.133; 172.26.142.6; 172.26.145.135; 172.26.145.136; 172.26.145.144; 172.26.146.10; 172.26.146.135; 172.26.146.136; 172.26.146.137; 172.26.146.138; 172.26.146.139; 172.26.146.140; 172.26.146.145; 172.26.146.2; 172.26.146.29; 172.26.146.6; 172.26.146.7; 172.26.146.8; 172.26.146.9; 172.26.147.135; 172.26.147.136; 172.26.147.137; 172.26.147.138; 172.26.147.4; 172.26.147.6; 172.26.148.132; 172.26.148.133; 172.26.148.135; 172.26.148.136; 172.26.148.4; 172.26.148.5; 172.26.148.6; 172.26.148.7; 172.26.149.4; 172.26.149.5; 172.26.149.6; 172.26.149.7; 172.26.149.8; 172.26.149.9; 172.26.16.5; 172.26.160.2; 172.26.160.3; 172.26.160.36; 172.26.160.37; 172.26.160.38; 172.26.160.39; 172.26.160.40; 172.26.160.41; 172.26.160.42; 172.26.160.43; 172.26.161.203; 172.26.162.130; 172.26.162.131; 172.26.162.132; 172.26.162.133; 172.26.163.131; 172.26.163.132; 172.26.163.133; 172.26.163.134; 172.26.163.142; 172.26.163.143; 172.26.163.144; 172.26.163.145; 172.26.163.146; 172.26.163.147; 172.26.163.148; 172.26.163.149; 172.26.163.150; 172.26.163.151; 172.26.163.152; 172.26.163.153; 172.26.163.154; 172.26.163.155; 172.26.163.156; 172.26.163.157; 172.26.163.158; 172.26.163.159; 172.26.163.160; 172.26.163.161; 172.26.163.177; 172.26.163.178; 172.26.163.179; 172.26.163.180; 172.26.163.181; 172.26.163.182; 172.26.163.183; 172.26.163.184; 172.26.163.185; 172.26.163.186; 172.26.163.187; 172.26.163.188; 172.26.163.189; 172.26.163.190; 172.26.163.191; 172.26.163.2; 172.26.163.3; 172.26.163.5; 172.26.17.132; 172.26.17.135; 172.26.17.136; 172.26.17.137; 172.26.17.138; 172.26.17.139; 172.26.17.140; 172.26.17.141; 172.26.17.142; 172.26.17.143; 172.26.17.144; 172.26.17.145; 172.26.17.146; 172.26.17.147; 172.26.17.148; 172.26.17.149; 172.26.17.150; 172.26.17.151; 172.26.17.152; 172.26.17.153; 172.26.17.154; 172.26.17.156; 172.26.17.157; 172.26.17.158; 172.26.17.159; 172.26.17.160; 172.26.17.161; 172.26.170.13; 172.26.170.14; 172.26.170.15; 172.26.174.10; 172.26.174.11; 172.26.174.12; 172.26.178.10; 172.26.178.11; 172.26.178.6; 172.26.178.7; 172.26.178.8; 172.26.178.9; 172.26.18.10; 172.26.18.15; 172.26.18.16; 172.26.18.17; 172.26.18.18; 172.26.18.6; 172.26.18.7; 172.26.18.8; 172.26.18.9; 172.26.32.100; 172.26.32.101; 172.26.32.102; 172.26.32.111; 172.26.32.112; 172.26.32.113; 172.26.32.114; 172.26.32.115; 172.26.32.116; 172.26.32.117; 172.26.32.98; 172.26.32.99; 172.26.33.209; 172.26.35.2; 172.26.35.3; 172.26.35.4; 172.26.35.5; 172.26.35.6; 172.26.36.99; 172.26.37.10; 172.26.37.2; 172.26.37.6; 172.26.37.7; 172.26.37.8; 172.26.39.5; 172.26.39.6; 172.26.6.6; 172.26.6.9; 172.26.9.3; 172.26.9.4; 172.26.9.5; 172.27.132.10; 172.27.132.11; 172.27.132.6; 172.27.132.7; 172.27.132.8; 172.27.132.9; 172.27.138.10; 172.27.142.132; 172.27.142.133; 172.27.142.6; 172.27.145.135; 172.27.145.136; 172.27.146.10; 172.27.146.135; 172.27.146.136; 172.27.146.137; 172.27.146.138; 172.27.146.139; 172.27.146.140; 172.27.146.6; 172.27.146.7; 172.27.146.8; 172.27.146.9; 172.27.147.135; 172.27.147.136; 172.27.147.137; 172.27.147.4; 172.27.147.6; 172.27.148.132; 172.27.148.133; 172.27.148.4; 172.27.148.5; 172.27.149.4; 172.27.149.5; 172.27.160.2; 172.27.160.3; 172.27.163.130; 172.27.163.131; 172.27.163.132; 172.27.163.133; 172.27.163.134; 172.27.163.135; 172.27.163.136; 172.27.163.137; 172.27.163.138; 172.27.163.139; 172.27.163.141; 172.27.163.142; 172.27.163.151; 172.27.163.152; 172.27.163.153; 172.27.163.154; 172.27.163.155; 172.27.163.156; 172.27.163.157; 172.27.163.158; 172.27.17.132; 172.27.17.136; 172.27.17.137; 172.27.17.138; 172.27.17.139; 172.27.17.141; 172.27.17.142; 172.27.17.143; 172.27.17.144; 172.27.17.145; 172.27.17.146; 172.27.17.147; 172.27.17.154; 172.27.17.155; 172.27.17.157; 172.27.17.158; 172.27.17.159; 172.27.17.160; 172.27.17.161; 172.27.17.162; 172.27.17.163; 172.27.17.164; 172.27.17.165; 172.27.17.166; 172.27.17.167; 172.27.17.168; 172.27.18.10; 172.27.18.4; 172.27.18.5; 172.27.18.6; 172.27.32.100; 172.27.32.101; 172.27.37.6; 172.27.37.7; 172.27.37.8; 10.35.0.66</t>
  </si>
  <si>
    <t>172.26.145.10; 172.26.145.11; 172.26.145.12; 172.26.150.6; 172.26.150.7; 172.26.150.8; 172.26.150.9; 172.26.163.10; 172.26.163.11; 172.26.163.12; 172.26.163.13; 172.26.163.14; 172.26.163.4; 172.27.145.10; 172.27.150.6; 172.27.150.8; 172.27.150.9; 172.27.163.5; 172.27.163.7; 172.27.163.8; ot_infra_p_ln.l48ics.net</t>
  </si>
  <si>
    <t>172.26.9.6; 172.27.9.6; 172.26.33.7; 172.27.33.7; 172.26.34.10; 172.26.34.11; 172.27.34.10; 172.27.34.11; 172.26.34.12; 172.27.34.12; 172.26.33.5; 172.26.33.6; 172.27.33.5; 172.27.33.6</t>
  </si>
  <si>
    <t>172.26.162.2; 172.26.137.11; 172.27.137.9; 172.26.151.10; 172.26.151.134; 172.26.151.27; 172.26.151.7; 172.26.151.9; 172.26.155.5; 172.26.155.6; 172.26.155.7; 172.26.163.7; 172.26.163.8; 172.27.151.2; 172.27.151.5; 172.27.151.6; 172.27.151.7; 172.26.137.3; 172.26.137.5; 172.26.137.8; 172.27.137.3; 172.27.137.5; 172.27.137.8; 172.26.168.10; 172.26.168.11; 172.26.168.12; 172.26.168.3; 172.26.168.4; 172.26.168.5; 172.26.168.6; 172.26.168.7; 172.26.168.9; 172.26.170.22; 172.26.180.0/22; 172.27.168.10; 172.27.168.11; 172.27.168.12; 172.27.168.13; 172.27.168.4; 172.27.168.5; 172.27.168.6; 172.27.168.7; 172.27.168.8; 172.27.180.0/22; 172.26.161.39; 172.26.171.20; 172.27.161.39; 172.26.164.10; 172.26.164.11; 172.27.164.10; 172.27.164.11; 172.26.164.12; 172.27.164.12; 172.26.160.4; 172.27.160.4; 172.26.161.98; 172.26.161.99; 172.27.161.98; 172.26.163.9; 172.27.163.4; 10.14.80.128/26; 10.35.0.10; 10.35.0.11; 10.36.0.184/29; 10.36.0.56/29; 10.36.1.184/29; 10.36.1.186; 10.36.1.56/29; 10.36.1.58; 10.36.10.184/29; 10.36.10.56/29; 10.36.104.56/29; 10.36.11.184/29; 10.36.11.56/29; 10.36.110.184/29; 10.36.110.56/29; 10.36.111.184/29; 10.36.111.56/29; 10.36.112.184/29; 10.36.112.56/29; 10.36.113.184/29; 10.36.113.56/29; 10.36.114.184/29; 10.36.114.56/29; 10.36.115.184/29; 10.36.115.56/29; 10.36.116.184/29; 10.36.116.56/29; 10.36.117.184/29; 10.36.117.56/29; 10.36.118.184/29; 10.36.118.56/29; 10.36.119.184/29; 10.36.119.56/29; 10.36.12.184/29; 10.36.12.56/29; 10.36.120.184/29; 10.36.120.56/29; 10.36.121.184/29; 10.36.121.56/29; 10.36.122.56/29; 10.36.13.184/29; 10.36.13.56/29; 10.36.14.184/29; 10.36.14.56/29; 10.36.15.184/29; 10.36.15.56/29; 10.36.16.184/29; 10.36.16.56/29; 10.36.17.184/29; 10.36.17.56/29; 10.36.18.184/29; 10.36.18.56/29; 10.36.19.184/29; 10.36.19.56/29; 10.36.2.184/29; 10.36.2.186; 10.36.2.56/29; 10.36.2.58; 10.36.20.184/29; 10.36.20.56/29; 10.36.21.184/29; 10.36.21.56/29; 10.36.22.56/29; 10.36.25.184/29; 10.36.25.56/29; 10.36.254.184/29; 10.36.255.184/29; 10.36.255.56/29; 10.36.255.58; 10.36.255.59; 10.36.255.60; 10.36.255.62; 10.36.255.65/29; 10.36.26.184/29; 10.36.26.56/29; 10.36.27.184/29; 10.36.27.56/29; 10.36.28.184/29; 10.36.28.56/29; 10.36.29.184/29; 10.36.29.56/29; 10.36.3.184/29; 10.36.3.56/29; 10.36.3.58; 10.36.3.59; 10.36.30.56/29; 10.36.35.184/29; 10.36.35.56/29; 10.36.36.184/29; 10.36.36.56/29; 10.36.37.184/29; 10.36.37.56/29; 10.36.38.184/29; 10.36.38.56/29; 10.36.39.184/29; 10.36.39.56/29; 10.36.4.184/29; 10.36.4.56/29; 10.36.45.184/29; 10.36.45.56/29; 10.36.46.184/29; 10.36.46.56/29; 10.36.47.184/29; 10.36.47.56/29; 10.36.48.184/29; 10.36.48.56/29; 10.36.49.184/29; 10.36.49.56/29; 10.36.5.184/29; 10.36.5.56/29; 10.36.50.184/29; 10.36.50.56/29; 10.36.51.184/29; 10.36.51.56/29; 10.36.52.184/29; 10.36.52.56/29; 10.36.53.56/29; 10.36.55.184/29; 10.36.55.56/29; 10.36.56.184/29; 10.36.56.56/29; 10.36.57.184/29; 10.36.57.56/29; 10.36.60.184/29; 10.36.60.56/29; 10.36.61.184/29; 10.36.61.56/29; 10.36.62.184/29; 10.36.62.56/29; 10.36.63.184/29; 10.36.63.56/29; 10.36.64.184/29; 10.36.64.56/29; 10.36.65.184/29; 10.36.65.56/29; 10.36.66.56/29; 10.36.7.184/29; 10.36.70.184/29; 10.36.70.56/29; 10.36.71.56/29; 10.36.75.184/29; 10.36.75.56/29; 10.36.76.184/29; 10.36.76.56/29; 10.36.77.184/29; 10.36.77.56/29; 10.36.78.184/29; 10.36.78.56/29; 10.36.79.184/29; 10.36.79.56/29; 10.36.80.184/29; 10.36.80.56/29; 10.36.81.56/29; 10.36.85.184/29; 10.36.86.184/29; 10.36.86.56/29; 10.36.87.184/29; 10.36.87.56/29; 10.36.88.184/29; 10.36.88.56/29; 10.36.89.184/29; 10.36.89.56/29; 10.36.90.184/29; 10.36.90.56/29; 10.36.91.184/29; 10.36.91.56/29; 10.36.92.184/29; 10.36.92.185/29; 10.36.92.186/29; 10.36.92.187/29; 10.36.92.56/29; 10.36.93.184/29; 10.36.93.185/29; 10.36.93.56/29; 10.36.93.57/29; 10.36.94.184/29; 10.36.94.185/29; 10.36.94.56/29; 10.36.94.57/29; 10.36.95.184/29; 10.36.95.185/29; 10.36.95.56/29; 10.36.95.57/29; 10.36.96.184/29; 10.36.96.185/29; 10.36.96.56/29; 10.36.96.57/29; 10.36.97.56/29; 10.36.97.57/29; 10.36.97.58/29; 10.36.97.59/29; 10.37.12.10; 10.37.12.11; 10.37.16.10; 10.37.16.11; 10.37.20.10; 10.37.20.11; 10.37.24.10; 10.37.24.11; 10.37.4.10; 10.37.4.11; 10.37.4.12; 10.37.4.13; 10.37.8.10; 10.37.8.11; 172.26.161.37; 172.26.161.38; 172.26.161.40; 172.27.161.37; 172.27.161.38; 172.28.2.18</t>
  </si>
  <si>
    <t>[Disabled]  grp-dmz-dns-dhcp-servers; [Disabled]  grp-dmz-mgmt-switches; [Disabled]  grp-dmz-netscaler; [Disabled]  grp-dmz-netscaler-mgmt; [Disabled]  grp-dmz-switches</t>
  </si>
  <si>
    <t>172.26.161.197; 172.26.162.2; 172.26.161.195; 172.26.161.206; 172.26.161.218; 172.26.161.221; 172.26.161.223; 172.26.161.241; 172.26.161.242; 172.26.161.243; 172.26.161.244; 172.26.161.245; 172.26.33.198; 172.26.33.204; 172.27.161.204; 172.27.161.205; 172.27.33.199; 172.27.33.200; 10.112.4.8; 10.112.4.9; 10.114.100.10; 10.114.100.8; 10.114.101.248; 10.114.108.1; 10.114.108.140; 10.114.108.22; 10.114.108.47; 10.114.116.6; 10.114.117.49; 10.114.117.6; 10.114.117.69; 10.114.136.114; 10.114.136.140; 10.114.136.244; 10.114.136.84; 10.114.136.86; 10.114.137.12; 10.114.137.129; 10.114.137.57; 10.114.137.82; 10.114.139.243; 10.114.139.250; 10.114.148.112; 10.114.148.132; 10.114.148.2; 10.114.149.248; 10.114.149.249; 10.114.46.10; 10.114.46.250; 10.114.54.1; 10.114.54.18; 10.114.54.248; 10.114.54.249; 10.114.58.249; 10.114.58.250; 10.114.58.4; 10.114.62.19; 10.114.62.249; 10.114.62.250; 10.114.62.27; 10.114.70.9; 10.114.78.16; 10.114.78.249; 10.114.78.9; 10.114.94.250; 10.114.94.3; 172.26.137.11; 172.27.137.9; 172.26.151.10; 172.26.151.134; 172.26.151.27; 172.26.151.7; 172.26.151.9; 172.26.155.5; 172.26.155.6; 172.26.155.7; 172.26.163.7; 172.26.163.8; 172.27.151.2; 172.27.151.5; 172.27.151.6; 172.27.151.7; 172.26.137.3; 172.26.137.5; 172.26.137.8; 172.27.137.3; 172.27.137.5; 172.27.137.8; 172.26.168.10; 172.26.168.11; 172.26.168.12; 172.26.168.3; 172.26.168.4; 172.26.168.5; 172.26.168.6; 172.26.168.7; 172.26.168.9; 172.26.170.22; 172.26.180.0/22; 172.27.168.10; 172.27.168.11; 172.27.168.12; 172.27.168.13; 172.27.168.4; 172.27.168.5; 172.27.168.6; 172.27.168.7; 172.27.168.8; 172.27.180.0/22; 172.26.161.39; 172.26.171.20; 172.27.161.39; 172.26.164.10; 172.26.164.11; 172.27.164.10; 172.27.164.11; 172.26.164.12; 172.27.164.12; 172.26.160.4; 172.27.160.4; 172.26.161.98; 172.26.161.99; 172.27.161.98; 172.26.163.9; 172.27.163.4; 10.14.80.128/26; 10.35.0.10; 10.35.0.11; 10.36.0.184/29; 10.36.0.56/29; 10.36.1.184/29; 10.36.1.186; 10.36.1.56/29; 10.36.1.58; 10.36.10.184/29; 10.36.10.56/29; 10.36.104.56/29; 10.36.11.184/29; 10.36.11.56/29; 10.36.110.184/29; 10.36.110.56/29; 10.36.111.184/29; 10.36.111.56/29; 10.36.112.184/29; 10.36.112.56/29; 10.36.113.184/29; 10.36.113.56/29; 10.36.114.184/29; 10.36.114.56/29; 10.36.115.184/29; 10.36.115.56/29; 10.36.116.184/29; 10.36.116.56/29; 10.36.117.184/29; 10.36.117.56/29; 10.36.118.184/29; 10.36.118.56/29; 10.36.119.184/29; 10.36.119.56/29; 10.36.12.184/29; 10.36.12.56/29; 10.36.120.184/29; 10.36.120.56/29; 10.36.121.184/29; 10.36.121.56/29; 10.36.122.56/29; 10.36.13.184/29; 10.36.13.56/29; 10.36.14.184/29; 10.36.14.56/29; 10.36.15.184/29; 10.36.15.56/29; 10.36.16.184/29; 10.36.16.56/29; 10.36.17.184/29; 10.36.17.56/29; 10.36.18.184/29; 10.36.18.56/29; 10.36.19.184/29; 10.36.19.56/29; 10.36.2.184/29; 10.36.2.186; 10.36.2.56/29; 10.36.2.58; 10.36.20.184/29; 10.36.20.56/29; 10.36.21.184/29; 10.36.21.56/29; 10.36.22.56/29; 10.36.25.184/29; 10.36.25.56/29; 10.36.254.184/29; 10.36.255.184/29; 10.36.255.56/29; 10.36.255.58; 10.36.255.59; 10.36.255.60; 10.36.255.62; 10.36.255.65/29; 10.36.26.184/29; 10.36.26.56/29; 10.36.27.184/29; 10.36.27.56/29; 10.36.28.184/29; 10.36.28.56/29; 10.36.29.184/29; 10.36.29.56/29; 10.36.3.184/29; 10.36.3.56/29; 10.36.3.58; 10.36.3.59; 10.36.30.56/29; 10.36.35.184/29; 10.36.35.56/29; 10.36.36.184/29; 10.36.36.56/29; 10.36.37.184/29; 10.36.37.56/29; 10.36.38.184/29; 10.36.38.56/29; 10.36.39.184/29; 10.36.39.56/29; 10.36.4.184/29; 10.36.4.56/29; 10.36.45.184/29; 10.36.45.56/29; 10.36.46.184/29; 10.36.46.56/29; 10.36.47.184/29; 10.36.47.56/29; 10.36.48.184/29; 10.36.48.56/29; 10.36.49.184/29; 10.36.49.56/29; 10.36.5.184/29; 10.36.5.56/29; 10.36.50.184/29; 10.36.50.56/29; 10.36.51.184/29; 10.36.51.56/29; 10.36.52.184/29; 10.36.52.56/29; 10.36.53.56/29; 10.36.55.184/29; 10.36.55.56/29; 10.36.56.184/29; 10.36.56.56/29; 10.36.57.184/29; 10.36.57.56/29; 10.36.60.184/29; 10.36.60.56/29; 10.36.61.184/29; 10.36.61.56/29; 10.36.62.184/29; 10.36.62.56/29; 10.36.63.184/29; 10.36.63.56/29; 10.36.64.184/29; 10.36.64.56/29; 10.36.65.184/29; 10.36.65.56/29; 10.36.66.56/29; 10.36.7.184/29; 10.36.70.184/29; 10.36.70.56/29; 10.36.71.56/29; 10.36.75.184/29; 10.36.75.56/29; 10.36.76.184/29; 10.36.76.56/29; 10.36.77.184/29; 10.36.77.56/29; 10.36.78.184/29; 10.36.78.56/29; 10.36.79.184/29; 10.36.79.56/29; 10.36.80.184/29; 10.36.80.56/29; 10.36.81.56/29; 10.36.85.184/29; 10.36.86.184/29; 10.36.86.56/29; 10.36.87.184/29; 10.36.87.56/29; 10.36.88.184/29; 10.36.88.56/29; 10.36.89.184/29; 10.36.89.56/29; 10.36.90.184/29; 10.36.90.56/29; 10.36.91.184/29; 10.36.91.56/29; 10.36.92.184/29; 10.36.92.185/29; 10.36.92.186/29; 10.36.92.187/29; 10.36.92.56/29; 10.36.93.184/29; 10.36.93.185/29; 10.36.93.56/29; 10.36.93.57/29; 10.36.94.184/29; 10.36.94.185/29; 10.36.94.56/29; 10.36.94.57/29; 10.36.95.184/29; 10.36.95.185/29; 10.36.95.56/29; 10.36.95.57/29; 10.36.96.184/29; 10.36.96.185/29; 10.36.96.56/29; 10.36.96.57/29; 10.36.97.56/29; 10.36.97.57/29; 10.36.97.58/29; 10.36.97.59/29; 10.37.12.10; 10.37.12.11; 10.37.16.10; 10.37.16.11; 10.37.20.10; 10.37.20.11; 10.37.24.10; 10.37.24.11; 10.37.4.10; 10.37.4.11; 10.37.4.12; 10.37.4.13; 10.37.8.10; 10.37.8.11; 172.26.161.37; 172.26.161.38; 172.26.161.40; 172.27.161.37; 172.27.161.38; 172.28.2.18</t>
  </si>
  <si>
    <t>10.14.80.128/26; 10.35.0.10; 10.35.0.11; 10.36.0.184/29; 10.36.0.56/29; 10.36.1.184/29; 10.36.1.186; 10.36.1.56/29; 10.36.1.58; 10.36.10.184/29; 10.36.10.56/29; 10.36.104.56/29; 10.36.11.184/29; 10.36.11.56/29; 10.36.110.184/29; 10.36.110.56/29; 10.36.111.184/29; 10.36.111.56/29; 10.36.112.184/29; 10.36.112.56/29; 10.36.113.184/29; 10.36.113.56/29; 10.36.114.184/29; 10.36.114.56/29; 10.36.115.184/29; 10.36.115.56/29; 10.36.116.184/29; 10.36.116.56/29; 10.36.117.184/29; 10.36.117.56/29; 10.36.118.184/29; 10.36.118.56/29; 10.36.119.184/29; 10.36.119.56/29; 10.36.12.184/29; 10.36.12.56/29; 10.36.120.184/29; 10.36.120.56/29; 10.36.121.184/29; 10.36.121.56/29; 10.36.122.56/29; 10.36.13.184/29; 10.36.13.56/29; 10.36.14.184/29; 10.36.14.56/29; 10.36.15.184/29; 10.36.15.56/29; 10.36.16.184/29; 10.36.16.56/29; 10.36.17.184/29; 10.36.17.56/29; 10.36.18.184/29; 10.36.18.56/29; 10.36.19.184/29; 10.36.19.56/29; 10.36.2.184/29; 10.36.2.186; 10.36.2.56/29; 10.36.2.58; 10.36.20.184/29; 10.36.20.56/29; 10.36.21.184/29; 10.36.21.56/29; 10.36.22.56/29; 10.36.25.184/29; 10.36.25.56/29; 10.36.254.184/29; 10.36.255.184/29; 10.36.255.56/29; 10.36.255.58; 10.36.255.59; 10.36.255.60; 10.36.255.62; 10.36.255.65/29; 10.36.26.184/29; 10.36.26.56/29; 10.36.27.184/29; 10.36.27.56/29; 10.36.28.184/29; 10.36.28.56/29; 10.36.29.184/29; 10.36.29.56/29; 10.36.3.184/29; 10.36.3.56/29; 10.36.3.58; 10.36.3.59; 10.36.30.56/29; 10.36.35.184/29; 10.36.35.56/29; 10.36.36.184/29; 10.36.36.56/29; 10.36.37.184/29; 10.36.37.56/29; 10.36.38.184/29; 10.36.38.56/29; 10.36.39.184/29; 10.36.39.56/29; 10.36.4.184/29; 10.36.4.56/29; 10.36.45.184/29; 10.36.45.56/29; 10.36.46.184/29; 10.36.46.56/29; 10.36.47.184/29; 10.36.47.56/29; 10.36.48.184/29; 10.36.48.56/29; 10.36.49.184/29; 10.36.49.56/29; 10.36.5.184/29; 10.36.5.56/29; 10.36.50.184/29; 10.36.50.56/29; 10.36.51.184/29; 10.36.51.56/29; 10.36.52.184/29; 10.36.52.56/29; 10.36.53.56/29; 10.36.55.184/29; 10.36.55.56/29; 10.36.56.184/29; 10.36.56.56/29; 10.36.57.184/29; 10.36.57.56/29; 10.36.60.184/29; 10.36.60.56/29; 10.36.61.184/29; 10.36.61.56/29; 10.36.62.184/29; 10.36.62.56/29; 10.36.63.184/29; 10.36.63.56/29; 10.36.64.184/29; 10.36.64.56/29; 10.36.65.184/29; 10.36.65.56/29; 10.36.66.56/29; 10.36.7.184/29; 10.36.70.184/29; 10.36.70.56/29; 10.36.71.56/29; 10.36.75.184/29; 10.36.75.56/29; 10.36.76.184/29; 10.36.76.56/29; 10.36.77.184/29; 10.36.77.56/29; 10.36.78.184/29; 10.36.78.56/29; 10.36.79.184/29; 10.36.79.56/29; 10.36.80.184/29; 10.36.80.56/29; 10.36.81.56/29; 10.36.85.184/29; 10.36.86.184/29; 10.36.86.56/29; 10.36.87.184/29; 10.36.87.56/29; 10.36.88.184/29; 10.36.88.56/29; 10.36.89.184/29; 10.36.89.56/29; 10.36.90.184/29; 10.36.90.56/29; 10.36.91.184/29; 10.36.91.56/29; 10.36.92.184/29; 10.36.92.185/29; 10.36.92.186/29; 10.36.92.187/29; 10.36.92.56/29; 10.36.93.184/29; 10.36.93.185/29; 10.36.93.56/29; 10.36.93.57/29; 10.36.94.184/29; 10.36.94.185/29; 10.36.94.56/29; 10.36.94.57/29; 10.36.95.184/29; 10.36.95.185/29; 10.36.95.56/29; 10.36.95.57/29; 10.36.96.184/29; 10.36.96.185/29; 10.36.96.56/29; 10.36.96.57/29; 10.36.97.56/29; 10.36.97.57/29; 10.36.97.58/29; 10.36.97.59/29; 10.37.12.10; 10.37.12.11; 10.37.16.10; 10.37.16.11; 10.37.20.10; 10.37.20.11; 10.37.24.10; 10.37.24.11; 10.37.4.10; 10.37.4.11; 10.37.4.12; 10.37.4.13; 10.37.8.10; 10.37.8.11; 172.26.161.37; 172.26.161.38; 172.26.161.40; 172.27.161.37; 172.27.161.38</t>
  </si>
  <si>
    <t>172.26.152.28; 172.26.152.29; 172.26.152.30; 172.27.152.29; 172.27.152.30</t>
  </si>
  <si>
    <t>172.26.33.207</t>
  </si>
  <si>
    <t>172.26.173.250; 172.26.173.251; 172.26.173.252; 172.26.173.253; 172.26.175.250; 172.26.175.251; 172.26.175.252; 172.26.175.253; 172.26.177.250; 172.26.177.251; 172.26.177.252; 172.26.177.253; 172.26.179.250; 172.26.179.251; 172.26.179.252; 172.26.179.253; 172.26.161.195; 172.26.161.197; 172.26.161.206; 172.26.161.218; 172.26.161.221; 172.26.161.223; 172.26.161.241; 172.26.161.242; 172.26.161.243; 172.26.161.244; 172.26.161.245; 172.26.172.145; 172.26.172.150; 172.26.172.151; 172.26.172.152; 172.26.172.161; 172.26.173.155; 172.26.173.156; 172.26.173.157; 172.26.173.158; 172.26.173.159; 172.26.173.160; 172.26.173.161; 172.26.173.162; 172.26.173.163; 172.26.173.167; 172.26.33.198; 172.26.33.204; 172.27.161.204; 172.27.161.205; 172.27.33.199; 172.27.33.200; 172.26.172.0/23</t>
  </si>
  <si>
    <t>[Disabled]  grp-copot-subnets-houston; [Disabled]  grp-field-delaware-copot-subnets; [Disabled]  grp-sdw-copot-subnets; [Disabled]  n-172.28.2.0-24; [Disabled]  n-172.28.126.0-24-hou-otlab-fw-staging</t>
  </si>
  <si>
    <t>172.28.2.80/28; 10.146.130.0/23; 10.146.146.0/23; 10.146.162.0/23; 10.146.178.0/23; 10.146.197.0/24; 10.153.102.0/23; 10.153.38.0/23; 10.153.54.0/23; 10.153.70.0/23; 10.153.86.0/23; 10.202.198.0/23; 10.202.214.0/23; 10.202.230.0/23; 10.202.246.0/23; 10.41.102.0/23; 10.41.118.0/23; 10.41.134.0/23; 10.41.150.0/23; 10.41.166.0/23; 10.41.182.0/23; 10.41.198.0/23; 10.41.214.0/23; 10.41.230.0/23; 10.41.246.0/23; 10.42.102.0/23; 10.42.22.0/23; 10.42.38.0/23; 10.42.54.0/23; 10.42.6.0/23; 10.42.70.0/23; 10.42.86.0/23; 10.43.38.0/23; 10.45.102.0/23; 10.45.118.0/23; 172.28.2.0/24; 172.28.126.0/24; 10.56.64.0/18</t>
  </si>
  <si>
    <t>10.144.128.0/24; 10.144.132.0/24; 10.144.136.0/24; 10.144.144.0/24; 10.146.192.0/24; 10.153.32.0/24; 10.153.48.0/24; 10.153.64.0/24; 10.153.80.0/24; 10.153.96.0/24; 10.202.192.0/24; 10.202.208.0/24; 10.202.224.0/24; 10.202.240.0/24; 10.41.112.0/24; 10.41.128.0/24; 10.41.144.0/24; 10.41.160.0/24; 10.41.176.0/24; 10.41.192.0/24; 10.41.208.0/24; 10.41.224.0/24; 10.41.240.0/24; 10.41.96.0/24; 10.42.0.0/24; 10.42.16.0/24; 10.42.32.0/24; 10.42.48.0/24; 10.42.64.0/24; 10.42.80.0/24; 10.42.96.0/23; 10.45.112.0/24; 10.45.96.0/24; 10.202.0.48/30; 10.202.0.52/30; 10.202.0.56/30; 10.202.0.60/30; 10.240.130.148/30; 10.240.130.152/30; 10.240.130.20/30; 10.240.130.212/30; 10.240.130.216/30; 10.240.130.24/30; 10.240.130.32/30; 10.240.130.36/30; 10.240.130.44/30; 10.240.130.48/30; 10.240.131.148/30; 10.240.131.152/30; 10.240.131.160/30; 10.240.131.164/30; 10.240.132.148/30; 10.240.132.152/30; 10.240.132.160/30; 10.240.132.164/30; 10.240.132.20/30; 10.240.132.212/30; 10.240.132.224/30; 10.240.132.236/30; 10.240.132.24/30; 10.240.156.20/30; 10.240.156.24/30; 10.240.156.84/30; 10.240.156.88/30; 10.240.162.148/30; 10.240.162.152/30; 10.144.11.156/30; 10.240.208.0/29; 10.104.0.0/16; 10.107.0.0/16; 10.108.0.0/16; 10.202.0.0/16; 10.102.44.0/22; 11.128.142.0/23; 10.144.136.10; 10.144.136.11; 10.144.136.2; 10.144.136.3; 10.144.136.4; 10.144.136.5; 10.144.136.6; 10.144.136.7; 10.144.136.8; 10.144.136.9; 10.32.240.50; 10.32.240.51; 10.36.3.1; 10.36.3.10; 10.36.3.11; 10.36.3.12; 10.36.3.2; 10.36.3.3; 10.36.3.4; 10.36.3.5; 10.36.3.58; 10.36.3.59; 10.36.3.6; 10.36.3.66; 10.36.3.7; 10.36.3.8; 10.36.3.9; 10.144.137.100; 10.144.137.104; 10.144.137.105; 10.144.137.20; 10.144.137.22; 10.144.137.24; 10.144.137.26; 10.144.137.28; 10.144.137.31; 10.144.137.33; 10.144.137.40; 10.144.137.42; 10.144.137.45; 10.144.137.55; 10.144.137.59; 10.144.137.63; 10.144.137.66; 10.144.137.74; 10.144.137.84; 10.144.137.85; 10.144.137.86; 10.144.137.87; 10.144.137.96; 10.144.178.17; 10.36.1.1; 10.36.1.2; 10.36.1.33; 10.36.1.34; 10.36.1.35; 10.36.1.36; 10.36.1.5; 10.36.1.50; 10.36.1.51; 10.36.1.52; 10.36.1.58; 10.36.1.59; 10.144.144.10; 10.144.144.11; 10.144.144.2; 10.144.144.3; 10.144.144.4; 10.144.144.5; 10.144.144.6; 10.144.144.7; 10.144.144.8; 10.144.144.9; 10.36.2.1; 10.36.2.10; 10.36.2.11; 10.36.2.12; 10.36.2.13; 10.36.2.2; 10.36.2.3; 10.36.2.4; 10.36.2.5; 10.36.2.50; 10.36.2.51; 10.36.2.52; 10.36.2.58; 10.36.2.59; 10.36.2.6; 10.36.2.66; 10.36.2.7; 10.36.2.8; 10.36.2.9; 10.144.145.10; 10.144.145.11; 10.144.145.14; 10.144.132.10; 10.144.132.11; 10.144.132.2; 10.144.132.3; 10.144.132.4; 10.144.132.5; 10.144.132.6; 10.144.132.7; 10.144.132.8; 10.144.132.9; 10.36.1.129; 10.36.1.130; 10.36.1.131; 10.36.1.132; 10.36.1.133; 10.36.1.134; 10.36.1.135; 10.36.1.136; 10.36.1.137; 10.36.1.138; 10.36.1.139; 10.36.1.140; 10.36.1.186; 10.36.1.187; 10.36.1.194; 10.144.133.100; 10.144.133.104; 10.144.133.115; 10.144.133.119; 10.144.133.123; 10.144.133.131; 10.144.133.135; 10.144.133.140; 10.144.133.144; 10.144.133.147; 10.144.133.150; 10.144.133.152; 10.144.133.154; 10.144.133.156; 10.144.133.158; 10.144.133.160; 10.144.133.161; 10.144.133.20; 10.144.133.22; 10.144.133.24; 10.144.133.26; 10.144.133.28; 10.144.133.31; 10.144.133.33; 10.144.133.35; 10.144.133.37; 10.144.133.39; 10.144.133.44; 10.144.133.51; 10.144.133.64; 10.144.133.70; 10.144.133.78; 10.144.133.80; 10.144.133.84; 10.144.133.88; 10.144.133.92; 10.144.133.96; 10.147.44.127; 10.144.128.10; 10.144.128.11; 10.144.128.12; 10.144.128.13; 10.144.128.14; 10.144.128.15; 10.144.128.16; 10.144.128.17; 10.144.128.18; 10.144.128.9; 10.32.240.42; 10.32.240.43; 10.36.2.129; 10.36.2.130; 10.36.2.131; 10.36.2.132; 10.36.2.133; 10.36.2.134; 10.36.2.135; 10.36.2.136; 10.36.2.137; 10.36.2.138; 10.36.2.139; 10.36.2.140; 10.36.2.186; 10.36.2.187; 10.36.2.194; 10.131.63.22; 10.144.129.100; 10.144.129.105; 10.144.129.20; 10.144.129.22; 10.144.129.24; 10.144.129.31; 10.144.129.33; 10.144.129.36; 10.144.129.40; 10.144.129.41; 10.144.129.43; 10.144.129.46; 10.144.129.49; 10.144.129.52; 10.144.129.53; 10.144.129.55; 10.144.129.58; 10.144.129.59; 10.144.129.61; 10.144.129.70; 10.144.129.72; 10.144.129.76; 10.144.129.80; 10.144.129.82; 10.144.129.86; 10.144.129.93; 10.144.129.95; 10.144.129.96; 10.144.131.147; 10.146.248.40</t>
  </si>
  <si>
    <t>10.202.0.48/30; 10.202.0.52/30; 10.202.0.56/30; 10.202.0.60/30; 10.240.130.148/30; 10.240.130.152/30; 10.240.130.20/30; 10.240.130.212/30; 10.240.130.216/30; 10.240.130.24/30; 10.240.130.32/30; 10.240.130.36/30; 10.240.130.44/30; 10.240.130.48/30; 10.240.131.148/30; 10.240.131.152/30; 10.240.131.160/30; 10.240.131.164/30; 10.240.132.148/30; 10.240.132.152/30; 10.240.132.160/30; 10.240.132.164/30; 10.240.132.20/30; 10.240.132.212/30; 10.240.132.224/30; 10.240.132.236/30; 10.240.132.24/30; 10.240.156.20/30; 10.240.156.24/30; 10.240.156.84/30; 10.240.156.88/30; 10.240.162.148/30; 10.240.162.152/30; 10.144.11.156/30; 10.240.208.0/29; 10.104.0.0/16; 10.107.0.0/16; 10.108.0.0/16; 10.202.0.0/16; 10.46.242.0/23; 10.105.128.0/22; 10.105.132.0/22; 10.105.136.0/22; 10.105.140.0/22; 10.105.148.0/22; 10.105.52.0/22; 172.20.84.0/24; 10.153.33.0/24; 10.153.49.0/24; 10.153.65.0/24; 10.153.81.0/24; 10.153.97.0/24; 10.202.193.0/24; 10.202.209.0/24; 10.202.225.0/24; 10.202.241.0/24; 10.40.1.0/24; 10.40.113.0/24; 10.40.129.0/24; 10.40.145.0/24; 10.40.161.0/24; 10.40.17.0/24; 10.40.177.0/24; 10.40.193.0/24; 10.40.209.0/24; 10.40.225.0/24; 10.40.241.0/24; 10.40.33.0/24; 10.40.49.0/24; 10.40.65.0/24; 10.40.81.0/23; 10.40.97.0/24; 10.41.113.0/24; 10.41.129.0/24; 10.41.145.0/24; 10.41.161.0/24; 10.41.177.0/24; 10.41.193.0/24; 10.41.209.0/24; 10.41.225.0/24; 10.41.241.0/24; 10.41.65.0/24; 10.41.81.0/24; 10.41.97.0/24; 10.42.1.0/24; 10.42.113.0/24; 10.42.129.0/24; 10.42.145.0/24; 10.42.161.0/24; 10.42.17.0/24; 10.42.177.0/24; 10.42.193.0/24; 10.42.209.0/24; 10.42.225.0/24; 10.42.241.0/24; 10.42.33.0/24; 10.42.49.0/24; 10.42.65.0/24; 10.42.81.0/24; 10.42.97.0/24; 10.43.1.0/24; 10.43.129.0/24; 10.43.145.0/24; 10.43.161.0/24; 10.43.177.0/24; 10.43.193.0/24; 10.43.209.0/24; 10.43.225.0/24; 10.43.241.0/24; 10.43.33.0/24; 10.44.1.0/24; 10.44.113.0/24; 10.44.129.0/24; 10.44.145.0/24; 10.44.161.0/24; 10.44.17.0/24; 10.44.33.0/24; 10.44.49.0/24; 10.44.65.0/24; 10.44.81.0/24; 10.44.97.0/24; 10.45.97.0/24; 10.153.32.0/24; 10.153.48.0/24; 10.153.64.0/24; 10.153.80.0/24; 10.153.96.0/24; 10.202.192.0/24; 10.202.208.0/24; 10.202.224.0/24; 10.202.240.0/24; 10.40.0.0/24; 10.40.112.0/24; 10.40.128.0/24; 10.40.144.0/24; 10.40.16.0/24; 10.40.160.0/24; 10.40.176.0/24; 10.40.192.0/24; 10.40.208.0/24; 10.40.224.0/24; 10.40.240.0/24; 10.40.32.0/24; 10.40.48.0/24; 10.40.64.0/24; 10.40.80.0/24; 10.40.96.0/24; 10.41.112.0/24; 10.41.128.0/24; 10.41.144.0/24; 10.41.160.0/24; 10.41.176.0/24; 10.41.192.0/24; 10.41.208.0/24; 10.41.224.0/24; 10.41.240.0/24; 10.41.64.0/24; 10.41.80.0/24; 10.41.96.0/24; 10.42.0.0/24; 10.42.112.0/24; 10.42.128.0/24; 10.42.144.0/24; 10.42.16.0/24; 10.42.160.0/24; 10.42.176.0/24; 10.42.192.0/24; 10.42.208.0/24; 10.42.224.0/24; 10.42.240.0/24; 10.42.32.0/24; 10.42.48.0/24; 10.42.64.0/24; 10.42.80.0/24; 10.42.96.0/24; 10.43.0.0/24; 10.43.128.0/24; 10.43.144.0/24; 10.43.160.0/24; 10.43.176.0/24; 10.43.192.0/24; 10.43.208.0/23; 10.43.224.0/24; 10.43.240.0/24; 10.43.32.0/24; 10.44.0.0/24; 10.44.112.0/24; 10.44.128.0/24; 10.44.144.0/24; 10.44.16.0/24; 10.44.160.0/24; 10.44.32.0/24; 10.44.48.0/24; 10.44.64.0/24; 10.44.80.0/24; 10.44.96.0/24; 10.45.96.0/24; 10.102.47.251; 10.102.47.252; 10.240.130.84/30; 10.240.130.88/30; 10.240.132.216/30; 10.240.139.160/30; 10.240.139.164/30; 10.240.139.172/30; 10.240.139.176/30; 10.240.140.160/30; 10.240.140.164/30; 10.240.140.172/30; 10.240.140.176/30; 10.240.140.184/30; 10.240.140.188/30; 10.240.142.20/30; 10.240.142.24/30; 10.240.142.84/30; 10.240.142.88/30; 10.240.144.148/30; 10.240.144.152/30; 10.240.145.212/30; 10.240.145.216/30; 10.240.146.20/30; 10.240.146.212/30; 10.240.146.216/30; 10.240.146.224/30; 10.240.146.228/30; 10.240.146.236/30; 10.240.146.24/30; 10.240.146.240/30; 10.240.146.32/30; 10.240.146.40/30; 10.240.146.84/30; 10.240.146.88/30; 10.240.147.20/30; 10.240.147.24/30; 10.240.147.84/30; 10.240.147.88/30; 10.240.148.20/30; 10.240.148.24/30; 10.240.148.32/30; 10.240.148.36/30; 10.240.148.44/30; 10.240.148.48/30; 10.240.154.84/30; 10.240.154.88/30; 10.240.192.0/30; 10.240.192.12/30; 10.240.192.4/30; 10.240.192.8/30; 10.36.104.112/30; 10.36.29.240/30; 10.36.60.112/30; 10.36.61.112/30; 10.36.66.112/30; 10.36.66.116/30; 10.36.66.240/30; 10.36.66.244/30; 10.1.115.0/24; 10.102.100.0/22; 10.102.104.0/22; 10.102.108.0/22; 10.102.112.0/22; 10.102.116.0/22; 10.102.120.0/22; 10.102.164.0/22; 10.102.4.0/22; 10.102.40.0/22; 10.102.44.0/22; 10.102.48.0/22; 10.102.52.0/22; 10.102.56.0/22; 10.102.60.0/22; 10.102.64.0/22; 10.102.8.0/22; 10.102.92.0/22; 10.102.96.0/22; 10.103.0.0/16; 10.103.204.0/22; 10.104.0.0/22; 10.104.12.0/22; 10.104.16.0/22; 10.104.20.0/22; 10.104.24.0/22; 10.104.28.0/22; 10.104.4.0/22; 10.104.40.0/22; 10.104.8.0/22; 10.105.0.0/22; 10.105.12.0/22; 10.105.16.0/22; 10.105.20.0/22; 10.105.24.0/22; 10.105.28.0/22; 10.105.32.0/22; 10.105.36.0/22; 10.105.4.0/22; 10.105.40.0/22; 10.105.44.0/22; 10.105.48.0/22; 10.105.60.0/22; 10.105.64.0/22; 10.105.76.0/22; 10.105.8.0/22; 10.106.4.0/22; 10.106.8.0/22; 10.107.0.0/22; 10.107.12.0/22; 10.107.16.0/22; 10.107.20.0/22; 10.107.24.0/22; 10.107.28.0/22; 10.107.8.0/22; 10.130.7.0/24; 10.202.194.0/23; 10.202.210.0/23; 10.202.226.0/23; 10.202.242.0/23; 10.41.76.0/22; 10.42.252.0/22; 10.43.140.0/22; 10.43.44.0/22; 10.44.172.0/22; 10.47.216.0/21; 10.47.224.0/21; 10.47.232.0/21; 10.47.240.0/21; 10.47.248.0/21; 164.123.255.96/29; 172.17.16.0/27; 172.17.20.0/22; 172.17.24.0/22; 172.17.28.0/27; 172.17.28.192/27; 172.17.28.64/27; 172.17.29.0/27; 172.17.29.192/27; 172.17.29.64/27; 172.17.30.0/27; 172.17.30.64/27; 172.17.36.0/22; 172.17.44.0/22; 172.17.48.0/22; 172.17.52.0/22; 172.17.56.0/22; 172.17.60.0/27; 172.17.60.128/27; 172.17.60.160/27; 172.17.60.192/27; 172.17.60.32/27; 172.17.60.64/27; 172.17.60.96/27; 172.17.68.0/27; 172.17.72.128/27; 172.17.72.160/27; 172.17.72.32/27; 172.17.72.64/27; 172.17.72.96/27; 172.17.76.0/27; 172.17.76.32/27; 172.17.76.64/27; 172.17.76.96/27; 172.17.8.0/22; 192.168.12.0/24; 10.102.84.0/22; 10.102.88.0/22; 10.102.0.0/16; 10.105.0.0/16; 11.128.142.0/23; 10.36.10.192/29; 10.36.10.64/29; 10.36.104.64/29; 10.36.11.192/29; 10.36.11.64/29; 10.36.12.192/29; 10.36.12.64/29; 10.36.13.192/29; 10.36.13.64/29; 10.36.14.192/29; 10.36.14.64/29; 10.36.15.192/29; 10.36.15.64/29; 10.36.16.192/29; 10.36.16.64/29; 10.36.17.192/29; 10.36.17.64/29; 10.36.18.192/29; 10.36.18.64/29; 10.36.19.192/29; 10.36.19.64/29; 10.36.20.192/29; 10.36.20.64/29; 10.36.21.192/29; 10.36.21.64/29; 10.36.22.64/29; 10.36.25.192/29; 10.36.25.64/29; 10.36.26.192/29; 10.36.26.64/29; 10.36.27.64/29; 10.36.28.192/27; 10.36.28.64/29; 10.36.29.192/29; 10.36.29.64/29; 10.36.30.64/29; 10.36.4.192/29; 10.36.4.64/29; 10.36.45.192/29; 10.36.46.192/29; 10.36.46.64/29; 10.36.47.192/29; 10.36.47.64/29; 10.36.48.192/29; 10.36.48.64/29; 10.36.49.192/29; 10.36.49.64/29; 10.36.5.192/29; 10.36.5.64/29; 10.36.50.192/29; 10.36.50.64/29; 10.36.51.192/29; 10.36.51.64/29; 10.36.53.64/29; 10.36.55.192/29; 10.36.55.64/29; 10.36.56.192/29; 10.36.56.64/29; 10.36.57.64/29; 10.36.60.192/29; 10.36.60.64/29; 10.36.61.192/29; 10.36.61.64/29; 10.36.62.192/29; 10.36.62.64/29; 10.36.63.192/29; 10.36.63.64/29; 10.36.64.192/29; 10.36.64.64/29; 10.36.65.192/29; 10.36.65.64/29; 10.36.7.192/29; 10.36.70.192/29; 10.36.70.64/29; 10.36.71.64/29; 10.254.254.136/29; 10.36.10.128/27; 10.36.104.0/27; 10.36.11.0/27; 10.36.11.128/27; 10.36.12.0/27; 10.36.12.128/27; 10.36.13.0/27; 10.36.13.128/27; 10.36.14.0/27; 10.36.14.128/27; 10.36.15.0/27; 10.36.15.128/27; 10.36.16.0/27; 10.36.16.128/27; 10.36.17.0/27; 10.36.17.128/27; 10.36.18.0/27; 10.36.18.128/27; 10.36.19.0/27; 10.36.19.128/27; 10.36.20.0/27; 10.36.20.128/27; 10.36.21.0/27; 10.36.21.128/27; 10.36.22.0/27; 10.36.25.0/27; 10.36.25.128/27; 10.36.26.0/27; 10.36.26.128/27; 10.36.27.0/27; 10.36.28.0/27; 10.36.28.128/27; 10.36.29.0/27; 10.36.29.128/27; 10.36.30.0/27; 10.36.4.0/27; 10.36.4.128/27; 10.36.45.128/27; 10.36.46.0/27; 10.36.46.128/27; 10.36.47.0/27; 10.36.47.128/27; 10.36.48.0/27; 10.36.48.128/27; 10.36.49.0/27; 10.36.49.128/27; 10.36.5.0/27; 10.36.5.128/27; 10.36.50.0/27; 10.36.50.128/27; 10.36.51.0/27; 10.36.51.128/27; 10.36.52.128/27; 10.36.53.0/27; 10.36.55.0/27; 10.36.55.128/27; 10.36.56.0/27; 10.36.56.128/27; 10.36.57.0/27; 10.36.60.0/27; 10.36.60.128/27; 10.36.61.0/27; 10.36.61.128/27; 10.36.62.0/27; 10.36.62.128/27; 10.36.63.0/27; 10.36.63.128/27; 10.36.64.0/27; 10.36.64.128/27; 10.36.65.0/27; 10.36.65.128/27; 10.36.66.0/27; 10.36.66.128/27; 10.36.7.128/27; 10.36.70.0/27; 10.36.70.128/27; 10.36.71.0/27; 10.46.14.128/27; 10.133.92.0/22; 10.32.240.120/29; 10.32.240.16/29; 10.32.240.160/29; 10.32.240.168/29; 10.32.240.176/29; 10.32.240.184/29; 10.32.240.192/29; 10.32.240.200/29; 10.32.240.208/29; 10.32.240.216/29; 10.32.240.224/29; 10.32.240.232/29; 10.32.240.24/29; 10.32.240.240/29; 10.32.240.248/29; 10.32.240.32/29; 10.32.240.40/29; 10.32.240.48/29; 10.32.240.56/29; 10.32.240.64/29; 10.32.240.72/29; 10.32.240.8/29; 10.32.240.80/29; 10.32.240.88/29; 10.32.241.0/29; 10.32.241.144/29; 10.32.241.152/29; 10.32.241.16/29; 10.32.241.160/29; 10.32.241.168/29; 10.32.241.176/29; 10.32.241.184/29; 10.32.241.192/29; 10.32.241.200/29; 10.32.241.208/29; 10.32.241.216/29; 10.32.241.224/29; 10.32.241.24/29; 10.32.241.32/29; 10.32.241.40/29; 10.32.241.48/29; 10.32.241.56/29; 10.32.241.64/29; 10.32.241.72/29; 10.32.241.8/29; 10.32.241.80/29; 10.32.241.88/29; 10.32.241.96/29; 10.32.242.104/29; 10.32.242.112/29; 10.32.242.120/29; 10.32.242.208/29; 10.32.242.216/29; 10.32.242.224/29; 10.32.242.232/29; 10.32.242.240/29; 10.32.242.248/29; 10.32.242.48/29; 10.32.242.56/29; 10.32.242.64/29; 10.32.242.72/29; 10.32.242.80/29; 10.32.242.88/29; 10.32.242.96/29; 10.32.243.0/29; 10.32.243.112/29; 10.32.243.120/29; 10.32.243.128/29; 10.32.243.136/29; 10.32.243.144/29; 10.32.243.152/29; 10.32.243.16/29; 10.32.243.192/29; 10.32.243.200/29; 10.32.243.208/29; 10.32.243.216/29; 10.32.243.224/29; 10.32.243.232/29; 10.32.243.24/29; 10.32.243.240/29; 10.32.243.248/29; 10.32.243.32/29; 10.32.243.40/29; 10.32.243.48/29; 10.32.243.56/29; 10.32.243.64/29; 10.32.243.72/29; 10.32.243.8/29; 10.32.243.80/29; 10.32.244.0/29; 10.32.244.104/29; 10.32.244.112/29; 10.32.244.16/29; 10.32.244.176/29; 10.32.244.184/29; 10.32.244.192/29; 10.32.244.200/29; 10.32.244.202/29; 10.32.244.208/29; 10.32.244.210/29; 10.32.244.216/29; 10.32.244.224/29; 10.32.244.226/29; 10.32.244.232/29; 10.32.244.24/29; 10.32.244.240/29; 10.32.244.248/29; 10.32.244.33/29; 10.32.244.40/29; 10.32.244.48/29; 10.32.244.50; 10.32.244.8/29; 10.32.244.96/29; 10.32.245.0/29; 10.32.245.104/29; 10.32.245.112/29; 10.32.245.120/29; 10.32.245.128/29; 10.32.245.136/29; 10.32.245.144/29; 10.32.245.152/29; 10.32.245.16/29; 10.32.245.160/29; 10.32.245.168/29; 10.32.245.176/29; 10.32.245.18/29; 10.32.245.184/29; 10.32.245.192/29; 10.32.245.200/29; 10.32.245.208/29; 10.32.245.216/29; 10.32.245.224/29; 10.32.245.232/29; 10.32.245.240/29; 10.32.245.248/29; 10.32.245.8/29; 10.32.245.88/29; 10.32.245.96/29; 10.32.246.0/29; 10.32.246.128/29; 10.32.246.16/29; 10.32.246.224/29; 10.32.246.232/29; 10.32.246.240/29; 10.32.246.248/29; 10.32.246.8/29; 10.32.247.0/29; 10.32.247.104/29; 10.32.247.112/29; 10.32.247.120/29; 10.32.247.128/29; 10.32.247.136/29; 10.32.247.144/29; 10.32.247.152/29; 10.32.247.16/29; 10.32.247.160/29; 10.32.247.24/29; 10.32.247.32/29; 10.32.247.40/29; 10.32.247.48/29; 10.32.247.56/29; 10.32.247.64/29; 10.32.247.72/29; 10.32.247.8/29; 10.32.247.80/29; 10.32.247.88/29; 10.32.247.96/29; 10.32.255.210/30; 10.32.255.214/30; 10.32.255.218/30; 10.32.255.222/30; 10.32.255.232/29; 10.32.255.240/29; 10.34.0.48/29; 10.34.0.56/29; 10.34.0.64/29; 10.34.2.0/23; 10.14.80.128/26; 10.35.0.10; 10.35.0.11; 10.36.0.184/29; 10.36.0.56/29; 10.36.1.184/29; 10.36.1.186; 10.36.1.56/29; 10.36.1.58; 10.36.10.184/29; 10.36.10.56/29; 10.36.104.56/29; 10.36.11.184/29; 10.36.11.56/29; 10.36.110.184/29; 10.36.110.56/29; 10.36.111.184/29; 10.36.111.56/29; 10.36.112.184/29; 10.36.112.56/29; 10.36.113.184/29; 10.36.113.56/29; 10.36.114.184/29; 10.36.114.56/29; 10.36.115.184/29; 10.36.115.56/29; 10.36.116.184/29; 10.36.116.56/29; 10.36.117.184/29; 10.36.117.56/29; 10.36.118.184/29; 10.36.118.56/29; 10.36.119.184/29; 10.36.119.56/29; 10.36.12.184/29; 10.36.12.56/29; 10.36.120.184/29; 10.36.120.56/29; 10.36.121.184/29; 10.36.121.56/29; 10.36.122.56/29; 10.36.13.184/29; 10.36.13.56/29; 10.36.14.184/29; 10.36.14.56/29; 10.36.15.184/29; 10.36.15.56/29; 10.36.16.184/29; 10.36.16.56/29; 10.36.17.184/29; 10.36.17.56/29; 10.36.18.184/29; 10.36.18.56/29; 10.36.19.184/29; 10.36.19.56/29; 10.36.2.184/29; 10.36.2.186; 10.36.2.56/29; 10.36.2.58; 10.36.20.184/29; 10.36.20.56/29; 10.36.21.184/29; 10.36.21.56/29; 10.36.22.56/29; 10.36.25.184/29; 10.36.25.56/29; 10.36.254.184/29; 10.36.255.184/29; 10.36.255.56/29; 10.36.255.58; 10.36.255.59; 10.36.255.60; 10.36.255.62; 10.36.255.65/29; 10.36.26.184/29; 10.36.26.56/29; 10.36.27.184/29; 10.36.27.56/29; 10.36.28.184/29; 10.36.28.56/29; 10.36.29.184/29; 10.36.29.56/29; 10.36.3.184/29; 10.36.3.56/29; 10.36.3.58; 10.36.3.59; 10.36.30.56/29; 10.36.35.184/29; 10.36.35.56/29; 10.36.36.184/29; 10.36.36.56/29; 10.36.37.184/29; 10.36.37.56/29; 10.36.38.184/29; 10.36.38.56/29; 10.36.39.184/29; 10.36.39.56/29; 10.36.4.184/29; 10.36.4.56/29; 10.36.45.184/29; 10.36.45.56/29; 10.36.46.184/29; 10.36.46.56/29; 10.36.47.184/29; 10.36.47.56/29; 10.36.48.184/29; 10.36.48.56/29; 10.36.49.184/29; 10.36.49.56/29; 10.36.5.184/29; 10.36.5.56/29; 10.36.50.184/29; 10.36.50.56/29; 10.36.51.184/29; 10.36.51.56/29; 10.36.52.184/29; 10.36.52.56/29; 10.36.53.56/29; 10.36.55.184/29; 10.36.55.56/29; 10.36.56.184/29; 10.36.56.56/29; 10.36.57.184/29; 10.36.57.56/29; 10.36.60.184/29; 10.36.60.56/29; 10.36.61.184/29; 10.36.61.56/29; 10.36.62.184/29; 10.36.62.56/29; 10.36.63.184/29; 10.36.63.56/29; 10.36.64.184/29; 10.36.64.56/29; 10.36.65.184/29; 10.36.65.56/29; 10.36.66.56/29; 10.36.7.184/29; 10.36.70.184/29; 10.36.70.56/29; 10.36.71.56/29; 10.36.75.184/29; 10.36.75.56/29; 10.36.76.184/29; 10.36.76.56/29; 10.36.77.184/29; 10.36.77.56/29; 10.36.78.184/29; 10.36.78.56/29; 10.36.79.184/29; 10.36.79.56/29; 10.36.80.184/29; 10.36.80.56/29; 10.36.81.56/29; 10.36.85.184/29; 10.36.86.184/29; 10.36.86.56/29; 10.36.87.184/29; 10.36.87.56/29; 10.36.88.184/29; 10.36.88.56/29; 10.36.89.184/29; 10.36.89.56/29; 10.36.90.184/29; 10.36.90.56/29; 10.36.91.184/29; 10.36.91.56/29; 10.36.92.184/29; 10.36.92.185/29; 10.36.92.186/29; 10.36.92.187/29; 10.36.92.56/29; 10.36.93.184/29; 10.36.93.185/29; 10.36.93.56/29; 10.36.93.57/29; 10.36.94.184/29; 10.36.94.185/29; 10.36.94.56/29; 10.36.94.57/29; 10.36.95.184/29; 10.36.95.185/29; 10.36.95.56/29; 10.36.95.57/29; 10.36.96.184/29; 10.36.96.185/29; 10.36.96.56/29; 10.36.96.57/29; 10.36.97.56/29; 10.36.97.57/29; 10.36.97.58/29; 10.36.97.59/29; 10.37.12.10; 10.37.12.11; 10.37.16.10; 10.37.16.11; 10.37.20.10; 10.37.20.11; 10.37.24.10; 10.37.24.11; 10.37.4.10; 10.37.4.11; 10.37.4.12; 10.37.4.13; 10.37.8.10; 10.37.8.11; 172.26.161.37; 172.26.161.38; 172.26.161.40; 172.27.161.37; 172.27.161.38</t>
  </si>
  <si>
    <t>[Disabled]  grp-dmvpn-lte-spokes</t>
  </si>
  <si>
    <t>[Disabled]  grp-bakken-nets</t>
  </si>
  <si>
    <t>[Disabled]  grp-eagleford-nets; [Disabled]  grp-eagleford-subnets</t>
  </si>
  <si>
    <t>[Disabled]  grp-eot-vlan50-nets</t>
  </si>
  <si>
    <t>[Disabled]  hotenvmux1.l48ics.net</t>
  </si>
  <si>
    <t>10.57.0.0/22</t>
  </si>
  <si>
    <t>138.32.174.0/24</t>
  </si>
  <si>
    <t>10.20.192.0/19; 10.20.224.0/19; 10.46.0.0/21; 138.32.224.0/22</t>
  </si>
  <si>
    <t>172.26.172.0/23; 172.26.176.0/23; 172.26.178.0/23; 172.27.172.0/23; 172.26.174.0/23; 172.27.174.0/23</t>
  </si>
  <si>
    <t>172.26.162.135; 172.26.162.136; 172.26.162.137; 172.26.162.138; 172.26.162.139; 172.27.162.130; 172.27.162.132; 172.27.162.133; 172.27.162.134; 172.27.162.137</t>
  </si>
  <si>
    <t>[Disabled]  grp-ot-solarwinds-pollers</t>
  </si>
  <si>
    <t>[Disabled]  grp-dmz-dns-dhcp-servers; [Disabled]  grp-dmz-netscaler; [Disabled]  grp-dmz-netscaler-mgmt; [Disabled]  grp-dmz-switches</t>
  </si>
  <si>
    <t>10.133.129.0/24; 10.133.145.0/24; 10.133.161.0/24; 10.133.177.0/24; 10.133.193.0/24; 10.133.209.0/24; 10.133.225.0/24; 10.133.241.0/24; 10.134.1.0/24; 10.134.17.0/24; 10.14.80.0/24; 10.14.81.0/24; 10.144.186.0/24; 10.144.199.0/24; 10.144.202.0/24; 10.144.215.0/24; 10.144.218.0/24; 10.144.221.0/24; 10.144.225.0/24; 10.144.227.0/24; 10.144.230.0/23; 10.147.61.0/24; 10.148.148.0/23; 10.144.129.0/24; 10.144.133.0/24; 10.144.137.0/24; 10.144.141.0/24; 10.144.145.0/24; 10.146.194.0/24; 10.147.44.0/23; 10.153.33.0/24; 10.153.49.0/24; 10.153.65.0/24; 10.153.81.0/24; 10.153.97.0/24; 10.202.193.0/24; 10.202.209.0/24; 10.202.225.0/24; 10.202.241.0/24; 10.41.113.0/24; 10.41.129.0/24; 10.41.145.0/24; 10.41.161.0/24; 10.41.177.0/24; 10.41.193.0/24; 10.41.209.0/24; 10.41.225.0/24; 10.41.241.0/24; 10.41.97.0/24; 10.42.1.0/24; 10.42.17.0/24; 10.42.49.0/24; 10.42.65.0/24; 10.42.81.0/24; 10.42.97.0/24; 10.43.33.0/24; 10.45.97.0/24; 172.26.34.10; 172.26.34.11; 172.27.34.10; 172.27.34.11; 10.102.0.0/16; 10.103.0.0/16; 10.104.0.0/16; 10.105.0.0/16; 10.107.0.0/16; 10.108.0.0/16; 10.202.0.0/16; 10.133.92.0/22; 10.32.240.120/29; 10.32.240.16/29; 10.32.240.160/29; 10.32.240.168/29; 10.32.240.176/29; 10.32.240.184/29; 10.32.240.192/29; 10.32.240.200/29; 10.32.240.208/29; 10.32.240.216/29; 10.32.240.224/29; 10.32.240.232/29; 10.32.240.24/29; 10.32.240.240/29; 10.32.240.248/29; 10.32.240.32/29; 10.32.240.40/29; 10.32.240.48/29; 10.32.240.56/29; 10.32.240.64/29; 10.32.240.72/29; 10.32.240.8/29; 10.32.240.80/29; 10.32.240.88/29; 10.32.241.0/29; 10.32.241.144/29; 10.32.241.152/29; 10.32.241.16/29; 10.32.241.160/29; 10.32.241.168/29; 10.32.241.176/29; 10.32.241.184/29; 10.32.241.192/29; 10.32.241.200/29; 10.32.241.208/29; 10.32.241.216/29; 10.32.241.224/29; 10.32.241.24/29; 10.32.241.32/29; 10.32.241.40/29; 10.32.241.48/29; 10.32.241.56/29; 10.32.241.64/29; 10.32.241.72/29; 10.32.241.8/29; 10.32.241.80/29; 10.32.241.88/29; 10.32.241.96/29; 10.32.242.104/29; 10.32.242.112/29; 10.32.242.120/29; 10.32.242.208/29; 10.32.242.216/29; 10.32.242.224/29; 10.32.242.232/29; 10.32.242.240/29; 10.32.242.248/29; 10.32.242.48/29; 10.32.242.56/29; 10.32.242.64/29; 10.32.242.72/29; 10.32.242.80/29; 10.32.242.88/29; 10.32.242.96/29; 10.32.243.0/29; 10.32.243.112/29; 10.32.243.120/29; 10.32.243.128/29; 10.32.243.136/29; 10.32.243.144/29; 10.32.243.152/29; 10.32.243.16/29; 10.32.243.192/29; 10.32.243.200/29; 10.32.243.208/29; 10.32.243.216/29; 10.32.243.224/29; 10.32.243.232/29; 10.32.243.24/29; 10.32.243.240/29; 10.32.243.248/29; 10.32.243.32/29; 10.32.243.40/29; 10.32.243.48/29; 10.32.243.56/29; 10.32.243.64/29; 10.32.243.72/29; 10.32.243.8/29; 10.32.243.80/29; 10.32.244.0/29; 10.32.244.104/29; 10.32.244.112/29; 10.32.244.16/29; 10.32.244.176/29; 10.32.244.184/29; 10.32.244.192/29; 10.32.244.200/29; 10.32.244.202/29; 10.32.244.208/29; 10.32.244.210/29; 10.32.244.216/29; 10.32.244.224/29; 10.32.244.226/29; 10.32.244.232/29; 10.32.244.24/29; 10.32.244.240/29; 10.32.244.248/29; 10.32.244.33/29; 10.32.244.40/29; 10.32.244.48/29; 10.32.244.50; 10.32.244.8/29; 10.32.244.96/29; 10.32.245.0/29; 10.32.245.104/29; 10.32.245.112/29; 10.32.245.120/29; 10.32.245.128/29; 10.32.245.136/29; 10.32.245.144/29; 10.32.245.152/29; 10.32.245.16/29; 10.32.245.160/29; 10.32.245.168/29; 10.32.245.176/29; 10.32.245.18/29; 10.32.245.184/29; 10.32.245.192/29; 10.32.245.200/29; 10.32.245.208/29; 10.32.245.216/29; 10.32.245.224/29; 10.32.245.232/29; 10.32.245.240/29; 10.32.245.248/29; 10.32.245.8/29; 10.32.245.88/29; 10.32.245.96/29; 10.32.246.0/29; 10.32.246.128/29; 10.32.246.16/29; 10.32.246.224/29; 10.32.246.232/29; 10.32.246.240/29; 10.32.246.248/29; 10.32.246.8/29; 10.32.247.0/29; 10.32.247.104/29; 10.32.247.112/29; 10.32.247.120/29; 10.32.247.128/29; 10.32.247.136/29; 10.32.247.144/29; 10.32.247.152/29; 10.32.247.16/29; 10.32.247.160/29; 10.32.247.24/29; 10.32.247.32/29; 10.32.247.40/29; 10.32.247.48/29; 10.32.247.56/29; 10.32.247.64/29; 10.32.247.72/29; 10.32.247.8/29; 10.32.247.80/29; 10.32.247.88/29; 10.32.247.96/29; 10.32.255.210/30; 10.32.255.214/30; 10.32.255.218/30; 10.32.255.222/30; 10.32.255.232/29; 10.32.255.240/29; 10.34.0.48/29; 10.34.0.56/29; 10.34.0.64/29; 10.34.2.0/23; 172.26.162.11; 172.26.162.12; 172.26.162.2; 172.26.162.3; 172.26.162.4; 172.26.162.5; 172.26.162.6; 172.26.162.8; 172.26.137.11; 172.27.137.9; 172.26.151.134; 172.26.151.7; 172.26.155.5; 172.26.155.6; 172.27.151.5; 172.26.137.3; 172.26.137.5; 172.26.137.8; 172.27.137.3; 172.27.137.5; 172.27.137.8; 172.28.2.16/28; 172.26.164.10; 172.26.164.11; 172.27.164.10; 172.27.164.11; 172.26.164.12; 172.27.164.12; 172.26.160.4; 172.27.160.4; 172.26.161.98; 172.26.161.99; 172.27.161.98; 10.14.80.128/26; 10.35.0.10; 10.35.0.11; 10.36.0.184/29; 10.36.0.56/29; 10.36.1.184/29; 10.36.1.186; 10.36.1.56/29; 10.36.1.58; 10.36.10.184/29; 10.36.10.56/29; 10.36.104.56/29; 10.36.11.184/29; 10.36.11.56/29; 10.36.110.184/29; 10.36.110.56/29; 10.36.111.184/29; 10.36.111.56/29; 10.36.112.184/29; 10.36.112.56/29; 10.36.113.184/29; 10.36.113.56/29; 10.36.114.184/29; 10.36.114.56/29; 10.36.115.184/29; 10.36.115.56/29; 10.36.116.184/29; 10.36.116.56/29; 10.36.117.184/29; 10.36.117.56/29; 10.36.118.184/29; 10.36.118.56/29; 10.36.119.184/29; 10.36.119.56/29; 10.36.12.184/29; 10.36.12.56/29; 10.36.120.184/29; 10.36.120.56/29; 10.36.121.184/29; 10.36.121.56/29; 10.36.122.56/29; 10.36.13.184/29; 10.36.13.56/29; 10.36.14.184/29; 10.36.14.56/29; 10.36.15.184/29; 10.36.15.56/29; 10.36.16.184/29; 10.36.16.56/29; 10.36.17.184/29; 10.36.17.56/29; 10.36.18.184/29; 10.36.18.56/29; 10.36.19.184/29; 10.36.19.56/29; 10.36.2.184/29; 10.36.2.186; 10.36.2.56/29; 10.36.2.58; 10.36.20.184/29; 10.36.20.56/29; 10.36.21.184/29; 10.36.21.56/29; 10.36.22.56/29; 10.36.25.184/29; 10.36.25.56/29; 10.36.254.184/29; 10.36.255.184/29; 10.36.255.56/29; 10.36.255.58; 10.36.255.59; 10.36.255.60; 10.36.255.62; 10.36.255.65/29; 10.36.26.184/29; 10.36.26.56/29; 10.36.27.184/29; 10.36.27.56/29; 10.36.28.184/29; 10.36.28.56/29; 10.36.29.184/29; 10.36.29.56/29; 10.36.3.184/29; 10.36.3.56/29; 10.36.3.58; 10.36.3.59; 10.36.30.56/29; 10.36.35.184/29; 10.36.35.56/29; 10.36.36.184/29; 10.36.36.56/29; 10.36.37.184/29; 10.36.37.56/29; 10.36.38.184/29; 10.36.38.56/29; 10.36.39.184/29; 10.36.39.56/29; 10.36.4.184/29; 10.36.4.56/29; 10.36.45.184/29; 10.36.45.56/29; 10.36.46.184/29; 10.36.46.56/29; 10.36.47.184/29; 10.36.47.56/29; 10.36.48.184/29; 10.36.48.56/29; 10.36.49.184/29; 10.36.49.56/29; 10.36.5.184/29; 10.36.5.56/29; 10.36.50.184/29; 10.36.50.56/29; 10.36.51.184/29; 10.36.51.56/29; 10.36.52.184/29; 10.36.52.56/29; 10.36.53.56/29; 10.36.55.184/29; 10.36.55.56/29; 10.36.56.184/29; 10.36.56.56/29; 10.36.57.184/29; 10.36.57.56/29; 10.36.60.184/29; 10.36.60.56/29; 10.36.61.184/29; 10.36.61.56/29; 10.36.62.184/29; 10.36.62.56/29; 10.36.63.184/29; 10.36.63.56/29; 10.36.64.184/29; 10.36.64.56/29; 10.36.65.184/29; 10.36.65.56/29; 10.36.66.56/29; 10.36.7.184/29; 10.36.70.184/29; 10.36.70.56/29; 10.36.71.56/29; 10.36.75.184/29; 10.36.75.56/29; 10.36.76.184/29; 10.36.76.56/29; 10.36.77.184/29; 10.36.77.56/29; 10.36.78.184/29; 10.36.78.56/29; 10.36.79.184/29; 10.36.79.56/29; 10.36.80.184/29; 10.36.80.56/29; 10.36.81.56/29; 10.36.85.184/29; 10.36.86.184/29; 10.36.86.56/29; 10.36.87.184/29; 10.36.87.56/29; 10.36.88.184/29; 10.36.88.56/29; 10.36.89.184/29; 10.36.89.56/29; 10.36.90.184/29; 10.36.90.56/29; 10.36.91.184/29; 10.36.91.56/29; 10.36.92.184/29; 10.36.92.185/29; 10.36.92.186/29; 10.36.92.187/29; 10.36.92.56/29; 10.36.93.184/29; 10.36.93.185/29; 10.36.93.56/29; 10.36.93.57/29; 10.36.94.184/29; 10.36.94.185/29; 10.36.94.56/29; 10.36.94.57/29; 10.36.95.184/29; 10.36.95.185/29; 10.36.95.56/29; 10.36.95.57/29; 10.36.96.184/29; 10.36.96.185/29; 10.36.96.56/29; 10.36.96.57/29; 10.36.97.56/29; 10.36.97.57/29; 10.36.97.58/29; 10.36.97.59/29; 10.37.12.10; 10.37.12.11; 10.37.16.10; 10.37.16.11; 10.37.20.10; 10.37.20.11; 10.37.24.10; 10.37.24.11; 10.37.4.10; 10.37.4.11; 10.37.4.12; 10.37.4.13; 10.37.8.10; 10.37.8.11; 172.26.161.37; 172.26.161.38; 172.26.161.40; 172.27.161.37; 172.27.161.38; 10.132.106.5; 10.132.106.6; 10.132.106.7; 10.132.122.5; 10.132.122.6; 10.132.138.5; 10.132.154.5; 10.132.154.6; 10.132.154.7; 10.132.170.5; 10.132.170.6; 10.132.170.7; 10.132.186.5; 10.132.186.6; 10.132.186.7; 10.132.218.5; 10.132.218.6; 10.132.26.5; 10.132.26.6; 10.132.26.7; 10.132.26.8; 10.132.42.5; 10.132.42.6; 10.132.42.7; 10.132.42.8; 10.132.58.5; 10.132.90.5; 10.133.10.5; 10.133.122.5; 10.133.42.5; 10.133.42.6; 10.133.42.7; 10.133.74.6; 10.133.90.5; 10.133.90.6; 10.146.248.151; 10.146.248.152; 10.146.250.151; 10.146.250.152; 10.146.252.37; 10.147.41.126; 10.147.45.114; 10.147.45.115; 10.147.45.116; 10.147.53.122; 10.148.242.50; 10.148.249.30; 10.148.254.132; 10.149.241.80; 10.149.242.10; 10.149.244.80; 10.149.244.82; 10.150.64.212; 10.150.64.213; 10.150.64.214; 10.150.64.216; 10.152.1.200; 10.152.65.128; 10.153.59.4; 10.153.74.4; 10.32.239.0/26; 10.34.4.176; 10.35.0.2; 10.35.0.3; 10.36.0.176/29; 10.36.0.48/29; 10.36.1.176/29; 10.36.1.48/29; 10.36.10.176/29; 10.36.10.48/29; 10.36.11.176/29; 10.36.11.48/29; 10.36.12.176/29; 10.36.12.48/29; 10.36.13.176/29; 10.36.13.48/29; 10.36.14.176/29; 10.36.14.48/29; 10.36.15.176/29; 10.36.15.48/29; 10.36.16.176/29; 10.36.16.48/29; 10.36.17.176/29; 10.36.17.48/29; 10.36.18.176/29; 10.36.18.48/29; 10.36.19.176/29; 10.36.19.48/29; 10.36.2.176/29; 10.36.2.48/29; 10.36.20.176/29; 10.36.20.48/29; 10.36.21.176/29; 10.36.21.48/29; 10.36.22.48/29; 10.36.25.176/29; 10.36.25.48/29; 10.36.254.176/29; 10.36.254.96/27; 10.36.255.176/29; 10.36.255.48/29; 10.36.255.50; 10.36.26.176/29; 10.36.26.48/29; 10.36.27.176/29; 10.36.27.48/29; 10.36.28.176/29; 10.36.28.48/29; 10.36.29.48/29; 10.36.3.176/29; 10.36.3.48/29; 10.36.35.176/29; 10.36.35.48/29; 10.36.36.176/29; 10.36.36.48/29; 10.36.37.176/29; 10.36.37.48/29; 10.36.38.176/29; 10.36.38.48/29; 10.36.39.176/29; 10.36.39.48/29; 10.36.4.176/29; 10.36.4.48/29; 10.36.45.176/29; 10.36.45.48/29; 10.36.46.176/29; 10.36.46.48/29; 10.36.47.176/29; 10.36.47.48/29; 10.36.48.176/29; 10.36.48.48/29; 10.36.49.176/29; 10.36.49.48/29; 10.36.5.176/29; 10.36.5.48/29; 10.36.50.176/29; 10.36.50.48/29; 10.36.51.176/29; 10.36.51.48/29; 10.36.52.48/29; 10.36.53.48/29; 10.36.55.176/29; 10.36.55.48/29; 10.36.56.176/29; 10.36.56.48/29; 10.36.57.176/29; 10.36.57.48/29; 10.36.60.176/29; 10.36.60.48/29; 10.36.61.176/29; 10.36.61.48/29; 10.36.62.176/29; 10.36.62.48/29; 10.36.63.176/29; 10.36.63.48/29; 10.36.64.176/29; 10.36.64.48/29; 10.36.65.176/29; 10.36.65.48/29; 10.36.7.176/29; 10.36.70.176/29; 10.36.70.48/29; 10.36.71.48/29; 10.36.75.176/29; 10.36.75.48/29; 10.36.76.176/29; 10.36.76.48/29; 10.36.77.176/29; 10.36.77.48/29; 10.36.78.176/29; 10.36.78.48/29; 10.36.79.176/29; 10.36.79.48/29; 10.36.80.176/29; 10.36.80.48/29; 10.36.81.48/29; 10.36.85.176/29; 10.36.86.176/29; 10.36.86.48/29; 10.36.87.176/29; 10.36.87.48/29; 10.36.88.176/29; 10.36.88.48/29; 10.36.89.176/29; 10.36.89.48/29; 10.36.90.176/29; 10.36.90.48/29; 10.36.91.176/29; 10.36.91.48/29; 10.37.24.0/29; 10.37.8.9; 10.43.218.4; 172.26.161.64/27; 172.26.161.68; 172.26.161.69; 172.26.161.70; 172.26.161.71; 172.26.161.72-172.26.161.83; 172.26.161.78; 172.26.161.79; 172.26.161.94; 172.27.161.64/27; 172.27.161.68; 172.27.161.69; 172.27.161.70; 172.27.161.71; 172.27.161.78; 172.27.161.79; 172.28.127.0/24; 172.28.127.2; 10.56.0.0/18; 172.28.2.0/24</t>
  </si>
  <si>
    <t>172.26.161.37; 172.26.161.38; 172.26.161.39; 172.26.161.40; 172.26.171.20; 172.27.161.37; 172.27.161.38; 172.27.161.39</t>
  </si>
  <si>
    <t>10.133.129.0/24; 10.133.145.0/24; 10.133.161.0/24; 10.133.177.0/24; 10.133.193.0/24; 10.133.209.0/24; 10.133.225.0/24; 10.133.241.0/24; 10.134.1.0/24; 10.134.17.0/24; 10.14.80.0/24; 10.14.81.0/24; 10.144.186.0/24; 10.144.199.0/24; 10.144.202.0/24; 10.144.215.0/24; 10.144.218.0/24; 10.144.221.0/24; 10.144.225.0/24; 10.144.227.0/24; 10.144.230.0/23; 10.147.61.0/24; 10.148.148.0/23; 10.130.11.0/24; 10.130.15.0/24; 10.130.19.0/24; 10.130.193.0/24; 10.130.196.0/24; 10.130.199.0/24; 10.130.202.0/24; 10.130.205.0/24; 10.130.208.0/24; 10.130.211.0/24; 10.130.214.0/24; 10.130.217.0/24; 10.130.220.0/24; 10.130.223.0/24; 10.130.23.0/24; 10.130.27.0/24; 10.130.3.0/24; 10.130.31.0/24; 10.130.35.0/24; 10.130.39.0/24; 10.130.7.0/24; 10.132.1.0/24; 10.132.113.0/24; 10.132.129.0/24; 10.132.145.0/24; 10.132.161.0/24; 10.132.17.0/24; 10.132.177.0/24; 10.132.193.0/24; 10.132.209.0/24; 10.132.225.0/24; 10.132.241.0/24; 10.132.33.0/24; 10.132.49.0/24; 10.132.65.0/2; 10.132.81.0/24; 10.132.97.0/24; 10.133.1.0/24; 10.133.113.0/24; 10.133.17.0/24; 10.133.33.0/24; 10.133.49.0/24; 10.133.65.0/24; 10.133.81.0/24; 10.133.97.0/24; 10.134.33.0/24; 10.153.33.0/24; 10.153.49.0/24; 10.153.65.0/24; 10.153.81.0/24; 10.153.97.0/24; 10.202.193.0/24; 10.202.209.0/24; 10.202.225.0/24; 10.202.241.0/24; 10.36.1.186; 10.36.1.187; 10.36.1.58; 10.36.1.59; 10.36.10.184/29; 10.36.104.56/29; 10.36.11.184/29; 10.36.11.56/29; 10.36.12.184/29; 10.36.12.56/29; 10.36.13.184/29; 10.36.13.56/29; 10.36.14.184/29; 10.36.14.56/29; 10.36.15.184/29; 10.36.15.56/29; 10.36.16.184/29; 10.36.16.56/29; 10.36.17.184/29; 10.36.17.56/29; 10.36.18.184/29; 10.36.19.184/29; 10.36.19.56/29; 10.36.2.186; 10.36.2.187; 10.36.2.58; 10.36.2.59; 10.36.20.184/29; 10.36.20.56/29; 10.36.21.184/29; 10.36.21.56/29; 10.36.25.56/29; 10.36.255.58; 10.36.3.58; 10.36.3.59; 10.36.4.184/29; 10.36.4.56/29; 10.36.5.184/29; 10.36.5.56/29; 10.41.113.0/24; 10.41.129.0/24; 10.41.145.0/24; 10.41.161.0/24; 10.41.177.0/24; 10.41.193.0/24; 10.41.209.0/24; 10.41.225.0/24; 10.41.241.0/24; 10.41.97.0/24; 10.42.1.0/24; 10.42.17.0/24; 10.42.33.0/24; 10.42.49.0/24; 10.42.65.0/24; 10.42.81.0/24; 10.42.97.0/24; 10.43.33.0/24; 10.45.113.0/24; 10.45.97.0/24; 10.14.80.128/26; 10.35.0.10; 10.35.0.11; 10.36.0.184/29; 10.36.0.56/29; 10.36.1.184/29; 10.36.1.56/29; 10.36.10.56/29; 10.36.110.184/29; 10.36.110.56/29; 10.36.111.184/29; 10.36.111.56/29; 10.36.112.184/29; 10.36.112.56/29; 10.36.113.184/29; 10.36.113.56/29; 10.36.114.184/29; 10.36.114.56/29; 10.36.115.184/29; 10.36.115.56/29; 10.36.116.184/29; 10.36.116.56/29; 10.36.117.184/29; 10.36.117.56/29; 10.36.118.184/29; 10.36.118.56/29; 10.36.119.184/29; 10.36.119.56/29; 10.36.120.184/29; 10.36.120.56/29; 10.36.121.184/29; 10.36.121.56/29; 10.36.122.56/29; 10.36.18.56/29; 10.36.2.184/29; 10.36.2.56/29; 10.36.22.56/29; 10.36.25.184/29; 10.36.254.184/29; 10.36.255.184/29; 10.36.255.56/29; 10.36.255.59; 10.36.255.60; 10.36.255.62; 10.36.255.65/29; 10.36.26.184/29; 10.36.26.56/29; 10.36.27.184/29; 10.36.27.56/29; 10.36.28.184/29; 10.36.28.56/29; 10.36.29.184/29; 10.36.29.56/29; 10.36.3.184/29; 10.36.3.56/29; 10.36.30.56/29; 10.36.35.184/29; 10.36.35.56/29; 10.36.36.184/29; 10.36.36.56/29; 10.36.37.184/29; 10.36.37.56/29; 10.36.38.184/29; 10.36.38.56/29; 10.36.39.184/29; 10.36.39.56/29; 10.36.45.184/29; 10.36.45.56/29; 10.36.46.184/29; 10.36.46.56/29; 10.36.47.184/29; 10.36.47.56/29; 10.36.48.184/29; 10.36.48.56/29; 10.36.49.184/29; 10.36.49.56/29; 10.36.50.184/29; 10.36.50.56/29; 10.36.51.184/29; 10.36.51.56/29; 10.36.52.184/29; 10.36.52.56/29; 10.36.53.56/29; 10.36.55.184/29; 10.36.55.56/29; 10.36.56.184/29; 10.36.56.56/29; 10.36.57.184/29; 10.36.57.56/29; 10.36.60.184/29; 10.36.60.56/29; 10.36.61.184/29; 10.36.61.56/29; 10.36.62.184/29; 10.36.62.56/29; 10.36.63.184/29; 10.36.63.56/29; 10.36.64.184/29; 10.36.64.56/29; 10.36.65.184/29; 10.36.65.56/29; 10.36.66.56/29; 10.36.7.184/29; 10.36.70.184/29; 10.36.70.56/29; 10.36.71.56/29; 10.36.75.184/29; 10.36.75.56/29; 10.36.76.184/29; 10.36.76.56/29; 10.36.77.184/29; 10.36.77.56/29; 10.36.78.184/29; 10.36.78.56/29; 10.36.79.184/29; 10.36.79.56/29; 10.36.80.184/29; 10.36.80.56/29; 10.36.81.56/29; 10.36.85.184/29; 10.36.86.184/29; 10.36.86.56/29; 10.36.87.184/29; 10.36.87.56/29; 10.36.88.184/29; 10.36.88.56/29; 10.36.89.184/29; 10.36.89.56/29; 10.36.90.184/29; 10.36.90.56/29; 10.36.91.184/29; 10.36.91.56/29; 10.36.92.184/29; 10.36.92.185/29; 10.36.92.186/29; 10.36.92.187/29; 10.36.92.56/29; 10.36.93.184/29; 10.36.93.185/29; 10.36.93.56/29; 10.36.93.57/29; 10.36.94.184/29; 10.36.94.185/29; 10.36.94.56/29; 10.36.94.57/29; 10.36.95.184/29; 10.36.95.185/29; 10.36.95.56/29; 10.36.95.57/29; 10.36.96.184/29; 10.36.96.185/29; 10.36.96.56/29; 10.36.96.57/29; 10.36.97.56/29; 10.36.97.57/29; 10.36.97.58/29; 10.36.97.59/29; 10.37.12.10; 10.37.12.11; 10.37.16.10; 10.37.16.11; 10.37.20.10; 10.37.20.11; 10.37.24.10; 10.37.24.11; 10.37.4.10; 10.37.4.11; 10.37.4.12; 10.37.4.13; 10.37.8.10; 10.37.8.11; 172.26.161.37; 172.26.161.38; 172.26.161.40; 172.27.161.37; 172.27.161.38</t>
  </si>
  <si>
    <t>172.26.161.68; 172.26.161.69; 172.26.161.70; 172.26.161.78; 172.26.161.79; 172.27.161.68; 172.27.161.69; 172.27.161.70; 172.27.161.78; 172.27.161.79; 10.36.255.50</t>
  </si>
  <si>
    <t>172.26.151.27; 172.26.151.9; 172.26.155.11; 172.26.155.12; 172.26.36.104; 172.26.9.2; 172.27.151.2; 172.27.151.6; 172.27.151.7</t>
  </si>
  <si>
    <t>172.26.17.135; 172.26.32.113; 172.26.32.114; 172.26.32.69; 172.26.33.209; 172.26.33.34/32; 172.26.36.101; 172.26.36.102; 172.26.36.103; 172.26.36.104; 172.26.36.105; 172.26.39.5; 172.26.39.6; 172.26.9.2; 172.27.17.136; 172.27.32.100; 172.27.32.101; 172.27.33.34/32</t>
  </si>
  <si>
    <t>172.26.137.10; 172.26.147.135; 172.26.156.132; 172.26.156.133; 172.26.156.134; 172.26.156.135; 172.26.161.208; 172.26.161.216; 172.26.162.134; 172.26.162.135; 172.26.162.137; 172.26.162.138; 172.26.162.139; 172.26.168.7; 172.27.147.135; 172.27.162.132; 172.27.162.133; 172.27.162.134; 172.27.162.136; 172.27.162.137</t>
  </si>
  <si>
    <t>10.146.130.0/23; 10.146.146.0/23; 10.146.162.0/23; 10.146.178.0/23; 10.146.197.0/24; 10.153.102.0/23; 10.153.38.0/23; 10.153.54.0/23; 10.153.70.0/23; 10.153.86.0/23; 10.202.198.0/23; 10.202.214.0/23; 10.202.230.0/23; 10.202.246.0/23; 10.41.102.0/23; 10.41.118.0/23; 10.41.134.0/23; 10.41.150.0/23; 10.41.166.0/23; 10.41.182.0/23; 10.41.198.0/23; 10.41.214.0/23; 10.41.230.0/23; 10.41.246.0/23; 10.42.102.0/23; 10.42.22.0/23; 10.42.38.0/23; 10.42.54.0/23; 10.42.6.0/23; 10.42.70.0/23; 10.42.86.0/23; 10.43.38.0/23; 10.45.102.0/23; 10.45.118.0/23; 10.56.64.0/18</t>
  </si>
  <si>
    <t>10.36.0.0/16</t>
  </si>
  <si>
    <t>172.26.162.134; 172.27.162.136</t>
  </si>
  <si>
    <t>172.26.142.6; 172.27.142.6</t>
  </si>
  <si>
    <t>10.133.128.0/24; 10.133.144.0/24; 10.133.160.0/24; 10.133.176.0/24; 10.133.192.0/24; 10.133.208.0/24; 10.133.224.0/24; 10.133.240.0/24; 10.134.0.0/24; 10.134.16.0/24; 10.14.80.0/24; 10.14.81.0/24; 10.144.185.0/24; 10.144.198.0/24; 10.144.201.0/24; 10.144.214.0/24; 10.144.217.0/24; 10.144.220.0/24; 10.144.224.0/24; 10.144.226.0/24; 10.144.229.0/24; 10.147.60.0/24; 10.144.128.0/24; 10.144.132.0/24; 10.144.136.0/24; 10.144.144.0/24; 10.146.192.0/24; 10.153.32.0/24; 10.153.48.0/24; 10.153.64.0/24; 10.153.80.0/24; 10.153.96.0/24; 10.202.192.0/24; 10.202.208.0/24; 10.202.224.0/24; 10.202.240.0/24; 10.41.112.0/24; 10.41.128.0/24; 10.41.144.0/24; 10.41.160.0/24; 10.41.176.0/24; 10.41.192.0/24; 10.41.208.0/24; 10.41.224.0/24; 10.41.240.0/24; 10.41.96.0/24; 10.42.0.0/24; 10.42.16.0/24; 10.42.32.0/24; 10.42.48.0/24; 10.42.64.0/24; 10.42.80.0/24; 10.42.96.0/23; 10.45.112.0/24; 10.45.96.0/24; 10.144.136.10; 10.144.136.11; 10.144.136.2; 10.144.136.3; 10.144.136.4; 10.144.136.5; 10.144.136.6; 10.144.136.7; 10.144.136.8; 10.144.136.9; 10.32.240.50; 10.32.240.51; 10.36.3.1; 10.36.3.10; 10.36.3.11; 10.36.3.12; 10.36.3.2; 10.36.3.3; 10.36.3.4; 10.36.3.5; 10.36.3.58; 10.36.3.59; 10.36.3.6; 10.36.3.66; 10.36.3.7; 10.36.3.8; 10.36.3.9; 10.144.137.100; 10.144.137.104; 10.144.137.105; 10.144.137.20; 10.144.137.22; 10.144.137.24; 10.144.137.26; 10.144.137.28; 10.144.137.31; 10.144.137.33; 10.144.137.40; 10.144.137.42; 10.144.137.45; 10.144.137.55; 10.144.137.59; 10.144.137.63; 10.144.137.66; 10.144.137.74; 10.144.137.84; 10.144.137.85; 10.144.137.86; 10.144.137.87; 10.144.137.96; 10.144.178.17; 10.36.1.1; 10.36.1.2; 10.36.1.33; 10.36.1.34; 10.36.1.35; 10.36.1.36; 10.36.1.5; 10.36.1.50; 10.36.1.51; 10.36.1.52; 10.36.1.58; 10.36.1.59; 10.144.144.10; 10.144.144.11; 10.144.144.2; 10.144.144.3; 10.144.144.4; 10.144.144.5; 10.144.144.6; 10.144.144.7; 10.144.144.8; 10.144.144.9; 10.36.2.1; 10.36.2.10; 10.36.2.11; 10.36.2.12; 10.36.2.13; 10.36.2.2; 10.36.2.3; 10.36.2.4; 10.36.2.5; 10.36.2.50; 10.36.2.51; 10.36.2.52; 10.36.2.58; 10.36.2.59; 10.36.2.6; 10.36.2.66; 10.36.2.7; 10.36.2.8; 10.36.2.9; 10.144.145.10; 10.144.145.11; 10.144.145.14; 10.144.132.10; 10.144.132.11; 10.144.132.2; 10.144.132.3; 10.144.132.4; 10.144.132.5; 10.144.132.6; 10.144.132.7; 10.144.132.8; 10.144.132.9; 10.36.1.129; 10.36.1.130; 10.36.1.131; 10.36.1.132; 10.36.1.133; 10.36.1.134; 10.36.1.135; 10.36.1.136; 10.36.1.137; 10.36.1.138; 10.36.1.139; 10.36.1.140; 10.36.1.186; 10.36.1.187; 10.36.1.194; 10.144.133.100; 10.144.133.104; 10.144.133.115; 10.144.133.119; 10.144.133.123; 10.144.133.131; 10.144.133.135; 10.144.133.140; 10.144.133.144; 10.144.133.147; 10.144.133.150; 10.144.133.152; 10.144.133.154; 10.144.133.156; 10.144.133.158; 10.144.133.160; 10.144.133.161; 10.144.133.20; 10.144.133.22; 10.144.133.24; 10.144.133.26; 10.144.133.28; 10.144.133.31; 10.144.133.33; 10.144.133.35; 10.144.133.37; 10.144.133.39; 10.144.133.44; 10.144.133.51; 10.144.133.64; 10.144.133.70; 10.144.133.78; 10.144.133.80; 10.144.133.84; 10.144.133.88; 10.144.133.92; 10.144.133.96; 10.147.44.127; 10.144.128.10; 10.144.128.11; 10.144.128.12; 10.144.128.13; 10.144.128.14; 10.144.128.15; 10.144.128.16; 10.144.128.17; 10.144.128.18; 10.144.128.9; 10.32.240.42; 10.32.240.43; 10.36.2.129; 10.36.2.130; 10.36.2.131; 10.36.2.132; 10.36.2.133; 10.36.2.134; 10.36.2.135; 10.36.2.136; 10.36.2.137; 10.36.2.138; 10.36.2.139; 10.36.2.140; 10.36.2.186; 10.36.2.187; 10.36.2.194; 10.131.63.22; 10.144.129.100; 10.144.129.105; 10.144.129.20; 10.144.129.22; 10.144.129.24; 10.144.129.31; 10.144.129.33; 10.144.129.36; 10.144.129.40; 10.144.129.41; 10.144.129.43; 10.144.129.46; 10.144.129.49; 10.144.129.52; 10.144.129.53; 10.144.129.55; 10.144.129.58; 10.144.129.59; 10.144.129.61; 10.144.129.70; 10.144.129.72; 10.144.129.76; 10.144.129.80; 10.144.129.82; 10.144.129.86; 10.144.129.93; 10.144.129.95; 10.144.129.96; 10.144.131.147; 10.146.248.40</t>
  </si>
  <si>
    <t>10.114.0.0/16; 10.114.104.0/21; 10.114.112.0/21; 10.114.120.0/22; 10.114.128.0/20; 10.114.144.0/21; 10.114.152.0/22; 10.114.156.0/22; 10.114.16.0/22; 10.114.20.0/22; 10.114.28.0/22; 10.114.36.0/22; 10.114.40.0/22; 10.114.44.0/22; 10.114.48.0/22; 10.114.52.0/22; 10.114.56.0/22; 10.114.60.0/22; 10.114.64.0/22; 10.114.72.0/22; 10.114.76.0/22; 10.114.8.0/22; 10.114.80.0/22; 10.114.84.0/22; 10.114.88.0/22; 10.114.92.0/22; 10.114.96.0/21; 10.115.10.1/23; 10.115.105.1/23; 10.115.106.0/24; 10.115.107.0/24; 10.115.108.1/22; 10.115.113.0/24; 10.115.12.1/23; 10.115.14.1/23; 10.115.24.1/23; 10.115.26.1/23; 10.115.28.1/23; 10.115.30.1/23; 10.115.32.1/23; 10.115.34.1/23; 10.115.36.1/23; 10.115.38.1/23; 10.115.8.1/23; 10.130.10.0/24; 10.130.11.0/24; 10.130.14.0/24; 10.130.15.0/24; 10.130.18.0/24; 10.130.19.0/24; 10.130.192.0/24; 10.130.193.0/24; 10.130.194.0/24; 10.130.195.0/24; 10.130.196.0/24; 10.130.197.0/24; 10.130.198.0/24; 10.130.199.0/24; 10.130.2.0/24; 10.130.200.0/24; 10.130.201.0/24; 10.130.202.0/24; 10.130.203.0/24; 10.130.204.0/24; 10.130.205.0/24; 10.130.206.0/24; 10.130.207.0/24; 10.130.208.0/24; 10.130.209.0/24; 10.130.210.0/24; 10.130.211.0/24; 10.130.212.0/24; 10.130.213.0/24; 10.130.214.0/24; 10.130.215.0/24; 10.130.216.0/24; 10.130.217.0/24; 10.130.218.0/24; 10.130.219.0/24; 10.130.22.0/24; 10.130.220.0/24; 10.130.221.0/24; 10.130.222.0/24; 10.130.223.0/24; 10.130.224.0/24; 10.130.225.0/26; 10.130.226.0/23; 10.130.226.1; 10.130.228.0/23; 10.130.228.1; 10.130.23.0/24; 10.130.230.0/23; 10.130.230.1; 10.130.232.0/23; 10.130.232.1; 10.130.234.0/23; 10.130.234.1; 10.130.236.0/23; 10.130.236.1; 10.130.238.0/23; 10.130.238.1; 10.130.240.0/23; 10.130.240.1; 10.130.242.0/23; 10.130.242.1; 10.130.244.0/23; 10.130.244.1; 10.130.250.0/24; 10.130.251.0/24; 10.130.251.32/27; 10.130.26.0/24; 10.130.27.0/24; 10.130.3.0/24; 10.130.30.0/24; 10.130.31.0/24; 10.130.34.0/24; 10.130.35.0/24; 10.130.38.0/24; 10.130.39.0/24; 10.130.6.0/24; 10.130.62.0/24; 10.130.62.125/26; 10.130.62.64/26; 10.130.7.0/24; 10.131.112.0/20; 10.131.128.0/20; 10.131.144.0/20; 10.131.160.0/20; 10.131.176.0/20; 10.131.192.0/20; 10.131.208.0/20; 10.131.39.0/24; 10.131.64.0/20; 10.131.80.0/20; 10.131.96.0/20; 10.132.0.0/24; 10.132.1.0/24; 10.132.10.0/24; 10.132.100.0/23; 10.132.102.0/23; 10.132.104.0/23; 10.132.106.0/24; 10.132.107.0/24; 10.132.108.0/22; 10.132.11.0/24; 10.132.112.0/24; 10.132.113.0/24; 10.132.114.0/23; 10.132.116.0/23; 10.132.118.0/23; 10.132.12.0/22; 10.132.120.0/23; 10.132.122.0/24; 10.132.123.0/24; 10.132.124.0/22; 10.132.128.0/24; 10.132.129.0/24; 10.132.130.0/23; 10.132.132.0/23; 10.132.134.0/23; 10.132.136.0/23; 10.132.138.0/24; 10.132.139.0/24; 10.132.140.0/22; 10.132.144.0/24; 10.132.145.0/24; 10.132.146.0/23; 10.132.148.0/23; 10.132.150.0/23; 10.132.152.0/23; 10.132.154.0/24; 10.132.155.0/24; 10.132.156.0/22; 10.132.16.0/24; 10.132.160.0/24; 10.132.161.0/24; 10.132.162.0/23; 10.132.164.0/23; 10.132.166.0/23; 10.132.168.0/23; 10.132.17.0/24; 10.132.170.0/24; 10.132.171.0/24; 10.132.172.0/22; 10.132.176.0/24; 10.132.177.0/24; 10.132.178.0/23; 10.132.18.0/23; 10.132.180.0/23; 10.132.182.0/23; 10.132.184.0/23; 10.132.186.0/24; 10.132.187.0/24; 10.132.188.0/22; 10.132.192.0/24; 10.132.193.0/24; 10.132.194.0/23; 10.132.196.0/23; 10.132.198.0/23; 10.132.2.0/23; 10.132.20.0/23; 10.132.200.0/23; 10.132.202.0/24; 10.132.203.0/24; 10.132.204.0/22; 10.132.208.0/24; 10.132.209.0/24; 10.132.210.0/23; 10.132.212.0/23; 10.132.214.0/23; 10.132.216.0/23; 10.132.218.0/24; 10.132.219.0/24; 10.132.22.0/23; 10.132.220.0/22; 10.132.224.0/24; 10.132.225.0/24; 10.132.226.0/23; 10.132.228.0/23; 10.132.230.0/23; 10.132.232.0/23; 10.132.234.0/24; 10.132.235.0/24; 10.132.236.0/22; 10.132.24.0/23; 10.132.240.0/24; 10.132.241.0/24; 10.132.242.0/23; 10.132.244.0/23; 10.132.246.0/23; 10.132.248.0/23; 10.132.250.0/24; 10.132.251.0/24; 10.132.252.0/22; 10.132.26.0/24; 10.132.27.0/24; 10.132.28.0/22; 10.132.32.0/24; 10.132.33.0/24; 10.132.34.0/23; 10.132.34.1; 10.132.36.0/23; 10.132.38.0/23; 10.132.4.0/23; 10.132.40.0/23; 10.132.42.0/24; 10.132.43.0/24; 10.132.44.0/22; 10.132.48.0/24; 10.132.49.0/24; 10.132.50.0/23; 10.132.50.1; 10.132.52.0/23; 10.132.54.0/23; 10.132.56.0/23; 10.132.58.0/24; 10.132.59.0/24; 10.132.6.0/23; 10.132.60.0/22; 10.132.64.0/24; 10.132.65.0/2; 10.132.66.0/23; 10.132.68.0/23; 10.132.70.0/23; 10.132.72.0/23; 10.132.74.0/24; 10.132.75.0/24; 10.132.76.0/22; 10.132.8.0/23; 10.132.80.0/24; 10.132.81.0/24; 10.132.82.0/23; 10.132.84.0/23; 10.132.86.0/23; 10.132.88.0/23; 10.132.90.0/24; 10.132.91.0/24; 10.132.92.0/22; 10.132.96.0/24; 10.132.97.0/24; 10.132.98.0/23; 10.133.0.0/24; 10.133.1.0/24; 10.133.10.0/24; 10.133.100.0/23; 10.133.102.0/23; 10.133.104.0/23; 10.133.106.0/24; 10.133.107.0/24; 10.133.108.0/22; 10.133.11.0/24; 10.133.112.0/24; 10.133.113.0/24; 10.133.114.0/23; 10.133.116.0/23; 10.133.118.0/23; 10.133.12.0/22; 10.133.120.0/23; 10.133.122.0/24; 10.133.123.0/24; 10.133.124.0/22; 10.133.16.0/24; 10.133.17.0/24; 10.133.18.0/23; 10.133.2.0/23; 10.133.20.0/23; 10.133.22.0/23; 10.133.24.0/23; 10.133.26.0/24; 10.133.27.0/24; 10.133.28.0/22; 10.133.32.0/24; 10.133.33.0/24; 10.133.34.0/23; 10.133.36.0/23; 10.133.38.0/23; 10.133.4.0/23; 10.133.40.0/23; 10.133.42.0/24; 10.133.43.0/24; 10.133.44.0/22; 10.133.48.0/24; 10.133.49.0/24; 10.133.50.0/23; 10.133.52.0/23; 10.133.54.0/23; 10.133.56.0/23; 10.133.58.0/24; 10.133.59.0/24; 10.133.6.0/23; 10.133.60.0/22; 10.133.64.0/24; 10.133.65.0/24; 10.133.66.0/23; 10.133.68.0/23; 10.133.70.0/23; 10.133.72.0/23; 10.133.74.0/24; 10.133.75.0/24; 10.133.76.0/22; 10.133.8.0/23; 10.133.80.0/24; 10.133.81.0/24; 10.133.82.0/23; 10.133.84.0/23; 10.133.86.0/23; 10.133.88.0/23; 10.133.90.0/24; 10.133.91.0/24; 10.133.92.0/22; 10.133.96.0/24; 10.133.97.0/24; 10.133.98.0/23; 10.134.0.0/24; 10.134.1.0/24; 10.134.10.0/24; 10.134.11.0/24; 10.134.12.0/22; 10.134.2.0/23; 10.134.32.0/24; 10.134.33.0/24; 10.134.34.0/23; 10.134.36.0/23; 10.134.38.0/23; 10.134.4.0/23; 10.134.40.0/23; 10.134.42.0/24; 10.134.43.0/24; 10.134.44.0/22; 10.134.6.0/23; 10.134.8.0/23; 10.149.0.0/23; 10.149.10.0/23; 10.149.100.0/23; 10.149.102.0/23; 10.149.104.0/23; 10.149.106.0/23; 10.149.112.0/23; 10.149.114.0/23; 10.149.116.0/23; 10.149.118.0/23; 10.149.120.0/23; 10.149.122.0/23; 10.149.128.0/23; 10.149.130.0/23; 10.149.132.0/23; 10.149.134.0/23; 10.149.136.0/23; 10.149.138.0/23; 10.149.144.0/23; 10.149.146.0/23; 10.149.148.0/23; 10.149.150.0/23; 10.149.152.0/23; 10.149.154.0/23; 10.149.16.0/23; 10.149.18.0/23; 10.149.2.0/23; 10.149.20.0/23; 10.149.22.0/23; 10.149.24.0/23; 10.149.240.0/24; 10.149.241.0/24; 10.149.242.0/24; 10.149.243.0/24; 10.149.244.0/24; 10.149.245.0/24; 10.149.246.0/24; 10.149.247.0/24; 10.149.248.0/24; 10.149.249.0/24; 10.149.26.0/23; 10.149.32.0/23; 10.149.34.0/23; 10.149.36.0/23; 10.149.38.0/23; 10.149.4.0/23; 10.149.40.0/23; 10.149.42.0/23; 10.149.48.0/23; 10.149.50.0/23; 10.149.52.0/23; 10.149.54.0/23; 10.149.56.0/23; 10.149.58.0/23; 10.149.6.0/23; 10.149.64.0/23; 10.149.66.0/23; 10.149.68.0/23; 10.149.70.0/23; 10.149.72.0/23; 10.149.74.0/23; 10.149.8.0/23; 10.149.80.0/23; 10.149.82.0/23; 10.149.84.0/23; 10.149.86.0/23; 10.149.88.0/23; 10.149.90.0/23; 10.149.96.0/23; 10.149.98.0/23; 10.150.64.0/23; 10.150.72.0/21; 10.240.193.100/30; 10.240.193.104/30; 10.240.193.108/30; 10.240.193.112/30; 10.240.193.116/30; 10.240.193.12/30; 10.240.193.120/30; 10.240.193.124/30; 10.240.193.128/30; 10.240.193.132/30; 10.240.193.136/30; 10.240.193.140/30; 10.240.193.144/30; 10.240.193.148/30; 10.240.193.152/30; 10.240.193.156/30; 10.240.193.16/30; 10.240.193.160/30; 10.240.193.164/30; 10.240.193.176/30; 10.240.193.180/30; 10.240.193.184/30; 10.240.193.188/30; 10.240.193.20/30; 10.240.193.208/30; 10.240.193.212/30; 10.240.193.216/30; 10.240.193.220/30; 10.240.193.24/30; 10.240.193.28/30; 10.240.193.32/30; 10.240.193.36/30; 10.240.193.40/30; 10.240.193.44/30; 10.240.193.48/30; 10.240.193.52/30; 10.240.193.56/30; 10.240.193.60/30; 10.240.193.64/30; 10.240.193.68/30; 10.240.193.72/30; 10.240.193.76/30; 10.240.193.8/30; 10.240.193.80/30; 10.240.193.84/30; 10.240.193.88/30; 10.240.193.92/30; 10.240.193.96/30; 10.242.130.0/23; 10.36.110.0/27; 10.36.110.128/27; 10.36.111.0/27; 10.36.111.128/27; 10.36.112.0/27; 10.36.112.128/27; 10.36.113.0/27; 10.36.113.128/27; 10.36.114.0/27; 10.36.114.128/27; 10.36.115.0/27; 10.36.115.128/27; 10.36.116.0/27; 10.36.116.128/27; 10.36.117.0/27; 10.36.117.128/27; 10.36.118.0/27; 10.36.118.128/27; 10.36.119.0/27; 10.36.119.128/27; 10.36.120.0/27; 10.36.120.128/27; 10.36.121.0/27; 10.36.121.128/27; 10.36.122.0/27; 10.36.76.128/27; 10.36.77.0/27; 10.36.77.128/27; 10.36.78.0/27; 10.36.78.128/27; 10.36.79.0/27; 10.36.79.128/27; 10.36.80.0/27; 10.36.80.128/27; 10.36.81.0/27; 155.191.231.0/24; 155.191.232.0/24; 155.191.234.0/24; 155.191.235.64/27; 155.191.237.0/24; 155.191.239.0/24; 155.191.240.0/24; 155.191.241.0/24; 155.191.242.0/24; 155.191.245.0/24; 155.191.246.0/24; 10.36.110.192/29; 10.36.110.64/29; 10.36.111.192/29; 10.36.111.64/29; 10.36.112.192/29; 10.36.112.64/29; 10.36.113.192/29; 10.36.113.64/29; 10.36.114.192/29; 10.36.114.64/29; 10.36.115.192/29; 10.36.115.64/29; 10.36.116.192/29; 10.36.116.64/29; 10.36.117.192/29; 10.36.117.64/29; 10.36.118.192/29; 10.36.118.64/29; 10.36.119.192/29; 10.36.119.64/29; 10.36.120.192/29; 10.36.120.64/29; 10.36.121.192/29; 10.36.121.64/29; 10.36.122.64/29; 10.36.76.192/29; 10.36.77.192/29; 10.36.77.64/29; 10.36.78.192/29; 10.36.78.64/29; 10.36.79.192/29; 10.36.79.64/29; 10.36.80.192/29; 10.36.80.64/29; 10.36.81.64/29</t>
  </si>
  <si>
    <t>10.102.47.251; 10.102.47.252; 10.202.0.48/30; 10.202.0.52/30; 10.202.0.56/30; 10.202.0.60/30; 10.240.130.148/30; 10.240.130.152/30; 10.240.130.20/30; 10.240.130.212/30; 10.240.130.216/30; 10.240.130.24/30; 10.240.130.32/30; 10.240.130.36/30; 10.240.130.44/30; 10.240.130.48/30; 10.240.130.84/30; 10.240.130.88/30; 10.240.131.148/30; 10.240.131.152/30; 10.240.131.160/30; 10.240.131.164/30; 10.240.132.148/30; 10.240.132.152/30; 10.240.132.160/30; 10.240.132.164/30; 10.240.132.20/30; 10.240.132.212/30; 10.240.132.216/30; 10.240.132.224/30; 10.240.132.236/30; 10.240.132.24/30; 10.240.139.160/30; 10.240.139.164/30; 10.240.139.172/30; 10.240.139.176/30; 10.240.140.160/30; 10.240.140.164/30; 10.240.140.172/30; 10.240.140.176/30; 10.240.140.184/30; 10.240.140.188/30; 10.240.142.20/30; 10.240.142.24/30; 10.240.142.84/30; 10.240.142.88/30; 10.240.144.148/30; 10.240.144.152/30; 10.240.145.212/30; 10.240.145.216/30; 10.240.146.20/30; 10.240.146.212/30; 10.240.146.216/30; 10.240.146.224/30; 10.240.146.228/30; 10.240.146.236/30; 10.240.146.24/30; 10.240.146.240/30; 10.240.146.32/30; 10.240.146.40/30; 10.240.146.84/30; 10.240.146.88/30; 10.240.147.20/30; 10.240.147.24/30; 10.240.147.84/30; 10.240.147.88/30; 10.240.148.20/30; 10.240.148.24/30; 10.240.148.32/30; 10.240.148.36/30; 10.240.148.44/30; 10.240.148.48/30; 10.240.154.84/30; 10.240.154.88/30; 10.240.156.20/30; 10.240.156.24/30; 10.240.156.84/30; 10.240.156.88/30; 10.240.162.148/30; 10.240.162.152/30; 10.240.192.0/30; 10.240.192.12/30; 10.240.192.4/30; 10.240.192.8/30; 10.254.254.136/29; 10.36.10.128/27; 10.36.104.0/27; 10.36.104.112/30; 10.36.11.0/27; 10.36.11.128/27; 10.36.12.0/27; 10.36.12.128/27; 10.36.13.0/27; 10.36.13.128/27; 10.36.14.0/27; 10.36.14.128/27; 10.36.15.0/27; 10.36.15.128/27; 10.36.16.0/27; 10.36.16.128/27; 10.36.17.0/27; 10.36.17.128/27; 10.36.18.0/27; 10.36.18.128/27; 10.36.19.0/27; 10.36.19.128/27; 10.36.20.0/27; 10.36.20.128/27; 10.36.21.0/27; 10.36.21.128/27; 10.36.22.0/27; 10.36.25.0/27; 10.36.25.128/27; 10.36.26.0/27; 10.36.26.128/27; 10.36.27.0/27; 10.36.28.0/27; 10.36.28.128/27; 10.36.29.0/27; 10.36.29.128/27; 10.36.29.240/30; 10.36.30.0/27; 10.36.4.0/27; 10.36.4.128/27; 10.36.45.128/27; 10.36.46.0/27; 10.36.46.128/27; 10.36.47.0/27; 10.36.47.128/27; 10.36.48.0/27; 10.36.48.128/27; 10.36.49.0/27; 10.36.49.128/27; 10.36.5.0/27; 10.36.5.128/27; 10.36.50.0/27; 10.36.50.128/27; 10.36.51.0/27; 10.36.51.128/27; 10.36.52.128/27; 10.36.53.0/27; 10.36.55.0/27; 10.36.55.128/27; 10.36.56.0/27; 10.36.56.128/27; 10.36.57.0/27; 10.36.60.0/27; 10.36.60.112/30; 10.36.60.128/27; 10.36.61.0/27; 10.36.61.112/30; 10.36.61.128/27; 10.36.62.0/27; 10.36.62.128/27; 10.36.63.0/27; 10.36.63.128/27; 10.36.64.0/27; 10.36.64.128/27; 10.36.65.0/27; 10.36.65.128/27; 10.36.66.0/27; 10.36.66.112/30; 10.36.66.116/30; 10.36.66.128/27; 10.36.66.240/30; 10.36.66.244/30; 10.36.7.128/27; 10.36.70.0/27; 10.36.70.128/27; 10.36.71.0/27; 10.46.14.128/27</t>
  </si>
  <si>
    <t>10.131.38.0/24; 10.131.46.0/23; 10.133.128.0/24; 10.133.129.0/24; 10.133.130.0/23; 10.133.132.0/23; 10.133.134.0/23; 10.133.136.0/23; 10.133.138.0/24; 10.133.139.0/24; 10.133.140.0/22; 10.133.144.0/24; 10.133.145.0/24; 10.133.146.0/23; 10.133.148.0/23; 10.133.150.0/23; 10.133.152.0/23; 10.133.154.0/24; 10.133.155.0/24; 10.133.156.0/22; 10.133.160.0/24; 10.133.161.0/24; 10.133.162.0/23; 10.133.164.0/23; 10.133.166.0/23; 10.133.168.0/23; 10.133.170.0/24; 10.133.171.0/24; 10.133.172.0/22; 10.133.176.0/24; 10.133.177.0/24; 10.133.178.0/23; 10.133.180.0/23; 10.133.182.0/23; 10.133.184.0/23; 10.133.186.0/24; 10.133.187.0/24; 10.133.188.0/22; 10.133.192.0/24; 10.133.193.0/24; 10.133.194.0/23; 10.133.196.0/23; 10.133.198.0/23; 10.133.200.0/23; 10.133.202.0/24; 10.133.203.0/24; 10.133.204.0/22; 10.133.208.0/24; 10.133.209.0/24; 10.133.210.0/23; 10.133.212.0/23; 10.133.214.0/23; 10.133.216.0/23; 10.133.218.0/24; 10.133.219.0/24; 10.133.220.0/22; 10.133.224.0/24; 10.133.225.0/24; 10.133.226.0/23; 10.133.228.0/23; 10.133.230.0/23; 10.133.232.0/23; 10.133.234.0/24; 10.133.235.0/24; 10.133.236.0/22; 10.133.240.0/24; 10.133.241.0/24; 10.133.242.0/23; 10.133.244.0/23; 10.133.246.0/23; 10.133.248.0/23; 10.133.250.0/24; 10.133.251.0/24; 10.133.252.0/22; 10.134.0.0/24; 10.134.1.0/24; 10.134.10.0/24; 10.134.11.0/24; 10.134.12.0/22; 10.134.16.0/24; 10.134.17.0/24; 10.134.18.0/23; 10.134.2.0/23; 10.134.20.0/23; 10.134.22.0/23; 10.134.24.0/23; 10.134.26.0/24; 10.134.27.0/24; 10.134.28.0/22; 10.134.4.0/23; 10.134.6.0/23; 10.134.8.0/23; 10.14.80.0/24; 10.14.81.0/24; 10.140.0.0/16; 10.144.185.0/24; 10.144.186.0/24; 10.144.198.0/24; 10.144.199.0/24; 10.144.200.0/24; 10.144.201.0/24; 10.144.202.0/24; 10.144.203.0/24; 10.144.214.0/24; 10.144.215.0/24; 10.144.217.0/24; 10.144.218.0/24; 10.144.220.0/24; 10.144.221.0/24; 10.144.224.0/24; 10.144.225.0/24; 10.144.226.0/24; 10.144.227.0/24; 10.144.229.0/24; 10.144.230.0/23; 10.147.100.0/24; 10.147.128.0/20; 10.147.144.0/20; 10.147.145.15/32; 10.147.145.17/32; 10.147.145.19/32; 10.147.145.194/32; 10.147.145.200/32; 10.147.160.0/20; 10.147.160.54/32; 10.147.176.0/20; 10.147.20.0/23; 10.147.22.0/23; 10.147.254.240/28; 10.147.26.0/23; 10.147.28.0/23; 10.147.30.39/32; 10.147.54.0/24; 10.147.55.0/24; 10.147.56.0/24; 10.147.59.0/24; 10.147.60.0/24; 10.147.61.0/24; 10.147.62.0/23; 10.147.68.0/22; 10.147.72.0/24; 10.147.76.0/22; 10.147.80.0/21; 10.147.96.0/19; 10.148.0.0/23; 10.148.10.0/23; 10.148.100.0/23; 10.148.102.0/23; 10.148.104.0/23; 10.148.106.0/23; 10.148.112.0/23; 10.148.114.0/23; 10.148.116.0/23; 10.148.118.0/23; 10.148.120.0/23; 10.148.122.0/23; 10.148.128.0/23; 10.148.130.0/23; 10.148.132.0/23; 10.148.134.0/23; 10.148.136.0/23; 10.148.138.0/23; 10.148.144.0/22; 10.148.148.0/23; 10.148.150.0/23; 10.148.152.0/23; 10.148.154.0/23; 10.148.156.0/23; 10.148.16.0/23; 10.148.160.0/20; 10.148.18.0/23; 10.148.2.0/23; 10.148.20.0/23; 10.148.22.0/23; 10.148.24.0/23; 10.148.240.0/23; 10.148.241.0/23; 10.148.242.0/23; 10.148.244.0/23; 10.148.245.0/23; 10.148.246.0/23; 10.148.247.0/23; 10.148.248.0/23; 10.148.249.0/24; 10.148.26.0/23; 10.148.32.0/23; 10.148.34.0/23; 10.148.36.0/23; 10.148.38.0/23; 10.148.4.0/23; 10.148.40.0/23; 10.148.42.0/23; 10.148.48.0/23; 10.148.50.0/23; 10.148.52.0/23; 10.148.54.0/23; 10.148.56.0/23; 10.148.6.0/23; 10.148.64.0/23; 10.148.66.0/23; 10.148.68.0/23; 10.148.70.0/23; 10.148.72.0/23; 10.148.74.0/23; 10.148.8.0/23; 10.148.80.0/23; 10.148.82.0/23; 10.148.84.0/23; 10.148.86.0/23; 10.148.88.0/23; 10.148.90.0/23; 10.148.96.0/23; 10.148.98.0/23; 10.150.64.0/23; 10.150.72.0/21; 10.155.0.0/16; 10.155.10.0/23; 10.155.12.0/23; 10.155.14.0/23; 10.155.16.0/23; 10.155.2.0/23; 10.155.20.0/23; 10.155.22.0/23; 10.155.24.0/23; 10.155.26.0/23; 10.155.28.0/23; 10.155.4.0/23; 10.155.6.0/23; 10.155.8.0/23; 10.240.193.0/30; 10.240.193.4/30; 10.248.243.0/23; 10.36.87.0/27; 10.36.87.128/27; 10.36.88.128/27; 10.36.89.0/27; 10.36.89.128/27; 10.36.90.0/27; 10.36.90.128/27; 10.36.91.0/27; 10.36.91.128/27; 10.36.92.0/27; 10.36.92.128/27; 10.36.93.0/27; 10.36.93.128/27; 10.36.94.0/27; 10.36.94.128/27; 10.36.95.0/27; 10.36.95.128/27; 10.36.96.0/27; 10.36.96.128/27; 10.36.97.0/27; 10.38.0.32/28; 10.38.0.48/28; 10.38.10.0/23; 10.38.12.0/23; 10.38.14.0/23; 10.38.8.0/23; 155.191.254.216/29; 155.191.254.224/29; 155.191.254.232/29; 155.191.254.240/29; 155.191.254.248/29; 164.123.210.168/29; 164.123.210.176/29</t>
  </si>
  <si>
    <t>172.26.162.134; 172.26.162.135; 172.26.162.136; 172.26.162.137; 172.26.162.138; 172.26.162.139; 172.26.169.6; 172.27.162.130; 172.27.162.132; 172.27.162.133; 172.27.162.134; 172.27.162.136; 172.27.162.137; 172.26.133.6; 172.27.133.5</t>
  </si>
  <si>
    <t>10.46.242.0/23; 10.105.128.0/22; 10.105.132.0/22; 10.105.136.0/22; 10.105.140.0/22; 10.105.148.0/22; 10.105.52.0/22; 172.20.84.0/24; 10.153.33.0/24; 10.153.49.0/24; 10.153.65.0/24; 10.153.81.0/24; 10.153.97.0/24; 10.202.193.0/24; 10.202.209.0/24; 10.202.225.0/24; 10.202.241.0/24; 10.40.1.0/24; 10.40.113.0/24; 10.40.129.0/24; 10.40.145.0/24; 10.40.161.0/24; 10.40.17.0/24; 10.40.177.0/24; 10.40.193.0/24; 10.40.209.0/24; 10.40.225.0/24; 10.40.241.0/24; 10.40.33.0/24; 10.40.49.0/24; 10.40.65.0/24; 10.40.81.0/23; 10.40.97.0/24; 10.41.113.0/24; 10.41.129.0/24; 10.41.145.0/24; 10.41.161.0/24; 10.41.177.0/24; 10.41.193.0/24; 10.41.209.0/24; 10.41.225.0/24; 10.41.241.0/24; 10.41.65.0/24; 10.41.81.0/24; 10.41.97.0/24; 10.42.1.0/24; 10.42.113.0/24; 10.42.129.0/24; 10.42.145.0/24; 10.42.161.0/24; 10.42.17.0/24; 10.42.177.0/24; 10.42.193.0/24; 10.42.209.0/24; 10.42.225.0/24; 10.42.241.0/24; 10.42.33.0/24; 10.42.49.0/24; 10.42.65.0/24; 10.42.81.0/24; 10.42.97.0/24; 10.43.1.0/24; 10.43.129.0/24; 10.43.145.0/24; 10.43.161.0/24; 10.43.177.0/24; 10.43.193.0/24; 10.43.209.0/24; 10.43.225.0/24; 10.43.241.0/24; 10.43.33.0/24; 10.44.1.0/24; 10.44.113.0/24; 10.44.129.0/24; 10.44.145.0/24; 10.44.161.0/24; 10.44.17.0/24; 10.44.33.0/24; 10.44.49.0/24; 10.44.65.0/24; 10.44.81.0/24; 10.44.97.0/24; 10.45.97.0/24; 10.153.32.0/24; 10.153.48.0/24; 10.153.64.0/24; 10.153.80.0/24; 10.153.96.0/24; 10.202.192.0/24; 10.202.208.0/24; 10.202.224.0/24; 10.202.240.0/24; 10.40.0.0/24; 10.40.112.0/24; 10.40.128.0/24; 10.40.144.0/24; 10.40.16.0/24; 10.40.160.0/24; 10.40.176.0/24; 10.40.192.0/24; 10.40.208.0/24; 10.40.224.0/24; 10.40.240.0/24; 10.40.32.0/24; 10.40.48.0/24; 10.40.64.0/24; 10.40.80.0/24; 10.40.96.0/24; 10.41.112.0/24; 10.41.128.0/24; 10.41.144.0/24; 10.41.160.0/24; 10.41.176.0/24; 10.41.192.0/24; 10.41.208.0/24; 10.41.224.0/24; 10.41.240.0/24; 10.41.64.0/24; 10.41.80.0/24; 10.41.96.0/24; 10.42.0.0/24; 10.42.112.0/24; 10.42.128.0/24; 10.42.144.0/24; 10.42.16.0/24; 10.42.160.0/24; 10.42.176.0/24; 10.42.192.0/24; 10.42.208.0/24; 10.42.224.0/24; 10.42.240.0/24; 10.42.32.0/24; 10.42.48.0/24; 10.42.64.0/24; 10.42.80.0/24; 10.42.96.0/24; 10.43.0.0/24; 10.43.128.0/24; 10.43.144.0/24; 10.43.160.0/24; 10.43.176.0/24; 10.43.192.0/24; 10.43.208.0/23; 10.43.224.0/24; 10.43.240.0/24; 10.43.32.0/24; 10.44.0.0/24; 10.44.112.0/24; 10.44.128.0/24; 10.44.144.0/24; 10.44.16.0/24; 10.44.160.0/24; 10.44.32.0/24; 10.44.48.0/24; 10.44.64.0/24; 10.44.80.0/24; 10.44.96.0/24; 10.45.96.0/24; 10.102.47.251; 10.102.47.252; 10.202.0.48/30; 10.202.0.52/30; 10.202.0.56/30; 10.202.0.60/30; 10.240.130.148/30; 10.240.130.152/30; 10.240.130.20/30; 10.240.130.212/30; 10.240.130.216/30; 10.240.130.24/30; 10.240.130.32/30; 10.240.130.36/30; 10.240.130.44/30; 10.240.130.48/30; 10.240.130.84/30; 10.240.130.88/30; 10.240.131.148/30; 10.240.131.152/30; 10.240.131.160/30; 10.240.131.164/30; 10.240.132.148/30; 10.240.132.152/30; 10.240.132.160/30; 10.240.132.164/30; 10.240.132.20/30; 10.240.132.212/30; 10.240.132.216/30; 10.240.132.224/30; 10.240.132.236/30; 10.240.132.24/30; 10.240.139.160/30; 10.240.139.164/30; 10.240.139.172/30; 10.240.139.176/30; 10.240.140.160/30; 10.240.140.164/30; 10.240.140.172/30; 10.240.140.176/30; 10.240.140.184/30; 10.240.140.188/30; 10.240.142.20/30; 10.240.142.24/30; 10.240.142.84/30; 10.240.142.88/30; 10.240.144.148/30; 10.240.144.152/30; 10.240.145.212/30; 10.240.145.216/30; 10.240.146.20/30; 10.240.146.212/30; 10.240.146.216/30; 10.240.146.224/30; 10.240.146.228/30; 10.240.146.236/30; 10.240.146.24/30; 10.240.146.240/30; 10.240.146.32/30; 10.240.146.40/30; 10.240.146.84/30; 10.240.146.88/30; 10.240.147.20/30; 10.240.147.24/30; 10.240.147.84/30; 10.240.147.88/30; 10.240.148.20/30; 10.240.148.24/30; 10.240.148.32/30; 10.240.148.36/30; 10.240.148.44/30; 10.240.148.48/30; 10.240.154.84/30; 10.240.154.88/30; 10.240.156.20/30; 10.240.156.24/30; 10.240.156.84/30; 10.240.156.88/30; 10.240.162.148/30; 10.240.162.152/30; 10.240.192.0/30; 10.240.192.12/30; 10.240.192.4/30; 10.240.192.8/30; 10.36.104.112/30; 10.36.29.240/30; 10.36.60.112/30; 10.36.61.112/30; 10.36.66.112/30; 10.36.66.116/30; 10.36.66.240/30; 10.36.66.244/30; 10.1.115.0/24; 10.102.100.0/22; 10.102.104.0/22; 10.102.108.0/22; 10.102.112.0/22; 10.102.116.0/22; 10.102.120.0/22; 10.102.164.0/22; 10.102.4.0/22; 10.102.40.0/22; 10.102.44.0/22; 10.102.48.0/22; 10.102.52.0/22; 10.102.56.0/22; 10.102.60.0/22; 10.102.64.0/22; 10.102.8.0/22; 10.102.92.0/22; 10.102.96.0/22; 10.103.0.0/16; 10.103.204.0/22; 10.104.0.0/22; 10.104.12.0/22; 10.104.16.0/22; 10.104.20.0/22; 10.104.24.0/22; 10.104.28.0/22; 10.104.4.0/22; 10.104.40.0/22; 10.104.8.0/22; 10.105.0.0/22; 10.105.12.0/22; 10.105.16.0/22; 10.105.20.0/22; 10.105.24.0/22; 10.105.28.0/22; 10.105.32.0/22; 10.105.36.0/22; 10.105.4.0/22; 10.105.40.0/22; 10.105.44.0/22; 10.105.48.0/22; 10.105.60.0/22; 10.105.64.0/22; 10.105.76.0/22; 10.105.8.0/22; 10.106.4.0/22; 10.106.8.0/22; 10.107.0.0/22; 10.107.12.0/22; 10.107.16.0/22; 10.107.20.0/22; 10.107.24.0/22; 10.107.28.0/22; 10.107.8.0/22; 10.130.7.0/24; 10.202.194.0/23; 10.202.210.0/23; 10.202.226.0/23; 10.202.242.0/23; 10.41.76.0/22; 10.42.252.0/22; 10.43.140.0/22; 10.43.44.0/22; 10.44.172.0/22; 10.47.216.0/21; 10.47.224.0/21; 10.47.232.0/21; 10.47.240.0/21; 10.47.248.0/21; 164.123.255.96/29; 172.17.16.0/27; 172.17.20.0/22; 172.17.24.0/22; 172.17.28.0/27; 172.17.28.192/27; 172.17.28.64/27; 172.17.29.0/27; 172.17.29.192/27; 172.17.29.64/27; 172.17.30.0/27; 172.17.30.64/27; 172.17.36.0/22; 172.17.44.0/22; 172.17.48.0/22; 172.17.52.0/22; 172.17.56.0/22; 172.17.60.0/27; 172.17.60.128/27; 172.17.60.160/27; 172.17.60.192/27; 172.17.60.32/27; 172.17.60.64/27; 172.17.60.96/27; 172.17.68.0/27; 172.17.72.128/27; 172.17.72.160/27; 172.17.72.32/27; 172.17.72.64/27; 172.17.72.96/27; 172.17.76.0/27; 172.17.76.32/27; 172.17.76.64/27; 172.17.76.96/27; 172.17.8.0/22; 192.168.12.0/24; 10.102.0.0/16; 10.104.0.0/16; 10.105.0.0/16; 10.107.0.0/16; 10.108.0.0/16; 10.202.0.0/16; 11.128.142.0/23; 10.36.10.192/29; 10.36.10.64/29; 10.36.104.64/29; 10.36.11.192/29; 10.36.11.64/29; 10.36.12.192/29; 10.36.12.64/29; 10.36.13.192/29; 10.36.13.64/29; 10.36.14.192/29; 10.36.14.64/29; 10.36.15.192/29; 10.36.15.64/29; 10.36.16.192/29; 10.36.16.64/29; 10.36.17.192/29; 10.36.17.64/29; 10.36.18.192/29; 10.36.18.64/29; 10.36.19.192/29; 10.36.19.64/29; 10.36.20.192/29; 10.36.20.64/29; 10.36.21.192/29; 10.36.21.64/29; 10.36.22.64/29; 10.36.25.192/29; 10.36.25.64/29; 10.36.26.192/29; 10.36.26.64/29; 10.36.27.64/29; 10.36.28.192/27; 10.36.28.64/29; 10.36.29.192/29; 10.36.29.64/29; 10.36.30.64/29; 10.36.4.192/29; 10.36.4.64/29; 10.36.45.192/29; 10.36.46.192/29; 10.36.46.64/29; 10.36.47.192/29; 10.36.47.64/29; 10.36.48.192/29; 10.36.48.64/29; 10.36.49.192/29; 10.36.49.64/29; 10.36.5.192/29; 10.36.5.64/29; 10.36.50.192/29; 10.36.50.64/29; 10.36.51.192/29; 10.36.51.64/29; 10.36.53.64/29; 10.36.55.192/29; 10.36.55.64/29; 10.36.56.192/29; 10.36.56.64/29; 10.36.57.64/29; 10.36.60.192/29; 10.36.60.64/29; 10.36.61.192/29; 10.36.61.64/29; 10.36.62.192/29; 10.36.62.64/29; 10.36.63.192/29; 10.36.63.64/29; 10.36.64.192/29; 10.36.64.64/29; 10.36.65.192/29; 10.36.65.64/29; 10.36.7.192/29; 10.36.70.192/29; 10.36.70.64/29; 10.36.71.64/29; 10.254.254.136/29; 10.36.10.128/27; 10.36.104.0/27; 10.36.11.0/27; 10.36.11.128/27; 10.36.12.0/27; 10.36.12.128/27; 10.36.13.0/27; 10.36.13.128/27; 10.36.14.0/27; 10.36.14.128/27; 10.36.15.0/27; 10.36.15.128/27; 10.36.16.0/27; 10.36.16.128/27; 10.36.17.0/27; 10.36.17.128/27; 10.36.18.0/27; 10.36.18.128/27; 10.36.19.0/27; 10.36.19.128/27; 10.36.20.0/27; 10.36.20.128/27; 10.36.21.0/27; 10.36.21.128/27; 10.36.22.0/27; 10.36.25.0/27; 10.36.25.128/27; 10.36.26.0/27; 10.36.26.128/27; 10.36.27.0/27; 10.36.28.0/27; 10.36.28.128/27; 10.36.29.0/27; 10.36.29.128/27; 10.36.30.0/27; 10.36.4.0/27; 10.36.4.128/27; 10.36.45.128/27; 10.36.46.0/27; 10.36.46.128/27; 10.36.47.0/27; 10.36.47.128/27; 10.36.48.0/27; 10.36.48.128/27; 10.36.49.0/27; 10.36.49.128/27; 10.36.5.0/27; 10.36.5.128/27; 10.36.50.0/27; 10.36.50.128/27; 10.36.51.0/27; 10.36.51.128/27; 10.36.52.128/27; 10.36.53.0/27; 10.36.55.0/27; 10.36.55.128/27; 10.36.56.0/27; 10.36.56.128/27; 10.36.57.0/27; 10.36.60.0/27; 10.36.60.128/27; 10.36.61.0/27; 10.36.61.128/27; 10.36.62.0/27; 10.36.62.128/27; 10.36.63.0/27; 10.36.63.128/27; 10.36.64.0/27; 10.36.64.128/27; 10.36.65.0/27; 10.36.65.128/27; 10.36.66.0/27; 10.36.66.128/27; 10.36.7.128/27; 10.36.70.0/27; 10.36.70.128/27; 10.36.71.0/27; 10.46.14.128/27; 10.133.92.0/22; 10.32.240.120/29; 10.32.240.16/29; 10.32.240.160/29; 10.32.240.168/29; 10.32.240.176/29; 10.32.240.184/29; 10.32.240.192/29; 10.32.240.200/29; 10.32.240.208/29; 10.32.240.216/29; 10.32.240.224/29; 10.32.240.232/29; 10.32.240.24/29; 10.32.240.240/29; 10.32.240.248/29; 10.32.240.32/29; 10.32.240.40/29; 10.32.240.48/29; 10.32.240.56/29; 10.32.240.64/29; 10.32.240.72/29; 10.32.240.8/29; 10.32.240.80/29; 10.32.240.88/29; 10.32.241.0/29; 10.32.241.144/29; 10.32.241.152/29; 10.32.241.16/29; 10.32.241.160/29; 10.32.241.168/29; 10.32.241.176/29; 10.32.241.184/29; 10.32.241.192/29; 10.32.241.200/29; 10.32.241.208/29; 10.32.241.216/29; 10.32.241.224/29; 10.32.241.24/29; 10.32.241.32/29; 10.32.241.40/29; 10.32.241.48/29; 10.32.241.56/29; 10.32.241.64/29; 10.32.241.72/29; 10.32.241.8/29; 10.32.241.80/29; 10.32.241.88/29; 10.32.241.96/29; 10.32.242.104/29; 10.32.242.112/29; 10.32.242.120/29; 10.32.242.208/29; 10.32.242.216/29; 10.32.242.224/29; 10.32.242.232/29; 10.32.242.240/29; 10.32.242.248/29; 10.32.242.48/29; 10.32.242.56/29; 10.32.242.64/29; 10.32.242.72/29; 10.32.242.80/29; 10.32.242.88/29; 10.32.242.96/29; 10.32.243.0/29; 10.32.243.112/29; 10.32.243.120/29; 10.32.243.128/29; 10.32.243.136/29; 10.32.243.144/29; 10.32.243.152/29; 10.32.243.16/29; 10.32.243.192/29; 10.32.243.200/29; 10.32.243.208/29; 10.32.243.216/29; 10.32.243.224/29; 10.32.243.232/29; 10.32.243.24/29; 10.32.243.240/29; 10.32.243.248/29; 10.32.243.32/29; 10.32.243.40/29; 10.32.243.48/29; 10.32.243.56/29; 10.32.243.64/29; 10.32.243.72/29; 10.32.243.8/29; 10.32.243.80/29; 10.32.244.0/29; 10.32.244.104/29; 10.32.244.112/29; 10.32.244.16/29; 10.32.244.176/29; 10.32.244.184/29; 10.32.244.192/29; 10.32.244.200/29; 10.32.244.202/29; 10.32.244.208/29; 10.32.244.210/29; 10.32.244.216/29; 10.32.244.224/29; 10.32.244.226/29; 10.32.244.232/29; 10.32.244.24/29; 10.32.244.240/29; 10.32.244.248/29; 10.32.244.33/29; 10.32.244.40/29; 10.32.244.48/29; 10.32.244.50; 10.32.244.8/29; 10.32.244.96/29; 10.32.245.0/29; 10.32.245.104/29; 10.32.245.112/29; 10.32.245.120/29; 10.32.245.128/29; 10.32.245.136/29; 10.32.245.144/29; 10.32.245.152/29; 10.32.245.16/29; 10.32.245.160/29; 10.32.245.168/29; 10.32.245.176/29; 10.32.245.18/29; 10.32.245.184/29; 10.32.245.192/29; 10.32.245.200/29; 10.32.245.208/29; 10.32.245.216/29; 10.32.245.224/29; 10.32.245.232/29; 10.32.245.240/29; 10.32.245.248/29; 10.32.245.8/29; 10.32.245.88/29; 10.32.245.96/29; 10.32.246.0/29; 10.32.246.128/29; 10.32.246.16/29; 10.32.246.224/29; 10.32.246.232/29; 10.32.246.240/29; 10.32.246.248/29; 10.32.246.8/29; 10.32.247.0/29; 10.32.247.104/29; 10.32.247.112/29; 10.32.247.120/29; 10.32.247.128/29; 10.32.247.136/29; 10.32.247.144/29; 10.32.247.152/29; 10.32.247.16/29; 10.32.247.160/29; 10.32.247.24/29; 10.32.247.32/29; 10.32.247.40/29; 10.32.247.48/29; 10.32.247.56/29; 10.32.247.64/29; 10.32.247.72/29; 10.32.247.8/29; 10.32.247.80/29; 10.32.247.88/29; 10.32.247.96/29; 10.32.255.210/30; 10.32.255.214/30; 10.32.255.218/30; 10.32.255.222/30; 10.32.255.232/29; 10.32.255.240/29; 10.34.0.48/29; 10.34.0.56/29; 10.34.0.64/29; 10.34.2.0/23; 10.14.80.128/26; 10.35.0.10; 10.35.0.11; 10.36.0.184/29; 10.36.0.56/29; 10.36.1.184/29; 10.36.1.186; 10.36.1.56/29; 10.36.1.58; 10.36.10.184/29; 10.36.10.56/29; 10.36.104.56/29; 10.36.11.184/29; 10.36.11.56/29; 10.36.110.184/29; 10.36.110.56/29; 10.36.111.184/29; 10.36.111.56/29; 10.36.112.184/29; 10.36.112.56/29; 10.36.113.184/29; 10.36.113.56/29; 10.36.114.184/29; 10.36.114.56/29; 10.36.115.184/29; 10.36.115.56/29; 10.36.116.184/29; 10.36.116.56/29; 10.36.117.184/29; 10.36.117.56/29; 10.36.118.184/29; 10.36.118.56/29; 10.36.119.184/29; 10.36.119.56/29; 10.36.12.184/29; 10.36.12.56/29; 10.36.120.184/29; 10.36.120.56/29; 10.36.121.184/29; 10.36.121.56/29; 10.36.122.56/29; 10.36.13.184/29; 10.36.13.56/29; 10.36.14.184/29; 10.36.14.56/29; 10.36.15.184/29; 10.36.15.56/29; 10.36.16.184/29; 10.36.16.56/29; 10.36.17.184/29; 10.36.17.56/29; 10.36.18.184/29; 10.36.18.56/29; 10.36.19.184/29; 10.36.19.56/29; 10.36.2.184/29; 10.36.2.186; 10.36.2.56/29; 10.36.2.58; 10.36.20.184/29; 10.36.20.56/29; 10.36.21.184/29; 10.36.21.56/29; 10.36.22.56/29; 10.36.25.184/29; 10.36.25.56/29; 10.36.254.184/29; 10.36.255.184/29; 10.36.255.56/29; 10.36.255.58; 10.36.255.59; 10.36.255.60; 10.36.255.62; 10.36.255.65/29; 10.36.26.184/29; 10.36.26.56/29; 10.36.27.184/29; 10.36.27.56/29; 10.36.28.184/29; 10.36.28.56/29; 10.36.29.184/29; 10.36.29.56/29; 10.36.3.184/29; 10.36.3.56/29; 10.36.3.58; 10.36.3.59; 10.36.30.56/29; 10.36.35.184/29; 10.36.35.56/29; 10.36.36.184/29; 10.36.36.56/29; 10.36.37.184/29; 10.36.37.56/29; 10.36.38.184/29; 10.36.38.56/29; 10.36.39.184/29; 10.36.39.56/29; 10.36.4.184/29; 10.36.4.56/29; 10.36.45.184/29; 10.36.45.56/29; 10.36.46.184/29; 10.36.46.56/29; 10.36.47.184/29; 10.36.47.56/29; 10.36.48.184/29; 10.36.48.56/29; 10.36.49.184/29; 10.36.49.56/29; 10.36.5.184/29; 10.36.5.56/29; 10.36.50.184/29; 10.36.50.56/29; 10.36.51.184/29; 10.36.51.56/29; 10.36.52.184/29; 10.36.52.56/29; 10.36.53.56/29; 10.36.55.184/29; 10.36.55.56/29; 10.36.56.184/29; 10.36.56.56/29; 10.36.57.184/29; 10.36.57.56/29; 10.36.60.184/29; 10.36.60.56/29; 10.36.61.184/29; 10.36.61.56/29; 10.36.62.184/29; 10.36.62.56/29; 10.36.63.184/29; 10.36.63.56/29; 10.36.64.184/29; 10.36.64.56/29; 10.36.65.184/29; 10.36.65.56/29; 10.36.66.56/29; 10.36.7.184/29; 10.36.70.184/29; 10.36.70.56/29; 10.36.71.56/29; 10.36.75.184/29; 10.36.75.56/29; 10.36.76.184/29; 10.36.76.56/29; 10.36.77.184/29; 10.36.77.56/29; 10.36.78.184/29; 10.36.78.56/29; 10.36.79.184/29; 10.36.79.56/29; 10.36.80.184/29; 10.36.80.56/29; 10.36.81.56/29; 10.36.85.184/29; 10.36.86.184/29; 10.36.86.56/29; 10.36.87.184/29; 10.36.87.56/29; 10.36.88.184/29; 10.36.88.56/29; 10.36.89.184/29; 10.36.89.56/29; 10.36.90.184/29; 10.36.90.56/29; 10.36.91.184/29; 10.36.91.56/29; 10.36.92.184/29; 10.36.92.185/29; 10.36.92.186/29; 10.36.92.187/29; 10.36.92.56/29; 10.36.93.184/29; 10.36.93.185/29; 10.36.93.56/29; 10.36.93.57/29; 10.36.94.184/29; 10.36.94.185/29; 10.36.94.56/29; 10.36.94.57/29; 10.36.95.184/29; 10.36.95.185/29; 10.36.95.56/29; 10.36.95.57/29; 10.36.96.184/29; 10.36.96.185/29; 10.36.96.56/29; 10.36.96.57/29; 10.36.97.56/29; 10.36.97.57/29; 10.36.97.58/29; 10.36.97.59/29; 10.37.12.10; 10.37.12.11; 10.37.16.10; 10.37.16.11; 10.37.20.10; 10.37.20.11; 10.37.24.10; 10.37.24.11; 10.37.4.10; 10.37.4.11; 10.37.4.12; 10.37.4.13; 10.37.8.10; 10.37.8.11; 172.26.161.37; 172.26.161.38; 172.26.161.40; 172.27.161.37; 172.27.161.38</t>
  </si>
  <si>
    <t>10.46.242.0/23; 10.153.33.0/24; 10.153.49.0/24; 10.153.65.0/24; 10.153.81.0/24; 10.153.97.0/24; 10.202.193.0/24; 10.202.209.0/24; 10.202.225.0/24; 10.202.241.0/24; 10.40.1.0/24; 10.40.113.0/24; 10.40.129.0/24; 10.40.145.0/24; 10.40.161.0/24; 10.40.17.0/24; 10.40.177.0/24; 10.40.193.0/24; 10.40.209.0/24; 10.40.225.0/24; 10.40.241.0/24; 10.40.33.0/24; 10.40.49.0/24; 10.40.65.0/24; 10.40.81.0/23; 10.40.97.0/24; 10.41.113.0/24; 10.41.129.0/24; 10.41.145.0/24; 10.41.161.0/24; 10.41.177.0/24; 10.41.193.0/24; 10.41.209.0/24; 10.41.225.0/24; 10.41.241.0/24; 10.41.65.0/24; 10.41.81.0/24; 10.41.97.0/24; 10.42.1.0/24; 10.42.113.0/24; 10.42.129.0/24; 10.42.145.0/24; 10.42.161.0/24; 10.42.17.0/24; 10.42.177.0/24; 10.42.193.0/24; 10.42.209.0/24; 10.42.225.0/24; 10.42.241.0/24; 10.42.33.0/24; 10.42.49.0/24; 10.42.65.0/24; 10.42.81.0/24; 10.42.97.0/24; 10.43.1.0/24; 10.43.129.0/24; 10.43.145.0/24; 10.43.161.0/24; 10.43.177.0/24; 10.43.193.0/24; 10.43.209.0/24; 10.43.225.0/24; 10.43.241.0/24; 10.43.33.0/24; 10.44.1.0/24; 10.44.113.0/24; 10.44.129.0/24; 10.44.145.0/24; 10.44.161.0/24; 10.44.17.0/24; 10.44.33.0/24; 10.44.49.0/24; 10.44.65.0/24; 10.44.81.0/24; 10.44.97.0/24; 10.45.97.0/24; 10.14.80.128/26; 10.35.0.10; 10.35.0.11; 10.36.0.184/29; 10.36.0.56/29; 10.36.1.184/29; 10.36.1.186; 10.36.1.56/29; 10.36.1.58; 10.36.10.184/29; 10.36.10.56/29; 10.36.104.56/29; 10.36.11.184/29; 10.36.11.56/29; 10.36.110.184/29; 10.36.110.56/29; 10.36.111.184/29; 10.36.111.56/29; 10.36.112.184/29; 10.36.112.56/29; 10.36.113.184/29; 10.36.113.56/29; 10.36.114.184/29; 10.36.114.56/29; 10.36.115.184/29; 10.36.115.56/29; 10.36.116.184/29; 10.36.116.56/29; 10.36.117.184/29; 10.36.117.56/29; 10.36.118.184/29; 10.36.118.56/29; 10.36.119.184/29; 10.36.119.56/29; 10.36.12.184/29; 10.36.12.56/29; 10.36.120.184/29; 10.36.120.56/29; 10.36.121.184/29; 10.36.121.56/29; 10.36.122.56/29; 10.36.13.184/29; 10.36.13.56/29; 10.36.14.184/29; 10.36.14.56/29; 10.36.15.184/29; 10.36.15.56/29; 10.36.16.184/29; 10.36.16.56/29; 10.36.17.184/29; 10.36.17.56/29; 10.36.18.184/29; 10.36.18.56/29; 10.36.19.184/29; 10.36.19.56/29; 10.36.2.184/29; 10.36.2.186; 10.36.2.56/29; 10.36.2.58; 10.36.20.184/29; 10.36.20.56/29; 10.36.21.184/29; 10.36.21.56/29; 10.36.22.56/29; 10.36.25.184/29; 10.36.25.56/29; 10.36.254.184/29; 10.36.255.184/29; 10.36.255.56/29; 10.36.255.58; 10.36.255.59; 10.36.255.60; 10.36.255.62; 10.36.255.65/29; 10.36.26.184/29; 10.36.26.56/29; 10.36.27.184/29; 10.36.27.56/29; 10.36.28.184/29; 10.36.28.56/29; 10.36.29.184/29; 10.36.29.56/29; 10.36.3.184/29; 10.36.3.56/29; 10.36.3.58; 10.36.3.59; 10.36.30.56/29; 10.36.35.184/29; 10.36.35.56/29; 10.36.36.184/29; 10.36.36.56/29; 10.36.37.184/29; 10.36.37.56/29; 10.36.38.184/29; 10.36.38.56/29; 10.36.39.184/29; 10.36.39.56/29; 10.36.4.184/29; 10.36.4.56/29; 10.36.45.184/29; 10.36.45.56/29; 10.36.46.184/29; 10.36.46.56/29; 10.36.47.184/29; 10.36.47.56/29; 10.36.48.184/29; 10.36.48.56/29; 10.36.49.184/29; 10.36.49.56/29; 10.36.5.184/29; 10.36.5.56/29; 10.36.50.184/29; 10.36.50.56/29; 10.36.51.184/29; 10.36.51.56/29; 10.36.52.184/29; 10.36.52.56/29; 10.36.53.56/29; 10.36.55.184/29; 10.36.55.56/29; 10.36.56.184/29; 10.36.56.56/29; 10.36.57.184/29; 10.36.57.56/29; 10.36.60.184/29; 10.36.60.56/29; 10.36.61.184/29; 10.36.61.56/29; 10.36.62.184/29; 10.36.62.56/29; 10.36.63.184/29; 10.36.63.56/29; 10.36.64.184/29; 10.36.64.56/29; 10.36.65.184/29; 10.36.65.56/29; 10.36.66.56/29; 10.36.7.184/29; 10.36.70.184/29; 10.36.70.56/29; 10.36.71.56/29; 10.36.75.184/29; 10.36.75.56/29; 10.36.76.184/29; 10.36.76.56/29; 10.36.77.184/29; 10.36.77.56/29; 10.36.78.184/29; 10.36.78.56/29; 10.36.79.184/29; 10.36.79.56/29; 10.36.80.184/29; 10.36.80.56/29; 10.36.81.56/29; 10.36.85.184/29; 10.36.86.184/29; 10.36.86.56/29; 10.36.87.184/29; 10.36.87.56/29; 10.36.88.184/29; 10.36.88.56/29; 10.36.89.184/29; 10.36.89.56/29; 10.36.90.184/29; 10.36.90.56/29; 10.36.91.184/29; 10.36.91.56/29; 10.36.92.184/29; 10.36.92.185/29; 10.36.92.186/29; 10.36.92.187/29; 10.36.92.56/29; 10.36.93.184/29; 10.36.93.185/29; 10.36.93.56/29; 10.36.93.57/29; 10.36.94.184/29; 10.36.94.185/29; 10.36.94.56/29; 10.36.94.57/29; 10.36.95.184/29; 10.36.95.185/29; 10.36.95.56/29; 10.36.95.57/29; 10.36.96.184/29; 10.36.96.185/29; 10.36.96.56/29; 10.36.96.57/29; 10.36.97.56/29; 10.36.97.57/29; 10.36.97.58/29; 10.36.97.59/29; 10.37.12.10; 10.37.12.11; 10.37.16.10; 10.37.16.11; 10.37.20.10; 10.37.20.11; 10.37.24.10; 10.37.24.11; 10.37.4.10; 10.37.4.11; 10.37.4.12; 10.37.4.13; 10.37.8.10; 10.37.8.11; 172.26.161.37; 172.26.161.38; 172.26.161.40; 172.27.161.37; 172.27.161.38; 10.56.0.0/18</t>
  </si>
  <si>
    <t>[Disabled]  grp-ot-solarwinds-pollers; [Disabled]  grp-solarwinds-pollers-vip</t>
  </si>
  <si>
    <t>[Disabled]  cisco-sdwan-vpn40-vedge-spoke-lo40-mgmt</t>
  </si>
  <si>
    <t>172.26.132.57; 172.26.132.58</t>
  </si>
  <si>
    <t>172.26.174.13; 172.26.174.14; 172.26.174.15; 172.26.174.16; 172.26.174.17; 172.26.174.18; 172.26.178.10; 172.26.178.14; 172.26.178.15; 172.26.178.6; 172.26.178.7; 172.26.178.8; 172.26.178.9; 172.27.174.13; 172.27.174.14; 172.27.174.15; 172.27.174.16; 172.27.174.17; 172.27.174.18</t>
  </si>
  <si>
    <t>172.26.132.54; 172.26.132.55; 172.26.132.56; 172.26.132.60; 172.26.132.61; 172.26.132.65; 172.26.174.13; 172.26.174.14; 172.26.174.15; 172.26.174.16; 172.26.174.17; 172.26.174.18; 172.26.178.14; 172.26.178.15; 172.26.178.6; 172.26.178.7; 172.26.178.8; 172.26.178.9; 172.27.132.61; 172.27.132.65; 172.27.174.13; 172.27.174.14; 172.27.174.15; 172.27.174.16; 172.27.174.17; 172.27.174.18</t>
  </si>
  <si>
    <t>172.26.33.199; 172.27.33.197; 172.26.161.207; 172.27.161.198</t>
  </si>
  <si>
    <t>172.26.161.207; 172.27.161.198</t>
  </si>
  <si>
    <t>172.26.173.250; 172.26.173.251; 172.26.173.252; 172.26.173.253; 172.26.175.250; 172.26.175.251; 172.26.175.252; 172.26.175.253; 172.26.177.250; 172.26.177.251; 172.26.177.252; 172.26.177.253; 172.26.179.250; 172.26.179.251; 172.26.179.252; 172.26.179.253</t>
  </si>
  <si>
    <t>172.26.175.250; 172.26.175.251; 172.26.175.252; 172.26.175.253</t>
  </si>
  <si>
    <t>172.26.175.249; 172.27.175.254</t>
  </si>
  <si>
    <t>172.26.173.250; 172.26.173.251; 172.26.173.252; 172.26.173.253; 172.26.175.250; 172.26.175.251; 172.26.175.252; 172.26.175.253; 172.26.177.250; 172.26.177.251; 172.26.177.252; 172.26.177.253; 172.26.179.250; 172.26.179.251; 172.26.179.252; 172.26.179.253; 172.27.175.250; 172.27.175.251; 172.27.175.252; 172.27.175.253</t>
  </si>
  <si>
    <t>172.26.161.204</t>
  </si>
  <si>
    <t>10.148.255.13</t>
  </si>
  <si>
    <t>172.26.161.215; 172.27.161.195</t>
  </si>
  <si>
    <t>172.26.168.8; 172.26.168.10; 172.27.168.9</t>
  </si>
  <si>
    <t>172.26.162.10; 172.26.162.9; 172.27.162.2; 172.27.162.3</t>
  </si>
  <si>
    <t>172.26.161.215</t>
  </si>
  <si>
    <t>172.26.174.10; 172.26.174.11; 172.26.178.10; 172.26.178.12</t>
  </si>
  <si>
    <t>172.26.39.7; 172.27.32.105</t>
  </si>
  <si>
    <t>172.26.32.118; 172.27.32.105</t>
  </si>
  <si>
    <t>172.26.35.6; 172.27.35.6</t>
  </si>
  <si>
    <t>172.26.33.202; 172.26.33.203; 172.26.33.205; 172.27.33.195; 172.27.33.196; 172.27.33.198</t>
  </si>
  <si>
    <t>172.26.39.7; 172.26.32.118; 172.26.33.197; 172.26.36.101; 172.26.33.133; 172.27.33.133; 172.26.34.12; 172.27.34.12; 172.26.35.132; 172.27.35.132; 172.26.35.6; 172.27.35.6; 172.27.32.105; 172.27.36.101; 172.26.4.0/23; 172.27.4.0/23</t>
  </si>
  <si>
    <t>172.26.137.1; 172.27.137.1</t>
  </si>
  <si>
    <t>172.26.33.32/27; 172.27.33.32/27</t>
  </si>
  <si>
    <t>172.26.160.160/28; 172.27.160.160/28; 172.26.160.192/28; 172.27.160.192/28</t>
  </si>
  <si>
    <t>172.26.160.160/28; 172.27.160.160/28</t>
  </si>
  <si>
    <t>172.26.160.156/32; 172.27.160.156/32</t>
  </si>
  <si>
    <t>172.26.160.160/28; 172.27.160.160/28; 172.26.129.241; 172.26.129.242; 172.26.129.243; 172.26.129.244; 172.26.129.251; 172.26.129.98; 172.27.129.241; 172.27.129.242; 172.27.129.243; 172.27.129.244; 172.27.129.251; 172.27.129.98; 10.109.4.0/22; 10.20.186.0/23; 10.46.24.0/23; 10.46.26.0/23</t>
  </si>
  <si>
    <t>172.26.129.241; 172.26.129.242; 172.26.129.243; 172.26.129.244; 172.26.129.251; 172.26.129.98; 172.27.129.241; 172.27.129.242; 172.27.129.243; 172.27.129.244; 172.27.129.251; 172.27.129.98; 10.109.4.0/22; 10.20.186.0/23; 10.46.24.0/23; 10.46.26.0/23</t>
  </si>
  <si>
    <t>172.26.129.241; 172.26.129.242; 172.26.129.243; 172.26.129.244; 172.26.129.251; 172.26.129.98; 172.27.129.241; 172.27.129.242; 172.27.129.243; 172.27.129.244; 172.27.129.251; 172.27.129.98; 10.109.4.0/22; 10.20.186.0/23; 10.46.24.0/23; 10.46.26.0/23; 172.26.160.160/28; 172.27.160.160/28</t>
  </si>
  <si>
    <t>10.37.244.0/22</t>
  </si>
  <si>
    <t>172.26.33.34/32; 172.27.33.34/32</t>
  </si>
  <si>
    <t>[Disabled]  grp-cisco-sdwan-dmzlicense-proxy</t>
  </si>
  <si>
    <t>172.26.129.109; 172.26.129.110; 172.26.129.113; 172.26.129.114; 172.26.160.225; 172.26.160.226; 172.27.129.109; 172.27.129.110; 172.27.129.113; 172.27.129.114; 172.27.160.225; 172.27.160.226</t>
  </si>
  <si>
    <t>172.26.129.117; 172.26.129.118; 172.26.129.121; 172.26.129.122; 172.26.160.229; 172.26.160.230; 172.27.129.117; 172.27.129.118; 172.27.129.121; 172.27.129.122; 172.27.160.229; 172.27.160.230</t>
  </si>
  <si>
    <t>172.26.129.125; 172.26.129.126; 172.26.129.129; 172.26.129.130; 172.26.160.233; 172.26.160.234; 172.27.129.125; 172.27.129.126; 172.27.129.129; 172.27.129.130; 172.27.160.233; 172.27.160.234</t>
  </si>
  <si>
    <t>10.56.0.0/18</t>
  </si>
  <si>
    <t>grp-ot-cisco-sdwan-managers</t>
  </si>
  <si>
    <t>172.26.163.10; 172.26.163.4</t>
  </si>
  <si>
    <t>172.26.161.200; 172.26.161.202; 172.27.161.196; 172.27.161.197; 172.27.161.202</t>
  </si>
  <si>
    <t>172.26.161.4; 172.26.161.5; 172.26.161.6; 172.27.161.4; 172.27.161.5; 172.27.161.6</t>
  </si>
  <si>
    <t>172.26.163.162</t>
  </si>
  <si>
    <t>grp-ot-vcf-operations-servers</t>
  </si>
  <si>
    <t>172.26.137.1; 172.26.161.200; 172.26.161.202; 172.27.161.196; 172.27.161.197; 172.27.161.202; 172.26.163.10; 172.26.163.4; 172.26.137.11; 172.27.137.9; 172.26.161.98; 172.26.161.99; 172.27.161.98; 172.26.163.14; 172.26.162.134; 172.26.162.135; 172.26.162.136; 172.26.162.137; 172.26.162.138; 172.26.162.139; 172.26.169.6; 172.27.162.130; 172.27.162.132; 172.27.162.133; 172.27.162.134; 172.27.162.136; 172.27.162.137; 172.26.152.28; 172.26.152.29; 172.26.152.30; 172.27.152.29; 172.27.152.30; 172.26.163.8; 172.27.163.4; 10.132.106.5; 10.132.106.6; 10.132.106.7; 10.132.122.5; 10.132.122.6; 10.132.138.5; 10.132.154.5; 10.132.154.6; 10.132.154.7; 10.132.170.5; 10.132.170.6; 10.132.170.7; 10.132.186.5; 10.132.186.6; 10.132.186.7; 10.132.218.5; 10.132.218.6; 10.132.26.5; 10.132.26.6; 10.132.26.7; 10.132.26.8; 10.132.42.5; 10.132.42.6; 10.132.42.7; 10.132.42.8; 10.132.58.5; 10.132.90.5; 10.133.10.5; 10.133.122.5; 10.133.42.5; 10.133.42.6; 10.133.42.7; 10.133.74.6; 10.133.90.5; 10.133.90.6; 10.146.248.151; 10.146.248.152; 10.146.250.151; 10.146.250.152; 10.146.252.37; 10.147.41.126; 10.147.45.114; 10.147.45.115; 10.147.45.116; 10.147.53.122; 10.148.242.50; 10.148.249.30; 10.148.254.132; 10.149.241.80; 10.149.242.10; 10.149.244.80; 10.149.244.82; 10.150.64.212; 10.150.64.213; 10.150.64.214; 10.150.64.216; 10.152.1.200; 10.152.65.128; 10.153.59.4; 10.153.74.4; 10.32.239.0/26; 10.34.0.48/29; 10.34.0.56/29; 10.34.4.176; 10.35.0.2; 10.35.0.3; 10.36.0.176/29; 10.36.0.48/29; 10.36.1.176/29; 10.36.1.48/29; 10.36.10.176/29; 10.36.10.48/29; 10.36.11.176/29; 10.36.11.48/29; 10.36.12.176/29; 10.36.12.48/29; 10.36.13.176/29; 10.36.13.48/29; 10.36.14.176/29; 10.36.14.48/29; 10.36.15.176/29; 10.36.15.48/29; 10.36.16.176/29; 10.36.16.48/29; 10.36.17.176/29; 10.36.17.48/29; 10.36.18.176/29; 10.36.18.48/29; 10.36.19.176/29; 10.36.19.48/29; 10.36.2.176/29; 10.36.2.48/29; 10.36.20.176/29; 10.36.20.48/29; 10.36.21.176/29; 10.36.21.48/29; 10.36.22.48/29; 10.36.25.176/29; 10.36.25.48/29; 10.36.254.176/29; 10.36.254.96/27; 10.36.255.176/29; 10.36.255.48/29; 10.36.255.50; 10.36.26.176/29; 10.36.26.48/29; 10.36.27.176/29; 10.36.27.48/29; 10.36.28.176/29; 10.36.28.48/29; 10.36.29.48/29; 10.36.3.176/29; 10.36.3.48/29; 10.36.35.176/29; 10.36.35.48/29; 10.36.36.176/29; 10.36.36.48/29; 10.36.37.176/29; 10.36.37.48/29; 10.36.38.176/29; 10.36.38.48/29; 10.36.39.176/29; 10.36.39.48/29; 10.36.4.176/29; 10.36.4.48/29; 10.36.45.176/29; 10.36.45.48/29; 10.36.46.176/29; 10.36.46.48/29; 10.36.47.176/29; 10.36.47.48/29; 10.36.48.176/29; 10.36.48.48/29; 10.36.49.176/29; 10.36.49.48/29; 10.36.5.176/29; 10.36.5.48/29; 10.36.50.176/29; 10.36.50.48/29; 10.36.51.176/29; 10.36.51.48/29; 10.36.52.48/29; 10.36.53.48/29; 10.36.55.176/29; 10.36.55.48/29; 10.36.56.176/29; 10.36.56.48/29; 10.36.57.176/29; 10.36.57.48/29; 10.36.60.176/29; 10.36.60.48/29; 10.36.61.176/29; 10.36.61.48/29; 10.36.62.176/29; 10.36.62.48/29; 10.36.63.176/29; 10.36.63.48/29; 10.36.64.176/29; 10.36.64.48/29; 10.36.65.176/29; 10.36.65.48/29; 10.36.7.176/29; 10.36.70.176/29; 10.36.70.48/29; 10.36.71.48/29; 10.36.75.176/29; 10.36.75.48/29; 10.36.76.176/29; 10.36.76.48/29; 10.36.77.176/29; 10.36.77.48/29; 10.36.78.176/29; 10.36.78.48/29; 10.36.79.176/29; 10.36.79.48/29; 10.36.80.176/29; 10.36.80.48/29; 10.36.81.48/29; 10.36.85.176/29; 10.36.86.176/29; 10.36.86.48/29; 10.36.87.176/29; 10.36.87.48/29; 10.36.88.176/29; 10.36.88.48/29; 10.36.89.176/29; 10.36.89.48/29; 10.36.90.176/29; 10.36.90.48/29; 10.36.91.176/29; 10.36.91.48/29; 10.37.24.0/29; 10.37.8.9; 10.43.218.4; 172.26.161.64/27; 172.26.161.68; 172.26.161.69; 172.26.161.70; 172.26.161.71; 172.26.161.72-172.26.161.83; 172.26.161.78; 172.26.161.79; 172.26.161.94; 172.27.161.64/27; 172.27.161.68; 172.27.161.69; 172.27.161.70; 172.27.161.71; 172.27.161.78; 172.27.161.79; 172.28.127.0/24; 172.28.127.2; 172.27.137.1</t>
  </si>
  <si>
    <t>172.26.34.10; 172.26.34.11; 172.27.34.10; 172.27.34.11; 172.26.34.12; 172.27.34.12</t>
  </si>
  <si>
    <t>172.26.33.203; 172.26.33.205; 172.27.33.198; 172.27.33.195; 172.27.33.196</t>
  </si>
  <si>
    <t>172.26.16.130; 172.27.16.130; 172.26.34.10; 172.26.34.11; 172.27.34.10; 172.27.34.11; 172.27.7.21; 172.26.7.21</t>
  </si>
  <si>
    <t>10.102.0.0/16; 10.103.0.0/16; 10.104.0.0/16; 10.105.0.0/16; 10.107.0.0/16; 10.108.0.0/16; 10.202.0.0/16</t>
  </si>
  <si>
    <t>[Disabled]  grp-ot-carbonblack-db-servers; [Disabled]  grp-ot-carbonblack-servers</t>
  </si>
  <si>
    <t>172.26.33.203; 172.26.33.205; 172.27.33.195; 172.27.33.196; 172.27.33.198</t>
  </si>
  <si>
    <t>172.26.161.201</t>
  </si>
  <si>
    <t>172.26.161.197; 172.27.161.199; 172.26.161.195; 172.26.161.206; 172.26.161.218; 172.26.161.221; 172.26.161.223; 172.26.161.241; 172.26.161.242; 172.26.161.243; 172.26.161.244; 172.26.161.245; 172.26.33.198; 172.26.33.204; 172.27.161.204; 172.27.161.205; 172.27.33.199; 172.27.33.200</t>
  </si>
  <si>
    <t>172.27.161.199; 172.27.161.200</t>
  </si>
  <si>
    <t>172.26.161.211; 172.26.161.214; 172.27.161.199; 172.27.161.203</t>
  </si>
  <si>
    <t>172.26.132.84</t>
  </si>
  <si>
    <t>172.27.161.203</t>
  </si>
  <si>
    <t>172.26.161.211</t>
  </si>
  <si>
    <t>172.26.161.222; 172.26.161.197; 172.27.161.199; 172.26.161.200; 172.26.161.202; 172.27.161.196; 172.27.161.197; 172.27.161.202; 172.26.161.195; 172.26.161.206; 172.26.161.218; 172.26.161.221; 172.26.161.223; 172.26.161.241; 172.26.161.242; 172.26.161.243; 172.26.161.244; 172.26.161.245; 172.26.33.198; 172.26.33.204; 172.27.161.204; 172.27.161.205; 172.27.33.199; 172.27.33.200</t>
  </si>
  <si>
    <t>172.26.161.222; 172.26.161.203; 172.26.33.203; 172.26.33.205; 172.27.33.195; 172.27.33.196; 172.27.33.198; 172.26.161.200; 172.26.161.202; 172.27.161.196; 172.27.161.197; 172.27.161.202</t>
  </si>
  <si>
    <t>172.26.33.209</t>
  </si>
  <si>
    <t>172.26.161.222</t>
  </si>
  <si>
    <t>172.26.33.202; 172.26.161.222</t>
  </si>
  <si>
    <t>172.26.33.209; 172.26.33.203; 172.26.33.205; 172.27.33.195; 172.27.33.196; 172.27.33.198</t>
  </si>
  <si>
    <t>[Disabled]  grp-all-jumpboxes</t>
  </si>
  <si>
    <t>172.26.150.4</t>
  </si>
  <si>
    <t>[Disabled]  bvlicswdbsp0009.l48ics.net</t>
  </si>
  <si>
    <t>[Disabled]  grp-dmz-bvl-sql-servers; [Disabled]  grp-dmz-hou-sql-servers</t>
  </si>
  <si>
    <t>172.26.18.10; 172.26.18.18; 172.26.18.7; 172.26.18.8; 172.27.18.4; 172.27.18.5; 172.27.18.6</t>
  </si>
  <si>
    <t>[Disabled]  grp-ot-bvl-sql-servers; [Disabled]  grp-ot-hou-sql-servers</t>
  </si>
  <si>
    <t>172.26.142.133; 172.26.148.136; 172.26.148.7; 172.26.149.8; 172.26.174.12; 172.27.148.132; 172.27.148.4; 172.27.149.4; 172.27.174.12</t>
  </si>
  <si>
    <t>10.112.4.8; 10.112.4.9; 10.114.100.10; 10.114.100.8; 10.114.101.248; 10.114.108.1; 10.114.108.140; 10.114.108.22; 10.114.108.47; 10.114.116.6; 10.114.117.49; 10.114.117.6; 10.114.117.69; 10.114.136.114; 10.114.136.140; 10.114.136.244; 10.114.136.84; 10.114.136.86; 10.114.137.12; 10.114.137.129; 10.114.137.57; 10.114.137.82; 10.114.139.243; 10.114.139.250; 10.114.148.112; 10.114.148.132; 10.114.148.2; 10.114.149.248; 10.114.149.249; 10.114.46.10; 10.114.46.250; 10.114.54.1; 10.114.54.18; 10.114.54.248; 10.114.54.249; 10.114.58.249; 10.114.58.250; 10.114.58.4; 10.114.62.19; 10.114.62.249; 10.114.62.250; 10.114.62.27; 10.114.70.9; 10.114.78.16; 10.114.78.249; 10.114.78.9; 10.114.94.250; 10.114.94.3; 172.26.170.18; 172.26.170.19; 172.26.170.22; 172.27.170.6; 172.27.170.7</t>
  </si>
  <si>
    <t>172.26.150.6; 172.26.150.7; 172.26.163.11; 172.26.163.12; 172.27.150.6; 172.27.163.5</t>
  </si>
  <si>
    <t>172.26.170.7</t>
  </si>
  <si>
    <t>172.26.150.4; 172.26.170.7; 172.26.142.133; 172.26.145.10; 172.26.145.11; 172.26.145.133; 172.26.145.134; 172.26.145.140; 172.26.145.141; 172.26.145.143; 172.26.145.151; 172.26.146.11; 172.26.146.12; 172.26.146.13; 172.26.146.14; 172.26.146.15; 172.26.146.16; 172.26.146.17; 172.26.146.18; 172.26.146.19; 172.26.146.20; 172.26.147.134; 172.26.147.136; 172.26.147.138; 172.26.147.7; 172.26.148.133; 172.26.148.136; 172.26.148.5; 172.26.148.7; 172.26.149.5; 172.26.149.8; 172.26.149.9; 172.26.153.10; 172.26.153.11; 172.26.160.42; 172.26.160.43; 172.26.163.11; 172.26.163.12; 172.26.163.14; 172.26.163.168; 172.26.178.11; 172.26.178.13; 172.27.142.133; 172.27.145.10; 172.27.147.136; 172.27.147.138; 172.27.148.132; 172.27.148.4; 172.27.149.4; 172.27.150.6; 172.27.163.140; 172.27.163.5; 172.27.174.12; 172.26.145.149; 172.26.145.150; 172.26.146.141; 172.26.146.142; 172.26.146.143; 172.26.146.34; 172.26.146.35; 172.26.146.36; 172.26.147.11; 172.26.147.143; 172.26.147.144; 172.26.147.146; 172.26.147.147; 172.26.147.149; 172.26.149.243; 172.26.149.244; 172.26.149.245; 172.27.147.7</t>
  </si>
  <si>
    <t>172.26.150.4; 172.26.170.7</t>
  </si>
  <si>
    <t>172.26.17.134; 172.26.17.162; 172.26.17.163; 172.26.17.165; 172.26.17.169; 172.26.18.18; 172.27.17.143; 172.27.17.147; 172.26.142.133; 172.26.145.133; 172.26.145.140; 172.26.145.141; 172.26.145.143; 172.26.145.149; 172.26.145.150; 172.26.146.11; 172.26.146.12; 172.26.146.13; 172.26.146.14; 172.26.146.141; 172.26.146.142; 172.26.146.143; 172.26.146.15; 172.26.146.16; 172.26.146.17; 172.26.146.18; 172.26.146.19; 172.26.146.20; 172.26.146.34; 172.26.146.35; 172.26.146.36; 172.26.147.11; 172.26.147.134; 172.26.147.143; 172.26.147.144; 172.26.147.146; 172.26.147.147; 172.26.147.149; 172.26.147.7; 172.26.149.243; 172.26.149.244; 172.26.149.245; 172.26.149.8; 172.26.150.4; 172.26.163.11; 172.27.147.138; 172.27.147.7</t>
  </si>
  <si>
    <t>172.26.154.5; 172.26.154.6; 172.27.154.5; 172.27.154.6</t>
  </si>
  <si>
    <t>172.26.151.10; 172.26.151.9; 172.27.151.6; 172.27.151.7; 172.26.154.5; 172.26.154.6; 172.27.154.5; 172.27.154.6</t>
  </si>
  <si>
    <t>10.35.0.27; 10.35.0.28; 10.35.0.29; 10.35.0.30; 10.35.0.32/29; 10.35.0.40/29; 10.37.12.36; 10.37.12.37; 10.37.12.38; 10.37.16.36; 10.37.16.37; 10.37.16.38; 10.37.16.39; 10.37.20.36; 10.37.20.37; 10.37.20.38; 10.37.24.36; 10.37.24.37; 10.37.24.38; 10.37.28.35; 10.37.28.36; 10.37.28.37; 10.37.4.36; 10.37.4.37; 10.37.4.38; 10.37.8.36; 10.37.8.37; 10.37.8.38; 172.26.136.40; 172.26.136.41; 172.26.136.42; 172.26.136.43; 172.26.136.44; 172.26.136.45; 172.26.136.46; 172.26.136.47; 172.26.136.48; 172.26.136.49; 172.26.136.50; 172.26.136.51; 172.26.136.52; 172.26.136.53; 172.26.136.54; 172.26.136.55; 172.26.136.56; 172.26.136.57; 172.26.136.58; 172.26.136.59; 172.26.136.60; 172.26.136.61; 172.26.136.62; 172.26.136.63; 172.26.136.64; 172.26.136.65; 172.26.136.66; 172.26.136.67; 172.26.136.68; 172.27.136.11; 172.27.136.12; 172.27.136.13; 172.27.136.14; 172.27.136.15; 172.27.136.16; 172.27.136.17; 172.27.136.18; 172.27.136.19; 172.27.136.20; 172.27.136.21; 172.27.136.22; 172.27.136.23; 172.27.136.24; 172.27.136.25; 172.27.136.26; 172.27.136.27; 172.27.136.28; 172.27.136.29; 172.27.136.30; 172.27.136.31; 172.27.136.32; 172.26.136.2; 172.26.136.5; 172.27.136.2; 172.27.136.5</t>
  </si>
  <si>
    <t>172.26.136.2; 172.26.136.5; 172.27.136.2; 172.27.136.5</t>
  </si>
  <si>
    <t>10.37.12.36; 10.37.12.37; 10.37.12.38; 10.37.16.36; 10.37.16.37; 10.37.16.38; 10.37.16.39; 10.37.20.36; 10.37.20.37; 10.37.20.38; 10.37.24.36; 10.37.24.37; 10.37.24.38; 10.37.28.35; 10.37.28.36; 10.37.28.37; 10.37.4.36; 10.37.4.37; 10.37.4.38; 10.37.8.36; 10.37.8.37; 10.37.8.38; 172.26.136.40; 172.26.136.41; 172.26.136.42; 172.26.136.43; 172.26.136.44; 172.26.136.45; 172.26.136.46; 172.26.136.47; 172.26.136.48; 172.26.136.49; 172.26.136.50; 172.26.136.51; 172.26.136.52; 172.26.136.53; 172.26.136.54; 172.26.136.55; 172.26.136.56; 172.26.136.57; 172.26.136.58; 172.26.136.59; 172.26.136.60; 172.26.136.61; 172.26.136.62; 172.26.136.63; 172.26.136.64; 172.26.136.65; 172.26.136.66; 172.26.136.67; 172.26.136.68; 172.27.136.11; 172.27.136.12; 172.27.136.13; 172.27.136.14; 172.27.136.15; 172.27.136.16; 172.27.136.17; 172.27.136.18; 172.27.136.19; 172.27.136.20; 172.27.136.21; 172.27.136.22; 172.27.136.23; 172.27.136.24; 172.27.136.25; 172.27.136.26; 172.27.136.27; 172.27.136.28; 172.27.136.29; 172.27.136.30; 172.27.136.31; 172.27.136.32; 172.26.136.2; 172.26.136.5; 172.27.136.2; 172.27.136.5</t>
  </si>
  <si>
    <t>172.26.136.5; 172.27.136.5; 10.37.12.36; 10.37.12.37; 10.37.12.38; 10.37.16.36; 10.37.16.37; 10.37.16.38; 10.37.16.39; 10.37.20.36; 10.37.20.37; 10.37.20.38; 10.37.24.36; 10.37.24.37; 10.37.24.38; 10.37.28.35; 10.37.28.36; 10.37.28.37; 10.37.4.36; 10.37.4.37; 10.37.4.38; 10.37.8.36; 10.37.8.37; 10.37.8.38; 172.26.136.40; 172.26.136.41; 172.26.136.42; 172.26.136.43; 172.26.136.44; 172.26.136.45; 172.26.136.46; 172.26.136.47; 172.26.136.48; 172.26.136.49; 172.26.136.50; 172.26.136.51; 172.26.136.52; 172.26.136.53; 172.26.136.54; 172.26.136.55; 172.26.136.56; 172.26.136.57; 172.26.136.58; 172.26.136.59; 172.26.136.60; 172.26.136.61; 172.26.136.62; 172.26.136.63; 172.26.136.64; 172.26.136.65; 172.26.136.66; 172.26.136.67; 172.26.136.68; 172.27.136.11; 172.27.136.12; 172.27.136.13; 172.27.136.14; 172.27.136.15; 172.27.136.16; 172.27.136.17; 172.27.136.18; 172.27.136.19; 172.27.136.20; 172.27.136.21; 172.27.136.22; 172.27.136.23; 172.27.136.24; 172.27.136.25; 172.27.136.26; 172.27.136.27; 172.27.136.28; 172.27.136.29; 172.27.136.30; 172.27.136.31; 172.27.136.32; 172.26.136.2; 172.27.136.2</t>
  </si>
  <si>
    <t>10.37.12.36; 10.37.12.37; 10.37.12.38; 10.37.16.36; 10.37.16.37; 10.37.16.38; 10.37.16.39; 10.37.20.36; 10.37.20.37; 10.37.20.38; 10.37.24.36; 10.37.24.37; 10.37.24.38; 10.37.28.35; 10.37.28.36; 10.37.28.37; 10.37.4.36; 10.37.4.37; 10.37.4.38; 10.37.8.36; 10.37.8.37; 10.37.8.38; 172.26.136.40; 172.26.136.41; 172.26.136.42; 172.26.136.43; 172.26.136.44; 172.26.136.45; 172.26.136.46; 172.26.136.47; 172.26.136.48; 172.26.136.49; 172.26.136.50; 172.26.136.51; 172.26.136.52; 172.26.136.53; 172.26.136.54; 172.26.136.55; 172.26.136.56; 172.26.136.57; 172.26.136.58; 172.26.136.59; 172.26.136.60; 172.26.136.61; 172.26.136.62; 172.26.136.63; 172.26.136.64; 172.26.136.65; 172.26.136.66; 172.26.136.67; 172.26.136.68; 172.27.136.11; 172.27.136.12; 172.27.136.13; 172.27.136.14; 172.27.136.15; 172.27.136.16; 172.27.136.17; 172.27.136.18; 172.27.136.19; 172.27.136.20; 172.27.136.21; 172.27.136.22; 172.27.136.23; 172.27.136.24; 172.27.136.25; 172.27.136.26; 172.27.136.27; 172.27.136.28; 172.27.136.29; 172.27.136.30; 172.27.136.31; 172.27.136.32</t>
  </si>
  <si>
    <t>172.26.8.11; 172.26.8.12; 172.26.8.13; 172.26.8.14; 172.26.8.15; 172.26.8.16; 172.26.8.17; 172.26.8.18; 172.26.8.19; 172.27.8.11; 172.27.8.12; 172.27.8.13; 172.27.8.14; 172.27.8.15; 172.27.8.16; 172.27.8.17</t>
  </si>
  <si>
    <t>172.26.8.11; 172.26.8.12; 172.26.8.13; 172.26.8.14; 172.26.8.15; 172.26.8.16; 172.26.8.17; 172.26.8.18; 172.26.8.19; 172.27.8.11; 172.27.8.12; 172.27.8.13; 172.27.8.14; 172.27.8.15; 172.27.8.16; 172.27.8.17; 172.26.136.2; 172.26.136.5; 172.27.136.2; 172.27.136.5</t>
  </si>
  <si>
    <t>10.35.0.27; 10.35.0.28; 10.35.0.29; 10.35.0.30; 10.35.0.32/29; 10.35.0.40/29; 172.26.136.2; 172.26.136.5; 172.27.136.2; 172.27.136.5</t>
  </si>
  <si>
    <t>172.26.136.10; 172.27.136.10</t>
  </si>
  <si>
    <t>172.26.161.203; 172.26.136.5</t>
  </si>
  <si>
    <t>[Disabled]  bvlotwveeam0001.l48ics.net</t>
  </si>
  <si>
    <t>172.26.8.11; 172.26.8.12; 172.26.8.13; 172.26.8.14; 172.26.8.15; 172.26.8.16; 172.26.8.17; 172.26.8.18; 172.26.8.19; 172.27.8.11; 172.27.8.12; 172.27.8.13; 172.27.8.14; 172.27.8.15; 172.27.8.16; 172.27.8.17; 10.35.0.27; 10.35.0.28; 10.35.0.29; 10.35.0.30; 10.35.0.32/29; 10.35.0.40/29</t>
  </si>
  <si>
    <t>172.26.136.5; 172.27.136.5; 10.37.12.36; 10.37.12.37; 10.37.12.38; 10.37.16.36; 10.37.16.37; 10.37.16.38; 10.37.16.39; 10.37.20.36; 10.37.20.37; 10.37.20.38; 10.37.24.36; 10.37.24.37; 10.37.24.38; 10.37.28.35; 10.37.28.36; 10.37.28.37; 10.37.4.36; 10.37.4.37; 10.37.4.38; 10.37.8.36; 10.37.8.37; 10.37.8.38; 172.26.136.40; 172.26.136.41; 172.26.136.42; 172.26.136.43; 172.26.136.44; 172.26.136.45; 172.26.136.46; 172.26.136.47; 172.26.136.48; 172.26.136.49; 172.26.136.50; 172.26.136.51; 172.26.136.52; 172.26.136.53; 172.26.136.54; 172.26.136.55; 172.26.136.56; 172.26.136.57; 172.26.136.58; 172.26.136.59; 172.26.136.60; 172.26.136.61; 172.26.136.62; 172.26.136.63; 172.26.136.64; 172.26.136.65; 172.26.136.66; 172.26.136.67; 172.26.136.68; 172.27.136.11; 172.27.136.12; 172.27.136.13; 172.27.136.14; 172.27.136.15; 172.27.136.16; 172.27.136.17; 172.27.136.18; 172.27.136.19; 172.27.136.20; 172.27.136.21; 172.27.136.22; 172.27.136.23; 172.27.136.24; 172.27.136.25; 172.27.136.26; 172.27.136.27; 172.27.136.28; 172.27.136.29; 172.27.136.30; 172.27.136.31; 172.27.136.32</t>
  </si>
  <si>
    <t>172.26.8.11; 172.26.8.12; 172.26.8.13; 172.26.8.14; 172.26.8.15; 172.26.8.16; 172.26.8.17; 172.26.8.18; 172.26.8.19; 172.27.8.11; 172.27.8.12; 172.27.8.13; 172.27.8.14; 172.27.8.15; 172.27.8.16; 172.27.8.17; 10.35.0.27; 10.35.0.28; 10.35.0.29; 10.35.0.30; 10.35.0.32/29; 10.35.0.40/29; 10.37.12.36; 10.37.12.37; 10.37.12.38; 10.37.16.36; 10.37.16.37; 10.37.16.38; 10.37.16.39; 10.37.20.36; 10.37.20.37; 10.37.20.38; 10.37.24.36; 10.37.24.37; 10.37.24.38; 10.37.28.35; 10.37.28.36; 10.37.28.37; 10.37.4.36; 10.37.4.37; 10.37.4.38; 10.37.8.36; 10.37.8.37; 10.37.8.38; 172.26.136.40; 172.26.136.41; 172.26.136.42; 172.26.136.43; 172.26.136.44; 172.26.136.45; 172.26.136.46; 172.26.136.47; 172.26.136.48; 172.26.136.49; 172.26.136.50; 172.26.136.51; 172.26.136.52; 172.26.136.53; 172.26.136.54; 172.26.136.55; 172.26.136.56; 172.26.136.57; 172.26.136.58; 172.26.136.59; 172.26.136.60; 172.26.136.61; 172.26.136.62; 172.26.136.63; 172.26.136.64; 172.26.136.65; 172.26.136.66; 172.26.136.67; 172.26.136.68; 172.27.136.11; 172.27.136.12; 172.27.136.13; 172.27.136.14; 172.27.136.15; 172.27.136.16; 172.27.136.17; 172.27.136.18; 172.27.136.19; 172.27.136.20; 172.27.136.21; 172.27.136.22; 172.27.136.23; 172.27.136.24; 172.27.136.25; 172.27.136.26; 172.27.136.27; 172.27.136.28; 172.27.136.29; 172.27.136.30; 172.27.136.31; 172.27.136.32</t>
  </si>
  <si>
    <t>172.26.33.197; 172.27.4.0/23</t>
  </si>
  <si>
    <t>172.26.154.4</t>
  </si>
  <si>
    <t>10.35.0.16/29; 10.37.12.16/28; 10.37.16.16/28; 10.37.20.16/28; 10.37.24.16/28; 10.37.28.0/27; 10.37.4.16/28; 10.37.8.16/28; 172.26.139.0/24; 172.27.139.0/24; 172.27.136.11-172.27.136.18</t>
  </si>
  <si>
    <t>172.26.12.0/24; 172.27.12.0/24</t>
  </si>
  <si>
    <t>172.26.6.8; 172.26.6.13; 172.27.6.5</t>
  </si>
  <si>
    <t>172.27.132.12; 172.27.132.13; 172.27.132.14; 172.27.132.15; 172.26.132.101; 172.26.132.102; 172.26.132.103; 172.26.132.104; 172.26.132.12; 172.26.132.13; 172.26.132.14; 172.26.132.15; 172.26.132.28; 172.26.132.29; 172.26.132.30; 172.26.132.86</t>
  </si>
  <si>
    <t>172.26.132.107; 172.26.132.108; 172.26.132.26; 172.26.132.27; 172.26.132.85; 172.26.132.88</t>
  </si>
  <si>
    <t>172.26.132.101; 172.26.132.102; 172.26.132.103; 172.26.132.104; 172.26.132.32; 172.26.132.33; 172.26.132.34; 172.26.132.35; 172.26.132.47; 172.26.132.48</t>
  </si>
  <si>
    <t>[Disabled]  grp-ot-bvl-kafka-dev-elastic-search; [Disabled]  grp-ot-bvl-kafka-dev-kibana-servers; [Disabled]  grp-ot-bvl-kafka-dev-ksql-servers; [Disabled]  grp-ot-bvl-kafka-zookeeper-servers; [Disabled]  grp-ot-kafka-broker-dev-servers; [Disabled]  grp-ot-kafka-connect-servers; [Disabled]  grp-ot-kafka-control-center-servers</t>
  </si>
  <si>
    <t>172.26.6.10</t>
  </si>
  <si>
    <t>172.26.132.125; 172.26.132.126; 172.26.132.128; 172.26.132.131; 172.26.132.66; 172.26.132.67; 172.26.132.68; 172.26.132.69; 172.27.132.12; 172.27.132.13; 172.27.132.14; 172.27.132.15</t>
  </si>
  <si>
    <t>grp-ot-hoc-kafka-broker-prod-servers</t>
  </si>
  <si>
    <t>172.26.132.130; 172.26.132.132; 172.26.132.82; 172.26.132.83; 172.27.132.28; 172.27.132.29</t>
  </si>
  <si>
    <t>grp-ot-hoc-kafka-connect-servers</t>
  </si>
  <si>
    <t>172.26.4.0/23</t>
  </si>
  <si>
    <t>172.26.172.0/23; 172.26.174.0/23; 172.26.176.0/23; 172.26.178.0/23</t>
  </si>
  <si>
    <t>172.26.170.16; 172.26.170.17; 172.27.170.4; 172.27.170.5</t>
  </si>
  <si>
    <t>172.26.132.57; 172.26.132.58; 172.26.132.62; 172.26.132.63; 172.27.132.62; 172.27.132.63</t>
  </si>
  <si>
    <t>172.26.132.66; 172.26.132.67; 172.26.132.68; 172.26.132.69; 172.26.132.101; 172.26.132.102; 172.26.132.103; 172.26.132.104; 172.26.132.12; 172.26.132.13; 172.26.132.14; 172.26.132.15; 172.26.132.28; 172.26.132.29; 172.26.132.30; 172.26.132.86; 172.26.132.32; 172.26.132.33; 172.26.132.34; 172.26.132.35; 172.27.174.0/23</t>
  </si>
  <si>
    <t>172.26.173.250; 172.26.173.251; 172.26.173.252; 172.26.173.253; 172.26.175.250; 172.26.175.251; 172.26.175.252; 172.26.175.253; 172.26.177.250; 172.26.177.251; 172.26.177.252; 172.26.177.253; 172.26.179.250; 172.26.179.251; 172.26.179.252; 172.26.179.253; 172.27.175.250; 172.27.175.251; 172.27.175.252; 172.27.175.253; 172.27.174.0/23</t>
  </si>
  <si>
    <t>172.26.178.0/23</t>
  </si>
  <si>
    <t>172.27.174.12</t>
  </si>
  <si>
    <t>172.27.174.0/23</t>
  </si>
  <si>
    <t>172.26.132.62; 172.27.132.62</t>
  </si>
  <si>
    <t>172.26.132.12; 172.26.132.13; 172.26.132.14; 172.26.132.15; 172.26.132.28; 172.26.132.29; 172.26.132.30; 172.26.132.86</t>
  </si>
  <si>
    <t>172.26.132.127; 172.26.132.129; 172.26.132.25; 172.26.132.31; 172.26.132.50</t>
  </si>
  <si>
    <t>[Disabled]  mro-labvs164.upscada.com</t>
  </si>
  <si>
    <t>10.112.3.16/32</t>
  </si>
  <si>
    <t>172.26.132.52; 172.26.132.89; 172.26.132.90; 172.26.132.91</t>
  </si>
  <si>
    <t>172.26.132.101; 172.26.132.102; 172.26.132.103; 172.26.132.104; 172.26.132.32; 172.26.132.33; 172.26.132.34; 172.26.132.35</t>
  </si>
  <si>
    <t>172.26.132.107; 172.26.132.108; 172.26.132.47; 172.26.132.48</t>
  </si>
  <si>
    <t>172.26.132.105; 172.26.132.106; 172.26.132.49</t>
  </si>
  <si>
    <t>[Disabled]  grp-bvl-ot-kafka-test-ksql-servers</t>
  </si>
  <si>
    <t>172.26.132.66; 172.26.132.67; 172.26.132.68; 172.26.132.69; 172.26.132.125; 172.26.132.126; 172.26.132.128; 172.26.132.131</t>
  </si>
  <si>
    <t>172.26.132.75</t>
  </si>
  <si>
    <t>172.26.132.125; 172.26.132.126; 172.26.132.128; 172.26.132.131; 172.26.132.127; 172.26.132.129; 172.26.132.142; 172.26.132.143; 172.26.132.144; 172.26.132.145; 172.26.132.146; 172.26.132.140; 172.26.132.141</t>
  </si>
  <si>
    <t>172.26.132.28</t>
  </si>
  <si>
    <t>[Disabled]  grp-ot-kafka-ksql-prod-servers</t>
  </si>
  <si>
    <t>[Disabled]  n-172.26.172.0-23</t>
  </si>
  <si>
    <t>172.26.172.0/23</t>
  </si>
  <si>
    <t>172.26.172.2; 172.26.4.2; 172.26.4.0/23; 172.26.172.0/23</t>
  </si>
  <si>
    <t>172.27.4.2; 172.27.4.3</t>
  </si>
  <si>
    <t>172.26.4.0/23; 172.26.176.0/23</t>
  </si>
  <si>
    <t>172.26.4.0/23; 172.26.178.0/23</t>
  </si>
  <si>
    <t>172.26.174.0/23; 172.27.174.0/23</t>
  </si>
  <si>
    <t>172.26.176.0/23</t>
  </si>
  <si>
    <t>172.27.170.4; 172.27.170.5</t>
  </si>
  <si>
    <t>172.27.4.0/23</t>
  </si>
  <si>
    <t>172.26.172.0/23; 172.26.174.0/23; 172.26.176.0/23; 172.26.178.0/23; 172.27.174.0/23</t>
  </si>
  <si>
    <t>172.26.172.0/23; 172.26.174.0/23; 172.26.176.0/23; 172.26.178.0/23; 172.26.4.0/23; 172.27.4.0/23</t>
  </si>
  <si>
    <t>172.26.142.8; 172.26.142.9; 172.27.142.8; 172.27.142.9</t>
  </si>
  <si>
    <t>172.26.142.7; 172.26.142.8; 172.26.142.9; 172.27.142.8; 172.27.142.9</t>
  </si>
  <si>
    <t>[Disabled]  bvlwapp0007.l48ot.net</t>
  </si>
  <si>
    <t>172.26.163.8; 172.26.163.9; 172.27.163.4</t>
  </si>
  <si>
    <t>172.26.163.8; 172.26.163.9</t>
  </si>
  <si>
    <t>[Disabled]  grp-ot-sepm-symantec-servers</t>
  </si>
  <si>
    <t>[Disabled]  grp-dmz-symantec-lua-servers</t>
  </si>
  <si>
    <t>172.26.163.7; 172.27.163.6</t>
  </si>
  <si>
    <t>172.26.163.8; 172.27.163.4</t>
  </si>
  <si>
    <t>[Disabled]  grp-ot-symantec-lua-servers</t>
  </si>
  <si>
    <t>172.26.39.5; 172.26.39.6</t>
  </si>
  <si>
    <t>172.26.39.5</t>
  </si>
  <si>
    <t>172.26.155.8; 172.26.155.11; 172.26.155.12</t>
  </si>
  <si>
    <t>172.26.155.9</t>
  </si>
  <si>
    <t>172.26.151.10; 172.26.151.28; 172.26.151.9; 172.26.155.11; 172.26.155.12; 172.26.155.8; 172.27.151.3; 172.27.151.6; 172.27.151.7</t>
  </si>
  <si>
    <t>[Disabled]  grp-ot-cyberark-cpm</t>
  </si>
  <si>
    <t>172.26.151.134; 172.26.151.7; 172.27.151.5</t>
  </si>
  <si>
    <t>172.27.32.100; 172.27.32.101; 172.26.32.110; 172.27.32.104</t>
  </si>
  <si>
    <t>172.26.34.12</t>
  </si>
  <si>
    <t>172.26.164.12</t>
  </si>
  <si>
    <t>172.26.155.15; 172.26.151.20; 172.26.151.21; 172.27.151.8; 172.27.151.9; 172.26.151.25; 172.26.151.26; 172.27.151.12; 172.27.151.13; 172.26.151.10; 172.26.151.9; 172.27.151.6; 172.27.151.7</t>
  </si>
  <si>
    <t>172.26.155.5; 172.26.151.134; 172.26.137.6</t>
  </si>
  <si>
    <t>172.26.32.113; 172.26.32.114; 172.27.32.100; 172.27.32.101</t>
  </si>
  <si>
    <t>172.26.151.134; 172.26.151.27; 172.26.151.7; 172.27.151.2; 172.27.151.4</t>
  </si>
  <si>
    <t>172.26.151.8; 172.27.151.4; 172.26.151.28; 172.27.151.3; 172.26.151.10; 172.26.151.9; 172.27.151.6; 172.27.151.7</t>
  </si>
  <si>
    <t>172.26.151.134; 172.26.151.27; 172.26.151.7; 172.27.151.2; 172.27.151.4; 172.26.151.8; 172.26.151.28; 172.27.151.3; 172.26.151.10; 172.26.151.9; 172.27.151.6; 172.27.151.7</t>
  </si>
  <si>
    <t>172.26.137.10; 172.26.153.4; 172.26.153.5; 172.26.153.6; 172.26.153.7; 172.26.153.8; 172.26.153.9; 172.26.170.6</t>
  </si>
  <si>
    <t>[Disabled]  bvlicswwbip0005.l48ics.net; [Disabled]  bvlicswwbip0006.l48ics.net; [Disabled]  bvlicswwbip0007.l48ics.net; [Disabled]  bvlicswwbip0008.l48ics.net; [Disabled]  bvlicswwbit0001.l48ics.net</t>
  </si>
  <si>
    <t>10.105.16.128</t>
  </si>
  <si>
    <t>172.26.39.9</t>
  </si>
  <si>
    <t>172.26.32.110; 172.27.32.104</t>
  </si>
  <si>
    <t>172.26.39.9; 172.26.151.10; 172.26.151.9; 172.27.151.6; 172.27.151.7</t>
  </si>
  <si>
    <t>172.26.155.10; 172.26.163.6; 172.26.137.6; 172.26.151.134; 172.26.151.7; 172.27.151.5; 172.26.155.5; 172.26.155.6; 172.26.155.7</t>
  </si>
  <si>
    <t>172.26.39.7; 172.26.32.118; 172.27.32.105</t>
  </si>
  <si>
    <t>172.26.39.7; 172.26.32.118; 172.26.155.5; 172.27.32.105</t>
  </si>
  <si>
    <t>172.26.155.5; 172.26.155.6</t>
  </si>
  <si>
    <t>172.26.151.10; 172.26.151.9; 172.27.151.6; 172.27.151.7</t>
  </si>
  <si>
    <t>172.26.151.28; 172.27.151.3; 172.26.151.10; 172.26.151.9; 172.27.151.6; 172.27.151.7</t>
  </si>
  <si>
    <t>172.26.151.27; 172.26.155.11; 172.26.155.12; 172.26.151.10; 172.26.151.9; 172.27.151.6; 172.27.151.7</t>
  </si>
  <si>
    <t>172.26.39.5; 172.27.32.100</t>
  </si>
  <si>
    <t>172.27.32.100; 172.26.39.5</t>
  </si>
  <si>
    <t>[Disabled]  bvlicswapp0028.l48ics.net</t>
  </si>
  <si>
    <t>172.26.32.113; 172.26.32.114; 172.27.32.100; 172.27.32.101; 172.26.151.10; 172.26.151.27; 172.26.151.28; 172.26.151.8; 172.26.151.9; 172.27.151.2; 172.27.151.3; 172.27.151.4; 172.27.151.6; 172.27.151.7</t>
  </si>
  <si>
    <t>172.26.36.105</t>
  </si>
  <si>
    <t>172.26.151.28; 172.27.151.3</t>
  </si>
  <si>
    <t>10.37.8.67; 10.37.8.68; 10.37.8.69; 10.37.8.70</t>
  </si>
  <si>
    <t>172.26.155.8; 172.26.151.28</t>
  </si>
  <si>
    <t>172.26.7.18; 172.27.7.13; 172.26.34.12; 172.27.34.12</t>
  </si>
  <si>
    <t>172.26.39.10; 172.26.39.11; 172.26.39.12; 172.27.39.2; 172.27.39.3; 172.27.39.4</t>
  </si>
  <si>
    <t>172.26.155.19; 172.27.155.3</t>
  </si>
  <si>
    <t>172.26.157.5; 172.26.157.6; 172.27.157.5; 172.27.157.6</t>
  </si>
  <si>
    <t>172.26.155.20; 172.27.155.4</t>
  </si>
  <si>
    <t>172.26.19.7; 172.26.19.3; 172.26.19.4; 172.26.19.5; 172.26.19.6; 172.27.19.3; 172.27.19.4; 172.27.19.5; 172.27.19.6</t>
  </si>
  <si>
    <t>172.26.157.7; 172.26.157.8; 172.27.157.7; 172.27.157.8</t>
  </si>
  <si>
    <t>172.27.32.100; 172.27.32.101; 172.26.32.113; 172.26.32.114</t>
  </si>
  <si>
    <t>172.26.151.27; 172.27.151.2</t>
  </si>
  <si>
    <t>172.26.16.130; 172.27.16.130</t>
  </si>
  <si>
    <t>172.26.163.192; 172.27.163.162</t>
  </si>
  <si>
    <t>172.26.36.245; 172.26.36.28; 172.26.36.29; 172.27.36.104; 172.27.36.105; 172.27.36.245</t>
  </si>
  <si>
    <t>172.26.157.11; 172.26.157.12; 172.27.157.11</t>
  </si>
  <si>
    <t>172.27.34.12</t>
  </si>
  <si>
    <t>172.26.19.3; 172.26.19.4; 172.26.19.5; 172.26.19.6; 172.27.19.3; 172.27.19.4; 172.27.19.5; 172.27.19.6</t>
  </si>
  <si>
    <t>172.26.7.22; 172.27.7.22; 172.26.34.12; 172.27.34.12</t>
  </si>
  <si>
    <t>172.26.17.137; 172.26.17.138; 172.26.17.157; 172.26.17.158; 172.27.17.144; 172.27.17.145; 172.27.17.141</t>
  </si>
  <si>
    <t>172.26.39.12; 172.27.39.3</t>
  </si>
  <si>
    <t>[Disabled]  bvl-mc01-dmz.l48ics.net</t>
  </si>
  <si>
    <t>172.26.163.166; 172.26.163.167; 172.27.163.149; 172.27.163.150</t>
  </si>
  <si>
    <t>172.28.2.80/28; 172.28.126.0/24</t>
  </si>
  <si>
    <t>10.56.64.0/18</t>
  </si>
  <si>
    <t>10.38.12.0/23; 10.38.16.0/23; 10.38.4.0/23; 10.38.8.0/23; 172.28.2.80/28; 10.133.134.0/23; 10.133.150.0/23; 10.133.166.0/23; 10.133.182.0/23; 10.133.198.0/23; 10.133.214.0/23; 10.133.230.0/23; 10.133.246.0/23; 10.134.22.0/23; 10.134.6.0/23; 10.148.114.0/23; 10.148.130.0/23; 10.148.152.0/23; 10.148.18.0/23; 10.148.2.0/23; 10.148.34.0/23; 10.148.50.0/23; 10.148.66.0/23; 10.148.82.0/23; 10.148.98.0/23; 10.146.130.0/23; 10.146.146.0/23; 10.146.162.0/23; 10.146.178.0/23; 10.146.197.0/24; 10.153.102.0/23; 10.153.38.0/23; 10.153.54.0/23; 10.153.70.0/23; 10.153.86.0/23; 10.202.198.0/23; 10.202.214.0/23; 10.202.230.0/23; 10.202.246.0/23; 10.41.102.0/23; 10.41.118.0/23; 10.41.134.0/23; 10.41.150.0/23; 10.41.166.0/23; 10.41.182.0/23; 10.41.198.0/23; 10.41.214.0/23; 10.41.230.0/23; 10.41.246.0/23; 10.42.102.0/23; 10.42.22.0/23; 10.42.38.0/23; 10.42.54.0/23; 10.42.6.0/23; 10.42.70.0/23; 10.42.86.0/23; 10.43.38.0/23; 10.45.102.0/23; 10.45.118.0/23; 10.132.102.0/23; 10.132.118.0/23; 10.132.134.0/23; 10.132.150.0/23; 10.132.166.0/23; 10.132.182.0/23; 10.132.198.0/23; 10.132.214.0/23; 10.132.22.0/23; 10.132.230.0/23; 10.132.246.0/23; 10.132.38.0/23; 10.132.54.0/23; 10.132.6.0/23; 10.132.70.0/23; 10.132.86.0/23; 10.133.102.0/23; 10.133.118.0/23; 10.133.22.0/23; 10.133.38.0/23; 10.133.54.0/23; 10.133.6.0/23; 10.133.70.0/23; 10.133.86.0/23; 10.134.38.0/23; 10.149.114.0/23; 10.149.130.0/23; 10.149.146.0/23; 10.149.18.0/23; 10.149.2.0/23; 10.149.34.0/23; 10.149.50.0/23; 10.149.66.0/23; 10.149.82.0/23; 10.149.98.0/23; 10.40.102.0/23; 10.40.118.0/23; 10.40.134.0/23; 10.40.150.0/23; 10.40.166.0/23; 10.40.182.0/23; 10.40.198.0/23; 10.40.214.0/23; 10.40.22.0/23; 10.40.230.0/23; 10.40.246.0/23; 10.40.38.0/23; 10.40.54.0/23; 10.40.6.0/23; 10.40.70.0/23; 10.40.86.0/23; 10.41.70.0/23; 10.41.86.0/23; 10.42.118.0/23; 10.42.134.0/23; 10.42.150.0/23; 10.42.166.0/23; 10.42.182.0/23; 10.42.198.0/23; 10.42.214.0/23; 10.42.230.0/23; 10.42.246.0/23; 10.43.134.0/23; 10.43.150.0/23; 10.43.166.0/23; 10.43.182.0/23; 10.43.198.0/23; 10.43.214.0/23; 10.43.230.0/23; 10.43.246.0/23; 10.43.6.0/23; 10.44.102.0/23; 10.44.118.0/23; 10.44.134.0/23; 10.44.150.0/23; 10.44.166.0/23; 10.44.22.0/23; 10.44.38.0/23; 10.44.54.0/23; 10.44.6.0/23; 10.44.70.0/23; 10.44.86.0/23; 10.56.64.0/18</t>
  </si>
  <si>
    <t>10.37.7.128/25; 10.38.0.0/28; 10.38.0.16/28; 10.38.4.0/23; 10.38.6.0/23; 10.37.11.128/25; 10.37.15.128/25; 10.37.23.128/25</t>
  </si>
  <si>
    <t>[Disabled]  grp-dmz-forgerock-mc-servers</t>
  </si>
  <si>
    <t>[Disabled]  grp-ot-ecp-lbs</t>
  </si>
  <si>
    <t>172.26.19.7</t>
  </si>
  <si>
    <t>[Disabled]  grp-ot-forgerock-authentication-servers</t>
  </si>
  <si>
    <t>172.26.18.6; 172.27.18.9</t>
  </si>
  <si>
    <t>[Disabled]  bvlicswapp5001.l48ics.net</t>
  </si>
  <si>
    <t>172.26.155.13; 172.26.155.14; 172.26.155.15; 172.26.155.16; 172.26.155.17</t>
  </si>
  <si>
    <t>172.26.155.10</t>
  </si>
  <si>
    <t>172.26.32.118; 172.26.39.7; 172.26.39.8; 172.27.32.105</t>
  </si>
  <si>
    <t>172.26.151.24; 172.26.151.25; 172.26.151.26; 172.27.151.12; 172.27.151.13; 172.26.151.133; 172.27.151.130</t>
  </si>
  <si>
    <t>172.26.151.133; 172.26.155.10; 172.27.151.130</t>
  </si>
  <si>
    <t>172.26.155.13; 172.26.155.14</t>
  </si>
  <si>
    <t>172.26.151.24; 172.27.151.8; 172.27.151.9; 172.26.151.25; 172.26.151.26; 172.27.151.12; 172.27.151.13</t>
  </si>
  <si>
    <t>172.26.155.15; 172.26.155.16; 172.26.155.17</t>
  </si>
  <si>
    <t>172.26.32.107; 172.26.32.108; 172.26.32.118; 172.27.32.102; 172.27.32.103; 172.27.32.105</t>
  </si>
  <si>
    <t>172.26.151.24; 172.26.151.20; 172.26.151.21; 172.27.151.8; 172.27.151.9; 172.26.151.25; 172.26.151.26; 172.27.151.12; 172.27.151.13</t>
  </si>
  <si>
    <t>172.26.32.118; 172.26.39.7; 172.26.39.8; 172.27.32.105; 172.26.32.107; 172.26.32.108; 172.27.32.102; 172.27.32.103</t>
  </si>
  <si>
    <t>172.26.155.13; 172.26.155.14; 172.26.155.15; 172.26.155.16; 172.26.155.17; 172.27.151.8; 172.27.151.9; 172.26.151.24; 172.26.151.25; 172.26.151.26; 172.27.151.12; 172.27.151.13</t>
  </si>
  <si>
    <t>172.26.155.8; 172.26.155.11</t>
  </si>
  <si>
    <t>[Disabled]  grp-bvl-ot-ews-field-ops; [Disabled]  grp-hoc-ot-ews-field-ops</t>
  </si>
  <si>
    <t>172.26.156.4; 172.27.156.4</t>
  </si>
  <si>
    <t>172.26.156.5; 172.27.156.5</t>
  </si>
  <si>
    <t>10.36.255.66</t>
  </si>
  <si>
    <t>172.26.170.22</t>
  </si>
  <si>
    <t>172.26.163.130; 172.26.163.135; 172.26.163.136; 172.26.163.137; 172.26.163.138; 172.26.163.139; 172.26.163.140; 172.26.163.141</t>
  </si>
  <si>
    <t>[Disabled]  grp-claroty-bvl-hoc-ot-sites</t>
  </si>
  <si>
    <t>[Disabled]  bvlsiteclaroty.l48ot.net</t>
  </si>
  <si>
    <t>172.26.163.173; 172.26.163.174; 172.26.163.245; 172.27.163.160; 172.27.163.161; 172.27.36.245</t>
  </si>
  <si>
    <t>172.26.36.245; 172.26.36.28; 172.26.36.29; 172.27.36.104; 172.27.36.105; 172.27.36.245; 172.26.163.173; 172.26.163.174; 172.26.163.245; 172.27.163.160; 172.27.163.161</t>
  </si>
  <si>
    <t>[Disabled]  grp-ot-claroty-sites</t>
  </si>
  <si>
    <t>[Disabled]  grp-ot-ews-field-ops</t>
  </si>
  <si>
    <t>172.26.34.10; 172.26.34.11; 172.26.34.12; 172.27.34.10; 172.27.34.11; 172.27.34.12; 172.26.36.20</t>
  </si>
  <si>
    <t>[Disabled]  hocotwdcp0091.l48ics.net; [Disabled]  hocotwdcp0092.l48ics.net</t>
  </si>
  <si>
    <t>[Disabled]  hocotwdcp0091.l48ics.net</t>
  </si>
  <si>
    <t>[Disabled]  bvlicswapp0034.l48ics.net</t>
  </si>
  <si>
    <t>[Disabled]  bvlicsuclp002.l48ics.net</t>
  </si>
  <si>
    <t>172.26.36.245; 172.27.36.245</t>
  </si>
  <si>
    <t>[Disabled]  bvlicswews0012.l48ics.net; [Disabled]  hocicswews0010.l48ics.net</t>
  </si>
  <si>
    <t>172.26.145.2; 172.26.145.3; 172.27.145.2; 172.27.145.3</t>
  </si>
  <si>
    <t>172.26.170.6; 172.26.170.24; 172.27.170.9; 172.26.168.10; 172.26.168.11; 172.26.168.12; 172.26.168.3; 172.26.168.4; 172.26.168.5; 172.26.168.6; 172.26.168.7; 172.26.168.9; 172.26.170.22; 172.26.180.0/22; 172.27.168.10; 172.27.168.11; 172.27.168.12; 172.27.168.13; 172.27.168.4; 172.27.168.5; 172.27.168.6; 172.27.168.7; 172.27.168.8; 172.27.180.0/22</t>
  </si>
  <si>
    <t>172.26.170.6; 172.26.170.24; 172.27.170.9; 172.26.168.10; 172.26.168.11; 172.26.168.12; 172.26.168.3; 172.26.168.4; 172.26.168.5; 172.26.168.6; 172.26.168.7; 172.26.168.9; 172.26.170.22; 172.26.180.0/22; 172.27.168.10; 172.27.168.11; 172.27.168.12; 172.27.168.13; 172.27.168.4; 172.27.168.5; 172.27.168.6; 172.27.168.7; 172.27.168.8; 172.27.180.0/22; 172.26.170.18; 172.26.170.19; 172.27.170.6; 172.27.170.7</t>
  </si>
  <si>
    <t>172.26.170.22; 172.26.163.142; 172.26.163.143; 172.26.163.144; 172.26.163.145; 172.26.163.146; 172.26.163.147; 172.26.163.148; 172.26.163.149; 172.26.163.150; 172.26.163.151; 172.26.163.152; 172.26.163.153; 172.26.163.169; 172.26.163.177; 172.26.163.178; 172.26.163.179; 172.26.163.180; 172.26.163.181; 172.26.163.182; 172.26.163.183; 172.26.163.184; 172.26.163.185; 172.26.163.186; 172.26.163.187; 172.26.163.188; 172.26.163.189; 172.26.163.190; 172.26.163.191; 172.27.163.130; 172.27.163.131; 172.27.163.132; 172.27.163.133; 172.27.163.134; 172.27.163.135; 172.27.163.136; 172.27.163.137; 172.27.163.138; 172.27.163.139; 172.26.170.16; 172.26.170.17; 172.27.170.4; 172.27.170.5; 172.26.170.24; 172.27.170.9; 172.26.168.10; 172.26.168.11; 172.26.168.12; 172.26.168.3; 172.26.168.4; 172.26.168.5; 172.26.168.6; 172.26.168.7; 172.26.168.9; 172.26.180.0/22; 172.27.168.10; 172.27.168.11; 172.27.168.12; 172.27.168.13; 172.27.168.4; 172.27.168.5; 172.27.168.6; 172.27.168.7; 172.27.168.8; 172.27.180.0/22; 172.26.170.18; 172.26.170.19; 172.27.170.6; 172.27.170.7</t>
  </si>
  <si>
    <t>172.26.170.22; 172.26.168.10; 172.26.168.11; 172.26.168.12; 172.26.168.3; 172.26.168.4; 172.26.168.5; 172.26.168.6; 172.26.168.7; 172.26.168.9; 172.26.180.0/22; 172.27.168.10; 172.27.168.11; 172.27.168.12; 172.27.168.13; 172.27.168.4; 172.27.168.5; 172.27.168.6; 172.27.168.7; 172.27.168.8; 172.27.180.0/22; 172.26.170.18; 172.26.170.19; 172.27.170.6; 172.27.170.7</t>
  </si>
  <si>
    <t>172.26.170.22; 172.26.170.16; 172.26.170.17; 172.27.170.4; 172.27.170.5; 172.26.170.24; 172.27.170.9; 172.26.168.10; 172.26.168.11; 172.26.168.12; 172.26.168.3; 172.26.168.4; 172.26.168.5; 172.26.168.6; 172.26.168.7; 172.26.168.9; 172.26.180.0/22; 172.27.168.10; 172.27.168.11; 172.27.168.12; 172.27.168.13; 172.27.168.4; 172.27.168.5; 172.27.168.6; 172.27.168.7; 172.27.168.8; 172.27.180.0/22; 172.26.170.18; 172.26.170.19; 172.27.170.6; 172.27.170.7</t>
  </si>
  <si>
    <t>[Disabled]  grp-bvl-ot-ews-central-ops; [Disabled]  grp-ot-connprod-ews-servers; [Disabled]  grp-ot-ews-field-ops; [Disabled]  grp-ot-scada-ews-servers</t>
  </si>
  <si>
    <t>172.26.170.22; 172.26.170.16; 172.26.170.17; 172.27.170.4; 172.27.170.5</t>
  </si>
  <si>
    <t>172.26.170.22; 172.26.170.24; 172.27.170.9; 172.26.170.18; 172.26.170.19; 172.27.170.6; 172.27.170.7</t>
  </si>
  <si>
    <t>172.26.170.18; 172.26.170.19; 172.26.170.22; 172.27.170.6; 172.27.170.7</t>
  </si>
  <si>
    <t>[Disabled]  grp-ot-ews-network-ops</t>
  </si>
  <si>
    <t>172.26.170.4</t>
  </si>
  <si>
    <t>172.26.168.7; 172.27.168.8</t>
  </si>
  <si>
    <t>172.26.170.16; 172.26.170.17; 172.27.170.4; 172.27.170.5; 172.26.170.18; 172.26.170.19; 172.26.170.22; 172.27.170.6; 172.27.170.7</t>
  </si>
  <si>
    <t>172.26.170.22; 172.26.170.0/25; 172.27.170.0/25; 172.26.168.10; 172.26.168.11; 172.26.168.12; 172.26.168.3; 172.26.168.4; 172.26.168.5; 172.26.168.6; 172.26.168.7; 172.26.168.9; 172.26.180.0/22; 172.27.168.10; 172.27.168.11; 172.27.168.12; 172.27.168.13; 172.27.168.4; 172.27.168.5; 172.27.168.6; 172.27.168.7; 172.27.168.8; 172.27.180.0/22</t>
  </si>
  <si>
    <t>[Disabled]  grp-dmz-ews</t>
  </si>
  <si>
    <t>172.26.170.22; 172.26.170.16; 172.26.170.17; 172.27.170.4; 172.27.170.5; 172.26.168.10; 172.26.168.11; 172.26.168.12; 172.26.168.3; 172.26.168.4; 172.26.168.5; 172.26.168.6; 172.26.168.7; 172.26.168.9; 172.26.180.0/22; 172.27.168.10; 172.27.168.11; 172.27.168.12; 172.27.168.13; 172.27.168.4; 172.27.168.5; 172.27.168.6; 172.27.168.7; 172.27.168.8; 172.27.180.0/22</t>
  </si>
  <si>
    <t>172.26.168.13</t>
  </si>
  <si>
    <t>[Disabled]  grp-bvl-ot-ews-central-ops; [Disabled]  grp-ot-scada-ews-servers</t>
  </si>
  <si>
    <t>172.26.168.8; 172.27.168.9</t>
  </si>
  <si>
    <t>172.26.170.17; 172.27.170.5</t>
  </si>
  <si>
    <t>172.26.170.22; 172.26.170.16; 172.26.170.17; 172.27.170.4; 172.27.170.5; 172.26.170.24; 172.27.170.9</t>
  </si>
  <si>
    <t>172.26.170.16; 172.26.170.17</t>
  </si>
  <si>
    <t>172.26.168.10; 172.26.168.11; 172.26.168.12; 172.26.168.3; 172.26.168.4; 172.26.168.5; 172.26.168.6; 172.26.168.7; 172.26.168.9; 172.26.170.22; 172.26.180.0/22; 172.27.168.10; 172.27.168.11; 172.27.168.12; 172.27.168.13; 172.27.168.4; 172.27.168.5; 172.27.168.6; 172.27.168.7; 172.27.168.8; 172.27.180.0/22; 172.26.171.9</t>
  </si>
  <si>
    <t>172.26.168.13; 172.26.170.6; 172.26.170.22; 172.26.170.24; 172.27.170.9; 172.26.168.10; 172.26.168.11; 172.26.168.12; 172.26.168.3; 172.26.168.4; 172.26.168.5; 172.26.168.6; 172.26.168.7; 172.26.168.9; 172.26.180.0/22; 172.27.168.10; 172.27.168.11; 172.27.168.12; 172.27.168.13; 172.27.168.4; 172.27.168.5; 172.27.168.6; 172.27.168.7; 172.27.168.8; 172.27.180.0/22; 172.26.170.18; 172.26.170.19; 172.27.170.6; 172.27.170.7</t>
  </si>
  <si>
    <t>172.26.170.6</t>
  </si>
  <si>
    <t>172.26.170.6; 172.26.170.22; 172.26.168.10; 172.26.168.11; 172.26.168.12; 172.26.168.3; 172.26.168.4; 172.26.168.5; 172.26.168.6; 172.26.168.7; 172.26.168.9; 172.26.180.0/22; 172.27.168.10; 172.27.168.11; 172.27.168.12; 172.27.168.13; 172.27.168.4; 172.27.168.5; 172.27.168.6; 172.27.168.7; 172.27.168.8; 172.27.180.0/22</t>
  </si>
  <si>
    <t>172.26.170.6; 172.26.170.24; 172.27.170.9</t>
  </si>
  <si>
    <t>172.26.168.9; 172.27.168.10</t>
  </si>
  <si>
    <t>172.26.169.6</t>
  </si>
  <si>
    <t>172.26.168.11; 172.26.168.12; 172.27.168.12; 172.27.168.13; 172.26.168.7; 172.27.168.8</t>
  </si>
  <si>
    <t>172.26.168.11; 172.26.168.12; 172.27.168.12; 172.27.168.13; 172.26.171.9; 172.26.168.7; 172.27.168.8</t>
  </si>
  <si>
    <t>172.26.170.6; 172.26.168.11; 172.26.168.12; 172.27.168.12; 172.27.168.13; 172.26.168.7; 172.27.168.8</t>
  </si>
  <si>
    <t>172.26.170.22; 172.26.168.11; 172.26.168.12; 172.27.168.12; 172.27.168.13; 172.26.168.7; 172.27.168.8</t>
  </si>
  <si>
    <t>172.26.168.11; 172.26.168.12; 172.27.168.12; 172.27.168.13</t>
  </si>
  <si>
    <t>172.26.168.8; 172.27.168.9; 172.26.168.7; 172.27.168.8</t>
  </si>
  <si>
    <t>172.26.170.0/25; 172.27.170.0/25</t>
  </si>
  <si>
    <t>172.26.170.24; 172.27.170.9</t>
  </si>
  <si>
    <t>[Disabled]  grp-ot-ews-central-linux</t>
  </si>
  <si>
    <t>172.26.170.22; 172.26.170.24; 172.27.170.9</t>
  </si>
  <si>
    <t>172.26.170.24</t>
  </si>
  <si>
    <t>172.26.170.23</t>
  </si>
  <si>
    <t>[Disabled]  grp-ot-pure01-storage-server; [Disabled]  grp-ot-purearrays_r-servers</t>
  </si>
  <si>
    <t>172.26.161.7; 172.26.161.8; 172.27.161.7; 172.27.161.8</t>
  </si>
  <si>
    <t>172.26.168.11</t>
  </si>
  <si>
    <t>172.26.161.232</t>
  </si>
  <si>
    <t>172.26.161.4; 172.26.161.5; 172.26.161.6; 172.27.161.4; 172.27.161.5; 172.27.161.6; 172.26.161.21; 172.27.161.21</t>
  </si>
  <si>
    <t>172.26.161.21; 172.27.161.21</t>
  </si>
  <si>
    <t>172.26.147.132</t>
  </si>
  <si>
    <t>172.26.132.61; 172.26.174.13; 172.26.174.14; 172.26.174.15; 172.26.174.16; 172.26.174.17; 172.26.174.18; 172.26.132.54; 172.26.132.55; 172.26.132.56; 172.26.132.60; 172.26.132.65; 172.26.178.14; 172.26.178.15; 172.26.178.6; 172.26.178.7; 172.26.178.8; 172.26.178.9; 172.27.132.61; 172.27.132.65; 172.27.174.13; 172.27.174.14; 172.27.174.15; 172.27.174.16; 172.27.174.17; 172.27.174.18; 172.26.132.57; 172.26.132.58; 172.26.132.59; 172.26.132.62; 172.26.132.63; 172.26.132.64; 172.27.132.62; 172.27.132.63; 172.26.132.10; 172.26.132.11; 172.26.132.6; 172.26.132.7; 172.26.132.8; 172.26.132.9</t>
  </si>
  <si>
    <t>172.26.174.0/23</t>
  </si>
  <si>
    <t>172.26.132.101; 172.26.132.102; 172.26.132.103; 172.26.132.104; 172.26.132.12; 172.26.132.125; 172.26.132.126; 172.26.132.128; 172.26.132.13; 172.26.132.131; 172.26.132.14; 172.26.132.15; 172.26.132.28; 172.26.132.29; 172.26.132.30; 172.26.132.32; 172.26.132.33; 172.26.132.34; 172.26.132.35; 172.26.132.86</t>
  </si>
  <si>
    <t>172.26.132.54; 172.26.132.55; 172.26.132.56; 172.26.132.60; 172.26.132.61; 172.26.132.65; 172.27.132.61; 172.27.132.65</t>
  </si>
  <si>
    <t>172.27.132.61</t>
  </si>
  <si>
    <t>[Disabled]  grp-ot-connprod-windows-servers; [Disabled]  grp-ot-cp-clusters; [Disabled]  n-172.26.170.0-25</t>
  </si>
  <si>
    <t>172.26.132.54; 172.26.132.56; 172.26.132.61; 172.26.174.10; 172.26.174.11; 172.26.178.10; 172.26.178.12; 172.26.172.0/23; 172.26.174.0/23; 172.26.176.0/23; 172.26.178.0/23; 172.27.132.61; 172.26.170.0/25; 172.27.174.13-172.27.174.18</t>
  </si>
  <si>
    <t>[Disabled]  bvlicswapd5001.l48ics.net; [Disabled]  bvlicswapp5005.l48ics.net; [Disabled]  bvlicswapp5011.l48ics.net; [Disabled]  bvlicswapt5005.l48ics.net; [Disabled]  hocicswapp5005.l48ics.net</t>
  </si>
  <si>
    <t>172.26.178.12; 172.26.174.10; 172.26.174.11; 172.26.178.10; 172.27.174.10</t>
  </si>
  <si>
    <t>172.26.147.135; 172.27.147.135</t>
  </si>
  <si>
    <t>172.26.147.135; 172.26.170.18; 172.26.170.19; 172.26.170.22; 172.27.170.6; 172.27.170.7</t>
  </si>
  <si>
    <t>172.26.170.23; 172.26.147.135; 172.26.170.18; 172.26.170.19; 172.26.170.22; 172.27.170.6; 172.27.170.7</t>
  </si>
  <si>
    <t>10.140.0.0/16; 10.155.0.0/16</t>
  </si>
  <si>
    <t>172.26.17.137; 172.26.17.138; 172.27.17.141</t>
  </si>
  <si>
    <t>[Disabled]  grp-eot-scada</t>
  </si>
  <si>
    <t>[Disabled]  grp-eot-scada; [Disabled]  masubmabee240aunitctb-plc.l48ics.net; [Disabled]  masubmabeesenatetankbatterydsp1.l48ics.net; [Disabled]  masubmabeesenatetankbatteryhmi1.l48ics.net; [Disabled]  masubmabeesenatetankbatteryplc1.l48ics.net</t>
  </si>
  <si>
    <t>172.26.17.138; 172.26.17.157; 172.26.17.158; 172.27.17.144; 172.27.17.145</t>
  </si>
  <si>
    <t>172.26.17.167; 172.27.17.133; 172.26.147.149; 172.26.147.135; 172.27.147.135; 172.26.147.11; 172.27.147.7; 172.26.132.101; 172.26.132.102; 172.26.132.103; 172.26.132.104; 172.26.132.12; 172.26.132.13; 172.26.132.14; 172.26.132.15; 172.26.132.28; 172.26.132.29; 172.26.132.30; 172.26.132.86; 172.26.132.125; 172.26.132.126; 172.26.132.128; 172.26.132.131; 172.26.132.66; 172.26.132.67; 172.26.132.68; 172.26.132.69; 172.27.132.12; 172.27.132.13; 172.27.132.14; 172.27.132.15; 172.26.132.32; 172.26.132.33; 172.26.132.34; 172.26.132.35</t>
  </si>
  <si>
    <t>[Disabled]  grp-ot-cygnet-support</t>
  </si>
  <si>
    <t>172.26.145.135; 172.26.145.136; 172.26.145.144; 172.27.145.135; 172.27.145.136</t>
  </si>
  <si>
    <t>172.26.146.135; 172.26.146.136; 172.26.146.137; 172.26.146.138; 172.26.146.139; 172.26.146.140; 172.26.146.145; 172.27.146.135; 172.27.146.136; 172.27.146.137; 172.27.146.138; 172.27.146.139; 172.27.146.140</t>
  </si>
  <si>
    <t>172.26.146.10; 172.26.146.29; 172.26.146.6; 172.26.146.7; 172.26.146.8; 172.26.146.9; 172.27.146.10; 172.27.146.6; 172.27.146.7; 172.27.146.8; 172.27.146.9</t>
  </si>
  <si>
    <t>172.26.147.4; 172.26.147.6; 172.27.147.4; 172.27.147.6</t>
  </si>
  <si>
    <t>172.26.17.143; 172.26.17.144; 172.27.17.160; 172.27.17.161</t>
  </si>
  <si>
    <t>172.26.17.136; 172.26.17.137; 172.26.17.141; 172.26.17.142; 172.26.17.150; 172.26.17.161; 172.27.17.155; 172.27.17.158; 172.27.17.159; 172.27.17.167; 172.27.17.168</t>
  </si>
  <si>
    <t>172.26.17.145; 172.26.17.146; 172.26.17.147; 172.26.17.148; 172.26.17.149; 172.27.17.162; 172.27.17.163; 172.27.17.164; 172.27.17.165; 172.27.17.166</t>
  </si>
  <si>
    <t>172.26.17.132; 172.26.17.136; 172.26.17.137; 172.26.17.140; 172.27.17.132; 172.27.17.155; 172.27.17.157</t>
  </si>
  <si>
    <t>172.26.17.132; 172.26.17.135; 172.26.17.136; 172.26.17.137; 172.26.17.138; 172.26.17.139; 172.26.17.140; 172.26.17.141; 172.26.17.142; 172.26.17.143; 172.26.17.144; 172.26.17.145; 172.26.17.146; 172.26.17.147; 172.26.17.148; 172.26.17.149; 172.26.17.150; 172.26.17.151; 172.26.17.152; 172.26.17.153; 172.26.17.161; 172.27.17.132; 172.27.17.136; 172.27.17.137; 172.27.17.138; 172.27.17.139; 172.27.17.155; 172.27.17.157; 172.27.17.158; 172.27.17.159; 172.27.17.160; 172.27.17.161; 172.27.17.162; 172.27.17.163; 172.27.17.164; 172.27.17.165; 172.27.17.166; 172.27.17.167; 172.27.17.168</t>
  </si>
  <si>
    <t>172.26.147.137; 172.27.147.137</t>
  </si>
  <si>
    <t>172.26.147.137; 172.26.147.135; 172.26.147.136; 172.26.147.138; 172.27.147.135; 172.27.147.136; 172.27.147.137</t>
  </si>
  <si>
    <t>172.26.17.132; 172.26.17.135; 172.26.17.136; 172.26.17.137; 172.26.17.138; 172.26.17.139; 172.26.17.140; 172.26.17.141; 172.26.17.142; 172.26.17.143; 172.26.17.144; 172.26.17.145; 172.26.17.146; 172.26.17.147; 172.26.17.148; 172.26.17.149; 172.26.17.150; 172.26.17.151; 172.26.17.152; 172.26.17.153; 172.26.17.161; 172.27.17.132; 172.27.17.136; 172.27.17.137; 172.27.17.138; 172.27.17.139; 172.27.17.155; 172.27.17.157; 172.27.17.158; 172.27.17.159; 172.27.17.160; 172.27.17.161; 172.27.17.162; 172.27.17.163; 172.27.17.164; 172.27.17.165; 172.27.17.166; 172.27.17.167; 172.27.17.168; 172.26.17.154; 172.27.17.154</t>
  </si>
  <si>
    <t>172.26.147.137; 172.26.132.10; 172.26.132.11; 172.26.132.6; 172.26.132.7; 172.26.132.8; 172.26.132.9; 172.26.145.135; 172.26.145.136; 172.26.145.144; 172.26.146.10; 172.26.146.135; 172.26.146.136; 172.26.146.137; 172.26.146.138; 172.26.146.139; 172.26.146.140; 172.26.146.145; 172.26.146.29; 172.26.146.6; 172.26.146.7; 172.26.146.8; 172.26.146.9; 172.26.147.135; 172.26.147.136; 172.26.147.138; 172.26.147.4; 172.26.147.6; 172.27.132.10; 172.27.132.11; 172.27.132.6; 172.27.132.7; 172.27.132.8; 172.27.132.9; 172.27.145.135; 172.27.145.136; 172.27.146.10; 172.27.146.135; 172.27.146.136; 172.27.146.137; 172.27.146.138; 172.27.146.139; 172.27.146.140; 172.27.146.6; 172.27.146.7; 172.27.146.8; 172.27.146.9; 172.27.147.135; 172.27.147.136; 172.27.147.137; 172.27.147.4; 172.27.147.6</t>
  </si>
  <si>
    <t>172.26.145.135; 172.26.145.136; 172.26.145.144; 172.27.145.135; 172.27.145.136; 172.26.146.135; 172.26.146.136; 172.26.146.137; 172.26.146.138; 172.26.146.139; 172.26.146.140; 172.26.146.145; 172.27.146.135; 172.27.146.136; 172.27.146.137; 172.27.146.138; 172.27.146.139; 172.27.146.140; 172.26.146.10; 172.26.146.29; 172.26.146.6; 172.26.146.7; 172.26.146.8; 172.26.146.9; 172.27.146.10; 172.27.146.6; 172.27.146.7; 172.27.146.8; 172.27.146.9; 172.26.147.4; 172.26.147.6; 172.27.147.4; 172.27.147.6; 172.26.145.133; 172.26.145.145; 172.26.146.11; 172.26.146.14; 172.26.146.141; 172.26.146.18; 172.26.149.243; 172.26.146.12; 172.26.146.13; 172.26.146.15; 172.26.146.16; 172.26.146.17; 172.26.146.19; 172.26.146.20; 172.26.146.21; 172.26.146.22; 172.26.146.23; 172.26.146.24; 172.26.146.25; 172.26.146.26; 172.26.146.27; 172.26.146.28; 172.26.146.30; 172.26.146.31; 172.26.146.32; 172.26.146.33</t>
  </si>
  <si>
    <t>172.26.163.187; 172.26.163.188</t>
  </si>
  <si>
    <t>172.26.163.142; 172.26.163.143; 172.26.163.144; 172.26.163.145; 172.26.163.146; 172.26.163.147; 172.26.163.148; 172.26.163.149; 172.26.163.150; 172.26.163.151; 172.26.163.152; 172.26.163.153; 172.26.163.169; 172.26.163.177; 172.26.163.178; 172.26.163.179; 172.26.163.180; 172.26.163.181; 172.26.163.182; 172.26.163.183; 172.26.163.184; 172.26.163.185; 172.26.163.186; 172.26.163.187; 172.26.163.188; 172.26.163.189; 172.26.163.190; 172.26.163.191; 172.27.163.130; 172.27.163.131; 172.27.163.132; 172.27.163.133; 172.27.163.134; 172.27.163.135; 172.27.163.136; 172.27.163.137; 172.27.163.138; 172.27.163.139</t>
  </si>
  <si>
    <t>172.26.163.131; 172.26.163.132; 172.27.163.130; 172.27.163.131; 172.27.163.132; 172.27.163.133; 172.27.163.134; 172.27.163.135; 172.27.163.136; 172.27.163.137; 172.27.163.138; 172.27.163.139; 172.27.163.141; 172.27.163.142; 172.27.163.143; 172.27.163.144; 172.27.163.145; 172.27.163.146; 172.27.163.147; 172.27.163.148; 172.27.163.149; 172.27.163.150; 172.27.163.151; 172.27.163.152; 172.27.163.153; 172.27.163.154; 172.27.163.155; 172.27.163.156; 172.27.163.157; 172.27.163.158</t>
  </si>
  <si>
    <t>172.26.163.131; 172.26.163.132; 172.26.163.133; 172.26.163.134; 172.26.163.142; 172.26.163.143; 172.26.163.144; 172.26.163.145; 172.26.163.146; 172.26.163.147; 172.26.163.148; 172.26.163.149; 172.26.163.150; 172.26.163.151; 172.26.163.152; 172.26.163.153; 172.26.163.154; 172.26.163.155; 172.26.163.156; 172.26.163.157; 172.26.163.158; 172.26.163.159; 172.26.163.160; 172.26.163.161; 172.26.163.177; 172.26.163.178; 172.26.163.179; 172.26.163.180; 172.26.163.181; 172.26.163.182; 172.26.163.183; 172.26.163.184; 172.26.163.185; 172.26.163.186; 172.26.163.187; 172.26.163.188; 172.26.163.189; 172.26.163.190; 172.26.163.191; 172.27.163.130; 172.27.163.131; 172.27.163.132; 172.27.163.133; 172.27.163.134; 172.27.163.135; 172.27.163.136; 172.27.163.137; 172.27.163.138; 172.27.163.139; 172.27.163.141; 172.27.163.142; 172.27.163.151; 172.27.163.152; 172.27.163.153; 172.27.163.154; 172.27.163.155; 172.27.163.156; 172.27.163.157; 172.27.163.158</t>
  </si>
  <si>
    <t>172.26.163.133; 172.27.163.143; 172.27.163.144</t>
  </si>
  <si>
    <t>172.26.163.131; 172.26.163.132; 172.27.163.141; 172.27.163.145</t>
  </si>
  <si>
    <t>172.26.163.131; 172.26.163.132; 172.27.163.141; 172.27.163.142</t>
  </si>
  <si>
    <t>172.26.163.131; 172.26.163.132; 172.27.163.141; 172.27.163.144</t>
  </si>
  <si>
    <t>172.26.163.142; 172.26.163.143; 172.26.163.144; 172.26.163.145; 172.26.163.146; 172.26.163.147; 172.26.163.148; 172.26.163.149; 172.26.163.150; 172.26.163.151; 172.26.163.152; 172.26.163.153; 172.26.163.154; 172.26.163.155; 172.26.163.156; 172.26.163.157; 172.26.163.158; 172.26.163.159; 172.26.163.160; 172.26.163.161; 172.26.163.169; 172.26.163.170; 172.26.163.175; 172.26.163.176; 172.26.163.177; 172.26.163.178; 172.26.163.179; 172.26.163.180; 172.26.163.181; 172.26.163.182; 172.26.163.183; 172.26.163.184; 172.26.163.185; 172.26.163.186; 172.26.163.187; 172.26.163.188; 172.26.163.189; 172.26.163.190; 172.26.163.191; 172.27.163.130; 172.27.163.131; 172.27.163.132; 172.27.163.133; 172.27.163.134; 172.27.163.135; 172.27.163.136; 172.27.163.137; 172.27.163.138; 172.27.163.139; 172.27.163.151; 172.27.163.152; 172.27.163.153; 172.27.163.154; 172.27.163.155; 172.27.163.156; 172.27.163.157; 172.27.163.158</t>
  </si>
  <si>
    <t>172.26.163.131; 172.26.163.132; 172.26.163.162; 172.26.163.142; 172.26.163.143; 172.26.163.144; 172.26.163.145; 172.26.163.146; 172.26.163.147; 172.26.163.148; 172.26.163.149; 172.26.163.150; 172.26.163.151; 172.26.163.152; 172.26.163.153; 172.26.163.154; 172.26.163.155; 172.26.163.156; 172.26.163.157; 172.26.163.158; 172.26.163.159; 172.26.163.160; 172.26.163.161; 172.26.163.169; 172.26.163.170; 172.26.163.175; 172.26.163.176; 172.26.163.177; 172.26.163.178; 172.26.163.179; 172.26.163.180; 172.26.163.181; 172.26.163.182; 172.26.163.183; 172.26.163.184; 172.26.163.185; 172.26.163.186; 172.26.163.187; 172.26.163.188; 172.26.163.189; 172.26.163.190; 172.26.163.191; 172.27.163.130; 172.27.163.131; 172.27.163.132; 172.27.163.133; 172.27.163.134; 172.27.163.135; 172.27.163.136; 172.27.163.137; 172.27.163.138; 172.27.163.139; 172.27.163.151; 172.27.163.152; 172.27.163.153; 172.27.163.154; 172.27.163.155; 172.27.163.156; 172.27.163.157; 172.27.163.158; 172.26.163.166; 172.26.163.167; 172.27.163.149; 172.27.163.150</t>
  </si>
  <si>
    <t>172.27.163.141; 172.27.163.142</t>
  </si>
  <si>
    <t>172.26.7.8; 172.27.7.14; 172.27.7.8</t>
  </si>
  <si>
    <t>172.27.163.130; 172.27.163.131; 172.27.163.132; 172.27.163.133; 172.27.163.134; 172.27.163.135; 172.27.163.136; 172.27.163.137; 172.27.163.138; 172.27.163.139; 172.27.163.151; 172.27.163.152; 172.27.163.153; 172.27.163.154; 172.27.163.155; 172.27.163.156; 172.27.163.157; 172.27.163.158</t>
  </si>
  <si>
    <t>172.26.163.131; 172.26.163.132; 172.26.163.133; 172.26.163.134; 172.26.163.142; 172.26.163.143; 172.26.163.144; 172.26.163.145; 172.26.163.146; 172.26.163.147; 172.26.163.148; 172.26.163.149; 172.26.163.150; 172.26.163.151; 172.26.163.152; 172.26.163.153; 172.26.163.154; 172.26.163.155; 172.26.163.156; 172.26.163.157; 172.26.163.158; 172.26.163.159; 172.26.163.160; 172.26.163.161; 172.26.163.162; 172.26.163.163; 172.26.163.164; 172.26.163.165; 172.26.163.166; 172.26.163.167; 172.26.163.168; 172.26.163.169; 172.26.163.170; 172.26.163.172; 172.26.163.175; 172.26.163.176; 172.26.163.177; 172.26.163.178; 172.26.163.179; 172.26.163.180; 172.26.163.181; 172.26.163.182; 172.26.163.183; 172.26.163.184; 172.26.163.185; 172.26.163.186; 172.26.163.187; 172.26.163.188; 172.26.163.189; 172.26.163.190; 172.26.163.191; 172.26.9.5; 172.27.163.130; 172.27.163.131; 172.27.163.132; 172.27.163.133; 172.27.163.134; 172.27.163.135; 172.27.163.136; 172.27.163.137; 172.27.163.138; 172.27.163.139; 172.27.163.140; 172.27.163.141; 172.27.163.142; 172.27.163.143; 172.27.163.144; 172.27.163.145; 172.27.163.146; 172.27.163.147; 172.27.163.148; 172.27.163.149; 172.27.163.150; 172.27.163.151; 172.27.163.152; 172.27.163.153; 172.27.163.154; 172.27.163.155; 172.27.163.156; 172.27.163.157; 172.27.163.158; 172.27.9.5</t>
  </si>
  <si>
    <t>172.26.163.142; 172.26.163.143; 172.26.163.144; 172.26.163.145; 172.26.163.146; 172.26.163.147; 172.26.163.148; 172.26.163.149; 172.26.163.150; 172.26.163.151; 172.26.163.152; 172.26.163.153; 172.26.163.154; 172.26.163.155; 172.26.163.156; 172.26.163.157; 172.26.163.158; 172.26.163.159; 172.26.163.160; 172.26.163.161; 172.26.163.169; 172.26.163.170; 172.26.163.172; 172.26.163.175; 172.26.163.176; 172.26.163.177; 172.26.163.178; 172.26.163.179; 172.26.163.180; 172.26.163.181; 172.26.163.182; 172.26.163.183; 172.26.163.184; 172.26.163.185; 172.26.163.186; 172.26.163.187; 172.26.163.188; 172.26.163.189; 172.26.163.190; 172.26.163.191</t>
  </si>
  <si>
    <t>172.26.163.131; 172.26.163.132; 172.26.163.133; 172.26.163.134; 172.26.163.142; 172.26.163.143; 172.26.163.144; 172.26.163.145; 172.26.163.146; 172.26.163.147; 172.26.163.148; 172.26.163.149; 172.26.163.150; 172.26.163.151; 172.26.163.152; 172.26.163.153; 172.26.163.154; 172.26.163.155; 172.26.163.156; 172.26.163.157; 172.26.163.158; 172.26.163.159; 172.26.163.160; 172.26.163.161; 172.26.163.162; 172.26.163.163; 172.26.163.164; 172.26.163.165; 172.26.163.169; 172.26.163.170; 172.26.163.175; 172.26.163.176; 172.26.163.177; 172.26.163.178; 172.26.163.179; 172.26.163.180; 172.26.163.181; 172.26.163.182; 172.26.163.183; 172.26.163.184; 172.26.163.185; 172.26.163.186; 172.26.163.187; 172.26.163.188; 172.26.163.189; 172.26.163.190; 172.26.163.191; 172.27.163.130; 172.27.163.131; 172.27.163.132; 172.27.163.133; 172.27.163.134; 172.27.163.135; 172.27.163.136; 172.27.163.137; 172.27.163.138; 172.27.163.139; 172.27.163.141; 172.27.163.142; 172.27.163.143; 172.27.163.144; 172.27.163.145; 172.27.163.146; 172.27.163.147; 172.27.163.148; 172.27.163.151; 172.27.163.152; 172.27.163.153; 172.27.163.154; 172.27.163.155; 172.27.163.156; 172.27.163.157; 172.27.163.158</t>
  </si>
  <si>
    <t>10.112.74.192/28</t>
  </si>
  <si>
    <t>172.26.145.133; 172.26.145.145; 172.26.145.137; 172.26.145.138; 172.26.145.139; 172.26.145.140; 172.26.145.141; 172.26.145.142; 172.26.145.143; 172.26.145.146; 172.26.145.147; 172.26.145.148; 172.26.145.149; 172.26.145.150; 172.26.145.151; 172.26.163.177; 172.26.163.178; 172.26.163.179; 172.26.163.180</t>
  </si>
  <si>
    <t>n-172.26.145.128-25-Bakken-Wonderware-Subnet</t>
  </si>
  <si>
    <t>172.26.146.11; 172.26.146.14; 172.26.146.18; 172.26.146.12; 172.26.146.13; 172.26.146.15; 172.26.146.16; 172.26.146.17; 172.26.146.19; 172.26.146.20; 172.26.146.21; 172.26.146.22; 172.26.146.23; 172.26.146.24; 172.26.146.25; 172.26.146.26; 172.26.146.27; 172.26.146.28; 172.26.146.30; 172.26.146.31; 172.26.146.32; 172.26.146.33; 172.26.163.185; 172.26.163.186; 172.26.163.187; 172.26.163.188; 172.26.163.189; 172.26.163.190; 172.26.163.191; 172.28.126.0/24</t>
  </si>
  <si>
    <t>172.26.146.11; 172.26.146.14; 172.26.146.18; 172.28.126.0/24; 172.26.146.12; 172.26.146.13; 172.26.146.15; 172.26.146.16; 172.26.146.17; 172.26.146.19; 172.26.146.20; 172.26.146.21; 172.26.146.22; 172.26.146.23; 172.26.146.24; 172.26.146.25; 172.26.146.26; 172.26.146.27; 172.26.146.28; 172.26.146.30; 172.26.146.31; 172.26.146.32; 172.26.146.33; 172.26.163.185; 172.26.163.186; 172.26.163.187; 172.26.163.188; 172.26.163.189; 172.26.163.190; 172.26.163.191</t>
  </si>
  <si>
    <t>172.26.146.0/25</t>
  </si>
  <si>
    <t>172.26.146.141; 172.26.146.142; 172.26.146.143; 172.26.146.144; 172.26.146.146; 172.26.163.181; 172.26.163.182</t>
  </si>
  <si>
    <t>172.26.146.128/25</t>
  </si>
  <si>
    <t>10.114.46.10; 10.114.46.250; 10.114.54.1; 10.114.54.18; 10.114.54.249; 10.114.58.249; 10.114.58.250; 10.114.58.4; 10.114.62.19; 10.114.62.249; 10.114.62.250; 10.114.62.27; 10.114.94.250; 10.114.94.3; 10.114.117.49; 10.114.117.6; 10.114.117.69; 10.114.136.114; 10.114.136.140; 10.114.136.244; 10.114.136.84; 10.114.136.86; 10.114.137.12; 10.114.137.129; 10.114.137.57; 10.114.137.82; 10.114.139.243; 10.114.139.250; 10.114.148.112; 10.114.148.132; 10.114.148.2; 10.114.149.248; 10.114.149.249; 10.114.78.16; 10.114.78.249; 10.114.78.9; 10.112.4.8; 10.112.4.9; 10.114.100.10; 10.114.100.8; 10.114.101.248; 10.114.108.1; 10.114.108.140; 10.114.108.22; 10.114.108.47; 10.114.116.6; 10.114.54.248; 10.114.70.9</t>
  </si>
  <si>
    <t>172.26.146.12; 172.26.146.13; 172.26.146.15; 172.26.146.16; 172.26.146.17; 172.26.146.19; 172.26.146.20; 172.26.146.21; 172.26.146.22; 172.26.146.23; 172.26.146.24; 172.26.146.25; 172.26.146.26; 172.26.146.27; 172.26.146.28; 172.26.146.30; 172.26.146.31; 172.26.146.32; 172.26.146.33; 172.26.163.185; 172.26.163.186; 172.26.163.187; 172.26.163.188; 172.26.163.189; 172.26.163.190; 172.26.163.191</t>
  </si>
  <si>
    <t>10.114.46.10; 10.114.46.250; 10.114.54.1; 10.114.54.18; 10.114.54.249; 10.114.58.249; 10.114.58.250; 10.114.58.4; 10.114.62.19; 10.114.62.249; 10.114.62.250; 10.114.62.27; 10.114.94.250; 10.114.94.3</t>
  </si>
  <si>
    <t>grp-eagleford-gnz-ww-citrix-servers-for-wkstns; 172.26.146.12; 172.26.146.13; 172.26.146.15; 172.26.146.16; 172.26.146.17; 172.26.146.19; 172.26.146.20; 172.26.146.21; 172.26.146.22; 172.26.146.23; 172.26.146.24; 172.26.146.25; 172.26.146.26; 172.26.146.27; 172.26.146.28; 172.26.146.30; 172.26.146.31; 172.26.146.32; 172.26.146.33; 172.26.163.185; 172.26.163.186; 172.26.163.187; 172.26.163.188; 172.26.163.189; 172.26.163.190; 172.26.163.191</t>
  </si>
  <si>
    <t>10.114.117.49; 10.114.117.6; 10.114.117.69; 10.114.136.114; 10.114.136.140; 10.114.136.244; 10.114.136.84; 10.114.136.86; 10.114.137.12; 10.114.137.129; 10.114.137.57; 10.114.137.82; 10.114.139.243; 10.114.139.250; 10.114.148.112; 10.114.148.132; 10.114.148.2; 10.114.149.248; 10.114.149.249; 10.114.78.16; 10.114.78.249; 10.114.78.9</t>
  </si>
  <si>
    <t>10.112.4.8; 10.112.4.9; 10.114.100.10; 10.114.100.8; 10.114.101.248; 10.114.108.1; 10.114.108.140; 10.114.108.22; 10.114.108.47; 10.114.116.6; 10.114.54.248; 10.114.70.9</t>
  </si>
  <si>
    <t>grp-eagleford-knd-ww-citrix-servers-for-wkstns; 172.26.146.12; 172.26.146.13; 172.26.146.15; 172.26.146.16; 172.26.146.17; 172.26.146.19; 172.26.146.20; 172.26.146.21; 172.26.146.22; 172.26.146.23; 172.26.146.24; 172.26.146.25; 172.26.146.26; 172.26.146.27; 172.26.146.28; 172.26.146.30; 172.26.146.31; 172.26.146.32; 172.26.146.33; 172.26.163.185; 172.26.163.186; 172.26.163.187; 172.26.163.188; 172.26.163.189; 172.26.163.190; 172.26.163.191</t>
  </si>
  <si>
    <t>grp-eagleford-plsnt-ww-citrix-servers-for-wkstns; 172.26.146.12; 172.26.146.13; 172.26.146.15; 172.26.146.16; 172.26.146.17; 172.26.146.19; 172.26.146.20; 172.26.146.21; 172.26.146.22; 172.26.146.23; 172.26.146.24; 172.26.146.25; 172.26.146.26; 172.26.146.27; 172.26.146.28; 172.26.146.30; 172.26.146.31; 172.26.146.32; 172.26.146.33; 172.26.163.185; 172.26.163.186; 172.26.163.187; 172.26.163.188; 172.26.163.189; 172.26.163.190; 172.26.163.191</t>
  </si>
  <si>
    <t>10.112.4.8; 10.112.4.9; 10.114.100.10; 10.114.100.8; 10.114.101.248; 10.114.108.1; 10.114.108.140; 10.114.108.22; 10.114.108.47; 10.114.116.6; 10.114.117.49; 10.114.117.6; 10.114.117.69; 10.114.136.114; 10.114.136.140; 10.114.136.244; 10.114.136.84; 10.114.136.86; 10.114.137.12; 10.114.137.129; 10.114.137.57; 10.114.137.82; 10.114.139.243; 10.114.139.250; 10.114.148.112; 10.114.148.132; 10.114.148.2; 10.114.149.248; 10.114.149.249; 10.114.46.10; 10.114.46.250; 10.114.54.1; 10.114.54.18; 10.114.54.248; 10.114.54.249; 10.114.58.249; 10.114.58.250; 10.114.58.4; 10.114.62.19; 10.114.62.249; 10.114.62.250; 10.114.62.27; 10.114.70.9; 10.114.78.16; 10.114.78.249; 10.114.78.9; 10.114.94.250; 10.114.94.3</t>
  </si>
  <si>
    <t>172.26.149.243; 172.26.149.244; 172.26.149.245; 172.26.149.246; 172.26.149.248; 172.26.163.183; 172.26.163.184</t>
  </si>
  <si>
    <t>10.112.72.172/32</t>
  </si>
  <si>
    <t>10.112.129.139/32</t>
  </si>
  <si>
    <t>10.112.127.135/32</t>
  </si>
  <si>
    <t>10.112.130.146/32; 10.112.130.151/32</t>
  </si>
  <si>
    <t>10.112.134.148/32</t>
  </si>
  <si>
    <t>10.112.74.196/32</t>
  </si>
  <si>
    <t>10.112.3.37</t>
  </si>
  <si>
    <t>172.26.146.11; 172.26.146.14; 172.26.146.18; 172.26.146.12; 172.26.146.13; 172.26.146.15; 172.26.146.16; 172.26.146.17; 172.26.146.19; 172.26.146.20; 172.26.146.21; 172.26.146.22; 172.26.146.23; 172.26.146.24; 172.26.146.25; 172.26.146.26; 172.26.146.27; 172.26.146.28; 172.26.146.30; 172.26.146.31; 172.26.146.32; 172.26.146.33; 172.26.163.185; 172.26.163.186; 172.26.163.187; 172.26.163.188; 172.26.163.189; 172.26.163.190; 172.26.163.191</t>
  </si>
  <si>
    <t>172.26.146.15</t>
  </si>
  <si>
    <t>172.26.145.138; 172.26.145.145</t>
  </si>
  <si>
    <t>172.26.145.138</t>
  </si>
  <si>
    <t>172.26.145.141; 172.26.145.150</t>
  </si>
  <si>
    <t>172.26.145.137; 172.26.146.144; 172.26.146.22; 172.26.146.26; 172.26.146.31; 172.26.149.246</t>
  </si>
  <si>
    <t>172.26.145.133; 172.26.145.134; 172.26.145.140; 172.26.145.141; 172.26.145.143; 172.26.145.151; 172.26.146.11; 172.26.146.12; 172.26.146.13; 172.26.146.14; 172.26.146.141; 172.26.146.142; 172.26.146.143; 172.26.146.15; 172.26.146.16; 172.26.146.17; 172.26.146.18; 172.26.146.19; 172.26.146.20; 172.26.149.243; 172.26.149.244; 172.26.149.245</t>
  </si>
  <si>
    <t>172.26.145.137; 172.26.145.138; 172.26.145.139; 172.26.145.140; 172.26.145.141; 172.26.145.142; 172.26.145.143; 172.26.145.146; 172.26.145.147; 172.26.145.148; 172.26.145.149; 172.26.145.150; 172.26.145.151; 172.26.146.12; 172.26.146.13; 172.26.146.142; 172.26.146.143; 172.26.146.144; 172.26.146.146; 172.26.146.15; 172.26.146.16; 172.26.146.17; 172.26.146.19; 172.26.146.20; 172.26.146.21; 172.26.146.22; 172.26.146.23; 172.26.146.24; 172.26.146.25; 172.26.146.26; 172.26.146.27; 172.26.146.28; 172.26.146.30; 172.26.146.31; 172.26.146.32; 172.26.146.33; 172.26.147.141; 172.26.147.142; 172.26.147.143; 172.26.147.144; 172.26.147.146; 172.26.147.147; 172.26.147.148; 172.26.149.244; 172.26.149.245; 172.26.149.246; 172.26.149.248; 172.26.163.177; 172.26.163.178; 172.26.163.179; 172.26.163.180; 172.26.163.181; 172.26.163.182; 172.26.163.185; 172.26.163.186; 172.26.163.187; 172.26.163.188; 172.26.163.189; 172.26.163.190; 172.26.163.191; 172.26.163.183; 172.26.163.184</t>
  </si>
  <si>
    <t>172.26.17.162; 172.26.146.142; 172.26.146.143; 172.26.146.144; 172.26.146.146; 172.26.146.12; 172.26.146.13; 172.26.146.15; 172.26.146.16; 172.26.146.17; 172.26.146.19; 172.26.146.20; 172.26.146.21; 172.26.146.22; 172.26.146.23; 172.26.146.24; 172.26.146.25; 172.26.146.26; 172.26.146.27; 172.26.146.28; 172.26.146.30; 172.26.146.31; 172.26.146.32; 172.26.146.33; 172.26.149.244; 172.26.149.245; 172.26.149.246; 172.26.149.248</t>
  </si>
  <si>
    <t>172.26.17.163; 172.26.145.137; 172.26.145.138; 172.26.145.139; 172.26.145.140; 172.26.145.141; 172.26.145.142; 172.26.145.143; 172.26.145.146; 172.26.145.147; 172.26.145.148; 172.26.145.149; 172.26.145.150; 172.26.145.151</t>
  </si>
  <si>
    <t>172.26.147.149; 172.26.132.101; 172.26.132.102; 172.26.132.103; 172.26.132.104; 172.26.132.12; 172.26.132.13; 172.26.132.14; 172.26.132.15; 172.26.132.28; 172.26.132.29; 172.26.132.30; 172.26.132.86; 172.26.132.125; 172.26.132.126; 172.26.132.128; 172.26.132.131; 172.26.132.66; 172.26.132.67; 172.26.132.68; 172.26.132.69; 172.27.132.12; 172.27.132.13; 172.27.132.14; 172.27.132.15; 172.26.132.32; 172.26.132.33; 172.26.132.34; 172.26.132.35; 172.26.145.140; 172.26.145.151; 172.26.146.12; 172.26.146.142; 172.26.146.15; 172.26.146.19; 172.26.149.244; 172.26.145.141; 172.26.145.143; 172.26.146.13; 172.26.146.143; 172.26.146.16; 172.26.146.17; 172.26.146.20; 172.26.149.245</t>
  </si>
  <si>
    <t>172.26.147.149; 172.26.147.135; 172.27.147.135</t>
  </si>
  <si>
    <t>172.26.146.141; 172.26.146.142; 172.26.146.143; 172.26.146.144; 172.26.146.146</t>
  </si>
  <si>
    <t>172.26.148.132; 172.26.148.133; 172.26.148.135; 172.26.148.136; 172.27.148.132; 172.27.148.133; 172.26.149.4; 172.26.149.5; 172.26.149.6; 172.26.149.7; 172.26.149.8; 172.26.149.9; 172.27.149.4; 172.27.149.5</t>
  </si>
  <si>
    <t>172.26.163.154; 172.26.163.155; 172.26.163.156; 172.26.163.157; 172.26.163.158; 172.26.163.159; 172.26.163.160; 172.26.163.161; 172.26.163.170; 172.27.163.151; 172.27.163.152; 172.27.163.153; 172.27.163.154; 172.27.163.155; 172.27.163.156; 172.27.163.157; 172.27.163.158</t>
  </si>
  <si>
    <t>172.26.132.6; 172.26.132.7; 172.27.132.6; 172.27.132.7</t>
  </si>
  <si>
    <t>172.26.132.8; 172.26.132.9; 172.27.132.8; 172.27.132.9</t>
  </si>
  <si>
    <t>172.26.132.10; 172.26.132.11; 172.27.132.10; 172.27.132.11</t>
  </si>
  <si>
    <t>172.26.145.133; 172.26.145.145; 172.26.145.135; 172.26.145.136; 172.26.145.144; 172.27.145.135; 172.27.145.136; 172.26.163.177; 172.26.163.178; 172.26.163.179; 172.26.163.180</t>
  </si>
  <si>
    <t>172.26.148.4; 172.26.148.5; 172.26.148.6; 172.26.148.7; 172.27.148.4; 172.27.148.5</t>
  </si>
  <si>
    <t>172.26.18.10; 172.26.18.15; 172.26.18.16; 172.26.18.17; 172.26.18.18; 172.26.18.6; 172.26.18.7; 172.26.18.8; 172.26.18.9; 172.27.18.10; 172.27.18.4; 172.27.18.5; 172.27.18.6</t>
  </si>
  <si>
    <t>172.26.148.4; 172.26.148.5; 172.26.148.6; 172.26.148.7; 172.27.148.4; 172.27.148.5; 172.26.148.132; 172.26.148.133; 172.26.148.135; 172.26.148.136; 172.27.148.132; 172.27.148.133; 172.26.142.132; 172.26.142.133; 172.27.142.132; 172.27.142.133; 172.26.149.4; 172.26.149.5; 172.26.149.6; 172.26.149.7; 172.26.149.8; 172.26.149.9; 172.27.149.4; 172.27.149.5</t>
  </si>
  <si>
    <t>172.26.18.12; 172.26.18.13; 172.27.18.7</t>
  </si>
  <si>
    <t>172.26.18.11; 172.26.18.14; 172.27.18.8</t>
  </si>
  <si>
    <t>[Disabled]  grp-ot-xspoc-citrix-servers</t>
  </si>
  <si>
    <t>172.26.148.132; 172.26.148.133; 172.26.148.135; 172.26.148.136; 172.27.148.132; 172.27.148.133</t>
  </si>
  <si>
    <t>[Disabled]  grp-ot-midland-xspoc-concho</t>
  </si>
  <si>
    <t>172.26.145.135; 172.26.145.136; 172.26.145.144; 172.27.145.135; 172.27.145.136; 172.26.146.135; 172.26.146.136; 172.26.146.137; 172.26.146.138; 172.26.146.139; 172.26.146.140; 172.26.146.145; 172.27.146.135; 172.27.146.136; 172.27.146.137; 172.27.146.138; 172.27.146.139; 172.27.146.140; 172.26.146.10; 172.26.146.29; 172.26.146.6; 172.26.146.7; 172.26.146.8; 172.26.146.9; 172.27.146.10; 172.27.146.6; 172.27.146.7; 172.27.146.8; 172.27.146.9; 172.26.147.4; 172.26.147.6; 172.27.147.4; 172.27.147.6</t>
  </si>
  <si>
    <t>172.26.146.11; 172.26.146.14; 172.26.146.18; 172.26.146.10; 172.26.146.29; 172.26.146.6; 172.26.146.7; 172.26.146.8; 172.26.146.9; 172.27.146.10; 172.27.146.6; 172.27.146.7; 172.27.146.8; 172.27.146.9</t>
  </si>
  <si>
    <t>172.26.145.135; 172.26.145.136; 172.26.145.144; 172.27.145.135; 172.27.145.136; 172.26.146.135; 172.26.146.136; 172.26.146.137; 172.26.146.138; 172.26.146.139; 172.26.146.140; 172.26.146.145; 172.27.146.135; 172.27.146.136; 172.27.146.137; 172.27.146.138; 172.27.146.139; 172.27.146.140; 172.26.147.4; 172.26.147.6; 172.27.147.4; 172.27.147.6</t>
  </si>
  <si>
    <t>[Disabled]  grp-cygnet-bakken</t>
  </si>
  <si>
    <t>172.26.17.132; 172.26.17.152; 172.26.17.153; 172.27.17.138; 172.27.17.139; 172.26.17.151; 172.27.17.137; 172.26.34.12; 172.27.34.12</t>
  </si>
  <si>
    <t>172.26.17.155; 172.27.17.140</t>
  </si>
  <si>
    <t>[Disabled]  grp-dmz-cygnet-delaware-gns; [Disabled]  grp-dmz-cygnet-midland-gns; [Disabled]  grp-dmz-netscaler-vip</t>
  </si>
  <si>
    <t>158.139.1.240; 158.139.1.241; 158.139.172.172; 158.139.172.173; 158.139.172.201; 158.139.172.202; 172.26.17.155; 172.27.17.140</t>
  </si>
  <si>
    <t>158.139.112.239; 158.139.136.149; 158.139.136.156; 172.26.17.155; 172.27.17.140</t>
  </si>
  <si>
    <t>158.139.137.120; 172.26.17.155; 172.27.17.140</t>
  </si>
  <si>
    <t>10.130.64.15; 172.26.17.154; 172.27.17.154; 10.130.64.137</t>
  </si>
  <si>
    <t>172.26.147.138; 172.27.147.138</t>
  </si>
  <si>
    <t>172.26.174.13; 172.26.174.14; 172.26.174.15; 172.26.174.16; 172.26.174.17; 172.26.174.18; 172.27.174.13; 172.27.174.14; 172.27.174.15; 172.27.174.16; 172.27.174.17; 172.27.174.18; 172.26.178.14; 172.26.178.15; 172.26.178.6; 172.26.178.7; 172.26.178.8; 172.26.178.9</t>
  </si>
  <si>
    <t>172.26.17.156</t>
  </si>
  <si>
    <t>172.26.146.136</t>
  </si>
  <si>
    <t>172.26.169.4</t>
  </si>
  <si>
    <t>172.26.169.5</t>
  </si>
  <si>
    <t>172.26.169.4; 172.26.169.5</t>
  </si>
  <si>
    <t>172.26.169.8</t>
  </si>
  <si>
    <t>172.26.145.2; 172.26.145.3; 172.27.145.2; 172.27.145.3; 172.26.144.2; 172.26.144.3; 172.26.144.4; 172.26.144.5; 172.26.144.6; 172.26.144.8; 172.26.144.9; 172.27.144.2</t>
  </si>
  <si>
    <t>172.26.144.3; 172.27.144.2</t>
  </si>
  <si>
    <t>172.26.145.10; 172.26.145.11; 172.26.145.13; 172.26.145.14; 172.26.145.15; 172.27.145.10</t>
  </si>
  <si>
    <t>172.26.145.2; 172.26.145.3; 172.26.145.4; 172.27.145.2; 172.27.145.3</t>
  </si>
  <si>
    <t>172.26.144.2; 172.26.144.3; 172.26.144.4; 172.26.144.5; 172.26.144.6; 172.26.144.8; 172.26.144.9; 172.27.144.2</t>
  </si>
  <si>
    <t>10.148.255.10; 10.148.255.12; 10.148.255.16; 10.148.255.17; 10.148.255.70; 10.148.255.73; 10.37.8.67; 10.37.8.69; 10.37.8.70</t>
  </si>
  <si>
    <t>[Disabled]  grp-ot-ignition-io</t>
  </si>
  <si>
    <t>[Disabled]  bvlicsuide001.l48ics.net; [Disabled]  bvlicsuife001.l48ics.net</t>
  </si>
  <si>
    <t>[Disabled]  bvlicsueam001.l48ics.net</t>
  </si>
  <si>
    <t>172.26.145.10</t>
  </si>
  <si>
    <t>172.26.145.10; 172.26.145.11; 172.27.145.10</t>
  </si>
  <si>
    <t>172.26.144.6; 172.26.144.8</t>
  </si>
  <si>
    <t>172.26.147.135; 172.26.144.3; 172.27.144.2</t>
  </si>
  <si>
    <t>172.26.156.132</t>
  </si>
  <si>
    <t>172.26.145.135; 172.26.145.136; 172.26.148.6; 172.27.145.135; 172.27.145.136; 172.26.146.10; 172.26.146.6; 172.26.146.7; 172.26.146.8; 172.26.146.9</t>
  </si>
  <si>
    <t>172.26.147.10; 172.26.147.13; 172.27.147.9</t>
  </si>
  <si>
    <t>172.26.147.11; 172.27.147.7</t>
  </si>
  <si>
    <t>172.26.17.167; 172.27.17.133; 172.26.17.168; 172.27.17.134; 172.26.147.11; 172.26.147.7; 172.27.147.7; 172.26.147.140; 172.27.147.132; 172.26.147.12; 172.26.147.8; 172.26.147.9; 172.27.147.8</t>
  </si>
  <si>
    <t>172.26.17.167; 172.27.17.133; 172.26.17.168; 172.27.17.134; 172.26.147.140; 172.27.147.132; 172.26.147.12; 172.26.147.8; 172.26.147.9; 172.27.147.8</t>
  </si>
  <si>
    <t>172.26.17.167; 172.27.17.133; 172.26.17.168; 172.27.17.134</t>
  </si>
  <si>
    <t>172.26.147.10; 172.26.147.11; 172.26.147.12; 172.26.147.13; 172.26.147.140; 172.26.147.7; 172.26.147.8; 172.26.147.9; 172.26.163.192; 172.26.17.167; 172.26.17.168; 172.27.147.132; 172.27.147.7; 172.27.147.8; 172.27.147.9; 172.27.163.162; 172.27.17.133; 172.27.17.134</t>
  </si>
  <si>
    <t>172.26.163.192; 172.27.163.162; 172.26.147.12; 172.26.147.8; 172.26.147.9; 172.27.147.8</t>
  </si>
  <si>
    <t>172.26.147.12; 172.26.147.8; 172.26.147.9; 172.27.147.8</t>
  </si>
  <si>
    <t>172.26.147.140; 172.27.147.132</t>
  </si>
  <si>
    <t>172.26.145.3; 172.27.145.3</t>
  </si>
  <si>
    <t>[Disabled]  grp-bakken-tower-dmz-servers</t>
  </si>
  <si>
    <t>[Disabled]  grp-dmz-ignition-frontend</t>
  </si>
  <si>
    <t>[Disabled]  bvlicswews0021.l48ics.net</t>
  </si>
  <si>
    <t>10.37.8.70</t>
  </si>
  <si>
    <t>edl-bak-ignition-hmi-IPs</t>
  </si>
  <si>
    <t>172.28.2.80/28; 172.26.180.0/22; 172.27.180.0/22</t>
  </si>
  <si>
    <t>172.28.2.80/28</t>
  </si>
  <si>
    <t>[Disabled]  10.46.0.0/21; [Disabled]  grp-copot-subnets-houston; [Disabled]  grp-field-eagleford-copot-subnets</t>
  </si>
  <si>
    <t>172.28.2.80/28; 172.26.124.0/22; 172.27.124.0/22</t>
  </si>
  <si>
    <t>[Disabled]  h-10.14.254.14</t>
  </si>
  <si>
    <t>10.37.11.128/27; 10.37.15.128/27; 10.37.27.128/27; 10.37.33.128/27; 10.37.7.128/27</t>
  </si>
  <si>
    <t>172.26.168.7; 172.26.156.133; 172.26.156.134; 172.26.156.135</t>
  </si>
  <si>
    <t>172.26.156.133; 172.26.156.134; 172.26.156.135</t>
  </si>
  <si>
    <t>138.32.174.32; 138.32.174.34; 138.32.174.6; 10.20.128.6; 10.20.128.7</t>
  </si>
  <si>
    <t>10.148.150.28; 10.148.16.56; 10.148.33.1; 10.148.49.1</t>
  </si>
  <si>
    <t>[Disabled]  tay-fmalekl3-tektelic-gw-01.l48ics.net</t>
  </si>
  <si>
    <t>[Disabled]  bvlicswews0011.l48ics.net; [Disabled]  grp-l3-actility-network-cluster</t>
  </si>
  <si>
    <t>[Disabled]  grp-l3-actility-network-cluster</t>
  </si>
  <si>
    <t>10.149.0.117; 10.149.0.118; 10.149.0.119; 10.149.112.47; 10.149.112.48; 10.149.128.29; 10.149.144.45; 10.149.16.143; 10.149.16.144; 10.149.32.155; 10.149.32.156; 10.149.48.47; 10.149.64.94; 10.149.64.95; 10.149.80.133; 10.149.80.134; 10.149.80.135; 10.149.80.54; 10.149.80.55; 10.149.96.73; 10.149.96.74; 10.149.32.118; 10.149.32.119; 10.149.48.130; 10.149.64.85; 10.149.16.67; 10.149.96.67</t>
  </si>
  <si>
    <t>10.149.32.119; 10.149.0.117; 10.149.0.118; 10.149.0.119; 10.149.112.47; 10.149.112.48; 10.149.128.29; 10.149.144.45; 10.149.16.143; 10.149.16.144; 10.149.32.155; 10.149.32.156; 10.149.48.47; 10.149.64.94; 10.149.64.95; 10.149.80.133; 10.149.80.134; 10.149.80.135; 10.149.80.54; 10.149.80.55; 10.149.96.73; 10.149.96.74; 10.149.32.118; 10.149.48.130; 10.149.64.85; 10.149.16.67; 10.149.96.67</t>
  </si>
  <si>
    <t>10.20.128.6; 10.20.128.7</t>
  </si>
  <si>
    <t>[Disabled]  bvlicsuapp0010.l48ics.net; [Disabled]  bvlicsuapp0011.l48ics.net</t>
  </si>
  <si>
    <t>172.26.156.133; 172.26.156.134</t>
  </si>
  <si>
    <t>h-138.32.174.133; h-138.32.174.134</t>
  </si>
  <si>
    <t>172.26.145.135; 172.26.145.136; 172.26.145.144; 172.27.145.135; 172.27.145.136; 172.26.146.135; 172.26.146.136; 172.26.146.137; 172.26.146.138; 172.26.146.139; 172.26.146.140; 172.26.146.145; 172.27.146.135; 172.27.146.136; 172.27.146.137; 172.27.146.138; 172.27.146.139; 172.27.146.140; 172.26.146.10; 172.26.146.29; 172.26.146.6; 172.26.146.7; 172.26.146.8; 172.26.146.9; 172.27.146.10; 172.27.146.6; 172.27.146.7; 172.27.146.8; 172.27.146.9; 172.26.147.4; 172.26.147.6; 172.27.147.4; 172.27.147.6; 172.26.17.132; 172.26.17.152; 172.26.17.153; 172.27.17.138; 172.27.17.139; 172.26.17.151; 172.27.17.137</t>
  </si>
  <si>
    <t>172.26.146.10; 172.26.146.6; 172.26.146.7; 172.26.146.8; 172.26.146.9; 172.27.146.10; 172.27.146.6; 172.27.146.7; 172.27.146.8; 172.27.146.9</t>
  </si>
  <si>
    <t>172.26.146.141; 172.26.146.135; 172.26.146.136; 172.26.146.137; 172.26.146.138; 172.26.146.139; 172.26.146.140; 172.27.146.136; 172.27.146.137; 172.27.146.138; 172.27.146.139; 172.27.146.140; 172.26.146.142; 172.26.146.143; 172.26.146.144; 172.26.146.146</t>
  </si>
  <si>
    <t>172.26.132.10; 172.26.132.11; 172.26.132.6; 172.26.132.7; 172.26.132.8; 172.26.132.9</t>
  </si>
  <si>
    <t>172.26.145.133; 172.26.148.6; 172.26.145.138; 172.26.145.144</t>
  </si>
  <si>
    <t>172.26.146.11; 172.26.146.14; 172.26.146.18; 172.26.142.132; 172.26.146.24; 172.26.146.33</t>
  </si>
  <si>
    <t>10.112.74.169/32</t>
  </si>
  <si>
    <t>172.26.145.144</t>
  </si>
  <si>
    <t>172.26.146.145</t>
  </si>
  <si>
    <t>172.26.146.29</t>
  </si>
  <si>
    <t>172.26.145.133</t>
  </si>
  <si>
    <t>172.26.149.243</t>
  </si>
  <si>
    <t>172.26.146.14; 172.26.146.15; 172.26.146.16; 172.26.146.17; 172.26.146.25; 172.26.146.26; 172.26.146.27; 172.26.146.28; 172.26.163.187; 172.26.163.188; 172.26.163.189</t>
  </si>
  <si>
    <t>172.26.145.137; 172.26.145.138; 172.26.145.139; 172.26.145.140; 172.26.145.141; 172.26.145.142; 172.26.145.143; 172.26.145.146; 172.26.145.147; 172.26.145.148; 172.26.145.149; 172.26.145.150; 172.26.145.151</t>
  </si>
  <si>
    <t>172.26.145.137; 172.26.145.138; 172.26.145.139; 172.26.145.140; 172.26.145.141; 172.26.145.142; 172.26.145.143; 172.26.145.146; 172.26.145.147; 172.26.145.148; 172.26.145.149; 172.26.145.150; 172.26.145.151; 172.26.163.177; 172.26.163.178; 172.26.163.179; 172.26.163.180</t>
  </si>
  <si>
    <t>172.26.148.135; 172.26.146.145</t>
  </si>
  <si>
    <t>172.26.142.132; 172.26.142.133; 172.27.142.132; 172.27.142.133</t>
  </si>
  <si>
    <t>172.26.148.4; 172.26.148.5; 172.26.148.6; 172.26.148.7; 172.27.148.4; 172.27.148.5; 172.26.148.132; 172.26.148.133; 172.26.148.135; 172.26.148.136; 172.27.148.132; 172.27.148.133; 172.26.142.132; 172.26.142.133; 172.27.142.132; 172.27.142.133</t>
  </si>
  <si>
    <t>10.112.74.153/32</t>
  </si>
  <si>
    <t>10.112.74.161/32</t>
  </si>
  <si>
    <t>172.26.33.98</t>
  </si>
  <si>
    <t>10.129.32.4</t>
  </si>
  <si>
    <t>10.110.0.0/16; 10.112.0.0/16; 10.140.0.0/16; 10.155.0.0/16</t>
  </si>
  <si>
    <t>10.110.0.0/16; 10.112.0.0/16; 10.114.0.0/16; 10.115.0.0/16</t>
  </si>
  <si>
    <t>10.112.4.8; 10.112.4.9; 10.114.100.10; 10.114.100.8; 10.114.101.248; 10.114.108.1; 10.114.108.140; 10.114.108.22; 10.114.108.47; 10.114.116.6; 10.114.117.49; 10.114.117.6; 10.114.117.69; 10.114.136.114; 10.114.136.140; 10.114.136.244; 10.114.136.84; 10.114.136.86; 10.114.137.12; 10.114.137.129; 10.114.137.57; 10.114.137.82; 10.114.148.112; 10.114.148.132; 10.114.148.2; 10.114.46.10; 10.114.54.1; 10.114.54.18; 10.114.54.248; 10.114.58.4; 10.114.62.19; 10.114.62.27; 10.114.70.9; 10.114.78.16; 10.114.78.9; 10.114.94.3</t>
  </si>
  <si>
    <t>10.112.0.0/16; 10.114.0.0/16</t>
  </si>
  <si>
    <t>[Disabled]  grp-copot-subnets-houston; [Disabled]  grp-field-bakken-copot-subnets; [Disabled]  grp-field-delaware-copot-subnets; [Disabled]  grp-field-eagleford-copot-subnets</t>
  </si>
  <si>
    <t>10.34.0.250; 10.34.16.0/21; 10.34.1.0/30; 10.34.1.1; 10.34.1.128/30; 10.34.1.129; 10.34.1.130; 10.34.1.2; 10.34.1.132/30; 10.34.1.133; 10.34.1.134; 10.34.1.4/30; 10.34.1.5; 10.34.1.6; 10.34.1.0/24</t>
  </si>
  <si>
    <t>[Negate] [Disabled]  grp-ConocoPhillips</t>
  </si>
  <si>
    <t>75.2.110.198; 99.83.132.235</t>
  </si>
  <si>
    <t>[Negate]  grp-ConocoPhillips</t>
  </si>
  <si>
    <t>[Disabled]  bvlotwjump3501.l48ics.net</t>
  </si>
  <si>
    <t>[Disabled]  bvlotujump3501.l48ics.net</t>
  </si>
  <si>
    <t>172.26.36.100; 172.26.36.104; 172.26.36.20</t>
  </si>
  <si>
    <t>172.26.32.110; 172.26.32.111; 172.26.32.112; 172.26.32.113; 172.26.32.114; 172.26.39.5; 172.26.39.6; 172.26.39.9; 172.26.7.12; 172.26.7.5; 172.26.7.9; 172.27.32.100; 172.27.32.101; 172.27.32.104; 172.27.7.4; 172.27.7.6</t>
  </si>
  <si>
    <t>172.26.19.7; 172.26.7.18; 172.27.7.13; 172.26.7.22; 172.27.7.22; 172.26.39.12; 172.27.39.3; 172.26.34.12; 172.27.34.12</t>
  </si>
  <si>
    <t>[Disabled]  grp-dmz-netscaler-adns</t>
  </si>
  <si>
    <t>172.26.37.10; 172.27.37.8</t>
  </si>
  <si>
    <t>172.26.37.10; 172.27.37.8; 172.26.37.4</t>
  </si>
  <si>
    <t>172.26.17.140; 172.26.17.141; 172.26.17.142; 172.26.17.143; 172.26.17.144; 172.26.17.145; 172.26.17.146; 172.26.17.147; 172.26.17.148; 172.26.17.149; 172.26.17.150; 172.26.17.161; 172.27.17.155; 172.27.17.157; 172.27.17.158; 172.27.17.159; 172.27.17.160; 172.27.17.161; 172.27.17.162; 172.27.17.163; 172.27.17.164; 172.27.17.165; 172.27.17.166; 172.27.17.167; 172.27.17.168</t>
  </si>
  <si>
    <t>172.26.7.26; 172.27.7.26; 172.27.7.21; 172.26.7.21</t>
  </si>
  <si>
    <t>[Disabled]  grp-dmz-cyberark-lb-vips; [Disabled]  privhtml5sessiondmz.l48ics.net</t>
  </si>
  <si>
    <t>[Disabled]  bvl-passwordvault-t.l48ics.net; [Disabled]  bvl-passwordvaultdmz.l48ics.net; [Disabled]  hoc-passwordvaultdmz.l48ics.net; [Disabled]  privhtml5sessiondmz.l48ics.net</t>
  </si>
  <si>
    <t>[Disabled]  bvldmzucjd003.l48ics.net; [Disabled]  bvldmzucjp003.l48ics.net; [Disabled]  hocdmzucjp003.l48ics.net</t>
  </si>
  <si>
    <t>172.26.17.138; 172.26.17.157; 172.26.17.158; 172.27.17.144; 172.27.17.145; 172.26.17.137; 172.27.17.141</t>
  </si>
  <si>
    <t>172.26.7.16; 172.27.7.16; 172.26.36.245; 172.26.36.28; 172.26.36.29; 172.27.36.104; 172.27.36.105; 172.27.36.245; 172.26.7.23; 172.27.7.23</t>
  </si>
  <si>
    <t>172.26.17.156; 172.27.17.143</t>
  </si>
  <si>
    <t>[Disabled]  bvldmzuansp001.l48ics.net</t>
  </si>
  <si>
    <t>158.139.2.6; 158.139.3.68</t>
  </si>
  <si>
    <t>158.139.126.6; 158.139.126.7; 158.139.137.189; 158.139.166.163; 158.139.175.68</t>
  </si>
  <si>
    <t>158.139.175.68</t>
  </si>
  <si>
    <t>158.139.211.200; 158.139.137.8; 158.139.166.226</t>
  </si>
  <si>
    <t>158.139.145.12</t>
  </si>
  <si>
    <t>138.32.33.6; 138.32.86.147</t>
  </si>
  <si>
    <t>158.139.209.64</t>
  </si>
  <si>
    <t>158.139.126.6; 158.139.126.7; 158.139.137.189; 158.139.137.190</t>
  </si>
  <si>
    <t>158.139.136.128; 158.139.136.154; 158.139.136.155; 158.139.136.157; 158.139.136.163; 158.139.136.87; 158.139.137.197; 158.139.137.91; 158.139.222.9; 158.139.233.11; 158.139.233.144; 158.139.233.34</t>
  </si>
  <si>
    <t>158.139.102.118; 158.139.102.155; 158.139.102.156; 158.139.102.179; 158.139.136.112; 158.139.136.118; 158.139.137.169; 158.139.137.170; 158.139.137.211; 158.139.137.228; 158.139.137.231; 158.139.174.145; 158.139.174.160; 158.139.233.175</t>
  </si>
  <si>
    <t>grp-enterprise-hoc-kafka-connect-servers</t>
  </si>
  <si>
    <t>158.139.102.238; 158.139.121.175; 158.139.129.88; 158.139.129.89; 172.27.6.6</t>
  </si>
  <si>
    <t>158.139.136.123; 158.139.137.24; 158.139.222.142; 158.139.233.231</t>
  </si>
  <si>
    <t>158.139.125.70; 158.139.83.94; nasmtprelay.conoco.net</t>
  </si>
  <si>
    <t>158.139.103.12</t>
  </si>
  <si>
    <t>edl-l48-xspoc-Permian-sagerider</t>
  </si>
  <si>
    <t>158.139.222.39</t>
  </si>
  <si>
    <t>158.139.106.137</t>
  </si>
  <si>
    <t>[Disabled]  CBLORBIT1.conocophillips.net</t>
  </si>
  <si>
    <t>10.232.35.92; 10.236.161.140; 10.236.161.142</t>
  </si>
  <si>
    <t>[Disabled]  IP-10.232.35.88</t>
  </si>
  <si>
    <t>158.139.142.188; 158.139.142.194</t>
  </si>
  <si>
    <t>158.139.167.130; 158.139.167.16; 158.139.175.0</t>
  </si>
  <si>
    <t>[Disabled]  grp-scada-data-hub-ent-servers</t>
  </si>
  <si>
    <t>172.26.20.4; 10.232.35.92; 10.232.35.88</t>
  </si>
  <si>
    <t>10.232.35.88</t>
  </si>
  <si>
    <t>158.139.137.8; 10.21.64.131; 10.21.64.132; 10.21.64.133; 10.21.64.134</t>
  </si>
  <si>
    <t>158.139.233.167; 158.139.125.70; 158.139.83.94; nasmtprelay.conoco.net</t>
  </si>
  <si>
    <t>10.34.2.0/23</t>
  </si>
  <si>
    <t>158.139.106.238</t>
  </si>
  <si>
    <t>bvlldapquery.conoco.net; holdapquery.conoco.net</t>
  </si>
  <si>
    <t>172.26.160.40</t>
  </si>
  <si>
    <t>172.26.168.10; 172.26.168.11; 172.26.168.12; 172.26.168.3; 172.26.168.4; 172.26.168.5; 172.26.168.6; 172.26.168.7; 172.26.168.9; 172.26.170.22; 172.26.180.0/22; 172.27.168.10; 172.27.168.11; 172.27.168.12; 172.27.168.13; 172.27.168.4; 172.27.168.5; 172.27.168.6; 172.27.168.7; 172.27.168.8; 172.27.180.0/22; 172.26.170.18; 172.26.170.19; 172.27.170.6; 172.27.170.7; 172.26.154.5; 172.26.154.6; 172.27.154.5; 172.27.154.6</t>
  </si>
  <si>
    <t>172.26.133.19; 172.27.133.14</t>
  </si>
  <si>
    <t>172.26.128.146; 172.27.128.146</t>
  </si>
  <si>
    <t>172.26.137.7; 172.27.137.6</t>
  </si>
  <si>
    <t>[Disabled]  grp-dmz-switches</t>
  </si>
  <si>
    <t>[Disabled]  grp-ot-switches; [Disabled]  grp-otfw-mgmt</t>
  </si>
  <si>
    <t>172.26.37.10</t>
  </si>
  <si>
    <t>172.26.162.2; l48-cnmaestro.l48ics.net</t>
  </si>
  <si>
    <t>[Disabled]  bvlicsuorap0001.l48ics.net</t>
  </si>
  <si>
    <t>[Disabled]  grp-ot-cisco-ise</t>
  </si>
  <si>
    <t>10.144.128.0/24; 10.144.132.0/24; 10.144.136.0/24; 10.144.144.0/24; 10.153.33.0/24; 10.153.49.0/24; 10.153.65.0/24; 10.153.81.0/24; 10.153.97.0/24; 10.202.193.0/24; 10.202.209.0/24; 10.202.225.0/24; 10.202.241.0/24; 10.36.1.186; 10.36.1.187; 10.36.1.58; 10.36.1.59; 10.36.10.184/29; 10.36.104.56/29; 10.36.11.184/29; 10.36.11.56/29; 10.36.12.184/29; 10.36.12.56/29; 10.36.13.184/29; 10.36.13.56/29; 10.36.14.184/29; 10.36.14.56/29; 10.36.15.184/29; 10.36.15.56/29; 10.36.16.184/29; 10.36.16.56/29; 10.36.17.184/29; 10.36.17.56/29; 10.36.18.184/29; 10.36.19.184/29; 10.36.19.56/29; 10.36.2.186; 10.36.2.187; 10.36.2.58; 10.36.2.59; 10.36.20.184/29; 10.36.20.56/29; 10.36.21.184/29; 10.36.21.56/29; 10.36.25.56/29; 10.36.255.58; 10.36.3.58; 10.36.3.59; 10.36.4.184/29; 10.36.4.56/29; 10.36.5.184/29; 10.36.5.56/29; 10.41.113.0/24; 10.41.129.0/24; 10.41.145.0/24; 10.41.161.0/24; 10.41.177.0/24; 10.41.193.0/24; 10.41.209.0/24; 10.41.225.0/24; 10.41.241.0/24; 10.41.97.0/24; 10.42.1.0/24; 10.42.17.0/24; 10.42.33.0/24; 10.42.49.0/24; 10.42.65.0/24; 10.42.81.0/24; 10.42.97.0/24; 10.43.33.0/24; 10.45.113.0/24; 10.45.97.0/24; 10.144.136.10; 10.144.136.11; 10.144.136.2; 10.144.136.3; 10.144.136.4; 10.144.136.5; 10.144.136.6; 10.144.136.7; 10.144.136.8; 10.144.136.9; 10.32.240.50; 10.32.240.51; 10.36.3.1; 10.36.3.10; 10.36.3.11; 10.36.3.12; 10.36.3.2; 10.36.3.3; 10.36.3.4; 10.36.3.5; 10.36.3.6; 10.36.3.66; 10.36.3.7; 10.36.3.8; 10.36.3.9; 10.144.137.100; 10.144.137.104; 10.144.137.105; 10.144.137.20; 10.144.137.22; 10.144.137.24; 10.144.137.26; 10.144.137.28; 10.144.137.31; 10.144.137.33; 10.144.137.40; 10.144.137.42; 10.144.137.45; 10.144.137.55; 10.144.137.59; 10.144.137.63; 10.144.137.66; 10.144.137.74; 10.144.137.84; 10.144.137.85; 10.144.137.86; 10.144.137.87; 10.144.137.96; 10.144.178.17; 10.36.1.1; 10.36.1.2; 10.36.1.33; 10.36.1.34; 10.36.1.35; 10.36.1.36; 10.36.1.5; 10.36.1.50; 10.36.1.51; 10.36.1.52; 10.144.144.10; 10.144.144.11; 10.144.144.2; 10.144.144.3; 10.144.144.4; 10.144.144.5; 10.144.144.6; 10.144.144.7; 10.144.144.8; 10.144.144.9; 10.36.2.1; 10.36.2.10; 10.36.2.11; 10.36.2.12; 10.36.2.13; 10.36.2.2; 10.36.2.3; 10.36.2.4; 10.36.2.5; 10.36.2.50; 10.36.2.51; 10.36.2.52; 10.36.2.6; 10.36.2.66; 10.36.2.7; 10.36.2.8; 10.36.2.9; 10.144.145.10; 10.144.145.11; 10.144.145.14; 10.144.132.10; 10.144.132.11; 10.144.132.2; 10.144.132.3; 10.144.132.4; 10.144.132.5; 10.144.132.6; 10.144.132.7; 10.144.132.8; 10.144.132.9; 10.36.1.129; 10.36.1.130; 10.36.1.131; 10.36.1.132; 10.36.1.133; 10.36.1.134; 10.36.1.135; 10.36.1.136; 10.36.1.137; 10.36.1.138; 10.36.1.139; 10.36.1.140; 10.36.1.194; 10.144.133.100; 10.144.133.104; 10.144.133.115; 10.144.133.119; 10.144.133.123; 10.144.133.131; 10.144.133.135; 10.144.133.140; 10.144.133.144; 10.144.133.147; 10.144.133.150; 10.144.133.152; 10.144.133.154; 10.144.133.156; 10.144.133.158; 10.144.133.160; 10.144.133.161; 10.144.133.20; 10.144.133.22; 10.144.133.24; 10.144.133.26; 10.144.133.28; 10.144.133.31; 10.144.133.33; 10.144.133.35; 10.144.133.37; 10.144.133.39; 10.144.133.44; 10.144.133.51; 10.144.133.64; 10.144.133.70; 10.144.133.78; 10.144.133.80; 10.144.133.84; 10.144.133.88; 10.144.133.92; 10.144.133.96; 10.147.44.127; 10.144.128.10; 10.144.128.11; 10.144.128.12; 10.144.128.13; 10.144.128.14; 10.144.128.15; 10.144.128.16; 10.144.128.17; 10.144.128.18; 10.144.128.9; 10.32.240.42; 10.32.240.43; 10.36.2.129; 10.36.2.130; 10.36.2.131; 10.36.2.132; 10.36.2.133; 10.36.2.134; 10.36.2.135; 10.36.2.136; 10.36.2.137; 10.36.2.138; 10.36.2.139; 10.36.2.140; 10.36.2.194; 10.131.63.22; 10.144.129.100; 10.144.129.105; 10.144.129.20; 10.144.129.22; 10.144.129.24; 10.144.129.31; 10.144.129.33; 10.144.129.36; 10.144.129.40; 10.144.129.41; 10.144.129.43; 10.144.129.46; 10.144.129.49; 10.144.129.52; 10.144.129.53; 10.144.129.55; 10.144.129.58; 10.144.129.59; 10.144.129.61; 10.144.129.70; 10.144.129.72; 10.144.129.76; 10.144.129.80; 10.144.129.82; 10.144.129.86; 10.144.129.93; 10.144.129.95; 10.144.129.96; 10.144.131.147; 10.146.248.40</t>
  </si>
  <si>
    <t>10.114.0.0/16; 10.114.104.0/21; 10.114.112.0/21; 10.114.120.0/22; 10.114.128.0/20; 10.114.144.0/21; 10.114.152.0/22; 10.114.156.0/22; 10.114.16.0/22; 10.114.20.0/22; 10.114.28.0/22; 10.114.36.0/22; 10.114.40.0/22; 10.114.44.0/22; 10.114.48.0/22; 10.114.52.0/22; 10.114.56.0/22; 10.114.60.0/22; 10.114.64.0/22; 10.114.72.0/22; 10.114.76.0/22; 10.114.8.0/22; 10.114.80.0/22; 10.114.84.0/22; 10.114.88.0/22; 10.114.92.0/22; 10.114.96.0/21; 10.115.10.1/23; 10.115.105.1/23; 10.115.106.0/24; 10.115.107.0/24; 10.115.108.1/22; 10.115.113.0/24; 10.115.12.1/23; 10.115.14.1/23; 10.115.24.1/23; 10.115.26.1/23; 10.115.28.1/23; 10.115.30.1/23; 10.115.32.1/23; 10.115.34.1/23; 10.115.36.1/23; 10.115.38.1/23; 10.115.8.1/23; 10.130.10.0/24; 10.130.11.0/24; 10.130.14.0/24; 10.130.15.0/24; 10.130.18.0/24; 10.130.19.0/24; 10.130.192.0/24; 10.130.193.0/24; 10.130.194.0/24; 10.130.195.0/24; 10.130.196.0/24; 10.130.197.0/24; 10.130.198.0/24; 10.130.199.0/24; 10.130.2.0/24; 10.130.200.0/24; 10.130.201.0/24; 10.130.202.0/24; 10.130.203.0/24; 10.130.204.0/24; 10.130.205.0/24; 10.130.206.0/24; 10.130.207.0/24; 10.130.208.0/24; 10.130.209.0/24; 10.130.210.0/24; 10.130.211.0/24; 10.130.212.0/24; 10.130.213.0/24; 10.130.214.0/24; 10.130.215.0/24; 10.130.216.0/24; 10.130.217.0/24; 10.130.218.0/24; 10.130.219.0/24; 10.130.22.0/24; 10.130.220.0/24; 10.130.221.0/24; 10.130.222.0/24; 10.130.223.0/24; 10.130.224.0/24; 10.130.225.0/26; 10.130.226.0/23; 10.130.226.1; 10.130.228.0/23; 10.130.228.1; 10.130.23.0/24; 10.130.230.0/23; 10.130.230.1; 10.130.232.0/23; 10.130.232.1; 10.130.234.0/23; 10.130.234.1; 10.130.236.0/23; 10.130.236.1; 10.130.238.0/23; 10.130.238.1; 10.130.240.0/23; 10.130.240.1; 10.130.242.0/23; 10.130.242.1; 10.130.244.0/23; 10.130.244.1; 10.130.250.0/24; 10.130.251.0/24; 10.130.251.32/27; 10.130.26.0/24; 10.130.27.0/24; 10.130.3.0/24; 10.130.30.0/24; 10.130.31.0/24; 10.130.34.0/24; 10.130.35.0/24; 10.130.38.0/24; 10.130.39.0/24; 10.130.6.0/24; 10.130.62.0/24; 10.130.62.125/26; 10.130.62.64/26; 10.130.7.0/24; 10.131.112.0/20; 10.131.128.0/20; 10.131.144.0/20; 10.131.160.0/20; 10.131.176.0/20; 10.131.192.0/20; 10.131.208.0/20; 10.131.39.0/24; 10.131.64.0/20; 10.131.80.0/20; 10.131.96.0/20; 10.132.0.0/24; 10.132.1.0/24; 10.132.10.0/24; 10.132.100.0/23; 10.132.102.0/23; 10.132.104.0/23; 10.132.106.0/24; 10.132.107.0/24; 10.132.108.0/22; 10.132.11.0/24; 10.132.112.0/24; 10.132.113.0/24; 10.132.114.0/23; 10.132.116.0/23; 10.132.118.0/23; 10.132.12.0/22; 10.132.120.0/23; 10.132.122.0/24; 10.132.123.0/24; 10.132.124.0/22; 10.132.128.0/24; 10.132.129.0/24; 10.132.130.0/23; 10.132.132.0/23; 10.132.134.0/23; 10.132.136.0/23; 10.132.138.0/24; 10.132.139.0/24; 10.132.140.0/22; 10.132.144.0/24; 10.132.145.0/24; 10.132.146.0/23; 10.132.148.0/23; 10.132.150.0/23; 10.132.152.0/23; 10.132.154.0/24; 10.132.155.0/24; 10.132.156.0/22; 10.132.16.0/24; 10.132.160.0/24; 10.132.161.0/24; 10.132.162.0/23; 10.132.164.0/23; 10.132.166.0/23; 10.132.168.0/23; 10.132.17.0/24; 10.132.170.0/24; 10.132.171.0/24; 10.132.172.0/22; 10.132.176.0/24; 10.132.177.0/24; 10.132.178.0/23; 10.132.18.0/23; 10.132.180.0/23; 10.132.182.0/23; 10.132.184.0/23; 10.132.186.0/24; 10.132.187.0/24; 10.132.188.0/22; 10.132.192.0/24; 10.132.193.0/24; 10.132.194.0/23; 10.132.196.0/23; 10.132.198.0/23; 10.132.2.0/23; 10.132.20.0/23; 10.132.200.0/23; 10.132.202.0/24; 10.132.203.0/24; 10.132.204.0/22; 10.132.208.0/24; 10.132.209.0/24; 10.132.210.0/23; 10.132.212.0/23; 10.132.214.0/23; 10.132.216.0/23; 10.132.218.0/24; 10.132.219.0/24; 10.132.22.0/23; 10.132.220.0/22; 10.132.224.0/24; 10.132.225.0/24; 10.132.226.0/23; 10.132.228.0/23; 10.132.230.0/23; 10.132.232.0/23; 10.132.234.0/24; 10.132.235.0/24; 10.132.236.0/22; 10.132.24.0/23; 10.132.240.0/24; 10.132.241.0/24; 10.132.242.0/23; 10.132.244.0/23; 10.132.246.0/23; 10.132.248.0/23; 10.132.250.0/24; 10.132.251.0/24; 10.132.252.0/22; 10.132.26.0/24; 10.132.27.0/24; 10.132.28.0/22; 10.132.32.0/24; 10.132.33.0/24; 10.132.34.0/23; 10.132.34.1; 10.132.36.0/23; 10.132.38.0/23; 10.132.4.0/23; 10.132.40.0/23; 10.132.42.0/24; 10.132.43.0/24; 10.132.44.0/22; 10.132.48.0/24; 10.132.49.0/24; 10.132.50.0/23; 10.132.50.1; 10.132.52.0/23; 10.132.54.0/23; 10.132.56.0/23; 10.132.58.0/24; 10.132.59.0/24; 10.132.6.0/23; 10.132.60.0/22; 10.132.64.0/24; 10.132.65.0/2; 10.132.66.0/23; 10.132.68.0/23; 10.132.70.0/23; 10.132.72.0/23; 10.132.74.0/24; 10.132.75.0/24; 10.132.76.0/22; 10.132.8.0/23; 10.132.80.0/24; 10.132.81.0/24; 10.132.82.0/23; 10.132.84.0/23; 10.132.86.0/23; 10.132.88.0/23; 10.132.90.0/24; 10.132.91.0/24; 10.132.92.0/22; 10.132.96.0/24; 10.132.97.0/24; 10.132.98.0/23; 10.133.0.0/24; 10.133.1.0/24; 10.133.10.0/24; 10.133.100.0/23; 10.133.102.0/23; 10.133.104.0/23; 10.133.106.0/24; 10.133.107.0/24; 10.133.108.0/22; 10.133.11.0/24; 10.133.112.0/24; 10.133.113.0/24; 10.133.114.0/23; 10.133.116.0/23; 10.133.118.0/23; 10.133.12.0/22; 10.133.120.0/23; 10.133.122.0/24; 10.133.123.0/24; 10.133.124.0/22; 10.133.16.0/24; 10.133.17.0/24; 10.133.18.0/23; 10.133.2.0/23; 10.133.20.0/23; 10.133.22.0/23; 10.133.24.0/23; 10.133.26.0/24; 10.133.27.0/24; 10.133.28.0/22; 10.133.32.0/24; 10.133.33.0/24; 10.133.34.0/23; 10.133.36.0/23; 10.133.38.0/23; 10.133.4.0/23; 10.133.40.0/23; 10.133.42.0/24; 10.133.43.0/24; 10.133.44.0/22; 10.133.48.0/24; 10.133.49.0/24; 10.133.50.0/23; 10.133.52.0/23; 10.133.54.0/23; 10.133.56.0/23; 10.133.58.0/24; 10.133.59.0/24; 10.133.6.0/23; 10.133.60.0/22; 10.133.64.0/24; 10.133.65.0/24; 10.133.66.0/23; 10.133.68.0/23; 10.133.70.0/23; 10.133.72.0/23; 10.133.74.0/24; 10.133.75.0/24; 10.133.76.0/22; 10.133.8.0/23; 10.133.80.0/24; 10.133.81.0/24; 10.133.82.0/23; 10.133.84.0/23; 10.133.86.0/23; 10.133.88.0/23; 10.133.90.0/24; 10.133.91.0/24; 10.133.92.0/22; 10.133.96.0/24; 10.133.97.0/24; 10.133.98.0/23; 10.134.0.0/24; 10.134.1.0/24; 10.134.10.0/24; 10.134.11.0/24; 10.134.12.0/22; 10.134.2.0/23; 10.134.32.0/24; 10.134.33.0/24; 10.134.34.0/23; 10.134.36.0/23; 10.134.38.0/23; 10.134.4.0/23; 10.134.40.0/23; 10.134.42.0/24; 10.134.43.0/24; 10.134.44.0/22; 10.134.6.0/23; 10.134.8.0/23; 10.149.0.0/23; 10.149.10.0/23; 10.149.100.0/23; 10.149.102.0/23; 10.149.104.0/23; 10.149.106.0/23; 10.149.112.0/23; 10.149.114.0/23; 10.149.116.0/23; 10.149.118.0/23; 10.149.120.0/23; 10.149.122.0/23; 10.149.128.0/23; 10.149.130.0/23; 10.149.132.0/23; 10.149.134.0/23; 10.149.136.0/23; 10.149.138.0/23; 10.149.144.0/23; 10.149.146.0/23; 10.149.148.0/23; 10.149.150.0/23; 10.149.152.0/23; 10.149.154.0/23; 10.149.16.0/23; 10.149.18.0/23; 10.149.2.0/23; 10.149.20.0/23; 10.149.22.0/23; 10.149.24.0/23; 10.149.240.0/24; 10.149.241.0/24; 10.149.242.0/24; 10.149.243.0/24; 10.149.244.0/24; 10.149.245.0/24; 10.149.246.0/24; 10.149.247.0/24; 10.149.248.0/24; 10.149.249.0/24; 10.149.26.0/23; 10.149.32.0/23; 10.149.34.0/23; 10.149.36.0/23; 10.149.38.0/23; 10.149.4.0/23; 10.149.40.0/23; 10.149.42.0/23; 10.149.48.0/23; 10.149.50.0/23; 10.149.52.0/23; 10.149.54.0/23; 10.149.56.0/23; 10.149.58.0/23; 10.149.6.0/23; 10.149.64.0/23; 10.149.66.0/23; 10.149.68.0/23; 10.149.70.0/23; 10.149.72.0/23; 10.149.74.0/23; 10.149.8.0/23; 10.149.80.0/23; 10.149.82.0/23; 10.149.84.0/23; 10.149.86.0/23; 10.149.88.0/23; 10.149.90.0/23; 10.149.96.0/23; 10.149.98.0/23; 10.150.64.0/23; 10.150.72.0/21; 10.240.193.100/30; 10.240.193.104/30; 10.240.193.108/30; 10.240.193.112/30; 10.240.193.116/30; 10.240.193.12/30; 10.240.193.120/30; 10.240.193.124/30; 10.240.193.128/30; 10.240.193.132/30; 10.240.193.136/30; 10.240.193.140/30; 10.240.193.144/30; 10.240.193.148/30; 10.240.193.152/30; 10.240.193.156/30; 10.240.193.16/30; 10.240.193.160/30; 10.240.193.164/30; 10.240.193.176/30; 10.240.193.180/30; 10.240.193.184/30; 10.240.193.188/30; 10.240.193.20/30; 10.240.193.208/30; 10.240.193.212/30; 10.240.193.216/30; 10.240.193.220/30; 10.240.193.24/30; 10.240.193.28/30; 10.240.193.32/30; 10.240.193.36/30; 10.240.193.40/30; 10.240.193.44/30; 10.240.193.48/30; 10.240.193.52/30; 10.240.193.56/30; 10.240.193.60/30; 10.240.193.64/30; 10.240.193.68/30; 10.240.193.72/30; 10.240.193.76/30; 10.240.193.8/30; 10.240.193.80/30; 10.240.193.84/30; 10.240.193.88/30; 10.240.193.92/30; 10.240.193.96/30; 10.242.130.0/23; 10.36.110.0/27; 10.36.110.128/27; 10.36.111.0/27; 10.36.111.128/27; 10.36.112.0/27; 10.36.112.128/27; 10.36.113.0/27; 10.36.113.128/27; 10.36.114.0/27; 10.36.114.128/27; 10.36.115.0/27; 10.36.115.128/27; 10.36.116.0/27; 10.36.116.128/27; 10.36.117.0/27; 10.36.117.128/27; 10.36.118.0/27; 10.36.118.128/27; 10.36.119.0/27; 10.36.119.128/27; 10.36.120.0/27; 10.36.120.128/27; 10.36.121.0/27; 10.36.121.128/27; 10.36.122.0/27; 10.36.76.128/27; 10.36.77.0/27; 10.36.77.128/27; 10.36.78.0/27; 10.36.78.128/27; 10.36.79.0/27; 10.36.79.128/27; 10.36.80.0/27; 10.36.80.128/27; 10.36.81.0/27; 155.191.231.0/24; 155.191.232.0/24; 155.191.234.0/24; 155.191.235.64/27; 155.191.237.0/24; 155.191.239.0/24; 155.191.240.0/24; 155.191.241.0/24; 155.191.242.0/24; 155.191.245.0/24; 155.191.246.0/24</t>
  </si>
  <si>
    <t>10.105.128.0/22; 10.105.132.0/22; 10.105.136.0/22; 10.105.140.0/22; 10.105.148.0/22; 10.105.52.0/22; 172.20.84.0/24</t>
  </si>
  <si>
    <t>[Disabled]  n-10.36.48.128-29-chd-vlan1051; [Disabled]  n-10.43.160.0-24-chd-vlan20</t>
  </si>
  <si>
    <t>172.26.133.6; 172.27.133.5</t>
  </si>
  <si>
    <t>[Disabled]  grp-ot-edl-servers</t>
  </si>
  <si>
    <t>172.26.7.19; 172.26.7.7; 172.27.7.7</t>
  </si>
  <si>
    <t>172.26.37.7-172.26.37.8; 172.26.7.4; 172.27.142.133; 172.27.7.9</t>
  </si>
  <si>
    <t>10.105.19.3</t>
  </si>
  <si>
    <t>[Disabled]  ratlfratliff1903swdplc1.l48ics.net</t>
  </si>
  <si>
    <t>172.26.137.5; 172.27.137.5</t>
  </si>
  <si>
    <t>[Disabled]  grp-ot-vcenter</t>
  </si>
  <si>
    <t>172.26.133.25; 172.27.133.25</t>
  </si>
  <si>
    <t>[Disabled]  grp-delaware-scada-pcn</t>
  </si>
  <si>
    <t>138.32.32.101; portal.vpn.cop.com</t>
  </si>
  <si>
    <t>138.32.32.117; 138.32.32.4; 138.32.80.35; 138.32.80.38</t>
  </si>
  <si>
    <t>172.26.7.18; 172.27.7.13; 172.26.7.22; 172.27.7.22</t>
  </si>
  <si>
    <t>172.26.128.147; 172.27.128.147; 172.26.128.146; 172.27.128.146</t>
  </si>
  <si>
    <t>172.26.32.67; 172.26.32.68; 172.27.32.94; 172.26.152.28; 172.26.152.29; 172.26.152.30; 172.27.152.29; 172.27.152.30</t>
  </si>
  <si>
    <t>10.131.38.0/24; 10.131.46.0/23; 10.133.128.0/24; 10.133.129.0/24; 10.133.130.0/23; 10.133.132.0/23; 10.133.134.0/23; 10.133.136.0/23; 10.133.138.0/24; 10.133.139.0/24; 10.133.140.0/22; 10.133.144.0/24; 10.133.145.0/24; 10.133.146.0/23; 10.133.148.0/23; 10.133.150.0/23; 10.133.152.0/23; 10.133.154.0/24; 10.133.155.0/24; 10.133.156.0/22; 10.133.160.0/24; 10.133.161.0/24; 10.133.162.0/23; 10.133.164.0/23; 10.133.166.0/23; 10.133.168.0/23; 10.133.170.0/24; 10.133.171.0/24; 10.133.172.0/22; 10.133.176.0/24; 10.133.177.0/24; 10.133.178.0/23; 10.133.180.0/23; 10.133.182.0/23; 10.133.184.0/23; 10.133.186.0/24; 10.133.187.0/24; 10.133.188.0/22; 10.133.192.0/24; 10.133.193.0/24; 10.133.194.0/23; 10.133.196.0/23; 10.133.198.0/23; 10.133.200.0/23; 10.133.202.0/24; 10.133.203.0/24; 10.133.204.0/22; 10.133.208.0/24; 10.133.209.0/24; 10.133.210.0/23; 10.133.212.0/23; 10.133.214.0/23; 10.133.216.0/23; 10.133.218.0/24; 10.133.219.0/24; 10.133.220.0/22; 10.133.224.0/24; 10.133.225.0/24; 10.133.226.0/23; 10.133.228.0/23; 10.133.230.0/23; 10.133.232.0/23; 10.133.234.0/24; 10.133.235.0/24; 10.133.236.0/22; 10.133.240.0/24; 10.133.241.0/24; 10.133.242.0/23; 10.133.244.0/23; 10.133.246.0/23; 10.133.248.0/23; 10.133.250.0/24; 10.133.251.0/24; 10.133.252.0/22; 10.134.0.0/24; 10.134.1.0/24; 10.134.10.0/24; 10.134.11.0/24; 10.134.12.0/22; 10.134.16.0/24; 10.134.17.0/24; 10.134.18.0/23; 10.134.2.0/23; 10.134.20.0/23; 10.134.22.0/23; 10.134.24.0/23; 10.134.26.0/24; 10.134.27.0/24; 10.134.28.0/22; 10.134.4.0/23; 10.134.6.0/23; 10.134.8.0/23; 10.14.80.0/24; 10.14.81.0/24; 10.140.0.0/16; 10.144.185.0/24; 10.144.186.0/24; 10.144.198.0/24; 10.144.199.0/24; 10.144.200.0/24; 10.144.201.0/24; 10.144.202.0/24; 10.144.203.0/24; 10.144.214.0/24; 10.144.215.0/24; 10.144.217.0/24; 10.144.218.0/24; 10.144.220.0/24; 10.144.221.0/24; 10.144.224.0/24; 10.144.225.0/24; 10.144.226.0/24; 10.144.227.0/24; 10.144.229.0/24; 10.144.230.0/23; 10.147.100.0/24; 10.147.128.0/20; 10.147.144.0/20; 10.147.145.15/32; 10.147.145.17/32; 10.147.145.19/32; 10.147.145.194/32; 10.147.145.200/32; 10.147.160.0/20; 10.147.160.54/32; 10.147.176.0/20; 10.147.20.0/23; 10.147.22.0/23; 10.147.254.240/28; 10.147.26.0/23; 10.147.28.0/23; 10.147.30.39/32; 10.147.54.0/24; 10.147.55.0/24; 10.147.56.0/24; 10.147.59.0/24; 10.147.60.0/24; 10.147.61.0/24; 10.147.62.0/23; 10.147.68.0/22; 10.147.72.0/24; 10.147.76.0/22; 10.147.80.0/21; 10.147.96.0/19; 10.148.0.0/23; 10.148.10.0/23; 10.148.100.0/23; 10.148.102.0/23; 10.148.104.0/23; 10.148.106.0/23; 10.148.112.0/23; 10.148.114.0/23; 10.148.116.0/23; 10.148.118.0/23; 10.148.120.0/23; 10.148.122.0/23; 10.148.128.0/23; 10.148.130.0/23; 10.148.132.0/23; 10.148.134.0/23; 10.148.136.0/23; 10.148.138.0/23; 10.148.144.0/22; 10.148.148.0/23; 10.148.150.0/23; 10.148.152.0/23; 10.148.154.0/23; 10.148.156.0/23; 10.148.16.0/23; 10.148.160.0/20; 10.148.18.0/23; 10.148.2.0/23; 10.148.20.0/23; 10.148.22.0/23; 10.148.24.0/23; 10.148.240.0/23; 10.148.241.0/23; 10.148.242.0/23; 10.148.244.0/23; 10.148.245.0/23; 10.148.246.0/23; 10.148.247.0/23; 10.148.248.0/23; 10.148.249.0/24; 10.148.26.0/23; 10.148.32.0/23; 10.148.34.0/23; 10.148.36.0/23; 10.148.38.0/23; 10.148.4.0/23; 10.148.40.0/23; 10.148.42.0/23; 10.148.48.0/23; 10.148.50.0/23; 10.148.52.0/23; 10.148.54.0/23; 10.148.56.0/23; 10.148.6.0/23; 10.148.64.0/23; 10.148.66.0/23; 10.148.68.0/23; 10.148.70.0/23; 10.148.72.0/23; 10.148.74.0/23; 10.148.8.0/23; 10.148.80.0/23; 10.148.82.0/23; 10.148.84.0/23; 10.148.86.0/23; 10.148.88.0/23; 10.148.90.0/23; 10.148.96.0/23; 10.148.98.0/23; 10.150.64.0/23; 10.150.72.0/21; 10.155.0.0/16; 10.155.10.0/23; 10.155.12.0/23; 10.155.14.0/23; 10.155.16.0/23; 10.155.2.0/23; 10.155.20.0/23; 10.155.22.0/23; 10.155.24.0/23; 10.155.26.0/23; 10.155.28.0/23; 10.155.4.0/23; 10.155.6.0/23; 10.155.8.0/23; 10.240.193.0/30; 10.240.193.4/30; 10.248.243.0/23; 10.36.87.0/27; 10.36.87.128/27; 10.36.88.128/27; 10.36.89.0/27; 10.36.89.128/27; 10.36.90.0/27; 10.36.90.128/27; 10.36.91.0/27; 10.36.91.128/27; 10.36.92.0/27; 10.36.92.128/27; 10.36.93.0/27; 10.36.93.128/27; 10.36.94.0/27; 10.36.94.128/27; 10.36.95.0/27; 10.36.95.128/27; 10.36.96.0/27; 10.36.96.128/27; 10.36.97.0/27; 10.38.0.32/28; 10.38.0.48/28; 10.38.10.0/23; 10.38.12.0/23; 10.38.14.0/23; 10.38.8.0/23; 155.191.254.216/29; 155.191.254.224/29; 155.191.254.232/29; 155.191.254.240/29; 155.191.254.248/29; 164.123.210.168/29; 164.123.210.176/29; 10.114.0.0/16; 10.137.0.0/16; 10.138.0.0/16; 10.147.176.0/24</t>
  </si>
  <si>
    <t>10.20.186.0/23; 10.20.192.0/19; 10.20.224.0/19; 138.32.224.0/22; 10.114.0.0/16; 10.114.104.0/21; 10.114.112.0/21; 10.114.120.0/22; 10.114.128.0/20; 10.114.144.0/21; 10.114.152.0/22; 10.114.156.0/22; 10.114.16.0/22; 10.114.20.0/22; 10.114.28.0/22; 10.114.36.0/22; 10.114.40.0/22; 10.114.44.0/22; 10.114.48.0/22; 10.114.52.0/22; 10.114.56.0/22; 10.114.60.0/22; 10.114.64.0/22; 10.114.72.0/22; 10.114.76.0/22; 10.114.8.0/22; 10.114.80.0/22; 10.114.84.0/22; 10.114.88.0/22; 10.114.92.0/22; 10.114.96.0/21; 10.115.10.1/23; 10.115.105.1/23; 10.115.106.0/24; 10.115.107.0/24; 10.115.108.1/22; 10.115.113.0/24; 10.115.12.1/23; 10.115.14.1/23; 10.115.24.1/23; 10.115.26.1/23; 10.115.28.1/23; 10.115.30.1/23; 10.115.32.1/23; 10.115.34.1/23; 10.115.36.1/23; 10.115.38.1/23; 10.115.8.1/23; 10.130.10.0/24; 10.130.11.0/24; 10.130.14.0/24; 10.130.15.0/24; 10.130.18.0/24; 10.130.19.0/24; 10.130.192.0/24; 10.130.193.0/24; 10.130.194.0/24; 10.130.195.0/24; 10.130.196.0/24; 10.130.197.0/24; 10.130.198.0/24; 10.130.199.0/24; 10.130.2.0/24; 10.130.200.0/24; 10.130.201.0/24; 10.130.202.0/24; 10.130.203.0/24; 10.130.204.0/24; 10.130.205.0/24; 10.130.206.0/24; 10.130.207.0/24; 10.130.208.0/24; 10.130.209.0/24; 10.130.210.0/24; 10.130.211.0/24; 10.130.212.0/24; 10.130.213.0/24; 10.130.214.0/24; 10.130.215.0/24; 10.130.216.0/24; 10.130.217.0/24; 10.130.218.0/24; 10.130.219.0/24; 10.130.22.0/24; 10.130.220.0/24; 10.130.221.0/24; 10.130.222.0/24; 10.130.223.0/24; 10.130.224.0/24; 10.130.225.0/26; 10.130.226.0/23; 10.130.226.1; 10.130.228.0/23; 10.130.228.1; 10.130.23.0/24; 10.130.230.0/23; 10.130.230.1; 10.130.232.0/23; 10.130.232.1; 10.130.234.0/23; 10.130.234.1; 10.130.236.0/23; 10.130.236.1; 10.130.238.0/23; 10.130.238.1; 10.130.240.0/23; 10.130.240.1; 10.130.242.0/23; 10.130.242.1; 10.130.244.0/23; 10.130.244.1; 10.130.250.0/24; 10.130.251.0/24; 10.130.251.32/27; 10.130.26.0/24; 10.130.27.0/24; 10.130.3.0/24; 10.130.30.0/24; 10.130.31.0/24; 10.130.34.0/24; 10.130.35.0/24; 10.130.38.0/24; 10.130.39.0/24; 10.130.6.0/24; 10.130.62.0/24; 10.130.62.125/26; 10.130.62.64/26; 10.130.7.0/24; 10.131.112.0/20; 10.131.128.0/20; 10.131.144.0/20; 10.131.160.0/20; 10.131.176.0/20; 10.131.192.0/20; 10.131.208.0/20; 10.131.39.0/24; 10.131.64.0/20; 10.131.80.0/20; 10.131.96.0/20; 10.132.0.0/24; 10.132.1.0/24; 10.132.10.0/24; 10.132.100.0/23; 10.132.102.0/23; 10.132.104.0/23; 10.132.106.0/24; 10.132.107.0/24; 10.132.108.0/22; 10.132.11.0/24; 10.132.112.0/24; 10.132.113.0/24; 10.132.114.0/23; 10.132.116.0/23; 10.132.118.0/23; 10.132.12.0/22; 10.132.120.0/23; 10.132.122.0/24; 10.132.123.0/24; 10.132.124.0/22; 10.132.128.0/24; 10.132.129.0/24; 10.132.130.0/23; 10.132.132.0/23; 10.132.134.0/23; 10.132.136.0/23; 10.132.138.0/24; 10.132.139.0/24; 10.132.140.0/22; 10.132.144.0/24; 10.132.145.0/24; 10.132.146.0/23; 10.132.148.0/23; 10.132.150.0/23; 10.132.152.0/23; 10.132.154.0/24; 10.132.155.0/24; 10.132.156.0/22; 10.132.16.0/24; 10.132.160.0/24; 10.132.161.0/24; 10.132.162.0/23; 10.132.164.0/23; 10.132.166.0/23; 10.132.168.0/23; 10.132.17.0/24; 10.132.170.0/24; 10.132.171.0/24; 10.132.172.0/22; 10.132.176.0/24; 10.132.177.0/24; 10.132.178.0/23; 10.132.18.0/23; 10.132.180.0/23; 10.132.182.0/23; 10.132.184.0/23; 10.132.186.0/24; 10.132.187.0/24; 10.132.188.0/22; 10.132.192.0/24; 10.132.193.0/24; 10.132.194.0/23; 10.132.196.0/23; 10.132.198.0/23; 10.132.2.0/23; 10.132.20.0/23; 10.132.200.0/23; 10.132.202.0/24; 10.132.203.0/24; 10.132.204.0/22; 10.132.208.0/24; 10.132.209.0/24; 10.132.210.0/23; 10.132.212.0/23; 10.132.214.0/23; 10.132.216.0/23; 10.132.218.0/24; 10.132.219.0/24; 10.132.22.0/23; 10.132.220.0/22; 10.132.224.0/24; 10.132.225.0/24; 10.132.226.0/23; 10.132.228.0/23; 10.132.230.0/23; 10.132.232.0/23; 10.132.234.0/24; 10.132.235.0/24; 10.132.236.0/22; 10.132.24.0/23; 10.132.240.0/24; 10.132.241.0/24; 10.132.242.0/23; 10.132.244.0/23; 10.132.246.0/23; 10.132.248.0/23; 10.132.250.0/24; 10.132.251.0/24; 10.132.252.0/22; 10.132.26.0/24; 10.132.27.0/24; 10.132.28.0/22; 10.132.32.0/24; 10.132.33.0/24; 10.132.34.0/23; 10.132.34.1; 10.132.36.0/23; 10.132.38.0/23; 10.132.4.0/23; 10.132.40.0/23; 10.132.42.0/24; 10.132.43.0/24; 10.132.44.0/22; 10.132.48.0/24; 10.132.49.0/24; 10.132.50.0/23; 10.132.50.1; 10.132.52.0/23; 10.132.54.0/23; 10.132.56.0/23; 10.132.58.0/24; 10.132.59.0/24; 10.132.6.0/23; 10.132.60.0/22; 10.132.64.0/24; 10.132.65.0/2; 10.132.66.0/23; 10.132.68.0/23; 10.132.70.0/23; 10.132.72.0/23; 10.132.74.0/24; 10.132.75.0/24; 10.132.76.0/22; 10.132.8.0/23; 10.132.80.0/24; 10.132.81.0/24; 10.132.82.0/23; 10.132.84.0/23; 10.132.86.0/23; 10.132.88.0/23; 10.132.90.0/24; 10.132.91.0/24; 10.132.92.0/22; 10.132.96.0/24; 10.132.97.0/24; 10.132.98.0/23; 10.133.0.0/24; 10.133.1.0/24; 10.133.10.0/24; 10.133.100.0/23; 10.133.102.0/23; 10.133.104.0/23; 10.133.106.0/24; 10.133.107.0/24; 10.133.108.0/22; 10.133.11.0/24; 10.133.112.0/24; 10.133.113.0/24; 10.133.114.0/23; 10.133.116.0/23; 10.133.118.0/23; 10.133.12.0/22; 10.133.120.0/23; 10.133.122.0/24; 10.133.123.0/24; 10.133.124.0/22; 10.133.16.0/24; 10.133.17.0/24; 10.133.18.0/23; 10.133.2.0/23; 10.133.20.0/23; 10.133.22.0/23; 10.133.24.0/23; 10.133.26.0/24; 10.133.27.0/24; 10.133.28.0/22; 10.133.32.0/24; 10.133.33.0/24; 10.133.34.0/23; 10.133.36.0/23; 10.133.38.0/23; 10.133.4.0/23; 10.133.40.0/23; 10.133.42.0/24; 10.133.43.0/24; 10.133.44.0/22; 10.133.48.0/24; 10.133.49.0/24; 10.133.50.0/23; 10.133.52.0/23; 10.133.54.0/23; 10.133.56.0/23; 10.133.58.0/24; 10.133.59.0/24; 10.133.6.0/23; 10.133.60.0/22; 10.133.64.0/24; 10.133.65.0/24; 10.133.66.0/23; 10.133.68.0/23; 10.133.70.0/23; 10.133.72.0/23; 10.133.74.0/24; 10.133.75.0/24; 10.133.76.0/22; 10.133.8.0/23; 10.133.80.0/24; 10.133.81.0/24; 10.133.82.0/23; 10.133.84.0/23; 10.133.86.0/23; 10.133.88.0/23; 10.133.90.0/24; 10.133.91.0/24; 10.133.92.0/22; 10.133.96.0/24; 10.133.97.0/24; 10.133.98.0/23; 10.134.0.0/24; 10.134.1.0/24; 10.134.10.0/24; 10.134.11.0/24; 10.134.12.0/22; 10.134.2.0/23; 10.134.32.0/24; 10.134.33.0/24; 10.134.34.0/23; 10.134.36.0/23; 10.134.38.0/23; 10.134.4.0/23; 10.134.40.0/23; 10.134.42.0/24; 10.134.43.0/24; 10.134.44.0/22; 10.134.6.0/23; 10.134.8.0/23; 10.149.0.0/23; 10.149.10.0/23; 10.149.100.0/23; 10.149.102.0/23; 10.149.104.0/23; 10.149.106.0/23; 10.149.112.0/23; 10.149.114.0/23; 10.149.116.0/23; 10.149.118.0/23; 10.149.120.0/23; 10.149.122.0/23; 10.149.128.0/23; 10.149.130.0/23; 10.149.132.0/23; 10.149.134.0/23; 10.149.136.0/23; 10.149.138.0/23; 10.149.144.0/23; 10.149.146.0/23; 10.149.148.0/23; 10.149.150.0/23; 10.149.152.0/23; 10.149.154.0/23; 10.149.16.0/23; 10.149.18.0/23; 10.149.2.0/23; 10.149.20.0/23; 10.149.22.0/23; 10.149.24.0/23; 10.149.240.0/24; 10.149.241.0/24; 10.149.242.0/24; 10.149.243.0/24; 10.149.244.0/24; 10.149.245.0/24; 10.149.246.0/24; 10.149.247.0/24; 10.149.248.0/24; 10.149.249.0/24; 10.149.26.0/23; 10.149.32.0/23; 10.149.34.0/23; 10.149.36.0/23; 10.149.38.0/23; 10.149.4.0/23; 10.149.40.0/23; 10.149.42.0/23; 10.149.48.0/23; 10.149.50.0/23; 10.149.52.0/23; 10.149.54.0/23; 10.149.56.0/23; 10.149.58.0/23; 10.149.6.0/23; 10.149.64.0/23; 10.149.66.0/23; 10.149.68.0/23; 10.149.70.0/23; 10.149.72.0/23; 10.149.74.0/23; 10.149.8.0/23; 10.149.80.0/23; 10.149.82.0/23; 10.149.84.0/23; 10.149.86.0/23; 10.149.88.0/23; 10.149.90.0/23; 10.149.96.0/23; 10.149.98.0/23; 10.150.64.0/23; 10.150.72.0/21; 10.240.193.100/30; 10.240.193.104/30; 10.240.193.108/30; 10.240.193.112/30; 10.240.193.116/30; 10.240.193.12/30; 10.240.193.120/30; 10.240.193.124/30; 10.240.193.128/30; 10.240.193.132/30; 10.240.193.136/30; 10.240.193.140/30; 10.240.193.144/30; 10.240.193.148/30; 10.240.193.152/30; 10.240.193.156/30; 10.240.193.16/30; 10.240.193.160/30; 10.240.193.164/30; 10.240.193.176/30; 10.240.193.180/30; 10.240.193.184/30; 10.240.193.188/30; 10.240.193.20/30; 10.240.193.208/30; 10.240.193.212/30; 10.240.193.216/30; 10.240.193.220/30; 10.240.193.24/30; 10.240.193.28/30; 10.240.193.32/30; 10.240.193.36/30; 10.240.193.40/30; 10.240.193.44/30; 10.240.193.48/30; 10.240.193.52/30; 10.240.193.56/30; 10.240.193.60/30; 10.240.193.64/30; 10.240.193.68/30; 10.240.193.72/30; 10.240.193.76/30; 10.240.193.8/30; 10.240.193.80/30; 10.240.193.84/30; 10.240.193.88/30; 10.240.193.92/30; 10.240.193.96/30; 10.242.130.0/23; 10.36.110.0/27; 10.36.110.128/27; 10.36.111.0/27; 10.36.111.128/27; 10.36.112.0/27; 10.36.112.128/27; 10.36.113.0/27; 10.36.113.128/27; 10.36.114.0/27; 10.36.114.128/27; 10.36.115.0/27; 10.36.115.128/27; 10.36.116.0/27; 10.36.116.128/27; 10.36.117.0/27; 10.36.117.128/27; 10.36.118.0/27; 10.36.118.128/27; 10.36.119.0/27; 10.36.119.128/27; 10.36.120.0/27; 10.36.120.128/27; 10.36.121.0/27; 10.36.121.128/27; 10.36.122.0/27; 10.36.76.128/27; 10.36.77.0/27; 10.36.77.128/27; 10.36.78.0/27; 10.36.78.128/27; 10.36.79.0/27; 10.36.79.128/27; 10.36.80.0/27; 10.36.80.128/27; 10.36.81.0/27; 155.191.231.0/24; 155.191.232.0/24; 155.191.234.0/24; 155.191.235.64/27; 155.191.237.0/24; 155.191.239.0/24; 155.191.240.0/24; 155.191.241.0/24; 155.191.242.0/24; 155.191.245.0/24; 155.191.246.0/24; 10.130.62.0/26</t>
  </si>
  <si>
    <t>10.114.0.0/16; 10.114.104.0/21; 10.114.112.0/21; 10.114.120.0/22; 10.114.128.0/20; 10.114.144.0/21; 10.114.152.0/22; 10.114.156.0/22; 10.114.16.0/22; 10.114.20.0/22; 10.114.28.0/22; 10.114.36.0/22; 10.114.40.0/22; 10.114.44.0/22; 10.114.48.0/22; 10.114.52.0/22; 10.114.56.0/22; 10.114.60.0/22; 10.114.64.0/22; 10.114.72.0/22; 10.114.76.0/22; 10.114.8.0/22; 10.114.80.0/22; 10.114.84.0/22; 10.114.88.0/22; 10.114.92.0/22; 10.114.96.0/21; 10.115.10.1/23; 10.115.105.1/23; 10.115.106.0/24; 10.115.107.0/24; 10.115.108.1/22; 10.115.113.0/24; 10.115.12.1/23; 10.115.14.1/23; 10.115.24.1/23; 10.115.26.1/23; 10.115.28.1/23; 10.115.30.1/23; 10.115.32.1/23; 10.115.34.1/23; 10.115.36.1/23; 10.115.38.1/23; 10.115.8.1/23; 10.130.10.0/24; 10.130.11.0/24; 10.130.14.0/24; 10.130.15.0/24; 10.130.18.0/24; 10.130.19.0/24; 10.130.192.0/24; 10.130.193.0/24; 10.130.194.0/24; 10.130.195.0/24; 10.130.196.0/24; 10.130.197.0/24; 10.130.198.0/24; 10.130.199.0/24; 10.130.2.0/24; 10.130.200.0/24; 10.130.201.0/24; 10.130.202.0/24; 10.130.203.0/24; 10.130.204.0/24; 10.130.205.0/24; 10.130.206.0/24; 10.130.207.0/24; 10.130.208.0/24; 10.130.209.0/24; 10.130.210.0/24; 10.130.211.0/24; 10.130.212.0/24; 10.130.213.0/24; 10.130.214.0/24; 10.130.215.0/24; 10.130.216.0/24; 10.130.217.0/24; 10.130.218.0/24; 10.130.219.0/24; 10.130.22.0/24; 10.130.220.0/24; 10.130.221.0/24; 10.130.222.0/24; 10.130.223.0/24; 10.130.224.0/24; 10.130.225.0/26; 10.130.226.0/23; 10.130.226.1; 10.130.228.0/23; 10.130.228.1; 10.130.23.0/24; 10.130.230.0/23; 10.130.230.1; 10.130.232.0/23; 10.130.232.1; 10.130.234.0/23; 10.130.234.1; 10.130.236.0/23; 10.130.236.1; 10.130.238.0/23; 10.130.238.1; 10.130.240.0/23; 10.130.240.1; 10.130.242.0/23; 10.130.242.1; 10.130.244.0/23; 10.130.244.1; 10.130.250.0/24; 10.130.251.0/24; 10.130.251.32/27; 10.130.26.0/24; 10.130.27.0/24; 10.130.3.0/24; 10.130.30.0/24; 10.130.31.0/24; 10.130.34.0/24; 10.130.35.0/24; 10.130.38.0/24; 10.130.39.0/24; 10.130.6.0/24; 10.130.62.0/24; 10.130.62.125/26; 10.130.62.64/26; 10.130.7.0/24; 10.131.112.0/20; 10.131.128.0/20; 10.131.144.0/20; 10.131.160.0/20; 10.131.176.0/20; 10.131.192.0/20; 10.131.208.0/20; 10.131.39.0/24; 10.131.64.0/20; 10.131.80.0/20; 10.131.96.0/20; 10.132.0.0/24; 10.132.1.0/24; 10.132.10.0/24; 10.132.100.0/23; 10.132.102.0/23; 10.132.104.0/23; 10.132.106.0/24; 10.132.107.0/24; 10.132.108.0/22; 10.132.11.0/24; 10.132.112.0/24; 10.132.113.0/24; 10.132.114.0/23; 10.132.116.0/23; 10.132.118.0/23; 10.132.12.0/22; 10.132.120.0/23; 10.132.122.0/24; 10.132.123.0/24; 10.132.124.0/22; 10.132.128.0/24; 10.132.129.0/24; 10.132.130.0/23; 10.132.132.0/23; 10.132.134.0/23; 10.132.136.0/23; 10.132.138.0/24; 10.132.139.0/24; 10.132.140.0/22; 10.132.144.0/24; 10.132.145.0/24; 10.132.146.0/23; 10.132.148.0/23; 10.132.150.0/23; 10.132.152.0/23; 10.132.154.0/24; 10.132.155.0/24; 10.132.156.0/22; 10.132.16.0/24; 10.132.160.0/24; 10.132.161.0/24; 10.132.162.0/23; 10.132.164.0/23; 10.132.166.0/23; 10.132.168.0/23; 10.132.17.0/24; 10.132.170.0/24; 10.132.171.0/24; 10.132.172.0/22; 10.132.176.0/24; 10.132.177.0/24; 10.132.178.0/23; 10.132.18.0/23; 10.132.180.0/23; 10.132.182.0/23; 10.132.184.0/23; 10.132.186.0/24; 10.132.187.0/24; 10.132.188.0/22; 10.132.192.0/24; 10.132.193.0/24; 10.132.194.0/23; 10.132.196.0/23; 10.132.198.0/23; 10.132.2.0/23; 10.132.20.0/23; 10.132.200.0/23; 10.132.202.0/24; 10.132.203.0/24; 10.132.204.0/22; 10.132.208.0/24; 10.132.209.0/24; 10.132.210.0/23; 10.132.212.0/23; 10.132.214.0/23; 10.132.216.0/23; 10.132.218.0/24; 10.132.219.0/24; 10.132.22.0/23; 10.132.220.0/22; 10.132.224.0/24; 10.132.225.0/24; 10.132.226.0/23; 10.132.228.0/23; 10.132.230.0/23; 10.132.232.0/23; 10.132.234.0/24; 10.132.235.0/24; 10.132.236.0/22; 10.132.24.0/23; 10.132.240.0/24; 10.132.241.0/24; 10.132.242.0/23; 10.132.244.0/23; 10.132.246.0/23; 10.132.248.0/23; 10.132.250.0/24; 10.132.251.0/24; 10.132.252.0/22; 10.132.26.0/24; 10.132.27.0/24; 10.132.28.0/22; 10.132.32.0/24; 10.132.33.0/24; 10.132.34.0/23; 10.132.34.1; 10.132.36.0/23; 10.132.38.0/23; 10.132.4.0/23; 10.132.40.0/23; 10.132.42.0/24; 10.132.43.0/24; 10.132.44.0/22; 10.132.48.0/24; 10.132.49.0/24; 10.132.50.0/23; 10.132.50.1; 10.132.52.0/23; 10.132.54.0/23; 10.132.56.0/23; 10.132.58.0/24; 10.132.59.0/24; 10.132.6.0/23; 10.132.60.0/22; 10.132.64.0/24; 10.132.65.0/2; 10.132.66.0/23; 10.132.68.0/23; 10.132.70.0/23; 10.132.72.0/23; 10.132.74.0/24; 10.132.75.0/24; 10.132.76.0/22; 10.132.8.0/23; 10.132.80.0/24; 10.132.81.0/24; 10.132.82.0/23; 10.132.84.0/23; 10.132.86.0/23; 10.132.88.0/23; 10.132.90.0/24; 10.132.91.0/24; 10.132.92.0/22; 10.132.96.0/24; 10.132.97.0/24; 10.132.98.0/23; 10.133.0.0/24; 10.133.1.0/24; 10.133.10.0/24; 10.133.100.0/23; 10.133.102.0/23; 10.133.104.0/23; 10.133.106.0/24; 10.133.107.0/24; 10.133.108.0/22; 10.133.11.0/24; 10.133.112.0/24; 10.133.113.0/24; 10.133.114.0/23; 10.133.116.0/23; 10.133.118.0/23; 10.133.12.0/22; 10.133.120.0/23; 10.133.122.0/24; 10.133.123.0/24; 10.133.124.0/22; 10.133.16.0/24; 10.133.17.0/24; 10.133.18.0/23; 10.133.2.0/23; 10.133.20.0/23; 10.133.22.0/23; 10.133.24.0/23; 10.133.26.0/24; 10.133.27.0/24; 10.133.28.0/22; 10.133.32.0/24; 10.133.33.0/24; 10.133.34.0/23; 10.133.36.0/23; 10.133.38.0/23; 10.133.4.0/23; 10.133.40.0/23; 10.133.42.0/24; 10.133.43.0/24; 10.133.44.0/22; 10.133.48.0/24; 10.133.49.0/24; 10.133.50.0/23; 10.133.52.0/23; 10.133.54.0/23; 10.133.56.0/23; 10.133.58.0/24; 10.133.59.0/24; 10.133.6.0/23; 10.133.60.0/22; 10.133.64.0/24; 10.133.65.0/24; 10.133.66.0/23; 10.133.68.0/23; 10.133.70.0/23; 10.133.72.0/23; 10.133.74.0/24; 10.133.75.0/24; 10.133.76.0/22; 10.133.8.0/23; 10.133.80.0/24; 10.133.81.0/24; 10.133.82.0/23; 10.133.84.0/23; 10.133.86.0/23; 10.133.88.0/23; 10.133.90.0/24; 10.133.91.0/24; 10.133.92.0/22; 10.133.96.0/24; 10.133.97.0/24; 10.133.98.0/23; 10.134.0.0/24; 10.134.1.0/24; 10.134.10.0/24; 10.134.11.0/24; 10.134.12.0/22; 10.134.2.0/23; 10.134.32.0/24; 10.134.33.0/24; 10.134.34.0/23; 10.134.36.0/23; 10.134.38.0/23; 10.134.4.0/23; 10.134.40.0/23; 10.134.42.0/24; 10.134.43.0/24; 10.134.44.0/22; 10.134.6.0/23; 10.134.8.0/23; 10.149.0.0/23; 10.149.10.0/23; 10.149.100.0/23; 10.149.102.0/23; 10.149.104.0/23; 10.149.106.0/23; 10.149.112.0/23; 10.149.114.0/23; 10.149.116.0/23; 10.149.118.0/23; 10.149.120.0/23; 10.149.122.0/23; 10.149.128.0/23; 10.149.130.0/23; 10.149.132.0/23; 10.149.134.0/23; 10.149.136.0/23; 10.149.138.0/23; 10.149.144.0/23; 10.149.146.0/23; 10.149.148.0/23; 10.149.150.0/23; 10.149.152.0/23; 10.149.154.0/23; 10.149.16.0/23; 10.149.18.0/23; 10.149.2.0/23; 10.149.20.0/23; 10.149.22.0/23; 10.149.24.0/23; 10.149.240.0/24; 10.149.241.0/24; 10.149.242.0/24; 10.149.243.0/24; 10.149.244.0/24; 10.149.245.0/24; 10.149.246.0/24; 10.149.247.0/24; 10.149.248.0/24; 10.149.249.0/24; 10.149.26.0/23; 10.149.32.0/23; 10.149.34.0/23; 10.149.36.0/23; 10.149.38.0/23; 10.149.4.0/23; 10.149.40.0/23; 10.149.42.0/23; 10.149.48.0/23; 10.149.50.0/23; 10.149.52.0/23; 10.149.54.0/23; 10.149.56.0/23; 10.149.58.0/23; 10.149.6.0/23; 10.149.64.0/23; 10.149.66.0/23; 10.149.68.0/23; 10.149.70.0/23; 10.149.72.0/23; 10.149.74.0/23; 10.149.8.0/23; 10.149.80.0/23; 10.149.82.0/23; 10.149.84.0/23; 10.149.86.0/23; 10.149.88.0/23; 10.149.90.0/23; 10.149.96.0/23; 10.149.98.0/23; 10.150.64.0/23; 10.150.72.0/21; 10.240.193.100/30; 10.240.193.104/30; 10.240.193.108/30; 10.240.193.112/30; 10.240.193.116/30; 10.240.193.12/30; 10.240.193.120/30; 10.240.193.124/30; 10.240.193.128/30; 10.240.193.132/30; 10.240.193.136/30; 10.240.193.140/30; 10.240.193.144/30; 10.240.193.148/30; 10.240.193.152/30; 10.240.193.156/30; 10.240.193.16/30; 10.240.193.160/30; 10.240.193.164/30; 10.240.193.176/30; 10.240.193.180/30; 10.240.193.184/30; 10.240.193.188/30; 10.240.193.20/30; 10.240.193.208/30; 10.240.193.212/30; 10.240.193.216/30; 10.240.193.220/30; 10.240.193.24/30; 10.240.193.28/30; 10.240.193.32/30; 10.240.193.36/30; 10.240.193.40/30; 10.240.193.44/30; 10.240.193.48/30; 10.240.193.52/30; 10.240.193.56/30; 10.240.193.60/30; 10.240.193.64/30; 10.240.193.68/30; 10.240.193.72/30; 10.240.193.76/30; 10.240.193.8/30; 10.240.193.80/30; 10.240.193.84/30; 10.240.193.88/30; 10.240.193.92/30; 10.240.193.96/30; 10.242.130.0/23; 10.36.110.0/27; 10.36.110.128/27; 10.36.111.0/27; 10.36.111.128/27; 10.36.112.0/27; 10.36.112.128/27; 10.36.113.0/27; 10.36.113.128/27; 10.36.114.0/27; 10.36.114.128/27; 10.36.115.0/27; 10.36.115.128/27; 10.36.116.0/27; 10.36.116.128/27; 10.36.117.0/27; 10.36.117.128/27; 10.36.118.0/27; 10.36.118.128/27; 10.36.119.0/27; 10.36.119.128/27; 10.36.120.0/27; 10.36.120.128/27; 10.36.121.0/27; 10.36.121.128/27; 10.36.122.0/27; 10.36.76.128/27; 10.36.77.0/27; 10.36.77.128/27; 10.36.78.0/27; 10.36.78.128/27; 10.36.79.0/27; 10.36.79.128/27; 10.36.80.0/27; 10.36.80.128/27; 10.36.81.0/27; 155.191.231.0/24; 155.191.232.0/24; 155.191.234.0/24; 155.191.235.64/27; 155.191.237.0/24; 155.191.239.0/24; 155.191.240.0/24; 155.191.241.0/24; 155.191.242.0/24; 155.191.245.0/24; 155.191.246.0/24; 10.130.62.0/26</t>
  </si>
  <si>
    <t>10.114.0.0/16; 10.114.104.0/21; 10.114.112.0/21; 10.114.120.0/22; 10.114.128.0/20; 10.114.144.0/21; 10.114.152.0/22; 10.114.156.0/22; 10.114.16.0/22; 10.114.20.0/22; 10.114.28.0/22; 10.114.36.0/22; 10.114.40.0/22; 10.114.44.0/22; 10.114.48.0/22; 10.114.52.0/22; 10.114.56.0/22; 10.114.60.0/22; 10.114.64.0/22; 10.114.72.0/22; 10.114.76.0/22; 10.114.8.0/22; 10.114.80.0/22; 10.114.84.0/22; 10.114.88.0/22; 10.114.92.0/22; 10.114.96.0/21; 10.115.10.1/23; 10.115.105.1/23; 10.115.106.0/24; 10.115.107.0/24; 10.115.108.1/22; 10.115.113.0/24; 10.115.12.1/23; 10.115.14.1/23; 10.115.24.1/23; 10.115.26.1/23; 10.115.28.1/23; 10.115.30.1/23; 10.115.32.1/23; 10.115.34.1/23; 10.115.36.1/23; 10.115.38.1/23; 10.115.8.1/23; 10.130.10.0/24; 10.130.11.0/24; 10.130.14.0/24; 10.130.15.0/24; 10.130.18.0/24; 10.130.19.0/24; 10.130.192.0/24; 10.130.193.0/24; 10.130.194.0/24; 10.130.195.0/24; 10.130.196.0/24; 10.130.197.0/24; 10.130.198.0/24; 10.130.199.0/24; 10.130.2.0/24; 10.130.200.0/24; 10.130.201.0/24; 10.130.202.0/24; 10.130.203.0/24; 10.130.204.0/24; 10.130.205.0/24; 10.130.206.0/24; 10.130.207.0/24; 10.130.208.0/24; 10.130.209.0/24; 10.130.210.0/24; 10.130.211.0/24; 10.130.212.0/24; 10.130.213.0/24; 10.130.214.0/24; 10.130.215.0/24; 10.130.216.0/24; 10.130.217.0/24; 10.130.218.0/24; 10.130.219.0/24; 10.130.22.0/24; 10.130.220.0/24; 10.130.221.0/24; 10.130.222.0/24; 10.130.223.0/24; 10.130.224.0/24; 10.130.225.0/26; 10.130.226.0/23; 10.130.226.1; 10.130.228.0/23; 10.130.228.1; 10.130.23.0/24; 10.130.230.0/23; 10.130.230.1; 10.130.232.0/23; 10.130.232.1; 10.130.234.0/23; 10.130.234.1; 10.130.236.0/23; 10.130.236.1; 10.130.238.0/23; 10.130.238.1; 10.130.240.0/23; 10.130.240.1; 10.130.242.0/23; 10.130.242.1; 10.130.244.0/23; 10.130.244.1; 10.130.250.0/24; 10.130.251.0/24; 10.130.251.32/27; 10.130.26.0/24; 10.130.27.0/24; 10.130.3.0/24; 10.130.30.0/24; 10.130.31.0/24; 10.130.34.0/24; 10.130.35.0/24; 10.130.38.0/24; 10.130.39.0/24; 10.130.6.0/24; 10.130.62.0/24; 10.130.62.125/26; 10.130.62.64/26; 10.130.7.0/24; 10.131.112.0/20; 10.131.128.0/20; 10.131.144.0/20; 10.131.160.0/20; 10.131.176.0/20; 10.131.192.0/20; 10.131.208.0/20; 10.131.39.0/24; 10.131.64.0/20; 10.131.80.0/20; 10.131.96.0/20; 10.132.0.0/24; 10.132.1.0/24; 10.132.10.0/24; 10.132.100.0/23; 10.132.102.0/23; 10.132.104.0/23; 10.132.106.0/24; 10.132.107.0/24; 10.132.108.0/22; 10.132.11.0/24; 10.132.112.0/24; 10.132.113.0/24; 10.132.114.0/23; 10.132.116.0/23; 10.132.118.0/23; 10.132.12.0/22; 10.132.120.0/23; 10.132.122.0/24; 10.132.123.0/24; 10.132.124.0/22; 10.132.128.0/24; 10.132.129.0/24; 10.132.130.0/23; 10.132.132.0/23; 10.132.134.0/23; 10.132.136.0/23; 10.132.138.0/24; 10.132.139.0/24; 10.132.140.0/22; 10.132.144.0/24; 10.132.145.0/24; 10.132.146.0/23; 10.132.148.0/23; 10.132.150.0/23; 10.132.152.0/23; 10.132.154.0/24; 10.132.155.0/24; 10.132.156.0/22; 10.132.16.0/24; 10.132.160.0/24; 10.132.161.0/24; 10.132.162.0/23; 10.132.164.0/23; 10.132.166.0/23; 10.132.168.0/23; 10.132.17.0/24; 10.132.170.0/24; 10.132.171.0/24; 10.132.172.0/22; 10.132.176.0/24; 10.132.177.0/24; 10.132.178.0/23; 10.132.18.0/23; 10.132.180.0/23; 10.132.182.0/23; 10.132.184.0/23; 10.132.186.0/24; 10.132.187.0/24; 10.132.188.0/22; 10.132.192.0/24; 10.132.193.0/24; 10.132.194.0/23; 10.132.196.0/23; 10.132.198.0/23; 10.132.2.0/23; 10.132.20.0/23; 10.132.200.0/23; 10.132.202.0/24; 10.132.203.0/24; 10.132.204.0/22; 10.132.208.0/24; 10.132.209.0/24; 10.132.210.0/23; 10.132.212.0/23; 10.132.214.0/23; 10.132.216.0/23; 10.132.218.0/24; 10.132.219.0/24; 10.132.22.0/23; 10.132.220.0/22; 10.132.224.0/24; 10.132.225.0/24; 10.132.226.0/23; 10.132.228.0/23; 10.132.230.0/23; 10.132.232.0/23; 10.132.234.0/24; 10.132.235.0/24; 10.132.236.0/22; 10.132.24.0/23; 10.132.240.0/24; 10.132.241.0/24; 10.132.242.0/23; 10.132.244.0/23; 10.132.246.0/23; 10.132.248.0/23; 10.132.250.0/24; 10.132.251.0/24; 10.132.252.0/22; 10.132.26.0/24; 10.132.27.0/24; 10.132.28.0/22; 10.132.32.0/24; 10.132.33.0/24; 10.132.34.0/23; 10.132.34.1; 10.132.36.0/23; 10.132.38.0/23; 10.132.4.0/23; 10.132.40.0/23; 10.132.42.0/24; 10.132.43.0/24; 10.132.44.0/22; 10.132.48.0/24; 10.132.49.0/24; 10.132.50.0/23; 10.132.50.1; 10.132.52.0/23; 10.132.54.0/23; 10.132.56.0/23; 10.132.58.0/24; 10.132.59.0/24; 10.132.6.0/23; 10.132.60.0/22; 10.132.64.0/24; 10.132.65.0/2; 10.132.66.0/23; 10.132.68.0/23; 10.132.70.0/23; 10.132.72.0/23; 10.132.74.0/24; 10.132.75.0/24; 10.132.76.0/22; 10.132.8.0/23; 10.132.80.0/24; 10.132.81.0/24; 10.132.82.0/23; 10.132.84.0/23; 10.132.86.0/23; 10.132.88.0/23; 10.132.90.0/24; 10.132.91.0/24; 10.132.92.0/22; 10.132.96.0/24; 10.132.97.0/24; 10.132.98.0/23; 10.133.0.0/24; 10.133.1.0/24; 10.133.10.0/24; 10.133.100.0/23; 10.133.102.0/23; 10.133.104.0/23; 10.133.106.0/24; 10.133.107.0/24; 10.133.108.0/22; 10.133.11.0/24; 10.133.112.0/24; 10.133.113.0/24; 10.133.114.0/23; 10.133.116.0/23; 10.133.118.0/23; 10.133.12.0/22; 10.133.120.0/23; 10.133.122.0/24; 10.133.123.0/24; 10.133.124.0/22; 10.133.16.0/24; 10.133.17.0/24; 10.133.18.0/23; 10.133.2.0/23; 10.133.20.0/23; 10.133.22.0/23; 10.133.24.0/23; 10.133.26.0/24; 10.133.27.0/24; 10.133.28.0/22; 10.133.32.0/24; 10.133.33.0/24; 10.133.34.0/23; 10.133.36.0/23; 10.133.38.0/23; 10.133.4.0/23; 10.133.40.0/23; 10.133.42.0/24; 10.133.43.0/24; 10.133.44.0/22; 10.133.48.0/24; 10.133.49.0/24; 10.133.50.0/23; 10.133.52.0/23; 10.133.54.0/23; 10.133.56.0/23; 10.133.58.0/24; 10.133.59.0/24; 10.133.6.0/23; 10.133.60.0/22; 10.133.64.0/24; 10.133.65.0/24; 10.133.66.0/23; 10.133.68.0/23; 10.133.70.0/23; 10.133.72.0/23; 10.133.74.0/24; 10.133.75.0/24; 10.133.76.0/22; 10.133.8.0/23; 10.133.80.0/24; 10.133.81.0/24; 10.133.82.0/23; 10.133.84.0/23; 10.133.86.0/23; 10.133.88.0/23; 10.133.90.0/24; 10.133.91.0/24; 10.133.92.0/22; 10.133.96.0/24; 10.133.97.0/24; 10.133.98.0/23; 10.134.0.0/24; 10.134.1.0/24; 10.134.10.0/24; 10.134.11.0/24; 10.134.12.0/22; 10.134.2.0/23; 10.134.32.0/24; 10.134.33.0/24; 10.134.34.0/23; 10.134.36.0/23; 10.134.38.0/23; 10.134.4.0/23; 10.134.40.0/23; 10.134.42.0/24; 10.134.43.0/24; 10.134.44.0/22; 10.134.6.0/23; 10.134.8.0/23; 10.149.0.0/23; 10.149.10.0/23; 10.149.100.0/23; 10.149.102.0/23; 10.149.104.0/23; 10.149.106.0/23; 10.149.112.0/23; 10.149.114.0/23; 10.149.116.0/23; 10.149.118.0/23; 10.149.120.0/23; 10.149.122.0/23; 10.149.128.0/23; 10.149.130.0/23; 10.149.132.0/23; 10.149.134.0/23; 10.149.136.0/23; 10.149.138.0/23; 10.149.144.0/23; 10.149.146.0/23; 10.149.148.0/23; 10.149.150.0/23; 10.149.152.0/23; 10.149.154.0/23; 10.149.16.0/23; 10.149.18.0/23; 10.149.2.0/23; 10.149.20.0/23; 10.149.22.0/23; 10.149.24.0/23; 10.149.240.0/24; 10.149.241.0/24; 10.149.242.0/24; 10.149.243.0/24; 10.149.244.0/24; 10.149.245.0/24; 10.149.246.0/24; 10.149.247.0/24; 10.149.248.0/24; 10.149.249.0/24; 10.149.26.0/23; 10.149.32.0/23; 10.149.34.0/23; 10.149.36.0/23; 10.149.38.0/23; 10.149.4.0/23; 10.149.40.0/23; 10.149.42.0/23; 10.149.48.0/23; 10.149.50.0/23; 10.149.52.0/23; 10.149.54.0/23; 10.149.56.0/23; 10.149.58.0/23; 10.149.6.0/23; 10.149.64.0/23; 10.149.66.0/23; 10.149.68.0/23; 10.149.70.0/23; 10.149.72.0/23; 10.149.74.0/23; 10.149.8.0/23; 10.149.80.0/23; 10.149.82.0/23; 10.149.84.0/23; 10.149.86.0/23; 10.149.88.0/23; 10.149.90.0/23; 10.149.96.0/23; 10.149.98.0/23; 10.150.64.0/23; 10.150.72.0/21; 10.240.193.100/30; 10.240.193.104/30; 10.240.193.108/30; 10.240.193.112/30; 10.240.193.116/30; 10.240.193.12/30; 10.240.193.120/30; 10.240.193.124/30; 10.240.193.128/30; 10.240.193.132/30; 10.240.193.136/30; 10.240.193.140/30; 10.240.193.144/30; 10.240.193.148/30; 10.240.193.152/30; 10.240.193.156/30; 10.240.193.16/30; 10.240.193.160/30; 10.240.193.164/30; 10.240.193.176/30; 10.240.193.180/30; 10.240.193.184/30; 10.240.193.188/30; 10.240.193.20/30; 10.240.193.208/30; 10.240.193.212/30; 10.240.193.216/30; 10.240.193.220/30; 10.240.193.24/30; 10.240.193.28/30; 10.240.193.32/30; 10.240.193.36/30; 10.240.193.40/30; 10.240.193.44/30; 10.240.193.48/30; 10.240.193.52/30; 10.240.193.56/30; 10.240.193.60/30; 10.240.193.64/30; 10.240.193.68/30; 10.240.193.72/30; 10.240.193.76/30; 10.240.193.8/30; 10.240.193.80/30; 10.240.193.84/30; 10.240.193.88/30; 10.240.193.92/30; 10.240.193.96/30; 10.242.130.0/23; 10.36.110.0/27; 10.36.110.128/27; 10.36.111.0/27; 10.36.111.128/27; 10.36.112.0/27; 10.36.112.128/27; 10.36.113.0/27; 10.36.113.128/27; 10.36.114.0/27; 10.36.114.128/27; 10.36.115.0/27; 10.36.115.128/27; 10.36.116.0/27; 10.36.116.128/27; 10.36.117.0/27; 10.36.117.128/27; 10.36.118.0/27; 10.36.118.128/27; 10.36.119.0/27; 10.36.119.128/27; 10.36.120.0/27; 10.36.120.128/27; 10.36.121.0/27; 10.36.121.128/27; 10.36.122.0/27; 10.36.76.128/27; 10.36.77.0/27; 10.36.77.128/27; 10.36.78.0/27; 10.36.78.128/27; 10.36.79.0/27; 10.36.79.128/27; 10.36.80.0/27; 10.36.80.128/27; 10.36.81.0/27; 155.191.231.0/24; 155.191.232.0/24; 155.191.234.0/24; 155.191.235.64/27; 155.191.237.0/24; 155.191.239.0/24; 155.191.240.0/24; 155.191.241.0/24; 155.191.242.0/24; 155.191.245.0/24; 155.191.246.0/24; 10.130.62.0/26; 10.20.186.0/23; 10.20.192.0/19; 10.20.224.0/19; 138.32.224.0/22</t>
  </si>
  <si>
    <t>10.1.115.0/24; 10.102.100.0/22; 10.102.104.0/22; 10.102.108.0/22; 10.102.112.0/22; 10.102.116.0/22; 10.102.120.0/22; 10.102.164.0/22; 10.102.4.0/22; 10.102.40.0/22; 10.102.44.0/22; 10.102.47.251; 10.102.47.252; 10.102.48.0/22; 10.102.52.0/22; 10.102.56.0/22; 10.102.60.0/22; 10.102.64.0/22; 10.102.8.0/22; 10.102.92.0/22; 10.102.96.0/22; 10.103.0.0/16; 10.103.204.0/22; 10.104.0.0/22; 10.104.12.0/22; 10.104.16.0/22; 10.104.20.0/22; 10.104.24.0/22; 10.104.28.0/22; 10.104.4.0/22; 10.104.40.0/22; 10.104.8.0/22; 10.105.0.0/22; 10.105.12.0/22; 10.105.128.0/22; 10.105.132.0/22; 10.105.136.0/22; 10.105.140.0/22; 10.105.148.0/22; 10.105.16.0/22; 10.105.20.0/22; 10.105.24.0/22; 10.105.28.0/22; 10.105.32.0/22; 10.105.36.0/22; 10.105.4.0/22; 10.105.40.0/22; 10.105.44.0/22; 10.105.48.0/22; 10.105.52.0/22; 10.105.60.0/22; 10.105.64.0/22; 10.105.76.0/22; 10.105.8.0/22; 10.106.4.0/22; 10.106.8.0/22; 10.107.0.0/22; 10.107.12.0/22; 10.107.16.0/22; 10.107.20.0/22; 10.107.24.0/22; 10.107.28.0/22; 10.107.8.0/22; 10.130.234.1; 10.130.7.0/24; 10.131.38.0/24; 10.150.72.0/21; 10.153.100.0/23; 10.153.102.0/23; 10.153.104.0/23; 10.153.106.0/24; 10.153.107.0/24; 10.153.32.0/24; 10.153.33.0/24; 10.153.34.0/23; 10.153.34.1; 10.153.36.0/23; 10.153.38.0/23; 10.153.40.0/23; 10.153.42.0/24; 10.153.43.0/24; 10.153.48.0/24; 10.153.49.0/24; 10.153.50.0/23; 10.153.50.1; 10.153.52.0/23; 10.153.54.0/23; 10.153.56.0/23; 10.153.58.0/24; 10.153.59.0/24; 10.153.64.0/24; 10.153.65.0/24; 10.153.66.0/23; 10.153.66.1; 10.153.68.0/23; 10.153.70.0/23; 10.153.72.0/23; 10.153.74.0/24; 10.153.75.0/24; 10.153.80.0/24; 10.153.81.0/24; 10.153.82.0/23; 10.153.82.1; 10.153.84.0/23; 10.153.86.0/23; 10.153.88.0/23; 10.153.90.0/24; 10.153.91.0/24; 10.153.96.0/24; 10.153.97.0/24; 10.153.98.0/23; 10.153.98.1; 10.202.0.48/30; 10.202.0.52/30; 10.202.0.56/30; 10.202.0.60/30; 10.202.192.0/24; 10.202.193.0/24; 10.202.194.0/23; 10.202.196.0/23; 10.202.198.0/23; 10.202.200.0/23; 10.202.202.0/24; 10.202.203.0/24; 10.202.204.0/23; 10.202.204.1; 10.202.208.0/24; 10.202.209.0/24; 10.202.210.0/23; 10.202.212.0/23; 10.202.214.0/23; 10.202.216.0/23; 10.202.218.0/24; 10.202.219.0/24; 10.202.220.0/23; 10.202.220.1; 10.202.224.0/24; 10.202.225.0/24; 10.202.226.0/23; 10.202.228.0/23; 10.202.230.0/23; 10.202.232.0/23; 10.202.234.0/24; 10.202.235.0/24; 10.202.240.0/24; 10.202.241.0/24; 10.202.242.0/23; 10.202.244.0/23; 10.202.246.0/23; 10.202.248.0/23; 10.202.250.0/24; 10.202.251.0/24; 10.202.4.0/23; 10.202.4.1; 10.202.6.0/23; 10.202.6.1; 10.240.130.148/30; 10.240.130.152/30; 10.240.130.20/30; 10.240.130.212/30; 10.240.130.216/30; 10.240.130.24/30; 10.240.130.32/30; 10.240.130.36/30; 10.240.130.44/30; 10.240.130.48/30; 10.240.130.84/30; 10.240.130.88/30; 10.240.131.148/30; 10.240.131.152/30; 10.240.131.160/30; 10.240.131.164/30; 10.240.132.148/30; 10.240.132.152/30; 10.240.132.160/30; 10.240.132.164/30; 10.240.132.20/30; 10.240.132.212/30; 10.240.132.216/30; 10.240.132.224/30; 10.240.132.236/30; 10.240.132.24/30; 10.240.139.160/30; 10.240.139.164/30; 10.240.139.172/30; 10.240.139.176/30; 10.240.140.160/30; 10.240.140.164/30; 10.240.140.172/30; 10.240.140.176/30; 10.240.140.184/30; 10.240.140.188/30; 10.240.142.20/30; 10.240.142.24/30; 10.240.142.84/30; 10.240.142.88/30; 10.240.144.148/30; 10.240.144.152/30; 10.240.145.212/30; 10.240.145.216/30; 10.240.146.20/30; 10.240.146.212/30; 10.240.146.216/30; 10.240.146.224/30; 10.240.146.228/30; 10.240.146.236/30; 10.240.146.24/30; 10.240.146.240/30; 10.240.146.32/30; 10.240.146.40/30; 10.240.146.84/30; 10.240.146.88/30; 10.240.147.20/30; 10.240.147.24/30; 10.240.147.84/30; 10.240.147.88/30; 10.240.148.20/30; 10.240.148.24/30; 10.240.148.32/30; 10.240.148.36/30; 10.240.148.44/30; 10.240.148.48/30; 10.240.154.84/30; 10.240.154.88/30; 10.240.156.20/30; 10.240.156.24/30; 10.240.156.84/30; 10.240.156.88/30; 10.240.162.148/30; 10.240.162.152/30; 10.240.192.0/30; 10.240.192.12/30; 10.240.192.4/30; 10.240.192.8/30; 10.254.254.136/29; 10.36.10.128/27; 10.36.104.0/27; 10.36.104.112/30; 10.36.11.0/27; 10.36.11.128/27; 10.36.12.0/27; 10.36.12.128/27; 10.36.13.0/27; 10.36.13.128/27; 10.36.14.0/27; 10.36.14.128/27; 10.36.15.0/27; 10.36.15.128/27; 10.36.16.0/27; 10.36.16.128/27; 10.36.17.0/27; 10.36.17.128/27; 10.36.18.0/27; 10.36.18.128/27; 10.36.19.0/27; 10.36.19.128/27; 10.36.20.0/27; 10.36.20.128/27; 10.36.21.0/27; 10.36.21.128/27; 10.36.22.0/27; 10.36.25.0/27; 10.36.25.128/27; 10.36.26.0/27; 10.36.26.128/27; 10.36.27.0/27; 10.36.28.0/27; 10.36.28.128/27; 10.36.29.0/27; 10.36.29.128/27; 10.36.29.240/30; 10.36.30.0/27; 10.36.4.0/27; 10.36.4.128/27; 10.36.45.128/27; 10.36.46.0/27; 10.36.46.128/27; 10.36.47.0/27; 10.36.47.128/27; 10.36.48.0/27; 10.36.48.128/27; 10.36.49.0/27; 10.36.49.128/27; 10.36.5.0/27; 10.36.5.128/27; 10.36.50.0/27; 10.36.50.128/27; 10.36.51.0/27; 10.36.51.128/27; 10.36.52.128/27; 10.36.53.0/27; 10.36.55.0/27; 10.36.55.128/27; 10.36.56.0/27; 10.36.56.128/27; 10.36.57.0/27; 10.36.60.0/27; 10.36.60.112/30; 10.36.60.128/27; 10.36.61.0/27; 10.36.61.112/30; 10.36.61.128/27; 10.36.62.0/27; 10.36.62.128/27; 10.36.63.0/27; 10.36.63.128/27; 10.36.64.0/27; 10.36.64.128/27; 10.36.65.0/27; 10.36.65.128/27; 10.36.66.0/27; 10.36.66.112/30; 10.36.66.116/30; 10.36.66.128/27; 10.36.66.240/30; 10.36.66.244/30; 10.36.7.128/27; 10.36.70.0/27; 10.36.70.128/27; 10.36.71.0/27; 10.38.0.16/28; 10.38.0.64/28; 10.40.0.0/24; 10.40.1.0/24; 10.40.10.0/24; 10.40.100.0/23; 10.40.102.0/23; 10.40.104.0/23; 10.40.106.0/24; 10.40.107.0/24; 10.40.11.0/24; 10.40.112.0/24; 10.40.113.0/24; 10.40.114.0/23; 10.40.114.1; 10.40.116.0/23; 10.40.118.0/23; 10.40.120.0/23; 10.40.122.0/24; 10.40.123.0/24; 10.40.128.0/24; 10.40.129.0/24; 10.40.130.0/23; 10.40.130.1; 10.40.132.0/23; 10.40.134.0/23; 10.40.136.0/23; 10.40.138.0/24; 10.40.139.0/24; 10.40.144.0/24; 10.40.145.0/24; 10.40.146.0/23; 10.40.146.1; 10.40.148.0/23; 10.40.150.0/23; 10.40.152.0/23; 10.40.154.0/24; 10.40.155.0/24; 10.40.16.0/24; 10.40.160.0/24; 10.40.161.0/24; 10.40.162.0/23; 10.40.162.1; 10.40.164.0/23; 10.40.166.0/23; 10.40.168.0/23; 10.40.17.0/24; 10.40.170.0/24; 10.40.171.0/24; 10.40.176.0/24; 10.40.177.0/24; 10.40.178.0/23; 10.40.178.1; 10.40.18.0/23; 10.40.18.1; 10.40.180.0/23; 10.40.182.0/23; 10.40.184.0/23; 10.40.186.0/24; 10.40.187.0/24; 10.40.192.0/24; 10.40.193.0/24; 10.40.194.0/23; 10.40.194.1; 10.40.196.0/23; 10.40.198.0/23; 10.40.2.0/23; 10.40.20.0/23; 10.40.20.1; 10.40.200.0/23; 10.40.202.0/24; 10.40.203.0/24; 10.40.208.0/24; 10.40.209.0/24; 10.40.210.0/23; 10.40.210.1; 10.40.212.0/23; 10.40.214.0/23; 10.40.216.0/23; 10.40.218.0/24; 10.40.219.0/24; 10.40.22.0/23; 10.40.224.0/24; 10.40.225.0/24; 10.40.226.0/23; 10.40.226.1; 10.40.228.0/23; 10.40.230.0/23; 10.40.232.0/23; 10.40.234.0/24; 10.40.235.0/24; 10.40.24.0/23; 10.40.240.0/24; 10.40.241.0/24; 10.40.242.0/23; 10.40.242.1; 10.40.244.0/23; 10.40.246.0/23; 10.40.248.0/23; 10.40.250.0/24; 10.40.251.0/24; 10.40.26.0/24; 10.40.27.0/24; 10.40.32.0/24; 10.40.33.0/24; 10.40.34.0/23; 10.40.34.1; 10.40.36.0/23; 10.40.38.0/23; 10.40.4.0/23; 10.40.40.0/23; 10.40.42.0/24; 10.40.43.0/24; 10.40.48.0/24; 10.40.49.0/24; 10.40.50.0/23; 10.40.50.1; 10.40.52.0/23; 10.40.54.0/23; 10.40.56.0/23; 10.40.58.0/24; 10.40.59.0/24; 10.40.6.0/23; 10.40.64.0/24; 10.40.65.0/24; 10.40.66.0/23; 10.40.66.1; 10.40.68.0/23; 10.40.70.0/23; 10.40.72.0/23; 10.40.74.0/24; 10.40.75.0/24; 10.40.8.0/23; 10.40.80.0/24; 10.40.81.0/23; 10.40.82.0/23; 10.40.82.1; 10.40.84.0/23; 10.40.86.0/23; 10.40.88.0/23; 10.40.90.0/24; 10.40.91.0/24; 10.40.96.0/24; 10.40.97.0/24; 10.40.98.0/23; 10.40.98.1; 10.41.100.0/23; 10.41.102.0/23; 10.41.104.0/23; 10.41.106.0/24; 10.41.107.0/24; 10.41.112.0/24; 10.41.113.0/24; 10.41.114.0/23; 10.41.114.1; 10.41.118.0/23; 10.41.120.0/23; 10.41.122.0/24; 10.41.123.0/24; 10.41.128.0/24; 10.41.129.0/24; 10.41.130.0/23; 10.41.130.1; 10.41.132.0/23; 10.41.134.0/23; 10.41.136.0/23; 10.41.138.0/24; 10.41.139.0/24; 10.41.144.0/24; 10.41.145.0/24; 10.41.146.0/23; 10.41.146.1; 10.41.148.0/23; 10.41.150.0/23; 10.41.152.0/23; 10.41.154.0/24; 10.41.155.0/24; 10.41.160.0/24; 10.41.161.0/24; 10.41.162.0/23; 10.41.162.1; 10.41.164.0/23; 10.41.166.0/23; 10.41.168.0/23; 10.41.170.0/24; 10.41.171.0/24; 10.41.176.0/24; 10.41.177.0/24; 10.41.178.0/23; 10.41.178.1; 10.41.180.0/23; 10.41.184.0/23; 10.41.186.0/24; 10.41.187.0/24; 10.41.192.0/24; 10.41.193.0/24; 10.41.194.0/23; 10.41.194.1; 10.41.196.0/23; 10.41.198.0/23; 10.41.200.0/23; 10.41.202.0/24; 10.41.203.0/24; 10.41.208.0/24; 10.41.209.0/24; 10.41.210.0/23; 10.41.210.1; 10.41.212.0/23; 10.41.214.0/23; 10.41.216.0/23; 10.41.218.0/24; 10.41.219.0/24; 10.41.224.0/24; 10.41.225.0/24; 10.41.226.0/23; 10.41.226.1; 10.41.228.0/23; 10.41.230.0/23; 10.41.232.0/23; 10.41.234.0/24; 10.41.235.0/24; 10.41.240.0/24; 10.41.241.0/24; 10.41.242.0/23; 10.41.242.1; 10.41.244.0/23; 10.41.246.0/23; 10.41.248.0/23; 10.41.250.0/24; 10.41.251.0/24; 10.41.64.0/24; 10.41.65.0/24; 10.41.66.0/23; 10.41.68.0/23; 10.41.70.0/23; 10.41.72.0/23; 10.41.74.0/24; 10.41.75.0/24; 10.41.76.0/22; 10.41.80.0/24; 10.41.81.0/24; 10.41.82.0/23; 10.41.84.0/23; 10.41.86.0/23; 10.41.88.0/23; 10.41.90.0/24; 10.41.91.0/24; 10.41.96.0/24; 10.41.97.0/24; 10.41.98.0/23; 10.41.98.1; 10.42.0.0/24; 10.42.1.0/24; 10.42.10.0/24; 10.42.100.0/23; 10.42.102.0/23; 10.42.104.0/23; 10.42.106.0/24; 10.42.107.0/24; 10.42.11.0/24; 10.42.112.0/24; 10.42.113.0/24; 10.42.114.0/23; 10.42.114.1; 10.42.116.0/23; 10.42.118.0/23; 10.42.120.0/23; 10.42.122.0/22; 10.42.123.0/24; 10.42.128.0/24; 10.42.129.0/24; 10.42.130.0/23; 10.42.130.1; 10.42.132.0/23; 10.42.134.0/23; 10.42.136.0/23; 10.42.138.0/24; 10.42.139.0/24; 10.42.144.0/24; 10.42.145.0/24; 10.42.146.0/23; 10.42.146.1; 10.42.148.0/23; 10.42.150.0/23; 10.42.152.0/23; 10.42.154.0/24; 10.42.155.0/24; 10.42.16.0/24; 10.42.160.0/24; 10.42.161.0/24; 10.42.162.0/23; 10.42.162.1; 10.42.164.0/23; 10.42.166.0/23; 10.42.168.0/23; 10.42.17.0/24; 10.42.170.0/24; 10.42.171.0/24; 10.42.176.0/24; 10.42.177.0/24; 10.42.178.0/23; 10.42.178.1; 10.42.18.0/23; 10.42.18.1; 10.42.180.0/23; 10.42.182.0/23; 10.42.184.0/23; 10.42.186.0/24; 10.42.187.0/24; 10.42.192.0/24; 10.42.193.0/24; 10.42.194.0/23; 10.42.194.1; 10.42.196.0/23; 10.42.198.0/23; 10.42.2.0/23; 10.42.2.1; 10.42.20.0/23; 10.42.200.0/23; 10.42.202.0/24; 10.42.203.0/24; 10.42.208.0/24; 10.42.209.0/24; 10.42.210.0/23; 10.42.210.1; 10.42.212.0/23; 10.42.214.0/23; 10.42.216.0/23; 10.42.218.0/24; 10.42.219.0/24; 10.42.22.0/23; 10.42.224.0/24; 10.42.225.0/24; 10.42.226.0/23; 10.42.226.1; 10.42.228.0/23; 10.42.230.0/23; 10.42.232.0/23; 10.42.234.0/24; 10.42.235.0/24; 10.42.24.0/23; 10.42.240.0/24; 10.42.241.0/24; 10.42.242.0/23; 10.42.242.1; 10.42.244.0/23; 10.42.246.0/23; 10.42.248.0/23; 10.42.250.0/24; 10.42.251.0/24; 10.42.252.0/22; 10.42.26.0/24; 10.42.27.0/24; 10.42.32.0/24; 10.42.33.0/24; 10.42.34.0/23; 10.42.34.1; 10.42.36.0/23; 10.42.38.0/23; 10.42.4.0/23; 10.42.40.0/23; 10.42.42.0/24; 10.42.43.0/24; 10.42.48.0/24; 10.42.49.0/24; 10.42.50.0/23; 10.42.50.1; 10.42.52.0/23; 10.42.54.0/23; 10.42.56.0/23; 10.42.58.0/24; 10.42.59.0/24; 10.42.6.0/23; 10.42.64.0/24; 10.42.65.0/24; 10.42.66.0/23; 10.42.66.1; 10.42.68.0/23; 10.42.70.0/23; 10.42.72.0/23; 10.42.74.0/24; 10.42.75.0/24; 10.42.8.0/23; 10.42.80.0/24; 10.42.81.0/24; 10.42.82.0/23; 10.42.82.1; 10.42.84.0/23; 10.42.86.0/23; 10.42.88.0/23; 10.42.90.0/24; 10.42.91.0/24; 10.42.96.0/24; 10.42.97.0/24; 10.42.98.0/23; 10.42.98.1; 10.43.0.0/24; 10.43.1.0/24; 10.43.10.0/24; 10.43.11.0/24; 10.43.128.0/24; 10.43.129.0/24; 10.43.130.0/23; 10.43.130.1; 10.43.132.0/23; 10.43.134.0/23; 10.43.136.0/23; 10.43.138.0/24; 10.43.139.0/24; 10.43.140.0/22; 10.43.144.0/24; 10.43.145.0/24; 10.43.146.0/23; 10.43.146.1; 10.43.148.0/23; 10.43.150.0/23; 10.43.152.0/23; 10.43.154.0/24; 10.43.155.0/24; 10.43.160.0/24; 10.43.161.0/24; 10.43.162.0/23; 10.43.162.1; 10.43.164.0/23; 10.43.166.0/23; 10.43.168.0/23; 10.43.170.0/24; 10.43.171.0/24; 10.43.176.0/24; 10.43.177.0/24; 10.43.178.0/23; 10.43.178.1; 10.43.180.0/23; 10.43.182.0/23; 10.43.184.0/23; 10.43.186.0/24; 10.43.187.0/24; 10.43.192.0/24; 10.43.193.0/24; 10.43.194.0/23; 10.43.194.1; 10.43.196.0/23; 10.43.198.0/23; 10.43.2.0/23; 10.43.2.1; 10.43.200.0/23; 10.43.202.0/24; 10.43.203.0/24; 10.43.208.0/23; 10.43.209.0/24; 10.43.210.0/23; 10.43.210.1; 10.43.212.0/23; 10.43.214.0/23; 10.43.216.0/23; 10.43.218.0/24; 10.43.219.0/24; 10.43.224.0/24; 10.43.225.0/24; 10.43.226.0/23; 10.43.226.1; 10.43.228.0/23; 10.43.230.0/23; 10.43.232.0/23; 10.43.234.0/24; 10.43.235.0/24; 10.43.240.0/24; 10.43.241.0/24; 10.43.242.0/23; 10.43.242.1; 10.43.244.0/23; 10.43.246.0/23; 10.43.248.0/23; 10.43.250.0/24; 10.43.251.0/24; 10.43.32.0/24; 10.43.33.0/24; 10.43.34.0/23; 10.43.34.1; 10.43.36.0/23; 10.43.38.0/23; 10.43.4.0/23; 10.43.40.0/23; 10.43.42.0/24; 10.43.43.0/24; 10.43.44.0/22; 10.43.6.0/23; 10.43.8.0/23; 10.44.0.0/24; 10.44.1.0/24; 10.44.10.0/24; 10.44.100.0/23; 10.44.102.0/23; 10.44.104.0/23; 10.44.106.0/24; 10.44.107.0/24; 10.44.11.0/24; 10.44.112.0/24; 10.44.113.0/24; 10.44.114.0/23; 10.44.114.1; 10.44.116.0/23; 10.44.118.0/23; 10.44.120.0/23; 10.44.122.0/24; 10.44.123.0/24; 10.44.128.0/24; 10.44.129.0/24; 10.44.130.0/23; 10.44.130.1; 10.44.132.0/23; 10.44.134.0/23; 10.44.136.0/23; 10.44.138.0/24; 10.44.139.0/24; 10.44.144.0/24; 10.44.145.0/24; 10.44.146.0/23; 10.44.146.1; 10.44.148.0/23; 10.44.150.0/23; 10.44.152.0/23; 10.44.154.0/24; 10.44.155.0/24; 10.44.16.0/24; 10.44.160.0/24; 10.44.161.0/24; 10.44.162.0/23; 10.44.164.0/23; 10.44.166.0/23; 10.44.168.0/23; 10.44.17.0/24; 10.44.170.0/24; 10.44.171.0/24; 10.44.172.0/22; 10.44.18.0/23; 10.44.18.1; 10.44.2.0/23; 10.44.2.1; 10.44.20.0/23; 10.44.22.0/23; 10.44.24.0/23; 10.44.26.0/24; 10.44.27.0/24; 10.44.32.0/24; 10.44.33.0/24; 10.44.34.0/23; 10.44.34.1; 10.44.36.0/23; 10.44.38.0/23; 10.44.4.0/23; 10.44.40.0/23; 10.44.42.0/24; 10.44.43.0/24; 10.44.48.0/24; 10.44.49.0/24; 10.44.50.0/23; 10.44.50.1; 10.44.52.0/23; 10.44.54.0/23; 10.44.56.0/23; 10.44.58.0/24; 10.44.59.0/24; 10.44.6.0/23; 10.44.64.0/24; 10.44.65.0/24; 10.44.66.0/23; 10.44.66.1; 10.44.68.0/23; 10.44.70.0/23; 10.44.72.0/23; 10.44.74.0/24; 10.44.75.0/24; 10.44.8.0/23; 10.44.80.0/24; 10.44.81.0/24; 10.44.82.0/23; 10.44.82.1; 10.44.84.0/23; 10.44.86.0/23; 10.44.88.0/23; 10.44.90.0/24; 10.44.91.0/24; 10.44.96.0/24; 10.44.97.0/24; 10.44.98.0/23; 10.44.98.1; 10.45.100.0/23; 10.45.102.0/23; 10.45.104.0/23; 10.45.106.0/24; 10.45.107.0/24; 10.45.96.0/24; 10.45.97.0/24; 10.45.98.0/23; 10.45.98.1; 10.46.14.128/27; 10.47.216.0/21; 10.47.224.0/21; 10.47.232.0/21; 10.47.240.0/21; 10.47.248.0/21; 11.128.142.0/23; 164.123.255.96/29; 172.17.16.0/27; 172.17.20.0/22; 172.17.24.0/22; 172.17.28.0/27; 172.17.28.192/27; 172.17.28.64/27; 172.17.29.0/27; 172.17.29.192/27; 172.17.29.64/27; 172.17.30.0/27; 172.17.30.64/27; 172.17.36.0/22; 172.17.44.0/22; 172.17.48.0/22; 172.17.52.0/22; 172.17.56.0/22; 172.17.60.0/27; 172.17.60.128/27; 172.17.60.160/27; 172.17.60.192/27; 172.17.60.32/27; 172.17.60.64/27; 172.17.60.96/27; 172.17.68.0/27; 172.17.72.128/27; 172.17.72.160/27; 172.17.72.32/27; 172.17.72.64/27; 172.17.72.96/27; 172.17.76.0/27; 172.17.76.32/27; 172.17.76.64/27; 172.17.76.96/27; 172.17.8.0/22; 172.20.84.0/24; 192.168.12.0/24; 10.103.12.0/22; 10.103.144.0/22; 10.103.148.0/22; 10.103.156.0/22; 10.103.16.0/22; 10.103.172.0/22; 10.103.180.0/22; 10.103.184.0/22; 10.103.20.0/22; 10.103.208.0/22; 10.103.24.0/22; 10.103.36.0/22; 10.103.40.0/22; 10.103.56.0/22</t>
  </si>
  <si>
    <t>10.107.12.0/22; 10.107.16.0/22; 10.107.20.0/22; 10.107.24.0/22; 10.107.28.0/22; 10.107.4.0/22; 10.107.8.0/22; 10.47.216.0/21; 10.47.224.0/21; 10.47.232.0/21; 10.47.248.0/21; 172.17.16.0/22; 172.17.20.0/22; 172.17.28.0/22; 172.17.36.0/22; 172.17.48.0/22; 172.17.52.0/22; 172.17.56.0/22; 172.17.60.0/22; 172.17.72.0/22; 172.17.8.0/22</t>
  </si>
  <si>
    <t>10.105.0.0/22; 10.105.12.0/22; 10.105.128.0/22; 10.105.132.0/22; 10.105.136.0/22; 10.105.140.0/22; 10.105.148.0/22; 10.105.16.0/22; 10.105.24.0/22; 10.105.32.0/22; 10.105.36.0/22; 10.105.4.0/22; 10.105.40.0/22; 10.105.44.0/22; 10.105.48.0/22; 10.105.52.0/22; 10.105.56.0/22; 10.105.60.0/22; 10.105.64.0/22; 10.105.76.0/22; 10.105.8.0/22; 10.202.0.0/16</t>
  </si>
  <si>
    <t>10.102.128.128/26; 10.102.128.192/26; 10.102.128.64/26; 10.102.129.0/26; 10.102.129.192/26; 10.102.129.64/26; 10.102.130.64/26; 10.102.131.160/27; 10.102.84.0/22; 10.102.88.0/22; 10.104.12.0/22; 10.104.16.0/22; 10.104.20.0/22; 10.104.24.0/22; 10.104.28.0/22; 10.104.4.0/22; 10.104.40.0/22; 10.104.8.0/22; 10.147.36.0/23; 10.147.40.0/23; 10.152.32.0/19; 10.152.64.0/19; 10.152.96.0/19; 10.202.0.0/16</t>
  </si>
  <si>
    <t>10.102.104.0/22; 10.102.108.0/22; 10.102.112.0/22; 10.102.116.0/22; 10.102.120.0/22; 10.102.124.0/22; 10.102.128.128/26; 10.102.128.192/26; 10.102.128.64/26; 10.102.129.128/26; 10.102.129.64/26; 10.102.130.128/26; 10.102.130.64/26; 10.102.131.0/27; 10.102.131.160/27; 10.102.131.192/27; 10.102.131.224/27; 10.102.131.32/27; 10.102.131.96/27; 10.102.132.0/22; 10.102.136.0/22; 10.102.140.0/22; 10.102.148.0/22; 10.102.156.0/27; 10.102.156.128/27; 10.102.156.160/27; 10.102.156.192/27; 10.102.156.224/27; 10.102.156.32/27; 10.102.164.0/22; 10.102.251.32/27; 10.102.251.64/27; 10.102.40.0/22; 10.102.44.0/22; 10.102.48.0/22; 10.102.56.0/22; 10.102.60.0/22; 10.102.64.0/22; 10.102.80.0/22; 10.102.84.0/22; 10.102.88.0/22; 10.102.92.0/22; 10.102.96.0/22; 10.147.52.0/23; 10.152.0.0/19; 10.43.140.0/22</t>
  </si>
  <si>
    <t>10.103.0.0/16; 10.106.4.0/22; 10.106.8.0/22; 10.202.0.0/16; 10.43.160.0/24; 10.44.160.0/24</t>
  </si>
  <si>
    <t>10.1.115.0/24; 10.102.0.160/29; 10.102.0.168/29; 10.102.100.0/22; 10.102.104.0/22; 10.102.108.0/22; 10.102.112.0/22; 10.102.116.0/22; 10.102.120.0/22; 10.102.164.0/22; 10.102.4.0/22; 10.102.40.0/22; 10.102.44.0/22; 10.102.47.251; 10.102.47.252; 10.102.48.0/22; 10.102.52.0/22; 10.102.56.0/22; 10.102.60.0/22; 10.102.64.0/22; 10.102.8.0/22; 10.102.84.0/22; 10.102.88.0/22; 10.102.92.0/22; 10.102.96.0/22; 10.103.0.0/16; 10.103.204.0/22; 10.104.0.0/22; 10.104.12.0/22; 10.104.16.0/22; 10.104.20.0/22; 10.104.24.0/22; 10.104.28.0/22; 10.104.4.0/22; 10.104.40.0/22; 10.104.8.0/22; 10.105.0.0/22; 10.105.12.0/22; 10.105.128.0/22; 10.105.132.0/22; 10.105.136.0/22; 10.105.140.0/22; 10.105.148.0/22; 10.105.16.0/22; 10.105.20.0/22; 10.105.24.0/22; 10.105.28.0/22; 10.105.32.0/22; 10.105.36.0/22; 10.105.4.0/22; 10.105.40.0/22; 10.105.44.0/22; 10.105.48.0/22; 10.105.52.0/22; 10.105.60.0/22; 10.105.64.0/22; 10.105.76.0/22; 10.105.8.0/22; 10.106.4.0/22; 10.106.8.0/22; 10.107.0.0/22; 10.107.12.0/22; 10.107.16.0/22; 10.107.20.0/22; 10.107.24.0/22; 10.107.28.0/22; 10.107.8.0/22; 10.114.0.0/16; 10.114.104.0/21; 10.114.112.0/21; 10.114.120.0/22; 10.114.128.0/20; 10.114.144.0/21; 10.114.152.0/22; 10.114.156.0/22; 10.114.16.0/22; 10.114.20.0/22; 10.114.28.0/22; 10.114.36.0/22; 10.114.40.0/22; 10.114.44.0/22; 10.114.48.0/22; 10.114.52.0/22; 10.114.56.0/22; 10.114.60.0/22; 10.114.64.0/22; 10.114.72.0/22; 10.114.76.0/22; 10.114.8.0/22; 10.114.80.0/22; 10.114.84.0/22; 10.114.88.0/22; 10.114.92.0/22; 10.114.96.0/21; 10.115.10.1/23; 10.115.105.1/23; 10.115.106.0/24; 10.115.107.0/24; 10.115.108.1/22; 10.115.113.0/24; 10.115.12.1/23; 10.115.14.1/23; 10.115.24.1/23; 10.115.26.1/23; 10.115.28.1/23; 10.115.30.1/23; 10.115.32.1/23; 10.115.34.1/23; 10.115.36.1/23; 10.115.38.1/23; 10.115.8.1/23; 10.130.10.0/24; 10.130.11.0/24; 10.130.14.0/24; 10.130.15.0/24; 10.130.18.0/24; 10.130.19.0/24; 10.130.192.0/24; 10.130.193.0/24; 10.130.194.0/24; 10.130.195.0/24; 10.130.196.0/24; 10.130.197.0/24; 10.130.198.0/24; 10.130.199.0/24; 10.130.2.0/24; 10.130.200.0/24; 10.130.201.0/24; 10.130.202.0/24; 10.130.203.0/24; 10.130.204.0/24; 10.130.205.0/24; 10.130.206.0/24; 10.130.207.0/24; 10.130.208.0/24; 10.130.209.0/24; 10.130.210.0/24; 10.130.211.0/24; 10.130.212.0/24; 10.130.213.0/24; 10.130.214.0/24; 10.130.215.0/24; 10.130.216.0/24; 10.130.217.0/24; 10.130.218.0/24; 10.130.219.0/24; 10.130.22.0/24; 10.130.220.0/24; 10.130.221.0/24; 10.130.222.0/24; 10.130.223.0/24; 10.130.224.0/24; 10.130.225.0/26; 10.130.226.0/23; 10.130.226.1; 10.130.228.0/23; 10.130.228.1; 10.130.23.0/24; 10.130.230.0/23; 10.130.230.1; 10.130.232.0/23; 10.130.232.1; 10.130.234.0/23; 10.130.234.1; 10.130.236.0/23; 10.130.236.1; 10.130.238.0/23; 10.130.238.1; 10.130.240.0/23; 10.130.240.1; 10.130.242.0/23; 10.130.242.1; 10.130.244.0/23; 10.130.244.1; 10.130.250.0/24; 10.130.251.0/24; 10.130.251.32/27; 10.130.26.0/24; 10.130.27.0/24; 10.130.3.0/24; 10.130.30.0/24; 10.130.31.0/24; 10.130.34.0/24; 10.130.35.0/24; 10.130.38.0/24; 10.130.39.0/24; 10.130.6.0/24; 10.130.62.0/24; 10.130.62.125/26; 10.130.62.64/26; 10.130.7.0/24; 10.131.112.0/20; 10.131.128.0/20; 10.131.144.0/20; 10.131.160.0/20; 10.131.176.0/20; 10.131.192.0/20; 10.131.208.0/20; 10.131.37.0/24; 10.131.38.0/24; 10.131.39.0/24; 10.131.46.0/23; 10.131.53.213; 10.131.53.214; 10.131.64.0/20; 10.131.80.0/20; 10.131.96.0/20; 10.132.0.0/24; 10.132.1.0/24; 10.132.10.0/24; 10.132.100.0/23; 10.132.102.0/23; 10.132.104.0/23; 10.132.106.0/24; 10.132.107.0/24; 10.132.108.0/22; 10.132.11.0/24; 10.132.112.0/24; 10.132.113.0/24; 10.132.114.0/23; 10.132.116.0/23; 10.132.118.0/23; 10.132.12.0/22; 10.132.120.0/23; 10.132.122.0/24; 10.132.123.0/24; 10.132.124.0/22; 10.132.128.0/24; 10.132.129.0/24; 10.132.130.0/23; 10.132.132.0/23; 10.132.134.0/23; 10.132.136.0/23; 10.132.138.0/24; 10.132.139.0/24; 10.132.140.0/22; 10.132.144.0/24; 10.132.145.0/24; 10.132.146.0/23; 10.132.148.0/23; 10.132.150.0/23; 10.132.152.0/23; 10.132.154.0/24; 10.132.155.0/24; 10.132.156.0/22; 10.132.16.0/24; 10.132.160.0/24; 10.132.161.0/24; 10.132.162.0/23; 10.132.164.0/23; 10.132.166.0/23; 10.132.168.0/23; 10.132.17.0/24; 10.132.170.0/24; 10.132.171.0/24; 10.132.172.0/22; 10.132.176.0/24; 10.132.177.0/24; 10.132.178.0/23; 10.132.18.0/23; 10.132.180.0/23; 10.132.182.0/23; 10.132.184.0/23; 10.132.186.0/24; 10.132.187.0/24; 10.132.188.0/22; 10.132.192.0/24; 10.132.193.0/24; 10.132.194.0/23; 10.132.196.0/23; 10.132.198.0/23; 10.132.2.0/23; 10.132.20.0/23; 10.132.200.0/23; 10.132.202.0/24; 10.132.203.0/24; 10.132.204.0/22; 10.132.208.0/24; 10.132.209.0/24; 10.132.210.0/23; 10.132.212.0/23; 10.132.214.0/23; 10.132.216.0/23; 10.132.218.0/24; 10.132.219.0/24; 10.132.22.0/23; 10.132.220.0/22; 10.132.224.0/24; 10.132.225.0/24; 10.132.226.0/23; 10.132.228.0/23; 10.132.230.0/23; 10.132.232.0/23; 10.132.234.0/24; 10.132.235.0/24; 10.132.236.0/22; 10.132.24.0/23; 10.132.240.0/24; 10.132.241.0/24; 10.132.242.0/23; 10.132.244.0/23; 10.132.246.0/23; 10.132.248.0/23; 10.132.250.0/24; 10.132.251.0/24; 10.132.252.0/22; 10.132.26.0/24; 10.132.27.0/24; 10.132.28.0/22; 10.132.32.0/24; 10.132.33.0/24; 10.132.34.0/23; 10.132.34.1; 10.132.36.0/23; 10.132.38.0/23; 10.132.4.0/23; 10.132.40.0/23; 10.132.42.0/24; 10.132.43.0/24; 10.132.44.0/22; 10.132.48.0/24; 10.132.49.0/24; 10.132.50.0/23; 10.132.50.1; 10.132.52.0/23; 10.132.54.0/23; 10.132.56.0/23; 10.132.58.0/24; 10.132.59.0/24; 10.132.6.0/23; 10.132.60.0/22; 10.132.64.0/24; 10.132.65.0/2; 10.132.66.0/23; 10.132.68.0/23; 10.132.70.0/23; 10.132.72.0/23; 10.132.74.0/24; 10.132.75.0/24; 10.132.76.0/22; 10.132.8.0/23; 10.132.80.0/24; 10.132.81.0/24; 10.132.82.0/23; 10.132.84.0/23; 10.132.86.0/23; 10.132.88.0/23; 10.132.90.0/24; 10.132.91.0/24; 10.132.92.0/22; 10.132.96.0/24; 10.132.97.0/24; 10.132.98.0/23; 10.133.0.0/24; 10.133.1.0/24; 10.133.10.0/24; 10.133.100.0/23; 10.133.102.0/23; 10.133.104.0/23; 10.133.106.0/24; 10.133.107.0/24; 10.133.108.0/22; 10.133.11.0/24; 10.133.112.0/24; 10.133.113.0/24; 10.133.114.0/23; 10.133.116.0/23; 10.133.118.0/23; 10.133.12.0/22; 10.133.120.0/23; 10.133.122.0/24; 10.133.123.0/24; 10.133.124.0/22; 10.133.128.0/24; 10.133.129.0/24; 10.133.130.0/23; 10.133.132.0/23; 10.133.134.0/23; 10.133.136.0/23; 10.133.138.0/24; 10.133.139.0/24; 10.133.140.0/22; 10.133.144.0/24; 10.133.145.0/24; 10.133.146.0/23; 10.133.148.0/23; 10.133.150.0/23; 10.133.152.0/23; 10.133.154.0/24; 10.133.155.0/24; 10.133.156.0/22; 10.133.16.0/24; 10.133.160.0/24; 10.133.161.0/24; 10.133.162.0/23; 10.133.164.0/23; 10.133.166.0/23; 10.133.168.0/23; 10.133.17.0/24; 10.133.170.0/24; 10.133.171.0/24; 10.133.172.0/22; 10.133.176.0/24; 10.133.177.0/24; 10.133.178.0/23; 10.133.18.0/23; 10.133.180.0/23; 10.133.182.0/23; 10.133.184.0/23; 10.133.186.0/24; 10.133.187.0/24; 10.133.188.0/22; 10.133.192.0/24; 10.133.193.0/24; 10.133.194.0/23; 10.133.196.0/23; 10.133.198.0/23; 10.133.2.0/23; 10.133.20.0/23; 10.133.200.0/23; 10.133.202.0/24; 10.133.203.0/24; 10.133.204.0/22; 10.133.208.0/24; 10.133.209.0/24; 10.133.210.0/23; 10.133.212.0/23; 10.133.214.0/23; 10.133.216.0/23; 10.133.218.0/24; 10.133.219.0/24; 10.133.22.0/23; 10.133.220.0/22; 10.133.224.0/24; 10.133.225.0/24; 10.133.226.0/23; 10.133.228.0/23; 10.133.230.0/23; 10.133.232.0/23; 10.133.234.0/24; 10.133.235.0/24; 10.133.236.0/22; 10.133.24.0/23; 10.133.240.0/24; 10.133.241.0/24; 10.133.242.0/23; 10.133.244.0/23; 10.133.246.0/23; 10.133.248.0/23; 10.133.250.0/24; 10.133.251.0/24; 10.133.252.0/22; 10.133.26.0/24; 10.133.27.0/24; 10.133.28.0/22; 10.133.32.0/24; 10.133.33.0/24; 10.133.34.0/23; 10.133.36.0/23; 10.133.38.0/23; 10.133.4.0/23; 10.133.40.0/23; 10.133.42.0/24; 10.133.43.0/24; 10.133.44.0/22; 10.133.48.0/24; 10.133.49.0/24; 10.133.50.0/23; 10.133.52.0/23; 10.133.54.0/23; 10.133.56.0/23; 10.133.58.0/24; 10.133.59.0/24; 10.133.6.0/23; 10.133.60.0/22; 10.133.64.0/24; 10.133.65.0/24; 10.133.66.0/23; 10.133.68.0/23; 10.133.70.0/23; 10.133.72.0/23; 10.133.74.0/24; 10.133.75.0/24; 10.133.76.0/22; 10.133.8.0/23; 10.133.80.0/24; 10.133.81.0/24; 10.133.82.0/23; 10.133.84.0/23; 10.133.86.0/23; 10.133.88.0/23; 10.133.90.0/24; 10.133.91.0/24; 10.133.92.0/22; 10.133.96.0/24; 10.133.97.0/24; 10.133.98.0/23; 10.134.0.0/24; 10.134.1.0/24; 10.134.10.0/24; 10.134.11.0/24; 10.134.12.0/22; 10.134.16.0/24; 10.134.17.0/24; 10.134.18.0/23; 10.134.2.0/23; 10.134.20.0/23; 10.134.22.0/23; 10.134.24.0/23; 10.134.26.0/24; 10.134.27.0/24; 10.134.28.0/22; 10.134.32.0/24; 10.134.33.0/24; 10.134.34.0/23; 10.134.36.0/23; 10.134.38.0/23; 10.134.4.0/23; 10.134.40.0/23; 10.134.42.0/24; 10.134.43.0/24; 10.134.44.0/22; 10.134.6.0/23; 10.134.8.0/23; 10.137.0.0/16; 10.14.80.0/24; 10.14.81.0/24; 10.140.0.0/16; 10.144.128.0/24; 10.144.129.0/24; 10.144.130.0/24; 10.144.132.0/24; 10.144.133.0/24; 10.144.134.0/24; 10.144.136.0/24; 10.144.137.0/24; 10.144.141.0/24; 10.144.142.0/24; 10.144.144.0/24; 10.144.145.0/24; 10.144.185.0/24; 10.144.186.0/24; 10.144.198.0/24; 10.144.199.0/24; 10.144.200.0/24; 10.144.201.0/24; 10.144.202.0/24; 10.144.203.0/24; 10.144.214.0/24; 10.144.215.0/24; 10.144.217.0/24; 10.144.218.0/24; 10.144.220.0/24; 10.144.221.0/24; 10.144.224.0/24; 10.144.225.0/24; 10.144.226.0/24; 10.144.227.0/24; 10.144.229.0/24; 10.144.230.0/23; 10.146.128.0/23; 10.146.130.0/23; 10.146.132.0/23; 10.146.134.0/23; 10.146.136.0/23; 10.146.138.0/23; 10.146.144.0/23; 10.146.146.0/23; 10.146.148.0/23; 10.146.150.0/23; 10.146.152.0/23; 10.146.154.0/23; 10.146.160.0/23; 10.146.162.0/23; 10.146.164.0/23; 10.146.166.0/23; 10.146.168.0/23; 10.146.170.0/23; 10.146.176.0/23; 10.146.178.0/23; 10.146.180.0/23; 10.146.182.0/23; 10.146.184.0/23; 10.146.186.0/23; 10.146.193.0/24; 10.146.194.0/24; 10.146.195.0/24; 10.146.196.0/24; 10.146.197.0/24; 10.146.198.0/24; 10.146.199.0/24; 10.146.200.0/24; 10.146.248.0/23; 10.146.250.0/23; 10.146.252.0/23; 10.146.254.0/23; 10.147.100.0/24; 10.147.128.0/20; 10.147.144.0/20; 10.147.145.15/32; 10.147.145.17/32; 10.147.145.19/32; 10.147.145.194/32; 10.147.145.200/32; 10.147.160.0/20; 10.147.160.54/32; 10.147.176.0/20; 10.147.20.0/23; 10.147.22.0/23; 10.147.254.240/28; 10.147.26.0/23; 10.147.28.0/23; 10.147.30.39/32; 10.147.34.0/23; 10.147.36.0/23; 10.147.38.0/23; 10.147.40.0/23; 10.147.42.0/23; 10.147.44.0/23; 10.147.48.0/23; 10.147.50.0/23; 10.147.52.0/23; 10.147.54.0/24; 10.147.55.0/24; 10.147.56.0/24; 10.147.59.0/24; 10.147.60.0/24; 10.147.61.0/24; 10.147.62.0/23; 10.147.68.0/22; 10.147.72.0/24; 10.147.76.0/22; 10.147.80.0/21; 10.147.96.0/19; 10.148.0.0/23; 10.148.10.0/23; 10.148.100.0/23; 10.148.102.0/23; 10.148.104.0/23; 10.148.106.0/23; 10.148.112.0/23; 10.148.114.0/23; 10.148.116.0/23; 10.148.118.0/23; 10.148.120.0/23; 10.148.122.0/23; 10.148.128.0/23; 10.148.130.0/23; 10.148.132.0/23; 10.148.134.0/23; 10.148.136.0/23; 10.148.138.0/23; 10.148.144.0/22; 10.148.148.0/23; 10.148.150.0/23; 10.148.152.0/23; 10.148.154.0/23; 10.148.156.0/23; 10.148.16.0/23; 10.148.160.0/20; 10.148.18.0/23; 10.148.2.0/23; 10.148.20.0/23; 10.148.22.0/23; 10.148.24.0/23; 10.148.240.0/23; 10.148.241.0/23; 10.148.242.0/23; 10.148.244.0/23; 10.148.245.0/23; 10.148.246.0/23; 10.148.247.0/23; 10.148.248.0/23; 10.148.249.0/24; 10.148.26.0/23; 10.148.32.0/23; 10.148.34.0/23; 10.148.36.0/23; 10.148.38.0/23; 10.148.4.0/23; 10.148.40.0/23; 10.148.42.0/23; 10.148.48.0/23; 10.148.50.0/23; 10.148.52.0/23; 10.148.54.0/23; 10.148.56.0/23; 10.148.6.0/23; 10.148.64.0/23; 10.148.66.0/23; 10.148.68.0/23; 10.148.70.0/23; 10.148.72.0/23; 10.148.74.0/23; 10.148.8.0/23; 10.148.80.0/23; 10.148.82.0/23; 10.148.84.0/23; 10.148.86.0/23; 10.148.88.0/23; 10.148.90.0/23; 10.148.96.0/23; 10.148.98.0/23; 10.149.0.0/23; 10.149.10.0/23; 10.149.100.0/23; 10.149.102.0/23; 10.149.104.0/23; 10.149.106.0/23; 10.149.112.0/23; 10.149.114.0/23; 10.149.116.0/23; 10.149.118.0/23; 10.149.120.0/23; 10.149.122.0/23; 10.149.128.0/23; 10.149.130.0/23; 10.149.132.0/23; 10.149.134.0/23; 10.149.136.0/23; 10.149.138.0/23; 10.149.144.0/23; 10.149.146.0/23; 10.149.148.0/23; 10.149.150.0/23; 10.149.152.0/23; 10.149.154.0/23; 10.149.16.0/23; 10.149.18.0/23; 10.149.2.0/23; 10.149.20.0/23; 10.149.22.0/23; 10.149.24.0/23; 10.149.240.0/24; 10.149.241.0/24; 10.149.242.0/24; 10.149.243.0/24; 10.149.244.0/24; 10.149.245.0/24; 10.149.246.0/24; 10.149.247.0/24; 10.149.248.0/24; 10.149.249.0/24; 10.149.26.0/23; 10.149.32.0/23; 10.149.34.0/23; 10.149.36.0/23; 10.149.38.0/23; 10.149.4.0/23; 10.149.40.0/23; 10.149.42.0/23; 10.149.48.0/23; 10.149.50.0/23; 10.149.52.0/23; 10.149.54.0/23; 10.149.56.0/23; 10.149.58.0/23; 10.149.6.0/23; 10.149.64.0/23; 10.149.66.0/23; 10.149.68.0/23; 10.149.70.0/23; 10.149.72.0/23; 10.149.74.0/23; 10.149.8.0/23; 10.149.80.0/23; 10.149.82.0/23; 10.149.84.0/23; 10.149.86.0/23; 10.149.88.0/23; 10.149.90.0/23; 10.149.96.0/23; 10.149.98.0/23; 10.150.64.0/23; 10.150.72.0/21; 10.152.0.0/19; 10.152.32.0/19; 10.152.64.0/19; 10.152.96.0/19; 10.153.100.0/23; 10.153.102.0/23; 10.153.104.0/23; 10.153.106.0/24; 10.153.107.0/24; 10.153.32.0/24; 10.153.33.0/24; 10.153.34.0/23; 10.153.34.1; 10.153.36.0/23; 10.153.38.0/23; 10.153.40.0/23; 10.153.42.0/24; 10.153.43.0/24; 10.153.48.0/24; 10.153.49.0/24; 10.153.50.0/23; 10.153.50.1; 10.153.52.0/23; 10.153.54.0/23; 10.153.56.0/23; 10.153.58.0/24; 10.153.59.0/24; 10.153.64.0/24; 10.153.65.0/24; 10.153.66.0/23; 10.153.66.1; 10.153.68.0/23; 10.153.70.0/23; 10.153.72.0/23; 10.153.74.0/24; 10.153.75.0/24; 10.153.80.0/24; 10.153.81.0/24; 10.153.82.0/23; 10.153.82.1; 10.153.84.0/23; 10.153.86.0/23; 10.153.88.0/23; 10.153.90.0/24; 10.153.91.0/24; 10.153.96.0/24; 10.153.97.0/24; 10.153.98.0/23; 10.153.98.1; 10.155.0.0/16; 10.155.10.0/23; 10.155.12.0/23; 10.155.14.0/23; 10.155.16.0/23; 10.155.2.0/23; 10.155.20.0/23; 10.155.22.0/23; 10.155.24.0/23; 10.155.26.0/23; 10.155.28.0/23; 10.155.4.0/23; 10.155.6.0/23; 10.155.8.0/23; 10.202.0.0/16; 10.202.0.48/30; 10.202.0.52/30; 10.202.0.56/30; 10.202.0.60/30; 10.202.192.0/24; 10.202.193.0/24; 10.202.194.0/23; 10.202.196.0/23; 10.202.198.0/23; 10.202.200.0/23; 10.202.202.0/24; 10.202.203.0/24; 10.202.204.0/23; 10.202.204.1; 10.202.208.0/24; 10.202.209.0/24; 10.202.210.0/23; 10.202.212.0/23; 10.202.214.0/23; 10.202.216.0/23; 10.202.218.0/24; 10.202.219.0/24; 10.202.220.0/23; 10.202.220.1; 10.202.224.0/24; 10.202.225.0/24; 10.202.226.0/23; 10.202.228.0/23; 10.202.230.0/23; 10.202.232.0/23; 10.202.234.0/24; 10.202.235.0/24; 10.202.240.0/24; 10.202.241.0/24; 10.202.242.0/23; 10.202.244.0/23; 10.202.246.0/23; 10.202.248.0/23; 10.202.250.0/24; 10.202.251.0/24; 10.202.4.0/23; 10.202.4.1; 10.202.6.0/23; 10.202.6.1; 10.240.130.148/30; 10.240.130.152/30; 10.240.130.20/30; 10.240.130.212/30; 10.240.130.216/30; 10.240.130.24/30; 10.240.130.32/30; 10.240.130.36/30; 10.240.130.44/30; 10.240.130.48/30; 10.240.130.84/30; 10.240.130.88/30; 10.240.131.148/30; 10.240.131.152/30; 10.240.131.160/30; 10.240.131.164/30; 10.240.132.148/30; 10.240.132.152/30; 10.240.132.160/30; 10.240.132.164/30; 10.240.132.20/30; 10.240.132.212/30; 10.240.132.216/30; 10.240.132.224/30; 10.240.132.236/30; 10.240.132.24/30; 10.240.139.160/30; 10.240.139.164/30; 10.240.139.172/30; 10.240.139.176/30; 10.240.140.160/30; 10.240.140.164/30; 10.240.140.172/30; 10.240.140.176/30; 10.240.140.184/30; 10.240.140.188/30; 10.240.142.20/30; 10.240.142.24/30; 10.240.142.84/30; 10.240.142.88/30; 10.240.144.148/30; 10.240.144.152/30; 10.240.145.212/30; 10.240.145.216/30; 10.240.146.20/30; 10.240.146.212/30; 10.240.146.216/30; 10.240.146.224/30; 10.240.146.228/30; 10.240.146.236/30; 10.240.146.24/30; 10.240.146.240/30; 10.240.146.32/30; 10.240.146.40/30; 10.240.146.84/30; 10.240.146.88/30; 10.240.147.20/30; 10.240.147.24/30; 10.240.147.84/30; 10.240.147.88/30; 10.240.148.20/30; 10.240.148.24/30; 10.240.148.32/30; 10.240.148.36/30; 10.240.148.44/30; 10.240.148.48/30; 10.240.154.84/30; 10.240.154.88/30; 10.240.156.20/30; 10.240.156.24/30; 10.240.156.84/30; 10.240.156.88/30; 10.240.162.148/30; 10.240.162.152/30; 10.240.192.0/30; 10.240.192.12/30; 10.240.192.4/30; 10.240.192.8/30; 10.240.193.0/30; 10.240.193.100/30; 10.240.193.104/30; 10.240.193.108/30; 10.240.193.112/30; 10.240.193.116/30; 10.240.193.12/30; 10.240.193.120/30; 10.240.193.124/30; 10.240.193.128/30; 10.240.193.132/30; 10.240.193.136/30; 10.240.193.140/30; 10.240.193.144/30; 10.240.193.148/30; 10.240.193.152/30; 10.240.193.156/30; 10.240.193.16/30; 10.240.193.160/30; 10.240.193.164/30; 10.240.193.176/30; 10.240.193.180/30; 10.240.193.184/30; 10.240.193.188/30; 10.240.193.20/30; 10.240.193.208/30; 10.240.193.212/30; 10.240.193.216/30; 10.240.193.220/30; 10.240.193.24/30; 10.240.193.28/30; 10.240.193.32/30; 10.240.193.36/30; 10.240.193.4/30; 10.240.193.40/30; 10.240.193.44/30; 10.240.193.48/30; 10.240.193.52/30; 10.240.193.56/30; 10.240.193.60/30; 10.240.193.64/30; 10.240.193.68/30; 10.240.193.72/30; 10.240.193.76/30; 10.240.193.8/30; 10.240.193.80/30; 10.240.193.84/30; 10.240.193.88/30; 10.240.193.92/30; 10.240.193.96/30; 10.242.130.0/23; 10.248.243.0/23; 10.252.251.0/24; 10.254.254.136/29; 10.36.10.128/27; 10.36.104.0/27; 10.36.104.112/30; 10.36.11.0/27; 10.36.11.128/27; 10.36.110.0/27; 10.36.110.128/27; 10.36.111.0/27; 10.36.111.128/27; 10.36.112.0/27; 10.36.112.128/27; 10.36.113.0/27; 10.36.113.128/27; 10.36.114.0/27; 10.36.114.128/27; 10.36.115.0/27; 10.36.115.128/27; 10.36.116.0/27; 10.36.116.128/27; 10.36.117.0/27; 10.36.117.128/27; 10.36.118.0/27; 10.36.118.128/27; 10.36.119.0/27; 10.36.119.128/27; 10.36.12.0/27; 10.36.12.128/27; 10.36.120.0/27; 10.36.120.128/27; 10.36.121.0/27; 10.36.121.128/27; 10.36.122.0/27; 10.36.13.0/27; 10.36.13.128/27; 10.36.14.0/27; 10.36.14.128/27; 10.36.15.0/27; 10.36.15.128/27; 10.36.16.0/27; 10.36.16.128/27; 10.36.17.0/27; 10.36.17.128/27; 10.36.18.0/27; 10.36.18.128/27; 10.36.19.0/27; 10.36.19.128/27; 10.36.20.0/27; 10.36.20.128/27; 10.36.21.0/27; 10.36.21.128/27; 10.36.22.0/27; 10.36.25.0/27; 10.36.25.128/27; 10.36.26.0/27; 10.36.26.128/27; 10.36.27.0/27; 10.36.28.0/27; 10.36.28.128/27; 10.36.29.0/27; 10.36.29.128/27; 10.36.29.240/30; 10.36.30.0/27; 10.36.4.0/27; 10.36.4.128/27; 10.36.45.128/27; 10.36.46.0/27; 10.36.46.128/27; 10.36.47.0/27; 10.36.47.128/27; 10.36.48.0/27; 10.36.48.128/27; 10.36.49.0/27; 10.36.49.128/27; 10.36.5.0/27; 10.36.5.128/27; 10.36.50.0/27; 10.36.50.128/27; 10.36.51.0/27; 10.36.51.128/27; 10.36.52.128/27; 10.36.53.0/27; 10.36.55.0/27; 10.36.55.128/27; 10.36.56.0/27; 10.36.56.128/27; 10.36.57.0/27; 10.36.60.0/27; 10.36.60.112/30; 10.36.60.128/27; 10.36.61.0/27; 10.36.61.112/30; 10.36.61.128/27; 10.36.62.0/27; 10.36.62.128/27; 10.36.63.0/27; 10.36.63.128/27; 10.36.64.0/27; 10.36.64.128/27; 10.36.65.0/27; 10.36.65.128/27; 10.36.66.0/27; 10.36.66.112/30; 10.36.66.116/30; 10.36.66.128/27; 10.36.66.240/30; 10.36.66.244/30; 10.36.7.128/27; 10.36.70.0/27; 10.36.70.128/27; 10.36.71.0/27; 10.36.76.128/27; 10.36.77.0/27; 10.36.77.128/27; 10.36.78.0/27; 10.36.78.128/27; 10.36.79.0/27; 10.36.79.128/27; 10.36.80.0/27; 10.36.80.128/27; 10.36.81.0/27; 10.36.87.0/27; 10.36.87.128/27; 10.36.88.128/27; 10.36.89.0/27; 10.36.89.128/27; 10.36.90.0/27; 10.36.90.128/27; 10.36.91.0/27; 10.36.91.128/27; 10.36.92.0/27; 10.36.92.128/27; 10.36.93.0/27; 10.36.93.128/27; 10.36.94.0/27; 10.36.94.128/27; 10.36.95.0/27; 10.36.95.128/27; 10.36.96.0/27; 10.36.96.128/27; 10.36.97.0/27; 10.38.0.16/28; 10.38.0.32/28; 10.38.0.48/28; 10.38.0.64/28; 10.38.10.0/23; 10.38.12.0/23; 10.38.14.0/23; 10.38.8.0/23; 10.40.0.0/24; 10.40.1.0/24; 10.40.10.0/24; 10.40.100.0/23; 10.40.102.0/23; 10.40.104.0/23; 10.40.106.0/24; 10.40.107.0/24; 10.40.11.0/24; 10.40.112.0/24; 10.40.113.0/24; 10.40.114.0/23; 10.40.114.1; 10.40.116.0/23; 10.40.118.0/23; 10.40.120.0/23; 10.40.122.0/24; 10.40.123.0/24; 10.40.128.0/24; 10.40.129.0/24; 10.40.130.0/23; 10.40.130.1; 10.40.132.0/23; 10.40.134.0/23; 10.40.136.0/23; 10.40.138.0/24; 10.40.139.0/24; 10.40.144.0/24; 10.40.145.0/24; 10.40.146.0/23; 10.40.146.1; 10.40.148.0/23; 10.40.150.0/23; 10.40.152.0/23; 10.40.154.0/24; 10.40.155.0/24; 10.40.16.0/24; 10.40.160.0/24; 10.40.161.0/24; 10.40.162.0/23; 10.40.162.1; 10.40.164.0/23; 10.40.166.0/23; 10.40.168.0/23; 10.40.17.0/24; 10.40.170.0/24; 10.40.171.0/24; 10.40.176.0/24; 10.40.177.0/24; 10.40.178.0/23; 10.40.178.1; 10.40.18.0/23; 10.40.18.1; 10.40.180.0/23; 10.40.182.0/23; 10.40.184.0/23; 10.40.186.0/24; 10.40.187.0/24; 10.40.192.0/24; 10.40.193.0/24; 10.40.194.0/23; 10.40.194.1; 10.40.196.0/23; 10.40.198.0/23; 10.40.2.0/23; 10.40.20.0/23; 10.40.20.1; 10.40.200.0/23; 10.40.202.0/24; 10.40.203.0/24; 10.40.208.0/24; 10.40.209.0/24; 10.40.210.0/23; 10.40.210.1; 10.40.212.0/23; 10.40.214.0/23; 10.40.216.0/23; 10.40.218.0/24; 10.40.219.0/24; 10.40.22.0/23; 10.40.224.0/24; 10.40.225.0/24; 10.40.226.0/23; 10.40.226.1; 10.40.228.0/23; 10.40.230.0/23; 10.40.232.0/23; 10.40.234.0/24; 10.40.235.0/24; 10.40.24.0/23; 10.40.240.0/24; 10.40.241.0/24; 10.40.242.0/23; 10.40.242.1; 10.40.244.0/23; 10.40.246.0/23; 10.40.248.0/23; 10.40.250.0/24; 10.40.251.0/24; 10.40.26.0/24; 10.40.27.0/24; 10.40.32.0/24; 10.40.33.0/24; 10.40.34.0/23; 10.40.34.1; 10.40.36.0/23; 10.40.38.0/23; 10.40.4.0/23; 10.40.40.0/23; 10.40.42.0/24; 10.40.43.0/24; 10.40.48.0/24; 10.40.49.0/24; 10.40.50.0/23; 10.40.50.1; 10.40.52.0/23; 10.40.54.0/23; 10.40.56.0/23; 10.40.58.0/24; 10.40.59.0/24; 10.40.6.0/23; 10.40.64.0/24; 10.40.65.0/24; 10.40.66.0/23; 10.40.66.1; 10.40.68.0/23; 10.40.70.0/23; 10.40.72.0/23; 10.40.74.0/24; 10.40.75.0/24; 10.40.8.0/23; 10.40.80.0/24; 10.40.81.0/23; 10.40.82.0/23; 10.40.82.1; 10.40.84.0/23; 10.40.86.0/23; 10.40.88.0/23; 10.40.90.0/24; 10.40.91.0/24; 10.40.96.0/24; 10.40.97.0/24; 10.40.98.0/23; 10.40.98.1; 10.41.100.0/23; 10.41.102.0/23; 10.41.104.0/23; 10.41.106.0/24; 10.41.107.0/24; 10.41.112.0/24; 10.41.113.0/24; 10.41.114.0/23; 10.41.114.1; 10.41.116.0/23; 10.41.118.0/23; 10.41.120.0/23; 10.41.122.0/24; 10.41.123.0/24; 10.41.128.0/24; 10.41.129.0/24; 10.41.130.0/23; 10.41.130.1; 10.41.132.0/23; 10.41.134.0/23; 10.41.136.0/23; 10.41.138.0/24; 10.41.139.0/24; 10.41.144.0/24; 10.41.145.0/24; 10.41.146.0/23; 10.41.146.1; 10.41.148.0/23; 10.41.150.0/23; 10.41.152.0/23; 10.41.154.0/24; 10.41.155.0/24; 10.41.160.0/24; 10.41.161.0/24; 10.41.162.0/23; 10.41.162.1; 10.41.164.0/23; 10.41.166.0/23; 10.41.168.0/23; 10.41.170.0/24; 10.41.171.0/24; 10.41.176.0/24; 10.41.177.0/24; 10.41.178.0/23; 10.41.178.1; 10.41.180.0/23; 10.41.182.0/23; 10.41.184.0/23; 10.41.186.0/24; 10.41.187.0/24; 10.41.192.0/24; 10.41.193.0/24; 10.41.194.0/23; 10.41.194.1; 10.41.196.0/23; 10.41.198.0/23; 10.41.200.0/23; 10.41.202.0/24; 10.41.203.0/24; 10.41.208.0/24; 10.41.209.0/24; 10.41.210.0/23; 10.41.210.1; 10.41.212.0/23; 10.41.214.0/23; 10.41.216.0/23; 10.41.218.0/24; 10.41.219.0/24; 10.41.224.0/24; 10.41.225.0/24; 10.41.226.0/23; 10.41.226.1; 10.41.228.0/23; 10.41.230.0/23; 10.41.232.0/23; 10.41.234.0/24; 10.41.235.0/24; 10.41.240.0/24; 10.41.241.0/24; 10.41.242.0/23; 10.41.242.1; 10.41.244.0/23; 10.41.246.0/23; 10.41.248.0/23; 10.41.250.0/24; 10.41.251.0/24; 10.41.64.0/24; 10.41.65.0/24; 10.41.66.0/23; 10.41.68.0/23; 10.41.70.0/23; 10.41.72.0/23; 10.41.74.0/24; 10.41.75.0/24; 10.41.76.0/22; 10.41.80.0/24; 10.41.81.0/24; 10.41.82.0/23; 10.41.84.0/23; 10.41.86.0/23; 10.41.88.0/23; 10.41.90.0/24; 10.41.91.0/24; 10.41.96.0/24; 10.41.97.0/24; 10.41.98.0/23; 10.41.98.1; 10.42.0.0/24; 10.42.1.0/24; 10.42.10.0/24; 10.42.100.0/23; 10.42.102.0/23; 10.42.104.0/23; 10.42.106.0/24; 10.42.107.0/24; 10.42.11.0/24; 10.42.112.0/24; 10.42.113.0/24; 10.42.114.0/23; 10.42.114.1; 10.42.116.0/23; 10.42.118.0/23; 10.42.120.0/23; 10.42.122.0/22; 10.42.123.0/24; 10.42.128.0/24; 10.42.129.0/24; 10.42.130.0/23; 10.42.130.1; 10.42.132.0/23; 10.42.134.0/23; 10.42.136.0/23; 10.42.138.0/24; 10.42.139.0/24; 10.42.144.0/24; 10.42.145.0/24; 10.42.146.0/23; 10.42.146.1; 10.42.148.0/23; 10.42.150.0/23; 10.42.152.0/23; 10.42.154.0/24; 10.42.155.0/24; 10.42.16.0/24; 10.42.160.0/24; 10.42.161.0/24; 10.42.162.0/23; 10.42.162.1; 10.42.164.0/23; 10.42.166.0/23; 10.42.168.0/23; 10.42.17.0/24; 10.42.170.0/24; 10.42.171.0/24; 10.42.176.0/24; 10.42.177.0/24; 10.42.178.0/23; 10.42.178.1; 10.42.18.0/23; 10.42.18.1; 10.42.180.0/23; 10.42.182.0/23; 10.42.184.0/23; 10.42.186.0/24; 10.42.187.0/24; 10.42.192.0/24; 10.42.193.0/24; 10.42.194.0/23; 10.42.194.1; 10.42.196.0/23; 10.42.198.0/23; 10.42.2.0/23; 10.42.2.1; 10.42.20.0/23; 10.42.200.0/23; 10.42.202.0/24; 10.42.203.0/24; 10.42.208.0/24; 10.42.209.0/24; 10.42.210.0/23; 10.42.210.1; 10.42.212.0/23; 10.42.214.0/23; 10.42.216.0/23; 10.42.218.0/24; 10.42.219.0/24; 10.42.22.0/23; 10.42.224.0/24; 10.42.225.0/24; 10.42.226.0/23; 10.42.226.1; 10.42.228.0/23; 10.42.230.0/23; 10.42.232.0/23; 10.42.234.0/24; 10.42.235.0/24; 10.42.24.0/23; 10.42.240.0/24; 10.42.241.0/24; 10.42.242.0/23; 10.42.242.1; 10.42.244.0/23; 10.42.246.0/23; 10.42.248.0/23; 10.42.250.0/24; 10.42.251.0/24; 10.42.252.0/22; 10.42.26.0/24; 10.42.27.0/24; 10.42.32.0/24; 10.42.33.0/24; 10.42.34.0/23; 10.42.34.1; 10.42.36.0/23; 10.42.38.0/23; 10.42.4.0/23; 10.42.40.0/23; 10.42.42.0/24; 10.42.43.0/24; 10.42.48.0/24; 10.42.49.0/24; 10.42.50.0/23; 10.42.50.1; 10.42.52.0/23; 10.42.54.0/23; 10.42.56.0/23; 10.42.58.0/24; 10.42.59.0/24; 10.42.6.0/23; 10.42.64.0/24; 10.42.65.0/24; 10.42.66.0/23; 10.42.66.1; 10.42.68.0/23; 10.42.70.0/23; 10.42.72.0/23; 10.42.74.0/24; 10.42.75.0/24; 10.42.8.0/23; 10.42.80.0/24; 10.42.81.0/24; 10.42.82.0/23; 10.42.82.1; 10.42.84.0/23; 10.42.86.0/23; 10.42.88.0/23; 10.42.90.0/24; 10.42.91.0/24; 10.42.96.0/24; 10.42.97.0/24; 10.42.98.0/23; 10.42.98.1; 10.43.0.0/24; 10.43.1.0/24; 10.43.10.0/24; 10.43.11.0/24; 10.43.128.0/24; 10.43.129.0/24; 10.43.130.0/23; 10.43.130.1; 10.43.132.0/23; 10.43.134.0/23; 10.43.136.0/23; 10.43.138.0/24; 10.43.139.0/24; 10.43.140.0/22; 10.43.144.0/24; 10.43.145.0/24; 10.43.146.0/23; 10.43.146.1; 10.43.148.0/23; 10.43.150.0/23; 10.43.152.0/23; 10.43.154.0/24; 10.43.155.0/24; 10.43.160.0/24; 10.43.161.0/24; 10.43.162.0/23; 10.43.162.1; 10.43.164.0/23; 10.43.166.0/23; 10.43.168.0/23; 10.43.170.0/24; 10.43.171.0/24; 10.43.176.0/24; 10.43.177.0/24; 10.43.178.0/23; 10.43.178.1; 10.43.180.0/23; 10.43.182.0/23; 10.43.184.0/23; 10.43.186.0/24; 10.43.187.0/24; 10.43.192.0/24; 10.43.193.0/24; 10.43.194.0/23; 10.43.194.1; 10.43.196.0/23; 10.43.198.0/23; 10.43.2.0/23; 10.43.2.1; 10.43.200.0/23; 10.43.202.0/24; 10.43.203.0/24; 10.43.208.0/23; 10.43.209.0/24; 10.43.210.0/23; 10.43.210.1; 10.43.212.0/23; 10.43.214.0/23; 10.43.216.0/23; 10.43.218.0/24; 10.43.219.0/24; 10.43.224.0/24; 10.43.225.0/24; 10.43.226.0/23; 10.43.226.1; 10.43.228.0/23; 10.43.230.0/23; 10.43.232.0/23; 10.43.234.0/24; 10.43.235.0/24; 10.43.240.0/24; 10.43.241.0/24; 10.43.242.0/23; 10.43.242.1; 10.43.244.0/23; 10.43.246.0/23; 10.43.248.0/23; 10.43.250.0/24; 10.43.251.0/24; 10.43.32.0/24; 10.43.33.0/24; 10.43.34.0/23; 10.43.34.1; 10.43.36.0/23; 10.43.38.0/23; 10.43.4.0/23; 10.43.40.0/23; 10.43.42.0/24; 10.43.43.0/24; 10.43.44.0/22; 10.43.6.0/23; 10.43.8.0/23; 10.44.0.0/24; 10.44.1.0/24; 10.44.10.0/24; 10.44.100.0/23; 10.44.102.0/23; 10.44.104.0/23; 10.44.106.0/24; 10.44.107.0/24; 10.44.11.0/24; 10.44.112.0/24; 10.44.113.0/24; 10.44.114.0/23; 10.44.114.1; 10.44.116.0/23; 10.44.118.0/23; 10.44.120.0/23; 10.44.122.0/24; 10.44.123.0/24; 10.44.128.0/24; 10.44.129.0/24; 10.44.130.0/23; 10.44.130.1; 10.44.132.0/23; 10.44.134.0/23; 10.44.136.0/23; 10.44.138.0/24; 10.44.139.0/24; 10.44.144.0/24; 10.44.145.0/24; 10.44.146.0/23; 10.44.146.1; 10.44.148.0/23; 10.44.150.0/23; 10.44.152.0/23; 10.44.154.0/24; 10.44.155.0/24; 10.44.16.0/24; 10.44.160.0/24; 10.44.161.0/24; 10.44.162.0/23; 10.44.164.0/23; 10.44.166.0/23; 10.44.168.0/23; 10.44.17.0/24; 10.44.170.0/24; 10.44.171.0/24; 10.44.172.0/22; 10.44.18.0/23; 10.44.18.1; 10.44.2.0/23; 10.44.2.1; 10.44.20.0/23; 10.44.22.0/23; 10.44.24.0/23; 10.44.26.0/24; 10.44.27.0/24; 10.44.32.0/24; 10.44.33.0/24; 10.44.34.0/23; 10.44.34.1; 10.44.36.0/23; 10.44.38.0/23; 10.44.4.0/23; 10.44.40.0/23; 10.44.42.0/24; 10.44.43.0/24; 10.44.48.0/24; 10.44.49.0/24; 10.44.50.0/23; 10.44.50.1; 10.44.52.0/23; 10.44.54.0/23; 10.44.56.0/23; 10.44.58.0/24; 10.44.59.0/24; 10.44.6.0/23; 10.44.64.0/24; 10.44.65.0/24; 10.44.66.0/23; 10.44.66.1; 10.44.68.0/23; 10.44.70.0/23; 10.44.72.0/23; 10.44.74.0/24; 10.44.75.0/24; 10.44.8.0/23; 10.44.80.0/24; 10.44.81.0/24; 10.44.82.0/23; 10.44.82.1; 10.44.84.0/23; 10.44.86.0/23; 10.44.88.0/23; 10.44.90.0/24; 10.44.91.0/24; 10.44.96.0/24; 10.44.97.0/24; 10.44.98.0/23; 10.44.98.1; 10.45.100.0/23; 10.45.102.0/23; 10.45.104.0/23; 10.45.106.0/24; 10.45.107.0/24; 10.45.114.0/23; 10.45.116.0/23; 10.45.118.0/23; 10.45.120.0/23; 10.45.122.0/24; 10.45.123.0/24; 10.45.96.0/24; 10.45.97.0/24; 10.45.98.0/23; 10.45.98.1; 10.46.14.128/27; 10.47.216.0/21; 10.47.224.0/21; 10.47.232.0/21; 10.47.240.0/21; 10.47.248.0/21; 11.128.142.0/23; 155.191.231.0/24; 155.191.232.0/24; 155.191.234.0/24; 155.191.235.64/27; 155.191.237.0/24; 155.191.239.0/24; 155.191.240.0/24; 155.191.241.0/24; 155.191.242.0/24; 155.191.245.0/24; 155.191.246.0/24; 155.191.254.216/29; 155.191.254.224/29; 155.191.254.232/29; 155.191.254.240/29; 155.191.254.248/29; 164.123.210.168/29; 164.123.210.176/29; 164.123.255.96/29; 172.17.16.0/27; 172.17.20.0/22; 172.17.24.0/22; 172.17.28.0/27; 172.17.28.192/27; 172.17.28.64/27; 172.17.29.0/27; 172.17.29.192/27; 172.17.29.64/27; 172.17.30.0/27; 172.17.30.64/27; 172.17.36.0/22; 172.17.44.0/22; 172.17.48.0/22; 172.17.52.0/22; 172.17.56.0/22; 172.17.60.0/27; 172.17.60.128/27; 172.17.60.160/27; 172.17.60.192/27; 172.17.60.32/27; 172.17.60.64/27; 172.17.60.96/27; 172.17.68.0/27; 172.17.72.128/27; 172.17.72.160/27; 172.17.72.32/27; 172.17.72.64/27; 172.17.72.96/27; 172.17.76.0/27; 172.17.76.32/27; 172.17.76.64/27; 172.17.76.96/27; 172.17.8.0/22; 172.20.84.0/24; 172.28.2.0/28; 172.28.2.128/28; 172.28.2.16/28; 172.28.2.32/28; 172.28.2.48/28; 172.28.2.64/28; 172.28.2.96/28; 192.168.12.0/24; 10.36.0.0/16</t>
  </si>
  <si>
    <t>10.1.115.0/24; 10.102.0.160/29; 10.102.0.168/29; 10.102.100.0/22; 10.102.104.0/22; 10.102.108.0/22; 10.102.112.0/22; 10.102.116.0/22; 10.102.120.0/22; 10.102.164.0/22; 10.102.4.0/22; 10.102.40.0/22; 10.102.44.0/22; 10.102.47.251; 10.102.47.252; 10.102.48.0/22; 10.102.52.0/22; 10.102.56.0/22; 10.102.60.0/22; 10.102.64.0/22; 10.102.8.0/22; 10.102.84.0/22; 10.102.88.0/22; 10.102.92.0/22; 10.102.96.0/22; 10.103.0.0/16; 10.103.204.0/22; 10.104.0.0/22; 10.104.12.0/22; 10.104.16.0/22; 10.104.20.0/22; 10.104.24.0/22; 10.104.28.0/22; 10.104.4.0/22; 10.104.40.0/22; 10.104.8.0/22; 10.105.0.0/22; 10.105.12.0/22; 10.105.128.0/22; 10.105.132.0/22; 10.105.136.0/22; 10.105.140.0/22; 10.105.148.0/22; 10.105.16.0/22; 10.105.20.0/22; 10.105.24.0/22; 10.105.28.0/22; 10.105.32.0/22; 10.105.36.0/22; 10.105.4.0/22; 10.105.40.0/22; 10.105.44.0/22; 10.105.48.0/22; 10.105.52.0/22; 10.105.60.0/22; 10.105.64.0/22; 10.105.76.0/22; 10.105.8.0/22; 10.106.4.0/22; 10.106.8.0/22; 10.107.0.0/22; 10.107.12.0/22; 10.107.16.0/22; 10.107.20.0/22; 10.107.24.0/22; 10.107.28.0/22; 10.107.8.0/22; 10.114.0.0/16; 10.114.104.0/21; 10.114.112.0/21; 10.114.120.0/22; 10.114.128.0/20; 10.114.144.0/21; 10.114.152.0/22; 10.114.156.0/22; 10.114.16.0/22; 10.114.20.0/22; 10.114.28.0/22; 10.114.36.0/22; 10.114.40.0/22; 10.114.44.0/22; 10.114.48.0/22; 10.114.52.0/22; 10.114.56.0/22; 10.114.60.0/22; 10.114.64.0/22; 10.114.72.0/22; 10.114.76.0/22; 10.114.8.0/22; 10.114.80.0/22; 10.114.84.0/22; 10.114.88.0/22; 10.114.92.0/22; 10.114.96.0/21; 10.115.10.1/23; 10.115.105.1/23; 10.115.106.0/24; 10.115.107.0/24; 10.115.108.1/22; 10.115.113.0/24; 10.115.12.1/23; 10.115.14.1/23; 10.115.24.1/23; 10.115.26.1/23; 10.115.28.1/23; 10.115.30.1/23; 10.115.32.1/23; 10.115.34.1/23; 10.115.36.1/23; 10.115.38.1/23; 10.115.8.1/23; 10.130.10.0/24; 10.130.11.0/24; 10.130.14.0/24; 10.130.15.0/24; 10.130.18.0/24; 10.130.19.0/24; 10.130.192.0/24; 10.130.193.0/24; 10.130.194.0/24; 10.130.195.0/24; 10.130.196.0/24; 10.130.197.0/24; 10.130.198.0/24; 10.130.199.0/24; 10.130.2.0/24; 10.130.200.0/24; 10.130.201.0/24; 10.130.202.0/24; 10.130.203.0/24; 10.130.204.0/24; 10.130.205.0/24; 10.130.206.0/24; 10.130.207.0/24; 10.130.208.0/24; 10.130.209.0/24; 10.130.210.0/24; 10.130.211.0/24; 10.130.212.0/24; 10.130.213.0/24; 10.130.214.0/24; 10.130.215.0/24; 10.130.216.0/24; 10.130.217.0/24; 10.130.218.0/24; 10.130.219.0/24; 10.130.22.0/24; 10.130.220.0/24; 10.130.221.0/24; 10.130.222.0/24; 10.130.223.0/24; 10.130.224.0/24; 10.130.225.0/26; 10.130.226.0/23; 10.130.226.1; 10.130.228.0/23; 10.130.228.1; 10.130.23.0/24; 10.130.230.0/23; 10.130.230.1; 10.130.232.0/23; 10.130.232.1; 10.130.234.0/23; 10.130.234.1; 10.130.236.0/23; 10.130.236.1; 10.130.238.0/23; 10.130.238.1; 10.130.240.0/23; 10.130.240.1; 10.130.242.0/23; 10.130.242.1; 10.130.244.0/23; 10.130.244.1; 10.130.250.0/24; 10.130.251.0/24; 10.130.251.32/27; 10.130.26.0/24; 10.130.27.0/24; 10.130.3.0/24; 10.130.30.0/24; 10.130.31.0/24; 10.130.34.0/24; 10.130.35.0/24; 10.130.38.0/24; 10.130.39.0/24; 10.130.6.0/24; 10.130.62.0/24; 10.130.62.125/26; 10.130.62.64/26; 10.130.7.0/24; 10.131.112.0/20; 10.131.128.0/20; 10.131.144.0/20; 10.131.160.0/20; 10.131.176.0/20; 10.131.192.0/20; 10.131.208.0/20; 10.131.37.0/24; 10.131.38.0/24; 10.131.39.0/24; 10.131.46.0/23; 10.131.53.213; 10.131.53.214; 10.131.64.0/20; 10.131.80.0/20; 10.131.96.0/20; 10.132.0.0/24; 10.132.1.0/24; 10.132.10.0/24; 10.132.100.0/23; 10.132.102.0/23; 10.132.104.0/23; 10.132.106.0/24; 10.132.107.0/24; 10.132.108.0/22; 10.132.11.0/24; 10.132.112.0/24; 10.132.113.0/24; 10.132.114.0/23; 10.132.116.0/23; 10.132.118.0/23; 10.132.12.0/22; 10.132.120.0/23; 10.132.122.0/24; 10.132.123.0/24; 10.132.124.0/22; 10.132.128.0/24; 10.132.129.0/24; 10.132.130.0/23; 10.132.132.0/23; 10.132.134.0/23; 10.132.136.0/23; 10.132.138.0/24; 10.132.139.0/24; 10.132.140.0/22; 10.132.144.0/24; 10.132.145.0/24; 10.132.146.0/23; 10.132.148.0/23; 10.132.150.0/23; 10.132.152.0/23; 10.132.154.0/24; 10.132.155.0/24; 10.132.156.0/22; 10.132.16.0/24; 10.132.160.0/24; 10.132.161.0/24; 10.132.162.0/23; 10.132.164.0/23; 10.132.166.0/23; 10.132.168.0/23; 10.132.17.0/24; 10.132.170.0/24; 10.132.171.0/24; 10.132.172.0/22; 10.132.176.0/24; 10.132.177.0/24; 10.132.178.0/23; 10.132.18.0/23; 10.132.180.0/23; 10.132.182.0/23; 10.132.184.0/23; 10.132.186.0/24; 10.132.187.0/24; 10.132.188.0/22; 10.132.192.0/24; 10.132.193.0/24; 10.132.194.0/23; 10.132.196.0/23; 10.132.198.0/23; 10.132.2.0/23; 10.132.20.0/23; 10.132.200.0/23; 10.132.202.0/24; 10.132.203.0/24; 10.132.204.0/22; 10.132.208.0/24; 10.132.209.0/24; 10.132.210.0/23; 10.132.212.0/23; 10.132.214.0/23; 10.132.216.0/23; 10.132.218.0/24; 10.132.219.0/24; 10.132.22.0/23; 10.132.220.0/22; 10.132.224.0/24; 10.132.225.0/24; 10.132.226.0/23; 10.132.228.0/23; 10.132.230.0/23; 10.132.232.0/23; 10.132.234.0/24; 10.132.235.0/24; 10.132.236.0/22; 10.132.24.0/23; 10.132.240.0/24; 10.132.241.0/24; 10.132.242.0/23; 10.132.244.0/23; 10.132.246.0/23; 10.132.248.0/23; 10.132.250.0/24; 10.132.251.0/24; 10.132.252.0/22; 10.132.26.0/24; 10.132.27.0/24; 10.132.28.0/22; 10.132.32.0/24; 10.132.33.0/24; 10.132.34.0/23; 10.132.34.1; 10.132.36.0/23; 10.132.38.0/23; 10.132.4.0/23; 10.132.40.0/23; 10.132.42.0/24; 10.132.43.0/24; 10.132.44.0/22; 10.132.48.0/24; 10.132.49.0/24; 10.132.50.0/23; 10.132.50.1; 10.132.52.0/23; 10.132.54.0/23; 10.132.56.0/23; 10.132.58.0/24; 10.132.59.0/24; 10.132.6.0/23; 10.132.60.0/22; 10.132.64.0/24; 10.132.65.0/2; 10.132.66.0/23; 10.132.68.0/23; 10.132.70.0/23; 10.132.72.0/23; 10.132.74.0/24; 10.132.75.0/24; 10.132.76.0/22; 10.132.8.0/23; 10.132.80.0/24; 10.132.81.0/24; 10.132.82.0/23; 10.132.84.0/23; 10.132.86.0/23; 10.132.88.0/23; 10.132.90.0/24; 10.132.91.0/24; 10.132.92.0/22; 10.132.96.0/24; 10.132.97.0/24; 10.132.98.0/23; 10.133.0.0/24; 10.133.1.0/24; 10.133.10.0/24; 10.133.100.0/23; 10.133.102.0/23; 10.133.104.0/23; 10.133.106.0/24; 10.133.107.0/24; 10.133.108.0/22; 10.133.11.0/24; 10.133.112.0/24; 10.133.113.0/24; 10.133.114.0/23; 10.133.116.0/23; 10.133.118.0/23; 10.133.12.0/22; 10.133.120.0/23; 10.133.122.0/24; 10.133.123.0/24; 10.133.124.0/22; 10.133.128.0/24; 10.133.129.0/24; 10.133.130.0/23; 10.133.132.0/23; 10.133.134.0/23; 10.133.136.0/23; 10.133.138.0/24; 10.133.139.0/24; 10.133.140.0/22; 10.133.144.0/24; 10.133.145.0/24; 10.133.146.0/23; 10.133.148.0/23; 10.133.150.0/23; 10.133.152.0/23; 10.133.154.0/24; 10.133.155.0/24; 10.133.156.0/22; 10.133.16.0/24; 10.133.160.0/24; 10.133.161.0/24; 10.133.162.0/23; 10.133.164.0/23; 10.133.166.0/23; 10.133.168.0/23; 10.133.17.0/24; 10.133.170.0/24; 10.133.171.0/24; 10.133.172.0/22; 10.133.176.0/24; 10.133.177.0/24; 10.133.178.0/23; 10.133.18.0/23; 10.133.180.0/23; 10.133.182.0/23; 10.133.184.0/23; 10.133.186.0/24; 10.133.187.0/24; 10.133.188.0/22; 10.133.192.0/24; 10.133.193.0/24; 10.133.194.0/23; 10.133.196.0/23; 10.133.198.0/23; 10.133.2.0/23; 10.133.20.0/23; 10.133.200.0/23; 10.133.202.0/24; 10.133.203.0/24; 10.133.204.0/22; 10.133.208.0/24; 10.133.209.0/24; 10.133.210.0/23; 10.133.212.0/23; 10.133.214.0/23; 10.133.216.0/23; 10.133.218.0/24; 10.133.219.0/24; 10.133.22.0/23; 10.133.220.0/22; 10.133.224.0/24; 10.133.225.0/24; 10.133.226.0/23; 10.133.228.0/23; 10.133.230.0/23; 10.133.232.0/23; 10.133.234.0/24; 10.133.235.0/24; 10.133.236.0/22; 10.133.24.0/23; 10.133.240.0/24; 10.133.241.0/24; 10.133.242.0/23; 10.133.244.0/23; 10.133.246.0/23; 10.133.248.0/23; 10.133.250.0/24; 10.133.251.0/24; 10.133.252.0/22; 10.133.26.0/24; 10.133.27.0/24; 10.133.28.0/22; 10.133.32.0/24; 10.133.33.0/24; 10.133.34.0/23; 10.133.36.0/23; 10.133.38.0/23; 10.133.4.0/23; 10.133.40.0/23; 10.133.42.0/24; 10.133.43.0/24; 10.133.44.0/22; 10.133.48.0/24; 10.133.49.0/24; 10.133.50.0/23; 10.133.52.0/23; 10.133.54.0/23; 10.133.56.0/23; 10.133.58.0/24; 10.133.59.0/24; 10.133.6.0/23; 10.133.60.0/22; 10.133.64.0/24; 10.133.65.0/24; 10.133.66.0/23; 10.133.68.0/23; 10.133.70.0/23; 10.133.72.0/23; 10.133.74.0/24; 10.133.75.0/24; 10.133.76.0/22; 10.133.8.0/23; 10.133.80.0/24; 10.133.81.0/24; 10.133.82.0/23; 10.133.84.0/23; 10.133.86.0/23; 10.133.88.0/23; 10.133.90.0/24; 10.133.91.0/24; 10.133.92.0/22; 10.133.96.0/24; 10.133.97.0/24; 10.133.98.0/23; 10.134.0.0/24; 10.134.1.0/24; 10.134.10.0/24; 10.134.11.0/24; 10.134.12.0/22; 10.134.16.0/24; 10.134.17.0/24; 10.134.18.0/23; 10.134.2.0/23; 10.134.20.0/23; 10.134.22.0/23; 10.134.24.0/23; 10.134.26.0/24; 10.134.27.0/24; 10.134.28.0/22; 10.134.32.0/24; 10.134.33.0/24; 10.134.34.0/23; 10.134.36.0/23; 10.134.38.0/23; 10.134.4.0/23; 10.134.40.0/23; 10.134.42.0/24; 10.134.43.0/24; 10.134.44.0/22; 10.134.6.0/23; 10.134.8.0/23; 10.137.0.0/16; 10.14.80.0/24; 10.14.81.0/24; 10.140.0.0/16; 10.144.128.0/24; 10.144.129.0/24; 10.144.130.0/24; 10.144.132.0/24; 10.144.133.0/24; 10.144.134.0/24; 10.144.136.0/24; 10.144.137.0/24; 10.144.141.0/24; 10.144.142.0/24; 10.144.144.0/24; 10.144.145.0/24; 10.144.185.0/24; 10.144.186.0/24; 10.144.198.0/24; 10.144.199.0/24; 10.144.200.0/24; 10.144.201.0/24; 10.144.202.0/24; 10.144.203.0/24; 10.144.214.0/24; 10.144.215.0/24; 10.144.217.0/24; 10.144.218.0/24; 10.144.220.0/24; 10.144.221.0/24; 10.144.224.0/24; 10.144.225.0/24; 10.144.226.0/24; 10.144.227.0/24; 10.144.229.0/24; 10.144.230.0/23; 10.146.128.0/23; 10.146.130.0/23; 10.146.132.0/23; 10.146.134.0/23; 10.146.136.0/23; 10.146.138.0/23; 10.146.144.0/23; 10.146.146.0/23; 10.146.148.0/23; 10.146.150.0/23; 10.146.152.0/23; 10.146.154.0/23; 10.146.160.0/23; 10.146.162.0/23; 10.146.164.0/23; 10.146.166.0/23; 10.146.168.0/23; 10.146.170.0/23; 10.146.176.0/23; 10.146.178.0/23; 10.146.180.0/23; 10.146.182.0/23; 10.146.184.0/23; 10.146.186.0/23; 10.146.193.0/24; 10.146.194.0/24; 10.146.195.0/24; 10.146.196.0/24; 10.146.197.0/24; 10.146.198.0/24; 10.146.199.0/24; 10.146.200.0/24; 10.146.248.0/23; 10.146.250.0/23; 10.146.252.0/23; 10.146.254.0/23; 10.147.100.0/24; 10.147.128.0/20; 10.147.144.0/20; 10.147.145.15/32; 10.147.145.17/32; 10.147.145.19/32; 10.147.145.194/32; 10.147.145.200/32; 10.147.160.0/20; 10.147.160.54/32; 10.147.176.0/20; 10.147.20.0/23; 10.147.22.0/23; 10.147.254.240/28; 10.147.26.0/23; 10.147.28.0/23; 10.147.30.39/32; 10.147.34.0/23; 10.147.36.0/23; 10.147.38.0/23; 10.147.40.0/23; 10.147.42.0/23; 10.147.44.0/23; 10.147.48.0/23; 10.147.50.0/23; 10.147.52.0/23; 10.147.54.0/24; 10.147.55.0/24; 10.147.56.0/24; 10.147.59.0/24; 10.147.60.0/24; 10.147.61.0/24; 10.147.62.0/23; 10.147.68.0/22; 10.147.72.0/24; 10.147.76.0/22; 10.147.80.0/21; 10.147.96.0/19; 10.148.0.0/23; 10.148.10.0/23; 10.148.100.0/23; 10.148.102.0/23; 10.148.104.0/23; 10.148.106.0/23; 10.148.112.0/23; 10.148.114.0/23; 10.148.116.0/23; 10.148.118.0/23; 10.148.120.0/23; 10.148.122.0/23; 10.148.128.0/23; 10.148.130.0/23; 10.148.132.0/23; 10.148.134.0/23; 10.148.136.0/23; 10.148.138.0/23; 10.148.144.0/22; 10.148.148.0/23; 10.148.150.0/23; 10.148.152.0/23; 10.148.154.0/23; 10.148.156.0/23; 10.148.16.0/23; 10.148.160.0/20; 10.148.18.0/23; 10.148.2.0/23; 10.148.20.0/23; 10.148.22.0/23; 10.148.24.0/23; 10.148.240.0/23; 10.148.241.0/23; 10.148.242.0/23; 10.148.244.0/23; 10.148.245.0/23; 10.148.246.0/23; 10.148.247.0/23; 10.148.248.0/23; 10.148.249.0/24; 10.148.26.0/23; 10.148.32.0/23; 10.148.34.0/23; 10.148.36.0/23; 10.148.38.0/23; 10.148.4.0/23; 10.148.40.0/23; 10.148.42.0/23; 10.148.48.0/23; 10.148.50.0/23; 10.148.52.0/23; 10.148.54.0/23; 10.148.56.0/23; 10.148.6.0/23; 10.148.64.0/23; 10.148.66.0/23; 10.148.68.0/23; 10.148.70.0/23; 10.148.72.0/23; 10.148.74.0/23; 10.148.8.0/23; 10.148.80.0/23; 10.148.82.0/23; 10.148.84.0/23; 10.148.86.0/23; 10.148.88.0/23; 10.148.90.0/23; 10.148.96.0/23; 10.148.98.0/23; 10.149.0.0/23; 10.149.10.0/23; 10.149.100.0/23; 10.149.102.0/23; 10.149.104.0/23; 10.149.106.0/23; 10.149.112.0/23; 10.149.114.0/23; 10.149.116.0/23; 10.149.118.0/23; 10.149.120.0/23; 10.149.122.0/23; 10.149.128.0/23; 10.149.130.0/23; 10.149.132.0/23; 10.149.134.0/23; 10.149.136.0/23; 10.149.138.0/23; 10.149.144.0/23; 10.149.146.0/23; 10.149.148.0/23; 10.149.150.0/23; 10.149.152.0/23; 10.149.154.0/23; 10.149.16.0/23; 10.149.18.0/23; 10.149.2.0/23; 10.149.20.0/23; 10.149.22.0/23; 10.149.24.0/23; 10.149.240.0/24; 10.149.241.0/24; 10.149.242.0/24; 10.149.243.0/24; 10.149.244.0/24; 10.149.245.0/24; 10.149.246.0/24; 10.149.247.0/24; 10.149.248.0/24; 10.149.249.0/24; 10.149.26.0/23; 10.149.32.0/23; 10.149.34.0/23; 10.149.36.0/23; 10.149.38.0/23; 10.149.4.0/23; 10.149.40.0/23; 10.149.42.0/23; 10.149.48.0/23; 10.149.50.0/23; 10.149.52.0/23; 10.149.54.0/23; 10.149.56.0/23; 10.149.58.0/23; 10.149.6.0/23; 10.149.64.0/23; 10.149.66.0/23; 10.149.68.0/23; 10.149.70.0/23; 10.149.72.0/23; 10.149.74.0/23; 10.149.8.0/23; 10.149.80.0/23; 10.149.82.0/23; 10.149.84.0/23; 10.149.86.0/23; 10.149.88.0/23; 10.149.90.0/23; 10.149.96.0/23; 10.149.98.0/23; 10.150.64.0/23; 10.150.72.0/21; 10.152.0.0/19; 10.152.32.0/19; 10.152.64.0/19; 10.152.96.0/19; 10.153.100.0/23; 10.153.102.0/23; 10.153.104.0/23; 10.153.106.0/24; 10.153.107.0/24; 10.153.32.0/24; 10.153.33.0/24; 10.153.34.0/23; 10.153.34.1; 10.153.36.0/23; 10.153.38.0/23; 10.153.40.0/23; 10.153.42.0/24; 10.153.43.0/24; 10.153.48.0/24; 10.153.49.0/24; 10.153.50.0/23; 10.153.50.1; 10.153.52.0/23; 10.153.54.0/23; 10.153.56.0/23; 10.153.58.0/24; 10.153.59.0/24; 10.153.64.0/24; 10.153.65.0/24; 10.153.66.0/23; 10.153.66.1; 10.153.68.0/23; 10.153.70.0/23; 10.153.72.0/23; 10.153.74.0/24; 10.153.75.0/24; 10.153.80.0/24; 10.153.81.0/24; 10.153.82.0/23; 10.153.82.1; 10.153.84.0/23; 10.153.86.0/23; 10.153.88.0/23; 10.153.90.0/24; 10.153.91.0/24; 10.153.96.0/24; 10.153.97.0/24; 10.153.98.0/23; 10.153.98.1; 10.155.0.0/16; 10.155.10.0/23; 10.155.12.0/23; 10.155.14.0/23; 10.155.16.0/23; 10.155.2.0/23; 10.155.20.0/23; 10.155.22.0/23; 10.155.24.0/23; 10.155.26.0/23; 10.155.28.0/23; 10.155.4.0/23; 10.155.6.0/23; 10.155.8.0/23; 10.202.0.0/16; 10.202.0.48/30; 10.202.0.52/30; 10.202.0.56/30; 10.202.0.60/30; 10.202.192.0/24; 10.202.193.0/24; 10.202.194.0/23; 10.202.196.0/23; 10.202.198.0/23; 10.202.200.0/23; 10.202.202.0/24; 10.202.203.0/24; 10.202.204.0/23; 10.202.204.1; 10.202.208.0/24; 10.202.209.0/24; 10.202.210.0/23; 10.202.212.0/23; 10.202.214.0/23; 10.202.216.0/23; 10.202.218.0/24; 10.202.219.0/24; 10.202.220.0/23; 10.202.220.1; 10.202.224.0/24; 10.202.225.0/24; 10.202.226.0/23; 10.202.228.0/23; 10.202.230.0/23; 10.202.232.0/23; 10.202.234.0/24; 10.202.235.0/24; 10.202.240.0/24; 10.202.241.0/24; 10.202.242.0/23; 10.202.244.0/23; 10.202.246.0/23; 10.202.248.0/23; 10.202.250.0/24; 10.202.251.0/24; 10.202.4.0/23; 10.202.4.1; 10.202.6.0/23; 10.202.6.1; 10.240.130.148/30; 10.240.130.152/30; 10.240.130.20/30; 10.240.130.212/30; 10.240.130.216/30; 10.240.130.24/30; 10.240.130.32/30; 10.240.130.36/30; 10.240.130.44/30; 10.240.130.48/30; 10.240.130.84/30; 10.240.130.88/30; 10.240.131.148/30; 10.240.131.152/30; 10.240.131.160/30; 10.240.131.164/30; 10.240.132.148/30; 10.240.132.152/30; 10.240.132.160/30; 10.240.132.164/30; 10.240.132.20/30; 10.240.132.212/30; 10.240.132.216/30; 10.240.132.224/30; 10.240.132.236/30; 10.240.132.24/30; 10.240.139.160/30; 10.240.139.164/30; 10.240.139.172/30; 10.240.139.176/30; 10.240.140.160/30; 10.240.140.164/30; 10.240.140.172/30; 10.240.140.176/30; 10.240.140.184/30; 10.240.140.188/30; 10.240.142.20/30; 10.240.142.24/30; 10.240.142.84/30; 10.240.142.88/30; 10.240.144.148/30; 10.240.144.152/30; 10.240.145.212/30; 10.240.145.216/30; 10.240.146.20/30; 10.240.146.212/30; 10.240.146.216/30; 10.240.146.224/30; 10.240.146.228/30; 10.240.146.236/30; 10.240.146.24/30; 10.240.146.240/30; 10.240.146.32/30; 10.240.146.40/30; 10.240.146.84/30; 10.240.146.88/30; 10.240.147.20/30; 10.240.147.24/30; 10.240.147.84/30; 10.240.147.88/30; 10.240.148.20/30; 10.240.148.24/30; 10.240.148.32/30; 10.240.148.36/30; 10.240.148.44/30; 10.240.148.48/30; 10.240.154.84/30; 10.240.154.88/30; 10.240.156.20/30; 10.240.156.24/30; 10.240.156.84/30; 10.240.156.88/30; 10.240.162.148/30; 10.240.162.152/30; 10.240.192.0/30; 10.240.192.12/30; 10.240.192.4/30; 10.240.192.8/30; 10.240.193.0/30; 10.240.193.100/30; 10.240.193.104/30; 10.240.193.108/30; 10.240.193.112/30; 10.240.193.116/30; 10.240.193.12/30; 10.240.193.120/30; 10.240.193.124/30; 10.240.193.128/30; 10.240.193.132/30; 10.240.193.136/30; 10.240.193.140/30; 10.240.193.144/30; 10.240.193.148/30; 10.240.193.152/30; 10.240.193.156/30; 10.240.193.16/30; 10.240.193.160/30; 10.240.193.164/30; 10.240.193.176/30; 10.240.193.180/30; 10.240.193.184/30; 10.240.193.188/30; 10.240.193.20/30; 10.240.193.208/30; 10.240.193.212/30; 10.240.193.216/30; 10.240.193.220/30; 10.240.193.24/30; 10.240.193.28/30; 10.240.193.32/30; 10.240.193.36/30; 10.240.193.4/30; 10.240.193.40/30; 10.240.193.44/30; 10.240.193.48/30; 10.240.193.52/30; 10.240.193.56/30; 10.240.193.60/30; 10.240.193.64/30; 10.240.193.68/30; 10.240.193.72/30; 10.240.193.76/30; 10.240.193.8/30; 10.240.193.80/30; 10.240.193.84/30; 10.240.193.88/30; 10.240.193.92/30; 10.240.193.96/30; 10.242.130.0/23; 10.248.243.0/23; 10.252.251.0/24; 10.254.254.136/29; 10.36.10.128/27; 10.36.104.0/27; 10.36.104.112/30; 10.36.11.0/27; 10.36.11.128/27; 10.36.110.0/27; 10.36.110.128/27; 10.36.111.0/27; 10.36.111.128/27; 10.36.112.0/27; 10.36.112.128/27; 10.36.113.0/27; 10.36.113.128/27; 10.36.114.0/27; 10.36.114.128/27; 10.36.115.0/27; 10.36.115.128/27; 10.36.116.0/27; 10.36.116.128/27; 10.36.117.0/27; 10.36.117.128/27; 10.36.118.0/27; 10.36.118.128/27; 10.36.119.0/27; 10.36.119.128/27; 10.36.12.0/27; 10.36.12.128/27; 10.36.120.0/27; 10.36.120.128/27; 10.36.121.0/27; 10.36.121.128/27; 10.36.122.0/27; 10.36.13.0/27; 10.36.13.128/27; 10.36.14.0/27; 10.36.14.128/27; 10.36.15.0/27; 10.36.15.128/27; 10.36.16.0/27; 10.36.16.128/27; 10.36.17.0/27; 10.36.17.128/27; 10.36.18.0/27; 10.36.18.128/27; 10.36.19.0/27; 10.36.19.128/27; 10.36.20.0/27; 10.36.20.128/27; 10.36.21.0/27; 10.36.21.128/27; 10.36.22.0/27; 10.36.25.0/27; 10.36.25.128/27; 10.36.26.0/27; 10.36.26.128/27; 10.36.27.0/27; 10.36.28.0/27; 10.36.28.128/27; 10.36.29.0/27; 10.36.29.128/27; 10.36.29.240/30; 10.36.30.0/27; 10.36.4.0/27; 10.36.4.128/27; 10.36.45.128/27; 10.36.46.0/27; 10.36.46.128/27; 10.36.47.0/27; 10.36.47.128/27; 10.36.48.0/27; 10.36.48.128/27; 10.36.49.0/27; 10.36.49.128/27; 10.36.5.0/27; 10.36.5.128/27; 10.36.50.0/27; 10.36.50.128/27; 10.36.51.0/27; 10.36.51.128/27; 10.36.52.128/27; 10.36.53.0/27; 10.36.55.0/27; 10.36.55.128/27; 10.36.56.0/27; 10.36.56.128/27; 10.36.57.0/27; 10.36.60.0/27; 10.36.60.112/30; 10.36.60.128/27; 10.36.61.0/27; 10.36.61.112/30; 10.36.61.128/27; 10.36.62.0/27; 10.36.62.128/27; 10.36.63.0/27; 10.36.63.128/27; 10.36.64.0/27; 10.36.64.128/27; 10.36.65.0/27; 10.36.65.128/27; 10.36.66.0/27; 10.36.66.112/30; 10.36.66.116/30; 10.36.66.128/27; 10.36.66.240/30; 10.36.66.244/30; 10.36.7.128/27; 10.36.70.0/27; 10.36.70.128/27; 10.36.71.0/27; 10.36.76.128/27; 10.36.77.0/27; 10.36.77.128/27; 10.36.78.0/27; 10.36.78.128/27; 10.36.79.0/27; 10.36.79.128/27; 10.36.80.0/27; 10.36.80.128/27; 10.36.81.0/27; 10.36.87.0/27; 10.36.87.128/27; 10.36.88.128/27; 10.36.89.0/27; 10.36.89.128/27; 10.36.90.0/27; 10.36.90.128/27; 10.36.91.0/27; 10.36.91.128/27; 10.36.92.0/27; 10.36.92.128/27; 10.36.93.0/27; 10.36.93.128/27; 10.36.94.0/27; 10.36.94.128/27; 10.36.95.0/27; 10.36.95.128/27; 10.36.96.0/27; 10.36.96.128/27; 10.36.97.0/27; 10.38.0.16/28; 10.38.0.32/28; 10.38.0.48/28; 10.38.0.64/28; 10.38.10.0/23; 10.38.12.0/23; 10.38.14.0/23; 10.38.8.0/23; 10.40.0.0/24; 10.40.1.0/24; 10.40.10.0/24; 10.40.100.0/23; 10.40.102.0/23; 10.40.104.0/23; 10.40.106.0/24; 10.40.107.0/24; 10.40.11.0/24; 10.40.112.0/24; 10.40.113.0/24; 10.40.114.0/23; 10.40.114.1; 10.40.116.0/23; 10.40.118.0/23; 10.40.120.0/23; 10.40.122.0/24; 10.40.123.0/24; 10.40.128.0/24; 10.40.129.0/24; 10.40.130.0/23; 10.40.130.1; 10.40.132.0/23; 10.40.134.0/23; 10.40.136.0/23; 10.40.138.0/24; 10.40.139.0/24; 10.40.144.0/24; 10.40.145.0/24; 10.40.146.0/23; 10.40.146.1; 10.40.148.0/23; 10.40.150.0/23; 10.40.152.0/23; 10.40.154.0/24; 10.40.155.0/24; 10.40.16.0/24; 10.40.160.0/24; 10.40.161.0/24; 10.40.162.0/23; 10.40.162.1; 10.40.164.0/23; 10.40.166.0/23; 10.40.168.0/23; 10.40.17.0/24; 10.40.170.0/24; 10.40.171.0/24; 10.40.176.0/24; 10.40.177.0/24; 10.40.178.0/23; 10.40.178.1; 10.40.18.0/23; 10.40.18.1; 10.40.180.0/23; 10.40.182.0/23; 10.40.184.0/23; 10.40.186.0/24; 10.40.187.0/24; 10.40.192.0/24; 10.40.193.0/24; 10.40.194.0/23; 10.40.194.1; 10.40.196.0/23; 10.40.198.0/23; 10.40.2.0/23; 10.40.20.0/23; 10.40.20.1; 10.40.200.0/23; 10.40.202.0/24; 10.40.203.0/24; 10.40.208.0/24; 10.40.209.0/24; 10.40.210.0/23; 10.40.210.1; 10.40.212.0/23; 10.40.214.0/23; 10.40.216.0/23; 10.40.218.0/24; 10.40.219.0/24; 10.40.22.0/23; 10.40.224.0/24; 10.40.225.0/24; 10.40.226.0/23; 10.40.226.1; 10.40.228.0/23; 10.40.230.0/23; 10.40.232.0/23; 10.40.234.0/24; 10.40.235.0/24; 10.40.24.0/23; 10.40.240.0/24; 10.40.241.0/24; 10.40.242.0/23; 10.40.242.1; 10.40.244.0/23; 10.40.246.0/23; 10.40.248.0/23; 10.40.250.0/24; 10.40.251.0/24; 10.40.26.0/24; 10.40.27.0/24; 10.40.32.0/24; 10.40.33.0/24; 10.40.34.0/23; 10.40.34.1; 10.40.36.0/23; 10.40.38.0/23; 10.40.4.0/23; 10.40.40.0/23; 10.40.42.0/24; 10.40.43.0/24; 10.40.48.0/24; 10.40.49.0/24; 10.40.50.0/23; 10.40.50.1; 10.40.52.0/23; 10.40.54.0/23; 10.40.56.0/23; 10.40.58.0/24; 10.40.59.0/24; 10.40.6.0/23; 10.40.64.0/24; 10.40.65.0/24; 10.40.66.0/23; 10.40.66.1; 10.40.68.0/23; 10.40.70.0/23; 10.40.72.0/23; 10.40.74.0/24; 10.40.75.0/24; 10.40.8.0/23; 10.40.80.0/24; 10.40.81.0/23; 10.40.82.0/23; 10.40.82.1; 10.40.84.0/23; 10.40.86.0/23; 10.40.88.0/23; 10.40.90.0/24; 10.40.91.0/24; 10.40.96.0/24; 10.40.97.0/24; 10.40.98.0/23; 10.40.98.1; 10.41.100.0/23; 10.41.102.0/23; 10.41.104.0/23; 10.41.106.0/24; 10.41.107.0/24; 10.41.112.0/24; 10.41.113.0/24; 10.41.114.0/23; 10.41.114.1; 10.41.116.0/23; 10.41.118.0/23; 10.41.120.0/23; 10.41.122.0/24; 10.41.123.0/24; 10.41.128.0/24; 10.41.129.0/24; 10.41.130.0/23; 10.41.130.1; 10.41.132.0/23; 10.41.134.0/23; 10.41.136.0/23; 10.41.138.0/24; 10.41.139.0/24; 10.41.144.0/24; 10.41.145.0/24; 10.41.146.0/23; 10.41.146.1; 10.41.148.0/23; 10.41.150.0/23; 10.41.152.0/23; 10.41.154.0/24; 10.41.155.0/24; 10.41.160.0/24; 10.41.161.0/24; 10.41.162.0/23; 10.41.162.1; 10.41.164.0/23; 10.41.166.0/23; 10.41.168.0/23; 10.41.170.0/24; 10.41.171.0/24; 10.41.176.0/24; 10.41.177.0/24; 10.41.178.0/23; 10.41.178.1; 10.41.180.0/23; 10.41.182.0/23; 10.41.184.0/23; 10.41.186.0/24; 10.41.187.0/24; 10.41.192.0/24; 10.41.193.0/24; 10.41.194.0/23; 10.41.194.1; 10.41.196.0/23; 10.41.198.0/23; 10.41.200.0/23; 10.41.202.0/24; 10.41.203.0/24; 10.41.208.0/24; 10.41.209.0/24; 10.41.210.0/23; 10.41.210.1; 10.41.212.0/23; 10.41.214.0/23; 10.41.216.0/23; 10.41.218.0/24; 10.41.219.0/24; 10.41.224.0/24; 10.41.225.0/24; 10.41.226.0/23; 10.41.226.1; 10.41.228.0/23; 10.41.230.0/23; 10.41.232.0/23; 10.41.234.0/24; 10.41.235.0/24; 10.41.240.0/24; 10.41.241.0/24; 10.41.242.0/23; 10.41.242.1; 10.41.244.0/23; 10.41.246.0/23; 10.41.248.0/23; 10.41.250.0/24; 10.41.251.0/24; 10.41.64.0/24; 10.41.65.0/24; 10.41.66.0/23; 10.41.68.0/23; 10.41.70.0/23; 10.41.72.0/23; 10.41.74.0/24; 10.41.75.0/24; 10.41.76.0/22; 10.41.80.0/24; 10.41.81.0/24; 10.41.82.0/23; 10.41.84.0/23; 10.41.86.0/23; 10.41.88.0/23; 10.41.90.0/24; 10.41.91.0/24; 10.41.96.0/24; 10.41.97.0/24; 10.41.98.0/23; 10.41.98.1; 10.42.0.0/24; 10.42.1.0/24; 10.42.10.0/24; 10.42.100.0/23; 10.42.102.0/23; 10.42.104.0/23; 10.42.106.0/24; 10.42.107.0/24; 10.42.11.0/24; 10.42.112.0/24; 10.42.113.0/24; 10.42.114.0/23; 10.42.114.1; 10.42.116.0/23; 10.42.118.0/23; 10.42.120.0/23; 10.42.122.0/22; 10.42.123.0/24; 10.42.128.0/24; 10.42.129.0/24; 10.42.130.0/23; 10.42.130.1; 10.42.132.0/23; 10.42.134.0/23; 10.42.136.0/23; 10.42.138.0/24; 10.42.139.0/24; 10.42.144.0/24; 10.42.145.0/24; 10.42.146.0/23; 10.42.146.1; 10.42.148.0/23; 10.42.150.0/23; 10.42.152.0/23; 10.42.154.0/24; 10.42.155.0/24; 10.42.16.0/24; 10.42.160.0/24; 10.42.161.0/24; 10.42.162.0/23; 10.42.162.1; 10.42.164.0/23; 10.42.166.0/23; 10.42.168.0/23; 10.42.17.0/24; 10.42.170.0/24; 10.42.171.0/24; 10.42.176.0/24; 10.42.177.0/24; 10.42.178.0/23; 10.42.178.1; 10.42.18.0/23; 10.42.18.1; 10.42.180.0/23; 10.42.182.0/23; 10.42.184.0/23; 10.42.186.0/24; 10.42.187.0/24; 10.42.192.0/24; 10.42.193.0/24; 10.42.194.0/23; 10.42.194.1; 10.42.196.0/23; 10.42.198.0/23; 10.42.2.0/23; 10.42.2.1; 10.42.20.0/23; 10.42.200.0/23; 10.42.202.0/24; 10.42.203.0/24; 10.42.208.0/24; 10.42.209.0/24; 10.42.210.0/23; 10.42.210.1; 10.42.212.0/23; 10.42.214.0/23; 10.42.216.0/23; 10.42.218.0/24; 10.42.219.0/24; 10.42.22.0/23; 10.42.224.0/24; 10.42.225.0/24; 10.42.226.0/23; 10.42.226.1; 10.42.228.0/23; 10.42.230.0/23; 10.42.232.0/23; 10.42.234.0/24; 10.42.235.0/24; 10.42.24.0/23; 10.42.240.0/24; 10.42.241.0/24; 10.42.242.0/23; 10.42.242.1; 10.42.244.0/23; 10.42.246.0/23; 10.42.248.0/23; 10.42.250.0/24; 10.42.251.0/24; 10.42.252.0/22; 10.42.26.0/24; 10.42.27.0/24; 10.42.32.0/24; 10.42.33.0/24; 10.42.34.0/23; 10.42.34.1; 10.42.36.0/23; 10.42.38.0/23; 10.42.4.0/23; 10.42.40.0/23; 10.42.42.0/24; 10.42.43.0/24; 10.42.48.0/24; 10.42.49.0/24; 10.42.50.0/23; 10.42.50.1; 10.42.52.0/23; 10.42.54.0/23; 10.42.56.0/23; 10.42.58.0/24; 10.42.59.0/24; 10.42.6.0/23; 10.42.64.0/24; 10.42.65.0/24; 10.42.66.0/23; 10.42.66.1; 10.42.68.0/23; 10.42.70.0/23; 10.42.72.0/23; 10.42.74.0/24; 10.42.75.0/24; 10.42.8.0/23; 10.42.80.0/24; 10.42.81.0/24; 10.42.82.0/23; 10.42.82.1; 10.42.84.0/23; 10.42.86.0/23; 10.42.88.0/23; 10.42.90.0/24; 10.42.91.0/24; 10.42.96.0/24; 10.42.97.0/24; 10.42.98.0/23; 10.42.98.1; 10.43.0.0/24; 10.43.1.0/24; 10.43.10.0/24; 10.43.11.0/24; 10.43.128.0/24; 10.43.129.0/24; 10.43.130.0/23; 10.43.130.1; 10.43.132.0/23; 10.43.134.0/23; 10.43.136.0/23; 10.43.138.0/24; 10.43.139.0/24; 10.43.140.0/22; 10.43.144.0/24; 10.43.145.0/24; 10.43.146.0/23; 10.43.146.1; 10.43.148.0/23; 10.43.150.0/23; 10.43.152.0/23; 10.43.154.0/24; 10.43.155.0/24; 10.43.160.0/24; 10.43.161.0/24; 10.43.162.0/23; 10.43.162.1; 10.43.164.0/23; 10.43.166.0/23; 10.43.168.0/23; 10.43.170.0/24; 10.43.171.0/24; 10.43.176.0/24; 10.43.177.0/24; 10.43.178.0/23; 10.43.178.1; 10.43.180.0/23; 10.43.182.0/23; 10.43.184.0/23; 10.43.186.0/24; 10.43.187.0/24; 10.43.192.0/24; 10.43.193.0/24; 10.43.194.0/23; 10.43.194.1; 10.43.196.0/23; 10.43.198.0/23; 10.43.2.0/23; 10.43.2.1; 10.43.200.0/23; 10.43.202.0/24; 10.43.203.0/24; 10.43.208.0/23; 10.43.209.0/24; 10.43.210.0/23; 10.43.210.1; 10.43.212.0/23; 10.43.214.0/23; 10.43.216.0/23; 10.43.218.0/24; 10.43.219.0/24; 10.43.224.0/24; 10.43.225.0/24; 10.43.226.0/23; 10.43.226.1; 10.43.228.0/23; 10.43.230.0/23; 10.43.232.0/23; 10.43.234.0/24; 10.43.235.0/24; 10.43.240.0/24; 10.43.241.0/24; 10.43.242.0/23; 10.43.242.1; 10.43.244.0/23; 10.43.246.0/23; 10.43.248.0/23; 10.43.250.0/24; 10.43.251.0/24; 10.43.32.0/24; 10.43.33.0/24; 10.43.34.0/23; 10.43.34.1; 10.43.36.0/23; 10.43.38.0/23; 10.43.4.0/23; 10.43.40.0/23; 10.43.42.0/24; 10.43.43.0/24; 10.43.44.0/22; 10.43.6.0/23; 10.43.8.0/23; 10.44.0.0/24; 10.44.1.0/24; 10.44.10.0/24; 10.44.100.0/23; 10.44.102.0/23; 10.44.104.0/23; 10.44.106.0/24; 10.44.107.0/24; 10.44.11.0/24; 10.44.112.0/24; 10.44.113.0/24; 10.44.114.0/23; 10.44.114.1; 10.44.116.0/23; 10.44.118.0/23; 10.44.120.0/23; 10.44.122.0/24; 10.44.123.0/24; 10.44.128.0/24; 10.44.129.0/24; 10.44.130.0/23; 10.44.130.1; 10.44.132.0/23; 10.44.134.0/23; 10.44.136.0/23; 10.44.138.0/24; 10.44.139.0/24; 10.44.144.0/24; 10.44.145.0/24; 10.44.146.0/23; 10.44.146.1; 10.44.148.0/23; 10.44.150.0/23; 10.44.152.0/23; 10.44.154.0/24; 10.44.155.0/24; 10.44.16.0/24; 10.44.160.0/24; 10.44.161.0/24; 10.44.162.0/23; 10.44.164.0/23; 10.44.166.0/23; 10.44.168.0/23; 10.44.17.0/24; 10.44.170.0/24; 10.44.171.0/24; 10.44.172.0/22; 10.44.18.0/23; 10.44.18.1; 10.44.2.0/23; 10.44.2.1; 10.44.20.0/23; 10.44.22.0/23; 10.44.24.0/23; 10.44.26.0/24; 10.44.27.0/24; 10.44.32.0/24; 10.44.33.0/24; 10.44.34.0/23; 10.44.34.1; 10.44.36.0/23; 10.44.38.0/23; 10.44.4.0/23; 10.44.40.0/23; 10.44.42.0/24; 10.44.43.0/24; 10.44.48.0/24; 10.44.49.0/24; 10.44.50.0/23; 10.44.50.1; 10.44.52.0/23; 10.44.54.0/23; 10.44.56.0/23; 10.44.58.0/24; 10.44.59.0/24; 10.44.6.0/23; 10.44.64.0/24; 10.44.65.0/24; 10.44.66.0/23; 10.44.66.1; 10.44.68.0/23; 10.44.70.0/23; 10.44.72.0/23; 10.44.74.0/24; 10.44.75.0/24; 10.44.8.0/23; 10.44.80.0/24; 10.44.81.0/24; 10.44.82.0/23; 10.44.82.1; 10.44.84.0/23; 10.44.86.0/23; 10.44.88.0/23; 10.44.90.0/24; 10.44.91.0/24; 10.44.96.0/24; 10.44.97.0/24; 10.44.98.0/23; 10.44.98.1; 10.45.100.0/23; 10.45.102.0/23; 10.45.104.0/23; 10.45.106.0/24; 10.45.107.0/24; 10.45.114.0/23; 10.45.116.0/23; 10.45.118.0/23; 10.45.120.0/23; 10.45.122.0/24; 10.45.123.0/24; 10.45.96.0/24; 10.45.97.0/24; 10.45.98.0/23; 10.45.98.1; 10.46.14.128/27; 10.47.216.0/21; 10.47.224.0/21; 10.47.232.0/21; 10.47.240.0/21; 10.47.248.0/21; 11.128.142.0/23; 155.191.231.0/24; 155.191.232.0/24; 155.191.234.0/24; 155.191.235.64/27; 155.191.237.0/24; 155.191.239.0/24; 155.191.240.0/24; 155.191.241.0/24; 155.191.242.0/24; 155.191.245.0/24; 155.191.246.0/24; 155.191.254.216/29; 155.191.254.224/29; 155.191.254.232/29; 155.191.254.240/29; 155.191.254.248/29; 164.123.210.168/29; 164.123.210.176/29; 164.123.255.96/29; 172.17.16.0/27; 172.17.20.0/22; 172.17.24.0/22; 172.17.28.0/27; 172.17.28.192/27; 172.17.28.64/27; 172.17.29.0/27; 172.17.29.192/27; 172.17.29.64/27; 172.17.30.0/27; 172.17.30.64/27; 172.17.36.0/22; 172.17.44.0/22; 172.17.48.0/22; 172.17.52.0/22; 172.17.56.0/22; 172.17.60.0/27; 172.17.60.128/27; 172.17.60.160/27; 172.17.60.192/27; 172.17.60.32/27; 172.17.60.64/27; 172.17.60.96/27; 172.17.68.0/27; 172.17.72.128/27; 172.17.72.160/27; 172.17.72.32/27; 172.17.72.64/27; 172.17.72.96/27; 172.17.76.0/27; 172.17.76.32/27; 172.17.76.64/27; 172.17.76.96/27; 172.17.8.0/22; 172.20.84.0/24; 172.28.2.0/28; 172.28.2.128/28; 172.28.2.16/28; 172.28.2.32/28; 172.28.2.48/28; 172.28.2.64/28; 172.28.2.96/28; 192.168.12.0/24; 10.56.0.0/18; 10.36.0.0/16</t>
  </si>
  <si>
    <t>172.26.174.3</t>
  </si>
  <si>
    <t>172.26.17.137</t>
  </si>
  <si>
    <t>10.114.0.0/16; 10.115.0.0/16</t>
  </si>
  <si>
    <t>10.137.0.0/16</t>
  </si>
  <si>
    <t>10.138.0.0/16</t>
  </si>
  <si>
    <t>10.114.0.0/16; 10.115.0.0/16; 10.137.0.0/16; 10.140.0.0/16; 10.155.0.0/16</t>
  </si>
  <si>
    <t>10.131.38.0/24; 10.131.46.0/23; 10.133.128.0/24; 10.133.129.0/24; 10.133.130.0/23; 10.133.132.0/23; 10.133.134.0/23; 10.133.136.0/23; 10.133.138.0/24; 10.133.139.0/24; 10.133.140.0/22; 10.133.144.0/24; 10.133.145.0/24; 10.133.146.0/23; 10.133.148.0/23; 10.133.150.0/23; 10.133.152.0/23; 10.133.154.0/24; 10.133.155.0/24; 10.133.156.0/22; 10.133.160.0/24; 10.133.161.0/24; 10.133.162.0/23; 10.133.164.0/23; 10.133.166.0/23; 10.133.168.0/23; 10.133.170.0/24; 10.133.171.0/24; 10.133.172.0/22; 10.133.176.0/24; 10.133.177.0/24; 10.133.178.0/23; 10.133.180.0/23; 10.133.182.0/23; 10.133.184.0/23; 10.133.186.0/24; 10.133.187.0/24; 10.133.188.0/22; 10.133.192.0/24; 10.133.193.0/24; 10.133.194.0/23; 10.133.196.0/23; 10.133.198.0/23; 10.133.200.0/23; 10.133.202.0/24; 10.133.203.0/24; 10.133.204.0/22; 10.133.208.0/24; 10.133.209.0/24; 10.133.210.0/23; 10.133.212.0/23; 10.133.214.0/23; 10.133.216.0/23; 10.133.218.0/24; 10.133.219.0/24; 10.133.220.0/22; 10.133.224.0/24; 10.133.225.0/24; 10.133.226.0/23; 10.133.228.0/23; 10.133.230.0/23; 10.133.232.0/23; 10.133.234.0/24; 10.133.235.0/24; 10.133.236.0/22; 10.133.240.0/24; 10.133.241.0/24; 10.133.242.0/23; 10.133.244.0/23; 10.133.246.0/23; 10.133.248.0/23; 10.133.250.0/24; 10.133.251.0/24; 10.133.252.0/22; 10.134.0.0/24; 10.134.1.0/24; 10.134.10.0/24; 10.134.11.0/24; 10.134.12.0/22; 10.134.16.0/24; 10.134.17.0/24; 10.134.18.0/23; 10.134.2.0/23; 10.134.20.0/23; 10.134.22.0/23; 10.134.24.0/23; 10.134.26.0/24; 10.134.27.0/24; 10.134.28.0/22; 10.134.4.0/23; 10.134.6.0/23; 10.134.8.0/23; 10.14.80.0/24; 10.14.81.0/24; 10.140.0.0/16; 10.144.185.0/24; 10.144.186.0/24; 10.144.198.0/24; 10.144.199.0/24; 10.144.200.0/24; 10.144.201.0/24; 10.144.202.0/24; 10.144.203.0/24; 10.144.214.0/24; 10.144.215.0/24; 10.144.217.0/24; 10.144.218.0/24; 10.144.220.0/24; 10.144.221.0/24; 10.144.224.0/24; 10.144.225.0/24; 10.144.226.0/24; 10.144.227.0/24; 10.144.229.0/24; 10.144.230.0/23; 10.147.100.0/24; 10.147.128.0/20; 10.147.144.0/20; 10.147.145.15/32; 10.147.145.17/32; 10.147.145.19/32; 10.147.145.194/32; 10.147.145.200/32; 10.147.160.0/20; 10.147.160.54/32; 10.147.176.0/20; 10.147.20.0/23; 10.147.22.0/23; 10.147.254.240/28; 10.147.26.0/23; 10.147.28.0/23; 10.147.30.39/32; 10.147.54.0/24; 10.147.55.0/24; 10.147.56.0/24; 10.147.59.0/24; 10.147.60.0/24; 10.147.61.0/24; 10.147.62.0/23; 10.147.68.0/22; 10.147.72.0/24; 10.147.76.0/22; 10.147.80.0/21; 10.147.96.0/19; 10.148.0.0/23; 10.148.10.0/23; 10.148.100.0/23; 10.148.102.0/23; 10.148.104.0/23; 10.148.106.0/23; 10.148.112.0/23; 10.148.114.0/23; 10.148.116.0/23; 10.148.118.0/23; 10.148.120.0/23; 10.148.122.0/23; 10.148.128.0/23; 10.148.130.0/23; 10.148.132.0/23; 10.148.134.0/23; 10.148.136.0/23; 10.148.138.0/23; 10.148.144.0/22; 10.148.148.0/23; 10.148.150.0/23; 10.148.152.0/23; 10.148.154.0/23; 10.148.156.0/23; 10.148.16.0/23; 10.148.160.0/20; 10.148.18.0/23; 10.148.2.0/23; 10.148.20.0/23; 10.148.22.0/23; 10.148.24.0/23; 10.148.240.0/23; 10.148.241.0/23; 10.148.242.0/23; 10.148.244.0/23; 10.148.245.0/23; 10.148.246.0/23; 10.148.247.0/23; 10.148.248.0/23; 10.148.249.0/24; 10.148.26.0/23; 10.148.32.0/23; 10.148.34.0/23; 10.148.36.0/23; 10.148.38.0/23; 10.148.4.0/23; 10.148.40.0/23; 10.148.42.0/23; 10.148.48.0/23; 10.148.50.0/23; 10.148.52.0/23; 10.148.54.0/23; 10.148.56.0/23; 10.148.6.0/23; 10.148.64.0/23; 10.148.66.0/23; 10.148.68.0/23; 10.148.70.0/23; 10.148.72.0/23; 10.148.74.0/23; 10.148.8.0/23; 10.148.80.0/23; 10.148.82.0/23; 10.148.84.0/23; 10.148.86.0/23; 10.148.88.0/23; 10.148.90.0/23; 10.148.96.0/23; 10.148.98.0/23; 10.150.64.0/23; 10.150.72.0/21; 10.155.0.0/16; 10.155.10.0/23; 10.155.12.0/23; 10.155.14.0/23; 10.155.16.0/23; 10.155.2.0/23; 10.155.20.0/23; 10.155.22.0/23; 10.155.24.0/23; 10.155.26.0/23; 10.155.28.0/23; 10.155.4.0/23; 10.155.6.0/23; 10.155.8.0/23; 10.240.193.0/30; 10.240.193.4/30; 10.248.243.0/23; 10.36.87.0/27; 10.36.87.128/27; 10.36.88.128/27; 10.36.89.0/27; 10.36.89.128/27; 10.36.90.0/27; 10.36.90.128/27; 10.36.91.0/27; 10.36.91.128/27; 10.36.92.0/27; 10.36.92.128/27; 10.36.93.0/27; 10.36.93.128/27; 10.36.94.0/27; 10.36.94.128/27; 10.36.95.0/27; 10.36.95.128/27; 10.36.96.0/27; 10.36.96.128/27; 10.36.97.0/27; 10.38.0.32/28; 10.38.0.48/28; 10.38.10.0/23; 10.38.12.0/23; 10.38.14.0/23; 10.38.8.0/23; 155.191.254.216/29; 155.191.254.224/29; 155.191.254.232/29; 155.191.254.240/29; 155.191.254.248/29; 164.123.210.168/29; 164.123.210.176/29; 10.105.0.0/22; 10.105.12.0/22; 10.105.128.0/22; 10.105.132.0/22; 10.105.136.0/22; 10.105.140.0/22; 10.105.148.0/22; 10.105.16.0/22; 10.105.24.0/22; 10.105.32.0/22; 10.105.36.0/22; 10.105.4.0/22; 10.105.40.0/22; 10.105.44.0/22; 10.105.48.0/22; 10.105.52.0/22; 10.105.56.0/22; 10.105.60.0/22; 10.105.64.0/22; 10.105.76.0/22; 10.105.8.0/22; 10.202.0.0/16; 10.103.0.0/16; 10.106.4.0/22; 10.106.8.0/22; 10.43.160.0/24; 10.44.160.0/24; 10.107.12.0/22; 10.107.16.0/22; 10.107.20.0/22; 10.107.24.0/22; 10.107.28.0/22; 10.107.4.0/22; 10.107.8.0/22; 10.47.216.0/21; 10.47.224.0/21; 10.47.232.0/21; 10.47.248.0/21; 172.17.16.0/22; 172.17.20.0/22; 172.17.28.0/22; 172.17.36.0/22; 172.17.48.0/22; 172.17.52.0/22; 172.17.56.0/22; 172.17.60.0/22; 172.17.72.0/22; 172.17.8.0/22; 10.102.128.128/26; 10.102.128.192/26; 10.102.128.64/26; 10.102.129.0/26; 10.102.129.192/26; 10.102.129.64/26; 10.102.130.64/26; 10.102.131.160/27; 10.102.84.0/22; 10.102.88.0/22; 10.104.12.0/22; 10.104.16.0/22; 10.104.20.0/22; 10.104.24.0/22; 10.104.28.0/22; 10.104.4.0/22; 10.104.40.0/22; 10.104.8.0/22; 10.147.36.0/23; 10.147.40.0/23; 10.152.32.0/19; 10.152.64.0/19; 10.152.96.0/19; 10.102.100.0/22; 10.102.116.0/22; 10.102.120.0/22; 10.102.164.0/22; 10.102.48.0/22; 10.102.52.0/22; 10.102.56.0/22; 10.102.60.0/22; 10.102.64.0/22; 10.102.92.0/22; 10.107.0.0/22; 10.131.37.0/24; 10.137.0.0/16; 10.144.128.0/24; 10.144.129.0/24; 10.144.130.0/24; 10.144.132.0/24; 10.144.133.0/24; 10.144.134.0/24; 10.144.136.0/24; 10.144.137.0/24; 10.144.141.0/24; 10.144.142.0/24; 10.144.144.0/24; 10.144.145.0/24; 10.146.128.0/23; 10.146.130.0/23; 10.146.132.0/23; 10.146.134.0/23; 10.146.136.0/23; 10.146.138.0/23; 10.146.144.0/23; 10.146.146.0/23; 10.146.148.0/23; 10.146.150.0/23; 10.146.152.0/23; 10.146.154.0/23; 10.146.160.0/23; 10.146.162.0/23; 10.146.164.0/23; 10.146.166.0/23; 10.146.168.0/23; 10.146.170.0/23; 10.146.176.0/23; 10.146.178.0/23; 10.146.180.0/23; 10.146.182.0/23; 10.146.184.0/23; 10.146.186.0/23; 10.146.193.0/24; 10.146.194.0/24; 10.146.195.0/24; 10.146.196.0/24; 10.146.197.0/24; 10.146.198.0/24; 10.146.199.0/24; 10.146.200.0/24; 10.146.248.0/23; 10.146.250.0/23; 10.146.252.0/23; 10.146.254.0/23; 10.147.34.0/23; 10.147.38.0/23; 10.147.42.0/23; 10.147.44.0/23; 10.147.48.0/23; 10.147.50.0/23; 10.147.52.0/23; 10.152.0.0/19; 10.153.100.0/23; 10.153.102.0/23; 10.153.104.0/23; 10.153.106.0/24; 10.153.107.0/24; 10.153.33.0/24; 10.153.34.0/23; 10.153.36.0/23; 10.153.38.0/23; 10.153.40.0/23; 10.153.42.0/24; 10.153.43.0/24; 10.153.49.0/24; 10.153.50.0/23; 10.153.52.0/23; 10.153.54.0/23; 10.153.56.0/23; 10.153.58.0/24; 10.153.59.0/24; 10.153.65.0/24; 10.153.66.0/23; 10.153.68.0/23; 10.153.70.0/23; 10.153.72.0/23; 10.153.74.0/24; 10.153.75.0/24; 10.153.81.0/24; 10.153.82.0/23; 10.153.84.0/23; 10.153.86.0/23; 10.153.88.0/23; 10.153.90.0/24; 10.153.91.0/24; 10.153.97.0/24; 10.153.98.0/23; 10.202.193.0/24; 10.202.194.0/23; 10.202.196.0/23; 10.202.198.0/23; 10.202.200.0/23; 10.202.202.0/24; 10.202.203.0/24; 10.202.204.0/23; 10.202.209.0/24; 10.202.210.0/23; 10.202.212.0/23; 10.202.214.0/23; 10.202.216.0/23; 10.202.218.0/24; 10.202.219.0/24; 10.202.220.0/23; 10.202.225.0/24; 10.202.226.0/23; 10.202.228.0/23; 10.202.230.0/23; 10.202.232.0/23; 10.202.234.0/24; 10.202.235.0/24; 10.202.241.0/24; 10.202.242.0/23; 10.202.244.0/23; 10.202.246.0/23; 10.202.248.0/23; 10.202.250.0/24; 10.202.251.0/24; 10.202.4.0/23; 10.202.6.0/23; 10.41.100.0/23; 10.41.102.0/23; 10.41.104.0/23; 10.41.106.0/24; 10.41.107.0/24; 10.41.113.0/24; 10.41.114.0/23; 10.41.116.0/23; 10.41.118.0/23; 10.41.120.0/23; 10.41.122.0/24; 10.41.123.0/24; 10.41.129.0/24; 10.41.130.0/23; 10.41.132.0/23; 10.41.134.0/23; 10.41.136.0/23; 10.41.138.0/24; 10.41.139.0/24; 10.41.145.0/24; 10.41.146.0/23; 10.41.148.0/23; 10.41.150.0/23; 10.41.154.0/24; 10.41.155.0/24; 10.41.161.0/24; 10.41.162.0/23; 10.41.164.0/23; 10.41.166.0/23; 10.41.168.0/23; 10.41.170.0/24; 10.41.171.0/24; 10.41.177.0/24; 10.41.178.0/23; 10.41.180.0/23; 10.41.182.0/23; 10.41.184.0/23; 10.41.186.0/24; 10.41.187.0/24; 10.41.193.0/24; 10.41.194.0/23; 10.41.196.0/23; 10.41.198.0/23; 10.41.200.0/23; 10.41.202.0/24; 10.41.203.0/24; 10.41.209.0/24; 10.41.210.0/23; 10.41.212.0/23; 10.41.214.0/23; 10.41.216.0/23; 10.41.218.0/24; 10.41.219.0/24; 10.41.225.0/24; 10.41.226.0/23; 10.41.228.0/23; 10.41.230.0/23; 10.41.232.0/23; 10.41.234.0/24; 10.41.235.0/24; 10.41.241.0/24; 10.41.242.0/23; 10.41.244.0/23; 10.41.246.0/23; 10.41.248.0/23; 10.41.250.0/24; 10.41.251.0/24; 10.41.97.0/24; 10.41.98.0/23; 10.42.1.0/24; 10.42.10.0/24; 10.42.100.0/23; 10.42.102.0/23; 10.42.104.0/23; 10.42.106.0/24; 10.42.107.0/24; 10.42.11.0/24; 10.42.17.0/24; 10.42.18.0/23; 10.42.2.0/23; 10.42.20.0/23; 10.42.22.0/23; 10.42.24.0/23; 10.42.26.0/24; 10.42.27.0/24; 10.42.34.0/23; 10.42.36.0/23; 10.42.38.0/23; 10.42.4.0/23; 10.42.40.0/23; 10.42.42.0/24; 10.42.43.0/24; 10.42.49.0/24; 10.42.50.0/23; 10.42.52.0/23; 10.42.54.0/23; 10.42.56.0/23; 10.42.58.0/24; 10.42.59.0/24; 10.42.6.0/23; 10.42.65.0/24; 10.42.66.0/23; 10.42.68.0/23; 10.42.70.0/23; 10.42.72.0/23; 10.42.74.0/24; 10.42.75.0/24; 10.42.8.0/23; 10.42.81.0/24; 10.42.82.0/23; 10.42.84.0/23; 10.42.86.0/23; 10.42.88.0/23; 10.42.90.0/24; 10.42.91.0/24; 10.42.97.0/24; 10.42.98.0/23; 10.43.33.0/24; 10.43.34.0/23; 10.43.36.0/23; 10.43.38.0/23; 10.43.40.0/23; 10.43.42.0/24; 10.43.43.0/24; 10.43.44.0/22; 10.45.100.0/23; 10.45.102.0/23; 10.45.104.0/23; 10.45.106.0/24; 10.45.107.0/24; 10.45.114.0/23; 10.45.116.0/23; 10.45.118.0/23; 10.45.120.0/23; 10.45.122.0/24; 10.45.123.0/24; 10.45.97.0/24; 10.45.98.0/23; 10.47.240.0/21; 10.114.0.0/16; 10.114.104.0/21; 10.114.112.0/21; 10.114.120.0/22; 10.114.128.0/20; 10.114.144.0/21; 10.114.152.0/22; 10.114.156.0/22; 10.114.16.0/22; 10.114.20.0/22; 10.114.28.0/22; 10.114.36.0/22; 10.114.40.0/22; 10.114.44.0/22; 10.114.48.0/22; 10.114.52.0/22; 10.114.56.0/22; 10.114.60.0/22; 10.114.64.0/22; 10.114.72.0/22; 10.114.76.0/22; 10.114.8.0/22; 10.114.80.0/22; 10.114.84.0/22; 10.114.88.0/22; 10.114.92.0/22; 10.114.96.0/21; 10.115.10.1/23; 10.115.105.1/23; 10.115.106.0/24; 10.115.107.0/24; 10.115.108.1/22; 10.115.113.0/24; 10.115.12.1/23; 10.115.14.1/23; 10.115.24.1/23; 10.115.26.1/23; 10.115.28.1/23; 10.115.30.1/23; 10.115.32.1/23; 10.115.34.1/23; 10.115.36.1/23; 10.115.38.1/23; 10.115.8.1/23; 10.130.10.0/24; 10.130.11.0/24; 10.130.14.0/24; 10.130.15.0/24; 10.130.18.0/24; 10.130.19.0/24; 10.130.192.0/24; 10.130.193.0/24; 10.130.194.0/24; 10.130.195.0/24; 10.130.196.0/24; 10.130.197.0/24; 10.130.198.0/24; 10.130.199.0/24; 10.130.2.0/24; 10.130.200.0/24; 10.130.201.0/24; 10.130.202.0/24; 10.130.203.0/24; 10.130.204.0/24; 10.130.205.0/24; 10.130.206.0/24; 10.130.207.0/24; 10.130.208.0/24; 10.130.209.0/24; 10.130.210.0/24; 10.130.211.0/24; 10.130.212.0/24; 10.130.213.0/24; 10.130.214.0/24; 10.130.215.0/24; 10.130.216.0/24; 10.130.217.0/24; 10.130.218.0/24; 10.130.219.0/24; 10.130.22.0/24; 10.130.220.0/24; 10.130.221.0/24; 10.130.222.0/24; 10.130.223.0/24; 10.130.224.0/24; 10.130.225.0/26; 10.130.226.0/23; 10.130.226.1; 10.130.228.0/23; 10.130.228.1; 10.130.23.0/24; 10.130.230.0/23; 10.130.230.1; 10.130.232.0/23; 10.130.232.1; 10.130.234.0/23; 10.130.234.1; 10.130.236.0/23; 10.130.236.1; 10.130.238.0/23; 10.130.238.1; 10.130.240.0/23; 10.130.240.1; 10.130.242.0/23; 10.130.242.1; 10.130.244.0/23; 10.130.244.1; 10.130.250.0/24; 10.130.251.0/24; 10.130.251.32/27; 10.130.26.0/24; 10.130.27.0/24; 10.130.3.0/24; 10.130.30.0/24; 10.130.31.0/24; 10.130.34.0/24; 10.130.35.0/24; 10.130.38.0/24; 10.130.39.0/24; 10.130.6.0/24; 10.130.62.0/24; 10.130.62.125/26; 10.130.62.64/26; 10.130.7.0/24; 10.131.112.0/20; 10.131.128.0/20; 10.131.144.0/20; 10.131.160.0/20; 10.131.176.0/20; 10.131.192.0/20; 10.131.208.0/20; 10.131.39.0/24; 10.131.64.0/20; 10.131.80.0/20; 10.131.96.0/20; 10.132.0.0/24; 10.132.1.0/24; 10.132.10.0/24; 10.132.100.0/23; 10.132.102.0/23; 10.132.104.0/23; 10.132.106.0/24; 10.132.107.0/24; 10.132.108.0/22; 10.132.11.0/24; 10.132.112.0/24; 10.132.113.0/24; 10.132.114.0/23; 10.132.116.0/23; 10.132.118.0/23; 10.132.12.0/22; 10.132.120.0/23; 10.132.122.0/24; 10.132.123.0/24; 10.132.124.0/22; 10.132.128.0/24; 10.132.129.0/24; 10.132.130.0/23; 10.132.132.0/23; 10.132.134.0/23; 10.132.136.0/23; 10.132.138.0/24; 10.132.139.0/24; 10.132.140.0/22; 10.132.144.0/24; 10.132.145.0/24; 10.132.146.0/23; 10.132.148.0/23; 10.132.150.0/23; 10.132.152.0/23; 10.132.154.0/24; 10.132.155.0/24; 10.132.156.0/22; 10.132.16.0/24; 10.132.160.0/24; 10.132.161.0/24; 10.132.162.0/23; 10.132.164.0/23; 10.132.166.0/23; 10.132.168.0/23; 10.132.17.0/24; 10.132.170.0/24; 10.132.171.0/24; 10.132.172.0/22; 10.132.176.0/24; 10.132.177.0/24; 10.132.178.0/23; 10.132.18.0/23; 10.132.180.0/23; 10.132.182.0/23; 10.132.184.0/23; 10.132.186.0/24; 10.132.187.0/24; 10.132.188.0/22; 10.132.192.0/24; 10.132.193.0/24; 10.132.194.0/23; 10.132.196.0/23; 10.132.198.0/23; 10.132.2.0/23; 10.132.20.0/23; 10.132.200.0/23; 10.132.202.0/24; 10.132.203.0/24; 10.132.204.0/22; 10.132.208.0/24; 10.132.209.0/24; 10.132.210.0/23; 10.132.212.0/23; 10.132.214.0/23; 10.132.216.0/23; 10.132.218.0/24; 10.132.219.0/24; 10.132.22.0/23; 10.132.220.0/22; 10.132.224.0/24; 10.132.225.0/24; 10.132.226.0/23; 10.132.228.0/23; 10.132.230.0/23; 10.132.232.0/23; 10.132.234.0/24; 10.132.235.0/24; 10.132.236.0/22; 10.132.24.0/23; 10.132.240.0/24; 10.132.241.0/24; 10.132.242.0/23; 10.132.244.0/23; 10.132.246.0/23; 10.132.248.0/23; 10.132.250.0/24; 10.132.251.0/24; 10.132.252.0/22; 10.132.26.0/24; 10.132.27.0/24; 10.132.28.0/22; 10.132.32.0/24; 10.132.33.0/24; 10.132.34.0/23; 10.132.34.1; 10.132.36.0/23; 10.132.38.0/23; 10.132.4.0/23; 10.132.40.0/23; 10.132.42.0/24; 10.132.43.0/24; 10.132.44.0/22; 10.132.48.0/24; 10.132.49.0/24; 10.132.50.0/23; 10.132.50.1; 10.132.52.0/23; 10.132.54.0/23; 10.132.56.0/23; 10.132.58.0/24; 10.132.59.0/24; 10.132.6.0/23; 10.132.60.0/22; 10.132.64.0/24; 10.132.65.0/2; 10.132.66.0/23; 10.132.68.0/23; 10.132.70.0/23; 10.132.72.0/23; 10.132.74.0/24; 10.132.75.0/24; 10.132.76.0/22; 10.132.8.0/23; 10.132.80.0/24; 10.132.81.0/24; 10.132.82.0/23; 10.132.84.0/23; 10.132.86.0/23; 10.132.88.0/23; 10.132.90.0/24; 10.132.91.0/24; 10.132.92.0/22; 10.132.96.0/24; 10.132.97.0/24; 10.132.98.0/23; 10.133.0.0/24; 10.133.1.0/24; 10.133.10.0/24; 10.133.100.0/23; 10.133.102.0/23; 10.133.104.0/23; 10.133.106.0/24; 10.133.107.0/24; 10.133.108.0/22; 10.133.11.0/24; 10.133.112.0/24; 10.133.113.0/24; 10.133.114.0/23; 10.133.116.0/23; 10.133.118.0/23; 10.133.12.0/22; 10.133.120.0/23; 10.133.122.0/24; 10.133.123.0/24; 10.133.124.0/22; 10.133.16.0/24; 10.133.17.0/24; 10.133.18.0/23; 10.133.2.0/23; 10.133.20.0/23; 10.133.22.0/23; 10.133.24.0/23; 10.133.26.0/24; 10.133.27.0/24; 10.133.28.0/22; 10.133.32.0/24; 10.133.33.0/24; 10.133.34.0/23; 10.133.36.0/23; 10.133.38.0/23; 10.133.4.0/23; 10.133.40.0/23; 10.133.42.0/24; 10.133.43.0/24; 10.133.44.0/22; 10.133.48.0/24; 10.133.49.0/24; 10.133.50.0/23; 10.133.52.0/23; 10.133.54.0/23; 10.133.56.0/23; 10.133.58.0/24; 10.133.59.0/24; 10.133.6.0/23; 10.133.60.0/22; 10.133.64.0/24; 10.133.65.0/24; 10.133.66.0/23; 10.133.68.0/23; 10.133.70.0/23; 10.133.72.0/23; 10.133.74.0/24; 10.133.75.0/24; 10.133.76.0/22; 10.133.8.0/23; 10.133.80.0/24; 10.133.81.0/24; 10.133.82.0/23; 10.133.84.0/23; 10.133.86.0/23; 10.133.88.0/23; 10.133.90.0/24; 10.133.91.0/24; 10.133.92.0/22; 10.133.96.0/24; 10.133.97.0/24; 10.133.98.0/23; 10.134.32.0/24; 10.134.33.0/24; 10.134.34.0/23; 10.134.36.0/23; 10.134.38.0/23; 10.134.40.0/23; 10.134.42.0/24; 10.134.43.0/24; 10.134.44.0/22; 10.149.0.0/23; 10.149.10.0/23; 10.149.100.0/23; 10.149.102.0/23; 10.149.104.0/23; 10.149.106.0/23; 10.149.112.0/23; 10.149.114.0/23; 10.149.116.0/23; 10.149.118.0/23; 10.149.120.0/23; 10.149.122.0/23; 10.149.128.0/23; 10.149.130.0/23; 10.149.132.0/23; 10.149.134.0/23; 10.149.136.0/23; 10.149.138.0/23; 10.149.144.0/23; 10.149.146.0/23; 10.149.148.0/23; 10.149.150.0/23; 10.149.152.0/23; 10.149.154.0/23; 10.149.16.0/23; 10.149.18.0/23; 10.149.2.0/23; 10.149.20.0/23; 10.149.22.0/23; 10.149.24.0/23; 10.149.240.0/24; 10.149.241.0/24; 10.149.242.0/24; 10.149.243.0/24; 10.149.244.0/24; 10.149.245.0/24; 10.149.246.0/24; 10.149.247.0/24; 10.149.248.0/24; 10.149.249.0/24; 10.149.26.0/23; 10.149.32.0/23; 10.149.34.0/23; 10.149.36.0/23; 10.149.38.0/23; 10.149.4.0/23; 10.149.40.0/23; 10.149.42.0/23; 10.149.48.0/23; 10.149.50.0/23; 10.149.52.0/23; 10.149.54.0/23; 10.149.56.0/23; 10.149.58.0/23; 10.149.6.0/23; 10.149.64.0/23; 10.149.66.0/23; 10.149.68.0/23; 10.149.70.0/23; 10.149.72.0/23; 10.149.74.0/23; 10.149.8.0/23; 10.149.80.0/23; 10.149.82.0/23; 10.149.84.0/23; 10.149.86.0/23; 10.149.88.0/23; 10.149.90.0/23; 10.149.96.0/23; 10.149.98.0/23; 10.240.193.100/30; 10.240.193.104/30; 10.240.193.108/30; 10.240.193.112/30; 10.240.193.116/30; 10.240.193.12/30; 10.240.193.120/30; 10.240.193.124/30; 10.240.193.128/30; 10.240.193.132/30; 10.240.193.136/30; 10.240.193.140/30; 10.240.193.144/30; 10.240.193.148/30; 10.240.193.152/30; 10.240.193.156/30; 10.240.193.16/30; 10.240.193.160/30; 10.240.193.164/30; 10.240.193.176/30; 10.240.193.180/30; 10.240.193.184/30; 10.240.193.188/30; 10.240.193.20/30; 10.240.193.208/30; 10.240.193.212/30; 10.240.193.216/30; 10.240.193.220/30; 10.240.193.24/30; 10.240.193.28/30; 10.240.193.32/30; 10.240.193.36/30; 10.240.193.40/30; 10.240.193.44/30; 10.240.193.48/30; 10.240.193.52/30; 10.240.193.56/30; 10.240.193.60/30; 10.240.193.64/30; 10.240.193.68/30; 10.240.193.72/30; 10.240.193.76/30; 10.240.193.8/30; 10.240.193.80/30; 10.240.193.84/30; 10.240.193.88/30; 10.240.193.92/30; 10.240.193.96/30; 10.242.130.0/23; 10.36.110.0/27; 10.36.110.128/27; 10.36.111.0/27; 10.36.111.128/27; 10.36.112.0/27; 10.36.112.128/27; 10.36.113.0/27; 10.36.113.128/27; 10.36.114.0/27; 10.36.114.128/27; 10.36.115.0/27; 10.36.115.128/27; 10.36.116.0/27; 10.36.116.128/27; 10.36.117.0/27; 10.36.117.128/27; 10.36.118.0/27; 10.36.118.128/27; 10.36.119.0/27; 10.36.119.128/27; 10.36.120.0/27; 10.36.120.128/27; 10.36.121.0/27; 10.36.121.128/27; 10.36.122.0/27; 10.36.76.128/27; 10.36.77.0/27; 10.36.77.128/27; 10.36.78.0/27; 10.36.78.128/27; 10.36.79.0/27; 10.36.79.128/27; 10.36.80.0/27; 10.36.80.128/27; 10.36.81.0/27; 155.191.231.0/24; 155.191.232.0/24; 155.191.234.0/24; 155.191.235.64/27; 155.191.237.0/24; 155.191.239.0/24; 155.191.240.0/24; 155.191.241.0/24; 155.191.242.0/24; 155.191.245.0/24; 155.191.246.0/24; 10.1.115.0/24; 10.102.104.0/22; 10.102.108.0/22; 10.102.112.0/22; 10.102.4.0/22; 10.102.40.0/22; 10.102.44.0/22; 10.102.47.251; 10.102.47.252; 10.102.8.0/22; 10.102.96.0/22; 10.103.204.0/22; 10.104.0.0/22; 10.105.20.0/22; 10.105.28.0/22; 10.153.32.0/24; 10.153.34.1; 10.153.48.0/24; 10.153.50.1; 10.153.64.0/24; 10.153.66.1; 10.153.80.0/24; 10.153.82.1; 10.153.96.0/24; 10.153.98.1; 10.202.0.48/30; 10.202.0.52/30; 10.202.0.56/30; 10.202.0.60/30; 10.202.192.0/24; 10.202.204.1; 10.202.208.0/24; 10.202.220.1; 10.202.224.0/24; 10.202.240.0/24; 10.202.4.1; 10.202.6.1; 10.240.130.148/30; 10.240.130.152/30; 10.240.130.20/30; 10.240.130.212/30; 10.240.130.216/30; 10.240.130.24/30; 10.240.130.32/30; 10.240.130.36/30; 10.240.130.44/30; 10.240.130.48/30; 10.240.130.84/30; 10.240.130.88/30; 10.240.131.148/30; 10.240.131.152/30; 10.240.131.160/30; 10.240.131.164/30; 10.240.132.148/30; 10.240.132.152/30; 10.240.132.160/30; 10.240.132.164/30; 10.240.132.20/30; 10.240.132.212/30; 10.240.132.216/30; 10.240.132.224/30; 10.240.132.236/30; 10.240.132.24/30; 10.240.139.160/30; 10.240.139.164/30; 10.240.139.172/30; 10.240.139.176/30; 10.240.140.160/30; 10.240.140.164/30; 10.240.140.172/30; 10.240.140.176/30; 10.240.140.184/30; 10.240.140.188/30; 10.240.142.20/30; 10.240.142.24/30; 10.240.142.84/30; 10.240.142.88/30; 10.240.144.148/30; 10.240.144.152/30; 10.240.145.212/30; 10.240.145.216/30; 10.240.146.20/30; 10.240.146.212/30; 10.240.146.216/30; 10.240.146.224/30; 10.240.146.228/30; 10.240.146.236/30; 10.240.146.24/30; 10.240.146.240/30; 10.240.146.32/30; 10.240.146.40/30; 10.240.146.84/30; 10.240.146.88/30; 10.240.147.20/30; 10.240.147.24/30; 10.240.147.84/30; 10.240.147.88/30; 10.240.148.20/30; 10.240.148.24/30; 10.240.148.32/30; 10.240.148.36/30; 10.240.148.44/30; 10.240.148.48/30; 10.240.154.84/30; 10.240.154.88/30; 10.240.156.20/30; 10.240.156.24/30; 10.240.156.84/30; 10.240.156.88/30; 10.240.162.148/30; 10.240.162.152/30; 10.240.192.0/30; 10.240.192.12/30; 10.240.192.4/30; 10.240.192.8/30; 10.254.254.136/29; 10.36.10.128/27; 10.36.104.0/27; 10.36.104.112/30; 10.36.11.0/27; 10.36.11.128/27; 10.36.12.0/27; 10.36.12.128/27; 10.36.13.0/27; 10.36.13.128/27; 10.36.14.0/27; 10.36.14.128/27; 10.36.15.0/27; 10.36.15.128/27; 10.36.16.0/27; 10.36.16.128/27; 10.36.17.0/27; 10.36.17.128/27; 10.36.18.0/27; 10.36.18.128/27; 10.36.19.0/27; 10.36.19.128/27; 10.36.20.0/27; 10.36.20.128/27; 10.36.21.0/27; 10.36.21.128/27; 10.36.22.0/27; 10.36.25.0/27; 10.36.25.128/27; 10.36.26.0/27; 10.36.26.128/27; 10.36.27.0/27; 10.36.28.0/27; 10.36.28.128/27; 10.36.29.0/27; 10.36.29.128/27; 10.36.29.240/30; 10.36.30.0/27; 10.36.4.0/27; 10.36.4.128/27; 10.36.45.128/27; 10.36.46.0/27; 10.36.46.128/27; 10.36.47.0/27; 10.36.47.128/27; 10.36.48.0/27; 10.36.48.128/27; 10.36.49.0/27; 10.36.49.128/27; 10.36.5.0/27; 10.36.5.128/27; 10.36.50.0/27; 10.36.50.128/27; 10.36.51.0/27; 10.36.51.128/27; 10.36.52.128/27; 10.36.53.0/27; 10.36.55.0/27; 10.36.55.128/27; 10.36.56.0/27; 10.36.56.128/27; 10.36.57.0/27; 10.36.60.0/27; 10.36.60.112/30; 10.36.60.128/27; 10.36.61.0/27; 10.36.61.112/30; 10.36.61.128/27; 10.36.62.0/27; 10.36.62.128/27; 10.36.63.0/27; 10.36.63.128/27; 10.36.64.0/27; 10.36.64.128/27; 10.36.65.0/27; 10.36.65.128/27; 10.36.66.0/27; 10.36.66.112/30; 10.36.66.116/30; 10.36.66.128/27; 10.36.66.240/30; 10.36.66.244/30; 10.36.7.128/27; 10.36.70.0/27; 10.36.70.128/27; 10.36.71.0/27; 10.38.0.16/28; 10.38.0.64/28; 10.40.0.0/24; 10.40.1.0/24; 10.40.10.0/24; 10.40.100.0/23; 10.40.102.0/23; 10.40.104.0/23; 10.40.106.0/24; 10.40.107.0/24; 10.40.11.0/24; 10.40.112.0/24; 10.40.113.0/24; 10.40.114.0/23; 10.40.114.1; 10.40.116.0/23; 10.40.118.0/23; 10.40.120.0/23; 10.40.122.0/24; 10.40.123.0/24; 10.40.128.0/24; 10.40.129.0/24; 10.40.130.0/23; 10.40.130.1; 10.40.132.0/23; 10.40.134.0/23; 10.40.136.0/23; 10.40.138.0/24; 10.40.139.0/24; 10.40.144.0/24; 10.40.145.0/24; 10.40.146.0/23; 10.40.146.1; 10.40.148.0/23; 10.40.150.0/23; 10.40.152.0/23; 10.40.154.0/24; 10.40.155.0/24; 10.40.16.0/24; 10.40.160.0/24; 10.40.161.0/24; 10.40.162.0/23; 10.40.162.1; 10.40.164.0/23; 10.40.166.0/23; 10.40.168.0/23; 10.40.17.0/24; 10.40.170.0/24; 10.40.171.0/24; 10.40.176.0/24; 10.40.177.0/24; 10.40.178.0/23; 10.40.178.1; 10.40.18.0/23; 10.40.18.1; 10.40.180.0/23; 10.40.182.0/23; 10.40.184.0/23; 10.40.186.0/24; 10.40.187.0/24; 10.40.192.0/24; 10.40.193.0/24; 10.40.194.0/23; 10.40.194.1; 10.40.196.0/23; 10.40.198.0/23; 10.40.2.0/23; 10.40.20.0/23; 10.40.20.1; 10.40.200.0/23; 10.40.202.0/24; 10.40.203.0/24; 10.40.208.0/24; 10.40.209.0/24; 10.40.210.0/23; 10.40.210.1; 10.40.212.0/23; 10.40.214.0/23; 10.40.216.0/23; 10.40.218.0/24; 10.40.219.0/24; 10.40.22.0/23; 10.40.224.0/24; 10.40.225.0/24; 10.40.226.0/23; 10.40.226.1; 10.40.228.0/23; 10.40.230.0/23; 10.40.232.0/23; 10.40.234.0/24; 10.40.235.0/24; 10.40.24.0/23; 10.40.240.0/24; 10.40.241.0/24; 10.40.242.0/23; 10.40.242.1; 10.40.244.0/23; 10.40.246.0/23; 10.40.248.0/23; 10.40.250.0/24; 10.40.251.0/24; 10.40.26.0/24; 10.40.27.0/24; 10.40.32.0/24; 10.40.33.0/24; 10.40.34.0/23; 10.40.34.1; 10.40.36.0/23; 10.40.38.0/23; 10.40.4.0/23; 10.40.40.0/23; 10.40.42.0/24; 10.40.43.0/24; 10.40.48.0/24; 10.40.49.0/24; 10.40.50.0/23; 10.40.50.1; 10.40.52.0/23; 10.40.54.0/23; 10.40.56.0/23; 10.40.58.0/24; 10.40.59.0/24; 10.40.6.0/23; 10.40.64.0/24; 10.40.65.0/24; 10.40.66.0/23; 10.40.66.1; 10.40.68.0/23; 10.40.70.0/23; 10.40.72.0/23; 10.40.74.0/24; 10.40.75.0/24; 10.40.8.0/23; 10.40.80.0/24; 10.40.81.0/23; 10.40.82.0/23; 10.40.82.1; 10.40.84.0/23; 10.40.86.0/23; 10.40.88.0/23; 10.40.90.0/24; 10.40.91.0/24; 10.40.96.0/24; 10.40.97.0/24; 10.40.98.0/23; 10.40.98.1; 10.41.112.0/24; 10.41.114.1; 10.41.128.0/24; 10.41.130.1; 10.41.144.0/24; 10.41.146.1; 10.41.152.0/23; 10.41.160.0/24; 10.41.162.1; 10.41.176.0/24; 10.41.178.1; 10.41.192.0/24; 10.41.194.1; 10.41.208.0/24; 10.41.210.1; 10.41.224.0/24; 10.41.226.1; 10.41.240.0/24; 10.41.242.1; 10.41.64.0/24; 10.41.65.0/24; 10.41.66.0/23; 10.41.68.0/23; 10.41.70.0/23; 10.41.72.0/23; 10.41.74.0/24; 10.41.75.0/24; 10.41.76.0/22; 10.41.80.0/24; 10.41.81.0/24; 10.41.82.0/23; 10.41.84.0/23; 10.41.86.0/23; 10.41.88.0/23; 10.41.90.0/24; 10.41.91.0/24; 10.41.96.0/24; 10.41.98.1; 10.42.0.0/24; 10.42.112.0/24; 10.42.113.0/24; 10.42.114.0/23; 10.42.114.1; 10.42.116.0/23; 10.42.118.0/23; 10.42.120.0/23; 10.42.122.0/22; 10.42.123.0/24; 10.42.128.0/24; 10.42.129.0/24; 10.42.130.0/23; 10.42.130.1; 10.42.132.0/23; 10.42.134.0/23; 10.42.136.0/23; 10.42.138.0/24; 10.42.139.0/24; 10.42.144.0/24; 10.42.145.0/24; 10.42.146.0/23; 10.42.146.1; 10.42.148.0/23; 10.42.150.0/23; 10.42.152.0/23; 10.42.154.0/24; 10.42.155.0/24; 10.42.16.0/24; 10.42.160.0/24; 10.42.161.0/24; 10.42.162.0/23; 10.42.162.1; 10.42.164.0/23; 10.42.166.0/23; 10.42.168.0/23; 10.42.170.0/24; 10.42.171.0/24; 10.42.176.0/24; 10.42.177.0/24; 10.42.178.0/23; 10.42.178.1; 10.42.18.1; 10.42.180.0/23; 10.42.182.0/23; 10.42.184.0/23; 10.42.186.0/24; 10.42.187.0/24; 10.42.192.0/24; 10.42.193.0/24; 10.42.194.0/23; 10.42.194.1; 10.42.196.0/23; 10.42.198.0/23; 10.42.2.1; 10.42.200.0/23; 10.42.202.0/24; 10.42.203.0/24; 10.42.208.0/24; 10.42.209.0/24; 10.42.210.0/23; 10.42.210.1; 10.42.212.0/23; 10.42.214.0/23; 10.42.216.0/23; 10.42.218.0/24; 10.42.219.0/24; 10.42.224.0/24; 10.42.225.0/24; 10.42.226.0/23; 10.42.226.1; 10.42.228.0/23; 10.42.230.0/23; 10.42.232.0/23; 10.42.234.0/24; 10.42.235.0/24; 10.42.240.0/24; 10.42.241.0/24; 10.42.242.0/23; 10.42.242.1; 10.42.244.0/23; 10.42.246.0/23; 10.42.248.0/23; 10.42.250.0/24; 10.42.251.0/24; 10.42.252.0/22; 10.42.32.0/24; 10.42.33.0/24; 10.42.34.1; 10.42.48.0/24; 10.42.50.1; 10.42.64.0/24; 10.42.66.1; 10.42.80.0/24; 10.42.82.1; 10.42.96.0/24; 10.42.98.1; 10.43.0.0/24; 10.43.1.0/24; 10.43.10.0/24; 10.43.11.0/24; 10.43.128.0/24; 10.43.129.0/24; 10.43.130.0/23; 10.43.130.1; 10.43.132.0/23; 10.43.134.0/23; 10.43.136.0/23; 10.43.138.0/24; 10.43.139.0/24; 10.43.140.0/22; 10.43.144.0/24; 10.43.145.0/24; 10.43.146.0/23; 10.43.146.1; 10.43.148.0/23; 10.43.150.0/23; 10.43.152.0/23; 10.43.154.0/24; 10.43.155.0/24; 10.43.161.0/24; 10.43.162.0/23; 10.43.162.1; 10.43.164.0/23; 10.43.166.0/23; 10.43.168.0/23; 10.43.170.0/24; 10.43.171.0/24; 10.43.176.0/24; 10.43.177.0/24; 10.43.178.0/23; 10.43.178.1; 10.43.180.0/23; 10.43.182.0/23; 10.43.184.0/23; 10.43.186.0/24; 10.43.187.0/24; 10.43.192.0/24; 10.43.193.0/24; 10.43.194.0/23; 10.43.194.1; 10.43.196.0/23; 10.43.198.0/23; 10.43.2.0/23; 10.43.2.1; 10.43.200.0/23; 10.43.202.0/24; 10.43.203.0/24; 10.43.208.0/23; 10.43.209.0/24; 10.43.210.0/23; 10.43.210.1; 10.43.212.0/23; 10.43.214.0/23; 10.43.216.0/23; 10.43.218.0/24; 10.43.219.0/24; 10.43.224.0/24; 10.43.225.0/24; 10.43.226.0/23; 10.43.226.1; 10.43.228.0/23; 10.43.230.0/23; 10.43.232.0/23; 10.43.234.0/24; 10.43.235.0/24; 10.43.240.0/24; 10.43.241.0/24; 10.43.242.0/23; 10.43.242.1; 10.43.244.0/23; 10.43.246.0/23; 10.43.248.0/23; 10.43.250.0/24; 10.43.251.0/24; 10.43.32.0/24; 10.43.34.1; 10.43.4.0/23; 10.43.6.0/23; 10.43.8.0/23; 10.44.0.0/24; 10.44.1.0/24; 10.44.10.0/24; 10.44.100.0/23; 10.44.102.0/23; 10.44.104.0/23; 10.44.106.0/24; 10.44.107.0/24; 10.44.11.0/24; 10.44.112.0/24; 10.44.113.0/24; 10.44.114.0/23; 10.44.114.1; 10.44.116.0/23; 10.44.118.0/23; 10.44.120.0/23; 10.44.122.0/24; 10.44.123.0/24; 10.44.128.0/24; 10.44.129.0/24; 10.44.130.0/23; 10.44.130.1; 10.44.132.0/23; 10.44.134.0/23; 10.44.136.0/23; 10.44.138.0/24; 10.44.139.0/24; 10.44.144.0/24; 10.44.145.0/24; 10.44.146.0/23; 10.44.146.1; 10.44.148.0/23; 10.44.150.0/23; 10.44.152.0/23; 10.44.154.0/24; 10.44.155.0/24; 10.44.16.0/24; 10.44.161.0/24; 10.44.162.0/23; 10.44.164.0/23; 10.44.166.0/23; 10.44.168.0/23; 10.44.17.0/24; 10.44.170.0/24; 10.44.171.0/24; 10.44.172.0/22; 10.44.18.0/23; 10.44.18.1; 10.44.2.0/23; 10.44.2.1; 10.44.20.0/23; 10.44.22.0/23; 10.44.24.0/23; 10.44.26.0/24; 10.44.27.0/24; 10.44.32.0/24; 10.44.33.0/24; 10.44.34.0/23; 10.44.34.1; 10.44.36.0/23; 10.44.38.0/23; 10.44.4.0/23; 10.44.40.0/23; 10.44.42.0/24; 10.44.43.0/24; 10.44.48.0/24; 10.44.49.0/24; 10.44.50.0/23; 10.44.50.1; 10.44.52.0/23; 10.44.54.0/23; 10.44.56.0/23; 10.44.58.0/24; 10.44.59.0/24; 10.44.6.0/23; 10.44.64.0/24; 10.44.65.0/24; 10.44.66.0/23; 10.44.66.1; 10.44.68.0/23; 10.44.70.0/23; 10.44.72.0/23; 10.44.74.0/24; 10.44.75.0/24; 10.44.8.0/23; 10.44.80.0/24; 10.44.81.0/24; 10.44.82.0/23; 10.44.82.1; 10.44.84.0/23; 10.44.86.0/23; 10.44.88.0/23; 10.44.90.0/24; 10.44.91.0/24; 10.44.96.0/24; 10.44.97.0/24; 10.44.98.0/23; 10.44.98.1; 10.45.96.0/24; 10.45.98.1; 10.46.14.128/27; 11.128.142.0/23; 164.123.255.96/29; 172.17.16.0/27; 172.17.24.0/22; 172.17.28.0/27; 172.17.28.192/27; 172.17.28.64/27; 172.17.29.0/27; 172.17.29.192/27; 172.17.29.64/27; 172.17.30.0/27; 172.17.30.64/27; 172.17.44.0/22; 172.17.60.0/27; 172.17.60.128/27; 172.17.60.160/27; 172.17.60.192/27; 172.17.60.32/27; 172.17.60.64/27; 172.17.60.96/27; 172.17.68.0/27; 172.17.72.128/27; 172.17.72.160/27; 172.17.72.32/27; 172.17.72.64/27; 172.17.72.96/27; 172.17.76.0/27; 172.17.76.32/27; 172.17.76.64/27; 172.17.76.96/27; 172.20.84.0/24; 192.168.12.0/24; 10.103.12.0/22; 10.103.144.0/22; 10.103.148.0/22; 10.103.156.0/22; 10.103.16.0/22; 10.103.172.0/22; 10.103.180.0/22; 10.103.184.0/22; 10.103.20.0/22; 10.103.208.0/22; 10.103.24.0/22; 10.103.36.0/22; 10.103.40.0/22; 10.103.56.0/22; 10.102.124.0/22; 10.102.129.128/26; 10.102.130.128/26; 10.102.131.0/27; 10.102.131.192/27; 10.102.131.224/27; 10.102.131.32/27; 10.102.131.96/27; 10.102.132.0/22; 10.102.136.0/22; 10.102.140.0/22; 10.102.148.0/22; 10.102.156.0/27; 10.102.156.128/27; 10.102.156.160/27; 10.102.156.192/27; 10.102.156.224/27; 10.102.156.32/27; 10.102.251.32/27; 10.102.251.64/27; 10.102.80.0/22</t>
  </si>
  <si>
    <t>172.26.7.8</t>
  </si>
  <si>
    <t>172.26.137.3</t>
  </si>
  <si>
    <t>172.26.7.22</t>
  </si>
  <si>
    <t>[Disabled]  grp-field-pa-gateways-bakken; [Disabled]  grp-field-pa-gateways-delaware; [Disabled]  grp-field-pa-gateways-eagleford</t>
  </si>
  <si>
    <t>[Disabled]  grp-bakken-nets; [Disabled]  grp-bakken-subnets</t>
  </si>
  <si>
    <t>172.26.128.146</t>
  </si>
  <si>
    <t>172.26.7.24; 172.27.7.24</t>
  </si>
  <si>
    <t>172.26.32.113</t>
  </si>
  <si>
    <t>172.26.3.218/29; 172.27.3.218/29</t>
  </si>
  <si>
    <t>172.26.128.147; 172.27.128.147</t>
  </si>
  <si>
    <t>10.32.111.194; 10.32.111.66; 10.32.246.194; 10.36.1.194; 10.36.110.66; 10.36.112.194; 10.36.112.66; 10.36.113.194; 10.36.113.66; 10.36.114.194; 10.36.114.66; 10.36.115.194; 10.36.115.66; 10.36.116.194; 10.36.116.66; 10.36.117.194; 10.36.117.66; 10.36.118.194; 10.36.118.66; 10.36.119.194; 10.36.119.66; 10.36.120.194; 10.36.120.66; 10.36.121.194; 10.36.121.66; 10.36.122.66; 10.36.19.194; 10.36.19.66; 10.36.2.194; 10.36.2.66; 10.36.20.194; 10.36.20.66; 10.36.21.66; 10.36.3.66; 10.36.4.194; 10.36.4.66; 10.36.76.194; 10.36.77.194; 10.36.77.66; 10.36.78.194; 10.36.78.66; 10.36.79.194; 10.36.79.66; 10.36.80.194; 10.36.80.66; 10.36.81.66; 10.36.87.194; 10.36.87.66; 10.36.88.194; 10.36.89.194; 10.36.89.66; 10.36.90.194; 10.36.90.66; 10.36.91.194; 10.36.91.66; 10.36.92.66</t>
  </si>
  <si>
    <t>[Disabled]  splunkbvlhf.l48ot.net</t>
  </si>
  <si>
    <t>[Disabled]  grp-ot-data-domain</t>
  </si>
  <si>
    <t>[Disabled]  grp-ot-vm-hosts</t>
  </si>
  <si>
    <t>10.35.0.27; 10.35.0.28; 10.35.0.29; 10.35.0.30; 10.35.0.32/29; 10.35.0.40/29; 10.37.8.36; 10.37.8.37; 10.37.8.38</t>
  </si>
  <si>
    <t>172.26.36.25; 172.26.154.5</t>
  </si>
  <si>
    <t>[Disabled]  hocicsucsdr001.l48ics.net; [Disabled]  hocicsucsdr002.l48ics.net; [Disabled]  hocicsucsdr003.l48ics.net; [Disabled]  hocicsucsdr004.l48ics.net</t>
  </si>
  <si>
    <t>10.37.8.36; 10.37.8.37; 10.37.8.38</t>
  </si>
  <si>
    <t>172.26.139.26; 172.27.139.26</t>
  </si>
  <si>
    <t>10.130.10.0/24; 10.130.11.0/24; 10.130.12.0/24; 10.130.14.0/24; 10.130.15.0/24; 10.130.16.0/24; 10.130.18.0/24; 10.130.19.0/24; 10.130.192.0/24; 10.130.193.0/24; 10.130.194.0/24; 10.130.195.0/24; 10.130.197.0/24; 10.130.198.0/24; 10.130.199.0/24; 10.130.2.0/24; 10.130.20.0/24; 10.130.200.0/24; 10.130.201.0/24; 10.130.202.0/24; 10.130.203.0/24; 10.130.204.0/24; 10.130.205.0/24; 10.130.206.0/24; 10.130.207.0/24; 10.130.208.0/24; 10.130.209.0/24; 10.130.210.0/24; 10.130.211.0/24; 10.130.212.0/24; 10.130.213.0/24; 10.130.214.0/24; 10.130.215.0/24; 10.130.216.0/24; 10.130.217.0/24; 10.130.218.0/24; 10.130.219.0/24; 10.130.22.0/24; 10.130.220.0/24; 10.130.221.0/24; 10.130.222.0/24; 10.130.223.0/24; 10.130.224.0/24; 10.130.225.0/26; 10.130.226.0/23; 10.130.228.0/23; 10.130.23.0/24; 10.130.230.0/23; 10.130.232.0/23; 10.130.234.0/23; 10.130.236.0/23; 10.130.238.0/23; 10.130.24.0/24; 10.130.240.0/23; 10.130.242.0/23; 10.130.244.0/23; 10.130.26.0/24; 10.130.27.0/24; 10.130.28.0/24; 10.130.3.0/24; 10.130.30.0/24; 10.130.31.0/24; 10.130.32.0/24; 10.130.34.0/24; 10.130.35.0/24; 10.130.36.0/24; 10.130.38.0/24; 10.130.39.0/24; 10.130.4.0/24; 10.130.40.0/24; 10.130.6.0/24; 10.130.62.0/26; 10.130.62.125/26; 10.130.62.64/26; 10.130.7.0/24; 10.130.8.0/24; 10.131.112.0/20; 10.131.128.0/20; 10.131.144.0/20; 10.131.160.0/20; 10.131.176.0/20; 10.131.192.0/20; 10.131.208.0/20; 10.131.64.0/20; 10.131.80.0/20; 10.131.96.0/20; 10.132.0.0/24; 10.132.1.0/24; 10.132.10.0/24; 10.132.100.0/23; 10.132.102.0/23; 10.132.104.0/23; 10.132.106.0/24; 10.132.107.0/24; 10.132.108.0/22; 10.132.11.0/24; 10.132.112.0/24; 10.132.113.0/24; 10.132.114.0/23; 10.132.116.0/23; 10.132.118.0/23; 10.132.12.0/22; 10.132.120.0/23; 10.132.122.0/24; 10.132.123.0/24; 10.132.124.0/22; 10.132.128.0/24; 10.132.129.0/24; 10.132.130.0/23; 10.132.132.0/23; 10.132.134.0/23; 10.132.136.0/23; 10.132.138.0/24; 10.132.139.0/24; 10.132.140.0/22; 10.132.144.0/24; 10.132.145.0/24; 10.132.146.0/23; 10.132.148.0/23; 10.132.150.0/23; 10.132.152.0/23; 10.132.154.0/24; 10.132.155.0/24; 10.132.156.0/22; 10.132.16.0/24; 10.132.160.0/24; 10.132.161.0/24; 10.132.162.0/23; 10.132.164.0/23; 10.132.166.0/23; 10.132.168.0/23; 10.132.17.0/24; 10.132.170.0/24; 10.132.171.0/24; 10.132.172.0/22; 10.132.176.0/24; 10.132.177.0/24; 10.132.178.0/23; 10.132.18.0/23; 10.132.180.0/23; 10.132.182.0/23; 10.132.184.0/23; 10.132.186.0/24; 10.132.187.0/24; 10.132.188.0/22; 10.132.192.0/24; 10.132.193.0/24; 10.132.194.0/23; 10.132.196.0/23; 10.132.198.0/23; 10.132.2.0/23; 10.132.20.0/23; 10.132.200.0/23; 10.132.202.0/24; 10.132.203.0/24; 10.132.204.0/22; 10.132.208.0/24; 10.132.209.0/24; 10.132.210.0/23; 10.132.212.0/23; 10.132.214.0/23; 10.132.216.0/23; 10.132.218.0/24; 10.132.219.0/24; 10.132.22.0/23; 10.132.220.0/22; 10.132.224.0/24; 10.132.225.0/24; 10.132.226.0/23; 10.132.228.0/23; 10.132.230.0/23; 10.132.232.0/23; 10.132.234.0/24; 10.132.235.0/24; 10.132.236.0/22; 10.132.24.0/23; 10.132.240.0/24; 10.132.241.0/24; 10.132.242.0/23; 10.132.244.0/23; 10.132.246.0/23; 10.132.248.0/23; 10.132.250.0/24; 10.132.251.0/24; 10.132.252.0/22; 10.132.26.0/24; 10.132.27.0/24; 10.132.28.0/22; 10.132.32.0/24; 10.132.33.0/24; 10.132.34.0/23; 10.132.36.0/23; 10.132.38.0/23; 10.132.4.0/23; 10.132.40.0/23; 10.132.42.0/24; 10.132.43.0/24; 10.132.44.0/22; 10.132.48.0/24; 10.132.49.0/24; 10.132.50.0/23; 10.132.52.0/23; 10.132.54.0/23; 10.132.56.0/23; 10.132.58.0/24; 10.132.59.0/24; 10.132.6.0/23; 10.132.60.0/22; 10.132.64.0/24; 10.132.65.0/24; 10.132.66.0/23; 10.132.68.0/23; 10.132.70.0/23; 10.132.72.0/23; 10.132.74.0/24; 10.132.75.0/24; 10.132.76.0/22; 10.132.8.0/23; 10.132.80.0/24; 10.132.81.0/24; 10.132.82.0/23; 10.132.84.0/23; 10.132.86.0/23; 10.132.88.0/23; 10.132.90.0/24; 10.132.91.0/24; 10.132.92.0/22; 10.132.96.0/24; 10.132.97.0/24; 10.132.98.0/23; 10.133.0.0/24; 10.133.1.0/24; 10.133.10.0/24; 10.133.100.0/23; 10.133.102.0/23; 10.133.104.0/23; 10.133.106.0/24; 10.133.107.0/24; 10.133.108.0/22; 10.133.11.0/24; 10.133.112.0/24; 10.133.113.0/24; 10.133.114.0/23; 10.133.116.0/23; 10.133.118.0/23; 10.133.12.0/22; 10.133.120.0/23; 10.133.122.0/24; 10.133.123.0/24; 10.133.124.0/22; 10.133.16.0/24; 10.133.17.0/24; 10.133.18.0/23; 10.133.2.0/23; 10.133.20.0/23; 10.133.22.0/23; 10.133.24.0/23; 10.133.26.0/24; 10.133.27.0/24; 10.133.28.0/22; 10.133.32.0/24; 10.133.33.0/24; 10.133.34.0/23; 10.133.36.0/23; 10.133.38.0/23; 10.133.4.0/23; 10.133.40.0/23; 10.133.42.0/24; 10.133.43.0/24; 10.133.44.0/22; 10.133.48.0/24; 10.133.49.0/24; 10.133.50.0/23; 10.133.52.0/23; 10.133.54.0/23; 10.133.56.0/23; 10.133.58.0/24; 10.133.59.0/24; 10.133.6.0/23; 10.133.60.0/22; 10.133.64.0/24; 10.133.65.0/24; 10.133.66.0/23; 10.133.68.0/23; 10.133.70.0/23; 10.133.72.0/23; 10.133.74.0/24; 10.133.75.0/24; 10.133.76.0/22; 10.133.8.0/23; 10.133.80.0/24; 10.133.81.0/24; 10.133.82.0/23; 10.133.84.0/23; 10.133.86.0/23; 10.133.88.0/23; 10.133.90.0/24; 10.133.91.0/24; 10.133.92.0/22; 10.133.96.0/24; 10.133.97.0/24; 10.133.98.0/23; 10.134.0.0/24; 10.134.1.0/24; 10.134.10.0/24; 10.134.11.0/24; 10.134.12.0/22; 10.134.2.0/23; 10.134.32.0/24; 10.134.33.0/24; 10.134.34.0/23; 10.134.36.0/23; 10.134.38.0/23; 10.134.4.0/23; 10.134.40.0/23; 10.134.42.0/24; 10.134.43.0/24; 10.134.44.0/22; 10.134.6.0/23; 10.134.8.0/23; 10.149.100.0/23; 10.149.104.0/23; 10.149.112.0/23; 10.149.114.0/23; 10.149.116.0/23; 10.149.120.0/23; 10.149.128.0/23; 10.149.130.0/23; 10.149.132.0/23; 10.149.136.0/23; 10.149.144.0/23; 10.149.146.0/23; 10.149.148.0/23; 10.149.152.0/23; 10.149.16.0/23; 10.149.18.0/23; 10.149.2.0/23; 10.149.20.0/23; 10.149.24.0/23; 10.149.240.0/24; 10.149.241.0/24; 10.149.242.0/24; 10.149.243.0/24; 10.149.244.0/24; 10.149.245.0/24; 10.149.246.0/24; 10.149.247.0/24; 10.149.248.0/24; 10.149.249.0/24; 10.149.32.0/23; 10.149.34.0/23; 10.149.36.0/23; 10.149.4.0/23; 10.149.40.0/23; 10.149.48.0/23; 10.149.50.0/23; 10.149.52.0/23; 10.149.56.0/23; 10.149.64.0/23; 10.149.66.0/23; 10.149.68.0/23; 10.149.72.0/23; 10.149.80.0/23; 10.149.82.0/23; 10.149.84.0/23; 10.149.88.0/23; 10.149.96.0/23; 10.149.98.0/23; 155.191.231.0/24; 155.191.232.0/24; 155.191.234.0/24; 155.191.235.64/27; 155.191.237.0/24; 155.191.239.0/24; 155.191.240.0/24; 155.191.241.0/24; 155.191.242.0/24; 155.191.245.0/24; 155.191.246.0/24</t>
  </si>
  <si>
    <t>10.133.128.0/24; 10.133.129.0/24; 10.133.130.0/23; 10.133.132.0/23; 10.133.134.0/23; 10.133.136.0/23; 10.133.138.0/24; 10.133.139.0/24; 10.133.140.0/22; 10.133.144.0/24; 10.133.145.0/24; 10.133.146.0/23; 10.133.148.0/23; 10.133.150.0/23; 10.133.152.0/23; 10.133.154.0/24; 10.133.155.0/24; 10.133.156.0/22; 10.133.160.0/24; 10.133.161.0/24; 10.133.162.0/23; 10.133.164.0/23; 10.133.166.0/23; 10.133.168.0/23; 10.133.170.0/24; 10.133.171.0/24; 10.133.172.0/22; 10.133.176.0/24; 10.133.177.0/24; 10.133.178.0/23; 10.133.180.0/23; 10.133.182.0/23; 10.133.184.0/23; 10.133.186.0/24; 10.133.187.0/24; 10.133.188.0/22; 10.133.192.0/24; 10.133.193.0/24; 10.133.194.0/23; 10.133.196.0/23; 10.133.198.0/23; 10.133.200.0/23; 10.133.202.0/24; 10.133.203.0/24; 10.133.204.0/22; 10.133.208.0/24; 10.133.209.0/24; 10.133.210.0/23; 10.133.212.0/23; 10.133.214.0/23; 10.133.216.0/23; 10.133.218.0/24; 10.133.219.0/24; 10.133.220.0/22; 10.133.224.0/24; 10.133.225.0/24; 10.133.226.0/23; 10.133.228.0/23; 10.133.230.0/23; 10.133.232.0/23; 10.133.234.0/24; 10.133.235.0/24; 10.133.236.0/22; 10.133.240.0/24; 10.133.241.0/24; 10.133.242.0/23; 10.133.244.0/23; 10.133.246.0/23; 10.133.248.0/23; 10.133.250.0/24; 10.133.251.0/24; 10.133.252.0/22; 10.134.0.0/24; 10.134.1.0/24; 10.134.10.0/24; 10.134.11.0/24; 10.134.12.0/22; 10.134.16.0/24; 10.134.17.0/24; 10.134.18.0/23; 10.134.2.0/23; 10.134.20.0/23; 10.134.22.0/23; 10.134.24.0/23; 10.134.26.0/24; 10.134.27.0/24; 10.134.28.0/22; 10.134.4.0/23; 10.134.6.0/23; 10.134.8.0/23; 10.144.185.0/24; 10.144.186.0/24; 10.144.198.0/24; 10.144.199.0/24; 10.144.200.0/24; 10.144.201.0/24; 10.144.202.0/24; 10.144.214.0/24; 10.144.215.0/24; 10.144.217.0/24; 10.144.218.0/24; 10.144.220.0/24; 10.144.221.0/24; 10.144.224.0/24; 10.144.225.0/24; 10.144.226.0/24; 10.144.227.0/24; 10.144.229.0/24; 10.144.230.0/23; 10.147.128.0/20; 10.147.144.0/20; 10.147.160.0/20; 10.147.176.0/24; 10.147.20.0/23; 10.147.22.0/23; 10.147.26.0/23; 10.147.28.0/23; 10.147.32.0/23; 10.147.54.0/24; 10.147.55.0/24; 10.147.56.0/24; 10.147.59.0/24; 10.147.60.0/24; 10.147.61.0/24; 10.147.62.0/23; 10.147.68.0/22; 10.147.72.0/24; 10.147.76.0/22; 10.147.80.0/21; 10.147.96.0/19; 10.148.0.0/23; 10.148.100.0/23; 10.148.104.0/23; 10.148.112.0/23; 10.148.114.0/23; 10.148.116.0/23; 10.148.120.0/23; 10.148.128.0/23; 10.148.130.0/23; 10.148.136.0/23; 10.148.144.0/22; 10.148.148.0/23; 10.148.150.0/23; 10.148.152.0/23; 10.148.154.0/23; 10.148.156.0/23; 10.148.16.0/23; 10.148.160.0/20; 10.148.18.0/23; 10.148.2.0/23; 10.148.20.0/23; 10.148.24.0/23; 10.148.240.0/23; 10.148.241.0/23; 10.148.242.0/23; 10.148.244.0/23; 10.148.245.0/23; 10.148.246.0/23; 10.148.247.0/23; 10.148.248.0/23; 10.148.249.0/24; 10.148.32.0/23; 10.148.34.0/23; 10.148.36.0/23; 10.148.4.0/23; 10.148.40.0/23; 10.148.48.0/23; 10.148.50.0/23; 10.148.52.0/23; 10.148.56.0/23; 10.148.64.0/23; 10.148.66.0/23; 10.148.68.0/23; 10.148.72.0/23; 10.148.8.0/23; 10.148.80.0/23; 10.148.82.0/23; 10.148.84.0/23; 10.148.88.0/23; 10.148.96.0/23; 10.148.98.0/23; 10.155.10.0/23; 10.155.12.0/23; 10.155.14.0/23; 10.155.16.0/23; 10.155.2.0/23; 10.155.20.0/23; 10.155.22.0/23; 10.155.24.0/23; 10.155.26.0/23; 10.155.28.0/23; 10.155.4.0/23; 10.155.6.0/23; 10.155.8.0/23; 10.248.243.0/23; 155.191.254.216/29; 155.191.254.232/29; 155.191.254.240/29; 155.191.254.248/29; 164.123.210.168/29; 164.123.210.176/29</t>
  </si>
  <si>
    <t>10.144.128.0/24; 10.144.129.0/24; 10.144.132.0/24; 10.144.133.0/24; 10.144.136.0/24; 10.144.137.0/24; 10.144.144.0/24; 10.144.145.0/24; 10.146.128.0/23; 10.146.130.0/23; 10.146.132.0/23; 10.146.136.0/23; 10.146.144.0/23; 10.146.146.0/23; 10.146.148.0/23; 10.146.152.0/23; 10.146.160.0/23; 10.146.162.0/23; 10.146.164.0/23; 10.146.168.0/23; 10.146.176.0/23; 10.146.178.0/23; 10.146.180.0/23; 10.146.184.0/23; 10.146.192.0/24; 10.146.193.0/24; 10.146.194.0/24; 10.146.195.0/24; 10.146.196.0/24; 10.146.197.0/24; 10.146.198.0/24; 10.146.199.0/24; 10.146.247.0/24; 10.146.248.0/23; 10.146.250.0/23; 10.146.252.0/23; 10.146.254.0/23; 10.147.34.0/23; 10.147.36.0/23; 10.147.38.0/23; 10.147.40.0/23; 10.147.42.0/23; 10.147.44.0/23; 10.147.50.0/23; 10.147.52.0/23; 10.152.0.0/19; 10.152.32.0/19; 10.152.64.0/19; 10.152.96.0/19; 10.137.0.0/16</t>
  </si>
  <si>
    <t>10.103.144.0/22; 10.103.148.0/22; 10.103.156.0/22; 10.103.16.0/22; 10.103.172.0/22; 10.103.180.0/22; 10.103.184.0/22; 10.103.192.0/22; 10.103.196.0/22; 10.103.20.0/22; 10.103.204.0/22; 10.103.208.0/22; 10.103.24.0/22; 10.103.36.0/22; 10.103.4.0/22; 10.103.40.0/22; 10.103.56.0/22; 10.105.0.0/22; 10.105.12.0/22; 10.105.128.0/22; 10.105.132.0/22; 10.105.136.0/22; 10.105.140.0/22; 10.105.148.0/22; 10.105.16.0/22; 10.105.20.0/22; 10.105.24.0/22; 10.105.32.0/22; 10.105.36.0/22; 10.105.4.0/22; 10.105.40.0/22; 10.105.44.0/22; 10.105.48.0/22; 10.105.52.0/22; 10.105.56.0/22; 10.105.60.0/22; 10.105.64.0/22; 10.105.76.0/22; 10.105.8.0/22; 10.106.8.0/22</t>
  </si>
  <si>
    <t>10.102.100.0/22; 10.102.104.0/22; 10.102.108.0/22; 10.102.112.0/22; 10.102.116.0/22; 10.102.120.0/22; 10.102.124.0/22; 10.102.128.0/27; 10.102.128.128/26; 10.102.128.192/26; 10.102.128.64/26; 10.102.129.0/26; 10.102.129.128/26; 10.102.129.192/26; 10.102.129.64/26; 10.102.130.128/26; 10.102.130.64/26; 10.102.131.0/27; 10.102.131.160/27; 10.102.131.192/27; 10.102.131.224/27; 10.102.131.32/27; 10.102.131.96/27; 10.102.132.0/22; 10.102.136.0/22; 10.102.140.0/22; 10.102.148.0/22; 10.102.156.0/27; 10.102.156.128/27; 10.102.156.160/27; 10.102.156.192/27; 10.102.156.224/27; 10.102.156.32/27; 10.102.164.0/22; 10.102.251.32/27; 10.102.251.65/27; 10.102.44.0/22; 10.102.48.0/22; 10.102.56.0/22; 10.102.60.0/22; 10.102.64.0/22; 10.102.80.0/22; 10.102.84.0/22; 10.102.88.0/22; 10.102.92.0/22; 10.102.96.0/22; 10.104.0.0/22; 10.104.12.0/22; 10.104.16.0/22; 10.104.20.0/22; 10.104.24.0/22; 10.104.28.0/22; 10.104.4.0/22; 10.104.40.0/22; 10.104.8.0/22; 10.107.12.0/22; 10.107.16.0/22; 10.107.20.0/22; 10.107.28.0/22; 10.107.4.0/22; 10.107.8.0/22; 10.147.36.0/23; 10.147.40.0/23; 10.147.52.0/23; 10.152.0.0/19; 10.152.32.0/19; 10.152.64.0/19; 10.152.96.0/19; 10.202.0.0/16; 10.47.216.0/21; 10.47.224.0/21; 10.47.240.0/21; 10.47.248.0/21; 172.17.16.0/22; 172.17.20.0/22; 172.17.24.0/22; 172.17.44.0/22; 172.17.48.0/22; 172.17.52.0/22; 172.17.60.0/22; 172.17.68.0/22; 172.17.72.0/22; 172.17.76.0/22; 172.17.8.0/22; 172.47.232.0/21</t>
  </si>
  <si>
    <t>10.36.0.0/25; 10.36.0.128/25; 10.36.1.0/25; 10.36.1.128/25; 10.36.10.128/25; 10.36.104.0/25; 10.36.11.0/25; 10.36.11.128/25; 10.36.12.0/25; 10.36.12.128/25; 10.36.13.0/25; 10.36.13.128/25; 10.36.14.0/25; 10.36.14.128/25; 10.36.15.0/25; 10.36.15.128/25; 10.36.16.0/25; 10.36.16.128/25; 10.36.17.0/25; 10.36.17.128/25; 10.36.18.0/25; 10.36.18.128/25; 10.36.19.0/25; 10.36.19.128/25; 10.36.2.0/25; 10.36.2.128/25; 10.36.20.0/25; 10.36.20.128/25; 10.36.21.0/25; 10.36.21.128/25; 10.36.22.0/25; 10.36.25.0/25; 10.36.25.128/25; 10.36.26.0/25; 10.36.26.128/25; 10.36.27.0/25; 10.36.27.128/25; 10.36.28.0/25; 10.36.28.128/25; 10.36.29.0/25; 10.36.29.128/25; 10.36.3.0/25; 10.36.3.128/25; 10.36.30.0/25; 10.36.35.0/25; 10.36.35.128/25; 10.36.36.0/25; 10.36.36.128/25; 10.36.37.0/25; 10.36.37.128/25; 10.36.38.0/25; 10.36.38.128/25; 10.36.39.0/25; 10.36.39.128/25; 10.36.4.0/25; 10.36.4.128/25; 10.36.44.128/25; 10.36.45.0/25; 10.36.45.128/25; 10.36.46.0/25; 10.36.46.128/25; 10.36.47.0/25; 10.36.47.128/25; 10.36.48.0/25; 10.36.48.128/25; 10.36.49.0/25; 10.36.49.128/25; 10.36.5.0/25; 10.36.5.128/25; 10.36.50.0/25; 10.36.50.128/25; 10.36.51.0/25; 10.36.51.128/25; 10.36.52.0/25; 10.36.52.128/25; 10.36.53.0/25; 10.36.55.0/25; 10.36.55.128/25; 10.36.56.0/25; 10.36.56.128/25; 10.36.57.0/25; 10.36.57.128/25; 10.36.6.0/25; 10.36.60.0/25; 10.36.60.128/25; 10.36.61.0/25; 10.36.61.128/25; 10.36.62.0/25; 10.36.62.128/25; 10.36.63.0/25; 10.36.63.128/25; 10.36.64.0/25; 10.36.64.128/25; 10.36.65.0/25; 10.36.65.128/25; 10.36.66.0/25; 10.36.66.128/25; 10.36.67.0/25; 10.36.7.128/25; 10.36.70.0/25; 10.36.70.128/25; 10.36.71.0/25; 10.36.76.0/25; 10.36.76.128/25; 10.36.77.0/25; 10.36.77.128/25; 10.36.78.0/25; 10.36.78.128/25; 10.36.79.0/25; 10.36.79.128/25; 10.36.80.0/25; 10.36.80.128/25; 10.36.81.0/25; 10.36.86.0/25; 10.36.86.128/25; 10.36.87.0/25; 10.36.87.128/25; 10.36.88.0/25; 10.36.88.128/25; 10.36.89.0/25; 10.36.89.128/25; 10.36.90.0/25; 10.36.90.128/25; 10.36.91.0/25; 10.36.91.128/25; 10.36.92.0/25</t>
  </si>
  <si>
    <t>[Disabled]  bvlicsucnm0001.l48ics.net; [Disabled]  grp-ot-supros-servers</t>
  </si>
  <si>
    <t>[Disabled]  bvlotwpwv004.l48ics.net</t>
  </si>
  <si>
    <t>172.26.32.114</t>
  </si>
  <si>
    <t>10.32.240.120/29; 10.32.240.16/29; 10.32.240.168/29; 10.32.240.176/29; 10.32.240.184/29; 10.32.240.192/29; 10.32.240.200/29; 10.32.240.208/29; 10.32.240.216/29; 10.32.240.224/29; 10.32.240.232/29; 10.32.240.24/29; 10.32.240.240/29; 10.32.240.248/29; 10.32.240.32/29; 10.32.240.40/29; 10.32.240.48/29; 10.32.240.64/29; 10.32.240.72/29; 10.32.240.80/29; 10.32.240.88/29; 10.32.241.0/29; 10.32.241.144/29; 10.32.241.152/29; 10.32.241.16/29; 10.32.241.160/29; 10.32.241.168/29; 10.32.241.176/29; 10.32.241.192/29; 10.32.241.200/29; 10.32.241.208/29; 10.32.241.224/29; 10.32.241.24/29; 10.32.241.32/29; 10.32.241.40/29; 10.32.241.48/29; 10.32.241.56/29; 10.32.241.64/29; 10.32.241.72/29; 10.32.241.8/29; 10.32.241.80/29; 10.32.241.88/29; 10.32.241.96/29; 10.32.242.224/29; 10.32.242.232/29; 10.32.242.240/29; 10.32.242.248/29; 10.32.243.0/29; 10.32.243.112/29; 10.32.243.120/29; 10.32.243.128/29; 10.32.243.136/29; 10.32.243.144/29; 10.32.243.16/29; 10.32.243.192/29; 10.32.243.200/29; 10.32.243.208/29; 10.32.243.216/29; 10.32.243.224/29; 10.32.243.232/29; 10.32.243.24/29; 10.32.243.240/29; 10.32.243.248/29; 10.32.243.32/29; 10.32.243.40/29; 10.32.243.48/29; 10.32.243.56/29; 10.32.243.8/29; 10.32.243.80/29; 10.32.244.0/29; 10.32.244.104/29; 10.32.244.112/29; 10.32.244.16/29; 10.32.244.200/29; 10.32.244.208/29; 10.32.244.216/29; 10.32.244.224/29; 10.32.244.232/29; 10.32.244.24/29; 10.32.244.240/29; 10.32.244.248/29; 10.32.244.48/29; 10.32.244.8/29; 10.32.244.96/29; 10.32.245.0/29; 10.32.245.112/29; 10.32.245.120/29; 10.32.245.136/29; 10.32.245.144/29; 10.32.245.152/29; 10.32.245.16/29; 10.32.245.160/29; 10.32.245.168/29; 10.32.245.176/29; 10.32.245.184/29; 10.32.245.192/29; 10.32.245.200/29; 10.32.245.208/29; 10.32.245.216/29; 10.32.245.224/29; 10.32.245.232/29; 10.32.245.240/29; 10.32.245.248/29; 10.32.245.8/29; 10.32.246.0/29; 10.32.246.128/29; 10.32.246.16/29; 10.32.246.224/29; 10.32.246.232/29; 10.32.246.240/29; 10.32.246.248/29; 10.32.246.8/29; 10.32.247.0/29; 10.32.247.104/29; 10.32.247.112/29; 10.32.247.120/29; 10.32.247.128/29; 10.32.247.136/29; 10.32.247.144/29; 10.32.247.152/29; 10.32.247.16/29; 10.32.247.160/29; 10.32.247.24/29; 10.32.247.32/29; 10.32.247.40/29; 10.32.247.48/29; 10.32.247.56/29; 10.32.247.64/29; 10.32.247.72/29; 10.32.247.8/29; 10.32.247.80/29; 10.32.247.88/29; 10.32.247.96/29</t>
  </si>
  <si>
    <t>[Disabled]  n-10.36.0.0-16</t>
  </si>
  <si>
    <t>[Disabled]  grp-bakken-nozomi-shield-nets; [Disabled]  grp-field-delaware-nozomi-shield-nets; [Disabled]  grp-field-eagleford-nozomi-nets; [Disabled]  grp-field-eot-nozomi-nets</t>
  </si>
  <si>
    <t>172.26.160.36; 172.26.160.38; 172.27.160.34; 172.27.160.35; 10.35.0.50; 172.26.160.34</t>
  </si>
  <si>
    <t>172.26.160.250; 172.26.160.251; 172.27.160.250; 172.27.160.251; 172.26.160.4; 172.27.160.4</t>
  </si>
  <si>
    <t>[Disabled]  bvlotwwsusp01.l48ics.net</t>
  </si>
  <si>
    <t>[Disabled]  grp-dmz-symantec-gup-servers</t>
  </si>
  <si>
    <t>172.26.163.5; 172.26.163.7; 172.26.163.8; 172.26.163.9; 172.27.163.6</t>
  </si>
  <si>
    <t>172.26.37.7; 172.26.37.8; 172.27.18.10; 172.27.37.6; 172.27.37.7; 172.26.37.7-172.26.37.8; 172.26.7.4; 172.27.142.133; 172.27.7.9</t>
  </si>
  <si>
    <t>172.26.160.39</t>
  </si>
  <si>
    <t>10.37.7.100; 172.26.163.6; 172.27.163.7</t>
  </si>
  <si>
    <t>10.37.11.100; 10.37.15.100; 10.37.27.100; 10.37.7.100; 172.26.163.14; 172.26.163.6; 172.27.163.7; 172.26.155.22</t>
  </si>
  <si>
    <t>[Disabled]  grp-ot-sccm-servers; [Disabled]  sccmpxetest01.l48ics.net</t>
  </si>
  <si>
    <t>172.26.160.42; 172.26.160.43</t>
  </si>
  <si>
    <t>172.26.161.197; 172.26.161.195; 172.26.161.206; 172.26.161.218; 172.26.161.221; 172.26.161.223; 172.26.161.241; 172.26.161.242; 172.26.161.243; 172.26.161.244; 172.26.161.245; 172.26.33.198; 172.26.33.204; 172.27.161.204; 172.27.161.205; 172.27.33.199; 172.27.33.200; 172.27.161.200</t>
  </si>
  <si>
    <t>172.26.33.201</t>
  </si>
  <si>
    <t>172.26.161.197; 172.26.161.198; 172.26.161.199; 172.26.161.200; 172.26.161.201; 172.26.161.202; 172.26.161.195; 172.26.161.206; 172.26.161.218; 172.26.161.221; 172.26.161.223; 172.26.161.241; 172.26.161.242; 172.26.161.243; 172.26.161.244; 172.26.161.245; 172.26.33.198; 172.26.33.204; 172.27.161.204; 172.27.161.205; 172.27.33.199; 172.27.33.200</t>
  </si>
  <si>
    <t>172.26.9.4; 172.26.9.5; 172.27.9.5</t>
  </si>
  <si>
    <t>[Disabled]  grp-ot-splunk-uf</t>
  </si>
  <si>
    <t>172.26.133.14; 172.26.152.28; 172.26.152.29; 172.26.152.30; 172.27.152.29; 172.27.152.30</t>
  </si>
  <si>
    <t>172.26.133.14; 172.27.133.10</t>
  </si>
  <si>
    <t>172.26.32.68</t>
  </si>
  <si>
    <t>172.26.152.28; 172.26.152.29; 172.26.152.30; 172.27.152.29; 172.27.152.30; 172.26.133.14; 172.27.133.10</t>
  </si>
  <si>
    <t>172.26.133.5; 172.27.133.6; 172.26.133.14; 172.27.133.10</t>
  </si>
  <si>
    <t>[Disabled]  bvldmzusph001.l48ics.net; [Disabled]  bvldmzusph002.l48ics.net; [Disabled]  hocdmzusph001.l48ics.net</t>
  </si>
  <si>
    <t>172.26.133.14; 172.26.152.28; 172.26.152.29; 172.26.152.30; 172.27.152.29; 172.27.152.30; 172.27.133.10</t>
  </si>
  <si>
    <t>[Disabled]  bvl-splunkuf2.l48ics.net; [Disabled]  grp-ot-splunk-uf; [Disabled]  hoc-splunkuf2.l48ics.net</t>
  </si>
  <si>
    <t>[Disabled]  n-172.26.152.0-24; [Disabled]  n-172.27.152.0-24</t>
  </si>
  <si>
    <t>172.26.133.5; 172.26.133.14; 172.27.133.16; 172.27.133.10</t>
  </si>
  <si>
    <t>172.26.9.6; 172.27.9.6; 172.26.34.10; 172.26.34.11; 172.27.34.10; 172.27.34.11; 172.26.33.5; 172.26.33.6; 172.27.33.5; 172.27.33.6</t>
  </si>
  <si>
    <t>172.26.137.11; 172.27.137.9; 172.26.137.3; 172.26.137.5; 172.26.137.8; 172.27.137.3; 172.27.137.5; 172.27.137.8; 172.26.164.10; 172.26.164.11; 172.27.164.10; 172.27.164.11; 172.26.160.4; 172.27.160.4; 172.26.161.98; 172.26.161.99; 172.27.161.98; 10.14.80.128/26; 10.35.0.10; 10.35.0.11; 10.36.0.184/29; 10.36.0.56/29; 10.36.1.184/29; 10.36.1.186; 10.36.1.56/29; 10.36.1.58; 10.36.10.184/29; 10.36.10.56/29; 10.36.104.56/29; 10.36.11.184/29; 10.36.11.56/29; 10.36.110.184/29; 10.36.110.56/29; 10.36.111.184/29; 10.36.111.56/29; 10.36.112.184/29; 10.36.112.56/29; 10.36.113.184/29; 10.36.113.56/29; 10.36.114.184/29; 10.36.114.56/29; 10.36.115.184/29; 10.36.115.56/29; 10.36.116.184/29; 10.36.116.56/29; 10.36.117.184/29; 10.36.117.56/29; 10.36.118.184/29; 10.36.118.56/29; 10.36.119.184/29; 10.36.119.56/29; 10.36.12.184/29; 10.36.12.56/29; 10.36.120.184/29; 10.36.120.56/29; 10.36.121.184/29; 10.36.121.56/29; 10.36.122.56/29; 10.36.13.184/29; 10.36.13.56/29; 10.36.14.184/29; 10.36.14.56/29; 10.36.15.184/29; 10.36.15.56/29; 10.36.16.184/29; 10.36.16.56/29; 10.36.17.184/29; 10.36.17.56/29; 10.36.18.184/29; 10.36.18.56/29; 10.36.19.184/29; 10.36.19.56/29; 10.36.2.184/29; 10.36.2.186; 10.36.2.56/29; 10.36.2.58; 10.36.20.184/29; 10.36.20.56/29; 10.36.21.184/29; 10.36.21.56/29; 10.36.22.56/29; 10.36.25.184/29; 10.36.25.56/29; 10.36.254.184/29; 10.36.255.184/29; 10.36.255.56/29; 10.36.255.58; 10.36.255.59; 10.36.255.60; 10.36.255.62; 10.36.255.65/29; 10.36.26.184/29; 10.36.26.56/29; 10.36.27.184/29; 10.36.27.56/29; 10.36.28.184/29; 10.36.28.56/29; 10.36.29.184/29; 10.36.29.56/29; 10.36.3.184/29; 10.36.3.56/29; 10.36.3.58; 10.36.3.59; 10.36.30.56/29; 10.36.35.184/29; 10.36.35.56/29; 10.36.36.184/29; 10.36.36.56/29; 10.36.37.184/29; 10.36.37.56/29; 10.36.38.184/29; 10.36.38.56/29; 10.36.39.184/29; 10.36.39.56/29; 10.36.4.184/29; 10.36.4.56/29; 10.36.45.184/29; 10.36.45.56/29; 10.36.46.184/29; 10.36.46.56/29; 10.36.47.184/29; 10.36.47.56/29; 10.36.48.184/29; 10.36.48.56/29; 10.36.49.184/29; 10.36.49.56/29; 10.36.5.184/29; 10.36.5.56/29; 10.36.50.184/29; 10.36.50.56/29; 10.36.51.184/29; 10.36.51.56/29; 10.36.52.184/29; 10.36.52.56/29; 10.36.53.56/29; 10.36.55.184/29; 10.36.55.56/29; 10.36.56.184/29; 10.36.56.56/29; 10.36.57.184/29; 10.36.57.56/29; 10.36.60.184/29; 10.36.60.56/29; 10.36.61.184/29; 10.36.61.56/29; 10.36.62.184/29; 10.36.62.56/29; 10.36.63.184/29; 10.36.63.56/29; 10.36.64.184/29; 10.36.64.56/29; 10.36.65.184/29; 10.36.65.56/29; 10.36.66.56/29; 10.36.7.184/29; 10.36.70.184/29; 10.36.70.56/29; 10.36.71.56/29; 10.36.75.184/29; 10.36.75.56/29; 10.36.76.184/29; 10.36.76.56/29; 10.36.77.184/29; 10.36.77.56/29; 10.36.78.184/29; 10.36.78.56/29; 10.36.79.184/29; 10.36.79.56/29; 10.36.80.184/29; 10.36.80.56/29; 10.36.81.56/29; 10.36.85.184/29; 10.36.86.184/29; 10.36.86.56/29; 10.36.87.184/29; 10.36.87.56/29; 10.36.88.184/29; 10.36.88.56/29; 10.36.89.184/29; 10.36.89.56/29; 10.36.90.184/29; 10.36.90.56/29; 10.36.91.184/29; 10.36.91.56/29; 10.36.92.184/29; 10.36.92.185/29; 10.36.92.186/29; 10.36.92.187/29; 10.36.92.56/29; 10.36.93.184/29; 10.36.93.185/29; 10.36.93.56/29; 10.36.93.57/29; 10.36.94.184/29; 10.36.94.185/29; 10.36.94.56/29; 10.36.94.57/29; 10.36.95.184/29; 10.36.95.185/29; 10.36.95.56/29; 10.36.95.57/29; 10.36.96.184/29; 10.36.96.185/29; 10.36.96.56/29; 10.36.96.57/29; 10.36.97.56/29; 10.36.97.57/29; 10.36.97.58/29; 10.36.97.59/29; 10.37.12.10; 10.37.12.11; 10.37.16.10; 10.37.16.11; 10.37.20.10; 10.37.20.11; 10.37.24.10; 10.37.24.11; 10.37.4.10; 10.37.4.11; 10.37.4.12; 10.37.4.13; 10.37.8.10; 10.37.8.11; 172.26.161.37; 172.26.161.38; 172.26.161.40; 172.27.161.37; 172.27.161.38; 10.132.106.5; 10.132.106.6; 10.132.106.7; 10.132.122.5; 10.132.122.6; 10.132.138.5; 10.132.154.5; 10.132.154.6; 10.132.154.7; 10.132.170.5; 10.132.170.6; 10.132.170.7; 10.132.186.5; 10.132.186.6; 10.132.186.7; 10.132.218.5; 10.132.218.6; 10.132.26.5; 10.132.26.6; 10.132.26.7; 10.132.26.8; 10.132.42.5; 10.132.42.6; 10.132.42.7; 10.132.42.8; 10.132.58.5; 10.132.90.5; 10.133.10.5; 10.133.122.5; 10.133.42.5; 10.133.42.6; 10.133.42.7; 10.133.74.6; 10.133.90.5; 10.133.90.6; 10.146.248.151; 10.146.248.152; 10.146.250.151; 10.146.250.152; 10.146.252.37; 10.147.41.126; 10.147.45.114; 10.147.45.115; 10.147.45.116; 10.147.53.122; 10.148.242.50; 10.148.249.30; 10.148.254.132; 10.149.241.80; 10.149.242.10; 10.149.244.80; 10.149.244.82; 10.150.64.212; 10.150.64.213; 10.150.64.214; 10.150.64.216; 10.152.1.200; 10.152.65.128; 10.153.59.4; 10.153.74.4; 10.32.239.0/26; 10.34.0.48/29; 10.34.0.56/29; 10.34.4.176; 10.35.0.2; 10.35.0.3; 10.36.0.176/29; 10.36.0.48/29; 10.36.1.176/29; 10.36.1.48/29; 10.36.10.176/29; 10.36.10.48/29; 10.36.11.176/29; 10.36.11.48/29; 10.36.12.176/29; 10.36.12.48/29; 10.36.13.176/29; 10.36.13.48/29; 10.36.14.176/29; 10.36.14.48/29; 10.36.15.176/29; 10.36.15.48/29; 10.36.16.176/29; 10.36.16.48/29; 10.36.17.176/29; 10.36.17.48/29; 10.36.18.176/29; 10.36.18.48/29; 10.36.19.176/29; 10.36.19.48/29; 10.36.2.176/29; 10.36.2.48/29; 10.36.20.176/29; 10.36.20.48/29; 10.36.21.176/29; 10.36.21.48/29; 10.36.22.48/29; 10.36.25.176/29; 10.36.25.48/29; 10.36.254.176/29; 10.36.254.96/27; 10.36.255.176/29; 10.36.255.48/29; 10.36.255.50; 10.36.26.176/29; 10.36.26.48/29; 10.36.27.176/29; 10.36.27.48/29; 10.36.28.176/29; 10.36.28.48/29; 10.36.29.48/29; 10.36.3.176/29; 10.36.3.48/29; 10.36.35.176/29; 10.36.35.48/29; 10.36.36.176/29; 10.36.36.48/29; 10.36.37.176/29; 10.36.37.48/29; 10.36.38.176/29; 10.36.38.48/29; 10.36.39.176/29; 10.36.39.48/29; 10.36.4.176/29; 10.36.4.48/29; 10.36.45.176/29; 10.36.45.48/29; 10.36.46.176/29; 10.36.46.48/29; 10.36.47.176/29; 10.36.47.48/29; 10.36.48.176/29; 10.36.48.48/29; 10.36.49.176/29; 10.36.49.48/29; 10.36.5.176/29; 10.36.5.48/29; 10.36.50.176/29; 10.36.50.48/29; 10.36.51.176/29; 10.36.51.48/29; 10.36.52.48/29; 10.36.53.48/29; 10.36.55.176/29; 10.36.55.48/29; 10.36.56.176/29; 10.36.56.48/29; 10.36.57.176/29; 10.36.57.48/29; 10.36.60.176/29; 10.36.60.48/29; 10.36.61.176/29; 10.36.61.48/29; 10.36.62.176/29; 10.36.62.48/29; 10.36.63.176/29; 10.36.63.48/29; 10.36.64.176/29; 10.36.64.48/29; 10.36.65.176/29; 10.36.65.48/29; 10.36.7.176/29; 10.36.70.176/29; 10.36.70.48/29; 10.36.71.48/29; 10.36.75.176/29; 10.36.75.48/29; 10.36.76.176/29; 10.36.76.48/29; 10.36.77.176/29; 10.36.77.48/29; 10.36.78.176/29; 10.36.78.48/29; 10.36.79.176/29; 10.36.79.48/29; 10.36.80.176/29; 10.36.80.48/29; 10.36.81.48/29; 10.36.85.176/29; 10.36.86.176/29; 10.36.86.48/29; 10.36.87.176/29; 10.36.87.48/29; 10.36.88.176/29; 10.36.88.48/29; 10.36.89.176/29; 10.36.89.48/29; 10.36.90.176/29; 10.36.90.48/29; 10.36.91.176/29; 10.36.91.48/29; 10.37.24.0/29; 10.37.8.9; 10.43.218.4; 172.26.161.64/27; 172.26.161.68; 172.26.161.69; 172.26.161.70; 172.26.161.71; 172.26.161.72-172.26.161.83; 172.26.161.78; 172.26.161.79; 172.26.161.94; 172.27.161.64/27; 172.27.161.68; 172.27.161.69; 172.27.161.70; 172.27.161.71; 172.27.161.78; 172.27.161.79; 172.28.127.0/24; 172.28.127.2</t>
  </si>
  <si>
    <t>[Disabled]  bvlicswapp0009.l48ics.net</t>
  </si>
  <si>
    <t>172.26.162.134; 172.26.162.135; 172.26.162.136; 172.26.162.137; 172.26.162.138; 172.26.162.139; 172.26.169.6; 172.27.162.130; 172.27.162.132; 172.27.162.133; 172.27.162.134; 172.27.162.136; 172.27.162.137; 172.26.142.6; 172.27.142.6</t>
  </si>
  <si>
    <t>172.28.2.16/28; 172.28.2.0/28</t>
  </si>
  <si>
    <t>10.46.242.0/23; 10.105.128.0/22; 10.105.132.0/22; 10.105.136.0/22; 10.105.140.0/22; 10.105.148.0/22; 10.105.52.0/22; 172.20.84.0/24; 10.153.33.0/24; 10.153.49.0/24; 10.153.65.0/24; 10.153.81.0/24; 10.153.97.0/24; 10.202.193.0/24; 10.202.209.0/24; 10.202.225.0/24; 10.202.241.0/24; 10.40.1.0/24; 10.40.113.0/24; 10.40.129.0/24; 10.40.145.0/24; 10.40.161.0/24; 10.40.17.0/24; 10.40.177.0/24; 10.40.193.0/24; 10.40.209.0/24; 10.40.225.0/24; 10.40.241.0/24; 10.40.33.0/24; 10.40.49.0/24; 10.40.65.0/24; 10.40.81.0/23; 10.40.97.0/24; 10.41.113.0/24; 10.41.129.0/24; 10.41.145.0/24; 10.41.161.0/24; 10.41.177.0/24; 10.41.193.0/24; 10.41.209.0/24; 10.41.225.0/24; 10.41.241.0/24; 10.41.65.0/24; 10.41.81.0/24; 10.41.97.0/24; 10.42.1.0/24; 10.42.113.0/24; 10.42.129.0/24; 10.42.145.0/24; 10.42.161.0/24; 10.42.17.0/24; 10.42.177.0/24; 10.42.193.0/24; 10.42.209.0/24; 10.42.225.0/24; 10.42.241.0/24; 10.42.33.0/24; 10.42.49.0/24; 10.42.65.0/24; 10.42.81.0/24; 10.42.97.0/24; 10.43.1.0/24; 10.43.129.0/24; 10.43.145.0/24; 10.43.161.0/24; 10.43.177.0/24; 10.43.193.0/24; 10.43.209.0/24; 10.43.225.0/24; 10.43.241.0/24; 10.43.33.0/24; 10.44.1.0/24; 10.44.113.0/24; 10.44.129.0/24; 10.44.145.0/24; 10.44.161.0/24; 10.44.17.0/24; 10.44.33.0/24; 10.44.49.0/24; 10.44.65.0/24; 10.44.81.0/24; 10.44.97.0/24; 10.45.97.0/24; 10.153.32.0/24; 10.153.48.0/24; 10.153.64.0/24; 10.153.80.0/24; 10.153.96.0/24; 10.202.192.0/24; 10.202.208.0/24; 10.202.224.0/24; 10.202.240.0/24; 10.40.0.0/24; 10.40.112.0/24; 10.40.128.0/24; 10.40.144.0/24; 10.40.16.0/24; 10.40.160.0/24; 10.40.176.0/24; 10.40.192.0/24; 10.40.208.0/24; 10.40.224.0/24; 10.40.240.0/24; 10.40.32.0/24; 10.40.48.0/24; 10.40.64.0/24; 10.40.80.0/24; 10.40.96.0/24; 10.41.112.0/24; 10.41.128.0/24; 10.41.144.0/24; 10.41.160.0/24; 10.41.176.0/24; 10.41.192.0/24; 10.41.208.0/24; 10.41.224.0/24; 10.41.240.0/24; 10.41.64.0/24; 10.41.80.0/24; 10.41.96.0/24; 10.42.0.0/24; 10.42.112.0/24; 10.42.128.0/24; 10.42.144.0/24; 10.42.16.0/24; 10.42.160.0/24; 10.42.176.0/24; 10.42.192.0/24; 10.42.208.0/24; 10.42.224.0/24; 10.42.240.0/24; 10.42.32.0/24; 10.42.48.0/24; 10.42.64.0/24; 10.42.80.0/24; 10.42.96.0/24; 10.43.0.0/24; 10.43.128.0/24; 10.43.144.0/24; 10.43.160.0/24; 10.43.176.0/24; 10.43.192.0/24; 10.43.208.0/23; 10.43.224.0/24; 10.43.240.0/24; 10.43.32.0/24; 10.44.0.0/24; 10.44.112.0/24; 10.44.128.0/24; 10.44.144.0/24; 10.44.16.0/24; 10.44.160.0/24; 10.44.32.0/24; 10.44.48.0/24; 10.44.64.0/24; 10.44.80.0/24; 10.44.96.0/24; 10.45.96.0/24; 10.102.47.251; 10.102.47.252; 10.202.0.48/30; 10.202.0.52/30; 10.202.0.56/30; 10.202.0.60/30; 10.240.130.148/30; 10.240.130.152/30; 10.240.130.20/30; 10.240.130.212/30; 10.240.130.216/30; 10.240.130.24/30; 10.240.130.32/30; 10.240.130.36/30; 10.240.130.44/30; 10.240.130.48/30; 10.240.130.84/30; 10.240.130.88/30; 10.240.131.148/30; 10.240.131.152/30; 10.240.131.160/30; 10.240.131.164/30; 10.240.132.148/30; 10.240.132.152/30; 10.240.132.160/30; 10.240.132.164/30; 10.240.132.20/30; 10.240.132.212/30; 10.240.132.216/30; 10.240.132.224/30; 10.240.132.236/30; 10.240.132.24/30; 10.240.139.160/30; 10.240.139.164/30; 10.240.139.172/30; 10.240.139.176/30; 10.240.140.160/30; 10.240.140.164/30; 10.240.140.172/30; 10.240.140.176/30; 10.240.140.184/30; 10.240.140.188/30; 10.240.142.20/30; 10.240.142.24/30; 10.240.142.84/30; 10.240.142.88/30; 10.240.144.148/30; 10.240.144.152/30; 10.240.145.212/30; 10.240.145.216/30; 10.240.146.20/30; 10.240.146.212/30; 10.240.146.216/30; 10.240.146.224/30; 10.240.146.228/30; 10.240.146.236/30; 10.240.146.24/30; 10.240.146.240/30; 10.240.146.32/30; 10.240.146.40/30; 10.240.146.84/30; 10.240.146.88/30; 10.240.147.20/30; 10.240.147.24/30; 10.240.147.84/30; 10.240.147.88/30; 10.240.148.20/30; 10.240.148.24/30; 10.240.148.32/30; 10.240.148.36/30; 10.240.148.44/30; 10.240.148.48/30; 10.240.154.84/30; 10.240.154.88/30; 10.240.156.20/30; 10.240.156.24/30; 10.240.156.84/30; 10.240.156.88/30; 10.240.162.148/30; 10.240.162.152/30; 10.240.192.0/30; 10.240.192.12/30; 10.240.192.4/30; 10.240.192.8/30; 10.36.104.112/30; 10.36.29.240/30; 10.36.60.112/30; 10.36.61.112/30; 10.36.66.112/30; 10.36.66.116/30; 10.36.66.240/30; 10.36.66.244/30; 10.1.115.0/24; 10.102.100.0/22; 10.102.104.0/22; 10.102.108.0/22; 10.102.112.0/22; 10.102.116.0/22; 10.102.120.0/22; 10.102.164.0/22; 10.102.4.0/22; 10.102.40.0/22; 10.102.44.0/22; 10.102.48.0/22; 10.102.52.0/22; 10.102.56.0/22; 10.102.60.0/22; 10.102.64.0/22; 10.102.8.0/22; 10.102.92.0/22; 10.102.96.0/22; 10.103.0.0/16; 10.103.204.0/22; 10.104.0.0/22; 10.104.12.0/22; 10.104.16.0/22; 10.104.20.0/22; 10.104.24.0/22; 10.104.28.0/22; 10.104.4.0/22; 10.104.40.0/22; 10.104.8.0/22; 10.105.0.0/22; 10.105.12.0/22; 10.105.16.0/22; 10.105.20.0/22; 10.105.24.0/22; 10.105.28.0/22; 10.105.32.0/22; 10.105.36.0/22; 10.105.4.0/22; 10.105.40.0/22; 10.105.44.0/22; 10.105.48.0/22; 10.105.60.0/22; 10.105.64.0/22; 10.105.76.0/22; 10.105.8.0/22; 10.106.4.0/22; 10.106.8.0/22; 10.107.0.0/22; 10.107.12.0/22; 10.107.16.0/22; 10.107.20.0/22; 10.107.24.0/22; 10.107.28.0/22; 10.107.8.0/22; 10.130.7.0/24; 10.202.194.0/23; 10.202.210.0/23; 10.202.226.0/23; 10.202.242.0/23; 10.41.76.0/22; 10.42.252.0/22; 10.43.140.0/22; 10.43.44.0/22; 10.44.172.0/22; 10.47.216.0/21; 10.47.224.0/21; 10.47.232.0/21; 10.47.240.0/21; 10.47.248.0/21; 164.123.255.96/29; 172.17.16.0/27; 172.17.20.0/22; 172.17.24.0/22; 172.17.28.0/27; 172.17.28.192/27; 172.17.28.64/27; 172.17.29.0/27; 172.17.29.192/27; 172.17.29.64/27; 172.17.30.0/27; 172.17.30.64/27; 172.17.36.0/22; 172.17.44.0/22; 172.17.48.0/22; 172.17.52.0/22; 172.17.56.0/22; 172.17.60.0/27; 172.17.60.128/27; 172.17.60.160/27; 172.17.60.192/27; 172.17.60.32/27; 172.17.60.64/27; 172.17.60.96/27; 172.17.68.0/27; 172.17.72.128/27; 172.17.72.160/27; 172.17.72.32/27; 172.17.72.64/27; 172.17.72.96/27; 172.17.76.0/27; 172.17.76.32/27; 172.17.76.64/27; 172.17.76.96/27; 172.17.8.0/22; 192.168.12.0/24; 10.102.0.0/16; 10.104.0.0/16; 10.105.0.0/16; 10.107.0.0/16; 10.108.0.0/16; 10.202.0.0/16; 11.128.142.0/23; 10.36.10.192/29; 10.36.10.64/29; 10.36.104.64/29; 10.36.11.192/29; 10.36.11.64/29; 10.36.12.192/29; 10.36.12.64/29; 10.36.13.192/29; 10.36.13.64/29; 10.36.14.192/29; 10.36.14.64/29; 10.36.15.192/29; 10.36.15.64/29; 10.36.16.192/29; 10.36.16.64/29; 10.36.17.192/29; 10.36.17.64/29; 10.36.18.192/29; 10.36.18.64/29; 10.36.19.192/29; 10.36.19.64/29; 10.36.20.192/29; 10.36.20.64/29; 10.36.21.192/29; 10.36.21.64/29; 10.36.22.64/29; 10.36.25.192/29; 10.36.25.64/29; 10.36.26.192/29; 10.36.26.64/29; 10.36.27.64/29; 10.36.28.192/27; 10.36.28.64/29; 10.36.29.192/29; 10.36.29.64/29; 10.36.30.64/29; 10.36.4.192/29; 10.36.4.64/29; 10.36.45.192/29; 10.36.46.192/29; 10.36.46.64/29; 10.36.47.192/29; 10.36.47.64/29; 10.36.48.192/29; 10.36.48.64/29; 10.36.49.192/29; 10.36.49.64/29; 10.36.5.192/29; 10.36.5.64/29; 10.36.50.192/29; 10.36.50.64/29; 10.36.51.192/29; 10.36.51.64/29; 10.36.53.64/29; 10.36.55.192/29; 10.36.55.64/29; 10.36.56.192/29; 10.36.56.64/29; 10.36.57.64/29; 10.36.60.192/29; 10.36.60.64/29; 10.36.61.192/29; 10.36.61.64/29; 10.36.62.192/29; 10.36.62.64/29; 10.36.63.192/29; 10.36.63.64/29; 10.36.64.192/29; 10.36.64.64/29; 10.36.65.192/29; 10.36.65.64/29; 10.36.7.192/29; 10.36.70.192/29; 10.36.70.64/29; 10.36.71.64/29; 10.254.254.136/29; 10.36.10.128/27; 10.36.104.0/27; 10.36.11.0/27; 10.36.11.128/27; 10.36.12.0/27; 10.36.12.128/27; 10.36.13.0/27; 10.36.13.128/27; 10.36.14.0/27; 10.36.14.128/27; 10.36.15.0/27; 10.36.15.128/27; 10.36.16.0/27; 10.36.16.128/27; 10.36.17.0/27; 10.36.17.128/27; 10.36.18.0/27; 10.36.18.128/27; 10.36.19.0/27; 10.36.19.128/27; 10.36.20.0/27; 10.36.20.128/27; 10.36.21.0/27; 10.36.21.128/27; 10.36.22.0/27; 10.36.25.0/27; 10.36.25.128/27; 10.36.26.0/27; 10.36.26.128/27; 10.36.27.0/27; 10.36.28.0/27; 10.36.28.128/27; 10.36.29.0/27; 10.36.29.128/27; 10.36.30.0/27; 10.36.4.0/27; 10.36.4.128/27; 10.36.45.128/27; 10.36.46.0/27; 10.36.46.128/27; 10.36.47.0/27; 10.36.47.128/27; 10.36.48.0/27; 10.36.48.128/27; 10.36.49.0/27; 10.36.49.128/27; 10.36.5.0/27; 10.36.5.128/27; 10.36.50.0/27; 10.36.50.128/27; 10.36.51.0/27; 10.36.51.128/27; 10.36.52.128/27; 10.36.53.0/27; 10.36.55.0/27; 10.36.55.128/27; 10.36.56.0/27; 10.36.56.128/27; 10.36.57.0/27; 10.36.60.0/27; 10.36.60.128/27; 10.36.61.0/27; 10.36.61.128/27; 10.36.62.0/27; 10.36.62.128/27; 10.36.63.0/27; 10.36.63.128/27; 10.36.64.0/27; 10.36.64.128/27; 10.36.65.0/27; 10.36.65.128/27; 10.36.66.0/27; 10.36.66.128/27; 10.36.7.128/27; 10.36.70.0/27; 10.36.70.128/27; 10.36.71.0/27; 10.46.14.128/27; 10.133.92.0/22; 10.32.240.120/29; 10.32.240.16/29; 10.32.240.160/29; 10.32.240.168/29; 10.32.240.176/29; 10.32.240.184/29; 10.32.240.192/29; 10.32.240.200/29; 10.32.240.208/29; 10.32.240.216/29; 10.32.240.224/29; 10.32.240.232/29; 10.32.240.24/29; 10.32.240.240/29; 10.32.240.248/29; 10.32.240.32/29; 10.32.240.40/29; 10.32.240.48/29; 10.32.240.56/29; 10.32.240.64/29; 10.32.240.72/29; 10.32.240.8/29; 10.32.240.80/29; 10.32.240.88/29; 10.32.241.0/29; 10.32.241.144/29; 10.32.241.152/29; 10.32.241.16/29; 10.32.241.160/29; 10.32.241.168/29; 10.32.241.176/29; 10.32.241.184/29; 10.32.241.192/29; 10.32.241.200/29; 10.32.241.208/29; 10.32.241.216/29; 10.32.241.224/29; 10.32.241.24/29; 10.32.241.32/29; 10.32.241.40/29; 10.32.241.48/29; 10.32.241.56/29; 10.32.241.64/29; 10.32.241.72/29; 10.32.241.8/29; 10.32.241.80/29; 10.32.241.88/29; 10.32.241.96/29; 10.32.242.104/29; 10.32.242.112/29; 10.32.242.120/29; 10.32.242.208/29; 10.32.242.216/29; 10.32.242.224/29; 10.32.242.232/29; 10.32.242.240/29; 10.32.242.248/29; 10.32.242.48/29; 10.32.242.56/29; 10.32.242.64/29; 10.32.242.72/29; 10.32.242.80/29; 10.32.242.88/29; 10.32.242.96/29; 10.32.243.0/29; 10.32.243.112/29; 10.32.243.120/29; 10.32.243.128/29; 10.32.243.136/29; 10.32.243.144/29; 10.32.243.152/29; 10.32.243.16/29; 10.32.243.192/29; 10.32.243.200/29; 10.32.243.208/29; 10.32.243.216/29; 10.32.243.224/29; 10.32.243.232/29; 10.32.243.24/29; 10.32.243.240/29; 10.32.243.248/29; 10.32.243.32/29; 10.32.243.40/29; 10.32.243.48/29; 10.32.243.56/29; 10.32.243.64/29; 10.32.243.72/29; 10.32.243.8/29; 10.32.243.80/29; 10.32.244.0/29; 10.32.244.104/29; 10.32.244.112/29; 10.32.244.16/29; 10.32.244.176/29; 10.32.244.184/29; 10.32.244.192/29; 10.32.244.200/29; 10.32.244.202/29; 10.32.244.208/29; 10.32.244.210/29; 10.32.244.216/29; 10.32.244.224/29; 10.32.244.226/29; 10.32.244.232/29; 10.32.244.24/29; 10.32.244.240/29; 10.32.244.248/29; 10.32.244.33/29; 10.32.244.40/29; 10.32.244.48/29; 10.32.244.50; 10.32.244.8/29; 10.32.244.96/29; 10.32.245.0/29; 10.32.245.104/29; 10.32.245.112/29; 10.32.245.120/29; 10.32.245.128/29; 10.32.245.136/29; 10.32.245.144/29; 10.32.245.152/29; 10.32.245.16/29; 10.32.245.160/29; 10.32.245.168/29; 10.32.245.176/29; 10.32.245.18/29; 10.32.245.184/29; 10.32.245.192/29; 10.32.245.200/29; 10.32.245.208/29; 10.32.245.216/29; 10.32.245.224/29; 10.32.245.232/29; 10.32.245.240/29; 10.32.245.248/29; 10.32.245.8/29; 10.32.245.88/29; 10.32.245.96/29; 10.32.246.0/29; 10.32.246.128/29; 10.32.246.16/29; 10.32.246.224/29; 10.32.246.232/29; 10.32.246.240/29; 10.32.246.248/29; 10.32.246.8/29; 10.32.247.0/29; 10.32.247.104/29; 10.32.247.112/29; 10.32.247.120/29; 10.32.247.128/29; 10.32.247.136/29; 10.32.247.144/29; 10.32.247.152/29; 10.32.247.16/29; 10.32.247.160/29; 10.32.247.24/29; 10.32.247.32/29; 10.32.247.40/29; 10.32.247.48/29; 10.32.247.56/29; 10.32.247.64/29; 10.32.247.72/29; 10.32.247.8/29; 10.32.247.80/29; 10.32.247.88/29; 10.32.247.96/29; 10.32.255.210/30; 10.32.255.214/30; 10.32.255.218/30; 10.32.255.222/30; 10.32.255.232/29; 10.32.255.240/29; 10.34.0.48/29; 10.34.0.56/29; 10.34.0.64/29; 10.34.2.0/23; 10.14.80.128/26; 10.35.0.10; 10.35.0.11; 10.36.0.184/29; 10.36.0.56/29; 10.36.1.184/29; 10.36.1.186; 10.36.1.56/29; 10.36.1.58; 10.36.10.184/29; 10.36.10.56/29; 10.36.104.56/29; 10.36.11.184/29; 10.36.11.56/29; 10.36.110.184/29; 10.36.110.56/29; 10.36.111.184/29; 10.36.111.56/29; 10.36.112.184/29; 10.36.112.56/29; 10.36.113.184/29; 10.36.113.56/29; 10.36.114.184/29; 10.36.114.56/29; 10.36.115.184/29; 10.36.115.56/29; 10.36.116.184/29; 10.36.116.56/29; 10.36.117.184/29; 10.36.117.56/29; 10.36.118.184/29; 10.36.118.56/29; 10.36.119.184/29; 10.36.119.56/29; 10.36.12.184/29; 10.36.12.56/29; 10.36.120.184/29; 10.36.120.56/29; 10.36.121.184/29; 10.36.121.56/29; 10.36.122.56/29; 10.36.13.184/29; 10.36.13.56/29; 10.36.14.184/29; 10.36.14.56/29; 10.36.15.184/29; 10.36.15.56/29; 10.36.16.184/29; 10.36.16.56/29; 10.36.17.184/29; 10.36.17.56/29; 10.36.18.184/29; 10.36.18.56/29; 10.36.19.184/29; 10.36.19.56/29; 10.36.2.184/29; 10.36.2.186; 10.36.2.56/29; 10.36.2.58; 10.36.20.184/29; 10.36.20.56/29; 10.36.21.184/29; 10.36.21.56/29; 10.36.22.56/29; 10.36.25.184/29; 10.36.25.56/29; 10.36.254.184/29; 10.36.255.184/29; 10.36.255.56/29; 10.36.255.58; 10.36.255.59; 10.36.255.60; 10.36.255.62; 10.36.255.65/29; 10.36.26.184/29; 10.36.26.56/29; 10.36.27.184/29; 10.36.27.56/29; 10.36.28.184/29; 10.36.28.56/29; 10.36.29.184/29; 10.36.29.56/29; 10.36.3.184/29; 10.36.3.56/29; 10.36.3.58; 10.36.3.59; 10.36.30.56/29; 10.36.35.184/29; 10.36.35.56/29; 10.36.36.184/29; 10.36.36.56/29; 10.36.37.184/29; 10.36.37.56/29; 10.36.38.184/29; 10.36.38.56/29; 10.36.39.184/29; 10.36.39.56/29; 10.36.4.184/29; 10.36.4.56/29; 10.36.45.184/29; 10.36.45.56/29; 10.36.46.184/29; 10.36.46.56/29; 10.36.47.184/29; 10.36.47.56/29; 10.36.48.184/29; 10.36.48.56/29; 10.36.49.184/29; 10.36.49.56/29; 10.36.5.184/29; 10.36.5.56/29; 10.36.50.184/29; 10.36.50.56/29; 10.36.51.184/29; 10.36.51.56/29; 10.36.52.184/29; 10.36.52.56/29; 10.36.53.56/29; 10.36.55.184/29; 10.36.55.56/29; 10.36.56.184/29; 10.36.56.56/29; 10.36.57.184/29; 10.36.57.56/29; 10.36.60.184/29; 10.36.60.56/29; 10.36.61.184/29; 10.36.61.56/29; 10.36.62.184/29; 10.36.62.56/29; 10.36.63.184/29; 10.36.63.56/29; 10.36.64.184/29; 10.36.64.56/29; 10.36.65.184/29; 10.36.65.56/29; 10.36.66.56/29; 10.36.7.184/29; 10.36.70.184/29; 10.36.70.56/29; 10.36.71.56/29; 10.36.75.184/29; 10.36.75.56/29; 10.36.76.184/29; 10.36.76.56/29; 10.36.77.184/29; 10.36.77.56/29; 10.36.78.184/29; 10.36.78.56/29; 10.36.79.184/29; 10.36.79.56/29; 10.36.80.184/29; 10.36.80.56/29; 10.36.81.56/29; 10.36.85.184/29; 10.36.86.184/29; 10.36.86.56/29; 10.36.87.184/29; 10.36.87.56/29; 10.36.88.184/29; 10.36.88.56/29; 10.36.89.184/29; 10.36.89.56/29; 10.36.90.184/29; 10.36.90.56/29; 10.36.91.184/29; 10.36.91.56/29; 10.36.92.184/29; 10.36.92.185/29; 10.36.92.186/29; 10.36.92.187/29; 10.36.92.56/29; 10.36.93.184/29; 10.36.93.185/29; 10.36.93.56/29; 10.36.93.57/29; 10.36.94.184/29; 10.36.94.185/29; 10.36.94.56/29; 10.36.94.57/29; 10.36.95.184/29; 10.36.95.185/29; 10.36.95.56/29; 10.36.95.57/29; 10.36.96.184/29; 10.36.96.185/29; 10.36.96.56/29; 10.36.96.57/29; 10.36.97.56/29; 10.36.97.57/29; 10.36.97.58/29; 10.36.97.59/29; 10.37.12.10; 10.37.12.11; 10.37.16.10; 10.37.16.11; 10.37.20.10; 10.37.20.11; 10.37.24.10; 10.37.24.11; 10.37.4.10; 10.37.4.11; 10.37.4.12; 10.37.4.13; 10.37.8.10; 10.37.8.11; 172.26.161.37; 172.26.161.38; 172.26.161.40; 172.27.161.37; 172.27.161.38; 10.56.0.0/18</t>
  </si>
  <si>
    <t>[Disabled]  grp-eot-vlan50-nets; [Disabled]  hotenvmux1.l48ics.net</t>
  </si>
  <si>
    <t>10.37.244.0/22; 172.26.160.160/28; 172.27.160.160/28</t>
  </si>
  <si>
    <t>[Disabled]  grp-ot-splunk2-vip</t>
  </si>
  <si>
    <t>172.26.178.11</t>
  </si>
  <si>
    <t>172.26.132.58; 172.26.132.63; 172.27.132.62; 172.27.132.63</t>
  </si>
  <si>
    <t>172.26.132.66; 172.26.132.67; 172.26.132.68; 172.26.132.69; 172.26.132.101; 172.26.132.102; 172.26.132.103; 172.26.132.104; 172.26.132.12; 172.26.132.125; 172.26.132.126; 172.26.132.128; 172.26.132.13; 172.26.132.131; 172.26.132.14; 172.26.132.15; 172.26.132.28; 172.26.132.29; 172.26.132.30; 172.26.132.32; 172.26.132.33; 172.26.132.34; 172.26.132.35; 172.26.132.86</t>
  </si>
  <si>
    <t>172.26.33.208; 172.27.33.194</t>
  </si>
  <si>
    <t>172.26.161.204; 172.26.161.215; 172.27.161.195</t>
  </si>
  <si>
    <t>172.26.174.0/23; 172.26.176.0/23; 172.26.178.0/23</t>
  </si>
  <si>
    <t>172.26.7.3; 172.27.7.3</t>
  </si>
  <si>
    <t>[Disabled]  grp-proxy-vip</t>
  </si>
  <si>
    <t>172.26.133.12; 172.27.133.12</t>
  </si>
  <si>
    <t>172.26.163.128/25; 172.27.163.128/25</t>
  </si>
  <si>
    <t>172.26.164.10; 172.26.164.11; 172.26.164.12; 172.26.34.10; 172.26.34.11; 172.26.34.12; 172.27.164.10; 172.27.164.11; 172.27.164.12; 172.27.34.10; 172.27.34.11; 172.27.34.12</t>
  </si>
  <si>
    <t>172.26.7.2; 172.27.7.2</t>
  </si>
  <si>
    <t>172.26.7.11; 172.27.7.11</t>
  </si>
  <si>
    <t>172.26.133.3; 172.27.133.3</t>
  </si>
  <si>
    <t>172.26.133.2; 172.27.133.2</t>
  </si>
  <si>
    <t>172.26.17.157; 172.27.17.144</t>
  </si>
  <si>
    <t>172.26.133.0/24</t>
  </si>
  <si>
    <t>[Disabled]  grp-ot-carbonblack-clusters; [Disabled]  ot_cb_p_ln.48ics.net</t>
  </si>
  <si>
    <t>172.26.161.198; 172.27.161.200</t>
  </si>
  <si>
    <t>172.27.161.201</t>
  </si>
  <si>
    <t>172.26.161.207</t>
  </si>
  <si>
    <t>172.26.33.199</t>
  </si>
  <si>
    <t>172.26.7.24</t>
  </si>
  <si>
    <t>172.27.161.199; 172.27.161.200; 172.27.161.201; 172.27.161.202</t>
  </si>
  <si>
    <t>172.27.33.198</t>
  </si>
  <si>
    <t>172.26.37.10; 172.27.37.8; 172.26.37.4; 172.26.142.6; 172.27.142.6</t>
  </si>
  <si>
    <t>172.26.161.212; 172.27.161.200</t>
  </si>
  <si>
    <t>172.26.161.195; 172.26.161.206; 172.26.161.218; 172.26.161.221; 172.26.161.223; 172.26.161.241; 172.26.161.242; 172.26.161.243; 172.26.161.244; 172.26.161.245; 172.26.33.198; 172.26.33.204; 172.27.161.204; 172.27.161.205; 172.27.33.199; 172.27.33.200; 172.26.133.25; 172.26.136.5; 172.26.137.3; 172.26.161.197; 172.26.161.216</t>
  </si>
  <si>
    <t>172.26.33.202; 172.27.161.199; 172.27.161.200; 172.27.161.201; 172.27.161.202; 172.27.161.203</t>
  </si>
  <si>
    <t>172.26.139.240; 172.26.139.241</t>
  </si>
  <si>
    <t>172.26.142.133; 172.26.145.10; 172.26.145.11; 172.26.147.136; 172.26.147.138; 172.26.148.133; 172.26.148.136; 172.26.148.5; 172.26.148.7; 172.26.149.5; 172.26.149.8; 172.26.149.9; 172.26.150.6; 172.26.150.7; 172.26.153.10; 172.26.153.11; 172.26.160.42; 172.26.160.43; 172.26.163.11; 172.26.163.12; 172.26.163.133; 172.26.163.14; 172.26.163.168; 172.26.174.12; 172.26.178.11; 172.26.178.13; 172.27.145.10; 172.27.147.136; 172.27.147.138; 172.27.150.6; 172.27.163.140; 172.27.163.5; 172.27.148.132; 172.27.148.4; 172.27.149.4; 172.27.174.12; 172.26.145.133; 172.26.145.134; 172.26.145.140; 172.26.145.141; 172.26.145.143; 172.26.145.151; 172.26.146.11; 172.26.146.12; 172.26.146.13; 172.26.146.14; 172.26.146.15; 172.26.146.16; 172.26.146.17; 172.26.146.18; 172.26.146.19; 172.26.146.20; 172.26.147.134</t>
  </si>
  <si>
    <t>172.26.17.156; 172.26.17.160; 172.26.18.10; 172.26.18.15; 172.26.18.16; 172.26.18.17; 172.26.18.18; 172.26.18.7; 172.26.18.8; 172.26.18.9; 172.27.17.143; 172.27.17.147; 172.27.18.4; 172.27.18.5; 172.27.18.6; 172.26.17.134; 172.26.17.162; 172.26.17.163; 172.26.17.169</t>
  </si>
  <si>
    <t>[Disabled]  bvlicswdbp4001.l48ics.net; [Disabled]  bvlicswdbp4002.l48ics.net; [Disabled]  bvlicswdbsd1501.l48ics.net; [Disabled]  grp-dmz-hou-sql-servers; [Disabled]  grp-ot-hou-sql-servers</t>
  </si>
  <si>
    <t>[Disabled]  grp-ot-sql-dba-to-dmz-sql-servers</t>
  </si>
  <si>
    <t>10.37.12.132</t>
  </si>
  <si>
    <t>172.26.17.134; 172.26.17.156; 172.26.17.160; 172.26.17.162; 172.26.17.163; 172.26.17.165; 172.26.17.169; 172.26.18.10; 172.26.18.15; 172.26.18.16; 172.26.18.17; 172.26.18.18; 172.26.18.7; 172.26.18.8; 172.27.17.143; 172.27.17.147; 172.27.18.10; 172.27.18.4; 172.27.18.5; 172.27.18.6</t>
  </si>
  <si>
    <t>172.26.17.165; 172.26.147.7; 172.26.142.133; 172.26.145.140; 172.26.145.149; 172.26.145.150; 172.26.145.151; 172.26.146.11; 172.26.146.12; 172.26.146.13; 172.26.146.14; 172.26.146.141; 172.26.146.142; 172.26.146.143; 172.26.146.15; 172.26.146.16; 172.26.146.17; 172.26.146.18; 172.26.146.19; 172.26.146.20; 172.26.146.34; 172.26.146.35; 172.26.146.36; 172.26.147.11; 172.26.147.143; 172.26.147.144; 172.26.147.146; 172.26.147.147; 172.26.147.149; 172.26.149.243; 172.26.149.244; 172.26.149.245; 172.26.160.42; 172.26.160.43; 172.27.142.133; 172.27.147.7; 172.27.163.140</t>
  </si>
  <si>
    <t>10.35.0.16/29; 10.37.12.16/28; 10.37.16.16/28; 10.37.20.16/28; 10.37.24.16/28; 10.37.28.0/27; 10.37.4.16/28; 10.37.8.16/28; 172.26.139.0/24; 172.27.139.0/24</t>
  </si>
  <si>
    <t>172.26.136.5; 172.27.136.5; 172.26.136.10; 172.27.136.10</t>
  </si>
  <si>
    <t>172.26.137.3; 172.27.9.6</t>
  </si>
  <si>
    <t>172.26.162.134</t>
  </si>
  <si>
    <t>172.26.161.197; 172.26.161.195; 172.26.161.206; 172.26.161.218; 172.26.161.221; 172.26.161.223; 172.26.161.241; 172.26.161.242; 172.26.161.243; 172.26.161.244; 172.26.161.245; 172.26.33.198; 172.26.33.204; 172.27.161.204; 172.27.161.205; 172.27.33.199; 172.27.33.200</t>
  </si>
  <si>
    <t>172.26.160.37; 172.26.160.36; 172.26.160.38; 172.27.160.34; 172.27.160.35; 10.35.0.50; 172.26.160.34</t>
  </si>
  <si>
    <t>172.26.136.1; 172.27.136.1</t>
  </si>
  <si>
    <t>172.26.8.1; 172.27.8.1</t>
  </si>
  <si>
    <t>[Disabled]  grp-ot-bvl-veeam-proxies</t>
  </si>
  <si>
    <t>172.27.136.5</t>
  </si>
  <si>
    <t>172.26.6.11; 172.26.6.18; 172.26.6.8; 172.26.6.13; 172.27.6.5</t>
  </si>
  <si>
    <t>172.26.132.107; 172.26.132.108; 172.26.132.26; 172.26.132.27; 172.26.132.85; 172.26.132.88; 172.26.132.130; 172.26.132.132; 172.26.132.82; 172.26.132.83; 172.27.132.28; 172.27.132.29</t>
  </si>
  <si>
    <t>[Disabled]  grp-dmz-kafka-prod-proxy-servers</t>
  </si>
  <si>
    <t>172.26.132.101; 172.26.132.102; 172.26.132.103; 172.26.132.104; 172.26.132.12; 172.26.132.13; 172.26.132.14; 172.26.132.15; 172.26.132.28; 172.26.132.29; 172.26.132.30; 172.26.132.86; 172.26.132.32; 172.26.132.33; 172.26.132.34; 172.26.132.35</t>
  </si>
  <si>
    <t>172.26.6.17; 172.26.6.19; 172.26.6.11; 172.26.6.7; 172.27.6.5</t>
  </si>
  <si>
    <t>172.26.6.17; 172.26.6.11; 172.26.6.7; 172.27.6.5</t>
  </si>
  <si>
    <t>172.26.174.12; 172.26.178.11; 172.26.178.13; 172.27.174.12</t>
  </si>
  <si>
    <t>172.26.132.66; 172.26.132.67; 172.26.132.68; 172.26.132.69</t>
  </si>
  <si>
    <t>172.27.174.13; 172.27.174.14; 172.27.174.15; 172.27.174.16; 172.27.174.17; 172.27.174.18; 172.27.174.10; 172.27.174.11; 172.27.174.12; 172.27.132.62; 172.27.132.63; 172.27.132.64; 172.27.132.65; 172.27.132.61</t>
  </si>
  <si>
    <t>172.27.132.12; 172.27.132.13; 172.27.132.14; 172.27.132.15</t>
  </si>
  <si>
    <t>[Disabled]  bvlicsubrd001.l48ics.net; [Disabled]  bvlicsubrd002.l48ics.net; [Disabled]  bvlicsubrd003.l48ics.net; [Disabled]  bvlicsubrd004.l48ics.net; [Disabled]  bvlicsubrd010.l48ics.net; [Disabled]  bvlicsubrd011.l48ics.net; [Disabled]  bvlicsubrd012.l48ics.net; [Disabled]  bvlicsubrd013.l48ics.net</t>
  </si>
  <si>
    <t>172.26.132.12; 172.26.132.13; 172.26.132.14; 172.26.132.15; 172.26.132.28; 172.26.132.29; 172.26.132.86; 172.26.132.30</t>
  </si>
  <si>
    <t>[Disabled]  grp-ot-kafka-new-ksql-dev-servers</t>
  </si>
  <si>
    <t>172.26.132.127; 172.26.132.129</t>
  </si>
  <si>
    <t>172.26.132.84; 172.26.132.109; 172.26.132.110; 172.26.132.125; 172.26.132.126; 172.26.132.128; 172.26.132.131; 172.26.132.101; 172.26.132.102; 172.26.132.103; 172.26.132.104; 172.26.132.130; 172.26.132.132; 172.26.132.107; 172.26.132.108; 172.26.132.105; 172.26.132.106; 172.26.132.140; 172.26.132.141; 172.26.132.25; 172.26.132.31; 172.26.132.49; 172.26.132.50; 172.26.132.51; 172.26.132.75; 172.26.132.87; 172.26.132.136; 172.26.132.137; 172.26.132.138; 172.26.132.139; 172.26.132.127; 172.26.132.129; 172.26.132.142; 172.26.132.143; 172.26.132.144; 172.26.132.145; 172.26.132.146; grp-ot-kafka-test-ksql-servers; grp-ot-kafka-zookeeper-test-servers</t>
  </si>
  <si>
    <t>grp-ot-hoc-kafka-broker-prod-servers; grp-ot-hoc-kafka-connect-servers; grp-ot-hoc-kafka-control-center; grp-ot-hoc-kafka-ksql-servers; grp-ot-hoc-kafka-new-schreg-prod-server; grp-ot-hoc-kafka-prod-kraft-controllers; grp-ot-hoc-kafka-rest-api</t>
  </si>
  <si>
    <t>[Disabled]  grp-ot-kafka-new-ksql-prod-servers</t>
  </si>
  <si>
    <t>[Disabled]  grp-ot-kafka-broker-dev-new-servers</t>
  </si>
  <si>
    <t>172.26.4.3</t>
  </si>
  <si>
    <t>172.26.4.2</t>
  </si>
  <si>
    <t>172.26.136.5; 10.37.12.36; 10.37.12.37; 10.37.12.38; 10.37.16.36; 10.37.16.37; 10.37.16.38; 10.37.16.39; 10.37.20.36; 10.37.20.37; 10.37.20.38; 10.37.24.36; 10.37.24.37; 10.37.24.38; 10.37.28.35; 10.37.28.36; 10.37.28.37; 10.37.4.36; 10.37.4.37; 10.37.4.38; 10.37.8.36; 10.37.8.37; 10.37.8.38; 172.26.136.40; 172.26.136.41; 172.26.136.42; 172.26.136.43; 172.26.136.44; 172.26.136.45; 172.26.136.46; 172.26.136.47; 172.26.136.48; 172.26.136.49; 172.26.136.50; 172.26.136.51; 172.26.136.52; 172.26.136.53; 172.26.136.54; 172.26.136.55; 172.26.136.56; 172.26.136.57; 172.26.136.58; 172.26.136.59; 172.26.136.60; 172.26.136.61; 172.26.136.62; 172.26.136.63; 172.26.136.64; 172.26.136.65; 172.26.136.66; 172.26.136.67; 172.26.136.68; 172.27.136.11; 172.27.136.12; 172.27.136.13; 172.27.136.14; 172.27.136.15; 172.27.136.16; 172.27.136.17; 172.27.136.18; 172.27.136.19; 172.27.136.20; 172.27.136.21; 172.27.136.22; 172.27.136.23; 172.27.136.24; 172.27.136.25; 172.27.136.26; 172.27.136.27; 172.27.136.28; 172.27.136.29; 172.27.136.30; 172.27.136.31; 172.27.136.32</t>
  </si>
  <si>
    <t>172.26.4.2; 172.26.4.3</t>
  </si>
  <si>
    <t>172.26.133.20; 172.26.172.3</t>
  </si>
  <si>
    <t>172.26.4.2; 172.26.136.5; 172.26.136.40-172.26.136.54; 172.27.8.11-172.27.8.15; 172.27.136.11-172.27.136.25; 172.27.136.5; 172.27.4.0/23; 172.26.4.3</t>
  </si>
  <si>
    <t>172.26.136.5; 172.26.136.40-172.26.136.54; 172.26.4.3</t>
  </si>
  <si>
    <t>172.26.172.0/23; 172.26.176.0/23; 172.26.178.0/23</t>
  </si>
  <si>
    <t>172.26.174.2; 172.27.174.2; 172.26.174.0/23; 172.27.174.0/23</t>
  </si>
  <si>
    <t>172.27.4.2</t>
  </si>
  <si>
    <t>172.27.136.11-172.27.136.25</t>
  </si>
  <si>
    <t>n-172.26.136.0-23</t>
  </si>
  <si>
    <t>172.26.172.2; 172.26.176.2; 172.26.178.2</t>
  </si>
  <si>
    <t>172.26.7.24; 172.26.33.199; 172.27.7.24</t>
  </si>
  <si>
    <t>172.26.133.13; 172.26.7.10; 172.27.133.9; 172.27.7.5</t>
  </si>
  <si>
    <t>172.26.138.11</t>
  </si>
  <si>
    <t>[Disabled]  bvldmzwapp0009.l48ics.net</t>
  </si>
  <si>
    <t>172.26.145.10; 172.26.145.11; 172.26.150.6; 172.26.150.7; 172.26.150.8; 172.26.150.9; 172.27.145.10; 172.27.150.6; 172.27.150.8; 172.27.150.9</t>
  </si>
  <si>
    <t>[Disabled]  grp-ot-solarwinds-servu-sftp</t>
  </si>
  <si>
    <t>172.26.155.5; 172.26.155.6; 172.26.155.7</t>
  </si>
  <si>
    <t>172.26.7.5</t>
  </si>
  <si>
    <t>172.26.7.5; 172.26.39.5; 172.26.39.6</t>
  </si>
  <si>
    <t>172.26.7.12; 172.27.7.6; 172.26.7.9; 172.27.7.4</t>
  </si>
  <si>
    <t>172.26.151.8; 172.27.151.4; 172.26.133.16</t>
  </si>
  <si>
    <t>172.26.32.116; 172.26.32.113; 172.26.32.114; 172.26.32.111; 172.26.32.112</t>
  </si>
  <si>
    <t>172.26.32.118; 172.26.39.7; 172.26.39.8; 172.27.32.105; 172.26.32.107; 172.26.32.108; 172.27.32.102; 172.27.32.103; 172.26.39.5; 172.26.39.6; 172.26.32.113; 172.26.32.114; 172.27.32.100; 172.27.32.101</t>
  </si>
  <si>
    <t>172.26.155.11; 172.26.155.12</t>
  </si>
  <si>
    <t>172.26.155.15; 172.26.151.24; 172.26.151.20; 172.26.151.21; 172.27.151.8; 172.27.151.9; 172.26.151.25; 172.26.151.26; 172.27.151.12; 172.27.151.13; 172.26.151.10; 172.26.151.9; 172.27.151.6; 172.27.151.7</t>
  </si>
  <si>
    <t>172.26.7.25; 172.27.7.25</t>
  </si>
  <si>
    <t>172.26.151.134; 172.26.151.27; 172.26.151.7; 172.27.151.2; 172.27.151.4; 172.27.151.5</t>
  </si>
  <si>
    <t>172.26.7.9; 172.27.7.4; 172.26.32.113; 172.26.32.114; 172.26.32.111; 172.26.32.112; 172.27.32.100; 172.27.32.101</t>
  </si>
  <si>
    <t>172.26.32.113; 172.26.32.114; 172.26.32.111; 172.26.32.112</t>
  </si>
  <si>
    <t>172.26.133.15</t>
  </si>
  <si>
    <t>172.26.151.8; 172.27.151.4</t>
  </si>
  <si>
    <t>[Disabled]  bvlicswapp0013.l48ics.net</t>
  </si>
  <si>
    <t>172.26.168.4</t>
  </si>
  <si>
    <t>172.26.133.10; 172.26.155.11; 172.26.155.12</t>
  </si>
  <si>
    <t>172.26.151.10; 172.26.151.9; 172.27.151.6; 172.27.151.7; 172.26.151.27; 172.27.151.2</t>
  </si>
  <si>
    <t>172.26.7.9</t>
  </si>
  <si>
    <t>172.26.32.110; 172.27.32.104; 172.26.32.113; 172.26.32.114; 172.27.32.100; 172.27.32.101</t>
  </si>
  <si>
    <t>172.26.133.7; 172.27.133.7</t>
  </si>
  <si>
    <t>172.26.7.5; 172.26.7.9; 172.26.39.9; 172.27.7.4; 172.26.7.12</t>
  </si>
  <si>
    <t>172.26.7.9; 172.27.7.4; 172.26.7.12</t>
  </si>
  <si>
    <t>172.26.7.5; 172.26.39.9</t>
  </si>
  <si>
    <t>172.26.39.5; 172.26.39.6; 172.27.32.100; 172.27.32.101; 172.26.32.113; 172.26.32.114</t>
  </si>
  <si>
    <t>172.26.161.198; 172.27.161.200; 172.26.161.197; 172.27.161.199; 172.26.161.195; 172.26.161.206; 172.26.161.218; 172.26.161.221; 172.26.161.223; 172.26.161.241; 172.26.161.242; 172.26.161.243; 172.26.161.244; 172.26.161.245; 172.26.33.198; 172.26.33.204; 172.27.161.204; 172.27.161.205; 172.27.33.199; 172.27.33.200; 172.26.161.211; 172.26.161.212</t>
  </si>
  <si>
    <t>[Disabled]  bvlicsuapp0002.l48ics.net; [Disabled]  ramtwrnozomi1</t>
  </si>
  <si>
    <t>172.26.7.24; 172.27.7.24; 172.26.133.25; 172.27.133.25</t>
  </si>
  <si>
    <t>172.26.32.113; 172.26.32.114</t>
  </si>
  <si>
    <t>172.26.32.110; 172.26.7.12; 172.27.32.104</t>
  </si>
  <si>
    <t>172.26.39.10; 172.26.39.11; 172.27.39.2; 172.27.39.4</t>
  </si>
  <si>
    <t>172.26.7.18; 172.27.7.13</t>
  </si>
  <si>
    <t>172.26.39.10; 172.26.19.3; 172.26.19.4; 172.26.39.11; 172.26.19.5; 172.26.19.6; 172.26.7.18; 172.26.7.22; 172.27.7.13; 172.27.7.22; 172.27.39.2; 172.27.19.3; 172.27.19.4; 172.27.39.4; 172.27.19.5; 172.27.19.6</t>
  </si>
  <si>
    <t>172.26.7.22; 172.27.7.22; 172.26.7.8; 172.27.7.8; 172.27.7.14</t>
  </si>
  <si>
    <t>172.26.7.8; 172.26.7.22; 172.27.7.22; 172.26.133.21; 172.27.133.15; 172.26.133.24; 172.27.133.24; 172.26.157.5; 172.26.157.6; 172.27.157.5; 172.27.157.6</t>
  </si>
  <si>
    <t>172.26.155.22</t>
  </si>
  <si>
    <t>172.26.157.5; 172.26.157.6; 172.27.157.5; 172.27.157.6; 172.26.155.19; 172.27.155.3</t>
  </si>
  <si>
    <t>172.26.7.22; 172.27.7.22</t>
  </si>
  <si>
    <t>172.26.7.18; 172.26.7.22; 172.27.7.13; 172.27.7.22</t>
  </si>
  <si>
    <t>[Disabled]  grp-dmz-forgerock-am-servers; [Disabled]  grp-dmz-forgerock-console-access-servers-test</t>
  </si>
  <si>
    <t>[Disabled]  grp-ot-forgerock-ds-servers; [Disabled]  grp-ot-forgerock-ds-servers-test</t>
  </si>
  <si>
    <t>172.26.19.3; 172.26.19.4; 172.26.19.5; 172.26.19.6; 172.26.39.10; 172.26.39.11; 172.26.39.12; 172.27.39.2; 172.27.39.3; 172.27.39.4; 172.26.7.18; 172.27.7.13; 172.26.7.22; 172.27.7.22; 172.26.19.7; 172.26.19.8; 172.27.19.7; 172.27.19.8; 172.27.19.3; 172.27.19.4; 172.27.19.5; 172.27.19.6</t>
  </si>
  <si>
    <t>172.26.157.5; 172.26.157.6; 172.27.157.5; 172.27.157.6; 172.26.155.19; 172.27.155.3; 172.26.157.7; 172.26.157.8; 172.27.157.7; 172.27.157.8; 172.26.155.20; 172.27.155.4</t>
  </si>
  <si>
    <t>172.26.133.9</t>
  </si>
  <si>
    <t>172.27.32.102; 172.27.32.103; 172.27.32.105</t>
  </si>
  <si>
    <t>172.26.133.11; 172.26.133.9; 172.26.133.13; 172.27.133.9</t>
  </si>
  <si>
    <t>172.26.133.8; 172.27.133.8</t>
  </si>
  <si>
    <t>172.26.151.134; 172.26.151.7; 172.27.151.5; 172.26.155.5; 172.26.155.6; 172.26.155.7</t>
  </si>
  <si>
    <t>172.26.7.5; 172.26.7.9; 172.27.7.4; 172.26.32.113; 172.26.32.114; 172.26.32.111; 172.26.32.112</t>
  </si>
  <si>
    <t>172.26.39.7; 172.26.39.8</t>
  </si>
  <si>
    <t>172.26.133.11; 172.26.7.6; 172.26.133.9; 172.26.155.13; 172.26.155.14; 172.26.155.15; 172.26.155.16; 172.26.155.17; 172.26.155.10</t>
  </si>
  <si>
    <t>172.26.156.5; 172.27.156.5; 172.26.156.4; 172.27.156.4</t>
  </si>
  <si>
    <t>[Disabled]  grp-ot-nozomi-tower-sensors</t>
  </si>
  <si>
    <t>[Disabled]  n-172.26.168.0-25; [Disabled]  n-172.26.170.0-25; [Disabled]  n-172.27.168.0-25; [Disabled]  n-172.27.170.0-25</t>
  </si>
  <si>
    <t>[Disabled]  grp-all-tcom-devices; [Disabled]  grp-all-vmware; [Disabled]  grp-all-windows-servers</t>
  </si>
  <si>
    <t>172.26.161.98; 172.26.161.99; 172.27.161.98; 172.26.162.134; 172.26.162.135; 172.26.162.136; 172.26.162.137; 172.26.162.138; 172.26.162.139; 172.26.169.6; 172.27.162.130; 172.27.162.132; 172.27.162.133; 172.27.162.134; 172.27.162.136; 172.27.162.137</t>
  </si>
  <si>
    <t>[Disabled]  grp-ot-claroty-spare-sites</t>
  </si>
  <si>
    <t>172.26.170.22; 172.26.168.10; 172.26.168.11; 172.26.168.12; 172.26.168.3; 172.26.168.4; 172.26.168.5; 172.26.168.6; 172.26.168.7; 172.26.168.9; 172.26.180.0/22; 172.27.168.10; 172.27.168.11; 172.27.168.12; 172.27.168.13; 172.27.168.4; 172.27.168.5; 172.27.168.6; 172.27.168.7; 172.27.168.8; 172.27.180.0/22; 172.26.170.18; 172.26.170.19; 172.27.170.6; 172.27.170.7; 172.26.154.5; 172.26.154.6; 172.27.154.5; 172.27.154.6</t>
  </si>
  <si>
    <t>[Disabled]  grp-claroty-bvl-hoc-dmz-centralops-sac; [Disabled]  grp-dmz-claroty-sac-servers</t>
  </si>
  <si>
    <t>[Disabled]  grp-dmz-claroty-sac-servers</t>
  </si>
  <si>
    <t>10.1.115.0/24; 10.102.100.0/22; 10.102.104.0/22; 10.102.108.0/22; 10.102.112.0/22; 10.102.116.0/22; 10.102.120.0/22; 10.102.164.0/22; 10.102.4.0/22; 10.102.40.0/22; 10.102.44.0/22; 10.102.47.251; 10.102.47.252; 10.102.48.0/22; 10.102.52.0/22; 10.102.56.0/22; 10.102.60.0/22; 10.102.64.0/22; 10.102.8.0/22; 10.102.92.0/22; 10.102.96.0/22; 10.103.0.0/16; 10.103.204.0/22; 10.104.0.0/22; 10.104.12.0/22; 10.104.16.0/22; 10.104.20.0/22; 10.104.24.0/22; 10.104.28.0/22; 10.104.4.0/22; 10.104.40.0/22; 10.104.8.0/22; 10.105.0.0/22; 10.105.12.0/22; 10.105.128.0/22; 10.105.132.0/22; 10.105.136.0/22; 10.105.140.0/22; 10.105.148.0/22; 10.105.16.0/22; 10.105.20.0/22; 10.105.24.0/22; 10.105.28.0/22; 10.105.32.0/22; 10.105.36.0/22; 10.105.4.0/22; 10.105.40.0/22; 10.105.44.0/22; 10.105.48.0/22; 10.105.52.0/22; 10.105.60.0/22; 10.105.64.0/22; 10.105.76.0/22; 10.105.8.0/22; 10.106.4.0/22; 10.106.8.0/22; 10.107.0.0/22; 10.107.12.0/22; 10.107.16.0/22; 10.107.20.0/22; 10.107.24.0/22; 10.107.28.0/22; 10.107.8.0/22; 10.130.234.1; 10.130.7.0/24; 10.131.38.0/24; 10.150.72.0/21; 10.153.100.0/23; 10.153.102.0/23; 10.153.104.0/23; 10.153.106.0/24; 10.153.107.0/24; 10.153.32.0/24; 10.153.33.0/24; 10.153.34.0/23; 10.153.34.1; 10.153.36.0/23; 10.153.38.0/23; 10.153.40.0/23; 10.153.42.0/24; 10.153.43.0/24; 10.153.48.0/24; 10.153.49.0/24; 10.153.50.0/23; 10.153.50.1; 10.153.52.0/23; 10.153.54.0/23; 10.153.56.0/23; 10.153.58.0/24; 10.153.59.0/24; 10.153.64.0/24; 10.153.65.0/24; 10.153.66.0/23; 10.153.66.1; 10.153.68.0/23; 10.153.70.0/23; 10.153.72.0/23; 10.153.74.0/24; 10.153.75.0/24; 10.153.80.0/24; 10.153.81.0/24; 10.153.82.0/23; 10.153.82.1; 10.153.84.0/23; 10.153.86.0/23; 10.153.88.0/23; 10.153.90.0/24; 10.153.91.0/24; 10.153.96.0/24; 10.153.97.0/24; 10.153.98.0/23; 10.153.98.1; 10.202.0.48/30; 10.202.0.52/30; 10.202.0.56/30; 10.202.0.60/30; 10.202.192.0/24; 10.202.193.0/24; 10.202.194.0/23; 10.202.196.0/23; 10.202.198.0/23; 10.202.200.0/23; 10.202.202.0/24; 10.202.203.0/24; 10.202.204.0/23; 10.202.204.1; 10.202.208.0/24; 10.202.209.0/24; 10.202.210.0/23; 10.202.212.0/23; 10.202.214.0/23; 10.202.216.0/23; 10.202.218.0/24; 10.202.219.0/24; 10.202.220.0/23; 10.202.220.1; 10.202.224.0/24; 10.202.225.0/24; 10.202.226.0/23; 10.202.228.0/23; 10.202.230.0/23; 10.202.232.0/23; 10.202.234.0/24; 10.202.235.0/24; 10.202.240.0/24; 10.202.241.0/24; 10.202.242.0/23; 10.202.244.0/23; 10.202.246.0/23; 10.202.248.0/23; 10.202.250.0/24; 10.202.251.0/24; 10.202.4.0/23; 10.202.4.1; 10.202.6.0/23; 10.202.6.1; 10.240.130.148/30; 10.240.130.152/30; 10.240.130.20/30; 10.240.130.212/30; 10.240.130.216/30; 10.240.130.24/30; 10.240.130.32/30; 10.240.130.36/30; 10.240.130.44/30; 10.240.130.48/30; 10.240.130.84/30; 10.240.130.88/30; 10.240.131.148/30; 10.240.131.152/30; 10.240.131.160/30; 10.240.131.164/30; 10.240.132.148/30; 10.240.132.152/30; 10.240.132.160/30; 10.240.132.164/30; 10.240.132.20/30; 10.240.132.212/30; 10.240.132.216/30; 10.240.132.224/30; 10.240.132.236/30; 10.240.132.24/30; 10.240.139.160/30; 10.240.139.164/30; 10.240.139.172/30; 10.240.139.176/30; 10.240.140.160/30; 10.240.140.164/30; 10.240.140.172/30; 10.240.140.176/30; 10.240.140.184/30; 10.240.140.188/30; 10.240.142.20/30; 10.240.142.24/30; 10.240.142.84/30; 10.240.142.88/30; 10.240.144.148/30; 10.240.144.152/30; 10.240.145.212/30; 10.240.145.216/30; 10.240.146.20/30; 10.240.146.212/30; 10.240.146.216/30; 10.240.146.224/30; 10.240.146.228/30; 10.240.146.236/30; 10.240.146.24/30; 10.240.146.240/30; 10.240.146.32/30; 10.240.146.40/30; 10.240.146.84/30; 10.240.146.88/30; 10.240.147.20/30; 10.240.147.24/30; 10.240.147.84/30; 10.240.147.88/30; 10.240.148.20/30; 10.240.148.24/30; 10.240.148.32/30; 10.240.148.36/30; 10.240.148.44/30; 10.240.148.48/30; 10.240.154.84/30; 10.240.154.88/30; 10.240.156.20/30; 10.240.156.24/30; 10.240.156.84/30; 10.240.156.88/30; 10.240.162.148/30; 10.240.162.152/30; 10.240.192.0/30; 10.240.192.12/30; 10.240.192.4/30; 10.240.192.8/30; 10.254.254.136/29; 10.36.10.128/27; 10.36.104.0/27; 10.36.104.112/30; 10.36.11.0/27; 10.36.11.128/27; 10.36.12.0/27; 10.36.12.128/27; 10.36.13.0/27; 10.36.13.128/27; 10.36.14.0/27; 10.36.14.128/27; 10.36.15.0/27; 10.36.15.128/27; 10.36.16.0/27; 10.36.16.128/27; 10.36.17.0/27; 10.36.17.128/27; 10.36.18.0/27; 10.36.18.128/27; 10.36.19.0/27; 10.36.19.128/27; 10.36.20.0/27; 10.36.20.128/27; 10.36.21.0/27; 10.36.21.128/27; 10.36.22.0/27; 10.36.25.0/27; 10.36.25.128/27; 10.36.26.0/27; 10.36.26.128/27; 10.36.27.0/27; 10.36.28.0/27; 10.36.28.128/27; 10.36.29.0/27; 10.36.29.128/27; 10.36.29.240/30; 10.36.30.0/27; 10.36.4.0/27; 10.36.4.128/27; 10.36.45.128/27; 10.36.46.0/27; 10.36.46.128/27; 10.36.47.0/27; 10.36.47.128/27; 10.36.48.0/27; 10.36.48.128/27; 10.36.49.0/27; 10.36.49.128/27; 10.36.5.0/27; 10.36.5.128/27; 10.36.50.0/27; 10.36.50.128/27; 10.36.51.0/27; 10.36.51.128/27; 10.36.52.128/27; 10.36.53.0/27; 10.36.55.0/27; 10.36.55.128/27; 10.36.56.0/27; 10.36.56.128/27; 10.36.57.0/27; 10.36.60.0/27; 10.36.60.112/30; 10.36.60.128/27; 10.36.61.0/27; 10.36.61.112/30; 10.36.61.128/27; 10.36.62.0/27; 10.36.62.128/27; 10.36.63.0/27; 10.36.63.128/27; 10.36.64.0/27; 10.36.64.128/27; 10.36.65.0/27; 10.36.65.128/27; 10.36.66.0/27; 10.36.66.112/30; 10.36.66.116/30; 10.36.66.128/27; 10.36.66.240/30; 10.36.66.244/30; 10.36.7.128/27; 10.36.70.0/27; 10.36.70.128/27; 10.36.71.0/27; 10.38.0.16/28; 10.38.0.64/28; 10.40.0.0/24; 10.40.1.0/24; 10.40.10.0/24; 10.40.100.0/23; 10.40.102.0/23; 10.40.104.0/23; 10.40.106.0/24; 10.40.107.0/24; 10.40.11.0/24; 10.40.112.0/24; 10.40.113.0/24; 10.40.114.0/23; 10.40.114.1; 10.40.116.0/23; 10.40.118.0/23; 10.40.120.0/23; 10.40.122.0/24; 10.40.123.0/24; 10.40.128.0/24; 10.40.129.0/24; 10.40.130.0/23; 10.40.130.1; 10.40.132.0/23; 10.40.134.0/23; 10.40.136.0/23; 10.40.138.0/24; 10.40.139.0/24; 10.40.144.0/24; 10.40.145.0/24; 10.40.146.0/23; 10.40.146.1; 10.40.148.0/23; 10.40.150.0/23; 10.40.152.0/23; 10.40.154.0/24; 10.40.155.0/24; 10.40.16.0/24; 10.40.160.0/24; 10.40.161.0/24; 10.40.162.0/23; 10.40.162.1; 10.40.164.0/23; 10.40.166.0/23; 10.40.168.0/23; 10.40.17.0/24; 10.40.170.0/24; 10.40.171.0/24; 10.40.176.0/24; 10.40.177.0/24; 10.40.178.0/23; 10.40.178.1; 10.40.18.0/23; 10.40.18.1; 10.40.180.0/23; 10.40.182.0/23; 10.40.184.0/23; 10.40.186.0/24; 10.40.187.0/24; 10.40.192.0/24; 10.40.193.0/24; 10.40.194.0/23; 10.40.194.1; 10.40.196.0/23; 10.40.198.0/23; 10.40.2.0/23; 10.40.20.0/23; 10.40.20.1; 10.40.200.0/23; 10.40.202.0/24; 10.40.203.0/24; 10.40.208.0/24; 10.40.209.0/24; 10.40.210.0/23; 10.40.210.1; 10.40.212.0/23; 10.40.214.0/23; 10.40.216.0/23; 10.40.218.0/24; 10.40.219.0/24; 10.40.22.0/23; 10.40.224.0/24; 10.40.225.0/24; 10.40.226.0/23; 10.40.226.1; 10.40.228.0/23; 10.40.230.0/23; 10.40.232.0/23; 10.40.234.0/24; 10.40.235.0/24; 10.40.24.0/23; 10.40.240.0/24; 10.40.241.0/24; 10.40.242.0/23; 10.40.242.1; 10.40.244.0/23; 10.40.246.0/23; 10.40.248.0/23; 10.40.250.0/24; 10.40.251.0/24; 10.40.26.0/24; 10.40.27.0/24; 10.40.32.0/24; 10.40.33.0/24; 10.40.34.0/23; 10.40.34.1; 10.40.36.0/23; 10.40.38.0/23; 10.40.4.0/23; 10.40.40.0/23; 10.40.42.0/24; 10.40.43.0/24; 10.40.48.0/24; 10.40.49.0/24; 10.40.50.0/23; 10.40.50.1; 10.40.52.0/23; 10.40.54.0/23; 10.40.56.0/23; 10.40.58.0/24; 10.40.59.0/24; 10.40.6.0/23; 10.40.64.0/24; 10.40.65.0/24; 10.40.66.0/23; 10.40.66.1; 10.40.68.0/23; 10.40.70.0/23; 10.40.72.0/23; 10.40.74.0/24; 10.40.75.0/24; 10.40.8.0/23; 10.40.80.0/24; 10.40.81.0/23; 10.40.82.0/23; 10.40.82.1; 10.40.84.0/23; 10.40.86.0/23; 10.40.88.0/23; 10.40.90.0/24; 10.40.91.0/24; 10.40.96.0/24; 10.40.97.0/24; 10.40.98.0/23; 10.40.98.1; 10.41.100.0/23; 10.41.102.0/23; 10.41.104.0/23; 10.41.106.0/24; 10.41.107.0/24; 10.41.112.0/24; 10.41.113.0/24; 10.41.114.0/23; 10.41.114.1; 10.41.118.0/23; 10.41.120.0/23; 10.41.122.0/24; 10.41.123.0/24; 10.41.128.0/24; 10.41.129.0/24; 10.41.130.0/23; 10.41.130.1; 10.41.132.0/23; 10.41.134.0/23; 10.41.136.0/23; 10.41.138.0/24; 10.41.139.0/24; 10.41.144.0/24; 10.41.145.0/24; 10.41.146.0/23; 10.41.146.1; 10.41.148.0/23; 10.41.150.0/23; 10.41.152.0/23; 10.41.154.0/24; 10.41.155.0/24; 10.41.160.0/24; 10.41.161.0/24; 10.41.162.0/23; 10.41.162.1; 10.41.164.0/23; 10.41.166.0/23; 10.41.168.0/23; 10.41.170.0/24; 10.41.171.0/24; 10.41.176.0/24; 10.41.177.0/24; 10.41.178.0/23; 10.41.178.1; 10.41.180.0/23; 10.41.184.0/23; 10.41.186.0/24; 10.41.187.0/24; 10.41.192.0/24; 10.41.193.0/24; 10.41.194.0/23; 10.41.194.1; 10.41.196.0/23; 10.41.198.0/23; 10.41.200.0/23; 10.41.202.0/24; 10.41.203.0/24; 10.41.208.0/24; 10.41.209.0/24; 10.41.210.0/23; 10.41.210.1; 10.41.212.0/23; 10.41.214.0/23; 10.41.216.0/23; 10.41.218.0/24; 10.41.219.0/24; 10.41.224.0/24; 10.41.225.0/24; 10.41.226.0/23; 10.41.226.1; 10.41.228.0/23; 10.41.230.0/23; 10.41.232.0/23; 10.41.234.0/24; 10.41.235.0/24; 10.41.240.0/24; 10.41.241.0/24; 10.41.242.0/23; 10.41.242.1; 10.41.244.0/23; 10.41.246.0/23; 10.41.248.0/23; 10.41.250.0/24; 10.41.251.0/24; 10.41.64.0/24; 10.41.65.0/24; 10.41.66.0/23; 10.41.68.0/23; 10.41.70.0/23; 10.41.72.0/23; 10.41.74.0/24; 10.41.75.0/24; 10.41.76.0/22; 10.41.80.0/24; 10.41.81.0/24; 10.41.82.0/23; 10.41.84.0/23; 10.41.86.0/23; 10.41.88.0/23; 10.41.90.0/24; 10.41.91.0/24; 10.41.96.0/24; 10.41.97.0/24; 10.41.98.0/23; 10.41.98.1; 10.42.0.0/24; 10.42.1.0/24; 10.42.10.0/24; 10.42.100.0/23; 10.42.102.0/23; 10.42.104.0/23; 10.42.106.0/24; 10.42.107.0/24; 10.42.11.0/24; 10.42.112.0/24; 10.42.113.0/24; 10.42.114.0/23; 10.42.114.1; 10.42.116.0/23; 10.42.118.0/23; 10.42.120.0/23; 10.42.122.0/22; 10.42.123.0/24; 10.42.128.0/24; 10.42.129.0/24; 10.42.130.0/23; 10.42.130.1; 10.42.132.0/23; 10.42.134.0/23; 10.42.136.0/23; 10.42.138.0/24; 10.42.139.0/24; 10.42.144.0/24; 10.42.145.0/24; 10.42.146.0/23; 10.42.146.1; 10.42.148.0/23; 10.42.150.0/23; 10.42.152.0/23; 10.42.154.0/24; 10.42.155.0/24; 10.42.16.0/24; 10.42.160.0/24; 10.42.161.0/24; 10.42.162.0/23; 10.42.162.1; 10.42.164.0/23; 10.42.166.0/23; 10.42.168.0/23; 10.42.17.0/24; 10.42.170.0/24; 10.42.171.0/24; 10.42.176.0/24; 10.42.177.0/24; 10.42.178.0/23; 10.42.178.1; 10.42.18.0/23; 10.42.18.1; 10.42.180.0/23; 10.42.182.0/23; 10.42.184.0/23; 10.42.186.0/24; 10.42.187.0/24; 10.42.192.0/24; 10.42.193.0/24; 10.42.194.0/23; 10.42.194.1; 10.42.196.0/23; 10.42.198.0/23; 10.42.2.0/23; 10.42.2.1; 10.42.20.0/23; 10.42.200.0/23; 10.42.202.0/24; 10.42.203.0/24; 10.42.208.0/24; 10.42.209.0/24; 10.42.210.0/23; 10.42.210.1; 10.42.212.0/23; 10.42.214.0/23; 10.42.216.0/23; 10.42.218.0/24; 10.42.219.0/24; 10.42.22.0/23; 10.42.224.0/24; 10.42.225.0/24; 10.42.226.0/23; 10.42.226.1; 10.42.228.0/23; 10.42.230.0/23; 10.42.232.0/23; 10.42.234.0/24; 10.42.235.0/24; 10.42.24.0/23; 10.42.240.0/24; 10.42.241.0/24; 10.42.242.0/23; 10.42.242.1; 10.42.244.0/23; 10.42.246.0/23; 10.42.248.0/23; 10.42.250.0/24; 10.42.251.0/24; 10.42.252.0/22; 10.42.26.0/24; 10.42.27.0/24; 10.42.32.0/24; 10.42.33.0/24; 10.42.34.0/23; 10.42.34.1; 10.42.36.0/23; 10.42.38.0/23; 10.42.4.0/23; 10.42.40.0/23; 10.42.42.0/24; 10.42.43.0/24; 10.42.48.0/24; 10.42.49.0/24; 10.42.50.0/23; 10.42.50.1; 10.42.52.0/23; 10.42.54.0/23; 10.42.56.0/23; 10.42.58.0/24; 10.42.59.0/24; 10.42.6.0/23; 10.42.64.0/24; 10.42.65.0/24; 10.42.66.0/23; 10.42.66.1; 10.42.68.0/23; 10.42.70.0/23; 10.42.72.0/23; 10.42.74.0/24; 10.42.75.0/24; 10.42.8.0/23; 10.42.80.0/24; 10.42.81.0/24; 10.42.82.0/23; 10.42.82.1; 10.42.84.0/23; 10.42.86.0/23; 10.42.88.0/23; 10.42.90.0/24; 10.42.91.0/24; 10.42.96.0/24; 10.42.97.0/24; 10.42.98.0/23; 10.42.98.1; 10.43.0.0/24; 10.43.1.0/24; 10.43.10.0/24; 10.43.11.0/24; 10.43.128.0/24; 10.43.129.0/24; 10.43.130.0/23; 10.43.130.1; 10.43.132.0/23; 10.43.134.0/23; 10.43.136.0/23; 10.43.138.0/24; 10.43.139.0/24; 10.43.140.0/22; 10.43.144.0/24; 10.43.145.0/24; 10.43.146.0/23; 10.43.146.1; 10.43.148.0/23; 10.43.150.0/23; 10.43.152.0/23; 10.43.154.0/24; 10.43.155.0/24; 10.43.160.0/24; 10.43.161.0/24; 10.43.162.0/23; 10.43.162.1; 10.43.164.0/23; 10.43.166.0/23; 10.43.168.0/23; 10.43.170.0/24; 10.43.171.0/24; 10.43.176.0/24; 10.43.177.0/24; 10.43.178.0/23; 10.43.178.1; 10.43.180.0/23; 10.43.182.0/23; 10.43.184.0/23; 10.43.186.0/24; 10.43.187.0/24; 10.43.192.0/24; 10.43.193.0/24; 10.43.194.0/23; 10.43.194.1; 10.43.196.0/23; 10.43.198.0/23; 10.43.2.0/23; 10.43.2.1; 10.43.200.0/23; 10.43.202.0/24; 10.43.203.0/24; 10.43.208.0/23; 10.43.209.0/24; 10.43.210.0/23; 10.43.210.1; 10.43.212.0/23; 10.43.214.0/23; 10.43.216.0/23; 10.43.218.0/24; 10.43.219.0/24; 10.43.224.0/24; 10.43.225.0/24; 10.43.226.0/23; 10.43.226.1; 10.43.228.0/23; 10.43.230.0/23; 10.43.232.0/23; 10.43.234.0/24; 10.43.235.0/24; 10.43.240.0/24; 10.43.241.0/24; 10.43.242.0/23; 10.43.242.1; 10.43.244.0/23; 10.43.246.0/23; 10.43.248.0/23; 10.43.250.0/24; 10.43.251.0/24; 10.43.32.0/24; 10.43.33.0/24; 10.43.34.0/23; 10.43.34.1; 10.43.36.0/23; 10.43.38.0/23; 10.43.4.0/23; 10.43.40.0/23; 10.43.42.0/24; 10.43.43.0/24; 10.43.44.0/22; 10.43.6.0/23; 10.43.8.0/23; 10.44.0.0/24; 10.44.1.0/24; 10.44.10.0/24; 10.44.100.0/23; 10.44.102.0/23; 10.44.104.0/23; 10.44.106.0/24; 10.44.107.0/24; 10.44.11.0/24; 10.44.112.0/24; 10.44.113.0/24; 10.44.114.0/23; 10.44.114.1; 10.44.116.0/23; 10.44.118.0/23; 10.44.120.0/23; 10.44.122.0/24; 10.44.123.0/24; 10.44.128.0/24; 10.44.129.0/24; 10.44.130.0/23; 10.44.130.1; 10.44.132.0/23; 10.44.134.0/23; 10.44.136.0/23; 10.44.138.0/24; 10.44.139.0/24; 10.44.144.0/24; 10.44.145.0/24; 10.44.146.0/23; 10.44.146.1; 10.44.148.0/23; 10.44.150.0/23; 10.44.152.0/23; 10.44.154.0/24; 10.44.155.0/24; 10.44.16.0/24; 10.44.160.0/24; 10.44.161.0/24; 10.44.162.0/23; 10.44.164.0/23; 10.44.166.0/23; 10.44.168.0/23; 10.44.17.0/24; 10.44.170.0/24; 10.44.171.0/24; 10.44.172.0/22; 10.44.18.0/23; 10.44.18.1; 10.44.2.0/23; 10.44.2.1; 10.44.20.0/23; 10.44.22.0/23; 10.44.24.0/23; 10.44.26.0/24; 10.44.27.0/24; 10.44.32.0/24; 10.44.33.0/24; 10.44.34.0/23; 10.44.34.1; 10.44.36.0/23; 10.44.38.0/23; 10.44.4.0/23; 10.44.40.0/23; 10.44.42.0/24; 10.44.43.0/24; 10.44.48.0/24; 10.44.49.0/24; 10.44.50.0/23; 10.44.50.1; 10.44.52.0/23; 10.44.54.0/23; 10.44.56.0/23; 10.44.58.0/24; 10.44.59.0/24; 10.44.6.0/23; 10.44.64.0/24; 10.44.65.0/24; 10.44.66.0/23; 10.44.66.1; 10.44.68.0/23; 10.44.70.0/23; 10.44.72.0/23; 10.44.74.0/24; 10.44.75.0/24; 10.44.8.0/23; 10.44.80.0/24; 10.44.81.0/24; 10.44.82.0/23; 10.44.82.1; 10.44.84.0/23; 10.44.86.0/23; 10.44.88.0/23; 10.44.90.0/24; 10.44.91.0/24; 10.44.96.0/24; 10.44.97.0/24; 10.44.98.0/23; 10.44.98.1; 10.45.100.0/23; 10.45.102.0/23; 10.45.104.0/23; 10.45.106.0/24; 10.45.107.0/24; 10.45.96.0/24; 10.45.97.0/24; 10.45.98.0/23; 10.45.98.1; 10.46.14.128/27; 10.47.216.0/21; 10.47.224.0/21; 10.47.232.0/21; 10.47.240.0/21; 10.47.248.0/21; 11.128.142.0/23; 164.123.255.96/29; 172.17.16.0/27; 172.17.20.0/22; 172.17.24.0/22; 172.17.28.0/27; 172.17.28.192/27; 172.17.28.64/27; 172.17.29.0/27; 172.17.29.192/27; 172.17.29.64/27; 172.17.30.0/27; 172.17.30.64/27; 172.17.36.0/22; 172.17.44.0/22; 172.17.48.0/22; 172.17.52.0/22; 172.17.56.0/22; 172.17.60.0/27; 172.17.60.128/27; 172.17.60.160/27; 172.17.60.192/27; 172.17.60.32/27; 172.17.60.64/27; 172.17.60.96/27; 172.17.68.0/27; 172.17.72.128/27; 172.17.72.160/27; 172.17.72.32/27; 172.17.72.64/27; 172.17.72.96/27; 172.17.76.0/27; 172.17.76.32/27; 172.17.76.64/27; 172.17.76.96/27; 172.17.8.0/22; 172.20.84.0/24; 192.168.12.0/24; 10.103.12.0/22; 10.103.144.0/22; 10.103.148.0/22; 10.103.156.0/22; 10.103.16.0/22; 10.103.172.0/22; 10.103.180.0/22; 10.103.184.0/22; 10.103.20.0/22; 10.103.208.0/22; 10.103.24.0/22; 10.103.36.0/22; 10.103.40.0/22; 10.103.56.0/22; 10.102.0.0/16; 10.104.0.0/16; 10.105.0.0/16; 10.107.0.0/16; 10.108.0.0/16; 10.202.0.0/16; 10.102.0.216/29; 10.102.124.0/22; 10.102.128.0/27; 10.102.128.128/26; 10.102.128.192/26; 10.102.128.64/26; 10.102.129.0/26; 10.102.129.128/26; 10.102.129.192/26; 10.102.129.64/26; 10.102.130.128/26; 10.102.130.64/26; 10.102.131.0/27; 10.102.131.160/27; 10.102.131.192/27; 10.102.131.224/27; 10.102.131.32/27; 10.102.131.96/27; 10.102.132.0/22; 10.102.136.0/22; 10.102.140.0/22; 10.102.148.0/22; 10.102.156.0/27; 10.102.156.128/27; 10.102.156.160/27; 10.102.156.192/27; 10.102.156.224/27; 10.102.156.32/27; 10.102.251.32/27; 10.102.251.64/27; 10.102.80.0/22; 10.102.84.0/22; 10.102.88.0/22; 10.103.192.0/22; 10.103.196.0/22; 10.103.200.0/22; 10.105.28.1/22; 10.105.56.0/22; 10.107.4.0/22; 10.147.36.0/23; 10.147.40.0/23; 10.147.52.0/23; 10.152.0.0/19; 10.152.32.0/19; 10.152.64.0/19; 10.152.96.0/19; 172.17.16.0/22; 172.17.28.0/22; 172.17.60.0/22; 172.17.68.0/22; 172.17.72.0/22; 172.17.76.0/22</t>
  </si>
  <si>
    <t>10.102.100.0/22; 10.102.116.0/22; 10.102.120.0/22; 10.102.164.0/22; 10.102.48.0/22; 10.102.52.0/22; 10.102.56.0/22; 10.102.60.0/22; 10.102.64.0/22; 10.102.84.0/22; 10.102.88.0/22; 10.102.92.0/22; 10.105.4.0/22; 10.107.0.0/22; 10.107.12.0/22; 10.107.16.0/22; 10.107.24.0/22; 10.107.28.0/22; 10.107.8.0/22; 10.131.37.0/24; 10.131.46.0/23; 10.137.0.0/16; 10.144.128.0/24; 10.144.129.0/24; 10.144.130.0/24; 10.144.132.0/24; 10.144.133.0/24; 10.144.134.0/24; 10.144.136.0/24; 10.144.137.0/24; 10.144.141.0/24; 10.144.142.0/24; 10.144.144.0/24; 10.144.145.0/24; 10.146.128.0/23; 10.146.130.0/23; 10.146.132.0/23; 10.146.134.0/23; 10.146.136.0/23; 10.146.138.0/23; 10.146.144.0/23; 10.146.146.0/23; 10.146.148.0/23; 10.146.150.0/23; 10.146.152.0/23; 10.146.154.0/23; 10.146.160.0/23; 10.146.162.0/23; 10.146.164.0/23; 10.146.166.0/23; 10.146.168.0/23; 10.146.170.0/23; 10.146.176.0/23; 10.146.178.0/23; 10.146.180.0/23; 10.146.182.0/23; 10.146.184.0/23; 10.146.186.0/23; 10.146.193.0/24; 10.146.194.0/24; 10.146.195.0/24; 10.146.196.0/24; 10.146.197.0/24; 10.146.198.0/24; 10.146.199.0/24; 10.146.200.0/24; 10.146.248.0/23; 10.146.250.0/23; 10.146.252.0/23; 10.146.254.0/23; 10.147.34.0/23; 10.147.36.0/23; 10.147.38.0/23; 10.147.40.0/23; 10.147.42.0/23; 10.147.44.0/23; 10.147.48.0/23; 10.147.50.0/23; 10.147.52.0/23; 10.150.64.0/23; 10.150.72.0/21; 10.152.0.0/19; 10.152.32.0/19; 10.152.64.0/19; 10.152.96.0/19; 10.153.100.0/23; 10.153.102.0/23; 10.153.104.0/23; 10.153.106.0/24; 10.153.107.0/24; 10.153.33.0/24; 10.153.34.0/23; 10.153.36.0/23; 10.153.38.0/23; 10.153.40.0/23; 10.153.42.0/24; 10.153.43.0/24; 10.153.49.0/24; 10.153.50.0/23; 10.153.52.0/23; 10.153.54.0/23; 10.153.56.0/23; 10.153.58.0/24; 10.153.59.0/24; 10.153.65.0/24; 10.153.66.0/23; 10.153.68.0/23; 10.153.70.0/23; 10.153.72.0/23; 10.153.74.0/24; 10.153.75.0/24; 10.153.81.0/24; 10.153.82.0/23; 10.153.84.0/23; 10.153.86.0/23; 10.153.88.0/23; 10.153.90.0/24; 10.153.91.0/24; 10.153.97.0/24; 10.153.98.0/23; 10.202.193.0/24; 10.202.194.0/23; 10.202.196.0/23; 10.202.198.0/23; 10.202.200.0/23; 10.202.202.0/24; 10.202.203.0/24; 10.202.204.0/23; 10.202.209.0/24; 10.202.210.0/23; 10.202.212.0/23; 10.202.214.0/23; 10.202.216.0/23; 10.202.218.0/24; 10.202.219.0/24; 10.202.220.0/23; 10.202.225.0/24; 10.202.226.0/23; 10.202.228.0/23; 10.202.230.0/23; 10.202.232.0/23; 10.202.234.0/24; 10.202.235.0/24; 10.202.241.0/24; 10.202.242.0/23; 10.202.244.0/23; 10.202.246.0/23; 10.202.248.0/23; 10.202.250.0/24; 10.202.251.0/24; 10.202.4.0/23; 10.202.6.0/23; 10.41.100.0/23; 10.41.102.0/23; 10.41.104.0/23; 10.41.106.0/24; 10.41.107.0/24; 10.41.113.0/24; 10.41.114.0/23; 10.41.116.0/23; 10.41.118.0/23; 10.41.120.0/23; 10.41.122.0/24; 10.41.123.0/24; 10.41.129.0/24; 10.41.130.0/23; 10.41.132.0/23; 10.41.134.0/23; 10.41.136.0/23; 10.41.138.0/24; 10.41.139.0/24; 10.41.145.0/24; 10.41.146.0/23; 10.41.148.0/23; 10.41.150.0/23; 10.41.154.0/24; 10.41.155.0/24; 10.41.161.0/24; 10.41.162.0/23; 10.41.164.0/23; 10.41.166.0/23; 10.41.168.0/23; 10.41.170.0/24; 10.41.171.0/24; 10.41.177.0/24; 10.41.178.0/23; 10.41.180.0/23; 10.41.182.0/23; 10.41.184.0/23; 10.41.186.0/24; 10.41.187.0/24; 10.41.193.0/24; 10.41.194.0/23; 10.41.196.0/23; 10.41.198.0/23; 10.41.200.0/23; 10.41.202.0/24; 10.41.203.0/24; 10.41.209.0/24; 10.41.210.0/23; 10.41.212.0/23; 10.41.214.0/23; 10.41.216.0/23; 10.41.218.0/24; 10.41.219.0/24; 10.41.225.0/24; 10.41.226.0/23; 10.41.228.0/23; 10.41.230.0/23; 10.41.232.0/23; 10.41.234.0/24; 10.41.235.0/24; 10.41.241.0/24; 10.41.242.0/23; 10.41.244.0/23; 10.41.246.0/23; 10.41.248.0/23; 10.41.250.0/24; 10.41.251.0/24; 10.41.97.0/24; 10.41.98.0/23; 10.42.1.0/24; 10.42.10.0/24; 10.42.100.0/23; 10.42.102.0/23; 10.42.104.0/23; 10.42.106.0/24; 10.42.107.0/24; 10.42.11.0/24; 10.42.17.0/24; 10.42.18.0/23; 10.42.2.0/23; 10.42.20.0/23; 10.42.22.0/23; 10.42.24.0/23; 10.42.26.0/24; 10.42.27.0/24; 10.42.34.0/23; 10.42.36.0/23; 10.42.38.0/23; 10.42.4.0/23; 10.42.40.0/23; 10.42.42.0/24; 10.42.43.0/24; 10.42.49.0/24; 10.42.50.0/23; 10.42.52.0/23; 10.42.54.0/23; 10.42.56.0/23; 10.42.58.0/24; 10.42.59.0/24; 10.42.6.0/23; 10.42.65.0/24; 10.42.66.0/23; 10.42.68.0/23; 10.42.70.0/23; 10.42.72.0/23; 10.42.74.0/24; 10.42.75.0/24; 10.42.8.0/23; 10.42.81.0/24; 10.42.82.0/23; 10.42.84.0/23; 10.42.86.0/23; 10.42.88.0/23; 10.42.90.0/24; 10.42.91.0/24; 10.42.97.0/24; 10.42.98.0/23; 10.43.33.0/24; 10.43.34.0/23; 10.43.36.0/23; 10.43.38.0/23; 10.43.40.0/23; 10.43.42.0/24; 10.43.43.0/24; 10.43.44.0/22; 10.45.100.0/23; 10.45.102.0/23; 10.45.104.0/23; 10.45.106.0/24; 10.45.107.0/24; 10.45.114.0/23; 10.45.116.0/23; 10.45.118.0/23; 10.45.120.0/23; 10.45.122.0/24; 10.45.123.0/24; 10.45.97.0/24; 10.45.98.0/23; 10.47.216.0/21; 10.47.224.0/21; 10.47.232.0/21; 10.47.240.0/21</t>
  </si>
  <si>
    <t>10.103.0.0/16; 10.106.4.0/22; 10.106.8.0/22; 10.202.0.0/16; 10.43.160.0/24; 10.44.160.0/24; 10.107.12.0/22; 10.107.16.0/22; 10.107.20.0/22; 10.107.24.0/22; 10.107.28.0/22; 10.107.4.0/22; 10.107.8.0/22; 10.47.216.0/21; 10.47.224.0/21; 10.47.232.0/21; 10.47.248.0/21; 172.17.16.0/22; 172.17.20.0/22; 172.17.28.0/22; 172.17.36.0/22; 172.17.48.0/22; 172.17.52.0/22; 172.17.56.0/22; 172.17.60.0/22; 172.17.72.0/22; 172.17.8.0/22; 10.102.128.128/26; 10.102.128.192/26; 10.102.128.64/26; 10.102.129.0/26; 10.102.129.192/26; 10.102.129.64/26; 10.102.130.64/26; 10.102.131.160/27; 10.102.84.0/22; 10.102.88.0/22; 10.104.12.0/22; 10.104.16.0/22; 10.104.20.0/22; 10.104.24.0/22; 10.104.28.0/22; 10.104.4.0/22; 10.104.40.0/22; 10.104.8.0/22; 10.147.36.0/23; 10.147.40.0/23; 10.152.32.0/19; 10.152.64.0/19; 10.152.96.0/19; 10.105.0.0/22; 10.105.12.0/22; 10.105.128.0/22; 10.105.132.0/22; 10.105.136.0/22; 10.105.140.0/22; 10.105.148.0/22; 10.105.16.0/22; 10.105.24.0/22; 10.105.32.0/22; 10.105.36.0/22; 10.105.4.0/22; 10.105.40.0/22; 10.105.44.0/22; 10.105.48.0/22; 10.105.52.0/22; 10.105.56.0/22; 10.105.60.0/22; 10.105.64.0/22; 10.105.76.0/22; 10.105.8.0/22; 10.102.104.0/22; 10.102.108.0/22; 10.102.112.0/22; 10.102.116.0/22; 10.102.120.0/22; 10.102.124.0/22; 10.102.129.128/26; 10.102.130.128/26; 10.102.131.0/27; 10.102.131.192/27; 10.102.131.224/27; 10.102.131.32/27; 10.102.131.96/27; 10.102.132.0/22; 10.102.136.0/22; 10.102.140.0/22; 10.102.148.0/22; 10.102.156.0/27; 10.102.156.128/27; 10.102.156.160/27; 10.102.156.192/27; 10.102.156.224/27; 10.102.156.32/27; 10.102.164.0/22; 10.102.251.32/27; 10.102.251.64/27; 10.102.40.0/22; 10.102.44.0/22; 10.102.48.0/22; 10.102.56.0/22; 10.102.60.0/22; 10.102.64.0/22; 10.102.80.0/22; 10.102.92.0/22; 10.102.96.0/22; 10.147.52.0/23; 10.152.0.0/19; 10.43.140.0/22</t>
  </si>
  <si>
    <t>l48-cnmaestro.l48ics.net</t>
  </si>
  <si>
    <t>[Disabled]  grp-dmz-claroty-sac-servers; [Disabled]  sra.gslbext.l48ics.net</t>
  </si>
  <si>
    <t>[Disabled]  rdh-mmac1.l48ics.net; [Disabled]  rkt-mmac1.l48ics.net; [Disabled]  whf-mmac1.l48ics.net</t>
  </si>
  <si>
    <t>[Disabled]  rdh-mmac2.l48ics.net; [Disabled]  rkt-mmac2.l48ics.net; [Disabled]  whf-mmac2.l48ics.net</t>
  </si>
  <si>
    <t>[Disabled]  rdh-mmac3.l48ics.net; [Disabled]  rkt-mmac3.l48ics.net; [Disabled]  whf-mmac3.l48ics.net</t>
  </si>
  <si>
    <t>10.147.40.180; 10.147.40.181; 10.147.40.188; 10.147.40.189; 10.147.40.190; 10.147.40.191; 10.147.40.192; 10.147.40.252; 10.147.45.103; 10.147.45.104; 10.147.45.105; 10.147.45.108; 10.147.45.11; 10.147.45.112; 10.147.45.113; 10.147.45.33; 10.147.45.34; 10.147.45.35; 10.147.45.36; 10.147.45.37; 10.147.45.41; 10.147.45.62; 10.147.45.8; 10.147.45.9; 10.147.53.112; 10.147.53.127; 10.147.53.66; 10.147.53.67; 10.147.53.71; 10.147.53.72; 10.147.53.73; 10.147.53.74; 10.147.53.75; 10.152.1.134; 10.152.1.138; 10.152.1.140; 10.152.1.142; 10.152.1.144; 10.152.1.148; 10.152.1.150; 10.152.1.152; 10.152.1.161; 10.152.1.162; 10.152.1.163; 10.152.1.164; 10.152.1.165; 10.152.1.166; 10.152.33.155; 10.152.33.158; 10.152.33.160; 10.152.33.162; 10.152.33.164; 10.152.33.178; 10.152.33.179; 10.152.33.180; 10.152.33.181; 10.152.33.182; 10.152.33.183; 10.152.33.184; 10.152.33.185; 10.152.33.186; 10.152.33.187; 10.152.33.188; 10.152.33.189; 10.152.33.190; 10.152.33.191; 10.152.33.192; 10.152.33.193; 10.152.33.194; 10.152.33.195; 10.152.33.196; 10.152.33.199</t>
  </si>
  <si>
    <t>[Disabled]  grp-field-hmi-web-interfaces</t>
  </si>
  <si>
    <t>[Disabled]  grp-delaware-basin-west-subnets</t>
  </si>
  <si>
    <t>10.102.0.216/29; 10.102.100.0/22; 10.102.104.0/22; 10.102.108.0/22; 10.102.112.0/22; 10.102.116.0/22; 10.102.120.0/22; 10.102.124.0/22; 10.102.128.0/27; 10.102.128.128/26; 10.102.128.192/26; 10.102.128.64/26; 10.102.129.0/26; 10.102.129.128/26; 10.102.129.192/26; 10.102.129.64/26; 10.102.130.128/26; 10.102.130.64/26; 10.102.131.0/27; 10.102.131.160/27; 10.102.131.192/27; 10.102.131.224/27; 10.102.131.32/27; 10.102.131.96/27; 10.102.132.0/22; 10.102.136.0/22; 10.102.140.0/22; 10.102.148.0/22; 10.102.156.0/27; 10.102.156.128/27; 10.102.156.160/27; 10.102.156.192/27; 10.102.156.224/27; 10.102.156.32/27; 10.102.164.0/22; 10.102.251.32/27; 10.102.251.64/27; 10.102.4.0/22; 10.102.40.0/22; 10.102.44.0/22; 10.102.48.0/22; 10.102.56.0/22; 10.102.60.0/22; 10.102.64.0/22; 10.102.80.0/22; 10.102.84.0/22; 10.102.88.0/22; 10.102.92.0/22; 10.102.96.0/22; 10.103.12.0/22; 10.103.144.0/22; 10.103.148.0/22; 10.103.156.0/22; 10.103.16.0/22; 10.103.172.0/22; 10.103.180.0/22; 10.103.184.0/22; 10.103.192.0/22; 10.103.196.0/22; 10.103.20.0/22; 10.103.200.0/22; 10.103.204.0/22; 10.103.208.0/22; 10.103.24.0/22; 10.103.36.0/22; 10.103.40.0/22; 10.103.56.0/22; 10.104.0.0/22; 10.104.12.0/22; 10.104.16.0/22; 10.104.20.0/22; 10.104.24.0/22; 10.104.28.0/22; 10.104.4.0/22; 10.104.40.0/22; 10.104.8.0/22; 10.105.0.0/22; 10.105.12.0/22; 10.105.128.0/22; 10.105.132.0/22; 10.105.136.0/22; 10.105.140.0/22; 10.105.148.0/22; 10.105.16.0/22; 10.105.20.0/22; 10.105.24.0/22; 10.105.28.1/22; 10.105.32.0/22; 10.105.36.0/22; 10.105.4.0/22; 10.105.40.0/22; 10.105.44.0/22; 10.105.48.0/22; 10.105.52.0/22; 10.105.56.0/22; 10.105.60.0/22; 10.105.64.0/22; 10.105.76.0/22; 10.105.8.0/22; 10.106.4.0/22; 10.106.8.0/22; 10.107.12.0/22; 10.107.16.0/22; 10.107.20.0/22; 10.107.24.0/22; 10.107.28.0/22; 10.107.4.0/22; 10.107.8.0/22; 10.147.36.0/23; 10.147.40.0/23; 10.147.52.0/23; 10.152.0.0/19; 10.152.32.0/19; 10.152.64.0/19; 10.152.96.0/19; 10.202.0.0/16; 10.47.216.0/21; 10.47.224.0/21; 10.47.232.0/21; 10.47.240.0/21; 10.47.248.0/21; 172.17.16.0/22; 172.17.20.0/22; 172.17.24.0/22; 172.17.28.0/22; 172.17.36.0/22; 172.17.44.0/22; 172.17.48.0/22; 172.17.52.0/22; 172.17.56.0/22; 172.17.60.0/22; 172.17.68.0/22; 172.17.72.0/22; 172.17.76.0/22; 172.17.8.0/22</t>
  </si>
  <si>
    <t>10.105.0.0/22; 10.105.12.0/22; 10.105.128.0/22; 10.105.132.0/22; 10.105.136.0/22; 10.105.140.0/22; 10.105.148.0/22; 10.105.16.0/22; 10.105.24.0/22; 10.105.32.0/22; 10.105.36.0/22; 10.105.4.0/22; 10.105.40.0/22; 10.105.44.0/22; 10.105.48.0/22; 10.105.52.0/22; 10.105.56.0/22; 10.105.60.0/22; 10.105.64.0/22; 10.105.76.0/22; 10.105.8.0/22; 10.202.0.0/16; 10.103.0.0/16; 10.106.4.0/22; 10.106.8.0/22; 10.43.160.0/24; 10.44.160.0/24; 10.107.12.0/22; 10.107.16.0/22; 10.107.20.0/22; 10.107.24.0/22; 10.107.28.0/22; 10.107.4.0/22; 10.107.8.0/22; 10.47.216.0/21; 10.47.224.0/21; 10.47.232.0/21; 10.47.248.0/21; 172.17.16.0/22; 172.17.20.0/22; 172.17.28.0/22; 172.17.36.0/22; 172.17.48.0/22; 172.17.52.0/22; 172.17.56.0/22; 172.17.60.0/22; 172.17.72.0/22; 172.17.8.0/22; 10.102.128.128/26; 10.102.128.192/26; 10.102.128.64/26; 10.102.129.0/26; 10.102.129.192/26; 10.102.129.64/26; 10.102.130.64/26; 10.102.131.160/27; 10.102.84.0/22; 10.102.88.0/22; 10.104.12.0/22; 10.104.16.0/22; 10.104.20.0/22; 10.104.24.0/22; 10.104.28.0/22; 10.104.4.0/22; 10.104.40.0/22; 10.104.8.0/22; 10.147.36.0/23; 10.147.40.0/23; 10.152.32.0/19; 10.152.64.0/19; 10.152.96.0/19; 10.102.104.0/22; 10.102.108.0/22; 10.102.112.0/22; 10.102.116.0/22; 10.102.120.0/22; 10.102.124.0/22; 10.102.129.128/26; 10.102.130.128/26; 10.102.131.0/27; 10.102.131.192/27; 10.102.131.224/27; 10.102.131.32/27; 10.102.131.96/27; 10.102.132.0/22; 10.102.136.0/22; 10.102.140.0/22; 10.102.148.0/22; 10.102.156.0/27; 10.102.156.128/27; 10.102.156.160/27; 10.102.156.192/27; 10.102.156.224/27; 10.102.156.32/27; 10.102.164.0/22; 10.102.251.32/27; 10.102.251.64/27; 10.102.40.0/22; 10.102.44.0/22; 10.102.48.0/22; 10.102.56.0/22; 10.102.60.0/22; 10.102.64.0/22; 10.102.80.0/22; 10.102.92.0/22; 10.102.96.0/22; 10.147.52.0/23; 10.152.0.0/19; 10.43.140.0/22</t>
  </si>
  <si>
    <t>10.148.255.11; 10.148.255.14; 10.148.255.15; 10.148.255.71; 10.37.8.68</t>
  </si>
  <si>
    <t>172.26.16.130; 172.26.16.5; 172.26.33.204; 172.27.16.130</t>
  </si>
  <si>
    <t>10.148.255.16; 10.148.255.10; 10.148.255.12; 10.148.255.17; 10.148.255.70; 10.148.255.73; 10.37.8.67; 10.37.8.69; 10.37.8.70; 10.148.255.11; 10.148.255.14; 10.148.255.15; 10.148.255.71; 10.37.8.68; 158.139.145.27; 158.139.145.29; 158.139.145.30; 158.139.73.37; 158.139.73.39; 158.139.73.41; 158.139.73.42; 172.26.144.2; 172.26.144.3; 172.26.144.4; 172.26.144.5; 172.26.144.6; 172.26.144.8; 172.26.144.9; 172.26.145.10; 172.26.145.11; 172.26.145.13; 172.26.145.14; 172.26.145.15; 172.26.145.2; 172.26.145.3; 172.26.145.4; 172.27.144.2; 172.27.145.10; 172.27.145.12; 172.27.145.2; 172.27.145.3</t>
  </si>
  <si>
    <t>172.26.33.5; 172.26.33.6; 172.26.33.7; 172.27.33.5; 172.27.33.6; 172.27.33.7</t>
  </si>
  <si>
    <t>172.26.161.98; 172.26.161.99; 172.27.161.98; 10.132.106.5; 10.132.106.6; 10.132.106.7; 10.132.122.5; 10.132.122.6; 10.132.138.5; 10.132.154.5; 10.132.154.6; 10.132.154.7; 10.132.170.5; 10.132.170.6; 10.132.170.7; 10.132.186.5; 10.132.186.6; 10.132.186.7; 10.132.218.5; 10.132.218.6; 10.132.26.5; 10.132.26.6; 10.132.26.7; 10.132.26.8; 10.132.42.5; 10.132.42.6; 10.132.42.7; 10.132.42.8; 10.132.58.5; 10.132.90.5; 10.133.10.5; 10.133.122.5; 10.133.42.5; 10.133.42.6; 10.133.42.7; 10.133.74.6; 10.133.90.5; 10.133.90.6; 10.146.248.151; 10.146.248.152; 10.146.250.151; 10.146.250.152; 10.146.252.37; 10.147.41.126; 10.147.45.114; 10.147.45.115; 10.147.45.116; 10.147.53.122; 10.148.242.50; 10.148.249.30; 10.148.254.132; 10.149.241.80; 10.149.242.10; 10.149.244.80; 10.149.244.82; 10.150.64.212; 10.150.64.213; 10.150.64.214; 10.150.64.216; 10.152.1.200; 10.152.65.128; 10.153.59.4; 10.153.74.4; 10.32.239.0/26; 10.34.0.48/29; 10.34.0.56/29; 10.34.4.176; 10.35.0.2; 10.35.0.3; 10.36.0.176/29; 10.36.0.48/29; 10.36.1.176/29; 10.36.1.48/29; 10.36.10.176/29; 10.36.10.48/29; 10.36.11.176/29; 10.36.11.48/29; 10.36.12.176/29; 10.36.12.48/29; 10.36.13.176/29; 10.36.13.48/29; 10.36.14.176/29; 10.36.14.48/29; 10.36.15.176/29; 10.36.15.48/29; 10.36.16.176/29; 10.36.16.48/29; 10.36.17.176/29; 10.36.17.48/29; 10.36.18.176/29; 10.36.18.48/29; 10.36.19.176/29; 10.36.19.48/29; 10.36.2.176/29; 10.36.2.48/29; 10.36.20.176/29; 10.36.20.48/29; 10.36.21.176/29; 10.36.21.48/29; 10.36.22.48/29; 10.36.25.176/29; 10.36.25.48/29; 10.36.254.176/29; 10.36.254.96/27; 10.36.255.176/29; 10.36.255.48/29; 10.36.255.50; 10.36.26.176/29; 10.36.26.48/29; 10.36.27.176/29; 10.36.27.48/29; 10.36.28.176/29; 10.36.28.48/29; 10.36.29.48/29; 10.36.3.176/29; 10.36.3.48/29; 10.36.35.176/29; 10.36.35.48/29; 10.36.36.176/29; 10.36.36.48/29; 10.36.37.176/29; 10.36.37.48/29; 10.36.38.176/29; 10.36.38.48/29; 10.36.39.176/29; 10.36.39.48/29; 10.36.4.176/29; 10.36.4.48/29; 10.36.45.176/29; 10.36.45.48/29; 10.36.46.176/29; 10.36.46.48/29; 10.36.47.176/29; 10.36.47.48/29; 10.36.48.176/29; 10.36.48.48/29; 10.36.49.176/29; 10.36.49.48/29; 10.36.5.176/29; 10.36.5.48/29; 10.36.50.176/29; 10.36.50.48/29; 10.36.51.176/29; 10.36.51.48/29; 10.36.52.48/29; 10.36.53.48/29; 10.36.55.176/29; 10.36.55.48/29; 10.36.56.176/29; 10.36.56.48/29; 10.36.57.176/29; 10.36.57.48/29; 10.36.60.176/29; 10.36.60.48/29; 10.36.61.176/29; 10.36.61.48/29; 10.36.62.176/29; 10.36.62.48/29; 10.36.63.176/29; 10.36.63.48/29; 10.36.64.176/29; 10.36.64.48/29; 10.36.65.176/29; 10.36.65.48/29; 10.36.7.176/29; 10.36.70.176/29; 10.36.70.48/29; 10.36.71.48/29; 10.36.75.176/29; 10.36.75.48/29; 10.36.76.176/29; 10.36.76.48/29; 10.36.77.176/29; 10.36.77.48/29; 10.36.78.176/29; 10.36.78.48/29; 10.36.79.176/29; 10.36.79.48/29; 10.36.80.176/29; 10.36.80.48/29; 10.36.81.48/29; 10.36.85.176/29; 10.36.86.176/29; 10.36.86.48/29; 10.36.87.176/29; 10.36.87.48/29; 10.36.88.176/29; 10.36.88.48/29; 10.36.89.176/29; 10.36.89.48/29; 10.36.90.176/29; 10.36.90.48/29; 10.36.91.176/29; 10.36.91.48/29; 10.37.24.0/29; 10.37.8.9; 10.43.218.4; 172.26.161.64/27; 172.26.161.68; 172.26.161.69; 172.26.161.70; 172.26.161.71; 172.26.161.72-172.26.161.83; 172.26.161.78; 172.26.161.79; 172.26.161.94; 172.27.161.64/27; 172.27.161.68; 172.27.161.69; 172.27.161.70; 172.27.161.71; 172.27.161.78; 172.27.161.79; 172.28.127.0/24; 172.28.127.2</t>
  </si>
  <si>
    <t>[Disabled]  grp-ot-panorama; [Disabled]  grp-otfw-mgmt</t>
  </si>
  <si>
    <t>172.26.7.9; 172.26.32.113; 172.27.7.4</t>
  </si>
  <si>
    <t>10.102.0.0/16; 10.103.0.0/16; 10.104.0.0/16; 10.105.0.0/16; 10.106.0.0/16; 10.107.0.0/16; 10.107.12.0/24; 10.107.4.0/22; 10.107.8.0/22; 10.108.0.0/16; 10.202.0.0/16; 10.3.54.0/24; 10.57.0.0/22; 11.128.142.0/23; 11.180.160.0/24; 11.183.104.0/24; 11.183.105.0/24; 11.183.106.0/24; 11.183.107.0/24; 11.186.230.0/23; 11.186.232.0/23; 11.188.230.0/23; 164.123.255.96/29; 172.20.84.0/24; 192.168.12.0/24; 192.168.13.0/24; 10.1.115.0/24; 10.102.0.160/29; 10.102.0.168/29; 10.102.100.0/22; 10.102.104.0/22; 10.102.108.0/22; 10.102.112.0/22; 10.102.116.0/22; 10.102.120.0/22; 10.102.164.0/22; 10.102.4.0/22; 10.102.40.0/22; 10.102.44.0/22; 10.102.47.251; 10.102.47.252; 10.102.48.0/22; 10.102.52.0/22; 10.102.56.0/22; 10.102.60.0/22; 10.102.64.0/22; 10.102.8.0/22; 10.102.84.0/22; 10.102.88.0/22; 10.102.92.0/22; 10.102.96.0/22; 10.103.204.0/22; 10.104.0.0/22; 10.104.12.0/22; 10.104.16.0/22; 10.104.20.0/22; 10.104.24.0/22; 10.104.28.0/22; 10.104.4.0/22; 10.104.40.0/22; 10.104.8.0/22; 10.105.0.0/22; 10.105.12.0/22; 10.105.128.0/22; 10.105.132.0/22; 10.105.136.0/22; 10.105.140.0/22; 10.105.148.0/22; 10.105.16.0/22; 10.105.20.0/22; 10.105.24.0/22; 10.105.28.0/22; 10.105.32.0/22; 10.105.36.0/22; 10.105.4.0/22; 10.105.40.0/22; 10.105.44.0/22; 10.105.48.0/22; 10.105.52.0/22; 10.105.60.0/22; 10.105.64.0/22; 10.105.76.0/22; 10.105.8.0/22; 10.106.4.0/22; 10.106.8.0/22; 10.107.0.0/22; 10.107.12.0/22; 10.107.16.0/22; 10.107.20.0/22; 10.107.24.0/22; 10.107.28.0/22; 10.114.0.0/16; 10.114.104.0/21; 10.114.112.0/21; 10.114.120.0/22; 10.114.128.0/20; 10.114.144.0/21; 10.114.152.0/22; 10.114.156.0/22; 10.114.16.0/22; 10.114.20.0/22; 10.114.28.0/22; 10.114.36.0/22; 10.114.40.0/22; 10.114.44.0/22; 10.114.48.0/22; 10.114.52.0/22; 10.114.56.0/22; 10.114.60.0/22; 10.114.64.0/22; 10.114.72.0/22; 10.114.76.0/22; 10.114.8.0/22; 10.114.80.0/22; 10.114.84.0/22; 10.114.88.0/22; 10.114.92.0/22; 10.114.96.0/21; 10.115.10.1/23; 10.115.105.1/23; 10.115.106.0/24; 10.115.107.0/24; 10.115.108.1/22; 10.115.113.0/24; 10.115.12.1/23; 10.115.14.1/23; 10.115.24.1/23; 10.115.26.1/23; 10.115.28.1/23; 10.115.30.1/23; 10.115.32.1/23; 10.115.34.1/23; 10.115.36.1/23; 10.115.38.1/23; 10.115.8.1/23; 10.130.10.0/24; 10.130.11.0/24; 10.130.14.0/24; 10.130.15.0/24; 10.130.18.0/24; 10.130.19.0/24; 10.130.192.0/24; 10.130.193.0/24; 10.130.194.0/24; 10.130.195.0/24; 10.130.196.0/24; 10.130.197.0/24; 10.130.198.0/24; 10.130.199.0/24; 10.130.2.0/24; 10.130.200.0/24; 10.130.201.0/24; 10.130.202.0/24; 10.130.203.0/24; 10.130.204.0/24; 10.130.205.0/24; 10.130.206.0/24; 10.130.207.0/24; 10.130.208.0/24; 10.130.209.0/24; 10.130.210.0/24; 10.130.211.0/24; 10.130.212.0/24; 10.130.213.0/24; 10.130.214.0/24; 10.130.215.0/24; 10.130.216.0/24; 10.130.217.0/24; 10.130.218.0/24; 10.130.219.0/24; 10.130.22.0/24; 10.130.220.0/24; 10.130.221.0/24; 10.130.222.0/24; 10.130.223.0/24; 10.130.224.0/24; 10.130.225.0/26; 10.130.226.0/23; 10.130.226.1; 10.130.228.0/23; 10.130.228.1; 10.130.23.0/24; 10.130.230.0/23; 10.130.230.1; 10.130.232.0/23; 10.130.232.1; 10.130.234.0/23; 10.130.234.1; 10.130.236.0/23; 10.130.236.1; 10.130.238.0/23; 10.130.238.1; 10.130.240.0/23; 10.130.240.1; 10.130.242.0/23; 10.130.242.1; 10.130.244.0/23; 10.130.244.1; 10.130.250.0/24; 10.130.251.0/24; 10.130.251.32/27; 10.130.26.0/24; 10.130.27.0/24; 10.130.3.0/24; 10.130.30.0/24; 10.130.31.0/24; 10.130.34.0/24; 10.130.35.0/24; 10.130.38.0/24; 10.130.39.0/24; 10.130.6.0/24; 10.130.62.0/24; 10.130.62.125/26; 10.130.62.64/26; 10.130.7.0/24; 10.131.112.0/20; 10.131.128.0/20; 10.131.144.0/20; 10.131.160.0/20; 10.131.176.0/20; 10.131.192.0/20; 10.131.208.0/20; 10.131.37.0/24; 10.131.38.0/24; 10.131.39.0/24; 10.131.46.0/23; 10.131.53.213; 10.131.53.214; 10.131.64.0/20; 10.131.80.0/20; 10.131.96.0/20; 10.132.0.0/24; 10.132.1.0/24; 10.132.10.0/24; 10.132.100.0/23; 10.132.102.0/23; 10.132.104.0/23; 10.132.106.0/24; 10.132.107.0/24; 10.132.108.0/22; 10.132.11.0/24; 10.132.112.0/24; 10.132.113.0/24; 10.132.114.0/23; 10.132.116.0/23; 10.132.118.0/23; 10.132.12.0/22; 10.132.120.0/23; 10.132.122.0/24; 10.132.123.0/24; 10.132.124.0/22; 10.132.128.0/24; 10.132.129.0/24; 10.132.130.0/23; 10.132.132.0/23; 10.132.134.0/23; 10.132.136.0/23; 10.132.138.0/24; 10.132.139.0/24; 10.132.140.0/22; 10.132.144.0/24; 10.132.145.0/24; 10.132.146.0/23; 10.132.148.0/23; 10.132.150.0/23; 10.132.152.0/23; 10.132.154.0/24; 10.132.155.0/24; 10.132.156.0/22; 10.132.16.0/24; 10.132.160.0/24; 10.132.161.0/24; 10.132.162.0/23; 10.132.164.0/23; 10.132.166.0/23; 10.132.168.0/23; 10.132.17.0/24; 10.132.170.0/24; 10.132.171.0/24; 10.132.172.0/22; 10.132.176.0/24; 10.132.177.0/24; 10.132.178.0/23; 10.132.18.0/23; 10.132.180.0/23; 10.132.182.0/23; 10.132.184.0/23; 10.132.186.0/24; 10.132.187.0/24; 10.132.188.0/22; 10.132.192.0/24; 10.132.193.0/24; 10.132.194.0/23; 10.132.196.0/23; 10.132.198.0/23; 10.132.2.0/23; 10.132.20.0/23; 10.132.200.0/23; 10.132.202.0/24; 10.132.203.0/24; 10.132.204.0/22; 10.132.208.0/24; 10.132.209.0/24; 10.132.210.0/23; 10.132.212.0/23; 10.132.214.0/23; 10.132.216.0/23; 10.132.218.0/24; 10.132.219.0/24; 10.132.22.0/23; 10.132.220.0/22; 10.132.224.0/24; 10.132.225.0/24; 10.132.226.0/23; 10.132.228.0/23; 10.132.230.0/23; 10.132.232.0/23; 10.132.234.0/24; 10.132.235.0/24; 10.132.236.0/22; 10.132.24.0/23; 10.132.240.0/24; 10.132.241.0/24; 10.132.242.0/23; 10.132.244.0/23; 10.132.246.0/23; 10.132.248.0/23; 10.132.250.0/24; 10.132.251.0/24; 10.132.252.0/22; 10.132.26.0/24; 10.132.27.0/24; 10.132.28.0/22; 10.132.32.0/24; 10.132.33.0/24; 10.132.34.0/23; 10.132.34.1; 10.132.36.0/23; 10.132.38.0/23; 10.132.4.0/23; 10.132.40.0/23; 10.132.42.0/24; 10.132.43.0/24; 10.132.44.0/22; 10.132.48.0/24; 10.132.49.0/24; 10.132.50.0/23; 10.132.50.1; 10.132.52.0/23; 10.132.54.0/23; 10.132.56.0/23; 10.132.58.0/24; 10.132.59.0/24; 10.132.6.0/23; 10.132.60.0/22; 10.132.64.0/24; 10.132.65.0/2; 10.132.66.0/23; 10.132.68.0/23; 10.132.70.0/23; 10.132.72.0/23; 10.132.74.0/24; 10.132.75.0/24; 10.132.76.0/22; 10.132.8.0/23; 10.132.80.0/24; 10.132.81.0/24; 10.132.82.0/23; 10.132.84.0/23; 10.132.86.0/23; 10.132.88.0/23; 10.132.90.0/24; 10.132.91.0/24; 10.132.92.0/22; 10.132.96.0/24; 10.132.97.0/24; 10.132.98.0/23; 10.133.0.0/24; 10.133.1.0/24; 10.133.10.0/24; 10.133.100.0/23; 10.133.102.0/23; 10.133.104.0/23; 10.133.106.0/24; 10.133.107.0/24; 10.133.108.0/22; 10.133.11.0/24; 10.133.112.0/24; 10.133.113.0/24; 10.133.114.0/23; 10.133.116.0/23; 10.133.118.0/23; 10.133.12.0/22; 10.133.120.0/23; 10.133.122.0/24; 10.133.123.0/24; 10.133.124.0/22; 10.133.128.0/24; 10.133.129.0/24; 10.133.130.0/23; 10.133.132.0/23; 10.133.134.0/23; 10.133.136.0/23; 10.133.138.0/24; 10.133.139.0/24; 10.133.140.0/22; 10.133.144.0/24; 10.133.145.0/24; 10.133.146.0/23; 10.133.148.0/23; 10.133.150.0/23; 10.133.152.0/23; 10.133.154.0/24; 10.133.155.0/24; 10.133.156.0/22; 10.133.16.0/24; 10.133.160.0/24; 10.133.161.0/24; 10.133.162.0/23; 10.133.164.0/23; 10.133.166.0/23; 10.133.168.0/23; 10.133.17.0/24; 10.133.170.0/24; 10.133.171.0/24; 10.133.172.0/22; 10.133.176.0/24; 10.133.177.0/24; 10.133.178.0/23; 10.133.18.0/23; 10.133.180.0/23; 10.133.182.0/23; 10.133.184.0/23; 10.133.186.0/24; 10.133.187.0/24; 10.133.188.0/22; 10.133.192.0/24; 10.133.193.0/24; 10.133.194.0/23; 10.133.196.0/23; 10.133.198.0/23; 10.133.2.0/23; 10.133.20.0/23; 10.133.200.0/23; 10.133.202.0/24; 10.133.203.0/24; 10.133.204.0/22; 10.133.208.0/24; 10.133.209.0/24; 10.133.210.0/23; 10.133.212.0/23; 10.133.214.0/23; 10.133.216.0/23; 10.133.218.0/24; 10.133.219.0/24; 10.133.22.0/23; 10.133.220.0/22; 10.133.224.0/24; 10.133.225.0/24; 10.133.226.0/23; 10.133.228.0/23; 10.133.230.0/23; 10.133.232.0/23; 10.133.234.0/24; 10.133.235.0/24; 10.133.236.0/22; 10.133.24.0/23; 10.133.240.0/24; 10.133.241.0/24; 10.133.242.0/23; 10.133.244.0/23; 10.133.246.0/23; 10.133.248.0/23; 10.133.250.0/24; 10.133.251.0/24; 10.133.252.0/22; 10.133.26.0/24; 10.133.27.0/24; 10.133.28.0/22; 10.133.32.0/24; 10.133.33.0/24; 10.133.34.0/23; 10.133.36.0/23; 10.133.38.0/23; 10.133.4.0/23; 10.133.40.0/23; 10.133.42.0/24; 10.133.43.0/24; 10.133.44.0/22; 10.133.48.0/24; 10.133.49.0/24; 10.133.50.0/23; 10.133.52.0/23; 10.133.54.0/23; 10.133.56.0/23; 10.133.58.0/24; 10.133.59.0/24; 10.133.6.0/23; 10.133.60.0/22; 10.133.64.0/24; 10.133.65.0/24; 10.133.66.0/23; 10.133.68.0/23; 10.133.70.0/23; 10.133.72.0/23; 10.133.74.0/24; 10.133.75.0/24; 10.133.76.0/22; 10.133.8.0/23; 10.133.80.0/24; 10.133.81.0/24; 10.133.82.0/23; 10.133.84.0/23; 10.133.86.0/23; 10.133.88.0/23; 10.133.90.0/24; 10.133.91.0/24; 10.133.92.0/22; 10.133.96.0/24; 10.133.97.0/24; 10.133.98.0/23; 10.134.0.0/24; 10.134.1.0/24; 10.134.10.0/24; 10.134.11.0/24; 10.134.12.0/22; 10.134.16.0/24; 10.134.17.0/24; 10.134.18.0/23; 10.134.2.0/23; 10.134.20.0/23; 10.134.22.0/23; 10.134.24.0/23; 10.134.26.0/24; 10.134.27.0/24; 10.134.28.0/22; 10.134.32.0/24; 10.134.33.0/24; 10.134.34.0/23; 10.134.36.0/23; 10.134.38.0/23; 10.134.4.0/23; 10.134.40.0/23; 10.134.42.0/24; 10.134.43.0/24; 10.134.44.0/22; 10.134.6.0/23; 10.134.8.0/23; 10.137.0.0/16; 10.14.80.0/24; 10.14.81.0/24; 10.140.0.0/16; 10.144.128.0/24; 10.144.129.0/24; 10.144.130.0/24; 10.144.132.0/24; 10.144.133.0/24; 10.144.134.0/24; 10.144.136.0/24; 10.144.137.0/24; 10.144.141.0/24; 10.144.142.0/24; 10.144.144.0/24; 10.144.145.0/24; 10.144.185.0/24; 10.144.186.0/24; 10.144.198.0/24; 10.144.199.0/24; 10.144.200.0/24; 10.144.201.0/24; 10.144.202.0/24; 10.144.203.0/24; 10.144.214.0/24; 10.144.215.0/24; 10.144.217.0/24; 10.144.218.0/24; 10.144.220.0/24; 10.144.221.0/24; 10.144.224.0/24; 10.144.225.0/24; 10.144.226.0/24; 10.144.227.0/24; 10.144.229.0/24; 10.144.230.0/23; 10.146.128.0/23; 10.146.130.0/23; 10.146.132.0/23; 10.146.134.0/23; 10.146.136.0/23; 10.146.138.0/23; 10.146.144.0/23; 10.146.146.0/23; 10.146.148.0/23; 10.146.150.0/23; 10.146.152.0/23; 10.146.154.0/23; 10.146.160.0/23; 10.146.162.0/23; 10.146.164.0/23; 10.146.166.0/23; 10.146.168.0/23; 10.146.170.0/23; 10.146.176.0/23; 10.146.178.0/23; 10.146.180.0/23; 10.146.182.0/23; 10.146.184.0/23; 10.146.186.0/23; 10.146.193.0/24; 10.146.194.0/24; 10.146.195.0/24; 10.146.196.0/24; 10.146.197.0/24; 10.146.198.0/24; 10.146.199.0/24; 10.146.200.0/24; 10.146.248.0/23; 10.146.250.0/23; 10.146.252.0/23; 10.146.254.0/23; 10.147.100.0/24; 10.147.128.0/20; 10.147.144.0/20; 10.147.145.15/32; 10.147.145.17/32; 10.147.145.19/32; 10.147.145.194/32; 10.147.145.200/32; 10.147.160.0/20; 10.147.160.54/32; 10.147.176.0/20; 10.147.20.0/23; 10.147.22.0/23; 10.147.254.240/28; 10.147.26.0/23; 10.147.28.0/23; 10.147.30.39/32; 10.147.34.0/23; 10.147.36.0/23; 10.147.38.0/23; 10.147.40.0/23; 10.147.42.0/23; 10.147.44.0/23; 10.147.48.0/23; 10.147.50.0/23; 10.147.52.0/23; 10.147.54.0/24; 10.147.55.0/24; 10.147.56.0/24; 10.147.59.0/24; 10.147.60.0/24; 10.147.61.0/24; 10.147.62.0/23; 10.147.68.0/22; 10.147.72.0/24; 10.147.76.0/22; 10.147.80.0/21; 10.147.96.0/19; 10.148.0.0/23; 10.148.10.0/23; 10.148.100.0/23; 10.148.102.0/23; 10.148.104.0/23; 10.148.106.0/23; 10.148.112.0/23; 10.148.114.0/23; 10.148.116.0/23; 10.148.118.0/23; 10.148.120.0/23; 10.148.122.0/23; 10.148.128.0/23; 10.148.130.0/23; 10.148.132.0/23; 10.148.134.0/23; 10.148.136.0/23; 10.148.138.0/23; 10.148.144.0/22; 10.148.148.0/23; 10.148.150.0/23; 10.148.152.0/23; 10.148.154.0/23; 10.148.156.0/23; 10.148.16.0/23; 10.148.160.0/20; 10.148.18.0/23; 10.148.2.0/23; 10.148.20.0/23; 10.148.22.0/23; 10.148.24.0/23; 10.148.240.0/23; 10.148.241.0/23; 10.148.242.0/23; 10.148.244.0/23; 10.148.245.0/23; 10.148.246.0/23; 10.148.247.0/23; 10.148.248.0/23; 10.148.249.0/24; 10.148.26.0/23; 10.148.32.0/23; 10.148.34.0/23; 10.148.36.0/23; 10.148.38.0/23; 10.148.4.0/23; 10.148.40.0/23; 10.148.42.0/23; 10.148.48.0/23; 10.148.50.0/23; 10.148.52.0/23; 10.148.54.0/23; 10.148.56.0/23; 10.148.6.0/23; 10.148.64.0/23; 10.148.66.0/23; 10.148.68.0/23; 10.148.70.0/23; 10.148.72.0/23; 10.148.74.0/23; 10.148.8.0/23; 10.148.80.0/23; 10.148.82.0/23; 10.148.84.0/23; 10.148.86.0/23; 10.148.88.0/23; 10.148.90.0/23; 10.148.96.0/23; 10.148.98.0/23; 10.149.0.0/23; 10.149.10.0/23; 10.149.100.0/23; 10.149.102.0/23; 10.149.104.0/23; 10.149.106.0/23; 10.149.112.0/23; 10.149.114.0/23; 10.149.116.0/23; 10.149.118.0/23; 10.149.120.0/23; 10.149.122.0/23; 10.149.128.0/23; 10.149.130.0/23; 10.149.132.0/23; 10.149.134.0/23; 10.149.136.0/23; 10.149.138.0/23; 10.149.144.0/23; 10.149.146.0/23; 10.149.148.0/23; 10.149.150.0/23; 10.149.152.0/23; 10.149.154.0/23; 10.149.16.0/23; 10.149.18.0/23; 10.149.2.0/23; 10.149.20.0/23; 10.149.22.0/23; 10.149.24.0/23; 10.149.240.0/24; 10.149.241.0/24; 10.149.242.0/24; 10.149.243.0/24; 10.149.244.0/24; 10.149.245.0/24; 10.149.246.0/24; 10.149.247.0/24; 10.149.248.0/24; 10.149.249.0/24; 10.149.26.0/23; 10.149.32.0/23; 10.149.34.0/23; 10.149.36.0/23; 10.149.38.0/23; 10.149.4.0/23; 10.149.40.0/23; 10.149.42.0/23; 10.149.48.0/23; 10.149.50.0/23; 10.149.52.0/23; 10.149.54.0/23; 10.149.56.0/23; 10.149.58.0/23; 10.149.6.0/23; 10.149.64.0/23; 10.149.66.0/23; 10.149.68.0/23; 10.149.70.0/23; 10.149.72.0/23; 10.149.74.0/23; 10.149.8.0/23; 10.149.80.0/23; 10.149.82.0/23; 10.149.84.0/23; 10.149.86.0/23; 10.149.88.0/23; 10.149.90.0/23; 10.149.96.0/23; 10.149.98.0/23; 10.150.64.0/23; 10.150.72.0/21; 10.152.0.0/19; 10.152.32.0/19; 10.152.64.0/19; 10.152.96.0/19; 10.153.100.0/23; 10.153.102.0/23; 10.153.104.0/23; 10.153.106.0/24; 10.153.107.0/24; 10.153.32.0/24; 10.153.33.0/24; 10.153.34.0/23; 10.153.34.1; 10.153.36.0/23; 10.153.38.0/23; 10.153.40.0/23; 10.153.42.0/24; 10.153.43.0/24; 10.153.48.0/24; 10.153.49.0/24; 10.153.50.0/23; 10.153.50.1; 10.153.52.0/23; 10.153.54.0/23; 10.153.56.0/23; 10.153.58.0/24; 10.153.59.0/24; 10.153.64.0/24; 10.153.65.0/24; 10.153.66.0/23; 10.153.66.1; 10.153.68.0/23; 10.153.70.0/23; 10.153.72.0/23; 10.153.74.0/24; 10.153.75.0/24; 10.153.80.0/24; 10.153.81.0/24; 10.153.82.0/23; 10.153.82.1; 10.153.84.0/23; 10.153.86.0/23; 10.153.88.0/23; 10.153.90.0/24; 10.153.91.0/24; 10.153.96.0/24; 10.153.97.0/24; 10.153.98.0/23; 10.153.98.1; 10.155.0.0/16; 10.155.10.0/23; 10.155.12.0/23; 10.155.14.0/23; 10.155.16.0/23; 10.155.2.0/23; 10.155.20.0/23; 10.155.22.0/23; 10.155.24.0/23; 10.155.26.0/23; 10.155.28.0/23; 10.155.4.0/23; 10.155.6.0/23; 10.155.8.0/23; 10.202.0.48/30; 10.202.0.52/30; 10.202.0.56/30; 10.202.0.60/30; 10.202.192.0/24; 10.202.193.0/24; 10.202.194.0/23; 10.202.196.0/23; 10.202.198.0/23; 10.202.200.0/23; 10.202.202.0/24; 10.202.203.0/24; 10.202.204.0/23; 10.202.204.1; 10.202.208.0/24; 10.202.209.0/24; 10.202.210.0/23; 10.202.212.0/23; 10.202.214.0/23; 10.202.216.0/23; 10.202.218.0/24; 10.202.219.0/24; 10.202.220.0/23; 10.202.220.1; 10.202.224.0/24; 10.202.225.0/24; 10.202.226.0/23; 10.202.228.0/23; 10.202.230.0/23; 10.202.232.0/23; 10.202.234.0/24; 10.202.235.0/24; 10.202.240.0/24; 10.202.241.0/24; 10.202.242.0/23; 10.202.244.0/23; 10.202.246.0/23; 10.202.248.0/23; 10.202.250.0/24; 10.202.251.0/24; 10.202.4.0/23; 10.202.4.1; 10.202.6.0/23; 10.202.6.1; 10.240.130.148/30; 10.240.130.152/30; 10.240.130.20/30; 10.240.130.212/30; 10.240.130.216/30; 10.240.130.24/30; 10.240.130.32/30; 10.240.130.36/30; 10.240.130.44/30; 10.240.130.48/30; 10.240.130.84/30; 10.240.130.88/30; 10.240.131.148/30; 10.240.131.152/30; 10.240.131.160/30; 10.240.131.164/30; 10.240.132.148/30; 10.240.132.152/30; 10.240.132.160/30; 10.240.132.164/30; 10.240.132.20/30; 10.240.132.212/30; 10.240.132.216/30; 10.240.132.224/30; 10.240.132.236/30; 10.240.132.24/30; 10.240.139.160/30; 10.240.139.164/30; 10.240.139.172/30; 10.240.139.176/30; 10.240.140.160/30; 10.240.140.164/30; 10.240.140.172/30; 10.240.140.176/30; 10.240.140.184/30; 10.240.140.188/30; 10.240.142.20/30; 10.240.142.24/30; 10.240.142.84/30; 10.240.142.88/30; 10.240.144.148/30; 10.240.144.152/30; 10.240.145.212/30; 10.240.145.216/30; 10.240.146.20/30; 10.240.146.212/30; 10.240.146.216/30; 10.240.146.224/30; 10.240.146.228/30; 10.240.146.236/30; 10.240.146.24/30; 10.240.146.240/30; 10.240.146.32/30; 10.240.146.40/30; 10.240.146.84/30; 10.240.146.88/30; 10.240.147.20/30; 10.240.147.24/30; 10.240.147.84/30; 10.240.147.88/30; 10.240.148.20/30; 10.240.148.24/30; 10.240.148.32/30; 10.240.148.36/30; 10.240.148.44/30; 10.240.148.48/30; 10.240.154.84/30; 10.240.154.88/30; 10.240.156.20/30; 10.240.156.24/30; 10.240.156.84/30; 10.240.156.88/30; 10.240.162.148/30; 10.240.162.152/30; 10.240.192.0/30; 10.240.192.12/30; 10.240.192.4/30; 10.240.192.8/30; 10.240.193.0/30; 10.240.193.100/30; 10.240.193.104/30; 10.240.193.108/30; 10.240.193.112/30; 10.240.193.116/30; 10.240.193.12/30; 10.240.193.120/30; 10.240.193.124/30; 10.240.193.128/30; 10.240.193.132/30; 10.240.193.136/30; 10.240.193.140/30; 10.240.193.144/30; 10.240.193.148/30; 10.240.193.152/30; 10.240.193.156/30; 10.240.193.16/30; 10.240.193.160/30; 10.240.193.164/30; 10.240.193.176/30; 10.240.193.180/30; 10.240.193.184/30; 10.240.193.188/30; 10.240.193.20/30; 10.240.193.208/30; 10.240.193.212/30; 10.240.193.216/30; 10.240.193.220/30; 10.240.193.24/30; 10.240.193.28/30; 10.240.193.32/30; 10.240.193.36/30; 10.240.193.4/30; 10.240.193.40/30; 10.240.193.44/30; 10.240.193.48/30; 10.240.193.52/30; 10.240.193.56/30; 10.240.193.60/30; 10.240.193.64/30; 10.240.193.68/30; 10.240.193.72/30; 10.240.193.76/30; 10.240.193.8/30; 10.240.193.80/30; 10.240.193.84/30; 10.240.193.88/30; 10.240.193.92/30; 10.240.193.96/30; 10.242.130.0/23; 10.248.243.0/23; 10.252.251.0/24; 10.254.254.136/29; 10.36.10.128/27; 10.36.104.0/27; 10.36.104.112/30; 10.36.11.0/27; 10.36.11.128/27; 10.36.110.0/27; 10.36.110.128/27; 10.36.111.0/27; 10.36.111.128/27; 10.36.112.0/27; 10.36.112.128/27; 10.36.113.0/27; 10.36.113.128/27; 10.36.114.0/27; 10.36.114.128/27; 10.36.115.0/27; 10.36.115.128/27; 10.36.116.0/27; 10.36.116.128/27; 10.36.117.0/27; 10.36.117.128/27; 10.36.118.0/27; 10.36.118.128/27; 10.36.119.0/27; 10.36.119.128/27; 10.36.12.0/27; 10.36.12.128/27; 10.36.120.0/27; 10.36.120.128/27; 10.36.121.0/27; 10.36.121.128/27; 10.36.122.0/27; 10.36.13.0/27; 10.36.13.128/27; 10.36.14.0/27; 10.36.14.128/27; 10.36.15.0/27; 10.36.15.128/27; 10.36.16.0/27; 10.36.16.128/27; 10.36.17.0/27; 10.36.17.128/27; 10.36.18.0/27; 10.36.18.128/27; 10.36.19.0/27; 10.36.19.128/27; 10.36.20.0/27; 10.36.20.128/27; 10.36.21.0/27; 10.36.21.128/27; 10.36.22.0/27; 10.36.25.0/27; 10.36.25.128/27; 10.36.26.0/27; 10.36.26.128/27; 10.36.27.0/27; 10.36.28.0/27; 10.36.28.128/27; 10.36.29.0/27; 10.36.29.128/27; 10.36.29.240/30; 10.36.30.0/27; 10.36.4.0/27; 10.36.4.128/27; 10.36.45.128/27; 10.36.46.0/27; 10.36.46.128/27; 10.36.47.0/27; 10.36.47.128/27; 10.36.48.0/27; 10.36.48.128/27; 10.36.49.0/27; 10.36.49.128/27; 10.36.5.0/27; 10.36.5.128/27; 10.36.50.0/27; 10.36.50.128/27; 10.36.51.0/27; 10.36.51.128/27; 10.36.52.128/27; 10.36.53.0/27; 10.36.55.0/27; 10.36.55.128/27; 10.36.56.0/27; 10.36.56.128/27; 10.36.57.0/27; 10.36.60.0/27; 10.36.60.112/30; 10.36.60.128/27; 10.36.61.0/27; 10.36.61.112/30; 10.36.61.128/27; 10.36.62.0/27; 10.36.62.128/27; 10.36.63.0/27; 10.36.63.128/27; 10.36.64.0/27; 10.36.64.128/27; 10.36.65.0/27; 10.36.65.128/27; 10.36.66.0/27; 10.36.66.112/30; 10.36.66.116/30; 10.36.66.128/27; 10.36.66.240/30; 10.36.66.244/30; 10.36.7.128/27; 10.36.70.0/27; 10.36.70.128/27; 10.36.71.0/27; 10.36.76.128/27; 10.36.77.0/27; 10.36.77.128/27; 10.36.78.0/27; 10.36.78.128/27; 10.36.79.0/27; 10.36.79.128/27; 10.36.80.0/27; 10.36.80.128/27; 10.36.81.0/27; 10.36.87.0/27; 10.36.87.128/27; 10.36.88.128/27; 10.36.89.0/27; 10.36.89.128/27; 10.36.90.0/27; 10.36.90.128/27; 10.36.91.0/27; 10.36.91.128/27; 10.36.92.0/27; 10.36.92.128/27; 10.36.93.0/27; 10.36.93.128/27; 10.36.94.0/27; 10.36.94.128/27; 10.36.95.0/27; 10.36.95.128/27; 10.36.96.0/27; 10.36.96.128/27; 10.36.97.0/27; 10.38.0.16/28; 10.38.0.32/28; 10.38.0.48/28; 10.38.0.64/28; 10.38.10.0/23; 10.38.12.0/23; 10.38.14.0/23; 10.38.8.0/23; 10.40.0.0/24; 10.40.1.0/24; 10.40.10.0/24; 10.40.100.0/23; 10.40.102.0/23; 10.40.104.0/23; 10.40.106.0/24; 10.40.107.0/24; 10.40.11.0/24; 10.40.112.0/24; 10.40.113.0/24; 10.40.114.0/23; 10.40.114.1; 10.40.116.0/23; 10.40.118.0/23; 10.40.120.0/23; 10.40.122.0/24; 10.40.123.0/24; 10.40.128.0/24; 10.40.129.0/24; 10.40.130.0/23; 10.40.130.1; 10.40.132.0/23; 10.40.134.0/23; 10.40.136.0/23; 10.40.138.0/24; 10.40.139.0/24; 10.40.144.0/24; 10.40.145.0/24; 10.40.146.0/23; 10.40.146.1; 10.40.148.0/23; 10.40.150.0/23; 10.40.152.0/23; 10.40.154.0/24; 10.40.155.0/24; 10.40.16.0/24; 10.40.160.0/24; 10.40.161.0/24; 10.40.162.0/23; 10.40.162.1; 10.40.164.0/23; 10.40.166.0/23; 10.40.168.0/23; 10.40.17.0/24; 10.40.170.0/24; 10.40.171.0/24; 10.40.176.0/24; 10.40.177.0/24; 10.40.178.0/23; 10.40.178.1; 10.40.18.0/23; 10.40.18.1; 10.40.180.0/23; 10.40.182.0/23; 10.40.184.0/23; 10.40.186.0/24; 10.40.187.0/24; 10.40.192.0/24; 10.40.193.0/24; 10.40.194.0/23; 10.40.194.1; 10.40.196.0/23; 10.40.198.0/23; 10.40.2.0/23; 10.40.20.0/23; 10.40.20.1; 10.40.200.0/23; 10.40.202.0/24; 10.40.203.0/24; 10.40.208.0/24; 10.40.209.0/24; 10.40.210.0/23; 10.40.210.1; 10.40.212.0/23; 10.40.214.0/23; 10.40.216.0/23; 10.40.218.0/24; 10.40.219.0/24; 10.40.22.0/23; 10.40.224.0/24; 10.40.225.0/24; 10.40.226.0/23; 10.40.226.1; 10.40.228.0/23; 10.40.230.0/23; 10.40.232.0/23; 10.40.234.0/24; 10.40.235.0/24; 10.40.24.0/23; 10.40.240.0/24; 10.40.241.0/24; 10.40.242.0/23; 10.40.242.1; 10.40.244.0/23; 10.40.246.0/23; 10.40.248.0/23; 10.40.250.0/24; 10.40.251.0/24; 10.40.26.0/24; 10.40.27.0/24; 10.40.32.0/24; 10.40.33.0/24; 10.40.34.0/23; 10.40.34.1; 10.40.36.0/23; 10.40.38.0/23; 10.40.4.0/23; 10.40.40.0/23; 10.40.42.0/24; 10.40.43.0/24; 10.40.48.0/24; 10.40.49.0/24; 10.40.50.0/23; 10.40.50.1; 10.40.52.0/23; 10.40.54.0/23; 10.40.56.0/23; 10.40.58.0/24; 10.40.59.0/24; 10.40.6.0/23; 10.40.64.0/24; 10.40.65.0/24; 10.40.66.0/23; 10.40.66.1; 10.40.68.0/23; 10.40.70.0/23; 10.40.72.0/23; 10.40.74.0/24; 10.40.75.0/24; 10.40.8.0/23; 10.40.80.0/24; 10.40.81.0/23; 10.40.82.0/23; 10.40.82.1; 10.40.84.0/23; 10.40.86.0/23; 10.40.88.0/23; 10.40.90.0/24; 10.40.91.0/24; 10.40.96.0/24; 10.40.97.0/24; 10.40.98.0/23; 10.40.98.1; 10.41.100.0/23; 10.41.102.0/23; 10.41.104.0/23; 10.41.106.0/24; 10.41.107.0/24; 10.41.112.0/24; 10.41.113.0/24; 10.41.114.0/23; 10.41.114.1; 10.41.116.0/23; 10.41.118.0/23; 10.41.120.0/23; 10.41.122.0/24; 10.41.123.0/24; 10.41.128.0/24; 10.41.129.0/24; 10.41.130.0/23; 10.41.130.1; 10.41.132.0/23; 10.41.134.0/23; 10.41.136.0/23; 10.41.138.0/24; 10.41.139.0/24; 10.41.144.0/24; 10.41.145.0/24; 10.41.146.0/23; 10.41.146.1; 10.41.148.0/23; 10.41.150.0/23; 10.41.152.0/23; 10.41.154.0/24; 10.41.155.0/24; 10.41.160.0/24; 10.41.161.0/24; 10.41.162.0/23; 10.41.162.1; 10.41.164.0/23; 10.41.166.0/23; 10.41.168.0/23; 10.41.170.0/24; 10.41.171.0/24; 10.41.176.0/24; 10.41.177.0/24; 10.41.178.0/23; 10.41.178.1; 10.41.180.0/23; 10.41.182.0/23; 10.41.184.0/23; 10.41.186.0/24; 10.41.187.0/24; 10.41.192.0/24; 10.41.193.0/24; 10.41.194.0/23; 10.41.194.1; 10.41.196.0/23; 10.41.198.0/23; 10.41.200.0/23; 10.41.202.0/24; 10.41.203.0/24; 10.41.208.0/24; 10.41.209.0/24; 10.41.210.0/23; 10.41.210.1; 10.41.212.0/23; 10.41.214.0/23; 10.41.216.0/23; 10.41.218.0/24; 10.41.219.0/24; 10.41.224.0/24; 10.41.225.0/24; 10.41.226.0/23; 10.41.226.1; 10.41.228.0/23; 10.41.230.0/23; 10.41.232.0/23; 10.41.234.0/24; 10.41.235.0/24; 10.41.240.0/24; 10.41.241.0/24; 10.41.242.0/23; 10.41.242.1; 10.41.244.0/23; 10.41.246.0/23; 10.41.248.0/23; 10.41.250.0/24; 10.41.251.0/24; 10.41.64.0/24; 10.41.65.0/24; 10.41.66.0/23; 10.41.68.0/23; 10.41.70.0/23; 10.41.72.0/23; 10.41.74.0/24; 10.41.75.0/24; 10.41.76.0/22; 10.41.80.0/24; 10.41.81.0/24; 10.41.82.0/23; 10.41.84.0/23; 10.41.86.0/23; 10.41.88.0/23; 10.41.90.0/24; 10.41.91.0/24; 10.41.96.0/24; 10.41.97.0/24; 10.41.98.0/23; 10.41.98.1; 10.42.0.0/24; 10.42.1.0/24; 10.42.10.0/24; 10.42.100.0/23; 10.42.102.0/23; 10.42.104.0/23; 10.42.106.0/24; 10.42.107.0/24; 10.42.11.0/24; 10.42.112.0/24; 10.42.113.0/24; 10.42.114.0/23; 10.42.114.1; 10.42.116.0/23; 10.42.118.0/23; 10.42.120.0/23; 10.42.122.0/22; 10.42.123.0/24; 10.42.128.0/24; 10.42.129.0/24; 10.42.130.0/23; 10.42.130.1; 10.42.132.0/23; 10.42.134.0/23; 10.42.136.0/23; 10.42.138.0/24; 10.42.139.0/24; 10.42.144.0/24; 10.42.145.0/24; 10.42.146.0/23; 10.42.146.1; 10.42.148.0/23; 10.42.150.0/23; 10.42.152.0/23; 10.42.154.0/24; 10.42.155.0/24; 10.42.16.0/24; 10.42.160.0/24; 10.42.161.0/24; 10.42.162.0/23; 10.42.162.1; 10.42.164.0/23; 10.42.166.0/23; 10.42.168.0/23; 10.42.17.0/24; 10.42.170.0/24; 10.42.171.0/24; 10.42.176.0/24; 10.42.177.0/24; 10.42.178.0/23; 10.42.178.1; 10.42.18.0/23; 10.42.18.1; 10.42.180.0/23; 10.42.182.0/23; 10.42.184.0/23; 10.42.186.0/24; 10.42.187.0/24; 10.42.192.0/24; 10.42.193.0/24; 10.42.194.0/23; 10.42.194.1; 10.42.196.0/23; 10.42.198.0/23; 10.42.2.0/23; 10.42.2.1; 10.42.20.0/23; 10.42.200.0/23; 10.42.202.0/24; 10.42.203.0/24; 10.42.208.0/24; 10.42.209.0/24; 10.42.210.0/23; 10.42.210.1; 10.42.212.0/23; 10.42.214.0/23; 10.42.216.0/23; 10.42.218.0/24; 10.42.219.0/24; 10.42.22.0/23; 10.42.224.0/24; 10.42.225.0/24; 10.42.226.0/23; 10.42.226.1; 10.42.228.0/23; 10.42.230.0/23; 10.42.232.0/23; 10.42.234.0/24; 10.42.235.0/24; 10.42.24.0/23; 10.42.240.0/24; 10.42.241.0/24; 10.42.242.0/23; 10.42.242.1; 10.42.244.0/23; 10.42.246.0/23; 10.42.248.0/23; 10.42.250.0/24; 10.42.251.0/24; 10.42.252.0/22; 10.42.26.0/24; 10.42.27.0/24; 10.42.32.0/24; 10.42.33.0/24; 10.42.34.0/23; 10.42.34.1; 10.42.36.0/23; 10.42.38.0/23; 10.42.4.0/23; 10.42.40.0/23; 10.42.42.0/24; 10.42.43.0/24; 10.42.48.0/24; 10.42.49.0/24; 10.42.50.0/23; 10.42.50.1; 10.42.52.0/23; 10.42.54.0/23; 10.42.56.0/23; 10.42.58.0/24; 10.42.59.0/24; 10.42.6.0/23; 10.42.64.0/24; 10.42.65.0/24; 10.42.66.0/23; 10.42.66.1; 10.42.68.0/23; 10.42.70.0/23; 10.42.72.0/23; 10.42.74.0/24; 10.42.75.0/24; 10.42.8.0/23; 10.42.80.0/24; 10.42.81.0/24; 10.42.82.0/23; 10.42.82.1; 10.42.84.0/23; 10.42.86.0/23; 10.42.88.0/23; 10.42.90.0/24; 10.42.91.0/24; 10.42.96.0/24; 10.42.97.0/24; 10.42.98.0/23; 10.42.98.1; 10.43.0.0/24; 10.43.1.0/24; 10.43.10.0/24; 10.43.11.0/24; 10.43.128.0/24; 10.43.129.0/24; 10.43.130.0/23; 10.43.130.1; 10.43.132.0/23; 10.43.134.0/23; 10.43.136.0/23; 10.43.138.0/24; 10.43.139.0/24; 10.43.140.0/22; 10.43.144.0/24; 10.43.145.0/24; 10.43.146.0/23; 10.43.146.1; 10.43.148.0/23; 10.43.150.0/23; 10.43.152.0/23; 10.43.154.0/24; 10.43.155.0/24; 10.43.160.0/24; 10.43.161.0/24; 10.43.162.0/23; 10.43.162.1; 10.43.164.0/23; 10.43.166.0/23; 10.43.168.0/23; 10.43.170.0/24; 10.43.171.0/24; 10.43.176.0/24; 10.43.177.0/24; 10.43.178.0/23; 10.43.178.1; 10.43.180.0/23; 10.43.182.0/23; 10.43.184.0/23; 10.43.186.0/24; 10.43.187.0/24; 10.43.192.0/24; 10.43.193.0/24; 10.43.194.0/23; 10.43.194.1; 10.43.196.0/23; 10.43.198.0/23; 10.43.2.0/23; 10.43.2.1; 10.43.200.0/23; 10.43.202.0/24; 10.43.203.0/24; 10.43.208.0/23; 10.43.209.0/24; 10.43.210.0/23; 10.43.210.1; 10.43.212.0/23; 10.43.214.0/23; 10.43.216.0/23; 10.43.218.0/24; 10.43.219.0/24; 10.43.224.0/24; 10.43.225.0/24; 10.43.226.0/23; 10.43.226.1; 10.43.228.0/23; 10.43.230.0/23; 10.43.232.0/23; 10.43.234.0/24; 10.43.235.0/24; 10.43.240.0/24; 10.43.241.0/24; 10.43.242.0/23; 10.43.242.1; 10.43.244.0/23; 10.43.246.0/23; 10.43.248.0/23; 10.43.250.0/24; 10.43.251.0/24; 10.43.32.0/24; 10.43.33.0/24; 10.43.34.0/23; 10.43.34.1; 10.43.36.0/23; 10.43.38.0/23; 10.43.4.0/23; 10.43.40.0/23; 10.43.42.0/24; 10.43.43.0/24; 10.43.44.0/22; 10.43.6.0/23; 10.43.8.0/23; 10.44.0.0/24; 10.44.1.0/24; 10.44.10.0/24; 10.44.100.0/23; 10.44.102.0/23; 10.44.104.0/23; 10.44.106.0/24; 10.44.107.0/24; 10.44.11.0/24; 10.44.112.0/24; 10.44.113.0/24; 10.44.114.0/23; 10.44.114.1; 10.44.116.0/23; 10.44.118.0/23; 10.44.120.0/23; 10.44.122.0/24; 10.44.123.0/24; 10.44.128.0/24; 10.44.129.0/24; 10.44.130.0/23; 10.44.130.1; 10.44.132.0/23; 10.44.134.0/23; 10.44.136.0/23; 10.44.138.0/24; 10.44.139.0/24; 10.44.144.0/24; 10.44.145.0/24; 10.44.146.0/23; 10.44.146.1; 10.44.148.0/23; 10.44.150.0/23; 10.44.152.0/23; 10.44.154.0/24; 10.44.155.0/24; 10.44.16.0/24; 10.44.160.0/24; 10.44.161.0/24; 10.44.162.0/23; 10.44.164.0/23; 10.44.166.0/23; 10.44.168.0/23; 10.44.17.0/24; 10.44.170.0/24; 10.44.171.0/24; 10.44.172.0/22; 10.44.18.0/23; 10.44.18.1; 10.44.2.0/23; 10.44.2.1; 10.44.20.0/23; 10.44.22.0/23; 10.44.24.0/23; 10.44.26.0/24; 10.44.27.0/24; 10.44.32.0/24; 10.44.33.0/24; 10.44.34.0/23; 10.44.34.1; 10.44.36.0/23; 10.44.38.0/23; 10.44.4.0/23; 10.44.40.0/23; 10.44.42.0/24; 10.44.43.0/24; 10.44.48.0/24; 10.44.49.0/24; 10.44.50.0/23; 10.44.50.1; 10.44.52.0/23; 10.44.54.0/23; 10.44.56.0/23; 10.44.58.0/24; 10.44.59.0/24; 10.44.6.0/23; 10.44.64.0/24; 10.44.65.0/24; 10.44.66.0/23; 10.44.66.1; 10.44.68.0/23; 10.44.70.0/23; 10.44.72.0/23; 10.44.74.0/24; 10.44.75.0/24; 10.44.8.0/23; 10.44.80.0/24; 10.44.81.0/24; 10.44.82.0/23; 10.44.82.1; 10.44.84.0/23; 10.44.86.0/23; 10.44.88.0/23; 10.44.90.0/24; 10.44.91.0/24; 10.44.96.0/24; 10.44.97.0/24; 10.44.98.0/23; 10.44.98.1; 10.45.100.0/23; 10.45.102.0/23; 10.45.104.0/23; 10.45.106.0/24; 10.45.107.0/24; 10.45.114.0/23; 10.45.116.0/23; 10.45.118.0/23; 10.45.120.0/23; 10.45.122.0/24; 10.45.123.0/24; 10.45.96.0/24; 10.45.97.0/24; 10.45.98.0/23; 10.45.98.1; 10.46.14.128/27; 10.47.216.0/21; 10.47.224.0/21; 10.47.232.0/21; 10.47.240.0/21; 10.47.248.0/21; 155.191.231.0/24; 155.191.232.0/24; 155.191.234.0/24; 155.191.235.64/27; 155.191.237.0/24; 155.191.239.0/24; 155.191.240.0/24; 155.191.241.0/24; 155.191.242.0/24; 155.191.245.0/24; 155.191.246.0/24; 155.191.254.216/29; 155.191.254.224/29; 155.191.254.232/29; 155.191.254.240/29; 155.191.254.248/29; 164.123.210.168/29; 164.123.210.176/29; 172.17.16.0/27; 172.17.20.0/22; 172.17.24.0/22; 172.17.28.0/27; 172.17.28.192/27; 172.17.28.64/27; 172.17.29.0/27; 172.17.29.192/27; 172.17.29.64/27; 172.17.30.0/27; 172.17.30.64/27; 172.17.36.0/22; 172.17.44.0/22; 172.17.48.0/22; 172.17.52.0/22; 172.17.56.0/22; 172.17.60.0/27; 172.17.60.128/27; 172.17.60.160/27; 172.17.60.192/27; 172.17.60.32/27; 172.17.60.64/27; 172.17.60.96/27; 172.17.68.0/27; 172.17.72.128/27; 172.17.72.160/27; 172.17.72.32/27; 172.17.72.64/27; 172.17.72.96/27; 172.17.76.0/27; 172.17.76.32/27; 172.17.76.64/27; 172.17.76.96/27; 172.17.8.0/22; 172.28.2.0/28; 172.28.2.128/28; 172.28.2.16/28; 172.28.2.32/28; 172.28.2.48/28; 172.28.2.64/28; 172.28.2.96/28; 10.10.229.32/27; 10.10.229.64/26; 10.10.230.0/24; 10.10.231.0/24; 10.131.7.0/24; 10.153.0.0/27; 10.153.0.128/27; 10.153.0.160/27; 10.153.0.192/27; 10.153.0.224/27; 10.153.0.32/27; 10.153.0.64/27; 10.153.0.96/27; 10.240.0.0/16</t>
  </si>
  <si>
    <t>138.32.173.0/24; 138.32.174.0/24; 138.32.175.0/24; 10.102.0.0/16; 10.102.108.0/22; 10.102.248.104/29; 10.102.248.208/28; 10.102.248.240/28; 10.102.249.112/28; 10.102.249.16/28; 10.102.249.160/28; 10.102.249.176/29; 10.102.249.192/28; 10.102.249.224/28; 10.102.249.32/28; 10.102.249.48/28; 10.102.249.64/28; 10.102.249.80/28; 10.102.249.96/28; 10.102.250.0/27; 10.102.250.104/29; 10.102.250.112/28; 10.102.250.120/29; 10.102.250.128/28; 10.102.250.144/29; 10.102.250.160/29; 10.102.250.168/29; 10.102.250.192/28; 10.102.250.224/29; 10.102.250.240/28; 10.102.250.32/28; 10.102.250.48/28; 10.102.250.64/28; 10.102.250.96/29; 10.102.251.0/27; 10.102.251.240/28; 10.102.72.0/22; 10.102.76.0/22; 10.103.252.208/28; 10.103.253.16/28; 10.105.24.0/21; 10.105.253.0/28; 10.105.253.16/28; 10.105.253.32/28; 10.106.0.0/22; 10.57.0.0/22</t>
  </si>
  <si>
    <t>172.26.162.10; 172.26.137.3; 172.26.162.11; 172.26.162.12; 172.26.162.2; 172.26.162.3; 172.26.162.4; 172.26.162.5; 172.26.162.6; 172.26.162.8; 172.26.137.11; 172.27.137.9; 172.26.136.5; 172.27.136.5; 172.26.162.134; 172.27.162.136</t>
  </si>
  <si>
    <t>172.26.156.132; 172.26.156.133; 172.26.156.134; 172.26.156.135</t>
  </si>
  <si>
    <t>[Disabled]  roc-800-gateway</t>
  </si>
  <si>
    <t>172.27.7.21; 172.26.7.21</t>
  </si>
  <si>
    <t>172.26.132.105; 172.26.132.106; 172.26.132.109; 172.26.132.110; 172.26.132.140; 172.26.132.141; 172.26.132.25; 172.26.132.31; 172.26.132.49; 172.26.132.50; 172.26.132.51; 172.26.132.75; 172.26.132.87</t>
  </si>
  <si>
    <t>172.26.132.136; 172.26.132.137; 172.26.132.138; 172.26.132.139; 172.26.132.127; 172.26.132.129</t>
  </si>
  <si>
    <t>grp-ot-hoc-kafka-broker-prod-servers; grp-ot-hoc-kafka-control-center; grp-ot-hoc-kafka-ksql-servers; grp-ot-hoc-kafka-prod-kraft-controllers; grp-ot-hoc-kafka-rest-api</t>
  </si>
  <si>
    <t>10.133.129.0/24; 10.133.145.0/24; 10.133.161.0/24; 10.133.177.0/24; 10.133.193.0/24; 10.133.209.0/24; 10.133.225.0/24; 10.133.241.0/24; 10.134.1.0/24; 10.134.17.0/24; 10.14.80.0/24; 10.14.81.0/24; 10.144.186.0/24; 10.144.199.0/24; 10.144.202.0/24; 10.144.215.0/24; 10.144.218.0/24; 10.144.221.0/24; 10.144.225.0/24; 10.144.227.0/24; 10.144.230.0/23; 10.147.61.0/24; 10.148.148.0/23; 10.130.11.0/24; 10.130.15.0/24; 10.130.19.0/24; 10.130.193.0/24; 10.130.196.0/24; 10.130.199.0/24; 10.130.202.0/24; 10.130.205.0/24; 10.130.208.0/24; 10.130.211.0/24; 10.130.214.0/24; 10.130.217.0/24; 10.130.220.0/24; 10.130.223.0/24; 10.130.23.0/24; 10.130.27.0/24; 10.130.3.0/24; 10.130.31.0/24; 10.130.35.0/24; 10.130.39.0/24; 10.130.7.0/24; 10.132.1.0/24; 10.132.113.0/24; 10.132.129.0/24; 10.132.145.0/24; 10.132.161.0/24; 10.132.17.0/24; 10.132.177.0/24; 10.132.193.0/24; 10.132.209.0/24; 10.132.225.0/24; 10.132.241.0/24; 10.132.33.0/24; 10.132.49.0/24; 10.132.65.0/2; 10.132.81.0/24; 10.132.97.0/24; 10.133.1.0/24; 10.133.113.0/24; 10.133.17.0/24; 10.133.33.0/24; 10.133.49.0/24; 10.133.65.0/24; 10.133.81.0/24; 10.133.97.0/24; 10.134.33.0/24; 10.153.33.0/24; 10.153.49.0/24; 10.153.65.0/24; 10.153.81.0/24; 10.153.97.0/24; 10.202.193.0/24; 10.202.209.0/24; 10.202.225.0/24; 10.202.241.0/24; 10.40.1.0/24; 10.40.113.0/24; 10.40.129.0/24; 10.40.145.0/24; 10.40.161.0/24; 10.40.17.0/24; 10.40.177.0/24; 10.40.193.0/24; 10.40.209.0/24; 10.40.225.0/24; 10.40.241.0/24; 10.40.33.0/24; 10.40.49.0/24; 10.40.65.0/24; 10.40.81.0/23; 10.40.97.0/24; 10.41.113.0/24; 10.41.129.0/24; 10.41.145.0/24; 10.41.161.0/24; 10.41.177.0/24; 10.41.193.0/24; 10.41.209.0/24; 10.41.225.0/24; 10.41.241.0/24; 10.41.65.0/24; 10.41.81.0/24; 10.41.97.0/24; 10.42.1.0/24; 10.42.113.0/24; 10.42.129.0/24; 10.42.145.0/24; 10.42.161.0/24; 10.42.17.0/24; 10.42.177.0/24; 10.42.193.0/24; 10.42.209.0/24; 10.42.225.0/24; 10.42.241.0/24; 10.42.33.0/24; 10.42.49.0/24; 10.42.65.0/24; 10.42.81.0/24; 10.42.97.0/24; 10.43.1.0/24; 10.43.129.0/24; 10.43.145.0/24; 10.43.161.0/24; 10.43.177.0/24; 10.43.193.0/24; 10.43.209.0/24; 10.43.225.0/24; 10.43.241.0/24; 10.43.33.0/24; 10.44.1.0/24; 10.44.113.0/24; 10.44.129.0/24; 10.44.145.0/24; 10.44.161.0/24; 10.44.17.0/24; 10.44.33.0/24; 10.44.49.0/24; 10.44.65.0/24; 10.44.81.0/24; 10.44.97.0/24; 10.45.97.0/24; 10.36.1.186; 10.36.1.187; 10.36.1.58; 10.36.1.59; 10.36.10.184/29; 10.36.104.56/29; 10.36.11.184/29; 10.36.11.56/29; 10.36.12.184/29; 10.36.12.56/29; 10.36.13.184/29; 10.36.13.56/29; 10.36.14.184/29; 10.36.14.56/29; 10.36.15.184/29; 10.36.15.56/29; 10.36.16.184/29; 10.36.16.56/29; 10.36.17.184/29; 10.36.17.56/29; 10.36.18.184/29; 10.36.19.184/29; 10.36.19.56/29; 10.36.2.186; 10.36.2.187; 10.36.2.58; 10.36.2.59; 10.36.20.184/29; 10.36.20.56/29; 10.36.21.184/29; 10.36.21.56/29; 10.36.25.56/29; 10.36.255.58; 10.36.3.58; 10.36.3.59; 10.36.4.184/29; 10.36.4.56/29; 10.36.5.184/29; 10.36.5.56/29; 10.45.113.0/24; 10.14.80.128/26; 10.35.0.10; 10.35.0.11; 10.36.0.184/29; 10.36.0.56/29; 10.36.1.184/29; 10.36.1.56/29; 10.36.10.56/29; 10.36.110.184/29; 10.36.110.56/29; 10.36.111.184/29; 10.36.111.56/29; 10.36.112.184/29; 10.36.112.56/29; 10.36.113.184/29; 10.36.113.56/29; 10.36.114.184/29; 10.36.114.56/29; 10.36.115.184/29; 10.36.115.56/29; 10.36.116.184/29; 10.36.116.56/29; 10.36.117.184/29; 10.36.117.56/29; 10.36.118.184/29; 10.36.118.56/29; 10.36.119.184/29; 10.36.119.56/29; 10.36.120.184/29; 10.36.120.56/29; 10.36.121.184/29; 10.36.121.56/29; 10.36.122.56/29; 10.36.18.56/29; 10.36.2.184/29; 10.36.2.56/29; 10.36.22.56/29; 10.36.25.184/29; 10.36.254.184/29; 10.36.255.184/29; 10.36.255.56/29; 10.36.255.59; 10.36.255.60; 10.36.255.62; 10.36.255.65/29; 10.36.26.184/29; 10.36.26.56/29; 10.36.27.184/29; 10.36.27.56/29; 10.36.28.184/29; 10.36.28.56/29; 10.36.29.184/29; 10.36.29.56/29; 10.36.3.184/29; 10.36.3.56/29; 10.36.30.56/29; 10.36.35.184/29; 10.36.35.56/29; 10.36.36.184/29; 10.36.36.56/29; 10.36.37.184/29; 10.36.37.56/29; 10.36.38.184/29; 10.36.38.56/29; 10.36.39.184/29; 10.36.39.56/29; 10.36.45.184/29; 10.36.45.56/29; 10.36.46.184/29; 10.36.46.56/29; 10.36.47.184/29; 10.36.47.56/29; 10.36.48.184/29; 10.36.48.56/29; 10.36.49.184/29; 10.36.49.56/29; 10.36.50.184/29; 10.36.50.56/29; 10.36.51.184/29; 10.36.51.56/29; 10.36.52.184/29; 10.36.52.56/29; 10.36.53.56/29; 10.36.55.184/29; 10.36.55.56/29; 10.36.56.184/29; 10.36.56.56/29; 10.36.57.184/29; 10.36.57.56/29; 10.36.60.184/29; 10.36.60.56/29; 10.36.61.184/29; 10.36.61.56/29; 10.36.62.184/29; 10.36.62.56/29; 10.36.63.184/29; 10.36.63.56/29; 10.36.64.184/29; 10.36.64.56/29; 10.36.65.184/29; 10.36.65.56/29; 10.36.66.56/29; 10.36.7.184/29; 10.36.70.184/29; 10.36.70.56/29; 10.36.71.56/29; 10.36.75.184/29; 10.36.75.56/29; 10.36.76.184/29; 10.36.76.56/29; 10.36.77.184/29; 10.36.77.56/29; 10.36.78.184/29; 10.36.78.56/29; 10.36.79.184/29; 10.36.79.56/29; 10.36.80.184/29; 10.36.80.56/29; 10.36.81.56/29; 10.36.85.184/29; 10.36.86.184/29; 10.36.86.56/29; 10.36.87.184/29; 10.36.87.56/29; 10.36.88.184/29; 10.36.88.56/29; 10.36.89.184/29; 10.36.89.56/29; 10.36.90.184/29; 10.36.90.56/29; 10.36.91.184/29; 10.36.91.56/29; 10.36.92.184/29; 10.36.92.185/29; 10.36.92.186/29; 10.36.92.187/29; 10.36.92.56/29; 10.36.93.184/29; 10.36.93.185/29; 10.36.93.56/29; 10.36.93.57/29; 10.36.94.184/29; 10.36.94.185/29; 10.36.94.56/29; 10.36.94.57/29; 10.36.95.184/29; 10.36.95.185/29; 10.36.95.56/29; 10.36.95.57/29; 10.36.96.184/29; 10.36.96.185/29; 10.36.96.56/29; 10.36.96.57/29; 10.36.97.56/29; 10.36.97.57/29; 10.36.97.58/29; 10.36.97.59/29; 10.37.12.10; 10.37.12.11; 10.37.16.10; 10.37.16.11; 10.37.20.10; 10.37.20.11; 10.37.24.10; 10.37.24.11; 10.37.4.10; 10.37.4.11; 10.37.4.12; 10.37.4.13; 10.37.8.10; 10.37.8.11; 172.26.161.37; 172.26.161.38; 172.26.161.40; 172.27.161.37; 172.27.161.38; 10.32.240.18; 10.32.240.19; 10.32.240.26; 10.32.240.27; 10.32.240.34; 10.32.240.35; 10.32.240.42; 10.32.240.43; 10.32.240.50; 10.32.240.51; 172.26.161.68; 172.26.161.69; 172.26.161.70; 172.26.161.78; 172.26.161.79; 172.27.161.68; 172.27.161.69; 172.27.161.70; 172.27.161.78; 172.27.161.79; 10.36.255.61</t>
  </si>
  <si>
    <t>[Disabled]  grp-ot-file-share-servers</t>
  </si>
  <si>
    <t>172.27.175.254</t>
  </si>
  <si>
    <t>[Disabled]  bvlicswwbip0005.l48ics.net; [Disabled]  bvlicswwbip0006.l48ics.net; [Disabled]  bvlicswwbip0007.l48ics.net; [Disabled]  bvlicswwbip0008.l48ics.net; [Disabled]  itapps-t.l48ics.net</t>
  </si>
  <si>
    <t>172.26.137.6</t>
  </si>
  <si>
    <t>172.28.127.0/24</t>
  </si>
  <si>
    <t>172.27.132.21</t>
  </si>
  <si>
    <t>172.27.6.6</t>
  </si>
  <si>
    <t>10.148.255.16</t>
  </si>
  <si>
    <t>[Disabled]  bvlicswapd5002.l48ics.net; [Disabled]  bvlicswapp5006.l48ics.net; [Disabled]  bvlicswapt5006.l48ics.net</t>
  </si>
  <si>
    <t>172.26.7.9; 172.27.7.4</t>
  </si>
  <si>
    <t>172.26.133.15; 172.27.133.11</t>
  </si>
  <si>
    <t>10.240.193.0/30; 10.240.193.4/30; 10.36.87.0/27; 10.36.87.128/27; 10.36.88.128/27; 10.36.89.0/27; 10.36.89.128/27; 10.36.90.0/27; 10.36.90.128/27; 10.36.91.0/27; 10.36.91.128/27; 10.36.92.0/27; 10.36.92.128/27; 10.36.93.0/27; 10.36.93.128/27; 10.36.94.0/27; 10.36.94.128/27; 10.36.95.0/27; 10.36.95.128/27; 10.36.96.0/27; 10.36.96.128/27; 10.36.97.0/27</t>
  </si>
  <si>
    <t>10.133.139.0/24; 10.133.155.0/24; 10.133.171.0/24; 10.133.187.0/24; 10.133.203.0/24; 10.133.219.0/24; 10.133.235.0/24; 10.133.251.0/24; 10.134.11.0/24; 10.134.27.0/24; 10.147.30.39/32; 10.148.10.0/23; 10.148.104.0/23; 10.148.106.0/23; 10.148.120.0/23; 10.148.122.0/23; 10.148.136.0/23; 10.148.138.0/23; 10.148.156.0/23; 10.148.24.0/23; 10.148.26.0/23; 10.148.40.0/23; 10.148.42.0/23; 10.148.56.0/23; 10.148.72.0/23; 10.148.74.0/23; 10.148.8.0/23; 10.148.88.0/23; 10.148.90.0/23</t>
  </si>
  <si>
    <t>10.132.107.0/24; 10.132.11.0/24; 10.132.123.0/24; 10.132.139.0/24; 10.132.155.0/24; 10.132.171.0/24; 10.132.187.0/24; 10.132.203.0/24; 10.132.219.0/24; 10.132.235.0/24; 10.132.251.0/24; 10.132.27.0/24; 10.132.43.0/24; 10.132.59.0/24; 10.132.75.0/24; 10.132.91.0/24; 10.133.107.0/24; 10.133.11.0/24; 10.133.123.0/24; 10.133.27.0/24; 10.133.43.0/24; 10.133.59.0/24; 10.133.75.0/24; 10.133.91.0/24; 10.134.11.0/24; 10.134.43.0/24; 10.149.10.0/23; 10.149.104.0/23; 10.149.106.0/23; 10.149.120.0/23; 10.149.122.0/23; 10.149.136.0/23; 10.149.138.0/23; 10.149.152.0/23; 10.149.154.0/23; 10.149.24.0/23; 10.149.26.0/23; 10.149.40.0/23; 10.149.42.0/23; 10.149.56.0/23; 10.149.58.0/23; 10.149.72.0/23; 10.149.74.0/23; 10.149.8.0/23; 10.149.88.0/23; 10.149.90.0/23</t>
  </si>
  <si>
    <t>10.153.107.0/24; 10.153.43.0/24; 10.153.59.0/24; 10.153.75.0/24; 10.153.91.0/24; 10.202.203.0/24; 10.202.219.0/24; 10.202.235.0/24; 10.202.251.0/24; 10.40.107.0/24; 10.40.11.0/24; 10.40.123.0/24; 10.40.139.0/24; 10.40.155.0/24; 10.40.171.0/24; 10.40.187.0/24; 10.40.203.0/24; 10.40.219.0/24; 10.40.235.0/24; 10.40.251.0/24; 10.40.27.0/24; 10.40.43.0/24; 10.40.59.0/24; 10.40.75.0/24; 10.40.91.0/24; 10.41.107.0/24; 10.41.123.0/24; 10.41.139.0/24; 10.41.155.0/24; 10.41.171.0/24; 10.41.187.0/24; 10.41.203.0/24; 10.41.219.0/24; 10.41.235.0/24; 10.41.251.0/24; 10.41.75.0/24; 10.41.91.0/24; 10.42.107.0/24; 10.42.11.0/24; 10.42.123.0/24; 10.42.139.0/24; 10.42.155.0/24; 10.42.171.0/24; 10.42.187.0/24; 10.42.203.0/24; 10.42.219.0/24; 10.42.235.0/24; 10.42.251.0/24; 10.42.27.0/24; 10.42.43.0/24; 10.42.59.0/24; 10.42.75.0/24; 10.42.91.0/24; 10.43.11.0/24; 10.43.139.0/24; 10.43.155.0/24; 10.43.171.0/24; 10.43.187.0/24; 10.43.203.0/24; 10.43.219.0/24; 10.43.235.0/24; 10.43.251.0/24; 10.43.43.0/24; 10.44.107.0/24; 10.44.11.0/24; 10.44.123.0/24; 10.44.139.0/24; 10.44.155.0/24; 10.44.171.0/24; 10.44.27.0/24; 10.44.43.0/24; 10.44.59.0/24; 10.44.75.0/24; 10.44.91.0/24; 10.45.107.0/24</t>
  </si>
  <si>
    <t>10.130.11.0/24; 10.130.15.0/24; 10.130.19.0/24; 10.130.193.0/24; 10.130.196.0/24; 10.130.199.0/24; 10.130.202.0/24; 10.130.205.0/24; 10.130.208.0/24; 10.130.211.0/24; 10.130.214.0/24; 10.130.217.0/24; 10.130.220.0/24; 10.130.223.0/24; 10.130.23.0/24; 10.130.27.0/24; 10.130.3.0/24; 10.130.31.0/24; 10.130.35.0/24; 10.130.39.0/24; 10.130.7.0/24; 10.132.1.0/24; 10.132.113.0/24; 10.132.129.0/24; 10.132.145.0/24; 10.132.161.0/24; 10.132.17.0/24; 10.132.177.0/24; 10.132.193.0/24; 10.132.209.0/24; 10.132.225.0/24; 10.132.241.0/24; 10.132.33.0/24; 10.132.49.0/24; 10.132.65.0/2; 10.132.81.0/24; 10.132.97.0/24; 10.133.1.0/24; 10.133.113.0/24; 10.133.17.0/24; 10.133.33.0/24; 10.133.49.0/24; 10.133.65.0/24; 10.133.81.0/24; 10.133.97.0/24; 10.134.1.0/24; 10.134.33.0/24; 10.130.226.0/23; 10.130.228.0/23; 10.130.230.0/23; 10.130.232.0/23; 10.130.234.0/23; 10.130.236.0/23; 10.130.238.0/23; 10.130.240.0/23; 10.130.242.0/23; 10.130.244.0/23; 10.132.114.0/23; 10.132.130.0/23; 10.132.146.0/23; 10.132.162.0/23; 10.132.178.0/23; 10.132.18.0/23; 10.132.194.0/23; 10.132.2.0/23; 10.132.210.0/23; 10.132.226.0/23; 10.132.242.0/23; 10.132.34.0/23; 10.132.50.0/23; 10.132.66.0/23; 10.132.82.0/23; 10.132.98.0/23; 10.133.114.0/23; 10.133.18.0/23; 10.133.2.0/23; 10.133.34.0/23; 10.133.50.0/23; 10.133.66.0/23; 10.133.82.0/23; 10.133.98.0/23; 10.134.2.0/23; 10.134.34.0/23; 10.150.72.0/21; 10.130.10.0/24; 10.130.14.0/24; 10.130.18.0/24; 10.130.192.0/24; 10.130.195.0/24; 10.130.198.0/24; 10.130.2.0/24; 10.130.201.0/24; 10.130.204.0/24; 10.130.207.0/24; 10.130.210.0/24; 10.130.213.0/24; 10.130.216.0/24; 10.130.219.0/24; 10.130.22.0/24; 10.130.222.0/24; 10.130.26.0/24; 10.130.30.0/24; 10.130.34.0/24; 10.130.38.0/24; 10.130.6.0/24; 10.132.0.0/24; 10.132.112.0/24; 10.132.128.0/24; 10.132.144.0/24; 10.132.16.0/24; 10.132.160.0/24; 10.132.176.0/24; 10.132.192.0/24; 10.132.208.0/24; 10.132.224.0/24; 10.132.240.0/24; 10.132.32.0/24; 10.132.48.0/24; 10.132.64.0/24; 10.132.80.0/24; 10.132.96.0/24; 10.133.0.0/24; 10.133.112.0/24; 10.133.16.0/24; 10.133.32.0/24; 10.133.48.0/24; 10.133.64.0/24; 10.133.80.0/24; 10.133.96.0/24; 10.134.0.0/24; 10.134.32.0/24; 10.240.193.100/30; 10.240.193.104/30; 10.240.193.108/30; 10.240.193.112/30; 10.240.193.116/30; 10.240.193.12/30; 10.240.193.120/30; 10.240.193.124/30; 10.240.193.128/30; 10.240.193.132/30; 10.240.193.136/30; 10.240.193.140/30; 10.240.193.144/30; 10.240.193.148/30; 10.240.193.152/30; 10.240.193.156/30; 10.240.193.16/30; 10.240.193.160/30; 10.240.193.164/30; 10.240.193.176/30; 10.240.193.180/30; 10.240.193.184/30; 10.240.193.188/30; 10.240.193.20/30; 10.240.193.208/30; 10.240.193.212/30; 10.240.193.216/30; 10.240.193.220/30; 10.240.193.24/30; 10.240.193.28/30; 10.240.193.32/30; 10.240.193.36/30; 10.240.193.40/30; 10.240.193.44/30; 10.240.193.48/30; 10.240.193.52/30; 10.240.193.56/30; 10.240.193.60/30; 10.240.193.64/30; 10.240.193.68/30; 10.240.193.72/30; 10.240.193.76/30; 10.240.193.8/30; 10.240.193.80/30; 10.240.193.84/30; 10.240.193.88/30; 10.240.193.92/30; 10.240.193.96/30; 10.36.110.0/27; 10.36.110.128/27; 10.36.111.0/27; 10.36.111.128/27; 10.36.112.0/27; 10.36.112.128/27; 10.36.113.0/27; 10.36.113.128/27; 10.36.114.0/27; 10.36.114.128/27; 10.36.115.0/27; 10.36.115.128/27; 10.36.116.0/27; 10.36.116.128/27; 10.36.117.0/27; 10.36.117.128/27; 10.36.118.0/27; 10.36.118.128/27; 10.36.119.0/27; 10.36.119.128/27; 10.36.120.0/27; 10.36.120.128/27; 10.36.121.0/27; 10.36.121.128/27; 10.36.122.0/27; 10.36.76.128/27; 10.36.77.0/27; 10.36.77.128/27; 10.36.78.0/27; 10.36.78.128/27; 10.36.79.0/27; 10.36.79.128/27; 10.36.80.0/27; 10.36.80.128/27; 10.36.81.0/27</t>
  </si>
  <si>
    <t>172.26.164.10; 172.26.164.11; 172.27.164.10; 172.27.164.11; 172.26.164.12; 172.27.164.12</t>
  </si>
  <si>
    <t>172.26.32.67; 172.26.32.68; 172.27.32.94</t>
  </si>
  <si>
    <t>172.26.132.70; 172.26.132.71; 172.26.132.72; 172.26.132.73; 172.26.132.74; 172.26.132.41; 172.26.132.42; 172.26.132.43; 172.26.132.44; 172.26.132.45; 172.26.132.46; 172.26.132.100; 172.26.132.122; 172.26.132.123; 172.26.132.124; 172.26.132.98; 172.26.132.99; 172.26.132.120; 172.26.132.121; 172.26.132.96; 172.26.132.97; 172.26.132.111; 172.26.132.112; 172.26.132.113; 172.26.132.114; 172.26.132.19; 172.26.132.20; 172.26.132.21; 172.26.132.22; 172.26.132.23; 172.26.132.24; 172.26.132.52; 172.26.132.89; 172.26.132.90; 172.26.132.91; 172.26.132.115; 172.26.132.116; 172.26.132.117; 172.26.132.118; 172.26.132.119; 172.26.132.16; 172.26.132.17; 172.26.132.18; 172.26.132.53; 172.26.132.92; 172.26.132.93; 172.26.132.94; 172.26.132.95; 172.26.132.76; 172.26.132.77; 172.26.132.78; 172.26.132.79; 172.26.132.80; 172.26.132.81; 172.26.132.147; 172.26.132.148; 172.26.132.36; 172.26.132.37; 172.26.132.38; 172.26.132.39; 172.26.132.40; 172.26.132.101; 172.26.132.102; 172.26.132.103; 172.26.132.104; 172.26.132.12; 172.26.132.13; 172.26.132.14; 172.26.132.15; 172.26.132.28; 172.26.132.29; 172.26.132.30; 172.26.132.86; 172.26.132.125; 172.26.132.126; 172.26.132.128; 172.26.132.131; 172.26.132.66; 172.26.132.67; 172.26.132.68; 172.26.132.69; 172.27.132.12; 172.27.132.13; 172.27.132.14; 172.27.132.15; 172.26.132.32; 172.26.132.33; 172.26.132.34; 172.26.132.35; 172.26.132.107; 172.26.132.108; 172.26.132.26; 172.26.132.27; 172.26.132.85; 172.26.132.88; 172.26.132.130; 172.26.132.132; 172.26.132.82; 172.26.132.83; 172.27.132.28; 172.27.132.29; 172.26.132.47; 172.26.132.48; 172.26.132.105; 172.26.132.106; 172.26.132.109; 172.26.132.110; 172.26.132.140; 172.26.132.141; 172.26.132.25; 172.26.132.31; 172.26.132.49; 172.26.132.50; 172.26.132.51; 172.26.132.75; 172.26.132.87; 172.27.132.16; 172.27.132.17; 172.27.132.18; 172.27.132.19; 172.27.132.20; 172.26.132.142; 172.26.132.143; 172.26.132.144; 172.26.132.145; 172.26.132.146; 172.26.132.133; 172.26.132.134; 172.26.132.135; 172.27.132.31; 172.27.132.21</t>
  </si>
  <si>
    <t>grp-dmz-hoc-kafka-prod-proxies</t>
  </si>
  <si>
    <t>[Disabled]  bvlicsuewsp002.l48ics.net; [Disabled]  hocicsuewsp002.l48ics.net</t>
  </si>
  <si>
    <t>172.26.35.3; 172.26.35.6; 172.27.35.6</t>
  </si>
  <si>
    <t>172.26.163.8; 172.26.163.9; 172.27.163.4; 172.26.163.7; 172.27.163.6; 172.26.163.5; 172.26.162.136</t>
  </si>
  <si>
    <t>172.26.133.22</t>
  </si>
  <si>
    <t>172.26.7.9; 172.26.32.114</t>
  </si>
  <si>
    <t>172.26.4.2; 172.27.4.2</t>
  </si>
  <si>
    <t>172.26.172.2; 172.26.174.2; 172.26.176.2; 172.26.178.2; 172.27.174.2</t>
  </si>
  <si>
    <t>172.26.4.3; 172.27.4.3</t>
  </si>
  <si>
    <t>172.26.172.3; 172.26.174.3; 172.26.176.3; 172.26.178.3; 172.27.174.3</t>
  </si>
  <si>
    <t>172.26.133.25; 172.27.133.25; 172.26.161.207; 172.27.161.198</t>
  </si>
  <si>
    <t>edl-dmz-linux-ips</t>
  </si>
  <si>
    <t>edl-ot-linux-ips</t>
  </si>
  <si>
    <t>172.26.163.131; 172.26.163.132; 172.26.163.133; 172.26.163.134; 172.26.163.142; 172.26.163.143; 172.26.163.144; 172.26.163.145; 172.26.163.146; 172.26.163.147; 172.26.163.148; 172.26.163.149; 172.26.163.150; 172.26.163.151; 172.26.163.152; 172.26.163.153; 172.26.163.154; 172.26.163.155; 172.26.163.156; 172.26.163.157; 172.26.163.158; 172.26.163.159; 172.26.163.160; 172.26.163.161; 172.26.163.162; 172.26.163.163; 172.26.163.164; 172.26.163.165; 172.26.163.166; 172.26.163.167; 172.26.163.168; 172.26.163.169; 172.26.163.170; 172.26.163.175; 172.26.163.176; 172.26.163.177; 172.26.163.178; 172.26.163.179; 172.26.163.180; 172.26.163.181; 172.26.163.182; 172.26.163.183; 172.26.163.184; 172.26.163.185; 172.26.163.186; 172.26.163.187; 172.26.163.188; 172.26.163.189; 172.26.163.190; 172.26.163.191; 172.27.163.130; 172.27.163.131; 172.27.163.132; 172.27.163.133; 172.27.163.134; 172.27.163.135; 172.27.163.136; 172.27.163.137; 172.27.163.138; 172.27.163.139; 172.27.163.140; 172.27.163.141; 172.27.163.142; 172.27.163.143; 172.27.163.144; 172.27.163.145; 172.27.163.146; 172.27.163.147; 172.27.163.148; 172.27.163.149; 172.27.163.150; 172.27.163.151; 172.27.163.152; 172.27.163.153; 172.27.163.154; 172.27.163.155; 172.27.163.156; 172.27.163.157; 172.27.163.158</t>
  </si>
  <si>
    <t>[Disabled]  bvlicswews0013.l48ics.net</t>
  </si>
  <si>
    <t>172.26.171.20</t>
  </si>
  <si>
    <t>10.131.46.0/23; 10.150.72.0/21; 10.38.0.0/28; 10.38.0.16/28; 10.38.0.1/28</t>
  </si>
  <si>
    <t>10.38.4.0/23; 10.38.6.0/23</t>
  </si>
  <si>
    <t>10.38.0.64/28; 10.38.16.0/23; 10.38.18.0/23</t>
  </si>
  <si>
    <t>172.26.155.28</t>
  </si>
  <si>
    <t>10.148.255.10; 10.37.8.69</t>
  </si>
  <si>
    <t>172.26.174.12; 172.26.178.11; 172.26.178.13; 172.27.174.12; 172.26.6.6; 172.26.6.9</t>
  </si>
  <si>
    <t>172.27.174.3</t>
  </si>
  <si>
    <t>172.26.132.65; 172.26.132.60</t>
  </si>
  <si>
    <t>172.26.178.0/23; 172.26.176.0/23; 172.26.174.0/23; 172.26.172.0/23</t>
  </si>
  <si>
    <t>172.27.132.65</t>
  </si>
  <si>
    <t>[Disabled]  grp-dmz-cp-clusters</t>
  </si>
  <si>
    <t>172.26.17.132; 172.26.17.135; 172.26.17.136; 172.26.17.137; 172.26.17.138; 172.26.17.139; 172.26.17.140; 172.26.17.141; 172.26.17.142; 172.26.17.143; 172.26.17.144; 172.26.17.145; 172.26.17.146; 172.26.17.147; 172.26.17.148; 172.26.17.149; 172.26.17.150; 172.26.17.151; 172.26.17.152; 172.26.17.153; 172.26.17.161; 172.27.17.132; 172.27.17.136; 172.27.17.137; 172.27.17.138; 172.27.17.139; 172.27.17.155; 172.27.17.157; 172.27.17.158; 172.27.17.159; 172.27.17.160; 172.27.17.161; 172.27.17.162; 172.27.17.163; 172.27.17.164; 172.27.17.165; 172.27.17.166; 172.27.17.167; 172.27.17.168; 172.26.17.154; 172.27.17.154; 172.26.17.157; 172.26.17.158; 172.27.17.144; 172.27.17.145; 172.27.17.141; 172.26.37.10; 172.27.37.8; 172.26.37.4; 172.26.18.10; 172.26.18.15; 172.26.18.16; 172.26.18.17; 172.26.18.18; 172.26.18.6; 172.26.18.7; 172.26.18.8; 172.26.18.9; 172.27.18.10; 172.27.18.4; 172.27.18.5; 172.27.18.6</t>
  </si>
  <si>
    <t>172.26.17.166; 172.26.17.162; 172.26.17.163; 172.26.17.132; 172.26.17.135; 172.26.17.136; 172.26.17.137; 172.26.17.138; 172.26.17.139; 172.26.17.140; 172.26.17.141; 172.26.17.142; 172.26.17.143; 172.26.17.144; 172.26.17.145; 172.26.17.146; 172.26.17.147; 172.26.17.148; 172.26.17.149; 172.26.17.150; 172.26.17.151; 172.26.17.152; 172.26.17.153; 172.26.17.161; 172.27.17.132; 172.27.17.136; 172.27.17.137; 172.27.17.138; 172.27.17.139; 172.27.17.155; 172.27.17.157; 172.27.17.158; 172.27.17.159; 172.27.17.160; 172.27.17.161; 172.27.17.162; 172.27.17.163; 172.27.17.164; 172.27.17.165; 172.27.17.166; 172.27.17.167; 172.27.17.168; 172.26.17.154; 172.27.17.154; 172.26.17.167; 172.26.17.168; 172.27.17.133; 172.27.17.134; 172.26.17.170; 172.27.17.135; 172.26.17.157; 172.26.17.158; 172.27.17.144; 172.27.17.145; 172.27.17.141; 172.26.37.10; 172.27.37.8; 172.26.37.4; 172.26.17.134; 172.26.17.156; 172.26.17.160; 172.26.17.165; 172.26.17.169; 172.26.18.10; 172.26.18.15; 172.26.18.16; 172.26.18.17; 172.26.18.18; 172.26.18.7; 172.26.18.8; 172.27.17.143; 172.27.17.147; 172.27.18.10; 172.27.18.4; 172.27.18.5; 172.27.18.6; 172.26.17.133; 172.26.17.164; 172.26.18.6; 172.26.18.9; 172.26.18.11; 172.26.18.12; 172.26.18.13; 172.26.18.14; 172.27.18.7; 172.27.18.8</t>
  </si>
  <si>
    <t>172.26.17.133; 172.26.17.164</t>
  </si>
  <si>
    <t>172.26.147.135; 172.26.147.136; 172.26.147.137; 172.26.147.138; 172.27.147.135; 172.27.147.136; 172.27.147.137; 172.27.147.138; 172.26.132.10; 172.26.132.11; 172.26.132.6; 172.26.132.7; 172.26.132.8; 172.26.132.9; 172.27.132.10; 172.27.132.11; 172.27.132.6; 172.27.132.7; 172.27.132.8; 172.27.132.9; 172.26.145.135; 172.26.145.136; 172.26.145.144; 172.26.146.10; 172.26.146.135; 172.26.146.136; 172.26.146.137; 172.26.146.138; 172.26.146.139; 172.26.146.140; 172.26.146.145; 172.26.146.29; 172.26.146.6; 172.26.146.7; 172.26.146.8; 172.26.146.9; 172.26.147.4; 172.26.147.6; 172.27.145.135; 172.27.145.136; 172.27.146.10; 172.27.146.135; 172.27.146.136; 172.27.146.137; 172.27.146.138; 172.27.146.139; 172.27.146.140; 172.27.146.6; 172.27.146.7; 172.27.146.8; 172.27.146.9; 172.27.147.4; 172.27.147.6</t>
  </si>
  <si>
    <t>172.26.147.135; 172.26.147.136; 172.26.147.137; 172.26.147.138; 172.27.147.135; 172.27.147.136; 172.27.147.137; 172.27.147.138; 172.26.132.10; 172.26.132.11; 172.26.132.6; 172.26.132.7; 172.26.132.8; 172.26.132.9; 172.27.132.10; 172.27.132.11; 172.27.132.6; 172.27.132.7; 172.27.132.8; 172.27.132.9; 172.26.147.133; 172.26.147.134; 172.26.147.139; 172.26.147.149; 172.26.133.27; 172.26.145.130; 172.26.145.131; 172.26.147.10; 172.26.147.11; 172.26.147.12; 172.26.147.13; 172.26.147.140; 172.26.147.7; 172.26.147.8; 172.26.147.9; 172.26.163.192; 172.27.147.132; 172.27.147.7; 172.27.147.8; 172.27.147.9; 172.27.163.162; grp-mosquitto-servers; 172.26.145.133; 172.26.145.145; 172.26.146.11; 172.26.146.14; 172.26.146.141; 172.26.146.18; 172.26.149.243; 172.26.145.135; 172.26.145.136; 172.26.145.144; 172.26.146.10; 172.26.146.135; 172.26.146.136; 172.26.146.137; 172.26.146.138; 172.26.146.139; 172.26.146.140; 172.26.146.145; 172.26.146.29; 172.26.146.6; 172.26.146.7; 172.26.146.8; 172.26.146.9; 172.26.147.4; 172.26.147.6; 172.27.145.135; 172.27.145.136; 172.27.146.10; 172.27.146.135; 172.27.146.136; 172.27.146.137; 172.27.146.138; 172.27.146.139; 172.27.146.140; 172.27.146.6; 172.27.146.7; 172.27.146.8; 172.27.146.9; 172.27.147.4; 172.27.147.6; 172.26.163.131; 172.26.163.132; 172.26.163.133; 172.26.163.134; 172.26.163.142; 172.26.163.143; 172.26.163.144; 172.26.163.145; 172.26.163.146; 172.26.163.147; 172.26.163.148; 172.26.163.149; 172.26.163.150; 172.26.163.151; 172.26.163.152; 172.26.163.153; 172.26.163.154; 172.26.163.155; 172.26.163.156; 172.26.163.157; 172.26.163.158; 172.26.163.159; 172.26.163.160; 172.26.163.161; 172.26.163.162; 172.26.163.163; 172.26.163.164; 172.26.163.165; 172.26.163.166; 172.26.163.167; 172.26.163.168; 172.26.163.169; 172.26.163.170; 172.26.163.172; 172.26.163.175; 172.26.163.176; 172.26.163.177; 172.26.163.178; 172.26.163.179; 172.26.163.180; 172.26.163.181; 172.26.163.182; 172.26.163.183; 172.26.163.184; 172.26.163.185; 172.26.163.186; 172.26.163.187; 172.26.163.188; 172.26.163.189; 172.26.163.190; 172.26.163.191; 172.26.145.137; 172.26.145.138; 172.26.145.139; 172.26.145.140; 172.26.145.141; 172.26.145.142; 172.26.145.143; 172.26.145.146; 172.26.145.147; 172.26.145.148; 172.26.145.149; 172.26.145.150; 172.26.145.151; 172.26.146.12; 172.26.146.13; 172.26.146.142; 172.26.146.143; 172.26.146.144; 172.26.146.146; 172.26.146.15; 172.26.146.16; 172.26.146.17; 172.26.146.19; 172.26.146.20; 172.26.146.21; 172.26.146.22; 172.26.146.23; 172.26.146.24; 172.26.146.25; 172.26.146.26; 172.26.146.27; 172.26.146.28; 172.26.146.30; 172.26.146.31; 172.26.146.32; 172.26.146.33; 172.26.147.141; 172.26.147.142; 172.26.147.143; 172.26.147.144; 172.26.147.146; 172.26.147.147; 172.26.147.148; 172.26.149.244; 172.26.149.245; 172.26.149.246; 172.26.149.248; 172.28.126.203; 172.26.148.4; 172.26.148.5; 172.26.148.6; 172.26.148.7; 172.27.148.4; 172.27.148.5; 172.26.148.132; 172.26.148.133; 172.26.148.135; 172.26.148.136; 172.27.148.132; 172.27.148.133; 172.26.142.132; 172.26.142.133; 172.27.142.132; 172.27.142.133; 172.26.149.4; 172.26.149.5; 172.26.149.6; 172.26.149.7; 172.26.149.8; 172.26.149.9; 172.27.149.4; 172.27.149.5; 172.28.126.0/24</t>
  </si>
  <si>
    <t>172.26.133.27; 172.26.145.130; 172.26.145.131</t>
  </si>
  <si>
    <t>172.26.145.131; 172.26.145.130</t>
  </si>
  <si>
    <t>172.26.133.27</t>
  </si>
  <si>
    <t>172.26.147.135; 172.26.147.136; 172.26.147.137; 172.26.147.138; 172.27.147.135; 172.27.147.136; 172.27.147.137; 172.27.147.138; 172.26.132.10; 172.26.132.11; 172.26.132.6; 172.26.132.7; 172.26.132.8; 172.26.132.9; 172.27.132.10; 172.27.132.11; 172.27.132.6; 172.27.132.7; 172.27.132.8; 172.27.132.9; 172.26.147.10; 172.26.147.11; 172.26.147.12; 172.26.147.13; 172.26.147.140; 172.26.147.7; 172.26.147.8; 172.26.147.9; 172.26.163.192; 172.27.147.132; 172.27.147.7; 172.27.147.8; 172.27.147.9; 172.27.163.162; 172.26.145.135; 172.26.145.136; 172.26.145.144; 172.26.146.10; 172.26.146.135; 172.26.146.136; 172.26.146.137; 172.26.146.138; 172.26.146.139; 172.26.146.140; 172.26.146.145; 172.26.146.29; 172.26.146.6; 172.26.146.7; 172.26.146.8; 172.26.146.9; 172.26.147.4; 172.26.147.6; 172.27.145.135; 172.27.145.136; 172.27.146.10; 172.27.146.135; 172.27.146.136; 172.27.146.137; 172.27.146.138; 172.27.146.139; 172.27.146.140; 172.27.146.6; 172.27.146.7; 172.27.146.8; 172.27.146.9; 172.27.147.4; 172.27.147.6; 172.28.126.0/24</t>
  </si>
  <si>
    <t>172.26.145.135; 172.26.145.136; 172.26.145.144; 172.27.145.135; 172.27.145.136; 172.26.147.4; 172.26.147.6; 172.27.147.4; 172.27.147.6</t>
  </si>
  <si>
    <t>[Disabled]  grp-eot-electrical</t>
  </si>
  <si>
    <t>[Disabled]  CTB2_HMI; [Disabled]  CTB2_Moxa; [Disabled]  CTB2_PLC_502; [Disabled]  grp-eot-electrical</t>
  </si>
  <si>
    <t>172.26.145.135; 172.26.145.136; 172.26.145.144; 172.27.145.135; 172.27.145.136; 172.26.146.135; 172.26.146.136; 172.26.146.137; 172.26.146.138; 172.26.146.139; 172.26.146.140; 172.26.146.145; 172.27.146.135; 172.27.146.136; 172.27.146.137; 172.27.146.138; 172.27.146.139; 172.27.146.140; 172.26.146.10; 172.26.146.29; 172.26.146.6; 172.26.146.7; 172.26.146.8; 172.26.146.9; 172.27.146.10; 172.27.146.6; 172.27.146.7; 172.27.146.8; 172.27.146.9; 172.26.147.4; 172.26.147.6; 172.27.147.4; 172.27.147.6; 172.26.145.133; 172.26.145.145; 172.26.146.11; 172.26.146.14; 172.26.146.141; 172.26.146.18; 172.26.149.243; 172.26.145.137; 172.26.145.138; 172.26.145.139; 172.26.145.140; 172.26.145.141; 172.26.145.142; 172.26.145.143; 172.26.145.146; 172.26.145.147; 172.26.145.148; 172.26.145.149; 172.26.145.150; 172.26.145.151; 172.26.146.12; 172.26.146.13; 172.26.146.142; 172.26.146.143; 172.26.146.144; 172.26.146.146; 172.26.146.15; 172.26.146.16; 172.26.146.17; 172.26.146.19; 172.26.146.20; 172.26.146.21; 172.26.146.22; 172.26.146.23; 172.26.146.24; 172.26.146.25; 172.26.146.26; 172.26.146.27; 172.26.146.28; 172.26.146.30; 172.26.146.31; 172.26.146.32; 172.26.146.33; 172.26.147.141; 172.26.147.142; 172.26.147.143; 172.26.147.144; 172.26.147.146; 172.26.147.147; 172.26.147.148; 172.26.149.244; 172.26.149.245; 172.26.149.246; 172.26.149.248; 172.26.145.134</t>
  </si>
  <si>
    <t>[Disabled]  grp-cygnet-bakken; [Disabled]  grp-cygnet-delaware; [Disabled]  grp-cygnet-eagleford; [Disabled]  grp-cygnet-midland</t>
  </si>
  <si>
    <t>172.26.147.137; 172.26.145.135; 172.26.145.136; 172.26.145.144; 172.27.145.135; 172.27.145.136; 172.26.146.135; 172.26.146.136; 172.26.146.137; 172.26.146.138; 172.26.146.139; 172.26.146.140; 172.26.146.145; 172.27.146.135; 172.27.146.136; 172.27.146.137; 172.27.146.138; 172.27.146.139; 172.27.146.140; 172.26.146.10; 172.26.146.29; 172.26.146.6; 172.26.146.7; 172.26.146.8; 172.26.146.9; 172.27.146.10; 172.27.146.6; 172.27.146.7; 172.27.146.8; 172.27.146.9; 172.26.147.4; 172.26.147.6; 172.27.147.4; 172.27.147.6; 172.27.147.137</t>
  </si>
  <si>
    <t>172.26.145.135; 172.26.145.136; 172.26.145.144; 172.27.145.135; 172.27.145.136; 172.26.146.135; 172.26.146.136; 172.26.146.137; 172.26.146.138; 172.26.146.139; 172.26.146.140; 172.26.146.145; 172.27.146.135; 172.27.146.136; 172.27.146.137; 172.27.146.138; 172.27.146.139; 172.27.146.140; 172.26.146.10; 172.26.146.29; 172.26.146.6; 172.26.146.7; 172.26.146.8; 172.26.146.9; 172.27.146.10; 172.27.146.6; 172.27.146.7; 172.27.146.8; 172.27.146.9; 172.26.147.135; 172.26.147.136; 172.26.147.137; 172.26.147.138; 172.27.147.135; 172.27.147.136; 172.27.147.137; 172.26.147.4; 172.26.147.6; 172.27.147.4; 172.27.147.6; 172.26.132.10; 172.26.132.11; 172.26.132.6; 172.26.132.7; 172.26.132.8; 172.26.132.9; 172.27.132.10; 172.27.132.11; 172.27.132.6; 172.27.132.7; 172.27.132.8; 172.27.132.9</t>
  </si>
  <si>
    <t>172.26.145.135; 172.26.145.136; 172.26.145.144; 172.27.145.135; 172.27.145.136; 172.26.146.135; 172.26.146.136; 172.26.146.137; 172.26.146.138; 172.26.146.139; 172.26.146.140; 172.26.146.145; 172.27.146.135; 172.27.146.136; 172.27.146.137; 172.27.146.138; 172.27.146.139; 172.27.146.140; 172.26.146.10; 172.26.146.29; 172.26.146.6; 172.26.146.7; 172.26.146.8; 172.26.146.9; 172.27.146.10; 172.27.146.6; 172.27.146.7; 172.27.146.8; 172.27.146.9; 172.26.17.154; 172.27.17.154; 172.26.147.135; 172.26.147.136; 172.26.147.137; 172.26.147.138; 172.27.147.135; 172.27.147.136; 172.27.147.137; 172.26.147.4; 172.26.147.6; 172.27.147.4; 172.27.147.6; 172.26.132.10; 172.26.132.11; 172.26.132.6; 172.26.132.7; 172.26.132.8; 172.26.132.9; 172.27.132.10; 172.27.132.11; 172.27.132.6; 172.27.132.7; 172.27.132.8; 172.27.132.9; 172.26.17.132; 172.26.17.152; 172.26.17.153; 172.27.17.138; 172.27.17.139; 172.26.17.151; 172.27.17.137; 172.26.17.138; 172.26.17.157; 172.26.17.158; 172.27.17.144; 172.27.17.145; 172.26.17.137; 172.27.17.141; 172.26.146.130; 172.26.148.4; 172.26.148.5; 172.26.148.6; 172.26.148.7; 172.27.148.4; 172.27.148.5; 172.26.148.132; 172.26.148.133; 172.26.148.135; 172.26.148.136; 172.27.148.132; 172.27.148.133; 172.26.18.10; 172.26.18.15; 172.26.18.16; 172.26.18.17; 172.26.18.18; 172.26.18.6; 172.26.18.7; 172.26.18.8; 172.26.18.9; 172.27.18.10; 172.27.18.4; 172.27.18.5; 172.27.18.6; 172.26.18.11; 172.26.18.12; 172.26.18.13; 172.26.18.14; 172.27.18.7; 172.27.18.8; 172.26.142.132; 172.26.142.133; 172.27.142.132; 172.27.142.133; 172.26.149.4; 172.26.149.5; 172.26.149.6; 172.26.149.7; 172.26.149.8; 172.26.149.9; 172.27.149.4; 172.27.149.5</t>
  </si>
  <si>
    <t>172.26.147.135; 172.26.147.136; 172.26.147.137; 172.26.147.138; 172.27.147.135; 172.27.147.136; 172.27.147.137</t>
  </si>
  <si>
    <t>172.26.147.149</t>
  </si>
  <si>
    <t>172.26.145.135; 172.26.145.136; 172.26.145.144; 172.27.145.135; 172.27.145.136; 172.26.146.135; 172.26.146.136; 172.26.146.137; 172.26.146.138; 172.26.146.139; 172.26.146.140; 172.26.146.145; 172.27.146.135; 172.27.146.136; 172.27.146.137; 172.27.146.138; 172.27.146.139; 172.27.146.140; 172.26.146.10; 172.26.146.29; 172.26.146.6; 172.26.146.7; 172.26.146.8; 172.26.146.9; 172.27.146.10; 172.27.146.6; 172.27.146.7; 172.27.146.8; 172.27.146.9; 172.26.147.135; 172.26.147.136; 172.26.147.137; 172.26.147.138; 172.27.147.135; 172.27.147.136; 172.27.147.137; 172.26.147.4; 172.26.147.6; 172.27.147.4; 172.27.147.6</t>
  </si>
  <si>
    <t>172.26.17.132; 172.26.17.152; 172.26.17.153; 172.27.17.138; 172.27.17.139; 172.26.17.151; 172.27.17.137</t>
  </si>
  <si>
    <t>172.26.163.168; 172.27.163.140</t>
  </si>
  <si>
    <t>172.26.163.131; 172.26.163.132; 172.27.163.141; 172.27.163.142; 172.26.133.4; 172.27.133.4</t>
  </si>
  <si>
    <t>172.26.133.4; 172.27.133.4</t>
  </si>
  <si>
    <t>172.26.174.3; 172.26.176.3; 172.27.174.3</t>
  </si>
  <si>
    <t>172.27.157.11</t>
  </si>
  <si>
    <t>172.27.7.14; 172.26.7.8; 172.27.7.8</t>
  </si>
  <si>
    <t>10.133.140.0/22; 10.133.156.0/22; 10.133.172.0/22; 10.133.188.0/22; 10.133.204.0/22; 10.133.220.0/22; 10.133.236.0/22; 10.133.252.0/22; 10.134.12.0/22; 10.134.28.0/22; 10.144.200.0/24; 10.144.203.0/24; 10.147.100.0/24; 10.147.128.0/20; 10.147.144.0/20; 10.147.160.0/20; 10.147.176.0/20; 10.147.254.240/28; 10.147.55.0/24; 10.147.72.0/24; 10.147.76.0/22; 10.147.80.0/21; 10.147.96.0/19; 10.148.160.0/20; 10.155.10.0/23; 10.155.12.0/23; 10.155.14.0/23; 10.155.16.0/23; 10.155.2.0/23; 10.155.20.0/23; 10.155.22.0/23; 10.155.24.0/23; 10.155.26.0/23; 10.155.28.0/23; 10.155.4.0/23; 10.155.6.0/23; 10.155.8.0/23; 155.191.254.216/29; 155.191.254.224/29; 155.191.254.232/29; 155.191.254.240/29; 155.191.254.248/29; 164.123.210.168/29; 164.123.210.176/29; 10.114.104.0/21; 10.114.112.0/21; 10.114.120.0/22; 10.114.128.0/20; 10.114.144.0/21; 10.114.152.0/22; 10.114.156.0/22; 10.114.16.0/22; 10.114.20.0/22; 10.114.28.0/22; 10.114.36.0/22; 10.114.40.0/22; 10.114.44.0/22; 10.114.48.0/22; 10.114.52.0/22; 10.114.56.0/22; 10.114.60.0/22; 10.114.64.0/22; 10.114.72.0/22; 10.114.76.0/22; 10.114.8.0/22; 10.114.80.0/22; 10.114.84.0/22; 10.114.88.0/22; 10.114.92.0/22; 10.114.96.0/21; 10.115.10.1/23; 10.115.105.1/23; 10.115.106.0/24; 10.115.107.0/24; 10.115.108.1/22; 10.115.113.0/24; 10.115.12.1/23; 10.115.14.1/23; 10.115.24.1/23; 10.115.26.1/23; 10.115.28.1/23; 10.115.30.1/23; 10.115.32.1/23; 10.115.34.1/23; 10.115.36.1/23; 10.115.38.1/23; 10.115.8.1/23; 10.130.194.0/24; 10.130.197.0/24; 10.130.200.0/24; 10.130.203.0/24; 10.130.206.0/24; 10.130.209.0/24; 10.130.212.0/24; 10.130.215.0/24; 10.130.218.0/24; 10.130.221.0/24; 10.130.224.0/24; 10.130.225.0/26; 10.130.62.0/24; 10.130.62.125/26; 10.130.62.64/26; 10.131.112.0/20; 10.131.128.0/20; 10.131.144.0/20; 10.131.160.0/20; 10.131.176.0/20; 10.131.192.0/20; 10.131.208.0/20; 10.131.64.0/20; 10.131.80.0/20; 10.131.96.0/20; 10.132.108.0/22; 10.132.12.0/22; 10.132.124.0/22; 10.132.140.0/22; 10.132.156.0/22; 10.132.172.0/22; 10.132.188.0/22; 10.132.204.0/22; 10.132.220.0/22; 10.132.236.0/22; 10.132.252.0/22; 10.132.28.0/22; 10.132.44.0/22; 10.132.60.0/22; 10.132.76.0/22; 10.132.92.0/22; 10.133.108.0/22; 10.133.12.0/22; 10.133.124.0/22; 10.133.28.0/22; 10.133.44.0/22; 10.133.60.0/22; 10.133.76.0/22; 10.133.92.0/22; 10.134.44.0/22; 10.242.130.0/23; 155.191.231.0/24; 155.191.232.0/24; 155.191.234.0/24; 155.191.235.64/27; 155.191.237.0/24; 155.191.239.0/24; 155.191.240.0/24; 155.191.241.0/24; 155.191.242.0/24; 155.191.245.0/24; 155.191.246.0/24</t>
  </si>
  <si>
    <t>172.27.37.8</t>
  </si>
  <si>
    <t>172.26.138.11; 172.27.138.11; 172.26.142.7; 172.26.142.8; 172.26.142.9; 172.27.142.8; 172.27.142.9</t>
  </si>
  <si>
    <t>172.26.142.8; 172.26.142.9</t>
  </si>
  <si>
    <t>172.26.142.4; 172.26.138.11</t>
  </si>
  <si>
    <t>172.26.163.172</t>
  </si>
  <si>
    <t>172.26.146.14</t>
  </si>
  <si>
    <t>172.26.146.11</t>
  </si>
  <si>
    <t>172.26.146.18</t>
  </si>
  <si>
    <t>172.26.146.13</t>
  </si>
  <si>
    <t>172.26.146.16</t>
  </si>
  <si>
    <t>172.26.146.20</t>
  </si>
  <si>
    <t>172.26.149.245; 10.37.248.16</t>
  </si>
  <si>
    <t>172.26.146.20; 10.37.31.143</t>
  </si>
  <si>
    <t>172.26.146.13; 10.37.31.142</t>
  </si>
  <si>
    <t>172.26.146.16; 172.26.146.17; 10.37.31.141; 10.37.31.140</t>
  </si>
  <si>
    <t>172.26.145.141; 10.37.253.6</t>
  </si>
  <si>
    <t>172.26.146.143; 10.37.248.15</t>
  </si>
  <si>
    <t>172.26.17.134; 10.37.248.18</t>
  </si>
  <si>
    <t>10.112.135.17/32</t>
  </si>
  <si>
    <t>172.26.17.164</t>
  </si>
  <si>
    <t>172.26.145.137; 172.26.145.138; 172.26.145.139; 172.26.145.140; 172.26.145.141; 172.26.145.142; 172.26.145.143; 172.26.145.146; 172.26.145.147; 172.26.145.148; 172.26.145.149; 172.26.145.150; 172.26.145.151; 172.26.146.12; 172.26.146.13; 172.26.146.142; 172.26.146.143; 172.26.146.144; 172.26.146.146; 172.26.146.15; 172.26.146.16; 172.26.146.17; 172.26.146.19; 172.26.146.20; 172.26.146.21; 172.26.146.22; 172.26.146.23; 172.26.146.24; 172.26.146.25; 172.26.146.26; 172.26.146.27; 172.26.146.28; 172.26.146.30; 172.26.146.31; 172.26.146.32; 172.26.146.33; 172.26.147.141; 172.26.147.142; 172.26.147.143; 172.26.147.144; 172.26.147.146; 172.26.147.147; 172.26.147.148; 172.26.149.244; 172.26.149.245; 172.26.149.246; 172.26.149.248</t>
  </si>
  <si>
    <t>10.0.0.40; 10.1.115.0/24; 10.102.0.0/16; 10.102.100.0/22; 10.102.104.0/22; 10.102.112.0/22; 10.102.116.0/22; 10.102.120.0/22; 10.102.128.0/27; 10.102.128.192/26; 10.102.129.192/26; 10.102.131.0/27; 10.102.156.224/27; 10.102.156.32/27; 10.102.164.0/22; 10.102.4.0/22; 10.102.40.0/22; 10.102.44.0/22; 10.102.48.0/22; 10.102.52.0/22; 10.102.56.0/22; 10.102.60.0/22; 10.102.64.0/22; 10.102.8.0/22; 10.102.80.0/22; 10.102.92.0/22; 10.102.96.0/22; 10.104.0.0/22; 10.104.12.0/22; 10.104.16.0/22; 10.104.20.0/22; 10.104.24.0/22; 10.104.28.0/22; 10.104.4.0/22; 10.104.40.0/22; 10.104.8.0/22; 10.105.4.0/22; 10.107.0.0/22; 10.107.12.0/22; 10.107.16.0/22; 10.107.20.0/22; 10.107.24.0/22; 10.107.28.0/22; 10.107.4.0/22; 10.107.8.0/22; 10.144.130.0/24; 10.144.134.0/24; 10.144.142.0/24; 10.147.36.0/24; 10.147.40.0/23; 10.147.44.0/23; 10.147.48.0/23; 10.147.52.0/23; 10.152.0.0/19; 10.152.32.0/19; 10.152.64.0/19; 10.152.96.0/19; 10.153.0.128/27; 10.153.0.160/27; 10.153.0.192/27; 10.153.0.32/27; 10.153.0.64/27; 10.153.0.96/27; 10.202.0.0/16; 10.202.194.0/23; 10.202.210.0/23; 10.202.226.0/23; 10.202.242.0/23; 10.30.7.0/24; 10.43.140.0/22; 10.43.44.0/22; 10.45.124.0/22; 10.47.216.0/21; 10.47.224.0/21; 10.47.232.0/21; 10.47.240.0/21; 10.47.248.0/21; 138.32.132.80/28; 138.58.132.160/28; 138.58.132.176/28; 164.123.255.96/29; 172.17.12.0/22; 172.17.16.0/22; 172.17.20.0/22; 172.17.24.0/22; 172.17.28.0/26; 172.17.28.128/26; 172.17.28.192/26; 172.17.28.64/26; 172.17.29.0/26; 172.17.29.128/26; 172.17.29.192/26; 172.17.29.64/26; 172.17.30.0/26; 172.17.30.64/26; 172.17.36.0/22; 172.17.40.0/22; 172.17.44.0/22; 172.17.48.0/22; 172.17.52.0/22; 172.17.56.0/22; 172.17.60.0/27; 172.17.60.128/27; 172.17.60.160/27; 172.17.60.192/27; 172.17.60.32/27; 172.17.60.64/27; 172.17.60.96/27; 172.17.68.0/27; 172.17.72.0/27; 172.17.72.128/27; 172.17.72.160/27; 172.17.72.32/27; 172.17.72.64/27; 172.17.72.96/27; 172.17.76.0/27; 172.17.76.32/27; 172.17.76.64/27; 172.17.76.96/27; 172.17.8.0/22; 192.168.10.0/23; 192.168.12.0/24; 10.103.0.0/16; 10.104.0.0/16; 10.105.0.0/16; 10.106.0.0/16; 10.107.0.0/16; 10.107.12.0/24; 10.108.0.0/16; 10.3.54.0/24; 10.57.0.0/22; 11.128.142.0/23; 11.180.160.0/24; 11.183.104.0/24; 11.183.105.0/24; 11.183.106.0/24; 11.183.107.0/24; 11.186.230.0/23; 11.186.232.0/23; 11.188.230.0/23; 172.20.84.0/24; 192.168.13.0/24; 10.10.229.0/24; 10.10.230.0/24; 10.10.231.0/24; 10.153.0.0/27; 10.30.7.20/24; 10.103.12.0/22; 10.103.144.0/22; 10.103.148.0/22; 10.103.156.0/22; 10.103.16.0/22; 10.103.172.0/22; 10.103.180.0/22; 10.103.184.0/22; 10.103.192.0/22; 10.103.196.0/22; 10.103.20.0/22; 10.103.200.0/22; 10.103.204.0/22; 10.103.208.0/22; 10.103.24.0/22; 10.103.36.0/22; 10.103.40.0/22; 10.103.56.0/22; 10.105.0.0/22; 10.105.12.0/22; 10.105.16.0/22; 10.105.20.0/22; 10.105.32.0/22; 10.105.36.0/22; 10.105.40.0/22; 10.105.44.0/22; 10.105.48.0/22; 10.105.52.0/22; 10.105.60.0/22; 10.105.64.0/22; 10.105.8.0/22; 10.44.172.0/22; 10.102.108.0/22; 10.102.248.104/29; 10.102.248.208/28; 10.102.248.240/28; 10.102.249.112/28; 10.102.249.16/28; 10.102.249.160/28; 10.102.249.176/29; 10.102.249.192/28; 10.102.249.224/28; 10.102.249.32/28; 10.102.249.48/28; 10.102.249.64/28; 10.102.249.80/28; 10.102.249.96/28; 10.102.250.0/27; 10.102.250.104/29; 10.102.250.112/28; 10.102.250.120/29; 10.102.250.128/28; 10.102.250.144/29; 10.102.250.160/29; 10.102.250.168/29; 10.102.250.192/28; 10.102.250.224/29; 10.102.250.240/28; 10.102.250.32/28; 10.102.250.48/28; 10.102.250.64/28; 10.102.250.96/29; 10.102.251.0/27; 10.102.251.240/28; 10.102.72.0/22; 10.102.76.0/22; 10.103.252.208/28; 10.103.253.16/28; 10.105.24.0/21; 10.105.253.0/28; 10.105.253.16/28; 10.105.253.32/28; 10.106.0.0/22; 10.137.0.0/16</t>
  </si>
  <si>
    <t>10.133.140.0/22; 10.133.156.0/22; 10.133.172.0/22; 10.133.188.0/22; 10.133.204.0/22; 10.133.220.0/22; 10.133.236.0/22; 10.133.252.0/22; 10.134.12.0/22; 10.134.28.0/22; 10.144.200.0/24; 10.144.203.0/24; 10.147.100.0/24; 10.147.128.0/20; 10.147.144.0/20; 10.147.160.0/20; 10.147.176.0/20; 10.147.254.240/28; 10.147.55.0/24; 10.147.72.0/24; 10.147.76.0/22; 10.147.80.0/21; 10.147.96.0/19; 10.148.160.0/20; 10.155.10.0/23; 10.155.12.0/23; 10.155.14.0/23; 10.155.16.0/23; 10.155.2.0/23; 10.155.20.0/23; 10.155.22.0/23; 10.155.24.0/23; 10.155.26.0/23; 10.155.28.0/23; 10.155.4.0/23; 10.155.6.0/23; 10.155.8.0/23; 155.191.254.216/29; 155.191.254.224/29; 155.191.254.232/29; 155.191.254.240/29; 155.191.254.248/29; 164.123.210.168/29; 164.123.210.176/29; 10.0.0.40; 10.1.115.0/24; 10.102.0.0/16; 10.102.100.0/22; 10.102.104.0/22; 10.102.112.0/22; 10.102.116.0/22; 10.102.120.0/22; 10.102.128.0/27; 10.102.128.192/26; 10.102.129.192/26; 10.102.131.0/27; 10.102.156.224/27; 10.102.156.32/27; 10.102.164.0/22; 10.102.4.0/22; 10.102.40.0/22; 10.102.44.0/22; 10.102.48.0/22; 10.102.52.0/22; 10.102.56.0/22; 10.102.60.0/22; 10.102.64.0/22; 10.102.8.0/22; 10.102.80.0/22; 10.102.92.0/22; 10.102.96.0/22; 10.104.0.0/22; 10.104.12.0/22; 10.104.16.0/22; 10.104.20.0/22; 10.104.24.0/22; 10.104.28.0/22; 10.104.4.0/22; 10.104.40.0/22; 10.104.8.0/22; 10.105.4.0/22; 10.107.0.0/22; 10.107.12.0/22; 10.107.16.0/22; 10.107.20.0/22; 10.107.24.0/22; 10.107.28.0/22; 10.107.4.0/22; 10.107.8.0/22; 10.144.130.0/24; 10.144.134.0/24; 10.144.142.0/24; 10.147.36.0/24; 10.147.40.0/23; 10.147.44.0/23; 10.147.48.0/23; 10.147.52.0/23; 10.152.0.0/19; 10.152.32.0/19; 10.152.64.0/19; 10.152.96.0/19; 10.153.0.128/27; 10.153.0.160/27; 10.153.0.192/27; 10.153.0.32/27; 10.153.0.64/27; 10.153.0.96/27; 10.202.0.0/16; 10.202.194.0/23; 10.202.210.0/23; 10.202.226.0/23; 10.202.242.0/23; 10.30.7.0/24; 10.43.140.0/22; 10.43.44.0/22; 10.45.124.0/22; 10.47.216.0/21; 10.47.224.0/21; 10.47.232.0/21; 10.47.240.0/21; 10.47.248.0/21; 138.32.132.80/28; 138.58.132.160/28; 138.58.132.176/28; 164.123.255.96/29; 172.17.12.0/22; 172.17.16.0/22; 172.17.20.0/22; 172.17.24.0/22; 172.17.28.0/26; 172.17.28.128/26; 172.17.28.192/26; 172.17.28.64/26; 172.17.29.0/26; 172.17.29.128/26; 172.17.29.192/26; 172.17.29.64/26; 172.17.30.0/26; 172.17.30.64/26; 172.17.36.0/22; 172.17.40.0/22; 172.17.44.0/22; 172.17.48.0/22; 172.17.52.0/22; 172.17.56.0/22; 172.17.60.0/27; 172.17.60.128/27; 172.17.60.160/27; 172.17.60.192/27; 172.17.60.32/27; 172.17.60.64/27; 172.17.60.96/27; 172.17.68.0/27; 172.17.72.0/27; 172.17.72.128/27; 172.17.72.160/27; 172.17.72.32/27; 172.17.72.64/27; 172.17.72.96/27; 172.17.76.0/27; 172.17.76.32/27; 172.17.76.64/27; 172.17.76.96/27; 172.17.8.0/22; 192.168.10.0/23; 192.168.12.0/24; 10.103.0.0/16; 10.104.0.0/16; 10.105.0.0/16; 10.106.0.0/16; 10.107.0.0/16; 10.107.12.0/24; 10.108.0.0/16; 10.3.54.0/24; 10.57.0.0/22; 11.128.142.0/23; 11.180.160.0/24; 11.183.104.0/24; 11.183.105.0/24; 11.183.106.0/24; 11.183.107.0/24; 11.186.230.0/23; 11.186.232.0/23; 11.188.230.0/23; 172.20.84.0/24; 192.168.13.0/24; 10.10.229.0/24; 10.10.230.0/24; 10.10.231.0/24; 10.153.0.0/27; 10.30.7.20/24; 10.103.12.0/22; 10.103.144.0/22; 10.103.148.0/22; 10.103.156.0/22; 10.103.16.0/22; 10.103.172.0/22; 10.103.180.0/22; 10.103.184.0/22; 10.103.192.0/22; 10.103.196.0/22; 10.103.20.0/22; 10.103.200.0/22; 10.103.204.0/22; 10.103.208.0/22; 10.103.24.0/22; 10.103.36.0/22; 10.103.40.0/22; 10.103.56.0/22; 10.105.0.0/22; 10.105.12.0/22; 10.105.16.0/22; 10.105.20.0/22; 10.105.32.0/22; 10.105.36.0/22; 10.105.40.0/22; 10.105.44.0/22; 10.105.48.0/22; 10.105.52.0/22; 10.105.60.0/22; 10.105.64.0/22; 10.105.8.0/22; 10.44.172.0/22; 10.102.108.0/22; 10.102.248.104/29; 10.102.248.208/28; 10.102.248.240/28; 10.102.249.112/28; 10.102.249.16/28; 10.102.249.160/28; 10.102.249.176/29; 10.102.249.192/28; 10.102.249.224/28; 10.102.249.32/28; 10.102.249.48/28; 10.102.249.64/28; 10.102.249.80/28; 10.102.249.96/28; 10.102.250.0/27; 10.102.250.104/29; 10.102.250.112/28; 10.102.250.120/29; 10.102.250.128/28; 10.102.250.144/29; 10.102.250.160/29; 10.102.250.168/29; 10.102.250.192/28; 10.102.250.224/29; 10.102.250.240/28; 10.102.250.32/28; 10.102.250.48/28; 10.102.250.64/28; 10.102.250.96/29; 10.102.251.0/27; 10.102.251.240/28; 10.102.72.0/22; 10.102.76.0/22; 10.103.252.208/28; 10.103.253.16/28; 10.105.24.0/21; 10.105.253.0/28; 10.105.253.16/28; 10.105.253.32/28; 10.106.0.0/22; 10.137.0.0/16</t>
  </si>
  <si>
    <t>[Disabled]  grp-xspoc-bakken; [Disabled]  grp-xspoc-delaware; [Disabled]  grp-xspoc-eagleford; [Disabled]  grp-xspoc-midland</t>
  </si>
  <si>
    <t>172.26.146.135; 172.26.146.136; 172.26.146.137; 172.26.146.138; 172.26.146.139; 172.26.146.140; 172.26.146.145; 172.27.146.135; 172.27.146.136; 172.27.146.137; 172.27.146.138; 172.27.146.139; 172.27.146.140; 172.26.147.4; 172.26.147.6; 172.27.147.4; 172.27.147.6</t>
  </si>
  <si>
    <t>10.133.140.0/22; 10.133.156.0/22; 10.133.172.0/22; 10.133.188.0/22; 10.133.204.0/22; 10.133.220.0/22; 10.133.236.0/22; 10.133.252.0/22; 10.134.12.0/22; 10.134.28.0/22; 10.144.200.0/24; 10.144.203.0/24; 10.147.100.0/24; 10.147.128.0/20; 10.147.144.0/20; 10.147.160.0/20; 10.147.176.0/20; 10.147.254.240/28; 10.147.55.0/24; 10.147.72.0/24; 10.147.76.0/22; 10.147.80.0/21; 10.147.96.0/19; 10.148.160.0/20; 10.155.10.0/23; 10.155.12.0/23; 10.155.14.0/23; 10.155.16.0/23; 10.155.2.0/23; 10.155.20.0/23; 10.155.22.0/23; 10.155.24.0/23; 10.155.26.0/23; 10.155.28.0/23; 10.155.4.0/23; 10.155.6.0/23; 10.155.8.0/23; 155.191.254.216/29; 155.191.254.224/29; 155.191.254.232/29; 155.191.254.240/29; 155.191.254.248/29; 164.123.210.168/29; 164.123.210.176/29; 10.140.0.0/16; 10.155.0.0/16</t>
  </si>
  <si>
    <t>10.133.140.0/22; 10.133.156.0/22; 10.133.172.0/22; 10.133.188.0/22; 10.133.204.0/22; 10.133.220.0/22; 10.133.236.0/22; 10.133.252.0/22; 10.134.12.0/22; 10.134.28.0/22; 10.144.200.0/24; 10.144.203.0/24; 10.147.100.0/24; 10.147.128.0/20; 10.147.144.0/20; 10.147.160.0/20; 10.147.176.0/20; 10.147.254.240/28; 10.147.55.0/24; 10.147.72.0/24; 10.147.76.0/22; 10.147.80.0/21; 10.147.96.0/19; 10.148.160.0/20; 10.155.10.0/23; 10.155.12.0/23; 10.155.14.0/23; 10.155.16.0/23; 10.155.2.0/23; 10.155.20.0/23; 10.155.22.0/23; 10.155.24.0/23; 10.155.26.0/23; 10.155.28.0/23; 10.155.4.0/23; 10.155.6.0/23; 10.155.8.0/23; 155.191.254.216/29; 155.191.254.224/29; 155.191.254.232/29; 155.191.254.240/29; 155.191.254.248/29; 164.123.210.168/29; 164.123.210.176/29</t>
  </si>
  <si>
    <t>172.26.149.4; 172.26.149.5; 172.26.149.6; 172.26.149.7; 172.26.149.8; 172.26.149.9; 172.27.149.4; 172.27.149.5</t>
  </si>
  <si>
    <t>[Disabled]  grp-midland-scada</t>
  </si>
  <si>
    <t>10.103.12.0/22; 10.103.144.0/22; 10.103.148.0/22; 10.103.156.0/22; 10.103.16.0/22; 10.103.172.0/22; 10.103.180.0/22; 10.103.184.0/22; 10.103.192.0/22; 10.103.196.0/22; 10.103.20.0/22; 10.103.200.0/22; 10.103.204.0/22; 10.103.208.0/22; 10.103.24.0/22; 10.103.36.0/22; 10.103.40.0/22; 10.103.56.0/22; 10.105.0.0/16; 10.105.0.0/22; 10.105.12.0/22; 10.105.16.0/22; 10.105.20.0/22; 10.105.32.0/22; 10.105.36.0/22; 10.105.4.0/22; 10.105.40.0/22; 10.105.44.0/22; 10.105.48.0/22; 10.105.52.0/22; 10.105.60.0/22; 10.105.64.0/22; 10.105.8.0/22; 10.106.0.0/16; 10.44.172.0/22; 11.128.142.0/23; 172.20.84.0/24; 192.168.12.0/24</t>
  </si>
  <si>
    <t>10.0.0.40; 10.1.115.0/24; 10.102.0.0/16; 10.102.100.0/22; 10.102.104.0/22; 10.102.112.0/22; 10.102.116.0/22; 10.102.120.0/22; 10.102.128.0/27; 10.102.128.192/26; 10.102.129.192/26; 10.102.131.0/27; 10.102.156.224/27; 10.102.156.32/27; 10.102.164.0/22; 10.102.4.0/22; 10.102.40.0/22; 10.102.44.0/22; 10.102.48.0/22; 10.102.52.0/22; 10.102.56.0/22; 10.102.60.0/22; 10.102.64.0/22; 10.102.8.0/22; 10.102.80.0/22; 10.102.92.0/22; 10.102.96.0/22; 10.104.0.0/22; 10.104.12.0/22; 10.104.16.0/22; 10.104.20.0/22; 10.104.24.0/22; 10.104.28.0/22; 10.104.4.0/22; 10.104.40.0/22; 10.104.8.0/22; 10.105.4.0/22; 10.107.0.0/22; 10.107.12.0/22; 10.107.16.0/22; 10.107.20.0/22; 10.107.24.0/22; 10.107.28.0/22; 10.107.4.0/22; 10.107.8.0/22; 10.144.130.0/24; 10.144.134.0/24; 10.144.142.0/24; 10.147.36.0/24; 10.147.40.0/23; 10.147.44.0/23; 10.147.48.0/23; 10.147.52.0/23; 10.152.0.0/19; 10.152.32.0/19; 10.152.64.0/19; 10.152.96.0/19; 10.153.0.128/27; 10.153.0.160/27; 10.153.0.192/27; 10.153.0.32/27; 10.153.0.64/27; 10.153.0.96/27; 10.202.0.0/16; 10.202.194.0/23; 10.202.210.0/23; 10.202.226.0/23; 10.202.242.0/23; 10.30.7.0/24; 10.43.140.0/22; 10.43.44.0/22; 10.45.124.0/22; 10.47.216.0/21; 10.47.224.0/21; 10.47.232.0/21; 10.47.240.0/21; 10.47.248.0/21; 138.32.132.80/28; 138.58.132.160/28; 138.58.132.176/28; 164.123.255.96/29; 172.17.12.0/22; 172.17.16.0/22; 172.17.20.0/22; 172.17.24.0/22; 172.17.28.0/26; 172.17.28.128/26; 172.17.28.192/26; 172.17.28.64/26; 172.17.29.0/26; 172.17.29.128/26; 172.17.29.192/26; 172.17.29.64/26; 172.17.30.0/26; 172.17.30.64/26; 172.17.36.0/22; 172.17.40.0/22; 172.17.44.0/22; 172.17.48.0/22; 172.17.52.0/22; 172.17.56.0/22; 172.17.60.0/27; 172.17.60.128/27; 172.17.60.160/27; 172.17.60.192/27; 172.17.60.32/27; 172.17.60.64/27; 172.17.60.96/27; 172.17.68.0/27; 172.17.72.0/27; 172.17.72.128/27; 172.17.72.160/27; 172.17.72.32/27; 172.17.72.64/27; 172.17.72.96/27; 172.17.76.0/27; 172.17.76.32/27; 172.17.76.64/27; 172.17.76.96/27; 172.17.8.0/22; 192.168.10.0/23; 192.168.12.0/24</t>
  </si>
  <si>
    <t>10.0.0.40; 10.1.115.0/24; 10.102.0.0/16; 10.102.100.0/22; 10.102.104.0/22; 10.102.112.0/22; 10.102.116.0/22; 10.102.120.0/22; 10.102.128.0/27; 10.102.128.192/26; 10.102.129.192/26; 10.102.131.0/27; 10.102.156.224/27; 10.102.156.32/27; 10.102.164.0/22; 10.102.4.0/22; 10.102.40.0/22; 10.102.44.0/22; 10.102.48.0/22; 10.102.52.0/22; 10.102.56.0/22; 10.102.60.0/22; 10.102.64.0/22; 10.102.8.0/22; 10.102.80.0/22; 10.102.92.0/22; 10.102.96.0/22; 10.104.0.0/22; 10.104.12.0/22; 10.104.16.0/22; 10.104.20.0/22; 10.104.24.0/22; 10.104.28.0/22; 10.104.4.0/22; 10.104.40.0/22; 10.104.8.0/22; 10.105.4.0/22; 10.107.0.0/22; 10.107.12.0/22; 10.107.16.0/22; 10.107.20.0/22; 10.107.24.0/22; 10.107.28.0/22; 10.107.4.0/22; 10.107.8.0/22; 10.144.130.0/24; 10.144.134.0/24; 10.144.142.0/24; 10.147.36.0/24; 10.147.40.0/23; 10.147.44.0/23; 10.147.48.0/23; 10.147.52.0/23; 10.152.0.0/19; 10.152.32.0/19; 10.152.64.0/19; 10.152.96.0/19; 10.153.0.128/27; 10.153.0.160/27; 10.153.0.192/27; 10.153.0.32/27; 10.153.0.64/27; 10.153.0.96/27; 10.202.0.0/16; 10.202.194.0/23; 10.202.210.0/23; 10.202.226.0/23; 10.202.242.0/23; 10.30.7.0/24; 10.43.140.0/22; 10.43.44.0/22; 10.45.124.0/22; 10.47.216.0/21; 10.47.224.0/21; 10.47.232.0/21; 10.47.240.0/21; 10.47.248.0/21; 138.32.132.80/28; 138.58.132.160/28; 138.58.132.176/28; 164.123.255.96/29; 172.17.12.0/22; 172.17.16.0/22; 172.17.20.0/22; 172.17.24.0/22; 172.17.28.0/26; 172.17.28.128/26; 172.17.28.192/26; 172.17.28.64/26; 172.17.29.0/26; 172.17.29.128/26; 172.17.29.192/26; 172.17.29.64/26; 172.17.30.0/26; 172.17.30.64/26; 172.17.36.0/22; 172.17.40.0/22; 172.17.44.0/22; 172.17.48.0/22; 172.17.52.0/22; 172.17.56.0/22; 172.17.60.0/27; 172.17.60.128/27; 172.17.60.160/27; 172.17.60.192/27; 172.17.60.32/27; 172.17.60.64/27; 172.17.60.96/27; 172.17.68.0/27; 172.17.72.0/27; 172.17.72.128/27; 172.17.72.160/27; 172.17.72.32/27; 172.17.72.64/27; 172.17.72.96/27; 172.17.76.0/27; 172.17.76.32/27; 172.17.76.64/27; 172.17.76.96/27; 172.17.8.0/22; 192.168.10.0/23; 192.168.12.0/24; 10.103.12.0/22; 10.103.144.0/22; 10.103.148.0/22; 10.103.156.0/22; 10.103.16.0/22; 10.103.172.0/22; 10.103.180.0/22; 10.103.184.0/22; 10.103.192.0/22; 10.103.196.0/22; 10.103.20.0/22; 10.103.200.0/22; 10.103.204.0/22; 10.103.208.0/22; 10.103.24.0/22; 10.103.36.0/22; 10.103.40.0/22; 10.103.56.0/22; 10.105.0.0/16; 10.105.0.0/22; 10.105.12.0/22; 10.105.16.0/22; 10.105.20.0/22; 10.105.32.0/22; 10.105.36.0/22; 10.105.40.0/22; 10.105.44.0/22; 10.105.48.0/22; 10.105.52.0/22; 10.105.60.0/22; 10.105.64.0/22; 10.105.8.0/22; 10.106.0.0/16; 10.44.172.0/22; 11.128.142.0/23; 172.20.84.0/24</t>
  </si>
  <si>
    <t>138.32.173.0/24; 138.32.174.0/24; 138.32.175.0/24</t>
  </si>
  <si>
    <t>[Disabled]  grp-hcxo-field-subnets; [Disabled]  grp-midland-scada</t>
  </si>
  <si>
    <t>[Disabled]  grp-dmz-xspoc-mobile</t>
  </si>
  <si>
    <t>10.114.104.0/21; 10.114.112.0/21; 10.114.120.0/22; 10.114.128.0/20; 10.114.144.0/21; 10.114.152.0/22; 10.114.156.0/22; 10.114.16.0/22; 10.114.20.0/22; 10.114.28.0/22; 10.114.36.0/22; 10.114.40.0/22; 10.114.44.0/22; 10.114.48.0/22; 10.114.52.0/22; 10.114.56.0/22; 10.114.60.0/22; 10.114.64.0/22; 10.114.72.0/22; 10.114.76.0/22; 10.114.8.0/22; 10.114.80.0/22; 10.114.84.0/22; 10.114.88.0/22; 10.114.92.0/22; 10.114.96.0/21; 10.115.10.1/23; 10.115.105.1/23; 10.115.106.0/24; 10.115.107.0/24; 10.115.108.1/22; 10.115.113.0/24; 10.115.12.1/23; 10.115.14.1/23; 10.115.24.1/23; 10.115.26.1/23; 10.115.28.1/23; 10.115.30.1/23; 10.115.32.1/23; 10.115.34.1/23; 10.115.36.1/23; 10.115.38.1/23; 10.115.8.1/23; 10.130.194.0/24; 10.130.197.0/24; 10.130.200.0/24; 10.130.203.0/24; 10.130.206.0/24; 10.130.209.0/24; 10.130.212.0/24; 10.130.215.0/24; 10.130.218.0/24; 10.130.221.0/24; 10.130.224.0/24; 10.130.225.0/26; 10.130.62.0/24; 10.130.62.125/26; 10.130.62.64/26; 10.131.112.0/20; 10.131.128.0/20; 10.131.144.0/20; 10.131.160.0/20; 10.131.176.0/20; 10.131.192.0/20; 10.131.208.0/20; 10.131.64.0/20; 10.131.80.0/20; 10.131.96.0/20; 10.132.108.0/22; 10.132.12.0/22; 10.132.124.0/22; 10.132.140.0/22; 10.132.156.0/22; 10.132.172.0/22; 10.132.188.0/22; 10.132.204.0/22; 10.132.220.0/22; 10.132.236.0/22; 10.132.252.0/22; 10.132.28.0/22; 10.132.44.0/22; 10.132.60.0/22; 10.132.76.0/22; 10.132.92.0/22; 10.133.108.0/22; 10.133.12.0/22; 10.133.124.0/22; 10.133.28.0/22; 10.133.44.0/22; 10.133.60.0/22; 10.133.76.0/22; 10.133.92.0/22; 10.134.12.0/22; 10.134.44.0/22; 10.242.130.0/23; 155.191.231.0/24; 155.191.232.0/24; 155.191.234.0/24; 155.191.235.64/27; 155.191.237.0/24; 155.191.239.0/24; 155.191.240.0/24; 155.191.241.0/24; 155.191.242.0/24; 155.191.245.0/24; 155.191.246.0/24; 10.114.0.0/16</t>
  </si>
  <si>
    <t>10.102.0.0/16; 10.103.0.0/16; 10.104.0.0/16; 10.105.0.0/16; 10.106.0.0/16; 10.107.0.0/16; 10.107.12.0/24; 10.107.4.0/22; 10.107.8.0/22; 10.108.0.0/16; 10.202.0.0/16; 10.3.54.0/24; 10.57.0.0/22; 11.128.142.0/23; 11.180.160.0/24; 11.183.104.0/24; 11.183.105.0/24; 11.183.106.0/24; 11.183.107.0/24; 11.186.230.0/23; 11.186.232.0/23; 11.188.230.0/23; 164.123.255.96/29; 172.20.84.0/24; 192.168.12.0/24; 192.168.13.0/24; 10.103.12.0/22; 10.103.144.0/22; 10.103.148.0/22; 10.103.156.0/22; 10.103.16.0/22; 10.103.172.0/22; 10.103.180.0/22; 10.103.184.0/22; 10.103.192.0/22; 10.103.196.0/22; 10.103.20.0/22; 10.103.200.0/22; 10.103.204.0/22; 10.103.208.0/22; 10.103.24.0/22; 10.103.36.0/22; 10.103.40.0/22; 10.103.56.0/22; 10.105.0.0/22; 10.105.12.0/22; 10.105.16.0/22; 10.105.20.0/22; 10.105.32.0/22; 10.105.36.0/22; 10.105.4.0/22; 10.105.40.0/22; 10.105.44.0/22; 10.105.48.0/22; 10.105.52.0/22; 10.105.60.0/22; 10.105.64.0/22; 10.105.8.0/22; 10.44.172.0/22</t>
  </si>
  <si>
    <t>10.20.186.0/23; 10.20.192.0/19; 10.20.224.0/19; 138.32.224.0/22</t>
  </si>
  <si>
    <t>10.21.20.0/24</t>
  </si>
  <si>
    <t>[Disabled]  grp-bgan-satellite-subnets</t>
  </si>
  <si>
    <t>172.26.34.12; 172.27.34.12; 172.26.17.155; 172.27.17.140</t>
  </si>
  <si>
    <t>[Disabled]  grp-dmz-netscaler-vip; [Disabled]  grp-ot-audiocodec-sbc</t>
  </si>
  <si>
    <t>172.26.17.154; 172.27.17.154</t>
  </si>
  <si>
    <t>172.26.132.57; 172.26.132.58; 172.26.132.59; 172.26.132.62; 172.26.132.63; 172.26.132.64; 172.27.132.62; 172.27.132.63</t>
  </si>
  <si>
    <t>172.28.2.61</t>
  </si>
  <si>
    <t>[Disabled]  grp-dmz-iops-delaware; [Disabled]  grp-dmz-iops-midland</t>
  </si>
  <si>
    <t>10.114.104.0/21; 10.114.112.0/21; 10.114.120.0/22; 10.114.128.0/20; 10.114.144.0/21; 10.114.152.0/22; 10.114.156.0/22; 10.114.16.0/22; 10.114.20.0/22; 10.114.28.0/22; 10.114.36.0/22; 10.114.40.0/22; 10.114.44.0/22; 10.114.48.0/22; 10.114.52.0/22; 10.114.56.0/22; 10.114.60.0/22; 10.114.64.0/22; 10.114.72.0/22; 10.114.76.0/22; 10.114.8.0/22; 10.114.80.0/22; 10.114.84.0/22; 10.114.88.0/22; 10.114.92.0/22; 10.114.96.0/21; 10.115.10.1/23; 10.115.105.1/23; 10.115.106.0/24; 10.115.107.0/24; 10.115.108.1/22; 10.115.113.0/24; 10.115.12.1/23; 10.115.14.1/23; 10.115.24.1/23; 10.115.26.1/23; 10.115.28.1/23; 10.115.30.1/23; 10.115.32.1/23; 10.115.34.1/23; 10.115.36.1/23; 10.115.38.1/23; 10.115.8.1/23; 10.130.194.0/24; 10.130.197.0/24; 10.130.200.0/24; 10.130.203.0/24; 10.130.206.0/24; 10.130.209.0/24; 10.130.212.0/24; 10.130.215.0/24; 10.130.218.0/24; 10.130.221.0/24; 10.130.224.0/24; 10.130.225.0/26; 10.130.62.0/24; 10.130.62.125/26; 10.130.62.64/26; 10.131.112.0/20; 10.131.128.0/20; 10.131.144.0/20; 10.131.160.0/20; 10.131.176.0/20; 10.131.192.0/20; 10.131.208.0/20; 10.131.64.0/20; 10.131.80.0/20; 10.131.96.0/20; 10.132.108.0/22; 10.132.12.0/22; 10.132.124.0/22; 10.132.140.0/22; 10.132.156.0/22; 10.132.172.0/22; 10.132.188.0/22; 10.132.204.0/22; 10.132.220.0/22; 10.132.236.0/22; 10.132.252.0/22; 10.132.28.0/22; 10.132.44.0/22; 10.132.60.0/22; 10.132.76.0/22; 10.132.92.0/22; 10.133.108.0/22; 10.133.12.0/22; 10.133.124.0/22; 10.133.28.0/22; 10.133.44.0/22; 10.133.60.0/22; 10.133.76.0/22; 10.133.92.0/22; 10.134.12.0/22; 10.134.44.0/22; 10.242.130.0/23; 155.191.231.0/24; 155.191.232.0/24; 155.191.234.0/24; 155.191.235.64/27; 155.191.237.0/24; 155.191.239.0/24; 155.191.240.0/24; 155.191.241.0/24; 155.191.242.0/24; 155.191.245.0/24; 155.191.246.0/24</t>
  </si>
  <si>
    <t>172.26.142.7</t>
  </si>
  <si>
    <t>10.114.0.0/16</t>
  </si>
  <si>
    <t>172.26.145.2; 172.26.145.3; 172.26.145.4; 172.27.145.2; 172.27.145.3; 172.26.144.2; 172.26.144.3; 172.26.144.4; 172.26.144.5; 172.26.144.6; 172.26.144.8; 172.26.144.9; 172.27.144.2</t>
  </si>
  <si>
    <t>[Disabled]  bvlicsuiof001.l48ics.net</t>
  </si>
  <si>
    <t>[Disabled]  bvlicsuiof001.l48ics.net; [Disabled]  hocicsuiof001.l48ics.net</t>
  </si>
  <si>
    <t>[Disabled]  hocicsueam001.l48ics.net</t>
  </si>
  <si>
    <t>172.26.145.11; 172.26.150.9; 172.27.145.10; 172.27.150.9</t>
  </si>
  <si>
    <t>10.37.16.132</t>
  </si>
  <si>
    <t>172.26.162.10</t>
  </si>
  <si>
    <t>172.26.145.135; 172.26.146.10; 172.26.146.6; 172.26.146.7; 172.26.146.8; 172.26.146.9</t>
  </si>
  <si>
    <t>10.147.101.109; 10.147.101.111; 10.147.101.112; 10.147.101.67; 10.147.101.73; 10.147.101.74; 10.147.101.75; 10.147.101.76; 10.147.101.77; 10.147.101.85; 10.147.127.120; 10.148.160.152; 10.148.160.159; 10.148.160.160; 10.148.160.161; 10.148.160.162; 10.148.160.163; 10.148.160.168; 10.148.160.170; 10.148.160.171; 10.148.160.172; 10.148.160.173; 10.148.160.174; 10.148.160.175; 10.148.160.188; 10.102.49.18; 10.102.49.4; 10.30.7.20; 172.17.25.192; 172.17.29.132; 172.17.29.133; 10.131.129.137; 10.131.129.138; 10.131.129.139; 10.131.129.141; 10.131.131.32; 10.131.146.10; 10.131.146.3; 10.131.146.4; 10.131.146.5; 10.131.146.6; 10.131.146.7; 10.131.146.8; 10.131.146.9; 10.103.172.13; 10.103.172.134; 10.103.172.149; 10.103.172.50; 10.103.173.165; 10.103.173.169; 10.103.173.190; 10.103.173.210; 10.103.173.212; 10.103.173.214; 10.103.173.216; 10.103.173.218; 10.103.173.220; 10.103.173.224; 10.103.173.227; 10.103.173.230; 10.103.173.233; 10.103.173.4; 10.103.173.58; 10.103.173.62; 10.103.175.132; 10.103.175.50; 10.103.175.57; 10.103.175.64; 10.105.20.110; 10.105.20.22; 10.105.20.48; 10.105.20.50; 10.105.20.52; 10.105.20.54; 10.105.20.56; 10.105.20.58; 10.105.20.60; 10.105.20.70; 10.105.23.109; 10.105.23.119; 10.105.76.102; 10.105.76.21; 10.105.76.24; 10.105.76.46; 10.105.76.57; 10.105.77.104; 10.105.77.108; 10.105.77.114; 10.105.77.122; 10.105.77.143; 10.105.77.145; 10.105.77.147; 10.105.77.149; 10.105.77.150; 10.105.77.151; 10.105.77.157; 10.105.77.162; 10.105.77.165; 10.105.77.167; 10.105.77.169; 10.105.77.171; 10.105.77.172; 10.105.77.173; 10.105.77.191; 10.105.77.192; 10.105.77.193; 10.105.77.196; 10.105.77.29; 10.105.77.52; 10.105.77.70; 10.105.77.79; 10.152.32.101; 10.152.32.104; 10.152.32.113; 10.152.32.187; 10.152.32.188; 10.152.32.98</t>
  </si>
  <si>
    <t>10.147.101.109; 10.147.101.111; 10.147.101.112; 10.147.101.67; 10.147.101.73; 10.147.101.74; 10.147.101.75; 10.147.101.76; 10.147.101.77; 10.147.101.85; 10.147.127.120; 10.148.160.152; 10.148.160.159; 10.148.160.160; 10.148.160.161; 10.148.160.162; 10.148.160.163; 10.148.160.168; 10.148.160.170; 10.148.160.171; 10.148.160.172; 10.148.160.173; 10.148.160.174; 10.148.160.175; 10.148.160.188; 10.102.49.18; 10.102.49.4; 10.30.7.20; 172.17.25.192; 172.17.29.132; 172.17.29.133; 10.131.129.137; 10.131.129.138; 10.131.129.139; 10.131.129.141; 10.131.131.32; 10.131.146.10; 10.131.146.3; 10.131.146.4; 10.131.146.5; 10.131.146.6; 10.131.146.7; 10.131.146.8; 10.131.146.9; 10.152.32.101; 10.152.32.104; 10.152.32.113; 10.152.32.187; 10.152.32.188; 10.152.32.98; 10.103.172.13; 10.103.172.134; 10.103.172.149; 10.103.172.50; 10.103.173.165; 10.103.173.169; 10.103.173.190; 10.103.173.210; 10.103.173.212; 10.103.173.214; 10.103.173.216; 10.103.173.218; 10.103.173.220; 10.103.173.224; 10.103.173.227; 10.103.173.230; 10.103.173.233; 10.103.173.4; 10.103.173.58; 10.103.173.62; 10.103.175.132; 10.103.175.50; 10.103.175.57; 10.103.175.64; 10.105.20.110; 10.105.20.22; 10.105.20.48; 10.105.20.50; 10.105.20.52; 10.105.20.54; 10.105.20.56; 10.105.20.58; 10.105.20.60; 10.105.20.70; 10.105.23.109; 10.105.23.119; 10.105.76.102; 10.105.76.21; 10.105.76.24; 10.105.76.46; 10.105.76.57; 10.105.77.104; 10.105.77.108; 10.105.77.114; 10.105.77.122; 10.105.77.143; 10.105.77.145; 10.105.77.147; 10.105.77.149; 10.105.77.150; 10.105.77.151; 10.105.77.157; 10.105.77.162; 10.105.77.165; 10.105.77.167; 10.105.77.169; 10.105.77.171; 10.105.77.172; 10.105.77.173; 10.105.77.191; 10.105.77.192; 10.105.77.193; 10.105.77.196; 10.105.77.29; 10.105.77.52; 10.105.77.70; 10.105.77.79</t>
  </si>
  <si>
    <t>172.26.147.11; 172.26.147.7; 172.27.147.7</t>
  </si>
  <si>
    <t>172.26.16.130; 172.27.16.130; 172.26.145.2; 172.26.145.3; 172.27.145.2; 172.27.145.3</t>
  </si>
  <si>
    <t>[Disabled]  grp-L48ldap.l48ics.net</t>
  </si>
  <si>
    <t>[Disabled]  grp-dmz-gitlab-netscaler</t>
  </si>
  <si>
    <t>[Disabled]  grp-wat-preinstall-servers</t>
  </si>
  <si>
    <t>[Disabled]  grp-ot-ews-to-ot-sql-servers</t>
  </si>
  <si>
    <t>138.32.175.53; 138.32.175.56; 138.32.175.58; 138.32.175.62; 138.32.175.66; 138.32.175.68; 138.32.175.73; 138.32.175.78; 138.32.175.80; 138.32.175.18; 138.32.175.49; 138.32.175.50; 138.32.175.51; 138.32.175.52; 138.32.175.54; 138.32.175.55; 138.32.175.57; 138.32.175.59; 138.32.175.60; 138.32.175.61; 138.32.175.63; 138.32.175.64; 138.32.175.65; 138.32.175.67; 138.32.175.69; 138.32.175.70; 138.32.175.71; 138.32.175.72; 138.32.175.74; 138.32.175.75; 138.32.175.76; 138.32.175.77; 138.32.175.79; 138.32.175.81</t>
  </si>
  <si>
    <t>10.148.255.10; 10.148.255.13; 10.148.255.16; 10.148.255.17; 10.37.16.68</t>
  </si>
  <si>
    <t>172.26.128.147; 172.27.128.147; 172.27.128.146</t>
  </si>
  <si>
    <t>[Disabled]  grp-dmz-forgerock-lb-test-vip; [Disabled]  grp-dmz-forgerock-lb-vip</t>
  </si>
  <si>
    <t>[Disabled]  crash22.conocophillips.net</t>
  </si>
  <si>
    <t>172.26.163.6; 172.26.163.14; 172.26.160.39; 172.27.163.7</t>
  </si>
  <si>
    <t>[Disabled]  grp-ot-dns-dhcp-servers</t>
  </si>
  <si>
    <t>[Disabled]  grp-bakken-LoRaWAN-GW</t>
  </si>
  <si>
    <t>[Disabled]  h-10.149.32.118; [Disabled]  h-10.149.32.119; [Disabled]  h-10.149.48.130; [Disabled]  h-10.149.64.85</t>
  </si>
  <si>
    <t>10.149.32.118; 10.149.32.119; 10.149.48.130; 10.149.64.85</t>
  </si>
  <si>
    <t>10.102.100.0/22; 10.102.116.0/22; 10.102.120.0/22; 10.102.164.0/22; 10.102.48.0/22; 10.102.52.0/22; 10.102.56.0/22; 10.102.60.0/22; 10.102.64.0/22; 10.102.84.0/22; 10.102.88.0/22; 10.102.92.0/22; 10.105.4.0/22; 10.107.0.0/22; 10.107.12.0/22; 10.107.16.0/22; 10.107.24.0/22; 10.107.28.0/22; 10.107.8.0/22; 10.144.130.0/24; 10.144.134.0/24; 10.144.142.0/24; 10.146.195.0/24; 10.147.36.0/23; 10.147.40.0/23; 10.147.44.0/23; 10.147.48.0/23; 10.147.52.0/23; 10.152.0.0/19; 10.152.32.0/19; 10.152.64.0/19; 10.152.96.0/19; 10.202.194.0/23; 10.202.210.0/23; 10.202.226.0/23; 10.202.242.0/23; 10.43.44.0/22; 10.47.216.0/21; 10.47.224.0/21; 10.47.232.0/21; 10.47.240.0/21; 10.137.0.0/16</t>
  </si>
  <si>
    <t>172.26.145.144; 10.37.248.20</t>
  </si>
  <si>
    <t>10.112.134.136/32</t>
  </si>
  <si>
    <t>10.112.74.200/32</t>
  </si>
  <si>
    <t>10.112.39.0/24; 10.140.0.0/16; 10.155.0.0/16</t>
  </si>
  <si>
    <t>172.26.147.133; 172.26.147.134; 172.26.147.139</t>
  </si>
  <si>
    <t>172.26.146.145; 10.37.248.17</t>
  </si>
  <si>
    <t>172.26.146.29; 10.37.248.29</t>
  </si>
  <si>
    <t>10.149.8.11; 10.149.8.14; 10.149.8.16; 10.149.8.18; 10.36.0.160/28; 10.36.1.160/28; 10.36.2.160/28; 10.36.2.32/28; 10.36.3.32/28; 10.36.76.160/28; 10.36.77.160/28; 10.36.77.32/28; 10.36.78.160/28; 10.36.78.32/28; 10.36.79.160/28; 10.36.79.32/28; 10.36.80.160/28; 10.36.80.32/28; 10.36.81.32/28; 10.36.87.160/28; 10.36.87.32/28; 10.36.88.160/28; 10.36.89.32/28; 10.36.90.160/28; 10.36.90.32/28; 10.36.91.32/28; 10.36.92.32/28</t>
  </si>
  <si>
    <t>172.26.133.16</t>
  </si>
  <si>
    <t>10.120.69.65</t>
  </si>
  <si>
    <t>[Disabled]  gateway-test.vpn.l48ics.net; [Disabled]  grp-dmz-forgerock-lb-test-vip; [Disabled]  grp-dmz-forgerock-lb-vip; [Disabled]  portal-test.vpn.l48ics.net</t>
  </si>
  <si>
    <t>10.34.0.250; 10.34.1.0/24; 10.34.16.0/21; 10.34.1.0/30; 10.34.1.1; 10.34.1.128/30; 10.34.1.129; 10.34.1.130; 10.34.1.2; 10.34.1.132/30; 10.34.1.133; 10.34.1.134; 10.34.1.4/30; 10.34.1.5; 10.34.1.6</t>
  </si>
  <si>
    <t>[Disabled]  application-default</t>
  </si>
  <si>
    <t>TCP/443</t>
  </si>
  <si>
    <t>application-default</t>
  </si>
  <si>
    <t>TCP/443; TCP/3389</t>
  </si>
  <si>
    <t>TCP/443; TCP/8443</t>
  </si>
  <si>
    <t>UDP/6000-6100; UDP/8834; UDP/9834</t>
  </si>
  <si>
    <t>TCP/22; TCP/8083; TCP/8090; TCP/9091-9096; TCP/30000-30010</t>
  </si>
  <si>
    <t>[Disabled]  tcp-8083; [Disabled]  tcp-30001-30010</t>
  </si>
  <si>
    <t>TCP/30001-30010</t>
  </si>
  <si>
    <t>TCP/443; TCP/8043</t>
  </si>
  <si>
    <t>[Disabled]  tcp-5201; [Disabled]  udp-5201</t>
  </si>
  <si>
    <t>TCP/1883; TCP/8883; TCP/45280</t>
  </si>
  <si>
    <t>TCP/110; TCP/587; TCP/995</t>
  </si>
  <si>
    <t>TCP/80; TCP/443; TCP/636</t>
  </si>
  <si>
    <t>TCP/443; TCP/7279; TCP/27000</t>
  </si>
  <si>
    <t>TCP/8083; TCP/9093; TCP/9096</t>
  </si>
  <si>
    <t>TCP/9096</t>
  </si>
  <si>
    <t>TCP/22; TCP/8090; TCP/9091-9093</t>
  </si>
  <si>
    <t>TCP/22; TCP/8083</t>
  </si>
  <si>
    <t>TCP/9200</t>
  </si>
  <si>
    <t>TCP/110; TCP/995</t>
  </si>
  <si>
    <t>[Disabled]  tcp-2101</t>
  </si>
  <si>
    <t>TCP/443; TCP/5671; TCP/8883</t>
  </si>
  <si>
    <t>[Disabled]  tcp-21; [Disabled]  tcp-22; [Disabled]  tcp-2404; [Disabled]  udp-53; [Disabled]  udp-123; [Disabled]  udp-500; [Disabled]  udp-4500</t>
  </si>
  <si>
    <t>TCP/5450; TCP/5457; TCP/5459</t>
  </si>
  <si>
    <t>[Disabled]  tcp-1433</t>
  </si>
  <si>
    <t>TCP/21; TCP/22; TCP/2404; TCP/8883; UDP/53; UDP/123; UDP/500; UDP/4500</t>
  </si>
  <si>
    <t>TCP/5985; TCP/5986</t>
  </si>
  <si>
    <t>TCP/636</t>
  </si>
  <si>
    <t>TCP/5009</t>
  </si>
  <si>
    <t>TCP/3978; TCP/28270</t>
  </si>
  <si>
    <t>TCP/28; TCP/9300; TCP/9301; TCP/9302; TCP/9313; TCP/9342; TCP/9380; TCP/28769</t>
  </si>
  <si>
    <t>TCP/5007</t>
  </si>
  <si>
    <t>TCP/3978; TCP/28443</t>
  </si>
  <si>
    <t>TCP/6514</t>
  </si>
  <si>
    <t>TCP/22; TCP/443; TCP/6514; TCP/8671; TCP/9060; TCP/9300; TCP/9443; TCP/12001</t>
  </si>
  <si>
    <t>TCP/22; TCP/443; TCP/6379; TCP/6514; TCP/8671; TCP/9060; TCP/9300; TCP/9443; TCP/12001</t>
  </si>
  <si>
    <t>TCP/5701; TCP/6514; TCP/8671; TCP/12001</t>
  </si>
  <si>
    <t>TCP/9300</t>
  </si>
  <si>
    <t>UDP/161; UDP/162</t>
  </si>
  <si>
    <t>TCP/5000-5001</t>
  </si>
  <si>
    <t>TCP/5000-5001; TCP/8443; TCP/8900</t>
  </si>
  <si>
    <t>TCP/26000; TCP/26003; TCP/26007; UDP/26000; UDP/26003; UDP/26007</t>
  </si>
  <si>
    <t>TCP/18301; UDP/18301</t>
  </si>
  <si>
    <t>TCP/161; UDP/161</t>
  </si>
  <si>
    <t>TCP/8080</t>
  </si>
  <si>
    <t>[Disabled]  tcp-502</t>
  </si>
  <si>
    <t>TCP/22; TCP/80; TCP/443; TCP/5050</t>
  </si>
  <si>
    <t>[Disabled]  tcp-10002</t>
  </si>
  <si>
    <t>TCP/8000; TCP/8089; TCP/9991-9994; TCP/9997</t>
  </si>
  <si>
    <t>TCP/22; TCP/80; TCP/443; TCP/502-503; TCP/789; TCP/1201; TCP/1433; TCP/1880; TCP/1883; TCP/2100-2104; TCP/2105; TCP/2106; TCP/2222; TCP/4000; TCP/4001; TCP/4002; TCP/4003; TCP/4004; TCP/4443; TCP/5900; TCP/7000; TCP/7001; TCP/7778; TCP/8043; TCP/8080; TCP/8443; TCP/9090; TCP/9191; TCP/9443; TCP/18093; TCP/20000; TCP/33333; TCP/41100; TCP/44818; UDP/789; UDP/1433; UDP/2101-2104; UDP/2222; UDP/4000; UDP/4500; UDP/5900; UDP/44818</t>
  </si>
  <si>
    <t>TCP/21; TCP/22; TCP/23; TCP/80; TCP/135; TCP/137; TCP/139; TCP/443; TCP/445; TCP/502-503; TCP/554; TCP/593; TCP/2100-2104; TCP/2222; TCP/3389; TCP/3702; TCP/4000; TCP/4001; TCP/4002; TCP/4003; TCP/4004; TCP/4899; TCP/5900-5901; TCP/8000; TCP/8080; TCP/8500; TCP/9999; TCP/10000-10999; TCP/30010; TCP/37777; TCP/37778; TCP/38880-38883; TCP/44818; TCP/51000-55000; UDP/137; UDP/138; UDP/2222; UDP/4500; UDP/5900-5901; UDP/30718; UDP/43282; UDP/43283; UDP/44818</t>
  </si>
  <si>
    <t>TCP/21; TCP/23; TCP/80; TCP/102; TCP/135; TCP/161; TCP/443; TCP/502; TCP/702; TCP/789; TCP/1025; TCP/1311; TCP/2011; TCP/2101-2104; TCP/2106-2107; TCP/2404; TCP/2501; TCP/3100; TCP/3389; TCP/4000-4010; TCP/4100-4120; TCP/4200-4220; TCP/5000-5002; TCP/5000-5020; TCP/5005; TCP/5502; TCP/5700-5740; TCP/5800; TCP/5900; TCP/6700-6730; TCP/7630-7640; TCP/8080; TCP/8088; TCP/8090; TCP/8443; TCP/8500; TCP/8900; TCP/9191; TCP/9443; TCP/9999; TCP/10002; TCP/12345; TCP/28784; TCP/30011; TCP/31001-31002; TCP/32000-32010; TCP/44818; TCP/50000; TCP/52800; UDP/2222; UDP/4500; UDP/44818</t>
  </si>
  <si>
    <t>TCP/21; TCP/23; TCP/80; TCP/102; TCP/135; TCP/161; TCP/443; TCP/502; TCP/702; TCP/789; TCP/1025; TCP/1311; TCP/2011; TCP/2101-2104; TCP/2106-2107; TCP/2222; TCP/2404; TCP/2501; TCP/3100; TCP/3389; TCP/4000-4010; TCP/5000-5002; TCP/5000-5020; TCP/5005; TCP/5502; TCP/5700-5740; TCP/5800; TCP/5900; TCP/6700-6730; TCP/7630-7640; TCP/7778; TCP/8080; TCP/8088; TCP/8090; TCP/8443; TCP/8500; TCP/8900; TCP/9191; TCP/9443; TCP/9999; TCP/10002; TCP/12345; TCP/28784; TCP/30011; TCP/31001-31002; TCP/32000-32010; TCP/44818; TCP/50000; TCP/52800; UDP/2222; UDP/4500; UDP/28784; UDP/44818</t>
  </si>
  <si>
    <t>TCP/21; TCP/23; TCP/80; TCP/102; TCP/135; TCP/161; TCP/443; TCP/502; TCP/702; TCP/789; TCP/1025; TCP/1311; TCP/2011; TCP/2101-2104; TCP/2106-2107; TCP/2404; TCP/2501; TCP/3100; TCP/3389; TCP/4000-4010; TCP/4100-4120; TCP/4200-4220; TCP/5000-5002; TCP/5000-5020; TCP/5005; TCP/5502; TCP/5700-5740; TCP/5800; TCP/5900; TCP/6700-6730; TCP/7630-7640; TCP/8080; TCP/8088; TCP/8090; TCP/8443; TCP/8500; TCP/8900; TCP/9191; TCP/9443; TCP/9999; TCP/10002; TCP/12345; TCP/20000; TCP/28784; TCP/30011; TCP/31001-31002; TCP/32000-32010; TCP/44818; TCP/50000; TCP/52800; UDP/44818</t>
  </si>
  <si>
    <t>TCP/21; TCP/23; TCP/80; TCP/102; TCP/135; TCP/161; TCP/443; TCP/502; TCP/702; TCP/789; TCP/1025; TCP/1311; TCP/2011; TCP/2101-2104; TCP/2106-2107; TCP/2222; TCP/2404; TCP/2501; TCP/3100; TCP/3389; TCP/4000-4010; TCP/4200-4220; TCP/5000-5002; TCP/5000-5020; TCP/5005; TCP/5502; TCP/5700-5740; TCP/5800; TCP/5900; TCP/6700-6730; TCP/7630-7640; TCP/8080; TCP/8088; TCP/8090; TCP/8443; TCP/8500; TCP/8900; TCP/9191; TCP/9443; TCP/9999; TCP/10002; TCP/12345; TCP/28784; TCP/30011; TCP/31001-31002; TCP/32000-32010; TCP/44818; TCP/50000; TCP/52800; UDP/443; UDP/2222; UDP/4500; UDP/44818</t>
  </si>
  <si>
    <t>TCP/23; TCP/80; TCP/443; TCP/502; TCP/702; TCP/789; TCP/1025; TCP/1311; TCP/2011; TCP/2101-2104; TCP/2106-2107; TCP/2501; TCP/3100; TCP/3389; TCP/4000-4010; TCP/4200-4220; TCP/5000-5002; TCP/5000-5020; TCP/5005; TCP/5502; TCP/5700-5740; TCP/5800; TCP/5900; TCP/6700-6730; TCP/7630-7640; TCP/7778; TCP/8080; TCP/8088; TCP/8090; TCP/8443; TCP/8500; TCP/8900; TCP/9191; TCP/9443; TCP/9999; TCP/10002; TCP/12345; TCP/28784; TCP/30011; TCP/31001-31002; TCP/32000-32010; TCP/44818; TCP/50000; UDP/2222; UDP/4500; UDP/44818</t>
  </si>
  <si>
    <t>TCP/21; TCP/22; TCP/23; TCP/80; TCP/139; TCP/443; TCP/445; TCP/502; TCP/1080; TCP/1090; TCP/2000-2004; TCP/5800; TCP/5900; TCP/8043; TCP/8080; TCP/8088; TCP/8443; TCP/31415; UDP/30000</t>
  </si>
  <si>
    <t>TCP/21; TCP/23; TCP/80; TCP/102; TCP/135; TCP/161; TCP/443; TCP/502; TCP/702; TCP/789; TCP/1025; TCP/1311; TCP/2011; TCP/2101-2104; TCP/2106-2107; TCP/2222; TCP/2404; TCP/2501; TCP/3100; TCP/3389; TCP/4000-4010; TCP/4001; TCP/4002; TCP/4003; TCP/4100-4120; TCP/4200-4220; TCP/5000-5020; TCP/5005; TCP/5502; TCP/5700-5740; TCP/5800; TCP/5900; TCP/6700-6730; TCP/7000; TCP/7001; TCP/7630-7640; TCP/7778; TCP/8080; TCP/8088; TCP/8090; TCP/8443; TCP/8500; TCP/8900; TCP/9191; TCP/9443; TCP/9999; TCP/10002; TCP/12345; TCP/20000; TCP/28784; TCP/30011; TCP/31001-31002; TCP/32000-32010; TCP/44818; TCP/50000; TCP/52800; UDP/2222; UDP/4500; UDP/20000; UDP/44818</t>
  </si>
  <si>
    <t>TCP/443; TCP/8443; TCP/44462</t>
  </si>
  <si>
    <t>TCP/443; UDP/443</t>
  </si>
  <si>
    <t>TCP/8443</t>
  </si>
  <si>
    <t>TCP/22350; TCP/22352; TCP/27000-27010; TCP/38865; TCP/49725; TCP/55949; UDP/22350</t>
  </si>
  <si>
    <t>TCP/445; TCP/49152-65535</t>
  </si>
  <si>
    <t>UDP/12000-12004</t>
  </si>
  <si>
    <t>TCP/2083; UDP/1701</t>
  </si>
  <si>
    <t>TCP/647; TCP/847</t>
  </si>
  <si>
    <t>[Disabled]  svc-Splunk</t>
  </si>
  <si>
    <t>TCP/9991; TCP/9992; TCP/9993; TCP/9994; TCP/9995; TCP/9996; TCP/9997; UDP/9993</t>
  </si>
  <si>
    <t>TCP/9994</t>
  </si>
  <si>
    <t>[Disabled]  tcp-2052</t>
  </si>
  <si>
    <t>TCP/3009</t>
  </si>
  <si>
    <t>[Disabled]  tcp-443; [Disabled]  tcp-902</t>
  </si>
  <si>
    <t>TCP/137; TCP/138; TCP/139; TCP/443; TCP/445</t>
  </si>
  <si>
    <t>TCP/137; TCP/138; TCP/139; TCP/443; TCP/445; TCP/2500-5000; TCP/6160; TCP/6162</t>
  </si>
  <si>
    <t>TCP/111; TCP/1058; TCP/1063; TCP/2049</t>
  </si>
  <si>
    <t>TCP/21; TCP/22; TCP/23; TCP/80; TCP/102; TCP/135; TCP/161; TCP/502; TCP/702; TCP/1025; TCP/2100-2104; TCP/4000; TCP/5900; TCP/5985; TCP/5986; TCP/8080; TCP/9999; TCP/12345; TCP/28784; TCP/44818; TCP/50000; TCP/52800; UDP/28784</t>
  </si>
  <si>
    <t>TCP/21; TCP/22; TCP/23; TCP/80; TCP/102; TCP/135; TCP/502; TCP/1025; TCP/4000; TCP/5900; TCP/5985; TCP/5986; TCP/8080; TCP/9999; TCP/12345; TCP/28784; TCP/44818; TCP/50000; TCP/52800; UDP/161; UDP/28784</t>
  </si>
  <si>
    <t>TCP/21; TCP/22; TCP/23; TCP/80; TCP/102; TCP/135; TCP/161; TCP/502; TCP/702; TCP/1025; TCP/4000; TCP/5900; TCP/5985; TCP/5986; TCP/8080; TCP/9999; TCP/12345; TCP/28784; TCP/44818; TCP/50000; TCP/52800; UDP/28784</t>
  </si>
  <si>
    <t>TCP/21; TCP/22; TCP/23; TCP/80; TCP/102; TCP/135; TCP/502; TCP/702; TCP/1025; TCP/4000; TCP/5900; TCP/5985; TCP/5986; TCP/8080; TCP/9999; TCP/12345; TCP/28784; TCP/44818; TCP/50000; TCP/52800; UDP/161; UDP/28784</t>
  </si>
  <si>
    <t>[Disabled]  tcp-80; [Disabled]  tcp-443; [Disabled]  tcp-8443</t>
  </si>
  <si>
    <t>TCP/21; TCP/23; TCP/80; TCP/161</t>
  </si>
  <si>
    <t>[Disabled]  grp-TCOM-OTBase-Services</t>
  </si>
  <si>
    <t>TCP/389</t>
  </si>
  <si>
    <t>TCP/135; TCP/139; TCP/445; TCP/3389; TCP/5985; TCP/49665</t>
  </si>
  <si>
    <t>TCP/3269</t>
  </si>
  <si>
    <t>TCP/8530; TCP/8531</t>
  </si>
  <si>
    <t>[Disabled]  tcp-8530; [Disabled]  tcp-8531</t>
  </si>
  <si>
    <t>TCP/17778</t>
  </si>
  <si>
    <t>TCP/80; TCP/443; TCP/8530; TCP/8531; TCP/10123</t>
  </si>
  <si>
    <t>TCP/80; TCP/443; TCP/445; TCP/8530; TCP/8531; TCP/10123</t>
  </si>
  <si>
    <t>TCP/8530</t>
  </si>
  <si>
    <t>[Disabled]  tcp-8530</t>
  </si>
  <si>
    <t>TCP/139; TCP/443; TCP/445; TCP/8531; TCP/10123; UDP/137</t>
  </si>
  <si>
    <t>[Disabled]  tcp-80; [Disabled]  udp-137</t>
  </si>
  <si>
    <t>TCP/22350; TCP/22352; TCP/27000-27010; TCP/49725; TCP/55949; UDP/22350</t>
  </si>
  <si>
    <t>TCP/64153</t>
  </si>
  <si>
    <t>TCP/443; TCP/8080</t>
  </si>
  <si>
    <t>TCP/8000-8087</t>
  </si>
  <si>
    <t>TCP/135; TCP/445; TCP/3343; TCP/5022; UDP/3343; UDP/49152-65535</t>
  </si>
  <si>
    <t>TCP/514; TCP/6514; TCP/9990-9999; TCP/30110-30120; UDP/514; UDP/6514; UDP/9514; UDP/9990-9999</t>
  </si>
  <si>
    <t>[Disabled]  Splunk-Services</t>
  </si>
  <si>
    <t>TCP/443; TCP/514; TCP/9990-9999; TCP/30110-30120; UDP/514</t>
  </si>
  <si>
    <t>TCP/443; TCP/8088</t>
  </si>
  <si>
    <t>TCP/443; TCP/8088; UDP/514</t>
  </si>
  <si>
    <t>[Disabled]  tcp-8089; [Disabled]  tcp-9997</t>
  </si>
  <si>
    <t>TCP/8089; TCP/9997</t>
  </si>
  <si>
    <t>[Disabled]  udp-514</t>
  </si>
  <si>
    <t>TCP/9991-9994</t>
  </si>
  <si>
    <t>TCP/443; TCP/17777</t>
  </si>
  <si>
    <t>TCP/5671</t>
  </si>
  <si>
    <t>UDP/2055</t>
  </si>
  <si>
    <t>TCP/4369; TCP/5671; TCP/25672</t>
  </si>
  <si>
    <t>TCP/6505</t>
  </si>
  <si>
    <t>TCP/443; TCP/9093-9096</t>
  </si>
  <si>
    <t>TCP/80; TCP/443; TCP/5000; TCP/5432</t>
  </si>
  <si>
    <t>TCP/22; TCP/80; TCP/443; TCP/9090</t>
  </si>
  <si>
    <t>TCP/8609</t>
  </si>
  <si>
    <t>TCP/7077; TCP/7080; TCP/7081; TCP/7199; TCP/8090; TCP/8182; TCP/8609; TCP/8888; TCP/8983; TCP/8984; TCP/9042; TCP/9142; TCP/9160; TCP/9999; TCP/10000; TCP/18080</t>
  </si>
  <si>
    <t>TCP/22; TCP/25; TCP/162; TCP/389; TCP/443; TCP/465; TCP/636; TCP/2003; TCP/3128; TCP/7080; TCP/7087; TCP/7199; TCP/8443; TCP/8888; TCP/9042; TCP/61619; TCP/61620; TCP/61621</t>
  </si>
  <si>
    <t>TCP/61619; TCP/61620; TCP/61621</t>
  </si>
  <si>
    <t>TCP/443; TCP/9090</t>
  </si>
  <si>
    <t>TCP/443; TCP/1883; TCP/5647; TCP/9090</t>
  </si>
  <si>
    <t>TCP/443; TCP/5656; TCP/9090</t>
  </si>
  <si>
    <t>TCP/22; TCP/80; TCP/443; TCP/1883; TCP/9090</t>
  </si>
  <si>
    <t>TCP/9090</t>
  </si>
  <si>
    <t>TCP/27000-27009; TCP/49833; TCP/63979</t>
  </si>
  <si>
    <t>TCP/443; TCP/8080; TCP/8443</t>
  </si>
  <si>
    <t>TCP/22; TCP/80; TCP/443; TCP/8080</t>
  </si>
  <si>
    <t>TCP/22; TCP/830</t>
  </si>
  <si>
    <t>UDP/12346</t>
  </si>
  <si>
    <t>TCP/443; TCP/830; TCP/8443</t>
  </si>
  <si>
    <t>[Disabled]  tcp-8080</t>
  </si>
  <si>
    <t>TCP/80; TCP/443; TCP/444; TCP/8080</t>
  </si>
  <si>
    <t>TCP/3008; TCP/3009; TCP/3010; UDP/3008; UDP/3009; UDP/3010</t>
  </si>
  <si>
    <t>TCP/443; TCP/8043; TCP/8443</t>
  </si>
  <si>
    <t>TCP/22; TCP/3008; TCP/3009; TCP/3010</t>
  </si>
  <si>
    <t>TCP/8043</t>
  </si>
  <si>
    <t>TCP/443; TCP/41002</t>
  </si>
  <si>
    <t>UDP/33467-33490</t>
  </si>
  <si>
    <t>TCP/27199</t>
  </si>
  <si>
    <t>TCP/80; TCP/443; TCP/8081-8085</t>
  </si>
  <si>
    <t>TCP/8080-8086</t>
  </si>
  <si>
    <t>TCP/8080; TCP/443</t>
  </si>
  <si>
    <t>TCP/9392; TCP/9396; TCP/9420</t>
  </si>
  <si>
    <t>TCP/22; TCP/80; TCP/443; TCP/1883; TCP/5646; TCP/5647; TCP/8443; TCP/9090</t>
  </si>
  <si>
    <t>TCP/1433; TCP/5985; TCP/5986</t>
  </si>
  <si>
    <t>TCP/22; TCP/53; TCP/88; TCP/111; TCP/139; TCP/389; TCP/445; TCP/2049; TCP/2052; TCP/3268</t>
  </si>
  <si>
    <t>TCP/5480</t>
  </si>
  <si>
    <t>TCP/135; TCP/139; TCP/445; TCP/53200-53201</t>
  </si>
  <si>
    <t>TCP/8084; TCP/9087</t>
  </si>
  <si>
    <t>TCP/9080</t>
  </si>
  <si>
    <t>TCP/9084</t>
  </si>
  <si>
    <t>TCP/5480; TCP/8043</t>
  </si>
  <si>
    <t>TCP/80; TCP/443</t>
  </si>
  <si>
    <t>TCP/111; TCP/2049; TCP/2052; UDP/111</t>
  </si>
  <si>
    <t>[Disabled]  tcp-135; [Disabled]  tcp-137; [Disabled]  tcp-138; [Disabled]  tcp-139; [Disabled]  tcp-445; [Disabled]  tcp-2500-5000; [Disabled]  tcp-6160; [Disabled]  tcp-6162</t>
  </si>
  <si>
    <t>TCP/31031</t>
  </si>
  <si>
    <t>TCP/22; TCP/8083; TCP/9096; TCP/30001-30010</t>
  </si>
  <si>
    <t>TCP/22; TCP/8083; TCP/30000-30010</t>
  </si>
  <si>
    <t>TCP/8083; TCP/30001-30010</t>
  </si>
  <si>
    <t>TCP/8083; TCP/9096</t>
  </si>
  <si>
    <t>TCP/9093; TCP/9096</t>
  </si>
  <si>
    <t>TCP/6443</t>
  </si>
  <si>
    <t>TCP/7000</t>
  </si>
  <si>
    <t>TCP/443; TCP/9096</t>
  </si>
  <si>
    <t>TCP/22; TCP/8090; TCP/9091; TCP/9092; TCP/9093</t>
  </si>
  <si>
    <t>TCP/22; TCP/8090; TCP/9091-9096</t>
  </si>
  <si>
    <t>TCP/22; TCP/8081</t>
  </si>
  <si>
    <t>[Disabled]  tcp-22; [Disabled]  tcp-8088</t>
  </si>
  <si>
    <t>TCP/8220</t>
  </si>
  <si>
    <t>[Disabled]  tcp-9093</t>
  </si>
  <si>
    <t>TCP/443; TCP/6443</t>
  </si>
  <si>
    <t>TCP/22; TCP/80; TCP/6443</t>
  </si>
  <si>
    <t>TCP/135; TCP/445; TCP/49760; TCP/54165; TCP/57052; TCP/57109; TCP/53988</t>
  </si>
  <si>
    <t>[Disabled]  tcp-7070</t>
  </si>
  <si>
    <t>TCP/7070</t>
  </si>
  <si>
    <t>TCP/8014</t>
  </si>
  <si>
    <t>TCP/2967</t>
  </si>
  <si>
    <t>TCP/443; TCP/7070</t>
  </si>
  <si>
    <t>TCP/1858</t>
  </si>
  <si>
    <t>TCP/443; TCP/1858</t>
  </si>
  <si>
    <t>[Disabled]  tcp-49152-65534</t>
  </si>
  <si>
    <t>TCP/49152-65534</t>
  </si>
  <si>
    <t>TCP/443; TCP/444</t>
  </si>
  <si>
    <t>TCP/22; TCP/443; TCP/444; TCP/1999; TCP/3389; TCP/5432</t>
  </si>
  <si>
    <t>TCP/80; TCP/443; TCP/636; TCP/8080</t>
  </si>
  <si>
    <t>TCP/1883</t>
  </si>
  <si>
    <t>TCP/8082</t>
  </si>
  <si>
    <t>TCP/80; TCP/443; TCP/8080</t>
  </si>
  <si>
    <t>TCP/1636</t>
  </si>
  <si>
    <t>TCP/8989</t>
  </si>
  <si>
    <t>TCP/135; TCP/49152-65535</t>
  </si>
  <si>
    <t>TCP/1636; TCP/2222</t>
  </si>
  <si>
    <t>TCP/2222</t>
  </si>
  <si>
    <t>[Disabled]  tcp-2222</t>
  </si>
  <si>
    <t>TCP/80; TCP/443; TCP/2598</t>
  </si>
  <si>
    <t>TCP/22; TCP/5432; TCP/16379</t>
  </si>
  <si>
    <t>TCP/80; TCP/139; TCP/445; UDP/137; UDP/443</t>
  </si>
  <si>
    <t>TCP/22; TCP/443; TCP/8443</t>
  </si>
  <si>
    <t>TCP/22; TCP/443; TCP/1636</t>
  </si>
  <si>
    <t>TCP/443; TCP/444; TCP/1999; TCP/5432</t>
  </si>
  <si>
    <t>TCP/22; TCP/443; TCP/444; TCP/1999; TCP/5432</t>
  </si>
  <si>
    <t>TCP/443; TCP/1999; TCP/5432</t>
  </si>
  <si>
    <t>TCP/9301</t>
  </si>
  <si>
    <t>[Disabled]  tcp-389; [Disabled]  tcp-636</t>
  </si>
  <si>
    <t>TCP/443; TCP/3389; TCP/8443</t>
  </si>
  <si>
    <t>[Disabled]  tcp-8443</t>
  </si>
  <si>
    <t>TCP/162; UDP/162</t>
  </si>
  <si>
    <t>[Disabled]  tcp-80; [Disabled]  tcp-443</t>
  </si>
  <si>
    <t>[Disabled]  grp-Bakken-Claroty-Site-Services</t>
  </si>
  <si>
    <t>[Disabled]  Delaware-Basin-West-services</t>
  </si>
  <si>
    <t>TCP/1883; TCP/8883</t>
  </si>
  <si>
    <t>TCP/22; TCP/8043; TCP/8088</t>
  </si>
  <si>
    <t>TCP/80; TCP/443; TCP/8043</t>
  </si>
  <si>
    <t>TCP/22; TCP/3389; TCP/8043; TCP/8384</t>
  </si>
  <si>
    <t>TCP/808; TCP/80; TCP/443; TCP/22; TCP/3389; TCP/8043; TCP/8080; TCP/8088; TCP/8384; TCP/8443</t>
  </si>
  <si>
    <t>[Disabled]  tcp-443</t>
  </si>
  <si>
    <t>TCP/21; TCP/22; TCP/23; TCP/80; TCP/139; TCP/443; TCP/445; TCP/502; TCP/1080; TCP/1090; TCP/2000-2004; TCP/5800; TCP/5900; TCP/8043; TCP/8080; TCP/8088; TCP/8443; TCP/31415; UDP/30000; TCP/2103</t>
  </si>
  <si>
    <t>TCP/443; TCP/9191; TCP/9443</t>
  </si>
  <si>
    <t>TCP/9191; TCP/9443</t>
  </si>
  <si>
    <t>TCP/22; TCP/443; TCP/1521; TCP/8443</t>
  </si>
  <si>
    <t>TCP/5001; TCP/5558; TCP/8444; TCP/13570</t>
  </si>
  <si>
    <t>TCP/22; TCP/443; TCP/8043; TCP/8088; TCP/9090</t>
  </si>
  <si>
    <t>[Disabled]  tcp-4000</t>
  </si>
  <si>
    <t>TCP/9021</t>
  </si>
  <si>
    <t>TCP/80; TCP/443; TCP/8443</t>
  </si>
  <si>
    <t>TCP/443; TCP/8888</t>
  </si>
  <si>
    <t>TCP/22; TCP/7000; TCP/7001; TCP/7199; TCP/9042; TCP/9142; TCP/9160</t>
  </si>
  <si>
    <t>TCP/8888</t>
  </si>
  <si>
    <t>TCP/22; TCP/80; TCP/443</t>
  </si>
  <si>
    <t>TCP/9042</t>
  </si>
  <si>
    <t>TCP/31415</t>
  </si>
  <si>
    <t>TCP/7001</t>
  </si>
  <si>
    <t>TCP/8000</t>
  </si>
  <si>
    <t>TCP/8081</t>
  </si>
  <si>
    <t>TCP/8117</t>
  </si>
  <si>
    <t>TCP/5033</t>
  </si>
  <si>
    <t>TCP/9093</t>
  </si>
  <si>
    <t>TCP/135; TCP/1433</t>
  </si>
  <si>
    <t>[Disabled]  tcp-135; [Disabled]  tcp-1433; [Disabled]  tcp-1434; [Disabled]  tcp-4022; [Disabled]  tcp-31433; [Disabled]  udp-1434</t>
  </si>
  <si>
    <t>TCP/135; TCP/1433; TCP/1434; TCP/4022; TCP/27000-27009; TCP/31433; TCP/63979; UDP/1434</t>
  </si>
  <si>
    <t>[Disabled]  tcp-30432</t>
  </si>
  <si>
    <t>TCP/30432</t>
  </si>
  <si>
    <t>UDP/8510; UDP/8512; UDP/8514</t>
  </si>
  <si>
    <t>UDP/6000-6100; UDP/8195-8196; UDP/8500; UDP/8510; UDP/8512; UDP/8514; UDP/8516; UDP/8518; UDP/8834; UDP/9195-9196; UDP/9500; UDP/9510; UDP/9512; UDP/9514; UDP/9516; UDP/9518; UDP/9834</t>
  </si>
  <si>
    <t>TCP/5450; TCP/5457</t>
  </si>
  <si>
    <t>udp-5410; UDP/6000-6100; UDP/8195-8196; UDP/8500; UDP/8510; UDP/8512; UDP/8514; UDP/8516; UDP/8518; UDP/8834; UDP/9195-9196; UDP/9500; UDP/9510; UDP/9512; UDP/9514; UDP/9516; UDP/9518; UDP/9834</t>
  </si>
  <si>
    <t>TCP/5985; TCP/5986; TCP/5988; TCP/5989; TCP/8043; TCP/8088</t>
  </si>
  <si>
    <t>UDP/6000-6100; UDP/8510; UDP/8518; UDP/9510</t>
  </si>
  <si>
    <t>UDP/6000-6100; UDP/8512; UDP/9512</t>
  </si>
  <si>
    <t>[Disabled]  tcp-5985; [Disabled]  tcp-5986; [Disabled]  tcp-5988; [Disabled]  tcp-5989</t>
  </si>
  <si>
    <t>UDP/6000-6100; UDP/8510; UDP/8512; UDP/8514; UDP/8516; UDP/8518</t>
  </si>
  <si>
    <t>UDP/6000-6100; UDP/8510; UDP/8512; UDP/8514; UDP/8516</t>
  </si>
  <si>
    <t>UDP/6000-6100; UDP/8514; UDP/8518; UDP/9514; UDP/9518</t>
  </si>
  <si>
    <t>UDP/6000-6100; UDP/8512; UDP/8520; UDP/9512; UDP/9520</t>
  </si>
  <si>
    <t>UDP/6000-6100; UDP/8516; UDP/9516</t>
  </si>
  <si>
    <t>UDP/6000-6100; UDP/8510; UDP/9510</t>
  </si>
  <si>
    <t>UDP/6000-6100; UDP/8500; UDP/9500</t>
  </si>
  <si>
    <t>TCP/5985; TCP/5986; TCP/5988; TCP/5989</t>
  </si>
  <si>
    <t>UDP/6000-6150; UDP/8195-8196; UDP/8500-8520; UDP/8834; UDP/9195-9196; UDP/9500-9520; UDP/9834</t>
  </si>
  <si>
    <t>TCP/80</t>
  </si>
  <si>
    <t>TCP/139; TCP/445; UDP/6000-6100; UDP/8500; UDP/8510; UDP/8512; UDP/8514; UDP/8516; UDP/8518; UDP/9500; UDP/9510; UDP/9512; UDP/9514; UDP/9516; UDP/9518</t>
  </si>
  <si>
    <t>TCP/7279; TCP/8082; TCP/8083; TCP/27000</t>
  </si>
  <si>
    <t>TCP/80; TCP/89; TCP/9095</t>
  </si>
  <si>
    <t>TCP/8284; TCP/8286; TCP/8288; TCP/49752</t>
  </si>
  <si>
    <t>TCP/53; TCP/80; TCP/88; TCP/102; TCP/135; TCP/139; TCP/443; TCP/445; TCP/502; TCP/808; TCP/1433; TCP/2221; TCP/2222; TCP/2223; TCP/5026; TCP/5413; TCP/8090; TCP/30000; TCP/30001; TCP/32568; TCP/32569; TCP/44818; TCP/49152-65535; TCP/55555; TCP/59200; UDP/137; UDP/138; UDP/1434</t>
  </si>
  <si>
    <t>TCP/53; TCP/80; TCP/88; TCP/102; TCP/135; TCP/139; TCP/443; TCP/445; TCP/502; TCP/808; TCP/1433; TCP/2221; TCP/2222; TCP/2223; TCP/5026; TCP/5413; TCP/7084; TCP/7085; TCP/8090; TCP/30000; TCP/30001; TCP/32568; TCP/32569; TCP/44818; TCP/49152-65535; TCP/55555; TCP/59200; UDP/137; UDP/138; UDP/1434</t>
  </si>
  <si>
    <t>TCP/32565; TCP/32568; TCP/32569; TCP/32573</t>
  </si>
  <si>
    <t>TCP/5450</t>
  </si>
  <si>
    <t>TCP/135; TCP/139; TCP/445; UDP/135; UDP/445</t>
  </si>
  <si>
    <t>TCP/1433; TCP/4000; TCP/4002; TCP/8000</t>
  </si>
  <si>
    <t>TCP/502; TCP/4000; TCP/44818</t>
  </si>
  <si>
    <t>TCP/502; TCP/2101-2107; TCP/2501; TCP/3100; TCP/4000; TCP/5002; TCP/5005; TCP/5502; TCP/7039; TCP/7044; TCP/8500; TCP/9999; TCP/12345; TCP/30011; TCP/31001; TCP/31002</t>
  </si>
  <si>
    <t>TCP/1947; UDP/1947</t>
  </si>
  <si>
    <t>UDP/6000-6100; UDP/8510; UDP/8512; UDP/9510; UDP/9512</t>
  </si>
  <si>
    <t>UDP/6000-6100; UDP/8514; UDP/9514</t>
  </si>
  <si>
    <t>TCP/22; TCP/80; TCP/502; TCP/503; TCP/1883; TCP/2000-2004; TCP/2100-2104; TCP/4000; TCP/4001; TCP/4002; TCP/4003; TCP/4004; TCP/7000; TCP/7001; TCP/8080; TCP/11200; TCP/20000; TCP/45678; TCP/45679</t>
  </si>
  <si>
    <t>TCP/502; TCP/503; TCP/2000-2004; TCP/2100-2104; TCP/4000; TCP/11200; TCP/20000; TCP/45678; TCP/45679</t>
  </si>
  <si>
    <t>TCP/1947</t>
  </si>
  <si>
    <t>TCP/502; TCP/600; TCP/2100-2107; TCP/2103; TCP/4000; TCP/4001; TCP/7036; TCP/7039; TCP/7040; TCP/7042; TCP/7044; TCP/7048; TCP/12345; TCP/20000; TCP/44818</t>
  </si>
  <si>
    <t>TCP/4530; TCP/4540; TCP/4550; TCP/4560</t>
  </si>
  <si>
    <t>[Disabled]  tcp-502; [Disabled]  tcp-2100-2104; [Disabled]  tcp-4000; [Disabled]  tcp-5002; [Disabled]  tcp-9999; [Disabled]  tcp-20000; [Disabled]  tcp-30011; [Disabled]  tcp-44818</t>
  </si>
  <si>
    <t>TCP/502; TCP/2100-2107; TCP/4000; TCP/4001; TCP/4002; TCP/4003; TCP/4004; TCP/8500; TCP/20000; TCP/30010; TCP/44818</t>
  </si>
  <si>
    <t>TCP/502; TCP/2100-2104; TCP/4000; TCP/9999; TCP/20000; TCP/44818</t>
  </si>
  <si>
    <t>TCP/502; TCP/702; TCP/2100-2104; TCP/2107; TCP/4000-4001; TCP/5000; TCP/7024; TCP/7028; TCP/7030; TCP/7036; TCP/7042; TCP/7048; TCP/9999; TCP/12345; TCP/12346; TCP/20000; TCP/44818-44819</t>
  </si>
  <si>
    <t>TCP/502; TCP/600; TCP/2100-2107; TCP/2103; TCP/4000; TCP/4001; TCP/7036; TCP/7042; TCP/7048; TCP/12345; TCP/20000; TCP/44818</t>
  </si>
  <si>
    <t>TCP/502; TCP/600; TCP/2100-2107; TCP/2103; TCP/4000; TCP/4001; TCP/7036; TCP/7039; TCP/7042; TCP/7048; TCP/12345; TCP/20000; TCP/44818</t>
  </si>
  <si>
    <t>[Disabled]  tcp-502; [Disabled]  tcp-600; [Disabled]  tcp-2100-2107; [Disabled]  tcp-2103; [Disabled]  tcp-4000; [Disabled]  tcp-4001; [Disabled]  tcp-7036; [Disabled]  tcp-7042; [Disabled]  tcp-7048; [Disabled]  tcp-20000; [Disabled]  tcp-44818</t>
  </si>
  <si>
    <t>[Disabled]  udp-16384-32766</t>
  </si>
  <si>
    <t>TCP/5000-5001; UDP/9400</t>
  </si>
  <si>
    <t>TCP/55000; TCP/55002</t>
  </si>
  <si>
    <t>UDP/8510; UDP/8512; UDP/8514; UDP/8516; UDP/8518</t>
  </si>
  <si>
    <t>UDP/6000-6010; UDP/8500; UDP/8516; UDP/9500; UDP/9516</t>
  </si>
  <si>
    <t>TCP/2101; TCP/6101</t>
  </si>
  <si>
    <t>UDP/6000-6010; UDP/8500; UDP/8510; UDP/8512; UDP/9500; UDP/9510; UDP/9512</t>
  </si>
  <si>
    <t>UDP/6000-6100; UDP/8510</t>
  </si>
  <si>
    <t>TCP/2100; TCP/4000</t>
  </si>
  <si>
    <t>TCP/2100-2105; TCP/4000; TCP/20000</t>
  </si>
  <si>
    <t>TCP/4000</t>
  </si>
  <si>
    <t>TCP/44818; UDP/44818</t>
  </si>
  <si>
    <t>TCP/8080; TCP/8443</t>
  </si>
  <si>
    <t>TCP/5022</t>
  </si>
  <si>
    <t>TCP/8060</t>
  </si>
  <si>
    <t>TCP/8043; TCP/8060</t>
  </si>
  <si>
    <t>TCP/1883; TCP/8080; TCP/8443; TCP/8883</t>
  </si>
  <si>
    <t>[Disabled]  tcp-8060</t>
  </si>
  <si>
    <t>[Disabled]  tcp-443; [Disabled]  tcp-8883</t>
  </si>
  <si>
    <t>TCP/8883</t>
  </si>
  <si>
    <t>TCP/502; TCP/2100; TCP/2101; TCP/4000; TCP/9999; TCP/20000; TCP/44818</t>
  </si>
  <si>
    <t>TCP/22000</t>
  </si>
  <si>
    <t>[Disabled]  tcp-636</t>
  </si>
  <si>
    <t>[Disabled]  tcp-22; [Disabled]  tcp-80; [Disabled]  tcp-443; [Disabled]  tcp-8043; [Disabled]  tcp-8080; [Disabled]  tcp-8088; [Disabled]  tcp-8443</t>
  </si>
  <si>
    <t>TCP/22; TCP/80; TCP/443; TCP/8043; TCP/8080; TCP/8088; TCP/8443</t>
  </si>
  <si>
    <t>TCP/22</t>
  </si>
  <si>
    <t>TCP/808; TCP/80; TCP/443; TCP/9090</t>
  </si>
  <si>
    <t>TCP/5201; UDP/5201</t>
  </si>
  <si>
    <t>TCP/80; TCP/135; TCP/8530</t>
  </si>
  <si>
    <t>TCP/1883; TCP/8043; TCP/8088; TCP/8883</t>
  </si>
  <si>
    <t>TCP/21; TCP/22; TCP/2404; TCP/3001; TCP/3002; TCP/3003; UDP/53; UDP/123</t>
  </si>
  <si>
    <t>TCP/2404</t>
  </si>
  <si>
    <t>UDP/6000-6100; UDP/8510; UDP/8512; UDP/8514; UDP/8516; UDP/8518; UDP/8734</t>
  </si>
  <si>
    <t>TCP/21; TCP/80; TCP/502; TCP/2100; TCP/2343; TCP/3000; TCP/3079; TCP/3537; TCP/3580; TCP/4000; TCP/10002; TCP/44516; TCP/44525; TCP/44818; TCP/51700; TCP/57616; TCP/59110; TCP/62602; UDP/3000</t>
  </si>
  <si>
    <t>TCP/19; TCP/23; TCP/502; TCP/2100-2104; TCP/4000; TCP/4001; TCP/4002; TCP/4003; TCP/7000; TCP/7001; TCP/8500; TCP/9999; TCP/12345; TCP/20000; TCP/44818; UDP/20000</t>
  </si>
  <si>
    <t>TCP/502; TCP/4001; TCP/4002; TCP/4003; TCP/4004; TCP/7000; TCP/7001; TCP/8500; TCP/20000</t>
  </si>
  <si>
    <t>TCP/80; TCP/502; TCP/4000; TCP/4001; TCP/4002; TCP/4003; TCP/4004; TCP/4020; TCP/4022; TCP/4028; TCP/4029; TCP/4030; TCP/4031; TCP/4032; TCP/4033; TCP/4040; TCP/7000; TCP/8080; TCP/8500; TCP/9999; TCP/20000; TCP/30010; TCP/30011</t>
  </si>
  <si>
    <t>UDP/6000-6100; UDP/10000</t>
  </si>
  <si>
    <t>UDP/6000-6100; UDP/10000; UDP/21000</t>
  </si>
  <si>
    <t>TCP/80; TCP/502; TCP/4000; TCP/4001; TCP/4002; TCP/4003; TCP/4004; TCP/7000; TCP/7001; TCP/20000; TCP/44818</t>
  </si>
  <si>
    <t>TCP/502; TCP/4000; TCP/4001; TCP/4002; TCP/4003; TCP/4004; TCP/4005; TCP/6666; TCP/20000; TCP/44818</t>
  </si>
  <si>
    <t>TCP/502; TCP/4000; TCP/8500</t>
  </si>
  <si>
    <t>TCP/502; TCP/4001; TCP/4002; TCP/4003; TCP/7000; TCP/7001; TCP/8080; TCP/8500</t>
  </si>
  <si>
    <t>TCP/502; TCP/4001; TCP/4002; TCP/4003; TCP/4004; TCP/8080; TCP/8500; TCP/30010</t>
  </si>
  <si>
    <t>TCP/3001</t>
  </si>
  <si>
    <t>[Disabled]  ssl; [Disabled]  web-browsing</t>
  </si>
  <si>
    <t>22,tcp</t>
  </si>
  <si>
    <t>41002,443,tcp; 443,80,tcp; 443,80,9418,tcp; 443,5222-5224,5228,5229,80,tcp; 1080,3128,443,80,8000,8080,tcp; 443,80,8530,8531,tcp; 443,80,8080,tcp; 443,tcp; 3978,444,tcp; 443,444,80,tcp; 28443,443,tcp; 8000,8004,8089,9887,9989,9997,9998,tcp; 22,tcp; 80,tcp; 443,80,8443,tcp</t>
  </si>
  <si>
    <t>22,tcp; 443,tcp</t>
  </si>
  <si>
    <t>443,80,tcp; 443,80,8530,8531,tcp; 443,tcp</t>
  </si>
  <si>
    <t>443,80,8080,tcp; 443,tcp; 80,tcp</t>
  </si>
  <si>
    <t>443,80,tcp; 443,tcp</t>
  </si>
  <si>
    <t>443,tcp; 80,tcp</t>
  </si>
  <si>
    <t>443,tcp</t>
  </si>
  <si>
    <t>443,80,tcp; 443,5222-5224,5228,5229,80,tcp; 443,80,8080,tcp; 443,tcp; 80,tcp</t>
  </si>
  <si>
    <t>443,80,tcp; 443,tcp; 80,tcp; windows-azure</t>
  </si>
  <si>
    <t>22,443,80,9418,tcp; 443,tcp; 80,tcp</t>
  </si>
  <si>
    <t>[Disabled]  ms-rdp; [Disabled]  ping; [Disabled]  ssh; [Disabled]  ssl</t>
  </si>
  <si>
    <t>3389,tcp,udp; 443,tcp; 80,tcp</t>
  </si>
  <si>
    <t>[Disabled]  dns-base</t>
  </si>
  <si>
    <t>53,5353,tcp,udp</t>
  </si>
  <si>
    <t>dynamic,udp; 443,tcp; 80,tcp</t>
  </si>
  <si>
    <t>dynamic,udp</t>
  </si>
  <si>
    <t>[Disabled]  ssl</t>
  </si>
  <si>
    <t>mssql-db</t>
  </si>
  <si>
    <t>1080,3128,443,80,8000,8080,tcp; 1194,443,tcp,udp; 443,tcp; 80,tcp</t>
  </si>
  <si>
    <t>ping; 443,tcp; 80,tcp</t>
  </si>
  <si>
    <t>[Disabled]  iperf</t>
  </si>
  <si>
    <t>123,tcp,udp</t>
  </si>
  <si>
    <t>443,80,tcp; 110,tcp; 443,tcp; 80,tcp</t>
  </si>
  <si>
    <t>25,587,tcp</t>
  </si>
  <si>
    <t>443,80,tcp; 443,tcp; 80,tcp</t>
  </si>
  <si>
    <t>8000,8004,8089,9887,9989,9997,9998,tcp; 80,tcp</t>
  </si>
  <si>
    <t>8000,8004,8089,9887,9989,9997,9998,tcp</t>
  </si>
  <si>
    <t>8000,8004,8089,9887,9989,9997,9998,tcp; 443,tcp; 80,tcp</t>
  </si>
  <si>
    <t>27000,7279,tcp; 27000-27009,27500,27501,2984,443,5280,6457,7279,8090,tcp; 443,tcp</t>
  </si>
  <si>
    <t>modbus; ping</t>
  </si>
  <si>
    <t>110,tcp; 443,tcp</t>
  </si>
  <si>
    <t>443,5671,80,8883,tcp; 443,tcp</t>
  </si>
  <si>
    <t>[Disabled]  icmp</t>
  </si>
  <si>
    <t>5450,tcp</t>
  </si>
  <si>
    <t>mssql-db; ping</t>
  </si>
  <si>
    <t>ping</t>
  </si>
  <si>
    <t>139,445,tcp,udp; 22,tcp; 443,tcp; 80,tcp</t>
  </si>
  <si>
    <t>3784,3785,4784,udp; 179,tcp,udp; ping</t>
  </si>
  <si>
    <t>179,tcp,udp; ping</t>
  </si>
  <si>
    <t>179,tcp,udp; ping; 33434-33534,dynamic,icmp,icmp6,udp</t>
  </si>
  <si>
    <t>ipsec; ping</t>
  </si>
  <si>
    <t>icmp; ipsec; ping; 33434-33534,dynamic,icmp,icmp6,udp</t>
  </si>
  <si>
    <t>2009,5006,5007,tcp</t>
  </si>
  <si>
    <t>3268,3269,389,636,tcp,udp</t>
  </si>
  <si>
    <t>5985,5986,tcp</t>
  </si>
  <si>
    <t>464,749,750,754,88,tcp,udp</t>
  </si>
  <si>
    <t>5009,tcp; 443,tcp</t>
  </si>
  <si>
    <t>28260,28270,28443,28769,3978,49160,49190,tcp; ping; 22,tcp; 443,tcp</t>
  </si>
  <si>
    <t>28260,28270,28443,28769,3978,49160,49190,tcp; 443,tcp</t>
  </si>
  <si>
    <t>28260,28270,28443,28769,3978,49160,49190,tcp; ping; 443,tcp</t>
  </si>
  <si>
    <t>28443,443,tcp; 443,tcp</t>
  </si>
  <si>
    <t>162,tcp,udp</t>
  </si>
  <si>
    <t>[Disabled]  ping; [Disabled]  snmp; [Disabled]  ssh; [Disabled]  ssl</t>
  </si>
  <si>
    <t>49,tcp</t>
  </si>
  <si>
    <t>1645,1646,1812,1813,udp</t>
  </si>
  <si>
    <t>1645,1646,1812,1813,udp; 49,tcp</t>
  </si>
  <si>
    <t>9200-9300,tcp; 443,tcp</t>
  </si>
  <si>
    <t>9200-9300,tcp; 22,tcp; 443,tcp</t>
  </si>
  <si>
    <t>1521,tcp</t>
  </si>
  <si>
    <t>161,tcp,udp; 162,tcp,udp</t>
  </si>
  <si>
    <t>139,445,tcp,udp</t>
  </si>
  <si>
    <t>ping; 162,tcp,udp</t>
  </si>
  <si>
    <t>ping; 161,tcp,udp; 443,tcp</t>
  </si>
  <si>
    <t>ping; 443,tcp</t>
  </si>
  <si>
    <t>[Disabled]  oracle</t>
  </si>
  <si>
    <t>161,tcp,udp; 22,tcp; 443,tcp; 80,tcp</t>
  </si>
  <si>
    <t>161,tcp,udp; 22,tcp; 1468,1514,514,601,6514,tcp,udp</t>
  </si>
  <si>
    <t>[Disabled]  radius</t>
  </si>
  <si>
    <t>[Disabled]  ping</t>
  </si>
  <si>
    <t>21,tcp; 161,tcp,udp; 162,tcp,udp; 80,tcp</t>
  </si>
  <si>
    <t>21,tcp; 161,tcp,udp; 80,tcp</t>
  </si>
  <si>
    <t>161,tcp,udp; ping; 22,tcp</t>
  </si>
  <si>
    <t>modbus</t>
  </si>
  <si>
    <t>[Disabled]  ping; [Disabled]  ssl; [Disabled]  web-browsing</t>
  </si>
  <si>
    <t>ping; 22,tcp; 443,tcp; 33434-33534,dynamic,icmp,icmp6,udp</t>
  </si>
  <si>
    <t>ping; 22,tcp; 443,tcp</t>
  </si>
  <si>
    <t>ping; 22,tcp</t>
  </si>
  <si>
    <t>1080,3128,443,80,8000,8080,tcp; 443,tcp; 3978,444,tcp; 443,444,80,tcp; 28443,443,tcp; 80,tcp</t>
  </si>
  <si>
    <t>443,80,tcp; 161,tcp,udp; 162,tcp,udp</t>
  </si>
  <si>
    <t>443,80,tcp; 22,tcp</t>
  </si>
  <si>
    <t>[Disabled]  ssh; [Disabled]  telnet</t>
  </si>
  <si>
    <t>[Disabled]  icmp; [Disabled]  modbus; [Disabled]  ping; [Disabled]  roc; [Disabled]  snmp; [Disabled]  ssl; [Disabled]  traceroute; [Disabled]  vnc; [Disabled]  web-browsing</t>
  </si>
  <si>
    <t>ipsec; ping; 443,tcp</t>
  </si>
  <si>
    <t>443,5222-5224,5228,5229,80,tcp; 443,tcp; 80,tcp</t>
  </si>
  <si>
    <t>443,80,tcp; 80,tcp</t>
  </si>
  <si>
    <t>ipsec; 443,tcp</t>
  </si>
  <si>
    <t>icmp; ping; 161,tcp,udp; 22,tcp; 443,tcp; 23,tcp; 69,tcp,udp; 33434-33534,dynamic,icmp,icmp6,udp; vnc; 5800,tcp; 80,tcp; 443,80,8080,tcp</t>
  </si>
  <si>
    <t>443,tcp; 443,80,8080,tcp</t>
  </si>
  <si>
    <t>3389,tcp,udp</t>
  </si>
  <si>
    <t>139,445,tcp,udp; 137,tcp,udp</t>
  </si>
  <si>
    <t>27000-27009,27500,27501,2984,443,5280,6457,7279,8090,tcp; 22350,tcp</t>
  </si>
  <si>
    <t>10123,2701,2702,2703,2704,443,80,8530,8531,tcp,udp</t>
  </si>
  <si>
    <t>dynamic,tcp; 139,445,tcp,udp; 3389,tcp,udp; dynamic,tcp,udp</t>
  </si>
  <si>
    <t>[Disabled]  modbus-read-holding-registers</t>
  </si>
  <si>
    <t>53,5353,tcp,udp; ping</t>
  </si>
  <si>
    <t>l2tp; 443,tcp</t>
  </si>
  <si>
    <t>ipsec; 443,tcp; ping</t>
  </si>
  <si>
    <t>67,68,tcp,udp</t>
  </si>
  <si>
    <t>ping; 22,tcp; 443,tcp; 80,tcp</t>
  </si>
  <si>
    <t>53,5353,tcp,udp; 161,tcp,udp; 5434-5439,5432,tcp; 443,tcp</t>
  </si>
  <si>
    <t>53,5353,tcp,udp; 161,tcp,udp; ping; 443,tcp</t>
  </si>
  <si>
    <t>53,5353,tcp,udp; 161,tcp,udp; 443,tcp</t>
  </si>
  <si>
    <t>[Disabled]  splunk; [Disabled]  syslog; [Disabled]  web-browsing</t>
  </si>
  <si>
    <t>8000,8004,8089,9887,9989,9997,9998,tcp; 1468,1514,514,601,6514,tcp,udp; 80,tcp</t>
  </si>
  <si>
    <t>2051,tcp; dynamic,tcp,udp; 139,445,tcp,udp; 2049,tcp,udp; ping; 111,tcp,udp; 22,tcp</t>
  </si>
  <si>
    <t>[Disabled]  rpc</t>
  </si>
  <si>
    <t>2051,tcp; 2049,tcp,udp; 111,tcp,udp; 22,tcp</t>
  </si>
  <si>
    <t>443,5480,80,902,9080,tcp,udp</t>
  </si>
  <si>
    <t>[Disabled]  ssl; [Disabled]  vmware</t>
  </si>
  <si>
    <t>443,tcp; 443,5480,80,902,9080,tcp,udp; 80,tcp</t>
  </si>
  <si>
    <t>443,tcp; 443,5480,80,902,9080,tcp,udp</t>
  </si>
  <si>
    <t>139,445,tcp,udp; 22,tcp</t>
  </si>
  <si>
    <t>dynamic,tcp,udp; 2049,tcp,udp; 111,tcp,udp; 22,tcp</t>
  </si>
  <si>
    <t>464,749,750,754,88,tcp,udp; 3268,3269,389,636,tcp,udp; ms-ds-smb; dynamic,tcp,udp</t>
  </si>
  <si>
    <t>1025-5000,123,135,137,138,139,2535,389,445,464,49152-65535,5722,636,88,9389,tcp,udp; 139,445,tcp,udp; 1025-5000,135,137,138,139,445,49152-65535,tcp,udp; dynamic,tcp,udp</t>
  </si>
  <si>
    <t>dynamic,tcp,udp; 2049,tcp,udp; 111,tcp,udp</t>
  </si>
  <si>
    <t>[Disabled]  mount; [Disabled]  nfs; [Disabled]  portmapper; [Disabled]  rpc</t>
  </si>
  <si>
    <t>2049,tcp,udp; 111,tcp,udp; dynamic,tcp,udp</t>
  </si>
  <si>
    <t>dynamic,tcp,udp; 111,tcp,udp</t>
  </si>
  <si>
    <t>21,tcp; 161,tcp,udp; ping; 22,tcp; 23,tcp; 80,tcp; 5985,5986,tcp</t>
  </si>
  <si>
    <t>cip-ethernet-ip; 21,tcp; icmp; modbus; ping; 4000,tcp; 161,tcp,udp; 23,tcp; 80,tcp</t>
  </si>
  <si>
    <t>cip-ethernet-ip; 21,tcp; icmp; modbus; ping; 4000,tcp; 161,tcp,udp; 443,tcp; 23,tcp; 80,tcp</t>
  </si>
  <si>
    <t>22,tcp; 443,tcp; 80,tcp</t>
  </si>
  <si>
    <t>161,tcp,udp; ping</t>
  </si>
  <si>
    <t>21,tcp; 161,tcp,udp; 22,tcp; 23,tcp; 80,tcp; 5985,5986,tcp</t>
  </si>
  <si>
    <t>[Disabled]  grp-snmpv3</t>
  </si>
  <si>
    <t>1025-5000,123,135,137,138,139,2535,389,445,464,49152-65535,5722,636,88,9389,tcp,udp; dynamic,tcp; 464,749,750,754,88,tcp,udp; 3268,3269,389,636,tcp,udp; 139,445,tcp,udp; dynamic,tcp,udp; 1025-5000,135,137,138,139,445,49152-65535,tcp,udp; 3389,tcp,udp; 138,udp; 137,tcp,udp; 139,tcp; 123,tcp,udp; 80,tcp</t>
  </si>
  <si>
    <t>67,68,tcp,udp; ping</t>
  </si>
  <si>
    <t>123,tcp,udp; ping</t>
  </si>
  <si>
    <t>443,80,8530,8531,tcp; 443,tcp</t>
  </si>
  <si>
    <t>[Disabled]  ms-update; [Disabled]  ssl</t>
  </si>
  <si>
    <t>[Disabled]  ping; [Disabled]  ssl; [Disabled]  symantec-av-update; [Disabled]  symantec-endpoint-manager; [Disabled]  web-browsing</t>
  </si>
  <si>
    <t>ping; 443,tcp; 21,2847,2849,2967,2968,38037,38292,38293,443,80,tcp,udp; 39999,80,8014,8443,8445,9090,tcp,udp; 80,tcp</t>
  </si>
  <si>
    <t>17778,tcp; 443,tcp</t>
  </si>
  <si>
    <t>139,445,tcp,udp; dynamic,tcp; dynamic,tcp,udp; 443,tcp; 80,tcp</t>
  </si>
  <si>
    <t>dynamic,tcp,udp; 443,tcp; 80,tcp</t>
  </si>
  <si>
    <t>10123,2701,2702,2703,2704,443,80,8530,8531,tcp,udp; 443,80,8530,8531,tcp; 443,tcp; 80,tcp; 443,80,tcp</t>
  </si>
  <si>
    <t>139,445,tcp,udp; 10123,2701,2702,2703,2704,443,80,8530,8531,tcp,udp; 443,80,8530,8531,tcp; 443,tcp; 80,tcp; 443,80,tcp</t>
  </si>
  <si>
    <t>443,80,8530,8531,tcp; 443,80,tcp; 443,tcp</t>
  </si>
  <si>
    <t>139,445,tcp,udp; mssql-db</t>
  </si>
  <si>
    <t>1025-5000,123,135,137,138,139,2535,389,445,464,49152-65535,5722,636,88,9389,tcp,udp; 139,445,tcp,udp; dynamic,tcp; dynamic,tcp,udp</t>
  </si>
  <si>
    <t>[Disabled]  soap; [Disabled]  web-browsing</t>
  </si>
  <si>
    <t>10123,2701,2702,2703,2704,443,80,8530,8531,tcp,udp; 443,80,8530,8531,tcp; 443,80,tcp; 443,tcp; 80,tcp</t>
  </si>
  <si>
    <t>139,445,tcp,udp; 137,tcp,udp; 139,tcp; quic; 443,tcp; 80,tcp</t>
  </si>
  <si>
    <t>[Disabled]  netbios-ns; [Disabled]  web-browsing</t>
  </si>
  <si>
    <t>139,445,tcp,udp; dynamic,tcp; dynamic,tcp,udp</t>
  </si>
  <si>
    <t>53,5353,tcp,udp; 1025-5000,123,135,137,138,139,2535,389,445,464,49152-65535,5722,636,88,9389,tcp,udp; 464,749,750,754,88,tcp,udp; 3268,3269,389,636,tcp,udp; dynamic,tcp,udp; 139,445,tcp,udp; 1025-5000,135,137,138,139,445,49152-65535,tcp,udp; dynamic,tcp; 138,udp; 137,tcp,udp; 139,tcp; 123,tcp,udp; ping</t>
  </si>
  <si>
    <t>dynamic,tcp; 443,tcp</t>
  </si>
  <si>
    <t>dynamic,tcp; dynamic,tcp,udp</t>
  </si>
  <si>
    <t>139,445,tcp,udp; 1688,tcp; dynamic,tcp; dynamic,tcp,udp; 139,tcp</t>
  </si>
  <si>
    <t>active-directory; 464,749,750,754,88,tcp,udp; 139,445,tcp,udp; dynamic,tcp,udp; 1025-5000,135,137,138,139,445,49152-65535,tcp,udp; dynamic,tcp; 2382-2383,tcp; mssql-db; 1433,tcp,udp; 1434,udp; 138,udp; 137,tcp,udp; 139,tcp; ping; 5985,5986,tcp</t>
  </si>
  <si>
    <t>8000,8004,8089,9887,9989,9997,9998,tcp; 443,tcp; 1468,1514,514,601,6514,tcp,udp</t>
  </si>
  <si>
    <t>[Disabled]  splunk; [Disabled]  ssl; [Disabled]  syslog</t>
  </si>
  <si>
    <t>1468,1514,514,601,6514,tcp,udp</t>
  </si>
  <si>
    <t>8000,8004,8089,9887,9989,9997,9998,tcp; 443,tcp</t>
  </si>
  <si>
    <t>8000,8004,8089,9887,9989,9997,9998,tcp; 1468,1514,514,601,6514,tcp,udp</t>
  </si>
  <si>
    <t>[Disabled]  splunk; [Disabled]  syslog</t>
  </si>
  <si>
    <t>8000,8004,8089,9887,9989,9997,9998,tcp; 443,tcp; 1468,1514,514,601,6514,tcp,udp; 80,tcp</t>
  </si>
  <si>
    <t>[Disabled]  splunk; [Disabled]  ssl</t>
  </si>
  <si>
    <t>[Disabled]  ping; [Disabled]  syslog</t>
  </si>
  <si>
    <t>[Disabled]  syslog</t>
  </si>
  <si>
    <t>dynamic,tcp; 17774,17778,443,80,tcp; 443,tcp</t>
  </si>
  <si>
    <t>139,445,tcp,udp; 1025-5000,135,137,138,139,445,49152-65535,tcp,udp; mssql-db; 139,tcp</t>
  </si>
  <si>
    <t>161,tcp,udp; ping; 22,tcp; 443,tcp</t>
  </si>
  <si>
    <t>[Disabled]  ms-ds-smb-base; [Disabled]  ms-ds-smbv3; [Disabled]  ms-wmi; [Disabled]  msrpc-base</t>
  </si>
  <si>
    <t>[Disabled]  snmp-trap</t>
  </si>
  <si>
    <t>snmp</t>
  </si>
  <si>
    <t>5671,5672,tcp</t>
  </si>
  <si>
    <t>4369,tcp; 443,tcp</t>
  </si>
  <si>
    <t>[Disabled]  grp-snmpv2; [Disabled]  grp-snmpv3; [Disabled]  ping; [Disabled]  snmp-base; [Disabled]  ssh</t>
  </si>
  <si>
    <t>5434-5439,5432,tcp; 443,tcp</t>
  </si>
  <si>
    <t>smtp</t>
  </si>
  <si>
    <t>61620,61621,7000,7199,8888,9042,9160,tcp</t>
  </si>
  <si>
    <t>61620,61621,7000,7199,8888,9042,9160,tcp; 22,tcp; 443,tcp; 80,tcp</t>
  </si>
  <si>
    <t>5671,5672,tcp; 443,tcp</t>
  </si>
  <si>
    <t>27000-27009,27500,27501,2984,443,5280,6457,7279,8090,tcp</t>
  </si>
  <si>
    <t>dns; icmp; ping</t>
  </si>
  <si>
    <t>1080,3128,443,80,8000,8080,tcp; 443,tcp</t>
  </si>
  <si>
    <t>443,80,tcp; 1080,3128,443,80,8000,8080,tcp; 22,tcp; 443,tcp</t>
  </si>
  <si>
    <t>1080,3128,443,80,8000,8080,tcp; 443,tcp; 80,tcp</t>
  </si>
  <si>
    <t>1080,3128,443,80,8000,8080,tcp; 443,80,8080,tcp; 443,tcp</t>
  </si>
  <si>
    <t>1080,3128,443,80,8000,8080,tcp; 443,80,tcp; 443,tcp; 80,tcp</t>
  </si>
  <si>
    <t>1080,3128,443,80,8000,8080,tcp; 443,tcp; 28443,443,tcp</t>
  </si>
  <si>
    <t>1080,3128,443,80,8000,8080,tcp; 443,tcp; 3978,444,tcp; 443,444,80,tcp; 28443,443,tcp</t>
  </si>
  <si>
    <t>dynamic,udp; ping; 22,tcp; 443,tcp</t>
  </si>
  <si>
    <t>icmp; ping; 33434-33534,dynamic,icmp,icmp6,udp</t>
  </si>
  <si>
    <t>ping; 49,tcp</t>
  </si>
  <si>
    <t>ntp</t>
  </si>
  <si>
    <t>3784,3785,4784,udp; 179,tcp,udp; ping; 33434-33534,dynamic,icmp,icmp6,udp</t>
  </si>
  <si>
    <t>1080,3128,443,80,8000,8080,tcp; 8000,8004,8089,9887,9989,9997,9998,tcp; 443,tcp</t>
  </si>
  <si>
    <t>1080,3128,443,80,8000,8080,tcp; 443,80,tcp; 443,80,8530,8531,tcp; 443,tcp</t>
  </si>
  <si>
    <t>41002,443,tcp; 1080,3128,443,80,8000,8080,tcp; 443,80,tcp; 443,80,8530,8531,tcp; 443,tcp</t>
  </si>
  <si>
    <t>[Disabled]  http-proxy; [Disabled]  ssl; [Disabled]  web-browsing</t>
  </si>
  <si>
    <t>1494,1604,2512,2513,2598,3010,443,80,8080,tcp,udp; 443,tcp; 80,tcp</t>
  </si>
  <si>
    <t>dynamic,tcp,udp; 443,tcp</t>
  </si>
  <si>
    <t>162,tcp,udp; 443,tcp; 1468,1514,514,601,6514,tcp,udp</t>
  </si>
  <si>
    <t>41002,443,tcp; 443,tcp</t>
  </si>
  <si>
    <t>[Disabled]  mssql-db; [Disabled]  ping</t>
  </si>
  <si>
    <t>22,tcp; 443,5480,80,902,9080,tcp,udp; 5985,5986,tcp</t>
  </si>
  <si>
    <t>5434-5439,5432,tcp</t>
  </si>
  <si>
    <t>22,tcp; 5985,5986,tcp</t>
  </si>
  <si>
    <t>3389,tcp,udp; mssql-db; 5985,5986,tcp</t>
  </si>
  <si>
    <t>[Disabled]  ms-rdp; [Disabled]  mssql-db; [Disabled]  windows-remote-management</t>
  </si>
  <si>
    <t>[Disabled]  mssql-db</t>
  </si>
  <si>
    <t>[Disabled]  ms-ds-smb-base; [Disabled]  ms-ds-smbv3</t>
  </si>
  <si>
    <t>139,445,tcp,udp; 137,tcp,udp; 139,tcp</t>
  </si>
  <si>
    <t>139,445,tcp,udp; 5985,5986,tcp</t>
  </si>
  <si>
    <t>139,445,tcp,udp; ping</t>
  </si>
  <si>
    <t>ping; 22,tcp; 443,tcp; 443,5480,80,902,9080,tcp,udp</t>
  </si>
  <si>
    <t>22,tcp; ping; 443,tcp</t>
  </si>
  <si>
    <t>active-directory; 139,445,tcp,udp; dynamic,tcp,udp; 1025-5000,135,137,138,139,445,49152-65535,tcp,udp; 3389,tcp,udp; 139,tcp; ping; 135,445,tcp; 22,tcp; 5985,5986,tcp</t>
  </si>
  <si>
    <t>active-directory; ms-ds-smb; 1025-5000,135,137,138,139,445,49152-65535,tcp,udp; 3389,tcp,udp; 139,tcp; ping; 135,445,tcp; 22,tcp; 5985,5986,tcp</t>
  </si>
  <si>
    <t>3268,3269,389,636,tcp,udp; 443,tcp; 443,5480,80,902,9080,tcp,udp</t>
  </si>
  <si>
    <t>ping; 443,tcp; 443,5480,80,902,9080,tcp,udp</t>
  </si>
  <si>
    <t>443,80,8084,9084,tcp</t>
  </si>
  <si>
    <t>ping; 443,tcp; 443,5480,80,902,9080,tcp,udp; 80,tcp</t>
  </si>
  <si>
    <t>[Disabled]  ms-ds-smb-base; [Disabled]  ms-ds-smbv3; [Disabled]  msrpc-base; [Disabled]  netbios-ns</t>
  </si>
  <si>
    <t>ms-ds-smb; msrpc; 138,udp; 137,tcp,udp; 139,tcp; 139,445,tcp,udp</t>
  </si>
  <si>
    <t>ping; 623,udp; snmp; 22,tcp; 443,tcp</t>
  </si>
  <si>
    <t>[Disabled]  ssh</t>
  </si>
  <si>
    <t>3389,tcp,udp; mssql-db; ping; 22,tcp; 443,tcp</t>
  </si>
  <si>
    <t>dynamic,tcp,udp; mssql-db</t>
  </si>
  <si>
    <t>[Disabled]  ping; [Disabled]  traceroute</t>
  </si>
  <si>
    <t>80,tcp</t>
  </si>
  <si>
    <t>21,2847,2849,2967,2968,38037,38292,38293,443,80,tcp,udp; 39999,80,8014,8443,8445,9090,tcp,udp; 2967,tcp,udp</t>
  </si>
  <si>
    <t>139,445,tcp,udp; dynamic,tcp; 138,udp; 137,tcp,udp; 139,tcp; ping</t>
  </si>
  <si>
    <t>[Disabled]  ms-ds-smb-base; [Disabled]  ms-ds-smbv3; [Disabled]  ms-service-controller; [Disabled]  netbios-dg; [Disabled]  netbios-ns; [Disabled]  netbios-ss; [Disabled]  ping</t>
  </si>
  <si>
    <t>1858,tcp</t>
  </si>
  <si>
    <t>active-directory; 1858,tcp; 3268,3269,389,636,tcp,udp; 139,445,tcp,udp; 3389,tcp,udp; dynamic,tcp; dynamic,tcp,udp; mssql-db; 137,tcp,udp; 139,tcp; 1521,tcp; 22,tcp</t>
  </si>
  <si>
    <t>active-directory; 1858,tcp; 3268,3269,389,636,tcp,udp; 139,445,tcp,udp; 3389,tcp,udp; dynamic,tcp,udp; mssql-db; 137,tcp,udp; 139,tcp; 1521,tcp; 22,tcp</t>
  </si>
  <si>
    <t>1858,tcp; 3389,tcp,udp; 443,tcp</t>
  </si>
  <si>
    <t>3389,tcp,udp; 22,tcp</t>
  </si>
  <si>
    <t>3389,tcp,udp; 5434-5439,5432,tcp; 22,tcp; 443,tcp; 80,tcp</t>
  </si>
  <si>
    <t>1858,tcp; 443,tcp</t>
  </si>
  <si>
    <t>[Disabled]  ssh; [Disabled]  ssl</t>
  </si>
  <si>
    <t>mqtt</t>
  </si>
  <si>
    <t>3389,tcp,udp; 443,tcp</t>
  </si>
  <si>
    <t>139,445,tcp,udp; 3389,tcp,udp</t>
  </si>
  <si>
    <t>[Disabled]  ping; [Disabled]  ssh; [Disabled]  ssl; [Disabled]  web-browsing</t>
  </si>
  <si>
    <t>dynamic,tcp,udp</t>
  </si>
  <si>
    <t>5434-5439,5432,tcp; 443,tcp; 80,tcp</t>
  </si>
  <si>
    <t>5434-5439,5432,tcp; 22,tcp; 443,tcp; 80,tcp</t>
  </si>
  <si>
    <t>[Disabled]  ms-rdp</t>
  </si>
  <si>
    <t>[Disabled]  ms-rdp; [Disabled]  ping; [Disabled]  ssh; [Disabled]  ssl; [Disabled]  traceroute; [Disabled]  vmware; [Disabled]  web-browsing</t>
  </si>
  <si>
    <t>[Disabled]  icmp; [Disabled]  ms-rdp; [Disabled]  ping; [Disabled]  ssh; [Disabled]  traceroute</t>
  </si>
  <si>
    <t>1194,443,tcp,udp; 443,tcp</t>
  </si>
  <si>
    <t>[Disabled]  ldap; [Disabled]  ssl</t>
  </si>
  <si>
    <t>cip-ethernet-ip; 21,tcp; modbus; 139,445,tcp,udp; 3389,tcp,udp; msrpc; 138,udp; 137,tcp,udp; 139,tcp; ping; 4899,tcp; 4000,tcp; 443,80,tcp; 22,tcp; 443,tcp; 23,tcp; 33434-33534,dynamic,icmp,icmp6,udp; vnc; 5800,tcp; 80,tcp</t>
  </si>
  <si>
    <t>ping; 33434-33534,dynamic,icmp,icmp6,udp</t>
  </si>
  <si>
    <t>[Disabled]  ms-rdp; [Disabled]  ssh</t>
  </si>
  <si>
    <t>[Disabled]  vnc</t>
  </si>
  <si>
    <t>mqtt; 443,tcp</t>
  </si>
  <si>
    <t>22,tcp; 443,tcp; 80,tcp; 443,80,8080,tcp</t>
  </si>
  <si>
    <t>3389,tcp,udp; 22,tcp; 443,tcp; 80,tcp; 443,80,8080,tcp</t>
  </si>
  <si>
    <t>ms-ds-smb; msrpc; 138,udp; 137,tcp,udp; 139,tcp; icmp; ping; 161,tcp,udp; 22,tcp; 443,tcp; 23,tcp; 69,tcp,udp; 33434-33534,dynamic,icmp,icmp6,udp; vnc; 5800,tcp; 80,tcp; 443,80,8080,tcp</t>
  </si>
  <si>
    <t>80,tcp; 1521,tcp; 22,tcp; 443,tcp; 443,5480,80,902,9080,tcp,udp</t>
  </si>
  <si>
    <t>1521,tcp; 22,tcp; 443,tcp; 443,5480,80,902,9080,tcp,udp</t>
  </si>
  <si>
    <t>[Disabled]  roc</t>
  </si>
  <si>
    <t>ping; 22,tcp; 33434-33534,dynamic,icmp,icmp6,udp</t>
  </si>
  <si>
    <t>139,445,tcp,udp; 22,tcp; 443,tcp</t>
  </si>
  <si>
    <t>ping; 80,tcp</t>
  </si>
  <si>
    <t>ms-ds-smb; msrpc; 138,udp; 137,tcp,udp; 139,tcp; icmp; ping; 443,tcp; vnc; 80,tcp</t>
  </si>
  <si>
    <t>443,80,tcp; ping; 554,tcp,udp; 443,tcp; 80,tcp</t>
  </si>
  <si>
    <t>ping; 22,tcp; 443,tcp; 33434-33534,dynamic,icmp,icmp6,udp; 80,tcp</t>
  </si>
  <si>
    <t>3389,tcp,udp; 22,tcp; 443,tcp</t>
  </si>
  <si>
    <t>[Disabled]  ping; [Disabled]  ssh; [Disabled]  ssl</t>
  </si>
  <si>
    <t>[Disabled]  msrpc-base; [Disabled]  mssql-db; [Disabled]  mssql-mon</t>
  </si>
  <si>
    <t>27000-27009,27500,27501,2984,443,5280,6457,7279,8090,tcp; dynamic,tcp,udp; mssql-db; 1434,udp</t>
  </si>
  <si>
    <t>[Disabled]  postgres</t>
  </si>
  <si>
    <t>139,445,tcp,udp; 3389,tcp,udp; mssql-db; 5450,tcp; ping; 22,tcp; 443,tcp; 80,tcp; 5985,5986,tcp</t>
  </si>
  <si>
    <t>5246,5247,udp; dynamic,udp</t>
  </si>
  <si>
    <t>21,tcp; 1080,3128,443,80,8000,8080,tcp; mqtt; 139,445,tcp,udp; 3389,tcp,udp; mssql-db; ping; 22,tcp; 443,tcp; 443,80,8080,tcp; 5985,5986,tcp</t>
  </si>
  <si>
    <t>mqtt; ping</t>
  </si>
  <si>
    <t>[Disabled]  modbus</t>
  </si>
  <si>
    <t>139,445,tcp,udp; 443,tcp; 5985,5986,tcp</t>
  </si>
  <si>
    <t>dynamic,udp; 139,445,tcp,udp</t>
  </si>
  <si>
    <t>3389,tcp,udp; dynamic,tcp,udp; 443,tcp; 80,tcp</t>
  </si>
  <si>
    <t>1433,tcp,udp</t>
  </si>
  <si>
    <t>1494,1604,2512,2513,2598,3010,443,80,8080,tcp,udp</t>
  </si>
  <si>
    <t>443,80,tcp</t>
  </si>
  <si>
    <t>1494,1604,2512,2513,2598,3010,443,80,8080,tcp,udp; 443,tcp</t>
  </si>
  <si>
    <t>53,5353,tcp,udp; 464,749,750,754,88,tcp,udp; 139,445,tcp,udp; dynamic,tcp,udp; ping; 443,tcp</t>
  </si>
  <si>
    <t>80,8090,dynamic,tcp,udp; 53,5353,tcp,udp; 464,749,750,754,88,tcp,udp; 139,445,tcp,udp; 443,80,808,dynamic,tcp; dynamic,tcp,udp; 1433,tcp,udp; 1434,udp; 138,udp; 137,tcp,udp; 139,tcp; 443,tcp; 5026,5027,80,8080,tcp; 5413,tcp; 80,tcp</t>
  </si>
  <si>
    <t>3389,tcp,udp; ping</t>
  </si>
  <si>
    <t>mssql-db; 443,tcp; 80,tcp</t>
  </si>
  <si>
    <t>cip-ethernet-ip; modbus; ping; 4000,tcp; 33434-33534,dynamic,icmp,icmp6,udp</t>
  </si>
  <si>
    <t>cip-ethernet-ip; modbus; ping</t>
  </si>
  <si>
    <t>cip-ethernet-ip; modbus; mqtt; ping; 4000,tcp; 80,tcp</t>
  </si>
  <si>
    <t>cip-ethernet-ip; modbus; ping; 4000,tcp</t>
  </si>
  <si>
    <t>[Disabled]  cip-ethernet-ip; [Disabled]  modbus; [Disabled]  ping; [Disabled]  roc</t>
  </si>
  <si>
    <t>ping; 5060,tcp,udp; 33434-33534,dynamic,icmp,icmp6,udp</t>
  </si>
  <si>
    <t>5060,tcp,udp</t>
  </si>
  <si>
    <t>snmp; 162,tcp,udp; 443,tcp</t>
  </si>
  <si>
    <t>4000,tcp</t>
  </si>
  <si>
    <t>active-directory; 464,749,750,754,88,tcp,udp; 3268,3269,389,636,tcp,udp; ms-ds-smb; 1688,tcp; 1025-5000,135,137,138,139,445,49152-65535,tcp,udp; 10123,2701,2702,2703,2704,443,80,8530,8531,tcp,udp; msrpc; 138,udp; 137,tcp,udp; 139,tcp; 123,tcp,udp; 139,445,tcp,udp</t>
  </si>
  <si>
    <t>mqtt; 443,tcp; 80,tcp</t>
  </si>
  <si>
    <t>[Disabled]  mqtt; [Disabled]  ssl</t>
  </si>
  <si>
    <t>1433,tcp,udp; 443,tcp</t>
  </si>
  <si>
    <t>[Disabled]  ssh; [Disabled]  ssl; [Disabled]  web-browsing</t>
  </si>
  <si>
    <t>icmp; 443,tcp; ping; 80,tcp</t>
  </si>
  <si>
    <t>icmp; ipsec; 443,tcp; ping</t>
  </si>
  <si>
    <t>5001,5201,tcp,udp</t>
  </si>
  <si>
    <t>21,tcp; 22,tcp</t>
  </si>
  <si>
    <t>1883,8883,8884,tcp; 1883,1884,8883,tcp</t>
  </si>
  <si>
    <t>iec-60870-5-104; ipsec; 123,tcp,udp; 22,tcp</t>
  </si>
  <si>
    <t>[Disabled]  ftp; [Disabled]  ssh</t>
  </si>
  <si>
    <t>cip-ethernet-ip; dnp3; modbus; ping; 4000,tcp; 33434-33534,dynamic,icmp,icmp6,udp</t>
  </si>
  <si>
    <t>cip-ethernet-ip; modbus; ping; 33434-33534,dynamic,icmp,icmp6,udp</t>
  </si>
  <si>
    <t>139,445,tcp,udp; mssql-db; ping</t>
  </si>
  <si>
    <t>cip-ethernet-ip; dynamic,udp; modbus; ping; 33434-33534,dynamic,icmp,icmp6,udp</t>
  </si>
  <si>
    <t>139,445,tcp,udp; mssql-db; 443,tcp</t>
  </si>
  <si>
    <t>[Disabled]  netbios-ns; [Disabled]  ssl; [Disabled]  web-browsing</t>
  </si>
  <si>
    <t>[Disabled]  Allow</t>
  </si>
  <si>
    <t>Allow</t>
  </si>
  <si>
    <t>Reset Client</t>
  </si>
  <si>
    <t>Deny</t>
  </si>
  <si>
    <t>Low</t>
  </si>
  <si>
    <t>Medium</t>
  </si>
  <si>
    <t>otpcnfw-bvl-hoc Policies.csv</t>
  </si>
  <si>
    <t>[Disabled]  Internet Access - Jumpboxes to Internet</t>
  </si>
  <si>
    <t>Internet Access - NetScaler to Alero</t>
  </si>
  <si>
    <t>Internet Access - Netscaler Proxy to Internet</t>
  </si>
  <si>
    <t>Internet Access - Netscaler Proxy to Internet ports</t>
  </si>
  <si>
    <t>Internet Access - WSUS to Microsoft Update</t>
  </si>
  <si>
    <t>Internet Access - OpenShift Bastion to Azure DevOps</t>
  </si>
  <si>
    <t>Internet Access - Cygnet Snowflake Data</t>
  </si>
  <si>
    <t>Internet Access - Cygnet Weather Data</t>
  </si>
  <si>
    <t>Internet Access - Ignition License Gateway to Licensing Portal</t>
  </si>
  <si>
    <t>Internet Access - Ignition Snowflake API Query</t>
  </si>
  <si>
    <t>Internet Access - OpenShift Nodes to Internet</t>
  </si>
  <si>
    <t>Internet Access - Ignition DMZ Gateway to Azure FileSync</t>
  </si>
  <si>
    <t>Internet Access - KMS Licensing to Microsoft</t>
  </si>
  <si>
    <t>Internet Access - 3.5 Gitlab to AzureDevOps</t>
  </si>
  <si>
    <t>Internet Access - Cygnet Qnergy Data</t>
  </si>
  <si>
    <t>Internet Access - 3.5 Gitlab to Github</t>
  </si>
  <si>
    <t>Internet Access - 3.5 Nozomi to Nozomi S3 Bucket</t>
  </si>
  <si>
    <t>[Disabled]  4.0 to 3.5 - RDP to DMZ Jumpboxes</t>
  </si>
  <si>
    <t>[Disabled]  4.0 to 3.5 - RDP to DMZ Jumpbox Breakglass</t>
  </si>
  <si>
    <t>[Disabled]  4.0 to 3.5 - RDP to DMZ Jumpbox</t>
  </si>
  <si>
    <t>4.0 to 3.5 - SRA - Enterprise to Claroty 3.5 Central</t>
  </si>
  <si>
    <t>4.0 to 3.5 - CyberArk to PVWA Servers</t>
  </si>
  <si>
    <t>4.0 to 3.5 - Enterprise to ForgeRock LTMs</t>
  </si>
  <si>
    <t>[Disabled]  4.0 to 3.5 - NetScaler GSLB 4.0 DNS Traffic</t>
  </si>
  <si>
    <t>4.0 to 3.5 - Enterprise to DMZ SFTP Servers</t>
  </si>
  <si>
    <t>4.0 to 3.5 - DNS Queries to 3.5 DNS Servers</t>
  </si>
  <si>
    <t>4.0 to 3.5 - Enterprise to NetScaler Gateway vServer</t>
  </si>
  <si>
    <t>4.0 to 3.5 - Cygnet data from COP Enterprise</t>
  </si>
  <si>
    <t>3.0 to 3.5 - OT Lab to 3.5 SFTP</t>
  </si>
  <si>
    <t>4.0 to 3.5 - Cygnet ENT to Cygnet DMZ servers</t>
  </si>
  <si>
    <t>4.0 to 3.5 - 4.0 Kafka Servers to 3.5 Kafka Proxy</t>
  </si>
  <si>
    <t>[Disabled]  4.0 to 3.5 - Kafka - Houston Enterprise DR to 3.5 DR</t>
  </si>
  <si>
    <t>4.0 to 3.5 - Kafka Houston Enterprise Brokers to 3.5 Proxy</t>
  </si>
  <si>
    <t>4.0 to 3.5 - Enterprise User Access to 3.5 Clarota SRA</t>
  </si>
  <si>
    <t>4.0 to 3.5 - Ignition User Frontend Access via NetScaler GSLB</t>
  </si>
  <si>
    <t>4.0 to 3.5 - XSPOC IICS and Informatica to XSPOC Databases</t>
  </si>
  <si>
    <t>[Disabled]  4.0 to 3.5 - CyberArk Alero to PW Vault and HTML5 Gateway</t>
  </si>
  <si>
    <t>[Disabled]  4.0 to 3.5 - CyberArk Alero to Vault Web Access</t>
  </si>
  <si>
    <t>[Disabled]  4.0 to 3.5 - CyberArk Alero Connector Servers to HTML5 Gateway</t>
  </si>
  <si>
    <t>4.0 to 3.5 - Cygnet iOPS user access Delaware</t>
  </si>
  <si>
    <t>4.0 to 3.5 - Cygnet iOPS user access Midland</t>
  </si>
  <si>
    <t>4.0 to 3.5 - Access to Claroty LBs</t>
  </si>
  <si>
    <t>4.0 to 3.5 - Cygnet Alarm Dashboard Web Access</t>
  </si>
  <si>
    <t>4.0 to 3.5 - Enterprise to 3.5 CloudLink Access</t>
  </si>
  <si>
    <t>[Disabled]  4.0 to 3.5 - GlobalProtect iPerf Testing for OT Laptops</t>
  </si>
  <si>
    <t>4.0 to 3.5 - HighByte to Ignition Server Secure Websocket</t>
  </si>
  <si>
    <t>3.5 to 4.0 - NTP 3.5 to 4.0 Master Time Servers</t>
  </si>
  <si>
    <t>3.5 to 4.0 - Worktask 2023 Send Receive from Exchange</t>
  </si>
  <si>
    <t>3.5 to 4.0 - Worktask 2023 Send Receive from Exchange SMTP</t>
  </si>
  <si>
    <t>3.5 to 4.0 - Worktask 2023 Send Receive from Exchange ports</t>
  </si>
  <si>
    <t>Internet Access URLs - Worktask 2023 Certificate Validation</t>
  </si>
  <si>
    <t>3.5 to 4.0 - DMZ Splunk to Enterprise Splunk</t>
  </si>
  <si>
    <t>3.5 to 4.0 - Splunk Heavy Forwarder to Licensing Server</t>
  </si>
  <si>
    <t>3.5 to 4.0 - Netscaler Proxy to Enterprise</t>
  </si>
  <si>
    <t>3.5 to 4.0 - Netscaler Proxy to EIP and OT-Base</t>
  </si>
  <si>
    <t>3.5 to 4.0 - Netscaler Proxy to Legacy Ansible Server</t>
  </si>
  <si>
    <t>3.5 to 4.0 - NetScaler to CyberArk Alero Connectors</t>
  </si>
  <si>
    <t>3.5 to 4.0 - NetScaler License Request to License Server 3.5</t>
  </si>
  <si>
    <t>3.5 to 4.0 - Heavy Forwarder to Enterprise Forwarders</t>
  </si>
  <si>
    <t>3.5 to 4.0 - Kafka Proxy to Kafka Broker Servers</t>
  </si>
  <si>
    <t>[Disabled]  3.5 to 4.0 - Kafka - 3.5 DR to Houston Enterprise</t>
  </si>
  <si>
    <t>3.5 to 4.0 - Kafka Prod 3.5 Proxy to 4.0 Broker</t>
  </si>
  <si>
    <t>3.5 to 4.0 - Kafka Dev Proxy to Kafka Enterprise</t>
  </si>
  <si>
    <t>3.5 to 4.0 - Kafka - Houston 3.5 Proxy to ENT Broker</t>
  </si>
  <si>
    <t>3.5 to 4.0 - Kafka - Houston Proxy to ENT Connect</t>
  </si>
  <si>
    <t>3.5 to 4.0 - Kafka Nginx Access to Enterprise SQL Servers</t>
  </si>
  <si>
    <t>3.5 to 4.0 - Kafka 3.5 Fleet Server to 4.0 Elasticsearch</t>
  </si>
  <si>
    <t>3.5 to 4.0 - DMZ SMTP Relay to Enterprise SMTP Relay Servers</t>
  </si>
  <si>
    <t>3.5 to 4.0 - DMZ DNS Proxy to Enterprise DNS</t>
  </si>
  <si>
    <t>3.5 to 4.0 - Avocet Well test to Permian XSPOC - 2</t>
  </si>
  <si>
    <t>3.5 to 4.0 - Permian XSPOC DMZ to Public IP Field Devices</t>
  </si>
  <si>
    <t>3.5 to 4.0 - OpenShift Quay Mirroring</t>
  </si>
  <si>
    <t>3.5 to 4.0 - Cygnet GNS POP3 Retrieval from Enterprise Exchange</t>
  </si>
  <si>
    <t>[Disabled]  3.5 to 4.0 - 3.5 XSPOC Server to Cabin Lake Tower</t>
  </si>
  <si>
    <t>3.5 to 4.0 - Ignition to Azure IoT Hub Private Endpoint</t>
  </si>
  <si>
    <t>3.5 to 4.0 - Ignition to Highbyte Server Data Streaming</t>
  </si>
  <si>
    <t>[Disabled]  3.5 dmz ignition server and 4.0 iothub</t>
  </si>
  <si>
    <t>3.5 to 4.0 - PI OT to PI ENT</t>
  </si>
  <si>
    <t>3.5 to 4.0 - Scada Data Hub to Pi ENT ports</t>
  </si>
  <si>
    <t>3.5 to 4.0 - Scada Data Hub to Scada Data Hub</t>
  </si>
  <si>
    <t>[Disabled]  3.5 to 4.0 - Scada Data Hub to Scada Data Hub ports</t>
  </si>
  <si>
    <t>3.5 to 4.0 - Ignition 3.5 Server to Green Field Azure IoT Hub</t>
  </si>
  <si>
    <t>3.5 to 4.0 - Ignition Server to GreenField Azure IoT Hub ping</t>
  </si>
  <si>
    <t>3.5 to 4.0 - OTBase Automation to Cyberark</t>
  </si>
  <si>
    <t>3.5 to 4.0 - CD Servers to SMTP Relay</t>
  </si>
  <si>
    <t>TCOM - BGP otpcn-fws to ics-fws</t>
  </si>
  <si>
    <t>TCOM - BGP otpcn-fws to Legacy l48hubrtrs</t>
  </si>
  <si>
    <t>TCOM - BGP otpcn-fws to Legacy L48 Firewalls</t>
  </si>
  <si>
    <t>TCOM - BGP otpcn-fws to otwan-fws</t>
  </si>
  <si>
    <t>TCOM - BGP between otpcn-fws for DR Transit</t>
  </si>
  <si>
    <t>TCOM - BGP between otpcn-fws for DMZ DR Transit</t>
  </si>
  <si>
    <t>TCOM - BGP OTTRAN North Underlay</t>
  </si>
  <si>
    <t>TCOM - BGP OTTRAN South Underlay</t>
  </si>
  <si>
    <t>TCOM - BGP otpcnfw vr-dmz to vr-ot</t>
  </si>
  <si>
    <t>TCOM - BGP otwanfw vr-b2b to otpcnfw vr-ot</t>
  </si>
  <si>
    <t>TCOM - BGP VR-OT Overlay to Spokes</t>
  </si>
  <si>
    <t>TCOM - BGP otwanfw to otpcnfw for FW MGMT</t>
  </si>
  <si>
    <t>TCOM - IPSec Tunnels OTTRAN North</t>
  </si>
  <si>
    <t>TCOM - IPSec Tunnels OTTRAN South</t>
  </si>
  <si>
    <t>TCOM - WAN1 and WAN1.5 SD-WAN IPSec</t>
  </si>
  <si>
    <t>TCOM - WAN2 SD-WAN IPSec</t>
  </si>
  <si>
    <t>TCOM - LTE SD-WAN IPSec</t>
  </si>
  <si>
    <t>TCOM - 3.0 Break Glass Servers to Loopbacks</t>
  </si>
  <si>
    <t>TCOM - NTP 3.0 to 3.5 Switches</t>
  </si>
  <si>
    <t>TCOM - NTP Microsemi BVL and HOC Sync</t>
  </si>
  <si>
    <t>TCOM - Enterprise User ID for otpcnfws</t>
  </si>
  <si>
    <t>TCOM - Enterprise User ID Group Mapping LDAP for otpcnfws</t>
  </si>
  <si>
    <t>TCOM - L48 OT User ID for DC otpcnfws</t>
  </si>
  <si>
    <t>TCOM - L48 OT User ID Group Mapping LDAP for otpcnfws</t>
  </si>
  <si>
    <t>TCOM - L48 OT User ID Group Mapping LDAP for tower otpcnfws</t>
  </si>
  <si>
    <t>TCOM - L48 OT User ID WinRM-HTTP for otpcnfws</t>
  </si>
  <si>
    <t>TCOM - L48 OT User ID to TS Agents</t>
  </si>
  <si>
    <t>TCOM - 3.5 NetScalers to 3.0 PAC File Servers</t>
  </si>
  <si>
    <t>TCOM - 3.0 PAC File Servers to 3.0 NetScalers</t>
  </si>
  <si>
    <t>TCOM - 3.0 NetScalers to 3.0 PAC File Servers</t>
  </si>
  <si>
    <t>TCOM - Panorama HA apps</t>
  </si>
  <si>
    <t>TCOM - Panorama HA apps tcp3978 tcp28270</t>
  </si>
  <si>
    <t>TCOM - Panorama HA ports</t>
  </si>
  <si>
    <t>TCOM - L48 OT User ID for Tower otpcnfws</t>
  </si>
  <si>
    <t>TCOM - OTPCNFW to OTGPFW User ID</t>
  </si>
  <si>
    <t>TCOM - Panorama to Backup Servers</t>
  </si>
  <si>
    <t>TCOM - Firewalls to Panorama apps</t>
  </si>
  <si>
    <t>TCOM - Firewalls to Panorama ports</t>
  </si>
  <si>
    <t>TCOM - SDWAN Underlay</t>
  </si>
  <si>
    <t>TCOM - bvl-otpcnfw to hoc-otpcnfw DR Transit path</t>
  </si>
  <si>
    <t>TCOM - Solarwinds Orion Monitoring SNMP Traps in 3.0</t>
  </si>
  <si>
    <t>[Disabled]  TCOM - Solarwinds Polling for 3.5 Network Devices</t>
  </si>
  <si>
    <t>[Disabled]  TCOM - Solarwinds Polling for 3.0 Network Devices</t>
  </si>
  <si>
    <t>TCOM - ISE Backup to 3.5 ServU - SFTP</t>
  </si>
  <si>
    <t>TCOM - ISE Backup to 3.0 ServU - SFTP</t>
  </si>
  <si>
    <t>TCOM - DMZ ISE Backup to 3.0 ServU - SFTP</t>
  </si>
  <si>
    <t>TCOM - 3.5 Network Gear TACACS to ISE</t>
  </si>
  <si>
    <t>TCOM - 3.0 Network Gear TACACS to ISE</t>
  </si>
  <si>
    <t>TCOM - Legacy CXO to ISE</t>
  </si>
  <si>
    <t>TCOM - 3.0 Network Gear TACACS to ISE-NAC</t>
  </si>
  <si>
    <t>TCOM - 3.0 Network Gear Radius to ISE</t>
  </si>
  <si>
    <t>TCOM - CHD VLAN 20 to ISE</t>
  </si>
  <si>
    <t>TCOM - Cisco ISE to ISE Communication</t>
  </si>
  <si>
    <t>TCOM - Cisco ISE HA Sync</t>
  </si>
  <si>
    <t>TCOM - Cisco ISE HA Sync Ports</t>
  </si>
  <si>
    <t>TCOM - Cisco ISE to ISE Communication DMZ</t>
  </si>
  <si>
    <t>TCOM - Cisco ISE HA Sync DMZ</t>
  </si>
  <si>
    <t>TCOM - Cisco ISE HA Sync Ports DMZ</t>
  </si>
  <si>
    <t>TCOM - Cisco ISE HA Sync Oracle</t>
  </si>
  <si>
    <t>TCOM - NTP ISE Access</t>
  </si>
  <si>
    <t>TCOM - NTP SNMP Access</t>
  </si>
  <si>
    <t>TCOM - Robocopy between EDL File Servers</t>
  </si>
  <si>
    <t>TCOM - Radio Tools to Radius</t>
  </si>
  <si>
    <t>TCOM - Radios to Radius</t>
  </si>
  <si>
    <t>TCOM - Tropos to Supros Servers</t>
  </si>
  <si>
    <t>TCOM - Tropos to Supros Servers ports</t>
  </si>
  <si>
    <t>TCOM - Supros Servers to Tropos</t>
  </si>
  <si>
    <t>TCOM - Supros Servers to Tropos ports</t>
  </si>
  <si>
    <t>TCOM - Field Cambium to CNMaestro</t>
  </si>
  <si>
    <t>[Disabled]  TEMP TCOM - KDR Subnet to CNMaestro</t>
  </si>
  <si>
    <t>[Disabled]  TCOM - SuprOS to Oracle DB</t>
  </si>
  <si>
    <t>TCOM - cnMaestro SFTP configs backups</t>
  </si>
  <si>
    <t>TCOM - Provision to Aviat</t>
  </si>
  <si>
    <t>TCOM - Provision to Aviat ports</t>
  </si>
  <si>
    <t>TCOM - Aviat to Provision</t>
  </si>
  <si>
    <t>TCOM - Tools Server to 3.0 FTP</t>
  </si>
  <si>
    <t>TCOM - Tower MGMT to Radius</t>
  </si>
  <si>
    <t>[Disabled]  cnMatrix - cnMatrix Switch to ISE</t>
  </si>
  <si>
    <t>ATT non-firstnet APN to ISE Radius</t>
  </si>
  <si>
    <t>[Disabled]  ATT non-firstnet APN to ISE Radius-1</t>
  </si>
  <si>
    <t>[Disabled]  ATT non-firstnet APN to ISE Radius-1-1</t>
  </si>
  <si>
    <t>TCOM - UPS to EcoStruxure</t>
  </si>
  <si>
    <t>TCOM - EcoStruxure to UPS</t>
  </si>
  <si>
    <t>TCOM - DC Core Services to Delaware Basin Towers</t>
  </si>
  <si>
    <t>TCOM - DC Core Services to Bakken</t>
  </si>
  <si>
    <t>TCOM - DC Core Services to Eagleford</t>
  </si>
  <si>
    <t>TCOM - Tower PLC to Tower PLC</t>
  </si>
  <si>
    <t>TCOM - Cisco ISE Test Appliance to 3.0 ServU -SFTP</t>
  </si>
  <si>
    <t>[Disabled]  TCOM - CNMaestro to CHD VLAN 20</t>
  </si>
  <si>
    <t>TCOM - CHD VLAN to CNMaestro</t>
  </si>
  <si>
    <t>TCOM - CNMaestro to Cambium WAP</t>
  </si>
  <si>
    <t>TCOM - Cambium WAP to CNMaestro</t>
  </si>
  <si>
    <t>TCOM - Rocwell Ping Test Rule</t>
  </si>
  <si>
    <t>TCOM Underlay - Network Gear Access</t>
  </si>
  <si>
    <t>TCOM - EWS to Cisco SDW CtrlPlane</t>
  </si>
  <si>
    <t>TCOM Underlay - Network Gear Access GP</t>
  </si>
  <si>
    <t>TCOM Underlay - Network Gear to TACACS</t>
  </si>
  <si>
    <t>TCOM Underlay - Network Gear to DNS</t>
  </si>
  <si>
    <t>TCOM Underlay - Network Gear to NTP</t>
  </si>
  <si>
    <t>TCOM Underlay - Solarwinds to Network Gear</t>
  </si>
  <si>
    <t>TCOM Underlay - Solarwinds to Network Gear-1</t>
  </si>
  <si>
    <t>TCOM Underlay - Network Gear to Solarwinds</t>
  </si>
  <si>
    <t>TCOM Underlay - Firewalls to Panorama</t>
  </si>
  <si>
    <t>[Disabled]  TCOM Underlay - Firewalls to EDL Servers</t>
  </si>
  <si>
    <t>TCOM Underlay - Firewalls to PA Services</t>
  </si>
  <si>
    <t>TCOM Underlay - Firewalls to SMTP Relay</t>
  </si>
  <si>
    <t>TCOM Underlay - Firewall User ID</t>
  </si>
  <si>
    <t>TCOM Underlay - Firewalls to AD SLDAP</t>
  </si>
  <si>
    <t>TCOM - Ratlif to Pbell Polling</t>
  </si>
  <si>
    <t>[Disabled]  TCOM - Ratlif to Pbell Polling ports</t>
  </si>
  <si>
    <t>TCOM-Opengears to Lighthouse</t>
  </si>
  <si>
    <t>TCOM-Lighthouse to Opengears</t>
  </si>
  <si>
    <t>EIP - Backups to 3.5 EIP Appliances</t>
  </si>
  <si>
    <t>EIP - Backups to 3.0 EIP Appliances</t>
  </si>
  <si>
    <t>[Disabled]  EIP - EIP Server to VSCode</t>
  </si>
  <si>
    <t>IAT - 3.5 VSCode to 3.0 OTGitlab</t>
  </si>
  <si>
    <t>IAT - 3.0 VSCode to 3.0 OTGitlab</t>
  </si>
  <si>
    <t>[Disabled]  Cygnet - EWS to Delaware Scada PCN for Auth</t>
  </si>
  <si>
    <t>[Disabled]  Cygnet - EWS to Delaware Field Tech</t>
  </si>
  <si>
    <t>[Disabled]  Cygnet - EWS to Delaware Field Tech No UID</t>
  </si>
  <si>
    <t>[Disabled]  Cygnet - EWS to Delaware Field Tech ports</t>
  </si>
  <si>
    <t>COPfield - GlobalProtect Portal URL</t>
  </si>
  <si>
    <t>COPfield - GlobalProtect Gateway IPsec</t>
  </si>
  <si>
    <t>COPfield - GlobalProtect MFA URL</t>
  </si>
  <si>
    <t>COPfield - GlobalProtect Captive Portal Detection URLs</t>
  </si>
  <si>
    <t>COPfield - GlobalProtect Cert CRL URLs</t>
  </si>
  <si>
    <t>GlobalProtect - COPOT to ForgeRock LTM</t>
  </si>
  <si>
    <t>GlobalProtect - COPOT to GPVPN Portal URL</t>
  </si>
  <si>
    <t>GlobalProtect - EWS to ForgeRock LTM</t>
  </si>
  <si>
    <t>GlobalProtect - GPVPN to Splunk</t>
  </si>
  <si>
    <t>GlobalProtect - APN to GPVPN Portal URL</t>
  </si>
  <si>
    <t>Remote Access - OT Machines to Bakken</t>
  </si>
  <si>
    <t>Remote Access - OT Machines to Bakken ping</t>
  </si>
  <si>
    <t>Remote Access - OT Machines to Bakken ping NO UID</t>
  </si>
  <si>
    <t>Remote Access - OT Machines to Eagleford ping</t>
  </si>
  <si>
    <t>Remote Access - OT Machines to EOT ping</t>
  </si>
  <si>
    <t>Remote Access - OT Machines to EOT ping No UID</t>
  </si>
  <si>
    <t>Remote Access - OT Machines to Delaware Basin South</t>
  </si>
  <si>
    <t>Remote Access - OT Machines to Delaware Basin South No UID</t>
  </si>
  <si>
    <t>Remote Access - OT Machines to Delaware Basin South ping</t>
  </si>
  <si>
    <t>Remote Access - OT Machines to Delaware Basin Midland North</t>
  </si>
  <si>
    <t>Remote Access - OT Machines to Delaware Basin West</t>
  </si>
  <si>
    <t>Remote Access - OT Machines to Delaware Basin West No UID</t>
  </si>
  <si>
    <t>Remote Access - OT Machines to Delaware Basin East</t>
  </si>
  <si>
    <t>Remote Access - OT Machines to Delaware Basin East No UID</t>
  </si>
  <si>
    <t>Remote Access - OT Machines to Delaware Midland South</t>
  </si>
  <si>
    <t>Remote Access - OT Machines to Delaware Midland South No UID-1</t>
  </si>
  <si>
    <t>Remote Access - OT Machines to EOT Nets</t>
  </si>
  <si>
    <t>Remote Access - OT Machines to SHIELD Field Access Apps</t>
  </si>
  <si>
    <t>EWS - TCOM EWS to SHIELD Field Access Ports</t>
  </si>
  <si>
    <t>Remote Access - EWS to EOT and SDW-tcom</t>
  </si>
  <si>
    <t>Remote Access - EWS to EOT and SDW-tcom-1</t>
  </si>
  <si>
    <t>Remote Access - OT Machines to SHIELD Field Access Apps No UID</t>
  </si>
  <si>
    <t>Remote Access - OT Machine to CP URL</t>
  </si>
  <si>
    <t>Remote Access - 3.0 Machines to Bakken Ignition FE</t>
  </si>
  <si>
    <t>Remote Access - 3.0 Machines to Cisco ISE</t>
  </si>
  <si>
    <t>Remote Access - 3.0 Machines to Cisco ISE 3.5</t>
  </si>
  <si>
    <t>Remote Access - Remote Access to IOPS</t>
  </si>
  <si>
    <t>Remote Access - 3.0 to hMRO Bakken</t>
  </si>
  <si>
    <t>Remote Access - 3.0 to hMRO Bakken ping</t>
  </si>
  <si>
    <t>Remote Access - 3.0 to hMRO Eagleford</t>
  </si>
  <si>
    <t>Remote Access - 3.0 to hMRO Eagleford ping</t>
  </si>
  <si>
    <t>Remote Access - 3.0 to hMRO Delaware</t>
  </si>
  <si>
    <t>Remote Access - 3.0 to hMRO Delaware ping</t>
  </si>
  <si>
    <t>Remote Access - 3.0 to hMRO Oklahoma</t>
  </si>
  <si>
    <t>Remote Access - 3.0 to hMRO Oklahoma ping</t>
  </si>
  <si>
    <t>Remote Access - Field Laptops to 3.5 OTBase Probing Server</t>
  </si>
  <si>
    <t>Remote Access - 3.0 to hMRO Field Devices</t>
  </si>
  <si>
    <t>GlobalProtect - GPVPN Ping to Field</t>
  </si>
  <si>
    <t>GlobalProtect - GPVPN to File Share Server</t>
  </si>
  <si>
    <t>GlobalProtect - GPVPN to NetScaler Gateway</t>
  </si>
  <si>
    <t>GlobalProtect - GPVPN to Supros</t>
  </si>
  <si>
    <t>GlobalProtect - GPVPN to CNMaestro</t>
  </si>
  <si>
    <t>GlobalProtect - GPVPN to EIP</t>
  </si>
  <si>
    <t>GlobalProtect - GPVPN to Rockwell Licenses</t>
  </si>
  <si>
    <t>GlobalProtect - GPVPN to Password Vault</t>
  </si>
  <si>
    <t>GlobalProtect - GPVPN to Groups I Manage</t>
  </si>
  <si>
    <t>GlobalProtect - SCCM Remote Control apps to GPVPN</t>
  </si>
  <si>
    <t>GlobalProtect - GPVPN to ForgeRock</t>
  </si>
  <si>
    <t>GlobalProtect - GPVPN Intercommuncation apps</t>
  </si>
  <si>
    <t>GlobalProtect - GPVPN to Panorama</t>
  </si>
  <si>
    <t>[Disabled]  GlobalProtect - GPVPN to PA Gateway</t>
  </si>
  <si>
    <t>[Disabled]  GlobalProtect - Remote Access to Bakken ping</t>
  </si>
  <si>
    <t>GlobalProtect - FR VDI to GP Portal</t>
  </si>
  <si>
    <t>GlobalProtect - OTLaptop to 3.0 Support EWS</t>
  </si>
  <si>
    <t>GlobalProtect - OTLaptop to 3.0 Support EWS No UID</t>
  </si>
  <si>
    <t>GlobalProtect - OTLaptop to 3.0 Gitlab</t>
  </si>
  <si>
    <t>GlobalProtect - OTLaptop to 3.5 Gitlab</t>
  </si>
  <si>
    <t>GlobalProtect - GPVPN to 3.5 CyberArk</t>
  </si>
  <si>
    <t>GlobalProtect - GPVPN to 3.5 ServU SolarWinds</t>
  </si>
  <si>
    <t>GlobalProtect - GPVPN to 3.0 Main Poller SolarWinds</t>
  </si>
  <si>
    <t>[Disabled]  GlobalProtect - iPerf Testing for OT Laptops</t>
  </si>
  <si>
    <t>COPfield - Client DNS to DMZ DNS</t>
  </si>
  <si>
    <t>Enterprise over Field - Silverpeak Portal</t>
  </si>
  <si>
    <t>Enterprise over Field - Silverpeak DNS</t>
  </si>
  <si>
    <t>Enterprise Over Field - SP Spokes to SP Hubs</t>
  </si>
  <si>
    <t>Mist WiFi - Mist APs to Mist Edge Tunnel Interface Ping</t>
  </si>
  <si>
    <t>Mist WiFi - Mist APs to Mist Edge Tunnel Interface</t>
  </si>
  <si>
    <t>Mist WiFi - Mist Edge to DMZ ISE Radius</t>
  </si>
  <si>
    <t>Mist WiFi - Mist Edge Clients to GlobalProtect Gateways</t>
  </si>
  <si>
    <t>Mist WiFi - Mist Edge Clients to GlobalProtect Portal</t>
  </si>
  <si>
    <t>Mist WiFi - Mist Edge Clients to Forgerock MFA</t>
  </si>
  <si>
    <t>Mist WiFi - Mist Client DHCP</t>
  </si>
  <si>
    <t>Mist WiFi - Mist Client DNS</t>
  </si>
  <si>
    <t>Mist WiFi - Mist Client DHCP Ping Test</t>
  </si>
  <si>
    <t>Nozomi - Tower Sensors to 3.0 CMCs</t>
  </si>
  <si>
    <t>Nozomi - EWS to Tower Sensors</t>
  </si>
  <si>
    <t>DNS - EIP 3.0 Servers HA apps</t>
  </si>
  <si>
    <t>DNS - EIP 3.0 Servers HA ports</t>
  </si>
  <si>
    <t>DNS - EIP 3.5 DNS Server Mgmt and DNS queries</t>
  </si>
  <si>
    <t>DNS - EIP 3.5 DMZ Servers HA apps</t>
  </si>
  <si>
    <t>DNS - EIP 3.5 DMZ Servers HA ports</t>
  </si>
  <si>
    <t>DNS - 3.5 DNS to 3.0 DNS</t>
  </si>
  <si>
    <t>[Disabled]  Splunk - 3.5 Device Logs to Splunk</t>
  </si>
  <si>
    <t>Splunk - 3.0 Device Logs to Splunk</t>
  </si>
  <si>
    <t>Splunk - SNIP to 3.0 Splunk UF</t>
  </si>
  <si>
    <t>Splunk - 3.5 Netscaler to 3.5 Splunk Ping Rule</t>
  </si>
  <si>
    <t>Splunk - 3.5 Netscaler to 3.0 Splunk Ping Rule</t>
  </si>
  <si>
    <t>Splunk - 3.0 Netscaler to 3.5 Splunk Ping Rule</t>
  </si>
  <si>
    <t>Splunk - 3.0 Netscaler to 3.0 Splunk Ping Rule</t>
  </si>
  <si>
    <t>Backups - 3.0 SQL Servers to Data Domain</t>
  </si>
  <si>
    <t>[Disabled]  Backups - OT SQL Servers to Data Domain ports</t>
  </si>
  <si>
    <t>Backups - DMZ SQL Servers to Data Domain</t>
  </si>
  <si>
    <t>Backups - Data Domain BVL to HOC</t>
  </si>
  <si>
    <t>Backups - Data Domain BVL to HOC ssl 3009</t>
  </si>
  <si>
    <t>Backups - Veeam to 3.5 VM Hosts</t>
  </si>
  <si>
    <t>Backups - Veeam to 3.0 VM Hosts</t>
  </si>
  <si>
    <t>[Disabled]  Backups - Compute Veeam to 3.0 VM Hosts</t>
  </si>
  <si>
    <t>Backups - Veeam to Field VM Hosts</t>
  </si>
  <si>
    <t>Backups - Veeam to vCenter</t>
  </si>
  <si>
    <t>Backups - 3.0 Veeam Backup and Proxies to DD</t>
  </si>
  <si>
    <t>Backups - Compute Veeam Backup and Proxies to DD</t>
  </si>
  <si>
    <t>Backups - 3.0 Veeam Backups to Compute Backups</t>
  </si>
  <si>
    <t>Backups - vCenter File Backups in 3.0 and 3.5</t>
  </si>
  <si>
    <t>Backups - Veeam to VCSA</t>
  </si>
  <si>
    <t>Backups - Veeam to Data Domain</t>
  </si>
  <si>
    <t>Backups - Compute Veeam to 3.0 Data Domain</t>
  </si>
  <si>
    <t>Backups - Data Domains to AD</t>
  </si>
  <si>
    <t>Backups - Domain Controllers to DD</t>
  </si>
  <si>
    <t>Backups - Oracle to DSU</t>
  </si>
  <si>
    <t>Backups - DSE Nodes to DSU</t>
  </si>
  <si>
    <t>[Disabled]  Backups - DSU to DSE Nodes</t>
  </si>
  <si>
    <t>Backups - Veeam to Watford City</t>
  </si>
  <si>
    <t>Backups - Veeam to iDrac Servers</t>
  </si>
  <si>
    <t>Backups - Veeam to SFTP Server</t>
  </si>
  <si>
    <t>Backups - Veeam Servers to Central Linux EWS</t>
  </si>
  <si>
    <t>Backups - NFS Access between Central Linux and Data Domain</t>
  </si>
  <si>
    <t>Backups - BVL ESXI Hosts to Veeam Instant Restore</t>
  </si>
  <si>
    <t>OTBase - 3.0 Probing Server to 3.0 Networks</t>
  </si>
  <si>
    <t>OTBase - 3.5 Probing Server to 3.5 Networks</t>
  </si>
  <si>
    <t>OtBase - 3.0 Probing Server to Eagleford apps</t>
  </si>
  <si>
    <t>OtBase - 3.0 Probing Server to Eagleford ports</t>
  </si>
  <si>
    <t>OTBase - 3.0 Probing Servers to hMRO Eagleford apps</t>
  </si>
  <si>
    <t>OTBase - 3.0 Probing Servers to hMRO Eagleford ports</t>
  </si>
  <si>
    <t>OTBase - 3.0 Probing Server to Bakken apps</t>
  </si>
  <si>
    <t>OTBase - 3.0 Probing Server to Bakken ports</t>
  </si>
  <si>
    <t>OTBase - 3.0 Probing Servers to hMRO Bakken apps</t>
  </si>
  <si>
    <t>OTBase - 3.0 Probing Servers to hMRO Bakken ports</t>
  </si>
  <si>
    <t>OTBase - 3.0 Probing Server to Permian apps</t>
  </si>
  <si>
    <t>OTBase - 3.0 Probing Server to Permian ports</t>
  </si>
  <si>
    <t>OTBase - 3.0 Probing Server to Midland</t>
  </si>
  <si>
    <t>OTBase - 3.0 Probing Server to Midland ports</t>
  </si>
  <si>
    <t>OTBase - 3.0 Probing Server to Delaware apps</t>
  </si>
  <si>
    <t>OTBase - 3.0 Probing Server to Delaware ports</t>
  </si>
  <si>
    <t>OTBase - 3.0 Probing Server to EOT Devices apps</t>
  </si>
  <si>
    <t>OTBase - 3.0 Probing Servers to SFTP</t>
  </si>
  <si>
    <t>OTBase - 3.5 Probing Server to SFTP</t>
  </si>
  <si>
    <t>[Disabled]  OTBase - 3.0 Probing Servers to Supros</t>
  </si>
  <si>
    <t>[Disabled]  OTBase - 3.5 Probing Servers to Password Vault</t>
  </si>
  <si>
    <t>OTBase - 3.0 Probing Servers to Password Vault</t>
  </si>
  <si>
    <t>OTBase - 3.0 Probing Server to Firewalls</t>
  </si>
  <si>
    <t>OTBase - 3.0 Probing Server to Firewalls ports</t>
  </si>
  <si>
    <t>OTBase - 3.0 Probing Server to TCOM Test apps</t>
  </si>
  <si>
    <t>OTBase - 3.0 Probing Servers to 3.5 Probe</t>
  </si>
  <si>
    <t>[Disabled]  OTBase - 3.0 Probing Server to TCOM Test ports</t>
  </si>
  <si>
    <t>[Disabled]  OTBase - 3.0 Probing Server to Nozomi Sensors</t>
  </si>
  <si>
    <t>Common Services - 3.5 Endpoints to AD Using TCP389</t>
  </si>
  <si>
    <t>Common Services - 3.5 Endpoints to AD apps</t>
  </si>
  <si>
    <t>Common Services - 3.0 Endpoints to AD Using TCP389-1</t>
  </si>
  <si>
    <t>Common Services - 3.5 Endpoints to AD ports</t>
  </si>
  <si>
    <t>Common Services - 3.5 Endpoints to AD SLDAP</t>
  </si>
  <si>
    <t>Common Services - 3.0 Endpoints to AD apps</t>
  </si>
  <si>
    <t>Common Services - 3.0 Endpoints to AD ports</t>
  </si>
  <si>
    <t>Common Services - 3.0 Endpoints to AD SSL 3269</t>
  </si>
  <si>
    <t>Common Services - 3.0 Endpoints to AD SLDAP</t>
  </si>
  <si>
    <t>Common Services - DNS from 3.5 Zones</t>
  </si>
  <si>
    <t>Common Services - DNS from 3.0 Zones</t>
  </si>
  <si>
    <t>Common Services - DMZ DNS from DMZ Zones</t>
  </si>
  <si>
    <t>Common Services - 3.5 to DHCP Server</t>
  </si>
  <si>
    <t>Common Services - 3.0 to DHCP Server</t>
  </si>
  <si>
    <t>Common Services - Replies From 3.5 DHCP Server</t>
  </si>
  <si>
    <t>Common Services - Replies From 3.0 DHCP Server</t>
  </si>
  <si>
    <t>Common Services - 3.5 Zones to 3.0 NTP</t>
  </si>
  <si>
    <t>Common Services - 3.0 Zones to 3.0 NTP</t>
  </si>
  <si>
    <t>Common Services - 3.5 Zones to 3.5 NTP</t>
  </si>
  <si>
    <t>Common Services - 3.0 Zones to 3.5 NTP</t>
  </si>
  <si>
    <t>Common Services - DMZ WSUS Updates</t>
  </si>
  <si>
    <t>[Disabled]  Common Services - COPOT to WSUS Updates</t>
  </si>
  <si>
    <t>[Disabled]  Common Services - 3.5 Zones to 3.5 Symantec GUP</t>
  </si>
  <si>
    <t>[Disabled]  Common Services - 3.0 Zones to 3.5 Symantec GUP</t>
  </si>
  <si>
    <t>Common Services - 3.5 Zones to 3.0 Symantec GUP</t>
  </si>
  <si>
    <t>Common Services - 3.0 Zones to 3.0 Symantec GUP</t>
  </si>
  <si>
    <t>Common Services - 3.5 SolarWinds Agent to Poller Communication</t>
  </si>
  <si>
    <t>Common Services - 3.0 SolarWinds Agent to Poller Communication</t>
  </si>
  <si>
    <t>Common Services - 3.5 SolarWinds to NS VIP for SNMP-TRAP</t>
  </si>
  <si>
    <t>Common Services - 3.0 SolarWinds to NS VIP for SNMP-TRAP</t>
  </si>
  <si>
    <t>Common Services - 3.0 Zones to DMZ SFTP Server</t>
  </si>
  <si>
    <t>Common Services - 3.5 to SMTP Relay Server</t>
  </si>
  <si>
    <t>Common Services - 3.0 to SMTP Relay Server</t>
  </si>
  <si>
    <t>Common Services - 3.5 Endpoints to CA Server</t>
  </si>
  <si>
    <t>Common Services - 3.0 Endpoints to CA Server</t>
  </si>
  <si>
    <t>Common Services - 3.5 to NetScaler Gateway vServer</t>
  </si>
  <si>
    <t>Common Services - 3.5 DNS ping to 3.5 Zones</t>
  </si>
  <si>
    <t>Common Services - 3.0 DNS ping to 3.0 Zones</t>
  </si>
  <si>
    <t>WSUS - 3.5 Windows Servers to WSUS Patching Servers</t>
  </si>
  <si>
    <t>SCCM - 3.0 Windows Servers to WSUS Patching Servers</t>
  </si>
  <si>
    <t>WSUS - WSUS 3.5 to WSUS 3.0</t>
  </si>
  <si>
    <t>WSUS - SCCM to SQL Always On Cluster</t>
  </si>
  <si>
    <t>SCCM - SCCM 3.0 Servers to 3.5 Endpoints</t>
  </si>
  <si>
    <t>SCCM - SCCM 3.0 Servers to 3.0 Endpoints</t>
  </si>
  <si>
    <t>SCCM - SCCM 3.0 Servers to 3.5 Endpoints Ports</t>
  </si>
  <si>
    <t>[Disabled]  SCCM - SCCM 3.0 Servers to 3.0 Endpoints Ports</t>
  </si>
  <si>
    <t>SCCM - COPOT to SCCM Servers</t>
  </si>
  <si>
    <t>SCCM - COPOT to SCCM Servers ports</t>
  </si>
  <si>
    <t>[Disabled]  SCCM - OT Laptops to OT SCCM Servers</t>
  </si>
  <si>
    <t>COPOT - Laptop VLAN to Rockwell Licensing</t>
  </si>
  <si>
    <t>SCCM - GlobalProtect to SCCM Servers</t>
  </si>
  <si>
    <t>SCCM - GlobalProtect to SCCM Servers Ports</t>
  </si>
  <si>
    <t>SCCM - SCCM Servers Bidiretional</t>
  </si>
  <si>
    <t>SCCM - SCCM Servers Bidirectional Ping</t>
  </si>
  <si>
    <t>Active Directory - Windows DC to DC</t>
  </si>
  <si>
    <t>Active Directory - DCs to Change Auditor App</t>
  </si>
  <si>
    <t>Active Directory - Houston DCs to CA Server</t>
  </si>
  <si>
    <t>Ansible - Ansible to EIP</t>
  </si>
  <si>
    <t>Ansible - 3.0 Server to IAT VSCode URL</t>
  </si>
  <si>
    <t>Ansible - Development Server to EIP</t>
  </si>
  <si>
    <t>Ansible - Development Server to vCenter</t>
  </si>
  <si>
    <t>Ansible - Development Server to Automation Hub</t>
  </si>
  <si>
    <t>Ansible - GitLab Source Control Server</t>
  </si>
  <si>
    <t>Ansible - VSCode Server</t>
  </si>
  <si>
    <t>Ansible - VSCode to Ansible Controller</t>
  </si>
  <si>
    <t>Windows Servers - 3.0 KMS Licensing</t>
  </si>
  <si>
    <t>Windows Servers - 3.5 KMS Licensing</t>
  </si>
  <si>
    <t>Windows Servers - 3.5 KMS Licensing catch all</t>
  </si>
  <si>
    <t>Windows Servers - KMS Licensing Catch All</t>
  </si>
  <si>
    <t>Windows Servers - SQL Always On Cluster</t>
  </si>
  <si>
    <t>Windows Servers - SQL Always On Cluster ports</t>
  </si>
  <si>
    <t>Splunk - 3.5 Log source devices to 3.5 HF</t>
  </si>
  <si>
    <t>Splunk - 3.0 Log source device to 3.5 HF</t>
  </si>
  <si>
    <t>[Disabled]  Splunk - 3.5 Log source device to 3.0 UF</t>
  </si>
  <si>
    <t>Splunk - 3.0 Log source device to 3.0 UF</t>
  </si>
  <si>
    <t>Splunk - Tower Switches to 3.0 UF</t>
  </si>
  <si>
    <t>Splunk - 3.5 HFs to Deployment Server apps</t>
  </si>
  <si>
    <t>Splunk - 3.0 UFs to Deployment Server apps</t>
  </si>
  <si>
    <t>Splunk - Universal Forwarders to Heavy Forwarders</t>
  </si>
  <si>
    <t>Splunk - SNIP to UF-ICMP</t>
  </si>
  <si>
    <t>Splunk - 3.5 Deployment Clients to 3.5 Heavy Forwarders</t>
  </si>
  <si>
    <t>Splunk - 3.0 Deployment Clients to 3.5 Heavy Forwarders</t>
  </si>
  <si>
    <t>Splunk - 3.5 Deployment Clients to 3.0 Universal Forwarders</t>
  </si>
  <si>
    <t>Splunk - 3.0 Deployment Clients to 3.0 Universal Forwarders</t>
  </si>
  <si>
    <t>Splunk - 3.5 Switches to 3.0 Universal Forwarders</t>
  </si>
  <si>
    <t>[Disabled]  Splunk - Deployment Clients to 3.0 Universal Forwarders</t>
  </si>
  <si>
    <t>Splunk - 3.0 systems to UF VIP</t>
  </si>
  <si>
    <t>Splunk - 3.5 Splunk Servers to 3.5 OpenShift HEC Token</t>
  </si>
  <si>
    <t>Splunk - DMZ Splunk Servers to OT OpenShift HEC Token Rule</t>
  </si>
  <si>
    <t>Splunk - 3.0  Splunk Servers to 3.0 OpenShift HEC Token</t>
  </si>
  <si>
    <t>Splunk - 3.0 Splunk Servers to 3.5 OpenShift HEC Token Rule</t>
  </si>
  <si>
    <t>[Disabled]  Splunk - OT Laptops to 3.5 Splunk</t>
  </si>
  <si>
    <t>Splunk - OT Laptops to 3.0 Splunk</t>
  </si>
  <si>
    <t>Splunk - Delaware Basin Tower Sites to Splunk</t>
  </si>
  <si>
    <t>Splunk - North Midland Sites to Splunk</t>
  </si>
  <si>
    <t>[Disabled]  Splunk - Routers to Splunk underlay</t>
  </si>
  <si>
    <t>[Disabled]  Splunk - Bakken Sites to Splunk</t>
  </si>
  <si>
    <t>[Disabled]  Splunk - Eagleford Sites to Splunk</t>
  </si>
  <si>
    <t>[Disabled]  Splunk - EOT Devices to Splunk</t>
  </si>
  <si>
    <t>[Disabled]  Splunk - envmux to Splunk</t>
  </si>
  <si>
    <t>Splunk - 3.0 - Verizon DMNR</t>
  </si>
  <si>
    <t>Splunk - 3.0 -Verizon non DMNR</t>
  </si>
  <si>
    <t>Splunk - 3.0 -ATT APN Modems</t>
  </si>
  <si>
    <t>[Disabled]  Splunk - envmux to Splunk ports</t>
  </si>
  <si>
    <t>Splunk - 3.0 OpenShift Clusters to Splunk</t>
  </si>
  <si>
    <t>Splunk - 3.5 OpenShift Clusters to Splunk</t>
  </si>
  <si>
    <t>SolarWinds - SNIP to SWpollers</t>
  </si>
  <si>
    <t>SolarWinds - Pollers to Pollers Communications</t>
  </si>
  <si>
    <t>SolarWinds - APE Pollers to Main Pollers RabbitMQ apps</t>
  </si>
  <si>
    <t>SolarWinds - Pollers to SQL Server</t>
  </si>
  <si>
    <t>SolarWinds - 3.5 Network Devices Consolidated Rule</t>
  </si>
  <si>
    <t>SolarWinds - 3.0 Network Devices Consolidated Rule</t>
  </si>
  <si>
    <t>SolarWinds - Pollers to 3.5 Windows and Linux Servers</t>
  </si>
  <si>
    <t>SolarWinds - 3.0 Pollers to Windows and Linux Servers</t>
  </si>
  <si>
    <t>SolarWinds - 3.0 Pollers to VM VC environment</t>
  </si>
  <si>
    <t>[Disabled]  SolarWinds - Pollers to Server for WMI Monitoring</t>
  </si>
  <si>
    <t>[Disabled]  SolarWinds - 3.5 Network Devices to Pollers NPM for SNMP Traps</t>
  </si>
  <si>
    <t>SolarWinds - 3.0 Network Devices to Pollers NPM for SNMP Traps</t>
  </si>
  <si>
    <t>[Disabled]  SolarWinds - Early Adopter Firewalls to Pollers for SNMP Traps</t>
  </si>
  <si>
    <t>SolarWinds - 3.0 Switches to SolarWinds Pollers Syslog</t>
  </si>
  <si>
    <t>SolarWinds - 3.5 Switches to SolarWinds Pollers Syslog</t>
  </si>
  <si>
    <t>SolarWinds - Tower Switches to SolarWinds Syslog</t>
  </si>
  <si>
    <t>SolarWinds - Delaware Switches to SolarWinds Netflow</t>
  </si>
  <si>
    <t>SolarWinds - 3.5 Servers to 3.0 ServU - SFTP</t>
  </si>
  <si>
    <t>SolarWinds - 3.0 Servers to 3.0 ServU - SFTP</t>
  </si>
  <si>
    <t>SolarWinds - 3.5 Servers to 3.5 ServU - SFTP</t>
  </si>
  <si>
    <t>SolarWinds - 3.0 Servers to 3.5 ServU - SFTP</t>
  </si>
  <si>
    <t>SolarWinds -Delaware COPOT to SolarWinds SFTP</t>
  </si>
  <si>
    <t>SolarWinds - SNMP Server to NetScaler 3.0</t>
  </si>
  <si>
    <t>SolarWinds - Pollers to Tower Management Supernet</t>
  </si>
  <si>
    <t>SolarWinds - Pollers to Tower Management Legacy CXO</t>
  </si>
  <si>
    <t>SolarWinds - Pollers to HOT PMP Mesh</t>
  </si>
  <si>
    <t>SolarWinds - Tower Management Supernet to Pollers SNMP Traps</t>
  </si>
  <si>
    <t>SolarWinds - Tower Management LegacyCXO to Pollers SNMP Traps</t>
  </si>
  <si>
    <t>SolarWinds - HA Communication between SW Main Pollers</t>
  </si>
  <si>
    <t>SolarWinds - HA Communication between SW Main Pollers ports</t>
  </si>
  <si>
    <t>SolarWinds - 3.0 ServU SFTP to 3.0 ServU SFTP File Sync</t>
  </si>
  <si>
    <t>SolarWinds - Delaware Basin Tower Sites to SolarWinds</t>
  </si>
  <si>
    <t>SolarWinds - Eagleford Tower Sites to SolarWinds</t>
  </si>
  <si>
    <t>SolarWinds - EOT Tower Sites to SolarWinds</t>
  </si>
  <si>
    <t>SolarWinds - Bakken Sites to SolarWinds</t>
  </si>
  <si>
    <t>SolarWinds - Pollers to EOT Sites</t>
  </si>
  <si>
    <t>SolarWinds - EOT Sites to Pollers on snmp-trap</t>
  </si>
  <si>
    <t>SolarWinds - EOT Sites to SolarWinds Syslog</t>
  </si>
  <si>
    <t>SolarWinds - Pollers to Bakken</t>
  </si>
  <si>
    <t>[Disabled]  SolarWinds - Pollers to EOT</t>
  </si>
  <si>
    <t>SolarWinds - Pollers to 3.0</t>
  </si>
  <si>
    <t>[Disabled]  Cisco SDWAN - Vedge Spoke - Syslog</t>
  </si>
  <si>
    <t>Nginx - 3.0 Servers to Nginx Proxy</t>
  </si>
  <si>
    <t>Kafka - Asset Solver Servers to Kafka MQTT Servers</t>
  </si>
  <si>
    <t>Kafka - AssetSolver Servers to COP Kafka Servers</t>
  </si>
  <si>
    <t>Gitlab - Repository Mirroring Port 22</t>
  </si>
  <si>
    <t>Gitlab - 3.5 Georeplication Sync</t>
  </si>
  <si>
    <t>Gitlab - 3.0 Georeplication Sync</t>
  </si>
  <si>
    <t>Gitlab - 3.5 NetScalers to Gitlab Servers</t>
  </si>
  <si>
    <t>Gitlab - 3.0 NetScalers to Gitlab Servers</t>
  </si>
  <si>
    <t>Gitlab -3.0 Gitlab to SMTP NS Address</t>
  </si>
  <si>
    <t>RedHat - 3.5 Zones to 3.5 Capsule Servers</t>
  </si>
  <si>
    <t>RedHat - 3.0 Zones to 3.5 Capsule Servers</t>
  </si>
  <si>
    <t>RedHat - 3.5 Zones to 3.0 Capsule Servers</t>
  </si>
  <si>
    <t>RedHat - 3.0 Zones to 3.0 Capsule Servers</t>
  </si>
  <si>
    <t>Cassandra - Cassandra Internode Connection on TCP8609</t>
  </si>
  <si>
    <t>Cassandra - BVL to 3.0 DR Prod HOU Nodes</t>
  </si>
  <si>
    <t>Cassandra - HOU to 3.0 DR Prod BVL Nodes</t>
  </si>
  <si>
    <t>Cassandra - 3.0 DSE OPS Center to Cassandra Nodes</t>
  </si>
  <si>
    <t>Cassandra - 3.0 DSE OPS Center to Cassandra Nodes ports</t>
  </si>
  <si>
    <t>Cassandra - Cassandra Nodes to 3.0 DSE OPS Center</t>
  </si>
  <si>
    <t>Cassandra - Cassandra Nodes to 3.0 DSE OPS Center ports</t>
  </si>
  <si>
    <t>RedHat - OT Zones to Cluster Gateways</t>
  </si>
  <si>
    <t>RedHat - Primary Satellite to Field Tower Satellite</t>
  </si>
  <si>
    <t>RedHat - Field Tower Satellite to Primary Satellite</t>
  </si>
  <si>
    <t>RedHat - Satellite to EWS</t>
  </si>
  <si>
    <t>RedHat - EWS to Satellite ports</t>
  </si>
  <si>
    <t>RedHat - Primary Satellite to Cleo Tower Capsule</t>
  </si>
  <si>
    <t>RedHat - Cleo Tower Capsule to Primary Satellite</t>
  </si>
  <si>
    <t>RedHat - Oracle to Satellite</t>
  </si>
  <si>
    <t>RedHat - Capsule to 3.5 Ansible Server</t>
  </si>
  <si>
    <t>RedHat - Capsule to 3.0 Ansible Server</t>
  </si>
  <si>
    <t>RedHat - Satelite to SFTP Server</t>
  </si>
  <si>
    <t>NetScaler - Netscaler Proxy to Internal URLs</t>
  </si>
  <si>
    <t>Avocet - License Validation</t>
  </si>
  <si>
    <t>Avocet - CP Avocet Servers to SFTP</t>
  </si>
  <si>
    <t>NetScaler - NetScaler License Request to License Server 3.0</t>
  </si>
  <si>
    <t>NetScaler - Netscaler 3.5 Servers to 3.5 DNS Server</t>
  </si>
  <si>
    <t>NetScaler - 3.5 Conjur to Forward Proxy</t>
  </si>
  <si>
    <t>NetScaler - 3.5 CyberArk to Forward Proxy</t>
  </si>
  <si>
    <t>NetScaler - 3.5 Nozomi to Forward Proxy</t>
  </si>
  <si>
    <t>NetScaler - 3.5 Symantec to Forward Proxy</t>
  </si>
  <si>
    <t>NetScaler - 3.5 NetScalers to Forward Proxy</t>
  </si>
  <si>
    <t>NetScaler - 3.5 OpenShift to Forward Proxy</t>
  </si>
  <si>
    <t>NetScaler - 3.5 Ansible to Forward Proxy</t>
  </si>
  <si>
    <t>NetScaler - 3.5 Ansible to Forward Proxy no URL</t>
  </si>
  <si>
    <t>NetScaler - 3.5 Hosts to Forward Proxy</t>
  </si>
  <si>
    <t>NetScaler - 3.0 Panorama to Forward Proxy</t>
  </si>
  <si>
    <t>NetScaler - 3.0 Palo Alto Firewalls to Forward Proxy</t>
  </si>
  <si>
    <t>NetScaler - 3.0 otpcnfw to Forward Proxy</t>
  </si>
  <si>
    <t>NetScaler - 3.0 otpcnfw to EDL servers</t>
  </si>
  <si>
    <t>NetScaler - 3.0 CiscoISE to Forward Proxy</t>
  </si>
  <si>
    <t>Netscaler - Cisco SDW CtrlPlane to Forward Proxy</t>
  </si>
  <si>
    <t>Cisco SDWAN - ctrl - netconf</t>
  </si>
  <si>
    <t>Cisco SDWAN - ctrl - ping</t>
  </si>
  <si>
    <t>Cisco SDWAN - ctrl - dtls</t>
  </si>
  <si>
    <t>Cisco SDWAN - ctrl - service udp-12346</t>
  </si>
  <si>
    <t>Cisco SDWAN - ctrl - manager replication</t>
  </si>
  <si>
    <t>Cisco SDWAN - vEdge - ctrl - dtls</t>
  </si>
  <si>
    <t>Cisco SDWAN - vEdge - ctrl - service udp-12346</t>
  </si>
  <si>
    <t>Cisco SDWAN - vEdge - netconf</t>
  </si>
  <si>
    <t>Cisco SDWAN - vEdge - ctrl - ssl</t>
  </si>
  <si>
    <t>Cisco SDWAN - vEdge - ctrl - ntp</t>
  </si>
  <si>
    <t>Cisco SDWAN - vEdge - ctrl - ping</t>
  </si>
  <si>
    <t>Cisco SDWAN - vEdge - EWS Access</t>
  </si>
  <si>
    <t>Cisco SDWAN - vEdge Spoke - EWS Access</t>
  </si>
  <si>
    <t>Cisco SDWAN - vEdge Spoke - TACACS</t>
  </si>
  <si>
    <t>Cisco SDWAN - DMZ License Proxy - EWS Access - ssl</t>
  </si>
  <si>
    <t>Cisco SDWAN - DMZ License Proxy - Vmanage SSL</t>
  </si>
  <si>
    <t>Cisco SDWAN - DMZ License Proxy - EWS Access</t>
  </si>
  <si>
    <t>Cisco SDWAN - DMZ License Proxy - DNS</t>
  </si>
  <si>
    <t>[Disabled]  Cisco SDWAN - DMZ License Proxy - Replication</t>
  </si>
  <si>
    <t>Cisco SDWAN - DMZ License Proxy - NTP</t>
  </si>
  <si>
    <t>Cisco SDWAN - Service VPN40 - BGP</t>
  </si>
  <si>
    <t>Cisco SDWAN - Service VPN64 - BGP</t>
  </si>
  <si>
    <t>Cisco SDWAN - Service VPN65 - BGP</t>
  </si>
  <si>
    <t>Cisco SDWAN - AP - ISE - Radius</t>
  </si>
  <si>
    <t>Cisco SDWAN - Managers to FR LTM</t>
  </si>
  <si>
    <t>NetScaler - 3.0 Splunk to Forward Proxy</t>
  </si>
  <si>
    <t>NetScaler - 3.0 SolarWinds to Forward Proxy</t>
  </si>
  <si>
    <t>NetScaler - 3.0 SCCM to Forward Proxy</t>
  </si>
  <si>
    <t>NetScaler - 3.0 Carbon Black to Forward Proxy</t>
  </si>
  <si>
    <t>NetScaler - 3.0 Ansible Execution Nodes to Forward Proxy</t>
  </si>
  <si>
    <t>[Disabled]  NetScaler - 3.5 Cisco SDWAN License SSM to Forward Proxy</t>
  </si>
  <si>
    <t>NetScaler - 3.0 PureArrays to Proxy</t>
  </si>
  <si>
    <t>NetScaler - 3.0 Citrix License Server to Proxy</t>
  </si>
  <si>
    <t>NetScaler - 3.0 VCF Operations to Proxy</t>
  </si>
  <si>
    <t>NetScaler - 3.0 Hosts to Forward Proxy</t>
  </si>
  <si>
    <t>NetScaler - OT Zones to StoreFront LB VIP</t>
  </si>
  <si>
    <t>NetScaler - STA traffic from SNIP</t>
  </si>
  <si>
    <t>NetScaler - ICA traffic from SNIP to XA servers and VDIs</t>
  </si>
  <si>
    <t>NetScaler - Scripting Server to MGMT Servers</t>
  </si>
  <si>
    <t>NetScaler - GSLB DMZ Citrix ADC GSLB MEP Traffic</t>
  </si>
  <si>
    <t>NetScaler - GSLB Traffic-SSH</t>
  </si>
  <si>
    <t>NetScaler - GSLB 3.5 DNS to 3.5 ADNS</t>
  </si>
  <si>
    <t>NetScaler - GSLB 3.5 DNS to 3.0 ADNS</t>
  </si>
  <si>
    <t>NetScaler - GSLB 3.0 to 3.5 ADNS</t>
  </si>
  <si>
    <t>NetScaler - GSLB 3.0 DNS to 3.0 ADNS</t>
  </si>
  <si>
    <t>NetScaler - 3.0 Citrix ADC GSLB MEP Traffic</t>
  </si>
  <si>
    <t>NetScaler - 3.0 NetScaler Mgmt Monitor Groups I Manage</t>
  </si>
  <si>
    <t>NetScaler - 3.0 NetScaler Mgmt Monitor Groups I Manage ports</t>
  </si>
  <si>
    <t>NetScaler - Netscaler 3.0 to Storefront servers</t>
  </si>
  <si>
    <t>NetScaler - Netscaler 3.0 to XML Broker servers</t>
  </si>
  <si>
    <t>NetScaler - Reverse Proxy traffic to DMZ Web Servers</t>
  </si>
  <si>
    <t>NetScaler - Reverse Proxy traffic to 3.0 Scada Pilot</t>
  </si>
  <si>
    <t>NetScaler - GSLB - Traffic Test rules from BVL and HOC</t>
  </si>
  <si>
    <t>NetScaler - 3.5 Azure APIM to Forward Proxy</t>
  </si>
  <si>
    <t>NetScaler - 3.5 Azure APIM to Forward Proxy ports</t>
  </si>
  <si>
    <t>NetScaler - FR VDI to NetScaler</t>
  </si>
  <si>
    <t>NetScaler - 3.5 NetScaler to App Servers bi-directional</t>
  </si>
  <si>
    <t>NetScaler - 3.5 SNIP to Cygnet Mobile</t>
  </si>
  <si>
    <t>NetScaler - EOT Devices to NetScaler VIP</t>
  </si>
  <si>
    <t>Carbon Black - 3.5 Endpoints to Carbon Black Servers</t>
  </si>
  <si>
    <t>Carbon Black - 3.0 Endpoints to Carbon Black Servers</t>
  </si>
  <si>
    <t>[Disabled]  Carbon Black - CB Servers to Cluster and Listeners via SQL DB</t>
  </si>
  <si>
    <t>Ansible - DMZ Execution Nodes to vCenters</t>
  </si>
  <si>
    <t>Ansible - OT Execution Nodes to vCenters</t>
  </si>
  <si>
    <t>Ansible - Ansible Execution Nodes to DMZ Zones</t>
  </si>
  <si>
    <t>Ansible - Ansible Execution Nodes to OT Zones</t>
  </si>
  <si>
    <t>Ansible - Ansible Execution Nodes to OT Zones ports</t>
  </si>
  <si>
    <t>Ansible - Management Server to DMZ Execution Nodes</t>
  </si>
  <si>
    <t>Ansible - Management Server to OT Execution Nodes</t>
  </si>
  <si>
    <t>Ansible - Controller Server to DMZ Execution Nodes</t>
  </si>
  <si>
    <t>Ansible - Controller Server to OT Execution Nodes</t>
  </si>
  <si>
    <t>Ansible - DMZ Execution Nodes to Automation Hub</t>
  </si>
  <si>
    <t>Ansible - OT Execution Nodes to Automation Hub</t>
  </si>
  <si>
    <t>Ansible - Controller and Automation to AAP Database Logging</t>
  </si>
  <si>
    <t>Ansible - DMZ Servers to GitLab Server</t>
  </si>
  <si>
    <t>Ansible - 3.0 Servers to 3.5 Gitlab Server</t>
  </si>
  <si>
    <t>Ansible - Prod Ansible Server to 3.5 Gitlab</t>
  </si>
  <si>
    <t>Ansible - 3.0 Servers to 3.0 Gitlab Server</t>
  </si>
  <si>
    <t>Ansible - HOU Management Server to 3.0 AAP Nodes</t>
  </si>
  <si>
    <t>Ansible - HOU Management Server to 3.5 AAP Node</t>
  </si>
  <si>
    <t>Ansible - Controller Node to 3.0 Windows and Linux Servers</t>
  </si>
  <si>
    <t>Ansible - 3.0 Ansible to Gitlab NetScaler Addresses</t>
  </si>
  <si>
    <t>Ansible - Execution Nodes to SFTP Servers</t>
  </si>
  <si>
    <t>Ansible - Container Image Push from Dev to Lab</t>
  </si>
  <si>
    <t>Ansible - Server Access to 3.0 Applications</t>
  </si>
  <si>
    <t>Ansible - Automation Server to Code Server</t>
  </si>
  <si>
    <t>Ansible - Automation Server to EIP</t>
  </si>
  <si>
    <t>Ansible - Automation Server to vCenter Servers</t>
  </si>
  <si>
    <t>Ansible - Automation to Controller UI and Automation Hub</t>
  </si>
  <si>
    <t>Ansible - VSCode and Automation to HOU Automation Platform</t>
  </si>
  <si>
    <t>Ansible - 3.0 Servers to Password Vault</t>
  </si>
  <si>
    <t>Ansible - 3.5 Servers to Password Vault</t>
  </si>
  <si>
    <t>Ansible - Server Access to SFTP Servers</t>
  </si>
  <si>
    <t>Ansible - Server Access to iDRAC Management Consoles</t>
  </si>
  <si>
    <t>Ansible - 3.5 Visual Code Studio Server to Powershell Server</t>
  </si>
  <si>
    <t>Ansible - Automation Server to Veeam Backups</t>
  </si>
  <si>
    <t>Ansible - Automation Server to Veeam Backups ports</t>
  </si>
  <si>
    <t>Ansible - 3.0 Execution Nodes to RedHat Capsule</t>
  </si>
  <si>
    <t>Ansible - 3.5 Execution Nodes to RedHat Capsule</t>
  </si>
  <si>
    <t>Ansible - Windows Automation Server to Windows SCCM Server</t>
  </si>
  <si>
    <t>[Disabled]  Jumpbox Access - Access to OT Zones</t>
  </si>
  <si>
    <t>[Disabled]  Jumpbox Access - Access to DMZ Zones</t>
  </si>
  <si>
    <t>SQL - DBA Access to 3.0 SQL Servers</t>
  </si>
  <si>
    <t>SQL - DBA Access to 3.5 SQL Servers</t>
  </si>
  <si>
    <t>[Disabled]  SQL - DBA Access to 3.0 SQL via Powershell</t>
  </si>
  <si>
    <t>[Disabled]  SQL - DBA File Sharing to 3.5 SQL Servers</t>
  </si>
  <si>
    <t>[Disabled]  SQL - File Sharing between BVL and Hou 3.5 to 3.5</t>
  </si>
  <si>
    <t>SQL - File Sharing between BVL and Hou 3.5 to 3.0</t>
  </si>
  <si>
    <t>[Disabled]  SQL - File Sharing between BVL and Hou 3.0 to 3.5</t>
  </si>
  <si>
    <t>SQL - File Sharing between BVL and Hou 3.0 to 3.0</t>
  </si>
  <si>
    <t>SQL - File Sharing EF Wkstn to File Sharing</t>
  </si>
  <si>
    <t>SQL - File Sharing from BVL and Houston to Midland</t>
  </si>
  <si>
    <t>SQL -  EMS EWS to 3.5 SQL Servers</t>
  </si>
  <si>
    <t>SQL - 3.0 SQL Servers to EMS EWS</t>
  </si>
  <si>
    <t>SQL - Central DBA Server to SQL Server</t>
  </si>
  <si>
    <t>SQL - DBA And EWS to SFTP</t>
  </si>
  <si>
    <t>SQL - 3.0 and 3.5 Servers to Data Domain</t>
  </si>
  <si>
    <t>SQL - 3.0 and 3.5 Servers to Data Domain-Ports</t>
  </si>
  <si>
    <t>VI Tools Mgmt - 3.5 DMZ VM Infrastucture</t>
  </si>
  <si>
    <t>VI Tools Mgmt - 3.5 iDRACs</t>
  </si>
  <si>
    <t>VI Tools Mgmt - 3.0 OT VM Infrastucture</t>
  </si>
  <si>
    <t>VI Tools Mgmt - 3.0 iDRACs</t>
  </si>
  <si>
    <t>VI Tools Mgmt - VMware Replication Servers</t>
  </si>
  <si>
    <t>VI Tools Mgmt - VMware Replication Servers tcp5480</t>
  </si>
  <si>
    <t>VI Tools Mgmt - OT 3.0 Server Access</t>
  </si>
  <si>
    <t>VI Tools Mgmt - OT 3.0 Server Access-1</t>
  </si>
  <si>
    <t>VI Tools Mgmt - DMZ 3.5 Server Access</t>
  </si>
  <si>
    <t>VI Tools Mgmt - MGMT to EIP</t>
  </si>
  <si>
    <t>VI Tools Mgmt - MGMT to Password Vault</t>
  </si>
  <si>
    <t>VI Tools Mgmt - MGMT to SolarWinds</t>
  </si>
  <si>
    <t>VI Tools MGMT - MGMT to Ansible</t>
  </si>
  <si>
    <t>VI Tools MGMT - MGMT to ServU</t>
  </si>
  <si>
    <t>VI Tools Mgmt - MGMT to VCF operations</t>
  </si>
  <si>
    <t>VI Tools Mgmt - VCF to vCenter</t>
  </si>
  <si>
    <t>VMware - VCSA and 3.0 VM Host NTP</t>
  </si>
  <si>
    <t>VMware - BVL HOC VCSA</t>
  </si>
  <si>
    <t>VMware - BVL HOC vCenter ports</t>
  </si>
  <si>
    <t>VMware - 3.0 VM Hosts to 3.0 VCSA</t>
  </si>
  <si>
    <t>VMware - 3.0 VM Hosts to 3.0 VCSA-ports</t>
  </si>
  <si>
    <t>VMware - 3.0 VM Hosts to 3.0 vCenter tcp9084</t>
  </si>
  <si>
    <t>VMware - 3.5 VM Hosts to 3.0 vCenter tcp9084</t>
  </si>
  <si>
    <t>VMware - 3.5 VM Hosts to 3.0 VCSA</t>
  </si>
  <si>
    <t>VMware - 3.5 VM Hosts to 3.0 VCSA-ports</t>
  </si>
  <si>
    <t>VMware - Traffic between 3.0 VM Hosts</t>
  </si>
  <si>
    <t>VMware - 3.0 VM Hosts Ping to DG</t>
  </si>
  <si>
    <t>VMware - 3.5 VM Hosts Ping to DG</t>
  </si>
  <si>
    <t>VMware - Field VM Hosts to 3.0 VCSA</t>
  </si>
  <si>
    <t>VMware - Field VM Hosts to 3.0 VCSA-ports</t>
  </si>
  <si>
    <t>VMware - vSphere Replication Servers</t>
  </si>
  <si>
    <t>VMware - vSphere Replication Servers ssl</t>
  </si>
  <si>
    <t>VMware - vSphere Replication to 3.5 vCenters and VM Hosts</t>
  </si>
  <si>
    <t>VMware - vSphere Replication to 3.0 vCenters and VM Hosts</t>
  </si>
  <si>
    <t>VMware - vCenters to vSphere Replication Servers</t>
  </si>
  <si>
    <t>VMware - vCenter PowerShell Automation</t>
  </si>
  <si>
    <t>Backups - 3.0 Prod DSE to Data Domains</t>
  </si>
  <si>
    <t>[Disabled]  Backups - BVL Backup Server to BVL Veeam Proxies</t>
  </si>
  <si>
    <t>VMware - 3.5 vCenter VM Hosts to vSphere Replication Servers</t>
  </si>
  <si>
    <t>VMware - 3.0 vCenter VM Hosts to vSphere Replication Servers</t>
  </si>
  <si>
    <t>VMware - VM Host Replication Traffic through vCenter</t>
  </si>
  <si>
    <t>VMware - OpenShift to 3.0 VMware VCSA</t>
  </si>
  <si>
    <t>VMWare - Windows Automation Server to Houston VM</t>
  </si>
  <si>
    <t>VMWare - vCenter Servers to Backups</t>
  </si>
  <si>
    <t>Server Mgmt - Dell OpenManage Enterprise to DMZ iDRAC</t>
  </si>
  <si>
    <t>Server Mgmt - Dell OpenManage Enterprise to OT iDRAC</t>
  </si>
  <si>
    <t>Server Mgmt -3.0 iDRACs to Dell OME Server</t>
  </si>
  <si>
    <t>Server Mgmt - 3.5 iDRACs to Dell OME Server</t>
  </si>
  <si>
    <t>Kafka - Kafka Proxy to Kafka 3.0 Broker Servers</t>
  </si>
  <si>
    <t>Kafka - Kafka 3.0 Broker Servers to Kafka Proxy</t>
  </si>
  <si>
    <t>Kafka - Kafka 3.0 Connect Servers to Kafka Proxy Server</t>
  </si>
  <si>
    <t>Kafka - Kafka Proxy to Kafka Connect Servers</t>
  </si>
  <si>
    <t>Kafka - Kafka Test Cluster to Kafka DMZ</t>
  </si>
  <si>
    <t>[Disabled]  Kafka - Kafka Dev Cluster to Kafka DMZ SSH</t>
  </si>
  <si>
    <t>Kafka - Kafka DMZ to Kafka Dev Cluster</t>
  </si>
  <si>
    <t>Kafka - Kafka DMZ to Kafka Test Cluster</t>
  </si>
  <si>
    <t>Kafka - Kafka Prod 3.0 Broker to 3.5 Proxy</t>
  </si>
  <si>
    <t>Kafka - Kafka Hoc Prod 3.0 Brokers to 3.5 Proxy DR</t>
  </si>
  <si>
    <t>Kafka - Kafka Hoc 3.5 to 3.0 Brokers</t>
  </si>
  <si>
    <t>Kafka - Kafka Prod 3.5 Proxy to 3.0 Broker</t>
  </si>
  <si>
    <t>Kafka - Kafka Prod 3.0 Connect to 3.5 Proxy</t>
  </si>
  <si>
    <t>Kafka - Kafka Prod 3.5 Proxy to 3.0 Connect</t>
  </si>
  <si>
    <t>Kafka - Hoc Connect 3.0 to Hoc 3.5 Proxy</t>
  </si>
  <si>
    <t>Kafka - Hoc 3.5 Proxy to Hoc Connect 3.0</t>
  </si>
  <si>
    <t>Kafka - 3.5 Connected Production Cluster to 3.0 Kafka Servers</t>
  </si>
  <si>
    <t>Kafka - 3.0 Connected Production Cluster to 3.0 Kafka Servers</t>
  </si>
  <si>
    <t>Kafka - EWS to OT CP Clusters</t>
  </si>
  <si>
    <t>Kafka - EWS to OT CP Clusters tcp-6443</t>
  </si>
  <si>
    <t>Kafka - EWS to DMZ CP Cluster</t>
  </si>
  <si>
    <t>Kafka - EWS to DMZ CP Clusters tcp-6443</t>
  </si>
  <si>
    <t>Kafka - 3.0 Relay Servers to DB Servers</t>
  </si>
  <si>
    <t>Kafka - 3.0 Kafka Servers to 3.5 CP Clusters</t>
  </si>
  <si>
    <t>Kafka - 3.0 Servers to ConnProd DR Cluster bi-directional</t>
  </si>
  <si>
    <t>Kafka - Cassandra Nodes to ConnProd DR Cluster bi-directional</t>
  </si>
  <si>
    <t>Kafka - Cassandra Nodes to ConnProd DR Cluster bi-directional-1</t>
  </si>
  <si>
    <t>Kafka - 3.0 Kafka Servers to 3.0 CP Clusters</t>
  </si>
  <si>
    <t>Kafka - 3.0 Servers Communication for File Copy and Migrations</t>
  </si>
  <si>
    <t>Kafka - HOU DB Server to DR-Prod Cluster</t>
  </si>
  <si>
    <t>Kafka - Houston DR Cluster to DR Kafka Servers</t>
  </si>
  <si>
    <t>Kafka - OCP to CP Kafka</t>
  </si>
  <si>
    <t>Kafka - 3.0 New Broker Servers bi-directional communication</t>
  </si>
  <si>
    <t>Kafka - 3.0 New Connect Servers bi-drectional migration</t>
  </si>
  <si>
    <t>Kafka - 3.0 New Control Center Servers bi-directional</t>
  </si>
  <si>
    <t>[Disabled]  Kafka 3.0 MRO to COP bvlicsubrd001-4 and 010-3 - app</t>
  </si>
  <si>
    <t>Kafka 3.0 MRO to COP bvlicsubrd001-4 and 010-3</t>
  </si>
  <si>
    <t>Kafka - 3.0 New KSQL Servers bi-directional</t>
  </si>
  <si>
    <t>Kafka - Old 3.0 Test Brokers to New 3.0 Brokers bi-directional</t>
  </si>
  <si>
    <t>Kafka - Old 3.0 Connect Test to New 3.0 Connect bi-directional</t>
  </si>
  <si>
    <t>Kafka - Old 3.0 SchReg Test to New 3.0 SchReg bi-directional</t>
  </si>
  <si>
    <t>[Disabled]  Kafka - Old 3.0 KSQL Test to New 3.0 KSQL bi-directional</t>
  </si>
  <si>
    <t>Kafka - Old 3.0 Prod Brokers to New 3.0 Brokers</t>
  </si>
  <si>
    <t>Kafka - Old 3.0 Connect Prod to New 3.0 Connect bi-directional</t>
  </si>
  <si>
    <t>Kafka - Old 3.0 SchReg to New 3.0 SchReg bi-directional</t>
  </si>
  <si>
    <t>Kafka - 3.0 New Prod Servers to 3.5 Fleet Server</t>
  </si>
  <si>
    <t>Kafka - NFS Exports between Servers</t>
  </si>
  <si>
    <t>Kafka - Ansible Server to Houston Kafka</t>
  </si>
  <si>
    <t>[Disabled]  Kafka - Old 3.0 KSQL Servers to New 3.0 KSQL bi-directional</t>
  </si>
  <si>
    <t>[Disabled]  Kafka - Connprod Dev Network to Kafka 3.0</t>
  </si>
  <si>
    <t>OpenShift - OpenShift to 3.5 VMware</t>
  </si>
  <si>
    <t>OpenShift - Bastion to Quay Instance</t>
  </si>
  <si>
    <t>OpenShift - Bastion to OCP VMs</t>
  </si>
  <si>
    <t>OpenShift - 3.0 Dev Cluster to OT management cluster quay</t>
  </si>
  <si>
    <t>Openshift - Cassandra Clusters to 3.0 CP Clusters</t>
  </si>
  <si>
    <t>Openshift - Cassandra Clusters to 3.5 CP Clusters</t>
  </si>
  <si>
    <t>OpenShift - Bastion to OCP API</t>
  </si>
  <si>
    <t>OpenShift - Nodes to VMWare vCenter</t>
  </si>
  <si>
    <t>OpenShift - Dev Cluster to vCenter</t>
  </si>
  <si>
    <t>OpenShift - Dev Cluster to Mgmt Cluster</t>
  </si>
  <si>
    <t>OpenShift - Houston to Bartlesville Backup Functions</t>
  </si>
  <si>
    <t>OpenShift - 3.0 Web Clients to DHCP Web App Server</t>
  </si>
  <si>
    <t>OpenShift - Stage - OT mgmt bi-directional</t>
  </si>
  <si>
    <t>OpenShift - Test - OT mgmt bi-directional</t>
  </si>
  <si>
    <t>OpenShift - Prod - Cluster to Quay and Vmware environment</t>
  </si>
  <si>
    <t>OpenShift - Stage - Cluster to Quay and Vmware environment</t>
  </si>
  <si>
    <t>OpenShift - Test - Cluster to Quay and Vmware environment</t>
  </si>
  <si>
    <t>OpenShift - Bastion to 3.0 Cluster</t>
  </si>
  <si>
    <t>OpenShift - Prod - Bastion to 3.0 Prod Cluster</t>
  </si>
  <si>
    <t>OpenShift - Prod - EWS to 3.0 Prod Cluster</t>
  </si>
  <si>
    <t>OpenShift - Prod - Bastion to 3.5 MGMT Cluster</t>
  </si>
  <si>
    <t>OpenShift - MGMT - Hou Cluster to VMWare ESXI Hosts</t>
  </si>
  <si>
    <t>OpenShift - OpenShift Cluster Creation</t>
  </si>
  <si>
    <t>OpenShift - Bastion to 3.0 Connprod Cluster tcp6443</t>
  </si>
  <si>
    <t>OpenShift - 3.0 Clusters to Git Operations</t>
  </si>
  <si>
    <t>OpenShift - Production Clusters Backup Restoration</t>
  </si>
  <si>
    <t>OpenShift - 3.5 Servers to Gitlab GSLB</t>
  </si>
  <si>
    <t>OpenShift - 3.0 Servers to Gitlab GSLB</t>
  </si>
  <si>
    <t>OpenShift - 3.0 and 3.5 Clusters to Secret Access Server</t>
  </si>
  <si>
    <t>OpenShift - 3.0 Dev Cluster to BVL Data Domain Server</t>
  </si>
  <si>
    <t>DFS - NameSpace File Server Communication</t>
  </si>
  <si>
    <t>DFS - NameSpace File Server to Backups</t>
  </si>
  <si>
    <t>[Disabled]  Symantec - Update Server to Anti-Virus Updates</t>
  </si>
  <si>
    <t>Symantec - Symantec to SEPM SQL DB Connection</t>
  </si>
  <si>
    <t>Symantec - 3.5 LUA to SEPM Connection</t>
  </si>
  <si>
    <t>Symantec - 3.0 SEPM Servers to LUA and SEPM</t>
  </si>
  <si>
    <t>Symantec - SEPM to GUP</t>
  </si>
  <si>
    <t>Symantec - 3.5 Endpoints to GUP Servers</t>
  </si>
  <si>
    <t>Symantec - 3.0 Endpoints to GUP Servers</t>
  </si>
  <si>
    <t>Symantec - 3.5 Linux to LUA</t>
  </si>
  <si>
    <t>Symantec - 3.0 Linux to LUA</t>
  </si>
  <si>
    <t>Symantec - 3.5 SEP Clients to SEPM</t>
  </si>
  <si>
    <t>Symantec - 3.0 SEP Clients to SEPM</t>
  </si>
  <si>
    <t>Symantec - SEPM to SEP Clients</t>
  </si>
  <si>
    <t>[Disabled]  Symantec - SEPM to SolarWinds SFTP Server</t>
  </si>
  <si>
    <t>[Disabled]  Symantec - 3.5 LUA to OT ServU Servers</t>
  </si>
  <si>
    <t>Symantec - SEPM Servers to 3.5 Servers for Remote Push</t>
  </si>
  <si>
    <t>Symantec - SEPM Servers to 3.0 Servers for Remote Push</t>
  </si>
  <si>
    <t>Symantec - GUP to Tower</t>
  </si>
  <si>
    <t>Symantec - Towers to GUP</t>
  </si>
  <si>
    <t>Symantec - Delaware COPOT to SEPM</t>
  </si>
  <si>
    <t>Symantec - GUP to Towers</t>
  </si>
  <si>
    <t>[Disabled]  Symantec - Symantec to GPVPN</t>
  </si>
  <si>
    <t>CyberArk - PVWA Connections to Vault Nodes</t>
  </si>
  <si>
    <t>CyberArk - PVWA Connections to Secret Vault LB</t>
  </si>
  <si>
    <t>CyberArk -  3.0 CPM and PSM Connections to 3.5 Vault and PVWA</t>
  </si>
  <si>
    <t>CyberArk - 3.0 CPM and PSM Connections to 3.0 PVWA</t>
  </si>
  <si>
    <t>CyberArk - CCP Connections to Vault Nodes and DR Vault</t>
  </si>
  <si>
    <t>CyberArk - 3.5 Alero to 3.5 CyberArk</t>
  </si>
  <si>
    <t>CyberArk - CPM to 3.5 Windows and Linux Servers</t>
  </si>
  <si>
    <t>[Disabled]  CyberArk - CPM to 3.5 Windows and Linux Servers ports</t>
  </si>
  <si>
    <t>CyberArk - CPM to 3.0 Windows and Linux Servers</t>
  </si>
  <si>
    <t>CyberArk - CPM to 3.0 Windows and Linux Servers ports</t>
  </si>
  <si>
    <t>CyberArk - 3.0 Zones to CyberArk CCP and LB</t>
  </si>
  <si>
    <t>CyberArk - Primary Vault to DR vaults</t>
  </si>
  <si>
    <t>CyberArk - 3.5 Prod Vaults to PWV Clusters</t>
  </si>
  <si>
    <t>CyberArk - 3.5 LB to 3.5 CyberArk</t>
  </si>
  <si>
    <t>CyberArk - LB to CyberArk PSM Servers</t>
  </si>
  <si>
    <t>CyberArk - LB to 3.0 CyberArk Servers</t>
  </si>
  <si>
    <t>CyberArk - CyberArk Servers to 3.5 LB</t>
  </si>
  <si>
    <t>CyberArk - CyberArk Vault to 3.5 LB</t>
  </si>
  <si>
    <t>CyberArk - 3.5 PVWA Connections to 3.0 Vault</t>
  </si>
  <si>
    <t>CyberArk - 3.0 PWVA Connections to 3.0 Vault</t>
  </si>
  <si>
    <t>CyberArk - 3.0 CyberArk Servers to 3.0 Vaults</t>
  </si>
  <si>
    <t>CyberArk - 3.0 CyberArk Servers to 3.5 Vaults and LB VIP</t>
  </si>
  <si>
    <t>CyberArk - Agent Connections to Prod Cluster</t>
  </si>
  <si>
    <t>CyberArk - 3.5 Vaults to PWVA</t>
  </si>
  <si>
    <t>CyberArk - CyberArk 3.0 End Users to Vault via GSLB</t>
  </si>
  <si>
    <t>CyberArk - Cyberark GSLB Traffic to 3.0 Prod CCP Servers</t>
  </si>
  <si>
    <t>[Disabled]  Cyberark - Temp - SFTP</t>
  </si>
  <si>
    <t>TEMP - MQTT Flare Monitoring Pilot</t>
  </si>
  <si>
    <t>BatchIR - BatchIR to SFTP Server</t>
  </si>
  <si>
    <t>CyberArk - HTML Dev Gateway to PSM Servers and LB</t>
  </si>
  <si>
    <t>CyberArk - 3.5 Prod HTML to 3.0 CyberArk Prod Servers</t>
  </si>
  <si>
    <t>CyberArk - HTML Dev Gateway to DMZ PVWA</t>
  </si>
  <si>
    <t>CyberArk - HTML5 Gateway to Linux Server</t>
  </si>
  <si>
    <t>CyberArk - Backend Servers to LB</t>
  </si>
  <si>
    <t>CyberArk - NetScalers to HTML5 Backend Hosts</t>
  </si>
  <si>
    <t>CyberArk - HTML Dev Gateway RDP to LB</t>
  </si>
  <si>
    <t>CyberArk - NetScalers to PVWA</t>
  </si>
  <si>
    <t>CyberArk - Vault Servers to NetScaler PAC Servers</t>
  </si>
  <si>
    <t>CyberArk - Sample Alero Connector to PVWA and HTML5</t>
  </si>
  <si>
    <t>CyberArk - Alero to Dev Vault Server SLDAP</t>
  </si>
  <si>
    <t>CyberArk - Alero to LBs</t>
  </si>
  <si>
    <t>CyberArk - Alero to PWV Prod Clusters</t>
  </si>
  <si>
    <t>CyberArk - PWV Prod Cluster to Alero</t>
  </si>
  <si>
    <t>CyberArk - 3.5 to 3.0 CyberArk Servers Test for Alero</t>
  </si>
  <si>
    <t>CyberArk - 3.0 CyberArk Vault to Alero Test</t>
  </si>
  <si>
    <t>CyberArk - Alero Test to 3.0 CyberArk Vault</t>
  </si>
  <si>
    <t>CyberArk - PSMs to Panorama</t>
  </si>
  <si>
    <t>CyberArk - FR VDI to 3.5 CyberArk</t>
  </si>
  <si>
    <t>CyberArk - FR VDI to 3.0 CyberArk</t>
  </si>
  <si>
    <t>CyberArk - CyberArk Servers to IOT Zone</t>
  </si>
  <si>
    <t>CyberArk - PSMs to 3.5 Ansible IAT Server</t>
  </si>
  <si>
    <t>CyberArk -3.5 PSMs to 3.5 Ansible IAT Server</t>
  </si>
  <si>
    <t>CyberArk - PSMs to 3.0 Ansible Servers</t>
  </si>
  <si>
    <t>CyberArk - 3.5 PSMs to 3.0 Ansible Servers</t>
  </si>
  <si>
    <t>CyberArk - PSMs to 3.5 Gitlab</t>
  </si>
  <si>
    <t>CyberArk - 3.5 PSMs to 3.5 Gitlab</t>
  </si>
  <si>
    <t>CyberArk - PSMs to 3.0 Gitlab</t>
  </si>
  <si>
    <t>CyberArk - 3.5 PSMs to 3.0 Gitlab</t>
  </si>
  <si>
    <t>CyberArk - PSMs to vCenter</t>
  </si>
  <si>
    <t>CyberArk - 3.5 PSMs to vCenter</t>
  </si>
  <si>
    <t>CyberArk - PSM to 3.5 NetScaler Servers</t>
  </si>
  <si>
    <t>CyberArk - PSM to 3.0 NetScaler Servers</t>
  </si>
  <si>
    <t>CyberArk - PSM to 3.5 EIP Servers</t>
  </si>
  <si>
    <t>CyberArk - PSM to 3.0 EIP Servers</t>
  </si>
  <si>
    <t>[Disabled]  CyberArk - CyberArk Nozomi TEST Rule</t>
  </si>
  <si>
    <t>CyberArk - 3.5 and 3.0 CyberArk Servers to 3.5 and 3.0 GitLab</t>
  </si>
  <si>
    <t>CyberArk - 3.5 and 3.0 CyberArk Servers to 3.0 Ansible</t>
  </si>
  <si>
    <t>CyberArk - 3.5 AD RDP Server to CyberArk CCP Servers</t>
  </si>
  <si>
    <t>CyberArk - 3.5 AD RDP Server to 3.5 Password Vault</t>
  </si>
  <si>
    <t>CyberArk - Password Vault to 3.0 iDrac Servers</t>
  </si>
  <si>
    <t>CyberArk - Watford Ignition Field Gateway to HTML 5 Gateway</t>
  </si>
  <si>
    <t>CyberArk - CyberArk to vCenter Servers</t>
  </si>
  <si>
    <t>ForgeRock - AM and IDM Console Access</t>
  </si>
  <si>
    <t>ForgeRock - 3.5 Servers to IDM Data Store non-prod</t>
  </si>
  <si>
    <t>ForgeRock - 3.0 Servers to IDM Data Store non-prod</t>
  </si>
  <si>
    <t>ForgeRock - 3.0 Servers to IDM Data Store</t>
  </si>
  <si>
    <t>ForgeRock - Directory Services Replication test</t>
  </si>
  <si>
    <t>ForgeRock - 3.5 AM and IDM to LB</t>
  </si>
  <si>
    <t>ForgeRock - 3.0 AM and IDM to LB</t>
  </si>
  <si>
    <t>ForgeRock - 3.5 ForgeRock Servers to DS Servers</t>
  </si>
  <si>
    <t>ForgeRock - DS Replication</t>
  </si>
  <si>
    <t>ForgeRock - 3.5 CyberArk to ForgeRock NonProd LTMs</t>
  </si>
  <si>
    <t>ForgeRock - 3.5 CyberArk to ForgeRock Prod LTMs</t>
  </si>
  <si>
    <t>ForgeRock - 3.0 CyberArk to ForgeRock Prod LTMs</t>
  </si>
  <si>
    <t>ForgeRock - 3.5 Ignition Servers to ForgeRock LTMs</t>
  </si>
  <si>
    <t>ForgeRock - 3.0 SCADA Pilot Frontend to 3.5 ForgeRock</t>
  </si>
  <si>
    <t>ForgeRock - 3.5 Claroty Servers to ForgeRock LTMs</t>
  </si>
  <si>
    <t>ForgeRock - FAS Server to BVL CA Server</t>
  </si>
  <si>
    <t>ForgeRock - Houston SNIP to ForgeRock LTMs</t>
  </si>
  <si>
    <t>ForgeRock - AM Servers to LB</t>
  </si>
  <si>
    <t>ForgeRock - VIPs to 3.5 AM Console Servers</t>
  </si>
  <si>
    <t>ForgeRock - iOPS server to ForgeRock LBs</t>
  </si>
  <si>
    <t>ForgeRock - Intrazone Communication between ForgeRock DS</t>
  </si>
  <si>
    <t>ForgeRock - Internal MC to AS Communication bi-directional</t>
  </si>
  <si>
    <t>ForgeRock - AS Servers to Internal MCs</t>
  </si>
  <si>
    <t>[Disabled]  ForgeRock - 3.5 Internal MC Server to AS</t>
  </si>
  <si>
    <t>ForgeRock - AS Servers to 3.5 MC Server</t>
  </si>
  <si>
    <t>ForgeRock - NetScalers to ForgeRock LBs</t>
  </si>
  <si>
    <t>ForgeRock - Citrix Servers to ForgeRock LTMs</t>
  </si>
  <si>
    <t>ForgeRock - BVL MC and HOC MC SSH Access bi-directional</t>
  </si>
  <si>
    <t>ForgeRock - OT Laptops to ForgeRock IDP</t>
  </si>
  <si>
    <t>ForgeRock - COPOT to ForgeRock TEMP</t>
  </si>
  <si>
    <t>ForgeRock - COPOT to ForgeRock</t>
  </si>
  <si>
    <t>ForgeRock - Laptop Staging to Test Server</t>
  </si>
  <si>
    <t>ForgeRock - Laptops to ForgeRock LTM</t>
  </si>
  <si>
    <t>[Disabled]  ForgeRock - MC to LB</t>
  </si>
  <si>
    <t>[Disabled]  ForgeRock - LB to AS Servers</t>
  </si>
  <si>
    <t>ForgeRock - LBs to Backend Services</t>
  </si>
  <si>
    <t>ForgeRock - MC Server to FR LB</t>
  </si>
  <si>
    <t>ForgeRock - AS Servers to FR LB</t>
  </si>
  <si>
    <t>[Disabled]  ForgeRock - Internal AS Replication</t>
  </si>
  <si>
    <t>Forgerock - XSPOC to ForgeRock LTM</t>
  </si>
  <si>
    <t>[Disabled]  ForgeRock - Backups to 3.5 ForgeRock</t>
  </si>
  <si>
    <t>[Disabled]  ForgeRock - Backups to 3.0 ForgeRock</t>
  </si>
  <si>
    <t>ForgeRock - VDI to 3.5 FR Servers</t>
  </si>
  <si>
    <t>ForgeRock - VDI to 3.0 FR Servers</t>
  </si>
  <si>
    <t>ForgeRock - VDI to NetScaler Gateway</t>
  </si>
  <si>
    <t>ForgeRock - VDI to SFTP Servers</t>
  </si>
  <si>
    <t>ForgeRock - Windows Server to CyberArk API Calls</t>
  </si>
  <si>
    <t>Conjur - 3.0 Dev Servers to SecretVault VIP</t>
  </si>
  <si>
    <t>Conjur - 3.5 LB to Conjur 3.5 Servers</t>
  </si>
  <si>
    <t>Conjur - Conjur API Access</t>
  </si>
  <si>
    <t>Conjur - PVWA API Access</t>
  </si>
  <si>
    <t>Conjur - 3.0 Zones to SecretVault and Access</t>
  </si>
  <si>
    <t>Conjur -  LB to HTTP Endpoints</t>
  </si>
  <si>
    <t>Conjur - 3.5 Dev Conjur to VIP for Postgre Replication</t>
  </si>
  <si>
    <t>Conjur - 3.0 Prod components to 3.5 Prod Components</t>
  </si>
  <si>
    <t>Conjur - Conjur UI access to LB</t>
  </si>
  <si>
    <t>Conjur - Vault Synchronizer to 3.0 CyberArk Vaults</t>
  </si>
  <si>
    <t>Conjur - Vault Synchronizer to 3.5 CyberArk Vaults</t>
  </si>
  <si>
    <t>Conjur - Dev 3.0 Followers to standbys leader Health Check</t>
  </si>
  <si>
    <t>Conjur - DR Active Nodes to 3.0 Followers and Standbys</t>
  </si>
  <si>
    <t>Conjur - Dev 3.5 Followers to standbys leader Health Check</t>
  </si>
  <si>
    <t>Conjur - 3.0 Dev Components to 3.5 Dev Components</t>
  </si>
  <si>
    <t>Conjur - 3.5 Prod Servers to Load Balancer VIPS</t>
  </si>
  <si>
    <t>Conjur - 3.0 Prod Servers to Load Balancer VIPS</t>
  </si>
  <si>
    <t>Conjur - Vault Synchronizer to DR Vault Servers</t>
  </si>
  <si>
    <t>Conjur - 3.5 Conjur Servers to 3.0 CyberArk Vault</t>
  </si>
  <si>
    <t>Conjur - 3.0 Conjur Servers to 3.0 CyberArk Vault</t>
  </si>
  <si>
    <t>Conjur - 3.5 Conjur Servers to Dev - Health Page</t>
  </si>
  <si>
    <t>Conjur - 3.0 Conjur Servers to Dev - Health Page</t>
  </si>
  <si>
    <t>Nozomi - 3.0 EWS to 3.0 Nozomi Consoles</t>
  </si>
  <si>
    <t>Nozomi - 3.0 EWS to 3.5 Nozomi Consoles</t>
  </si>
  <si>
    <t>Nozomi - 3.0 EWS to Tower Sensors</t>
  </si>
  <si>
    <t>[Disabled]  Nozomi - 3.0 EWS to Tower Sensors No UID</t>
  </si>
  <si>
    <t>Nozomi - 3.0 CMC Servers to 3.5 CMC Servers</t>
  </si>
  <si>
    <t>Nozomi - 3.0 CMC Server Communication</t>
  </si>
  <si>
    <t>Nozomi - DC Sensors to 3.0 CMCs</t>
  </si>
  <si>
    <t>Nozomi - Nozomi Tower to 3.0 Consoles</t>
  </si>
  <si>
    <t>Nozomi - EWS to 3.0 Nozomi Servers</t>
  </si>
  <si>
    <t>Nozomi - EWS to 3.5 Nozomi Servers</t>
  </si>
  <si>
    <t>Nozomi - EWS Field Ops to Nozomi Towers</t>
  </si>
  <si>
    <t>Claroty - BVL Site Claroty to DMZ SRA</t>
  </si>
  <si>
    <t>[Disabled]  Claroty - Site to EWS Zones</t>
  </si>
  <si>
    <t>[Disabled]  Claroty - BVL Site to 3.0 Zones</t>
  </si>
  <si>
    <t>Claroty - Site to Panorama and SolarWinds</t>
  </si>
  <si>
    <t>Claroty - 3.0 Sites to 3.5 Claroty SAC</t>
  </si>
  <si>
    <t>Claroty - 3.0 to 3.5 Site-SAC Registration</t>
  </si>
  <si>
    <t>[Disabled]  Claroty - 3.0 Sites to 3.0 Sites bi-directional</t>
  </si>
  <si>
    <t>[Disabled]  Claroty - 3.0 Sites to 3.0 Spare Sites</t>
  </si>
  <si>
    <t>Claroty - 3.0 Sites to 3.0 EWS Machines</t>
  </si>
  <si>
    <t>[Disabled]  Claroty - 3.0 EWS Machines to 3.0 Sites</t>
  </si>
  <si>
    <t>[Disabled]  Claroty - 3.0 EWS Machines to 3.5 Sites</t>
  </si>
  <si>
    <t>Claroty - BVL GSLB to BVL Claroty Primary and Secondary Nodes</t>
  </si>
  <si>
    <t>[Disabled]  Claroty - AD to 3.5 Claroty Servers</t>
  </si>
  <si>
    <t>[Disabled]  Claroty - AD to 3.0 Claroty Servers</t>
  </si>
  <si>
    <t>Claroty - Common Access to Groups I Manage ports</t>
  </si>
  <si>
    <t>Claroty - Sites to Permian Subnets</t>
  </si>
  <si>
    <t>Claroty - Sites to Bakken Subnets</t>
  </si>
  <si>
    <t>Claroty - Sites to Eagleford apps</t>
  </si>
  <si>
    <t>Claroty - Sites to Eagleford Ping and Traceroute</t>
  </si>
  <si>
    <t>Claroty - Claroty Sites to Delaware Subnets</t>
  </si>
  <si>
    <t>Claroty - Claroty Sites to Delaware Basin South</t>
  </si>
  <si>
    <t>Claroty - Claroty to Delaware Basin Midland North</t>
  </si>
  <si>
    <t>Claroty - Claroty to Delaware Basin West</t>
  </si>
  <si>
    <t>Claroty - Claroty to Delaware Basin East</t>
  </si>
  <si>
    <t>Claroty - Claroty to Delaware Midland South</t>
  </si>
  <si>
    <t>Claroty - Claroty to Delaware Ping Rule</t>
  </si>
  <si>
    <t>Claroty - Sites to Bakken Ping Rule</t>
  </si>
  <si>
    <t>Claroty - Sites to EOT Ping Rule</t>
  </si>
  <si>
    <t>Claroty - 3.0 Sites to TCOM Linux Boxes</t>
  </si>
  <si>
    <t>[Disabled]  Claroty - Sites to MSO EWS</t>
  </si>
  <si>
    <t>Claroty - Site to TCOM Tools</t>
  </si>
  <si>
    <t>[Disabled]  Claroty - Site to SuprOS Servers</t>
  </si>
  <si>
    <t>Claroty - Site to cnMaestro</t>
  </si>
  <si>
    <t>[Disabled]  Claroty - FR VDI to Claroty</t>
  </si>
  <si>
    <t>Claroty - Sites to EIP</t>
  </si>
  <si>
    <t>[Disabled]  Claroty - Claroty Pen Test Access</t>
  </si>
  <si>
    <t>[Disabled]  Claroty - Claroty Pen Test Access on VNC</t>
  </si>
  <si>
    <t>[Disabled]  Claroty - Claroty Pen Test Access on SSH</t>
  </si>
  <si>
    <t>[Disabled]  Claroty - Claroty Pen Test Access on RDP</t>
  </si>
  <si>
    <t>Claroty - Claroty SAC to FR LTM</t>
  </si>
  <si>
    <t>Claroty - Claroty SAC to SolarWinds SNMP</t>
  </si>
  <si>
    <t>EWS - MSO EWS to HMI Web Interfaces New UID</t>
  </si>
  <si>
    <t>EWS - MSO EWS to HMI Web Interfaces</t>
  </si>
  <si>
    <t>EWS - EWS to ForgeRock IDPs</t>
  </si>
  <si>
    <t>[Disabled]  EWS - EWS to HMI Web Interfaces</t>
  </si>
  <si>
    <t>[Disabled]  EWS - EWS to Bakken</t>
  </si>
  <si>
    <t>EWS - Remote Access to Eagleford apps</t>
  </si>
  <si>
    <t>EWS - Remote Access to Eagleford Ping and Traceroute</t>
  </si>
  <si>
    <t>[Disabled]  EWS - Remote Access to Delaware Basin West</t>
  </si>
  <si>
    <t>EWS - EWS to Permian Subnets</t>
  </si>
  <si>
    <t>EWS - EWS to Delaware Ping Rule</t>
  </si>
  <si>
    <t>EWS - Bakken HMI 3.0 EWS to 3.0 Gitlab</t>
  </si>
  <si>
    <t>EWS - Bakken HMI 3.0 EWS Servers to 3.0 Ansible Controllers</t>
  </si>
  <si>
    <t>EWS - Bakken HMI EWS Servers to Field MQTT Brokers</t>
  </si>
  <si>
    <t>BakkenHMI - Central IO to Field MQTT Brokers</t>
  </si>
  <si>
    <t>EWS - Common EWS Servers to 3.5 SFTP Access</t>
  </si>
  <si>
    <t>EWS - Common EWS Servers to 3.0 SFTP Access</t>
  </si>
  <si>
    <t>EWS - Bakken HMI EWS Servers to Ignition Edge HMIs</t>
  </si>
  <si>
    <t>EWS - Bakken HMI EWS Servers to Ignition Edge HMIs Websocket</t>
  </si>
  <si>
    <t>EWS - Bakken HMI to 3.5 Ignition Servers</t>
  </si>
  <si>
    <t>EWS - Bakken HMI to 3.0 Ignition Servers</t>
  </si>
  <si>
    <t>EWS - Bakken HMI to 3.0 Ignition Servers Ping</t>
  </si>
  <si>
    <t>EWS - Bakken HMI EWS to 3.0 Password Vault</t>
  </si>
  <si>
    <t>EWS - Common EWS Servers to Groups I Manage</t>
  </si>
  <si>
    <t>EWS - Common EWS Servers to 3.0 Switches</t>
  </si>
  <si>
    <t>EWS - Common EWS Servers to 3.5 Switches</t>
  </si>
  <si>
    <t>EWS - Common EWS Servers to Panorama</t>
  </si>
  <si>
    <t>[Disabled]  EWS - Common EWS Servers to Panorama ports</t>
  </si>
  <si>
    <t>EWS - Common EWS Servers to EDL Servers</t>
  </si>
  <si>
    <t>EWS - Workstations to SFTP Servers</t>
  </si>
  <si>
    <t>EWS - EWS Support Compliance to SolarWinds</t>
  </si>
  <si>
    <t>Scada EWS - 3.0 EWS servers to CyberArk Vault</t>
  </si>
  <si>
    <t>Scada EWS - 3.0 BVL Servers to 3.0 HOC Servers Bi-directional</t>
  </si>
  <si>
    <t>EWS - TCOM EWS to Field Access Apps</t>
  </si>
  <si>
    <t>EWS - TCOM EWS to Field Access Ports</t>
  </si>
  <si>
    <t>[Disabled]  EWS - Network EWS to EOT Firewalls Underlay</t>
  </si>
  <si>
    <t>EWS - Network EWS to Verizon Modems App</t>
  </si>
  <si>
    <t>EWS - Network EWS to Verizon Modems ping</t>
  </si>
  <si>
    <t>EWS - Network EWS to Verizon Modems</t>
  </si>
  <si>
    <t>EWS - Network EWS to ATT Modems</t>
  </si>
  <si>
    <t>EWS - TCOM EWS to TCOM Datacenter Tools apps</t>
  </si>
  <si>
    <t>EWS - TCOM EWS to TCOM Datacenter Tools</t>
  </si>
  <si>
    <t>EWS - TCOM EWS to TCOM Datacenter Tools RDP</t>
  </si>
  <si>
    <t>EWS - Non TCOM EWS to vCenter</t>
  </si>
  <si>
    <t>EWS - Non TCOM EWS to iDrac Servers</t>
  </si>
  <si>
    <t>EWS - TCOM EWS to Provision ports</t>
  </si>
  <si>
    <t>EWS - TCOM Portal Client to Aviat</t>
  </si>
  <si>
    <t>EWS - TCOM Portal Client to Aviat - ports</t>
  </si>
  <si>
    <t>EWS - TCOM to 3.0 IOT SSH and Web Interfaces</t>
  </si>
  <si>
    <t>EWS - EWS to 3.0 IOT Windows RDP</t>
  </si>
  <si>
    <t>EWS - TCOM to 3.5 IOT Ignition</t>
  </si>
  <si>
    <t>EWS - TCOM to 3.5 IOT Windows RDP</t>
  </si>
  <si>
    <t>EWS - Bakken HMI 3.0 EWS to 3.0 Gitlab GSLB</t>
  </si>
  <si>
    <t>EWS - Bakenn HMI 3.0 EWS to 3.5 Gitlab</t>
  </si>
  <si>
    <t>EWS - Bakken HMI 3.0 EWS to 3.5 Gitlab GSLB</t>
  </si>
  <si>
    <t>[Disabled]  EWS - EWS to Roc800</t>
  </si>
  <si>
    <t>EWS - TCOM EWS Ping rule</t>
  </si>
  <si>
    <t>EWS - EWS to BakkenHMI Frontend GSLB</t>
  </si>
  <si>
    <t>EWS - EWS to 3.0 Kafka Control Centers</t>
  </si>
  <si>
    <t>EWS - EWS to 3.0 Kafka Control Centers ports</t>
  </si>
  <si>
    <t>EWS - EWS to 3.0 Kafka SSH</t>
  </si>
  <si>
    <t>EWS - EWS to 3.0 Houston Kafka SSH DR</t>
  </si>
  <si>
    <t>EWS - EWS to Tower Firewalls and Switches</t>
  </si>
  <si>
    <t>EWS - 3.0 Workstations to File Share</t>
  </si>
  <si>
    <t>COPOT - Laptops to File Share</t>
  </si>
  <si>
    <t>[Disabled]  EWS - DMZ Workstations to File Share</t>
  </si>
  <si>
    <t>EWS - SCADA EFWorkstation  to Laptop Staging</t>
  </si>
  <si>
    <t>EWS - Laptop Staging to SCADA EFWorkstation SMB</t>
  </si>
  <si>
    <t>EWS - EWS to SFTP Web Client</t>
  </si>
  <si>
    <t>EWS - OTBase EWS to SFTP Web Client</t>
  </si>
  <si>
    <t>EWS - EWS Servers to Houston DSE OPS</t>
  </si>
  <si>
    <t>EWS - EWS to XSPOC</t>
  </si>
  <si>
    <t>[Disabled]  EWS - EWS to Groups Managed</t>
  </si>
  <si>
    <t>EWS - EWS to EDL List</t>
  </si>
  <si>
    <t>EWS - Claroty EWS to Laptop Staging</t>
  </si>
  <si>
    <t>EWS - EWS to 3.5 DR ConnProd Cluster</t>
  </si>
  <si>
    <t>EWS - EWS to 3.0 DR ConnProd Cluster</t>
  </si>
  <si>
    <t>EWS - EWS to Houston DB Server</t>
  </si>
  <si>
    <t>EWS - EWS to Houston Cassandra Servers</t>
  </si>
  <si>
    <t>EWS - EWS to Kafka Control Center</t>
  </si>
  <si>
    <t>EWS - EWS to Ops Center Proxy</t>
  </si>
  <si>
    <t>EWS - BakkenHMI to Field Gitlab Server</t>
  </si>
  <si>
    <t>EWS - General EWS to 3.5 Gitlab</t>
  </si>
  <si>
    <t>[Disabled]  EWS - EWS to ConnProd Servers</t>
  </si>
  <si>
    <t>EWS - EWS to Cassandra Nodes</t>
  </si>
  <si>
    <t>EWS - EWS to NetScaler Gateway</t>
  </si>
  <si>
    <t>EWS - EWS to Supros</t>
  </si>
  <si>
    <t>EWS - OTBase EWS to Supros</t>
  </si>
  <si>
    <t>EWS - EWS to CNMaestro</t>
  </si>
  <si>
    <t>EWS - OTBase EWS to CNMaestro</t>
  </si>
  <si>
    <t>EWS - EWS to 3.0 EIP</t>
  </si>
  <si>
    <t>EWS - EWS to 3.5 EIP</t>
  </si>
  <si>
    <t>EWS - EWS to 3.5 Password Vault</t>
  </si>
  <si>
    <t>EWS - EWS to Password Vault</t>
  </si>
  <si>
    <t>EWS - EWS to CyberArk LB</t>
  </si>
  <si>
    <t>EWS - EWS to Password Vault Servers</t>
  </si>
  <si>
    <t>EWS - EWS to Bakken VLAN 1060</t>
  </si>
  <si>
    <t>EWS - EWS to Bakken Cameras</t>
  </si>
  <si>
    <t>EWS - EWS to Eagleford Cameras</t>
  </si>
  <si>
    <t>EWS - EWS to Eagleford Cameras ports</t>
  </si>
  <si>
    <t>EWS - EWS to EOT Cameras</t>
  </si>
  <si>
    <t>EWS - EWS Support Compliance to Eagleford Camera Server</t>
  </si>
  <si>
    <t>EWS - Ops Monitoring to Eagleford Camera Server Client</t>
  </si>
  <si>
    <t>Cameras - Eagleford Camera Server to Eagleford Cameras</t>
  </si>
  <si>
    <t>EWS - EWS to Eagleford MGMT</t>
  </si>
  <si>
    <t>EWS - EWS to NTP Server</t>
  </si>
  <si>
    <t>EWS - EWS to SolarWinds</t>
  </si>
  <si>
    <t>EWS - EWS to CyberArk</t>
  </si>
  <si>
    <t>EWS - EWS to 3.5 ServU</t>
  </si>
  <si>
    <t>EWS - EWS to 3.0 ServU</t>
  </si>
  <si>
    <t>EWS - EWS to 3.0 NetScaler</t>
  </si>
  <si>
    <t>EWS - EWS to 3.5 NetScaler</t>
  </si>
  <si>
    <t>EWS - EWS to 3.5 Splunk</t>
  </si>
  <si>
    <t>EWS - EWS to 3.5 Splunk SSL tcp-8000</t>
  </si>
  <si>
    <t>EWS - EWS to 3.0 Splunk</t>
  </si>
  <si>
    <t>EWS - EWS to 3.0 Splunk SSL tcp-8000</t>
  </si>
  <si>
    <t>EWS - Central 3.0 Support to 3.5 Claroty SAC Servers</t>
  </si>
  <si>
    <t>EWS - Central 3.0 Support to 3.0 Claroty Site Servers</t>
  </si>
  <si>
    <t>EWS - EWS to 3.0 Kafka Applications</t>
  </si>
  <si>
    <t>EWS - EWS to 3.0 Ansible</t>
  </si>
  <si>
    <t>EWS - EWS to 3.5 Kafka Applications</t>
  </si>
  <si>
    <t>EWS - EWS to 3.5 Kafka Houston Applications</t>
  </si>
  <si>
    <t>[Disabled]  EWS - EWS Intercommunication on SSH</t>
  </si>
  <si>
    <t>EWS - Central 3.0 Support to Carbon Black Servers</t>
  </si>
  <si>
    <t>EWS - Central 3.0 Support to Splunk 3.5 Servers</t>
  </si>
  <si>
    <t>EWS - Central 3.0 Support to Splunk 3.0 Servers</t>
  </si>
  <si>
    <t>EWS - Central 3.0 Support to 3.5 Symantec Servers</t>
  </si>
  <si>
    <t>EWS - Central 3.0 Support to 3.0 Symantec Servers</t>
  </si>
  <si>
    <t>EWS - Central 3.0 Support to 3.0 SolarWinds Servers</t>
  </si>
  <si>
    <t>EWS - Central 3.0 Support to 3.5 SolarWinds SFTP Servers</t>
  </si>
  <si>
    <t>EWS - Central 3.0 Support to Central 3.0 SCCM Servers</t>
  </si>
  <si>
    <t>EWS - Central 3.0 Support to L48 3.0 SCCM Servers</t>
  </si>
  <si>
    <t>EWS - Central 3.0 Support to WSUS servers</t>
  </si>
  <si>
    <t>EWS - Central 3.0 Support to 3.0 Automation Server</t>
  </si>
  <si>
    <t>EWS - Central 3.0 OT Support to Central 3.0 SCCM Console</t>
  </si>
  <si>
    <t>EWS - 3.0 Network Ops to FR VDI</t>
  </si>
  <si>
    <t>EWS - 3.0 Tool Server to 3.0 NetScaler</t>
  </si>
  <si>
    <t>EWS - 3.0 Tool Server to 3.5 NetScaler</t>
  </si>
  <si>
    <t>EWS - EWS to CHD VLAN 20</t>
  </si>
  <si>
    <t>EWS - EWS to OTBase Probing Servers</t>
  </si>
  <si>
    <t>EWS - OTBase EWS to OTApps</t>
  </si>
  <si>
    <t>EWS - OTBase EWS to 3.5 Password Vault</t>
  </si>
  <si>
    <t>EWS - OT 3.0 Support to ROCLink Backup Servers</t>
  </si>
  <si>
    <t>EWS - BakkenHMI EWS to 3.0 Ignition SQL Servers</t>
  </si>
  <si>
    <t>EWS - Linux Team to Satellite</t>
  </si>
  <si>
    <t>EWS - Linux Team to 3.5 OpenShift API</t>
  </si>
  <si>
    <t>EWS - Linux Team to 3.0 OpenShift API</t>
  </si>
  <si>
    <t>[Disabled]  EWS - Linux Team to OpenShift Keystore</t>
  </si>
  <si>
    <t>EWS - Linux Team to VMWare Console</t>
  </si>
  <si>
    <t>EWS - Linux Team to 3.5 Openshift Consoles</t>
  </si>
  <si>
    <t>EWS - Linux Team to 3.0 Openshift Consoles</t>
  </si>
  <si>
    <t>EWS - Linux Team to VSCode Server</t>
  </si>
  <si>
    <t>EWS - General EWS to 3.0 Gitalb</t>
  </si>
  <si>
    <t>EWS - Linux Team to 3.5 Linux Servers EDL</t>
  </si>
  <si>
    <t>EWS - Linux Team to 3.0 Linux Servers EDL</t>
  </si>
  <si>
    <t>EWS - Linux Team to Data Domain Backups</t>
  </si>
  <si>
    <t>EWS - EWS to Citrix Servers File Replication</t>
  </si>
  <si>
    <t>EWS - EWS to Ansible Dev Test Host</t>
  </si>
  <si>
    <t>EWS - EWS to Pure Storage Devices</t>
  </si>
  <si>
    <t>[Disabled]  EWS - Pure Storage Devices to EWS</t>
  </si>
  <si>
    <t>EWS - EWS to Brocade SAN Switches</t>
  </si>
  <si>
    <t>EWS - Brocade San Switches to EWS</t>
  </si>
  <si>
    <t>EWS - BVL Noc Switch Access</t>
  </si>
  <si>
    <t>EWS - EWS to KND Field Office</t>
  </si>
  <si>
    <t>EWS - EWS to KND Field Office Ping Only</t>
  </si>
  <si>
    <t>EWS - EWS to MID Field Office</t>
  </si>
  <si>
    <t>EWS - OT Support to VMWare Console</t>
  </si>
  <si>
    <t>EWS - EWS Support Compliance to BVLICSWAPT5000</t>
  </si>
  <si>
    <t>EWS - EWS to Rockwell Licensing</t>
  </si>
  <si>
    <t>OTAutomation - Automation Server to ServU</t>
  </si>
  <si>
    <t>OTAutomation - Automation Server to Panorama</t>
  </si>
  <si>
    <t>PureArray - Brocade San Switches to SFTP Server</t>
  </si>
  <si>
    <t>PureArray - PureArray Communication for File Replication</t>
  </si>
  <si>
    <t>PureArray - PureArray Replication Server bi-directional</t>
  </si>
  <si>
    <t>Rockwell - Rockwell File Transfer via SFTP</t>
  </si>
  <si>
    <t>Bakken HMI - Ansible to Bakken HMIs</t>
  </si>
  <si>
    <t>BakkenHMI - Ansible to RSync Servers</t>
  </si>
  <si>
    <t>BakkenHMI - Ansible to Ignition MP Servers</t>
  </si>
  <si>
    <t>Bakken HMI - Ansible 3.0 Execution Nodes to EDL GSLB</t>
  </si>
  <si>
    <t>Connprod - CP Clusters to DB and ENGG Servers</t>
  </si>
  <si>
    <t>Connprod - 3.0 Connprod Servers to 3.5 NGINX Proxy</t>
  </si>
  <si>
    <t>Connprod - Asset Solver and CP File Replication and Migration</t>
  </si>
  <si>
    <t>Connprod - Prod Cluster to Storage Cluster</t>
  </si>
  <si>
    <t>Connprod - 3.5 Clusters to Email Servers</t>
  </si>
  <si>
    <t>Connprod - 3.0 Clusters to Email Servers</t>
  </si>
  <si>
    <t>Connprod - 3.0 Clusters to Kafka</t>
  </si>
  <si>
    <t>Connprod - Kafka to 3.0 Clusters</t>
  </si>
  <si>
    <t>Connprod - CP AS to SFTP Web Client</t>
  </si>
  <si>
    <t>ETL - Remote Operation Servers to OT Database Servers</t>
  </si>
  <si>
    <t>ETL - Houston ETL Server to DR Web Server</t>
  </si>
  <si>
    <t>[Disabled]  CPStore - 3.0 Cluster Subnets to SQL Servers in 3.5 Cluster</t>
  </si>
  <si>
    <t>CPStore - 3.0 Cluster Subnets to SQL Servers in 3.0 Cluster</t>
  </si>
  <si>
    <t>[Disabled]  CPStore - 3.0 Cluster Subnets to SQL Servers in 3.5 tcp-30432</t>
  </si>
  <si>
    <t>CPStore - 3.0 Cluster Subnets to SQL Servers in 3.0 tcp-30432</t>
  </si>
  <si>
    <t>Cygnet - Cygnet data to XSPOC 1</t>
  </si>
  <si>
    <t>Cygnet - Cygnet data to XSPOC 2</t>
  </si>
  <si>
    <t>Cygnet XSPOC - EWS to 3.5 Scada Servers</t>
  </si>
  <si>
    <t>Cygnet XSPOC - EWS to 3.5 Scada Servers Non Cygnet Scada</t>
  </si>
  <si>
    <t>Pi - EWS to 3.5 Pi Servers ports</t>
  </si>
  <si>
    <t>Cygnet XSPOC - EWS to 3.0 Scada Servers</t>
  </si>
  <si>
    <t>Cygnet XSPOC - EWS to 3.0 Scada Servers Non Cygnet Scada</t>
  </si>
  <si>
    <t>EWS to EF Wkstn for RDP</t>
  </si>
  <si>
    <t>Cygnet XSPOC - EWS to HiveMQ Servers</t>
  </si>
  <si>
    <t>HiveMQ - NetScaler to HiveMQ</t>
  </si>
  <si>
    <t>Edge Bakken devices to HiveMQ VIP</t>
  </si>
  <si>
    <t>Edge Bakken devices to HiveMQ VIP ports</t>
  </si>
  <si>
    <t>Cygnet XSPOC - EWS to 3.0 Scada Servers Non Cygnet Scada cim</t>
  </si>
  <si>
    <t>Cygnet - Cygnet iOPS Midland</t>
  </si>
  <si>
    <t>[Disabled]  TEMP Cygnet - Tower PLC to Tower PLC</t>
  </si>
  <si>
    <t>[Disabled]  TEMP Cygnet - Tower PLC to Tower PLC ports</t>
  </si>
  <si>
    <t>Cygnet - Cygnet iOPS Delaware</t>
  </si>
  <si>
    <t>Cygnet - Wonderware Kafka data to and from Scada</t>
  </si>
  <si>
    <t>Cygnet - Cygnet support file transfer process</t>
  </si>
  <si>
    <t>[Disabled]  Cygnet - Cygnet support file transfer process cim port</t>
  </si>
  <si>
    <t>Cygnet - BVL to HOU Cygnet Replication Bakken</t>
  </si>
  <si>
    <t>Cygnet - BVL to HOU Cygnet Replication Delaware</t>
  </si>
  <si>
    <t>Cygnet - BVL to HOU Cygnet Replication Eagleford</t>
  </si>
  <si>
    <t>Cygnet - BVL to HOU Cygnet Replication Midland</t>
  </si>
  <si>
    <t>Cygnet - BVL to HOU Cygnet Replication ports Bakken</t>
  </si>
  <si>
    <t>Cygnet - BVL to HOU Cygnet Replication ports Delaware</t>
  </si>
  <si>
    <t>Cygnet - BVL to HOU Cygnet Replication ports Eagleford</t>
  </si>
  <si>
    <t>Cygnet - BVL to HOU Cygnet Replication ports Midland</t>
  </si>
  <si>
    <t>Cygnet - Cygnet 3.5 Servers to 3.0 Scada Servers Bakken</t>
  </si>
  <si>
    <t>Cygnet - Cygnet 3.5 Servers to 3.0 Scada Servers Delaware</t>
  </si>
  <si>
    <t>Cygnet - Cygnet 3.5 Servers to 3.0 Scada Servers Eagleford</t>
  </si>
  <si>
    <t>Cygnet - Cygnet 3.5 Servers to 3.0 Scada Servers Midland</t>
  </si>
  <si>
    <t>Cygnet - Cygnet 3.5 Servers to 3.0 Scada Servers Management</t>
  </si>
  <si>
    <t>Cygnet - Cygnet 3.5 Servers to 3.0 Scada Servers File Transfer</t>
  </si>
  <si>
    <t>Cygnet - Bastion Control and Monitoring 3.5</t>
  </si>
  <si>
    <t>Cygnet - Bastion Control and Monitoring 3.0</t>
  </si>
  <si>
    <t>SCADA - Bastion Control and Monitoring 3.0 and 3.5 cim port</t>
  </si>
  <si>
    <t>Cygnet - 3.5 Bastion Control and Monitoring to 3.5 ports</t>
  </si>
  <si>
    <t>Cygnet - 3.5 Bastion Control and Monitoring to 3.0 ports</t>
  </si>
  <si>
    <t>Cygnet - 3.0 Bastion Control and Monitoring to 3.5 ports</t>
  </si>
  <si>
    <t>Cygnet - 3.0 Bastion Control and Monitoring to 3.0 ports</t>
  </si>
  <si>
    <t>Cygnet - FMS - Autosol export to Support Server</t>
  </si>
  <si>
    <t>FMS - Citrix access to FMS alarm manager</t>
  </si>
  <si>
    <t>Cygnet - Citrix Cygnet Server to 3.0 Cygnet</t>
  </si>
  <si>
    <t>Cygnet - Citrix Cygnet Server to 3.5 Cygnet</t>
  </si>
  <si>
    <t>Cygnet - 3.0 Cygnet Support to 3.5 XSPOC Polling</t>
  </si>
  <si>
    <t>Cygnet - BVL to HOU Bastion</t>
  </si>
  <si>
    <t>Citrix - DR Server to License Server</t>
  </si>
  <si>
    <t>Citrix - License Server to DR</t>
  </si>
  <si>
    <t>Citrix - Servers to Deliver Controller via VDA communication</t>
  </si>
  <si>
    <t>Citrix - Communication to Directory and Delivery Controllers</t>
  </si>
  <si>
    <t>Citrix - Communication between Delivery Controllers</t>
  </si>
  <si>
    <t>Citrix - Citrix Virtual Apps and Desktops to SQL Database</t>
  </si>
  <si>
    <t>Citrix - Citrix to vCenter Servers</t>
  </si>
  <si>
    <t>Citrix - OT zones to Citrix Applications</t>
  </si>
  <si>
    <t>Citrix - XML traffic and STA</t>
  </si>
  <si>
    <t>Citrix - 3.5 to Storefront VIP</t>
  </si>
  <si>
    <t>Citrix - 3.0 Citrix Servers to CP Prod Website</t>
  </si>
  <si>
    <t>Citrix - 3.0 Citrix Servers to 3.5 Web Client</t>
  </si>
  <si>
    <t>Citrix - 3.0 Citrix Servers to CyberArk Vault</t>
  </si>
  <si>
    <t>Citrix - Citrix Servers to OT Apps</t>
  </si>
  <si>
    <t>Citrix - Citrix VDAs and Storefront to FAS Servers</t>
  </si>
  <si>
    <t>Citrix - Citrix HOU servers to Houston Server for DR</t>
  </si>
  <si>
    <t>Citrix - NetScaler Gateway Server Communication</t>
  </si>
  <si>
    <t>Citrix - Servers to Smarten Access</t>
  </si>
  <si>
    <t>Citrix - Houston Citrix Servers to Houston SFTP Server-hoc</t>
  </si>
  <si>
    <t>Citrix - Servers to OT File Share and Data Domain</t>
  </si>
  <si>
    <t>Citrix - Citrix Servers to DFS Servers apps</t>
  </si>
  <si>
    <t>Citrix - BVL Citrix Servers to Backups</t>
  </si>
  <si>
    <t>Citrix - Citrix Servers to WEM Server</t>
  </si>
  <si>
    <t>Wonderware Ping - hMRO to Cisco SDWAN</t>
  </si>
  <si>
    <t>Wonderware - Bakken Citrix Server BiDi to Wonderware 3.0</t>
  </si>
  <si>
    <t>Wonderware - Bakken Citrix Server BiDi to Wonderware 3.0 port</t>
  </si>
  <si>
    <t>Wonderware - Bakken Citrix Server BiDi to Wonderware TEMP</t>
  </si>
  <si>
    <t>Wonderware - Bakken Servers to hMRO Scada Subnets</t>
  </si>
  <si>
    <t>Wonderware - EF Citrix Server BiDi to Wonderware 3.0 ping</t>
  </si>
  <si>
    <t>Wonderware - EF Citrix Server BiDi to Wonderware 3.0</t>
  </si>
  <si>
    <t>Wonderware - EF Citrix Server BiDi to Wonderware 3.0 ports</t>
  </si>
  <si>
    <t>Wonderware - EF Servers to hMRO Scada Subnets</t>
  </si>
  <si>
    <t>Wonderware - Delaware Citrix Servers BiDi to Wonderware 3.0</t>
  </si>
  <si>
    <t>Wonderware - Delaware Citrix Servers BiDi to 3.0 Ports</t>
  </si>
  <si>
    <t>Wonderware - Delaware Wonderware Servers to Permian L2 LTE</t>
  </si>
  <si>
    <t>Wonderware - EF wkstns to WW Galaxy ping and traceroute</t>
  </si>
  <si>
    <t>Wonderware - EF wkstns to WW Galaxy</t>
  </si>
  <si>
    <t>Wonderware - WW Galaxy to EF wkstns</t>
  </si>
  <si>
    <t>Wonderware - Gonzales-EF wkstn to WW Galaxy and Citrix</t>
  </si>
  <si>
    <t>Wonderware - WW Galaxy and Citrix to Gonzales-EF wkstn</t>
  </si>
  <si>
    <t>Wonderware - Kenedy-EF wkstn to WW Galaxy</t>
  </si>
  <si>
    <t>Wonderware - Kenedy-EF wkstn to WW Galaxy ping and traceroute</t>
  </si>
  <si>
    <t>Wonderware - Kenedy-EF-wkstn to SQL Server</t>
  </si>
  <si>
    <t>Wonderware - Gonzales-WF-wkstn to SQL Server</t>
  </si>
  <si>
    <t>Wonderware - Plesanton-WF-wkstn to SQL Server</t>
  </si>
  <si>
    <t>Wonderware - WW Galaxy and Citrix to Kenedy-EF wkstn</t>
  </si>
  <si>
    <t>Wonderware - Pleasonton-EF wkstn to WW Galaxy</t>
  </si>
  <si>
    <t>Wonderware - WW Galaxy and Citrix to Pleasonton-EF</t>
  </si>
  <si>
    <t>Wonderware - Gonzales-EF wkstn to Historian</t>
  </si>
  <si>
    <t>Wonderware - Kenedy-EF wkstn to Historian</t>
  </si>
  <si>
    <t>Wonderware - Pleasanton-EF wkstn to Historian</t>
  </si>
  <si>
    <t>Wonderware - GonPleasKen-EF wkstn to Historian</t>
  </si>
  <si>
    <t>Wonderware - Citrix Delaware Server to 3.0 Delaware temp</t>
  </si>
  <si>
    <t>Wonderware - Oklahoma Citrix Server BiDi to Wonderware 3.0</t>
  </si>
  <si>
    <t>Wonderware - Oklahoma Citrix Server BiDi to Wonderware 3.0 port</t>
  </si>
  <si>
    <t>Wonderware - Oklahoma Citrix Server BiDi to Wonderware TEMP</t>
  </si>
  <si>
    <t>Wonderware - hMRO 3.0 OKC to COP Oklahoma 3.0</t>
  </si>
  <si>
    <t>Wonderware - hMRO 3.0 PLT to COP EF 3.0</t>
  </si>
  <si>
    <t>Wonderware - hMRO 3.0 CRO to COP EF 3.0</t>
  </si>
  <si>
    <t>Wonderware - hMRO 3.0 KDY to COP EF 3.0</t>
  </si>
  <si>
    <t>Wonderware - hMRO 3.0 DKN to COP BAK 3.0</t>
  </si>
  <si>
    <t>Wonderware - hMRO 3.0 PRB to COP Delaware-Permian 3.0</t>
  </si>
  <si>
    <t>Wonderware - hMRO 3.0 Upscada to COP Datahub</t>
  </si>
  <si>
    <t>Wonderware - EF Citrix Server BiDi to Wonderware TEMP</t>
  </si>
  <si>
    <t>Wonderware - Galaxy Server to EF Workstation Build Ping</t>
  </si>
  <si>
    <t>Wonderware Bakken to HiveMQ VIP</t>
  </si>
  <si>
    <t>Wonderware Bakken to HiveMQ VIP Ports</t>
  </si>
  <si>
    <t>Wonderware - Bakken to hMRO HiveMQ VIP Ports</t>
  </si>
  <si>
    <t>Wonderware - Wonderware 3.0 to 3.5 PI Web API</t>
  </si>
  <si>
    <t>Wonderware - Wonderware 3.0 to 3.5 PI Ancilliary</t>
  </si>
  <si>
    <t>Wonderware - SQL servers to Scada Data Hub</t>
  </si>
  <si>
    <t>Wonderware - Scada Data Hub to SQL servers</t>
  </si>
  <si>
    <t>Wonderware - Wonderware to Scada Data Hub</t>
  </si>
  <si>
    <t>Wonderware - Critical Defeat to Wonderware 2020 BiDi</t>
  </si>
  <si>
    <t>Wonderware - Critical Defeat to Wonderware 2020 BiDi ports</t>
  </si>
  <si>
    <t>Wonderware - Critical Defeat to Wonderware 2023 BiDi</t>
  </si>
  <si>
    <t>Wonderware - Critical Defeat to Wonderware 2023 BiDi ports</t>
  </si>
  <si>
    <t>Wonderware - Kafka data to and from Wonderware</t>
  </si>
  <si>
    <t>Wonderware - Wonderware integration processes</t>
  </si>
  <si>
    <t>Wonderware - COP OT to hMRO Field in DB-Perm</t>
  </si>
  <si>
    <t>Wonderware - COP OT to hMRO Field in DB-Perm - ports</t>
  </si>
  <si>
    <t>XSPOC - Permian XSPOC to Field Devices</t>
  </si>
  <si>
    <t>XSPOC - Permian XSPOC to Field Devices ports</t>
  </si>
  <si>
    <t>Snowflake Well test to XSPOC</t>
  </si>
  <si>
    <t>XSPOC - Avocet Well test to Permian XSPOC - 1</t>
  </si>
  <si>
    <t>XSPOC - XSPOC support file transfer process</t>
  </si>
  <si>
    <t>XSPOC - Mobile Web services to database servers</t>
  </si>
  <si>
    <t>XSPOC - XSPOC desktop apps to license server</t>
  </si>
  <si>
    <t>XSPOC - Citrix XSPOC application</t>
  </si>
  <si>
    <t>[Disabled]  XSPOC - XSPOC data to Cygnet 1</t>
  </si>
  <si>
    <t>Cygnet - BVL to HOU Bastion File Transfer</t>
  </si>
  <si>
    <t>Cygnet - Cygnet Replication ConnProd Eagleford</t>
  </si>
  <si>
    <t>Cygnet - Cygnet Replication ConnProd Permian</t>
  </si>
  <si>
    <t>Cygnet - Cygnet Replication ConnProd Bakken</t>
  </si>
  <si>
    <t>Cygnet - Cygnet Replication ConnProd Eagleford ports</t>
  </si>
  <si>
    <t>Cygnet - Cygnet Replication ConnProd Permian ports</t>
  </si>
  <si>
    <t>Cygnet - Cygnet Replication ConnProd Bakken ports</t>
  </si>
  <si>
    <t>Cygnet - XSPOC OT Support File Transfer</t>
  </si>
  <si>
    <t>Cygnet - XSPOC DMZ Support File Transfer</t>
  </si>
  <si>
    <t>Cygnet - Bakken Cygnet to Field Devices</t>
  </si>
  <si>
    <t>Cygnet - Bakken Cygnet to Field Devices ports</t>
  </si>
  <si>
    <t>XSPOC - Bakken XSPOC to Field Devices</t>
  </si>
  <si>
    <t>XSPOC - Bakken XSPOC to Field Devices ports</t>
  </si>
  <si>
    <t>XSPOC - 3.5 XSPOC to 3.0 Log Shipping and File transfer</t>
  </si>
  <si>
    <t>XSPOC - 3.0 XSPOC to 3.5 Log Shipping and File transfer</t>
  </si>
  <si>
    <t>XSPOC - 3.0 XSPOC to 3.0 Log Shipping and File transfer</t>
  </si>
  <si>
    <t>XSPOC - Midland XSPOC 3.5 to Database</t>
  </si>
  <si>
    <t>XSPOC - Delaware XSPOC 3.5 to Database</t>
  </si>
  <si>
    <t>XSPOC - Citrix XSPOC Desktop apps - ports</t>
  </si>
  <si>
    <t>XSPOC - XSPOC Citrix to Smarten Access Bakken</t>
  </si>
  <si>
    <t>[Disabled]  XSPOC - XSPOC Citrix to Smarten Access Midland</t>
  </si>
  <si>
    <t>XSPOC - XSPOC Citrix to Smarten Access Midland no UID</t>
  </si>
  <si>
    <t>XSPOC - XSPOC Citrix to Smarten Access Delaware</t>
  </si>
  <si>
    <t>XSPOC - XSPOC Citrix to Smarten Access Permian</t>
  </si>
  <si>
    <t>XSPOC - Delaware XSPOC to Verizon Modems</t>
  </si>
  <si>
    <t>XSPOC - Data Domain Restore to Servers</t>
  </si>
  <si>
    <t>XSPOC - Delaware XSPOC to Verizon Modems ports</t>
  </si>
  <si>
    <t>XSPOC - XSPOC Mobile Users Ports</t>
  </si>
  <si>
    <t>[Disabled]  XSPOC - Midland XSPOC to Field Devices</t>
  </si>
  <si>
    <t>[Disabled]  XSPOC - Midland XSPOC to Field Devices ports</t>
  </si>
  <si>
    <t>[Disabled]  XSPOC - FR VDI to XSPOC Mobile</t>
  </si>
  <si>
    <t>Cygnet - Cygnet MSSQL</t>
  </si>
  <si>
    <t>Cygnet - Eagle Ford Cygnet to Field Devices</t>
  </si>
  <si>
    <t>Cygnet - Eagle Ford Cygnet to Field Devices ports</t>
  </si>
  <si>
    <t>Cygnet - Midland Cygnet to Field Devices</t>
  </si>
  <si>
    <t>Cygnet - Midland Cygnet to Field Devices ports</t>
  </si>
  <si>
    <t>Cygnet - Delaware Cygnet to Field Devices</t>
  </si>
  <si>
    <t>Cygnet - Delaware Cygnet to Field Devices ports</t>
  </si>
  <si>
    <t>Cygnet - Eagle Ford Cygnet to ATT Modems</t>
  </si>
  <si>
    <t>Cygnet - Eagle Ford Cygnet to ATT Modems ports</t>
  </si>
  <si>
    <t>Cygnet - Cygnet to Verizon Modems</t>
  </si>
  <si>
    <t>Cygnet - Cygnet to Verizon Modems ports</t>
  </si>
  <si>
    <t>Cygnet - Bakken to BGAN Satellite Modems</t>
  </si>
  <si>
    <t>[Disabled]  Cygnet - Bakken to BGAN Satellite Modems ports</t>
  </si>
  <si>
    <t>Cygnet - Cygnet to OT SBC apps</t>
  </si>
  <si>
    <t>Cygnet - Cygnet to OT SBC apps-1-1-2</t>
  </si>
  <si>
    <t>[Disabled]  Cygnet - Cygnet to OT SBC ports</t>
  </si>
  <si>
    <t>Cygnet - OT SBC to Enterprise Cisco CallManagers</t>
  </si>
  <si>
    <t>Cygnet - OT SBC to Enterprise AudioCodecs Advanced Routing Mgr</t>
  </si>
  <si>
    <t>Cygnet - OT SBC to Enterprise OVOC Server apps</t>
  </si>
  <si>
    <t>Cygnet - OT SBC to Enterprise OVOC Server ports</t>
  </si>
  <si>
    <t>Cygnet - BDS and SKB OPC tunneller to OT for Cygnet ICS</t>
  </si>
  <si>
    <t>Cygnet - Cygnet - Saxfer to Cygnet servers</t>
  </si>
  <si>
    <t>Cygnet - Cygnet - Citrix Cygnet to Cygnet Saxfer</t>
  </si>
  <si>
    <t>Cygnet - Citrix to Cygnet OPC Servers</t>
  </si>
  <si>
    <t>Cygnet - Connprod AS Servers to OPC DataRelay Servers</t>
  </si>
  <si>
    <t>Cygnet - Citrix to Cygnet GNS Servers</t>
  </si>
  <si>
    <t>Cygnet - Alarm dashboard to Cygnet Midland</t>
  </si>
  <si>
    <t>Cygnet - Field notes Eagle Ford</t>
  </si>
  <si>
    <t>Cygnet - Cygnet Server to Roc800</t>
  </si>
  <si>
    <t>Cygnet - FR VDI to iOPS</t>
  </si>
  <si>
    <t>[Disabled]  Cygnet - FR VDI to iOPS ports</t>
  </si>
  <si>
    <t>Roclink - Eagleford Backup Server to Field Devices</t>
  </si>
  <si>
    <t>Roclink - Bakken Backup Server to Field Devices</t>
  </si>
  <si>
    <t>Roclink - Backup Server to File Server</t>
  </si>
  <si>
    <t>Roclink -Bakken Backup Server to Field devices MRO</t>
  </si>
  <si>
    <t>Roclink -Eagleford  Backup Server to Field devices MRO</t>
  </si>
  <si>
    <t>Factory talk asset center Eagleford MRO</t>
  </si>
  <si>
    <t>Ignition - Lsyncd Image Sync</t>
  </si>
  <si>
    <t>Ignition - Servers to SQL to OT-Transit</t>
  </si>
  <si>
    <t>BakkenHMI - Message Processor to Chariot API</t>
  </si>
  <si>
    <t>Ignition - SQL to SQL to OT-Transit</t>
  </si>
  <si>
    <t>Ignition - SQL to SQL to OT-Transit ports</t>
  </si>
  <si>
    <t>Ignition - SQL Windows Cluster to OT Transit</t>
  </si>
  <si>
    <t>Ignition - Message Processor Access to SQL</t>
  </si>
  <si>
    <t>Ignition - OT Ignition Control Through OT-DRTransit</t>
  </si>
  <si>
    <t>BakkenHMI - Ignition Management to Field Servers</t>
  </si>
  <si>
    <t>Ignition - MGMT to Field MQTT</t>
  </si>
  <si>
    <t>Ignition - Field Towers to MGMT</t>
  </si>
  <si>
    <t>Ignition - 3.0 IO to 3.5 Frontend ports</t>
  </si>
  <si>
    <t>[Disabled]  Ignition - 3.0 IO to 3.0 Frontend ports</t>
  </si>
  <si>
    <t>Ignition - 3.0 MGMT to 3.5 Gateways ports</t>
  </si>
  <si>
    <t>Ignition - 3.0 MGMT to 3.0 Gateways ports</t>
  </si>
  <si>
    <t>[Disabled]  TEMP - Ignition - Simulation of Edge and Camera MQTT apps</t>
  </si>
  <si>
    <t>[Disabled]  TEMP - Ignition - Simulation of Edge and Camera MQTT ports</t>
  </si>
  <si>
    <t>[Disabled]  Ignition - Bartlesville to Houston EAM</t>
  </si>
  <si>
    <t>Ignition - SQL Cluster File Share Witness</t>
  </si>
  <si>
    <t>Ignition - SQL Cluster File Share Witness to CLEO</t>
  </si>
  <si>
    <t>Ignition - Dev and Staging Gateway to MQTT Brokers</t>
  </si>
  <si>
    <t>Ignition - SuprOS DB Query</t>
  </si>
  <si>
    <t>[Disabled]  Ignition - 3.5 DMZ Server to SFTP</t>
  </si>
  <si>
    <t>Ignition - L3 Ignition to SCADA Cygnet in Field</t>
  </si>
  <si>
    <t>[Disabled]  Ignition - FR VDI to Ignition Servers</t>
  </si>
  <si>
    <t>Ignition - L3 Ignition to Cygnet MQTT</t>
  </si>
  <si>
    <t>Ignition Pilot - Autosol Polling to L48 Field Devices</t>
  </si>
  <si>
    <t>Ignition Pilot - Autosol Polling to L48 Field Devices ports</t>
  </si>
  <si>
    <t>Ignition Pilot - Autosol Servers to FR LTM</t>
  </si>
  <si>
    <t>3.0 to 3.5 Midland Ignition io-eam to external BiDi</t>
  </si>
  <si>
    <t>3.0 to 3.5 Midland Ignition io-eam to external ports Bidi</t>
  </si>
  <si>
    <t>3.5 to 3.0 Midland Ignition external and notifications</t>
  </si>
  <si>
    <t>3.5 to 3.5 Midland Ignition replication</t>
  </si>
  <si>
    <t>3.5 to 3.5 Midland Ignition replication ports</t>
  </si>
  <si>
    <t>3.0 to 3.0 Midland Ignition replication</t>
  </si>
  <si>
    <t>3.0 to 3.0 Midland Ignition replication ports</t>
  </si>
  <si>
    <t>3.0 to 3.0 Ignition Midland Frontend and IO to EAM</t>
  </si>
  <si>
    <t>3.0 to 3.0 Midland Ignition io to frontend</t>
  </si>
  <si>
    <t>3.0 to 3.0 Midland Ignition frontend to autosol</t>
  </si>
  <si>
    <t>3.0 to 3.0 Midland Ignition EAM to database</t>
  </si>
  <si>
    <t>SyncThing - Ignition IO Camera Image Sync</t>
  </si>
  <si>
    <t>SyncThing - Ignition Frontend Camera Image Sync</t>
  </si>
  <si>
    <t>Syncthing - IO Files to DMZ Ignition Gateway</t>
  </si>
  <si>
    <t>[Disabled]  BakkenHMI - Bakken HMI Fence Servers to L48ICS SLDAP</t>
  </si>
  <si>
    <t>[Disabled]  BakkenHMI - Ignition FE to DMZ Gitlab NS</t>
  </si>
  <si>
    <t>Bakken HMI - Ansible 3.0 Execution Nodes to EDL</t>
  </si>
  <si>
    <t>[Disabled]  BakkenHMI - EWS to Watford Servers</t>
  </si>
  <si>
    <t>EWS - Field EWS SSH Connectivity</t>
  </si>
  <si>
    <t>EWS - ConnProd EWS to 3.0 CP Clusters</t>
  </si>
  <si>
    <t>EWS - EMS EWS to 3.5 SQL Servers</t>
  </si>
  <si>
    <t>[Disabled]  EWS - EMS EWS to 3.0 SQL Servers</t>
  </si>
  <si>
    <t>EWS - EMS EWS to SQL Servers</t>
  </si>
  <si>
    <t>EWS - EWS to 3.5 Cygnet Voice Servers</t>
  </si>
  <si>
    <t>EWS - EWS to hMRO Bakken Cell Modems</t>
  </si>
  <si>
    <t>EWS - Server MGMT Team to iDRAC Management Consoles</t>
  </si>
  <si>
    <t>EWS - Field EWS to Field Terminal Servers</t>
  </si>
  <si>
    <t>EWS - EWS to Watford Preinstall Servers</t>
  </si>
  <si>
    <t>BakkenHMI - EWS to Cleo Tower Servers</t>
  </si>
  <si>
    <t>BakkenHMI - Frontend to Message Processor Webdev</t>
  </si>
  <si>
    <t>BakkenHMI - Message Processor to Frontend Webdev</t>
  </si>
  <si>
    <t>BakkenHMI - Ignition MP to Ansible</t>
  </si>
  <si>
    <t>BakkenHMI - Watford FE to Central MP</t>
  </si>
  <si>
    <t>BakkenHMI - Watford FE to IO Servers</t>
  </si>
  <si>
    <t>BakkenHMI - 3.0 Gitlab to CLE Field Gitlab</t>
  </si>
  <si>
    <t>BakkenHMI - Dev HMI to Tower Mqtt Servers Transit</t>
  </si>
  <si>
    <t>BakkenHMI - Dev HMI to Tower Proxy Gateways Transit</t>
  </si>
  <si>
    <t>BakkenHMI - Dev HMI to Tower Rsync Servers Transit</t>
  </si>
  <si>
    <t>BakkenHMI - Dev HMI to Tower Gitlab Server Transit</t>
  </si>
  <si>
    <t>BakkenHMI - Dev HMI to Cleo Tower Capsule Transit</t>
  </si>
  <si>
    <t>BakkenHMI - Cleo Tower Capsule to Dev HMI Transit</t>
  </si>
  <si>
    <t>COPOT - GPVPN Portal URL</t>
  </si>
  <si>
    <t>COPOT - GPVPN Gateway</t>
  </si>
  <si>
    <t>[Disabled]  COPOT - GPVPN MFA URL</t>
  </si>
  <si>
    <t>COPOT - COPOT to 3.5 iPerf Server</t>
  </si>
  <si>
    <t>[Disabled]  COPOT - FirstNet Enterprise APN to 3.5 iPerf Server</t>
  </si>
  <si>
    <t>[Disabled]  COPOT - FirstNet Enterprise APN to 4.0 iPerf Server</t>
  </si>
  <si>
    <t>OTLaptop - Build Subnet to SCCM</t>
  </si>
  <si>
    <t>LoRaWAN GW - EWS and Actility Network Servers to Tektelic GW</t>
  </si>
  <si>
    <t>LoRaWAN GW - L3 Actility NS to Ignition 3.5</t>
  </si>
  <si>
    <t>LoRaWAN GW - Tektelic Cellular GW to L3 Actility Cluster</t>
  </si>
  <si>
    <t>LoRaWAN GW - Bakken to L3 Actility Network Cluster</t>
  </si>
  <si>
    <t>[Disabled]  LoRaWAN GW - Eagleford GW to DNS</t>
  </si>
  <si>
    <t>[Disabled]  LoRaWAN GW - EWS and Actility to Bakken WAN GW</t>
  </si>
  <si>
    <t>[Disabled]  LoRaWaN GW - LoRaWaN Gateway to 3.0 L3 Actility NS</t>
  </si>
  <si>
    <t>LoRaWaN GW - GWs to 3.0 L3 Actility NS</t>
  </si>
  <si>
    <t>LoRaWan GW - EWS to LoRaWaN GW</t>
  </si>
  <si>
    <t>LoRaWaN - LoRaWaN GW SSH and Downlink to Actility NS</t>
  </si>
  <si>
    <t>LoRaWaN - LoRaWaN GW SSH and Downlink to Actility NS from B2B</t>
  </si>
  <si>
    <t>[Disabled]  LoRaWaN - Actility NS to GW - SSH</t>
  </si>
  <si>
    <t>LoRaWaN - Actility to FR LTM</t>
  </si>
  <si>
    <t>LoRaWaN - EF GW Cellular to Actility LNS Backhaul</t>
  </si>
  <si>
    <t>Cygnet - Cygnet Replication to Legacy Environment</t>
  </si>
  <si>
    <t>Cygnet - Cygnet Replication to Legacy Environment ports</t>
  </si>
  <si>
    <t>Cygnet - FDC to Eagleford Scada</t>
  </si>
  <si>
    <t>Cygnet - FDC to Eagleford Scada ports</t>
  </si>
  <si>
    <t>Cygnet - PMShale to Delaware Scada PCN</t>
  </si>
  <si>
    <t>Cygnet - PMShale to Delaware Scada PCN ports</t>
  </si>
  <si>
    <t>Cygnet - Replication Servers to SFTP</t>
  </si>
  <si>
    <t>Cygnet - Cygnet VHS backup to Data domain share folder</t>
  </si>
  <si>
    <t>Cygnet - COP Polling to hMRO Bakken LTE</t>
  </si>
  <si>
    <t>Cygnet - COP Polling to hMRO Bakken LTE - ports</t>
  </si>
  <si>
    <t>Cygnet - COP Polling to hMRO Eagleford LTE</t>
  </si>
  <si>
    <t>Cygnet - COP Polling to hMRO Eagleford LTE - ports</t>
  </si>
  <si>
    <t>Cygnet - hMRO BAK Cygnet to COP Cygnet Data Xfer</t>
  </si>
  <si>
    <t>Cygnet - COP to hMRO BAK Cygnet Replication - ports</t>
  </si>
  <si>
    <t>Cygnet - COP to hMRO PER Cygnet Replication - ports</t>
  </si>
  <si>
    <t>Cygnet - COP to hMRO EF Cygnet Replication - ports</t>
  </si>
  <si>
    <t>Wonderware - COP OT to hMRO Field in Bakken</t>
  </si>
  <si>
    <t>Wonderware - COP OT to hMRO Field in Bakken - ports</t>
  </si>
  <si>
    <t>Wonderware - COP OT to hMRO Field in ORB</t>
  </si>
  <si>
    <t>Wonderware - COP OT to hMRO Field in ORB - ports</t>
  </si>
  <si>
    <t>Wonderware - COP Connector to hMRO MQTT Broker</t>
  </si>
  <si>
    <t>Wonderware - Service Mesh to Laptop Staging ping</t>
  </si>
  <si>
    <t>Wonderware - Service Mesh to Laptop Staging</t>
  </si>
  <si>
    <t>Wonderware - Laptop Staging to Service Mesh ping</t>
  </si>
  <si>
    <t>Wonderware - Laptop Staging to Service Mesh</t>
  </si>
  <si>
    <t>Wonderware - hMRO to Cisco SDWAN</t>
  </si>
  <si>
    <t>Wonderware - XSPOC data to Wonderware</t>
  </si>
  <si>
    <t>Wonderware - Citrix ping only rule</t>
  </si>
  <si>
    <t>Cygnet - COP Polling to hMRO Permian LTE</t>
  </si>
  <si>
    <t>Cygnet - COP Polling to hMRO Permian LTE - ports</t>
  </si>
  <si>
    <t>XSPOC - COP Polling to hMRO Eagleford LTE</t>
  </si>
  <si>
    <t>XSPOC - COP Polling to hMRO Eagleford LTE - ports</t>
  </si>
  <si>
    <t>XSPOC -  DBs to Foresite TEMP</t>
  </si>
  <si>
    <t>Cygnet - hMRO PRB Cygnet to COP Cygnet Data Xfer</t>
  </si>
  <si>
    <t>Cygnet - hMRO KDY Cygnet to COP Cygnet Data Xfer</t>
  </si>
  <si>
    <t>Cygnet - Scada Data Hub to Scada Support Server</t>
  </si>
  <si>
    <t>GLOBALSEC - DMZ GENETEC - app</t>
  </si>
  <si>
    <t>GLOBALSEC - DMZ GENETEC - ping</t>
  </si>
  <si>
    <t>BakkenHMI - Dev and Staging Ignition Servers to Field Gitlab</t>
  </si>
  <si>
    <t>BakkenHMI - MP to Gitlab GSLB and Servers</t>
  </si>
  <si>
    <t>BakkenHMI - Watford FE to Gitlab GSLB and Servers</t>
  </si>
  <si>
    <t>GLOBALSEC - DMZ GENETEC from Enterprise - app</t>
  </si>
  <si>
    <t>GLOBALSEC - DMZ GENETEC from Enterprise - port</t>
  </si>
  <si>
    <t>OTBase - Automation to Cyberark</t>
  </si>
  <si>
    <t>OTBase - Automation to Cyberark-1</t>
  </si>
  <si>
    <t>hMRO - Eagleford Workstations to hMRO Plant Processing</t>
  </si>
  <si>
    <t>hMRO - hMRO Plant Processing to Eagleford Workstations</t>
  </si>
  <si>
    <t>[Disabled]  GlobalProtect - COPOT to GlobalProtect Portal Test</t>
  </si>
  <si>
    <t>TCOM - TEMP - WAN1 and WAN1.5 SD-WAN IPSec-1</t>
  </si>
  <si>
    <t>OTAutomation - OTAutomation Server to OT File Share</t>
  </si>
  <si>
    <t>Deny All Shared</t>
  </si>
  <si>
    <t>otpcnfw-bvl-hoc</t>
  </si>
  <si>
    <t>Shared</t>
  </si>
  <si>
    <t>[Disabled] none</t>
  </si>
  <si>
    <t>none</t>
  </si>
  <si>
    <t>[Disabled]  INC-Verified</t>
  </si>
  <si>
    <t>Unknown-TCP/UDP</t>
  </si>
  <si>
    <t>[Disabled]  Unknown-TCP/UDP</t>
  </si>
  <si>
    <t>Needs Revisiting</t>
  </si>
  <si>
    <t>New Rule</t>
  </si>
  <si>
    <t>Broad Rule</t>
  </si>
  <si>
    <t>[Disabled]  Broad Rule</t>
  </si>
  <si>
    <t>Broad Rule;Unknown-TCP/UDP</t>
  </si>
  <si>
    <t>INC-Verified</t>
  </si>
  <si>
    <t>[Disabled]  Add INC</t>
  </si>
  <si>
    <t>[Disabled]  Broad Rule;[Disabled]  Needs Revisiting</t>
  </si>
  <si>
    <t>Needs Disabled</t>
  </si>
  <si>
    <t>[Disabled]  Needs Revisiting</t>
  </si>
  <si>
    <t>[Disabled]  Properly Documented Rule</t>
  </si>
  <si>
    <t>[Disabled]  Needs Revisiting;[Disabled]  Needs Disabled</t>
  </si>
  <si>
    <t>New Rule;Broad Rule</t>
  </si>
  <si>
    <t>[Disabled] universal</t>
  </si>
  <si>
    <t>universal</t>
  </si>
  <si>
    <t>[Disabled] interzone</t>
  </si>
  <si>
    <t>[Disabled]  dmz-remote-access</t>
  </si>
  <si>
    <t>dmz-nsmgmt</t>
  </si>
  <si>
    <t>dmz-endpoint-protection</t>
  </si>
  <si>
    <t>dmz-automation</t>
  </si>
  <si>
    <t>dmz-cygnet</t>
  </si>
  <si>
    <t>dmz-ignition-bakken</t>
  </si>
  <si>
    <t>dmz-automation;dmz-connprod-mgmt;dmz-remote-access</t>
  </si>
  <si>
    <t>dmz-ip-services</t>
  </si>
  <si>
    <t>dmz-nozomi</t>
  </si>
  <si>
    <t>[Disabled]  dmz-copent</t>
  </si>
  <si>
    <t>dmz-copent</t>
  </si>
  <si>
    <t>zone-to-branch</t>
  </si>
  <si>
    <t>dmz-switch-mgmt</t>
  </si>
  <si>
    <t>dmz-splunk</t>
  </si>
  <si>
    <t>dmz-automation;dmz-splunk</t>
  </si>
  <si>
    <t>dmz-streaming</t>
  </si>
  <si>
    <t>[Disabled]  dmz-streaming</t>
  </si>
  <si>
    <t>dmz-file-share</t>
  </si>
  <si>
    <t>dmz-xspoc</t>
  </si>
  <si>
    <t>dmz-connprod-mgmt</t>
  </si>
  <si>
    <t>[Disabled]  dmz-xspoc</t>
  </si>
  <si>
    <t>dmz-iot</t>
  </si>
  <si>
    <t>[Disabled]  dmz-iot</t>
  </si>
  <si>
    <t>[Disabled]  dmz-cygnet</t>
  </si>
  <si>
    <t>dmz-copent;dmz-iot</t>
  </si>
  <si>
    <t>ot-field-cxo;ot-field-fence;ot-field-shellpcd;ot-field-vzwotapn;ot-legacytransit</t>
  </si>
  <si>
    <t>ot-legacytransit</t>
  </si>
  <si>
    <t>wan-ot-underlay</t>
  </si>
  <si>
    <t>ot-drtransit</t>
  </si>
  <si>
    <t>dmz-drtransit</t>
  </si>
  <si>
    <t>dmz-ottran-underlay</t>
  </si>
  <si>
    <t>dmz-ot</t>
  </si>
  <si>
    <t>ot-b2b</t>
  </si>
  <si>
    <t>zone-internal;zone-to-branch</t>
  </si>
  <si>
    <t>underlay-fwmgmt</t>
  </si>
  <si>
    <t>sdwan-underlay</t>
  </si>
  <si>
    <t>sdwan-underlay;zone-to-branch</t>
  </si>
  <si>
    <t>ot-ip-services</t>
  </si>
  <si>
    <t>dmz-ot;ot-ntp-server</t>
  </si>
  <si>
    <t>ot-drtransit;ot-ntp</t>
  </si>
  <si>
    <t>dmz-ot;ot-active-directory;ot-drtransit</t>
  </si>
  <si>
    <t>dmz-ot;underlay-fwmgmt</t>
  </si>
  <si>
    <t>dmz-nsmgmt;dmz-ot</t>
  </si>
  <si>
    <t>ot-drtransit;ot-ip-services</t>
  </si>
  <si>
    <t>ot-drtransit;ot-nsmgmt</t>
  </si>
  <si>
    <t>ot-drtransit;ot-panorama</t>
  </si>
  <si>
    <t>ot-drtransit;ot-firewall-mgmt;wan-ot-underlay;zone-to-branch</t>
  </si>
  <si>
    <t>ot-drtransit;ot-firewall-mgmt;ot-nsmgmt;ot-sdw-ctrlplane;ot-sdw-ics;ot-switch-mgmt;zone-to-branch</t>
  </si>
  <si>
    <t>[Disabled]  dmz-ot;[Disabled]  ot-monitoring</t>
  </si>
  <si>
    <t>[Disabled]  dmz-ot;[Disabled]  ot-drtransit;[Disabled]  ot-monitoring</t>
  </si>
  <si>
    <t>dmz-ot;ot-ip-services</t>
  </si>
  <si>
    <t>dmz-ip-services;dmz-ise;dmz-ot</t>
  </si>
  <si>
    <t>dmz-ot;dmz-switch-mgmt</t>
  </si>
  <si>
    <t>dmz-ot;ot-drtransit;ot-field-cxo;ot-field-fence;ot-field-shellpcd;ot-firewall-mgmt;ot-gpvpn;ot-nsmgmt;ot-panorama;ot-sdw-ctrlplane;ot-sdw-ics;ot-switch-mgmt;zone-to-branch</t>
  </si>
  <si>
    <t>ot-field-cxo</t>
  </si>
  <si>
    <t>ot-switch-mgmt</t>
  </si>
  <si>
    <t>ot-field-cxo;ot-field-fence;ot-field-shellpcd;zone-to-branch</t>
  </si>
  <si>
    <t>dmz-drtransit;dmz-ise</t>
  </si>
  <si>
    <t>ot-drtransit;ot-monitoring;ot-ntp</t>
  </si>
  <si>
    <t>ot-tcom-tools</t>
  </si>
  <si>
    <t>ot-field-cxo;ot-field-fence;zone-to-branch</t>
  </si>
  <si>
    <t>ot-field-cxo;ot-field-fence;ot-field-shellpcd;ot-field-vzwotapn;ot-nsmgmt;ot-sdw-ics;zone-to-branch</t>
  </si>
  <si>
    <t>[Disabled]  ot-nsmgmt;[Disabled]  zone-to-branch</t>
  </si>
  <si>
    <t>[Disabled]  ot-tcom-tools</t>
  </si>
  <si>
    <t>ot-drtransit;ot-tcom-tools</t>
  </si>
  <si>
    <t>ot-field-fence;zone-to-branch</t>
  </si>
  <si>
    <t>ot-drtransit;ot-field-cxo;ot-field-shellpcd;zone-to-branch</t>
  </si>
  <si>
    <t>[Disabled]  zone-to-branch</t>
  </si>
  <si>
    <t>ot-b2b;ot-drtransit</t>
  </si>
  <si>
    <t>ot-monitoring</t>
  </si>
  <si>
    <t>ot-field-cxo;zone-to-branch</t>
  </si>
  <si>
    <t>ot-drtransit;ot-ews-field-ops;ot-gpvpn;ot-scada-mgmt</t>
  </si>
  <si>
    <t>ot-ews-field-ops</t>
  </si>
  <si>
    <t>ot-drtransit;ot-ews-central-ops;ot-ews-field-ops</t>
  </si>
  <si>
    <t>ot-gpvpn</t>
  </si>
  <si>
    <t>ot-field-cxo;underlay-fwmgmt</t>
  </si>
  <si>
    <t>[Disabled]  underlay-fwmgmt</t>
  </si>
  <si>
    <t>[Disabled]  ot-drtransit;[Disabled]  ot-ip-services</t>
  </si>
  <si>
    <t>dmz-automation;dmz-ot</t>
  </si>
  <si>
    <t>ot-automation;ot-drtransit</t>
  </si>
  <si>
    <t>[Disabled]  ot-ews-central-ops</t>
  </si>
  <si>
    <t>zone-to-branch;ot-sdw-copfield</t>
  </si>
  <si>
    <t>dmz-ot;ot-b2b;zone-to-branch</t>
  </si>
  <si>
    <t>ot-sdw-copot;zone-to-branch</t>
  </si>
  <si>
    <t>dmz-ot;ot-ews-field-ops</t>
  </si>
  <si>
    <t>dmz-ot;ot-b2b;ot-drtransit;ot-gpvpn;ot-gpvpn-portal-gw</t>
  </si>
  <si>
    <t>ot-b2b;ot-gpvpn</t>
  </si>
  <si>
    <t>ot-ews-field-ops;ot-gpvpn</t>
  </si>
  <si>
    <t>ot-drtransit;ot-ews-central-ops;ot-ews-field-ops;ot-gpvpn</t>
  </si>
  <si>
    <t>dmz-ot;ot-ews-central-ops;ot-ews-field-ops;ot-gpvpn</t>
  </si>
  <si>
    <t>dmz-ot;ot-ews-field-ops;ot-gpvpn</t>
  </si>
  <si>
    <t>ot-ews-central-ops;ot-ews-field-ops;ot-gpvpn</t>
  </si>
  <si>
    <t>ot-drtransit;ot-gpvpn</t>
  </si>
  <si>
    <t>dmz-ot;ot-gpvpn</t>
  </si>
  <si>
    <t>ot-drtransit;ot-endpoint-protection</t>
  </si>
  <si>
    <t>ot-drtransit;ot-ews-field-ops;ot-gpvpn</t>
  </si>
  <si>
    <t>[Disabled]  ot-gpvpn</t>
  </si>
  <si>
    <t>ot-forgerock</t>
  </si>
  <si>
    <t>[Disabled]  dmz-ot;[Disabled]  ot-gpvpn</t>
  </si>
  <si>
    <t>dmz-ot;zone-to-branch;ot-sdw-copfield</t>
  </si>
  <si>
    <t>dmz-ot;zone-to-branch</t>
  </si>
  <si>
    <t>dmz-mist-tunnel;dmz-drtransit</t>
  </si>
  <si>
    <t>dmz-mist-client;dmz-ot</t>
  </si>
  <si>
    <t>dmz-mist-client;dmz-drtransit</t>
  </si>
  <si>
    <t>dmz-drtransit;dmz-mist-client</t>
  </si>
  <si>
    <t>dmz-drtransit;dmz-ip-services</t>
  </si>
  <si>
    <t>dmz-ip-services;dmz-ot</t>
  </si>
  <si>
    <t>[Disabled]  dmz-drtransit;[Disabled]  dmz-switch-mgmt</t>
  </si>
  <si>
    <t>dmz-ot;ot-active-directory;ot-firewall-mgmt;ot-monitoring;ot-panorama;ot-switch-mgmt;ot-vmhost-mgmt;zone-to-branch</t>
  </si>
  <si>
    <t>dmz-drtransit;dmz-nsmgmt</t>
  </si>
  <si>
    <t>dmz-ot;ot-nsmgmt</t>
  </si>
  <si>
    <t>ot-active-directory;ot-connprod-prod;ot-connprod-test;ot-database;ot-drtransit;ot-endpoint-protection;ot-ignition-access-bakken;ot-ignition-control-bakken;ot-remote-access;ot-scada-mgmt;ot-xspoc-bakken;ot-xspoc-delaware;ot-xspoc-midland</t>
  </si>
  <si>
    <t>[Disabled]  ot-active-directory;[Disabled]  ot-connprod-prod;[Disabled]  ot-connprod-test;[Disabled]  ot-database;[Disabled]  ot-drtransit;[Disabled]  ot-endpoint-protection;[Disabled]  ot-ignition-access-bakken;[Disabled]  ot-ignition-control-bakken;[Disabled]  ot-remote-access;[Disabled]  ot-scada-mgmt;[Disabled]  ot-xspoc-bakken;[Disabled]  ot-xspoc-delaware;[Disabled]  ot-xspoc-midland</t>
  </si>
  <si>
    <t>dmz-cygnet;dmz-ot;dmz-xspoc</t>
  </si>
  <si>
    <t>ot-backups;ot-drtransit</t>
  </si>
  <si>
    <t>dmz-ot;ot-backups</t>
  </si>
  <si>
    <t>ot-backups</t>
  </si>
  <si>
    <t>dmz-ot;ot-drtransit;ot-vmhost-mgmt</t>
  </si>
  <si>
    <t>ot-active-directory;ot-drtransit</t>
  </si>
  <si>
    <t>ot-connprod-prod;ot-drtransit</t>
  </si>
  <si>
    <t>[Disabled]  ot-backups;[Disabled]  ot-drtransit</t>
  </si>
  <si>
    <t>ot-backups;ot-drtransit;ot-ews-central-ops</t>
  </si>
  <si>
    <t>dmz-vmhost-mgmt;ot-vmhost-mgmt</t>
  </si>
  <si>
    <t>ot-drtransit;ot-splunk</t>
  </si>
  <si>
    <t>dmz-drtransit;dmz-splunk</t>
  </si>
  <si>
    <t>ot-splunk</t>
  </si>
  <si>
    <t>[Disabled]  ot-splunk</t>
  </si>
  <si>
    <t>[Disabled]  dmz-drtransit;[Disabled]  dmz-splunk</t>
  </si>
  <si>
    <t>dmz-ot;ot-splunk</t>
  </si>
  <si>
    <t>dmz-automation;dmz-backups;dmz-centralsvc-nonprod;dmz-connprod-mgmt;dmz-cyberark;dmz-cygnet;dmz-endpoint-protection;dmz-ews;dmz-file-share;dmz-forgerock;dmz-genetec;dmz-idrac;dmz-ignition-access-bakken;dmz-ignition-bakken;dmz-iot;dmz-ip-services;dmz-mist-client;dmz-nozomi;dmz-nsext;dmz-nsint;dmz-nsmgmt;dmz-ot;dmz-remote-access;dmz-splunk;dmz-streaming;dmz-switch-mgmt;dmz-vmhost-mgmt;dmz-vsan;dmz-xspoc;ot-drtransit</t>
  </si>
  <si>
    <t>dmz-automation;dmz-backups;dmz-centralsvc-nonprod;dmz-connprod-mgmt;dmz-cyberark;dmz-cygnet;dmz-endpoint-protection;dmz-ews;dmz-file-share;dmz-forgerock;dmz-genetec;dmz-idrac;dmz-ignition-access-bakken;dmz-ignition-bakken;dmz-iot;dmz-ip-services;dmz-ise;dmz-nozomi;dmz-nsext;dmz-nsint;dmz-nsmgmt;dmz-ot;dmz-remote-access;dmz-splunk;dmz-streaming;dmz-switch-mgmt;dmz-vmhost-mgmt;dmz-vsan;dmz-xspoc;ot-drtransit</t>
  </si>
  <si>
    <t>ot-active-directory;ot-adweb;ot-automation;ot-b2b;ot-backups;ot-centralsvc-nonprod;ot-claroty-central-sites;ot-claroty-field-sites;ot-connprod-cluster;ot-connprod-dev;ot-connprod-prod;ot-connprod-stage;ot-connprod-test;ot-cyberark;ot-cyberark-vault;ot-database;ot-drtransit;ot-endpoint-protection;ot-ews-central-ops;ot-ews-field-ops;ot-field-tools;ot-file-share;ot-firewall-mgmt;ot-forgerock;ot-idrac;ot-ignition-access-bakken;ot-ignition-control-bakken;ot-ignition-dev-bakken;ot-ignition-mgmt;ot-iot;ot-ip-services;ot-monitoring;ot-nozomi;ot-nsext;ot-nsint;ot-nsmgmt;ot-ntp;ot-ntp-server;ot-panorama;ot-purestorage;ot-purestorage-mgmt;ot-remote-access;ot-scada-bakken;ot-scada-delaware;ot-scada-eagleford;ot-scada-mgmt;ot-scada-midland;ot-scada-oklahoma;ot-splunk;ot-streaming;ot-switch-mgmt;ot-tcom-tools;ot-viiops-tools;ot-vmhost-mgmt;ot-vsan;ot-vsan-nfscifs;ot-xspoc-bakken;ot-xspoc-delaware;ot-xspoc-midland;zone-to-branch</t>
  </si>
  <si>
    <t>dmz-automation;dmz-backups;dmz-centralsvc-nonprod;dmz-connprod-mgmt;dmz-cyberark;dmz-cygnet;dmz-endpoint-protection;dmz-ews;dmz-file-share;dmz-forgerock;dmz-genetec;dmz-idrac;dmz-ignition-access-bakken;dmz-ignition-bakken;dmz-iot;dmz-ip-services;dmz-ise;dmz-nozomi;dmz-nsext;dmz-nsint;dmz-nsmgmt;dmz-ot;dmz-remote-access;dmz-splunk;dmz-streaming;dmz-switch-mgmt;dmz-vmhost-mgmt;dmz-vsan;dmz-xspoc</t>
  </si>
  <si>
    <t>dmz-automation;dmz-backups;dmz-centralsvc-nonprod;dmz-connprod-mgmt;dmz-cyberark;dmz-cygnet;dmz-endpoint-protection;dmz-ews;dmz-file-share;dmz-forgerock;dmz-genetec;dmz-idrac;dmz-ignition-access-bakken;dmz-ignition-bakken;dmz-iot;dmz-ip-services;dmz-ise;dmz-nozomi;dmz-nsext;dmz-nsint;dmz-nsmgmt;dmz-ot;dmz-remote-access;dmz-splunk;dmz-streaming;dmz-switch-mgmt;dmz-vmhost-mgmt;dmz-vsan;dmz-xspoc;ot-drtransit;ot-field-shellpcd</t>
  </si>
  <si>
    <t>ot-active-directory;ot-adweb;ot-automation;ot-b2b;ot-backups;ot-centralsvc-nonprod;ot-claroty-central-sites;ot-claroty-field-sites;ot-connprod-cluster;ot-connprod-dev;ot-connprod-prod;ot-connprod-stage;ot-connprod-test;ot-cyberark;ot-cyberark-vault;ot-database;ot-drtransit;ot-endpoint-protection;ot-ews-central-ops;ot-ews-field-ops;ot-field-tools;ot-file-share;ot-firewall-mgmt;ot-forgerock;ot-gpvpn;ot-gpvpn-portal-gw;ot-idrac;ot-ignition-access-bakken;ot-ignition-control-bakken;ot-ignition-dev-bakken;ot-ignition-mgmt;ot-iot;ot-ip-services;ot-monitoring;ot-nozomi;ot-nsext;ot-nsint;ot-nsmgmt;ot-ntp;ot-ntp-server;ot-panorama;ot-purestorage;ot-purestorage-mgmt;ot-remote-access;ot-scada-bakken;ot-scada-delaware;ot-scada-eagleford;ot-scada-mgmt;ot-scada-midland;ot-scada-oklahoma;ot-sdw-copot;ot-splunk;ot-streaming;ot-switch-mgmt;ot-tcom-tools;ot-viiops-tools;ot-vmhost-mgmt;ot-vsan;ot-vsan-nfscifs;ot-xspoc-bakken;ot-xspoc-delaware;ot-xspoc-eagleford;ot-xspoc-midland;zone-to-branch</t>
  </si>
  <si>
    <t>ot-active-directory;ot-adweb;ot-automation;ot-b2b;ot-backups;ot-centralsvc-nonprod;ot-claroty-central-sites;ot-claroty-field-sites;ot-connprod-cluster;ot-connprod-dev;ot-connprod-prod;ot-connprod-stage;ot-connprod-test;ot-cyberark;ot-cyberark-vault;ot-database;ot-drtransit;ot-endpoint-protection;ot-ews-central-ops;ot-ews-field-ops;ot-field-tools;ot-file-share;ot-firewall-mgmt;ot-forgerock;ot-gpvpn;ot-idrac;ot-ignition-access-bakken;ot-ignition-control-bakken;ot-ignition-dev-bakken;ot-ignition-mgmt;ot-iot;ot-ip-services;ot-monitoring;ot-nozomi;ot-nsext;ot-nsint;ot-nsmgmt;ot-ntp;ot-ntp-server;ot-panorama;ot-purestorage;ot-purestorage-mgmt;ot-remote-access;ot-scada-bakken;ot-scada-delaware;ot-scada-eagleford;ot-scada-mgmt;ot-scada-midland;ot-scada-oklahoma;ot-splunk;ot-streaming;ot-switch-mgmt;ot-tcom-tools;ot-viiops-tools;ot-vmhost-mgmt;ot-vsan;ot-vsan-nfscifs;ot-xspoc-bakken;ot-xspoc-delaware;ot-xspoc-eagleford;ot-xspoc-midland;zone-to-branch</t>
  </si>
  <si>
    <t>ot-active-directory;ot-adweb;ot-automation;ot-backups;ot-centralsvc-nonprod;ot-claroty-central-sites;ot-claroty-field-sites;ot-connprod-cluster;ot-connprod-dev;ot-connprod-prod;ot-connprod-stage;ot-connprod-test;ot-cyberark;ot-cyberark-vault;ot-database;ot-drtransit;ot-endpoint-protection;ot-ews-central-ops;ot-ews-field-ops;ot-field-tools;ot-file-share;ot-firewall-mgmt;ot-forgerock;ot-idrac;ot-ignition-access-bakken;ot-ignition-control-bakken;ot-ignition-dev-bakken;ot-ignition-mgmt;ot-iot;ot-ip-services;ot-monitoring;ot-nozomi;ot-nsext;ot-nsint;ot-nsmgmt;ot-ntp;ot-ntp-server;ot-panorama;ot-purestorage;ot-purestorage-mgmt;ot-remote-access;ot-scada-bakken;ot-scada-delaware;ot-scada-eagleford;ot-scada-mgmt;ot-scada-midland;ot-scada-oklahoma;ot-splunk;ot-streaming;ot-switch-mgmt;ot-tcom-tools;ot-viiops-tools;ot-vmhost-mgmt;ot-vsan;ot-vsan-nfscifs;ot-xspoc-bakken;ot-xspoc-delaware;ot-xspoc-eagleford;ot-xspoc-midland;zone-to-branch</t>
  </si>
  <si>
    <t>ot-active-directory;ot-adweb;ot-automation;ot-b2b;ot-backups;ot-centralsvc-nonprod;ot-claroty-central-sites;ot-claroty-field-sites;ot-connprod-cluster;ot-connprod-dev;ot-connprod-prod;ot-connprod-stage;ot-connprod-test;ot-cyberark;ot-cyberark-vault;ot-database;ot-drtransit;ot-endpoint-protection;ot-ews-central-ops;ot-ews-field-ops;ot-field-tools;ot-file-share;ot-firewall-mgmt;ot-forgerock;ot-gpvpn;ot-idrac;ot-ignition-access-bakken;ot-ignition-control-bakken;ot-ignition-dev-bakken;ot-ignition-mgmt;ot-iot;ot-ip-services;ot-monitoring;ot-nozomi;ot-nsext;ot-nsint;ot-nsmgmt;ot-ntp;ot-ntp-server;ot-panorama;ot-purestorage;ot-purestorage-mgmt;ot-remote-access;ot-scada-bakken;ot-scada-delaware;ot-scada-eagleford;ot-scada-mgmt;ot-scada-midland;ot-scada-oklahoma;ot-sdw-copot;ot-splunk;ot-streaming;ot-switch-mgmt;ot-tcom-tools;ot-viiops-tools;ot-vmhost-mgmt;ot-vsan;ot-vsan-nfscifs;ot-xspoc-bakken;ot-xspoc-delaware;ot-xspoc-eagleford;ot-xspoc-midland;zone-to-branch</t>
  </si>
  <si>
    <t>dmz-automation;dmz-backups;dmz-centralsvc-nonprod;dmz-connprod-mgmt;dmz-cyberark;dmz-cygnet;dmz-endpoint-protection;dmz-ews;dmz-file-share;dmz-forgerock;dmz-genetec;dmz-idrac;dmz-ignition-access-bakken;dmz-ignition-bakken;dmz-iot;dmz-ip-services;dmz-ise;dmz-nozomi;dmz-nsext;dmz-nsint;dmz-nsmgmt;dmz-ot;dmz-remote-access;dmz-splunk;dmz-streaming;dmz-switch-mgmt;dmz-vmhost-mgmt;dmz-vsan;dmz-xspoc;ot-field-cxo;ot-field-fence;ot-field-shellpcd;ot-legacytransit</t>
  </si>
  <si>
    <t>ot-active-directory;ot-adweb;ot-automation;ot-b2b;ot-backups;ot-centralsvc-nonprod;ot-claroty-central-sites;ot-claroty-field-sites;ot-connprod-cluster;ot-connprod-dev;ot-connprod-prod;ot-connprod-stage;ot-connprod-test;ot-cyberark;ot-cyberark-vault;ot-database;ot-drtransit;ot-endpoint-protection;ot-ews-central-ops;ot-ews-field-ops;ot-field-cxo;ot-field-fence;ot-field-tools;ot-field-vzwotapn;ot-file-share;ot-firewall-mgmt;ot-forgerock;ot-gpvpn;ot-gpvpn-portal-gw;ot-idrac;ot-ignition-access-bakken;ot-ignition-control-bakken;ot-ignition-dev-bakken;ot-ignition-mgmt;ot-iot;ot-ip-services;ot-monitoring;ot-nozomi;ot-nsext;ot-nsint;ot-nsmgmt;ot-ntp;ot-ntp-server;ot-panorama;ot-purestorage-mgmt;ot-remote-access;ot-scada-bakken;ot-scada-delaware;ot-scada-eagleford;ot-scada-mgmt;ot-scada-midland;ot-scada-oklahoma;ot-sdw-copfield;ot-sdw-copot;ot-sdw-ctrlplane;ot-sdw-ics;ot-splunk;ot-streaming;ot-switch-mgmt;ot-tcom-tools;ot-viiops-tools;ot-vmhost-mgmt;ot-vsan;ot-vsan-nfscifs;ot-xspoc-bakken;ot-xspoc-delaware;ot-xspoc-eagleford;ot-xspoc-midland;zone-to-branch</t>
  </si>
  <si>
    <t>dmz-automation;dmz-backups;dmz-centralsvc-nonprod;dmz-connprod-mgmt;dmz-cyberark;dmz-cygnet;dmz-drtransit;dmz-endpoint-protection;dmz-ews;dmz-file-share;dmz-forgerock;dmz-genetec;dmz-idrac;dmz-ignition-access-bakken;dmz-ignition-bakken;dmz-iot;dmz-ip-services;dmz-ise;dmz-nozomi;dmz-nsext;dmz-nsint;dmz-nsmgmt;dmz-remote-access;dmz-splunk;dmz-streaming;dmz-switch-mgmt;dmz-vmhost-mgmt;dmz-vsan;dmz-xspoc</t>
  </si>
  <si>
    <t>dmz-connprod-mgmt;dmz-idrac;dmz-ot</t>
  </si>
  <si>
    <t>ot-b2b;ot-connprod-dev;ot-connprod-prod;ot-connprod-stage;ot-connprod-test;ot-drtransit;ot-ews-field-ops;ot-gpvpn;ot-idrac;ot-iot;ot-remote-access;ot-sdw-copfield;ot-sdw-copot;ot-sdw-ics;ot-switch-mgmt;zone-to-branch</t>
  </si>
  <si>
    <t>dmz-automation;dmz-backups;dmz-centralsvc-nonprod;dmz-connprod-mgmt;dmz-cyberark;dmz-cygnet;dmz-endpoint-protection;dmz-ews;dmz-file-share;dmz-forgerock;dmz-genetec;dmz-idrac;dmz-ignition-access-bakken;dmz-ignition-bakken;dmz-iot;dmz-ip-services;dmz-ise;dmz-nozomi;dmz-nsext;dmz-nsint;dmz-nsmgmt;dmz-ot;dmz-remote-access;dmz-splunk;dmz-streaming;dmz-switch-mgmt;dmz-vmhost-mgmt;dmz-vsan;dmz-xspoc;ot-field-fence;ot-field-shellpcd</t>
  </si>
  <si>
    <t>ot-active-directory;ot-adweb;ot-automation;ot-backups;ot-centralsvc-nonprod;ot-claroty-central-sites;ot-claroty-field-sites;ot-connprod-cluster;ot-connprod-dev;ot-connprod-prod;ot-connprod-stage;ot-connprod-test;ot-cyberark;ot-cyberark-vault;ot-database;ot-drtransit;ot-endpoint-protection;ot-ews-central-ops;ot-ews-field-ops;ot-field-cxo;ot-field-fence;ot-field-shellpcd;ot-field-tools;ot-file-share;ot-firewall-mgmt;ot-forgerock;ot-idrac;ot-ignition-access-bakken;ot-ignition-control-bakken;ot-ignition-dev-bakken;ot-ignition-mgmt;ot-iot;ot-ip-services;ot-monitoring;ot-nozomi;ot-nsext;ot-nsint;ot-nsmgmt;ot-ntp;ot-ntp-server;ot-panorama;ot-purestorage-mgmt;ot-remote-access;ot-scada-bakken;ot-scada-delaware;ot-scada-eagleford;ot-scada-mgmt;ot-scada-midland;ot-scada-oklahoma;ot-sdw-ctrlplane;ot-sdw-ics;ot-splunk;ot-streaming;ot-switch-mgmt;ot-tcom-tools;ot-viiops-tools;ot-vmhost-mgmt;ot-vsan;ot-vsan-nfscifs;ot-xspoc-bakken;ot-xspoc-delaware;ot-xspoc-eagleford;ot-xspoc-midland;zone-to-branch</t>
  </si>
  <si>
    <t>dmz-automation;dmz-backups;dmz-centralsvc-nonprod;dmz-connprod-mgmt;dmz-cyberark;dmz-cygnet;dmz-drtransit;dmz-endpoint-protection;dmz-ews;dmz-file-share;dmz-forgerock;dmz-genetec;dmz-idrac;dmz-ignition-access-bakken;dmz-ignition-bakken;dmz-iot;dmz-ip-services;dmz-ise;dmz-nozomi;dmz-nsext;dmz-nsint;dmz-nsmgmt;dmz-remote-access;dmz-splunk;dmz-streaming;dmz-switch-mgmt;dmz-vmhost-mgmt;dmz-vsan;dmz-xspoc;ot-field-fence;ot-field-shellpcd</t>
  </si>
  <si>
    <t>dmz-ot;ot-active-directory;ot-adweb;ot-automation;ot-backups;ot-centralsvc-nonprod;ot-claroty-central-sites;ot-claroty-field-sites;ot-connprod-cluster;ot-connprod-dev;ot-connprod-prod;ot-connprod-stage;ot-connprod-test;ot-cyberark;ot-cyberark-vault;ot-database;ot-endpoint-protection;ot-ews-central-ops;ot-ews-field-ops;ot-field-tools;ot-field-vzwotapn;ot-file-share;ot-firewall-mgmt;ot-forgerock;ot-gpvpn;ot-gpvpn-portal-gw;ot-idrac;ot-ignition-access-bakken;ot-ignition-control-bakken;ot-ignition-dev-bakken;ot-ignition-mgmt;ot-iot;ot-ip-services;ot-monitoring;ot-nozomi;ot-nsext;ot-nsint;ot-nsmgmt;ot-ntp;ot-ntp-server;ot-panorama;ot-remote-access;ot-scada-bakken;ot-scada-delaware;ot-scada-eagleford;ot-scada-mgmt;ot-scada-midland;ot-scada-oklahoma;ot-splunk;ot-streaming;ot-switch-mgmt;ot-tcom-tools;ot-viiops-tools;ot-vmhost-mgmt;ot-vsan;ot-vsan-nfscifs;ot-xspoc-bakken;ot-xspoc-delaware;ot-xspoc-midland;zone-to-branch</t>
  </si>
  <si>
    <t>dmz-automation;dmz-backups;dmz-centralsvc-nonprod;dmz-connprod-mgmt;dmz-cyberark;dmz-cygnet;dmz-drtransit;dmz-endpoint-protection;dmz-ews;dmz-file-share;dmz-forgerock;dmz-genetec;dmz-idrac;dmz-ignition-access-bakken;dmz-ignition-bakken;dmz-iot;dmz-ip-services;dmz-nozomi;dmz-nsext;dmz-nsint;dmz-nsmgmt;dmz-remote-access;dmz-splunk;dmz-streaming;dmz-switch-mgmt;dmz-vmhost-mgmt;dmz-vsan;dmz-xspoc</t>
  </si>
  <si>
    <t>[Disabled]  ot-sdw-copot;[Disabled]  zone-to-branch</t>
  </si>
  <si>
    <t>[Disabled]  dmz-automation;[Disabled]  dmz-backups;[Disabled]  dmz-centralsvc-nonprod;[Disabled]  dmz-connprod-mgmt;[Disabled]  dmz-cyberark;[Disabled]  dmz-cygnet;[Disabled]  dmz-drtransit;[Disabled]  dmz-endpoint-protection;[Disabled]  dmz-ews;[Disabled]  dmz-file-share;[Disabled]  dmz-forgerock;[Disabled]  dmz-genetec;[Disabled]  dmz-idrac;[Disabled]  dmz-ignition-access-bakken;[Disabled]  dmz-ignition-bakken;[Disabled]  dmz-iot;[Disabled]  dmz-ip-services;[Disabled]  dmz-nozomi;[Disabled]  dmz-nsext;[Disabled]  dmz-nsint;[Disabled]  dmz-nsmgmt;[Disabled]  dmz-remote-access;[Disabled]  dmz-splunk;[Disabled]  dmz-streaming;[Disabled]  dmz-switch-mgmt;[Disabled]  dmz-vmhost-mgmt;[Disabled]  dmz-vsan;[Disabled]  dmz-xspoc</t>
  </si>
  <si>
    <t>[Disabled]  dmz-ot;[Disabled]  ot-active-directory;[Disabled]  ot-adweb;[Disabled]  ot-automation;[Disabled]  ot-backups;[Disabled]  ot-centralsvc-nonprod;[Disabled]  ot-claroty-central-sites;[Disabled]  ot-claroty-field-sites;[Disabled]  ot-connprod-dev;[Disabled]  ot-connprod-prod;[Disabled]  ot-connprod-stage;[Disabled]  ot-connprod-test;[Disabled]  ot-cyberark;[Disabled]  ot-cyberark-vault;[Disabled]  ot-database;[Disabled]  ot-endpoint-protection;[Disabled]  ot-ews-central-ops;[Disabled]  ot-ews-field-ops;[Disabled]  ot-field-tools;[Disabled]  ot-file-share;[Disabled]  ot-firewall-mgmt;[Disabled]  ot-forgerock;[Disabled]  ot-idrac;[Disabled]  ot-ignition-control-bakken;[Disabled]  ot-ignition-dev-bakken;[Disabled]  ot-ignition-mgmt;[Disabled]  ot-iot;[Disabled]  ot-ip-services;[Disabled]  ot-monitoring;[Disabled]  ot-nozomi;[Disabled]  ot-nsext;[Disabled]  ot-nsint;[Disabled]  ot-nsmgmt;[Disabled]  ot-ntp;[Disabled]  ot-ntp-server;[Disabled]  ot-panorama;[Disabled]  ot-remote-access;[Disabled]  ot-scada-bakken;[Disabled]  ot-scada-delaware;[Disabled]  ot-scada-eagleford;[Disabled]  ot-scada-mgmt;[Disabled]  ot-scada-midland;[Disabled]  ot-scada-oklahoma;[Disabled]  ot-splunk;[Disabled]  ot-streaming;[Disabled]  ot-switch-mgmt;[Disabled]  ot-tcom-tools;[Disabled]  ot-viiops-tools;[Disabled]  ot-vmhost-mgmt;[Disabled]  ot-vsan;[Disabled]  ot-vsan-nfscifs;[Disabled]  ot-xspoc-bakken;[Disabled]  ot-xspoc-delaware;[Disabled]  ot-xspoc-eagleford;[Disabled]  ot-xspoc-midland;[Disabled]  zone-to-branch</t>
  </si>
  <si>
    <t>dmz-automation;dmz-backups;dmz-centralsvc-nonprod;dmz-connprod-mgmt;dmz-cyberark;dmz-cygnet;dmz-endpoint-protection;dmz-file-share;dmz-forgerock;dmz-genetec;dmz-idrac;dmz-ignition-access-bakken;dmz-ignition-bakken;dmz-ip-services;dmz-ot;dmz-remote-access;dmz-splunk;dmz-vmhost-mgmt;dmz-vsan;dmz-xspoc</t>
  </si>
  <si>
    <t>ot-active-directory;ot-adweb;ot-automation;ot-backups;ot-centralsvc-nonprod;ot-claroty-central-sites;ot-claroty-field-sites;ot-connprod-dev;ot-connprod-prod;ot-connprod-stage;ot-connprod-test;ot-cyberark;ot-cyberark-vault;ot-database;ot-drtransit;ot-endpoint-protection;ot-ews-central-ops;ot-ews-field-ops;ot-field-tools;ot-file-share;ot-firewall-mgmt;ot-forgerock;ot-idrac;ot-ignition-control-bakken;ot-ignition-dev-bakken;ot-ignition-mgmt;ot-iot;ot-ip-services;ot-monitoring;ot-nozomi;ot-nsext;ot-nsint;ot-nsmgmt;ot-ntp;ot-ntp-server;ot-panorama;ot-remote-access;ot-scada-bakken;ot-scada-delaware;ot-scada-eagleford;ot-scada-mgmt;ot-scada-midland;ot-scada-oklahoma;ot-splunk;ot-streaming;ot-switch-mgmt;ot-tcom-tools;ot-viiops-tools;ot-vmhost-mgmt;ot-vsan;ot-vsan-nfscifs;ot-xspoc-bakken;ot-xspoc-delaware;ot-xspoc-eagleford;ot-xspoc-midland;zone-to-branch</t>
  </si>
  <si>
    <t>dmz-automation;dmz-backups;dmz-centralsvc-nonprod;dmz-connprod-mgmt;dmz-cyberark;dmz-cygnet;dmz-endpoint-protection;dmz-ews;dmz-file-share;dmz-forgerock;dmz-genetec;dmz-idrac;dmz-ignition-access-bakken;dmz-ignition-bakken;dmz-iot;dmz-ip-services;dmz-nozomi;dmz-nsext;dmz-nsint;dmz-nsmgmt;dmz-ot;dmz-remote-access;dmz-splunk;dmz-streaming;dmz-switch-mgmt;dmz-vmhost-mgmt;dmz-vsan;dmz-xspoc</t>
  </si>
  <si>
    <t>ot-active-directory;ot-adweb;ot-automation;ot-backups;ot-centralsvc-nonprod;ot-claroty-central-sites;ot-claroty-field-sites;ot-connprod-cluster;ot-connprod-dev;ot-connprod-prod;ot-connprod-stage;ot-connprod-test;ot-cyberark;ot-cyberark-vault;ot-database;ot-drtransit;ot-endpoint-protection;ot-ews-central-ops;ot-ews-field-ops;ot-field-tools;ot-file-share;ot-firewall-mgmt;ot-forgerock;ot-idrac;ot-ignition-access-bakken;ot-ignition-control-bakken;ot-ignition-dev-bakken;ot-ignition-mgmt;ot-iot;ot-ip-services;ot-monitoring;ot-nozomi;ot-nsext;ot-nsint;ot-nsmgmt;ot-ntp;ot-ntp-server;ot-panorama;ot-remote-access;ot-scada-bakken;ot-scada-delaware;ot-scada-eagleford;ot-scada-mgmt;ot-scada-midland;ot-scada-oklahoma;ot-splunk;ot-streaming;ot-switch-mgmt;ot-tcom-tools;ot-viiops-tools;ot-vmhost-mgmt;ot-vsan;ot-vsan-nfscifs;ot-xspoc-bakken;ot-xspoc-delaware;ot-xspoc-eagleford;ot-xspoc-midland;zone-to-branch</t>
  </si>
  <si>
    <t>dmz-automation;dmz-backups;dmz-centralsvc-nonprod;dmz-connprod-mgmt;dmz-cyberark;dmz-cygnet;dmz-endpoint-protection;dmz-ews;dmz-file-share;dmz-forgerock;dmz-genetec;dmz-idrac;dmz-ignition-access-bakken;dmz-ignition-bakken;dmz-iot;dmz-ip-services;dmz-nozomi;dmz-nsext;dmz-nsint;dmz-nsmgmt;dmz-ot;dmz-remote-access;dmz-splunk;dmz-streaming;dmz-switch-mgmt;dmz-vmhost-mgmt;dmz-vsan;dmz-xspoc;ot-field-fence;ot-field-shellpcd</t>
  </si>
  <si>
    <t>ot-active-directory;ot-adweb;ot-automation;ot-backups;ot-centralsvc-nonprod;ot-claroty-central-sites;ot-claroty-field-sites;ot-connprod-cluster;ot-connprod-dev;ot-connprod-prod;ot-connprod-stage;ot-connprod-test;ot-cyberark;ot-cyberark-vault;ot-database;ot-drtransit;ot-endpoint-protection;ot-ews-central-ops;ot-ews-field-ops;ot-field-tools;ot-file-share;ot-firewall-mgmt;ot-forgerock;ot-idrac;ot-ignition-access-bakken;ot-ignition-control-bakken;ot-ignition-dev-bakken;ot-ignition-mgmt;ot-iot;ot-ip-services;ot-monitoring;ot-nozomi;ot-nsext;ot-nsint;ot-nsmgmt;ot-ntp;ot-ntp-server;ot-panorama;ot-remote-access;ot-scada-bakken;ot-scada-delaware;ot-scada-eagleford;ot-scada-mgmt;ot-scada-midland;ot-scada-oklahoma;ot-sdw-ics;ot-splunk;ot-streaming;ot-switch-mgmt;ot-tcom-tools;ot-viiops-tools;ot-vmhost-mgmt;ot-vsan;ot-vsan-nfscifs;ot-xspoc-bakken;ot-xspoc-delaware;ot-xspoc-eagleford;ot-xspoc-midland;zone-to-branch</t>
  </si>
  <si>
    <t>dmz-ot;ot-active-directory;ot-adweb;ot-automation;ot-backups;ot-centralsvc-nonprod;ot-claroty-central-sites;ot-claroty-field-sites;ot-connprod-dev;ot-connprod-prod;ot-connprod-stage;ot-connprod-test;ot-cyberark;ot-cyberark-vault;ot-database;ot-endpoint-protection;ot-ews-central-ops;ot-ews-field-ops;ot-field-tools;ot-file-share;ot-firewall-mgmt;ot-forgerock;ot-idrac;ot-ignition-control-bakken;ot-ignition-dev-bakken;ot-ignition-mgmt;ot-iot;ot-ip-services;ot-monitoring;ot-nozomi;ot-nsext;ot-nsint;ot-nsmgmt;ot-ntp;ot-ntp-server;ot-panorama;ot-remote-access;ot-scada-bakken;ot-scada-delaware;ot-scada-eagleford;ot-scada-mgmt;ot-scada-midland;ot-scada-oklahoma;ot-splunk;ot-streaming;ot-switch-mgmt;ot-tcom-tools;ot-viiops-tools;ot-vmhost-mgmt;ot-vsan;ot-vsan-nfscifs;ot-xspoc-bakken;ot-xspoc-delaware;ot-xspoc-eagleford;ot-xspoc-midland;zone-to-branch</t>
  </si>
  <si>
    <t>dmz-automation;dmz-centralsvc-nonprod;dmz-connprod-mgmt;dmz-cyberark;dmz-cygnet;dmz-drtransit;dmz-file-share;dmz-forgerock;dmz-iot;dmz-nsmgmt;dmz-remote-access;dmz-xspoc</t>
  </si>
  <si>
    <t>dmz-ot;ot-active-directory;ot-adweb;ot-automation;ot-backups;ot-centralsvc-nonprod;ot-connprod-dev;ot-connprod-prod;ot-connprod-stage;ot-connprod-test;ot-cyberark;ot-cyberark-vault;ot-database;ot-endpoint-protection;ot-ews-central-ops;ot-field-tools;ot-file-share;ot-firewall-mgmt;ot-forgerock;ot-ignition-control-bakken;ot-iot;ot-ip-services;ot-monitoring;ot-panorama;ot-purestorage;ot-purestorage-mgmt;ot-remote-access;ot-scada-bakken;ot-scada-delaware;ot-scada-eagleford;ot-scada-mgmt;ot-scada-midland;ot-scada-oklahoma;ot-streaming;ot-tcom-tools;ot-vmhost-mgmt;ot-xspoc-bakken;ot-xspoc-delaware;ot-xspoc-eagleford;ot-xspoc-midland;zone-to-branch</t>
  </si>
  <si>
    <t>dmz-automation;dmz-backups;dmz-centralsvc-nonprod;dmz-connprod-mgmt;dmz-cyberark;dmz-cygnet;dmz-endpoint-protection;dmz-ews;dmz-file-share;dmz-forgerock;dmz-genetec;dmz-idrac;dmz-ignition-access-bakken;dmz-ignition-bakken;dmz-iot;dmz-ip-services;dmz-nozomi;dmz-nsext;dmz-nsint;dmz-nsmgmt;dmz-ot;dmz-remote-access;dmz-splunk;dmz-streaming;dmz-switch-mgmt;dmz-vmhost-mgmt;dmz-vsan;dmz-xspoc;ot-drtransit</t>
  </si>
  <si>
    <t>ot-active-directory;ot-adweb;ot-automation;ot-b2b;ot-backups;ot-centralsvc-nonprod;ot-claroty-central-sites;ot-claroty-field-sites;ot-connprod-cluster;ot-connprod-dev;ot-connprod-prod;ot-connprod-stage;ot-connprod-test;ot-cyberark;ot-cyberark-vault;ot-database;ot-drtransit;ot-endpoint-protection;ot-ews-central-ops;ot-ews-field-ops;ot-field-tools;ot-file-share;ot-firewall-mgmt;ot-forgerock;ot-gpvpn;ot-gpvpn-portal-gw;ot-idrac;ot-ignition-access-bakken;ot-ignition-control-bakken;ot-ignition-dev-bakken;ot-ignition-mgmt;ot-iot;ot-ip-services;ot-monitoring;ot-nozomi;ot-nsext;ot-nsint;ot-nsmgmt;ot-ntp;ot-ntp-server;ot-panorama;ot-remote-access;ot-scada-bakken;ot-scada-delaware;ot-scada-eagleford;ot-scada-mgmt;ot-scada-midland;ot-scada-oklahoma;ot-splunk;ot-streaming;ot-switch-mgmt;ot-tcom-tools;ot-viiops-tools;ot-vmhost-mgmt;ot-vsan;ot-vsan-nfscifs;ot-xspoc-bakken;ot-xspoc-delaware;ot-xspoc-eagleford;ot-xspoc-midland;zone-to-branch</t>
  </si>
  <si>
    <t>dmz-automation;dmz-backups;dmz-centralsvc-nonprod;dmz-connprod-mgmt;dmz-cyberark;dmz-cygnet;dmz-endpoint-protection;dmz-ews;dmz-file-share;dmz-forgerock;dmz-genetec;dmz-idrac;dmz-ignition-access-bakken;dmz-ignition-bakken;dmz-ip-services;dmz-nozomi;dmz-nsext;dmz-nsint;dmz-nsmgmt;dmz-ot;dmz-remote-access;dmz-splunk;dmz-streaming;dmz-switch-mgmt;dmz-vmhost-mgmt;dmz-vsan;dmz-xspoc</t>
  </si>
  <si>
    <t>ot-active-directory;ot-adweb;ot-automation;ot-backups;ot-centralsvc-nonprod;ot-claroty-central-sites;ot-claroty-field-sites;ot-connprod-cluster;ot-connprod-dev;ot-connprod-prod;ot-connprod-stage;ot-connprod-test;ot-cyberark;ot-cyberark-vault;ot-database;ot-drtransit;ot-endpoint-protection;ot-ews-central-ops;ot-ews-field-ops;ot-field-tools;ot-file-share;ot-firewall-mgmt;ot-forgerock;ot-gpvpn;ot-idrac;ot-ignition-access-bakken;ot-ignition-control-bakken;ot-ignition-dev-bakken;ot-ignition-mgmt;ot-iot;ot-ip-services;ot-monitoring;ot-nozomi;ot-nsext;ot-nsint;ot-nsmgmt;ot-ntp;ot-ntp-server;ot-panorama;ot-remote-access;ot-scada-bakken;ot-scada-delaware;ot-scada-eagleford;ot-scada-mgmt;ot-scada-midland;ot-scada-oklahoma;ot-splunk;ot-streaming;ot-switch-mgmt;ot-tcom-tools;ot-viiops-tools;ot-vmhost-mgmt;ot-vsan;ot-vsan-nfscifs;ot-xspoc-bakken;ot-xspoc-delaware;ot-xspoc-eagleford;ot-xspoc-midland;zone-to-branch</t>
  </si>
  <si>
    <t>dmz-endpoint-protection;dmz-ot</t>
  </si>
  <si>
    <t>dmz-ot;ot-endpoint-protection</t>
  </si>
  <si>
    <t>[Disabled]  ot-drtransit;[Disabled]  ot-endpoint-protection</t>
  </si>
  <si>
    <t>ot-endpoint-protection;zone-to-branch</t>
  </si>
  <si>
    <t>ot-active-directory;ot-drtransit;zone-to-branch</t>
  </si>
  <si>
    <t>ot-automation</t>
  </si>
  <si>
    <t>dmz-ot;ot-active-directory;ot-automation;ot-backups;ot-database;ot-ews-central-ops;ot-ews-field-ops;ot-gpvpn;ot-monitoring;ot-ntp;ot-remote-access;ot-scada-bakken;ot-scada-delaware;ot-scada-eagleford;ot-scada-mgmt;ot-scada-midland;ot-scada-oklahoma;ot-streaming;ot-xspoc-bakken;ot-xspoc-delaware;ot-xspoc-midland;zone-to-branch</t>
  </si>
  <si>
    <t>dmz-automation;dmz-centralsvc-nonprod;dmz-cyberark;dmz-cygnet;dmz-drtransit;dmz-endpoint-protection;dmz-file-share;dmz-genetec;dmz-ignition-bakken;dmz-ip-services;dmz-ot;dmz-remote-access;dmz-streaming;dmz-xspoc;zone-to-branch</t>
  </si>
  <si>
    <t>dmz-ot;ot-active-directory;ot-automation;ot-backups;ot-centralsvc-nonprod;ot-claroty-field-sites;ot-connprod-prod;ot-connprod-test;ot-cyberark;ot-cyberark-vault;ot-database;ot-endpoint-protection;ot-ews-central-ops;ot-ews-field-ops;ot-field-tools;ot-file-share;ot-ignition-control-bakken;ot-ignition-dev-bakken;ot-ignition-mgmt;ot-ip-services;ot-monitoring;ot-remote-access;ot-scada-bakken;ot-scada-delaware;ot-scada-eagleford;ot-scada-mgmt;ot-scada-midland;ot-scada-oklahoma;ot-streaming;ot-viiops-tools;ot-xspoc-bakken;ot-xspoc-delaware;ot-xspoc-midland</t>
  </si>
  <si>
    <t>ot-database;ot-drtransit;ot-endpoint-protection;ot-ignition-control-bakken</t>
  </si>
  <si>
    <t>dmz-drtransit;dmz-ip-services;dmz-nsmgmt;dmz-switch-mgmt</t>
  </si>
  <si>
    <t>dmz-ot;ot-endpoint-protection;ot-ews-field-ops;ot-firewall-mgmt;ot-gpvpn;ot-ip-services;ot-nsmgmt;ot-ntp;ot-panorama;ot-switch-mgmt;ot-tcom-tools;zone-to-branch</t>
  </si>
  <si>
    <t>[Disabled]  dmz-ip-services;[Disabled]  dmz-nsmgmt;[Disabled]  dmz-ot;[Disabled]  dmz-switch-mgmt</t>
  </si>
  <si>
    <t>ot-drtransit;ot-endpoint-protection;ot-ews-field-ops;ot-firewall-mgmt;ot-gpvpn;ot-ip-services;ot-nsmgmt;ot-ntp;ot-panorama;ot-switch-mgmt;ot-tcom-tools;zone-to-branch</t>
  </si>
  <si>
    <t>ot-switch-mgmt;zone-to-branch</t>
  </si>
  <si>
    <t>dmz-automation;dmz-drtransit;dmz-splunk</t>
  </si>
  <si>
    <t>dmz-automation;dmz-backups;dmz-centralsvc-nonprod;dmz-connprod-mgmt;dmz-cyberark;dmz-cygnet;dmz-drtransit;dmz-endpoint-protection;dmz-ews;dmz-file-share;dmz-forgerock;dmz-genetec;dmz-idrac;dmz-ignition-access-bakken;dmz-ignition-bakken;dmz-ip-services;dmz-nozomi;dmz-nsext;dmz-nsint;dmz-nsmgmt;dmz-remote-access;dmz-splunk;dmz-streaming;dmz-switch-mgmt;dmz-vmhost-mgmt;dmz-vsan;dmz-xspoc</t>
  </si>
  <si>
    <t>dmz-ot;ot-active-directory;ot-adweb;ot-automation;ot-backups;ot-centralsvc-nonprod;ot-claroty-central-sites;ot-claroty-field-sites;ot-connprod-cluster;ot-connprod-dev;ot-connprod-prod;ot-connprod-stage;ot-connprod-test;ot-cyberark;ot-cyberark-vault;ot-database;ot-endpoint-protection;ot-ews-central-ops;ot-ews-field-ops;ot-field-tools;ot-file-share;ot-firewall-mgmt;ot-forgerock;ot-idrac;ot-ignition-access-bakken;ot-ignition-control-bakken;ot-ignition-dev-bakken;ot-ignition-mgmt;ot-ip-services;ot-monitoring;ot-nozomi;ot-nsext;ot-nsint;ot-nsmgmt;ot-ntp;ot-ntp-server;ot-panorama;ot-purestorage;ot-purestorage-mgmt;ot-remote-access;ot-scada-bakken;ot-scada-delaware;ot-scada-eagleford;ot-scada-mgmt;ot-scada-midland;ot-splunk;ot-streaming;ot-switch-mgmt;ot-tcom-tools;ot-viiops-tools;ot-vmhost-mgmt;ot-vsan;ot-vsan-nfscifs;ot-xspoc-bakken;ot-xspoc-delaware;ot-xspoc-midland;zone-to-branch</t>
  </si>
  <si>
    <t>dmz-automation;dmz-backups;dmz-centralsvc-nonprod;dmz-connprod-mgmt;dmz-cyberark;dmz-cygnet;dmz-endpoint-protection;dmz-ews;dmz-file-share;dmz-forgerock;dmz-genetec;dmz-idrac;dmz-ignition-access-bakken;dmz-ignition-bakken;dmz-ip-services;dmz-nozomi;dmz-nsext;dmz-nsint;dmz-nsmgmt;dmz-ot;dmz-remote-access;dmz-splunk;dmz-streaming;dmz-switch-mgmt;dmz-vmhost-mgmt;dmz-vsan;dmz-xspoc;ot-field-fence</t>
  </si>
  <si>
    <t>ot-active-directory;ot-adweb;ot-automation;ot-backups;ot-centralsvc-nonprod;ot-claroty-central-sites;ot-claroty-field-sites;ot-connprod-cluster;ot-connprod-dev;ot-connprod-prod;ot-connprod-stage;ot-connprod-test;ot-cyberark;ot-cyberark-vault;ot-database;ot-drtransit;ot-endpoint-protection;ot-ews-central-ops;ot-ews-field-ops;ot-field-tools;ot-file-share;ot-firewall-mgmt;ot-forgerock;ot-idrac;ot-ignition-access-bakken;ot-ignition-control-bakken;ot-ignition-dev-bakken;ot-ignition-mgmt;ot-ip-services;ot-monitoring;ot-nozomi;ot-nsext;ot-nsint;ot-nsmgmt;ot-ntp;ot-ntp-server;ot-panorama;ot-purestorage;ot-purestorage-mgmt;ot-remote-access;ot-scada-bakken;ot-scada-delaware;ot-scada-eagleford;ot-scada-mgmt;ot-scada-midland;ot-splunk;ot-streaming;ot-switch-mgmt;ot-tcom-tools;ot-viiops-tools;ot-vmhost-mgmt;ot-vsan;ot-vsan-nfscifs;ot-xspoc-bakken;ot-xspoc-delaware;ot-xspoc-midland;zone-to-branch</t>
  </si>
  <si>
    <t>dmz-ot;dmz-switch-mgmt;ot-nsmgmt</t>
  </si>
  <si>
    <t>[Disabled]  dmz-automation;[Disabled]  dmz-backups;[Disabled]  dmz-centralsvc-nonprod;[Disabled]  dmz-connprod-mgmt;[Disabled]  dmz-cyberark;[Disabled]  dmz-cygnet;[Disabled]  dmz-endpoint-protection;[Disabled]  dmz-ews;[Disabled]  dmz-file-share;[Disabled]  dmz-forgerock;[Disabled]  dmz-genetec;[Disabled]  dmz-idrac;[Disabled]  dmz-ignition-access-bakken;[Disabled]  dmz-ignition-bakken;[Disabled]  dmz-ip-services;[Disabled]  dmz-nozomi;[Disabled]  dmz-nsext;[Disabled]  dmz-nsint;[Disabled]  dmz-nsmgmt;[Disabled]  dmz-ot;[Disabled]  dmz-remote-access;[Disabled]  dmz-splunk;[Disabled]  dmz-streaming;[Disabled]  dmz-switch-mgmt;[Disabled]  dmz-vmhost-mgmt;[Disabled]  dmz-vsan;[Disabled]  dmz-xspoc;[Disabled]  ot-active-directory;[Disabled]  ot-adweb;[Disabled]  ot-automation;[Disabled]  ot-backups;[Disabled]  ot-centralsvc-nonprod;[Disabled]  ot-claroty-central-sites;[Disabled]  ot-claroty-field-sites;[Disabled]  ot-connprod-cluster;[Disabled]  ot-connprod-dev;[Disabled]  ot-connprod-prod;[Disabled]  ot-connprod-stage;[Disabled]  ot-connprod-test;[Disabled]  ot-cyberark;[Disabled]  ot-cyberark-vault;[Disabled]  ot-database;[Disabled]  ot-drtransit;[Disabled]  ot-endpoint-protection;[Disabled]  ot-ews-central-ops;[Disabled]  ot-ews-field-ops;[Disabled]  ot-field-tools;[Disabled]  ot-file-share;[Disabled]  ot-firewall-mgmt;[Disabled]  ot-forgerock;[Disabled]  ot-idrac;[Disabled]  ot-ignition-access-bakken;[Disabled]  ot-ignition-control-bakken;[Disabled]  ot-ignition-dev-bakken;[Disabled]  ot-ignition-mgmt;[Disabled]  ot-ip-services;[Disabled]  ot-monitoring;[Disabled]  ot-nozomi;[Disabled]  ot-nsext;[Disabled]  ot-nsint;[Disabled]  ot-nsmgmt;[Disabled]  ot-ntp;[Disabled]  ot-ntp-server;[Disabled]  ot-panorama;[Disabled]  ot-remote-access;[Disabled]  ot-scada-bakken;[Disabled]  ot-scada-delaware;[Disabled]  ot-scada-eagleford;[Disabled]  ot-scada-mgmt;[Disabled]  ot-scada-midland;[Disabled]  ot-splunk;[Disabled]  ot-streaming;[Disabled]  ot-switch-mgmt;[Disabled]  ot-tcom-tools;[Disabled]  ot-viiops-tools;[Disabled]  ot-vmhost-mgmt;[Disabled]  ot-vsan;[Disabled]  ot-vsan-nfscifs;[Disabled]  ot-xspoc-bakken;[Disabled]  ot-xspoc-delaware;[Disabled]  ot-xspoc-midland</t>
  </si>
  <si>
    <t>ot-active-directory;ot-adweb;ot-automation;ot-backups;ot-centralsvc-nonprod;ot-claroty-central-sites;ot-claroty-field-sites;ot-connprod-cluster;ot-connprod-dev;ot-connprod-prod;ot-connprod-stage;ot-connprod-test;ot-cyberark;ot-cyberark-vault;ot-database;ot-drtransit;ot-endpoint-protection;ot-ews-central-ops;ot-ews-field-ops;ot-field-fence;ot-field-tools;ot-file-share;ot-firewall-mgmt;ot-forgerock;ot-idrac;ot-ignition-access-bakken;ot-ignition-control-bakken;ot-ignition-dev-bakken;ot-ignition-mgmt;ot-ip-services;ot-monitoring;ot-nozomi;ot-nsext;ot-nsint;ot-nsmgmt;ot-ntp;ot-ntp-server;ot-panorama;ot-purestorage;ot-purestorage-mgmt;ot-remote-access;ot-scada-bakken;ot-scada-delaware;ot-scada-eagleford;ot-scada-mgmt;ot-scada-midland;ot-sdw-ctrlplane;ot-sdw-ics;ot-splunk;ot-streaming;ot-switch-mgmt;ot-tcom-tools;ot-viiops-tools;ot-vmhost-mgmt;ot-vsan;ot-vsan-nfscifs;ot-xspoc-bakken;ot-xspoc-delaware;ot-xspoc-midland;zone-to-branch</t>
  </si>
  <si>
    <t>dmz-automation;dmz-drtransit</t>
  </si>
  <si>
    <t>ot-automation;ot-connprod-dev;ot-connprod-prod;ot-connprod-stage;ot-connprod-test;ot-drtransit</t>
  </si>
  <si>
    <t>dmz-ot;ot-automation;ot-connprod-dev;ot-connprod-prod;ot-connprod-stage;ot-connprod-test</t>
  </si>
  <si>
    <t>zone-to-branch;ot-sdw-copot</t>
  </si>
  <si>
    <t>ot-field-fence;ot-field-shellpcd;ot-field-vzwotapn;ot-nsmgmt;underlay-fwmgmt;zone-to-branch</t>
  </si>
  <si>
    <t>ot-field-cxo;ot-field-fence;ot-field-shellpcd;ot-field-vzwotapn;ot-nsmgmt;underlay-fwmgmt;zone-to-branch</t>
  </si>
  <si>
    <t>[Disabled]  ot-field-fence;[Disabled]  ot-field-vzwotapn;[Disabled]  ot-nsmgmt;[Disabled]  underlay-fwmgmt</t>
  </si>
  <si>
    <t>[Disabled]  ot-field-fence;[Disabled]  zone-to-branch</t>
  </si>
  <si>
    <t>[Disabled]  ot-field-cxo;[Disabled]  ot-field-fence</t>
  </si>
  <si>
    <t>ot-b2b;ot-field-vzwotapn</t>
  </si>
  <si>
    <t>ot-connprod-dev;ot-connprod-prod;ot-connprod-stage;ot-connprod-test;ot-drtransit</t>
  </si>
  <si>
    <t>dmz-connprod-mgmt;dmz-ot</t>
  </si>
  <si>
    <t>ot-drtransit;ot-monitoring</t>
  </si>
  <si>
    <t>ot-drtransit;ot-monitoring;ot-tcom-tools</t>
  </si>
  <si>
    <t>dmz-ot;ot-monitoring;ot-tcom-tools</t>
  </si>
  <si>
    <t>[Disabled]  ot-drtransit;[Disabled]  ot-monitoring;[Disabled]  ot-tcom-tools</t>
  </si>
  <si>
    <t>ot-automation;ot-centralsvc-nonprod;ot-cyberark-vault;ot-drtransit;ot-field-cxo;ot-field-fence;ot-field-vzwotapn;ot-firewall-mgmt;ot-ip-services;ot-nsmgmt;ot-ntp;ot-panorama;ot-sdw-ics;ot-switch-mgmt;ot-tcom-tools;zone-to-branch</t>
  </si>
  <si>
    <t>ot-drtransit;ot-nsmgmt;ot-switch-mgmt</t>
  </si>
  <si>
    <t>ot-nsmgmt;zone-to-branch</t>
  </si>
  <si>
    <t>ot-firewall-mgmt;zone-to-branch</t>
  </si>
  <si>
    <t>dmz-ip-services;dmz-ot;dmz-remote-access</t>
  </si>
  <si>
    <t>dmz-automation;dmz-centralsvc-nonprod;dmz-cyberark;dmz-cygnet;dmz-drtransit;dmz-file-share;dmz-ip-services;dmz-remote-access;dmz-sdw-licssm</t>
  </si>
  <si>
    <t>dmz-ot;ot-automation;ot-centralsvc-nonprod;ot-cyberark;ot-ews-field-ops;ot-iot;ot-ip-services;ot-monitoring;ot-scada-mgmt</t>
  </si>
  <si>
    <t>ot-drtransit;ot-file-share</t>
  </si>
  <si>
    <t>ot-field-cxo;ot-field-fence;ot-field-shellpcd;ot-field-tools;ot-field-vzwotapn;ot-nsmgmt;zone-to-branch</t>
  </si>
  <si>
    <t>ot-field-fence;ot-nsmgmt;zone-to-branch</t>
  </si>
  <si>
    <t>ot-field-cxo;ot-field-fence;ot-field-vzwotapn;ot-nsmgmt;underlay-fwmgmt;zone-to-branch</t>
  </si>
  <si>
    <t>ot-field-cxo;ot-field-fence;ot-field-vzwotapn;ot-nsmgmt;ot-sdw-ics;underlay-fwmgmt;zone-to-branch</t>
  </si>
  <si>
    <t>[Disabled]  ot-monitoring</t>
  </si>
  <si>
    <t>[Disabled]  ot-sdw-ics</t>
  </si>
  <si>
    <t>ot-streaming</t>
  </si>
  <si>
    <t>ot-connprod-test;ot-drtransit;ot-file-share</t>
  </si>
  <si>
    <t>ot-connprod-prod;ot-connprod-test;ot-drtransit</t>
  </si>
  <si>
    <t>dmz-automation;dmz-ot;ot-automation</t>
  </si>
  <si>
    <t>dmz-ot;ot-active-directory;ot-adweb;ot-automation;ot-backups;ot-centralsvc-nonprod;ot-claroty-central-sites;ot-claroty-field-sites;ot-connprod-cluster;ot-connprod-dev;ot-connprod-prod;ot-connprod-stage;ot-connprod-test;ot-cyberark;ot-cyberark-vault;ot-database;ot-endpoint-protection;ot-ews-central-ops;ot-ews-field-ops;ot-field-tools;ot-file-share;ot-firewall-mgmt;ot-forgerock;ot-idrac;ot-ignition-access-bakken;ot-ignition-control-bakken;ot-ignition-dev-bakken;ot-ignition-mgmt;ot-ip-services;ot-monitoring;ot-nozomi;ot-nsext;ot-nsint;ot-nsmgmt;ot-ntp;ot-ntp-server;ot-panorama;ot-remote-access;ot-scada-bakken;ot-scada-delaware;ot-scada-eagleford;ot-scada-mgmt;ot-scada-midland;ot-splunk;ot-streaming;ot-switch-mgmt;ot-tcom-tools;ot-viiops-tools;ot-vmhost-mgmt;ot-vsan;ot-vsan-nfscifs;ot-xspoc-bakken;ot-xspoc-delaware;ot-xspoc-midland</t>
  </si>
  <si>
    <t>ot-active-directory;ot-adweb;ot-automation;ot-backups;ot-centralsvc-nonprod;ot-claroty-central-sites;ot-claroty-field-sites;ot-connprod-cluster;ot-connprod-dev;ot-connprod-prod;ot-connprod-stage;ot-connprod-test;ot-cyberark;ot-cyberark-vault;ot-database;ot-drtransit;ot-endpoint-protection;ot-ews-central-ops;ot-ews-field-ops;ot-field-tools;ot-file-share;ot-firewall-mgmt;ot-forgerock;ot-idrac;ot-ignition-access-bakken;ot-ignition-control-bakken;ot-ignition-dev-bakken;ot-ignition-mgmt;ot-ip-services;ot-monitoring;ot-nozomi;ot-nsext;ot-nsint;ot-nsmgmt;ot-ntp;ot-ntp-server;ot-panorama;ot-remote-access;ot-scada-bakken;ot-scada-delaware;ot-scada-eagleford;ot-scada-mgmt;ot-scada-midland;ot-splunk;ot-streaming;ot-switch-mgmt;ot-tcom-tools;ot-viiops-tools;ot-vmhost-mgmt;ot-vsan;ot-vsan-nfscifs;ot-xspoc-bakken;ot-xspoc-delaware;ot-xspoc-midland</t>
  </si>
  <si>
    <t>ot-connprod-dev;ot-connprod-prod;ot-connprod-stage;ot-connprod-test</t>
  </si>
  <si>
    <t>ot-drtransit;ot-ews-field-ops</t>
  </si>
  <si>
    <t>dmz-ot;ot-automation</t>
  </si>
  <si>
    <t>ot-centralsvc-nonprod;ot-connprod-prod;ot-connprod-test</t>
  </si>
  <si>
    <t>dmz-ot;ot-connprod-prod;ot-connprod-test</t>
  </si>
  <si>
    <t>dmz-centralsvc-nonprod;dmz-drtransit</t>
  </si>
  <si>
    <t>dmz-cyberark;dmz-drtransit</t>
  </si>
  <si>
    <t>dmz-drtransit;dmz-nozomi</t>
  </si>
  <si>
    <t>dmz-drtransit;dmz-endpoint-protection</t>
  </si>
  <si>
    <t>dmz-connprod-mgmt;dmz-drtransit</t>
  </si>
  <si>
    <t>dmz-automation;dmz-centralsvc-nonprod;dmz-connprod-mgmt;dmz-cyberark;dmz-drtransit;dmz-endpoint-protection;dmz-ise;dmz-nozomi;dmz-nsmgmt;dmz-remote-access</t>
  </si>
  <si>
    <t>dmz-ot;ot-panorama</t>
  </si>
  <si>
    <t>dmz-ot;ot-firewall-mgmt;zone-to-branch</t>
  </si>
  <si>
    <t>dmz-drtransit;dmz-sdw-licssm</t>
  </si>
  <si>
    <t>ot-drtransit;ot-sdw-ctrlplane;ot-sdw-mgmt</t>
  </si>
  <si>
    <t>ot-sdw-ctrlplane;ot-drtransit</t>
  </si>
  <si>
    <t>ot-drtransit;ot-sdw-ctrlplane</t>
  </si>
  <si>
    <t>ot-drtransit;ot-sdw-mgrreplication</t>
  </si>
  <si>
    <t>ot-b2b;ot-sdw-ctrlplane</t>
  </si>
  <si>
    <t>ot-sdw-ctrlplane</t>
  </si>
  <si>
    <t>ot-drtransit;ot-sdw-ics</t>
  </si>
  <si>
    <t>dmz-ot;ot-sdw-ctrlplane</t>
  </si>
  <si>
    <t>dmz-ot;dmz-sdw-licssm</t>
  </si>
  <si>
    <t>[Disabled]  dmz-ot;[Disabled]  dmz-sdw-licssm</t>
  </si>
  <si>
    <t>ot-sdw-ics</t>
  </si>
  <si>
    <t>ot-sdw-copot</t>
  </si>
  <si>
    <t>ot-sdw-copfield</t>
  </si>
  <si>
    <t>dmz-ot;ot-monitoring</t>
  </si>
  <si>
    <t>dmz-ot;ot-purestorage-mgmt</t>
  </si>
  <si>
    <t>dmz-ot;ot-remote-access</t>
  </si>
  <si>
    <t>dmz-ot;ot-vmhost-mgmt</t>
  </si>
  <si>
    <t>dmz-ot;ot-automation;ot-centralsvc-nonprod;ot-endpoint-protection;ot-firewall-mgmt;ot-ip-services;ot-monitoring;ot-panorama;ot-splunk;zone-to-branch</t>
  </si>
  <si>
    <t>dmz-ot;ot-drtransit;ot-ip-services</t>
  </si>
  <si>
    <t>dmz-automation;dmz-backups;dmz-centralsvc-nonprod;dmz-connprod-mgmt;dmz-cyberark;dmz-cygnet;dmz-drtransit;dmz-endpoint-protection;dmz-ews;dmz-file-share;dmz-forgerock;dmz-idrac;dmz-ignition-access-bakken;dmz-ignition-bakken;dmz-ip-services;dmz-nozomi;dmz-nsext;dmz-nsint;dmz-nsmgmt;dmz-remote-access;dmz-splunk;dmz-streaming;dmz-switch-mgmt;dmz-vmhost-mgmt;dmz-vsan;dmz-xspoc</t>
  </si>
  <si>
    <t>dmz-automation;dmz-backups;dmz-centralsvc-nonprod;dmz-connprod-mgmt;dmz-cyberark;dmz-cygnet;dmz-endpoint-protection;dmz-ews;dmz-file-share;dmz-genetec;dmz-idrac;dmz-ignition-bakken;dmz-ip-services;dmz-nozomi;dmz-nsext;dmz-nsint;dmz-nsmgmt;dmz-ot;dmz-remote-access;dmz-splunk;dmz-streaming;dmz-switch-mgmt;dmz-vmhost-mgmt;dmz-vsan;dmz-xspoc</t>
  </si>
  <si>
    <t>dmz-ot;ot-active-directory;ot-adweb;ot-automation;ot-backups;ot-centralsvc-nonprod;ot-claroty-central-sites;ot-claroty-field-sites;ot-connprod-cluster;ot-connprod-dev;ot-connprod-prod;ot-connprod-stage;ot-connprod-test;ot-cyberark;ot-cyberark-vault;ot-database;ot-endpoint-protection;ot-ews-central-ops;ot-ews-field-ops;ot-field-tools;ot-file-share;ot-firewall-mgmt;ot-forgerock;ot-idrac;ot-ignition-control-bakken;ot-ignition-dev-bakken;ot-ignition-mgmt;ot-ip-services;ot-monitoring;ot-nozomi;ot-nsext;ot-nsint;ot-nsmgmt;ot-ntp;ot-ntp-server;ot-panorama;ot-remote-access;ot-scada-bakken;ot-scada-eagleford;ot-scada-mgmt;ot-scada-midland;ot-splunk;ot-streaming;ot-switch-mgmt;ot-viiops-tools;ot-vmhost-mgmt;ot-vsan;ot-vsan-nfscifs;ot-xspoc-bakken;ot-xspoc-delaware;ot-xspoc-midland</t>
  </si>
  <si>
    <t>ot-active-directory;ot-adweb;ot-automation;ot-backups;ot-centralsvc-nonprod;ot-claroty-central-sites;ot-claroty-field-sites;ot-connprod-cluster;ot-connprod-dev;ot-connprod-prod;ot-connprod-stage;ot-connprod-test;ot-cyberark;ot-cyberark-vault;ot-database;ot-drtransit;ot-endpoint-protection;ot-ews-central-ops;ot-ews-field-ops;ot-field-tools;ot-file-share;ot-firewall-mgmt;ot-forgerock;ot-idrac;ot-ignition-control-bakken;ot-ignition-dev-bakken;ot-ignition-mgmt;ot-ip-services;ot-monitoring;ot-nozomi;ot-nsext;ot-nsint;ot-nsmgmt;ot-ntp;ot-ntp-server;ot-panorama;ot-remote-access;ot-scada-bakken;ot-scada-eagleford;ot-scada-mgmt;ot-scada-midland;ot-splunk;ot-streaming;ot-switch-mgmt;ot-viiops-tools;ot-vmhost-mgmt;ot-vsan;ot-vsan-nfscifs;ot-xspoc-bakken;ot-xspoc-delaware;ot-xspoc-midland</t>
  </si>
  <si>
    <t>dmz-ot;ot-forgerock</t>
  </si>
  <si>
    <t>dmz-drtransit;dmz-ignition-access-bakken;dmz-nsext;dmz-nsmgmt</t>
  </si>
  <si>
    <t>ot-field-cxo;ot-field-fence</t>
  </si>
  <si>
    <t>ot-active-directory;ot-adweb;ot-automation;ot-backups;ot-centralsvc-nonprod;ot-claroty-central-sites;ot-claroty-field-sites;ot-connprod-cluster;ot-connprod-dev;ot-connprod-prod;ot-connprod-stage;ot-connprod-test;ot-cyberark;ot-cyberark-vault;ot-database;ot-drtransit;ot-endpoint-protection;ot-ews-central-ops;ot-ews-field-ops;ot-field-tools;ot-file-share;ot-firewall-mgmt;ot-forgerock;ot-gpvpn;ot-idrac;ot-ignition-access-bakken;ot-ignition-control-bakken;ot-ignition-dev-bakken;ot-ignition-mgmt;ot-ip-services;ot-monitoring;ot-nozomi;ot-nsext;ot-nsint;ot-nsmgmt;ot-ntp;ot-ntp-server;ot-panorama;ot-remote-access;ot-scada-bakken;ot-scada-delaware;ot-scada-eagleford;ot-scada-mgmt;ot-scada-midland;ot-splunk;ot-streaming;ot-switch-mgmt;ot-tcom-tools;ot-viiops-tools;ot-vmhost-mgmt;ot-vsan;ot-vsan-nfscifs;ot-xspoc-bakken;ot-xspoc-delaware;ot-xspoc-midland;zone-to-branch</t>
  </si>
  <si>
    <t>dmz-automation;dmz-drtransit;ot-automation;ot-drtransit</t>
  </si>
  <si>
    <t>[Disabled]  dmz-ot;[Disabled]  dmz-remote-access</t>
  </si>
  <si>
    <t>[Disabled]  dmz-drtransit;[Disabled]  dmz-remote-access</t>
  </si>
  <si>
    <t>ot-database;ot-drtransit</t>
  </si>
  <si>
    <t>dmz-ot;ot-database</t>
  </si>
  <si>
    <t>[Disabled]  dmz-ot;[Disabled]  ot-database;[Disabled]  ot-drtransit</t>
  </si>
  <si>
    <t>[Disabled]  ot-database</t>
  </si>
  <si>
    <t>[Disabled]  dmz-drtransit;[Disabled]  dmz-xspoc</t>
  </si>
  <si>
    <t>dmz-ot;dmz-xspoc</t>
  </si>
  <si>
    <t>[Disabled]  dmz-ot;[Disabled]  ot-connprod-prod;[Disabled]  ot-xspoc-bakken;[Disabled]  ot-xspoc-delaware;[Disabled]  ot-xspoc-midland</t>
  </si>
  <si>
    <t>ot-connprod-prod;ot-drtransit;ot-xspoc-bakken;ot-xspoc-delaware;ot-xspoc-midland</t>
  </si>
  <si>
    <t>ot-ews-central-ops;zone-to-branch</t>
  </si>
  <si>
    <t>ot-database;ot-endpoint-protection</t>
  </si>
  <si>
    <t>ot-active-directory;ot-adweb;ot-connprod-prod;ot-connprod-test;ot-database;ot-drtransit;ot-endpoint-protection;ot-ews-central-ops;ot-ignition-control-bakken;ot-remote-access;ot-scada-bakken;ot-scada-delaware;ot-scada-eagleford;ot-scada-mgmt;ot-scada-midland;ot-scada-oklahoma;ot-xspoc-bakken;ot-xspoc-delaware;ot-xspoc-eagleford;ot-xspoc-midland</t>
  </si>
  <si>
    <t>ot-database</t>
  </si>
  <si>
    <t>ot-database;ot-ews-central-ops</t>
  </si>
  <si>
    <t>dmz-cygnet;dmz-xspoc;ot-database;ot-endpoint-protection;ot-scada-bakken;ot-scada-delaware;ot-scada-eagleford;ot-scada-mgmt;ot-scada-midland;ot-scada-oklahoma;ot-xspoc-eagleford;ot-xspoc-midland</t>
  </si>
  <si>
    <t>dmz-ot;ot-viiops-tools</t>
  </si>
  <si>
    <t>ot-viiops-tools;ot-drtransit</t>
  </si>
  <si>
    <t>ot-drtransit;ot-viiops-tools</t>
  </si>
  <si>
    <t>ot-cyberark;ot-drtransit;ot-viiops-tools</t>
  </si>
  <si>
    <t>ot-viiops-tools;dmz-ot</t>
  </si>
  <si>
    <t>ot-drtransit;ot-vmhost-mgmt</t>
  </si>
  <si>
    <t>ot-drtransit;ot-vmhost-mgmt;zone-to-branch</t>
  </si>
  <si>
    <t>dmz-ot;dmz-vmhost-mgmt</t>
  </si>
  <si>
    <t>dmz-ot;dmz-vmhost-mgmt;ot-drtransit;ot-vmhost-mgmt</t>
  </si>
  <si>
    <t>dmz-drtransit;dmz-vmhost-mgmt</t>
  </si>
  <si>
    <t>ot-automation;ot-vmhost-mgmt</t>
  </si>
  <si>
    <t>dmz-ot;dmz-vmhost-mgmt;zone-to-branch</t>
  </si>
  <si>
    <t>dmz-automation;dmz-connprod-mgmt;dmz-ot</t>
  </si>
  <si>
    <t>ot-drtransit;ot-idrac;ot-vmhost-mgmt;zone-to-branch</t>
  </si>
  <si>
    <t>dmz-idrac;dmz-ot</t>
  </si>
  <si>
    <t>dmz-ot;dmz-streaming</t>
  </si>
  <si>
    <t>dmz-ot;ot-streaming</t>
  </si>
  <si>
    <t>[Disabled]  ot-streaming</t>
  </si>
  <si>
    <t>ot-drtransit;ot-ews-central-ops</t>
  </si>
  <si>
    <t>dmz-ot;ot-ews-central-ops</t>
  </si>
  <si>
    <t>ot-drtransit;ot-streaming</t>
  </si>
  <si>
    <t>ot-connprod-prod;ot-drtransit;ot-streaming</t>
  </si>
  <si>
    <t>ot-connprod-prod</t>
  </si>
  <si>
    <t>[Disabled]  ot-connprod-dev</t>
  </si>
  <si>
    <t>ot-connprod-dev</t>
  </si>
  <si>
    <t>ot-connprod-dev;ot-drtransit</t>
  </si>
  <si>
    <t>dmz-connprod-mgmt;ot-connprod-dev</t>
  </si>
  <si>
    <t>dmz-connprod-mgmt;ot-connprod-stage</t>
  </si>
  <si>
    <t>dmz-connprod-mgmt;ot-connprod-test</t>
  </si>
  <si>
    <t>dmz-ot;ot-connprod-prod</t>
  </si>
  <si>
    <t>ot-connprod-stage</t>
  </si>
  <si>
    <t>ot-connprod-test</t>
  </si>
  <si>
    <t>ot-ews-central-ops</t>
  </si>
  <si>
    <t>dmz-ot;ot-connprod-dev;ot-connprod-prod;ot-connprod-stage;ot-connprod-test</t>
  </si>
  <si>
    <t>dmz-connprod-mgmt;ot-connprod-dev;ot-connprod-prod;ot-connprod-stage;ot-connprod-test</t>
  </si>
  <si>
    <t>[Disabled]  ot-endpoint-protection</t>
  </si>
  <si>
    <t>dmz-automation;dmz-backups;dmz-centralsvc-nonprod;dmz-connprod-mgmt;dmz-cyberark;dmz-cygnet;dmz-endpoint-protection;dmz-ews;dmz-file-share;dmz-forgerock;dmz-genetec;dmz-idrac;dmz-ignition-access-bakken;dmz-ignition-bakken;dmz-ip-services;dmz-nozomi;dmz-nsext;dmz-nsint;dmz-nsmgmt;dmz-remote-access;dmz-splunk;dmz-streaming;dmz-switch-mgmt;dmz-vmhost-mgmt;dmz-vsan;dmz-xspoc</t>
  </si>
  <si>
    <t>dmz-ot;ot-drtransit;ot-endpoint-protection</t>
  </si>
  <si>
    <t>[Disabled]  dmz-endpoint-protection;[Disabled]  dmz-ot</t>
  </si>
  <si>
    <t>ot-endpoint-protection</t>
  </si>
  <si>
    <t>dmz-centralsvc-nonprod</t>
  </si>
  <si>
    <t>ot-centralsvc-nonprod</t>
  </si>
  <si>
    <t>dmz-ot;ot-centralsvc-nonprod;ot-cyberark</t>
  </si>
  <si>
    <t>[Disabled]  dmz-ot;[Disabled]  ot-centralsvc-nonprod;[Disabled]  ot-cyberark</t>
  </si>
  <si>
    <t>ot-centralsvc-nonprod;ot-cyberark;ot-drtransit</t>
  </si>
  <si>
    <t>ot-active-directory;ot-adweb;ot-automation;ot-backups;ot-centralsvc-nonprod;ot-claroty-central-sites;ot-claroty-field-sites;ot-connprod-cluster;ot-connprod-dev;ot-connprod-prod;ot-connprod-stage;ot-connprod-test;ot-cyberark;ot-cyberark-vault;ot-database;ot-drtransit;ot-endpoint-protection;ot-ews-central-ops;ot-ews-field-ops;ot-field-tools;ot-file-share;ot-firewall-mgmt;ot-forgerock;ot-gpvpn;ot-idrac;ot-ignition-access-bakken;ot-ignition-control-bakken;ot-ignition-dev-bakken;ot-ignition-mgmt;ot-ip-services;ot-monitoring;ot-nozomi;ot-nsext;ot-nsint;ot-nsmgmt;ot-ntp;ot-ntp-server;ot-panorama;ot-remote-access;ot-scada-bakken;ot-scada-delaware;ot-scada-eagleford;ot-scada-mgmt;ot-scada-midland;ot-splunk;ot-streaming;ot-switch-mgmt;ot-tcom-tools;ot-viiops-tools;ot-vmhost-mgmt;ot-vsan;ot-vsan-nfscifs;ot-xspoc-bakken;ot-xspoc-delaware;ot-xspoc-midland</t>
  </si>
  <si>
    <t>ot-cyberark;ot-cyberark-vault;ot-drtransit</t>
  </si>
  <si>
    <t>dmz-cyberark;dmz-drtransit;dmz-nsmgmt</t>
  </si>
  <si>
    <t>ot-nsmgmt</t>
  </si>
  <si>
    <t>dmz-ot;ot-centralsvc-nonprod;ot-cyberark-vault;ot-ip-services</t>
  </si>
  <si>
    <t>dmz-cyberark;dmz-ot</t>
  </si>
  <si>
    <t>ot-cyberark;ot-drtransit</t>
  </si>
  <si>
    <t>dmz-ot;ot-cyberark;ot-cyberark-vault</t>
  </si>
  <si>
    <t>ot-adweb;ot-drtransit;ot-ews-central-ops;ot-ip-services</t>
  </si>
  <si>
    <t>[Disabled]  ot-adweb</t>
  </si>
  <si>
    <t>dmz-centralsvc-nonprod;ot-cyberark</t>
  </si>
  <si>
    <t>ot-centralsvc-nonprod;ot-cyberark;ot-cyberark-vault;ot-drtransit;ot-endpoint-protection;ot-ip-services</t>
  </si>
  <si>
    <t>dmz-centralsvc-nonprod;dmz-ot;ot-centralsvc-nonprod;ot-drtransit</t>
  </si>
  <si>
    <t>dmz-centralsvc-nonprod;dmz-cyberark;dmz-drtransit</t>
  </si>
  <si>
    <t>dmz-ot;ot-centralsvc-nonprod</t>
  </si>
  <si>
    <t>ot-drtransit;ot-forgerock</t>
  </si>
  <si>
    <t>dmz-ot;ot-cyberark</t>
  </si>
  <si>
    <t>[Disabled]  ot-cyberark</t>
  </si>
  <si>
    <t>dmz-cyberark;dmz-ot;ot-cyberark;ot-drtransit</t>
  </si>
  <si>
    <t>dmz-ot;dmz-remote-access</t>
  </si>
  <si>
    <t>dmz-remote-access</t>
  </si>
  <si>
    <t>dmz-drtransit;dmz-nsext;dmz-nsmgmt</t>
  </si>
  <si>
    <t>dmz-centralsvc-nonprod;dmz-ot</t>
  </si>
  <si>
    <t>ot-centralsvc-nonprod;ot-drtransit</t>
  </si>
  <si>
    <t>dmz-forgerock;dmz-ot</t>
  </si>
  <si>
    <t>dmz-drtransit;dmz-ignition-access-bakken</t>
  </si>
  <si>
    <t>dmz-ot;ot-drtransit;ot-remote-access</t>
  </si>
  <si>
    <t>dmz-drtransit;dmz-remote-access</t>
  </si>
  <si>
    <t>dmz-drtransit;dmz-forgerock</t>
  </si>
  <si>
    <t>dmz-cygnet;dmz-drtransit</t>
  </si>
  <si>
    <t>[Disabled]  dmz-forgerock;[Disabled]  dmz-ot</t>
  </si>
  <si>
    <t>[Disabled]  ot-drtransit;[Disabled]  ot-nsext</t>
  </si>
  <si>
    <t>[Disabled]  ot-drtransit;[Disabled]  ot-forgerock</t>
  </si>
  <si>
    <t>dmz-drtransit;dmz-xspoc</t>
  </si>
  <si>
    <t>[Disabled]  dmz-ot;[Disabled]  ot-ip-services</t>
  </si>
  <si>
    <t>ot-centralsvc-nonprod;ot-nsext</t>
  </si>
  <si>
    <t>dmz-centralsvc-nonprod;dmz-cyberark</t>
  </si>
  <si>
    <t>ot-active-directory;ot-adweb;ot-automation;ot-backups;ot-centralsvc-nonprod;ot-claroty-central-sites;ot-claroty-field-sites;ot-connprod-cluster;ot-connprod-dev;ot-connprod-prod;ot-connprod-stage;ot-connprod-test;ot-cyberark;ot-cyberark-vault;ot-database;ot-drtransit;ot-endpoint-protection;ot-ews-central-ops;ot-ews-field-ops;ot-field-tools;ot-file-share;ot-firewall-mgmt;ot-forgerock;ot-idrac;ot-ignition-access-bakken;ot-ignition-control-bakken;ot-ignition-dev-bakken;ot-ignition-mgmt;ot-ip-services;ot-legacytransit;ot-monitoring;ot-nozomi;ot-nsext;ot-nsint;ot-nsmgmt;ot-ntp;ot-ntp-server;ot-panorama;ot-remote-access;ot-scada-bakken;ot-scada-delaware;ot-scada-eagleford;ot-scada-mgmt;ot-scada-midland;ot-splunk;ot-streaming;ot-switch-mgmt;ot-tcom-tools;ot-viiops-tools;ot-vmhost-mgmt;ot-vsan;ot-vsan-nfscifs;ot-xspoc-bakken;ot-xspoc-delaware;ot-xspoc-midland</t>
  </si>
  <si>
    <t>ot-centralsvc-nonprod;ot-cyberark-vault;ot-drtransit</t>
  </si>
  <si>
    <t>dmz-ot;ot-centralsvc-nonprod;ot-cyberark-vault</t>
  </si>
  <si>
    <t>dmz-centralsvc-nonprod;dmz-cyberark;dmz-ot</t>
  </si>
  <si>
    <t>[Disabled]  ot-ews-field-ops</t>
  </si>
  <si>
    <t>ot-nozomi</t>
  </si>
  <si>
    <t>ot-drtransit;ot-nozomi</t>
  </si>
  <si>
    <t>[Disabled]  dmz-ot;[Disabled]  ot-remote-access</t>
  </si>
  <si>
    <t>[Disabled]  ot-drtransit;[Disabled]  ot-remote-access</t>
  </si>
  <si>
    <t>ot-drtransit;ot-remote-access</t>
  </si>
  <si>
    <t>dmz-ot;dmz-remote-access;ot-remote-access</t>
  </si>
  <si>
    <t>[Disabled]  ot-drtransit;[Disabled]  ot-ews-field-ops</t>
  </si>
  <si>
    <t>[Disabled]  dmz-ot;[Disabled]  ot-ews-field-ops</t>
  </si>
  <si>
    <t>[Disabled]  dmz-ot;[Disabled]  ot-active-directory</t>
  </si>
  <si>
    <t>[Disabled]  ot-active-directory;[Disabled]  ot-drtransit</t>
  </si>
  <si>
    <t>ot-remote-access</t>
  </si>
  <si>
    <t>[Disabled]  ot-forgerock</t>
  </si>
  <si>
    <t>[Disabled]  ot-remote-access</t>
  </si>
  <si>
    <t>dmz-ot;ot-ews-central-ops;ot-ews-field-ops;ot-field-tools</t>
  </si>
  <si>
    <t>ot-ignition-control-bakken</t>
  </si>
  <si>
    <t>dmz-ot;ot-ews-central-ops;ot-ews-field-ops</t>
  </si>
  <si>
    <t>ot-drtransit;ot-ews-central-ops;ot-ews-field-ops;ot-remote-access</t>
  </si>
  <si>
    <t>[Disabled]  ot-drtransit;[Disabled]  ot-ews-central-ops;[Disabled]  ot-ews-field-ops</t>
  </si>
  <si>
    <t>ot-ews-field-ops;ot-drtransit</t>
  </si>
  <si>
    <t>ot-ews-field-ops;dmz-ot</t>
  </si>
  <si>
    <t>[Disabled]  dmz-ews;[Disabled]  dmz-ot</t>
  </si>
  <si>
    <t>ot-field-tools</t>
  </si>
  <si>
    <t>[Disabled]  dmz-ot;[Disabled]  ot-ews-central-ops</t>
  </si>
  <si>
    <t>[Disabled]  ot-drtransit;[Disabled]  ot-purestorage;[Disabled]  ot-purestorage-mgmt</t>
  </si>
  <si>
    <t>ot-drtransit;ot-purestorage-mgmt</t>
  </si>
  <si>
    <t>ot-drtransit;ot-purestorage;ot-purestorage-mgmt</t>
  </si>
  <si>
    <t>ot-drtransit;ot-purestorage</t>
  </si>
  <si>
    <t>ot-scada-mgmt</t>
  </si>
  <si>
    <t>dmz-ot;ot-connprod-prod;ot-connprod-test;ot-streaming</t>
  </si>
  <si>
    <t>ot-connprod-dev;ot-connprod-prod;ot-connprod-stage;ot-connprod-test;ot-drtransit;ot-streaming</t>
  </si>
  <si>
    <t>ot-connprod-prod;ot-connprod-test;ot-streaming</t>
  </si>
  <si>
    <t>[Disabled]  ot-connprod-dev;[Disabled]  ot-connprod-prod;[Disabled]  ot-connprod-stage;[Disabled]  ot-connprod-test;[Disabled]  ot-ews-central-ops;[Disabled]  ot-streaming</t>
  </si>
  <si>
    <t>ot-connprod-dev;ot-connprod-prod;ot-connprod-stage;ot-connprod-test;ot-drtransit;ot-ews-central-ops;ot-streaming</t>
  </si>
  <si>
    <t>[Disabled]  dmz-ot;[Disabled]  ot-connprod-prod;[Disabled]  ot-connprod-test</t>
  </si>
  <si>
    <t>ot-drtransit;ot-scada-mgmt</t>
  </si>
  <si>
    <t>dmz-ot;ot-ews-central-ops;ot-scada-mgmt</t>
  </si>
  <si>
    <t>ot-drtransit;ot-ews-central-ops;ot-scada-mgmt</t>
  </si>
  <si>
    <t>ot-sdw-ics;zone-to-branch</t>
  </si>
  <si>
    <t>dmz-cygnet;dmz-ot</t>
  </si>
  <si>
    <t>[Disabled]  ot-field-cxo;[Disabled]  zone-to-branch</t>
  </si>
  <si>
    <t>dmz-cygnet;dmz-ot;ot-drtransit;ot-scada-mgmt;ot-scada-midland;ot-streaming</t>
  </si>
  <si>
    <t>[Disabled]  ot-drtransit;[Disabled]  ot-scada-mgmt</t>
  </si>
  <si>
    <t>ot-drtransit;ot-scada-bakken</t>
  </si>
  <si>
    <t>ot-drtransit;ot-scada-delaware</t>
  </si>
  <si>
    <t>ot-drtransit;ot-scada-eagleford</t>
  </si>
  <si>
    <t>ot-drtransit;ot-scada-midland</t>
  </si>
  <si>
    <t>dmz-ot;ot-scada-mgmt</t>
  </si>
  <si>
    <t>dmz-ot;ot-scada-bakken;ot-scada-delaware;ot-scada-eagleford;ot-scada-mgmt;ot-scada-midland;ot-streaming</t>
  </si>
  <si>
    <t>dmz-ot;ot-drtransit;ot-scada-bakken;ot-scada-delaware;ot-scada-eagleford;ot-scada-mgmt;ot-scada-midland;ot-streaming</t>
  </si>
  <si>
    <t>ot-drtransit;ot-scada-bakken;ot-scada-delaware;ot-scada-eagleford;ot-scada-midland;ot-scada-oklahoma</t>
  </si>
  <si>
    <t>ot-active-directory;ot-adweb;ot-automation;ot-backups;ot-centralsvc-nonprod;ot-claroty-central-sites;ot-claroty-field-sites;ot-connprod-cluster;ot-connprod-dev;ot-connprod-prod;ot-connprod-stage;ot-connprod-test;ot-cyberark;ot-cyberark-vault;ot-database;ot-drtransit;ot-endpoint-protection;ot-ews-field-ops;ot-field-tools;ot-file-share;ot-firewall-mgmt;ot-forgerock;ot-idrac;ot-ignition-access-bakken;ot-ignition-control-bakken;ot-ignition-dev-bakken;ot-ignition-mgmt;ot-ip-services;ot-monitoring;ot-nozomi;ot-nsext;ot-nsint;ot-nsmgmt;ot-ntp;ot-ntp-server;ot-panorama;ot-remote-access;ot-scada-bakken;ot-scada-delaware;ot-scada-eagleford;ot-scada-mgmt;ot-scada-midland;ot-splunk;ot-streaming;ot-switch-mgmt;ot-tcom-tools;ot-viiops-tools;ot-vmhost-mgmt;ot-vsan;ot-vsan-nfscifs;ot-xspoc-bakken;ot-xspoc-delaware;ot-xspoc-midland</t>
  </si>
  <si>
    <t>dmz-drtransit;dmz-nsext</t>
  </si>
  <si>
    <t>ot-drtransit;ot-remote-access;ot-scada-bakken</t>
  </si>
  <si>
    <t>ot-scada-bakken</t>
  </si>
  <si>
    <t>ot-drtransit;ot-remote-access;ot-scada-eagleford;zone-to-branch</t>
  </si>
  <si>
    <t>ot-scada-eagleford</t>
  </si>
  <si>
    <t>ot-drtransit;ot-remote-access;ot-scada-delaware</t>
  </si>
  <si>
    <t>ot-scada-delaware</t>
  </si>
  <si>
    <t>ot-scada-eagleford;ot-remote-access</t>
  </si>
  <si>
    <t>ot-remote-access;ot-scada-eagleford</t>
  </si>
  <si>
    <t>ot-drtransit;ot-remote-access;ot-scada-oklahoma</t>
  </si>
  <si>
    <t>ot-drtransit;ot-remote-access;ot-scada-eagleford</t>
  </si>
  <si>
    <t>dmz-ot;ot-scada-bakken</t>
  </si>
  <si>
    <t>dmz-ot;ot-scada-bakken;ot-scada-delaware;ot-scada-eagleford;ot-scada-oklahoma</t>
  </si>
  <si>
    <t>dmz-ot;ot-remote-access;ot-scada-bakken;ot-scada-delaware;ot-scada-eagleford;ot-scada-oklahoma</t>
  </si>
  <si>
    <t>dmz-cygnet;dmz-ot;ot-scada-delaware;ot-scada-eagleford;ot-scada-oklahoma</t>
  </si>
  <si>
    <t>dmz-cygnet;dmz-ot;ot-scada-bakken</t>
  </si>
  <si>
    <t>ot-drtransit;ot-scada-bakken;ot-scada-delaware;ot-scada-eagleford;ot-scada-mgmt;ot-scada-oklahoma;ot-streaming</t>
  </si>
  <si>
    <t>ot-xspoc-delaware;ot-xspoc-midland</t>
  </si>
  <si>
    <t>ot-remote-access;ot-scada-bakken</t>
  </si>
  <si>
    <t>ot-xspoc-bakken</t>
  </si>
  <si>
    <t>dmz-ot;ot-xspoc-bakken;ot-xspoc-delaware;ot-xspoc-eagleford;ot-xspoc-midland</t>
  </si>
  <si>
    <t>ot-drtransit;ot-xspoc-bakken;ot-xspoc-delaware;ot-xspoc-eagleford;ot-xspoc-midland</t>
  </si>
  <si>
    <t>dmz-ot;ot-xspoc-delaware</t>
  </si>
  <si>
    <t>ot-drtransit;ot-xspoc-delaware</t>
  </si>
  <si>
    <t>[Disabled]  ot-scada-midland</t>
  </si>
  <si>
    <t>[Disabled]  dmz-ot;[Disabled]  ot-forgerock</t>
  </si>
  <si>
    <t>ot-drtransit;ot-scada-bakken;ot-scada-delaware;ot-scada-eagleford;ot-scada-midland</t>
  </si>
  <si>
    <t>ot-scada-midland</t>
  </si>
  <si>
    <t>ot-drtransit;ot-scada-bakken;ot-scada-delaware;ot-scada-midland</t>
  </si>
  <si>
    <t>[Disabled]  ot-drtransit;[Disabled]  ot-scada-bakken</t>
  </si>
  <si>
    <t>dmz-cygnet;dmz-drtransit;dmz-nsmgmt</t>
  </si>
  <si>
    <t>[Disabled]  dmz-cygnet;[Disabled]  dmz-drtransit;[Disabled]  dmz-nsmgmt</t>
  </si>
  <si>
    <t>dmz-copent;dmz-cygnet;dmz-drtransit</t>
  </si>
  <si>
    <t>dmz-ot;ot-ignition-control-bakken</t>
  </si>
  <si>
    <t>ot-drtransit;ot-ignition-control-bakken;ot-ignition-mgmt</t>
  </si>
  <si>
    <t>ot-ignition-mgmt</t>
  </si>
  <si>
    <t>ot-drtransit;ot-ignition-control-bakken</t>
  </si>
  <si>
    <t>ot-drtransit;ot-ignition-mgmt</t>
  </si>
  <si>
    <t>[Disabled]  ot-drtransit;[Disabled]  ot-ignition-control-bakken</t>
  </si>
  <si>
    <t>dmz-ot;ot-ignition-mgmt</t>
  </si>
  <si>
    <t>[Disabled]  ot-ignition-mgmt</t>
  </si>
  <si>
    <t>[Disabled]  ot-drtransit;[Disabled]  ot-ignition-mgmt</t>
  </si>
  <si>
    <t>ot-drtransit;ot-ignition-mgmt;ot-scada-mgmt</t>
  </si>
  <si>
    <t>ot-iot</t>
  </si>
  <si>
    <t>ot-scada-bakken;ot-scada-eagleford</t>
  </si>
  <si>
    <t>dmz-cygnet;dmz-ot;ot-drtransit;ot-remote-access;ot-scada-midland</t>
  </si>
  <si>
    <t>dmz-cygnet;dmz-ot;ot-drtransit;ot-remote-access;ot-scada-mgmt;ot-scada-midland</t>
  </si>
  <si>
    <t>ot-drtransit;ot-remote-access;ot-scada-mgmt;ot-scada-midland</t>
  </si>
  <si>
    <t>ot-drtransit;ot-remote-access;ot-scada-midland</t>
  </si>
  <si>
    <t>[Disabled]  dmz-drtransit;[Disabled]  dmz-ignition-access-bakken</t>
  </si>
  <si>
    <t>[Disabled]  ot-drtransit;[Disabled]  ot-ews-central-ops</t>
  </si>
  <si>
    <t>dmz-ignition-access-bakken;dmz-ot</t>
  </si>
  <si>
    <t>ot-drtransit;ot-gpvpn;zone-to-branch</t>
  </si>
  <si>
    <t>[Disabled]  ot-b2b;[Disabled]  ot-drtransit;[Disabled]  zone-to-branch</t>
  </si>
  <si>
    <t>dmz-mist-client;zone-to-branch</t>
  </si>
  <si>
    <t>[Disabled]  ot-b2b</t>
  </si>
  <si>
    <t>ot-ews-field-ops;ot-iot</t>
  </si>
  <si>
    <t>[Disabled]  ot-ews-field-ops;[Disabled]  ot-iot</t>
  </si>
  <si>
    <t>[Disabled]  ot-iot</t>
  </si>
  <si>
    <t>ot-field-fence;ot-iot;zone-to-branch</t>
  </si>
  <si>
    <t>dmz-ot;ot-iot</t>
  </si>
  <si>
    <t>dmz-cygnet;dmz-ot;ot-scada-bakken;ot-scada-delaware;ot-scada-eagleford;ot-scada-midland</t>
  </si>
  <si>
    <t>ot-scada-delaware;ot-scada-midland</t>
  </si>
  <si>
    <t>ot-scada-bakken;ot-scada-delaware;ot-scada-eagleford;ot-scada-midland</t>
  </si>
  <si>
    <t>ot-scada-bakken;ot-xspoc-bakken</t>
  </si>
  <si>
    <t>ot-scada-eagleford;ot-xspoc-eagleford</t>
  </si>
  <si>
    <t>ot-scada-oklahoma</t>
  </si>
  <si>
    <t>ot-scada-delaware;ot-xspoc-delaware</t>
  </si>
  <si>
    <t>ot-drtransit;ot-xspoc-bakken;ot-xspoc-delaware;ot-xspoc-eagleford</t>
  </si>
  <si>
    <t>dmz-genetec</t>
  </si>
  <si>
    <t>zone-to-branch;ot-sdw-ics</t>
  </si>
  <si>
    <t>[Disabled]  dmz-ot;[Disabled]  zone-to-branch</t>
  </si>
  <si>
    <t>ot-ews-central-ops;ot-ews-field-ops</t>
  </si>
  <si>
    <t>[Disabled]  conoco\l48-cygnet-admin;[Disabled]  L48ics.net\ICS-SCADA-SERVER-ADMINS</t>
  </si>
  <si>
    <t>[Disabled]  conoco\l48-cygnet-admin;[Disabled]  conoco\l48-delawareconstruction;[Disabled]  conoco\l48-mcbu-permian-shale-ie;[Disabled]  L48ics.net\ICS-SCADA-SERVER-ADMINS</t>
  </si>
  <si>
    <t>l48ics\l48ics-fwauth-bakken</t>
  </si>
  <si>
    <t>l48ics\l48ics-fwauth-eagleford</t>
  </si>
  <si>
    <t>l48ics\l48ics-fwauth-dbs</t>
  </si>
  <si>
    <t>l48ics\l48ics-fwauth-mdn</t>
  </si>
  <si>
    <t>l48ics\l48ics-fwauth-dbw</t>
  </si>
  <si>
    <t>l48ics\l48ics-fwauth-dbe</t>
  </si>
  <si>
    <t>l48ics\l48ics-fwauth-mds</t>
  </si>
  <si>
    <t>l48ics\l48ics-fwauth-eagleford;l48ics\l48ics-fwauth-tcom</t>
  </si>
  <si>
    <t>l48ics\l48ics-fwauth-tcom</t>
  </si>
  <si>
    <t>l48ics\l48ics-fwauth-dbe;l48ics\l48ics-fwauth-dbs;l48ics\l48ics-fwauth-dbw</t>
  </si>
  <si>
    <t>[Disabled]  l48ics\l48ics-fwauth-bakken</t>
  </si>
  <si>
    <t>l48ics\BVLICSWEWS0013-ADMINS</t>
  </si>
  <si>
    <t>l48ics\coe-server administrators</t>
  </si>
  <si>
    <t>l48ics\l48ics-fwauth-dbe-mso-hmi;l48ics\l48ics-fwauth-dbw-mso-hmi</t>
  </si>
  <si>
    <t>l48ics\l48ics-fwauth-mso-dbe-hmis;l48ics\l48ics-fwauth-mso-dbw-hmis</t>
  </si>
  <si>
    <t>[Disabled]  l48ics\l48ics-fwauth-dbw</t>
  </si>
  <si>
    <t>l48ics\l48ics-fwauth-dbe;l48ics\l48ics-fwauth-dbs;l48ics\l48ics-fwauth-dbw;l48ics\l48ics-fwauth-mdn;l48ics\l48ics-fwauth-mds</t>
  </si>
  <si>
    <t>l48ics\l48ics-fwauth-ignition-contractors;l48ics\l48ics-fwauth-ignition-servers</t>
  </si>
  <si>
    <t>l48ics\l48ics-fwauth-ignition-servers</t>
  </si>
  <si>
    <t>l48ics\l48ics-fwauth-bakken-cameras</t>
  </si>
  <si>
    <t>[Disabled]  l48ics\ics-bvl-ctx-midland-xspoc-users</t>
  </si>
  <si>
    <t>[Disabled]  l48ics\l48ics-fwauth-bakken;[Disabled]  l48ics\l48ics-fwauth-bakken-cameras;[Disabled]  l48ics\l48ics-fwauth-ignition-contractors;[Disabled]  l48ics\l48ics-fwauth-ignition-servers;[Disabled]  l48ics\l48ics-fwauth-tcom</t>
  </si>
  <si>
    <t>dmz-centralsvc-nonprod;dmz-cyberark;dmz-nsext</t>
  </si>
  <si>
    <t>dmz-centralsvc-nonprod;dmz-forgerock;dmz-nsext</t>
  </si>
  <si>
    <t>[Disabled]  dmz-nsext</t>
  </si>
  <si>
    <t>dmz-nsext</t>
  </si>
  <si>
    <t>dmz-cygnet;dmz-file-share</t>
  </si>
  <si>
    <t>[Disabled]  dmz-centralsvc-nonprod;[Disabled]  dmz-cyberark</t>
  </si>
  <si>
    <t>dmz-nsext;dmz-remote-access</t>
  </si>
  <si>
    <t>[Disabled]  dmz-automation</t>
  </si>
  <si>
    <t>dmz-ot;ot-active-directory</t>
  </si>
  <si>
    <t>ot-active-directory</t>
  </si>
  <si>
    <t>dmz-ot;ot-ews-central-ops;ot-ews-field-ops;ot-viiops-tools</t>
  </si>
  <si>
    <t>dmz-ot;ot-nsext</t>
  </si>
  <si>
    <t>ot-drtransit;ot-nsext</t>
  </si>
  <si>
    <t>dmz-ot;ot-gpvpn-portal-gw</t>
  </si>
  <si>
    <t>ot-drtransit;ot-monitoring;ot-nsext</t>
  </si>
  <si>
    <t>[Disabled]  dmz-ot;[Disabled]  dmz-switch-mgmt;[Disabled]  zone-to-branch</t>
  </si>
  <si>
    <t>[Disabled]  dmz-ot;[Disabled]  ot-drtransit;[Disabled]  ot-firewall-mgmt;[Disabled]  ot-panorama;[Disabled]  ot-switch-mgmt;[Disabled]  zone-to-branch</t>
  </si>
  <si>
    <t>dmz-file-share;dmz-ot</t>
  </si>
  <si>
    <t>dmz-ot;ot-file-share</t>
  </si>
  <si>
    <t>[Disabled]  ot-ip-services</t>
  </si>
  <si>
    <t>ot-field-fence;zone-to-branch;ot-sdw-ics</t>
  </si>
  <si>
    <t>[Disabled]  ot-field-cxo</t>
  </si>
  <si>
    <t>ot-ntp-server</t>
  </si>
  <si>
    <t>sdwan-underlay;underlay-fwmgmt</t>
  </si>
  <si>
    <t>underlay-fwmgmt;sdwan-underlay</t>
  </si>
  <si>
    <t>ot-nsext</t>
  </si>
  <si>
    <t>ot-panorama</t>
  </si>
  <si>
    <t>[Disabled]  ot-nsext</t>
  </si>
  <si>
    <t>[Disabled]  ot-drtransit;[Disabled]  ot-vmhost-mgmt</t>
  </si>
  <si>
    <t>dmz-nsext;dmz-ot</t>
  </si>
  <si>
    <t>ot-gpvpn-portal-gw</t>
  </si>
  <si>
    <t>dmz-ot;dmz-splunk;ot-drtransit;ot-splunk</t>
  </si>
  <si>
    <t>ot-gpvpn;ot-gpvpn-portal-gw</t>
  </si>
  <si>
    <t>ot-b2b;ot-field-fence;zone-to-branch</t>
  </si>
  <si>
    <t>ot-field-fence;zone-to-branch;ot-b2b</t>
  </si>
  <si>
    <t>ot-b2b;ot-field-cxo;ot-field-fence;ot-field-shellpcd;ot-field-vzwotapn;ot-legacytransit;zone-to-branch</t>
  </si>
  <si>
    <t>ot-field-cxo;ot-field-fence;ot-field-shellpcd;ot-field-vzwotapn;ot-legacytransit;zone-to-branch;ot-b2b</t>
  </si>
  <si>
    <t>ot-field-cxo;ot-field-fence;ot-field-shellpcd;ot-field-vzwotapn;ot-legacytransit;zone-to-branch</t>
  </si>
  <si>
    <t>ot-field-cxo;ot-field-fence;ot-field-shellpcd;ot-field-tools;zone-to-branch</t>
  </si>
  <si>
    <t>ot-field-cxo;ot-sdw-ics;zone-to-branch</t>
  </si>
  <si>
    <t>dmz-ise;dmz-ot</t>
  </si>
  <si>
    <t>dmz-ot;dmz-splunk</t>
  </si>
  <si>
    <t>ot-b2b;ot-sdw-ics;zone-to-branch</t>
  </si>
  <si>
    <t>[Disabled]  dmz-automation;[Disabled]  dmz-ot</t>
  </si>
  <si>
    <t>dmz-eof</t>
  </si>
  <si>
    <t>dmz-mist-tunnel</t>
  </si>
  <si>
    <t>ot-gpvpn-portal-gw;dmz-ot</t>
  </si>
  <si>
    <t>dmz-forgerock;dmz-nsext;dmz-drtransit</t>
  </si>
  <si>
    <t>ot-vmhost-mgmt;zone-to-branch</t>
  </si>
  <si>
    <t>[Disabled]  ot-vmhost-mgmt;[Disabled]  zone-to-branch</t>
  </si>
  <si>
    <t>ot-drtransit;sdwan-underlay;zone-to-branch</t>
  </si>
  <si>
    <t>ot-vmhost-mgmt</t>
  </si>
  <si>
    <t>dmz-ot;dmz-remote-access;ot-drtransit;ot-viiops-tools</t>
  </si>
  <si>
    <t>[Disabled]  ot-connprod-prod;[Disabled]  ot-drtransit</t>
  </si>
  <si>
    <t>ot-drtransit;ot-idrac</t>
  </si>
  <si>
    <t>ot-ews-central-ops;ot-drtransit</t>
  </si>
  <si>
    <t>ot-ews-central-ops;ot-drtransit;ot-backups</t>
  </si>
  <si>
    <t>ot-active-directory;ot-adweb;ot-automation;ot-backups;ot-centralsvc-nonprod;ot-claroty-central-sites;ot-claroty-field-sites;ot-connprod-cluster;ot-connprod-dev;ot-connprod-prod;ot-connprod-stage;ot-connprod-test;ot-cyberark;ot-cyberark-vault;ot-database;ot-drtransit;ot-endpoint-protection;ot-ews-central-ops;ot-ews-field-ops;ot-field-tools;ot-file-share;ot-firewall-mgmt;ot-forgerock;ot-idrac;ot-ignition-access-bakken;ot-ignition-control-bakken;ot-ignition-dev-bakken;ot-ip-services;ot-monitoring;ot-nozomi;ot-nsext;ot-nsint;ot-nsmgmt;ot-ntp;ot-ntp-server;ot-panorama;ot-remote-access;ot-scada-bakken;ot-scada-delaware;ot-scada-eagleford;ot-scada-mgmt;ot-scada-midland;ot-splunk;ot-streaming;ot-switch-mgmt;ot-tcom-tools;ot-viiops-tools;ot-vmhost-mgmt;ot-vsan;ot-vsan-nfscifs;ot-xspoc-bakken;ot-xspoc-delaware;ot-xspoc-midland</t>
  </si>
  <si>
    <t>ot-field-cxo;ot-field-shellpcd;zone-to-branch</t>
  </si>
  <si>
    <t>ot-field-cxo;ot-field-fence;ot-field-shellpcd;ot-field-vzwotapn;zone-to-branch</t>
  </si>
  <si>
    <t>[Disabled]  dmz-cyberark;[Disabled]  dmz-drtransit</t>
  </si>
  <si>
    <t>underlay-fwmgmt;zone-to-branch</t>
  </si>
  <si>
    <t>dmz-ot;ot-ntp;ot-ntp-server</t>
  </si>
  <si>
    <t>ot-drtransit;ot-ntp;ot-ntp-server</t>
  </si>
  <si>
    <t>dmz-drtransit;dmz-switch-mgmt</t>
  </si>
  <si>
    <t>[Disabled]  dmz-endpoint-protection</t>
  </si>
  <si>
    <t>[Disabled]  dmz-drtransit;[Disabled]  dmz-endpoint-protection</t>
  </si>
  <si>
    <t>dmz-ot;ot-monitoring;ot-streaming</t>
  </si>
  <si>
    <t>ot-drtransit;ot-monitoring;ot-streaming</t>
  </si>
  <si>
    <t>dmz-drtransit;dmz-file-share;dmz-nsext</t>
  </si>
  <si>
    <t>dmz-file-share;dmz-nsext;dmz-ot</t>
  </si>
  <si>
    <t>ot-active-directory;ot-adweb;ot-automation;ot-b2b;ot-backups;ot-centralsvc-nonprod;ot-claroty-central-sites;ot-connprod-cluster;ot-connprod-dev;ot-connprod-prod;ot-connprod-stage;ot-connprod-test;ot-cyberark;ot-cyberark-vault;ot-database;ot-drtransit;ot-endpoint-protection;ot-ews-central-ops;ot-ews-field-ops;ot-field-tools;ot-file-share;ot-firewall-mgmt;ot-forgerock;ot-idrac;ot-ignition-access-bakken;ot-ignition-control-bakken;ot-ignition-dev-bakken;ot-ignition-mgmt;ot-iot;ot-ip-services;ot-monitoring;ot-nozomi;ot-nsext;ot-nsint;ot-nsmgmt;ot-ntp;ot-ntp-server;ot-panorama;ot-remote-access;ot-scada-bakken;ot-scada-delaware;ot-scada-eagleford;ot-scada-mgmt;ot-scada-midland;ot-scada-oklahoma;ot-splunk;ot-streaming;ot-switch-mgmt;ot-tcom-tools;ot-viiops-tools;ot-vmhost-mgmt;ot-vsan;ot-vsan-nfscifs;ot-xspoc-bakken;ot-xspoc-delaware;ot-xspoc-eagleford;ot-xspoc-midland;zone-to-branch</t>
  </si>
  <si>
    <t>ot-drtransit;ot-endpoint-protection;zone-to-branch</t>
  </si>
  <si>
    <t>ot-database;ot-drtransit;ot-endpoint-protection</t>
  </si>
  <si>
    <t>[Disabled]  ot-active-directory;[Disabled]  ot-adweb;[Disabled]  ot-automation;[Disabled]  ot-backups;[Disabled]  ot-centralsvc-nonprod;[Disabled]  ot-claroty-central-sites;[Disabled]  ot-claroty-field-sites;[Disabled]  ot-connprod-cluster;[Disabled]  ot-connprod-dev;[Disabled]  ot-connprod-prod;[Disabled]  ot-connprod-stage;[Disabled]  ot-connprod-test;[Disabled]  ot-cyberark;[Disabled]  ot-cyberark-vault;[Disabled]  ot-database;[Disabled]  ot-drtransit;[Disabled]  ot-endpoint-protection;[Disabled]  ot-ews-central-ops;[Disabled]  ot-ews-field-ops;[Disabled]  ot-field-tools;[Disabled]  ot-file-share;[Disabled]  ot-firewall-mgmt;[Disabled]  ot-forgerock;[Disabled]  ot-idrac;[Disabled]  ot-ignition-access-bakken;[Disabled]  ot-ignition-control-bakken;[Disabled]  ot-ignition-dev-bakken;[Disabled]  ot-ignition-mgmt;[Disabled]  ot-iot;[Disabled]  ot-ip-services;[Disabled]  ot-legacytransit;[Disabled]  ot-monitoring;[Disabled]  ot-nozomi;[Disabled]  ot-nsext;[Disabled]  ot-nsint;[Disabled]  ot-nsmgmt;[Disabled]  ot-ntp;[Disabled]  ot-ntp-server;[Disabled]  ot-panorama;[Disabled]  ot-remote-access;[Disabled]  ot-scada-bakken;[Disabled]  ot-scada-delaware;[Disabled]  ot-scada-eagleford;[Disabled]  ot-scada-mgmt;[Disabled]  ot-scada-midland;[Disabled]  ot-splunk;[Disabled]  ot-streaming;[Disabled]  ot-switch-mgmt;[Disabled]  ot-tcom-tools;[Disabled]  ot-viiops-tools;[Disabled]  ot-vmhost-mgmt;[Disabled]  ot-vsan;[Disabled]  ot-vsan-nfscifs;[Disabled]  ot-xspoc-bakken;[Disabled]  ot-xspoc-delaware;[Disabled]  ot-xspoc-midland;[Disabled]  zone-to-branch</t>
  </si>
  <si>
    <t>dmz-automation;dmz-ot;dmz-splunk</t>
  </si>
  <si>
    <t>[Disabled]  dmz-ot;[Disabled]  ot-splunk</t>
  </si>
  <si>
    <t>dmz-ot;ot-nsext;ot-splunk</t>
  </si>
  <si>
    <t>[Disabled]  dmz-ot;[Disabled]  ot-drtransit;[Disabled]  ot-splunk</t>
  </si>
  <si>
    <t>[Disabled]  dmz-splunk</t>
  </si>
  <si>
    <t>ot-nsext;ot-splunk</t>
  </si>
  <si>
    <t>[Disabled]  ot-nsext;[Disabled]  ot-splunk</t>
  </si>
  <si>
    <t>ot-database;ot-drtransit;ot-ignition-control-bakken</t>
  </si>
  <si>
    <t>dmz-ip-services;dmz-nsmgmt;dmz-ot;dmz-switch-mgmt</t>
  </si>
  <si>
    <t>ot-automation;ot-drtransit;ot-firewall-mgmt;ot-ip-services;ot-nsmgmt;ot-ntp;ot-panorama;ot-switch-mgmt</t>
  </si>
  <si>
    <t>ot-active-directory;ot-adweb;ot-automation;ot-backups;ot-centralsvc-nonprod;ot-claroty-central-sites;ot-claroty-field-sites;ot-connprod-cluster;ot-connprod-dev;ot-connprod-prod;ot-connprod-stage;ot-connprod-test;ot-cyberark;ot-cyberark-vault;ot-database;ot-drtransit;ot-endpoint-protection;ot-ews-central-ops;ot-ews-field-ops;ot-field-tools;ot-file-share;ot-firewall-mgmt;ot-forgerock;ot-idrac;ot-ignition-access-bakken;ot-ignition-control-bakken;ot-ignition-dev-bakken;ot-ignition-mgmt;ot-ip-services;ot-legacytransit;ot-monitoring;ot-nozomi;ot-nsext;ot-nsint;ot-nsmgmt;ot-ntp;ot-ntp-server;ot-panorama;ot-remote-access;ot-scada-bakken;ot-scada-delaware;ot-scada-eagleford;ot-scada-mgmt;ot-scada-midland;ot-splunk;ot-streaming;ot-switch-mgmt;ot-tcom-tools;ot-viiops-tools;ot-vmhost-mgmt;ot-vsan;ot-vsan-nfscifs;ot-xspoc-bakken;ot-xspoc-delaware;ot-xspoc-midland;zone-to-branch</t>
  </si>
  <si>
    <t>[Disabled]  dmz-ot;[Disabled]  ot-monitoring;[Disabled]  ot-tcom-tools</t>
  </si>
  <si>
    <t>ot-drtransit;ot-monitoring;ot-nsext;ot-tcom-tools</t>
  </si>
  <si>
    <t>dmz-ot;ot-monitoring;ot-nsext;ot-tcom-tools</t>
  </si>
  <si>
    <t>ot-monitoring;ot-nsext;ot-tcom-tools</t>
  </si>
  <si>
    <t>ot-monitoring;ot-nsext</t>
  </si>
  <si>
    <t>dmz-ot;ot-drtransit;ot-file-share</t>
  </si>
  <si>
    <t>dmz-drtransit;dmz-file-share</t>
  </si>
  <si>
    <t>ot-field-cxo;ot-field-fence;ot-field-shellpcd;ot-field-vzwotapn;ot-nsmgmt;ot-sdw-ics;underlay-fwmgmt;zone-to-branch</t>
  </si>
  <si>
    <t>[Disabled]  ot-field-cxo;[Disabled]  ot-field-fence;[Disabled]  zone-to-branch</t>
  </si>
  <si>
    <t>ot-drtransit;ot-sdw-ctrlplane;ot-sdw-ics</t>
  </si>
  <si>
    <t>ot-connprod-prod;ot-connprod-test</t>
  </si>
  <si>
    <t>ot-connprod-prod;ot-connprod-stage;ot-connprod-test;ot-drtransit</t>
  </si>
  <si>
    <t>ot-sdw-ctrlplane;ot-b2b</t>
  </si>
  <si>
    <t>[Disabled]  dmz-nsext;[Disabled]  dmz-ot</t>
  </si>
  <si>
    <t>dmz-nsmgmt;dmz-ot;ot-drtransit;ot-nsmgmt</t>
  </si>
  <si>
    <t>ot-adweb;ot-drtransit</t>
  </si>
  <si>
    <t>dmz-file-share;dmz-ot;ot-file-share</t>
  </si>
  <si>
    <t>ot-automation;ot-ip-services;ot-nsext;ot-vmhost-mgmt</t>
  </si>
  <si>
    <t>dmz-automation;dmz-ot;ot-automation;ot-drtransit</t>
  </si>
  <si>
    <t>ot-idrac</t>
  </si>
  <si>
    <t>[Disabled]  dmz-ot;[Disabled]  ot-active-directory;[Disabled]  ot-adweb;[Disabled]  ot-automation;[Disabled]  ot-backups;[Disabled]  ot-centralsvc-nonprod;[Disabled]  ot-claroty-central-sites;[Disabled]  ot-claroty-field-sites;[Disabled]  ot-connprod-cluster;[Disabled]  ot-connprod-dev;[Disabled]  ot-connprod-prod;[Disabled]  ot-connprod-stage;[Disabled]  ot-connprod-test;[Disabled]  ot-cyberark;[Disabled]  ot-cyberark-vault;[Disabled]  ot-database;[Disabled]  ot-endpoint-protection;[Disabled]  ot-ews-central-ops;[Disabled]  ot-ews-field-ops;[Disabled]  ot-field-tools;[Disabled]  ot-file-share;[Disabled]  ot-firewall-mgmt;[Disabled]  ot-forgerock;[Disabled]  ot-gpvpn;[Disabled]  ot-idrac;[Disabled]  ot-ignition-access-bakken;[Disabled]  ot-ignition-control-bakken;[Disabled]  ot-ignition-dev-bakken;[Disabled]  ot-ignition-mgmt;[Disabled]  ot-iot;[Disabled]  ot-ip-services;[Disabled]  ot-legacytransit;[Disabled]  ot-monitoring;[Disabled]  ot-nozomi;[Disabled]  ot-nsext;[Disabled]  ot-nsint;[Disabled]  ot-nsmgmt;[Disabled]  ot-ntp;[Disabled]  ot-ntp-server;[Disabled]  ot-panorama;[Disabled]  ot-remote-access;[Disabled]  ot-scada-bakken;[Disabled]  ot-scada-delaware;[Disabled]  ot-scada-eagleford;[Disabled]  ot-scada-mgmt;[Disabled]  ot-scada-midland;[Disabled]  ot-splunk;[Disabled]  ot-streaming;[Disabled]  ot-switch-mgmt;[Disabled]  ot-tcom-tools;[Disabled]  ot-viiops-tools;[Disabled]  ot-vmhost-mgmt;[Disabled]  ot-vsan;[Disabled]  ot-vsan-nfscifs;[Disabled]  ot-xspoc-bakken;[Disabled]  ot-xspoc-delaware;[Disabled]  ot-xspoc-midland;[Disabled]  zone-to-branch</t>
  </si>
  <si>
    <t>ot-active-directory;ot-connprod-prod;ot-connprod-test;ot-database;ot-drtransit;ot-endpoint-protection;ot-ignition-control-bakken;ot-remote-access;ot-scada-bakken;ot-scada-mgmt;ot-xspoc-bakken;ot-xspoc-delaware;ot-xspoc-midland</t>
  </si>
  <si>
    <t>[Disabled]  dmz-ot;[Disabled]  dmz-xspoc;[Disabled]  ot-adweb;[Disabled]  ot-connprod-prod;[Disabled]  ot-connprod-test;[Disabled]  ot-drtransit;[Disabled]  ot-xspoc-bakken;[Disabled]  ot-xspoc-delaware;[Disabled]  ot-xspoc-midland</t>
  </si>
  <si>
    <t>dmz-ot;ot-connprod-prod;ot-xspoc-bakken;ot-xspoc-delaware;ot-xspoc-midland</t>
  </si>
  <si>
    <t>[Disabled]  dmz-ot;[Disabled]  dmz-xspoc</t>
  </si>
  <si>
    <t>ot-database;ot-drtransit;ot-ews-central-ops;ot-scada-bakken;ot-scada-delaware;ot-scada-eagleford;ot-scada-mgmt;ot-scada-midland;ot-scada-oklahoma;ot-xspoc-eagleford</t>
  </si>
  <si>
    <t>dmz-cygnet;ot-scada-bakken;ot-scada-delaware;ot-scada-eagleford;ot-scada-mgmt;ot-scada-midland;ot-scada-oklahoma</t>
  </si>
  <si>
    <t>dmz-ot;ot-backups;ot-drtransit</t>
  </si>
  <si>
    <t>ot-drtransit;ot-idrac;zone-to-branch</t>
  </si>
  <si>
    <t>ot-active-directory;ot-adweb;ot-automation;ot-backups;ot-centralsvc-nonprod;ot-claroty-central-sites;ot-claroty-field-sites;ot-connprod-cluster;ot-connprod-dev;ot-connprod-prod;ot-connprod-stage;ot-connprod-test;ot-cyberark;ot-cyberark-vault;ot-database;ot-drtransit;ot-endpoint-protection;ot-ews-central-ops;ot-ews-field-ops;ot-field-tools;ot-file-share;ot-forgerock;ot-ignition-access-bakken;ot-ignition-control-bakken;ot-ignition-dev-bakken;ot-ignition-mgmt;ot-iot;ot-ip-services;ot-monitoring;ot-nozomi;ot-nsext;ot-nsint;ot-nsmgmt;ot-remote-access;ot-scada-bakken;ot-scada-delaware;ot-scada-eagleford;ot-scada-mgmt;ot-scada-midland;ot-scada-oklahoma;ot-splunk;ot-streaming;ot-tcom-tools;ot-xspoc-bakken;ot-xspoc-delaware;ot-xspoc-eagleford;ot-xspoc-midland;zone-to-branch</t>
  </si>
  <si>
    <t>ot-active-directory;ot-adweb;ot-automation;ot-backups;ot-centralsvc-nonprod;ot-claroty-central-sites;ot-claroty-field-sites;ot-connprod-cluster;ot-connprod-dev;ot-connprod-prod;ot-connprod-stage;ot-connprod-test;ot-cyberark;ot-cyberark-vault;ot-database;ot-drtransit;ot-endpoint-protection;ot-ews-central-ops;ot-ews-field-ops;ot-field-tools;ot-file-share;ot-forgerock;ot-ignition-access-bakken;ot-ignition-control-bakken;ot-ignition-dev-bakken;ot-ignition-mgmt;ot-iot;ot-ip-services;ot-monitoring;ot-nozomi;ot-nsext;ot-nsint;ot-nsmgmt;ot-remote-access;ot-scada-bakken;ot-scada-delaware;ot-scada-eagleford;ot-scada-mgmt;ot-scada-midland;ot-scada-oklahoma;ot-splunk;ot-streaming;ot-tcom-tools;ot-xspoc-bakken;ot-xspoc-delaware;ot-xspoc-eagleford;ot-xspoc-midland</t>
  </si>
  <si>
    <t>dmz-automation;dmz-backups;dmz-centralsvc-nonprod;dmz-connprod-mgmt;dmz-cyberark;dmz-cygnet;dmz-endpoint-protection;dmz-ews;dmz-file-share;dmz-forgerock;dmz-genetec;dmz-idrac;dmz-ignition-access-bakken;dmz-ignition-bakken;dmz-iot;dmz-ip-services;dmz-nozomi;dmz-nsext;dmz-nsmgmt;dmz-remote-access;dmz-splunk;dmz-streaming;dmz-vmhost-mgmt;dmz-vsan;dmz-xspoc</t>
  </si>
  <si>
    <t>ot-monitoring;ot-drtransit</t>
  </si>
  <si>
    <t>ot-connprod-dev;ot-nsext</t>
  </si>
  <si>
    <t>dmz-connprod-mgmt;dmz-ot;ot-vmhost-mgmt</t>
  </si>
  <si>
    <t>dmz-connprod-mgmt;ot-vmhost-mgmt</t>
  </si>
  <si>
    <t>ot-connprod-dev;ot-connprod-stage;ot-connprod-test</t>
  </si>
  <si>
    <t>dmz-automation;dmz-drtransit;dmz-nsext</t>
  </si>
  <si>
    <t>dmz-automation;dmz-nsext;dmz-ot</t>
  </si>
  <si>
    <t>dmz-nsext;ot-nsext</t>
  </si>
  <si>
    <t>ot-active-directory;ot-adweb;ot-automation;ot-backups;ot-centralsvc-nonprod;ot-claroty-central-sites;ot-claroty-field-sites;ot-connprod-cluster;ot-connprod-dev;ot-connprod-prod;ot-connprod-stage;ot-connprod-test;ot-cyberark;ot-cyberark-vault;ot-database;ot-drtransit;ot-endpoint-protection;ot-ews-central-ops;ot-ews-field-ops;ot-field-tools;ot-file-share;ot-firewall-mgmt;ot-forgerock;ot-idrac;ot-ignition-access-bakken;ot-ignition-control-bakken;ot-ignition-dev-bakken;ot-ignition-mgmt;ot-ip-services;ot-monitoring;ot-nozomi;ot-nsext;ot-nsint;ot-nsmgmt;ot-ntp;ot-ntp-server;ot-panorama;ot-remote-access;ot-scada-bakken;ot-scada-delaware;ot-scada-eagleford;ot-scada-mgmt;ot-scada-midland;ot-splunk;ot-streaming;ot-switch-mgmt;ot-tcom-tools;ot-viiops-tools;ot-vmhost-mgmt;ot-vsan;ot-vsan-nfscifs;ot-xspoc-bakken;ot-xspoc-delaware;ot-xspoc-midland;zone-to-branch</t>
  </si>
  <si>
    <t>[Disabled]  ot-drtransit;[Disabled]  ot-file-share</t>
  </si>
  <si>
    <t>[Disabled]  dmz-ot;[Disabled]  ot-file-share</t>
  </si>
  <si>
    <t>ot-active-directory;ot-adweb;ot-automation;ot-backups;ot-centralsvc-nonprod;ot-claroty-central-sites;ot-claroty-field-sites;ot-connprod-cluster;ot-connprod-dev;ot-connprod-prod;ot-connprod-stage;ot-connprod-test;ot-cyberark;ot-cyberark-vault;ot-database;ot-drtransit;ot-endpoint-protection;ot-ews-central-ops;ot-ews-field-ops;ot-field-tools;ot-file-share;ot-firewall-mgmt;ot-forgerock;ot-idrac;ot-ignition-access-bakken;ot-ignition-control-bakken;ot-ignition-dev-bakken;ot-ignition-mgmt;ot-ip-services;ot-monitoring;ot-nozomi;ot-nsext;ot-nsmgmt;ot-ntp;ot-ntp-server;ot-panorama;ot-remote-access;ot-scada-bakken;ot-scada-delaware;ot-scada-eagleford;ot-scada-mgmt;ot-scada-midland;ot-splunk;ot-streaming;ot-switch-mgmt;ot-tcom-tools;ot-viiops-tools;ot-vmhost-mgmt;ot-vsan;ot-vsan-nfscifs;ot-xspoc-bakken;ot-xspoc-delaware;ot-xspoc-midland;zone-to-branch</t>
  </si>
  <si>
    <t>[Disabled]  ot-drtransit;[Disabled]  ot-gpvpn</t>
  </si>
  <si>
    <t>dmz-centralsvc-nonprod;dmz-nsext</t>
  </si>
  <si>
    <t>[Disabled]  dmz-automation;[Disabled]  dmz-backups;[Disabled]  dmz-centralsvc-nonprod;[Disabled]  dmz-connprod-mgmt;[Disabled]  dmz-cyberark;[Disabled]  dmz-cygnet;[Disabled]  dmz-endpoint-protection;[Disabled]  dmz-ews;[Disabled]  dmz-file-share;[Disabled]  dmz-forgerock;[Disabled]  dmz-genetec;[Disabled]  dmz-idrac;[Disabled]  dmz-ignition-access-bakken;[Disabled]  dmz-ignition-bakken;[Disabled]  dmz-iot;[Disabled]  dmz-ip-services;[Disabled]  dmz-nozomi;[Disabled]  dmz-nsext;[Disabled]  dmz-nsint;[Disabled]  dmz-nsmgmt;[Disabled]  dmz-ot;[Disabled]  dmz-remote-access;[Disabled]  dmz-splunk;[Disabled]  dmz-streaming;[Disabled]  dmz-switch-mgmt;[Disabled]  dmz-vmhost-mgmt;[Disabled]  dmz-vsan;[Disabled]  dmz-xspoc</t>
  </si>
  <si>
    <t>ot-active-directory;ot-adweb;ot-automation;ot-backups;ot-centralsvc-nonprod;ot-claroty-central-sites;ot-claroty-field-sites;ot-connprod-cluster;ot-connprod-dev;ot-connprod-prod;ot-connprod-stage;ot-connprod-test;ot-cyberark;ot-cyberark-vault;ot-database;ot-drtransit;ot-endpoint-protection;ot-ews-central-ops;ot-ews-field-ops;ot-field-tools;ot-file-share;ot-firewall-mgmt;ot-forgerock;ot-idrac;ot-ignition-access-bakken;ot-ignition-control-bakken;ot-ignition-dev-bakken;ot-ignition-mgmt;ot-ip-services;ot-monitoring;ot-nozomi;ot-nsext;ot-nsint;ot-nsmgmt;ot-ntp;ot-ntp-server;ot-panorama;ot-remote-access;ot-scada-bakken;ot-scada-delaware;ot-scada-eagleford;ot-scada-mgmt;ot-scada-midland;ot-scada-oklahoma;ot-splunk;ot-streaming;ot-switch-mgmt;ot-tcom-tools;ot-viiops-tools;ot-vmhost-mgmt;ot-vsan;ot-vsan-nfscifs;ot-xspoc-bakken;ot-xspoc-delaware;ot-xspoc-eagleford;ot-xspoc-midland</t>
  </si>
  <si>
    <t>ot-cyberark;ot-drtransit;ot-nsext</t>
  </si>
  <si>
    <t>ot-cyberark-vault;ot-drtransit</t>
  </si>
  <si>
    <t>dmz-cyberark;dmz-nsext;dmz-ot</t>
  </si>
  <si>
    <t>[Disabled]  dmz-file-share</t>
  </si>
  <si>
    <t>dmz-centralsvc-nonprod;dmz-drtransit;dmz-nsext</t>
  </si>
  <si>
    <t>ot-drtransit;ot-iot</t>
  </si>
  <si>
    <t>[Disabled]  ot-nozomi;[Disabled]  zone-to-branch</t>
  </si>
  <si>
    <t>dmz-nsext;dmz-ot;ot-drtransit;ot-nsext</t>
  </si>
  <si>
    <t>dmz-ot;ot-automation;ot-drtransit</t>
  </si>
  <si>
    <t>dmz-cyberark</t>
  </si>
  <si>
    <t>dmz-cyberark;dmz-nsext</t>
  </si>
  <si>
    <t>dmz-drtransit;dmz-nsext;dmz-ot</t>
  </si>
  <si>
    <t>dmz-centralsvc-nonprod;dmz-drtransit;dmz-forgerock;dmz-nsext</t>
  </si>
  <si>
    <t>dmz-nsext;ot-forgerock;ot-nsext</t>
  </si>
  <si>
    <t>dmz-forgerock;dmz-nsext</t>
  </si>
  <si>
    <t>[Disabled]  dmz-ot;[Disabled]  ot-nsext</t>
  </si>
  <si>
    <t>ot-centralsvc-nonprod;ot-drtransit;ot-forgerock</t>
  </si>
  <si>
    <t>[Disabled]  dmz-centralsvc-nonprod;[Disabled]  dmz-forgerock;[Disabled]  dmz-ot</t>
  </si>
  <si>
    <t>[Disabled]  dmz-ot;[Disabled]  ot-centralsvc-nonprod;[Disabled]  ot-forgerock</t>
  </si>
  <si>
    <t>dmz-centralsvc-nonprod;dmz-forgerock;dmz-nsext;dmz-ot</t>
  </si>
  <si>
    <t>ot-centralsvc-nonprod;ot-drtransit;ot-nsext</t>
  </si>
  <si>
    <t>dmz-nozomi;dmz-ot</t>
  </si>
  <si>
    <t>ot-field-fence;ot-field-shellpcd;zone-to-branch</t>
  </si>
  <si>
    <t>[Disabled]  ot-field-fence;[Disabled]  ot-field-shellpcd;[Disabled]  zone-to-branch</t>
  </si>
  <si>
    <t>[Disabled]  dmz-ot;[Disabled]  ot-ews-central-ops;[Disabled]  ot-ews-field-ops</t>
  </si>
  <si>
    <t>[Disabled]  ot-backups;[Disabled]  ot-drtransit;[Disabled]  ot-firewall-mgmt;[Disabled]  ot-ip-services;[Disabled]  ot-monitoring;[Disabled]  ot-panorama;[Disabled]  ot-scada-eagleford;[Disabled]  ot-switch-mgmt;[Disabled]  ot-vmhost-mgmt</t>
  </si>
  <si>
    <t>ot-drtransit;ot-monitoring;ot-panorama</t>
  </si>
  <si>
    <t>ot-drtransit;ot-ews-central-ops;ot-ews-field-ops;ot-viiops-tools</t>
  </si>
  <si>
    <t>ot-field-cxo;ot-field-fence;ot-field-shellpcd;ot-field-vzwotapn;ot-legacytransit;ot-sdw-ics;zone-to-branch</t>
  </si>
  <si>
    <t>ot-field-cxo;ot-field-fence;ot-field-shellpcd;ot-field-tools;ot-field-vzwotapn;zone-to-branch</t>
  </si>
  <si>
    <t>[Disabled]  ot-drtransit;[Disabled]  ot-tcom-tools</t>
  </si>
  <si>
    <t>[Disabled]  dmz-nsext;[Disabled]  dmz-remote-access</t>
  </si>
  <si>
    <t>ot-ip-services;ot-drtransit</t>
  </si>
  <si>
    <t>[Disabled]  ot-field-cxo;[Disabled]  ot-field-fence;[Disabled]  ot-field-shellpcd;[Disabled]  ot-field-vzwotapn;[Disabled]  ot-legacytransit;[Disabled]  zone-to-branch</t>
  </si>
  <si>
    <t>dmz-ignition-access-bakken;dmz-ignition-bakken;dmz-ot</t>
  </si>
  <si>
    <t>ot-drtransit;ot-ignition-control-bakken;ot-ignition-mgmt;zone-to-branch</t>
  </si>
  <si>
    <t>ot-drtransit;ot-switch-mgmt</t>
  </si>
  <si>
    <t>ot-drtransit;ot-firewall-mgmt;ot-panorama;zone-to-branch</t>
  </si>
  <si>
    <t>[Disabled]  ot-drtransit;[Disabled]  ot-firewall-mgmt;[Disabled]  ot-panorama</t>
  </si>
  <si>
    <t>ot-b2b;ot-drtransit;ot-field-cxo;ot-field-fence;ot-field-shellpcd;ot-legacytransit;zone-to-branch</t>
  </si>
  <si>
    <t>ot-b2b;ot-drtransit;ot-field-cxo;ot-field-fence;ot-field-shellpcd;ot-field-vzwotapn;ot-legacytransit;zone-to-branch</t>
  </si>
  <si>
    <t>[Disabled]  ot-field-cxo;[Disabled]  ot-field-vzwotapn</t>
  </si>
  <si>
    <t>ot-drtransit;ot-ip-services;ot-monitoring;ot-tcom-tools;ot-vmhost-mgmt</t>
  </si>
  <si>
    <t>ot-iot;ot-drtransit</t>
  </si>
  <si>
    <t>dmz-iot;dmz-ot</t>
  </si>
  <si>
    <t>ot-drtransit;ot-firewall-mgmt;underlay-fwmgmt;zone-to-branch</t>
  </si>
  <si>
    <t>ot-xspoc-bakken;ot-xspoc-delaware;ot-xspoc-eagleford;ot-xspoc-midland</t>
  </si>
  <si>
    <t>ot-drtransit;ot-file-share;ot-monitoring</t>
  </si>
  <si>
    <t>ot-automation;ot-drtransit;ot-nsext</t>
  </si>
  <si>
    <t>dmz-automation;dmz-centralsvc-nonprod;dmz-connprod-mgmt;dmz-cyberark;dmz-forgerock;dmz-ignition-access-bakken;dmz-ot;dmz-remote-access;dmz-splunk;dmz-streaming</t>
  </si>
  <si>
    <t>ot-automation;ot-centralsvc-nonprod;ot-connprod-dev;ot-connprod-prod;ot-connprod-stage;ot-connprod-test;ot-cyberark;ot-drtransit;ot-ews-field-ops;ot-forgerock;ot-ignition-control-bakken;ot-ignition-mgmt;ot-ip-services;ot-remote-access;ot-scada-bakken;ot-scada-mgmt;ot-splunk;ot-streaming;ot-tcom-tools;zone-to-branch</t>
  </si>
  <si>
    <t>[Disabled]  dmz-connprod-mgmt</t>
  </si>
  <si>
    <t>[Disabled]  dmz-connprod-mgmt;[Disabled]  dmz-ot</t>
  </si>
  <si>
    <t>ot-scada-bakken;ot-scada-delaware;ot-scada-midland</t>
  </si>
  <si>
    <t>dmz-automation;dmz-cygnet;dmz-file-share;dmz-ot;dmz-xspoc</t>
  </si>
  <si>
    <t>ot-drtransit;ot-remote-access;ot-scada-bakken;ot-scada-delaware;ot-scada-eagleford;ot-scada-mgmt;ot-scada-midland;ot-scada-oklahoma;ot-streaming;ot-xspoc-bakken;ot-xspoc-delaware;ot-xspoc-eagleford;ot-xspoc-midland</t>
  </si>
  <si>
    <t>ot-drtransit;ot-laptop-staging;ot-nsext;ot-remote-access;ot-scada-bakken;ot-scada-delaware;ot-scada-eagleford;ot-scada-mgmt;ot-scada-midland;ot-scada-oklahoma;ot-streaming;ot-xspoc-bakken;ot-xspoc-delaware;ot-xspoc-eagleford;ot-xspoc-midland;zone-to-branch</t>
  </si>
  <si>
    <t>ot-drtransit;ot-nsext;ot-scada-bakken</t>
  </si>
  <si>
    <t>ot-drtransit;ot-remote-access;ot-scada-bakken;ot-scada-delaware;ot-scada-eagleford;ot-scada-mgmt;ot-scada-midland;ot-scada-oklahoma;ot-streaming;ot-xspoc-bakken;ot-xspoc-delaware;ot-xspoc-eagleford;ot-xspoc-midland;zone-to-branch</t>
  </si>
  <si>
    <t>dmz-ot;ot-scada-bakken;ot-scada-midland</t>
  </si>
  <si>
    <t>dmz-ot;ot-scada-delaware</t>
  </si>
  <si>
    <t>[Disabled]  ot-drtransit;[Disabled]  ot-scada-bakken;[Disabled]  ot-scada-delaware;[Disabled]  ot-scada-eagleford;[Disabled]  ot-scada-midland</t>
  </si>
  <si>
    <t>dmz-ot;ot-scada-eagleford</t>
  </si>
  <si>
    <t>dmz-ot;ot-scada-midland</t>
  </si>
  <si>
    <t>dmz-ot;ot-scada-bakken;ot-scada-delaware;ot-scada-eagleford;ot-scada-mgmt;ot-scada-midland</t>
  </si>
  <si>
    <t>ot-drtransit;ot-scada-bakken;ot-scada-delaware;ot-scada-eagleford;ot-scada-midland;ot-streaming</t>
  </si>
  <si>
    <t>dmz-cygnet;dmz-xspoc;ot-drtransit;ot-scada-bakken;ot-scada-delaware;ot-scada-eagleford;ot-scada-mgmt;ot-scada-midland;ot-streaming;ot-xspoc-bakken;ot-xspoc-delaware;ot-xspoc-eagleford;ot-xspoc-midland</t>
  </si>
  <si>
    <t>ot-drtransit;ot-scada-bakken;ot-scada-delaware;ot-scada-eagleford;ot-scada-mgmt;ot-scada-midland;ot-streaming</t>
  </si>
  <si>
    <t>ot-drtransit;ot-scada-bakken;ot-scada-delaware;ot-scada-eagleford;ot-scada-mgmt;ot-scada-midland</t>
  </si>
  <si>
    <t>ot-connprod-prod;ot-connprod-stage;ot-drtransit</t>
  </si>
  <si>
    <t>ot-backups;ot-drtransit;ot-file-share</t>
  </si>
  <si>
    <t>ot-backups;ot-file-share</t>
  </si>
  <si>
    <t>ot-drtransit;ot-scada-bakken;ot-scada-delaware;ot-scada-eagleford;ot-scada-oklahoma</t>
  </si>
  <si>
    <t>ot-b2b;ot-field-cxo;ot-field-fence;ot-field-shellpcd;ot-field-vzwotapn;ot-legacytransit;ot-sdw-ics;zone-to-branch</t>
  </si>
  <si>
    <t>dmz-ot;ot-xspoc-bakken;ot-xspoc-delaware;ot-xspoc-eagleford</t>
  </si>
  <si>
    <t>dmz-ot;ot-xspoc-delaware;ot-xspoc-midland</t>
  </si>
  <si>
    <t>[Disabled]  ot-drtransit;[Disabled]  ot-xspoc-bakken;[Disabled]  ot-xspoc-delaware;[Disabled]  ot-xspoc-eagleford;[Disabled]  ot-xspoc-midland</t>
  </si>
  <si>
    <t>ot-drtransit;ot-scada-delaware;ot-scada-midland</t>
  </si>
  <si>
    <t>dmz-ot;ot-xspoc-midland</t>
  </si>
  <si>
    <t>ot-field-cxo;ot-field-fence;ot-field-shellpcd;ot-field-vzwotapn</t>
  </si>
  <si>
    <t>dmz-ot;ot-b2b</t>
  </si>
  <si>
    <t>[Disabled]  ot-b2b;[Disabled]  ot-field-cxo;[Disabled]  ot-field-fence;[Disabled]  ot-field-shellpcd;[Disabled]  ot-field-vzwotapn;[Disabled]  ot-legacytransit;[Disabled]  zone-to-branch</t>
  </si>
  <si>
    <t>[Disabled]  ot-b2b;[Disabled]  ot-drtransit</t>
  </si>
  <si>
    <t>[Disabled]  dmz-cygnet;[Disabled]  dmz-ot</t>
  </si>
  <si>
    <t>ot-file-share</t>
  </si>
  <si>
    <t>[Disabled]  ot-ignition-control-bakken</t>
  </si>
  <si>
    <t>ot-drtransit;zone-to-branch</t>
  </si>
  <si>
    <t>[Disabled]  dmz-ignition-access-bakken;[Disabled]  dmz-ot</t>
  </si>
  <si>
    <t>dmz-ot;ot-drtransit;ot-scada-midland</t>
  </si>
  <si>
    <t>dmz-ignition-access-bakken;dmz-ot;ot-ignition-control-bakken</t>
  </si>
  <si>
    <t>dmz-ignition-bakken;dmz-ot</t>
  </si>
  <si>
    <t>[Disabled]  ot-active-directory</t>
  </si>
  <si>
    <t>[Disabled]  dmz-drtransit;[Disabled]  dmz-nsext</t>
  </si>
  <si>
    <t>[Disabled]  ot-active-directory;[Disabled]  ot-adweb;[Disabled]  ot-connprod-prod;[Disabled]  ot-connprod-test;[Disabled]  ot-database;[Disabled]  ot-drtransit;[Disabled]  ot-endpoint-protection;[Disabled]  ot-ignition-control-bakken;[Disabled]  ot-remote-access;[Disabled]  ot-scada-bakken;[Disabled]  ot-scada-mgmt;[Disabled]  ot-xspoc-bakken;[Disabled]  ot-xspoc-delaware;[Disabled]  ot-xspoc-eagleford;[Disabled]  ot-xspoc-midland</t>
  </si>
  <si>
    <t>ot-drtransit;ot-gpvpn-portal-gw</t>
  </si>
  <si>
    <t>[Disabled]  ot-field-cxo;[Disabled]  ot-field-fence;[Disabled]  ot-field-shellpcd;[Disabled]  ot-field-tools;[Disabled]  ot-field-vzwotapn</t>
  </si>
  <si>
    <t>dmz-ot;ot-scada-bakken;ot-scada-delaware;ot-scada-eagleford;ot-scada-midland</t>
  </si>
  <si>
    <t>ot-drtransit;ot-xspoc-bakken</t>
  </si>
  <si>
    <t>ot-automation;ot-nsext</t>
  </si>
  <si>
    <t>[Disabled]  dmz-nsext;[Disabled]  dmz-ot;[Disabled]  ot-gpvpn-portal-gw</t>
  </si>
  <si>
    <t>Profile Group: threat-prevention-only</t>
  </si>
  <si>
    <t>Profile Group: log-only-threat-prevention</t>
  </si>
  <si>
    <t>Profile Group: undefined</t>
  </si>
  <si>
    <t>Profile Group: block-all-urls</t>
  </si>
  <si>
    <t>Traffic log sent at session end;Log Forwarding Profile setting: Forward to Panorama</t>
  </si>
  <si>
    <t>Traffic log sent at session start, and at session end;Log Forwarding Profile setting: Forward to Panorama</t>
  </si>
  <si>
    <t>Partially Used</t>
  </si>
  <si>
    <t>Used</t>
  </si>
  <si>
    <t>Unused</t>
  </si>
  <si>
    <t>-</t>
  </si>
  <si>
    <t>[Disabled]  INC0015648 INC0022770 INC0041121 INC0044990 INC0046388 INC0046850 INC0062282 INC0081699 INC0059031 INC0060904 INC1145765;[Disabled]  Disabled as Jumpboxes do not exist</t>
  </si>
  <si>
    <t>INC0075277 INC0289705</t>
  </si>
  <si>
    <t>INC0227673</t>
  </si>
  <si>
    <t>INC0272510</t>
  </si>
  <si>
    <t>INC0891905</t>
  </si>
  <si>
    <t>INC0927276 INC0990598;May be temporary 5/5</t>
  </si>
  <si>
    <t>[Disabled]  INC0051565 INC0283774 INC0513837 INC0769904</t>
  </si>
  <si>
    <t>[Disabled]  INC0769904</t>
  </si>
  <si>
    <t>[Disabled]  INC0774791</t>
  </si>
  <si>
    <t>INC7114688 INC0287933</t>
  </si>
  <si>
    <t>INC0172168 INC0221328</t>
  </si>
  <si>
    <t>INC0207623 INC0225572 INC0279123 INC1145754</t>
  </si>
  <si>
    <t>[Disabled]  INC0150524</t>
  </si>
  <si>
    <t>INC0051565 INC0119422 INC0719466 INC1145754</t>
  </si>
  <si>
    <t>INC0160717 INC0204522</t>
  </si>
  <si>
    <t>INC0150524 INC0569558</t>
  </si>
  <si>
    <t>INC0116679 INC0719466</t>
  </si>
  <si>
    <t>RITM0178715</t>
  </si>
  <si>
    <t>INC0071646 INC0312813</t>
  </si>
  <si>
    <t>INC0493929 INC0876370 INC0891410 INC1087363</t>
  </si>
  <si>
    <t>[Disabled]  INC0357035</t>
  </si>
  <si>
    <t>INC1213850</t>
  </si>
  <si>
    <t>INC0250287</t>
  </si>
  <si>
    <t>INC0212148 INC1131880</t>
  </si>
  <si>
    <t>INC0119746 INC0421673</t>
  </si>
  <si>
    <t>[Disabled]  INC0243358</t>
  </si>
  <si>
    <t>[Disabled]  INC0243358 INC0302543</t>
  </si>
  <si>
    <t>[Disabled]  INC0243358;[Disabled]  INC0302543</t>
  </si>
  <si>
    <t>INC0260417 INC0260432 INC0564907</t>
  </si>
  <si>
    <t>INC0260417 INC0301405 INC0260432 INC0564907</t>
  </si>
  <si>
    <t>INC0269426 INC0385758 INC1136538</t>
  </si>
  <si>
    <t>INC0333058</t>
  </si>
  <si>
    <t>INC0702525</t>
  </si>
  <si>
    <t>[Disabled]  INC0791429</t>
  </si>
  <si>
    <t>INC1067956 INC1114802</t>
  </si>
  <si>
    <t>INC7101303</t>
  </si>
  <si>
    <t>INC1163133;Randy has asked to test this without the Proxy, once connection is stable and confirmed working we will look to move forward with the proxy.</t>
  </si>
  <si>
    <t>INC1183744 - Need to allow CRL to be reached for cert validation - tmonea</t>
  </si>
  <si>
    <t>INC0051565</t>
  </si>
  <si>
    <t>INC0091373 INC0114725 INC0366158</t>
  </si>
  <si>
    <t>INC0169736 INC0204522</t>
  </si>
  <si>
    <t>INC0328206 INC0759166</t>
  </si>
  <si>
    <t>INC0350525</t>
  </si>
  <si>
    <t>INC0298089 INC0537368</t>
  </si>
  <si>
    <t>TASK0199244 INC0102531 INC0104394 INC0230296</t>
  </si>
  <si>
    <t>INC0091373 INC0366158</t>
  </si>
  <si>
    <t>INC7167212 INC0230726 INC0876370 INC0877625</t>
  </si>
  <si>
    <t>INC0132764 INC0151327 INC0357035</t>
  </si>
  <si>
    <t>INC0080316 INC0081364 INC0493929 INC0876370 INC0891410 INC0899332 INC1057097</t>
  </si>
  <si>
    <t>INC1213850;Rule was created separately for DR</t>
  </si>
  <si>
    <t>INC1213850;none</t>
  </si>
  <si>
    <t>INC0153848 INC0314288 INC0314269</t>
  </si>
  <si>
    <t>INC1182985</t>
  </si>
  <si>
    <t>INC7174622</t>
  </si>
  <si>
    <t>INC7084147 INC0093455</t>
  </si>
  <si>
    <t>INC0138165</t>
  </si>
  <si>
    <t>INC0190772 INC0233771 INC0303084</t>
  </si>
  <si>
    <t>INC7170506 INC0291854</t>
  </si>
  <si>
    <t>INC0116686 ,INC1074882</t>
  </si>
  <si>
    <t>[Disabled]  INC0279152 INC0303084 INC0303244</t>
  </si>
  <si>
    <t>INC0617286 INC0766688 INC1204391</t>
  </si>
  <si>
    <t>INC1064612 INC1067956 INC1114802</t>
  </si>
  <si>
    <t>[Disabled]  INC1045504</t>
  </si>
  <si>
    <t>INC0950876</t>
  </si>
  <si>
    <t>INC1146350 INC1161617</t>
  </si>
  <si>
    <t>INC0948184</t>
  </si>
  <si>
    <t>[Disabled]  INC0948184;[Disabled]  testing for randy</t>
  </si>
  <si>
    <t>INC1019116</t>
  </si>
  <si>
    <t>INC1122979</t>
  </si>
  <si>
    <t>INC1182703</t>
  </si>
  <si>
    <t>INC0051604 INC0179146</t>
  </si>
  <si>
    <t>INC0051604, INC0202895</t>
  </si>
  <si>
    <t>CHG0213879</t>
  </si>
  <si>
    <t>INC0051604</t>
  </si>
  <si>
    <t>INC0179146</t>
  </si>
  <si>
    <t>INC0193880 INC0205881 INC0304866</t>
  </si>
  <si>
    <t>INC0235500</t>
  </si>
  <si>
    <t>INC0848264;Tyler Nicholas 04-30-2024</t>
  </si>
  <si>
    <t>INC0179146 INC0205881</t>
  </si>
  <si>
    <t>INC0322469</t>
  </si>
  <si>
    <t>INC7101303 INC7106751</t>
  </si>
  <si>
    <t>INC0173100 INC0204522;none;ntp-non-rfc was needed to allow sync between BVL and HOC master NTP server sync.</t>
  </si>
  <si>
    <t>INC0042416 INC0304866</t>
  </si>
  <si>
    <t>INC0304866</t>
  </si>
  <si>
    <t>INC0395835</t>
  </si>
  <si>
    <t>INC0304866 INC0324867 INC0633814 INC0633814 INC0742665</t>
  </si>
  <si>
    <t>INC0241705</t>
  </si>
  <si>
    <t>INC0211241</t>
  </si>
  <si>
    <t>INC0051609</t>
  </si>
  <si>
    <t>INC0051609 INC0141205</t>
  </si>
  <si>
    <t>INC0461506 INC0543264</t>
  </si>
  <si>
    <t>INC0848264</t>
  </si>
  <si>
    <t>INC0140209</t>
  </si>
  <si>
    <t>INC0051609 INC0699109</t>
  </si>
  <si>
    <t>INC0051885</t>
  </si>
  <si>
    <t>INC0051565;INC0304866</t>
  </si>
  <si>
    <t>INC0054780 INC0248783 INC0321649 INC0270338 INC0317846 INC0680419 INC0697943 INC0699941 INC0723641 INC1095111</t>
  </si>
  <si>
    <t>[Disabled]  INC0054780 INC0248783 INC1145765</t>
  </si>
  <si>
    <t>INC0088095 INC0126161 INC0248783</t>
  </si>
  <si>
    <t>INC0827019</t>
  </si>
  <si>
    <t>INC0088095 INC0248783 INC0680419</t>
  </si>
  <si>
    <t>INC0088095 INC0248783 INC0411938 INC0529665 INC0680419 INC0691693 INC0691652 INC0754129 INC1058475 INC1134637</t>
  </si>
  <si>
    <t>INC0088095 INC0248783 INC0411938 INC0529665 INC0680419 INC0691693 INC0691652 INC0754129 INC1058475 INC1134637 INC1167249</t>
  </si>
  <si>
    <t>INC1078119</t>
  </si>
  <si>
    <t>INC0743258 INC0751613 INC0762793 INC0795909 INC0810165 INC0845134</t>
  </si>
  <si>
    <t>INC0715686</t>
  </si>
  <si>
    <t>INC0126161</t>
  </si>
  <si>
    <t>INC0088095 INC0108646 INC0195590</t>
  </si>
  <si>
    <t>INC0234895</t>
  </si>
  <si>
    <t>INC0139089</t>
  </si>
  <si>
    <t>INC0264801</t>
  </si>
  <si>
    <t>INC0303693</t>
  </si>
  <si>
    <t>INC0306955 INC0381041 INC0411938 INC0529665 INC0528341 INC0567803 INC0624233 INC0622816 INC0674206 INC0691652 INC0795909 INC0810165 INC0857282 INC0959621 INC1079436</t>
  </si>
  <si>
    <t>INC0306955 INC0464288 INC0529665 INC0691652 INC0795909 INC0857282 INC0959628,INC1079436</t>
  </si>
  <si>
    <t>INC0306955 INC0381041 INC0411938 INC0529665 INC0567803 INC0624946 INC0730879 INC0751613 INC0762793 INC0810770 INC0845134 INC0911773 RITM0173736,INC1079436 INC1134637 INC1192977 SCTASK0134899</t>
  </si>
  <si>
    <t>[Disabled]  INC0751377</t>
  </si>
  <si>
    <t>[Disabled]  INC0337989 INC1145765</t>
  </si>
  <si>
    <t>INC0359419</t>
  </si>
  <si>
    <t>INC0381041 INC0398586 INC0449645 INC0529665 INC0622816 INC0795909</t>
  </si>
  <si>
    <t>INC0381041 INC0398586 INC0449645 INC0529665 INC0622816 INC0795909 INC0934677</t>
  </si>
  <si>
    <t>INC0381041 INC0398586 INC0449645 INC0622816 INC0795909</t>
  </si>
  <si>
    <t>INC0934892</t>
  </si>
  <si>
    <t>INC0381041 INC0475818 INC0506274 INC0545341 INC0622816 INC0751613 INC0919293</t>
  </si>
  <si>
    <t>[Disabled]  INC0686693</t>
  </si>
  <si>
    <t>INC1006035</t>
  </si>
  <si>
    <t>[Disabled]  INC1006035</t>
  </si>
  <si>
    <t>INC0381041 INC0686235 INC0795909 INC0937875</t>
  </si>
  <si>
    <t>INC0381041 INC0686235 INC0795909</t>
  </si>
  <si>
    <t>INC0433662 INC0433658 INC0433657,INC1079436</t>
  </si>
  <si>
    <t>INC0528479</t>
  </si>
  <si>
    <t>INC0612414</t>
  </si>
  <si>
    <t>INC0821174 INC1079436</t>
  </si>
  <si>
    <t>INC0444680</t>
  </si>
  <si>
    <t>[Disabled]  INC0715686</t>
  </si>
  <si>
    <t>INC0845134 INC1145754</t>
  </si>
  <si>
    <t>INC0856583</t>
  </si>
  <si>
    <t>INC0671781 INC0674129 INC0700598</t>
  </si>
  <si>
    <t>INC1012610</t>
  </si>
  <si>
    <t>INC0680380</t>
  </si>
  <si>
    <t>INC0674129 INC0700598</t>
  </si>
  <si>
    <t>INC0674129 INC0700598 INC0761786</t>
  </si>
  <si>
    <t>INC0674129</t>
  </si>
  <si>
    <t>[Disabled]  INC0674129 INC1145765</t>
  </si>
  <si>
    <t>INC0674129 INC0762793</t>
  </si>
  <si>
    <t>INC0567803 INC0674129</t>
  </si>
  <si>
    <t>INC0461506</t>
  </si>
  <si>
    <t>INC0625145 INC0674129</t>
  </si>
  <si>
    <t>INC0823461</t>
  </si>
  <si>
    <t>[Disabled]  INC0823461 INC1145765</t>
  </si>
  <si>
    <t>INC1085841</t>
  </si>
  <si>
    <t>INC0633448;Address Group</t>
  </si>
  <si>
    <t>[Disabled]  INC0791584</t>
  </si>
  <si>
    <t>INC0556772 INC0574098 INC0580123 INC1041131</t>
  </si>
  <si>
    <t>INC0590066 INC1041131</t>
  </si>
  <si>
    <t>[Disabled]  INC0381041 INC0570643 INC1145765</t>
  </si>
  <si>
    <t>INC0292103 INC0567803 INC0617798 INC0629405 INC0762793 INC0845134 INC1134637</t>
  </si>
  <si>
    <t>INC0292103 INC0567803 INC0617798 INC0762793 INC0845134 INC1134637</t>
  </si>
  <si>
    <t>INC0292103 INC0567803 INC0617798 INC0762793 INc0845134 INC1134637</t>
  </si>
  <si>
    <t>INC0525188 INC0601363</t>
  </si>
  <si>
    <t>INC0636404 INC0795909 INC0842532 INC0845134 INC1134637</t>
  </si>
  <si>
    <t>INC0525188</t>
  </si>
  <si>
    <t>INC0525188 INC0601363 INC1145754</t>
  </si>
  <si>
    <t>INC0601363 INC1145754</t>
  </si>
  <si>
    <t>INC0601363 INC1121442</t>
  </si>
  <si>
    <t>INC0601363 RITM0164605</t>
  </si>
  <si>
    <t>INC0601363</t>
  </si>
  <si>
    <t>INC0795909</t>
  </si>
  <si>
    <t>INC0454922 INC0499598 INC1141174 INC1248462</t>
  </si>
  <si>
    <t>INC0454922 INC0499598 INC1141174</t>
  </si>
  <si>
    <t>INC0454922 INC0499598 INC1141174 INC1231501</t>
  </si>
  <si>
    <t>INC0454922 INC0528552 INC0601363 INC1141174</t>
  </si>
  <si>
    <t>INC0454922 INC0499598 INC0528552 INC0601363 INC1141174</t>
  </si>
  <si>
    <t>INC0454922 INC0499598 INC0528552 INC0601363 INC0804463</t>
  </si>
  <si>
    <t>INC0454922 INC0499598 INC0528552 INC0601363</t>
  </si>
  <si>
    <t>INC0798785 INC1248394</t>
  </si>
  <si>
    <t>INC0350937 INC0410391 INC0644744;field access (facility/well tcom and tower switches);none</t>
  </si>
  <si>
    <t>INC0670616 INC1134637</t>
  </si>
  <si>
    <t>INC0671213</t>
  </si>
  <si>
    <t>INC0670292</t>
  </si>
  <si>
    <t>INC0669776 INC0691693 INC1145754;This rule was converted to a remote access rule as there was a need to allow GPVPN and EWS to Cisco ISE</t>
  </si>
  <si>
    <t>INC1027578</t>
  </si>
  <si>
    <t>SCTASK0116346</t>
  </si>
  <si>
    <t>INC1046820</t>
  </si>
  <si>
    <t>INC1199320</t>
  </si>
  <si>
    <t>INC0601363 INC0795909 INC1079436 INC1121442</t>
  </si>
  <si>
    <t>INC0601363 INC0657906 INC0789609</t>
  </si>
  <si>
    <t>INc0601363</t>
  </si>
  <si>
    <t>INC0601363 INC0740755 INC1145754</t>
  </si>
  <si>
    <t>[Disabled]  INC0628560 INC1145765</t>
  </si>
  <si>
    <t>[Disabled]  INC0601363</t>
  </si>
  <si>
    <t>INC0611501</t>
  </si>
  <si>
    <t>INC0696904</t>
  </si>
  <si>
    <t>INC1202956</t>
  </si>
  <si>
    <t>INC0702814</t>
  </si>
  <si>
    <t>INC0702814 INC0719466 RITM0143751</t>
  </si>
  <si>
    <t>INC0819636</t>
  </si>
  <si>
    <t>INC0292103 INC0567803 INC0617798 INC0622816 INC0762793 INC0845134 INC1134637</t>
  </si>
  <si>
    <t>INC0332274</t>
  </si>
  <si>
    <t>INC0831199</t>
  </si>
  <si>
    <t>INC0279105 INC0559425 INC0702597 INC1099340 INC1145754</t>
  </si>
  <si>
    <t>INC0279105 INC0312819 INC0625112 INC1145754</t>
  </si>
  <si>
    <t>INC0051897 INC0283966</t>
  </si>
  <si>
    <t>INC0051897</t>
  </si>
  <si>
    <t>INC0099467 INC0181300</t>
  </si>
  <si>
    <t>INC0099467</t>
  </si>
  <si>
    <t>INC0093455</t>
  </si>
  <si>
    <t>[Disabled]  INC0054801  INC0248979</t>
  </si>
  <si>
    <t>INC0054801 INC0250158 INC0248979</t>
  </si>
  <si>
    <t>INC0142877 INC0230261</t>
  </si>
  <si>
    <t>INC0185148 INC0233660 INC0366158 INC1145754</t>
  </si>
  <si>
    <t>INC0185148 INC0233660 INC1145754</t>
  </si>
  <si>
    <t>INC0175016 INC0304848 INC0339562 INC0419095 INC0625120</t>
  </si>
  <si>
    <t>[Disabled]  INC0175016 INC0304848 INC0339562 INC0419095;[Disabled]  troubleshooting portbased rule to see what app-id 2052 hits</t>
  </si>
  <si>
    <t>INC0175016 INC0339562 INC0625120</t>
  </si>
  <si>
    <t>INC7111897</t>
  </si>
  <si>
    <t>INC0047182</t>
  </si>
  <si>
    <t>INC7106724 INC0045480 INC0061716 INC0435929</t>
  </si>
  <si>
    <t>INC7104369 INC0045480 INC0061716 INC0250158 INC0435929 INC0829962</t>
  </si>
  <si>
    <t>[Disabled]  INC0978309 INC1129820</t>
  </si>
  <si>
    <t>INC0045480 INC0061716 INC0625120</t>
  </si>
  <si>
    <t>INC7104369 INC0045480 INC0061716 INC0308666 INC0795521</t>
  </si>
  <si>
    <t>INC0435929 INC0625120 INC0829962</t>
  </si>
  <si>
    <t>INC0978309 INC1129820</t>
  </si>
  <si>
    <t>INC0389140</t>
  </si>
  <si>
    <t>INC7106724 INC0047182 INC0061716 INC0308666</t>
  </si>
  <si>
    <t>INC7111897 INC0045480 INC0061716 INC0308666 INC0829962</t>
  </si>
  <si>
    <t>INC0423347;Tyler troubleshooting with Steve Plaxco on 05-02-24</t>
  </si>
  <si>
    <t>INC0358019 INC0363745;Traffic stays in bvl to bvl, hoc to hoc transit zones are not needed.</t>
  </si>
  <si>
    <t>INC0640447</t>
  </si>
  <si>
    <t>[Disabled]  INC0640447</t>
  </si>
  <si>
    <t>INC0409650</t>
  </si>
  <si>
    <t>INC0853791</t>
  </si>
  <si>
    <t>INC0311741</t>
  </si>
  <si>
    <t>INC1208238</t>
  </si>
  <si>
    <t>INC0388152 INC0435929</t>
  </si>
  <si>
    <t>INC0248391</t>
  </si>
  <si>
    <t>INC0583745</t>
  </si>
  <si>
    <t>INC1117829</t>
  </si>
  <si>
    <t>INC1117829 INC1199856</t>
  </si>
  <si>
    <t>INC0583745 INC1117829 INC1199856</t>
  </si>
  <si>
    <t>INC0583745 INC0670864</t>
  </si>
  <si>
    <t>INC0692063</t>
  </si>
  <si>
    <t>INC0668041 INC0669006 INC0722088</t>
  </si>
  <si>
    <t>INC0669006 INC0913343</t>
  </si>
  <si>
    <t>[Disabled]  INC0676900</t>
  </si>
  <si>
    <t>[Disabled]  INC0816350</t>
  </si>
  <si>
    <t>INC0816350</t>
  </si>
  <si>
    <t>INC0833717</t>
  </si>
  <si>
    <t>INC0833717;testing for Mark M</t>
  </si>
  <si>
    <t>INC0928572</t>
  </si>
  <si>
    <t>INC1233874</t>
  </si>
  <si>
    <t>[Disabled]  INC0928572 INC1145765</t>
  </si>
  <si>
    <t>[Disabled]  INC0928493</t>
  </si>
  <si>
    <t>INC0154921</t>
  </si>
  <si>
    <t>INC0154921 INC0827019 RITM0182498</t>
  </si>
  <si>
    <t>INC0154921 INC0368775 INC0894997</t>
  </si>
  <si>
    <t>INC0154921 INC0827019</t>
  </si>
  <si>
    <t>INC0154921 INC0368775 INC0528711 INC0601363 INC0894997 INC0951543 INC0995169</t>
  </si>
  <si>
    <t>INC0154921 INC0368755 INC0601363 INC0894997 INC0951543</t>
  </si>
  <si>
    <t>INC0539449 INC0951543</t>
  </si>
  <si>
    <t>INC0154921 INC0202306 INC0288123 INC0601363 INC0894997 INC0951543</t>
  </si>
  <si>
    <t>INC0051754 INC0249250 INC0486485 INC0827019</t>
  </si>
  <si>
    <t>INC0051754 INC0249250 INC0368755 INC0392525 INC0528711 INC0674206 INC0691652 INC0829962 INC0951543 INC1134637 INC1167249</t>
  </si>
  <si>
    <t>INC0182221 INC0827019</t>
  </si>
  <si>
    <t>INC0051754 INC0167671 INC0249250</t>
  </si>
  <si>
    <t>INC0051754 INC0167671 INC0249250 INC0270338 INC0528711 INC0601363 INC0754129 INC1134637 INC1145754</t>
  </si>
  <si>
    <t>INC0051754 INC0167671 INC0249250 INC0270338 INC1145754</t>
  </si>
  <si>
    <t>INC0228104 INC0249250 INC0645150 INC0827019;none;ntp-non-rfc is needed for NTP master server sync between BVL and HOC.</t>
  </si>
  <si>
    <t>INC0228104 INC0249250 INC0270338 INC0368755 INC0411938 INC0433656 INC0433657 INC0433658 INC0431476 INC0433662 INC0674206 INC0691652 INC0808396 INC0951543 INC1134637 INC1167249 INC1250138;none;ntp-non-rfc is needed for NTP master server sync between BVL and HOC.</t>
  </si>
  <si>
    <t>INC0228104 INC0249250 INC0433656 INC0433657 INC0433658 INC0431476 INC0433662 INC0645150 INC0827019;none;ntp-non-rfc is needed for NTP master server sync between BVL and HOC.</t>
  </si>
  <si>
    <t>INC0228104 INC0249250 INC0270338 INC0368755;none;ntp-non-rfc is needed for NTP master server sync between BVL and HOC.</t>
  </si>
  <si>
    <t>INC7102074</t>
  </si>
  <si>
    <t>[Disabled]  INC0481515 INC1134637</t>
  </si>
  <si>
    <t>[Disabled]  INC0112132 INC0228128 INC0249250</t>
  </si>
  <si>
    <t>[Disabled]  INC0112132 INC0228128 INC0249250 INC0368755</t>
  </si>
  <si>
    <t>INC0112132 INC0228128 INC0249250</t>
  </si>
  <si>
    <t>INC0112132 INC0228128 INC0249250 INC0951543</t>
  </si>
  <si>
    <t>INC0129675 INC0139558 INC0249250</t>
  </si>
  <si>
    <t>INC0129675 INC0139558 INC0249250 INC0368755 INC0951543</t>
  </si>
  <si>
    <t>INC0144592 INC0209211 INC0249250 INC0568029 INC0645150</t>
  </si>
  <si>
    <t>INC0144592 INC0209211 INC0249250 INC0368755 INC0951543 INC1134637</t>
  </si>
  <si>
    <t>INC0270541 INC0368755 INC1090600</t>
  </si>
  <si>
    <t>INC0051902 INC0116978 INC0173950 INC0196029 INC0207623 INC0207377 INC0167591 INC0220696 INC0225572 INC0083744 INC0161042 INC0246779 INC0279123 INC0296904 INC0279123 INC0327326 INC0613976 INC0719855 INC0898409 INC0951791 INC1150274</t>
  </si>
  <si>
    <t>INC0051902 INC0116978 INC0173950 INC0196029 INC0207623 INC0207377 INC0167591 INC0220696 INC0225572 INC0083744 INC0161042 INC0246779 INC0246779 INC0263016 INC0279123 INC0327326 INC0400352 INC0358101 INC0414208 INC0479103 INC0484297 INC0480353 INC0492111 INC0527468 INC0528341 INC0609203 INC0618420 INC0613976;INC0622816 INC0674020 INC0611501 INC0709310 INC0719855 INC0775710 INC0795909 INC0808396 INC0898409 INC0951791 INC0951543 INC0970555 RITM0179521 INC1099340;INC1126876 INC1150274 INC1175603 INC1229136</t>
  </si>
  <si>
    <t>INC0178455 INC0332480</t>
  </si>
  <si>
    <t>INC0178455 INC0332480 INC0368755 INC0601363 INC0636404 INC0951543</t>
  </si>
  <si>
    <t>INC0150524</t>
  </si>
  <si>
    <t>INC0334061</t>
  </si>
  <si>
    <t>INC0334061 INC0368755 INC0951543</t>
  </si>
  <si>
    <t>INC0107142 INC0135356 INC0270148</t>
  </si>
  <si>
    <t>INC0107142 INC0135356 INC0270148 INC0367755 INC0601363 INC0994425 INC1064394</t>
  </si>
  <si>
    <t>INC0082801 INC0202986 INC0243585</t>
  </si>
  <si>
    <t>INC0136257 INC0211436 INC0243585</t>
  </si>
  <si>
    <t>INC0154604 INC0232140</t>
  </si>
  <si>
    <t>INC0154604 INC0232140 INC0994425</t>
  </si>
  <si>
    <t>[Disabled]  INC0154604 INC0232140 INC0368755 INC1145765</t>
  </si>
  <si>
    <t>INC0481515 INC0795909 INC1134637</t>
  </si>
  <si>
    <t>[Disabled]  INC0481515 INC0513837 INC0636404 INC0795909 INC1134637 INC1145765</t>
  </si>
  <si>
    <t>INC0441961 INC0481515 INC0513837 INC0657906 INC1134637 INC1145754</t>
  </si>
  <si>
    <t>INC0881920 INC1145754</t>
  </si>
  <si>
    <t>INC0883670 INC1145754</t>
  </si>
  <si>
    <t>INC0232658</t>
  </si>
  <si>
    <t>INC0074083 INC0230926</t>
  </si>
  <si>
    <t>INC0287396</t>
  </si>
  <si>
    <t>Jason Farias;Ansible automation to provision IP addresses for new Server builds;INC0248695;INC0260388</t>
  </si>
  <si>
    <t>INC0656727</t>
  </si>
  <si>
    <t>INC0055727</t>
  </si>
  <si>
    <t>INC0239625 INC0398382 INC1056949</t>
  </si>
  <si>
    <t>Jason Farias - INC0037916 INC0204522 INC1056949</t>
  </si>
  <si>
    <t>Jason Farias;INC0248695 INC1056949</t>
  </si>
  <si>
    <t>INC0037916 - Jason Farias;This will allow our VSCode Server to hit the API as well as preform automated actions over SSH in order to manage Ansible Controller and Private Automation Hub servers;INC0248695;INC1056949</t>
  </si>
  <si>
    <t>Jess St George INC0249250 INC0289705 INC0337218 INC0513837 INC0528711 INC1006009,INC1047269</t>
  </si>
  <si>
    <t>Jess St George;INC0249250 INC0289705</t>
  </si>
  <si>
    <t>INC0275563 INC0289705 INC0633814 INC01006009</t>
  </si>
  <si>
    <t>INC0075165 INC0093651 INC0248746</t>
  </si>
  <si>
    <t>INC00075165 INC0248746</t>
  </si>
  <si>
    <t>INC0091373 INC0130490 INC0142877 INC0162613 INC0248979 INC0366158</t>
  </si>
  <si>
    <t>INC0091373 INC0130490 INC0142877 INC0162613 INC0248979 INC0366158 INC0601363 INC0642536</t>
  </si>
  <si>
    <t>[Disabled]  INC0091373 INC0130490 INC0142877 INC0162613 INC0248979 INC1145765</t>
  </si>
  <si>
    <t>INC0091373 INC0130490 INC0142877 INC0162613 INC0248979 INC0255475 INC0368755 INC0601363 INC0642536 INC1056949 SCTASK0128384</t>
  </si>
  <si>
    <t>INC0425057</t>
  </si>
  <si>
    <t>INC0114725 INC0366158</t>
  </si>
  <si>
    <t>INC0114725</t>
  </si>
  <si>
    <t>INC0144592 INC0204522</t>
  </si>
  <si>
    <t>INC0114725 INC0230875 INC0248979 INC0366158</t>
  </si>
  <si>
    <t>INC0114725 INC0230875 INC0248979 INC0366158 INC0368755</t>
  </si>
  <si>
    <t>INC0114725 INC0230875 INC0248979 INC0535472</t>
  </si>
  <si>
    <t>INC0114725 INC0230875 INC0248979 INC0368755 INC0392525 INC0535472</t>
  </si>
  <si>
    <t>INC0558161</t>
  </si>
  <si>
    <t>[Disabled]  INC0114725 INC0230875 INC1145765</t>
  </si>
  <si>
    <t>INC0144592 INC0167688 INC0209211 INC0237026 INC0255475 INC0368755 INC0392525 INC0568029 INC0890084 INC1095111</t>
  </si>
  <si>
    <t>INC0216865 INC0366158</t>
  </si>
  <si>
    <t>INC0216865</t>
  </si>
  <si>
    <t>INC0216865 INC0237026</t>
  </si>
  <si>
    <t>INC0216865 INC0237026 INC0366158</t>
  </si>
  <si>
    <t>[Disabled]  INC0367033 INC0392525 INC0481515 INC0513837 INC0642536 INC1134637 INC1145765</t>
  </si>
  <si>
    <t>INC0367033 INC0392525 INC0513837 INC0642536 INC1134637</t>
  </si>
  <si>
    <t>INC0433656 INC0433657 INC0433658 INC0431476 INC0433662 INC0487067 INC1079436</t>
  </si>
  <si>
    <t>INC0690455 INC0707999 INC0721925 INC0749588 INC0760053 INC0760058 INC0810770 INC0790135 INC1079436</t>
  </si>
  <si>
    <t>[Disabled]  INC0690455 INC0707999 INC0721925 INC1145765</t>
  </si>
  <si>
    <t>[Disabled]  INC0528479 INC0642536 INC1145765</t>
  </si>
  <si>
    <t>[Disabled]  INC0622816 INC1145765</t>
  </si>
  <si>
    <t>[Disabled]  INC0674206 cleanup rule once EOT subnets are locked down INC0691652 INC1145765</t>
  </si>
  <si>
    <t>[Disabled]  INC0699941 INC1145765</t>
  </si>
  <si>
    <t>INC0891702 INC1134637</t>
  </si>
  <si>
    <t>INC0891702</t>
  </si>
  <si>
    <t>[Disabled]  INC0723641 INC1145765</t>
  </si>
  <si>
    <t>INC0514172</t>
  </si>
  <si>
    <t>INC0144592 INC0204522 INC0271060</t>
  </si>
  <si>
    <t>INC0074034 INC0088095 INC0107178 INC0271060 INC1145754</t>
  </si>
  <si>
    <t>INC0074034 INC0088095 INC0107884 INC1145754</t>
  </si>
  <si>
    <t>INC0074034 INC0088095 INC0093651 INC0135553 INC0308710</t>
  </si>
  <si>
    <t>INC0109380 INC0148049 INC0257834 INC1145754</t>
  </si>
  <si>
    <t>INC0116298 INC0142876 INC0257834 INC0535472 INC1145754</t>
  </si>
  <si>
    <t>INC0116298 INC0142876 INC0257834 INC0535472 INC0691652 INC0761786</t>
  </si>
  <si>
    <t>INC0602806</t>
  </si>
  <si>
    <t>[Disabled]  INC0116302 INC0271060 INC1145765</t>
  </si>
  <si>
    <t>[Disabled]  INC0074034 INC0088095 INC0150524 INC0209211 INC0257834 INC1145765</t>
  </si>
  <si>
    <t>INC0074034 INC0088095 INC0150524 INC0209211 INC0257834 INC0392525 INC0683428 INC0691652 INC1134637</t>
  </si>
  <si>
    <t>[Disabled]  INC0642575 INC0680419 INC1145765</t>
  </si>
  <si>
    <t>INC0473823 INC0558161</t>
  </si>
  <si>
    <t>INC0473823 INC0622816;none</t>
  </si>
  <si>
    <t>INC0604518 INC0622816</t>
  </si>
  <si>
    <t>INC0074034 INC0160011 INC0257834</t>
  </si>
  <si>
    <t>INC0074034 INC0111752 INC0257834 INC0506232 INC0688095 INC0719466</t>
  </si>
  <si>
    <t>INC0074034 INC0111752 INC0257834 INC0506232 INC0582240 INC0685564 INC0688095 INC0719466</t>
  </si>
  <si>
    <t>INC0481515 INC1134637 INC1145754</t>
  </si>
  <si>
    <t>INC0097426</t>
  </si>
  <si>
    <t>INC0283380 INC0644744 INC0761786 INC1145754</t>
  </si>
  <si>
    <t>INC1167249</t>
  </si>
  <si>
    <t>INC0392525 INC0761786</t>
  </si>
  <si>
    <t>INC0283380 INC1145754</t>
  </si>
  <si>
    <t>INC0283380 INC1145754 INC1167249</t>
  </si>
  <si>
    <t>INC0352609</t>
  </si>
  <si>
    <t>INC0352609 INC0354240 INC0354492</t>
  </si>
  <si>
    <t>INC0386898</t>
  </si>
  <si>
    <t>INC0433656 INC0433657 INC0433658 INC0431476 INC0433662 INC0572651 INC1079436</t>
  </si>
  <si>
    <t>INC0612414 INC0622816</t>
  </si>
  <si>
    <t>INC0751613</t>
  </si>
  <si>
    <t>INC0528479 INC0644334</t>
  </si>
  <si>
    <t>INC0690455 INC0707999 INC0721925 INC0749588 INC0760053 INC0760058 INC0761786 INC0810770 INC1134637</t>
  </si>
  <si>
    <t>INC0690455 INC0707999 INC0721925 INC0749588 INC0760058 INC0760053 INC0795909 INC0790135 INC0810770</t>
  </si>
  <si>
    <t>INC0690455 INC0760053 INC0790135 INC1134637</t>
  </si>
  <si>
    <t>INC0528479 INC0567803 INC0644334 INC0761786 INC1121442 INC1145754</t>
  </si>
  <si>
    <t>[Disabled]  INC0674206 INC0691652 INC0699941 INC0761786 INC1145765</t>
  </si>
  <si>
    <t>INC1095111</t>
  </si>
  <si>
    <t>[Disabled]  INC1006702 - Cisco SDWAN</t>
  </si>
  <si>
    <t>INC0099219</t>
  </si>
  <si>
    <t>INC0119127 INC0314241</t>
  </si>
  <si>
    <t>INC0175219 INC0908982 INC1116070</t>
  </si>
  <si>
    <t>INC0125071</t>
  </si>
  <si>
    <t>INC0239121 INC1035724</t>
  </si>
  <si>
    <t>INC0297993 INC0438640 INC1041131</t>
  </si>
  <si>
    <t>INC0297993 INC1041131</t>
  </si>
  <si>
    <t>INC0549773</t>
  </si>
  <si>
    <t>INC0133519 INC0230209 INC0260018</t>
  </si>
  <si>
    <t>INC0133519 INC0230209 INC0260018;none</t>
  </si>
  <si>
    <t>INC0233381</t>
  </si>
  <si>
    <t>INC0319417;Need to revisit after ports are being used.</t>
  </si>
  <si>
    <t>INC0319417;Created bi-directional rule per request, need to revisit if connetion is truly bi-directional</t>
  </si>
  <si>
    <t>INC0329005 INC0353222</t>
  </si>
  <si>
    <t>INC0145630</t>
  </si>
  <si>
    <t>INC0320861;Need to reach out to James Ruppert for more information about this</t>
  </si>
  <si>
    <t>INC0358200 INC0481545;bvl to bvl, hoc to hoc, transit zones are not needed.</t>
  </si>
  <si>
    <t>INC0358200;bvl to bvl, hoc to hoc, transit zones are not needed.</t>
  </si>
  <si>
    <t>INC0492583</t>
  </si>
  <si>
    <t>INC0523623</t>
  </si>
  <si>
    <t>RITM0127920</t>
  </si>
  <si>
    <t>SCTASK0095180</t>
  </si>
  <si>
    <t>INC0092711 INC0228704 INC0532231</t>
  </si>
  <si>
    <t>INC0694160 INC0719466</t>
  </si>
  <si>
    <t>TASK0199244 INC0102531 INC0104394 INC0283275</t>
  </si>
  <si>
    <t>INC0102278 INC0102531 INC0283275</t>
  </si>
  <si>
    <t>INC0325568 INC0351778 INC0453967;none</t>
  </si>
  <si>
    <t>INC0325568 INC0351778 INC0453967 INC1193085</t>
  </si>
  <si>
    <t>INC0240923 INC0453967 INC0990598</t>
  </si>
  <si>
    <t>INC0202306 INC0453967</t>
  </si>
  <si>
    <t>INC0114766 INC0169736 INC0173950 INC0201236 INC0211150 INC0211241 INC0202306 INC0240923 INC0247028 INC0260422 INC0325568 INC0351778 INC0453967</t>
  </si>
  <si>
    <t>INC0114766 INC0173950 INC0453967</t>
  </si>
  <si>
    <t>INC0978408</t>
  </si>
  <si>
    <t>INC0978408 INC1130932</t>
  </si>
  <si>
    <t>INC0114766 INC0169736 INC0173950 INC0201236 INC0211150 INC0211241 INC0202306 INC0240923 INC0247028 INC0260422 INC0325568 INC0351778 INC0827019</t>
  </si>
  <si>
    <t>INC0114766 INC0211150  INC0247028 INC0260422  INC0294281  INC0201236 INC0402165 INC0453071</t>
  </si>
  <si>
    <t>INC0114766 INC0211150  INC0247028 INC0260422  INC0294281 INC0402165 INC0453071 INC0565907 INC0762793</t>
  </si>
  <si>
    <t>INC0211241 INC0402165 INC0453071</t>
  </si>
  <si>
    <t>INC0402165 INC0211150 INC0247028 INC0260422 INC0453071</t>
  </si>
  <si>
    <t>INC1012610;Bi Directional Traffic. DTLS initiated by both sides.</t>
  </si>
  <si>
    <t>INC1012610;Bi Directional Traffic. DTLS initiated by both sides. cisco udp-12346</t>
  </si>
  <si>
    <t>[Disabled]  INC1012610 - Pending confirmation on app-id/protocol used JJK. Rule disabled.</t>
  </si>
  <si>
    <t>INC1134637</t>
  </si>
  <si>
    <t>INC1221769</t>
  </si>
  <si>
    <t>INC0211150 INC0247028 INC0260422 INC0169736  INC0201236 INC0402165 INC0453071;none;Splunk was hitting URLs that was never requested. Need to investigate and see if Splunk truly needs forward proxy usage.</t>
  </si>
  <si>
    <t>INC0310315 INC0211150 INC0247028 INC0260422 INC0402165 INC0453071</t>
  </si>
  <si>
    <t>INC0211150 INC0247028 INC0260422 INC0262343  INC0201236 INC0402165 INC0453071 INC1105249</t>
  </si>
  <si>
    <t>INC0201236 INC0211150 INC0247028 INC0260422 INC0402165 INC0453071</t>
  </si>
  <si>
    <t>INC0328206 INC0211150 INC0247028 INC0260422 INC0402165 INC0453071</t>
  </si>
  <si>
    <t>INC0784801 INC0808396</t>
  </si>
  <si>
    <t>INC0824418</t>
  </si>
  <si>
    <t>INC1229136</t>
  </si>
  <si>
    <t>INC0114766 INC0169736 INC0173950 INC0201236 INC0211150 INC0211241 INC0202306 INC0240923 INC0247028 INC0260422 INC0262343 INC0294281 INC0298089 INC0302543 INC0310315 INC0328206 INC0537368 INC0810165</t>
  </si>
  <si>
    <t>INC0150524 INC0283275</t>
  </si>
  <si>
    <t>INC0153929</t>
  </si>
  <si>
    <t>INC0150524 INC0204522 INC0212633</t>
  </si>
  <si>
    <t>INC0212633</t>
  </si>
  <si>
    <t>INC0220676</t>
  </si>
  <si>
    <t>INC0150524 INC0204522 INC0220676</t>
  </si>
  <si>
    <t>INC0150524 INC0204522</t>
  </si>
  <si>
    <t>INC0150524 INC0204522 INC0283275</t>
  </si>
  <si>
    <t>INC0507373</t>
  </si>
  <si>
    <t>INC0211272</t>
  </si>
  <si>
    <t>INC1132768</t>
  </si>
  <si>
    <t>INC0213562</t>
  </si>
  <si>
    <t>INC0472573</t>
  </si>
  <si>
    <t>INC0189941</t>
  </si>
  <si>
    <t>INC0674206 Lock this rule down once EOT subnets are configured INC0691652</t>
  </si>
  <si>
    <t>INC0159813 INC0260761</t>
  </si>
  <si>
    <t>INC0159813 INC0260761 INC0297400 INC0601363</t>
  </si>
  <si>
    <t>[Disabled]  INC0188485 INC0278422 INC1145765</t>
  </si>
  <si>
    <t>INC0139551 INC0197974 INC0195215</t>
  </si>
  <si>
    <t>INC0186733 INC0197974 INC0239625;Traffic for this rule stays in BVL and HOC for both source and destination.</t>
  </si>
  <si>
    <t>INC0114177 INC0195215 INC0197974</t>
  </si>
  <si>
    <t>INC0114177 INC0125080 INC0195215 INC0197974 INC0239625 INC1056949</t>
  </si>
  <si>
    <t>INC0114177 INC0195215 INC0197974 INC0804162</t>
  </si>
  <si>
    <t>INC0239625</t>
  </si>
  <si>
    <t>INC0172732</t>
  </si>
  <si>
    <t>INC0239625 INC0295188 INC0644377</t>
  </si>
  <si>
    <t>INC0894552</t>
  </si>
  <si>
    <t>INC0295188</t>
  </si>
  <si>
    <t>INC0356719 INC0668446 INC1056949</t>
  </si>
  <si>
    <t>INC0463336 INC0659190 INC0719466</t>
  </si>
  <si>
    <t>INC0404598</t>
  </si>
  <si>
    <t>INC0658071 INC0671017 INC1056949</t>
  </si>
  <si>
    <t>INC0659190</t>
  </si>
  <si>
    <t>INC0829492</t>
  </si>
  <si>
    <t>INC0659190 INC0679033</t>
  </si>
  <si>
    <t>INC0659190 INC0658071 INC0679033</t>
  </si>
  <si>
    <t>INC0688095</t>
  </si>
  <si>
    <t>INC1121821</t>
  </si>
  <si>
    <t>INC0791584</t>
  </si>
  <si>
    <t>INC0881540</t>
  </si>
  <si>
    <t>INC1007633 INC1021054</t>
  </si>
  <si>
    <t>INC1021142 INC1021175 INC1021142</t>
  </si>
  <si>
    <t>INC1216287</t>
  </si>
  <si>
    <t>[Disabled]  INC0270595 INC0569566 INC1145765</t>
  </si>
  <si>
    <t>[Disabled]  INC0270595 INC1145765</t>
  </si>
  <si>
    <t>INC0258094 INC1145754</t>
  </si>
  <si>
    <t>[Disabled]  INC0327326 INC0414208 INC0480353 INC0527468 INC1145754</t>
  </si>
  <si>
    <t>[Disabled]  INC0888896</t>
  </si>
  <si>
    <t>[Disabled]  INC0327326 INC1145765</t>
  </si>
  <si>
    <t>INC0327326</t>
  </si>
  <si>
    <t>SCTASK0128384</t>
  </si>
  <si>
    <t>INC0487761;Reach out to Aaron Estep to inquire how these can be grouped.</t>
  </si>
  <si>
    <t>INC0875821 INC0909846 INC1145754</t>
  </si>
  <si>
    <t>INC0875821 INC0909846 INC0927562 INC0966911 INC0970554 INC1071906 INC1095633</t>
  </si>
  <si>
    <t>INC0909846 INC0927562 INC0966911 INC0970554 INC1071906 INC1095633, INC1175602</t>
  </si>
  <si>
    <t>INC0928573</t>
  </si>
  <si>
    <t>INC1118011</t>
  </si>
  <si>
    <t>INC0633814</t>
  </si>
  <si>
    <t>INC0633814 INC0819665 INC1014799 INC1005990;3/3 Aaron Estep add zone-to-branch to destination zones and grp-ot-pwv-prod-psm</t>
  </si>
  <si>
    <t>INC0633814 INC1014799</t>
  </si>
  <si>
    <t>INC0772814</t>
  </si>
  <si>
    <t>INC0772814 INC1056949</t>
  </si>
  <si>
    <t>INC1221448</t>
  </si>
  <si>
    <t>INC0275699</t>
  </si>
  <si>
    <t>INC0258451</t>
  </si>
  <si>
    <t>INC0644441;Aaron Estep</t>
  </si>
  <si>
    <t>INC0275699;Turned back on at Brandon Lee request 05-28-24</t>
  </si>
  <si>
    <t>INC0099827</t>
  </si>
  <si>
    <t>INC0099827 INC0260842</t>
  </si>
  <si>
    <t>INC0311324</t>
  </si>
  <si>
    <t>INC0418288 INC0418531</t>
  </si>
  <si>
    <t>[Disabled]  INC0829962</t>
  </si>
  <si>
    <t>INC0099827 INC0275699</t>
  </si>
  <si>
    <t>INC0275699;Aaron Estep 1-22-24;none</t>
  </si>
  <si>
    <t>Michael Ryan;INC0173950 INC0275699</t>
  </si>
  <si>
    <t>INC0469671</t>
  </si>
  <si>
    <t>INC0208311 INC0258451</t>
  </si>
  <si>
    <t>INC0208311 INC0250158</t>
  </si>
  <si>
    <t>INC0364657 Aaron Estep 051424</t>
  </si>
  <si>
    <t>INC0364657;Aaron Estep 061124</t>
  </si>
  <si>
    <t>INC7167212 INC0357035 INC0876370</t>
  </si>
  <si>
    <t>INC7167212 INC7170183 INC0357035 INC0876370 INC0877625 INC0891410 INC1057097</t>
  </si>
  <si>
    <t>INC7177738 INC0876370 INC0877625 INC1057097</t>
  </si>
  <si>
    <t>INC0493929 INC0673985 INC0876370 INC0877625 INC0891410 INC0899332 INC1057097</t>
  </si>
  <si>
    <t>INC0042354 INC0080316 INC0081364 INC0493929 INC0876370 INC0919518 INC1057097;none</t>
  </si>
  <si>
    <t>[Disabled]  INC1145765</t>
  </si>
  <si>
    <t>INC0493929 INC0876370 INC0877625 INC0891410 INC1057097</t>
  </si>
  <si>
    <t>INC0042354 INC0080316 INC0081364</t>
  </si>
  <si>
    <t>INC0132764 INC0151327 INC0899332 INC1057097</t>
  </si>
  <si>
    <t>INC0132764 INC0151327 INC0357035 INC0899332</t>
  </si>
  <si>
    <t>INC0125556 INC0260895 INC0281710</t>
  </si>
  <si>
    <t>INC0125556 INC0260895 INC0281710 INC1145765</t>
  </si>
  <si>
    <t>INC0186447 INC0193677 INC0367837</t>
  </si>
  <si>
    <t>INC0228667 INC0314109</t>
  </si>
  <si>
    <t>INC0248112</t>
  </si>
  <si>
    <t>INC0299047</t>
  </si>
  <si>
    <t>INC0299051</t>
  </si>
  <si>
    <t>INC0737973</t>
  </si>
  <si>
    <t>INC0315544;none</t>
  </si>
  <si>
    <t>INC0314139</t>
  </si>
  <si>
    <t>INC0334867;Requester has requested bi-directional, need to revisit to see if this is truly bi-directional</t>
  </si>
  <si>
    <t>INC0345876 INC0345826;transit zones will not be required as traffic will stay within bvl to bvl and hoc to hoc</t>
  </si>
  <si>
    <t>INC0877625</t>
  </si>
  <si>
    <t>[Disabled]  RITM0151354 INC1046494 INC1145765</t>
  </si>
  <si>
    <t>RITM0151354 INC1046494</t>
  </si>
  <si>
    <t>INC0891410</t>
  </si>
  <si>
    <t>[Disabled]  INC0891410 INC1145765</t>
  </si>
  <si>
    <t>INC0899332</t>
  </si>
  <si>
    <t>INC1223618</t>
  </si>
  <si>
    <t>INC1246961</t>
  </si>
  <si>
    <t>[Disabled]  INC0899332 INC1145765</t>
  </si>
  <si>
    <t>[Disabled]  INC0980707 INC1145765</t>
  </si>
  <si>
    <t>Dusty Goff;INC0280893</t>
  </si>
  <si>
    <t>Dusty Goff - Asked for ability to run curl to 172.26.4.3;INC0060828;INC0280893</t>
  </si>
  <si>
    <t>INC7130257 INC0173950</t>
  </si>
  <si>
    <t>INC0026656</t>
  </si>
  <si>
    <t>INC0156106</t>
  </si>
  <si>
    <t>INC0243540</t>
  </si>
  <si>
    <t>INC0037722</t>
  </si>
  <si>
    <t>INC7164207 INC0036362 INC0059242 INC0280893</t>
  </si>
  <si>
    <t>INC0173950</t>
  </si>
  <si>
    <t>INC0161517 INC0161715 INC0204522</t>
  </si>
  <si>
    <t>INC0080405</t>
  </si>
  <si>
    <t>INC0079482 INC0280893</t>
  </si>
  <si>
    <t>INC0080474 INC0174015 INC0280893</t>
  </si>
  <si>
    <t>INC0080405 INC0280893</t>
  </si>
  <si>
    <t>INC0026615 INC0080405 INC0079482 INC0280893</t>
  </si>
  <si>
    <t>INC0583988</t>
  </si>
  <si>
    <t>INC0174015</t>
  </si>
  <si>
    <t>Kyle Walker;RITM0207801</t>
  </si>
  <si>
    <t>INC0061995</t>
  </si>
  <si>
    <t>INC0214791</t>
  </si>
  <si>
    <t>INC0269089</t>
  </si>
  <si>
    <t>INC0307467 INC0644377</t>
  </si>
  <si>
    <t>INC0307467 INC0644377;added ssh for testing for kyle, will remove when kyle is confirmed to be done</t>
  </si>
  <si>
    <t>INC0466098;Traffic stays in bvl to bvl and hoc to hoc. Transit Zones are not needed here.</t>
  </si>
  <si>
    <t>INC0672113 INC0696821</t>
  </si>
  <si>
    <t>INC0511907 INC0644937 INC0806463</t>
  </si>
  <si>
    <t>INC0806463</t>
  </si>
  <si>
    <t>[Disabled]  INC0083188 INC1145765</t>
  </si>
  <si>
    <t>INC0088693 INC0093651 INC0123926 INC0204522 INC0207377 INC1145754</t>
  </si>
  <si>
    <t>INC0097608 INC0204522 INC0212714</t>
  </si>
  <si>
    <t>INC0097608</t>
  </si>
  <si>
    <t>INC0212871 INC0260914</t>
  </si>
  <si>
    <t>INC0212871 INC0260914 INC0297400 INC0601363</t>
  </si>
  <si>
    <t>INC0158051 INC0202306 INC0260914</t>
  </si>
  <si>
    <t>INC0207377 INC0112132 INC0260914</t>
  </si>
  <si>
    <t>INC0207377 INC0112132 INC0260914 INC0297400 INC0601363</t>
  </si>
  <si>
    <t>INC0112132 INC0207377 INC0297400</t>
  </si>
  <si>
    <t>[Disabled]  INC0109317 INC1145765</t>
  </si>
  <si>
    <t>[Disabled]  INC0161056 INC0202306 INC1145765</t>
  </si>
  <si>
    <t>INC0207377 INC0112132 INC0260914 INC0645044</t>
  </si>
  <si>
    <t>INC0207377 INC0112132 INC0260914 INC0297400 INC0645044</t>
  </si>
  <si>
    <t>INC0363317 INC0426113</t>
  </si>
  <si>
    <t>INC0426113 INC0481515 INC1134637 INC1145754</t>
  </si>
  <si>
    <t>INC0426113</t>
  </si>
  <si>
    <t>[Disabled]  INC0601363 INC1145765</t>
  </si>
  <si>
    <t>INC0132986 INC0204522</t>
  </si>
  <si>
    <t>INC0132986 INC0231277</t>
  </si>
  <si>
    <t>INC0132986 INC0204522;none;No traffic, as this is a management based rule.</t>
  </si>
  <si>
    <t>INC1193085</t>
  </si>
  <si>
    <t>INC0132986 INC0167591 INC0261092 INC0605239</t>
  </si>
  <si>
    <t>[Disabled]  INC0132986 INC0167591 INC0261092 INC0605239</t>
  </si>
  <si>
    <t>INC0132986 INC0167591 INC0261092 INC0605239 INC0921808 INC0995169</t>
  </si>
  <si>
    <t>INC0257595</t>
  </si>
  <si>
    <t>INC0167591</t>
  </si>
  <si>
    <t>INC0172173;MGMT based rule, traffic is not continuous and is only triggered when management is required.</t>
  </si>
  <si>
    <t>INC0163540 INC0204522</t>
  </si>
  <si>
    <t>INC0163540 INC0216655 INC0308873</t>
  </si>
  <si>
    <t>INC0163540 INC0205398 INC0308873</t>
  </si>
  <si>
    <t>INC0302543</t>
  </si>
  <si>
    <t>INC0167591 INC0204522 INC0219952</t>
  </si>
  <si>
    <t>INC0167591 INC0204522</t>
  </si>
  <si>
    <t>INC0167591 INC0231277</t>
  </si>
  <si>
    <t>INC0167591 INC0204522 INC0172173 INC0231277</t>
  </si>
  <si>
    <t>INC0029886 INC0202388 INC0213635 INC1044298</t>
  </si>
  <si>
    <t>INC0172173 INC0231277</t>
  </si>
  <si>
    <t>INC0172173 INC0308873</t>
  </si>
  <si>
    <t>INC0207811</t>
  </si>
  <si>
    <t>[Disabled]  INC0542412</t>
  </si>
  <si>
    <t>INC1183690</t>
  </si>
  <si>
    <t>INC0689810</t>
  </si>
  <si>
    <t>INC0204800</t>
  </si>
  <si>
    <t>INC1077380 INC1115799 INC1200532</t>
  </si>
  <si>
    <t>INC0271251</t>
  </si>
  <si>
    <t>INC0209211</t>
  </si>
  <si>
    <t>INC0645071</t>
  </si>
  <si>
    <t>INC0325568;Testing rule, needs to be cleaned up;none;INC0351778</t>
  </si>
  <si>
    <t>INC0351778</t>
  </si>
  <si>
    <t>INC0419785</t>
  </si>
  <si>
    <t>INC0577608;none</t>
  </si>
  <si>
    <t>INC0801750</t>
  </si>
  <si>
    <t>INC0842438 INC0863113</t>
  </si>
  <si>
    <t>INC0801750 INC0842438 INC1056949</t>
  </si>
  <si>
    <t>INC0842438 INC0863113 INC1056949</t>
  </si>
  <si>
    <t>INC0801750 INC0842438</t>
  </si>
  <si>
    <t>INC0664802</t>
  </si>
  <si>
    <t>[Disabled]  Test rule to verify something for Garrett and Eric from PwC;[Disabled]  INC0688965 INC1145765</t>
  </si>
  <si>
    <t>INC0702356;none;Both sources will need access to both 3.5 and 3.0 Destinations.</t>
  </si>
  <si>
    <t>INC0702356 INC1056949</t>
  </si>
  <si>
    <t>INC0912177</t>
  </si>
  <si>
    <t>INC1020255 INC1147771</t>
  </si>
  <si>
    <t>INC1118287</t>
  </si>
  <si>
    <t>INC1126316</t>
  </si>
  <si>
    <t>INC0207623</t>
  </si>
  <si>
    <t>INC0207623 INC0279123</t>
  </si>
  <si>
    <t>INC0279123</t>
  </si>
  <si>
    <t>INC0225572 INC0279123 INC0675387</t>
  </si>
  <si>
    <t>INC0225572</t>
  </si>
  <si>
    <t>INC0235802</t>
  </si>
  <si>
    <t>INC0235802;none</t>
  </si>
  <si>
    <t>INC1158792;none</t>
  </si>
  <si>
    <t>INC0248238 INC0248238 INC0305018</t>
  </si>
  <si>
    <t>INC0225572 INC0675434</t>
  </si>
  <si>
    <t>INC0225572 INC0675387</t>
  </si>
  <si>
    <t>INC0269220 INC0302465</t>
  </si>
  <si>
    <t>INC0269220</t>
  </si>
  <si>
    <t>INC0279123;none</t>
  </si>
  <si>
    <t>[Disabled]  INC0279123 INC1145765</t>
  </si>
  <si>
    <t>INC0269220 INC0675387</t>
  </si>
  <si>
    <t>INC0311089 INC0513837</t>
  </si>
  <si>
    <t>INC0279123 INC0481515 INC0513837 INC0636404 INC0795909 INC0845134 INC0959621 INC1134637</t>
  </si>
  <si>
    <t>INC0328524 INC0513837</t>
  </si>
  <si>
    <t>INC0845134</t>
  </si>
  <si>
    <t>[Disabled]  INC0279123 INC1145765;[Disabled]  Address groups contain both BVL and HOC sources and destinations, however dmz-ot is not required since traffic will stay in zone.</t>
  </si>
  <si>
    <t>[Disabled]  INC0279123 INC1145765;[Disabled]  Address groups contain both BVL and HOC sources and destinations, however ot-drtransit is not required since traffic will stay in zone.</t>
  </si>
  <si>
    <t>INC0611501 INC0719466</t>
  </si>
  <si>
    <t>INC0906049</t>
  </si>
  <si>
    <t>INC0132991 INC0148942 INC0183576 INC0204522 INC0212735</t>
  </si>
  <si>
    <t>INC0216655</t>
  </si>
  <si>
    <t>INC0132991 INC0166058</t>
  </si>
  <si>
    <t>INC0162350 INC0221832</t>
  </si>
  <si>
    <t>INC0148942 INC0212735 INC0351778</t>
  </si>
  <si>
    <t>INC0176724 INC0193717</t>
  </si>
  <si>
    <t>INC0166058</t>
  </si>
  <si>
    <t>INC0178359</t>
  </si>
  <si>
    <t>INC0193512</t>
  </si>
  <si>
    <t>INC0166058 INC0213153</t>
  </si>
  <si>
    <t>INC0275169</t>
  </si>
  <si>
    <t>INC0218267</t>
  </si>
  <si>
    <t>INC0219952</t>
  </si>
  <si>
    <t>INC0293173</t>
  </si>
  <si>
    <t>INC1056832</t>
  </si>
  <si>
    <t>INC0212952 INC0312423</t>
  </si>
  <si>
    <t>INC0312423</t>
  </si>
  <si>
    <t>INC0312423 INC0559425</t>
  </si>
  <si>
    <t>[Disabled]  INC0312423 INC0609294 INC1145765;[Disabled]  Rule was created 8/27 to allow access for Garrett</t>
  </si>
  <si>
    <t>INC0240923;This may not need dmz-ot, as requester had requested bvl to bvl and hoc to hoc</t>
  </si>
  <si>
    <t>INC0240923</t>
  </si>
  <si>
    <t>INC0268626</t>
  </si>
  <si>
    <t>INC0352834</t>
  </si>
  <si>
    <t>INC0700332</t>
  </si>
  <si>
    <t>Doug - INC0035544 INC0237348;none</t>
  </si>
  <si>
    <t>[Disabled]  INC0035544 INC1145765</t>
  </si>
  <si>
    <t>[Disabled]  INC0287666 INC1145765</t>
  </si>
  <si>
    <t>INC0390707 INC0804480</t>
  </si>
  <si>
    <t>INC0250287 INC0281915</t>
  </si>
  <si>
    <t>INC1082280</t>
  </si>
  <si>
    <t>[Disabled]  INC0281915 INC1145765</t>
  </si>
  <si>
    <t>[Disabled]  INC0282210 INC1145765</t>
  </si>
  <si>
    <t>INC0250287 INC0311123 INC0324500 INC0648230 INC0761149 INC0932752</t>
  </si>
  <si>
    <t>[Disabled]  INC0250287 INC1076884 INC1145765;[Disabled]  none;[Disabled]  none</t>
  </si>
  <si>
    <t>[Disabled]  INC0250287 INC0819690 INC1076884 INC1145765</t>
  </si>
  <si>
    <t>INC0269426 INC0675452 INC1145754;Destination Address group contains BVL and HOC addresses, however, BVL will only need to connect to BVL and HOC will only need to connect to HOC</t>
  </si>
  <si>
    <t>[Disabled]  INC0278581 INC1145765</t>
  </si>
  <si>
    <t>INC0340084 INC0499598 INC0546130 INC0798785 INC0867806</t>
  </si>
  <si>
    <t>INC0546130 INC0594591 INC0867806 INC1121442</t>
  </si>
  <si>
    <t>INC0616666</t>
  </si>
  <si>
    <t>INC0454922 INC0499598 INC0528552</t>
  </si>
  <si>
    <t>INC0454922 INC0528552</t>
  </si>
  <si>
    <t>INC0454922 INC0499598 INC0528552;none</t>
  </si>
  <si>
    <t>INC0454922</t>
  </si>
  <si>
    <t>INC0546130 INC0675452 INC1121442</t>
  </si>
  <si>
    <t>INC0810165</t>
  </si>
  <si>
    <t>INC0367993</t>
  </si>
  <si>
    <t>[Disabled]  INC0478699 INC1145765</t>
  </si>
  <si>
    <t>INC0931444</t>
  </si>
  <si>
    <t>[Disabled]  INC0562796 INC1145765</t>
  </si>
  <si>
    <t>INC0570655</t>
  </si>
  <si>
    <t>[Disabled]  INC0611501 INC1145765</t>
  </si>
  <si>
    <t>INC0693915</t>
  </si>
  <si>
    <t>[Disabled]  INC0777166 INC1145765</t>
  </si>
  <si>
    <t>[Disabled]  INC0777166 This rule will go away once pen testing is complete. INC1145765</t>
  </si>
  <si>
    <t>INC1146930</t>
  </si>
  <si>
    <t>INC1186543</t>
  </si>
  <si>
    <t>INC0683859</t>
  </si>
  <si>
    <t>INC0478699 INC0486324</t>
  </si>
  <si>
    <t>INC0308416</t>
  </si>
  <si>
    <t>[Disabled]  INC0478699 INC0480621 INC1145765</t>
  </si>
  <si>
    <t>[Disabled]  INC0546130 INC0594591 INC0601363 INC1145765</t>
  </si>
  <si>
    <t>[Disabled]  INC0454922 INC0499598 INC0528552 INC0601363 INC1145765</t>
  </si>
  <si>
    <t>INC0340084 INC0499598 INC0601363</t>
  </si>
  <si>
    <t>INC0454922;none</t>
  </si>
  <si>
    <t>INC0247858 INC0308416 INC0450587</t>
  </si>
  <si>
    <t>INC0247858 INC0308416 INC0495158 INC1056949</t>
  </si>
  <si>
    <t>INC0247858 INC0308416 INC0578402 INC0694072</t>
  </si>
  <si>
    <t>INC0247858 INC0308416 INC0578402 INC6129744 INC0354783 INC0694072</t>
  </si>
  <si>
    <t>INC0247858 INC0709310 INC0719466 INC0773989</t>
  </si>
  <si>
    <t>INC0247858 INC0773989,INC1069212</t>
  </si>
  <si>
    <t>INC0247858 INC0308416 INC0528479 INC0694072</t>
  </si>
  <si>
    <t>INC0247858 INC0308416 INC0694072</t>
  </si>
  <si>
    <t>INC0247858 INC0303665 INC0308416 INC0444151 INC0569454</t>
  </si>
  <si>
    <t>INC0247858 INC0303665 INC0308416 INC0444151 INC0463797 INC0497526 INC0518918 INC0522305 INC0569454 INC0578402 INC6129744 INC6167279 INC6935905 INC0694072</t>
  </si>
  <si>
    <t>INC0578402 INC6129744 INC6167279 INC6935905 INC0247858 INC0522305 INC0694072</t>
  </si>
  <si>
    <t>INC0247858 INC0301405</t>
  </si>
  <si>
    <t>INC0507373 INC0582358 INC0601363 INC0616743 RITM0095197 INC0773989</t>
  </si>
  <si>
    <t>INC0514203 INC0616743</t>
  </si>
  <si>
    <t>INC0301544 INC0301405 INC0513345 INC0583988 INC0616743 INC0656301 INC0644029 INC0773989 INC0808366 INC1158155</t>
  </si>
  <si>
    <t>[Disabled]  INC0301544 INC0301405 INC0513345 INC0583988 INC0616743 INC1145765</t>
  </si>
  <si>
    <t>INC0764365 INC0773989</t>
  </si>
  <si>
    <t>INC0334845 INC0367837 INC0616743 INC0719466</t>
  </si>
  <si>
    <t>RiTM0094847</t>
  </si>
  <si>
    <t>INC0340485 INC0616743 INC0676254 INC0773989</t>
  </si>
  <si>
    <t>INC1110174</t>
  </si>
  <si>
    <t>INC0350937 INC0430698 INC0528479;TEMP - disable after all towers cutover to shield. field access (facility/well tcom and tower switches);INC1141174</t>
  </si>
  <si>
    <t>INC0350937 INC0430698 INC0992880;TEMP - disable after all towers cutover to shield. field access (facility/well tcom and tower switches);INC1141174</t>
  </si>
  <si>
    <t>[Disabled]  INC0871730</t>
  </si>
  <si>
    <t>INC0691644;INC0891702;INC1141174</t>
  </si>
  <si>
    <t>INC0891702 INC1141174</t>
  </si>
  <si>
    <t>INC0829647</t>
  </si>
  <si>
    <t>INC0350937 INC0378561 INC0464271 INC0554059</t>
  </si>
  <si>
    <t>INC0686237</t>
  </si>
  <si>
    <t>INC0795521</t>
  </si>
  <si>
    <t>INC0398586 INC0771798 INC0931444</t>
  </si>
  <si>
    <t>INC0398586 INC0449645 INC0622816 INC0819636 INC0862584</t>
  </si>
  <si>
    <t>INC0398586 INC0449645 INC0500206 INC0590989 INC0622816 INC0862584</t>
  </si>
  <si>
    <t>INC1158596</t>
  </si>
  <si>
    <t>INC0380316</t>
  </si>
  <si>
    <t>[Disabled]  INC0413050</t>
  </si>
  <si>
    <t>INC0464271</t>
  </si>
  <si>
    <t>INC0457718 INC1145754</t>
  </si>
  <si>
    <t>INC0486317 INC1106210</t>
  </si>
  <si>
    <t>INC1171565 INC1182897</t>
  </si>
  <si>
    <t>INC1213856;Rule created separately for DR</t>
  </si>
  <si>
    <t>INC0488118 INC0622816 INC0676254 INC0680419 INC0762793</t>
  </si>
  <si>
    <t>INC0500794 INC0616743</t>
  </si>
  <si>
    <t>INC0590207</t>
  </si>
  <si>
    <t>[Disabled]  INC0500794 INC1145765</t>
  </si>
  <si>
    <t>INC1078473</t>
  </si>
  <si>
    <t>INC0513691 INC0601363 INC0616743</t>
  </si>
  <si>
    <t>INC0715702</t>
  </si>
  <si>
    <t>INC0499570</t>
  </si>
  <si>
    <t>INC0506497 INC0995169</t>
  </si>
  <si>
    <t>[Disabled]  INC0506110 INC0616743 INC1145765</t>
  </si>
  <si>
    <t>INC0506159</t>
  </si>
  <si>
    <t>INC0537576</t>
  </si>
  <si>
    <t>INC0541228</t>
  </si>
  <si>
    <t>INC0541228 INC0693984</t>
  </si>
  <si>
    <t>INC0521228 INC0541228 INC0676254</t>
  </si>
  <si>
    <t>INC0554405 INC0664799</t>
  </si>
  <si>
    <t>INC0678589,INC1070702 INC1135149 INC1202956</t>
  </si>
  <si>
    <t>[Disabled]  INC0562815 INC0676254 INC1145765</t>
  </si>
  <si>
    <t>INC0564235</t>
  </si>
  <si>
    <t>INC0601363 INC0676254</t>
  </si>
  <si>
    <t>INC0601363 INC0886401</t>
  </si>
  <si>
    <t>INC0601363 INC0656301 INC0702588 INC0709310 INC0773989 INC0832883 INC1138677</t>
  </si>
  <si>
    <t>INC0709310</t>
  </si>
  <si>
    <t>INC0601363 INC0656301 INC0709310</t>
  </si>
  <si>
    <t>INC0605043</t>
  </si>
  <si>
    <t>INC0599099</t>
  </si>
  <si>
    <t>INC0634382 INC0676254</t>
  </si>
  <si>
    <t>INC0722165</t>
  </si>
  <si>
    <t>INC0647675</t>
  </si>
  <si>
    <t>INC0647675 INC0886401 INC0891836</t>
  </si>
  <si>
    <t>INC0647675 INC0719466</t>
  </si>
  <si>
    <t>INC0647675 INC0904226</t>
  </si>
  <si>
    <t>INC0647765 INC0676254</t>
  </si>
  <si>
    <t>INC0647675 INC0656301</t>
  </si>
  <si>
    <t>INC0678855</t>
  </si>
  <si>
    <t>INC0658143 INC0850931 INC0894450</t>
  </si>
  <si>
    <t>INC0902724</t>
  </si>
  <si>
    <t>INC0658143 INC0676254 INC0876370 INC0894450 INC1058542</t>
  </si>
  <si>
    <t>INC1213856;Rule was created separately for DR</t>
  </si>
  <si>
    <t>[Disabled]  INC0681816 INC1145765</t>
  </si>
  <si>
    <t>INC0683892</t>
  </si>
  <si>
    <t>INC0689254</t>
  </si>
  <si>
    <t>INC0689254 INC0719466</t>
  </si>
  <si>
    <t>INC0881429</t>
  </si>
  <si>
    <t>INC0957889</t>
  </si>
  <si>
    <t>INC1037041</t>
  </si>
  <si>
    <t>INC1111094</t>
  </si>
  <si>
    <t>INC0702588</t>
  </si>
  <si>
    <t>INC0715702 INC0816350</t>
  </si>
  <si>
    <t>INC0763187</t>
  </si>
  <si>
    <t>INC0771366</t>
  </si>
  <si>
    <t>INC0773989</t>
  </si>
  <si>
    <t>[Disabled]  INC0773989 INC1145765</t>
  </si>
  <si>
    <t>INC0773989 RITM0207813</t>
  </si>
  <si>
    <t>INC0773989 INC1202956</t>
  </si>
  <si>
    <t>INC0773989 INC1054617 INC1062490</t>
  </si>
  <si>
    <t>INC0773989 INC1051420</t>
  </si>
  <si>
    <t>INC0974805</t>
  </si>
  <si>
    <t>INC0778434 INC0870988</t>
  </si>
  <si>
    <t>INC0786989</t>
  </si>
  <si>
    <t>[Disabled]  INC0784801 INC0808396 INC1145765</t>
  </si>
  <si>
    <t>INC0784801</t>
  </si>
  <si>
    <t>INC0754129</t>
  </si>
  <si>
    <t>INC0845134 INC0857282</t>
  </si>
  <si>
    <t>INC0959621</t>
  </si>
  <si>
    <t>RITM0139175 INC0889325</t>
  </si>
  <si>
    <t>INC1082282</t>
  </si>
  <si>
    <t>INC0606503 INC0657906 INC0789609 INC1145754</t>
  </si>
  <si>
    <t>INC1126876</t>
  </si>
  <si>
    <t>INC0808396</t>
  </si>
  <si>
    <t>INC0562627 INC1145754</t>
  </si>
  <si>
    <t>INC0327755</t>
  </si>
  <si>
    <t>INC0398129 INC0578402 INC0664799 INC0748271 INC0917008</t>
  </si>
  <si>
    <t>INC0407969</t>
  </si>
  <si>
    <t>INC0381244</t>
  </si>
  <si>
    <t>INC0134408 INC0146920</t>
  </si>
  <si>
    <t>INC0153765 INC0314269</t>
  </si>
  <si>
    <t>INC0254477 INC0405888 INC0764794</t>
  </si>
  <si>
    <t>INC0269975</t>
  </si>
  <si>
    <t>INC0269942 INC0269772</t>
  </si>
  <si>
    <t>INC0269942 INC0269972</t>
  </si>
  <si>
    <t>INC0269942 INC1095047</t>
  </si>
  <si>
    <t>INC0556788</t>
  </si>
  <si>
    <t>INC0224170 INC0314390;Ports mentioned in INC -TCP 1433, 4022, 135, 1434 and UDP 1434. Allowed msrpc-base on all dynamic ports</t>
  </si>
  <si>
    <t>INC0359292</t>
  </si>
  <si>
    <t>[Disabled]  INC0211592 INC0223464 INC0228725 INC0678933 INC1145765</t>
  </si>
  <si>
    <t>INC0211592 INC0223464 INC0228725 INC0352238 INC0678933</t>
  </si>
  <si>
    <t>[Disabled]  INC0789300 INC1145765</t>
  </si>
  <si>
    <t>INC0789300</t>
  </si>
  <si>
    <t>INC0116681</t>
  </si>
  <si>
    <t>INC0116681 INC0995169</t>
  </si>
  <si>
    <t>INC0263218 INC0301405 INC0340506 INC0719466</t>
  </si>
  <si>
    <t>INC0263218 INC0301405 INC0340506 INC0548642 INC0719466 INC0887543 INC0953650 INC0981785 INC1010627 INC1031090 INC1032201 INC1118420 INC1194180 INC1221856 INC1221856 INC1250107</t>
  </si>
  <si>
    <t>INC1032201</t>
  </si>
  <si>
    <t>INC0263218 INC0301405 INC0306728 INC0340506 INC1014799 INC1248869</t>
  </si>
  <si>
    <t>INC0263218 INC0301405 INC0306728 INC0340506 INC0351528 INC0548189 INC0872663 INC0885057 INC0894559  INC0898961 SCTASK0099572 INC0933798 INC0953650 INC0995169 INC1059649 INC1062310 INC1074957 INC1221509 INC1221856</t>
  </si>
  <si>
    <t>INC0263218 INC0301405 INC0306728 INC0340506 INC0351528 INC0548189 INC0872663 INC0885057 INC0894559  INC0898961 SCTASK0099572</t>
  </si>
  <si>
    <t>RITM0154342 INC0953304</t>
  </si>
  <si>
    <t>INC1117874 INC1121779</t>
  </si>
  <si>
    <t>INC1121779</t>
  </si>
  <si>
    <t>INC0263218 INC0301405 INC0306728 INC0340506 INC0351528 INC0521162 INC1014799 RITM0180387 INC1181981</t>
  </si>
  <si>
    <t>INC0124637 INC0301405 INC0302465 INC1095077</t>
  </si>
  <si>
    <t>[Disabled]  INC0821174</t>
  </si>
  <si>
    <t>INC0124637 INC0302465</t>
  </si>
  <si>
    <t>INC0108065 INC0175394 INC0147795 INC1075071 INC1176303 INC1221592</t>
  </si>
  <si>
    <t>INC0126188 INC1076884 INC1102532</t>
  </si>
  <si>
    <t>[Disabled]  INC0126188 INC0521162</t>
  </si>
  <si>
    <t>Randy Vann;INC0285347</t>
  </si>
  <si>
    <t>Randy Vann;INC0285347 INC0681907</t>
  </si>
  <si>
    <t>Randy Vann;INC0285347 INC0521162 INC1136566 INC1169081</t>
  </si>
  <si>
    <t>Randy Vann;INC7154777-11-10-2023;INC0062266;INC0261148</t>
  </si>
  <si>
    <t>Randy Vann;INC7154777-11-10-2023;INC0062266;INC0261148 INC0681907</t>
  </si>
  <si>
    <t>INC0104136 INC1074099 INC1102532</t>
  </si>
  <si>
    <t>INC1152776</t>
  </si>
  <si>
    <t>INC0104334 INC0110736 INC0358925</t>
  </si>
  <si>
    <t>INC0598594</t>
  </si>
  <si>
    <t>INC0980969</t>
  </si>
  <si>
    <t>INC7137550 INC0285347</t>
  </si>
  <si>
    <t>INC0118754 INC0381245 INC0407542</t>
  </si>
  <si>
    <t>INC0381245 INC0407542</t>
  </si>
  <si>
    <t>INC0167671</t>
  </si>
  <si>
    <t>INC0248246 INC0281161 INC0327649 INC0455175 INC0870988</t>
  </si>
  <si>
    <t>INC0364064 INC0870988</t>
  </si>
  <si>
    <t>INC0330834 INC0870988</t>
  </si>
  <si>
    <t>INC0609532 INC0870988</t>
  </si>
  <si>
    <t>INC0285411 INC0298211 INC0308170  INC0870988</t>
  </si>
  <si>
    <t>INC0308008</t>
  </si>
  <si>
    <t>INC0343763 INC0344946 INC0545910</t>
  </si>
  <si>
    <t>INC0528479 INC0634382</t>
  </si>
  <si>
    <t>INC0574081</t>
  </si>
  <si>
    <t>INC0734345 INC0734359 INC0870988 INC0919994 INC1154702</t>
  </si>
  <si>
    <t>INC0652924 INC0870988</t>
  </si>
  <si>
    <t>INC0798686</t>
  </si>
  <si>
    <t>INC0814271 INC0870988</t>
  </si>
  <si>
    <t>INC1183927</t>
  </si>
  <si>
    <t>INC0939152 INC1008997 INC1014622</t>
  </si>
  <si>
    <t>INC0939152 INC1008997 INC1014622;Rule is set to any/any to identify what applications and ports are used. Will be locked down upon completion of MRO cutovers</t>
  </si>
  <si>
    <t>INC0953355 INC1008997 INC1014639 RITM0178778 INC1077676</t>
  </si>
  <si>
    <t>INC0953355 INC1008997 INC1014639 RITM0178778 INC1077676 RITM0178765</t>
  </si>
  <si>
    <t>INC0953355 INC1008997 INC1014639 RITM0178778 RITM0178765</t>
  </si>
  <si>
    <t>INC0953337 INC0981663 INC1008997</t>
  </si>
  <si>
    <t>INC0953337 INC0981663 INC1008997;Rule is set to any/any to identify what applications and ports are used. Will be locked down upon completion of MRO cutovers</t>
  </si>
  <si>
    <t>INC0953350 INC1008997 INC1014631</t>
  </si>
  <si>
    <t>INC0953350 INC1008997 INC1014631;Rule is set to any/any to identify what applications and ports are used. Will be locked down upon completion of MRO cutovers</t>
  </si>
  <si>
    <t>RITM0162544</t>
  </si>
  <si>
    <t>RITM0162543</t>
  </si>
  <si>
    <t>RITM0162542</t>
  </si>
  <si>
    <t>RITM0162540</t>
  </si>
  <si>
    <t>RITM0162522</t>
  </si>
  <si>
    <t>RITM0162535</t>
  </si>
  <si>
    <t>RITM0168719</t>
  </si>
  <si>
    <t>INC0953355 INC1008997 INC1014639;Rule is set to any/any to identify what applications and ports are used. Will be locked down upon completion of MRO cutovers</t>
  </si>
  <si>
    <t>INC1076992</t>
  </si>
  <si>
    <t>INC0977896</t>
  </si>
  <si>
    <t>RITM0153590</t>
  </si>
  <si>
    <t>INC0951454</t>
  </si>
  <si>
    <t>INC0951446</t>
  </si>
  <si>
    <t>INC0980848</t>
  </si>
  <si>
    <t>INC0981431</t>
  </si>
  <si>
    <t>INC1020427,INC1045661</t>
  </si>
  <si>
    <t>INC0988456</t>
  </si>
  <si>
    <t>INC0988490</t>
  </si>
  <si>
    <t>INC1052765 INC1149046</t>
  </si>
  <si>
    <t>INC1008262 INC1075071</t>
  </si>
  <si>
    <t>RITM0159086 INC1199320 INC1255515;Wonderware Polling via AutoSol ACM from COP OT Shield Servers to hMRO Field devices in Delaware/Permian</t>
  </si>
  <si>
    <t>RITM0159086 INC1199320 INC1255515;Wonderware Polling via AutoSol ACM from COP OT Shield Servers to hMRO Field devices in Delaware/Permian.</t>
  </si>
  <si>
    <t>INC0062599 INC0234417 INC0293113 INC1251635</t>
  </si>
  <si>
    <t>INC0062599 INC0234417 INC0293113 INC0567803  INC1141174 INC1251635</t>
  </si>
  <si>
    <t>INC0138117 INC0164716 INC1227177</t>
  </si>
  <si>
    <t>INC0138138 INC0164716 INC0293113</t>
  </si>
  <si>
    <t>INC0144950 INC0995169</t>
  </si>
  <si>
    <t>INC0144991 INC0362468 INC0995169</t>
  </si>
  <si>
    <t>INC0145063 INC0223690 INC0293113 INC0362468</t>
  </si>
  <si>
    <t>INC0105407 INC0345113 INC0995169</t>
  </si>
  <si>
    <t>[Disabled]  INC0119565 INC0995169 INC1145765</t>
  </si>
  <si>
    <t>INC0285347</t>
  </si>
  <si>
    <t>INC7138460</t>
  </si>
  <si>
    <t>INC7151630</t>
  </si>
  <si>
    <t>INC7171214 INC0528479 INC0666194 INC0681907,INC1045585 INC1249549 INC1250718</t>
  </si>
  <si>
    <t>INC7171214 INC0666194 INC0681907,INC1045585 INC1249549 INC1250718</t>
  </si>
  <si>
    <t>INC0062563 INC0528479 INC0666194</t>
  </si>
  <si>
    <t>INC0073500 INC0995169;INC0271325;INC0338396</t>
  </si>
  <si>
    <t>INC0190772 INC0233771 INC0303084 INC0670644</t>
  </si>
  <si>
    <t>INC0233771 INC0303084 INC0670644</t>
  </si>
  <si>
    <t>INC0216419 INC0362468 INC1145765</t>
  </si>
  <si>
    <t>INC0233750 INC0666194</t>
  </si>
  <si>
    <t>[Disabled]  INC0233750 INC0666194 INC0832384 INC1145765</t>
  </si>
  <si>
    <t>INC0233750 INC0666194 INC0832384</t>
  </si>
  <si>
    <t>INC0217928</t>
  </si>
  <si>
    <t>INC0332926 INC0995169</t>
  </si>
  <si>
    <t>INC0217928 INC0275710 INC0296714 INC0451583</t>
  </si>
  <si>
    <t>INC0425537 INC1136512</t>
  </si>
  <si>
    <t>[Disabled]  INC0819636 INC1141174 INC1145765</t>
  </si>
  <si>
    <t>[Disabled]  INC0819636 INC1145765</t>
  </si>
  <si>
    <t>INC0057301</t>
  </si>
  <si>
    <t>INC0062660;INC0666194;INC1045659</t>
  </si>
  <si>
    <t>INC0062660 INC0438696 INC0666194 INC0819636 INC1072489 INC1146144 INC1141174</t>
  </si>
  <si>
    <t>INC0062660 INC0438696 INC0530914 INC0666194 INC0819636 INC1072489 INC1146144 INC1141174</t>
  </si>
  <si>
    <t>INC0062660 INC0666194 INC0900372 INC1141174 INC1167290</t>
  </si>
  <si>
    <t>INC0062660 INC0583521 INC0666194 INC0900372 INC1141174 INC1167290</t>
  </si>
  <si>
    <t>INC0062660 INC0193880 INC0202949 INC0319968</t>
  </si>
  <si>
    <t>INC0062660 INC0193880 INC0202949 INC0275710</t>
  </si>
  <si>
    <t>INC0217928 INC0542634</t>
  </si>
  <si>
    <t>INC0217928 INC0275710 INC0542634 INC1248462</t>
  </si>
  <si>
    <t>INC0227143</t>
  </si>
  <si>
    <t>[Disabled]  INC0227143 INC0275710</t>
  </si>
  <si>
    <t>INC0047111 INC0057903 INC0208882</t>
  </si>
  <si>
    <t>INC0047111 INC0057903 INC0208882 INC0319968</t>
  </si>
  <si>
    <t>[Disabled]  INC0047111 INC0057903 INC0208882 INC0319968</t>
  </si>
  <si>
    <t>INC0047111 INC0320039</t>
  </si>
  <si>
    <t>INC0047111</t>
  </si>
  <si>
    <t>INC0048455</t>
  </si>
  <si>
    <t>INC0166494</t>
  </si>
  <si>
    <t>INC0190143</t>
  </si>
  <si>
    <t>INC0189535 INC0314248</t>
  </si>
  <si>
    <t>INC0190226</t>
  </si>
  <si>
    <t>INC0263167</t>
  </si>
  <si>
    <t>INC0321028</t>
  </si>
  <si>
    <t>INC0413050</t>
  </si>
  <si>
    <t>INC0631828 INC0862068</t>
  </si>
  <si>
    <t>INC0821593 INC0862068</t>
  </si>
  <si>
    <t>RITM0175917</t>
  </si>
  <si>
    <t>INC0148859 INC0653421 INC0812671;none</t>
  </si>
  <si>
    <t>INC0065779 INC0137347 INC0320085</t>
  </si>
  <si>
    <t>INC0072033 INC0578402 INC0694072</t>
  </si>
  <si>
    <t>INC0065779 INC0065782</t>
  </si>
  <si>
    <t>INC0065779 INC0065782;Not seeing this specific rule being hit on 5022, but did notice unknown-tcp" in the logs for port 5022"</t>
  </si>
  <si>
    <t>INC0073831</t>
  </si>
  <si>
    <t>INC0136247</t>
  </si>
  <si>
    <t>INC0068855 INC0320085 INC0578402 INC0694072</t>
  </si>
  <si>
    <t>INC0578402 INC6795079 INC0520550</t>
  </si>
  <si>
    <t>INC0185575 INC0578402</t>
  </si>
  <si>
    <t>INC0068855 INC0139449 INC0271371</t>
  </si>
  <si>
    <t>[Disabled]  INC0068855 INC0139449 INC0271371 INC1145765</t>
  </si>
  <si>
    <t>INC0068855 INC0111330 INC0139449 INC0271371</t>
  </si>
  <si>
    <t>[Disabled]  INC0235762 INC1145765</t>
  </si>
  <si>
    <t>[Disabled]  INC0235762 INC0350242 INC1145765</t>
  </si>
  <si>
    <t>[Disabled]  INC0357976 INC1145765</t>
  </si>
  <si>
    <t>INC0488082 INC0682025</t>
  </si>
  <si>
    <t>INC0520550 INC0578402 INC0694072</t>
  </si>
  <si>
    <t>INC0563052 INC0632450</t>
  </si>
  <si>
    <t>[Disabled]  INC0608295 INC1145765</t>
  </si>
  <si>
    <t>INC0608361</t>
  </si>
  <si>
    <t>INC0632868 INC0887248;none</t>
  </si>
  <si>
    <t>INC1146144</t>
  </si>
  <si>
    <t>INC1152044</t>
  </si>
  <si>
    <t>INC1126929 INC1158885 INC1176203</t>
  </si>
  <si>
    <t>INC1126929 INC1158885, INC1166242</t>
  </si>
  <si>
    <t>INC1126929 INC1158885</t>
  </si>
  <si>
    <t>INC1126929</t>
  </si>
  <si>
    <t>INC1126929 INC1156560 INC1158885</t>
  </si>
  <si>
    <t>INC1138809</t>
  </si>
  <si>
    <t>INC1138809 INC1146144 INC1158885 INC1165910</t>
  </si>
  <si>
    <t>INC1158885</t>
  </si>
  <si>
    <t>INC0072048</t>
  </si>
  <si>
    <t>INC0405207</t>
  </si>
  <si>
    <t>[Disabled]  INC0563058 INC0664799 INC1145765</t>
  </si>
  <si>
    <t>[Disabled]  INC0399898 INC1145765</t>
  </si>
  <si>
    <t>INC0383587</t>
  </si>
  <si>
    <t>[Disabled]  INC0410396 INC0418965 INC0444151 INC0523604 INC0653771 INC1145765</t>
  </si>
  <si>
    <t>INC0859911</t>
  </si>
  <si>
    <t>INC0859555</t>
  </si>
  <si>
    <t>INC0869892 INC1071906</t>
  </si>
  <si>
    <t>[Disabled]  INC0869892 INC1145765</t>
  </si>
  <si>
    <t>INC0909846 INC0927562 INC1071906</t>
  </si>
  <si>
    <t>INC1072396</t>
  </si>
  <si>
    <t>INC1099560</t>
  </si>
  <si>
    <t>INC1121821 RITM0187154</t>
  </si>
  <si>
    <t>INC1155687</t>
  </si>
  <si>
    <t>INC0432399 INC0444151 INC0498947</t>
  </si>
  <si>
    <t>INC0449099</t>
  </si>
  <si>
    <t>INC0451094 INC1056949</t>
  </si>
  <si>
    <t>INC0631715</t>
  </si>
  <si>
    <t>INC0633006</t>
  </si>
  <si>
    <t>INC0671974</t>
  </si>
  <si>
    <t>INC0685554</t>
  </si>
  <si>
    <t>INC0702702</t>
  </si>
  <si>
    <t>INC0528711 INC0564935;none</t>
  </si>
  <si>
    <t>[Disabled]  INC0528711 INC1145765;[Disabled]  none</t>
  </si>
  <si>
    <t>INC0791429 INC0837462</t>
  </si>
  <si>
    <t>[Disabled]  INC0837462 INC1145765</t>
  </si>
  <si>
    <t>INC1145754</t>
  </si>
  <si>
    <t>INC0585628 INC0639175</t>
  </si>
  <si>
    <t>INC0608295 INC0765322</t>
  </si>
  <si>
    <t>INC0585628 INC0633103</t>
  </si>
  <si>
    <t>INC0585947</t>
  </si>
  <si>
    <t>[Disabled]  INC0724083 INC1145765</t>
  </si>
  <si>
    <t>[Disabled]  INC0585947 INC1145765</t>
  </si>
  <si>
    <t>[Disabled]  INC0613135 INC1145765</t>
  </si>
  <si>
    <t>INC0618878 INC0650469 INC0724083 INC0724075 INC1207048</t>
  </si>
  <si>
    <t>INC0623830 INC0650460</t>
  </si>
  <si>
    <t>INC0634836 INC0724083 INC0724075 INC0750518 INC1207048</t>
  </si>
  <si>
    <t>INC0634836</t>
  </si>
  <si>
    <t>INC0769958</t>
  </si>
  <si>
    <t>INC1220276</t>
  </si>
  <si>
    <t>Randy Vann;INC0057903 - Added grp-cygnet-midland-gns and grp-cygnet-delaware-gns;INC0232671;INC0319968;INC0400593;INC0666194</t>
  </si>
  <si>
    <t>Randy Vann;INC0057903 - Added grp-cygnet-midland-gns and grp-cygnet-delaware-gns;INC0319968;INC0400593;INC0666194</t>
  </si>
  <si>
    <t>INC0634382;Added ping to this rule to support testing 11/11 Kevin;INC0666194</t>
  </si>
  <si>
    <t>INC0634382;INC0666194</t>
  </si>
  <si>
    <t>INC0381041 INC0570643 INC0658726,INC1045620 INC1072489 INC1146144 INC1255515</t>
  </si>
  <si>
    <t>INC0381041 INC0570643 INC0658726,INC1045620 INC1072489 INC1146144 INC1255515;none</t>
  </si>
  <si>
    <t>INC0664612 INC0683285</t>
  </si>
  <si>
    <t>INC0682445</t>
  </si>
  <si>
    <t>RITM0156187 INC1099560</t>
  </si>
  <si>
    <t>RITM0168321 RITM0176626</t>
  </si>
  <si>
    <t>RITM0168321 RITM0176626 INC1148168 RITM0199638</t>
  </si>
  <si>
    <t>RITM0160506</t>
  </si>
  <si>
    <t>RITM0153674</t>
  </si>
  <si>
    <t>RITM0165376</t>
  </si>
  <si>
    <t>RITM0167488</t>
  </si>
  <si>
    <t>RITM0160151 INC1199320;Wonderware Polling via AutoSol ACM from COP OT Shield Servers to hMRO Field devices in Bakken</t>
  </si>
  <si>
    <t>RITM0160151 INC1199320;Wonderware Polling via AutoSol ACM from COP OT Shield Servers to hMRO Field devices in Bakken.</t>
  </si>
  <si>
    <t>RITM0160006;Wonderware Polling via AutoSol ACM from COP OT Shield Servers to hMRO Field devices in Oklahoma,INC1045649</t>
  </si>
  <si>
    <t>RITM0153720</t>
  </si>
  <si>
    <t>INC1080126</t>
  </si>
  <si>
    <t>INC1221647</t>
  </si>
  <si>
    <t>INC1252940</t>
  </si>
  <si>
    <t>RITM0159942</t>
  </si>
  <si>
    <t>RITM0159942 RITM0199635</t>
  </si>
  <si>
    <t>RITM0168321,INC1045659</t>
  </si>
  <si>
    <t>RITM0168321,INC1045659 RITM0199638</t>
  </si>
  <si>
    <t>INC1213517</t>
  </si>
  <si>
    <t>RITM0159996</t>
  </si>
  <si>
    <t>RITM0166396</t>
  </si>
  <si>
    <t>INC1115168</t>
  </si>
  <si>
    <t>INC0726459 INC0747607</t>
  </si>
  <si>
    <t>INC0751061</t>
  </si>
  <si>
    <t>INC0801029</t>
  </si>
  <si>
    <t>INC0765664</t>
  </si>
  <si>
    <t>INC1043905</t>
  </si>
  <si>
    <t>INC1067253;Rule is to be removed after MRO migration</t>
  </si>
  <si>
    <t>INC1067253 INC1078554;none;Rule to be removed after MRO migration.</t>
  </si>
  <si>
    <t>INC1193288</t>
  </si>
  <si>
    <t>INC000000</t>
  </si>
  <si>
    <t>INC0552437</t>
  </si>
  <si>
    <t>INC1247180</t>
  </si>
  <si>
    <t>INC7102738</t>
  </si>
  <si>
    <t>18</t>
  </si>
  <si>
    <t>2</t>
  </si>
  <si>
    <t>43</t>
  </si>
  <si>
    <t>0</t>
  </si>
  <si>
    <t>1</t>
  </si>
  <si>
    <t>3</t>
  </si>
  <si>
    <t>5</t>
  </si>
  <si>
    <t>8</t>
  </si>
  <si>
    <t>16</t>
  </si>
  <si>
    <t>15</t>
  </si>
  <si>
    <t>6</t>
  </si>
  <si>
    <t>20</t>
  </si>
  <si>
    <t>10</t>
  </si>
  <si>
    <t>9</t>
  </si>
  <si>
    <t>4</t>
  </si>
  <si>
    <t>7</t>
  </si>
  <si>
    <t>13</t>
  </si>
  <si>
    <t>36</t>
  </si>
  <si>
    <t>40</t>
  </si>
  <si>
    <t>56</t>
  </si>
  <si>
    <t>34</t>
  </si>
  <si>
    <t>26</t>
  </si>
  <si>
    <t>17</t>
  </si>
  <si>
    <t>21</t>
  </si>
  <si>
    <t>24</t>
  </si>
  <si>
    <t>22</t>
  </si>
  <si>
    <t>28</t>
  </si>
  <si>
    <t>25</t>
  </si>
  <si>
    <t>11</t>
  </si>
  <si>
    <t>12</t>
  </si>
  <si>
    <t>14</t>
  </si>
  <si>
    <t>31</t>
  </si>
  <si>
    <t>19</t>
  </si>
  <si>
    <t>44</t>
  </si>
  <si>
    <t>37</t>
  </si>
  <si>
    <t>47</t>
  </si>
  <si>
    <t>49</t>
  </si>
  <si>
    <t>46</t>
  </si>
  <si>
    <t>60</t>
  </si>
  <si>
    <t>57</t>
  </si>
  <si>
    <t>35</t>
  </si>
  <si>
    <t>154</t>
  </si>
  <si>
    <t>149</t>
  </si>
  <si>
    <t>95</t>
  </si>
  <si>
    <t>29</t>
  </si>
  <si>
    <t>32</t>
  </si>
  <si>
    <t>142</t>
  </si>
  <si>
    <t>139</t>
  </si>
  <si>
    <t>136</t>
  </si>
  <si>
    <t>145</t>
  </si>
  <si>
    <t>152</t>
  </si>
  <si>
    <t>151</t>
  </si>
  <si>
    <t>218</t>
  </si>
  <si>
    <t>150</t>
  </si>
  <si>
    <t>52</t>
  </si>
  <si>
    <t>107</t>
  </si>
  <si>
    <t>45</t>
  </si>
  <si>
    <t>87</t>
  </si>
  <si>
    <t>102</t>
  </si>
  <si>
    <t>120</t>
  </si>
  <si>
    <t>108</t>
  </si>
  <si>
    <t>141</t>
  </si>
  <si>
    <t>94</t>
  </si>
  <si>
    <t>248</t>
  </si>
  <si>
    <t>30</t>
  </si>
  <si>
    <t>541</t>
  </si>
  <si>
    <t>123</t>
  </si>
  <si>
    <t>135</t>
  </si>
  <si>
    <t>85</t>
  </si>
  <si>
    <t>86</t>
  </si>
  <si>
    <t>115</t>
  </si>
  <si>
    <t>140</t>
  </si>
  <si>
    <t>143</t>
  </si>
  <si>
    <t>343</t>
  </si>
  <si>
    <t>506</t>
  </si>
  <si>
    <t>441</t>
  </si>
  <si>
    <t>77</t>
  </si>
  <si>
    <t>227</t>
  </si>
  <si>
    <t>99</t>
  </si>
  <si>
    <t>198</t>
  </si>
  <si>
    <t>42</t>
  </si>
  <si>
    <t>405</t>
  </si>
  <si>
    <t>91</t>
  </si>
  <si>
    <t>146</t>
  </si>
  <si>
    <t>148</t>
  </si>
  <si>
    <t>388</t>
  </si>
  <si>
    <t>153</t>
  </si>
  <si>
    <t>326</t>
  </si>
  <si>
    <t>473</t>
  </si>
  <si>
    <t>526</t>
  </si>
  <si>
    <t>423</t>
  </si>
  <si>
    <t>74</t>
  </si>
  <si>
    <t>64</t>
  </si>
  <si>
    <t>129</t>
  </si>
  <si>
    <t>413</t>
  </si>
  <si>
    <t>443</t>
  </si>
  <si>
    <t>399</t>
  </si>
  <si>
    <t>340</t>
  </si>
  <si>
    <t>339</t>
  </si>
  <si>
    <t>312</t>
  </si>
  <si>
    <t>196</t>
  </si>
  <si>
    <t>293</t>
  </si>
  <si>
    <t>395</t>
  </si>
  <si>
    <t>144</t>
  </si>
  <si>
    <t>294</t>
  </si>
  <si>
    <t>295</t>
  </si>
  <si>
    <t>288</t>
  </si>
  <si>
    <t>98</t>
  </si>
  <si>
    <t>121</t>
  </si>
  <si>
    <t>71</t>
  </si>
  <si>
    <t>407</t>
  </si>
  <si>
    <t>51</t>
  </si>
  <si>
    <t>134</t>
  </si>
  <si>
    <t>126</t>
  </si>
  <si>
    <t>80</t>
  </si>
  <si>
    <t>79</t>
  </si>
  <si>
    <t>128</t>
  </si>
  <si>
    <t>78</t>
  </si>
  <si>
    <t>72</t>
  </si>
  <si>
    <t>137</t>
  </si>
  <si>
    <t>206</t>
  </si>
  <si>
    <t>392</t>
  </si>
  <si>
    <t>50</t>
  </si>
  <si>
    <t>63</t>
  </si>
  <si>
    <t>138</t>
  </si>
  <si>
    <t>116</t>
  </si>
  <si>
    <t>62</t>
  </si>
  <si>
    <t>219</t>
  </si>
  <si>
    <t>9/3/2025 10:32</t>
  </si>
  <si>
    <t>6/26/2025 11:06</t>
  </si>
  <si>
    <t>8/7/2025 16:10</t>
  </si>
  <si>
    <t>3/14/2025 7:57</t>
  </si>
  <si>
    <t>8/14/2025 9:22</t>
  </si>
  <si>
    <t>8/2/2024 4:12</t>
  </si>
  <si>
    <t>3/19/2025 5:06</t>
  </si>
  <si>
    <t>4/16/2025 8:58</t>
  </si>
  <si>
    <t>6/24/2025 9:16</t>
  </si>
  <si>
    <t>2/4/2025 17:16</t>
  </si>
  <si>
    <t>2/5/2025 8:32</t>
  </si>
  <si>
    <t>2/5/2025 14:13</t>
  </si>
  <si>
    <t>9/2/2025 12:04</t>
  </si>
  <si>
    <t>7/23/2025 15:41</t>
  </si>
  <si>
    <t>7/22/2025 15:50</t>
  </si>
  <si>
    <t>7/28/2025 8:20</t>
  </si>
  <si>
    <t>9/11/2024 13:49</t>
  </si>
  <si>
    <t>10/7/2025 11:23</t>
  </si>
  <si>
    <t>8/20/2025 11:16</t>
  </si>
  <si>
    <t>8/21/2025 12:19</t>
  </si>
  <si>
    <t>12/19/2024 13:30</t>
  </si>
  <si>
    <t>8/11/2025 12:21</t>
  </si>
  <si>
    <t>9/22/2025 15:13</t>
  </si>
  <si>
    <t>9/22/2025 11:01</t>
  </si>
  <si>
    <t>9/22/2025 10:54</t>
  </si>
  <si>
    <t>9/22/2025 15:59</t>
  </si>
  <si>
    <t>7/21/2025 14:01</t>
  </si>
  <si>
    <t>9/19/2025 13:19</t>
  </si>
  <si>
    <t>7/21/2025 13:23</t>
  </si>
  <si>
    <t>7/18/2025 15:42</t>
  </si>
  <si>
    <t>9/30/2025 14:43</t>
  </si>
  <si>
    <t>5/15/2025 9:15</t>
  </si>
  <si>
    <t>9/4/2025 14:01</t>
  </si>
  <si>
    <t>5/28/2025 9:26</t>
  </si>
  <si>
    <t>9/30/2025 14:12</t>
  </si>
  <si>
    <t>6/23/2025 10:27</t>
  </si>
  <si>
    <t>8/15/2025 11:34</t>
  </si>
  <si>
    <t>9/17/2025 11:04</t>
  </si>
  <si>
    <t>3/19/2025 15:10</t>
  </si>
  <si>
    <t>3/20/2025 7:56</t>
  </si>
  <si>
    <t>7/30/2025 13:47</t>
  </si>
  <si>
    <t>9/3/2025 11:32</t>
  </si>
  <si>
    <t>3/24/2025 14:42</t>
  </si>
  <si>
    <t>8/21/2025 11:27</t>
  </si>
  <si>
    <t>9/9/2025 8:42</t>
  </si>
  <si>
    <t>7/22/2025 8:57</t>
  </si>
  <si>
    <t>3/19/2025 13:33</t>
  </si>
  <si>
    <t>3/12/2025 9:23</t>
  </si>
  <si>
    <t>7/28/2025 10:37</t>
  </si>
  <si>
    <t>7/28/2025 11:56</t>
  </si>
  <si>
    <t>10/1/2025 10:31</t>
  </si>
  <si>
    <t>9/23/2025 11:12</t>
  </si>
  <si>
    <t>9/3/2025 13:10</t>
  </si>
  <si>
    <t>5/8/2025 9:16</t>
  </si>
  <si>
    <t>7/17/2025 10:39</t>
  </si>
  <si>
    <t>5/7/2025 16:44</t>
  </si>
  <si>
    <t>5/7/2025 13:57</t>
  </si>
  <si>
    <t>4/29/2025 10:43</t>
  </si>
  <si>
    <t>7/16/2025 16:35</t>
  </si>
  <si>
    <t>7/17/2025 13:28</t>
  </si>
  <si>
    <t>5/9/2025 11:45</t>
  </si>
  <si>
    <t>7/29/2025 5:49</t>
  </si>
  <si>
    <t>8/13/2025 15:05</t>
  </si>
  <si>
    <t>9/2/2025 10:06</t>
  </si>
  <si>
    <t>3/25/2025 15:13</t>
  </si>
  <si>
    <t>6/16/2025 13:49</t>
  </si>
  <si>
    <t>8/6/2025 16:05</t>
  </si>
  <si>
    <t>9/3/2025 12:21</t>
  </si>
  <si>
    <t>7/21/2025 14:30</t>
  </si>
  <si>
    <t>6/30/2025 15:42</t>
  </si>
  <si>
    <t>8/21/2025 11:06</t>
  </si>
  <si>
    <t>9/2/2025 9:30</t>
  </si>
  <si>
    <t>6/4/2025 14:57</t>
  </si>
  <si>
    <t>10/22/2025 9:08</t>
  </si>
  <si>
    <t>8/27/2025 10:56</t>
  </si>
  <si>
    <t>10/15/2025 9:13</t>
  </si>
  <si>
    <t>8/22/2025 11:57</t>
  </si>
  <si>
    <t>10/21/2025 9:16</t>
  </si>
  <si>
    <t>3/21/2025 7:11</t>
  </si>
  <si>
    <t>8/27/2025 15:35</t>
  </si>
  <si>
    <t>4/21/2025 17:22</t>
  </si>
  <si>
    <t>6/25/2025 6:54</t>
  </si>
  <si>
    <t>8/14/2025 13:29</t>
  </si>
  <si>
    <t>8/18/2025 9:30</t>
  </si>
  <si>
    <t>7/22/2025 14:25</t>
  </si>
  <si>
    <t>9/26/2025 13:53</t>
  </si>
  <si>
    <t>10/14/2025 14:59</t>
  </si>
  <si>
    <t>2/13/2025 12:14</t>
  </si>
  <si>
    <t>9/2/2025 15:40</t>
  </si>
  <si>
    <t>9/2/2025 15:50</t>
  </si>
  <si>
    <t>12/16/2024 10:55</t>
  </si>
  <si>
    <t>12/19/2024 11:13</t>
  </si>
  <si>
    <t>12/19/2024 13:33</t>
  </si>
  <si>
    <t>9/29/2025 14:34</t>
  </si>
  <si>
    <t>12/18/2024 15:52</t>
  </si>
  <si>
    <t>4/4/2025 16:04</t>
  </si>
  <si>
    <t>3/3/2025 18:22</t>
  </si>
  <si>
    <t>3/14/2025 12:31</t>
  </si>
  <si>
    <t>7/21/2025 15:47</t>
  </si>
  <si>
    <t>3/14/2025 12:18</t>
  </si>
  <si>
    <t>4/28/2025 0:03</t>
  </si>
  <si>
    <t>4/28/2025 0:11</t>
  </si>
  <si>
    <t>3/12/2025 11:28</t>
  </si>
  <si>
    <t>9/2/2025 11:41</t>
  </si>
  <si>
    <t>5/29/2025 11:12</t>
  </si>
  <si>
    <t>5/29/2025 10:34</t>
  </si>
  <si>
    <t>5/28/2025 15:11</t>
  </si>
  <si>
    <t>8/19/2025 14:25</t>
  </si>
  <si>
    <t>4/16/2025 14:30</t>
  </si>
  <si>
    <t>10/1/2025 16:16</t>
  </si>
  <si>
    <t>10/1/2025 14:13</t>
  </si>
  <si>
    <t>8/12/2025 14:38</t>
  </si>
  <si>
    <t>10/6/2025 10:38</t>
  </si>
  <si>
    <t>10/6/2025 9:11</t>
  </si>
  <si>
    <t>12/13/2024 12:52</t>
  </si>
  <si>
    <t>4/29/2025 15:53</t>
  </si>
  <si>
    <t>7/23/2025 18:10</t>
  </si>
  <si>
    <t>3/4/2025 10:39</t>
  </si>
  <si>
    <t>3/26/2025 10:17</t>
  </si>
  <si>
    <t>3/26/2025 10:51</t>
  </si>
  <si>
    <t>5/7/2025 9:03</t>
  </si>
  <si>
    <t>10/16/2025 14:38</t>
  </si>
  <si>
    <t>4/14/2025 8:16</t>
  </si>
  <si>
    <t>7/29/2025 17:11</t>
  </si>
  <si>
    <t>9/4/2025 13:17</t>
  </si>
  <si>
    <t>8/28/2025 10:45</t>
  </si>
  <si>
    <t>9/9/2025 8:00</t>
  </si>
  <si>
    <t>10/21/2025 13:05</t>
  </si>
  <si>
    <t>4/28/2025 14:28</t>
  </si>
  <si>
    <t>5/22/2025 11:38</t>
  </si>
  <si>
    <t>8/28/2025 9:02</t>
  </si>
  <si>
    <t>7/28/2025 15:32</t>
  </si>
  <si>
    <t>8/29/2025 10:23</t>
  </si>
  <si>
    <t>10/14/2025 13:22</t>
  </si>
  <si>
    <t>8/19/2025 12:31</t>
  </si>
  <si>
    <t>7/14/2025 8:08</t>
  </si>
  <si>
    <t>6/9/2025 13:23</t>
  </si>
  <si>
    <t>7/10/2025 14:44</t>
  </si>
  <si>
    <t>8/11/2025 15:04</t>
  </si>
  <si>
    <t>10/24/2025 10:08</t>
  </si>
  <si>
    <t>9/11/2024 15:11</t>
  </si>
  <si>
    <t>11/5/2024 14:45</t>
  </si>
  <si>
    <t>9/19/2025 9:58</t>
  </si>
  <si>
    <t>6/25/2025 9:03</t>
  </si>
  <si>
    <t>9/20/2024 6:01</t>
  </si>
  <si>
    <t>4/11/2025 16:16</t>
  </si>
  <si>
    <t>4/11/2025 21:51</t>
  </si>
  <si>
    <t>2/27/2025 14:36</t>
  </si>
  <si>
    <t>7/21/2025 15:35</t>
  </si>
  <si>
    <t>9/2/2025 10:34</t>
  </si>
  <si>
    <t>9/2/2025 10:17</t>
  </si>
  <si>
    <t>7/30/2025 15:33</t>
  </si>
  <si>
    <t>8/7/2025 9:54</t>
  </si>
  <si>
    <t>8/19/2025 10:52</t>
  </si>
  <si>
    <t>6/26/2025 15:32</t>
  </si>
  <si>
    <t>7/21/2025 17:42</t>
  </si>
  <si>
    <t>2/17/2025 13:16</t>
  </si>
  <si>
    <t>2/17/2025 13:19</t>
  </si>
  <si>
    <t>9/9/2025 14:11</t>
  </si>
  <si>
    <t>9/23/2025 14:25</t>
  </si>
  <si>
    <t>6/10/2025 15:03</t>
  </si>
  <si>
    <t>8/25/2025 13:28</t>
  </si>
  <si>
    <t>3/24/2025 7:52</t>
  </si>
  <si>
    <t>7/21/2025 8:48</t>
  </si>
  <si>
    <t>7/21/2025 14:07</t>
  </si>
  <si>
    <t>7/23/2025 10:24</t>
  </si>
  <si>
    <t>8/20/2025 9:18</t>
  </si>
  <si>
    <t>7/1/2025 13:22</t>
  </si>
  <si>
    <t>8/8/2025 12:40</t>
  </si>
  <si>
    <t>7/9/2025 15:45</t>
  </si>
  <si>
    <t>7/7/2025 16:54</t>
  </si>
  <si>
    <t>8/8/2025 15:56</t>
  </si>
  <si>
    <t>7/1/2025 12:48</t>
  </si>
  <si>
    <t>8/1/2025 10:13</t>
  </si>
  <si>
    <t>7/22/2025 13:08</t>
  </si>
  <si>
    <t>7/10/2025 16:44</t>
  </si>
  <si>
    <t>8/5/2025 9:38</t>
  </si>
  <si>
    <t>7/11/2025 9:35</t>
  </si>
  <si>
    <t>7/11/2025 3:39</t>
  </si>
  <si>
    <t>7/23/2025 15:28</t>
  </si>
  <si>
    <t>10/8/2025 16:41</t>
  </si>
  <si>
    <t>8/5/2025 23:46</t>
  </si>
  <si>
    <t>5/28/2025 13:36</t>
  </si>
  <si>
    <t>7/22/2025 21:46</t>
  </si>
  <si>
    <t>2/27/2025 17:19</t>
  </si>
  <si>
    <t>3/11/2025 8:23</t>
  </si>
  <si>
    <t>10/2/2024 7:09</t>
  </si>
  <si>
    <t>7/17/2025 14:37</t>
  </si>
  <si>
    <t>8/20/2025 11:32</t>
  </si>
  <si>
    <t>11/21/2024 11:30</t>
  </si>
  <si>
    <t>4/15/2025 9:28</t>
  </si>
  <si>
    <t>3/10/2025 14:40</t>
  </si>
  <si>
    <t>8/25/2025 10:02</t>
  </si>
  <si>
    <t>4/7/2025 14:37</t>
  </si>
  <si>
    <t>4/9/2025 14:00</t>
  </si>
  <si>
    <t>6/19/2025 9:09</t>
  </si>
  <si>
    <t>7/14/2025 10:23</t>
  </si>
  <si>
    <t>10/8/2025 14:56</t>
  </si>
  <si>
    <t>10/8/2025 13:51</t>
  </si>
  <si>
    <t>7/30/2025 15:28</t>
  </si>
  <si>
    <t>9/12/2025 14:15</t>
  </si>
  <si>
    <t>5/5/2025 15:01</t>
  </si>
  <si>
    <t>8/26/2025 17:02</t>
  </si>
  <si>
    <t>6/17/2025 9:16</t>
  </si>
  <si>
    <t>10/20/2025 8:44</t>
  </si>
  <si>
    <t>10/24/2025 9:50</t>
  </si>
  <si>
    <t>3/25/2025 8:01</t>
  </si>
  <si>
    <t>7/17/2025 10:47</t>
  </si>
  <si>
    <t>4/7/2025 6:46</t>
  </si>
  <si>
    <t>7/14/2025 12:50</t>
  </si>
  <si>
    <t>9/23/2025 9:38</t>
  </si>
  <si>
    <t>10/7/2025 11:45</t>
  </si>
  <si>
    <t>4/17/2025 12:10</t>
  </si>
  <si>
    <t>1/15/2025 12:09</t>
  </si>
  <si>
    <t>4/8/2025 7:05</t>
  </si>
  <si>
    <t>4/7/2025 10:19</t>
  </si>
  <si>
    <t>5/23/2025 11:57</t>
  </si>
  <si>
    <t>10/9/2025 14:00</t>
  </si>
  <si>
    <t>10/20/2025 15:27</t>
  </si>
  <si>
    <t>10/9/2024 11:16</t>
  </si>
  <si>
    <t>10/15/2025 15:37</t>
  </si>
  <si>
    <t>12/16/2024 11:15</t>
  </si>
  <si>
    <t>2/24/2025 17:37</t>
  </si>
  <si>
    <t>6/6/2025 10:24</t>
  </si>
  <si>
    <t>6/10/2025 12:55</t>
  </si>
  <si>
    <t>7/16/2025 15:31</t>
  </si>
  <si>
    <t>9/17/2025 15:47</t>
  </si>
  <si>
    <t>9/26/2025 11:17</t>
  </si>
  <si>
    <t>3/28/2025 7:08</t>
  </si>
  <si>
    <t>3/18/2025 9:43</t>
  </si>
  <si>
    <t>3/31/2025 14:50</t>
  </si>
  <si>
    <t>12/20/2024 9:43</t>
  </si>
  <si>
    <t>4/25/2025 9:26</t>
  </si>
  <si>
    <t>4/28/2025 15:16</t>
  </si>
  <si>
    <t>9/8/2025 11:27</t>
  </si>
  <si>
    <t>8/25/2025 11:41</t>
  </si>
  <si>
    <t>8/15/2025 10:46</t>
  </si>
  <si>
    <t>9/4/2025 11:16</t>
  </si>
  <si>
    <t>8/28/2025 13:54</t>
  </si>
  <si>
    <t>3/19/2025 10:30</t>
  </si>
  <si>
    <t>12/2/2024 11:34</t>
  </si>
  <si>
    <t>1/6/2025 14:16</t>
  </si>
  <si>
    <t>4/23/2025 9:21</t>
  </si>
  <si>
    <t>7/14/2025 16:34</t>
  </si>
  <si>
    <t>12/18/2024 14:36</t>
  </si>
  <si>
    <t>5/7/2025 9:55</t>
  </si>
  <si>
    <t>3/31/2025 13:14</t>
  </si>
  <si>
    <t>12/13/2024 10:05</t>
  </si>
  <si>
    <t>8/29/2025 9:17</t>
  </si>
  <si>
    <t>9/23/2025 13:41</t>
  </si>
  <si>
    <t>9/3/2025 12:28</t>
  </si>
  <si>
    <t>7/16/2025 6:49</t>
  </si>
  <si>
    <t>9/3/2025 14:31</t>
  </si>
  <si>
    <t>3/28/2025 8:18</t>
  </si>
  <si>
    <t>8/8/2025 14:31</t>
  </si>
  <si>
    <t>10/16/2025 11:22</t>
  </si>
  <si>
    <t>6/18/2025 8:34</t>
  </si>
  <si>
    <t>2/24/2025 10:52</t>
  </si>
  <si>
    <t>5/7/2025 9:36</t>
  </si>
  <si>
    <t>4/8/2025 20:53</t>
  </si>
  <si>
    <t>9/3/2025 15:32</t>
  </si>
  <si>
    <t>8/5/2025 16:32</t>
  </si>
  <si>
    <t>9/17/2025 11:38</t>
  </si>
  <si>
    <t>1/30/2025 5:08</t>
  </si>
  <si>
    <t>7/22/2025 20:19</t>
  </si>
  <si>
    <t>7/21/2025 9:31</t>
  </si>
  <si>
    <t>6/5/2025 16:12</t>
  </si>
  <si>
    <t>9/30/2025 9:27</t>
  </si>
  <si>
    <t>12/17/2024 14:05</t>
  </si>
  <si>
    <t>5/27/2025 17:44</t>
  </si>
  <si>
    <t>1/2/2025 15:07</t>
  </si>
  <si>
    <t>8/25/2025 15:57</t>
  </si>
  <si>
    <t>2/10/2025 13:28</t>
  </si>
  <si>
    <t>4/11/2025 15:32</t>
  </si>
  <si>
    <t>4/21/2025 16:58</t>
  </si>
  <si>
    <t>12/3/2024 10:51</t>
  </si>
  <si>
    <t>12/3/2024 10:39</t>
  </si>
  <si>
    <t>4/21/2025 8:55</t>
  </si>
  <si>
    <t>12/6/2024 14:08</t>
  </si>
  <si>
    <t>12/11/2024 17:39</t>
  </si>
  <si>
    <t>4/7/2025 14:34</t>
  </si>
  <si>
    <t>5/19/2025 11:51</t>
  </si>
  <si>
    <t>6/27/2025 9:28</t>
  </si>
  <si>
    <t>8/7/2025 19:33</t>
  </si>
  <si>
    <t>12/12/2024 13:33</t>
  </si>
  <si>
    <t>12/19/2024 14:31</t>
  </si>
  <si>
    <t>12/19/2024 15:00</t>
  </si>
  <si>
    <t>1/2/2025 15:38</t>
  </si>
  <si>
    <t>1/29/2025 11:21</t>
  </si>
  <si>
    <t>4/10/2025 13:27</t>
  </si>
  <si>
    <t>7/22/2025 12:16</t>
  </si>
  <si>
    <t>5/28/2025 15:47</t>
  </si>
  <si>
    <t>4/1/2025 13:44</t>
  </si>
  <si>
    <t>2/27/2025 16:42</t>
  </si>
  <si>
    <t>2/24/2025 11:31</t>
  </si>
  <si>
    <t>3/5/2025 15:22</t>
  </si>
  <si>
    <t>3/27/2025 15:42</t>
  </si>
  <si>
    <t>3/19/2025 12:03</t>
  </si>
  <si>
    <t>5/20/2025 10:38</t>
  </si>
  <si>
    <t>4/10/2025 11:10</t>
  </si>
  <si>
    <t>7/23/2025 16:16</t>
  </si>
  <si>
    <t>8/18/2025 12:31</t>
  </si>
  <si>
    <t>2/25/2025 13:59</t>
  </si>
  <si>
    <t>3/3/2025 5:09</t>
  </si>
  <si>
    <t>4/28/2025 15:30</t>
  </si>
  <si>
    <t>8/12/2025 14:47</t>
  </si>
  <si>
    <t>10/21/2025 11:58</t>
  </si>
  <si>
    <t>6/25/2025 11:19</t>
  </si>
  <si>
    <t>10/21/2025 7:29</t>
  </si>
  <si>
    <t>10/20/2025 9:59</t>
  </si>
  <si>
    <t>5/5/2025 14:17</t>
  </si>
  <si>
    <t>5/15/2025 16:55</t>
  </si>
  <si>
    <t>10/23/2025 16:23</t>
  </si>
  <si>
    <t>9/17/2025 9:14</t>
  </si>
  <si>
    <t>7/30/2025 12:10</t>
  </si>
  <si>
    <t>10/8/2025 14:39</t>
  </si>
  <si>
    <t>8/5/2025 8:44</t>
  </si>
  <si>
    <t>9/9/2025 14:06</t>
  </si>
  <si>
    <t>9/2/2025 11:36</t>
  </si>
  <si>
    <t>5/29/2025 13:00</t>
  </si>
  <si>
    <t>9/3/2025 9:16</t>
  </si>
  <si>
    <t>2/20/2025 11:30</t>
  </si>
  <si>
    <t>6/17/2025 13:20</t>
  </si>
  <si>
    <t>10/23/2025 14:57</t>
  </si>
  <si>
    <t>8/4/2025 13:51</t>
  </si>
  <si>
    <t>9/25/2025 17:07</t>
  </si>
  <si>
    <t>6/12/2025 15:51</t>
  </si>
  <si>
    <t>9/26/2025 8:30</t>
  </si>
  <si>
    <t>10/8/2025 11:03</t>
  </si>
  <si>
    <t>10/2/2025 11:45</t>
  </si>
  <si>
    <t>10/14/2025 13:43</t>
  </si>
  <si>
    <t>10/7/2025 13:34</t>
  </si>
  <si>
    <t>7/17/2025 17:07</t>
  </si>
  <si>
    <t>6/18/2025 14:14</t>
  </si>
  <si>
    <t>5/28/2025 11:45</t>
  </si>
  <si>
    <t>5/15/2025 9:41</t>
  </si>
  <si>
    <t>5/29/2025 16:02</t>
  </si>
  <si>
    <t>7/2/2025 6:34</t>
  </si>
  <si>
    <t>6/3/2025 10:24</t>
  </si>
  <si>
    <t>7/21/2025 15:23</t>
  </si>
  <si>
    <t>6/3/2025 10:42</t>
  </si>
  <si>
    <t>8/28/2025 9:28</t>
  </si>
  <si>
    <t>7/20/2025 20:58</t>
  </si>
  <si>
    <t>10/24/2025 9:23</t>
  </si>
  <si>
    <t>10/22/2025 9:34</t>
  </si>
  <si>
    <t>10/14/2025 3:41</t>
  </si>
  <si>
    <t>9/3/2025 13:16</t>
  </si>
  <si>
    <t>10/22/2025 9:55</t>
  </si>
  <si>
    <t>8/21/2025 12:54</t>
  </si>
  <si>
    <t>7/2/2025 7:07</t>
  </si>
  <si>
    <t>10/22/2025 11:26</t>
  </si>
  <si>
    <t>7/22/2025 14:11</t>
  </si>
  <si>
    <t>3/28/2025 13:16</t>
  </si>
  <si>
    <t>3/28/2025 11:57</t>
  </si>
  <si>
    <t>8/19/2025 9:54</t>
  </si>
  <si>
    <t>4/10/2025 8:20</t>
  </si>
  <si>
    <t>8/26/2025 18:12</t>
  </si>
  <si>
    <t>9/12/2025 15:57</t>
  </si>
  <si>
    <t>9/8/2025 11:15</t>
  </si>
  <si>
    <t>9/3/2025 19:33</t>
  </si>
  <si>
    <t>8/18/2025 13:27</t>
  </si>
  <si>
    <t>8/18/2025 14:32</t>
  </si>
  <si>
    <t>8/22/2025 12:14</t>
  </si>
  <si>
    <t>9/8/2025 9:51</t>
  </si>
  <si>
    <t>3/27/2025 15:34</t>
  </si>
  <si>
    <t>3/28/2025 11:03</t>
  </si>
  <si>
    <t>7/17/2025 12:42</t>
  </si>
  <si>
    <t>7/17/2025 16:37</t>
  </si>
  <si>
    <t>8/4/2025 8:38</t>
  </si>
  <si>
    <t>9/2/2025 12:59</t>
  </si>
  <si>
    <t>9/8/2025 8:52</t>
  </si>
  <si>
    <t>12/19/2024 1:20</t>
  </si>
  <si>
    <t>12/20/2024 10:38</t>
  </si>
  <si>
    <t>3/19/2025 14:44</t>
  </si>
  <si>
    <t>9/30/2025 15:00</t>
  </si>
  <si>
    <t>9/22/2025 9:33</t>
  </si>
  <si>
    <t>6/19/2025 4:48</t>
  </si>
  <si>
    <t>9/25/2025 14:25</t>
  </si>
  <si>
    <t>7/2/2025 12:39</t>
  </si>
  <si>
    <t>10/10/2025 13:36</t>
  </si>
  <si>
    <t>10/8/2025 15:08</t>
  </si>
  <si>
    <t>10/23/2025 14:00</t>
  </si>
  <si>
    <t>9/22/2025 9:42</t>
  </si>
  <si>
    <t>7/2/2025 7:25</t>
  </si>
  <si>
    <t>10/3/2025 14:41</t>
  </si>
  <si>
    <t>8/11/2025 14:24</t>
  </si>
  <si>
    <t>7/7/2025 8:11</t>
  </si>
  <si>
    <t>7/30/2025 15:41</t>
  </si>
  <si>
    <t>9/23/2025 12:19</t>
  </si>
  <si>
    <t>6/11/2024 17:57</t>
  </si>
  <si>
    <t>10/20/2025 14:57</t>
  </si>
  <si>
    <t>2/10/2024 9:58</t>
  </si>
  <si>
    <t>2/27/2025 13:28</t>
  </si>
  <si>
    <t>6/4/2024 10:57</t>
  </si>
  <si>
    <t>4/11/2024 10:08</t>
  </si>
  <si>
    <t>5/2/2024 8:58</t>
  </si>
  <si>
    <t>4/14/2025 8:00</t>
  </si>
  <si>
    <t>5/5/2025 10:00</t>
  </si>
  <si>
    <t>2/5/2025 8:28</t>
  </si>
  <si>
    <t>3/5/2024 16:40</t>
  </si>
  <si>
    <t>4/1/2024 12:18</t>
  </si>
  <si>
    <t>2/26/2024 12:09</t>
  </si>
  <si>
    <t>2/28/2024 12:36</t>
  </si>
  <si>
    <t>2/22/2024 11:40</t>
  </si>
  <si>
    <t>7/17/2025 9:45</t>
  </si>
  <si>
    <t>8/21/2024 14:22</t>
  </si>
  <si>
    <t>6/19/2024 9:53</t>
  </si>
  <si>
    <t>4/23/2024 10:43</t>
  </si>
  <si>
    <t>3/28/2024 13:46</t>
  </si>
  <si>
    <t>4/17/2024 14:55</t>
  </si>
  <si>
    <t>5/9/2024 12:45</t>
  </si>
  <si>
    <t>4/25/2024 11:44</t>
  </si>
  <si>
    <t>4/26/2024 10:08</t>
  </si>
  <si>
    <t>5/3/2024 16:08</t>
  </si>
  <si>
    <t>6/5/2024 10:39</t>
  </si>
  <si>
    <t>12/19/2024 11:28</t>
  </si>
  <si>
    <t>7/15/2025 15:47</t>
  </si>
  <si>
    <t>9/5/2025 10:34</t>
  </si>
  <si>
    <t>3/5/2024 10:02</t>
  </si>
  <si>
    <t>6/4/2024 16:20</t>
  </si>
  <si>
    <t>6/13/2024 12:12</t>
  </si>
  <si>
    <t>5/21/2024 9:27</t>
  </si>
  <si>
    <t>2/16/2024 10:40</t>
  </si>
  <si>
    <t>2/26/2024 18:04</t>
  </si>
  <si>
    <t>2/14/2024 19:21</t>
  </si>
  <si>
    <t>4/1/2024 17:55</t>
  </si>
  <si>
    <t>5/7/2024 9:04</t>
  </si>
  <si>
    <t>10/21/2024 14:31</t>
  </si>
  <si>
    <t>7/14/2025 14:28</t>
  </si>
  <si>
    <t>7/7/2025 12:23</t>
  </si>
  <si>
    <t>5/15/2025 9:11</t>
  </si>
  <si>
    <t>8/27/2025 9:18</t>
  </si>
  <si>
    <t>5/15/2025 9:46</t>
  </si>
  <si>
    <t>6/23/2025 9:47</t>
  </si>
  <si>
    <t>6/23/2025 9:55</t>
  </si>
  <si>
    <t>9/17/2025 9:50</t>
  </si>
  <si>
    <t>3/9/2024 15:56</t>
  </si>
  <si>
    <t>3/8/2024 16:22</t>
  </si>
  <si>
    <t>3/9/2024 13:42</t>
  </si>
  <si>
    <t>3/18/2024 15:13</t>
  </si>
  <si>
    <t>4/15/2024 17:02</t>
  </si>
  <si>
    <t>4/30/2024 10:36</t>
  </si>
  <si>
    <t>3/9/2024 12:48</t>
  </si>
  <si>
    <t>4/11/2024 16:26</t>
  </si>
  <si>
    <t>5/30/2024 10:27</t>
  </si>
  <si>
    <t>3/5/2024 18:19</t>
  </si>
  <si>
    <t>2/29/2024 11:38</t>
  </si>
  <si>
    <t>3/2/2024 20:46</t>
  </si>
  <si>
    <t>6/21/2024 6:49</t>
  </si>
  <si>
    <t>5/29/2024 13:18</t>
  </si>
  <si>
    <t>5/24/2024 2:21</t>
  </si>
  <si>
    <t>4/16/2024 12:45</t>
  </si>
  <si>
    <t>6/20/2024 5:28</t>
  </si>
  <si>
    <t>12/3/2024 4:37</t>
  </si>
  <si>
    <t>2/15/2024 16:23</t>
  </si>
  <si>
    <t>4/18/2024 13:40</t>
  </si>
  <si>
    <t>4/18/2024 14:49</t>
  </si>
  <si>
    <t>3/12/2025 10:36</t>
  </si>
  <si>
    <t>7/21/2025 15:17</t>
  </si>
  <si>
    <t>1/20/2025 5:45</t>
  </si>
  <si>
    <t>1/2/2025 11:52</t>
  </si>
  <si>
    <t>3/4/2024 14:38</t>
  </si>
  <si>
    <t>7/2/2024 4:01</t>
  </si>
  <si>
    <t>3/10/2025 10:26</t>
  </si>
  <si>
    <t>4/11/2024 10:21</t>
  </si>
  <si>
    <t>2/16/2024 1:57</t>
  </si>
  <si>
    <t>4/29/2024 16:37</t>
  </si>
  <si>
    <t>5/21/2024 12:37</t>
  </si>
  <si>
    <t>5/22/2024 9:45</t>
  </si>
  <si>
    <t>5/22/2024 9:58</t>
  </si>
  <si>
    <t>5/22/2024 10:20</t>
  </si>
  <si>
    <t>1/23/2025 9:45</t>
  </si>
  <si>
    <t>6/6/2024 13:30</t>
  </si>
  <si>
    <t>6/18/2024 12:34</t>
  </si>
  <si>
    <t>6/27/2024 13:51</t>
  </si>
  <si>
    <t>12/9/2024 6:54</t>
  </si>
  <si>
    <t>7/17/2025 13:20</t>
  </si>
  <si>
    <t>7/22/2024 13:06</t>
  </si>
  <si>
    <t>9/20/2024 12:25</t>
  </si>
  <si>
    <t>10/21/2024 15:52</t>
  </si>
  <si>
    <t>4/29/2025 12:34</t>
  </si>
  <si>
    <t>7/26/2024 10:48</t>
  </si>
  <si>
    <t>1/6/2025 11:16</t>
  </si>
  <si>
    <t>3/20/2025 12:12</t>
  </si>
  <si>
    <t>3/20/2025 16:46</t>
  </si>
  <si>
    <t>3/25/2025 13:35</t>
  </si>
  <si>
    <t>8/15/2024 10:47</t>
  </si>
  <si>
    <t>6/16/2025 8:31</t>
  </si>
  <si>
    <t>12/3/2024 15:02</t>
  </si>
  <si>
    <t>7/19/2024 6:56</t>
  </si>
  <si>
    <t>8/24/2024 1:43</t>
  </si>
  <si>
    <t>8/5/2025 7:57</t>
  </si>
  <si>
    <t>8/24/2024 4:22</t>
  </si>
  <si>
    <t>7/12/2024 15:43</t>
  </si>
  <si>
    <t>8/22/2024 7:34</t>
  </si>
  <si>
    <t>9/27/2024 5:33</t>
  </si>
  <si>
    <t>8/26/2024 18:22</t>
  </si>
  <si>
    <t>8/26/2024 15:45</t>
  </si>
  <si>
    <t>3/5/2025 13:41</t>
  </si>
  <si>
    <t>7/21/2025 14:25</t>
  </si>
  <si>
    <t>7/24/2025 20:11</t>
  </si>
  <si>
    <t>10/30/2024 8:56</t>
  </si>
  <si>
    <t>11/6/2024 13:55</t>
  </si>
  <si>
    <t>9/20/2024 11:28</t>
  </si>
  <si>
    <t>10/8/2024 17:45</t>
  </si>
  <si>
    <t>7/8/2024 2:41</t>
  </si>
  <si>
    <t>7/8/2024 2:46</t>
  </si>
  <si>
    <t>8/28/2024 8:11</t>
  </si>
  <si>
    <t>7/8/2024 3:45</t>
  </si>
  <si>
    <t>7/1/2024 9:53</t>
  </si>
  <si>
    <t>5/14/2024 10:27</t>
  </si>
  <si>
    <t>5/30/2024 13:24</t>
  </si>
  <si>
    <t>6/4/2024 8:46</t>
  </si>
  <si>
    <t>6/4/2024 10:39</t>
  </si>
  <si>
    <t>9/5/2024 12:22</t>
  </si>
  <si>
    <t>11/1/2024 11:12</t>
  </si>
  <si>
    <t>9/6/2024 11:17</t>
  </si>
  <si>
    <t>9/6/2024 15:51</t>
  </si>
  <si>
    <t>10/16/2024 14:08</t>
  </si>
  <si>
    <t>10/31/2024 15:36</t>
  </si>
  <si>
    <t>11/19/2024 14:08</t>
  </si>
  <si>
    <t>12/3/2024 13:39</t>
  </si>
  <si>
    <t>2/19/2025 8:18</t>
  </si>
  <si>
    <t>11/25/2024 12:00</t>
  </si>
  <si>
    <t>2/19/2025 16:27</t>
  </si>
  <si>
    <t>6/17/2024 10:25</t>
  </si>
  <si>
    <t>11/22/2024 11:13</t>
  </si>
  <si>
    <t>11/22/2024 10:16</t>
  </si>
  <si>
    <t>11/21/2024 12:57</t>
  </si>
  <si>
    <t>11/21/2024 9:13</t>
  </si>
  <si>
    <t>3/10/2025 9:19</t>
  </si>
  <si>
    <t>6/24/2025 8:52</t>
  </si>
  <si>
    <t>7/14/2025 7:11</t>
  </si>
  <si>
    <t>7/14/2025 14:50</t>
  </si>
  <si>
    <t>8/14/2025 11:40</t>
  </si>
  <si>
    <t>7/18/2025 7:24</t>
  </si>
  <si>
    <t>7/14/2025 13:37</t>
  </si>
  <si>
    <t>10/17/2024 11:12</t>
  </si>
  <si>
    <t>10/16/2024 15:05</t>
  </si>
  <si>
    <t>10/16/2024 15:41</t>
  </si>
  <si>
    <t>10/17/2024 12:48</t>
  </si>
  <si>
    <t>10/17/2024 13:31</t>
  </si>
  <si>
    <t>10/17/2024 16:21</t>
  </si>
  <si>
    <t>10/17/2024 14:40</t>
  </si>
  <si>
    <t>10/17/2024 17:34</t>
  </si>
  <si>
    <t>10/28/2024 8:52</t>
  </si>
  <si>
    <t>12/17/2024 11:49</t>
  </si>
  <si>
    <t>3/3/2025 17:58</t>
  </si>
  <si>
    <t>5/30/2024 13:56</t>
  </si>
  <si>
    <t>6/4/2024 15:01</t>
  </si>
  <si>
    <t>6/4/2024 15:20</t>
  </si>
  <si>
    <t>6/5/2024 11:20</t>
  </si>
  <si>
    <t>3/11/2025 1:11</t>
  </si>
  <si>
    <t>3/13/2025 8:59</t>
  </si>
  <si>
    <t>3/12/2025 10:55</t>
  </si>
  <si>
    <t>3/18/2025 16:15</t>
  </si>
  <si>
    <t>5/9/2024 17:01</t>
  </si>
  <si>
    <t>2/20/2024 6:47</t>
  </si>
  <si>
    <t>3/13/2024 2:06</t>
  </si>
  <si>
    <t>4/10/2024 16:51</t>
  </si>
  <si>
    <t>3/20/2024 17:41</t>
  </si>
  <si>
    <t>7/24/2024 13:35</t>
  </si>
  <si>
    <t>5/28/2025 14:50</t>
  </si>
  <si>
    <t>7/24/2024 10:31</t>
  </si>
  <si>
    <t>6/18/2025 8:11</t>
  </si>
  <si>
    <t>6/27/2024 14:38</t>
  </si>
  <si>
    <t>5/2/2024 11:10</t>
  </si>
  <si>
    <t>6/17/2024 13:41</t>
  </si>
  <si>
    <t>11/5/2024 14:32</t>
  </si>
  <si>
    <t>11/5/2024 15:21</t>
  </si>
  <si>
    <t>7/10/2024 15:42</t>
  </si>
  <si>
    <t>3/28/2025 9:45</t>
  </si>
  <si>
    <t>5/23/2024 15:09</t>
  </si>
  <si>
    <t>6/27/2024 14:57</t>
  </si>
  <si>
    <t>4/18/2024 12:14</t>
  </si>
  <si>
    <t>10/23/2024 13:45</t>
  </si>
  <si>
    <t>8/12/2025 13:19</t>
  </si>
  <si>
    <t>10/23/2024 17:27</t>
  </si>
  <si>
    <t>12/13/2024 12:39</t>
  </si>
  <si>
    <t>11/21/2024 15:02</t>
  </si>
  <si>
    <t>12/2/2024 13:29</t>
  </si>
  <si>
    <t>3/12/2025 11:38</t>
  </si>
  <si>
    <t>3/26/2025 10:35</t>
  </si>
  <si>
    <t>5/6/2025 9:21</t>
  </si>
  <si>
    <t>10/15/2025 14:03</t>
  </si>
  <si>
    <t>5/30/2025 12:18</t>
  </si>
  <si>
    <t>2/25/2024 23:36</t>
  </si>
  <si>
    <t>3/8/2024 10:43</t>
  </si>
  <si>
    <t>9/10/2024 10:08</t>
  </si>
  <si>
    <t>4/18/2024 16:49</t>
  </si>
  <si>
    <t>3/11/2024 16:11</t>
  </si>
  <si>
    <t>4/18/2024 17:08</t>
  </si>
  <si>
    <t>8/14/2024 15:11</t>
  </si>
  <si>
    <t>4/24/2024 10:57</t>
  </si>
  <si>
    <t>2/27/2024 15:17</t>
  </si>
  <si>
    <t>6/5/2024 9:17</t>
  </si>
  <si>
    <t>2/14/2024 11:11</t>
  </si>
  <si>
    <t>7/25/2024 8:16</t>
  </si>
  <si>
    <t>4/7/2025 16:48</t>
  </si>
  <si>
    <t>4/8/2025 13:07</t>
  </si>
  <si>
    <t>4/8/2025 14:41</t>
  </si>
  <si>
    <t>5/10/2024 9:51</t>
  </si>
  <si>
    <t>11/13/2024 17:38</t>
  </si>
  <si>
    <t>4/23/2024 13:53</t>
  </si>
  <si>
    <t>3/4/2024 10:46</t>
  </si>
  <si>
    <t>4/18/2024 15:12</t>
  </si>
  <si>
    <t>4/16/2024 12:54</t>
  </si>
  <si>
    <t>6/14/2024 8:42</t>
  </si>
  <si>
    <t>2/28/2024 9:44</t>
  </si>
  <si>
    <t>4/10/2024 14:22</t>
  </si>
  <si>
    <t>2/21/2024 3:48</t>
  </si>
  <si>
    <t>9/20/2024 5:44</t>
  </si>
  <si>
    <t>4/9/2024 11:36</t>
  </si>
  <si>
    <t>4/3/2024 9:03</t>
  </si>
  <si>
    <t>6/20/2024 10:41</t>
  </si>
  <si>
    <t>8/9/2024 10:24</t>
  </si>
  <si>
    <t>12/16/2024 14:22</t>
  </si>
  <si>
    <t>1/10/2025 2:16</t>
  </si>
  <si>
    <t>9/20/2024 12:07</t>
  </si>
  <si>
    <t>11/7/2024 3:03</t>
  </si>
  <si>
    <t>11/26/2024 10:40</t>
  </si>
  <si>
    <t>12/17/2024 11:32</t>
  </si>
  <si>
    <t>4/11/2025 16:09</t>
  </si>
  <si>
    <t>1/8/2025 9:26</t>
  </si>
  <si>
    <t>8/29/2024 15:50</t>
  </si>
  <si>
    <t>4/24/2024 11:49</t>
  </si>
  <si>
    <t>10/14/2024 12:50</t>
  </si>
  <si>
    <t>8/26/2024 17:04</t>
  </si>
  <si>
    <t>10/15/2024 10:11</t>
  </si>
  <si>
    <t>4/24/2024 15:44</t>
  </si>
  <si>
    <t>5/8/2024 14:23</t>
  </si>
  <si>
    <t>7/4/2024 3:24</t>
  </si>
  <si>
    <t>5/8/2024 14:29</t>
  </si>
  <si>
    <t>6/13/2024 13:29</t>
  </si>
  <si>
    <t>6/14/2024 10:21</t>
  </si>
  <si>
    <t>6/27/2024 9:00</t>
  </si>
  <si>
    <t>10/21/2024 15:38</t>
  </si>
  <si>
    <t>1/23/2025 8:23</t>
  </si>
  <si>
    <t>12/16/2024 14:52</t>
  </si>
  <si>
    <t>1/29/2025 4:44</t>
  </si>
  <si>
    <t>9/25/2024 16:45</t>
  </si>
  <si>
    <t>12/4/2024 9:35</t>
  </si>
  <si>
    <t>8/5/2025 10:21</t>
  </si>
  <si>
    <t>3/7/2024 11:46</t>
  </si>
  <si>
    <t>4/15/2024 15:23</t>
  </si>
  <si>
    <t>5/17/2024 11:21</t>
  </si>
  <si>
    <t>9/17/2024 21:49</t>
  </si>
  <si>
    <t>4/25/2024 9:36</t>
  </si>
  <si>
    <t>4/10/2024 16:07</t>
  </si>
  <si>
    <t>5/29/2024 9:20</t>
  </si>
  <si>
    <t>6/6/2024 15:17</t>
  </si>
  <si>
    <t>6/4/2024 9:01</t>
  </si>
  <si>
    <t>6/6/2024 10:51</t>
  </si>
  <si>
    <t>2/21/2024 9:58</t>
  </si>
  <si>
    <t>5/30/2024 9:53</t>
  </si>
  <si>
    <t>6/18/2024 8:41</t>
  </si>
  <si>
    <t>6/18/2024 15:35</t>
  </si>
  <si>
    <t>8/20/2024 11:24</t>
  </si>
  <si>
    <t>9/5/2024 13:37</t>
  </si>
  <si>
    <t>5/19/2025 11:16</t>
  </si>
  <si>
    <t>3/29/2024 6:11</t>
  </si>
  <si>
    <t>12/13/2024 11:12</t>
  </si>
  <si>
    <t>7/12/2024 13:33</t>
  </si>
  <si>
    <t>7/17/2024 10:21</t>
  </si>
  <si>
    <t>7/12/2024 11:58</t>
  </si>
  <si>
    <t>7/12/2024 12:21</t>
  </si>
  <si>
    <t>7/17/2024 9:50</t>
  </si>
  <si>
    <t>7/17/2024 12:47</t>
  </si>
  <si>
    <t>8/19/2025 15:01</t>
  </si>
  <si>
    <t>4/25/2024 10:30</t>
  </si>
  <si>
    <t>7/5/2024 3:27</t>
  </si>
  <si>
    <t>6/11/2025 12:59</t>
  </si>
  <si>
    <t>6/17/2025 9:20</t>
  </si>
  <si>
    <t>6/17/2025 9:38</t>
  </si>
  <si>
    <t>6/20/2025 16:03</t>
  </si>
  <si>
    <t>7/8/2025 11:27</t>
  </si>
  <si>
    <t>6/27/2025 14:24</t>
  </si>
  <si>
    <t>6/27/2025 18:53</t>
  </si>
  <si>
    <t>6/28/2025 18:09</t>
  </si>
  <si>
    <t>6/27/2025 18:15</t>
  </si>
  <si>
    <t>7/22/2025 11:21</t>
  </si>
  <si>
    <t>7/22/2025 11:33</t>
  </si>
  <si>
    <t>7/10/2025 14:27</t>
  </si>
  <si>
    <t>7/24/2025 9:47</t>
  </si>
  <si>
    <t>7/10/2025 15:34</t>
  </si>
  <si>
    <t>7/23/2025 14:17</t>
  </si>
  <si>
    <t>7/1/2025 17:14</t>
  </si>
  <si>
    <t>8/28/2025 8:50</t>
  </si>
  <si>
    <t>7/5/2024 3:55</t>
  </si>
  <si>
    <t>2/20/2025 12:37</t>
  </si>
  <si>
    <t>3/6/2025 9:38</t>
  </si>
  <si>
    <t>2/22/2024 16:34</t>
  </si>
  <si>
    <t>2/23/2024 15:01</t>
  </si>
  <si>
    <t>3/29/2024 3:26</t>
  </si>
  <si>
    <t>4/2/2024 11:47</t>
  </si>
  <si>
    <t>4/3/2024 11:32</t>
  </si>
  <si>
    <t>8/29/2024 11:45</t>
  </si>
  <si>
    <t>7/17/2025 13:33</t>
  </si>
  <si>
    <t>2/26/2024 13:27</t>
  </si>
  <si>
    <t>2/26/2024 13:47</t>
  </si>
  <si>
    <t>3/28/2024 9:21</t>
  </si>
  <si>
    <t>4/1/2024 10:19</t>
  </si>
  <si>
    <t>9/12/2024 10:20</t>
  </si>
  <si>
    <t>11/5/2024 14:48</t>
  </si>
  <si>
    <t>10/24/2024 14:30</t>
  </si>
  <si>
    <t>3/15/2024 15:02</t>
  </si>
  <si>
    <t>11/26/2024 14:45</t>
  </si>
  <si>
    <t>4/29/2024 7:27</t>
  </si>
  <si>
    <t>3/14/2024 12:17</t>
  </si>
  <si>
    <t>2/15/2024 12:44</t>
  </si>
  <si>
    <t>3/20/2024 9:05</t>
  </si>
  <si>
    <t>4/8/2025 10:33</t>
  </si>
  <si>
    <t>4/15/2024 17:19</t>
  </si>
  <si>
    <t>4/14/2025 16:11</t>
  </si>
  <si>
    <t>5/15/2024 14:52</t>
  </si>
  <si>
    <t>6/17/2024 11:03</t>
  </si>
  <si>
    <t>8/5/2024 15:33</t>
  </si>
  <si>
    <t>7/8/2024 13:12</t>
  </si>
  <si>
    <t>11/15/2024 9:35</t>
  </si>
  <si>
    <t>11/19/2024 16:39</t>
  </si>
  <si>
    <t>12/13/2024 13:56</t>
  </si>
  <si>
    <t>4/8/2025 13:54</t>
  </si>
  <si>
    <t>6/12/2025 13:19</t>
  </si>
  <si>
    <t>10/6/2025 14:24</t>
  </si>
  <si>
    <t>4/25/2024 11:15</t>
  </si>
  <si>
    <t>4/25/2024 11:27</t>
  </si>
  <si>
    <t>6/6/2024 12:48</t>
  </si>
  <si>
    <t>4/10/2025 8:55</t>
  </si>
  <si>
    <t>6/3/2024 11:30</t>
  </si>
  <si>
    <t>9/4/2025 13:29</t>
  </si>
  <si>
    <t>8/19/2024 11:04</t>
  </si>
  <si>
    <t>4/3/2025 13:38</t>
  </si>
  <si>
    <t>4/24/2025 9:57</t>
  </si>
  <si>
    <t>8/25/2025 16:22</t>
  </si>
  <si>
    <t>8/26/2025 9:46</t>
  </si>
  <si>
    <t>10/30/2024 11:24</t>
  </si>
  <si>
    <t>10/31/2024 13:29</t>
  </si>
  <si>
    <t>11/14/2024 17:45</t>
  </si>
  <si>
    <t>11/13/2024 16:04</t>
  </si>
  <si>
    <t>2/4/2025 11:47</t>
  </si>
  <si>
    <t>10/8/2025 13:36</t>
  </si>
  <si>
    <t>4/24/2024 15:07</t>
  </si>
  <si>
    <t>5/3/2024 15:17</t>
  </si>
  <si>
    <t>5/13/2024 16:20</t>
  </si>
  <si>
    <t>5/23/2024 13:48</t>
  </si>
  <si>
    <t>7/16/2024 9:46</t>
  </si>
  <si>
    <t>3/11/2025 7:44</t>
  </si>
  <si>
    <t>5/1/2024 10:11</t>
  </si>
  <si>
    <t>8/12/2024 14:12</t>
  </si>
  <si>
    <t>2/5/2025 11:12</t>
  </si>
  <si>
    <t>3/26/2024 15:21</t>
  </si>
  <si>
    <t>5/14/2024 15:29</t>
  </si>
  <si>
    <t>6/11/2024 13:55</t>
  </si>
  <si>
    <t>8/22/2024 9:37</t>
  </si>
  <si>
    <t>4/4/2025 11:12</t>
  </si>
  <si>
    <t>2/13/2024 14:39</t>
  </si>
  <si>
    <t>2/13/2024 13:57</t>
  </si>
  <si>
    <t>3/15/2024 15:46</t>
  </si>
  <si>
    <t>3/19/2024 16:44</t>
  </si>
  <si>
    <t>4/8/2024 15:51</t>
  </si>
  <si>
    <t>4/18/2024 10:33</t>
  </si>
  <si>
    <t>5/21/2024 11:27</t>
  </si>
  <si>
    <t>1/15/2025 12:02</t>
  </si>
  <si>
    <t>5/28/2024 19:30</t>
  </si>
  <si>
    <t>5/29/2024 9:50</t>
  </si>
  <si>
    <t>6/5/2024 11:56</t>
  </si>
  <si>
    <t>6/11/2024 10:33</t>
  </si>
  <si>
    <t>7/30/2025 15:46</t>
  </si>
  <si>
    <t>5/20/2025 10:06</t>
  </si>
  <si>
    <t>4/17/2024 11:32</t>
  </si>
  <si>
    <t>3/11/2024 10:54</t>
  </si>
  <si>
    <t>2/28/2024 14:54</t>
  </si>
  <si>
    <t>10/9/2024 10:53</t>
  </si>
  <si>
    <t>3/25/2024 13:34</t>
  </si>
  <si>
    <t>10/15/2025 13:30</t>
  </si>
  <si>
    <t>4/30/2024 14:55</t>
  </si>
  <si>
    <t>5/22/2024 10:49</t>
  </si>
  <si>
    <t>5/23/2024 11:10</t>
  </si>
  <si>
    <t>8/6/2024 13:33</t>
  </si>
  <si>
    <t>11/27/2024 11:07</t>
  </si>
  <si>
    <t>8/28/2024 17:06</t>
  </si>
  <si>
    <t>2/24/2025 13:11</t>
  </si>
  <si>
    <t>3/8/2024 15:24</t>
  </si>
  <si>
    <t>4/8/2024 11:41</t>
  </si>
  <si>
    <t>3/11/2024 15:55</t>
  </si>
  <si>
    <t>6/19/2024 11:51</t>
  </si>
  <si>
    <t>7/18/2024 13:21</t>
  </si>
  <si>
    <t>2/13/2024 10:31</t>
  </si>
  <si>
    <t>3/8/2024 16:47</t>
  </si>
  <si>
    <t>3/11/2024 10:21</t>
  </si>
  <si>
    <t>4/8/2024 8:53</t>
  </si>
  <si>
    <t>10/15/2024 8:51</t>
  </si>
  <si>
    <t>5/7/2024 14:38</t>
  </si>
  <si>
    <t>4/9/2024 16:16</t>
  </si>
  <si>
    <t>2/29/2024 13:01</t>
  </si>
  <si>
    <t>3/25/2024 17:22</t>
  </si>
  <si>
    <t>5/23/2024 11:23</t>
  </si>
  <si>
    <t>3/4/2024 16:08</t>
  </si>
  <si>
    <t>3/6/2024 11:36</t>
  </si>
  <si>
    <t>3/13/2024 9:00</t>
  </si>
  <si>
    <t>4/1/2024 18:03</t>
  </si>
  <si>
    <t>9/12/2024 16:26</t>
  </si>
  <si>
    <t>12/11/2024 2:39</t>
  </si>
  <si>
    <t>3/26/2024 9:58</t>
  </si>
  <si>
    <t>4/18/2024 9:44</t>
  </si>
  <si>
    <t>3/29/2024 8:51</t>
  </si>
  <si>
    <t>3/27/2024 13:13</t>
  </si>
  <si>
    <t>3/27/2024 14:06</t>
  </si>
  <si>
    <t>6/3/2024 8:37</t>
  </si>
  <si>
    <t>6/3/2024 9:33</t>
  </si>
  <si>
    <t>6/18/2024 10:53</t>
  </si>
  <si>
    <t>6/19/2024 12:08</t>
  </si>
  <si>
    <t>6/20/2024 11:09</t>
  </si>
  <si>
    <t>7/16/2024 10:08</t>
  </si>
  <si>
    <t>10/21/2024 10:06</t>
  </si>
  <si>
    <t>2/21/2025 12:53</t>
  </si>
  <si>
    <t>11/21/2024 13:42</t>
  </si>
  <si>
    <t>12/3/2024 10:56</t>
  </si>
  <si>
    <t>12/18/2024 16:08</t>
  </si>
  <si>
    <t>4/25/2025 9:03</t>
  </si>
  <si>
    <t>6/23/2025 13:59</t>
  </si>
  <si>
    <t>8/14/2025 10:50</t>
  </si>
  <si>
    <t>8/15/2025 10:24</t>
  </si>
  <si>
    <t>3/26/2024 13:02</t>
  </si>
  <si>
    <t>5/7/2024 9:48</t>
  </si>
  <si>
    <t>5/29/2024 14:46</t>
  </si>
  <si>
    <t>3/26/2024 13:23</t>
  </si>
  <si>
    <t>4/2/2024 13:15</t>
  </si>
  <si>
    <t>5/20/2024 11:04</t>
  </si>
  <si>
    <t>4/8/2024 15:30</t>
  </si>
  <si>
    <t>4/12/2024 8:04</t>
  </si>
  <si>
    <t>4/16/2024 17:16</t>
  </si>
  <si>
    <t>4/16/2024 17:28</t>
  </si>
  <si>
    <t>4/18/2024 10:45</t>
  </si>
  <si>
    <t>4/30/2024 16:01</t>
  </si>
  <si>
    <t>5/3/2024 10:21</t>
  </si>
  <si>
    <t>5/17/2024 10:22</t>
  </si>
  <si>
    <t>5/6/2024 15:03</t>
  </si>
  <si>
    <t>5/6/2024 10:00</t>
  </si>
  <si>
    <t>5/16/2024 12:27</t>
  </si>
  <si>
    <t>5/23/2024 11:52</t>
  </si>
  <si>
    <t>8/29/2025 4:03</t>
  </si>
  <si>
    <t>5/24/2024 12:45</t>
  </si>
  <si>
    <t>5/29/2024 17:53</t>
  </si>
  <si>
    <t>3/18/2025 17:13</t>
  </si>
  <si>
    <t>5/24/2024 12:59</t>
  </si>
  <si>
    <t>5/28/2024 19:08</t>
  </si>
  <si>
    <t>6/19/2024 7:54</t>
  </si>
  <si>
    <t>7/8/2024 15:22</t>
  </si>
  <si>
    <t>11/21/2024 11:44</t>
  </si>
  <si>
    <t>2/16/2024 1:05</t>
  </si>
  <si>
    <t>4/2/2024 10:29</t>
  </si>
  <si>
    <t>2/13/2024 3:19</t>
  </si>
  <si>
    <t>4/9/2024 10:35</t>
  </si>
  <si>
    <t>2/28/2024 17:54</t>
  </si>
  <si>
    <t>3/5/2024 6:18</t>
  </si>
  <si>
    <t>3/8/2024 6:14</t>
  </si>
  <si>
    <t>3/8/2024 11:05</t>
  </si>
  <si>
    <t>3/18/2024 15:30</t>
  </si>
  <si>
    <t>5/3/2024 8:10</t>
  </si>
  <si>
    <t>4/2/2024 16:26</t>
  </si>
  <si>
    <t>5/15/2024 8:37</t>
  </si>
  <si>
    <t>7/9/2025 11:39</t>
  </si>
  <si>
    <t>7/14/2025 16:09</t>
  </si>
  <si>
    <t>5/23/2024 13:51</t>
  </si>
  <si>
    <t>5/23/2024 14:03</t>
  </si>
  <si>
    <t>8/27/2024 10:36</t>
  </si>
  <si>
    <t>4/15/2024 17:31</t>
  </si>
  <si>
    <t>4/30/2024 13:35</t>
  </si>
  <si>
    <t>6/13/2024 16:42</t>
  </si>
  <si>
    <t>12/18/2024 11:32</t>
  </si>
  <si>
    <t>6/28/2024 10:32</t>
  </si>
  <si>
    <t>5/7/2024 16:18</t>
  </si>
  <si>
    <t>5/8/2024 16:22</t>
  </si>
  <si>
    <t>5/16/2024 10:35</t>
  </si>
  <si>
    <t>9/4/2024 15:15</t>
  </si>
  <si>
    <t>4/30/2024 17:03</t>
  </si>
  <si>
    <t>5/6/2024 13:20</t>
  </si>
  <si>
    <t>9/3/2024 11:52</t>
  </si>
  <si>
    <t>8/22/2024 11:42</t>
  </si>
  <si>
    <t>9/16/2024 12:09</t>
  </si>
  <si>
    <t>10/21/2024 14:48</t>
  </si>
  <si>
    <t>10/21/2024 11:29</t>
  </si>
  <si>
    <t>10/21/2024 11:42</t>
  </si>
  <si>
    <t>8/2/2024 10:10</t>
  </si>
  <si>
    <t>9/16/2024 20:47</t>
  </si>
  <si>
    <t>2/26/2025 8:48</t>
  </si>
  <si>
    <t>6/21/2024 8:49</t>
  </si>
  <si>
    <t>8/12/2024 16:50</t>
  </si>
  <si>
    <t>9/23/2024 16:51</t>
  </si>
  <si>
    <t>9/27/2024 11:27</t>
  </si>
  <si>
    <t>12/12/2024 16:32</t>
  </si>
  <si>
    <t>2/5/2025 19:35</t>
  </si>
  <si>
    <t>2/11/2025 14:36</t>
  </si>
  <si>
    <t>9/19/2025 9:27</t>
  </si>
  <si>
    <t>12/5/2024 11:52</t>
  </si>
  <si>
    <t>8/15/2024 13:51</t>
  </si>
  <si>
    <t>5/29/2024 8:08</t>
  </si>
  <si>
    <t>9/19/2024 12:49</t>
  </si>
  <si>
    <t>10/21/2024 11:45</t>
  </si>
  <si>
    <t>6/12/2024 14:31</t>
  </si>
  <si>
    <t>4/23/2024 11:13</t>
  </si>
  <si>
    <t>4/23/2024 12:49</t>
  </si>
  <si>
    <t>10/3/2024 5:05</t>
  </si>
  <si>
    <t>8/9/2024 12:40</t>
  </si>
  <si>
    <t>10/3/2024 3:13</t>
  </si>
  <si>
    <t>4/23/2024 13:07</t>
  </si>
  <si>
    <t>8/29/2024 14:44</t>
  </si>
  <si>
    <t>8/29/2024 15:03</t>
  </si>
  <si>
    <t>5/16/2024 17:01</t>
  </si>
  <si>
    <t>5/20/2024 9:18</t>
  </si>
  <si>
    <t>1/28/2025 18:14</t>
  </si>
  <si>
    <t>6/5/2024 12:47</t>
  </si>
  <si>
    <t>6/10/2024 15:45</t>
  </si>
  <si>
    <t>8/7/2025 13:30</t>
  </si>
  <si>
    <t>1/24/2025 15:52</t>
  </si>
  <si>
    <t>8/22/2025 10:28</t>
  </si>
  <si>
    <t>10/16/2025 11:07</t>
  </si>
  <si>
    <t>12/12/2024 9:15</t>
  </si>
  <si>
    <t>3/10/2025 9:28</t>
  </si>
  <si>
    <t>12/10/2024 14:32</t>
  </si>
  <si>
    <t>2/21/2025 11:39</t>
  </si>
  <si>
    <t>7/3/2024 11:10</t>
  </si>
  <si>
    <t>6/25/2024 12:27</t>
  </si>
  <si>
    <t>7/11/2024 14:41</t>
  </si>
  <si>
    <t>8/6/2024 11:35</t>
  </si>
  <si>
    <t>8/2/2024 8:32</t>
  </si>
  <si>
    <t>8/16/2024 10:39</t>
  </si>
  <si>
    <t>9/10/2025 13:52</t>
  </si>
  <si>
    <t>8/16/2024 11:57</t>
  </si>
  <si>
    <t>8/22/2024 17:58</t>
  </si>
  <si>
    <t>9/9/2024 17:44</t>
  </si>
  <si>
    <t>7/21/2025 17:27</t>
  </si>
  <si>
    <t>8/29/2024 16:59</t>
  </si>
  <si>
    <t>8/26/2024 18:24</t>
  </si>
  <si>
    <t>8/26/2024 17:59</t>
  </si>
  <si>
    <t>8/26/2024 15:56</t>
  </si>
  <si>
    <t>9/12/2024 10:14</t>
  </si>
  <si>
    <t>9/13/2024 11:19</t>
  </si>
  <si>
    <t>9/13/2024 12:16</t>
  </si>
  <si>
    <t>9/18/2024 16:36</t>
  </si>
  <si>
    <t>12/2/2024 15:47</t>
  </si>
  <si>
    <t>9/24/2024 9:33</t>
  </si>
  <si>
    <t>9/24/2024 14:14</t>
  </si>
  <si>
    <t>1/2/2025 13:54</t>
  </si>
  <si>
    <t>10/17/2024 13:10</t>
  </si>
  <si>
    <t>10/21/2024 9:56</t>
  </si>
  <si>
    <t>2/19/2025 8:58</t>
  </si>
  <si>
    <t>1/7/2025 18:56</t>
  </si>
  <si>
    <t>11/8/2024 10:31</t>
  </si>
  <si>
    <t>11/8/2024 11:00</t>
  </si>
  <si>
    <t>11/8/2024 11:12</t>
  </si>
  <si>
    <t>11/8/2024 14:06</t>
  </si>
  <si>
    <t>11/14/2024 17:01</t>
  </si>
  <si>
    <t>11/14/2024 17:08</t>
  </si>
  <si>
    <t>12/4/2024 13:09</t>
  </si>
  <si>
    <t>12/11/2024 17:11</t>
  </si>
  <si>
    <t>12/12/2024 12:52</t>
  </si>
  <si>
    <t>1/2/2025 15:52</t>
  </si>
  <si>
    <t>2/4/2025 9:35</t>
  </si>
  <si>
    <t>2/4/2025 18:37</t>
  </si>
  <si>
    <t>2/5/2025 16:31</t>
  </si>
  <si>
    <t>2/5/2025 15:02</t>
  </si>
  <si>
    <t>2/5/2025 15:11</t>
  </si>
  <si>
    <t>2/11/2025 17:42</t>
  </si>
  <si>
    <t>5/28/2025 8:47</t>
  </si>
  <si>
    <t>2/6/2025 14:59</t>
  </si>
  <si>
    <t>2/11/2025 15:59</t>
  </si>
  <si>
    <t>2/14/2025 11:52</t>
  </si>
  <si>
    <t>2/21/2025 13:15</t>
  </si>
  <si>
    <t>3/19/2025 10:15</t>
  </si>
  <si>
    <t>3/19/2025 11:21</t>
  </si>
  <si>
    <t>5/20/2025 10:18</t>
  </si>
  <si>
    <t>3/24/2025 13:25</t>
  </si>
  <si>
    <t>7/23/2025 16:06</t>
  </si>
  <si>
    <t>10/15/2024 14:21</t>
  </si>
  <si>
    <t>2/25/2025 11:43</t>
  </si>
  <si>
    <t>2/27/2025 16:05</t>
  </si>
  <si>
    <t>2/28/2025 11:46</t>
  </si>
  <si>
    <t>9/24/2024 13:16</t>
  </si>
  <si>
    <t>6/4/2024 10:13</t>
  </si>
  <si>
    <t>7/4/2024 6:56</t>
  </si>
  <si>
    <t>7/9/2024 14:32</t>
  </si>
  <si>
    <t>6/26/2024 9:23</t>
  </si>
  <si>
    <t>2/13/2024 14:52</t>
  </si>
  <si>
    <t>2/26/2024 11:01</t>
  </si>
  <si>
    <t>4/23/2024 9:48</t>
  </si>
  <si>
    <t>5/1/2024 10:42</t>
  </si>
  <si>
    <t>7/30/2025 13:55</t>
  </si>
  <si>
    <t>9/20/2024 8:42</t>
  </si>
  <si>
    <t>4/5/2024 9:51</t>
  </si>
  <si>
    <t>6/18/2024 12:11</t>
  </si>
  <si>
    <t>3/28/2024 12:46</t>
  </si>
  <si>
    <t>2/12/2025 18:03</t>
  </si>
  <si>
    <t>4/30/2024 9:27</t>
  </si>
  <si>
    <t>6/10/2024 16:03</t>
  </si>
  <si>
    <t>6/25/2025 11:06</t>
  </si>
  <si>
    <t>4/30/2024 9:43</t>
  </si>
  <si>
    <t>4/29/2025 9:48</t>
  </si>
  <si>
    <t>5/6/2025 12:46</t>
  </si>
  <si>
    <t>8/12/2025 14:33</t>
  </si>
  <si>
    <t>8/13/2025 19:19</t>
  </si>
  <si>
    <t>9/3/2024 16:21</t>
  </si>
  <si>
    <t>3/4/2025 15:25</t>
  </si>
  <si>
    <t>7/22/2025 13:17</t>
  </si>
  <si>
    <t>4/16/2024 14:40</t>
  </si>
  <si>
    <t>10/10/2024 14:59</t>
  </si>
  <si>
    <t>3/4/2024 11:58</t>
  </si>
  <si>
    <t>3/4/2024 13:33</t>
  </si>
  <si>
    <t>3/4/2024 14:00</t>
  </si>
  <si>
    <t>2/26/2024 12:56</t>
  </si>
  <si>
    <t>4/18/2024 12:42</t>
  </si>
  <si>
    <t>6/19/2024 14:18</t>
  </si>
  <si>
    <t>6/4/2024 13:03</t>
  </si>
  <si>
    <t>5/9/2024 11:20</t>
  </si>
  <si>
    <t>5/22/2024 11:00</t>
  </si>
  <si>
    <t>6/10/2024 15:13</t>
  </si>
  <si>
    <t>9/24/2024 15:51</t>
  </si>
  <si>
    <t>10/4/2024 3:58</t>
  </si>
  <si>
    <t>1/17/2025 9:12</t>
  </si>
  <si>
    <t>11/12/2024 14:22</t>
  </si>
  <si>
    <t>2/20/2025 10:57</t>
  </si>
  <si>
    <t>10/23/2025 16:17</t>
  </si>
  <si>
    <t>5/9/2025 15:26</t>
  </si>
  <si>
    <t>7/21/2025 13:37</t>
  </si>
  <si>
    <t>5/16/2025 10:30</t>
  </si>
  <si>
    <t>9/25/2025 17:38</t>
  </si>
  <si>
    <t>10/8/2025 10:18</t>
  </si>
  <si>
    <t>9/4/2025 11:11</t>
  </si>
  <si>
    <t>10/7/2025 14:05</t>
  </si>
  <si>
    <t>9/30/2025 15:44</t>
  </si>
  <si>
    <t>9/22/2025 14:03</t>
  </si>
  <si>
    <t>6/17/2025 10:21</t>
  </si>
  <si>
    <t>5/16/2025 10:06</t>
  </si>
  <si>
    <t>6/2/2025 10:00</t>
  </si>
  <si>
    <t>6/18/2025 13:48</t>
  </si>
  <si>
    <t>7/21/2025 11:57</t>
  </si>
  <si>
    <t>5/29/2025 12:22</t>
  </si>
  <si>
    <t>5/29/2025 14:53</t>
  </si>
  <si>
    <t>6/19/2025 7:58</t>
  </si>
  <si>
    <t>7/7/2025 17:03</t>
  </si>
  <si>
    <t>6/12/2025 11:01</t>
  </si>
  <si>
    <t>5/23/2025 13:12</t>
  </si>
  <si>
    <t>5/23/2025 14:45</t>
  </si>
  <si>
    <t>2/14/2024 18:43</t>
  </si>
  <si>
    <t>2/14/2024 19:03</t>
  </si>
  <si>
    <t>2/20/2024 9:46</t>
  </si>
  <si>
    <t>2/20/2024 9:43</t>
  </si>
  <si>
    <t>5/1/2024 15:51</t>
  </si>
  <si>
    <t>3/15/2024 16:36</t>
  </si>
  <si>
    <t>4/11/2024 8:56</t>
  </si>
  <si>
    <t>3/11/2025 11:47</t>
  </si>
  <si>
    <t>3/12/2025 14:31</t>
  </si>
  <si>
    <t>4/2/2024 13:51</t>
  </si>
  <si>
    <t>6/5/2024 10:26</t>
  </si>
  <si>
    <t>7/17/2024 16:11</t>
  </si>
  <si>
    <t>3/3/2025 11:13</t>
  </si>
  <si>
    <t>3/18/2024 22:54</t>
  </si>
  <si>
    <t>4/2/2024 13:16</t>
  </si>
  <si>
    <t>4/8/2024 0:30</t>
  </si>
  <si>
    <t>4/25/2024 13:37</t>
  </si>
  <si>
    <t>3/4/2024 7:43</t>
  </si>
  <si>
    <t>3/15/2024 13:22</t>
  </si>
  <si>
    <t>3/15/2024 13:46</t>
  </si>
  <si>
    <t>4/29/2024 15:22</t>
  </si>
  <si>
    <t>5/29/2024 16:24</t>
  </si>
  <si>
    <t>7/11/2024 10:45</t>
  </si>
  <si>
    <t>10/30/2024 8:34</t>
  </si>
  <si>
    <t>3/4/2025 16:58</t>
  </si>
  <si>
    <t>8/19/2025 9:44</t>
  </si>
  <si>
    <t>2/21/2024 12:50</t>
  </si>
  <si>
    <t>2/23/2024 13:21</t>
  </si>
  <si>
    <t>10/3/2024 7:18</t>
  </si>
  <si>
    <t>10/3/2024 6:00</t>
  </si>
  <si>
    <t>4/11/2024 14:16</t>
  </si>
  <si>
    <t>6/17/2024 13:25</t>
  </si>
  <si>
    <t>8/16/2024 11:06</t>
  </si>
  <si>
    <t>8/16/2024 12:31</t>
  </si>
  <si>
    <t>9/3/2024 14:38</t>
  </si>
  <si>
    <t>9/24/2024 9:04</t>
  </si>
  <si>
    <t>10/16/2024 10:48</t>
  </si>
  <si>
    <t>10/17/2024 12:18</t>
  </si>
  <si>
    <t>10/29/2024 16:28</t>
  </si>
  <si>
    <t>7/8/2024 14:45</t>
  </si>
  <si>
    <t>9/23/2024 22:57</t>
  </si>
  <si>
    <t>7/4/2024 6:46</t>
  </si>
  <si>
    <t>6/26/2024 16:43</t>
  </si>
  <si>
    <t>7/10/2024 15:27</t>
  </si>
  <si>
    <t>3/26/2025 9:50</t>
  </si>
  <si>
    <t>3/27/2025 14:46</t>
  </si>
  <si>
    <t>4/1/2025 11:35</t>
  </si>
  <si>
    <t>7/17/2025 11:29</t>
  </si>
  <si>
    <t>7/22/2024 9:55</t>
  </si>
  <si>
    <t>7/30/2024 10:26</t>
  </si>
  <si>
    <t>7/30/2024 11:39</t>
  </si>
  <si>
    <t>10/29/2024 11:23</t>
  </si>
  <si>
    <t>10/29/2024 16:56</t>
  </si>
  <si>
    <t>11/22/2024 17:07</t>
  </si>
  <si>
    <t>12/18/2024 17:14</t>
  </si>
  <si>
    <t>9/4/2024 8:11</t>
  </si>
  <si>
    <t>9/10/2024 3:28</t>
  </si>
  <si>
    <t>2/26/2025 14:24</t>
  </si>
  <si>
    <t>3/13/2025 9:06</t>
  </si>
  <si>
    <t>3/13/2025 9:44</t>
  </si>
  <si>
    <t>10/8/2024 13:49</t>
  </si>
  <si>
    <t>10/8/2024 5:55</t>
  </si>
  <si>
    <t>1/8/2025 11:02</t>
  </si>
  <si>
    <t>10/21/2024 16:46</t>
  </si>
  <si>
    <t>10/22/2024 10:19</t>
  </si>
  <si>
    <t>10/24/2024 12:16</t>
  </si>
  <si>
    <t>10/31/2024 8:14</t>
  </si>
  <si>
    <t>11/4/2024 13:57</t>
  </si>
  <si>
    <t>2/3/2025 14:40</t>
  </si>
  <si>
    <t>10/8/2025 12:59</t>
  </si>
  <si>
    <t>11/1/2024 13:23</t>
  </si>
  <si>
    <t>7/8/2024 2:33</t>
  </si>
  <si>
    <t>6/6/2025 8:44</t>
  </si>
  <si>
    <t>7/14/2025 12:25</t>
  </si>
  <si>
    <t>6/5/2025 16:57</t>
  </si>
  <si>
    <t>5/21/2025 11:49</t>
  </si>
  <si>
    <t>6/18/2025 14:58</t>
  </si>
  <si>
    <t>7/17/2025 13:40</t>
  </si>
  <si>
    <t>9/17/2025 17:41</t>
  </si>
  <si>
    <t>10/23/2025 9:19</t>
  </si>
  <si>
    <t>6/20/2025 17:52</t>
  </si>
  <si>
    <t>10/3/2025 11:16</t>
  </si>
  <si>
    <t>6/10/2025 17:00</t>
  </si>
  <si>
    <t>7/15/2025 9:19</t>
  </si>
  <si>
    <t>9/23/2025 12:11</t>
  </si>
  <si>
    <t>9/24/2025 9:03</t>
  </si>
  <si>
    <t>9/25/2024 11:39</t>
  </si>
  <si>
    <t>6/11/2024 17:54</t>
  </si>
  <si>
    <t>2/10/2024 9:40</t>
  </si>
  <si>
    <t>False,0</t>
  </si>
  <si>
    <t>True,10</t>
  </si>
  <si>
    <t>True,5</t>
  </si>
  <si>
    <t>True,2</t>
  </si>
  <si>
    <t>True,4</t>
  </si>
  <si>
    <t>True,-10</t>
  </si>
  <si>
    <t>True,0</t>
  </si>
  <si>
    <t>mocha-rdp</t>
  </si>
  <si>
    <t>pop3</t>
  </si>
  <si>
    <t>51.com-base</t>
  </si>
  <si>
    <t>ftp</t>
  </si>
  <si>
    <t>ntcip-snmp</t>
  </si>
  <si>
    <t>netbios-ns</t>
  </si>
  <si>
    <t>netbios-ss</t>
  </si>
  <si>
    <t>telnet</t>
  </si>
  <si>
    <t>p10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</si>
  <si>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</si>
  <si>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</si>
  <si>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</si>
  <si>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</si>
  <si>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</si>
  <si>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</si>
  <si>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</si>
  <si>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</si>
  <si>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</si>
  <si>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</si>
  <si>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</si>
  <si>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</si>
  <si>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</si>
  <si>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</si>
  <si>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</si>
  <si>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</si>
  <si>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</si>
  <si>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</si>
  <si>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</si>
  <si>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</si>
  <si>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</si>
  <si>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</si>
  <si>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</si>
  <si>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</si>
  <si>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</si>
  <si>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</si>
  <si>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</si>
  <si>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</si>
  <si>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</si>
  <si>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</si>
  <si>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</si>
  <si>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</si>
  <si>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</si>
  <si>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</si>
  <si>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</si>
  <si>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</si>
  <si>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</si>
  <si>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</si>
  <si>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</si>
  <si>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</si>
  <si>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</si>
  <si>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</si>
  <si>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</si>
  <si>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</si>
  <si>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</si>
  <si>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</si>
  <si>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</si>
  <si>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</si>
  <si>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</si>
  <si>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</si>
  <si>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</si>
  <si>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</si>
  <si>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</si>
  <si>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input_path</t>
  </si>
  <si>
    <t>sheet</t>
  </si>
  <si>
    <t>separator</t>
  </si>
  <si>
    <t>C:\Users\msingh137\Desktop\PA\Overpermissive\FW_CSV_Export_new\FW_CSV_Export_new\backend_fastapi\backend_fastapi\data\expansions\Final_output_curated.xlsx</t>
  </si>
  <si>
    <t>rules_curated</t>
  </si>
  <si>
    <t xml:space="preserve">; </t>
  </si>
  <si>
    <t>Scoring_Category</t>
  </si>
  <si>
    <t>Description</t>
  </si>
  <si>
    <t>Points</t>
  </si>
  <si>
    <t>Enabled</t>
  </si>
  <si>
    <t>Source is 'any'</t>
  </si>
  <si>
    <t>Source CIDR ≤ /16</t>
  </si>
  <si>
    <t>Source CIDR /17-/22</t>
  </si>
  <si>
    <t>Destination is 'any'</t>
  </si>
  <si>
    <t>Destination CIDR ≤ /16</t>
  </si>
  <si>
    <t>Destination CIDR /17-/22</t>
  </si>
  <si>
    <t>Source Zone is 'any'</t>
  </si>
  <si>
    <t>Destination Zone is 'any'</t>
  </si>
  <si>
    <t>Service is 'any' or &gt;1000 ports</t>
  </si>
  <si>
    <t>Application is 'any' or &gt;1000 ports</t>
  </si>
  <si>
    <t>Broad service AND insecure overlap</t>
  </si>
  <si>
    <t>Insecure + public src IP + risky src zone</t>
  </si>
  <si>
    <t>Insecure + public dst IP + risky dst zone</t>
  </si>
  <si>
    <t>Rule usage scoring (Unused=5, Partially Used=2, Used=0)</t>
  </si>
  <si>
    <t>Rule usage description scoring (4 points if no INC/CHG/RITM/TASK, 0 points if contains ticket)</t>
  </si>
  <si>
    <t>Source User scoring (-10 points if not [Disabled]/any, 0 points otherwise)</t>
  </si>
  <si>
    <t>Profile scoring (none/blank=5, other=0)</t>
  </si>
  <si>
    <t>Any insecure service port maps to App-ID (Applicatin ID sheet)</t>
  </si>
  <si>
    <t>Options scoring (none/blank=8, other=0)</t>
  </si>
  <si>
    <t>Yes</t>
  </si>
  <si>
    <t>Tip: Toggle Enabled or change Points to update Score_Total dynamically.</t>
  </si>
  <si>
    <t>Category</t>
  </si>
  <si>
    <t>Subcategory</t>
  </si>
  <si>
    <t>Risk</t>
  </si>
  <si>
    <t>Technology</t>
  </si>
  <si>
    <t>Standard Ports</t>
  </si>
  <si>
    <t>100bao</t>
  </si>
  <si>
    <t>iec-60870-5-104</t>
  </si>
  <si>
    <t>104apci-supervisory</t>
  </si>
  <si>
    <t>104apci-unnumbered</t>
  </si>
  <si>
    <t>104apci-unnumbered-startdt-act</t>
  </si>
  <si>
    <t>104apci-unnumbered-startdt-con</t>
  </si>
  <si>
    <t>104apci-unnumbered-stopdt-act</t>
  </si>
  <si>
    <t>104apci-unnumbered-stopdt-con</t>
  </si>
  <si>
    <t>104apci-unnumbered-test-act</t>
  </si>
  <si>
    <t>104apci-unnumbered-test-con</t>
  </si>
  <si>
    <t>104asdu-file-transfer</t>
  </si>
  <si>
    <t>104asdu-file-transfer-type120</t>
  </si>
  <si>
    <t>104asdu-file-transfer-type121</t>
  </si>
  <si>
    <t>104asdu-file-transfer-type122</t>
  </si>
  <si>
    <t>104asdu-file-transfer-type123</t>
  </si>
  <si>
    <t>104asdu-file-transfer-type124</t>
  </si>
  <si>
    <t>104asdu-file-transfer-type125</t>
  </si>
  <si>
    <t>104asdu-file-transfer-type126</t>
  </si>
  <si>
    <t>104asdu-file-transfer-type127</t>
  </si>
  <si>
    <t>104asdu-param-control</t>
  </si>
  <si>
    <t>104asdu-param-control-type110</t>
  </si>
  <si>
    <t>104asdu-param-control-type111</t>
  </si>
  <si>
    <t>104asdu-param-control-type112</t>
  </si>
  <si>
    <t>104asdu-param-control-type113</t>
  </si>
  <si>
    <t>104asdu-process-control</t>
  </si>
  <si>
    <t>104asdu-process-control-type45</t>
  </si>
  <si>
    <t>104asdu-process-control-type46</t>
  </si>
  <si>
    <t>104asdu-process-control-type47</t>
  </si>
  <si>
    <t>104asdu-process-control-type48</t>
  </si>
  <si>
    <t>104asdu-process-control-type49</t>
  </si>
  <si>
    <t>104asdu-process-control-type50</t>
  </si>
  <si>
    <t>104asdu-process-control-type51</t>
  </si>
  <si>
    <t>104asdu-process-control-type58</t>
  </si>
  <si>
    <t>104asdu-process-control-type59</t>
  </si>
  <si>
    <t>104asdu-process-control-type60</t>
  </si>
  <si>
    <t>104asdu-process-control-type61</t>
  </si>
  <si>
    <t>104asdu-process-control-type62</t>
  </si>
  <si>
    <t>104asdu-process-control-type63</t>
  </si>
  <si>
    <t>104asdu-process-control-type64</t>
  </si>
  <si>
    <t>104asdu-process-monitor</t>
  </si>
  <si>
    <t>104asdu-process-monitor-type1</t>
  </si>
  <si>
    <t>104asdu-process-monitor-type10</t>
  </si>
  <si>
    <t>104asdu-process-monitor-type11</t>
  </si>
  <si>
    <t>104asdu-process-monitor-type12</t>
  </si>
  <si>
    <t>104asdu-process-monitor-type13</t>
  </si>
  <si>
    <t>104asdu-process-monitor-type14</t>
  </si>
  <si>
    <t>104asdu-process-monitor-type15</t>
  </si>
  <si>
    <t>104asdu-process-monitor-type16</t>
  </si>
  <si>
    <t>104asdu-process-monitor-type17</t>
  </si>
  <si>
    <t>104asdu-process-monitor-type18</t>
  </si>
  <si>
    <t>104asdu-process-monitor-type19</t>
  </si>
  <si>
    <t>104asdu-process-monitor-type2</t>
  </si>
  <si>
    <t>104asdu-process-monitor-type20</t>
  </si>
  <si>
    <t>104asdu-process-monitor-type21</t>
  </si>
  <si>
    <t>104asdu-process-monitor-type3</t>
  </si>
  <si>
    <t>104asdu-process-monitor-type30</t>
  </si>
  <si>
    <t>104asdu-process-monitor-type31</t>
  </si>
  <si>
    <t>104asdu-process-monitor-type32</t>
  </si>
  <si>
    <t>104asdu-process-monitor-type33</t>
  </si>
  <si>
    <t>104asdu-process-monitor-type34</t>
  </si>
  <si>
    <t>104asdu-process-monitor-type35</t>
  </si>
  <si>
    <t>104asdu-process-monitor-type36</t>
  </si>
  <si>
    <t>104asdu-process-monitor-type37</t>
  </si>
  <si>
    <t>104asdu-process-monitor-type38</t>
  </si>
  <si>
    <t>104asdu-process-monitor-type39</t>
  </si>
  <si>
    <t>104asdu-process-monitor-type4</t>
  </si>
  <si>
    <t>104asdu-process-monitor-type40</t>
  </si>
  <si>
    <t>104asdu-process-monitor-type5</t>
  </si>
  <si>
    <t>104asdu-process-monitor-type6</t>
  </si>
  <si>
    <t>104asdu-process-monitor-type7</t>
  </si>
  <si>
    <t>104asdu-process-monitor-type8</t>
  </si>
  <si>
    <t>104asdu-process-monitor-type9</t>
  </si>
  <si>
    <t>104asdu-system-control</t>
  </si>
  <si>
    <t>104asdu-system-control-type100</t>
  </si>
  <si>
    <t>104asdu-system-control-type101</t>
  </si>
  <si>
    <t>104asdu-system-control-type102</t>
  </si>
  <si>
    <t>104asdu-system-control-type103</t>
  </si>
  <si>
    <t>104asdu-system-control-type104</t>
  </si>
  <si>
    <t>104asdu-system-control-type105</t>
  </si>
  <si>
    <t>104asdu-system-control-type106</t>
  </si>
  <si>
    <t>104asdu-system-control-type107</t>
  </si>
  <si>
    <t>104asdu-system-monitor</t>
  </si>
  <si>
    <t>104asdu-system-monitor-type70</t>
  </si>
  <si>
    <t>iec-60870-5-104-base</t>
  </si>
  <si>
    <t>1c-enterprise</t>
  </si>
  <si>
    <t>1und1-mail</t>
  </si>
  <si>
    <t>24sevenoffice</t>
  </si>
  <si>
    <t>2ch</t>
  </si>
  <si>
    <t>2ch-base</t>
  </si>
  <si>
    <t>2ch-posting</t>
  </si>
  <si>
    <t>360-safeguard-update</t>
  </si>
  <si>
    <t>3pc</t>
  </si>
  <si>
    <t>4shared</t>
  </si>
  <si>
    <t>4sync</t>
  </si>
  <si>
    <t>51.com</t>
  </si>
  <si>
    <t>51.com-bbs</t>
  </si>
  <si>
    <t>51.com-games</t>
  </si>
  <si>
    <t>51.com-mail</t>
  </si>
  <si>
    <t>51.com-music</t>
  </si>
  <si>
    <t>51.com-posting</t>
  </si>
  <si>
    <t>51.com-webdisk</t>
  </si>
  <si>
    <t>7shifts</t>
  </si>
  <si>
    <t>8x8</t>
  </si>
  <si>
    <t>abb-cls</t>
  </si>
  <si>
    <t>abb-iac</t>
  </si>
  <si>
    <t>abb-netconfig</t>
  </si>
  <si>
    <t>abb-network-manager</t>
  </si>
  <si>
    <t>abb-rnrp</t>
  </si>
  <si>
    <t>abb-rp570</t>
  </si>
  <si>
    <t>abb-show-remote-system</t>
  </si>
  <si>
    <t>abbott-poca</t>
  </si>
  <si>
    <t>abbott-rals-http</t>
  </si>
  <si>
    <t>abbott-ralsui</t>
  </si>
  <si>
    <t>abbott-serial</t>
  </si>
  <si>
    <t>abiomed-remote-link</t>
  </si>
  <si>
    <t>absolute-manage</t>
  </si>
  <si>
    <t>accellion</t>
  </si>
  <si>
    <t>accelo</t>
  </si>
  <si>
    <t>access-grid</t>
  </si>
  <si>
    <t>acellus</t>
  </si>
  <si>
    <t>acme-protocol</t>
  </si>
  <si>
    <t>acronis-cloud-backup</t>
  </si>
  <si>
    <t>acronis-snapdeploy</t>
  </si>
  <si>
    <t>active-directory</t>
  </si>
  <si>
    <t>active-directory-base</t>
  </si>
  <si>
    <t>ms-dc-replication</t>
  </si>
  <si>
    <t>ms-directory-service-setup</t>
  </si>
  <si>
    <t>activenet</t>
  </si>
  <si>
    <t>activesync</t>
  </si>
  <si>
    <t>ad-selfservice</t>
  </si>
  <si>
    <t>adam-event-trigger</t>
  </si>
  <si>
    <t>adam-net-utility</t>
  </si>
  <si>
    <t>addp</t>
  </si>
  <si>
    <t>addp-base</t>
  </si>
  <si>
    <t>addp-dhcp-network-config-req</t>
  </si>
  <si>
    <t>addp-dhcp-network-config-resp</t>
  </si>
  <si>
    <t>addp-discovery-request</t>
  </si>
  <si>
    <t>addp-discovery-response</t>
  </si>
  <si>
    <t>addp-reboot-request</t>
  </si>
  <si>
    <t>addp-reboot-response</t>
  </si>
  <si>
    <t>addp-static-network-config-req</t>
  </si>
  <si>
    <t>addp-static-network-config-resp</t>
  </si>
  <si>
    <t>adnstream</t>
  </si>
  <si>
    <t>adobe-cloud</t>
  </si>
  <si>
    <t>adobe-connectnow</t>
  </si>
  <si>
    <t>adobe-connectnow-base</t>
  </si>
  <si>
    <t>adobe-connectnow-file-transfer</t>
  </si>
  <si>
    <t>adobe-connectnow-remote-control</t>
  </si>
  <si>
    <t>adobe-cq</t>
  </si>
  <si>
    <t>adobe-creative-cloud</t>
  </si>
  <si>
    <t>adobe-creative-cloud-base</t>
  </si>
  <si>
    <t>adobe-creative-cloud-uploading</t>
  </si>
  <si>
    <t>adobe-echosign</t>
  </si>
  <si>
    <t>adobe-express</t>
  </si>
  <si>
    <t>adobe-express-base</t>
  </si>
  <si>
    <t>adobe-express-download</t>
  </si>
  <si>
    <t>adobe-express-post</t>
  </si>
  <si>
    <t>adobe-express-upload</t>
  </si>
  <si>
    <t>adobe-firefly</t>
  </si>
  <si>
    <t>adobe-firefly-base</t>
  </si>
  <si>
    <t>adobe-firefly-download</t>
  </si>
  <si>
    <t>adobe-firefly-post</t>
  </si>
  <si>
    <t>adobe-firefly-upload</t>
  </si>
  <si>
    <t>adobe-flash-socketpolicy-server</t>
  </si>
  <si>
    <t>adobe-media-player</t>
  </si>
  <si>
    <t>adobe-connect</t>
  </si>
  <si>
    <t>adobe-meeting</t>
  </si>
  <si>
    <t>adobe-meeting-desktop-sharing</t>
  </si>
  <si>
    <t>adobe-meeting-file-transfer</t>
  </si>
  <si>
    <t>adobe-meeting-remote-control</t>
  </si>
  <si>
    <t>adobe-meeting-uploading</t>
  </si>
  <si>
    <t>adobe-online-office</t>
  </si>
  <si>
    <t>adobe-update</t>
  </si>
  <si>
    <t>adrive</t>
  </si>
  <si>
    <t>advantech-adam-ascii</t>
  </si>
  <si>
    <t>aeroadmin</t>
  </si>
  <si>
    <t>aerofs</t>
  </si>
  <si>
    <t>aerospike</t>
  </si>
  <si>
    <t>afaria</t>
  </si>
  <si>
    <t>afp</t>
  </si>
  <si>
    <t>afreeca</t>
  </si>
  <si>
    <t>afs</t>
  </si>
  <si>
    <t>afterschool</t>
  </si>
  <si>
    <t>agiloft</t>
  </si>
  <si>
    <t>agora-streaming</t>
  </si>
  <si>
    <t>ai-wordsmith</t>
  </si>
  <si>
    <t>ai-wordsmith-base</t>
  </si>
  <si>
    <t>ai-wordsmith-delete</t>
  </si>
  <si>
    <t>ai-wordsmith-move</t>
  </si>
  <si>
    <t>ai-wordsmith-save</t>
  </si>
  <si>
    <t>ai-wordsmith-upload</t>
  </si>
  <si>
    <t>aible</t>
  </si>
  <si>
    <t>aible-base</t>
  </si>
  <si>
    <t>aible-upload</t>
  </si>
  <si>
    <t>aim</t>
  </si>
  <si>
    <t>aim-audio</t>
  </si>
  <si>
    <t>aim-base</t>
  </si>
  <si>
    <t>aim-file-transfer</t>
  </si>
  <si>
    <t>aim-video</t>
  </si>
  <si>
    <t>aim-express</t>
  </si>
  <si>
    <t>aim-express-base</t>
  </si>
  <si>
    <t>aim-express-file-transfer</t>
  </si>
  <si>
    <t>aim-mail</t>
  </si>
  <si>
    <t>aiosfoundation-openagi</t>
  </si>
  <si>
    <t>aiosfoundation-openagi-base</t>
  </si>
  <si>
    <t>aiosfoundation-openagi-download</t>
  </si>
  <si>
    <t>aiosfoundation-openagi-upload</t>
  </si>
  <si>
    <t>air-video</t>
  </si>
  <si>
    <t>airaim</t>
  </si>
  <si>
    <t>airdroid</t>
  </si>
  <si>
    <t>airtable</t>
  </si>
  <si>
    <t>airtable-base</t>
  </si>
  <si>
    <t>airtable-downloading</t>
  </si>
  <si>
    <t>airtable-editing</t>
  </si>
  <si>
    <t>airtable-posting</t>
  </si>
  <si>
    <t>airtable-sharing</t>
  </si>
  <si>
    <t>airtable-uploading</t>
  </si>
  <si>
    <t>airtime</t>
  </si>
  <si>
    <t>airwatch</t>
  </si>
  <si>
    <t>akamai-client</t>
  </si>
  <si>
    <t>aladdin</t>
  </si>
  <si>
    <t>alaris-dcmp</t>
  </si>
  <si>
    <t>alfresco</t>
  </si>
  <si>
    <t>ali-wangwang</t>
  </si>
  <si>
    <t>ali-wangwang-audio-video</t>
  </si>
  <si>
    <t>ali-wangwang-base</t>
  </si>
  <si>
    <t>ali-wangwang-file-transfer</t>
  </si>
  <si>
    <t>ali-wangwang-remote-control</t>
  </si>
  <si>
    <t>alipay</t>
  </si>
  <si>
    <t>alisoft</t>
  </si>
  <si>
    <t>all-slots-casino</t>
  </si>
  <si>
    <t>allpeers</t>
  </si>
  <si>
    <t>alpemix</t>
  </si>
  <si>
    <t>alpha-anywhere</t>
  </si>
  <si>
    <t>altamont-outbox-burner-id</t>
  </si>
  <si>
    <t>alteryx</t>
  </si>
  <si>
    <t>alteryx-aidin</t>
  </si>
  <si>
    <t>alteryx-aidin-create</t>
  </si>
  <si>
    <t>alteryx-aidin-delete</t>
  </si>
  <si>
    <t>alteryx-base</t>
  </si>
  <si>
    <t>altiris</t>
  </si>
  <si>
    <t>amazon-alexa</t>
  </si>
  <si>
    <t>amazon-aws-console</t>
  </si>
  <si>
    <t>amazon-bedrock</t>
  </si>
  <si>
    <t>amazon-bedrock-base</t>
  </si>
  <si>
    <t>amazon-bedrock-delete</t>
  </si>
  <si>
    <t>amazon-bedrock-upload</t>
  </si>
  <si>
    <t>amazon-chime</t>
  </si>
  <si>
    <t>amazon-chime-base</t>
  </si>
  <si>
    <t>amazon-chime-conferencing</t>
  </si>
  <si>
    <t>amazon-chime-instant-messaging</t>
  </si>
  <si>
    <t>amazon-chime-screen-sharing</t>
  </si>
  <si>
    <t>amazon-cloud-drive</t>
  </si>
  <si>
    <t>amazon-cloud-drive-base</t>
  </si>
  <si>
    <t>amazon-cloud-drive-uploading</t>
  </si>
  <si>
    <t>amazon-cloud-player</t>
  </si>
  <si>
    <t>amazon-codewhisperer</t>
  </si>
  <si>
    <t>amazon-cognito</t>
  </si>
  <si>
    <t>amazon-cognito-base</t>
  </si>
  <si>
    <t>amazon-cognito-delete</t>
  </si>
  <si>
    <t>amazon-cognito-download</t>
  </si>
  <si>
    <t>amazon-echo</t>
  </si>
  <si>
    <t>amazon-echo-conntest</t>
  </si>
  <si>
    <t>amazon-fire-tablet-conntest</t>
  </si>
  <si>
    <t>amazon-fire-tv-conntest</t>
  </si>
  <si>
    <t>amazon-instant-video</t>
  </si>
  <si>
    <t>amazon-luna</t>
  </si>
  <si>
    <t>amazon-music</t>
  </si>
  <si>
    <t>amazon-music-base</t>
  </si>
  <si>
    <t>amazon-music-streaming</t>
  </si>
  <si>
    <t>amazon-nova-reel</t>
  </si>
  <si>
    <t>amazon-polly</t>
  </si>
  <si>
    <t>amazon-polly-base</t>
  </si>
  <si>
    <t>amazon-polly-delete</t>
  </si>
  <si>
    <t>amazon-polly-upload</t>
  </si>
  <si>
    <t>amazon-prime-video</t>
  </si>
  <si>
    <t>amazon-q</t>
  </si>
  <si>
    <t>amazon-redshift</t>
  </si>
  <si>
    <t>amazon-sagemaker</t>
  </si>
  <si>
    <t>amazon-sagemaker-base</t>
  </si>
  <si>
    <t>amazon-sagemaker-create</t>
  </si>
  <si>
    <t>amazon-sagemaker-delete</t>
  </si>
  <si>
    <t>amazon-sagemaker-gndtru-create</t>
  </si>
  <si>
    <t>amazon-sagemaker-gndtru-delete</t>
  </si>
  <si>
    <t>amazon-sagemaker-groundtruth</t>
  </si>
  <si>
    <t>amazon-titan</t>
  </si>
  <si>
    <t>amazon-titan-base</t>
  </si>
  <si>
    <t>amazon-titan-embed</t>
  </si>
  <si>
    <t>amazon-titan-image</t>
  </si>
  <si>
    <t>amazon-titan-text</t>
  </si>
  <si>
    <t>amazon-transcribe</t>
  </si>
  <si>
    <t>amazon-transcribe-base</t>
  </si>
  <si>
    <t>amazon-transcribe-create</t>
  </si>
  <si>
    <t>amazon-transcribe-delete</t>
  </si>
  <si>
    <t>amazon-transcribe-edit</t>
  </si>
  <si>
    <t>amazon-transcribe-live</t>
  </si>
  <si>
    <t>amazon-unbox</t>
  </si>
  <si>
    <t>amazon-workspace</t>
  </si>
  <si>
    <t>ameba-blog-posting</t>
  </si>
  <si>
    <t>ameba-now</t>
  </si>
  <si>
    <t>ameba-now-base</t>
  </si>
  <si>
    <t>ameba-now-posting</t>
  </si>
  <si>
    <t>ammyy-admin</t>
  </si>
  <si>
    <t>amqp</t>
  </si>
  <si>
    <t>amx-icsp</t>
  </si>
  <si>
    <t>andover-continuum</t>
  </si>
  <si>
    <t>android-market</t>
  </si>
  <si>
    <t>anthropic-api</t>
  </si>
  <si>
    <t>anthropic-api-base</t>
  </si>
  <si>
    <t>anthropic-api-post</t>
  </si>
  <si>
    <t>ants-p2p</t>
  </si>
  <si>
    <t>any-0hop-protocol</t>
  </si>
  <si>
    <t>anydesk</t>
  </si>
  <si>
    <t>anyplace-remote-control</t>
  </si>
  <si>
    <t>anysupport</t>
  </si>
  <si>
    <t>anyterm</t>
  </si>
  <si>
    <t>anyword</t>
  </si>
  <si>
    <t>anyword-base</t>
  </si>
  <si>
    <t>anyword-delete</t>
  </si>
  <si>
    <t>anyword-upload</t>
  </si>
  <si>
    <t>aol-messageboard-posting</t>
  </si>
  <si>
    <t>aol-proxy</t>
  </si>
  <si>
    <t>aomei-anyviewer</t>
  </si>
  <si>
    <t>apache-activemq-openwire</t>
  </si>
  <si>
    <t>apache-guacamole</t>
  </si>
  <si>
    <t>apache-jserv</t>
  </si>
  <si>
    <t>apache-solr</t>
  </si>
  <si>
    <t>apache-zookeeper</t>
  </si>
  <si>
    <t>apc-powerchute</t>
  </si>
  <si>
    <t>aperio-eslide-manager</t>
  </si>
  <si>
    <t>apex-legends</t>
  </si>
  <si>
    <t>aporeto</t>
  </si>
  <si>
    <t>appcelerator</t>
  </si>
  <si>
    <t>appdynamics</t>
  </si>
  <si>
    <t>appetize.io</t>
  </si>
  <si>
    <t>appguru</t>
  </si>
  <si>
    <t>apple-airplay</t>
  </si>
  <si>
    <t>apple-airport</t>
  </si>
  <si>
    <t>apple-appstore</t>
  </si>
  <si>
    <t>apple-game-center</t>
  </si>
  <si>
    <t>apple-location-service</t>
  </si>
  <si>
    <t>apple-maps</t>
  </si>
  <si>
    <t>apple-push-notifications</t>
  </si>
  <si>
    <t>apple-remote-desktop</t>
  </si>
  <si>
    <t>apple-siri</t>
  </si>
  <si>
    <t>apple-update</t>
  </si>
  <si>
    <t>apple-vpp</t>
  </si>
  <si>
    <t>applejuice</t>
  </si>
  <si>
    <t>appletvplus</t>
  </si>
  <si>
    <t>appneta</t>
  </si>
  <si>
    <t>appogee</t>
  </si>
  <si>
    <t>appointy</t>
  </si>
  <si>
    <t>apptivo</t>
  </si>
  <si>
    <t>apt-get</t>
  </si>
  <si>
    <t>arcgis</t>
  </si>
  <si>
    <t>arcgis-base</t>
  </si>
  <si>
    <t>arcgis-uploading</t>
  </si>
  <si>
    <t>arcserve</t>
  </si>
  <si>
    <t>ares</t>
  </si>
  <si>
    <t>argus</t>
  </si>
  <si>
    <t>ariba-by-sap</t>
  </si>
  <si>
    <t>ariel</t>
  </si>
  <si>
    <t>aris</t>
  </si>
  <si>
    <t>aruba-papi</t>
  </si>
  <si>
    <t>as2</t>
  </si>
  <si>
    <t>asana</t>
  </si>
  <si>
    <t>asana-base</t>
  </si>
  <si>
    <t>asana-downloading</t>
  </si>
  <si>
    <t>asana-uploading</t>
  </si>
  <si>
    <t>asf-streaming</t>
  </si>
  <si>
    <t>ask.fm</t>
  </si>
  <si>
    <t>aspentech-cim-io</t>
  </si>
  <si>
    <t>asproxy</t>
  </si>
  <si>
    <t>assa-abloy-r3</t>
  </si>
  <si>
    <t>assembla</t>
  </si>
  <si>
    <t>assembla-base</t>
  </si>
  <si>
    <t>assembla-uploading</t>
  </si>
  <si>
    <t>asterisk-iax</t>
  </si>
  <si>
    <t>asus-webstorage</t>
  </si>
  <si>
    <t>atempo-tina</t>
  </si>
  <si>
    <t>atera</t>
  </si>
  <si>
    <t>atera-base</t>
  </si>
  <si>
    <t>atera-delete</t>
  </si>
  <si>
    <t>atera-download</t>
  </si>
  <si>
    <t>atera-logout</t>
  </si>
  <si>
    <t>atlas-copco-toolstalk-fms</t>
  </si>
  <si>
    <t>atlas-copco-toolstalk2</t>
  </si>
  <si>
    <t>atlassian-bamboo-cloud</t>
  </si>
  <si>
    <t>atmail</t>
  </si>
  <si>
    <t>atom</t>
  </si>
  <si>
    <t>att-connect</t>
  </si>
  <si>
    <t>att-locker</t>
  </si>
  <si>
    <t>att-office-at-hand</t>
  </si>
  <si>
    <t>audiosonic</t>
  </si>
  <si>
    <t>audiosonic-base</t>
  </si>
  <si>
    <t>audiosonic-create</t>
  </si>
  <si>
    <t>audiosonic-delete</t>
  </si>
  <si>
    <t>audiosonic-download</t>
  </si>
  <si>
    <t>authentic8-silo</t>
  </si>
  <si>
    <t>autobahn</t>
  </si>
  <si>
    <t>autodesk360</t>
  </si>
  <si>
    <t>autodesk360-base</t>
  </si>
  <si>
    <t>autodesk360-uploading</t>
  </si>
  <si>
    <t>ava-aware</t>
  </si>
  <si>
    <t>avamar</t>
  </si>
  <si>
    <t>avast-av-update</t>
  </si>
  <si>
    <t>avaya-phone-ping</t>
  </si>
  <si>
    <t>avaya-spaces</t>
  </si>
  <si>
    <t>avaya-webalive</t>
  </si>
  <si>
    <t>avaya-webalive-base</t>
  </si>
  <si>
    <t>avaya-webalive-desktop-sharing</t>
  </si>
  <si>
    <t>avaya-webalive-file-transfer</t>
  </si>
  <si>
    <t>avaya-webalive-voice</t>
  </si>
  <si>
    <t>avg-update</t>
  </si>
  <si>
    <t>avid-isis</t>
  </si>
  <si>
    <t>avid-nexis</t>
  </si>
  <si>
    <t>avira-antivir-update</t>
  </si>
  <si>
    <t>avocent</t>
  </si>
  <si>
    <t>avocent-vsp</t>
  </si>
  <si>
    <t>avoidr</t>
  </si>
  <si>
    <t>awesun</t>
  </si>
  <si>
    <t>aws-iot</t>
  </si>
  <si>
    <t>aws-workdocs</t>
  </si>
  <si>
    <t>ax.25</t>
  </si>
  <si>
    <t>axifile</t>
  </si>
  <si>
    <t>axis-camera-station-web-client</t>
  </si>
  <si>
    <t>windows-azure</t>
  </si>
  <si>
    <t>azure-ai-services</t>
  </si>
  <si>
    <t>azure-ai-services-post</t>
  </si>
  <si>
    <t>azure-ai-services-upload</t>
  </si>
  <si>
    <t>azure-log-analytics</t>
  </si>
  <si>
    <t>azure-openai-api</t>
  </si>
  <si>
    <t>azure-openai-encrypted</t>
  </si>
  <si>
    <t>azure-openai-studio</t>
  </si>
  <si>
    <t>windows-azure-base</t>
  </si>
  <si>
    <t>windows-azure-service-updates</t>
  </si>
  <si>
    <t>windows-azure-uploading</t>
  </si>
  <si>
    <t>azure-custom-speech</t>
  </si>
  <si>
    <t>azure-custom-speech-base</t>
  </si>
  <si>
    <t>azure-custom-speech-download</t>
  </si>
  <si>
    <t>azure-custom-speech-upload</t>
  </si>
  <si>
    <t>azure-govt-cloud-blob</t>
  </si>
  <si>
    <t>azure-govt-cloud-file</t>
  </si>
  <si>
    <t>azure-govt-cloud-storage</t>
  </si>
  <si>
    <t>azure-govt-cloud-table</t>
  </si>
  <si>
    <t>azure-govt-key-vault</t>
  </si>
  <si>
    <t>azure-iot</t>
  </si>
  <si>
    <t>azureus</t>
  </si>
  <si>
    <t>babelgum</t>
  </si>
  <si>
    <t>babylon</t>
  </si>
  <si>
    <t>backblaze-backup</t>
  </si>
  <si>
    <t>backpack-editing</t>
  </si>
  <si>
    <t>backup-exec</t>
  </si>
  <si>
    <t>backweb</t>
  </si>
  <si>
    <t>bacnet</t>
  </si>
  <si>
    <t>bacnet-abort</t>
  </si>
  <si>
    <t>bacnet-ack-alarm</t>
  </si>
  <si>
    <t>bacnet-add-list-element</t>
  </si>
  <si>
    <t>bacnet-atomic-read-file</t>
  </si>
  <si>
    <t>bacnet-atomic-write-file</t>
  </si>
  <si>
    <t>bacnet-authenticate</t>
  </si>
  <si>
    <t>bacnet-base</t>
  </si>
  <si>
    <t>bacnet-complex-ack</t>
  </si>
  <si>
    <t>bacnet-confirmed-cov-notify</t>
  </si>
  <si>
    <t>bacnet-confirmed-event-notify</t>
  </si>
  <si>
    <t>bacnet-confirmed-private-xfer</t>
  </si>
  <si>
    <t>bacnet-confirmed-text-message</t>
  </si>
  <si>
    <t>bacnet-create-object</t>
  </si>
  <si>
    <t>bacnet-delete-object</t>
  </si>
  <si>
    <t>bacnet-device-comm-control</t>
  </si>
  <si>
    <t>bacnet-disconnect-conn-to-nw</t>
  </si>
  <si>
    <t>bacnet-error</t>
  </si>
  <si>
    <t>bacnet-error-ack-alarm</t>
  </si>
  <si>
    <t>bacnet-error-add-list-element</t>
  </si>
  <si>
    <t>bacnet-error-atomic-read-file</t>
  </si>
  <si>
    <t>bacnet-error-atomic-write-file</t>
  </si>
  <si>
    <t>bacnet-error-conf-cov-notify</t>
  </si>
  <si>
    <t>bacnet-error-conf-event-notif</t>
  </si>
  <si>
    <t>bacnet-error-conf-private-trf</t>
  </si>
  <si>
    <t>bacnet-error-conf-text-mssg</t>
  </si>
  <si>
    <t>bacnet-error-delete-object</t>
  </si>
  <si>
    <t>bacnet-error-device-comm-cntrl</t>
  </si>
  <si>
    <t>bacnet-error-get-alarm-summary</t>
  </si>
  <si>
    <t>bacnet-error-get-enrollment-sum</t>
  </si>
  <si>
    <t>bacnet-error-get-event-info</t>
  </si>
  <si>
    <t>bacnet-error-life-safety-oper</t>
  </si>
  <si>
    <t>bacnet-error-read-property</t>
  </si>
  <si>
    <t>bacnet-error-read-property-cond</t>
  </si>
  <si>
    <t>bacnet-error-read-property-mul</t>
  </si>
  <si>
    <t>bacnet-error-read-range</t>
  </si>
  <si>
    <t>bacnet-error-reinitialize-dev</t>
  </si>
  <si>
    <t>bacnet-error-remove-list-elem</t>
  </si>
  <si>
    <t>bacnet-error-request-key</t>
  </si>
  <si>
    <t>bacnet-error-subscribe-cov</t>
  </si>
  <si>
    <t>bacnet-error-subscribe-cov-prop</t>
  </si>
  <si>
    <t>bacnet-error-vt-data</t>
  </si>
  <si>
    <t>bacnet-error-vt-open</t>
  </si>
  <si>
    <t>bacnet-error-write-prop-mult</t>
  </si>
  <si>
    <t>bacnet-establish-conn-to-nw</t>
  </si>
  <si>
    <t>bacnet-get-alarm-summary</t>
  </si>
  <si>
    <t>bacnet-get-enrollment-summary</t>
  </si>
  <si>
    <t>bacnet-get-event-information</t>
  </si>
  <si>
    <t>bacnet-i-am</t>
  </si>
  <si>
    <t>bacnet-i-am-router-to-network</t>
  </si>
  <si>
    <t>bacnet-i-could-be-router-to-nw</t>
  </si>
  <si>
    <t>bacnet-i-have</t>
  </si>
  <si>
    <t>bacnet-init-routing-table-ack</t>
  </si>
  <si>
    <t>bacnet-initialize-routing-table</t>
  </si>
  <si>
    <t>bacnet-life-safety-operation</t>
  </si>
  <si>
    <t>bacnet-network-number-is</t>
  </si>
  <si>
    <t>bacnet-read-prop-conditional</t>
  </si>
  <si>
    <t>bacnet-read-prop-multiple</t>
  </si>
  <si>
    <t>bacnet-read-property</t>
  </si>
  <si>
    <t>bacnet-read-range</t>
  </si>
  <si>
    <t>bacnet-reinitialize-device</t>
  </si>
  <si>
    <t>bacnet-reject</t>
  </si>
  <si>
    <t>bacnet-reject-msg-to-network</t>
  </si>
  <si>
    <t>bacnet-remove-list-element</t>
  </si>
  <si>
    <t>bacnet-request-key</t>
  </si>
  <si>
    <t>bacnet-router-available-to-nw</t>
  </si>
  <si>
    <t>bacnet-router-busy-to-network</t>
  </si>
  <si>
    <t>bacnet-segment-ack</t>
  </si>
  <si>
    <t>bacnet-simple-ack</t>
  </si>
  <si>
    <t>bacnet-subscribe-cov</t>
  </si>
  <si>
    <t>bacnet-subscribe-cov-property</t>
  </si>
  <si>
    <t>bacnet-time-synchronization</t>
  </si>
  <si>
    <t>bacnet-unconfirmed-cov-notif</t>
  </si>
  <si>
    <t>bacnet-unconfirmed-event-notif</t>
  </si>
  <si>
    <t>bacnet-unconfirmed-private-txfr</t>
  </si>
  <si>
    <t>bacnet-unconfirmed-text-message</t>
  </si>
  <si>
    <t>bacnet-utc-time-synchronization</t>
  </si>
  <si>
    <t>bacnet-vt-close</t>
  </si>
  <si>
    <t>bacnet-vt-data</t>
  </si>
  <si>
    <t>bacnet-vt-open</t>
  </si>
  <si>
    <t>bacnet-what-is-network-number</t>
  </si>
  <si>
    <t>bacnet-who-has</t>
  </si>
  <si>
    <t>bacnet-who-has-access-credent</t>
  </si>
  <si>
    <t>bacnet-who-has-access-door</t>
  </si>
  <si>
    <t>bacnet-who-has-access-point</t>
  </si>
  <si>
    <t>bacnet-who-has-access-right</t>
  </si>
  <si>
    <t>bacnet-who-has-access-user</t>
  </si>
  <si>
    <t>bacnet-who-has-access-zone</t>
  </si>
  <si>
    <t>bacnet-who-has-accumulator</t>
  </si>
  <si>
    <t>bacnet-who-has-analog-input</t>
  </si>
  <si>
    <t>bacnet-who-has-analog-output</t>
  </si>
  <si>
    <t>bacnet-who-has-analog-value</t>
  </si>
  <si>
    <t>bacnet-who-has-averaging</t>
  </si>
  <si>
    <t>bacnet-who-has-binary-input</t>
  </si>
  <si>
    <t>bacnet-who-has-binary-output</t>
  </si>
  <si>
    <t>bacnet-who-has-binary-value</t>
  </si>
  <si>
    <t>bacnet-who-has-bitstring-value</t>
  </si>
  <si>
    <t>bacnet-who-has-calendar</t>
  </si>
  <si>
    <t>bacnet-who-has-command</t>
  </si>
  <si>
    <t>bacnet-who-has-cred-data-input</t>
  </si>
  <si>
    <t>bacnet-who-has-date-pattern-val</t>
  </si>
  <si>
    <t>bacnet-who-has-date-value</t>
  </si>
  <si>
    <t>bacnet-who-has-device</t>
  </si>
  <si>
    <t>bacnet-who-has-event-enrollment</t>
  </si>
  <si>
    <t>bacnet-who-has-event-log</t>
  </si>
  <si>
    <t>bacnet-who-has-global-group</t>
  </si>
  <si>
    <t>bacnet-who-has-group</t>
  </si>
  <si>
    <t>bacnet-who-has-integer-value</t>
  </si>
  <si>
    <t>bacnet-who-has-large-analog-val</t>
  </si>
  <si>
    <t>bacnet-who-has-life-safety-pt</t>
  </si>
  <si>
    <t>bacnet-who-has-life-safety-zone</t>
  </si>
  <si>
    <t>bacnet-who-has-multi-state-in</t>
  </si>
  <si>
    <t>bacnet-who-has-multi-state-out</t>
  </si>
  <si>
    <t>bacnet-who-has-multi-state-val</t>
  </si>
  <si>
    <t>bacnet-who-has-network-security</t>
  </si>
  <si>
    <t>bacnet-who-has-notification-cls</t>
  </si>
  <si>
    <t>bacnet-who-has-octatestring-val</t>
  </si>
  <si>
    <t>bacnet-who-has-pulse-converter</t>
  </si>
  <si>
    <t>bacnet-who-has-schedule</t>
  </si>
  <si>
    <t>bacnet-who-has-structured-view</t>
  </si>
  <si>
    <t>bacnet-who-has-time-pattern-val</t>
  </si>
  <si>
    <t>bacnet-who-has-time-value</t>
  </si>
  <si>
    <t>bacnet-who-has-trend-log</t>
  </si>
  <si>
    <t>bacnet-who-has-trend-log-mul</t>
  </si>
  <si>
    <t>bacnet-who-is</t>
  </si>
  <si>
    <t>bacnet-who-is-router-to-network</t>
  </si>
  <si>
    <t>bacnet-write-prop-multiple</t>
  </si>
  <si>
    <t>bacnet-write-property</t>
  </si>
  <si>
    <t>bacula</t>
  </si>
  <si>
    <t>badongo</t>
  </si>
  <si>
    <t>badoo</t>
  </si>
  <si>
    <t>baidu-hi</t>
  </si>
  <si>
    <t>baidu-hi-audio-video</t>
  </si>
  <si>
    <t>baidu-hi-base</t>
  </si>
  <si>
    <t>baidu-hi-file-transfer</t>
  </si>
  <si>
    <t>baidu-hi-games</t>
  </si>
  <si>
    <t>baidu-ime</t>
  </si>
  <si>
    <t>baidu-webmessenger</t>
  </si>
  <si>
    <t>balbix</t>
  </si>
  <si>
    <t>balluff-optical-sensorapp</t>
  </si>
  <si>
    <t>bananatag</t>
  </si>
  <si>
    <t>baofeng</t>
  </si>
  <si>
    <t>barracuda-backup</t>
  </si>
  <si>
    <t>base-crm</t>
  </si>
  <si>
    <t>basecamp</t>
  </si>
  <si>
    <t>basecamp-base</t>
  </si>
  <si>
    <t>basecamp-downloading</t>
  </si>
  <si>
    <t>basecamp-uploading</t>
  </si>
  <si>
    <t>batchbook</t>
  </si>
  <si>
    <t>battle.net</t>
  </si>
  <si>
    <t>battlefield2</t>
  </si>
  <si>
    <t>baxter-sigma-xml</t>
  </si>
  <si>
    <t>bbc-iplayer</t>
  </si>
  <si>
    <t>bbc-streaming</t>
  </si>
  <si>
    <t>bbcp</t>
  </si>
  <si>
    <t>bbn-rcc-mon</t>
  </si>
  <si>
    <t>bbraun-dosetrac</t>
  </si>
  <si>
    <t>bbraun-space</t>
  </si>
  <si>
    <t>beaconmedaes-broadcast</t>
  </si>
  <si>
    <t>beampro-telepresence</t>
  </si>
  <si>
    <t>beamyourscreen</t>
  </si>
  <si>
    <t>beats-music</t>
  </si>
  <si>
    <t>beautiful</t>
  </si>
  <si>
    <t>beautiful-base</t>
  </si>
  <si>
    <t>beautiful-copy</t>
  </si>
  <si>
    <t>beautiful-delete</t>
  </si>
  <si>
    <t>beautiful-download</t>
  </si>
  <si>
    <t>beautiful-move</t>
  </si>
  <si>
    <t>beautiful-share</t>
  </si>
  <si>
    <t>beautiful-upload</t>
  </si>
  <si>
    <t>bebo</t>
  </si>
  <si>
    <t>bebo-base</t>
  </si>
  <si>
    <t>bebo-mail</t>
  </si>
  <si>
    <t>bebo-posting</t>
  </si>
  <si>
    <t>beckhoff-device-discovery</t>
  </si>
  <si>
    <t>beckman-coulter-proservice</t>
  </si>
  <si>
    <t>beijer-ix-hmi</t>
  </si>
  <si>
    <t>beinsync</t>
  </si>
  <si>
    <t>benchmark</t>
  </si>
  <si>
    <t>bet365</t>
  </si>
  <si>
    <t>betternetvpn</t>
  </si>
  <si>
    <t>between-messenger</t>
  </si>
  <si>
    <t>beyond-trust-remote-support</t>
  </si>
  <si>
    <t>bfcp</t>
  </si>
  <si>
    <t>bfd</t>
  </si>
  <si>
    <t>bgp</t>
  </si>
  <si>
    <t>big-brother</t>
  </si>
  <si>
    <t>bigbluebutton</t>
  </si>
  <si>
    <t>bigupload</t>
  </si>
  <si>
    <t>bime</t>
  </si>
  <si>
    <t>bing-ai</t>
  </si>
  <si>
    <t>bing-ai-base</t>
  </si>
  <si>
    <t>bing-ai-uploading</t>
  </si>
  <si>
    <t>bing-maps</t>
  </si>
  <si>
    <t>biofire-filmarray</t>
  </si>
  <si>
    <t>biomerieux-hostcom</t>
  </si>
  <si>
    <t>biomerieux-virtuo</t>
  </si>
  <si>
    <t>bit9-parity</t>
  </si>
  <si>
    <t>bitbucket</t>
  </si>
  <si>
    <t>bitbucket-atlassian-intel</t>
  </si>
  <si>
    <t>bitbucket-base</t>
  </si>
  <si>
    <t>bitbucket-uploading</t>
  </si>
  <si>
    <t>bitcasa</t>
  </si>
  <si>
    <t>bitcoin</t>
  </si>
  <si>
    <t>bitdefender</t>
  </si>
  <si>
    <t>bito</t>
  </si>
  <si>
    <t>bito-base</t>
  </si>
  <si>
    <t>bito-invite</t>
  </si>
  <si>
    <t>bito-share</t>
  </si>
  <si>
    <t>bitrix24</t>
  </si>
  <si>
    <t>bittorrent</t>
  </si>
  <si>
    <t>bittorrent-sync</t>
  </si>
  <si>
    <t>bkper</t>
  </si>
  <si>
    <t>blackberry</t>
  </si>
  <si>
    <t>blackboard</t>
  </si>
  <si>
    <t>blackboard-collaborate</t>
  </si>
  <si>
    <t>blancai-recruiter</t>
  </si>
  <si>
    <t>blancai-recruiter-base</t>
  </si>
  <si>
    <t>blancai-recruiter-delete</t>
  </si>
  <si>
    <t>blancai-recruiter-download</t>
  </si>
  <si>
    <t>blancai-recruiter-upload</t>
  </si>
  <si>
    <t>blin</t>
  </si>
  <si>
    <t>blind</t>
  </si>
  <si>
    <t>blog-posting</t>
  </si>
  <si>
    <t>blogger-blog-posting</t>
  </si>
  <si>
    <t>blokus</t>
  </si>
  <si>
    <t>blooket</t>
  </si>
  <si>
    <t>bloomberg-professional</t>
  </si>
  <si>
    <t>bluecoat-adn</t>
  </si>
  <si>
    <t>bluecoat-auth-agent</t>
  </si>
  <si>
    <t>bluejeans</t>
  </si>
  <si>
    <t>bluejeans-base</t>
  </si>
  <si>
    <t>bluejeans-downloading</t>
  </si>
  <si>
    <t>bluejeans-uploading</t>
  </si>
  <si>
    <t>bluexp</t>
  </si>
  <si>
    <t>bmc-bco-best1</t>
  </si>
  <si>
    <t>bna</t>
  </si>
  <si>
    <t>boldchat-logmein</t>
  </si>
  <si>
    <t>bomberclone</t>
  </si>
  <si>
    <t>bomgar</t>
  </si>
  <si>
    <t>bonpoo</t>
  </si>
  <si>
    <t>boomerang</t>
  </si>
  <si>
    <t>bosch-rcp-plus</t>
  </si>
  <si>
    <t>boxnet</t>
  </si>
  <si>
    <t>boxnet-base</t>
  </si>
  <si>
    <t>boxnet-consumer-access</t>
  </si>
  <si>
    <t>boxnet-copy</t>
  </si>
  <si>
    <t>boxnet-create</t>
  </si>
  <si>
    <t>boxnet-delete</t>
  </si>
  <si>
    <t>boxnet-downloading</t>
  </si>
  <si>
    <t>boxnet-editing</t>
  </si>
  <si>
    <t>boxnet-enterprise-access</t>
  </si>
  <si>
    <t>boxnet-move</t>
  </si>
  <si>
    <t>boxnet-sharing</t>
  </si>
  <si>
    <t>boxnet-unshare</t>
  </si>
  <si>
    <t>boxnet-uploading</t>
  </si>
  <si>
    <t>br-ansl</t>
  </si>
  <si>
    <t>br-ina</t>
  </si>
  <si>
    <t>br-sat-mon</t>
  </si>
  <si>
    <t>br-sdm</t>
  </si>
  <si>
    <t>brass</t>
  </si>
  <si>
    <t>brightcloud</t>
  </si>
  <si>
    <t>brightcove</t>
  </si>
  <si>
    <t>brightsign-media-player</t>
  </si>
  <si>
    <t>brighttalk</t>
  </si>
  <si>
    <t>browsec</t>
  </si>
  <si>
    <t>browserbase</t>
  </si>
  <si>
    <t>browserstack</t>
  </si>
  <si>
    <t>bubbly</t>
  </si>
  <si>
    <t>buddybuddy</t>
  </si>
  <si>
    <t>buddybuddy-base</t>
  </si>
  <si>
    <t>buddybuddy-file-transfer</t>
  </si>
  <si>
    <t>bugzilla</t>
  </si>
  <si>
    <t>buzzsaw</t>
  </si>
  <si>
    <t>bypass</t>
  </si>
  <si>
    <t>bypassthat</t>
  </si>
  <si>
    <t>bzflag</t>
  </si>
  <si>
    <t>ieee-c37.118-synchrophasor</t>
  </si>
  <si>
    <t>c37.118-cmd-frame-data-tx-off</t>
  </si>
  <si>
    <t>c37.118-cmd-frame-data-tx-on</t>
  </si>
  <si>
    <t>c37.118-cmd-frame-extended-frm</t>
  </si>
  <si>
    <t>c37.118-cmd-frame-send-cfg-1</t>
  </si>
  <si>
    <t>c37.118-cmd-frame-send-cfg-2</t>
  </si>
  <si>
    <t>c37.118-cmd-frame-send-hdr-frm</t>
  </si>
  <si>
    <t>c37.118-command-frame</t>
  </si>
  <si>
    <t>c37.118-configuration-frame-1</t>
  </si>
  <si>
    <t>c37.118-configuration-frame-2</t>
  </si>
  <si>
    <t>c37.118-data-frame</t>
  </si>
  <si>
    <t>c37.118-header-frame</t>
  </si>
  <si>
    <t>ieee-c37.118-synchrophasor-base</t>
  </si>
  <si>
    <t>c9-trader</t>
  </si>
  <si>
    <t>ca-mq-service</t>
  </si>
  <si>
    <t>ca-nimsoft-monitor</t>
  </si>
  <si>
    <t>ca-sdm</t>
  </si>
  <si>
    <t>cadwell-cadlink</t>
  </si>
  <si>
    <t>caihong</t>
  </si>
  <si>
    <t>cakehr</t>
  </si>
  <si>
    <t>calameo</t>
  </si>
  <si>
    <t>calendly</t>
  </si>
  <si>
    <t>call-of-duty</t>
  </si>
  <si>
    <t>callidus</t>
  </si>
  <si>
    <t>callpilot</t>
  </si>
  <si>
    <t>camfrog</t>
  </si>
  <si>
    <t>camo-proxy</t>
  </si>
  <si>
    <t>camos</t>
  </si>
  <si>
    <t>campfire</t>
  </si>
  <si>
    <t>canon-bjnp</t>
  </si>
  <si>
    <t>canva</t>
  </si>
  <si>
    <t>canva-base</t>
  </si>
  <si>
    <t>canva-downloading</t>
  </si>
  <si>
    <t>canva-magic-studio</t>
  </si>
  <si>
    <t>canva-magic-studio-download</t>
  </si>
  <si>
    <t>canva-magic-studio-post</t>
  </si>
  <si>
    <t>canva-text-to-image</t>
  </si>
  <si>
    <t>canva-uploading</t>
  </si>
  <si>
    <t>canvas</t>
  </si>
  <si>
    <t>capsule</t>
  </si>
  <si>
    <t>capsule-mdip-axon</t>
  </si>
  <si>
    <t>capsule-mdip-vpn</t>
  </si>
  <si>
    <t>capsule-neuron</t>
  </si>
  <si>
    <t>capwap</t>
  </si>
  <si>
    <t>carbonite</t>
  </si>
  <si>
    <t>carbonite-base</t>
  </si>
  <si>
    <t>carbonite-downloading</t>
  </si>
  <si>
    <t>carbonite-uploading</t>
  </si>
  <si>
    <t>cardinalhealth-wavemark</t>
  </si>
  <si>
    <t>carefx</t>
  </si>
  <si>
    <t>carestream</t>
  </si>
  <si>
    <t>cassandra</t>
  </si>
  <si>
    <t>catapult</t>
  </si>
  <si>
    <t>cbs-video</t>
  </si>
  <si>
    <t>cbt</t>
  </si>
  <si>
    <t>cc-link</t>
  </si>
  <si>
    <t>cddb</t>
  </si>
  <si>
    <t>cellcrypt</t>
  </si>
  <si>
    <t>celoxis</t>
  </si>
  <si>
    <t>centrak-star-heartbeat</t>
  </si>
  <si>
    <t>centreli</t>
  </si>
  <si>
    <t>centriccrm</t>
  </si>
  <si>
    <t>centurion</t>
  </si>
  <si>
    <t>cerner</t>
  </si>
  <si>
    <t>cerner-device-connectivity</t>
  </si>
  <si>
    <t>cerner-ibus-cas</t>
  </si>
  <si>
    <t>certegra-hub</t>
  </si>
  <si>
    <t>certeon-acelera</t>
  </si>
  <si>
    <t>certify</t>
  </si>
  <si>
    <t>cftp</t>
  </si>
  <si>
    <t>cgi-irc</t>
  </si>
  <si>
    <t>cgiproxy</t>
  </si>
  <si>
    <t>channel4</t>
  </si>
  <si>
    <t>chaos</t>
  </si>
  <si>
    <t>character-ai</t>
  </si>
  <si>
    <t>character-ai-base</t>
  </si>
  <si>
    <t>character-ai-posting</t>
  </si>
  <si>
    <t>character-ai-uploading</t>
  </si>
  <si>
    <t>chargen</t>
  </si>
  <si>
    <t>chatango</t>
  </si>
  <si>
    <t>chatbot</t>
  </si>
  <si>
    <t>chatbot-base</t>
  </si>
  <si>
    <t>chatbot-copy</t>
  </si>
  <si>
    <t>chatbot-create</t>
  </si>
  <si>
    <t>chatbot-delete</t>
  </si>
  <si>
    <t>chatbot-download</t>
  </si>
  <si>
    <t>chatbot-edit</t>
  </si>
  <si>
    <t>chatbot-post</t>
  </si>
  <si>
    <t>chatbot-upload</t>
  </si>
  <si>
    <t>chaton</t>
  </si>
  <si>
    <t>chatroulette</t>
  </si>
  <si>
    <t>chatsonic</t>
  </si>
  <si>
    <t>checkmarket</t>
  </si>
  <si>
    <t>checkmarket-base</t>
  </si>
  <si>
    <t>checkmarket-uploading</t>
  </si>
  <si>
    <t>checkmk</t>
  </si>
  <si>
    <t>checkpoint-client-auth</t>
  </si>
  <si>
    <t>checkpoint-cpd</t>
  </si>
  <si>
    <t>checkpoint-cpmi</t>
  </si>
  <si>
    <t>checkpoint-logging</t>
  </si>
  <si>
    <t>checkpoint-rdp</t>
  </si>
  <si>
    <t>checkpoint-vpn</t>
  </si>
  <si>
    <t>chikka-messenger</t>
  </si>
  <si>
    <t>chinaren</t>
  </si>
  <si>
    <t>chinaren-apps</t>
  </si>
  <si>
    <t>chinaren-base</t>
  </si>
  <si>
    <t>chinaren-chat</t>
  </si>
  <si>
    <t>chinaren-mail</t>
  </si>
  <si>
    <t>chinaren-posting</t>
  </si>
  <si>
    <t>chisel</t>
  </si>
  <si>
    <t>chrome-remote-desktop</t>
  </si>
  <si>
    <t>cinemagram</t>
  </si>
  <si>
    <t>cip-ethernet-ip</t>
  </si>
  <si>
    <t>cip-ethernet-ip-base</t>
  </si>
  <si>
    <t>cip-ethernet-ip-changed-prop</t>
  </si>
  <si>
    <t>cip-ethernet-ip-disable-io</t>
  </si>
  <si>
    <t>cip-ethernet-ip-disable-sfc</t>
  </si>
  <si>
    <t>cip-ethernet-ip-download</t>
  </si>
  <si>
    <t>cip-ethernet-ip-enable-io</t>
  </si>
  <si>
    <t>cip-ethernet-ip-enable-sfc</t>
  </si>
  <si>
    <t>cip-ethernet-ip-list-identity</t>
  </si>
  <si>
    <t>cip-ethernet-ip-misc</t>
  </si>
  <si>
    <t>cip-ethernet-ip-offline</t>
  </si>
  <si>
    <t>cip-ethernet-ip-online</t>
  </si>
  <si>
    <t>cip-ethernet-ip-prg-mode</t>
  </si>
  <si>
    <t>cip-ethernet-ip-read-mod-write</t>
  </si>
  <si>
    <t>cip-ethernet-ip-read-tag</t>
  </si>
  <si>
    <t>cip-ethernet-ip-read-tag-frag</t>
  </si>
  <si>
    <t>cip-ethernet-ip-reg-session</t>
  </si>
  <si>
    <t>cip-ethernet-ip-rename</t>
  </si>
  <si>
    <t>cip-ethernet-ip-run</t>
  </si>
  <si>
    <t>cip-ethernet-ip-run-mode</t>
  </si>
  <si>
    <t>cip-ethernet-ip-send-rr-data</t>
  </si>
  <si>
    <t>cip-ethernet-ip-send-unit-data</t>
  </si>
  <si>
    <t>cip-ethernet-ip-stop</t>
  </si>
  <si>
    <t>cip-ethernet-ip-test-mode</t>
  </si>
  <si>
    <t>cip-ethernet-ip-upload</t>
  </si>
  <si>
    <t>cip-ethernet-ip-write-tag</t>
  </si>
  <si>
    <t>cip-ethernet-ip-write-tag-frag</t>
  </si>
  <si>
    <t>pccc-cip</t>
  </si>
  <si>
    <t>pccc-cip-apply-port-config</t>
  </si>
  <si>
    <t>pccc-cip-change-mode</t>
  </si>
  <si>
    <t>pccc-cip-diag-status</t>
  </si>
  <si>
    <t>pccc-cip-download-completed</t>
  </si>
  <si>
    <t>pccc-cip-echo</t>
  </si>
  <si>
    <t>pccc-cip-get-edit-res</t>
  </si>
  <si>
    <t>pccc-cip-prot-typed-log-read</t>
  </si>
  <si>
    <t>pccc-cip-prot-typed-log-write</t>
  </si>
  <si>
    <t>pccc-cip-ret-edit-res</t>
  </si>
  <si>
    <t>circumventor</t>
  </si>
  <si>
    <t>cisco-drp</t>
  </si>
  <si>
    <t>cisco-nac</t>
  </si>
  <si>
    <t>cisco-rtmt</t>
  </si>
  <si>
    <t>cisco-spark</t>
  </si>
  <si>
    <t>cisco-spark-audio-video</t>
  </si>
  <si>
    <t>cisco-spark-base</t>
  </si>
  <si>
    <t>cisco-spark-file-transfer</t>
  </si>
  <si>
    <t>cisco-sxp</t>
  </si>
  <si>
    <t>cisco-umbrella-dnscrypt</t>
  </si>
  <si>
    <t>cisco-viptela-ipsec-esp</t>
  </si>
  <si>
    <t>cisco-wlc-mobility</t>
  </si>
  <si>
    <t>cisco-wlc-rrm</t>
  </si>
  <si>
    <t>ciscovpn</t>
  </si>
  <si>
    <t>citect-scada</t>
  </si>
  <si>
    <t>citrix</t>
  </si>
  <si>
    <t>citrix-director</t>
  </si>
  <si>
    <t>citrix-jedi</t>
  </si>
  <si>
    <t>citrix-license-server</t>
  </si>
  <si>
    <t>citrix-provisioning</t>
  </si>
  <si>
    <t>citrix-xenmobile</t>
  </si>
  <si>
    <t>claid</t>
  </si>
  <si>
    <t>claid-base</t>
  </si>
  <si>
    <t>claid-download</t>
  </si>
  <si>
    <t>claid-upload</t>
  </si>
  <si>
    <t>clarizen</t>
  </si>
  <si>
    <t>clash-of-clans</t>
  </si>
  <si>
    <t>classdojo</t>
  </si>
  <si>
    <t>classin</t>
  </si>
  <si>
    <t>classmates</t>
  </si>
  <si>
    <t>claude</t>
  </si>
  <si>
    <t>claude-base</t>
  </si>
  <si>
    <t>claude-delete</t>
  </si>
  <si>
    <t>claude-edit</t>
  </si>
  <si>
    <t>claude-post</t>
  </si>
  <si>
    <t>claude-upload</t>
  </si>
  <si>
    <t>clearslide</t>
  </si>
  <si>
    <t>clearspace</t>
  </si>
  <si>
    <t>clicktools</t>
  </si>
  <si>
    <t>clickview</t>
  </si>
  <si>
    <t>clip2net</t>
  </si>
  <si>
    <t>clockwise</t>
  </si>
  <si>
    <t>clockwise-base</t>
  </si>
  <si>
    <t>clockwise-create</t>
  </si>
  <si>
    <t>clockwise-delete</t>
  </si>
  <si>
    <t>clockwise-edit</t>
  </si>
  <si>
    <t>clockwise-invite</t>
  </si>
  <si>
    <t>clockwise-post</t>
  </si>
  <si>
    <t>close.io</t>
  </si>
  <si>
    <t>cloud9</t>
  </si>
  <si>
    <t>cloudapp</t>
  </si>
  <si>
    <t>cloudapp-base</t>
  </si>
  <si>
    <t>cloudapp-uploading</t>
  </si>
  <si>
    <t>cloudcherry</t>
  </si>
  <si>
    <t>cloudflare-warp</t>
  </si>
  <si>
    <t>cloudforge</t>
  </si>
  <si>
    <t>cloudforge-base</t>
  </si>
  <si>
    <t>cloudforge-uploading</t>
  </si>
  <si>
    <t>cloudinary</t>
  </si>
  <si>
    <t>cloudinary-base</t>
  </si>
  <si>
    <t>cloudinary-uploading</t>
  </si>
  <si>
    <t>cloudmark-desktop</t>
  </si>
  <si>
    <t>cloudme</t>
  </si>
  <si>
    <t>cloudon</t>
  </si>
  <si>
    <t>cloudshare</t>
  </si>
  <si>
    <t>cloudsigma</t>
  </si>
  <si>
    <t>cloudup</t>
  </si>
  <si>
    <t>clubbox</t>
  </si>
  <si>
    <t>clubcooee</t>
  </si>
  <si>
    <t>clubhouse</t>
  </si>
  <si>
    <t>cn-ip</t>
  </si>
  <si>
    <t>cn-ip-acknowledge</t>
  </si>
  <si>
    <t>cn-ip-base</t>
  </si>
  <si>
    <t>cn-ip-channel-membership</t>
  </si>
  <si>
    <t>cn-ip-channel-membership-req</t>
  </si>
  <si>
    <t>cn-ip-channel-routing</t>
  </si>
  <si>
    <t>cn-ip-channel-routing-req</t>
  </si>
  <si>
    <t>cn-ip-data-packet</t>
  </si>
  <si>
    <t>cn-ip-device-config-req</t>
  </si>
  <si>
    <t>cn-ip-device-configuration</t>
  </si>
  <si>
    <t>cn-ip-device-registration</t>
  </si>
  <si>
    <t>cn-ip-heartbeat-req</t>
  </si>
  <si>
    <t>cn-ip-heartbeat-rsp</t>
  </si>
  <si>
    <t>cn-ip-segment</t>
  </si>
  <si>
    <t>cn-ip-send-list</t>
  </si>
  <si>
    <t>cn-ip-send-list-req</t>
  </si>
  <si>
    <t>cnn-video</t>
  </si>
  <si>
    <t>coap</t>
  </si>
  <si>
    <t>coap-base</t>
  </si>
  <si>
    <t>coap-delete-request</t>
  </si>
  <si>
    <t>coap-get-request</t>
  </si>
  <si>
    <t>coap-post-request</t>
  </si>
  <si>
    <t>coap-put-request</t>
  </si>
  <si>
    <t>cobas-link</t>
  </si>
  <si>
    <t>cochat</t>
  </si>
  <si>
    <t>codegen</t>
  </si>
  <si>
    <t>codeium</t>
  </si>
  <si>
    <t>codesys-gateway</t>
  </si>
  <si>
    <t>codesys-runtime</t>
  </si>
  <si>
    <t>codium-ai</t>
  </si>
  <si>
    <t>cognex-insight-discovery</t>
  </si>
  <si>
    <t>cognex-insight-explorer</t>
  </si>
  <si>
    <t>cohere.ai</t>
  </si>
  <si>
    <t>cohere.ai-base</t>
  </si>
  <si>
    <t>cohere.ai-delete</t>
  </si>
  <si>
    <t>cohere.ai-upload</t>
  </si>
  <si>
    <t>cohesity</t>
  </si>
  <si>
    <t>coinbase</t>
  </si>
  <si>
    <t>coinhave</t>
  </si>
  <si>
    <t>coinhive</t>
  </si>
  <si>
    <t>coinimp</t>
  </si>
  <si>
    <t>coinnebula</t>
  </si>
  <si>
    <t>collectd</t>
  </si>
  <si>
    <t>comcast-webmail</t>
  </si>
  <si>
    <t>commvault</t>
  </si>
  <si>
    <t>comodo-itsm</t>
  </si>
  <si>
    <t>compaq-peer</t>
  </si>
  <si>
    <t>compass</t>
  </si>
  <si>
    <t>computrace</t>
  </si>
  <si>
    <t>compx-lockview</t>
  </si>
  <si>
    <t>concur</t>
  </si>
  <si>
    <t>concur-base</t>
  </si>
  <si>
    <t>concur-downloading</t>
  </si>
  <si>
    <t>concur-editing</t>
  </si>
  <si>
    <t>concur-uploading</t>
  </si>
  <si>
    <t>condor</t>
  </si>
  <si>
    <t>confluence</t>
  </si>
  <si>
    <t>confluence-atlassian-intel</t>
  </si>
  <si>
    <t>confluence-base</t>
  </si>
  <si>
    <t>confluence-downloading</t>
  </si>
  <si>
    <t>confluence-editing</t>
  </si>
  <si>
    <t>confluence-posting</t>
  </si>
  <si>
    <t>confluence-sharing</t>
  </si>
  <si>
    <t>confluence-uploading</t>
  </si>
  <si>
    <t>confluent</t>
  </si>
  <si>
    <t>constant-contact</t>
  </si>
  <si>
    <t>continue</t>
  </si>
  <si>
    <t>control-m</t>
  </si>
  <si>
    <t>controledge-builder</t>
  </si>
  <si>
    <t>controledge-builder-discovery</t>
  </si>
  <si>
    <t>convo</t>
  </si>
  <si>
    <t>convo-base</t>
  </si>
  <si>
    <t>convo-chat</t>
  </si>
  <si>
    <t>convo-uploading</t>
  </si>
  <si>
    <t>convoq</t>
  </si>
  <si>
    <t>conx-meeting</t>
  </si>
  <si>
    <t>cooltalk</t>
  </si>
  <si>
    <t>copy.ai</t>
  </si>
  <si>
    <t>copy.ai-base</t>
  </si>
  <si>
    <t>copy.ai-copy</t>
  </si>
  <si>
    <t>copy.ai-create</t>
  </si>
  <si>
    <t>copy.ai-delete</t>
  </si>
  <si>
    <t>copy.ai-edit</t>
  </si>
  <si>
    <t>copy.ai-move</t>
  </si>
  <si>
    <t>copy.ai-post</t>
  </si>
  <si>
    <t>copy.ai-share</t>
  </si>
  <si>
    <t>copysmith</t>
  </si>
  <si>
    <t>coralcdn-user</t>
  </si>
  <si>
    <t>corba</t>
  </si>
  <si>
    <t>cortex-xdr</t>
  </si>
  <si>
    <t>cortex-xdr-agent-scan</t>
  </si>
  <si>
    <t>cotap</t>
  </si>
  <si>
    <t>cotp</t>
  </si>
  <si>
    <t>couchbase-server</t>
  </si>
  <si>
    <t>coveo</t>
  </si>
  <si>
    <t>coveo-base</t>
  </si>
  <si>
    <t>coveo-delete</t>
  </si>
  <si>
    <t>coveo-download</t>
  </si>
  <si>
    <t>coveo-logout</t>
  </si>
  <si>
    <t>coveo-share</t>
  </si>
  <si>
    <t>coveo-upload</t>
  </si>
  <si>
    <t>coverity</t>
  </si>
  <si>
    <t>cox-webmail</t>
  </si>
  <si>
    <t>cphb</t>
  </si>
  <si>
    <t>cpnx</t>
  </si>
  <si>
    <t>cpolar</t>
  </si>
  <si>
    <t>cpq-wbem</t>
  </si>
  <si>
    <t>crashplan</t>
  </si>
  <si>
    <t>crave</t>
  </si>
  <si>
    <t>creo-model-manager</t>
  </si>
  <si>
    <t>crestron-cip</t>
  </si>
  <si>
    <t>crewai</t>
  </si>
  <si>
    <t>crossloop</t>
  </si>
  <si>
    <t>crowdsignal</t>
  </si>
  <si>
    <t>crowdsignal-base</t>
  </si>
  <si>
    <t>crowdsignal-uploading</t>
  </si>
  <si>
    <t>crowdstrike</t>
  </si>
  <si>
    <t>crtp</t>
  </si>
  <si>
    <t>crucible</t>
  </si>
  <si>
    <t>crudp</t>
  </si>
  <si>
    <t>crypto-loot</t>
  </si>
  <si>
    <t>cryptocat</t>
  </si>
  <si>
    <t>ctc-binary-protocol</t>
  </si>
  <si>
    <t>cti-camp</t>
  </si>
  <si>
    <t>cti-camp-base</t>
  </si>
  <si>
    <t>cti-camp-command-error</t>
  </si>
  <si>
    <t>cti-camp-memory-exchange</t>
  </si>
  <si>
    <t>cti-camp-protocol-error</t>
  </si>
  <si>
    <t>cti-camp-read-data</t>
  </si>
  <si>
    <t>cti-camp-task-code-message</t>
  </si>
  <si>
    <t>cti-camp-write-data</t>
  </si>
  <si>
    <t>cubby</t>
  </si>
  <si>
    <t>cubrid</t>
  </si>
  <si>
    <t>cups</t>
  </si>
  <si>
    <t>cvs</t>
  </si>
  <si>
    <t>cvsup</t>
  </si>
  <si>
    <t>cyber-ark-vault</t>
  </si>
  <si>
    <t>cyberghost-vpn</t>
  </si>
  <si>
    <t>cygnet-scada</t>
  </si>
  <si>
    <t>cylance</t>
  </si>
  <si>
    <t>cyph</t>
  </si>
  <si>
    <t>cyph-audio-video</t>
  </si>
  <si>
    <t>cyph-base</t>
  </si>
  <si>
    <t>cyph-file-transfer</t>
  </si>
  <si>
    <t>cyworld</t>
  </si>
  <si>
    <t>d2d-data-transfer</t>
  </si>
  <si>
    <t>daap</t>
  </si>
  <si>
    <t>dabbledb</t>
  </si>
  <si>
    <t>dahua-p2p</t>
  </si>
  <si>
    <t>dailymotion</t>
  </si>
  <si>
    <t>dameware-mini-remote</t>
  </si>
  <si>
    <t>dapulse</t>
  </si>
  <si>
    <t>data-bin</t>
  </si>
  <si>
    <t>datadog</t>
  </si>
  <si>
    <t>datagame</t>
  </si>
  <si>
    <t>datagame-base</t>
  </si>
  <si>
    <t>datagame-uploading</t>
  </si>
  <si>
    <t>datto-backupify</t>
  </si>
  <si>
    <t>daum</t>
  </si>
  <si>
    <t>daum-blog-posting</t>
  </si>
  <si>
    <t>daum-cafe-posting</t>
  </si>
  <si>
    <t>daum-cloud</t>
  </si>
  <si>
    <t>daum-mail</t>
  </si>
  <si>
    <t>daum-mypeople</t>
  </si>
  <si>
    <t>daum-touch</t>
  </si>
  <si>
    <t>daum-tvpot</t>
  </si>
  <si>
    <t>daytime</t>
  </si>
  <si>
    <t>dazhihui</t>
  </si>
  <si>
    <t>db2</t>
  </si>
  <si>
    <t>dc-universe-online</t>
  </si>
  <si>
    <t>dcc-antispam</t>
  </si>
  <si>
    <t>dccp</t>
  </si>
  <si>
    <t>dcinside</t>
  </si>
  <si>
    <t>dcinside-base</t>
  </si>
  <si>
    <t>dcinside-posting</t>
  </si>
  <si>
    <t>dclink</t>
  </si>
  <si>
    <t>dcn-meas</t>
  </si>
  <si>
    <t>ddp</t>
  </si>
  <si>
    <t>ddx</t>
  </si>
  <si>
    <t>dealio-toolbar</t>
  </si>
  <si>
    <t>deepl</t>
  </si>
  <si>
    <t>deepl-base</t>
  </si>
  <si>
    <t>deepl-translator</t>
  </si>
  <si>
    <t>deepl-translator-delete</t>
  </si>
  <si>
    <t>deepl-translator-download</t>
  </si>
  <si>
    <t>deepl-translator-edit</t>
  </si>
  <si>
    <t>deepl-translator-upload</t>
  </si>
  <si>
    <t>deepl-write</t>
  </si>
  <si>
    <t>deeplink-cloud</t>
  </si>
  <si>
    <t>deepminer</t>
  </si>
  <si>
    <t>deepseek-api</t>
  </si>
  <si>
    <t>deepseek-chat</t>
  </si>
  <si>
    <t>deepseek-platform</t>
  </si>
  <si>
    <t>deezer</t>
  </si>
  <si>
    <t>dell-drac</t>
  </si>
  <si>
    <t>dell-update</t>
  </si>
  <si>
    <t>dell-wyse-device-manager</t>
  </si>
  <si>
    <t>delta-dcisoft-discovery</t>
  </si>
  <si>
    <t>delta-hmi</t>
  </si>
  <si>
    <t>delta-hmi-discovery</t>
  </si>
  <si>
    <t>demonsaw</t>
  </si>
  <si>
    <t>depositfiles</t>
  </si>
  <si>
    <t>deskmetrics</t>
  </si>
  <si>
    <t>desknets</t>
  </si>
  <si>
    <t>deskshare</t>
  </si>
  <si>
    <t>desktop-central</t>
  </si>
  <si>
    <t>desktoptwo</t>
  </si>
  <si>
    <t>desoutter-cvi</t>
  </si>
  <si>
    <t>df1</t>
  </si>
  <si>
    <t>df1-base</t>
  </si>
  <si>
    <t>df1-bit-write</t>
  </si>
  <si>
    <t>df1-close-file</t>
  </si>
  <si>
    <t>df1-diagnostic-status</t>
  </si>
  <si>
    <t>df1-disable-forces</t>
  </si>
  <si>
    <t>df1-disable-outputs</t>
  </si>
  <si>
    <t>df1-download-all-request</t>
  </si>
  <si>
    <t>df1-download-completed</t>
  </si>
  <si>
    <t>df1-download-request</t>
  </si>
  <si>
    <t>df1-echo</t>
  </si>
  <si>
    <t>df1-enable-outputs</t>
  </si>
  <si>
    <t>df1-enable-plc-scanning</t>
  </si>
  <si>
    <t>df1-enter-download-mode</t>
  </si>
  <si>
    <t>df1-enter-upload-mode</t>
  </si>
  <si>
    <t>df1-exit-download-upload-mode</t>
  </si>
  <si>
    <t>df1-file-read</t>
  </si>
  <si>
    <t>df1-file-write</t>
  </si>
  <si>
    <t>df1-initialize-memory</t>
  </si>
  <si>
    <t>df1-modify-plc2-compati-file</t>
  </si>
  <si>
    <t>df1-open-file</t>
  </si>
  <si>
    <t>df1-physical-read-plc-3</t>
  </si>
  <si>
    <t>df1-physical-write-plc-3</t>
  </si>
  <si>
    <t>df1-pro-typed-read-3addr</t>
  </si>
  <si>
    <t>df1-pro-typed-write-3addr</t>
  </si>
  <si>
    <t>df1-protected-typed-file-read</t>
  </si>
  <si>
    <t>df1-protected-typed-file-write</t>
  </si>
  <si>
    <t>df1-read-bytes-physical</t>
  </si>
  <si>
    <t>df1-read-diagnostic-counters</t>
  </si>
  <si>
    <t>df1-read-link-parameters</t>
  </si>
  <si>
    <t>df1-read-modify-write</t>
  </si>
  <si>
    <t>df1-read-modify-write-n</t>
  </si>
  <si>
    <t>df1-read-section-size</t>
  </si>
  <si>
    <t>df1-reset-diagnostic-counters</t>
  </si>
  <si>
    <t>df1-restart-request</t>
  </si>
  <si>
    <t>df1-set-cpu-mode</t>
  </si>
  <si>
    <t>df1-set-data-table-size</t>
  </si>
  <si>
    <t>df1-set-enqs</t>
  </si>
  <si>
    <t>df1-set-link-parameters</t>
  </si>
  <si>
    <t>df1-set-naks</t>
  </si>
  <si>
    <t>df1-set-timeout</t>
  </si>
  <si>
    <t>df1-set-variables</t>
  </si>
  <si>
    <t>df1-shutdown</t>
  </si>
  <si>
    <t>df1-typed-read</t>
  </si>
  <si>
    <t>df1-typed-write</t>
  </si>
  <si>
    <t>df1-upload</t>
  </si>
  <si>
    <t>df1-upload-all-request</t>
  </si>
  <si>
    <t>df1-upload-completed</t>
  </si>
  <si>
    <t>df1-word-range-read</t>
  </si>
  <si>
    <t>df1-word-range-write</t>
  </si>
  <si>
    <t>df1-write-bytes-physical</t>
  </si>
  <si>
    <t>dfs</t>
  </si>
  <si>
    <t>dgp</t>
  </si>
  <si>
    <t>dhcp</t>
  </si>
  <si>
    <t>dhcpv6</t>
  </si>
  <si>
    <t>dhl-easylog</t>
  </si>
  <si>
    <t>dialpad</t>
  </si>
  <si>
    <t>diameter</t>
  </si>
  <si>
    <t>diameter-base</t>
  </si>
  <si>
    <t>diameter-over-sctp</t>
  </si>
  <si>
    <t>dicom</t>
  </si>
  <si>
    <t>digg-posting</t>
  </si>
  <si>
    <t>diino</t>
  </si>
  <si>
    <t>dimdim</t>
  </si>
  <si>
    <t>dingtalk</t>
  </si>
  <si>
    <t>dingtalk-base</t>
  </si>
  <si>
    <t>dingtalk-file-transfer</t>
  </si>
  <si>
    <t>diodeo</t>
  </si>
  <si>
    <t>direct-connect</t>
  </si>
  <si>
    <t>directv</t>
  </si>
  <si>
    <t>ieee-1278-dis</t>
  </si>
  <si>
    <t>dis-receiver</t>
  </si>
  <si>
    <t>dis-signal</t>
  </si>
  <si>
    <t>dis-signal-afiwc-iads-comm-link</t>
  </si>
  <si>
    <t>dis-signal-asterix</t>
  </si>
  <si>
    <t>dis-signal-cursor-on-target</t>
  </si>
  <si>
    <t>dis-signal-enhanced-sincgars</t>
  </si>
  <si>
    <t>dis-signal-f22-ifdl</t>
  </si>
  <si>
    <t>dis-signal-f35-madl</t>
  </si>
  <si>
    <t>dis-signal-l-band-satcom</t>
  </si>
  <si>
    <t>dis-signal-link-16-edr</t>
  </si>
  <si>
    <t>dis-signal-link-16-std-fmt</t>
  </si>
  <si>
    <t>dis-signal-link-22</t>
  </si>
  <si>
    <t>dis-signal-net-data-load</t>
  </si>
  <si>
    <t>dis-signal-tsaf-comm-link</t>
  </si>
  <si>
    <t>dis-transmitter</t>
  </si>
  <si>
    <t>dis-transmitter-data-link</t>
  </si>
  <si>
    <t>dis-transmitter-dme</t>
  </si>
  <si>
    <t>dis-transmitter-eplrs-sadl-trm</t>
  </si>
  <si>
    <t>dis-transmitter-f22-ifdl</t>
  </si>
  <si>
    <t>dis-transmitter-f35-madl</t>
  </si>
  <si>
    <t>dis-transmitter-gps</t>
  </si>
  <si>
    <t>dis-transmitter-ibs-terminal</t>
  </si>
  <si>
    <t>dis-transmitter-ils-glideslope</t>
  </si>
  <si>
    <t>dis-transmitter-ils-imb</t>
  </si>
  <si>
    <t>dis-transmitter-ils-localizer</t>
  </si>
  <si>
    <t>dis-transmitter-ils-middle-mrkr</t>
  </si>
  <si>
    <t>dis-transmitter-ils-outer-mrkr</t>
  </si>
  <si>
    <t>dis-transmitter-ils-receiver</t>
  </si>
  <si>
    <t>dis-transmitter-l-band-satcom</t>
  </si>
  <si>
    <t>dis-transmitter-link-11-term</t>
  </si>
  <si>
    <t>dis-transmitter-link-11b-term</t>
  </si>
  <si>
    <t>dis-transmitter-link-16-term</t>
  </si>
  <si>
    <t>dis-transmitter-ndb-dme</t>
  </si>
  <si>
    <t>dis-transmitter-ndb-receiver</t>
  </si>
  <si>
    <t>dis-transmitter-ndb-trans</t>
  </si>
  <si>
    <t>dis-transmitter-other</t>
  </si>
  <si>
    <t>dis-transmitter-sincgars-term</t>
  </si>
  <si>
    <t>dis-transmitter-tacan-receiver</t>
  </si>
  <si>
    <t>dis-transmitter-tacan-trans</t>
  </si>
  <si>
    <t>dis-transmitter-tacan-trans-rcv</t>
  </si>
  <si>
    <t>dis-transmitter-voice</t>
  </si>
  <si>
    <t>dis-transmitter-voice-data-link</t>
  </si>
  <si>
    <t>dis-transmitter-vor-dme</t>
  </si>
  <si>
    <t>dis-transmitter-vor-ils-rcvr</t>
  </si>
  <si>
    <t>dis-transmitter-vor-trans</t>
  </si>
  <si>
    <t>dis-transmitter-vortac-trans</t>
  </si>
  <si>
    <t>ieee-1278-dis-base</t>
  </si>
  <si>
    <t>discard</t>
  </si>
  <si>
    <t>disco</t>
  </si>
  <si>
    <t>discord</t>
  </si>
  <si>
    <t>disneyplus</t>
  </si>
  <si>
    <t>disqus</t>
  </si>
  <si>
    <t>distcc</t>
  </si>
  <si>
    <t>divshare</t>
  </si>
  <si>
    <t>dl-free</t>
  </si>
  <si>
    <t>dlms</t>
  </si>
  <si>
    <t>dlms-base</t>
  </si>
  <si>
    <t>dlms-get-request</t>
  </si>
  <si>
    <t>dlms-get-response</t>
  </si>
  <si>
    <t>dlms-init-req-high-level-auth</t>
  </si>
  <si>
    <t>dlms-init-req-low-level-auth</t>
  </si>
  <si>
    <t>dlms-init-req-no-auth</t>
  </si>
  <si>
    <t>dlms-init-response</t>
  </si>
  <si>
    <t>dlms-set-request</t>
  </si>
  <si>
    <t>dlms-set-response</t>
  </si>
  <si>
    <t>dnf</t>
  </si>
  <si>
    <t>dnp3</t>
  </si>
  <si>
    <t>dnp3-abort-file</t>
  </si>
  <si>
    <t>dnp3-assign-class</t>
  </si>
  <si>
    <t>dnp3-authenticate-file</t>
  </si>
  <si>
    <t>dnp3-base</t>
  </si>
  <si>
    <t>dnp3-close-file</t>
  </si>
  <si>
    <t>dnp3-cold-restart</t>
  </si>
  <si>
    <t>dnp3-confirm</t>
  </si>
  <si>
    <t>dnp3-delay-measurement</t>
  </si>
  <si>
    <t>dnp3-delete-file</t>
  </si>
  <si>
    <t>dnp3-direct-operate</t>
  </si>
  <si>
    <t>dnp3-direct-operate-no-resp</t>
  </si>
  <si>
    <t>dnp3-disable-unsolicited</t>
  </si>
  <si>
    <t>dnp3-enable-unsolicited</t>
  </si>
  <si>
    <t>dnp3-freeze</t>
  </si>
  <si>
    <t>dnp3-freeze-at-time</t>
  </si>
  <si>
    <t>dnp3-freeze-at-time-no-resp</t>
  </si>
  <si>
    <t>dnp3-freeze-clear</t>
  </si>
  <si>
    <t>dnp3-freeze-clear-no-resp</t>
  </si>
  <si>
    <t>dnp3-freeze-no-resp</t>
  </si>
  <si>
    <t>dnp3-get-file-information</t>
  </si>
  <si>
    <t>dnp3-initialize-application</t>
  </si>
  <si>
    <t>dnp3-initialize-data</t>
  </si>
  <si>
    <t>dnp3-open-file</t>
  </si>
  <si>
    <t>dnp3-operate</t>
  </si>
  <si>
    <t>dnp3-read</t>
  </si>
  <si>
    <t>dnp3-record-current-time</t>
  </si>
  <si>
    <t>dnp3-save-configuration</t>
  </si>
  <si>
    <t>dnp3-select</t>
  </si>
  <si>
    <t>dnp3-start-application</t>
  </si>
  <si>
    <t>dnp3-stop-application</t>
  </si>
  <si>
    <t>dnp3-unsolicited-message</t>
  </si>
  <si>
    <t>dnp3-warm-restart</t>
  </si>
  <si>
    <t>dnp3-write</t>
  </si>
  <si>
    <t>dns</t>
  </si>
  <si>
    <t>dns-base</t>
  </si>
  <si>
    <t>dns-non-rfc</t>
  </si>
  <si>
    <t>dns-over-https</t>
  </si>
  <si>
    <t>dns-over-tls</t>
  </si>
  <si>
    <t>dnscrypt</t>
  </si>
  <si>
    <t>dobimigrate</t>
  </si>
  <si>
    <t>dochub</t>
  </si>
  <si>
    <t>dochub-base</t>
  </si>
  <si>
    <t>dochub-uploading</t>
  </si>
  <si>
    <t>docsend</t>
  </si>
  <si>
    <t>docstoc</t>
  </si>
  <si>
    <t>docstoc-base</t>
  </si>
  <si>
    <t>docstoc-uploading</t>
  </si>
  <si>
    <t>docusign</t>
  </si>
  <si>
    <t>docusign-base</t>
  </si>
  <si>
    <t>docusign-consumer-access</t>
  </si>
  <si>
    <t>docusign-create</t>
  </si>
  <si>
    <t>docusign-delete</t>
  </si>
  <si>
    <t>docusign-downloading</t>
  </si>
  <si>
    <t>docusign-editing</t>
  </si>
  <si>
    <t>docusign-enterprise-access</t>
  </si>
  <si>
    <t>docusign-uploading</t>
  </si>
  <si>
    <t>docuware</t>
  </si>
  <si>
    <t>dontcensorme</t>
  </si>
  <si>
    <t>doof</t>
  </si>
  <si>
    <t>doshow</t>
  </si>
  <si>
    <t>dostupest</t>
  </si>
  <si>
    <t>dotmac</t>
  </si>
  <si>
    <t>dotvpn</t>
  </si>
  <si>
    <t>double-take-availability</t>
  </si>
  <si>
    <t>draeger-pm</t>
  </si>
  <si>
    <t>draugiem</t>
  </si>
  <si>
    <t>draw.io</t>
  </si>
  <si>
    <t>draw.io-base</t>
  </si>
  <si>
    <t>draw.io-cloud</t>
  </si>
  <si>
    <t>drda</t>
  </si>
  <si>
    <t>drivehq</t>
  </si>
  <si>
    <t>droidvpn</t>
  </si>
  <si>
    <t>drop.io</t>
  </si>
  <si>
    <t>dropboks</t>
  </si>
  <si>
    <t>dropbox</t>
  </si>
  <si>
    <t>dropbox-admin-console</t>
  </si>
  <si>
    <t>dropbox-admin-console-delete</t>
  </si>
  <si>
    <t>dropbox-base</t>
  </si>
  <si>
    <t>dropbox-delete</t>
  </si>
  <si>
    <t>dropbox-downloading</t>
  </si>
  <si>
    <t>dropbox-editing</t>
  </si>
  <si>
    <t>dropbox-invite</t>
  </si>
  <si>
    <t>dropbox-lansync-discovery</t>
  </si>
  <si>
    <t>dropbox-paper</t>
  </si>
  <si>
    <t>dropbox-personal-uploading</t>
  </si>
  <si>
    <t>dropbox-posting</t>
  </si>
  <si>
    <t>dropbox-sharing</t>
  </si>
  <si>
    <t>dropbox-unshare</t>
  </si>
  <si>
    <t>dropbox-uploading</t>
  </si>
  <si>
    <t>dropcam</t>
  </si>
  <si>
    <t>droplr</t>
  </si>
  <si>
    <t>droplr-base</t>
  </si>
  <si>
    <t>droplr-uploading</t>
  </si>
  <si>
    <t>dropsend</t>
  </si>
  <si>
    <t>druva-insync</t>
  </si>
  <si>
    <t>druva-phoenix</t>
  </si>
  <si>
    <t>dsr</t>
  </si>
  <si>
    <t>dstv</t>
  </si>
  <si>
    <t>dtls</t>
  </si>
  <si>
    <t>duosecurity</t>
  </si>
  <si>
    <t>dust</t>
  </si>
  <si>
    <t>dws-remote-control</t>
  </si>
  <si>
    <t>dynamicintranet</t>
  </si>
  <si>
    <t>dynatrace-app-monitoring</t>
  </si>
  <si>
    <t>e-signlive</t>
  </si>
  <si>
    <t>ea-fifa</t>
  </si>
  <si>
    <t>earthcam</t>
  </si>
  <si>
    <t>easy-share</t>
  </si>
  <si>
    <t>eatlime</t>
  </si>
  <si>
    <t>ebay-desktop</t>
  </si>
  <si>
    <t>ebuddy</t>
  </si>
  <si>
    <t>echo</t>
  </si>
  <si>
    <t>echonet-lite</t>
  </si>
  <si>
    <t>echonet-lite-ac</t>
  </si>
  <si>
    <t>echonet-lite-ac-get</t>
  </si>
  <si>
    <t>echonet-lite-ac-get-res</t>
  </si>
  <si>
    <t>echonet-lite-ac-get-sna</t>
  </si>
  <si>
    <t>echonet-lite-ac-inf</t>
  </si>
  <si>
    <t>echonet-lite-ac-inf-req</t>
  </si>
  <si>
    <t>echonet-lite-ac-inf-sna</t>
  </si>
  <si>
    <t>echonet-lite-ac-infc</t>
  </si>
  <si>
    <t>echonet-lite-ac-infc-res</t>
  </si>
  <si>
    <t>echonet-lite-ac-set-res</t>
  </si>
  <si>
    <t>echonet-lite-ac-setc</t>
  </si>
  <si>
    <t>echonet-lite-ac-setc-sna</t>
  </si>
  <si>
    <t>echonet-lite-ac-setget</t>
  </si>
  <si>
    <t>echonet-lite-ac-setget-res</t>
  </si>
  <si>
    <t>echonet-lite-ac-setget-sna</t>
  </si>
  <si>
    <t>echonet-lite-ac-seti</t>
  </si>
  <si>
    <t>echonet-lite-ac-seti-sna</t>
  </si>
  <si>
    <t>echonet-lite-arbitrary</t>
  </si>
  <si>
    <t>echonet-lite-av</t>
  </si>
  <si>
    <t>echonet-lite-av-get</t>
  </si>
  <si>
    <t>echonet-lite-av-get-res</t>
  </si>
  <si>
    <t>echonet-lite-av-get-sna</t>
  </si>
  <si>
    <t>echonet-lite-av-inf</t>
  </si>
  <si>
    <t>echonet-lite-av-inf-req</t>
  </si>
  <si>
    <t>echonet-lite-av-inf-sna</t>
  </si>
  <si>
    <t>echonet-lite-av-infc</t>
  </si>
  <si>
    <t>echonet-lite-av-infc-res</t>
  </si>
  <si>
    <t>echonet-lite-av-set-res</t>
  </si>
  <si>
    <t>echonet-lite-av-setc</t>
  </si>
  <si>
    <t>echonet-lite-av-setc-sna</t>
  </si>
  <si>
    <t>echonet-lite-av-setget</t>
  </si>
  <si>
    <t>echonet-lite-av-setget-res</t>
  </si>
  <si>
    <t>echonet-lite-av-setget-sna</t>
  </si>
  <si>
    <t>echonet-lite-av-seti</t>
  </si>
  <si>
    <t>echonet-lite-av-seti-sna</t>
  </si>
  <si>
    <t>echonet-lite-base</t>
  </si>
  <si>
    <t>echonet-lite-control</t>
  </si>
  <si>
    <t>echonet-lite-control-get</t>
  </si>
  <si>
    <t>echonet-lite-control-get-res</t>
  </si>
  <si>
    <t>echonet-lite-control-get-sna</t>
  </si>
  <si>
    <t>echonet-lite-control-inf</t>
  </si>
  <si>
    <t>echonet-lite-control-inf-req</t>
  </si>
  <si>
    <t>echonet-lite-control-inf-sna</t>
  </si>
  <si>
    <t>echonet-lite-control-infc</t>
  </si>
  <si>
    <t>echonet-lite-control-infc-res</t>
  </si>
  <si>
    <t>echonet-lite-control-set-res</t>
  </si>
  <si>
    <t>echonet-lite-control-setc</t>
  </si>
  <si>
    <t>echonet-lite-control-setc-sna</t>
  </si>
  <si>
    <t>echonet-lite-control-setget</t>
  </si>
  <si>
    <t>echonet-lite-control-setget-res</t>
  </si>
  <si>
    <t>echonet-lite-control-setget-sna</t>
  </si>
  <si>
    <t>echonet-lite-control-seti</t>
  </si>
  <si>
    <t>echonet-lite-control-seti-sna</t>
  </si>
  <si>
    <t>echonet-lite-cooking</t>
  </si>
  <si>
    <t>echonet-lite-cooking-get</t>
  </si>
  <si>
    <t>echonet-lite-cooking-get-res</t>
  </si>
  <si>
    <t>echonet-lite-cooking-get-sna</t>
  </si>
  <si>
    <t>echonet-lite-cooking-inf</t>
  </si>
  <si>
    <t>echonet-lite-cooking-inf-req</t>
  </si>
  <si>
    <t>echonet-lite-cooking-inf-sna</t>
  </si>
  <si>
    <t>echonet-lite-cooking-infc</t>
  </si>
  <si>
    <t>echonet-lite-cooking-infc-res</t>
  </si>
  <si>
    <t>echonet-lite-cooking-set-res</t>
  </si>
  <si>
    <t>echonet-lite-cooking-setc</t>
  </si>
  <si>
    <t>echonet-lite-cooking-setc-sna</t>
  </si>
  <si>
    <t>echonet-lite-cooking-setget</t>
  </si>
  <si>
    <t>echonet-lite-cooking-setget-res</t>
  </si>
  <si>
    <t>echonet-lite-cooking-setget-sna</t>
  </si>
  <si>
    <t>echonet-lite-cooking-seti</t>
  </si>
  <si>
    <t>echonet-lite-cooking-seti-sna</t>
  </si>
  <si>
    <t>echonet-lite-health</t>
  </si>
  <si>
    <t>echonet-lite-health-get</t>
  </si>
  <si>
    <t>echonet-lite-health-get-res</t>
  </si>
  <si>
    <t>echonet-lite-health-get-sna</t>
  </si>
  <si>
    <t>echonet-lite-health-inf</t>
  </si>
  <si>
    <t>echonet-lite-health-inf-req</t>
  </si>
  <si>
    <t>echonet-lite-health-inf-sna</t>
  </si>
  <si>
    <t>echonet-lite-health-infc</t>
  </si>
  <si>
    <t>echonet-lite-health-infc-res</t>
  </si>
  <si>
    <t>echonet-lite-health-set-res</t>
  </si>
  <si>
    <t>echonet-lite-health-setc</t>
  </si>
  <si>
    <t>echonet-lite-health-setc-sna</t>
  </si>
  <si>
    <t>echonet-lite-health-setget</t>
  </si>
  <si>
    <t>echonet-lite-health-setget-res</t>
  </si>
  <si>
    <t>echonet-lite-health-setget-sna</t>
  </si>
  <si>
    <t>echonet-lite-health-seti</t>
  </si>
  <si>
    <t>echonet-lite-health-seti-sna</t>
  </si>
  <si>
    <t>echonet-lite-housing</t>
  </si>
  <si>
    <t>echonet-lite-housing-get</t>
  </si>
  <si>
    <t>echonet-lite-housing-get-res</t>
  </si>
  <si>
    <t>echonet-lite-housing-get-sna</t>
  </si>
  <si>
    <t>echonet-lite-housing-inf</t>
  </si>
  <si>
    <t>echonet-lite-housing-inf-req</t>
  </si>
  <si>
    <t>echonet-lite-housing-inf-sna</t>
  </si>
  <si>
    <t>echonet-lite-housing-infc</t>
  </si>
  <si>
    <t>echonet-lite-housing-infc-res</t>
  </si>
  <si>
    <t>echonet-lite-housing-set-res</t>
  </si>
  <si>
    <t>echonet-lite-housing-setc</t>
  </si>
  <si>
    <t>echonet-lite-housing-setc-sna</t>
  </si>
  <si>
    <t>echonet-lite-housing-setget</t>
  </si>
  <si>
    <t>echonet-lite-housing-setget-res</t>
  </si>
  <si>
    <t>echonet-lite-housing-setget-sna</t>
  </si>
  <si>
    <t>echonet-lite-housing-seti</t>
  </si>
  <si>
    <t>echonet-lite-housing-seti-sna</t>
  </si>
  <si>
    <t>echonet-lite-profile</t>
  </si>
  <si>
    <t>echonet-lite-profile-get</t>
  </si>
  <si>
    <t>echonet-lite-profile-get-res</t>
  </si>
  <si>
    <t>echonet-lite-profile-get-sna</t>
  </si>
  <si>
    <t>echonet-lite-profile-inf</t>
  </si>
  <si>
    <t>echonet-lite-profile-inf-req</t>
  </si>
  <si>
    <t>echonet-lite-profile-inf-sna</t>
  </si>
  <si>
    <t>echonet-lite-profile-infc</t>
  </si>
  <si>
    <t>echonet-lite-profile-infc-res</t>
  </si>
  <si>
    <t>echonet-lite-profile-set-res</t>
  </si>
  <si>
    <t>echonet-lite-profile-setc</t>
  </si>
  <si>
    <t>echonet-lite-profile-setc-sna</t>
  </si>
  <si>
    <t>echonet-lite-profile-setget</t>
  </si>
  <si>
    <t>echonet-lite-profile-setget-res</t>
  </si>
  <si>
    <t>echonet-lite-profile-setget-sna</t>
  </si>
  <si>
    <t>echonet-lite-profile-seti</t>
  </si>
  <si>
    <t>echonet-lite-profile-seti-sna</t>
  </si>
  <si>
    <t>echonet-lite-sensor</t>
  </si>
  <si>
    <t>echonet-lite-sensor-get</t>
  </si>
  <si>
    <t>echonet-lite-sensor-get-res</t>
  </si>
  <si>
    <t>echonet-lite-sensor-get-sna</t>
  </si>
  <si>
    <t>echonet-lite-sensor-inf</t>
  </si>
  <si>
    <t>echonet-lite-sensor-inf-req</t>
  </si>
  <si>
    <t>echonet-lite-sensor-inf-sna</t>
  </si>
  <si>
    <t>echonet-lite-sensor-infc</t>
  </si>
  <si>
    <t>echonet-lite-sensor-infc-res</t>
  </si>
  <si>
    <t>echonet-lite-sensor-set-res</t>
  </si>
  <si>
    <t>echonet-lite-sensor-setc</t>
  </si>
  <si>
    <t>echonet-lite-sensor-setc-sna</t>
  </si>
  <si>
    <t>echonet-lite-sensor-setget</t>
  </si>
  <si>
    <t>echonet-lite-sensor-setget-res</t>
  </si>
  <si>
    <t>echonet-lite-sensor-setget-sna</t>
  </si>
  <si>
    <t>echonet-lite-sensor-seti</t>
  </si>
  <si>
    <t>echonet-lite-sensor-seti-sna</t>
  </si>
  <si>
    <t>echonet-lite-specified</t>
  </si>
  <si>
    <t>echoware</t>
  </si>
  <si>
    <t>ecmwf-mars</t>
  </si>
  <si>
    <t>ecount-erp</t>
  </si>
  <si>
    <t>ed137</t>
  </si>
  <si>
    <t>ed137-base</t>
  </si>
  <si>
    <t>ed137-ptt-off-squ-off</t>
  </si>
  <si>
    <t>ed137-ptt-off-squ-on</t>
  </si>
  <si>
    <t>ed137-ptt-on-squ-off</t>
  </si>
  <si>
    <t>ed137-ptt-on-squ-on</t>
  </si>
  <si>
    <t>editgrid</t>
  </si>
  <si>
    <t>efolder</t>
  </si>
  <si>
    <t>efriend</t>
  </si>
  <si>
    <t>egloos-blog-posting</t>
  </si>
  <si>
    <t>egnyte</t>
  </si>
  <si>
    <t>egnyte-base</t>
  </si>
  <si>
    <t>egnyte-copy</t>
  </si>
  <si>
    <t>egnyte-create</t>
  </si>
  <si>
    <t>egnyte-delete</t>
  </si>
  <si>
    <t>egnyte-downloading</t>
  </si>
  <si>
    <t>egnyte-editing</t>
  </si>
  <si>
    <t>egnyte-invite</t>
  </si>
  <si>
    <t>egnyte-move</t>
  </si>
  <si>
    <t>egnyte-posting</t>
  </si>
  <si>
    <t>egnyte-sharing</t>
  </si>
  <si>
    <t>egnyte-uploading</t>
  </si>
  <si>
    <t>egp</t>
  </si>
  <si>
    <t>eigrp</t>
  </si>
  <si>
    <t>eiq-sec-analyzer</t>
  </si>
  <si>
    <t>eklogin</t>
  </si>
  <si>
    <t>elaiapp</t>
  </si>
  <si>
    <t>elaiapp-base</t>
  </si>
  <si>
    <t>elaiapp-delete</t>
  </si>
  <si>
    <t>elaiapp-download</t>
  </si>
  <si>
    <t>elaiapp-upload</t>
  </si>
  <si>
    <t>elastic-search</t>
  </si>
  <si>
    <t>elcom-90</t>
  </si>
  <si>
    <t>electric-commander</t>
  </si>
  <si>
    <t>elevenlabs</t>
  </si>
  <si>
    <t>elevenlabs-base</t>
  </si>
  <si>
    <t>elevenlabs-delete</t>
  </si>
  <si>
    <t>elevenlabs-download</t>
  </si>
  <si>
    <t>elevenlabs-post</t>
  </si>
  <si>
    <t>elevenlabs-upload</t>
  </si>
  <si>
    <t>eli-link</t>
  </si>
  <si>
    <t>elluminate</t>
  </si>
  <si>
    <t>emailmeform</t>
  </si>
  <si>
    <t>emailmeform-base</t>
  </si>
  <si>
    <t>emailmeform-uploading</t>
  </si>
  <si>
    <t>emc-data-domain</t>
  </si>
  <si>
    <t>emc-documentum-webtop</t>
  </si>
  <si>
    <t>emc-networker</t>
  </si>
  <si>
    <t>emc-recoverpoint</t>
  </si>
  <si>
    <t>emc-smartpackets</t>
  </si>
  <si>
    <t>emcon</t>
  </si>
  <si>
    <t>emerson-bsap</t>
  </si>
  <si>
    <t>emerson-delta-v</t>
  </si>
  <si>
    <t>emerson-delta-v-base</t>
  </si>
  <si>
    <t>emerson-delta-v-commission</t>
  </si>
  <si>
    <t>emerson-delta-v-decommission</t>
  </si>
  <si>
    <t>emerson-ecmp</t>
  </si>
  <si>
    <t>emerson-movicon</t>
  </si>
  <si>
    <t>emule</t>
  </si>
  <si>
    <t>enalyzer</t>
  </si>
  <si>
    <t>enalyzer-base</t>
  </si>
  <si>
    <t>enalyzer-uploading</t>
  </si>
  <si>
    <t>encap</t>
  </si>
  <si>
    <t>endnote</t>
  </si>
  <si>
    <t>engineyard</t>
  </si>
  <si>
    <t>enhanced-file-transfer</t>
  </si>
  <si>
    <t>enovate-pulseconnect</t>
  </si>
  <si>
    <t>epeachtree</t>
  </si>
  <si>
    <t>epic</t>
  </si>
  <si>
    <t>epmd</t>
  </si>
  <si>
    <t>ericom-connect</t>
  </si>
  <si>
    <t>eroom-host</t>
  </si>
  <si>
    <t>eroom-net</t>
  </si>
  <si>
    <t>erpag</t>
  </si>
  <si>
    <t>eset-remote-admin</t>
  </si>
  <si>
    <t>eset-update</t>
  </si>
  <si>
    <t>esignal</t>
  </si>
  <si>
    <t>esii-terminal</t>
  </si>
  <si>
    <t>esnips</t>
  </si>
  <si>
    <t>espn-go</t>
  </si>
  <si>
    <t>estos-procall</t>
  </si>
  <si>
    <t>esurveyspro</t>
  </si>
  <si>
    <t>esurveyspro-base</t>
  </si>
  <si>
    <t>esurveyspro-uploading</t>
  </si>
  <si>
    <t>etelos-crm</t>
  </si>
  <si>
    <t>ether-s-bus</t>
  </si>
  <si>
    <t>ether-s-i-o</t>
  </si>
  <si>
    <t>ethercat</t>
  </si>
  <si>
    <t>ethercat-base</t>
  </si>
  <si>
    <t>ethercat-device-protocol</t>
  </si>
  <si>
    <t>ethercat-mailbox-data</t>
  </si>
  <si>
    <t>ethercat-process-data</t>
  </si>
  <si>
    <t>etherip</t>
  </si>
  <si>
    <t>ethernet-powerlink</t>
  </si>
  <si>
    <t>evalandgo</t>
  </si>
  <si>
    <t>evalandgo-base</t>
  </si>
  <si>
    <t>evalandgo-uploading</t>
  </si>
  <si>
    <t>evalesco-sysorb</t>
  </si>
  <si>
    <t>evault</t>
  </si>
  <si>
    <t>eve-online</t>
  </si>
  <si>
    <t>eventbrite</t>
  </si>
  <si>
    <t>evercontact</t>
  </si>
  <si>
    <t>evernote</t>
  </si>
  <si>
    <t>evernote-base</t>
  </si>
  <si>
    <t>evernote-downloading</t>
  </si>
  <si>
    <t>evernote-editing</t>
  </si>
  <si>
    <t>evernote-posting</t>
  </si>
  <si>
    <t>evernote-sharing</t>
  </si>
  <si>
    <t>evernote-uploading</t>
  </si>
  <si>
    <t>evony</t>
  </si>
  <si>
    <t>ewon-discovery</t>
  </si>
  <si>
    <t>ewon-firmware-update</t>
  </si>
  <si>
    <t>ewon-talk2m-access</t>
  </si>
  <si>
    <t>ewon-talk2m-access-client</t>
  </si>
  <si>
    <t>ewon-talk2m-access-device</t>
  </si>
  <si>
    <t>ewon-talk2m-vpn</t>
  </si>
  <si>
    <t>ewon-web-server</t>
  </si>
  <si>
    <t>exacqvision</t>
  </si>
  <si>
    <t>excel-messenger</t>
  </si>
  <si>
    <t>exor-hmi-discovery</t>
  </si>
  <si>
    <t>exor-hmi-webserver</t>
  </si>
  <si>
    <t>exp</t>
  </si>
  <si>
    <t>eyejot</t>
  </si>
  <si>
    <t>ezee-ifeedback</t>
  </si>
  <si>
    <t>ezee-ifeedback-base</t>
  </si>
  <si>
    <t>ezee-ifeedback-uploading</t>
  </si>
  <si>
    <t>ezhelp</t>
  </si>
  <si>
    <t>ezpeer</t>
  </si>
  <si>
    <t>f-secure-updater</t>
  </si>
  <si>
    <t>facebook</t>
  </si>
  <si>
    <t>facebook-apps</t>
  </si>
  <si>
    <t>facebook-base</t>
  </si>
  <si>
    <t>facebook-chat</t>
  </si>
  <si>
    <t>facebook-code</t>
  </si>
  <si>
    <t>facebook-delete</t>
  </si>
  <si>
    <t>facebook-downloading</t>
  </si>
  <si>
    <t>facebook-file-sharing</t>
  </si>
  <si>
    <t>facebook-games</t>
  </si>
  <si>
    <t>facebook-invite</t>
  </si>
  <si>
    <t>facebook-posting</t>
  </si>
  <si>
    <t>facebook-reactions</t>
  </si>
  <si>
    <t>facebook-rooms</t>
  </si>
  <si>
    <t>facebook-social-plugin</t>
  </si>
  <si>
    <t>facebook-uploading</t>
  </si>
  <si>
    <t>facebook-video</t>
  </si>
  <si>
    <t>facebook-voice</t>
  </si>
  <si>
    <t>facebook-mail</t>
  </si>
  <si>
    <t>facetime</t>
  </si>
  <si>
    <t>factorytalk-assetcentre</t>
  </si>
  <si>
    <t>factorytalk-assetcentre-agent</t>
  </si>
  <si>
    <t>factset</t>
  </si>
  <si>
    <t>fanuc-focas</t>
  </si>
  <si>
    <t>fanuc-focas-axis-names</t>
  </si>
  <si>
    <t>fanuc-focas-axis-names-absolute</t>
  </si>
  <si>
    <t>fanuc-focas-base</t>
  </si>
  <si>
    <t>fanuc-focas-ctrl-axis0-spndl1</t>
  </si>
  <si>
    <t>fanuc-focas-get-time-date</t>
  </si>
  <si>
    <t>fanuc-focas-read-act-feedrate</t>
  </si>
  <si>
    <t>fanuc-focas-read-act-spindlespd</t>
  </si>
  <si>
    <t>fanuc-focas-read-act-spndlspd-l</t>
  </si>
  <si>
    <t>fanuc-focas-read-alarm</t>
  </si>
  <si>
    <t>fanuc-focas-read-alarm-info</t>
  </si>
  <si>
    <t>fanuc-focas-read-cncparam</t>
  </si>
  <si>
    <t>fanuc-focas-read-cncparam-p3</t>
  </si>
  <si>
    <t>fanuc-focas-read-current-dir</t>
  </si>
  <si>
    <t>fanuc-focas-read-diag</t>
  </si>
  <si>
    <t>fanuc-focas-read-diag-info</t>
  </si>
  <si>
    <t>fanuc-focas-read-dir-entries</t>
  </si>
  <si>
    <t>fanuc-focas-read-dir-entry-cnt</t>
  </si>
  <si>
    <t>fanuc-focas-read-gcode</t>
  </si>
  <si>
    <t>fanuc-focas-read-gcode-30i</t>
  </si>
  <si>
    <t>fanuc-focas-read-macro</t>
  </si>
  <si>
    <t>fanuc-focas-read-macro-double</t>
  </si>
  <si>
    <t>fanuc-focas-read-main-prgm-name</t>
  </si>
  <si>
    <t>fanuc-focas-read-mdi</t>
  </si>
  <si>
    <t>fanuc-focas-read-param-info</t>
  </si>
  <si>
    <t>fanuc-focas-read-pmc</t>
  </si>
  <si>
    <t>fanuc-focas-read-position</t>
  </si>
  <si>
    <t>fanuc-focas-read-prgum-main-run</t>
  </si>
  <si>
    <t>fanuc-focas-read-seqnum</t>
  </si>
  <si>
    <t>fanuc-focas-read-signal-names</t>
  </si>
  <si>
    <t>fanuc-focas-rewind</t>
  </si>
  <si>
    <t>fanuc-focas-servo-load-max</t>
  </si>
  <si>
    <t>fanuc-focas-set-macro</t>
  </si>
  <si>
    <t>fanuc-focas-set-time-date</t>
  </si>
  <si>
    <t>fanuc-focas-spindle-names</t>
  </si>
  <si>
    <t>fanuc-focas-sysinfo</t>
  </si>
  <si>
    <t>fasp</t>
  </si>
  <si>
    <t>fastmail</t>
  </si>
  <si>
    <t>fasttrack</t>
  </si>
  <si>
    <t>fastviewer</t>
  </si>
  <si>
    <t>fc2-blog-posting</t>
  </si>
  <si>
    <t>fcc-speed-test</t>
  </si>
  <si>
    <t>fcip</t>
  </si>
  <si>
    <t>feedier</t>
  </si>
  <si>
    <t>feedier-base</t>
  </si>
  <si>
    <t>feedier-uploading</t>
  </si>
  <si>
    <t>feidian</t>
  </si>
  <si>
    <t>festo-way-protocol</t>
  </si>
  <si>
    <t>fetch.io</t>
  </si>
  <si>
    <t>fetion</t>
  </si>
  <si>
    <t>fetion-audio-video</t>
  </si>
  <si>
    <t>fetion-base</t>
  </si>
  <si>
    <t>fetion-file-transfer</t>
  </si>
  <si>
    <t>fibre-channel</t>
  </si>
  <si>
    <t>fidelity-active-trader-pro</t>
  </si>
  <si>
    <t>figma</t>
  </si>
  <si>
    <t>figma-base</t>
  </si>
  <si>
    <t>figma-figjam-ai</t>
  </si>
  <si>
    <t>file-host</t>
  </si>
  <si>
    <t>file.io</t>
  </si>
  <si>
    <t>fileapp</t>
  </si>
  <si>
    <t>filecatalyst-direct</t>
  </si>
  <si>
    <t>filedropper</t>
  </si>
  <si>
    <t>filegenius</t>
  </si>
  <si>
    <t>filegenius-base</t>
  </si>
  <si>
    <t>filegenius-downloading</t>
  </si>
  <si>
    <t>filegenius-uploading</t>
  </si>
  <si>
    <t>fileguri</t>
  </si>
  <si>
    <t>filemail</t>
  </si>
  <si>
    <t>filemaker-anouncement</t>
  </si>
  <si>
    <t>filemaker-pro</t>
  </si>
  <si>
    <t>filer.cx</t>
  </si>
  <si>
    <t>files.to</t>
  </si>
  <si>
    <t>filesanywhere</t>
  </si>
  <si>
    <t>fileserve</t>
  </si>
  <si>
    <t>filesonic</t>
  </si>
  <si>
    <t>filestack</t>
  </si>
  <si>
    <t>filestack-base</t>
  </si>
  <si>
    <t>filestack-downloading</t>
  </si>
  <si>
    <t>filestack-uploading</t>
  </si>
  <si>
    <t>filestube</t>
  </si>
  <si>
    <t>fileswire</t>
  </si>
  <si>
    <t>filmora</t>
  </si>
  <si>
    <t>filmora-base</t>
  </si>
  <si>
    <t>filmora-copy</t>
  </si>
  <si>
    <t>filmora-create</t>
  </si>
  <si>
    <t>filmora-delete</t>
  </si>
  <si>
    <t>filmora-download</t>
  </si>
  <si>
    <t>filmora-edit</t>
  </si>
  <si>
    <t>filmora-move</t>
  </si>
  <si>
    <t>filmora-upload</t>
  </si>
  <si>
    <t>finch</t>
  </si>
  <si>
    <t>finchat</t>
  </si>
  <si>
    <t>finger</t>
  </si>
  <si>
    <t>fire</t>
  </si>
  <si>
    <t>firebase-cloud-messaging</t>
  </si>
  <si>
    <t>fireflies.ai</t>
  </si>
  <si>
    <t>fireflies.ai-base</t>
  </si>
  <si>
    <t>fireflies.ai-delete</t>
  </si>
  <si>
    <t>fireflies.ai-download</t>
  </si>
  <si>
    <t>fireflies.ai-upload</t>
  </si>
  <si>
    <t>firefox-hello</t>
  </si>
  <si>
    <t>firefox-send</t>
  </si>
  <si>
    <t>firefox-update</t>
  </si>
  <si>
    <t>firephoenix</t>
  </si>
  <si>
    <t>firestorage</t>
  </si>
  <si>
    <t>firmex</t>
  </si>
  <si>
    <t>firmex-base</t>
  </si>
  <si>
    <t>firmex-downloading</t>
  </si>
  <si>
    <t>firmex-uploading</t>
  </si>
  <si>
    <t>firstclass</t>
  </si>
  <si>
    <t>fix</t>
  </si>
  <si>
    <t>fizz</t>
  </si>
  <si>
    <t>fl-net</t>
  </si>
  <si>
    <t>fl-net-base</t>
  </si>
  <si>
    <t>fl-net-byte-block-read</t>
  </si>
  <si>
    <t>fl-net-byte-block-write</t>
  </si>
  <si>
    <t>fl-net-config-param-setting</t>
  </si>
  <si>
    <t>fl-net-cyclic</t>
  </si>
  <si>
    <t>fl-net-gen-purpose-log-end</t>
  </si>
  <si>
    <t>fl-net-gen-purpose-log-start</t>
  </si>
  <si>
    <t>fl-net-io-allocation-read</t>
  </si>
  <si>
    <t>fl-net-io-allocation-setting</t>
  </si>
  <si>
    <t>fl-net-log-data-clear</t>
  </si>
  <si>
    <t>fl-net-log-data-read</t>
  </si>
  <si>
    <t>fl-net-message-return</t>
  </si>
  <si>
    <t>fl-net-network-param-read</t>
  </si>
  <si>
    <t>fl-net-network-param-write</t>
  </si>
  <si>
    <t>fl-net-node-reset</t>
  </si>
  <si>
    <t>fl-net-operation</t>
  </si>
  <si>
    <t>fl-net-participating-node-read</t>
  </si>
  <si>
    <t>fl-net-participation-request</t>
  </si>
  <si>
    <t>fl-net-profile-read</t>
  </si>
  <si>
    <t>fl-net-self-node-mgmt-read</t>
  </si>
  <si>
    <t>fl-net-self-node-setting-read</t>
  </si>
  <si>
    <t>fl-net-solicitation</t>
  </si>
  <si>
    <t>fl-net-stop</t>
  </si>
  <si>
    <t>fl-net-token</t>
  </si>
  <si>
    <t>fl-net-token-retention-end</t>
  </si>
  <si>
    <t>fl-net-token-retention-start</t>
  </si>
  <si>
    <t>fl-net-transparent-message</t>
  </si>
  <si>
    <t>fl-net-trigger</t>
  </si>
  <si>
    <t>fl-net-vendor-message</t>
  </si>
  <si>
    <t>fl-net-word-block-read</t>
  </si>
  <si>
    <t>fl-net-word-block-write</t>
  </si>
  <si>
    <t>flash</t>
  </si>
  <si>
    <t>flashget</t>
  </si>
  <si>
    <t>fleetdeck</t>
  </si>
  <si>
    <t>flexnet-installanywhere</t>
  </si>
  <si>
    <t>flexnet-publisher</t>
  </si>
  <si>
    <t>flickr</t>
  </si>
  <si>
    <t>flickr-base</t>
  </si>
  <si>
    <t>flickr-uploading</t>
  </si>
  <si>
    <t>flipgrid</t>
  </si>
  <si>
    <t>flixster</t>
  </si>
  <si>
    <t>flixwagon</t>
  </si>
  <si>
    <t>flixwagon-base</t>
  </si>
  <si>
    <t>flixwagon-broadcasting</t>
  </si>
  <si>
    <t>flixwagon-downloading</t>
  </si>
  <si>
    <t>flixwagon-posting</t>
  </si>
  <si>
    <t>flixwagon-sharing</t>
  </si>
  <si>
    <t>flock</t>
  </si>
  <si>
    <t>flowiseai</t>
  </si>
  <si>
    <t>fluentstream</t>
  </si>
  <si>
    <t>flumotion</t>
  </si>
  <si>
    <t>fluxiom</t>
  </si>
  <si>
    <t>fly-proxy</t>
  </si>
  <si>
    <t>fmtp</t>
  </si>
  <si>
    <t>fogbugz</t>
  </si>
  <si>
    <t>foldera</t>
  </si>
  <si>
    <t>folderfort</t>
  </si>
  <si>
    <t>foldershare</t>
  </si>
  <si>
    <t>folding-at-home</t>
  </si>
  <si>
    <t>foonz</t>
  </si>
  <si>
    <t>forticlient-update</t>
  </si>
  <si>
    <t>fortiguard-webfilter</t>
  </si>
  <si>
    <t>fortnite</t>
  </si>
  <si>
    <t>forward</t>
  </si>
  <si>
    <t>fotki</t>
  </si>
  <si>
    <t>fotoweb</t>
  </si>
  <si>
    <t>foundation-fieldbus</t>
  </si>
  <si>
    <t>foursquare</t>
  </si>
  <si>
    <t>foxt-boks-servercontrol</t>
  </si>
  <si>
    <t>foxy</t>
  </si>
  <si>
    <t>franklin-electric-tsa</t>
  </si>
  <si>
    <t>free-conference</t>
  </si>
  <si>
    <t>free-conference-base</t>
  </si>
  <si>
    <t>free-conference-file-sharing</t>
  </si>
  <si>
    <t>free-conference-call</t>
  </si>
  <si>
    <t>free-conference-call-base</t>
  </si>
  <si>
    <t>free-conference-call-uploading</t>
  </si>
  <si>
    <t>freecast</t>
  </si>
  <si>
    <t>freedome</t>
  </si>
  <si>
    <t>freeetv</t>
  </si>
  <si>
    <t>freegate</t>
  </si>
  <si>
    <t>freenet</t>
  </si>
  <si>
    <t>freepp-mobile</t>
  </si>
  <si>
    <t>freshbooks</t>
  </si>
  <si>
    <t>freshdesk</t>
  </si>
  <si>
    <t>freshsales</t>
  </si>
  <si>
    <t>friendfeed</t>
  </si>
  <si>
    <t>friendster</t>
  </si>
  <si>
    <t>friendvox</t>
  </si>
  <si>
    <t>fring</t>
  </si>
  <si>
    <t>front</t>
  </si>
  <si>
    <t>frozenway</t>
  </si>
  <si>
    <t>frp-proxy</t>
  </si>
  <si>
    <t>fs2you</t>
  </si>
  <si>
    <t>fufox</t>
  </si>
  <si>
    <t>functionfox</t>
  </si>
  <si>
    <t>funshion</t>
  </si>
  <si>
    <t>futuramo-visualticket</t>
  </si>
  <si>
    <t>futuramo-visualticket-base</t>
  </si>
  <si>
    <t>futuramo-visualticket-uploading</t>
  </si>
  <si>
    <t>fuze-meeting</t>
  </si>
  <si>
    <t>fuze-meeting-base</t>
  </si>
  <si>
    <t>fuze-meeting-desktop-sharing</t>
  </si>
  <si>
    <t>fuze-meeting-file-sharing</t>
  </si>
  <si>
    <t>g-net-meetnow</t>
  </si>
  <si>
    <t>g.ho.st</t>
  </si>
  <si>
    <t>gadu-gadu</t>
  </si>
  <si>
    <t>galaxy-gateway-service</t>
  </si>
  <si>
    <t>gamespy</t>
  </si>
  <si>
    <t>gameviewer</t>
  </si>
  <si>
    <t>garena</t>
  </si>
  <si>
    <t>garmin-nmea-sentence</t>
  </si>
  <si>
    <t>gat</t>
  </si>
  <si>
    <t>gatherplace</t>
  </si>
  <si>
    <t>gatherplace-base</t>
  </si>
  <si>
    <t>gatherplace-desktop-sharing</t>
  </si>
  <si>
    <t>gb2pp</t>
  </si>
  <si>
    <t>gb2pp-base</t>
  </si>
  <si>
    <t>gb2pp-ptt-off</t>
  </si>
  <si>
    <t>gb2pp-ptt-on</t>
  </si>
  <si>
    <t>gb2pp-tone-off</t>
  </si>
  <si>
    <t>gb2pp-tone-on</t>
  </si>
  <si>
    <t>gbridge</t>
  </si>
  <si>
    <t>gdbremote</t>
  </si>
  <si>
    <t>gds-db</t>
  </si>
  <si>
    <t>ge-carescape-alarm</t>
  </si>
  <si>
    <t>ge-carescape-time-update</t>
  </si>
  <si>
    <t>ge-cic-xml</t>
  </si>
  <si>
    <t>ge-dcp</t>
  </si>
  <si>
    <t>ge-ecg-serial</t>
  </si>
  <si>
    <t>ge-egd</t>
  </si>
  <si>
    <t>ge-eterra-isd</t>
  </si>
  <si>
    <t>ge-eterra-scada</t>
  </si>
  <si>
    <t>ge-hilltop</t>
  </si>
  <si>
    <t>ge-historian</t>
  </si>
  <si>
    <t>ge-muse-rest-api</t>
  </si>
  <si>
    <t>ge-netmsgsender</t>
  </si>
  <si>
    <t>ge-rwhat</t>
  </si>
  <si>
    <t>ge-srtp</t>
  </si>
  <si>
    <t>ge-srtp-base</t>
  </si>
  <si>
    <t>ge-srtp-change-cpu-privilege</t>
  </si>
  <si>
    <t>ge-srtp-clear-fault-table</t>
  </si>
  <si>
    <t>ge-srtp-get-control-program</t>
  </si>
  <si>
    <t>ge-srtp-get-controller-info</t>
  </si>
  <si>
    <t>ge-srtp-get-fault-table</t>
  </si>
  <si>
    <t>ge-srtp-get-plc-time</t>
  </si>
  <si>
    <t>ge-srtp-plc-short-status-req</t>
  </si>
  <si>
    <t>ge-srtp-program-load</t>
  </si>
  <si>
    <t>ge-srtp-program-store</t>
  </si>
  <si>
    <t>ge-srtp-programmer-logon</t>
  </si>
  <si>
    <t>ge-srtp-read-program-mem</t>
  </si>
  <si>
    <t>ge-srtp-read-sys-mem</t>
  </si>
  <si>
    <t>ge-srtp-read-task-mem</t>
  </si>
  <si>
    <t>ge-srtp-set-control-id</t>
  </si>
  <si>
    <t>ge-srtp-set-plc</t>
  </si>
  <si>
    <t>ge-srtp-set-plc-start</t>
  </si>
  <si>
    <t>ge-srtp-set-plc-stop</t>
  </si>
  <si>
    <t>ge-srtp-set-plc-time</t>
  </si>
  <si>
    <t>ge-srtp-toggle-force-sys-mem</t>
  </si>
  <si>
    <t>ge-srtp-write-program-blk-mem</t>
  </si>
  <si>
    <t>ge-srtp-write-sys-mem</t>
  </si>
  <si>
    <t>ge-srtp-write-task-mem</t>
  </si>
  <si>
    <t>ge-tramscope</t>
  </si>
  <si>
    <t>geforce-now</t>
  </si>
  <si>
    <t>gehc-dms-tcp</t>
  </si>
  <si>
    <t>gemnet</t>
  </si>
  <si>
    <t>generic-p2p</t>
  </si>
  <si>
    <t>genesys</t>
  </si>
  <si>
    <t>genesys-base</t>
  </si>
  <si>
    <t>genesys-desktop-sharing</t>
  </si>
  <si>
    <t>genesys-interaction-server</t>
  </si>
  <si>
    <t>geneve</t>
  </si>
  <si>
    <t>ggp</t>
  </si>
  <si>
    <t>ghostsurf</t>
  </si>
  <si>
    <t>ghostwriter</t>
  </si>
  <si>
    <t>gifboom</t>
  </si>
  <si>
    <t>gigafile</t>
  </si>
  <si>
    <t>gigaup</t>
  </si>
  <si>
    <t>giphy</t>
  </si>
  <si>
    <t>giphy-base</t>
  </si>
  <si>
    <t>giphy-creating</t>
  </si>
  <si>
    <t>giphy-downloading</t>
  </si>
  <si>
    <t>giphy-uploading</t>
  </si>
  <si>
    <t>github</t>
  </si>
  <si>
    <t>gist</t>
  </si>
  <si>
    <t>gist-downloading</t>
  </si>
  <si>
    <t>gist-editing</t>
  </si>
  <si>
    <t>gist-posting</t>
  </si>
  <si>
    <t>gist-uploading</t>
  </si>
  <si>
    <t>github-base</t>
  </si>
  <si>
    <t>github-copilot</t>
  </si>
  <si>
    <t>github-copilot-business</t>
  </si>
  <si>
    <t>github-copilot-chat</t>
  </si>
  <si>
    <t>github-copilot-chat-business</t>
  </si>
  <si>
    <t>github-downloading</t>
  </si>
  <si>
    <t>github-editing</t>
  </si>
  <si>
    <t>github-pages</t>
  </si>
  <si>
    <t>github-posting</t>
  </si>
  <si>
    <t>github-uploading</t>
  </si>
  <si>
    <t>git</t>
  </si>
  <si>
    <t>git-base</t>
  </si>
  <si>
    <t>git-uploading</t>
  </si>
  <si>
    <t>gitbook</t>
  </si>
  <si>
    <t>gitbook-base</t>
  </si>
  <si>
    <t>gitbook-downloading</t>
  </si>
  <si>
    <t>gitbook-uploading</t>
  </si>
  <si>
    <t>gitlab</t>
  </si>
  <si>
    <t>gitlab-base</t>
  </si>
  <si>
    <t>gitlab-duo</t>
  </si>
  <si>
    <t>gitlab-uploading</t>
  </si>
  <si>
    <t>gitpod</t>
  </si>
  <si>
    <t>gizmo</t>
  </si>
  <si>
    <t>gkrellm</t>
  </si>
  <si>
    <t>glassdoor</t>
  </si>
  <si>
    <t>glassdoor-base</t>
  </si>
  <si>
    <t>glassdoor-downloading</t>
  </si>
  <si>
    <t>glassdoor-editing</t>
  </si>
  <si>
    <t>glassdoor-posting</t>
  </si>
  <si>
    <t>glassdoor-uploading</t>
  </si>
  <si>
    <t>glide</t>
  </si>
  <si>
    <t>glip</t>
  </si>
  <si>
    <t>globalmeet</t>
  </si>
  <si>
    <t>globalmeet-base</t>
  </si>
  <si>
    <t>globalmeet-file-transfer</t>
  </si>
  <si>
    <t>globoplay</t>
  </si>
  <si>
    <t>globus</t>
  </si>
  <si>
    <t>glusterfs</t>
  </si>
  <si>
    <t>glype-proxy</t>
  </si>
  <si>
    <t>gmail</t>
  </si>
  <si>
    <t>gmail-base</t>
  </si>
  <si>
    <t>gmail-call-phone</t>
  </si>
  <si>
    <t>gmail-chat</t>
  </si>
  <si>
    <t>gmail-downloading</t>
  </si>
  <si>
    <t>gmail-enterprise</t>
  </si>
  <si>
    <t>gmail-posting</t>
  </si>
  <si>
    <t>gmail-send</t>
  </si>
  <si>
    <t>gmail-uploading</t>
  </si>
  <si>
    <t>gmail-video-chat</t>
  </si>
  <si>
    <t>gmail-drive</t>
  </si>
  <si>
    <t>gmtp</t>
  </si>
  <si>
    <t>gmx-mail</t>
  </si>
  <si>
    <t>gnu-httptunnel</t>
  </si>
  <si>
    <t>gnunet</t>
  </si>
  <si>
    <t>gnutella</t>
  </si>
  <si>
    <t>goagent</t>
  </si>
  <si>
    <t>goanywhere</t>
  </si>
  <si>
    <t>goboogy</t>
  </si>
  <si>
    <t>gofile.io</t>
  </si>
  <si>
    <t>gogobox</t>
  </si>
  <si>
    <t>gomeetnow</t>
  </si>
  <si>
    <t>good-direct-connect</t>
  </si>
  <si>
    <t>good-for-enterprise</t>
  </si>
  <si>
    <t>gooddata</t>
  </si>
  <si>
    <t>goodsync</t>
  </si>
  <si>
    <t>google-admin</t>
  </si>
  <si>
    <t>google-admin-base</t>
  </si>
  <si>
    <t>google-admin-create</t>
  </si>
  <si>
    <t>google-admin-delete</t>
  </si>
  <si>
    <t>google-admin-download</t>
  </si>
  <si>
    <t>google-admin-upload</t>
  </si>
  <si>
    <t>google-analytics</t>
  </si>
  <si>
    <t>google-app-engine</t>
  </si>
  <si>
    <t>google-app-engine-uploading</t>
  </si>
  <si>
    <t>google-app-script</t>
  </si>
  <si>
    <t>google-app-script-add</t>
  </si>
  <si>
    <t>google-app-script-base</t>
  </si>
  <si>
    <t>google-app-script-delete</t>
  </si>
  <si>
    <t>google-app-script-deploy</t>
  </si>
  <si>
    <t>google-app-script-share</t>
  </si>
  <si>
    <t>google-bard</t>
  </si>
  <si>
    <t>google-bard-base</t>
  </si>
  <si>
    <t>google-bard-uploading</t>
  </si>
  <si>
    <t>google-gemini</t>
  </si>
  <si>
    <t>google-gemini-delete</t>
  </si>
  <si>
    <t>google-gemini-downloading</t>
  </si>
  <si>
    <t>google-gemini-editing</t>
  </si>
  <si>
    <t>google-gemini-posting</t>
  </si>
  <si>
    <t>google-gemini-uploading</t>
  </si>
  <si>
    <t>google-base</t>
  </si>
  <si>
    <t>google-buzz</t>
  </si>
  <si>
    <t>google-c-engine</t>
  </si>
  <si>
    <t>google-c-engine-base</t>
  </si>
  <si>
    <t>google-c-engine-create</t>
  </si>
  <si>
    <t>google-c-engine-delete</t>
  </si>
  <si>
    <t>google-c-engine-edit</t>
  </si>
  <si>
    <t>google-cache</t>
  </si>
  <si>
    <t>google-calendar</t>
  </si>
  <si>
    <t>google-calendar-base</t>
  </si>
  <si>
    <t>google-calendar-enterprise</t>
  </si>
  <si>
    <t>google-calendar-posting</t>
  </si>
  <si>
    <t>google-chat</t>
  </si>
  <si>
    <t>google-chat-base</t>
  </si>
  <si>
    <t>google-chat-create</t>
  </si>
  <si>
    <t>google-chat-delete</t>
  </si>
  <si>
    <t>google-chat-download</t>
  </si>
  <si>
    <t>google-chat-edit</t>
  </si>
  <si>
    <t>google-chat-invite</t>
  </si>
  <si>
    <t>google-chat-post</t>
  </si>
  <si>
    <t>google-chat-upload</t>
  </si>
  <si>
    <t>google-classroom</t>
  </si>
  <si>
    <t>google-cloud-console</t>
  </si>
  <si>
    <t>google-cloud-messaging</t>
  </si>
  <si>
    <t>google-cloud-print</t>
  </si>
  <si>
    <t>google-cloud-search</t>
  </si>
  <si>
    <t>google-cloud-speech-to-text</t>
  </si>
  <si>
    <t>google-cloud-storage</t>
  </si>
  <si>
    <t>google-cloud-storage-base</t>
  </si>
  <si>
    <t>google-cloud-storage-download</t>
  </si>
  <si>
    <t>google-cloud-storage-editing</t>
  </si>
  <si>
    <t>google-cloud-storage-sharing</t>
  </si>
  <si>
    <t>google-cloud-storage-upload</t>
  </si>
  <si>
    <t>google-contacts</t>
  </si>
  <si>
    <t>google-contacts-base</t>
  </si>
  <si>
    <t>google-contacts-create</t>
  </si>
  <si>
    <t>google-contacts-delete</t>
  </si>
  <si>
    <t>google-contacts-download</t>
  </si>
  <si>
    <t>google-contacts-edit</t>
  </si>
  <si>
    <t>google-contacts-upload</t>
  </si>
  <si>
    <t>google-desktop</t>
  </si>
  <si>
    <t>google-docs</t>
  </si>
  <si>
    <t>google-docs-base</t>
  </si>
  <si>
    <t>google-docs-copy</t>
  </si>
  <si>
    <t>google-docs-create</t>
  </si>
  <si>
    <t>google-docs-delete</t>
  </si>
  <si>
    <t>google-docs-downloading</t>
  </si>
  <si>
    <t>google-docs-editing</t>
  </si>
  <si>
    <t>google-docs-enterprise</t>
  </si>
  <si>
    <t>google-docs-posting</t>
  </si>
  <si>
    <t>google-docs-rename</t>
  </si>
  <si>
    <t>google-docs-send</t>
  </si>
  <si>
    <t>google-docs-sharing</t>
  </si>
  <si>
    <t>google-docs-uploading</t>
  </si>
  <si>
    <t>google-doodle-games</t>
  </si>
  <si>
    <t>google-drive-web</t>
  </si>
  <si>
    <t>google-drive-web-base</t>
  </si>
  <si>
    <t>google-drive-web-copy</t>
  </si>
  <si>
    <t>google-drive-web-create</t>
  </si>
  <si>
    <t>google-drive-web-delete</t>
  </si>
  <si>
    <t>google-drive-web-download</t>
  </si>
  <si>
    <t>google-drive-web-edit</t>
  </si>
  <si>
    <t>google-drive-web-move</t>
  </si>
  <si>
    <t>google-drive-web-rename</t>
  </si>
  <si>
    <t>google-drive-web-restore</t>
  </si>
  <si>
    <t>google-drive-web-share</t>
  </si>
  <si>
    <t>google-drive-web-unshare</t>
  </si>
  <si>
    <t>google-drive-web-update</t>
  </si>
  <si>
    <t>google-drive-web-upload</t>
  </si>
  <si>
    <t>google-duo</t>
  </si>
  <si>
    <t>google-earth</t>
  </si>
  <si>
    <t>google-expeditions</t>
  </si>
  <si>
    <t>google-finance-posting</t>
  </si>
  <si>
    <t>google-forms</t>
  </si>
  <si>
    <t>google-forms-base</t>
  </si>
  <si>
    <t>google-forms-create</t>
  </si>
  <si>
    <t>google-forms-delete</t>
  </si>
  <si>
    <t>google-forms-download</t>
  </si>
  <si>
    <t>google-forms-edit</t>
  </si>
  <si>
    <t>google-forms-share</t>
  </si>
  <si>
    <t>google-forms-upload</t>
  </si>
  <si>
    <t>google-gemini-models</t>
  </si>
  <si>
    <t>google-groups</t>
  </si>
  <si>
    <t>google-hangouts</t>
  </si>
  <si>
    <t>google-hangouts-audio-video</t>
  </si>
  <si>
    <t>google-hangouts-base</t>
  </si>
  <si>
    <t>google-hangouts-chat</t>
  </si>
  <si>
    <t>google-keep</t>
  </si>
  <si>
    <t>google-keep-base</t>
  </si>
  <si>
    <t>google-keep-create</t>
  </si>
  <si>
    <t>google-keep-delete</t>
  </si>
  <si>
    <t>google-keep-edit</t>
  </si>
  <si>
    <t>google-keep-share</t>
  </si>
  <si>
    <t>google-keep-upload</t>
  </si>
  <si>
    <t>google-lively</t>
  </si>
  <si>
    <t>google-location-service</t>
  </si>
  <si>
    <t>google-maps</t>
  </si>
  <si>
    <t>google-meet</t>
  </si>
  <si>
    <t>google-meet-base</t>
  </si>
  <si>
    <t>google-meet-create</t>
  </si>
  <si>
    <t>google-meet-invite</t>
  </si>
  <si>
    <t>google-meet-join</t>
  </si>
  <si>
    <t>google-meet-post</t>
  </si>
  <si>
    <t>google-meet-record</t>
  </si>
  <si>
    <t>google-messages</t>
  </si>
  <si>
    <t>google-music</t>
  </si>
  <si>
    <t>google-palm2</t>
  </si>
  <si>
    <t>google-photos</t>
  </si>
  <si>
    <t>google-photos-base</t>
  </si>
  <si>
    <t>google-photos-downloading</t>
  </si>
  <si>
    <t>google-photos-sharing</t>
  </si>
  <si>
    <t>google-photos-uploading</t>
  </si>
  <si>
    <t>google-picasa</t>
  </si>
  <si>
    <t>google-play</t>
  </si>
  <si>
    <t>google-plus</t>
  </si>
  <si>
    <t>google-plus-base</t>
  </si>
  <si>
    <t>google-plus-posting</t>
  </si>
  <si>
    <t>google-plus-email</t>
  </si>
  <si>
    <t>google-safebrowsing</t>
  </si>
  <si>
    <t>google-sheets</t>
  </si>
  <si>
    <t>google-sheets-base</t>
  </si>
  <si>
    <t>google-sheets-copy</t>
  </si>
  <si>
    <t>google-sheets-create</t>
  </si>
  <si>
    <t>google-sheets-delete</t>
  </si>
  <si>
    <t>google-sheets-download</t>
  </si>
  <si>
    <t>google-sheets-edit</t>
  </si>
  <si>
    <t>google-sheets-rename</t>
  </si>
  <si>
    <t>google-sheets-share</t>
  </si>
  <si>
    <t>google-sheets-upload</t>
  </si>
  <si>
    <t>google-sites</t>
  </si>
  <si>
    <t>google-sites-base</t>
  </si>
  <si>
    <t>google-sites-create</t>
  </si>
  <si>
    <t>google-sites-delete</t>
  </si>
  <si>
    <t>google-sites-edit</t>
  </si>
  <si>
    <t>google-sites-publish</t>
  </si>
  <si>
    <t>google-sites-share</t>
  </si>
  <si>
    <t>google-slides</t>
  </si>
  <si>
    <t>google-slides-base</t>
  </si>
  <si>
    <t>google-slides-copy</t>
  </si>
  <si>
    <t>google-slides-create</t>
  </si>
  <si>
    <t>google-slides-delete</t>
  </si>
  <si>
    <t>google-slides-download</t>
  </si>
  <si>
    <t>google-slides-edit</t>
  </si>
  <si>
    <t>google-slides-post</t>
  </si>
  <si>
    <t>google-slides-rename</t>
  </si>
  <si>
    <t>google-slides-share</t>
  </si>
  <si>
    <t>google-slides-upload</t>
  </si>
  <si>
    <t>google-spaces</t>
  </si>
  <si>
    <t>google-spaces-base</t>
  </si>
  <si>
    <t>google-spaces-posting</t>
  </si>
  <si>
    <t>google-surveys</t>
  </si>
  <si>
    <t>google-surveys-base</t>
  </si>
  <si>
    <t>google-surveys-uploading</t>
  </si>
  <si>
    <t>google-talk</t>
  </si>
  <si>
    <t>google-talk-base</t>
  </si>
  <si>
    <t>gtalk-file-transfer</t>
  </si>
  <si>
    <t>gtalk-voice</t>
  </si>
  <si>
    <t>google-talk-gadget</t>
  </si>
  <si>
    <t>google-toolbar</t>
  </si>
  <si>
    <t>google-translate</t>
  </si>
  <si>
    <t>google-translate-auto</t>
  </si>
  <si>
    <t>google-translate-base</t>
  </si>
  <si>
    <t>google-translate-manual</t>
  </si>
  <si>
    <t>google-update</t>
  </si>
  <si>
    <t>google-vault</t>
  </si>
  <si>
    <t>google-vertex-ai</t>
  </si>
  <si>
    <t>google-vertex-ai-base</t>
  </si>
  <si>
    <t>google-vertex-ai-create</t>
  </si>
  <si>
    <t>google-vertex-ai-delete</t>
  </si>
  <si>
    <t>google-vertex-ai-post</t>
  </si>
  <si>
    <t>google-vertex-ai-upload</t>
  </si>
  <si>
    <t>google-video</t>
  </si>
  <si>
    <t>google-video-base</t>
  </si>
  <si>
    <t>google-video-enterprise</t>
  </si>
  <si>
    <t>google-voice-actions</t>
  </si>
  <si>
    <t>google-wave</t>
  </si>
  <si>
    <t>google-workspace-duet-ai</t>
  </si>
  <si>
    <t>gopher</t>
  </si>
  <si>
    <t>gotoassist</t>
  </si>
  <si>
    <t>gotodevice</t>
  </si>
  <si>
    <t>gotohttp</t>
  </si>
  <si>
    <t>gotomeeting</t>
  </si>
  <si>
    <t>gotomeeting-base</t>
  </si>
  <si>
    <t>gotomeeting-screen-sharing</t>
  </si>
  <si>
    <t>gotomypc</t>
  </si>
  <si>
    <t>gotomypc-base</t>
  </si>
  <si>
    <t>gotomypc-desktop-sharing</t>
  </si>
  <si>
    <t>gotomypc-file-transfer</t>
  </si>
  <si>
    <t>gotomypc-printing</t>
  </si>
  <si>
    <t>gotomypc-remote-control</t>
  </si>
  <si>
    <t>gotowebinar</t>
  </si>
  <si>
    <t>gotowebinar-base</t>
  </si>
  <si>
    <t>gotowebinar-downloading</t>
  </si>
  <si>
    <t>gotowebinar-uploading</t>
  </si>
  <si>
    <t>goverlan</t>
  </si>
  <si>
    <t>gpass</t>
  </si>
  <si>
    <t>gpass-proxy</t>
  </si>
  <si>
    <t>gpsgate</t>
  </si>
  <si>
    <t>gqueues</t>
  </si>
  <si>
    <t>quic</t>
  </si>
  <si>
    <t>gquic</t>
  </si>
  <si>
    <t>quic-base</t>
  </si>
  <si>
    <t>graboid-video</t>
  </si>
  <si>
    <t>grammarly</t>
  </si>
  <si>
    <t>graphite</t>
  </si>
  <si>
    <t>gravotech</t>
  </si>
  <si>
    <t>gre</t>
  </si>
  <si>
    <t>gridftp</t>
  </si>
  <si>
    <t>groove-music</t>
  </si>
  <si>
    <t>grooveshark</t>
  </si>
  <si>
    <t>groupmax</t>
  </si>
  <si>
    <t>groupwise</t>
  </si>
  <si>
    <t>grpc</t>
  </si>
  <si>
    <t>gtp</t>
  </si>
  <si>
    <t>gtp-base</t>
  </si>
  <si>
    <t>gtp-prime</t>
  </si>
  <si>
    <t>gtp-u</t>
  </si>
  <si>
    <t>gtpv0</t>
  </si>
  <si>
    <t>gtpv1-c</t>
  </si>
  <si>
    <t>gtpv2-c</t>
  </si>
  <si>
    <t>gtunnel</t>
  </si>
  <si>
    <t>guardster</t>
  </si>
  <si>
    <t>guildwars</t>
  </si>
  <si>
    <t>guldmann-clm-hoist</t>
  </si>
  <si>
    <t>gvcp</t>
  </si>
  <si>
    <t>gyao</t>
  </si>
  <si>
    <t>h.225</t>
  </si>
  <si>
    <t>h.245</t>
  </si>
  <si>
    <t>h.248</t>
  </si>
  <si>
    <t>h.323</t>
  </si>
  <si>
    <t>ha-tunnel-plus</t>
  </si>
  <si>
    <t>hadoop</t>
  </si>
  <si>
    <t>hadoop-mapreduce</t>
  </si>
  <si>
    <t>hbase</t>
  </si>
  <si>
    <t>hdfs</t>
  </si>
  <si>
    <t>haivision-srt</t>
  </si>
  <si>
    <t>hamachi</t>
  </si>
  <si>
    <t>hamicloud</t>
  </si>
  <si>
    <t>hangame</t>
  </si>
  <si>
    <t>hart-ip</t>
  </si>
  <si>
    <t>hart-ip-base</t>
  </si>
  <si>
    <t>hart-ip-read-dev-stat</t>
  </si>
  <si>
    <t>hart-ip-read-dev-var</t>
  </si>
  <si>
    <t>hart-ip-read-device-info</t>
  </si>
  <si>
    <t>hart-ip-read-dyn-var</t>
  </si>
  <si>
    <t>hart-ip-read-dyn-var-class</t>
  </si>
  <si>
    <t>hart-ip-read-final-num</t>
  </si>
  <si>
    <t>hart-ip-read-long-tag</t>
  </si>
  <si>
    <t>hart-ip-read-long-tag-id</t>
  </si>
  <si>
    <t>hart-ip-read-loop</t>
  </si>
  <si>
    <t>hart-ip-read-loop-config</t>
  </si>
  <si>
    <t>hart-ip-read-msg</t>
  </si>
  <si>
    <t>hart-ip-read-pri-var</t>
  </si>
  <si>
    <t>hart-ip-read-pri-var-trans</t>
  </si>
  <si>
    <t>hart-ip-read-tag</t>
  </si>
  <si>
    <t>hart-ip-read-tag-uniq-id</t>
  </si>
  <si>
    <t>hart-ip-read-uniq-id</t>
  </si>
  <si>
    <t>hart-ip-reset-config</t>
  </si>
  <si>
    <t>hart-ip-write-final-num</t>
  </si>
  <si>
    <t>hart-ip-write-long-tag</t>
  </si>
  <si>
    <t>hart-ip-write-message</t>
  </si>
  <si>
    <t>hart-ip-write-polling</t>
  </si>
  <si>
    <t>hart-ip-write-tag</t>
  </si>
  <si>
    <t>harvest</t>
  </si>
  <si>
    <t>hashicorp-consul</t>
  </si>
  <si>
    <t>hashicorp-vault</t>
  </si>
  <si>
    <t>hbo</t>
  </si>
  <si>
    <t>hdlc-over-tcp</t>
  </si>
  <si>
    <t>helprace</t>
  </si>
  <si>
    <t>helpscout</t>
  </si>
  <si>
    <t>helpu</t>
  </si>
  <si>
    <t>helpwire</t>
  </si>
  <si>
    <t>heroix-longitude</t>
  </si>
  <si>
    <t>hexatech-vpn</t>
  </si>
  <si>
    <t>hi5</t>
  </si>
  <si>
    <t>highrise</t>
  </si>
  <si>
    <t>hightail</t>
  </si>
  <si>
    <t>hightail-base</t>
  </si>
  <si>
    <t>hightail-copy</t>
  </si>
  <si>
    <t>hightail-create</t>
  </si>
  <si>
    <t>hightail-delete</t>
  </si>
  <si>
    <t>hightail-download</t>
  </si>
  <si>
    <t>hightail-invite</t>
  </si>
  <si>
    <t>hightail-post</t>
  </si>
  <si>
    <t>hightail-send</t>
  </si>
  <si>
    <t>hightail-uploading</t>
  </si>
  <si>
    <t>hikvision-http</t>
  </si>
  <si>
    <t>hikvision-svr</t>
  </si>
  <si>
    <t>hill-rom-nurse-call</t>
  </si>
  <si>
    <t>hinet-webmail</t>
  </si>
  <si>
    <t>hip</t>
  </si>
  <si>
    <t>hipchat</t>
  </si>
  <si>
    <t>hipchat-audio-video</t>
  </si>
  <si>
    <t>hipchat-base</t>
  </si>
  <si>
    <t>hipchat-downloading</t>
  </si>
  <si>
    <t>hipchat-editing</t>
  </si>
  <si>
    <t>hipchat-file-transfer</t>
  </si>
  <si>
    <t>hipchat-posting</t>
  </si>
  <si>
    <t>hipchat-sharing</t>
  </si>
  <si>
    <t>hipchat-uploading</t>
  </si>
  <si>
    <t>hired</t>
  </si>
  <si>
    <t>hired-base</t>
  </si>
  <si>
    <t>hired-logout</t>
  </si>
  <si>
    <t>hired-share</t>
  </si>
  <si>
    <t>hired-upload</t>
  </si>
  <si>
    <t>hitachi-spc</t>
  </si>
  <si>
    <t>hl7</t>
  </si>
  <si>
    <t>hlls</t>
  </si>
  <si>
    <t>hmp</t>
  </si>
  <si>
    <t>hms-anybus-web</t>
  </si>
  <si>
    <t>hola-unblocker</t>
  </si>
  <si>
    <t>home-assistant</t>
  </si>
  <si>
    <t>homepipe</t>
  </si>
  <si>
    <t>honeywell-ceentcomm</t>
  </si>
  <si>
    <t>honeywell-ceentcomm-discovery</t>
  </si>
  <si>
    <t>honeywell-experion-pks-srp</t>
  </si>
  <si>
    <t>honeywell-fte</t>
  </si>
  <si>
    <t>honeywell-pro-watch</t>
  </si>
  <si>
    <t>honeywell-softmaster</t>
  </si>
  <si>
    <t>honeywell-softmaster-base</t>
  </si>
  <si>
    <t>honeywell-softmaster-debug</t>
  </si>
  <si>
    <t>honeywell-softmaster-reset</t>
  </si>
  <si>
    <t>honeywell-softmaster-run</t>
  </si>
  <si>
    <t>honeywell-softmaster-stop</t>
  </si>
  <si>
    <t>honeywell-softmaster-discovery</t>
  </si>
  <si>
    <t>hong-kong-toolbar</t>
  </si>
  <si>
    <t>hootsuite</t>
  </si>
  <si>
    <t>hootsuite-base</t>
  </si>
  <si>
    <t>hootsuite-posting</t>
  </si>
  <si>
    <t>hootsuite-sharing</t>
  </si>
  <si>
    <t>hootsuite-uploading</t>
  </si>
  <si>
    <t>hopopt</t>
  </si>
  <si>
    <t>hopster</t>
  </si>
  <si>
    <t>horde</t>
  </si>
  <si>
    <t>hospira-mednet-xml</t>
  </si>
  <si>
    <t>hosproxy</t>
  </si>
  <si>
    <t>host</t>
  </si>
  <si>
    <t>hotfile</t>
  </si>
  <si>
    <t>hotline</t>
  </si>
  <si>
    <t>hotmail</t>
  </si>
  <si>
    <t>hotspot-shield</t>
  </si>
  <si>
    <t>houseparty</t>
  </si>
  <si>
    <t>hovrs</t>
  </si>
  <si>
    <t>howardforums-posting</t>
  </si>
  <si>
    <t>hp-data-protector</t>
  </si>
  <si>
    <t>hp-eprint-service</t>
  </si>
  <si>
    <t>hp-ilo</t>
  </si>
  <si>
    <t>hp-jetdirect</t>
  </si>
  <si>
    <t>hp-printer-websrv-check-update</t>
  </si>
  <si>
    <t>hp-quickdrop</t>
  </si>
  <si>
    <t>hp-rgs</t>
  </si>
  <si>
    <t>hp-update</t>
  </si>
  <si>
    <t>hp-virtual-rooms</t>
  </si>
  <si>
    <t>hpe-bsa</t>
  </si>
  <si>
    <t>hsrp</t>
  </si>
  <si>
    <t>http-audio</t>
  </si>
  <si>
    <t>http-nsri</t>
  </si>
  <si>
    <t>http-proxy</t>
  </si>
  <si>
    <t>http-tunnel</t>
  </si>
  <si>
    <t>http-video</t>
  </si>
  <si>
    <t>http2-5gc</t>
  </si>
  <si>
    <t>httport</t>
  </si>
  <si>
    <t>huawei-dbank</t>
  </si>
  <si>
    <t>hubspot</t>
  </si>
  <si>
    <t>hubspot-ai</t>
  </si>
  <si>
    <t>hubspot-base</t>
  </si>
  <si>
    <t>hubspot-chatspot</t>
  </si>
  <si>
    <t>huddle</t>
  </si>
  <si>
    <t>huddle-base</t>
  </si>
  <si>
    <t>huddle-uploading</t>
  </si>
  <si>
    <t>huggingface</t>
  </si>
  <si>
    <t>huggingchat</t>
  </si>
  <si>
    <t>huggingchat-create</t>
  </si>
  <si>
    <t>huggingchat-delete</t>
  </si>
  <si>
    <t>huggingface-base</t>
  </si>
  <si>
    <t>huggingface-download</t>
  </si>
  <si>
    <t>huggingface-transformers-agents</t>
  </si>
  <si>
    <t>huggingface-upload</t>
  </si>
  <si>
    <t>hulft</t>
  </si>
  <si>
    <t>hulu</t>
  </si>
  <si>
    <t>hulu-base</t>
  </si>
  <si>
    <t>hulu-posting</t>
  </si>
  <si>
    <t>humanloop</t>
  </si>
  <si>
    <t>humanloop-base</t>
  </si>
  <si>
    <t>humanloop-delete</t>
  </si>
  <si>
    <t>humanloop-download</t>
  </si>
  <si>
    <t>humanloop-upload</t>
  </si>
  <si>
    <t>hushmail</t>
  </si>
  <si>
    <t>hypotenuse-ai</t>
  </si>
  <si>
    <t>hypotenuse-ai-base</t>
  </si>
  <si>
    <t>hypotenuse-ai-delete</t>
  </si>
  <si>
    <t>hypotenuse-ai-download</t>
  </si>
  <si>
    <t>hypotenuse-ai-upload</t>
  </si>
  <si>
    <t>hyves</t>
  </si>
  <si>
    <t>hyves-base</t>
  </si>
  <si>
    <t>hyves-chat</t>
  </si>
  <si>
    <t>hyves-games</t>
  </si>
  <si>
    <t>hyves-mail</t>
  </si>
  <si>
    <t>hyves-music</t>
  </si>
  <si>
    <t>i-nlsp</t>
  </si>
  <si>
    <t>i2p</t>
  </si>
  <si>
    <t>i4-remote</t>
  </si>
  <si>
    <t>iatp</t>
  </si>
  <si>
    <t>ibackup</t>
  </si>
  <si>
    <t>ibm-bigfix</t>
  </si>
  <si>
    <t>ibm-clearcase</t>
  </si>
  <si>
    <t>ibm-clearquest</t>
  </si>
  <si>
    <t>ibm-connect-direct</t>
  </si>
  <si>
    <t>ibm-control-center</t>
  </si>
  <si>
    <t>ibm-director</t>
  </si>
  <si>
    <t>ibm-mobile-connect</t>
  </si>
  <si>
    <t>ibm-rmc</t>
  </si>
  <si>
    <t>ibm-soliddb</t>
  </si>
  <si>
    <t>ibm-spectrum-lsf</t>
  </si>
  <si>
    <t>ibm-spectrum-scale</t>
  </si>
  <si>
    <t>ibm-websphere-mq</t>
  </si>
  <si>
    <t>icap</t>
  </si>
  <si>
    <t>iccp</t>
  </si>
  <si>
    <t>iccp-base</t>
  </si>
  <si>
    <t>iccp-define-named-type</t>
  </si>
  <si>
    <t>iccp-define-named-variable</t>
  </si>
  <si>
    <t>iccp-define-named-variable-list</t>
  </si>
  <si>
    <t>iccp-define-scattered-access</t>
  </si>
  <si>
    <t>iccp-define-semaphore</t>
  </si>
  <si>
    <t>iccp-delete-named-type</t>
  </si>
  <si>
    <t>iccp-delete-named-variable-list</t>
  </si>
  <si>
    <t>iccp-delete-semaphore</t>
  </si>
  <si>
    <t>iccp-delete-variable-access</t>
  </si>
  <si>
    <t>iccp-download-segment</t>
  </si>
  <si>
    <t>iccp-get-name-list</t>
  </si>
  <si>
    <t>iccp-get-named-type-attr</t>
  </si>
  <si>
    <t>iccp-get-named-var-list-attr</t>
  </si>
  <si>
    <t>iccp-get-scattered-access-attr</t>
  </si>
  <si>
    <t>iccp-get-variable-access-attr</t>
  </si>
  <si>
    <t>iccp-identity</t>
  </si>
  <si>
    <t>iccp-initiate-download-seq</t>
  </si>
  <si>
    <t>iccp-initiate-upload-seq</t>
  </si>
  <si>
    <t>iccp-input</t>
  </si>
  <si>
    <t>iccp-output</t>
  </si>
  <si>
    <t>iccp-read</t>
  </si>
  <si>
    <t>iccp-relinquish-control</t>
  </si>
  <si>
    <t>iccp-rename</t>
  </si>
  <si>
    <t>iccp-report-pool-sem-status</t>
  </si>
  <si>
    <t>iccp-report-sem-entry-status</t>
  </si>
  <si>
    <t>iccp-report-semaphore-status</t>
  </si>
  <si>
    <t>iccp-status</t>
  </si>
  <si>
    <t>iccp-take-control</t>
  </si>
  <si>
    <t>iccp-terminate-download-seq</t>
  </si>
  <si>
    <t>iccp-write</t>
  </si>
  <si>
    <t>icecast</t>
  </si>
  <si>
    <t>ichat-av</t>
  </si>
  <si>
    <t>icloud</t>
  </si>
  <si>
    <t>icloud-base</t>
  </si>
  <si>
    <t>icloud-downloading</t>
  </si>
  <si>
    <t>icloud-mail</t>
  </si>
  <si>
    <t>icloud-uploading</t>
  </si>
  <si>
    <t>icmp</t>
  </si>
  <si>
    <t>icmpsh</t>
  </si>
  <si>
    <t>icq</t>
  </si>
  <si>
    <t>icq2go</t>
  </si>
  <si>
    <t>idal-ftp-server</t>
  </si>
  <si>
    <t>idal-webserver</t>
  </si>
  <si>
    <t>idpr</t>
  </si>
  <si>
    <t>idpr-cmtp</t>
  </si>
  <si>
    <t>idrp</t>
  </si>
  <si>
    <t>iec-61850</t>
  </si>
  <si>
    <t>iec-61850-base</t>
  </si>
  <si>
    <t>iec-61850-delete-named-var-list</t>
  </si>
  <si>
    <t>iec-61850-getdatadir</t>
  </si>
  <si>
    <t>ieee-ptp</t>
  </si>
  <si>
    <t>ifile.it</t>
  </si>
  <si>
    <t>ifix</t>
  </si>
  <si>
    <t>ifm-vision-assistant</t>
  </si>
  <si>
    <t>ifm-vision-discovery</t>
  </si>
  <si>
    <t>ifmp</t>
  </si>
  <si>
    <t>ifolder</t>
  </si>
  <si>
    <t>igel</t>
  </si>
  <si>
    <t>igel-base</t>
  </si>
  <si>
    <t>igel-online-check</t>
  </si>
  <si>
    <t>igloo-software</t>
  </si>
  <si>
    <t>igmp</t>
  </si>
  <si>
    <t>ignition-gateway-discovery</t>
  </si>
  <si>
    <t>igp</t>
  </si>
  <si>
    <t>iheartradio</t>
  </si>
  <si>
    <t>ipsec</t>
  </si>
  <si>
    <t>ike</t>
  </si>
  <si>
    <t>ipsec-ah</t>
  </si>
  <si>
    <t>ipsec-esp</t>
  </si>
  <si>
    <t>ipsec-esp-udp</t>
  </si>
  <si>
    <t>il</t>
  </si>
  <si>
    <t>ilohamail</t>
  </si>
  <si>
    <t>iloveim</t>
  </si>
  <si>
    <t>im-plus</t>
  </si>
  <si>
    <t>imagenow</t>
  </si>
  <si>
    <t>imap</t>
  </si>
  <si>
    <t>ime-actia-vci</t>
  </si>
  <si>
    <t>imeem</t>
  </si>
  <si>
    <t>imeet</t>
  </si>
  <si>
    <t>imeet-base</t>
  </si>
  <si>
    <t>imeet-file-transfer</t>
  </si>
  <si>
    <t>imesh</t>
  </si>
  <si>
    <t>imgur</t>
  </si>
  <si>
    <t>imgur-base</t>
  </si>
  <si>
    <t>imgur-uploading</t>
  </si>
  <si>
    <t>imhaha</t>
  </si>
  <si>
    <t>imo</t>
  </si>
  <si>
    <t>imvu</t>
  </si>
  <si>
    <t>infoblox-grid</t>
  </si>
  <si>
    <t>infoprint</t>
  </si>
  <si>
    <t>infor-erp-ln</t>
  </si>
  <si>
    <t>inforeach</t>
  </si>
  <si>
    <t>informatica-cloud</t>
  </si>
  <si>
    <t>informix</t>
  </si>
  <si>
    <t>infront</t>
  </si>
  <si>
    <t>infusionsoft</t>
  </si>
  <si>
    <t>ingenico-pos</t>
  </si>
  <si>
    <t>innovative</t>
  </si>
  <si>
    <t>insightly-crm</t>
  </si>
  <si>
    <t>instagram</t>
  </si>
  <si>
    <t>instagram-base</t>
  </si>
  <si>
    <t>instagram-create</t>
  </si>
  <si>
    <t>instagram-delete</t>
  </si>
  <si>
    <t>instagram-edit</t>
  </si>
  <si>
    <t>instagram-post</t>
  </si>
  <si>
    <t>instagram-upload</t>
  </si>
  <si>
    <t>instan-t</t>
  </si>
  <si>
    <t>instan-t-base</t>
  </si>
  <si>
    <t>instan-t-file-transfer</t>
  </si>
  <si>
    <t>instan-t-webmessenger</t>
  </si>
  <si>
    <t>intacct</t>
  </si>
  <si>
    <t>interactive-brokers</t>
  </si>
  <si>
    <t>intercall</t>
  </si>
  <si>
    <t>intersystems-cache</t>
  </si>
  <si>
    <t>intervals</t>
  </si>
  <si>
    <t>intuit-quickbase</t>
  </si>
  <si>
    <t>intuitive-davinci-onsite</t>
  </si>
  <si>
    <t>invil-messenger</t>
  </si>
  <si>
    <t>ip-in-ip</t>
  </si>
  <si>
    <t>ip-messenger</t>
  </si>
  <si>
    <t>ip-messenger-base</t>
  </si>
  <si>
    <t>ip-messenger-file-transfer</t>
  </si>
  <si>
    <t>ipa-polling-scrub-ex</t>
  </si>
  <si>
    <t>ipa-scrub-eralexservice</t>
  </si>
  <si>
    <t>ipcomp</t>
  </si>
  <si>
    <t>ipcv</t>
  </si>
  <si>
    <t>iperf</t>
  </si>
  <si>
    <t>ipfs</t>
  </si>
  <si>
    <t>ipip</t>
  </si>
  <si>
    <t>ipl</t>
  </si>
  <si>
    <t>iplt</t>
  </si>
  <si>
    <t>ipp</t>
  </si>
  <si>
    <t>ippc</t>
  </si>
  <si>
    <t>ipv6</t>
  </si>
  <si>
    <t>ipv6-frag</t>
  </si>
  <si>
    <t>ipv6-icmp</t>
  </si>
  <si>
    <t>ipv6-icmp-base</t>
  </si>
  <si>
    <t>ping6</t>
  </si>
  <si>
    <t>ipv6-nonxt</t>
  </si>
  <si>
    <t>ipv6-opts</t>
  </si>
  <si>
    <t>ipv6-route</t>
  </si>
  <si>
    <t>ipvanish</t>
  </si>
  <si>
    <t>ipx-in-ip</t>
  </si>
  <si>
    <t>iqiyi</t>
  </si>
  <si>
    <t>irc</t>
  </si>
  <si>
    <t>irc-base</t>
  </si>
  <si>
    <t>irc-dcc-chat</t>
  </si>
  <si>
    <t>irc-dcc-file-transfer</t>
  </si>
  <si>
    <t>irc-dcc-whiteboard</t>
  </si>
  <si>
    <t>irig-106</t>
  </si>
  <si>
    <t>irods</t>
  </si>
  <si>
    <t>ironmountain-connected</t>
  </si>
  <si>
    <t>irtp</t>
  </si>
  <si>
    <t>isatap</t>
  </si>
  <si>
    <t>iscsi</t>
  </si>
  <si>
    <t>isilon-synciq</t>
  </si>
  <si>
    <t>isis</t>
  </si>
  <si>
    <t>isl-light</t>
  </si>
  <si>
    <t>iso-8583</t>
  </si>
  <si>
    <t>iso-ip</t>
  </si>
  <si>
    <t>iso-tp4</t>
  </si>
  <si>
    <t>issuu</t>
  </si>
  <si>
    <t>issuu-base</t>
  </si>
  <si>
    <t>issuu-uploading</t>
  </si>
  <si>
    <t>italkbb-chinese-tv</t>
  </si>
  <si>
    <t>itarian</t>
  </si>
  <si>
    <t>itunes</t>
  </si>
  <si>
    <t>itunes-appstore</t>
  </si>
  <si>
    <t>itunes-base</t>
  </si>
  <si>
    <t>itunes-mediastore</t>
  </si>
  <si>
    <t>itv-player</t>
  </si>
  <si>
    <t>itwin</t>
  </si>
  <si>
    <t>ivef</t>
  </si>
  <si>
    <t>ixload</t>
  </si>
  <si>
    <t>jabber</t>
  </si>
  <si>
    <t>jamf</t>
  </si>
  <si>
    <t>jamsscheduler</t>
  </si>
  <si>
    <t>jandi</t>
  </si>
  <si>
    <t>jango</t>
  </si>
  <si>
    <t>jap</t>
  </si>
  <si>
    <t>jasper-ai</t>
  </si>
  <si>
    <t>jasper-ai-base</t>
  </si>
  <si>
    <t>jasper-ai-create</t>
  </si>
  <si>
    <t>jasper-ai-delete</t>
  </si>
  <si>
    <t>jasper-ai-download</t>
  </si>
  <si>
    <t>jasper-ai-uploading</t>
  </si>
  <si>
    <t>jaspersoft</t>
  </si>
  <si>
    <t>java-update</t>
  </si>
  <si>
    <t>jdi-onlinebackupstorage</t>
  </si>
  <si>
    <t>jenkins</t>
  </si>
  <si>
    <t>jepptech-updates</t>
  </si>
  <si>
    <t>jfrog-artifactory</t>
  </si>
  <si>
    <t>jiomeet</t>
  </si>
  <si>
    <t>jiomeet-base</t>
  </si>
  <si>
    <t>jiomeet-chat</t>
  </si>
  <si>
    <t>jiomeet-downloading</t>
  </si>
  <si>
    <t>jiomeet-screen-sharing</t>
  </si>
  <si>
    <t>jiomeet-uploading</t>
  </si>
  <si>
    <t>jira</t>
  </si>
  <si>
    <t>jira-atlassian-intel</t>
  </si>
  <si>
    <t>jira-base</t>
  </si>
  <si>
    <t>jira-create</t>
  </si>
  <si>
    <t>jira-delete</t>
  </si>
  <si>
    <t>jira-downloading</t>
  </si>
  <si>
    <t>jira-editing</t>
  </si>
  <si>
    <t>jira-posting</t>
  </si>
  <si>
    <t>jira-share</t>
  </si>
  <si>
    <t>jira-uploading</t>
  </si>
  <si>
    <t>jmux</t>
  </si>
  <si>
    <t>jnet</t>
  </si>
  <si>
    <t>jobvite</t>
  </si>
  <si>
    <t>johnson-controls-metasys</t>
  </si>
  <si>
    <t>join-me</t>
  </si>
  <si>
    <t>join-me-base</t>
  </si>
  <si>
    <t>join-me-file-transfer</t>
  </si>
  <si>
    <t>joost</t>
  </si>
  <si>
    <t>jotspot-editing</t>
  </si>
  <si>
    <t>jsecoin</t>
  </si>
  <si>
    <t>json-rpc</t>
  </si>
  <si>
    <t>jubii</t>
  </si>
  <si>
    <t>jumpdesktop</t>
  </si>
  <si>
    <t>jumpshare</t>
  </si>
  <si>
    <t>jumpshare-base</t>
  </si>
  <si>
    <t>jumpshare-uploading</t>
  </si>
  <si>
    <t>jungledisk</t>
  </si>
  <si>
    <t>juniper-nsm</t>
  </si>
  <si>
    <t>justin.tv</t>
  </si>
  <si>
    <t>jxta</t>
  </si>
  <si>
    <t>kace</t>
  </si>
  <si>
    <t>kafka</t>
  </si>
  <si>
    <t>kahootz</t>
  </si>
  <si>
    <t>kaixin</t>
  </si>
  <si>
    <t>kaixin-base</t>
  </si>
  <si>
    <t>kaixin-chat</t>
  </si>
  <si>
    <t>kaixin-mail</t>
  </si>
  <si>
    <t>kaixin001</t>
  </si>
  <si>
    <t>kaixin001-base</t>
  </si>
  <si>
    <t>kaixin001-mail</t>
  </si>
  <si>
    <t>kakaomap</t>
  </si>
  <si>
    <t>kakaotalk</t>
  </si>
  <si>
    <t>kakaotalk-audio-chat</t>
  </si>
  <si>
    <t>kakaotalk-base</t>
  </si>
  <si>
    <t>kakaotalk-file-transfer</t>
  </si>
  <si>
    <t>kakaotv</t>
  </si>
  <si>
    <t>kaltura</t>
  </si>
  <si>
    <t>kaltura-base</t>
  </si>
  <si>
    <t>kaltura-mediaspace-downloading</t>
  </si>
  <si>
    <t>kaltura-mediaspace-posting</t>
  </si>
  <si>
    <t>kaltura-mediaspace-sharing</t>
  </si>
  <si>
    <t>kaltura-mediaspace-uploading</t>
  </si>
  <si>
    <t>kami</t>
  </si>
  <si>
    <t>kanban-tool</t>
  </si>
  <si>
    <t>kanbanize</t>
  </si>
  <si>
    <t>kaseya</t>
  </si>
  <si>
    <t>kaspersky</t>
  </si>
  <si>
    <t>kaspersky-ksn</t>
  </si>
  <si>
    <t>kaspersky-netagent</t>
  </si>
  <si>
    <t>kayako</t>
  </si>
  <si>
    <t>kazaa</t>
  </si>
  <si>
    <t>keek</t>
  </si>
  <si>
    <t>kerberos</t>
  </si>
  <si>
    <t>kerio-vpn</t>
  </si>
  <si>
    <t>keybase</t>
  </si>
  <si>
    <t>keyence-autoid-network-nav</t>
  </si>
  <si>
    <t>keyence-kv-studio</t>
  </si>
  <si>
    <t>keyence-kv-studio-discovery</t>
  </si>
  <si>
    <t>keyence-vision-sensor</t>
  </si>
  <si>
    <t>keyence-vision-system</t>
  </si>
  <si>
    <t>keyholetv</t>
  </si>
  <si>
    <t>keynote</t>
  </si>
  <si>
    <t>keynote-base</t>
  </si>
  <si>
    <t>keynote-uploading</t>
  </si>
  <si>
    <t>khan-academy</t>
  </si>
  <si>
    <t>khelpdesk-remote-control</t>
  </si>
  <si>
    <t>kik</t>
  </si>
  <si>
    <t>kino</t>
  </si>
  <si>
    <t>kintone</t>
  </si>
  <si>
    <t>kissflow</t>
  </si>
  <si>
    <t>kiwoom-hts</t>
  </si>
  <si>
    <t>kixie</t>
  </si>
  <si>
    <t>kkbox</t>
  </si>
  <si>
    <t>klogin</t>
  </si>
  <si>
    <t>knight-online</t>
  </si>
  <si>
    <t>knxnet-ip</t>
  </si>
  <si>
    <t>knxnet-ip-base</t>
  </si>
  <si>
    <t>knxnet-ip-configuration-request</t>
  </si>
  <si>
    <t>knxnet-ip-connect-request</t>
  </si>
  <si>
    <t>knxnet-ip-connection-state-req</t>
  </si>
  <si>
    <t>knxnet-ip-description-request</t>
  </si>
  <si>
    <t>knxnet-ip-disconnect-request</t>
  </si>
  <si>
    <t>knxnet-ip-search-request</t>
  </si>
  <si>
    <t>knxnet-ip-tunnelling-request</t>
  </si>
  <si>
    <t>kontiki</t>
  </si>
  <si>
    <t>koolim</t>
  </si>
  <si>
    <t>korea-webmail</t>
  </si>
  <si>
    <t>kproxy</t>
  </si>
  <si>
    <t>krisp</t>
  </si>
  <si>
    <t>krisp-base</t>
  </si>
  <si>
    <t>krisp-delete</t>
  </si>
  <si>
    <t>krisp-share</t>
  </si>
  <si>
    <t>kryptolan</t>
  </si>
  <si>
    <t>kt-ucloud</t>
  </si>
  <si>
    <t>ku6</t>
  </si>
  <si>
    <t>kuaishou</t>
  </si>
  <si>
    <t>kugoo</t>
  </si>
  <si>
    <t>kugou</t>
  </si>
  <si>
    <t>kuka-roboter-dev-info-service</t>
  </si>
  <si>
    <t>kwiksurveys</t>
  </si>
  <si>
    <t>kwiksurveys-base</t>
  </si>
  <si>
    <t>kwiksurveys-uploading</t>
  </si>
  <si>
    <t>l2tp</t>
  </si>
  <si>
    <t>labnol-proxy</t>
  </si>
  <si>
    <t>laconica</t>
  </si>
  <si>
    <t>laiwang</t>
  </si>
  <si>
    <t>laiwang-base</t>
  </si>
  <si>
    <t>laiwang-file-transfer</t>
  </si>
  <si>
    <t>lan</t>
  </si>
  <si>
    <t>landesk</t>
  </si>
  <si>
    <t>landesk-base</t>
  </si>
  <si>
    <t>landesk-inventory</t>
  </si>
  <si>
    <t>lanschool</t>
  </si>
  <si>
    <t>lantern</t>
  </si>
  <si>
    <t>larp</t>
  </si>
  <si>
    <t>last.fm</t>
  </si>
  <si>
    <t>lastpass</t>
  </si>
  <si>
    <t>lawson-m3</t>
  </si>
  <si>
    <t>ldap</t>
  </si>
  <si>
    <t>leaf-1</t>
  </si>
  <si>
    <t>leaf-2</t>
  </si>
  <si>
    <t>league-of-legends</t>
  </si>
  <si>
    <t>leankit</t>
  </si>
  <si>
    <t>leapfile</t>
  </si>
  <si>
    <t>learnosity</t>
  </si>
  <si>
    <t>lemon8</t>
  </si>
  <si>
    <t>lenel-isc</t>
  </si>
  <si>
    <t>letv</t>
  </si>
  <si>
    <t>level</t>
  </si>
  <si>
    <t>lexmark-hbn3</t>
  </si>
  <si>
    <t>lg-uplus-neturo</t>
  </si>
  <si>
    <t>libero-video</t>
  </si>
  <si>
    <t>lifecam</t>
  </si>
  <si>
    <t>lifesize</t>
  </si>
  <si>
    <t>lightning.ai</t>
  </si>
  <si>
    <t>lightning.ai-base</t>
  </si>
  <si>
    <t>lightning.ai-delete</t>
  </si>
  <si>
    <t>lightning.ai-download</t>
  </si>
  <si>
    <t>lightning.ai-upload</t>
  </si>
  <si>
    <t>limelight</t>
  </si>
  <si>
    <t>limesurvey</t>
  </si>
  <si>
    <t>limesurvey-base</t>
  </si>
  <si>
    <t>limesurvey-uploading</t>
  </si>
  <si>
    <t>lineage</t>
  </si>
  <si>
    <t>linkedin</t>
  </si>
  <si>
    <t>linkedin-apps</t>
  </si>
  <si>
    <t>linkedin-base</t>
  </si>
  <si>
    <t>linkedin-delete</t>
  </si>
  <si>
    <t>linkedin-downloading</t>
  </si>
  <si>
    <t>linkedin-editing</t>
  </si>
  <si>
    <t>linkedin-intro</t>
  </si>
  <si>
    <t>linkedin-learning</t>
  </si>
  <si>
    <t>linkedin-learning-downloading</t>
  </si>
  <si>
    <t>linkedin-learning-editing</t>
  </si>
  <si>
    <t>linkedin-learning-posting</t>
  </si>
  <si>
    <t>linkedin-learning-video</t>
  </si>
  <si>
    <t>linkedin-mail</t>
  </si>
  <si>
    <t>linkedin-posting</t>
  </si>
  <si>
    <t>linkedin-reactions</t>
  </si>
  <si>
    <t>linkedin-uploading</t>
  </si>
  <si>
    <t>lionschat</t>
  </si>
  <si>
    <t>lis2a2</t>
  </si>
  <si>
    <t>litecoin</t>
  </si>
  <si>
    <t>litemanager</t>
  </si>
  <si>
    <t>little-fighter</t>
  </si>
  <si>
    <t>live-meeting</t>
  </si>
  <si>
    <t>live-mesh</t>
  </si>
  <si>
    <t>live-mesh-base</t>
  </si>
  <si>
    <t>live-mesh-remote-desktop</t>
  </si>
  <si>
    <t>live-mesh-sync</t>
  </si>
  <si>
    <t>live365</t>
  </si>
  <si>
    <t>livejournal</t>
  </si>
  <si>
    <t>livelink</t>
  </si>
  <si>
    <t>livenewschat</t>
  </si>
  <si>
    <t>liveperson</t>
  </si>
  <si>
    <t>livestation</t>
  </si>
  <si>
    <t>livestream</t>
  </si>
  <si>
    <t>llmnr</t>
  </si>
  <si>
    <t>localtunnel</t>
  </si>
  <si>
    <t>logentries</t>
  </si>
  <si>
    <t>logitech-webcam</t>
  </si>
  <si>
    <t>loglogic</t>
  </si>
  <si>
    <t>logmein</t>
  </si>
  <si>
    <t>logmeinrescue</t>
  </si>
  <si>
    <t>lokalisten</t>
  </si>
  <si>
    <t>lontalk</t>
  </si>
  <si>
    <t>lontalk-apdu</t>
  </si>
  <si>
    <t>lontalk-auth-pdu</t>
  </si>
  <si>
    <t>lontalk-base</t>
  </si>
  <si>
    <t>lontalk-spdu</t>
  </si>
  <si>
    <t>lontalk-tpdu</t>
  </si>
  <si>
    <t>lookout</t>
  </si>
  <si>
    <t>loomio</t>
  </si>
  <si>
    <t>lotus-notes</t>
  </si>
  <si>
    <t>lotus-notes-admin</t>
  </si>
  <si>
    <t>lotus-notes-base</t>
  </si>
  <si>
    <t>lotus-sametime</t>
  </si>
  <si>
    <t>lotuslive</t>
  </si>
  <si>
    <t>lotuslive-base</t>
  </si>
  <si>
    <t>lotuslive-file-sharing</t>
  </si>
  <si>
    <t>lotuslive-inotes</t>
  </si>
  <si>
    <t>lotuslive-meeting</t>
  </si>
  <si>
    <t>lotuslive-meeting-apps-sharing</t>
  </si>
  <si>
    <t>lotuslive-meeting-file-sharing</t>
  </si>
  <si>
    <t>lovable</t>
  </si>
  <si>
    <t>lpd</t>
  </si>
  <si>
    <t>lrs-output-management</t>
  </si>
  <si>
    <t>lsi-raid-management</t>
  </si>
  <si>
    <t>lucidchart</t>
  </si>
  <si>
    <t>lucidpress</t>
  </si>
  <si>
    <t>lucidpress-base</t>
  </si>
  <si>
    <t>lucidpress-editing</t>
  </si>
  <si>
    <t>luxriot-evo</t>
  </si>
  <si>
    <t>lwapp</t>
  </si>
  <si>
    <t>m3ua</t>
  </si>
  <si>
    <t>mabber</t>
  </si>
  <si>
    <t>magfs</t>
  </si>
  <si>
    <t>magicjack</t>
  </si>
  <si>
    <t>magister</t>
  </si>
  <si>
    <t>mail.com</t>
  </si>
  <si>
    <t>mail.ru-agent</t>
  </si>
  <si>
    <t>mail.ru-agent-base</t>
  </si>
  <si>
    <t>mail.ru-agent-file-transfer</t>
  </si>
  <si>
    <t>mail.ru</t>
  </si>
  <si>
    <t>mail.ru-base</t>
  </si>
  <si>
    <t>mail.ru-games</t>
  </si>
  <si>
    <t>mail.ru-mail</t>
  </si>
  <si>
    <t>mail.ru-moimir</t>
  </si>
  <si>
    <t>mail.ru-webagent</t>
  </si>
  <si>
    <t>mailchimp</t>
  </si>
  <si>
    <t>malwarebytes</t>
  </si>
  <si>
    <t>manageengine-remote</t>
  </si>
  <si>
    <t>manageengine-remote-base</t>
  </si>
  <si>
    <t>manageengine-remote-download</t>
  </si>
  <si>
    <t>manageengine-remote-logout</t>
  </si>
  <si>
    <t>manageengine-remote-upload</t>
  </si>
  <si>
    <t>manet</t>
  </si>
  <si>
    <t>manolito</t>
  </si>
  <si>
    <t>mapi-over-http</t>
  </si>
  <si>
    <t>maplestory</t>
  </si>
  <si>
    <t>market-q</t>
  </si>
  <si>
    <t>marklogic-xdbc</t>
  </si>
  <si>
    <t>masimo</t>
  </si>
  <si>
    <t>masimo-v4</t>
  </si>
  <si>
    <t>mastodon</t>
  </si>
  <si>
    <t>matlab</t>
  </si>
  <si>
    <t>matrikon-tunneller</t>
  </si>
  <si>
    <t>matrix</t>
  </si>
  <si>
    <t>maxdb</t>
  </si>
  <si>
    <t>maytech</t>
  </si>
  <si>
    <t>maytech-base</t>
  </si>
  <si>
    <t>maytech-downloading</t>
  </si>
  <si>
    <t>maytech-share</t>
  </si>
  <si>
    <t>maytech-uploading</t>
  </si>
  <si>
    <t>mcafee</t>
  </si>
  <si>
    <t>mcafee-endpoint-encryption</t>
  </si>
  <si>
    <t>mcafee-epo-admin</t>
  </si>
  <si>
    <t>mcafee-move-av</t>
  </si>
  <si>
    <t>mcafee-update</t>
  </si>
  <si>
    <t>mcidas-x</t>
  </si>
  <si>
    <t>me2day</t>
  </si>
  <si>
    <t>meabox</t>
  </si>
  <si>
    <t>mediafire</t>
  </si>
  <si>
    <t>mediamax</t>
  </si>
  <si>
    <t>mediawiki-editing</t>
  </si>
  <si>
    <t>medium-im</t>
  </si>
  <si>
    <t>medtox-scan-reader</t>
  </si>
  <si>
    <t>meebo</t>
  </si>
  <si>
    <t>meebo-base</t>
  </si>
  <si>
    <t>meebo-file-transfer</t>
  </si>
  <si>
    <t>meebo-repeater</t>
  </si>
  <si>
    <t>meebome</t>
  </si>
  <si>
    <t>meerkat</t>
  </si>
  <si>
    <t>meetgeek</t>
  </si>
  <si>
    <t>meetgeek-base</t>
  </si>
  <si>
    <t>meetgeek-create</t>
  </si>
  <si>
    <t>meetgeek-delete</t>
  </si>
  <si>
    <t>meetgeek-download</t>
  </si>
  <si>
    <t>meetgeek-edit</t>
  </si>
  <si>
    <t>meetgeek-share</t>
  </si>
  <si>
    <t>meetgeek-upload</t>
  </si>
  <si>
    <t>meeting-maker</t>
  </si>
  <si>
    <t>meetro</t>
  </si>
  <si>
    <t>meetup</t>
  </si>
  <si>
    <t>meetup-base</t>
  </si>
  <si>
    <t>meetup-email</t>
  </si>
  <si>
    <t>meetup-forum</t>
  </si>
  <si>
    <t>meevee</t>
  </si>
  <si>
    <t>mega</t>
  </si>
  <si>
    <t>mega-base</t>
  </si>
  <si>
    <t>megachat</t>
  </si>
  <si>
    <t>megaproxy</t>
  </si>
  <si>
    <t>megashare</t>
  </si>
  <si>
    <t>megashares</t>
  </si>
  <si>
    <t>megaupload</t>
  </si>
  <si>
    <t>megavideo</t>
  </si>
  <si>
    <t>meinvz</t>
  </si>
  <si>
    <t>mekusharim</t>
  </si>
  <si>
    <t>meldium</t>
  </si>
  <si>
    <t>member365</t>
  </si>
  <si>
    <t>memcached</t>
  </si>
  <si>
    <t>mendeley</t>
  </si>
  <si>
    <t>mendeley-base</t>
  </si>
  <si>
    <t>mendeley-uploading</t>
  </si>
  <si>
    <t>meraki-cloud-controller</t>
  </si>
  <si>
    <t>mercurial</t>
  </si>
  <si>
    <t>mercurial-base</t>
  </si>
  <si>
    <t>mercurial-uploading</t>
  </si>
  <si>
    <t>merge-cardio</t>
  </si>
  <si>
    <t>merit-inp</t>
  </si>
  <si>
    <t>mersive-solstice-pod</t>
  </si>
  <si>
    <t>meru-l3-ap-comm</t>
  </si>
  <si>
    <t>meru-l3-ap-data</t>
  </si>
  <si>
    <t>meru-l3-ap-discovery</t>
  </si>
  <si>
    <t>messengerfx</t>
  </si>
  <si>
    <t>meta4</t>
  </si>
  <si>
    <t>metacafe</t>
  </si>
  <si>
    <t>metatrader</t>
  </si>
  <si>
    <t>mfe-nsp</t>
  </si>
  <si>
    <t>mgcp</t>
  </si>
  <si>
    <t>mgoon</t>
  </si>
  <si>
    <t>mibbit</t>
  </si>
  <si>
    <t>micp</t>
  </si>
  <si>
    <t>micros</t>
  </si>
  <si>
    <t>microsoft-dynamics-crm</t>
  </si>
  <si>
    <t>ms-office365</t>
  </si>
  <si>
    <t>microsoft-excel</t>
  </si>
  <si>
    <t>ms-copilot-studio</t>
  </si>
  <si>
    <t>ms-copilot-studio-create</t>
  </si>
  <si>
    <t>ms-copilot-studio-delete</t>
  </si>
  <si>
    <t>ms-copilot-studio-download</t>
  </si>
  <si>
    <t>ms-copilot-studio-post</t>
  </si>
  <si>
    <t>ms-copilot-studio-upload</t>
  </si>
  <si>
    <t>ms-lync-online</t>
  </si>
  <si>
    <t>ms-lync-online-apps-sharing</t>
  </si>
  <si>
    <t>ms-lync-online-file-transfer</t>
  </si>
  <si>
    <t>ms-office365-base</t>
  </si>
  <si>
    <t>ms-office365-copilot</t>
  </si>
  <si>
    <t>ms-office365-copilot-delete</t>
  </si>
  <si>
    <t>ms-office365-copilot-edit</t>
  </si>
  <si>
    <t>ms-office365-copilot-upload</t>
  </si>
  <si>
    <t>ms-onedrive-business</t>
  </si>
  <si>
    <t>ms-onedrive-business-create</t>
  </si>
  <si>
    <t>ms-onedrive-business-delete</t>
  </si>
  <si>
    <t>ms-onedrive-business-download</t>
  </si>
  <si>
    <t>ms-onedrive-business-share</t>
  </si>
  <si>
    <t>ms-onedrive-business-upload</t>
  </si>
  <si>
    <t>ms-outlook-delete</t>
  </si>
  <si>
    <t>ms-outlook-downloading</t>
  </si>
  <si>
    <t>ms-outlook-edit</t>
  </si>
  <si>
    <t>ms-outlook-move</t>
  </si>
  <si>
    <t>ms-outlook-personal-uploading</t>
  </si>
  <si>
    <t>ms-outlook-send</t>
  </si>
  <si>
    <t>ms-outlook-uploading</t>
  </si>
  <si>
    <t>ms-powerapps</t>
  </si>
  <si>
    <t>ms-powerapps-copy</t>
  </si>
  <si>
    <t>ms-powerapps-create</t>
  </si>
  <si>
    <t>ms-powerapps-delete</t>
  </si>
  <si>
    <t>ms-powerapps-download</t>
  </si>
  <si>
    <t>ms-powerapps-edit</t>
  </si>
  <si>
    <t>ms-powerapps-post</t>
  </si>
  <si>
    <t>ms-powerapps-share</t>
  </si>
  <si>
    <t>ms-powerbi</t>
  </si>
  <si>
    <t>ms-powerbi-downloading</t>
  </si>
  <si>
    <t>ms-powerbi-uploading</t>
  </si>
  <si>
    <t>ms-powerpoint-online</t>
  </si>
  <si>
    <t>ms-powerpoint-online-uploading</t>
  </si>
  <si>
    <t>ms-teams</t>
  </si>
  <si>
    <t>ms-teams-audio-video</t>
  </si>
  <si>
    <t>ms-teams-create</t>
  </si>
  <si>
    <t>ms-teams-delete</t>
  </si>
  <si>
    <t>ms-teams-downloading</t>
  </si>
  <si>
    <t>ms-teams-editing</t>
  </si>
  <si>
    <t>ms-teams-invite</t>
  </si>
  <si>
    <t>ms-teams-join</t>
  </si>
  <si>
    <t>ms-teams-live-event</t>
  </si>
  <si>
    <t>ms-teams-posting</t>
  </si>
  <si>
    <t>ms-teams-sharing</t>
  </si>
  <si>
    <t>ms-teams-uploading</t>
  </si>
  <si>
    <t>office-on-demand</t>
  </si>
  <si>
    <t>outlook-web-online</t>
  </si>
  <si>
    <t>sharepoint-online</t>
  </si>
  <si>
    <t>sharepoint-online-create</t>
  </si>
  <si>
    <t>sharepoint-online-delete</t>
  </si>
  <si>
    <t>sharepoint-online-downloading</t>
  </si>
  <si>
    <t>sharepoint-online-editing</t>
  </si>
  <si>
    <t>sharepoint-online-post</t>
  </si>
  <si>
    <t>sharepoint-online-sharing</t>
  </si>
  <si>
    <t>sharepoint-online-uploading</t>
  </si>
  <si>
    <t>visual-studio-live-share</t>
  </si>
  <si>
    <t>visual-studio-live-share-relay</t>
  </si>
  <si>
    <t>microsoft-intune</t>
  </si>
  <si>
    <t>mightytext</t>
  </si>
  <si>
    <t>mikogo</t>
  </si>
  <si>
    <t>milestone-xprotect</t>
  </si>
  <si>
    <t>millenium-ils</t>
  </si>
  <si>
    <t>mimacs</t>
  </si>
  <si>
    <t>minacs-verint-recording</t>
  </si>
  <si>
    <t>mindmeister</t>
  </si>
  <si>
    <t>mindray-anesthesia</t>
  </si>
  <si>
    <t>mindray-diap</t>
  </si>
  <si>
    <t>mindray-md2</t>
  </si>
  <si>
    <t>mindray-pds-tcp-echo</t>
  </si>
  <si>
    <t>mindray-pds-udp-discover</t>
  </si>
  <si>
    <t>mindray-tm</t>
  </si>
  <si>
    <t>minecraft</t>
  </si>
  <si>
    <t>mineralt</t>
  </si>
  <si>
    <t>minus</t>
  </si>
  <si>
    <t>miro</t>
  </si>
  <si>
    <t>mirth-connect</t>
  </si>
  <si>
    <t>misslee</t>
  </si>
  <si>
    <t>mitsubishi-hmi</t>
  </si>
  <si>
    <t>mitsubishi-hmi-discovery</t>
  </si>
  <si>
    <t>mitsubishi-melsec</t>
  </si>
  <si>
    <t>mitsubishi-melsec-base</t>
  </si>
  <si>
    <t>mitsubishi-melsec-batch-blk-rd</t>
  </si>
  <si>
    <t>mitsubishi-melsec-batch-blk-rw</t>
  </si>
  <si>
    <t>mitsubishi-melsec-batch-read</t>
  </si>
  <si>
    <t>mitsubishi-melsec-batch-write</t>
  </si>
  <si>
    <t>mitsubishi-melsec-clear-error</t>
  </si>
  <si>
    <t>mitsubishi-melsec-close-file</t>
  </si>
  <si>
    <t>mitsubishi-melsec-copy-file</t>
  </si>
  <si>
    <t>mitsubishi-melsec-create-file</t>
  </si>
  <si>
    <t>mitsubishi-melsec-delete-file</t>
  </si>
  <si>
    <t>mitsubishi-melsec-entry-mon-dev</t>
  </si>
  <si>
    <t>mitsubishi-melsec-intel-func-rd</t>
  </si>
  <si>
    <t>mitsubishi-melsec-intel-func-wr</t>
  </si>
  <si>
    <t>mitsubishi-melsec-latch-clear</t>
  </si>
  <si>
    <t>mitsubishi-melsec-lbl-array-rd</t>
  </si>
  <si>
    <t>mitsubishi-melsec-lbl-array-wr</t>
  </si>
  <si>
    <t>mitsubishi-melsec-lbl-random-rd</t>
  </si>
  <si>
    <t>mitsubishi-melsec-lbl-random-wr</t>
  </si>
  <si>
    <t>mitsubishi-melsec-lock-passwd</t>
  </si>
  <si>
    <t>mitsubishi-melsec-loopback-test</t>
  </si>
  <si>
    <t>mitsubishi-melsec-mem-batch-rd</t>
  </si>
  <si>
    <t>mitsubishi-melsec-mem-batch-wr</t>
  </si>
  <si>
    <t>mitsubishi-melsec-mod-file-attr</t>
  </si>
  <si>
    <t>mitsubishi-melsec-mod-file-date</t>
  </si>
  <si>
    <t>mitsubishi-melsec-open-file</t>
  </si>
  <si>
    <t>mitsubishi-melsec-random-read</t>
  </si>
  <si>
    <t>mitsubishi-melsec-random-write</t>
  </si>
  <si>
    <t>mitsubishi-melsec-rd-file-list</t>
  </si>
  <si>
    <t>mitsubishi-melsec-read-file</t>
  </si>
  <si>
    <t>mitsubishi-melsec-read-model</t>
  </si>
  <si>
    <t>mitsubishi-melsec-read-mon-dev</t>
  </si>
  <si>
    <t>mitsubishi-melsec-remote-passwd</t>
  </si>
  <si>
    <t>mitsubishi-melsec-remote-pause</t>
  </si>
  <si>
    <t>mitsubishi-melsec-remote-reset</t>
  </si>
  <si>
    <t>mitsubishi-melsec-remote-run</t>
  </si>
  <si>
    <t>mitsubishi-melsec-remote-stop</t>
  </si>
  <si>
    <t>mitsubishi-melsec-search-file</t>
  </si>
  <si>
    <t>mitsubishi-melsec-write-file</t>
  </si>
  <si>
    <t>mitsubishi-melsec-webserver</t>
  </si>
  <si>
    <t>mitsubishi-melsoft</t>
  </si>
  <si>
    <t>mitsubishi-rt-toolbox</t>
  </si>
  <si>
    <t>mixi</t>
  </si>
  <si>
    <t>mixi-base</t>
  </si>
  <si>
    <t>mixi-posting</t>
  </si>
  <si>
    <t>mlb.tv</t>
  </si>
  <si>
    <t>mms</t>
  </si>
  <si>
    <t>mms-ics</t>
  </si>
  <si>
    <t>mms-ics-ack-event-notification</t>
  </si>
  <si>
    <t>mms-ics-additional-service</t>
  </si>
  <si>
    <t>mms-ics-alter-event-cond-monit</t>
  </si>
  <si>
    <t>mms-ics-alter-event-enroll</t>
  </si>
  <si>
    <t>mms-ics-base</t>
  </si>
  <si>
    <t>mms-ics-cancel</t>
  </si>
  <si>
    <t>mms-ics-conclude</t>
  </si>
  <si>
    <t>mms-ics-create-journal</t>
  </si>
  <si>
    <t>mms-ics-create-prog-invocation</t>
  </si>
  <si>
    <t>mms-ics-define-event-action</t>
  </si>
  <si>
    <t>mms-ics-define-event-condition</t>
  </si>
  <si>
    <t>mms-ics-define-event-enroll</t>
  </si>
  <si>
    <t>mms-ics-define-named-type</t>
  </si>
  <si>
    <t>mms-ics-define-named-var-list</t>
  </si>
  <si>
    <t>mms-ics-define-named-variable</t>
  </si>
  <si>
    <t>mms-ics-define-scattered-access</t>
  </si>
  <si>
    <t>mms-ics-define-semaphore</t>
  </si>
  <si>
    <t>mms-ics-delete-domain</t>
  </si>
  <si>
    <t>mms-ics-delete-event-action</t>
  </si>
  <si>
    <t>mms-ics-delete-event-condition</t>
  </si>
  <si>
    <t>mms-ics-delete-event-enroll</t>
  </si>
  <si>
    <t>mms-ics-delete-journal</t>
  </si>
  <si>
    <t>mms-ics-delete-named-type</t>
  </si>
  <si>
    <t>mms-ics-delete-named-var-list</t>
  </si>
  <si>
    <t>mms-ics-delete-prog-invocation</t>
  </si>
  <si>
    <t>mms-ics-delete-semaphore</t>
  </si>
  <si>
    <t>mms-ics-delete-var-access</t>
  </si>
  <si>
    <t>mms-ics-download-segment</t>
  </si>
  <si>
    <t>mms-ics-eventnotification</t>
  </si>
  <si>
    <t>mms-ics-file-close</t>
  </si>
  <si>
    <t>mms-ics-file-delete</t>
  </si>
  <si>
    <t>mms-ics-file-directory</t>
  </si>
  <si>
    <t>mms-ics-file-open</t>
  </si>
  <si>
    <t>mms-ics-file-read</t>
  </si>
  <si>
    <t>mms-ics-file-rename</t>
  </si>
  <si>
    <t>mms-ics-get-alarm-enroll-sum</t>
  </si>
  <si>
    <t>mms-ics-get-alarm-summary</t>
  </si>
  <si>
    <t>mms-ics-get-capability-list</t>
  </si>
  <si>
    <t>mms-ics-get-domain-attribute</t>
  </si>
  <si>
    <t>mms-ics-get-event-action-attr</t>
  </si>
  <si>
    <t>mms-ics-get-event-cond-attr</t>
  </si>
  <si>
    <t>mms-ics-get-event-enroll-attr</t>
  </si>
  <si>
    <t>mms-ics-get-name-list</t>
  </si>
  <si>
    <t>mms-ics-get-named-type-attr</t>
  </si>
  <si>
    <t>mms-ics-get-named-var-list-attr</t>
  </si>
  <si>
    <t>mms-ics-get-prog-invo-attr</t>
  </si>
  <si>
    <t>mms-ics-get-scatt-access-att</t>
  </si>
  <si>
    <t>mms-ics-get-var-access-attri</t>
  </si>
  <si>
    <t>mms-ics-identity</t>
  </si>
  <si>
    <t>mms-ics-informationreport</t>
  </si>
  <si>
    <t>mms-ics-initial-download-seq</t>
  </si>
  <si>
    <t>mms-ics-initialize-journal</t>
  </si>
  <si>
    <t>mms-ics-initiate-upload-seq</t>
  </si>
  <si>
    <t>mms-ics-input</t>
  </si>
  <si>
    <t>mms-ics-kill</t>
  </si>
  <si>
    <t>mms-ics-load-domain-content</t>
  </si>
  <si>
    <t>mms-ics-obtain-file</t>
  </si>
  <si>
    <t>mms-ics-output</t>
  </si>
  <si>
    <t>mms-ics-read</t>
  </si>
  <si>
    <t>mms-ics-read-journal</t>
  </si>
  <si>
    <t>mms-ics-relinquish-control</t>
  </si>
  <si>
    <t>mms-ics-rename</t>
  </si>
  <si>
    <t>mms-ics-rep-event-action-stat</t>
  </si>
  <si>
    <t>mms-ics-rep-event-enroll-stat</t>
  </si>
  <si>
    <t>mms-ics-report-event-cond-stat</t>
  </si>
  <si>
    <t>mms-ics-report-journal-status</t>
  </si>
  <si>
    <t>mms-ics-report-pool-sema-stat</t>
  </si>
  <si>
    <t>mms-ics-report-sema-entry-stat</t>
  </si>
  <si>
    <t>mms-ics-report-sema-status</t>
  </si>
  <si>
    <t>mms-ics-request-domain-download</t>
  </si>
  <si>
    <t>mms-ics-request-domain-upload</t>
  </si>
  <si>
    <t>mms-ics-reset</t>
  </si>
  <si>
    <t>mms-ics-resume</t>
  </si>
  <si>
    <t>mms-ics-start</t>
  </si>
  <si>
    <t>mms-ics-status</t>
  </si>
  <si>
    <t>mms-ics-stop</t>
  </si>
  <si>
    <t>mms-ics-store-domain-content</t>
  </si>
  <si>
    <t>mms-ics-take-control</t>
  </si>
  <si>
    <t>mms-ics-terminate-download-seq</t>
  </si>
  <si>
    <t>mms-ics-terminate-upload-seq</t>
  </si>
  <si>
    <t>mms-ics-trigger-event</t>
  </si>
  <si>
    <t>mms-ics-unsolicitedstatus</t>
  </si>
  <si>
    <t>mms-ics-upload-segment</t>
  </si>
  <si>
    <t>mms-ics-write</t>
  </si>
  <si>
    <t>mms-ics-write-journal</t>
  </si>
  <si>
    <t>mobile</t>
  </si>
  <si>
    <t>mobile-me</t>
  </si>
  <si>
    <t>mobilehdr</t>
  </si>
  <si>
    <t>mobility-xe</t>
  </si>
  <si>
    <t>modbus-base</t>
  </si>
  <si>
    <t>modbus-diagnostics</t>
  </si>
  <si>
    <t>modbus-encapsulated-transport</t>
  </si>
  <si>
    <t>modbus-mask-write-register</t>
  </si>
  <si>
    <t>modbus-read-coils</t>
  </si>
  <si>
    <t>modbus-read-discrete-inputs</t>
  </si>
  <si>
    <t>modbus-read-fifo-queue</t>
  </si>
  <si>
    <t>modbus-read-file-record</t>
  </si>
  <si>
    <t>modbus-read-holding-registers</t>
  </si>
  <si>
    <t>modbus-read-input-registers</t>
  </si>
  <si>
    <t>modbus-read-write-register</t>
  </si>
  <si>
    <t>modbus-report-slave-id</t>
  </si>
  <si>
    <t>modbus-write-file-record</t>
  </si>
  <si>
    <t>modbus-write-multiple-coils</t>
  </si>
  <si>
    <t>modbus-write-multiple-registers</t>
  </si>
  <si>
    <t>modbus-write-single-coil</t>
  </si>
  <si>
    <t>modbus-write-single-register</t>
  </si>
  <si>
    <t>mogulus</t>
  </si>
  <si>
    <t>moinmoin-editing</t>
  </si>
  <si>
    <t>monday</t>
  </si>
  <si>
    <t>mongodb</t>
  </si>
  <si>
    <t>mongodb-atlas</t>
  </si>
  <si>
    <t>mongodb-base</t>
  </si>
  <si>
    <t>moodle</t>
  </si>
  <si>
    <t>morningstar-posting</t>
  </si>
  <si>
    <t>mosh</t>
  </si>
  <si>
    <t>motleyfool-posting</t>
  </si>
  <si>
    <t>mount</t>
  </si>
  <si>
    <t>move-networks</t>
  </si>
  <si>
    <t>moxa-configuration</t>
  </si>
  <si>
    <t>moxa-discovery</t>
  </si>
  <si>
    <t>moxtra</t>
  </si>
  <si>
    <t>mozy</t>
  </si>
  <si>
    <t>mpeg-ts</t>
  </si>
  <si>
    <t>mpls-in-ip</t>
  </si>
  <si>
    <t>mqtt-base</t>
  </si>
  <si>
    <t>mqtt-connect</t>
  </si>
  <si>
    <t>mqtt-disconnect</t>
  </si>
  <si>
    <t>mqtt-publish-message</t>
  </si>
  <si>
    <t>mqtt-subscribe</t>
  </si>
  <si>
    <t>mqtt-unsubscribe</t>
  </si>
  <si>
    <t>ms-delve</t>
  </si>
  <si>
    <t>ms-dev-tunnels</t>
  </si>
  <si>
    <t>ms-dpm</t>
  </si>
  <si>
    <t>ms-ds-smb</t>
  </si>
  <si>
    <t>ms-ds-smb-base</t>
  </si>
  <si>
    <t>ms-ds-smbv1</t>
  </si>
  <si>
    <t>ms-ds-smbv2</t>
  </si>
  <si>
    <t>ms-ds-smbv3</t>
  </si>
  <si>
    <t>ms-dtc</t>
  </si>
  <si>
    <t>msrpc</t>
  </si>
  <si>
    <t>ms-event-log</t>
  </si>
  <si>
    <t>ms-local-security-management</t>
  </si>
  <si>
    <t>ms-local-user-management</t>
  </si>
  <si>
    <t>ms-remote-registry</t>
  </si>
  <si>
    <t>ms-scheduler</t>
  </si>
  <si>
    <t>ms-wmi</t>
  </si>
  <si>
    <t>ms-workstation-service</t>
  </si>
  <si>
    <t>msrpc-base</t>
  </si>
  <si>
    <t>ms-exchange</t>
  </si>
  <si>
    <t>ms-exchange-admin-center</t>
  </si>
  <si>
    <t>ms-exchange-mrs</t>
  </si>
  <si>
    <t>ms-firewall-storage</t>
  </si>
  <si>
    <t>ms-frs</t>
  </si>
  <si>
    <t>ms-groove</t>
  </si>
  <si>
    <t>ms-hyper-v-vm-connect</t>
  </si>
  <si>
    <t>ms-iis</t>
  </si>
  <si>
    <t>ms-isa-fw-client</t>
  </si>
  <si>
    <t>ms-kms</t>
  </si>
  <si>
    <t>ms-lync</t>
  </si>
  <si>
    <t>ms-lync-apps-sharing</t>
  </si>
  <si>
    <t>ms-lync-audio</t>
  </si>
  <si>
    <t>ms-lync-base</t>
  </si>
  <si>
    <t>ms-lync-content-sharing</t>
  </si>
  <si>
    <t>ms-lync-file-transfer</t>
  </si>
  <si>
    <t>ms-lync-video</t>
  </si>
  <si>
    <t>ms-mice</t>
  </si>
  <si>
    <t>ms-netlogon</t>
  </si>
  <si>
    <t>ms-nrtp</t>
  </si>
  <si>
    <t>ms-ocs</t>
  </si>
  <si>
    <t>ms-ocs-audio</t>
  </si>
  <si>
    <t>ms-ocs-file-transfer</t>
  </si>
  <si>
    <t>ms-ocs-video</t>
  </si>
  <si>
    <t>ms-onedrive</t>
  </si>
  <si>
    <t>ms-onedrive-base</t>
  </si>
  <si>
    <t>ms-onedrive-downloading</t>
  </si>
  <si>
    <t>ms-onedrive-share</t>
  </si>
  <si>
    <t>ms-onedrive-uploading</t>
  </si>
  <si>
    <t>ms-onenote</t>
  </si>
  <si>
    <t>ms-onenote-base</t>
  </si>
  <si>
    <t>ms-onenote-downloading</t>
  </si>
  <si>
    <t>ms-onenote-uploading</t>
  </si>
  <si>
    <t>ms-product-activation</t>
  </si>
  <si>
    <t>ms-quick-assist</t>
  </si>
  <si>
    <t>ms-rdp</t>
  </si>
  <si>
    <t>ms-scom</t>
  </si>
  <si>
    <t>ms-service-controller</t>
  </si>
  <si>
    <t>ms-sms</t>
  </si>
  <si>
    <t>ms-spynet</t>
  </si>
  <si>
    <t>ms-sql-analysis-service</t>
  </si>
  <si>
    <t>ms-sstp</t>
  </si>
  <si>
    <t>ms-store</t>
  </si>
  <si>
    <t>ms-update</t>
  </si>
  <si>
    <t>ms-update-optimization-p2p</t>
  </si>
  <si>
    <t>ms-virtualserver</t>
  </si>
  <si>
    <t>ms-visual-studio-dev-tunnel</t>
  </si>
  <si>
    <t>ms-visual-studio-remote-tunnel</t>
  </si>
  <si>
    <t>ms-visual-studio-tfs</t>
  </si>
  <si>
    <t>ms-visual-studio-tfs-base</t>
  </si>
  <si>
    <t>ms-visual-studio-tfs-download</t>
  </si>
  <si>
    <t>ms-visual-studio-tfs-upload</t>
  </si>
  <si>
    <t>ms-win-dns</t>
  </si>
  <si>
    <t>ms-wins</t>
  </si>
  <si>
    <t>msa-fieldserver-mgr</t>
  </si>
  <si>
    <t>msdp</t>
  </si>
  <si>
    <t>msn</t>
  </si>
  <si>
    <t>msn-base</t>
  </si>
  <si>
    <t>msn-file-transfer</t>
  </si>
  <si>
    <t>msn-video</t>
  </si>
  <si>
    <t>msn-voice</t>
  </si>
  <si>
    <t>msn-money-posting</t>
  </si>
  <si>
    <t>msn-toolbar</t>
  </si>
  <si>
    <t>msn-webmessenger</t>
  </si>
  <si>
    <t>msn2go</t>
  </si>
  <si>
    <t>msnshell</t>
  </si>
  <si>
    <t>mssql-db-base</t>
  </si>
  <si>
    <t>mssql-db-encrypted</t>
  </si>
  <si>
    <t>mssql-db-unencrypted</t>
  </si>
  <si>
    <t>mssql-mon</t>
  </si>
  <si>
    <t>mtconnect</t>
  </si>
  <si>
    <t>mtp</t>
  </si>
  <si>
    <t>mud</t>
  </si>
  <si>
    <t>mult-ip</t>
  </si>
  <si>
    <t>munin</t>
  </si>
  <si>
    <t>mural</t>
  </si>
  <si>
    <t>mural-base</t>
  </si>
  <si>
    <t>mural-uploading</t>
  </si>
  <si>
    <t>murf</t>
  </si>
  <si>
    <t>murf-base</t>
  </si>
  <si>
    <t>murf-copy</t>
  </si>
  <si>
    <t>murf-create</t>
  </si>
  <si>
    <t>murf-delete</t>
  </si>
  <si>
    <t>murf-download</t>
  </si>
  <si>
    <t>murf-edit</t>
  </si>
  <si>
    <t>murf-move</t>
  </si>
  <si>
    <t>murf-share</t>
  </si>
  <si>
    <t>murf-upload</t>
  </si>
  <si>
    <t>murrelektronik-io-webserver</t>
  </si>
  <si>
    <t>musical.ly</t>
  </si>
  <si>
    <t>mute</t>
  </si>
  <si>
    <t>mux</t>
  </si>
  <si>
    <t>mycase</t>
  </si>
  <si>
    <t>mydownloader</t>
  </si>
  <si>
    <t>mygreenpc</t>
  </si>
  <si>
    <t>mymarkets</t>
  </si>
  <si>
    <t>myownconference</t>
  </si>
  <si>
    <t>myspace</t>
  </si>
  <si>
    <t>myspace-base</t>
  </si>
  <si>
    <t>myspace-im</t>
  </si>
  <si>
    <t>myspace-mail</t>
  </si>
  <si>
    <t>myspace-posting</t>
  </si>
  <si>
    <t>myspace-video</t>
  </si>
  <si>
    <t>mysql</t>
  </si>
  <si>
    <t>nagios</t>
  </si>
  <si>
    <t>nakido-flag</t>
  </si>
  <si>
    <t>napster</t>
  </si>
  <si>
    <t>narp</t>
  </si>
  <si>
    <t>nasuni</t>
  </si>
  <si>
    <t>nate-mail</t>
  </si>
  <si>
    <t>nate-video</t>
  </si>
  <si>
    <t>nateon-im</t>
  </si>
  <si>
    <t>nateon-audio-video</t>
  </si>
  <si>
    <t>nateon-desktop-sharing</t>
  </si>
  <si>
    <t>nateon-file-transfer</t>
  </si>
  <si>
    <t>nateon-im-base</t>
  </si>
  <si>
    <t>nats-io</t>
  </si>
  <si>
    <t>naver-blog-posting</t>
  </si>
  <si>
    <t>naver-line</t>
  </si>
  <si>
    <t>naver-mail</t>
  </si>
  <si>
    <t>naver-ndrive</t>
  </si>
  <si>
    <t>naver-streaming</t>
  </si>
  <si>
    <t>nbc-video</t>
  </si>
  <si>
    <t>ncipher-impath</t>
  </si>
  <si>
    <t>ncp</t>
  </si>
  <si>
    <t>ncpurple</t>
  </si>
  <si>
    <t>ndmp</t>
  </si>
  <si>
    <t>nefsis</t>
  </si>
  <si>
    <t>neokast</t>
  </si>
  <si>
    <t>neonet</t>
  </si>
  <si>
    <t>neptune</t>
  </si>
  <si>
    <t>nerohut</t>
  </si>
  <si>
    <t>net-c-x</t>
  </si>
  <si>
    <t>net.tcp</t>
  </si>
  <si>
    <t>net.tcp-deployment-service</t>
  </si>
  <si>
    <t>net.tcp-device-info-service</t>
  </si>
  <si>
    <t>net2phone</t>
  </si>
  <si>
    <t>netbackup</t>
  </si>
  <si>
    <t>netbios-dg</t>
  </si>
  <si>
    <t>netblt</t>
  </si>
  <si>
    <t>netbotz</t>
  </si>
  <si>
    <t>netease-mail</t>
  </si>
  <si>
    <t>netease-webdisk</t>
  </si>
  <si>
    <t>netease-webdisk-base</t>
  </si>
  <si>
    <t>netease-webdisk-downloading</t>
  </si>
  <si>
    <t>netease-webdisk-uploading</t>
  </si>
  <si>
    <t>netezza</t>
  </si>
  <si>
    <t>netflix</t>
  </si>
  <si>
    <t>netflix-base</t>
  </si>
  <si>
    <t>netflix-streaming</t>
  </si>
  <si>
    <t>netflow</t>
  </si>
  <si>
    <t>netfolder</t>
  </si>
  <si>
    <t>netload</t>
  </si>
  <si>
    <t>netlog</t>
  </si>
  <si>
    <t>netmeeting</t>
  </si>
  <si>
    <t>netop-on-demand</t>
  </si>
  <si>
    <t>netop-remote-control</t>
  </si>
  <si>
    <t>nets</t>
  </si>
  <si>
    <t>netspoke</t>
  </si>
  <si>
    <t>netsuite</t>
  </si>
  <si>
    <t>netsupport-manager</t>
  </si>
  <si>
    <t>netvault-backup</t>
  </si>
  <si>
    <t>netviewer</t>
  </si>
  <si>
    <t>netvmg-traceroute</t>
  </si>
  <si>
    <t>netware-remote-console</t>
  </si>
  <si>
    <t>new-relic</t>
  </si>
  <si>
    <t>newrow</t>
  </si>
  <si>
    <t>newton-mail</t>
  </si>
  <si>
    <t>neximatic</t>
  </si>
  <si>
    <t>nexon-launcher</t>
  </si>
  <si>
    <t>nextmedia-video</t>
  </si>
  <si>
    <t>nfl-streaming</t>
  </si>
  <si>
    <t>nfs</t>
  </si>
  <si>
    <t>ngap</t>
  </si>
  <si>
    <t>ngrok</t>
  </si>
  <si>
    <t>niagara-fox</t>
  </si>
  <si>
    <t>nice</t>
  </si>
  <si>
    <t>niconico-douga</t>
  </si>
  <si>
    <t>nidec-ct-discovery-protocol</t>
  </si>
  <si>
    <t>nihon-kohden-patient-monitoring</t>
  </si>
  <si>
    <t>nim</t>
  </si>
  <si>
    <t>nimbuzz</t>
  </si>
  <si>
    <t>nimsh</t>
  </si>
  <si>
    <t>ning</t>
  </si>
  <si>
    <t>ning-apps</t>
  </si>
  <si>
    <t>ning-base</t>
  </si>
  <si>
    <t>ning-mail</t>
  </si>
  <si>
    <t>ning-posting</t>
  </si>
  <si>
    <t>ninjaone</t>
  </si>
  <si>
    <t>nintendo-conntest</t>
  </si>
  <si>
    <t>nintendo-wfc</t>
  </si>
  <si>
    <t>nlpcloud</t>
  </si>
  <si>
    <t>nlpcloud-api</t>
  </si>
  <si>
    <t>nlpcloud-base</t>
  </si>
  <si>
    <t>nlpcloud-delete</t>
  </si>
  <si>
    <t>nlpcloud-post</t>
  </si>
  <si>
    <t>nlpcloud-share</t>
  </si>
  <si>
    <t>nmea-sentence</t>
  </si>
  <si>
    <t>nntp</t>
  </si>
  <si>
    <t>nokia-here-maps</t>
  </si>
  <si>
    <t>nomachine</t>
  </si>
  <si>
    <t>nomadesk</t>
  </si>
  <si>
    <t>nordvpn</t>
  </si>
  <si>
    <t>norton-av-broadcast</t>
  </si>
  <si>
    <t>norton-zone</t>
  </si>
  <si>
    <t>noteworthy</t>
  </si>
  <si>
    <t>noteworthy-admin</t>
  </si>
  <si>
    <t>noteworthy-base</t>
  </si>
  <si>
    <t>notion</t>
  </si>
  <si>
    <t>notion-ai</t>
  </si>
  <si>
    <t>notion-base</t>
  </si>
  <si>
    <t>notion-delete</t>
  </si>
  <si>
    <t>notion-download</t>
  </si>
  <si>
    <t>notion-logout</t>
  </si>
  <si>
    <t>notion-upload</t>
  </si>
  <si>
    <t>notta-ai</t>
  </si>
  <si>
    <t>notta-ai-base</t>
  </si>
  <si>
    <t>notta-ai-create</t>
  </si>
  <si>
    <t>notta-ai-delete</t>
  </si>
  <si>
    <t>notta-ai-download</t>
  </si>
  <si>
    <t>notta-ai-edit</t>
  </si>
  <si>
    <t>notta-ai-move</t>
  </si>
  <si>
    <t>notta-ai-share</t>
  </si>
  <si>
    <t>novell-filr</t>
  </si>
  <si>
    <t>now-tv</t>
  </si>
  <si>
    <t>now-tv-base</t>
  </si>
  <si>
    <t>now-tv-streaming</t>
  </si>
  <si>
    <t>nsfnet-igp</t>
  </si>
  <si>
    <t>ntcip-ftp</t>
  </si>
  <si>
    <t>ntcip-sfmp</t>
  </si>
  <si>
    <t>ntcip-snmp-trap</t>
  </si>
  <si>
    <t>ntcip-stmp</t>
  </si>
  <si>
    <t>ntcip-tftp</t>
  </si>
  <si>
    <t>ntp-base</t>
  </si>
  <si>
    <t>ntp-non-rfc</t>
  </si>
  <si>
    <t>ntr-support</t>
  </si>
  <si>
    <t>nurgo-brainsoup</t>
  </si>
  <si>
    <t>nutanix</t>
  </si>
  <si>
    <t>nvgre</t>
  </si>
  <si>
    <t>nvp-ii</t>
  </si>
  <si>
    <t>oasys-scada</t>
  </si>
  <si>
    <t>ocpp</t>
  </si>
  <si>
    <t>ocsp</t>
  </si>
  <si>
    <t>octopus</t>
  </si>
  <si>
    <t>octopz</t>
  </si>
  <si>
    <t>octoshape</t>
  </si>
  <si>
    <t>odnoklassniki</t>
  </si>
  <si>
    <t>odnoklassniki-apps</t>
  </si>
  <si>
    <t>odnoklassniki-base</t>
  </si>
  <si>
    <t>odnoklassniki-messaging</t>
  </si>
  <si>
    <t>odrive</t>
  </si>
  <si>
    <t>office-live</t>
  </si>
  <si>
    <t>office365-consumer-access</t>
  </si>
  <si>
    <t>office365-enterprise-access</t>
  </si>
  <si>
    <t>officehard</t>
  </si>
  <si>
    <t>okta</t>
  </si>
  <si>
    <t>okurin</t>
  </si>
  <si>
    <t>olympus-endoworks</t>
  </si>
  <si>
    <t>omegle</t>
  </si>
  <si>
    <t>omnicell-dispensers</t>
  </si>
  <si>
    <t>omnidrive</t>
  </si>
  <si>
    <t>omron-fins</t>
  </si>
  <si>
    <t>omron-fins-access-right-acq</t>
  </si>
  <si>
    <t>omron-fins-access-right-facq</t>
  </si>
  <si>
    <t>omron-fins-access-right-release</t>
  </si>
  <si>
    <t>omron-fins-base</t>
  </si>
  <si>
    <t>omron-fins-clock-read</t>
  </si>
  <si>
    <t>omron-fins-clock-write</t>
  </si>
  <si>
    <t>omron-fins-connection-data-read</t>
  </si>
  <si>
    <t>omron-fins-controller-data-read</t>
  </si>
  <si>
    <t>omron-fins-controller-stat-read</t>
  </si>
  <si>
    <t>omron-fins-cycle-time-read</t>
  </si>
  <si>
    <t>omron-fins-data-link-tbl-read</t>
  </si>
  <si>
    <t>omron-fins-data-link-tbl-write</t>
  </si>
  <si>
    <t>omron-fins-error-clear</t>
  </si>
  <si>
    <t>omron-fins-error-log-clear</t>
  </si>
  <si>
    <t>omron-fins-file-copy</t>
  </si>
  <si>
    <t>omron-fins-file-data-check</t>
  </si>
  <si>
    <t>omron-fins-file-delete</t>
  </si>
  <si>
    <t>omron-fins-file-name-change</t>
  </si>
  <si>
    <t>omron-fins-file-name-read</t>
  </si>
  <si>
    <t>omron-fins-forced-set-cancel</t>
  </si>
  <si>
    <t>omron-fins-forced-set-reset</t>
  </si>
  <si>
    <t>omron-fins-mem-area-file-trans</t>
  </si>
  <si>
    <t>omron-fins-mem-area-fill</t>
  </si>
  <si>
    <t>omron-fins-mem-area-read</t>
  </si>
  <si>
    <t>omron-fins-mem-area-transfer</t>
  </si>
  <si>
    <t>omron-fins-mem-area-write</t>
  </si>
  <si>
    <t>omron-fins-mem-card-format</t>
  </si>
  <si>
    <t>omron-fins-message-clear</t>
  </si>
  <si>
    <t>omron-fins-message-read</t>
  </si>
  <si>
    <t>omron-fins-mult-mem-area-read</t>
  </si>
  <si>
    <t>omron-fins-para-area-file-trans</t>
  </si>
  <si>
    <t>omron-fins-param-area-clear</t>
  </si>
  <si>
    <t>omron-fins-param-area-read</t>
  </si>
  <si>
    <t>omron-fins-param-area-write</t>
  </si>
  <si>
    <t>omron-fins-prog-area-clear</t>
  </si>
  <si>
    <t>omron-fins-prog-area-file-trans</t>
  </si>
  <si>
    <t>omron-fins-prog-area-prot-clr</t>
  </si>
  <si>
    <t>omron-fins-prog-area-protect</t>
  </si>
  <si>
    <t>omron-fins-prog-area-read</t>
  </si>
  <si>
    <t>omron-fins-prog-area-write</t>
  </si>
  <si>
    <t>omron-fins-run</t>
  </si>
  <si>
    <t>omron-fins-single-file-read</t>
  </si>
  <si>
    <t>omron-fins-single-file-write</t>
  </si>
  <si>
    <t>omron-fins-stop</t>
  </si>
  <si>
    <t>omron-fins-volume-label</t>
  </si>
  <si>
    <t>omron-hmi-webserver</t>
  </si>
  <si>
    <t>omron-vision</t>
  </si>
  <si>
    <t>omron-vision-discovery</t>
  </si>
  <si>
    <t>onehub</t>
  </si>
  <si>
    <t>onehub-base</t>
  </si>
  <si>
    <t>onehub-downloading</t>
  </si>
  <si>
    <t>onehub-uploading</t>
  </si>
  <si>
    <t>onelogin</t>
  </si>
  <si>
    <t>onepagecrm</t>
  </si>
  <si>
    <t>oneup</t>
  </si>
  <si>
    <t>onlive</t>
  </si>
  <si>
    <t>ontv</t>
  </si>
  <si>
    <t>onvif</t>
  </si>
  <si>
    <t>oovoo</t>
  </si>
  <si>
    <t>ooyala</t>
  </si>
  <si>
    <t>opc-ae</t>
  </si>
  <si>
    <t>opc-ae-area-browser</t>
  </si>
  <si>
    <t>opc-ae-base</t>
  </si>
  <si>
    <t>opc-ae-server</t>
  </si>
  <si>
    <t>opc-ae-server2</t>
  </si>
  <si>
    <t>opc-ae-sink</t>
  </si>
  <si>
    <t>opc-ae-sub-mgt</t>
  </si>
  <si>
    <t>opc-ae-sub-mgt2</t>
  </si>
  <si>
    <t>opc</t>
  </si>
  <si>
    <t>opc-base</t>
  </si>
  <si>
    <t>opc-ua-acknowledge</t>
  </si>
  <si>
    <t>opc-ua-activate-session-req</t>
  </si>
  <si>
    <t>opc-ua-add-nodes-req</t>
  </si>
  <si>
    <t>opc-ua-add-references-req</t>
  </si>
  <si>
    <t>opc-ua-browse-next-req</t>
  </si>
  <si>
    <t>opc-ua-browse-req</t>
  </si>
  <si>
    <t>opc-ua-call-method-req</t>
  </si>
  <si>
    <t>opc-ua-call-req</t>
  </si>
  <si>
    <t>opc-ua-cancel-req</t>
  </si>
  <si>
    <t>opc-ua-close</t>
  </si>
  <si>
    <t>opc-ua-close-secure-channel-req</t>
  </si>
  <si>
    <t>opc-ua-close-session-req</t>
  </si>
  <si>
    <t>opc-ua-create-session-req</t>
  </si>
  <si>
    <t>opc-ua-create-subscription-req</t>
  </si>
  <si>
    <t>opc-ua-delete-nodes-req</t>
  </si>
  <si>
    <t>opc-ua-delete-references-req</t>
  </si>
  <si>
    <t>opc-ua-delete-subscriptions-req</t>
  </si>
  <si>
    <t>opc-ua-error</t>
  </si>
  <si>
    <t>opc-ua-find-server-req</t>
  </si>
  <si>
    <t>opc-ua-get-endpoints-req</t>
  </si>
  <si>
    <t>opc-ua-hello</t>
  </si>
  <si>
    <t>opc-ua-history-read-req</t>
  </si>
  <si>
    <t>opc-ua-history-update-req</t>
  </si>
  <si>
    <t>opc-ua-open</t>
  </si>
  <si>
    <t>opc-ua-open-secure-channel-req</t>
  </si>
  <si>
    <t>opc-ua-publish-req</t>
  </si>
  <si>
    <t>opc-ua-query-first-req</t>
  </si>
  <si>
    <t>opc-ua-query-next-req</t>
  </si>
  <si>
    <t>opc-ua-read-req</t>
  </si>
  <si>
    <t>opc-ua-register-nodes-req</t>
  </si>
  <si>
    <t>opc-ua-register-servers-req</t>
  </si>
  <si>
    <t>opc-ua-republish-req</t>
  </si>
  <si>
    <t>opc-ua-set-monitoring-mode-req</t>
  </si>
  <si>
    <t>opc-ua-set-publishing-mode-req</t>
  </si>
  <si>
    <t>opc-ua-set-triggering-req</t>
  </si>
  <si>
    <t>opc-ua-unregister-node-req</t>
  </si>
  <si>
    <t>opc-ua-write-req</t>
  </si>
  <si>
    <t>opc-da</t>
  </si>
  <si>
    <t>opc-hda</t>
  </si>
  <si>
    <t>opc-hda-async-annotations</t>
  </si>
  <si>
    <t>opc-hda-async-read</t>
  </si>
  <si>
    <t>opc-hda-async-update</t>
  </si>
  <si>
    <t>opc-hda-auto-browser</t>
  </si>
  <si>
    <t>opc-hda-auto-entry</t>
  </si>
  <si>
    <t>opc-hda-auto-history</t>
  </si>
  <si>
    <t>opc-hda-auto-iopc-item-events</t>
  </si>
  <si>
    <t>opc-hda-auto-iopc-items</t>
  </si>
  <si>
    <t>opc-hda-auto-iopc-server</t>
  </si>
  <si>
    <t>opc-hda-auto-iopc-server-events</t>
  </si>
  <si>
    <t>opc-hda-auto-item</t>
  </si>
  <si>
    <t>opc-hda-auto-items</t>
  </si>
  <si>
    <t>opc-hda-auto-server</t>
  </si>
  <si>
    <t>opc-hda-auto-value</t>
  </si>
  <si>
    <t>opc-hda-base</t>
  </si>
  <si>
    <t>opc-hda-browser</t>
  </si>
  <si>
    <t>opc-hda-data-callback</t>
  </si>
  <si>
    <t>opc-hda-playback</t>
  </si>
  <si>
    <t>opc-hda-server</t>
  </si>
  <si>
    <t>opc-hda-sync-annotations</t>
  </si>
  <si>
    <t>opc-hda-sync-read</t>
  </si>
  <si>
    <t>opc-hda-sync-update</t>
  </si>
  <si>
    <t>open-vpn</t>
  </si>
  <si>
    <t>open-webmail</t>
  </si>
  <si>
    <t>openadr</t>
  </si>
  <si>
    <t>openadr-base</t>
  </si>
  <si>
    <t>openadr-cancel-opt</t>
  </si>
  <si>
    <t>openadr-cancel-party-reg</t>
  </si>
  <si>
    <t>openadr-cancel-report</t>
  </si>
  <si>
    <t>openadr-canceled-opt</t>
  </si>
  <si>
    <t>openadr-canceled-party-reg</t>
  </si>
  <si>
    <t>openadr-canceled-report</t>
  </si>
  <si>
    <t>openadr-create-opt</t>
  </si>
  <si>
    <t>openadr-create-party-reg</t>
  </si>
  <si>
    <t>openadr-create-report</t>
  </si>
  <si>
    <t>openadr-created-event</t>
  </si>
  <si>
    <t>openadr-created-opt</t>
  </si>
  <si>
    <t>openadr-created-party-reg</t>
  </si>
  <si>
    <t>openadr-created-report</t>
  </si>
  <si>
    <t>openadr-distribute-event</t>
  </si>
  <si>
    <t>openadr-poll</t>
  </si>
  <si>
    <t>openadr-query-registration</t>
  </si>
  <si>
    <t>openadr-register-report</t>
  </si>
  <si>
    <t>openadr-registered-report</t>
  </si>
  <si>
    <t>openadr-request-event</t>
  </si>
  <si>
    <t>openadr-request-reregistration</t>
  </si>
  <si>
    <t>openadr-response</t>
  </si>
  <si>
    <t>openadr-update-report</t>
  </si>
  <si>
    <t>openadr-updated-report</t>
  </si>
  <si>
    <t>openai</t>
  </si>
  <si>
    <t>openai-academy</t>
  </si>
  <si>
    <t>openai-api</t>
  </si>
  <si>
    <t>openai-api-delete</t>
  </si>
  <si>
    <t>openai-api-download</t>
  </si>
  <si>
    <t>openai-api-upload</t>
  </si>
  <si>
    <t>openai-base</t>
  </si>
  <si>
    <t>openai-chatgpt</t>
  </si>
  <si>
    <t>openai-chatgpt-download</t>
  </si>
  <si>
    <t>openai-chatgpt-uploading</t>
  </si>
  <si>
    <t>openai-dalle</t>
  </si>
  <si>
    <t>openai-dalle-downloading</t>
  </si>
  <si>
    <t>openai-dalle-uploading</t>
  </si>
  <si>
    <t>openai-sora</t>
  </si>
  <si>
    <t>openai-sora-download</t>
  </si>
  <si>
    <t>openai-sora-post</t>
  </si>
  <si>
    <t>openai-sora-upload</t>
  </si>
  <si>
    <t>opendoor</t>
  </si>
  <si>
    <t>openft</t>
  </si>
  <si>
    <t>openmeetings</t>
  </si>
  <si>
    <t>openomy</t>
  </si>
  <si>
    <t>opentext-enterprise-connect</t>
  </si>
  <si>
    <t>opentun</t>
  </si>
  <si>
    <t>opera-mini</t>
  </si>
  <si>
    <t>opera-vpn</t>
  </si>
  <si>
    <t>optimum-webmail</t>
  </si>
  <si>
    <t>opto22-pac-control</t>
  </si>
  <si>
    <t>optommp</t>
  </si>
  <si>
    <t>optomux</t>
  </si>
  <si>
    <t>oracle</t>
  </si>
  <si>
    <t>oracle-alp</t>
  </si>
  <si>
    <t>oracle-bi</t>
  </si>
  <si>
    <t>oracle-crm-ondemand</t>
  </si>
  <si>
    <t>oracle-eloqua</t>
  </si>
  <si>
    <t>oracle-essbase</t>
  </si>
  <si>
    <t>oracle-forms</t>
  </si>
  <si>
    <t>oracle-ipm</t>
  </si>
  <si>
    <t>oray-phtunnel</t>
  </si>
  <si>
    <t>orb</t>
  </si>
  <si>
    <t>oridus-nettouch</t>
  </si>
  <si>
    <t>origin</t>
  </si>
  <si>
    <t>orion-rhapsody</t>
  </si>
  <si>
    <t>orkut</t>
  </si>
  <si>
    <t>orsiso</t>
  </si>
  <si>
    <t>osisoft-pi</t>
  </si>
  <si>
    <t>osisoft-pi-base</t>
  </si>
  <si>
    <t>osisoft-pi-v1</t>
  </si>
  <si>
    <t>osisoft-pi-v3</t>
  </si>
  <si>
    <t>osisoft-pi-v3-encrypted</t>
  </si>
  <si>
    <t>ospf</t>
  </si>
  <si>
    <t>ospfigp</t>
  </si>
  <si>
    <t>ossec</t>
  </si>
  <si>
    <t>otter.ai</t>
  </si>
  <si>
    <t>otter.ai-base</t>
  </si>
  <si>
    <t>otter.ai-delete</t>
  </si>
  <si>
    <t>otter.ai-download</t>
  </si>
  <si>
    <t>otter.ai-logout</t>
  </si>
  <si>
    <t>otter.ai-share</t>
  </si>
  <si>
    <t>otter.ai-upload</t>
  </si>
  <si>
    <t>outblaze-mail</t>
  </si>
  <si>
    <t>outlook-web</t>
  </si>
  <si>
    <t>ovation</t>
  </si>
  <si>
    <t>overwatch</t>
  </si>
  <si>
    <t>ovo-logger</t>
  </si>
  <si>
    <t>owncloud</t>
  </si>
  <si>
    <t>owncloud-base</t>
  </si>
  <si>
    <t>owncloud-deleting</t>
  </si>
  <si>
    <t>owncloud-downloading</t>
  </si>
  <si>
    <t>owncloud-editing</t>
  </si>
  <si>
    <t>owncloud-posting</t>
  </si>
  <si>
    <t>owncloud-sharing</t>
  </si>
  <si>
    <t>owncloud-uploading</t>
  </si>
  <si>
    <t>packer</t>
  </si>
  <si>
    <t>packetix-vpn</t>
  </si>
  <si>
    <t>pagekite</t>
  </si>
  <si>
    <t>pagerduty</t>
  </si>
  <si>
    <t>pagerduty-base</t>
  </si>
  <si>
    <t>pagerduty-runbook-ai</t>
  </si>
  <si>
    <t>pages</t>
  </si>
  <si>
    <t>pages-base</t>
  </si>
  <si>
    <t>pages-uploading</t>
  </si>
  <si>
    <t>paloalto-ace</t>
  </si>
  <si>
    <t>paloalto-ace-kcs</t>
  </si>
  <si>
    <t>paloalto-aperture</t>
  </si>
  <si>
    <t>paloalto-aurl-idl</t>
  </si>
  <si>
    <t>paloalto-autofocus</t>
  </si>
  <si>
    <t>paloalto-cloud-identity</t>
  </si>
  <si>
    <t>paloalto-device-telemetry</t>
  </si>
  <si>
    <t>paloalto-directory-sync</t>
  </si>
  <si>
    <t>paloalto-dlp-service</t>
  </si>
  <si>
    <t>paloalto-dns-security</t>
  </si>
  <si>
    <t>paloalto-gp-mfa-notification</t>
  </si>
  <si>
    <t>paloalto-iot-security</t>
  </si>
  <si>
    <t>paloalto-logging-service</t>
  </si>
  <si>
    <t>paloalto-pa-acs</t>
  </si>
  <si>
    <t>paloalto-prisma-sdwan</t>
  </si>
  <si>
    <t>paloalto-prisma-sdwan-base</t>
  </si>
  <si>
    <t>paloalto-prisma-sdwan-control</t>
  </si>
  <si>
    <t>paloalto-shared-services</t>
  </si>
  <si>
    <t>paloalto-suppt-case</t>
  </si>
  <si>
    <t>paloalto-suppt-case-base</t>
  </si>
  <si>
    <t>paloalto-suppt-case-downloading</t>
  </si>
  <si>
    <t>paloalto-suppt-case-uploading</t>
  </si>
  <si>
    <t>paloalto-terminal-svcs-agent</t>
  </si>
  <si>
    <t>paloalto-traps</t>
  </si>
  <si>
    <t>paloalto-updates</t>
  </si>
  <si>
    <t>paloalto-user-context</t>
  </si>
  <si>
    <t>paloalto-userid-agent</t>
  </si>
  <si>
    <t>paloalto-wildfire-cloud</t>
  </si>
  <si>
    <t>paloalto-zero-touch-provision</t>
  </si>
  <si>
    <t>paloalto-ztna-agent</t>
  </si>
  <si>
    <t>palringo</t>
  </si>
  <si>
    <t>paltalk</t>
  </si>
  <si>
    <t>paltalk-base</t>
  </si>
  <si>
    <t>paltalk-file-transfer</t>
  </si>
  <si>
    <t>paltalk-superim</t>
  </si>
  <si>
    <t>paltalk-express</t>
  </si>
  <si>
    <t>pan-db-cloud</t>
  </si>
  <si>
    <t>panasonic-camera-setup</t>
  </si>
  <si>
    <t>panasonic-configurator-wd</t>
  </si>
  <si>
    <t>panasonic-discovery</t>
  </si>
  <si>
    <t>panasonic-mewtocol</t>
  </si>
  <si>
    <t>panasonic-mewtocol-base</t>
  </si>
  <si>
    <t>panasonic-mewtocol-com-exrt</t>
  </si>
  <si>
    <t>panasonic-mewtocol-com-mc</t>
  </si>
  <si>
    <t>panasonic-mewtocol-com-md</t>
  </si>
  <si>
    <t>panasonic-mewtocol-com-mg</t>
  </si>
  <si>
    <t>panasonic-mewtocol-com-rd</t>
  </si>
  <si>
    <t>panasonic-mewtocol-com-rm-prgm</t>
  </si>
  <si>
    <t>panasonic-mewtocol-com-rm-run</t>
  </si>
  <si>
    <t>panasonic-mewtocol-com-rt</t>
  </si>
  <si>
    <t>panasonic-mewtocol-com-wc</t>
  </si>
  <si>
    <t>panasonic-mewtocol-com-wd</t>
  </si>
  <si>
    <t>panda-update</t>
  </si>
  <si>
    <t>pando</t>
  </si>
  <si>
    <t>pandora</t>
  </si>
  <si>
    <t>pandora-tv</t>
  </si>
  <si>
    <t>panorama</t>
  </si>
  <si>
    <t>panorama-interconnect</t>
  </si>
  <si>
    <t>panos-global-protect</t>
  </si>
  <si>
    <t>panos-web-interface</t>
  </si>
  <si>
    <t>papercut</t>
  </si>
  <si>
    <t>paradise-paintball</t>
  </si>
  <si>
    <t>parallels-access</t>
  </si>
  <si>
    <t>paramount-plus</t>
  </si>
  <si>
    <t>paran-mail</t>
  </si>
  <si>
    <t>paran-u2</t>
  </si>
  <si>
    <t>parim</t>
  </si>
  <si>
    <t>parler</t>
  </si>
  <si>
    <t>parsec-for-teams</t>
  </si>
  <si>
    <t>party-poker</t>
  </si>
  <si>
    <t>pastebin</t>
  </si>
  <si>
    <t>pastebin-base</t>
  </si>
  <si>
    <t>pastebin-posting</t>
  </si>
  <si>
    <t>path</t>
  </si>
  <si>
    <t>pathview</t>
  </si>
  <si>
    <t>pbwiki-editing</t>
  </si>
  <si>
    <t>pc-worx</t>
  </si>
  <si>
    <t>pcanywhere</t>
  </si>
  <si>
    <t>pcanywhere-base</t>
  </si>
  <si>
    <t>pcanywhere-file-transfer</t>
  </si>
  <si>
    <t>pcanywhere-remote-control</t>
  </si>
  <si>
    <t>pcloud</t>
  </si>
  <si>
    <t>pcloud-base</t>
  </si>
  <si>
    <t>pcloud-delete</t>
  </si>
  <si>
    <t>pcloud-download</t>
  </si>
  <si>
    <t>pcloud-readonly</t>
  </si>
  <si>
    <t>pcloud-upload</t>
  </si>
  <si>
    <t>pcoip</t>
  </si>
  <si>
    <t>pcvisit</t>
  </si>
  <si>
    <t>pdffiller</t>
  </si>
  <si>
    <t>pdffiller-base</t>
  </si>
  <si>
    <t>pdffiller-uploading</t>
  </si>
  <si>
    <t>peercast</t>
  </si>
  <si>
    <t>peerenabler</t>
  </si>
  <si>
    <t>peerguardian</t>
  </si>
  <si>
    <t>pentaho</t>
  </si>
  <si>
    <t>perfect-dark</t>
  </si>
  <si>
    <t>perforce</t>
  </si>
  <si>
    <t>periscope</t>
  </si>
  <si>
    <t>perplexity-ai</t>
  </si>
  <si>
    <t>perplexity-ai-base</t>
  </si>
  <si>
    <t>perplexity-ai-download</t>
  </si>
  <si>
    <t>perplexity-ai-post</t>
  </si>
  <si>
    <t>perplexity-ai-upload</t>
  </si>
  <si>
    <t>pevco-pts</t>
  </si>
  <si>
    <t>pfcp</t>
  </si>
  <si>
    <t>pgm</t>
  </si>
  <si>
    <t>pharos</t>
  </si>
  <si>
    <t>philips-ecg</t>
  </si>
  <si>
    <t>philips-isite</t>
  </si>
  <si>
    <t>philips-pic</t>
  </si>
  <si>
    <t>philips-pm</t>
  </si>
  <si>
    <t>philips-pm-axon</t>
  </si>
  <si>
    <t>philo</t>
  </si>
  <si>
    <t>phoenix-contact-hmi-discovery</t>
  </si>
  <si>
    <t>phoenix-contact-webserver</t>
  </si>
  <si>
    <t>phonemypc</t>
  </si>
  <si>
    <t>photobucket</t>
  </si>
  <si>
    <t>photosonic</t>
  </si>
  <si>
    <t>photosonic-base</t>
  </si>
  <si>
    <t>photosonic-create</t>
  </si>
  <si>
    <t>phproxy</t>
  </si>
  <si>
    <t>phpwiki-editing</t>
  </si>
  <si>
    <t>phweet</t>
  </si>
  <si>
    <t>pichat</t>
  </si>
  <si>
    <t>pim</t>
  </si>
  <si>
    <t>pinecone</t>
  </si>
  <si>
    <t>pinecone-base</t>
  </si>
  <si>
    <t>pinecone-create</t>
  </si>
  <si>
    <t>pinecone-delete</t>
  </si>
  <si>
    <t>pinecone-upload</t>
  </si>
  <si>
    <t>ping-tunnel</t>
  </si>
  <si>
    <t>pingfu</t>
  </si>
  <si>
    <t>pingone</t>
  </si>
  <si>
    <t>pinterest</t>
  </si>
  <si>
    <t>pinterest-base</t>
  </si>
  <si>
    <t>pinterest-messaging</t>
  </si>
  <si>
    <t>pinterest-posting</t>
  </si>
  <si>
    <t>pinterest-uploading</t>
  </si>
  <si>
    <t>pipe</t>
  </si>
  <si>
    <t>pipedrive</t>
  </si>
  <si>
    <t>pipelinedeals</t>
  </si>
  <si>
    <t>pitchengine</t>
  </si>
  <si>
    <t>pitney-bowes-connect-plus</t>
  </si>
  <si>
    <t>pivotaltracker</t>
  </si>
  <si>
    <t>pivotaltracker-base</t>
  </si>
  <si>
    <t>pivotaltracker-downloading</t>
  </si>
  <si>
    <t>pivotaltracker-uploading</t>
  </si>
  <si>
    <t>pixeldrain</t>
  </si>
  <si>
    <t>pkix-cmp</t>
  </si>
  <si>
    <t>plaxo</t>
  </si>
  <si>
    <t>play.ht</t>
  </si>
  <si>
    <t>play.ht-base</t>
  </si>
  <si>
    <t>play.ht-delete</t>
  </si>
  <si>
    <t>play.ht-download</t>
  </si>
  <si>
    <t>play.ht-post</t>
  </si>
  <si>
    <t>play.ht-upload</t>
  </si>
  <si>
    <t>playstation-network</t>
  </si>
  <si>
    <t>playstation-now</t>
  </si>
  <si>
    <t>plex</t>
  </si>
  <si>
    <t>plugoo-widget</t>
  </si>
  <si>
    <t>pluralsight</t>
  </si>
  <si>
    <t>plurk</t>
  </si>
  <si>
    <t>pna</t>
  </si>
  <si>
    <t>pnni</t>
  </si>
  <si>
    <t>pnrp</t>
  </si>
  <si>
    <t>pocket-controller</t>
  </si>
  <si>
    <t>pocketcloud</t>
  </si>
  <si>
    <t>poco</t>
  </si>
  <si>
    <t>poct1-a</t>
  </si>
  <si>
    <t>podio</t>
  </si>
  <si>
    <t>pogo</t>
  </si>
  <si>
    <t>pointsix-manager-protocol</t>
  </si>
  <si>
    <t>poker-stars</t>
  </si>
  <si>
    <t>popcorn-time</t>
  </si>
  <si>
    <t>popo-im</t>
  </si>
  <si>
    <t>portmapper</t>
  </si>
  <si>
    <t>postgres</t>
  </si>
  <si>
    <t>postscript-pdl</t>
  </si>
  <si>
    <t>powerbroker</t>
  </si>
  <si>
    <t>pownce</t>
  </si>
  <si>
    <t>powow</t>
  </si>
  <si>
    <t>powow-base</t>
  </si>
  <si>
    <t>powow-file-transfer</t>
  </si>
  <si>
    <t>powtoon</t>
  </si>
  <si>
    <t>powtoon-base</t>
  </si>
  <si>
    <t>powtoon-uploading</t>
  </si>
  <si>
    <t>pp-accelerator</t>
  </si>
  <si>
    <t>ppi-media</t>
  </si>
  <si>
    <t>pplive</t>
  </si>
  <si>
    <t>ppstream</t>
  </si>
  <si>
    <t>pptp</t>
  </si>
  <si>
    <t>prezi</t>
  </si>
  <si>
    <t>prezi-base</t>
  </si>
  <si>
    <t>prezi-posting</t>
  </si>
  <si>
    <t>prezi-uploading</t>
  </si>
  <si>
    <t>primex-clock-connection</t>
  </si>
  <si>
    <t>primex-clock-discovery</t>
  </si>
  <si>
    <t>print-over-ms-smb</t>
  </si>
  <si>
    <t>prisma-cloud-compute-defender</t>
  </si>
  <si>
    <t>private-enc</t>
  </si>
  <si>
    <t>privax</t>
  </si>
  <si>
    <t>prm</t>
  </si>
  <si>
    <t>pro-face-hmi-discovery</t>
  </si>
  <si>
    <t>proconos</t>
  </si>
  <si>
    <t>productplan</t>
  </si>
  <si>
    <t>profinet</t>
  </si>
  <si>
    <t>progress-openedge</t>
  </si>
  <si>
    <t>projectplace</t>
  </si>
  <si>
    <t>projectwise</t>
  </si>
  <si>
    <t>promethean-screenshare</t>
  </si>
  <si>
    <t>proofhq</t>
  </si>
  <si>
    <t>proofhub</t>
  </si>
  <si>
    <t>proofhub-base</t>
  </si>
  <si>
    <t>proofhub-file-transfer</t>
  </si>
  <si>
    <t>propalms</t>
  </si>
  <si>
    <t>proprofs-poll-maker</t>
  </si>
  <si>
    <t>proprofs-poll-maker-base</t>
  </si>
  <si>
    <t>proprofs-poll-maker-uploading</t>
  </si>
  <si>
    <t>proprofs-survey-maker</t>
  </si>
  <si>
    <t>proprofs-survey-maker-base</t>
  </si>
  <si>
    <t>proprofs-survey-maker-uploading</t>
  </si>
  <si>
    <t>proton</t>
  </si>
  <si>
    <t>proton-base</t>
  </si>
  <si>
    <t>protonmail</t>
  </si>
  <si>
    <t>proxeasy</t>
  </si>
  <si>
    <t>proxono</t>
  </si>
  <si>
    <t>proxylocal</t>
  </si>
  <si>
    <t>psexec</t>
  </si>
  <si>
    <t>psiphon</t>
  </si>
  <si>
    <t>ptp</t>
  </si>
  <si>
    <t>pubg</t>
  </si>
  <si>
    <t>pubnub</t>
  </si>
  <si>
    <t>puffin</t>
  </si>
  <si>
    <t>pullbbang-video</t>
  </si>
  <si>
    <t>pulseway</t>
  </si>
  <si>
    <t>pup</t>
  </si>
  <si>
    <t>purple-p3</t>
  </si>
  <si>
    <t>pushbullet</t>
  </si>
  <si>
    <t>putlocker</t>
  </si>
  <si>
    <t>pvp</t>
  </si>
  <si>
    <t>pythagora-gpt-pilot</t>
  </si>
  <si>
    <t>python-easy-install</t>
  </si>
  <si>
    <t>pyxis</t>
  </si>
  <si>
    <t>qdown</t>
  </si>
  <si>
    <t>qianlong</t>
  </si>
  <si>
    <t>qik</t>
  </si>
  <si>
    <t>qik-base</t>
  </si>
  <si>
    <t>qik-posting</t>
  </si>
  <si>
    <t>qik-sharing</t>
  </si>
  <si>
    <t>qik-uploading</t>
  </si>
  <si>
    <t>qik-video-chatting</t>
  </si>
  <si>
    <t>qik-viewing</t>
  </si>
  <si>
    <t>qliksense-cloud</t>
  </si>
  <si>
    <t>qliksense-cloud-base</t>
  </si>
  <si>
    <t>qliksense-cloud-downloading</t>
  </si>
  <si>
    <t>qliksense-cloud-editing</t>
  </si>
  <si>
    <t>qliksense-cloud-sharing</t>
  </si>
  <si>
    <t>qliksense-cloud-uploading</t>
  </si>
  <si>
    <t>qlikview</t>
  </si>
  <si>
    <t>qnx</t>
  </si>
  <si>
    <t>qpoint-survey</t>
  </si>
  <si>
    <t>qpoint-survey-base</t>
  </si>
  <si>
    <t>qpoint-survey-uploading</t>
  </si>
  <si>
    <t>qq</t>
  </si>
  <si>
    <t>qq-audio-video</t>
  </si>
  <si>
    <t>qq-base</t>
  </si>
  <si>
    <t>qq-file-transfer</t>
  </si>
  <si>
    <t>qq-rdp</t>
  </si>
  <si>
    <t>qq-download</t>
  </si>
  <si>
    <t>qq-games</t>
  </si>
  <si>
    <t>qq-mail</t>
  </si>
  <si>
    <t>qqlive</t>
  </si>
  <si>
    <t>qqmusic</t>
  </si>
  <si>
    <t>quake</t>
  </si>
  <si>
    <t>qualys-agent</t>
  </si>
  <si>
    <t>quantum-edge-tms</t>
  </si>
  <si>
    <t>questionpro</t>
  </si>
  <si>
    <t>questionpro-base</t>
  </si>
  <si>
    <t>questionpro-uploading</t>
  </si>
  <si>
    <t>quickoffice-pro</t>
  </si>
  <si>
    <t>quicktapsurvey</t>
  </si>
  <si>
    <t>quicktapsurvey-base</t>
  </si>
  <si>
    <t>quicktapsurvey-uploading</t>
  </si>
  <si>
    <t>quip</t>
  </si>
  <si>
    <t>quip-base</t>
  </si>
  <si>
    <t>quip-downloading</t>
  </si>
  <si>
    <t>quip-editing</t>
  </si>
  <si>
    <t>quip-posting</t>
  </si>
  <si>
    <t>quip-sharing</t>
  </si>
  <si>
    <t>quip-uploading</t>
  </si>
  <si>
    <t>quora</t>
  </si>
  <si>
    <t>quora-base</t>
  </si>
  <si>
    <t>quora-posting</t>
  </si>
  <si>
    <t>quora-uploading</t>
  </si>
  <si>
    <t>qvod</t>
  </si>
  <si>
    <t>r-exec</t>
  </si>
  <si>
    <t>r-goose</t>
  </si>
  <si>
    <t>r-services</t>
  </si>
  <si>
    <t>r-sv</t>
  </si>
  <si>
    <t>rabbit</t>
  </si>
  <si>
    <t>rabbitmq</t>
  </si>
  <si>
    <t>radiometer-aqure</t>
  </si>
  <si>
    <t>radiometer-aqure-tcp</t>
  </si>
  <si>
    <t>radius</t>
  </si>
  <si>
    <t>radius-dynamic-authorization</t>
  </si>
  <si>
    <t>radiusim</t>
  </si>
  <si>
    <t>radmin</t>
  </si>
  <si>
    <t>ragingbull-posting</t>
  </si>
  <si>
    <t>rainbow</t>
  </si>
  <si>
    <t>rally-software</t>
  </si>
  <si>
    <t>rally-software-base</t>
  </si>
  <si>
    <t>rally-software-downloading</t>
  </si>
  <si>
    <t>rally-software-editing</t>
  </si>
  <si>
    <t>rally-software-sharing</t>
  </si>
  <si>
    <t>rally-software-uploading</t>
  </si>
  <si>
    <t>rals-istat-status</t>
  </si>
  <si>
    <t>rammerhead-proxy</t>
  </si>
  <si>
    <t>rapid7-insight-idr</t>
  </si>
  <si>
    <t>rapidshare</t>
  </si>
  <si>
    <t>rauland-borg-nurse-call</t>
  </si>
  <si>
    <t>raylink</t>
  </si>
  <si>
    <t>raymond-iwarehouse</t>
  </si>
  <si>
    <t>razor</t>
  </si>
  <si>
    <t>rclone</t>
  </si>
  <si>
    <t>rdio</t>
  </si>
  <si>
    <t>rdmplus</t>
  </si>
  <si>
    <t>rdp2tcp</t>
  </si>
  <si>
    <t>rdsci-datatron-ext</t>
  </si>
  <si>
    <t>rdt</t>
  </si>
  <si>
    <t>readytalk</t>
  </si>
  <si>
    <t>readytalk-base</t>
  </si>
  <si>
    <t>readytalk-chat</t>
  </si>
  <si>
    <t>readytalk-desktop-sharing</t>
  </si>
  <si>
    <t>realtimeboard</t>
  </si>
  <si>
    <t>realtunnel</t>
  </si>
  <si>
    <t>rebtel</t>
  </si>
  <si>
    <t>reclaim.ai</t>
  </si>
  <si>
    <t>reclaim.ai-base</t>
  </si>
  <si>
    <t>reclaim.ai-create</t>
  </si>
  <si>
    <t>reclaim.ai-delete</t>
  </si>
  <si>
    <t>recruitee</t>
  </si>
  <si>
    <t>recurly</t>
  </si>
  <si>
    <t>redbooth</t>
  </si>
  <si>
    <t>redbox-instant</t>
  </si>
  <si>
    <t>reddit</t>
  </si>
  <si>
    <t>reddit-base</t>
  </si>
  <si>
    <t>reddit-create</t>
  </si>
  <si>
    <t>reddit-delete</t>
  </si>
  <si>
    <t>reddit-edit</t>
  </si>
  <si>
    <t>reddit-posting</t>
  </si>
  <si>
    <t>reddit-send</t>
  </si>
  <si>
    <t>reddit-upload</t>
  </si>
  <si>
    <t>rediffbol</t>
  </si>
  <si>
    <t>rediffbol-audio-video</t>
  </si>
  <si>
    <t>rediffbol-base</t>
  </si>
  <si>
    <t>rediffbol-file-transfer</t>
  </si>
  <si>
    <t>redis</t>
  </si>
  <si>
    <t>redlion-crimson</t>
  </si>
  <si>
    <t>reduh</t>
  </si>
  <si>
    <t>refinitiv-messenger</t>
  </si>
  <si>
    <t>regie.ai</t>
  </si>
  <si>
    <t>regie.ai-base</t>
  </si>
  <si>
    <t>regie.ai-copy</t>
  </si>
  <si>
    <t>regie.ai-create</t>
  </si>
  <si>
    <t>regie.ai-delete</t>
  </si>
  <si>
    <t>regie.ai-download</t>
  </si>
  <si>
    <t>regie.ai-move</t>
  </si>
  <si>
    <t>regie.ai-share</t>
  </si>
  <si>
    <t>regie.ai-upload</t>
  </si>
  <si>
    <t>regnum</t>
  </si>
  <si>
    <t>relenta</t>
  </si>
  <si>
    <t>reliable-data</t>
  </si>
  <si>
    <t>relp</t>
  </si>
  <si>
    <t>remobo</t>
  </si>
  <si>
    <t>remotecall</t>
  </si>
  <si>
    <t>remotepc</t>
  </si>
  <si>
    <t>remoteview</t>
  </si>
  <si>
    <t>remotix</t>
  </si>
  <si>
    <t>renren</t>
  </si>
  <si>
    <t>renren-apps</t>
  </si>
  <si>
    <t>renren-base</t>
  </si>
  <si>
    <t>renren-chat</t>
  </si>
  <si>
    <t>renren-mail</t>
  </si>
  <si>
    <t>renren-music</t>
  </si>
  <si>
    <t>renren-posting</t>
  </si>
  <si>
    <t>renren-im</t>
  </si>
  <si>
    <t>replicate</t>
  </si>
  <si>
    <t>replicate-base</t>
  </si>
  <si>
    <t>replicate-download</t>
  </si>
  <si>
    <t>replicate-upload</t>
  </si>
  <si>
    <t>reputada</t>
  </si>
  <si>
    <t>reputada-base</t>
  </si>
  <si>
    <t>reputada-uploading</t>
  </si>
  <si>
    <t>res-automation-manager</t>
  </si>
  <si>
    <t>reserved</t>
  </si>
  <si>
    <t>resilio</t>
  </si>
  <si>
    <t>respondent</t>
  </si>
  <si>
    <t>respondent-base</t>
  </si>
  <si>
    <t>respondent-uploading</t>
  </si>
  <si>
    <t>response-cx</t>
  </si>
  <si>
    <t>response-cx-base</t>
  </si>
  <si>
    <t>response-cx-create</t>
  </si>
  <si>
    <t>response-cx-post</t>
  </si>
  <si>
    <t>response-cx-upload</t>
  </si>
  <si>
    <t>retroshare</t>
  </si>
  <si>
    <t>retrospect-backup</t>
  </si>
  <si>
    <t>retune</t>
  </si>
  <si>
    <t>retune-base</t>
  </si>
  <si>
    <t>retune-uploading</t>
  </si>
  <si>
    <t>reuters-data-service</t>
  </si>
  <si>
    <t>rezgo</t>
  </si>
  <si>
    <t>rfideas-ethernet-241</t>
  </si>
  <si>
    <t>rftap</t>
  </si>
  <si>
    <t>rhapsody</t>
  </si>
  <si>
    <t>rift</t>
  </si>
  <si>
    <t>rightscale</t>
  </si>
  <si>
    <t>ring</t>
  </si>
  <si>
    <t>ringcentral</t>
  </si>
  <si>
    <t>ringcentral-base</t>
  </si>
  <si>
    <t>ringsense</t>
  </si>
  <si>
    <t>ringsense-create</t>
  </si>
  <si>
    <t>ringsense-delete</t>
  </si>
  <si>
    <t>ringsense-download</t>
  </si>
  <si>
    <t>ringsense-edit</t>
  </si>
  <si>
    <t>ringsense-move</t>
  </si>
  <si>
    <t>ringsense-send</t>
  </si>
  <si>
    <t>ringsense-share</t>
  </si>
  <si>
    <t>rip</t>
  </si>
  <si>
    <t>ripng</t>
  </si>
  <si>
    <t>riverbed-rios</t>
  </si>
  <si>
    <t>riverbed-steelhead-mobile</t>
  </si>
  <si>
    <t>riverbed-steelhead-saas</t>
  </si>
  <si>
    <t>rlogin</t>
  </si>
  <si>
    <t>rmcp</t>
  </si>
  <si>
    <t>rmi-iiop</t>
  </si>
  <si>
    <t>rmi-iiop-base</t>
  </si>
  <si>
    <t>rmi-ossp</t>
  </si>
  <si>
    <t>rmi-ossp-gemnet</t>
  </si>
  <si>
    <t>roblox</t>
  </si>
  <si>
    <t>roboform</t>
  </si>
  <si>
    <t>roc</t>
  </si>
  <si>
    <t>rocket-league</t>
  </si>
  <si>
    <t>rockwell-eweb</t>
  </si>
  <si>
    <t>rockwell-factorytalk</t>
  </si>
  <si>
    <t>rockwell-factorytalk-viewpoint</t>
  </si>
  <si>
    <t>rohc</t>
  </si>
  <si>
    <t>roma-md</t>
  </si>
  <si>
    <t>roundcube</t>
  </si>
  <si>
    <t>rover</t>
  </si>
  <si>
    <t>rpc</t>
  </si>
  <si>
    <t>rpc-over-http</t>
  </si>
  <si>
    <t>rping</t>
  </si>
  <si>
    <t>rsa-securid-mfa-api</t>
  </si>
  <si>
    <t>rsa-security-analytics</t>
  </si>
  <si>
    <t>rsh</t>
  </si>
  <si>
    <t>rss</t>
  </si>
  <si>
    <t>rstatd</t>
  </si>
  <si>
    <t>rsvp</t>
  </si>
  <si>
    <t>rsvp-e2e-ignore</t>
  </si>
  <si>
    <t>rsync</t>
  </si>
  <si>
    <t>rtcm-sc104</t>
  </si>
  <si>
    <t>rtcp</t>
  </si>
  <si>
    <t>rtmfp</t>
  </si>
  <si>
    <t>rtmp</t>
  </si>
  <si>
    <t>rtmpe</t>
  </si>
  <si>
    <t>rtmpt</t>
  </si>
  <si>
    <t>rtp</t>
  </si>
  <si>
    <t>rtp-audio</t>
  </si>
  <si>
    <t>rtp-base</t>
  </si>
  <si>
    <t>rtp-video</t>
  </si>
  <si>
    <t>rtps</t>
  </si>
  <si>
    <t>rtsp</t>
  </si>
  <si>
    <t>ruckus</t>
  </si>
  <si>
    <t>rudesktop-remote-desktop</t>
  </si>
  <si>
    <t>runescape</t>
  </si>
  <si>
    <t>runway-app</t>
  </si>
  <si>
    <t>runway-app-base</t>
  </si>
  <si>
    <t>runway-app-create</t>
  </si>
  <si>
    <t>runway-app-delete</t>
  </si>
  <si>
    <t>runway-app-download</t>
  </si>
  <si>
    <t>runway-app-edit</t>
  </si>
  <si>
    <t>runway-app-move</t>
  </si>
  <si>
    <t>runway-app-share</t>
  </si>
  <si>
    <t>runway-app-upload</t>
  </si>
  <si>
    <t>rusers</t>
  </si>
  <si>
    <t>rustdesk-remote-desktop</t>
  </si>
  <si>
    <t>rvd</t>
  </si>
  <si>
    <t>rwho</t>
  </si>
  <si>
    <t>rypple</t>
  </si>
  <si>
    <t>s1ap</t>
  </si>
  <si>
    <t>saasu</t>
  </si>
  <si>
    <t>saba-centra-meeting</t>
  </si>
  <si>
    <t>safetynet-p-rtfn</t>
  </si>
  <si>
    <t>safetynet-p-rtfn-base</t>
  </si>
  <si>
    <t>safetynet-p-rtfn-cdc</t>
  </si>
  <si>
    <t>safetynet-p-rtfn-cdc-shb</t>
  </si>
  <si>
    <t>safetynet-p-rtfn-cms-alive</t>
  </si>
  <si>
    <t>safetynet-p-rtfn-cms-scan-req</t>
  </si>
  <si>
    <t>safetynet-p-rtfn-cms-scan-rsp</t>
  </si>
  <si>
    <t>safetynet-p-rtfn-cms-sub-ack</t>
  </si>
  <si>
    <t>safetynet-p-rtfn-cms-sub-req</t>
  </si>
  <si>
    <t>safetynet-p-rtfn-cms-unpub</t>
  </si>
  <si>
    <t>safetynet-p-rtfn-cms-unsub</t>
  </si>
  <si>
    <t>safetynet-p-rtfn-msc-abort</t>
  </si>
  <si>
    <t>safetynet-p-rtfn-msc-ack</t>
  </si>
  <si>
    <t>safetynet-p-rtfn-msc-init</t>
  </si>
  <si>
    <t>safetynet-p-rtfn-msc-init-fast</t>
  </si>
  <si>
    <t>safetynet-p-rtfn-msc-send</t>
  </si>
  <si>
    <t>safetynet-p-rtfn-msc-send-last</t>
  </si>
  <si>
    <t>sakai</t>
  </si>
  <si>
    <t>salesforce</t>
  </si>
  <si>
    <t>salesforce-agentforce</t>
  </si>
  <si>
    <t>salesforce-base</t>
  </si>
  <si>
    <t>salesforce-chatter</t>
  </si>
  <si>
    <t>salesforce-create</t>
  </si>
  <si>
    <t>salesforce-delete</t>
  </si>
  <si>
    <t>salesforce-downloading</t>
  </si>
  <si>
    <t>salesforce-editing</t>
  </si>
  <si>
    <t>salesforce-posting</t>
  </si>
  <si>
    <t>salesforce-sharing</t>
  </si>
  <si>
    <t>salesforce-uploading</t>
  </si>
  <si>
    <t>salesforce-desk</t>
  </si>
  <si>
    <t>saltstack</t>
  </si>
  <si>
    <t>samanage</t>
  </si>
  <si>
    <t>samepage</t>
  </si>
  <si>
    <t>samsung-tizen-push</t>
  </si>
  <si>
    <t>samsung-updates</t>
  </si>
  <si>
    <t>sap</t>
  </si>
  <si>
    <t>sap-hana</t>
  </si>
  <si>
    <t>sap-jam</t>
  </si>
  <si>
    <t>sap-jam-base</t>
  </si>
  <si>
    <t>sap-jam-uploading</t>
  </si>
  <si>
    <t>sapling.ai</t>
  </si>
  <si>
    <t>sapling.ai-base</t>
  </si>
  <si>
    <t>sapling.ai-download</t>
  </si>
  <si>
    <t>sapling.ai-upload</t>
  </si>
  <si>
    <t>sat-expak</t>
  </si>
  <si>
    <t>sat-mon</t>
  </si>
  <si>
    <t>saxopress</t>
  </si>
  <si>
    <t>sbs-netv</t>
  </si>
  <si>
    <t>scc-sp</t>
  </si>
  <si>
    <t>sccp</t>
  </si>
  <si>
    <t>scep</t>
  </si>
  <si>
    <t>scheduleonce</t>
  </si>
  <si>
    <t>schmedley</t>
  </si>
  <si>
    <t>schneider-auto-servers-tcp</t>
  </si>
  <si>
    <t>schneider-ecostruxure-dpws</t>
  </si>
  <si>
    <t>schneider-ion</t>
  </si>
  <si>
    <t>scitools-icarus</t>
  </si>
  <si>
    <t>scotty</t>
  </si>
  <si>
    <t>scps</t>
  </si>
  <si>
    <t>screenbeam-receiver</t>
  </si>
  <si>
    <t>screencast</t>
  </si>
  <si>
    <t>screencast-base</t>
  </si>
  <si>
    <t>screencast-uploading</t>
  </si>
  <si>
    <t>screenconnect</t>
  </si>
  <si>
    <t>scribd</t>
  </si>
  <si>
    <t>scribd-base</t>
  </si>
  <si>
    <t>scribd-downloading</t>
  </si>
  <si>
    <t>scribd-uploading</t>
  </si>
  <si>
    <t>sctp</t>
  </si>
  <si>
    <t>sdrp</t>
  </si>
  <si>
    <t>seamless-phenom</t>
  </si>
  <si>
    <t>second-life</t>
  </si>
  <si>
    <t>second-life-base</t>
  </si>
  <si>
    <t>second-life-voice-chat</t>
  </si>
  <si>
    <t>secret</t>
  </si>
  <si>
    <t>secs-gem</t>
  </si>
  <si>
    <t>secure-access</t>
  </si>
  <si>
    <t>secure-access-sync</t>
  </si>
  <si>
    <t>secure-data-space</t>
  </si>
  <si>
    <t>secure-data-space-base</t>
  </si>
  <si>
    <t>secure-data-space-downloading</t>
  </si>
  <si>
    <t>secure-data-space-editing</t>
  </si>
  <si>
    <t>secure-data-space-posting</t>
  </si>
  <si>
    <t>secure-data-space-sharing</t>
  </si>
  <si>
    <t>secure-data-space-uploading</t>
  </si>
  <si>
    <t>secure-vmtp</t>
  </si>
  <si>
    <t>securedocs</t>
  </si>
  <si>
    <t>securemeeting</t>
  </si>
  <si>
    <t>secureserver-mail</t>
  </si>
  <si>
    <t>securid</t>
  </si>
  <si>
    <t>security-kiss</t>
  </si>
  <si>
    <t>seeqpod</t>
  </si>
  <si>
    <t>seesmic</t>
  </si>
  <si>
    <t>sel-acselerator-rtac</t>
  </si>
  <si>
    <t>sel-fast-messaging</t>
  </si>
  <si>
    <t>sembly</t>
  </si>
  <si>
    <t>sembly-base</t>
  </si>
  <si>
    <t>sembly-delete</t>
  </si>
  <si>
    <t>sembly-download</t>
  </si>
  <si>
    <t>sembly-share</t>
  </si>
  <si>
    <t>sembly-upload</t>
  </si>
  <si>
    <t>send-anywhere</t>
  </si>
  <si>
    <t>send-to-phone</t>
  </si>
  <si>
    <t>sendgrid</t>
  </si>
  <si>
    <t>sendoid</t>
  </si>
  <si>
    <t>sendspace</t>
  </si>
  <si>
    <t>sendthisfile</t>
  </si>
  <si>
    <t>sendthisfile-base</t>
  </si>
  <si>
    <t>sendthisfile-uploading</t>
  </si>
  <si>
    <t>sennheiser-mobileconnect</t>
  </si>
  <si>
    <t>sentillion</t>
  </si>
  <si>
    <t>sentinelone</t>
  </si>
  <si>
    <t>serial-over-lan</t>
  </si>
  <si>
    <t>service-now</t>
  </si>
  <si>
    <t>service-now-ai-agents</t>
  </si>
  <si>
    <t>service-now-base</t>
  </si>
  <si>
    <t>service-now-downloading</t>
  </si>
  <si>
    <t>service-now-editing</t>
  </si>
  <si>
    <t>service-now-posting</t>
  </si>
  <si>
    <t>service-now-sharing</t>
  </si>
  <si>
    <t>service-now-uploading</t>
  </si>
  <si>
    <t>session-announcement-protocol</t>
  </si>
  <si>
    <t>setupvpn</t>
  </si>
  <si>
    <t>seven-email</t>
  </si>
  <si>
    <t>sew-eurodrive-smlp</t>
  </si>
  <si>
    <t>sfax</t>
  </si>
  <si>
    <t>sflow</t>
  </si>
  <si>
    <t>shahid</t>
  </si>
  <si>
    <t>share-p2p</t>
  </si>
  <si>
    <t>sharebase.to</t>
  </si>
  <si>
    <t>sharebox</t>
  </si>
  <si>
    <t>sharefile</t>
  </si>
  <si>
    <t>sharefile-base</t>
  </si>
  <si>
    <t>sharefile-downloading</t>
  </si>
  <si>
    <t>sharefile-editing</t>
  </si>
  <si>
    <t>sharefile-uploading</t>
  </si>
  <si>
    <t>sharepoint</t>
  </si>
  <si>
    <t>sharepoint-admin</t>
  </si>
  <si>
    <t>sharepoint-base</t>
  </si>
  <si>
    <t>sharepoint-blog-posting</t>
  </si>
  <si>
    <t>sharepoint-calendar</t>
  </si>
  <si>
    <t>sharepoint-wiki</t>
  </si>
  <si>
    <t>sharepoint-documents</t>
  </si>
  <si>
    <t>sharevault</t>
  </si>
  <si>
    <t>sharevault-base</t>
  </si>
  <si>
    <t>sharevault-file-transfer</t>
  </si>
  <si>
    <t>shavlik-netchk</t>
  </si>
  <si>
    <t>shim6</t>
  </si>
  <si>
    <t>shinhanalpha-login</t>
  </si>
  <si>
    <t>shipstation</t>
  </si>
  <si>
    <t>shodan</t>
  </si>
  <si>
    <t>shoebox</t>
  </si>
  <si>
    <t>shoutcast</t>
  </si>
  <si>
    <t>showmax</t>
  </si>
  <si>
    <t>showmax-base</t>
  </si>
  <si>
    <t>showmax-streaming</t>
  </si>
  <si>
    <t>showmypc</t>
  </si>
  <si>
    <t>showtime</t>
  </si>
  <si>
    <t>shutterfly</t>
  </si>
  <si>
    <t>sick-cola2</t>
  </si>
  <si>
    <t>sick-safety-discovery</t>
  </si>
  <si>
    <t>sick-sopas-cola-a</t>
  </si>
  <si>
    <t>sick-sopas-webserver</t>
  </si>
  <si>
    <t>siebel-crm</t>
  </si>
  <si>
    <t>siemens-dx-informatics</t>
  </si>
  <si>
    <t>siemens-epoc</t>
  </si>
  <si>
    <t>siemens-epoc-acknowledge</t>
  </si>
  <si>
    <t>siemens-epoc-base</t>
  </si>
  <si>
    <t>siemens-epoc-get-auto-sw-updt</t>
  </si>
  <si>
    <t>siemens-epoc-get-configuration</t>
  </si>
  <si>
    <t>siemens-epoc-get-epocal-config</t>
  </si>
  <si>
    <t>siemens-epoc-get-evad</t>
  </si>
  <si>
    <t>siemens-epoc-get-operator-list</t>
  </si>
  <si>
    <t>siemens-epoc-get-physician-list</t>
  </si>
  <si>
    <t>siemens-epoc-get-sw-update-info</t>
  </si>
  <si>
    <t>siemens-epoc-get-testcard-lot</t>
  </si>
  <si>
    <t>siemens-epoc-get-time</t>
  </si>
  <si>
    <t>siemens-epoc-handshake</t>
  </si>
  <si>
    <t>siemens-epoc-reader-info</t>
  </si>
  <si>
    <t>siemens-epoc-save-eqc</t>
  </si>
  <si>
    <t>siemens-epoc-save-packet</t>
  </si>
  <si>
    <t>siemens-epoc-save-test</t>
  </si>
  <si>
    <t>siemens-factorylink</t>
  </si>
  <si>
    <t>siemens-hmi-wincc</t>
  </si>
  <si>
    <t>siemens-logo-discovery</t>
  </si>
  <si>
    <t>siemens-logo-soft-comfort</t>
  </si>
  <si>
    <t>siemens-logo-web-server</t>
  </si>
  <si>
    <t>siemens-p2</t>
  </si>
  <si>
    <t>siemens-plc-webserver</t>
  </si>
  <si>
    <t>siemens-s7</t>
  </si>
  <si>
    <t>siemens-s7-base</t>
  </si>
  <si>
    <t>siemens-s7-check-password-set</t>
  </si>
  <si>
    <t>siemens-s7-download-program</t>
  </si>
  <si>
    <t>siemens-s7-force</t>
  </si>
  <si>
    <t>siemens-s7-get-block-info</t>
  </si>
  <si>
    <t>siemens-s7-list-blocks</t>
  </si>
  <si>
    <t>siemens-s7-list-blocks-type</t>
  </si>
  <si>
    <t>siemens-s7-message-service</t>
  </si>
  <si>
    <t>siemens-s7-modify-variable</t>
  </si>
  <si>
    <t>siemens-s7-read</t>
  </si>
  <si>
    <t>siemens-s7-set-clock</t>
  </si>
  <si>
    <t>siemens-s7-setup-communication</t>
  </si>
  <si>
    <t>siemens-s7-start</t>
  </si>
  <si>
    <t>siemens-s7-status-controller</t>
  </si>
  <si>
    <t>siemens-s7-stop</t>
  </si>
  <si>
    <t>siemens-s7-upload-program</t>
  </si>
  <si>
    <t>siemens-s7-warm-restart</t>
  </si>
  <si>
    <t>siemens-s7-write</t>
  </si>
  <si>
    <t>siemens-s7-comm-plus</t>
  </si>
  <si>
    <t>siemens-s7-comm-plus-base</t>
  </si>
  <si>
    <t>siemens-s7-comm-plus-create-ob</t>
  </si>
  <si>
    <t>siemens-s7-comm-plus-delete-ob</t>
  </si>
  <si>
    <t>siemens-s7-comm-plus-download</t>
  </si>
  <si>
    <t>siemens-s7-comm-plus-end-seq</t>
  </si>
  <si>
    <t>siemens-s7-comm-plus-explore</t>
  </si>
  <si>
    <t>siemens-s7-comm-plus-get-link</t>
  </si>
  <si>
    <t>siemens-s7-comm-plus-get-mtvar</t>
  </si>
  <si>
    <t>siemens-s7-comm-plus-get-vsstr</t>
  </si>
  <si>
    <t>siemens-s7-comm-plus-invoke</t>
  </si>
  <si>
    <t>siemens-s7-comm-plus-run-cpu</t>
  </si>
  <si>
    <t>siemens-s7-comm-plus-set-mtvar</t>
  </si>
  <si>
    <t>siemens-s7-comm-plus-set-time</t>
  </si>
  <si>
    <t>siemens-s7-comm-plus-set-var</t>
  </si>
  <si>
    <t>siemens-s7-comm-plus-stop-cpu</t>
  </si>
  <si>
    <t>siemens-s7-comm-plus-upload</t>
  </si>
  <si>
    <t>sightspeed</t>
  </si>
  <si>
    <t>signal</t>
  </si>
  <si>
    <t>signal-base</t>
  </si>
  <si>
    <t>signal-file-transfer</t>
  </si>
  <si>
    <t>signiant</t>
  </si>
  <si>
    <t>signiant-base</t>
  </si>
  <si>
    <t>signiant-uploading</t>
  </si>
  <si>
    <t>signnow</t>
  </si>
  <si>
    <t>silent-circle</t>
  </si>
  <si>
    <t>silex-webserver</t>
  </si>
  <si>
    <t>silverlake-axis-sibs</t>
  </si>
  <si>
    <t>silverlight</t>
  </si>
  <si>
    <t>silverpeak-edgeconnect</t>
  </si>
  <si>
    <t>simatic-logon</t>
  </si>
  <si>
    <t>simatic-logon-base</t>
  </si>
  <si>
    <t>simatic-logon-encrypted-login</t>
  </si>
  <si>
    <t>simatic-logon-unencrypted-login</t>
  </si>
  <si>
    <t>simple-im</t>
  </si>
  <si>
    <t>simplehelp</t>
  </si>
  <si>
    <t>simplenote</t>
  </si>
  <si>
    <t>simplified</t>
  </si>
  <si>
    <t>simplified-base</t>
  </si>
  <si>
    <t>simplified-delete</t>
  </si>
  <si>
    <t>simplified-download</t>
  </si>
  <si>
    <t>simplified-post</t>
  </si>
  <si>
    <t>simplified-upload</t>
  </si>
  <si>
    <t>simplify</t>
  </si>
  <si>
    <t>simplite-msn</t>
  </si>
  <si>
    <t>sina-uc</t>
  </si>
  <si>
    <t>sina-uc-audio-video</t>
  </si>
  <si>
    <t>sina-uc-base</t>
  </si>
  <si>
    <t>sina-uc-file-transfer</t>
  </si>
  <si>
    <t>sina-uc-remote-control</t>
  </si>
  <si>
    <t>sina-uc-web-disk</t>
  </si>
  <si>
    <t>sina-webuc</t>
  </si>
  <si>
    <t>sina-weibo</t>
  </si>
  <si>
    <t>sina-weibo-base</t>
  </si>
  <si>
    <t>sina-weibo-posting</t>
  </si>
  <si>
    <t>sinec-h1</t>
  </si>
  <si>
    <t>sip</t>
  </si>
  <si>
    <t>sip-application</t>
  </si>
  <si>
    <t>sip-message</t>
  </si>
  <si>
    <t>sip-trunk</t>
  </si>
  <si>
    <t>sip-trunk-nat</t>
  </si>
  <si>
    <t>sip2-for-ils</t>
  </si>
  <si>
    <t>sipcli</t>
  </si>
  <si>
    <t>sipviaheader-nat</t>
  </si>
  <si>
    <t>siteminder</t>
  </si>
  <si>
    <t>siteworx-gateway</t>
  </si>
  <si>
    <t>skip</t>
  </si>
  <si>
    <t>sky-player</t>
  </si>
  <si>
    <t>skydrive</t>
  </si>
  <si>
    <t>skydrive-base</t>
  </si>
  <si>
    <t>skydrive-uploading</t>
  </si>
  <si>
    <t>skydur</t>
  </si>
  <si>
    <t>skype</t>
  </si>
  <si>
    <t>skype-probe</t>
  </si>
  <si>
    <t>skytap</t>
  </si>
  <si>
    <t>slack</t>
  </si>
  <si>
    <t>slack-ai</t>
  </si>
  <si>
    <t>slack-base</t>
  </si>
  <si>
    <t>slack-call</t>
  </si>
  <si>
    <t>slack-create</t>
  </si>
  <si>
    <t>slack-delete</t>
  </si>
  <si>
    <t>slack-downloading</t>
  </si>
  <si>
    <t>slack-editing</t>
  </si>
  <si>
    <t>slack-file-transfer</t>
  </si>
  <si>
    <t>slack-invite</t>
  </si>
  <si>
    <t>slack-join</t>
  </si>
  <si>
    <t>slack-login</t>
  </si>
  <si>
    <t>slack-post</t>
  </si>
  <si>
    <t>slack-sharing</t>
  </si>
  <si>
    <t>slack-unshare</t>
  </si>
  <si>
    <t>slack-uploading</t>
  </si>
  <si>
    <t>slacker</t>
  </si>
  <si>
    <t>slemma</t>
  </si>
  <si>
    <t>sliderocket</t>
  </si>
  <si>
    <t>slidesai</t>
  </si>
  <si>
    <t>slideshare</t>
  </si>
  <si>
    <t>slideshare-base</t>
  </si>
  <si>
    <t>slideshare-uploading</t>
  </si>
  <si>
    <t>sling</t>
  </si>
  <si>
    <t>slp</t>
  </si>
  <si>
    <t>sm</t>
  </si>
  <si>
    <t>smallpdf</t>
  </si>
  <si>
    <t>smallpdf-base</t>
  </si>
  <si>
    <t>smallpdf-uploading</t>
  </si>
  <si>
    <t>smart-bridgit</t>
  </si>
  <si>
    <t>smartsheet</t>
  </si>
  <si>
    <t>smartsheet-base</t>
  </si>
  <si>
    <t>smartsheet-downloading</t>
  </si>
  <si>
    <t>smartsheet-editing</t>
  </si>
  <si>
    <t>smartsheet-sharing</t>
  </si>
  <si>
    <t>smartsheet-uploading</t>
  </si>
  <si>
    <t>smash</t>
  </si>
  <si>
    <t>smilebox</t>
  </si>
  <si>
    <t>smiths-pharmguard</t>
  </si>
  <si>
    <t>smp</t>
  </si>
  <si>
    <t>smpp</t>
  </si>
  <si>
    <t>smtp-base</t>
  </si>
  <si>
    <t>smtp-non-rfc</t>
  </si>
  <si>
    <t>smtp-starttls</t>
  </si>
  <si>
    <t>smugmug</t>
  </si>
  <si>
    <t>snapchat</t>
  </si>
  <si>
    <t>snapfish</t>
  </si>
  <si>
    <t>snapmirror</t>
  </si>
  <si>
    <t>snaprevise</t>
  </si>
  <si>
    <t>snare-server</t>
  </si>
  <si>
    <t>snmp-base</t>
  </si>
  <si>
    <t>snmpv1</t>
  </si>
  <si>
    <t>snmpv1-get-next-request</t>
  </si>
  <si>
    <t>snmpv1-get-request</t>
  </si>
  <si>
    <t>snmpv1-set-request</t>
  </si>
  <si>
    <t>snmpv2</t>
  </si>
  <si>
    <t>snmpv2-get-bulk-request</t>
  </si>
  <si>
    <t>snmpv2-get-next-request</t>
  </si>
  <si>
    <t>snmpv2-get-request</t>
  </si>
  <si>
    <t>snmpv2-set-request</t>
  </si>
  <si>
    <t>snmpv3</t>
  </si>
  <si>
    <t>snmpv3-get-bulk-request</t>
  </si>
  <si>
    <t>snmpv3-get-next-request</t>
  </si>
  <si>
    <t>snmpv3-get-request</t>
  </si>
  <si>
    <t>snmpv3-set-request</t>
  </si>
  <si>
    <t>snmp-trap</t>
  </si>
  <si>
    <t>snp</t>
  </si>
  <si>
    <t>snpp</t>
  </si>
  <si>
    <t>soap</t>
  </si>
  <si>
    <t>socialcam</t>
  </si>
  <si>
    <t>socialtext-editing</t>
  </si>
  <si>
    <t>socialtv</t>
  </si>
  <si>
    <t>socks</t>
  </si>
  <si>
    <t>socks2http</t>
  </si>
  <si>
    <t>socratic</t>
  </si>
  <si>
    <t>socratic-base</t>
  </si>
  <si>
    <t>socratic-uploading</t>
  </si>
  <si>
    <t>sodapdf</t>
  </si>
  <si>
    <t>sodapdf-base</t>
  </si>
  <si>
    <t>sodapdf-uploading</t>
  </si>
  <si>
    <t>softether</t>
  </si>
  <si>
    <t>softros-messenger</t>
  </si>
  <si>
    <t>softros-messenger-base</t>
  </si>
  <si>
    <t>softros-messenger-file-transfer</t>
  </si>
  <si>
    <t>sohu-video</t>
  </si>
  <si>
    <t>solarwinds</t>
  </si>
  <si>
    <t>solarwinds-agent</t>
  </si>
  <si>
    <t>solarwinds-base</t>
  </si>
  <si>
    <t>solarwinds-msp-anywhere</t>
  </si>
  <si>
    <t>solarwinds-npm</t>
  </si>
  <si>
    <t>solarwinds-rmm</t>
  </si>
  <si>
    <t>solarwinds-sam</t>
  </si>
  <si>
    <t>solarwinds-loggly</t>
  </si>
  <si>
    <t>solarwinds-loggly-base</t>
  </si>
  <si>
    <t>solarwinds-loggly-logout</t>
  </si>
  <si>
    <t>solidfiles</t>
  </si>
  <si>
    <t>solvequotes</t>
  </si>
  <si>
    <t>sonarqube</t>
  </si>
  <si>
    <t>sopcast</t>
  </si>
  <si>
    <t>sophos-live-protection</t>
  </si>
  <si>
    <t>sophos-rms</t>
  </si>
  <si>
    <t>sophos-update</t>
  </si>
  <si>
    <t>soribada</t>
  </si>
  <si>
    <t>sosbackup</t>
  </si>
  <si>
    <t>soti-mobicontrol</t>
  </si>
  <si>
    <t>soulseek</t>
  </si>
  <si>
    <t>soundcloud</t>
  </si>
  <si>
    <t>soundcloud-base</t>
  </si>
  <si>
    <t>soundcloud-uploading</t>
  </si>
  <si>
    <t>source-engine</t>
  </si>
  <si>
    <t>sourcefire-fireamp</t>
  </si>
  <si>
    <t>sourceforge</t>
  </si>
  <si>
    <t>sourceforge-base</t>
  </si>
  <si>
    <t>sourceforge-downloading</t>
  </si>
  <si>
    <t>sourceforge-file-transfer</t>
  </si>
  <si>
    <t>sourceforge-uploading</t>
  </si>
  <si>
    <t>sourcegraph</t>
  </si>
  <si>
    <t>sourcegraph-base</t>
  </si>
  <si>
    <t>sourcegraph-cody</t>
  </si>
  <si>
    <t>sourcegraph-cody-create</t>
  </si>
  <si>
    <t>sourcegraph-cody-delete</t>
  </si>
  <si>
    <t>sourcegraph-cody-edit</t>
  </si>
  <si>
    <t>sourcegraph-cody-post</t>
  </si>
  <si>
    <t>spacelabs-central-pm</t>
  </si>
  <si>
    <t>spamfighter</t>
  </si>
  <si>
    <t>spanning</t>
  </si>
  <si>
    <t>spark</t>
  </si>
  <si>
    <t>spark-im</t>
  </si>
  <si>
    <t>spark-im-base</t>
  </si>
  <si>
    <t>spark-im-file-transfer</t>
  </si>
  <si>
    <t>spector360</t>
  </si>
  <si>
    <t>spectrum-tv</t>
  </si>
  <si>
    <t>speedtest</t>
  </si>
  <si>
    <t>speedvpn</t>
  </si>
  <si>
    <t>spideroak</t>
  </si>
  <si>
    <t>spinoco</t>
  </si>
  <si>
    <t>spirent</t>
  </si>
  <si>
    <t>splashtop-remote</t>
  </si>
  <si>
    <t>splunk</t>
  </si>
  <si>
    <t>spotflux</t>
  </si>
  <si>
    <t>spotify</t>
  </si>
  <si>
    <t>spotnet</t>
  </si>
  <si>
    <t>springcm</t>
  </si>
  <si>
    <t>sprite-rpc</t>
  </si>
  <si>
    <t>sproutsocial</t>
  </si>
  <si>
    <t>sps</t>
  </si>
  <si>
    <t>square</t>
  </si>
  <si>
    <t>square-d-discovery</t>
  </si>
  <si>
    <t>squirrelmail</t>
  </si>
  <si>
    <t>srp</t>
  </si>
  <si>
    <t>srvdir</t>
  </si>
  <si>
    <t>ss7-cap</t>
  </si>
  <si>
    <t>ss7-inap</t>
  </si>
  <si>
    <t>ss7-map</t>
  </si>
  <si>
    <t>ss7-map-css-callingparty</t>
  </si>
  <si>
    <t>ss7-map-eir-callingparty</t>
  </si>
  <si>
    <t>ss7-map-ggsn-callingparty</t>
  </si>
  <si>
    <t>ss7-map-gmlc-callingparty</t>
  </si>
  <si>
    <t>ss7-map-gsmscf-callingparty</t>
  </si>
  <si>
    <t>ss7-map-hlr-callingparty</t>
  </si>
  <si>
    <t>ss7-map-msc-callingparty</t>
  </si>
  <si>
    <t>ss7-map-sgsn-callingparty</t>
  </si>
  <si>
    <t>ss7-map-siwf-callingparty</t>
  </si>
  <si>
    <t>ss7-map-vlr-callingparty</t>
  </si>
  <si>
    <t>ss7-sccp</t>
  </si>
  <si>
    <t>sscopmce</t>
  </si>
  <si>
    <t>ssdp</t>
  </si>
  <si>
    <t>ssh</t>
  </si>
  <si>
    <t>ssh-tunnel</t>
  </si>
  <si>
    <t>ssl</t>
  </si>
  <si>
    <t>st</t>
  </si>
  <si>
    <t>stackoverflow</t>
  </si>
  <si>
    <t>stackoverflow-base</t>
  </si>
  <si>
    <t>stackoverflow-team</t>
  </si>
  <si>
    <t>stagevu</t>
  </si>
  <si>
    <t>stanag-4406</t>
  </si>
  <si>
    <t>stanag-5066</t>
  </si>
  <si>
    <t>starcraft</t>
  </si>
  <si>
    <t>starleaf</t>
  </si>
  <si>
    <t>startmail</t>
  </si>
  <si>
    <t>starz</t>
  </si>
  <si>
    <t>statsd</t>
  </si>
  <si>
    <t>stealthnet</t>
  </si>
  <si>
    <t>steam</t>
  </si>
  <si>
    <t>steekr</t>
  </si>
  <si>
    <t>steganos-vpn</t>
  </si>
  <si>
    <t>stickam</t>
  </si>
  <si>
    <t>stockstar</t>
  </si>
  <si>
    <t>stocktwits</t>
  </si>
  <si>
    <t>stocktwits-base</t>
  </si>
  <si>
    <t>stocktwits-posting</t>
  </si>
  <si>
    <t>stomp</t>
  </si>
  <si>
    <t>storage.to</t>
  </si>
  <si>
    <t>storify</t>
  </si>
  <si>
    <t>storify-base</t>
  </si>
  <si>
    <t>storify-posting</t>
  </si>
  <si>
    <t>storix</t>
  </si>
  <si>
    <t>stowaway</t>
  </si>
  <si>
    <t>stp</t>
  </si>
  <si>
    <t>stratasys-uprint</t>
  </si>
  <si>
    <t>stratum-mining-protocol</t>
  </si>
  <si>
    <t>streak</t>
  </si>
  <si>
    <t>streamaudio</t>
  </si>
  <si>
    <t>streambox</t>
  </si>
  <si>
    <t>streampix</t>
  </si>
  <si>
    <t>streamtime</t>
  </si>
  <si>
    <t>streamyard</t>
  </si>
  <si>
    <t>streetchat</t>
  </si>
  <si>
    <t>stretchoid-scanning</t>
  </si>
  <si>
    <t>strongvpn</t>
  </si>
  <si>
    <t>stryker-axeda-gateway</t>
  </si>
  <si>
    <t>stryker-or-hub-heartbeat</t>
  </si>
  <si>
    <t>stryker-sewsi</t>
  </si>
  <si>
    <t>studivz</t>
  </si>
  <si>
    <t>stumbleupon</t>
  </si>
  <si>
    <t>stun</t>
  </si>
  <si>
    <t>sua</t>
  </si>
  <si>
    <t>subspace</t>
  </si>
  <si>
    <t>subversion</t>
  </si>
  <si>
    <t>subversion-base</t>
  </si>
  <si>
    <t>subversion-uploading</t>
  </si>
  <si>
    <t>successfactors</t>
  </si>
  <si>
    <t>sugar-crm</t>
  </si>
  <si>
    <t>sugarsync</t>
  </si>
  <si>
    <t>suit-conference</t>
  </si>
  <si>
    <t>suitelink</t>
  </si>
  <si>
    <t>sumo-logic</t>
  </si>
  <si>
    <t>sun-nd</t>
  </si>
  <si>
    <t>sunlogin-remote-control</t>
  </si>
  <si>
    <t>support-board</t>
  </si>
  <si>
    <t>supremo</t>
  </si>
  <si>
    <t>suresome</t>
  </si>
  <si>
    <t>surrogafier</t>
  </si>
  <si>
    <t>surveylegend</t>
  </si>
  <si>
    <t>surveylegend-base</t>
  </si>
  <si>
    <t>surveylegend-uploading</t>
  </si>
  <si>
    <t>surveymonkey</t>
  </si>
  <si>
    <t>surveymonkey-base</t>
  </si>
  <si>
    <t>surveymonkey-downloading</t>
  </si>
  <si>
    <t>surveymonkey-editing</t>
  </si>
  <si>
    <t>surveymonkey-sharing</t>
  </si>
  <si>
    <t>surveymonkey-uploading</t>
  </si>
  <si>
    <t>surveysparrow</t>
  </si>
  <si>
    <t>surveysparrow-base</t>
  </si>
  <si>
    <t>surveysparrow-uploading</t>
  </si>
  <si>
    <t>sutisurvey</t>
  </si>
  <si>
    <t>sutisurvey-base</t>
  </si>
  <si>
    <t>sutisurvey-uploading</t>
  </si>
  <si>
    <t>svtplay</t>
  </si>
  <si>
    <t>swapper</t>
  </si>
  <si>
    <t>sway</t>
  </si>
  <si>
    <t>swiftmq</t>
  </si>
  <si>
    <t>swimm</t>
  </si>
  <si>
    <t>swipe</t>
  </si>
  <si>
    <t>swisslog-pts</t>
  </si>
  <si>
    <t>swisstransfer</t>
  </si>
  <si>
    <t>swyx-cds</t>
  </si>
  <si>
    <t>sybase</t>
  </si>
  <si>
    <t>symantec-av-update</t>
  </si>
  <si>
    <t>symantec-endpoint-manager</t>
  </si>
  <si>
    <t>symantec-syst-center</t>
  </si>
  <si>
    <t>symbee-connect</t>
  </si>
  <si>
    <t>symphony</t>
  </si>
  <si>
    <t>sync</t>
  </si>
  <si>
    <t>syncplicity</t>
  </si>
  <si>
    <t>syncplicity-base</t>
  </si>
  <si>
    <t>syncplicity-downloading</t>
  </si>
  <si>
    <t>syncplicity-sharing</t>
  </si>
  <si>
    <t>syncplicity-uploading</t>
  </si>
  <si>
    <t>synergy</t>
  </si>
  <si>
    <t>syngo-dynamics-portal</t>
  </si>
  <si>
    <t>synology-cloudstation</t>
  </si>
  <si>
    <t>synology-dsm</t>
  </si>
  <si>
    <t>synthesia</t>
  </si>
  <si>
    <t>synthesia-base</t>
  </si>
  <si>
    <t>synthesia-create</t>
  </si>
  <si>
    <t>synthesia-delete</t>
  </si>
  <si>
    <t>synthesia-download</t>
  </si>
  <si>
    <t>synthesia-edit</t>
  </si>
  <si>
    <t>synthesia-invite</t>
  </si>
  <si>
    <t>synthesia-move</t>
  </si>
  <si>
    <t>synthesia-upload</t>
  </si>
  <si>
    <t>syslog</t>
  </si>
  <si>
    <t>t-online-mail</t>
  </si>
  <si>
    <t>t.120</t>
  </si>
  <si>
    <t>t.38</t>
  </si>
  <si>
    <t>t3</t>
  </si>
  <si>
    <t>tableau</t>
  </si>
  <si>
    <t>tableau-ai</t>
  </si>
  <si>
    <t>tableau-base</t>
  </si>
  <si>
    <t>tableau-downloading</t>
  </si>
  <si>
    <t>tableau-editing</t>
  </si>
  <si>
    <t>tableau-uploading</t>
  </si>
  <si>
    <t>tableau-public</t>
  </si>
  <si>
    <t>tabnine</t>
  </si>
  <si>
    <t>tacacs</t>
  </si>
  <si>
    <t>tacacs-plus</t>
  </si>
  <si>
    <t>tachy-messenger</t>
  </si>
  <si>
    <t>tagoo</t>
  </si>
  <si>
    <t>tailscale</t>
  </si>
  <si>
    <t>taku-file-bin</t>
  </si>
  <si>
    <t>tales-runner</t>
  </si>
  <si>
    <t>talkbox</t>
  </si>
  <si>
    <t>tango</t>
  </si>
  <si>
    <t>tanium</t>
  </si>
  <si>
    <t>taobao</t>
  </si>
  <si>
    <t>target-communication-framework</t>
  </si>
  <si>
    <t>tavily</t>
  </si>
  <si>
    <t>tcf</t>
  </si>
  <si>
    <t>tcp-over-dns</t>
  </si>
  <si>
    <t>teachertube</t>
  </si>
  <si>
    <t>tealeaf</t>
  </si>
  <si>
    <t>teamcenter</t>
  </si>
  <si>
    <t>teamdrive</t>
  </si>
  <si>
    <t>teamdrive-base</t>
  </si>
  <si>
    <t>teamdrive-uploading</t>
  </si>
  <si>
    <t>teamsound</t>
  </si>
  <si>
    <t>teamspeak</t>
  </si>
  <si>
    <t>teamup-calendar</t>
  </si>
  <si>
    <t>teamup-calendar-base</t>
  </si>
  <si>
    <t>teamup-calendar-uploading</t>
  </si>
  <si>
    <t>teamviewer</t>
  </si>
  <si>
    <t>teamviewer-base</t>
  </si>
  <si>
    <t>teamviewer-remote-control</t>
  </si>
  <si>
    <t>teamviewer-sharing</t>
  </si>
  <si>
    <t>teamviewer-web</t>
  </si>
  <si>
    <t>techinline</t>
  </si>
  <si>
    <t>telegram</t>
  </si>
  <si>
    <t>telegram-audio-video</t>
  </si>
  <si>
    <t>telegram-base</t>
  </si>
  <si>
    <t>telenet-webmail</t>
  </si>
  <si>
    <t>telex</t>
  </si>
  <si>
    <t>temenos-t24</t>
  </si>
  <si>
    <t>temptrak</t>
  </si>
  <si>
    <t>tenable-nessus</t>
  </si>
  <si>
    <t>tenable-security-center</t>
  </si>
  <si>
    <t>tenable.io</t>
  </si>
  <si>
    <t>tencent-meeting</t>
  </si>
  <si>
    <t>tencent-video</t>
  </si>
  <si>
    <t>teradata</t>
  </si>
  <si>
    <t>terarecon-intuition-thin-client</t>
  </si>
  <si>
    <t>teredo</t>
  </si>
  <si>
    <t>terraria</t>
  </si>
  <si>
    <t>tesla</t>
  </si>
  <si>
    <t>tesla-car-app</t>
  </si>
  <si>
    <t>tettra</t>
  </si>
  <si>
    <t>tettra-base</t>
  </si>
  <si>
    <t>tettra-download</t>
  </si>
  <si>
    <t>tettra-upload</t>
  </si>
  <si>
    <t>textnow</t>
  </si>
  <si>
    <t>tftp</t>
  </si>
  <si>
    <t>tgx-remote-desktop</t>
  </si>
  <si>
    <t>thecircle</t>
  </si>
  <si>
    <t>thinkfree</t>
  </si>
  <si>
    <t>thinmanager-configuration</t>
  </si>
  <si>
    <t>thoughtspot</t>
  </si>
  <si>
    <t>thoughtspot-base</t>
  </si>
  <si>
    <t>thoughtspot-delete</t>
  </si>
  <si>
    <t>thoughtspot-download</t>
  </si>
  <si>
    <t>thoughtspot-upload</t>
  </si>
  <si>
    <t>thousandeyes</t>
  </si>
  <si>
    <t>threema</t>
  </si>
  <si>
    <t>thunder-vpn</t>
  </si>
  <si>
    <t>thundertix</t>
  </si>
  <si>
    <t>thwapr</t>
  </si>
  <si>
    <t>thwapr-base</t>
  </si>
  <si>
    <t>thwapr-sharing</t>
  </si>
  <si>
    <t>thwapr-uploading</t>
  </si>
  <si>
    <t>tibbr</t>
  </si>
  <si>
    <t>tibero</t>
  </si>
  <si>
    <t>tidal</t>
  </si>
  <si>
    <t>tidaltv</t>
  </si>
  <si>
    <t>tidb</t>
  </si>
  <si>
    <t>tigertext</t>
  </si>
  <si>
    <t>tikiwiki-editing</t>
  </si>
  <si>
    <t>tiktok</t>
  </si>
  <si>
    <t>tiktok-base</t>
  </si>
  <si>
    <t>tiktok-posting</t>
  </si>
  <si>
    <t>tiktok-uploading</t>
  </si>
  <si>
    <t>timbuktu</t>
  </si>
  <si>
    <t>time</t>
  </si>
  <si>
    <t>tinder</t>
  </si>
  <si>
    <t>tinyvpn</t>
  </si>
  <si>
    <t>tiscali-mail</t>
  </si>
  <si>
    <t>tistory-blog-posting</t>
  </si>
  <si>
    <t>titanize</t>
  </si>
  <si>
    <t>tivoli-network-monitoring</t>
  </si>
  <si>
    <t>tivoli-storage-manager</t>
  </si>
  <si>
    <t>tlsp</t>
  </si>
  <si>
    <t>tocnet-ecau-connect</t>
  </si>
  <si>
    <t>tocnet-scau-connect</t>
  </si>
  <si>
    <t>tokbox</t>
  </si>
  <si>
    <t>tonghuashun</t>
  </si>
  <si>
    <t>toolsnet-open-protocol</t>
  </si>
  <si>
    <t>topcon-receiver</t>
  </si>
  <si>
    <t>tor</t>
  </si>
  <si>
    <t>tor2web</t>
  </si>
  <si>
    <t>torch-browser</t>
  </si>
  <si>
    <t>torch-browser-base</t>
  </si>
  <si>
    <t>torch-browser-games</t>
  </si>
  <si>
    <t>torch-browser-music</t>
  </si>
  <si>
    <t>toshiba-tec-pcl</t>
  </si>
  <si>
    <t>totodisk</t>
  </si>
  <si>
    <t>totoexpress</t>
  </si>
  <si>
    <t>touchdown</t>
  </si>
  <si>
    <t>tp-plus-plus</t>
  </si>
  <si>
    <t>traceroute</t>
  </si>
  <si>
    <t>traceroute6</t>
  </si>
  <si>
    <t>track-it</t>
  </si>
  <si>
    <t>tradestation</t>
  </si>
  <si>
    <t>tradogram</t>
  </si>
  <si>
    <t>trakstar</t>
  </si>
  <si>
    <t>transferbigfiles</t>
  </si>
  <si>
    <t>transferxl</t>
  </si>
  <si>
    <t>transferxl-base</t>
  </si>
  <si>
    <t>transferxl-delete</t>
  </si>
  <si>
    <t>transferxl-download</t>
  </si>
  <si>
    <t>transferxl-upload</t>
  </si>
  <si>
    <t>traps-management-service</t>
  </si>
  <si>
    <t>trello</t>
  </si>
  <si>
    <t>trello-atlassian-intel</t>
  </si>
  <si>
    <t>trello-base</t>
  </si>
  <si>
    <t>trello-downloading</t>
  </si>
  <si>
    <t>trello-editing</t>
  </si>
  <si>
    <t>trello-uploading</t>
  </si>
  <si>
    <t>trendmicro</t>
  </si>
  <si>
    <t>trendmicro-earthagent</t>
  </si>
  <si>
    <t>trendmicro-officescan</t>
  </si>
  <si>
    <t>trendmicro-safesync</t>
  </si>
  <si>
    <t>tresorit</t>
  </si>
  <si>
    <t>tresorit-base</t>
  </si>
  <si>
    <t>tresorit-downloading</t>
  </si>
  <si>
    <t>tresorit-uploading</t>
  </si>
  <si>
    <t>trillian</t>
  </si>
  <si>
    <t>trinoo</t>
  </si>
  <si>
    <t>trippy</t>
  </si>
  <si>
    <t>tristation</t>
  </si>
  <si>
    <t>tristation-base</t>
  </si>
  <si>
    <t>tristation-connect-req</t>
  </si>
  <si>
    <t>tristation-connect-rsp</t>
  </si>
  <si>
    <t>tristation-disconnect-req</t>
  </si>
  <si>
    <t>tristation-get-cp-status-req</t>
  </si>
  <si>
    <t>tristation-get-cp-status-rsp</t>
  </si>
  <si>
    <t>tristation-run-program</t>
  </si>
  <si>
    <t>trueshare</t>
  </si>
  <si>
    <t>trunk-1</t>
  </si>
  <si>
    <t>trunk-2</t>
  </si>
  <si>
    <t>tsaa</t>
  </si>
  <si>
    <t>tsp</t>
  </si>
  <si>
    <t>tsunami</t>
  </si>
  <si>
    <t>ttp</t>
  </si>
  <si>
    <t>tubes</t>
  </si>
  <si>
    <t>tubitv</t>
  </si>
  <si>
    <t>tudou</t>
  </si>
  <si>
    <t>tudou-speedup</t>
  </si>
  <si>
    <t>tuenti</t>
  </si>
  <si>
    <t>tumblr</t>
  </si>
  <si>
    <t>tumblr-base</t>
  </si>
  <si>
    <t>tumblr-posting</t>
  </si>
  <si>
    <t>tunein</t>
  </si>
  <si>
    <t>tunnelbear</t>
  </si>
  <si>
    <t>turboshare</t>
  </si>
  <si>
    <t>turboupload</t>
  </si>
  <si>
    <t>turkcell-bip</t>
  </si>
  <si>
    <t>turnitin</t>
  </si>
  <si>
    <t>tv4play</t>
  </si>
  <si>
    <t>tvants</t>
  </si>
  <si>
    <t>tvb-video</t>
  </si>
  <si>
    <t>tvtonic</t>
  </si>
  <si>
    <t>tvu</t>
  </si>
  <si>
    <t>twig</t>
  </si>
  <si>
    <t>twilio</t>
  </si>
  <si>
    <t>twincat</t>
  </si>
  <si>
    <t>twincat-ads-add-dev-notify</t>
  </si>
  <si>
    <t>twincat-ads-del-dev-notify</t>
  </si>
  <si>
    <t>twincat-ads-dev-notify</t>
  </si>
  <si>
    <t>twincat-ads-read</t>
  </si>
  <si>
    <t>twincat-ads-read-dev-info</t>
  </si>
  <si>
    <t>twincat-ads-read-state</t>
  </si>
  <si>
    <t>twincat-ads-read-write</t>
  </si>
  <si>
    <t>twincat-ads-write</t>
  </si>
  <si>
    <t>twincat-ads-write-control</t>
  </si>
  <si>
    <t>twincat-base</t>
  </si>
  <si>
    <t>twingate</t>
  </si>
  <si>
    <t>twitch</t>
  </si>
  <si>
    <t>twitpic</t>
  </si>
  <si>
    <t>twitter</t>
  </si>
  <si>
    <t>twitter-base</t>
  </si>
  <si>
    <t>twitter-delete</t>
  </si>
  <si>
    <t>twitter-editing</t>
  </si>
  <si>
    <t>twitter-messaging</t>
  </si>
  <si>
    <t>twitter-posting</t>
  </si>
  <si>
    <t>twitter-reactions</t>
  </si>
  <si>
    <t>twitter-uploading</t>
  </si>
  <si>
    <t>xai-grok</t>
  </si>
  <si>
    <t>xai-grok-download</t>
  </si>
  <si>
    <t>xai-grok-post</t>
  </si>
  <si>
    <t>xai-grok-upload</t>
  </si>
  <si>
    <t>twtkr</t>
  </si>
  <si>
    <t>txp</t>
  </si>
  <si>
    <t>tyco-access</t>
  </si>
  <si>
    <t>u-meeting</t>
  </si>
  <si>
    <t>uaudp</t>
  </si>
  <si>
    <t>uberconference</t>
  </si>
  <si>
    <t>ubisoft-uplay</t>
  </si>
  <si>
    <t>ubuntu-one</t>
  </si>
  <si>
    <t>uc-yun</t>
  </si>
  <si>
    <t>uc-yun-base</t>
  </si>
  <si>
    <t>uc-yun-downloading</t>
  </si>
  <si>
    <t>uc-yun-uploading</t>
  </si>
  <si>
    <t>udemy</t>
  </si>
  <si>
    <t>udemy-base</t>
  </si>
  <si>
    <t>udemy-business</t>
  </si>
  <si>
    <t>udplite</t>
  </si>
  <si>
    <t>ufile</t>
  </si>
  <si>
    <t>ultrahook</t>
  </si>
  <si>
    <t>ultrasurf</t>
  </si>
  <si>
    <t>ultraviewer</t>
  </si>
  <si>
    <t>umas</t>
  </si>
  <si>
    <t>umas-base</t>
  </si>
  <si>
    <t>umas-coils-registers-read</t>
  </si>
  <si>
    <t>umas-coils-registers-write</t>
  </si>
  <si>
    <t>umas-download-block</t>
  </si>
  <si>
    <t>umas-init-comm</t>
  </si>
  <si>
    <t>umas-initialize-download</t>
  </si>
  <si>
    <t>umas-initialize-upload</t>
  </si>
  <si>
    <t>umas-io-object-write</t>
  </si>
  <si>
    <t>umas-memory-block-read</t>
  </si>
  <si>
    <t>umas-memory-block-write</t>
  </si>
  <si>
    <t>umas-monitor-bits-read</t>
  </si>
  <si>
    <t>umas-monitor-bits-write</t>
  </si>
  <si>
    <t>umas-monitor-words-read</t>
  </si>
  <si>
    <t>umas-monitor-words-write</t>
  </si>
  <si>
    <t>umas-plc-reservation-release</t>
  </si>
  <si>
    <t>umas-plc-reservation-take</t>
  </si>
  <si>
    <t>umas-plc-start</t>
  </si>
  <si>
    <t>umas-plc-stop</t>
  </si>
  <si>
    <t>umas-read-card-info</t>
  </si>
  <si>
    <t>umas-read-id</t>
  </si>
  <si>
    <t>umas-repeat-request</t>
  </si>
  <si>
    <t>umas-sd-backup-make</t>
  </si>
  <si>
    <t>umas-sd-backup-remove</t>
  </si>
  <si>
    <t>umas-sd-backup-restore</t>
  </si>
  <si>
    <t>umas-upload-block</t>
  </si>
  <si>
    <t>umas-variables-read</t>
  </si>
  <si>
    <t>umas-variables-write</t>
  </si>
  <si>
    <t>unassigned-ip-prot</t>
  </si>
  <si>
    <t>uniflow</t>
  </si>
  <si>
    <t>union-procedure-call</t>
  </si>
  <si>
    <t>unistim</t>
  </si>
  <si>
    <t>unisys-stealth</t>
  </si>
  <si>
    <t>unitrends</t>
  </si>
  <si>
    <t>unitronics-pcom</t>
  </si>
  <si>
    <t>unitronics-pcom-base</t>
  </si>
  <si>
    <t>unitronics-pcom-check-password</t>
  </si>
  <si>
    <t>unitronics-pcom-error</t>
  </si>
  <si>
    <t>unitronics-pcom-find-resources</t>
  </si>
  <si>
    <t>unitronics-pcom-flush-memory</t>
  </si>
  <si>
    <t>unitronics-pcom-get-plc-id</t>
  </si>
  <si>
    <t>unitronics-pcom-get-plc-name</t>
  </si>
  <si>
    <t>unitronics-pcom-get-plc-unit-id</t>
  </si>
  <si>
    <t>unitronics-pcom-get-plc-version</t>
  </si>
  <si>
    <t>unitronics-pcom-read-bits</t>
  </si>
  <si>
    <t>unitronics-pcom-read-data</t>
  </si>
  <si>
    <t>unitronics-pcom-read-int</t>
  </si>
  <si>
    <t>unitronics-pcom-read-memory</t>
  </si>
  <si>
    <t>unitronics-pcom-read-operand</t>
  </si>
  <si>
    <t>unitronics-pcom-read-rtc</t>
  </si>
  <si>
    <t>unitronics-pcom-reset-password</t>
  </si>
  <si>
    <t>unitronics-pcom-set-bits</t>
  </si>
  <si>
    <t>unitronics-pcom-set-rtc</t>
  </si>
  <si>
    <t>unitronics-pcom-write-data</t>
  </si>
  <si>
    <t>unitronics-pcom-write-int</t>
  </si>
  <si>
    <t>unitronics-pcom-write-memory</t>
  </si>
  <si>
    <t>universal-data-mover</t>
  </si>
  <si>
    <t>unknown-p2p</t>
  </si>
  <si>
    <t>unknown-tcp</t>
  </si>
  <si>
    <t>unknown-udp</t>
  </si>
  <si>
    <t>unreal</t>
  </si>
  <si>
    <t>unyte</t>
  </si>
  <si>
    <t>uploading</t>
  </si>
  <si>
    <t>uploadmachine</t>
  </si>
  <si>
    <t>uploadmirrors</t>
  </si>
  <si>
    <t>upnp</t>
  </si>
  <si>
    <t>usejump</t>
  </si>
  <si>
    <t>usermin</t>
  </si>
  <si>
    <t>userplane</t>
  </si>
  <si>
    <t>ustream</t>
  </si>
  <si>
    <t>uti</t>
  </si>
  <si>
    <t>uucp</t>
  </si>
  <si>
    <t>uusee</t>
  </si>
  <si>
    <t>vagaa</t>
  </si>
  <si>
    <t>vagrant</t>
  </si>
  <si>
    <t>vakaka</t>
  </si>
  <si>
    <t>vbulletin-posting</t>
  </si>
  <si>
    <t>veeam</t>
  </si>
  <si>
    <t>veeam-agent-linux</t>
  </si>
  <si>
    <t>veeam-agent-windows</t>
  </si>
  <si>
    <t>veeam-cloud-connect</t>
  </si>
  <si>
    <t>veetle</t>
  </si>
  <si>
    <t>velpic</t>
  </si>
  <si>
    <t>ventrilo</t>
  </si>
  <si>
    <t>veohtv</t>
  </si>
  <si>
    <t>verisk</t>
  </si>
  <si>
    <t>verizon-network-extender</t>
  </si>
  <si>
    <t>verizon-wsync</t>
  </si>
  <si>
    <t>vertica</t>
  </si>
  <si>
    <t>vevo</t>
  </si>
  <si>
    <t>via3</t>
  </si>
  <si>
    <t>viadeo</t>
  </si>
  <si>
    <t>viber</t>
  </si>
  <si>
    <t>viber-base</t>
  </si>
  <si>
    <t>viber-downloading</t>
  </si>
  <si>
    <t>viber-uploading</t>
  </si>
  <si>
    <t>viber-voice</t>
  </si>
  <si>
    <t>viddy</t>
  </si>
  <si>
    <t>vidsoft</t>
  </si>
  <si>
    <t>vidyo</t>
  </si>
  <si>
    <t>vimeo</t>
  </si>
  <si>
    <t>vimeo-base</t>
  </si>
  <si>
    <t>vimeo-create</t>
  </si>
  <si>
    <t>vimeo-delete</t>
  </si>
  <si>
    <t>vimeo-download</t>
  </si>
  <si>
    <t>vimeo-uploading</t>
  </si>
  <si>
    <t>vine</t>
  </si>
  <si>
    <t>vine-base</t>
  </si>
  <si>
    <t>vine-posting</t>
  </si>
  <si>
    <t>vines</t>
  </si>
  <si>
    <t>vipnet-vpn</t>
  </si>
  <si>
    <t>virustotal</t>
  </si>
  <si>
    <t>virustotal-api-uploading</t>
  </si>
  <si>
    <t>virustotal-base</t>
  </si>
  <si>
    <t>virustotal-web-uploading</t>
  </si>
  <si>
    <t>visa</t>
  </si>
  <si>
    <t>visme</t>
  </si>
  <si>
    <t>visme-base</t>
  </si>
  <si>
    <t>visme-uploading</t>
  </si>
  <si>
    <t>vkontakte</t>
  </si>
  <si>
    <t>vkontakte-base</t>
  </si>
  <si>
    <t>vkontakte-chat</t>
  </si>
  <si>
    <t>vkontakte-mail</t>
  </si>
  <si>
    <t>vmtp</t>
  </si>
  <si>
    <t>vmware</t>
  </si>
  <si>
    <t>vmware-blast-extreme</t>
  </si>
  <si>
    <t>vmware-carbon-black</t>
  </si>
  <si>
    <t>vmware-update</t>
  </si>
  <si>
    <t>vmware-view</t>
  </si>
  <si>
    <t>vmware-vmotion</t>
  </si>
  <si>
    <t>vmware-vsphere-web-client</t>
  </si>
  <si>
    <t>vnc</t>
  </si>
  <si>
    <t>vnc-base</t>
  </si>
  <si>
    <t>vnc-chat</t>
  </si>
  <si>
    <t>vnc-clipboard</t>
  </si>
  <si>
    <t>vnc-encrypted</t>
  </si>
  <si>
    <t>vnc-filetransfer</t>
  </si>
  <si>
    <t>vnc-print</t>
  </si>
  <si>
    <t>vnc-http</t>
  </si>
  <si>
    <t>vnn</t>
  </si>
  <si>
    <t>vocera-badge</t>
  </si>
  <si>
    <t>voddler</t>
  </si>
  <si>
    <t>voiceflow</t>
  </si>
  <si>
    <t>voiceflow-base</t>
  </si>
  <si>
    <t>voiceflow-download</t>
  </si>
  <si>
    <t>voiceflow-upload</t>
  </si>
  <si>
    <t>vpnmaster</t>
  </si>
  <si>
    <t>vqp</t>
  </si>
  <si>
    <t>vrrp</t>
  </si>
  <si>
    <t>vsco</t>
  </si>
  <si>
    <t>vsee</t>
  </si>
  <si>
    <t>vtun</t>
  </si>
  <si>
    <t>vtunnel</t>
  </si>
  <si>
    <t>vudu</t>
  </si>
  <si>
    <t>vxlan</t>
  </si>
  <si>
    <t>vyew</t>
  </si>
  <si>
    <t>vyprvpn</t>
  </si>
  <si>
    <t>vzochat</t>
  </si>
  <si>
    <t>wallcooler-vpn</t>
  </si>
  <si>
    <t>war-rock</t>
  </si>
  <si>
    <t>war2glory</t>
  </si>
  <si>
    <t>warcraft</t>
  </si>
  <si>
    <t>warez-p2p</t>
  </si>
  <si>
    <t>wargaming.net</t>
  </si>
  <si>
    <t>wasabi</t>
  </si>
  <si>
    <t>watch-abc</t>
  </si>
  <si>
    <t>watchdox</t>
  </si>
  <si>
    <t>watchdox-base</t>
  </si>
  <si>
    <t>watchdox-downloading</t>
  </si>
  <si>
    <t>watchdox-editing</t>
  </si>
  <si>
    <t>watchdox-sharing</t>
  </si>
  <si>
    <t>watchdox-uploading</t>
  </si>
  <si>
    <t>waze</t>
  </si>
  <si>
    <t>wazuh-agent</t>
  </si>
  <si>
    <t>wb-expak</t>
  </si>
  <si>
    <t>wb-mon</t>
  </si>
  <si>
    <t>wccp</t>
  </si>
  <si>
    <t>we-dancing-online</t>
  </si>
  <si>
    <t>weather-desktop</t>
  </si>
  <si>
    <t>web-browsing</t>
  </si>
  <si>
    <t>web-crawler</t>
  </si>
  <si>
    <t>web-de-mail</t>
  </si>
  <si>
    <t>webaim</t>
  </si>
  <si>
    <t>webalo</t>
  </si>
  <si>
    <t>webcatalog</t>
  </si>
  <si>
    <t>webconnect</t>
  </si>
  <si>
    <t>webdav</t>
  </si>
  <si>
    <t>webex</t>
  </si>
  <si>
    <t>webex-base</t>
  </si>
  <si>
    <t>webex-chat</t>
  </si>
  <si>
    <t>webex-desktop-sharing</t>
  </si>
  <si>
    <t>webex-downloading</t>
  </si>
  <si>
    <t>webex-file-sharing</t>
  </si>
  <si>
    <t>webex-join</t>
  </si>
  <si>
    <t>webex-uploading</t>
  </si>
  <si>
    <t>webex-whiteboard</t>
  </si>
  <si>
    <t>webex-connect</t>
  </si>
  <si>
    <t>webex-weboffice</t>
  </si>
  <si>
    <t>webhard</t>
  </si>
  <si>
    <t>webhr</t>
  </si>
  <si>
    <t>webmine</t>
  </si>
  <si>
    <t>webot</t>
  </si>
  <si>
    <t>webqq</t>
  </si>
  <si>
    <t>webrdp</t>
  </si>
  <si>
    <t>webroot-secureanywhere</t>
  </si>
  <si>
    <t>websense</t>
  </si>
  <si>
    <t>webshots</t>
  </si>
  <si>
    <t>websocket</t>
  </si>
  <si>
    <t>wechat</t>
  </si>
  <si>
    <t>wechat-audio-video</t>
  </si>
  <si>
    <t>wechat-base</t>
  </si>
  <si>
    <t>wechat-file-transfer</t>
  </si>
  <si>
    <t>wechat-video</t>
  </si>
  <si>
    <t>weekdone</t>
  </si>
  <si>
    <t>weights-and-biases</t>
  </si>
  <si>
    <t>weights-and-biases-base</t>
  </si>
  <si>
    <t>weights-and-biases-download</t>
  </si>
  <si>
    <t>weights-and-biases-upload</t>
  </si>
  <si>
    <t>weiyun</t>
  </si>
  <si>
    <t>weiyun-base</t>
  </si>
  <si>
    <t>weiyun-downloading</t>
  </si>
  <si>
    <t>weiyun-uploading</t>
  </si>
  <si>
    <t>weiyun-file-transfer</t>
  </si>
  <si>
    <t>welch-allyn-device-discovery</t>
  </si>
  <si>
    <t>welch-allyn-vsm</t>
  </si>
  <si>
    <t>wesp</t>
  </si>
  <si>
    <t>westcom-nc</t>
  </si>
  <si>
    <t>wetpaint-editing</t>
  </si>
  <si>
    <t>wetransfer</t>
  </si>
  <si>
    <t>wetransfer-base</t>
  </si>
  <si>
    <t>wetransfer-downloading</t>
  </si>
  <si>
    <t>wetransfer-uploading</t>
  </si>
  <si>
    <t>whatsapp</t>
  </si>
  <si>
    <t>whatsapp-base</t>
  </si>
  <si>
    <t>whatsapp-file-transfer</t>
  </si>
  <si>
    <t>whatsapp-voice</t>
  </si>
  <si>
    <t>whatsapp-web</t>
  </si>
  <si>
    <t>wheniwork</t>
  </si>
  <si>
    <t>whereby</t>
  </si>
  <si>
    <t>whisper</t>
  </si>
  <si>
    <t>whois</t>
  </si>
  <si>
    <t>wibu-codemeter</t>
  </si>
  <si>
    <t>wickr</t>
  </si>
  <si>
    <t>wiiconnect24</t>
  </si>
  <si>
    <t>wikidot-editing</t>
  </si>
  <si>
    <t>wikispaces-editing</t>
  </si>
  <si>
    <t>wildmetrix</t>
  </si>
  <si>
    <t>winamax</t>
  </si>
  <si>
    <t>winamp-remote</t>
  </si>
  <si>
    <t>winbox</t>
  </si>
  <si>
    <t>windows-defender-atp</t>
  </si>
  <si>
    <t>windows-defender-atp-base</t>
  </si>
  <si>
    <t>windows-defender-atp-endpoint</t>
  </si>
  <si>
    <t>windows-defender-atp-portal</t>
  </si>
  <si>
    <t>windows-push-notifications</t>
  </si>
  <si>
    <t>windows-remote-management</t>
  </si>
  <si>
    <t>wink</t>
  </si>
  <si>
    <t>winmx</t>
  </si>
  <si>
    <t>winny</t>
  </si>
  <si>
    <t>wins</t>
  </si>
  <si>
    <t>wire</t>
  </si>
  <si>
    <t>wiredrive</t>
  </si>
  <si>
    <t>wiredrive-base</t>
  </si>
  <si>
    <t>wiredrive-uploading</t>
  </si>
  <si>
    <t>wireguard</t>
  </si>
  <si>
    <t>wisestamp</t>
  </si>
  <si>
    <t>wixi</t>
  </si>
  <si>
    <t>wlccp</t>
  </si>
  <si>
    <t>wolfenstein</t>
  </si>
  <si>
    <t>wonderchat</t>
  </si>
  <si>
    <t>wonderchat-base</t>
  </si>
  <si>
    <t>wonderchat-create</t>
  </si>
  <si>
    <t>wonderchat-delete</t>
  </si>
  <si>
    <t>wonderchat-download</t>
  </si>
  <si>
    <t>wonderchat-upload</t>
  </si>
  <si>
    <t>woofiles</t>
  </si>
  <si>
    <t>woome</t>
  </si>
  <si>
    <t>wordfast</t>
  </si>
  <si>
    <t>workable</t>
  </si>
  <si>
    <t>workday</t>
  </si>
  <si>
    <t>workday-base</t>
  </si>
  <si>
    <t>workday-downloading</t>
  </si>
  <si>
    <t>workday-editing</t>
  </si>
  <si>
    <t>workday-uploading</t>
  </si>
  <si>
    <t>workplace</t>
  </si>
  <si>
    <t>workplace-base</t>
  </si>
  <si>
    <t>workplace-downloading</t>
  </si>
  <si>
    <t>workplace-uploading</t>
  </si>
  <si>
    <t>worldofwarcraft</t>
  </si>
  <si>
    <t>wrike</t>
  </si>
  <si>
    <t>writeboard</t>
  </si>
  <si>
    <t>writesonic-ai-article-writer</t>
  </si>
  <si>
    <t>writesonic</t>
  </si>
  <si>
    <t>writesonic-base</t>
  </si>
  <si>
    <t>writesonic-create</t>
  </si>
  <si>
    <t>writesonic-delete</t>
  </si>
  <si>
    <t>writesonic-edit</t>
  </si>
  <si>
    <t>writesonic-seo</t>
  </si>
  <si>
    <t>writesonic-seo-base</t>
  </si>
  <si>
    <t>writesonic-seo-create</t>
  </si>
  <si>
    <t>writesonic-seo-upload</t>
  </si>
  <si>
    <t>ws-discovery</t>
  </si>
  <si>
    <t>wsn</t>
  </si>
  <si>
    <t>wuala</t>
  </si>
  <si>
    <t>wufoo</t>
  </si>
  <si>
    <t>wwe-network</t>
  </si>
  <si>
    <t>wyze</t>
  </si>
  <si>
    <t>x-font-server</t>
  </si>
  <si>
    <t>x.400</t>
  </si>
  <si>
    <t>x1-mobile</t>
  </si>
  <si>
    <t>x11</t>
  </si>
  <si>
    <t>xbox-live</t>
  </si>
  <si>
    <t>xdmcp</t>
  </si>
  <si>
    <t>xdrive</t>
  </si>
  <si>
    <t>xero</t>
  </si>
  <si>
    <t>xfinity-tv</t>
  </si>
  <si>
    <t>xfire</t>
  </si>
  <si>
    <t>xing</t>
  </si>
  <si>
    <t>xm-radio</t>
  </si>
  <si>
    <t>xnet</t>
  </si>
  <si>
    <t>xns-idp</t>
  </si>
  <si>
    <t>xobni</t>
  </si>
  <si>
    <t>xtp</t>
  </si>
  <si>
    <t>xunlei</t>
  </si>
  <si>
    <t>xunlei-kankan</t>
  </si>
  <si>
    <t>xware-xtrm</t>
  </si>
  <si>
    <t>yahoo-blog-posting</t>
  </si>
  <si>
    <t>yahoo-box</t>
  </si>
  <si>
    <t>yahoo-calendar</t>
  </si>
  <si>
    <t>yahoo-douga</t>
  </si>
  <si>
    <t>yahoo-im</t>
  </si>
  <si>
    <t>yahoo-file-transfer</t>
  </si>
  <si>
    <t>yahoo-im-base</t>
  </si>
  <si>
    <t>yahoo-voice</t>
  </si>
  <si>
    <t>yahoo-webcam</t>
  </si>
  <si>
    <t>yahoo-finance-posting</t>
  </si>
  <si>
    <t>yahoo-mail</t>
  </si>
  <si>
    <t>yahoo-mail-base</t>
  </si>
  <si>
    <t>yahoo-mail-create</t>
  </si>
  <si>
    <t>yahoo-mail-delete</t>
  </si>
  <si>
    <t>yahoo-mail-downloading</t>
  </si>
  <si>
    <t>yahoo-mail-posting</t>
  </si>
  <si>
    <t>yahoo-mail-rename</t>
  </si>
  <si>
    <t>yahoo-mail-send</t>
  </si>
  <si>
    <t>yahoo-mail-uploading</t>
  </si>
  <si>
    <t>yahoo-notepad</t>
  </si>
  <si>
    <t>yahoo-toolbar</t>
  </si>
  <si>
    <t>yahoo-web-analytics</t>
  </si>
  <si>
    <t>yahoo-webmessenger</t>
  </si>
  <si>
    <t>yammer</t>
  </si>
  <si>
    <t>yammer-base</t>
  </si>
  <si>
    <t>yammer-create</t>
  </si>
  <si>
    <t>yammer-delete</t>
  </si>
  <si>
    <t>yammer-downloading</t>
  </si>
  <si>
    <t>yammer-editing</t>
  </si>
  <si>
    <t>yammer-invite</t>
  </si>
  <si>
    <t>yammer-move</t>
  </si>
  <si>
    <t>yammer-post</t>
  </si>
  <si>
    <t>yammer-sharing</t>
  </si>
  <si>
    <t>yammer-uploading</t>
  </si>
  <si>
    <t>yandex-disk</t>
  </si>
  <si>
    <t>yandex-mail</t>
  </si>
  <si>
    <t>yandex-maps</t>
  </si>
  <si>
    <t>yandex-speechkit</t>
  </si>
  <si>
    <t>yantra</t>
  </si>
  <si>
    <t>yarn-chat-text-stories</t>
  </si>
  <si>
    <t>yaskawa-drivewizard-net-scan</t>
  </si>
  <si>
    <t>yelp</t>
  </si>
  <si>
    <t>yelp-base</t>
  </si>
  <si>
    <t>yelp-editing</t>
  </si>
  <si>
    <t>yelp-posting</t>
  </si>
  <si>
    <t>yelp-sharing</t>
  </si>
  <si>
    <t>yelp-uploading</t>
  </si>
  <si>
    <t>yik-yak</t>
  </si>
  <si>
    <t>yodlee</t>
  </si>
  <si>
    <t>yoics</t>
  </si>
  <si>
    <t>yokogawa-fast-tools-hse</t>
  </si>
  <si>
    <t>yokogawa-vnetip</t>
  </si>
  <si>
    <t>yoomba</t>
  </si>
  <si>
    <t>yoono</t>
  </si>
  <si>
    <t>yosemite-backup</t>
  </si>
  <si>
    <t>youku</t>
  </si>
  <si>
    <t>youku-base</t>
  </si>
  <si>
    <t>youku-uploading</t>
  </si>
  <si>
    <t>your-freedom</t>
  </si>
  <si>
    <t>yourfilehost</t>
  </si>
  <si>
    <t>yourminis</t>
  </si>
  <si>
    <t>youseemore</t>
  </si>
  <si>
    <t>yousendit</t>
  </si>
  <si>
    <t>yousendit-base</t>
  </si>
  <si>
    <t>yousendit-uploading</t>
  </si>
  <si>
    <t>youtube</t>
  </si>
  <si>
    <t>youtube-base</t>
  </si>
  <si>
    <t>youtube-livechat-posting</t>
  </si>
  <si>
    <t>youtube-livechat-viewing</t>
  </si>
  <si>
    <t>youtube-posting</t>
  </si>
  <si>
    <t>youtube-safety-mode</t>
  </si>
  <si>
    <t>youtube-streaming</t>
  </si>
  <si>
    <t>youtube-tv</t>
  </si>
  <si>
    <t>youtube-tv-streaming</t>
  </si>
  <si>
    <t>youtube-uploading</t>
  </si>
  <si>
    <t>ypserv</t>
  </si>
  <si>
    <t>yugma</t>
  </si>
  <si>
    <t>yum</t>
  </si>
  <si>
    <t>yunpan</t>
  </si>
  <si>
    <t>yunpan-base</t>
  </si>
  <si>
    <t>yunpan-downloading</t>
  </si>
  <si>
    <t>yunpan-uploading</t>
  </si>
  <si>
    <t>yunpan360</t>
  </si>
  <si>
    <t>yunpan360-base</t>
  </si>
  <si>
    <t>yunpan360-file-transfer</t>
  </si>
  <si>
    <t>yuuguu</t>
  </si>
  <si>
    <t>yy-voice</t>
  </si>
  <si>
    <t>yy-voice-base</t>
  </si>
  <si>
    <t>yy-voice-file-transfer</t>
  </si>
  <si>
    <t>yy-voice-games</t>
  </si>
  <si>
    <t>zabbix</t>
  </si>
  <si>
    <t>zalo</t>
  </si>
  <si>
    <t>zalo-audio-video</t>
  </si>
  <si>
    <t>zalo-base</t>
  </si>
  <si>
    <t>zamzar</t>
  </si>
  <si>
    <t>zango</t>
  </si>
  <si>
    <t>zas-communicator</t>
  </si>
  <si>
    <t>zbigz</t>
  </si>
  <si>
    <t>zello</t>
  </si>
  <si>
    <t>zelune</t>
  </si>
  <si>
    <t>zenbe</t>
  </si>
  <si>
    <t>zendesk</t>
  </si>
  <si>
    <t>zendesk-ai</t>
  </si>
  <si>
    <t>zendesk-ai-post</t>
  </si>
  <si>
    <t>zendesk-ai-upload</t>
  </si>
  <si>
    <t>zendesk-base</t>
  </si>
  <si>
    <t>zendesk-downloading</t>
  </si>
  <si>
    <t>zendesk-editing</t>
  </si>
  <si>
    <t>zendesk-uploading</t>
  </si>
  <si>
    <t>zenefits</t>
  </si>
  <si>
    <t>zenefits-base</t>
  </si>
  <si>
    <t>zenefits-downloading</t>
  </si>
  <si>
    <t>zenefits-editing</t>
  </si>
  <si>
    <t>zenefits-uploading</t>
  </si>
  <si>
    <t>zenmate</t>
  </si>
  <si>
    <t>zerotier</t>
  </si>
  <si>
    <t>zerto-virtual-replication</t>
  </si>
  <si>
    <t>zettahost</t>
  </si>
  <si>
    <t>zettahost-base</t>
  </si>
  <si>
    <t>zettahost-uploading</t>
  </si>
  <si>
    <t>zimbra</t>
  </si>
  <si>
    <t>zippyshare</t>
  </si>
  <si>
    <t>zipshare</t>
  </si>
  <si>
    <t>zmaap</t>
  </si>
  <si>
    <t>zoho-accounts</t>
  </si>
  <si>
    <t>zoho-accounts-base</t>
  </si>
  <si>
    <t>zoho-accounts-create</t>
  </si>
  <si>
    <t>zoho-accounts-delete</t>
  </si>
  <si>
    <t>zoho-accounts-edit</t>
  </si>
  <si>
    <t>zoho-assist</t>
  </si>
  <si>
    <t>zoho-assist-base</t>
  </si>
  <si>
    <t>zoho-assist-delete</t>
  </si>
  <si>
    <t>zoho-crm</t>
  </si>
  <si>
    <t>zoho-db</t>
  </si>
  <si>
    <t>zoho-im</t>
  </si>
  <si>
    <t>zoho-mail</t>
  </si>
  <si>
    <t>zoho-meeting</t>
  </si>
  <si>
    <t>zoho-notebook</t>
  </si>
  <si>
    <t>zoho-people</t>
  </si>
  <si>
    <t>zoho-planner</t>
  </si>
  <si>
    <t>zoho-share</t>
  </si>
  <si>
    <t>zoho-sheet</t>
  </si>
  <si>
    <t>zoho-show</t>
  </si>
  <si>
    <t>zoho-show-base</t>
  </si>
  <si>
    <t>zoho-show-uploading</t>
  </si>
  <si>
    <t>zoho-survey</t>
  </si>
  <si>
    <t>zoho-survey-base</t>
  </si>
  <si>
    <t>zoho-survey-uploading</t>
  </si>
  <si>
    <t>zoho-wiki</t>
  </si>
  <si>
    <t>zoho-writer</t>
  </si>
  <si>
    <t>zoho-writer-base</t>
  </si>
  <si>
    <t>zoho-writer-uploading</t>
  </si>
  <si>
    <t>zoll-server</t>
  </si>
  <si>
    <t>zoom</t>
  </si>
  <si>
    <t>zoom-base</t>
  </si>
  <si>
    <t>zoom-delete</t>
  </si>
  <si>
    <t>zoom-downloading</t>
  </si>
  <si>
    <t>zoom-meeting</t>
  </si>
  <si>
    <t>zoom-phone</t>
  </si>
  <si>
    <t>zoom-record</t>
  </si>
  <si>
    <t>zoom-sharing</t>
  </si>
  <si>
    <t>zoom-uploading</t>
  </si>
  <si>
    <t>zoominfo</t>
  </si>
  <si>
    <t>zpl</t>
  </si>
  <si>
    <t>zscaler-internet-access</t>
  </si>
  <si>
    <t>zscaler-private-access</t>
  </si>
  <si>
    <t>zshare</t>
  </si>
  <si>
    <t>zumodrive</t>
  </si>
  <si>
    <t>zwiki-editing</t>
  </si>
  <si>
    <t>zynga-games</t>
  </si>
  <si>
    <t>[Web App]</t>
  </si>
  <si>
    <t>[Posting],[Web App]</t>
  </si>
  <si>
    <t>[Enterprise VoIP],[Web App]</t>
  </si>
  <si>
    <t>[eLearning],[Web App]</t>
  </si>
  <si>
    <t>[Uploading],[Web App]</t>
  </si>
  <si>
    <t>[Generative AI],[Web App]</t>
  </si>
  <si>
    <t>[Downloading],[Generative AI],[Web App]</t>
  </si>
  <si>
    <t>[Generative AI],[Posting],[Web App]</t>
  </si>
  <si>
    <t>[Generative AI],[Uploading],[Web App]</t>
  </si>
  <si>
    <t>[Enterprise VoIP],[Sharing],[Web App]</t>
  </si>
  <si>
    <t>[Enterprise VoIP],[Uploading],[Web App]</t>
  </si>
  <si>
    <t>[Deleting],[Generative AI],[Web App]</t>
  </si>
  <si>
    <t>[Downloading],[Web App]</t>
  </si>
  <si>
    <t>[Editing],[Web App]</t>
  </si>
  <si>
    <t>[Sharing],[Web App]</t>
  </si>
  <si>
    <t>[Amazon Web Services],[Web App]</t>
  </si>
  <si>
    <t>[Amazon Web Services],[Generative AI],[Web App]</t>
  </si>
  <si>
    <t>[Amazon Web Services],[Deleting],[Generative AI],[Web App]</t>
  </si>
  <si>
    <t>[Amazon Web Services],[Generative AI],[Uploading],[Web App]</t>
  </si>
  <si>
    <t>[Amazon Web Services],[Sharing],[Web App]</t>
  </si>
  <si>
    <t>[Amazon Web Services],[Deleting],[Web App]</t>
  </si>
  <si>
    <t>[Amazon Web Services],[Downloading],[Web App]</t>
  </si>
  <si>
    <t>[Entertainment Video],[Web App]</t>
  </si>
  <si>
    <t>[Amazon Web Services]</t>
  </si>
  <si>
    <t>[Amazon Web Services],[Downloading],[Generative AI],[Web App]</t>
  </si>
  <si>
    <t>[Amazon Web Services],[Editing],[Generative AI],[Web App]</t>
  </si>
  <si>
    <t>[Proxy Avoidance]</t>
  </si>
  <si>
    <t>[Deleting],[Web App]</t>
  </si>
  <si>
    <t>[Enterprise VoIP]</t>
  </si>
  <si>
    <t>[Generative AI],[Microsoft Azure],[Web App]</t>
  </si>
  <si>
    <t>[Generative AI],[Microsoft Azure],[Posting],[Web App]</t>
  </si>
  <si>
    <t>[Generative AI],[Microsoft Azure],[Uploading],[Web App]</t>
  </si>
  <si>
    <t>[Web App],[Microsoft Azure]</t>
  </si>
  <si>
    <t>[Microsoft Azure],[Web App]</t>
  </si>
  <si>
    <t>[Microsoft Azure],[Uploading],[Web App]</t>
  </si>
  <si>
    <t>[Downloading],[Generative AI],[Microsoft Azure],[Web App]</t>
  </si>
  <si>
    <t>[Generative AI],[Sharing],[Web App]</t>
  </si>
  <si>
    <t>[Downloading],[Enterprise VoIP],[Web App]</t>
  </si>
  <si>
    <t>[Editing],[Generative AI],[Web App]</t>
  </si>
  <si>
    <t>[Downloading]</t>
  </si>
  <si>
    <t>[Uploading]</t>
  </si>
  <si>
    <t>[Posting]</t>
  </si>
  <si>
    <t>[Palo Alto Networks],[Web App]</t>
  </si>
  <si>
    <t>[Palo Alto Networks]</t>
  </si>
  <si>
    <t>[Non-RFC Compliant]</t>
  </si>
  <si>
    <t>[G Suite],[Web App]</t>
  </si>
  <si>
    <t>[Downloading],[G Suite],[Web App]</t>
  </si>
  <si>
    <t>[G Suite],[Posting],[Web App]</t>
  </si>
  <si>
    <t>[G Suite],[Uploading],[Web App]</t>
  </si>
  <si>
    <t>[Deleting],[G Suite],[Web App]</t>
  </si>
  <si>
    <t>[DLP App Exclusion],[Web App]</t>
  </si>
  <si>
    <t>[Google Cloud Platform],[Web App]</t>
  </si>
  <si>
    <t>[Google Cloud Platform],[Uploading],[Web App]</t>
  </si>
  <si>
    <t>[G Suite],[Sharing],[Web App]</t>
  </si>
  <si>
    <t>[G Suite],[Generative AI],[Web App]</t>
  </si>
  <si>
    <t>[Deleting],[G Suite],[Generative AI],[Web App]</t>
  </si>
  <si>
    <t>[Downloading],[G Suite],[Generative AI],[Web App]</t>
  </si>
  <si>
    <t>[Editing],[G Suite],[Generative AI],[Web App]</t>
  </si>
  <si>
    <t>[G Suite],[Generative AI],[Posting],[Web App]</t>
  </si>
  <si>
    <t>[G Suite],[Generative AI],[Uploading],[Web App]</t>
  </si>
  <si>
    <t>[DLP App Exclusion],[G Suite],[Web App]</t>
  </si>
  <si>
    <t>[Deleting],[Google Cloud Platform],[Web App]</t>
  </si>
  <si>
    <t>[Editing],[Google Cloud Platform],[Web App]</t>
  </si>
  <si>
    <t>[Editing],[G Suite],[Web App]</t>
  </si>
  <si>
    <t>[Downloading],[Google Cloud Platform],[Web App]</t>
  </si>
  <si>
    <t>[Google Cloud Platform],[Sharing],[Web App]</t>
  </si>
  <si>
    <t>[Enterprise VoIP],[G Suite],[Web App]</t>
  </si>
  <si>
    <t>[Enterprise VoIP],[G Suite],[Posting],[Web App]</t>
  </si>
  <si>
    <t>[Generative AI],[Google Cloud Platform],[Web App]</t>
  </si>
  <si>
    <t>[Generative AI],[Google Cloud Platform],[Posting],[Web App]</t>
  </si>
  <si>
    <t>[Generative AI],[Google Cloud Platform],[Uploading],[Web App]</t>
  </si>
  <si>
    <t>[Office 365],[Web App]</t>
  </si>
  <si>
    <t>[eLearning]</t>
  </si>
  <si>
    <t>[Downloading],[eLearning],[Web App]</t>
  </si>
  <si>
    <t>[Editing],[eLearning],[Web App]</t>
  </si>
  <si>
    <t>[eLearning],[Posting],[Web App]</t>
  </si>
  <si>
    <t>[Office 365],[Sharing],[Web App]</t>
  </si>
  <si>
    <t>[Generative AI],[Office 365],[Web App]</t>
  </si>
  <si>
    <t>[Deleting],[Generative AI],[Office 365],[Web App]</t>
  </si>
  <si>
    <t>[Editing],[Generative AI],[Office 365],[Web App]</t>
  </si>
  <si>
    <t>[Generative AI],[Office 365],[Uploading],[Web App]</t>
  </si>
  <si>
    <t>[Deleting],[Office 365],[Web App]</t>
  </si>
  <si>
    <t>[Downloading],[Office 365],[Web App]</t>
  </si>
  <si>
    <t>[Office 365],[Uploading],[Web App]</t>
  </si>
  <si>
    <t>[Editing],[Office 365],[Web App]</t>
  </si>
  <si>
    <t>[Office 365],[Posting],[Web App]</t>
  </si>
  <si>
    <t>[Downloading],[Generative AI],[Office 365],[Web App]</t>
  </si>
  <si>
    <t>[Generative AI],[Office 365],[Posting],[Web App]</t>
  </si>
  <si>
    <t>[Generative AI],[Office 365],[Sharing],[Web App]</t>
  </si>
  <si>
    <t>[Enterprise VoIP],[Office 365],[Web App]</t>
  </si>
  <si>
    <t>[DLP App Exclusion],[Enterprise VoIP],[Office 365],[Web App]</t>
  </si>
  <si>
    <t>[Deleting],[Enterprise VoIP],[Office 365],[Web App]</t>
  </si>
  <si>
    <t>[Downloading],[Enterprise VoIP],[Office 365],[Web App]</t>
  </si>
  <si>
    <t>[Editing],[Enterprise VoIP],[Office 365],[Web App]</t>
  </si>
  <si>
    <t>[Enterprise VoIP],[Office 365],[Posting],[Web App]</t>
  </si>
  <si>
    <t>[Enterprise VoIP],[Office 365],[Sharing],[Web App]</t>
  </si>
  <si>
    <t>[Enterprise VoIP],[Office 365],[Uploading],[Web App]</t>
  </si>
  <si>
    <t>[Proxy Avoidance],[Web App]</t>
  </si>
  <si>
    <t>[Downloading],[Palo Alto Networks],[Web App]</t>
  </si>
  <si>
    <t>[Palo Alto Networks],[Uploading],[Web App]</t>
  </si>
  <si>
    <t>[DLP App Exclusion],[Palo Alto Networks],[Web App]</t>
  </si>
  <si>
    <t>[Enterprise VoIP],[Generative AI],[Web App]</t>
  </si>
  <si>
    <t>[Deleting],[Enterprise VoIP],[Generative AI],[Web App]</t>
  </si>
  <si>
    <t>[Downloading],[Enterprise VoIP],[Generative AI],[Web App]</t>
  </si>
  <si>
    <t>[Editing],[Enterprise VoIP],[Generative AI],[Web App]</t>
  </si>
  <si>
    <t>[Enterprise VoIP],[Generative AI],[Sharing],[Web App]</t>
  </si>
  <si>
    <t>[Generative AI],[Salesforce],[Web App]</t>
  </si>
  <si>
    <t>[Salesforce],[Web App]</t>
  </si>
  <si>
    <t>[Deleting],[Salesforce],[Web App]</t>
  </si>
  <si>
    <t>[Downloading],[Salesforce],[Web App]</t>
  </si>
  <si>
    <t>[Editing],[Salesforce],[Web App]</t>
  </si>
  <si>
    <t>[Posting],[Salesforce],[Web App]</t>
  </si>
  <si>
    <t>[Salesforce],[Sharing],[Web App]</t>
  </si>
  <si>
    <t>[Salesforce],[Uploading],[Web App]</t>
  </si>
  <si>
    <t>[Deleting],[DLP App Exclusion],[Web App]</t>
  </si>
  <si>
    <t>[DLP App Exclusion],[Downloading],[Web App]</t>
  </si>
  <si>
    <t>[DLP App Exclusion],[Entertainment Video],[Web App]</t>
  </si>
  <si>
    <t>[DLP App Exclusion],[Enterprise VoIP],[Web App]</t>
  </si>
  <si>
    <t>[Deleting],[DLP App Exclusion],[Enterprise VoIP],[Web App]</t>
  </si>
  <si>
    <t>general-internet</t>
  </si>
  <si>
    <t>&amp;nbsp;</t>
  </si>
  <si>
    <t>business-systems</t>
  </si>
  <si>
    <t>saas</t>
  </si>
  <si>
    <t>collaboration</t>
  </si>
  <si>
    <t>networking</t>
  </si>
  <si>
    <t>media</t>
  </si>
  <si>
    <t>unknown</t>
  </si>
  <si>
    <t>file-sharing</t>
  </si>
  <si>
    <t>ics-protocols</t>
  </si>
  <si>
    <t>management</t>
  </si>
  <si>
    <t>erp-crm</t>
  </si>
  <si>
    <t>email</t>
  </si>
  <si>
    <t>social-networking</t>
  </si>
  <si>
    <t>web-posting</t>
  </si>
  <si>
    <t>software-update</t>
  </si>
  <si>
    <t>ip-protocol</t>
  </si>
  <si>
    <t>gaming</t>
  </si>
  <si>
    <t>audio-streaming</t>
  </si>
  <si>
    <t>voip-video</t>
  </si>
  <si>
    <t>routing</t>
  </si>
  <si>
    <t>medical</t>
  </si>
  <si>
    <t>general-business</t>
  </si>
  <si>
    <t>internet-utility</t>
  </si>
  <si>
    <t>storage-backup</t>
  </si>
  <si>
    <t>auth-service</t>
  </si>
  <si>
    <t>infrastructure</t>
  </si>
  <si>
    <t>photo-video</t>
  </si>
  <si>
    <t>internet-conferencing</t>
  </si>
  <si>
    <t>remote-access</t>
  </si>
  <si>
    <t>office-programs</t>
  </si>
  <si>
    <t>artificial-intelligence</t>
  </si>
  <si>
    <t>database</t>
  </si>
  <si>
    <t>instant-messaging</t>
  </si>
  <si>
    <t>social-business</t>
  </si>
  <si>
    <t>software-development</t>
  </si>
  <si>
    <t>analytics</t>
  </si>
  <si>
    <t>security</t>
  </si>
  <si>
    <t>proxy</t>
  </si>
  <si>
    <t>encrypted-tunnel</t>
  </si>
  <si>
    <t>design</t>
  </si>
  <si>
    <t>supply-chain-logistics</t>
  </si>
  <si>
    <t>it-infrastructure</t>
  </si>
  <si>
    <t>content-management</t>
  </si>
  <si>
    <t>vertical-industry</t>
  </si>
  <si>
    <t>hr</t>
  </si>
  <si>
    <t>marketing</t>
  </si>
  <si>
    <t>iot-management</t>
  </si>
  <si>
    <t>it-management</t>
  </si>
  <si>
    <t>customer-service</t>
  </si>
  <si>
    <t>data-privacy</t>
  </si>
  <si>
    <t>development</t>
  </si>
  <si>
    <t>peer-to-peer</t>
  </si>
  <si>
    <t>client-server</t>
  </si>
  <si>
    <t>browser-based</t>
  </si>
  <si>
    <t>network-protocol</t>
  </si>
  <si>
    <t>11300,3468,6346,tcp</t>
  </si>
  <si>
    <t>2404,tcp</t>
  </si>
  <si>
    <t>dynamic,tcp</t>
  </si>
  <si>
    <t>1541,1560-1591,tcp</t>
  </si>
  <si>
    <t>80,8090,dynamic,tcp,udp</t>
  </si>
  <si>
    <t>80,dynamic,tcp</t>
  </si>
  <si>
    <t>443,5199,5222,636,80,8243,8343,8443,tcp,udp</t>
  </si>
  <si>
    <t>2757,udp</t>
  </si>
  <si>
    <t>24576,udp</t>
  </si>
  <si>
    <t>2236,2242,6202,6204,6209,6217,6251,6452,6454,6459,6467,6541,6661-6666,tcp,udp</t>
  </si>
  <si>
    <t>2423,udp</t>
  </si>
  <si>
    <t>147,udp</t>
  </si>
  <si>
    <t>6004,tcp</t>
  </si>
  <si>
    <t>3002,3004,tcp</t>
  </si>
  <si>
    <t>20000,20200,80,8000,dynamic,tcp,udp</t>
  </si>
  <si>
    <t>443,44445,55556,tcp</t>
  </si>
  <si>
    <t>9876,dynamic,tcp,udp</t>
  </si>
  <si>
    <t>1025-5000,123,135,137,138,139,2535,389,445,464,49152-65535,5722,636,88,9389,tcp,udp</t>
  </si>
  <si>
    <t>80,8888,tcp</t>
  </si>
  <si>
    <t>8168,udp</t>
  </si>
  <si>
    <t>5048,5050,udp</t>
  </si>
  <si>
    <t>1935,443,80,tcp</t>
  </si>
  <si>
    <t>1935,tcp</t>
  </si>
  <si>
    <t>4502,4503,tcp</t>
  </si>
  <si>
    <t>1025,udp</t>
  </si>
  <si>
    <t>443,5665,8080,tcp</t>
  </si>
  <si>
    <t>29438,3478,443,4433,5222,80,8084,8888,tcp</t>
  </si>
  <si>
    <t>3000,tcp</t>
  </si>
  <si>
    <t>3007,443,80,tcp</t>
  </si>
  <si>
    <t>548,tcp,udp</t>
  </si>
  <si>
    <t>1935,443,80,8000-8150,tcp</t>
  </si>
  <si>
    <t>7000-7009,7021,udp</t>
  </si>
  <si>
    <t>4001-4030,8130,8443,udp</t>
  </si>
  <si>
    <t>443,5190-5199,80,tcp</t>
  </si>
  <si>
    <t>1935,dynamic,tcp,udp</t>
  </si>
  <si>
    <t>110,143,25,443,587,80,993,tcp</t>
  </si>
  <si>
    <t>443,80,8090,8765,8888,8889,9000,9081,9088,9096,9100,9200,9990,9991,tcp</t>
  </si>
  <si>
    <t>5000,tcp</t>
  </si>
  <si>
    <t>3613,tcp</t>
  </si>
  <si>
    <t>80,dynamic,tcp,udp</t>
  </si>
  <si>
    <t>443,dynamic,tcp,udp</t>
  </si>
  <si>
    <t>443,446,80,tcp</t>
  </si>
  <si>
    <t>402,tcp</t>
  </si>
  <si>
    <t>443,7200,80,tcp,udp</t>
  </si>
  <si>
    <t>3478,443,80,tcp,udp</t>
  </si>
  <si>
    <t>5439,tcp</t>
  </si>
  <si>
    <t>80,8443,tcp</t>
  </si>
  <si>
    <t>4172,4195,443,tcp,udp</t>
  </si>
  <si>
    <t>443,5931,80,8080,tcp</t>
  </si>
  <si>
    <t>1319,tcp</t>
  </si>
  <si>
    <t>33487,udp</t>
  </si>
  <si>
    <t>443,6667,80,dynamic,tcp,udp</t>
  </si>
  <si>
    <t>443,6568,7070,80,tcp</t>
  </si>
  <si>
    <t>5279,5280,5281,80,tcp</t>
  </si>
  <si>
    <t>443,80,8080,tcp</t>
  </si>
  <si>
    <t>5190,5192,80,tcp</t>
  </si>
  <si>
    <t>30192,30193,30196,80,tcp,udp</t>
  </si>
  <si>
    <t>61616,tcp</t>
  </si>
  <si>
    <t>443,8080,tcp</t>
  </si>
  <si>
    <t>8009,8010,tcp</t>
  </si>
  <si>
    <t>443,7574,80,8983,8984,tcp</t>
  </si>
  <si>
    <t>2181,2888,3181,3888,4181,tcp</t>
  </si>
  <si>
    <t>2260,3052,tcp,udp</t>
  </si>
  <si>
    <t>86,tcp</t>
  </si>
  <si>
    <t>443,80,dynamic,tcp,udp</t>
  </si>
  <si>
    <t>192,udp</t>
  </si>
  <si>
    <t>443,80,dynamic,tcp</t>
  </si>
  <si>
    <t>2195,2196,2197,443,5223,tcp</t>
  </si>
  <si>
    <t>3283,5900,tcp,udp</t>
  </si>
  <si>
    <t>443,5228,tcp</t>
  </si>
  <si>
    <t>9022,9851,tcp,udp</t>
  </si>
  <si>
    <t>3239,443,45056-65535,80,8080,tcp,udp</t>
  </si>
  <si>
    <t>443,6080,6443,80,8399,tcp</t>
  </si>
  <si>
    <t>111,139,445,6050,tcp,udp</t>
  </si>
  <si>
    <t>25,80,tcp</t>
  </si>
  <si>
    <t>8209,8211,udp</t>
  </si>
  <si>
    <t>4080,443,5443,80,tcp</t>
  </si>
  <si>
    <t>443,80,9977,tcp</t>
  </si>
  <si>
    <t>2571,tcp</t>
  </si>
  <si>
    <t>4569,udp</t>
  </si>
  <si>
    <t>2525,2526,tcp,udp</t>
  </si>
  <si>
    <t>7070,tcp</t>
  </si>
  <si>
    <t>9016,tcp</t>
  </si>
  <si>
    <t>27000,28001,28002,29000,30001,30002,30003,7778,7779,8181,8444,8543,8580,8778-8781,9443,tcp</t>
  </si>
  <si>
    <t>16384-32787,2048-3329,udp</t>
  </si>
  <si>
    <t>2379,7878,dynamic,tcp,udp</t>
  </si>
  <si>
    <t>2379,udp</t>
  </si>
  <si>
    <t>3000-5399,3434,tcp,udp</t>
  </si>
  <si>
    <t>7238-7245,tcp</t>
  </si>
  <si>
    <t>3211,3448,3449,3502,3871,tcp</t>
  </si>
  <si>
    <t>2068,tcp</t>
  </si>
  <si>
    <t>443,80,8443,tcp</t>
  </si>
  <si>
    <t>9352,tcp</t>
  </si>
  <si>
    <t>443,5671,80,8883,tcp</t>
  </si>
  <si>
    <t>370,377,udp</t>
  </si>
  <si>
    <t>47808,udp</t>
  </si>
  <si>
    <t>47808,tcp,udp</t>
  </si>
  <si>
    <t>9101,9102,9103,tcp</t>
  </si>
  <si>
    <t>2400,2500,443,6453,80,dynamic,tcp,udp</t>
  </si>
  <si>
    <t>443,5120-5129,80,8000,tcp</t>
  </si>
  <si>
    <t>1119,443,80,tcp</t>
  </si>
  <si>
    <t>1935,443,554,80,tcp</t>
  </si>
  <si>
    <t>5031-5039,tcp</t>
  </si>
  <si>
    <t>4000,4080,tcp</t>
  </si>
  <si>
    <t>55987,udp</t>
  </si>
  <si>
    <t>443,6868,6871,tcp,udp</t>
  </si>
  <si>
    <t>48899,udp</t>
  </si>
  <si>
    <t>9999,tcp,udp</t>
  </si>
  <si>
    <t>443,5683,80,tcp</t>
  </si>
  <si>
    <t>3784,3785,4784,udp</t>
  </si>
  <si>
    <t>179,tcp,udp</t>
  </si>
  <si>
    <t>1984,1985,tcp</t>
  </si>
  <si>
    <t>21,80,tcp</t>
  </si>
  <si>
    <t>8181,tcp</t>
  </si>
  <si>
    <t>41002,443,tcp</t>
  </si>
  <si>
    <t>18333,3333,8332,8333,tcp</t>
  </si>
  <si>
    <t>17600-17800,3101,3102,4101,443,tcp,udp</t>
  </si>
  <si>
    <t>443,48129-48137,80,8001-8299,tcp,udp</t>
  </si>
  <si>
    <t>3034,3035,tcp</t>
  </si>
  <si>
    <t>16101,443,80,tcp</t>
  </si>
  <si>
    <t>443,5000,5061,80,dynamic,tcp,udp</t>
  </si>
  <si>
    <t>6767,tcp</t>
  </si>
  <si>
    <t>11000,udp</t>
  </si>
  <si>
    <t>11169,tcp</t>
  </si>
  <si>
    <t>11159,udp</t>
  </si>
  <si>
    <t>2503,2504,tcp</t>
  </si>
  <si>
    <t>443,5154,80,tcp,udp</t>
  </si>
  <si>
    <t>4712,dynamic,tcp,udp</t>
  </si>
  <si>
    <t>4105,tcp</t>
  </si>
  <si>
    <t>48000-48050,tcp</t>
  </si>
  <si>
    <t>2100,2100-2115,tcp,udp</t>
  </si>
  <si>
    <t>62002,tcp</t>
  </si>
  <si>
    <t>443,80,8000,dynamic,tcp,udp</t>
  </si>
  <si>
    <t>28959-28962,udp</t>
  </si>
  <si>
    <t>3541,tcp</t>
  </si>
  <si>
    <t>8611-8614,tcp,udp</t>
  </si>
  <si>
    <t>2101-2108,tcp</t>
  </si>
  <si>
    <t>443,udp</t>
  </si>
  <si>
    <t>5246,5247,udp</t>
  </si>
  <si>
    <t>443,80,8031,tcp</t>
  </si>
  <si>
    <t>104,2104,22104,tcp</t>
  </si>
  <si>
    <t>30303-30304,5001-5009,tcp,udp</t>
  </si>
  <si>
    <t>61450,61451,udp</t>
  </si>
  <si>
    <t>8880,tcp</t>
  </si>
  <si>
    <t>443,7380,tcp,udp</t>
  </si>
  <si>
    <t>6128,udp</t>
  </si>
  <si>
    <t>25552,25553,25554,25555,tcp</t>
  </si>
  <si>
    <t>1415,80,tcp</t>
  </si>
  <si>
    <t>2630,2631,tcp</t>
  </si>
  <si>
    <t>19,tcp,udp</t>
  </si>
  <si>
    <t>443,5223,80,tcp</t>
  </si>
  <si>
    <t>1935,1937,443,80,8080,8081,dynamic,tcp,udp</t>
  </si>
  <si>
    <t>900,tcp</t>
  </si>
  <si>
    <t>18191,18192,18208,tcp</t>
  </si>
  <si>
    <t>18190,tcp</t>
  </si>
  <si>
    <t>257,tcp</t>
  </si>
  <si>
    <t>259,udp</t>
  </si>
  <si>
    <t>5222,80,tcp</t>
  </si>
  <si>
    <t>2222,44818,tcp,udp</t>
  </si>
  <si>
    <t>44818,tcp,udp</t>
  </si>
  <si>
    <t>44818,tcp</t>
  </si>
  <si>
    <t>1974,udp</t>
  </si>
  <si>
    <t>8905,8906,udp</t>
  </si>
  <si>
    <t>1090,1099,tcp</t>
  </si>
  <si>
    <t>33434,50000-53000,5004,9000,tcp,udp</t>
  </si>
  <si>
    <t>443,5004,80,tcp</t>
  </si>
  <si>
    <t>443,53,5353,tcp,udp</t>
  </si>
  <si>
    <t>12346-12445,udp</t>
  </si>
  <si>
    <t>16666,udp</t>
  </si>
  <si>
    <t>12134,12135,udp</t>
  </si>
  <si>
    <t>10000,2512,443,4500,500,62514-62524,tcp,udp</t>
  </si>
  <si>
    <t>2080,2082,2084-2085,tcp</t>
  </si>
  <si>
    <t>443,80,8200,tcp,udp</t>
  </si>
  <si>
    <t>27000,7279,tcp</t>
  </si>
  <si>
    <t>443,80,9339,tcp</t>
  </si>
  <si>
    <t>443,80,9053,9054,tcp</t>
  </si>
  <si>
    <t>443,5063,80,tcp</t>
  </si>
  <si>
    <t>1701,2408,443,4500,500,7844,tcp,udp</t>
  </si>
  <si>
    <t>2703,443,80,tcp</t>
  </si>
  <si>
    <t>2004,443,80,8000-8499,tcp</t>
  </si>
  <si>
    <t>1863,3724,443,80,tcp</t>
  </si>
  <si>
    <t>1628,1629,udp</t>
  </si>
  <si>
    <t>5683,udp</t>
  </si>
  <si>
    <t>443,80,8085,tcp</t>
  </si>
  <si>
    <t>1217,tcp</t>
  </si>
  <si>
    <t>11740,1740-1743,tcp,udp</t>
  </si>
  <si>
    <t>1069,udp</t>
  </si>
  <si>
    <t>1069,tcp</t>
  </si>
  <si>
    <t>11111,tcp</t>
  </si>
  <si>
    <t>25826,udp</t>
  </si>
  <si>
    <t>443,80,993,995,tcp</t>
  </si>
  <si>
    <t>4308,tcp</t>
  </si>
  <si>
    <t>9600-9700,dynamic,tcp,udp</t>
  </si>
  <si>
    <t>2181,2182,443,7770-7774,80,8081-8083,8090,9021,9092,tcp</t>
  </si>
  <si>
    <t>7005,7006,tcp</t>
  </si>
  <si>
    <t>41103,tcp</t>
  </si>
  <si>
    <t>24558,9050,udp</t>
  </si>
  <si>
    <t>6499,tcp</t>
  </si>
  <si>
    <t>683,900,tcp</t>
  </si>
  <si>
    <t>443,4443,80,tcp</t>
  </si>
  <si>
    <t>2301,udp</t>
  </si>
  <si>
    <t>4282,4285,4287,443,tcp</t>
  </si>
  <si>
    <t>9899,tcp</t>
  </si>
  <si>
    <t>41794,tcp,udp</t>
  </si>
  <si>
    <t>8060,tcp</t>
  </si>
  <si>
    <t>443,5222,tcp</t>
  </si>
  <si>
    <t>6000,tcp</t>
  </si>
  <si>
    <t>1505,4450,tcp,udp</t>
  </si>
  <si>
    <t>1523,30000-30040,33000-33040,8001,8002,tcp</t>
  </si>
  <si>
    <t>631,udp</t>
  </si>
  <si>
    <t>2401,tcp,udp</t>
  </si>
  <si>
    <t>5999,tcp</t>
  </si>
  <si>
    <t>9388,tcp</t>
  </si>
  <si>
    <t>35000,37777,tcp</t>
  </si>
  <si>
    <t>139,6129,6132,6133,tcp</t>
  </si>
  <si>
    <t>4280,443,80,tcp</t>
  </si>
  <si>
    <t>443,80,9000-9008,dynamic,tcp,udp</t>
  </si>
  <si>
    <t>13,tcp,udp</t>
  </si>
  <si>
    <t>50000,60000,tcp</t>
  </si>
  <si>
    <t>15081,443,80,dynamic,tcp,udp</t>
  </si>
  <si>
    <t>6277,udp</t>
  </si>
  <si>
    <t>6305,6800,tcp</t>
  </si>
  <si>
    <t>443,80,9950,9951,dynamic,tcp,udp</t>
  </si>
  <si>
    <t>443,5900,tcp</t>
  </si>
  <si>
    <t>21,443,80,tcp</t>
  </si>
  <si>
    <t>20006,udp</t>
  </si>
  <si>
    <t>12346,tcp</t>
  </si>
  <si>
    <t>12346,12347,udp</t>
  </si>
  <si>
    <t>52300,tcp</t>
  </si>
  <si>
    <t>443,5222,80,tcp</t>
  </si>
  <si>
    <t>546,547,udp</t>
  </si>
  <si>
    <t>2638,tcp</t>
  </si>
  <si>
    <t>443,7060,80,tcp,udp</t>
  </si>
  <si>
    <t>3868,tcp</t>
  </si>
  <si>
    <t>104,11112,2761,2762,tcp</t>
  </si>
  <si>
    <t>any,tcp</t>
  </si>
  <si>
    <t>3000,udp</t>
  </si>
  <si>
    <t>9,tcp,udp</t>
  </si>
  <si>
    <t>3632,tcp</t>
  </si>
  <si>
    <t>20000,tcp</t>
  </si>
  <si>
    <t>20000,tcp,udp</t>
  </si>
  <si>
    <t>853,tcp</t>
  </si>
  <si>
    <t>443,53,tcp,udp</t>
  </si>
  <si>
    <t>1970,1971,tcp</t>
  </si>
  <si>
    <t>443,80,9000,9001,tcp</t>
  </si>
  <si>
    <t>10010,20000,443,80,dynamic,tcp,udp</t>
  </si>
  <si>
    <t>443,6320,6325,80,tcp</t>
  </si>
  <si>
    <t>1950,tcp</t>
  </si>
  <si>
    <t>18000-19000,443,80,tcp</t>
  </si>
  <si>
    <t>55000,tcp</t>
  </si>
  <si>
    <t>dynamic,icmp,tcp,udp</t>
  </si>
  <si>
    <t>17500,443,80,tcp,udp</t>
  </si>
  <si>
    <t>17500,udp</t>
  </si>
  <si>
    <t>1443,1935,443,80,tcp</t>
  </si>
  <si>
    <t>17502,17503,17504,3659,443,80,8099,tcp,udp</t>
  </si>
  <si>
    <t>7,tcp,udp</t>
  </si>
  <si>
    <t>3610,udp</t>
  </si>
  <si>
    <t>1328,tcp</t>
  </si>
  <si>
    <t>443,80,8462,8472,tcp</t>
  </si>
  <si>
    <t>2001,5674,tcp</t>
  </si>
  <si>
    <t>2105,tcp</t>
  </si>
  <si>
    <t>9200-9300,tcp</t>
  </si>
  <si>
    <t>5997,tcp</t>
  </si>
  <si>
    <t>7800,tcp</t>
  </si>
  <si>
    <t>5101,tcp</t>
  </si>
  <si>
    <t>2051,tcp</t>
  </si>
  <si>
    <t>5085,8888,tcp</t>
  </si>
  <si>
    <t>3218,tcp</t>
  </si>
  <si>
    <t>1234,udp</t>
  </si>
  <si>
    <t>18507,18510,udp</t>
  </si>
  <si>
    <t>6160,tcp</t>
  </si>
  <si>
    <t>10651,tcp</t>
  </si>
  <si>
    <t>210,443,7090,80,tcp</t>
  </si>
  <si>
    <t>4369,tcp</t>
  </si>
  <si>
    <t>8080,tcp</t>
  </si>
  <si>
    <t>2221-2225,2846,443,80,tcp</t>
  </si>
  <si>
    <t>2221,80,tcp</t>
  </si>
  <si>
    <t>2189,2190,2192,2193,2194,2196,443,80,tcp</t>
  </si>
  <si>
    <t>712,7222,tcp</t>
  </si>
  <si>
    <t>5050,udp</t>
  </si>
  <si>
    <t>6060,udp</t>
  </si>
  <si>
    <t>34980,udp</t>
  </si>
  <si>
    <t>3819,udp</t>
  </si>
  <si>
    <t>3241,80,tcp</t>
  </si>
  <si>
    <t>12547,2546,2547,2548,443,80,8021,8031,808,8086,8087,809,tcp</t>
  </si>
  <si>
    <t>26000,443,80,dynamic,tcp,udp</t>
  </si>
  <si>
    <t>1507,udp</t>
  </si>
  <si>
    <t>1194,udp</t>
  </si>
  <si>
    <t>22609,443,80,tcp</t>
  </si>
  <si>
    <t>990-991,udp</t>
  </si>
  <si>
    <t>443,80,tcp,udp</t>
  </si>
  <si>
    <t>4080,443,5223,80,dynamic,tcp,udp</t>
  </si>
  <si>
    <t>7002-7004,tcp</t>
  </si>
  <si>
    <t>443,6671,6672,6681,tcp</t>
  </si>
  <si>
    <t>8193,tcp</t>
  </si>
  <si>
    <t>22,33001,33001-33500,tcp,udp</t>
  </si>
  <si>
    <t>1214,tcp,udp</t>
  </si>
  <si>
    <t>443,5000,80,tcp</t>
  </si>
  <si>
    <t>6000,dynamic,tcp,udp</t>
  </si>
  <si>
    <t>3225,tcp,udp</t>
  </si>
  <si>
    <t>443,53125,80,tcp,udp</t>
  </si>
  <si>
    <t>990,udp</t>
  </si>
  <si>
    <t>2121,tcp</t>
  </si>
  <si>
    <t>28001,udp</t>
  </si>
  <si>
    <t>20,21,80,dynamic,tcp</t>
  </si>
  <si>
    <t>79,tcp,udp</t>
  </si>
  <si>
    <t>8000,udp</t>
  </si>
  <si>
    <t>443,510,80,tcp</t>
  </si>
  <si>
    <t>55000-55004,55004,tcp,udp</t>
  </si>
  <si>
    <t>1337,443,5060,53,80,tcp,udp</t>
  </si>
  <si>
    <t>744,tcp,udp</t>
  </si>
  <si>
    <t>443,80,82,86,tcp</t>
  </si>
  <si>
    <t>443,80,993,tcp</t>
  </si>
  <si>
    <t>443,80,8089,tcp</t>
  </si>
  <si>
    <t>36330,443,80,8080,tcp</t>
  </si>
  <si>
    <t>53,8888,udp</t>
  </si>
  <si>
    <t>3622,1089-1091,tcp,udp</t>
  </si>
  <si>
    <t>6500,6501,6502,6503,6600,6601,6602,tcp,udp</t>
  </si>
  <si>
    <t>443,5040-5060,80,dynamic,tcp,udp</t>
  </si>
  <si>
    <t>1664,1667,443,80,tcp,udp</t>
  </si>
  <si>
    <t>7000,tcp,udp</t>
  </si>
  <si>
    <t>3128,80,tcp,udp</t>
  </si>
  <si>
    <t>21,tcp</t>
  </si>
  <si>
    <t>443,dynamic,tcp</t>
  </si>
  <si>
    <t>4002,tcp</t>
  </si>
  <si>
    <t>29900,80,tcp</t>
  </si>
  <si>
    <t>1513,1514,6788,6789,7456,80,8687,9100,9200,tcp,udp</t>
  </si>
  <si>
    <t>443,4569,80,tcp,udp</t>
  </si>
  <si>
    <t>8002,tcp</t>
  </si>
  <si>
    <t>2159,40000,tcp</t>
  </si>
  <si>
    <t>3050,tcp</t>
  </si>
  <si>
    <t>7001,udp</t>
  </si>
  <si>
    <t>2000,udp</t>
  </si>
  <si>
    <t>7777,tcp</t>
  </si>
  <si>
    <t>9240,tcp</t>
  </si>
  <si>
    <t>18246,udp</t>
  </si>
  <si>
    <t>9544,tcp</t>
  </si>
  <si>
    <t>5022,tcp</t>
  </si>
  <si>
    <t>14000,tcp</t>
  </si>
  <si>
    <t>8100,tcp</t>
  </si>
  <si>
    <t>50000,tcp</t>
  </si>
  <si>
    <t>7000,udp</t>
  </si>
  <si>
    <t>18245,tcp</t>
  </si>
  <si>
    <t>9001,tcp</t>
  </si>
  <si>
    <t>5872,tcp</t>
  </si>
  <si>
    <t>3000,3420,4421,tcp</t>
  </si>
  <si>
    <t>6081,udp</t>
  </si>
  <si>
    <t>8888,tcp</t>
  </si>
  <si>
    <t>22,443,80,9418,tcp</t>
  </si>
  <si>
    <t>443,80,9418,tcp</t>
  </si>
  <si>
    <t>22,443,80,tcp</t>
  </si>
  <si>
    <t>19150,tcp</t>
  </si>
  <si>
    <t>2223,443,80,tcp</t>
  </si>
  <si>
    <t>24007,24008,49152-49156,tcp</t>
  </si>
  <si>
    <t>443,465,587,80,993,995,tcp</t>
  </si>
  <si>
    <t>19525,dynamic,udp</t>
  </si>
  <si>
    <t>19525,dynamic,tcp,udp</t>
  </si>
  <si>
    <t>2086,80,tcp,udp</t>
  </si>
  <si>
    <t>443,80,8000,8001,9000,9001,tcp</t>
  </si>
  <si>
    <t>5325,tcp,udp</t>
  </si>
  <si>
    <t>443,80,8001-8499,tcp</t>
  </si>
  <si>
    <t>443,80,8889,tcp,udp</t>
  </si>
  <si>
    <t>17533,tcp</t>
  </si>
  <si>
    <t>12000,15000,443,49152,80,tcp,udp</t>
  </si>
  <si>
    <t>33333,33338,33339,443,80,tcp,udp</t>
  </si>
  <si>
    <t>443,5222-5224,5228,5229,80,tcp</t>
  </si>
  <si>
    <t>443,5228,5229,5230,tcp</t>
  </si>
  <si>
    <t>19305,443,tcp,udp</t>
  </si>
  <si>
    <t>19302-19309,443,80,tcp,udp</t>
  </si>
  <si>
    <t>3128,8182,tcp,udp</t>
  </si>
  <si>
    <t>19305,443,80,tcp,udp</t>
  </si>
  <si>
    <t>443,5228,80,tcp,udp</t>
  </si>
  <si>
    <t>443,tcp,udp</t>
  </si>
  <si>
    <t>443,5222,5223,5228,80,tcp</t>
  </si>
  <si>
    <t>14259,443,tcp</t>
  </si>
  <si>
    <t>70,tcp</t>
  </si>
  <si>
    <t>443,80,8200,tcp</t>
  </si>
  <si>
    <t>2217,tcp,udp</t>
  </si>
  <si>
    <t>1853,443,80,8200,tcp,udp</t>
  </si>
  <si>
    <t>443,8200,tcp</t>
  </si>
  <si>
    <t>21158,443,80,tcp</t>
  </si>
  <si>
    <t>80,8080,tcp</t>
  </si>
  <si>
    <t>30175,443,80,8080,tcp</t>
  </si>
  <si>
    <t>443,80,udp</t>
  </si>
  <si>
    <t>119,443,80,tcp</t>
  </si>
  <si>
    <t>55555,tcp</t>
  </si>
  <si>
    <t>1677,tcp</t>
  </si>
  <si>
    <t>2123,2152,3386,tcp,udp</t>
  </si>
  <si>
    <t>3386,tcp,udp</t>
  </si>
  <si>
    <t>2152,udp</t>
  </si>
  <si>
    <t>2123,udp</t>
  </si>
  <si>
    <t>5222,tcp</t>
  </si>
  <si>
    <t>6112,6600,80,tcp</t>
  </si>
  <si>
    <t>3956,udp</t>
  </si>
  <si>
    <t>1719,1720,tcp,udp</t>
  </si>
  <si>
    <t>1720,1731,tcp</t>
  </si>
  <si>
    <t>3128,443,80,8080,8081,8789,8799,8888,tcp</t>
  </si>
  <si>
    <t>50030,50060,8021,8023,9290,tcp</t>
  </si>
  <si>
    <t>60000,60020,tcp</t>
  </si>
  <si>
    <t>50010,50020,50070,50075,50090,50105,50470,50475,8020,8022,9000,tcp</t>
  </si>
  <si>
    <t>10080,12975,17771,tcp,udp</t>
  </si>
  <si>
    <t>5094,dynamic,tcp,udp</t>
  </si>
  <si>
    <t>8300,8301,8302,8500,tcp,udp</t>
  </si>
  <si>
    <t>8200,tcp</t>
  </si>
  <si>
    <t>443,5016,80,tcp</t>
  </si>
  <si>
    <t>7220,7223,7229,tcp</t>
  </si>
  <si>
    <t>443,80,9444,dynamic,tcp,udp</t>
  </si>
  <si>
    <t>8000,tcp</t>
  </si>
  <si>
    <t>50010,tcp</t>
  </si>
  <si>
    <t>10500,udp</t>
  </si>
  <si>
    <t>443,540,541,udp</t>
  </si>
  <si>
    <t>443,5222,5223,80,dynamic,tcp,udp</t>
  </si>
  <si>
    <t>20016,tcp</t>
  </si>
  <si>
    <t>12289,12291,tcp,udp</t>
  </si>
  <si>
    <t>443,6851,6861,80,tcp</t>
  </si>
  <si>
    <t>55553,tcp</t>
  </si>
  <si>
    <t>12321,udp</t>
  </si>
  <si>
    <t>51967,udp</t>
  </si>
  <si>
    <t>47837,51966,udp</t>
  </si>
  <si>
    <t>3001,tcp</t>
  </si>
  <si>
    <t>2002,tcp</t>
  </si>
  <si>
    <t>2007,udp</t>
  </si>
  <si>
    <t>443,80,9000,9200,tcp,udp</t>
  </si>
  <si>
    <t>25,tcp</t>
  </si>
  <si>
    <t>5500-5503,tcp</t>
  </si>
  <si>
    <t>443,80,995,tcp</t>
  </si>
  <si>
    <t>10002,443,tcp</t>
  </si>
  <si>
    <t>17988,17990,623,tcp</t>
  </si>
  <si>
    <t>9100,tcp</t>
  </si>
  <si>
    <t>9930,udp</t>
  </si>
  <si>
    <t>42966,tcp,udp</t>
  </si>
  <si>
    <t>443,5228,80,tcp</t>
  </si>
  <si>
    <t>1002,3001,tcp</t>
  </si>
  <si>
    <t>1985,udp</t>
  </si>
  <si>
    <t>1080,3128,443,80,8000,8080,tcp</t>
  </si>
  <si>
    <t>3180,80,tcp</t>
  </si>
  <si>
    <t>52311,80,tcp,udp</t>
  </si>
  <si>
    <t>371,udp</t>
  </si>
  <si>
    <t>1363,1364,tcp</t>
  </si>
  <si>
    <t>1363,tcp</t>
  </si>
  <si>
    <t>2033,tcp</t>
  </si>
  <si>
    <t>8889,udp</t>
  </si>
  <si>
    <t>657,tcp,udp</t>
  </si>
  <si>
    <t>6878,6879,6880,6881,6882,6891,7869,tcp,udp</t>
  </si>
  <si>
    <t>1191,tcp</t>
  </si>
  <si>
    <t>102,tcp</t>
  </si>
  <si>
    <t>443,80,8000,tcp</t>
  </si>
  <si>
    <t>443,587,80,993,tcp</t>
  </si>
  <si>
    <t>5190-5199,tcp</t>
  </si>
  <si>
    <t>319,320,udp</t>
  </si>
  <si>
    <t>2010,tcp</t>
  </si>
  <si>
    <t>3321,udp</t>
  </si>
  <si>
    <t>30001,30005,8443,tcp,udp</t>
  </si>
  <si>
    <t>30005,tcp,udp</t>
  </si>
  <si>
    <t>4445-4446,udp</t>
  </si>
  <si>
    <t>1935,3690,443,80,tcp</t>
  </si>
  <si>
    <t>500,tcp,udp</t>
  </si>
  <si>
    <t>4500,4501,udp</t>
  </si>
  <si>
    <t>6000,7200,tcp</t>
  </si>
  <si>
    <t>143,tcp</t>
  </si>
  <si>
    <t>1863,4000-4999,443,4661,4662,4665,4671,4672,6346-6351,80,tcp,udp</t>
  </si>
  <si>
    <t>443,5223,5228,dynamic,tcp,udp</t>
  </si>
  <si>
    <t>1194,2114,udp</t>
  </si>
  <si>
    <t>7150,tcp</t>
  </si>
  <si>
    <t>443,7780,tcp</t>
  </si>
  <si>
    <t>12890,1935,443,80,tcp</t>
  </si>
  <si>
    <t>9212,9213,9219,9300-9399,tcp</t>
  </si>
  <si>
    <t>4000,443,80,tcp</t>
  </si>
  <si>
    <t>1972,4002,57772,tcp,udp</t>
  </si>
  <si>
    <t>2080,443,444,5930,5931,5932,80,tcp</t>
  </si>
  <si>
    <t>631,tcp,udp</t>
  </si>
  <si>
    <t>1194,3074,443,4500,500,tcp,udp</t>
  </si>
  <si>
    <t>443,80,8020,8080,tcp,udp</t>
  </si>
  <si>
    <t>6665-6669,tcp</t>
  </si>
  <si>
    <t>1247,tcp</t>
  </si>
  <si>
    <t>16384,tcp</t>
  </si>
  <si>
    <t>3260,tcp</t>
  </si>
  <si>
    <t>5667,tcp</t>
  </si>
  <si>
    <t>443,7615,80,tcp</t>
  </si>
  <si>
    <t>8583,tcp</t>
  </si>
  <si>
    <t>443,8123,tcp</t>
  </si>
  <si>
    <t>7821,7822,8043,8044,tcp</t>
  </si>
  <si>
    <t>443,5222,5223,5269,5270,8080,tcp</t>
  </si>
  <si>
    <t>2773,3773,77,773,tcp</t>
  </si>
  <si>
    <t>6544,80,tcp</t>
  </si>
  <si>
    <t>1984,80,tcp</t>
  </si>
  <si>
    <t>443,80,8081,tcp</t>
  </si>
  <si>
    <t>3000,443,80,tcp</t>
  </si>
  <si>
    <t>443,52230,80,tcp</t>
  </si>
  <si>
    <t>9092,9093,tcp</t>
  </si>
  <si>
    <t>443,444,80,tcp</t>
  </si>
  <si>
    <t>443,5721,5722,80,tcp</t>
  </si>
  <si>
    <t>11111,13000,13001,13111,14000,14001,15000,443,9876,tcp,udp</t>
  </si>
  <si>
    <t>1214,1903,tcp</t>
  </si>
  <si>
    <t>4090,tcp,udp</t>
  </si>
  <si>
    <t>9013,9015,tcp,udp</t>
  </si>
  <si>
    <t>8500,tcp</t>
  </si>
  <si>
    <t>8500,udp</t>
  </si>
  <si>
    <t>63000,tcp</t>
  </si>
  <si>
    <t>8502,tcp</t>
  </si>
  <si>
    <t>443,5222,5223,80,tcp</t>
  </si>
  <si>
    <t>15311,443,80,tcp</t>
  </si>
  <si>
    <t>543,tcp</t>
  </si>
  <si>
    <t>15100,443,80,tcp</t>
  </si>
  <si>
    <t>3671,udp</t>
  </si>
  <si>
    <t>49003,tcp</t>
  </si>
  <si>
    <t>1250,443,80,9535,9594,9595,tcp,udp</t>
  </si>
  <si>
    <t>5007,tcp</t>
  </si>
  <si>
    <t>9100,tcp,udp</t>
  </si>
  <si>
    <t>2000,2003,2009,2106,7777,80,tcp</t>
  </si>
  <si>
    <t>143,443,587,tcp</t>
  </si>
  <si>
    <t>9333,tcp</t>
  </si>
  <si>
    <t>25651,5650,5651,tcp</t>
  </si>
  <si>
    <t>12345,tcp</t>
  </si>
  <si>
    <t>3478,443,80,8000-8100,8057,tcp</t>
  </si>
  <si>
    <t>33701,443,80,tcp</t>
  </si>
  <si>
    <t>1935,443,6660,80,tcp</t>
  </si>
  <si>
    <t>5355,tcp,udp</t>
  </si>
  <si>
    <t>11965,4514,5514,tcp</t>
  </si>
  <si>
    <t>1152,1153,443,80,tcp,udp</t>
  </si>
  <si>
    <t>1152,1153,443,80,dynamic,tcp,udp</t>
  </si>
  <si>
    <t>1628,udp</t>
  </si>
  <si>
    <t>1352,139,443,80,tcp,udp</t>
  </si>
  <si>
    <t>1533,443,80,tcp</t>
  </si>
  <si>
    <t>515,tcp</t>
  </si>
  <si>
    <t>5500,tcp</t>
  </si>
  <si>
    <t>2463,tcp</t>
  </si>
  <si>
    <t>60554,8080,8083,tcp</t>
  </si>
  <si>
    <t>12222,12223,udp</t>
  </si>
  <si>
    <t>443,5070,80,tcp,udp</t>
  </si>
  <si>
    <t>2041,2042,443,80,tcp</t>
  </si>
  <si>
    <t>10999,2041,443,80,843,tcp</t>
  </si>
  <si>
    <t>18625,41169,41170,tcp,udp</t>
  </si>
  <si>
    <t>443,80,8484,8585-8591,8787-8788,8791,tcp</t>
  </si>
  <si>
    <t>4201,tcp</t>
  </si>
  <si>
    <t>21379,tcp</t>
  </si>
  <si>
    <t>7210,tcp</t>
  </si>
  <si>
    <t>3025,tcp</t>
  </si>
  <si>
    <t>5555,5556,tcp</t>
  </si>
  <si>
    <t>443,80,8081,8082,8443,8444,tcp</t>
  </si>
  <si>
    <t>9053,tcp</t>
  </si>
  <si>
    <t>80,8801,tcp</t>
  </si>
  <si>
    <t>112,tcp</t>
  </si>
  <si>
    <t>3128,443,80,tcp,udp</t>
  </si>
  <si>
    <t>1723,80,800,89,tcp</t>
  </si>
  <si>
    <t>11211,tcp,udp</t>
  </si>
  <si>
    <t>30001,32768-61000,443,7351,7734,7752,80,9350-9381,993,tcp,udp</t>
  </si>
  <si>
    <t>53100-53102,tcp</t>
  </si>
  <si>
    <t>5000,udp</t>
  </si>
  <si>
    <t>9393,udp</t>
  </si>
  <si>
    <t>9292,udp</t>
  </si>
  <si>
    <t>1950,443,80,tcp</t>
  </si>
  <si>
    <t>2427,2428,2727,tcp,udp</t>
  </si>
  <si>
    <t>5000-5100,6023,6024,6025,6050,7300,tcp</t>
  </si>
  <si>
    <t>25,443,587,80,993,995,tcp</t>
  </si>
  <si>
    <t>7563,80,tcp</t>
  </si>
  <si>
    <t>4600, 80,2000,tcp</t>
  </si>
  <si>
    <t>4001,tcp</t>
  </si>
  <si>
    <t>4601,tcp</t>
  </si>
  <si>
    <t>4600,udp</t>
  </si>
  <si>
    <t>6678,9999,tcp,udp</t>
  </si>
  <si>
    <t>25565,443,80,tcp</t>
  </si>
  <si>
    <t>443,5500,5530,6004,80,tcp</t>
  </si>
  <si>
    <t>5015,tcp</t>
  </si>
  <si>
    <t>49153,udp</t>
  </si>
  <si>
    <t>5006,5007,5009,tcp,udp</t>
  </si>
  <si>
    <t>10001,tcp</t>
  </si>
  <si>
    <t>1755,tcp</t>
  </si>
  <si>
    <t>443,5223,80,993,tcp</t>
  </si>
  <si>
    <t>5008,udp</t>
  </si>
  <si>
    <t>3389,tcp</t>
  </si>
  <si>
    <t>4001,4002,502,tcp,udp</t>
  </si>
  <si>
    <t>502,tcp</t>
  </si>
  <si>
    <t>1935,80,tcp</t>
  </si>
  <si>
    <t>27015-27017,443,80,tcp</t>
  </si>
  <si>
    <t>27017,tcp</t>
  </si>
  <si>
    <t>60000-61000,udp</t>
  </si>
  <si>
    <t>4900,tcp</t>
  </si>
  <si>
    <t>4800,udp</t>
  </si>
  <si>
    <t>1883,8883,8884,tcp</t>
  </si>
  <si>
    <t>1883,1884,8883,tcp</t>
  </si>
  <si>
    <t>5718,5719,tcp</t>
  </si>
  <si>
    <t>443,80,808,dynamic,tcp</t>
  </si>
  <si>
    <t>2171,2172,2173,tcp</t>
  </si>
  <si>
    <t>2492,443,80,tcp</t>
  </si>
  <si>
    <t>2179,tcp</t>
  </si>
  <si>
    <t>1745,tcp</t>
  </si>
  <si>
    <t>1688,tcp</t>
  </si>
  <si>
    <t>443,8057,tcp</t>
  </si>
  <si>
    <t>7250,tcp</t>
  </si>
  <si>
    <t>1025-5000,135,137,138,139,445,49152-65535,tcp,udp</t>
  </si>
  <si>
    <t>5060,5061,8057,dynamic,tcp,udp</t>
  </si>
  <si>
    <t>6891,tcp</t>
  </si>
  <si>
    <t>1270,51909,5723,5724,tcp</t>
  </si>
  <si>
    <t>2382-2383,tcp</t>
  </si>
  <si>
    <t>443,80,8530,8531,tcp</t>
  </si>
  <si>
    <t>7680,tcp</t>
  </si>
  <si>
    <t>1024,443,5900,80,tcp</t>
  </si>
  <si>
    <t>639,tcp</t>
  </si>
  <si>
    <t>1863,443,7001,80,tcp,udp</t>
  </si>
  <si>
    <t>1025-65535,1863,443,tcp,udp</t>
  </si>
  <si>
    <t>1863,80,dynamic,tcp,udp</t>
  </si>
  <si>
    <t>1863,tcp</t>
  </si>
  <si>
    <t>1434,udp</t>
  </si>
  <si>
    <t>46871,46872,46873,46874,tcp,udp</t>
  </si>
  <si>
    <t>4949,tcp</t>
  </si>
  <si>
    <t>4901,tcp</t>
  </si>
  <si>
    <t>443,80,8500-8600,tcp</t>
  </si>
  <si>
    <t>3306,tcp</t>
  </si>
  <si>
    <t>5004,80,tcp</t>
  </si>
  <si>
    <t>443,5004,7000-7010,80,tcp</t>
  </si>
  <si>
    <t>4222,tcp</t>
  </si>
  <si>
    <t>443,5223,5242,80,9418,dynamic,tcp,udp</t>
  </si>
  <si>
    <t>11907,443,80,tcp</t>
  </si>
  <si>
    <t>9005,9004,tcp</t>
  </si>
  <si>
    <t>524,tcp,udp</t>
  </si>
  <si>
    <t>443,6600,80,tcp</t>
  </si>
  <si>
    <t>10000,1025-5000,tcp</t>
  </si>
  <si>
    <t>1270,22,23,37000,443,80,tcp</t>
  </si>
  <si>
    <t>4661,4662,4665,4671,4672,6346-6351,6881-6999,tcp,udp</t>
  </si>
  <si>
    <t>771,tcp</t>
  </si>
  <si>
    <t>9000,tcp</t>
  </si>
  <si>
    <t>10082,10102,13722,13724,13782,1556,tcp</t>
  </si>
  <si>
    <t>138,udp</t>
  </si>
  <si>
    <t>137,tcp,udp</t>
  </si>
  <si>
    <t>139,tcp</t>
  </si>
  <si>
    <t>5480,tcp</t>
  </si>
  <si>
    <t>389,tcp</t>
  </si>
  <si>
    <t>443,6502,80,tcp,udp</t>
  </si>
  <si>
    <t>9670,tcp</t>
  </si>
  <si>
    <t>5405,tcp</t>
  </si>
  <si>
    <t>20031-20106,dynamic,tcp,udp</t>
  </si>
  <si>
    <t>2000,2377,443,80,tcp</t>
  </si>
  <si>
    <t>33435,udp</t>
  </si>
  <si>
    <t>2049,tcp,udp</t>
  </si>
  <si>
    <t>1911,4911,tcp</t>
  </si>
  <si>
    <t>2001,62070,62122,62124,62130,tcp</t>
  </si>
  <si>
    <t>1935,2525-2899,443,80,tcp</t>
  </si>
  <si>
    <t>7022,udp</t>
  </si>
  <si>
    <t>8300,8301,udp</t>
  </si>
  <si>
    <t>1022,1058,tcp</t>
  </si>
  <si>
    <t>3901,tcp</t>
  </si>
  <si>
    <t>443,7075,80,tcp</t>
  </si>
  <si>
    <t>27901,443,80,tcp,udp</t>
  </si>
  <si>
    <t>119,tcp</t>
  </si>
  <si>
    <t>38293,udp</t>
  </si>
  <si>
    <t>8443,8649,9443,tcp,udp</t>
  </si>
  <si>
    <t>161,dynamic,tcp,udp</t>
  </si>
  <si>
    <t>162,dynamic,tcp,udp</t>
  </si>
  <si>
    <t>110,11438,21,443,80,tcp</t>
  </si>
  <si>
    <t>5050,5065,tcp,udp</t>
  </si>
  <si>
    <t>443,80,8247,tcp,udp</t>
  </si>
  <si>
    <t>1365,443,80,dynamic,tcp,udp</t>
  </si>
  <si>
    <t>1801,4000,tcp</t>
  </si>
  <si>
    <t>9600,tcp,udp</t>
  </si>
  <si>
    <t>9900,tcp</t>
  </si>
  <si>
    <t>9700-9707,udp</t>
  </si>
  <si>
    <t>1194,443,tcp,udp</t>
  </si>
  <si>
    <t>1215,1216,tcp,udp</t>
  </si>
  <si>
    <t>1935,443,5080,80,tcp</t>
  </si>
  <si>
    <t>1876,20014,2080,tcp</t>
  </si>
  <si>
    <t>1194,443,8443,tcp,udp</t>
  </si>
  <si>
    <t>1080,443,80,tcp</t>
  </si>
  <si>
    <t>22001,tcp</t>
  </si>
  <si>
    <t>2001,tcp,udp</t>
  </si>
  <si>
    <t>7009,7011,dynamic,tcp,udp</t>
  </si>
  <si>
    <t>9703,9704,tcp</t>
  </si>
  <si>
    <t>1423,32768-33768,tcp</t>
  </si>
  <si>
    <t>1829,tcp</t>
  </si>
  <si>
    <t>443,6060,6061,6064,80,tcp,udp</t>
  </si>
  <si>
    <t>443,80,85,86,tcp</t>
  </si>
  <si>
    <t>4104,443,80,tcp</t>
  </si>
  <si>
    <t>1514,udp</t>
  </si>
  <si>
    <t>3724,443,80,dynamic,tcp,udp</t>
  </si>
  <si>
    <t>6666,udp</t>
  </si>
  <si>
    <t>443,8888,992,tcp</t>
  </si>
  <si>
    <t>22,2222,25565,3000,443,4545,5222,5223,5269,5760,6667,79,80,8000,8080,8081,843,9292,tcp</t>
  </si>
  <si>
    <t>10443,443,80,tcp</t>
  </si>
  <si>
    <t>4501,udp</t>
  </si>
  <si>
    <t>3978,444,tcp</t>
  </si>
  <si>
    <t>5009,tcp</t>
  </si>
  <si>
    <t>2125,443,80,tcp</t>
  </si>
  <si>
    <t>28443,443,tcp</t>
  </si>
  <si>
    <t>12345,38535,443,80,8080,tcp</t>
  </si>
  <si>
    <t>1935,443,80,dynamic,tcp</t>
  </si>
  <si>
    <t>10669,10670,udp</t>
  </si>
  <si>
    <t>9090,udp</t>
  </si>
  <si>
    <t>32769-32772,tcp</t>
  </si>
  <si>
    <t>28260,28270,28443,28769,3978,49160,49190,tcp</t>
  </si>
  <si>
    <t>44443,tcp</t>
  </si>
  <si>
    <t>9191,9192,tcp</t>
  </si>
  <si>
    <t>5055,5155,udp</t>
  </si>
  <si>
    <t>443,80,9000-9010,tcp</t>
  </si>
  <si>
    <t>1962,41100,tcp</t>
  </si>
  <si>
    <t>22,5631,5632,65301,tcp,udp</t>
  </si>
  <si>
    <t>5631,tcp</t>
  </si>
  <si>
    <t>4172,50002,55000,tcp,udp</t>
  </si>
  <si>
    <t>16501,17501,443,80,tcp</t>
  </si>
  <si>
    <t>3529-3533,tcp,udp</t>
  </si>
  <si>
    <t>443,80,8080,8088,9080,tcp</t>
  </si>
  <si>
    <t>1666,tcp</t>
  </si>
  <si>
    <t>8805,udp</t>
  </si>
  <si>
    <t>2351,tcp</t>
  </si>
  <si>
    <t>8050,tcp</t>
  </si>
  <si>
    <t>1732,24000,24005,24006,24008,24010,55555,55557,udp</t>
  </si>
  <si>
    <t>80,829,tcp</t>
  </si>
  <si>
    <t>3478,3479,3480,443,5223,80,8080,tcp,udp</t>
  </si>
  <si>
    <t>2053,443,80,tcp,udp</t>
  </si>
  <si>
    <t>32400,443,80,tcp</t>
  </si>
  <si>
    <t>443,80,9031,tcp</t>
  </si>
  <si>
    <t>3540,udp</t>
  </si>
  <si>
    <t>5491,5492,5493,tcp</t>
  </si>
  <si>
    <t>3389,443,5222,5228,dynamic,tcp,udp</t>
  </si>
  <si>
    <t>2881,5354,8094,tcp,udp</t>
  </si>
  <si>
    <t>110,tcp</t>
  </si>
  <si>
    <t>443,6000,6010,80,dynamic,tcp,udp</t>
  </si>
  <si>
    <t>111,tcp,udp</t>
  </si>
  <si>
    <t>24345,24346,24347,24350,tcp</t>
  </si>
  <si>
    <t>13901,8080,tcp</t>
  </si>
  <si>
    <t>1723,tcp</t>
  </si>
  <si>
    <t>1600,tcp</t>
  </si>
  <si>
    <t>1600,udp</t>
  </si>
  <si>
    <t>20547,tcp</t>
  </si>
  <si>
    <t>34964,udp</t>
  </si>
  <si>
    <t>1025-5000,50100,9001,tcp</t>
  </si>
  <si>
    <t>5800,tcp</t>
  </si>
  <si>
    <t>443,8080,8443,dynamic,tcp,udp</t>
  </si>
  <si>
    <t>3389,443,4660,80,tcp</t>
  </si>
  <si>
    <t>443,80,8282,tcp</t>
  </si>
  <si>
    <t>135,445,tcp</t>
  </si>
  <si>
    <t>9000,9010,tcp</t>
  </si>
  <si>
    <t>443,80,8000,8080,dynamic,tcp,udp</t>
  </si>
  <si>
    <t>12000,443,80,tcp</t>
  </si>
  <si>
    <t>27650,28004,udp</t>
  </si>
  <si>
    <t>4242,443,80,tcp</t>
  </si>
  <si>
    <t>512,tcp</t>
  </si>
  <si>
    <t>102,udp</t>
  </si>
  <si>
    <t>512,514,tcp</t>
  </si>
  <si>
    <t>9338,tcp</t>
  </si>
  <si>
    <t>1700,3799,udp</t>
  </si>
  <si>
    <t>4899,tcp</t>
  </si>
  <si>
    <t>4509,tcp</t>
  </si>
  <si>
    <t>5003,tcp,udp</t>
  </si>
  <si>
    <t>2703,tcp</t>
  </si>
  <si>
    <t>1935,443,80,8080,tcp</t>
  </si>
  <si>
    <t>443,6100-6110,80,tcp</t>
  </si>
  <si>
    <t>6970,tcp</t>
  </si>
  <si>
    <t>444,80,dynamic,tcp,udp</t>
  </si>
  <si>
    <t>1863,443,80,tcp</t>
  </si>
  <si>
    <t>26379,6379,6380,tcp</t>
  </si>
  <si>
    <t>789,tcp</t>
  </si>
  <si>
    <t>47300,48000,48001,80,dynamic,tcp,udp</t>
  </si>
  <si>
    <t>443,80,9660,tcp</t>
  </si>
  <si>
    <t>443,80,9021,dynamic,tcp,udp</t>
  </si>
  <si>
    <t>25553,443,80,tcp</t>
  </si>
  <si>
    <t>3163,tcp</t>
  </si>
  <si>
    <t>11578,7812,tcp,udp</t>
  </si>
  <si>
    <t>80,8101,tcp</t>
  </si>
  <si>
    <t>52001,udp</t>
  </si>
  <si>
    <t>15063,15064,443,5001,6970,7076,7077,9078,9079,9998,9999,tcp,udp</t>
  </si>
  <si>
    <t>443,5060-5091,5096,5097,5099,80,8083,tcp,udp</t>
  </si>
  <si>
    <t>520,udp</t>
  </si>
  <si>
    <t>521,udp</t>
  </si>
  <si>
    <t>7870,tcp</t>
  </si>
  <si>
    <t>9545,udp</t>
  </si>
  <si>
    <t>221,513,tcp,udp</t>
  </si>
  <si>
    <t>623,udp</t>
  </si>
  <si>
    <t>1098-1099,tcp</t>
  </si>
  <si>
    <t>1098,tcp</t>
  </si>
  <si>
    <t>12000-65000,3478-3479,433,443,5060,5062,5222,6250,80,dynamic,tcp,udp</t>
  </si>
  <si>
    <t>1332,49281,tcp</t>
  </si>
  <si>
    <t>9131,tcp</t>
  </si>
  <si>
    <t>50005,tcp</t>
  </si>
  <si>
    <t>514,tcp</t>
  </si>
  <si>
    <t>873,tcp,udp</t>
  </si>
  <si>
    <t>2101,tcp</t>
  </si>
  <si>
    <t>554,tcp,udp</t>
  </si>
  <si>
    <t>43594,443,80,tcp</t>
  </si>
  <si>
    <t>21116,21117,21119,443,80,tcp,udp</t>
  </si>
  <si>
    <t>513,tcp,udp</t>
  </si>
  <si>
    <t>40000,udp</t>
  </si>
  <si>
    <t>4309,443,80,tcp</t>
  </si>
  <si>
    <t>4505,4506,tcp</t>
  </si>
  <si>
    <t>443,5223,tcp</t>
  </si>
  <si>
    <t>3200-3299,3300-3399,3600-3699,443,4800-4899,50000-59914,80,8000-8001,8010,8080,8100-8199,8443,tcp</t>
  </si>
  <si>
    <t>30013-39915,tcp</t>
  </si>
  <si>
    <t>2000,tcp</t>
  </si>
  <si>
    <t>4444,tcp</t>
  </si>
  <si>
    <t>5357,tcp</t>
  </si>
  <si>
    <t>7700,tcp</t>
  </si>
  <si>
    <t>443,80,8040,8041,tcp</t>
  </si>
  <si>
    <t>12043,12046,13000-13050,21002,443,80,tcp,udp</t>
  </si>
  <si>
    <t>12000-17000,3478,3479,5060,5062,udp</t>
  </si>
  <si>
    <t>5000,5001,tcp</t>
  </si>
  <si>
    <t>4800-4920,4803,4804,tcp,udp</t>
  </si>
  <si>
    <t>5500,udp</t>
  </si>
  <si>
    <t>1217,15453,443,5432,5433,80,tcp</t>
  </si>
  <si>
    <t>5201-5220,tcp</t>
  </si>
  <si>
    <t>3200-3400,8005,tcp,udp</t>
  </si>
  <si>
    <t>2617,80,tcp</t>
  </si>
  <si>
    <t>16994,tcp</t>
  </si>
  <si>
    <t>9875,tcp,udp</t>
  </si>
  <si>
    <t>300,tcp,udp</t>
  </si>
  <si>
    <t>6343,udp</t>
  </si>
  <si>
    <t>443,80,8000,8001,tcp,udp</t>
  </si>
  <si>
    <t>2122,tcp</t>
  </si>
  <si>
    <t>30718-30719,udp</t>
  </si>
  <si>
    <t>2111-2112,tcp</t>
  </si>
  <si>
    <t>20001,tcp</t>
  </si>
  <si>
    <t>7580,tcp</t>
  </si>
  <si>
    <t>2308,5002,50523,tcp</t>
  </si>
  <si>
    <t>10006,udp</t>
  </si>
  <si>
    <t>8443,tcp</t>
  </si>
  <si>
    <t>5033,tcp</t>
  </si>
  <si>
    <t>31337,443,dynamic,tcp,udp</t>
  </si>
  <si>
    <t>443,49221,49221-49321,80,8080,tcp,udp</t>
  </si>
  <si>
    <t>443,49221,49221-49321,80,tcp,udp</t>
  </si>
  <si>
    <t>443,5061,80,tcp</t>
  </si>
  <si>
    <t>12000,12001,udp</t>
  </si>
  <si>
    <t>16389,tcp</t>
  </si>
  <si>
    <t>15330-15400,443,80,dynamic,tcp,udp</t>
  </si>
  <si>
    <t>1863,80,tcp</t>
  </si>
  <si>
    <t>443,5222,80,9000,dynamic,tcp,udp</t>
  </si>
  <si>
    <t>8001,dynamic,udp</t>
  </si>
  <si>
    <t>5060,udp</t>
  </si>
  <si>
    <t>44441,44442,44443,tcp</t>
  </si>
  <si>
    <t>443,8444,tcp</t>
  </si>
  <si>
    <t>22466,443,80,8090,tcp,udp</t>
  </si>
  <si>
    <t>443,5001,80,tcp</t>
  </si>
  <si>
    <t>427,tcp,udp</t>
  </si>
  <si>
    <t>443,80,9901-9920,9933,tcp,udp</t>
  </si>
  <si>
    <t>1588,tcp</t>
  </si>
  <si>
    <t>2775,tcp</t>
  </si>
  <si>
    <t>10566,11104,11105,tcp</t>
  </si>
  <si>
    <t>161,tcp,udp</t>
  </si>
  <si>
    <t>444,tcp</t>
  </si>
  <si>
    <t>1080,tcp</t>
  </si>
  <si>
    <t>19771,dynamic,tcp,udp</t>
  </si>
  <si>
    <t>19880,tcp</t>
  </si>
  <si>
    <t>17778,tcp</t>
  </si>
  <si>
    <t>17774,17778,443,80,tcp</t>
  </si>
  <si>
    <t>7658,tcp</t>
  </si>
  <si>
    <t>443,9000,tcp</t>
  </si>
  <si>
    <t>443,53,80,tcp,udp</t>
  </si>
  <si>
    <t>8192,8194,tcp</t>
  </si>
  <si>
    <t>139,443,80,tcp</t>
  </si>
  <si>
    <t>5493-5495,5497,tcp</t>
  </si>
  <si>
    <t>2230-2250,tcp</t>
  </si>
  <si>
    <t>3690,443,80,9418,tcp</t>
  </si>
  <si>
    <t>51375,udp</t>
  </si>
  <si>
    <t>2409,443,5000,80,tcp,udp</t>
  </si>
  <si>
    <t>5222,5223,tcp</t>
  </si>
  <si>
    <t>5222,5223,7777,tcp</t>
  </si>
  <si>
    <t>443,5060,80,8080,tcp</t>
  </si>
  <si>
    <t>443,6783,6784,6785,80,tcp</t>
  </si>
  <si>
    <t>57621,80,dynamic,tcp,udp</t>
  </si>
  <si>
    <t>59,udp</t>
  </si>
  <si>
    <t>1900,tcp,udp</t>
  </si>
  <si>
    <t>5066,tcp</t>
  </si>
  <si>
    <t>1119,dynamic,tcp,udp</t>
  </si>
  <si>
    <t>1194,123,24704,3478,443,500,80,tcp,udp</t>
  </si>
  <si>
    <t>8125,udp</t>
  </si>
  <si>
    <t>443,6097,80,tcp</t>
  </si>
  <si>
    <t>27000-27036,27014-27050,3478,4379-4380,443,80,tcp,udp</t>
  </si>
  <si>
    <t>1194,443,80,tcp,udp</t>
  </si>
  <si>
    <t>443,80,8080,8888,tcp</t>
  </si>
  <si>
    <t>5026,5027,80,8080,tcp</t>
  </si>
  <si>
    <t>53742,tcp</t>
  </si>
  <si>
    <t>1770,2051,2060,udp</t>
  </si>
  <si>
    <t>443,4672,80,tcp,udp</t>
  </si>
  <si>
    <t>1639,tcp</t>
  </si>
  <si>
    <t>3478,tcp,udp</t>
  </si>
  <si>
    <t>3690,443,80,tcp,udp</t>
  </si>
  <si>
    <t>3690,443,80,tcp</t>
  </si>
  <si>
    <t>5413,tcp</t>
  </si>
  <si>
    <t>4001,4002,tcp</t>
  </si>
  <si>
    <t>12345,udp</t>
  </si>
  <si>
    <t>9089,9091-9094,tcp</t>
  </si>
  <si>
    <t>1498,2439,2638,5000,tcp</t>
  </si>
  <si>
    <t>21,2847,2849,2967,2968,38037,38292,38293,443,80,tcp,udp</t>
  </si>
  <si>
    <t>39999,80,8014,8443,8445,9090,tcp,udp</t>
  </si>
  <si>
    <t>2967,tcp,udp</t>
  </si>
  <si>
    <t>24800,tcp</t>
  </si>
  <si>
    <t>1503,3389,tcp</t>
  </si>
  <si>
    <t>6004,tcp,udp</t>
  </si>
  <si>
    <t>14000,7001,tcp</t>
  </si>
  <si>
    <t>27000-27009,443,80,8000-9000,tcp</t>
  </si>
  <si>
    <t>25,6689,6699,tcp</t>
  </si>
  <si>
    <t>80,9000,9110,9150,9153,dynamic,tcp,udp</t>
  </si>
  <si>
    <t>1818,3478,443,51000,51002,80,tcp,udp</t>
  </si>
  <si>
    <t>17440,17443,17444,17452,17472,17486,443,80,8080,8081,tcp</t>
  </si>
  <si>
    <t>1534,udp</t>
  </si>
  <si>
    <t>53,udp</t>
  </si>
  <si>
    <t>1966,tcp</t>
  </si>
  <si>
    <t>37655,443,80,tcp</t>
  </si>
  <si>
    <t>40000,40001,40002,40003,40004,tcp,udp</t>
  </si>
  <si>
    <t>10011,30033,41144,443,80,8765,dynamic,tcp,udp</t>
  </si>
  <si>
    <t>443,5938,80,dynamic,tcp,udp</t>
  </si>
  <si>
    <t>590,599,udp</t>
  </si>
  <si>
    <t>443,5222,80,dynamic,tcp,udp</t>
  </si>
  <si>
    <t>23,tcp</t>
  </si>
  <si>
    <t>44005,udp</t>
  </si>
  <si>
    <t>443,8834,tcp</t>
  </si>
  <si>
    <t>443,8000-8020,8081,tcp,udp</t>
  </si>
  <si>
    <t>1025,tcp</t>
  </si>
  <si>
    <t>1200,tcp</t>
  </si>
  <si>
    <t>3544,udp</t>
  </si>
  <si>
    <t>3125,tcp,udp</t>
  </si>
  <si>
    <t>18080,4035,443,4567,7654,9200,tcp</t>
  </si>
  <si>
    <t>443,5060,80,8443,tcp,udp</t>
  </si>
  <si>
    <t>69,tcp,udp</t>
  </si>
  <si>
    <t>40001-40017,tcp</t>
  </si>
  <si>
    <t>2031,tcp</t>
  </si>
  <si>
    <t>443,49153,80,tcp</t>
  </si>
  <si>
    <t>443,465,53,81,900-999,9981,tcp,udp</t>
  </si>
  <si>
    <t>60000-60010,80,tcp</t>
  </si>
  <si>
    <t>8629,tcp</t>
  </si>
  <si>
    <t>407,tcp,udp</t>
  </si>
  <si>
    <t>37,tcp,udp</t>
  </si>
  <si>
    <t>443,80,8883,tcp</t>
  </si>
  <si>
    <t>1918,tcp</t>
  </si>
  <si>
    <t>1500,1501,1580,1583,tcp</t>
  </si>
  <si>
    <t>1210,tcp</t>
  </si>
  <si>
    <t>443,80,8601,tcp</t>
  </si>
  <si>
    <t>4545,9014-9015,tcp</t>
  </si>
  <si>
    <t>33434-33534,dynamic,icmp,icmp6,udp</t>
  </si>
  <si>
    <t>33434-33534,dynamic,icmp6,udp</t>
  </si>
  <si>
    <t>3133,tcp</t>
  </si>
  <si>
    <t>11000,11001,11010,11020,tcp</t>
  </si>
  <si>
    <t>5005,tcp</t>
  </si>
  <si>
    <t>38275,4343,8080,tcp</t>
  </si>
  <si>
    <t>3158,dynamic,tcp,udp</t>
  </si>
  <si>
    <t>27444,27665,31335,tcp,udp</t>
  </si>
  <si>
    <t>1502,udp</t>
  </si>
  <si>
    <t>1500,udp</t>
  </si>
  <si>
    <t>3653,udp</t>
  </si>
  <si>
    <t>46224,tcp,udp</t>
  </si>
  <si>
    <t>10778,443,80,8000,dynamic,tcp,udp</t>
  </si>
  <si>
    <t>1935,3478,443,80,tcp,udp</t>
  </si>
  <si>
    <t>48898,48899,tcp,udp</t>
  </si>
  <si>
    <t>2800,tcp</t>
  </si>
  <si>
    <t>32000,32512,udp</t>
  </si>
  <si>
    <t>47545,9007,tcp,udp</t>
  </si>
  <si>
    <t>5000,5100,udp</t>
  </si>
  <si>
    <t>500,51294,udp</t>
  </si>
  <si>
    <t>1743-1749,tcp</t>
  </si>
  <si>
    <t>20256,tcp</t>
  </si>
  <si>
    <t>7887,7987,tcp</t>
  </si>
  <si>
    <t>1900,2869,tcp,udp</t>
  </si>
  <si>
    <t>540,tcp,udp</t>
  </si>
  <si>
    <t>1000-4500,2000-2200,tcp,udp</t>
  </si>
  <si>
    <t>2500-5000,9392,9393,9396,9420,tcp</t>
  </si>
  <si>
    <t>10006,tcp</t>
  </si>
  <si>
    <t>10001,10005,tcp</t>
  </si>
  <si>
    <t>6180,tcp</t>
  </si>
  <si>
    <t>40084,443,50844,80,tcp</t>
  </si>
  <si>
    <t>3784,43784,tcp,udp</t>
  </si>
  <si>
    <t>52428,udp</t>
  </si>
  <si>
    <t>3102,80,tcp</t>
  </si>
  <si>
    <t>5433,tcp</t>
  </si>
  <si>
    <t>443,5004,5061,80,tcp,udp</t>
  </si>
  <si>
    <t>1853,443,51222,80,tcp,udp</t>
  </si>
  <si>
    <t>55777,udp</t>
  </si>
  <si>
    <t>22443,tcp,udp</t>
  </si>
  <si>
    <t>443,54443,80,tcp</t>
  </si>
  <si>
    <t>18443,32111,3389,4001,4002,443,80,8009,8443,9427,tcp,udp</t>
  </si>
  <si>
    <t>9443,tcp</t>
  </si>
  <si>
    <t>443,5500,5900,5901,5902,5903,8080,tcp,udp</t>
  </si>
  <si>
    <t>5800,5900,tcp</t>
  </si>
  <si>
    <t>5900,5901,tcp</t>
  </si>
  <si>
    <t>5002,udp</t>
  </si>
  <si>
    <t>61194,61198,80,tcp,udp</t>
  </si>
  <si>
    <t>1589,udp</t>
  </si>
  <si>
    <t>5000,tcp,udp</t>
  </si>
  <si>
    <t>13200-13299,443,80,tcp</t>
  </si>
  <si>
    <t>4789,udp</t>
  </si>
  <si>
    <t>1194, 4500, 500,15001-20000,25001-30000,443,udp</t>
  </si>
  <si>
    <t>5330,5340,5350,tcp,udp</t>
  </si>
  <si>
    <t>2122,443,80,tcp</t>
  </si>
  <si>
    <t>32285,6000,6346-6351,tcp,udp</t>
  </si>
  <si>
    <t>20010-20020,32800-32900,443,80,tcp,udp</t>
  </si>
  <si>
    <t>1514,1515,tcp</t>
  </si>
  <si>
    <t>2048,udp</t>
  </si>
  <si>
    <t>1089,1135,tcp</t>
  </si>
  <si>
    <t>443,4812,80,tcp</t>
  </si>
  <si>
    <t>1270,443,80,8070,8090,8934,9000,tcp,udp</t>
  </si>
  <si>
    <t>15868,15871,55880,tcp</t>
  </si>
  <si>
    <t>443,80,8080,dynamic,tcp,udp</t>
  </si>
  <si>
    <t>12121,443,5000,80,8080,dynamic,tcp,udp</t>
  </si>
  <si>
    <t>7711,7712,udp</t>
  </si>
  <si>
    <t>281,283,tcp</t>
  </si>
  <si>
    <t>2507,2521,2530,udp</t>
  </si>
  <si>
    <t>43,tcp</t>
  </si>
  <si>
    <t>22350,tcp</t>
  </si>
  <si>
    <t>8891,tcp</t>
  </si>
  <si>
    <t>42,tcp</t>
  </si>
  <si>
    <t>2887,tcp,udp</t>
  </si>
  <si>
    <t>27960,80,tcp,udp</t>
  </si>
  <si>
    <t>3724,443,6112,6881-6999,80,tcp</t>
  </si>
  <si>
    <t>3702,udp</t>
  </si>
  <si>
    <t>10001,443,80,8443,8605,8615,8883,tcp,udp</t>
  </si>
  <si>
    <t>7100,tcp</t>
  </si>
  <si>
    <t>6000-6063,tcp</t>
  </si>
  <si>
    <t>3074,443,80,88,tcp,udp</t>
  </si>
  <si>
    <t>177,udp</t>
  </si>
  <si>
    <t>25999,tcp</t>
  </si>
  <si>
    <t>3423,tcp</t>
  </si>
  <si>
    <t>443,554,80,tcp</t>
  </si>
  <si>
    <t>443,5050,5101,80,tcp</t>
  </si>
  <si>
    <t>5001,tcp</t>
  </si>
  <si>
    <t>5100,tcp</t>
  </si>
  <si>
    <t>143,443,465,80,993,995,tcp</t>
  </si>
  <si>
    <t>6160,udp</t>
  </si>
  <si>
    <t>1090,tcp</t>
  </si>
  <si>
    <t>5313,9940,udp</t>
  </si>
  <si>
    <t>3817,tcp</t>
  </si>
  <si>
    <t>21,443,80,dynamic,tcp,udp</t>
  </si>
  <si>
    <t>443,5287,80,tcp</t>
  </si>
  <si>
    <t>10050,10051,80,tcp</t>
  </si>
  <si>
    <t>31265,udp</t>
  </si>
  <si>
    <t>28225,443,80,dynamic,tcp,udp</t>
  </si>
  <si>
    <t>4005,4006,4009,443,80,9081,9669,tcp</t>
  </si>
  <si>
    <t>182,443,80,tcp</t>
  </si>
  <si>
    <t>3478,3479,390,443,5060,5061,5090,5091,80,8801,8802,dynamic,tcp,udp</t>
  </si>
  <si>
    <t>443,8801,8802,8803,8888,8889,9001,9002,9003,9004,9090,tcp,udp</t>
  </si>
  <si>
    <t>443,5091,80,dynamic,tcp,udp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</si>
</sst>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976D2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/>
    <xf numFmtId="0" fontId="3" fillId="3" borderId="0" xfId="0" applyFont="1" applyFill="1"/>
    <xf numFmtId="0" fontId="4" fillId="4" borderId="0" xfId="0" applyFont="1" applyFill="1"/>
    <xf numFmtId="0" fontId="2" fillId="5" borderId="1" xfId="0" applyFont="1" applyFill="1" applyBorder="1"/>
  </cellXfs>
  <cellStyles count="1">
    <cellStyle name="Normal" xfId="0" builtinId="0"/>
  </cellStyles>
  <dxfs count="4">
    <dxf>
      <font>
        <b/>
        <color rgb="FFFFFFFF"/>
      </font>
      <fill>
        <patternFill>
          <bgColor rgb="FFFF1744"/>
        </patternFill>
      </fill>
    </dxf>
    <dxf>
      <font>
        <b/>
        <color rgb="FFFFFFFF"/>
      </font>
      <fill>
        <patternFill>
          <bgColor rgb="FFFF6B6B"/>
        </patternFill>
      </fill>
    </dxf>
    <dxf>
      <font>
        <b/>
        <color rgb="FFFFFFFF"/>
      </font>
      <fill>
        <patternFill>
          <bgColor rgb="FFFFA726"/>
        </patternFill>
      </fill>
    </dxf>
    <dxf>
      <font>
        <b/>
        <color rgb="FFFFFFFF"/>
      </font>
      <fill>
        <patternFill>
          <bgColor rgb="FF66BB6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1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Risk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Risk Distribution</c:v>
          </c:tx>
          <c:dPt>
            <c:idx val="0"/>
            <c:spPr>
              <a:solidFill>
                <a:srgbClr val="FF6B6B"/>
              </a:solidFill>
            </c:spPr>
          </c:dPt>
          <c:dPt>
            <c:idx val="1"/>
            <c:spPr>
              <a:solidFill>
                <a:srgbClr val="FFA726"/>
              </a:solidFill>
            </c:spPr>
          </c:dPt>
          <c:dPt>
            <c:idx val="2"/>
            <c:spPr>
              <a:solidFill>
                <a:srgbClr val="66BB6A"/>
              </a:solidFill>
            </c:spPr>
          </c:dPt>
          <c:dLbls>
            <c:showPercent val="1"/>
          </c:dLbls>
          <c:cat>
            <c:strRef>
              <c:f>'Executive Summary'!$A$9:$A$11</c:f>
              <c:strCache>
                <c:ptCount val="3"/>
                <c:pt idx="0">
                  <c:v>RISK DISTRIBUTION</c:v>
                </c:pt>
                <c:pt idx="1">
                  <c:v>High Risk (76+):</c:v>
                </c:pt>
                <c:pt idx="2">
                  <c:v>Medium Risk (26-75):</c:v>
                </c:pt>
              </c:strCache>
            </c:strRef>
          </c:cat>
          <c:val>
            <c:numRef>
              <c:f>'Executive Summary'!$B$9:$B$11</c:f>
              <c:numCache>
                <c:formatCode>General</c:formatCode>
                <c:ptCount val="3"/>
                <c:pt idx="1">
                  <c:v>0</c:v>
                </c:pt>
                <c:pt idx="2">
                  <c:v>16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Top 10 Riskiest Rules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Score</c:v>
          </c:tx>
          <c:dLbls>
            <c:showVal val="1"/>
          </c:dLbls>
          <c:cat>
            <c:strRef>
              <c:f>'Risk Dashboard'!$A$8:$A$17</c:f>
              <c:strCache>
                <c:ptCount val="10"/>
                <c:pt idx="0">
                  <c:v>TOP 10 RISKIEST RULES</c:v>
                </c:pt>
                <c:pt idx="1">
                  <c:v>Temp-hMRO Bakken Tower to Tower</c:v>
                </c:pt>
                <c:pt idx="2">
                  <c:v>Temp-hMRO Eagleford Tower to Tower</c:v>
                </c:pt>
                <c:pt idx="3">
                  <c:v>Remote Access - OT Machines to Eagleford No UID</c:v>
                </c:pt>
                <c:pt idx="4">
                  <c:v>Deny - EWS to Web Application JavaScript</c:v>
                </c:pt>
                <c:pt idx="5">
                  <c:v>GlobalProtect - GPVPN Intercommuncation ports</c:v>
                </c:pt>
                <c:pt idx="6">
                  <c:v>Claroty - Sites to Eagleford ports</c:v>
                </c:pt>
                <c:pt idx="7">
                  <c:v>Deny All 3.5 to Internet</c:v>
                </c:pt>
                <c:pt idx="8">
                  <c:v>Remote Access - OT Machines to Bakken no UID</c:v>
                </c:pt>
                <c:pt idx="9">
                  <c:v>Remote Access - OT Machines to Eagleford</c:v>
                </c:pt>
              </c:strCache>
            </c:strRef>
          </c:cat>
          <c:val>
            <c:numRef>
              <c:f>'Risk Dashboard'!$C$8:$C$17</c:f>
              <c:numCache>
                <c:formatCode>General</c:formatCode>
                <c:ptCount val="10"/>
                <c:pt idx="1">
                  <c:v>45</c:v>
                </c:pt>
                <c:pt idx="2">
                  <c:v>45</c:v>
                </c:pt>
                <c:pt idx="3">
                  <c:v>40</c:v>
                </c:pt>
                <c:pt idx="4">
                  <c:v>40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30</c:v>
                </c:pt>
                <c:pt idx="9">
                  <c:v>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Rule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12</xdr:col>
      <xdr:colOff>152400</xdr:colOff>
      <xdr:row>19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13</xdr:col>
      <xdr:colOff>0</xdr:colOff>
      <xdr:row>19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etailedAnalysisTable" displayName="DetailedAnalysisTable" ref="A1:BA1573" totalsRowShown="0">
  <autoFilter ref="A1:BA1573"/>
  <tableColumns count="5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4.7109375" customWidth="1"/>
    <col min="2" max="2" width="22.7109375" customWidth="1"/>
    <col min="3" max="3" width="16.7109375" customWidth="1"/>
  </cols>
  <sheetData>
    <row r="1" spans="1:3" ht="25" customHeight="1">
      <c r="A1" s="1" t="s">
        <v>3</v>
      </c>
      <c r="B1" s="2" t="s">
        <v>1</v>
      </c>
      <c r="C1" s="2" t="s">
        <v>2</v>
      </c>
    </row>
    <row r="2" spans="1:3">
      <c r="A2" t="s">
        <v>3</v>
      </c>
    </row>
    <row r="3" spans="1:3">
      <c r="A3" t="s">
        <v>4</v>
      </c>
      <c r="B3" t="s">
        <v>12</v>
      </c>
    </row>
    <row r="5" spans="1:3">
      <c r="A5" s="3" t="s">
        <v>6</v>
      </c>
    </row>
    <row r="6" spans="1:3">
      <c r="A6" s="3" t="s">
        <v>7</v>
      </c>
      <c r="B6">
        <v>1572</v>
      </c>
    </row>
    <row r="7" spans="1:3">
      <c r="A7" t="s">
        <v>7</v>
      </c>
      <c r="B7" t="s">
        <v>13</v>
      </c>
    </row>
    <row r="9" spans="1:3">
      <c r="A9" t="s">
        <v>8</v>
      </c>
    </row>
    <row r="10" spans="1:3">
      <c r="A10" t="s">
        <v>9</v>
      </c>
      <c r="B10">
        <v>0</v>
      </c>
      <c r="C10" t="s">
        <v>14</v>
      </c>
    </row>
    <row r="11" spans="1:3">
      <c r="A11" t="s">
        <v>10</v>
      </c>
      <c r="B11">
        <v>16</v>
      </c>
      <c r="C11" t="s">
        <v>15</v>
      </c>
    </row>
    <row r="12" spans="1:3">
      <c r="A12" t="s">
        <v>11</v>
      </c>
      <c r="B12">
        <v>1556</v>
      </c>
      <c r="C12" t="s"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cols>
    <col min="1" max="1" width="40.7109375" customWidth="1"/>
    <col min="2" max="2" width="36.7109375" customWidth="1"/>
    <col min="3" max="3" width="16.7109375" customWidth="1"/>
  </cols>
  <sheetData>
    <row r="1" spans="1:3">
      <c r="A1" s="2" t="s">
        <v>17</v>
      </c>
      <c r="B1" s="2" t="s">
        <v>18</v>
      </c>
      <c r="C1" s="2" t="s">
        <v>19</v>
      </c>
    </row>
    <row r="2" spans="1:3">
      <c r="A2" t="s">
        <v>20</v>
      </c>
    </row>
    <row r="3" spans="1:3">
      <c r="A3" t="s">
        <v>21</v>
      </c>
      <c r="B3">
        <v>0</v>
      </c>
      <c r="C3" t="s">
        <v>14</v>
      </c>
    </row>
    <row r="4" spans="1:3">
      <c r="A4" t="s">
        <v>22</v>
      </c>
      <c r="B4">
        <v>0</v>
      </c>
      <c r="C4" t="s">
        <v>14</v>
      </c>
    </row>
    <row r="5" spans="1:3">
      <c r="A5" t="s">
        <v>23</v>
      </c>
      <c r="B5">
        <v>16</v>
      </c>
      <c r="C5" t="s">
        <v>15</v>
      </c>
    </row>
    <row r="6" spans="1:3">
      <c r="A6" t="s">
        <v>24</v>
      </c>
      <c r="B6">
        <v>1556</v>
      </c>
      <c r="C6" t="s">
        <v>16</v>
      </c>
    </row>
    <row r="8" spans="1:3">
      <c r="A8" t="s">
        <v>25</v>
      </c>
    </row>
    <row r="9" spans="1:3">
      <c r="A9" t="s">
        <v>26</v>
      </c>
      <c r="C9">
        <v>45</v>
      </c>
    </row>
    <row r="10" spans="1:3">
      <c r="A10" t="s">
        <v>27</v>
      </c>
      <c r="C10">
        <v>45</v>
      </c>
    </row>
    <row r="11" spans="1:3">
      <c r="A11" t="s">
        <v>28</v>
      </c>
      <c r="C11">
        <v>40</v>
      </c>
    </row>
    <row r="12" spans="1:3">
      <c r="A12" t="s">
        <v>29</v>
      </c>
      <c r="C12">
        <v>40</v>
      </c>
    </row>
    <row r="13" spans="1:3">
      <c r="A13" t="s">
        <v>30</v>
      </c>
      <c r="C13">
        <v>35</v>
      </c>
    </row>
    <row r="14" spans="1:3">
      <c r="A14" t="s">
        <v>31</v>
      </c>
      <c r="C14">
        <v>35</v>
      </c>
    </row>
    <row r="15" spans="1:3">
      <c r="A15" t="s">
        <v>32</v>
      </c>
      <c r="C15">
        <v>35</v>
      </c>
    </row>
    <row r="16" spans="1:3">
      <c r="A16" t="s">
        <v>33</v>
      </c>
      <c r="C16">
        <v>30</v>
      </c>
    </row>
    <row r="17" spans="1:3">
      <c r="A17" t="s">
        <v>34</v>
      </c>
      <c r="C17">
        <v>30</v>
      </c>
    </row>
    <row r="18" spans="1:3">
      <c r="A18" t="s">
        <v>35</v>
      </c>
      <c r="C18">
        <v>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157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20.7109375" customWidth="1"/>
    <col min="3" max="3" width="18.7109375" customWidth="1"/>
    <col min="4" max="4" width="16.7109375" customWidth="1"/>
    <col min="5" max="5" width="10.7109375" customWidth="1"/>
    <col min="6" max="7" width="12.7109375" customWidth="1"/>
  </cols>
  <sheetData>
    <row r="1" spans="1:53">
      <c r="A1" t="s">
        <v>6713</v>
      </c>
      <c r="B1" t="s">
        <v>6714</v>
      </c>
      <c r="C1" t="s">
        <v>6715</v>
      </c>
      <c r="D1" t="s">
        <v>6716</v>
      </c>
      <c r="E1" t="s">
        <v>6717</v>
      </c>
      <c r="F1" t="s">
        <v>6718</v>
      </c>
      <c r="G1" t="s">
        <v>6719</v>
      </c>
      <c r="H1" t="s">
        <v>6720</v>
      </c>
      <c r="I1" t="s">
        <v>6721</v>
      </c>
      <c r="J1" t="s">
        <v>6722</v>
      </c>
      <c r="K1" t="s">
        <v>6723</v>
      </c>
      <c r="L1" t="s">
        <v>6724</v>
      </c>
      <c r="M1" t="s">
        <v>6725</v>
      </c>
      <c r="N1" t="s">
        <v>6726</v>
      </c>
      <c r="O1" t="s">
        <v>6727</v>
      </c>
      <c r="P1" t="s">
        <v>6728</v>
      </c>
      <c r="Q1" t="s">
        <v>6729</v>
      </c>
      <c r="R1" t="s">
        <v>6730</v>
      </c>
      <c r="S1" t="s">
        <v>6731</v>
      </c>
      <c r="T1" t="s">
        <v>6732</v>
      </c>
      <c r="U1" t="s">
        <v>6733</v>
      </c>
      <c r="V1" t="s">
        <v>6734</v>
      </c>
      <c r="W1" t="s">
        <v>6735</v>
      </c>
      <c r="X1" t="s">
        <v>6736</v>
      </c>
      <c r="Y1" t="s">
        <v>6737</v>
      </c>
      <c r="Z1" t="s">
        <v>6738</v>
      </c>
      <c r="AA1" t="s">
        <v>6739</v>
      </c>
      <c r="AB1" t="s">
        <v>6740</v>
      </c>
      <c r="AC1" t="s">
        <v>6741</v>
      </c>
      <c r="AD1" t="s">
        <v>6742</v>
      </c>
      <c r="AE1" t="s">
        <v>6743</v>
      </c>
      <c r="AF1" t="s">
        <v>6744</v>
      </c>
      <c r="AG1" t="s">
        <v>6745</v>
      </c>
      <c r="AH1" t="s">
        <v>6746</v>
      </c>
      <c r="AI1" t="s">
        <v>6747</v>
      </c>
      <c r="AJ1" t="s">
        <v>6748</v>
      </c>
      <c r="AK1" t="s">
        <v>6749</v>
      </c>
      <c r="AL1" t="s">
        <v>6750</v>
      </c>
      <c r="AM1" t="s">
        <v>6751</v>
      </c>
      <c r="AN1" t="s">
        <v>6752</v>
      </c>
      <c r="AO1" t="s">
        <v>6753</v>
      </c>
      <c r="AP1" t="s">
        <v>6754</v>
      </c>
      <c r="AQ1" t="s">
        <v>6755</v>
      </c>
      <c r="AR1" t="s">
        <v>6756</v>
      </c>
      <c r="AS1" t="s">
        <v>6757</v>
      </c>
      <c r="AT1" t="s">
        <v>6758</v>
      </c>
      <c r="AU1" t="s">
        <v>6759</v>
      </c>
      <c r="AV1" t="s">
        <v>6760</v>
      </c>
      <c r="AW1" t="s">
        <v>6761</v>
      </c>
      <c r="AX1" t="s">
        <v>6762</v>
      </c>
      <c r="AY1" t="s">
        <v>6763</v>
      </c>
      <c r="AZ1" t="s">
        <v>6764</v>
      </c>
      <c r="BA1" t="s">
        <v>6765</v>
      </c>
    </row>
    <row r="2" spans="1:53">
      <c r="A2" t="s">
        <v>89</v>
      </c>
      <c r="B2" t="s">
        <v>822</v>
      </c>
      <c r="C2" t="s">
        <v>1325</v>
      </c>
      <c r="D2" t="s">
        <v>1659</v>
      </c>
      <c r="E2" t="s">
        <v>1973</v>
      </c>
      <c r="F2">
        <v>0</v>
      </c>
      <c r="G2" t="s">
        <v>1977</v>
      </c>
      <c r="H2" t="s">
        <v>1979</v>
      </c>
      <c r="I2" t="s">
        <v>1980</v>
      </c>
      <c r="J2" t="s">
        <v>3542</v>
      </c>
      <c r="K2" t="s">
        <v>3544</v>
      </c>
      <c r="L2" t="s">
        <v>3562</v>
      </c>
      <c r="M2" t="s">
        <v>3565</v>
      </c>
      <c r="N2" t="s">
        <v>193</v>
      </c>
      <c r="O2" t="s">
        <v>3574</v>
      </c>
      <c r="P2" t="s">
        <v>4315</v>
      </c>
      <c r="Q2" t="s">
        <v>4319</v>
      </c>
      <c r="R2" t="s">
        <v>4321</v>
      </c>
      <c r="S2" t="s">
        <v>4325</v>
      </c>
      <c r="T2" t="s">
        <v>5436</v>
      </c>
      <c r="U2" t="s">
        <v>5477</v>
      </c>
      <c r="V2" t="s">
        <v>5564</v>
      </c>
      <c r="W2" t="s">
        <v>5955</v>
      </c>
      <c r="AA2" t="s">
        <v>6697</v>
      </c>
      <c r="AB2" t="s">
        <v>6697</v>
      </c>
      <c r="AC2" t="s">
        <v>6697</v>
      </c>
      <c r="AD2" t="s">
        <v>6697</v>
      </c>
      <c r="AE2" t="s">
        <v>6697</v>
      </c>
      <c r="AF2" t="s">
        <v>6697</v>
      </c>
      <c r="AG2" t="s">
        <v>6697</v>
      </c>
      <c r="AH2" t="s">
        <v>6697</v>
      </c>
      <c r="AI2" t="s">
        <v>6697</v>
      </c>
      <c r="AJ2" t="s">
        <v>6697</v>
      </c>
      <c r="AK2" t="s">
        <v>6697</v>
      </c>
      <c r="AL2" t="s">
        <v>6697</v>
      </c>
      <c r="AM2" t="s">
        <v>6697</v>
      </c>
      <c r="AN2" t="s">
        <v>6700</v>
      </c>
      <c r="AO2" t="s">
        <v>6697</v>
      </c>
      <c r="AP2" t="s">
        <v>6697</v>
      </c>
      <c r="AQ2" t="s">
        <v>6697</v>
      </c>
      <c r="AR2" t="s">
        <v>6697</v>
      </c>
      <c r="AS2" t="s">
        <v>6697</v>
      </c>
      <c r="AT2">
        <v>0</v>
      </c>
      <c r="AU2" t="s">
        <v>6697</v>
      </c>
      <c r="AV2" t="s">
        <v>6697</v>
      </c>
      <c r="AW2">
        <v>0</v>
      </c>
      <c r="AX2" t="s">
        <v>6697</v>
      </c>
      <c r="AY2" t="s">
        <v>6697</v>
      </c>
      <c r="BA2" t="s">
        <v>6697</v>
      </c>
    </row>
    <row r="3" spans="1:53">
      <c r="A3" t="s">
        <v>90</v>
      </c>
      <c r="B3" t="s">
        <v>823</v>
      </c>
      <c r="C3" t="s">
        <v>1326</v>
      </c>
      <c r="D3" t="s">
        <v>1660</v>
      </c>
      <c r="E3" t="s">
        <v>1974</v>
      </c>
      <c r="F3">
        <v>4</v>
      </c>
      <c r="G3" t="s">
        <v>1977</v>
      </c>
      <c r="H3" t="s">
        <v>1979</v>
      </c>
      <c r="I3" t="s">
        <v>1981</v>
      </c>
      <c r="J3" t="s">
        <v>3542</v>
      </c>
      <c r="K3" t="s">
        <v>3545</v>
      </c>
      <c r="L3" t="s">
        <v>3563</v>
      </c>
      <c r="M3" t="s">
        <v>3566</v>
      </c>
      <c r="N3" t="s">
        <v>174</v>
      </c>
      <c r="O3" t="s">
        <v>3575</v>
      </c>
      <c r="P3" t="s">
        <v>4315</v>
      </c>
      <c r="Q3" t="s">
        <v>4319</v>
      </c>
      <c r="R3" t="s">
        <v>4321</v>
      </c>
      <c r="T3" t="s">
        <v>5437</v>
      </c>
      <c r="U3" t="s">
        <v>5478</v>
      </c>
      <c r="V3" t="s">
        <v>5565</v>
      </c>
      <c r="W3" t="s">
        <v>5956</v>
      </c>
      <c r="AA3" t="s">
        <v>6697</v>
      </c>
      <c r="AB3" t="s">
        <v>6697</v>
      </c>
      <c r="AC3" t="s">
        <v>6697</v>
      </c>
      <c r="AD3" t="s">
        <v>6697</v>
      </c>
      <c r="AE3" t="s">
        <v>6697</v>
      </c>
      <c r="AF3" t="s">
        <v>6697</v>
      </c>
      <c r="AG3" t="s">
        <v>6697</v>
      </c>
      <c r="AH3" t="s">
        <v>6697</v>
      </c>
      <c r="AI3" t="s">
        <v>6697</v>
      </c>
      <c r="AJ3" t="s">
        <v>6697</v>
      </c>
      <c r="AK3" t="s">
        <v>6697</v>
      </c>
      <c r="AL3" t="s">
        <v>6697</v>
      </c>
      <c r="AM3" t="s">
        <v>6697</v>
      </c>
      <c r="AN3" t="s">
        <v>6700</v>
      </c>
      <c r="AO3" t="s">
        <v>6701</v>
      </c>
      <c r="AP3" t="s">
        <v>6697</v>
      </c>
      <c r="AQ3" t="s">
        <v>6697</v>
      </c>
      <c r="AR3" t="s">
        <v>6697</v>
      </c>
      <c r="AS3" t="s">
        <v>6697</v>
      </c>
      <c r="AT3">
        <v>1</v>
      </c>
      <c r="AU3" t="s">
        <v>6697</v>
      </c>
      <c r="AV3" t="s">
        <v>6697</v>
      </c>
      <c r="AW3">
        <v>1</v>
      </c>
      <c r="AX3" t="s">
        <v>6697</v>
      </c>
      <c r="AY3" t="s">
        <v>6697</v>
      </c>
      <c r="BA3" t="s">
        <v>6697</v>
      </c>
    </row>
    <row r="4" spans="1:53">
      <c r="A4" t="s">
        <v>90</v>
      </c>
      <c r="B4" t="s">
        <v>824</v>
      </c>
      <c r="C4" t="s">
        <v>1327</v>
      </c>
      <c r="D4" t="s">
        <v>1661</v>
      </c>
      <c r="E4" t="s">
        <v>1974</v>
      </c>
      <c r="F4">
        <v>4</v>
      </c>
      <c r="G4" t="s">
        <v>1977</v>
      </c>
      <c r="H4" t="s">
        <v>1979</v>
      </c>
      <c r="I4" t="s">
        <v>1982</v>
      </c>
      <c r="J4" t="s">
        <v>3542</v>
      </c>
      <c r="K4" t="s">
        <v>3545</v>
      </c>
      <c r="L4" t="s">
        <v>3563</v>
      </c>
      <c r="M4" t="s">
        <v>3566</v>
      </c>
      <c r="N4" t="s">
        <v>174</v>
      </c>
      <c r="O4" t="s">
        <v>3575</v>
      </c>
      <c r="P4" t="s">
        <v>4315</v>
      </c>
      <c r="Q4" t="s">
        <v>4319</v>
      </c>
      <c r="R4" t="s">
        <v>4322</v>
      </c>
      <c r="T4" t="s">
        <v>5438</v>
      </c>
      <c r="U4" t="s">
        <v>5440</v>
      </c>
      <c r="V4" t="s">
        <v>5566</v>
      </c>
      <c r="W4" t="s">
        <v>5955</v>
      </c>
      <c r="AA4" t="s">
        <v>6697</v>
      </c>
      <c r="AB4" t="s">
        <v>6697</v>
      </c>
      <c r="AC4" t="s">
        <v>6697</v>
      </c>
      <c r="AD4" t="s">
        <v>6697</v>
      </c>
      <c r="AE4" t="s">
        <v>6697</v>
      </c>
      <c r="AF4" t="s">
        <v>6697</v>
      </c>
      <c r="AG4" t="s">
        <v>6697</v>
      </c>
      <c r="AH4" t="s">
        <v>6697</v>
      </c>
      <c r="AI4" t="s">
        <v>6697</v>
      </c>
      <c r="AJ4" t="s">
        <v>6697</v>
      </c>
      <c r="AK4" t="s">
        <v>6697</v>
      </c>
      <c r="AL4" t="s">
        <v>6697</v>
      </c>
      <c r="AM4" t="s">
        <v>6697</v>
      </c>
      <c r="AN4" t="s">
        <v>6697</v>
      </c>
      <c r="AO4" t="s">
        <v>6701</v>
      </c>
      <c r="AP4" t="s">
        <v>6697</v>
      </c>
      <c r="AQ4" t="s">
        <v>6697</v>
      </c>
      <c r="AR4" t="s">
        <v>6697</v>
      </c>
      <c r="AS4" t="s">
        <v>6697</v>
      </c>
      <c r="AT4">
        <v>0</v>
      </c>
      <c r="AU4" t="s">
        <v>6697</v>
      </c>
      <c r="AV4" t="s">
        <v>6697</v>
      </c>
      <c r="AW4">
        <v>26</v>
      </c>
      <c r="AX4" t="s">
        <v>6697</v>
      </c>
      <c r="AY4" t="s">
        <v>6697</v>
      </c>
      <c r="BA4" t="s">
        <v>6697</v>
      </c>
    </row>
    <row r="5" spans="1:53">
      <c r="A5" t="s">
        <v>90</v>
      </c>
      <c r="B5" t="s">
        <v>824</v>
      </c>
      <c r="C5" t="s">
        <v>1326</v>
      </c>
      <c r="D5" t="s">
        <v>1662</v>
      </c>
      <c r="E5" t="s">
        <v>1974</v>
      </c>
      <c r="F5">
        <v>4</v>
      </c>
      <c r="G5" t="s">
        <v>1977</v>
      </c>
      <c r="H5" t="s">
        <v>1979</v>
      </c>
      <c r="I5" t="s">
        <v>1983</v>
      </c>
      <c r="J5" t="s">
        <v>3542</v>
      </c>
      <c r="K5" t="s">
        <v>3545</v>
      </c>
      <c r="L5" t="s">
        <v>3563</v>
      </c>
      <c r="M5" t="s">
        <v>3566</v>
      </c>
      <c r="N5" t="s">
        <v>174</v>
      </c>
      <c r="O5" t="s">
        <v>3575</v>
      </c>
      <c r="P5" t="s">
        <v>4315</v>
      </c>
      <c r="Q5" t="s">
        <v>4319</v>
      </c>
      <c r="R5" t="s">
        <v>4323</v>
      </c>
      <c r="T5" t="s">
        <v>5439</v>
      </c>
      <c r="U5" t="s">
        <v>4324</v>
      </c>
      <c r="V5" t="s">
        <v>5567</v>
      </c>
      <c r="W5" t="s">
        <v>5957</v>
      </c>
      <c r="AA5" t="s">
        <v>6697</v>
      </c>
      <c r="AB5" t="s">
        <v>6697</v>
      </c>
      <c r="AC5" t="s">
        <v>6697</v>
      </c>
      <c r="AD5" t="s">
        <v>6697</v>
      </c>
      <c r="AE5" t="s">
        <v>6697</v>
      </c>
      <c r="AF5" t="s">
        <v>6697</v>
      </c>
      <c r="AG5" t="s">
        <v>6697</v>
      </c>
      <c r="AH5" t="s">
        <v>6697</v>
      </c>
      <c r="AI5" t="s">
        <v>6697</v>
      </c>
      <c r="AJ5" t="s">
        <v>6697</v>
      </c>
      <c r="AK5" t="s">
        <v>6697</v>
      </c>
      <c r="AL5" t="s">
        <v>6697</v>
      </c>
      <c r="AM5" t="s">
        <v>6697</v>
      </c>
      <c r="AN5" t="s">
        <v>6699</v>
      </c>
      <c r="AO5" t="s">
        <v>6701</v>
      </c>
      <c r="AP5" t="s">
        <v>6697</v>
      </c>
      <c r="AQ5" t="s">
        <v>6697</v>
      </c>
      <c r="AR5" t="s">
        <v>6697</v>
      </c>
      <c r="AS5" t="s">
        <v>6697</v>
      </c>
      <c r="AT5">
        <v>1</v>
      </c>
      <c r="AU5" t="s">
        <v>6697</v>
      </c>
      <c r="AV5" t="s">
        <v>6697</v>
      </c>
      <c r="AW5">
        <v>2</v>
      </c>
      <c r="AX5" t="s">
        <v>6697</v>
      </c>
      <c r="AY5" t="s">
        <v>6697</v>
      </c>
      <c r="BA5" t="s">
        <v>6697</v>
      </c>
    </row>
    <row r="6" spans="1:53">
      <c r="A6" t="s">
        <v>91</v>
      </c>
      <c r="B6" t="s">
        <v>824</v>
      </c>
      <c r="C6" t="s">
        <v>1327</v>
      </c>
      <c r="D6" t="s">
        <v>1663</v>
      </c>
      <c r="E6" t="s">
        <v>1974</v>
      </c>
      <c r="F6">
        <v>4</v>
      </c>
      <c r="G6" t="s">
        <v>1977</v>
      </c>
      <c r="H6" t="s">
        <v>1979</v>
      </c>
      <c r="I6" t="s">
        <v>1984</v>
      </c>
      <c r="J6" t="s">
        <v>3542</v>
      </c>
      <c r="K6" t="s">
        <v>3545</v>
      </c>
      <c r="L6" t="s">
        <v>3563</v>
      </c>
      <c r="M6" t="s">
        <v>3567</v>
      </c>
      <c r="N6" t="s">
        <v>174</v>
      </c>
      <c r="O6" t="s">
        <v>3575</v>
      </c>
      <c r="P6" t="s">
        <v>4315</v>
      </c>
      <c r="Q6" t="s">
        <v>4319</v>
      </c>
      <c r="R6" t="s">
        <v>4321</v>
      </c>
      <c r="T6" t="s">
        <v>5437</v>
      </c>
      <c r="U6" t="s">
        <v>5448</v>
      </c>
      <c r="V6" t="s">
        <v>5568</v>
      </c>
      <c r="W6" t="s">
        <v>5955</v>
      </c>
      <c r="AA6" t="s">
        <v>6697</v>
      </c>
      <c r="AB6" t="s">
        <v>6697</v>
      </c>
      <c r="AC6" t="s">
        <v>6697</v>
      </c>
      <c r="AD6" t="s">
        <v>6697</v>
      </c>
      <c r="AE6" t="s">
        <v>6697</v>
      </c>
      <c r="AF6" t="s">
        <v>6697</v>
      </c>
      <c r="AG6" t="s">
        <v>6697</v>
      </c>
      <c r="AH6" t="s">
        <v>6697</v>
      </c>
      <c r="AI6" t="s">
        <v>6697</v>
      </c>
      <c r="AJ6" t="s">
        <v>6697</v>
      </c>
      <c r="AK6" t="s">
        <v>6697</v>
      </c>
      <c r="AL6" t="s">
        <v>6697</v>
      </c>
      <c r="AM6" t="s">
        <v>6697</v>
      </c>
      <c r="AN6" t="s">
        <v>6700</v>
      </c>
      <c r="AO6" t="s">
        <v>6701</v>
      </c>
      <c r="AP6" t="s">
        <v>6697</v>
      </c>
      <c r="AQ6" t="s">
        <v>6697</v>
      </c>
      <c r="AR6" t="s">
        <v>6697</v>
      </c>
      <c r="AS6" t="s">
        <v>6697</v>
      </c>
      <c r="AT6">
        <v>0</v>
      </c>
      <c r="AU6" t="s">
        <v>6697</v>
      </c>
      <c r="AV6" t="s">
        <v>6697</v>
      </c>
      <c r="AW6">
        <v>4</v>
      </c>
      <c r="AX6" t="s">
        <v>6697</v>
      </c>
      <c r="AY6" t="s">
        <v>6697</v>
      </c>
      <c r="BA6" t="s">
        <v>6697</v>
      </c>
    </row>
    <row r="7" spans="1:53">
      <c r="A7" t="s">
        <v>92</v>
      </c>
      <c r="B7" t="s">
        <v>824</v>
      </c>
      <c r="C7" t="s">
        <v>1327</v>
      </c>
      <c r="D7" t="s">
        <v>1664</v>
      </c>
      <c r="E7" t="s">
        <v>1974</v>
      </c>
      <c r="F7">
        <v>4</v>
      </c>
      <c r="G7" t="s">
        <v>1977</v>
      </c>
      <c r="H7" t="s">
        <v>1979</v>
      </c>
      <c r="I7" t="s">
        <v>1985</v>
      </c>
      <c r="J7" t="s">
        <v>3542</v>
      </c>
      <c r="K7" t="s">
        <v>3545</v>
      </c>
      <c r="L7" t="s">
        <v>3563</v>
      </c>
      <c r="M7" t="s">
        <v>3568</v>
      </c>
      <c r="N7" t="s">
        <v>174</v>
      </c>
      <c r="O7" t="s">
        <v>3575</v>
      </c>
      <c r="P7" t="s">
        <v>4315</v>
      </c>
      <c r="Q7" t="s">
        <v>4319</v>
      </c>
      <c r="R7" t="s">
        <v>4321</v>
      </c>
      <c r="T7" t="s">
        <v>5439</v>
      </c>
      <c r="U7" t="s">
        <v>4324</v>
      </c>
      <c r="V7" t="s">
        <v>5569</v>
      </c>
      <c r="W7" t="s">
        <v>5955</v>
      </c>
      <c r="AA7" t="s">
        <v>6697</v>
      </c>
      <c r="AB7" t="s">
        <v>6697</v>
      </c>
      <c r="AC7" t="s">
        <v>6697</v>
      </c>
      <c r="AD7" t="s">
        <v>6697</v>
      </c>
      <c r="AE7" t="s">
        <v>6697</v>
      </c>
      <c r="AF7" t="s">
        <v>6697</v>
      </c>
      <c r="AG7" t="s">
        <v>6697</v>
      </c>
      <c r="AH7" t="s">
        <v>6697</v>
      </c>
      <c r="AI7" t="s">
        <v>6697</v>
      </c>
      <c r="AJ7" t="s">
        <v>6697</v>
      </c>
      <c r="AK7" t="s">
        <v>6697</v>
      </c>
      <c r="AL7" t="s">
        <v>6697</v>
      </c>
      <c r="AM7" t="s">
        <v>6697</v>
      </c>
      <c r="AN7" t="s">
        <v>6700</v>
      </c>
      <c r="AO7" t="s">
        <v>6701</v>
      </c>
      <c r="AP7" t="s">
        <v>6697</v>
      </c>
      <c r="AQ7" t="s">
        <v>6697</v>
      </c>
      <c r="AR7" t="s">
        <v>6697</v>
      </c>
      <c r="AS7" t="s">
        <v>6697</v>
      </c>
      <c r="AT7">
        <v>0</v>
      </c>
      <c r="AU7" t="s">
        <v>6697</v>
      </c>
      <c r="AV7" t="s">
        <v>6697</v>
      </c>
      <c r="AW7">
        <v>3</v>
      </c>
      <c r="AX7" t="s">
        <v>6697</v>
      </c>
      <c r="AY7" t="s">
        <v>6697</v>
      </c>
      <c r="BA7" t="s">
        <v>6697</v>
      </c>
    </row>
    <row r="8" spans="1:53">
      <c r="A8" t="s">
        <v>93</v>
      </c>
      <c r="B8" t="s">
        <v>824</v>
      </c>
      <c r="C8" t="s">
        <v>1327</v>
      </c>
      <c r="D8" t="s">
        <v>1665</v>
      </c>
      <c r="E8" t="s">
        <v>1974</v>
      </c>
      <c r="F8">
        <v>4</v>
      </c>
      <c r="G8" t="s">
        <v>1977</v>
      </c>
      <c r="H8" t="s">
        <v>1979</v>
      </c>
      <c r="I8" t="s">
        <v>1986</v>
      </c>
      <c r="J8" t="s">
        <v>3542</v>
      </c>
      <c r="K8" t="s">
        <v>3545</v>
      </c>
      <c r="L8" t="s">
        <v>3563</v>
      </c>
      <c r="M8" t="s">
        <v>3569</v>
      </c>
      <c r="N8" t="s">
        <v>174</v>
      </c>
      <c r="O8" t="s">
        <v>3575</v>
      </c>
      <c r="P8" t="s">
        <v>4315</v>
      </c>
      <c r="Q8" t="s">
        <v>4319</v>
      </c>
      <c r="R8" t="s">
        <v>4322</v>
      </c>
      <c r="T8" t="s">
        <v>5437</v>
      </c>
      <c r="U8" t="s">
        <v>5448</v>
      </c>
      <c r="V8" t="s">
        <v>5567</v>
      </c>
      <c r="W8" t="s">
        <v>5955</v>
      </c>
      <c r="AA8" t="s">
        <v>6697</v>
      </c>
      <c r="AB8" t="s">
        <v>6697</v>
      </c>
      <c r="AC8" t="s">
        <v>6697</v>
      </c>
      <c r="AD8" t="s">
        <v>6697</v>
      </c>
      <c r="AE8" t="s">
        <v>6697</v>
      </c>
      <c r="AF8" t="s">
        <v>6697</v>
      </c>
      <c r="AG8" t="s">
        <v>6697</v>
      </c>
      <c r="AH8" t="s">
        <v>6697</v>
      </c>
      <c r="AI8" t="s">
        <v>6697</v>
      </c>
      <c r="AJ8" t="s">
        <v>6697</v>
      </c>
      <c r="AK8" t="s">
        <v>6697</v>
      </c>
      <c r="AL8" t="s">
        <v>6697</v>
      </c>
      <c r="AM8" t="s">
        <v>6697</v>
      </c>
      <c r="AN8" t="s">
        <v>6697</v>
      </c>
      <c r="AO8" t="s">
        <v>6701</v>
      </c>
      <c r="AP8" t="s">
        <v>6697</v>
      </c>
      <c r="AQ8" t="s">
        <v>6697</v>
      </c>
      <c r="AR8" t="s">
        <v>6697</v>
      </c>
      <c r="AS8" t="s">
        <v>6697</v>
      </c>
      <c r="AT8">
        <v>0</v>
      </c>
      <c r="AU8" t="s">
        <v>6697</v>
      </c>
      <c r="AV8" t="s">
        <v>6697</v>
      </c>
      <c r="AW8">
        <v>2</v>
      </c>
      <c r="AX8" t="s">
        <v>6697</v>
      </c>
      <c r="AY8" t="s">
        <v>6697</v>
      </c>
      <c r="BA8" t="s">
        <v>6697</v>
      </c>
    </row>
    <row r="9" spans="1:53">
      <c r="A9" t="s">
        <v>93</v>
      </c>
      <c r="B9" t="s">
        <v>824</v>
      </c>
      <c r="C9" t="s">
        <v>1327</v>
      </c>
      <c r="D9" t="s">
        <v>1666</v>
      </c>
      <c r="E9" t="s">
        <v>1974</v>
      </c>
      <c r="F9">
        <v>4</v>
      </c>
      <c r="G9" t="s">
        <v>1977</v>
      </c>
      <c r="H9" t="s">
        <v>1979</v>
      </c>
      <c r="I9" t="s">
        <v>1987</v>
      </c>
      <c r="J9" t="s">
        <v>3542</v>
      </c>
      <c r="K9" t="s">
        <v>3545</v>
      </c>
      <c r="L9" t="s">
        <v>3563</v>
      </c>
      <c r="M9" t="s">
        <v>3569</v>
      </c>
      <c r="N9" t="s">
        <v>174</v>
      </c>
      <c r="O9" t="s">
        <v>3575</v>
      </c>
      <c r="P9" t="s">
        <v>4315</v>
      </c>
      <c r="Q9" t="s">
        <v>4319</v>
      </c>
      <c r="R9" t="s">
        <v>4322</v>
      </c>
      <c r="T9" t="s">
        <v>5440</v>
      </c>
      <c r="U9" t="s">
        <v>5448</v>
      </c>
      <c r="V9" t="s">
        <v>5567</v>
      </c>
      <c r="W9" t="s">
        <v>5955</v>
      </c>
      <c r="AA9" t="s">
        <v>6697</v>
      </c>
      <c r="AB9" t="s">
        <v>6697</v>
      </c>
      <c r="AC9" t="s">
        <v>6697</v>
      </c>
      <c r="AD9" t="s">
        <v>6697</v>
      </c>
      <c r="AE9" t="s">
        <v>6697</v>
      </c>
      <c r="AF9" t="s">
        <v>6697</v>
      </c>
      <c r="AG9" t="s">
        <v>6697</v>
      </c>
      <c r="AH9" t="s">
        <v>6697</v>
      </c>
      <c r="AI9" t="s">
        <v>6697</v>
      </c>
      <c r="AJ9" t="s">
        <v>6697</v>
      </c>
      <c r="AK9" t="s">
        <v>6697</v>
      </c>
      <c r="AL9" t="s">
        <v>6697</v>
      </c>
      <c r="AM9" t="s">
        <v>6697</v>
      </c>
      <c r="AN9" t="s">
        <v>6697</v>
      </c>
      <c r="AO9" t="s">
        <v>6701</v>
      </c>
      <c r="AP9" t="s">
        <v>6697</v>
      </c>
      <c r="AQ9" t="s">
        <v>6697</v>
      </c>
      <c r="AR9" t="s">
        <v>6697</v>
      </c>
      <c r="AS9" t="s">
        <v>6697</v>
      </c>
      <c r="AT9">
        <v>0</v>
      </c>
      <c r="AU9" t="s">
        <v>6697</v>
      </c>
      <c r="AV9" t="s">
        <v>6697</v>
      </c>
      <c r="AW9">
        <v>2</v>
      </c>
      <c r="AX9" t="s">
        <v>6697</v>
      </c>
      <c r="AY9" t="s">
        <v>6697</v>
      </c>
      <c r="BA9" t="s">
        <v>6697</v>
      </c>
    </row>
    <row r="10" spans="1:53">
      <c r="A10" t="s">
        <v>94</v>
      </c>
      <c r="B10" t="s">
        <v>824</v>
      </c>
      <c r="C10" t="s">
        <v>1327</v>
      </c>
      <c r="D10" t="s">
        <v>1667</v>
      </c>
      <c r="E10" t="s">
        <v>1974</v>
      </c>
      <c r="F10">
        <v>4</v>
      </c>
      <c r="G10" t="s">
        <v>1977</v>
      </c>
      <c r="H10" t="s">
        <v>1979</v>
      </c>
      <c r="I10" t="s">
        <v>1988</v>
      </c>
      <c r="J10" t="s">
        <v>3542</v>
      </c>
      <c r="K10" t="s">
        <v>3545</v>
      </c>
      <c r="L10" t="s">
        <v>3563</v>
      </c>
      <c r="M10" t="s">
        <v>3570</v>
      </c>
      <c r="N10" t="s">
        <v>174</v>
      </c>
      <c r="O10" t="s">
        <v>3575</v>
      </c>
      <c r="P10" t="s">
        <v>4315</v>
      </c>
      <c r="Q10" t="s">
        <v>4319</v>
      </c>
      <c r="R10" t="s">
        <v>4321</v>
      </c>
      <c r="T10" t="s">
        <v>5440</v>
      </c>
      <c r="U10" t="s">
        <v>5449</v>
      </c>
      <c r="V10" t="s">
        <v>5567</v>
      </c>
      <c r="W10" t="s">
        <v>5955</v>
      </c>
      <c r="AA10" t="s">
        <v>6697</v>
      </c>
      <c r="AB10" t="s">
        <v>6697</v>
      </c>
      <c r="AC10" t="s">
        <v>6697</v>
      </c>
      <c r="AD10" t="s">
        <v>6697</v>
      </c>
      <c r="AE10" t="s">
        <v>6697</v>
      </c>
      <c r="AF10" t="s">
        <v>6697</v>
      </c>
      <c r="AG10" t="s">
        <v>6697</v>
      </c>
      <c r="AH10" t="s">
        <v>6697</v>
      </c>
      <c r="AI10" t="s">
        <v>6697</v>
      </c>
      <c r="AJ10" t="s">
        <v>6697</v>
      </c>
      <c r="AK10" t="s">
        <v>6697</v>
      </c>
      <c r="AL10" t="s">
        <v>6697</v>
      </c>
      <c r="AM10" t="s">
        <v>6697</v>
      </c>
      <c r="AN10" t="s">
        <v>6700</v>
      </c>
      <c r="AO10" t="s">
        <v>6701</v>
      </c>
      <c r="AP10" t="s">
        <v>6697</v>
      </c>
      <c r="AQ10" t="s">
        <v>6697</v>
      </c>
      <c r="AR10" t="s">
        <v>6697</v>
      </c>
      <c r="AS10" t="s">
        <v>6697</v>
      </c>
      <c r="AT10">
        <v>0</v>
      </c>
      <c r="AU10" t="s">
        <v>6697</v>
      </c>
      <c r="AV10" t="s">
        <v>6697</v>
      </c>
      <c r="AW10">
        <v>1</v>
      </c>
      <c r="AX10" t="s">
        <v>6697</v>
      </c>
      <c r="AY10" t="s">
        <v>6697</v>
      </c>
      <c r="BA10" t="s">
        <v>6697</v>
      </c>
    </row>
    <row r="11" spans="1:53">
      <c r="A11" t="s">
        <v>94</v>
      </c>
      <c r="B11" t="s">
        <v>824</v>
      </c>
      <c r="C11" t="s">
        <v>1327</v>
      </c>
      <c r="D11" t="s">
        <v>1667</v>
      </c>
      <c r="E11" t="s">
        <v>1974</v>
      </c>
      <c r="F11">
        <v>4</v>
      </c>
      <c r="G11" t="s">
        <v>1977</v>
      </c>
      <c r="H11" t="s">
        <v>1979</v>
      </c>
      <c r="I11" t="s">
        <v>1989</v>
      </c>
      <c r="J11" t="s">
        <v>3542</v>
      </c>
      <c r="K11" t="s">
        <v>3545</v>
      </c>
      <c r="L11" t="s">
        <v>3563</v>
      </c>
      <c r="M11" t="s">
        <v>3570</v>
      </c>
      <c r="N11" t="s">
        <v>174</v>
      </c>
      <c r="O11" t="s">
        <v>3575</v>
      </c>
      <c r="P11" t="s">
        <v>4315</v>
      </c>
      <c r="Q11" t="s">
        <v>4319</v>
      </c>
      <c r="R11" t="s">
        <v>4321</v>
      </c>
      <c r="T11" t="s">
        <v>5439</v>
      </c>
      <c r="U11" t="s">
        <v>4324</v>
      </c>
      <c r="V11" t="s">
        <v>5567</v>
      </c>
      <c r="W11" t="s">
        <v>5955</v>
      </c>
      <c r="AA11" t="s">
        <v>6697</v>
      </c>
      <c r="AB11" t="s">
        <v>6697</v>
      </c>
      <c r="AC11" t="s">
        <v>6697</v>
      </c>
      <c r="AD11" t="s">
        <v>6697</v>
      </c>
      <c r="AE11" t="s">
        <v>6697</v>
      </c>
      <c r="AF11" t="s">
        <v>6697</v>
      </c>
      <c r="AG11" t="s">
        <v>6697</v>
      </c>
      <c r="AH11" t="s">
        <v>6697</v>
      </c>
      <c r="AI11" t="s">
        <v>6697</v>
      </c>
      <c r="AJ11" t="s">
        <v>6697</v>
      </c>
      <c r="AK11" t="s">
        <v>6697</v>
      </c>
      <c r="AL11" t="s">
        <v>6697</v>
      </c>
      <c r="AM11" t="s">
        <v>6697</v>
      </c>
      <c r="AN11" t="s">
        <v>6700</v>
      </c>
      <c r="AO11" t="s">
        <v>6701</v>
      </c>
      <c r="AP11" t="s">
        <v>6697</v>
      </c>
      <c r="AQ11" t="s">
        <v>6697</v>
      </c>
      <c r="AR11" t="s">
        <v>6697</v>
      </c>
      <c r="AS11" t="s">
        <v>6697</v>
      </c>
      <c r="AT11">
        <v>0</v>
      </c>
      <c r="AU11" t="s">
        <v>6697</v>
      </c>
      <c r="AV11" t="s">
        <v>6697</v>
      </c>
      <c r="AW11">
        <v>1</v>
      </c>
      <c r="AX11" t="s">
        <v>6697</v>
      </c>
      <c r="AY11" t="s">
        <v>6697</v>
      </c>
      <c r="BA11" t="s">
        <v>6697</v>
      </c>
    </row>
    <row r="12" spans="1:53">
      <c r="A12" t="s">
        <v>92</v>
      </c>
      <c r="B12" t="s">
        <v>824</v>
      </c>
      <c r="C12" t="s">
        <v>1327</v>
      </c>
      <c r="D12" t="s">
        <v>1668</v>
      </c>
      <c r="E12" t="s">
        <v>1974</v>
      </c>
      <c r="F12">
        <v>4</v>
      </c>
      <c r="G12" t="s">
        <v>1977</v>
      </c>
      <c r="H12" t="s">
        <v>1979</v>
      </c>
      <c r="I12" t="s">
        <v>1990</v>
      </c>
      <c r="J12" t="s">
        <v>3542</v>
      </c>
      <c r="K12" t="s">
        <v>3545</v>
      </c>
      <c r="L12" t="s">
        <v>3563</v>
      </c>
      <c r="M12" t="s">
        <v>3571</v>
      </c>
      <c r="N12" t="s">
        <v>174</v>
      </c>
      <c r="O12" t="s">
        <v>3575</v>
      </c>
      <c r="P12" t="s">
        <v>4315</v>
      </c>
      <c r="Q12" t="s">
        <v>4319</v>
      </c>
      <c r="R12" t="s">
        <v>4323</v>
      </c>
      <c r="T12" t="s">
        <v>5439</v>
      </c>
      <c r="U12" t="s">
        <v>4324</v>
      </c>
      <c r="V12" t="s">
        <v>5567</v>
      </c>
      <c r="W12" t="s">
        <v>5955</v>
      </c>
      <c r="AA12" t="s">
        <v>6697</v>
      </c>
      <c r="AB12" t="s">
        <v>6697</v>
      </c>
      <c r="AC12" t="s">
        <v>6697</v>
      </c>
      <c r="AD12" t="s">
        <v>6697</v>
      </c>
      <c r="AE12" t="s">
        <v>6697</v>
      </c>
      <c r="AF12" t="s">
        <v>6697</v>
      </c>
      <c r="AG12" t="s">
        <v>6697</v>
      </c>
      <c r="AH12" t="s">
        <v>6697</v>
      </c>
      <c r="AI12" t="s">
        <v>6697</v>
      </c>
      <c r="AJ12" t="s">
        <v>6697</v>
      </c>
      <c r="AK12" t="s">
        <v>6697</v>
      </c>
      <c r="AL12" t="s">
        <v>6697</v>
      </c>
      <c r="AM12" t="s">
        <v>6697</v>
      </c>
      <c r="AN12" t="s">
        <v>6699</v>
      </c>
      <c r="AO12" t="s">
        <v>6701</v>
      </c>
      <c r="AP12" t="s">
        <v>6697</v>
      </c>
      <c r="AQ12" t="s">
        <v>6697</v>
      </c>
      <c r="AR12" t="s">
        <v>6697</v>
      </c>
      <c r="AS12" t="s">
        <v>6697</v>
      </c>
      <c r="AT12">
        <v>0</v>
      </c>
      <c r="AU12" t="s">
        <v>6697</v>
      </c>
      <c r="AV12" t="s">
        <v>6697</v>
      </c>
      <c r="AW12">
        <v>8</v>
      </c>
      <c r="AX12" t="s">
        <v>6697</v>
      </c>
      <c r="AY12" t="s">
        <v>6697</v>
      </c>
      <c r="BA12" t="s">
        <v>6697</v>
      </c>
    </row>
    <row r="13" spans="1:53">
      <c r="A13" t="s">
        <v>94</v>
      </c>
      <c r="B13" t="s">
        <v>824</v>
      </c>
      <c r="C13" t="s">
        <v>1327</v>
      </c>
      <c r="D13" t="s">
        <v>1669</v>
      </c>
      <c r="E13" t="s">
        <v>1974</v>
      </c>
      <c r="F13">
        <v>4</v>
      </c>
      <c r="G13" t="s">
        <v>1977</v>
      </c>
      <c r="H13" t="s">
        <v>1979</v>
      </c>
      <c r="I13" t="s">
        <v>1991</v>
      </c>
      <c r="J13" t="s">
        <v>3542</v>
      </c>
      <c r="K13" t="s">
        <v>3545</v>
      </c>
      <c r="L13" t="s">
        <v>3563</v>
      </c>
      <c r="M13" t="s">
        <v>3570</v>
      </c>
      <c r="N13" t="s">
        <v>174</v>
      </c>
      <c r="O13" t="s">
        <v>3575</v>
      </c>
      <c r="P13" t="s">
        <v>4315</v>
      </c>
      <c r="Q13" t="s">
        <v>4319</v>
      </c>
      <c r="R13" t="s">
        <v>4321</v>
      </c>
      <c r="T13" t="s">
        <v>5437</v>
      </c>
      <c r="U13" t="s">
        <v>5449</v>
      </c>
      <c r="V13" t="s">
        <v>5567</v>
      </c>
      <c r="W13" t="s">
        <v>5955</v>
      </c>
      <c r="AA13" t="s">
        <v>6697</v>
      </c>
      <c r="AB13" t="s">
        <v>6697</v>
      </c>
      <c r="AC13" t="s">
        <v>6697</v>
      </c>
      <c r="AD13" t="s">
        <v>6697</v>
      </c>
      <c r="AE13" t="s">
        <v>6697</v>
      </c>
      <c r="AF13" t="s">
        <v>6697</v>
      </c>
      <c r="AG13" t="s">
        <v>6697</v>
      </c>
      <c r="AH13" t="s">
        <v>6697</v>
      </c>
      <c r="AI13" t="s">
        <v>6697</v>
      </c>
      <c r="AJ13" t="s">
        <v>6697</v>
      </c>
      <c r="AK13" t="s">
        <v>6697</v>
      </c>
      <c r="AL13" t="s">
        <v>6697</v>
      </c>
      <c r="AM13" t="s">
        <v>6697</v>
      </c>
      <c r="AN13" t="s">
        <v>6700</v>
      </c>
      <c r="AO13" t="s">
        <v>6701</v>
      </c>
      <c r="AP13" t="s">
        <v>6697</v>
      </c>
      <c r="AQ13" t="s">
        <v>6697</v>
      </c>
      <c r="AR13" t="s">
        <v>6697</v>
      </c>
      <c r="AS13" t="s">
        <v>6697</v>
      </c>
      <c r="AT13">
        <v>0</v>
      </c>
      <c r="AU13" t="s">
        <v>6697</v>
      </c>
      <c r="AV13" t="s">
        <v>6697</v>
      </c>
      <c r="AW13">
        <v>2</v>
      </c>
      <c r="AX13" t="s">
        <v>6697</v>
      </c>
      <c r="AY13" t="s">
        <v>6697</v>
      </c>
      <c r="BA13" t="s">
        <v>6697</v>
      </c>
    </row>
    <row r="14" spans="1:53">
      <c r="A14" t="s">
        <v>95</v>
      </c>
      <c r="B14" t="s">
        <v>824</v>
      </c>
      <c r="C14" t="s">
        <v>1327</v>
      </c>
      <c r="D14" t="s">
        <v>1667</v>
      </c>
      <c r="E14" t="s">
        <v>1974</v>
      </c>
      <c r="F14">
        <v>0</v>
      </c>
      <c r="G14" t="s">
        <v>1977</v>
      </c>
      <c r="H14" t="s">
        <v>1979</v>
      </c>
      <c r="I14" t="s">
        <v>1992</v>
      </c>
      <c r="J14" t="s">
        <v>3542</v>
      </c>
      <c r="K14" t="s">
        <v>3545</v>
      </c>
      <c r="L14" t="s">
        <v>3563</v>
      </c>
      <c r="M14" t="s">
        <v>3572</v>
      </c>
      <c r="N14" t="s">
        <v>174</v>
      </c>
      <c r="O14" t="s">
        <v>3575</v>
      </c>
      <c r="P14" t="s">
        <v>4315</v>
      </c>
      <c r="Q14" t="s">
        <v>4319</v>
      </c>
      <c r="R14" t="s">
        <v>4322</v>
      </c>
      <c r="S14" t="s">
        <v>4326</v>
      </c>
      <c r="T14" t="s">
        <v>5440</v>
      </c>
      <c r="U14" t="s">
        <v>5448</v>
      </c>
      <c r="V14" t="s">
        <v>5567</v>
      </c>
      <c r="W14" t="s">
        <v>5955</v>
      </c>
      <c r="AA14" t="s">
        <v>6697</v>
      </c>
      <c r="AB14" t="s">
        <v>6697</v>
      </c>
      <c r="AC14" t="s">
        <v>6697</v>
      </c>
      <c r="AD14" t="s">
        <v>6697</v>
      </c>
      <c r="AE14" t="s">
        <v>6697</v>
      </c>
      <c r="AF14" t="s">
        <v>6697</v>
      </c>
      <c r="AG14" t="s">
        <v>6697</v>
      </c>
      <c r="AH14" t="s">
        <v>6697</v>
      </c>
      <c r="AI14" t="s">
        <v>6697</v>
      </c>
      <c r="AJ14" t="s">
        <v>6697</v>
      </c>
      <c r="AK14" t="s">
        <v>6697</v>
      </c>
      <c r="AL14" t="s">
        <v>6697</v>
      </c>
      <c r="AM14" t="s">
        <v>6697</v>
      </c>
      <c r="AN14" t="s">
        <v>6697</v>
      </c>
      <c r="AO14" t="s">
        <v>6697</v>
      </c>
      <c r="AP14" t="s">
        <v>6697</v>
      </c>
      <c r="AQ14" t="s">
        <v>6697</v>
      </c>
      <c r="AR14" t="s">
        <v>6697</v>
      </c>
      <c r="AS14" t="s">
        <v>6697</v>
      </c>
      <c r="AT14">
        <v>0</v>
      </c>
      <c r="AU14" t="s">
        <v>6697</v>
      </c>
      <c r="AV14" t="s">
        <v>6697</v>
      </c>
      <c r="AW14">
        <v>1</v>
      </c>
      <c r="AX14" t="s">
        <v>6697</v>
      </c>
      <c r="AY14" t="s">
        <v>6697</v>
      </c>
      <c r="BA14" t="s">
        <v>6697</v>
      </c>
    </row>
    <row r="15" spans="1:53">
      <c r="A15" t="s">
        <v>96</v>
      </c>
      <c r="B15" t="s">
        <v>824</v>
      </c>
      <c r="C15" t="s">
        <v>1327</v>
      </c>
      <c r="D15" t="s">
        <v>1664</v>
      </c>
      <c r="E15" t="s">
        <v>1974</v>
      </c>
      <c r="F15">
        <v>0</v>
      </c>
      <c r="G15" t="s">
        <v>1977</v>
      </c>
      <c r="H15" t="s">
        <v>1979</v>
      </c>
      <c r="I15" t="s">
        <v>1993</v>
      </c>
      <c r="J15" t="s">
        <v>3542</v>
      </c>
      <c r="K15" t="s">
        <v>3545</v>
      </c>
      <c r="L15" t="s">
        <v>3563</v>
      </c>
      <c r="M15" t="s">
        <v>3568</v>
      </c>
      <c r="N15" t="s">
        <v>174</v>
      </c>
      <c r="O15" t="s">
        <v>3575</v>
      </c>
      <c r="P15" t="s">
        <v>4315</v>
      </c>
      <c r="Q15" t="s">
        <v>4319</v>
      </c>
      <c r="R15" t="s">
        <v>4321</v>
      </c>
      <c r="S15" t="s">
        <v>4327</v>
      </c>
      <c r="T15" t="s">
        <v>5440</v>
      </c>
      <c r="U15" t="s">
        <v>5448</v>
      </c>
      <c r="V15" t="s">
        <v>5570</v>
      </c>
      <c r="W15" t="s">
        <v>5958</v>
      </c>
      <c r="AA15" t="s">
        <v>6697</v>
      </c>
      <c r="AB15" t="s">
        <v>6697</v>
      </c>
      <c r="AC15" t="s">
        <v>6697</v>
      </c>
      <c r="AD15" t="s">
        <v>6697</v>
      </c>
      <c r="AE15" t="s">
        <v>6697</v>
      </c>
      <c r="AF15" t="s">
        <v>6697</v>
      </c>
      <c r="AG15" t="s">
        <v>6697</v>
      </c>
      <c r="AH15" t="s">
        <v>6697</v>
      </c>
      <c r="AI15" t="s">
        <v>6697</v>
      </c>
      <c r="AJ15" t="s">
        <v>6697</v>
      </c>
      <c r="AK15" t="s">
        <v>6697</v>
      </c>
      <c r="AL15" t="s">
        <v>6697</v>
      </c>
      <c r="AM15" t="s">
        <v>6697</v>
      </c>
      <c r="AN15" t="s">
        <v>6700</v>
      </c>
      <c r="AO15" t="s">
        <v>6697</v>
      </c>
      <c r="AP15" t="s">
        <v>6697</v>
      </c>
      <c r="AQ15" t="s">
        <v>6697</v>
      </c>
      <c r="AR15" t="s">
        <v>6697</v>
      </c>
      <c r="AS15" t="s">
        <v>6697</v>
      </c>
      <c r="AT15">
        <v>0</v>
      </c>
      <c r="AU15" t="s">
        <v>6697</v>
      </c>
      <c r="AV15" t="s">
        <v>6697</v>
      </c>
      <c r="AW15">
        <v>3</v>
      </c>
      <c r="AX15" t="s">
        <v>6697</v>
      </c>
      <c r="AY15" t="s">
        <v>6697</v>
      </c>
      <c r="BA15" t="s">
        <v>6697</v>
      </c>
    </row>
    <row r="16" spans="1:53">
      <c r="A16" t="s">
        <v>93</v>
      </c>
      <c r="B16" t="s">
        <v>824</v>
      </c>
      <c r="C16" t="s">
        <v>1327</v>
      </c>
      <c r="D16" t="s">
        <v>1666</v>
      </c>
      <c r="E16" t="s">
        <v>1974</v>
      </c>
      <c r="F16">
        <v>0</v>
      </c>
      <c r="G16" t="s">
        <v>1977</v>
      </c>
      <c r="H16" t="s">
        <v>1979</v>
      </c>
      <c r="I16" t="s">
        <v>1994</v>
      </c>
      <c r="J16" t="s">
        <v>3542</v>
      </c>
      <c r="K16" t="s">
        <v>3545</v>
      </c>
      <c r="L16" t="s">
        <v>3563</v>
      </c>
      <c r="M16" t="s">
        <v>3569</v>
      </c>
      <c r="N16" t="s">
        <v>174</v>
      </c>
      <c r="O16" t="s">
        <v>3575</v>
      </c>
      <c r="P16" t="s">
        <v>4315</v>
      </c>
      <c r="Q16" t="s">
        <v>4319</v>
      </c>
      <c r="R16" t="s">
        <v>4321</v>
      </c>
      <c r="S16" t="s">
        <v>4328</v>
      </c>
      <c r="T16" t="s">
        <v>5440</v>
      </c>
      <c r="U16" t="s">
        <v>5448</v>
      </c>
      <c r="V16" t="s">
        <v>5570</v>
      </c>
      <c r="W16" t="s">
        <v>5959</v>
      </c>
      <c r="AA16" t="s">
        <v>6697</v>
      </c>
      <c r="AB16" t="s">
        <v>6697</v>
      </c>
      <c r="AC16" t="s">
        <v>6697</v>
      </c>
      <c r="AD16" t="s">
        <v>6697</v>
      </c>
      <c r="AE16" t="s">
        <v>6697</v>
      </c>
      <c r="AF16" t="s">
        <v>6697</v>
      </c>
      <c r="AG16" t="s">
        <v>6697</v>
      </c>
      <c r="AH16" t="s">
        <v>6697</v>
      </c>
      <c r="AI16" t="s">
        <v>6697</v>
      </c>
      <c r="AJ16" t="s">
        <v>6697</v>
      </c>
      <c r="AK16" t="s">
        <v>6697</v>
      </c>
      <c r="AL16" t="s">
        <v>6697</v>
      </c>
      <c r="AM16" t="s">
        <v>6697</v>
      </c>
      <c r="AN16" t="s">
        <v>6700</v>
      </c>
      <c r="AO16" t="s">
        <v>6697</v>
      </c>
      <c r="AP16" t="s">
        <v>6697</v>
      </c>
      <c r="AQ16" t="s">
        <v>6697</v>
      </c>
      <c r="AR16" t="s">
        <v>6697</v>
      </c>
      <c r="AS16" t="s">
        <v>6697</v>
      </c>
      <c r="AT16">
        <v>0</v>
      </c>
      <c r="AU16" t="s">
        <v>6697</v>
      </c>
      <c r="AV16" t="s">
        <v>6697</v>
      </c>
      <c r="AW16">
        <v>2</v>
      </c>
      <c r="AX16" t="s">
        <v>6697</v>
      </c>
      <c r="AY16" t="s">
        <v>6697</v>
      </c>
      <c r="BA16" t="s">
        <v>6697</v>
      </c>
    </row>
    <row r="17" spans="1:53">
      <c r="A17" t="s">
        <v>96</v>
      </c>
      <c r="B17" t="s">
        <v>824</v>
      </c>
      <c r="C17" t="s">
        <v>1327</v>
      </c>
      <c r="D17" t="s">
        <v>1670</v>
      </c>
      <c r="E17" t="s">
        <v>1974</v>
      </c>
      <c r="F17">
        <v>0</v>
      </c>
      <c r="G17" t="s">
        <v>1977</v>
      </c>
      <c r="H17" t="s">
        <v>1979</v>
      </c>
      <c r="I17" t="s">
        <v>1995</v>
      </c>
      <c r="J17" t="s">
        <v>3542</v>
      </c>
      <c r="K17" t="s">
        <v>3545</v>
      </c>
      <c r="L17" t="s">
        <v>3563</v>
      </c>
      <c r="M17" t="s">
        <v>3568</v>
      </c>
      <c r="N17" t="s">
        <v>174</v>
      </c>
      <c r="O17" t="s">
        <v>3575</v>
      </c>
      <c r="P17" t="s">
        <v>4316</v>
      </c>
      <c r="Q17" t="s">
        <v>4319</v>
      </c>
      <c r="R17" t="s">
        <v>4321</v>
      </c>
      <c r="S17" t="s">
        <v>4329</v>
      </c>
      <c r="T17" t="s">
        <v>5440</v>
      </c>
      <c r="U17" t="s">
        <v>5448</v>
      </c>
      <c r="V17" t="s">
        <v>5571</v>
      </c>
      <c r="W17" t="s">
        <v>5960</v>
      </c>
      <c r="AA17" t="s">
        <v>6697</v>
      </c>
      <c r="AB17" t="s">
        <v>6697</v>
      </c>
      <c r="AC17" t="s">
        <v>6697</v>
      </c>
      <c r="AD17" t="s">
        <v>6697</v>
      </c>
      <c r="AE17" t="s">
        <v>6697</v>
      </c>
      <c r="AF17" t="s">
        <v>6697</v>
      </c>
      <c r="AG17" t="s">
        <v>6697</v>
      </c>
      <c r="AH17" t="s">
        <v>6697</v>
      </c>
      <c r="AI17" t="s">
        <v>6697</v>
      </c>
      <c r="AJ17" t="s">
        <v>6697</v>
      </c>
      <c r="AK17" t="s">
        <v>6697</v>
      </c>
      <c r="AL17" t="s">
        <v>6697</v>
      </c>
      <c r="AM17" t="s">
        <v>6697</v>
      </c>
      <c r="AN17" t="s">
        <v>6700</v>
      </c>
      <c r="AO17" t="s">
        <v>6697</v>
      </c>
      <c r="AP17" t="s">
        <v>6697</v>
      </c>
      <c r="AQ17" t="s">
        <v>6697</v>
      </c>
      <c r="AR17" t="s">
        <v>6697</v>
      </c>
      <c r="AS17" t="s">
        <v>6697</v>
      </c>
      <c r="AT17">
        <v>0</v>
      </c>
      <c r="AU17" t="s">
        <v>6697</v>
      </c>
      <c r="AV17" t="s">
        <v>6697</v>
      </c>
      <c r="AW17">
        <v>4</v>
      </c>
      <c r="AX17" t="s">
        <v>6697</v>
      </c>
      <c r="AY17" t="s">
        <v>6697</v>
      </c>
      <c r="BA17" t="s">
        <v>6697</v>
      </c>
    </row>
    <row r="18" spans="1:53">
      <c r="A18" t="s">
        <v>97</v>
      </c>
      <c r="B18" t="s">
        <v>824</v>
      </c>
      <c r="C18" t="s">
        <v>1327</v>
      </c>
      <c r="D18" t="s">
        <v>1667</v>
      </c>
      <c r="E18" t="s">
        <v>1974</v>
      </c>
      <c r="F18">
        <v>0</v>
      </c>
      <c r="G18" t="s">
        <v>1977</v>
      </c>
      <c r="H18" t="s">
        <v>1979</v>
      </c>
      <c r="I18" t="s">
        <v>1996</v>
      </c>
      <c r="J18" t="s">
        <v>3542</v>
      </c>
      <c r="K18" t="s">
        <v>3545</v>
      </c>
      <c r="L18" t="s">
        <v>3563</v>
      </c>
      <c r="M18" t="s">
        <v>3573</v>
      </c>
      <c r="N18" t="s">
        <v>174</v>
      </c>
      <c r="O18" t="s">
        <v>3575</v>
      </c>
      <c r="P18" t="s">
        <v>4315</v>
      </c>
      <c r="Q18" t="s">
        <v>4319</v>
      </c>
      <c r="R18" t="s">
        <v>4322</v>
      </c>
      <c r="S18" t="s">
        <v>4330</v>
      </c>
      <c r="T18" t="s">
        <v>5440</v>
      </c>
      <c r="U18" t="s">
        <v>5448</v>
      </c>
      <c r="V18" t="s">
        <v>5572</v>
      </c>
      <c r="W18" t="s">
        <v>5961</v>
      </c>
      <c r="AA18" t="s">
        <v>6697</v>
      </c>
      <c r="AB18" t="s">
        <v>6697</v>
      </c>
      <c r="AC18" t="s">
        <v>6697</v>
      </c>
      <c r="AD18" t="s">
        <v>6697</v>
      </c>
      <c r="AE18" t="s">
        <v>6697</v>
      </c>
      <c r="AF18" t="s">
        <v>6697</v>
      </c>
      <c r="AG18" t="s">
        <v>6697</v>
      </c>
      <c r="AH18" t="s">
        <v>6697</v>
      </c>
      <c r="AI18" t="s">
        <v>6697</v>
      </c>
      <c r="AJ18" t="s">
        <v>6697</v>
      </c>
      <c r="AK18" t="s">
        <v>6697</v>
      </c>
      <c r="AL18" t="s">
        <v>6697</v>
      </c>
      <c r="AM18" t="s">
        <v>6697</v>
      </c>
      <c r="AN18" t="s">
        <v>6697</v>
      </c>
      <c r="AO18" t="s">
        <v>6697</v>
      </c>
      <c r="AP18" t="s">
        <v>6697</v>
      </c>
      <c r="AQ18" t="s">
        <v>6697</v>
      </c>
      <c r="AR18" t="s">
        <v>6697</v>
      </c>
      <c r="AS18" t="s">
        <v>6697</v>
      </c>
      <c r="AT18">
        <v>0</v>
      </c>
      <c r="AU18" t="s">
        <v>6697</v>
      </c>
      <c r="AV18" t="s">
        <v>6697</v>
      </c>
      <c r="AW18">
        <v>1</v>
      </c>
      <c r="AX18" t="s">
        <v>6697</v>
      </c>
      <c r="AY18" t="s">
        <v>6697</v>
      </c>
      <c r="BA18" t="s">
        <v>6697</v>
      </c>
    </row>
    <row r="19" spans="1:53">
      <c r="A19" t="s">
        <v>98</v>
      </c>
      <c r="B19" t="s">
        <v>388</v>
      </c>
      <c r="C19" t="s">
        <v>1325</v>
      </c>
      <c r="D19" t="s">
        <v>1671</v>
      </c>
      <c r="E19" t="s">
        <v>1973</v>
      </c>
      <c r="F19">
        <v>0</v>
      </c>
      <c r="G19" t="s">
        <v>1977</v>
      </c>
      <c r="H19" t="s">
        <v>1979</v>
      </c>
      <c r="I19" t="s">
        <v>1997</v>
      </c>
      <c r="J19" t="s">
        <v>3542</v>
      </c>
      <c r="K19" t="s">
        <v>3546</v>
      </c>
      <c r="L19" t="s">
        <v>3562</v>
      </c>
      <c r="M19" t="s">
        <v>3574</v>
      </c>
      <c r="N19" t="s">
        <v>193</v>
      </c>
      <c r="O19" t="s">
        <v>3565</v>
      </c>
      <c r="P19" t="s">
        <v>4315</v>
      </c>
      <c r="Q19" t="s">
        <v>4319</v>
      </c>
      <c r="R19" t="s">
        <v>4324</v>
      </c>
      <c r="S19" t="s">
        <v>4331</v>
      </c>
      <c r="T19" t="s">
        <v>5439</v>
      </c>
      <c r="U19" t="s">
        <v>4324</v>
      </c>
      <c r="V19" t="s">
        <v>5573</v>
      </c>
      <c r="W19" t="s">
        <v>5955</v>
      </c>
      <c r="AA19" t="s">
        <v>6697</v>
      </c>
      <c r="AB19" t="s">
        <v>6697</v>
      </c>
      <c r="AC19" t="s">
        <v>6697</v>
      </c>
      <c r="AD19" t="s">
        <v>6697</v>
      </c>
      <c r="AE19" t="s">
        <v>6697</v>
      </c>
      <c r="AF19" t="s">
        <v>6697</v>
      </c>
      <c r="AG19" t="s">
        <v>6697</v>
      </c>
      <c r="AH19" t="s">
        <v>6697</v>
      </c>
      <c r="AI19" t="s">
        <v>6697</v>
      </c>
      <c r="AJ19" t="s">
        <v>6697</v>
      </c>
      <c r="AK19" t="s">
        <v>6697</v>
      </c>
      <c r="AL19" t="s">
        <v>6697</v>
      </c>
      <c r="AM19" t="s">
        <v>6697</v>
      </c>
      <c r="AN19" t="s">
        <v>6699</v>
      </c>
      <c r="AO19" t="s">
        <v>6697</v>
      </c>
      <c r="AP19" t="s">
        <v>6697</v>
      </c>
      <c r="AQ19" t="s">
        <v>6697</v>
      </c>
      <c r="AR19" t="s">
        <v>6697</v>
      </c>
      <c r="AS19" t="s">
        <v>6697</v>
      </c>
      <c r="AT19">
        <v>0</v>
      </c>
      <c r="AU19" t="s">
        <v>6697</v>
      </c>
      <c r="AV19" t="s">
        <v>6697</v>
      </c>
      <c r="AW19">
        <v>0</v>
      </c>
      <c r="AX19" t="s">
        <v>6697</v>
      </c>
      <c r="AY19" t="s">
        <v>6697</v>
      </c>
      <c r="BA19" t="s">
        <v>6697</v>
      </c>
    </row>
    <row r="20" spans="1:53">
      <c r="A20" t="s">
        <v>98</v>
      </c>
      <c r="B20" t="s">
        <v>825</v>
      </c>
      <c r="C20" t="s">
        <v>1325</v>
      </c>
      <c r="D20" t="s">
        <v>1671</v>
      </c>
      <c r="E20" t="s">
        <v>1973</v>
      </c>
      <c r="F20">
        <v>0</v>
      </c>
      <c r="G20" t="s">
        <v>1977</v>
      </c>
      <c r="H20" t="s">
        <v>1979</v>
      </c>
      <c r="I20" t="s">
        <v>1998</v>
      </c>
      <c r="J20" t="s">
        <v>3542</v>
      </c>
      <c r="K20" t="s">
        <v>3546</v>
      </c>
      <c r="L20" t="s">
        <v>3562</v>
      </c>
      <c r="M20" t="s">
        <v>3574</v>
      </c>
      <c r="N20" t="s">
        <v>193</v>
      </c>
      <c r="O20" t="s">
        <v>3565</v>
      </c>
      <c r="P20" t="s">
        <v>4315</v>
      </c>
      <c r="Q20" t="s">
        <v>4319</v>
      </c>
      <c r="R20" t="s">
        <v>4324</v>
      </c>
      <c r="S20" t="s">
        <v>4332</v>
      </c>
      <c r="T20" t="s">
        <v>5439</v>
      </c>
      <c r="U20" t="s">
        <v>4324</v>
      </c>
      <c r="V20" t="s">
        <v>5574</v>
      </c>
      <c r="W20" t="s">
        <v>5573</v>
      </c>
      <c r="AA20" t="s">
        <v>6697</v>
      </c>
      <c r="AB20" t="s">
        <v>6697</v>
      </c>
      <c r="AC20" t="s">
        <v>6697</v>
      </c>
      <c r="AD20" t="s">
        <v>6697</v>
      </c>
      <c r="AE20" t="s">
        <v>6697</v>
      </c>
      <c r="AF20" t="s">
        <v>6697</v>
      </c>
      <c r="AG20" t="s">
        <v>6697</v>
      </c>
      <c r="AH20" t="s">
        <v>6697</v>
      </c>
      <c r="AI20" t="s">
        <v>6697</v>
      </c>
      <c r="AJ20" t="s">
        <v>6697</v>
      </c>
      <c r="AK20" t="s">
        <v>6697</v>
      </c>
      <c r="AL20" t="s">
        <v>6697</v>
      </c>
      <c r="AM20" t="s">
        <v>6697</v>
      </c>
      <c r="AN20" t="s">
        <v>6699</v>
      </c>
      <c r="AO20" t="s">
        <v>6697</v>
      </c>
      <c r="AP20" t="s">
        <v>6697</v>
      </c>
      <c r="AQ20" t="s">
        <v>6697</v>
      </c>
      <c r="AR20" t="s">
        <v>6697</v>
      </c>
      <c r="AS20" t="s">
        <v>6697</v>
      </c>
      <c r="AT20">
        <v>0</v>
      </c>
      <c r="AU20" t="s">
        <v>6697</v>
      </c>
      <c r="AV20" t="s">
        <v>6697</v>
      </c>
      <c r="AW20">
        <v>0</v>
      </c>
      <c r="AX20" t="s">
        <v>6697</v>
      </c>
      <c r="AY20" t="s">
        <v>6697</v>
      </c>
      <c r="BA20" t="s">
        <v>6697</v>
      </c>
    </row>
    <row r="21" spans="1:53">
      <c r="A21" t="s">
        <v>98</v>
      </c>
      <c r="B21" t="s">
        <v>826</v>
      </c>
      <c r="C21" t="s">
        <v>1325</v>
      </c>
      <c r="D21" t="s">
        <v>1671</v>
      </c>
      <c r="E21" t="s">
        <v>1973</v>
      </c>
      <c r="F21">
        <v>0</v>
      </c>
      <c r="G21" t="s">
        <v>1977</v>
      </c>
      <c r="H21" t="s">
        <v>1979</v>
      </c>
      <c r="I21" t="s">
        <v>1999</v>
      </c>
      <c r="J21" t="s">
        <v>3542</v>
      </c>
      <c r="K21" t="s">
        <v>3546</v>
      </c>
      <c r="L21" t="s">
        <v>3562</v>
      </c>
      <c r="M21" t="s">
        <v>3574</v>
      </c>
      <c r="N21" t="s">
        <v>193</v>
      </c>
      <c r="O21" t="s">
        <v>3565</v>
      </c>
      <c r="P21" t="s">
        <v>4315</v>
      </c>
      <c r="Q21" t="s">
        <v>4319</v>
      </c>
      <c r="R21" t="s">
        <v>4324</v>
      </c>
      <c r="S21" t="s">
        <v>4333</v>
      </c>
      <c r="T21" t="s">
        <v>5439</v>
      </c>
      <c r="U21" t="s">
        <v>4324</v>
      </c>
      <c r="V21" t="s">
        <v>5575</v>
      </c>
      <c r="W21" t="s">
        <v>5962</v>
      </c>
      <c r="AA21" t="s">
        <v>6697</v>
      </c>
      <c r="AB21" t="s">
        <v>6697</v>
      </c>
      <c r="AC21" t="s">
        <v>6697</v>
      </c>
      <c r="AD21" t="s">
        <v>6697</v>
      </c>
      <c r="AE21" t="s">
        <v>6697</v>
      </c>
      <c r="AF21" t="s">
        <v>6697</v>
      </c>
      <c r="AG21" t="s">
        <v>6697</v>
      </c>
      <c r="AH21" t="s">
        <v>6697</v>
      </c>
      <c r="AI21" t="s">
        <v>6697</v>
      </c>
      <c r="AJ21" t="s">
        <v>6697</v>
      </c>
      <c r="AK21" t="s">
        <v>6697</v>
      </c>
      <c r="AL21" t="s">
        <v>6697</v>
      </c>
      <c r="AM21" t="s">
        <v>6697</v>
      </c>
      <c r="AN21" t="s">
        <v>6699</v>
      </c>
      <c r="AO21" t="s">
        <v>6697</v>
      </c>
      <c r="AP21" t="s">
        <v>6697</v>
      </c>
      <c r="AQ21" t="s">
        <v>6697</v>
      </c>
      <c r="AR21" t="s">
        <v>6697</v>
      </c>
      <c r="AS21" t="s">
        <v>6697</v>
      </c>
      <c r="AT21">
        <v>0</v>
      </c>
      <c r="AU21" t="s">
        <v>6697</v>
      </c>
      <c r="AV21" t="s">
        <v>6697</v>
      </c>
      <c r="AW21">
        <v>0</v>
      </c>
      <c r="AX21" t="s">
        <v>6697</v>
      </c>
      <c r="AY21" t="s">
        <v>6697</v>
      </c>
      <c r="BA21" t="s">
        <v>6697</v>
      </c>
    </row>
    <row r="22" spans="1:53">
      <c r="A22" t="s">
        <v>99</v>
      </c>
      <c r="B22" t="s">
        <v>827</v>
      </c>
      <c r="C22" t="s">
        <v>1327</v>
      </c>
      <c r="D22" t="s">
        <v>1662</v>
      </c>
      <c r="E22" t="s">
        <v>1974</v>
      </c>
      <c r="F22">
        <v>10</v>
      </c>
      <c r="G22" t="s">
        <v>1977</v>
      </c>
      <c r="H22" t="s">
        <v>1979</v>
      </c>
      <c r="I22" t="s">
        <v>2000</v>
      </c>
      <c r="J22" t="s">
        <v>3542</v>
      </c>
      <c r="K22" t="s">
        <v>3545</v>
      </c>
      <c r="L22" t="s">
        <v>3563</v>
      </c>
      <c r="M22" t="s">
        <v>3575</v>
      </c>
      <c r="N22" t="s">
        <v>174</v>
      </c>
      <c r="O22" t="s">
        <v>3911</v>
      </c>
      <c r="P22" t="s">
        <v>4315</v>
      </c>
      <c r="Q22" t="s">
        <v>4319</v>
      </c>
      <c r="R22" t="s">
        <v>4321</v>
      </c>
      <c r="S22" t="s">
        <v>4334</v>
      </c>
      <c r="T22" t="s">
        <v>5440</v>
      </c>
      <c r="U22" t="s">
        <v>5440</v>
      </c>
      <c r="V22" t="s">
        <v>5570</v>
      </c>
      <c r="W22" t="s">
        <v>5955</v>
      </c>
      <c r="AA22" t="s">
        <v>6697</v>
      </c>
      <c r="AB22" t="s">
        <v>6698</v>
      </c>
      <c r="AC22" t="s">
        <v>6697</v>
      </c>
      <c r="AD22" t="s">
        <v>6697</v>
      </c>
      <c r="AE22" t="s">
        <v>6697</v>
      </c>
      <c r="AF22" t="s">
        <v>6697</v>
      </c>
      <c r="AG22" t="s">
        <v>6697</v>
      </c>
      <c r="AH22" t="s">
        <v>6697</v>
      </c>
      <c r="AI22" t="s">
        <v>6697</v>
      </c>
      <c r="AJ22" t="s">
        <v>6697</v>
      </c>
      <c r="AK22" t="s">
        <v>6697</v>
      </c>
      <c r="AL22" t="s">
        <v>6697</v>
      </c>
      <c r="AM22" t="s">
        <v>6697</v>
      </c>
      <c r="AN22" t="s">
        <v>6700</v>
      </c>
      <c r="AO22" t="s">
        <v>6697</v>
      </c>
      <c r="AP22" t="s">
        <v>6697</v>
      </c>
      <c r="AQ22" t="s">
        <v>6697</v>
      </c>
      <c r="AR22" t="s">
        <v>6697</v>
      </c>
      <c r="AS22" t="s">
        <v>6697</v>
      </c>
      <c r="AT22">
        <v>0</v>
      </c>
      <c r="AU22" t="s">
        <v>6697</v>
      </c>
      <c r="AV22" t="s">
        <v>6697</v>
      </c>
      <c r="AW22">
        <v>2</v>
      </c>
      <c r="AX22" t="s">
        <v>6697</v>
      </c>
      <c r="AY22" t="s">
        <v>6697</v>
      </c>
      <c r="BA22" t="s">
        <v>6697</v>
      </c>
    </row>
    <row r="23" spans="1:53">
      <c r="A23" t="s">
        <v>99</v>
      </c>
      <c r="B23" t="s">
        <v>828</v>
      </c>
      <c r="C23" t="s">
        <v>1328</v>
      </c>
      <c r="D23" t="s">
        <v>1672</v>
      </c>
      <c r="E23" t="s">
        <v>1974</v>
      </c>
      <c r="F23">
        <v>15</v>
      </c>
      <c r="G23" t="s">
        <v>1977</v>
      </c>
      <c r="H23" t="s">
        <v>1979</v>
      </c>
      <c r="I23" t="s">
        <v>2001</v>
      </c>
      <c r="J23" t="s">
        <v>3542</v>
      </c>
      <c r="K23" t="s">
        <v>3545</v>
      </c>
      <c r="L23" t="s">
        <v>3563</v>
      </c>
      <c r="M23" t="s">
        <v>3575</v>
      </c>
      <c r="N23" t="s">
        <v>174</v>
      </c>
      <c r="O23" t="s">
        <v>4081</v>
      </c>
      <c r="P23" t="s">
        <v>4315</v>
      </c>
      <c r="Q23" t="s">
        <v>4319</v>
      </c>
      <c r="R23" t="s">
        <v>4321</v>
      </c>
      <c r="S23" t="s">
        <v>4335</v>
      </c>
      <c r="T23" t="s">
        <v>5441</v>
      </c>
      <c r="U23" t="s">
        <v>5450</v>
      </c>
      <c r="V23" t="s">
        <v>5570</v>
      </c>
      <c r="W23" t="s">
        <v>5963</v>
      </c>
      <c r="AA23" t="s">
        <v>6697</v>
      </c>
      <c r="AB23" t="s">
        <v>6698</v>
      </c>
      <c r="AC23" t="s">
        <v>6697</v>
      </c>
      <c r="AD23" t="s">
        <v>6697</v>
      </c>
      <c r="AE23" t="s">
        <v>6697</v>
      </c>
      <c r="AF23" t="s">
        <v>6697</v>
      </c>
      <c r="AG23" t="s">
        <v>6697</v>
      </c>
      <c r="AH23" t="s">
        <v>6697</v>
      </c>
      <c r="AI23" t="s">
        <v>6697</v>
      </c>
      <c r="AJ23" t="s">
        <v>6697</v>
      </c>
      <c r="AK23" t="s">
        <v>6699</v>
      </c>
      <c r="AL23" t="s">
        <v>6697</v>
      </c>
      <c r="AM23" t="s">
        <v>6697</v>
      </c>
      <c r="AN23" t="s">
        <v>6700</v>
      </c>
      <c r="AO23" t="s">
        <v>6697</v>
      </c>
      <c r="AP23" t="s">
        <v>6697</v>
      </c>
      <c r="AQ23" t="s">
        <v>6697</v>
      </c>
      <c r="AR23" t="s">
        <v>6697</v>
      </c>
      <c r="AS23" t="s">
        <v>6697</v>
      </c>
      <c r="AT23">
        <v>2</v>
      </c>
      <c r="AU23" t="s">
        <v>6697</v>
      </c>
      <c r="AV23" t="s">
        <v>6697</v>
      </c>
      <c r="AW23">
        <v>3</v>
      </c>
      <c r="AX23" t="s">
        <v>6697</v>
      </c>
      <c r="AY23" t="s">
        <v>6697</v>
      </c>
      <c r="AZ23" t="s">
        <v>6704</v>
      </c>
      <c r="BA23" t="s">
        <v>6698</v>
      </c>
    </row>
    <row r="24" spans="1:53">
      <c r="A24" t="s">
        <v>99</v>
      </c>
      <c r="B24" t="s">
        <v>829</v>
      </c>
      <c r="C24" t="s">
        <v>1329</v>
      </c>
      <c r="D24" t="s">
        <v>1667</v>
      </c>
      <c r="E24" t="s">
        <v>1974</v>
      </c>
      <c r="F24">
        <v>10</v>
      </c>
      <c r="G24" t="s">
        <v>1977</v>
      </c>
      <c r="H24" t="s">
        <v>1979</v>
      </c>
      <c r="I24" t="s">
        <v>2002</v>
      </c>
      <c r="J24" t="s">
        <v>3542</v>
      </c>
      <c r="K24" t="s">
        <v>3545</v>
      </c>
      <c r="L24" t="s">
        <v>3563</v>
      </c>
      <c r="M24" t="s">
        <v>3575</v>
      </c>
      <c r="N24" t="s">
        <v>174</v>
      </c>
      <c r="O24" t="s">
        <v>4082</v>
      </c>
      <c r="P24" t="s">
        <v>4315</v>
      </c>
      <c r="Q24" t="s">
        <v>4319</v>
      </c>
      <c r="R24" t="s">
        <v>4321</v>
      </c>
      <c r="S24" t="s">
        <v>4336</v>
      </c>
      <c r="T24" t="s">
        <v>5440</v>
      </c>
      <c r="U24" t="s">
        <v>5448</v>
      </c>
      <c r="V24" t="s">
        <v>5576</v>
      </c>
      <c r="W24" t="s">
        <v>5964</v>
      </c>
      <c r="AA24" t="s">
        <v>6697</v>
      </c>
      <c r="AB24" t="s">
        <v>6698</v>
      </c>
      <c r="AC24" t="s">
        <v>6697</v>
      </c>
      <c r="AD24" t="s">
        <v>6697</v>
      </c>
      <c r="AE24" t="s">
        <v>6697</v>
      </c>
      <c r="AF24" t="s">
        <v>6697</v>
      </c>
      <c r="AG24" t="s">
        <v>6697</v>
      </c>
      <c r="AH24" t="s">
        <v>6697</v>
      </c>
      <c r="AI24" t="s">
        <v>6697</v>
      </c>
      <c r="AJ24" t="s">
        <v>6697</v>
      </c>
      <c r="AK24" t="s">
        <v>6697</v>
      </c>
      <c r="AL24" t="s">
        <v>6697</v>
      </c>
      <c r="AM24" t="s">
        <v>6697</v>
      </c>
      <c r="AN24" t="s">
        <v>6700</v>
      </c>
      <c r="AO24" t="s">
        <v>6697</v>
      </c>
      <c r="AP24" t="s">
        <v>6697</v>
      </c>
      <c r="AQ24" t="s">
        <v>6697</v>
      </c>
      <c r="AR24" t="s">
        <v>6697</v>
      </c>
      <c r="AS24" t="s">
        <v>6697</v>
      </c>
      <c r="AT24">
        <v>2</v>
      </c>
      <c r="AU24" t="s">
        <v>6697</v>
      </c>
      <c r="AV24" t="s">
        <v>6697</v>
      </c>
      <c r="AW24">
        <v>1</v>
      </c>
      <c r="AX24" t="s">
        <v>6697</v>
      </c>
      <c r="AY24" t="s">
        <v>6697</v>
      </c>
      <c r="BA24" t="s">
        <v>6697</v>
      </c>
    </row>
    <row r="25" spans="1:53">
      <c r="A25" t="s">
        <v>98</v>
      </c>
      <c r="B25" t="s">
        <v>830</v>
      </c>
      <c r="C25" t="s">
        <v>1325</v>
      </c>
      <c r="D25" t="s">
        <v>1673</v>
      </c>
      <c r="E25" t="s">
        <v>1973</v>
      </c>
      <c r="F25">
        <v>0</v>
      </c>
      <c r="G25" t="s">
        <v>1977</v>
      </c>
      <c r="H25" t="s">
        <v>1979</v>
      </c>
      <c r="I25" t="s">
        <v>2003</v>
      </c>
      <c r="J25" t="s">
        <v>3542</v>
      </c>
      <c r="K25" t="s">
        <v>3544</v>
      </c>
      <c r="L25" t="s">
        <v>3562</v>
      </c>
      <c r="M25" t="s">
        <v>3574</v>
      </c>
      <c r="N25" t="s">
        <v>193</v>
      </c>
      <c r="O25" t="s">
        <v>4083</v>
      </c>
      <c r="P25" t="s">
        <v>4315</v>
      </c>
      <c r="Q25" t="s">
        <v>4319</v>
      </c>
      <c r="R25" t="s">
        <v>4323</v>
      </c>
      <c r="S25" t="s">
        <v>4337</v>
      </c>
      <c r="T25" t="s">
        <v>5439</v>
      </c>
      <c r="U25" t="s">
        <v>4324</v>
      </c>
      <c r="V25" t="s">
        <v>5577</v>
      </c>
      <c r="W25" t="s">
        <v>5965</v>
      </c>
      <c r="AA25" t="s">
        <v>6697</v>
      </c>
      <c r="AB25" t="s">
        <v>6697</v>
      </c>
      <c r="AC25" t="s">
        <v>6697</v>
      </c>
      <c r="AD25" t="s">
        <v>6697</v>
      </c>
      <c r="AE25" t="s">
        <v>6697</v>
      </c>
      <c r="AF25" t="s">
        <v>6697</v>
      </c>
      <c r="AG25" t="s">
        <v>6697</v>
      </c>
      <c r="AH25" t="s">
        <v>6697</v>
      </c>
      <c r="AI25" t="s">
        <v>6697</v>
      </c>
      <c r="AJ25" t="s">
        <v>6697</v>
      </c>
      <c r="AK25" t="s">
        <v>6697</v>
      </c>
      <c r="AL25" t="s">
        <v>6697</v>
      </c>
      <c r="AM25" t="s">
        <v>6697</v>
      </c>
      <c r="AN25" t="s">
        <v>6699</v>
      </c>
      <c r="AO25" t="s">
        <v>6697</v>
      </c>
      <c r="AP25" t="s">
        <v>6697</v>
      </c>
      <c r="AQ25" t="s">
        <v>6697</v>
      </c>
      <c r="AR25" t="s">
        <v>6697</v>
      </c>
      <c r="AS25" t="s">
        <v>6697</v>
      </c>
      <c r="AT25">
        <v>0</v>
      </c>
      <c r="AU25" t="s">
        <v>6697</v>
      </c>
      <c r="AV25" t="s">
        <v>6697</v>
      </c>
      <c r="AW25">
        <v>0</v>
      </c>
      <c r="AX25" t="s">
        <v>6697</v>
      </c>
      <c r="AY25" t="s">
        <v>6697</v>
      </c>
      <c r="BA25" t="s">
        <v>6697</v>
      </c>
    </row>
    <row r="26" spans="1:53">
      <c r="A26" t="s">
        <v>99</v>
      </c>
      <c r="B26" t="s">
        <v>831</v>
      </c>
      <c r="C26" t="s">
        <v>1327</v>
      </c>
      <c r="D26" t="s">
        <v>1662</v>
      </c>
      <c r="E26" t="s">
        <v>1974</v>
      </c>
      <c r="F26">
        <v>10</v>
      </c>
      <c r="G26" t="s">
        <v>1977</v>
      </c>
      <c r="H26" t="s">
        <v>1979</v>
      </c>
      <c r="I26" t="s">
        <v>2004</v>
      </c>
      <c r="J26" t="s">
        <v>3542</v>
      </c>
      <c r="K26" t="s">
        <v>3545</v>
      </c>
      <c r="L26" t="s">
        <v>3563</v>
      </c>
      <c r="M26" t="s">
        <v>3575</v>
      </c>
      <c r="N26" t="s">
        <v>174</v>
      </c>
      <c r="O26" t="s">
        <v>3582</v>
      </c>
      <c r="P26" t="s">
        <v>4315</v>
      </c>
      <c r="Q26" t="s">
        <v>4319</v>
      </c>
      <c r="R26" t="s">
        <v>4321</v>
      </c>
      <c r="S26" t="s">
        <v>4338</v>
      </c>
      <c r="T26" t="s">
        <v>5437</v>
      </c>
      <c r="U26" t="s">
        <v>5448</v>
      </c>
      <c r="V26" t="s">
        <v>5576</v>
      </c>
      <c r="W26" t="s">
        <v>5955</v>
      </c>
      <c r="AA26" t="s">
        <v>6697</v>
      </c>
      <c r="AB26" t="s">
        <v>6698</v>
      </c>
      <c r="AC26" t="s">
        <v>6697</v>
      </c>
      <c r="AD26" t="s">
        <v>6697</v>
      </c>
      <c r="AE26" t="s">
        <v>6697</v>
      </c>
      <c r="AF26" t="s">
        <v>6697</v>
      </c>
      <c r="AG26" t="s">
        <v>6697</v>
      </c>
      <c r="AH26" t="s">
        <v>6697</v>
      </c>
      <c r="AI26" t="s">
        <v>6697</v>
      </c>
      <c r="AJ26" t="s">
        <v>6697</v>
      </c>
      <c r="AK26" t="s">
        <v>6697</v>
      </c>
      <c r="AL26" t="s">
        <v>6697</v>
      </c>
      <c r="AM26" t="s">
        <v>6697</v>
      </c>
      <c r="AN26" t="s">
        <v>6700</v>
      </c>
      <c r="AO26" t="s">
        <v>6697</v>
      </c>
      <c r="AP26" t="s">
        <v>6697</v>
      </c>
      <c r="AQ26" t="s">
        <v>6697</v>
      </c>
      <c r="AR26" t="s">
        <v>6697</v>
      </c>
      <c r="AS26" t="s">
        <v>6697</v>
      </c>
      <c r="AT26">
        <v>0</v>
      </c>
      <c r="AU26" t="s">
        <v>6697</v>
      </c>
      <c r="AV26" t="s">
        <v>6697</v>
      </c>
      <c r="AW26">
        <v>2</v>
      </c>
      <c r="AX26" t="s">
        <v>6697</v>
      </c>
      <c r="AY26" t="s">
        <v>6697</v>
      </c>
      <c r="BA26" t="s">
        <v>6697</v>
      </c>
    </row>
    <row r="27" spans="1:53">
      <c r="A27" t="s">
        <v>100</v>
      </c>
      <c r="B27" t="s">
        <v>233</v>
      </c>
      <c r="C27" t="s">
        <v>1327</v>
      </c>
      <c r="D27" t="s">
        <v>1674</v>
      </c>
      <c r="E27" t="s">
        <v>1974</v>
      </c>
      <c r="F27">
        <v>0</v>
      </c>
      <c r="G27" t="s">
        <v>1977</v>
      </c>
      <c r="H27" t="s">
        <v>1979</v>
      </c>
      <c r="I27" t="s">
        <v>2005</v>
      </c>
      <c r="J27" t="s">
        <v>3542</v>
      </c>
      <c r="K27" t="s">
        <v>3545</v>
      </c>
      <c r="L27" t="s">
        <v>3563</v>
      </c>
      <c r="M27" t="s">
        <v>3575</v>
      </c>
      <c r="N27" t="s">
        <v>174</v>
      </c>
      <c r="O27" t="s">
        <v>3572</v>
      </c>
      <c r="P27" t="s">
        <v>4315</v>
      </c>
      <c r="Q27" t="s">
        <v>4319</v>
      </c>
      <c r="R27" t="s">
        <v>4322</v>
      </c>
      <c r="S27" t="s">
        <v>4339</v>
      </c>
      <c r="T27" t="s">
        <v>5440</v>
      </c>
      <c r="U27" t="s">
        <v>5448</v>
      </c>
      <c r="V27" t="s">
        <v>5570</v>
      </c>
      <c r="W27" t="s">
        <v>5966</v>
      </c>
      <c r="AA27" t="s">
        <v>6697</v>
      </c>
      <c r="AB27" t="s">
        <v>6697</v>
      </c>
      <c r="AC27" t="s">
        <v>6697</v>
      </c>
      <c r="AD27" t="s">
        <v>6697</v>
      </c>
      <c r="AE27" t="s">
        <v>6697</v>
      </c>
      <c r="AF27" t="s">
        <v>6697</v>
      </c>
      <c r="AG27" t="s">
        <v>6697</v>
      </c>
      <c r="AH27" t="s">
        <v>6697</v>
      </c>
      <c r="AI27" t="s">
        <v>6697</v>
      </c>
      <c r="AJ27" t="s">
        <v>6697</v>
      </c>
      <c r="AK27" t="s">
        <v>6697</v>
      </c>
      <c r="AL27" t="s">
        <v>6697</v>
      </c>
      <c r="AM27" t="s">
        <v>6697</v>
      </c>
      <c r="AN27" t="s">
        <v>6697</v>
      </c>
      <c r="AO27" t="s">
        <v>6697</v>
      </c>
      <c r="AP27" t="s">
        <v>6697</v>
      </c>
      <c r="AQ27" t="s">
        <v>6697</v>
      </c>
      <c r="AR27" t="s">
        <v>6697</v>
      </c>
      <c r="AS27" t="s">
        <v>6697</v>
      </c>
      <c r="AT27">
        <v>0</v>
      </c>
      <c r="AU27" t="s">
        <v>6697</v>
      </c>
      <c r="AV27" t="s">
        <v>6697</v>
      </c>
      <c r="AW27">
        <v>2</v>
      </c>
      <c r="AX27" t="s">
        <v>6697</v>
      </c>
      <c r="AY27" t="s">
        <v>6697</v>
      </c>
      <c r="BA27" t="s">
        <v>6697</v>
      </c>
    </row>
    <row r="28" spans="1:53">
      <c r="A28" t="s">
        <v>99</v>
      </c>
      <c r="B28" t="s">
        <v>669</v>
      </c>
      <c r="C28" t="s">
        <v>1327</v>
      </c>
      <c r="D28" t="s">
        <v>1675</v>
      </c>
      <c r="E28" t="s">
        <v>1974</v>
      </c>
      <c r="F28">
        <v>10</v>
      </c>
      <c r="G28" t="s">
        <v>1977</v>
      </c>
      <c r="H28" t="s">
        <v>1979</v>
      </c>
      <c r="I28" t="s">
        <v>2006</v>
      </c>
      <c r="J28" t="s">
        <v>3542</v>
      </c>
      <c r="K28" t="s">
        <v>3545</v>
      </c>
      <c r="L28" t="s">
        <v>3563</v>
      </c>
      <c r="M28" t="s">
        <v>3575</v>
      </c>
      <c r="N28" t="s">
        <v>174</v>
      </c>
      <c r="O28" t="s">
        <v>4084</v>
      </c>
      <c r="P28" t="s">
        <v>4315</v>
      </c>
      <c r="Q28" t="s">
        <v>4319</v>
      </c>
      <c r="R28" t="s">
        <v>4321</v>
      </c>
      <c r="S28" t="s">
        <v>4340</v>
      </c>
      <c r="T28" t="s">
        <v>5437</v>
      </c>
      <c r="U28" t="s">
        <v>5440</v>
      </c>
      <c r="V28" t="s">
        <v>5570</v>
      </c>
      <c r="W28" t="s">
        <v>5967</v>
      </c>
      <c r="AA28" t="s">
        <v>6697</v>
      </c>
      <c r="AB28" t="s">
        <v>6698</v>
      </c>
      <c r="AC28" t="s">
        <v>6697</v>
      </c>
      <c r="AD28" t="s">
        <v>6697</v>
      </c>
      <c r="AE28" t="s">
        <v>6697</v>
      </c>
      <c r="AF28" t="s">
        <v>6697</v>
      </c>
      <c r="AG28" t="s">
        <v>6697</v>
      </c>
      <c r="AH28" t="s">
        <v>6697</v>
      </c>
      <c r="AI28" t="s">
        <v>6697</v>
      </c>
      <c r="AJ28" t="s">
        <v>6697</v>
      </c>
      <c r="AK28" t="s">
        <v>6697</v>
      </c>
      <c r="AL28" t="s">
        <v>6697</v>
      </c>
      <c r="AM28" t="s">
        <v>6697</v>
      </c>
      <c r="AN28" t="s">
        <v>6700</v>
      </c>
      <c r="AO28" t="s">
        <v>6697</v>
      </c>
      <c r="AP28" t="s">
        <v>6697</v>
      </c>
      <c r="AQ28" t="s">
        <v>6697</v>
      </c>
      <c r="AR28" t="s">
        <v>6697</v>
      </c>
      <c r="AS28" t="s">
        <v>6697</v>
      </c>
      <c r="AT28">
        <v>0</v>
      </c>
      <c r="AU28" t="s">
        <v>6697</v>
      </c>
      <c r="AV28" t="s">
        <v>6697</v>
      </c>
      <c r="AW28">
        <v>2</v>
      </c>
      <c r="AX28" t="s">
        <v>6697</v>
      </c>
      <c r="AY28" t="s">
        <v>6697</v>
      </c>
      <c r="BA28" t="s">
        <v>6697</v>
      </c>
    </row>
    <row r="29" spans="1:53">
      <c r="A29" t="s">
        <v>101</v>
      </c>
      <c r="B29" t="s">
        <v>832</v>
      </c>
      <c r="C29" t="s">
        <v>1327</v>
      </c>
      <c r="D29" t="s">
        <v>1660</v>
      </c>
      <c r="E29" t="s">
        <v>1974</v>
      </c>
      <c r="F29">
        <v>0</v>
      </c>
      <c r="G29" t="s">
        <v>1977</v>
      </c>
      <c r="H29" t="s">
        <v>1979</v>
      </c>
      <c r="I29" t="s">
        <v>2007</v>
      </c>
      <c r="J29" t="s">
        <v>3542</v>
      </c>
      <c r="K29" t="s">
        <v>3545</v>
      </c>
      <c r="L29" t="s">
        <v>3563</v>
      </c>
      <c r="M29" t="s">
        <v>3575</v>
      </c>
      <c r="N29" t="s">
        <v>174</v>
      </c>
      <c r="O29" t="s">
        <v>4085</v>
      </c>
      <c r="P29" t="s">
        <v>4315</v>
      </c>
      <c r="Q29" t="s">
        <v>4319</v>
      </c>
      <c r="R29" t="s">
        <v>4323</v>
      </c>
      <c r="S29" t="s">
        <v>4341</v>
      </c>
      <c r="T29" t="s">
        <v>5439</v>
      </c>
      <c r="U29" t="s">
        <v>4324</v>
      </c>
      <c r="V29" t="s">
        <v>5570</v>
      </c>
      <c r="W29" t="s">
        <v>5955</v>
      </c>
      <c r="AA29" t="s">
        <v>6697</v>
      </c>
      <c r="AB29" t="s">
        <v>6697</v>
      </c>
      <c r="AC29" t="s">
        <v>6697</v>
      </c>
      <c r="AD29" t="s">
        <v>6697</v>
      </c>
      <c r="AE29" t="s">
        <v>6697</v>
      </c>
      <c r="AF29" t="s">
        <v>6697</v>
      </c>
      <c r="AG29" t="s">
        <v>6697</v>
      </c>
      <c r="AH29" t="s">
        <v>6697</v>
      </c>
      <c r="AI29" t="s">
        <v>6697</v>
      </c>
      <c r="AJ29" t="s">
        <v>6697</v>
      </c>
      <c r="AK29" t="s">
        <v>6697</v>
      </c>
      <c r="AL29" t="s">
        <v>6697</v>
      </c>
      <c r="AM29" t="s">
        <v>6697</v>
      </c>
      <c r="AN29" t="s">
        <v>6699</v>
      </c>
      <c r="AO29" t="s">
        <v>6697</v>
      </c>
      <c r="AP29" t="s">
        <v>6697</v>
      </c>
      <c r="AQ29" t="s">
        <v>6697</v>
      </c>
      <c r="AR29" t="s">
        <v>6697</v>
      </c>
      <c r="AS29" t="s">
        <v>6697</v>
      </c>
      <c r="AT29">
        <v>0</v>
      </c>
      <c r="AU29" t="s">
        <v>6697</v>
      </c>
      <c r="AV29" t="s">
        <v>6697</v>
      </c>
      <c r="AW29">
        <v>1</v>
      </c>
      <c r="AX29" t="s">
        <v>6697</v>
      </c>
      <c r="AY29" t="s">
        <v>6697</v>
      </c>
      <c r="BA29" t="s">
        <v>6697</v>
      </c>
    </row>
    <row r="30" spans="1:53">
      <c r="A30" t="s">
        <v>102</v>
      </c>
      <c r="B30" t="s">
        <v>831</v>
      </c>
      <c r="C30" t="s">
        <v>1327</v>
      </c>
      <c r="D30" t="s">
        <v>1662</v>
      </c>
      <c r="E30" t="s">
        <v>1974</v>
      </c>
      <c r="F30">
        <v>0</v>
      </c>
      <c r="G30" t="s">
        <v>1977</v>
      </c>
      <c r="H30" t="s">
        <v>1979</v>
      </c>
      <c r="I30" t="s">
        <v>2008</v>
      </c>
      <c r="J30" t="s">
        <v>3542</v>
      </c>
      <c r="K30" t="s">
        <v>3545</v>
      </c>
      <c r="L30" t="s">
        <v>3563</v>
      </c>
      <c r="M30" t="s">
        <v>3576</v>
      </c>
      <c r="N30" t="s">
        <v>174</v>
      </c>
      <c r="O30" t="s">
        <v>3582</v>
      </c>
      <c r="P30" t="s">
        <v>4315</v>
      </c>
      <c r="Q30" t="s">
        <v>4319</v>
      </c>
      <c r="R30" t="s">
        <v>4321</v>
      </c>
      <c r="S30" t="s">
        <v>4342</v>
      </c>
      <c r="T30" t="s">
        <v>5439</v>
      </c>
      <c r="U30" t="s">
        <v>4324</v>
      </c>
      <c r="V30" t="s">
        <v>5578</v>
      </c>
      <c r="W30" t="s">
        <v>5968</v>
      </c>
      <c r="AA30" t="s">
        <v>6697</v>
      </c>
      <c r="AB30" t="s">
        <v>6697</v>
      </c>
      <c r="AC30" t="s">
        <v>6697</v>
      </c>
      <c r="AD30" t="s">
        <v>6697</v>
      </c>
      <c r="AE30" t="s">
        <v>6697</v>
      </c>
      <c r="AF30" t="s">
        <v>6697</v>
      </c>
      <c r="AG30" t="s">
        <v>6697</v>
      </c>
      <c r="AH30" t="s">
        <v>6697</v>
      </c>
      <c r="AI30" t="s">
        <v>6697</v>
      </c>
      <c r="AJ30" t="s">
        <v>6697</v>
      </c>
      <c r="AK30" t="s">
        <v>6697</v>
      </c>
      <c r="AL30" t="s">
        <v>6697</v>
      </c>
      <c r="AM30" t="s">
        <v>6697</v>
      </c>
      <c r="AN30" t="s">
        <v>6700</v>
      </c>
      <c r="AO30" t="s">
        <v>6697</v>
      </c>
      <c r="AP30" t="s">
        <v>6697</v>
      </c>
      <c r="AQ30" t="s">
        <v>6697</v>
      </c>
      <c r="AR30" t="s">
        <v>6697</v>
      </c>
      <c r="AS30" t="s">
        <v>6697</v>
      </c>
      <c r="AT30">
        <v>0</v>
      </c>
      <c r="AU30" t="s">
        <v>6697</v>
      </c>
      <c r="AV30" t="s">
        <v>6697</v>
      </c>
      <c r="AW30">
        <v>2</v>
      </c>
      <c r="AX30" t="s">
        <v>6697</v>
      </c>
      <c r="AY30" t="s">
        <v>6697</v>
      </c>
      <c r="BA30" t="s">
        <v>6697</v>
      </c>
    </row>
    <row r="31" spans="1:53">
      <c r="A31" t="s">
        <v>103</v>
      </c>
      <c r="B31" t="s">
        <v>833</v>
      </c>
      <c r="C31" t="s">
        <v>1330</v>
      </c>
      <c r="D31" t="s">
        <v>1676</v>
      </c>
      <c r="E31" t="s">
        <v>1974</v>
      </c>
      <c r="F31">
        <v>0</v>
      </c>
      <c r="G31" t="s">
        <v>1977</v>
      </c>
      <c r="H31" t="s">
        <v>1979</v>
      </c>
      <c r="I31" t="s">
        <v>2009</v>
      </c>
      <c r="J31" t="s">
        <v>3542</v>
      </c>
      <c r="K31" t="s">
        <v>3545</v>
      </c>
      <c r="L31" t="s">
        <v>3563</v>
      </c>
      <c r="M31" t="s">
        <v>3575</v>
      </c>
      <c r="N31" t="s">
        <v>174</v>
      </c>
      <c r="O31" t="s">
        <v>3569</v>
      </c>
      <c r="P31" t="s">
        <v>4315</v>
      </c>
      <c r="Q31" t="s">
        <v>4319</v>
      </c>
      <c r="R31" t="s">
        <v>4322</v>
      </c>
      <c r="S31" t="s">
        <v>4343</v>
      </c>
      <c r="T31" t="s">
        <v>5440</v>
      </c>
      <c r="U31" t="s">
        <v>5440</v>
      </c>
      <c r="V31" t="s">
        <v>5570</v>
      </c>
      <c r="W31" t="s">
        <v>5955</v>
      </c>
      <c r="AA31" t="s">
        <v>6697</v>
      </c>
      <c r="AB31" t="s">
        <v>6697</v>
      </c>
      <c r="AC31" t="s">
        <v>6697</v>
      </c>
      <c r="AD31" t="s">
        <v>6697</v>
      </c>
      <c r="AE31" t="s">
        <v>6697</v>
      </c>
      <c r="AF31" t="s">
        <v>6697</v>
      </c>
      <c r="AG31" t="s">
        <v>6697</v>
      </c>
      <c r="AH31" t="s">
        <v>6697</v>
      </c>
      <c r="AI31" t="s">
        <v>6697</v>
      </c>
      <c r="AJ31" t="s">
        <v>6697</v>
      </c>
      <c r="AK31" t="s">
        <v>6697</v>
      </c>
      <c r="AL31" t="s">
        <v>6697</v>
      </c>
      <c r="AM31" t="s">
        <v>6697</v>
      </c>
      <c r="AN31" t="s">
        <v>6697</v>
      </c>
      <c r="AO31" t="s">
        <v>6697</v>
      </c>
      <c r="AP31" t="s">
        <v>6697</v>
      </c>
      <c r="AQ31" t="s">
        <v>6697</v>
      </c>
      <c r="AR31" t="s">
        <v>6697</v>
      </c>
      <c r="AS31" t="s">
        <v>6697</v>
      </c>
      <c r="AT31">
        <v>103</v>
      </c>
      <c r="AU31" t="s">
        <v>6697</v>
      </c>
      <c r="AV31" t="s">
        <v>6697</v>
      </c>
      <c r="AW31">
        <v>0</v>
      </c>
      <c r="AX31" t="s">
        <v>6697</v>
      </c>
      <c r="AY31" t="s">
        <v>6697</v>
      </c>
      <c r="BA31" t="s">
        <v>6697</v>
      </c>
    </row>
    <row r="32" spans="1:53">
      <c r="A32" t="s">
        <v>104</v>
      </c>
      <c r="B32" t="s">
        <v>118</v>
      </c>
      <c r="C32" t="s">
        <v>1331</v>
      </c>
      <c r="D32" t="s">
        <v>174</v>
      </c>
      <c r="E32" t="s">
        <v>1974</v>
      </c>
      <c r="F32">
        <v>10</v>
      </c>
      <c r="G32" t="s">
        <v>1977</v>
      </c>
      <c r="H32" t="s">
        <v>1979</v>
      </c>
      <c r="I32" t="s">
        <v>2010</v>
      </c>
      <c r="J32" t="s">
        <v>3542</v>
      </c>
      <c r="K32" t="s">
        <v>3547</v>
      </c>
      <c r="L32" t="s">
        <v>3563</v>
      </c>
      <c r="M32" t="s">
        <v>3575</v>
      </c>
      <c r="N32" t="s">
        <v>174</v>
      </c>
      <c r="O32" t="s">
        <v>3580</v>
      </c>
      <c r="P32" t="s">
        <v>4315</v>
      </c>
      <c r="Q32" t="s">
        <v>4319</v>
      </c>
      <c r="R32" t="s">
        <v>4321</v>
      </c>
      <c r="S32" t="s">
        <v>4344</v>
      </c>
      <c r="T32" t="s">
        <v>5440</v>
      </c>
      <c r="U32" t="s">
        <v>5479</v>
      </c>
      <c r="V32" t="s">
        <v>5579</v>
      </c>
      <c r="W32" t="s">
        <v>5969</v>
      </c>
      <c r="AA32" t="s">
        <v>6697</v>
      </c>
      <c r="AB32" t="s">
        <v>6697</v>
      </c>
      <c r="AC32" t="s">
        <v>6697</v>
      </c>
      <c r="AD32" t="s">
        <v>6697</v>
      </c>
      <c r="AE32" t="s">
        <v>6697</v>
      </c>
      <c r="AF32" t="s">
        <v>6697</v>
      </c>
      <c r="AG32" t="s">
        <v>6697</v>
      </c>
      <c r="AH32" t="s">
        <v>6697</v>
      </c>
      <c r="AI32" t="s">
        <v>6697</v>
      </c>
      <c r="AJ32" t="s">
        <v>6698</v>
      </c>
      <c r="AK32" t="s">
        <v>6697</v>
      </c>
      <c r="AL32" t="s">
        <v>6697</v>
      </c>
      <c r="AM32" t="s">
        <v>6697</v>
      </c>
      <c r="AN32" t="s">
        <v>6700</v>
      </c>
      <c r="AO32" t="s">
        <v>6697</v>
      </c>
      <c r="AP32" t="s">
        <v>6697</v>
      </c>
      <c r="AQ32" t="s">
        <v>6697</v>
      </c>
      <c r="AR32" t="s">
        <v>6697</v>
      </c>
      <c r="AS32" t="s">
        <v>6697</v>
      </c>
      <c r="AT32">
        <v>20</v>
      </c>
      <c r="AU32" t="s">
        <v>6697</v>
      </c>
      <c r="AV32" t="s">
        <v>6703</v>
      </c>
      <c r="AW32">
        <v>65535</v>
      </c>
      <c r="AX32" t="s">
        <v>6703</v>
      </c>
      <c r="AY32" t="s">
        <v>6697</v>
      </c>
      <c r="BA32" t="s">
        <v>6697</v>
      </c>
    </row>
    <row r="33" spans="1:53">
      <c r="A33" t="s">
        <v>105</v>
      </c>
      <c r="B33" t="s">
        <v>119</v>
      </c>
      <c r="C33" t="s">
        <v>1332</v>
      </c>
      <c r="D33" t="s">
        <v>1677</v>
      </c>
      <c r="E33" t="s">
        <v>1973</v>
      </c>
      <c r="F33">
        <v>0</v>
      </c>
      <c r="G33" t="s">
        <v>1977</v>
      </c>
      <c r="H33" t="s">
        <v>1979</v>
      </c>
      <c r="I33" t="s">
        <v>2011</v>
      </c>
      <c r="J33" t="s">
        <v>3542</v>
      </c>
      <c r="K33" t="s">
        <v>3546</v>
      </c>
      <c r="L33" t="s">
        <v>3562</v>
      </c>
      <c r="M33" t="s">
        <v>3574</v>
      </c>
      <c r="N33" t="s">
        <v>193</v>
      </c>
      <c r="O33" t="s">
        <v>3581</v>
      </c>
      <c r="P33" t="s">
        <v>4315</v>
      </c>
      <c r="Q33" t="s">
        <v>4319</v>
      </c>
      <c r="R33" t="s">
        <v>4324</v>
      </c>
      <c r="S33" t="s">
        <v>4345</v>
      </c>
      <c r="T33" t="s">
        <v>5439</v>
      </c>
      <c r="U33" t="s">
        <v>4324</v>
      </c>
      <c r="V33" t="s">
        <v>5580</v>
      </c>
      <c r="W33" t="s">
        <v>5970</v>
      </c>
      <c r="AA33" t="s">
        <v>6697</v>
      </c>
      <c r="AB33" t="s">
        <v>6697</v>
      </c>
      <c r="AC33" t="s">
        <v>6697</v>
      </c>
      <c r="AD33" t="s">
        <v>6697</v>
      </c>
      <c r="AE33" t="s">
        <v>6697</v>
      </c>
      <c r="AF33" t="s">
        <v>6697</v>
      </c>
      <c r="AG33" t="s">
        <v>6697</v>
      </c>
      <c r="AH33" t="s">
        <v>6697</v>
      </c>
      <c r="AI33" t="s">
        <v>6697</v>
      </c>
      <c r="AJ33" t="s">
        <v>6697</v>
      </c>
      <c r="AK33" t="s">
        <v>6697</v>
      </c>
      <c r="AL33" t="s">
        <v>6697</v>
      </c>
      <c r="AM33" t="s">
        <v>6697</v>
      </c>
      <c r="AN33" t="s">
        <v>6699</v>
      </c>
      <c r="AO33" t="s">
        <v>6697</v>
      </c>
      <c r="AP33" t="s">
        <v>6697</v>
      </c>
      <c r="AQ33" t="s">
        <v>6697</v>
      </c>
      <c r="AR33" t="s">
        <v>6697</v>
      </c>
      <c r="AS33" t="s">
        <v>6697</v>
      </c>
      <c r="AT33">
        <v>0</v>
      </c>
      <c r="AU33" t="s">
        <v>6697</v>
      </c>
      <c r="AV33" t="s">
        <v>6697</v>
      </c>
      <c r="AW33">
        <v>0</v>
      </c>
      <c r="AX33" t="s">
        <v>6697</v>
      </c>
      <c r="AY33" t="s">
        <v>6697</v>
      </c>
      <c r="BA33" t="s">
        <v>6697</v>
      </c>
    </row>
    <row r="34" spans="1:53">
      <c r="A34" t="s">
        <v>106</v>
      </c>
      <c r="B34" t="s">
        <v>121</v>
      </c>
      <c r="C34" t="s">
        <v>1333</v>
      </c>
      <c r="D34" t="s">
        <v>1667</v>
      </c>
      <c r="E34" t="s">
        <v>1974</v>
      </c>
      <c r="F34">
        <v>0</v>
      </c>
      <c r="G34" t="s">
        <v>1977</v>
      </c>
      <c r="H34" t="s">
        <v>1979</v>
      </c>
      <c r="I34" t="s">
        <v>2012</v>
      </c>
      <c r="J34" t="s">
        <v>3542</v>
      </c>
      <c r="K34" t="s">
        <v>3545</v>
      </c>
      <c r="L34" t="s">
        <v>3563</v>
      </c>
      <c r="M34" t="s">
        <v>3575</v>
      </c>
      <c r="N34" t="s">
        <v>174</v>
      </c>
      <c r="O34" t="s">
        <v>3580</v>
      </c>
      <c r="P34" t="s">
        <v>4315</v>
      </c>
      <c r="Q34" t="s">
        <v>4319</v>
      </c>
      <c r="R34" t="s">
        <v>4321</v>
      </c>
      <c r="S34" t="s">
        <v>4346</v>
      </c>
      <c r="T34" t="s">
        <v>5439</v>
      </c>
      <c r="U34" t="s">
        <v>4324</v>
      </c>
      <c r="V34" t="s">
        <v>5581</v>
      </c>
      <c r="W34" t="s">
        <v>5581</v>
      </c>
      <c r="AA34" t="s">
        <v>6697</v>
      </c>
      <c r="AB34" t="s">
        <v>6697</v>
      </c>
      <c r="AC34" t="s">
        <v>6697</v>
      </c>
      <c r="AD34" t="s">
        <v>6697</v>
      </c>
      <c r="AE34" t="s">
        <v>6697</v>
      </c>
      <c r="AF34" t="s">
        <v>6697</v>
      </c>
      <c r="AG34" t="s">
        <v>6697</v>
      </c>
      <c r="AH34" t="s">
        <v>6697</v>
      </c>
      <c r="AI34" t="s">
        <v>6697</v>
      </c>
      <c r="AJ34" t="s">
        <v>6697</v>
      </c>
      <c r="AK34" t="s">
        <v>6697</v>
      </c>
      <c r="AL34" t="s">
        <v>6697</v>
      </c>
      <c r="AM34" t="s">
        <v>6697</v>
      </c>
      <c r="AN34" t="s">
        <v>6700</v>
      </c>
      <c r="AO34" t="s">
        <v>6697</v>
      </c>
      <c r="AP34" t="s">
        <v>6697</v>
      </c>
      <c r="AQ34" t="s">
        <v>6697</v>
      </c>
      <c r="AR34" t="s">
        <v>6697</v>
      </c>
      <c r="AS34" t="s">
        <v>6697</v>
      </c>
      <c r="AT34">
        <v>10</v>
      </c>
      <c r="AU34" t="s">
        <v>6697</v>
      </c>
      <c r="AV34" t="s">
        <v>6697</v>
      </c>
      <c r="AW34">
        <v>1</v>
      </c>
      <c r="AX34" t="s">
        <v>6697</v>
      </c>
      <c r="AY34" t="s">
        <v>6697</v>
      </c>
      <c r="BA34" t="s">
        <v>6697</v>
      </c>
    </row>
    <row r="35" spans="1:53">
      <c r="A35" t="s">
        <v>99</v>
      </c>
      <c r="B35" t="s">
        <v>525</v>
      </c>
      <c r="C35" t="s">
        <v>1327</v>
      </c>
      <c r="D35" t="s">
        <v>1667</v>
      </c>
      <c r="E35" t="s">
        <v>1974</v>
      </c>
      <c r="F35">
        <v>10</v>
      </c>
      <c r="G35" t="s">
        <v>1977</v>
      </c>
      <c r="H35" t="s">
        <v>1979</v>
      </c>
      <c r="I35" t="s">
        <v>2013</v>
      </c>
      <c r="J35" t="s">
        <v>3542</v>
      </c>
      <c r="K35" t="s">
        <v>3545</v>
      </c>
      <c r="L35" t="s">
        <v>3563</v>
      </c>
      <c r="M35" t="s">
        <v>3575</v>
      </c>
      <c r="N35" t="s">
        <v>174</v>
      </c>
      <c r="O35" t="s">
        <v>3911</v>
      </c>
      <c r="P35" t="s">
        <v>4315</v>
      </c>
      <c r="Q35" t="s">
        <v>4319</v>
      </c>
      <c r="R35" t="s">
        <v>4321</v>
      </c>
      <c r="S35" t="s">
        <v>4347</v>
      </c>
      <c r="T35" t="s">
        <v>5440</v>
      </c>
      <c r="U35" t="s">
        <v>5440</v>
      </c>
      <c r="V35" t="s">
        <v>5570</v>
      </c>
      <c r="W35" t="s">
        <v>5971</v>
      </c>
      <c r="AA35" t="s">
        <v>6697</v>
      </c>
      <c r="AB35" t="s">
        <v>6698</v>
      </c>
      <c r="AC35" t="s">
        <v>6697</v>
      </c>
      <c r="AD35" t="s">
        <v>6697</v>
      </c>
      <c r="AE35" t="s">
        <v>6697</v>
      </c>
      <c r="AF35" t="s">
        <v>6697</v>
      </c>
      <c r="AG35" t="s">
        <v>6697</v>
      </c>
      <c r="AH35" t="s">
        <v>6697</v>
      </c>
      <c r="AI35" t="s">
        <v>6697</v>
      </c>
      <c r="AJ35" t="s">
        <v>6697</v>
      </c>
      <c r="AK35" t="s">
        <v>6697</v>
      </c>
      <c r="AL35" t="s">
        <v>6697</v>
      </c>
      <c r="AM35" t="s">
        <v>6697</v>
      </c>
      <c r="AN35" t="s">
        <v>6700</v>
      </c>
      <c r="AO35" t="s">
        <v>6697</v>
      </c>
      <c r="AP35" t="s">
        <v>6697</v>
      </c>
      <c r="AQ35" t="s">
        <v>6697</v>
      </c>
      <c r="AR35" t="s">
        <v>6697</v>
      </c>
      <c r="AS35" t="s">
        <v>6697</v>
      </c>
      <c r="AT35">
        <v>0</v>
      </c>
      <c r="AU35" t="s">
        <v>6697</v>
      </c>
      <c r="AV35" t="s">
        <v>6697</v>
      </c>
      <c r="AW35">
        <v>1</v>
      </c>
      <c r="AX35" t="s">
        <v>6697</v>
      </c>
      <c r="AY35" t="s">
        <v>6697</v>
      </c>
      <c r="BA35" t="s">
        <v>6697</v>
      </c>
    </row>
    <row r="36" spans="1:53">
      <c r="A36" t="s">
        <v>99</v>
      </c>
      <c r="B36" t="s">
        <v>834</v>
      </c>
      <c r="C36" t="s">
        <v>1334</v>
      </c>
      <c r="D36" t="s">
        <v>1667</v>
      </c>
      <c r="E36" t="s">
        <v>1974</v>
      </c>
      <c r="F36">
        <v>10</v>
      </c>
      <c r="G36" t="s">
        <v>1977</v>
      </c>
      <c r="H36" t="s">
        <v>1979</v>
      </c>
      <c r="I36" t="s">
        <v>2014</v>
      </c>
      <c r="J36" t="s">
        <v>3542</v>
      </c>
      <c r="K36" t="s">
        <v>3545</v>
      </c>
      <c r="L36" t="s">
        <v>3563</v>
      </c>
      <c r="M36" t="s">
        <v>3575</v>
      </c>
      <c r="N36" t="s">
        <v>174</v>
      </c>
      <c r="O36" t="s">
        <v>4084</v>
      </c>
      <c r="P36" t="s">
        <v>4316</v>
      </c>
      <c r="Q36" t="s">
        <v>4319</v>
      </c>
      <c r="R36" t="s">
        <v>4321</v>
      </c>
      <c r="S36" t="s">
        <v>4348</v>
      </c>
      <c r="T36" t="s">
        <v>5440</v>
      </c>
      <c r="U36" t="s">
        <v>5440</v>
      </c>
      <c r="V36" t="s">
        <v>5582</v>
      </c>
      <c r="W36" t="s">
        <v>5972</v>
      </c>
      <c r="AA36" t="s">
        <v>6697</v>
      </c>
      <c r="AB36" t="s">
        <v>6698</v>
      </c>
      <c r="AC36" t="s">
        <v>6697</v>
      </c>
      <c r="AD36" t="s">
        <v>6697</v>
      </c>
      <c r="AE36" t="s">
        <v>6697</v>
      </c>
      <c r="AF36" t="s">
        <v>6697</v>
      </c>
      <c r="AG36" t="s">
        <v>6697</v>
      </c>
      <c r="AH36" t="s">
        <v>6697</v>
      </c>
      <c r="AI36" t="s">
        <v>6697</v>
      </c>
      <c r="AJ36" t="s">
        <v>6697</v>
      </c>
      <c r="AK36" t="s">
        <v>6697</v>
      </c>
      <c r="AL36" t="s">
        <v>6697</v>
      </c>
      <c r="AM36" t="s">
        <v>6697</v>
      </c>
      <c r="AN36" t="s">
        <v>6700</v>
      </c>
      <c r="AO36" t="s">
        <v>6697</v>
      </c>
      <c r="AP36" t="s">
        <v>6697</v>
      </c>
      <c r="AQ36" t="s">
        <v>6697</v>
      </c>
      <c r="AR36" t="s">
        <v>6697</v>
      </c>
      <c r="AS36" t="s">
        <v>6697</v>
      </c>
      <c r="AT36">
        <v>2</v>
      </c>
      <c r="AU36" t="s">
        <v>6697</v>
      </c>
      <c r="AV36" t="s">
        <v>6697</v>
      </c>
      <c r="AW36">
        <v>1</v>
      </c>
      <c r="AX36" t="s">
        <v>6697</v>
      </c>
      <c r="AY36" t="s">
        <v>6697</v>
      </c>
      <c r="BA36" t="s">
        <v>6697</v>
      </c>
    </row>
    <row r="37" spans="1:53">
      <c r="A37" t="s">
        <v>107</v>
      </c>
      <c r="B37" t="s">
        <v>719</v>
      </c>
      <c r="C37" t="s">
        <v>1327</v>
      </c>
      <c r="D37" t="s">
        <v>1678</v>
      </c>
      <c r="E37" t="s">
        <v>1974</v>
      </c>
      <c r="F37">
        <v>0</v>
      </c>
      <c r="G37" t="s">
        <v>1977</v>
      </c>
      <c r="H37" t="s">
        <v>1979</v>
      </c>
      <c r="I37" t="s">
        <v>2015</v>
      </c>
      <c r="J37" t="s">
        <v>3542</v>
      </c>
      <c r="K37" t="s">
        <v>3545</v>
      </c>
      <c r="L37" t="s">
        <v>3563</v>
      </c>
      <c r="M37" t="s">
        <v>3575</v>
      </c>
      <c r="N37" t="s">
        <v>174</v>
      </c>
      <c r="O37" t="s">
        <v>3583</v>
      </c>
      <c r="P37" t="s">
        <v>4315</v>
      </c>
      <c r="Q37" t="s">
        <v>4319</v>
      </c>
      <c r="R37" t="s">
        <v>4321</v>
      </c>
      <c r="S37" t="s">
        <v>4349</v>
      </c>
      <c r="T37" t="s">
        <v>5440</v>
      </c>
      <c r="U37" t="s">
        <v>5440</v>
      </c>
      <c r="V37" t="s">
        <v>5570</v>
      </c>
      <c r="W37" t="s">
        <v>5955</v>
      </c>
      <c r="AA37" t="s">
        <v>6697</v>
      </c>
      <c r="AB37" t="s">
        <v>6697</v>
      </c>
      <c r="AC37" t="s">
        <v>6697</v>
      </c>
      <c r="AD37" t="s">
        <v>6697</v>
      </c>
      <c r="AE37" t="s">
        <v>6697</v>
      </c>
      <c r="AF37" t="s">
        <v>6697</v>
      </c>
      <c r="AG37" t="s">
        <v>6697</v>
      </c>
      <c r="AH37" t="s">
        <v>6697</v>
      </c>
      <c r="AI37" t="s">
        <v>6697</v>
      </c>
      <c r="AJ37" t="s">
        <v>6697</v>
      </c>
      <c r="AK37" t="s">
        <v>6697</v>
      </c>
      <c r="AL37" t="s">
        <v>6697</v>
      </c>
      <c r="AM37" t="s">
        <v>6697</v>
      </c>
      <c r="AN37" t="s">
        <v>6700</v>
      </c>
      <c r="AO37" t="s">
        <v>6697</v>
      </c>
      <c r="AP37" t="s">
        <v>6697</v>
      </c>
      <c r="AQ37" t="s">
        <v>6697</v>
      </c>
      <c r="AR37" t="s">
        <v>6697</v>
      </c>
      <c r="AS37" t="s">
        <v>6697</v>
      </c>
      <c r="AT37">
        <v>0</v>
      </c>
      <c r="AU37" t="s">
        <v>6697</v>
      </c>
      <c r="AV37" t="s">
        <v>6697</v>
      </c>
      <c r="AW37">
        <v>0</v>
      </c>
      <c r="AX37" t="s">
        <v>6697</v>
      </c>
      <c r="AY37" t="s">
        <v>6697</v>
      </c>
      <c r="BA37" t="s">
        <v>6697</v>
      </c>
    </row>
    <row r="38" spans="1:53">
      <c r="A38" t="s">
        <v>108</v>
      </c>
      <c r="B38" t="s">
        <v>835</v>
      </c>
      <c r="C38" t="s">
        <v>1325</v>
      </c>
      <c r="D38" t="s">
        <v>1677</v>
      </c>
      <c r="E38" t="s">
        <v>1973</v>
      </c>
      <c r="F38">
        <v>0</v>
      </c>
      <c r="G38" t="s">
        <v>1977</v>
      </c>
      <c r="H38" t="s">
        <v>1979</v>
      </c>
      <c r="I38" t="s">
        <v>2016</v>
      </c>
      <c r="J38" t="s">
        <v>3542</v>
      </c>
      <c r="K38" t="s">
        <v>3544</v>
      </c>
      <c r="L38" t="s">
        <v>3562</v>
      </c>
      <c r="M38" t="s">
        <v>3574</v>
      </c>
      <c r="N38" t="s">
        <v>193</v>
      </c>
      <c r="O38" t="s">
        <v>4083</v>
      </c>
      <c r="P38" t="s">
        <v>4315</v>
      </c>
      <c r="Q38" t="s">
        <v>4319</v>
      </c>
      <c r="R38" t="s">
        <v>4323</v>
      </c>
      <c r="S38" t="s">
        <v>4350</v>
      </c>
      <c r="T38" t="s">
        <v>5439</v>
      </c>
      <c r="U38" t="s">
        <v>4324</v>
      </c>
      <c r="V38" t="s">
        <v>5577</v>
      </c>
      <c r="W38" t="s">
        <v>5973</v>
      </c>
      <c r="AA38" t="s">
        <v>6697</v>
      </c>
      <c r="AB38" t="s">
        <v>6697</v>
      </c>
      <c r="AC38" t="s">
        <v>6697</v>
      </c>
      <c r="AD38" t="s">
        <v>6697</v>
      </c>
      <c r="AE38" t="s">
        <v>6697</v>
      </c>
      <c r="AF38" t="s">
        <v>6697</v>
      </c>
      <c r="AG38" t="s">
        <v>6697</v>
      </c>
      <c r="AH38" t="s">
        <v>6697</v>
      </c>
      <c r="AI38" t="s">
        <v>6697</v>
      </c>
      <c r="AJ38" t="s">
        <v>6697</v>
      </c>
      <c r="AK38" t="s">
        <v>6697</v>
      </c>
      <c r="AL38" t="s">
        <v>6697</v>
      </c>
      <c r="AM38" t="s">
        <v>6697</v>
      </c>
      <c r="AN38" t="s">
        <v>6699</v>
      </c>
      <c r="AO38" t="s">
        <v>6697</v>
      </c>
      <c r="AP38" t="s">
        <v>6697</v>
      </c>
      <c r="AQ38" t="s">
        <v>6697</v>
      </c>
      <c r="AR38" t="s">
        <v>6697</v>
      </c>
      <c r="AS38" t="s">
        <v>6697</v>
      </c>
      <c r="AT38">
        <v>0</v>
      </c>
      <c r="AU38" t="s">
        <v>6697</v>
      </c>
      <c r="AV38" t="s">
        <v>6697</v>
      </c>
      <c r="AW38">
        <v>0</v>
      </c>
      <c r="AX38" t="s">
        <v>6697</v>
      </c>
      <c r="AY38" t="s">
        <v>6697</v>
      </c>
      <c r="BA38" t="s">
        <v>6697</v>
      </c>
    </row>
    <row r="39" spans="1:53">
      <c r="A39" t="s">
        <v>109</v>
      </c>
      <c r="B39" t="s">
        <v>836</v>
      </c>
      <c r="C39" t="s">
        <v>1325</v>
      </c>
      <c r="D39" t="s">
        <v>1677</v>
      </c>
      <c r="E39" t="s">
        <v>1973</v>
      </c>
      <c r="F39">
        <v>0</v>
      </c>
      <c r="G39" t="s">
        <v>1977</v>
      </c>
      <c r="H39" t="s">
        <v>1979</v>
      </c>
      <c r="I39" t="s">
        <v>2017</v>
      </c>
      <c r="J39" t="s">
        <v>3542</v>
      </c>
      <c r="K39" t="s">
        <v>3544</v>
      </c>
      <c r="L39" t="s">
        <v>3562</v>
      </c>
      <c r="M39" t="s">
        <v>3574</v>
      </c>
      <c r="N39" t="s">
        <v>193</v>
      </c>
      <c r="O39" t="s">
        <v>4083</v>
      </c>
      <c r="P39" t="s">
        <v>4315</v>
      </c>
      <c r="Q39" t="s">
        <v>4319</v>
      </c>
      <c r="R39" t="s">
        <v>4323</v>
      </c>
      <c r="S39" t="s">
        <v>4351</v>
      </c>
      <c r="T39" t="s">
        <v>5439</v>
      </c>
      <c r="U39" t="s">
        <v>4324</v>
      </c>
      <c r="V39" t="s">
        <v>5577</v>
      </c>
      <c r="W39" t="s">
        <v>5974</v>
      </c>
      <c r="AA39" t="s">
        <v>6697</v>
      </c>
      <c r="AB39" t="s">
        <v>6697</v>
      </c>
      <c r="AC39" t="s">
        <v>6697</v>
      </c>
      <c r="AD39" t="s">
        <v>6697</v>
      </c>
      <c r="AE39" t="s">
        <v>6697</v>
      </c>
      <c r="AF39" t="s">
        <v>6697</v>
      </c>
      <c r="AG39" t="s">
        <v>6697</v>
      </c>
      <c r="AH39" t="s">
        <v>6697</v>
      </c>
      <c r="AI39" t="s">
        <v>6697</v>
      </c>
      <c r="AJ39" t="s">
        <v>6697</v>
      </c>
      <c r="AK39" t="s">
        <v>6697</v>
      </c>
      <c r="AL39" t="s">
        <v>6697</v>
      </c>
      <c r="AM39" t="s">
        <v>6697</v>
      </c>
      <c r="AN39" t="s">
        <v>6699</v>
      </c>
      <c r="AO39" t="s">
        <v>6697</v>
      </c>
      <c r="AP39" t="s">
        <v>6697</v>
      </c>
      <c r="AQ39" t="s">
        <v>6697</v>
      </c>
      <c r="AR39" t="s">
        <v>6697</v>
      </c>
      <c r="AS39" t="s">
        <v>6697</v>
      </c>
      <c r="AT39">
        <v>0</v>
      </c>
      <c r="AU39" t="s">
        <v>6697</v>
      </c>
      <c r="AV39" t="s">
        <v>6697</v>
      </c>
      <c r="AW39">
        <v>0</v>
      </c>
      <c r="AX39" t="s">
        <v>6697</v>
      </c>
      <c r="AY39" t="s">
        <v>6697</v>
      </c>
      <c r="BA39" t="s">
        <v>6697</v>
      </c>
    </row>
    <row r="40" spans="1:53">
      <c r="A40" t="s">
        <v>109</v>
      </c>
      <c r="B40" t="s">
        <v>837</v>
      </c>
      <c r="C40" t="s">
        <v>1325</v>
      </c>
      <c r="D40" t="s">
        <v>1677</v>
      </c>
      <c r="E40" t="s">
        <v>1973</v>
      </c>
      <c r="F40">
        <v>0</v>
      </c>
      <c r="G40" t="s">
        <v>1977</v>
      </c>
      <c r="H40" t="s">
        <v>1979</v>
      </c>
      <c r="I40" t="s">
        <v>2018</v>
      </c>
      <c r="J40" t="s">
        <v>3542</v>
      </c>
      <c r="K40" t="s">
        <v>3544</v>
      </c>
      <c r="L40" t="s">
        <v>3562</v>
      </c>
      <c r="M40" t="s">
        <v>3574</v>
      </c>
      <c r="N40" t="s">
        <v>193</v>
      </c>
      <c r="O40" t="s">
        <v>4086</v>
      </c>
      <c r="P40" t="s">
        <v>4315</v>
      </c>
      <c r="Q40" t="s">
        <v>4319</v>
      </c>
      <c r="R40" t="s">
        <v>4323</v>
      </c>
      <c r="S40" t="s">
        <v>4352</v>
      </c>
      <c r="T40" t="s">
        <v>5439</v>
      </c>
      <c r="U40" t="s">
        <v>4324</v>
      </c>
      <c r="V40" t="s">
        <v>5577</v>
      </c>
      <c r="W40" t="s">
        <v>5974</v>
      </c>
      <c r="AA40" t="s">
        <v>6697</v>
      </c>
      <c r="AB40" t="s">
        <v>6697</v>
      </c>
      <c r="AC40" t="s">
        <v>6697</v>
      </c>
      <c r="AD40" t="s">
        <v>6697</v>
      </c>
      <c r="AE40" t="s">
        <v>6697</v>
      </c>
      <c r="AF40" t="s">
        <v>6697</v>
      </c>
      <c r="AG40" t="s">
        <v>6697</v>
      </c>
      <c r="AH40" t="s">
        <v>6697</v>
      </c>
      <c r="AI40" t="s">
        <v>6697</v>
      </c>
      <c r="AJ40" t="s">
        <v>6697</v>
      </c>
      <c r="AK40" t="s">
        <v>6697</v>
      </c>
      <c r="AL40" t="s">
        <v>6697</v>
      </c>
      <c r="AM40" t="s">
        <v>6697</v>
      </c>
      <c r="AN40" t="s">
        <v>6699</v>
      </c>
      <c r="AO40" t="s">
        <v>6697</v>
      </c>
      <c r="AP40" t="s">
        <v>6697</v>
      </c>
      <c r="AQ40" t="s">
        <v>6697</v>
      </c>
      <c r="AR40" t="s">
        <v>6697</v>
      </c>
      <c r="AS40" t="s">
        <v>6697</v>
      </c>
      <c r="AT40">
        <v>0</v>
      </c>
      <c r="AU40" t="s">
        <v>6697</v>
      </c>
      <c r="AV40" t="s">
        <v>6697</v>
      </c>
      <c r="AW40">
        <v>0</v>
      </c>
      <c r="AX40" t="s">
        <v>6697</v>
      </c>
      <c r="AY40" t="s">
        <v>6697</v>
      </c>
      <c r="BA40" t="s">
        <v>6697</v>
      </c>
    </row>
    <row r="41" spans="1:53">
      <c r="A41" t="s">
        <v>99</v>
      </c>
      <c r="B41" t="s">
        <v>641</v>
      </c>
      <c r="C41" t="s">
        <v>1327</v>
      </c>
      <c r="D41" t="s">
        <v>1666</v>
      </c>
      <c r="E41" t="s">
        <v>1974</v>
      </c>
      <c r="F41">
        <v>10</v>
      </c>
      <c r="G41" t="s">
        <v>1977</v>
      </c>
      <c r="H41" t="s">
        <v>1979</v>
      </c>
      <c r="I41" t="s">
        <v>2019</v>
      </c>
      <c r="J41" t="s">
        <v>3542</v>
      </c>
      <c r="K41" t="s">
        <v>3545</v>
      </c>
      <c r="L41" t="s">
        <v>3563</v>
      </c>
      <c r="M41" t="s">
        <v>3575</v>
      </c>
      <c r="N41" t="s">
        <v>174</v>
      </c>
      <c r="O41" t="s">
        <v>3569</v>
      </c>
      <c r="P41" t="s">
        <v>4315</v>
      </c>
      <c r="Q41" t="s">
        <v>4319</v>
      </c>
      <c r="R41" t="s">
        <v>4321</v>
      </c>
      <c r="S41" t="s">
        <v>4353</v>
      </c>
      <c r="T41" t="s">
        <v>5440</v>
      </c>
      <c r="U41" t="s">
        <v>5440</v>
      </c>
      <c r="V41" t="s">
        <v>5570</v>
      </c>
      <c r="W41" t="s">
        <v>5975</v>
      </c>
      <c r="AA41" t="s">
        <v>6697</v>
      </c>
      <c r="AB41" t="s">
        <v>6698</v>
      </c>
      <c r="AC41" t="s">
        <v>6697</v>
      </c>
      <c r="AD41" t="s">
        <v>6697</v>
      </c>
      <c r="AE41" t="s">
        <v>6697</v>
      </c>
      <c r="AF41" t="s">
        <v>6697</v>
      </c>
      <c r="AG41" t="s">
        <v>6697</v>
      </c>
      <c r="AH41" t="s">
        <v>6697</v>
      </c>
      <c r="AI41" t="s">
        <v>6697</v>
      </c>
      <c r="AJ41" t="s">
        <v>6697</v>
      </c>
      <c r="AK41" t="s">
        <v>6697</v>
      </c>
      <c r="AL41" t="s">
        <v>6697</v>
      </c>
      <c r="AM41" t="s">
        <v>6697</v>
      </c>
      <c r="AN41" t="s">
        <v>6700</v>
      </c>
      <c r="AO41" t="s">
        <v>6697</v>
      </c>
      <c r="AP41" t="s">
        <v>6697</v>
      </c>
      <c r="AQ41" t="s">
        <v>6697</v>
      </c>
      <c r="AR41" t="s">
        <v>6697</v>
      </c>
      <c r="AS41" t="s">
        <v>6697</v>
      </c>
      <c r="AT41">
        <v>0</v>
      </c>
      <c r="AU41" t="s">
        <v>6697</v>
      </c>
      <c r="AV41" t="s">
        <v>6697</v>
      </c>
      <c r="AW41">
        <v>2</v>
      </c>
      <c r="AX41" t="s">
        <v>6697</v>
      </c>
      <c r="AY41" t="s">
        <v>6697</v>
      </c>
      <c r="BA41" t="s">
        <v>6697</v>
      </c>
    </row>
    <row r="42" spans="1:53">
      <c r="A42" t="s">
        <v>99</v>
      </c>
      <c r="B42" t="s">
        <v>838</v>
      </c>
      <c r="C42" t="s">
        <v>1327</v>
      </c>
      <c r="D42" t="s">
        <v>1666</v>
      </c>
      <c r="E42" t="s">
        <v>1974</v>
      </c>
      <c r="F42">
        <v>10</v>
      </c>
      <c r="G42" t="s">
        <v>1977</v>
      </c>
      <c r="H42" t="s">
        <v>1979</v>
      </c>
      <c r="I42" t="s">
        <v>2020</v>
      </c>
      <c r="J42" t="s">
        <v>3542</v>
      </c>
      <c r="K42" t="s">
        <v>3545</v>
      </c>
      <c r="L42" t="s">
        <v>3563</v>
      </c>
      <c r="M42" t="s">
        <v>3575</v>
      </c>
      <c r="N42" t="s">
        <v>174</v>
      </c>
      <c r="O42" t="s">
        <v>3569</v>
      </c>
      <c r="P42" t="s">
        <v>4315</v>
      </c>
      <c r="Q42" t="s">
        <v>4319</v>
      </c>
      <c r="R42" t="s">
        <v>4321</v>
      </c>
      <c r="S42" t="s">
        <v>4354</v>
      </c>
      <c r="T42" t="s">
        <v>5440</v>
      </c>
      <c r="U42" t="s">
        <v>5440</v>
      </c>
      <c r="V42" t="s">
        <v>5570</v>
      </c>
      <c r="W42" t="s">
        <v>5976</v>
      </c>
      <c r="AA42" t="s">
        <v>6697</v>
      </c>
      <c r="AB42" t="s">
        <v>6698</v>
      </c>
      <c r="AC42" t="s">
        <v>6697</v>
      </c>
      <c r="AD42" t="s">
        <v>6697</v>
      </c>
      <c r="AE42" t="s">
        <v>6697</v>
      </c>
      <c r="AF42" t="s">
        <v>6697</v>
      </c>
      <c r="AG42" t="s">
        <v>6697</v>
      </c>
      <c r="AH42" t="s">
        <v>6697</v>
      </c>
      <c r="AI42" t="s">
        <v>6697</v>
      </c>
      <c r="AJ42" t="s">
        <v>6697</v>
      </c>
      <c r="AK42" t="s">
        <v>6697</v>
      </c>
      <c r="AL42" t="s">
        <v>6697</v>
      </c>
      <c r="AM42" t="s">
        <v>6697</v>
      </c>
      <c r="AN42" t="s">
        <v>6700</v>
      </c>
      <c r="AO42" t="s">
        <v>6697</v>
      </c>
      <c r="AP42" t="s">
        <v>6697</v>
      </c>
      <c r="AQ42" t="s">
        <v>6697</v>
      </c>
      <c r="AR42" t="s">
        <v>6697</v>
      </c>
      <c r="AS42" t="s">
        <v>6697</v>
      </c>
      <c r="AT42">
        <v>0</v>
      </c>
      <c r="AU42" t="s">
        <v>6697</v>
      </c>
      <c r="AV42" t="s">
        <v>6697</v>
      </c>
      <c r="AW42">
        <v>2</v>
      </c>
      <c r="AX42" t="s">
        <v>6697</v>
      </c>
      <c r="AY42" t="s">
        <v>6697</v>
      </c>
      <c r="BA42" t="s">
        <v>6697</v>
      </c>
    </row>
    <row r="43" spans="1:53">
      <c r="A43" t="s">
        <v>99</v>
      </c>
      <c r="B43" t="s">
        <v>839</v>
      </c>
      <c r="C43" t="s">
        <v>1326</v>
      </c>
      <c r="D43" t="s">
        <v>1679</v>
      </c>
      <c r="E43" t="s">
        <v>1974</v>
      </c>
      <c r="F43">
        <v>10</v>
      </c>
      <c r="G43" t="s">
        <v>1977</v>
      </c>
      <c r="H43" t="s">
        <v>1979</v>
      </c>
      <c r="I43" t="s">
        <v>2021</v>
      </c>
      <c r="J43" t="s">
        <v>3542</v>
      </c>
      <c r="K43" t="s">
        <v>3545</v>
      </c>
      <c r="L43" t="s">
        <v>3563</v>
      </c>
      <c r="M43" t="s">
        <v>3575</v>
      </c>
      <c r="N43" t="s">
        <v>174</v>
      </c>
      <c r="O43" t="s">
        <v>4087</v>
      </c>
      <c r="P43" t="s">
        <v>4315</v>
      </c>
      <c r="Q43" t="s">
        <v>4319</v>
      </c>
      <c r="R43" t="s">
        <v>4321</v>
      </c>
      <c r="S43" t="s">
        <v>4355</v>
      </c>
      <c r="T43" t="s">
        <v>5440</v>
      </c>
      <c r="U43" t="s">
        <v>5440</v>
      </c>
      <c r="V43" t="s">
        <v>5583</v>
      </c>
      <c r="W43" t="s">
        <v>5977</v>
      </c>
      <c r="AA43" t="s">
        <v>6697</v>
      </c>
      <c r="AB43" t="s">
        <v>6698</v>
      </c>
      <c r="AC43" t="s">
        <v>6697</v>
      </c>
      <c r="AD43" t="s">
        <v>6697</v>
      </c>
      <c r="AE43" t="s">
        <v>6697</v>
      </c>
      <c r="AF43" t="s">
        <v>6697</v>
      </c>
      <c r="AG43" t="s">
        <v>6697</v>
      </c>
      <c r="AH43" t="s">
        <v>6697</v>
      </c>
      <c r="AI43" t="s">
        <v>6697</v>
      </c>
      <c r="AJ43" t="s">
        <v>6697</v>
      </c>
      <c r="AK43" t="s">
        <v>6697</v>
      </c>
      <c r="AL43" t="s">
        <v>6697</v>
      </c>
      <c r="AM43" t="s">
        <v>6697</v>
      </c>
      <c r="AN43" t="s">
        <v>6700</v>
      </c>
      <c r="AO43" t="s">
        <v>6697</v>
      </c>
      <c r="AP43" t="s">
        <v>6697</v>
      </c>
      <c r="AQ43" t="s">
        <v>6697</v>
      </c>
      <c r="AR43" t="s">
        <v>6697</v>
      </c>
      <c r="AS43" t="s">
        <v>6697</v>
      </c>
      <c r="AT43">
        <v>1</v>
      </c>
      <c r="AU43" t="s">
        <v>6697</v>
      </c>
      <c r="AV43" t="s">
        <v>6697</v>
      </c>
      <c r="AW43">
        <v>7</v>
      </c>
      <c r="AX43" t="s">
        <v>6697</v>
      </c>
      <c r="AY43" t="s">
        <v>6697</v>
      </c>
      <c r="BA43" t="s">
        <v>6697</v>
      </c>
    </row>
    <row r="44" spans="1:53">
      <c r="A44" t="s">
        <v>99</v>
      </c>
      <c r="B44" t="s">
        <v>840</v>
      </c>
      <c r="C44" t="s">
        <v>1327</v>
      </c>
      <c r="D44" t="s">
        <v>1666</v>
      </c>
      <c r="E44" t="s">
        <v>1974</v>
      </c>
      <c r="F44">
        <v>10</v>
      </c>
      <c r="G44" t="s">
        <v>1977</v>
      </c>
      <c r="H44" t="s">
        <v>1979</v>
      </c>
      <c r="I44" t="s">
        <v>2022</v>
      </c>
      <c r="J44" t="s">
        <v>3542</v>
      </c>
      <c r="K44" t="s">
        <v>3545</v>
      </c>
      <c r="L44" t="s">
        <v>3563</v>
      </c>
      <c r="M44" t="s">
        <v>3575</v>
      </c>
      <c r="N44" t="s">
        <v>174</v>
      </c>
      <c r="O44" t="s">
        <v>3569</v>
      </c>
      <c r="P44" t="s">
        <v>4315</v>
      </c>
      <c r="Q44" t="s">
        <v>4319</v>
      </c>
      <c r="R44" t="s">
        <v>4321</v>
      </c>
      <c r="S44" t="s">
        <v>4356</v>
      </c>
      <c r="T44" t="s">
        <v>5440</v>
      </c>
      <c r="U44" t="s">
        <v>5440</v>
      </c>
      <c r="V44" t="s">
        <v>5570</v>
      </c>
      <c r="W44" t="s">
        <v>5978</v>
      </c>
      <c r="AA44" t="s">
        <v>6697</v>
      </c>
      <c r="AB44" t="s">
        <v>6698</v>
      </c>
      <c r="AC44" t="s">
        <v>6697</v>
      </c>
      <c r="AD44" t="s">
        <v>6697</v>
      </c>
      <c r="AE44" t="s">
        <v>6697</v>
      </c>
      <c r="AF44" t="s">
        <v>6697</v>
      </c>
      <c r="AG44" t="s">
        <v>6697</v>
      </c>
      <c r="AH44" t="s">
        <v>6697</v>
      </c>
      <c r="AI44" t="s">
        <v>6697</v>
      </c>
      <c r="AJ44" t="s">
        <v>6697</v>
      </c>
      <c r="AK44" t="s">
        <v>6697</v>
      </c>
      <c r="AL44" t="s">
        <v>6697</v>
      </c>
      <c r="AM44" t="s">
        <v>6697</v>
      </c>
      <c r="AN44" t="s">
        <v>6700</v>
      </c>
      <c r="AO44" t="s">
        <v>6697</v>
      </c>
      <c r="AP44" t="s">
        <v>6697</v>
      </c>
      <c r="AQ44" t="s">
        <v>6697</v>
      </c>
      <c r="AR44" t="s">
        <v>6697</v>
      </c>
      <c r="AS44" t="s">
        <v>6697</v>
      </c>
      <c r="AT44">
        <v>0</v>
      </c>
      <c r="AU44" t="s">
        <v>6697</v>
      </c>
      <c r="AV44" t="s">
        <v>6697</v>
      </c>
      <c r="AW44">
        <v>2</v>
      </c>
      <c r="AX44" t="s">
        <v>6697</v>
      </c>
      <c r="AY44" t="s">
        <v>6697</v>
      </c>
      <c r="BA44" t="s">
        <v>6697</v>
      </c>
    </row>
    <row r="45" spans="1:53">
      <c r="A45" t="s">
        <v>99</v>
      </c>
      <c r="B45" t="s">
        <v>814</v>
      </c>
      <c r="C45" t="s">
        <v>1327</v>
      </c>
      <c r="D45" t="s">
        <v>1680</v>
      </c>
      <c r="E45" t="s">
        <v>1974</v>
      </c>
      <c r="F45">
        <v>10</v>
      </c>
      <c r="G45" t="s">
        <v>1977</v>
      </c>
      <c r="H45" t="s">
        <v>1979</v>
      </c>
      <c r="I45" t="s">
        <v>2023</v>
      </c>
      <c r="J45" t="s">
        <v>3542</v>
      </c>
      <c r="K45" t="s">
        <v>3545</v>
      </c>
      <c r="L45" t="s">
        <v>3563</v>
      </c>
      <c r="M45" t="s">
        <v>3575</v>
      </c>
      <c r="N45" t="s">
        <v>174</v>
      </c>
      <c r="O45" t="s">
        <v>4053</v>
      </c>
      <c r="P45" t="s">
        <v>4315</v>
      </c>
      <c r="Q45" t="s">
        <v>4319</v>
      </c>
      <c r="R45" t="s">
        <v>4321</v>
      </c>
      <c r="S45" t="s">
        <v>4357</v>
      </c>
      <c r="T45" t="s">
        <v>5437</v>
      </c>
      <c r="U45" t="s">
        <v>5440</v>
      </c>
      <c r="V45" t="s">
        <v>5584</v>
      </c>
      <c r="W45" t="s">
        <v>5979</v>
      </c>
      <c r="AA45" t="s">
        <v>6697</v>
      </c>
      <c r="AB45" t="s">
        <v>6698</v>
      </c>
      <c r="AC45" t="s">
        <v>6697</v>
      </c>
      <c r="AD45" t="s">
        <v>6697</v>
      </c>
      <c r="AE45" t="s">
        <v>6697</v>
      </c>
      <c r="AF45" t="s">
        <v>6697</v>
      </c>
      <c r="AG45" t="s">
        <v>6697</v>
      </c>
      <c r="AH45" t="s">
        <v>6697</v>
      </c>
      <c r="AI45" t="s">
        <v>6697</v>
      </c>
      <c r="AJ45" t="s">
        <v>6697</v>
      </c>
      <c r="AK45" t="s">
        <v>6697</v>
      </c>
      <c r="AL45" t="s">
        <v>6697</v>
      </c>
      <c r="AM45" t="s">
        <v>6697</v>
      </c>
      <c r="AN45" t="s">
        <v>6700</v>
      </c>
      <c r="AO45" t="s">
        <v>6697</v>
      </c>
      <c r="AP45" t="s">
        <v>6697</v>
      </c>
      <c r="AQ45" t="s">
        <v>6697</v>
      </c>
      <c r="AR45" t="s">
        <v>6697</v>
      </c>
      <c r="AS45" t="s">
        <v>6697</v>
      </c>
      <c r="AT45">
        <v>0</v>
      </c>
      <c r="AU45" t="s">
        <v>6697</v>
      </c>
      <c r="AV45" t="s">
        <v>6697</v>
      </c>
      <c r="AW45">
        <v>2</v>
      </c>
      <c r="AX45" t="s">
        <v>6697</v>
      </c>
      <c r="AY45" t="s">
        <v>6697</v>
      </c>
      <c r="BA45" t="s">
        <v>6697</v>
      </c>
    </row>
    <row r="46" spans="1:53">
      <c r="A46" t="s">
        <v>110</v>
      </c>
      <c r="B46" t="s">
        <v>841</v>
      </c>
      <c r="C46" t="s">
        <v>1335</v>
      </c>
      <c r="D46" t="s">
        <v>1681</v>
      </c>
      <c r="E46" t="s">
        <v>1973</v>
      </c>
      <c r="F46">
        <v>0</v>
      </c>
      <c r="G46" t="s">
        <v>1977</v>
      </c>
      <c r="H46" t="s">
        <v>1979</v>
      </c>
      <c r="I46" t="s">
        <v>2024</v>
      </c>
      <c r="J46" t="s">
        <v>3542</v>
      </c>
      <c r="K46" t="s">
        <v>3544</v>
      </c>
      <c r="L46" t="s">
        <v>3562</v>
      </c>
      <c r="M46" t="s">
        <v>3574</v>
      </c>
      <c r="N46" t="s">
        <v>193</v>
      </c>
      <c r="O46" t="s">
        <v>4088</v>
      </c>
      <c r="P46" t="s">
        <v>4315</v>
      </c>
      <c r="Q46" t="s">
        <v>4319</v>
      </c>
      <c r="R46" t="s">
        <v>4323</v>
      </c>
      <c r="S46" t="s">
        <v>4358</v>
      </c>
      <c r="T46" t="s">
        <v>5439</v>
      </c>
      <c r="U46" t="s">
        <v>4324</v>
      </c>
      <c r="V46" t="s">
        <v>5564</v>
      </c>
      <c r="W46" t="s">
        <v>5720</v>
      </c>
      <c r="AA46" t="s">
        <v>6697</v>
      </c>
      <c r="AB46" t="s">
        <v>6697</v>
      </c>
      <c r="AC46" t="s">
        <v>6697</v>
      </c>
      <c r="AD46" t="s">
        <v>6697</v>
      </c>
      <c r="AE46" t="s">
        <v>6697</v>
      </c>
      <c r="AF46" t="s">
        <v>6697</v>
      </c>
      <c r="AG46" t="s">
        <v>6697</v>
      </c>
      <c r="AH46" t="s">
        <v>6697</v>
      </c>
      <c r="AI46" t="s">
        <v>6697</v>
      </c>
      <c r="AJ46" t="s">
        <v>6697</v>
      </c>
      <c r="AK46" t="s">
        <v>6697</v>
      </c>
      <c r="AL46" t="s">
        <v>6697</v>
      </c>
      <c r="AM46" t="s">
        <v>6697</v>
      </c>
      <c r="AN46" t="s">
        <v>6699</v>
      </c>
      <c r="AO46" t="s">
        <v>6697</v>
      </c>
      <c r="AP46" t="s">
        <v>6697</v>
      </c>
      <c r="AQ46" t="s">
        <v>6697</v>
      </c>
      <c r="AR46" t="s">
        <v>6697</v>
      </c>
      <c r="AS46" t="s">
        <v>6697</v>
      </c>
      <c r="AT46">
        <v>0</v>
      </c>
      <c r="AU46" t="s">
        <v>6697</v>
      </c>
      <c r="AV46" t="s">
        <v>6697</v>
      </c>
      <c r="AW46">
        <v>0</v>
      </c>
      <c r="AX46" t="s">
        <v>6697</v>
      </c>
      <c r="AY46" t="s">
        <v>6697</v>
      </c>
      <c r="BA46" t="s">
        <v>6697</v>
      </c>
    </row>
    <row r="47" spans="1:53">
      <c r="A47" t="s">
        <v>111</v>
      </c>
      <c r="B47" t="s">
        <v>130</v>
      </c>
      <c r="C47" t="s">
        <v>1336</v>
      </c>
      <c r="D47" t="s">
        <v>174</v>
      </c>
      <c r="E47" t="s">
        <v>1974</v>
      </c>
      <c r="F47">
        <v>10</v>
      </c>
      <c r="G47" t="s">
        <v>1977</v>
      </c>
      <c r="H47" t="s">
        <v>1979</v>
      </c>
      <c r="I47" t="s">
        <v>2025</v>
      </c>
      <c r="J47" t="s">
        <v>3542</v>
      </c>
      <c r="K47" t="s">
        <v>3545</v>
      </c>
      <c r="L47" t="s">
        <v>3563</v>
      </c>
      <c r="M47" t="s">
        <v>3575</v>
      </c>
      <c r="N47" t="s">
        <v>174</v>
      </c>
      <c r="O47" t="s">
        <v>3586</v>
      </c>
      <c r="P47" t="s">
        <v>4315</v>
      </c>
      <c r="Q47" t="s">
        <v>4319</v>
      </c>
      <c r="R47" t="s">
        <v>4321</v>
      </c>
      <c r="S47" t="s">
        <v>4359</v>
      </c>
      <c r="T47" t="s">
        <v>5442</v>
      </c>
      <c r="U47" t="s">
        <v>5480</v>
      </c>
      <c r="V47" t="s">
        <v>5585</v>
      </c>
      <c r="W47" t="s">
        <v>5980</v>
      </c>
      <c r="AA47" t="s">
        <v>6697</v>
      </c>
      <c r="AB47" t="s">
        <v>6697</v>
      </c>
      <c r="AC47" t="s">
        <v>6697</v>
      </c>
      <c r="AD47" t="s">
        <v>6697</v>
      </c>
      <c r="AE47" t="s">
        <v>6697</v>
      </c>
      <c r="AF47" t="s">
        <v>6697</v>
      </c>
      <c r="AG47" t="s">
        <v>6697</v>
      </c>
      <c r="AH47" t="s">
        <v>6697</v>
      </c>
      <c r="AI47" t="s">
        <v>6697</v>
      </c>
      <c r="AJ47" t="s">
        <v>6698</v>
      </c>
      <c r="AK47" t="s">
        <v>6697</v>
      </c>
      <c r="AL47" t="s">
        <v>6697</v>
      </c>
      <c r="AM47" t="s">
        <v>6697</v>
      </c>
      <c r="AN47" t="s">
        <v>6700</v>
      </c>
      <c r="AO47" t="s">
        <v>6697</v>
      </c>
      <c r="AP47" t="s">
        <v>6697</v>
      </c>
      <c r="AQ47" t="s">
        <v>6697</v>
      </c>
      <c r="AR47" t="s">
        <v>6697</v>
      </c>
      <c r="AS47" t="s">
        <v>6697</v>
      </c>
      <c r="AT47">
        <v>3</v>
      </c>
      <c r="AU47" t="s">
        <v>6697</v>
      </c>
      <c r="AV47" t="s">
        <v>6703</v>
      </c>
      <c r="AW47">
        <v>65535</v>
      </c>
      <c r="AX47" t="s">
        <v>6703</v>
      </c>
      <c r="AY47" t="s">
        <v>6697</v>
      </c>
      <c r="BA47" t="s">
        <v>6697</v>
      </c>
    </row>
    <row r="48" spans="1:53">
      <c r="A48" t="s">
        <v>112</v>
      </c>
      <c r="B48" t="s">
        <v>842</v>
      </c>
      <c r="C48" t="s">
        <v>1327</v>
      </c>
      <c r="D48" t="s">
        <v>1682</v>
      </c>
      <c r="E48" t="s">
        <v>1974</v>
      </c>
      <c r="F48">
        <v>0</v>
      </c>
      <c r="G48" t="s">
        <v>1977</v>
      </c>
      <c r="H48" t="s">
        <v>1979</v>
      </c>
      <c r="I48" t="s">
        <v>2026</v>
      </c>
      <c r="J48" t="s">
        <v>3542</v>
      </c>
      <c r="K48" t="s">
        <v>3545</v>
      </c>
      <c r="L48" t="s">
        <v>3563</v>
      </c>
      <c r="M48" t="s">
        <v>3577</v>
      </c>
      <c r="N48" t="s">
        <v>174</v>
      </c>
      <c r="O48" t="s">
        <v>3575</v>
      </c>
      <c r="P48" t="s">
        <v>4315</v>
      </c>
      <c r="Q48" t="s">
        <v>4319</v>
      </c>
      <c r="R48" t="s">
        <v>4322</v>
      </c>
      <c r="S48" t="s">
        <v>4360</v>
      </c>
      <c r="T48" t="s">
        <v>5440</v>
      </c>
      <c r="U48" t="s">
        <v>5440</v>
      </c>
      <c r="V48" t="s">
        <v>5569</v>
      </c>
      <c r="W48" t="s">
        <v>5955</v>
      </c>
      <c r="AA48" t="s">
        <v>6697</v>
      </c>
      <c r="AB48" t="s">
        <v>6697</v>
      </c>
      <c r="AC48" t="s">
        <v>6697</v>
      </c>
      <c r="AD48" t="s">
        <v>6697</v>
      </c>
      <c r="AE48" t="s">
        <v>6697</v>
      </c>
      <c r="AF48" t="s">
        <v>6697</v>
      </c>
      <c r="AG48" t="s">
        <v>6697</v>
      </c>
      <c r="AH48" t="s">
        <v>6697</v>
      </c>
      <c r="AI48" t="s">
        <v>6697</v>
      </c>
      <c r="AJ48" t="s">
        <v>6697</v>
      </c>
      <c r="AK48" t="s">
        <v>6697</v>
      </c>
      <c r="AL48" t="s">
        <v>6697</v>
      </c>
      <c r="AM48" t="s">
        <v>6697</v>
      </c>
      <c r="AN48" t="s">
        <v>6697</v>
      </c>
      <c r="AO48" t="s">
        <v>6697</v>
      </c>
      <c r="AP48" t="s">
        <v>6697</v>
      </c>
      <c r="AQ48" t="s">
        <v>6697</v>
      </c>
      <c r="AR48" t="s">
        <v>6697</v>
      </c>
      <c r="AS48" t="s">
        <v>6697</v>
      </c>
      <c r="AT48">
        <v>0</v>
      </c>
      <c r="AU48" t="s">
        <v>6697</v>
      </c>
      <c r="AV48" t="s">
        <v>6697</v>
      </c>
      <c r="AW48">
        <v>1</v>
      </c>
      <c r="AX48" t="s">
        <v>6697</v>
      </c>
      <c r="AY48" t="s">
        <v>6697</v>
      </c>
      <c r="BA48" t="s">
        <v>6697</v>
      </c>
    </row>
    <row r="49" spans="1:53">
      <c r="A49" t="s">
        <v>113</v>
      </c>
      <c r="B49" t="s">
        <v>824</v>
      </c>
      <c r="C49" t="s">
        <v>1327</v>
      </c>
      <c r="D49" t="s">
        <v>1683</v>
      </c>
      <c r="E49" t="s">
        <v>1974</v>
      </c>
      <c r="F49">
        <v>0</v>
      </c>
      <c r="G49" t="s">
        <v>1977</v>
      </c>
      <c r="H49" t="s">
        <v>1979</v>
      </c>
      <c r="I49" t="s">
        <v>2027</v>
      </c>
      <c r="J49" t="s">
        <v>3542</v>
      </c>
      <c r="K49" t="s">
        <v>3545</v>
      </c>
      <c r="L49" t="s">
        <v>3563</v>
      </c>
      <c r="M49" t="s">
        <v>3569</v>
      </c>
      <c r="N49" t="s">
        <v>174</v>
      </c>
      <c r="O49" t="s">
        <v>3575</v>
      </c>
      <c r="P49" t="s">
        <v>4315</v>
      </c>
      <c r="Q49" t="s">
        <v>4319</v>
      </c>
      <c r="R49" t="s">
        <v>4321</v>
      </c>
      <c r="S49" t="s">
        <v>4361</v>
      </c>
      <c r="T49" t="s">
        <v>5437</v>
      </c>
      <c r="U49" t="s">
        <v>5440</v>
      </c>
      <c r="V49" t="s">
        <v>5586</v>
      </c>
      <c r="W49" t="s">
        <v>5981</v>
      </c>
      <c r="AA49" t="s">
        <v>6697</v>
      </c>
      <c r="AB49" t="s">
        <v>6697</v>
      </c>
      <c r="AC49" t="s">
        <v>6697</v>
      </c>
      <c r="AD49" t="s">
        <v>6697</v>
      </c>
      <c r="AE49" t="s">
        <v>6697</v>
      </c>
      <c r="AF49" t="s">
        <v>6697</v>
      </c>
      <c r="AG49" t="s">
        <v>6697</v>
      </c>
      <c r="AH49" t="s">
        <v>6697</v>
      </c>
      <c r="AI49" t="s">
        <v>6697</v>
      </c>
      <c r="AJ49" t="s">
        <v>6697</v>
      </c>
      <c r="AK49" t="s">
        <v>6697</v>
      </c>
      <c r="AL49" t="s">
        <v>6697</v>
      </c>
      <c r="AM49" t="s">
        <v>6697</v>
      </c>
      <c r="AN49" t="s">
        <v>6700</v>
      </c>
      <c r="AO49" t="s">
        <v>6697</v>
      </c>
      <c r="AP49" t="s">
        <v>6697</v>
      </c>
      <c r="AQ49" t="s">
        <v>6697</v>
      </c>
      <c r="AR49" t="s">
        <v>6697</v>
      </c>
      <c r="AS49" t="s">
        <v>6697</v>
      </c>
      <c r="AT49">
        <v>0</v>
      </c>
      <c r="AU49" t="s">
        <v>6697</v>
      </c>
      <c r="AV49" t="s">
        <v>6697</v>
      </c>
      <c r="AW49">
        <v>3</v>
      </c>
      <c r="AX49" t="s">
        <v>6697</v>
      </c>
      <c r="AY49" t="s">
        <v>6697</v>
      </c>
      <c r="BA49" t="s">
        <v>6697</v>
      </c>
    </row>
    <row r="50" spans="1:53">
      <c r="A50" t="s">
        <v>113</v>
      </c>
      <c r="B50" t="s">
        <v>824</v>
      </c>
      <c r="C50" t="s">
        <v>1327</v>
      </c>
      <c r="D50" t="s">
        <v>1684</v>
      </c>
      <c r="E50" t="s">
        <v>1974</v>
      </c>
      <c r="F50">
        <v>0</v>
      </c>
      <c r="G50" t="s">
        <v>1977</v>
      </c>
      <c r="H50" t="s">
        <v>1979</v>
      </c>
      <c r="I50" t="s">
        <v>2028</v>
      </c>
      <c r="J50" t="s">
        <v>3542</v>
      </c>
      <c r="K50" t="s">
        <v>3545</v>
      </c>
      <c r="L50" t="s">
        <v>3563</v>
      </c>
      <c r="M50" t="s">
        <v>3569</v>
      </c>
      <c r="N50" t="s">
        <v>174</v>
      </c>
      <c r="O50" t="s">
        <v>3575</v>
      </c>
      <c r="P50" t="s">
        <v>4315</v>
      </c>
      <c r="Q50" t="s">
        <v>4319</v>
      </c>
      <c r="R50" t="s">
        <v>4321</v>
      </c>
      <c r="S50" t="s">
        <v>4361</v>
      </c>
      <c r="T50" t="s">
        <v>5439</v>
      </c>
      <c r="U50" t="s">
        <v>4324</v>
      </c>
      <c r="V50" t="s">
        <v>5587</v>
      </c>
      <c r="W50" t="s">
        <v>5588</v>
      </c>
      <c r="AA50" t="s">
        <v>6697</v>
      </c>
      <c r="AB50" t="s">
        <v>6697</v>
      </c>
      <c r="AC50" t="s">
        <v>6697</v>
      </c>
      <c r="AD50" t="s">
        <v>6697</v>
      </c>
      <c r="AE50" t="s">
        <v>6697</v>
      </c>
      <c r="AF50" t="s">
        <v>6697</v>
      </c>
      <c r="AG50" t="s">
        <v>6697</v>
      </c>
      <c r="AH50" t="s">
        <v>6697</v>
      </c>
      <c r="AI50" t="s">
        <v>6697</v>
      </c>
      <c r="AJ50" t="s">
        <v>6697</v>
      </c>
      <c r="AK50" t="s">
        <v>6697</v>
      </c>
      <c r="AL50" t="s">
        <v>6697</v>
      </c>
      <c r="AM50" t="s">
        <v>6697</v>
      </c>
      <c r="AN50" t="s">
        <v>6700</v>
      </c>
      <c r="AO50" t="s">
        <v>6697</v>
      </c>
      <c r="AP50" t="s">
        <v>6697</v>
      </c>
      <c r="AQ50" t="s">
        <v>6697</v>
      </c>
      <c r="AR50" t="s">
        <v>6697</v>
      </c>
      <c r="AS50" t="s">
        <v>6697</v>
      </c>
      <c r="AT50">
        <v>0</v>
      </c>
      <c r="AU50" t="s">
        <v>6697</v>
      </c>
      <c r="AV50" t="s">
        <v>6697</v>
      </c>
      <c r="AW50">
        <v>2</v>
      </c>
      <c r="AX50" t="s">
        <v>6697</v>
      </c>
      <c r="AY50" t="s">
        <v>6697</v>
      </c>
      <c r="BA50" t="s">
        <v>6697</v>
      </c>
    </row>
    <row r="51" spans="1:53">
      <c r="A51" t="s">
        <v>113</v>
      </c>
      <c r="B51" t="s">
        <v>824</v>
      </c>
      <c r="C51" t="s">
        <v>1337</v>
      </c>
      <c r="D51" t="s">
        <v>174</v>
      </c>
      <c r="E51" t="s">
        <v>1974</v>
      </c>
      <c r="F51">
        <v>15</v>
      </c>
      <c r="G51" t="s">
        <v>1977</v>
      </c>
      <c r="H51" t="s">
        <v>1979</v>
      </c>
      <c r="I51" t="s">
        <v>2029</v>
      </c>
      <c r="J51" t="s">
        <v>3542</v>
      </c>
      <c r="K51" t="s">
        <v>3545</v>
      </c>
      <c r="L51" t="s">
        <v>3563</v>
      </c>
      <c r="M51" t="s">
        <v>3569</v>
      </c>
      <c r="N51" t="s">
        <v>174</v>
      </c>
      <c r="O51" t="s">
        <v>3575</v>
      </c>
      <c r="P51" t="s">
        <v>4315</v>
      </c>
      <c r="Q51" t="s">
        <v>4319</v>
      </c>
      <c r="R51" t="s">
        <v>4321</v>
      </c>
      <c r="S51" t="s">
        <v>4361</v>
      </c>
      <c r="T51" t="s">
        <v>5440</v>
      </c>
      <c r="U51" t="s">
        <v>5481</v>
      </c>
      <c r="V51" t="s">
        <v>5588</v>
      </c>
      <c r="W51" t="s">
        <v>5981</v>
      </c>
      <c r="AA51" t="s">
        <v>6697</v>
      </c>
      <c r="AB51" t="s">
        <v>6697</v>
      </c>
      <c r="AC51" t="s">
        <v>6697</v>
      </c>
      <c r="AD51" t="s">
        <v>6697</v>
      </c>
      <c r="AE51" t="s">
        <v>6697</v>
      </c>
      <c r="AF51" t="s">
        <v>6697</v>
      </c>
      <c r="AG51" t="s">
        <v>6697</v>
      </c>
      <c r="AH51" t="s">
        <v>6697</v>
      </c>
      <c r="AI51" t="s">
        <v>6697</v>
      </c>
      <c r="AJ51" t="s">
        <v>6698</v>
      </c>
      <c r="AK51" t="s">
        <v>6699</v>
      </c>
      <c r="AL51" t="s">
        <v>6697</v>
      </c>
      <c r="AM51" t="s">
        <v>6697</v>
      </c>
      <c r="AN51" t="s">
        <v>6700</v>
      </c>
      <c r="AO51" t="s">
        <v>6697</v>
      </c>
      <c r="AP51" t="s">
        <v>6697</v>
      </c>
      <c r="AQ51" t="s">
        <v>6697</v>
      </c>
      <c r="AR51" t="s">
        <v>6697</v>
      </c>
      <c r="AS51" t="s">
        <v>6697</v>
      </c>
      <c r="AT51">
        <v>3</v>
      </c>
      <c r="AU51" t="s">
        <v>6697</v>
      </c>
      <c r="AV51" t="s">
        <v>6703</v>
      </c>
      <c r="AW51">
        <v>65535</v>
      </c>
      <c r="AX51" t="s">
        <v>6703</v>
      </c>
      <c r="AY51" t="s">
        <v>6697</v>
      </c>
      <c r="AZ51" t="s">
        <v>6705</v>
      </c>
      <c r="BA51" t="s">
        <v>6698</v>
      </c>
    </row>
    <row r="52" spans="1:53">
      <c r="A52" t="s">
        <v>113</v>
      </c>
      <c r="B52" t="s">
        <v>174</v>
      </c>
      <c r="C52" t="s">
        <v>1327</v>
      </c>
      <c r="D52" t="s">
        <v>1685</v>
      </c>
      <c r="E52" t="s">
        <v>1974</v>
      </c>
      <c r="F52">
        <v>10</v>
      </c>
      <c r="G52" t="s">
        <v>1977</v>
      </c>
      <c r="H52" t="s">
        <v>1979</v>
      </c>
      <c r="I52" t="s">
        <v>2030</v>
      </c>
      <c r="J52" t="s">
        <v>3542</v>
      </c>
      <c r="K52" t="s">
        <v>3545</v>
      </c>
      <c r="L52" t="s">
        <v>3563</v>
      </c>
      <c r="M52" t="s">
        <v>3569</v>
      </c>
      <c r="N52" t="s">
        <v>174</v>
      </c>
      <c r="O52" t="s">
        <v>3575</v>
      </c>
      <c r="P52" t="s">
        <v>4315</v>
      </c>
      <c r="Q52" t="s">
        <v>4319</v>
      </c>
      <c r="R52" t="s">
        <v>4321</v>
      </c>
      <c r="S52" t="s">
        <v>4362</v>
      </c>
      <c r="T52" t="s">
        <v>5439</v>
      </c>
      <c r="U52" t="s">
        <v>4324</v>
      </c>
      <c r="V52" t="s">
        <v>5589</v>
      </c>
      <c r="W52" t="s">
        <v>5586</v>
      </c>
      <c r="AA52" t="s">
        <v>6697</v>
      </c>
      <c r="AB52" t="s">
        <v>6697</v>
      </c>
      <c r="AC52" t="s">
        <v>6697</v>
      </c>
      <c r="AD52" t="s">
        <v>6698</v>
      </c>
      <c r="AE52" t="s">
        <v>6697</v>
      </c>
      <c r="AF52" t="s">
        <v>6697</v>
      </c>
      <c r="AG52" t="s">
        <v>6697</v>
      </c>
      <c r="AH52" t="s">
        <v>6697</v>
      </c>
      <c r="AI52" t="s">
        <v>6697</v>
      </c>
      <c r="AJ52" t="s">
        <v>6697</v>
      </c>
      <c r="AK52" t="s">
        <v>6697</v>
      </c>
      <c r="AL52" t="s">
        <v>6697</v>
      </c>
      <c r="AM52" t="s">
        <v>6697</v>
      </c>
      <c r="AN52" t="s">
        <v>6700</v>
      </c>
      <c r="AO52" t="s">
        <v>6697</v>
      </c>
      <c r="AP52" t="s">
        <v>6697</v>
      </c>
      <c r="AQ52" t="s">
        <v>6697</v>
      </c>
      <c r="AR52" t="s">
        <v>6697</v>
      </c>
      <c r="AS52" t="s">
        <v>6697</v>
      </c>
      <c r="AT52">
        <v>0</v>
      </c>
      <c r="AU52" t="s">
        <v>6697</v>
      </c>
      <c r="AV52" t="s">
        <v>6697</v>
      </c>
      <c r="AW52">
        <v>2</v>
      </c>
      <c r="AX52" t="s">
        <v>6697</v>
      </c>
      <c r="AY52" t="s">
        <v>6697</v>
      </c>
      <c r="BA52" t="s">
        <v>6697</v>
      </c>
    </row>
    <row r="53" spans="1:53">
      <c r="A53" t="s">
        <v>114</v>
      </c>
      <c r="B53" t="s">
        <v>843</v>
      </c>
      <c r="C53" t="s">
        <v>1327</v>
      </c>
      <c r="D53" t="s">
        <v>1686</v>
      </c>
      <c r="E53" t="s">
        <v>1974</v>
      </c>
      <c r="F53">
        <v>0</v>
      </c>
      <c r="G53" t="s">
        <v>1977</v>
      </c>
      <c r="H53" t="s">
        <v>1979</v>
      </c>
      <c r="I53" t="s">
        <v>2031</v>
      </c>
      <c r="J53" t="s">
        <v>3542</v>
      </c>
      <c r="K53" t="s">
        <v>3545</v>
      </c>
      <c r="L53" t="s">
        <v>3563</v>
      </c>
      <c r="M53" t="s">
        <v>3578</v>
      </c>
      <c r="N53" t="s">
        <v>174</v>
      </c>
      <c r="O53" t="s">
        <v>3575</v>
      </c>
      <c r="P53" t="s">
        <v>4315</v>
      </c>
      <c r="Q53" t="s">
        <v>4319</v>
      </c>
      <c r="R53" t="s">
        <v>4323</v>
      </c>
      <c r="S53" t="s">
        <v>4363</v>
      </c>
      <c r="T53" t="s">
        <v>5439</v>
      </c>
      <c r="U53" t="s">
        <v>4324</v>
      </c>
      <c r="V53" t="s">
        <v>5570</v>
      </c>
      <c r="W53" t="s">
        <v>5955</v>
      </c>
      <c r="AA53" t="s">
        <v>6697</v>
      </c>
      <c r="AB53" t="s">
        <v>6697</v>
      </c>
      <c r="AC53" t="s">
        <v>6697</v>
      </c>
      <c r="AD53" t="s">
        <v>6697</v>
      </c>
      <c r="AE53" t="s">
        <v>6697</v>
      </c>
      <c r="AF53" t="s">
        <v>6697</v>
      </c>
      <c r="AG53" t="s">
        <v>6697</v>
      </c>
      <c r="AH53" t="s">
        <v>6697</v>
      </c>
      <c r="AI53" t="s">
        <v>6697</v>
      </c>
      <c r="AJ53" t="s">
        <v>6697</v>
      </c>
      <c r="AK53" t="s">
        <v>6697</v>
      </c>
      <c r="AL53" t="s">
        <v>6697</v>
      </c>
      <c r="AM53" t="s">
        <v>6697</v>
      </c>
      <c r="AN53" t="s">
        <v>6699</v>
      </c>
      <c r="AO53" t="s">
        <v>6697</v>
      </c>
      <c r="AP53" t="s">
        <v>6697</v>
      </c>
      <c r="AQ53" t="s">
        <v>6697</v>
      </c>
      <c r="AR53" t="s">
        <v>6697</v>
      </c>
      <c r="AS53" t="s">
        <v>6697</v>
      </c>
      <c r="AT53">
        <v>0</v>
      </c>
      <c r="AU53" t="s">
        <v>6697</v>
      </c>
      <c r="AV53" t="s">
        <v>6697</v>
      </c>
      <c r="AW53">
        <v>8</v>
      </c>
      <c r="AX53" t="s">
        <v>6697</v>
      </c>
      <c r="AY53" t="s">
        <v>6697</v>
      </c>
      <c r="BA53" t="s">
        <v>6697</v>
      </c>
    </row>
    <row r="54" spans="1:53">
      <c r="A54" t="s">
        <v>115</v>
      </c>
      <c r="B54" t="s">
        <v>844</v>
      </c>
      <c r="C54" t="s">
        <v>1327</v>
      </c>
      <c r="D54" t="s">
        <v>1687</v>
      </c>
      <c r="E54" t="s">
        <v>1974</v>
      </c>
      <c r="F54">
        <v>0</v>
      </c>
      <c r="G54" t="s">
        <v>1977</v>
      </c>
      <c r="H54" t="s">
        <v>1979</v>
      </c>
      <c r="I54" t="s">
        <v>2032</v>
      </c>
      <c r="J54" t="s">
        <v>3542</v>
      </c>
      <c r="K54" t="s">
        <v>3545</v>
      </c>
      <c r="L54" t="s">
        <v>3563</v>
      </c>
      <c r="M54" t="s">
        <v>3579</v>
      </c>
      <c r="N54" t="s">
        <v>174</v>
      </c>
      <c r="O54" t="s">
        <v>3575</v>
      </c>
      <c r="P54" t="s">
        <v>4315</v>
      </c>
      <c r="Q54" t="s">
        <v>4319</v>
      </c>
      <c r="R54" t="s">
        <v>4322</v>
      </c>
      <c r="S54" t="s">
        <v>4364</v>
      </c>
      <c r="T54" t="s">
        <v>5439</v>
      </c>
      <c r="U54" t="s">
        <v>4324</v>
      </c>
      <c r="V54" t="s">
        <v>5570</v>
      </c>
      <c r="W54" t="s">
        <v>5955</v>
      </c>
      <c r="AA54" t="s">
        <v>6697</v>
      </c>
      <c r="AB54" t="s">
        <v>6697</v>
      </c>
      <c r="AC54" t="s">
        <v>6697</v>
      </c>
      <c r="AD54" t="s">
        <v>6697</v>
      </c>
      <c r="AE54" t="s">
        <v>6697</v>
      </c>
      <c r="AF54" t="s">
        <v>6697</v>
      </c>
      <c r="AG54" t="s">
        <v>6697</v>
      </c>
      <c r="AH54" t="s">
        <v>6697</v>
      </c>
      <c r="AI54" t="s">
        <v>6697</v>
      </c>
      <c r="AJ54" t="s">
        <v>6697</v>
      </c>
      <c r="AK54" t="s">
        <v>6697</v>
      </c>
      <c r="AL54" t="s">
        <v>6697</v>
      </c>
      <c r="AM54" t="s">
        <v>6697</v>
      </c>
      <c r="AN54" t="s">
        <v>6697</v>
      </c>
      <c r="AO54" t="s">
        <v>6697</v>
      </c>
      <c r="AP54" t="s">
        <v>6697</v>
      </c>
      <c r="AQ54" t="s">
        <v>6697</v>
      </c>
      <c r="AR54" t="s">
        <v>6697</v>
      </c>
      <c r="AS54" t="s">
        <v>6697</v>
      </c>
      <c r="AT54">
        <v>0</v>
      </c>
      <c r="AU54" t="s">
        <v>6697</v>
      </c>
      <c r="AV54" t="s">
        <v>6697</v>
      </c>
      <c r="AW54">
        <v>7</v>
      </c>
      <c r="AX54" t="s">
        <v>6697</v>
      </c>
      <c r="AY54" t="s">
        <v>6697</v>
      </c>
      <c r="BA54" t="s">
        <v>6697</v>
      </c>
    </row>
    <row r="55" spans="1:53">
      <c r="A55" t="s">
        <v>90</v>
      </c>
      <c r="B55" t="s">
        <v>844</v>
      </c>
      <c r="C55" t="s">
        <v>1327</v>
      </c>
      <c r="D55" t="s">
        <v>1688</v>
      </c>
      <c r="E55" t="s">
        <v>1974</v>
      </c>
      <c r="F55">
        <v>0</v>
      </c>
      <c r="G55" t="s">
        <v>1977</v>
      </c>
      <c r="H55" t="s">
        <v>1979</v>
      </c>
      <c r="I55" t="s">
        <v>2033</v>
      </c>
      <c r="J55" t="s">
        <v>3542</v>
      </c>
      <c r="K55" t="s">
        <v>3545</v>
      </c>
      <c r="L55" t="s">
        <v>3563</v>
      </c>
      <c r="M55" t="s">
        <v>3566</v>
      </c>
      <c r="N55" t="s">
        <v>174</v>
      </c>
      <c r="O55" t="s">
        <v>3575</v>
      </c>
      <c r="P55" t="s">
        <v>4315</v>
      </c>
      <c r="Q55" t="s">
        <v>4319</v>
      </c>
      <c r="R55" t="s">
        <v>4322</v>
      </c>
      <c r="S55" t="s">
        <v>4365</v>
      </c>
      <c r="T55" t="s">
        <v>5439</v>
      </c>
      <c r="U55" t="s">
        <v>4324</v>
      </c>
      <c r="V55" t="s">
        <v>5570</v>
      </c>
      <c r="W55" t="s">
        <v>5982</v>
      </c>
      <c r="AA55" t="s">
        <v>6697</v>
      </c>
      <c r="AB55" t="s">
        <v>6697</v>
      </c>
      <c r="AC55" t="s">
        <v>6697</v>
      </c>
      <c r="AD55" t="s">
        <v>6697</v>
      </c>
      <c r="AE55" t="s">
        <v>6697</v>
      </c>
      <c r="AF55" t="s">
        <v>6697</v>
      </c>
      <c r="AG55" t="s">
        <v>6697</v>
      </c>
      <c r="AH55" t="s">
        <v>6697</v>
      </c>
      <c r="AI55" t="s">
        <v>6697</v>
      </c>
      <c r="AJ55" t="s">
        <v>6697</v>
      </c>
      <c r="AK55" t="s">
        <v>6697</v>
      </c>
      <c r="AL55" t="s">
        <v>6697</v>
      </c>
      <c r="AM55" t="s">
        <v>6697</v>
      </c>
      <c r="AN55" t="s">
        <v>6697</v>
      </c>
      <c r="AO55" t="s">
        <v>6697</v>
      </c>
      <c r="AP55" t="s">
        <v>6697</v>
      </c>
      <c r="AQ55" t="s">
        <v>6697</v>
      </c>
      <c r="AR55" t="s">
        <v>6697</v>
      </c>
      <c r="AS55" t="s">
        <v>6697</v>
      </c>
      <c r="AT55">
        <v>0</v>
      </c>
      <c r="AU55" t="s">
        <v>6697</v>
      </c>
      <c r="AV55" t="s">
        <v>6697</v>
      </c>
      <c r="AW55">
        <v>9</v>
      </c>
      <c r="AX55" t="s">
        <v>6697</v>
      </c>
      <c r="AY55" t="s">
        <v>6697</v>
      </c>
      <c r="BA55" t="s">
        <v>6697</v>
      </c>
    </row>
    <row r="56" spans="1:53">
      <c r="A56" t="s">
        <v>90</v>
      </c>
      <c r="B56" t="s">
        <v>845</v>
      </c>
      <c r="C56" t="s">
        <v>1327</v>
      </c>
      <c r="D56" t="s">
        <v>1667</v>
      </c>
      <c r="E56" t="s">
        <v>1974</v>
      </c>
      <c r="F56">
        <v>0</v>
      </c>
      <c r="G56" t="s">
        <v>1977</v>
      </c>
      <c r="H56" t="s">
        <v>1979</v>
      </c>
      <c r="I56" t="s">
        <v>2034</v>
      </c>
      <c r="J56" t="s">
        <v>3542</v>
      </c>
      <c r="K56" t="s">
        <v>3545</v>
      </c>
      <c r="L56" t="s">
        <v>3563</v>
      </c>
      <c r="M56" t="s">
        <v>3566</v>
      </c>
      <c r="N56" t="s">
        <v>174</v>
      </c>
      <c r="O56" t="s">
        <v>3575</v>
      </c>
      <c r="P56" t="s">
        <v>4315</v>
      </c>
      <c r="Q56" t="s">
        <v>4319</v>
      </c>
      <c r="R56" t="s">
        <v>4321</v>
      </c>
      <c r="S56" t="s">
        <v>4366</v>
      </c>
      <c r="T56" t="s">
        <v>5439</v>
      </c>
      <c r="U56" t="s">
        <v>4324</v>
      </c>
      <c r="V56" t="s">
        <v>5570</v>
      </c>
      <c r="W56" t="s">
        <v>5983</v>
      </c>
      <c r="AA56" t="s">
        <v>6697</v>
      </c>
      <c r="AB56" t="s">
        <v>6697</v>
      </c>
      <c r="AC56" t="s">
        <v>6697</v>
      </c>
      <c r="AD56" t="s">
        <v>6697</v>
      </c>
      <c r="AE56" t="s">
        <v>6697</v>
      </c>
      <c r="AF56" t="s">
        <v>6697</v>
      </c>
      <c r="AG56" t="s">
        <v>6697</v>
      </c>
      <c r="AH56" t="s">
        <v>6697</v>
      </c>
      <c r="AI56" t="s">
        <v>6697</v>
      </c>
      <c r="AJ56" t="s">
        <v>6697</v>
      </c>
      <c r="AK56" t="s">
        <v>6697</v>
      </c>
      <c r="AL56" t="s">
        <v>6697</v>
      </c>
      <c r="AM56" t="s">
        <v>6697</v>
      </c>
      <c r="AN56" t="s">
        <v>6700</v>
      </c>
      <c r="AO56" t="s">
        <v>6697</v>
      </c>
      <c r="AP56" t="s">
        <v>6697</v>
      </c>
      <c r="AQ56" t="s">
        <v>6697</v>
      </c>
      <c r="AR56" t="s">
        <v>6697</v>
      </c>
      <c r="AS56" t="s">
        <v>6697</v>
      </c>
      <c r="AT56">
        <v>0</v>
      </c>
      <c r="AU56" t="s">
        <v>6697</v>
      </c>
      <c r="AV56" t="s">
        <v>6697</v>
      </c>
      <c r="AW56">
        <v>1</v>
      </c>
      <c r="AX56" t="s">
        <v>6697</v>
      </c>
      <c r="AY56" t="s">
        <v>6697</v>
      </c>
      <c r="BA56" t="s">
        <v>6697</v>
      </c>
    </row>
    <row r="57" spans="1:53">
      <c r="A57" t="s">
        <v>90</v>
      </c>
      <c r="B57" t="s">
        <v>846</v>
      </c>
      <c r="C57" t="s">
        <v>1327</v>
      </c>
      <c r="D57" t="s">
        <v>1667</v>
      </c>
      <c r="E57" t="s">
        <v>1974</v>
      </c>
      <c r="F57">
        <v>0</v>
      </c>
      <c r="G57" t="s">
        <v>1977</v>
      </c>
      <c r="H57" t="s">
        <v>1979</v>
      </c>
      <c r="I57" t="s">
        <v>2035</v>
      </c>
      <c r="J57" t="s">
        <v>3542</v>
      </c>
      <c r="K57" t="s">
        <v>3545</v>
      </c>
      <c r="L57" t="s">
        <v>3563</v>
      </c>
      <c r="M57" t="s">
        <v>3566</v>
      </c>
      <c r="N57" t="s">
        <v>174</v>
      </c>
      <c r="O57" t="s">
        <v>3591</v>
      </c>
      <c r="P57" t="s">
        <v>4315</v>
      </c>
      <c r="Q57" t="s">
        <v>4319</v>
      </c>
      <c r="R57" t="s">
        <v>4323</v>
      </c>
      <c r="S57" t="s">
        <v>4367</v>
      </c>
      <c r="T57" t="s">
        <v>5439</v>
      </c>
      <c r="U57" t="s">
        <v>4324</v>
      </c>
      <c r="V57" t="s">
        <v>5570</v>
      </c>
      <c r="W57" t="s">
        <v>5984</v>
      </c>
      <c r="AA57" t="s">
        <v>6697</v>
      </c>
      <c r="AB57" t="s">
        <v>6697</v>
      </c>
      <c r="AC57" t="s">
        <v>6697</v>
      </c>
      <c r="AD57" t="s">
        <v>6697</v>
      </c>
      <c r="AE57" t="s">
        <v>6697</v>
      </c>
      <c r="AF57" t="s">
        <v>6697</v>
      </c>
      <c r="AG57" t="s">
        <v>6697</v>
      </c>
      <c r="AH57" t="s">
        <v>6697</v>
      </c>
      <c r="AI57" t="s">
        <v>6697</v>
      </c>
      <c r="AJ57" t="s">
        <v>6697</v>
      </c>
      <c r="AK57" t="s">
        <v>6697</v>
      </c>
      <c r="AL57" t="s">
        <v>6697</v>
      </c>
      <c r="AM57" t="s">
        <v>6697</v>
      </c>
      <c r="AN57" t="s">
        <v>6699</v>
      </c>
      <c r="AO57" t="s">
        <v>6697</v>
      </c>
      <c r="AP57" t="s">
        <v>6697</v>
      </c>
      <c r="AQ57" t="s">
        <v>6697</v>
      </c>
      <c r="AR57" t="s">
        <v>6697</v>
      </c>
      <c r="AS57" t="s">
        <v>6697</v>
      </c>
      <c r="AT57">
        <v>0</v>
      </c>
      <c r="AU57" t="s">
        <v>6697</v>
      </c>
      <c r="AV57" t="s">
        <v>6697</v>
      </c>
      <c r="AW57">
        <v>1</v>
      </c>
      <c r="AX57" t="s">
        <v>6697</v>
      </c>
      <c r="AY57" t="s">
        <v>6697</v>
      </c>
      <c r="BA57" t="s">
        <v>6697</v>
      </c>
    </row>
    <row r="58" spans="1:53">
      <c r="A58" t="s">
        <v>90</v>
      </c>
      <c r="B58" t="s">
        <v>847</v>
      </c>
      <c r="C58" t="s">
        <v>1338</v>
      </c>
      <c r="D58" t="s">
        <v>1666</v>
      </c>
      <c r="E58" t="s">
        <v>1974</v>
      </c>
      <c r="F58">
        <v>5</v>
      </c>
      <c r="G58" t="s">
        <v>1977</v>
      </c>
      <c r="H58" t="s">
        <v>1979</v>
      </c>
      <c r="I58" t="s">
        <v>2036</v>
      </c>
      <c r="J58" t="s">
        <v>3542</v>
      </c>
      <c r="K58" t="s">
        <v>3545</v>
      </c>
      <c r="L58" t="s">
        <v>3563</v>
      </c>
      <c r="M58" t="s">
        <v>3566</v>
      </c>
      <c r="N58" t="s">
        <v>174</v>
      </c>
      <c r="O58" t="s">
        <v>3575</v>
      </c>
      <c r="P58" t="s">
        <v>4315</v>
      </c>
      <c r="Q58" t="s">
        <v>4319</v>
      </c>
      <c r="R58" t="s">
        <v>4322</v>
      </c>
      <c r="S58" t="s">
        <v>4368</v>
      </c>
      <c r="T58" t="s">
        <v>5439</v>
      </c>
      <c r="U58" t="s">
        <v>4324</v>
      </c>
      <c r="V58" t="s">
        <v>5580</v>
      </c>
      <c r="W58" t="s">
        <v>5985</v>
      </c>
      <c r="AA58" t="s">
        <v>6697</v>
      </c>
      <c r="AB58" t="s">
        <v>6697</v>
      </c>
      <c r="AC58" t="s">
        <v>6697</v>
      </c>
      <c r="AD58" t="s">
        <v>6697</v>
      </c>
      <c r="AE58" t="s">
        <v>6697</v>
      </c>
      <c r="AF58" t="s">
        <v>6697</v>
      </c>
      <c r="AG58" t="s">
        <v>6697</v>
      </c>
      <c r="AH58" t="s">
        <v>6697</v>
      </c>
      <c r="AI58" t="s">
        <v>6697</v>
      </c>
      <c r="AJ58" t="s">
        <v>6697</v>
      </c>
      <c r="AK58" t="s">
        <v>6699</v>
      </c>
      <c r="AL58" t="s">
        <v>6697</v>
      </c>
      <c r="AM58" t="s">
        <v>6697</v>
      </c>
      <c r="AN58" t="s">
        <v>6697</v>
      </c>
      <c r="AO58" t="s">
        <v>6697</v>
      </c>
      <c r="AP58" t="s">
        <v>6697</v>
      </c>
      <c r="AQ58" t="s">
        <v>6697</v>
      </c>
      <c r="AR58" t="s">
        <v>6697</v>
      </c>
      <c r="AS58" t="s">
        <v>6697</v>
      </c>
      <c r="AT58">
        <v>3</v>
      </c>
      <c r="AU58" t="s">
        <v>6697</v>
      </c>
      <c r="AV58" t="s">
        <v>6697</v>
      </c>
      <c r="AW58">
        <v>2</v>
      </c>
      <c r="AX58" t="s">
        <v>6697</v>
      </c>
      <c r="AY58" t="s">
        <v>6697</v>
      </c>
      <c r="AZ58" t="s">
        <v>6706</v>
      </c>
      <c r="BA58" t="s">
        <v>6698</v>
      </c>
    </row>
    <row r="59" spans="1:53">
      <c r="A59" t="s">
        <v>116</v>
      </c>
      <c r="B59" t="s">
        <v>848</v>
      </c>
      <c r="C59" t="s">
        <v>1339</v>
      </c>
      <c r="D59" t="s">
        <v>1689</v>
      </c>
      <c r="E59" t="s">
        <v>1974</v>
      </c>
      <c r="F59">
        <v>0</v>
      </c>
      <c r="G59" t="s">
        <v>1977</v>
      </c>
      <c r="H59" t="s">
        <v>1979</v>
      </c>
      <c r="I59" t="s">
        <v>2037</v>
      </c>
      <c r="J59" t="s">
        <v>3542</v>
      </c>
      <c r="K59" t="s">
        <v>3545</v>
      </c>
      <c r="L59" t="s">
        <v>3563</v>
      </c>
      <c r="M59" t="s">
        <v>3566</v>
      </c>
      <c r="N59" t="s">
        <v>174</v>
      </c>
      <c r="O59" t="s">
        <v>3575</v>
      </c>
      <c r="P59" t="s">
        <v>4315</v>
      </c>
      <c r="Q59" t="s">
        <v>4319</v>
      </c>
      <c r="R59" t="s">
        <v>4322</v>
      </c>
      <c r="S59" t="s">
        <v>4369</v>
      </c>
      <c r="T59" t="s">
        <v>5440</v>
      </c>
      <c r="U59" t="s">
        <v>5440</v>
      </c>
      <c r="V59" t="s">
        <v>5570</v>
      </c>
      <c r="W59" t="s">
        <v>5955</v>
      </c>
      <c r="AA59" t="s">
        <v>6697</v>
      </c>
      <c r="AB59" t="s">
        <v>6697</v>
      </c>
      <c r="AC59" t="s">
        <v>6697</v>
      </c>
      <c r="AD59" t="s">
        <v>6697</v>
      </c>
      <c r="AE59" t="s">
        <v>6697</v>
      </c>
      <c r="AF59" t="s">
        <v>6697</v>
      </c>
      <c r="AG59" t="s">
        <v>6697</v>
      </c>
      <c r="AH59" t="s">
        <v>6697</v>
      </c>
      <c r="AI59" t="s">
        <v>6697</v>
      </c>
      <c r="AJ59" t="s">
        <v>6697</v>
      </c>
      <c r="AK59" t="s">
        <v>6697</v>
      </c>
      <c r="AL59" t="s">
        <v>6697</v>
      </c>
      <c r="AM59" t="s">
        <v>6697</v>
      </c>
      <c r="AN59" t="s">
        <v>6697</v>
      </c>
      <c r="AO59" t="s">
        <v>6697</v>
      </c>
      <c r="AP59" t="s">
        <v>6697</v>
      </c>
      <c r="AQ59" t="s">
        <v>6697</v>
      </c>
      <c r="AR59" t="s">
        <v>6697</v>
      </c>
      <c r="AS59" t="s">
        <v>6697</v>
      </c>
      <c r="AT59">
        <v>3</v>
      </c>
      <c r="AU59" t="s">
        <v>6697</v>
      </c>
      <c r="AV59" t="s">
        <v>6697</v>
      </c>
      <c r="AW59">
        <v>18</v>
      </c>
      <c r="AX59" t="s">
        <v>6697</v>
      </c>
      <c r="AY59" t="s">
        <v>6697</v>
      </c>
      <c r="BA59" t="s">
        <v>6697</v>
      </c>
    </row>
    <row r="60" spans="1:53">
      <c r="A60" t="s">
        <v>117</v>
      </c>
      <c r="B60" t="s">
        <v>849</v>
      </c>
      <c r="C60" t="s">
        <v>1327</v>
      </c>
      <c r="D60" t="s">
        <v>1687</v>
      </c>
      <c r="E60" t="s">
        <v>1974</v>
      </c>
      <c r="F60">
        <v>0</v>
      </c>
      <c r="G60" t="s">
        <v>1977</v>
      </c>
      <c r="H60" t="s">
        <v>1979</v>
      </c>
      <c r="I60" t="s">
        <v>2038</v>
      </c>
      <c r="J60" t="s">
        <v>3542</v>
      </c>
      <c r="K60" t="s">
        <v>3545</v>
      </c>
      <c r="L60" t="s">
        <v>3563</v>
      </c>
      <c r="M60" t="s">
        <v>3579</v>
      </c>
      <c r="N60" t="s">
        <v>174</v>
      </c>
      <c r="O60" t="s">
        <v>3575</v>
      </c>
      <c r="P60" t="s">
        <v>4315</v>
      </c>
      <c r="Q60" t="s">
        <v>4319</v>
      </c>
      <c r="R60" t="s">
        <v>4322</v>
      </c>
      <c r="S60" t="s">
        <v>4370</v>
      </c>
      <c r="T60" t="s">
        <v>5440</v>
      </c>
      <c r="U60" t="s">
        <v>5440</v>
      </c>
      <c r="V60" t="s">
        <v>5570</v>
      </c>
      <c r="W60" t="s">
        <v>5955</v>
      </c>
      <c r="AA60" t="s">
        <v>6697</v>
      </c>
      <c r="AB60" t="s">
        <v>6697</v>
      </c>
      <c r="AC60" t="s">
        <v>6697</v>
      </c>
      <c r="AD60" t="s">
        <v>6697</v>
      </c>
      <c r="AE60" t="s">
        <v>6697</v>
      </c>
      <c r="AF60" t="s">
        <v>6697</v>
      </c>
      <c r="AG60" t="s">
        <v>6697</v>
      </c>
      <c r="AH60" t="s">
        <v>6697</v>
      </c>
      <c r="AI60" t="s">
        <v>6697</v>
      </c>
      <c r="AJ60" t="s">
        <v>6697</v>
      </c>
      <c r="AK60" t="s">
        <v>6697</v>
      </c>
      <c r="AL60" t="s">
        <v>6697</v>
      </c>
      <c r="AM60" t="s">
        <v>6697</v>
      </c>
      <c r="AN60" t="s">
        <v>6697</v>
      </c>
      <c r="AO60" t="s">
        <v>6697</v>
      </c>
      <c r="AP60" t="s">
        <v>6697</v>
      </c>
      <c r="AQ60" t="s">
        <v>6697</v>
      </c>
      <c r="AR60" t="s">
        <v>6697</v>
      </c>
      <c r="AS60" t="s">
        <v>6697</v>
      </c>
      <c r="AT60">
        <v>0</v>
      </c>
      <c r="AU60" t="s">
        <v>6697</v>
      </c>
      <c r="AV60" t="s">
        <v>6697</v>
      </c>
      <c r="AW60">
        <v>7</v>
      </c>
      <c r="AX60" t="s">
        <v>6697</v>
      </c>
      <c r="AY60" t="s">
        <v>6697</v>
      </c>
      <c r="BA60" t="s">
        <v>6697</v>
      </c>
    </row>
    <row r="61" spans="1:53">
      <c r="A61" t="s">
        <v>118</v>
      </c>
      <c r="B61" t="s">
        <v>850</v>
      </c>
      <c r="C61" t="s">
        <v>1340</v>
      </c>
      <c r="D61" t="s">
        <v>174</v>
      </c>
      <c r="E61" t="s">
        <v>1974</v>
      </c>
      <c r="F61">
        <v>10</v>
      </c>
      <c r="G61" t="s">
        <v>1977</v>
      </c>
      <c r="H61" t="s">
        <v>1979</v>
      </c>
      <c r="I61" t="s">
        <v>2039</v>
      </c>
      <c r="J61" t="s">
        <v>3542</v>
      </c>
      <c r="K61" t="s">
        <v>3547</v>
      </c>
      <c r="L61" t="s">
        <v>3563</v>
      </c>
      <c r="M61" t="s">
        <v>3580</v>
      </c>
      <c r="N61" t="s">
        <v>174</v>
      </c>
      <c r="O61" t="s">
        <v>3575</v>
      </c>
      <c r="P61" t="s">
        <v>4315</v>
      </c>
      <c r="Q61" t="s">
        <v>4319</v>
      </c>
      <c r="R61" t="s">
        <v>4321</v>
      </c>
      <c r="S61" t="s">
        <v>4371</v>
      </c>
      <c r="T61" t="s">
        <v>5443</v>
      </c>
      <c r="U61" t="s">
        <v>5482</v>
      </c>
      <c r="V61" t="s">
        <v>5590</v>
      </c>
      <c r="W61" t="s">
        <v>5955</v>
      </c>
      <c r="AA61" t="s">
        <v>6697</v>
      </c>
      <c r="AB61" t="s">
        <v>6697</v>
      </c>
      <c r="AC61" t="s">
        <v>6697</v>
      </c>
      <c r="AD61" t="s">
        <v>6697</v>
      </c>
      <c r="AE61" t="s">
        <v>6697</v>
      </c>
      <c r="AF61" t="s">
        <v>6697</v>
      </c>
      <c r="AG61" t="s">
        <v>6697</v>
      </c>
      <c r="AH61" t="s">
        <v>6697</v>
      </c>
      <c r="AI61" t="s">
        <v>6697</v>
      </c>
      <c r="AJ61" t="s">
        <v>6698</v>
      </c>
      <c r="AK61" t="s">
        <v>6697</v>
      </c>
      <c r="AL61" t="s">
        <v>6697</v>
      </c>
      <c r="AM61" t="s">
        <v>6697</v>
      </c>
      <c r="AN61" t="s">
        <v>6700</v>
      </c>
      <c r="AO61" t="s">
        <v>6697</v>
      </c>
      <c r="AP61" t="s">
        <v>6697</v>
      </c>
      <c r="AQ61" t="s">
        <v>6697</v>
      </c>
      <c r="AR61" t="s">
        <v>6697</v>
      </c>
      <c r="AS61" t="s">
        <v>6697</v>
      </c>
      <c r="AT61">
        <v>3</v>
      </c>
      <c r="AU61" t="s">
        <v>6697</v>
      </c>
      <c r="AV61" t="s">
        <v>6703</v>
      </c>
      <c r="AW61">
        <v>65535</v>
      </c>
      <c r="AX61" t="s">
        <v>6703</v>
      </c>
      <c r="AY61" t="s">
        <v>6697</v>
      </c>
      <c r="BA61" t="s">
        <v>6697</v>
      </c>
    </row>
    <row r="62" spans="1:53">
      <c r="A62" t="s">
        <v>119</v>
      </c>
      <c r="B62" t="s">
        <v>105</v>
      </c>
      <c r="C62" t="s">
        <v>1332</v>
      </c>
      <c r="D62" t="s">
        <v>1677</v>
      </c>
      <c r="E62" t="s">
        <v>1973</v>
      </c>
      <c r="F62">
        <v>0</v>
      </c>
      <c r="G62" t="s">
        <v>1977</v>
      </c>
      <c r="H62" t="s">
        <v>1979</v>
      </c>
      <c r="I62" t="s">
        <v>2040</v>
      </c>
      <c r="J62" t="s">
        <v>3542</v>
      </c>
      <c r="K62" t="s">
        <v>3544</v>
      </c>
      <c r="L62" t="s">
        <v>3562</v>
      </c>
      <c r="M62" t="s">
        <v>3581</v>
      </c>
      <c r="N62" t="s">
        <v>193</v>
      </c>
      <c r="O62" t="s">
        <v>3574</v>
      </c>
      <c r="P62" t="s">
        <v>4315</v>
      </c>
      <c r="Q62" t="s">
        <v>4319</v>
      </c>
      <c r="R62" t="s">
        <v>4323</v>
      </c>
      <c r="S62" t="s">
        <v>4345</v>
      </c>
      <c r="T62" t="s">
        <v>5439</v>
      </c>
      <c r="U62" t="s">
        <v>4324</v>
      </c>
      <c r="V62" t="s">
        <v>5590</v>
      </c>
      <c r="W62" t="s">
        <v>5970</v>
      </c>
      <c r="AA62" t="s">
        <v>6697</v>
      </c>
      <c r="AB62" t="s">
        <v>6697</v>
      </c>
      <c r="AC62" t="s">
        <v>6697</v>
      </c>
      <c r="AD62" t="s">
        <v>6697</v>
      </c>
      <c r="AE62" t="s">
        <v>6697</v>
      </c>
      <c r="AF62" t="s">
        <v>6697</v>
      </c>
      <c r="AG62" t="s">
        <v>6697</v>
      </c>
      <c r="AH62" t="s">
        <v>6697</v>
      </c>
      <c r="AI62" t="s">
        <v>6697</v>
      </c>
      <c r="AJ62" t="s">
        <v>6697</v>
      </c>
      <c r="AK62" t="s">
        <v>6697</v>
      </c>
      <c r="AL62" t="s">
        <v>6697</v>
      </c>
      <c r="AM62" t="s">
        <v>6697</v>
      </c>
      <c r="AN62" t="s">
        <v>6699</v>
      </c>
      <c r="AO62" t="s">
        <v>6697</v>
      </c>
      <c r="AP62" t="s">
        <v>6697</v>
      </c>
      <c r="AQ62" t="s">
        <v>6697</v>
      </c>
      <c r="AR62" t="s">
        <v>6697</v>
      </c>
      <c r="AS62" t="s">
        <v>6697</v>
      </c>
      <c r="AT62">
        <v>0</v>
      </c>
      <c r="AU62" t="s">
        <v>6697</v>
      </c>
      <c r="AV62" t="s">
        <v>6697</v>
      </c>
      <c r="AW62">
        <v>0</v>
      </c>
      <c r="AX62" t="s">
        <v>6697</v>
      </c>
      <c r="AY62" t="s">
        <v>6697</v>
      </c>
      <c r="BA62" t="s">
        <v>6697</v>
      </c>
    </row>
    <row r="63" spans="1:53">
      <c r="A63" t="s">
        <v>120</v>
      </c>
      <c r="B63" t="s">
        <v>851</v>
      </c>
      <c r="C63" t="s">
        <v>1341</v>
      </c>
      <c r="D63" t="s">
        <v>1667</v>
      </c>
      <c r="E63" t="s">
        <v>1974</v>
      </c>
      <c r="F63">
        <v>0</v>
      </c>
      <c r="G63" t="s">
        <v>1977</v>
      </c>
      <c r="H63" t="s">
        <v>1979</v>
      </c>
      <c r="I63" t="s">
        <v>2041</v>
      </c>
      <c r="J63" t="s">
        <v>3542</v>
      </c>
      <c r="K63" t="s">
        <v>3545</v>
      </c>
      <c r="L63" t="s">
        <v>3563</v>
      </c>
      <c r="M63" t="s">
        <v>3580</v>
      </c>
      <c r="N63" t="s">
        <v>174</v>
      </c>
      <c r="O63" t="s">
        <v>3575</v>
      </c>
      <c r="P63" t="s">
        <v>4315</v>
      </c>
      <c r="Q63" t="s">
        <v>4319</v>
      </c>
      <c r="R63" t="s">
        <v>4321</v>
      </c>
      <c r="S63" t="s">
        <v>4372</v>
      </c>
      <c r="T63" t="s">
        <v>5440</v>
      </c>
      <c r="U63" t="s">
        <v>5440</v>
      </c>
      <c r="V63" t="s">
        <v>5570</v>
      </c>
      <c r="W63" t="s">
        <v>5986</v>
      </c>
      <c r="AA63" t="s">
        <v>6697</v>
      </c>
      <c r="AB63" t="s">
        <v>6697</v>
      </c>
      <c r="AC63" t="s">
        <v>6697</v>
      </c>
      <c r="AD63" t="s">
        <v>6697</v>
      </c>
      <c r="AE63" t="s">
        <v>6697</v>
      </c>
      <c r="AF63" t="s">
        <v>6697</v>
      </c>
      <c r="AG63" t="s">
        <v>6697</v>
      </c>
      <c r="AH63" t="s">
        <v>6697</v>
      </c>
      <c r="AI63" t="s">
        <v>6697</v>
      </c>
      <c r="AJ63" t="s">
        <v>6697</v>
      </c>
      <c r="AK63" t="s">
        <v>6697</v>
      </c>
      <c r="AL63" t="s">
        <v>6697</v>
      </c>
      <c r="AM63" t="s">
        <v>6697</v>
      </c>
      <c r="AN63" t="s">
        <v>6700</v>
      </c>
      <c r="AO63" t="s">
        <v>6697</v>
      </c>
      <c r="AP63" t="s">
        <v>6697</v>
      </c>
      <c r="AQ63" t="s">
        <v>6697</v>
      </c>
      <c r="AR63" t="s">
        <v>6697</v>
      </c>
      <c r="AS63" t="s">
        <v>6697</v>
      </c>
      <c r="AT63">
        <v>1</v>
      </c>
      <c r="AU63" t="s">
        <v>6697</v>
      </c>
      <c r="AV63" t="s">
        <v>6697</v>
      </c>
      <c r="AW63">
        <v>1</v>
      </c>
      <c r="AX63" t="s">
        <v>6697</v>
      </c>
      <c r="AY63" t="s">
        <v>6697</v>
      </c>
      <c r="BA63" t="s">
        <v>6697</v>
      </c>
    </row>
    <row r="64" spans="1:53">
      <c r="A64" t="s">
        <v>118</v>
      </c>
      <c r="B64" t="s">
        <v>104</v>
      </c>
      <c r="C64" t="s">
        <v>1331</v>
      </c>
      <c r="D64" t="s">
        <v>174</v>
      </c>
      <c r="E64" t="s">
        <v>1974</v>
      </c>
      <c r="F64">
        <v>10</v>
      </c>
      <c r="G64" t="s">
        <v>1977</v>
      </c>
      <c r="H64" t="s">
        <v>1979</v>
      </c>
      <c r="I64" t="s">
        <v>2042</v>
      </c>
      <c r="J64" t="s">
        <v>3542</v>
      </c>
      <c r="K64" t="s">
        <v>3547</v>
      </c>
      <c r="L64" t="s">
        <v>3563</v>
      </c>
      <c r="M64" t="s">
        <v>3580</v>
      </c>
      <c r="N64" t="s">
        <v>174</v>
      </c>
      <c r="O64" t="s">
        <v>3575</v>
      </c>
      <c r="P64" t="s">
        <v>4315</v>
      </c>
      <c r="Q64" t="s">
        <v>4319</v>
      </c>
      <c r="R64" t="s">
        <v>4321</v>
      </c>
      <c r="S64" t="s">
        <v>4373</v>
      </c>
      <c r="T64" t="s">
        <v>5443</v>
      </c>
      <c r="U64" t="s">
        <v>5483</v>
      </c>
      <c r="V64" t="s">
        <v>5590</v>
      </c>
      <c r="W64" t="s">
        <v>5955</v>
      </c>
      <c r="AA64" t="s">
        <v>6697</v>
      </c>
      <c r="AB64" t="s">
        <v>6697</v>
      </c>
      <c r="AC64" t="s">
        <v>6697</v>
      </c>
      <c r="AD64" t="s">
        <v>6697</v>
      </c>
      <c r="AE64" t="s">
        <v>6697</v>
      </c>
      <c r="AF64" t="s">
        <v>6697</v>
      </c>
      <c r="AG64" t="s">
        <v>6697</v>
      </c>
      <c r="AH64" t="s">
        <v>6697</v>
      </c>
      <c r="AI64" t="s">
        <v>6697</v>
      </c>
      <c r="AJ64" t="s">
        <v>6698</v>
      </c>
      <c r="AK64" t="s">
        <v>6697</v>
      </c>
      <c r="AL64" t="s">
        <v>6697</v>
      </c>
      <c r="AM64" t="s">
        <v>6697</v>
      </c>
      <c r="AN64" t="s">
        <v>6700</v>
      </c>
      <c r="AO64" t="s">
        <v>6697</v>
      </c>
      <c r="AP64" t="s">
        <v>6697</v>
      </c>
      <c r="AQ64" t="s">
        <v>6697</v>
      </c>
      <c r="AR64" t="s">
        <v>6697</v>
      </c>
      <c r="AS64" t="s">
        <v>6697</v>
      </c>
      <c r="AT64">
        <v>20</v>
      </c>
      <c r="AU64" t="s">
        <v>6697</v>
      </c>
      <c r="AV64" t="s">
        <v>6703</v>
      </c>
      <c r="AW64">
        <v>65535</v>
      </c>
      <c r="AX64" t="s">
        <v>6703</v>
      </c>
      <c r="AY64" t="s">
        <v>6697</v>
      </c>
      <c r="BA64" t="s">
        <v>6697</v>
      </c>
    </row>
    <row r="65" spans="1:53">
      <c r="A65" t="s">
        <v>121</v>
      </c>
      <c r="B65" t="s">
        <v>106</v>
      </c>
      <c r="C65" t="s">
        <v>1342</v>
      </c>
      <c r="D65" t="s">
        <v>174</v>
      </c>
      <c r="E65" t="s">
        <v>1974</v>
      </c>
      <c r="F65">
        <v>10</v>
      </c>
      <c r="G65" t="s">
        <v>1977</v>
      </c>
      <c r="H65" t="s">
        <v>1979</v>
      </c>
      <c r="I65" t="s">
        <v>2043</v>
      </c>
      <c r="J65" t="s">
        <v>3542</v>
      </c>
      <c r="K65" t="s">
        <v>3545</v>
      </c>
      <c r="L65" t="s">
        <v>3563</v>
      </c>
      <c r="M65" t="s">
        <v>3580</v>
      </c>
      <c r="N65" t="s">
        <v>174</v>
      </c>
      <c r="O65" t="s">
        <v>3575</v>
      </c>
      <c r="P65" t="s">
        <v>4315</v>
      </c>
      <c r="Q65" t="s">
        <v>4319</v>
      </c>
      <c r="R65" t="s">
        <v>4323</v>
      </c>
      <c r="S65" t="s">
        <v>4374</v>
      </c>
      <c r="T65" t="s">
        <v>5439</v>
      </c>
      <c r="U65" t="s">
        <v>4324</v>
      </c>
      <c r="V65" t="s">
        <v>5581</v>
      </c>
      <c r="W65" t="s">
        <v>5581</v>
      </c>
      <c r="AA65" t="s">
        <v>6697</v>
      </c>
      <c r="AB65" t="s">
        <v>6697</v>
      </c>
      <c r="AC65" t="s">
        <v>6697</v>
      </c>
      <c r="AD65" t="s">
        <v>6697</v>
      </c>
      <c r="AE65" t="s">
        <v>6697</v>
      </c>
      <c r="AF65" t="s">
        <v>6697</v>
      </c>
      <c r="AG65" t="s">
        <v>6697</v>
      </c>
      <c r="AH65" t="s">
        <v>6697</v>
      </c>
      <c r="AI65" t="s">
        <v>6697</v>
      </c>
      <c r="AJ65" t="s">
        <v>6698</v>
      </c>
      <c r="AK65" t="s">
        <v>6697</v>
      </c>
      <c r="AL65" t="s">
        <v>6697</v>
      </c>
      <c r="AM65" t="s">
        <v>6697</v>
      </c>
      <c r="AN65" t="s">
        <v>6699</v>
      </c>
      <c r="AO65" t="s">
        <v>6697</v>
      </c>
      <c r="AP65" t="s">
        <v>6697</v>
      </c>
      <c r="AQ65" t="s">
        <v>6697</v>
      </c>
      <c r="AR65" t="s">
        <v>6697</v>
      </c>
      <c r="AS65" t="s">
        <v>6697</v>
      </c>
      <c r="AT65">
        <v>5</v>
      </c>
      <c r="AU65" t="s">
        <v>6697</v>
      </c>
      <c r="AV65" t="s">
        <v>6703</v>
      </c>
      <c r="AW65">
        <v>65535</v>
      </c>
      <c r="AX65" t="s">
        <v>6703</v>
      </c>
      <c r="AY65" t="s">
        <v>6697</v>
      </c>
      <c r="BA65" t="s">
        <v>6697</v>
      </c>
    </row>
    <row r="66" spans="1:53">
      <c r="A66" t="s">
        <v>121</v>
      </c>
      <c r="B66" t="s">
        <v>852</v>
      </c>
      <c r="C66" t="s">
        <v>1343</v>
      </c>
      <c r="D66" t="s">
        <v>174</v>
      </c>
      <c r="E66" t="s">
        <v>1974</v>
      </c>
      <c r="F66">
        <v>10</v>
      </c>
      <c r="G66" t="s">
        <v>1977</v>
      </c>
      <c r="H66" t="s">
        <v>1979</v>
      </c>
      <c r="I66" t="s">
        <v>2044</v>
      </c>
      <c r="J66" t="s">
        <v>3542</v>
      </c>
      <c r="K66" t="s">
        <v>3545</v>
      </c>
      <c r="L66" t="s">
        <v>3563</v>
      </c>
      <c r="M66" t="s">
        <v>3580</v>
      </c>
      <c r="N66" t="s">
        <v>174</v>
      </c>
      <c r="O66" t="s">
        <v>3575</v>
      </c>
      <c r="P66" t="s">
        <v>4315</v>
      </c>
      <c r="Q66" t="s">
        <v>4319</v>
      </c>
      <c r="R66" t="s">
        <v>4323</v>
      </c>
      <c r="S66" t="s">
        <v>4375</v>
      </c>
      <c r="T66" t="s">
        <v>5439</v>
      </c>
      <c r="U66" t="s">
        <v>4324</v>
      </c>
      <c r="V66" t="s">
        <v>5581</v>
      </c>
      <c r="W66" t="s">
        <v>5581</v>
      </c>
      <c r="AA66" t="s">
        <v>6697</v>
      </c>
      <c r="AB66" t="s">
        <v>6697</v>
      </c>
      <c r="AC66" t="s">
        <v>6697</v>
      </c>
      <c r="AD66" t="s">
        <v>6697</v>
      </c>
      <c r="AE66" t="s">
        <v>6697</v>
      </c>
      <c r="AF66" t="s">
        <v>6697</v>
      </c>
      <c r="AG66" t="s">
        <v>6697</v>
      </c>
      <c r="AH66" t="s">
        <v>6697</v>
      </c>
      <c r="AI66" t="s">
        <v>6697</v>
      </c>
      <c r="AJ66" t="s">
        <v>6698</v>
      </c>
      <c r="AK66" t="s">
        <v>6697</v>
      </c>
      <c r="AL66" t="s">
        <v>6697</v>
      </c>
      <c r="AM66" t="s">
        <v>6697</v>
      </c>
      <c r="AN66" t="s">
        <v>6699</v>
      </c>
      <c r="AO66" t="s">
        <v>6697</v>
      </c>
      <c r="AP66" t="s">
        <v>6697</v>
      </c>
      <c r="AQ66" t="s">
        <v>6697</v>
      </c>
      <c r="AR66" t="s">
        <v>6697</v>
      </c>
      <c r="AS66" t="s">
        <v>6697</v>
      </c>
      <c r="AT66">
        <v>2</v>
      </c>
      <c r="AU66" t="s">
        <v>6697</v>
      </c>
      <c r="AV66" t="s">
        <v>6703</v>
      </c>
      <c r="AW66">
        <v>65535</v>
      </c>
      <c r="AX66" t="s">
        <v>6703</v>
      </c>
      <c r="AY66" t="s">
        <v>6697</v>
      </c>
      <c r="BA66" t="s">
        <v>6697</v>
      </c>
    </row>
    <row r="67" spans="1:53">
      <c r="A67" t="s">
        <v>122</v>
      </c>
      <c r="B67" t="s">
        <v>853</v>
      </c>
      <c r="C67" t="s">
        <v>1327</v>
      </c>
      <c r="D67" t="s">
        <v>1678</v>
      </c>
      <c r="E67" t="s">
        <v>1974</v>
      </c>
      <c r="F67">
        <v>0</v>
      </c>
      <c r="G67" t="s">
        <v>1977</v>
      </c>
      <c r="H67" t="s">
        <v>1979</v>
      </c>
      <c r="I67" t="s">
        <v>2045</v>
      </c>
      <c r="J67" t="s">
        <v>3542</v>
      </c>
      <c r="K67" t="s">
        <v>3545</v>
      </c>
      <c r="L67" t="s">
        <v>3563</v>
      </c>
      <c r="M67" t="s">
        <v>3580</v>
      </c>
      <c r="N67" t="s">
        <v>174</v>
      </c>
      <c r="O67" t="s">
        <v>3575</v>
      </c>
      <c r="P67" t="s">
        <v>4315</v>
      </c>
      <c r="Q67" t="s">
        <v>4319</v>
      </c>
      <c r="R67" t="s">
        <v>4321</v>
      </c>
      <c r="S67" t="s">
        <v>4376</v>
      </c>
      <c r="T67" t="s">
        <v>5437</v>
      </c>
      <c r="U67" t="s">
        <v>5446</v>
      </c>
      <c r="V67" t="s">
        <v>5570</v>
      </c>
      <c r="W67" t="s">
        <v>5987</v>
      </c>
      <c r="AA67" t="s">
        <v>6697</v>
      </c>
      <c r="AB67" t="s">
        <v>6697</v>
      </c>
      <c r="AC67" t="s">
        <v>6697</v>
      </c>
      <c r="AD67" t="s">
        <v>6697</v>
      </c>
      <c r="AE67" t="s">
        <v>6697</v>
      </c>
      <c r="AF67" t="s">
        <v>6697</v>
      </c>
      <c r="AG67" t="s">
        <v>6697</v>
      </c>
      <c r="AH67" t="s">
        <v>6697</v>
      </c>
      <c r="AI67" t="s">
        <v>6697</v>
      </c>
      <c r="AJ67" t="s">
        <v>6697</v>
      </c>
      <c r="AK67" t="s">
        <v>6697</v>
      </c>
      <c r="AL67" t="s">
        <v>6697</v>
      </c>
      <c r="AM67" t="s">
        <v>6697</v>
      </c>
      <c r="AN67" t="s">
        <v>6700</v>
      </c>
      <c r="AO67" t="s">
        <v>6697</v>
      </c>
      <c r="AP67" t="s">
        <v>6697</v>
      </c>
      <c r="AQ67" t="s">
        <v>6697</v>
      </c>
      <c r="AR67" t="s">
        <v>6697</v>
      </c>
      <c r="AS67" t="s">
        <v>6697</v>
      </c>
      <c r="AT67">
        <v>0</v>
      </c>
      <c r="AU67" t="s">
        <v>6697</v>
      </c>
      <c r="AV67" t="s">
        <v>6697</v>
      </c>
      <c r="AW67">
        <v>0</v>
      </c>
      <c r="AX67" t="s">
        <v>6697</v>
      </c>
      <c r="AY67" t="s">
        <v>6697</v>
      </c>
      <c r="BA67" t="s">
        <v>6697</v>
      </c>
    </row>
    <row r="68" spans="1:53">
      <c r="A68" t="s">
        <v>123</v>
      </c>
      <c r="B68" t="s">
        <v>854</v>
      </c>
      <c r="C68" t="s">
        <v>1344</v>
      </c>
      <c r="D68" t="s">
        <v>174</v>
      </c>
      <c r="E68" t="s">
        <v>1974</v>
      </c>
      <c r="F68">
        <v>10</v>
      </c>
      <c r="G68" t="s">
        <v>1977</v>
      </c>
      <c r="H68" t="s">
        <v>1979</v>
      </c>
      <c r="I68" t="s">
        <v>2046</v>
      </c>
      <c r="J68" t="s">
        <v>3542</v>
      </c>
      <c r="K68" t="s">
        <v>3545</v>
      </c>
      <c r="L68" t="s">
        <v>3563</v>
      </c>
      <c r="M68" t="s">
        <v>3580</v>
      </c>
      <c r="N68" t="s">
        <v>174</v>
      </c>
      <c r="O68" t="s">
        <v>3575</v>
      </c>
      <c r="P68" t="s">
        <v>4315</v>
      </c>
      <c r="Q68" t="s">
        <v>4319</v>
      </c>
      <c r="R68" t="s">
        <v>4321</v>
      </c>
      <c r="S68" t="s">
        <v>4377</v>
      </c>
      <c r="T68" t="s">
        <v>5440</v>
      </c>
      <c r="U68" t="s">
        <v>5480</v>
      </c>
      <c r="V68" t="s">
        <v>5591</v>
      </c>
      <c r="W68" t="s">
        <v>5591</v>
      </c>
      <c r="AA68" t="s">
        <v>6697</v>
      </c>
      <c r="AB68" t="s">
        <v>6697</v>
      </c>
      <c r="AC68" t="s">
        <v>6697</v>
      </c>
      <c r="AD68" t="s">
        <v>6697</v>
      </c>
      <c r="AE68" t="s">
        <v>6697</v>
      </c>
      <c r="AF68" t="s">
        <v>6697</v>
      </c>
      <c r="AG68" t="s">
        <v>6697</v>
      </c>
      <c r="AH68" t="s">
        <v>6697</v>
      </c>
      <c r="AI68" t="s">
        <v>6697</v>
      </c>
      <c r="AJ68" t="s">
        <v>6698</v>
      </c>
      <c r="AK68" t="s">
        <v>6697</v>
      </c>
      <c r="AL68" t="s">
        <v>6697</v>
      </c>
      <c r="AM68" t="s">
        <v>6697</v>
      </c>
      <c r="AN68" t="s">
        <v>6700</v>
      </c>
      <c r="AO68" t="s">
        <v>6697</v>
      </c>
      <c r="AP68" t="s">
        <v>6697</v>
      </c>
      <c r="AQ68" t="s">
        <v>6697</v>
      </c>
      <c r="AR68" t="s">
        <v>6697</v>
      </c>
      <c r="AS68" t="s">
        <v>6697</v>
      </c>
      <c r="AT68">
        <v>1</v>
      </c>
      <c r="AU68" t="s">
        <v>6697</v>
      </c>
      <c r="AV68" t="s">
        <v>6703</v>
      </c>
      <c r="AW68">
        <v>65535</v>
      </c>
      <c r="AX68" t="s">
        <v>6703</v>
      </c>
      <c r="AY68" t="s">
        <v>6697</v>
      </c>
      <c r="BA68" t="s">
        <v>6697</v>
      </c>
    </row>
    <row r="69" spans="1:53">
      <c r="A69" t="s">
        <v>124</v>
      </c>
      <c r="B69" t="s">
        <v>855</v>
      </c>
      <c r="C69" t="s">
        <v>1327</v>
      </c>
      <c r="D69" t="s">
        <v>1684</v>
      </c>
      <c r="E69" t="s">
        <v>1974</v>
      </c>
      <c r="F69">
        <v>0</v>
      </c>
      <c r="G69" t="s">
        <v>1977</v>
      </c>
      <c r="H69" t="s">
        <v>1979</v>
      </c>
      <c r="I69" t="s">
        <v>2047</v>
      </c>
      <c r="J69" t="s">
        <v>3542</v>
      </c>
      <c r="K69" t="s">
        <v>3545</v>
      </c>
      <c r="L69" t="s">
        <v>3563</v>
      </c>
      <c r="M69" t="s">
        <v>3582</v>
      </c>
      <c r="N69" t="s">
        <v>174</v>
      </c>
      <c r="O69" t="s">
        <v>3575</v>
      </c>
      <c r="P69" t="s">
        <v>4315</v>
      </c>
      <c r="Q69" t="s">
        <v>4319</v>
      </c>
      <c r="R69" t="s">
        <v>4322</v>
      </c>
      <c r="S69" t="s">
        <v>4378</v>
      </c>
      <c r="T69" t="s">
        <v>5440</v>
      </c>
      <c r="U69" t="s">
        <v>5440</v>
      </c>
      <c r="V69" t="s">
        <v>5569</v>
      </c>
      <c r="W69" t="s">
        <v>5955</v>
      </c>
      <c r="AA69" t="s">
        <v>6697</v>
      </c>
      <c r="AB69" t="s">
        <v>6697</v>
      </c>
      <c r="AC69" t="s">
        <v>6697</v>
      </c>
      <c r="AD69" t="s">
        <v>6697</v>
      </c>
      <c r="AE69" t="s">
        <v>6697</v>
      </c>
      <c r="AF69" t="s">
        <v>6697</v>
      </c>
      <c r="AG69" t="s">
        <v>6697</v>
      </c>
      <c r="AH69" t="s">
        <v>6697</v>
      </c>
      <c r="AI69" t="s">
        <v>6697</v>
      </c>
      <c r="AJ69" t="s">
        <v>6697</v>
      </c>
      <c r="AK69" t="s">
        <v>6697</v>
      </c>
      <c r="AL69" t="s">
        <v>6697</v>
      </c>
      <c r="AM69" t="s">
        <v>6697</v>
      </c>
      <c r="AN69" t="s">
        <v>6697</v>
      </c>
      <c r="AO69" t="s">
        <v>6697</v>
      </c>
      <c r="AP69" t="s">
        <v>6697</v>
      </c>
      <c r="AQ69" t="s">
        <v>6697</v>
      </c>
      <c r="AR69" t="s">
        <v>6697</v>
      </c>
      <c r="AS69" t="s">
        <v>6697</v>
      </c>
      <c r="AT69">
        <v>0</v>
      </c>
      <c r="AU69" t="s">
        <v>6697</v>
      </c>
      <c r="AV69" t="s">
        <v>6697</v>
      </c>
      <c r="AW69">
        <v>2</v>
      </c>
      <c r="AX69" t="s">
        <v>6697</v>
      </c>
      <c r="AY69" t="s">
        <v>6697</v>
      </c>
      <c r="BA69" t="s">
        <v>6697</v>
      </c>
    </row>
    <row r="70" spans="1:53">
      <c r="A70" t="s">
        <v>125</v>
      </c>
      <c r="B70" t="s">
        <v>100</v>
      </c>
      <c r="C70" t="s">
        <v>1327</v>
      </c>
      <c r="D70" t="s">
        <v>1674</v>
      </c>
      <c r="E70" t="s">
        <v>1974</v>
      </c>
      <c r="F70">
        <v>0</v>
      </c>
      <c r="G70" t="s">
        <v>1977</v>
      </c>
      <c r="H70" t="s">
        <v>1979</v>
      </c>
      <c r="I70" t="s">
        <v>2048</v>
      </c>
      <c r="J70" t="s">
        <v>3542</v>
      </c>
      <c r="K70" t="s">
        <v>3545</v>
      </c>
      <c r="L70" t="s">
        <v>3563</v>
      </c>
      <c r="M70" t="s">
        <v>3572</v>
      </c>
      <c r="N70" t="s">
        <v>174</v>
      </c>
      <c r="O70" t="s">
        <v>3575</v>
      </c>
      <c r="P70" t="s">
        <v>4315</v>
      </c>
      <c r="Q70" t="s">
        <v>4319</v>
      </c>
      <c r="R70" t="s">
        <v>4322</v>
      </c>
      <c r="S70" t="s">
        <v>4379</v>
      </c>
      <c r="T70" t="s">
        <v>5440</v>
      </c>
      <c r="U70" t="s">
        <v>5440</v>
      </c>
      <c r="V70" t="s">
        <v>5570</v>
      </c>
      <c r="W70" t="s">
        <v>5955</v>
      </c>
      <c r="AA70" t="s">
        <v>6697</v>
      </c>
      <c r="AB70" t="s">
        <v>6697</v>
      </c>
      <c r="AC70" t="s">
        <v>6697</v>
      </c>
      <c r="AD70" t="s">
        <v>6697</v>
      </c>
      <c r="AE70" t="s">
        <v>6697</v>
      </c>
      <c r="AF70" t="s">
        <v>6697</v>
      </c>
      <c r="AG70" t="s">
        <v>6697</v>
      </c>
      <c r="AH70" t="s">
        <v>6697</v>
      </c>
      <c r="AI70" t="s">
        <v>6697</v>
      </c>
      <c r="AJ70" t="s">
        <v>6697</v>
      </c>
      <c r="AK70" t="s">
        <v>6697</v>
      </c>
      <c r="AL70" t="s">
        <v>6697</v>
      </c>
      <c r="AM70" t="s">
        <v>6697</v>
      </c>
      <c r="AN70" t="s">
        <v>6697</v>
      </c>
      <c r="AO70" t="s">
        <v>6697</v>
      </c>
      <c r="AP70" t="s">
        <v>6697</v>
      </c>
      <c r="AQ70" t="s">
        <v>6697</v>
      </c>
      <c r="AR70" t="s">
        <v>6697</v>
      </c>
      <c r="AS70" t="s">
        <v>6697</v>
      </c>
      <c r="AT70">
        <v>0</v>
      </c>
      <c r="AU70" t="s">
        <v>6697</v>
      </c>
      <c r="AV70" t="s">
        <v>6697</v>
      </c>
      <c r="AW70">
        <v>2</v>
      </c>
      <c r="AX70" t="s">
        <v>6697</v>
      </c>
      <c r="AY70" t="s">
        <v>6697</v>
      </c>
      <c r="BA70" t="s">
        <v>6697</v>
      </c>
    </row>
    <row r="71" spans="1:53">
      <c r="A71" t="s">
        <v>93</v>
      </c>
      <c r="B71" t="s">
        <v>856</v>
      </c>
      <c r="C71" t="s">
        <v>1327</v>
      </c>
      <c r="D71" t="s">
        <v>1678</v>
      </c>
      <c r="E71" t="s">
        <v>1974</v>
      </c>
      <c r="F71">
        <v>0</v>
      </c>
      <c r="G71" t="s">
        <v>1977</v>
      </c>
      <c r="H71" t="s">
        <v>1979</v>
      </c>
      <c r="I71" t="s">
        <v>2049</v>
      </c>
      <c r="J71" t="s">
        <v>3542</v>
      </c>
      <c r="K71" t="s">
        <v>3545</v>
      </c>
      <c r="L71" t="s">
        <v>3563</v>
      </c>
      <c r="M71" t="s">
        <v>3569</v>
      </c>
      <c r="N71" t="s">
        <v>174</v>
      </c>
      <c r="O71" t="s">
        <v>3575</v>
      </c>
      <c r="P71" t="s">
        <v>4315</v>
      </c>
      <c r="Q71" t="s">
        <v>4319</v>
      </c>
      <c r="R71" t="s">
        <v>4321</v>
      </c>
      <c r="S71" t="s">
        <v>4380</v>
      </c>
      <c r="T71" t="s">
        <v>5439</v>
      </c>
      <c r="U71" t="s">
        <v>4324</v>
      </c>
      <c r="V71" t="s">
        <v>5570</v>
      </c>
      <c r="W71" t="s">
        <v>5988</v>
      </c>
      <c r="AA71" t="s">
        <v>6697</v>
      </c>
      <c r="AB71" t="s">
        <v>6697</v>
      </c>
      <c r="AC71" t="s">
        <v>6697</v>
      </c>
      <c r="AD71" t="s">
        <v>6697</v>
      </c>
      <c r="AE71" t="s">
        <v>6697</v>
      </c>
      <c r="AF71" t="s">
        <v>6697</v>
      </c>
      <c r="AG71" t="s">
        <v>6697</v>
      </c>
      <c r="AH71" t="s">
        <v>6697</v>
      </c>
      <c r="AI71" t="s">
        <v>6697</v>
      </c>
      <c r="AJ71" t="s">
        <v>6697</v>
      </c>
      <c r="AK71" t="s">
        <v>6697</v>
      </c>
      <c r="AL71" t="s">
        <v>6697</v>
      </c>
      <c r="AM71" t="s">
        <v>6697</v>
      </c>
      <c r="AN71" t="s">
        <v>6700</v>
      </c>
      <c r="AO71" t="s">
        <v>6697</v>
      </c>
      <c r="AP71" t="s">
        <v>6697</v>
      </c>
      <c r="AQ71" t="s">
        <v>6697</v>
      </c>
      <c r="AR71" t="s">
        <v>6697</v>
      </c>
      <c r="AS71" t="s">
        <v>6697</v>
      </c>
      <c r="AT71">
        <v>0</v>
      </c>
      <c r="AU71" t="s">
        <v>6697</v>
      </c>
      <c r="AV71" t="s">
        <v>6697</v>
      </c>
      <c r="AW71">
        <v>0</v>
      </c>
      <c r="AX71" t="s">
        <v>6697</v>
      </c>
      <c r="AY71" t="s">
        <v>6697</v>
      </c>
      <c r="BA71" t="s">
        <v>6697</v>
      </c>
    </row>
    <row r="72" spans="1:53">
      <c r="A72" t="s">
        <v>126</v>
      </c>
      <c r="B72" t="s">
        <v>857</v>
      </c>
      <c r="C72" t="s">
        <v>1327</v>
      </c>
      <c r="D72" t="s">
        <v>1690</v>
      </c>
      <c r="E72" t="s">
        <v>1974</v>
      </c>
      <c r="F72">
        <v>0</v>
      </c>
      <c r="G72" t="s">
        <v>1977</v>
      </c>
      <c r="H72" t="s">
        <v>1979</v>
      </c>
      <c r="I72" t="s">
        <v>2050</v>
      </c>
      <c r="J72" t="s">
        <v>3542</v>
      </c>
      <c r="K72" t="s">
        <v>3545</v>
      </c>
      <c r="L72" t="s">
        <v>3563</v>
      </c>
      <c r="M72" t="s">
        <v>3583</v>
      </c>
      <c r="N72" t="s">
        <v>174</v>
      </c>
      <c r="O72" t="s">
        <v>3575</v>
      </c>
      <c r="P72" t="s">
        <v>4315</v>
      </c>
      <c r="Q72" t="s">
        <v>4319</v>
      </c>
      <c r="R72" t="s">
        <v>4321</v>
      </c>
      <c r="S72" t="s">
        <v>4381</v>
      </c>
      <c r="T72" t="s">
        <v>5440</v>
      </c>
      <c r="U72" t="s">
        <v>5440</v>
      </c>
      <c r="V72" t="s">
        <v>5570</v>
      </c>
      <c r="W72" t="s">
        <v>5989</v>
      </c>
      <c r="AA72" t="s">
        <v>6697</v>
      </c>
      <c r="AB72" t="s">
        <v>6697</v>
      </c>
      <c r="AC72" t="s">
        <v>6697</v>
      </c>
      <c r="AD72" t="s">
        <v>6697</v>
      </c>
      <c r="AE72" t="s">
        <v>6697</v>
      </c>
      <c r="AF72" t="s">
        <v>6697</v>
      </c>
      <c r="AG72" t="s">
        <v>6697</v>
      </c>
      <c r="AH72" t="s">
        <v>6697</v>
      </c>
      <c r="AI72" t="s">
        <v>6697</v>
      </c>
      <c r="AJ72" t="s">
        <v>6697</v>
      </c>
      <c r="AK72" t="s">
        <v>6697</v>
      </c>
      <c r="AL72" t="s">
        <v>6697</v>
      </c>
      <c r="AM72" t="s">
        <v>6697</v>
      </c>
      <c r="AN72" t="s">
        <v>6700</v>
      </c>
      <c r="AO72" t="s">
        <v>6697</v>
      </c>
      <c r="AP72" t="s">
        <v>6697</v>
      </c>
      <c r="AQ72" t="s">
        <v>6697</v>
      </c>
      <c r="AR72" t="s">
        <v>6697</v>
      </c>
      <c r="AS72" t="s">
        <v>6697</v>
      </c>
      <c r="AT72">
        <v>0</v>
      </c>
      <c r="AU72" t="s">
        <v>6697</v>
      </c>
      <c r="AV72" t="s">
        <v>6697</v>
      </c>
      <c r="AW72">
        <v>0</v>
      </c>
      <c r="AX72" t="s">
        <v>6697</v>
      </c>
      <c r="AY72" t="s">
        <v>6697</v>
      </c>
      <c r="BA72" t="s">
        <v>6697</v>
      </c>
    </row>
    <row r="73" spans="1:53">
      <c r="A73" t="s">
        <v>127</v>
      </c>
      <c r="B73" t="s">
        <v>858</v>
      </c>
      <c r="C73" t="s">
        <v>1327</v>
      </c>
      <c r="D73" t="s">
        <v>1667</v>
      </c>
      <c r="E73" t="s">
        <v>1974</v>
      </c>
      <c r="F73">
        <v>0</v>
      </c>
      <c r="G73" t="s">
        <v>1977</v>
      </c>
      <c r="H73" t="s">
        <v>1979</v>
      </c>
      <c r="I73" t="s">
        <v>2051</v>
      </c>
      <c r="J73" t="s">
        <v>3542</v>
      </c>
      <c r="K73" t="s">
        <v>3545</v>
      </c>
      <c r="L73" t="s">
        <v>3563</v>
      </c>
      <c r="M73" t="s">
        <v>3584</v>
      </c>
      <c r="N73" t="s">
        <v>174</v>
      </c>
      <c r="O73" t="s">
        <v>3575</v>
      </c>
      <c r="P73" t="s">
        <v>4315</v>
      </c>
      <c r="Q73" t="s">
        <v>4319</v>
      </c>
      <c r="R73" t="s">
        <v>4322</v>
      </c>
      <c r="S73" t="s">
        <v>4382</v>
      </c>
      <c r="T73" t="s">
        <v>5440</v>
      </c>
      <c r="U73" t="s">
        <v>5440</v>
      </c>
      <c r="V73" t="s">
        <v>5592</v>
      </c>
      <c r="W73" t="s">
        <v>5955</v>
      </c>
      <c r="AA73" t="s">
        <v>6697</v>
      </c>
      <c r="AB73" t="s">
        <v>6697</v>
      </c>
      <c r="AC73" t="s">
        <v>6697</v>
      </c>
      <c r="AD73" t="s">
        <v>6697</v>
      </c>
      <c r="AE73" t="s">
        <v>6697</v>
      </c>
      <c r="AF73" t="s">
        <v>6697</v>
      </c>
      <c r="AG73" t="s">
        <v>6697</v>
      </c>
      <c r="AH73" t="s">
        <v>6697</v>
      </c>
      <c r="AI73" t="s">
        <v>6697</v>
      </c>
      <c r="AJ73" t="s">
        <v>6697</v>
      </c>
      <c r="AK73" t="s">
        <v>6697</v>
      </c>
      <c r="AL73" t="s">
        <v>6697</v>
      </c>
      <c r="AM73" t="s">
        <v>6697</v>
      </c>
      <c r="AN73" t="s">
        <v>6697</v>
      </c>
      <c r="AO73" t="s">
        <v>6697</v>
      </c>
      <c r="AP73" t="s">
        <v>6697</v>
      </c>
      <c r="AQ73" t="s">
        <v>6697</v>
      </c>
      <c r="AR73" t="s">
        <v>6697</v>
      </c>
      <c r="AS73" t="s">
        <v>6697</v>
      </c>
      <c r="AT73">
        <v>0</v>
      </c>
      <c r="AU73" t="s">
        <v>6697</v>
      </c>
      <c r="AV73" t="s">
        <v>6697</v>
      </c>
      <c r="AW73">
        <v>1</v>
      </c>
      <c r="AX73" t="s">
        <v>6697</v>
      </c>
      <c r="AY73" t="s">
        <v>6697</v>
      </c>
      <c r="BA73" t="s">
        <v>6697</v>
      </c>
    </row>
    <row r="74" spans="1:53">
      <c r="A74" t="s">
        <v>128</v>
      </c>
      <c r="B74" t="s">
        <v>859</v>
      </c>
      <c r="C74" t="s">
        <v>1345</v>
      </c>
      <c r="D74" t="s">
        <v>1691</v>
      </c>
      <c r="E74" t="s">
        <v>1974</v>
      </c>
      <c r="F74">
        <v>5</v>
      </c>
      <c r="G74" t="s">
        <v>1977</v>
      </c>
      <c r="H74" t="s">
        <v>1979</v>
      </c>
      <c r="I74" t="s">
        <v>2052</v>
      </c>
      <c r="J74" t="s">
        <v>3542</v>
      </c>
      <c r="K74" t="s">
        <v>3545</v>
      </c>
      <c r="L74" t="s">
        <v>3563</v>
      </c>
      <c r="M74" t="s">
        <v>3569</v>
      </c>
      <c r="N74" t="s">
        <v>174</v>
      </c>
      <c r="O74" t="s">
        <v>3575</v>
      </c>
      <c r="P74" t="s">
        <v>4315</v>
      </c>
      <c r="Q74" t="s">
        <v>4319</v>
      </c>
      <c r="R74" t="s">
        <v>4321</v>
      </c>
      <c r="S74" t="s">
        <v>4383</v>
      </c>
      <c r="T74" t="s">
        <v>5437</v>
      </c>
      <c r="U74" t="s">
        <v>5440</v>
      </c>
      <c r="V74" t="s">
        <v>5593</v>
      </c>
      <c r="W74" t="s">
        <v>5955</v>
      </c>
      <c r="AA74" t="s">
        <v>6697</v>
      </c>
      <c r="AB74" t="s">
        <v>6697</v>
      </c>
      <c r="AC74" t="s">
        <v>6697</v>
      </c>
      <c r="AD74" t="s">
        <v>6697</v>
      </c>
      <c r="AE74" t="s">
        <v>6697</v>
      </c>
      <c r="AF74" t="s">
        <v>6697</v>
      </c>
      <c r="AG74" t="s">
        <v>6697</v>
      </c>
      <c r="AH74" t="s">
        <v>6697</v>
      </c>
      <c r="AI74" t="s">
        <v>6697</v>
      </c>
      <c r="AJ74" t="s">
        <v>6697</v>
      </c>
      <c r="AK74" t="s">
        <v>6699</v>
      </c>
      <c r="AL74" t="s">
        <v>6697</v>
      </c>
      <c r="AM74" t="s">
        <v>6697</v>
      </c>
      <c r="AN74" t="s">
        <v>6700</v>
      </c>
      <c r="AO74" t="s">
        <v>6697</v>
      </c>
      <c r="AP74" t="s">
        <v>6697</v>
      </c>
      <c r="AQ74" t="s">
        <v>6697</v>
      </c>
      <c r="AR74" t="s">
        <v>6697</v>
      </c>
      <c r="AS74" t="s">
        <v>6697</v>
      </c>
      <c r="AT74">
        <v>2</v>
      </c>
      <c r="AU74" t="s">
        <v>6697</v>
      </c>
      <c r="AV74" t="s">
        <v>6697</v>
      </c>
      <c r="AW74">
        <v>2</v>
      </c>
      <c r="AX74" t="s">
        <v>6697</v>
      </c>
      <c r="AY74" t="s">
        <v>6697</v>
      </c>
      <c r="AZ74" t="s">
        <v>6705</v>
      </c>
      <c r="BA74" t="s">
        <v>6698</v>
      </c>
    </row>
    <row r="75" spans="1:53">
      <c r="A75" t="s">
        <v>129</v>
      </c>
      <c r="B75" t="s">
        <v>860</v>
      </c>
      <c r="C75" t="s">
        <v>1346</v>
      </c>
      <c r="D75" t="s">
        <v>193</v>
      </c>
      <c r="E75" t="s">
        <v>1973</v>
      </c>
      <c r="F75">
        <v>0</v>
      </c>
      <c r="G75" t="s">
        <v>1977</v>
      </c>
      <c r="H75" t="s">
        <v>1979</v>
      </c>
      <c r="I75" t="s">
        <v>2053</v>
      </c>
      <c r="J75" t="s">
        <v>3542</v>
      </c>
      <c r="K75" t="s">
        <v>3548</v>
      </c>
      <c r="L75" t="s">
        <v>3562</v>
      </c>
      <c r="M75" t="s">
        <v>3585</v>
      </c>
      <c r="N75" t="s">
        <v>193</v>
      </c>
      <c r="O75" t="s">
        <v>3574</v>
      </c>
      <c r="P75" t="s">
        <v>4315</v>
      </c>
      <c r="Q75" t="s">
        <v>4319</v>
      </c>
      <c r="R75" t="s">
        <v>4323</v>
      </c>
      <c r="S75" t="s">
        <v>4384</v>
      </c>
      <c r="T75" t="s">
        <v>5439</v>
      </c>
      <c r="U75" t="s">
        <v>4324</v>
      </c>
      <c r="V75" t="s">
        <v>5577</v>
      </c>
      <c r="W75" t="s">
        <v>5990</v>
      </c>
      <c r="AA75" t="s">
        <v>6697</v>
      </c>
      <c r="AB75" t="s">
        <v>6697</v>
      </c>
      <c r="AC75" t="s">
        <v>6697</v>
      </c>
      <c r="AD75" t="s">
        <v>6697</v>
      </c>
      <c r="AE75" t="s">
        <v>6697</v>
      </c>
      <c r="AF75" t="s">
        <v>6697</v>
      </c>
      <c r="AG75" t="s">
        <v>6697</v>
      </c>
      <c r="AH75" t="s">
        <v>6697</v>
      </c>
      <c r="AI75" t="s">
        <v>6697</v>
      </c>
      <c r="AJ75" t="s">
        <v>6697</v>
      </c>
      <c r="AK75" t="s">
        <v>6697</v>
      </c>
      <c r="AL75" t="s">
        <v>6697</v>
      </c>
      <c r="AM75" t="s">
        <v>6697</v>
      </c>
      <c r="AN75" t="s">
        <v>6699</v>
      </c>
      <c r="AO75" t="s">
        <v>6697</v>
      </c>
      <c r="AP75" t="s">
        <v>6697</v>
      </c>
      <c r="AQ75" t="s">
        <v>6697</v>
      </c>
      <c r="AR75" t="s">
        <v>6697</v>
      </c>
      <c r="AS75" t="s">
        <v>6697</v>
      </c>
      <c r="AT75">
        <v>0</v>
      </c>
      <c r="AU75" t="s">
        <v>6697</v>
      </c>
      <c r="AV75" t="s">
        <v>6697</v>
      </c>
      <c r="AW75">
        <v>0</v>
      </c>
      <c r="AX75" t="s">
        <v>6697</v>
      </c>
      <c r="AY75" t="s">
        <v>6697</v>
      </c>
      <c r="BA75" t="s">
        <v>6697</v>
      </c>
    </row>
    <row r="76" spans="1:53">
      <c r="A76" t="s">
        <v>130</v>
      </c>
      <c r="B76" t="s">
        <v>861</v>
      </c>
      <c r="C76" t="s">
        <v>1347</v>
      </c>
      <c r="D76" t="s">
        <v>1692</v>
      </c>
      <c r="E76" t="s">
        <v>1974</v>
      </c>
      <c r="F76">
        <v>0</v>
      </c>
      <c r="G76" t="s">
        <v>1977</v>
      </c>
      <c r="H76" t="s">
        <v>1979</v>
      </c>
      <c r="I76" t="s">
        <v>2054</v>
      </c>
      <c r="J76" t="s">
        <v>3542</v>
      </c>
      <c r="K76" t="s">
        <v>3545</v>
      </c>
      <c r="L76" t="s">
        <v>3563</v>
      </c>
      <c r="M76" t="s">
        <v>3586</v>
      </c>
      <c r="N76" t="s">
        <v>174</v>
      </c>
      <c r="O76" t="s">
        <v>3575</v>
      </c>
      <c r="P76" t="s">
        <v>4315</v>
      </c>
      <c r="Q76" t="s">
        <v>4319</v>
      </c>
      <c r="R76" t="s">
        <v>4321</v>
      </c>
      <c r="S76" t="s">
        <v>4385</v>
      </c>
      <c r="T76" t="s">
        <v>5440</v>
      </c>
      <c r="U76" t="s">
        <v>5440</v>
      </c>
      <c r="V76" t="s">
        <v>5594</v>
      </c>
      <c r="W76" t="s">
        <v>5991</v>
      </c>
      <c r="AA76" t="s">
        <v>6697</v>
      </c>
      <c r="AB76" t="s">
        <v>6697</v>
      </c>
      <c r="AC76" t="s">
        <v>6697</v>
      </c>
      <c r="AD76" t="s">
        <v>6697</v>
      </c>
      <c r="AE76" t="s">
        <v>6697</v>
      </c>
      <c r="AF76" t="s">
        <v>6697</v>
      </c>
      <c r="AG76" t="s">
        <v>6697</v>
      </c>
      <c r="AH76" t="s">
        <v>6697</v>
      </c>
      <c r="AI76" t="s">
        <v>6697</v>
      </c>
      <c r="AJ76" t="s">
        <v>6697</v>
      </c>
      <c r="AK76" t="s">
        <v>6697</v>
      </c>
      <c r="AL76" t="s">
        <v>6697</v>
      </c>
      <c r="AM76" t="s">
        <v>6697</v>
      </c>
      <c r="AN76" t="s">
        <v>6700</v>
      </c>
      <c r="AO76" t="s">
        <v>6697</v>
      </c>
      <c r="AP76" t="s">
        <v>6697</v>
      </c>
      <c r="AQ76" t="s">
        <v>6697</v>
      </c>
      <c r="AR76" t="s">
        <v>6697</v>
      </c>
      <c r="AS76" t="s">
        <v>6697</v>
      </c>
      <c r="AT76">
        <v>3</v>
      </c>
      <c r="AU76" t="s">
        <v>6697</v>
      </c>
      <c r="AV76" t="s">
        <v>6697</v>
      </c>
      <c r="AW76">
        <v>4</v>
      </c>
      <c r="AX76" t="s">
        <v>6697</v>
      </c>
      <c r="AY76" t="s">
        <v>6697</v>
      </c>
      <c r="BA76" t="s">
        <v>6697</v>
      </c>
    </row>
    <row r="77" spans="1:53">
      <c r="A77" t="s">
        <v>130</v>
      </c>
      <c r="B77" t="s">
        <v>111</v>
      </c>
      <c r="C77" t="s">
        <v>1336</v>
      </c>
      <c r="D77" t="s">
        <v>174</v>
      </c>
      <c r="E77" t="s">
        <v>1974</v>
      </c>
      <c r="F77">
        <v>10</v>
      </c>
      <c r="G77" t="s">
        <v>1977</v>
      </c>
      <c r="H77" t="s">
        <v>1979</v>
      </c>
      <c r="I77" t="s">
        <v>2055</v>
      </c>
      <c r="J77" t="s">
        <v>3542</v>
      </c>
      <c r="K77" t="s">
        <v>3545</v>
      </c>
      <c r="L77" t="s">
        <v>3563</v>
      </c>
      <c r="M77" t="s">
        <v>3586</v>
      </c>
      <c r="N77" t="s">
        <v>174</v>
      </c>
      <c r="O77" t="s">
        <v>3575</v>
      </c>
      <c r="P77" t="s">
        <v>4315</v>
      </c>
      <c r="Q77" t="s">
        <v>4319</v>
      </c>
      <c r="R77" t="s">
        <v>4321</v>
      </c>
      <c r="S77" t="s">
        <v>4386</v>
      </c>
      <c r="T77" t="s">
        <v>5439</v>
      </c>
      <c r="U77" t="s">
        <v>4324</v>
      </c>
      <c r="V77" t="s">
        <v>5585</v>
      </c>
      <c r="W77" t="s">
        <v>5992</v>
      </c>
      <c r="AA77" t="s">
        <v>6697</v>
      </c>
      <c r="AB77" t="s">
        <v>6697</v>
      </c>
      <c r="AC77" t="s">
        <v>6697</v>
      </c>
      <c r="AD77" t="s">
        <v>6697</v>
      </c>
      <c r="AE77" t="s">
        <v>6697</v>
      </c>
      <c r="AF77" t="s">
        <v>6697</v>
      </c>
      <c r="AG77" t="s">
        <v>6697</v>
      </c>
      <c r="AH77" t="s">
        <v>6697</v>
      </c>
      <c r="AI77" t="s">
        <v>6697</v>
      </c>
      <c r="AJ77" t="s">
        <v>6698</v>
      </c>
      <c r="AK77" t="s">
        <v>6697</v>
      </c>
      <c r="AL77" t="s">
        <v>6697</v>
      </c>
      <c r="AM77" t="s">
        <v>6697</v>
      </c>
      <c r="AN77" t="s">
        <v>6700</v>
      </c>
      <c r="AO77" t="s">
        <v>6697</v>
      </c>
      <c r="AP77" t="s">
        <v>6697</v>
      </c>
      <c r="AQ77" t="s">
        <v>6697</v>
      </c>
      <c r="AR77" t="s">
        <v>6697</v>
      </c>
      <c r="AS77" t="s">
        <v>6697</v>
      </c>
      <c r="AT77">
        <v>3</v>
      </c>
      <c r="AU77" t="s">
        <v>6697</v>
      </c>
      <c r="AV77" t="s">
        <v>6703</v>
      </c>
      <c r="AW77">
        <v>65535</v>
      </c>
      <c r="AX77" t="s">
        <v>6703</v>
      </c>
      <c r="AY77" t="s">
        <v>6697</v>
      </c>
      <c r="BA77" t="s">
        <v>6697</v>
      </c>
    </row>
    <row r="78" spans="1:53">
      <c r="A78" t="s">
        <v>131</v>
      </c>
      <c r="B78" t="s">
        <v>862</v>
      </c>
      <c r="C78" t="s">
        <v>1348</v>
      </c>
      <c r="D78" t="s">
        <v>1693</v>
      </c>
      <c r="E78" t="s">
        <v>1973</v>
      </c>
      <c r="F78">
        <v>0</v>
      </c>
      <c r="G78" t="s">
        <v>1977</v>
      </c>
      <c r="H78" t="s">
        <v>1979</v>
      </c>
      <c r="I78" t="s">
        <v>2056</v>
      </c>
      <c r="J78" t="s">
        <v>3542</v>
      </c>
      <c r="K78" t="s">
        <v>3544</v>
      </c>
      <c r="L78" t="s">
        <v>3562</v>
      </c>
      <c r="M78" t="s">
        <v>3587</v>
      </c>
      <c r="N78" t="s">
        <v>193</v>
      </c>
      <c r="O78" t="s">
        <v>3574</v>
      </c>
      <c r="P78" t="s">
        <v>4315</v>
      </c>
      <c r="Q78" t="s">
        <v>4319</v>
      </c>
      <c r="R78" t="s">
        <v>4323</v>
      </c>
      <c r="S78" t="s">
        <v>4387</v>
      </c>
      <c r="T78" t="s">
        <v>5439</v>
      </c>
      <c r="U78" t="s">
        <v>4324</v>
      </c>
      <c r="V78" t="s">
        <v>5564</v>
      </c>
      <c r="W78" t="s">
        <v>5993</v>
      </c>
      <c r="AA78" t="s">
        <v>6697</v>
      </c>
      <c r="AB78" t="s">
        <v>6697</v>
      </c>
      <c r="AC78" t="s">
        <v>6697</v>
      </c>
      <c r="AD78" t="s">
        <v>6697</v>
      </c>
      <c r="AE78" t="s">
        <v>6697</v>
      </c>
      <c r="AF78" t="s">
        <v>6697</v>
      </c>
      <c r="AG78" t="s">
        <v>6697</v>
      </c>
      <c r="AH78" t="s">
        <v>6697</v>
      </c>
      <c r="AI78" t="s">
        <v>6697</v>
      </c>
      <c r="AJ78" t="s">
        <v>6697</v>
      </c>
      <c r="AK78" t="s">
        <v>6697</v>
      </c>
      <c r="AL78" t="s">
        <v>6697</v>
      </c>
      <c r="AM78" t="s">
        <v>6697</v>
      </c>
      <c r="AN78" t="s">
        <v>6699</v>
      </c>
      <c r="AO78" t="s">
        <v>6697</v>
      </c>
      <c r="AP78" t="s">
        <v>6697</v>
      </c>
      <c r="AQ78" t="s">
        <v>6697</v>
      </c>
      <c r="AR78" t="s">
        <v>6697</v>
      </c>
      <c r="AS78" t="s">
        <v>6697</v>
      </c>
      <c r="AT78">
        <v>0</v>
      </c>
      <c r="AU78" t="s">
        <v>6697</v>
      </c>
      <c r="AV78" t="s">
        <v>6697</v>
      </c>
      <c r="AW78">
        <v>0</v>
      </c>
      <c r="AX78" t="s">
        <v>6697</v>
      </c>
      <c r="AY78" t="s">
        <v>6697</v>
      </c>
      <c r="BA78" t="s">
        <v>6697</v>
      </c>
    </row>
    <row r="79" spans="1:53">
      <c r="A79" t="s">
        <v>132</v>
      </c>
      <c r="B79" t="s">
        <v>863</v>
      </c>
      <c r="C79" t="s">
        <v>1327</v>
      </c>
      <c r="D79" t="s">
        <v>1694</v>
      </c>
      <c r="E79" t="s">
        <v>1974</v>
      </c>
      <c r="F79">
        <v>0</v>
      </c>
      <c r="G79" t="s">
        <v>1977</v>
      </c>
      <c r="H79" t="s">
        <v>1979</v>
      </c>
      <c r="I79" t="s">
        <v>2057</v>
      </c>
      <c r="J79" t="s">
        <v>3542</v>
      </c>
      <c r="K79" t="s">
        <v>3545</v>
      </c>
      <c r="L79" t="s">
        <v>3563</v>
      </c>
      <c r="M79" t="s">
        <v>3569</v>
      </c>
      <c r="N79" t="s">
        <v>174</v>
      </c>
      <c r="O79" t="s">
        <v>3575</v>
      </c>
      <c r="P79" t="s">
        <v>4315</v>
      </c>
      <c r="Q79" t="s">
        <v>4319</v>
      </c>
      <c r="R79" t="s">
        <v>4321</v>
      </c>
      <c r="S79" t="s">
        <v>4388</v>
      </c>
      <c r="T79" t="s">
        <v>5439</v>
      </c>
      <c r="U79" t="s">
        <v>4324</v>
      </c>
      <c r="V79" t="s">
        <v>5595</v>
      </c>
      <c r="W79" t="s">
        <v>5994</v>
      </c>
      <c r="AA79" t="s">
        <v>6697</v>
      </c>
      <c r="AB79" t="s">
        <v>6697</v>
      </c>
      <c r="AC79" t="s">
        <v>6697</v>
      </c>
      <c r="AD79" t="s">
        <v>6697</v>
      </c>
      <c r="AE79" t="s">
        <v>6697</v>
      </c>
      <c r="AF79" t="s">
        <v>6697</v>
      </c>
      <c r="AG79" t="s">
        <v>6697</v>
      </c>
      <c r="AH79" t="s">
        <v>6697</v>
      </c>
      <c r="AI79" t="s">
        <v>6697</v>
      </c>
      <c r="AJ79" t="s">
        <v>6697</v>
      </c>
      <c r="AK79" t="s">
        <v>6697</v>
      </c>
      <c r="AL79" t="s">
        <v>6697</v>
      </c>
      <c r="AM79" t="s">
        <v>6697</v>
      </c>
      <c r="AN79" t="s">
        <v>6700</v>
      </c>
      <c r="AO79" t="s">
        <v>6697</v>
      </c>
      <c r="AP79" t="s">
        <v>6697</v>
      </c>
      <c r="AQ79" t="s">
        <v>6697</v>
      </c>
      <c r="AR79" t="s">
        <v>6697</v>
      </c>
      <c r="AS79" t="s">
        <v>6697</v>
      </c>
      <c r="AT79">
        <v>0</v>
      </c>
      <c r="AU79" t="s">
        <v>6697</v>
      </c>
      <c r="AV79" t="s">
        <v>6697</v>
      </c>
      <c r="AW79">
        <v>1</v>
      </c>
      <c r="AX79" t="s">
        <v>6697</v>
      </c>
      <c r="AY79" t="s">
        <v>6697</v>
      </c>
      <c r="BA79" t="s">
        <v>6697</v>
      </c>
    </row>
    <row r="80" spans="1:53">
      <c r="A80" t="s">
        <v>133</v>
      </c>
      <c r="B80" t="s">
        <v>863</v>
      </c>
      <c r="C80" t="s">
        <v>1349</v>
      </c>
      <c r="D80" t="s">
        <v>174</v>
      </c>
      <c r="E80" t="s">
        <v>1974</v>
      </c>
      <c r="F80">
        <v>10</v>
      </c>
      <c r="G80" t="s">
        <v>1977</v>
      </c>
      <c r="H80" t="s">
        <v>1979</v>
      </c>
      <c r="I80" t="s">
        <v>2058</v>
      </c>
      <c r="J80" t="s">
        <v>3542</v>
      </c>
      <c r="K80" t="s">
        <v>3549</v>
      </c>
      <c r="L80" t="s">
        <v>3563</v>
      </c>
      <c r="M80" t="s">
        <v>3569</v>
      </c>
      <c r="N80" t="s">
        <v>174</v>
      </c>
      <c r="O80" t="s">
        <v>3575</v>
      </c>
      <c r="P80" t="s">
        <v>4315</v>
      </c>
      <c r="Q80" t="s">
        <v>4319</v>
      </c>
      <c r="R80" t="s">
        <v>4321</v>
      </c>
      <c r="S80" t="s">
        <v>4389</v>
      </c>
      <c r="T80" t="s">
        <v>5437</v>
      </c>
      <c r="U80" t="s">
        <v>5472</v>
      </c>
      <c r="V80" t="s">
        <v>5596</v>
      </c>
      <c r="W80" t="s">
        <v>5995</v>
      </c>
      <c r="AA80" t="s">
        <v>6697</v>
      </c>
      <c r="AB80" t="s">
        <v>6697</v>
      </c>
      <c r="AC80" t="s">
        <v>6697</v>
      </c>
      <c r="AD80" t="s">
        <v>6697</v>
      </c>
      <c r="AE80" t="s">
        <v>6697</v>
      </c>
      <c r="AF80" t="s">
        <v>6697</v>
      </c>
      <c r="AG80" t="s">
        <v>6697</v>
      </c>
      <c r="AH80" t="s">
        <v>6697</v>
      </c>
      <c r="AI80" t="s">
        <v>6697</v>
      </c>
      <c r="AJ80" t="s">
        <v>6698</v>
      </c>
      <c r="AK80" t="s">
        <v>6697</v>
      </c>
      <c r="AL80" t="s">
        <v>6697</v>
      </c>
      <c r="AM80" t="s">
        <v>6697</v>
      </c>
      <c r="AN80" t="s">
        <v>6700</v>
      </c>
      <c r="AO80" t="s">
        <v>6697</v>
      </c>
      <c r="AP80" t="s">
        <v>6697</v>
      </c>
      <c r="AQ80" t="s">
        <v>6697</v>
      </c>
      <c r="AR80" t="s">
        <v>6697</v>
      </c>
      <c r="AS80" t="s">
        <v>6697</v>
      </c>
      <c r="AT80">
        <v>3</v>
      </c>
      <c r="AU80" t="s">
        <v>6697</v>
      </c>
      <c r="AV80" t="s">
        <v>6703</v>
      </c>
      <c r="AW80">
        <v>65535</v>
      </c>
      <c r="AX80" t="s">
        <v>6703</v>
      </c>
      <c r="AY80" t="s">
        <v>6697</v>
      </c>
      <c r="BA80" t="s">
        <v>6697</v>
      </c>
    </row>
    <row r="81" spans="1:53">
      <c r="A81" t="s">
        <v>133</v>
      </c>
      <c r="B81" t="s">
        <v>864</v>
      </c>
      <c r="C81" t="s">
        <v>1327</v>
      </c>
      <c r="D81" t="s">
        <v>1695</v>
      </c>
      <c r="E81" t="s">
        <v>1974</v>
      </c>
      <c r="F81">
        <v>0</v>
      </c>
      <c r="G81" t="s">
        <v>1977</v>
      </c>
      <c r="H81" t="s">
        <v>1979</v>
      </c>
      <c r="I81" t="s">
        <v>2059</v>
      </c>
      <c r="J81" t="s">
        <v>3542</v>
      </c>
      <c r="K81" t="s">
        <v>3545</v>
      </c>
      <c r="L81" t="s">
        <v>3563</v>
      </c>
      <c r="M81" t="s">
        <v>3569</v>
      </c>
      <c r="N81" t="s">
        <v>174</v>
      </c>
      <c r="O81" t="s">
        <v>3575</v>
      </c>
      <c r="P81" t="s">
        <v>4315</v>
      </c>
      <c r="Q81" t="s">
        <v>4319</v>
      </c>
      <c r="R81" t="s">
        <v>4321</v>
      </c>
      <c r="S81" t="s">
        <v>4390</v>
      </c>
      <c r="T81" t="s">
        <v>5440</v>
      </c>
      <c r="U81" t="s">
        <v>5440</v>
      </c>
      <c r="V81" t="s">
        <v>5597</v>
      </c>
      <c r="W81" t="s">
        <v>5996</v>
      </c>
      <c r="AA81" t="s">
        <v>6697</v>
      </c>
      <c r="AB81" t="s">
        <v>6697</v>
      </c>
      <c r="AC81" t="s">
        <v>6697</v>
      </c>
      <c r="AD81" t="s">
        <v>6697</v>
      </c>
      <c r="AE81" t="s">
        <v>6697</v>
      </c>
      <c r="AF81" t="s">
        <v>6697</v>
      </c>
      <c r="AG81" t="s">
        <v>6697</v>
      </c>
      <c r="AH81" t="s">
        <v>6697</v>
      </c>
      <c r="AI81" t="s">
        <v>6697</v>
      </c>
      <c r="AJ81" t="s">
        <v>6697</v>
      </c>
      <c r="AK81" t="s">
        <v>6697</v>
      </c>
      <c r="AL81" t="s">
        <v>6697</v>
      </c>
      <c r="AM81" t="s">
        <v>6697</v>
      </c>
      <c r="AN81" t="s">
        <v>6700</v>
      </c>
      <c r="AO81" t="s">
        <v>6697</v>
      </c>
      <c r="AP81" t="s">
        <v>6697</v>
      </c>
      <c r="AQ81" t="s">
        <v>6697</v>
      </c>
      <c r="AR81" t="s">
        <v>6697</v>
      </c>
      <c r="AS81" t="s">
        <v>6697</v>
      </c>
      <c r="AT81">
        <v>0</v>
      </c>
      <c r="AU81" t="s">
        <v>6697</v>
      </c>
      <c r="AV81" t="s">
        <v>6697</v>
      </c>
      <c r="AW81">
        <v>0</v>
      </c>
      <c r="AX81" t="s">
        <v>6697</v>
      </c>
      <c r="AY81" t="s">
        <v>6697</v>
      </c>
      <c r="BA81" t="s">
        <v>6697</v>
      </c>
    </row>
    <row r="82" spans="1:53">
      <c r="A82" t="s">
        <v>134</v>
      </c>
      <c r="B82" t="s">
        <v>865</v>
      </c>
      <c r="C82" t="s">
        <v>1350</v>
      </c>
      <c r="D82" t="s">
        <v>193</v>
      </c>
      <c r="E82" t="s">
        <v>1973</v>
      </c>
      <c r="F82">
        <v>0</v>
      </c>
      <c r="G82" t="s">
        <v>1977</v>
      </c>
      <c r="H82" t="s">
        <v>1979</v>
      </c>
      <c r="I82" t="s">
        <v>2060</v>
      </c>
      <c r="J82" t="s">
        <v>3542</v>
      </c>
      <c r="K82" t="s">
        <v>3544</v>
      </c>
      <c r="L82" t="s">
        <v>3562</v>
      </c>
      <c r="M82" t="s">
        <v>3588</v>
      </c>
      <c r="N82" t="s">
        <v>193</v>
      </c>
      <c r="O82" t="s">
        <v>3574</v>
      </c>
      <c r="P82" t="s">
        <v>4315</v>
      </c>
      <c r="Q82" t="s">
        <v>4319</v>
      </c>
      <c r="R82" t="s">
        <v>4323</v>
      </c>
      <c r="S82" t="s">
        <v>4391</v>
      </c>
      <c r="T82" t="s">
        <v>5439</v>
      </c>
      <c r="U82" t="s">
        <v>4324</v>
      </c>
      <c r="V82" t="s">
        <v>5577</v>
      </c>
      <c r="W82" t="s">
        <v>5833</v>
      </c>
      <c r="AA82" t="s">
        <v>6697</v>
      </c>
      <c r="AB82" t="s">
        <v>6697</v>
      </c>
      <c r="AC82" t="s">
        <v>6697</v>
      </c>
      <c r="AD82" t="s">
        <v>6697</v>
      </c>
      <c r="AE82" t="s">
        <v>6697</v>
      </c>
      <c r="AF82" t="s">
        <v>6697</v>
      </c>
      <c r="AG82" t="s">
        <v>6697</v>
      </c>
      <c r="AH82" t="s">
        <v>6697</v>
      </c>
      <c r="AI82" t="s">
        <v>6697</v>
      </c>
      <c r="AJ82" t="s">
        <v>6697</v>
      </c>
      <c r="AK82" t="s">
        <v>6697</v>
      </c>
      <c r="AL82" t="s">
        <v>6697</v>
      </c>
      <c r="AM82" t="s">
        <v>6697</v>
      </c>
      <c r="AN82" t="s">
        <v>6699</v>
      </c>
      <c r="AO82" t="s">
        <v>6697</v>
      </c>
      <c r="AP82" t="s">
        <v>6697</v>
      </c>
      <c r="AQ82" t="s">
        <v>6697</v>
      </c>
      <c r="AR82" t="s">
        <v>6697</v>
      </c>
      <c r="AS82" t="s">
        <v>6697</v>
      </c>
      <c r="AT82">
        <v>0</v>
      </c>
      <c r="AU82" t="s">
        <v>6697</v>
      </c>
      <c r="AV82" t="s">
        <v>6697</v>
      </c>
      <c r="AW82">
        <v>0</v>
      </c>
      <c r="AX82" t="s">
        <v>6697</v>
      </c>
      <c r="AY82" t="s">
        <v>6697</v>
      </c>
      <c r="BA82" t="s">
        <v>6697</v>
      </c>
    </row>
    <row r="83" spans="1:53">
      <c r="A83" t="s">
        <v>135</v>
      </c>
      <c r="B83" t="s">
        <v>866</v>
      </c>
      <c r="C83" t="s">
        <v>1351</v>
      </c>
      <c r="D83" t="s">
        <v>174</v>
      </c>
      <c r="E83" t="s">
        <v>1974</v>
      </c>
      <c r="F83">
        <v>15</v>
      </c>
      <c r="G83" t="s">
        <v>1977</v>
      </c>
      <c r="H83" t="s">
        <v>1979</v>
      </c>
      <c r="I83" t="s">
        <v>2061</v>
      </c>
      <c r="J83" t="s">
        <v>3542</v>
      </c>
      <c r="K83" t="s">
        <v>3549</v>
      </c>
      <c r="L83" t="s">
        <v>3563</v>
      </c>
      <c r="M83" t="s">
        <v>3589</v>
      </c>
      <c r="N83" t="s">
        <v>174</v>
      </c>
      <c r="O83" t="s">
        <v>3589</v>
      </c>
      <c r="P83" t="s">
        <v>4315</v>
      </c>
      <c r="Q83" t="s">
        <v>4319</v>
      </c>
      <c r="R83" t="s">
        <v>4321</v>
      </c>
      <c r="S83" t="s">
        <v>4392</v>
      </c>
      <c r="T83" t="s">
        <v>5439</v>
      </c>
      <c r="U83" t="s">
        <v>4324</v>
      </c>
      <c r="V83" t="s">
        <v>5598</v>
      </c>
      <c r="W83" t="s">
        <v>5997</v>
      </c>
      <c r="AA83" t="s">
        <v>6697</v>
      </c>
      <c r="AB83" t="s">
        <v>6697</v>
      </c>
      <c r="AC83" t="s">
        <v>6697</v>
      </c>
      <c r="AD83" t="s">
        <v>6697</v>
      </c>
      <c r="AE83" t="s">
        <v>6697</v>
      </c>
      <c r="AF83" t="s">
        <v>6697</v>
      </c>
      <c r="AG83" t="s">
        <v>6697</v>
      </c>
      <c r="AH83" t="s">
        <v>6697</v>
      </c>
      <c r="AI83" t="s">
        <v>6697</v>
      </c>
      <c r="AJ83" t="s">
        <v>6698</v>
      </c>
      <c r="AK83" t="s">
        <v>6699</v>
      </c>
      <c r="AL83" t="s">
        <v>6697</v>
      </c>
      <c r="AM83" t="s">
        <v>6697</v>
      </c>
      <c r="AN83" t="s">
        <v>6700</v>
      </c>
      <c r="AO83" t="s">
        <v>6697</v>
      </c>
      <c r="AP83" t="s">
        <v>6697</v>
      </c>
      <c r="AQ83" t="s">
        <v>6697</v>
      </c>
      <c r="AR83" t="s">
        <v>6697</v>
      </c>
      <c r="AS83" t="s">
        <v>6697</v>
      </c>
      <c r="AT83">
        <v>8</v>
      </c>
      <c r="AU83" t="s">
        <v>6697</v>
      </c>
      <c r="AV83" t="s">
        <v>6703</v>
      </c>
      <c r="AW83">
        <v>65535</v>
      </c>
      <c r="AX83" t="s">
        <v>6703</v>
      </c>
      <c r="AY83" t="s">
        <v>6697</v>
      </c>
      <c r="AZ83" t="s">
        <v>6707</v>
      </c>
      <c r="BA83" t="s">
        <v>6698</v>
      </c>
    </row>
    <row r="84" spans="1:53">
      <c r="A84" t="s">
        <v>130</v>
      </c>
      <c r="B84" t="s">
        <v>867</v>
      </c>
      <c r="C84" t="s">
        <v>1327</v>
      </c>
      <c r="D84" t="s">
        <v>1696</v>
      </c>
      <c r="E84" t="s">
        <v>1974</v>
      </c>
      <c r="F84">
        <v>0</v>
      </c>
      <c r="G84" t="s">
        <v>1977</v>
      </c>
      <c r="H84" t="s">
        <v>1979</v>
      </c>
      <c r="I84" t="s">
        <v>2062</v>
      </c>
      <c r="J84" t="s">
        <v>3542</v>
      </c>
      <c r="K84" t="s">
        <v>3549</v>
      </c>
      <c r="L84" t="s">
        <v>3563</v>
      </c>
      <c r="M84" t="s">
        <v>3586</v>
      </c>
      <c r="N84" t="s">
        <v>174</v>
      </c>
      <c r="O84" t="s">
        <v>3575</v>
      </c>
      <c r="P84" t="s">
        <v>4315</v>
      </c>
      <c r="Q84" t="s">
        <v>4319</v>
      </c>
      <c r="R84" t="s">
        <v>4323</v>
      </c>
      <c r="S84" t="s">
        <v>4392</v>
      </c>
      <c r="T84" t="s">
        <v>5439</v>
      </c>
      <c r="U84" t="s">
        <v>4324</v>
      </c>
      <c r="V84" t="s">
        <v>5599</v>
      </c>
      <c r="W84" t="s">
        <v>5998</v>
      </c>
      <c r="AA84" t="s">
        <v>6697</v>
      </c>
      <c r="AB84" t="s">
        <v>6697</v>
      </c>
      <c r="AC84" t="s">
        <v>6697</v>
      </c>
      <c r="AD84" t="s">
        <v>6697</v>
      </c>
      <c r="AE84" t="s">
        <v>6697</v>
      </c>
      <c r="AF84" t="s">
        <v>6697</v>
      </c>
      <c r="AG84" t="s">
        <v>6697</v>
      </c>
      <c r="AH84" t="s">
        <v>6697</v>
      </c>
      <c r="AI84" t="s">
        <v>6697</v>
      </c>
      <c r="AJ84" t="s">
        <v>6697</v>
      </c>
      <c r="AK84" t="s">
        <v>6697</v>
      </c>
      <c r="AL84" t="s">
        <v>6697</v>
      </c>
      <c r="AM84" t="s">
        <v>6697</v>
      </c>
      <c r="AN84" t="s">
        <v>6699</v>
      </c>
      <c r="AO84" t="s">
        <v>6697</v>
      </c>
      <c r="AP84" t="s">
        <v>6697</v>
      </c>
      <c r="AQ84" t="s">
        <v>6697</v>
      </c>
      <c r="AR84" t="s">
        <v>6697</v>
      </c>
      <c r="AS84" t="s">
        <v>6697</v>
      </c>
      <c r="AT84">
        <v>0</v>
      </c>
      <c r="AU84" t="s">
        <v>6697</v>
      </c>
      <c r="AV84" t="s">
        <v>6697</v>
      </c>
      <c r="AW84">
        <v>0</v>
      </c>
      <c r="AX84" t="s">
        <v>6697</v>
      </c>
      <c r="AY84" t="s">
        <v>6697</v>
      </c>
      <c r="BA84" t="s">
        <v>6697</v>
      </c>
    </row>
    <row r="85" spans="1:53">
      <c r="A85" t="s">
        <v>136</v>
      </c>
      <c r="B85" t="s">
        <v>868</v>
      </c>
      <c r="C85" t="s">
        <v>1327</v>
      </c>
      <c r="D85" t="s">
        <v>1697</v>
      </c>
      <c r="E85" t="s">
        <v>1974</v>
      </c>
      <c r="F85">
        <v>0</v>
      </c>
      <c r="G85" t="s">
        <v>1977</v>
      </c>
      <c r="H85" t="s">
        <v>1979</v>
      </c>
      <c r="I85" t="s">
        <v>2063</v>
      </c>
      <c r="J85" t="s">
        <v>3542</v>
      </c>
      <c r="K85" t="s">
        <v>3545</v>
      </c>
      <c r="L85" t="s">
        <v>3563</v>
      </c>
      <c r="M85" t="s">
        <v>3578</v>
      </c>
      <c r="N85" t="s">
        <v>174</v>
      </c>
      <c r="O85" t="s">
        <v>3575</v>
      </c>
      <c r="P85" t="s">
        <v>4315</v>
      </c>
      <c r="Q85" t="s">
        <v>4319</v>
      </c>
      <c r="R85" t="s">
        <v>4321</v>
      </c>
      <c r="S85" t="s">
        <v>4393</v>
      </c>
      <c r="T85" t="s">
        <v>5439</v>
      </c>
      <c r="U85" t="s">
        <v>4324</v>
      </c>
      <c r="V85" t="s">
        <v>5600</v>
      </c>
      <c r="W85" t="s">
        <v>5646</v>
      </c>
      <c r="AA85" t="s">
        <v>6697</v>
      </c>
      <c r="AB85" t="s">
        <v>6697</v>
      </c>
      <c r="AC85" t="s">
        <v>6697</v>
      </c>
      <c r="AD85" t="s">
        <v>6697</v>
      </c>
      <c r="AE85" t="s">
        <v>6697</v>
      </c>
      <c r="AF85" t="s">
        <v>6697</v>
      </c>
      <c r="AG85" t="s">
        <v>6697</v>
      </c>
      <c r="AH85" t="s">
        <v>6697</v>
      </c>
      <c r="AI85" t="s">
        <v>6697</v>
      </c>
      <c r="AJ85" t="s">
        <v>6697</v>
      </c>
      <c r="AK85" t="s">
        <v>6697</v>
      </c>
      <c r="AL85" t="s">
        <v>6697</v>
      </c>
      <c r="AM85" t="s">
        <v>6697</v>
      </c>
      <c r="AN85" t="s">
        <v>6700</v>
      </c>
      <c r="AO85" t="s">
        <v>6697</v>
      </c>
      <c r="AP85" t="s">
        <v>6697</v>
      </c>
      <c r="AQ85" t="s">
        <v>6697</v>
      </c>
      <c r="AR85" t="s">
        <v>6697</v>
      </c>
      <c r="AS85" t="s">
        <v>6697</v>
      </c>
      <c r="AT85">
        <v>0</v>
      </c>
      <c r="AU85" t="s">
        <v>6697</v>
      </c>
      <c r="AV85" t="s">
        <v>6697</v>
      </c>
      <c r="AW85">
        <v>5</v>
      </c>
      <c r="AX85" t="s">
        <v>6697</v>
      </c>
      <c r="AY85" t="s">
        <v>6697</v>
      </c>
      <c r="BA85" t="s">
        <v>6697</v>
      </c>
    </row>
    <row r="86" spans="1:53">
      <c r="A86" t="s">
        <v>113</v>
      </c>
      <c r="B86" t="s">
        <v>869</v>
      </c>
      <c r="C86" t="s">
        <v>1327</v>
      </c>
      <c r="D86" t="s">
        <v>1684</v>
      </c>
      <c r="E86" t="s">
        <v>1974</v>
      </c>
      <c r="F86">
        <v>0</v>
      </c>
      <c r="G86" t="s">
        <v>1977</v>
      </c>
      <c r="H86" t="s">
        <v>1979</v>
      </c>
      <c r="I86" t="s">
        <v>2064</v>
      </c>
      <c r="J86" t="s">
        <v>3542</v>
      </c>
      <c r="K86" t="s">
        <v>3545</v>
      </c>
      <c r="L86" t="s">
        <v>3563</v>
      </c>
      <c r="M86" t="s">
        <v>3569</v>
      </c>
      <c r="N86" t="s">
        <v>174</v>
      </c>
      <c r="O86" t="s">
        <v>3575</v>
      </c>
      <c r="P86" t="s">
        <v>4315</v>
      </c>
      <c r="Q86" t="s">
        <v>4319</v>
      </c>
      <c r="R86" t="s">
        <v>4321</v>
      </c>
      <c r="S86" t="s">
        <v>4394</v>
      </c>
      <c r="T86" t="s">
        <v>5439</v>
      </c>
      <c r="U86" t="s">
        <v>4324</v>
      </c>
      <c r="V86" t="s">
        <v>5601</v>
      </c>
      <c r="W86" t="s">
        <v>5999</v>
      </c>
      <c r="AA86" t="s">
        <v>6697</v>
      </c>
      <c r="AB86" t="s">
        <v>6697</v>
      </c>
      <c r="AC86" t="s">
        <v>6697</v>
      </c>
      <c r="AD86" t="s">
        <v>6697</v>
      </c>
      <c r="AE86" t="s">
        <v>6697</v>
      </c>
      <c r="AF86" t="s">
        <v>6697</v>
      </c>
      <c r="AG86" t="s">
        <v>6697</v>
      </c>
      <c r="AH86" t="s">
        <v>6697</v>
      </c>
      <c r="AI86" t="s">
        <v>6697</v>
      </c>
      <c r="AJ86" t="s">
        <v>6697</v>
      </c>
      <c r="AK86" t="s">
        <v>6697</v>
      </c>
      <c r="AL86" t="s">
        <v>6697</v>
      </c>
      <c r="AM86" t="s">
        <v>6697</v>
      </c>
      <c r="AN86" t="s">
        <v>6700</v>
      </c>
      <c r="AO86" t="s">
        <v>6697</v>
      </c>
      <c r="AP86" t="s">
        <v>6697</v>
      </c>
      <c r="AQ86" t="s">
        <v>6697</v>
      </c>
      <c r="AR86" t="s">
        <v>6697</v>
      </c>
      <c r="AS86" t="s">
        <v>6697</v>
      </c>
      <c r="AT86">
        <v>0</v>
      </c>
      <c r="AU86" t="s">
        <v>6697</v>
      </c>
      <c r="AV86" t="s">
        <v>6697</v>
      </c>
      <c r="AW86">
        <v>2</v>
      </c>
      <c r="AX86" t="s">
        <v>6697</v>
      </c>
      <c r="AY86" t="s">
        <v>6697</v>
      </c>
      <c r="BA86" t="s">
        <v>6697</v>
      </c>
    </row>
    <row r="87" spans="1:53">
      <c r="A87" t="s">
        <v>137</v>
      </c>
      <c r="B87" t="s">
        <v>137</v>
      </c>
      <c r="C87" t="s">
        <v>1327</v>
      </c>
      <c r="D87" t="s">
        <v>1698</v>
      </c>
      <c r="E87" t="s">
        <v>1974</v>
      </c>
      <c r="F87">
        <v>0</v>
      </c>
      <c r="G87" t="s">
        <v>1977</v>
      </c>
      <c r="H87" t="s">
        <v>1979</v>
      </c>
      <c r="I87" t="s">
        <v>2065</v>
      </c>
      <c r="J87" t="s">
        <v>3542</v>
      </c>
      <c r="K87" t="s">
        <v>3545</v>
      </c>
      <c r="L87" t="s">
        <v>3563</v>
      </c>
      <c r="M87" t="s">
        <v>3575</v>
      </c>
      <c r="N87" t="s">
        <v>174</v>
      </c>
      <c r="O87" t="s">
        <v>3575</v>
      </c>
      <c r="P87" t="s">
        <v>4315</v>
      </c>
      <c r="Q87" t="s">
        <v>4319</v>
      </c>
      <c r="R87" t="s">
        <v>4322</v>
      </c>
      <c r="S87" t="s">
        <v>4395</v>
      </c>
      <c r="T87" t="s">
        <v>5437</v>
      </c>
      <c r="U87" t="s">
        <v>5448</v>
      </c>
      <c r="V87" t="s">
        <v>5570</v>
      </c>
      <c r="W87" t="s">
        <v>5955</v>
      </c>
      <c r="AA87" t="s">
        <v>6697</v>
      </c>
      <c r="AB87" t="s">
        <v>6697</v>
      </c>
      <c r="AC87" t="s">
        <v>6697</v>
      </c>
      <c r="AD87" t="s">
        <v>6697</v>
      </c>
      <c r="AE87" t="s">
        <v>6697</v>
      </c>
      <c r="AF87" t="s">
        <v>6697</v>
      </c>
      <c r="AG87" t="s">
        <v>6697</v>
      </c>
      <c r="AH87" t="s">
        <v>6697</v>
      </c>
      <c r="AI87" t="s">
        <v>6697</v>
      </c>
      <c r="AJ87" t="s">
        <v>6697</v>
      </c>
      <c r="AK87" t="s">
        <v>6697</v>
      </c>
      <c r="AL87" t="s">
        <v>6697</v>
      </c>
      <c r="AM87" t="s">
        <v>6697</v>
      </c>
      <c r="AN87" t="s">
        <v>6697</v>
      </c>
      <c r="AO87" t="s">
        <v>6697</v>
      </c>
      <c r="AP87" t="s">
        <v>6697</v>
      </c>
      <c r="AQ87" t="s">
        <v>6697</v>
      </c>
      <c r="AR87" t="s">
        <v>6697</v>
      </c>
      <c r="AS87" t="s">
        <v>6697</v>
      </c>
      <c r="AT87">
        <v>0</v>
      </c>
      <c r="AU87" t="s">
        <v>6697</v>
      </c>
      <c r="AV87" t="s">
        <v>6697</v>
      </c>
      <c r="AW87">
        <v>4</v>
      </c>
      <c r="AX87" t="s">
        <v>6697</v>
      </c>
      <c r="AY87" t="s">
        <v>6697</v>
      </c>
      <c r="BA87" t="s">
        <v>6697</v>
      </c>
    </row>
    <row r="88" spans="1:53">
      <c r="A88" t="s">
        <v>138</v>
      </c>
      <c r="B88" t="s">
        <v>138</v>
      </c>
      <c r="C88" t="s">
        <v>1327</v>
      </c>
      <c r="D88" t="s">
        <v>1699</v>
      </c>
      <c r="E88" t="s">
        <v>1974</v>
      </c>
      <c r="F88">
        <v>0</v>
      </c>
      <c r="G88" t="s">
        <v>1977</v>
      </c>
      <c r="H88" t="s">
        <v>1979</v>
      </c>
      <c r="I88" t="s">
        <v>2066</v>
      </c>
      <c r="J88" t="s">
        <v>3542</v>
      </c>
      <c r="K88" t="s">
        <v>3545</v>
      </c>
      <c r="L88" t="s">
        <v>3563</v>
      </c>
      <c r="M88" t="s">
        <v>3590</v>
      </c>
      <c r="N88" t="s">
        <v>174</v>
      </c>
      <c r="O88" t="s">
        <v>3590</v>
      </c>
      <c r="P88" t="s">
        <v>4315</v>
      </c>
      <c r="Q88" t="s">
        <v>4319</v>
      </c>
      <c r="R88" t="s">
        <v>4322</v>
      </c>
      <c r="S88" t="s">
        <v>4396</v>
      </c>
      <c r="T88" t="s">
        <v>5439</v>
      </c>
      <c r="U88" t="s">
        <v>4324</v>
      </c>
      <c r="V88" t="s">
        <v>5570</v>
      </c>
      <c r="W88" t="s">
        <v>5955</v>
      </c>
      <c r="AA88" t="s">
        <v>6697</v>
      </c>
      <c r="AB88" t="s">
        <v>6697</v>
      </c>
      <c r="AC88" t="s">
        <v>6697</v>
      </c>
      <c r="AD88" t="s">
        <v>6697</v>
      </c>
      <c r="AE88" t="s">
        <v>6697</v>
      </c>
      <c r="AF88" t="s">
        <v>6697</v>
      </c>
      <c r="AG88" t="s">
        <v>6697</v>
      </c>
      <c r="AH88" t="s">
        <v>6697</v>
      </c>
      <c r="AI88" t="s">
        <v>6697</v>
      </c>
      <c r="AJ88" t="s">
        <v>6697</v>
      </c>
      <c r="AK88" t="s">
        <v>6697</v>
      </c>
      <c r="AL88" t="s">
        <v>6697</v>
      </c>
      <c r="AM88" t="s">
        <v>6697</v>
      </c>
      <c r="AN88" t="s">
        <v>6697</v>
      </c>
      <c r="AO88" t="s">
        <v>6697</v>
      </c>
      <c r="AP88" t="s">
        <v>6697</v>
      </c>
      <c r="AQ88" t="s">
        <v>6697</v>
      </c>
      <c r="AR88" t="s">
        <v>6697</v>
      </c>
      <c r="AS88" t="s">
        <v>6697</v>
      </c>
      <c r="AT88">
        <v>0</v>
      </c>
      <c r="AU88" t="s">
        <v>6697</v>
      </c>
      <c r="AV88" t="s">
        <v>6697</v>
      </c>
      <c r="AW88">
        <v>1</v>
      </c>
      <c r="AX88" t="s">
        <v>6697</v>
      </c>
      <c r="AY88" t="s">
        <v>6697</v>
      </c>
      <c r="BA88" t="s">
        <v>6697</v>
      </c>
    </row>
    <row r="89" spans="1:53">
      <c r="A89" t="s">
        <v>139</v>
      </c>
      <c r="B89" t="s">
        <v>139</v>
      </c>
      <c r="C89" t="s">
        <v>1327</v>
      </c>
      <c r="D89" t="s">
        <v>1699</v>
      </c>
      <c r="E89" t="s">
        <v>1974</v>
      </c>
      <c r="F89">
        <v>0</v>
      </c>
      <c r="G89" t="s">
        <v>1977</v>
      </c>
      <c r="H89" t="s">
        <v>1979</v>
      </c>
      <c r="I89" t="s">
        <v>2067</v>
      </c>
      <c r="J89" t="s">
        <v>3542</v>
      </c>
      <c r="K89" t="s">
        <v>3545</v>
      </c>
      <c r="L89" t="s">
        <v>3563</v>
      </c>
      <c r="M89" t="s">
        <v>3591</v>
      </c>
      <c r="N89" t="s">
        <v>174</v>
      </c>
      <c r="O89" t="s">
        <v>3591</v>
      </c>
      <c r="P89" t="s">
        <v>4315</v>
      </c>
      <c r="Q89" t="s">
        <v>4319</v>
      </c>
      <c r="R89" t="s">
        <v>4323</v>
      </c>
      <c r="S89" t="s">
        <v>4397</v>
      </c>
      <c r="T89" t="s">
        <v>5439</v>
      </c>
      <c r="U89" t="s">
        <v>4324</v>
      </c>
      <c r="V89" t="s">
        <v>5569</v>
      </c>
      <c r="W89" t="s">
        <v>5955</v>
      </c>
      <c r="AA89" t="s">
        <v>6697</v>
      </c>
      <c r="AB89" t="s">
        <v>6697</v>
      </c>
      <c r="AC89" t="s">
        <v>6697</v>
      </c>
      <c r="AD89" t="s">
        <v>6697</v>
      </c>
      <c r="AE89" t="s">
        <v>6697</v>
      </c>
      <c r="AF89" t="s">
        <v>6697</v>
      </c>
      <c r="AG89" t="s">
        <v>6697</v>
      </c>
      <c r="AH89" t="s">
        <v>6697</v>
      </c>
      <c r="AI89" t="s">
        <v>6697</v>
      </c>
      <c r="AJ89" t="s">
        <v>6697</v>
      </c>
      <c r="AK89" t="s">
        <v>6697</v>
      </c>
      <c r="AL89" t="s">
        <v>6697</v>
      </c>
      <c r="AM89" t="s">
        <v>6697</v>
      </c>
      <c r="AN89" t="s">
        <v>6699</v>
      </c>
      <c r="AO89" t="s">
        <v>6697</v>
      </c>
      <c r="AP89" t="s">
        <v>6697</v>
      </c>
      <c r="AQ89" t="s">
        <v>6697</v>
      </c>
      <c r="AR89" t="s">
        <v>6697</v>
      </c>
      <c r="AS89" t="s">
        <v>6697</v>
      </c>
      <c r="AT89">
        <v>0</v>
      </c>
      <c r="AU89" t="s">
        <v>6697</v>
      </c>
      <c r="AV89" t="s">
        <v>6697</v>
      </c>
      <c r="AW89">
        <v>1</v>
      </c>
      <c r="AX89" t="s">
        <v>6697</v>
      </c>
      <c r="AY89" t="s">
        <v>6697</v>
      </c>
      <c r="BA89" t="s">
        <v>6697</v>
      </c>
    </row>
    <row r="90" spans="1:53">
      <c r="A90" t="s">
        <v>140</v>
      </c>
      <c r="B90" t="s">
        <v>140</v>
      </c>
      <c r="C90" t="s">
        <v>1327</v>
      </c>
      <c r="D90" t="s">
        <v>1699</v>
      </c>
      <c r="E90" t="s">
        <v>1974</v>
      </c>
      <c r="F90">
        <v>0</v>
      </c>
      <c r="G90" t="s">
        <v>1977</v>
      </c>
      <c r="H90" t="s">
        <v>1979</v>
      </c>
      <c r="I90" t="s">
        <v>2068</v>
      </c>
      <c r="J90" t="s">
        <v>3542</v>
      </c>
      <c r="K90" t="s">
        <v>3545</v>
      </c>
      <c r="L90" t="s">
        <v>3563</v>
      </c>
      <c r="M90" t="s">
        <v>3592</v>
      </c>
      <c r="N90" t="s">
        <v>174</v>
      </c>
      <c r="O90" t="s">
        <v>3592</v>
      </c>
      <c r="P90" t="s">
        <v>4315</v>
      </c>
      <c r="Q90" t="s">
        <v>4319</v>
      </c>
      <c r="R90" t="s">
        <v>4323</v>
      </c>
      <c r="S90" t="s">
        <v>4398</v>
      </c>
      <c r="T90" t="s">
        <v>5439</v>
      </c>
      <c r="U90" t="s">
        <v>4324</v>
      </c>
      <c r="V90" t="s">
        <v>5570</v>
      </c>
      <c r="W90" t="s">
        <v>5955</v>
      </c>
      <c r="AA90" t="s">
        <v>6697</v>
      </c>
      <c r="AB90" t="s">
        <v>6697</v>
      </c>
      <c r="AC90" t="s">
        <v>6697</v>
      </c>
      <c r="AD90" t="s">
        <v>6697</v>
      </c>
      <c r="AE90" t="s">
        <v>6697</v>
      </c>
      <c r="AF90" t="s">
        <v>6697</v>
      </c>
      <c r="AG90" t="s">
        <v>6697</v>
      </c>
      <c r="AH90" t="s">
        <v>6697</v>
      </c>
      <c r="AI90" t="s">
        <v>6697</v>
      </c>
      <c r="AJ90" t="s">
        <v>6697</v>
      </c>
      <c r="AK90" t="s">
        <v>6697</v>
      </c>
      <c r="AL90" t="s">
        <v>6697</v>
      </c>
      <c r="AM90" t="s">
        <v>6697</v>
      </c>
      <c r="AN90" t="s">
        <v>6699</v>
      </c>
      <c r="AO90" t="s">
        <v>6697</v>
      </c>
      <c r="AP90" t="s">
        <v>6697</v>
      </c>
      <c r="AQ90" t="s">
        <v>6697</v>
      </c>
      <c r="AR90" t="s">
        <v>6697</v>
      </c>
      <c r="AS90" t="s">
        <v>6697</v>
      </c>
      <c r="AT90">
        <v>0</v>
      </c>
      <c r="AU90" t="s">
        <v>6697</v>
      </c>
      <c r="AV90" t="s">
        <v>6697</v>
      </c>
      <c r="AW90">
        <v>1</v>
      </c>
      <c r="AX90" t="s">
        <v>6697</v>
      </c>
      <c r="AY90" t="s">
        <v>6697</v>
      </c>
      <c r="BA90" t="s">
        <v>6697</v>
      </c>
    </row>
    <row r="91" spans="1:53">
      <c r="A91" t="s">
        <v>141</v>
      </c>
      <c r="B91" t="s">
        <v>141</v>
      </c>
      <c r="C91" t="s">
        <v>1327</v>
      </c>
      <c r="D91" t="s">
        <v>1698</v>
      </c>
      <c r="E91" t="s">
        <v>1974</v>
      </c>
      <c r="F91">
        <v>0</v>
      </c>
      <c r="G91" t="s">
        <v>1977</v>
      </c>
      <c r="H91" t="s">
        <v>1979</v>
      </c>
      <c r="I91" t="s">
        <v>2069</v>
      </c>
      <c r="J91" t="s">
        <v>3542</v>
      </c>
      <c r="K91" t="s">
        <v>3545</v>
      </c>
      <c r="L91" t="s">
        <v>3563</v>
      </c>
      <c r="M91" t="s">
        <v>3593</v>
      </c>
      <c r="N91" t="s">
        <v>174</v>
      </c>
      <c r="O91" t="s">
        <v>3593</v>
      </c>
      <c r="P91" t="s">
        <v>4315</v>
      </c>
      <c r="Q91" t="s">
        <v>4319</v>
      </c>
      <c r="R91" t="s">
        <v>4322</v>
      </c>
      <c r="S91" t="s">
        <v>4395</v>
      </c>
      <c r="T91" t="s">
        <v>5440</v>
      </c>
      <c r="U91" t="s">
        <v>5440</v>
      </c>
      <c r="V91" t="s">
        <v>5570</v>
      </c>
      <c r="W91" t="s">
        <v>5955</v>
      </c>
      <c r="AA91" t="s">
        <v>6697</v>
      </c>
      <c r="AB91" t="s">
        <v>6697</v>
      </c>
      <c r="AC91" t="s">
        <v>6697</v>
      </c>
      <c r="AD91" t="s">
        <v>6697</v>
      </c>
      <c r="AE91" t="s">
        <v>6697</v>
      </c>
      <c r="AF91" t="s">
        <v>6697</v>
      </c>
      <c r="AG91" t="s">
        <v>6697</v>
      </c>
      <c r="AH91" t="s">
        <v>6697</v>
      </c>
      <c r="AI91" t="s">
        <v>6697</v>
      </c>
      <c r="AJ91" t="s">
        <v>6697</v>
      </c>
      <c r="AK91" t="s">
        <v>6697</v>
      </c>
      <c r="AL91" t="s">
        <v>6697</v>
      </c>
      <c r="AM91" t="s">
        <v>6697</v>
      </c>
      <c r="AN91" t="s">
        <v>6697</v>
      </c>
      <c r="AO91" t="s">
        <v>6697</v>
      </c>
      <c r="AP91" t="s">
        <v>6697</v>
      </c>
      <c r="AQ91" t="s">
        <v>6697</v>
      </c>
      <c r="AR91" t="s">
        <v>6697</v>
      </c>
      <c r="AS91" t="s">
        <v>6697</v>
      </c>
      <c r="AT91">
        <v>0</v>
      </c>
      <c r="AU91" t="s">
        <v>6697</v>
      </c>
      <c r="AV91" t="s">
        <v>6697</v>
      </c>
      <c r="AW91">
        <v>4</v>
      </c>
      <c r="AX91" t="s">
        <v>6697</v>
      </c>
      <c r="AY91" t="s">
        <v>6697</v>
      </c>
      <c r="BA91" t="s">
        <v>6697</v>
      </c>
    </row>
    <row r="92" spans="1:53">
      <c r="A92" t="s">
        <v>142</v>
      </c>
      <c r="B92" t="s">
        <v>142</v>
      </c>
      <c r="C92" t="s">
        <v>1327</v>
      </c>
      <c r="D92" t="s">
        <v>1698</v>
      </c>
      <c r="E92" t="s">
        <v>1974</v>
      </c>
      <c r="F92">
        <v>0</v>
      </c>
      <c r="G92" t="s">
        <v>1977</v>
      </c>
      <c r="H92" t="s">
        <v>1979</v>
      </c>
      <c r="I92" t="s">
        <v>2070</v>
      </c>
      <c r="J92" t="s">
        <v>3542</v>
      </c>
      <c r="K92" t="s">
        <v>3545</v>
      </c>
      <c r="L92" t="s">
        <v>3563</v>
      </c>
      <c r="M92" t="s">
        <v>3594</v>
      </c>
      <c r="N92" t="s">
        <v>174</v>
      </c>
      <c r="O92" t="s">
        <v>3594</v>
      </c>
      <c r="P92" t="s">
        <v>4315</v>
      </c>
      <c r="Q92" t="s">
        <v>4319</v>
      </c>
      <c r="R92" t="s">
        <v>4322</v>
      </c>
      <c r="S92" t="s">
        <v>4399</v>
      </c>
      <c r="T92" t="s">
        <v>5440</v>
      </c>
      <c r="U92" t="s">
        <v>5440</v>
      </c>
      <c r="V92" t="s">
        <v>5570</v>
      </c>
      <c r="W92" t="s">
        <v>6000</v>
      </c>
      <c r="AA92" t="s">
        <v>6697</v>
      </c>
      <c r="AB92" t="s">
        <v>6697</v>
      </c>
      <c r="AC92" t="s">
        <v>6697</v>
      </c>
      <c r="AD92" t="s">
        <v>6697</v>
      </c>
      <c r="AE92" t="s">
        <v>6697</v>
      </c>
      <c r="AF92" t="s">
        <v>6697</v>
      </c>
      <c r="AG92" t="s">
        <v>6697</v>
      </c>
      <c r="AH92" t="s">
        <v>6697</v>
      </c>
      <c r="AI92" t="s">
        <v>6697</v>
      </c>
      <c r="AJ92" t="s">
        <v>6697</v>
      </c>
      <c r="AK92" t="s">
        <v>6697</v>
      </c>
      <c r="AL92" t="s">
        <v>6697</v>
      </c>
      <c r="AM92" t="s">
        <v>6697</v>
      </c>
      <c r="AN92" t="s">
        <v>6697</v>
      </c>
      <c r="AO92" t="s">
        <v>6697</v>
      </c>
      <c r="AP92" t="s">
        <v>6697</v>
      </c>
      <c r="AQ92" t="s">
        <v>6697</v>
      </c>
      <c r="AR92" t="s">
        <v>6697</v>
      </c>
      <c r="AS92" t="s">
        <v>6697</v>
      </c>
      <c r="AT92">
        <v>0</v>
      </c>
      <c r="AU92" t="s">
        <v>6697</v>
      </c>
      <c r="AV92" t="s">
        <v>6697</v>
      </c>
      <c r="AW92">
        <v>4</v>
      </c>
      <c r="AX92" t="s">
        <v>6697</v>
      </c>
      <c r="AY92" t="s">
        <v>6697</v>
      </c>
      <c r="BA92" t="s">
        <v>6697</v>
      </c>
    </row>
    <row r="93" spans="1:53">
      <c r="A93" t="s">
        <v>143</v>
      </c>
      <c r="B93" t="s">
        <v>143</v>
      </c>
      <c r="C93" t="s">
        <v>1327</v>
      </c>
      <c r="D93" t="s">
        <v>1699</v>
      </c>
      <c r="E93" t="s">
        <v>1974</v>
      </c>
      <c r="F93">
        <v>0</v>
      </c>
      <c r="G93" t="s">
        <v>1977</v>
      </c>
      <c r="H93" t="s">
        <v>1979</v>
      </c>
      <c r="I93" t="s">
        <v>2071</v>
      </c>
      <c r="J93" t="s">
        <v>3542</v>
      </c>
      <c r="K93" t="s">
        <v>3545</v>
      </c>
      <c r="L93" t="s">
        <v>3563</v>
      </c>
      <c r="M93" t="s">
        <v>3595</v>
      </c>
      <c r="N93" t="s">
        <v>174</v>
      </c>
      <c r="O93" t="s">
        <v>3595</v>
      </c>
      <c r="P93" t="s">
        <v>4315</v>
      </c>
      <c r="Q93" t="s">
        <v>4319</v>
      </c>
      <c r="R93" t="s">
        <v>4322</v>
      </c>
      <c r="S93" t="s">
        <v>4399</v>
      </c>
      <c r="T93" t="s">
        <v>5440</v>
      </c>
      <c r="U93" t="s">
        <v>5440</v>
      </c>
      <c r="V93" t="s">
        <v>5570</v>
      </c>
      <c r="W93" t="s">
        <v>6001</v>
      </c>
      <c r="AA93" t="s">
        <v>6697</v>
      </c>
      <c r="AB93" t="s">
        <v>6697</v>
      </c>
      <c r="AC93" t="s">
        <v>6697</v>
      </c>
      <c r="AD93" t="s">
        <v>6697</v>
      </c>
      <c r="AE93" t="s">
        <v>6697</v>
      </c>
      <c r="AF93" t="s">
        <v>6697</v>
      </c>
      <c r="AG93" t="s">
        <v>6697</v>
      </c>
      <c r="AH93" t="s">
        <v>6697</v>
      </c>
      <c r="AI93" t="s">
        <v>6697</v>
      </c>
      <c r="AJ93" t="s">
        <v>6697</v>
      </c>
      <c r="AK93" t="s">
        <v>6697</v>
      </c>
      <c r="AL93" t="s">
        <v>6697</v>
      </c>
      <c r="AM93" t="s">
        <v>6697</v>
      </c>
      <c r="AN93" t="s">
        <v>6697</v>
      </c>
      <c r="AO93" t="s">
        <v>6697</v>
      </c>
      <c r="AP93" t="s">
        <v>6697</v>
      </c>
      <c r="AQ93" t="s">
        <v>6697</v>
      </c>
      <c r="AR93" t="s">
        <v>6697</v>
      </c>
      <c r="AS93" t="s">
        <v>6697</v>
      </c>
      <c r="AT93">
        <v>0</v>
      </c>
      <c r="AU93" t="s">
        <v>6697</v>
      </c>
      <c r="AV93" t="s">
        <v>6697</v>
      </c>
      <c r="AW93">
        <v>1</v>
      </c>
      <c r="AX93" t="s">
        <v>6697</v>
      </c>
      <c r="AY93" t="s">
        <v>6697</v>
      </c>
      <c r="BA93" t="s">
        <v>6697</v>
      </c>
    </row>
    <row r="94" spans="1:53">
      <c r="A94" t="s">
        <v>144</v>
      </c>
      <c r="B94" t="s">
        <v>144</v>
      </c>
      <c r="C94" t="s">
        <v>1327</v>
      </c>
      <c r="D94" t="s">
        <v>1699</v>
      </c>
      <c r="E94" t="s">
        <v>1974</v>
      </c>
      <c r="F94">
        <v>0</v>
      </c>
      <c r="G94" t="s">
        <v>1977</v>
      </c>
      <c r="H94" t="s">
        <v>1979</v>
      </c>
      <c r="I94" t="s">
        <v>2072</v>
      </c>
      <c r="J94" t="s">
        <v>3542</v>
      </c>
      <c r="K94" t="s">
        <v>3545</v>
      </c>
      <c r="L94" t="s">
        <v>3563</v>
      </c>
      <c r="M94" t="s">
        <v>3595</v>
      </c>
      <c r="N94" t="s">
        <v>174</v>
      </c>
      <c r="O94" t="s">
        <v>3595</v>
      </c>
      <c r="P94" t="s">
        <v>4315</v>
      </c>
      <c r="Q94" t="s">
        <v>4319</v>
      </c>
      <c r="R94" t="s">
        <v>4322</v>
      </c>
      <c r="S94" t="s">
        <v>4399</v>
      </c>
      <c r="T94" t="s">
        <v>5439</v>
      </c>
      <c r="U94" t="s">
        <v>4324</v>
      </c>
      <c r="V94" t="s">
        <v>5570</v>
      </c>
      <c r="W94" t="s">
        <v>6001</v>
      </c>
      <c r="AA94" t="s">
        <v>6697</v>
      </c>
      <c r="AB94" t="s">
        <v>6697</v>
      </c>
      <c r="AC94" t="s">
        <v>6697</v>
      </c>
      <c r="AD94" t="s">
        <v>6697</v>
      </c>
      <c r="AE94" t="s">
        <v>6697</v>
      </c>
      <c r="AF94" t="s">
        <v>6697</v>
      </c>
      <c r="AG94" t="s">
        <v>6697</v>
      </c>
      <c r="AH94" t="s">
        <v>6697</v>
      </c>
      <c r="AI94" t="s">
        <v>6697</v>
      </c>
      <c r="AJ94" t="s">
        <v>6697</v>
      </c>
      <c r="AK94" t="s">
        <v>6697</v>
      </c>
      <c r="AL94" t="s">
        <v>6697</v>
      </c>
      <c r="AM94" t="s">
        <v>6697</v>
      </c>
      <c r="AN94" t="s">
        <v>6697</v>
      </c>
      <c r="AO94" t="s">
        <v>6697</v>
      </c>
      <c r="AP94" t="s">
        <v>6697</v>
      </c>
      <c r="AQ94" t="s">
        <v>6697</v>
      </c>
      <c r="AR94" t="s">
        <v>6697</v>
      </c>
      <c r="AS94" t="s">
        <v>6697</v>
      </c>
      <c r="AT94">
        <v>0</v>
      </c>
      <c r="AU94" t="s">
        <v>6697</v>
      </c>
      <c r="AV94" t="s">
        <v>6697</v>
      </c>
      <c r="AW94">
        <v>1</v>
      </c>
      <c r="AX94" t="s">
        <v>6697</v>
      </c>
      <c r="AY94" t="s">
        <v>6697</v>
      </c>
      <c r="BA94" t="s">
        <v>6697</v>
      </c>
    </row>
    <row r="95" spans="1:53">
      <c r="A95" t="s">
        <v>145</v>
      </c>
      <c r="B95" t="s">
        <v>145</v>
      </c>
      <c r="C95" t="s">
        <v>1327</v>
      </c>
      <c r="D95" t="s">
        <v>1698</v>
      </c>
      <c r="E95" t="s">
        <v>1974</v>
      </c>
      <c r="F95">
        <v>0</v>
      </c>
      <c r="G95" t="s">
        <v>1977</v>
      </c>
      <c r="H95" t="s">
        <v>1979</v>
      </c>
      <c r="I95" t="s">
        <v>2073</v>
      </c>
      <c r="J95" t="s">
        <v>3542</v>
      </c>
      <c r="K95" t="s">
        <v>3545</v>
      </c>
      <c r="L95" t="s">
        <v>3563</v>
      </c>
      <c r="M95" t="s">
        <v>3596</v>
      </c>
      <c r="N95" t="s">
        <v>174</v>
      </c>
      <c r="O95" t="s">
        <v>3596</v>
      </c>
      <c r="P95" t="s">
        <v>4315</v>
      </c>
      <c r="Q95" t="s">
        <v>4319</v>
      </c>
      <c r="R95" t="s">
        <v>4322</v>
      </c>
      <c r="S95" t="s">
        <v>4399</v>
      </c>
      <c r="T95" t="s">
        <v>5440</v>
      </c>
      <c r="U95" t="s">
        <v>5440</v>
      </c>
      <c r="V95" t="s">
        <v>5570</v>
      </c>
      <c r="W95" t="s">
        <v>6002</v>
      </c>
      <c r="AA95" t="s">
        <v>6697</v>
      </c>
      <c r="AB95" t="s">
        <v>6697</v>
      </c>
      <c r="AC95" t="s">
        <v>6697</v>
      </c>
      <c r="AD95" t="s">
        <v>6697</v>
      </c>
      <c r="AE95" t="s">
        <v>6697</v>
      </c>
      <c r="AF95" t="s">
        <v>6697</v>
      </c>
      <c r="AG95" t="s">
        <v>6697</v>
      </c>
      <c r="AH95" t="s">
        <v>6697</v>
      </c>
      <c r="AI95" t="s">
        <v>6697</v>
      </c>
      <c r="AJ95" t="s">
        <v>6697</v>
      </c>
      <c r="AK95" t="s">
        <v>6697</v>
      </c>
      <c r="AL95" t="s">
        <v>6697</v>
      </c>
      <c r="AM95" t="s">
        <v>6697</v>
      </c>
      <c r="AN95" t="s">
        <v>6697</v>
      </c>
      <c r="AO95" t="s">
        <v>6697</v>
      </c>
      <c r="AP95" t="s">
        <v>6697</v>
      </c>
      <c r="AQ95" t="s">
        <v>6697</v>
      </c>
      <c r="AR95" t="s">
        <v>6697</v>
      </c>
      <c r="AS95" t="s">
        <v>6697</v>
      </c>
      <c r="AT95">
        <v>0</v>
      </c>
      <c r="AU95" t="s">
        <v>6697</v>
      </c>
      <c r="AV95" t="s">
        <v>6697</v>
      </c>
      <c r="AW95">
        <v>4</v>
      </c>
      <c r="AX95" t="s">
        <v>6697</v>
      </c>
      <c r="AY95" t="s">
        <v>6697</v>
      </c>
      <c r="BA95" t="s">
        <v>6697</v>
      </c>
    </row>
    <row r="96" spans="1:53">
      <c r="A96" t="s">
        <v>146</v>
      </c>
      <c r="B96" t="s">
        <v>146</v>
      </c>
      <c r="C96" t="s">
        <v>1327</v>
      </c>
      <c r="D96" t="s">
        <v>1699</v>
      </c>
      <c r="E96" t="s">
        <v>1974</v>
      </c>
      <c r="F96">
        <v>0</v>
      </c>
      <c r="G96" t="s">
        <v>1977</v>
      </c>
      <c r="H96" t="s">
        <v>1979</v>
      </c>
      <c r="I96" t="s">
        <v>2074</v>
      </c>
      <c r="J96" t="s">
        <v>3542</v>
      </c>
      <c r="K96" t="s">
        <v>3545</v>
      </c>
      <c r="L96" t="s">
        <v>3563</v>
      </c>
      <c r="M96" t="s">
        <v>3597</v>
      </c>
      <c r="N96" t="s">
        <v>174</v>
      </c>
      <c r="O96" t="s">
        <v>3597</v>
      </c>
      <c r="P96" t="s">
        <v>4315</v>
      </c>
      <c r="Q96" t="s">
        <v>4319</v>
      </c>
      <c r="R96" t="s">
        <v>4322</v>
      </c>
      <c r="S96" t="s">
        <v>4400</v>
      </c>
      <c r="T96" t="s">
        <v>5439</v>
      </c>
      <c r="U96" t="s">
        <v>4324</v>
      </c>
      <c r="V96" t="s">
        <v>5570</v>
      </c>
      <c r="W96" t="s">
        <v>6003</v>
      </c>
      <c r="AA96" t="s">
        <v>6697</v>
      </c>
      <c r="AB96" t="s">
        <v>6697</v>
      </c>
      <c r="AC96" t="s">
        <v>6697</v>
      </c>
      <c r="AD96" t="s">
        <v>6697</v>
      </c>
      <c r="AE96" t="s">
        <v>6697</v>
      </c>
      <c r="AF96" t="s">
        <v>6697</v>
      </c>
      <c r="AG96" t="s">
        <v>6697</v>
      </c>
      <c r="AH96" t="s">
        <v>6697</v>
      </c>
      <c r="AI96" t="s">
        <v>6697</v>
      </c>
      <c r="AJ96" t="s">
        <v>6697</v>
      </c>
      <c r="AK96" t="s">
        <v>6697</v>
      </c>
      <c r="AL96" t="s">
        <v>6697</v>
      </c>
      <c r="AM96" t="s">
        <v>6697</v>
      </c>
      <c r="AN96" t="s">
        <v>6697</v>
      </c>
      <c r="AO96" t="s">
        <v>6697</v>
      </c>
      <c r="AP96" t="s">
        <v>6697</v>
      </c>
      <c r="AQ96" t="s">
        <v>6697</v>
      </c>
      <c r="AR96" t="s">
        <v>6697</v>
      </c>
      <c r="AS96" t="s">
        <v>6697</v>
      </c>
      <c r="AT96">
        <v>0</v>
      </c>
      <c r="AU96" t="s">
        <v>6697</v>
      </c>
      <c r="AV96" t="s">
        <v>6697</v>
      </c>
      <c r="AW96">
        <v>1</v>
      </c>
      <c r="AX96" t="s">
        <v>6697</v>
      </c>
      <c r="AY96" t="s">
        <v>6697</v>
      </c>
      <c r="BA96" t="s">
        <v>6697</v>
      </c>
    </row>
    <row r="97" spans="1:53">
      <c r="A97" t="s">
        <v>147</v>
      </c>
      <c r="B97" t="s">
        <v>147</v>
      </c>
      <c r="C97" t="s">
        <v>1327</v>
      </c>
      <c r="D97" t="s">
        <v>1700</v>
      </c>
      <c r="E97" t="s">
        <v>1974</v>
      </c>
      <c r="F97">
        <v>0</v>
      </c>
      <c r="G97" t="s">
        <v>1977</v>
      </c>
      <c r="H97" t="s">
        <v>1979</v>
      </c>
      <c r="I97" t="s">
        <v>2075</v>
      </c>
      <c r="J97" t="s">
        <v>3542</v>
      </c>
      <c r="K97" t="s">
        <v>3545</v>
      </c>
      <c r="L97" t="s">
        <v>3563</v>
      </c>
      <c r="M97" t="s">
        <v>3598</v>
      </c>
      <c r="N97" t="s">
        <v>174</v>
      </c>
      <c r="O97" t="s">
        <v>3598</v>
      </c>
      <c r="P97" t="s">
        <v>4315</v>
      </c>
      <c r="Q97" t="s">
        <v>4319</v>
      </c>
      <c r="R97" t="s">
        <v>4322</v>
      </c>
      <c r="S97" t="s">
        <v>4401</v>
      </c>
      <c r="T97" t="s">
        <v>5440</v>
      </c>
      <c r="U97" t="s">
        <v>5440</v>
      </c>
      <c r="V97" t="s">
        <v>5570</v>
      </c>
      <c r="W97" t="s">
        <v>6004</v>
      </c>
      <c r="AA97" t="s">
        <v>6697</v>
      </c>
      <c r="AB97" t="s">
        <v>6697</v>
      </c>
      <c r="AC97" t="s">
        <v>6697</v>
      </c>
      <c r="AD97" t="s">
        <v>6697</v>
      </c>
      <c r="AE97" t="s">
        <v>6697</v>
      </c>
      <c r="AF97" t="s">
        <v>6697</v>
      </c>
      <c r="AG97" t="s">
        <v>6697</v>
      </c>
      <c r="AH97" t="s">
        <v>6697</v>
      </c>
      <c r="AI97" t="s">
        <v>6697</v>
      </c>
      <c r="AJ97" t="s">
        <v>6697</v>
      </c>
      <c r="AK97" t="s">
        <v>6697</v>
      </c>
      <c r="AL97" t="s">
        <v>6697</v>
      </c>
      <c r="AM97" t="s">
        <v>6697</v>
      </c>
      <c r="AN97" t="s">
        <v>6697</v>
      </c>
      <c r="AO97" t="s">
        <v>6697</v>
      </c>
      <c r="AP97" t="s">
        <v>6697</v>
      </c>
      <c r="AQ97" t="s">
        <v>6697</v>
      </c>
      <c r="AR97" t="s">
        <v>6697</v>
      </c>
      <c r="AS97" t="s">
        <v>6697</v>
      </c>
      <c r="AT97">
        <v>0</v>
      </c>
      <c r="AU97" t="s">
        <v>6697</v>
      </c>
      <c r="AV97" t="s">
        <v>6697</v>
      </c>
      <c r="AW97">
        <v>102</v>
      </c>
      <c r="AX97" t="s">
        <v>6697</v>
      </c>
      <c r="AY97" t="s">
        <v>6697</v>
      </c>
      <c r="BA97" t="s">
        <v>6697</v>
      </c>
    </row>
    <row r="98" spans="1:53">
      <c r="A98" t="s">
        <v>148</v>
      </c>
      <c r="B98" t="s">
        <v>148</v>
      </c>
      <c r="C98" t="s">
        <v>1327</v>
      </c>
      <c r="D98" t="s">
        <v>1698</v>
      </c>
      <c r="E98" t="s">
        <v>1974</v>
      </c>
      <c r="F98">
        <v>0</v>
      </c>
      <c r="G98" t="s">
        <v>1977</v>
      </c>
      <c r="H98" t="s">
        <v>1979</v>
      </c>
      <c r="I98" t="s">
        <v>2076</v>
      </c>
      <c r="J98" t="s">
        <v>3542</v>
      </c>
      <c r="K98" t="s">
        <v>3550</v>
      </c>
      <c r="L98" t="s">
        <v>3563</v>
      </c>
      <c r="M98" t="s">
        <v>3599</v>
      </c>
      <c r="N98" t="s">
        <v>174</v>
      </c>
      <c r="O98" t="s">
        <v>3599</v>
      </c>
      <c r="P98" t="s">
        <v>4315</v>
      </c>
      <c r="Q98" t="s">
        <v>4319</v>
      </c>
      <c r="R98" t="s">
        <v>4322</v>
      </c>
      <c r="S98" t="s">
        <v>4402</v>
      </c>
      <c r="T98" t="s">
        <v>5439</v>
      </c>
      <c r="U98" t="s">
        <v>4324</v>
      </c>
      <c r="V98" t="s">
        <v>5602</v>
      </c>
      <c r="W98" t="s">
        <v>6005</v>
      </c>
      <c r="AA98" t="s">
        <v>6697</v>
      </c>
      <c r="AB98" t="s">
        <v>6697</v>
      </c>
      <c r="AC98" t="s">
        <v>6697</v>
      </c>
      <c r="AD98" t="s">
        <v>6697</v>
      </c>
      <c r="AE98" t="s">
        <v>6697</v>
      </c>
      <c r="AF98" t="s">
        <v>6697</v>
      </c>
      <c r="AG98" t="s">
        <v>6697</v>
      </c>
      <c r="AH98" t="s">
        <v>6697</v>
      </c>
      <c r="AI98" t="s">
        <v>6697</v>
      </c>
      <c r="AJ98" t="s">
        <v>6697</v>
      </c>
      <c r="AK98" t="s">
        <v>6697</v>
      </c>
      <c r="AL98" t="s">
        <v>6697</v>
      </c>
      <c r="AM98" t="s">
        <v>6697</v>
      </c>
      <c r="AN98" t="s">
        <v>6697</v>
      </c>
      <c r="AO98" t="s">
        <v>6697</v>
      </c>
      <c r="AP98" t="s">
        <v>6697</v>
      </c>
      <c r="AQ98" t="s">
        <v>6697</v>
      </c>
      <c r="AR98" t="s">
        <v>6697</v>
      </c>
      <c r="AS98" t="s">
        <v>6697</v>
      </c>
      <c r="AT98">
        <v>0</v>
      </c>
      <c r="AU98" t="s">
        <v>6697</v>
      </c>
      <c r="AV98" t="s">
        <v>6697</v>
      </c>
      <c r="AW98">
        <v>4</v>
      </c>
      <c r="AX98" t="s">
        <v>6697</v>
      </c>
      <c r="AY98" t="s">
        <v>6697</v>
      </c>
      <c r="BA98" t="s">
        <v>6697</v>
      </c>
    </row>
    <row r="99" spans="1:53">
      <c r="A99" t="s">
        <v>149</v>
      </c>
      <c r="B99" t="s">
        <v>149</v>
      </c>
      <c r="C99" t="s">
        <v>1327</v>
      </c>
      <c r="D99" t="s">
        <v>1701</v>
      </c>
      <c r="E99" t="s">
        <v>1974</v>
      </c>
      <c r="F99">
        <v>0</v>
      </c>
      <c r="G99" t="s">
        <v>1977</v>
      </c>
      <c r="H99" t="s">
        <v>1979</v>
      </c>
      <c r="I99" t="s">
        <v>2077</v>
      </c>
      <c r="J99" t="s">
        <v>3542</v>
      </c>
      <c r="K99" t="s">
        <v>3545</v>
      </c>
      <c r="L99" t="s">
        <v>3563</v>
      </c>
      <c r="M99" t="s">
        <v>3595</v>
      </c>
      <c r="N99" t="s">
        <v>174</v>
      </c>
      <c r="O99" t="s">
        <v>3595</v>
      </c>
      <c r="P99" t="s">
        <v>4315</v>
      </c>
      <c r="Q99" t="s">
        <v>4319</v>
      </c>
      <c r="R99" t="s">
        <v>4322</v>
      </c>
      <c r="S99" t="s">
        <v>4403</v>
      </c>
      <c r="T99" t="s">
        <v>5439</v>
      </c>
      <c r="U99" t="s">
        <v>4324</v>
      </c>
      <c r="V99" t="s">
        <v>5570</v>
      </c>
      <c r="W99" t="s">
        <v>6006</v>
      </c>
      <c r="AA99" t="s">
        <v>6697</v>
      </c>
      <c r="AB99" t="s">
        <v>6697</v>
      </c>
      <c r="AC99" t="s">
        <v>6697</v>
      </c>
      <c r="AD99" t="s">
        <v>6697</v>
      </c>
      <c r="AE99" t="s">
        <v>6697</v>
      </c>
      <c r="AF99" t="s">
        <v>6697</v>
      </c>
      <c r="AG99" t="s">
        <v>6697</v>
      </c>
      <c r="AH99" t="s">
        <v>6697</v>
      </c>
      <c r="AI99" t="s">
        <v>6697</v>
      </c>
      <c r="AJ99" t="s">
        <v>6697</v>
      </c>
      <c r="AK99" t="s">
        <v>6697</v>
      </c>
      <c r="AL99" t="s">
        <v>6697</v>
      </c>
      <c r="AM99" t="s">
        <v>6697</v>
      </c>
      <c r="AN99" t="s">
        <v>6697</v>
      </c>
      <c r="AO99" t="s">
        <v>6697</v>
      </c>
      <c r="AP99" t="s">
        <v>6697</v>
      </c>
      <c r="AQ99" t="s">
        <v>6697</v>
      </c>
      <c r="AR99" t="s">
        <v>6697</v>
      </c>
      <c r="AS99" t="s">
        <v>6697</v>
      </c>
      <c r="AT99">
        <v>0</v>
      </c>
      <c r="AU99" t="s">
        <v>6697</v>
      </c>
      <c r="AV99" t="s">
        <v>6697</v>
      </c>
      <c r="AW99">
        <v>0</v>
      </c>
      <c r="AX99" t="s">
        <v>6697</v>
      </c>
      <c r="AY99" t="s">
        <v>6697</v>
      </c>
      <c r="BA99" t="s">
        <v>6697</v>
      </c>
    </row>
    <row r="100" spans="1:53">
      <c r="A100" t="s">
        <v>150</v>
      </c>
      <c r="B100" t="s">
        <v>150</v>
      </c>
      <c r="C100" t="s">
        <v>1327</v>
      </c>
      <c r="D100" t="s">
        <v>1701</v>
      </c>
      <c r="E100" t="s">
        <v>1974</v>
      </c>
      <c r="F100">
        <v>0</v>
      </c>
      <c r="G100" t="s">
        <v>1977</v>
      </c>
      <c r="H100" t="s">
        <v>1979</v>
      </c>
      <c r="I100" t="s">
        <v>2078</v>
      </c>
      <c r="J100" t="s">
        <v>3542</v>
      </c>
      <c r="K100" t="s">
        <v>3545</v>
      </c>
      <c r="L100" t="s">
        <v>3563</v>
      </c>
      <c r="M100" t="s">
        <v>3595</v>
      </c>
      <c r="N100" t="s">
        <v>174</v>
      </c>
      <c r="O100" t="s">
        <v>3595</v>
      </c>
      <c r="P100" t="s">
        <v>4315</v>
      </c>
      <c r="Q100" t="s">
        <v>4319</v>
      </c>
      <c r="R100" t="s">
        <v>4322</v>
      </c>
      <c r="S100" t="s">
        <v>4403</v>
      </c>
      <c r="T100" t="s">
        <v>5439</v>
      </c>
      <c r="U100" t="s">
        <v>4324</v>
      </c>
      <c r="V100" t="s">
        <v>5570</v>
      </c>
      <c r="W100" t="s">
        <v>6006</v>
      </c>
      <c r="AA100" t="s">
        <v>6697</v>
      </c>
      <c r="AB100" t="s">
        <v>6697</v>
      </c>
      <c r="AC100" t="s">
        <v>6697</v>
      </c>
      <c r="AD100" t="s">
        <v>6697</v>
      </c>
      <c r="AE100" t="s">
        <v>6697</v>
      </c>
      <c r="AF100" t="s">
        <v>6697</v>
      </c>
      <c r="AG100" t="s">
        <v>6697</v>
      </c>
      <c r="AH100" t="s">
        <v>6697</v>
      </c>
      <c r="AI100" t="s">
        <v>6697</v>
      </c>
      <c r="AJ100" t="s">
        <v>6697</v>
      </c>
      <c r="AK100" t="s">
        <v>6697</v>
      </c>
      <c r="AL100" t="s">
        <v>6697</v>
      </c>
      <c r="AM100" t="s">
        <v>6697</v>
      </c>
      <c r="AN100" t="s">
        <v>6697</v>
      </c>
      <c r="AO100" t="s">
        <v>6697</v>
      </c>
      <c r="AP100" t="s">
        <v>6697</v>
      </c>
      <c r="AQ100" t="s">
        <v>6697</v>
      </c>
      <c r="AR100" t="s">
        <v>6697</v>
      </c>
      <c r="AS100" t="s">
        <v>6697</v>
      </c>
      <c r="AT100">
        <v>0</v>
      </c>
      <c r="AU100" t="s">
        <v>6697</v>
      </c>
      <c r="AV100" t="s">
        <v>6697</v>
      </c>
      <c r="AW100">
        <v>0</v>
      </c>
      <c r="AX100" t="s">
        <v>6697</v>
      </c>
      <c r="AY100" t="s">
        <v>6697</v>
      </c>
      <c r="BA100" t="s">
        <v>6697</v>
      </c>
    </row>
    <row r="101" spans="1:53">
      <c r="A101" t="s">
        <v>151</v>
      </c>
      <c r="B101" t="s">
        <v>151</v>
      </c>
      <c r="C101" t="s">
        <v>1327</v>
      </c>
      <c r="D101" t="s">
        <v>1702</v>
      </c>
      <c r="E101" t="s">
        <v>1974</v>
      </c>
      <c r="F101">
        <v>10</v>
      </c>
      <c r="G101" t="s">
        <v>1977</v>
      </c>
      <c r="H101" t="s">
        <v>1979</v>
      </c>
      <c r="I101" t="s">
        <v>2079</v>
      </c>
      <c r="J101" t="s">
        <v>3542</v>
      </c>
      <c r="K101" t="s">
        <v>3545</v>
      </c>
      <c r="L101" t="s">
        <v>3563</v>
      </c>
      <c r="M101" t="s">
        <v>3600</v>
      </c>
      <c r="N101" t="s">
        <v>174</v>
      </c>
      <c r="O101" t="s">
        <v>3600</v>
      </c>
      <c r="P101" t="s">
        <v>4315</v>
      </c>
      <c r="Q101" t="s">
        <v>4319</v>
      </c>
      <c r="R101" t="s">
        <v>4322</v>
      </c>
      <c r="S101" t="s">
        <v>4401</v>
      </c>
      <c r="T101" t="s">
        <v>5437</v>
      </c>
      <c r="U101" t="s">
        <v>5439</v>
      </c>
      <c r="V101" t="s">
        <v>5570</v>
      </c>
      <c r="W101" t="s">
        <v>6007</v>
      </c>
      <c r="AA101" t="s">
        <v>6697</v>
      </c>
      <c r="AB101" t="s">
        <v>6697</v>
      </c>
      <c r="AC101" t="s">
        <v>6699</v>
      </c>
      <c r="AD101" t="s">
        <v>6697</v>
      </c>
      <c r="AE101" t="s">
        <v>6697</v>
      </c>
      <c r="AF101" t="s">
        <v>6699</v>
      </c>
      <c r="AG101" t="s">
        <v>6697</v>
      </c>
      <c r="AH101" t="s">
        <v>6697</v>
      </c>
      <c r="AI101" t="s">
        <v>6697</v>
      </c>
      <c r="AJ101" t="s">
        <v>6697</v>
      </c>
      <c r="AK101" t="s">
        <v>6697</v>
      </c>
      <c r="AL101" t="s">
        <v>6697</v>
      </c>
      <c r="AM101" t="s">
        <v>6697</v>
      </c>
      <c r="AN101" t="s">
        <v>6697</v>
      </c>
      <c r="AO101" t="s">
        <v>6697</v>
      </c>
      <c r="AP101" t="s">
        <v>6697</v>
      </c>
      <c r="AQ101" t="s">
        <v>6697</v>
      </c>
      <c r="AR101" t="s">
        <v>6697</v>
      </c>
      <c r="AS101" t="s">
        <v>6697</v>
      </c>
      <c r="AT101">
        <v>0</v>
      </c>
      <c r="AU101" t="s">
        <v>6697</v>
      </c>
      <c r="AV101" t="s">
        <v>6697</v>
      </c>
      <c r="AW101">
        <v>101</v>
      </c>
      <c r="AX101" t="s">
        <v>6697</v>
      </c>
      <c r="AY101" t="s">
        <v>6697</v>
      </c>
      <c r="BA101" t="s">
        <v>6697</v>
      </c>
    </row>
    <row r="102" spans="1:53">
      <c r="A102" t="s">
        <v>152</v>
      </c>
      <c r="B102" t="s">
        <v>152</v>
      </c>
      <c r="C102" t="s">
        <v>1327</v>
      </c>
      <c r="D102" t="s">
        <v>1702</v>
      </c>
      <c r="E102" t="s">
        <v>1974</v>
      </c>
      <c r="F102">
        <v>10</v>
      </c>
      <c r="G102" t="s">
        <v>1977</v>
      </c>
      <c r="H102" t="s">
        <v>1979</v>
      </c>
      <c r="I102" t="s">
        <v>2080</v>
      </c>
      <c r="J102" t="s">
        <v>3542</v>
      </c>
      <c r="K102" t="s">
        <v>3545</v>
      </c>
      <c r="L102" t="s">
        <v>3563</v>
      </c>
      <c r="M102" t="s">
        <v>3601</v>
      </c>
      <c r="N102" t="s">
        <v>174</v>
      </c>
      <c r="O102" t="s">
        <v>3601</v>
      </c>
      <c r="P102" t="s">
        <v>4315</v>
      </c>
      <c r="Q102" t="s">
        <v>4319</v>
      </c>
      <c r="R102" t="s">
        <v>4322</v>
      </c>
      <c r="S102" t="s">
        <v>4401</v>
      </c>
      <c r="T102" t="s">
        <v>5440</v>
      </c>
      <c r="U102" t="s">
        <v>5440</v>
      </c>
      <c r="V102" t="s">
        <v>5570</v>
      </c>
      <c r="W102" t="s">
        <v>6007</v>
      </c>
      <c r="AA102" t="s">
        <v>6697</v>
      </c>
      <c r="AB102" t="s">
        <v>6697</v>
      </c>
      <c r="AC102" t="s">
        <v>6699</v>
      </c>
      <c r="AD102" t="s">
        <v>6697</v>
      </c>
      <c r="AE102" t="s">
        <v>6697</v>
      </c>
      <c r="AF102" t="s">
        <v>6699</v>
      </c>
      <c r="AG102" t="s">
        <v>6697</v>
      </c>
      <c r="AH102" t="s">
        <v>6697</v>
      </c>
      <c r="AI102" t="s">
        <v>6697</v>
      </c>
      <c r="AJ102" t="s">
        <v>6697</v>
      </c>
      <c r="AK102" t="s">
        <v>6697</v>
      </c>
      <c r="AL102" t="s">
        <v>6697</v>
      </c>
      <c r="AM102" t="s">
        <v>6697</v>
      </c>
      <c r="AN102" t="s">
        <v>6697</v>
      </c>
      <c r="AO102" t="s">
        <v>6697</v>
      </c>
      <c r="AP102" t="s">
        <v>6697</v>
      </c>
      <c r="AQ102" t="s">
        <v>6697</v>
      </c>
      <c r="AR102" t="s">
        <v>6697</v>
      </c>
      <c r="AS102" t="s">
        <v>6697</v>
      </c>
      <c r="AT102">
        <v>0</v>
      </c>
      <c r="AU102" t="s">
        <v>6697</v>
      </c>
      <c r="AV102" t="s">
        <v>6697</v>
      </c>
      <c r="AW102">
        <v>101</v>
      </c>
      <c r="AX102" t="s">
        <v>6697</v>
      </c>
      <c r="AY102" t="s">
        <v>6697</v>
      </c>
      <c r="BA102" t="s">
        <v>6697</v>
      </c>
    </row>
    <row r="103" spans="1:53">
      <c r="A103" t="s">
        <v>153</v>
      </c>
      <c r="B103" t="s">
        <v>153</v>
      </c>
      <c r="C103" t="s">
        <v>1327</v>
      </c>
      <c r="D103" t="s">
        <v>1702</v>
      </c>
      <c r="E103" t="s">
        <v>1974</v>
      </c>
      <c r="F103">
        <v>10</v>
      </c>
      <c r="G103" t="s">
        <v>1977</v>
      </c>
      <c r="H103" t="s">
        <v>1979</v>
      </c>
      <c r="I103" t="s">
        <v>2081</v>
      </c>
      <c r="J103" t="s">
        <v>3542</v>
      </c>
      <c r="K103" t="s">
        <v>3545</v>
      </c>
      <c r="L103" t="s">
        <v>3563</v>
      </c>
      <c r="M103" t="s">
        <v>3601</v>
      </c>
      <c r="N103" t="s">
        <v>174</v>
      </c>
      <c r="O103" t="s">
        <v>3601</v>
      </c>
      <c r="P103" t="s">
        <v>4315</v>
      </c>
      <c r="Q103" t="s">
        <v>4319</v>
      </c>
      <c r="R103" t="s">
        <v>4322</v>
      </c>
      <c r="S103" t="s">
        <v>4401</v>
      </c>
      <c r="T103" t="s">
        <v>5440</v>
      </c>
      <c r="U103" t="s">
        <v>5440</v>
      </c>
      <c r="V103" t="s">
        <v>5570</v>
      </c>
      <c r="W103" t="s">
        <v>6007</v>
      </c>
      <c r="AA103" t="s">
        <v>6697</v>
      </c>
      <c r="AB103" t="s">
        <v>6697</v>
      </c>
      <c r="AC103" t="s">
        <v>6699</v>
      </c>
      <c r="AD103" t="s">
        <v>6697</v>
      </c>
      <c r="AE103" t="s">
        <v>6697</v>
      </c>
      <c r="AF103" t="s">
        <v>6699</v>
      </c>
      <c r="AG103" t="s">
        <v>6697</v>
      </c>
      <c r="AH103" t="s">
        <v>6697</v>
      </c>
      <c r="AI103" t="s">
        <v>6697</v>
      </c>
      <c r="AJ103" t="s">
        <v>6697</v>
      </c>
      <c r="AK103" t="s">
        <v>6697</v>
      </c>
      <c r="AL103" t="s">
        <v>6697</v>
      </c>
      <c r="AM103" t="s">
        <v>6697</v>
      </c>
      <c r="AN103" t="s">
        <v>6697</v>
      </c>
      <c r="AO103" t="s">
        <v>6697</v>
      </c>
      <c r="AP103" t="s">
        <v>6697</v>
      </c>
      <c r="AQ103" t="s">
        <v>6697</v>
      </c>
      <c r="AR103" t="s">
        <v>6697</v>
      </c>
      <c r="AS103" t="s">
        <v>6697</v>
      </c>
      <c r="AT103">
        <v>0</v>
      </c>
      <c r="AU103" t="s">
        <v>6697</v>
      </c>
      <c r="AV103" t="s">
        <v>6697</v>
      </c>
      <c r="AW103">
        <v>101</v>
      </c>
      <c r="AX103" t="s">
        <v>6697</v>
      </c>
      <c r="AY103" t="s">
        <v>6697</v>
      </c>
      <c r="BA103" t="s">
        <v>6697</v>
      </c>
    </row>
    <row r="104" spans="1:53">
      <c r="A104" t="s">
        <v>154</v>
      </c>
      <c r="B104" t="s">
        <v>870</v>
      </c>
      <c r="C104" t="s">
        <v>1327</v>
      </c>
      <c r="D104" t="s">
        <v>1666</v>
      </c>
      <c r="E104" t="s">
        <v>1974</v>
      </c>
      <c r="F104">
        <v>0</v>
      </c>
      <c r="G104" t="s">
        <v>1977</v>
      </c>
      <c r="H104" t="s">
        <v>1979</v>
      </c>
      <c r="I104" t="s">
        <v>2082</v>
      </c>
      <c r="J104" t="s">
        <v>3542</v>
      </c>
      <c r="K104" t="s">
        <v>3545</v>
      </c>
      <c r="L104" t="s">
        <v>3563</v>
      </c>
      <c r="M104" t="s">
        <v>3602</v>
      </c>
      <c r="N104" t="s">
        <v>174</v>
      </c>
      <c r="O104" t="s">
        <v>3601</v>
      </c>
      <c r="P104" t="s">
        <v>4315</v>
      </c>
      <c r="Q104" t="s">
        <v>4319</v>
      </c>
      <c r="R104" t="s">
        <v>4323</v>
      </c>
      <c r="S104" t="s">
        <v>4404</v>
      </c>
      <c r="T104" t="s">
        <v>5439</v>
      </c>
      <c r="U104" t="s">
        <v>4324</v>
      </c>
      <c r="V104" t="s">
        <v>5570</v>
      </c>
      <c r="W104" t="s">
        <v>6008</v>
      </c>
      <c r="AA104" t="s">
        <v>6697</v>
      </c>
      <c r="AB104" t="s">
        <v>6697</v>
      </c>
      <c r="AC104" t="s">
        <v>6697</v>
      </c>
      <c r="AD104" t="s">
        <v>6697</v>
      </c>
      <c r="AE104" t="s">
        <v>6697</v>
      </c>
      <c r="AF104" t="s">
        <v>6697</v>
      </c>
      <c r="AG104" t="s">
        <v>6697</v>
      </c>
      <c r="AH104" t="s">
        <v>6697</v>
      </c>
      <c r="AI104" t="s">
        <v>6697</v>
      </c>
      <c r="AJ104" t="s">
        <v>6697</v>
      </c>
      <c r="AK104" t="s">
        <v>6697</v>
      </c>
      <c r="AL104" t="s">
        <v>6697</v>
      </c>
      <c r="AM104" t="s">
        <v>6697</v>
      </c>
      <c r="AN104" t="s">
        <v>6699</v>
      </c>
      <c r="AO104" t="s">
        <v>6697</v>
      </c>
      <c r="AP104" t="s">
        <v>6697</v>
      </c>
      <c r="AQ104" t="s">
        <v>6697</v>
      </c>
      <c r="AR104" t="s">
        <v>6697</v>
      </c>
      <c r="AS104" t="s">
        <v>6697</v>
      </c>
      <c r="AT104">
        <v>0</v>
      </c>
      <c r="AU104" t="s">
        <v>6697</v>
      </c>
      <c r="AV104" t="s">
        <v>6697</v>
      </c>
      <c r="AW104">
        <v>2</v>
      </c>
      <c r="AX104" t="s">
        <v>6697</v>
      </c>
      <c r="AY104" t="s">
        <v>6697</v>
      </c>
      <c r="BA104" t="s">
        <v>6697</v>
      </c>
    </row>
    <row r="105" spans="1:53">
      <c r="A105" t="s">
        <v>155</v>
      </c>
      <c r="B105" t="s">
        <v>112</v>
      </c>
      <c r="C105" t="s">
        <v>1327</v>
      </c>
      <c r="D105" t="s">
        <v>1682</v>
      </c>
      <c r="E105" t="s">
        <v>1974</v>
      </c>
      <c r="F105">
        <v>0</v>
      </c>
      <c r="G105" t="s">
        <v>1977</v>
      </c>
      <c r="H105" t="s">
        <v>1979</v>
      </c>
      <c r="I105" t="s">
        <v>2083</v>
      </c>
      <c r="J105" t="s">
        <v>3542</v>
      </c>
      <c r="K105" t="s">
        <v>3545</v>
      </c>
      <c r="L105" t="s">
        <v>3563</v>
      </c>
      <c r="M105" t="s">
        <v>3603</v>
      </c>
      <c r="N105" t="s">
        <v>174</v>
      </c>
      <c r="O105" t="s">
        <v>3617</v>
      </c>
      <c r="P105" t="s">
        <v>4315</v>
      </c>
      <c r="Q105" t="s">
        <v>4319</v>
      </c>
      <c r="R105" t="s">
        <v>4322</v>
      </c>
      <c r="S105" t="s">
        <v>4405</v>
      </c>
      <c r="T105" t="s">
        <v>5440</v>
      </c>
      <c r="U105" t="s">
        <v>5448</v>
      </c>
      <c r="V105" t="s">
        <v>5569</v>
      </c>
      <c r="W105" t="s">
        <v>5955</v>
      </c>
      <c r="AA105" t="s">
        <v>6697</v>
      </c>
      <c r="AB105" t="s">
        <v>6697</v>
      </c>
      <c r="AC105" t="s">
        <v>6697</v>
      </c>
      <c r="AD105" t="s">
        <v>6697</v>
      </c>
      <c r="AE105" t="s">
        <v>6697</v>
      </c>
      <c r="AF105" t="s">
        <v>6697</v>
      </c>
      <c r="AG105" t="s">
        <v>6697</v>
      </c>
      <c r="AH105" t="s">
        <v>6697</v>
      </c>
      <c r="AI105" t="s">
        <v>6697</v>
      </c>
      <c r="AJ105" t="s">
        <v>6697</v>
      </c>
      <c r="AK105" t="s">
        <v>6697</v>
      </c>
      <c r="AL105" t="s">
        <v>6697</v>
      </c>
      <c r="AM105" t="s">
        <v>6697</v>
      </c>
      <c r="AN105" t="s">
        <v>6697</v>
      </c>
      <c r="AO105" t="s">
        <v>6697</v>
      </c>
      <c r="AP105" t="s">
        <v>6697</v>
      </c>
      <c r="AQ105" t="s">
        <v>6697</v>
      </c>
      <c r="AR105" t="s">
        <v>6697</v>
      </c>
      <c r="AS105" t="s">
        <v>6697</v>
      </c>
      <c r="AT105">
        <v>0</v>
      </c>
      <c r="AU105" t="s">
        <v>6697</v>
      </c>
      <c r="AV105" t="s">
        <v>6697</v>
      </c>
      <c r="AW105">
        <v>1</v>
      </c>
      <c r="AX105" t="s">
        <v>6697</v>
      </c>
      <c r="AY105" t="s">
        <v>6697</v>
      </c>
      <c r="BA105" t="s">
        <v>6697</v>
      </c>
    </row>
    <row r="106" spans="1:53">
      <c r="A106" t="s">
        <v>156</v>
      </c>
      <c r="B106" t="s">
        <v>156</v>
      </c>
      <c r="C106" t="s">
        <v>1327</v>
      </c>
      <c r="D106" t="s">
        <v>1682</v>
      </c>
      <c r="E106" t="s">
        <v>1974</v>
      </c>
      <c r="F106">
        <v>0</v>
      </c>
      <c r="G106" t="s">
        <v>1977</v>
      </c>
      <c r="H106" t="s">
        <v>1979</v>
      </c>
      <c r="I106" t="s">
        <v>2084</v>
      </c>
      <c r="J106" t="s">
        <v>3542</v>
      </c>
      <c r="K106" t="s">
        <v>3545</v>
      </c>
      <c r="L106" t="s">
        <v>3563</v>
      </c>
      <c r="M106" t="s">
        <v>3604</v>
      </c>
      <c r="N106" t="s">
        <v>174</v>
      </c>
      <c r="O106" t="s">
        <v>3604</v>
      </c>
      <c r="P106" t="s">
        <v>4315</v>
      </c>
      <c r="Q106" t="s">
        <v>4319</v>
      </c>
      <c r="R106" t="s">
        <v>4322</v>
      </c>
      <c r="S106" t="s">
        <v>4406</v>
      </c>
      <c r="T106" t="s">
        <v>5440</v>
      </c>
      <c r="U106" t="s">
        <v>5440</v>
      </c>
      <c r="V106" t="s">
        <v>5570</v>
      </c>
      <c r="W106" t="s">
        <v>6009</v>
      </c>
      <c r="AA106" t="s">
        <v>6697</v>
      </c>
      <c r="AB106" t="s">
        <v>6697</v>
      </c>
      <c r="AC106" t="s">
        <v>6697</v>
      </c>
      <c r="AD106" t="s">
        <v>6697</v>
      </c>
      <c r="AE106" t="s">
        <v>6697</v>
      </c>
      <c r="AF106" t="s">
        <v>6697</v>
      </c>
      <c r="AG106" t="s">
        <v>6697</v>
      </c>
      <c r="AH106" t="s">
        <v>6697</v>
      </c>
      <c r="AI106" t="s">
        <v>6697</v>
      </c>
      <c r="AJ106" t="s">
        <v>6697</v>
      </c>
      <c r="AK106" t="s">
        <v>6697</v>
      </c>
      <c r="AL106" t="s">
        <v>6697</v>
      </c>
      <c r="AM106" t="s">
        <v>6697</v>
      </c>
      <c r="AN106" t="s">
        <v>6697</v>
      </c>
      <c r="AO106" t="s">
        <v>6697</v>
      </c>
      <c r="AP106" t="s">
        <v>6697</v>
      </c>
      <c r="AQ106" t="s">
        <v>6697</v>
      </c>
      <c r="AR106" t="s">
        <v>6697</v>
      </c>
      <c r="AS106" t="s">
        <v>6697</v>
      </c>
      <c r="AT106">
        <v>0</v>
      </c>
      <c r="AU106" t="s">
        <v>6697</v>
      </c>
      <c r="AV106" t="s">
        <v>6697</v>
      </c>
      <c r="AW106">
        <v>1</v>
      </c>
      <c r="AX106" t="s">
        <v>6697</v>
      </c>
      <c r="AY106" t="s">
        <v>6697</v>
      </c>
      <c r="BA106" t="s">
        <v>6697</v>
      </c>
    </row>
    <row r="107" spans="1:53">
      <c r="A107" t="s">
        <v>157</v>
      </c>
      <c r="B107" t="s">
        <v>871</v>
      </c>
      <c r="C107" t="s">
        <v>1327</v>
      </c>
      <c r="D107" t="s">
        <v>1703</v>
      </c>
      <c r="E107" t="s">
        <v>1974</v>
      </c>
      <c r="F107">
        <v>0</v>
      </c>
      <c r="G107" t="s">
        <v>1977</v>
      </c>
      <c r="H107" t="s">
        <v>1979</v>
      </c>
      <c r="I107" t="s">
        <v>2085</v>
      </c>
      <c r="J107" t="s">
        <v>3542</v>
      </c>
      <c r="K107" t="s">
        <v>3545</v>
      </c>
      <c r="L107" t="s">
        <v>3563</v>
      </c>
      <c r="M107" t="s">
        <v>3596</v>
      </c>
      <c r="N107" t="s">
        <v>174</v>
      </c>
      <c r="O107" t="s">
        <v>3575</v>
      </c>
      <c r="P107" t="s">
        <v>4315</v>
      </c>
      <c r="Q107" t="s">
        <v>4319</v>
      </c>
      <c r="R107" t="s">
        <v>4322</v>
      </c>
      <c r="S107" t="s">
        <v>4407</v>
      </c>
      <c r="T107" t="s">
        <v>5440</v>
      </c>
      <c r="U107" t="s">
        <v>5440</v>
      </c>
      <c r="V107" t="s">
        <v>5570</v>
      </c>
      <c r="W107" t="s">
        <v>5955</v>
      </c>
      <c r="AA107" t="s">
        <v>6697</v>
      </c>
      <c r="AB107" t="s">
        <v>6697</v>
      </c>
      <c r="AC107" t="s">
        <v>6697</v>
      </c>
      <c r="AD107" t="s">
        <v>6697</v>
      </c>
      <c r="AE107" t="s">
        <v>6697</v>
      </c>
      <c r="AF107" t="s">
        <v>6697</v>
      </c>
      <c r="AG107" t="s">
        <v>6697</v>
      </c>
      <c r="AH107" t="s">
        <v>6697</v>
      </c>
      <c r="AI107" t="s">
        <v>6697</v>
      </c>
      <c r="AJ107" t="s">
        <v>6697</v>
      </c>
      <c r="AK107" t="s">
        <v>6697</v>
      </c>
      <c r="AL107" t="s">
        <v>6697</v>
      </c>
      <c r="AM107" t="s">
        <v>6697</v>
      </c>
      <c r="AN107" t="s">
        <v>6697</v>
      </c>
      <c r="AO107" t="s">
        <v>6697</v>
      </c>
      <c r="AP107" t="s">
        <v>6697</v>
      </c>
      <c r="AQ107" t="s">
        <v>6697</v>
      </c>
      <c r="AR107" t="s">
        <v>6697</v>
      </c>
      <c r="AS107" t="s">
        <v>6697</v>
      </c>
      <c r="AT107">
        <v>0</v>
      </c>
      <c r="AU107" t="s">
        <v>6697</v>
      </c>
      <c r="AV107" t="s">
        <v>6697</v>
      </c>
      <c r="AW107">
        <v>3</v>
      </c>
      <c r="AX107" t="s">
        <v>6697</v>
      </c>
      <c r="AY107" t="s">
        <v>6697</v>
      </c>
      <c r="BA107" t="s">
        <v>6697</v>
      </c>
    </row>
    <row r="108" spans="1:53">
      <c r="A108" t="s">
        <v>157</v>
      </c>
      <c r="B108" t="s">
        <v>872</v>
      </c>
      <c r="C108" t="s">
        <v>1327</v>
      </c>
      <c r="D108" t="s">
        <v>1704</v>
      </c>
      <c r="E108" t="s">
        <v>1974</v>
      </c>
      <c r="F108">
        <v>0</v>
      </c>
      <c r="G108" t="s">
        <v>1977</v>
      </c>
      <c r="H108" t="s">
        <v>1979</v>
      </c>
      <c r="I108" t="s">
        <v>2086</v>
      </c>
      <c r="J108" t="s">
        <v>3542</v>
      </c>
      <c r="K108" t="s">
        <v>3545</v>
      </c>
      <c r="L108" t="s">
        <v>3563</v>
      </c>
      <c r="M108" t="s">
        <v>3596</v>
      </c>
      <c r="N108" t="s">
        <v>174</v>
      </c>
      <c r="O108" t="s">
        <v>3575</v>
      </c>
      <c r="P108" t="s">
        <v>4315</v>
      </c>
      <c r="Q108" t="s">
        <v>4319</v>
      </c>
      <c r="R108" t="s">
        <v>4322</v>
      </c>
      <c r="S108" t="s">
        <v>4407</v>
      </c>
      <c r="T108" t="s">
        <v>5440</v>
      </c>
      <c r="U108" t="s">
        <v>5440</v>
      </c>
      <c r="V108" t="s">
        <v>5570</v>
      </c>
      <c r="W108" t="s">
        <v>5955</v>
      </c>
      <c r="AA108" t="s">
        <v>6697</v>
      </c>
      <c r="AB108" t="s">
        <v>6697</v>
      </c>
      <c r="AC108" t="s">
        <v>6697</v>
      </c>
      <c r="AD108" t="s">
        <v>6697</v>
      </c>
      <c r="AE108" t="s">
        <v>6697</v>
      </c>
      <c r="AF108" t="s">
        <v>6697</v>
      </c>
      <c r="AG108" t="s">
        <v>6697</v>
      </c>
      <c r="AH108" t="s">
        <v>6697</v>
      </c>
      <c r="AI108" t="s">
        <v>6697</v>
      </c>
      <c r="AJ108" t="s">
        <v>6697</v>
      </c>
      <c r="AK108" t="s">
        <v>6697</v>
      </c>
      <c r="AL108" t="s">
        <v>6697</v>
      </c>
      <c r="AM108" t="s">
        <v>6697</v>
      </c>
      <c r="AN108" t="s">
        <v>6697</v>
      </c>
      <c r="AO108" t="s">
        <v>6697</v>
      </c>
      <c r="AP108" t="s">
        <v>6697</v>
      </c>
      <c r="AQ108" t="s">
        <v>6697</v>
      </c>
      <c r="AR108" t="s">
        <v>6697</v>
      </c>
      <c r="AS108" t="s">
        <v>6697</v>
      </c>
      <c r="AT108">
        <v>0</v>
      </c>
      <c r="AU108" t="s">
        <v>6697</v>
      </c>
      <c r="AV108" t="s">
        <v>6697</v>
      </c>
      <c r="AW108">
        <v>4</v>
      </c>
      <c r="AX108" t="s">
        <v>6697</v>
      </c>
      <c r="AY108" t="s">
        <v>6697</v>
      </c>
      <c r="BA108" t="s">
        <v>6697</v>
      </c>
    </row>
    <row r="109" spans="1:53">
      <c r="A109" t="s">
        <v>158</v>
      </c>
      <c r="B109" t="s">
        <v>873</v>
      </c>
      <c r="C109" t="s">
        <v>1352</v>
      </c>
      <c r="D109" t="s">
        <v>1705</v>
      </c>
      <c r="E109" t="s">
        <v>1974</v>
      </c>
      <c r="F109">
        <v>0</v>
      </c>
      <c r="G109" t="s">
        <v>1977</v>
      </c>
      <c r="H109" t="s">
        <v>1979</v>
      </c>
      <c r="I109" t="s">
        <v>2087</v>
      </c>
      <c r="J109" t="s">
        <v>3542</v>
      </c>
      <c r="K109" t="s">
        <v>3545</v>
      </c>
      <c r="L109" t="s">
        <v>3563</v>
      </c>
      <c r="M109" t="s">
        <v>3605</v>
      </c>
      <c r="N109" t="s">
        <v>174</v>
      </c>
      <c r="O109" t="s">
        <v>3605</v>
      </c>
      <c r="P109" t="s">
        <v>4315</v>
      </c>
      <c r="Q109" t="s">
        <v>4319</v>
      </c>
      <c r="R109" t="s">
        <v>4322</v>
      </c>
      <c r="S109" t="s">
        <v>4408</v>
      </c>
      <c r="T109" t="s">
        <v>5440</v>
      </c>
      <c r="U109" t="s">
        <v>5440</v>
      </c>
      <c r="V109" t="s">
        <v>5570</v>
      </c>
      <c r="W109" t="s">
        <v>6010</v>
      </c>
      <c r="AA109" t="s">
        <v>6697</v>
      </c>
      <c r="AB109" t="s">
        <v>6697</v>
      </c>
      <c r="AC109" t="s">
        <v>6697</v>
      </c>
      <c r="AD109" t="s">
        <v>6697</v>
      </c>
      <c r="AE109" t="s">
        <v>6697</v>
      </c>
      <c r="AF109" t="s">
        <v>6697</v>
      </c>
      <c r="AG109" t="s">
        <v>6697</v>
      </c>
      <c r="AH109" t="s">
        <v>6697</v>
      </c>
      <c r="AI109" t="s">
        <v>6697</v>
      </c>
      <c r="AJ109" t="s">
        <v>6697</v>
      </c>
      <c r="AK109" t="s">
        <v>6697</v>
      </c>
      <c r="AL109" t="s">
        <v>6697</v>
      </c>
      <c r="AM109" t="s">
        <v>6697</v>
      </c>
      <c r="AN109" t="s">
        <v>6697</v>
      </c>
      <c r="AO109" t="s">
        <v>6697</v>
      </c>
      <c r="AP109" t="s">
        <v>6697</v>
      </c>
      <c r="AQ109" t="s">
        <v>6697</v>
      </c>
      <c r="AR109" t="s">
        <v>6697</v>
      </c>
      <c r="AS109" t="s">
        <v>6697</v>
      </c>
      <c r="AT109">
        <v>2</v>
      </c>
      <c r="AU109" t="s">
        <v>6697</v>
      </c>
      <c r="AV109" t="s">
        <v>6697</v>
      </c>
      <c r="AW109">
        <v>2</v>
      </c>
      <c r="AX109" t="s">
        <v>6697</v>
      </c>
      <c r="AY109" t="s">
        <v>6697</v>
      </c>
      <c r="BA109" t="s">
        <v>6697</v>
      </c>
    </row>
    <row r="110" spans="1:53">
      <c r="A110" t="s">
        <v>157</v>
      </c>
      <c r="B110" t="s">
        <v>246</v>
      </c>
      <c r="C110" t="s">
        <v>1353</v>
      </c>
      <c r="D110" t="s">
        <v>1667</v>
      </c>
      <c r="E110" t="s">
        <v>1974</v>
      </c>
      <c r="F110">
        <v>0</v>
      </c>
      <c r="G110" t="s">
        <v>1977</v>
      </c>
      <c r="H110" t="s">
        <v>1979</v>
      </c>
      <c r="I110" t="s">
        <v>2088</v>
      </c>
      <c r="J110" t="s">
        <v>3542</v>
      </c>
      <c r="K110" t="s">
        <v>3545</v>
      </c>
      <c r="L110" t="s">
        <v>3563</v>
      </c>
      <c r="M110" t="s">
        <v>3596</v>
      </c>
      <c r="N110" t="s">
        <v>174</v>
      </c>
      <c r="O110" t="s">
        <v>4089</v>
      </c>
      <c r="P110" t="s">
        <v>4315</v>
      </c>
      <c r="Q110" t="s">
        <v>4319</v>
      </c>
      <c r="R110" t="s">
        <v>4322</v>
      </c>
      <c r="S110" t="s">
        <v>4408</v>
      </c>
      <c r="T110" t="s">
        <v>5440</v>
      </c>
      <c r="U110" t="s">
        <v>5448</v>
      </c>
      <c r="V110" t="s">
        <v>5570</v>
      </c>
      <c r="W110" t="s">
        <v>6011</v>
      </c>
      <c r="AA110" t="s">
        <v>6697</v>
      </c>
      <c r="AB110" t="s">
        <v>6697</v>
      </c>
      <c r="AC110" t="s">
        <v>6697</v>
      </c>
      <c r="AD110" t="s">
        <v>6697</v>
      </c>
      <c r="AE110" t="s">
        <v>6697</v>
      </c>
      <c r="AF110" t="s">
        <v>6697</v>
      </c>
      <c r="AG110" t="s">
        <v>6697</v>
      </c>
      <c r="AH110" t="s">
        <v>6697</v>
      </c>
      <c r="AI110" t="s">
        <v>6697</v>
      </c>
      <c r="AJ110" t="s">
        <v>6697</v>
      </c>
      <c r="AK110" t="s">
        <v>6697</v>
      </c>
      <c r="AL110" t="s">
        <v>6697</v>
      </c>
      <c r="AM110" t="s">
        <v>6697</v>
      </c>
      <c r="AN110" t="s">
        <v>6697</v>
      </c>
      <c r="AO110" t="s">
        <v>6697</v>
      </c>
      <c r="AP110" t="s">
        <v>6697</v>
      </c>
      <c r="AQ110" t="s">
        <v>6697</v>
      </c>
      <c r="AR110" t="s">
        <v>6697</v>
      </c>
      <c r="AS110" t="s">
        <v>6697</v>
      </c>
      <c r="AT110">
        <v>1</v>
      </c>
      <c r="AU110" t="s">
        <v>6697</v>
      </c>
      <c r="AV110" t="s">
        <v>6697</v>
      </c>
      <c r="AW110">
        <v>1</v>
      </c>
      <c r="AX110" t="s">
        <v>6697</v>
      </c>
      <c r="AY110" t="s">
        <v>6697</v>
      </c>
      <c r="BA110" t="s">
        <v>6697</v>
      </c>
    </row>
    <row r="111" spans="1:53">
      <c r="A111" t="s">
        <v>159</v>
      </c>
      <c r="B111" t="s">
        <v>246</v>
      </c>
      <c r="C111" t="s">
        <v>1353</v>
      </c>
      <c r="D111" t="s">
        <v>1667</v>
      </c>
      <c r="E111" t="s">
        <v>1974</v>
      </c>
      <c r="F111">
        <v>0</v>
      </c>
      <c r="G111" t="s">
        <v>1977</v>
      </c>
      <c r="H111" t="s">
        <v>1979</v>
      </c>
      <c r="I111" t="s">
        <v>2089</v>
      </c>
      <c r="J111" t="s">
        <v>3542</v>
      </c>
      <c r="K111" t="s">
        <v>3545</v>
      </c>
      <c r="L111" t="s">
        <v>3563</v>
      </c>
      <c r="M111" t="s">
        <v>3576</v>
      </c>
      <c r="N111" t="s">
        <v>174</v>
      </c>
      <c r="O111" t="s">
        <v>4090</v>
      </c>
      <c r="P111" t="s">
        <v>4315</v>
      </c>
      <c r="Q111" t="s">
        <v>4319</v>
      </c>
      <c r="R111" t="s">
        <v>4323</v>
      </c>
      <c r="S111" t="s">
        <v>4409</v>
      </c>
      <c r="T111" t="s">
        <v>5439</v>
      </c>
      <c r="U111" t="s">
        <v>4324</v>
      </c>
      <c r="V111" t="s">
        <v>5570</v>
      </c>
      <c r="W111" t="s">
        <v>6012</v>
      </c>
      <c r="AA111" t="s">
        <v>6697</v>
      </c>
      <c r="AB111" t="s">
        <v>6697</v>
      </c>
      <c r="AC111" t="s">
        <v>6697</v>
      </c>
      <c r="AD111" t="s">
        <v>6697</v>
      </c>
      <c r="AE111" t="s">
        <v>6697</v>
      </c>
      <c r="AF111" t="s">
        <v>6697</v>
      </c>
      <c r="AG111" t="s">
        <v>6697</v>
      </c>
      <c r="AH111" t="s">
        <v>6697</v>
      </c>
      <c r="AI111" t="s">
        <v>6697</v>
      </c>
      <c r="AJ111" t="s">
        <v>6697</v>
      </c>
      <c r="AK111" t="s">
        <v>6697</v>
      </c>
      <c r="AL111" t="s">
        <v>6697</v>
      </c>
      <c r="AM111" t="s">
        <v>6697</v>
      </c>
      <c r="AN111" t="s">
        <v>6699</v>
      </c>
      <c r="AO111" t="s">
        <v>6697</v>
      </c>
      <c r="AP111" t="s">
        <v>6697</v>
      </c>
      <c r="AQ111" t="s">
        <v>6697</v>
      </c>
      <c r="AR111" t="s">
        <v>6697</v>
      </c>
      <c r="AS111" t="s">
        <v>6697</v>
      </c>
      <c r="AT111">
        <v>1</v>
      </c>
      <c r="AU111" t="s">
        <v>6697</v>
      </c>
      <c r="AV111" t="s">
        <v>6697</v>
      </c>
      <c r="AW111">
        <v>1</v>
      </c>
      <c r="AX111" t="s">
        <v>6697</v>
      </c>
      <c r="AY111" t="s">
        <v>6697</v>
      </c>
      <c r="BA111" t="s">
        <v>6697</v>
      </c>
    </row>
    <row r="112" spans="1:53">
      <c r="A112" t="s">
        <v>157</v>
      </c>
      <c r="B112" t="s">
        <v>246</v>
      </c>
      <c r="C112" t="s">
        <v>1327</v>
      </c>
      <c r="D112" t="s">
        <v>1706</v>
      </c>
      <c r="E112" t="s">
        <v>1974</v>
      </c>
      <c r="F112">
        <v>0</v>
      </c>
      <c r="G112" t="s">
        <v>1977</v>
      </c>
      <c r="H112" t="s">
        <v>1979</v>
      </c>
      <c r="I112" t="s">
        <v>2090</v>
      </c>
      <c r="J112" t="s">
        <v>3542</v>
      </c>
      <c r="K112" t="s">
        <v>3545</v>
      </c>
      <c r="L112" t="s">
        <v>3563</v>
      </c>
      <c r="M112" t="s">
        <v>3596</v>
      </c>
      <c r="N112" t="s">
        <v>174</v>
      </c>
      <c r="O112" t="s">
        <v>4089</v>
      </c>
      <c r="P112" t="s">
        <v>4315</v>
      </c>
      <c r="Q112" t="s">
        <v>4319</v>
      </c>
      <c r="R112" t="s">
        <v>4322</v>
      </c>
      <c r="S112" t="s">
        <v>4408</v>
      </c>
      <c r="T112" t="s">
        <v>5440</v>
      </c>
      <c r="U112" t="s">
        <v>5440</v>
      </c>
      <c r="V112" t="s">
        <v>5570</v>
      </c>
      <c r="W112" t="s">
        <v>6013</v>
      </c>
      <c r="AA112" t="s">
        <v>6697</v>
      </c>
      <c r="AB112" t="s">
        <v>6697</v>
      </c>
      <c r="AC112" t="s">
        <v>6697</v>
      </c>
      <c r="AD112" t="s">
        <v>6697</v>
      </c>
      <c r="AE112" t="s">
        <v>6697</v>
      </c>
      <c r="AF112" t="s">
        <v>6697</v>
      </c>
      <c r="AG112" t="s">
        <v>6697</v>
      </c>
      <c r="AH112" t="s">
        <v>6697</v>
      </c>
      <c r="AI112" t="s">
        <v>6697</v>
      </c>
      <c r="AJ112" t="s">
        <v>6697</v>
      </c>
      <c r="AK112" t="s">
        <v>6697</v>
      </c>
      <c r="AL112" t="s">
        <v>6697</v>
      </c>
      <c r="AM112" t="s">
        <v>6697</v>
      </c>
      <c r="AN112" t="s">
        <v>6697</v>
      </c>
      <c r="AO112" t="s">
        <v>6697</v>
      </c>
      <c r="AP112" t="s">
        <v>6697</v>
      </c>
      <c r="AQ112" t="s">
        <v>6697</v>
      </c>
      <c r="AR112" t="s">
        <v>6697</v>
      </c>
      <c r="AS112" t="s">
        <v>6697</v>
      </c>
      <c r="AT112">
        <v>0</v>
      </c>
      <c r="AU112" t="s">
        <v>6697</v>
      </c>
      <c r="AV112" t="s">
        <v>6697</v>
      </c>
      <c r="AW112">
        <v>5</v>
      </c>
      <c r="AX112" t="s">
        <v>6697</v>
      </c>
      <c r="AY112" t="s">
        <v>6697</v>
      </c>
      <c r="BA112" t="s">
        <v>6697</v>
      </c>
    </row>
    <row r="113" spans="1:53">
      <c r="A113" t="s">
        <v>160</v>
      </c>
      <c r="B113" t="s">
        <v>874</v>
      </c>
      <c r="C113" t="s">
        <v>1354</v>
      </c>
      <c r="D113" t="s">
        <v>1707</v>
      </c>
      <c r="E113" t="s">
        <v>1974</v>
      </c>
      <c r="F113">
        <v>10</v>
      </c>
      <c r="G113" t="s">
        <v>1977</v>
      </c>
      <c r="H113" t="s">
        <v>1979</v>
      </c>
      <c r="I113" t="s">
        <v>2091</v>
      </c>
      <c r="J113" t="s">
        <v>3542</v>
      </c>
      <c r="K113" t="s">
        <v>3545</v>
      </c>
      <c r="L113" t="s">
        <v>3563</v>
      </c>
      <c r="M113" t="s">
        <v>3606</v>
      </c>
      <c r="N113" t="s">
        <v>174</v>
      </c>
      <c r="O113" t="s">
        <v>4091</v>
      </c>
      <c r="P113" t="s">
        <v>4315</v>
      </c>
      <c r="Q113" t="s">
        <v>4319</v>
      </c>
      <c r="R113" t="s">
        <v>4322</v>
      </c>
      <c r="S113" t="s">
        <v>4410</v>
      </c>
      <c r="T113" t="s">
        <v>5437</v>
      </c>
      <c r="U113" t="s">
        <v>5440</v>
      </c>
      <c r="V113" t="s">
        <v>5570</v>
      </c>
      <c r="W113" t="s">
        <v>6014</v>
      </c>
      <c r="AA113" t="s">
        <v>6697</v>
      </c>
      <c r="AB113" t="s">
        <v>6697</v>
      </c>
      <c r="AC113" t="s">
        <v>6699</v>
      </c>
      <c r="AD113" t="s">
        <v>6697</v>
      </c>
      <c r="AE113" t="s">
        <v>6697</v>
      </c>
      <c r="AF113" t="s">
        <v>6699</v>
      </c>
      <c r="AG113" t="s">
        <v>6697</v>
      </c>
      <c r="AH113" t="s">
        <v>6697</v>
      </c>
      <c r="AI113" t="s">
        <v>6697</v>
      </c>
      <c r="AJ113" t="s">
        <v>6697</v>
      </c>
      <c r="AK113" t="s">
        <v>6697</v>
      </c>
      <c r="AL113" t="s">
        <v>6697</v>
      </c>
      <c r="AM113" t="s">
        <v>6697</v>
      </c>
      <c r="AN113" t="s">
        <v>6697</v>
      </c>
      <c r="AO113" t="s">
        <v>6697</v>
      </c>
      <c r="AP113" t="s">
        <v>6697</v>
      </c>
      <c r="AQ113" t="s">
        <v>6697</v>
      </c>
      <c r="AR113" t="s">
        <v>6697</v>
      </c>
      <c r="AS113" t="s">
        <v>6697</v>
      </c>
      <c r="AT113">
        <v>1</v>
      </c>
      <c r="AU113" t="s">
        <v>6697</v>
      </c>
      <c r="AV113" t="s">
        <v>6697</v>
      </c>
      <c r="AW113">
        <v>2</v>
      </c>
      <c r="AX113" t="s">
        <v>6697</v>
      </c>
      <c r="AY113" t="s">
        <v>6697</v>
      </c>
      <c r="BA113" t="s">
        <v>6697</v>
      </c>
    </row>
    <row r="114" spans="1:53">
      <c r="A114" t="s">
        <v>116</v>
      </c>
      <c r="B114" t="s">
        <v>875</v>
      </c>
      <c r="C114" t="s">
        <v>1327</v>
      </c>
      <c r="D114" t="s">
        <v>1666</v>
      </c>
      <c r="E114" t="s">
        <v>1974</v>
      </c>
      <c r="F114">
        <v>0</v>
      </c>
      <c r="G114" t="s">
        <v>1977</v>
      </c>
      <c r="H114" t="s">
        <v>1979</v>
      </c>
      <c r="I114" t="s">
        <v>2092</v>
      </c>
      <c r="J114" t="s">
        <v>3542</v>
      </c>
      <c r="K114" t="s">
        <v>3545</v>
      </c>
      <c r="L114" t="s">
        <v>3563</v>
      </c>
      <c r="M114" t="s">
        <v>3607</v>
      </c>
      <c r="N114" t="s">
        <v>174</v>
      </c>
      <c r="O114" t="s">
        <v>4092</v>
      </c>
      <c r="P114" t="s">
        <v>4315</v>
      </c>
      <c r="Q114" t="s">
        <v>4319</v>
      </c>
      <c r="R114" t="s">
        <v>4322</v>
      </c>
      <c r="S114" t="s">
        <v>4411</v>
      </c>
      <c r="T114" t="s">
        <v>5440</v>
      </c>
      <c r="U114" t="s">
        <v>5440</v>
      </c>
      <c r="V114" t="s">
        <v>5570</v>
      </c>
      <c r="W114" t="s">
        <v>6015</v>
      </c>
      <c r="AA114" t="s">
        <v>6697</v>
      </c>
      <c r="AB114" t="s">
        <v>6697</v>
      </c>
      <c r="AC114" t="s">
        <v>6697</v>
      </c>
      <c r="AD114" t="s">
        <v>6697</v>
      </c>
      <c r="AE114" t="s">
        <v>6697</v>
      </c>
      <c r="AF114" t="s">
        <v>6697</v>
      </c>
      <c r="AG114" t="s">
        <v>6697</v>
      </c>
      <c r="AH114" t="s">
        <v>6697</v>
      </c>
      <c r="AI114" t="s">
        <v>6697</v>
      </c>
      <c r="AJ114" t="s">
        <v>6697</v>
      </c>
      <c r="AK114" t="s">
        <v>6697</v>
      </c>
      <c r="AL114" t="s">
        <v>6697</v>
      </c>
      <c r="AM114" t="s">
        <v>6697</v>
      </c>
      <c r="AN114" t="s">
        <v>6697</v>
      </c>
      <c r="AO114" t="s">
        <v>6697</v>
      </c>
      <c r="AP114" t="s">
        <v>6697</v>
      </c>
      <c r="AQ114" t="s">
        <v>6697</v>
      </c>
      <c r="AR114" t="s">
        <v>6697</v>
      </c>
      <c r="AS114" t="s">
        <v>6697</v>
      </c>
      <c r="AT114">
        <v>0</v>
      </c>
      <c r="AU114" t="s">
        <v>6697</v>
      </c>
      <c r="AV114" t="s">
        <v>6697</v>
      </c>
      <c r="AW114">
        <v>2</v>
      </c>
      <c r="AX114" t="s">
        <v>6697</v>
      </c>
      <c r="AY114" t="s">
        <v>6697</v>
      </c>
      <c r="BA114" t="s">
        <v>6697</v>
      </c>
    </row>
    <row r="115" spans="1:53">
      <c r="A115" t="s">
        <v>154</v>
      </c>
      <c r="B115" t="s">
        <v>875</v>
      </c>
      <c r="C115" t="s">
        <v>1327</v>
      </c>
      <c r="D115" t="s">
        <v>1666</v>
      </c>
      <c r="E115" t="s">
        <v>1974</v>
      </c>
      <c r="F115">
        <v>0</v>
      </c>
      <c r="G115" t="s">
        <v>1977</v>
      </c>
      <c r="H115" t="s">
        <v>1979</v>
      </c>
      <c r="I115" t="s">
        <v>2093</v>
      </c>
      <c r="J115" t="s">
        <v>3542</v>
      </c>
      <c r="K115" t="s">
        <v>3545</v>
      </c>
      <c r="L115" t="s">
        <v>3563</v>
      </c>
      <c r="M115" t="s">
        <v>3608</v>
      </c>
      <c r="N115" t="s">
        <v>174</v>
      </c>
      <c r="O115" t="s">
        <v>4093</v>
      </c>
      <c r="P115" t="s">
        <v>4315</v>
      </c>
      <c r="Q115" t="s">
        <v>4319</v>
      </c>
      <c r="R115" t="s">
        <v>4323</v>
      </c>
      <c r="S115" t="s">
        <v>4411</v>
      </c>
      <c r="T115" t="s">
        <v>5439</v>
      </c>
      <c r="U115" t="s">
        <v>4324</v>
      </c>
      <c r="V115" t="s">
        <v>5570</v>
      </c>
      <c r="W115" t="s">
        <v>6015</v>
      </c>
      <c r="AA115" t="s">
        <v>6697</v>
      </c>
      <c r="AB115" t="s">
        <v>6697</v>
      </c>
      <c r="AC115" t="s">
        <v>6697</v>
      </c>
      <c r="AD115" t="s">
        <v>6697</v>
      </c>
      <c r="AE115" t="s">
        <v>6697</v>
      </c>
      <c r="AF115" t="s">
        <v>6697</v>
      </c>
      <c r="AG115" t="s">
        <v>6697</v>
      </c>
      <c r="AH115" t="s">
        <v>6697</v>
      </c>
      <c r="AI115" t="s">
        <v>6697</v>
      </c>
      <c r="AJ115" t="s">
        <v>6697</v>
      </c>
      <c r="AK115" t="s">
        <v>6697</v>
      </c>
      <c r="AL115" t="s">
        <v>6697</v>
      </c>
      <c r="AM115" t="s">
        <v>6697</v>
      </c>
      <c r="AN115" t="s">
        <v>6699</v>
      </c>
      <c r="AO115" t="s">
        <v>6697</v>
      </c>
      <c r="AP115" t="s">
        <v>6697</v>
      </c>
      <c r="AQ115" t="s">
        <v>6697</v>
      </c>
      <c r="AR115" t="s">
        <v>6697</v>
      </c>
      <c r="AS115" t="s">
        <v>6697</v>
      </c>
      <c r="AT115">
        <v>0</v>
      </c>
      <c r="AU115" t="s">
        <v>6697</v>
      </c>
      <c r="AV115" t="s">
        <v>6697</v>
      </c>
      <c r="AW115">
        <v>2</v>
      </c>
      <c r="AX115" t="s">
        <v>6697</v>
      </c>
      <c r="AY115" t="s">
        <v>6697</v>
      </c>
      <c r="BA115" t="s">
        <v>6697</v>
      </c>
    </row>
    <row r="116" spans="1:53">
      <c r="A116" t="s">
        <v>161</v>
      </c>
      <c r="B116" t="s">
        <v>154</v>
      </c>
      <c r="C116" t="s">
        <v>1327</v>
      </c>
      <c r="D116" t="s">
        <v>1666</v>
      </c>
      <c r="E116" t="s">
        <v>1974</v>
      </c>
      <c r="F116">
        <v>0</v>
      </c>
      <c r="G116" t="s">
        <v>1977</v>
      </c>
      <c r="H116" t="s">
        <v>1979</v>
      </c>
      <c r="I116" t="s">
        <v>2094</v>
      </c>
      <c r="J116" t="s">
        <v>3542</v>
      </c>
      <c r="K116" t="s">
        <v>3545</v>
      </c>
      <c r="L116" t="s">
        <v>3563</v>
      </c>
      <c r="M116" t="s">
        <v>3609</v>
      </c>
      <c r="N116" t="s">
        <v>174</v>
      </c>
      <c r="O116" t="s">
        <v>3608</v>
      </c>
      <c r="P116" t="s">
        <v>4315</v>
      </c>
      <c r="Q116" t="s">
        <v>4319</v>
      </c>
      <c r="R116" t="s">
        <v>4322</v>
      </c>
      <c r="S116" t="s">
        <v>4412</v>
      </c>
      <c r="T116" t="s">
        <v>5437</v>
      </c>
      <c r="U116" t="s">
        <v>5439</v>
      </c>
      <c r="V116" t="s">
        <v>5570</v>
      </c>
      <c r="W116" t="s">
        <v>5985</v>
      </c>
      <c r="AA116" t="s">
        <v>6697</v>
      </c>
      <c r="AB116" t="s">
        <v>6697</v>
      </c>
      <c r="AC116" t="s">
        <v>6697</v>
      </c>
      <c r="AD116" t="s">
        <v>6697</v>
      </c>
      <c r="AE116" t="s">
        <v>6697</v>
      </c>
      <c r="AF116" t="s">
        <v>6697</v>
      </c>
      <c r="AG116" t="s">
        <v>6697</v>
      </c>
      <c r="AH116" t="s">
        <v>6697</v>
      </c>
      <c r="AI116" t="s">
        <v>6697</v>
      </c>
      <c r="AJ116" t="s">
        <v>6697</v>
      </c>
      <c r="AK116" t="s">
        <v>6697</v>
      </c>
      <c r="AL116" t="s">
        <v>6697</v>
      </c>
      <c r="AM116" t="s">
        <v>6697</v>
      </c>
      <c r="AN116" t="s">
        <v>6697</v>
      </c>
      <c r="AO116" t="s">
        <v>6697</v>
      </c>
      <c r="AP116" t="s">
        <v>6697</v>
      </c>
      <c r="AQ116" t="s">
        <v>6697</v>
      </c>
      <c r="AR116" t="s">
        <v>6697</v>
      </c>
      <c r="AS116" t="s">
        <v>6697</v>
      </c>
      <c r="AT116">
        <v>0</v>
      </c>
      <c r="AU116" t="s">
        <v>6697</v>
      </c>
      <c r="AV116" t="s">
        <v>6697</v>
      </c>
      <c r="AW116">
        <v>2</v>
      </c>
      <c r="AX116" t="s">
        <v>6697</v>
      </c>
      <c r="AY116" t="s">
        <v>6697</v>
      </c>
      <c r="BA116" t="s">
        <v>6697</v>
      </c>
    </row>
    <row r="117" spans="1:53">
      <c r="A117" t="s">
        <v>162</v>
      </c>
      <c r="B117" t="s">
        <v>162</v>
      </c>
      <c r="C117" t="s">
        <v>1327</v>
      </c>
      <c r="D117" t="s">
        <v>1708</v>
      </c>
      <c r="E117" t="s">
        <v>1974</v>
      </c>
      <c r="F117">
        <v>0</v>
      </c>
      <c r="G117" t="s">
        <v>1977</v>
      </c>
      <c r="H117" t="s">
        <v>1979</v>
      </c>
      <c r="I117" t="s">
        <v>2095</v>
      </c>
      <c r="J117" t="s">
        <v>3542</v>
      </c>
      <c r="K117" t="s">
        <v>3545</v>
      </c>
      <c r="L117" t="s">
        <v>3563</v>
      </c>
      <c r="M117" t="s">
        <v>3610</v>
      </c>
      <c r="N117" t="s">
        <v>174</v>
      </c>
      <c r="O117" t="s">
        <v>3610</v>
      </c>
      <c r="P117" t="s">
        <v>4315</v>
      </c>
      <c r="Q117" t="s">
        <v>4319</v>
      </c>
      <c r="R117" t="s">
        <v>4322</v>
      </c>
      <c r="S117" t="s">
        <v>4413</v>
      </c>
      <c r="T117" t="s">
        <v>5440</v>
      </c>
      <c r="U117" t="s">
        <v>5440</v>
      </c>
      <c r="V117" t="s">
        <v>5570</v>
      </c>
      <c r="W117" t="s">
        <v>5955</v>
      </c>
      <c r="AA117" t="s">
        <v>6697</v>
      </c>
      <c r="AB117" t="s">
        <v>6697</v>
      </c>
      <c r="AC117" t="s">
        <v>6697</v>
      </c>
      <c r="AD117" t="s">
        <v>6697</v>
      </c>
      <c r="AE117" t="s">
        <v>6697</v>
      </c>
      <c r="AF117" t="s">
        <v>6697</v>
      </c>
      <c r="AG117" t="s">
        <v>6697</v>
      </c>
      <c r="AH117" t="s">
        <v>6697</v>
      </c>
      <c r="AI117" t="s">
        <v>6697</v>
      </c>
      <c r="AJ117" t="s">
        <v>6697</v>
      </c>
      <c r="AK117" t="s">
        <v>6697</v>
      </c>
      <c r="AL117" t="s">
        <v>6697</v>
      </c>
      <c r="AM117" t="s">
        <v>6697</v>
      </c>
      <c r="AN117" t="s">
        <v>6697</v>
      </c>
      <c r="AO117" t="s">
        <v>6697</v>
      </c>
      <c r="AP117" t="s">
        <v>6697</v>
      </c>
      <c r="AQ117" t="s">
        <v>6697</v>
      </c>
      <c r="AR117" t="s">
        <v>6697</v>
      </c>
      <c r="AS117" t="s">
        <v>6697</v>
      </c>
      <c r="AT117">
        <v>0</v>
      </c>
      <c r="AU117" t="s">
        <v>6697</v>
      </c>
      <c r="AV117" t="s">
        <v>6697</v>
      </c>
      <c r="AW117">
        <v>9</v>
      </c>
      <c r="AX117" t="s">
        <v>6697</v>
      </c>
      <c r="AY117" t="s">
        <v>6697</v>
      </c>
      <c r="BA117" t="s">
        <v>6697</v>
      </c>
    </row>
    <row r="118" spans="1:53">
      <c r="A118" t="s">
        <v>162</v>
      </c>
      <c r="B118" t="s">
        <v>162</v>
      </c>
      <c r="C118" t="s">
        <v>1355</v>
      </c>
      <c r="D118" t="s">
        <v>1709</v>
      </c>
      <c r="E118" t="s">
        <v>1974</v>
      </c>
      <c r="F118">
        <v>0</v>
      </c>
      <c r="G118" t="s">
        <v>1977</v>
      </c>
      <c r="H118" t="s">
        <v>1979</v>
      </c>
      <c r="I118" t="s">
        <v>2096</v>
      </c>
      <c r="J118" t="s">
        <v>3542</v>
      </c>
      <c r="K118" t="s">
        <v>3545</v>
      </c>
      <c r="L118" t="s">
        <v>3563</v>
      </c>
      <c r="M118" t="s">
        <v>3610</v>
      </c>
      <c r="N118" t="s">
        <v>174</v>
      </c>
      <c r="O118" t="s">
        <v>3610</v>
      </c>
      <c r="P118" t="s">
        <v>4315</v>
      </c>
      <c r="Q118" t="s">
        <v>4319</v>
      </c>
      <c r="R118" t="s">
        <v>4322</v>
      </c>
      <c r="S118" t="s">
        <v>4414</v>
      </c>
      <c r="T118" t="s">
        <v>5439</v>
      </c>
      <c r="U118" t="s">
        <v>4324</v>
      </c>
      <c r="V118" t="s">
        <v>5570</v>
      </c>
      <c r="W118" t="s">
        <v>5955</v>
      </c>
      <c r="AA118" t="s">
        <v>6697</v>
      </c>
      <c r="AB118" t="s">
        <v>6697</v>
      </c>
      <c r="AC118" t="s">
        <v>6697</v>
      </c>
      <c r="AD118" t="s">
        <v>6697</v>
      </c>
      <c r="AE118" t="s">
        <v>6697</v>
      </c>
      <c r="AF118" t="s">
        <v>6697</v>
      </c>
      <c r="AG118" t="s">
        <v>6697</v>
      </c>
      <c r="AH118" t="s">
        <v>6697</v>
      </c>
      <c r="AI118" t="s">
        <v>6697</v>
      </c>
      <c r="AJ118" t="s">
        <v>6697</v>
      </c>
      <c r="AK118" t="s">
        <v>6697</v>
      </c>
      <c r="AL118" t="s">
        <v>6697</v>
      </c>
      <c r="AM118" t="s">
        <v>6697</v>
      </c>
      <c r="AN118" t="s">
        <v>6697</v>
      </c>
      <c r="AO118" t="s">
        <v>6697</v>
      </c>
      <c r="AP118" t="s">
        <v>6697</v>
      </c>
      <c r="AQ118" t="s">
        <v>6697</v>
      </c>
      <c r="AR118" t="s">
        <v>6697</v>
      </c>
      <c r="AS118" t="s">
        <v>6697</v>
      </c>
      <c r="AT118">
        <v>2</v>
      </c>
      <c r="AU118" t="s">
        <v>6697</v>
      </c>
      <c r="AV118" t="s">
        <v>6697</v>
      </c>
      <c r="AW118">
        <v>8</v>
      </c>
      <c r="AX118" t="s">
        <v>6697</v>
      </c>
      <c r="AY118" t="s">
        <v>6697</v>
      </c>
      <c r="BA118" t="s">
        <v>6697</v>
      </c>
    </row>
    <row r="119" spans="1:53">
      <c r="A119" t="s">
        <v>162</v>
      </c>
      <c r="B119" t="s">
        <v>162</v>
      </c>
      <c r="C119" t="s">
        <v>1356</v>
      </c>
      <c r="D119" t="s">
        <v>174</v>
      </c>
      <c r="E119" t="s">
        <v>1974</v>
      </c>
      <c r="F119">
        <v>10</v>
      </c>
      <c r="G119" t="s">
        <v>1977</v>
      </c>
      <c r="H119" t="s">
        <v>1979</v>
      </c>
      <c r="I119" t="s">
        <v>2097</v>
      </c>
      <c r="J119" t="s">
        <v>3542</v>
      </c>
      <c r="K119" t="s">
        <v>3547</v>
      </c>
      <c r="L119" t="s">
        <v>3563</v>
      </c>
      <c r="M119" t="s">
        <v>3610</v>
      </c>
      <c r="N119" t="s">
        <v>174</v>
      </c>
      <c r="O119" t="s">
        <v>3610</v>
      </c>
      <c r="P119" t="s">
        <v>4315</v>
      </c>
      <c r="Q119" t="s">
        <v>4319</v>
      </c>
      <c r="R119" t="s">
        <v>4322</v>
      </c>
      <c r="S119" t="s">
        <v>4413</v>
      </c>
      <c r="T119" t="s">
        <v>5444</v>
      </c>
      <c r="U119" t="s">
        <v>5484</v>
      </c>
      <c r="V119" t="s">
        <v>5570</v>
      </c>
      <c r="W119" t="s">
        <v>5955</v>
      </c>
      <c r="AA119" t="s">
        <v>6697</v>
      </c>
      <c r="AB119" t="s">
        <v>6697</v>
      </c>
      <c r="AC119" t="s">
        <v>6697</v>
      </c>
      <c r="AD119" t="s">
        <v>6697</v>
      </c>
      <c r="AE119" t="s">
        <v>6697</v>
      </c>
      <c r="AF119" t="s">
        <v>6697</v>
      </c>
      <c r="AG119" t="s">
        <v>6697</v>
      </c>
      <c r="AH119" t="s">
        <v>6697</v>
      </c>
      <c r="AI119" t="s">
        <v>6697</v>
      </c>
      <c r="AJ119" t="s">
        <v>6698</v>
      </c>
      <c r="AK119" t="s">
        <v>6697</v>
      </c>
      <c r="AL119" t="s">
        <v>6697</v>
      </c>
      <c r="AM119" t="s">
        <v>6697</v>
      </c>
      <c r="AN119" t="s">
        <v>6697</v>
      </c>
      <c r="AO119" t="s">
        <v>6697</v>
      </c>
      <c r="AP119" t="s">
        <v>6697</v>
      </c>
      <c r="AQ119" t="s">
        <v>6697</v>
      </c>
      <c r="AR119" t="s">
        <v>6697</v>
      </c>
      <c r="AS119" t="s">
        <v>6697</v>
      </c>
      <c r="AT119">
        <v>8</v>
      </c>
      <c r="AU119" t="s">
        <v>6697</v>
      </c>
      <c r="AV119" t="s">
        <v>6703</v>
      </c>
      <c r="AW119">
        <v>65535</v>
      </c>
      <c r="AX119" t="s">
        <v>6703</v>
      </c>
      <c r="AY119" t="s">
        <v>6697</v>
      </c>
      <c r="BA119" t="s">
        <v>6697</v>
      </c>
    </row>
    <row r="120" spans="1:53">
      <c r="A120" t="s">
        <v>163</v>
      </c>
      <c r="B120" t="s">
        <v>157</v>
      </c>
      <c r="C120" t="s">
        <v>1357</v>
      </c>
      <c r="D120" t="s">
        <v>1667</v>
      </c>
      <c r="E120" t="s">
        <v>1974</v>
      </c>
      <c r="F120">
        <v>0</v>
      </c>
      <c r="G120" t="s">
        <v>1977</v>
      </c>
      <c r="H120" t="s">
        <v>1979</v>
      </c>
      <c r="I120" t="s">
        <v>2098</v>
      </c>
      <c r="J120" t="s">
        <v>3542</v>
      </c>
      <c r="K120" t="s">
        <v>3545</v>
      </c>
      <c r="L120" t="s">
        <v>3563</v>
      </c>
      <c r="M120" t="s">
        <v>3576</v>
      </c>
      <c r="N120" t="s">
        <v>174</v>
      </c>
      <c r="O120" t="s">
        <v>3596</v>
      </c>
      <c r="P120" t="s">
        <v>4315</v>
      </c>
      <c r="Q120" t="s">
        <v>4319</v>
      </c>
      <c r="R120" t="s">
        <v>4323</v>
      </c>
      <c r="S120" t="s">
        <v>4415</v>
      </c>
      <c r="T120" t="s">
        <v>5439</v>
      </c>
      <c r="U120" t="s">
        <v>4324</v>
      </c>
      <c r="V120" t="s">
        <v>5570</v>
      </c>
      <c r="W120" t="s">
        <v>6016</v>
      </c>
      <c r="AA120" t="s">
        <v>6697</v>
      </c>
      <c r="AB120" t="s">
        <v>6697</v>
      </c>
      <c r="AC120" t="s">
        <v>6697</v>
      </c>
      <c r="AD120" t="s">
        <v>6697</v>
      </c>
      <c r="AE120" t="s">
        <v>6697</v>
      </c>
      <c r="AF120" t="s">
        <v>6697</v>
      </c>
      <c r="AG120" t="s">
        <v>6697</v>
      </c>
      <c r="AH120" t="s">
        <v>6697</v>
      </c>
      <c r="AI120" t="s">
        <v>6697</v>
      </c>
      <c r="AJ120" t="s">
        <v>6697</v>
      </c>
      <c r="AK120" t="s">
        <v>6697</v>
      </c>
      <c r="AL120" t="s">
        <v>6697</v>
      </c>
      <c r="AM120" t="s">
        <v>6697</v>
      </c>
      <c r="AN120" t="s">
        <v>6699</v>
      </c>
      <c r="AO120" t="s">
        <v>6697</v>
      </c>
      <c r="AP120" t="s">
        <v>6697</v>
      </c>
      <c r="AQ120" t="s">
        <v>6697</v>
      </c>
      <c r="AR120" t="s">
        <v>6697</v>
      </c>
      <c r="AS120" t="s">
        <v>6697</v>
      </c>
      <c r="AT120">
        <v>1</v>
      </c>
      <c r="AU120" t="s">
        <v>6697</v>
      </c>
      <c r="AV120" t="s">
        <v>6697</v>
      </c>
      <c r="AW120">
        <v>1</v>
      </c>
      <c r="AX120" t="s">
        <v>6697</v>
      </c>
      <c r="AY120" t="s">
        <v>6697</v>
      </c>
      <c r="BA120" t="s">
        <v>6697</v>
      </c>
    </row>
    <row r="121" spans="1:53">
      <c r="A121" t="s">
        <v>157</v>
      </c>
      <c r="B121" t="s">
        <v>876</v>
      </c>
      <c r="C121" t="s">
        <v>1357</v>
      </c>
      <c r="D121" t="s">
        <v>1667</v>
      </c>
      <c r="E121" t="s">
        <v>1974</v>
      </c>
      <c r="F121">
        <v>0</v>
      </c>
      <c r="G121" t="s">
        <v>1977</v>
      </c>
      <c r="H121" t="s">
        <v>1979</v>
      </c>
      <c r="I121" t="s">
        <v>2099</v>
      </c>
      <c r="J121" t="s">
        <v>3542</v>
      </c>
      <c r="K121" t="s">
        <v>3545</v>
      </c>
      <c r="L121" t="s">
        <v>3563</v>
      </c>
      <c r="M121" t="s">
        <v>3596</v>
      </c>
      <c r="N121" t="s">
        <v>174</v>
      </c>
      <c r="O121" t="s">
        <v>4094</v>
      </c>
      <c r="P121" t="s">
        <v>4315</v>
      </c>
      <c r="Q121" t="s">
        <v>4319</v>
      </c>
      <c r="R121" t="s">
        <v>4322</v>
      </c>
      <c r="S121" t="s">
        <v>4416</v>
      </c>
      <c r="T121" t="s">
        <v>5439</v>
      </c>
      <c r="U121" t="s">
        <v>4324</v>
      </c>
      <c r="V121" t="s">
        <v>5603</v>
      </c>
      <c r="W121" t="s">
        <v>6017</v>
      </c>
      <c r="AA121" t="s">
        <v>6697</v>
      </c>
      <c r="AB121" t="s">
        <v>6697</v>
      </c>
      <c r="AC121" t="s">
        <v>6697</v>
      </c>
      <c r="AD121" t="s">
        <v>6697</v>
      </c>
      <c r="AE121" t="s">
        <v>6697</v>
      </c>
      <c r="AF121" t="s">
        <v>6697</v>
      </c>
      <c r="AG121" t="s">
        <v>6697</v>
      </c>
      <c r="AH121" t="s">
        <v>6697</v>
      </c>
      <c r="AI121" t="s">
        <v>6697</v>
      </c>
      <c r="AJ121" t="s">
        <v>6697</v>
      </c>
      <c r="AK121" t="s">
        <v>6697</v>
      </c>
      <c r="AL121" t="s">
        <v>6697</v>
      </c>
      <c r="AM121" t="s">
        <v>6697</v>
      </c>
      <c r="AN121" t="s">
        <v>6697</v>
      </c>
      <c r="AO121" t="s">
        <v>6697</v>
      </c>
      <c r="AP121" t="s">
        <v>6697</v>
      </c>
      <c r="AQ121" t="s">
        <v>6697</v>
      </c>
      <c r="AR121" t="s">
        <v>6697</v>
      </c>
      <c r="AS121" t="s">
        <v>6697</v>
      </c>
      <c r="AT121">
        <v>1</v>
      </c>
      <c r="AU121" t="s">
        <v>6697</v>
      </c>
      <c r="AV121" t="s">
        <v>6697</v>
      </c>
      <c r="AW121">
        <v>1</v>
      </c>
      <c r="AX121" t="s">
        <v>6697</v>
      </c>
      <c r="AY121" t="s">
        <v>6697</v>
      </c>
      <c r="BA121" t="s">
        <v>6697</v>
      </c>
    </row>
    <row r="122" spans="1:53">
      <c r="A122" t="s">
        <v>162</v>
      </c>
      <c r="B122" t="s">
        <v>877</v>
      </c>
      <c r="C122" t="s">
        <v>1327</v>
      </c>
      <c r="D122" t="s">
        <v>1660</v>
      </c>
      <c r="E122" t="s">
        <v>1974</v>
      </c>
      <c r="F122">
        <v>0</v>
      </c>
      <c r="G122" t="s">
        <v>1977</v>
      </c>
      <c r="H122" t="s">
        <v>1979</v>
      </c>
      <c r="I122" t="s">
        <v>2100</v>
      </c>
      <c r="J122" t="s">
        <v>3542</v>
      </c>
      <c r="K122" t="s">
        <v>3545</v>
      </c>
      <c r="L122" t="s">
        <v>3563</v>
      </c>
      <c r="M122" t="s">
        <v>3610</v>
      </c>
      <c r="N122" t="s">
        <v>174</v>
      </c>
      <c r="O122" t="s">
        <v>3608</v>
      </c>
      <c r="P122" t="s">
        <v>4315</v>
      </c>
      <c r="Q122" t="s">
        <v>4319</v>
      </c>
      <c r="R122" t="s">
        <v>4321</v>
      </c>
      <c r="S122" t="s">
        <v>4417</v>
      </c>
      <c r="T122" t="s">
        <v>5440</v>
      </c>
      <c r="U122" t="s">
        <v>5440</v>
      </c>
      <c r="V122" t="s">
        <v>5570</v>
      </c>
      <c r="W122" t="s">
        <v>6018</v>
      </c>
      <c r="AA122" t="s">
        <v>6697</v>
      </c>
      <c r="AB122" t="s">
        <v>6697</v>
      </c>
      <c r="AC122" t="s">
        <v>6697</v>
      </c>
      <c r="AD122" t="s">
        <v>6697</v>
      </c>
      <c r="AE122" t="s">
        <v>6697</v>
      </c>
      <c r="AF122" t="s">
        <v>6697</v>
      </c>
      <c r="AG122" t="s">
        <v>6697</v>
      </c>
      <c r="AH122" t="s">
        <v>6697</v>
      </c>
      <c r="AI122" t="s">
        <v>6697</v>
      </c>
      <c r="AJ122" t="s">
        <v>6697</v>
      </c>
      <c r="AK122" t="s">
        <v>6697</v>
      </c>
      <c r="AL122" t="s">
        <v>6697</v>
      </c>
      <c r="AM122" t="s">
        <v>6697</v>
      </c>
      <c r="AN122" t="s">
        <v>6700</v>
      </c>
      <c r="AO122" t="s">
        <v>6697</v>
      </c>
      <c r="AP122" t="s">
        <v>6697</v>
      </c>
      <c r="AQ122" t="s">
        <v>6697</v>
      </c>
      <c r="AR122" t="s">
        <v>6697</v>
      </c>
      <c r="AS122" t="s">
        <v>6697</v>
      </c>
      <c r="AT122">
        <v>0</v>
      </c>
      <c r="AU122" t="s">
        <v>6697</v>
      </c>
      <c r="AV122" t="s">
        <v>6697</v>
      </c>
      <c r="AW122">
        <v>1</v>
      </c>
      <c r="AX122" t="s">
        <v>6697</v>
      </c>
      <c r="AY122" t="s">
        <v>6697</v>
      </c>
      <c r="BA122" t="s">
        <v>6697</v>
      </c>
    </row>
    <row r="123" spans="1:53">
      <c r="A123" t="s">
        <v>164</v>
      </c>
      <c r="B123" t="s">
        <v>162</v>
      </c>
      <c r="C123" t="s">
        <v>1327</v>
      </c>
      <c r="D123" t="s">
        <v>1710</v>
      </c>
      <c r="E123" t="s">
        <v>1974</v>
      </c>
      <c r="F123">
        <v>0</v>
      </c>
      <c r="G123" t="s">
        <v>1977</v>
      </c>
      <c r="H123" t="s">
        <v>1979</v>
      </c>
      <c r="I123" t="s">
        <v>2101</v>
      </c>
      <c r="J123" t="s">
        <v>3542</v>
      </c>
      <c r="K123" t="s">
        <v>3545</v>
      </c>
      <c r="L123" t="s">
        <v>3563</v>
      </c>
      <c r="M123" t="s">
        <v>3611</v>
      </c>
      <c r="N123" t="s">
        <v>174</v>
      </c>
      <c r="O123" t="s">
        <v>3610</v>
      </c>
      <c r="P123" t="s">
        <v>4315</v>
      </c>
      <c r="Q123" t="s">
        <v>4319</v>
      </c>
      <c r="R123" t="s">
        <v>4322</v>
      </c>
      <c r="S123" t="s">
        <v>4413</v>
      </c>
      <c r="T123" t="s">
        <v>5440</v>
      </c>
      <c r="U123" t="s">
        <v>5440</v>
      </c>
      <c r="V123" t="s">
        <v>5570</v>
      </c>
      <c r="W123" t="s">
        <v>5955</v>
      </c>
      <c r="AA123" t="s">
        <v>6697</v>
      </c>
      <c r="AB123" t="s">
        <v>6697</v>
      </c>
      <c r="AC123" t="s">
        <v>6697</v>
      </c>
      <c r="AD123" t="s">
        <v>6697</v>
      </c>
      <c r="AE123" t="s">
        <v>6697</v>
      </c>
      <c r="AF123" t="s">
        <v>6697</v>
      </c>
      <c r="AG123" t="s">
        <v>6697</v>
      </c>
      <c r="AH123" t="s">
        <v>6697</v>
      </c>
      <c r="AI123" t="s">
        <v>6697</v>
      </c>
      <c r="AJ123" t="s">
        <v>6697</v>
      </c>
      <c r="AK123" t="s">
        <v>6697</v>
      </c>
      <c r="AL123" t="s">
        <v>6697</v>
      </c>
      <c r="AM123" t="s">
        <v>6697</v>
      </c>
      <c r="AN123" t="s">
        <v>6697</v>
      </c>
      <c r="AO123" t="s">
        <v>6697</v>
      </c>
      <c r="AP123" t="s">
        <v>6697</v>
      </c>
      <c r="AQ123" t="s">
        <v>6697</v>
      </c>
      <c r="AR123" t="s">
        <v>6697</v>
      </c>
      <c r="AS123" t="s">
        <v>6697</v>
      </c>
      <c r="AT123">
        <v>0</v>
      </c>
      <c r="AU123" t="s">
        <v>6697</v>
      </c>
      <c r="AV123" t="s">
        <v>6697</v>
      </c>
      <c r="AW123">
        <v>8</v>
      </c>
      <c r="AX123" t="s">
        <v>6697</v>
      </c>
      <c r="AY123" t="s">
        <v>6697</v>
      </c>
      <c r="BA123" t="s">
        <v>6697</v>
      </c>
    </row>
    <row r="124" spans="1:53">
      <c r="A124" t="s">
        <v>164</v>
      </c>
      <c r="B124" t="s">
        <v>162</v>
      </c>
      <c r="C124" t="s">
        <v>1358</v>
      </c>
      <c r="D124" t="s">
        <v>1711</v>
      </c>
      <c r="E124" t="s">
        <v>1974</v>
      </c>
      <c r="F124">
        <v>0</v>
      </c>
      <c r="G124" t="s">
        <v>1977</v>
      </c>
      <c r="H124" t="s">
        <v>1979</v>
      </c>
      <c r="I124" t="s">
        <v>2102</v>
      </c>
      <c r="J124" t="s">
        <v>3542</v>
      </c>
      <c r="K124" t="s">
        <v>3545</v>
      </c>
      <c r="L124" t="s">
        <v>3563</v>
      </c>
      <c r="M124" t="s">
        <v>3611</v>
      </c>
      <c r="N124" t="s">
        <v>174</v>
      </c>
      <c r="O124" t="s">
        <v>3610</v>
      </c>
      <c r="P124" t="s">
        <v>4315</v>
      </c>
      <c r="Q124" t="s">
        <v>4319</v>
      </c>
      <c r="R124" t="s">
        <v>4322</v>
      </c>
      <c r="S124" t="s">
        <v>4418</v>
      </c>
      <c r="T124" t="s">
        <v>5440</v>
      </c>
      <c r="U124" t="s">
        <v>5440</v>
      </c>
      <c r="V124" t="s">
        <v>5570</v>
      </c>
      <c r="W124" t="s">
        <v>5955</v>
      </c>
      <c r="AA124" t="s">
        <v>6697</v>
      </c>
      <c r="AB124" t="s">
        <v>6697</v>
      </c>
      <c r="AC124" t="s">
        <v>6697</v>
      </c>
      <c r="AD124" t="s">
        <v>6697</v>
      </c>
      <c r="AE124" t="s">
        <v>6697</v>
      </c>
      <c r="AF124" t="s">
        <v>6697</v>
      </c>
      <c r="AG124" t="s">
        <v>6697</v>
      </c>
      <c r="AH124" t="s">
        <v>6697</v>
      </c>
      <c r="AI124" t="s">
        <v>6697</v>
      </c>
      <c r="AJ124" t="s">
        <v>6697</v>
      </c>
      <c r="AK124" t="s">
        <v>6697</v>
      </c>
      <c r="AL124" t="s">
        <v>6697</v>
      </c>
      <c r="AM124" t="s">
        <v>6697</v>
      </c>
      <c r="AN124" t="s">
        <v>6697</v>
      </c>
      <c r="AO124" t="s">
        <v>6697</v>
      </c>
      <c r="AP124" t="s">
        <v>6697</v>
      </c>
      <c r="AQ124" t="s">
        <v>6697</v>
      </c>
      <c r="AR124" t="s">
        <v>6697</v>
      </c>
      <c r="AS124" t="s">
        <v>6697</v>
      </c>
      <c r="AT124">
        <v>2</v>
      </c>
      <c r="AU124" t="s">
        <v>6697</v>
      </c>
      <c r="AV124" t="s">
        <v>6697</v>
      </c>
      <c r="AW124">
        <v>2</v>
      </c>
      <c r="AX124" t="s">
        <v>6697</v>
      </c>
      <c r="AY124" t="s">
        <v>6697</v>
      </c>
      <c r="BA124" t="s">
        <v>6697</v>
      </c>
    </row>
    <row r="125" spans="1:53">
      <c r="A125" t="s">
        <v>165</v>
      </c>
      <c r="B125" t="s">
        <v>165</v>
      </c>
      <c r="C125" t="s">
        <v>1327</v>
      </c>
      <c r="D125" t="s">
        <v>1701</v>
      </c>
      <c r="E125" t="s">
        <v>1974</v>
      </c>
      <c r="F125">
        <v>0</v>
      </c>
      <c r="G125" t="s">
        <v>1977</v>
      </c>
      <c r="H125" t="s">
        <v>1979</v>
      </c>
      <c r="I125" t="s">
        <v>2103</v>
      </c>
      <c r="J125" t="s">
        <v>3542</v>
      </c>
      <c r="K125" t="s">
        <v>3545</v>
      </c>
      <c r="L125" t="s">
        <v>3563</v>
      </c>
      <c r="M125" t="s">
        <v>3592</v>
      </c>
      <c r="N125" t="s">
        <v>174</v>
      </c>
      <c r="O125" t="s">
        <v>3592</v>
      </c>
      <c r="P125" t="s">
        <v>4315</v>
      </c>
      <c r="Q125" t="s">
        <v>4319</v>
      </c>
      <c r="R125" t="s">
        <v>4323</v>
      </c>
      <c r="S125" t="s">
        <v>4419</v>
      </c>
      <c r="T125" t="s">
        <v>5439</v>
      </c>
      <c r="U125" t="s">
        <v>4324</v>
      </c>
      <c r="V125" t="s">
        <v>5570</v>
      </c>
      <c r="W125" t="s">
        <v>5955</v>
      </c>
      <c r="AA125" t="s">
        <v>6697</v>
      </c>
      <c r="AB125" t="s">
        <v>6697</v>
      </c>
      <c r="AC125" t="s">
        <v>6697</v>
      </c>
      <c r="AD125" t="s">
        <v>6697</v>
      </c>
      <c r="AE125" t="s">
        <v>6697</v>
      </c>
      <c r="AF125" t="s">
        <v>6697</v>
      </c>
      <c r="AG125" t="s">
        <v>6697</v>
      </c>
      <c r="AH125" t="s">
        <v>6697</v>
      </c>
      <c r="AI125" t="s">
        <v>6697</v>
      </c>
      <c r="AJ125" t="s">
        <v>6697</v>
      </c>
      <c r="AK125" t="s">
        <v>6697</v>
      </c>
      <c r="AL125" t="s">
        <v>6697</v>
      </c>
      <c r="AM125" t="s">
        <v>6697</v>
      </c>
      <c r="AN125" t="s">
        <v>6699</v>
      </c>
      <c r="AO125" t="s">
        <v>6697</v>
      </c>
      <c r="AP125" t="s">
        <v>6697</v>
      </c>
      <c r="AQ125" t="s">
        <v>6697</v>
      </c>
      <c r="AR125" t="s">
        <v>6697</v>
      </c>
      <c r="AS125" t="s">
        <v>6697</v>
      </c>
      <c r="AT125">
        <v>0</v>
      </c>
      <c r="AU125" t="s">
        <v>6697</v>
      </c>
      <c r="AV125" t="s">
        <v>6697</v>
      </c>
      <c r="AW125">
        <v>0</v>
      </c>
      <c r="AX125" t="s">
        <v>6697</v>
      </c>
      <c r="AY125" t="s">
        <v>6697</v>
      </c>
      <c r="BA125" t="s">
        <v>6697</v>
      </c>
    </row>
    <row r="126" spans="1:53">
      <c r="A126" t="s">
        <v>166</v>
      </c>
      <c r="B126" t="s">
        <v>166</v>
      </c>
      <c r="C126" t="s">
        <v>1327</v>
      </c>
      <c r="D126" t="s">
        <v>1701</v>
      </c>
      <c r="E126" t="s">
        <v>1974</v>
      </c>
      <c r="F126">
        <v>0</v>
      </c>
      <c r="G126" t="s">
        <v>1977</v>
      </c>
      <c r="H126" t="s">
        <v>1979</v>
      </c>
      <c r="I126" t="s">
        <v>2104</v>
      </c>
      <c r="J126" t="s">
        <v>3542</v>
      </c>
      <c r="K126" t="s">
        <v>3545</v>
      </c>
      <c r="L126" t="s">
        <v>3563</v>
      </c>
      <c r="M126" t="s">
        <v>3575</v>
      </c>
      <c r="N126" t="s">
        <v>174</v>
      </c>
      <c r="O126" t="s">
        <v>3575</v>
      </c>
      <c r="P126" t="s">
        <v>4315</v>
      </c>
      <c r="Q126" t="s">
        <v>4319</v>
      </c>
      <c r="R126" t="s">
        <v>4323</v>
      </c>
      <c r="S126" t="s">
        <v>4420</v>
      </c>
      <c r="T126" t="s">
        <v>5439</v>
      </c>
      <c r="U126" t="s">
        <v>4324</v>
      </c>
      <c r="V126" t="s">
        <v>5570</v>
      </c>
      <c r="W126" t="s">
        <v>5955</v>
      </c>
      <c r="AA126" t="s">
        <v>6697</v>
      </c>
      <c r="AB126" t="s">
        <v>6697</v>
      </c>
      <c r="AC126" t="s">
        <v>6697</v>
      </c>
      <c r="AD126" t="s">
        <v>6697</v>
      </c>
      <c r="AE126" t="s">
        <v>6697</v>
      </c>
      <c r="AF126" t="s">
        <v>6697</v>
      </c>
      <c r="AG126" t="s">
        <v>6697</v>
      </c>
      <c r="AH126" t="s">
        <v>6697</v>
      </c>
      <c r="AI126" t="s">
        <v>6697</v>
      </c>
      <c r="AJ126" t="s">
        <v>6697</v>
      </c>
      <c r="AK126" t="s">
        <v>6697</v>
      </c>
      <c r="AL126" t="s">
        <v>6697</v>
      </c>
      <c r="AM126" t="s">
        <v>6697</v>
      </c>
      <c r="AN126" t="s">
        <v>6699</v>
      </c>
      <c r="AO126" t="s">
        <v>6697</v>
      </c>
      <c r="AP126" t="s">
        <v>6697</v>
      </c>
      <c r="AQ126" t="s">
        <v>6697</v>
      </c>
      <c r="AR126" t="s">
        <v>6697</v>
      </c>
      <c r="AS126" t="s">
        <v>6697</v>
      </c>
      <c r="AT126">
        <v>0</v>
      </c>
      <c r="AU126" t="s">
        <v>6697</v>
      </c>
      <c r="AV126" t="s">
        <v>6697</v>
      </c>
      <c r="AW126">
        <v>0</v>
      </c>
      <c r="AX126" t="s">
        <v>6697</v>
      </c>
      <c r="AY126" t="s">
        <v>6697</v>
      </c>
      <c r="BA126" t="s">
        <v>6697</v>
      </c>
    </row>
    <row r="127" spans="1:53">
      <c r="A127" t="s">
        <v>167</v>
      </c>
      <c r="B127" t="s">
        <v>321</v>
      </c>
      <c r="C127" t="s">
        <v>1327</v>
      </c>
      <c r="D127" t="s">
        <v>1712</v>
      </c>
      <c r="E127" t="s">
        <v>1974</v>
      </c>
      <c r="F127">
        <v>5</v>
      </c>
      <c r="G127" t="s">
        <v>1977</v>
      </c>
      <c r="H127" t="s">
        <v>1979</v>
      </c>
      <c r="I127" t="s">
        <v>2105</v>
      </c>
      <c r="J127" t="s">
        <v>3542</v>
      </c>
      <c r="K127" t="s">
        <v>3545</v>
      </c>
      <c r="L127" t="s">
        <v>3563</v>
      </c>
      <c r="M127" t="s">
        <v>3612</v>
      </c>
      <c r="N127" t="s">
        <v>174</v>
      </c>
      <c r="O127" t="s">
        <v>4095</v>
      </c>
      <c r="P127" t="s">
        <v>4315</v>
      </c>
      <c r="Q127" t="s">
        <v>4319</v>
      </c>
      <c r="R127" t="s">
        <v>4322</v>
      </c>
      <c r="S127" t="s">
        <v>4421</v>
      </c>
      <c r="T127" t="s">
        <v>5440</v>
      </c>
      <c r="U127" t="s">
        <v>5440</v>
      </c>
      <c r="V127" t="s">
        <v>5604</v>
      </c>
      <c r="W127" t="s">
        <v>6019</v>
      </c>
      <c r="AA127" t="s">
        <v>6697</v>
      </c>
      <c r="AB127" t="s">
        <v>6697</v>
      </c>
      <c r="AC127" t="s">
        <v>6699</v>
      </c>
      <c r="AD127" t="s">
        <v>6697</v>
      </c>
      <c r="AE127" t="s">
        <v>6697</v>
      </c>
      <c r="AF127" t="s">
        <v>6697</v>
      </c>
      <c r="AG127" t="s">
        <v>6697</v>
      </c>
      <c r="AH127" t="s">
        <v>6697</v>
      </c>
      <c r="AI127" t="s">
        <v>6697</v>
      </c>
      <c r="AJ127" t="s">
        <v>6697</v>
      </c>
      <c r="AK127" t="s">
        <v>6697</v>
      </c>
      <c r="AL127" t="s">
        <v>6697</v>
      </c>
      <c r="AM127" t="s">
        <v>6697</v>
      </c>
      <c r="AN127" t="s">
        <v>6697</v>
      </c>
      <c r="AO127" t="s">
        <v>6697</v>
      </c>
      <c r="AP127" t="s">
        <v>6697</v>
      </c>
      <c r="AQ127" t="s">
        <v>6697</v>
      </c>
      <c r="AR127" t="s">
        <v>6697</v>
      </c>
      <c r="AS127" t="s">
        <v>6697</v>
      </c>
      <c r="AT127">
        <v>0</v>
      </c>
      <c r="AU127" t="s">
        <v>6697</v>
      </c>
      <c r="AV127" t="s">
        <v>6697</v>
      </c>
      <c r="AW127">
        <v>1</v>
      </c>
      <c r="AX127" t="s">
        <v>6697</v>
      </c>
      <c r="AY127" t="s">
        <v>6697</v>
      </c>
      <c r="BA127" t="s">
        <v>6697</v>
      </c>
    </row>
    <row r="128" spans="1:53">
      <c r="A128" t="s">
        <v>168</v>
      </c>
      <c r="B128" t="s">
        <v>878</v>
      </c>
      <c r="C128" t="s">
        <v>1325</v>
      </c>
      <c r="D128" t="s">
        <v>1713</v>
      </c>
      <c r="E128" t="s">
        <v>1973</v>
      </c>
      <c r="F128">
        <v>0</v>
      </c>
      <c r="G128" t="s">
        <v>1977</v>
      </c>
      <c r="H128" t="s">
        <v>1979</v>
      </c>
      <c r="I128" t="s">
        <v>2106</v>
      </c>
      <c r="J128" t="s">
        <v>3542</v>
      </c>
      <c r="K128" t="s">
        <v>3544</v>
      </c>
      <c r="L128" t="s">
        <v>3562</v>
      </c>
      <c r="M128" t="s">
        <v>3613</v>
      </c>
      <c r="N128" t="s">
        <v>193</v>
      </c>
      <c r="O128" t="s">
        <v>4096</v>
      </c>
      <c r="P128" t="s">
        <v>4315</v>
      </c>
      <c r="Q128" t="s">
        <v>4319</v>
      </c>
      <c r="R128" t="s">
        <v>4323</v>
      </c>
      <c r="S128" t="s">
        <v>4422</v>
      </c>
      <c r="T128" t="s">
        <v>5439</v>
      </c>
      <c r="U128" t="s">
        <v>4324</v>
      </c>
      <c r="V128" t="s">
        <v>5605</v>
      </c>
      <c r="W128" t="s">
        <v>6020</v>
      </c>
      <c r="AA128" t="s">
        <v>6697</v>
      </c>
      <c r="AB128" t="s">
        <v>6697</v>
      </c>
      <c r="AC128" t="s">
        <v>6697</v>
      </c>
      <c r="AD128" t="s">
        <v>6697</v>
      </c>
      <c r="AE128" t="s">
        <v>6697</v>
      </c>
      <c r="AF128" t="s">
        <v>6697</v>
      </c>
      <c r="AG128" t="s">
        <v>6697</v>
      </c>
      <c r="AH128" t="s">
        <v>6697</v>
      </c>
      <c r="AI128" t="s">
        <v>6697</v>
      </c>
      <c r="AJ128" t="s">
        <v>6697</v>
      </c>
      <c r="AK128" t="s">
        <v>6697</v>
      </c>
      <c r="AL128" t="s">
        <v>6697</v>
      </c>
      <c r="AM128" t="s">
        <v>6697</v>
      </c>
      <c r="AN128" t="s">
        <v>6699</v>
      </c>
      <c r="AO128" t="s">
        <v>6697</v>
      </c>
      <c r="AP128" t="s">
        <v>6697</v>
      </c>
      <c r="AQ128" t="s">
        <v>6697</v>
      </c>
      <c r="AR128" t="s">
        <v>6697</v>
      </c>
      <c r="AS128" t="s">
        <v>6697</v>
      </c>
      <c r="AT128">
        <v>0</v>
      </c>
      <c r="AU128" t="s">
        <v>6697</v>
      </c>
      <c r="AV128" t="s">
        <v>6697</v>
      </c>
      <c r="AW128">
        <v>0</v>
      </c>
      <c r="AX128" t="s">
        <v>6697</v>
      </c>
      <c r="AY128" t="s">
        <v>6697</v>
      </c>
      <c r="BA128" t="s">
        <v>6697</v>
      </c>
    </row>
    <row r="129" spans="1:53">
      <c r="A129" t="s">
        <v>168</v>
      </c>
      <c r="B129" t="s">
        <v>879</v>
      </c>
      <c r="C129" t="s">
        <v>1325</v>
      </c>
      <c r="D129" t="s">
        <v>1713</v>
      </c>
      <c r="E129" t="s">
        <v>1973</v>
      </c>
      <c r="F129">
        <v>0</v>
      </c>
      <c r="G129" t="s">
        <v>1977</v>
      </c>
      <c r="H129" t="s">
        <v>1979</v>
      </c>
      <c r="I129" t="s">
        <v>2107</v>
      </c>
      <c r="J129" t="s">
        <v>3542</v>
      </c>
      <c r="K129" t="s">
        <v>3544</v>
      </c>
      <c r="L129" t="s">
        <v>3562</v>
      </c>
      <c r="M129" t="s">
        <v>3614</v>
      </c>
      <c r="N129" t="s">
        <v>193</v>
      </c>
      <c r="O129" t="s">
        <v>4097</v>
      </c>
      <c r="P129" t="s">
        <v>4315</v>
      </c>
      <c r="Q129" t="s">
        <v>4319</v>
      </c>
      <c r="R129" t="s">
        <v>4323</v>
      </c>
      <c r="S129" t="s">
        <v>4422</v>
      </c>
      <c r="T129" t="s">
        <v>5439</v>
      </c>
      <c r="U129" t="s">
        <v>4324</v>
      </c>
      <c r="V129" t="s">
        <v>5605</v>
      </c>
      <c r="W129" t="s">
        <v>6020</v>
      </c>
      <c r="AA129" t="s">
        <v>6697</v>
      </c>
      <c r="AB129" t="s">
        <v>6697</v>
      </c>
      <c r="AC129" t="s">
        <v>6697</v>
      </c>
      <c r="AD129" t="s">
        <v>6697</v>
      </c>
      <c r="AE129" t="s">
        <v>6697</v>
      </c>
      <c r="AF129" t="s">
        <v>6697</v>
      </c>
      <c r="AG129" t="s">
        <v>6697</v>
      </c>
      <c r="AH129" t="s">
        <v>6697</v>
      </c>
      <c r="AI129" t="s">
        <v>6697</v>
      </c>
      <c r="AJ129" t="s">
        <v>6697</v>
      </c>
      <c r="AK129" t="s">
        <v>6697</v>
      </c>
      <c r="AL129" t="s">
        <v>6697</v>
      </c>
      <c r="AM129" t="s">
        <v>6697</v>
      </c>
      <c r="AN129" t="s">
        <v>6699</v>
      </c>
      <c r="AO129" t="s">
        <v>6697</v>
      </c>
      <c r="AP129" t="s">
        <v>6697</v>
      </c>
      <c r="AQ129" t="s">
        <v>6697</v>
      </c>
      <c r="AR129" t="s">
        <v>6697</v>
      </c>
      <c r="AS129" t="s">
        <v>6697</v>
      </c>
      <c r="AT129">
        <v>0</v>
      </c>
      <c r="AU129" t="s">
        <v>6697</v>
      </c>
      <c r="AV129" t="s">
        <v>6697</v>
      </c>
      <c r="AW129">
        <v>0</v>
      </c>
      <c r="AX129" t="s">
        <v>6697</v>
      </c>
      <c r="AY129" t="s">
        <v>6697</v>
      </c>
      <c r="BA129" t="s">
        <v>6697</v>
      </c>
    </row>
    <row r="130" spans="1:53">
      <c r="A130" t="s">
        <v>169</v>
      </c>
      <c r="B130" t="s">
        <v>880</v>
      </c>
      <c r="C130" t="s">
        <v>1327</v>
      </c>
      <c r="D130" t="s">
        <v>1660</v>
      </c>
      <c r="E130" t="s">
        <v>1974</v>
      </c>
      <c r="F130">
        <v>0</v>
      </c>
      <c r="G130" t="s">
        <v>1977</v>
      </c>
      <c r="H130" t="s">
        <v>1979</v>
      </c>
      <c r="I130" t="s">
        <v>2108</v>
      </c>
      <c r="J130" t="s">
        <v>3542</v>
      </c>
      <c r="K130" t="s">
        <v>3545</v>
      </c>
      <c r="L130" t="s">
        <v>3563</v>
      </c>
      <c r="M130" t="s">
        <v>3615</v>
      </c>
      <c r="N130" t="s">
        <v>174</v>
      </c>
      <c r="O130" t="s">
        <v>4098</v>
      </c>
      <c r="P130" t="s">
        <v>4315</v>
      </c>
      <c r="Q130" t="s">
        <v>4319</v>
      </c>
      <c r="R130" t="s">
        <v>4323</v>
      </c>
      <c r="S130" t="s">
        <v>4423</v>
      </c>
      <c r="T130" t="s">
        <v>5439</v>
      </c>
      <c r="U130" t="s">
        <v>4324</v>
      </c>
      <c r="V130" t="s">
        <v>5570</v>
      </c>
      <c r="W130" t="s">
        <v>6020</v>
      </c>
      <c r="AA130" t="s">
        <v>6697</v>
      </c>
      <c r="AB130" t="s">
        <v>6697</v>
      </c>
      <c r="AC130" t="s">
        <v>6697</v>
      </c>
      <c r="AD130" t="s">
        <v>6697</v>
      </c>
      <c r="AE130" t="s">
        <v>6697</v>
      </c>
      <c r="AF130" t="s">
        <v>6697</v>
      </c>
      <c r="AG130" t="s">
        <v>6697</v>
      </c>
      <c r="AH130" t="s">
        <v>6697</v>
      </c>
      <c r="AI130" t="s">
        <v>6697</v>
      </c>
      <c r="AJ130" t="s">
        <v>6697</v>
      </c>
      <c r="AK130" t="s">
        <v>6697</v>
      </c>
      <c r="AL130" t="s">
        <v>6697</v>
      </c>
      <c r="AM130" t="s">
        <v>6697</v>
      </c>
      <c r="AN130" t="s">
        <v>6699</v>
      </c>
      <c r="AO130" t="s">
        <v>6697</v>
      </c>
      <c r="AP130" t="s">
        <v>6697</v>
      </c>
      <c r="AQ130" t="s">
        <v>6697</v>
      </c>
      <c r="AR130" t="s">
        <v>6697</v>
      </c>
      <c r="AS130" t="s">
        <v>6697</v>
      </c>
      <c r="AT130">
        <v>0</v>
      </c>
      <c r="AU130" t="s">
        <v>6697</v>
      </c>
      <c r="AV130" t="s">
        <v>6697</v>
      </c>
      <c r="AW130">
        <v>1</v>
      </c>
      <c r="AX130" t="s">
        <v>6697</v>
      </c>
      <c r="AY130" t="s">
        <v>6697</v>
      </c>
      <c r="BA130" t="s">
        <v>6697</v>
      </c>
    </row>
    <row r="131" spans="1:53">
      <c r="A131" t="s">
        <v>169</v>
      </c>
      <c r="B131" t="s">
        <v>316</v>
      </c>
      <c r="C131" t="s">
        <v>1327</v>
      </c>
      <c r="D131" t="s">
        <v>1660</v>
      </c>
      <c r="E131" t="s">
        <v>1974</v>
      </c>
      <c r="F131">
        <v>0</v>
      </c>
      <c r="G131" t="s">
        <v>1977</v>
      </c>
      <c r="H131" t="s">
        <v>1979</v>
      </c>
      <c r="I131" t="s">
        <v>2109</v>
      </c>
      <c r="J131" t="s">
        <v>3542</v>
      </c>
      <c r="K131" t="s">
        <v>3545</v>
      </c>
      <c r="L131" t="s">
        <v>3563</v>
      </c>
      <c r="M131" t="s">
        <v>3608</v>
      </c>
      <c r="N131" t="s">
        <v>174</v>
      </c>
      <c r="O131" t="s">
        <v>3775</v>
      </c>
      <c r="P131" t="s">
        <v>4315</v>
      </c>
      <c r="Q131" t="s">
        <v>4319</v>
      </c>
      <c r="R131" t="s">
        <v>4321</v>
      </c>
      <c r="S131" t="s">
        <v>4423</v>
      </c>
      <c r="T131" t="s">
        <v>5440</v>
      </c>
      <c r="U131" t="s">
        <v>5449</v>
      </c>
      <c r="V131" t="s">
        <v>5570</v>
      </c>
      <c r="W131" t="s">
        <v>6020</v>
      </c>
      <c r="AA131" t="s">
        <v>6697</v>
      </c>
      <c r="AB131" t="s">
        <v>6697</v>
      </c>
      <c r="AC131" t="s">
        <v>6697</v>
      </c>
      <c r="AD131" t="s">
        <v>6697</v>
      </c>
      <c r="AE131" t="s">
        <v>6697</v>
      </c>
      <c r="AF131" t="s">
        <v>6697</v>
      </c>
      <c r="AG131" t="s">
        <v>6697</v>
      </c>
      <c r="AH131" t="s">
        <v>6697</v>
      </c>
      <c r="AI131" t="s">
        <v>6697</v>
      </c>
      <c r="AJ131" t="s">
        <v>6697</v>
      </c>
      <c r="AK131" t="s">
        <v>6697</v>
      </c>
      <c r="AL131" t="s">
        <v>6697</v>
      </c>
      <c r="AM131" t="s">
        <v>6697</v>
      </c>
      <c r="AN131" t="s">
        <v>6700</v>
      </c>
      <c r="AO131" t="s">
        <v>6697</v>
      </c>
      <c r="AP131" t="s">
        <v>6697</v>
      </c>
      <c r="AQ131" t="s">
        <v>6697</v>
      </c>
      <c r="AR131" t="s">
        <v>6697</v>
      </c>
      <c r="AS131" t="s">
        <v>6697</v>
      </c>
      <c r="AT131">
        <v>0</v>
      </c>
      <c r="AU131" t="s">
        <v>6697</v>
      </c>
      <c r="AV131" t="s">
        <v>6697</v>
      </c>
      <c r="AW131">
        <v>1</v>
      </c>
      <c r="AX131" t="s">
        <v>6697</v>
      </c>
      <c r="AY131" t="s">
        <v>6697</v>
      </c>
      <c r="BA131" t="s">
        <v>6697</v>
      </c>
    </row>
    <row r="132" spans="1:53">
      <c r="A132" t="s">
        <v>170</v>
      </c>
      <c r="B132" t="s">
        <v>316</v>
      </c>
      <c r="C132" t="s">
        <v>1327</v>
      </c>
      <c r="D132" t="s">
        <v>1660</v>
      </c>
      <c r="E132" t="s">
        <v>1974</v>
      </c>
      <c r="F132">
        <v>0</v>
      </c>
      <c r="G132" t="s">
        <v>1977</v>
      </c>
      <c r="H132" t="s">
        <v>1979</v>
      </c>
      <c r="I132" t="s">
        <v>2110</v>
      </c>
      <c r="J132" t="s">
        <v>3542</v>
      </c>
      <c r="K132" t="s">
        <v>3545</v>
      </c>
      <c r="L132" t="s">
        <v>3563</v>
      </c>
      <c r="M132" t="s">
        <v>3616</v>
      </c>
      <c r="N132" t="s">
        <v>174</v>
      </c>
      <c r="O132" t="s">
        <v>4099</v>
      </c>
      <c r="P132" t="s">
        <v>4315</v>
      </c>
      <c r="Q132" t="s">
        <v>4319</v>
      </c>
      <c r="R132" t="s">
        <v>4321</v>
      </c>
      <c r="S132" t="s">
        <v>4424</v>
      </c>
      <c r="T132" t="s">
        <v>5439</v>
      </c>
      <c r="U132" t="s">
        <v>4324</v>
      </c>
      <c r="V132" t="s">
        <v>5606</v>
      </c>
      <c r="W132" t="s">
        <v>6021</v>
      </c>
      <c r="AA132" t="s">
        <v>6697</v>
      </c>
      <c r="AB132" t="s">
        <v>6697</v>
      </c>
      <c r="AC132" t="s">
        <v>6697</v>
      </c>
      <c r="AD132" t="s">
        <v>6697</v>
      </c>
      <c r="AE132" t="s">
        <v>6697</v>
      </c>
      <c r="AF132" t="s">
        <v>6697</v>
      </c>
      <c r="AG132" t="s">
        <v>6697</v>
      </c>
      <c r="AH132" t="s">
        <v>6697</v>
      </c>
      <c r="AI132" t="s">
        <v>6697</v>
      </c>
      <c r="AJ132" t="s">
        <v>6697</v>
      </c>
      <c r="AK132" t="s">
        <v>6697</v>
      </c>
      <c r="AL132" t="s">
        <v>6697</v>
      </c>
      <c r="AM132" t="s">
        <v>6697</v>
      </c>
      <c r="AN132" t="s">
        <v>6700</v>
      </c>
      <c r="AO132" t="s">
        <v>6697</v>
      </c>
      <c r="AP132" t="s">
        <v>6697</v>
      </c>
      <c r="AQ132" t="s">
        <v>6697</v>
      </c>
      <c r="AR132" t="s">
        <v>6697</v>
      </c>
      <c r="AS132" t="s">
        <v>6697</v>
      </c>
      <c r="AT132">
        <v>0</v>
      </c>
      <c r="AU132" t="s">
        <v>6697</v>
      </c>
      <c r="AV132" t="s">
        <v>6697</v>
      </c>
      <c r="AW132">
        <v>1</v>
      </c>
      <c r="AX132" t="s">
        <v>6697</v>
      </c>
      <c r="AY132" t="s">
        <v>6697</v>
      </c>
      <c r="BA132" t="s">
        <v>6697</v>
      </c>
    </row>
    <row r="133" spans="1:53">
      <c r="A133" t="s">
        <v>171</v>
      </c>
      <c r="B133" t="s">
        <v>169</v>
      </c>
      <c r="C133" t="s">
        <v>1327</v>
      </c>
      <c r="D133" t="s">
        <v>1714</v>
      </c>
      <c r="E133" t="s">
        <v>1974</v>
      </c>
      <c r="F133">
        <v>0</v>
      </c>
      <c r="G133" t="s">
        <v>1977</v>
      </c>
      <c r="H133" t="s">
        <v>1979</v>
      </c>
      <c r="I133" t="s">
        <v>2111</v>
      </c>
      <c r="J133" t="s">
        <v>3542</v>
      </c>
      <c r="K133" t="s">
        <v>3545</v>
      </c>
      <c r="L133" t="s">
        <v>3563</v>
      </c>
      <c r="M133" t="s">
        <v>3617</v>
      </c>
      <c r="N133" t="s">
        <v>174</v>
      </c>
      <c r="O133" t="s">
        <v>3615</v>
      </c>
      <c r="P133" t="s">
        <v>4315</v>
      </c>
      <c r="Q133" t="s">
        <v>4319</v>
      </c>
      <c r="R133" t="s">
        <v>4321</v>
      </c>
      <c r="S133" t="s">
        <v>4425</v>
      </c>
      <c r="T133" t="s">
        <v>5440</v>
      </c>
      <c r="U133" t="s">
        <v>5439</v>
      </c>
      <c r="V133" t="s">
        <v>5570</v>
      </c>
      <c r="W133" t="s">
        <v>6020</v>
      </c>
      <c r="AA133" t="s">
        <v>6697</v>
      </c>
      <c r="AB133" t="s">
        <v>6697</v>
      </c>
      <c r="AC133" t="s">
        <v>6697</v>
      </c>
      <c r="AD133" t="s">
        <v>6697</v>
      </c>
      <c r="AE133" t="s">
        <v>6697</v>
      </c>
      <c r="AF133" t="s">
        <v>6697</v>
      </c>
      <c r="AG133" t="s">
        <v>6697</v>
      </c>
      <c r="AH133" t="s">
        <v>6697</v>
      </c>
      <c r="AI133" t="s">
        <v>6697</v>
      </c>
      <c r="AJ133" t="s">
        <v>6697</v>
      </c>
      <c r="AK133" t="s">
        <v>6697</v>
      </c>
      <c r="AL133" t="s">
        <v>6697</v>
      </c>
      <c r="AM133" t="s">
        <v>6697</v>
      </c>
      <c r="AN133" t="s">
        <v>6700</v>
      </c>
      <c r="AO133" t="s">
        <v>6697</v>
      </c>
      <c r="AP133" t="s">
        <v>6697</v>
      </c>
      <c r="AQ133" t="s">
        <v>6697</v>
      </c>
      <c r="AR133" t="s">
        <v>6697</v>
      </c>
      <c r="AS133" t="s">
        <v>6697</v>
      </c>
      <c r="AT133">
        <v>0</v>
      </c>
      <c r="AU133" t="s">
        <v>6697</v>
      </c>
      <c r="AV133" t="s">
        <v>6697</v>
      </c>
      <c r="AW133">
        <v>1</v>
      </c>
      <c r="AX133" t="s">
        <v>6697</v>
      </c>
      <c r="AY133" t="s">
        <v>6697</v>
      </c>
      <c r="BA133" t="s">
        <v>6697</v>
      </c>
    </row>
    <row r="134" spans="1:53">
      <c r="A134" t="s">
        <v>172</v>
      </c>
      <c r="B134" t="s">
        <v>169</v>
      </c>
      <c r="C134" t="s">
        <v>1327</v>
      </c>
      <c r="D134" t="s">
        <v>1714</v>
      </c>
      <c r="E134" t="s">
        <v>1974</v>
      </c>
      <c r="F134">
        <v>10</v>
      </c>
      <c r="G134" t="s">
        <v>1977</v>
      </c>
      <c r="H134" t="s">
        <v>1979</v>
      </c>
      <c r="I134" t="s">
        <v>2112</v>
      </c>
      <c r="J134" t="s">
        <v>3542</v>
      </c>
      <c r="K134" t="s">
        <v>3545</v>
      </c>
      <c r="L134" t="s">
        <v>3563</v>
      </c>
      <c r="M134" t="s">
        <v>3618</v>
      </c>
      <c r="N134" t="s">
        <v>174</v>
      </c>
      <c r="O134" t="s">
        <v>3820</v>
      </c>
      <c r="P134" t="s">
        <v>4315</v>
      </c>
      <c r="Q134" t="s">
        <v>4319</v>
      </c>
      <c r="R134" t="s">
        <v>4322</v>
      </c>
      <c r="S134" t="s">
        <v>4426</v>
      </c>
      <c r="T134" t="s">
        <v>5440</v>
      </c>
      <c r="U134" t="s">
        <v>5440</v>
      </c>
      <c r="V134" t="s">
        <v>5607</v>
      </c>
      <c r="W134" t="s">
        <v>6020</v>
      </c>
      <c r="AA134" t="s">
        <v>6697</v>
      </c>
      <c r="AB134" t="s">
        <v>6698</v>
      </c>
      <c r="AC134" t="s">
        <v>6697</v>
      </c>
      <c r="AD134" t="s">
        <v>6697</v>
      </c>
      <c r="AE134" t="s">
        <v>6697</v>
      </c>
      <c r="AF134" t="s">
        <v>6697</v>
      </c>
      <c r="AG134" t="s">
        <v>6697</v>
      </c>
      <c r="AH134" t="s">
        <v>6697</v>
      </c>
      <c r="AI134" t="s">
        <v>6697</v>
      </c>
      <c r="AJ134" t="s">
        <v>6697</v>
      </c>
      <c r="AK134" t="s">
        <v>6697</v>
      </c>
      <c r="AL134" t="s">
        <v>6697</v>
      </c>
      <c r="AM134" t="s">
        <v>6697</v>
      </c>
      <c r="AN134" t="s">
        <v>6697</v>
      </c>
      <c r="AO134" t="s">
        <v>6697</v>
      </c>
      <c r="AP134" t="s">
        <v>6697</v>
      </c>
      <c r="AQ134" t="s">
        <v>6697</v>
      </c>
      <c r="AR134" t="s">
        <v>6697</v>
      </c>
      <c r="AS134" t="s">
        <v>6697</v>
      </c>
      <c r="AT134">
        <v>0</v>
      </c>
      <c r="AU134" t="s">
        <v>6697</v>
      </c>
      <c r="AV134" t="s">
        <v>6697</v>
      </c>
      <c r="AW134">
        <v>1</v>
      </c>
      <c r="AX134" t="s">
        <v>6697</v>
      </c>
      <c r="AY134" t="s">
        <v>6697</v>
      </c>
      <c r="BA134" t="s">
        <v>6697</v>
      </c>
    </row>
    <row r="135" spans="1:53">
      <c r="A135" t="s">
        <v>173</v>
      </c>
      <c r="B135" t="s">
        <v>169</v>
      </c>
      <c r="C135" t="s">
        <v>1327</v>
      </c>
      <c r="D135" t="s">
        <v>1714</v>
      </c>
      <c r="E135" t="s">
        <v>1974</v>
      </c>
      <c r="F135">
        <v>0</v>
      </c>
      <c r="G135" t="s">
        <v>1977</v>
      </c>
      <c r="H135" t="s">
        <v>1979</v>
      </c>
      <c r="I135" t="s">
        <v>2113</v>
      </c>
      <c r="J135" t="s">
        <v>3542</v>
      </c>
      <c r="K135" t="s">
        <v>3545</v>
      </c>
      <c r="L135" t="s">
        <v>3563</v>
      </c>
      <c r="M135" t="s">
        <v>3619</v>
      </c>
      <c r="N135" t="s">
        <v>174</v>
      </c>
      <c r="O135" t="s">
        <v>3820</v>
      </c>
      <c r="P135" t="s">
        <v>4315</v>
      </c>
      <c r="Q135" t="s">
        <v>4319</v>
      </c>
      <c r="R135" t="s">
        <v>4323</v>
      </c>
      <c r="S135" t="s">
        <v>4427</v>
      </c>
      <c r="T135" t="s">
        <v>5439</v>
      </c>
      <c r="U135" t="s">
        <v>4324</v>
      </c>
      <c r="V135" t="s">
        <v>5608</v>
      </c>
      <c r="W135" t="s">
        <v>5690</v>
      </c>
      <c r="AA135" t="s">
        <v>6697</v>
      </c>
      <c r="AB135" t="s">
        <v>6697</v>
      </c>
      <c r="AC135" t="s">
        <v>6697</v>
      </c>
      <c r="AD135" t="s">
        <v>6697</v>
      </c>
      <c r="AE135" t="s">
        <v>6697</v>
      </c>
      <c r="AF135" t="s">
        <v>6697</v>
      </c>
      <c r="AG135" t="s">
        <v>6697</v>
      </c>
      <c r="AH135" t="s">
        <v>6697</v>
      </c>
      <c r="AI135" t="s">
        <v>6697</v>
      </c>
      <c r="AJ135" t="s">
        <v>6697</v>
      </c>
      <c r="AK135" t="s">
        <v>6697</v>
      </c>
      <c r="AL135" t="s">
        <v>6697</v>
      </c>
      <c r="AM135" t="s">
        <v>6697</v>
      </c>
      <c r="AN135" t="s">
        <v>6699</v>
      </c>
      <c r="AO135" t="s">
        <v>6697</v>
      </c>
      <c r="AP135" t="s">
        <v>6697</v>
      </c>
      <c r="AQ135" t="s">
        <v>6697</v>
      </c>
      <c r="AR135" t="s">
        <v>6697</v>
      </c>
      <c r="AS135" t="s">
        <v>6697</v>
      </c>
      <c r="AT135">
        <v>0</v>
      </c>
      <c r="AU135" t="s">
        <v>6697</v>
      </c>
      <c r="AV135" t="s">
        <v>6697</v>
      </c>
      <c r="AW135">
        <v>1</v>
      </c>
      <c r="AX135" t="s">
        <v>6697</v>
      </c>
      <c r="AY135" t="s">
        <v>6697</v>
      </c>
      <c r="BA135" t="s">
        <v>6697</v>
      </c>
    </row>
    <row r="136" spans="1:53">
      <c r="A136" t="s">
        <v>174</v>
      </c>
      <c r="B136" t="s">
        <v>169</v>
      </c>
      <c r="C136" t="s">
        <v>1327</v>
      </c>
      <c r="D136" t="s">
        <v>1715</v>
      </c>
      <c r="E136" t="s">
        <v>1974</v>
      </c>
      <c r="F136">
        <v>10</v>
      </c>
      <c r="G136" t="s">
        <v>1977</v>
      </c>
      <c r="H136" t="s">
        <v>1979</v>
      </c>
      <c r="I136" t="s">
        <v>2114</v>
      </c>
      <c r="J136" t="s">
        <v>3542</v>
      </c>
      <c r="K136" t="s">
        <v>3545</v>
      </c>
      <c r="L136" t="s">
        <v>3563</v>
      </c>
      <c r="M136" t="s">
        <v>3620</v>
      </c>
      <c r="N136" t="s">
        <v>174</v>
      </c>
      <c r="O136" t="s">
        <v>3608</v>
      </c>
      <c r="P136" t="s">
        <v>4315</v>
      </c>
      <c r="Q136" t="s">
        <v>4319</v>
      </c>
      <c r="R136" t="s">
        <v>4321</v>
      </c>
      <c r="S136" t="s">
        <v>4428</v>
      </c>
      <c r="T136" t="s">
        <v>5440</v>
      </c>
      <c r="U136" t="s">
        <v>5440</v>
      </c>
      <c r="V136" t="s">
        <v>5609</v>
      </c>
      <c r="W136" t="s">
        <v>6022</v>
      </c>
      <c r="AA136" t="s">
        <v>6698</v>
      </c>
      <c r="AB136" t="s">
        <v>6697</v>
      </c>
      <c r="AC136" t="s">
        <v>6697</v>
      </c>
      <c r="AD136" t="s">
        <v>6697</v>
      </c>
      <c r="AE136" t="s">
        <v>6697</v>
      </c>
      <c r="AF136" t="s">
        <v>6697</v>
      </c>
      <c r="AG136" t="s">
        <v>6697</v>
      </c>
      <c r="AH136" t="s">
        <v>6697</v>
      </c>
      <c r="AI136" t="s">
        <v>6697</v>
      </c>
      <c r="AJ136" t="s">
        <v>6697</v>
      </c>
      <c r="AK136" t="s">
        <v>6697</v>
      </c>
      <c r="AL136" t="s">
        <v>6697</v>
      </c>
      <c r="AM136" t="s">
        <v>6697</v>
      </c>
      <c r="AN136" t="s">
        <v>6700</v>
      </c>
      <c r="AO136" t="s">
        <v>6697</v>
      </c>
      <c r="AP136" t="s">
        <v>6697</v>
      </c>
      <c r="AQ136" t="s">
        <v>6697</v>
      </c>
      <c r="AR136" t="s">
        <v>6697</v>
      </c>
      <c r="AS136" t="s">
        <v>6697</v>
      </c>
      <c r="AT136">
        <v>0</v>
      </c>
      <c r="AU136" t="s">
        <v>6697</v>
      </c>
      <c r="AV136" t="s">
        <v>6697</v>
      </c>
      <c r="AW136">
        <v>4</v>
      </c>
      <c r="AX136" t="s">
        <v>6697</v>
      </c>
      <c r="AY136" t="s">
        <v>6697</v>
      </c>
      <c r="BA136" t="s">
        <v>6697</v>
      </c>
    </row>
    <row r="137" spans="1:53">
      <c r="A137" t="s">
        <v>175</v>
      </c>
      <c r="B137" t="s">
        <v>169</v>
      </c>
      <c r="C137" t="s">
        <v>1327</v>
      </c>
      <c r="D137" t="s">
        <v>1715</v>
      </c>
      <c r="E137" t="s">
        <v>1974</v>
      </c>
      <c r="F137">
        <v>0</v>
      </c>
      <c r="G137" t="s">
        <v>1977</v>
      </c>
      <c r="H137" t="s">
        <v>1979</v>
      </c>
      <c r="I137" t="s">
        <v>2115</v>
      </c>
      <c r="J137" t="s">
        <v>3542</v>
      </c>
      <c r="K137" t="s">
        <v>3545</v>
      </c>
      <c r="L137" t="s">
        <v>3563</v>
      </c>
      <c r="M137" t="s">
        <v>3621</v>
      </c>
      <c r="N137" t="s">
        <v>174</v>
      </c>
      <c r="O137" t="s">
        <v>3602</v>
      </c>
      <c r="P137" t="s">
        <v>4315</v>
      </c>
      <c r="Q137" t="s">
        <v>4319</v>
      </c>
      <c r="R137" t="s">
        <v>4321</v>
      </c>
      <c r="S137" t="s">
        <v>4429</v>
      </c>
      <c r="T137" t="s">
        <v>5440</v>
      </c>
      <c r="U137" t="s">
        <v>5440</v>
      </c>
      <c r="V137" t="s">
        <v>5610</v>
      </c>
      <c r="W137" t="s">
        <v>6023</v>
      </c>
      <c r="AA137" t="s">
        <v>6697</v>
      </c>
      <c r="AB137" t="s">
        <v>6697</v>
      </c>
      <c r="AC137" t="s">
        <v>6697</v>
      </c>
      <c r="AD137" t="s">
        <v>6697</v>
      </c>
      <c r="AE137" t="s">
        <v>6697</v>
      </c>
      <c r="AF137" t="s">
        <v>6697</v>
      </c>
      <c r="AG137" t="s">
        <v>6697</v>
      </c>
      <c r="AH137" t="s">
        <v>6697</v>
      </c>
      <c r="AI137" t="s">
        <v>6697</v>
      </c>
      <c r="AJ137" t="s">
        <v>6697</v>
      </c>
      <c r="AK137" t="s">
        <v>6697</v>
      </c>
      <c r="AL137" t="s">
        <v>6697</v>
      </c>
      <c r="AM137" t="s">
        <v>6697</v>
      </c>
      <c r="AN137" t="s">
        <v>6700</v>
      </c>
      <c r="AO137" t="s">
        <v>6697</v>
      </c>
      <c r="AP137" t="s">
        <v>6697</v>
      </c>
      <c r="AQ137" t="s">
        <v>6697</v>
      </c>
      <c r="AR137" t="s">
        <v>6697</v>
      </c>
      <c r="AS137" t="s">
        <v>6697</v>
      </c>
      <c r="AT137">
        <v>0</v>
      </c>
      <c r="AU137" t="s">
        <v>6697</v>
      </c>
      <c r="AV137" t="s">
        <v>6697</v>
      </c>
      <c r="AW137">
        <v>4</v>
      </c>
      <c r="AX137" t="s">
        <v>6697</v>
      </c>
      <c r="AY137" t="s">
        <v>6697</v>
      </c>
      <c r="BA137" t="s">
        <v>6697</v>
      </c>
    </row>
    <row r="138" spans="1:53">
      <c r="A138" t="s">
        <v>176</v>
      </c>
      <c r="B138" t="s">
        <v>169</v>
      </c>
      <c r="C138" t="s">
        <v>1327</v>
      </c>
      <c r="D138" t="s">
        <v>1716</v>
      </c>
      <c r="E138" t="s">
        <v>1974</v>
      </c>
      <c r="F138">
        <v>0</v>
      </c>
      <c r="G138" t="s">
        <v>1977</v>
      </c>
      <c r="H138" t="s">
        <v>1979</v>
      </c>
      <c r="I138" t="s">
        <v>2116</v>
      </c>
      <c r="J138" t="s">
        <v>3542</v>
      </c>
      <c r="K138" t="s">
        <v>3545</v>
      </c>
      <c r="L138" t="s">
        <v>3563</v>
      </c>
      <c r="M138" t="s">
        <v>3619</v>
      </c>
      <c r="N138" t="s">
        <v>174</v>
      </c>
      <c r="O138" t="s">
        <v>3602</v>
      </c>
      <c r="P138" t="s">
        <v>4315</v>
      </c>
      <c r="Q138" t="s">
        <v>4319</v>
      </c>
      <c r="R138" t="s">
        <v>4323</v>
      </c>
      <c r="S138" t="s">
        <v>4430</v>
      </c>
      <c r="T138" t="s">
        <v>5439</v>
      </c>
      <c r="U138" t="s">
        <v>4324</v>
      </c>
      <c r="V138" t="s">
        <v>5570</v>
      </c>
      <c r="W138" t="s">
        <v>6024</v>
      </c>
      <c r="AA138" t="s">
        <v>6697</v>
      </c>
      <c r="AB138" t="s">
        <v>6697</v>
      </c>
      <c r="AC138" t="s">
        <v>6697</v>
      </c>
      <c r="AD138" t="s">
        <v>6697</v>
      </c>
      <c r="AE138" t="s">
        <v>6697</v>
      </c>
      <c r="AF138" t="s">
        <v>6697</v>
      </c>
      <c r="AG138" t="s">
        <v>6697</v>
      </c>
      <c r="AH138" t="s">
        <v>6697</v>
      </c>
      <c r="AI138" t="s">
        <v>6697</v>
      </c>
      <c r="AJ138" t="s">
        <v>6697</v>
      </c>
      <c r="AK138" t="s">
        <v>6697</v>
      </c>
      <c r="AL138" t="s">
        <v>6697</v>
      </c>
      <c r="AM138" t="s">
        <v>6697</v>
      </c>
      <c r="AN138" t="s">
        <v>6699</v>
      </c>
      <c r="AO138" t="s">
        <v>6697</v>
      </c>
      <c r="AP138" t="s">
        <v>6697</v>
      </c>
      <c r="AQ138" t="s">
        <v>6697</v>
      </c>
      <c r="AR138" t="s">
        <v>6697</v>
      </c>
      <c r="AS138" t="s">
        <v>6697</v>
      </c>
      <c r="AT138">
        <v>0</v>
      </c>
      <c r="AU138" t="s">
        <v>6697</v>
      </c>
      <c r="AV138" t="s">
        <v>6697</v>
      </c>
      <c r="AW138">
        <v>5</v>
      </c>
      <c r="AX138" t="s">
        <v>6697</v>
      </c>
      <c r="AY138" t="s">
        <v>6697</v>
      </c>
      <c r="BA138" t="s">
        <v>6697</v>
      </c>
    </row>
    <row r="139" spans="1:53">
      <c r="A139" t="s">
        <v>169</v>
      </c>
      <c r="B139" t="s">
        <v>169</v>
      </c>
      <c r="C139" t="s">
        <v>1359</v>
      </c>
      <c r="D139" t="s">
        <v>1667</v>
      </c>
      <c r="E139" t="s">
        <v>1974</v>
      </c>
      <c r="F139">
        <v>0</v>
      </c>
      <c r="G139" t="s">
        <v>1977</v>
      </c>
      <c r="H139" t="s">
        <v>1979</v>
      </c>
      <c r="I139" t="s">
        <v>2117</v>
      </c>
      <c r="J139" t="s">
        <v>3542</v>
      </c>
      <c r="K139" t="s">
        <v>3545</v>
      </c>
      <c r="L139" t="s">
        <v>3563</v>
      </c>
      <c r="M139" t="s">
        <v>3608</v>
      </c>
      <c r="N139" t="s">
        <v>174</v>
      </c>
      <c r="O139" t="s">
        <v>3608</v>
      </c>
      <c r="P139" t="s">
        <v>4315</v>
      </c>
      <c r="Q139" t="s">
        <v>4319</v>
      </c>
      <c r="R139" t="s">
        <v>4322</v>
      </c>
      <c r="S139" t="s">
        <v>4431</v>
      </c>
      <c r="T139" t="s">
        <v>5439</v>
      </c>
      <c r="U139" t="s">
        <v>4324</v>
      </c>
      <c r="V139" t="s">
        <v>5570</v>
      </c>
      <c r="W139" t="s">
        <v>6025</v>
      </c>
      <c r="AA139" t="s">
        <v>6697</v>
      </c>
      <c r="AB139" t="s">
        <v>6697</v>
      </c>
      <c r="AC139" t="s">
        <v>6697</v>
      </c>
      <c r="AD139" t="s">
        <v>6697</v>
      </c>
      <c r="AE139" t="s">
        <v>6697</v>
      </c>
      <c r="AF139" t="s">
        <v>6697</v>
      </c>
      <c r="AG139" t="s">
        <v>6697</v>
      </c>
      <c r="AH139" t="s">
        <v>6697</v>
      </c>
      <c r="AI139" t="s">
        <v>6697</v>
      </c>
      <c r="AJ139" t="s">
        <v>6697</v>
      </c>
      <c r="AK139" t="s">
        <v>6697</v>
      </c>
      <c r="AL139" t="s">
        <v>6697</v>
      </c>
      <c r="AM139" t="s">
        <v>6697</v>
      </c>
      <c r="AN139" t="s">
        <v>6697</v>
      </c>
      <c r="AO139" t="s">
        <v>6697</v>
      </c>
      <c r="AP139" t="s">
        <v>6697</v>
      </c>
      <c r="AQ139" t="s">
        <v>6697</v>
      </c>
      <c r="AR139" t="s">
        <v>6697</v>
      </c>
      <c r="AS139" t="s">
        <v>6697</v>
      </c>
      <c r="AT139">
        <v>1</v>
      </c>
      <c r="AU139" t="s">
        <v>6697</v>
      </c>
      <c r="AV139" t="s">
        <v>6697</v>
      </c>
      <c r="AW139">
        <v>1</v>
      </c>
      <c r="AX139" t="s">
        <v>6697</v>
      </c>
      <c r="AY139" t="s">
        <v>6697</v>
      </c>
      <c r="BA139" t="s">
        <v>6697</v>
      </c>
    </row>
    <row r="140" spans="1:53">
      <c r="A140" t="s">
        <v>169</v>
      </c>
      <c r="B140" t="s">
        <v>169</v>
      </c>
      <c r="C140" t="s">
        <v>1360</v>
      </c>
      <c r="D140" t="s">
        <v>1717</v>
      </c>
      <c r="E140" t="s">
        <v>1974</v>
      </c>
      <c r="F140">
        <v>0</v>
      </c>
      <c r="G140" t="s">
        <v>1977</v>
      </c>
      <c r="H140" t="s">
        <v>1979</v>
      </c>
      <c r="I140" t="s">
        <v>2118</v>
      </c>
      <c r="J140" t="s">
        <v>3542</v>
      </c>
      <c r="K140" t="s">
        <v>3545</v>
      </c>
      <c r="L140" t="s">
        <v>3563</v>
      </c>
      <c r="M140" t="s">
        <v>3608</v>
      </c>
      <c r="N140" t="s">
        <v>174</v>
      </c>
      <c r="O140" t="s">
        <v>3608</v>
      </c>
      <c r="P140" t="s">
        <v>4315</v>
      </c>
      <c r="Q140" t="s">
        <v>4319</v>
      </c>
      <c r="R140" t="s">
        <v>4322</v>
      </c>
      <c r="S140" t="s">
        <v>4432</v>
      </c>
      <c r="T140" t="s">
        <v>5440</v>
      </c>
      <c r="U140" t="s">
        <v>5440</v>
      </c>
      <c r="V140" t="s">
        <v>5570</v>
      </c>
      <c r="W140" t="s">
        <v>5955</v>
      </c>
      <c r="AA140" t="s">
        <v>6697</v>
      </c>
      <c r="AB140" t="s">
        <v>6697</v>
      </c>
      <c r="AC140" t="s">
        <v>6697</v>
      </c>
      <c r="AD140" t="s">
        <v>6697</v>
      </c>
      <c r="AE140" t="s">
        <v>6697</v>
      </c>
      <c r="AF140" t="s">
        <v>6697</v>
      </c>
      <c r="AG140" t="s">
        <v>6697</v>
      </c>
      <c r="AH140" t="s">
        <v>6697</v>
      </c>
      <c r="AI140" t="s">
        <v>6697</v>
      </c>
      <c r="AJ140" t="s">
        <v>6697</v>
      </c>
      <c r="AK140" t="s">
        <v>6697</v>
      </c>
      <c r="AL140" t="s">
        <v>6697</v>
      </c>
      <c r="AM140" t="s">
        <v>6697</v>
      </c>
      <c r="AN140" t="s">
        <v>6697</v>
      </c>
      <c r="AO140" t="s">
        <v>6697</v>
      </c>
      <c r="AP140" t="s">
        <v>6697</v>
      </c>
      <c r="AQ140" t="s">
        <v>6697</v>
      </c>
      <c r="AR140" t="s">
        <v>6697</v>
      </c>
      <c r="AS140" t="s">
        <v>6697</v>
      </c>
      <c r="AT140">
        <v>8</v>
      </c>
      <c r="AU140" t="s">
        <v>6697</v>
      </c>
      <c r="AV140" t="s">
        <v>6697</v>
      </c>
      <c r="AW140">
        <v>102</v>
      </c>
      <c r="AX140" t="s">
        <v>6697</v>
      </c>
      <c r="AY140" t="s">
        <v>6697</v>
      </c>
      <c r="BA140" t="s">
        <v>6697</v>
      </c>
    </row>
    <row r="141" spans="1:53">
      <c r="A141" t="s">
        <v>169</v>
      </c>
      <c r="B141" t="s">
        <v>169</v>
      </c>
      <c r="C141" t="s">
        <v>1361</v>
      </c>
      <c r="D141" t="s">
        <v>174</v>
      </c>
      <c r="E141" t="s">
        <v>1974</v>
      </c>
      <c r="F141">
        <v>10</v>
      </c>
      <c r="G141" t="s">
        <v>1977</v>
      </c>
      <c r="H141" t="s">
        <v>1979</v>
      </c>
      <c r="I141" t="s">
        <v>2119</v>
      </c>
      <c r="J141" t="s">
        <v>3542</v>
      </c>
      <c r="K141" t="s">
        <v>3547</v>
      </c>
      <c r="L141" t="s">
        <v>3563</v>
      </c>
      <c r="M141" t="s">
        <v>3608</v>
      </c>
      <c r="N141" t="s">
        <v>174</v>
      </c>
      <c r="O141" t="s">
        <v>3608</v>
      </c>
      <c r="P141" t="s">
        <v>4315</v>
      </c>
      <c r="Q141" t="s">
        <v>4319</v>
      </c>
      <c r="R141" t="s">
        <v>4322</v>
      </c>
      <c r="S141" t="s">
        <v>4432</v>
      </c>
      <c r="T141" t="s">
        <v>5445</v>
      </c>
      <c r="U141" t="s">
        <v>5485</v>
      </c>
      <c r="V141" t="s">
        <v>5603</v>
      </c>
      <c r="W141" t="s">
        <v>6026</v>
      </c>
      <c r="AA141" t="s">
        <v>6697</v>
      </c>
      <c r="AB141" t="s">
        <v>6697</v>
      </c>
      <c r="AC141" t="s">
        <v>6697</v>
      </c>
      <c r="AD141" t="s">
        <v>6697</v>
      </c>
      <c r="AE141" t="s">
        <v>6697</v>
      </c>
      <c r="AF141" t="s">
        <v>6697</v>
      </c>
      <c r="AG141" t="s">
        <v>6697</v>
      </c>
      <c r="AH141" t="s">
        <v>6697</v>
      </c>
      <c r="AI141" t="s">
        <v>6697</v>
      </c>
      <c r="AJ141" t="s">
        <v>6698</v>
      </c>
      <c r="AK141" t="s">
        <v>6697</v>
      </c>
      <c r="AL141" t="s">
        <v>6697</v>
      </c>
      <c r="AM141" t="s">
        <v>6697</v>
      </c>
      <c r="AN141" t="s">
        <v>6697</v>
      </c>
      <c r="AO141" t="s">
        <v>6697</v>
      </c>
      <c r="AP141" t="s">
        <v>6697</v>
      </c>
      <c r="AQ141" t="s">
        <v>6697</v>
      </c>
      <c r="AR141" t="s">
        <v>6697</v>
      </c>
      <c r="AS141" t="s">
        <v>6697</v>
      </c>
      <c r="AT141">
        <v>9</v>
      </c>
      <c r="AU141" t="s">
        <v>6697</v>
      </c>
      <c r="AV141" t="s">
        <v>6703</v>
      </c>
      <c r="AW141">
        <v>65535</v>
      </c>
      <c r="AX141" t="s">
        <v>6703</v>
      </c>
      <c r="AY141" t="s">
        <v>6697</v>
      </c>
      <c r="BA141" t="s">
        <v>6697</v>
      </c>
    </row>
    <row r="142" spans="1:53">
      <c r="A142" t="s">
        <v>170</v>
      </c>
      <c r="B142" t="s">
        <v>170</v>
      </c>
      <c r="C142" t="s">
        <v>1362</v>
      </c>
      <c r="D142" t="s">
        <v>1666</v>
      </c>
      <c r="E142" t="s">
        <v>1974</v>
      </c>
      <c r="F142">
        <v>0</v>
      </c>
      <c r="G142" t="s">
        <v>1977</v>
      </c>
      <c r="H142" t="s">
        <v>1979</v>
      </c>
      <c r="I142" t="s">
        <v>2120</v>
      </c>
      <c r="J142" t="s">
        <v>3542</v>
      </c>
      <c r="K142" t="s">
        <v>3545</v>
      </c>
      <c r="L142" t="s">
        <v>3563</v>
      </c>
      <c r="M142" t="s">
        <v>3622</v>
      </c>
      <c r="N142" t="s">
        <v>174</v>
      </c>
      <c r="O142" t="s">
        <v>3622</v>
      </c>
      <c r="P142" t="s">
        <v>4315</v>
      </c>
      <c r="Q142" t="s">
        <v>4319</v>
      </c>
      <c r="R142" t="s">
        <v>4322</v>
      </c>
      <c r="S142" t="s">
        <v>4424</v>
      </c>
      <c r="T142" t="s">
        <v>5437</v>
      </c>
      <c r="U142" t="s">
        <v>5440</v>
      </c>
      <c r="V142" t="s">
        <v>5603</v>
      </c>
      <c r="W142" t="s">
        <v>6027</v>
      </c>
      <c r="AA142" t="s">
        <v>6697</v>
      </c>
      <c r="AB142" t="s">
        <v>6697</v>
      </c>
      <c r="AC142" t="s">
        <v>6697</v>
      </c>
      <c r="AD142" t="s">
        <v>6697</v>
      </c>
      <c r="AE142" t="s">
        <v>6697</v>
      </c>
      <c r="AF142" t="s">
        <v>6697</v>
      </c>
      <c r="AG142" t="s">
        <v>6697</v>
      </c>
      <c r="AH142" t="s">
        <v>6697</v>
      </c>
      <c r="AI142" t="s">
        <v>6697</v>
      </c>
      <c r="AJ142" t="s">
        <v>6697</v>
      </c>
      <c r="AK142" t="s">
        <v>6697</v>
      </c>
      <c r="AL142" t="s">
        <v>6697</v>
      </c>
      <c r="AM142" t="s">
        <v>6697</v>
      </c>
      <c r="AN142" t="s">
        <v>6697</v>
      </c>
      <c r="AO142" t="s">
        <v>6697</v>
      </c>
      <c r="AP142" t="s">
        <v>6697</v>
      </c>
      <c r="AQ142" t="s">
        <v>6697</v>
      </c>
      <c r="AR142" t="s">
        <v>6697</v>
      </c>
      <c r="AS142" t="s">
        <v>6697</v>
      </c>
      <c r="AT142">
        <v>4</v>
      </c>
      <c r="AU142" t="s">
        <v>6697</v>
      </c>
      <c r="AV142" t="s">
        <v>6697</v>
      </c>
      <c r="AW142">
        <v>2</v>
      </c>
      <c r="AX142" t="s">
        <v>6697</v>
      </c>
      <c r="AY142" t="s">
        <v>6697</v>
      </c>
      <c r="BA142" t="s">
        <v>6697</v>
      </c>
    </row>
    <row r="143" spans="1:53">
      <c r="A143" t="s">
        <v>170</v>
      </c>
      <c r="B143" t="s">
        <v>170</v>
      </c>
      <c r="C143" t="s">
        <v>1327</v>
      </c>
      <c r="D143" t="s">
        <v>1718</v>
      </c>
      <c r="E143" t="s">
        <v>1974</v>
      </c>
      <c r="F143">
        <v>0</v>
      </c>
      <c r="G143" t="s">
        <v>1977</v>
      </c>
      <c r="H143" t="s">
        <v>1979</v>
      </c>
      <c r="I143" t="s">
        <v>2121</v>
      </c>
      <c r="J143" t="s">
        <v>3542</v>
      </c>
      <c r="K143" t="s">
        <v>3545</v>
      </c>
      <c r="L143" t="s">
        <v>3563</v>
      </c>
      <c r="M143" t="s">
        <v>3622</v>
      </c>
      <c r="N143" t="s">
        <v>174</v>
      </c>
      <c r="O143" t="s">
        <v>3622</v>
      </c>
      <c r="P143" t="s">
        <v>4315</v>
      </c>
      <c r="Q143" t="s">
        <v>4319</v>
      </c>
      <c r="R143" t="s">
        <v>4322</v>
      </c>
      <c r="S143" t="s">
        <v>4424</v>
      </c>
      <c r="T143" t="s">
        <v>5437</v>
      </c>
      <c r="U143" t="s">
        <v>5440</v>
      </c>
      <c r="V143" t="s">
        <v>5603</v>
      </c>
      <c r="W143" t="s">
        <v>6027</v>
      </c>
      <c r="AA143" t="s">
        <v>6697</v>
      </c>
      <c r="AB143" t="s">
        <v>6697</v>
      </c>
      <c r="AC143" t="s">
        <v>6697</v>
      </c>
      <c r="AD143" t="s">
        <v>6697</v>
      </c>
      <c r="AE143" t="s">
        <v>6697</v>
      </c>
      <c r="AF143" t="s">
        <v>6697</v>
      </c>
      <c r="AG143" t="s">
        <v>6697</v>
      </c>
      <c r="AH143" t="s">
        <v>6697</v>
      </c>
      <c r="AI143" t="s">
        <v>6697</v>
      </c>
      <c r="AJ143" t="s">
        <v>6697</v>
      </c>
      <c r="AK143" t="s">
        <v>6697</v>
      </c>
      <c r="AL143" t="s">
        <v>6697</v>
      </c>
      <c r="AM143" t="s">
        <v>6697</v>
      </c>
      <c r="AN143" t="s">
        <v>6697</v>
      </c>
      <c r="AO143" t="s">
        <v>6697</v>
      </c>
      <c r="AP143" t="s">
        <v>6697</v>
      </c>
      <c r="AQ143" t="s">
        <v>6697</v>
      </c>
      <c r="AR143" t="s">
        <v>6697</v>
      </c>
      <c r="AS143" t="s">
        <v>6697</v>
      </c>
      <c r="AT143">
        <v>0</v>
      </c>
      <c r="AU143" t="s">
        <v>6697</v>
      </c>
      <c r="AV143" t="s">
        <v>6697</v>
      </c>
      <c r="AW143">
        <v>103</v>
      </c>
      <c r="AX143" t="s">
        <v>6697</v>
      </c>
      <c r="AY143" t="s">
        <v>6697</v>
      </c>
      <c r="BA143" t="s">
        <v>6697</v>
      </c>
    </row>
    <row r="144" spans="1:53">
      <c r="A144" t="s">
        <v>170</v>
      </c>
      <c r="B144" t="s">
        <v>170</v>
      </c>
      <c r="C144" t="s">
        <v>1363</v>
      </c>
      <c r="D144" t="s">
        <v>174</v>
      </c>
      <c r="E144" t="s">
        <v>1974</v>
      </c>
      <c r="F144">
        <v>10</v>
      </c>
      <c r="G144" t="s">
        <v>1977</v>
      </c>
      <c r="H144" t="s">
        <v>1979</v>
      </c>
      <c r="I144" t="s">
        <v>2122</v>
      </c>
      <c r="J144" t="s">
        <v>3542</v>
      </c>
      <c r="K144" t="s">
        <v>3547</v>
      </c>
      <c r="L144" t="s">
        <v>3563</v>
      </c>
      <c r="M144" t="s">
        <v>3622</v>
      </c>
      <c r="N144" t="s">
        <v>174</v>
      </c>
      <c r="O144" t="s">
        <v>3622</v>
      </c>
      <c r="P144" t="s">
        <v>4315</v>
      </c>
      <c r="Q144" t="s">
        <v>4319</v>
      </c>
      <c r="R144" t="s">
        <v>4322</v>
      </c>
      <c r="S144" t="s">
        <v>4424</v>
      </c>
      <c r="T144" t="s">
        <v>5446</v>
      </c>
      <c r="U144" t="s">
        <v>5486</v>
      </c>
      <c r="V144" t="s">
        <v>5611</v>
      </c>
      <c r="W144" t="s">
        <v>6027</v>
      </c>
      <c r="AA144" t="s">
        <v>6697</v>
      </c>
      <c r="AB144" t="s">
        <v>6697</v>
      </c>
      <c r="AC144" t="s">
        <v>6697</v>
      </c>
      <c r="AD144" t="s">
        <v>6697</v>
      </c>
      <c r="AE144" t="s">
        <v>6697</v>
      </c>
      <c r="AF144" t="s">
        <v>6697</v>
      </c>
      <c r="AG144" t="s">
        <v>6697</v>
      </c>
      <c r="AH144" t="s">
        <v>6697</v>
      </c>
      <c r="AI144" t="s">
        <v>6697</v>
      </c>
      <c r="AJ144" t="s">
        <v>6698</v>
      </c>
      <c r="AK144" t="s">
        <v>6697</v>
      </c>
      <c r="AL144" t="s">
        <v>6697</v>
      </c>
      <c r="AM144" t="s">
        <v>6697</v>
      </c>
      <c r="AN144" t="s">
        <v>6697</v>
      </c>
      <c r="AO144" t="s">
        <v>6697</v>
      </c>
      <c r="AP144" t="s">
        <v>6697</v>
      </c>
      <c r="AQ144" t="s">
        <v>6697</v>
      </c>
      <c r="AR144" t="s">
        <v>6697</v>
      </c>
      <c r="AS144" t="s">
        <v>6697</v>
      </c>
      <c r="AT144">
        <v>1</v>
      </c>
      <c r="AU144" t="s">
        <v>6697</v>
      </c>
      <c r="AV144" t="s">
        <v>6703</v>
      </c>
      <c r="AW144">
        <v>65535</v>
      </c>
      <c r="AX144" t="s">
        <v>6703</v>
      </c>
      <c r="AY144" t="s">
        <v>6697</v>
      </c>
      <c r="BA144" t="s">
        <v>6697</v>
      </c>
    </row>
    <row r="145" spans="1:53">
      <c r="A145" t="s">
        <v>169</v>
      </c>
      <c r="B145" t="s">
        <v>169</v>
      </c>
      <c r="C145" t="s">
        <v>1327</v>
      </c>
      <c r="D145" t="s">
        <v>1719</v>
      </c>
      <c r="E145" t="s">
        <v>1974</v>
      </c>
      <c r="F145">
        <v>0</v>
      </c>
      <c r="G145" t="s">
        <v>1977</v>
      </c>
      <c r="H145" t="s">
        <v>1979</v>
      </c>
      <c r="I145" t="s">
        <v>2123</v>
      </c>
      <c r="J145" t="s">
        <v>3542</v>
      </c>
      <c r="K145" t="s">
        <v>3545</v>
      </c>
      <c r="L145" t="s">
        <v>3563</v>
      </c>
      <c r="M145" t="s">
        <v>3608</v>
      </c>
      <c r="N145" t="s">
        <v>174</v>
      </c>
      <c r="O145" t="s">
        <v>3608</v>
      </c>
      <c r="P145" t="s">
        <v>4315</v>
      </c>
      <c r="Q145" t="s">
        <v>4319</v>
      </c>
      <c r="R145" t="s">
        <v>4321</v>
      </c>
      <c r="S145" t="s">
        <v>4433</v>
      </c>
      <c r="T145" t="s">
        <v>5439</v>
      </c>
      <c r="U145" t="s">
        <v>4324</v>
      </c>
      <c r="V145" t="s">
        <v>5603</v>
      </c>
      <c r="W145" t="s">
        <v>6028</v>
      </c>
      <c r="AA145" t="s">
        <v>6697</v>
      </c>
      <c r="AB145" t="s">
        <v>6697</v>
      </c>
      <c r="AC145" t="s">
        <v>6697</v>
      </c>
      <c r="AD145" t="s">
        <v>6697</v>
      </c>
      <c r="AE145" t="s">
        <v>6697</v>
      </c>
      <c r="AF145" t="s">
        <v>6697</v>
      </c>
      <c r="AG145" t="s">
        <v>6697</v>
      </c>
      <c r="AH145" t="s">
        <v>6697</v>
      </c>
      <c r="AI145" t="s">
        <v>6697</v>
      </c>
      <c r="AJ145" t="s">
        <v>6697</v>
      </c>
      <c r="AK145" t="s">
        <v>6697</v>
      </c>
      <c r="AL145" t="s">
        <v>6697</v>
      </c>
      <c r="AM145" t="s">
        <v>6697</v>
      </c>
      <c r="AN145" t="s">
        <v>6700</v>
      </c>
      <c r="AO145" t="s">
        <v>6697</v>
      </c>
      <c r="AP145" t="s">
        <v>6697</v>
      </c>
      <c r="AQ145" t="s">
        <v>6697</v>
      </c>
      <c r="AR145" t="s">
        <v>6697</v>
      </c>
      <c r="AS145" t="s">
        <v>6697</v>
      </c>
      <c r="AT145">
        <v>0</v>
      </c>
      <c r="AU145" t="s">
        <v>6697</v>
      </c>
      <c r="AV145" t="s">
        <v>6697</v>
      </c>
      <c r="AW145">
        <v>1</v>
      </c>
      <c r="AX145" t="s">
        <v>6697</v>
      </c>
      <c r="AY145" t="s">
        <v>6697</v>
      </c>
      <c r="BA145" t="s">
        <v>6697</v>
      </c>
    </row>
    <row r="146" spans="1:53">
      <c r="A146" t="s">
        <v>156</v>
      </c>
      <c r="B146" t="s">
        <v>169</v>
      </c>
      <c r="C146" t="s">
        <v>1327</v>
      </c>
      <c r="D146" t="s">
        <v>1714</v>
      </c>
      <c r="E146" t="s">
        <v>1974</v>
      </c>
      <c r="F146">
        <v>0</v>
      </c>
      <c r="G146" t="s">
        <v>1977</v>
      </c>
      <c r="H146" t="s">
        <v>1979</v>
      </c>
      <c r="I146" t="s">
        <v>2124</v>
      </c>
      <c r="J146" t="s">
        <v>3542</v>
      </c>
      <c r="K146" t="s">
        <v>3545</v>
      </c>
      <c r="L146" t="s">
        <v>3563</v>
      </c>
      <c r="M146" t="s">
        <v>3604</v>
      </c>
      <c r="N146" t="s">
        <v>174</v>
      </c>
      <c r="O146" t="s">
        <v>3608</v>
      </c>
      <c r="P146" t="s">
        <v>4315</v>
      </c>
      <c r="Q146" t="s">
        <v>4319</v>
      </c>
      <c r="R146" t="s">
        <v>4323</v>
      </c>
      <c r="S146" t="s">
        <v>4434</v>
      </c>
      <c r="T146" t="s">
        <v>5439</v>
      </c>
      <c r="U146" t="s">
        <v>4324</v>
      </c>
      <c r="V146" t="s">
        <v>5603</v>
      </c>
      <c r="W146" t="s">
        <v>6029</v>
      </c>
      <c r="AA146" t="s">
        <v>6697</v>
      </c>
      <c r="AB146" t="s">
        <v>6697</v>
      </c>
      <c r="AC146" t="s">
        <v>6697</v>
      </c>
      <c r="AD146" t="s">
        <v>6697</v>
      </c>
      <c r="AE146" t="s">
        <v>6697</v>
      </c>
      <c r="AF146" t="s">
        <v>6697</v>
      </c>
      <c r="AG146" t="s">
        <v>6697</v>
      </c>
      <c r="AH146" t="s">
        <v>6697</v>
      </c>
      <c r="AI146" t="s">
        <v>6697</v>
      </c>
      <c r="AJ146" t="s">
        <v>6697</v>
      </c>
      <c r="AK146" t="s">
        <v>6697</v>
      </c>
      <c r="AL146" t="s">
        <v>6697</v>
      </c>
      <c r="AM146" t="s">
        <v>6697</v>
      </c>
      <c r="AN146" t="s">
        <v>6699</v>
      </c>
      <c r="AO146" t="s">
        <v>6697</v>
      </c>
      <c r="AP146" t="s">
        <v>6697</v>
      </c>
      <c r="AQ146" t="s">
        <v>6697</v>
      </c>
      <c r="AR146" t="s">
        <v>6697</v>
      </c>
      <c r="AS146" t="s">
        <v>6697</v>
      </c>
      <c r="AT146">
        <v>0</v>
      </c>
      <c r="AU146" t="s">
        <v>6697</v>
      </c>
      <c r="AV146" t="s">
        <v>6697</v>
      </c>
      <c r="AW146">
        <v>1</v>
      </c>
      <c r="AX146" t="s">
        <v>6697</v>
      </c>
      <c r="AY146" t="s">
        <v>6697</v>
      </c>
      <c r="BA146" t="s">
        <v>6697</v>
      </c>
    </row>
    <row r="147" spans="1:53">
      <c r="A147" t="s">
        <v>177</v>
      </c>
      <c r="B147" t="s">
        <v>177</v>
      </c>
      <c r="C147" t="s">
        <v>1364</v>
      </c>
      <c r="D147" t="s">
        <v>1720</v>
      </c>
      <c r="E147" t="s">
        <v>1974</v>
      </c>
      <c r="F147">
        <v>5</v>
      </c>
      <c r="G147" t="s">
        <v>1977</v>
      </c>
      <c r="H147" t="s">
        <v>1979</v>
      </c>
      <c r="I147" t="s">
        <v>2125</v>
      </c>
      <c r="J147" t="s">
        <v>3542</v>
      </c>
      <c r="K147" t="s">
        <v>3545</v>
      </c>
      <c r="L147" t="s">
        <v>3563</v>
      </c>
      <c r="M147" t="s">
        <v>3623</v>
      </c>
      <c r="N147" t="s">
        <v>174</v>
      </c>
      <c r="O147" t="s">
        <v>3623</v>
      </c>
      <c r="P147" t="s">
        <v>4315</v>
      </c>
      <c r="Q147" t="s">
        <v>4319</v>
      </c>
      <c r="R147" t="s">
        <v>4322</v>
      </c>
      <c r="S147" t="s">
        <v>4434</v>
      </c>
      <c r="T147" t="s">
        <v>5440</v>
      </c>
      <c r="U147" t="s">
        <v>5440</v>
      </c>
      <c r="V147" t="s">
        <v>5603</v>
      </c>
      <c r="W147" t="s">
        <v>6029</v>
      </c>
      <c r="AA147" t="s">
        <v>6697</v>
      </c>
      <c r="AB147" t="s">
        <v>6697</v>
      </c>
      <c r="AC147" t="s">
        <v>6697</v>
      </c>
      <c r="AD147" t="s">
        <v>6697</v>
      </c>
      <c r="AE147" t="s">
        <v>6697</v>
      </c>
      <c r="AF147" t="s">
        <v>6697</v>
      </c>
      <c r="AG147" t="s">
        <v>6697</v>
      </c>
      <c r="AH147" t="s">
        <v>6697</v>
      </c>
      <c r="AI147" t="s">
        <v>6697</v>
      </c>
      <c r="AJ147" t="s">
        <v>6697</v>
      </c>
      <c r="AK147" t="s">
        <v>6699</v>
      </c>
      <c r="AL147" t="s">
        <v>6697</v>
      </c>
      <c r="AM147" t="s">
        <v>6697</v>
      </c>
      <c r="AN147" t="s">
        <v>6697</v>
      </c>
      <c r="AO147" t="s">
        <v>6697</v>
      </c>
      <c r="AP147" t="s">
        <v>6697</v>
      </c>
      <c r="AQ147" t="s">
        <v>6697</v>
      </c>
      <c r="AR147" t="s">
        <v>6697</v>
      </c>
      <c r="AS147" t="s">
        <v>6697</v>
      </c>
      <c r="AT147">
        <v>2</v>
      </c>
      <c r="AU147" t="s">
        <v>6697</v>
      </c>
      <c r="AV147" t="s">
        <v>6697</v>
      </c>
      <c r="AW147">
        <v>2</v>
      </c>
      <c r="AX147" t="s">
        <v>6697</v>
      </c>
      <c r="AY147" t="s">
        <v>6697</v>
      </c>
      <c r="AZ147" t="s">
        <v>6708</v>
      </c>
      <c r="BA147" t="s">
        <v>6698</v>
      </c>
    </row>
    <row r="148" spans="1:53">
      <c r="A148" t="s">
        <v>154</v>
      </c>
      <c r="B148" t="s">
        <v>154</v>
      </c>
      <c r="C148" t="s">
        <v>1327</v>
      </c>
      <c r="D148" t="s">
        <v>1721</v>
      </c>
      <c r="E148" t="s">
        <v>1974</v>
      </c>
      <c r="F148">
        <v>0</v>
      </c>
      <c r="G148" t="s">
        <v>1977</v>
      </c>
      <c r="H148" t="s">
        <v>1979</v>
      </c>
      <c r="I148" t="s">
        <v>2126</v>
      </c>
      <c r="J148" t="s">
        <v>3542</v>
      </c>
      <c r="K148" t="s">
        <v>3545</v>
      </c>
      <c r="L148" t="s">
        <v>3563</v>
      </c>
      <c r="M148" t="s">
        <v>3608</v>
      </c>
      <c r="N148" t="s">
        <v>174</v>
      </c>
      <c r="O148" t="s">
        <v>3608</v>
      </c>
      <c r="P148" t="s">
        <v>4315</v>
      </c>
      <c r="Q148" t="s">
        <v>4319</v>
      </c>
      <c r="R148" t="s">
        <v>4321</v>
      </c>
      <c r="S148" t="s">
        <v>4435</v>
      </c>
      <c r="T148" t="s">
        <v>5440</v>
      </c>
      <c r="U148" t="s">
        <v>5440</v>
      </c>
      <c r="V148" t="s">
        <v>5603</v>
      </c>
      <c r="W148" t="s">
        <v>6030</v>
      </c>
      <c r="AA148" t="s">
        <v>6697</v>
      </c>
      <c r="AB148" t="s">
        <v>6697</v>
      </c>
      <c r="AC148" t="s">
        <v>6697</v>
      </c>
      <c r="AD148" t="s">
        <v>6697</v>
      </c>
      <c r="AE148" t="s">
        <v>6697</v>
      </c>
      <c r="AF148" t="s">
        <v>6697</v>
      </c>
      <c r="AG148" t="s">
        <v>6697</v>
      </c>
      <c r="AH148" t="s">
        <v>6697</v>
      </c>
      <c r="AI148" t="s">
        <v>6697</v>
      </c>
      <c r="AJ148" t="s">
        <v>6697</v>
      </c>
      <c r="AK148" t="s">
        <v>6697</v>
      </c>
      <c r="AL148" t="s">
        <v>6697</v>
      </c>
      <c r="AM148" t="s">
        <v>6697</v>
      </c>
      <c r="AN148" t="s">
        <v>6700</v>
      </c>
      <c r="AO148" t="s">
        <v>6697</v>
      </c>
      <c r="AP148" t="s">
        <v>6697</v>
      </c>
      <c r="AQ148" t="s">
        <v>6697</v>
      </c>
      <c r="AR148" t="s">
        <v>6697</v>
      </c>
      <c r="AS148" t="s">
        <v>6697</v>
      </c>
      <c r="AT148">
        <v>0</v>
      </c>
      <c r="AU148" t="s">
        <v>6697</v>
      </c>
      <c r="AV148" t="s">
        <v>6697</v>
      </c>
      <c r="AW148">
        <v>2</v>
      </c>
      <c r="AX148" t="s">
        <v>6697</v>
      </c>
      <c r="AY148" t="s">
        <v>6697</v>
      </c>
      <c r="BA148" t="s">
        <v>6697</v>
      </c>
    </row>
    <row r="149" spans="1:53">
      <c r="A149" t="s">
        <v>178</v>
      </c>
      <c r="B149" t="s">
        <v>169</v>
      </c>
      <c r="C149" t="s">
        <v>1327</v>
      </c>
      <c r="D149" t="s">
        <v>1715</v>
      </c>
      <c r="E149" t="s">
        <v>1974</v>
      </c>
      <c r="F149">
        <v>0</v>
      </c>
      <c r="G149" t="s">
        <v>1977</v>
      </c>
      <c r="H149" t="s">
        <v>1979</v>
      </c>
      <c r="I149" t="s">
        <v>2127</v>
      </c>
      <c r="J149" t="s">
        <v>3542</v>
      </c>
      <c r="K149" t="s">
        <v>3545</v>
      </c>
      <c r="L149" t="s">
        <v>3563</v>
      </c>
      <c r="M149" t="s">
        <v>3624</v>
      </c>
      <c r="N149" t="s">
        <v>174</v>
      </c>
      <c r="O149" t="s">
        <v>3602</v>
      </c>
      <c r="P149" t="s">
        <v>4315</v>
      </c>
      <c r="Q149" t="s">
        <v>4319</v>
      </c>
      <c r="R149" t="s">
        <v>4321</v>
      </c>
      <c r="S149" t="s">
        <v>4436</v>
      </c>
      <c r="T149" t="s">
        <v>5440</v>
      </c>
      <c r="U149" t="s">
        <v>5448</v>
      </c>
      <c r="V149" t="s">
        <v>5603</v>
      </c>
      <c r="W149" t="s">
        <v>6031</v>
      </c>
      <c r="AA149" t="s">
        <v>6697</v>
      </c>
      <c r="AB149" t="s">
        <v>6697</v>
      </c>
      <c r="AC149" t="s">
        <v>6697</v>
      </c>
      <c r="AD149" t="s">
        <v>6697</v>
      </c>
      <c r="AE149" t="s">
        <v>6697</v>
      </c>
      <c r="AF149" t="s">
        <v>6697</v>
      </c>
      <c r="AG149" t="s">
        <v>6697</v>
      </c>
      <c r="AH149" t="s">
        <v>6697</v>
      </c>
      <c r="AI149" t="s">
        <v>6697</v>
      </c>
      <c r="AJ149" t="s">
        <v>6697</v>
      </c>
      <c r="AK149" t="s">
        <v>6697</v>
      </c>
      <c r="AL149" t="s">
        <v>6697</v>
      </c>
      <c r="AM149" t="s">
        <v>6697</v>
      </c>
      <c r="AN149" t="s">
        <v>6700</v>
      </c>
      <c r="AO149" t="s">
        <v>6697</v>
      </c>
      <c r="AP149" t="s">
        <v>6697</v>
      </c>
      <c r="AQ149" t="s">
        <v>6697</v>
      </c>
      <c r="AR149" t="s">
        <v>6697</v>
      </c>
      <c r="AS149" t="s">
        <v>6697</v>
      </c>
      <c r="AT149">
        <v>0</v>
      </c>
      <c r="AU149" t="s">
        <v>6697</v>
      </c>
      <c r="AV149" t="s">
        <v>6697</v>
      </c>
      <c r="AW149">
        <v>4</v>
      </c>
      <c r="AX149" t="s">
        <v>6697</v>
      </c>
      <c r="AY149" t="s">
        <v>6697</v>
      </c>
      <c r="BA149" t="s">
        <v>6697</v>
      </c>
    </row>
    <row r="150" spans="1:53">
      <c r="A150" t="s">
        <v>179</v>
      </c>
      <c r="B150" t="s">
        <v>169</v>
      </c>
      <c r="C150" t="s">
        <v>1327</v>
      </c>
      <c r="D150" t="s">
        <v>1716</v>
      </c>
      <c r="E150" t="s">
        <v>1974</v>
      </c>
      <c r="F150">
        <v>10</v>
      </c>
      <c r="G150" t="s">
        <v>1977</v>
      </c>
      <c r="H150" t="s">
        <v>1979</v>
      </c>
      <c r="I150" t="s">
        <v>2128</v>
      </c>
      <c r="J150" t="s">
        <v>3542</v>
      </c>
      <c r="K150" t="s">
        <v>3545</v>
      </c>
      <c r="L150" t="s">
        <v>3563</v>
      </c>
      <c r="M150" t="s">
        <v>3621</v>
      </c>
      <c r="N150" t="s">
        <v>174</v>
      </c>
      <c r="O150" t="s">
        <v>3602</v>
      </c>
      <c r="P150" t="s">
        <v>4315</v>
      </c>
      <c r="Q150" t="s">
        <v>4319</v>
      </c>
      <c r="R150" t="s">
        <v>4322</v>
      </c>
      <c r="S150" t="s">
        <v>4437</v>
      </c>
      <c r="T150" t="s">
        <v>5440</v>
      </c>
      <c r="U150" t="s">
        <v>5440</v>
      </c>
      <c r="V150" t="s">
        <v>5612</v>
      </c>
      <c r="W150" t="s">
        <v>6032</v>
      </c>
      <c r="AA150" t="s">
        <v>6697</v>
      </c>
      <c r="AB150" t="s">
        <v>6698</v>
      </c>
      <c r="AC150" t="s">
        <v>6697</v>
      </c>
      <c r="AD150" t="s">
        <v>6697</v>
      </c>
      <c r="AE150" t="s">
        <v>6697</v>
      </c>
      <c r="AF150" t="s">
        <v>6697</v>
      </c>
      <c r="AG150" t="s">
        <v>6697</v>
      </c>
      <c r="AH150" t="s">
        <v>6697</v>
      </c>
      <c r="AI150" t="s">
        <v>6697</v>
      </c>
      <c r="AJ150" t="s">
        <v>6697</v>
      </c>
      <c r="AK150" t="s">
        <v>6697</v>
      </c>
      <c r="AL150" t="s">
        <v>6697</v>
      </c>
      <c r="AM150" t="s">
        <v>6697</v>
      </c>
      <c r="AN150" t="s">
        <v>6697</v>
      </c>
      <c r="AO150" t="s">
        <v>6697</v>
      </c>
      <c r="AP150" t="s">
        <v>6697</v>
      </c>
      <c r="AQ150" t="s">
        <v>6697</v>
      </c>
      <c r="AR150" t="s">
        <v>6697</v>
      </c>
      <c r="AS150" t="s">
        <v>6697</v>
      </c>
      <c r="AT150">
        <v>0</v>
      </c>
      <c r="AU150" t="s">
        <v>6697</v>
      </c>
      <c r="AV150" t="s">
        <v>6697</v>
      </c>
      <c r="AW150">
        <v>5</v>
      </c>
      <c r="AX150" t="s">
        <v>6697</v>
      </c>
      <c r="AY150" t="s">
        <v>6697</v>
      </c>
      <c r="BA150" t="s">
        <v>6697</v>
      </c>
    </row>
    <row r="151" spans="1:53">
      <c r="A151" t="s">
        <v>180</v>
      </c>
      <c r="B151" t="s">
        <v>181</v>
      </c>
      <c r="C151" t="s">
        <v>1327</v>
      </c>
      <c r="D151" t="s">
        <v>1722</v>
      </c>
      <c r="E151" t="s">
        <v>1974</v>
      </c>
      <c r="F151">
        <v>10</v>
      </c>
      <c r="G151" t="s">
        <v>1977</v>
      </c>
      <c r="H151" t="s">
        <v>1979</v>
      </c>
      <c r="I151" t="s">
        <v>2129</v>
      </c>
      <c r="J151" t="s">
        <v>3542</v>
      </c>
      <c r="K151" t="s">
        <v>3545</v>
      </c>
      <c r="L151" t="s">
        <v>3563</v>
      </c>
      <c r="M151" t="s">
        <v>3625</v>
      </c>
      <c r="N151" t="s">
        <v>174</v>
      </c>
      <c r="O151" t="s">
        <v>3624</v>
      </c>
      <c r="P151" t="s">
        <v>4315</v>
      </c>
      <c r="Q151" t="s">
        <v>4319</v>
      </c>
      <c r="R151" t="s">
        <v>4321</v>
      </c>
      <c r="S151" t="s">
        <v>4438</v>
      </c>
      <c r="T151" t="s">
        <v>5437</v>
      </c>
      <c r="U151" t="s">
        <v>5440</v>
      </c>
      <c r="V151" t="s">
        <v>5613</v>
      </c>
      <c r="W151" t="s">
        <v>6033</v>
      </c>
      <c r="AA151" t="s">
        <v>6697</v>
      </c>
      <c r="AB151" t="s">
        <v>6698</v>
      </c>
      <c r="AC151" t="s">
        <v>6697</v>
      </c>
      <c r="AD151" t="s">
        <v>6697</v>
      </c>
      <c r="AE151" t="s">
        <v>6697</v>
      </c>
      <c r="AF151" t="s">
        <v>6697</v>
      </c>
      <c r="AG151" t="s">
        <v>6697</v>
      </c>
      <c r="AH151" t="s">
        <v>6697</v>
      </c>
      <c r="AI151" t="s">
        <v>6697</v>
      </c>
      <c r="AJ151" t="s">
        <v>6697</v>
      </c>
      <c r="AK151" t="s">
        <v>6697</v>
      </c>
      <c r="AL151" t="s">
        <v>6697</v>
      </c>
      <c r="AM151" t="s">
        <v>6697</v>
      </c>
      <c r="AN151" t="s">
        <v>6700</v>
      </c>
      <c r="AO151" t="s">
        <v>6697</v>
      </c>
      <c r="AP151" t="s">
        <v>6697</v>
      </c>
      <c r="AQ151" t="s">
        <v>6697</v>
      </c>
      <c r="AR151" t="s">
        <v>6697</v>
      </c>
      <c r="AS151" t="s">
        <v>6697</v>
      </c>
      <c r="AT151">
        <v>0</v>
      </c>
      <c r="AU151" t="s">
        <v>6697</v>
      </c>
      <c r="AV151" t="s">
        <v>6697</v>
      </c>
      <c r="AW151">
        <v>1</v>
      </c>
      <c r="AX151" t="s">
        <v>6697</v>
      </c>
      <c r="AY151" t="s">
        <v>6697</v>
      </c>
      <c r="BA151" t="s">
        <v>6697</v>
      </c>
    </row>
    <row r="152" spans="1:53">
      <c r="A152" t="s">
        <v>180</v>
      </c>
      <c r="B152" t="s">
        <v>181</v>
      </c>
      <c r="C152" t="s">
        <v>1365</v>
      </c>
      <c r="D152" t="s">
        <v>174</v>
      </c>
      <c r="E152" t="s">
        <v>1974</v>
      </c>
      <c r="F152">
        <v>20</v>
      </c>
      <c r="G152" t="s">
        <v>1977</v>
      </c>
      <c r="H152" t="s">
        <v>1979</v>
      </c>
      <c r="I152" t="s">
        <v>2130</v>
      </c>
      <c r="J152" t="s">
        <v>3542</v>
      </c>
      <c r="K152" t="s">
        <v>3547</v>
      </c>
      <c r="L152" t="s">
        <v>3563</v>
      </c>
      <c r="M152" t="s">
        <v>3625</v>
      </c>
      <c r="N152" t="s">
        <v>174</v>
      </c>
      <c r="O152" t="s">
        <v>3624</v>
      </c>
      <c r="P152" t="s">
        <v>4315</v>
      </c>
      <c r="Q152" t="s">
        <v>4319</v>
      </c>
      <c r="R152" t="s">
        <v>4321</v>
      </c>
      <c r="S152" t="s">
        <v>4438</v>
      </c>
      <c r="T152" t="s">
        <v>5436</v>
      </c>
      <c r="U152" t="s">
        <v>5477</v>
      </c>
      <c r="V152" t="s">
        <v>5613</v>
      </c>
      <c r="W152" t="s">
        <v>6034</v>
      </c>
      <c r="AA152" t="s">
        <v>6697</v>
      </c>
      <c r="AB152" t="s">
        <v>6698</v>
      </c>
      <c r="AC152" t="s">
        <v>6697</v>
      </c>
      <c r="AD152" t="s">
        <v>6697</v>
      </c>
      <c r="AE152" t="s">
        <v>6697</v>
      </c>
      <c r="AF152" t="s">
        <v>6697</v>
      </c>
      <c r="AG152" t="s">
        <v>6697</v>
      </c>
      <c r="AH152" t="s">
        <v>6697</v>
      </c>
      <c r="AI152" t="s">
        <v>6697</v>
      </c>
      <c r="AJ152" t="s">
        <v>6698</v>
      </c>
      <c r="AK152" t="s">
        <v>6697</v>
      </c>
      <c r="AL152" t="s">
        <v>6697</v>
      </c>
      <c r="AM152" t="s">
        <v>6697</v>
      </c>
      <c r="AN152" t="s">
        <v>6700</v>
      </c>
      <c r="AO152" t="s">
        <v>6697</v>
      </c>
      <c r="AP152" t="s">
        <v>6697</v>
      </c>
      <c r="AQ152" t="s">
        <v>6697</v>
      </c>
      <c r="AR152" t="s">
        <v>6697</v>
      </c>
      <c r="AS152" t="s">
        <v>6697</v>
      </c>
      <c r="AT152">
        <v>2</v>
      </c>
      <c r="AU152" t="s">
        <v>6697</v>
      </c>
      <c r="AV152" t="s">
        <v>6703</v>
      </c>
      <c r="AW152">
        <v>65535</v>
      </c>
      <c r="AX152" t="s">
        <v>6703</v>
      </c>
      <c r="AY152" t="s">
        <v>6697</v>
      </c>
      <c r="BA152" t="s">
        <v>6697</v>
      </c>
    </row>
    <row r="153" spans="1:53">
      <c r="A153" t="s">
        <v>181</v>
      </c>
      <c r="B153" t="s">
        <v>180</v>
      </c>
      <c r="C153" t="s">
        <v>1327</v>
      </c>
      <c r="D153" t="s">
        <v>1723</v>
      </c>
      <c r="E153" t="s">
        <v>1974</v>
      </c>
      <c r="F153">
        <v>10</v>
      </c>
      <c r="G153" t="s">
        <v>1977</v>
      </c>
      <c r="H153" t="s">
        <v>1979</v>
      </c>
      <c r="I153" t="s">
        <v>2131</v>
      </c>
      <c r="J153" t="s">
        <v>3542</v>
      </c>
      <c r="K153" t="s">
        <v>3545</v>
      </c>
      <c r="L153" t="s">
        <v>3563</v>
      </c>
      <c r="M153" t="s">
        <v>3624</v>
      </c>
      <c r="N153" t="s">
        <v>174</v>
      </c>
      <c r="O153" t="s">
        <v>3625</v>
      </c>
      <c r="P153" t="s">
        <v>4315</v>
      </c>
      <c r="Q153" t="s">
        <v>4319</v>
      </c>
      <c r="R153" t="s">
        <v>4321</v>
      </c>
      <c r="S153" t="s">
        <v>4438</v>
      </c>
      <c r="T153" t="s">
        <v>5437</v>
      </c>
      <c r="U153" t="s">
        <v>5440</v>
      </c>
      <c r="V153" t="s">
        <v>5613</v>
      </c>
      <c r="W153" t="s">
        <v>6034</v>
      </c>
      <c r="AA153" t="s">
        <v>6697</v>
      </c>
      <c r="AB153" t="s">
        <v>6697</v>
      </c>
      <c r="AC153" t="s">
        <v>6697</v>
      </c>
      <c r="AD153" t="s">
        <v>6697</v>
      </c>
      <c r="AE153" t="s">
        <v>6698</v>
      </c>
      <c r="AF153" t="s">
        <v>6697</v>
      </c>
      <c r="AG153" t="s">
        <v>6697</v>
      </c>
      <c r="AH153" t="s">
        <v>6697</v>
      </c>
      <c r="AI153" t="s">
        <v>6697</v>
      </c>
      <c r="AJ153" t="s">
        <v>6697</v>
      </c>
      <c r="AK153" t="s">
        <v>6697</v>
      </c>
      <c r="AL153" t="s">
        <v>6697</v>
      </c>
      <c r="AM153" t="s">
        <v>6697</v>
      </c>
      <c r="AN153" t="s">
        <v>6700</v>
      </c>
      <c r="AO153" t="s">
        <v>6697</v>
      </c>
      <c r="AP153" t="s">
        <v>6697</v>
      </c>
      <c r="AQ153" t="s">
        <v>6697</v>
      </c>
      <c r="AR153" t="s">
        <v>6697</v>
      </c>
      <c r="AS153" t="s">
        <v>6697</v>
      </c>
      <c r="AT153">
        <v>0</v>
      </c>
      <c r="AU153" t="s">
        <v>6697</v>
      </c>
      <c r="AV153" t="s">
        <v>6697</v>
      </c>
      <c r="AW153">
        <v>2</v>
      </c>
      <c r="AX153" t="s">
        <v>6697</v>
      </c>
      <c r="AY153" t="s">
        <v>6697</v>
      </c>
      <c r="BA153" t="s">
        <v>6697</v>
      </c>
    </row>
    <row r="154" spans="1:53">
      <c r="A154" t="s">
        <v>181</v>
      </c>
      <c r="B154" t="s">
        <v>180</v>
      </c>
      <c r="C154" t="s">
        <v>1366</v>
      </c>
      <c r="D154" t="s">
        <v>174</v>
      </c>
      <c r="E154" t="s">
        <v>1974</v>
      </c>
      <c r="F154">
        <v>20</v>
      </c>
      <c r="G154" t="s">
        <v>1977</v>
      </c>
      <c r="H154" t="s">
        <v>1979</v>
      </c>
      <c r="I154" t="s">
        <v>2132</v>
      </c>
      <c r="J154" t="s">
        <v>3542</v>
      </c>
      <c r="K154" t="s">
        <v>3547</v>
      </c>
      <c r="L154" t="s">
        <v>3563</v>
      </c>
      <c r="M154" t="s">
        <v>3624</v>
      </c>
      <c r="N154" t="s">
        <v>174</v>
      </c>
      <c r="O154" t="s">
        <v>3625</v>
      </c>
      <c r="P154" t="s">
        <v>4315</v>
      </c>
      <c r="Q154" t="s">
        <v>4319</v>
      </c>
      <c r="R154" t="s">
        <v>4321</v>
      </c>
      <c r="S154" t="s">
        <v>4438</v>
      </c>
      <c r="T154" t="s">
        <v>5447</v>
      </c>
      <c r="U154" t="s">
        <v>5487</v>
      </c>
      <c r="V154" t="s">
        <v>5613</v>
      </c>
      <c r="W154" t="s">
        <v>6034</v>
      </c>
      <c r="AA154" t="s">
        <v>6697</v>
      </c>
      <c r="AB154" t="s">
        <v>6697</v>
      </c>
      <c r="AC154" t="s">
        <v>6697</v>
      </c>
      <c r="AD154" t="s">
        <v>6697</v>
      </c>
      <c r="AE154" t="s">
        <v>6698</v>
      </c>
      <c r="AF154" t="s">
        <v>6697</v>
      </c>
      <c r="AG154" t="s">
        <v>6697</v>
      </c>
      <c r="AH154" t="s">
        <v>6697</v>
      </c>
      <c r="AI154" t="s">
        <v>6697</v>
      </c>
      <c r="AJ154" t="s">
        <v>6698</v>
      </c>
      <c r="AK154" t="s">
        <v>6697</v>
      </c>
      <c r="AL154" t="s">
        <v>6697</v>
      </c>
      <c r="AM154" t="s">
        <v>6697</v>
      </c>
      <c r="AN154" t="s">
        <v>6700</v>
      </c>
      <c r="AO154" t="s">
        <v>6697</v>
      </c>
      <c r="AP154" t="s">
        <v>6697</v>
      </c>
      <c r="AQ154" t="s">
        <v>6697</v>
      </c>
      <c r="AR154" t="s">
        <v>6697</v>
      </c>
      <c r="AS154" t="s">
        <v>6697</v>
      </c>
      <c r="AT154">
        <v>4</v>
      </c>
      <c r="AU154" t="s">
        <v>6697</v>
      </c>
      <c r="AV154" t="s">
        <v>6703</v>
      </c>
      <c r="AW154">
        <v>65535</v>
      </c>
      <c r="AX154" t="s">
        <v>6703</v>
      </c>
      <c r="AY154" t="s">
        <v>6697</v>
      </c>
      <c r="BA154" t="s">
        <v>6697</v>
      </c>
    </row>
    <row r="155" spans="1:53">
      <c r="A155" t="s">
        <v>182</v>
      </c>
      <c r="B155" t="s">
        <v>881</v>
      </c>
      <c r="C155" t="s">
        <v>1327</v>
      </c>
      <c r="D155" t="s">
        <v>1724</v>
      </c>
      <c r="E155" t="s">
        <v>1974</v>
      </c>
      <c r="F155">
        <v>10</v>
      </c>
      <c r="G155" t="s">
        <v>1977</v>
      </c>
      <c r="H155" t="s">
        <v>1979</v>
      </c>
      <c r="I155" t="s">
        <v>2133</v>
      </c>
      <c r="J155" t="s">
        <v>3542</v>
      </c>
      <c r="K155" t="s">
        <v>3545</v>
      </c>
      <c r="L155" t="s">
        <v>3563</v>
      </c>
      <c r="M155" t="s">
        <v>3626</v>
      </c>
      <c r="N155" t="s">
        <v>174</v>
      </c>
      <c r="O155" t="s">
        <v>3624</v>
      </c>
      <c r="P155" t="s">
        <v>4315</v>
      </c>
      <c r="Q155" t="s">
        <v>4319</v>
      </c>
      <c r="R155" t="s">
        <v>4321</v>
      </c>
      <c r="S155" t="s">
        <v>4439</v>
      </c>
      <c r="T155" t="s">
        <v>5437</v>
      </c>
      <c r="U155" t="s">
        <v>5440</v>
      </c>
      <c r="V155" t="s">
        <v>5614</v>
      </c>
      <c r="W155" t="s">
        <v>6034</v>
      </c>
      <c r="AA155" t="s">
        <v>6697</v>
      </c>
      <c r="AB155" t="s">
        <v>6698</v>
      </c>
      <c r="AC155" t="s">
        <v>6697</v>
      </c>
      <c r="AD155" t="s">
        <v>6697</v>
      </c>
      <c r="AE155" t="s">
        <v>6697</v>
      </c>
      <c r="AF155" t="s">
        <v>6697</v>
      </c>
      <c r="AG155" t="s">
        <v>6697</v>
      </c>
      <c r="AH155" t="s">
        <v>6697</v>
      </c>
      <c r="AI155" t="s">
        <v>6697</v>
      </c>
      <c r="AJ155" t="s">
        <v>6697</v>
      </c>
      <c r="AK155" t="s">
        <v>6697</v>
      </c>
      <c r="AL155" t="s">
        <v>6697</v>
      </c>
      <c r="AM155" t="s">
        <v>6697</v>
      </c>
      <c r="AN155" t="s">
        <v>6700</v>
      </c>
      <c r="AO155" t="s">
        <v>6697</v>
      </c>
      <c r="AP155" t="s">
        <v>6697</v>
      </c>
      <c r="AQ155" t="s">
        <v>6697</v>
      </c>
      <c r="AR155" t="s">
        <v>6697</v>
      </c>
      <c r="AS155" t="s">
        <v>6697</v>
      </c>
      <c r="AT155">
        <v>0</v>
      </c>
      <c r="AU155" t="s">
        <v>6697</v>
      </c>
      <c r="AV155" t="s">
        <v>6697</v>
      </c>
      <c r="AW155">
        <v>1</v>
      </c>
      <c r="AX155" t="s">
        <v>6697</v>
      </c>
      <c r="AY155" t="s">
        <v>6697</v>
      </c>
      <c r="BA155" t="s">
        <v>6697</v>
      </c>
    </row>
    <row r="156" spans="1:53">
      <c r="A156" t="s">
        <v>183</v>
      </c>
      <c r="B156" t="s">
        <v>198</v>
      </c>
      <c r="C156" t="s">
        <v>1325</v>
      </c>
      <c r="D156" t="s">
        <v>1677</v>
      </c>
      <c r="E156" t="s">
        <v>1973</v>
      </c>
      <c r="F156">
        <v>0</v>
      </c>
      <c r="G156" t="s">
        <v>1977</v>
      </c>
      <c r="H156" t="s">
        <v>1979</v>
      </c>
      <c r="I156" t="s">
        <v>2134</v>
      </c>
      <c r="J156" t="s">
        <v>3542</v>
      </c>
      <c r="K156" t="s">
        <v>3544</v>
      </c>
      <c r="L156" t="s">
        <v>3562</v>
      </c>
      <c r="M156" t="s">
        <v>3627</v>
      </c>
      <c r="N156" t="s">
        <v>193</v>
      </c>
      <c r="O156" t="s">
        <v>3628</v>
      </c>
      <c r="P156" t="s">
        <v>4315</v>
      </c>
      <c r="Q156" t="s">
        <v>4319</v>
      </c>
      <c r="R156" t="s">
        <v>4321</v>
      </c>
      <c r="S156" t="s">
        <v>4440</v>
      </c>
      <c r="T156" t="s">
        <v>5439</v>
      </c>
      <c r="U156" t="s">
        <v>4324</v>
      </c>
      <c r="V156" t="s">
        <v>5615</v>
      </c>
      <c r="W156" t="s">
        <v>6035</v>
      </c>
      <c r="AA156" t="s">
        <v>6697</v>
      </c>
      <c r="AB156" t="s">
        <v>6697</v>
      </c>
      <c r="AC156" t="s">
        <v>6697</v>
      </c>
      <c r="AD156" t="s">
        <v>6697</v>
      </c>
      <c r="AE156" t="s">
        <v>6697</v>
      </c>
      <c r="AF156" t="s">
        <v>6697</v>
      </c>
      <c r="AG156" t="s">
        <v>6697</v>
      </c>
      <c r="AH156" t="s">
        <v>6697</v>
      </c>
      <c r="AI156" t="s">
        <v>6697</v>
      </c>
      <c r="AJ156" t="s">
        <v>6697</v>
      </c>
      <c r="AK156" t="s">
        <v>6697</v>
      </c>
      <c r="AL156" t="s">
        <v>6697</v>
      </c>
      <c r="AM156" t="s">
        <v>6697</v>
      </c>
      <c r="AN156" t="s">
        <v>6700</v>
      </c>
      <c r="AO156" t="s">
        <v>6697</v>
      </c>
      <c r="AP156" t="s">
        <v>6697</v>
      </c>
      <c r="AQ156" t="s">
        <v>6697</v>
      </c>
      <c r="AR156" t="s">
        <v>6697</v>
      </c>
      <c r="AS156" t="s">
        <v>6697</v>
      </c>
      <c r="AT156">
        <v>0</v>
      </c>
      <c r="AU156" t="s">
        <v>6697</v>
      </c>
      <c r="AV156" t="s">
        <v>6697</v>
      </c>
      <c r="AW156">
        <v>0</v>
      </c>
      <c r="AX156" t="s">
        <v>6697</v>
      </c>
      <c r="AY156" t="s">
        <v>6697</v>
      </c>
      <c r="BA156" t="s">
        <v>6697</v>
      </c>
    </row>
    <row r="157" spans="1:53">
      <c r="A157" t="s">
        <v>184</v>
      </c>
      <c r="B157" t="s">
        <v>882</v>
      </c>
      <c r="C157" t="s">
        <v>1325</v>
      </c>
      <c r="D157" t="s">
        <v>1725</v>
      </c>
      <c r="E157" t="s">
        <v>1973</v>
      </c>
      <c r="F157">
        <v>0</v>
      </c>
      <c r="G157" t="s">
        <v>1977</v>
      </c>
      <c r="H157" t="s">
        <v>1979</v>
      </c>
      <c r="I157" t="s">
        <v>2135</v>
      </c>
      <c r="J157" t="s">
        <v>3542</v>
      </c>
      <c r="K157" t="s">
        <v>3544</v>
      </c>
      <c r="L157" t="s">
        <v>3562</v>
      </c>
      <c r="M157" t="s">
        <v>3628</v>
      </c>
      <c r="N157" t="s">
        <v>193</v>
      </c>
      <c r="O157" t="s">
        <v>3628</v>
      </c>
      <c r="P157" t="s">
        <v>4315</v>
      </c>
      <c r="Q157" t="s">
        <v>4319</v>
      </c>
      <c r="R157" t="s">
        <v>4323</v>
      </c>
      <c r="S157" t="s">
        <v>4441</v>
      </c>
      <c r="T157" t="s">
        <v>5439</v>
      </c>
      <c r="U157" t="s">
        <v>4324</v>
      </c>
      <c r="V157" t="s">
        <v>5616</v>
      </c>
      <c r="W157" t="s">
        <v>6036</v>
      </c>
      <c r="AA157" t="s">
        <v>6697</v>
      </c>
      <c r="AB157" t="s">
        <v>6697</v>
      </c>
      <c r="AC157" t="s">
        <v>6697</v>
      </c>
      <c r="AD157" t="s">
        <v>6697</v>
      </c>
      <c r="AE157" t="s">
        <v>6697</v>
      </c>
      <c r="AF157" t="s">
        <v>6697</v>
      </c>
      <c r="AG157" t="s">
        <v>6697</v>
      </c>
      <c r="AH157" t="s">
        <v>6697</v>
      </c>
      <c r="AI157" t="s">
        <v>6697</v>
      </c>
      <c r="AJ157" t="s">
        <v>6697</v>
      </c>
      <c r="AK157" t="s">
        <v>6697</v>
      </c>
      <c r="AL157" t="s">
        <v>6697</v>
      </c>
      <c r="AM157" t="s">
        <v>6697</v>
      </c>
      <c r="AN157" t="s">
        <v>6699</v>
      </c>
      <c r="AO157" t="s">
        <v>6697</v>
      </c>
      <c r="AP157" t="s">
        <v>6697</v>
      </c>
      <c r="AQ157" t="s">
        <v>6697</v>
      </c>
      <c r="AR157" t="s">
        <v>6697</v>
      </c>
      <c r="AS157" t="s">
        <v>6697</v>
      </c>
      <c r="AT157">
        <v>0</v>
      </c>
      <c r="AU157" t="s">
        <v>6697</v>
      </c>
      <c r="AV157" t="s">
        <v>6697</v>
      </c>
      <c r="AW157">
        <v>0</v>
      </c>
      <c r="AX157" t="s">
        <v>6697</v>
      </c>
      <c r="AY157" t="s">
        <v>6697</v>
      </c>
      <c r="BA157" t="s">
        <v>6697</v>
      </c>
    </row>
    <row r="158" spans="1:53">
      <c r="A158" t="s">
        <v>185</v>
      </c>
      <c r="B158" t="s">
        <v>316</v>
      </c>
      <c r="C158" t="s">
        <v>1327</v>
      </c>
      <c r="D158" t="s">
        <v>1660</v>
      </c>
      <c r="E158" t="s">
        <v>1974</v>
      </c>
      <c r="F158">
        <v>0</v>
      </c>
      <c r="G158" t="s">
        <v>1977</v>
      </c>
      <c r="H158" t="s">
        <v>1979</v>
      </c>
      <c r="I158" t="s">
        <v>2136</v>
      </c>
      <c r="J158" t="s">
        <v>3542</v>
      </c>
      <c r="K158" t="s">
        <v>3545</v>
      </c>
      <c r="L158" t="s">
        <v>3563</v>
      </c>
      <c r="M158" t="s">
        <v>3629</v>
      </c>
      <c r="N158" t="s">
        <v>174</v>
      </c>
      <c r="O158" t="s">
        <v>3775</v>
      </c>
      <c r="P158" t="s">
        <v>4315</v>
      </c>
      <c r="Q158" t="s">
        <v>4319</v>
      </c>
      <c r="R158" t="s">
        <v>4321</v>
      </c>
      <c r="S158" t="s">
        <v>4442</v>
      </c>
      <c r="T158" t="s">
        <v>5440</v>
      </c>
      <c r="U158" t="s">
        <v>5439</v>
      </c>
      <c r="V158" t="s">
        <v>5603</v>
      </c>
      <c r="W158" t="s">
        <v>6037</v>
      </c>
      <c r="AA158" t="s">
        <v>6697</v>
      </c>
      <c r="AB158" t="s">
        <v>6697</v>
      </c>
      <c r="AC158" t="s">
        <v>6697</v>
      </c>
      <c r="AD158" t="s">
        <v>6697</v>
      </c>
      <c r="AE158" t="s">
        <v>6697</v>
      </c>
      <c r="AF158" t="s">
        <v>6697</v>
      </c>
      <c r="AG158" t="s">
        <v>6697</v>
      </c>
      <c r="AH158" t="s">
        <v>6697</v>
      </c>
      <c r="AI158" t="s">
        <v>6697</v>
      </c>
      <c r="AJ158" t="s">
        <v>6697</v>
      </c>
      <c r="AK158" t="s">
        <v>6697</v>
      </c>
      <c r="AL158" t="s">
        <v>6697</v>
      </c>
      <c r="AM158" t="s">
        <v>6697</v>
      </c>
      <c r="AN158" t="s">
        <v>6700</v>
      </c>
      <c r="AO158" t="s">
        <v>6697</v>
      </c>
      <c r="AP158" t="s">
        <v>6697</v>
      </c>
      <c r="AQ158" t="s">
        <v>6697</v>
      </c>
      <c r="AR158" t="s">
        <v>6697</v>
      </c>
      <c r="AS158" t="s">
        <v>6697</v>
      </c>
      <c r="AT158">
        <v>0</v>
      </c>
      <c r="AU158" t="s">
        <v>6697</v>
      </c>
      <c r="AV158" t="s">
        <v>6697</v>
      </c>
      <c r="AW158">
        <v>1</v>
      </c>
      <c r="AX158" t="s">
        <v>6697</v>
      </c>
      <c r="AY158" t="s">
        <v>6697</v>
      </c>
      <c r="BA158" t="s">
        <v>6697</v>
      </c>
    </row>
    <row r="159" spans="1:53">
      <c r="A159" t="s">
        <v>186</v>
      </c>
      <c r="B159" t="s">
        <v>187</v>
      </c>
      <c r="C159" t="s">
        <v>1327</v>
      </c>
      <c r="D159" t="s">
        <v>1726</v>
      </c>
      <c r="E159" t="s">
        <v>1974</v>
      </c>
      <c r="F159">
        <v>10</v>
      </c>
      <c r="G159" t="s">
        <v>1977</v>
      </c>
      <c r="H159" t="s">
        <v>1979</v>
      </c>
      <c r="I159" t="s">
        <v>2137</v>
      </c>
      <c r="J159" t="s">
        <v>3542</v>
      </c>
      <c r="K159" t="s">
        <v>3545</v>
      </c>
      <c r="L159" t="s">
        <v>3563</v>
      </c>
      <c r="M159" t="s">
        <v>3624</v>
      </c>
      <c r="N159" t="s">
        <v>174</v>
      </c>
      <c r="O159" t="s">
        <v>3621</v>
      </c>
      <c r="P159" t="s">
        <v>4315</v>
      </c>
      <c r="Q159" t="s">
        <v>4319</v>
      </c>
      <c r="R159" t="s">
        <v>4321</v>
      </c>
      <c r="S159" t="s">
        <v>4443</v>
      </c>
      <c r="T159" t="s">
        <v>5442</v>
      </c>
      <c r="U159" t="s">
        <v>5440</v>
      </c>
      <c r="V159" t="s">
        <v>5617</v>
      </c>
      <c r="W159" t="s">
        <v>6038</v>
      </c>
      <c r="AA159" t="s">
        <v>6697</v>
      </c>
      <c r="AB159" t="s">
        <v>6697</v>
      </c>
      <c r="AC159" t="s">
        <v>6697</v>
      </c>
      <c r="AD159" t="s">
        <v>6697</v>
      </c>
      <c r="AE159" t="s">
        <v>6698</v>
      </c>
      <c r="AF159" t="s">
        <v>6697</v>
      </c>
      <c r="AG159" t="s">
        <v>6697</v>
      </c>
      <c r="AH159" t="s">
        <v>6697</v>
      </c>
      <c r="AI159" t="s">
        <v>6697</v>
      </c>
      <c r="AJ159" t="s">
        <v>6697</v>
      </c>
      <c r="AK159" t="s">
        <v>6697</v>
      </c>
      <c r="AL159" t="s">
        <v>6697</v>
      </c>
      <c r="AM159" t="s">
        <v>6697</v>
      </c>
      <c r="AN159" t="s">
        <v>6700</v>
      </c>
      <c r="AO159" t="s">
        <v>6697</v>
      </c>
      <c r="AP159" t="s">
        <v>6697</v>
      </c>
      <c r="AQ159" t="s">
        <v>6697</v>
      </c>
      <c r="AR159" t="s">
        <v>6697</v>
      </c>
      <c r="AS159" t="s">
        <v>6697</v>
      </c>
      <c r="AT159">
        <v>0</v>
      </c>
      <c r="AU159" t="s">
        <v>6697</v>
      </c>
      <c r="AV159" t="s">
        <v>6697</v>
      </c>
      <c r="AW159">
        <v>4</v>
      </c>
      <c r="AX159" t="s">
        <v>6697</v>
      </c>
      <c r="AY159" t="s">
        <v>6697</v>
      </c>
      <c r="BA159" t="s">
        <v>6697</v>
      </c>
    </row>
    <row r="160" spans="1:53">
      <c r="A160" t="s">
        <v>186</v>
      </c>
      <c r="B160" t="s">
        <v>187</v>
      </c>
      <c r="C160" t="s">
        <v>1367</v>
      </c>
      <c r="D160" t="s">
        <v>174</v>
      </c>
      <c r="E160" t="s">
        <v>1974</v>
      </c>
      <c r="F160">
        <v>20</v>
      </c>
      <c r="G160" t="s">
        <v>1977</v>
      </c>
      <c r="H160" t="s">
        <v>1979</v>
      </c>
      <c r="I160" t="s">
        <v>2138</v>
      </c>
      <c r="J160" t="s">
        <v>3542</v>
      </c>
      <c r="K160" t="s">
        <v>3547</v>
      </c>
      <c r="L160" t="s">
        <v>3563</v>
      </c>
      <c r="M160" t="s">
        <v>3624</v>
      </c>
      <c r="N160" t="s">
        <v>174</v>
      </c>
      <c r="O160" t="s">
        <v>3621</v>
      </c>
      <c r="P160" t="s">
        <v>4315</v>
      </c>
      <c r="Q160" t="s">
        <v>4319</v>
      </c>
      <c r="R160" t="s">
        <v>4321</v>
      </c>
      <c r="S160" t="s">
        <v>4444</v>
      </c>
      <c r="T160" t="s">
        <v>5437</v>
      </c>
      <c r="U160" t="s">
        <v>5475</v>
      </c>
      <c r="V160" t="s">
        <v>5618</v>
      </c>
      <c r="W160" t="s">
        <v>6038</v>
      </c>
      <c r="AA160" t="s">
        <v>6697</v>
      </c>
      <c r="AB160" t="s">
        <v>6697</v>
      </c>
      <c r="AC160" t="s">
        <v>6697</v>
      </c>
      <c r="AD160" t="s">
        <v>6697</v>
      </c>
      <c r="AE160" t="s">
        <v>6698</v>
      </c>
      <c r="AF160" t="s">
        <v>6697</v>
      </c>
      <c r="AG160" t="s">
        <v>6697</v>
      </c>
      <c r="AH160" t="s">
        <v>6697</v>
      </c>
      <c r="AI160" t="s">
        <v>6697</v>
      </c>
      <c r="AJ160" t="s">
        <v>6698</v>
      </c>
      <c r="AK160" t="s">
        <v>6697</v>
      </c>
      <c r="AL160" t="s">
        <v>6697</v>
      </c>
      <c r="AM160" t="s">
        <v>6697</v>
      </c>
      <c r="AN160" t="s">
        <v>6700</v>
      </c>
      <c r="AO160" t="s">
        <v>6697</v>
      </c>
      <c r="AP160" t="s">
        <v>6697</v>
      </c>
      <c r="AQ160" t="s">
        <v>6697</v>
      </c>
      <c r="AR160" t="s">
        <v>6697</v>
      </c>
      <c r="AS160" t="s">
        <v>6697</v>
      </c>
      <c r="AT160">
        <v>3</v>
      </c>
      <c r="AU160" t="s">
        <v>6697</v>
      </c>
      <c r="AV160" t="s">
        <v>6703</v>
      </c>
      <c r="AW160">
        <v>65535</v>
      </c>
      <c r="AX160" t="s">
        <v>6703</v>
      </c>
      <c r="AY160" t="s">
        <v>6697</v>
      </c>
      <c r="BA160" t="s">
        <v>6697</v>
      </c>
    </row>
    <row r="161" spans="1:53">
      <c r="A161" t="s">
        <v>187</v>
      </c>
      <c r="B161" t="s">
        <v>186</v>
      </c>
      <c r="C161" t="s">
        <v>1327</v>
      </c>
      <c r="D161" t="s">
        <v>1727</v>
      </c>
      <c r="E161" t="s">
        <v>1974</v>
      </c>
      <c r="F161">
        <v>10</v>
      </c>
      <c r="G161" t="s">
        <v>1977</v>
      </c>
      <c r="H161" t="s">
        <v>1979</v>
      </c>
      <c r="I161" t="s">
        <v>2139</v>
      </c>
      <c r="J161" t="s">
        <v>3542</v>
      </c>
      <c r="K161" t="s">
        <v>3545</v>
      </c>
      <c r="L161" t="s">
        <v>3563</v>
      </c>
      <c r="M161" t="s">
        <v>3630</v>
      </c>
      <c r="N161" t="s">
        <v>174</v>
      </c>
      <c r="O161" t="s">
        <v>3624</v>
      </c>
      <c r="P161" t="s">
        <v>4315</v>
      </c>
      <c r="Q161" t="s">
        <v>4319</v>
      </c>
      <c r="R161" t="s">
        <v>4323</v>
      </c>
      <c r="S161" t="s">
        <v>4445</v>
      </c>
      <c r="T161" t="s">
        <v>5439</v>
      </c>
      <c r="U161" t="s">
        <v>4324</v>
      </c>
      <c r="V161" t="s">
        <v>5619</v>
      </c>
      <c r="W161" t="s">
        <v>6038</v>
      </c>
      <c r="AA161" t="s">
        <v>6697</v>
      </c>
      <c r="AB161" t="s">
        <v>6698</v>
      </c>
      <c r="AC161" t="s">
        <v>6697</v>
      </c>
      <c r="AD161" t="s">
        <v>6697</v>
      </c>
      <c r="AE161" t="s">
        <v>6697</v>
      </c>
      <c r="AF161" t="s">
        <v>6697</v>
      </c>
      <c r="AG161" t="s">
        <v>6697</v>
      </c>
      <c r="AH161" t="s">
        <v>6697</v>
      </c>
      <c r="AI161" t="s">
        <v>6697</v>
      </c>
      <c r="AJ161" t="s">
        <v>6697</v>
      </c>
      <c r="AK161" t="s">
        <v>6697</v>
      </c>
      <c r="AL161" t="s">
        <v>6697</v>
      </c>
      <c r="AM161" t="s">
        <v>6697</v>
      </c>
      <c r="AN161" t="s">
        <v>6699</v>
      </c>
      <c r="AO161" t="s">
        <v>6697</v>
      </c>
      <c r="AP161" t="s">
        <v>6697</v>
      </c>
      <c r="AQ161" t="s">
        <v>6697</v>
      </c>
      <c r="AR161" t="s">
        <v>6697</v>
      </c>
      <c r="AS161" t="s">
        <v>6697</v>
      </c>
      <c r="AT161">
        <v>0</v>
      </c>
      <c r="AU161" t="s">
        <v>6697</v>
      </c>
      <c r="AV161" t="s">
        <v>6697</v>
      </c>
      <c r="AW161">
        <v>7</v>
      </c>
      <c r="AX161" t="s">
        <v>6697</v>
      </c>
      <c r="AY161" t="s">
        <v>6697</v>
      </c>
      <c r="BA161" t="s">
        <v>6697</v>
      </c>
    </row>
    <row r="162" spans="1:53">
      <c r="A162" t="s">
        <v>188</v>
      </c>
      <c r="B162" t="s">
        <v>316</v>
      </c>
      <c r="C162" t="s">
        <v>1327</v>
      </c>
      <c r="D162" t="s">
        <v>1662</v>
      </c>
      <c r="E162" t="s">
        <v>1974</v>
      </c>
      <c r="F162">
        <v>0</v>
      </c>
      <c r="G162" t="s">
        <v>1977</v>
      </c>
      <c r="H162" t="s">
        <v>1979</v>
      </c>
      <c r="I162" t="s">
        <v>2140</v>
      </c>
      <c r="J162" t="s">
        <v>3542</v>
      </c>
      <c r="K162" t="s">
        <v>3545</v>
      </c>
      <c r="L162" t="s">
        <v>3563</v>
      </c>
      <c r="M162" t="s">
        <v>3629</v>
      </c>
      <c r="N162" t="s">
        <v>174</v>
      </c>
      <c r="O162" t="s">
        <v>3775</v>
      </c>
      <c r="P162" t="s">
        <v>4315</v>
      </c>
      <c r="Q162" t="s">
        <v>4319</v>
      </c>
      <c r="R162" t="s">
        <v>4321</v>
      </c>
      <c r="S162" t="s">
        <v>4446</v>
      </c>
      <c r="T162" t="s">
        <v>5439</v>
      </c>
      <c r="U162" t="s">
        <v>4324</v>
      </c>
      <c r="V162" t="s">
        <v>5620</v>
      </c>
      <c r="W162" t="s">
        <v>5620</v>
      </c>
      <c r="AA162" t="s">
        <v>6697</v>
      </c>
      <c r="AB162" t="s">
        <v>6697</v>
      </c>
      <c r="AC162" t="s">
        <v>6697</v>
      </c>
      <c r="AD162" t="s">
        <v>6697</v>
      </c>
      <c r="AE162" t="s">
        <v>6697</v>
      </c>
      <c r="AF162" t="s">
        <v>6697</v>
      </c>
      <c r="AG162" t="s">
        <v>6697</v>
      </c>
      <c r="AH162" t="s">
        <v>6697</v>
      </c>
      <c r="AI162" t="s">
        <v>6697</v>
      </c>
      <c r="AJ162" t="s">
        <v>6697</v>
      </c>
      <c r="AK162" t="s">
        <v>6697</v>
      </c>
      <c r="AL162" t="s">
        <v>6697</v>
      </c>
      <c r="AM162" t="s">
        <v>6697</v>
      </c>
      <c r="AN162" t="s">
        <v>6700</v>
      </c>
      <c r="AO162" t="s">
        <v>6697</v>
      </c>
      <c r="AP162" t="s">
        <v>6697</v>
      </c>
      <c r="AQ162" t="s">
        <v>6697</v>
      </c>
      <c r="AR162" t="s">
        <v>6697</v>
      </c>
      <c r="AS162" t="s">
        <v>6697</v>
      </c>
      <c r="AT162">
        <v>0</v>
      </c>
      <c r="AU162" t="s">
        <v>6697</v>
      </c>
      <c r="AV162" t="s">
        <v>6697</v>
      </c>
      <c r="AW162">
        <v>2</v>
      </c>
      <c r="AX162" t="s">
        <v>6697</v>
      </c>
      <c r="AY162" t="s">
        <v>6697</v>
      </c>
      <c r="BA162" t="s">
        <v>6697</v>
      </c>
    </row>
    <row r="163" spans="1:53">
      <c r="A163" t="s">
        <v>189</v>
      </c>
      <c r="B163" t="s">
        <v>169</v>
      </c>
      <c r="C163" t="s">
        <v>1327</v>
      </c>
      <c r="D163" t="s">
        <v>1716</v>
      </c>
      <c r="E163" t="s">
        <v>1974</v>
      </c>
      <c r="F163">
        <v>0</v>
      </c>
      <c r="G163" t="s">
        <v>1977</v>
      </c>
      <c r="H163" t="s">
        <v>1979</v>
      </c>
      <c r="I163" t="s">
        <v>2141</v>
      </c>
      <c r="J163" t="s">
        <v>3542</v>
      </c>
      <c r="K163" t="s">
        <v>3545</v>
      </c>
      <c r="L163" t="s">
        <v>3563</v>
      </c>
      <c r="M163" t="s">
        <v>3631</v>
      </c>
      <c r="N163" t="s">
        <v>174</v>
      </c>
      <c r="O163" t="s">
        <v>3608</v>
      </c>
      <c r="P163" t="s">
        <v>4315</v>
      </c>
      <c r="Q163" t="s">
        <v>4319</v>
      </c>
      <c r="R163" t="s">
        <v>4321</v>
      </c>
      <c r="S163" t="s">
        <v>4447</v>
      </c>
      <c r="T163" t="s">
        <v>5439</v>
      </c>
      <c r="U163" t="s">
        <v>4324</v>
      </c>
      <c r="V163" t="s">
        <v>5621</v>
      </c>
      <c r="W163" t="s">
        <v>6038</v>
      </c>
      <c r="AA163" t="s">
        <v>6697</v>
      </c>
      <c r="AB163" t="s">
        <v>6697</v>
      </c>
      <c r="AC163" t="s">
        <v>6697</v>
      </c>
      <c r="AD163" t="s">
        <v>6697</v>
      </c>
      <c r="AE163" t="s">
        <v>6697</v>
      </c>
      <c r="AF163" t="s">
        <v>6697</v>
      </c>
      <c r="AG163" t="s">
        <v>6697</v>
      </c>
      <c r="AH163" t="s">
        <v>6697</v>
      </c>
      <c r="AI163" t="s">
        <v>6697</v>
      </c>
      <c r="AJ163" t="s">
        <v>6697</v>
      </c>
      <c r="AK163" t="s">
        <v>6697</v>
      </c>
      <c r="AL163" t="s">
        <v>6697</v>
      </c>
      <c r="AM163" t="s">
        <v>6697</v>
      </c>
      <c r="AN163" t="s">
        <v>6700</v>
      </c>
      <c r="AO163" t="s">
        <v>6697</v>
      </c>
      <c r="AP163" t="s">
        <v>6697</v>
      </c>
      <c r="AQ163" t="s">
        <v>6697</v>
      </c>
      <c r="AR163" t="s">
        <v>6697</v>
      </c>
      <c r="AS163" t="s">
        <v>6697</v>
      </c>
      <c r="AT163">
        <v>0</v>
      </c>
      <c r="AU163" t="s">
        <v>6697</v>
      </c>
      <c r="AV163" t="s">
        <v>6697</v>
      </c>
      <c r="AW163">
        <v>5</v>
      </c>
      <c r="AX163" t="s">
        <v>6697</v>
      </c>
      <c r="AY163" t="s">
        <v>6697</v>
      </c>
      <c r="BA163" t="s">
        <v>6697</v>
      </c>
    </row>
    <row r="164" spans="1:53">
      <c r="A164" t="s">
        <v>190</v>
      </c>
      <c r="B164" t="s">
        <v>883</v>
      </c>
      <c r="C164" t="s">
        <v>1325</v>
      </c>
      <c r="D164" t="s">
        <v>1728</v>
      </c>
      <c r="E164" t="s">
        <v>1973</v>
      </c>
      <c r="F164">
        <v>0</v>
      </c>
      <c r="G164" t="s">
        <v>1977</v>
      </c>
      <c r="H164" t="s">
        <v>1979</v>
      </c>
      <c r="I164" t="s">
        <v>2142</v>
      </c>
      <c r="J164" t="s">
        <v>3542</v>
      </c>
      <c r="K164" t="s">
        <v>3544</v>
      </c>
      <c r="L164" t="s">
        <v>3562</v>
      </c>
      <c r="M164" t="s">
        <v>3632</v>
      </c>
      <c r="N164" t="s">
        <v>193</v>
      </c>
      <c r="O164" t="s">
        <v>4100</v>
      </c>
      <c r="P164" t="s">
        <v>4315</v>
      </c>
      <c r="Q164" t="s">
        <v>4319</v>
      </c>
      <c r="R164" t="s">
        <v>4323</v>
      </c>
      <c r="S164" t="s">
        <v>4448</v>
      </c>
      <c r="T164" t="s">
        <v>5439</v>
      </c>
      <c r="U164" t="s">
        <v>4324</v>
      </c>
      <c r="V164" t="s">
        <v>5564</v>
      </c>
      <c r="W164" t="s">
        <v>6039</v>
      </c>
      <c r="AA164" t="s">
        <v>6697</v>
      </c>
      <c r="AB164" t="s">
        <v>6697</v>
      </c>
      <c r="AC164" t="s">
        <v>6697</v>
      </c>
      <c r="AD164" t="s">
        <v>6697</v>
      </c>
      <c r="AE164" t="s">
        <v>6697</v>
      </c>
      <c r="AF164" t="s">
        <v>6697</v>
      </c>
      <c r="AG164" t="s">
        <v>6697</v>
      </c>
      <c r="AH164" t="s">
        <v>6697</v>
      </c>
      <c r="AI164" t="s">
        <v>6697</v>
      </c>
      <c r="AJ164" t="s">
        <v>6697</v>
      </c>
      <c r="AK164" t="s">
        <v>6697</v>
      </c>
      <c r="AL164" t="s">
        <v>6697</v>
      </c>
      <c r="AM164" t="s">
        <v>6697</v>
      </c>
      <c r="AN164" t="s">
        <v>6699</v>
      </c>
      <c r="AO164" t="s">
        <v>6697</v>
      </c>
      <c r="AP164" t="s">
        <v>6697</v>
      </c>
      <c r="AQ164" t="s">
        <v>6697</v>
      </c>
      <c r="AR164" t="s">
        <v>6697</v>
      </c>
      <c r="AS164" t="s">
        <v>6697</v>
      </c>
      <c r="AT164">
        <v>0</v>
      </c>
      <c r="AU164" t="s">
        <v>6697</v>
      </c>
      <c r="AV164" t="s">
        <v>6697</v>
      </c>
      <c r="AW164">
        <v>0</v>
      </c>
      <c r="AX164" t="s">
        <v>6697</v>
      </c>
      <c r="AY164" t="s">
        <v>6697</v>
      </c>
      <c r="BA164" t="s">
        <v>6697</v>
      </c>
    </row>
    <row r="165" spans="1:53">
      <c r="A165" t="s">
        <v>191</v>
      </c>
      <c r="B165" t="s">
        <v>169</v>
      </c>
      <c r="C165" t="s">
        <v>1327</v>
      </c>
      <c r="D165" t="s">
        <v>1715</v>
      </c>
      <c r="E165" t="s">
        <v>1974</v>
      </c>
      <c r="F165">
        <v>0</v>
      </c>
      <c r="G165" t="s">
        <v>1977</v>
      </c>
      <c r="H165" t="s">
        <v>1979</v>
      </c>
      <c r="I165" t="s">
        <v>2143</v>
      </c>
      <c r="J165" t="s">
        <v>3542</v>
      </c>
      <c r="K165" t="s">
        <v>3545</v>
      </c>
      <c r="L165" t="s">
        <v>3563</v>
      </c>
      <c r="M165" t="s">
        <v>3633</v>
      </c>
      <c r="N165" t="s">
        <v>174</v>
      </c>
      <c r="O165" t="s">
        <v>3602</v>
      </c>
      <c r="P165" t="s">
        <v>4315</v>
      </c>
      <c r="Q165" t="s">
        <v>4319</v>
      </c>
      <c r="R165" t="s">
        <v>4321</v>
      </c>
      <c r="S165" t="s">
        <v>4449</v>
      </c>
      <c r="T165" t="s">
        <v>5440</v>
      </c>
      <c r="U165" t="s">
        <v>5440</v>
      </c>
      <c r="V165" t="s">
        <v>5622</v>
      </c>
      <c r="W165" t="s">
        <v>5897</v>
      </c>
      <c r="AA165" t="s">
        <v>6697</v>
      </c>
      <c r="AB165" t="s">
        <v>6697</v>
      </c>
      <c r="AC165" t="s">
        <v>6697</v>
      </c>
      <c r="AD165" t="s">
        <v>6697</v>
      </c>
      <c r="AE165" t="s">
        <v>6697</v>
      </c>
      <c r="AF165" t="s">
        <v>6697</v>
      </c>
      <c r="AG165" t="s">
        <v>6697</v>
      </c>
      <c r="AH165" t="s">
        <v>6697</v>
      </c>
      <c r="AI165" t="s">
        <v>6697</v>
      </c>
      <c r="AJ165" t="s">
        <v>6697</v>
      </c>
      <c r="AK165" t="s">
        <v>6697</v>
      </c>
      <c r="AL165" t="s">
        <v>6697</v>
      </c>
      <c r="AM165" t="s">
        <v>6697</v>
      </c>
      <c r="AN165" t="s">
        <v>6700</v>
      </c>
      <c r="AO165" t="s">
        <v>6697</v>
      </c>
      <c r="AP165" t="s">
        <v>6697</v>
      </c>
      <c r="AQ165" t="s">
        <v>6697</v>
      </c>
      <c r="AR165" t="s">
        <v>6697</v>
      </c>
      <c r="AS165" t="s">
        <v>6697</v>
      </c>
      <c r="AT165">
        <v>0</v>
      </c>
      <c r="AU165" t="s">
        <v>6697</v>
      </c>
      <c r="AV165" t="s">
        <v>6697</v>
      </c>
      <c r="AW165">
        <v>4</v>
      </c>
      <c r="AX165" t="s">
        <v>6697</v>
      </c>
      <c r="AY165" t="s">
        <v>6697</v>
      </c>
      <c r="BA165" t="s">
        <v>6697</v>
      </c>
    </row>
    <row r="166" spans="1:53">
      <c r="A166" t="s">
        <v>192</v>
      </c>
      <c r="B166" t="s">
        <v>193</v>
      </c>
      <c r="C166" t="s">
        <v>1325</v>
      </c>
      <c r="D166" t="s">
        <v>1729</v>
      </c>
      <c r="E166" t="s">
        <v>1973</v>
      </c>
      <c r="F166">
        <v>0</v>
      </c>
      <c r="G166" t="s">
        <v>1977</v>
      </c>
      <c r="H166" t="s">
        <v>1979</v>
      </c>
      <c r="I166" t="s">
        <v>2144</v>
      </c>
      <c r="J166" t="s">
        <v>3542</v>
      </c>
      <c r="K166" t="s">
        <v>3544</v>
      </c>
      <c r="L166" t="s">
        <v>3562</v>
      </c>
      <c r="M166" t="s">
        <v>193</v>
      </c>
      <c r="N166" t="s">
        <v>193</v>
      </c>
      <c r="O166" t="s">
        <v>193</v>
      </c>
      <c r="P166" t="s">
        <v>4315</v>
      </c>
      <c r="Q166" t="s">
        <v>4319</v>
      </c>
      <c r="R166" t="s">
        <v>4323</v>
      </c>
      <c r="S166" t="s">
        <v>4450</v>
      </c>
      <c r="T166" t="s">
        <v>5439</v>
      </c>
      <c r="U166" t="s">
        <v>4324</v>
      </c>
      <c r="V166" t="s">
        <v>5623</v>
      </c>
      <c r="W166" t="s">
        <v>6040</v>
      </c>
      <c r="AA166" t="s">
        <v>6697</v>
      </c>
      <c r="AB166" t="s">
        <v>6697</v>
      </c>
      <c r="AC166" t="s">
        <v>6697</v>
      </c>
      <c r="AD166" t="s">
        <v>6697</v>
      </c>
      <c r="AE166" t="s">
        <v>6697</v>
      </c>
      <c r="AF166" t="s">
        <v>6697</v>
      </c>
      <c r="AG166" t="s">
        <v>6697</v>
      </c>
      <c r="AH166" t="s">
        <v>6697</v>
      </c>
      <c r="AI166" t="s">
        <v>6697</v>
      </c>
      <c r="AJ166" t="s">
        <v>6697</v>
      </c>
      <c r="AK166" t="s">
        <v>6697</v>
      </c>
      <c r="AL166" t="s">
        <v>6697</v>
      </c>
      <c r="AM166" t="s">
        <v>6697</v>
      </c>
      <c r="AN166" t="s">
        <v>6699</v>
      </c>
      <c r="AO166" t="s">
        <v>6697</v>
      </c>
      <c r="AP166" t="s">
        <v>6697</v>
      </c>
      <c r="AQ166" t="s">
        <v>6697</v>
      </c>
      <c r="AR166" t="s">
        <v>6697</v>
      </c>
      <c r="AS166" t="s">
        <v>6697</v>
      </c>
      <c r="AT166">
        <v>0</v>
      </c>
      <c r="AU166" t="s">
        <v>6697</v>
      </c>
      <c r="AV166" t="s">
        <v>6697</v>
      </c>
      <c r="AW166">
        <v>0</v>
      </c>
      <c r="AX166" t="s">
        <v>6697</v>
      </c>
      <c r="AY166" t="s">
        <v>6697</v>
      </c>
      <c r="BA166" t="s">
        <v>6697</v>
      </c>
    </row>
    <row r="167" spans="1:53">
      <c r="A167" t="s">
        <v>193</v>
      </c>
      <c r="B167" t="s">
        <v>192</v>
      </c>
      <c r="C167" t="s">
        <v>1325</v>
      </c>
      <c r="D167" t="s">
        <v>1729</v>
      </c>
      <c r="E167" t="s">
        <v>1973</v>
      </c>
      <c r="F167">
        <v>0</v>
      </c>
      <c r="G167" t="s">
        <v>1977</v>
      </c>
      <c r="H167" t="s">
        <v>1979</v>
      </c>
      <c r="I167" t="s">
        <v>2145</v>
      </c>
      <c r="J167" t="s">
        <v>3542</v>
      </c>
      <c r="K167" t="s">
        <v>3544</v>
      </c>
      <c r="L167" t="s">
        <v>3562</v>
      </c>
      <c r="M167" t="s">
        <v>193</v>
      </c>
      <c r="N167" t="s">
        <v>193</v>
      </c>
      <c r="O167" t="s">
        <v>193</v>
      </c>
      <c r="P167" t="s">
        <v>4315</v>
      </c>
      <c r="Q167" t="s">
        <v>4319</v>
      </c>
      <c r="R167" t="s">
        <v>4322</v>
      </c>
      <c r="S167" t="s">
        <v>4450</v>
      </c>
      <c r="T167" t="s">
        <v>5439</v>
      </c>
      <c r="U167" t="s">
        <v>4324</v>
      </c>
      <c r="V167" t="s">
        <v>5623</v>
      </c>
      <c r="W167" t="s">
        <v>6040</v>
      </c>
      <c r="AA167" t="s">
        <v>6697</v>
      </c>
      <c r="AB167" t="s">
        <v>6697</v>
      </c>
      <c r="AC167" t="s">
        <v>6697</v>
      </c>
      <c r="AD167" t="s">
        <v>6697</v>
      </c>
      <c r="AE167" t="s">
        <v>6697</v>
      </c>
      <c r="AF167" t="s">
        <v>6697</v>
      </c>
      <c r="AG167" t="s">
        <v>6697</v>
      </c>
      <c r="AH167" t="s">
        <v>6697</v>
      </c>
      <c r="AI167" t="s">
        <v>6697</v>
      </c>
      <c r="AJ167" t="s">
        <v>6697</v>
      </c>
      <c r="AK167" t="s">
        <v>6697</v>
      </c>
      <c r="AL167" t="s">
        <v>6697</v>
      </c>
      <c r="AM167" t="s">
        <v>6697</v>
      </c>
      <c r="AN167" t="s">
        <v>6697</v>
      </c>
      <c r="AO167" t="s">
        <v>6697</v>
      </c>
      <c r="AP167" t="s">
        <v>6697</v>
      </c>
      <c r="AQ167" t="s">
        <v>6697</v>
      </c>
      <c r="AR167" t="s">
        <v>6697</v>
      </c>
      <c r="AS167" t="s">
        <v>6697</v>
      </c>
      <c r="AT167">
        <v>0</v>
      </c>
      <c r="AU167" t="s">
        <v>6697</v>
      </c>
      <c r="AV167" t="s">
        <v>6697</v>
      </c>
      <c r="AW167">
        <v>0</v>
      </c>
      <c r="AX167" t="s">
        <v>6697</v>
      </c>
      <c r="AY167" t="s">
        <v>6697</v>
      </c>
      <c r="BA167" t="s">
        <v>6697</v>
      </c>
    </row>
    <row r="168" spans="1:53">
      <c r="A168" t="s">
        <v>189</v>
      </c>
      <c r="B168" t="s">
        <v>194</v>
      </c>
      <c r="C168" t="s">
        <v>1327</v>
      </c>
      <c r="D168" t="s">
        <v>1730</v>
      </c>
      <c r="E168" t="s">
        <v>1974</v>
      </c>
      <c r="F168">
        <v>0</v>
      </c>
      <c r="G168" t="s">
        <v>1977</v>
      </c>
      <c r="H168" t="s">
        <v>1979</v>
      </c>
      <c r="I168" t="s">
        <v>2146</v>
      </c>
      <c r="J168" t="s">
        <v>3542</v>
      </c>
      <c r="K168" t="s">
        <v>3545</v>
      </c>
      <c r="L168" t="s">
        <v>3563</v>
      </c>
      <c r="M168" t="s">
        <v>3576</v>
      </c>
      <c r="N168" t="s">
        <v>174</v>
      </c>
      <c r="O168" t="s">
        <v>3624</v>
      </c>
      <c r="P168" t="s">
        <v>4315</v>
      </c>
      <c r="Q168" t="s">
        <v>4319</v>
      </c>
      <c r="R168" t="s">
        <v>4321</v>
      </c>
      <c r="S168" t="s">
        <v>4451</v>
      </c>
      <c r="T168" t="s">
        <v>5440</v>
      </c>
      <c r="U168" t="s">
        <v>5440</v>
      </c>
      <c r="V168" t="s">
        <v>5624</v>
      </c>
      <c r="W168" t="s">
        <v>6038</v>
      </c>
      <c r="AA168" t="s">
        <v>6697</v>
      </c>
      <c r="AB168" t="s">
        <v>6697</v>
      </c>
      <c r="AC168" t="s">
        <v>6697</v>
      </c>
      <c r="AD168" t="s">
        <v>6697</v>
      </c>
      <c r="AE168" t="s">
        <v>6697</v>
      </c>
      <c r="AF168" t="s">
        <v>6697</v>
      </c>
      <c r="AG168" t="s">
        <v>6697</v>
      </c>
      <c r="AH168" t="s">
        <v>6697</v>
      </c>
      <c r="AI168" t="s">
        <v>6697</v>
      </c>
      <c r="AJ168" t="s">
        <v>6697</v>
      </c>
      <c r="AK168" t="s">
        <v>6697</v>
      </c>
      <c r="AL168" t="s">
        <v>6697</v>
      </c>
      <c r="AM168" t="s">
        <v>6697</v>
      </c>
      <c r="AN168" t="s">
        <v>6700</v>
      </c>
      <c r="AO168" t="s">
        <v>6697</v>
      </c>
      <c r="AP168" t="s">
        <v>6697</v>
      </c>
      <c r="AQ168" t="s">
        <v>6697</v>
      </c>
      <c r="AR168" t="s">
        <v>6697</v>
      </c>
      <c r="AS168" t="s">
        <v>6697</v>
      </c>
      <c r="AT168">
        <v>0</v>
      </c>
      <c r="AU168" t="s">
        <v>6697</v>
      </c>
      <c r="AV168" t="s">
        <v>6697</v>
      </c>
      <c r="AW168">
        <v>4</v>
      </c>
      <c r="AX168" t="s">
        <v>6697</v>
      </c>
      <c r="AY168" t="s">
        <v>6697</v>
      </c>
      <c r="BA168" t="s">
        <v>6697</v>
      </c>
    </row>
    <row r="169" spans="1:53">
      <c r="A169" t="s">
        <v>194</v>
      </c>
      <c r="B169" t="s">
        <v>189</v>
      </c>
      <c r="C169" t="s">
        <v>1327</v>
      </c>
      <c r="D169" t="s">
        <v>1731</v>
      </c>
      <c r="E169" t="s">
        <v>1974</v>
      </c>
      <c r="F169">
        <v>0</v>
      </c>
      <c r="G169" t="s">
        <v>1977</v>
      </c>
      <c r="H169" t="s">
        <v>1979</v>
      </c>
      <c r="I169" t="s">
        <v>2147</v>
      </c>
      <c r="J169" t="s">
        <v>3542</v>
      </c>
      <c r="K169" t="s">
        <v>3545</v>
      </c>
      <c r="L169" t="s">
        <v>3563</v>
      </c>
      <c r="M169" t="s">
        <v>3624</v>
      </c>
      <c r="N169" t="s">
        <v>174</v>
      </c>
      <c r="O169" t="s">
        <v>3576</v>
      </c>
      <c r="P169" t="s">
        <v>4315</v>
      </c>
      <c r="Q169" t="s">
        <v>4319</v>
      </c>
      <c r="R169" t="s">
        <v>4321</v>
      </c>
      <c r="S169" t="s">
        <v>4452</v>
      </c>
      <c r="T169" t="s">
        <v>5440</v>
      </c>
      <c r="U169" t="s">
        <v>5440</v>
      </c>
      <c r="V169" t="s">
        <v>5603</v>
      </c>
      <c r="W169" t="s">
        <v>6038</v>
      </c>
      <c r="AA169" t="s">
        <v>6697</v>
      </c>
      <c r="AB169" t="s">
        <v>6697</v>
      </c>
      <c r="AC169" t="s">
        <v>6697</v>
      </c>
      <c r="AD169" t="s">
        <v>6697</v>
      </c>
      <c r="AE169" t="s">
        <v>6697</v>
      </c>
      <c r="AF169" t="s">
        <v>6697</v>
      </c>
      <c r="AG169" t="s">
        <v>6697</v>
      </c>
      <c r="AH169" t="s">
        <v>6697</v>
      </c>
      <c r="AI169" t="s">
        <v>6697</v>
      </c>
      <c r="AJ169" t="s">
        <v>6697</v>
      </c>
      <c r="AK169" t="s">
        <v>6697</v>
      </c>
      <c r="AL169" t="s">
        <v>6697</v>
      </c>
      <c r="AM169" t="s">
        <v>6697</v>
      </c>
      <c r="AN169" t="s">
        <v>6700</v>
      </c>
      <c r="AO169" t="s">
        <v>6697</v>
      </c>
      <c r="AP169" t="s">
        <v>6697</v>
      </c>
      <c r="AQ169" t="s">
        <v>6697</v>
      </c>
      <c r="AR169" t="s">
        <v>6697</v>
      </c>
      <c r="AS169" t="s">
        <v>6697</v>
      </c>
      <c r="AT169">
        <v>0</v>
      </c>
      <c r="AU169" t="s">
        <v>6697</v>
      </c>
      <c r="AV169" t="s">
        <v>6697</v>
      </c>
      <c r="AW169">
        <v>3</v>
      </c>
      <c r="AX169" t="s">
        <v>6697</v>
      </c>
      <c r="AY169" t="s">
        <v>6697</v>
      </c>
      <c r="BA169" t="s">
        <v>6697</v>
      </c>
    </row>
    <row r="170" spans="1:53">
      <c r="A170" t="s">
        <v>195</v>
      </c>
      <c r="B170" t="s">
        <v>884</v>
      </c>
      <c r="C170" t="s">
        <v>1327</v>
      </c>
      <c r="D170" t="s">
        <v>1732</v>
      </c>
      <c r="E170" t="s">
        <v>1974</v>
      </c>
      <c r="F170">
        <v>0</v>
      </c>
      <c r="G170" t="s">
        <v>1977</v>
      </c>
      <c r="H170" t="s">
        <v>1979</v>
      </c>
      <c r="I170" t="s">
        <v>2148</v>
      </c>
      <c r="J170" t="s">
        <v>3542</v>
      </c>
      <c r="K170" t="s">
        <v>3545</v>
      </c>
      <c r="L170" t="s">
        <v>3563</v>
      </c>
      <c r="M170" t="s">
        <v>3634</v>
      </c>
      <c r="N170" t="s">
        <v>174</v>
      </c>
      <c r="O170" t="s">
        <v>3630</v>
      </c>
      <c r="P170" t="s">
        <v>4315</v>
      </c>
      <c r="Q170" t="s">
        <v>4319</v>
      </c>
      <c r="R170" t="s">
        <v>4322</v>
      </c>
      <c r="S170" t="s">
        <v>4453</v>
      </c>
      <c r="T170" t="s">
        <v>5448</v>
      </c>
      <c r="U170" t="s">
        <v>5440</v>
      </c>
      <c r="V170" t="s">
        <v>5625</v>
      </c>
      <c r="W170" t="s">
        <v>6041</v>
      </c>
      <c r="AA170" t="s">
        <v>6697</v>
      </c>
      <c r="AB170" t="s">
        <v>6697</v>
      </c>
      <c r="AC170" t="s">
        <v>6697</v>
      </c>
      <c r="AD170" t="s">
        <v>6697</v>
      </c>
      <c r="AE170" t="s">
        <v>6697</v>
      </c>
      <c r="AF170" t="s">
        <v>6697</v>
      </c>
      <c r="AG170" t="s">
        <v>6697</v>
      </c>
      <c r="AH170" t="s">
        <v>6697</v>
      </c>
      <c r="AI170" t="s">
        <v>6697</v>
      </c>
      <c r="AJ170" t="s">
        <v>6697</v>
      </c>
      <c r="AK170" t="s">
        <v>6697</v>
      </c>
      <c r="AL170" t="s">
        <v>6697</v>
      </c>
      <c r="AM170" t="s">
        <v>6697</v>
      </c>
      <c r="AN170" t="s">
        <v>6697</v>
      </c>
      <c r="AO170" t="s">
        <v>6697</v>
      </c>
      <c r="AP170" t="s">
        <v>6697</v>
      </c>
      <c r="AQ170" t="s">
        <v>6697</v>
      </c>
      <c r="AR170" t="s">
        <v>6697</v>
      </c>
      <c r="AS170" t="s">
        <v>6697</v>
      </c>
      <c r="AT170">
        <v>0</v>
      </c>
      <c r="AU170" t="s">
        <v>6697</v>
      </c>
      <c r="AV170" t="s">
        <v>6697</v>
      </c>
      <c r="AW170">
        <v>2</v>
      </c>
      <c r="AX170" t="s">
        <v>6697</v>
      </c>
      <c r="AY170" t="s">
        <v>6697</v>
      </c>
      <c r="BA170" t="s">
        <v>6697</v>
      </c>
    </row>
    <row r="171" spans="1:53">
      <c r="A171" t="s">
        <v>195</v>
      </c>
      <c r="B171" t="s">
        <v>320</v>
      </c>
      <c r="C171" t="s">
        <v>1327</v>
      </c>
      <c r="D171" t="s">
        <v>1732</v>
      </c>
      <c r="E171" t="s">
        <v>1974</v>
      </c>
      <c r="F171">
        <v>10</v>
      </c>
      <c r="G171" t="s">
        <v>1977</v>
      </c>
      <c r="H171" t="s">
        <v>1979</v>
      </c>
      <c r="I171" t="s">
        <v>2149</v>
      </c>
      <c r="J171" t="s">
        <v>3542</v>
      </c>
      <c r="K171" t="s">
        <v>3545</v>
      </c>
      <c r="L171" t="s">
        <v>3563</v>
      </c>
      <c r="M171" t="s">
        <v>3634</v>
      </c>
      <c r="N171" t="s">
        <v>174</v>
      </c>
      <c r="O171" t="s">
        <v>4101</v>
      </c>
      <c r="P171" t="s">
        <v>4315</v>
      </c>
      <c r="Q171" t="s">
        <v>4319</v>
      </c>
      <c r="R171" t="s">
        <v>4322</v>
      </c>
      <c r="S171" t="s">
        <v>4454</v>
      </c>
      <c r="T171" t="s">
        <v>5449</v>
      </c>
      <c r="U171" t="s">
        <v>5440</v>
      </c>
      <c r="V171" t="s">
        <v>5626</v>
      </c>
      <c r="W171" t="s">
        <v>6042</v>
      </c>
      <c r="AA171" t="s">
        <v>6697</v>
      </c>
      <c r="AB171" t="s">
        <v>6697</v>
      </c>
      <c r="AC171" t="s">
        <v>6697</v>
      </c>
      <c r="AD171" t="s">
        <v>6697</v>
      </c>
      <c r="AE171" t="s">
        <v>6698</v>
      </c>
      <c r="AF171" t="s">
        <v>6697</v>
      </c>
      <c r="AG171" t="s">
        <v>6697</v>
      </c>
      <c r="AH171" t="s">
        <v>6697</v>
      </c>
      <c r="AI171" t="s">
        <v>6697</v>
      </c>
      <c r="AJ171" t="s">
        <v>6697</v>
      </c>
      <c r="AK171" t="s">
        <v>6697</v>
      </c>
      <c r="AL171" t="s">
        <v>6697</v>
      </c>
      <c r="AM171" t="s">
        <v>6697</v>
      </c>
      <c r="AN171" t="s">
        <v>6697</v>
      </c>
      <c r="AO171" t="s">
        <v>6697</v>
      </c>
      <c r="AP171" t="s">
        <v>6697</v>
      </c>
      <c r="AQ171" t="s">
        <v>6697</v>
      </c>
      <c r="AR171" t="s">
        <v>6697</v>
      </c>
      <c r="AS171" t="s">
        <v>6697</v>
      </c>
      <c r="AT171">
        <v>0</v>
      </c>
      <c r="AU171" t="s">
        <v>6697</v>
      </c>
      <c r="AV171" t="s">
        <v>6697</v>
      </c>
      <c r="AW171">
        <v>2</v>
      </c>
      <c r="AX171" t="s">
        <v>6697</v>
      </c>
      <c r="AY171" t="s">
        <v>6697</v>
      </c>
      <c r="BA171" t="s">
        <v>6697</v>
      </c>
    </row>
    <row r="172" spans="1:53">
      <c r="A172" t="s">
        <v>195</v>
      </c>
      <c r="B172" t="s">
        <v>885</v>
      </c>
      <c r="C172" t="s">
        <v>1327</v>
      </c>
      <c r="D172" t="s">
        <v>1732</v>
      </c>
      <c r="E172" t="s">
        <v>1974</v>
      </c>
      <c r="F172">
        <v>10</v>
      </c>
      <c r="G172" t="s">
        <v>1977</v>
      </c>
      <c r="H172" t="s">
        <v>1979</v>
      </c>
      <c r="I172" t="s">
        <v>2150</v>
      </c>
      <c r="J172" t="s">
        <v>3542</v>
      </c>
      <c r="K172" t="s">
        <v>3545</v>
      </c>
      <c r="L172" t="s">
        <v>3563</v>
      </c>
      <c r="M172" t="s">
        <v>3634</v>
      </c>
      <c r="N172" t="s">
        <v>174</v>
      </c>
      <c r="O172" t="s">
        <v>3576</v>
      </c>
      <c r="P172" t="s">
        <v>4315</v>
      </c>
      <c r="Q172" t="s">
        <v>4319</v>
      </c>
      <c r="R172" t="s">
        <v>4322</v>
      </c>
      <c r="S172" t="s">
        <v>4455</v>
      </c>
      <c r="T172" t="s">
        <v>5448</v>
      </c>
      <c r="U172" t="s">
        <v>5440</v>
      </c>
      <c r="V172" t="s">
        <v>5603</v>
      </c>
      <c r="W172" t="s">
        <v>6043</v>
      </c>
      <c r="AA172" t="s">
        <v>6697</v>
      </c>
      <c r="AB172" t="s">
        <v>6697</v>
      </c>
      <c r="AC172" t="s">
        <v>6697</v>
      </c>
      <c r="AD172" t="s">
        <v>6697</v>
      </c>
      <c r="AE172" t="s">
        <v>6698</v>
      </c>
      <c r="AF172" t="s">
        <v>6697</v>
      </c>
      <c r="AG172" t="s">
        <v>6697</v>
      </c>
      <c r="AH172" t="s">
        <v>6697</v>
      </c>
      <c r="AI172" t="s">
        <v>6697</v>
      </c>
      <c r="AJ172" t="s">
        <v>6697</v>
      </c>
      <c r="AK172" t="s">
        <v>6697</v>
      </c>
      <c r="AL172" t="s">
        <v>6697</v>
      </c>
      <c r="AM172" t="s">
        <v>6697</v>
      </c>
      <c r="AN172" t="s">
        <v>6697</v>
      </c>
      <c r="AO172" t="s">
        <v>6697</v>
      </c>
      <c r="AP172" t="s">
        <v>6697</v>
      </c>
      <c r="AQ172" t="s">
        <v>6697</v>
      </c>
      <c r="AR172" t="s">
        <v>6697</v>
      </c>
      <c r="AS172" t="s">
        <v>6697</v>
      </c>
      <c r="AT172">
        <v>0</v>
      </c>
      <c r="AU172" t="s">
        <v>6697</v>
      </c>
      <c r="AV172" t="s">
        <v>6697</v>
      </c>
      <c r="AW172">
        <v>2</v>
      </c>
      <c r="AX172" t="s">
        <v>6697</v>
      </c>
      <c r="AY172" t="s">
        <v>6697</v>
      </c>
      <c r="BA172" t="s">
        <v>6697</v>
      </c>
    </row>
    <row r="173" spans="1:53">
      <c r="A173" t="s">
        <v>196</v>
      </c>
      <c r="B173" t="s">
        <v>886</v>
      </c>
      <c r="C173" t="s">
        <v>1327</v>
      </c>
      <c r="D173" t="s">
        <v>1733</v>
      </c>
      <c r="E173" t="s">
        <v>1974</v>
      </c>
      <c r="F173">
        <v>15</v>
      </c>
      <c r="G173" t="s">
        <v>1977</v>
      </c>
      <c r="H173" t="s">
        <v>1979</v>
      </c>
      <c r="I173" t="s">
        <v>2151</v>
      </c>
      <c r="J173" t="s">
        <v>3542</v>
      </c>
      <c r="K173" t="s">
        <v>3545</v>
      </c>
      <c r="L173" t="s">
        <v>3563</v>
      </c>
      <c r="M173" t="s">
        <v>3635</v>
      </c>
      <c r="N173" t="s">
        <v>174</v>
      </c>
      <c r="O173" t="s">
        <v>3576</v>
      </c>
      <c r="P173" t="s">
        <v>4315</v>
      </c>
      <c r="Q173" t="s">
        <v>4319</v>
      </c>
      <c r="R173" t="s">
        <v>4321</v>
      </c>
      <c r="S173" t="s">
        <v>4456</v>
      </c>
      <c r="T173" t="s">
        <v>5437</v>
      </c>
      <c r="U173" t="s">
        <v>5440</v>
      </c>
      <c r="V173" t="s">
        <v>5625</v>
      </c>
      <c r="W173" t="s">
        <v>6044</v>
      </c>
      <c r="AA173" t="s">
        <v>6697</v>
      </c>
      <c r="AB173" t="s">
        <v>6698</v>
      </c>
      <c r="AC173" t="s">
        <v>6697</v>
      </c>
      <c r="AD173" t="s">
        <v>6697</v>
      </c>
      <c r="AE173" t="s">
        <v>6697</v>
      </c>
      <c r="AF173" t="s">
        <v>6699</v>
      </c>
      <c r="AG173" t="s">
        <v>6697</v>
      </c>
      <c r="AH173" t="s">
        <v>6697</v>
      </c>
      <c r="AI173" t="s">
        <v>6697</v>
      </c>
      <c r="AJ173" t="s">
        <v>6697</v>
      </c>
      <c r="AK173" t="s">
        <v>6697</v>
      </c>
      <c r="AL173" t="s">
        <v>6697</v>
      </c>
      <c r="AM173" t="s">
        <v>6697</v>
      </c>
      <c r="AN173" t="s">
        <v>6700</v>
      </c>
      <c r="AO173" t="s">
        <v>6697</v>
      </c>
      <c r="AP173" t="s">
        <v>6697</v>
      </c>
      <c r="AQ173" t="s">
        <v>6697</v>
      </c>
      <c r="AR173" t="s">
        <v>6697</v>
      </c>
      <c r="AS173" t="s">
        <v>6697</v>
      </c>
      <c r="AT173">
        <v>0</v>
      </c>
      <c r="AU173" t="s">
        <v>6697</v>
      </c>
      <c r="AV173" t="s">
        <v>6697</v>
      </c>
      <c r="AW173">
        <v>0</v>
      </c>
      <c r="AX173" t="s">
        <v>6697</v>
      </c>
      <c r="AY173" t="s">
        <v>6697</v>
      </c>
      <c r="BA173" t="s">
        <v>6697</v>
      </c>
    </row>
    <row r="174" spans="1:53">
      <c r="A174" t="s">
        <v>197</v>
      </c>
      <c r="B174" t="s">
        <v>316</v>
      </c>
      <c r="C174" t="s">
        <v>1327</v>
      </c>
      <c r="D174" t="s">
        <v>1660</v>
      </c>
      <c r="E174" t="s">
        <v>1974</v>
      </c>
      <c r="F174">
        <v>0</v>
      </c>
      <c r="G174" t="s">
        <v>1977</v>
      </c>
      <c r="H174" t="s">
        <v>1979</v>
      </c>
      <c r="I174" t="s">
        <v>2152</v>
      </c>
      <c r="J174" t="s">
        <v>3542</v>
      </c>
      <c r="K174" t="s">
        <v>3545</v>
      </c>
      <c r="L174" t="s">
        <v>3563</v>
      </c>
      <c r="M174" t="s">
        <v>3602</v>
      </c>
      <c r="N174" t="s">
        <v>174</v>
      </c>
      <c r="O174" t="s">
        <v>3775</v>
      </c>
      <c r="P174" t="s">
        <v>4315</v>
      </c>
      <c r="Q174" t="s">
        <v>4319</v>
      </c>
      <c r="R174" t="s">
        <v>4323</v>
      </c>
      <c r="S174" t="s">
        <v>4457</v>
      </c>
      <c r="T174" t="s">
        <v>5439</v>
      </c>
      <c r="U174" t="s">
        <v>4324</v>
      </c>
      <c r="V174" t="s">
        <v>5603</v>
      </c>
      <c r="W174" t="s">
        <v>6045</v>
      </c>
      <c r="AA174" t="s">
        <v>6697</v>
      </c>
      <c r="AB174" t="s">
        <v>6697</v>
      </c>
      <c r="AC174" t="s">
        <v>6697</v>
      </c>
      <c r="AD174" t="s">
        <v>6697</v>
      </c>
      <c r="AE174" t="s">
        <v>6697</v>
      </c>
      <c r="AF174" t="s">
        <v>6697</v>
      </c>
      <c r="AG174" t="s">
        <v>6697</v>
      </c>
      <c r="AH174" t="s">
        <v>6697</v>
      </c>
      <c r="AI174" t="s">
        <v>6697</v>
      </c>
      <c r="AJ174" t="s">
        <v>6697</v>
      </c>
      <c r="AK174" t="s">
        <v>6697</v>
      </c>
      <c r="AL174" t="s">
        <v>6697</v>
      </c>
      <c r="AM174" t="s">
        <v>6697</v>
      </c>
      <c r="AN174" t="s">
        <v>6699</v>
      </c>
      <c r="AO174" t="s">
        <v>6697</v>
      </c>
      <c r="AP174" t="s">
        <v>6697</v>
      </c>
      <c r="AQ174" t="s">
        <v>6697</v>
      </c>
      <c r="AR174" t="s">
        <v>6697</v>
      </c>
      <c r="AS174" t="s">
        <v>6697</v>
      </c>
      <c r="AT174">
        <v>0</v>
      </c>
      <c r="AU174" t="s">
        <v>6697</v>
      </c>
      <c r="AV174" t="s">
        <v>6697</v>
      </c>
      <c r="AW174">
        <v>1</v>
      </c>
      <c r="AX174" t="s">
        <v>6697</v>
      </c>
      <c r="AY174" t="s">
        <v>6697</v>
      </c>
      <c r="BA174" t="s">
        <v>6697</v>
      </c>
    </row>
    <row r="175" spans="1:53">
      <c r="A175" t="s">
        <v>198</v>
      </c>
      <c r="B175" t="s">
        <v>887</v>
      </c>
      <c r="C175" t="s">
        <v>1325</v>
      </c>
      <c r="D175" t="s">
        <v>1734</v>
      </c>
      <c r="E175" t="s">
        <v>1973</v>
      </c>
      <c r="F175">
        <v>0</v>
      </c>
      <c r="G175" t="s">
        <v>1977</v>
      </c>
      <c r="H175" t="s">
        <v>1979</v>
      </c>
      <c r="I175" t="s">
        <v>2153</v>
      </c>
      <c r="J175" t="s">
        <v>3542</v>
      </c>
      <c r="K175" t="s">
        <v>3544</v>
      </c>
      <c r="L175" t="s">
        <v>3562</v>
      </c>
      <c r="M175" t="s">
        <v>3628</v>
      </c>
      <c r="N175" t="s">
        <v>193</v>
      </c>
      <c r="O175" t="s">
        <v>4102</v>
      </c>
      <c r="P175" t="s">
        <v>4315</v>
      </c>
      <c r="Q175" t="s">
        <v>4319</v>
      </c>
      <c r="R175" t="s">
        <v>4323</v>
      </c>
      <c r="S175" t="s">
        <v>4458</v>
      </c>
      <c r="T175" t="s">
        <v>5439</v>
      </c>
      <c r="U175" t="s">
        <v>4324</v>
      </c>
      <c r="V175" t="s">
        <v>5577</v>
      </c>
      <c r="W175" t="s">
        <v>6024</v>
      </c>
      <c r="AA175" t="s">
        <v>6697</v>
      </c>
      <c r="AB175" t="s">
        <v>6697</v>
      </c>
      <c r="AC175" t="s">
        <v>6697</v>
      </c>
      <c r="AD175" t="s">
        <v>6697</v>
      </c>
      <c r="AE175" t="s">
        <v>6697</v>
      </c>
      <c r="AF175" t="s">
        <v>6697</v>
      </c>
      <c r="AG175" t="s">
        <v>6697</v>
      </c>
      <c r="AH175" t="s">
        <v>6697</v>
      </c>
      <c r="AI175" t="s">
        <v>6697</v>
      </c>
      <c r="AJ175" t="s">
        <v>6697</v>
      </c>
      <c r="AK175" t="s">
        <v>6697</v>
      </c>
      <c r="AL175" t="s">
        <v>6697</v>
      </c>
      <c r="AM175" t="s">
        <v>6697</v>
      </c>
      <c r="AN175" t="s">
        <v>6699</v>
      </c>
      <c r="AO175" t="s">
        <v>6697</v>
      </c>
      <c r="AP175" t="s">
        <v>6697</v>
      </c>
      <c r="AQ175" t="s">
        <v>6697</v>
      </c>
      <c r="AR175" t="s">
        <v>6697</v>
      </c>
      <c r="AS175" t="s">
        <v>6697</v>
      </c>
      <c r="AT175">
        <v>0</v>
      </c>
      <c r="AU175" t="s">
        <v>6697</v>
      </c>
      <c r="AV175" t="s">
        <v>6697</v>
      </c>
      <c r="AW175">
        <v>0</v>
      </c>
      <c r="AX175" t="s">
        <v>6697</v>
      </c>
      <c r="AY175" t="s">
        <v>6697</v>
      </c>
      <c r="BA175" t="s">
        <v>6697</v>
      </c>
    </row>
    <row r="176" spans="1:53">
      <c r="A176" t="s">
        <v>199</v>
      </c>
      <c r="B176" t="s">
        <v>185</v>
      </c>
      <c r="C176" t="s">
        <v>1327</v>
      </c>
      <c r="D176" t="s">
        <v>1680</v>
      </c>
      <c r="E176" t="s">
        <v>1974</v>
      </c>
      <c r="F176">
        <v>0</v>
      </c>
      <c r="G176" t="s">
        <v>1977</v>
      </c>
      <c r="H176" t="s">
        <v>1979</v>
      </c>
      <c r="I176" t="s">
        <v>2154</v>
      </c>
      <c r="J176" t="s">
        <v>3542</v>
      </c>
      <c r="K176" t="s">
        <v>3545</v>
      </c>
      <c r="L176" t="s">
        <v>3563</v>
      </c>
      <c r="M176" t="s">
        <v>3619</v>
      </c>
      <c r="N176" t="s">
        <v>174</v>
      </c>
      <c r="O176" t="s">
        <v>3624</v>
      </c>
      <c r="P176" t="s">
        <v>4315</v>
      </c>
      <c r="Q176" t="s">
        <v>4319</v>
      </c>
      <c r="R176" t="s">
        <v>4323</v>
      </c>
      <c r="S176" t="s">
        <v>4430</v>
      </c>
      <c r="T176" t="s">
        <v>5439</v>
      </c>
      <c r="U176" t="s">
        <v>4324</v>
      </c>
      <c r="V176" t="s">
        <v>5603</v>
      </c>
      <c r="W176" t="s">
        <v>6046</v>
      </c>
      <c r="AA176" t="s">
        <v>6697</v>
      </c>
      <c r="AB176" t="s">
        <v>6697</v>
      </c>
      <c r="AC176" t="s">
        <v>6697</v>
      </c>
      <c r="AD176" t="s">
        <v>6697</v>
      </c>
      <c r="AE176" t="s">
        <v>6697</v>
      </c>
      <c r="AF176" t="s">
        <v>6697</v>
      </c>
      <c r="AG176" t="s">
        <v>6697</v>
      </c>
      <c r="AH176" t="s">
        <v>6697</v>
      </c>
      <c r="AI176" t="s">
        <v>6697</v>
      </c>
      <c r="AJ176" t="s">
        <v>6697</v>
      </c>
      <c r="AK176" t="s">
        <v>6697</v>
      </c>
      <c r="AL176" t="s">
        <v>6697</v>
      </c>
      <c r="AM176" t="s">
        <v>6697</v>
      </c>
      <c r="AN176" t="s">
        <v>6699</v>
      </c>
      <c r="AO176" t="s">
        <v>6697</v>
      </c>
      <c r="AP176" t="s">
        <v>6697</v>
      </c>
      <c r="AQ176" t="s">
        <v>6697</v>
      </c>
      <c r="AR176" t="s">
        <v>6697</v>
      </c>
      <c r="AS176" t="s">
        <v>6697</v>
      </c>
      <c r="AT176">
        <v>0</v>
      </c>
      <c r="AU176" t="s">
        <v>6697</v>
      </c>
      <c r="AV176" t="s">
        <v>6697</v>
      </c>
      <c r="AW176">
        <v>2</v>
      </c>
      <c r="AX176" t="s">
        <v>6697</v>
      </c>
      <c r="AY176" t="s">
        <v>6697</v>
      </c>
      <c r="BA176" t="s">
        <v>6697</v>
      </c>
    </row>
    <row r="177" spans="1:53">
      <c r="A177" t="s">
        <v>185</v>
      </c>
      <c r="B177" t="s">
        <v>200</v>
      </c>
      <c r="C177" t="s">
        <v>1368</v>
      </c>
      <c r="D177" t="s">
        <v>174</v>
      </c>
      <c r="E177" t="s">
        <v>1974</v>
      </c>
      <c r="F177">
        <v>10</v>
      </c>
      <c r="G177" t="s">
        <v>1977</v>
      </c>
      <c r="H177" t="s">
        <v>1979</v>
      </c>
      <c r="I177" t="s">
        <v>2155</v>
      </c>
      <c r="J177" t="s">
        <v>3542</v>
      </c>
      <c r="K177" t="s">
        <v>3545</v>
      </c>
      <c r="L177" t="s">
        <v>3563</v>
      </c>
      <c r="M177" t="s">
        <v>3624</v>
      </c>
      <c r="N177" t="s">
        <v>174</v>
      </c>
      <c r="O177" t="s">
        <v>3576</v>
      </c>
      <c r="P177" t="s">
        <v>4315</v>
      </c>
      <c r="Q177" t="s">
        <v>4319</v>
      </c>
      <c r="R177" t="s">
        <v>4323</v>
      </c>
      <c r="S177" t="s">
        <v>4459</v>
      </c>
      <c r="T177" t="s">
        <v>5437</v>
      </c>
      <c r="U177" t="s">
        <v>5488</v>
      </c>
      <c r="V177" t="s">
        <v>5627</v>
      </c>
      <c r="W177" t="s">
        <v>6047</v>
      </c>
      <c r="AA177" t="s">
        <v>6697</v>
      </c>
      <c r="AB177" t="s">
        <v>6697</v>
      </c>
      <c r="AC177" t="s">
        <v>6697</v>
      </c>
      <c r="AD177" t="s">
        <v>6697</v>
      </c>
      <c r="AE177" t="s">
        <v>6697</v>
      </c>
      <c r="AF177" t="s">
        <v>6697</v>
      </c>
      <c r="AG177" t="s">
        <v>6697</v>
      </c>
      <c r="AH177" t="s">
        <v>6697</v>
      </c>
      <c r="AI177" t="s">
        <v>6697</v>
      </c>
      <c r="AJ177" t="s">
        <v>6698</v>
      </c>
      <c r="AK177" t="s">
        <v>6697</v>
      </c>
      <c r="AL177" t="s">
        <v>6697</v>
      </c>
      <c r="AM177" t="s">
        <v>6697</v>
      </c>
      <c r="AN177" t="s">
        <v>6699</v>
      </c>
      <c r="AO177" t="s">
        <v>6697</v>
      </c>
      <c r="AP177" t="s">
        <v>6697</v>
      </c>
      <c r="AQ177" t="s">
        <v>6697</v>
      </c>
      <c r="AR177" t="s">
        <v>6697</v>
      </c>
      <c r="AS177" t="s">
        <v>6697</v>
      </c>
      <c r="AT177">
        <v>1</v>
      </c>
      <c r="AU177" t="s">
        <v>6697</v>
      </c>
      <c r="AV177" t="s">
        <v>6703</v>
      </c>
      <c r="AW177">
        <v>65535</v>
      </c>
      <c r="AX177" t="s">
        <v>6703</v>
      </c>
      <c r="AY177" t="s">
        <v>6697</v>
      </c>
      <c r="BA177" t="s">
        <v>6697</v>
      </c>
    </row>
    <row r="178" spans="1:53">
      <c r="A178" t="s">
        <v>200</v>
      </c>
      <c r="B178" t="s">
        <v>185</v>
      </c>
      <c r="C178" t="s">
        <v>1368</v>
      </c>
      <c r="D178" t="s">
        <v>174</v>
      </c>
      <c r="E178" t="s">
        <v>1974</v>
      </c>
      <c r="F178">
        <v>10</v>
      </c>
      <c r="G178" t="s">
        <v>1977</v>
      </c>
      <c r="H178" t="s">
        <v>1979</v>
      </c>
      <c r="I178" t="s">
        <v>2156</v>
      </c>
      <c r="J178" t="s">
        <v>3542</v>
      </c>
      <c r="K178" t="s">
        <v>3545</v>
      </c>
      <c r="L178" t="s">
        <v>3563</v>
      </c>
      <c r="M178" t="s">
        <v>3576</v>
      </c>
      <c r="N178" t="s">
        <v>174</v>
      </c>
      <c r="O178" t="s">
        <v>3624</v>
      </c>
      <c r="P178" t="s">
        <v>4315</v>
      </c>
      <c r="Q178" t="s">
        <v>4319</v>
      </c>
      <c r="R178" t="s">
        <v>4323</v>
      </c>
      <c r="S178" t="s">
        <v>4459</v>
      </c>
      <c r="T178" t="s">
        <v>5439</v>
      </c>
      <c r="U178" t="s">
        <v>4324</v>
      </c>
      <c r="V178" t="s">
        <v>5627</v>
      </c>
      <c r="W178" t="s">
        <v>6048</v>
      </c>
      <c r="AA178" t="s">
        <v>6697</v>
      </c>
      <c r="AB178" t="s">
        <v>6697</v>
      </c>
      <c r="AC178" t="s">
        <v>6697</v>
      </c>
      <c r="AD178" t="s">
        <v>6697</v>
      </c>
      <c r="AE178" t="s">
        <v>6697</v>
      </c>
      <c r="AF178" t="s">
        <v>6697</v>
      </c>
      <c r="AG178" t="s">
        <v>6697</v>
      </c>
      <c r="AH178" t="s">
        <v>6697</v>
      </c>
      <c r="AI178" t="s">
        <v>6697</v>
      </c>
      <c r="AJ178" t="s">
        <v>6698</v>
      </c>
      <c r="AK178" t="s">
        <v>6697</v>
      </c>
      <c r="AL178" t="s">
        <v>6697</v>
      </c>
      <c r="AM178" t="s">
        <v>6697</v>
      </c>
      <c r="AN178" t="s">
        <v>6699</v>
      </c>
      <c r="AO178" t="s">
        <v>6697</v>
      </c>
      <c r="AP178" t="s">
        <v>6697</v>
      </c>
      <c r="AQ178" t="s">
        <v>6697</v>
      </c>
      <c r="AR178" t="s">
        <v>6697</v>
      </c>
      <c r="AS178" t="s">
        <v>6697</v>
      </c>
      <c r="AT178">
        <v>1</v>
      </c>
      <c r="AU178" t="s">
        <v>6697</v>
      </c>
      <c r="AV178" t="s">
        <v>6703</v>
      </c>
      <c r="AW178">
        <v>65535</v>
      </c>
      <c r="AX178" t="s">
        <v>6703</v>
      </c>
      <c r="AY178" t="s">
        <v>6697</v>
      </c>
      <c r="BA178" t="s">
        <v>6697</v>
      </c>
    </row>
    <row r="179" spans="1:53">
      <c r="A179" t="s">
        <v>201</v>
      </c>
      <c r="B179" t="s">
        <v>201</v>
      </c>
      <c r="C179" t="s">
        <v>1327</v>
      </c>
      <c r="D179" t="s">
        <v>1696</v>
      </c>
      <c r="E179" t="s">
        <v>1974</v>
      </c>
      <c r="F179">
        <v>10</v>
      </c>
      <c r="G179" t="s">
        <v>1977</v>
      </c>
      <c r="H179" t="s">
        <v>1979</v>
      </c>
      <c r="I179" t="s">
        <v>2157</v>
      </c>
      <c r="J179" t="s">
        <v>3542</v>
      </c>
      <c r="K179" t="s">
        <v>3545</v>
      </c>
      <c r="L179" t="s">
        <v>3563</v>
      </c>
      <c r="M179" t="s">
        <v>3636</v>
      </c>
      <c r="N179" t="s">
        <v>174</v>
      </c>
      <c r="O179" t="s">
        <v>3636</v>
      </c>
      <c r="P179" t="s">
        <v>4315</v>
      </c>
      <c r="Q179" t="s">
        <v>4319</v>
      </c>
      <c r="R179" t="s">
        <v>4321</v>
      </c>
      <c r="S179" t="s">
        <v>4460</v>
      </c>
      <c r="T179" t="s">
        <v>5440</v>
      </c>
      <c r="U179" t="s">
        <v>5440</v>
      </c>
      <c r="V179" t="s">
        <v>5628</v>
      </c>
      <c r="W179" t="s">
        <v>6049</v>
      </c>
      <c r="AA179" t="s">
        <v>6697</v>
      </c>
      <c r="AB179" t="s">
        <v>6697</v>
      </c>
      <c r="AC179" t="s">
        <v>6699</v>
      </c>
      <c r="AD179" t="s">
        <v>6697</v>
      </c>
      <c r="AE179" t="s">
        <v>6697</v>
      </c>
      <c r="AF179" t="s">
        <v>6699</v>
      </c>
      <c r="AG179" t="s">
        <v>6697</v>
      </c>
      <c r="AH179" t="s">
        <v>6697</v>
      </c>
      <c r="AI179" t="s">
        <v>6697</v>
      </c>
      <c r="AJ179" t="s">
        <v>6697</v>
      </c>
      <c r="AK179" t="s">
        <v>6697</v>
      </c>
      <c r="AL179" t="s">
        <v>6697</v>
      </c>
      <c r="AM179" t="s">
        <v>6697</v>
      </c>
      <c r="AN179" t="s">
        <v>6700</v>
      </c>
      <c r="AO179" t="s">
        <v>6697</v>
      </c>
      <c r="AP179" t="s">
        <v>6697</v>
      </c>
      <c r="AQ179" t="s">
        <v>6697</v>
      </c>
      <c r="AR179" t="s">
        <v>6697</v>
      </c>
      <c r="AS179" t="s">
        <v>6697</v>
      </c>
      <c r="AT179">
        <v>0</v>
      </c>
      <c r="AU179" t="s">
        <v>6697</v>
      </c>
      <c r="AV179" t="s">
        <v>6697</v>
      </c>
      <c r="AW179">
        <v>0</v>
      </c>
      <c r="AX179" t="s">
        <v>6697</v>
      </c>
      <c r="AY179" t="s">
        <v>6697</v>
      </c>
      <c r="BA179" t="s">
        <v>6697</v>
      </c>
    </row>
    <row r="180" spans="1:53">
      <c r="A180" t="s">
        <v>202</v>
      </c>
      <c r="B180" t="s">
        <v>204</v>
      </c>
      <c r="C180" t="s">
        <v>1327</v>
      </c>
      <c r="D180" t="s">
        <v>1735</v>
      </c>
      <c r="E180" t="s">
        <v>1974</v>
      </c>
      <c r="F180">
        <v>10</v>
      </c>
      <c r="G180" t="s">
        <v>1977</v>
      </c>
      <c r="H180" t="s">
        <v>1979</v>
      </c>
      <c r="I180" t="s">
        <v>2158</v>
      </c>
      <c r="J180" t="s">
        <v>3542</v>
      </c>
      <c r="K180" t="s">
        <v>3545</v>
      </c>
      <c r="L180" t="s">
        <v>3563</v>
      </c>
      <c r="M180" t="s">
        <v>3637</v>
      </c>
      <c r="N180" t="s">
        <v>174</v>
      </c>
      <c r="O180" t="s">
        <v>3599</v>
      </c>
      <c r="P180" t="s">
        <v>4315</v>
      </c>
      <c r="Q180" t="s">
        <v>4319</v>
      </c>
      <c r="R180" t="s">
        <v>4322</v>
      </c>
      <c r="S180" t="s">
        <v>4461</v>
      </c>
      <c r="T180" t="s">
        <v>5450</v>
      </c>
      <c r="U180" t="s">
        <v>5440</v>
      </c>
      <c r="V180" t="s">
        <v>5603</v>
      </c>
      <c r="W180" t="s">
        <v>6050</v>
      </c>
      <c r="AA180" t="s">
        <v>6697</v>
      </c>
      <c r="AB180" t="s">
        <v>6697</v>
      </c>
      <c r="AC180" t="s">
        <v>6699</v>
      </c>
      <c r="AD180" t="s">
        <v>6697</v>
      </c>
      <c r="AE180" t="s">
        <v>6697</v>
      </c>
      <c r="AF180" t="s">
        <v>6699</v>
      </c>
      <c r="AG180" t="s">
        <v>6697</v>
      </c>
      <c r="AH180" t="s">
        <v>6697</v>
      </c>
      <c r="AI180" t="s">
        <v>6697</v>
      </c>
      <c r="AJ180" t="s">
        <v>6697</v>
      </c>
      <c r="AK180" t="s">
        <v>6697</v>
      </c>
      <c r="AL180" t="s">
        <v>6697</v>
      </c>
      <c r="AM180" t="s">
        <v>6697</v>
      </c>
      <c r="AN180" t="s">
        <v>6697</v>
      </c>
      <c r="AO180" t="s">
        <v>6697</v>
      </c>
      <c r="AP180" t="s">
        <v>6697</v>
      </c>
      <c r="AQ180" t="s">
        <v>6697</v>
      </c>
      <c r="AR180" t="s">
        <v>6697</v>
      </c>
      <c r="AS180" t="s">
        <v>6697</v>
      </c>
      <c r="AT180">
        <v>0</v>
      </c>
      <c r="AU180" t="s">
        <v>6697</v>
      </c>
      <c r="AV180" t="s">
        <v>6697</v>
      </c>
      <c r="AW180">
        <v>103</v>
      </c>
      <c r="AX180" t="s">
        <v>6697</v>
      </c>
      <c r="AY180" t="s">
        <v>6697</v>
      </c>
      <c r="BA180" t="s">
        <v>6697</v>
      </c>
    </row>
    <row r="181" spans="1:53">
      <c r="A181" t="s">
        <v>202</v>
      </c>
      <c r="B181" t="s">
        <v>349</v>
      </c>
      <c r="C181" t="s">
        <v>1327</v>
      </c>
      <c r="D181" t="s">
        <v>1736</v>
      </c>
      <c r="E181" t="s">
        <v>1974</v>
      </c>
      <c r="F181">
        <v>5</v>
      </c>
      <c r="G181" t="s">
        <v>1977</v>
      </c>
      <c r="H181" t="s">
        <v>1979</v>
      </c>
      <c r="I181" t="s">
        <v>2159</v>
      </c>
      <c r="J181" t="s">
        <v>3542</v>
      </c>
      <c r="K181" t="s">
        <v>3545</v>
      </c>
      <c r="L181" t="s">
        <v>3563</v>
      </c>
      <c r="M181" t="s">
        <v>3638</v>
      </c>
      <c r="N181" t="s">
        <v>174</v>
      </c>
      <c r="O181" t="s">
        <v>3802</v>
      </c>
      <c r="P181" t="s">
        <v>4315</v>
      </c>
      <c r="Q181" t="s">
        <v>4319</v>
      </c>
      <c r="R181" t="s">
        <v>4321</v>
      </c>
      <c r="S181" t="s">
        <v>4462</v>
      </c>
      <c r="T181" t="s">
        <v>5441</v>
      </c>
      <c r="U181" t="s">
        <v>5440</v>
      </c>
      <c r="V181" t="s">
        <v>5629</v>
      </c>
      <c r="W181" t="s">
        <v>6051</v>
      </c>
      <c r="AA181" t="s">
        <v>6697</v>
      </c>
      <c r="AB181" t="s">
        <v>6697</v>
      </c>
      <c r="AC181" t="s">
        <v>6699</v>
      </c>
      <c r="AD181" t="s">
        <v>6697</v>
      </c>
      <c r="AE181" t="s">
        <v>6697</v>
      </c>
      <c r="AF181" t="s">
        <v>6697</v>
      </c>
      <c r="AG181" t="s">
        <v>6697</v>
      </c>
      <c r="AH181" t="s">
        <v>6697</v>
      </c>
      <c r="AI181" t="s">
        <v>6697</v>
      </c>
      <c r="AJ181" t="s">
        <v>6697</v>
      </c>
      <c r="AK181" t="s">
        <v>6697</v>
      </c>
      <c r="AL181" t="s">
        <v>6697</v>
      </c>
      <c r="AM181" t="s">
        <v>6697</v>
      </c>
      <c r="AN181" t="s">
        <v>6700</v>
      </c>
      <c r="AO181" t="s">
        <v>6697</v>
      </c>
      <c r="AP181" t="s">
        <v>6697</v>
      </c>
      <c r="AQ181" t="s">
        <v>6697</v>
      </c>
      <c r="AR181" t="s">
        <v>6697</v>
      </c>
      <c r="AS181" t="s">
        <v>6697</v>
      </c>
      <c r="AT181">
        <v>0</v>
      </c>
      <c r="AU181" t="s">
        <v>6697</v>
      </c>
      <c r="AV181" t="s">
        <v>6697</v>
      </c>
      <c r="AW181">
        <v>2</v>
      </c>
      <c r="AX181" t="s">
        <v>6697</v>
      </c>
      <c r="AY181" t="s">
        <v>6697</v>
      </c>
      <c r="BA181" t="s">
        <v>6697</v>
      </c>
    </row>
    <row r="182" spans="1:53">
      <c r="A182" t="s">
        <v>203</v>
      </c>
      <c r="B182" t="s">
        <v>205</v>
      </c>
      <c r="C182" t="s">
        <v>1327</v>
      </c>
      <c r="D182" t="s">
        <v>1737</v>
      </c>
      <c r="E182" t="s">
        <v>1974</v>
      </c>
      <c r="F182">
        <v>10</v>
      </c>
      <c r="G182" t="s">
        <v>1977</v>
      </c>
      <c r="H182" t="s">
        <v>1979</v>
      </c>
      <c r="I182" t="s">
        <v>2160</v>
      </c>
      <c r="J182" t="s">
        <v>3542</v>
      </c>
      <c r="K182" t="s">
        <v>3545</v>
      </c>
      <c r="L182" t="s">
        <v>3563</v>
      </c>
      <c r="M182" t="s">
        <v>3639</v>
      </c>
      <c r="N182" t="s">
        <v>174</v>
      </c>
      <c r="O182" t="s">
        <v>3599</v>
      </c>
      <c r="P182" t="s">
        <v>4315</v>
      </c>
      <c r="Q182" t="s">
        <v>4319</v>
      </c>
      <c r="R182" t="s">
        <v>4321</v>
      </c>
      <c r="S182" t="s">
        <v>4463</v>
      </c>
      <c r="T182" t="s">
        <v>5439</v>
      </c>
      <c r="U182" t="s">
        <v>4324</v>
      </c>
      <c r="V182" t="s">
        <v>5603</v>
      </c>
      <c r="W182" t="s">
        <v>6052</v>
      </c>
      <c r="AA182" t="s">
        <v>6697</v>
      </c>
      <c r="AB182" t="s">
        <v>6697</v>
      </c>
      <c r="AC182" t="s">
        <v>6699</v>
      </c>
      <c r="AD182" t="s">
        <v>6697</v>
      </c>
      <c r="AE182" t="s">
        <v>6697</v>
      </c>
      <c r="AF182" t="s">
        <v>6699</v>
      </c>
      <c r="AG182" t="s">
        <v>6697</v>
      </c>
      <c r="AH182" t="s">
        <v>6697</v>
      </c>
      <c r="AI182" t="s">
        <v>6697</v>
      </c>
      <c r="AJ182" t="s">
        <v>6697</v>
      </c>
      <c r="AK182" t="s">
        <v>6697</v>
      </c>
      <c r="AL182" t="s">
        <v>6697</v>
      </c>
      <c r="AM182" t="s">
        <v>6697</v>
      </c>
      <c r="AN182" t="s">
        <v>6700</v>
      </c>
      <c r="AO182" t="s">
        <v>6697</v>
      </c>
      <c r="AP182" t="s">
        <v>6697</v>
      </c>
      <c r="AQ182" t="s">
        <v>6697</v>
      </c>
      <c r="AR182" t="s">
        <v>6697</v>
      </c>
      <c r="AS182" t="s">
        <v>6697</v>
      </c>
      <c r="AT182">
        <v>0</v>
      </c>
      <c r="AU182" t="s">
        <v>6697</v>
      </c>
      <c r="AV182" t="s">
        <v>6697</v>
      </c>
      <c r="AW182">
        <v>1</v>
      </c>
      <c r="AX182" t="s">
        <v>6697</v>
      </c>
      <c r="AY182" t="s">
        <v>6697</v>
      </c>
      <c r="BA182" t="s">
        <v>6697</v>
      </c>
    </row>
    <row r="183" spans="1:53">
      <c r="A183" t="s">
        <v>204</v>
      </c>
      <c r="B183" t="s">
        <v>169</v>
      </c>
      <c r="C183" t="s">
        <v>1327</v>
      </c>
      <c r="D183" t="s">
        <v>1714</v>
      </c>
      <c r="E183" t="s">
        <v>1974</v>
      </c>
      <c r="F183">
        <v>5</v>
      </c>
      <c r="G183" t="s">
        <v>1977</v>
      </c>
      <c r="H183" t="s">
        <v>1979</v>
      </c>
      <c r="I183" t="s">
        <v>2161</v>
      </c>
      <c r="J183" t="s">
        <v>3542</v>
      </c>
      <c r="K183" t="s">
        <v>3545</v>
      </c>
      <c r="L183" t="s">
        <v>3563</v>
      </c>
      <c r="M183" t="s">
        <v>3640</v>
      </c>
      <c r="N183" t="s">
        <v>174</v>
      </c>
      <c r="O183" t="s">
        <v>3602</v>
      </c>
      <c r="P183" t="s">
        <v>4315</v>
      </c>
      <c r="Q183" t="s">
        <v>4319</v>
      </c>
      <c r="R183" t="s">
        <v>4321</v>
      </c>
      <c r="S183" t="s">
        <v>4464</v>
      </c>
      <c r="T183" t="s">
        <v>5440</v>
      </c>
      <c r="U183" t="s">
        <v>5440</v>
      </c>
      <c r="V183" t="s">
        <v>5603</v>
      </c>
      <c r="W183" t="s">
        <v>6053</v>
      </c>
      <c r="AA183" t="s">
        <v>6697</v>
      </c>
      <c r="AB183" t="s">
        <v>6697</v>
      </c>
      <c r="AC183" t="s">
        <v>6699</v>
      </c>
      <c r="AD183" t="s">
        <v>6697</v>
      </c>
      <c r="AE183" t="s">
        <v>6697</v>
      </c>
      <c r="AF183" t="s">
        <v>6697</v>
      </c>
      <c r="AG183" t="s">
        <v>6697</v>
      </c>
      <c r="AH183" t="s">
        <v>6697</v>
      </c>
      <c r="AI183" t="s">
        <v>6697</v>
      </c>
      <c r="AJ183" t="s">
        <v>6697</v>
      </c>
      <c r="AK183" t="s">
        <v>6697</v>
      </c>
      <c r="AL183" t="s">
        <v>6697</v>
      </c>
      <c r="AM183" t="s">
        <v>6697</v>
      </c>
      <c r="AN183" t="s">
        <v>6700</v>
      </c>
      <c r="AO183" t="s">
        <v>6697</v>
      </c>
      <c r="AP183" t="s">
        <v>6697</v>
      </c>
      <c r="AQ183" t="s">
        <v>6697</v>
      </c>
      <c r="AR183" t="s">
        <v>6697</v>
      </c>
      <c r="AS183" t="s">
        <v>6697</v>
      </c>
      <c r="AT183">
        <v>0</v>
      </c>
      <c r="AU183" t="s">
        <v>6697</v>
      </c>
      <c r="AV183" t="s">
        <v>6697</v>
      </c>
      <c r="AW183">
        <v>1</v>
      </c>
      <c r="AX183" t="s">
        <v>6697</v>
      </c>
      <c r="AY183" t="s">
        <v>6697</v>
      </c>
      <c r="BA183" t="s">
        <v>6697</v>
      </c>
    </row>
    <row r="184" spans="1:53">
      <c r="A184" t="s">
        <v>204</v>
      </c>
      <c r="B184" t="s">
        <v>230</v>
      </c>
      <c r="C184" t="s">
        <v>1327</v>
      </c>
      <c r="D184" t="s">
        <v>1674</v>
      </c>
      <c r="E184" t="s">
        <v>1974</v>
      </c>
      <c r="F184">
        <v>5</v>
      </c>
      <c r="G184" t="s">
        <v>1977</v>
      </c>
      <c r="H184" t="s">
        <v>1979</v>
      </c>
      <c r="I184" t="s">
        <v>2162</v>
      </c>
      <c r="J184" t="s">
        <v>3542</v>
      </c>
      <c r="K184" t="s">
        <v>3545</v>
      </c>
      <c r="L184" t="s">
        <v>3563</v>
      </c>
      <c r="M184" t="s">
        <v>3599</v>
      </c>
      <c r="N184" t="s">
        <v>174</v>
      </c>
      <c r="O184" t="s">
        <v>3602</v>
      </c>
      <c r="P184" t="s">
        <v>4315</v>
      </c>
      <c r="Q184" t="s">
        <v>4319</v>
      </c>
      <c r="R184" t="s">
        <v>4322</v>
      </c>
      <c r="S184" t="s">
        <v>4464</v>
      </c>
      <c r="T184" t="s">
        <v>5440</v>
      </c>
      <c r="U184" t="s">
        <v>5440</v>
      </c>
      <c r="V184" t="s">
        <v>5603</v>
      </c>
      <c r="W184" t="s">
        <v>6053</v>
      </c>
      <c r="AA184" t="s">
        <v>6697</v>
      </c>
      <c r="AB184" t="s">
        <v>6697</v>
      </c>
      <c r="AC184" t="s">
        <v>6699</v>
      </c>
      <c r="AD184" t="s">
        <v>6697</v>
      </c>
      <c r="AE184" t="s">
        <v>6697</v>
      </c>
      <c r="AF184" t="s">
        <v>6697</v>
      </c>
      <c r="AG184" t="s">
        <v>6697</v>
      </c>
      <c r="AH184" t="s">
        <v>6697</v>
      </c>
      <c r="AI184" t="s">
        <v>6697</v>
      </c>
      <c r="AJ184" t="s">
        <v>6697</v>
      </c>
      <c r="AK184" t="s">
        <v>6697</v>
      </c>
      <c r="AL184" t="s">
        <v>6697</v>
      </c>
      <c r="AM184" t="s">
        <v>6697</v>
      </c>
      <c r="AN184" t="s">
        <v>6697</v>
      </c>
      <c r="AO184" t="s">
        <v>6697</v>
      </c>
      <c r="AP184" t="s">
        <v>6697</v>
      </c>
      <c r="AQ184" t="s">
        <v>6697</v>
      </c>
      <c r="AR184" t="s">
        <v>6697</v>
      </c>
      <c r="AS184" t="s">
        <v>6697</v>
      </c>
      <c r="AT184">
        <v>0</v>
      </c>
      <c r="AU184" t="s">
        <v>6697</v>
      </c>
      <c r="AV184" t="s">
        <v>6697</v>
      </c>
      <c r="AW184">
        <v>2</v>
      </c>
      <c r="AX184" t="s">
        <v>6697</v>
      </c>
      <c r="AY184" t="s">
        <v>6697</v>
      </c>
      <c r="BA184" t="s">
        <v>6697</v>
      </c>
    </row>
    <row r="185" spans="1:53">
      <c r="A185" t="s">
        <v>204</v>
      </c>
      <c r="B185" t="s">
        <v>155</v>
      </c>
      <c r="C185" t="s">
        <v>1327</v>
      </c>
      <c r="D185" t="s">
        <v>1682</v>
      </c>
      <c r="E185" t="s">
        <v>1974</v>
      </c>
      <c r="F185">
        <v>5</v>
      </c>
      <c r="G185" t="s">
        <v>1977</v>
      </c>
      <c r="H185" t="s">
        <v>1979</v>
      </c>
      <c r="I185" t="s">
        <v>2163</v>
      </c>
      <c r="J185" t="s">
        <v>3542</v>
      </c>
      <c r="K185" t="s">
        <v>3545</v>
      </c>
      <c r="L185" t="s">
        <v>3563</v>
      </c>
      <c r="M185" t="s">
        <v>3599</v>
      </c>
      <c r="N185" t="s">
        <v>174</v>
      </c>
      <c r="O185" t="s">
        <v>4103</v>
      </c>
      <c r="P185" t="s">
        <v>4315</v>
      </c>
      <c r="Q185" t="s">
        <v>4319</v>
      </c>
      <c r="R185" t="s">
        <v>4322</v>
      </c>
      <c r="S185" t="s">
        <v>4464</v>
      </c>
      <c r="T185" t="s">
        <v>5440</v>
      </c>
      <c r="U185" t="s">
        <v>5440</v>
      </c>
      <c r="V185" t="s">
        <v>5603</v>
      </c>
      <c r="W185" t="s">
        <v>6053</v>
      </c>
      <c r="AA185" t="s">
        <v>6697</v>
      </c>
      <c r="AB185" t="s">
        <v>6697</v>
      </c>
      <c r="AC185" t="s">
        <v>6699</v>
      </c>
      <c r="AD185" t="s">
        <v>6697</v>
      </c>
      <c r="AE185" t="s">
        <v>6697</v>
      </c>
      <c r="AF185" t="s">
        <v>6697</v>
      </c>
      <c r="AG185" t="s">
        <v>6697</v>
      </c>
      <c r="AH185" t="s">
        <v>6697</v>
      </c>
      <c r="AI185" t="s">
        <v>6697</v>
      </c>
      <c r="AJ185" t="s">
        <v>6697</v>
      </c>
      <c r="AK185" t="s">
        <v>6697</v>
      </c>
      <c r="AL185" t="s">
        <v>6697</v>
      </c>
      <c r="AM185" t="s">
        <v>6697</v>
      </c>
      <c r="AN185" t="s">
        <v>6697</v>
      </c>
      <c r="AO185" t="s">
        <v>6697</v>
      </c>
      <c r="AP185" t="s">
        <v>6697</v>
      </c>
      <c r="AQ185" t="s">
        <v>6697</v>
      </c>
      <c r="AR185" t="s">
        <v>6697</v>
      </c>
      <c r="AS185" t="s">
        <v>6697</v>
      </c>
      <c r="AT185">
        <v>0</v>
      </c>
      <c r="AU185" t="s">
        <v>6697</v>
      </c>
      <c r="AV185" t="s">
        <v>6697</v>
      </c>
      <c r="AW185">
        <v>1</v>
      </c>
      <c r="AX185" t="s">
        <v>6697</v>
      </c>
      <c r="AY185" t="s">
        <v>6697</v>
      </c>
      <c r="BA185" t="s">
        <v>6697</v>
      </c>
    </row>
    <row r="186" spans="1:53">
      <c r="A186" t="s">
        <v>195</v>
      </c>
      <c r="B186" t="s">
        <v>204</v>
      </c>
      <c r="C186" t="s">
        <v>1327</v>
      </c>
      <c r="D186" t="s">
        <v>1732</v>
      </c>
      <c r="E186" t="s">
        <v>1974</v>
      </c>
      <c r="F186">
        <v>5</v>
      </c>
      <c r="G186" t="s">
        <v>1977</v>
      </c>
      <c r="H186" t="s">
        <v>1979</v>
      </c>
      <c r="I186" t="s">
        <v>2164</v>
      </c>
      <c r="J186" t="s">
        <v>3542</v>
      </c>
      <c r="K186" t="s">
        <v>3545</v>
      </c>
      <c r="L186" t="s">
        <v>3563</v>
      </c>
      <c r="M186" t="s">
        <v>3634</v>
      </c>
      <c r="N186" t="s">
        <v>174</v>
      </c>
      <c r="O186" t="s">
        <v>4104</v>
      </c>
      <c r="P186" t="s">
        <v>4315</v>
      </c>
      <c r="Q186" t="s">
        <v>4319</v>
      </c>
      <c r="R186" t="s">
        <v>4322</v>
      </c>
      <c r="S186" t="s">
        <v>4465</v>
      </c>
      <c r="T186" t="s">
        <v>5451</v>
      </c>
      <c r="U186" t="s">
        <v>5439</v>
      </c>
      <c r="V186" t="s">
        <v>5630</v>
      </c>
      <c r="W186" t="s">
        <v>6054</v>
      </c>
      <c r="AA186" t="s">
        <v>6697</v>
      </c>
      <c r="AB186" t="s">
        <v>6697</v>
      </c>
      <c r="AC186" t="s">
        <v>6697</v>
      </c>
      <c r="AD186" t="s">
        <v>6697</v>
      </c>
      <c r="AE186" t="s">
        <v>6697</v>
      </c>
      <c r="AF186" t="s">
        <v>6699</v>
      </c>
      <c r="AG186" t="s">
        <v>6697</v>
      </c>
      <c r="AH186" t="s">
        <v>6697</v>
      </c>
      <c r="AI186" t="s">
        <v>6697</v>
      </c>
      <c r="AJ186" t="s">
        <v>6697</v>
      </c>
      <c r="AK186" t="s">
        <v>6697</v>
      </c>
      <c r="AL186" t="s">
        <v>6697</v>
      </c>
      <c r="AM186" t="s">
        <v>6697</v>
      </c>
      <c r="AN186" t="s">
        <v>6697</v>
      </c>
      <c r="AO186" t="s">
        <v>6697</v>
      </c>
      <c r="AP186" t="s">
        <v>6697</v>
      </c>
      <c r="AQ186" t="s">
        <v>6697</v>
      </c>
      <c r="AR186" t="s">
        <v>6697</v>
      </c>
      <c r="AS186" t="s">
        <v>6697</v>
      </c>
      <c r="AT186">
        <v>0</v>
      </c>
      <c r="AU186" t="s">
        <v>6697</v>
      </c>
      <c r="AV186" t="s">
        <v>6697</v>
      </c>
      <c r="AW186">
        <v>2</v>
      </c>
      <c r="AX186" t="s">
        <v>6697</v>
      </c>
      <c r="AY186" t="s">
        <v>6697</v>
      </c>
      <c r="BA186" t="s">
        <v>6697</v>
      </c>
    </row>
    <row r="187" spans="1:53">
      <c r="A187" t="s">
        <v>195</v>
      </c>
      <c r="B187" t="s">
        <v>204</v>
      </c>
      <c r="C187" t="s">
        <v>1369</v>
      </c>
      <c r="D187" t="s">
        <v>174</v>
      </c>
      <c r="E187" t="s">
        <v>1974</v>
      </c>
      <c r="F187">
        <v>20</v>
      </c>
      <c r="G187" t="s">
        <v>1977</v>
      </c>
      <c r="H187" t="s">
        <v>1979</v>
      </c>
      <c r="I187" t="s">
        <v>2165</v>
      </c>
      <c r="J187" t="s">
        <v>3542</v>
      </c>
      <c r="K187" t="s">
        <v>3545</v>
      </c>
      <c r="L187" t="s">
        <v>3563</v>
      </c>
      <c r="M187" t="s">
        <v>3634</v>
      </c>
      <c r="N187" t="s">
        <v>174</v>
      </c>
      <c r="O187" t="s">
        <v>4105</v>
      </c>
      <c r="P187" t="s">
        <v>4315</v>
      </c>
      <c r="Q187" t="s">
        <v>4319</v>
      </c>
      <c r="R187" t="s">
        <v>4321</v>
      </c>
      <c r="S187" t="s">
        <v>4465</v>
      </c>
      <c r="T187" t="s">
        <v>5441</v>
      </c>
      <c r="U187" t="s">
        <v>5445</v>
      </c>
      <c r="V187" t="s">
        <v>5630</v>
      </c>
      <c r="W187" t="s">
        <v>6055</v>
      </c>
      <c r="AA187" t="s">
        <v>6697</v>
      </c>
      <c r="AB187" t="s">
        <v>6697</v>
      </c>
      <c r="AC187" t="s">
        <v>6697</v>
      </c>
      <c r="AD187" t="s">
        <v>6697</v>
      </c>
      <c r="AE187" t="s">
        <v>6697</v>
      </c>
      <c r="AF187" t="s">
        <v>6699</v>
      </c>
      <c r="AG187" t="s">
        <v>6697</v>
      </c>
      <c r="AH187" t="s">
        <v>6697</v>
      </c>
      <c r="AI187" t="s">
        <v>6697</v>
      </c>
      <c r="AJ187" t="s">
        <v>6698</v>
      </c>
      <c r="AK187" t="s">
        <v>6699</v>
      </c>
      <c r="AL187" t="s">
        <v>6697</v>
      </c>
      <c r="AM187" t="s">
        <v>6697</v>
      </c>
      <c r="AN187" t="s">
        <v>6700</v>
      </c>
      <c r="AO187" t="s">
        <v>6697</v>
      </c>
      <c r="AP187" t="s">
        <v>6697</v>
      </c>
      <c r="AQ187" t="s">
        <v>6697</v>
      </c>
      <c r="AR187" t="s">
        <v>6697</v>
      </c>
      <c r="AS187" t="s">
        <v>6697</v>
      </c>
      <c r="AT187">
        <v>1</v>
      </c>
      <c r="AU187" t="s">
        <v>6697</v>
      </c>
      <c r="AV187" t="s">
        <v>6703</v>
      </c>
      <c r="AW187">
        <v>65535</v>
      </c>
      <c r="AX187" t="s">
        <v>6703</v>
      </c>
      <c r="AY187" t="s">
        <v>6697</v>
      </c>
      <c r="AZ187" t="s">
        <v>6708</v>
      </c>
      <c r="BA187" t="s">
        <v>6698</v>
      </c>
    </row>
    <row r="188" spans="1:53">
      <c r="A188" t="s">
        <v>204</v>
      </c>
      <c r="B188" t="s">
        <v>888</v>
      </c>
      <c r="C188" t="s">
        <v>1327</v>
      </c>
      <c r="D188" t="s">
        <v>1712</v>
      </c>
      <c r="E188" t="s">
        <v>1974</v>
      </c>
      <c r="F188">
        <v>5</v>
      </c>
      <c r="G188" t="s">
        <v>1977</v>
      </c>
      <c r="H188" t="s">
        <v>1979</v>
      </c>
      <c r="I188" t="s">
        <v>2166</v>
      </c>
      <c r="J188" t="s">
        <v>3542</v>
      </c>
      <c r="K188" t="s">
        <v>3545</v>
      </c>
      <c r="L188" t="s">
        <v>3563</v>
      </c>
      <c r="M188" t="s">
        <v>3599</v>
      </c>
      <c r="N188" t="s">
        <v>174</v>
      </c>
      <c r="O188" t="s">
        <v>4106</v>
      </c>
      <c r="P188" t="s">
        <v>4315</v>
      </c>
      <c r="Q188" t="s">
        <v>4319</v>
      </c>
      <c r="R188" t="s">
        <v>4322</v>
      </c>
      <c r="S188" t="s">
        <v>4464</v>
      </c>
      <c r="T188" t="s">
        <v>5440</v>
      </c>
      <c r="U188" t="s">
        <v>5440</v>
      </c>
      <c r="V188" t="s">
        <v>5603</v>
      </c>
      <c r="W188" t="s">
        <v>6056</v>
      </c>
      <c r="AA188" t="s">
        <v>6697</v>
      </c>
      <c r="AB188" t="s">
        <v>6697</v>
      </c>
      <c r="AC188" t="s">
        <v>6699</v>
      </c>
      <c r="AD188" t="s">
        <v>6697</v>
      </c>
      <c r="AE188" t="s">
        <v>6697</v>
      </c>
      <c r="AF188" t="s">
        <v>6697</v>
      </c>
      <c r="AG188" t="s">
        <v>6697</v>
      </c>
      <c r="AH188" t="s">
        <v>6697</v>
      </c>
      <c r="AI188" t="s">
        <v>6697</v>
      </c>
      <c r="AJ188" t="s">
        <v>6697</v>
      </c>
      <c r="AK188" t="s">
        <v>6697</v>
      </c>
      <c r="AL188" t="s">
        <v>6697</v>
      </c>
      <c r="AM188" t="s">
        <v>6697</v>
      </c>
      <c r="AN188" t="s">
        <v>6697</v>
      </c>
      <c r="AO188" t="s">
        <v>6697</v>
      </c>
      <c r="AP188" t="s">
        <v>6697</v>
      </c>
      <c r="AQ188" t="s">
        <v>6697</v>
      </c>
      <c r="AR188" t="s">
        <v>6697</v>
      </c>
      <c r="AS188" t="s">
        <v>6697</v>
      </c>
      <c r="AT188">
        <v>0</v>
      </c>
      <c r="AU188" t="s">
        <v>6697</v>
      </c>
      <c r="AV188" t="s">
        <v>6697</v>
      </c>
      <c r="AW188">
        <v>1</v>
      </c>
      <c r="AX188" t="s">
        <v>6697</v>
      </c>
      <c r="AY188" t="s">
        <v>6697</v>
      </c>
      <c r="BA188" t="s">
        <v>6697</v>
      </c>
    </row>
    <row r="189" spans="1:53">
      <c r="A189" t="s">
        <v>205</v>
      </c>
      <c r="B189" t="s">
        <v>162</v>
      </c>
      <c r="C189" t="s">
        <v>1358</v>
      </c>
      <c r="D189" t="s">
        <v>174</v>
      </c>
      <c r="E189" t="s">
        <v>1974</v>
      </c>
      <c r="F189">
        <v>15</v>
      </c>
      <c r="G189" t="s">
        <v>1977</v>
      </c>
      <c r="H189" t="s">
        <v>1979</v>
      </c>
      <c r="I189" t="s">
        <v>2167</v>
      </c>
      <c r="J189" t="s">
        <v>3542</v>
      </c>
      <c r="K189" t="s">
        <v>3545</v>
      </c>
      <c r="L189" t="s">
        <v>3563</v>
      </c>
      <c r="M189" t="s">
        <v>3599</v>
      </c>
      <c r="N189" t="s">
        <v>174</v>
      </c>
      <c r="O189" t="s">
        <v>4107</v>
      </c>
      <c r="P189" t="s">
        <v>4315</v>
      </c>
      <c r="Q189" t="s">
        <v>4319</v>
      </c>
      <c r="R189" t="s">
        <v>4322</v>
      </c>
      <c r="S189" t="s">
        <v>4466</v>
      </c>
      <c r="T189" t="s">
        <v>5452</v>
      </c>
      <c r="U189" t="s">
        <v>5477</v>
      </c>
      <c r="V189" t="s">
        <v>5603</v>
      </c>
      <c r="W189" t="s">
        <v>6057</v>
      </c>
      <c r="AA189" t="s">
        <v>6697</v>
      </c>
      <c r="AB189" t="s">
        <v>6697</v>
      </c>
      <c r="AC189" t="s">
        <v>6699</v>
      </c>
      <c r="AD189" t="s">
        <v>6697</v>
      </c>
      <c r="AE189" t="s">
        <v>6697</v>
      </c>
      <c r="AF189" t="s">
        <v>6697</v>
      </c>
      <c r="AG189" t="s">
        <v>6697</v>
      </c>
      <c r="AH189" t="s">
        <v>6697</v>
      </c>
      <c r="AI189" t="s">
        <v>6697</v>
      </c>
      <c r="AJ189" t="s">
        <v>6698</v>
      </c>
      <c r="AK189" t="s">
        <v>6697</v>
      </c>
      <c r="AL189" t="s">
        <v>6697</v>
      </c>
      <c r="AM189" t="s">
        <v>6697</v>
      </c>
      <c r="AN189" t="s">
        <v>6697</v>
      </c>
      <c r="AO189" t="s">
        <v>6697</v>
      </c>
      <c r="AP189" t="s">
        <v>6697</v>
      </c>
      <c r="AQ189" t="s">
        <v>6697</v>
      </c>
      <c r="AR189" t="s">
        <v>6697</v>
      </c>
      <c r="AS189" t="s">
        <v>6697</v>
      </c>
      <c r="AT189">
        <v>2</v>
      </c>
      <c r="AU189" t="s">
        <v>6697</v>
      </c>
      <c r="AV189" t="s">
        <v>6703</v>
      </c>
      <c r="AW189">
        <v>65535</v>
      </c>
      <c r="AX189" t="s">
        <v>6703</v>
      </c>
      <c r="AY189" t="s">
        <v>6697</v>
      </c>
      <c r="BA189" t="s">
        <v>6697</v>
      </c>
    </row>
    <row r="190" spans="1:53">
      <c r="A190" t="s">
        <v>206</v>
      </c>
      <c r="B190" t="s">
        <v>889</v>
      </c>
      <c r="C190" t="s">
        <v>1325</v>
      </c>
      <c r="D190" t="s">
        <v>1677</v>
      </c>
      <c r="E190" t="s">
        <v>1973</v>
      </c>
      <c r="F190">
        <v>0</v>
      </c>
      <c r="G190" t="s">
        <v>1977</v>
      </c>
      <c r="H190" t="s">
        <v>1979</v>
      </c>
      <c r="I190" t="s">
        <v>2168</v>
      </c>
      <c r="J190" t="s">
        <v>3542</v>
      </c>
      <c r="K190" t="s">
        <v>3544</v>
      </c>
      <c r="L190" t="s">
        <v>3562</v>
      </c>
      <c r="M190" t="s">
        <v>3641</v>
      </c>
      <c r="N190" t="s">
        <v>193</v>
      </c>
      <c r="O190" t="s">
        <v>4108</v>
      </c>
      <c r="P190" t="s">
        <v>4315</v>
      </c>
      <c r="Q190" t="s">
        <v>4319</v>
      </c>
      <c r="R190" t="s">
        <v>4323</v>
      </c>
      <c r="S190" t="s">
        <v>4467</v>
      </c>
      <c r="T190" t="s">
        <v>5439</v>
      </c>
      <c r="U190" t="s">
        <v>4324</v>
      </c>
      <c r="V190" t="s">
        <v>5631</v>
      </c>
      <c r="W190" t="s">
        <v>6058</v>
      </c>
      <c r="AA190" t="s">
        <v>6697</v>
      </c>
      <c r="AB190" t="s">
        <v>6697</v>
      </c>
      <c r="AC190" t="s">
        <v>6697</v>
      </c>
      <c r="AD190" t="s">
        <v>6697</v>
      </c>
      <c r="AE190" t="s">
        <v>6697</v>
      </c>
      <c r="AF190" t="s">
        <v>6697</v>
      </c>
      <c r="AG190" t="s">
        <v>6697</v>
      </c>
      <c r="AH190" t="s">
        <v>6697</v>
      </c>
      <c r="AI190" t="s">
        <v>6697</v>
      </c>
      <c r="AJ190" t="s">
        <v>6697</v>
      </c>
      <c r="AK190" t="s">
        <v>6697</v>
      </c>
      <c r="AL190" t="s">
        <v>6697</v>
      </c>
      <c r="AM190" t="s">
        <v>6697</v>
      </c>
      <c r="AN190" t="s">
        <v>6699</v>
      </c>
      <c r="AO190" t="s">
        <v>6697</v>
      </c>
      <c r="AP190" t="s">
        <v>6697</v>
      </c>
      <c r="AQ190" t="s">
        <v>6697</v>
      </c>
      <c r="AR190" t="s">
        <v>6697</v>
      </c>
      <c r="AS190" t="s">
        <v>6697</v>
      </c>
      <c r="AT190">
        <v>0</v>
      </c>
      <c r="AU190" t="s">
        <v>6697</v>
      </c>
      <c r="AV190" t="s">
        <v>6697</v>
      </c>
      <c r="AW190">
        <v>0</v>
      </c>
      <c r="AX190" t="s">
        <v>6697</v>
      </c>
      <c r="AY190" t="s">
        <v>6697</v>
      </c>
      <c r="BA190" t="s">
        <v>6697</v>
      </c>
    </row>
    <row r="191" spans="1:53">
      <c r="A191" t="s">
        <v>205</v>
      </c>
      <c r="B191" t="s">
        <v>890</v>
      </c>
      <c r="C191" t="s">
        <v>1370</v>
      </c>
      <c r="D191" t="s">
        <v>1738</v>
      </c>
      <c r="E191" t="s">
        <v>1974</v>
      </c>
      <c r="F191">
        <v>5</v>
      </c>
      <c r="G191" t="s">
        <v>1977</v>
      </c>
      <c r="H191" t="s">
        <v>1979</v>
      </c>
      <c r="I191" t="s">
        <v>2169</v>
      </c>
      <c r="J191" t="s">
        <v>3542</v>
      </c>
      <c r="K191" t="s">
        <v>3545</v>
      </c>
      <c r="L191" t="s">
        <v>3563</v>
      </c>
      <c r="M191" t="s">
        <v>3599</v>
      </c>
      <c r="N191" t="s">
        <v>174</v>
      </c>
      <c r="O191" t="s">
        <v>4084</v>
      </c>
      <c r="P191" t="s">
        <v>4315</v>
      </c>
      <c r="Q191" t="s">
        <v>4319</v>
      </c>
      <c r="R191" t="s">
        <v>4322</v>
      </c>
      <c r="S191" t="s">
        <v>4468</v>
      </c>
      <c r="T191" t="s">
        <v>5451</v>
      </c>
      <c r="U191" t="s">
        <v>5440</v>
      </c>
      <c r="V191" t="s">
        <v>5603</v>
      </c>
      <c r="W191" t="s">
        <v>6058</v>
      </c>
      <c r="AA191" t="s">
        <v>6697</v>
      </c>
      <c r="AB191" t="s">
        <v>6697</v>
      </c>
      <c r="AC191" t="s">
        <v>6699</v>
      </c>
      <c r="AD191" t="s">
        <v>6697</v>
      </c>
      <c r="AE191" t="s">
        <v>6697</v>
      </c>
      <c r="AF191" t="s">
        <v>6697</v>
      </c>
      <c r="AG191" t="s">
        <v>6697</v>
      </c>
      <c r="AH191" t="s">
        <v>6697</v>
      </c>
      <c r="AI191" t="s">
        <v>6697</v>
      </c>
      <c r="AJ191" t="s">
        <v>6697</v>
      </c>
      <c r="AK191" t="s">
        <v>6697</v>
      </c>
      <c r="AL191" t="s">
        <v>6697</v>
      </c>
      <c r="AM191" t="s">
        <v>6697</v>
      </c>
      <c r="AN191" t="s">
        <v>6697</v>
      </c>
      <c r="AO191" t="s">
        <v>6697</v>
      </c>
      <c r="AP191" t="s">
        <v>6697</v>
      </c>
      <c r="AQ191" t="s">
        <v>6697</v>
      </c>
      <c r="AR191" t="s">
        <v>6697</v>
      </c>
      <c r="AS191" t="s">
        <v>6697</v>
      </c>
      <c r="AT191">
        <v>1</v>
      </c>
      <c r="AU191" t="s">
        <v>6697</v>
      </c>
      <c r="AV191" t="s">
        <v>6697</v>
      </c>
      <c r="AW191">
        <v>9</v>
      </c>
      <c r="AX191" t="s">
        <v>6697</v>
      </c>
      <c r="AY191" t="s">
        <v>6697</v>
      </c>
      <c r="BA191" t="s">
        <v>6697</v>
      </c>
    </row>
    <row r="192" spans="1:53">
      <c r="A192" t="s">
        <v>205</v>
      </c>
      <c r="B192" t="s">
        <v>891</v>
      </c>
      <c r="C192" t="s">
        <v>1327</v>
      </c>
      <c r="D192" t="s">
        <v>1684</v>
      </c>
      <c r="E192" t="s">
        <v>1974</v>
      </c>
      <c r="F192">
        <v>5</v>
      </c>
      <c r="G192" t="s">
        <v>1977</v>
      </c>
      <c r="H192" t="s">
        <v>1979</v>
      </c>
      <c r="I192" t="s">
        <v>2170</v>
      </c>
      <c r="J192" t="s">
        <v>3542</v>
      </c>
      <c r="K192" t="s">
        <v>3545</v>
      </c>
      <c r="L192" t="s">
        <v>3563</v>
      </c>
      <c r="M192" t="s">
        <v>3599</v>
      </c>
      <c r="N192" t="s">
        <v>174</v>
      </c>
      <c r="O192" t="s">
        <v>4084</v>
      </c>
      <c r="P192" t="s">
        <v>4315</v>
      </c>
      <c r="Q192" t="s">
        <v>4319</v>
      </c>
      <c r="R192" t="s">
        <v>4321</v>
      </c>
      <c r="S192" t="s">
        <v>4469</v>
      </c>
      <c r="T192" t="s">
        <v>5439</v>
      </c>
      <c r="U192" t="s">
        <v>4324</v>
      </c>
      <c r="V192" t="s">
        <v>5603</v>
      </c>
      <c r="W192" t="s">
        <v>6059</v>
      </c>
      <c r="AA192" t="s">
        <v>6697</v>
      </c>
      <c r="AB192" t="s">
        <v>6697</v>
      </c>
      <c r="AC192" t="s">
        <v>6699</v>
      </c>
      <c r="AD192" t="s">
        <v>6697</v>
      </c>
      <c r="AE192" t="s">
        <v>6697</v>
      </c>
      <c r="AF192" t="s">
        <v>6697</v>
      </c>
      <c r="AG192" t="s">
        <v>6697</v>
      </c>
      <c r="AH192" t="s">
        <v>6697</v>
      </c>
      <c r="AI192" t="s">
        <v>6697</v>
      </c>
      <c r="AJ192" t="s">
        <v>6697</v>
      </c>
      <c r="AK192" t="s">
        <v>6697</v>
      </c>
      <c r="AL192" t="s">
        <v>6697</v>
      </c>
      <c r="AM192" t="s">
        <v>6697</v>
      </c>
      <c r="AN192" t="s">
        <v>6700</v>
      </c>
      <c r="AO192" t="s">
        <v>6697</v>
      </c>
      <c r="AP192" t="s">
        <v>6697</v>
      </c>
      <c r="AQ192" t="s">
        <v>6697</v>
      </c>
      <c r="AR192" t="s">
        <v>6697</v>
      </c>
      <c r="AS192" t="s">
        <v>6697</v>
      </c>
      <c r="AT192">
        <v>0</v>
      </c>
      <c r="AU192" t="s">
        <v>6697</v>
      </c>
      <c r="AV192" t="s">
        <v>6697</v>
      </c>
      <c r="AW192">
        <v>2</v>
      </c>
      <c r="AX192" t="s">
        <v>6697</v>
      </c>
      <c r="AY192" t="s">
        <v>6697</v>
      </c>
      <c r="BA192" t="s">
        <v>6697</v>
      </c>
    </row>
    <row r="193" spans="1:53">
      <c r="A193" t="s">
        <v>205</v>
      </c>
      <c r="B193" t="s">
        <v>157</v>
      </c>
      <c r="C193" t="s">
        <v>1357</v>
      </c>
      <c r="D193" t="s">
        <v>1667</v>
      </c>
      <c r="E193" t="s">
        <v>1974</v>
      </c>
      <c r="F193">
        <v>5</v>
      </c>
      <c r="G193" t="s">
        <v>1977</v>
      </c>
      <c r="H193" t="s">
        <v>1979</v>
      </c>
      <c r="I193" t="s">
        <v>2171</v>
      </c>
      <c r="J193" t="s">
        <v>3542</v>
      </c>
      <c r="K193" t="s">
        <v>3545</v>
      </c>
      <c r="L193" t="s">
        <v>3563</v>
      </c>
      <c r="M193" t="s">
        <v>3599</v>
      </c>
      <c r="N193" t="s">
        <v>174</v>
      </c>
      <c r="O193" t="s">
        <v>3596</v>
      </c>
      <c r="P193" t="s">
        <v>4315</v>
      </c>
      <c r="Q193" t="s">
        <v>4319</v>
      </c>
      <c r="R193" t="s">
        <v>4322</v>
      </c>
      <c r="S193" t="s">
        <v>4470</v>
      </c>
      <c r="T193" t="s">
        <v>5440</v>
      </c>
      <c r="U193" t="s">
        <v>5440</v>
      </c>
      <c r="V193" t="s">
        <v>5603</v>
      </c>
      <c r="W193" t="s">
        <v>6060</v>
      </c>
      <c r="AA193" t="s">
        <v>6697</v>
      </c>
      <c r="AB193" t="s">
        <v>6697</v>
      </c>
      <c r="AC193" t="s">
        <v>6699</v>
      </c>
      <c r="AD193" t="s">
        <v>6697</v>
      </c>
      <c r="AE193" t="s">
        <v>6697</v>
      </c>
      <c r="AF193" t="s">
        <v>6697</v>
      </c>
      <c r="AG193" t="s">
        <v>6697</v>
      </c>
      <c r="AH193" t="s">
        <v>6697</v>
      </c>
      <c r="AI193" t="s">
        <v>6697</v>
      </c>
      <c r="AJ193" t="s">
        <v>6697</v>
      </c>
      <c r="AK193" t="s">
        <v>6697</v>
      </c>
      <c r="AL193" t="s">
        <v>6697</v>
      </c>
      <c r="AM193" t="s">
        <v>6697</v>
      </c>
      <c r="AN193" t="s">
        <v>6697</v>
      </c>
      <c r="AO193" t="s">
        <v>6697</v>
      </c>
      <c r="AP193" t="s">
        <v>6697</v>
      </c>
      <c r="AQ193" t="s">
        <v>6697</v>
      </c>
      <c r="AR193" t="s">
        <v>6697</v>
      </c>
      <c r="AS193" t="s">
        <v>6697</v>
      </c>
      <c r="AT193">
        <v>1</v>
      </c>
      <c r="AU193" t="s">
        <v>6697</v>
      </c>
      <c r="AV193" t="s">
        <v>6697</v>
      </c>
      <c r="AW193">
        <v>1</v>
      </c>
      <c r="AX193" t="s">
        <v>6697</v>
      </c>
      <c r="AY193" t="s">
        <v>6697</v>
      </c>
      <c r="BA193" t="s">
        <v>6697</v>
      </c>
    </row>
    <row r="194" spans="1:53">
      <c r="A194" t="s">
        <v>205</v>
      </c>
      <c r="B194" t="s">
        <v>246</v>
      </c>
      <c r="C194" t="s">
        <v>1353</v>
      </c>
      <c r="D194" t="s">
        <v>1667</v>
      </c>
      <c r="E194" t="s">
        <v>1974</v>
      </c>
      <c r="F194">
        <v>5</v>
      </c>
      <c r="G194" t="s">
        <v>1977</v>
      </c>
      <c r="H194" t="s">
        <v>1979</v>
      </c>
      <c r="I194" t="s">
        <v>2172</v>
      </c>
      <c r="J194" t="s">
        <v>3542</v>
      </c>
      <c r="K194" t="s">
        <v>3545</v>
      </c>
      <c r="L194" t="s">
        <v>3563</v>
      </c>
      <c r="M194" t="s">
        <v>3599</v>
      </c>
      <c r="N194" t="s">
        <v>174</v>
      </c>
      <c r="O194" t="s">
        <v>4090</v>
      </c>
      <c r="P194" t="s">
        <v>4316</v>
      </c>
      <c r="Q194" t="s">
        <v>4319</v>
      </c>
      <c r="R194" t="s">
        <v>4321</v>
      </c>
      <c r="S194" t="s">
        <v>4471</v>
      </c>
      <c r="T194" t="s">
        <v>5440</v>
      </c>
      <c r="U194" t="s">
        <v>5440</v>
      </c>
      <c r="V194" t="s">
        <v>5603</v>
      </c>
      <c r="W194" t="s">
        <v>6061</v>
      </c>
      <c r="AA194" t="s">
        <v>6697</v>
      </c>
      <c r="AB194" t="s">
        <v>6697</v>
      </c>
      <c r="AC194" t="s">
        <v>6699</v>
      </c>
      <c r="AD194" t="s">
        <v>6697</v>
      </c>
      <c r="AE194" t="s">
        <v>6697</v>
      </c>
      <c r="AF194" t="s">
        <v>6697</v>
      </c>
      <c r="AG194" t="s">
        <v>6697</v>
      </c>
      <c r="AH194" t="s">
        <v>6697</v>
      </c>
      <c r="AI194" t="s">
        <v>6697</v>
      </c>
      <c r="AJ194" t="s">
        <v>6697</v>
      </c>
      <c r="AK194" t="s">
        <v>6697</v>
      </c>
      <c r="AL194" t="s">
        <v>6697</v>
      </c>
      <c r="AM194" t="s">
        <v>6697</v>
      </c>
      <c r="AN194" t="s">
        <v>6700</v>
      </c>
      <c r="AO194" t="s">
        <v>6697</v>
      </c>
      <c r="AP194" t="s">
        <v>6697</v>
      </c>
      <c r="AQ194" t="s">
        <v>6697</v>
      </c>
      <c r="AR194" t="s">
        <v>6697</v>
      </c>
      <c r="AS194" t="s">
        <v>6697</v>
      </c>
      <c r="AT194">
        <v>1</v>
      </c>
      <c r="AU194" t="s">
        <v>6697</v>
      </c>
      <c r="AV194" t="s">
        <v>6697</v>
      </c>
      <c r="AW194">
        <v>1</v>
      </c>
      <c r="AX194" t="s">
        <v>6697</v>
      </c>
      <c r="AY194" t="s">
        <v>6697</v>
      </c>
      <c r="BA194" t="s">
        <v>6697</v>
      </c>
    </row>
    <row r="195" spans="1:53">
      <c r="A195" t="s">
        <v>207</v>
      </c>
      <c r="B195" t="s">
        <v>892</v>
      </c>
      <c r="C195" t="s">
        <v>1327</v>
      </c>
      <c r="D195" t="s">
        <v>1733</v>
      </c>
      <c r="E195" t="s">
        <v>1974</v>
      </c>
      <c r="F195">
        <v>0</v>
      </c>
      <c r="G195" t="s">
        <v>1977</v>
      </c>
      <c r="H195" t="s">
        <v>1979</v>
      </c>
      <c r="I195" t="s">
        <v>2173</v>
      </c>
      <c r="J195" t="s">
        <v>3542</v>
      </c>
      <c r="K195" t="s">
        <v>3545</v>
      </c>
      <c r="L195" t="s">
        <v>3563</v>
      </c>
      <c r="M195" t="s">
        <v>3576</v>
      </c>
      <c r="N195" t="s">
        <v>174</v>
      </c>
      <c r="O195" t="s">
        <v>3576</v>
      </c>
      <c r="P195" t="s">
        <v>4315</v>
      </c>
      <c r="Q195" t="s">
        <v>4319</v>
      </c>
      <c r="R195" t="s">
        <v>4321</v>
      </c>
      <c r="S195" t="s">
        <v>4472</v>
      </c>
      <c r="T195" t="s">
        <v>5440</v>
      </c>
      <c r="U195" t="s">
        <v>5440</v>
      </c>
      <c r="V195" t="s">
        <v>5632</v>
      </c>
      <c r="W195" t="s">
        <v>6062</v>
      </c>
      <c r="AA195" t="s">
        <v>6697</v>
      </c>
      <c r="AB195" t="s">
        <v>6697</v>
      </c>
      <c r="AC195" t="s">
        <v>6697</v>
      </c>
      <c r="AD195" t="s">
        <v>6697</v>
      </c>
      <c r="AE195" t="s">
        <v>6697</v>
      </c>
      <c r="AF195" t="s">
        <v>6697</v>
      </c>
      <c r="AG195" t="s">
        <v>6697</v>
      </c>
      <c r="AH195" t="s">
        <v>6697</v>
      </c>
      <c r="AI195" t="s">
        <v>6697</v>
      </c>
      <c r="AJ195" t="s">
        <v>6697</v>
      </c>
      <c r="AK195" t="s">
        <v>6697</v>
      </c>
      <c r="AL195" t="s">
        <v>6697</v>
      </c>
      <c r="AM195" t="s">
        <v>6697</v>
      </c>
      <c r="AN195" t="s">
        <v>6700</v>
      </c>
      <c r="AO195" t="s">
        <v>6697</v>
      </c>
      <c r="AP195" t="s">
        <v>6697</v>
      </c>
      <c r="AQ195" t="s">
        <v>6697</v>
      </c>
      <c r="AR195" t="s">
        <v>6697</v>
      </c>
      <c r="AS195" t="s">
        <v>6697</v>
      </c>
      <c r="AT195">
        <v>0</v>
      </c>
      <c r="AU195" t="s">
        <v>6697</v>
      </c>
      <c r="AV195" t="s">
        <v>6697</v>
      </c>
      <c r="AW195">
        <v>0</v>
      </c>
      <c r="AX195" t="s">
        <v>6697</v>
      </c>
      <c r="AY195" t="s">
        <v>6697</v>
      </c>
      <c r="BA195" t="s">
        <v>6697</v>
      </c>
    </row>
    <row r="196" spans="1:53">
      <c r="A196" t="s">
        <v>208</v>
      </c>
      <c r="B196" t="s">
        <v>893</v>
      </c>
      <c r="C196" t="s">
        <v>1371</v>
      </c>
      <c r="D196" t="s">
        <v>193</v>
      </c>
      <c r="E196" t="s">
        <v>1973</v>
      </c>
      <c r="F196">
        <v>0</v>
      </c>
      <c r="G196" t="s">
        <v>1977</v>
      </c>
      <c r="H196" t="s">
        <v>1979</v>
      </c>
      <c r="I196" t="s">
        <v>2174</v>
      </c>
      <c r="J196" t="s">
        <v>3542</v>
      </c>
      <c r="K196" t="s">
        <v>3548</v>
      </c>
      <c r="L196" t="s">
        <v>3562</v>
      </c>
      <c r="M196" t="s">
        <v>3632</v>
      </c>
      <c r="N196" t="s">
        <v>193</v>
      </c>
      <c r="O196" t="s">
        <v>3632</v>
      </c>
      <c r="P196" t="s">
        <v>4315</v>
      </c>
      <c r="Q196" t="s">
        <v>4319</v>
      </c>
      <c r="R196" t="s">
        <v>4323</v>
      </c>
      <c r="S196" t="s">
        <v>4473</v>
      </c>
      <c r="T196" t="s">
        <v>5439</v>
      </c>
      <c r="U196" t="s">
        <v>4324</v>
      </c>
      <c r="V196" t="s">
        <v>5616</v>
      </c>
      <c r="W196" t="s">
        <v>6063</v>
      </c>
      <c r="AA196" t="s">
        <v>6697</v>
      </c>
      <c r="AB196" t="s">
        <v>6697</v>
      </c>
      <c r="AC196" t="s">
        <v>6697</v>
      </c>
      <c r="AD196" t="s">
        <v>6697</v>
      </c>
      <c r="AE196" t="s">
        <v>6697</v>
      </c>
      <c r="AF196" t="s">
        <v>6697</v>
      </c>
      <c r="AG196" t="s">
        <v>6697</v>
      </c>
      <c r="AH196" t="s">
        <v>6697</v>
      </c>
      <c r="AI196" t="s">
        <v>6697</v>
      </c>
      <c r="AJ196" t="s">
        <v>6697</v>
      </c>
      <c r="AK196" t="s">
        <v>6697</v>
      </c>
      <c r="AL196" t="s">
        <v>6697</v>
      </c>
      <c r="AM196" t="s">
        <v>6697</v>
      </c>
      <c r="AN196" t="s">
        <v>6699</v>
      </c>
      <c r="AO196" t="s">
        <v>6697</v>
      </c>
      <c r="AP196" t="s">
        <v>6697</v>
      </c>
      <c r="AQ196" t="s">
        <v>6697</v>
      </c>
      <c r="AR196" t="s">
        <v>6697</v>
      </c>
      <c r="AS196" t="s">
        <v>6697</v>
      </c>
      <c r="AT196">
        <v>0</v>
      </c>
      <c r="AU196" t="s">
        <v>6697</v>
      </c>
      <c r="AV196" t="s">
        <v>6697</v>
      </c>
      <c r="AW196">
        <v>0</v>
      </c>
      <c r="AX196" t="s">
        <v>6697</v>
      </c>
      <c r="AY196" t="s">
        <v>6697</v>
      </c>
      <c r="BA196" t="s">
        <v>6697</v>
      </c>
    </row>
    <row r="197" spans="1:53">
      <c r="A197" t="s">
        <v>189</v>
      </c>
      <c r="B197" t="s">
        <v>209</v>
      </c>
      <c r="C197" t="s">
        <v>1327</v>
      </c>
      <c r="D197" t="s">
        <v>1739</v>
      </c>
      <c r="E197" t="s">
        <v>1974</v>
      </c>
      <c r="F197">
        <v>0</v>
      </c>
      <c r="G197" t="s">
        <v>1977</v>
      </c>
      <c r="H197" t="s">
        <v>1979</v>
      </c>
      <c r="I197" t="s">
        <v>2175</v>
      </c>
      <c r="J197" t="s">
        <v>3542</v>
      </c>
      <c r="K197" t="s">
        <v>3545</v>
      </c>
      <c r="L197" t="s">
        <v>3563</v>
      </c>
      <c r="M197" t="s">
        <v>3576</v>
      </c>
      <c r="N197" t="s">
        <v>174</v>
      </c>
      <c r="O197" t="s">
        <v>3624</v>
      </c>
      <c r="P197" t="s">
        <v>4315</v>
      </c>
      <c r="Q197" t="s">
        <v>4319</v>
      </c>
      <c r="R197" t="s">
        <v>4323</v>
      </c>
      <c r="S197" t="s">
        <v>4474</v>
      </c>
      <c r="T197" t="s">
        <v>5439</v>
      </c>
      <c r="U197" t="s">
        <v>4324</v>
      </c>
      <c r="V197" t="s">
        <v>5626</v>
      </c>
      <c r="W197" t="s">
        <v>6064</v>
      </c>
      <c r="AA197" t="s">
        <v>6697</v>
      </c>
      <c r="AB197" t="s">
        <v>6697</v>
      </c>
      <c r="AC197" t="s">
        <v>6697</v>
      </c>
      <c r="AD197" t="s">
        <v>6697</v>
      </c>
      <c r="AE197" t="s">
        <v>6697</v>
      </c>
      <c r="AF197" t="s">
        <v>6697</v>
      </c>
      <c r="AG197" t="s">
        <v>6697</v>
      </c>
      <c r="AH197" t="s">
        <v>6697</v>
      </c>
      <c r="AI197" t="s">
        <v>6697</v>
      </c>
      <c r="AJ197" t="s">
        <v>6697</v>
      </c>
      <c r="AK197" t="s">
        <v>6697</v>
      </c>
      <c r="AL197" t="s">
        <v>6697</v>
      </c>
      <c r="AM197" t="s">
        <v>6697</v>
      </c>
      <c r="AN197" t="s">
        <v>6699</v>
      </c>
      <c r="AO197" t="s">
        <v>6697</v>
      </c>
      <c r="AP197" t="s">
        <v>6697</v>
      </c>
      <c r="AQ197" t="s">
        <v>6697</v>
      </c>
      <c r="AR197" t="s">
        <v>6697</v>
      </c>
      <c r="AS197" t="s">
        <v>6697</v>
      </c>
      <c r="AT197">
        <v>0</v>
      </c>
      <c r="AU197" t="s">
        <v>6697</v>
      </c>
      <c r="AV197" t="s">
        <v>6697</v>
      </c>
      <c r="AW197">
        <v>4</v>
      </c>
      <c r="AX197" t="s">
        <v>6697</v>
      </c>
      <c r="AY197" t="s">
        <v>6697</v>
      </c>
      <c r="BA197" t="s">
        <v>6697</v>
      </c>
    </row>
    <row r="198" spans="1:53">
      <c r="A198" t="s">
        <v>209</v>
      </c>
      <c r="B198" t="s">
        <v>189</v>
      </c>
      <c r="C198" t="s">
        <v>1327</v>
      </c>
      <c r="D198" t="s">
        <v>1740</v>
      </c>
      <c r="E198" t="s">
        <v>1974</v>
      </c>
      <c r="F198">
        <v>0</v>
      </c>
      <c r="G198" t="s">
        <v>1977</v>
      </c>
      <c r="H198" t="s">
        <v>1979</v>
      </c>
      <c r="I198" t="s">
        <v>2176</v>
      </c>
      <c r="J198" t="s">
        <v>3542</v>
      </c>
      <c r="K198" t="s">
        <v>3545</v>
      </c>
      <c r="L198" t="s">
        <v>3563</v>
      </c>
      <c r="M198" t="s">
        <v>3624</v>
      </c>
      <c r="N198" t="s">
        <v>174</v>
      </c>
      <c r="O198" t="s">
        <v>3576</v>
      </c>
      <c r="P198" t="s">
        <v>4315</v>
      </c>
      <c r="Q198" t="s">
        <v>4319</v>
      </c>
      <c r="R198" t="s">
        <v>4323</v>
      </c>
      <c r="S198" t="s">
        <v>4474</v>
      </c>
      <c r="T198" t="s">
        <v>5439</v>
      </c>
      <c r="U198" t="s">
        <v>4324</v>
      </c>
      <c r="V198" t="s">
        <v>5626</v>
      </c>
      <c r="W198" t="s">
        <v>6064</v>
      </c>
      <c r="AA198" t="s">
        <v>6697</v>
      </c>
      <c r="AB198" t="s">
        <v>6697</v>
      </c>
      <c r="AC198" t="s">
        <v>6697</v>
      </c>
      <c r="AD198" t="s">
        <v>6697</v>
      </c>
      <c r="AE198" t="s">
        <v>6697</v>
      </c>
      <c r="AF198" t="s">
        <v>6697</v>
      </c>
      <c r="AG198" t="s">
        <v>6697</v>
      </c>
      <c r="AH198" t="s">
        <v>6697</v>
      </c>
      <c r="AI198" t="s">
        <v>6697</v>
      </c>
      <c r="AJ198" t="s">
        <v>6697</v>
      </c>
      <c r="AK198" t="s">
        <v>6697</v>
      </c>
      <c r="AL198" t="s">
        <v>6697</v>
      </c>
      <c r="AM198" t="s">
        <v>6697</v>
      </c>
      <c r="AN198" t="s">
        <v>6699</v>
      </c>
      <c r="AO198" t="s">
        <v>6697</v>
      </c>
      <c r="AP198" t="s">
        <v>6697</v>
      </c>
      <c r="AQ198" t="s">
        <v>6697</v>
      </c>
      <c r="AR198" t="s">
        <v>6697</v>
      </c>
      <c r="AS198" t="s">
        <v>6697</v>
      </c>
      <c r="AT198">
        <v>0</v>
      </c>
      <c r="AU198" t="s">
        <v>6697</v>
      </c>
      <c r="AV198" t="s">
        <v>6697</v>
      </c>
      <c r="AW198">
        <v>3</v>
      </c>
      <c r="AX198" t="s">
        <v>6697</v>
      </c>
      <c r="AY198" t="s">
        <v>6697</v>
      </c>
      <c r="BA198" t="s">
        <v>6697</v>
      </c>
    </row>
    <row r="199" spans="1:53">
      <c r="A199" t="s">
        <v>210</v>
      </c>
      <c r="B199" t="s">
        <v>233</v>
      </c>
      <c r="C199" t="s">
        <v>1327</v>
      </c>
      <c r="D199" t="s">
        <v>1660</v>
      </c>
      <c r="E199" t="s">
        <v>1974</v>
      </c>
      <c r="F199">
        <v>0</v>
      </c>
      <c r="G199" t="s">
        <v>1977</v>
      </c>
      <c r="H199" t="s">
        <v>1979</v>
      </c>
      <c r="I199" t="s">
        <v>2177</v>
      </c>
      <c r="J199" t="s">
        <v>3542</v>
      </c>
      <c r="K199" t="s">
        <v>3545</v>
      </c>
      <c r="L199" t="s">
        <v>3563</v>
      </c>
      <c r="M199" t="s">
        <v>3615</v>
      </c>
      <c r="N199" t="s">
        <v>174</v>
      </c>
      <c r="O199" t="s">
        <v>3671</v>
      </c>
      <c r="P199" t="s">
        <v>4315</v>
      </c>
      <c r="Q199" t="s">
        <v>4319</v>
      </c>
      <c r="R199" t="s">
        <v>4323</v>
      </c>
      <c r="S199" t="s">
        <v>4475</v>
      </c>
      <c r="T199" t="s">
        <v>5439</v>
      </c>
      <c r="U199" t="s">
        <v>4324</v>
      </c>
      <c r="V199" t="s">
        <v>5603</v>
      </c>
      <c r="W199" t="s">
        <v>6065</v>
      </c>
      <c r="AA199" t="s">
        <v>6697</v>
      </c>
      <c r="AB199" t="s">
        <v>6697</v>
      </c>
      <c r="AC199" t="s">
        <v>6697</v>
      </c>
      <c r="AD199" t="s">
        <v>6697</v>
      </c>
      <c r="AE199" t="s">
        <v>6697</v>
      </c>
      <c r="AF199" t="s">
        <v>6697</v>
      </c>
      <c r="AG199" t="s">
        <v>6697</v>
      </c>
      <c r="AH199" t="s">
        <v>6697</v>
      </c>
      <c r="AI199" t="s">
        <v>6697</v>
      </c>
      <c r="AJ199" t="s">
        <v>6697</v>
      </c>
      <c r="AK199" t="s">
        <v>6697</v>
      </c>
      <c r="AL199" t="s">
        <v>6697</v>
      </c>
      <c r="AM199" t="s">
        <v>6697</v>
      </c>
      <c r="AN199" t="s">
        <v>6699</v>
      </c>
      <c r="AO199" t="s">
        <v>6697</v>
      </c>
      <c r="AP199" t="s">
        <v>6697</v>
      </c>
      <c r="AQ199" t="s">
        <v>6697</v>
      </c>
      <c r="AR199" t="s">
        <v>6697</v>
      </c>
      <c r="AS199" t="s">
        <v>6697</v>
      </c>
      <c r="AT199">
        <v>0</v>
      </c>
      <c r="AU199" t="s">
        <v>6697</v>
      </c>
      <c r="AV199" t="s">
        <v>6697</v>
      </c>
      <c r="AW199">
        <v>1</v>
      </c>
      <c r="AX199" t="s">
        <v>6697</v>
      </c>
      <c r="AY199" t="s">
        <v>6697</v>
      </c>
      <c r="BA199" t="s">
        <v>6697</v>
      </c>
    </row>
    <row r="200" spans="1:53">
      <c r="A200" t="s">
        <v>210</v>
      </c>
      <c r="B200" t="s">
        <v>894</v>
      </c>
      <c r="C200" t="s">
        <v>1327</v>
      </c>
      <c r="D200" t="s">
        <v>1660</v>
      </c>
      <c r="E200" t="s">
        <v>1974</v>
      </c>
      <c r="F200">
        <v>0</v>
      </c>
      <c r="G200" t="s">
        <v>1977</v>
      </c>
      <c r="H200" t="s">
        <v>1979</v>
      </c>
      <c r="I200" t="s">
        <v>2178</v>
      </c>
      <c r="J200" t="s">
        <v>3542</v>
      </c>
      <c r="K200" t="s">
        <v>3545</v>
      </c>
      <c r="L200" t="s">
        <v>3563</v>
      </c>
      <c r="M200" t="s">
        <v>3608</v>
      </c>
      <c r="N200" t="s">
        <v>174</v>
      </c>
      <c r="O200" t="s">
        <v>3608</v>
      </c>
      <c r="P200" t="s">
        <v>4315</v>
      </c>
      <c r="Q200" t="s">
        <v>4319</v>
      </c>
      <c r="R200" t="s">
        <v>4321</v>
      </c>
      <c r="S200" t="s">
        <v>4475</v>
      </c>
      <c r="T200" t="s">
        <v>5439</v>
      </c>
      <c r="U200" t="s">
        <v>4324</v>
      </c>
      <c r="V200" t="s">
        <v>5603</v>
      </c>
      <c r="W200" t="s">
        <v>6066</v>
      </c>
      <c r="AA200" t="s">
        <v>6697</v>
      </c>
      <c r="AB200" t="s">
        <v>6697</v>
      </c>
      <c r="AC200" t="s">
        <v>6697</v>
      </c>
      <c r="AD200" t="s">
        <v>6697</v>
      </c>
      <c r="AE200" t="s">
        <v>6697</v>
      </c>
      <c r="AF200" t="s">
        <v>6697</v>
      </c>
      <c r="AG200" t="s">
        <v>6697</v>
      </c>
      <c r="AH200" t="s">
        <v>6697</v>
      </c>
      <c r="AI200" t="s">
        <v>6697</v>
      </c>
      <c r="AJ200" t="s">
        <v>6697</v>
      </c>
      <c r="AK200" t="s">
        <v>6697</v>
      </c>
      <c r="AL200" t="s">
        <v>6697</v>
      </c>
      <c r="AM200" t="s">
        <v>6697</v>
      </c>
      <c r="AN200" t="s">
        <v>6700</v>
      </c>
      <c r="AO200" t="s">
        <v>6697</v>
      </c>
      <c r="AP200" t="s">
        <v>6697</v>
      </c>
      <c r="AQ200" t="s">
        <v>6697</v>
      </c>
      <c r="AR200" t="s">
        <v>6697</v>
      </c>
      <c r="AS200" t="s">
        <v>6697</v>
      </c>
      <c r="AT200">
        <v>0</v>
      </c>
      <c r="AU200" t="s">
        <v>6697</v>
      </c>
      <c r="AV200" t="s">
        <v>6697</v>
      </c>
      <c r="AW200">
        <v>1</v>
      </c>
      <c r="AX200" t="s">
        <v>6697</v>
      </c>
      <c r="AY200" t="s">
        <v>6697</v>
      </c>
      <c r="BA200" t="s">
        <v>6697</v>
      </c>
    </row>
    <row r="201" spans="1:53">
      <c r="A201" t="s">
        <v>211</v>
      </c>
      <c r="B201" t="s">
        <v>895</v>
      </c>
      <c r="C201" t="s">
        <v>1325</v>
      </c>
      <c r="D201" t="s">
        <v>1677</v>
      </c>
      <c r="E201" t="s">
        <v>1973</v>
      </c>
      <c r="F201">
        <v>0</v>
      </c>
      <c r="G201" t="s">
        <v>1977</v>
      </c>
      <c r="H201" t="s">
        <v>1979</v>
      </c>
      <c r="I201" t="s">
        <v>2179</v>
      </c>
      <c r="J201" t="s">
        <v>3542</v>
      </c>
      <c r="K201" t="s">
        <v>3544</v>
      </c>
      <c r="L201" t="s">
        <v>3562</v>
      </c>
      <c r="M201" t="s">
        <v>3642</v>
      </c>
      <c r="N201" t="s">
        <v>193</v>
      </c>
      <c r="O201" t="s">
        <v>4109</v>
      </c>
      <c r="P201" t="s">
        <v>4315</v>
      </c>
      <c r="Q201" t="s">
        <v>4319</v>
      </c>
      <c r="R201" t="s">
        <v>4323</v>
      </c>
      <c r="S201" t="s">
        <v>4476</v>
      </c>
      <c r="T201" t="s">
        <v>5439</v>
      </c>
      <c r="U201" t="s">
        <v>4324</v>
      </c>
      <c r="V201" t="s">
        <v>5577</v>
      </c>
      <c r="W201" t="s">
        <v>5720</v>
      </c>
      <c r="AA201" t="s">
        <v>6697</v>
      </c>
      <c r="AB201" t="s">
        <v>6697</v>
      </c>
      <c r="AC201" t="s">
        <v>6697</v>
      </c>
      <c r="AD201" t="s">
        <v>6697</v>
      </c>
      <c r="AE201" t="s">
        <v>6697</v>
      </c>
      <c r="AF201" t="s">
        <v>6697</v>
      </c>
      <c r="AG201" t="s">
        <v>6697</v>
      </c>
      <c r="AH201" t="s">
        <v>6697</v>
      </c>
      <c r="AI201" t="s">
        <v>6697</v>
      </c>
      <c r="AJ201" t="s">
        <v>6697</v>
      </c>
      <c r="AK201" t="s">
        <v>6697</v>
      </c>
      <c r="AL201" t="s">
        <v>6697</v>
      </c>
      <c r="AM201" t="s">
        <v>6697</v>
      </c>
      <c r="AN201" t="s">
        <v>6699</v>
      </c>
      <c r="AO201" t="s">
        <v>6697</v>
      </c>
      <c r="AP201" t="s">
        <v>6697</v>
      </c>
      <c r="AQ201" t="s">
        <v>6697</v>
      </c>
      <c r="AR201" t="s">
        <v>6697</v>
      </c>
      <c r="AS201" t="s">
        <v>6697</v>
      </c>
      <c r="AT201">
        <v>0</v>
      </c>
      <c r="AU201" t="s">
        <v>6697</v>
      </c>
      <c r="AV201" t="s">
        <v>6697</v>
      </c>
      <c r="AW201">
        <v>0</v>
      </c>
      <c r="AX201" t="s">
        <v>6697</v>
      </c>
      <c r="AY201" t="s">
        <v>6697</v>
      </c>
      <c r="BA201" t="s">
        <v>6697</v>
      </c>
    </row>
    <row r="202" spans="1:53">
      <c r="A202" t="s">
        <v>212</v>
      </c>
      <c r="B202" t="s">
        <v>896</v>
      </c>
      <c r="C202" t="s">
        <v>1372</v>
      </c>
      <c r="D202" t="s">
        <v>1662</v>
      </c>
      <c r="E202" t="s">
        <v>1974</v>
      </c>
      <c r="F202">
        <v>5</v>
      </c>
      <c r="G202" t="s">
        <v>1977</v>
      </c>
      <c r="H202" t="s">
        <v>1979</v>
      </c>
      <c r="I202" t="s">
        <v>2180</v>
      </c>
      <c r="J202" t="s">
        <v>3542</v>
      </c>
      <c r="K202" t="s">
        <v>3545</v>
      </c>
      <c r="L202" t="s">
        <v>3563</v>
      </c>
      <c r="M202" t="s">
        <v>3643</v>
      </c>
      <c r="N202" t="s">
        <v>174</v>
      </c>
      <c r="O202" t="s">
        <v>4092</v>
      </c>
      <c r="P202" t="s">
        <v>4316</v>
      </c>
      <c r="Q202" t="s">
        <v>4319</v>
      </c>
      <c r="R202" t="s">
        <v>4321</v>
      </c>
      <c r="S202" t="s">
        <v>4477</v>
      </c>
      <c r="T202" t="s">
        <v>5439</v>
      </c>
      <c r="U202" t="s">
        <v>4324</v>
      </c>
      <c r="V202" t="s">
        <v>5633</v>
      </c>
      <c r="W202" t="s">
        <v>6067</v>
      </c>
      <c r="AA202" t="s">
        <v>6697</v>
      </c>
      <c r="AB202" t="s">
        <v>6697</v>
      </c>
      <c r="AC202" t="s">
        <v>6697</v>
      </c>
      <c r="AD202" t="s">
        <v>6697</v>
      </c>
      <c r="AE202" t="s">
        <v>6697</v>
      </c>
      <c r="AF202" t="s">
        <v>6697</v>
      </c>
      <c r="AG202" t="s">
        <v>6697</v>
      </c>
      <c r="AH202" t="s">
        <v>6697</v>
      </c>
      <c r="AI202" t="s">
        <v>6697</v>
      </c>
      <c r="AJ202" t="s">
        <v>6697</v>
      </c>
      <c r="AK202" t="s">
        <v>6699</v>
      </c>
      <c r="AL202" t="s">
        <v>6697</v>
      </c>
      <c r="AM202" t="s">
        <v>6697</v>
      </c>
      <c r="AN202" t="s">
        <v>6700</v>
      </c>
      <c r="AO202" t="s">
        <v>6697</v>
      </c>
      <c r="AP202" t="s">
        <v>6697</v>
      </c>
      <c r="AQ202" t="s">
        <v>6697</v>
      </c>
      <c r="AR202" t="s">
        <v>6697</v>
      </c>
      <c r="AS202" t="s">
        <v>6697</v>
      </c>
      <c r="AT202">
        <v>4</v>
      </c>
      <c r="AU202" t="s">
        <v>6697</v>
      </c>
      <c r="AV202" t="s">
        <v>6697</v>
      </c>
      <c r="AW202">
        <v>2</v>
      </c>
      <c r="AX202" t="s">
        <v>6697</v>
      </c>
      <c r="AY202" t="s">
        <v>6697</v>
      </c>
      <c r="AZ202" t="s">
        <v>6706</v>
      </c>
      <c r="BA202" t="s">
        <v>6698</v>
      </c>
    </row>
    <row r="203" spans="1:53">
      <c r="A203" t="s">
        <v>213</v>
      </c>
      <c r="B203" t="s">
        <v>896</v>
      </c>
      <c r="C203" t="s">
        <v>1372</v>
      </c>
      <c r="D203" t="s">
        <v>1662</v>
      </c>
      <c r="E203" t="s">
        <v>1974</v>
      </c>
      <c r="F203">
        <v>5</v>
      </c>
      <c r="G203" t="s">
        <v>1977</v>
      </c>
      <c r="H203" t="s">
        <v>1979</v>
      </c>
      <c r="I203" t="s">
        <v>2181</v>
      </c>
      <c r="J203" t="s">
        <v>3542</v>
      </c>
      <c r="K203" t="s">
        <v>3545</v>
      </c>
      <c r="L203" t="s">
        <v>3563</v>
      </c>
      <c r="M203" t="s">
        <v>3644</v>
      </c>
      <c r="N203" t="s">
        <v>174</v>
      </c>
      <c r="O203" t="s">
        <v>4093</v>
      </c>
      <c r="P203" t="s">
        <v>4316</v>
      </c>
      <c r="Q203" t="s">
        <v>4319</v>
      </c>
      <c r="R203" t="s">
        <v>4321</v>
      </c>
      <c r="S203" t="s">
        <v>4478</v>
      </c>
      <c r="T203" t="s">
        <v>5439</v>
      </c>
      <c r="U203" t="s">
        <v>4324</v>
      </c>
      <c r="V203" t="s">
        <v>5633</v>
      </c>
      <c r="W203" t="s">
        <v>6068</v>
      </c>
      <c r="AA203" t="s">
        <v>6697</v>
      </c>
      <c r="AB203" t="s">
        <v>6697</v>
      </c>
      <c r="AC203" t="s">
        <v>6697</v>
      </c>
      <c r="AD203" t="s">
        <v>6697</v>
      </c>
      <c r="AE203" t="s">
        <v>6697</v>
      </c>
      <c r="AF203" t="s">
        <v>6697</v>
      </c>
      <c r="AG203" t="s">
        <v>6697</v>
      </c>
      <c r="AH203" t="s">
        <v>6697</v>
      </c>
      <c r="AI203" t="s">
        <v>6697</v>
      </c>
      <c r="AJ203" t="s">
        <v>6697</v>
      </c>
      <c r="AK203" t="s">
        <v>6699</v>
      </c>
      <c r="AL203" t="s">
        <v>6697</v>
      </c>
      <c r="AM203" t="s">
        <v>6697</v>
      </c>
      <c r="AN203" t="s">
        <v>6700</v>
      </c>
      <c r="AO203" t="s">
        <v>6697</v>
      </c>
      <c r="AP203" t="s">
        <v>6697</v>
      </c>
      <c r="AQ203" t="s">
        <v>6697</v>
      </c>
      <c r="AR203" t="s">
        <v>6697</v>
      </c>
      <c r="AS203" t="s">
        <v>6697</v>
      </c>
      <c r="AT203">
        <v>4</v>
      </c>
      <c r="AU203" t="s">
        <v>6697</v>
      </c>
      <c r="AV203" t="s">
        <v>6697</v>
      </c>
      <c r="AW203">
        <v>2</v>
      </c>
      <c r="AX203" t="s">
        <v>6697</v>
      </c>
      <c r="AY203" t="s">
        <v>6697</v>
      </c>
      <c r="AZ203" t="s">
        <v>6706</v>
      </c>
      <c r="BA203" t="s">
        <v>6698</v>
      </c>
    </row>
    <row r="204" spans="1:53">
      <c r="A204" t="s">
        <v>214</v>
      </c>
      <c r="B204" t="s">
        <v>897</v>
      </c>
      <c r="C204" t="s">
        <v>1325</v>
      </c>
      <c r="D204" t="s">
        <v>1741</v>
      </c>
      <c r="E204" t="s">
        <v>1973</v>
      </c>
      <c r="F204">
        <v>0</v>
      </c>
      <c r="G204" t="s">
        <v>1977</v>
      </c>
      <c r="H204" t="s">
        <v>1979</v>
      </c>
      <c r="I204" t="s">
        <v>2182</v>
      </c>
      <c r="J204" t="s">
        <v>3542</v>
      </c>
      <c r="K204" t="s">
        <v>3544</v>
      </c>
      <c r="L204" t="s">
        <v>3562</v>
      </c>
      <c r="M204" t="s">
        <v>3645</v>
      </c>
      <c r="N204" t="s">
        <v>4057</v>
      </c>
      <c r="O204" t="s">
        <v>3632</v>
      </c>
      <c r="P204" t="s">
        <v>4315</v>
      </c>
      <c r="Q204" t="s">
        <v>4319</v>
      </c>
      <c r="R204" t="s">
        <v>4323</v>
      </c>
      <c r="S204" t="s">
        <v>4479</v>
      </c>
      <c r="T204" t="s">
        <v>5439</v>
      </c>
      <c r="U204" t="s">
        <v>4324</v>
      </c>
      <c r="V204" t="s">
        <v>5605</v>
      </c>
      <c r="W204" t="s">
        <v>6069</v>
      </c>
      <c r="AA204" t="s">
        <v>6697</v>
      </c>
      <c r="AB204" t="s">
        <v>6697</v>
      </c>
      <c r="AC204" t="s">
        <v>6697</v>
      </c>
      <c r="AD204" t="s">
        <v>6697</v>
      </c>
      <c r="AE204" t="s">
        <v>6697</v>
      </c>
      <c r="AF204" t="s">
        <v>6697</v>
      </c>
      <c r="AG204" t="s">
        <v>6697</v>
      </c>
      <c r="AH204" t="s">
        <v>6697</v>
      </c>
      <c r="AI204" t="s">
        <v>6697</v>
      </c>
      <c r="AJ204" t="s">
        <v>6697</v>
      </c>
      <c r="AK204" t="s">
        <v>6697</v>
      </c>
      <c r="AL204" t="s">
        <v>6697</v>
      </c>
      <c r="AM204" t="s">
        <v>6697</v>
      </c>
      <c r="AN204" t="s">
        <v>6699</v>
      </c>
      <c r="AO204" t="s">
        <v>6697</v>
      </c>
      <c r="AP204" t="s">
        <v>6697</v>
      </c>
      <c r="AQ204" t="s">
        <v>6697</v>
      </c>
      <c r="AR204" t="s">
        <v>6697</v>
      </c>
      <c r="AS204" t="s">
        <v>6697</v>
      </c>
      <c r="AT204">
        <v>0</v>
      </c>
      <c r="AU204" t="s">
        <v>6697</v>
      </c>
      <c r="AV204" t="s">
        <v>6697</v>
      </c>
      <c r="AW204">
        <v>0</v>
      </c>
      <c r="AX204" t="s">
        <v>6697</v>
      </c>
      <c r="AY204" t="s">
        <v>6697</v>
      </c>
      <c r="BA204" t="s">
        <v>6697</v>
      </c>
    </row>
    <row r="205" spans="1:53">
      <c r="A205" t="s">
        <v>214</v>
      </c>
      <c r="B205" t="s">
        <v>897</v>
      </c>
      <c r="C205" t="s">
        <v>1325</v>
      </c>
      <c r="D205" t="s">
        <v>1742</v>
      </c>
      <c r="E205" t="s">
        <v>1973</v>
      </c>
      <c r="F205">
        <v>0</v>
      </c>
      <c r="G205" t="s">
        <v>1977</v>
      </c>
      <c r="H205" t="s">
        <v>1979</v>
      </c>
      <c r="I205" t="s">
        <v>2183</v>
      </c>
      <c r="J205" t="s">
        <v>3542</v>
      </c>
      <c r="K205" t="s">
        <v>3544</v>
      </c>
      <c r="L205" t="s">
        <v>3562</v>
      </c>
      <c r="M205" t="s">
        <v>3645</v>
      </c>
      <c r="N205" t="s">
        <v>4058</v>
      </c>
      <c r="O205" t="s">
        <v>3632</v>
      </c>
      <c r="P205" t="s">
        <v>4315</v>
      </c>
      <c r="Q205" t="s">
        <v>4319</v>
      </c>
      <c r="R205" t="s">
        <v>4323</v>
      </c>
      <c r="S205" t="s">
        <v>4479</v>
      </c>
      <c r="T205" t="s">
        <v>5439</v>
      </c>
      <c r="U205" t="s">
        <v>4324</v>
      </c>
      <c r="V205" t="s">
        <v>5605</v>
      </c>
      <c r="W205" t="s">
        <v>6070</v>
      </c>
      <c r="AA205" t="s">
        <v>6697</v>
      </c>
      <c r="AB205" t="s">
        <v>6697</v>
      </c>
      <c r="AC205" t="s">
        <v>6697</v>
      </c>
      <c r="AD205" t="s">
        <v>6697</v>
      </c>
      <c r="AE205" t="s">
        <v>6697</v>
      </c>
      <c r="AF205" t="s">
        <v>6697</v>
      </c>
      <c r="AG205" t="s">
        <v>6697</v>
      </c>
      <c r="AH205" t="s">
        <v>6697</v>
      </c>
      <c r="AI205" t="s">
        <v>6697</v>
      </c>
      <c r="AJ205" t="s">
        <v>6697</v>
      </c>
      <c r="AK205" t="s">
        <v>6697</v>
      </c>
      <c r="AL205" t="s">
        <v>6697</v>
      </c>
      <c r="AM205" t="s">
        <v>6697</v>
      </c>
      <c r="AN205" t="s">
        <v>6699</v>
      </c>
      <c r="AO205" t="s">
        <v>6697</v>
      </c>
      <c r="AP205" t="s">
        <v>6697</v>
      </c>
      <c r="AQ205" t="s">
        <v>6697</v>
      </c>
      <c r="AR205" t="s">
        <v>6697</v>
      </c>
      <c r="AS205" t="s">
        <v>6697</v>
      </c>
      <c r="AT205">
        <v>0</v>
      </c>
      <c r="AU205" t="s">
        <v>6697</v>
      </c>
      <c r="AV205" t="s">
        <v>6697</v>
      </c>
      <c r="AW205">
        <v>0</v>
      </c>
      <c r="AX205" t="s">
        <v>6697</v>
      </c>
      <c r="AY205" t="s">
        <v>6697</v>
      </c>
      <c r="BA205" t="s">
        <v>6697</v>
      </c>
    </row>
    <row r="206" spans="1:53">
      <c r="A206" t="s">
        <v>214</v>
      </c>
      <c r="B206" t="s">
        <v>897</v>
      </c>
      <c r="C206" t="s">
        <v>1325</v>
      </c>
      <c r="D206" t="s">
        <v>1742</v>
      </c>
      <c r="E206" t="s">
        <v>1973</v>
      </c>
      <c r="F206">
        <v>0</v>
      </c>
      <c r="G206" t="s">
        <v>1977</v>
      </c>
      <c r="H206" t="s">
        <v>1979</v>
      </c>
      <c r="I206" t="s">
        <v>2184</v>
      </c>
      <c r="J206" t="s">
        <v>3542</v>
      </c>
      <c r="K206" t="s">
        <v>3544</v>
      </c>
      <c r="L206" t="s">
        <v>3562</v>
      </c>
      <c r="M206" t="s">
        <v>3645</v>
      </c>
      <c r="N206" t="s">
        <v>193</v>
      </c>
      <c r="O206" t="s">
        <v>3632</v>
      </c>
      <c r="P206" t="s">
        <v>4315</v>
      </c>
      <c r="Q206" t="s">
        <v>4319</v>
      </c>
      <c r="R206" t="s">
        <v>4321</v>
      </c>
      <c r="S206" t="s">
        <v>4479</v>
      </c>
      <c r="T206" t="s">
        <v>5439</v>
      </c>
      <c r="U206" t="s">
        <v>4324</v>
      </c>
      <c r="V206" t="s">
        <v>5605</v>
      </c>
      <c r="W206" t="s">
        <v>6071</v>
      </c>
      <c r="AA206" t="s">
        <v>6697</v>
      </c>
      <c r="AB206" t="s">
        <v>6697</v>
      </c>
      <c r="AC206" t="s">
        <v>6697</v>
      </c>
      <c r="AD206" t="s">
        <v>6697</v>
      </c>
      <c r="AE206" t="s">
        <v>6697</v>
      </c>
      <c r="AF206" t="s">
        <v>6697</v>
      </c>
      <c r="AG206" t="s">
        <v>6697</v>
      </c>
      <c r="AH206" t="s">
        <v>6697</v>
      </c>
      <c r="AI206" t="s">
        <v>6697</v>
      </c>
      <c r="AJ206" t="s">
        <v>6697</v>
      </c>
      <c r="AK206" t="s">
        <v>6697</v>
      </c>
      <c r="AL206" t="s">
        <v>6697</v>
      </c>
      <c r="AM206" t="s">
        <v>6697</v>
      </c>
      <c r="AN206" t="s">
        <v>6700</v>
      </c>
      <c r="AO206" t="s">
        <v>6697</v>
      </c>
      <c r="AP206" t="s">
        <v>6697</v>
      </c>
      <c r="AQ206" t="s">
        <v>6697</v>
      </c>
      <c r="AR206" t="s">
        <v>6697</v>
      </c>
      <c r="AS206" t="s">
        <v>6697</v>
      </c>
      <c r="AT206">
        <v>0</v>
      </c>
      <c r="AU206" t="s">
        <v>6697</v>
      </c>
      <c r="AV206" t="s">
        <v>6697</v>
      </c>
      <c r="AW206">
        <v>0</v>
      </c>
      <c r="AX206" t="s">
        <v>6697</v>
      </c>
      <c r="AY206" t="s">
        <v>6697</v>
      </c>
      <c r="BA206" t="s">
        <v>6697</v>
      </c>
    </row>
    <row r="207" spans="1:53">
      <c r="A207" t="s">
        <v>214</v>
      </c>
      <c r="B207" t="s">
        <v>897</v>
      </c>
      <c r="C207" t="s">
        <v>1373</v>
      </c>
      <c r="D207" t="s">
        <v>193</v>
      </c>
      <c r="E207" t="s">
        <v>1973</v>
      </c>
      <c r="F207">
        <v>0</v>
      </c>
      <c r="G207" t="s">
        <v>1977</v>
      </c>
      <c r="H207" t="s">
        <v>1979</v>
      </c>
      <c r="I207" t="s">
        <v>2185</v>
      </c>
      <c r="J207" t="s">
        <v>3542</v>
      </c>
      <c r="K207" t="s">
        <v>3544</v>
      </c>
      <c r="L207" t="s">
        <v>3562</v>
      </c>
      <c r="M207" t="s">
        <v>3645</v>
      </c>
      <c r="N207" t="s">
        <v>4058</v>
      </c>
      <c r="O207" t="s">
        <v>3632</v>
      </c>
      <c r="P207" t="s">
        <v>4315</v>
      </c>
      <c r="Q207" t="s">
        <v>4319</v>
      </c>
      <c r="R207" t="s">
        <v>4323</v>
      </c>
      <c r="S207" t="s">
        <v>4479</v>
      </c>
      <c r="T207" t="s">
        <v>5439</v>
      </c>
      <c r="U207" t="s">
        <v>4324</v>
      </c>
      <c r="V207" t="s">
        <v>5605</v>
      </c>
      <c r="W207" t="s">
        <v>6072</v>
      </c>
      <c r="AA207" t="s">
        <v>6697</v>
      </c>
      <c r="AB207" t="s">
        <v>6697</v>
      </c>
      <c r="AC207" t="s">
        <v>6697</v>
      </c>
      <c r="AD207" t="s">
        <v>6697</v>
      </c>
      <c r="AE207" t="s">
        <v>6697</v>
      </c>
      <c r="AF207" t="s">
        <v>6697</v>
      </c>
      <c r="AG207" t="s">
        <v>6697</v>
      </c>
      <c r="AH207" t="s">
        <v>6697</v>
      </c>
      <c r="AI207" t="s">
        <v>6697</v>
      </c>
      <c r="AJ207" t="s">
        <v>6697</v>
      </c>
      <c r="AK207" t="s">
        <v>6697</v>
      </c>
      <c r="AL207" t="s">
        <v>6697</v>
      </c>
      <c r="AM207" t="s">
        <v>6697</v>
      </c>
      <c r="AN207" t="s">
        <v>6699</v>
      </c>
      <c r="AO207" t="s">
        <v>6697</v>
      </c>
      <c r="AP207" t="s">
        <v>6697</v>
      </c>
      <c r="AQ207" t="s">
        <v>6697</v>
      </c>
      <c r="AR207" t="s">
        <v>6697</v>
      </c>
      <c r="AS207" t="s">
        <v>6697</v>
      </c>
      <c r="AT207">
        <v>0</v>
      </c>
      <c r="AU207" t="s">
        <v>6697</v>
      </c>
      <c r="AV207" t="s">
        <v>6697</v>
      </c>
      <c r="AW207">
        <v>0</v>
      </c>
      <c r="AX207" t="s">
        <v>6697</v>
      </c>
      <c r="AY207" t="s">
        <v>6697</v>
      </c>
      <c r="BA207" t="s">
        <v>6697</v>
      </c>
    </row>
    <row r="208" spans="1:53">
      <c r="A208" t="s">
        <v>215</v>
      </c>
      <c r="B208" t="s">
        <v>898</v>
      </c>
      <c r="C208" t="s">
        <v>1327</v>
      </c>
      <c r="D208" t="s">
        <v>1667</v>
      </c>
      <c r="E208" t="s">
        <v>1974</v>
      </c>
      <c r="F208">
        <v>5</v>
      </c>
      <c r="G208" t="s">
        <v>1977</v>
      </c>
      <c r="H208" t="s">
        <v>1979</v>
      </c>
      <c r="I208" t="s">
        <v>2186</v>
      </c>
      <c r="J208" t="s">
        <v>3542</v>
      </c>
      <c r="K208" t="s">
        <v>3545</v>
      </c>
      <c r="L208" t="s">
        <v>3563</v>
      </c>
      <c r="M208" t="s">
        <v>3646</v>
      </c>
      <c r="N208" t="s">
        <v>174</v>
      </c>
      <c r="O208" t="s">
        <v>3575</v>
      </c>
      <c r="P208" t="s">
        <v>4315</v>
      </c>
      <c r="Q208" t="s">
        <v>4319</v>
      </c>
      <c r="R208" t="s">
        <v>4321</v>
      </c>
      <c r="S208" t="s">
        <v>4480</v>
      </c>
      <c r="T208" t="s">
        <v>5440</v>
      </c>
      <c r="U208" t="s">
        <v>5440</v>
      </c>
      <c r="V208" t="s">
        <v>5634</v>
      </c>
      <c r="W208" t="s">
        <v>6073</v>
      </c>
      <c r="AA208" t="s">
        <v>6697</v>
      </c>
      <c r="AB208" t="s">
        <v>6697</v>
      </c>
      <c r="AC208" t="s">
        <v>6699</v>
      </c>
      <c r="AD208" t="s">
        <v>6697</v>
      </c>
      <c r="AE208" t="s">
        <v>6697</v>
      </c>
      <c r="AF208" t="s">
        <v>6697</v>
      </c>
      <c r="AG208" t="s">
        <v>6697</v>
      </c>
      <c r="AH208" t="s">
        <v>6697</v>
      </c>
      <c r="AI208" t="s">
        <v>6697</v>
      </c>
      <c r="AJ208" t="s">
        <v>6697</v>
      </c>
      <c r="AK208" t="s">
        <v>6697</v>
      </c>
      <c r="AL208" t="s">
        <v>6697</v>
      </c>
      <c r="AM208" t="s">
        <v>6697</v>
      </c>
      <c r="AN208" t="s">
        <v>6700</v>
      </c>
      <c r="AO208" t="s">
        <v>6697</v>
      </c>
      <c r="AP208" t="s">
        <v>6697</v>
      </c>
      <c r="AQ208" t="s">
        <v>6697</v>
      </c>
      <c r="AR208" t="s">
        <v>6697</v>
      </c>
      <c r="AS208" t="s">
        <v>6697</v>
      </c>
      <c r="AT208">
        <v>0</v>
      </c>
      <c r="AU208" t="s">
        <v>6697</v>
      </c>
      <c r="AV208" t="s">
        <v>6697</v>
      </c>
      <c r="AW208">
        <v>1</v>
      </c>
      <c r="AX208" t="s">
        <v>6697</v>
      </c>
      <c r="AY208" t="s">
        <v>6697</v>
      </c>
      <c r="BA208" t="s">
        <v>6697</v>
      </c>
    </row>
    <row r="209" spans="1:53">
      <c r="A209" t="s">
        <v>215</v>
      </c>
      <c r="B209" t="s">
        <v>899</v>
      </c>
      <c r="C209" t="s">
        <v>1327</v>
      </c>
      <c r="D209" t="s">
        <v>1743</v>
      </c>
      <c r="E209" t="s">
        <v>1974</v>
      </c>
      <c r="F209">
        <v>5</v>
      </c>
      <c r="G209" t="s">
        <v>1977</v>
      </c>
      <c r="H209" t="s">
        <v>1979</v>
      </c>
      <c r="I209" t="s">
        <v>2187</v>
      </c>
      <c r="J209" t="s">
        <v>3542</v>
      </c>
      <c r="K209" t="s">
        <v>3545</v>
      </c>
      <c r="L209" t="s">
        <v>3563</v>
      </c>
      <c r="M209" t="s">
        <v>3646</v>
      </c>
      <c r="N209" t="s">
        <v>174</v>
      </c>
      <c r="O209" t="s">
        <v>3575</v>
      </c>
      <c r="P209" t="s">
        <v>4315</v>
      </c>
      <c r="Q209" t="s">
        <v>4319</v>
      </c>
      <c r="R209" t="s">
        <v>4321</v>
      </c>
      <c r="S209" t="s">
        <v>4481</v>
      </c>
      <c r="T209" t="s">
        <v>5441</v>
      </c>
      <c r="U209" t="s">
        <v>5440</v>
      </c>
      <c r="V209" t="s">
        <v>5634</v>
      </c>
      <c r="W209" t="s">
        <v>6074</v>
      </c>
      <c r="AA209" t="s">
        <v>6697</v>
      </c>
      <c r="AB209" t="s">
        <v>6697</v>
      </c>
      <c r="AC209" t="s">
        <v>6699</v>
      </c>
      <c r="AD209" t="s">
        <v>6697</v>
      </c>
      <c r="AE209" t="s">
        <v>6697</v>
      </c>
      <c r="AF209" t="s">
        <v>6697</v>
      </c>
      <c r="AG209" t="s">
        <v>6697</v>
      </c>
      <c r="AH209" t="s">
        <v>6697</v>
      </c>
      <c r="AI209" t="s">
        <v>6697</v>
      </c>
      <c r="AJ209" t="s">
        <v>6697</v>
      </c>
      <c r="AK209" t="s">
        <v>6697</v>
      </c>
      <c r="AL209" t="s">
        <v>6697</v>
      </c>
      <c r="AM209" t="s">
        <v>6697</v>
      </c>
      <c r="AN209" t="s">
        <v>6700</v>
      </c>
      <c r="AO209" t="s">
        <v>6697</v>
      </c>
      <c r="AP209" t="s">
        <v>6697</v>
      </c>
      <c r="AQ209" t="s">
        <v>6697</v>
      </c>
      <c r="AR209" t="s">
        <v>6697</v>
      </c>
      <c r="AS209" t="s">
        <v>6697</v>
      </c>
      <c r="AT209">
        <v>0</v>
      </c>
      <c r="AU209" t="s">
        <v>6697</v>
      </c>
      <c r="AV209" t="s">
        <v>6697</v>
      </c>
      <c r="AW209">
        <v>1</v>
      </c>
      <c r="AX209" t="s">
        <v>6697</v>
      </c>
      <c r="AY209" t="s">
        <v>6697</v>
      </c>
      <c r="BA209" t="s">
        <v>6697</v>
      </c>
    </row>
    <row r="210" spans="1:53">
      <c r="A210" t="s">
        <v>215</v>
      </c>
      <c r="B210" t="s">
        <v>824</v>
      </c>
      <c r="C210" t="s">
        <v>1327</v>
      </c>
      <c r="D210" t="s">
        <v>1665</v>
      </c>
      <c r="E210" t="s">
        <v>1974</v>
      </c>
      <c r="F210">
        <v>5</v>
      </c>
      <c r="G210" t="s">
        <v>1977</v>
      </c>
      <c r="H210" t="s">
        <v>1979</v>
      </c>
      <c r="I210" t="s">
        <v>2188</v>
      </c>
      <c r="J210" t="s">
        <v>3542</v>
      </c>
      <c r="K210" t="s">
        <v>3545</v>
      </c>
      <c r="L210" t="s">
        <v>3563</v>
      </c>
      <c r="M210" t="s">
        <v>3646</v>
      </c>
      <c r="N210" t="s">
        <v>174</v>
      </c>
      <c r="O210" t="s">
        <v>3575</v>
      </c>
      <c r="P210" t="s">
        <v>4315</v>
      </c>
      <c r="Q210" t="s">
        <v>4319</v>
      </c>
      <c r="R210" t="s">
        <v>4321</v>
      </c>
      <c r="S210" t="s">
        <v>4480</v>
      </c>
      <c r="T210" t="s">
        <v>5437</v>
      </c>
      <c r="U210" t="s">
        <v>5440</v>
      </c>
      <c r="V210" t="s">
        <v>5634</v>
      </c>
      <c r="W210" t="s">
        <v>6075</v>
      </c>
      <c r="AA210" t="s">
        <v>6697</v>
      </c>
      <c r="AB210" t="s">
        <v>6697</v>
      </c>
      <c r="AC210" t="s">
        <v>6699</v>
      </c>
      <c r="AD210" t="s">
        <v>6697</v>
      </c>
      <c r="AE210" t="s">
        <v>6697</v>
      </c>
      <c r="AF210" t="s">
        <v>6697</v>
      </c>
      <c r="AG210" t="s">
        <v>6697</v>
      </c>
      <c r="AH210" t="s">
        <v>6697</v>
      </c>
      <c r="AI210" t="s">
        <v>6697</v>
      </c>
      <c r="AJ210" t="s">
        <v>6697</v>
      </c>
      <c r="AK210" t="s">
        <v>6697</v>
      </c>
      <c r="AL210" t="s">
        <v>6697</v>
      </c>
      <c r="AM210" t="s">
        <v>6697</v>
      </c>
      <c r="AN210" t="s">
        <v>6700</v>
      </c>
      <c r="AO210" t="s">
        <v>6697</v>
      </c>
      <c r="AP210" t="s">
        <v>6697</v>
      </c>
      <c r="AQ210" t="s">
        <v>6697</v>
      </c>
      <c r="AR210" t="s">
        <v>6697</v>
      </c>
      <c r="AS210" t="s">
        <v>6697</v>
      </c>
      <c r="AT210">
        <v>0</v>
      </c>
      <c r="AU210" t="s">
        <v>6697</v>
      </c>
      <c r="AV210" t="s">
        <v>6697</v>
      </c>
      <c r="AW210">
        <v>2</v>
      </c>
      <c r="AX210" t="s">
        <v>6697</v>
      </c>
      <c r="AY210" t="s">
        <v>6697</v>
      </c>
      <c r="BA210" t="s">
        <v>6697</v>
      </c>
    </row>
    <row r="211" spans="1:53">
      <c r="A211" t="s">
        <v>215</v>
      </c>
      <c r="B211" t="s">
        <v>824</v>
      </c>
      <c r="C211" t="s">
        <v>1327</v>
      </c>
      <c r="D211" t="s">
        <v>1744</v>
      </c>
      <c r="E211" t="s">
        <v>1974</v>
      </c>
      <c r="F211">
        <v>5</v>
      </c>
      <c r="G211" t="s">
        <v>1977</v>
      </c>
      <c r="H211" t="s">
        <v>1979</v>
      </c>
      <c r="I211" t="s">
        <v>2189</v>
      </c>
      <c r="J211" t="s">
        <v>3542</v>
      </c>
      <c r="K211" t="s">
        <v>3545</v>
      </c>
      <c r="L211" t="s">
        <v>3563</v>
      </c>
      <c r="M211" t="s">
        <v>3646</v>
      </c>
      <c r="N211" t="s">
        <v>174</v>
      </c>
      <c r="O211" t="s">
        <v>3575</v>
      </c>
      <c r="P211" t="s">
        <v>4315</v>
      </c>
      <c r="Q211" t="s">
        <v>4319</v>
      </c>
      <c r="R211" t="s">
        <v>4321</v>
      </c>
      <c r="S211" t="s">
        <v>4481</v>
      </c>
      <c r="T211" t="s">
        <v>5441</v>
      </c>
      <c r="U211" t="s">
        <v>5440</v>
      </c>
      <c r="V211" t="s">
        <v>5634</v>
      </c>
      <c r="W211" t="s">
        <v>6076</v>
      </c>
      <c r="AA211" t="s">
        <v>6697</v>
      </c>
      <c r="AB211" t="s">
        <v>6697</v>
      </c>
      <c r="AC211" t="s">
        <v>6699</v>
      </c>
      <c r="AD211" t="s">
        <v>6697</v>
      </c>
      <c r="AE211" t="s">
        <v>6697</v>
      </c>
      <c r="AF211" t="s">
        <v>6697</v>
      </c>
      <c r="AG211" t="s">
        <v>6697</v>
      </c>
      <c r="AH211" t="s">
        <v>6697</v>
      </c>
      <c r="AI211" t="s">
        <v>6697</v>
      </c>
      <c r="AJ211" t="s">
        <v>6697</v>
      </c>
      <c r="AK211" t="s">
        <v>6697</v>
      </c>
      <c r="AL211" t="s">
        <v>6697</v>
      </c>
      <c r="AM211" t="s">
        <v>6697</v>
      </c>
      <c r="AN211" t="s">
        <v>6700</v>
      </c>
      <c r="AO211" t="s">
        <v>6697</v>
      </c>
      <c r="AP211" t="s">
        <v>6697</v>
      </c>
      <c r="AQ211" t="s">
        <v>6697</v>
      </c>
      <c r="AR211" t="s">
        <v>6697</v>
      </c>
      <c r="AS211" t="s">
        <v>6697</v>
      </c>
      <c r="AT211">
        <v>0</v>
      </c>
      <c r="AU211" t="s">
        <v>6697</v>
      </c>
      <c r="AV211" t="s">
        <v>6697</v>
      </c>
      <c r="AW211">
        <v>7</v>
      </c>
      <c r="AX211" t="s">
        <v>6697</v>
      </c>
      <c r="AY211" t="s">
        <v>6697</v>
      </c>
      <c r="BA211" t="s">
        <v>6697</v>
      </c>
    </row>
    <row r="212" spans="1:53">
      <c r="A212" t="s">
        <v>215</v>
      </c>
      <c r="B212" t="s">
        <v>824</v>
      </c>
      <c r="C212" t="s">
        <v>1327</v>
      </c>
      <c r="D212" t="s">
        <v>1745</v>
      </c>
      <c r="E212" t="s">
        <v>1974</v>
      </c>
      <c r="F212">
        <v>5</v>
      </c>
      <c r="G212" t="s">
        <v>1977</v>
      </c>
      <c r="H212" t="s">
        <v>1979</v>
      </c>
      <c r="I212" t="s">
        <v>2190</v>
      </c>
      <c r="J212" t="s">
        <v>3542</v>
      </c>
      <c r="K212" t="s">
        <v>3545</v>
      </c>
      <c r="L212" t="s">
        <v>3563</v>
      </c>
      <c r="M212" t="s">
        <v>3646</v>
      </c>
      <c r="N212" t="s">
        <v>174</v>
      </c>
      <c r="O212" t="s">
        <v>3575</v>
      </c>
      <c r="P212" t="s">
        <v>4315</v>
      </c>
      <c r="Q212" t="s">
        <v>4319</v>
      </c>
      <c r="R212" t="s">
        <v>4321</v>
      </c>
      <c r="S212" t="s">
        <v>4482</v>
      </c>
      <c r="T212" t="s">
        <v>5437</v>
      </c>
      <c r="U212" t="s">
        <v>5440</v>
      </c>
      <c r="V212" t="s">
        <v>5634</v>
      </c>
      <c r="W212" t="s">
        <v>6077</v>
      </c>
      <c r="AA212" t="s">
        <v>6697</v>
      </c>
      <c r="AB212" t="s">
        <v>6697</v>
      </c>
      <c r="AC212" t="s">
        <v>6699</v>
      </c>
      <c r="AD212" t="s">
        <v>6697</v>
      </c>
      <c r="AE212" t="s">
        <v>6697</v>
      </c>
      <c r="AF212" t="s">
        <v>6697</v>
      </c>
      <c r="AG212" t="s">
        <v>6697</v>
      </c>
      <c r="AH212" t="s">
        <v>6697</v>
      </c>
      <c r="AI212" t="s">
        <v>6697</v>
      </c>
      <c r="AJ212" t="s">
        <v>6697</v>
      </c>
      <c r="AK212" t="s">
        <v>6697</v>
      </c>
      <c r="AL212" t="s">
        <v>6697</v>
      </c>
      <c r="AM212" t="s">
        <v>6697</v>
      </c>
      <c r="AN212" t="s">
        <v>6700</v>
      </c>
      <c r="AO212" t="s">
        <v>6697</v>
      </c>
      <c r="AP212" t="s">
        <v>6697</v>
      </c>
      <c r="AQ212" t="s">
        <v>6697</v>
      </c>
      <c r="AR212" t="s">
        <v>6697</v>
      </c>
      <c r="AS212" t="s">
        <v>6697</v>
      </c>
      <c r="AT212">
        <v>0</v>
      </c>
      <c r="AU212" t="s">
        <v>6697</v>
      </c>
      <c r="AV212" t="s">
        <v>6697</v>
      </c>
      <c r="AW212">
        <v>2</v>
      </c>
      <c r="AX212" t="s">
        <v>6697</v>
      </c>
      <c r="AY212" t="s">
        <v>6697</v>
      </c>
      <c r="BA212" t="s">
        <v>6697</v>
      </c>
    </row>
    <row r="213" spans="1:53">
      <c r="A213" t="s">
        <v>216</v>
      </c>
      <c r="B213" t="s">
        <v>900</v>
      </c>
      <c r="C213" t="s">
        <v>1327</v>
      </c>
      <c r="D213" t="s">
        <v>1666</v>
      </c>
      <c r="E213" t="s">
        <v>1974</v>
      </c>
      <c r="F213">
        <v>5</v>
      </c>
      <c r="G213" t="s">
        <v>1977</v>
      </c>
      <c r="H213" t="s">
        <v>1979</v>
      </c>
      <c r="I213" t="s">
        <v>2191</v>
      </c>
      <c r="J213" t="s">
        <v>3542</v>
      </c>
      <c r="K213" t="s">
        <v>3545</v>
      </c>
      <c r="L213" t="s">
        <v>3563</v>
      </c>
      <c r="M213" t="s">
        <v>3647</v>
      </c>
      <c r="N213" t="s">
        <v>174</v>
      </c>
      <c r="O213" t="s">
        <v>4110</v>
      </c>
      <c r="P213" t="s">
        <v>4315</v>
      </c>
      <c r="Q213" t="s">
        <v>4319</v>
      </c>
      <c r="R213" t="s">
        <v>4321</v>
      </c>
      <c r="S213" t="s">
        <v>4483</v>
      </c>
      <c r="T213" t="s">
        <v>5440</v>
      </c>
      <c r="U213" t="s">
        <v>5440</v>
      </c>
      <c r="V213" t="s">
        <v>5603</v>
      </c>
      <c r="W213" t="s">
        <v>6078</v>
      </c>
      <c r="AA213" t="s">
        <v>6697</v>
      </c>
      <c r="AB213" t="s">
        <v>6697</v>
      </c>
      <c r="AC213" t="s">
        <v>6699</v>
      </c>
      <c r="AD213" t="s">
        <v>6697</v>
      </c>
      <c r="AE213" t="s">
        <v>6697</v>
      </c>
      <c r="AF213" t="s">
        <v>6697</v>
      </c>
      <c r="AG213" t="s">
        <v>6697</v>
      </c>
      <c r="AH213" t="s">
        <v>6697</v>
      </c>
      <c r="AI213" t="s">
        <v>6697</v>
      </c>
      <c r="AJ213" t="s">
        <v>6697</v>
      </c>
      <c r="AK213" t="s">
        <v>6697</v>
      </c>
      <c r="AL213" t="s">
        <v>6697</v>
      </c>
      <c r="AM213" t="s">
        <v>6697</v>
      </c>
      <c r="AN213" t="s">
        <v>6700</v>
      </c>
      <c r="AO213" t="s">
        <v>6697</v>
      </c>
      <c r="AP213" t="s">
        <v>6697</v>
      </c>
      <c r="AQ213" t="s">
        <v>6697</v>
      </c>
      <c r="AR213" t="s">
        <v>6697</v>
      </c>
      <c r="AS213" t="s">
        <v>6697</v>
      </c>
      <c r="AT213">
        <v>0</v>
      </c>
      <c r="AU213" t="s">
        <v>6697</v>
      </c>
      <c r="AV213" t="s">
        <v>6697</v>
      </c>
      <c r="AW213">
        <v>2</v>
      </c>
      <c r="AX213" t="s">
        <v>6697</v>
      </c>
      <c r="AY213" t="s">
        <v>6697</v>
      </c>
      <c r="BA213" t="s">
        <v>6697</v>
      </c>
    </row>
    <row r="214" spans="1:53">
      <c r="A214" t="s">
        <v>217</v>
      </c>
      <c r="B214" t="s">
        <v>901</v>
      </c>
      <c r="C214" t="s">
        <v>1327</v>
      </c>
      <c r="D214" t="s">
        <v>1746</v>
      </c>
      <c r="E214" t="s">
        <v>1974</v>
      </c>
      <c r="F214">
        <v>5</v>
      </c>
      <c r="G214" t="s">
        <v>1977</v>
      </c>
      <c r="H214" t="s">
        <v>1979</v>
      </c>
      <c r="I214" t="s">
        <v>2192</v>
      </c>
      <c r="J214" t="s">
        <v>3542</v>
      </c>
      <c r="K214" t="s">
        <v>3545</v>
      </c>
      <c r="L214" t="s">
        <v>3563</v>
      </c>
      <c r="M214" t="s">
        <v>3648</v>
      </c>
      <c r="N214" t="s">
        <v>174</v>
      </c>
      <c r="O214" t="s">
        <v>4111</v>
      </c>
      <c r="P214" t="s">
        <v>4315</v>
      </c>
      <c r="Q214" t="s">
        <v>4319</v>
      </c>
      <c r="R214" t="s">
        <v>4322</v>
      </c>
      <c r="S214" t="s">
        <v>4484</v>
      </c>
      <c r="T214" t="s">
        <v>5437</v>
      </c>
      <c r="U214" t="s">
        <v>5440</v>
      </c>
      <c r="V214" t="s">
        <v>5634</v>
      </c>
      <c r="W214" t="s">
        <v>6079</v>
      </c>
      <c r="AA214" t="s">
        <v>6697</v>
      </c>
      <c r="AB214" t="s">
        <v>6697</v>
      </c>
      <c r="AC214" t="s">
        <v>6699</v>
      </c>
      <c r="AD214" t="s">
        <v>6697</v>
      </c>
      <c r="AE214" t="s">
        <v>6697</v>
      </c>
      <c r="AF214" t="s">
        <v>6697</v>
      </c>
      <c r="AG214" t="s">
        <v>6697</v>
      </c>
      <c r="AH214" t="s">
        <v>6697</v>
      </c>
      <c r="AI214" t="s">
        <v>6697</v>
      </c>
      <c r="AJ214" t="s">
        <v>6697</v>
      </c>
      <c r="AK214" t="s">
        <v>6697</v>
      </c>
      <c r="AL214" t="s">
        <v>6697</v>
      </c>
      <c r="AM214" t="s">
        <v>6697</v>
      </c>
      <c r="AN214" t="s">
        <v>6697</v>
      </c>
      <c r="AO214" t="s">
        <v>6697</v>
      </c>
      <c r="AP214" t="s">
        <v>6697</v>
      </c>
      <c r="AQ214" t="s">
        <v>6697</v>
      </c>
      <c r="AR214" t="s">
        <v>6697</v>
      </c>
      <c r="AS214" t="s">
        <v>6697</v>
      </c>
      <c r="AT214">
        <v>0</v>
      </c>
      <c r="AU214" t="s">
        <v>6697</v>
      </c>
      <c r="AV214" t="s">
        <v>6697</v>
      </c>
      <c r="AW214">
        <v>1</v>
      </c>
      <c r="AX214" t="s">
        <v>6697</v>
      </c>
      <c r="AY214" t="s">
        <v>6697</v>
      </c>
      <c r="BA214" t="s">
        <v>6697</v>
      </c>
    </row>
    <row r="215" spans="1:53">
      <c r="A215" t="s">
        <v>218</v>
      </c>
      <c r="B215" t="s">
        <v>900</v>
      </c>
      <c r="C215" t="s">
        <v>1327</v>
      </c>
      <c r="D215" t="s">
        <v>1666</v>
      </c>
      <c r="E215" t="s">
        <v>1974</v>
      </c>
      <c r="F215">
        <v>0</v>
      </c>
      <c r="G215" t="s">
        <v>1977</v>
      </c>
      <c r="H215" t="s">
        <v>1979</v>
      </c>
      <c r="I215" t="s">
        <v>2193</v>
      </c>
      <c r="J215" t="s">
        <v>3542</v>
      </c>
      <c r="K215" t="s">
        <v>3545</v>
      </c>
      <c r="L215" t="s">
        <v>3563</v>
      </c>
      <c r="M215" t="s">
        <v>3649</v>
      </c>
      <c r="N215" t="s">
        <v>174</v>
      </c>
      <c r="O215" t="s">
        <v>4110</v>
      </c>
      <c r="P215" t="s">
        <v>4315</v>
      </c>
      <c r="Q215" t="s">
        <v>4319</v>
      </c>
      <c r="R215" t="s">
        <v>4321</v>
      </c>
      <c r="S215" t="s">
        <v>4485</v>
      </c>
      <c r="T215" t="s">
        <v>5440</v>
      </c>
      <c r="U215" t="s">
        <v>5440</v>
      </c>
      <c r="V215" t="s">
        <v>5603</v>
      </c>
      <c r="W215" t="s">
        <v>6080</v>
      </c>
      <c r="AA215" t="s">
        <v>6697</v>
      </c>
      <c r="AB215" t="s">
        <v>6697</v>
      </c>
      <c r="AC215" t="s">
        <v>6697</v>
      </c>
      <c r="AD215" t="s">
        <v>6697</v>
      </c>
      <c r="AE215" t="s">
        <v>6697</v>
      </c>
      <c r="AF215" t="s">
        <v>6697</v>
      </c>
      <c r="AG215" t="s">
        <v>6697</v>
      </c>
      <c r="AH215" t="s">
        <v>6697</v>
      </c>
      <c r="AI215" t="s">
        <v>6697</v>
      </c>
      <c r="AJ215" t="s">
        <v>6697</v>
      </c>
      <c r="AK215" t="s">
        <v>6697</v>
      </c>
      <c r="AL215" t="s">
        <v>6697</v>
      </c>
      <c r="AM215" t="s">
        <v>6697</v>
      </c>
      <c r="AN215" t="s">
        <v>6700</v>
      </c>
      <c r="AO215" t="s">
        <v>6697</v>
      </c>
      <c r="AP215" t="s">
        <v>6697</v>
      </c>
      <c r="AQ215" t="s">
        <v>6697</v>
      </c>
      <c r="AR215" t="s">
        <v>6697</v>
      </c>
      <c r="AS215" t="s">
        <v>6697</v>
      </c>
      <c r="AT215">
        <v>0</v>
      </c>
      <c r="AU215" t="s">
        <v>6697</v>
      </c>
      <c r="AV215" t="s">
        <v>6697</v>
      </c>
      <c r="AW215">
        <v>2</v>
      </c>
      <c r="AX215" t="s">
        <v>6697</v>
      </c>
      <c r="AY215" t="s">
        <v>6697</v>
      </c>
      <c r="BA215" t="s">
        <v>6697</v>
      </c>
    </row>
    <row r="216" spans="1:53">
      <c r="A216" t="s">
        <v>219</v>
      </c>
      <c r="B216" t="s">
        <v>902</v>
      </c>
      <c r="C216" t="s">
        <v>1374</v>
      </c>
      <c r="D216" t="s">
        <v>174</v>
      </c>
      <c r="E216" t="s">
        <v>1974</v>
      </c>
      <c r="F216">
        <v>15</v>
      </c>
      <c r="G216" t="s">
        <v>1977</v>
      </c>
      <c r="H216" t="s">
        <v>1979</v>
      </c>
      <c r="I216" t="s">
        <v>2194</v>
      </c>
      <c r="J216" t="s">
        <v>3542</v>
      </c>
      <c r="K216" t="s">
        <v>3545</v>
      </c>
      <c r="L216" t="s">
        <v>3563</v>
      </c>
      <c r="M216" t="s">
        <v>3650</v>
      </c>
      <c r="N216" t="s">
        <v>174</v>
      </c>
      <c r="O216" t="s">
        <v>4112</v>
      </c>
      <c r="P216" t="s">
        <v>4315</v>
      </c>
      <c r="Q216" t="s">
        <v>4319</v>
      </c>
      <c r="R216" t="s">
        <v>4322</v>
      </c>
      <c r="S216" t="s">
        <v>4486</v>
      </c>
      <c r="T216" t="s">
        <v>5445</v>
      </c>
      <c r="U216" t="s">
        <v>5489</v>
      </c>
      <c r="V216" t="s">
        <v>5635</v>
      </c>
      <c r="W216" t="s">
        <v>6081</v>
      </c>
      <c r="AA216" t="s">
        <v>6697</v>
      </c>
      <c r="AB216" t="s">
        <v>6697</v>
      </c>
      <c r="AC216" t="s">
        <v>6699</v>
      </c>
      <c r="AD216" t="s">
        <v>6697</v>
      </c>
      <c r="AE216" t="s">
        <v>6697</v>
      </c>
      <c r="AF216" t="s">
        <v>6697</v>
      </c>
      <c r="AG216" t="s">
        <v>6697</v>
      </c>
      <c r="AH216" t="s">
        <v>6697</v>
      </c>
      <c r="AI216" t="s">
        <v>6697</v>
      </c>
      <c r="AJ216" t="s">
        <v>6698</v>
      </c>
      <c r="AK216" t="s">
        <v>6697</v>
      </c>
      <c r="AL216" t="s">
        <v>6697</v>
      </c>
      <c r="AM216" t="s">
        <v>6697</v>
      </c>
      <c r="AN216" t="s">
        <v>6697</v>
      </c>
      <c r="AO216" t="s">
        <v>6697</v>
      </c>
      <c r="AP216" t="s">
        <v>6697</v>
      </c>
      <c r="AQ216" t="s">
        <v>6697</v>
      </c>
      <c r="AR216" t="s">
        <v>6697</v>
      </c>
      <c r="AS216" t="s">
        <v>6697</v>
      </c>
      <c r="AT216">
        <v>7</v>
      </c>
      <c r="AU216" t="s">
        <v>6697</v>
      </c>
      <c r="AV216" t="s">
        <v>6703</v>
      </c>
      <c r="AW216">
        <v>65535</v>
      </c>
      <c r="AX216" t="s">
        <v>6703</v>
      </c>
      <c r="AY216" t="s">
        <v>6697</v>
      </c>
      <c r="BA216" t="s">
        <v>6697</v>
      </c>
    </row>
    <row r="217" spans="1:53">
      <c r="A217" t="s">
        <v>220</v>
      </c>
      <c r="B217" t="s">
        <v>901</v>
      </c>
      <c r="C217" t="s">
        <v>1327</v>
      </c>
      <c r="D217" t="s">
        <v>1746</v>
      </c>
      <c r="E217" t="s">
        <v>1974</v>
      </c>
      <c r="F217">
        <v>5</v>
      </c>
      <c r="G217" t="s">
        <v>1977</v>
      </c>
      <c r="H217" t="s">
        <v>1979</v>
      </c>
      <c r="I217" t="s">
        <v>2195</v>
      </c>
      <c r="J217" t="s">
        <v>3542</v>
      </c>
      <c r="K217" t="s">
        <v>3545</v>
      </c>
      <c r="L217" t="s">
        <v>3563</v>
      </c>
      <c r="M217" t="s">
        <v>3651</v>
      </c>
      <c r="N217" t="s">
        <v>174</v>
      </c>
      <c r="O217" t="s">
        <v>4113</v>
      </c>
      <c r="P217" t="s">
        <v>4315</v>
      </c>
      <c r="Q217" t="s">
        <v>4319</v>
      </c>
      <c r="R217" t="s">
        <v>4322</v>
      </c>
      <c r="S217" t="s">
        <v>4487</v>
      </c>
      <c r="T217" t="s">
        <v>5437</v>
      </c>
      <c r="U217" t="s">
        <v>5440</v>
      </c>
      <c r="V217" t="s">
        <v>5635</v>
      </c>
      <c r="W217" t="s">
        <v>6082</v>
      </c>
      <c r="AA217" t="s">
        <v>6697</v>
      </c>
      <c r="AB217" t="s">
        <v>6697</v>
      </c>
      <c r="AC217" t="s">
        <v>6699</v>
      </c>
      <c r="AD217" t="s">
        <v>6697</v>
      </c>
      <c r="AE217" t="s">
        <v>6697</v>
      </c>
      <c r="AF217" t="s">
        <v>6697</v>
      </c>
      <c r="AG217" t="s">
        <v>6697</v>
      </c>
      <c r="AH217" t="s">
        <v>6697</v>
      </c>
      <c r="AI217" t="s">
        <v>6697</v>
      </c>
      <c r="AJ217" t="s">
        <v>6697</v>
      </c>
      <c r="AK217" t="s">
        <v>6697</v>
      </c>
      <c r="AL217" t="s">
        <v>6697</v>
      </c>
      <c r="AM217" t="s">
        <v>6697</v>
      </c>
      <c r="AN217" t="s">
        <v>6697</v>
      </c>
      <c r="AO217" t="s">
        <v>6697</v>
      </c>
      <c r="AP217" t="s">
        <v>6697</v>
      </c>
      <c r="AQ217" t="s">
        <v>6697</v>
      </c>
      <c r="AR217" t="s">
        <v>6697</v>
      </c>
      <c r="AS217" t="s">
        <v>6697</v>
      </c>
      <c r="AT217">
        <v>0</v>
      </c>
      <c r="AU217" t="s">
        <v>6697</v>
      </c>
      <c r="AV217" t="s">
        <v>6697</v>
      </c>
      <c r="AW217">
        <v>1</v>
      </c>
      <c r="AX217" t="s">
        <v>6697</v>
      </c>
      <c r="AY217" t="s">
        <v>6697</v>
      </c>
      <c r="BA217" t="s">
        <v>6697</v>
      </c>
    </row>
    <row r="218" spans="1:53">
      <c r="A218" t="s">
        <v>202</v>
      </c>
      <c r="B218" t="s">
        <v>903</v>
      </c>
      <c r="C218" t="s">
        <v>1375</v>
      </c>
      <c r="D218" t="s">
        <v>174</v>
      </c>
      <c r="E218" t="s">
        <v>1974</v>
      </c>
      <c r="F218">
        <v>20</v>
      </c>
      <c r="G218" t="s">
        <v>1977</v>
      </c>
      <c r="H218" t="s">
        <v>1979</v>
      </c>
      <c r="I218" t="s">
        <v>2196</v>
      </c>
      <c r="J218" t="s">
        <v>3542</v>
      </c>
      <c r="K218" t="s">
        <v>3545</v>
      </c>
      <c r="L218" t="s">
        <v>3563</v>
      </c>
      <c r="M218" t="s">
        <v>3652</v>
      </c>
      <c r="N218" t="s">
        <v>4059</v>
      </c>
      <c r="O218" t="s">
        <v>3970</v>
      </c>
      <c r="P218" t="s">
        <v>4315</v>
      </c>
      <c r="Q218" t="s">
        <v>4319</v>
      </c>
      <c r="R218" t="s">
        <v>4321</v>
      </c>
      <c r="S218" t="s">
        <v>4488</v>
      </c>
      <c r="T218" t="s">
        <v>5438</v>
      </c>
      <c r="U218" t="s">
        <v>5490</v>
      </c>
      <c r="V218" t="s">
        <v>5626</v>
      </c>
      <c r="W218" t="s">
        <v>6083</v>
      </c>
      <c r="AA218" t="s">
        <v>6697</v>
      </c>
      <c r="AB218" t="s">
        <v>6697</v>
      </c>
      <c r="AC218" t="s">
        <v>6699</v>
      </c>
      <c r="AD218" t="s">
        <v>6697</v>
      </c>
      <c r="AE218" t="s">
        <v>6698</v>
      </c>
      <c r="AF218" t="s">
        <v>6697</v>
      </c>
      <c r="AG218" t="s">
        <v>6697</v>
      </c>
      <c r="AH218" t="s">
        <v>6697</v>
      </c>
      <c r="AI218" t="s">
        <v>6697</v>
      </c>
      <c r="AJ218" t="s">
        <v>6698</v>
      </c>
      <c r="AK218" t="s">
        <v>6699</v>
      </c>
      <c r="AL218" t="s">
        <v>6697</v>
      </c>
      <c r="AM218" t="s">
        <v>6697</v>
      </c>
      <c r="AN218" t="s">
        <v>6700</v>
      </c>
      <c r="AO218" t="s">
        <v>6697</v>
      </c>
      <c r="AP218" t="s">
        <v>6702</v>
      </c>
      <c r="AQ218" t="s">
        <v>6697</v>
      </c>
      <c r="AR218" t="s">
        <v>6697</v>
      </c>
      <c r="AS218" t="s">
        <v>6697</v>
      </c>
      <c r="AT218">
        <v>40</v>
      </c>
      <c r="AU218" t="s">
        <v>6697</v>
      </c>
      <c r="AV218" t="s">
        <v>6703</v>
      </c>
      <c r="AW218">
        <v>65535</v>
      </c>
      <c r="AX218" t="s">
        <v>6703</v>
      </c>
      <c r="AY218" t="s">
        <v>6697</v>
      </c>
      <c r="AZ218" t="s">
        <v>6706</v>
      </c>
      <c r="BA218" t="s">
        <v>6698</v>
      </c>
    </row>
    <row r="219" spans="1:53">
      <c r="A219" t="s">
        <v>202</v>
      </c>
      <c r="B219" t="s">
        <v>903</v>
      </c>
      <c r="C219" t="s">
        <v>1375</v>
      </c>
      <c r="D219" t="s">
        <v>174</v>
      </c>
      <c r="E219" t="s">
        <v>1974</v>
      </c>
      <c r="F219">
        <v>30</v>
      </c>
      <c r="G219" t="s">
        <v>1978</v>
      </c>
      <c r="H219" t="s">
        <v>1979</v>
      </c>
      <c r="I219" t="s">
        <v>33</v>
      </c>
      <c r="J219" t="s">
        <v>3542</v>
      </c>
      <c r="K219" t="s">
        <v>3549</v>
      </c>
      <c r="L219" t="s">
        <v>3563</v>
      </c>
      <c r="M219" t="s">
        <v>3652</v>
      </c>
      <c r="N219" t="s">
        <v>174</v>
      </c>
      <c r="O219" t="s">
        <v>3970</v>
      </c>
      <c r="P219" t="s">
        <v>4315</v>
      </c>
      <c r="Q219" t="s">
        <v>4319</v>
      </c>
      <c r="R219" t="s">
        <v>4321</v>
      </c>
      <c r="S219" t="s">
        <v>4488</v>
      </c>
      <c r="T219" t="s">
        <v>5453</v>
      </c>
      <c r="U219" t="s">
        <v>5475</v>
      </c>
      <c r="V219" t="s">
        <v>5626</v>
      </c>
      <c r="W219" t="s">
        <v>6084</v>
      </c>
      <c r="AA219" t="s">
        <v>6697</v>
      </c>
      <c r="AB219" t="s">
        <v>6697</v>
      </c>
      <c r="AC219" t="s">
        <v>6699</v>
      </c>
      <c r="AD219" t="s">
        <v>6697</v>
      </c>
      <c r="AE219" t="s">
        <v>6698</v>
      </c>
      <c r="AF219" t="s">
        <v>6697</v>
      </c>
      <c r="AG219" t="s">
        <v>6697</v>
      </c>
      <c r="AH219" t="s">
        <v>6697</v>
      </c>
      <c r="AI219" t="s">
        <v>6697</v>
      </c>
      <c r="AJ219" t="s">
        <v>6698</v>
      </c>
      <c r="AK219" t="s">
        <v>6699</v>
      </c>
      <c r="AL219" t="s">
        <v>6697</v>
      </c>
      <c r="AM219" t="s">
        <v>6697</v>
      </c>
      <c r="AN219" t="s">
        <v>6700</v>
      </c>
      <c r="AO219" t="s">
        <v>6697</v>
      </c>
      <c r="AP219" t="s">
        <v>6697</v>
      </c>
      <c r="AQ219" t="s">
        <v>6697</v>
      </c>
      <c r="AR219" t="s">
        <v>6697</v>
      </c>
      <c r="AS219" t="s">
        <v>6697</v>
      </c>
      <c r="AT219">
        <v>40</v>
      </c>
      <c r="AU219" t="s">
        <v>6697</v>
      </c>
      <c r="AV219" t="s">
        <v>6703</v>
      </c>
      <c r="AW219">
        <v>65535</v>
      </c>
      <c r="AX219" t="s">
        <v>6703</v>
      </c>
      <c r="AY219" t="s">
        <v>6697</v>
      </c>
      <c r="AZ219" t="s">
        <v>6706</v>
      </c>
      <c r="BA219" t="s">
        <v>6698</v>
      </c>
    </row>
    <row r="220" spans="1:53">
      <c r="A220" t="s">
        <v>202</v>
      </c>
      <c r="B220" t="s">
        <v>903</v>
      </c>
      <c r="C220" t="s">
        <v>1327</v>
      </c>
      <c r="D220" t="s">
        <v>1696</v>
      </c>
      <c r="E220" t="s">
        <v>1974</v>
      </c>
      <c r="F220">
        <v>5</v>
      </c>
      <c r="G220" t="s">
        <v>1977</v>
      </c>
      <c r="H220" t="s">
        <v>1979</v>
      </c>
      <c r="I220" t="s">
        <v>2197</v>
      </c>
      <c r="J220" t="s">
        <v>3542</v>
      </c>
      <c r="K220" t="s">
        <v>3545</v>
      </c>
      <c r="L220" t="s">
        <v>3563</v>
      </c>
      <c r="M220" t="s">
        <v>3652</v>
      </c>
      <c r="N220" t="s">
        <v>4059</v>
      </c>
      <c r="O220" t="s">
        <v>3970</v>
      </c>
      <c r="P220" t="s">
        <v>4315</v>
      </c>
      <c r="Q220" t="s">
        <v>4319</v>
      </c>
      <c r="R220" t="s">
        <v>4321</v>
      </c>
      <c r="S220" t="s">
        <v>4488</v>
      </c>
      <c r="T220" t="s">
        <v>5439</v>
      </c>
      <c r="U220" t="s">
        <v>4324</v>
      </c>
      <c r="V220" t="s">
        <v>5626</v>
      </c>
      <c r="W220" t="s">
        <v>6083</v>
      </c>
      <c r="AA220" t="s">
        <v>6697</v>
      </c>
      <c r="AB220" t="s">
        <v>6697</v>
      </c>
      <c r="AC220" t="s">
        <v>6699</v>
      </c>
      <c r="AD220" t="s">
        <v>6697</v>
      </c>
      <c r="AE220" t="s">
        <v>6698</v>
      </c>
      <c r="AF220" t="s">
        <v>6697</v>
      </c>
      <c r="AG220" t="s">
        <v>6697</v>
      </c>
      <c r="AH220" t="s">
        <v>6697</v>
      </c>
      <c r="AI220" t="s">
        <v>6697</v>
      </c>
      <c r="AJ220" t="s">
        <v>6697</v>
      </c>
      <c r="AK220" t="s">
        <v>6697</v>
      </c>
      <c r="AL220" t="s">
        <v>6697</v>
      </c>
      <c r="AM220" t="s">
        <v>6697</v>
      </c>
      <c r="AN220" t="s">
        <v>6700</v>
      </c>
      <c r="AO220" t="s">
        <v>6697</v>
      </c>
      <c r="AP220" t="s">
        <v>6702</v>
      </c>
      <c r="AQ220" t="s">
        <v>6697</v>
      </c>
      <c r="AR220" t="s">
        <v>6697</v>
      </c>
      <c r="AS220" t="s">
        <v>6697</v>
      </c>
      <c r="AT220">
        <v>0</v>
      </c>
      <c r="AU220" t="s">
        <v>6697</v>
      </c>
      <c r="AV220" t="s">
        <v>6697</v>
      </c>
      <c r="AW220">
        <v>0</v>
      </c>
      <c r="AX220" t="s">
        <v>6697</v>
      </c>
      <c r="AY220" t="s">
        <v>6697</v>
      </c>
      <c r="BA220" t="s">
        <v>6697</v>
      </c>
    </row>
    <row r="221" spans="1:53">
      <c r="A221" t="s">
        <v>202</v>
      </c>
      <c r="B221" t="s">
        <v>903</v>
      </c>
      <c r="C221" t="s">
        <v>1327</v>
      </c>
      <c r="D221" t="s">
        <v>1696</v>
      </c>
      <c r="E221" t="s">
        <v>1974</v>
      </c>
      <c r="F221">
        <v>15</v>
      </c>
      <c r="G221" t="s">
        <v>1977</v>
      </c>
      <c r="H221" t="s">
        <v>1979</v>
      </c>
      <c r="I221" t="s">
        <v>2198</v>
      </c>
      <c r="J221" t="s">
        <v>3542</v>
      </c>
      <c r="K221" t="s">
        <v>3549</v>
      </c>
      <c r="L221" t="s">
        <v>3563</v>
      </c>
      <c r="M221" t="s">
        <v>3652</v>
      </c>
      <c r="N221" t="s">
        <v>174</v>
      </c>
      <c r="O221" t="s">
        <v>3970</v>
      </c>
      <c r="P221" t="s">
        <v>4315</v>
      </c>
      <c r="Q221" t="s">
        <v>4319</v>
      </c>
      <c r="R221" t="s">
        <v>4321</v>
      </c>
      <c r="S221" t="s">
        <v>4488</v>
      </c>
      <c r="T221" t="s">
        <v>5440</v>
      </c>
      <c r="U221" t="s">
        <v>5440</v>
      </c>
      <c r="V221" t="s">
        <v>5626</v>
      </c>
      <c r="W221" t="s">
        <v>6084</v>
      </c>
      <c r="AA221" t="s">
        <v>6697</v>
      </c>
      <c r="AB221" t="s">
        <v>6697</v>
      </c>
      <c r="AC221" t="s">
        <v>6699</v>
      </c>
      <c r="AD221" t="s">
        <v>6697</v>
      </c>
      <c r="AE221" t="s">
        <v>6698</v>
      </c>
      <c r="AF221" t="s">
        <v>6697</v>
      </c>
      <c r="AG221" t="s">
        <v>6697</v>
      </c>
      <c r="AH221" t="s">
        <v>6697</v>
      </c>
      <c r="AI221" t="s">
        <v>6697</v>
      </c>
      <c r="AJ221" t="s">
        <v>6697</v>
      </c>
      <c r="AK221" t="s">
        <v>6697</v>
      </c>
      <c r="AL221" t="s">
        <v>6697</v>
      </c>
      <c r="AM221" t="s">
        <v>6697</v>
      </c>
      <c r="AN221" t="s">
        <v>6700</v>
      </c>
      <c r="AO221" t="s">
        <v>6697</v>
      </c>
      <c r="AP221" t="s">
        <v>6697</v>
      </c>
      <c r="AQ221" t="s">
        <v>6697</v>
      </c>
      <c r="AR221" t="s">
        <v>6697</v>
      </c>
      <c r="AS221" t="s">
        <v>6697</v>
      </c>
      <c r="AT221">
        <v>0</v>
      </c>
      <c r="AU221" t="s">
        <v>6697</v>
      </c>
      <c r="AV221" t="s">
        <v>6697</v>
      </c>
      <c r="AW221">
        <v>0</v>
      </c>
      <c r="AX221" t="s">
        <v>6697</v>
      </c>
      <c r="AY221" t="s">
        <v>6697</v>
      </c>
      <c r="BA221" t="s">
        <v>6697</v>
      </c>
    </row>
    <row r="222" spans="1:53">
      <c r="A222" t="s">
        <v>202</v>
      </c>
      <c r="B222" t="s">
        <v>904</v>
      </c>
      <c r="C222" t="s">
        <v>1376</v>
      </c>
      <c r="D222" t="s">
        <v>174</v>
      </c>
      <c r="E222" t="s">
        <v>1974</v>
      </c>
      <c r="F222">
        <v>30</v>
      </c>
      <c r="G222" t="s">
        <v>1978</v>
      </c>
      <c r="H222" t="s">
        <v>1979</v>
      </c>
      <c r="I222" t="s">
        <v>34</v>
      </c>
      <c r="J222" t="s">
        <v>3542</v>
      </c>
      <c r="K222" t="s">
        <v>3545</v>
      </c>
      <c r="L222" t="s">
        <v>3563</v>
      </c>
      <c r="M222" t="s">
        <v>3652</v>
      </c>
      <c r="N222" t="s">
        <v>4060</v>
      </c>
      <c r="O222" t="s">
        <v>4114</v>
      </c>
      <c r="P222" t="s">
        <v>4315</v>
      </c>
      <c r="Q222" t="s">
        <v>4319</v>
      </c>
      <c r="R222" t="s">
        <v>4321</v>
      </c>
      <c r="S222" t="s">
        <v>4489</v>
      </c>
      <c r="T222" t="s">
        <v>5454</v>
      </c>
      <c r="U222" t="s">
        <v>5470</v>
      </c>
      <c r="V222" t="s">
        <v>5636</v>
      </c>
      <c r="W222" t="s">
        <v>6083</v>
      </c>
      <c r="AA222" t="s">
        <v>6697</v>
      </c>
      <c r="AB222" t="s">
        <v>6697</v>
      </c>
      <c r="AC222" t="s">
        <v>6699</v>
      </c>
      <c r="AD222" t="s">
        <v>6697</v>
      </c>
      <c r="AE222" t="s">
        <v>6698</v>
      </c>
      <c r="AF222" t="s">
        <v>6697</v>
      </c>
      <c r="AG222" t="s">
        <v>6697</v>
      </c>
      <c r="AH222" t="s">
        <v>6697</v>
      </c>
      <c r="AI222" t="s">
        <v>6698</v>
      </c>
      <c r="AJ222" t="s">
        <v>6698</v>
      </c>
      <c r="AK222" t="s">
        <v>6699</v>
      </c>
      <c r="AL222" t="s">
        <v>6697</v>
      </c>
      <c r="AM222" t="s">
        <v>6697</v>
      </c>
      <c r="AN222" t="s">
        <v>6700</v>
      </c>
      <c r="AO222" t="s">
        <v>6697</v>
      </c>
      <c r="AP222" t="s">
        <v>6702</v>
      </c>
      <c r="AQ222" t="s">
        <v>6697</v>
      </c>
      <c r="AR222" t="s">
        <v>6697</v>
      </c>
      <c r="AS222" t="s">
        <v>6697</v>
      </c>
      <c r="AT222">
        <v>5047</v>
      </c>
      <c r="AU222" t="s">
        <v>6703</v>
      </c>
      <c r="AV222" t="s">
        <v>6703</v>
      </c>
      <c r="AW222">
        <v>65535</v>
      </c>
      <c r="AX222" t="s">
        <v>6703</v>
      </c>
      <c r="AY222" t="s">
        <v>6697</v>
      </c>
      <c r="AZ222" t="s">
        <v>6706</v>
      </c>
      <c r="BA222" t="s">
        <v>6698</v>
      </c>
    </row>
    <row r="223" spans="1:53">
      <c r="A223" t="s">
        <v>202</v>
      </c>
      <c r="B223" t="s">
        <v>905</v>
      </c>
      <c r="C223" t="s">
        <v>1376</v>
      </c>
      <c r="D223" t="s">
        <v>174</v>
      </c>
      <c r="E223" t="s">
        <v>1974</v>
      </c>
      <c r="F223">
        <v>40</v>
      </c>
      <c r="G223" t="s">
        <v>1978</v>
      </c>
      <c r="H223" t="s">
        <v>1979</v>
      </c>
      <c r="I223" t="s">
        <v>28</v>
      </c>
      <c r="J223" t="s">
        <v>3542</v>
      </c>
      <c r="K223" t="s">
        <v>3545</v>
      </c>
      <c r="L223" t="s">
        <v>3563</v>
      </c>
      <c r="M223" t="s">
        <v>3652</v>
      </c>
      <c r="N223" t="s">
        <v>174</v>
      </c>
      <c r="O223" t="s">
        <v>3630</v>
      </c>
      <c r="P223" t="s">
        <v>4315</v>
      </c>
      <c r="Q223" t="s">
        <v>4319</v>
      </c>
      <c r="R223" t="s">
        <v>4322</v>
      </c>
      <c r="S223" t="s">
        <v>4490</v>
      </c>
      <c r="T223" t="s">
        <v>5455</v>
      </c>
      <c r="U223" t="s">
        <v>5440</v>
      </c>
      <c r="V223" t="s">
        <v>5603</v>
      </c>
      <c r="W223" t="s">
        <v>6085</v>
      </c>
      <c r="AA223" t="s">
        <v>6697</v>
      </c>
      <c r="AB223" t="s">
        <v>6697</v>
      </c>
      <c r="AC223" t="s">
        <v>6699</v>
      </c>
      <c r="AD223" t="s">
        <v>6697</v>
      </c>
      <c r="AE223" t="s">
        <v>6698</v>
      </c>
      <c r="AF223" t="s">
        <v>6697</v>
      </c>
      <c r="AG223" t="s">
        <v>6697</v>
      </c>
      <c r="AH223" t="s">
        <v>6697</v>
      </c>
      <c r="AI223" t="s">
        <v>6698</v>
      </c>
      <c r="AJ223" t="s">
        <v>6698</v>
      </c>
      <c r="AK223" t="s">
        <v>6699</v>
      </c>
      <c r="AL223" t="s">
        <v>6697</v>
      </c>
      <c r="AM223" t="s">
        <v>6697</v>
      </c>
      <c r="AN223" t="s">
        <v>6697</v>
      </c>
      <c r="AO223" t="s">
        <v>6697</v>
      </c>
      <c r="AP223" t="s">
        <v>6697</v>
      </c>
      <c r="AQ223" t="s">
        <v>6697</v>
      </c>
      <c r="AR223" t="s">
        <v>6697</v>
      </c>
      <c r="AS223" t="s">
        <v>6697</v>
      </c>
      <c r="AT223">
        <v>5047</v>
      </c>
      <c r="AU223" t="s">
        <v>6703</v>
      </c>
      <c r="AV223" t="s">
        <v>6703</v>
      </c>
      <c r="AW223">
        <v>65535</v>
      </c>
      <c r="AX223" t="s">
        <v>6703</v>
      </c>
      <c r="AY223" t="s">
        <v>6697</v>
      </c>
      <c r="AZ223" t="s">
        <v>6706</v>
      </c>
      <c r="BA223" t="s">
        <v>6698</v>
      </c>
    </row>
    <row r="224" spans="1:53">
      <c r="A224" t="s">
        <v>202</v>
      </c>
      <c r="B224" t="s">
        <v>906</v>
      </c>
      <c r="C224" t="s">
        <v>1327</v>
      </c>
      <c r="D224" t="s">
        <v>1696</v>
      </c>
      <c r="E224" t="s">
        <v>1974</v>
      </c>
      <c r="F224">
        <v>5</v>
      </c>
      <c r="G224" t="s">
        <v>1977</v>
      </c>
      <c r="H224" t="s">
        <v>1979</v>
      </c>
      <c r="I224" t="s">
        <v>2199</v>
      </c>
      <c r="J224" t="s">
        <v>3542</v>
      </c>
      <c r="K224" t="s">
        <v>3545</v>
      </c>
      <c r="L224" t="s">
        <v>3563</v>
      </c>
      <c r="M224" t="s">
        <v>3652</v>
      </c>
      <c r="N224" t="s">
        <v>4060</v>
      </c>
      <c r="O224" t="s">
        <v>4115</v>
      </c>
      <c r="P224" t="s">
        <v>4315</v>
      </c>
      <c r="Q224" t="s">
        <v>4319</v>
      </c>
      <c r="R224" t="s">
        <v>4321</v>
      </c>
      <c r="S224" t="s">
        <v>4489</v>
      </c>
      <c r="T224" t="s">
        <v>5440</v>
      </c>
      <c r="U224" t="s">
        <v>5440</v>
      </c>
      <c r="V224" t="s">
        <v>5636</v>
      </c>
      <c r="W224" t="s">
        <v>6083</v>
      </c>
      <c r="AA224" t="s">
        <v>6697</v>
      </c>
      <c r="AB224" t="s">
        <v>6697</v>
      </c>
      <c r="AC224" t="s">
        <v>6699</v>
      </c>
      <c r="AD224" t="s">
        <v>6697</v>
      </c>
      <c r="AE224" t="s">
        <v>6698</v>
      </c>
      <c r="AF224" t="s">
        <v>6697</v>
      </c>
      <c r="AG224" t="s">
        <v>6697</v>
      </c>
      <c r="AH224" t="s">
        <v>6697</v>
      </c>
      <c r="AI224" t="s">
        <v>6697</v>
      </c>
      <c r="AJ224" t="s">
        <v>6697</v>
      </c>
      <c r="AK224" t="s">
        <v>6697</v>
      </c>
      <c r="AL224" t="s">
        <v>6697</v>
      </c>
      <c r="AM224" t="s">
        <v>6697</v>
      </c>
      <c r="AN224" t="s">
        <v>6700</v>
      </c>
      <c r="AO224" t="s">
        <v>6697</v>
      </c>
      <c r="AP224" t="s">
        <v>6702</v>
      </c>
      <c r="AQ224" t="s">
        <v>6697</v>
      </c>
      <c r="AR224" t="s">
        <v>6697</v>
      </c>
      <c r="AS224" t="s">
        <v>6697</v>
      </c>
      <c r="AT224">
        <v>0</v>
      </c>
      <c r="AU224" t="s">
        <v>6697</v>
      </c>
      <c r="AV224" t="s">
        <v>6697</v>
      </c>
      <c r="AW224">
        <v>0</v>
      </c>
      <c r="AX224" t="s">
        <v>6697</v>
      </c>
      <c r="AY224" t="s">
        <v>6697</v>
      </c>
      <c r="BA224" t="s">
        <v>6697</v>
      </c>
    </row>
    <row r="225" spans="1:53">
      <c r="A225" t="s">
        <v>202</v>
      </c>
      <c r="B225" t="s">
        <v>907</v>
      </c>
      <c r="C225" t="s">
        <v>1327</v>
      </c>
      <c r="D225" t="s">
        <v>1696</v>
      </c>
      <c r="E225" t="s">
        <v>1974</v>
      </c>
      <c r="F225">
        <v>5</v>
      </c>
      <c r="G225" t="s">
        <v>1977</v>
      </c>
      <c r="H225" t="s">
        <v>1979</v>
      </c>
      <c r="I225" t="s">
        <v>2200</v>
      </c>
      <c r="J225" t="s">
        <v>3542</v>
      </c>
      <c r="K225" t="s">
        <v>3545</v>
      </c>
      <c r="L225" t="s">
        <v>3563</v>
      </c>
      <c r="M225" t="s">
        <v>3652</v>
      </c>
      <c r="N225" t="s">
        <v>4060</v>
      </c>
      <c r="O225" t="s">
        <v>3630</v>
      </c>
      <c r="P225" t="s">
        <v>4315</v>
      </c>
      <c r="Q225" t="s">
        <v>4319</v>
      </c>
      <c r="R225" t="s">
        <v>4323</v>
      </c>
      <c r="S225" t="s">
        <v>4491</v>
      </c>
      <c r="T225" t="s">
        <v>5439</v>
      </c>
      <c r="U225" t="s">
        <v>4324</v>
      </c>
      <c r="V225" t="s">
        <v>5603</v>
      </c>
      <c r="W225" t="s">
        <v>6086</v>
      </c>
      <c r="AA225" t="s">
        <v>6697</v>
      </c>
      <c r="AB225" t="s">
        <v>6697</v>
      </c>
      <c r="AC225" t="s">
        <v>6699</v>
      </c>
      <c r="AD225" t="s">
        <v>6697</v>
      </c>
      <c r="AE225" t="s">
        <v>6698</v>
      </c>
      <c r="AF225" t="s">
        <v>6697</v>
      </c>
      <c r="AG225" t="s">
        <v>6697</v>
      </c>
      <c r="AH225" t="s">
        <v>6697</v>
      </c>
      <c r="AI225" t="s">
        <v>6697</v>
      </c>
      <c r="AJ225" t="s">
        <v>6697</v>
      </c>
      <c r="AK225" t="s">
        <v>6697</v>
      </c>
      <c r="AL225" t="s">
        <v>6697</v>
      </c>
      <c r="AM225" t="s">
        <v>6697</v>
      </c>
      <c r="AN225" t="s">
        <v>6699</v>
      </c>
      <c r="AO225" t="s">
        <v>6697</v>
      </c>
      <c r="AP225" t="s">
        <v>6702</v>
      </c>
      <c r="AQ225" t="s">
        <v>6697</v>
      </c>
      <c r="AR225" t="s">
        <v>6697</v>
      </c>
      <c r="AS225" t="s">
        <v>6697</v>
      </c>
      <c r="AT225">
        <v>0</v>
      </c>
      <c r="AU225" t="s">
        <v>6697</v>
      </c>
      <c r="AV225" t="s">
        <v>6697</v>
      </c>
      <c r="AW225">
        <v>0</v>
      </c>
      <c r="AX225" t="s">
        <v>6697</v>
      </c>
      <c r="AY225" t="s">
        <v>6697</v>
      </c>
      <c r="BA225" t="s">
        <v>6697</v>
      </c>
    </row>
    <row r="226" spans="1:53">
      <c r="A226" t="s">
        <v>202</v>
      </c>
      <c r="B226" t="s">
        <v>907</v>
      </c>
      <c r="C226" t="s">
        <v>1327</v>
      </c>
      <c r="D226" t="s">
        <v>1696</v>
      </c>
      <c r="E226" t="s">
        <v>1974</v>
      </c>
      <c r="F226">
        <v>15</v>
      </c>
      <c r="G226" t="s">
        <v>1977</v>
      </c>
      <c r="H226" t="s">
        <v>1979</v>
      </c>
      <c r="I226" t="s">
        <v>2201</v>
      </c>
      <c r="J226" t="s">
        <v>3542</v>
      </c>
      <c r="K226" t="s">
        <v>3545</v>
      </c>
      <c r="L226" t="s">
        <v>3563</v>
      </c>
      <c r="M226" t="s">
        <v>3652</v>
      </c>
      <c r="N226" t="s">
        <v>174</v>
      </c>
      <c r="O226" t="s">
        <v>3630</v>
      </c>
      <c r="P226" t="s">
        <v>4315</v>
      </c>
      <c r="Q226" t="s">
        <v>4319</v>
      </c>
      <c r="R226" t="s">
        <v>4322</v>
      </c>
      <c r="S226" t="s">
        <v>4491</v>
      </c>
      <c r="T226" t="s">
        <v>5440</v>
      </c>
      <c r="U226" t="s">
        <v>5440</v>
      </c>
      <c r="V226" t="s">
        <v>5603</v>
      </c>
      <c r="W226" t="s">
        <v>6086</v>
      </c>
      <c r="AA226" t="s">
        <v>6697</v>
      </c>
      <c r="AB226" t="s">
        <v>6697</v>
      </c>
      <c r="AC226" t="s">
        <v>6699</v>
      </c>
      <c r="AD226" t="s">
        <v>6697</v>
      </c>
      <c r="AE226" t="s">
        <v>6698</v>
      </c>
      <c r="AF226" t="s">
        <v>6697</v>
      </c>
      <c r="AG226" t="s">
        <v>6697</v>
      </c>
      <c r="AH226" t="s">
        <v>6697</v>
      </c>
      <c r="AI226" t="s">
        <v>6697</v>
      </c>
      <c r="AJ226" t="s">
        <v>6697</v>
      </c>
      <c r="AK226" t="s">
        <v>6697</v>
      </c>
      <c r="AL226" t="s">
        <v>6697</v>
      </c>
      <c r="AM226" t="s">
        <v>6697</v>
      </c>
      <c r="AN226" t="s">
        <v>6697</v>
      </c>
      <c r="AO226" t="s">
        <v>6697</v>
      </c>
      <c r="AP226" t="s">
        <v>6697</v>
      </c>
      <c r="AQ226" t="s">
        <v>6697</v>
      </c>
      <c r="AR226" t="s">
        <v>6697</v>
      </c>
      <c r="AS226" t="s">
        <v>6697</v>
      </c>
      <c r="AT226">
        <v>0</v>
      </c>
      <c r="AU226" t="s">
        <v>6697</v>
      </c>
      <c r="AV226" t="s">
        <v>6697</v>
      </c>
      <c r="AW226">
        <v>0</v>
      </c>
      <c r="AX226" t="s">
        <v>6697</v>
      </c>
      <c r="AY226" t="s">
        <v>6697</v>
      </c>
      <c r="BA226" t="s">
        <v>6697</v>
      </c>
    </row>
    <row r="227" spans="1:53">
      <c r="A227" t="s">
        <v>202</v>
      </c>
      <c r="B227" t="s">
        <v>908</v>
      </c>
      <c r="C227" t="s">
        <v>1377</v>
      </c>
      <c r="D227" t="s">
        <v>174</v>
      </c>
      <c r="E227" t="s">
        <v>1974</v>
      </c>
      <c r="F227">
        <v>15</v>
      </c>
      <c r="G227" t="s">
        <v>1977</v>
      </c>
      <c r="H227" t="s">
        <v>1979</v>
      </c>
      <c r="I227" t="s">
        <v>2202</v>
      </c>
      <c r="J227" t="s">
        <v>3542</v>
      </c>
      <c r="K227" t="s">
        <v>3545</v>
      </c>
      <c r="L227" t="s">
        <v>3563</v>
      </c>
      <c r="M227" t="s">
        <v>3652</v>
      </c>
      <c r="N227" t="s">
        <v>4061</v>
      </c>
      <c r="O227" t="s">
        <v>4116</v>
      </c>
      <c r="P227" t="s">
        <v>4315</v>
      </c>
      <c r="Q227" t="s">
        <v>4319</v>
      </c>
      <c r="R227" t="s">
        <v>4321</v>
      </c>
      <c r="S227" t="s">
        <v>4492</v>
      </c>
      <c r="T227" t="s">
        <v>5452</v>
      </c>
      <c r="U227" t="s">
        <v>5452</v>
      </c>
      <c r="V227" t="s">
        <v>5637</v>
      </c>
      <c r="W227" t="s">
        <v>6083</v>
      </c>
      <c r="AA227" t="s">
        <v>6697</v>
      </c>
      <c r="AB227" t="s">
        <v>6697</v>
      </c>
      <c r="AC227" t="s">
        <v>6699</v>
      </c>
      <c r="AD227" t="s">
        <v>6697</v>
      </c>
      <c r="AE227" t="s">
        <v>6697</v>
      </c>
      <c r="AF227" t="s">
        <v>6699</v>
      </c>
      <c r="AG227" t="s">
        <v>6697</v>
      </c>
      <c r="AH227" t="s">
        <v>6697</v>
      </c>
      <c r="AI227" t="s">
        <v>6697</v>
      </c>
      <c r="AJ227" t="s">
        <v>6698</v>
      </c>
      <c r="AK227" t="s">
        <v>6699</v>
      </c>
      <c r="AL227" t="s">
        <v>6697</v>
      </c>
      <c r="AM227" t="s">
        <v>6697</v>
      </c>
      <c r="AN227" t="s">
        <v>6700</v>
      </c>
      <c r="AO227" t="s">
        <v>6697</v>
      </c>
      <c r="AP227" t="s">
        <v>6702</v>
      </c>
      <c r="AQ227" t="s">
        <v>6697</v>
      </c>
      <c r="AR227" t="s">
        <v>6697</v>
      </c>
      <c r="AS227" t="s">
        <v>6697</v>
      </c>
      <c r="AT227">
        <v>214</v>
      </c>
      <c r="AU227" t="s">
        <v>6697</v>
      </c>
      <c r="AV227" t="s">
        <v>6703</v>
      </c>
      <c r="AW227">
        <v>65535</v>
      </c>
      <c r="AX227" t="s">
        <v>6703</v>
      </c>
      <c r="AY227" t="s">
        <v>6697</v>
      </c>
      <c r="AZ227" t="s">
        <v>6706</v>
      </c>
      <c r="BA227" t="s">
        <v>6698</v>
      </c>
    </row>
    <row r="228" spans="1:53">
      <c r="A228" t="s">
        <v>202</v>
      </c>
      <c r="B228" t="s">
        <v>908</v>
      </c>
      <c r="C228" t="s">
        <v>1377</v>
      </c>
      <c r="D228" t="s">
        <v>174</v>
      </c>
      <c r="E228" t="s">
        <v>1974</v>
      </c>
      <c r="F228">
        <v>25</v>
      </c>
      <c r="G228" t="s">
        <v>1977</v>
      </c>
      <c r="H228" t="s">
        <v>1979</v>
      </c>
      <c r="I228" t="s">
        <v>2203</v>
      </c>
      <c r="J228" t="s">
        <v>3542</v>
      </c>
      <c r="K228" t="s">
        <v>3545</v>
      </c>
      <c r="L228" t="s">
        <v>3563</v>
      </c>
      <c r="M228" t="s">
        <v>3652</v>
      </c>
      <c r="N228" t="s">
        <v>174</v>
      </c>
      <c r="O228" t="s">
        <v>4116</v>
      </c>
      <c r="P228" t="s">
        <v>4315</v>
      </c>
      <c r="Q228" t="s">
        <v>4319</v>
      </c>
      <c r="R228" t="s">
        <v>4321</v>
      </c>
      <c r="S228" t="s">
        <v>4493</v>
      </c>
      <c r="T228" t="s">
        <v>5444</v>
      </c>
      <c r="U228" t="s">
        <v>5448</v>
      </c>
      <c r="V228" t="s">
        <v>5638</v>
      </c>
      <c r="W228" t="s">
        <v>6087</v>
      </c>
      <c r="AA228" t="s">
        <v>6697</v>
      </c>
      <c r="AB228" t="s">
        <v>6697</v>
      </c>
      <c r="AC228" t="s">
        <v>6699</v>
      </c>
      <c r="AD228" t="s">
        <v>6697</v>
      </c>
      <c r="AE228" t="s">
        <v>6697</v>
      </c>
      <c r="AF228" t="s">
        <v>6699</v>
      </c>
      <c r="AG228" t="s">
        <v>6697</v>
      </c>
      <c r="AH228" t="s">
        <v>6697</v>
      </c>
      <c r="AI228" t="s">
        <v>6697</v>
      </c>
      <c r="AJ228" t="s">
        <v>6698</v>
      </c>
      <c r="AK228" t="s">
        <v>6699</v>
      </c>
      <c r="AL228" t="s">
        <v>6697</v>
      </c>
      <c r="AM228" t="s">
        <v>6697</v>
      </c>
      <c r="AN228" t="s">
        <v>6700</v>
      </c>
      <c r="AO228" t="s">
        <v>6697</v>
      </c>
      <c r="AP228" t="s">
        <v>6697</v>
      </c>
      <c r="AQ228" t="s">
        <v>6697</v>
      </c>
      <c r="AR228" t="s">
        <v>6697</v>
      </c>
      <c r="AS228" t="s">
        <v>6697</v>
      </c>
      <c r="AT228">
        <v>214</v>
      </c>
      <c r="AU228" t="s">
        <v>6697</v>
      </c>
      <c r="AV228" t="s">
        <v>6703</v>
      </c>
      <c r="AW228">
        <v>65535</v>
      </c>
      <c r="AX228" t="s">
        <v>6703</v>
      </c>
      <c r="AY228" t="s">
        <v>6697</v>
      </c>
      <c r="AZ228" t="s">
        <v>6706</v>
      </c>
      <c r="BA228" t="s">
        <v>6698</v>
      </c>
    </row>
    <row r="229" spans="1:53">
      <c r="A229" t="s">
        <v>202</v>
      </c>
      <c r="B229" t="s">
        <v>908</v>
      </c>
      <c r="C229" t="s">
        <v>1327</v>
      </c>
      <c r="D229" t="s">
        <v>1696</v>
      </c>
      <c r="E229" t="s">
        <v>1974</v>
      </c>
      <c r="F229">
        <v>0</v>
      </c>
      <c r="G229" t="s">
        <v>1977</v>
      </c>
      <c r="H229" t="s">
        <v>1979</v>
      </c>
      <c r="I229" t="s">
        <v>2204</v>
      </c>
      <c r="J229" t="s">
        <v>3542</v>
      </c>
      <c r="K229" t="s">
        <v>3545</v>
      </c>
      <c r="L229" t="s">
        <v>3563</v>
      </c>
      <c r="M229" t="s">
        <v>3652</v>
      </c>
      <c r="N229" t="s">
        <v>4061</v>
      </c>
      <c r="O229" t="s">
        <v>4116</v>
      </c>
      <c r="P229" t="s">
        <v>4315</v>
      </c>
      <c r="Q229" t="s">
        <v>4319</v>
      </c>
      <c r="R229" t="s">
        <v>4321</v>
      </c>
      <c r="S229" t="s">
        <v>4494</v>
      </c>
      <c r="T229" t="s">
        <v>5439</v>
      </c>
      <c r="U229" t="s">
        <v>4324</v>
      </c>
      <c r="V229" t="s">
        <v>5639</v>
      </c>
      <c r="W229" t="s">
        <v>5650</v>
      </c>
      <c r="AA229" t="s">
        <v>6697</v>
      </c>
      <c r="AB229" t="s">
        <v>6697</v>
      </c>
      <c r="AC229" t="s">
        <v>6699</v>
      </c>
      <c r="AD229" t="s">
        <v>6697</v>
      </c>
      <c r="AE229" t="s">
        <v>6697</v>
      </c>
      <c r="AF229" t="s">
        <v>6699</v>
      </c>
      <c r="AG229" t="s">
        <v>6697</v>
      </c>
      <c r="AH229" t="s">
        <v>6697</v>
      </c>
      <c r="AI229" t="s">
        <v>6697</v>
      </c>
      <c r="AJ229" t="s">
        <v>6697</v>
      </c>
      <c r="AK229" t="s">
        <v>6697</v>
      </c>
      <c r="AL229" t="s">
        <v>6697</v>
      </c>
      <c r="AM229" t="s">
        <v>6697</v>
      </c>
      <c r="AN229" t="s">
        <v>6700</v>
      </c>
      <c r="AO229" t="s">
        <v>6697</v>
      </c>
      <c r="AP229" t="s">
        <v>6702</v>
      </c>
      <c r="AQ229" t="s">
        <v>6697</v>
      </c>
      <c r="AR229" t="s">
        <v>6697</v>
      </c>
      <c r="AS229" t="s">
        <v>6697</v>
      </c>
      <c r="AT229">
        <v>0</v>
      </c>
      <c r="AU229" t="s">
        <v>6697</v>
      </c>
      <c r="AV229" t="s">
        <v>6697</v>
      </c>
      <c r="AW229">
        <v>0</v>
      </c>
      <c r="AX229" t="s">
        <v>6697</v>
      </c>
      <c r="AY229" t="s">
        <v>6697</v>
      </c>
      <c r="BA229" t="s">
        <v>6697</v>
      </c>
    </row>
    <row r="230" spans="1:53">
      <c r="A230" t="s">
        <v>202</v>
      </c>
      <c r="B230" t="s">
        <v>909</v>
      </c>
      <c r="C230" t="s">
        <v>1378</v>
      </c>
      <c r="D230" t="s">
        <v>174</v>
      </c>
      <c r="E230" t="s">
        <v>1974</v>
      </c>
      <c r="F230">
        <v>20</v>
      </c>
      <c r="G230" t="s">
        <v>1977</v>
      </c>
      <c r="H230" t="s">
        <v>1979</v>
      </c>
      <c r="I230" t="s">
        <v>2205</v>
      </c>
      <c r="J230" t="s">
        <v>3542</v>
      </c>
      <c r="K230" t="s">
        <v>3545</v>
      </c>
      <c r="L230" t="s">
        <v>3563</v>
      </c>
      <c r="M230" t="s">
        <v>3652</v>
      </c>
      <c r="N230" t="s">
        <v>4062</v>
      </c>
      <c r="O230" t="s">
        <v>4116</v>
      </c>
      <c r="P230" t="s">
        <v>4315</v>
      </c>
      <c r="Q230" t="s">
        <v>4319</v>
      </c>
      <c r="R230" t="s">
        <v>4321</v>
      </c>
      <c r="S230" t="s">
        <v>4495</v>
      </c>
      <c r="T230" t="s">
        <v>5456</v>
      </c>
      <c r="U230" t="s">
        <v>5491</v>
      </c>
      <c r="V230" t="s">
        <v>5638</v>
      </c>
      <c r="W230" t="s">
        <v>6083</v>
      </c>
      <c r="AA230" t="s">
        <v>6697</v>
      </c>
      <c r="AB230" t="s">
        <v>6697</v>
      </c>
      <c r="AC230" t="s">
        <v>6699</v>
      </c>
      <c r="AD230" t="s">
        <v>6697</v>
      </c>
      <c r="AE230" t="s">
        <v>6698</v>
      </c>
      <c r="AF230" t="s">
        <v>6697</v>
      </c>
      <c r="AG230" t="s">
        <v>6697</v>
      </c>
      <c r="AH230" t="s">
        <v>6697</v>
      </c>
      <c r="AI230" t="s">
        <v>6697</v>
      </c>
      <c r="AJ230" t="s">
        <v>6698</v>
      </c>
      <c r="AK230" t="s">
        <v>6699</v>
      </c>
      <c r="AL230" t="s">
        <v>6697</v>
      </c>
      <c r="AM230" t="s">
        <v>6697</v>
      </c>
      <c r="AN230" t="s">
        <v>6700</v>
      </c>
      <c r="AO230" t="s">
        <v>6697</v>
      </c>
      <c r="AP230" t="s">
        <v>6702</v>
      </c>
      <c r="AQ230" t="s">
        <v>6697</v>
      </c>
      <c r="AR230" t="s">
        <v>6697</v>
      </c>
      <c r="AS230" t="s">
        <v>6697</v>
      </c>
      <c r="AT230">
        <v>173</v>
      </c>
      <c r="AU230" t="s">
        <v>6697</v>
      </c>
      <c r="AV230" t="s">
        <v>6703</v>
      </c>
      <c r="AW230">
        <v>65535</v>
      </c>
      <c r="AX230" t="s">
        <v>6703</v>
      </c>
      <c r="AY230" t="s">
        <v>6697</v>
      </c>
      <c r="AZ230" t="s">
        <v>6706</v>
      </c>
      <c r="BA230" t="s">
        <v>6698</v>
      </c>
    </row>
    <row r="231" spans="1:53">
      <c r="A231" t="s">
        <v>202</v>
      </c>
      <c r="B231" t="s">
        <v>909</v>
      </c>
      <c r="C231" t="s">
        <v>1378</v>
      </c>
      <c r="D231" t="s">
        <v>174</v>
      </c>
      <c r="E231" t="s">
        <v>1974</v>
      </c>
      <c r="F231">
        <v>30</v>
      </c>
      <c r="G231" t="s">
        <v>1978</v>
      </c>
      <c r="H231" t="s">
        <v>1979</v>
      </c>
      <c r="I231" t="s">
        <v>35</v>
      </c>
      <c r="J231" t="s">
        <v>3542</v>
      </c>
      <c r="K231" t="s">
        <v>3545</v>
      </c>
      <c r="L231" t="s">
        <v>3563</v>
      </c>
      <c r="M231" t="s">
        <v>3652</v>
      </c>
      <c r="N231" t="s">
        <v>174</v>
      </c>
      <c r="O231" t="s">
        <v>4116</v>
      </c>
      <c r="P231" t="s">
        <v>4315</v>
      </c>
      <c r="Q231" t="s">
        <v>4319</v>
      </c>
      <c r="R231" t="s">
        <v>4321</v>
      </c>
      <c r="S231" t="s">
        <v>4495</v>
      </c>
      <c r="T231" t="s">
        <v>5457</v>
      </c>
      <c r="U231" t="s">
        <v>5492</v>
      </c>
      <c r="V231" t="s">
        <v>5638</v>
      </c>
      <c r="W231" t="s">
        <v>6087</v>
      </c>
      <c r="AA231" t="s">
        <v>6697</v>
      </c>
      <c r="AB231" t="s">
        <v>6697</v>
      </c>
      <c r="AC231" t="s">
        <v>6699</v>
      </c>
      <c r="AD231" t="s">
        <v>6697</v>
      </c>
      <c r="AE231" t="s">
        <v>6698</v>
      </c>
      <c r="AF231" t="s">
        <v>6697</v>
      </c>
      <c r="AG231" t="s">
        <v>6697</v>
      </c>
      <c r="AH231" t="s">
        <v>6697</v>
      </c>
      <c r="AI231" t="s">
        <v>6697</v>
      </c>
      <c r="AJ231" t="s">
        <v>6698</v>
      </c>
      <c r="AK231" t="s">
        <v>6699</v>
      </c>
      <c r="AL231" t="s">
        <v>6697</v>
      </c>
      <c r="AM231" t="s">
        <v>6697</v>
      </c>
      <c r="AN231" t="s">
        <v>6700</v>
      </c>
      <c r="AO231" t="s">
        <v>6697</v>
      </c>
      <c r="AP231" t="s">
        <v>6697</v>
      </c>
      <c r="AQ231" t="s">
        <v>6697</v>
      </c>
      <c r="AR231" t="s">
        <v>6697</v>
      </c>
      <c r="AS231" t="s">
        <v>6697</v>
      </c>
      <c r="AT231">
        <v>173</v>
      </c>
      <c r="AU231" t="s">
        <v>6697</v>
      </c>
      <c r="AV231" t="s">
        <v>6703</v>
      </c>
      <c r="AW231">
        <v>65535</v>
      </c>
      <c r="AX231" t="s">
        <v>6703</v>
      </c>
      <c r="AY231" t="s">
        <v>6697</v>
      </c>
      <c r="AZ231" t="s">
        <v>6706</v>
      </c>
      <c r="BA231" t="s">
        <v>6698</v>
      </c>
    </row>
    <row r="232" spans="1:53">
      <c r="A232" t="s">
        <v>202</v>
      </c>
      <c r="B232" t="s">
        <v>910</v>
      </c>
      <c r="C232" t="s">
        <v>1379</v>
      </c>
      <c r="D232" t="s">
        <v>174</v>
      </c>
      <c r="E232" t="s">
        <v>1974</v>
      </c>
      <c r="F232">
        <v>20</v>
      </c>
      <c r="G232" t="s">
        <v>1977</v>
      </c>
      <c r="H232" t="s">
        <v>1979</v>
      </c>
      <c r="I232" t="s">
        <v>2206</v>
      </c>
      <c r="J232" t="s">
        <v>3542</v>
      </c>
      <c r="K232" t="s">
        <v>3545</v>
      </c>
      <c r="L232" t="s">
        <v>3563</v>
      </c>
      <c r="M232" t="s">
        <v>3652</v>
      </c>
      <c r="N232" t="s">
        <v>4063</v>
      </c>
      <c r="O232" t="s">
        <v>4116</v>
      </c>
      <c r="P232" t="s">
        <v>4315</v>
      </c>
      <c r="Q232" t="s">
        <v>4319</v>
      </c>
      <c r="R232" t="s">
        <v>4321</v>
      </c>
      <c r="S232" t="s">
        <v>4496</v>
      </c>
      <c r="T232" t="s">
        <v>5458</v>
      </c>
      <c r="U232" t="s">
        <v>5493</v>
      </c>
      <c r="V232" t="s">
        <v>5638</v>
      </c>
      <c r="W232" t="s">
        <v>6083</v>
      </c>
      <c r="AA232" t="s">
        <v>6697</v>
      </c>
      <c r="AB232" t="s">
        <v>6697</v>
      </c>
      <c r="AC232" t="s">
        <v>6699</v>
      </c>
      <c r="AD232" t="s">
        <v>6697</v>
      </c>
      <c r="AE232" t="s">
        <v>6698</v>
      </c>
      <c r="AF232" t="s">
        <v>6697</v>
      </c>
      <c r="AG232" t="s">
        <v>6697</v>
      </c>
      <c r="AH232" t="s">
        <v>6697</v>
      </c>
      <c r="AI232" t="s">
        <v>6697</v>
      </c>
      <c r="AJ232" t="s">
        <v>6698</v>
      </c>
      <c r="AK232" t="s">
        <v>6699</v>
      </c>
      <c r="AL232" t="s">
        <v>6697</v>
      </c>
      <c r="AM232" t="s">
        <v>6697</v>
      </c>
      <c r="AN232" t="s">
        <v>6700</v>
      </c>
      <c r="AO232" t="s">
        <v>6697</v>
      </c>
      <c r="AP232" t="s">
        <v>6702</v>
      </c>
      <c r="AQ232" t="s">
        <v>6697</v>
      </c>
      <c r="AR232" t="s">
        <v>6697</v>
      </c>
      <c r="AS232" t="s">
        <v>6697</v>
      </c>
      <c r="AT232">
        <v>213</v>
      </c>
      <c r="AU232" t="s">
        <v>6697</v>
      </c>
      <c r="AV232" t="s">
        <v>6703</v>
      </c>
      <c r="AW232">
        <v>65535</v>
      </c>
      <c r="AX232" t="s">
        <v>6703</v>
      </c>
      <c r="AY232" t="s">
        <v>6697</v>
      </c>
      <c r="AZ232" t="s">
        <v>6706</v>
      </c>
      <c r="BA232" t="s">
        <v>6698</v>
      </c>
    </row>
    <row r="233" spans="1:53">
      <c r="A233" t="s">
        <v>202</v>
      </c>
      <c r="B233" t="s">
        <v>910</v>
      </c>
      <c r="C233" t="s">
        <v>1379</v>
      </c>
      <c r="D233" t="s">
        <v>174</v>
      </c>
      <c r="E233" t="s">
        <v>1974</v>
      </c>
      <c r="F233">
        <v>30</v>
      </c>
      <c r="G233" t="s">
        <v>1978</v>
      </c>
      <c r="H233" t="s">
        <v>1979</v>
      </c>
      <c r="I233" t="s">
        <v>2207</v>
      </c>
      <c r="J233" t="s">
        <v>3542</v>
      </c>
      <c r="K233" t="s">
        <v>3545</v>
      </c>
      <c r="L233" t="s">
        <v>3563</v>
      </c>
      <c r="M233" t="s">
        <v>3652</v>
      </c>
      <c r="N233" t="s">
        <v>174</v>
      </c>
      <c r="O233" t="s">
        <v>4117</v>
      </c>
      <c r="P233" t="s">
        <v>4315</v>
      </c>
      <c r="Q233" t="s">
        <v>4319</v>
      </c>
      <c r="R233" t="s">
        <v>4321</v>
      </c>
      <c r="S233" t="s">
        <v>4497</v>
      </c>
      <c r="T233" t="s">
        <v>5459</v>
      </c>
      <c r="U233" t="s">
        <v>5494</v>
      </c>
      <c r="V233" t="s">
        <v>5640</v>
      </c>
      <c r="W233" t="s">
        <v>6087</v>
      </c>
      <c r="AA233" t="s">
        <v>6697</v>
      </c>
      <c r="AB233" t="s">
        <v>6697</v>
      </c>
      <c r="AC233" t="s">
        <v>6699</v>
      </c>
      <c r="AD233" t="s">
        <v>6697</v>
      </c>
      <c r="AE233" t="s">
        <v>6698</v>
      </c>
      <c r="AF233" t="s">
        <v>6697</v>
      </c>
      <c r="AG233" t="s">
        <v>6697</v>
      </c>
      <c r="AH233" t="s">
        <v>6697</v>
      </c>
      <c r="AI233" t="s">
        <v>6697</v>
      </c>
      <c r="AJ233" t="s">
        <v>6698</v>
      </c>
      <c r="AK233" t="s">
        <v>6699</v>
      </c>
      <c r="AL233" t="s">
        <v>6697</v>
      </c>
      <c r="AM233" t="s">
        <v>6697</v>
      </c>
      <c r="AN233" t="s">
        <v>6700</v>
      </c>
      <c r="AO233" t="s">
        <v>6697</v>
      </c>
      <c r="AP233" t="s">
        <v>6697</v>
      </c>
      <c r="AQ233" t="s">
        <v>6697</v>
      </c>
      <c r="AR233" t="s">
        <v>6697</v>
      </c>
      <c r="AS233" t="s">
        <v>6697</v>
      </c>
      <c r="AT233">
        <v>213</v>
      </c>
      <c r="AU233" t="s">
        <v>6697</v>
      </c>
      <c r="AV233" t="s">
        <v>6703</v>
      </c>
      <c r="AW233">
        <v>65535</v>
      </c>
      <c r="AX233" t="s">
        <v>6703</v>
      </c>
      <c r="AY233" t="s">
        <v>6697</v>
      </c>
      <c r="AZ233" t="s">
        <v>6706</v>
      </c>
      <c r="BA233" t="s">
        <v>6698</v>
      </c>
    </row>
    <row r="234" spans="1:53">
      <c r="A234" t="s">
        <v>202</v>
      </c>
      <c r="B234" t="s">
        <v>911</v>
      </c>
      <c r="C234" t="s">
        <v>1380</v>
      </c>
      <c r="D234" t="s">
        <v>174</v>
      </c>
      <c r="E234" t="s">
        <v>1974</v>
      </c>
      <c r="F234">
        <v>15</v>
      </c>
      <c r="G234" t="s">
        <v>1977</v>
      </c>
      <c r="H234" t="s">
        <v>1979</v>
      </c>
      <c r="I234" t="s">
        <v>2208</v>
      </c>
      <c r="J234" t="s">
        <v>3542</v>
      </c>
      <c r="K234" t="s">
        <v>3545</v>
      </c>
      <c r="L234" t="s">
        <v>3563</v>
      </c>
      <c r="M234" t="s">
        <v>3652</v>
      </c>
      <c r="N234" t="s">
        <v>4064</v>
      </c>
      <c r="O234" t="s">
        <v>4117</v>
      </c>
      <c r="P234" t="s">
        <v>4315</v>
      </c>
      <c r="Q234" t="s">
        <v>4319</v>
      </c>
      <c r="R234" t="s">
        <v>4321</v>
      </c>
      <c r="S234" t="s">
        <v>4498</v>
      </c>
      <c r="T234" t="s">
        <v>5460</v>
      </c>
      <c r="U234" t="s">
        <v>5449</v>
      </c>
      <c r="V234" t="s">
        <v>5640</v>
      </c>
      <c r="W234" t="s">
        <v>6083</v>
      </c>
      <c r="AA234" t="s">
        <v>6697</v>
      </c>
      <c r="AB234" t="s">
        <v>6697</v>
      </c>
      <c r="AC234" t="s">
        <v>6699</v>
      </c>
      <c r="AD234" t="s">
        <v>6697</v>
      </c>
      <c r="AE234" t="s">
        <v>6697</v>
      </c>
      <c r="AF234" t="s">
        <v>6699</v>
      </c>
      <c r="AG234" t="s">
        <v>6697</v>
      </c>
      <c r="AH234" t="s">
        <v>6697</v>
      </c>
      <c r="AI234" t="s">
        <v>6697</v>
      </c>
      <c r="AJ234" t="s">
        <v>6698</v>
      </c>
      <c r="AK234" t="s">
        <v>6699</v>
      </c>
      <c r="AL234" t="s">
        <v>6697</v>
      </c>
      <c r="AM234" t="s">
        <v>6697</v>
      </c>
      <c r="AN234" t="s">
        <v>6700</v>
      </c>
      <c r="AO234" t="s">
        <v>6697</v>
      </c>
      <c r="AP234" t="s">
        <v>6702</v>
      </c>
      <c r="AQ234" t="s">
        <v>6697</v>
      </c>
      <c r="AR234" t="s">
        <v>6697</v>
      </c>
      <c r="AS234" t="s">
        <v>6697</v>
      </c>
      <c r="AT234">
        <v>193</v>
      </c>
      <c r="AU234" t="s">
        <v>6697</v>
      </c>
      <c r="AV234" t="s">
        <v>6703</v>
      </c>
      <c r="AW234">
        <v>65535</v>
      </c>
      <c r="AX234" t="s">
        <v>6703</v>
      </c>
      <c r="AY234" t="s">
        <v>6697</v>
      </c>
      <c r="AZ234" t="s">
        <v>6706</v>
      </c>
      <c r="BA234" t="s">
        <v>6698</v>
      </c>
    </row>
    <row r="235" spans="1:53">
      <c r="A235" t="s">
        <v>202</v>
      </c>
      <c r="B235" t="s">
        <v>911</v>
      </c>
      <c r="C235" t="s">
        <v>1380</v>
      </c>
      <c r="D235" t="s">
        <v>174</v>
      </c>
      <c r="E235" t="s">
        <v>1974</v>
      </c>
      <c r="F235">
        <v>25</v>
      </c>
      <c r="G235" t="s">
        <v>1977</v>
      </c>
      <c r="H235" t="s">
        <v>1979</v>
      </c>
      <c r="I235" t="s">
        <v>2209</v>
      </c>
      <c r="J235" t="s">
        <v>3542</v>
      </c>
      <c r="K235" t="s">
        <v>3545</v>
      </c>
      <c r="L235" t="s">
        <v>3563</v>
      </c>
      <c r="M235" t="s">
        <v>3652</v>
      </c>
      <c r="N235" t="s">
        <v>174</v>
      </c>
      <c r="O235" t="s">
        <v>4116</v>
      </c>
      <c r="P235" t="s">
        <v>4315</v>
      </c>
      <c r="Q235" t="s">
        <v>4319</v>
      </c>
      <c r="R235" t="s">
        <v>4321</v>
      </c>
      <c r="S235" t="s">
        <v>4496</v>
      </c>
      <c r="T235" t="s">
        <v>5461</v>
      </c>
      <c r="U235" t="s">
        <v>5495</v>
      </c>
      <c r="V235" t="s">
        <v>5638</v>
      </c>
      <c r="W235" t="s">
        <v>6087</v>
      </c>
      <c r="AA235" t="s">
        <v>6697</v>
      </c>
      <c r="AB235" t="s">
        <v>6697</v>
      </c>
      <c r="AC235" t="s">
        <v>6699</v>
      </c>
      <c r="AD235" t="s">
        <v>6697</v>
      </c>
      <c r="AE235" t="s">
        <v>6697</v>
      </c>
      <c r="AF235" t="s">
        <v>6699</v>
      </c>
      <c r="AG235" t="s">
        <v>6697</v>
      </c>
      <c r="AH235" t="s">
        <v>6697</v>
      </c>
      <c r="AI235" t="s">
        <v>6697</v>
      </c>
      <c r="AJ235" t="s">
        <v>6698</v>
      </c>
      <c r="AK235" t="s">
        <v>6699</v>
      </c>
      <c r="AL235" t="s">
        <v>6697</v>
      </c>
      <c r="AM235" t="s">
        <v>6697</v>
      </c>
      <c r="AN235" t="s">
        <v>6700</v>
      </c>
      <c r="AO235" t="s">
        <v>6697</v>
      </c>
      <c r="AP235" t="s">
        <v>6697</v>
      </c>
      <c r="AQ235" t="s">
        <v>6697</v>
      </c>
      <c r="AR235" t="s">
        <v>6697</v>
      </c>
      <c r="AS235" t="s">
        <v>6697</v>
      </c>
      <c r="AT235">
        <v>193</v>
      </c>
      <c r="AU235" t="s">
        <v>6697</v>
      </c>
      <c r="AV235" t="s">
        <v>6703</v>
      </c>
      <c r="AW235">
        <v>65535</v>
      </c>
      <c r="AX235" t="s">
        <v>6703</v>
      </c>
      <c r="AY235" t="s">
        <v>6697</v>
      </c>
      <c r="AZ235" t="s">
        <v>6706</v>
      </c>
      <c r="BA235" t="s">
        <v>6698</v>
      </c>
    </row>
    <row r="236" spans="1:53">
      <c r="A236" t="s">
        <v>202</v>
      </c>
      <c r="B236" t="s">
        <v>912</v>
      </c>
      <c r="C236" t="s">
        <v>1381</v>
      </c>
      <c r="D236" t="s">
        <v>174</v>
      </c>
      <c r="E236" t="s">
        <v>1974</v>
      </c>
      <c r="F236">
        <v>20</v>
      </c>
      <c r="G236" t="s">
        <v>1977</v>
      </c>
      <c r="H236" t="s">
        <v>1979</v>
      </c>
      <c r="I236" t="s">
        <v>2210</v>
      </c>
      <c r="J236" t="s">
        <v>3542</v>
      </c>
      <c r="K236" t="s">
        <v>3545</v>
      </c>
      <c r="L236" t="s">
        <v>3563</v>
      </c>
      <c r="M236" t="s">
        <v>3652</v>
      </c>
      <c r="N236" t="s">
        <v>4065</v>
      </c>
      <c r="O236" t="s">
        <v>4118</v>
      </c>
      <c r="P236" t="s">
        <v>4315</v>
      </c>
      <c r="Q236" t="s">
        <v>4319</v>
      </c>
      <c r="R236" t="s">
        <v>4321</v>
      </c>
      <c r="S236" t="s">
        <v>4498</v>
      </c>
      <c r="T236" t="s">
        <v>5462</v>
      </c>
      <c r="U236" t="s">
        <v>5496</v>
      </c>
      <c r="V236" t="s">
        <v>5603</v>
      </c>
      <c r="W236" t="s">
        <v>6083</v>
      </c>
      <c r="AA236" t="s">
        <v>6697</v>
      </c>
      <c r="AB236" t="s">
        <v>6697</v>
      </c>
      <c r="AC236" t="s">
        <v>6699</v>
      </c>
      <c r="AD236" t="s">
        <v>6697</v>
      </c>
      <c r="AE236" t="s">
        <v>6698</v>
      </c>
      <c r="AF236" t="s">
        <v>6697</v>
      </c>
      <c r="AG236" t="s">
        <v>6697</v>
      </c>
      <c r="AH236" t="s">
        <v>6697</v>
      </c>
      <c r="AI236" t="s">
        <v>6697</v>
      </c>
      <c r="AJ236" t="s">
        <v>6698</v>
      </c>
      <c r="AK236" t="s">
        <v>6699</v>
      </c>
      <c r="AL236" t="s">
        <v>6697</v>
      </c>
      <c r="AM236" t="s">
        <v>6697</v>
      </c>
      <c r="AN236" t="s">
        <v>6700</v>
      </c>
      <c r="AO236" t="s">
        <v>6697</v>
      </c>
      <c r="AP236" t="s">
        <v>6702</v>
      </c>
      <c r="AQ236" t="s">
        <v>6697</v>
      </c>
      <c r="AR236" t="s">
        <v>6697</v>
      </c>
      <c r="AS236" t="s">
        <v>6697</v>
      </c>
      <c r="AT236">
        <v>188</v>
      </c>
      <c r="AU236" t="s">
        <v>6697</v>
      </c>
      <c r="AV236" t="s">
        <v>6703</v>
      </c>
      <c r="AW236">
        <v>65535</v>
      </c>
      <c r="AX236" t="s">
        <v>6703</v>
      </c>
      <c r="AY236" t="s">
        <v>6697</v>
      </c>
      <c r="AZ236" t="s">
        <v>6706</v>
      </c>
      <c r="BA236" t="s">
        <v>6698</v>
      </c>
    </row>
    <row r="237" spans="1:53">
      <c r="A237" t="s">
        <v>202</v>
      </c>
      <c r="B237" t="s">
        <v>912</v>
      </c>
      <c r="C237" t="s">
        <v>1381</v>
      </c>
      <c r="D237" t="s">
        <v>174</v>
      </c>
      <c r="E237" t="s">
        <v>1974</v>
      </c>
      <c r="F237">
        <v>30</v>
      </c>
      <c r="G237" t="s">
        <v>1978</v>
      </c>
      <c r="H237" t="s">
        <v>1979</v>
      </c>
      <c r="I237" t="s">
        <v>2211</v>
      </c>
      <c r="J237" t="s">
        <v>3542</v>
      </c>
      <c r="K237" t="s">
        <v>3545</v>
      </c>
      <c r="L237" t="s">
        <v>3563</v>
      </c>
      <c r="M237" t="s">
        <v>3652</v>
      </c>
      <c r="N237" t="s">
        <v>174</v>
      </c>
      <c r="O237" t="s">
        <v>4118</v>
      </c>
      <c r="P237" t="s">
        <v>4315</v>
      </c>
      <c r="Q237" t="s">
        <v>4319</v>
      </c>
      <c r="R237" t="s">
        <v>4321</v>
      </c>
      <c r="S237" t="s">
        <v>4498</v>
      </c>
      <c r="T237" t="s">
        <v>5445</v>
      </c>
      <c r="U237" t="s">
        <v>5497</v>
      </c>
      <c r="V237" t="s">
        <v>5603</v>
      </c>
      <c r="W237" t="s">
        <v>6087</v>
      </c>
      <c r="AA237" t="s">
        <v>6697</v>
      </c>
      <c r="AB237" t="s">
        <v>6697</v>
      </c>
      <c r="AC237" t="s">
        <v>6699</v>
      </c>
      <c r="AD237" t="s">
        <v>6697</v>
      </c>
      <c r="AE237" t="s">
        <v>6698</v>
      </c>
      <c r="AF237" t="s">
        <v>6697</v>
      </c>
      <c r="AG237" t="s">
        <v>6697</v>
      </c>
      <c r="AH237" t="s">
        <v>6697</v>
      </c>
      <c r="AI237" t="s">
        <v>6697</v>
      </c>
      <c r="AJ237" t="s">
        <v>6698</v>
      </c>
      <c r="AK237" t="s">
        <v>6699</v>
      </c>
      <c r="AL237" t="s">
        <v>6697</v>
      </c>
      <c r="AM237" t="s">
        <v>6697</v>
      </c>
      <c r="AN237" t="s">
        <v>6700</v>
      </c>
      <c r="AO237" t="s">
        <v>6697</v>
      </c>
      <c r="AP237" t="s">
        <v>6697</v>
      </c>
      <c r="AQ237" t="s">
        <v>6697</v>
      </c>
      <c r="AR237" t="s">
        <v>6697</v>
      </c>
      <c r="AS237" t="s">
        <v>6697</v>
      </c>
      <c r="AT237">
        <v>188</v>
      </c>
      <c r="AU237" t="s">
        <v>6697</v>
      </c>
      <c r="AV237" t="s">
        <v>6703</v>
      </c>
      <c r="AW237">
        <v>65535</v>
      </c>
      <c r="AX237" t="s">
        <v>6703</v>
      </c>
      <c r="AY237" t="s">
        <v>6697</v>
      </c>
      <c r="AZ237" t="s">
        <v>6706</v>
      </c>
      <c r="BA237" t="s">
        <v>6698</v>
      </c>
    </row>
    <row r="238" spans="1:53">
      <c r="A238" t="s">
        <v>202</v>
      </c>
      <c r="B238" t="s">
        <v>907</v>
      </c>
      <c r="C238" t="s">
        <v>1378</v>
      </c>
      <c r="D238" t="s">
        <v>174</v>
      </c>
      <c r="E238" t="s">
        <v>1974</v>
      </c>
      <c r="F238">
        <v>30</v>
      </c>
      <c r="G238" t="s">
        <v>1978</v>
      </c>
      <c r="H238" t="s">
        <v>1979</v>
      </c>
      <c r="I238" t="s">
        <v>2212</v>
      </c>
      <c r="J238" t="s">
        <v>3542</v>
      </c>
      <c r="K238" t="s">
        <v>3545</v>
      </c>
      <c r="L238" t="s">
        <v>3563</v>
      </c>
      <c r="M238" t="s">
        <v>3652</v>
      </c>
      <c r="N238" t="s">
        <v>174</v>
      </c>
      <c r="O238" t="s">
        <v>4119</v>
      </c>
      <c r="P238" t="s">
        <v>4315</v>
      </c>
      <c r="Q238" t="s">
        <v>4319</v>
      </c>
      <c r="R238" t="s">
        <v>4321</v>
      </c>
      <c r="S238" t="s">
        <v>4499</v>
      </c>
      <c r="T238" t="s">
        <v>5463</v>
      </c>
      <c r="U238" t="s">
        <v>5491</v>
      </c>
      <c r="V238" t="s">
        <v>5641</v>
      </c>
      <c r="W238" t="s">
        <v>6088</v>
      </c>
      <c r="AA238" t="s">
        <v>6697</v>
      </c>
      <c r="AB238" t="s">
        <v>6697</v>
      </c>
      <c r="AC238" t="s">
        <v>6699</v>
      </c>
      <c r="AD238" t="s">
        <v>6697</v>
      </c>
      <c r="AE238" t="s">
        <v>6698</v>
      </c>
      <c r="AF238" t="s">
        <v>6697</v>
      </c>
      <c r="AG238" t="s">
        <v>6697</v>
      </c>
      <c r="AH238" t="s">
        <v>6697</v>
      </c>
      <c r="AI238" t="s">
        <v>6697</v>
      </c>
      <c r="AJ238" t="s">
        <v>6698</v>
      </c>
      <c r="AK238" t="s">
        <v>6699</v>
      </c>
      <c r="AL238" t="s">
        <v>6697</v>
      </c>
      <c r="AM238" t="s">
        <v>6697</v>
      </c>
      <c r="AN238" t="s">
        <v>6700</v>
      </c>
      <c r="AO238" t="s">
        <v>6697</v>
      </c>
      <c r="AP238" t="s">
        <v>6697</v>
      </c>
      <c r="AQ238" t="s">
        <v>6697</v>
      </c>
      <c r="AR238" t="s">
        <v>6697</v>
      </c>
      <c r="AS238" t="s">
        <v>6697</v>
      </c>
      <c r="AT238">
        <v>173</v>
      </c>
      <c r="AU238" t="s">
        <v>6697</v>
      </c>
      <c r="AV238" t="s">
        <v>6703</v>
      </c>
      <c r="AW238">
        <v>65535</v>
      </c>
      <c r="AX238" t="s">
        <v>6703</v>
      </c>
      <c r="AY238" t="s">
        <v>6697</v>
      </c>
      <c r="AZ238" t="s">
        <v>6706</v>
      </c>
      <c r="BA238" t="s">
        <v>6698</v>
      </c>
    </row>
    <row r="239" spans="1:53">
      <c r="A239" t="s">
        <v>202</v>
      </c>
      <c r="B239" t="s">
        <v>913</v>
      </c>
      <c r="C239" t="s">
        <v>1327</v>
      </c>
      <c r="D239" t="s">
        <v>1747</v>
      </c>
      <c r="E239" t="s">
        <v>1974</v>
      </c>
      <c r="F239">
        <v>5</v>
      </c>
      <c r="G239" t="s">
        <v>1977</v>
      </c>
      <c r="H239" t="s">
        <v>1979</v>
      </c>
      <c r="I239" t="s">
        <v>2213</v>
      </c>
      <c r="J239" t="s">
        <v>3542</v>
      </c>
      <c r="K239" t="s">
        <v>3545</v>
      </c>
      <c r="L239" t="s">
        <v>3563</v>
      </c>
      <c r="M239" t="s">
        <v>3652</v>
      </c>
      <c r="N239" t="s">
        <v>4066</v>
      </c>
      <c r="O239" t="s">
        <v>3635</v>
      </c>
      <c r="P239" t="s">
        <v>4315</v>
      </c>
      <c r="Q239" t="s">
        <v>4319</v>
      </c>
      <c r="R239" t="s">
        <v>4321</v>
      </c>
      <c r="S239" t="s">
        <v>4500</v>
      </c>
      <c r="T239" t="s">
        <v>5440</v>
      </c>
      <c r="U239" t="s">
        <v>5440</v>
      </c>
      <c r="V239" t="s">
        <v>5642</v>
      </c>
      <c r="W239" t="s">
        <v>6089</v>
      </c>
      <c r="AA239" t="s">
        <v>6697</v>
      </c>
      <c r="AB239" t="s">
        <v>6697</v>
      </c>
      <c r="AC239" t="s">
        <v>6699</v>
      </c>
      <c r="AD239" t="s">
        <v>6697</v>
      </c>
      <c r="AE239" t="s">
        <v>6698</v>
      </c>
      <c r="AF239" t="s">
        <v>6697</v>
      </c>
      <c r="AG239" t="s">
        <v>6697</v>
      </c>
      <c r="AH239" t="s">
        <v>6697</v>
      </c>
      <c r="AI239" t="s">
        <v>6697</v>
      </c>
      <c r="AJ239" t="s">
        <v>6697</v>
      </c>
      <c r="AK239" t="s">
        <v>6697</v>
      </c>
      <c r="AL239" t="s">
        <v>6697</v>
      </c>
      <c r="AM239" t="s">
        <v>6697</v>
      </c>
      <c r="AN239" t="s">
        <v>6700</v>
      </c>
      <c r="AO239" t="s">
        <v>6697</v>
      </c>
      <c r="AP239" t="s">
        <v>6702</v>
      </c>
      <c r="AQ239" t="s">
        <v>6697</v>
      </c>
      <c r="AR239" t="s">
        <v>6697</v>
      </c>
      <c r="AS239" t="s">
        <v>6697</v>
      </c>
      <c r="AT239">
        <v>0</v>
      </c>
      <c r="AU239" t="s">
        <v>6697</v>
      </c>
      <c r="AV239" t="s">
        <v>6697</v>
      </c>
      <c r="AW239">
        <v>109</v>
      </c>
      <c r="AX239" t="s">
        <v>6697</v>
      </c>
      <c r="AY239" t="s">
        <v>6697</v>
      </c>
      <c r="BA239" t="s">
        <v>6697</v>
      </c>
    </row>
    <row r="240" spans="1:53">
      <c r="A240" t="s">
        <v>202</v>
      </c>
      <c r="B240" t="s">
        <v>913</v>
      </c>
      <c r="C240" t="s">
        <v>1382</v>
      </c>
      <c r="D240" t="s">
        <v>174</v>
      </c>
      <c r="E240" t="s">
        <v>1974</v>
      </c>
      <c r="F240">
        <v>20</v>
      </c>
      <c r="G240" t="s">
        <v>1977</v>
      </c>
      <c r="H240" t="s">
        <v>1979</v>
      </c>
      <c r="I240" t="s">
        <v>2214</v>
      </c>
      <c r="J240" t="s">
        <v>3542</v>
      </c>
      <c r="K240" t="s">
        <v>3545</v>
      </c>
      <c r="L240" t="s">
        <v>3563</v>
      </c>
      <c r="M240" t="s">
        <v>3637</v>
      </c>
      <c r="N240" t="s">
        <v>4067</v>
      </c>
      <c r="O240" t="s">
        <v>3635</v>
      </c>
      <c r="P240" t="s">
        <v>4315</v>
      </c>
      <c r="Q240" t="s">
        <v>4319</v>
      </c>
      <c r="R240" t="s">
        <v>4321</v>
      </c>
      <c r="S240" t="s">
        <v>4500</v>
      </c>
      <c r="T240" t="s">
        <v>5444</v>
      </c>
      <c r="U240" t="s">
        <v>5463</v>
      </c>
      <c r="V240" t="s">
        <v>5642</v>
      </c>
      <c r="W240" t="s">
        <v>6089</v>
      </c>
      <c r="AA240" t="s">
        <v>6697</v>
      </c>
      <c r="AB240" t="s">
        <v>6697</v>
      </c>
      <c r="AC240" t="s">
        <v>6699</v>
      </c>
      <c r="AD240" t="s">
        <v>6697</v>
      </c>
      <c r="AE240" t="s">
        <v>6698</v>
      </c>
      <c r="AF240" t="s">
        <v>6697</v>
      </c>
      <c r="AG240" t="s">
        <v>6697</v>
      </c>
      <c r="AH240" t="s">
        <v>6697</v>
      </c>
      <c r="AI240" t="s">
        <v>6697</v>
      </c>
      <c r="AJ240" t="s">
        <v>6698</v>
      </c>
      <c r="AK240" t="s">
        <v>6699</v>
      </c>
      <c r="AL240" t="s">
        <v>6697</v>
      </c>
      <c r="AM240" t="s">
        <v>6697</v>
      </c>
      <c r="AN240" t="s">
        <v>6700</v>
      </c>
      <c r="AO240" t="s">
        <v>6697</v>
      </c>
      <c r="AP240" t="s">
        <v>6702</v>
      </c>
      <c r="AQ240" t="s">
        <v>6697</v>
      </c>
      <c r="AR240" t="s">
        <v>6697</v>
      </c>
      <c r="AS240" t="s">
        <v>6697</v>
      </c>
      <c r="AT240">
        <v>23</v>
      </c>
      <c r="AU240" t="s">
        <v>6697</v>
      </c>
      <c r="AV240" t="s">
        <v>6703</v>
      </c>
      <c r="AW240">
        <v>65535</v>
      </c>
      <c r="AX240" t="s">
        <v>6703</v>
      </c>
      <c r="AY240" t="s">
        <v>6697</v>
      </c>
      <c r="AZ240" t="s">
        <v>6706</v>
      </c>
      <c r="BA240" t="s">
        <v>6698</v>
      </c>
    </row>
    <row r="241" spans="1:53">
      <c r="A241" t="s">
        <v>202</v>
      </c>
      <c r="B241" t="s">
        <v>914</v>
      </c>
      <c r="C241" t="s">
        <v>1327</v>
      </c>
      <c r="D241" t="s">
        <v>1736</v>
      </c>
      <c r="E241" t="s">
        <v>1974</v>
      </c>
      <c r="F241">
        <v>5</v>
      </c>
      <c r="G241" t="s">
        <v>1977</v>
      </c>
      <c r="H241" t="s">
        <v>1979</v>
      </c>
      <c r="I241" t="s">
        <v>2215</v>
      </c>
      <c r="J241" t="s">
        <v>3542</v>
      </c>
      <c r="K241" t="s">
        <v>3545</v>
      </c>
      <c r="L241" t="s">
        <v>3563</v>
      </c>
      <c r="M241" t="s">
        <v>3652</v>
      </c>
      <c r="N241" t="s">
        <v>4067</v>
      </c>
      <c r="O241" t="s">
        <v>4120</v>
      </c>
      <c r="P241" t="s">
        <v>4315</v>
      </c>
      <c r="Q241" t="s">
        <v>4319</v>
      </c>
      <c r="R241" t="s">
        <v>4321</v>
      </c>
      <c r="S241" t="s">
        <v>4501</v>
      </c>
      <c r="T241" t="s">
        <v>5440</v>
      </c>
      <c r="U241" t="s">
        <v>5440</v>
      </c>
      <c r="V241" t="s">
        <v>5643</v>
      </c>
      <c r="W241" t="s">
        <v>6090</v>
      </c>
      <c r="AA241" t="s">
        <v>6697</v>
      </c>
      <c r="AB241" t="s">
        <v>6697</v>
      </c>
      <c r="AC241" t="s">
        <v>6699</v>
      </c>
      <c r="AD241" t="s">
        <v>6697</v>
      </c>
      <c r="AE241" t="s">
        <v>6698</v>
      </c>
      <c r="AF241" t="s">
        <v>6697</v>
      </c>
      <c r="AG241" t="s">
        <v>6697</v>
      </c>
      <c r="AH241" t="s">
        <v>6697</v>
      </c>
      <c r="AI241" t="s">
        <v>6697</v>
      </c>
      <c r="AJ241" t="s">
        <v>6697</v>
      </c>
      <c r="AK241" t="s">
        <v>6697</v>
      </c>
      <c r="AL241" t="s">
        <v>6697</v>
      </c>
      <c r="AM241" t="s">
        <v>6697</v>
      </c>
      <c r="AN241" t="s">
        <v>6700</v>
      </c>
      <c r="AO241" t="s">
        <v>6697</v>
      </c>
      <c r="AP241" t="s">
        <v>6702</v>
      </c>
      <c r="AQ241" t="s">
        <v>6697</v>
      </c>
      <c r="AR241" t="s">
        <v>6697</v>
      </c>
      <c r="AS241" t="s">
        <v>6697</v>
      </c>
      <c r="AT241">
        <v>0</v>
      </c>
      <c r="AU241" t="s">
        <v>6697</v>
      </c>
      <c r="AV241" t="s">
        <v>6697</v>
      </c>
      <c r="AW241">
        <v>2</v>
      </c>
      <c r="AX241" t="s">
        <v>6697</v>
      </c>
      <c r="AY241" t="s">
        <v>6697</v>
      </c>
      <c r="BA241" t="s">
        <v>6697</v>
      </c>
    </row>
    <row r="242" spans="1:53">
      <c r="A242" t="s">
        <v>202</v>
      </c>
      <c r="B242" t="s">
        <v>914</v>
      </c>
      <c r="C242" t="s">
        <v>1327</v>
      </c>
      <c r="D242" t="s">
        <v>1736</v>
      </c>
      <c r="E242" t="s">
        <v>1974</v>
      </c>
      <c r="F242">
        <v>15</v>
      </c>
      <c r="G242" t="s">
        <v>1977</v>
      </c>
      <c r="H242" t="s">
        <v>1979</v>
      </c>
      <c r="I242" t="s">
        <v>2216</v>
      </c>
      <c r="J242" t="s">
        <v>3542</v>
      </c>
      <c r="K242" t="s">
        <v>3545</v>
      </c>
      <c r="L242" t="s">
        <v>3563</v>
      </c>
      <c r="M242" t="s">
        <v>3652</v>
      </c>
      <c r="N242" t="s">
        <v>174</v>
      </c>
      <c r="O242" t="s">
        <v>4120</v>
      </c>
      <c r="P242" t="s">
        <v>4315</v>
      </c>
      <c r="Q242" t="s">
        <v>4319</v>
      </c>
      <c r="R242" t="s">
        <v>4321</v>
      </c>
      <c r="S242" t="s">
        <v>4501</v>
      </c>
      <c r="T242" t="s">
        <v>5437</v>
      </c>
      <c r="U242" t="s">
        <v>5440</v>
      </c>
      <c r="V242" t="s">
        <v>5643</v>
      </c>
      <c r="W242" t="s">
        <v>5643</v>
      </c>
      <c r="AA242" t="s">
        <v>6697</v>
      </c>
      <c r="AB242" t="s">
        <v>6697</v>
      </c>
      <c r="AC242" t="s">
        <v>6699</v>
      </c>
      <c r="AD242" t="s">
        <v>6697</v>
      </c>
      <c r="AE242" t="s">
        <v>6698</v>
      </c>
      <c r="AF242" t="s">
        <v>6697</v>
      </c>
      <c r="AG242" t="s">
        <v>6697</v>
      </c>
      <c r="AH242" t="s">
        <v>6697</v>
      </c>
      <c r="AI242" t="s">
        <v>6697</v>
      </c>
      <c r="AJ242" t="s">
        <v>6697</v>
      </c>
      <c r="AK242" t="s">
        <v>6697</v>
      </c>
      <c r="AL242" t="s">
        <v>6697</v>
      </c>
      <c r="AM242" t="s">
        <v>6697</v>
      </c>
      <c r="AN242" t="s">
        <v>6700</v>
      </c>
      <c r="AO242" t="s">
        <v>6697</v>
      </c>
      <c r="AP242" t="s">
        <v>6697</v>
      </c>
      <c r="AQ242" t="s">
        <v>6697</v>
      </c>
      <c r="AR242" t="s">
        <v>6697</v>
      </c>
      <c r="AS242" t="s">
        <v>6697</v>
      </c>
      <c r="AT242">
        <v>0</v>
      </c>
      <c r="AU242" t="s">
        <v>6697</v>
      </c>
      <c r="AV242" t="s">
        <v>6697</v>
      </c>
      <c r="AW242">
        <v>2</v>
      </c>
      <c r="AX242" t="s">
        <v>6697</v>
      </c>
      <c r="AY242" t="s">
        <v>6697</v>
      </c>
      <c r="BA242" t="s">
        <v>6697</v>
      </c>
    </row>
    <row r="243" spans="1:53">
      <c r="A243" t="s">
        <v>202</v>
      </c>
      <c r="B243" t="s">
        <v>913</v>
      </c>
      <c r="C243" t="s">
        <v>1327</v>
      </c>
      <c r="D243" t="s">
        <v>1747</v>
      </c>
      <c r="E243" t="s">
        <v>1974</v>
      </c>
      <c r="F243">
        <v>15</v>
      </c>
      <c r="G243" t="s">
        <v>1977</v>
      </c>
      <c r="H243" t="s">
        <v>1979</v>
      </c>
      <c r="I243" t="s">
        <v>2217</v>
      </c>
      <c r="J243" t="s">
        <v>3542</v>
      </c>
      <c r="K243" t="s">
        <v>3545</v>
      </c>
      <c r="L243" t="s">
        <v>3563</v>
      </c>
      <c r="M243" t="s">
        <v>3652</v>
      </c>
      <c r="N243" t="s">
        <v>174</v>
      </c>
      <c r="O243" t="s">
        <v>3621</v>
      </c>
      <c r="P243" t="s">
        <v>4315</v>
      </c>
      <c r="Q243" t="s">
        <v>4319</v>
      </c>
      <c r="R243" t="s">
        <v>4322</v>
      </c>
      <c r="S243" t="s">
        <v>4500</v>
      </c>
      <c r="T243" t="s">
        <v>5437</v>
      </c>
      <c r="U243" t="s">
        <v>5440</v>
      </c>
      <c r="V243" t="s">
        <v>5644</v>
      </c>
      <c r="W243" t="s">
        <v>6090</v>
      </c>
      <c r="AA243" t="s">
        <v>6697</v>
      </c>
      <c r="AB243" t="s">
        <v>6697</v>
      </c>
      <c r="AC243" t="s">
        <v>6699</v>
      </c>
      <c r="AD243" t="s">
        <v>6697</v>
      </c>
      <c r="AE243" t="s">
        <v>6698</v>
      </c>
      <c r="AF243" t="s">
        <v>6697</v>
      </c>
      <c r="AG243" t="s">
        <v>6697</v>
      </c>
      <c r="AH243" t="s">
        <v>6697</v>
      </c>
      <c r="AI243" t="s">
        <v>6697</v>
      </c>
      <c r="AJ243" t="s">
        <v>6697</v>
      </c>
      <c r="AK243" t="s">
        <v>6697</v>
      </c>
      <c r="AL243" t="s">
        <v>6697</v>
      </c>
      <c r="AM243" t="s">
        <v>6697</v>
      </c>
      <c r="AN243" t="s">
        <v>6697</v>
      </c>
      <c r="AO243" t="s">
        <v>6697</v>
      </c>
      <c r="AP243" t="s">
        <v>6697</v>
      </c>
      <c r="AQ243" t="s">
        <v>6697</v>
      </c>
      <c r="AR243" t="s">
        <v>6697</v>
      </c>
      <c r="AS243" t="s">
        <v>6697</v>
      </c>
      <c r="AT243">
        <v>0</v>
      </c>
      <c r="AU243" t="s">
        <v>6697</v>
      </c>
      <c r="AV243" t="s">
        <v>6697</v>
      </c>
      <c r="AW243">
        <v>109</v>
      </c>
      <c r="AX243" t="s">
        <v>6697</v>
      </c>
      <c r="AY243" t="s">
        <v>6697</v>
      </c>
      <c r="BA243" t="s">
        <v>6697</v>
      </c>
    </row>
    <row r="244" spans="1:53">
      <c r="A244" t="s">
        <v>202</v>
      </c>
      <c r="B244" t="s">
        <v>915</v>
      </c>
      <c r="C244" t="s">
        <v>1327</v>
      </c>
      <c r="D244" t="s">
        <v>1667</v>
      </c>
      <c r="E244" t="s">
        <v>1974</v>
      </c>
      <c r="F244">
        <v>5</v>
      </c>
      <c r="G244" t="s">
        <v>1977</v>
      </c>
      <c r="H244" t="s">
        <v>1979</v>
      </c>
      <c r="I244" t="s">
        <v>2218</v>
      </c>
      <c r="J244" t="s">
        <v>3542</v>
      </c>
      <c r="K244" t="s">
        <v>3545</v>
      </c>
      <c r="L244" t="s">
        <v>3563</v>
      </c>
      <c r="M244" t="s">
        <v>3652</v>
      </c>
      <c r="N244" t="s">
        <v>174</v>
      </c>
      <c r="O244" t="s">
        <v>3868</v>
      </c>
      <c r="P244" t="s">
        <v>4315</v>
      </c>
      <c r="Q244" t="s">
        <v>4319</v>
      </c>
      <c r="R244" t="s">
        <v>4323</v>
      </c>
      <c r="S244" t="s">
        <v>4502</v>
      </c>
      <c r="T244" t="s">
        <v>5439</v>
      </c>
      <c r="U244" t="s">
        <v>4324</v>
      </c>
      <c r="V244" t="s">
        <v>5642</v>
      </c>
      <c r="W244" t="s">
        <v>6091</v>
      </c>
      <c r="AA244" t="s">
        <v>6697</v>
      </c>
      <c r="AB244" t="s">
        <v>6697</v>
      </c>
      <c r="AC244" t="s">
        <v>6699</v>
      </c>
      <c r="AD244" t="s">
        <v>6697</v>
      </c>
      <c r="AE244" t="s">
        <v>6697</v>
      </c>
      <c r="AF244" t="s">
        <v>6697</v>
      </c>
      <c r="AG244" t="s">
        <v>6697</v>
      </c>
      <c r="AH244" t="s">
        <v>6697</v>
      </c>
      <c r="AI244" t="s">
        <v>6697</v>
      </c>
      <c r="AJ244" t="s">
        <v>6697</v>
      </c>
      <c r="AK244" t="s">
        <v>6697</v>
      </c>
      <c r="AL244" t="s">
        <v>6697</v>
      </c>
      <c r="AM244" t="s">
        <v>6697</v>
      </c>
      <c r="AN244" t="s">
        <v>6699</v>
      </c>
      <c r="AO244" t="s">
        <v>6697</v>
      </c>
      <c r="AP244" t="s">
        <v>6697</v>
      </c>
      <c r="AQ244" t="s">
        <v>6697</v>
      </c>
      <c r="AR244" t="s">
        <v>6697</v>
      </c>
      <c r="AS244" t="s">
        <v>6697</v>
      </c>
      <c r="AT244">
        <v>0</v>
      </c>
      <c r="AU244" t="s">
        <v>6697</v>
      </c>
      <c r="AV244" t="s">
        <v>6697</v>
      </c>
      <c r="AW244">
        <v>1</v>
      </c>
      <c r="AX244" t="s">
        <v>6697</v>
      </c>
      <c r="AY244" t="s">
        <v>6697</v>
      </c>
      <c r="BA244" t="s">
        <v>6697</v>
      </c>
    </row>
    <row r="245" spans="1:53">
      <c r="A245" t="s">
        <v>202</v>
      </c>
      <c r="B245" t="s">
        <v>773</v>
      </c>
      <c r="C245" t="s">
        <v>1334</v>
      </c>
      <c r="D245" t="s">
        <v>1748</v>
      </c>
      <c r="E245" t="s">
        <v>1974</v>
      </c>
      <c r="F245">
        <v>-5</v>
      </c>
      <c r="G245" t="s">
        <v>1977</v>
      </c>
      <c r="H245" t="s">
        <v>1979</v>
      </c>
      <c r="I245" t="s">
        <v>2219</v>
      </c>
      <c r="J245" t="s">
        <v>3542</v>
      </c>
      <c r="K245" t="s">
        <v>3545</v>
      </c>
      <c r="L245" t="s">
        <v>3563</v>
      </c>
      <c r="M245" t="s">
        <v>3652</v>
      </c>
      <c r="N245" t="s">
        <v>4059</v>
      </c>
      <c r="O245" t="s">
        <v>3576</v>
      </c>
      <c r="P245" t="s">
        <v>4315</v>
      </c>
      <c r="Q245" t="s">
        <v>4319</v>
      </c>
      <c r="R245" t="s">
        <v>4321</v>
      </c>
      <c r="S245" t="s">
        <v>4503</v>
      </c>
      <c r="T245" t="s">
        <v>5440</v>
      </c>
      <c r="U245" t="s">
        <v>5440</v>
      </c>
      <c r="V245" t="s">
        <v>5642</v>
      </c>
      <c r="W245" t="s">
        <v>6092</v>
      </c>
      <c r="AA245" t="s">
        <v>6697</v>
      </c>
      <c r="AB245" t="s">
        <v>6697</v>
      </c>
      <c r="AC245" t="s">
        <v>6699</v>
      </c>
      <c r="AD245" t="s">
        <v>6697</v>
      </c>
      <c r="AE245" t="s">
        <v>6697</v>
      </c>
      <c r="AF245" t="s">
        <v>6697</v>
      </c>
      <c r="AG245" t="s">
        <v>6697</v>
      </c>
      <c r="AH245" t="s">
        <v>6697</v>
      </c>
      <c r="AI245" t="s">
        <v>6697</v>
      </c>
      <c r="AJ245" t="s">
        <v>6697</v>
      </c>
      <c r="AK245" t="s">
        <v>6697</v>
      </c>
      <c r="AL245" t="s">
        <v>6697</v>
      </c>
      <c r="AM245" t="s">
        <v>6697</v>
      </c>
      <c r="AN245" t="s">
        <v>6700</v>
      </c>
      <c r="AO245" t="s">
        <v>6697</v>
      </c>
      <c r="AP245" t="s">
        <v>6702</v>
      </c>
      <c r="AQ245" t="s">
        <v>6697</v>
      </c>
      <c r="AR245" t="s">
        <v>6697</v>
      </c>
      <c r="AS245" t="s">
        <v>6697</v>
      </c>
      <c r="AT245">
        <v>2</v>
      </c>
      <c r="AU245" t="s">
        <v>6697</v>
      </c>
      <c r="AV245" t="s">
        <v>6697</v>
      </c>
      <c r="AW245">
        <v>3</v>
      </c>
      <c r="AX245" t="s">
        <v>6697</v>
      </c>
      <c r="AY245" t="s">
        <v>6697</v>
      </c>
      <c r="BA245" t="s">
        <v>6697</v>
      </c>
    </row>
    <row r="246" spans="1:53">
      <c r="A246" t="s">
        <v>221</v>
      </c>
      <c r="B246" t="s">
        <v>169</v>
      </c>
      <c r="C246" t="s">
        <v>1327</v>
      </c>
      <c r="D246" t="s">
        <v>1736</v>
      </c>
      <c r="E246" t="s">
        <v>1974</v>
      </c>
      <c r="F246">
        <v>5</v>
      </c>
      <c r="G246" t="s">
        <v>1977</v>
      </c>
      <c r="H246" t="s">
        <v>1979</v>
      </c>
      <c r="I246" t="s">
        <v>2220</v>
      </c>
      <c r="J246" t="s">
        <v>3542</v>
      </c>
      <c r="K246" t="s">
        <v>3545</v>
      </c>
      <c r="L246" t="s">
        <v>3563</v>
      </c>
      <c r="M246" t="s">
        <v>3653</v>
      </c>
      <c r="N246" t="s">
        <v>174</v>
      </c>
      <c r="O246" t="s">
        <v>3608</v>
      </c>
      <c r="P246" t="s">
        <v>4315</v>
      </c>
      <c r="Q246" t="s">
        <v>4319</v>
      </c>
      <c r="R246" t="s">
        <v>4321</v>
      </c>
      <c r="S246" t="s">
        <v>4504</v>
      </c>
      <c r="T246" t="s">
        <v>5437</v>
      </c>
      <c r="U246" t="s">
        <v>5440</v>
      </c>
      <c r="V246" t="s">
        <v>5576</v>
      </c>
      <c r="W246" t="s">
        <v>6093</v>
      </c>
      <c r="AA246" t="s">
        <v>6697</v>
      </c>
      <c r="AB246" t="s">
        <v>6697</v>
      </c>
      <c r="AC246" t="s">
        <v>6699</v>
      </c>
      <c r="AD246" t="s">
        <v>6697</v>
      </c>
      <c r="AE246" t="s">
        <v>6697</v>
      </c>
      <c r="AF246" t="s">
        <v>6697</v>
      </c>
      <c r="AG246" t="s">
        <v>6697</v>
      </c>
      <c r="AH246" t="s">
        <v>6697</v>
      </c>
      <c r="AI246" t="s">
        <v>6697</v>
      </c>
      <c r="AJ246" t="s">
        <v>6697</v>
      </c>
      <c r="AK246" t="s">
        <v>6697</v>
      </c>
      <c r="AL246" t="s">
        <v>6697</v>
      </c>
      <c r="AM246" t="s">
        <v>6697</v>
      </c>
      <c r="AN246" t="s">
        <v>6700</v>
      </c>
      <c r="AO246" t="s">
        <v>6697</v>
      </c>
      <c r="AP246" t="s">
        <v>6697</v>
      </c>
      <c r="AQ246" t="s">
        <v>6697</v>
      </c>
      <c r="AR246" t="s">
        <v>6697</v>
      </c>
      <c r="AS246" t="s">
        <v>6697</v>
      </c>
      <c r="AT246">
        <v>0</v>
      </c>
      <c r="AU246" t="s">
        <v>6697</v>
      </c>
      <c r="AV246" t="s">
        <v>6697</v>
      </c>
      <c r="AW246">
        <v>2</v>
      </c>
      <c r="AX246" t="s">
        <v>6697</v>
      </c>
      <c r="AY246" t="s">
        <v>6697</v>
      </c>
      <c r="BA246" t="s">
        <v>6697</v>
      </c>
    </row>
    <row r="247" spans="1:53">
      <c r="A247" t="s">
        <v>221</v>
      </c>
      <c r="B247" t="s">
        <v>170</v>
      </c>
      <c r="C247" t="s">
        <v>1327</v>
      </c>
      <c r="D247" t="s">
        <v>1736</v>
      </c>
      <c r="E247" t="s">
        <v>1974</v>
      </c>
      <c r="F247">
        <v>5</v>
      </c>
      <c r="G247" t="s">
        <v>1977</v>
      </c>
      <c r="H247" t="s">
        <v>1979</v>
      </c>
      <c r="I247" t="s">
        <v>2221</v>
      </c>
      <c r="J247" t="s">
        <v>3542</v>
      </c>
      <c r="K247" t="s">
        <v>3545</v>
      </c>
      <c r="L247" t="s">
        <v>3563</v>
      </c>
      <c r="M247" t="s">
        <v>3654</v>
      </c>
      <c r="N247" t="s">
        <v>174</v>
      </c>
      <c r="O247" t="s">
        <v>4121</v>
      </c>
      <c r="P247" t="s">
        <v>4315</v>
      </c>
      <c r="Q247" t="s">
        <v>4319</v>
      </c>
      <c r="R247" t="s">
        <v>4321</v>
      </c>
      <c r="S247" t="s">
        <v>4424</v>
      </c>
      <c r="T247" t="s">
        <v>5439</v>
      </c>
      <c r="U247" t="s">
        <v>4324</v>
      </c>
      <c r="V247" t="s">
        <v>5576</v>
      </c>
      <c r="W247" t="s">
        <v>6094</v>
      </c>
      <c r="AA247" t="s">
        <v>6697</v>
      </c>
      <c r="AB247" t="s">
        <v>6697</v>
      </c>
      <c r="AC247" t="s">
        <v>6699</v>
      </c>
      <c r="AD247" t="s">
        <v>6697</v>
      </c>
      <c r="AE247" t="s">
        <v>6697</v>
      </c>
      <c r="AF247" t="s">
        <v>6697</v>
      </c>
      <c r="AG247" t="s">
        <v>6697</v>
      </c>
      <c r="AH247" t="s">
        <v>6697</v>
      </c>
      <c r="AI247" t="s">
        <v>6697</v>
      </c>
      <c r="AJ247" t="s">
        <v>6697</v>
      </c>
      <c r="AK247" t="s">
        <v>6697</v>
      </c>
      <c r="AL247" t="s">
        <v>6697</v>
      </c>
      <c r="AM247" t="s">
        <v>6697</v>
      </c>
      <c r="AN247" t="s">
        <v>6700</v>
      </c>
      <c r="AO247" t="s">
        <v>6697</v>
      </c>
      <c r="AP247" t="s">
        <v>6697</v>
      </c>
      <c r="AQ247" t="s">
        <v>6697</v>
      </c>
      <c r="AR247" t="s">
        <v>6697</v>
      </c>
      <c r="AS247" t="s">
        <v>6697</v>
      </c>
      <c r="AT247">
        <v>0</v>
      </c>
      <c r="AU247" t="s">
        <v>6697</v>
      </c>
      <c r="AV247" t="s">
        <v>6697</v>
      </c>
      <c r="AW247">
        <v>2</v>
      </c>
      <c r="AX247" t="s">
        <v>6697</v>
      </c>
      <c r="AY247" t="s">
        <v>6697</v>
      </c>
      <c r="BA247" t="s">
        <v>6697</v>
      </c>
    </row>
    <row r="248" spans="1:53">
      <c r="A248" t="s">
        <v>202</v>
      </c>
      <c r="B248" t="s">
        <v>916</v>
      </c>
      <c r="C248" t="s">
        <v>1327</v>
      </c>
      <c r="D248" t="s">
        <v>1667</v>
      </c>
      <c r="E248" t="s">
        <v>1974</v>
      </c>
      <c r="F248">
        <v>5</v>
      </c>
      <c r="G248" t="s">
        <v>1977</v>
      </c>
      <c r="H248" t="s">
        <v>1979</v>
      </c>
      <c r="I248" t="s">
        <v>2222</v>
      </c>
      <c r="J248" t="s">
        <v>3542</v>
      </c>
      <c r="K248" t="s">
        <v>3545</v>
      </c>
      <c r="L248" t="s">
        <v>3563</v>
      </c>
      <c r="M248" t="s">
        <v>3655</v>
      </c>
      <c r="N248" t="s">
        <v>174</v>
      </c>
      <c r="O248" t="s">
        <v>3971</v>
      </c>
      <c r="P248" t="s">
        <v>4315</v>
      </c>
      <c r="Q248" t="s">
        <v>4319</v>
      </c>
      <c r="R248" t="s">
        <v>4321</v>
      </c>
      <c r="S248" t="s">
        <v>4505</v>
      </c>
      <c r="T248" t="s">
        <v>5439</v>
      </c>
      <c r="U248" t="s">
        <v>4324</v>
      </c>
      <c r="V248" t="s">
        <v>5645</v>
      </c>
      <c r="W248" t="s">
        <v>6095</v>
      </c>
      <c r="AA248" t="s">
        <v>6697</v>
      </c>
      <c r="AB248" t="s">
        <v>6697</v>
      </c>
      <c r="AC248" t="s">
        <v>6699</v>
      </c>
      <c r="AD248" t="s">
        <v>6697</v>
      </c>
      <c r="AE248" t="s">
        <v>6697</v>
      </c>
      <c r="AF248" t="s">
        <v>6697</v>
      </c>
      <c r="AG248" t="s">
        <v>6697</v>
      </c>
      <c r="AH248" t="s">
        <v>6697</v>
      </c>
      <c r="AI248" t="s">
        <v>6697</v>
      </c>
      <c r="AJ248" t="s">
        <v>6697</v>
      </c>
      <c r="AK248" t="s">
        <v>6697</v>
      </c>
      <c r="AL248" t="s">
        <v>6697</v>
      </c>
      <c r="AM248" t="s">
        <v>6697</v>
      </c>
      <c r="AN248" t="s">
        <v>6700</v>
      </c>
      <c r="AO248" t="s">
        <v>6697</v>
      </c>
      <c r="AP248" t="s">
        <v>6697</v>
      </c>
      <c r="AQ248" t="s">
        <v>6697</v>
      </c>
      <c r="AR248" t="s">
        <v>6697</v>
      </c>
      <c r="AS248" t="s">
        <v>6697</v>
      </c>
      <c r="AT248">
        <v>0</v>
      </c>
      <c r="AU248" t="s">
        <v>6697</v>
      </c>
      <c r="AV248" t="s">
        <v>6697</v>
      </c>
      <c r="AW248">
        <v>1</v>
      </c>
      <c r="AX248" t="s">
        <v>6697</v>
      </c>
      <c r="AY248" t="s">
        <v>6697</v>
      </c>
      <c r="BA248" t="s">
        <v>6697</v>
      </c>
    </row>
    <row r="249" spans="1:53">
      <c r="A249" t="s">
        <v>202</v>
      </c>
      <c r="B249" t="s">
        <v>637</v>
      </c>
      <c r="C249" t="s">
        <v>1375</v>
      </c>
      <c r="D249" t="s">
        <v>174</v>
      </c>
      <c r="E249" t="s">
        <v>1974</v>
      </c>
      <c r="F249">
        <v>20</v>
      </c>
      <c r="G249" t="s">
        <v>1977</v>
      </c>
      <c r="H249" t="s">
        <v>1979</v>
      </c>
      <c r="I249" t="s">
        <v>2223</v>
      </c>
      <c r="J249" t="s">
        <v>3542</v>
      </c>
      <c r="K249" t="s">
        <v>3549</v>
      </c>
      <c r="L249" t="s">
        <v>3563</v>
      </c>
      <c r="M249" t="s">
        <v>3652</v>
      </c>
      <c r="N249" t="s">
        <v>4059</v>
      </c>
      <c r="O249" t="s">
        <v>3970</v>
      </c>
      <c r="P249" t="s">
        <v>4315</v>
      </c>
      <c r="Q249" t="s">
        <v>4319</v>
      </c>
      <c r="R249" t="s">
        <v>4323</v>
      </c>
      <c r="S249" t="s">
        <v>4506</v>
      </c>
      <c r="T249" t="s">
        <v>5439</v>
      </c>
      <c r="U249" t="s">
        <v>4324</v>
      </c>
      <c r="V249" t="s">
        <v>5646</v>
      </c>
      <c r="W249" t="s">
        <v>6096</v>
      </c>
      <c r="AA249" t="s">
        <v>6697</v>
      </c>
      <c r="AB249" t="s">
        <v>6697</v>
      </c>
      <c r="AC249" t="s">
        <v>6699</v>
      </c>
      <c r="AD249" t="s">
        <v>6697</v>
      </c>
      <c r="AE249" t="s">
        <v>6698</v>
      </c>
      <c r="AF249" t="s">
        <v>6697</v>
      </c>
      <c r="AG249" t="s">
        <v>6697</v>
      </c>
      <c r="AH249" t="s">
        <v>6697</v>
      </c>
      <c r="AI249" t="s">
        <v>6697</v>
      </c>
      <c r="AJ249" t="s">
        <v>6698</v>
      </c>
      <c r="AK249" t="s">
        <v>6699</v>
      </c>
      <c r="AL249" t="s">
        <v>6697</v>
      </c>
      <c r="AM249" t="s">
        <v>6697</v>
      </c>
      <c r="AN249" t="s">
        <v>6699</v>
      </c>
      <c r="AO249" t="s">
        <v>6697</v>
      </c>
      <c r="AP249" t="s">
        <v>6702</v>
      </c>
      <c r="AQ249" t="s">
        <v>6697</v>
      </c>
      <c r="AR249" t="s">
        <v>6697</v>
      </c>
      <c r="AS249" t="s">
        <v>6697</v>
      </c>
      <c r="AT249">
        <v>40</v>
      </c>
      <c r="AU249" t="s">
        <v>6697</v>
      </c>
      <c r="AV249" t="s">
        <v>6703</v>
      </c>
      <c r="AW249">
        <v>65535</v>
      </c>
      <c r="AX249" t="s">
        <v>6703</v>
      </c>
      <c r="AY249" t="s">
        <v>6697</v>
      </c>
      <c r="AZ249" t="s">
        <v>6706</v>
      </c>
      <c r="BA249" t="s">
        <v>6698</v>
      </c>
    </row>
    <row r="250" spans="1:53">
      <c r="A250" t="s">
        <v>202</v>
      </c>
      <c r="B250" t="s">
        <v>637</v>
      </c>
      <c r="C250" t="s">
        <v>1327</v>
      </c>
      <c r="D250" t="s">
        <v>1696</v>
      </c>
      <c r="E250" t="s">
        <v>1974</v>
      </c>
      <c r="F250">
        <v>5</v>
      </c>
      <c r="G250" t="s">
        <v>1977</v>
      </c>
      <c r="H250" t="s">
        <v>1979</v>
      </c>
      <c r="I250" t="s">
        <v>2224</v>
      </c>
      <c r="J250" t="s">
        <v>3542</v>
      </c>
      <c r="K250" t="s">
        <v>3549</v>
      </c>
      <c r="L250" t="s">
        <v>3563</v>
      </c>
      <c r="M250" t="s">
        <v>3652</v>
      </c>
      <c r="N250" t="s">
        <v>4059</v>
      </c>
      <c r="O250" t="s">
        <v>3576</v>
      </c>
      <c r="P250" t="s">
        <v>4315</v>
      </c>
      <c r="Q250" t="s">
        <v>4319</v>
      </c>
      <c r="R250" t="s">
        <v>4323</v>
      </c>
      <c r="S250" t="s">
        <v>4506</v>
      </c>
      <c r="T250" t="s">
        <v>5439</v>
      </c>
      <c r="U250" t="s">
        <v>4324</v>
      </c>
      <c r="V250" t="s">
        <v>5646</v>
      </c>
      <c r="W250" t="s">
        <v>6097</v>
      </c>
      <c r="AA250" t="s">
        <v>6697</v>
      </c>
      <c r="AB250" t="s">
        <v>6697</v>
      </c>
      <c r="AC250" t="s">
        <v>6699</v>
      </c>
      <c r="AD250" t="s">
        <v>6697</v>
      </c>
      <c r="AE250" t="s">
        <v>6698</v>
      </c>
      <c r="AF250" t="s">
        <v>6697</v>
      </c>
      <c r="AG250" t="s">
        <v>6697</v>
      </c>
      <c r="AH250" t="s">
        <v>6697</v>
      </c>
      <c r="AI250" t="s">
        <v>6697</v>
      </c>
      <c r="AJ250" t="s">
        <v>6697</v>
      </c>
      <c r="AK250" t="s">
        <v>6697</v>
      </c>
      <c r="AL250" t="s">
        <v>6697</v>
      </c>
      <c r="AM250" t="s">
        <v>6697</v>
      </c>
      <c r="AN250" t="s">
        <v>6699</v>
      </c>
      <c r="AO250" t="s">
        <v>6697</v>
      </c>
      <c r="AP250" t="s">
        <v>6702</v>
      </c>
      <c r="AQ250" t="s">
        <v>6697</v>
      </c>
      <c r="AR250" t="s">
        <v>6697</v>
      </c>
      <c r="AS250" t="s">
        <v>6697</v>
      </c>
      <c r="AT250">
        <v>0</v>
      </c>
      <c r="AU250" t="s">
        <v>6697</v>
      </c>
      <c r="AV250" t="s">
        <v>6697</v>
      </c>
      <c r="AW250">
        <v>0</v>
      </c>
      <c r="AX250" t="s">
        <v>6697</v>
      </c>
      <c r="AY250" t="s">
        <v>6697</v>
      </c>
      <c r="BA250" t="s">
        <v>6697</v>
      </c>
    </row>
    <row r="251" spans="1:53">
      <c r="A251" t="s">
        <v>202</v>
      </c>
      <c r="B251" t="s">
        <v>917</v>
      </c>
      <c r="C251" t="s">
        <v>1376</v>
      </c>
      <c r="D251" t="s">
        <v>174</v>
      </c>
      <c r="E251" t="s">
        <v>1974</v>
      </c>
      <c r="F251">
        <v>30</v>
      </c>
      <c r="G251" t="s">
        <v>1978</v>
      </c>
      <c r="H251" t="s">
        <v>1979</v>
      </c>
      <c r="I251" t="s">
        <v>2225</v>
      </c>
      <c r="J251" t="s">
        <v>3542</v>
      </c>
      <c r="K251" t="s">
        <v>3545</v>
      </c>
      <c r="L251" t="s">
        <v>3563</v>
      </c>
      <c r="M251" t="s">
        <v>3652</v>
      </c>
      <c r="N251" t="s">
        <v>4060</v>
      </c>
      <c r="O251" t="s">
        <v>3576</v>
      </c>
      <c r="P251" t="s">
        <v>4315</v>
      </c>
      <c r="Q251" t="s">
        <v>4319</v>
      </c>
      <c r="R251" t="s">
        <v>4323</v>
      </c>
      <c r="S251" t="s">
        <v>4506</v>
      </c>
      <c r="T251" t="s">
        <v>5439</v>
      </c>
      <c r="U251" t="s">
        <v>4324</v>
      </c>
      <c r="V251" t="s">
        <v>5647</v>
      </c>
      <c r="W251" t="s">
        <v>6098</v>
      </c>
      <c r="AA251" t="s">
        <v>6697</v>
      </c>
      <c r="AB251" t="s">
        <v>6697</v>
      </c>
      <c r="AC251" t="s">
        <v>6699</v>
      </c>
      <c r="AD251" t="s">
        <v>6697</v>
      </c>
      <c r="AE251" t="s">
        <v>6698</v>
      </c>
      <c r="AF251" t="s">
        <v>6697</v>
      </c>
      <c r="AG251" t="s">
        <v>6697</v>
      </c>
      <c r="AH251" t="s">
        <v>6697</v>
      </c>
      <c r="AI251" t="s">
        <v>6698</v>
      </c>
      <c r="AJ251" t="s">
        <v>6698</v>
      </c>
      <c r="AK251" t="s">
        <v>6699</v>
      </c>
      <c r="AL251" t="s">
        <v>6697</v>
      </c>
      <c r="AM251" t="s">
        <v>6697</v>
      </c>
      <c r="AN251" t="s">
        <v>6699</v>
      </c>
      <c r="AO251" t="s">
        <v>6697</v>
      </c>
      <c r="AP251" t="s">
        <v>6702</v>
      </c>
      <c r="AQ251" t="s">
        <v>6697</v>
      </c>
      <c r="AR251" t="s">
        <v>6697</v>
      </c>
      <c r="AS251" t="s">
        <v>6697</v>
      </c>
      <c r="AT251">
        <v>5047</v>
      </c>
      <c r="AU251" t="s">
        <v>6703</v>
      </c>
      <c r="AV251" t="s">
        <v>6703</v>
      </c>
      <c r="AW251">
        <v>65535</v>
      </c>
      <c r="AX251" t="s">
        <v>6703</v>
      </c>
      <c r="AY251" t="s">
        <v>6697</v>
      </c>
      <c r="AZ251" t="s">
        <v>6706</v>
      </c>
      <c r="BA251" t="s">
        <v>6698</v>
      </c>
    </row>
    <row r="252" spans="1:53">
      <c r="A252" t="s">
        <v>202</v>
      </c>
      <c r="B252" t="s">
        <v>917</v>
      </c>
      <c r="C252" t="s">
        <v>1327</v>
      </c>
      <c r="D252" t="s">
        <v>1696</v>
      </c>
      <c r="E252" t="s">
        <v>1974</v>
      </c>
      <c r="F252">
        <v>5</v>
      </c>
      <c r="G252" t="s">
        <v>1977</v>
      </c>
      <c r="H252" t="s">
        <v>1979</v>
      </c>
      <c r="I252" t="s">
        <v>2226</v>
      </c>
      <c r="J252" t="s">
        <v>3542</v>
      </c>
      <c r="K252" t="s">
        <v>3545</v>
      </c>
      <c r="L252" t="s">
        <v>3563</v>
      </c>
      <c r="M252" t="s">
        <v>3652</v>
      </c>
      <c r="N252" t="s">
        <v>4060</v>
      </c>
      <c r="O252" t="s">
        <v>3576</v>
      </c>
      <c r="P252" t="s">
        <v>4315</v>
      </c>
      <c r="Q252" t="s">
        <v>4319</v>
      </c>
      <c r="R252" t="s">
        <v>4323</v>
      </c>
      <c r="S252" t="s">
        <v>4506</v>
      </c>
      <c r="T252" t="s">
        <v>5439</v>
      </c>
      <c r="U252" t="s">
        <v>4324</v>
      </c>
      <c r="V252" t="s">
        <v>5647</v>
      </c>
      <c r="W252" t="s">
        <v>6098</v>
      </c>
      <c r="AA252" t="s">
        <v>6697</v>
      </c>
      <c r="AB252" t="s">
        <v>6697</v>
      </c>
      <c r="AC252" t="s">
        <v>6699</v>
      </c>
      <c r="AD252" t="s">
        <v>6697</v>
      </c>
      <c r="AE252" t="s">
        <v>6698</v>
      </c>
      <c r="AF252" t="s">
        <v>6697</v>
      </c>
      <c r="AG252" t="s">
        <v>6697</v>
      </c>
      <c r="AH252" t="s">
        <v>6697</v>
      </c>
      <c r="AI252" t="s">
        <v>6697</v>
      </c>
      <c r="AJ252" t="s">
        <v>6697</v>
      </c>
      <c r="AK252" t="s">
        <v>6697</v>
      </c>
      <c r="AL252" t="s">
        <v>6697</v>
      </c>
      <c r="AM252" t="s">
        <v>6697</v>
      </c>
      <c r="AN252" t="s">
        <v>6699</v>
      </c>
      <c r="AO252" t="s">
        <v>6697</v>
      </c>
      <c r="AP252" t="s">
        <v>6702</v>
      </c>
      <c r="AQ252" t="s">
        <v>6697</v>
      </c>
      <c r="AR252" t="s">
        <v>6697</v>
      </c>
      <c r="AS252" t="s">
        <v>6697</v>
      </c>
      <c r="AT252">
        <v>0</v>
      </c>
      <c r="AU252" t="s">
        <v>6697</v>
      </c>
      <c r="AV252" t="s">
        <v>6697</v>
      </c>
      <c r="AW252">
        <v>0</v>
      </c>
      <c r="AX252" t="s">
        <v>6697</v>
      </c>
      <c r="AY252" t="s">
        <v>6697</v>
      </c>
      <c r="BA252" t="s">
        <v>6697</v>
      </c>
    </row>
    <row r="253" spans="1:53">
      <c r="A253" t="s">
        <v>202</v>
      </c>
      <c r="B253" t="s">
        <v>918</v>
      </c>
      <c r="C253" t="s">
        <v>1383</v>
      </c>
      <c r="D253" t="s">
        <v>174</v>
      </c>
      <c r="E253" t="s">
        <v>1974</v>
      </c>
      <c r="F253">
        <v>20</v>
      </c>
      <c r="G253" t="s">
        <v>1977</v>
      </c>
      <c r="H253" t="s">
        <v>1979</v>
      </c>
      <c r="I253" t="s">
        <v>2227</v>
      </c>
      <c r="J253" t="s">
        <v>3542</v>
      </c>
      <c r="K253" t="s">
        <v>3545</v>
      </c>
      <c r="L253" t="s">
        <v>3563</v>
      </c>
      <c r="M253" t="s">
        <v>3652</v>
      </c>
      <c r="N253" t="s">
        <v>4068</v>
      </c>
      <c r="O253" t="s">
        <v>3576</v>
      </c>
      <c r="P253" t="s">
        <v>4315</v>
      </c>
      <c r="Q253" t="s">
        <v>4319</v>
      </c>
      <c r="R253" t="s">
        <v>4323</v>
      </c>
      <c r="S253" t="s">
        <v>4506</v>
      </c>
      <c r="T253" t="s">
        <v>5439</v>
      </c>
      <c r="U253" t="s">
        <v>4324</v>
      </c>
      <c r="V253" t="s">
        <v>5646</v>
      </c>
      <c r="W253" t="s">
        <v>6098</v>
      </c>
      <c r="AA253" t="s">
        <v>6697</v>
      </c>
      <c r="AB253" t="s">
        <v>6697</v>
      </c>
      <c r="AC253" t="s">
        <v>6699</v>
      </c>
      <c r="AD253" t="s">
        <v>6697</v>
      </c>
      <c r="AE253" t="s">
        <v>6698</v>
      </c>
      <c r="AF253" t="s">
        <v>6697</v>
      </c>
      <c r="AG253" t="s">
        <v>6697</v>
      </c>
      <c r="AH253" t="s">
        <v>6697</v>
      </c>
      <c r="AI253" t="s">
        <v>6697</v>
      </c>
      <c r="AJ253" t="s">
        <v>6698</v>
      </c>
      <c r="AK253" t="s">
        <v>6699</v>
      </c>
      <c r="AL253" t="s">
        <v>6697</v>
      </c>
      <c r="AM253" t="s">
        <v>6697</v>
      </c>
      <c r="AN253" t="s">
        <v>6699</v>
      </c>
      <c r="AO253" t="s">
        <v>6697</v>
      </c>
      <c r="AP253" t="s">
        <v>6702</v>
      </c>
      <c r="AQ253" t="s">
        <v>6697</v>
      </c>
      <c r="AR253" t="s">
        <v>6697</v>
      </c>
      <c r="AS253" t="s">
        <v>6697</v>
      </c>
      <c r="AT253">
        <v>218</v>
      </c>
      <c r="AU253" t="s">
        <v>6697</v>
      </c>
      <c r="AV253" t="s">
        <v>6703</v>
      </c>
      <c r="AW253">
        <v>65535</v>
      </c>
      <c r="AX253" t="s">
        <v>6703</v>
      </c>
      <c r="AY253" t="s">
        <v>6697</v>
      </c>
      <c r="AZ253" t="s">
        <v>6706</v>
      </c>
      <c r="BA253" t="s">
        <v>6698</v>
      </c>
    </row>
    <row r="254" spans="1:53">
      <c r="A254" t="s">
        <v>202</v>
      </c>
      <c r="B254" t="s">
        <v>918</v>
      </c>
      <c r="C254" t="s">
        <v>1327</v>
      </c>
      <c r="D254" t="s">
        <v>1696</v>
      </c>
      <c r="E254" t="s">
        <v>1974</v>
      </c>
      <c r="F254">
        <v>5</v>
      </c>
      <c r="G254" t="s">
        <v>1977</v>
      </c>
      <c r="H254" t="s">
        <v>1979</v>
      </c>
      <c r="I254" t="s">
        <v>2228</v>
      </c>
      <c r="J254" t="s">
        <v>3542</v>
      </c>
      <c r="K254" t="s">
        <v>3545</v>
      </c>
      <c r="L254" t="s">
        <v>3563</v>
      </c>
      <c r="M254" t="s">
        <v>3652</v>
      </c>
      <c r="N254" t="s">
        <v>4068</v>
      </c>
      <c r="O254" t="s">
        <v>3576</v>
      </c>
      <c r="P254" t="s">
        <v>4315</v>
      </c>
      <c r="Q254" t="s">
        <v>4319</v>
      </c>
      <c r="R254" t="s">
        <v>4323</v>
      </c>
      <c r="S254" t="s">
        <v>4506</v>
      </c>
      <c r="T254" t="s">
        <v>5439</v>
      </c>
      <c r="U254" t="s">
        <v>4324</v>
      </c>
      <c r="V254" t="s">
        <v>5646</v>
      </c>
      <c r="W254" t="s">
        <v>6098</v>
      </c>
      <c r="AA254" t="s">
        <v>6697</v>
      </c>
      <c r="AB254" t="s">
        <v>6697</v>
      </c>
      <c r="AC254" t="s">
        <v>6699</v>
      </c>
      <c r="AD254" t="s">
        <v>6697</v>
      </c>
      <c r="AE254" t="s">
        <v>6698</v>
      </c>
      <c r="AF254" t="s">
        <v>6697</v>
      </c>
      <c r="AG254" t="s">
        <v>6697</v>
      </c>
      <c r="AH254" t="s">
        <v>6697</v>
      </c>
      <c r="AI254" t="s">
        <v>6697</v>
      </c>
      <c r="AJ254" t="s">
        <v>6697</v>
      </c>
      <c r="AK254" t="s">
        <v>6697</v>
      </c>
      <c r="AL254" t="s">
        <v>6697</v>
      </c>
      <c r="AM254" t="s">
        <v>6697</v>
      </c>
      <c r="AN254" t="s">
        <v>6699</v>
      </c>
      <c r="AO254" t="s">
        <v>6697</v>
      </c>
      <c r="AP254" t="s">
        <v>6702</v>
      </c>
      <c r="AQ254" t="s">
        <v>6697</v>
      </c>
      <c r="AR254" t="s">
        <v>6697</v>
      </c>
      <c r="AS254" t="s">
        <v>6697</v>
      </c>
      <c r="AT254">
        <v>0</v>
      </c>
      <c r="AU254" t="s">
        <v>6697</v>
      </c>
      <c r="AV254" t="s">
        <v>6697</v>
      </c>
      <c r="AW254">
        <v>0</v>
      </c>
      <c r="AX254" t="s">
        <v>6697</v>
      </c>
      <c r="AY254" t="s">
        <v>6697</v>
      </c>
      <c r="BA254" t="s">
        <v>6697</v>
      </c>
    </row>
    <row r="255" spans="1:53">
      <c r="A255" t="s">
        <v>202</v>
      </c>
      <c r="B255" t="s">
        <v>919</v>
      </c>
      <c r="C255" t="s">
        <v>1327</v>
      </c>
      <c r="D255" t="s">
        <v>174</v>
      </c>
      <c r="E255" t="s">
        <v>1974</v>
      </c>
      <c r="F255">
        <v>25</v>
      </c>
      <c r="G255" t="s">
        <v>1977</v>
      </c>
      <c r="H255" t="s">
        <v>1979</v>
      </c>
      <c r="I255" t="s">
        <v>2229</v>
      </c>
      <c r="J255" t="s">
        <v>3542</v>
      </c>
      <c r="K255" t="s">
        <v>3549</v>
      </c>
      <c r="L255" t="s">
        <v>3563</v>
      </c>
      <c r="M255" t="s">
        <v>3652</v>
      </c>
      <c r="N255" t="s">
        <v>174</v>
      </c>
      <c r="O255" t="s">
        <v>3576</v>
      </c>
      <c r="P255" t="s">
        <v>4315</v>
      </c>
      <c r="Q255" t="s">
        <v>4319</v>
      </c>
      <c r="R255" t="s">
        <v>4323</v>
      </c>
      <c r="S255" t="s">
        <v>4506</v>
      </c>
      <c r="T255" t="s">
        <v>5439</v>
      </c>
      <c r="U255" t="s">
        <v>4324</v>
      </c>
      <c r="V255" t="s">
        <v>5646</v>
      </c>
      <c r="W255" t="s">
        <v>6099</v>
      </c>
      <c r="AA255" t="s">
        <v>6697</v>
      </c>
      <c r="AB255" t="s">
        <v>6697</v>
      </c>
      <c r="AC255" t="s">
        <v>6699</v>
      </c>
      <c r="AD255" t="s">
        <v>6697</v>
      </c>
      <c r="AE255" t="s">
        <v>6698</v>
      </c>
      <c r="AF255" t="s">
        <v>6697</v>
      </c>
      <c r="AG255" t="s">
        <v>6697</v>
      </c>
      <c r="AH255" t="s">
        <v>6697</v>
      </c>
      <c r="AI255" t="s">
        <v>6697</v>
      </c>
      <c r="AJ255" t="s">
        <v>6698</v>
      </c>
      <c r="AK255" t="s">
        <v>6697</v>
      </c>
      <c r="AL255" t="s">
        <v>6697</v>
      </c>
      <c r="AM255" t="s">
        <v>6697</v>
      </c>
      <c r="AN255" t="s">
        <v>6699</v>
      </c>
      <c r="AO255" t="s">
        <v>6697</v>
      </c>
      <c r="AP255" t="s">
        <v>6697</v>
      </c>
      <c r="AQ255" t="s">
        <v>6697</v>
      </c>
      <c r="AR255" t="s">
        <v>6697</v>
      </c>
      <c r="AS255" t="s">
        <v>6697</v>
      </c>
      <c r="AT255">
        <v>0</v>
      </c>
      <c r="AU255" t="s">
        <v>6697</v>
      </c>
      <c r="AV255" t="s">
        <v>6703</v>
      </c>
      <c r="AW255">
        <v>65535</v>
      </c>
      <c r="AX255" t="s">
        <v>6703</v>
      </c>
      <c r="AY255" t="s">
        <v>6697</v>
      </c>
      <c r="BA255" t="s">
        <v>6697</v>
      </c>
    </row>
    <row r="256" spans="1:53">
      <c r="A256" t="s">
        <v>202</v>
      </c>
      <c r="B256" t="s">
        <v>919</v>
      </c>
      <c r="C256" t="s">
        <v>1327</v>
      </c>
      <c r="D256" t="s">
        <v>1696</v>
      </c>
      <c r="E256" t="s">
        <v>1974</v>
      </c>
      <c r="F256">
        <v>15</v>
      </c>
      <c r="G256" t="s">
        <v>1977</v>
      </c>
      <c r="H256" t="s">
        <v>1979</v>
      </c>
      <c r="I256" t="s">
        <v>2230</v>
      </c>
      <c r="J256" t="s">
        <v>3542</v>
      </c>
      <c r="K256" t="s">
        <v>3549</v>
      </c>
      <c r="L256" t="s">
        <v>3563</v>
      </c>
      <c r="M256" t="s">
        <v>3652</v>
      </c>
      <c r="N256" t="s">
        <v>174</v>
      </c>
      <c r="O256" t="s">
        <v>3576</v>
      </c>
      <c r="P256" t="s">
        <v>4315</v>
      </c>
      <c r="Q256" t="s">
        <v>4319</v>
      </c>
      <c r="R256" t="s">
        <v>4323</v>
      </c>
      <c r="S256" t="s">
        <v>4506</v>
      </c>
      <c r="T256" t="s">
        <v>5439</v>
      </c>
      <c r="U256" t="s">
        <v>4324</v>
      </c>
      <c r="V256" t="s">
        <v>5646</v>
      </c>
      <c r="W256" t="s">
        <v>6098</v>
      </c>
      <c r="AA256" t="s">
        <v>6697</v>
      </c>
      <c r="AB256" t="s">
        <v>6697</v>
      </c>
      <c r="AC256" t="s">
        <v>6699</v>
      </c>
      <c r="AD256" t="s">
        <v>6697</v>
      </c>
      <c r="AE256" t="s">
        <v>6698</v>
      </c>
      <c r="AF256" t="s">
        <v>6697</v>
      </c>
      <c r="AG256" t="s">
        <v>6697</v>
      </c>
      <c r="AH256" t="s">
        <v>6697</v>
      </c>
      <c r="AI256" t="s">
        <v>6697</v>
      </c>
      <c r="AJ256" t="s">
        <v>6697</v>
      </c>
      <c r="AK256" t="s">
        <v>6697</v>
      </c>
      <c r="AL256" t="s">
        <v>6697</v>
      </c>
      <c r="AM256" t="s">
        <v>6697</v>
      </c>
      <c r="AN256" t="s">
        <v>6699</v>
      </c>
      <c r="AO256" t="s">
        <v>6697</v>
      </c>
      <c r="AP256" t="s">
        <v>6697</v>
      </c>
      <c r="AQ256" t="s">
        <v>6697</v>
      </c>
      <c r="AR256" t="s">
        <v>6697</v>
      </c>
      <c r="AS256" t="s">
        <v>6697</v>
      </c>
      <c r="AT256">
        <v>0</v>
      </c>
      <c r="AU256" t="s">
        <v>6697</v>
      </c>
      <c r="AV256" t="s">
        <v>6697</v>
      </c>
      <c r="AW256">
        <v>0</v>
      </c>
      <c r="AX256" t="s">
        <v>6697</v>
      </c>
      <c r="AY256" t="s">
        <v>6697</v>
      </c>
      <c r="BA256" t="s">
        <v>6697</v>
      </c>
    </row>
    <row r="257" spans="1:53">
      <c r="A257" t="s">
        <v>202</v>
      </c>
      <c r="B257" t="s">
        <v>136</v>
      </c>
      <c r="C257" t="s">
        <v>1384</v>
      </c>
      <c r="D257" t="s">
        <v>174</v>
      </c>
      <c r="E257" t="s">
        <v>1974</v>
      </c>
      <c r="F257">
        <v>15</v>
      </c>
      <c r="G257" t="s">
        <v>1977</v>
      </c>
      <c r="H257" t="s">
        <v>1979</v>
      </c>
      <c r="I257" t="s">
        <v>2231</v>
      </c>
      <c r="J257" t="s">
        <v>3542</v>
      </c>
      <c r="K257" t="s">
        <v>3545</v>
      </c>
      <c r="L257" t="s">
        <v>3563</v>
      </c>
      <c r="M257" t="s">
        <v>3655</v>
      </c>
      <c r="N257" t="s">
        <v>174</v>
      </c>
      <c r="O257" t="s">
        <v>4122</v>
      </c>
      <c r="P257" t="s">
        <v>4315</v>
      </c>
      <c r="Q257" t="s">
        <v>4319</v>
      </c>
      <c r="R257" t="s">
        <v>4321</v>
      </c>
      <c r="S257" t="s">
        <v>4507</v>
      </c>
      <c r="T257" t="s">
        <v>5440</v>
      </c>
      <c r="U257" t="s">
        <v>5498</v>
      </c>
      <c r="V257" t="s">
        <v>5648</v>
      </c>
      <c r="W257" t="s">
        <v>6100</v>
      </c>
      <c r="AA257" t="s">
        <v>6697</v>
      </c>
      <c r="AB257" t="s">
        <v>6697</v>
      </c>
      <c r="AC257" t="s">
        <v>6699</v>
      </c>
      <c r="AD257" t="s">
        <v>6697</v>
      </c>
      <c r="AE257" t="s">
        <v>6697</v>
      </c>
      <c r="AF257" t="s">
        <v>6697</v>
      </c>
      <c r="AG257" t="s">
        <v>6697</v>
      </c>
      <c r="AH257" t="s">
        <v>6697</v>
      </c>
      <c r="AI257" t="s">
        <v>6697</v>
      </c>
      <c r="AJ257" t="s">
        <v>6698</v>
      </c>
      <c r="AK257" t="s">
        <v>6697</v>
      </c>
      <c r="AL257" t="s">
        <v>6697</v>
      </c>
      <c r="AM257" t="s">
        <v>6697</v>
      </c>
      <c r="AN257" t="s">
        <v>6700</v>
      </c>
      <c r="AO257" t="s">
        <v>6697</v>
      </c>
      <c r="AP257" t="s">
        <v>6697</v>
      </c>
      <c r="AQ257" t="s">
        <v>6697</v>
      </c>
      <c r="AR257" t="s">
        <v>6697</v>
      </c>
      <c r="AS257" t="s">
        <v>6697</v>
      </c>
      <c r="AT257">
        <v>3</v>
      </c>
      <c r="AU257" t="s">
        <v>6697</v>
      </c>
      <c r="AV257" t="s">
        <v>6703</v>
      </c>
      <c r="AW257">
        <v>65535</v>
      </c>
      <c r="AX257" t="s">
        <v>6703</v>
      </c>
      <c r="AY257" t="s">
        <v>6697</v>
      </c>
      <c r="BA257" t="s">
        <v>6697</v>
      </c>
    </row>
    <row r="258" spans="1:53">
      <c r="A258" t="s">
        <v>222</v>
      </c>
      <c r="B258" t="s">
        <v>920</v>
      </c>
      <c r="C258" t="s">
        <v>1327</v>
      </c>
      <c r="D258" t="s">
        <v>1749</v>
      </c>
      <c r="E258" t="s">
        <v>1974</v>
      </c>
      <c r="F258">
        <v>15</v>
      </c>
      <c r="G258" t="s">
        <v>1977</v>
      </c>
      <c r="H258" t="s">
        <v>1979</v>
      </c>
      <c r="I258" t="s">
        <v>2232</v>
      </c>
      <c r="J258" t="s">
        <v>3542</v>
      </c>
      <c r="K258" t="s">
        <v>3545</v>
      </c>
      <c r="L258" t="s">
        <v>3563</v>
      </c>
      <c r="M258" t="s">
        <v>3656</v>
      </c>
      <c r="N258" t="s">
        <v>174</v>
      </c>
      <c r="O258" t="s">
        <v>3970</v>
      </c>
      <c r="P258" t="s">
        <v>4315</v>
      </c>
      <c r="Q258" t="s">
        <v>4319</v>
      </c>
      <c r="R258" t="s">
        <v>4321</v>
      </c>
      <c r="S258" t="s">
        <v>4508</v>
      </c>
      <c r="T258" t="s">
        <v>5440</v>
      </c>
      <c r="U258" t="s">
        <v>5440</v>
      </c>
      <c r="V258" t="s">
        <v>5649</v>
      </c>
      <c r="W258" t="s">
        <v>5791</v>
      </c>
      <c r="AA258" t="s">
        <v>6697</v>
      </c>
      <c r="AB258" t="s">
        <v>6697</v>
      </c>
      <c r="AC258" t="s">
        <v>6699</v>
      </c>
      <c r="AD258" t="s">
        <v>6697</v>
      </c>
      <c r="AE258" t="s">
        <v>6698</v>
      </c>
      <c r="AF258" t="s">
        <v>6697</v>
      </c>
      <c r="AG258" t="s">
        <v>6697</v>
      </c>
      <c r="AH258" t="s">
        <v>6697</v>
      </c>
      <c r="AI258" t="s">
        <v>6697</v>
      </c>
      <c r="AJ258" t="s">
        <v>6697</v>
      </c>
      <c r="AK258" t="s">
        <v>6697</v>
      </c>
      <c r="AL258" t="s">
        <v>6697</v>
      </c>
      <c r="AM258" t="s">
        <v>6697</v>
      </c>
      <c r="AN258" t="s">
        <v>6700</v>
      </c>
      <c r="AO258" t="s">
        <v>6697</v>
      </c>
      <c r="AP258" t="s">
        <v>6697</v>
      </c>
      <c r="AQ258" t="s">
        <v>6697</v>
      </c>
      <c r="AR258" t="s">
        <v>6697</v>
      </c>
      <c r="AS258" t="s">
        <v>6697</v>
      </c>
      <c r="AT258">
        <v>0</v>
      </c>
      <c r="AU258" t="s">
        <v>6697</v>
      </c>
      <c r="AV258" t="s">
        <v>6697</v>
      </c>
      <c r="AW258">
        <v>1</v>
      </c>
      <c r="AX258" t="s">
        <v>6697</v>
      </c>
      <c r="AY258" t="s">
        <v>6697</v>
      </c>
      <c r="BA258" t="s">
        <v>6697</v>
      </c>
    </row>
    <row r="259" spans="1:53">
      <c r="A259" t="s">
        <v>203</v>
      </c>
      <c r="B259" t="s">
        <v>921</v>
      </c>
      <c r="C259" t="s">
        <v>1327</v>
      </c>
      <c r="D259" t="s">
        <v>1696</v>
      </c>
      <c r="E259" t="s">
        <v>1974</v>
      </c>
      <c r="F259">
        <v>15</v>
      </c>
      <c r="G259" t="s">
        <v>1977</v>
      </c>
      <c r="H259" t="s">
        <v>1979</v>
      </c>
      <c r="I259" t="s">
        <v>2233</v>
      </c>
      <c r="J259" t="s">
        <v>3542</v>
      </c>
      <c r="K259" t="s">
        <v>3545</v>
      </c>
      <c r="L259" t="s">
        <v>3563</v>
      </c>
      <c r="M259" t="s">
        <v>3639</v>
      </c>
      <c r="N259" t="s">
        <v>174</v>
      </c>
      <c r="O259" t="s">
        <v>4123</v>
      </c>
      <c r="P259" t="s">
        <v>4315</v>
      </c>
      <c r="Q259" t="s">
        <v>4319</v>
      </c>
      <c r="R259" t="s">
        <v>4321</v>
      </c>
      <c r="S259" t="s">
        <v>4509</v>
      </c>
      <c r="T259" t="s">
        <v>5439</v>
      </c>
      <c r="U259" t="s">
        <v>4324</v>
      </c>
      <c r="V259" t="s">
        <v>5650</v>
      </c>
      <c r="W259" t="s">
        <v>6101</v>
      </c>
      <c r="AA259" t="s">
        <v>6697</v>
      </c>
      <c r="AB259" t="s">
        <v>6697</v>
      </c>
      <c r="AC259" t="s">
        <v>6699</v>
      </c>
      <c r="AD259" t="s">
        <v>6697</v>
      </c>
      <c r="AE259" t="s">
        <v>6698</v>
      </c>
      <c r="AF259" t="s">
        <v>6697</v>
      </c>
      <c r="AG259" t="s">
        <v>6697</v>
      </c>
      <c r="AH259" t="s">
        <v>6697</v>
      </c>
      <c r="AI259" t="s">
        <v>6697</v>
      </c>
      <c r="AJ259" t="s">
        <v>6697</v>
      </c>
      <c r="AK259" t="s">
        <v>6697</v>
      </c>
      <c r="AL259" t="s">
        <v>6697</v>
      </c>
      <c r="AM259" t="s">
        <v>6697</v>
      </c>
      <c r="AN259" t="s">
        <v>6700</v>
      </c>
      <c r="AO259" t="s">
        <v>6697</v>
      </c>
      <c r="AP259" t="s">
        <v>6697</v>
      </c>
      <c r="AQ259" t="s">
        <v>6697</v>
      </c>
      <c r="AR259" t="s">
        <v>6697</v>
      </c>
      <c r="AS259" t="s">
        <v>6697</v>
      </c>
      <c r="AT259">
        <v>0</v>
      </c>
      <c r="AU259" t="s">
        <v>6697</v>
      </c>
      <c r="AV259" t="s">
        <v>6697</v>
      </c>
      <c r="AW259">
        <v>0</v>
      </c>
      <c r="AX259" t="s">
        <v>6697</v>
      </c>
      <c r="AY259" t="s">
        <v>6697</v>
      </c>
      <c r="BA259" t="s">
        <v>6697</v>
      </c>
    </row>
    <row r="260" spans="1:53">
      <c r="A260" t="s">
        <v>203</v>
      </c>
      <c r="B260" t="s">
        <v>468</v>
      </c>
      <c r="C260" t="s">
        <v>1327</v>
      </c>
      <c r="D260" t="s">
        <v>1750</v>
      </c>
      <c r="E260" t="s">
        <v>1974</v>
      </c>
      <c r="F260">
        <v>5</v>
      </c>
      <c r="G260" t="s">
        <v>1977</v>
      </c>
      <c r="H260" t="s">
        <v>1979</v>
      </c>
      <c r="I260" t="s">
        <v>2234</v>
      </c>
      <c r="J260" t="s">
        <v>3542</v>
      </c>
      <c r="K260" t="s">
        <v>3545</v>
      </c>
      <c r="L260" t="s">
        <v>3563</v>
      </c>
      <c r="M260" t="s">
        <v>3657</v>
      </c>
      <c r="N260" t="s">
        <v>174</v>
      </c>
      <c r="O260" t="s">
        <v>3775</v>
      </c>
      <c r="P260" t="s">
        <v>4315</v>
      </c>
      <c r="Q260" t="s">
        <v>4319</v>
      </c>
      <c r="R260" t="s">
        <v>4321</v>
      </c>
      <c r="S260" t="s">
        <v>4490</v>
      </c>
      <c r="T260" t="s">
        <v>5440</v>
      </c>
      <c r="U260" t="s">
        <v>5440</v>
      </c>
      <c r="V260" t="s">
        <v>5642</v>
      </c>
      <c r="W260" t="s">
        <v>6102</v>
      </c>
      <c r="AA260" t="s">
        <v>6697</v>
      </c>
      <c r="AB260" t="s">
        <v>6697</v>
      </c>
      <c r="AC260" t="s">
        <v>6699</v>
      </c>
      <c r="AD260" t="s">
        <v>6697</v>
      </c>
      <c r="AE260" t="s">
        <v>6697</v>
      </c>
      <c r="AF260" t="s">
        <v>6697</v>
      </c>
      <c r="AG260" t="s">
        <v>6697</v>
      </c>
      <c r="AH260" t="s">
        <v>6697</v>
      </c>
      <c r="AI260" t="s">
        <v>6697</v>
      </c>
      <c r="AJ260" t="s">
        <v>6697</v>
      </c>
      <c r="AK260" t="s">
        <v>6697</v>
      </c>
      <c r="AL260" t="s">
        <v>6697</v>
      </c>
      <c r="AM260" t="s">
        <v>6697</v>
      </c>
      <c r="AN260" t="s">
        <v>6700</v>
      </c>
      <c r="AO260" t="s">
        <v>6697</v>
      </c>
      <c r="AP260" t="s">
        <v>6697</v>
      </c>
      <c r="AQ260" t="s">
        <v>6697</v>
      </c>
      <c r="AR260" t="s">
        <v>6697</v>
      </c>
      <c r="AS260" t="s">
        <v>6697</v>
      </c>
      <c r="AT260">
        <v>0</v>
      </c>
      <c r="AU260" t="s">
        <v>6697</v>
      </c>
      <c r="AV260" t="s">
        <v>6697</v>
      </c>
      <c r="AW260">
        <v>3</v>
      </c>
      <c r="AX260" t="s">
        <v>6697</v>
      </c>
      <c r="AY260" t="s">
        <v>6697</v>
      </c>
      <c r="BA260" t="s">
        <v>6697</v>
      </c>
    </row>
    <row r="261" spans="1:53">
      <c r="A261" t="s">
        <v>203</v>
      </c>
      <c r="B261" t="s">
        <v>922</v>
      </c>
      <c r="C261" t="s">
        <v>1385</v>
      </c>
      <c r="D261" t="s">
        <v>174</v>
      </c>
      <c r="E261" t="s">
        <v>1974</v>
      </c>
      <c r="F261">
        <v>15</v>
      </c>
      <c r="G261" t="s">
        <v>1977</v>
      </c>
      <c r="H261" t="s">
        <v>1979</v>
      </c>
      <c r="I261" t="s">
        <v>2235</v>
      </c>
      <c r="J261" t="s">
        <v>3542</v>
      </c>
      <c r="K261" t="s">
        <v>3545</v>
      </c>
      <c r="L261" t="s">
        <v>3563</v>
      </c>
      <c r="M261" t="s">
        <v>3658</v>
      </c>
      <c r="N261" t="s">
        <v>174</v>
      </c>
      <c r="O261" t="s">
        <v>4110</v>
      </c>
      <c r="P261" t="s">
        <v>4315</v>
      </c>
      <c r="Q261" t="s">
        <v>4319</v>
      </c>
      <c r="R261" t="s">
        <v>4321</v>
      </c>
      <c r="S261" t="s">
        <v>4490</v>
      </c>
      <c r="T261" t="s">
        <v>5451</v>
      </c>
      <c r="U261" t="s">
        <v>5448</v>
      </c>
      <c r="V261" t="s">
        <v>5642</v>
      </c>
      <c r="W261" t="s">
        <v>6102</v>
      </c>
      <c r="AA261" t="s">
        <v>6697</v>
      </c>
      <c r="AB261" t="s">
        <v>6697</v>
      </c>
      <c r="AC261" t="s">
        <v>6699</v>
      </c>
      <c r="AD261" t="s">
        <v>6697</v>
      </c>
      <c r="AE261" t="s">
        <v>6697</v>
      </c>
      <c r="AF261" t="s">
        <v>6697</v>
      </c>
      <c r="AG261" t="s">
        <v>6697</v>
      </c>
      <c r="AH261" t="s">
        <v>6697</v>
      </c>
      <c r="AI261" t="s">
        <v>6697</v>
      </c>
      <c r="AJ261" t="s">
        <v>6698</v>
      </c>
      <c r="AK261" t="s">
        <v>6697</v>
      </c>
      <c r="AL261" t="s">
        <v>6697</v>
      </c>
      <c r="AM261" t="s">
        <v>6697</v>
      </c>
      <c r="AN261" t="s">
        <v>6700</v>
      </c>
      <c r="AO261" t="s">
        <v>6697</v>
      </c>
      <c r="AP261" t="s">
        <v>6697</v>
      </c>
      <c r="AQ261" t="s">
        <v>6697</v>
      </c>
      <c r="AR261" t="s">
        <v>6697</v>
      </c>
      <c r="AS261" t="s">
        <v>6697</v>
      </c>
      <c r="AT261">
        <v>1</v>
      </c>
      <c r="AU261" t="s">
        <v>6697</v>
      </c>
      <c r="AV261" t="s">
        <v>6703</v>
      </c>
      <c r="AW261">
        <v>65535</v>
      </c>
      <c r="AX261" t="s">
        <v>6703</v>
      </c>
      <c r="AY261" t="s">
        <v>6697</v>
      </c>
      <c r="BA261" t="s">
        <v>6697</v>
      </c>
    </row>
    <row r="262" spans="1:53">
      <c r="A262" t="s">
        <v>203</v>
      </c>
      <c r="B262" t="s">
        <v>181</v>
      </c>
      <c r="C262" t="s">
        <v>1386</v>
      </c>
      <c r="D262" t="s">
        <v>1667</v>
      </c>
      <c r="E262" t="s">
        <v>1974</v>
      </c>
      <c r="F262">
        <v>5</v>
      </c>
      <c r="G262" t="s">
        <v>1977</v>
      </c>
      <c r="H262" t="s">
        <v>1979</v>
      </c>
      <c r="I262" t="s">
        <v>2236</v>
      </c>
      <c r="J262" t="s">
        <v>3542</v>
      </c>
      <c r="K262" t="s">
        <v>3545</v>
      </c>
      <c r="L262" t="s">
        <v>3563</v>
      </c>
      <c r="M262" t="s">
        <v>3657</v>
      </c>
      <c r="N262" t="s">
        <v>174</v>
      </c>
      <c r="O262" t="s">
        <v>3629</v>
      </c>
      <c r="P262" t="s">
        <v>4315</v>
      </c>
      <c r="Q262" t="s">
        <v>4319</v>
      </c>
      <c r="R262" t="s">
        <v>4321</v>
      </c>
      <c r="S262" t="s">
        <v>4490</v>
      </c>
      <c r="T262" t="s">
        <v>5439</v>
      </c>
      <c r="U262" t="s">
        <v>4324</v>
      </c>
      <c r="V262" t="s">
        <v>5642</v>
      </c>
      <c r="W262" t="s">
        <v>6102</v>
      </c>
      <c r="AA262" t="s">
        <v>6697</v>
      </c>
      <c r="AB262" t="s">
        <v>6697</v>
      </c>
      <c r="AC262" t="s">
        <v>6699</v>
      </c>
      <c r="AD262" t="s">
        <v>6697</v>
      </c>
      <c r="AE262" t="s">
        <v>6697</v>
      </c>
      <c r="AF262" t="s">
        <v>6697</v>
      </c>
      <c r="AG262" t="s">
        <v>6697</v>
      </c>
      <c r="AH262" t="s">
        <v>6697</v>
      </c>
      <c r="AI262" t="s">
        <v>6697</v>
      </c>
      <c r="AJ262" t="s">
        <v>6697</v>
      </c>
      <c r="AK262" t="s">
        <v>6697</v>
      </c>
      <c r="AL262" t="s">
        <v>6697</v>
      </c>
      <c r="AM262" t="s">
        <v>6697</v>
      </c>
      <c r="AN262" t="s">
        <v>6700</v>
      </c>
      <c r="AO262" t="s">
        <v>6697</v>
      </c>
      <c r="AP262" t="s">
        <v>6697</v>
      </c>
      <c r="AQ262" t="s">
        <v>6697</v>
      </c>
      <c r="AR262" t="s">
        <v>6697</v>
      </c>
      <c r="AS262" t="s">
        <v>6697</v>
      </c>
      <c r="AT262">
        <v>1</v>
      </c>
      <c r="AU262" t="s">
        <v>6697</v>
      </c>
      <c r="AV262" t="s">
        <v>6697</v>
      </c>
      <c r="AW262">
        <v>1</v>
      </c>
      <c r="AX262" t="s">
        <v>6697</v>
      </c>
      <c r="AY262" t="s">
        <v>6697</v>
      </c>
      <c r="BA262" t="s">
        <v>6697</v>
      </c>
    </row>
    <row r="263" spans="1:53">
      <c r="A263" t="s">
        <v>203</v>
      </c>
      <c r="B263" t="s">
        <v>185</v>
      </c>
      <c r="C263" t="s">
        <v>1327</v>
      </c>
      <c r="D263" t="s">
        <v>1666</v>
      </c>
      <c r="E263" t="s">
        <v>1974</v>
      </c>
      <c r="F263">
        <v>5</v>
      </c>
      <c r="G263" t="s">
        <v>1977</v>
      </c>
      <c r="H263" t="s">
        <v>1979</v>
      </c>
      <c r="I263" t="s">
        <v>2237</v>
      </c>
      <c r="J263" t="s">
        <v>3542</v>
      </c>
      <c r="K263" t="s">
        <v>3545</v>
      </c>
      <c r="L263" t="s">
        <v>3563</v>
      </c>
      <c r="M263" t="s">
        <v>3657</v>
      </c>
      <c r="N263" t="s">
        <v>174</v>
      </c>
      <c r="O263" t="s">
        <v>3629</v>
      </c>
      <c r="P263" t="s">
        <v>4315</v>
      </c>
      <c r="Q263" t="s">
        <v>4319</v>
      </c>
      <c r="R263" t="s">
        <v>4321</v>
      </c>
      <c r="S263" t="s">
        <v>4490</v>
      </c>
      <c r="T263" t="s">
        <v>5440</v>
      </c>
      <c r="U263" t="s">
        <v>5440</v>
      </c>
      <c r="V263" t="s">
        <v>5642</v>
      </c>
      <c r="W263" t="s">
        <v>6102</v>
      </c>
      <c r="AA263" t="s">
        <v>6697</v>
      </c>
      <c r="AB263" t="s">
        <v>6697</v>
      </c>
      <c r="AC263" t="s">
        <v>6699</v>
      </c>
      <c r="AD263" t="s">
        <v>6697</v>
      </c>
      <c r="AE263" t="s">
        <v>6697</v>
      </c>
      <c r="AF263" t="s">
        <v>6697</v>
      </c>
      <c r="AG263" t="s">
        <v>6697</v>
      </c>
      <c r="AH263" t="s">
        <v>6697</v>
      </c>
      <c r="AI263" t="s">
        <v>6697</v>
      </c>
      <c r="AJ263" t="s">
        <v>6697</v>
      </c>
      <c r="AK263" t="s">
        <v>6697</v>
      </c>
      <c r="AL263" t="s">
        <v>6697</v>
      </c>
      <c r="AM263" t="s">
        <v>6697</v>
      </c>
      <c r="AN263" t="s">
        <v>6700</v>
      </c>
      <c r="AO263" t="s">
        <v>6697</v>
      </c>
      <c r="AP263" t="s">
        <v>6697</v>
      </c>
      <c r="AQ263" t="s">
        <v>6697</v>
      </c>
      <c r="AR263" t="s">
        <v>6697</v>
      </c>
      <c r="AS263" t="s">
        <v>6697</v>
      </c>
      <c r="AT263">
        <v>0</v>
      </c>
      <c r="AU263" t="s">
        <v>6697</v>
      </c>
      <c r="AV263" t="s">
        <v>6697</v>
      </c>
      <c r="AW263">
        <v>2</v>
      </c>
      <c r="AX263" t="s">
        <v>6697</v>
      </c>
      <c r="AY263" t="s">
        <v>6697</v>
      </c>
      <c r="BA263" t="s">
        <v>6697</v>
      </c>
    </row>
    <row r="264" spans="1:53">
      <c r="A264" t="s">
        <v>203</v>
      </c>
      <c r="B264" t="s">
        <v>923</v>
      </c>
      <c r="C264" t="s">
        <v>1327</v>
      </c>
      <c r="D264" t="s">
        <v>1667</v>
      </c>
      <c r="E264" t="s">
        <v>1974</v>
      </c>
      <c r="F264">
        <v>5</v>
      </c>
      <c r="G264" t="s">
        <v>1977</v>
      </c>
      <c r="H264" t="s">
        <v>1979</v>
      </c>
      <c r="I264" t="s">
        <v>2238</v>
      </c>
      <c r="J264" t="s">
        <v>3542</v>
      </c>
      <c r="K264" t="s">
        <v>3545</v>
      </c>
      <c r="L264" t="s">
        <v>3563</v>
      </c>
      <c r="M264" t="s">
        <v>3657</v>
      </c>
      <c r="N264" t="s">
        <v>174</v>
      </c>
      <c r="O264" t="s">
        <v>3608</v>
      </c>
      <c r="P264" t="s">
        <v>4315</v>
      </c>
      <c r="Q264" t="s">
        <v>4319</v>
      </c>
      <c r="R264" t="s">
        <v>4321</v>
      </c>
      <c r="S264" t="s">
        <v>4490</v>
      </c>
      <c r="T264" t="s">
        <v>5439</v>
      </c>
      <c r="U264" t="s">
        <v>4324</v>
      </c>
      <c r="V264" t="s">
        <v>5642</v>
      </c>
      <c r="W264" t="s">
        <v>6102</v>
      </c>
      <c r="AA264" t="s">
        <v>6697</v>
      </c>
      <c r="AB264" t="s">
        <v>6697</v>
      </c>
      <c r="AC264" t="s">
        <v>6699</v>
      </c>
      <c r="AD264" t="s">
        <v>6697</v>
      </c>
      <c r="AE264" t="s">
        <v>6697</v>
      </c>
      <c r="AF264" t="s">
        <v>6697</v>
      </c>
      <c r="AG264" t="s">
        <v>6697</v>
      </c>
      <c r="AH264" t="s">
        <v>6697</v>
      </c>
      <c r="AI264" t="s">
        <v>6697</v>
      </c>
      <c r="AJ264" t="s">
        <v>6697</v>
      </c>
      <c r="AK264" t="s">
        <v>6697</v>
      </c>
      <c r="AL264" t="s">
        <v>6697</v>
      </c>
      <c r="AM264" t="s">
        <v>6697</v>
      </c>
      <c r="AN264" t="s">
        <v>6700</v>
      </c>
      <c r="AO264" t="s">
        <v>6697</v>
      </c>
      <c r="AP264" t="s">
        <v>6697</v>
      </c>
      <c r="AQ264" t="s">
        <v>6697</v>
      </c>
      <c r="AR264" t="s">
        <v>6697</v>
      </c>
      <c r="AS264" t="s">
        <v>6697</v>
      </c>
      <c r="AT264">
        <v>0</v>
      </c>
      <c r="AU264" t="s">
        <v>6697</v>
      </c>
      <c r="AV264" t="s">
        <v>6697</v>
      </c>
      <c r="AW264">
        <v>1</v>
      </c>
      <c r="AX264" t="s">
        <v>6697</v>
      </c>
      <c r="AY264" t="s">
        <v>6697</v>
      </c>
      <c r="BA264" t="s">
        <v>6697</v>
      </c>
    </row>
    <row r="265" spans="1:53">
      <c r="A265" t="s">
        <v>203</v>
      </c>
      <c r="B265" t="s">
        <v>624</v>
      </c>
      <c r="C265" t="s">
        <v>1387</v>
      </c>
      <c r="D265" t="s">
        <v>1751</v>
      </c>
      <c r="E265" t="s">
        <v>1974</v>
      </c>
      <c r="F265">
        <v>5</v>
      </c>
      <c r="G265" t="s">
        <v>1977</v>
      </c>
      <c r="H265" t="s">
        <v>1979</v>
      </c>
      <c r="I265" t="s">
        <v>2239</v>
      </c>
      <c r="J265" t="s">
        <v>3542</v>
      </c>
      <c r="K265" t="s">
        <v>3545</v>
      </c>
      <c r="L265" t="s">
        <v>3563</v>
      </c>
      <c r="M265" t="s">
        <v>3657</v>
      </c>
      <c r="N265" t="s">
        <v>174</v>
      </c>
      <c r="O265" t="s">
        <v>3967</v>
      </c>
      <c r="P265" t="s">
        <v>4315</v>
      </c>
      <c r="Q265" t="s">
        <v>4319</v>
      </c>
      <c r="R265" t="s">
        <v>4321</v>
      </c>
      <c r="S265" t="s">
        <v>4510</v>
      </c>
      <c r="T265" t="s">
        <v>5437</v>
      </c>
      <c r="U265" t="s">
        <v>5440</v>
      </c>
      <c r="V265" t="s">
        <v>5651</v>
      </c>
      <c r="W265" t="s">
        <v>6102</v>
      </c>
      <c r="AA265" t="s">
        <v>6697</v>
      </c>
      <c r="AB265" t="s">
        <v>6697</v>
      </c>
      <c r="AC265" t="s">
        <v>6699</v>
      </c>
      <c r="AD265" t="s">
        <v>6697</v>
      </c>
      <c r="AE265" t="s">
        <v>6697</v>
      </c>
      <c r="AF265" t="s">
        <v>6697</v>
      </c>
      <c r="AG265" t="s">
        <v>6697</v>
      </c>
      <c r="AH265" t="s">
        <v>6697</v>
      </c>
      <c r="AI265" t="s">
        <v>6697</v>
      </c>
      <c r="AJ265" t="s">
        <v>6697</v>
      </c>
      <c r="AK265" t="s">
        <v>6697</v>
      </c>
      <c r="AL265" t="s">
        <v>6697</v>
      </c>
      <c r="AM265" t="s">
        <v>6697</v>
      </c>
      <c r="AN265" t="s">
        <v>6700</v>
      </c>
      <c r="AO265" t="s">
        <v>6697</v>
      </c>
      <c r="AP265" t="s">
        <v>6697</v>
      </c>
      <c r="AQ265" t="s">
        <v>6697</v>
      </c>
      <c r="AR265" t="s">
        <v>6697</v>
      </c>
      <c r="AS265" t="s">
        <v>6697</v>
      </c>
      <c r="AT265">
        <v>16</v>
      </c>
      <c r="AU265" t="s">
        <v>6697</v>
      </c>
      <c r="AV265" t="s">
        <v>6697</v>
      </c>
      <c r="AW265">
        <v>19</v>
      </c>
      <c r="AX265" t="s">
        <v>6697</v>
      </c>
      <c r="AY265" t="s">
        <v>6697</v>
      </c>
      <c r="BA265" t="s">
        <v>6697</v>
      </c>
    </row>
    <row r="266" spans="1:53">
      <c r="A266" t="s">
        <v>203</v>
      </c>
      <c r="B266" t="s">
        <v>522</v>
      </c>
      <c r="C266" t="s">
        <v>1327</v>
      </c>
      <c r="D266" t="s">
        <v>1667</v>
      </c>
      <c r="E266" t="s">
        <v>1974</v>
      </c>
      <c r="F266">
        <v>5</v>
      </c>
      <c r="G266" t="s">
        <v>1977</v>
      </c>
      <c r="H266" t="s">
        <v>1979</v>
      </c>
      <c r="I266" t="s">
        <v>2240</v>
      </c>
      <c r="J266" t="s">
        <v>3542</v>
      </c>
      <c r="K266" t="s">
        <v>3545</v>
      </c>
      <c r="L266" t="s">
        <v>3563</v>
      </c>
      <c r="M266" t="s">
        <v>3657</v>
      </c>
      <c r="N266" t="s">
        <v>174</v>
      </c>
      <c r="O266" t="s">
        <v>3897</v>
      </c>
      <c r="P266" t="s">
        <v>4315</v>
      </c>
      <c r="Q266" t="s">
        <v>4319</v>
      </c>
      <c r="R266" t="s">
        <v>4321</v>
      </c>
      <c r="S266" t="s">
        <v>4490</v>
      </c>
      <c r="T266" t="s">
        <v>5439</v>
      </c>
      <c r="U266" t="s">
        <v>4324</v>
      </c>
      <c r="V266" t="s">
        <v>5642</v>
      </c>
      <c r="W266" t="s">
        <v>6103</v>
      </c>
      <c r="AA266" t="s">
        <v>6697</v>
      </c>
      <c r="AB266" t="s">
        <v>6697</v>
      </c>
      <c r="AC266" t="s">
        <v>6699</v>
      </c>
      <c r="AD266" t="s">
        <v>6697</v>
      </c>
      <c r="AE266" t="s">
        <v>6697</v>
      </c>
      <c r="AF266" t="s">
        <v>6697</v>
      </c>
      <c r="AG266" t="s">
        <v>6697</v>
      </c>
      <c r="AH266" t="s">
        <v>6697</v>
      </c>
      <c r="AI266" t="s">
        <v>6697</v>
      </c>
      <c r="AJ266" t="s">
        <v>6697</v>
      </c>
      <c r="AK266" t="s">
        <v>6697</v>
      </c>
      <c r="AL266" t="s">
        <v>6697</v>
      </c>
      <c r="AM266" t="s">
        <v>6697</v>
      </c>
      <c r="AN266" t="s">
        <v>6700</v>
      </c>
      <c r="AO266" t="s">
        <v>6697</v>
      </c>
      <c r="AP266" t="s">
        <v>6697</v>
      </c>
      <c r="AQ266" t="s">
        <v>6697</v>
      </c>
      <c r="AR266" t="s">
        <v>6697</v>
      </c>
      <c r="AS266" t="s">
        <v>6697</v>
      </c>
      <c r="AT266">
        <v>0</v>
      </c>
      <c r="AU266" t="s">
        <v>6697</v>
      </c>
      <c r="AV266" t="s">
        <v>6697</v>
      </c>
      <c r="AW266">
        <v>1</v>
      </c>
      <c r="AX266" t="s">
        <v>6697</v>
      </c>
      <c r="AY266" t="s">
        <v>6697</v>
      </c>
      <c r="BA266" t="s">
        <v>6697</v>
      </c>
    </row>
    <row r="267" spans="1:53">
      <c r="A267" t="s">
        <v>203</v>
      </c>
      <c r="B267" t="s">
        <v>174</v>
      </c>
      <c r="C267" t="s">
        <v>1327</v>
      </c>
      <c r="D267" t="s">
        <v>1667</v>
      </c>
      <c r="E267" t="s">
        <v>1974</v>
      </c>
      <c r="F267">
        <v>15</v>
      </c>
      <c r="G267" t="s">
        <v>1977</v>
      </c>
      <c r="H267" t="s">
        <v>1979</v>
      </c>
      <c r="I267" t="s">
        <v>2241</v>
      </c>
      <c r="J267" t="s">
        <v>3542</v>
      </c>
      <c r="K267" t="s">
        <v>3545</v>
      </c>
      <c r="L267" t="s">
        <v>3563</v>
      </c>
      <c r="M267" t="s">
        <v>3657</v>
      </c>
      <c r="N267" t="s">
        <v>174</v>
      </c>
      <c r="O267" t="s">
        <v>4093</v>
      </c>
      <c r="P267" t="s">
        <v>4315</v>
      </c>
      <c r="Q267" t="s">
        <v>4319</v>
      </c>
      <c r="R267" t="s">
        <v>4321</v>
      </c>
      <c r="S267" t="s">
        <v>4490</v>
      </c>
      <c r="T267" t="s">
        <v>5439</v>
      </c>
      <c r="U267" t="s">
        <v>4324</v>
      </c>
      <c r="V267" t="s">
        <v>5642</v>
      </c>
      <c r="W267" t="s">
        <v>6103</v>
      </c>
      <c r="AA267" t="s">
        <v>6697</v>
      </c>
      <c r="AB267" t="s">
        <v>6697</v>
      </c>
      <c r="AC267" t="s">
        <v>6699</v>
      </c>
      <c r="AD267" t="s">
        <v>6698</v>
      </c>
      <c r="AE267" t="s">
        <v>6697</v>
      </c>
      <c r="AF267" t="s">
        <v>6697</v>
      </c>
      <c r="AG267" t="s">
        <v>6697</v>
      </c>
      <c r="AH267" t="s">
        <v>6697</v>
      </c>
      <c r="AI267" t="s">
        <v>6697</v>
      </c>
      <c r="AJ267" t="s">
        <v>6697</v>
      </c>
      <c r="AK267" t="s">
        <v>6697</v>
      </c>
      <c r="AL267" t="s">
        <v>6697</v>
      </c>
      <c r="AM267" t="s">
        <v>6697</v>
      </c>
      <c r="AN267" t="s">
        <v>6700</v>
      </c>
      <c r="AO267" t="s">
        <v>6697</v>
      </c>
      <c r="AP267" t="s">
        <v>6697</v>
      </c>
      <c r="AQ267" t="s">
        <v>6697</v>
      </c>
      <c r="AR267" t="s">
        <v>6697</v>
      </c>
      <c r="AS267" t="s">
        <v>6697</v>
      </c>
      <c r="AT267">
        <v>0</v>
      </c>
      <c r="AU267" t="s">
        <v>6697</v>
      </c>
      <c r="AV267" t="s">
        <v>6697</v>
      </c>
      <c r="AW267">
        <v>1</v>
      </c>
      <c r="AX267" t="s">
        <v>6697</v>
      </c>
      <c r="AY267" t="s">
        <v>6697</v>
      </c>
      <c r="BA267" t="s">
        <v>6697</v>
      </c>
    </row>
    <row r="268" spans="1:53">
      <c r="A268" t="s">
        <v>223</v>
      </c>
      <c r="B268" t="s">
        <v>203</v>
      </c>
      <c r="C268" t="s">
        <v>1327</v>
      </c>
      <c r="D268" t="s">
        <v>1752</v>
      </c>
      <c r="E268" t="s">
        <v>1974</v>
      </c>
      <c r="F268">
        <v>5</v>
      </c>
      <c r="G268" t="s">
        <v>1977</v>
      </c>
      <c r="H268" t="s">
        <v>1979</v>
      </c>
      <c r="I268" t="s">
        <v>2242</v>
      </c>
      <c r="J268" t="s">
        <v>3542</v>
      </c>
      <c r="K268" t="s">
        <v>3545</v>
      </c>
      <c r="L268" t="s">
        <v>3563</v>
      </c>
      <c r="M268" t="s">
        <v>3659</v>
      </c>
      <c r="N268" t="s">
        <v>174</v>
      </c>
      <c r="O268" t="s">
        <v>3657</v>
      </c>
      <c r="P268" t="s">
        <v>4315</v>
      </c>
      <c r="Q268" t="s">
        <v>4319</v>
      </c>
      <c r="R268" t="s">
        <v>4321</v>
      </c>
      <c r="S268" t="s">
        <v>4487</v>
      </c>
      <c r="T268" t="s">
        <v>5439</v>
      </c>
      <c r="U268" t="s">
        <v>4324</v>
      </c>
      <c r="V268" t="s">
        <v>5576</v>
      </c>
      <c r="W268" t="s">
        <v>6104</v>
      </c>
      <c r="AA268" t="s">
        <v>6697</v>
      </c>
      <c r="AB268" t="s">
        <v>6697</v>
      </c>
      <c r="AC268" t="s">
        <v>6697</v>
      </c>
      <c r="AD268" t="s">
        <v>6697</v>
      </c>
      <c r="AE268" t="s">
        <v>6697</v>
      </c>
      <c r="AF268" t="s">
        <v>6699</v>
      </c>
      <c r="AG268" t="s">
        <v>6697</v>
      </c>
      <c r="AH268" t="s">
        <v>6697</v>
      </c>
      <c r="AI268" t="s">
        <v>6697</v>
      </c>
      <c r="AJ268" t="s">
        <v>6697</v>
      </c>
      <c r="AK268" t="s">
        <v>6697</v>
      </c>
      <c r="AL268" t="s">
        <v>6697</v>
      </c>
      <c r="AM268" t="s">
        <v>6697</v>
      </c>
      <c r="AN268" t="s">
        <v>6700</v>
      </c>
      <c r="AO268" t="s">
        <v>6697</v>
      </c>
      <c r="AP268" t="s">
        <v>6697</v>
      </c>
      <c r="AQ268" t="s">
        <v>6697</v>
      </c>
      <c r="AR268" t="s">
        <v>6697</v>
      </c>
      <c r="AS268" t="s">
        <v>6697</v>
      </c>
      <c r="AT268">
        <v>0</v>
      </c>
      <c r="AU268" t="s">
        <v>6697</v>
      </c>
      <c r="AV268" t="s">
        <v>6697</v>
      </c>
      <c r="AW268">
        <v>9</v>
      </c>
      <c r="AX268" t="s">
        <v>6697</v>
      </c>
      <c r="AY268" t="s">
        <v>6697</v>
      </c>
      <c r="BA268" t="s">
        <v>6697</v>
      </c>
    </row>
    <row r="269" spans="1:53">
      <c r="A269" t="s">
        <v>203</v>
      </c>
      <c r="B269" t="s">
        <v>924</v>
      </c>
      <c r="C269" t="s">
        <v>1327</v>
      </c>
      <c r="D269" t="s">
        <v>1667</v>
      </c>
      <c r="E269" t="s">
        <v>1974</v>
      </c>
      <c r="F269">
        <v>5</v>
      </c>
      <c r="G269" t="s">
        <v>1977</v>
      </c>
      <c r="H269" t="s">
        <v>1979</v>
      </c>
      <c r="I269" t="s">
        <v>2243</v>
      </c>
      <c r="J269" t="s">
        <v>3542</v>
      </c>
      <c r="K269" t="s">
        <v>3545</v>
      </c>
      <c r="L269" t="s">
        <v>3563</v>
      </c>
      <c r="M269" t="s">
        <v>3658</v>
      </c>
      <c r="N269" t="s">
        <v>174</v>
      </c>
      <c r="O269" t="s">
        <v>4110</v>
      </c>
      <c r="P269" t="s">
        <v>4315</v>
      </c>
      <c r="Q269" t="s">
        <v>4319</v>
      </c>
      <c r="R269" t="s">
        <v>4321</v>
      </c>
      <c r="S269" t="s">
        <v>4511</v>
      </c>
      <c r="T269" t="s">
        <v>5440</v>
      </c>
      <c r="U269" t="s">
        <v>5440</v>
      </c>
      <c r="V269" t="s">
        <v>5642</v>
      </c>
      <c r="W269" t="s">
        <v>6105</v>
      </c>
      <c r="AA269" t="s">
        <v>6697</v>
      </c>
      <c r="AB269" t="s">
        <v>6697</v>
      </c>
      <c r="AC269" t="s">
        <v>6699</v>
      </c>
      <c r="AD269" t="s">
        <v>6697</v>
      </c>
      <c r="AE269" t="s">
        <v>6697</v>
      </c>
      <c r="AF269" t="s">
        <v>6697</v>
      </c>
      <c r="AG269" t="s">
        <v>6697</v>
      </c>
      <c r="AH269" t="s">
        <v>6697</v>
      </c>
      <c r="AI269" t="s">
        <v>6697</v>
      </c>
      <c r="AJ269" t="s">
        <v>6697</v>
      </c>
      <c r="AK269" t="s">
        <v>6697</v>
      </c>
      <c r="AL269" t="s">
        <v>6697</v>
      </c>
      <c r="AM269" t="s">
        <v>6697</v>
      </c>
      <c r="AN269" t="s">
        <v>6700</v>
      </c>
      <c r="AO269" t="s">
        <v>6697</v>
      </c>
      <c r="AP269" t="s">
        <v>6697</v>
      </c>
      <c r="AQ269" t="s">
        <v>6697</v>
      </c>
      <c r="AR269" t="s">
        <v>6697</v>
      </c>
      <c r="AS269" t="s">
        <v>6697</v>
      </c>
      <c r="AT269">
        <v>0</v>
      </c>
      <c r="AU269" t="s">
        <v>6697</v>
      </c>
      <c r="AV269" t="s">
        <v>6697</v>
      </c>
      <c r="AW269">
        <v>1</v>
      </c>
      <c r="AX269" t="s">
        <v>6697</v>
      </c>
      <c r="AY269" t="s">
        <v>6697</v>
      </c>
      <c r="BA269" t="s">
        <v>6697</v>
      </c>
    </row>
    <row r="270" spans="1:53">
      <c r="A270" t="s">
        <v>202</v>
      </c>
      <c r="B270" t="s">
        <v>203</v>
      </c>
      <c r="C270" t="s">
        <v>1327</v>
      </c>
      <c r="D270" t="s">
        <v>1753</v>
      </c>
      <c r="E270" t="s">
        <v>1974</v>
      </c>
      <c r="F270">
        <v>10</v>
      </c>
      <c r="G270" t="s">
        <v>1977</v>
      </c>
      <c r="H270" t="s">
        <v>1979</v>
      </c>
      <c r="I270" t="s">
        <v>2244</v>
      </c>
      <c r="J270" t="s">
        <v>3542</v>
      </c>
      <c r="K270" t="s">
        <v>3545</v>
      </c>
      <c r="L270" t="s">
        <v>3563</v>
      </c>
      <c r="M270" t="s">
        <v>3660</v>
      </c>
      <c r="N270" t="s">
        <v>174</v>
      </c>
      <c r="O270" t="s">
        <v>3657</v>
      </c>
      <c r="P270" t="s">
        <v>4315</v>
      </c>
      <c r="Q270" t="s">
        <v>4319</v>
      </c>
      <c r="R270" t="s">
        <v>4321</v>
      </c>
      <c r="S270" t="s">
        <v>4512</v>
      </c>
      <c r="T270" t="s">
        <v>5440</v>
      </c>
      <c r="U270" t="s">
        <v>5440</v>
      </c>
      <c r="V270" t="s">
        <v>5652</v>
      </c>
      <c r="W270" t="s">
        <v>6106</v>
      </c>
      <c r="AA270" t="s">
        <v>6697</v>
      </c>
      <c r="AB270" t="s">
        <v>6697</v>
      </c>
      <c r="AC270" t="s">
        <v>6699</v>
      </c>
      <c r="AD270" t="s">
        <v>6697</v>
      </c>
      <c r="AE270" t="s">
        <v>6697</v>
      </c>
      <c r="AF270" t="s">
        <v>6699</v>
      </c>
      <c r="AG270" t="s">
        <v>6697</v>
      </c>
      <c r="AH270" t="s">
        <v>6697</v>
      </c>
      <c r="AI270" t="s">
        <v>6697</v>
      </c>
      <c r="AJ270" t="s">
        <v>6697</v>
      </c>
      <c r="AK270" t="s">
        <v>6697</v>
      </c>
      <c r="AL270" t="s">
        <v>6697</v>
      </c>
      <c r="AM270" t="s">
        <v>6697</v>
      </c>
      <c r="AN270" t="s">
        <v>6700</v>
      </c>
      <c r="AO270" t="s">
        <v>6697</v>
      </c>
      <c r="AP270" t="s">
        <v>6697</v>
      </c>
      <c r="AQ270" t="s">
        <v>6697</v>
      </c>
      <c r="AR270" t="s">
        <v>6697</v>
      </c>
      <c r="AS270" t="s">
        <v>6697</v>
      </c>
      <c r="AT270">
        <v>0</v>
      </c>
      <c r="AU270" t="s">
        <v>6697</v>
      </c>
      <c r="AV270" t="s">
        <v>6697</v>
      </c>
      <c r="AW270">
        <v>3</v>
      </c>
      <c r="AX270" t="s">
        <v>6697</v>
      </c>
      <c r="AY270" t="s">
        <v>6697</v>
      </c>
      <c r="BA270" t="s">
        <v>6697</v>
      </c>
    </row>
    <row r="271" spans="1:53">
      <c r="A271" t="s">
        <v>202</v>
      </c>
      <c r="B271" t="s">
        <v>203</v>
      </c>
      <c r="C271" t="s">
        <v>1388</v>
      </c>
      <c r="D271" t="s">
        <v>174</v>
      </c>
      <c r="E271" t="s">
        <v>1974</v>
      </c>
      <c r="F271">
        <v>35</v>
      </c>
      <c r="G271" t="s">
        <v>1978</v>
      </c>
      <c r="H271" t="s">
        <v>1979</v>
      </c>
      <c r="I271" t="s">
        <v>30</v>
      </c>
      <c r="J271" t="s">
        <v>3542</v>
      </c>
      <c r="K271" t="s">
        <v>3545</v>
      </c>
      <c r="L271" t="s">
        <v>3563</v>
      </c>
      <c r="M271" t="s">
        <v>3660</v>
      </c>
      <c r="N271" t="s">
        <v>174</v>
      </c>
      <c r="O271" t="s">
        <v>3657</v>
      </c>
      <c r="P271" t="s">
        <v>4315</v>
      </c>
      <c r="Q271" t="s">
        <v>4319</v>
      </c>
      <c r="R271" t="s">
        <v>4321</v>
      </c>
      <c r="S271" t="s">
        <v>4512</v>
      </c>
      <c r="T271" t="s">
        <v>5440</v>
      </c>
      <c r="U271" t="s">
        <v>5499</v>
      </c>
      <c r="V271" t="s">
        <v>5653</v>
      </c>
      <c r="W271" t="s">
        <v>6107</v>
      </c>
      <c r="AA271" t="s">
        <v>6697</v>
      </c>
      <c r="AB271" t="s">
        <v>6697</v>
      </c>
      <c r="AC271" t="s">
        <v>6699</v>
      </c>
      <c r="AD271" t="s">
        <v>6697</v>
      </c>
      <c r="AE271" t="s">
        <v>6697</v>
      </c>
      <c r="AF271" t="s">
        <v>6699</v>
      </c>
      <c r="AG271" t="s">
        <v>6697</v>
      </c>
      <c r="AH271" t="s">
        <v>6697</v>
      </c>
      <c r="AI271" t="s">
        <v>6698</v>
      </c>
      <c r="AJ271" t="s">
        <v>6698</v>
      </c>
      <c r="AK271" t="s">
        <v>6699</v>
      </c>
      <c r="AL271" t="s">
        <v>6697</v>
      </c>
      <c r="AM271" t="s">
        <v>6697</v>
      </c>
      <c r="AN271" t="s">
        <v>6700</v>
      </c>
      <c r="AO271" t="s">
        <v>6697</v>
      </c>
      <c r="AP271" t="s">
        <v>6697</v>
      </c>
      <c r="AQ271" t="s">
        <v>6697</v>
      </c>
      <c r="AR271" t="s">
        <v>6697</v>
      </c>
      <c r="AS271" t="s">
        <v>6697</v>
      </c>
      <c r="AT271">
        <v>16385</v>
      </c>
      <c r="AU271" t="s">
        <v>6703</v>
      </c>
      <c r="AV271" t="s">
        <v>6703</v>
      </c>
      <c r="AW271">
        <v>65535</v>
      </c>
      <c r="AX271" t="s">
        <v>6703</v>
      </c>
      <c r="AY271" t="s">
        <v>6697</v>
      </c>
      <c r="BA271" t="s">
        <v>6697</v>
      </c>
    </row>
    <row r="272" spans="1:53">
      <c r="A272" t="s">
        <v>203</v>
      </c>
      <c r="B272" t="s">
        <v>162</v>
      </c>
      <c r="C272" t="s">
        <v>1327</v>
      </c>
      <c r="D272" t="s">
        <v>1667</v>
      </c>
      <c r="E272" t="s">
        <v>1974</v>
      </c>
      <c r="F272">
        <v>5</v>
      </c>
      <c r="G272" t="s">
        <v>1977</v>
      </c>
      <c r="H272" t="s">
        <v>1979</v>
      </c>
      <c r="I272" t="s">
        <v>2245</v>
      </c>
      <c r="J272" t="s">
        <v>3542</v>
      </c>
      <c r="K272" t="s">
        <v>3545</v>
      </c>
      <c r="L272" t="s">
        <v>3563</v>
      </c>
      <c r="M272" t="s">
        <v>3657</v>
      </c>
      <c r="N272" t="s">
        <v>174</v>
      </c>
      <c r="O272" t="s">
        <v>3610</v>
      </c>
      <c r="P272" t="s">
        <v>4315</v>
      </c>
      <c r="Q272" t="s">
        <v>4319</v>
      </c>
      <c r="R272" t="s">
        <v>4321</v>
      </c>
      <c r="S272" t="s">
        <v>4490</v>
      </c>
      <c r="T272" t="s">
        <v>5439</v>
      </c>
      <c r="U272" t="s">
        <v>4324</v>
      </c>
      <c r="V272" t="s">
        <v>5654</v>
      </c>
      <c r="W272" t="s">
        <v>6108</v>
      </c>
      <c r="AA272" t="s">
        <v>6697</v>
      </c>
      <c r="AB272" t="s">
        <v>6697</v>
      </c>
      <c r="AC272" t="s">
        <v>6699</v>
      </c>
      <c r="AD272" t="s">
        <v>6697</v>
      </c>
      <c r="AE272" t="s">
        <v>6697</v>
      </c>
      <c r="AF272" t="s">
        <v>6697</v>
      </c>
      <c r="AG272" t="s">
        <v>6697</v>
      </c>
      <c r="AH272" t="s">
        <v>6697</v>
      </c>
      <c r="AI272" t="s">
        <v>6697</v>
      </c>
      <c r="AJ272" t="s">
        <v>6697</v>
      </c>
      <c r="AK272" t="s">
        <v>6697</v>
      </c>
      <c r="AL272" t="s">
        <v>6697</v>
      </c>
      <c r="AM272" t="s">
        <v>6697</v>
      </c>
      <c r="AN272" t="s">
        <v>6700</v>
      </c>
      <c r="AO272" t="s">
        <v>6697</v>
      </c>
      <c r="AP272" t="s">
        <v>6697</v>
      </c>
      <c r="AQ272" t="s">
        <v>6697</v>
      </c>
      <c r="AR272" t="s">
        <v>6697</v>
      </c>
      <c r="AS272" t="s">
        <v>6697</v>
      </c>
      <c r="AT272">
        <v>0</v>
      </c>
      <c r="AU272" t="s">
        <v>6697</v>
      </c>
      <c r="AV272" t="s">
        <v>6697</v>
      </c>
      <c r="AW272">
        <v>1</v>
      </c>
      <c r="AX272" t="s">
        <v>6697</v>
      </c>
      <c r="AY272" t="s">
        <v>6697</v>
      </c>
      <c r="BA272" t="s">
        <v>6697</v>
      </c>
    </row>
    <row r="273" spans="1:53">
      <c r="A273" t="s">
        <v>224</v>
      </c>
      <c r="B273" t="s">
        <v>925</v>
      </c>
      <c r="C273" t="s">
        <v>1325</v>
      </c>
      <c r="D273" t="s">
        <v>1754</v>
      </c>
      <c r="E273" t="s">
        <v>1973</v>
      </c>
      <c r="F273">
        <v>0</v>
      </c>
      <c r="G273" t="s">
        <v>1977</v>
      </c>
      <c r="H273" t="s">
        <v>1979</v>
      </c>
      <c r="I273" t="s">
        <v>2246</v>
      </c>
      <c r="J273" t="s">
        <v>3542</v>
      </c>
      <c r="K273" t="s">
        <v>3544</v>
      </c>
      <c r="L273" t="s">
        <v>3562</v>
      </c>
      <c r="M273" t="s">
        <v>3661</v>
      </c>
      <c r="N273" t="s">
        <v>193</v>
      </c>
      <c r="O273" t="s">
        <v>3632</v>
      </c>
      <c r="P273" t="s">
        <v>4315</v>
      </c>
      <c r="Q273" t="s">
        <v>4319</v>
      </c>
      <c r="R273" t="s">
        <v>4323</v>
      </c>
      <c r="S273" t="s">
        <v>4513</v>
      </c>
      <c r="T273" t="s">
        <v>5439</v>
      </c>
      <c r="U273" t="s">
        <v>4324</v>
      </c>
      <c r="V273" t="s">
        <v>5631</v>
      </c>
      <c r="W273" t="s">
        <v>6109</v>
      </c>
      <c r="AA273" t="s">
        <v>6697</v>
      </c>
      <c r="AB273" t="s">
        <v>6697</v>
      </c>
      <c r="AC273" t="s">
        <v>6697</v>
      </c>
      <c r="AD273" t="s">
        <v>6697</v>
      </c>
      <c r="AE273" t="s">
        <v>6697</v>
      </c>
      <c r="AF273" t="s">
        <v>6697</v>
      </c>
      <c r="AG273" t="s">
        <v>6697</v>
      </c>
      <c r="AH273" t="s">
        <v>6697</v>
      </c>
      <c r="AI273" t="s">
        <v>6697</v>
      </c>
      <c r="AJ273" t="s">
        <v>6697</v>
      </c>
      <c r="AK273" t="s">
        <v>6697</v>
      </c>
      <c r="AL273" t="s">
        <v>6697</v>
      </c>
      <c r="AM273" t="s">
        <v>6697</v>
      </c>
      <c r="AN273" t="s">
        <v>6699</v>
      </c>
      <c r="AO273" t="s">
        <v>6697</v>
      </c>
      <c r="AP273" t="s">
        <v>6697</v>
      </c>
      <c r="AQ273" t="s">
        <v>6697</v>
      </c>
      <c r="AR273" t="s">
        <v>6697</v>
      </c>
      <c r="AS273" t="s">
        <v>6697</v>
      </c>
      <c r="AT273">
        <v>0</v>
      </c>
      <c r="AU273" t="s">
        <v>6697</v>
      </c>
      <c r="AV273" t="s">
        <v>6697</v>
      </c>
      <c r="AW273">
        <v>0</v>
      </c>
      <c r="AX273" t="s">
        <v>6697</v>
      </c>
      <c r="AY273" t="s">
        <v>6697</v>
      </c>
      <c r="BA273" t="s">
        <v>6697</v>
      </c>
    </row>
    <row r="274" spans="1:53">
      <c r="A274" t="s">
        <v>224</v>
      </c>
      <c r="B274" t="s">
        <v>926</v>
      </c>
      <c r="C274" t="s">
        <v>1325</v>
      </c>
      <c r="D274" t="s">
        <v>1729</v>
      </c>
      <c r="E274" t="s">
        <v>1973</v>
      </c>
      <c r="F274">
        <v>0</v>
      </c>
      <c r="G274" t="s">
        <v>1977</v>
      </c>
      <c r="H274" t="s">
        <v>1979</v>
      </c>
      <c r="I274" t="s">
        <v>2247</v>
      </c>
      <c r="J274" t="s">
        <v>3542</v>
      </c>
      <c r="K274" t="s">
        <v>3544</v>
      </c>
      <c r="L274" t="s">
        <v>3562</v>
      </c>
      <c r="M274" t="s">
        <v>3661</v>
      </c>
      <c r="N274" t="s">
        <v>4069</v>
      </c>
      <c r="O274" t="s">
        <v>3632</v>
      </c>
      <c r="P274" t="s">
        <v>4315</v>
      </c>
      <c r="Q274" t="s">
        <v>4319</v>
      </c>
      <c r="R274" t="s">
        <v>4323</v>
      </c>
      <c r="S274" t="s">
        <v>4514</v>
      </c>
      <c r="T274" t="s">
        <v>5439</v>
      </c>
      <c r="U274" t="s">
        <v>4324</v>
      </c>
      <c r="V274" t="s">
        <v>5577</v>
      </c>
      <c r="W274" t="s">
        <v>6104</v>
      </c>
      <c r="AA274" t="s">
        <v>6697</v>
      </c>
      <c r="AB274" t="s">
        <v>6697</v>
      </c>
      <c r="AC274" t="s">
        <v>6697</v>
      </c>
      <c r="AD274" t="s">
        <v>6697</v>
      </c>
      <c r="AE274" t="s">
        <v>6697</v>
      </c>
      <c r="AF274" t="s">
        <v>6697</v>
      </c>
      <c r="AG274" t="s">
        <v>6697</v>
      </c>
      <c r="AH274" t="s">
        <v>6697</v>
      </c>
      <c r="AI274" t="s">
        <v>6697</v>
      </c>
      <c r="AJ274" t="s">
        <v>6697</v>
      </c>
      <c r="AK274" t="s">
        <v>6697</v>
      </c>
      <c r="AL274" t="s">
        <v>6697</v>
      </c>
      <c r="AM274" t="s">
        <v>6697</v>
      </c>
      <c r="AN274" t="s">
        <v>6699</v>
      </c>
      <c r="AO274" t="s">
        <v>6697</v>
      </c>
      <c r="AP274" t="s">
        <v>6697</v>
      </c>
      <c r="AQ274" t="s">
        <v>6697</v>
      </c>
      <c r="AR274" t="s">
        <v>6697</v>
      </c>
      <c r="AS274" t="s">
        <v>6697</v>
      </c>
      <c r="AT274">
        <v>0</v>
      </c>
      <c r="AU274" t="s">
        <v>6697</v>
      </c>
      <c r="AV274" t="s">
        <v>6697</v>
      </c>
      <c r="AW274">
        <v>0</v>
      </c>
      <c r="AX274" t="s">
        <v>6697</v>
      </c>
      <c r="AY274" t="s">
        <v>6697</v>
      </c>
      <c r="BA274" t="s">
        <v>6697</v>
      </c>
    </row>
    <row r="275" spans="1:53">
      <c r="A275" t="s">
        <v>225</v>
      </c>
      <c r="B275" t="s">
        <v>927</v>
      </c>
      <c r="C275" t="s">
        <v>1327</v>
      </c>
      <c r="D275" t="s">
        <v>1667</v>
      </c>
      <c r="E275" t="s">
        <v>1974</v>
      </c>
      <c r="F275">
        <v>0</v>
      </c>
      <c r="G275" t="s">
        <v>1977</v>
      </c>
      <c r="H275" t="s">
        <v>1979</v>
      </c>
      <c r="I275" t="s">
        <v>2248</v>
      </c>
      <c r="J275" t="s">
        <v>3542</v>
      </c>
      <c r="K275" t="s">
        <v>3545</v>
      </c>
      <c r="L275" t="s">
        <v>3563</v>
      </c>
      <c r="M275" t="s">
        <v>3662</v>
      </c>
      <c r="N275" t="s">
        <v>174</v>
      </c>
      <c r="O275" t="s">
        <v>4111</v>
      </c>
      <c r="P275" t="s">
        <v>4315</v>
      </c>
      <c r="Q275" t="s">
        <v>4319</v>
      </c>
      <c r="R275" t="s">
        <v>4323</v>
      </c>
      <c r="S275" t="s">
        <v>4515</v>
      </c>
      <c r="T275" t="s">
        <v>5439</v>
      </c>
      <c r="U275" t="s">
        <v>4324</v>
      </c>
      <c r="V275" t="s">
        <v>5642</v>
      </c>
      <c r="W275" t="s">
        <v>5804</v>
      </c>
      <c r="AA275" t="s">
        <v>6697</v>
      </c>
      <c r="AB275" t="s">
        <v>6697</v>
      </c>
      <c r="AC275" t="s">
        <v>6697</v>
      </c>
      <c r="AD275" t="s">
        <v>6697</v>
      </c>
      <c r="AE275" t="s">
        <v>6697</v>
      </c>
      <c r="AF275" t="s">
        <v>6697</v>
      </c>
      <c r="AG275" t="s">
        <v>6697</v>
      </c>
      <c r="AH275" t="s">
        <v>6697</v>
      </c>
      <c r="AI275" t="s">
        <v>6697</v>
      </c>
      <c r="AJ275" t="s">
        <v>6697</v>
      </c>
      <c r="AK275" t="s">
        <v>6697</v>
      </c>
      <c r="AL275" t="s">
        <v>6697</v>
      </c>
      <c r="AM275" t="s">
        <v>6697</v>
      </c>
      <c r="AN275" t="s">
        <v>6699</v>
      </c>
      <c r="AO275" t="s">
        <v>6697</v>
      </c>
      <c r="AP275" t="s">
        <v>6697</v>
      </c>
      <c r="AQ275" t="s">
        <v>6697</v>
      </c>
      <c r="AR275" t="s">
        <v>6697</v>
      </c>
      <c r="AS275" t="s">
        <v>6697</v>
      </c>
      <c r="AT275">
        <v>0</v>
      </c>
      <c r="AU275" t="s">
        <v>6697</v>
      </c>
      <c r="AV275" t="s">
        <v>6697</v>
      </c>
      <c r="AW275">
        <v>1</v>
      </c>
      <c r="AX275" t="s">
        <v>6697</v>
      </c>
      <c r="AY275" t="s">
        <v>6697</v>
      </c>
      <c r="BA275" t="s">
        <v>6697</v>
      </c>
    </row>
    <row r="276" spans="1:53">
      <c r="A276" t="s">
        <v>174</v>
      </c>
      <c r="B276" t="s">
        <v>561</v>
      </c>
      <c r="C276" t="s">
        <v>1327</v>
      </c>
      <c r="D276" t="s">
        <v>1749</v>
      </c>
      <c r="E276" t="s">
        <v>1974</v>
      </c>
      <c r="F276">
        <v>0</v>
      </c>
      <c r="G276" t="s">
        <v>1977</v>
      </c>
      <c r="H276" t="s">
        <v>1979</v>
      </c>
      <c r="I276" t="s">
        <v>2249</v>
      </c>
      <c r="J276" t="s">
        <v>3542</v>
      </c>
      <c r="K276" t="s">
        <v>3545</v>
      </c>
      <c r="L276" t="s">
        <v>3563</v>
      </c>
      <c r="M276" t="s">
        <v>3657</v>
      </c>
      <c r="N276" t="s">
        <v>4070</v>
      </c>
      <c r="O276" t="s">
        <v>3864</v>
      </c>
      <c r="P276" t="s">
        <v>4315</v>
      </c>
      <c r="Q276" t="s">
        <v>4319</v>
      </c>
      <c r="R276" t="s">
        <v>4323</v>
      </c>
      <c r="S276" t="s">
        <v>4516</v>
      </c>
      <c r="T276" t="s">
        <v>5439</v>
      </c>
      <c r="U276" t="s">
        <v>4324</v>
      </c>
      <c r="V276" t="s">
        <v>5655</v>
      </c>
      <c r="W276" t="s">
        <v>6110</v>
      </c>
      <c r="AA276" t="s">
        <v>6698</v>
      </c>
      <c r="AB276" t="s">
        <v>6697</v>
      </c>
      <c r="AC276" t="s">
        <v>6697</v>
      </c>
      <c r="AD276" t="s">
        <v>6697</v>
      </c>
      <c r="AE276" t="s">
        <v>6697</v>
      </c>
      <c r="AF276" t="s">
        <v>6697</v>
      </c>
      <c r="AG276" t="s">
        <v>6697</v>
      </c>
      <c r="AH276" t="s">
        <v>6697</v>
      </c>
      <c r="AI276" t="s">
        <v>6697</v>
      </c>
      <c r="AJ276" t="s">
        <v>6697</v>
      </c>
      <c r="AK276" t="s">
        <v>6697</v>
      </c>
      <c r="AL276" t="s">
        <v>6697</v>
      </c>
      <c r="AM276" t="s">
        <v>6697</v>
      </c>
      <c r="AN276" t="s">
        <v>6699</v>
      </c>
      <c r="AO276" t="s">
        <v>6697</v>
      </c>
      <c r="AP276" t="s">
        <v>6702</v>
      </c>
      <c r="AQ276" t="s">
        <v>6697</v>
      </c>
      <c r="AR276" t="s">
        <v>6697</v>
      </c>
      <c r="AS276" t="s">
        <v>6697</v>
      </c>
      <c r="AT276">
        <v>0</v>
      </c>
      <c r="AU276" t="s">
        <v>6697</v>
      </c>
      <c r="AV276" t="s">
        <v>6697</v>
      </c>
      <c r="AW276">
        <v>1</v>
      </c>
      <c r="AX276" t="s">
        <v>6697</v>
      </c>
      <c r="AY276" t="s">
        <v>6697</v>
      </c>
      <c r="BA276" t="s">
        <v>6697</v>
      </c>
    </row>
    <row r="277" spans="1:53">
      <c r="A277" t="s">
        <v>174</v>
      </c>
      <c r="B277" t="s">
        <v>561</v>
      </c>
      <c r="C277" t="s">
        <v>1327</v>
      </c>
      <c r="D277" t="s">
        <v>1749</v>
      </c>
      <c r="E277" t="s">
        <v>1974</v>
      </c>
      <c r="F277">
        <v>10</v>
      </c>
      <c r="G277" t="s">
        <v>1977</v>
      </c>
      <c r="H277" t="s">
        <v>1979</v>
      </c>
      <c r="I277" t="s">
        <v>2250</v>
      </c>
      <c r="J277" t="s">
        <v>3542</v>
      </c>
      <c r="K277" t="s">
        <v>3545</v>
      </c>
      <c r="L277" t="s">
        <v>3563</v>
      </c>
      <c r="M277" t="s">
        <v>3657</v>
      </c>
      <c r="N277" t="s">
        <v>174</v>
      </c>
      <c r="O277" t="s">
        <v>3864</v>
      </c>
      <c r="P277" t="s">
        <v>4315</v>
      </c>
      <c r="Q277" t="s">
        <v>4319</v>
      </c>
      <c r="R277" t="s">
        <v>4321</v>
      </c>
      <c r="S277" t="s">
        <v>4516</v>
      </c>
      <c r="T277" t="s">
        <v>5440</v>
      </c>
      <c r="U277" t="s">
        <v>5440</v>
      </c>
      <c r="V277" t="s">
        <v>5656</v>
      </c>
      <c r="W277" t="s">
        <v>5584</v>
      </c>
      <c r="AA277" t="s">
        <v>6698</v>
      </c>
      <c r="AB277" t="s">
        <v>6697</v>
      </c>
      <c r="AC277" t="s">
        <v>6697</v>
      </c>
      <c r="AD277" t="s">
        <v>6697</v>
      </c>
      <c r="AE277" t="s">
        <v>6697</v>
      </c>
      <c r="AF277" t="s">
        <v>6697</v>
      </c>
      <c r="AG277" t="s">
        <v>6697</v>
      </c>
      <c r="AH277" t="s">
        <v>6697</v>
      </c>
      <c r="AI277" t="s">
        <v>6697</v>
      </c>
      <c r="AJ277" t="s">
        <v>6697</v>
      </c>
      <c r="AK277" t="s">
        <v>6697</v>
      </c>
      <c r="AL277" t="s">
        <v>6697</v>
      </c>
      <c r="AM277" t="s">
        <v>6697</v>
      </c>
      <c r="AN277" t="s">
        <v>6700</v>
      </c>
      <c r="AO277" t="s">
        <v>6697</v>
      </c>
      <c r="AP277" t="s">
        <v>6697</v>
      </c>
      <c r="AQ277" t="s">
        <v>6697</v>
      </c>
      <c r="AR277" t="s">
        <v>6697</v>
      </c>
      <c r="AS277" t="s">
        <v>6697</v>
      </c>
      <c r="AT277">
        <v>0</v>
      </c>
      <c r="AU277" t="s">
        <v>6697</v>
      </c>
      <c r="AV277" t="s">
        <v>6697</v>
      </c>
      <c r="AW277">
        <v>1</v>
      </c>
      <c r="AX277" t="s">
        <v>6697</v>
      </c>
      <c r="AY277" t="s">
        <v>6697</v>
      </c>
      <c r="BA277" t="s">
        <v>6697</v>
      </c>
    </row>
    <row r="278" spans="1:53">
      <c r="A278" t="s">
        <v>174</v>
      </c>
      <c r="B278" t="s">
        <v>896</v>
      </c>
      <c r="C278" t="s">
        <v>1327</v>
      </c>
      <c r="D278" t="s">
        <v>1662</v>
      </c>
      <c r="E278" t="s">
        <v>1974</v>
      </c>
      <c r="F278">
        <v>10</v>
      </c>
      <c r="G278" t="s">
        <v>1977</v>
      </c>
      <c r="H278" t="s">
        <v>1979</v>
      </c>
      <c r="I278" t="s">
        <v>2251</v>
      </c>
      <c r="J278" t="s">
        <v>3542</v>
      </c>
      <c r="K278" t="s">
        <v>3545</v>
      </c>
      <c r="L278" t="s">
        <v>3563</v>
      </c>
      <c r="M278" t="s">
        <v>3657</v>
      </c>
      <c r="N278" t="s">
        <v>174</v>
      </c>
      <c r="O278" t="s">
        <v>3644</v>
      </c>
      <c r="P278" t="s">
        <v>4315</v>
      </c>
      <c r="Q278" t="s">
        <v>4319</v>
      </c>
      <c r="R278" t="s">
        <v>4323</v>
      </c>
      <c r="S278" t="s">
        <v>4517</v>
      </c>
      <c r="T278" t="s">
        <v>5439</v>
      </c>
      <c r="U278" t="s">
        <v>4324</v>
      </c>
      <c r="V278" t="s">
        <v>5657</v>
      </c>
      <c r="W278" t="s">
        <v>5657</v>
      </c>
      <c r="AA278" t="s">
        <v>6698</v>
      </c>
      <c r="AB278" t="s">
        <v>6697</v>
      </c>
      <c r="AC278" t="s">
        <v>6697</v>
      </c>
      <c r="AD278" t="s">
        <v>6697</v>
      </c>
      <c r="AE278" t="s">
        <v>6697</v>
      </c>
      <c r="AF278" t="s">
        <v>6697</v>
      </c>
      <c r="AG278" t="s">
        <v>6697</v>
      </c>
      <c r="AH278" t="s">
        <v>6697</v>
      </c>
      <c r="AI278" t="s">
        <v>6697</v>
      </c>
      <c r="AJ278" t="s">
        <v>6697</v>
      </c>
      <c r="AK278" t="s">
        <v>6697</v>
      </c>
      <c r="AL278" t="s">
        <v>6697</v>
      </c>
      <c r="AM278" t="s">
        <v>6697</v>
      </c>
      <c r="AN278" t="s">
        <v>6699</v>
      </c>
      <c r="AO278" t="s">
        <v>6697</v>
      </c>
      <c r="AP278" t="s">
        <v>6697</v>
      </c>
      <c r="AQ278" t="s">
        <v>6697</v>
      </c>
      <c r="AR278" t="s">
        <v>6697</v>
      </c>
      <c r="AS278" t="s">
        <v>6697</v>
      </c>
      <c r="AT278">
        <v>0</v>
      </c>
      <c r="AU278" t="s">
        <v>6697</v>
      </c>
      <c r="AV278" t="s">
        <v>6697</v>
      </c>
      <c r="AW278">
        <v>2</v>
      </c>
      <c r="AX278" t="s">
        <v>6697</v>
      </c>
      <c r="AY278" t="s">
        <v>6697</v>
      </c>
      <c r="BA278" t="s">
        <v>6697</v>
      </c>
    </row>
    <row r="279" spans="1:53">
      <c r="A279" t="s">
        <v>174</v>
      </c>
      <c r="B279" t="s">
        <v>928</v>
      </c>
      <c r="C279" t="s">
        <v>1327</v>
      </c>
      <c r="D279" t="s">
        <v>1662</v>
      </c>
      <c r="E279" t="s">
        <v>1974</v>
      </c>
      <c r="F279">
        <v>10</v>
      </c>
      <c r="G279" t="s">
        <v>1977</v>
      </c>
      <c r="H279" t="s">
        <v>1979</v>
      </c>
      <c r="I279" t="s">
        <v>2252</v>
      </c>
      <c r="J279" t="s">
        <v>3542</v>
      </c>
      <c r="K279" t="s">
        <v>3545</v>
      </c>
      <c r="L279" t="s">
        <v>3563</v>
      </c>
      <c r="M279" t="s">
        <v>3658</v>
      </c>
      <c r="N279" t="s">
        <v>174</v>
      </c>
      <c r="O279" t="s">
        <v>3643</v>
      </c>
      <c r="P279" t="s">
        <v>4315</v>
      </c>
      <c r="Q279" t="s">
        <v>4319</v>
      </c>
      <c r="R279" t="s">
        <v>4323</v>
      </c>
      <c r="S279" t="s">
        <v>4517</v>
      </c>
      <c r="T279" t="s">
        <v>5439</v>
      </c>
      <c r="U279" t="s">
        <v>4324</v>
      </c>
      <c r="V279" t="s">
        <v>5657</v>
      </c>
      <c r="W279" t="s">
        <v>5657</v>
      </c>
      <c r="AA279" t="s">
        <v>6698</v>
      </c>
      <c r="AB279" t="s">
        <v>6697</v>
      </c>
      <c r="AC279" t="s">
        <v>6697</v>
      </c>
      <c r="AD279" t="s">
        <v>6697</v>
      </c>
      <c r="AE279" t="s">
        <v>6697</v>
      </c>
      <c r="AF279" t="s">
        <v>6697</v>
      </c>
      <c r="AG279" t="s">
        <v>6697</v>
      </c>
      <c r="AH279" t="s">
        <v>6697</v>
      </c>
      <c r="AI279" t="s">
        <v>6697</v>
      </c>
      <c r="AJ279" t="s">
        <v>6697</v>
      </c>
      <c r="AK279" t="s">
        <v>6697</v>
      </c>
      <c r="AL279" t="s">
        <v>6697</v>
      </c>
      <c r="AM279" t="s">
        <v>6697</v>
      </c>
      <c r="AN279" t="s">
        <v>6699</v>
      </c>
      <c r="AO279" t="s">
        <v>6697</v>
      </c>
      <c r="AP279" t="s">
        <v>6697</v>
      </c>
      <c r="AQ279" t="s">
        <v>6697</v>
      </c>
      <c r="AR279" t="s">
        <v>6697</v>
      </c>
      <c r="AS279" t="s">
        <v>6697</v>
      </c>
      <c r="AT279">
        <v>0</v>
      </c>
      <c r="AU279" t="s">
        <v>6697</v>
      </c>
      <c r="AV279" t="s">
        <v>6697</v>
      </c>
      <c r="AW279">
        <v>2</v>
      </c>
      <c r="AX279" t="s">
        <v>6697</v>
      </c>
      <c r="AY279" t="s">
        <v>6697</v>
      </c>
      <c r="BA279" t="s">
        <v>6697</v>
      </c>
    </row>
    <row r="280" spans="1:53">
      <c r="A280" t="s">
        <v>203</v>
      </c>
      <c r="B280" t="s">
        <v>929</v>
      </c>
      <c r="C280" t="s">
        <v>1327</v>
      </c>
      <c r="D280" t="s">
        <v>1667</v>
      </c>
      <c r="E280" t="s">
        <v>1974</v>
      </c>
      <c r="F280">
        <v>5</v>
      </c>
      <c r="G280" t="s">
        <v>1977</v>
      </c>
      <c r="H280" t="s">
        <v>1979</v>
      </c>
      <c r="I280" t="s">
        <v>2253</v>
      </c>
      <c r="J280" t="s">
        <v>3542</v>
      </c>
      <c r="K280" t="s">
        <v>3545</v>
      </c>
      <c r="L280" t="s">
        <v>3563</v>
      </c>
      <c r="M280" t="s">
        <v>3658</v>
      </c>
      <c r="N280" t="s">
        <v>174</v>
      </c>
      <c r="O280" t="s">
        <v>3896</v>
      </c>
      <c r="P280" t="s">
        <v>4315</v>
      </c>
      <c r="Q280" t="s">
        <v>4319</v>
      </c>
      <c r="R280" t="s">
        <v>4321</v>
      </c>
      <c r="S280" t="s">
        <v>4518</v>
      </c>
      <c r="T280" t="s">
        <v>5439</v>
      </c>
      <c r="U280" t="s">
        <v>4324</v>
      </c>
      <c r="V280" t="s">
        <v>5658</v>
      </c>
      <c r="W280" t="s">
        <v>5658</v>
      </c>
      <c r="AA280" t="s">
        <v>6697</v>
      </c>
      <c r="AB280" t="s">
        <v>6697</v>
      </c>
      <c r="AC280" t="s">
        <v>6699</v>
      </c>
      <c r="AD280" t="s">
        <v>6697</v>
      </c>
      <c r="AE280" t="s">
        <v>6697</v>
      </c>
      <c r="AF280" t="s">
        <v>6697</v>
      </c>
      <c r="AG280" t="s">
        <v>6697</v>
      </c>
      <c r="AH280" t="s">
        <v>6697</v>
      </c>
      <c r="AI280" t="s">
        <v>6697</v>
      </c>
      <c r="AJ280" t="s">
        <v>6697</v>
      </c>
      <c r="AK280" t="s">
        <v>6697</v>
      </c>
      <c r="AL280" t="s">
        <v>6697</v>
      </c>
      <c r="AM280" t="s">
        <v>6697</v>
      </c>
      <c r="AN280" t="s">
        <v>6700</v>
      </c>
      <c r="AO280" t="s">
        <v>6697</v>
      </c>
      <c r="AP280" t="s">
        <v>6697</v>
      </c>
      <c r="AQ280" t="s">
        <v>6697</v>
      </c>
      <c r="AR280" t="s">
        <v>6697</v>
      </c>
      <c r="AS280" t="s">
        <v>6697</v>
      </c>
      <c r="AT280">
        <v>0</v>
      </c>
      <c r="AU280" t="s">
        <v>6697</v>
      </c>
      <c r="AV280" t="s">
        <v>6697</v>
      </c>
      <c r="AW280">
        <v>1</v>
      </c>
      <c r="AX280" t="s">
        <v>6697</v>
      </c>
      <c r="AY280" t="s">
        <v>6697</v>
      </c>
      <c r="BA280" t="s">
        <v>6697</v>
      </c>
    </row>
    <row r="281" spans="1:53">
      <c r="A281" t="s">
        <v>203</v>
      </c>
      <c r="B281" t="s">
        <v>832</v>
      </c>
      <c r="C281" t="s">
        <v>1327</v>
      </c>
      <c r="D281" t="s">
        <v>1662</v>
      </c>
      <c r="E281" t="s">
        <v>1974</v>
      </c>
      <c r="F281">
        <v>5</v>
      </c>
      <c r="G281" t="s">
        <v>1977</v>
      </c>
      <c r="H281" t="s">
        <v>1979</v>
      </c>
      <c r="I281" t="s">
        <v>2254</v>
      </c>
      <c r="J281" t="s">
        <v>3542</v>
      </c>
      <c r="K281" t="s">
        <v>3545</v>
      </c>
      <c r="L281" t="s">
        <v>3563</v>
      </c>
      <c r="M281" t="s">
        <v>3658</v>
      </c>
      <c r="N281" t="s">
        <v>174</v>
      </c>
      <c r="O281" t="s">
        <v>4098</v>
      </c>
      <c r="P281" t="s">
        <v>4315</v>
      </c>
      <c r="Q281" t="s">
        <v>4319</v>
      </c>
      <c r="R281" t="s">
        <v>4321</v>
      </c>
      <c r="S281" t="s">
        <v>4519</v>
      </c>
      <c r="T281" t="s">
        <v>5440</v>
      </c>
      <c r="U281" t="s">
        <v>5440</v>
      </c>
      <c r="V281" t="s">
        <v>5659</v>
      </c>
      <c r="W281" t="s">
        <v>5658</v>
      </c>
      <c r="AA281" t="s">
        <v>6697</v>
      </c>
      <c r="AB281" t="s">
        <v>6697</v>
      </c>
      <c r="AC281" t="s">
        <v>6699</v>
      </c>
      <c r="AD281" t="s">
        <v>6697</v>
      </c>
      <c r="AE281" t="s">
        <v>6697</v>
      </c>
      <c r="AF281" t="s">
        <v>6697</v>
      </c>
      <c r="AG281" t="s">
        <v>6697</v>
      </c>
      <c r="AH281" t="s">
        <v>6697</v>
      </c>
      <c r="AI281" t="s">
        <v>6697</v>
      </c>
      <c r="AJ281" t="s">
        <v>6697</v>
      </c>
      <c r="AK281" t="s">
        <v>6697</v>
      </c>
      <c r="AL281" t="s">
        <v>6697</v>
      </c>
      <c r="AM281" t="s">
        <v>6697</v>
      </c>
      <c r="AN281" t="s">
        <v>6700</v>
      </c>
      <c r="AO281" t="s">
        <v>6697</v>
      </c>
      <c r="AP281" t="s">
        <v>6697</v>
      </c>
      <c r="AQ281" t="s">
        <v>6697</v>
      </c>
      <c r="AR281" t="s">
        <v>6697</v>
      </c>
      <c r="AS281" t="s">
        <v>6697</v>
      </c>
      <c r="AT281">
        <v>0</v>
      </c>
      <c r="AU281" t="s">
        <v>6697</v>
      </c>
      <c r="AV281" t="s">
        <v>6697</v>
      </c>
      <c r="AW281">
        <v>2</v>
      </c>
      <c r="AX281" t="s">
        <v>6697</v>
      </c>
      <c r="AY281" t="s">
        <v>6697</v>
      </c>
      <c r="BA281" t="s">
        <v>6697</v>
      </c>
    </row>
    <row r="282" spans="1:53">
      <c r="A282" t="s">
        <v>203</v>
      </c>
      <c r="B282" t="s">
        <v>315</v>
      </c>
      <c r="C282" t="s">
        <v>1327</v>
      </c>
      <c r="D282" t="s">
        <v>1667</v>
      </c>
      <c r="E282" t="s">
        <v>1974</v>
      </c>
      <c r="F282">
        <v>5</v>
      </c>
      <c r="G282" t="s">
        <v>1977</v>
      </c>
      <c r="H282" t="s">
        <v>1979</v>
      </c>
      <c r="I282" t="s">
        <v>2255</v>
      </c>
      <c r="J282" t="s">
        <v>3542</v>
      </c>
      <c r="K282" t="s">
        <v>3545</v>
      </c>
      <c r="L282" t="s">
        <v>3563</v>
      </c>
      <c r="M282" t="s">
        <v>3657</v>
      </c>
      <c r="N282" t="s">
        <v>174</v>
      </c>
      <c r="O282" t="s">
        <v>3764</v>
      </c>
      <c r="P282" t="s">
        <v>4315</v>
      </c>
      <c r="Q282" t="s">
        <v>4319</v>
      </c>
      <c r="R282" t="s">
        <v>4321</v>
      </c>
      <c r="S282" t="s">
        <v>4520</v>
      </c>
      <c r="T282" t="s">
        <v>5439</v>
      </c>
      <c r="U282" t="s">
        <v>4324</v>
      </c>
      <c r="V282" t="s">
        <v>5660</v>
      </c>
      <c r="W282" t="s">
        <v>6111</v>
      </c>
      <c r="AA282" t="s">
        <v>6697</v>
      </c>
      <c r="AB282" t="s">
        <v>6697</v>
      </c>
      <c r="AC282" t="s">
        <v>6699</v>
      </c>
      <c r="AD282" t="s">
        <v>6697</v>
      </c>
      <c r="AE282" t="s">
        <v>6697</v>
      </c>
      <c r="AF282" t="s">
        <v>6697</v>
      </c>
      <c r="AG282" t="s">
        <v>6697</v>
      </c>
      <c r="AH282" t="s">
        <v>6697</v>
      </c>
      <c r="AI282" t="s">
        <v>6697</v>
      </c>
      <c r="AJ282" t="s">
        <v>6697</v>
      </c>
      <c r="AK282" t="s">
        <v>6697</v>
      </c>
      <c r="AL282" t="s">
        <v>6697</v>
      </c>
      <c r="AM282" t="s">
        <v>6697</v>
      </c>
      <c r="AN282" t="s">
        <v>6700</v>
      </c>
      <c r="AO282" t="s">
        <v>6697</v>
      </c>
      <c r="AP282" t="s">
        <v>6697</v>
      </c>
      <c r="AQ282" t="s">
        <v>6697</v>
      </c>
      <c r="AR282" t="s">
        <v>6697</v>
      </c>
      <c r="AS282" t="s">
        <v>6697</v>
      </c>
      <c r="AT282">
        <v>0</v>
      </c>
      <c r="AU282" t="s">
        <v>6697</v>
      </c>
      <c r="AV282" t="s">
        <v>6697</v>
      </c>
      <c r="AW282">
        <v>1</v>
      </c>
      <c r="AX282" t="s">
        <v>6697</v>
      </c>
      <c r="AY282" t="s">
        <v>6697</v>
      </c>
      <c r="BA282" t="s">
        <v>6697</v>
      </c>
    </row>
    <row r="283" spans="1:53">
      <c r="A283" t="s">
        <v>224</v>
      </c>
      <c r="B283" t="s">
        <v>841</v>
      </c>
      <c r="C283" t="s">
        <v>1335</v>
      </c>
      <c r="D283" t="s">
        <v>1681</v>
      </c>
      <c r="E283" t="s">
        <v>1973</v>
      </c>
      <c r="F283">
        <v>0</v>
      </c>
      <c r="G283" t="s">
        <v>1977</v>
      </c>
      <c r="H283" t="s">
        <v>1979</v>
      </c>
      <c r="I283" t="s">
        <v>2256</v>
      </c>
      <c r="J283" t="s">
        <v>3542</v>
      </c>
      <c r="K283" t="s">
        <v>3544</v>
      </c>
      <c r="L283" t="s">
        <v>3562</v>
      </c>
      <c r="M283" t="s">
        <v>3663</v>
      </c>
      <c r="N283" t="s">
        <v>193</v>
      </c>
      <c r="O283" t="s">
        <v>4124</v>
      </c>
      <c r="P283" t="s">
        <v>4315</v>
      </c>
      <c r="Q283" t="s">
        <v>4319</v>
      </c>
      <c r="R283" t="s">
        <v>4323</v>
      </c>
      <c r="S283" t="s">
        <v>4358</v>
      </c>
      <c r="T283" t="s">
        <v>5439</v>
      </c>
      <c r="U283" t="s">
        <v>4324</v>
      </c>
      <c r="V283" t="s">
        <v>5564</v>
      </c>
      <c r="W283" t="s">
        <v>5720</v>
      </c>
      <c r="AA283" t="s">
        <v>6697</v>
      </c>
      <c r="AB283" t="s">
        <v>6697</v>
      </c>
      <c r="AC283" t="s">
        <v>6697</v>
      </c>
      <c r="AD283" t="s">
        <v>6697</v>
      </c>
      <c r="AE283" t="s">
        <v>6697</v>
      </c>
      <c r="AF283" t="s">
        <v>6697</v>
      </c>
      <c r="AG283" t="s">
        <v>6697</v>
      </c>
      <c r="AH283" t="s">
        <v>6697</v>
      </c>
      <c r="AI283" t="s">
        <v>6697</v>
      </c>
      <c r="AJ283" t="s">
        <v>6697</v>
      </c>
      <c r="AK283" t="s">
        <v>6697</v>
      </c>
      <c r="AL283" t="s">
        <v>6697</v>
      </c>
      <c r="AM283" t="s">
        <v>6697</v>
      </c>
      <c r="AN283" t="s">
        <v>6699</v>
      </c>
      <c r="AO283" t="s">
        <v>6697</v>
      </c>
      <c r="AP283" t="s">
        <v>6697</v>
      </c>
      <c r="AQ283" t="s">
        <v>6697</v>
      </c>
      <c r="AR283" t="s">
        <v>6697</v>
      </c>
      <c r="AS283" t="s">
        <v>6697</v>
      </c>
      <c r="AT283">
        <v>0</v>
      </c>
      <c r="AU283" t="s">
        <v>6697</v>
      </c>
      <c r="AV283" t="s">
        <v>6697</v>
      </c>
      <c r="AW283">
        <v>0</v>
      </c>
      <c r="AX283" t="s">
        <v>6697</v>
      </c>
      <c r="AY283" t="s">
        <v>6697</v>
      </c>
      <c r="BA283" t="s">
        <v>6697</v>
      </c>
    </row>
    <row r="284" spans="1:53">
      <c r="A284" t="s">
        <v>215</v>
      </c>
      <c r="B284" t="s">
        <v>233</v>
      </c>
      <c r="C284" t="s">
        <v>1327</v>
      </c>
      <c r="D284" t="s">
        <v>1755</v>
      </c>
      <c r="E284" t="s">
        <v>1974</v>
      </c>
      <c r="F284">
        <v>5</v>
      </c>
      <c r="G284" t="s">
        <v>1977</v>
      </c>
      <c r="H284" t="s">
        <v>1979</v>
      </c>
      <c r="I284" t="s">
        <v>2257</v>
      </c>
      <c r="J284" t="s">
        <v>3542</v>
      </c>
      <c r="K284" t="s">
        <v>3545</v>
      </c>
      <c r="L284" t="s">
        <v>3563</v>
      </c>
      <c r="M284" t="s">
        <v>3664</v>
      </c>
      <c r="N284" t="s">
        <v>174</v>
      </c>
      <c r="O284" t="s">
        <v>3671</v>
      </c>
      <c r="P284" t="s">
        <v>4315</v>
      </c>
      <c r="Q284" t="s">
        <v>4319</v>
      </c>
      <c r="R284" t="s">
        <v>4321</v>
      </c>
      <c r="S284" t="s">
        <v>4521</v>
      </c>
      <c r="T284" t="s">
        <v>5439</v>
      </c>
      <c r="U284" t="s">
        <v>4324</v>
      </c>
      <c r="V284" t="s">
        <v>5634</v>
      </c>
      <c r="W284" t="s">
        <v>6112</v>
      </c>
      <c r="AA284" t="s">
        <v>6697</v>
      </c>
      <c r="AB284" t="s">
        <v>6697</v>
      </c>
      <c r="AC284" t="s">
        <v>6699</v>
      </c>
      <c r="AD284" t="s">
        <v>6697</v>
      </c>
      <c r="AE284" t="s">
        <v>6697</v>
      </c>
      <c r="AF284" t="s">
        <v>6697</v>
      </c>
      <c r="AG284" t="s">
        <v>6697</v>
      </c>
      <c r="AH284" t="s">
        <v>6697</v>
      </c>
      <c r="AI284" t="s">
        <v>6697</v>
      </c>
      <c r="AJ284" t="s">
        <v>6697</v>
      </c>
      <c r="AK284" t="s">
        <v>6697</v>
      </c>
      <c r="AL284" t="s">
        <v>6697</v>
      </c>
      <c r="AM284" t="s">
        <v>6697</v>
      </c>
      <c r="AN284" t="s">
        <v>6700</v>
      </c>
      <c r="AO284" t="s">
        <v>6697</v>
      </c>
      <c r="AP284" t="s">
        <v>6697</v>
      </c>
      <c r="AQ284" t="s">
        <v>6697</v>
      </c>
      <c r="AR284" t="s">
        <v>6697</v>
      </c>
      <c r="AS284" t="s">
        <v>6697</v>
      </c>
      <c r="AT284">
        <v>0</v>
      </c>
      <c r="AU284" t="s">
        <v>6697</v>
      </c>
      <c r="AV284" t="s">
        <v>6697</v>
      </c>
      <c r="AW284">
        <v>2</v>
      </c>
      <c r="AX284" t="s">
        <v>6697</v>
      </c>
      <c r="AY284" t="s">
        <v>6697</v>
      </c>
      <c r="BA284" t="s">
        <v>6697</v>
      </c>
    </row>
    <row r="285" spans="1:53">
      <c r="A285" t="s">
        <v>226</v>
      </c>
      <c r="B285" t="s">
        <v>824</v>
      </c>
      <c r="C285" t="s">
        <v>1327</v>
      </c>
      <c r="D285" t="s">
        <v>1667</v>
      </c>
      <c r="E285" t="s">
        <v>1974</v>
      </c>
      <c r="F285">
        <v>0</v>
      </c>
      <c r="G285" t="s">
        <v>1977</v>
      </c>
      <c r="H285" t="s">
        <v>1979</v>
      </c>
      <c r="I285" t="s">
        <v>2258</v>
      </c>
      <c r="J285" t="s">
        <v>3542</v>
      </c>
      <c r="K285" t="s">
        <v>3545</v>
      </c>
      <c r="L285" t="s">
        <v>3563</v>
      </c>
      <c r="M285" t="s">
        <v>3576</v>
      </c>
      <c r="N285" t="s">
        <v>174</v>
      </c>
      <c r="O285" t="s">
        <v>3575</v>
      </c>
      <c r="P285" t="s">
        <v>4315</v>
      </c>
      <c r="Q285" t="s">
        <v>4319</v>
      </c>
      <c r="R285" t="s">
        <v>4321</v>
      </c>
      <c r="S285" t="s">
        <v>4522</v>
      </c>
      <c r="T285" t="s">
        <v>5440</v>
      </c>
      <c r="U285" t="s">
        <v>5440</v>
      </c>
      <c r="V285" t="s">
        <v>5642</v>
      </c>
      <c r="W285" t="s">
        <v>6113</v>
      </c>
      <c r="AA285" t="s">
        <v>6697</v>
      </c>
      <c r="AB285" t="s">
        <v>6697</v>
      </c>
      <c r="AC285" t="s">
        <v>6697</v>
      </c>
      <c r="AD285" t="s">
        <v>6697</v>
      </c>
      <c r="AE285" t="s">
        <v>6697</v>
      </c>
      <c r="AF285" t="s">
        <v>6697</v>
      </c>
      <c r="AG285" t="s">
        <v>6697</v>
      </c>
      <c r="AH285" t="s">
        <v>6697</v>
      </c>
      <c r="AI285" t="s">
        <v>6697</v>
      </c>
      <c r="AJ285" t="s">
        <v>6697</v>
      </c>
      <c r="AK285" t="s">
        <v>6697</v>
      </c>
      <c r="AL285" t="s">
        <v>6697</v>
      </c>
      <c r="AM285" t="s">
        <v>6697</v>
      </c>
      <c r="AN285" t="s">
        <v>6700</v>
      </c>
      <c r="AO285" t="s">
        <v>6697</v>
      </c>
      <c r="AP285" t="s">
        <v>6697</v>
      </c>
      <c r="AQ285" t="s">
        <v>6697</v>
      </c>
      <c r="AR285" t="s">
        <v>6697</v>
      </c>
      <c r="AS285" t="s">
        <v>6697</v>
      </c>
      <c r="AT285">
        <v>0</v>
      </c>
      <c r="AU285" t="s">
        <v>6697</v>
      </c>
      <c r="AV285" t="s">
        <v>6697</v>
      </c>
      <c r="AW285">
        <v>1</v>
      </c>
      <c r="AX285" t="s">
        <v>6697</v>
      </c>
      <c r="AY285" t="s">
        <v>6697</v>
      </c>
      <c r="BA285" t="s">
        <v>6697</v>
      </c>
    </row>
    <row r="286" spans="1:53">
      <c r="A286" t="s">
        <v>226</v>
      </c>
      <c r="B286" t="s">
        <v>233</v>
      </c>
      <c r="C286" t="s">
        <v>1327</v>
      </c>
      <c r="D286" t="s">
        <v>1755</v>
      </c>
      <c r="E286" t="s">
        <v>1974</v>
      </c>
      <c r="F286">
        <v>0</v>
      </c>
      <c r="G286" t="s">
        <v>1977</v>
      </c>
      <c r="H286" t="s">
        <v>1979</v>
      </c>
      <c r="I286" t="s">
        <v>2259</v>
      </c>
      <c r="J286" t="s">
        <v>3542</v>
      </c>
      <c r="K286" t="s">
        <v>3545</v>
      </c>
      <c r="L286" t="s">
        <v>3563</v>
      </c>
      <c r="M286" t="s">
        <v>3665</v>
      </c>
      <c r="N286" t="s">
        <v>174</v>
      </c>
      <c r="O286" t="s">
        <v>3671</v>
      </c>
      <c r="P286" t="s">
        <v>4315</v>
      </c>
      <c r="Q286" t="s">
        <v>4319</v>
      </c>
      <c r="R286" t="s">
        <v>4321</v>
      </c>
      <c r="S286" t="s">
        <v>4522</v>
      </c>
      <c r="T286" t="s">
        <v>5440</v>
      </c>
      <c r="U286" t="s">
        <v>5440</v>
      </c>
      <c r="V286" t="s">
        <v>5642</v>
      </c>
      <c r="W286" t="s">
        <v>6114</v>
      </c>
      <c r="AA286" t="s">
        <v>6697</v>
      </c>
      <c r="AB286" t="s">
        <v>6697</v>
      </c>
      <c r="AC286" t="s">
        <v>6697</v>
      </c>
      <c r="AD286" t="s">
        <v>6697</v>
      </c>
      <c r="AE286" t="s">
        <v>6697</v>
      </c>
      <c r="AF286" t="s">
        <v>6697</v>
      </c>
      <c r="AG286" t="s">
        <v>6697</v>
      </c>
      <c r="AH286" t="s">
        <v>6697</v>
      </c>
      <c r="AI286" t="s">
        <v>6697</v>
      </c>
      <c r="AJ286" t="s">
        <v>6697</v>
      </c>
      <c r="AK286" t="s">
        <v>6697</v>
      </c>
      <c r="AL286" t="s">
        <v>6697</v>
      </c>
      <c r="AM286" t="s">
        <v>6697</v>
      </c>
      <c r="AN286" t="s">
        <v>6700</v>
      </c>
      <c r="AO286" t="s">
        <v>6697</v>
      </c>
      <c r="AP286" t="s">
        <v>6697</v>
      </c>
      <c r="AQ286" t="s">
        <v>6697</v>
      </c>
      <c r="AR286" t="s">
        <v>6697</v>
      </c>
      <c r="AS286" t="s">
        <v>6697</v>
      </c>
      <c r="AT286">
        <v>0</v>
      </c>
      <c r="AU286" t="s">
        <v>6697</v>
      </c>
      <c r="AV286" t="s">
        <v>6697</v>
      </c>
      <c r="AW286">
        <v>2</v>
      </c>
      <c r="AX286" t="s">
        <v>6697</v>
      </c>
      <c r="AY286" t="s">
        <v>6697</v>
      </c>
      <c r="BA286" t="s">
        <v>6697</v>
      </c>
    </row>
    <row r="287" spans="1:53">
      <c r="A287" t="s">
        <v>226</v>
      </c>
      <c r="B287" t="s">
        <v>930</v>
      </c>
      <c r="C287" t="s">
        <v>1389</v>
      </c>
      <c r="D287" t="s">
        <v>174</v>
      </c>
      <c r="E287" t="s">
        <v>1974</v>
      </c>
      <c r="F287">
        <v>10</v>
      </c>
      <c r="G287" t="s">
        <v>1977</v>
      </c>
      <c r="H287" t="s">
        <v>1979</v>
      </c>
      <c r="I287" t="s">
        <v>2260</v>
      </c>
      <c r="J287" t="s">
        <v>3542</v>
      </c>
      <c r="K287" t="s">
        <v>3547</v>
      </c>
      <c r="L287" t="s">
        <v>3563</v>
      </c>
      <c r="M287" t="s">
        <v>3576</v>
      </c>
      <c r="N287" t="s">
        <v>174</v>
      </c>
      <c r="O287" t="s">
        <v>4125</v>
      </c>
      <c r="P287" t="s">
        <v>4315</v>
      </c>
      <c r="Q287" t="s">
        <v>4319</v>
      </c>
      <c r="R287" t="s">
        <v>4322</v>
      </c>
      <c r="S287" t="s">
        <v>4522</v>
      </c>
      <c r="T287" t="s">
        <v>5464</v>
      </c>
      <c r="U287" t="s">
        <v>5500</v>
      </c>
      <c r="V287" t="s">
        <v>5642</v>
      </c>
      <c r="W287" t="s">
        <v>6115</v>
      </c>
      <c r="AA287" t="s">
        <v>6697</v>
      </c>
      <c r="AB287" t="s">
        <v>6697</v>
      </c>
      <c r="AC287" t="s">
        <v>6697</v>
      </c>
      <c r="AD287" t="s">
        <v>6697</v>
      </c>
      <c r="AE287" t="s">
        <v>6697</v>
      </c>
      <c r="AF287" t="s">
        <v>6697</v>
      </c>
      <c r="AG287" t="s">
        <v>6697</v>
      </c>
      <c r="AH287" t="s">
        <v>6697</v>
      </c>
      <c r="AI287" t="s">
        <v>6697</v>
      </c>
      <c r="AJ287" t="s">
        <v>6698</v>
      </c>
      <c r="AK287" t="s">
        <v>6697</v>
      </c>
      <c r="AL287" t="s">
        <v>6697</v>
      </c>
      <c r="AM287" t="s">
        <v>6697</v>
      </c>
      <c r="AN287" t="s">
        <v>6697</v>
      </c>
      <c r="AO287" t="s">
        <v>6697</v>
      </c>
      <c r="AP287" t="s">
        <v>6697</v>
      </c>
      <c r="AQ287" t="s">
        <v>6697</v>
      </c>
      <c r="AR287" t="s">
        <v>6697</v>
      </c>
      <c r="AS287" t="s">
        <v>6697</v>
      </c>
      <c r="AT287">
        <v>5</v>
      </c>
      <c r="AU287" t="s">
        <v>6697</v>
      </c>
      <c r="AV287" t="s">
        <v>6703</v>
      </c>
      <c r="AW287">
        <v>65535</v>
      </c>
      <c r="AX287" t="s">
        <v>6703</v>
      </c>
      <c r="AY287" t="s">
        <v>6697</v>
      </c>
      <c r="BA287" t="s">
        <v>6697</v>
      </c>
    </row>
    <row r="288" spans="1:53">
      <c r="A288" t="s">
        <v>99</v>
      </c>
      <c r="B288" t="s">
        <v>227</v>
      </c>
      <c r="C288" t="s">
        <v>1327</v>
      </c>
      <c r="D288" t="s">
        <v>1696</v>
      </c>
      <c r="E288" t="s">
        <v>1974</v>
      </c>
      <c r="F288">
        <v>10</v>
      </c>
      <c r="G288" t="s">
        <v>1977</v>
      </c>
      <c r="H288" t="s">
        <v>1979</v>
      </c>
      <c r="I288" t="s">
        <v>2261</v>
      </c>
      <c r="J288" t="s">
        <v>3542</v>
      </c>
      <c r="K288" t="s">
        <v>3545</v>
      </c>
      <c r="L288" t="s">
        <v>3563</v>
      </c>
      <c r="M288" t="s">
        <v>3575</v>
      </c>
      <c r="N288" t="s">
        <v>174</v>
      </c>
      <c r="O288" t="s">
        <v>4126</v>
      </c>
      <c r="P288" t="s">
        <v>4315</v>
      </c>
      <c r="Q288" t="s">
        <v>4319</v>
      </c>
      <c r="R288" t="s">
        <v>4321</v>
      </c>
      <c r="S288" t="s">
        <v>4523</v>
      </c>
      <c r="T288" t="s">
        <v>5439</v>
      </c>
      <c r="U288" t="s">
        <v>4324</v>
      </c>
      <c r="V288" t="s">
        <v>5661</v>
      </c>
      <c r="W288" t="s">
        <v>6116</v>
      </c>
      <c r="AA288" t="s">
        <v>6697</v>
      </c>
      <c r="AB288" t="s">
        <v>6698</v>
      </c>
      <c r="AC288" t="s">
        <v>6697</v>
      </c>
      <c r="AD288" t="s">
        <v>6697</v>
      </c>
      <c r="AE288" t="s">
        <v>6697</v>
      </c>
      <c r="AF288" t="s">
        <v>6697</v>
      </c>
      <c r="AG288" t="s">
        <v>6697</v>
      </c>
      <c r="AH288" t="s">
        <v>6697</v>
      </c>
      <c r="AI288" t="s">
        <v>6697</v>
      </c>
      <c r="AJ288" t="s">
        <v>6697</v>
      </c>
      <c r="AK288" t="s">
        <v>6697</v>
      </c>
      <c r="AL288" t="s">
        <v>6697</v>
      </c>
      <c r="AM288" t="s">
        <v>6697</v>
      </c>
      <c r="AN288" t="s">
        <v>6700</v>
      </c>
      <c r="AO288" t="s">
        <v>6697</v>
      </c>
      <c r="AP288" t="s">
        <v>6697</v>
      </c>
      <c r="AQ288" t="s">
        <v>6697</v>
      </c>
      <c r="AR288" t="s">
        <v>6697</v>
      </c>
      <c r="AS288" t="s">
        <v>6697</v>
      </c>
      <c r="AT288">
        <v>0</v>
      </c>
      <c r="AU288" t="s">
        <v>6697</v>
      </c>
      <c r="AV288" t="s">
        <v>6697</v>
      </c>
      <c r="AW288">
        <v>0</v>
      </c>
      <c r="AX288" t="s">
        <v>6697</v>
      </c>
      <c r="AY288" t="s">
        <v>6697</v>
      </c>
      <c r="BA288" t="s">
        <v>6697</v>
      </c>
    </row>
    <row r="289" spans="1:53">
      <c r="A289" t="s">
        <v>99</v>
      </c>
      <c r="B289" t="s">
        <v>227</v>
      </c>
      <c r="C289" t="s">
        <v>1390</v>
      </c>
      <c r="D289" t="s">
        <v>1756</v>
      </c>
      <c r="E289" t="s">
        <v>1974</v>
      </c>
      <c r="F289">
        <v>10</v>
      </c>
      <c r="G289" t="s">
        <v>1977</v>
      </c>
      <c r="H289" t="s">
        <v>1979</v>
      </c>
      <c r="I289" t="s">
        <v>2262</v>
      </c>
      <c r="J289" t="s">
        <v>3542</v>
      </c>
      <c r="K289" t="s">
        <v>3545</v>
      </c>
      <c r="L289" t="s">
        <v>3563</v>
      </c>
      <c r="M289" t="s">
        <v>3575</v>
      </c>
      <c r="N289" t="s">
        <v>174</v>
      </c>
      <c r="O289" t="s">
        <v>4126</v>
      </c>
      <c r="P289" t="s">
        <v>4315</v>
      </c>
      <c r="Q289" t="s">
        <v>4319</v>
      </c>
      <c r="R289" t="s">
        <v>4321</v>
      </c>
      <c r="S289" t="s">
        <v>4523</v>
      </c>
      <c r="T289" t="s">
        <v>5437</v>
      </c>
      <c r="U289" t="s">
        <v>5440</v>
      </c>
      <c r="V289" t="s">
        <v>5662</v>
      </c>
      <c r="W289" t="s">
        <v>6117</v>
      </c>
      <c r="AA289" t="s">
        <v>6697</v>
      </c>
      <c r="AB289" t="s">
        <v>6698</v>
      </c>
      <c r="AC289" t="s">
        <v>6697</v>
      </c>
      <c r="AD289" t="s">
        <v>6697</v>
      </c>
      <c r="AE289" t="s">
        <v>6697</v>
      </c>
      <c r="AF289" t="s">
        <v>6697</v>
      </c>
      <c r="AG289" t="s">
        <v>6697</v>
      </c>
      <c r="AH289" t="s">
        <v>6697</v>
      </c>
      <c r="AI289" t="s">
        <v>6697</v>
      </c>
      <c r="AJ289" t="s">
        <v>6697</v>
      </c>
      <c r="AK289" t="s">
        <v>6697</v>
      </c>
      <c r="AL289" t="s">
        <v>6697</v>
      </c>
      <c r="AM289" t="s">
        <v>6697</v>
      </c>
      <c r="AN289" t="s">
        <v>6700</v>
      </c>
      <c r="AO289" t="s">
        <v>6697</v>
      </c>
      <c r="AP289" t="s">
        <v>6697</v>
      </c>
      <c r="AQ289" t="s">
        <v>6697</v>
      </c>
      <c r="AR289" t="s">
        <v>6697</v>
      </c>
      <c r="AS289" t="s">
        <v>6697</v>
      </c>
      <c r="AT289">
        <v>2</v>
      </c>
      <c r="AU289" t="s">
        <v>6697</v>
      </c>
      <c r="AV289" t="s">
        <v>6697</v>
      </c>
      <c r="AW289">
        <v>1</v>
      </c>
      <c r="AX289" t="s">
        <v>6697</v>
      </c>
      <c r="AY289" t="s">
        <v>6697</v>
      </c>
      <c r="BA289" t="s">
        <v>6697</v>
      </c>
    </row>
    <row r="290" spans="1:53">
      <c r="A290" t="s">
        <v>227</v>
      </c>
      <c r="B290" t="s">
        <v>170</v>
      </c>
      <c r="C290" t="s">
        <v>1327</v>
      </c>
      <c r="D290" t="s">
        <v>1715</v>
      </c>
      <c r="E290" t="s">
        <v>1974</v>
      </c>
      <c r="F290">
        <v>0</v>
      </c>
      <c r="G290" t="s">
        <v>1977</v>
      </c>
      <c r="H290" t="s">
        <v>1979</v>
      </c>
      <c r="I290" t="s">
        <v>2263</v>
      </c>
      <c r="J290" t="s">
        <v>3542</v>
      </c>
      <c r="K290" t="s">
        <v>3545</v>
      </c>
      <c r="L290" t="s">
        <v>3563</v>
      </c>
      <c r="M290" t="s">
        <v>3666</v>
      </c>
      <c r="N290" t="s">
        <v>174</v>
      </c>
      <c r="O290" t="s">
        <v>3622</v>
      </c>
      <c r="P290" t="s">
        <v>4315</v>
      </c>
      <c r="Q290" t="s">
        <v>4319</v>
      </c>
      <c r="R290" t="s">
        <v>4322</v>
      </c>
      <c r="S290" t="s">
        <v>4523</v>
      </c>
      <c r="T290" t="s">
        <v>5440</v>
      </c>
      <c r="U290" t="s">
        <v>5440</v>
      </c>
      <c r="V290" t="s">
        <v>5663</v>
      </c>
      <c r="W290" t="s">
        <v>6116</v>
      </c>
      <c r="AA290" t="s">
        <v>6697</v>
      </c>
      <c r="AB290" t="s">
        <v>6697</v>
      </c>
      <c r="AC290" t="s">
        <v>6697</v>
      </c>
      <c r="AD290" t="s">
        <v>6697</v>
      </c>
      <c r="AE290" t="s">
        <v>6697</v>
      </c>
      <c r="AF290" t="s">
        <v>6697</v>
      </c>
      <c r="AG290" t="s">
        <v>6697</v>
      </c>
      <c r="AH290" t="s">
        <v>6697</v>
      </c>
      <c r="AI290" t="s">
        <v>6697</v>
      </c>
      <c r="AJ290" t="s">
        <v>6697</v>
      </c>
      <c r="AK290" t="s">
        <v>6697</v>
      </c>
      <c r="AL290" t="s">
        <v>6697</v>
      </c>
      <c r="AM290" t="s">
        <v>6697</v>
      </c>
      <c r="AN290" t="s">
        <v>6697</v>
      </c>
      <c r="AO290" t="s">
        <v>6697</v>
      </c>
      <c r="AP290" t="s">
        <v>6697</v>
      </c>
      <c r="AQ290" t="s">
        <v>6697</v>
      </c>
      <c r="AR290" t="s">
        <v>6697</v>
      </c>
      <c r="AS290" t="s">
        <v>6697</v>
      </c>
      <c r="AT290">
        <v>0</v>
      </c>
      <c r="AU290" t="s">
        <v>6697</v>
      </c>
      <c r="AV290" t="s">
        <v>6697</v>
      </c>
      <c r="AW290">
        <v>4</v>
      </c>
      <c r="AX290" t="s">
        <v>6697</v>
      </c>
      <c r="AY290" t="s">
        <v>6697</v>
      </c>
      <c r="BA290" t="s">
        <v>6697</v>
      </c>
    </row>
    <row r="291" spans="1:53">
      <c r="A291" t="s">
        <v>228</v>
      </c>
      <c r="B291" t="s">
        <v>931</v>
      </c>
      <c r="C291" t="s">
        <v>1327</v>
      </c>
      <c r="D291" t="s">
        <v>1757</v>
      </c>
      <c r="E291" t="s">
        <v>1974</v>
      </c>
      <c r="F291">
        <v>5</v>
      </c>
      <c r="G291" t="s">
        <v>1977</v>
      </c>
      <c r="H291" t="s">
        <v>1979</v>
      </c>
      <c r="I291" t="s">
        <v>2264</v>
      </c>
      <c r="J291" t="s">
        <v>3542</v>
      </c>
      <c r="K291" t="s">
        <v>3545</v>
      </c>
      <c r="L291" t="s">
        <v>3563</v>
      </c>
      <c r="M291" t="s">
        <v>3667</v>
      </c>
      <c r="N291" t="s">
        <v>174</v>
      </c>
      <c r="O291" t="s">
        <v>4127</v>
      </c>
      <c r="P291" t="s">
        <v>4315</v>
      </c>
      <c r="Q291" t="s">
        <v>4319</v>
      </c>
      <c r="R291" t="s">
        <v>4321</v>
      </c>
      <c r="S291" t="s">
        <v>4523</v>
      </c>
      <c r="T291" t="s">
        <v>5437</v>
      </c>
      <c r="U291" t="s">
        <v>5440</v>
      </c>
      <c r="V291" t="s">
        <v>5664</v>
      </c>
      <c r="W291" t="s">
        <v>6116</v>
      </c>
      <c r="AA291" t="s">
        <v>6697</v>
      </c>
      <c r="AB291" t="s">
        <v>6697</v>
      </c>
      <c r="AC291" t="s">
        <v>6699</v>
      </c>
      <c r="AD291" t="s">
        <v>6697</v>
      </c>
      <c r="AE291" t="s">
        <v>6697</v>
      </c>
      <c r="AF291" t="s">
        <v>6697</v>
      </c>
      <c r="AG291" t="s">
        <v>6697</v>
      </c>
      <c r="AH291" t="s">
        <v>6697</v>
      </c>
      <c r="AI291" t="s">
        <v>6697</v>
      </c>
      <c r="AJ291" t="s">
        <v>6697</v>
      </c>
      <c r="AK291" t="s">
        <v>6697</v>
      </c>
      <c r="AL291" t="s">
        <v>6697</v>
      </c>
      <c r="AM291" t="s">
        <v>6697</v>
      </c>
      <c r="AN291" t="s">
        <v>6700</v>
      </c>
      <c r="AO291" t="s">
        <v>6697</v>
      </c>
      <c r="AP291" t="s">
        <v>6697</v>
      </c>
      <c r="AQ291" t="s">
        <v>6697</v>
      </c>
      <c r="AR291" t="s">
        <v>6697</v>
      </c>
      <c r="AS291" t="s">
        <v>6697</v>
      </c>
      <c r="AT291">
        <v>0</v>
      </c>
      <c r="AU291" t="s">
        <v>6697</v>
      </c>
      <c r="AV291" t="s">
        <v>6697</v>
      </c>
      <c r="AW291">
        <v>1</v>
      </c>
      <c r="AX291" t="s">
        <v>6697</v>
      </c>
      <c r="AY291" t="s">
        <v>6697</v>
      </c>
      <c r="BA291" t="s">
        <v>6697</v>
      </c>
    </row>
    <row r="292" spans="1:53">
      <c r="A292" t="s">
        <v>228</v>
      </c>
      <c r="B292" t="s">
        <v>876</v>
      </c>
      <c r="C292" t="s">
        <v>1327</v>
      </c>
      <c r="D292" t="s">
        <v>1724</v>
      </c>
      <c r="E292" t="s">
        <v>1974</v>
      </c>
      <c r="F292">
        <v>5</v>
      </c>
      <c r="G292" t="s">
        <v>1977</v>
      </c>
      <c r="H292" t="s">
        <v>1979</v>
      </c>
      <c r="I292" t="s">
        <v>2265</v>
      </c>
      <c r="J292" t="s">
        <v>3542</v>
      </c>
      <c r="K292" t="s">
        <v>3545</v>
      </c>
      <c r="L292" t="s">
        <v>3563</v>
      </c>
      <c r="M292" t="s">
        <v>3667</v>
      </c>
      <c r="N292" t="s">
        <v>174</v>
      </c>
      <c r="O292" t="s">
        <v>4127</v>
      </c>
      <c r="P292" t="s">
        <v>4315</v>
      </c>
      <c r="Q292" t="s">
        <v>4319</v>
      </c>
      <c r="R292" t="s">
        <v>4321</v>
      </c>
      <c r="S292" t="s">
        <v>4523</v>
      </c>
      <c r="T292" t="s">
        <v>5440</v>
      </c>
      <c r="U292" t="s">
        <v>5440</v>
      </c>
      <c r="V292" t="s">
        <v>5664</v>
      </c>
      <c r="W292" t="s">
        <v>6116</v>
      </c>
      <c r="AA292" t="s">
        <v>6697</v>
      </c>
      <c r="AB292" t="s">
        <v>6697</v>
      </c>
      <c r="AC292" t="s">
        <v>6699</v>
      </c>
      <c r="AD292" t="s">
        <v>6697</v>
      </c>
      <c r="AE292" t="s">
        <v>6697</v>
      </c>
      <c r="AF292" t="s">
        <v>6697</v>
      </c>
      <c r="AG292" t="s">
        <v>6697</v>
      </c>
      <c r="AH292" t="s">
        <v>6697</v>
      </c>
      <c r="AI292" t="s">
        <v>6697</v>
      </c>
      <c r="AJ292" t="s">
        <v>6697</v>
      </c>
      <c r="AK292" t="s">
        <v>6697</v>
      </c>
      <c r="AL292" t="s">
        <v>6697</v>
      </c>
      <c r="AM292" t="s">
        <v>6697</v>
      </c>
      <c r="AN292" t="s">
        <v>6700</v>
      </c>
      <c r="AO292" t="s">
        <v>6697</v>
      </c>
      <c r="AP292" t="s">
        <v>6697</v>
      </c>
      <c r="AQ292" t="s">
        <v>6697</v>
      </c>
      <c r="AR292" t="s">
        <v>6697</v>
      </c>
      <c r="AS292" t="s">
        <v>6697</v>
      </c>
      <c r="AT292">
        <v>0</v>
      </c>
      <c r="AU292" t="s">
        <v>6697</v>
      </c>
      <c r="AV292" t="s">
        <v>6697</v>
      </c>
      <c r="AW292">
        <v>1</v>
      </c>
      <c r="AX292" t="s">
        <v>6697</v>
      </c>
      <c r="AY292" t="s">
        <v>6697</v>
      </c>
      <c r="BA292" t="s">
        <v>6697</v>
      </c>
    </row>
    <row r="293" spans="1:53">
      <c r="A293" t="s">
        <v>228</v>
      </c>
      <c r="B293" t="s">
        <v>900</v>
      </c>
      <c r="C293" t="s">
        <v>1327</v>
      </c>
      <c r="D293" t="s">
        <v>1667</v>
      </c>
      <c r="E293" t="s">
        <v>1974</v>
      </c>
      <c r="F293">
        <v>5</v>
      </c>
      <c r="G293" t="s">
        <v>1977</v>
      </c>
      <c r="H293" t="s">
        <v>1979</v>
      </c>
      <c r="I293" t="s">
        <v>2266</v>
      </c>
      <c r="J293" t="s">
        <v>3542</v>
      </c>
      <c r="K293" t="s">
        <v>3545</v>
      </c>
      <c r="L293" t="s">
        <v>3563</v>
      </c>
      <c r="M293" t="s">
        <v>3668</v>
      </c>
      <c r="N293" t="s">
        <v>174</v>
      </c>
      <c r="O293" t="s">
        <v>4128</v>
      </c>
      <c r="P293" t="s">
        <v>4315</v>
      </c>
      <c r="Q293" t="s">
        <v>4319</v>
      </c>
      <c r="R293" t="s">
        <v>4321</v>
      </c>
      <c r="S293" t="s">
        <v>4523</v>
      </c>
      <c r="T293" t="s">
        <v>5440</v>
      </c>
      <c r="U293" t="s">
        <v>5440</v>
      </c>
      <c r="V293" t="s">
        <v>5665</v>
      </c>
      <c r="W293" t="s">
        <v>6116</v>
      </c>
      <c r="AA293" t="s">
        <v>6697</v>
      </c>
      <c r="AB293" t="s">
        <v>6697</v>
      </c>
      <c r="AC293" t="s">
        <v>6699</v>
      </c>
      <c r="AD293" t="s">
        <v>6697</v>
      </c>
      <c r="AE293" t="s">
        <v>6697</v>
      </c>
      <c r="AF293" t="s">
        <v>6697</v>
      </c>
      <c r="AG293" t="s">
        <v>6697</v>
      </c>
      <c r="AH293" t="s">
        <v>6697</v>
      </c>
      <c r="AI293" t="s">
        <v>6697</v>
      </c>
      <c r="AJ293" t="s">
        <v>6697</v>
      </c>
      <c r="AK293" t="s">
        <v>6697</v>
      </c>
      <c r="AL293" t="s">
        <v>6697</v>
      </c>
      <c r="AM293" t="s">
        <v>6697</v>
      </c>
      <c r="AN293" t="s">
        <v>6700</v>
      </c>
      <c r="AO293" t="s">
        <v>6697</v>
      </c>
      <c r="AP293" t="s">
        <v>6697</v>
      </c>
      <c r="AQ293" t="s">
        <v>6697</v>
      </c>
      <c r="AR293" t="s">
        <v>6697</v>
      </c>
      <c r="AS293" t="s">
        <v>6697</v>
      </c>
      <c r="AT293">
        <v>0</v>
      </c>
      <c r="AU293" t="s">
        <v>6697</v>
      </c>
      <c r="AV293" t="s">
        <v>6697</v>
      </c>
      <c r="AW293">
        <v>1</v>
      </c>
      <c r="AX293" t="s">
        <v>6697</v>
      </c>
      <c r="AY293" t="s">
        <v>6697</v>
      </c>
      <c r="BA293" t="s">
        <v>6697</v>
      </c>
    </row>
    <row r="294" spans="1:53">
      <c r="A294" t="s">
        <v>229</v>
      </c>
      <c r="B294" t="s">
        <v>230</v>
      </c>
      <c r="C294" t="s">
        <v>1327</v>
      </c>
      <c r="D294" t="s">
        <v>1758</v>
      </c>
      <c r="E294" t="s">
        <v>1974</v>
      </c>
      <c r="F294">
        <v>0</v>
      </c>
      <c r="G294" t="s">
        <v>1977</v>
      </c>
      <c r="H294" t="s">
        <v>1979</v>
      </c>
      <c r="I294" t="s">
        <v>2267</v>
      </c>
      <c r="J294" t="s">
        <v>3542</v>
      </c>
      <c r="K294" t="s">
        <v>3545</v>
      </c>
      <c r="L294" t="s">
        <v>3563</v>
      </c>
      <c r="M294" t="s">
        <v>3667</v>
      </c>
      <c r="N294" t="s">
        <v>174</v>
      </c>
      <c r="O294" t="s">
        <v>3615</v>
      </c>
      <c r="P294" t="s">
        <v>4315</v>
      </c>
      <c r="Q294" t="s">
        <v>4319</v>
      </c>
      <c r="R294" t="s">
        <v>4322</v>
      </c>
      <c r="S294" t="s">
        <v>4523</v>
      </c>
      <c r="T294" t="s">
        <v>5440</v>
      </c>
      <c r="U294" t="s">
        <v>5440</v>
      </c>
      <c r="V294" t="s">
        <v>5666</v>
      </c>
      <c r="W294" t="s">
        <v>6118</v>
      </c>
      <c r="AA294" t="s">
        <v>6697</v>
      </c>
      <c r="AB294" t="s">
        <v>6697</v>
      </c>
      <c r="AC294" t="s">
        <v>6697</v>
      </c>
      <c r="AD294" t="s">
        <v>6697</v>
      </c>
      <c r="AE294" t="s">
        <v>6697</v>
      </c>
      <c r="AF294" t="s">
        <v>6697</v>
      </c>
      <c r="AG294" t="s">
        <v>6697</v>
      </c>
      <c r="AH294" t="s">
        <v>6697</v>
      </c>
      <c r="AI294" t="s">
        <v>6697</v>
      </c>
      <c r="AJ294" t="s">
        <v>6697</v>
      </c>
      <c r="AK294" t="s">
        <v>6697</v>
      </c>
      <c r="AL294" t="s">
        <v>6697</v>
      </c>
      <c r="AM294" t="s">
        <v>6697</v>
      </c>
      <c r="AN294" t="s">
        <v>6697</v>
      </c>
      <c r="AO294" t="s">
        <v>6697</v>
      </c>
      <c r="AP294" t="s">
        <v>6697</v>
      </c>
      <c r="AQ294" t="s">
        <v>6697</v>
      </c>
      <c r="AR294" t="s">
        <v>6697</v>
      </c>
      <c r="AS294" t="s">
        <v>6697</v>
      </c>
      <c r="AT294">
        <v>0</v>
      </c>
      <c r="AU294" t="s">
        <v>6697</v>
      </c>
      <c r="AV294" t="s">
        <v>6697</v>
      </c>
      <c r="AW294">
        <v>2</v>
      </c>
      <c r="AX294" t="s">
        <v>6697</v>
      </c>
      <c r="AY294" t="s">
        <v>6697</v>
      </c>
      <c r="BA294" t="s">
        <v>6697</v>
      </c>
    </row>
    <row r="295" spans="1:53">
      <c r="A295" t="s">
        <v>228</v>
      </c>
      <c r="B295" t="s">
        <v>233</v>
      </c>
      <c r="C295" t="s">
        <v>1327</v>
      </c>
      <c r="D295" t="s">
        <v>1755</v>
      </c>
      <c r="E295" t="s">
        <v>1974</v>
      </c>
      <c r="F295">
        <v>5</v>
      </c>
      <c r="G295" t="s">
        <v>1977</v>
      </c>
      <c r="H295" t="s">
        <v>1979</v>
      </c>
      <c r="I295" t="s">
        <v>2268</v>
      </c>
      <c r="J295" t="s">
        <v>3542</v>
      </c>
      <c r="K295" t="s">
        <v>3545</v>
      </c>
      <c r="L295" t="s">
        <v>3563</v>
      </c>
      <c r="M295" t="s">
        <v>3669</v>
      </c>
      <c r="N295" t="s">
        <v>174</v>
      </c>
      <c r="O295" t="s">
        <v>3670</v>
      </c>
      <c r="P295" t="s">
        <v>4315</v>
      </c>
      <c r="Q295" t="s">
        <v>4319</v>
      </c>
      <c r="R295" t="s">
        <v>4321</v>
      </c>
      <c r="S295" t="s">
        <v>4523</v>
      </c>
      <c r="T295" t="s">
        <v>5440</v>
      </c>
      <c r="U295" t="s">
        <v>5440</v>
      </c>
      <c r="V295" t="s">
        <v>5665</v>
      </c>
      <c r="W295" t="s">
        <v>6119</v>
      </c>
      <c r="AA295" t="s">
        <v>6697</v>
      </c>
      <c r="AB295" t="s">
        <v>6697</v>
      </c>
      <c r="AC295" t="s">
        <v>6699</v>
      </c>
      <c r="AD295" t="s">
        <v>6697</v>
      </c>
      <c r="AE295" t="s">
        <v>6697</v>
      </c>
      <c r="AF295" t="s">
        <v>6697</v>
      </c>
      <c r="AG295" t="s">
        <v>6697</v>
      </c>
      <c r="AH295" t="s">
        <v>6697</v>
      </c>
      <c r="AI295" t="s">
        <v>6697</v>
      </c>
      <c r="AJ295" t="s">
        <v>6697</v>
      </c>
      <c r="AK295" t="s">
        <v>6697</v>
      </c>
      <c r="AL295" t="s">
        <v>6697</v>
      </c>
      <c r="AM295" t="s">
        <v>6697</v>
      </c>
      <c r="AN295" t="s">
        <v>6700</v>
      </c>
      <c r="AO295" t="s">
        <v>6697</v>
      </c>
      <c r="AP295" t="s">
        <v>6697</v>
      </c>
      <c r="AQ295" t="s">
        <v>6697</v>
      </c>
      <c r="AR295" t="s">
        <v>6697</v>
      </c>
      <c r="AS295" t="s">
        <v>6697</v>
      </c>
      <c r="AT295">
        <v>0</v>
      </c>
      <c r="AU295" t="s">
        <v>6697</v>
      </c>
      <c r="AV295" t="s">
        <v>6697</v>
      </c>
      <c r="AW295">
        <v>2</v>
      </c>
      <c r="AX295" t="s">
        <v>6697</v>
      </c>
      <c r="AY295" t="s">
        <v>6697</v>
      </c>
      <c r="BA295" t="s">
        <v>6697</v>
      </c>
    </row>
    <row r="296" spans="1:53">
      <c r="A296" t="s">
        <v>230</v>
      </c>
      <c r="B296" t="s">
        <v>228</v>
      </c>
      <c r="C296" t="s">
        <v>1327</v>
      </c>
      <c r="D296" t="s">
        <v>1696</v>
      </c>
      <c r="E296" t="s">
        <v>1974</v>
      </c>
      <c r="F296">
        <v>5</v>
      </c>
      <c r="G296" t="s">
        <v>1977</v>
      </c>
      <c r="H296" t="s">
        <v>1979</v>
      </c>
      <c r="I296" t="s">
        <v>2269</v>
      </c>
      <c r="J296" t="s">
        <v>3542</v>
      </c>
      <c r="K296" t="s">
        <v>3545</v>
      </c>
      <c r="L296" t="s">
        <v>3563</v>
      </c>
      <c r="M296" t="s">
        <v>3615</v>
      </c>
      <c r="N296" t="s">
        <v>174</v>
      </c>
      <c r="O296" t="s">
        <v>3667</v>
      </c>
      <c r="P296" t="s">
        <v>4315</v>
      </c>
      <c r="Q296" t="s">
        <v>4319</v>
      </c>
      <c r="R296" t="s">
        <v>4321</v>
      </c>
      <c r="S296" t="s">
        <v>4523</v>
      </c>
      <c r="T296" t="s">
        <v>5440</v>
      </c>
      <c r="U296" t="s">
        <v>5440</v>
      </c>
      <c r="V296" t="s">
        <v>5666</v>
      </c>
      <c r="W296" t="s">
        <v>6118</v>
      </c>
      <c r="AA296" t="s">
        <v>6697</v>
      </c>
      <c r="AB296" t="s">
        <v>6697</v>
      </c>
      <c r="AC296" t="s">
        <v>6697</v>
      </c>
      <c r="AD296" t="s">
        <v>6697</v>
      </c>
      <c r="AE296" t="s">
        <v>6697</v>
      </c>
      <c r="AF296" t="s">
        <v>6699</v>
      </c>
      <c r="AG296" t="s">
        <v>6697</v>
      </c>
      <c r="AH296" t="s">
        <v>6697</v>
      </c>
      <c r="AI296" t="s">
        <v>6697</v>
      </c>
      <c r="AJ296" t="s">
        <v>6697</v>
      </c>
      <c r="AK296" t="s">
        <v>6697</v>
      </c>
      <c r="AL296" t="s">
        <v>6697</v>
      </c>
      <c r="AM296" t="s">
        <v>6697</v>
      </c>
      <c r="AN296" t="s">
        <v>6700</v>
      </c>
      <c r="AO296" t="s">
        <v>6697</v>
      </c>
      <c r="AP296" t="s">
        <v>6697</v>
      </c>
      <c r="AQ296" t="s">
        <v>6697</v>
      </c>
      <c r="AR296" t="s">
        <v>6697</v>
      </c>
      <c r="AS296" t="s">
        <v>6697</v>
      </c>
      <c r="AT296">
        <v>0</v>
      </c>
      <c r="AU296" t="s">
        <v>6697</v>
      </c>
      <c r="AV296" t="s">
        <v>6697</v>
      </c>
      <c r="AW296">
        <v>0</v>
      </c>
      <c r="AX296" t="s">
        <v>6697</v>
      </c>
      <c r="AY296" t="s">
        <v>6697</v>
      </c>
      <c r="BA296" t="s">
        <v>6697</v>
      </c>
    </row>
    <row r="297" spans="1:53">
      <c r="A297" t="s">
        <v>231</v>
      </c>
      <c r="B297" t="s">
        <v>558</v>
      </c>
      <c r="C297" t="s">
        <v>1327</v>
      </c>
      <c r="D297" t="s">
        <v>1667</v>
      </c>
      <c r="E297" t="s">
        <v>1974</v>
      </c>
      <c r="F297">
        <v>0</v>
      </c>
      <c r="G297" t="s">
        <v>1977</v>
      </c>
      <c r="H297" t="s">
        <v>1979</v>
      </c>
      <c r="I297" t="s">
        <v>2270</v>
      </c>
      <c r="J297" t="s">
        <v>3542</v>
      </c>
      <c r="K297" t="s">
        <v>3545</v>
      </c>
      <c r="L297" t="s">
        <v>3563</v>
      </c>
      <c r="M297" t="s">
        <v>3576</v>
      </c>
      <c r="N297" t="s">
        <v>174</v>
      </c>
      <c r="O297" t="s">
        <v>3933</v>
      </c>
      <c r="P297" t="s">
        <v>4315</v>
      </c>
      <c r="Q297" t="s">
        <v>4319</v>
      </c>
      <c r="R297" t="s">
        <v>4322</v>
      </c>
      <c r="S297" t="s">
        <v>4524</v>
      </c>
      <c r="T297" t="s">
        <v>5440</v>
      </c>
      <c r="U297" t="s">
        <v>5440</v>
      </c>
      <c r="V297" t="s">
        <v>5667</v>
      </c>
      <c r="W297" t="s">
        <v>6120</v>
      </c>
      <c r="AA297" t="s">
        <v>6697</v>
      </c>
      <c r="AB297" t="s">
        <v>6697</v>
      </c>
      <c r="AC297" t="s">
        <v>6697</v>
      </c>
      <c r="AD297" t="s">
        <v>6697</v>
      </c>
      <c r="AE297" t="s">
        <v>6697</v>
      </c>
      <c r="AF297" t="s">
        <v>6697</v>
      </c>
      <c r="AG297" t="s">
        <v>6697</v>
      </c>
      <c r="AH297" t="s">
        <v>6697</v>
      </c>
      <c r="AI297" t="s">
        <v>6697</v>
      </c>
      <c r="AJ297" t="s">
        <v>6697</v>
      </c>
      <c r="AK297" t="s">
        <v>6697</v>
      </c>
      <c r="AL297" t="s">
        <v>6697</v>
      </c>
      <c r="AM297" t="s">
        <v>6697</v>
      </c>
      <c r="AN297" t="s">
        <v>6697</v>
      </c>
      <c r="AO297" t="s">
        <v>6697</v>
      </c>
      <c r="AP297" t="s">
        <v>6697</v>
      </c>
      <c r="AQ297" t="s">
        <v>6697</v>
      </c>
      <c r="AR297" t="s">
        <v>6697</v>
      </c>
      <c r="AS297" t="s">
        <v>6697</v>
      </c>
      <c r="AT297">
        <v>0</v>
      </c>
      <c r="AU297" t="s">
        <v>6697</v>
      </c>
      <c r="AV297" t="s">
        <v>6697</v>
      </c>
      <c r="AW297">
        <v>1</v>
      </c>
      <c r="AX297" t="s">
        <v>6697</v>
      </c>
      <c r="AY297" t="s">
        <v>6697</v>
      </c>
      <c r="BA297" t="s">
        <v>6697</v>
      </c>
    </row>
    <row r="298" spans="1:53">
      <c r="A298" t="s">
        <v>232</v>
      </c>
      <c r="B298" t="s">
        <v>932</v>
      </c>
      <c r="C298" t="s">
        <v>1327</v>
      </c>
      <c r="D298" t="s">
        <v>1759</v>
      </c>
      <c r="E298" t="s">
        <v>1974</v>
      </c>
      <c r="F298">
        <v>5</v>
      </c>
      <c r="G298" t="s">
        <v>1977</v>
      </c>
      <c r="H298" t="s">
        <v>1979</v>
      </c>
      <c r="I298" t="s">
        <v>2271</v>
      </c>
      <c r="J298" t="s">
        <v>3542</v>
      </c>
      <c r="K298" t="s">
        <v>3545</v>
      </c>
      <c r="L298" t="s">
        <v>3563</v>
      </c>
      <c r="M298" t="s">
        <v>3637</v>
      </c>
      <c r="N298" t="s">
        <v>174</v>
      </c>
      <c r="O298" t="s">
        <v>3630</v>
      </c>
      <c r="P298" t="s">
        <v>4315</v>
      </c>
      <c r="Q298" t="s">
        <v>4319</v>
      </c>
      <c r="R298" t="s">
        <v>4323</v>
      </c>
      <c r="S298" t="s">
        <v>4525</v>
      </c>
      <c r="T298" t="s">
        <v>5439</v>
      </c>
      <c r="U298" t="s">
        <v>4324</v>
      </c>
      <c r="V298" t="s">
        <v>5576</v>
      </c>
      <c r="W298" t="s">
        <v>6120</v>
      </c>
      <c r="AA298" t="s">
        <v>6697</v>
      </c>
      <c r="AB298" t="s">
        <v>6697</v>
      </c>
      <c r="AC298" t="s">
        <v>6699</v>
      </c>
      <c r="AD298" t="s">
        <v>6697</v>
      </c>
      <c r="AE298" t="s">
        <v>6697</v>
      </c>
      <c r="AF298" t="s">
        <v>6697</v>
      </c>
      <c r="AG298" t="s">
        <v>6697</v>
      </c>
      <c r="AH298" t="s">
        <v>6697</v>
      </c>
      <c r="AI298" t="s">
        <v>6697</v>
      </c>
      <c r="AJ298" t="s">
        <v>6697</v>
      </c>
      <c r="AK298" t="s">
        <v>6697</v>
      </c>
      <c r="AL298" t="s">
        <v>6697</v>
      </c>
      <c r="AM298" t="s">
        <v>6697</v>
      </c>
      <c r="AN298" t="s">
        <v>6699</v>
      </c>
      <c r="AO298" t="s">
        <v>6697</v>
      </c>
      <c r="AP298" t="s">
        <v>6697</v>
      </c>
      <c r="AQ298" t="s">
        <v>6697</v>
      </c>
      <c r="AR298" t="s">
        <v>6697</v>
      </c>
      <c r="AS298" t="s">
        <v>6697</v>
      </c>
      <c r="AT298">
        <v>0</v>
      </c>
      <c r="AU298" t="s">
        <v>6697</v>
      </c>
      <c r="AV298" t="s">
        <v>6697</v>
      </c>
      <c r="AW298">
        <v>3</v>
      </c>
      <c r="AX298" t="s">
        <v>6697</v>
      </c>
      <c r="AY298" t="s">
        <v>6697</v>
      </c>
      <c r="BA298" t="s">
        <v>6697</v>
      </c>
    </row>
    <row r="299" spans="1:53">
      <c r="A299" t="s">
        <v>230</v>
      </c>
      <c r="B299" t="s">
        <v>230</v>
      </c>
      <c r="C299" t="s">
        <v>1327</v>
      </c>
      <c r="D299" t="s">
        <v>1760</v>
      </c>
      <c r="E299" t="s">
        <v>1974</v>
      </c>
      <c r="F299">
        <v>0</v>
      </c>
      <c r="G299" t="s">
        <v>1977</v>
      </c>
      <c r="H299" t="s">
        <v>1979</v>
      </c>
      <c r="I299" t="s">
        <v>2272</v>
      </c>
      <c r="J299" t="s">
        <v>3542</v>
      </c>
      <c r="K299" t="s">
        <v>3545</v>
      </c>
      <c r="L299" t="s">
        <v>3563</v>
      </c>
      <c r="M299" t="s">
        <v>3608</v>
      </c>
      <c r="N299" t="s">
        <v>174</v>
      </c>
      <c r="O299" t="s">
        <v>3608</v>
      </c>
      <c r="P299" t="s">
        <v>4315</v>
      </c>
      <c r="Q299" t="s">
        <v>4319</v>
      </c>
      <c r="R299" t="s">
        <v>4322</v>
      </c>
      <c r="S299" t="s">
        <v>4526</v>
      </c>
      <c r="T299" t="s">
        <v>5442</v>
      </c>
      <c r="U299" t="s">
        <v>5440</v>
      </c>
      <c r="V299" t="s">
        <v>5642</v>
      </c>
      <c r="W299" t="s">
        <v>5955</v>
      </c>
      <c r="AA299" t="s">
        <v>6697</v>
      </c>
      <c r="AB299" t="s">
        <v>6697</v>
      </c>
      <c r="AC299" t="s">
        <v>6697</v>
      </c>
      <c r="AD299" t="s">
        <v>6697</v>
      </c>
      <c r="AE299" t="s">
        <v>6697</v>
      </c>
      <c r="AF299" t="s">
        <v>6697</v>
      </c>
      <c r="AG299" t="s">
        <v>6697</v>
      </c>
      <c r="AH299" t="s">
        <v>6697</v>
      </c>
      <c r="AI299" t="s">
        <v>6697</v>
      </c>
      <c r="AJ299" t="s">
        <v>6697</v>
      </c>
      <c r="AK299" t="s">
        <v>6697</v>
      </c>
      <c r="AL299" t="s">
        <v>6697</v>
      </c>
      <c r="AM299" t="s">
        <v>6697</v>
      </c>
      <c r="AN299" t="s">
        <v>6697</v>
      </c>
      <c r="AO299" t="s">
        <v>6697</v>
      </c>
      <c r="AP299" t="s">
        <v>6697</v>
      </c>
      <c r="AQ299" t="s">
        <v>6697</v>
      </c>
      <c r="AR299" t="s">
        <v>6697</v>
      </c>
      <c r="AS299" t="s">
        <v>6697</v>
      </c>
      <c r="AT299">
        <v>0</v>
      </c>
      <c r="AU299" t="s">
        <v>6697</v>
      </c>
      <c r="AV299" t="s">
        <v>6697</v>
      </c>
      <c r="AW299">
        <v>11</v>
      </c>
      <c r="AX299" t="s">
        <v>6697</v>
      </c>
      <c r="AY299" t="s">
        <v>6697</v>
      </c>
      <c r="BA299" t="s">
        <v>6697</v>
      </c>
    </row>
    <row r="300" spans="1:53">
      <c r="A300" t="s">
        <v>230</v>
      </c>
      <c r="B300" t="s">
        <v>230</v>
      </c>
      <c r="C300" t="s">
        <v>1391</v>
      </c>
      <c r="D300" t="s">
        <v>174</v>
      </c>
      <c r="E300" t="s">
        <v>1974</v>
      </c>
      <c r="F300">
        <v>10</v>
      </c>
      <c r="G300" t="s">
        <v>1977</v>
      </c>
      <c r="H300" t="s">
        <v>1979</v>
      </c>
      <c r="I300" t="s">
        <v>2273</v>
      </c>
      <c r="J300" t="s">
        <v>3542</v>
      </c>
      <c r="K300" t="s">
        <v>3547</v>
      </c>
      <c r="L300" t="s">
        <v>3563</v>
      </c>
      <c r="M300" t="s">
        <v>3608</v>
      </c>
      <c r="N300" t="s">
        <v>174</v>
      </c>
      <c r="O300" t="s">
        <v>3608</v>
      </c>
      <c r="P300" t="s">
        <v>4315</v>
      </c>
      <c r="Q300" t="s">
        <v>4319</v>
      </c>
      <c r="R300" t="s">
        <v>4322</v>
      </c>
      <c r="S300" t="s">
        <v>4527</v>
      </c>
      <c r="T300" t="s">
        <v>5449</v>
      </c>
      <c r="U300" t="s">
        <v>5489</v>
      </c>
      <c r="V300" t="s">
        <v>5642</v>
      </c>
      <c r="W300" t="s">
        <v>5955</v>
      </c>
      <c r="AA300" t="s">
        <v>6697</v>
      </c>
      <c r="AB300" t="s">
        <v>6697</v>
      </c>
      <c r="AC300" t="s">
        <v>6697</v>
      </c>
      <c r="AD300" t="s">
        <v>6697</v>
      </c>
      <c r="AE300" t="s">
        <v>6697</v>
      </c>
      <c r="AF300" t="s">
        <v>6697</v>
      </c>
      <c r="AG300" t="s">
        <v>6697</v>
      </c>
      <c r="AH300" t="s">
        <v>6697</v>
      </c>
      <c r="AI300" t="s">
        <v>6697</v>
      </c>
      <c r="AJ300" t="s">
        <v>6698</v>
      </c>
      <c r="AK300" t="s">
        <v>6697</v>
      </c>
      <c r="AL300" t="s">
        <v>6697</v>
      </c>
      <c r="AM300" t="s">
        <v>6697</v>
      </c>
      <c r="AN300" t="s">
        <v>6697</v>
      </c>
      <c r="AO300" t="s">
        <v>6697</v>
      </c>
      <c r="AP300" t="s">
        <v>6697</v>
      </c>
      <c r="AQ300" t="s">
        <v>6697</v>
      </c>
      <c r="AR300" t="s">
        <v>6697</v>
      </c>
      <c r="AS300" t="s">
        <v>6697</v>
      </c>
      <c r="AT300">
        <v>2</v>
      </c>
      <c r="AU300" t="s">
        <v>6697</v>
      </c>
      <c r="AV300" t="s">
        <v>6703</v>
      </c>
      <c r="AW300">
        <v>65535</v>
      </c>
      <c r="AX300" t="s">
        <v>6703</v>
      </c>
      <c r="AY300" t="s">
        <v>6697</v>
      </c>
      <c r="BA300" t="s">
        <v>6697</v>
      </c>
    </row>
    <row r="301" spans="1:53">
      <c r="A301" t="s">
        <v>230</v>
      </c>
      <c r="B301" t="s">
        <v>233</v>
      </c>
      <c r="C301" t="s">
        <v>1327</v>
      </c>
      <c r="D301" t="s">
        <v>1761</v>
      </c>
      <c r="E301" t="s">
        <v>1974</v>
      </c>
      <c r="F301">
        <v>0</v>
      </c>
      <c r="G301" t="s">
        <v>1977</v>
      </c>
      <c r="H301" t="s">
        <v>1979</v>
      </c>
      <c r="I301" t="s">
        <v>2274</v>
      </c>
      <c r="J301" t="s">
        <v>3542</v>
      </c>
      <c r="K301" t="s">
        <v>3545</v>
      </c>
      <c r="L301" t="s">
        <v>3563</v>
      </c>
      <c r="M301" t="s">
        <v>3615</v>
      </c>
      <c r="N301" t="s">
        <v>174</v>
      </c>
      <c r="O301" t="s">
        <v>3671</v>
      </c>
      <c r="P301" t="s">
        <v>4315</v>
      </c>
      <c r="Q301" t="s">
        <v>4319</v>
      </c>
      <c r="R301" t="s">
        <v>4322</v>
      </c>
      <c r="S301" t="s">
        <v>4528</v>
      </c>
      <c r="T301" t="s">
        <v>5442</v>
      </c>
      <c r="U301" t="s">
        <v>5440</v>
      </c>
      <c r="V301" t="s">
        <v>5642</v>
      </c>
      <c r="W301" t="s">
        <v>5955</v>
      </c>
      <c r="AA301" t="s">
        <v>6697</v>
      </c>
      <c r="AB301" t="s">
        <v>6697</v>
      </c>
      <c r="AC301" t="s">
        <v>6697</v>
      </c>
      <c r="AD301" t="s">
        <v>6697</v>
      </c>
      <c r="AE301" t="s">
        <v>6697</v>
      </c>
      <c r="AF301" t="s">
        <v>6697</v>
      </c>
      <c r="AG301" t="s">
        <v>6697</v>
      </c>
      <c r="AH301" t="s">
        <v>6697</v>
      </c>
      <c r="AI301" t="s">
        <v>6697</v>
      </c>
      <c r="AJ301" t="s">
        <v>6697</v>
      </c>
      <c r="AK301" t="s">
        <v>6697</v>
      </c>
      <c r="AL301" t="s">
        <v>6697</v>
      </c>
      <c r="AM301" t="s">
        <v>6697</v>
      </c>
      <c r="AN301" t="s">
        <v>6697</v>
      </c>
      <c r="AO301" t="s">
        <v>6697</v>
      </c>
      <c r="AP301" t="s">
        <v>6697</v>
      </c>
      <c r="AQ301" t="s">
        <v>6697</v>
      </c>
      <c r="AR301" t="s">
        <v>6697</v>
      </c>
      <c r="AS301" t="s">
        <v>6697</v>
      </c>
      <c r="AT301">
        <v>0</v>
      </c>
      <c r="AU301" t="s">
        <v>6697</v>
      </c>
      <c r="AV301" t="s">
        <v>6697</v>
      </c>
      <c r="AW301">
        <v>4</v>
      </c>
      <c r="AX301" t="s">
        <v>6697</v>
      </c>
      <c r="AY301" t="s">
        <v>6697</v>
      </c>
      <c r="BA301" t="s">
        <v>6697</v>
      </c>
    </row>
    <row r="302" spans="1:53">
      <c r="A302" t="s">
        <v>233</v>
      </c>
      <c r="B302" t="s">
        <v>233</v>
      </c>
      <c r="C302" t="s">
        <v>1327</v>
      </c>
      <c r="D302" t="s">
        <v>1762</v>
      </c>
      <c r="E302" t="s">
        <v>1974</v>
      </c>
      <c r="F302">
        <v>0</v>
      </c>
      <c r="G302" t="s">
        <v>1977</v>
      </c>
      <c r="H302" t="s">
        <v>1979</v>
      </c>
      <c r="I302" t="s">
        <v>2275</v>
      </c>
      <c r="J302" t="s">
        <v>3542</v>
      </c>
      <c r="K302" t="s">
        <v>3545</v>
      </c>
      <c r="L302" t="s">
        <v>3563</v>
      </c>
      <c r="M302" t="s">
        <v>3670</v>
      </c>
      <c r="N302" t="s">
        <v>174</v>
      </c>
      <c r="O302" t="s">
        <v>3670</v>
      </c>
      <c r="P302" t="s">
        <v>4315</v>
      </c>
      <c r="Q302" t="s">
        <v>4319</v>
      </c>
      <c r="R302" t="s">
        <v>4322</v>
      </c>
      <c r="S302" t="s">
        <v>4529</v>
      </c>
      <c r="T302" t="s">
        <v>5440</v>
      </c>
      <c r="U302" t="s">
        <v>5440</v>
      </c>
      <c r="V302" t="s">
        <v>5642</v>
      </c>
      <c r="W302" t="s">
        <v>5955</v>
      </c>
      <c r="AA302" t="s">
        <v>6697</v>
      </c>
      <c r="AB302" t="s">
        <v>6697</v>
      </c>
      <c r="AC302" t="s">
        <v>6697</v>
      </c>
      <c r="AD302" t="s">
        <v>6697</v>
      </c>
      <c r="AE302" t="s">
        <v>6697</v>
      </c>
      <c r="AF302" t="s">
        <v>6697</v>
      </c>
      <c r="AG302" t="s">
        <v>6697</v>
      </c>
      <c r="AH302" t="s">
        <v>6697</v>
      </c>
      <c r="AI302" t="s">
        <v>6697</v>
      </c>
      <c r="AJ302" t="s">
        <v>6697</v>
      </c>
      <c r="AK302" t="s">
        <v>6697</v>
      </c>
      <c r="AL302" t="s">
        <v>6697</v>
      </c>
      <c r="AM302" t="s">
        <v>6697</v>
      </c>
      <c r="AN302" t="s">
        <v>6697</v>
      </c>
      <c r="AO302" t="s">
        <v>6697</v>
      </c>
      <c r="AP302" t="s">
        <v>6697</v>
      </c>
      <c r="AQ302" t="s">
        <v>6697</v>
      </c>
      <c r="AR302" t="s">
        <v>6697</v>
      </c>
      <c r="AS302" t="s">
        <v>6697</v>
      </c>
      <c r="AT302">
        <v>0</v>
      </c>
      <c r="AU302" t="s">
        <v>6697</v>
      </c>
      <c r="AV302" t="s">
        <v>6697</v>
      </c>
      <c r="AW302">
        <v>4</v>
      </c>
      <c r="AX302" t="s">
        <v>6697</v>
      </c>
      <c r="AY302" t="s">
        <v>6697</v>
      </c>
      <c r="BA302" t="s">
        <v>6697</v>
      </c>
    </row>
    <row r="303" spans="1:53">
      <c r="A303" t="s">
        <v>233</v>
      </c>
      <c r="B303" t="s">
        <v>233</v>
      </c>
      <c r="C303" t="s">
        <v>1391</v>
      </c>
      <c r="D303" t="s">
        <v>174</v>
      </c>
      <c r="E303" t="s">
        <v>1974</v>
      </c>
      <c r="F303">
        <v>10</v>
      </c>
      <c r="G303" t="s">
        <v>1977</v>
      </c>
      <c r="H303" t="s">
        <v>1979</v>
      </c>
      <c r="I303" t="s">
        <v>2276</v>
      </c>
      <c r="J303" t="s">
        <v>3542</v>
      </c>
      <c r="K303" t="s">
        <v>3547</v>
      </c>
      <c r="L303" t="s">
        <v>3563</v>
      </c>
      <c r="M303" t="s">
        <v>3670</v>
      </c>
      <c r="N303" t="s">
        <v>174</v>
      </c>
      <c r="O303" t="s">
        <v>3670</v>
      </c>
      <c r="P303" t="s">
        <v>4315</v>
      </c>
      <c r="Q303" t="s">
        <v>4319</v>
      </c>
      <c r="R303" t="s">
        <v>4322</v>
      </c>
      <c r="S303" t="s">
        <v>4529</v>
      </c>
      <c r="T303" t="s">
        <v>5441</v>
      </c>
      <c r="U303" t="s">
        <v>5501</v>
      </c>
      <c r="V303" t="s">
        <v>5642</v>
      </c>
      <c r="W303" t="s">
        <v>5955</v>
      </c>
      <c r="AA303" t="s">
        <v>6697</v>
      </c>
      <c r="AB303" t="s">
        <v>6697</v>
      </c>
      <c r="AC303" t="s">
        <v>6697</v>
      </c>
      <c r="AD303" t="s">
        <v>6697</v>
      </c>
      <c r="AE303" t="s">
        <v>6697</v>
      </c>
      <c r="AF303" t="s">
        <v>6697</v>
      </c>
      <c r="AG303" t="s">
        <v>6697</v>
      </c>
      <c r="AH303" t="s">
        <v>6697</v>
      </c>
      <c r="AI303" t="s">
        <v>6697</v>
      </c>
      <c r="AJ303" t="s">
        <v>6698</v>
      </c>
      <c r="AK303" t="s">
        <v>6697</v>
      </c>
      <c r="AL303" t="s">
        <v>6697</v>
      </c>
      <c r="AM303" t="s">
        <v>6697</v>
      </c>
      <c r="AN303" t="s">
        <v>6697</v>
      </c>
      <c r="AO303" t="s">
        <v>6697</v>
      </c>
      <c r="AP303" t="s">
        <v>6697</v>
      </c>
      <c r="AQ303" t="s">
        <v>6697</v>
      </c>
      <c r="AR303" t="s">
        <v>6697</v>
      </c>
      <c r="AS303" t="s">
        <v>6697</v>
      </c>
      <c r="AT303">
        <v>2</v>
      </c>
      <c r="AU303" t="s">
        <v>6697</v>
      </c>
      <c r="AV303" t="s">
        <v>6703</v>
      </c>
      <c r="AW303">
        <v>65535</v>
      </c>
      <c r="AX303" t="s">
        <v>6703</v>
      </c>
      <c r="AY303" t="s">
        <v>6697</v>
      </c>
      <c r="BA303" t="s">
        <v>6697</v>
      </c>
    </row>
    <row r="304" spans="1:53">
      <c r="A304" t="s">
        <v>233</v>
      </c>
      <c r="B304" t="s">
        <v>230</v>
      </c>
      <c r="C304" t="s">
        <v>1327</v>
      </c>
      <c r="D304" t="s">
        <v>1674</v>
      </c>
      <c r="E304" t="s">
        <v>1974</v>
      </c>
      <c r="F304">
        <v>0</v>
      </c>
      <c r="G304" t="s">
        <v>1977</v>
      </c>
      <c r="H304" t="s">
        <v>1979</v>
      </c>
      <c r="I304" t="s">
        <v>2277</v>
      </c>
      <c r="J304" t="s">
        <v>3542</v>
      </c>
      <c r="K304" t="s">
        <v>3545</v>
      </c>
      <c r="L304" t="s">
        <v>3563</v>
      </c>
      <c r="M304" t="s">
        <v>3671</v>
      </c>
      <c r="N304" t="s">
        <v>174</v>
      </c>
      <c r="O304" t="s">
        <v>3615</v>
      </c>
      <c r="P304" t="s">
        <v>4315</v>
      </c>
      <c r="Q304" t="s">
        <v>4319</v>
      </c>
      <c r="R304" t="s">
        <v>4322</v>
      </c>
      <c r="S304" t="s">
        <v>4530</v>
      </c>
      <c r="T304" t="s">
        <v>5440</v>
      </c>
      <c r="U304" t="s">
        <v>5440</v>
      </c>
      <c r="V304" t="s">
        <v>5642</v>
      </c>
      <c r="W304" t="s">
        <v>5955</v>
      </c>
      <c r="AA304" t="s">
        <v>6697</v>
      </c>
      <c r="AB304" t="s">
        <v>6697</v>
      </c>
      <c r="AC304" t="s">
        <v>6697</v>
      </c>
      <c r="AD304" t="s">
        <v>6697</v>
      </c>
      <c r="AE304" t="s">
        <v>6697</v>
      </c>
      <c r="AF304" t="s">
        <v>6697</v>
      </c>
      <c r="AG304" t="s">
        <v>6697</v>
      </c>
      <c r="AH304" t="s">
        <v>6697</v>
      </c>
      <c r="AI304" t="s">
        <v>6697</v>
      </c>
      <c r="AJ304" t="s">
        <v>6697</v>
      </c>
      <c r="AK304" t="s">
        <v>6697</v>
      </c>
      <c r="AL304" t="s">
        <v>6697</v>
      </c>
      <c r="AM304" t="s">
        <v>6697</v>
      </c>
      <c r="AN304" t="s">
        <v>6697</v>
      </c>
      <c r="AO304" t="s">
        <v>6697</v>
      </c>
      <c r="AP304" t="s">
        <v>6697</v>
      </c>
      <c r="AQ304" t="s">
        <v>6697</v>
      </c>
      <c r="AR304" t="s">
        <v>6697</v>
      </c>
      <c r="AS304" t="s">
        <v>6697</v>
      </c>
      <c r="AT304">
        <v>0</v>
      </c>
      <c r="AU304" t="s">
        <v>6697</v>
      </c>
      <c r="AV304" t="s">
        <v>6697</v>
      </c>
      <c r="AW304">
        <v>2</v>
      </c>
      <c r="AX304" t="s">
        <v>6697</v>
      </c>
      <c r="AY304" t="s">
        <v>6697</v>
      </c>
      <c r="BA304" t="s">
        <v>6697</v>
      </c>
    </row>
    <row r="305" spans="1:53">
      <c r="A305" t="s">
        <v>234</v>
      </c>
      <c r="B305" t="s">
        <v>933</v>
      </c>
      <c r="C305" t="s">
        <v>1392</v>
      </c>
      <c r="D305" t="s">
        <v>1763</v>
      </c>
      <c r="E305" t="s">
        <v>1973</v>
      </c>
      <c r="F305">
        <v>0</v>
      </c>
      <c r="G305" t="s">
        <v>1977</v>
      </c>
      <c r="H305" t="s">
        <v>1979</v>
      </c>
      <c r="I305" t="s">
        <v>2278</v>
      </c>
      <c r="J305" t="s">
        <v>3542</v>
      </c>
      <c r="K305" t="s">
        <v>3544</v>
      </c>
      <c r="L305" t="s">
        <v>3562</v>
      </c>
      <c r="M305" t="s">
        <v>3672</v>
      </c>
      <c r="N305" t="s">
        <v>193</v>
      </c>
      <c r="O305" t="s">
        <v>3692</v>
      </c>
      <c r="P305" t="s">
        <v>4315</v>
      </c>
      <c r="Q305" t="s">
        <v>4319</v>
      </c>
      <c r="R305" t="s">
        <v>4323</v>
      </c>
      <c r="S305" t="s">
        <v>4531</v>
      </c>
      <c r="T305" t="s">
        <v>5439</v>
      </c>
      <c r="U305" t="s">
        <v>4324</v>
      </c>
      <c r="V305" t="s">
        <v>5577</v>
      </c>
      <c r="W305" t="s">
        <v>6020</v>
      </c>
      <c r="AA305" t="s">
        <v>6697</v>
      </c>
      <c r="AB305" t="s">
        <v>6697</v>
      </c>
      <c r="AC305" t="s">
        <v>6697</v>
      </c>
      <c r="AD305" t="s">
        <v>6697</v>
      </c>
      <c r="AE305" t="s">
        <v>6697</v>
      </c>
      <c r="AF305" t="s">
        <v>6697</v>
      </c>
      <c r="AG305" t="s">
        <v>6697</v>
      </c>
      <c r="AH305" t="s">
        <v>6697</v>
      </c>
      <c r="AI305" t="s">
        <v>6697</v>
      </c>
      <c r="AJ305" t="s">
        <v>6697</v>
      </c>
      <c r="AK305" t="s">
        <v>6697</v>
      </c>
      <c r="AL305" t="s">
        <v>6697</v>
      </c>
      <c r="AM305" t="s">
        <v>6697</v>
      </c>
      <c r="AN305" t="s">
        <v>6699</v>
      </c>
      <c r="AO305" t="s">
        <v>6697</v>
      </c>
      <c r="AP305" t="s">
        <v>6697</v>
      </c>
      <c r="AQ305" t="s">
        <v>6697</v>
      </c>
      <c r="AR305" t="s">
        <v>6697</v>
      </c>
      <c r="AS305" t="s">
        <v>6697</v>
      </c>
      <c r="AT305">
        <v>0</v>
      </c>
      <c r="AU305" t="s">
        <v>6697</v>
      </c>
      <c r="AV305" t="s">
        <v>6697</v>
      </c>
      <c r="AW305">
        <v>0</v>
      </c>
      <c r="AX305" t="s">
        <v>6697</v>
      </c>
      <c r="AY305" t="s">
        <v>6697</v>
      </c>
      <c r="BA305" t="s">
        <v>6697</v>
      </c>
    </row>
    <row r="306" spans="1:53">
      <c r="A306" t="s">
        <v>235</v>
      </c>
      <c r="B306" t="s">
        <v>114</v>
      </c>
      <c r="C306" t="s">
        <v>1393</v>
      </c>
      <c r="D306" t="s">
        <v>1764</v>
      </c>
      <c r="E306" t="s">
        <v>1974</v>
      </c>
      <c r="F306">
        <v>0</v>
      </c>
      <c r="G306" t="s">
        <v>1977</v>
      </c>
      <c r="H306" t="s">
        <v>1979</v>
      </c>
      <c r="I306" t="s">
        <v>2279</v>
      </c>
      <c r="J306" t="s">
        <v>3542</v>
      </c>
      <c r="K306" t="s">
        <v>3545</v>
      </c>
      <c r="L306" t="s">
        <v>3563</v>
      </c>
      <c r="M306" t="s">
        <v>3673</v>
      </c>
      <c r="N306" t="s">
        <v>174</v>
      </c>
      <c r="O306" t="s">
        <v>4122</v>
      </c>
      <c r="P306" t="s">
        <v>4315</v>
      </c>
      <c r="Q306" t="s">
        <v>4319</v>
      </c>
      <c r="R306" t="s">
        <v>4323</v>
      </c>
      <c r="S306" t="s">
        <v>4532</v>
      </c>
      <c r="T306" t="s">
        <v>5439</v>
      </c>
      <c r="U306" t="s">
        <v>4324</v>
      </c>
      <c r="V306" t="s">
        <v>5642</v>
      </c>
      <c r="W306" t="s">
        <v>6020</v>
      </c>
      <c r="AA306" t="s">
        <v>6697</v>
      </c>
      <c r="AB306" t="s">
        <v>6697</v>
      </c>
      <c r="AC306" t="s">
        <v>6697</v>
      </c>
      <c r="AD306" t="s">
        <v>6697</v>
      </c>
      <c r="AE306" t="s">
        <v>6697</v>
      </c>
      <c r="AF306" t="s">
        <v>6697</v>
      </c>
      <c r="AG306" t="s">
        <v>6697</v>
      </c>
      <c r="AH306" t="s">
        <v>6697</v>
      </c>
      <c r="AI306" t="s">
        <v>6697</v>
      </c>
      <c r="AJ306" t="s">
        <v>6697</v>
      </c>
      <c r="AK306" t="s">
        <v>6697</v>
      </c>
      <c r="AL306" t="s">
        <v>6697</v>
      </c>
      <c r="AM306" t="s">
        <v>6697</v>
      </c>
      <c r="AN306" t="s">
        <v>6699</v>
      </c>
      <c r="AO306" t="s">
        <v>6697</v>
      </c>
      <c r="AP306" t="s">
        <v>6697</v>
      </c>
      <c r="AQ306" t="s">
        <v>6697</v>
      </c>
      <c r="AR306" t="s">
        <v>6697</v>
      </c>
      <c r="AS306" t="s">
        <v>6697</v>
      </c>
      <c r="AT306">
        <v>7</v>
      </c>
      <c r="AU306" t="s">
        <v>6697</v>
      </c>
      <c r="AV306" t="s">
        <v>6697</v>
      </c>
      <c r="AW306">
        <v>13</v>
      </c>
      <c r="AX306" t="s">
        <v>6697</v>
      </c>
      <c r="AY306" t="s">
        <v>6697</v>
      </c>
      <c r="BA306" t="s">
        <v>6697</v>
      </c>
    </row>
    <row r="307" spans="1:53">
      <c r="A307" t="s">
        <v>236</v>
      </c>
      <c r="B307" t="s">
        <v>287</v>
      </c>
      <c r="C307" t="s">
        <v>1394</v>
      </c>
      <c r="D307" t="s">
        <v>1667</v>
      </c>
      <c r="E307" t="s">
        <v>1974</v>
      </c>
      <c r="F307">
        <v>0</v>
      </c>
      <c r="G307" t="s">
        <v>1977</v>
      </c>
      <c r="H307" t="s">
        <v>1979</v>
      </c>
      <c r="I307" t="s">
        <v>2280</v>
      </c>
      <c r="J307" t="s">
        <v>3542</v>
      </c>
      <c r="K307" t="s">
        <v>3545</v>
      </c>
      <c r="L307" t="s">
        <v>3563</v>
      </c>
      <c r="M307" t="s">
        <v>3609</v>
      </c>
      <c r="N307" t="s">
        <v>174</v>
      </c>
      <c r="O307" t="s">
        <v>3688</v>
      </c>
      <c r="P307" t="s">
        <v>4315</v>
      </c>
      <c r="Q307" t="s">
        <v>4319</v>
      </c>
      <c r="R307" t="s">
        <v>4322</v>
      </c>
      <c r="S307" t="s">
        <v>4533</v>
      </c>
      <c r="T307" t="s">
        <v>5439</v>
      </c>
      <c r="U307" t="s">
        <v>4324</v>
      </c>
      <c r="V307" t="s">
        <v>5642</v>
      </c>
      <c r="W307" t="s">
        <v>6121</v>
      </c>
      <c r="AA307" t="s">
        <v>6697</v>
      </c>
      <c r="AB307" t="s">
        <v>6697</v>
      </c>
      <c r="AC307" t="s">
        <v>6697</v>
      </c>
      <c r="AD307" t="s">
        <v>6697</v>
      </c>
      <c r="AE307" t="s">
        <v>6697</v>
      </c>
      <c r="AF307" t="s">
        <v>6697</v>
      </c>
      <c r="AG307" t="s">
        <v>6697</v>
      </c>
      <c r="AH307" t="s">
        <v>6697</v>
      </c>
      <c r="AI307" t="s">
        <v>6697</v>
      </c>
      <c r="AJ307" t="s">
        <v>6697</v>
      </c>
      <c r="AK307" t="s">
        <v>6697</v>
      </c>
      <c r="AL307" t="s">
        <v>6697</v>
      </c>
      <c r="AM307" t="s">
        <v>6697</v>
      </c>
      <c r="AN307" t="s">
        <v>6697</v>
      </c>
      <c r="AO307" t="s">
        <v>6697</v>
      </c>
      <c r="AP307" t="s">
        <v>6697</v>
      </c>
      <c r="AQ307" t="s">
        <v>6697</v>
      </c>
      <c r="AR307" t="s">
        <v>6697</v>
      </c>
      <c r="AS307" t="s">
        <v>6697</v>
      </c>
      <c r="AT307">
        <v>1</v>
      </c>
      <c r="AU307" t="s">
        <v>6697</v>
      </c>
      <c r="AV307" t="s">
        <v>6697</v>
      </c>
      <c r="AW307">
        <v>1</v>
      </c>
      <c r="AX307" t="s">
        <v>6697</v>
      </c>
      <c r="AY307" t="s">
        <v>6697</v>
      </c>
      <c r="BA307" t="s">
        <v>6697</v>
      </c>
    </row>
    <row r="308" spans="1:53">
      <c r="A308" t="s">
        <v>90</v>
      </c>
      <c r="B308" t="s">
        <v>115</v>
      </c>
      <c r="C308" t="s">
        <v>1327</v>
      </c>
      <c r="D308" t="s">
        <v>1696</v>
      </c>
      <c r="E308" t="s">
        <v>1974</v>
      </c>
      <c r="F308">
        <v>0</v>
      </c>
      <c r="G308" t="s">
        <v>1977</v>
      </c>
      <c r="H308" t="s">
        <v>1979</v>
      </c>
      <c r="I308" t="s">
        <v>2281</v>
      </c>
      <c r="J308" t="s">
        <v>3542</v>
      </c>
      <c r="K308" t="s">
        <v>3545</v>
      </c>
      <c r="L308" t="s">
        <v>3563</v>
      </c>
      <c r="M308" t="s">
        <v>3674</v>
      </c>
      <c r="N308" t="s">
        <v>174</v>
      </c>
      <c r="O308" t="s">
        <v>3689</v>
      </c>
      <c r="P308" t="s">
        <v>4315</v>
      </c>
      <c r="Q308" t="s">
        <v>4319</v>
      </c>
      <c r="R308" t="s">
        <v>4322</v>
      </c>
      <c r="S308" t="s">
        <v>4534</v>
      </c>
      <c r="T308" t="s">
        <v>5440</v>
      </c>
      <c r="U308" t="s">
        <v>5440</v>
      </c>
      <c r="V308" t="s">
        <v>5576</v>
      </c>
      <c r="W308" t="s">
        <v>6122</v>
      </c>
      <c r="AA308" t="s">
        <v>6697</v>
      </c>
      <c r="AB308" t="s">
        <v>6697</v>
      </c>
      <c r="AC308" t="s">
        <v>6697</v>
      </c>
      <c r="AD308" t="s">
        <v>6697</v>
      </c>
      <c r="AE308" t="s">
        <v>6697</v>
      </c>
      <c r="AF308" t="s">
        <v>6697</v>
      </c>
      <c r="AG308" t="s">
        <v>6697</v>
      </c>
      <c r="AH308" t="s">
        <v>6697</v>
      </c>
      <c r="AI308" t="s">
        <v>6697</v>
      </c>
      <c r="AJ308" t="s">
        <v>6697</v>
      </c>
      <c r="AK308" t="s">
        <v>6697</v>
      </c>
      <c r="AL308" t="s">
        <v>6697</v>
      </c>
      <c r="AM308" t="s">
        <v>6697</v>
      </c>
      <c r="AN308" t="s">
        <v>6697</v>
      </c>
      <c r="AO308" t="s">
        <v>6697</v>
      </c>
      <c r="AP308" t="s">
        <v>6697</v>
      </c>
      <c r="AQ308" t="s">
        <v>6697</v>
      </c>
      <c r="AR308" t="s">
        <v>6697</v>
      </c>
      <c r="AS308" t="s">
        <v>6697</v>
      </c>
      <c r="AT308">
        <v>0</v>
      </c>
      <c r="AU308" t="s">
        <v>6697</v>
      </c>
      <c r="AV308" t="s">
        <v>6697</v>
      </c>
      <c r="AW308">
        <v>0</v>
      </c>
      <c r="AX308" t="s">
        <v>6697</v>
      </c>
      <c r="AY308" t="s">
        <v>6697</v>
      </c>
      <c r="BA308" t="s">
        <v>6697</v>
      </c>
    </row>
    <row r="309" spans="1:53">
      <c r="A309" t="s">
        <v>90</v>
      </c>
      <c r="B309" t="s">
        <v>287</v>
      </c>
      <c r="C309" t="s">
        <v>1327</v>
      </c>
      <c r="D309" t="s">
        <v>1696</v>
      </c>
      <c r="E309" t="s">
        <v>1974</v>
      </c>
      <c r="F309">
        <v>0</v>
      </c>
      <c r="G309" t="s">
        <v>1977</v>
      </c>
      <c r="H309" t="s">
        <v>1979</v>
      </c>
      <c r="I309" t="s">
        <v>2282</v>
      </c>
      <c r="J309" t="s">
        <v>3542</v>
      </c>
      <c r="K309" t="s">
        <v>3545</v>
      </c>
      <c r="L309" t="s">
        <v>3563</v>
      </c>
      <c r="M309" t="s">
        <v>3607</v>
      </c>
      <c r="N309" t="s">
        <v>174</v>
      </c>
      <c r="O309" t="s">
        <v>3693</v>
      </c>
      <c r="P309" t="s">
        <v>4315</v>
      </c>
      <c r="Q309" t="s">
        <v>4319</v>
      </c>
      <c r="R309" t="s">
        <v>4323</v>
      </c>
      <c r="S309" t="s">
        <v>4535</v>
      </c>
      <c r="T309" t="s">
        <v>5439</v>
      </c>
      <c r="U309" t="s">
        <v>4324</v>
      </c>
      <c r="V309" t="s">
        <v>5576</v>
      </c>
      <c r="W309" t="s">
        <v>6123</v>
      </c>
      <c r="AA309" t="s">
        <v>6697</v>
      </c>
      <c r="AB309" t="s">
        <v>6697</v>
      </c>
      <c r="AC309" t="s">
        <v>6697</v>
      </c>
      <c r="AD309" t="s">
        <v>6697</v>
      </c>
      <c r="AE309" t="s">
        <v>6697</v>
      </c>
      <c r="AF309" t="s">
        <v>6697</v>
      </c>
      <c r="AG309" t="s">
        <v>6697</v>
      </c>
      <c r="AH309" t="s">
        <v>6697</v>
      </c>
      <c r="AI309" t="s">
        <v>6697</v>
      </c>
      <c r="AJ309" t="s">
        <v>6697</v>
      </c>
      <c r="AK309" t="s">
        <v>6697</v>
      </c>
      <c r="AL309" t="s">
        <v>6697</v>
      </c>
      <c r="AM309" t="s">
        <v>6697</v>
      </c>
      <c r="AN309" t="s">
        <v>6699</v>
      </c>
      <c r="AO309" t="s">
        <v>6697</v>
      </c>
      <c r="AP309" t="s">
        <v>6697</v>
      </c>
      <c r="AQ309" t="s">
        <v>6697</v>
      </c>
      <c r="AR309" t="s">
        <v>6697</v>
      </c>
      <c r="AS309" t="s">
        <v>6697</v>
      </c>
      <c r="AT309">
        <v>0</v>
      </c>
      <c r="AU309" t="s">
        <v>6697</v>
      </c>
      <c r="AV309" t="s">
        <v>6697</v>
      </c>
      <c r="AW309">
        <v>0</v>
      </c>
      <c r="AX309" t="s">
        <v>6697</v>
      </c>
      <c r="AY309" t="s">
        <v>6697</v>
      </c>
      <c r="BA309" t="s">
        <v>6697</v>
      </c>
    </row>
    <row r="310" spans="1:53">
      <c r="A310" t="s">
        <v>236</v>
      </c>
      <c r="B310" t="s">
        <v>115</v>
      </c>
      <c r="C310" t="s">
        <v>1327</v>
      </c>
      <c r="D310" t="s">
        <v>1696</v>
      </c>
      <c r="E310" t="s">
        <v>1974</v>
      </c>
      <c r="F310">
        <v>0</v>
      </c>
      <c r="G310" t="s">
        <v>1977</v>
      </c>
      <c r="H310" t="s">
        <v>1979</v>
      </c>
      <c r="I310" t="s">
        <v>2283</v>
      </c>
      <c r="J310" t="s">
        <v>3542</v>
      </c>
      <c r="K310" t="s">
        <v>3545</v>
      </c>
      <c r="L310" t="s">
        <v>3563</v>
      </c>
      <c r="M310" t="s">
        <v>3675</v>
      </c>
      <c r="N310" t="s">
        <v>174</v>
      </c>
      <c r="O310" t="s">
        <v>4122</v>
      </c>
      <c r="P310" t="s">
        <v>4315</v>
      </c>
      <c r="Q310" t="s">
        <v>4319</v>
      </c>
      <c r="R310" t="s">
        <v>4322</v>
      </c>
      <c r="S310" t="s">
        <v>4534</v>
      </c>
      <c r="T310" t="s">
        <v>5440</v>
      </c>
      <c r="U310" t="s">
        <v>5440</v>
      </c>
      <c r="V310" t="s">
        <v>5576</v>
      </c>
      <c r="W310" t="s">
        <v>6123</v>
      </c>
      <c r="AA310" t="s">
        <v>6697</v>
      </c>
      <c r="AB310" t="s">
        <v>6697</v>
      </c>
      <c r="AC310" t="s">
        <v>6697</v>
      </c>
      <c r="AD310" t="s">
        <v>6697</v>
      </c>
      <c r="AE310" t="s">
        <v>6697</v>
      </c>
      <c r="AF310" t="s">
        <v>6697</v>
      </c>
      <c r="AG310" t="s">
        <v>6697</v>
      </c>
      <c r="AH310" t="s">
        <v>6697</v>
      </c>
      <c r="AI310" t="s">
        <v>6697</v>
      </c>
      <c r="AJ310" t="s">
        <v>6697</v>
      </c>
      <c r="AK310" t="s">
        <v>6697</v>
      </c>
      <c r="AL310" t="s">
        <v>6697</v>
      </c>
      <c r="AM310" t="s">
        <v>6697</v>
      </c>
      <c r="AN310" t="s">
        <v>6697</v>
      </c>
      <c r="AO310" t="s">
        <v>6697</v>
      </c>
      <c r="AP310" t="s">
        <v>6697</v>
      </c>
      <c r="AQ310" t="s">
        <v>6697</v>
      </c>
      <c r="AR310" t="s">
        <v>6697</v>
      </c>
      <c r="AS310" t="s">
        <v>6697</v>
      </c>
      <c r="AT310">
        <v>0</v>
      </c>
      <c r="AU310" t="s">
        <v>6697</v>
      </c>
      <c r="AV310" t="s">
        <v>6697</v>
      </c>
      <c r="AW310">
        <v>0</v>
      </c>
      <c r="AX310" t="s">
        <v>6697</v>
      </c>
      <c r="AY310" t="s">
        <v>6697</v>
      </c>
      <c r="BA310" t="s">
        <v>6697</v>
      </c>
    </row>
    <row r="311" spans="1:53">
      <c r="A311" t="s">
        <v>236</v>
      </c>
      <c r="B311" t="s">
        <v>287</v>
      </c>
      <c r="C311" t="s">
        <v>1327</v>
      </c>
      <c r="D311" t="s">
        <v>1696</v>
      </c>
      <c r="E311" t="s">
        <v>1974</v>
      </c>
      <c r="F311">
        <v>0</v>
      </c>
      <c r="G311" t="s">
        <v>1977</v>
      </c>
      <c r="H311" t="s">
        <v>1979</v>
      </c>
      <c r="I311" t="s">
        <v>2284</v>
      </c>
      <c r="J311" t="s">
        <v>3542</v>
      </c>
      <c r="K311" t="s">
        <v>3545</v>
      </c>
      <c r="L311" t="s">
        <v>3563</v>
      </c>
      <c r="M311" t="s">
        <v>3609</v>
      </c>
      <c r="N311" t="s">
        <v>174</v>
      </c>
      <c r="O311" t="s">
        <v>3688</v>
      </c>
      <c r="P311" t="s">
        <v>4315</v>
      </c>
      <c r="Q311" t="s">
        <v>4319</v>
      </c>
      <c r="R311" t="s">
        <v>4322</v>
      </c>
      <c r="S311" t="s">
        <v>4535</v>
      </c>
      <c r="T311" t="s">
        <v>5440</v>
      </c>
      <c r="U311" t="s">
        <v>5440</v>
      </c>
      <c r="V311" t="s">
        <v>5576</v>
      </c>
      <c r="W311" t="s">
        <v>6123</v>
      </c>
      <c r="AA311" t="s">
        <v>6697</v>
      </c>
      <c r="AB311" t="s">
        <v>6697</v>
      </c>
      <c r="AC311" t="s">
        <v>6697</v>
      </c>
      <c r="AD311" t="s">
        <v>6697</v>
      </c>
      <c r="AE311" t="s">
        <v>6697</v>
      </c>
      <c r="AF311" t="s">
        <v>6697</v>
      </c>
      <c r="AG311" t="s">
        <v>6697</v>
      </c>
      <c r="AH311" t="s">
        <v>6697</v>
      </c>
      <c r="AI311" t="s">
        <v>6697</v>
      </c>
      <c r="AJ311" t="s">
        <v>6697</v>
      </c>
      <c r="AK311" t="s">
        <v>6697</v>
      </c>
      <c r="AL311" t="s">
        <v>6697</v>
      </c>
      <c r="AM311" t="s">
        <v>6697</v>
      </c>
      <c r="AN311" t="s">
        <v>6697</v>
      </c>
      <c r="AO311" t="s">
        <v>6697</v>
      </c>
      <c r="AP311" t="s">
        <v>6697</v>
      </c>
      <c r="AQ311" t="s">
        <v>6697</v>
      </c>
      <c r="AR311" t="s">
        <v>6697</v>
      </c>
      <c r="AS311" t="s">
        <v>6697</v>
      </c>
      <c r="AT311">
        <v>0</v>
      </c>
      <c r="AU311" t="s">
        <v>6697</v>
      </c>
      <c r="AV311" t="s">
        <v>6697</v>
      </c>
      <c r="AW311">
        <v>0</v>
      </c>
      <c r="AX311" t="s">
        <v>6697</v>
      </c>
      <c r="AY311" t="s">
        <v>6697</v>
      </c>
      <c r="BA311" t="s">
        <v>6697</v>
      </c>
    </row>
    <row r="312" spans="1:53">
      <c r="A312" t="s">
        <v>237</v>
      </c>
      <c r="B312" t="s">
        <v>240</v>
      </c>
      <c r="C312" t="s">
        <v>1327</v>
      </c>
      <c r="D312" t="s">
        <v>1765</v>
      </c>
      <c r="E312" t="s">
        <v>1974</v>
      </c>
      <c r="F312">
        <v>0</v>
      </c>
      <c r="G312" t="s">
        <v>1977</v>
      </c>
      <c r="H312" t="s">
        <v>1979</v>
      </c>
      <c r="I312" t="s">
        <v>2285</v>
      </c>
      <c r="J312" t="s">
        <v>3542</v>
      </c>
      <c r="K312" t="s">
        <v>3545</v>
      </c>
      <c r="L312" t="s">
        <v>3563</v>
      </c>
      <c r="M312" t="s">
        <v>3676</v>
      </c>
      <c r="N312" t="s">
        <v>174</v>
      </c>
      <c r="O312" t="s">
        <v>3679</v>
      </c>
      <c r="P312" t="s">
        <v>4315</v>
      </c>
      <c r="Q312" t="s">
        <v>4319</v>
      </c>
      <c r="R312" t="s">
        <v>4321</v>
      </c>
      <c r="S312" t="s">
        <v>4536</v>
      </c>
      <c r="T312" t="s">
        <v>5441</v>
      </c>
      <c r="U312" t="s">
        <v>5440</v>
      </c>
      <c r="V312" t="s">
        <v>5668</v>
      </c>
      <c r="W312" t="s">
        <v>6124</v>
      </c>
      <c r="AA312" t="s">
        <v>6697</v>
      </c>
      <c r="AB312" t="s">
        <v>6697</v>
      </c>
      <c r="AC312" t="s">
        <v>6697</v>
      </c>
      <c r="AD312" t="s">
        <v>6697</v>
      </c>
      <c r="AE312" t="s">
        <v>6697</v>
      </c>
      <c r="AF312" t="s">
        <v>6697</v>
      </c>
      <c r="AG312" t="s">
        <v>6697</v>
      </c>
      <c r="AH312" t="s">
        <v>6697</v>
      </c>
      <c r="AI312" t="s">
        <v>6697</v>
      </c>
      <c r="AJ312" t="s">
        <v>6697</v>
      </c>
      <c r="AK312" t="s">
        <v>6697</v>
      </c>
      <c r="AL312" t="s">
        <v>6697</v>
      </c>
      <c r="AM312" t="s">
        <v>6697</v>
      </c>
      <c r="AN312" t="s">
        <v>6700</v>
      </c>
      <c r="AO312" t="s">
        <v>6697</v>
      </c>
      <c r="AP312" t="s">
        <v>6697</v>
      </c>
      <c r="AQ312" t="s">
        <v>6697</v>
      </c>
      <c r="AR312" t="s">
        <v>6697</v>
      </c>
      <c r="AS312" t="s">
        <v>6697</v>
      </c>
      <c r="AT312">
        <v>0</v>
      </c>
      <c r="AU312" t="s">
        <v>6697</v>
      </c>
      <c r="AV312" t="s">
        <v>6697</v>
      </c>
      <c r="AW312">
        <v>6</v>
      </c>
      <c r="AX312" t="s">
        <v>6697</v>
      </c>
      <c r="AY312" t="s">
        <v>6697</v>
      </c>
      <c r="BA312" t="s">
        <v>6697</v>
      </c>
    </row>
    <row r="313" spans="1:53">
      <c r="A313" t="s">
        <v>238</v>
      </c>
      <c r="B313" t="s">
        <v>934</v>
      </c>
      <c r="C313" t="s">
        <v>1395</v>
      </c>
      <c r="D313" t="s">
        <v>1766</v>
      </c>
      <c r="E313" t="s">
        <v>1973</v>
      </c>
      <c r="F313">
        <v>0</v>
      </c>
      <c r="G313" t="s">
        <v>1977</v>
      </c>
      <c r="H313" t="s">
        <v>1979</v>
      </c>
      <c r="I313" t="s">
        <v>2286</v>
      </c>
      <c r="J313" t="s">
        <v>3542</v>
      </c>
      <c r="K313" t="s">
        <v>3544</v>
      </c>
      <c r="L313" t="s">
        <v>3562</v>
      </c>
      <c r="M313" t="s">
        <v>3677</v>
      </c>
      <c r="N313" t="s">
        <v>193</v>
      </c>
      <c r="O313" t="s">
        <v>3685</v>
      </c>
      <c r="P313" t="s">
        <v>4315</v>
      </c>
      <c r="Q313" t="s">
        <v>4319</v>
      </c>
      <c r="R313" t="s">
        <v>4323</v>
      </c>
      <c r="S313" t="s">
        <v>4537</v>
      </c>
      <c r="T313" t="s">
        <v>5439</v>
      </c>
      <c r="U313" t="s">
        <v>4324</v>
      </c>
      <c r="V313" t="s">
        <v>5669</v>
      </c>
      <c r="W313" t="s">
        <v>6125</v>
      </c>
      <c r="AA313" t="s">
        <v>6697</v>
      </c>
      <c r="AB313" t="s">
        <v>6697</v>
      </c>
      <c r="AC313" t="s">
        <v>6697</v>
      </c>
      <c r="AD313" t="s">
        <v>6697</v>
      </c>
      <c r="AE313" t="s">
        <v>6697</v>
      </c>
      <c r="AF313" t="s">
        <v>6697</v>
      </c>
      <c r="AG313" t="s">
        <v>6697</v>
      </c>
      <c r="AH313" t="s">
        <v>6697</v>
      </c>
      <c r="AI313" t="s">
        <v>6697</v>
      </c>
      <c r="AJ313" t="s">
        <v>6697</v>
      </c>
      <c r="AK313" t="s">
        <v>6697</v>
      </c>
      <c r="AL313" t="s">
        <v>6697</v>
      </c>
      <c r="AM313" t="s">
        <v>6697</v>
      </c>
      <c r="AN313" t="s">
        <v>6699</v>
      </c>
      <c r="AO313" t="s">
        <v>6697</v>
      </c>
      <c r="AP313" t="s">
        <v>6697</v>
      </c>
      <c r="AQ313" t="s">
        <v>6697</v>
      </c>
      <c r="AR313" t="s">
        <v>6697</v>
      </c>
      <c r="AS313" t="s">
        <v>6697</v>
      </c>
      <c r="AT313">
        <v>0</v>
      </c>
      <c r="AU313" t="s">
        <v>6697</v>
      </c>
      <c r="AV313" t="s">
        <v>6697</v>
      </c>
      <c r="AW313">
        <v>0</v>
      </c>
      <c r="AX313" t="s">
        <v>6697</v>
      </c>
      <c r="AY313" t="s">
        <v>6697</v>
      </c>
      <c r="BA313" t="s">
        <v>6697</v>
      </c>
    </row>
    <row r="314" spans="1:53">
      <c r="A314" t="s">
        <v>239</v>
      </c>
      <c r="B314" t="s">
        <v>240</v>
      </c>
      <c r="C314" t="s">
        <v>1327</v>
      </c>
      <c r="D314" t="s">
        <v>1765</v>
      </c>
      <c r="E314" t="s">
        <v>1974</v>
      </c>
      <c r="F314">
        <v>0</v>
      </c>
      <c r="G314" t="s">
        <v>1977</v>
      </c>
      <c r="H314" t="s">
        <v>1979</v>
      </c>
      <c r="I314" t="s">
        <v>2287</v>
      </c>
      <c r="J314" t="s">
        <v>3542</v>
      </c>
      <c r="K314" t="s">
        <v>3545</v>
      </c>
      <c r="L314" t="s">
        <v>3563</v>
      </c>
      <c r="M314" t="s">
        <v>3678</v>
      </c>
      <c r="N314" t="s">
        <v>174</v>
      </c>
      <c r="O314" t="s">
        <v>3680</v>
      </c>
      <c r="P314" t="s">
        <v>4315</v>
      </c>
      <c r="Q314" t="s">
        <v>4319</v>
      </c>
      <c r="R314" t="s">
        <v>4321</v>
      </c>
      <c r="S314" t="s">
        <v>4538</v>
      </c>
      <c r="T314" t="s">
        <v>5441</v>
      </c>
      <c r="U314" t="s">
        <v>5440</v>
      </c>
      <c r="V314" t="s">
        <v>5642</v>
      </c>
      <c r="W314" t="s">
        <v>6124</v>
      </c>
      <c r="AA314" t="s">
        <v>6697</v>
      </c>
      <c r="AB314" t="s">
        <v>6697</v>
      </c>
      <c r="AC314" t="s">
        <v>6697</v>
      </c>
      <c r="AD314" t="s">
        <v>6697</v>
      </c>
      <c r="AE314" t="s">
        <v>6697</v>
      </c>
      <c r="AF314" t="s">
        <v>6697</v>
      </c>
      <c r="AG314" t="s">
        <v>6697</v>
      </c>
      <c r="AH314" t="s">
        <v>6697</v>
      </c>
      <c r="AI314" t="s">
        <v>6697</v>
      </c>
      <c r="AJ314" t="s">
        <v>6697</v>
      </c>
      <c r="AK314" t="s">
        <v>6697</v>
      </c>
      <c r="AL314" t="s">
        <v>6697</v>
      </c>
      <c r="AM314" t="s">
        <v>6697</v>
      </c>
      <c r="AN314" t="s">
        <v>6700</v>
      </c>
      <c r="AO314" t="s">
        <v>6697</v>
      </c>
      <c r="AP314" t="s">
        <v>6697</v>
      </c>
      <c r="AQ314" t="s">
        <v>6697</v>
      </c>
      <c r="AR314" t="s">
        <v>6697</v>
      </c>
      <c r="AS314" t="s">
        <v>6697</v>
      </c>
      <c r="AT314">
        <v>0</v>
      </c>
      <c r="AU314" t="s">
        <v>6697</v>
      </c>
      <c r="AV314" t="s">
        <v>6697</v>
      </c>
      <c r="AW314">
        <v>6</v>
      </c>
      <c r="AX314" t="s">
        <v>6697</v>
      </c>
      <c r="AY314" t="s">
        <v>6697</v>
      </c>
      <c r="BA314" t="s">
        <v>6697</v>
      </c>
    </row>
    <row r="315" spans="1:53">
      <c r="A315" t="s">
        <v>240</v>
      </c>
      <c r="B315" t="s">
        <v>240</v>
      </c>
      <c r="C315" t="s">
        <v>1327</v>
      </c>
      <c r="D315" t="s">
        <v>1767</v>
      </c>
      <c r="E315" t="s">
        <v>1974</v>
      </c>
      <c r="F315">
        <v>0</v>
      </c>
      <c r="G315" t="s">
        <v>1977</v>
      </c>
      <c r="H315" t="s">
        <v>1979</v>
      </c>
      <c r="I315" t="s">
        <v>2288</v>
      </c>
      <c r="J315" t="s">
        <v>3542</v>
      </c>
      <c r="K315" t="s">
        <v>3545</v>
      </c>
      <c r="L315" t="s">
        <v>3563</v>
      </c>
      <c r="M315" t="s">
        <v>3679</v>
      </c>
      <c r="N315" t="s">
        <v>174</v>
      </c>
      <c r="O315" t="s">
        <v>3679</v>
      </c>
      <c r="P315" t="s">
        <v>4315</v>
      </c>
      <c r="Q315" t="s">
        <v>4319</v>
      </c>
      <c r="R315" t="s">
        <v>4322</v>
      </c>
      <c r="S315" t="s">
        <v>4539</v>
      </c>
      <c r="T315" t="s">
        <v>5440</v>
      </c>
      <c r="U315" t="s">
        <v>5440</v>
      </c>
      <c r="V315" t="s">
        <v>5642</v>
      </c>
      <c r="W315" t="s">
        <v>5955</v>
      </c>
      <c r="AA315" t="s">
        <v>6697</v>
      </c>
      <c r="AB315" t="s">
        <v>6697</v>
      </c>
      <c r="AC315" t="s">
        <v>6697</v>
      </c>
      <c r="AD315" t="s">
        <v>6697</v>
      </c>
      <c r="AE315" t="s">
        <v>6697</v>
      </c>
      <c r="AF315" t="s">
        <v>6697</v>
      </c>
      <c r="AG315" t="s">
        <v>6697</v>
      </c>
      <c r="AH315" t="s">
        <v>6697</v>
      </c>
      <c r="AI315" t="s">
        <v>6697</v>
      </c>
      <c r="AJ315" t="s">
        <v>6697</v>
      </c>
      <c r="AK315" t="s">
        <v>6697</v>
      </c>
      <c r="AL315" t="s">
        <v>6697</v>
      </c>
      <c r="AM315" t="s">
        <v>6697</v>
      </c>
      <c r="AN315" t="s">
        <v>6697</v>
      </c>
      <c r="AO315" t="s">
        <v>6697</v>
      </c>
      <c r="AP315" t="s">
        <v>6697</v>
      </c>
      <c r="AQ315" t="s">
        <v>6697</v>
      </c>
      <c r="AR315" t="s">
        <v>6697</v>
      </c>
      <c r="AS315" t="s">
        <v>6697</v>
      </c>
      <c r="AT315">
        <v>0</v>
      </c>
      <c r="AU315" t="s">
        <v>6697</v>
      </c>
      <c r="AV315" t="s">
        <v>6697</v>
      </c>
      <c r="AW315">
        <v>4</v>
      </c>
      <c r="AX315" t="s">
        <v>6697</v>
      </c>
      <c r="AY315" t="s">
        <v>6697</v>
      </c>
      <c r="BA315" t="s">
        <v>6697</v>
      </c>
    </row>
    <row r="316" spans="1:53">
      <c r="A316" t="s">
        <v>240</v>
      </c>
      <c r="B316" t="s">
        <v>240</v>
      </c>
      <c r="C316" t="s">
        <v>1396</v>
      </c>
      <c r="D316" t="s">
        <v>1667</v>
      </c>
      <c r="E316" t="s">
        <v>1974</v>
      </c>
      <c r="F316">
        <v>0</v>
      </c>
      <c r="G316" t="s">
        <v>1977</v>
      </c>
      <c r="H316" t="s">
        <v>1979</v>
      </c>
      <c r="I316" t="s">
        <v>2289</v>
      </c>
      <c r="J316" t="s">
        <v>3542</v>
      </c>
      <c r="K316" t="s">
        <v>3545</v>
      </c>
      <c r="L316" t="s">
        <v>3563</v>
      </c>
      <c r="M316" t="s">
        <v>3679</v>
      </c>
      <c r="N316" t="s">
        <v>174</v>
      </c>
      <c r="O316" t="s">
        <v>3679</v>
      </c>
      <c r="P316" t="s">
        <v>4315</v>
      </c>
      <c r="Q316" t="s">
        <v>4319</v>
      </c>
      <c r="R316" t="s">
        <v>4321</v>
      </c>
      <c r="S316" t="s">
        <v>4540</v>
      </c>
      <c r="T316" t="s">
        <v>5439</v>
      </c>
      <c r="U316" t="s">
        <v>4324</v>
      </c>
      <c r="V316" t="s">
        <v>5642</v>
      </c>
      <c r="W316" t="s">
        <v>5955</v>
      </c>
      <c r="AA316" t="s">
        <v>6697</v>
      </c>
      <c r="AB316" t="s">
        <v>6697</v>
      </c>
      <c r="AC316" t="s">
        <v>6697</v>
      </c>
      <c r="AD316" t="s">
        <v>6697</v>
      </c>
      <c r="AE316" t="s">
        <v>6697</v>
      </c>
      <c r="AF316" t="s">
        <v>6697</v>
      </c>
      <c r="AG316" t="s">
        <v>6697</v>
      </c>
      <c r="AH316" t="s">
        <v>6697</v>
      </c>
      <c r="AI316" t="s">
        <v>6697</v>
      </c>
      <c r="AJ316" t="s">
        <v>6697</v>
      </c>
      <c r="AK316" t="s">
        <v>6697</v>
      </c>
      <c r="AL316" t="s">
        <v>6697</v>
      </c>
      <c r="AM316" t="s">
        <v>6697</v>
      </c>
      <c r="AN316" t="s">
        <v>6700</v>
      </c>
      <c r="AO316" t="s">
        <v>6697</v>
      </c>
      <c r="AP316" t="s">
        <v>6697</v>
      </c>
      <c r="AQ316" t="s">
        <v>6697</v>
      </c>
      <c r="AR316" t="s">
        <v>6697</v>
      </c>
      <c r="AS316" t="s">
        <v>6697</v>
      </c>
      <c r="AT316">
        <v>1</v>
      </c>
      <c r="AU316" t="s">
        <v>6697</v>
      </c>
      <c r="AV316" t="s">
        <v>6697</v>
      </c>
      <c r="AW316">
        <v>1</v>
      </c>
      <c r="AX316" t="s">
        <v>6697</v>
      </c>
      <c r="AY316" t="s">
        <v>6697</v>
      </c>
      <c r="BA316" t="s">
        <v>6697</v>
      </c>
    </row>
    <row r="317" spans="1:53">
      <c r="A317" t="s">
        <v>241</v>
      </c>
      <c r="B317" t="s">
        <v>408</v>
      </c>
      <c r="C317" t="s">
        <v>1327</v>
      </c>
      <c r="D317" t="s">
        <v>1768</v>
      </c>
      <c r="E317" t="s">
        <v>1974</v>
      </c>
      <c r="F317">
        <v>0</v>
      </c>
      <c r="G317" t="s">
        <v>1977</v>
      </c>
      <c r="H317" t="s">
        <v>1979</v>
      </c>
      <c r="I317" t="s">
        <v>2290</v>
      </c>
      <c r="J317" t="s">
        <v>3542</v>
      </c>
      <c r="K317" t="s">
        <v>3545</v>
      </c>
      <c r="L317" t="s">
        <v>3563</v>
      </c>
      <c r="M317" t="s">
        <v>3680</v>
      </c>
      <c r="N317" t="s">
        <v>174</v>
      </c>
      <c r="O317" t="s">
        <v>3853</v>
      </c>
      <c r="P317" t="s">
        <v>4315</v>
      </c>
      <c r="Q317" t="s">
        <v>4319</v>
      </c>
      <c r="R317" t="s">
        <v>4321</v>
      </c>
      <c r="S317" t="s">
        <v>4541</v>
      </c>
      <c r="T317" t="s">
        <v>5440</v>
      </c>
      <c r="U317" t="s">
        <v>5440</v>
      </c>
      <c r="V317" t="s">
        <v>5642</v>
      </c>
      <c r="W317" t="s">
        <v>5955</v>
      </c>
      <c r="AA317" t="s">
        <v>6697</v>
      </c>
      <c r="AB317" t="s">
        <v>6697</v>
      </c>
      <c r="AC317" t="s">
        <v>6697</v>
      </c>
      <c r="AD317" t="s">
        <v>6697</v>
      </c>
      <c r="AE317" t="s">
        <v>6697</v>
      </c>
      <c r="AF317" t="s">
        <v>6697</v>
      </c>
      <c r="AG317" t="s">
        <v>6697</v>
      </c>
      <c r="AH317" t="s">
        <v>6697</v>
      </c>
      <c r="AI317" t="s">
        <v>6697</v>
      </c>
      <c r="AJ317" t="s">
        <v>6697</v>
      </c>
      <c r="AK317" t="s">
        <v>6697</v>
      </c>
      <c r="AL317" t="s">
        <v>6697</v>
      </c>
      <c r="AM317" t="s">
        <v>6697</v>
      </c>
      <c r="AN317" t="s">
        <v>6700</v>
      </c>
      <c r="AO317" t="s">
        <v>6697</v>
      </c>
      <c r="AP317" t="s">
        <v>6697</v>
      </c>
      <c r="AQ317" t="s">
        <v>6697</v>
      </c>
      <c r="AR317" t="s">
        <v>6697</v>
      </c>
      <c r="AS317" t="s">
        <v>6697</v>
      </c>
      <c r="AT317">
        <v>0</v>
      </c>
      <c r="AU317" t="s">
        <v>6697</v>
      </c>
      <c r="AV317" t="s">
        <v>6697</v>
      </c>
      <c r="AW317">
        <v>5</v>
      </c>
      <c r="AX317" t="s">
        <v>6697</v>
      </c>
      <c r="AY317" t="s">
        <v>6697</v>
      </c>
      <c r="BA317" t="s">
        <v>6697</v>
      </c>
    </row>
    <row r="318" spans="1:53">
      <c r="A318" t="s">
        <v>241</v>
      </c>
      <c r="B318" t="s">
        <v>407</v>
      </c>
      <c r="C318" t="s">
        <v>1327</v>
      </c>
      <c r="D318" t="s">
        <v>1768</v>
      </c>
      <c r="E318" t="s">
        <v>1974</v>
      </c>
      <c r="F318">
        <v>0</v>
      </c>
      <c r="G318" t="s">
        <v>1977</v>
      </c>
      <c r="H318" t="s">
        <v>1979</v>
      </c>
      <c r="I318" t="s">
        <v>2291</v>
      </c>
      <c r="J318" t="s">
        <v>3542</v>
      </c>
      <c r="K318" t="s">
        <v>3545</v>
      </c>
      <c r="L318" t="s">
        <v>3563</v>
      </c>
      <c r="M318" t="s">
        <v>3681</v>
      </c>
      <c r="N318" t="s">
        <v>174</v>
      </c>
      <c r="O318" t="s">
        <v>4129</v>
      </c>
      <c r="P318" t="s">
        <v>4315</v>
      </c>
      <c r="Q318" t="s">
        <v>4319</v>
      </c>
      <c r="R318" t="s">
        <v>4321</v>
      </c>
      <c r="S318" t="s">
        <v>4542</v>
      </c>
      <c r="T318" t="s">
        <v>5440</v>
      </c>
      <c r="U318" t="s">
        <v>5440</v>
      </c>
      <c r="V318" t="s">
        <v>5642</v>
      </c>
      <c r="W318" t="s">
        <v>5955</v>
      </c>
      <c r="AA318" t="s">
        <v>6697</v>
      </c>
      <c r="AB318" t="s">
        <v>6697</v>
      </c>
      <c r="AC318" t="s">
        <v>6697</v>
      </c>
      <c r="AD318" t="s">
        <v>6697</v>
      </c>
      <c r="AE318" t="s">
        <v>6697</v>
      </c>
      <c r="AF318" t="s">
        <v>6697</v>
      </c>
      <c r="AG318" t="s">
        <v>6697</v>
      </c>
      <c r="AH318" t="s">
        <v>6697</v>
      </c>
      <c r="AI318" t="s">
        <v>6697</v>
      </c>
      <c r="AJ318" t="s">
        <v>6697</v>
      </c>
      <c r="AK318" t="s">
        <v>6697</v>
      </c>
      <c r="AL318" t="s">
        <v>6697</v>
      </c>
      <c r="AM318" t="s">
        <v>6697</v>
      </c>
      <c r="AN318" t="s">
        <v>6700</v>
      </c>
      <c r="AO318" t="s">
        <v>6697</v>
      </c>
      <c r="AP318" t="s">
        <v>6697</v>
      </c>
      <c r="AQ318" t="s">
        <v>6697</v>
      </c>
      <c r="AR318" t="s">
        <v>6697</v>
      </c>
      <c r="AS318" t="s">
        <v>6697</v>
      </c>
      <c r="AT318">
        <v>0</v>
      </c>
      <c r="AU318" t="s">
        <v>6697</v>
      </c>
      <c r="AV318" t="s">
        <v>6697</v>
      </c>
      <c r="AW318">
        <v>5</v>
      </c>
      <c r="AX318" t="s">
        <v>6697</v>
      </c>
      <c r="AY318" t="s">
        <v>6697</v>
      </c>
      <c r="BA318" t="s">
        <v>6697</v>
      </c>
    </row>
    <row r="319" spans="1:53">
      <c r="A319" t="s">
        <v>242</v>
      </c>
      <c r="B319" t="s">
        <v>935</v>
      </c>
      <c r="C319" t="s">
        <v>1397</v>
      </c>
      <c r="D319" t="s">
        <v>1769</v>
      </c>
      <c r="E319" t="s">
        <v>1973</v>
      </c>
      <c r="F319">
        <v>0</v>
      </c>
      <c r="G319" t="s">
        <v>1977</v>
      </c>
      <c r="H319" t="s">
        <v>1979</v>
      </c>
      <c r="I319" t="s">
        <v>2292</v>
      </c>
      <c r="J319" t="s">
        <v>3542</v>
      </c>
      <c r="K319" t="s">
        <v>3544</v>
      </c>
      <c r="L319" t="s">
        <v>3562</v>
      </c>
      <c r="M319" t="s">
        <v>3632</v>
      </c>
      <c r="N319" t="s">
        <v>193</v>
      </c>
      <c r="O319" t="s">
        <v>4130</v>
      </c>
      <c r="P319" t="s">
        <v>4315</v>
      </c>
      <c r="Q319" t="s">
        <v>4319</v>
      </c>
      <c r="R319" t="s">
        <v>4323</v>
      </c>
      <c r="S319" t="s">
        <v>4543</v>
      </c>
      <c r="T319" t="s">
        <v>5439</v>
      </c>
      <c r="U319" t="s">
        <v>4324</v>
      </c>
      <c r="V319" t="s">
        <v>5564</v>
      </c>
      <c r="W319" t="s">
        <v>6126</v>
      </c>
      <c r="AA319" t="s">
        <v>6697</v>
      </c>
      <c r="AB319" t="s">
        <v>6697</v>
      </c>
      <c r="AC319" t="s">
        <v>6697</v>
      </c>
      <c r="AD319" t="s">
        <v>6697</v>
      </c>
      <c r="AE319" t="s">
        <v>6697</v>
      </c>
      <c r="AF319" t="s">
        <v>6697</v>
      </c>
      <c r="AG319" t="s">
        <v>6697</v>
      </c>
      <c r="AH319" t="s">
        <v>6697</v>
      </c>
      <c r="AI319" t="s">
        <v>6697</v>
      </c>
      <c r="AJ319" t="s">
        <v>6697</v>
      </c>
      <c r="AK319" t="s">
        <v>6697</v>
      </c>
      <c r="AL319" t="s">
        <v>6697</v>
      </c>
      <c r="AM319" t="s">
        <v>6697</v>
      </c>
      <c r="AN319" t="s">
        <v>6699</v>
      </c>
      <c r="AO319" t="s">
        <v>6697</v>
      </c>
      <c r="AP319" t="s">
        <v>6697</v>
      </c>
      <c r="AQ319" t="s">
        <v>6697</v>
      </c>
      <c r="AR319" t="s">
        <v>6697</v>
      </c>
      <c r="AS319" t="s">
        <v>6697</v>
      </c>
      <c r="AT319">
        <v>0</v>
      </c>
      <c r="AU319" t="s">
        <v>6697</v>
      </c>
      <c r="AV319" t="s">
        <v>6697</v>
      </c>
      <c r="AW319">
        <v>0</v>
      </c>
      <c r="AX319" t="s">
        <v>6697</v>
      </c>
      <c r="AY319" t="s">
        <v>6697</v>
      </c>
      <c r="BA319" t="s">
        <v>6697</v>
      </c>
    </row>
    <row r="320" spans="1:53">
      <c r="A320" t="s">
        <v>241</v>
      </c>
      <c r="B320" t="s">
        <v>936</v>
      </c>
      <c r="C320" t="s">
        <v>1327</v>
      </c>
      <c r="D320" t="s">
        <v>1768</v>
      </c>
      <c r="E320" t="s">
        <v>1974</v>
      </c>
      <c r="F320">
        <v>0</v>
      </c>
      <c r="G320" t="s">
        <v>1977</v>
      </c>
      <c r="H320" t="s">
        <v>1979</v>
      </c>
      <c r="I320" t="s">
        <v>2293</v>
      </c>
      <c r="J320" t="s">
        <v>3542</v>
      </c>
      <c r="K320" t="s">
        <v>3545</v>
      </c>
      <c r="L320" t="s">
        <v>3563</v>
      </c>
      <c r="M320" t="s">
        <v>3679</v>
      </c>
      <c r="N320" t="s">
        <v>174</v>
      </c>
      <c r="O320" t="s">
        <v>4131</v>
      </c>
      <c r="P320" t="s">
        <v>4315</v>
      </c>
      <c r="Q320" t="s">
        <v>4319</v>
      </c>
      <c r="R320" t="s">
        <v>4321</v>
      </c>
      <c r="S320" t="s">
        <v>4544</v>
      </c>
      <c r="T320" t="s">
        <v>5439</v>
      </c>
      <c r="U320" t="s">
        <v>4324</v>
      </c>
      <c r="V320" t="s">
        <v>5642</v>
      </c>
      <c r="W320" t="s">
        <v>5955</v>
      </c>
      <c r="AA320" t="s">
        <v>6697</v>
      </c>
      <c r="AB320" t="s">
        <v>6697</v>
      </c>
      <c r="AC320" t="s">
        <v>6697</v>
      </c>
      <c r="AD320" t="s">
        <v>6697</v>
      </c>
      <c r="AE320" t="s">
        <v>6697</v>
      </c>
      <c r="AF320" t="s">
        <v>6697</v>
      </c>
      <c r="AG320" t="s">
        <v>6697</v>
      </c>
      <c r="AH320" t="s">
        <v>6697</v>
      </c>
      <c r="AI320" t="s">
        <v>6697</v>
      </c>
      <c r="AJ320" t="s">
        <v>6697</v>
      </c>
      <c r="AK320" t="s">
        <v>6697</v>
      </c>
      <c r="AL320" t="s">
        <v>6697</v>
      </c>
      <c r="AM320" t="s">
        <v>6697</v>
      </c>
      <c r="AN320" t="s">
        <v>6700</v>
      </c>
      <c r="AO320" t="s">
        <v>6697</v>
      </c>
      <c r="AP320" t="s">
        <v>6697</v>
      </c>
      <c r="AQ320" t="s">
        <v>6697</v>
      </c>
      <c r="AR320" t="s">
        <v>6697</v>
      </c>
      <c r="AS320" t="s">
        <v>6697</v>
      </c>
      <c r="AT320">
        <v>0</v>
      </c>
      <c r="AU320" t="s">
        <v>6697</v>
      </c>
      <c r="AV320" t="s">
        <v>6697</v>
      </c>
      <c r="AW320">
        <v>5</v>
      </c>
      <c r="AX320" t="s">
        <v>6697</v>
      </c>
      <c r="AY320" t="s">
        <v>6697</v>
      </c>
      <c r="BA320" t="s">
        <v>6697</v>
      </c>
    </row>
    <row r="321" spans="1:53">
      <c r="A321" t="s">
        <v>243</v>
      </c>
      <c r="B321" t="s">
        <v>245</v>
      </c>
      <c r="C321" t="s">
        <v>1327</v>
      </c>
      <c r="D321" t="s">
        <v>1770</v>
      </c>
      <c r="E321" t="s">
        <v>1974</v>
      </c>
      <c r="F321">
        <v>0</v>
      </c>
      <c r="G321" t="s">
        <v>1977</v>
      </c>
      <c r="H321" t="s">
        <v>1979</v>
      </c>
      <c r="I321" t="s">
        <v>2294</v>
      </c>
      <c r="J321" t="s">
        <v>3542</v>
      </c>
      <c r="K321" t="s">
        <v>3545</v>
      </c>
      <c r="L321" t="s">
        <v>3563</v>
      </c>
      <c r="M321" t="s">
        <v>3679</v>
      </c>
      <c r="N321" t="s">
        <v>174</v>
      </c>
      <c r="O321" t="s">
        <v>3851</v>
      </c>
      <c r="P321" t="s">
        <v>4315</v>
      </c>
      <c r="Q321" t="s">
        <v>4319</v>
      </c>
      <c r="R321" t="s">
        <v>4322</v>
      </c>
      <c r="S321" t="s">
        <v>4545</v>
      </c>
      <c r="T321" t="s">
        <v>5437</v>
      </c>
      <c r="U321" t="s">
        <v>5440</v>
      </c>
      <c r="V321" t="s">
        <v>5642</v>
      </c>
      <c r="W321" t="s">
        <v>5955</v>
      </c>
      <c r="AA321" t="s">
        <v>6697</v>
      </c>
      <c r="AB321" t="s">
        <v>6697</v>
      </c>
      <c r="AC321" t="s">
        <v>6697</v>
      </c>
      <c r="AD321" t="s">
        <v>6697</v>
      </c>
      <c r="AE321" t="s">
        <v>6697</v>
      </c>
      <c r="AF321" t="s">
        <v>6697</v>
      </c>
      <c r="AG321" t="s">
        <v>6697</v>
      </c>
      <c r="AH321" t="s">
        <v>6697</v>
      </c>
      <c r="AI321" t="s">
        <v>6697</v>
      </c>
      <c r="AJ321" t="s">
        <v>6697</v>
      </c>
      <c r="AK321" t="s">
        <v>6697</v>
      </c>
      <c r="AL321" t="s">
        <v>6697</v>
      </c>
      <c r="AM321" t="s">
        <v>6697</v>
      </c>
      <c r="AN321" t="s">
        <v>6697</v>
      </c>
      <c r="AO321" t="s">
        <v>6697</v>
      </c>
      <c r="AP321" t="s">
        <v>6697</v>
      </c>
      <c r="AQ321" t="s">
        <v>6697</v>
      </c>
      <c r="AR321" t="s">
        <v>6697</v>
      </c>
      <c r="AS321" t="s">
        <v>6697</v>
      </c>
      <c r="AT321">
        <v>0</v>
      </c>
      <c r="AU321" t="s">
        <v>6697</v>
      </c>
      <c r="AV321" t="s">
        <v>6697</v>
      </c>
      <c r="AW321">
        <v>5</v>
      </c>
      <c r="AX321" t="s">
        <v>6697</v>
      </c>
      <c r="AY321" t="s">
        <v>6697</v>
      </c>
      <c r="BA321" t="s">
        <v>6697</v>
      </c>
    </row>
    <row r="322" spans="1:53">
      <c r="A322" t="s">
        <v>241</v>
      </c>
      <c r="B322" t="s">
        <v>245</v>
      </c>
      <c r="C322" t="s">
        <v>1398</v>
      </c>
      <c r="D322" t="s">
        <v>1771</v>
      </c>
      <c r="E322" t="s">
        <v>1974</v>
      </c>
      <c r="F322">
        <v>5</v>
      </c>
      <c r="G322" t="s">
        <v>1977</v>
      </c>
      <c r="H322" t="s">
        <v>1979</v>
      </c>
      <c r="I322" t="s">
        <v>2295</v>
      </c>
      <c r="J322" t="s">
        <v>3542</v>
      </c>
      <c r="K322" t="s">
        <v>3545</v>
      </c>
      <c r="L322" t="s">
        <v>3563</v>
      </c>
      <c r="M322" t="s">
        <v>3679</v>
      </c>
      <c r="N322" t="s">
        <v>174</v>
      </c>
      <c r="O322" t="s">
        <v>3851</v>
      </c>
      <c r="P322" t="s">
        <v>4315</v>
      </c>
      <c r="Q322" t="s">
        <v>4319</v>
      </c>
      <c r="R322" t="s">
        <v>4321</v>
      </c>
      <c r="S322" t="s">
        <v>4546</v>
      </c>
      <c r="T322" t="s">
        <v>5437</v>
      </c>
      <c r="U322" t="s">
        <v>5440</v>
      </c>
      <c r="V322" t="s">
        <v>5670</v>
      </c>
      <c r="W322" t="s">
        <v>6127</v>
      </c>
      <c r="AA322" t="s">
        <v>6697</v>
      </c>
      <c r="AB322" t="s">
        <v>6697</v>
      </c>
      <c r="AC322" t="s">
        <v>6697</v>
      </c>
      <c r="AD322" t="s">
        <v>6697</v>
      </c>
      <c r="AE322" t="s">
        <v>6697</v>
      </c>
      <c r="AF322" t="s">
        <v>6697</v>
      </c>
      <c r="AG322" t="s">
        <v>6697</v>
      </c>
      <c r="AH322" t="s">
        <v>6697</v>
      </c>
      <c r="AI322" t="s">
        <v>6697</v>
      </c>
      <c r="AJ322" t="s">
        <v>6697</v>
      </c>
      <c r="AK322" t="s">
        <v>6699</v>
      </c>
      <c r="AL322" t="s">
        <v>6697</v>
      </c>
      <c r="AM322" t="s">
        <v>6697</v>
      </c>
      <c r="AN322" t="s">
        <v>6700</v>
      </c>
      <c r="AO322" t="s">
        <v>6697</v>
      </c>
      <c r="AP322" t="s">
        <v>6697</v>
      </c>
      <c r="AQ322" t="s">
        <v>6697</v>
      </c>
      <c r="AR322" t="s">
        <v>6697</v>
      </c>
      <c r="AS322" t="s">
        <v>6697</v>
      </c>
      <c r="AT322">
        <v>5</v>
      </c>
      <c r="AU322" t="s">
        <v>6697</v>
      </c>
      <c r="AV322" t="s">
        <v>6697</v>
      </c>
      <c r="AW322">
        <v>5</v>
      </c>
      <c r="AX322" t="s">
        <v>6697</v>
      </c>
      <c r="AY322" t="s">
        <v>6697</v>
      </c>
      <c r="AZ322" t="s">
        <v>6709</v>
      </c>
      <c r="BA322" t="s">
        <v>6698</v>
      </c>
    </row>
    <row r="323" spans="1:53">
      <c r="A323" t="s">
        <v>244</v>
      </c>
      <c r="B323" t="s">
        <v>245</v>
      </c>
      <c r="C323" t="s">
        <v>1398</v>
      </c>
      <c r="D323" t="s">
        <v>1771</v>
      </c>
      <c r="E323" t="s">
        <v>1974</v>
      </c>
      <c r="F323">
        <v>5</v>
      </c>
      <c r="G323" t="s">
        <v>1977</v>
      </c>
      <c r="H323" t="s">
        <v>1979</v>
      </c>
      <c r="I323" t="s">
        <v>2296</v>
      </c>
      <c r="J323" t="s">
        <v>3542</v>
      </c>
      <c r="K323" t="s">
        <v>3545</v>
      </c>
      <c r="L323" t="s">
        <v>3563</v>
      </c>
      <c r="M323" t="s">
        <v>3576</v>
      </c>
      <c r="N323" t="s">
        <v>174</v>
      </c>
      <c r="O323" t="s">
        <v>4132</v>
      </c>
      <c r="P323" t="s">
        <v>4315</v>
      </c>
      <c r="Q323" t="s">
        <v>4319</v>
      </c>
      <c r="R323" t="s">
        <v>4321</v>
      </c>
      <c r="S323" t="s">
        <v>4547</v>
      </c>
      <c r="T323" t="s">
        <v>5437</v>
      </c>
      <c r="U323" t="s">
        <v>5440</v>
      </c>
      <c r="V323" t="s">
        <v>5671</v>
      </c>
      <c r="W323" t="s">
        <v>6126</v>
      </c>
      <c r="AA323" t="s">
        <v>6697</v>
      </c>
      <c r="AB323" t="s">
        <v>6697</v>
      </c>
      <c r="AC323" t="s">
        <v>6697</v>
      </c>
      <c r="AD323" t="s">
        <v>6697</v>
      </c>
      <c r="AE323" t="s">
        <v>6697</v>
      </c>
      <c r="AF323" t="s">
        <v>6697</v>
      </c>
      <c r="AG323" t="s">
        <v>6697</v>
      </c>
      <c r="AH323" t="s">
        <v>6697</v>
      </c>
      <c r="AI323" t="s">
        <v>6697</v>
      </c>
      <c r="AJ323" t="s">
        <v>6697</v>
      </c>
      <c r="AK323" t="s">
        <v>6699</v>
      </c>
      <c r="AL323" t="s">
        <v>6697</v>
      </c>
      <c r="AM323" t="s">
        <v>6697</v>
      </c>
      <c r="AN323" t="s">
        <v>6700</v>
      </c>
      <c r="AO323" t="s">
        <v>6697</v>
      </c>
      <c r="AP323" t="s">
        <v>6697</v>
      </c>
      <c r="AQ323" t="s">
        <v>6697</v>
      </c>
      <c r="AR323" t="s">
        <v>6697</v>
      </c>
      <c r="AS323" t="s">
        <v>6697</v>
      </c>
      <c r="AT323">
        <v>5</v>
      </c>
      <c r="AU323" t="s">
        <v>6697</v>
      </c>
      <c r="AV323" t="s">
        <v>6697</v>
      </c>
      <c r="AW323">
        <v>5</v>
      </c>
      <c r="AX323" t="s">
        <v>6697</v>
      </c>
      <c r="AY323" t="s">
        <v>6697</v>
      </c>
      <c r="AZ323" t="s">
        <v>6709</v>
      </c>
      <c r="BA323" t="s">
        <v>6698</v>
      </c>
    </row>
    <row r="324" spans="1:53">
      <c r="A324" t="s">
        <v>241</v>
      </c>
      <c r="B324" t="s">
        <v>244</v>
      </c>
      <c r="C324" t="s">
        <v>1399</v>
      </c>
      <c r="D324" t="s">
        <v>174</v>
      </c>
      <c r="E324" t="s">
        <v>1974</v>
      </c>
      <c r="F324">
        <v>25</v>
      </c>
      <c r="G324" t="s">
        <v>1977</v>
      </c>
      <c r="H324" t="s">
        <v>1979</v>
      </c>
      <c r="I324" t="s">
        <v>2297</v>
      </c>
      <c r="J324" t="s">
        <v>3542</v>
      </c>
      <c r="K324" t="s">
        <v>3545</v>
      </c>
      <c r="L324" t="s">
        <v>3563</v>
      </c>
      <c r="M324" t="s">
        <v>3681</v>
      </c>
      <c r="N324" t="s">
        <v>174</v>
      </c>
      <c r="O324" t="s">
        <v>3576</v>
      </c>
      <c r="P324" t="s">
        <v>4315</v>
      </c>
      <c r="Q324" t="s">
        <v>4319</v>
      </c>
      <c r="R324" t="s">
        <v>4321</v>
      </c>
      <c r="S324" t="s">
        <v>4547</v>
      </c>
      <c r="T324" t="s">
        <v>5442</v>
      </c>
      <c r="U324" t="s">
        <v>5502</v>
      </c>
      <c r="V324" t="s">
        <v>5671</v>
      </c>
      <c r="W324" t="s">
        <v>6128</v>
      </c>
      <c r="AA324" t="s">
        <v>6697</v>
      </c>
      <c r="AB324" t="s">
        <v>6697</v>
      </c>
      <c r="AC324" t="s">
        <v>6697</v>
      </c>
      <c r="AD324" t="s">
        <v>6697</v>
      </c>
      <c r="AE324" t="s">
        <v>6697</v>
      </c>
      <c r="AF324" t="s">
        <v>6697</v>
      </c>
      <c r="AG324" t="s">
        <v>6697</v>
      </c>
      <c r="AH324" t="s">
        <v>6697</v>
      </c>
      <c r="AI324" t="s">
        <v>6698</v>
      </c>
      <c r="AJ324" t="s">
        <v>6698</v>
      </c>
      <c r="AK324" t="s">
        <v>6699</v>
      </c>
      <c r="AL324" t="s">
        <v>6697</v>
      </c>
      <c r="AM324" t="s">
        <v>6697</v>
      </c>
      <c r="AN324" t="s">
        <v>6700</v>
      </c>
      <c r="AO324" t="s">
        <v>6697</v>
      </c>
      <c r="AP324" t="s">
        <v>6697</v>
      </c>
      <c r="AQ324" t="s">
        <v>6697</v>
      </c>
      <c r="AR324" t="s">
        <v>6697</v>
      </c>
      <c r="AS324" t="s">
        <v>6697</v>
      </c>
      <c r="AT324">
        <v>2508</v>
      </c>
      <c r="AU324" t="s">
        <v>6703</v>
      </c>
      <c r="AV324" t="s">
        <v>6703</v>
      </c>
      <c r="AW324">
        <v>65535</v>
      </c>
      <c r="AX324" t="s">
        <v>6703</v>
      </c>
      <c r="AY324" t="s">
        <v>6697</v>
      </c>
      <c r="AZ324" t="s">
        <v>6704</v>
      </c>
      <c r="BA324" t="s">
        <v>6698</v>
      </c>
    </row>
    <row r="325" spans="1:53">
      <c r="A325" t="s">
        <v>245</v>
      </c>
      <c r="B325" t="s">
        <v>937</v>
      </c>
      <c r="C325" t="s">
        <v>1327</v>
      </c>
      <c r="D325" t="s">
        <v>1772</v>
      </c>
      <c r="E325" t="s">
        <v>1974</v>
      </c>
      <c r="F325">
        <v>0</v>
      </c>
      <c r="G325" t="s">
        <v>1977</v>
      </c>
      <c r="H325" t="s">
        <v>1979</v>
      </c>
      <c r="I325" t="s">
        <v>2298</v>
      </c>
      <c r="J325" t="s">
        <v>3542</v>
      </c>
      <c r="K325" t="s">
        <v>3545</v>
      </c>
      <c r="L325" t="s">
        <v>3563</v>
      </c>
      <c r="M325" t="s">
        <v>3682</v>
      </c>
      <c r="N325" t="s">
        <v>174</v>
      </c>
      <c r="O325" t="s">
        <v>4133</v>
      </c>
      <c r="P325" t="s">
        <v>4315</v>
      </c>
      <c r="Q325" t="s">
        <v>4319</v>
      </c>
      <c r="R325" t="s">
        <v>4323</v>
      </c>
      <c r="S325" t="s">
        <v>4548</v>
      </c>
      <c r="T325" t="s">
        <v>5439</v>
      </c>
      <c r="U325" t="s">
        <v>4324</v>
      </c>
      <c r="V325" t="s">
        <v>5642</v>
      </c>
      <c r="W325" t="s">
        <v>6129</v>
      </c>
      <c r="AA325" t="s">
        <v>6697</v>
      </c>
      <c r="AB325" t="s">
        <v>6697</v>
      </c>
      <c r="AC325" t="s">
        <v>6697</v>
      </c>
      <c r="AD325" t="s">
        <v>6697</v>
      </c>
      <c r="AE325" t="s">
        <v>6697</v>
      </c>
      <c r="AF325" t="s">
        <v>6697</v>
      </c>
      <c r="AG325" t="s">
        <v>6697</v>
      </c>
      <c r="AH325" t="s">
        <v>6697</v>
      </c>
      <c r="AI325" t="s">
        <v>6697</v>
      </c>
      <c r="AJ325" t="s">
        <v>6697</v>
      </c>
      <c r="AK325" t="s">
        <v>6697</v>
      </c>
      <c r="AL325" t="s">
        <v>6697</v>
      </c>
      <c r="AM325" t="s">
        <v>6697</v>
      </c>
      <c r="AN325" t="s">
        <v>6699</v>
      </c>
      <c r="AO325" t="s">
        <v>6697</v>
      </c>
      <c r="AP325" t="s">
        <v>6697</v>
      </c>
      <c r="AQ325" t="s">
        <v>6697</v>
      </c>
      <c r="AR325" t="s">
        <v>6697</v>
      </c>
      <c r="AS325" t="s">
        <v>6697</v>
      </c>
      <c r="AT325">
        <v>0</v>
      </c>
      <c r="AU325" t="s">
        <v>6697</v>
      </c>
      <c r="AV325" t="s">
        <v>6697</v>
      </c>
      <c r="AW325">
        <v>3</v>
      </c>
      <c r="AX325" t="s">
        <v>6697</v>
      </c>
      <c r="AY325" t="s">
        <v>6697</v>
      </c>
      <c r="BA325" t="s">
        <v>6697</v>
      </c>
    </row>
    <row r="326" spans="1:53">
      <c r="A326" t="s">
        <v>241</v>
      </c>
      <c r="B326" t="s">
        <v>404</v>
      </c>
      <c r="C326" t="s">
        <v>1327</v>
      </c>
      <c r="D326" t="s">
        <v>1771</v>
      </c>
      <c r="E326" t="s">
        <v>1974</v>
      </c>
      <c r="F326">
        <v>0</v>
      </c>
      <c r="G326" t="s">
        <v>1977</v>
      </c>
      <c r="H326" t="s">
        <v>1979</v>
      </c>
      <c r="I326" t="s">
        <v>2299</v>
      </c>
      <c r="J326" t="s">
        <v>3542</v>
      </c>
      <c r="K326" t="s">
        <v>3545</v>
      </c>
      <c r="L326" t="s">
        <v>3563</v>
      </c>
      <c r="M326" t="s">
        <v>3681</v>
      </c>
      <c r="N326" t="s">
        <v>174</v>
      </c>
      <c r="O326" t="s">
        <v>4132</v>
      </c>
      <c r="P326" t="s">
        <v>4315</v>
      </c>
      <c r="Q326" t="s">
        <v>4319</v>
      </c>
      <c r="R326" t="s">
        <v>4323</v>
      </c>
      <c r="S326" t="s">
        <v>4549</v>
      </c>
      <c r="T326" t="s">
        <v>5439</v>
      </c>
      <c r="U326" t="s">
        <v>4324</v>
      </c>
      <c r="V326" t="s">
        <v>5642</v>
      </c>
      <c r="W326" t="s">
        <v>5955</v>
      </c>
      <c r="AA326" t="s">
        <v>6697</v>
      </c>
      <c r="AB326" t="s">
        <v>6697</v>
      </c>
      <c r="AC326" t="s">
        <v>6697</v>
      </c>
      <c r="AD326" t="s">
        <v>6697</v>
      </c>
      <c r="AE326" t="s">
        <v>6697</v>
      </c>
      <c r="AF326" t="s">
        <v>6697</v>
      </c>
      <c r="AG326" t="s">
        <v>6697</v>
      </c>
      <c r="AH326" t="s">
        <v>6697</v>
      </c>
      <c r="AI326" t="s">
        <v>6697</v>
      </c>
      <c r="AJ326" t="s">
        <v>6697</v>
      </c>
      <c r="AK326" t="s">
        <v>6697</v>
      </c>
      <c r="AL326" t="s">
        <v>6697</v>
      </c>
      <c r="AM326" t="s">
        <v>6697</v>
      </c>
      <c r="AN326" t="s">
        <v>6699</v>
      </c>
      <c r="AO326" t="s">
        <v>6697</v>
      </c>
      <c r="AP326" t="s">
        <v>6697</v>
      </c>
      <c r="AQ326" t="s">
        <v>6697</v>
      </c>
      <c r="AR326" t="s">
        <v>6697</v>
      </c>
      <c r="AS326" t="s">
        <v>6697</v>
      </c>
      <c r="AT326">
        <v>0</v>
      </c>
      <c r="AU326" t="s">
        <v>6697</v>
      </c>
      <c r="AV326" t="s">
        <v>6697</v>
      </c>
      <c r="AW326">
        <v>5</v>
      </c>
      <c r="AX326" t="s">
        <v>6697</v>
      </c>
      <c r="AY326" t="s">
        <v>6697</v>
      </c>
      <c r="BA326" t="s">
        <v>6697</v>
      </c>
    </row>
    <row r="327" spans="1:53">
      <c r="A327" t="s">
        <v>241</v>
      </c>
      <c r="B327" t="s">
        <v>240</v>
      </c>
      <c r="C327" t="s">
        <v>1327</v>
      </c>
      <c r="D327" t="s">
        <v>1773</v>
      </c>
      <c r="E327" t="s">
        <v>1974</v>
      </c>
      <c r="F327">
        <v>0</v>
      </c>
      <c r="G327" t="s">
        <v>1977</v>
      </c>
      <c r="H327" t="s">
        <v>1979</v>
      </c>
      <c r="I327" t="s">
        <v>2300</v>
      </c>
      <c r="J327" t="s">
        <v>3542</v>
      </c>
      <c r="K327" t="s">
        <v>3545</v>
      </c>
      <c r="L327" t="s">
        <v>3563</v>
      </c>
      <c r="M327" t="s">
        <v>3679</v>
      </c>
      <c r="N327" t="s">
        <v>174</v>
      </c>
      <c r="O327" t="s">
        <v>3679</v>
      </c>
      <c r="P327" t="s">
        <v>4315</v>
      </c>
      <c r="Q327" t="s">
        <v>4319</v>
      </c>
      <c r="R327" t="s">
        <v>4321</v>
      </c>
      <c r="S327" t="s">
        <v>4550</v>
      </c>
      <c r="T327" t="s">
        <v>5439</v>
      </c>
      <c r="U327" t="s">
        <v>4324</v>
      </c>
      <c r="V327" t="s">
        <v>5642</v>
      </c>
      <c r="W327" t="s">
        <v>5955</v>
      </c>
      <c r="AA327" t="s">
        <v>6697</v>
      </c>
      <c r="AB327" t="s">
        <v>6697</v>
      </c>
      <c r="AC327" t="s">
        <v>6697</v>
      </c>
      <c r="AD327" t="s">
        <v>6697</v>
      </c>
      <c r="AE327" t="s">
        <v>6697</v>
      </c>
      <c r="AF327" t="s">
        <v>6697</v>
      </c>
      <c r="AG327" t="s">
        <v>6697</v>
      </c>
      <c r="AH327" t="s">
        <v>6697</v>
      </c>
      <c r="AI327" t="s">
        <v>6697</v>
      </c>
      <c r="AJ327" t="s">
        <v>6697</v>
      </c>
      <c r="AK327" t="s">
        <v>6697</v>
      </c>
      <c r="AL327" t="s">
        <v>6697</v>
      </c>
      <c r="AM327" t="s">
        <v>6697</v>
      </c>
      <c r="AN327" t="s">
        <v>6700</v>
      </c>
      <c r="AO327" t="s">
        <v>6697</v>
      </c>
      <c r="AP327" t="s">
        <v>6697</v>
      </c>
      <c r="AQ327" t="s">
        <v>6697</v>
      </c>
      <c r="AR327" t="s">
        <v>6697</v>
      </c>
      <c r="AS327" t="s">
        <v>6697</v>
      </c>
      <c r="AT327">
        <v>0</v>
      </c>
      <c r="AU327" t="s">
        <v>6697</v>
      </c>
      <c r="AV327" t="s">
        <v>6697</v>
      </c>
      <c r="AW327">
        <v>3</v>
      </c>
      <c r="AX327" t="s">
        <v>6697</v>
      </c>
      <c r="AY327" t="s">
        <v>6697</v>
      </c>
      <c r="BA327" t="s">
        <v>6697</v>
      </c>
    </row>
    <row r="328" spans="1:53">
      <c r="A328" t="s">
        <v>244</v>
      </c>
      <c r="B328" t="s">
        <v>240</v>
      </c>
      <c r="C328" t="s">
        <v>1327</v>
      </c>
      <c r="D328" t="s">
        <v>1773</v>
      </c>
      <c r="E328" t="s">
        <v>1974</v>
      </c>
      <c r="F328">
        <v>0</v>
      </c>
      <c r="G328" t="s">
        <v>1977</v>
      </c>
      <c r="H328" t="s">
        <v>1979</v>
      </c>
      <c r="I328" t="s">
        <v>2301</v>
      </c>
      <c r="J328" t="s">
        <v>3542</v>
      </c>
      <c r="K328" t="s">
        <v>3545</v>
      </c>
      <c r="L328" t="s">
        <v>3563</v>
      </c>
      <c r="M328" t="s">
        <v>3576</v>
      </c>
      <c r="N328" t="s">
        <v>174</v>
      </c>
      <c r="O328" t="s">
        <v>3681</v>
      </c>
      <c r="P328" t="s">
        <v>4315</v>
      </c>
      <c r="Q328" t="s">
        <v>4319</v>
      </c>
      <c r="R328" t="s">
        <v>4321</v>
      </c>
      <c r="S328" t="s">
        <v>4547</v>
      </c>
      <c r="T328" t="s">
        <v>5440</v>
      </c>
      <c r="U328" t="s">
        <v>5440</v>
      </c>
      <c r="V328" t="s">
        <v>5671</v>
      </c>
      <c r="W328" t="s">
        <v>6126</v>
      </c>
      <c r="AA328" t="s">
        <v>6697</v>
      </c>
      <c r="AB328" t="s">
        <v>6697</v>
      </c>
      <c r="AC328" t="s">
        <v>6697</v>
      </c>
      <c r="AD328" t="s">
        <v>6697</v>
      </c>
      <c r="AE328" t="s">
        <v>6697</v>
      </c>
      <c r="AF328" t="s">
        <v>6697</v>
      </c>
      <c r="AG328" t="s">
        <v>6697</v>
      </c>
      <c r="AH328" t="s">
        <v>6697</v>
      </c>
      <c r="AI328" t="s">
        <v>6697</v>
      </c>
      <c r="AJ328" t="s">
        <v>6697</v>
      </c>
      <c r="AK328" t="s">
        <v>6697</v>
      </c>
      <c r="AL328" t="s">
        <v>6697</v>
      </c>
      <c r="AM328" t="s">
        <v>6697</v>
      </c>
      <c r="AN328" t="s">
        <v>6700</v>
      </c>
      <c r="AO328" t="s">
        <v>6697</v>
      </c>
      <c r="AP328" t="s">
        <v>6697</v>
      </c>
      <c r="AQ328" t="s">
        <v>6697</v>
      </c>
      <c r="AR328" t="s">
        <v>6697</v>
      </c>
      <c r="AS328" t="s">
        <v>6697</v>
      </c>
      <c r="AT328">
        <v>0</v>
      </c>
      <c r="AU328" t="s">
        <v>6697</v>
      </c>
      <c r="AV328" t="s">
        <v>6697</v>
      </c>
      <c r="AW328">
        <v>3</v>
      </c>
      <c r="AX328" t="s">
        <v>6697</v>
      </c>
      <c r="AY328" t="s">
        <v>6697</v>
      </c>
      <c r="BA328" t="s">
        <v>6697</v>
      </c>
    </row>
    <row r="329" spans="1:53">
      <c r="A329" t="s">
        <v>240</v>
      </c>
      <c r="B329" t="s">
        <v>246</v>
      </c>
      <c r="C329" t="s">
        <v>1327</v>
      </c>
      <c r="D329" t="s">
        <v>1774</v>
      </c>
      <c r="E329" t="s">
        <v>1974</v>
      </c>
      <c r="F329">
        <v>0</v>
      </c>
      <c r="G329" t="s">
        <v>1977</v>
      </c>
      <c r="H329" t="s">
        <v>1979</v>
      </c>
      <c r="I329" t="s">
        <v>2302</v>
      </c>
      <c r="J329" t="s">
        <v>3542</v>
      </c>
      <c r="K329" t="s">
        <v>3545</v>
      </c>
      <c r="L329" t="s">
        <v>3563</v>
      </c>
      <c r="M329" t="s">
        <v>3679</v>
      </c>
      <c r="N329" t="s">
        <v>174</v>
      </c>
      <c r="O329" t="s">
        <v>3683</v>
      </c>
      <c r="P329" t="s">
        <v>4315</v>
      </c>
      <c r="Q329" t="s">
        <v>4319</v>
      </c>
      <c r="R329" t="s">
        <v>4322</v>
      </c>
      <c r="S329" t="s">
        <v>4540</v>
      </c>
      <c r="T329" t="s">
        <v>5437</v>
      </c>
      <c r="U329" t="s">
        <v>5440</v>
      </c>
      <c r="V329" t="s">
        <v>5642</v>
      </c>
      <c r="W329" t="s">
        <v>5955</v>
      </c>
      <c r="AA329" t="s">
        <v>6697</v>
      </c>
      <c r="AB329" t="s">
        <v>6697</v>
      </c>
      <c r="AC329" t="s">
        <v>6697</v>
      </c>
      <c r="AD329" t="s">
        <v>6697</v>
      </c>
      <c r="AE329" t="s">
        <v>6697</v>
      </c>
      <c r="AF329" t="s">
        <v>6697</v>
      </c>
      <c r="AG329" t="s">
        <v>6697</v>
      </c>
      <c r="AH329" t="s">
        <v>6697</v>
      </c>
      <c r="AI329" t="s">
        <v>6697</v>
      </c>
      <c r="AJ329" t="s">
        <v>6697</v>
      </c>
      <c r="AK329" t="s">
        <v>6697</v>
      </c>
      <c r="AL329" t="s">
        <v>6697</v>
      </c>
      <c r="AM329" t="s">
        <v>6697</v>
      </c>
      <c r="AN329" t="s">
        <v>6697</v>
      </c>
      <c r="AO329" t="s">
        <v>6697</v>
      </c>
      <c r="AP329" t="s">
        <v>6697</v>
      </c>
      <c r="AQ329" t="s">
        <v>6697</v>
      </c>
      <c r="AR329" t="s">
        <v>6697</v>
      </c>
      <c r="AS329" t="s">
        <v>6697</v>
      </c>
      <c r="AT329">
        <v>0</v>
      </c>
      <c r="AU329" t="s">
        <v>6697</v>
      </c>
      <c r="AV329" t="s">
        <v>6697</v>
      </c>
      <c r="AW329">
        <v>9</v>
      </c>
      <c r="AX329" t="s">
        <v>6697</v>
      </c>
      <c r="AY329" t="s">
        <v>6697</v>
      </c>
      <c r="BA329" t="s">
        <v>6697</v>
      </c>
    </row>
    <row r="330" spans="1:53">
      <c r="A330" t="s">
        <v>246</v>
      </c>
      <c r="B330" t="s">
        <v>240</v>
      </c>
      <c r="C330" t="s">
        <v>1327</v>
      </c>
      <c r="D330" t="s">
        <v>1775</v>
      </c>
      <c r="E330" t="s">
        <v>1974</v>
      </c>
      <c r="F330">
        <v>10</v>
      </c>
      <c r="G330" t="s">
        <v>1977</v>
      </c>
      <c r="H330" t="s">
        <v>1979</v>
      </c>
      <c r="I330" t="s">
        <v>2303</v>
      </c>
      <c r="J330" t="s">
        <v>3542</v>
      </c>
      <c r="K330" t="s">
        <v>3545</v>
      </c>
      <c r="L330" t="s">
        <v>3563</v>
      </c>
      <c r="M330" t="s">
        <v>3683</v>
      </c>
      <c r="N330" t="s">
        <v>174</v>
      </c>
      <c r="O330" t="s">
        <v>3679</v>
      </c>
      <c r="P330" t="s">
        <v>4315</v>
      </c>
      <c r="Q330" t="s">
        <v>4319</v>
      </c>
      <c r="R330" t="s">
        <v>4321</v>
      </c>
      <c r="S330" t="s">
        <v>4551</v>
      </c>
      <c r="T330" t="s">
        <v>5439</v>
      </c>
      <c r="U330" t="s">
        <v>4324</v>
      </c>
      <c r="V330" t="s">
        <v>5642</v>
      </c>
      <c r="W330" t="s">
        <v>6130</v>
      </c>
      <c r="AA330" t="s">
        <v>6697</v>
      </c>
      <c r="AB330" t="s">
        <v>6697</v>
      </c>
      <c r="AC330" t="s">
        <v>6697</v>
      </c>
      <c r="AD330" t="s">
        <v>6697</v>
      </c>
      <c r="AE330" t="s">
        <v>6697</v>
      </c>
      <c r="AF330" t="s">
        <v>6697</v>
      </c>
      <c r="AG330" t="s">
        <v>6697</v>
      </c>
      <c r="AH330" t="s">
        <v>6697</v>
      </c>
      <c r="AI330" t="s">
        <v>6697</v>
      </c>
      <c r="AJ330" t="s">
        <v>6698</v>
      </c>
      <c r="AK330" t="s">
        <v>6697</v>
      </c>
      <c r="AL330" t="s">
        <v>6697</v>
      </c>
      <c r="AM330" t="s">
        <v>6697</v>
      </c>
      <c r="AN330" t="s">
        <v>6700</v>
      </c>
      <c r="AO330" t="s">
        <v>6697</v>
      </c>
      <c r="AP330" t="s">
        <v>6697</v>
      </c>
      <c r="AQ330" t="s">
        <v>6697</v>
      </c>
      <c r="AR330" t="s">
        <v>6697</v>
      </c>
      <c r="AS330" t="s">
        <v>6697</v>
      </c>
      <c r="AT330">
        <v>0</v>
      </c>
      <c r="AU330" t="s">
        <v>6697</v>
      </c>
      <c r="AV330" t="s">
        <v>6697</v>
      </c>
      <c r="AW330">
        <v>20372</v>
      </c>
      <c r="AX330" t="s">
        <v>6703</v>
      </c>
      <c r="AY330" t="s">
        <v>6697</v>
      </c>
      <c r="BA330" t="s">
        <v>6697</v>
      </c>
    </row>
    <row r="331" spans="1:53">
      <c r="A331" t="s">
        <v>247</v>
      </c>
      <c r="B331" t="s">
        <v>240</v>
      </c>
      <c r="C331" t="s">
        <v>1327</v>
      </c>
      <c r="D331" t="s">
        <v>1776</v>
      </c>
      <c r="E331" t="s">
        <v>1974</v>
      </c>
      <c r="F331">
        <v>0</v>
      </c>
      <c r="G331" t="s">
        <v>1977</v>
      </c>
      <c r="H331" t="s">
        <v>1979</v>
      </c>
      <c r="I331" t="s">
        <v>2304</v>
      </c>
      <c r="J331" t="s">
        <v>3542</v>
      </c>
      <c r="K331" t="s">
        <v>3545</v>
      </c>
      <c r="L331" t="s">
        <v>3563</v>
      </c>
      <c r="M331" t="s">
        <v>3629</v>
      </c>
      <c r="N331" t="s">
        <v>174</v>
      </c>
      <c r="O331" t="s">
        <v>3679</v>
      </c>
      <c r="P331" t="s">
        <v>4315</v>
      </c>
      <c r="Q331" t="s">
        <v>4319</v>
      </c>
      <c r="R331" t="s">
        <v>4321</v>
      </c>
      <c r="S331" t="s">
        <v>4552</v>
      </c>
      <c r="T331" t="s">
        <v>5439</v>
      </c>
      <c r="U331" t="s">
        <v>4324</v>
      </c>
      <c r="V331" t="s">
        <v>5642</v>
      </c>
      <c r="W331" t="s">
        <v>6131</v>
      </c>
      <c r="AA331" t="s">
        <v>6697</v>
      </c>
      <c r="AB331" t="s">
        <v>6697</v>
      </c>
      <c r="AC331" t="s">
        <v>6697</v>
      </c>
      <c r="AD331" t="s">
        <v>6697</v>
      </c>
      <c r="AE331" t="s">
        <v>6697</v>
      </c>
      <c r="AF331" t="s">
        <v>6697</v>
      </c>
      <c r="AG331" t="s">
        <v>6697</v>
      </c>
      <c r="AH331" t="s">
        <v>6697</v>
      </c>
      <c r="AI331" t="s">
        <v>6697</v>
      </c>
      <c r="AJ331" t="s">
        <v>6697</v>
      </c>
      <c r="AK331" t="s">
        <v>6697</v>
      </c>
      <c r="AL331" t="s">
        <v>6697</v>
      </c>
      <c r="AM331" t="s">
        <v>6697</v>
      </c>
      <c r="AN331" t="s">
        <v>6700</v>
      </c>
      <c r="AO331" t="s">
        <v>6697</v>
      </c>
      <c r="AP331" t="s">
        <v>6697</v>
      </c>
      <c r="AQ331" t="s">
        <v>6697</v>
      </c>
      <c r="AR331" t="s">
        <v>6697</v>
      </c>
      <c r="AS331" t="s">
        <v>6697</v>
      </c>
      <c r="AT331">
        <v>0</v>
      </c>
      <c r="AU331" t="s">
        <v>6697</v>
      </c>
      <c r="AV331" t="s">
        <v>6697</v>
      </c>
      <c r="AW331">
        <v>2</v>
      </c>
      <c r="AX331" t="s">
        <v>6697</v>
      </c>
      <c r="AY331" t="s">
        <v>6697</v>
      </c>
      <c r="BA331" t="s">
        <v>6697</v>
      </c>
    </row>
    <row r="332" spans="1:53">
      <c r="A332" t="s">
        <v>248</v>
      </c>
      <c r="B332" t="s">
        <v>240</v>
      </c>
      <c r="C332" t="s">
        <v>1327</v>
      </c>
      <c r="D332" t="s">
        <v>1776</v>
      </c>
      <c r="E332" t="s">
        <v>1974</v>
      </c>
      <c r="F332">
        <v>0</v>
      </c>
      <c r="G332" t="s">
        <v>1977</v>
      </c>
      <c r="H332" t="s">
        <v>1979</v>
      </c>
      <c r="I332" t="s">
        <v>2305</v>
      </c>
      <c r="J332" t="s">
        <v>3542</v>
      </c>
      <c r="K332" t="s">
        <v>3545</v>
      </c>
      <c r="L332" t="s">
        <v>3563</v>
      </c>
      <c r="M332" t="s">
        <v>3684</v>
      </c>
      <c r="N332" t="s">
        <v>174</v>
      </c>
      <c r="O332" t="s">
        <v>3679</v>
      </c>
      <c r="P332" t="s">
        <v>4315</v>
      </c>
      <c r="Q332" t="s">
        <v>4319</v>
      </c>
      <c r="R332" t="s">
        <v>4321</v>
      </c>
      <c r="S332" t="s">
        <v>4553</v>
      </c>
      <c r="T332" t="s">
        <v>5440</v>
      </c>
      <c r="U332" t="s">
        <v>5440</v>
      </c>
      <c r="V332" t="s">
        <v>5642</v>
      </c>
      <c r="W332" t="s">
        <v>6132</v>
      </c>
      <c r="AA332" t="s">
        <v>6697</v>
      </c>
      <c r="AB332" t="s">
        <v>6697</v>
      </c>
      <c r="AC332" t="s">
        <v>6697</v>
      </c>
      <c r="AD332" t="s">
        <v>6697</v>
      </c>
      <c r="AE332" t="s">
        <v>6697</v>
      </c>
      <c r="AF332" t="s">
        <v>6697</v>
      </c>
      <c r="AG332" t="s">
        <v>6697</v>
      </c>
      <c r="AH332" t="s">
        <v>6697</v>
      </c>
      <c r="AI332" t="s">
        <v>6697</v>
      </c>
      <c r="AJ332" t="s">
        <v>6697</v>
      </c>
      <c r="AK332" t="s">
        <v>6697</v>
      </c>
      <c r="AL332" t="s">
        <v>6697</v>
      </c>
      <c r="AM332" t="s">
        <v>6697</v>
      </c>
      <c r="AN332" t="s">
        <v>6700</v>
      </c>
      <c r="AO332" t="s">
        <v>6697</v>
      </c>
      <c r="AP332" t="s">
        <v>6697</v>
      </c>
      <c r="AQ332" t="s">
        <v>6697</v>
      </c>
      <c r="AR332" t="s">
        <v>6697</v>
      </c>
      <c r="AS332" t="s">
        <v>6697</v>
      </c>
      <c r="AT332">
        <v>0</v>
      </c>
      <c r="AU332" t="s">
        <v>6697</v>
      </c>
      <c r="AV332" t="s">
        <v>6697</v>
      </c>
      <c r="AW332">
        <v>2</v>
      </c>
      <c r="AX332" t="s">
        <v>6697</v>
      </c>
      <c r="AY332" t="s">
        <v>6697</v>
      </c>
      <c r="BA332" t="s">
        <v>6697</v>
      </c>
    </row>
    <row r="333" spans="1:53">
      <c r="A333" t="s">
        <v>249</v>
      </c>
      <c r="B333" t="s">
        <v>938</v>
      </c>
      <c r="C333" t="s">
        <v>1325</v>
      </c>
      <c r="D333" t="s">
        <v>1777</v>
      </c>
      <c r="E333" t="s">
        <v>1973</v>
      </c>
      <c r="F333">
        <v>0</v>
      </c>
      <c r="G333" t="s">
        <v>1977</v>
      </c>
      <c r="H333" t="s">
        <v>1979</v>
      </c>
      <c r="I333" t="s">
        <v>2306</v>
      </c>
      <c r="J333" t="s">
        <v>3542</v>
      </c>
      <c r="K333" t="s">
        <v>3544</v>
      </c>
      <c r="L333" t="s">
        <v>3562</v>
      </c>
      <c r="M333" t="s">
        <v>3685</v>
      </c>
      <c r="N333" t="s">
        <v>193</v>
      </c>
      <c r="O333" t="s">
        <v>4134</v>
      </c>
      <c r="P333" t="s">
        <v>4315</v>
      </c>
      <c r="Q333" t="s">
        <v>4319</v>
      </c>
      <c r="R333" t="s">
        <v>4323</v>
      </c>
      <c r="S333" t="s">
        <v>4554</v>
      </c>
      <c r="T333" t="s">
        <v>5439</v>
      </c>
      <c r="U333" t="s">
        <v>4324</v>
      </c>
      <c r="V333" t="s">
        <v>5577</v>
      </c>
      <c r="W333" t="s">
        <v>6133</v>
      </c>
      <c r="AA333" t="s">
        <v>6697</v>
      </c>
      <c r="AB333" t="s">
        <v>6697</v>
      </c>
      <c r="AC333" t="s">
        <v>6697</v>
      </c>
      <c r="AD333" t="s">
        <v>6697</v>
      </c>
      <c r="AE333" t="s">
        <v>6697</v>
      </c>
      <c r="AF333" t="s">
        <v>6697</v>
      </c>
      <c r="AG333" t="s">
        <v>6697</v>
      </c>
      <c r="AH333" t="s">
        <v>6697</v>
      </c>
      <c r="AI333" t="s">
        <v>6697</v>
      </c>
      <c r="AJ333" t="s">
        <v>6697</v>
      </c>
      <c r="AK333" t="s">
        <v>6697</v>
      </c>
      <c r="AL333" t="s">
        <v>6697</v>
      </c>
      <c r="AM333" t="s">
        <v>6697</v>
      </c>
      <c r="AN333" t="s">
        <v>6699</v>
      </c>
      <c r="AO333" t="s">
        <v>6697</v>
      </c>
      <c r="AP333" t="s">
        <v>6697</v>
      </c>
      <c r="AQ333" t="s">
        <v>6697</v>
      </c>
      <c r="AR333" t="s">
        <v>6697</v>
      </c>
      <c r="AS333" t="s">
        <v>6697</v>
      </c>
      <c r="AT333">
        <v>0</v>
      </c>
      <c r="AU333" t="s">
        <v>6697</v>
      </c>
      <c r="AV333" t="s">
        <v>6697</v>
      </c>
      <c r="AW333">
        <v>0</v>
      </c>
      <c r="AX333" t="s">
        <v>6697</v>
      </c>
      <c r="AY333" t="s">
        <v>6697</v>
      </c>
      <c r="BA333" t="s">
        <v>6697</v>
      </c>
    </row>
    <row r="334" spans="1:53">
      <c r="A334" t="s">
        <v>243</v>
      </c>
      <c r="B334" t="s">
        <v>939</v>
      </c>
      <c r="C334" t="s">
        <v>1327</v>
      </c>
      <c r="D334" t="s">
        <v>1771</v>
      </c>
      <c r="E334" t="s">
        <v>1974</v>
      </c>
      <c r="F334">
        <v>0</v>
      </c>
      <c r="G334" t="s">
        <v>1977</v>
      </c>
      <c r="H334" t="s">
        <v>1979</v>
      </c>
      <c r="I334" t="s">
        <v>2307</v>
      </c>
      <c r="J334" t="s">
        <v>3542</v>
      </c>
      <c r="K334" t="s">
        <v>3545</v>
      </c>
      <c r="L334" t="s">
        <v>3563</v>
      </c>
      <c r="M334" t="s">
        <v>3681</v>
      </c>
      <c r="N334" t="s">
        <v>174</v>
      </c>
      <c r="O334" t="s">
        <v>3576</v>
      </c>
      <c r="P334" t="s">
        <v>4315</v>
      </c>
      <c r="Q334" t="s">
        <v>4319</v>
      </c>
      <c r="R334" t="s">
        <v>4321</v>
      </c>
      <c r="S334" t="s">
        <v>4555</v>
      </c>
      <c r="T334" t="s">
        <v>5439</v>
      </c>
      <c r="U334" t="s">
        <v>4324</v>
      </c>
      <c r="V334" t="s">
        <v>5642</v>
      </c>
      <c r="W334" t="s">
        <v>6134</v>
      </c>
      <c r="AA334" t="s">
        <v>6697</v>
      </c>
      <c r="AB334" t="s">
        <v>6697</v>
      </c>
      <c r="AC334" t="s">
        <v>6697</v>
      </c>
      <c r="AD334" t="s">
        <v>6697</v>
      </c>
      <c r="AE334" t="s">
        <v>6697</v>
      </c>
      <c r="AF334" t="s">
        <v>6697</v>
      </c>
      <c r="AG334" t="s">
        <v>6697</v>
      </c>
      <c r="AH334" t="s">
        <v>6697</v>
      </c>
      <c r="AI334" t="s">
        <v>6697</v>
      </c>
      <c r="AJ334" t="s">
        <v>6697</v>
      </c>
      <c r="AK334" t="s">
        <v>6697</v>
      </c>
      <c r="AL334" t="s">
        <v>6697</v>
      </c>
      <c r="AM334" t="s">
        <v>6697</v>
      </c>
      <c r="AN334" t="s">
        <v>6700</v>
      </c>
      <c r="AO334" t="s">
        <v>6697</v>
      </c>
      <c r="AP334" t="s">
        <v>6697</v>
      </c>
      <c r="AQ334" t="s">
        <v>6697</v>
      </c>
      <c r="AR334" t="s">
        <v>6697</v>
      </c>
      <c r="AS334" t="s">
        <v>6697</v>
      </c>
      <c r="AT334">
        <v>0</v>
      </c>
      <c r="AU334" t="s">
        <v>6697</v>
      </c>
      <c r="AV334" t="s">
        <v>6697</v>
      </c>
      <c r="AW334">
        <v>5</v>
      </c>
      <c r="AX334" t="s">
        <v>6697</v>
      </c>
      <c r="AY334" t="s">
        <v>6697</v>
      </c>
      <c r="BA334" t="s">
        <v>6697</v>
      </c>
    </row>
    <row r="335" spans="1:53">
      <c r="A335" t="s">
        <v>243</v>
      </c>
      <c r="B335" t="s">
        <v>940</v>
      </c>
      <c r="C335" t="s">
        <v>1327</v>
      </c>
      <c r="D335" t="s">
        <v>1667</v>
      </c>
      <c r="E335" t="s">
        <v>1974</v>
      </c>
      <c r="F335">
        <v>0</v>
      </c>
      <c r="G335" t="s">
        <v>1977</v>
      </c>
      <c r="H335" t="s">
        <v>1979</v>
      </c>
      <c r="I335" t="s">
        <v>2308</v>
      </c>
      <c r="J335" t="s">
        <v>3542</v>
      </c>
      <c r="K335" t="s">
        <v>3545</v>
      </c>
      <c r="L335" t="s">
        <v>3563</v>
      </c>
      <c r="M335" t="s">
        <v>3679</v>
      </c>
      <c r="N335" t="s">
        <v>174</v>
      </c>
      <c r="O335" t="s">
        <v>4135</v>
      </c>
      <c r="P335" t="s">
        <v>4315</v>
      </c>
      <c r="Q335" t="s">
        <v>4319</v>
      </c>
      <c r="R335" t="s">
        <v>4323</v>
      </c>
      <c r="S335" t="s">
        <v>4556</v>
      </c>
      <c r="T335" t="s">
        <v>5439</v>
      </c>
      <c r="U335" t="s">
        <v>4324</v>
      </c>
      <c r="V335" t="s">
        <v>5672</v>
      </c>
      <c r="W335" t="s">
        <v>6135</v>
      </c>
      <c r="AA335" t="s">
        <v>6697</v>
      </c>
      <c r="AB335" t="s">
        <v>6697</v>
      </c>
      <c r="AC335" t="s">
        <v>6697</v>
      </c>
      <c r="AD335" t="s">
        <v>6697</v>
      </c>
      <c r="AE335" t="s">
        <v>6697</v>
      </c>
      <c r="AF335" t="s">
        <v>6697</v>
      </c>
      <c r="AG335" t="s">
        <v>6697</v>
      </c>
      <c r="AH335" t="s">
        <v>6697</v>
      </c>
      <c r="AI335" t="s">
        <v>6697</v>
      </c>
      <c r="AJ335" t="s">
        <v>6697</v>
      </c>
      <c r="AK335" t="s">
        <v>6697</v>
      </c>
      <c r="AL335" t="s">
        <v>6697</v>
      </c>
      <c r="AM335" t="s">
        <v>6697</v>
      </c>
      <c r="AN335" t="s">
        <v>6699</v>
      </c>
      <c r="AO335" t="s">
        <v>6697</v>
      </c>
      <c r="AP335" t="s">
        <v>6697</v>
      </c>
      <c r="AQ335" t="s">
        <v>6697</v>
      </c>
      <c r="AR335" t="s">
        <v>6697</v>
      </c>
      <c r="AS335" t="s">
        <v>6697</v>
      </c>
      <c r="AT335">
        <v>0</v>
      </c>
      <c r="AU335" t="s">
        <v>6697</v>
      </c>
      <c r="AV335" t="s">
        <v>6697</v>
      </c>
      <c r="AW335">
        <v>1</v>
      </c>
      <c r="AX335" t="s">
        <v>6697</v>
      </c>
      <c r="AY335" t="s">
        <v>6697</v>
      </c>
      <c r="BA335" t="s">
        <v>6697</v>
      </c>
    </row>
    <row r="336" spans="1:53">
      <c r="A336" t="s">
        <v>243</v>
      </c>
      <c r="B336" t="s">
        <v>880</v>
      </c>
      <c r="C336" t="s">
        <v>1327</v>
      </c>
      <c r="D336" t="s">
        <v>1660</v>
      </c>
      <c r="E336" t="s">
        <v>1974</v>
      </c>
      <c r="F336">
        <v>0</v>
      </c>
      <c r="G336" t="s">
        <v>1977</v>
      </c>
      <c r="H336" t="s">
        <v>1979</v>
      </c>
      <c r="I336" t="s">
        <v>2309</v>
      </c>
      <c r="J336" t="s">
        <v>3542</v>
      </c>
      <c r="K336" t="s">
        <v>3545</v>
      </c>
      <c r="L336" t="s">
        <v>3563</v>
      </c>
      <c r="M336" t="s">
        <v>3680</v>
      </c>
      <c r="N336" t="s">
        <v>174</v>
      </c>
      <c r="O336" t="s">
        <v>4098</v>
      </c>
      <c r="P336" t="s">
        <v>4315</v>
      </c>
      <c r="Q336" t="s">
        <v>4319</v>
      </c>
      <c r="R336" t="s">
        <v>4321</v>
      </c>
      <c r="S336" t="s">
        <v>4557</v>
      </c>
      <c r="T336" t="s">
        <v>5439</v>
      </c>
      <c r="U336" t="s">
        <v>4324</v>
      </c>
      <c r="V336" t="s">
        <v>5642</v>
      </c>
      <c r="W336" t="s">
        <v>6136</v>
      </c>
      <c r="AA336" t="s">
        <v>6697</v>
      </c>
      <c r="AB336" t="s">
        <v>6697</v>
      </c>
      <c r="AC336" t="s">
        <v>6697</v>
      </c>
      <c r="AD336" t="s">
        <v>6697</v>
      </c>
      <c r="AE336" t="s">
        <v>6697</v>
      </c>
      <c r="AF336" t="s">
        <v>6697</v>
      </c>
      <c r="AG336" t="s">
        <v>6697</v>
      </c>
      <c r="AH336" t="s">
        <v>6697</v>
      </c>
      <c r="AI336" t="s">
        <v>6697</v>
      </c>
      <c r="AJ336" t="s">
        <v>6697</v>
      </c>
      <c r="AK336" t="s">
        <v>6697</v>
      </c>
      <c r="AL336" t="s">
        <v>6697</v>
      </c>
      <c r="AM336" t="s">
        <v>6697</v>
      </c>
      <c r="AN336" t="s">
        <v>6700</v>
      </c>
      <c r="AO336" t="s">
        <v>6697</v>
      </c>
      <c r="AP336" t="s">
        <v>6697</v>
      </c>
      <c r="AQ336" t="s">
        <v>6697</v>
      </c>
      <c r="AR336" t="s">
        <v>6697</v>
      </c>
      <c r="AS336" t="s">
        <v>6697</v>
      </c>
      <c r="AT336">
        <v>0</v>
      </c>
      <c r="AU336" t="s">
        <v>6697</v>
      </c>
      <c r="AV336" t="s">
        <v>6697</v>
      </c>
      <c r="AW336">
        <v>1</v>
      </c>
      <c r="AX336" t="s">
        <v>6697</v>
      </c>
      <c r="AY336" t="s">
        <v>6697</v>
      </c>
      <c r="BA336" t="s">
        <v>6697</v>
      </c>
    </row>
    <row r="337" spans="1:53">
      <c r="A337" t="s">
        <v>243</v>
      </c>
      <c r="B337" t="s">
        <v>616</v>
      </c>
      <c r="C337" t="s">
        <v>1327</v>
      </c>
      <c r="D337" t="s">
        <v>1660</v>
      </c>
      <c r="E337" t="s">
        <v>1974</v>
      </c>
      <c r="F337">
        <v>0</v>
      </c>
      <c r="G337" t="s">
        <v>1977</v>
      </c>
      <c r="H337" t="s">
        <v>1979</v>
      </c>
      <c r="I337" t="s">
        <v>2310</v>
      </c>
      <c r="J337" t="s">
        <v>3542</v>
      </c>
      <c r="K337" t="s">
        <v>3545</v>
      </c>
      <c r="L337" t="s">
        <v>3563</v>
      </c>
      <c r="M337" t="s">
        <v>3679</v>
      </c>
      <c r="N337" t="s">
        <v>174</v>
      </c>
      <c r="O337" t="s">
        <v>4136</v>
      </c>
      <c r="P337" t="s">
        <v>4315</v>
      </c>
      <c r="Q337" t="s">
        <v>4319</v>
      </c>
      <c r="R337" t="s">
        <v>4321</v>
      </c>
      <c r="S337" t="s">
        <v>4558</v>
      </c>
      <c r="T337" t="s">
        <v>5439</v>
      </c>
      <c r="U337" t="s">
        <v>4324</v>
      </c>
      <c r="V337" t="s">
        <v>5673</v>
      </c>
      <c r="W337" t="s">
        <v>5674</v>
      </c>
      <c r="AA337" t="s">
        <v>6697</v>
      </c>
      <c r="AB337" t="s">
        <v>6697</v>
      </c>
      <c r="AC337" t="s">
        <v>6697</v>
      </c>
      <c r="AD337" t="s">
        <v>6697</v>
      </c>
      <c r="AE337" t="s">
        <v>6697</v>
      </c>
      <c r="AF337" t="s">
        <v>6697</v>
      </c>
      <c r="AG337" t="s">
        <v>6697</v>
      </c>
      <c r="AH337" t="s">
        <v>6697</v>
      </c>
      <c r="AI337" t="s">
        <v>6697</v>
      </c>
      <c r="AJ337" t="s">
        <v>6697</v>
      </c>
      <c r="AK337" t="s">
        <v>6697</v>
      </c>
      <c r="AL337" t="s">
        <v>6697</v>
      </c>
      <c r="AM337" t="s">
        <v>6697</v>
      </c>
      <c r="AN337" t="s">
        <v>6700</v>
      </c>
      <c r="AO337" t="s">
        <v>6697</v>
      </c>
      <c r="AP337" t="s">
        <v>6697</v>
      </c>
      <c r="AQ337" t="s">
        <v>6697</v>
      </c>
      <c r="AR337" t="s">
        <v>6697</v>
      </c>
      <c r="AS337" t="s">
        <v>6697</v>
      </c>
      <c r="AT337">
        <v>0</v>
      </c>
      <c r="AU337" t="s">
        <v>6697</v>
      </c>
      <c r="AV337" t="s">
        <v>6697</v>
      </c>
      <c r="AW337">
        <v>1</v>
      </c>
      <c r="AX337" t="s">
        <v>6697</v>
      </c>
      <c r="AY337" t="s">
        <v>6697</v>
      </c>
      <c r="BA337" t="s">
        <v>6697</v>
      </c>
    </row>
    <row r="338" spans="1:53">
      <c r="A338" t="s">
        <v>250</v>
      </c>
      <c r="B338" t="s">
        <v>250</v>
      </c>
      <c r="C338" t="s">
        <v>1327</v>
      </c>
      <c r="D338" t="s">
        <v>1778</v>
      </c>
      <c r="E338" t="s">
        <v>1974</v>
      </c>
      <c r="F338">
        <v>0</v>
      </c>
      <c r="G338" t="s">
        <v>1977</v>
      </c>
      <c r="H338" t="s">
        <v>1979</v>
      </c>
      <c r="I338" t="s">
        <v>2311</v>
      </c>
      <c r="J338" t="s">
        <v>3542</v>
      </c>
      <c r="K338" t="s">
        <v>3545</v>
      </c>
      <c r="L338" t="s">
        <v>3563</v>
      </c>
      <c r="M338" t="s">
        <v>3686</v>
      </c>
      <c r="N338" t="s">
        <v>174</v>
      </c>
      <c r="O338" t="s">
        <v>4137</v>
      </c>
      <c r="P338" t="s">
        <v>4315</v>
      </c>
      <c r="Q338" t="s">
        <v>4319</v>
      </c>
      <c r="R338" t="s">
        <v>4321</v>
      </c>
      <c r="S338" t="s">
        <v>4558</v>
      </c>
      <c r="T338" t="s">
        <v>5441</v>
      </c>
      <c r="U338" t="s">
        <v>5439</v>
      </c>
      <c r="V338" t="s">
        <v>5674</v>
      </c>
      <c r="W338" t="s">
        <v>5674</v>
      </c>
      <c r="AA338" t="s">
        <v>6697</v>
      </c>
      <c r="AB338" t="s">
        <v>6697</v>
      </c>
      <c r="AC338" t="s">
        <v>6697</v>
      </c>
      <c r="AD338" t="s">
        <v>6697</v>
      </c>
      <c r="AE338" t="s">
        <v>6697</v>
      </c>
      <c r="AF338" t="s">
        <v>6697</v>
      </c>
      <c r="AG338" t="s">
        <v>6697</v>
      </c>
      <c r="AH338" t="s">
        <v>6697</v>
      </c>
      <c r="AI338" t="s">
        <v>6697</v>
      </c>
      <c r="AJ338" t="s">
        <v>6697</v>
      </c>
      <c r="AK338" t="s">
        <v>6697</v>
      </c>
      <c r="AL338" t="s">
        <v>6697</v>
      </c>
      <c r="AM338" t="s">
        <v>6697</v>
      </c>
      <c r="AN338" t="s">
        <v>6700</v>
      </c>
      <c r="AO338" t="s">
        <v>6697</v>
      </c>
      <c r="AP338" t="s">
        <v>6697</v>
      </c>
      <c r="AQ338" t="s">
        <v>6697</v>
      </c>
      <c r="AR338" t="s">
        <v>6697</v>
      </c>
      <c r="AS338" t="s">
        <v>6697</v>
      </c>
      <c r="AT338">
        <v>0</v>
      </c>
      <c r="AU338" t="s">
        <v>6697</v>
      </c>
      <c r="AV338" t="s">
        <v>6697</v>
      </c>
      <c r="AW338">
        <v>2</v>
      </c>
      <c r="AX338" t="s">
        <v>6697</v>
      </c>
      <c r="AY338" t="s">
        <v>6697</v>
      </c>
      <c r="BA338" t="s">
        <v>6697</v>
      </c>
    </row>
    <row r="339" spans="1:53">
      <c r="A339" t="s">
        <v>251</v>
      </c>
      <c r="B339" t="s">
        <v>243</v>
      </c>
      <c r="C339" t="s">
        <v>1400</v>
      </c>
      <c r="D339" t="s">
        <v>1779</v>
      </c>
      <c r="E339" t="s">
        <v>1974</v>
      </c>
      <c r="F339">
        <v>0</v>
      </c>
      <c r="G339" t="s">
        <v>1977</v>
      </c>
      <c r="H339" t="s">
        <v>1979</v>
      </c>
      <c r="I339" t="s">
        <v>2312</v>
      </c>
      <c r="J339" t="s">
        <v>3542</v>
      </c>
      <c r="K339" t="s">
        <v>3545</v>
      </c>
      <c r="L339" t="s">
        <v>3563</v>
      </c>
      <c r="M339" t="s">
        <v>3687</v>
      </c>
      <c r="N339" t="s">
        <v>174</v>
      </c>
      <c r="O339" t="s">
        <v>3681</v>
      </c>
      <c r="P339" t="s">
        <v>4315</v>
      </c>
      <c r="Q339" t="s">
        <v>4319</v>
      </c>
      <c r="R339" t="s">
        <v>4323</v>
      </c>
      <c r="S339" t="s">
        <v>4559</v>
      </c>
      <c r="T339" t="s">
        <v>5439</v>
      </c>
      <c r="U339" t="s">
        <v>4324</v>
      </c>
      <c r="V339" t="s">
        <v>5642</v>
      </c>
      <c r="W339" t="s">
        <v>6137</v>
      </c>
      <c r="AA339" t="s">
        <v>6697</v>
      </c>
      <c r="AB339" t="s">
        <v>6697</v>
      </c>
      <c r="AC339" t="s">
        <v>6697</v>
      </c>
      <c r="AD339" t="s">
        <v>6697</v>
      </c>
      <c r="AE339" t="s">
        <v>6697</v>
      </c>
      <c r="AF339" t="s">
        <v>6697</v>
      </c>
      <c r="AG339" t="s">
        <v>6697</v>
      </c>
      <c r="AH339" t="s">
        <v>6697</v>
      </c>
      <c r="AI339" t="s">
        <v>6697</v>
      </c>
      <c r="AJ339" t="s">
        <v>6697</v>
      </c>
      <c r="AK339" t="s">
        <v>6697</v>
      </c>
      <c r="AL339" t="s">
        <v>6697</v>
      </c>
      <c r="AM339" t="s">
        <v>6697</v>
      </c>
      <c r="AN339" t="s">
        <v>6699</v>
      </c>
      <c r="AO339" t="s">
        <v>6697</v>
      </c>
      <c r="AP339" t="s">
        <v>6697</v>
      </c>
      <c r="AQ339" t="s">
        <v>6697</v>
      </c>
      <c r="AR339" t="s">
        <v>6697</v>
      </c>
      <c r="AS339" t="s">
        <v>6697</v>
      </c>
      <c r="AT339">
        <v>4</v>
      </c>
      <c r="AU339" t="s">
        <v>6697</v>
      </c>
      <c r="AV339" t="s">
        <v>6697</v>
      </c>
      <c r="AW339">
        <v>1</v>
      </c>
      <c r="AX339" t="s">
        <v>6697</v>
      </c>
      <c r="AY339" t="s">
        <v>6697</v>
      </c>
      <c r="BA339" t="s">
        <v>6697</v>
      </c>
    </row>
    <row r="340" spans="1:53">
      <c r="A340" t="s">
        <v>252</v>
      </c>
      <c r="B340" t="s">
        <v>174</v>
      </c>
      <c r="C340" t="s">
        <v>1327</v>
      </c>
      <c r="D340" t="s">
        <v>1780</v>
      </c>
      <c r="E340" t="s">
        <v>1974</v>
      </c>
      <c r="F340">
        <v>10</v>
      </c>
      <c r="G340" t="s">
        <v>1977</v>
      </c>
      <c r="H340" t="s">
        <v>1979</v>
      </c>
      <c r="I340" t="s">
        <v>2313</v>
      </c>
      <c r="J340" t="s">
        <v>3542</v>
      </c>
      <c r="K340" t="s">
        <v>3545</v>
      </c>
      <c r="L340" t="s">
        <v>3563</v>
      </c>
      <c r="M340" t="s">
        <v>3688</v>
      </c>
      <c r="N340" t="s">
        <v>174</v>
      </c>
      <c r="O340" t="s">
        <v>4138</v>
      </c>
      <c r="P340" t="s">
        <v>4315</v>
      </c>
      <c r="Q340" t="s">
        <v>4319</v>
      </c>
      <c r="R340" t="s">
        <v>4321</v>
      </c>
      <c r="S340" t="s">
        <v>4560</v>
      </c>
      <c r="T340" t="s">
        <v>5451</v>
      </c>
      <c r="U340" t="s">
        <v>5439</v>
      </c>
      <c r="V340" t="s">
        <v>5642</v>
      </c>
      <c r="W340" t="s">
        <v>6138</v>
      </c>
      <c r="AA340" t="s">
        <v>6697</v>
      </c>
      <c r="AB340" t="s">
        <v>6697</v>
      </c>
      <c r="AC340" t="s">
        <v>6697</v>
      </c>
      <c r="AD340" t="s">
        <v>6698</v>
      </c>
      <c r="AE340" t="s">
        <v>6697</v>
      </c>
      <c r="AF340" t="s">
        <v>6697</v>
      </c>
      <c r="AG340" t="s">
        <v>6697</v>
      </c>
      <c r="AH340" t="s">
        <v>6697</v>
      </c>
      <c r="AI340" t="s">
        <v>6697</v>
      </c>
      <c r="AJ340" t="s">
        <v>6697</v>
      </c>
      <c r="AK340" t="s">
        <v>6697</v>
      </c>
      <c r="AL340" t="s">
        <v>6697</v>
      </c>
      <c r="AM340" t="s">
        <v>6697</v>
      </c>
      <c r="AN340" t="s">
        <v>6700</v>
      </c>
      <c r="AO340" t="s">
        <v>6697</v>
      </c>
      <c r="AP340" t="s">
        <v>6697</v>
      </c>
      <c r="AQ340" t="s">
        <v>6697</v>
      </c>
      <c r="AR340" t="s">
        <v>6697</v>
      </c>
      <c r="AS340" t="s">
        <v>6697</v>
      </c>
      <c r="AT340">
        <v>0</v>
      </c>
      <c r="AU340" t="s">
        <v>6697</v>
      </c>
      <c r="AV340" t="s">
        <v>6697</v>
      </c>
      <c r="AW340">
        <v>7</v>
      </c>
      <c r="AX340" t="s">
        <v>6697</v>
      </c>
      <c r="AY340" t="s">
        <v>6697</v>
      </c>
      <c r="BA340" t="s">
        <v>6697</v>
      </c>
    </row>
    <row r="341" spans="1:53">
      <c r="A341" t="s">
        <v>136</v>
      </c>
      <c r="B341" t="s">
        <v>174</v>
      </c>
      <c r="C341" t="s">
        <v>1327</v>
      </c>
      <c r="D341" t="s">
        <v>1780</v>
      </c>
      <c r="E341" t="s">
        <v>1974</v>
      </c>
      <c r="F341">
        <v>10</v>
      </c>
      <c r="G341" t="s">
        <v>1977</v>
      </c>
      <c r="H341" t="s">
        <v>1979</v>
      </c>
      <c r="I341" t="s">
        <v>2314</v>
      </c>
      <c r="J341" t="s">
        <v>3542</v>
      </c>
      <c r="K341" t="s">
        <v>3545</v>
      </c>
      <c r="L341" t="s">
        <v>3563</v>
      </c>
      <c r="M341" t="s">
        <v>3689</v>
      </c>
      <c r="N341" t="s">
        <v>174</v>
      </c>
      <c r="O341" t="s">
        <v>3821</v>
      </c>
      <c r="P341" t="s">
        <v>4315</v>
      </c>
      <c r="Q341" t="s">
        <v>4319</v>
      </c>
      <c r="R341" t="s">
        <v>4321</v>
      </c>
      <c r="S341" t="s">
        <v>4560</v>
      </c>
      <c r="T341" t="s">
        <v>5443</v>
      </c>
      <c r="U341" t="s">
        <v>5439</v>
      </c>
      <c r="V341" t="s">
        <v>5642</v>
      </c>
      <c r="W341" t="s">
        <v>6138</v>
      </c>
      <c r="AA341" t="s">
        <v>6697</v>
      </c>
      <c r="AB341" t="s">
        <v>6697</v>
      </c>
      <c r="AC341" t="s">
        <v>6697</v>
      </c>
      <c r="AD341" t="s">
        <v>6698</v>
      </c>
      <c r="AE341" t="s">
        <v>6697</v>
      </c>
      <c r="AF341" t="s">
        <v>6697</v>
      </c>
      <c r="AG341" t="s">
        <v>6697</v>
      </c>
      <c r="AH341" t="s">
        <v>6697</v>
      </c>
      <c r="AI341" t="s">
        <v>6697</v>
      </c>
      <c r="AJ341" t="s">
        <v>6697</v>
      </c>
      <c r="AK341" t="s">
        <v>6697</v>
      </c>
      <c r="AL341" t="s">
        <v>6697</v>
      </c>
      <c r="AM341" t="s">
        <v>6697</v>
      </c>
      <c r="AN341" t="s">
        <v>6700</v>
      </c>
      <c r="AO341" t="s">
        <v>6697</v>
      </c>
      <c r="AP341" t="s">
        <v>6697</v>
      </c>
      <c r="AQ341" t="s">
        <v>6697</v>
      </c>
      <c r="AR341" t="s">
        <v>6697</v>
      </c>
      <c r="AS341" t="s">
        <v>6697</v>
      </c>
      <c r="AT341">
        <v>0</v>
      </c>
      <c r="AU341" t="s">
        <v>6697</v>
      </c>
      <c r="AV341" t="s">
        <v>6697</v>
      </c>
      <c r="AW341">
        <v>7</v>
      </c>
      <c r="AX341" t="s">
        <v>6697</v>
      </c>
      <c r="AY341" t="s">
        <v>6697</v>
      </c>
      <c r="BA341" t="s">
        <v>6697</v>
      </c>
    </row>
    <row r="342" spans="1:53">
      <c r="A342" t="s">
        <v>253</v>
      </c>
      <c r="B342" t="s">
        <v>941</v>
      </c>
      <c r="C342" t="s">
        <v>1327</v>
      </c>
      <c r="D342" t="s">
        <v>1781</v>
      </c>
      <c r="E342" t="s">
        <v>1974</v>
      </c>
      <c r="F342">
        <v>5</v>
      </c>
      <c r="G342" t="s">
        <v>1977</v>
      </c>
      <c r="H342" t="s">
        <v>1979</v>
      </c>
      <c r="I342" t="s">
        <v>2315</v>
      </c>
      <c r="J342" t="s">
        <v>3542</v>
      </c>
      <c r="K342" t="s">
        <v>3545</v>
      </c>
      <c r="L342" t="s">
        <v>3563</v>
      </c>
      <c r="M342" t="s">
        <v>3690</v>
      </c>
      <c r="N342" t="s">
        <v>174</v>
      </c>
      <c r="O342" t="s">
        <v>3630</v>
      </c>
      <c r="P342" t="s">
        <v>4315</v>
      </c>
      <c r="Q342" t="s">
        <v>4319</v>
      </c>
      <c r="R342" t="s">
        <v>4321</v>
      </c>
      <c r="S342" t="s">
        <v>4561</v>
      </c>
      <c r="T342" t="s">
        <v>5465</v>
      </c>
      <c r="U342" t="s">
        <v>5439</v>
      </c>
      <c r="V342" t="s">
        <v>5642</v>
      </c>
      <c r="W342" t="s">
        <v>6139</v>
      </c>
      <c r="AA342" t="s">
        <v>6697</v>
      </c>
      <c r="AB342" t="s">
        <v>6697</v>
      </c>
      <c r="AC342" t="s">
        <v>6697</v>
      </c>
      <c r="AD342" t="s">
        <v>6697</v>
      </c>
      <c r="AE342" t="s">
        <v>6697</v>
      </c>
      <c r="AF342" t="s">
        <v>6699</v>
      </c>
      <c r="AG342" t="s">
        <v>6697</v>
      </c>
      <c r="AH342" t="s">
        <v>6697</v>
      </c>
      <c r="AI342" t="s">
        <v>6697</v>
      </c>
      <c r="AJ342" t="s">
        <v>6697</v>
      </c>
      <c r="AK342" t="s">
        <v>6697</v>
      </c>
      <c r="AL342" t="s">
        <v>6697</v>
      </c>
      <c r="AM342" t="s">
        <v>6697</v>
      </c>
      <c r="AN342" t="s">
        <v>6700</v>
      </c>
      <c r="AO342" t="s">
        <v>6697</v>
      </c>
      <c r="AP342" t="s">
        <v>6697</v>
      </c>
      <c r="AQ342" t="s">
        <v>6697</v>
      </c>
      <c r="AR342" t="s">
        <v>6697</v>
      </c>
      <c r="AS342" t="s">
        <v>6697</v>
      </c>
      <c r="AT342">
        <v>0</v>
      </c>
      <c r="AU342" t="s">
        <v>6697</v>
      </c>
      <c r="AV342" t="s">
        <v>6697</v>
      </c>
      <c r="AW342">
        <v>5</v>
      </c>
      <c r="AX342" t="s">
        <v>6697</v>
      </c>
      <c r="AY342" t="s">
        <v>6697</v>
      </c>
      <c r="BA342" t="s">
        <v>6697</v>
      </c>
    </row>
    <row r="343" spans="1:53">
      <c r="A343" t="s">
        <v>253</v>
      </c>
      <c r="B343" t="s">
        <v>941</v>
      </c>
      <c r="C343" t="s">
        <v>1401</v>
      </c>
      <c r="D343" t="s">
        <v>174</v>
      </c>
      <c r="E343" t="s">
        <v>1974</v>
      </c>
      <c r="F343">
        <v>20</v>
      </c>
      <c r="G343" t="s">
        <v>1977</v>
      </c>
      <c r="H343" t="s">
        <v>1979</v>
      </c>
      <c r="I343" t="s">
        <v>2316</v>
      </c>
      <c r="J343" t="s">
        <v>3542</v>
      </c>
      <c r="K343" t="s">
        <v>3545</v>
      </c>
      <c r="L343" t="s">
        <v>3563</v>
      </c>
      <c r="M343" t="s">
        <v>3690</v>
      </c>
      <c r="N343" t="s">
        <v>174</v>
      </c>
      <c r="O343" t="s">
        <v>3630</v>
      </c>
      <c r="P343" t="s">
        <v>4315</v>
      </c>
      <c r="Q343" t="s">
        <v>4319</v>
      </c>
      <c r="R343" t="s">
        <v>4321</v>
      </c>
      <c r="S343" t="s">
        <v>4561</v>
      </c>
      <c r="T343" t="s">
        <v>5451</v>
      </c>
      <c r="U343" t="s">
        <v>5486</v>
      </c>
      <c r="V343" t="s">
        <v>5642</v>
      </c>
      <c r="W343" t="s">
        <v>6139</v>
      </c>
      <c r="AA343" t="s">
        <v>6697</v>
      </c>
      <c r="AB343" t="s">
        <v>6697</v>
      </c>
      <c r="AC343" t="s">
        <v>6697</v>
      </c>
      <c r="AD343" t="s">
        <v>6697</v>
      </c>
      <c r="AE343" t="s">
        <v>6697</v>
      </c>
      <c r="AF343" t="s">
        <v>6699</v>
      </c>
      <c r="AG343" t="s">
        <v>6697</v>
      </c>
      <c r="AH343" t="s">
        <v>6697</v>
      </c>
      <c r="AI343" t="s">
        <v>6697</v>
      </c>
      <c r="AJ343" t="s">
        <v>6698</v>
      </c>
      <c r="AK343" t="s">
        <v>6699</v>
      </c>
      <c r="AL343" t="s">
        <v>6697</v>
      </c>
      <c r="AM343" t="s">
        <v>6697</v>
      </c>
      <c r="AN343" t="s">
        <v>6700</v>
      </c>
      <c r="AO343" t="s">
        <v>6697</v>
      </c>
      <c r="AP343" t="s">
        <v>6697</v>
      </c>
      <c r="AQ343" t="s">
        <v>6697</v>
      </c>
      <c r="AR343" t="s">
        <v>6697</v>
      </c>
      <c r="AS343" t="s">
        <v>6697</v>
      </c>
      <c r="AT343">
        <v>26</v>
      </c>
      <c r="AU343" t="s">
        <v>6697</v>
      </c>
      <c r="AV343" t="s">
        <v>6703</v>
      </c>
      <c r="AW343">
        <v>65535</v>
      </c>
      <c r="AX343" t="s">
        <v>6703</v>
      </c>
      <c r="AY343" t="s">
        <v>6697</v>
      </c>
      <c r="AZ343" t="s">
        <v>6706</v>
      </c>
      <c r="BA343" t="s">
        <v>6698</v>
      </c>
    </row>
    <row r="344" spans="1:53">
      <c r="A344" t="s">
        <v>254</v>
      </c>
      <c r="B344" t="s">
        <v>917</v>
      </c>
      <c r="C344" t="s">
        <v>1327</v>
      </c>
      <c r="D344" t="s">
        <v>1781</v>
      </c>
      <c r="E344" t="s">
        <v>1974</v>
      </c>
      <c r="F344">
        <v>10</v>
      </c>
      <c r="G344" t="s">
        <v>1977</v>
      </c>
      <c r="H344" t="s">
        <v>1979</v>
      </c>
      <c r="I344" t="s">
        <v>2317</v>
      </c>
      <c r="J344" t="s">
        <v>3542</v>
      </c>
      <c r="K344" t="s">
        <v>3545</v>
      </c>
      <c r="L344" t="s">
        <v>3563</v>
      </c>
      <c r="M344" t="s">
        <v>3690</v>
      </c>
      <c r="N344" t="s">
        <v>174</v>
      </c>
      <c r="O344" t="s">
        <v>3576</v>
      </c>
      <c r="P344" t="s">
        <v>4315</v>
      </c>
      <c r="Q344" t="s">
        <v>4319</v>
      </c>
      <c r="R344" t="s">
        <v>4321</v>
      </c>
      <c r="S344" t="s">
        <v>4562</v>
      </c>
      <c r="T344" t="s">
        <v>5439</v>
      </c>
      <c r="U344" t="s">
        <v>4324</v>
      </c>
      <c r="V344" t="s">
        <v>5675</v>
      </c>
      <c r="W344" t="s">
        <v>6140</v>
      </c>
      <c r="AA344" t="s">
        <v>6697</v>
      </c>
      <c r="AB344" t="s">
        <v>6697</v>
      </c>
      <c r="AC344" t="s">
        <v>6697</v>
      </c>
      <c r="AD344" t="s">
        <v>6697</v>
      </c>
      <c r="AE344" t="s">
        <v>6698</v>
      </c>
      <c r="AF344" t="s">
        <v>6697</v>
      </c>
      <c r="AG344" t="s">
        <v>6697</v>
      </c>
      <c r="AH344" t="s">
        <v>6697</v>
      </c>
      <c r="AI344" t="s">
        <v>6697</v>
      </c>
      <c r="AJ344" t="s">
        <v>6697</v>
      </c>
      <c r="AK344" t="s">
        <v>6697</v>
      </c>
      <c r="AL344" t="s">
        <v>6697</v>
      </c>
      <c r="AM344" t="s">
        <v>6697</v>
      </c>
      <c r="AN344" t="s">
        <v>6700</v>
      </c>
      <c r="AO344" t="s">
        <v>6697</v>
      </c>
      <c r="AP344" t="s">
        <v>6697</v>
      </c>
      <c r="AQ344" t="s">
        <v>6697</v>
      </c>
      <c r="AR344" t="s">
        <v>6697</v>
      </c>
      <c r="AS344" t="s">
        <v>6697</v>
      </c>
      <c r="AT344">
        <v>0</v>
      </c>
      <c r="AU344" t="s">
        <v>6697</v>
      </c>
      <c r="AV344" t="s">
        <v>6697</v>
      </c>
      <c r="AW344">
        <v>5</v>
      </c>
      <c r="AX344" t="s">
        <v>6697</v>
      </c>
      <c r="AY344" t="s">
        <v>6697</v>
      </c>
      <c r="BA344" t="s">
        <v>6697</v>
      </c>
    </row>
    <row r="345" spans="1:53">
      <c r="A345" t="s">
        <v>254</v>
      </c>
      <c r="B345" t="s">
        <v>917</v>
      </c>
      <c r="C345" t="s">
        <v>1401</v>
      </c>
      <c r="D345" t="s">
        <v>174</v>
      </c>
      <c r="E345" t="s">
        <v>1974</v>
      </c>
      <c r="F345">
        <v>25</v>
      </c>
      <c r="G345" t="s">
        <v>1977</v>
      </c>
      <c r="H345" t="s">
        <v>1979</v>
      </c>
      <c r="I345" t="s">
        <v>2318</v>
      </c>
      <c r="J345" t="s">
        <v>3542</v>
      </c>
      <c r="K345" t="s">
        <v>3545</v>
      </c>
      <c r="L345" t="s">
        <v>3563</v>
      </c>
      <c r="M345" t="s">
        <v>3690</v>
      </c>
      <c r="N345" t="s">
        <v>174</v>
      </c>
      <c r="O345" t="s">
        <v>3576</v>
      </c>
      <c r="P345" t="s">
        <v>4315</v>
      </c>
      <c r="Q345" t="s">
        <v>4319</v>
      </c>
      <c r="R345" t="s">
        <v>4323</v>
      </c>
      <c r="S345" t="s">
        <v>4562</v>
      </c>
      <c r="T345" t="s">
        <v>5439</v>
      </c>
      <c r="U345" t="s">
        <v>4324</v>
      </c>
      <c r="V345" t="s">
        <v>5675</v>
      </c>
      <c r="W345" t="s">
        <v>6140</v>
      </c>
      <c r="AA345" t="s">
        <v>6697</v>
      </c>
      <c r="AB345" t="s">
        <v>6697</v>
      </c>
      <c r="AC345" t="s">
        <v>6697</v>
      </c>
      <c r="AD345" t="s">
        <v>6697</v>
      </c>
      <c r="AE345" t="s">
        <v>6698</v>
      </c>
      <c r="AF345" t="s">
        <v>6697</v>
      </c>
      <c r="AG345" t="s">
        <v>6697</v>
      </c>
      <c r="AH345" t="s">
        <v>6697</v>
      </c>
      <c r="AI345" t="s">
        <v>6697</v>
      </c>
      <c r="AJ345" t="s">
        <v>6698</v>
      </c>
      <c r="AK345" t="s">
        <v>6699</v>
      </c>
      <c r="AL345" t="s">
        <v>6697</v>
      </c>
      <c r="AM345" t="s">
        <v>6697</v>
      </c>
      <c r="AN345" t="s">
        <v>6699</v>
      </c>
      <c r="AO345" t="s">
        <v>6697</v>
      </c>
      <c r="AP345" t="s">
        <v>6697</v>
      </c>
      <c r="AQ345" t="s">
        <v>6697</v>
      </c>
      <c r="AR345" t="s">
        <v>6697</v>
      </c>
      <c r="AS345" t="s">
        <v>6697</v>
      </c>
      <c r="AT345">
        <v>26</v>
      </c>
      <c r="AU345" t="s">
        <v>6697</v>
      </c>
      <c r="AV345" t="s">
        <v>6703</v>
      </c>
      <c r="AW345">
        <v>65535</v>
      </c>
      <c r="AX345" t="s">
        <v>6703</v>
      </c>
      <c r="AY345" t="s">
        <v>6697</v>
      </c>
      <c r="AZ345" t="s">
        <v>6706</v>
      </c>
      <c r="BA345" t="s">
        <v>6698</v>
      </c>
    </row>
    <row r="346" spans="1:53">
      <c r="A346" t="s">
        <v>255</v>
      </c>
      <c r="B346" t="s">
        <v>942</v>
      </c>
      <c r="C346" t="s">
        <v>1327</v>
      </c>
      <c r="D346" t="s">
        <v>1781</v>
      </c>
      <c r="E346" t="s">
        <v>1974</v>
      </c>
      <c r="F346">
        <v>5</v>
      </c>
      <c r="G346" t="s">
        <v>1977</v>
      </c>
      <c r="H346" t="s">
        <v>1979</v>
      </c>
      <c r="I346" t="s">
        <v>2319</v>
      </c>
      <c r="J346" t="s">
        <v>3542</v>
      </c>
      <c r="K346" t="s">
        <v>3545</v>
      </c>
      <c r="L346" t="s">
        <v>3563</v>
      </c>
      <c r="M346" t="s">
        <v>3690</v>
      </c>
      <c r="N346" t="s">
        <v>174</v>
      </c>
      <c r="O346" t="s">
        <v>3576</v>
      </c>
      <c r="P346" t="s">
        <v>4315</v>
      </c>
      <c r="Q346" t="s">
        <v>4319</v>
      </c>
      <c r="R346" t="s">
        <v>4321</v>
      </c>
      <c r="S346" t="s">
        <v>4561</v>
      </c>
      <c r="T346" t="s">
        <v>5448</v>
      </c>
      <c r="U346" t="s">
        <v>5439</v>
      </c>
      <c r="V346" t="s">
        <v>5675</v>
      </c>
      <c r="W346" t="s">
        <v>6141</v>
      </c>
      <c r="AA346" t="s">
        <v>6697</v>
      </c>
      <c r="AB346" t="s">
        <v>6697</v>
      </c>
      <c r="AC346" t="s">
        <v>6697</v>
      </c>
      <c r="AD346" t="s">
        <v>6697</v>
      </c>
      <c r="AE346" t="s">
        <v>6697</v>
      </c>
      <c r="AF346" t="s">
        <v>6699</v>
      </c>
      <c r="AG346" t="s">
        <v>6697</v>
      </c>
      <c r="AH346" t="s">
        <v>6697</v>
      </c>
      <c r="AI346" t="s">
        <v>6697</v>
      </c>
      <c r="AJ346" t="s">
        <v>6697</v>
      </c>
      <c r="AK346" t="s">
        <v>6697</v>
      </c>
      <c r="AL346" t="s">
        <v>6697</v>
      </c>
      <c r="AM346" t="s">
        <v>6697</v>
      </c>
      <c r="AN346" t="s">
        <v>6700</v>
      </c>
      <c r="AO346" t="s">
        <v>6697</v>
      </c>
      <c r="AP346" t="s">
        <v>6697</v>
      </c>
      <c r="AQ346" t="s">
        <v>6697</v>
      </c>
      <c r="AR346" t="s">
        <v>6697</v>
      </c>
      <c r="AS346" t="s">
        <v>6697</v>
      </c>
      <c r="AT346">
        <v>0</v>
      </c>
      <c r="AU346" t="s">
        <v>6697</v>
      </c>
      <c r="AV346" t="s">
        <v>6697</v>
      </c>
      <c r="AW346">
        <v>5</v>
      </c>
      <c r="AX346" t="s">
        <v>6697</v>
      </c>
      <c r="AY346" t="s">
        <v>6697</v>
      </c>
      <c r="BA346" t="s">
        <v>6697</v>
      </c>
    </row>
    <row r="347" spans="1:53">
      <c r="A347" t="s">
        <v>255</v>
      </c>
      <c r="B347" t="s">
        <v>942</v>
      </c>
      <c r="C347" t="s">
        <v>1402</v>
      </c>
      <c r="D347" t="s">
        <v>174</v>
      </c>
      <c r="E347" t="s">
        <v>1974</v>
      </c>
      <c r="F347">
        <v>20</v>
      </c>
      <c r="G347" t="s">
        <v>1977</v>
      </c>
      <c r="H347" t="s">
        <v>1979</v>
      </c>
      <c r="I347" t="s">
        <v>2320</v>
      </c>
      <c r="J347" t="s">
        <v>3542</v>
      </c>
      <c r="K347" t="s">
        <v>3545</v>
      </c>
      <c r="L347" t="s">
        <v>3563</v>
      </c>
      <c r="M347" t="s">
        <v>3690</v>
      </c>
      <c r="N347" t="s">
        <v>174</v>
      </c>
      <c r="O347" t="s">
        <v>3576</v>
      </c>
      <c r="P347" t="s">
        <v>4315</v>
      </c>
      <c r="Q347" t="s">
        <v>4319</v>
      </c>
      <c r="R347" t="s">
        <v>4321</v>
      </c>
      <c r="S347" t="s">
        <v>4561</v>
      </c>
      <c r="T347" t="s">
        <v>5449</v>
      </c>
      <c r="U347" t="s">
        <v>5503</v>
      </c>
      <c r="V347" t="s">
        <v>5675</v>
      </c>
      <c r="W347" t="s">
        <v>6141</v>
      </c>
      <c r="AA347" t="s">
        <v>6697</v>
      </c>
      <c r="AB347" t="s">
        <v>6697</v>
      </c>
      <c r="AC347" t="s">
        <v>6697</v>
      </c>
      <c r="AD347" t="s">
        <v>6697</v>
      </c>
      <c r="AE347" t="s">
        <v>6697</v>
      </c>
      <c r="AF347" t="s">
        <v>6699</v>
      </c>
      <c r="AG347" t="s">
        <v>6697</v>
      </c>
      <c r="AH347" t="s">
        <v>6697</v>
      </c>
      <c r="AI347" t="s">
        <v>6697</v>
      </c>
      <c r="AJ347" t="s">
        <v>6698</v>
      </c>
      <c r="AK347" t="s">
        <v>6699</v>
      </c>
      <c r="AL347" t="s">
        <v>6697</v>
      </c>
      <c r="AM347" t="s">
        <v>6697</v>
      </c>
      <c r="AN347" t="s">
        <v>6700</v>
      </c>
      <c r="AO347" t="s">
        <v>6697</v>
      </c>
      <c r="AP347" t="s">
        <v>6697</v>
      </c>
      <c r="AQ347" t="s">
        <v>6697</v>
      </c>
      <c r="AR347" t="s">
        <v>6697</v>
      </c>
      <c r="AS347" t="s">
        <v>6697</v>
      </c>
      <c r="AT347">
        <v>20</v>
      </c>
      <c r="AU347" t="s">
        <v>6697</v>
      </c>
      <c r="AV347" t="s">
        <v>6703</v>
      </c>
      <c r="AW347">
        <v>65535</v>
      </c>
      <c r="AX347" t="s">
        <v>6703</v>
      </c>
      <c r="AY347" t="s">
        <v>6697</v>
      </c>
      <c r="AZ347" t="s">
        <v>6706</v>
      </c>
      <c r="BA347" t="s">
        <v>6698</v>
      </c>
    </row>
    <row r="348" spans="1:53">
      <c r="A348" t="s">
        <v>256</v>
      </c>
      <c r="B348" t="s">
        <v>637</v>
      </c>
      <c r="C348" t="s">
        <v>1327</v>
      </c>
      <c r="D348" t="s">
        <v>1781</v>
      </c>
      <c r="E348" t="s">
        <v>1974</v>
      </c>
      <c r="F348">
        <v>10</v>
      </c>
      <c r="G348" t="s">
        <v>1977</v>
      </c>
      <c r="H348" t="s">
        <v>1979</v>
      </c>
      <c r="I348" t="s">
        <v>2321</v>
      </c>
      <c r="J348" t="s">
        <v>3542</v>
      </c>
      <c r="K348" t="s">
        <v>3545</v>
      </c>
      <c r="L348" t="s">
        <v>3563</v>
      </c>
      <c r="M348" t="s">
        <v>3690</v>
      </c>
      <c r="N348" t="s">
        <v>174</v>
      </c>
      <c r="O348" t="s">
        <v>3970</v>
      </c>
      <c r="P348" t="s">
        <v>4315</v>
      </c>
      <c r="Q348" t="s">
        <v>4319</v>
      </c>
      <c r="R348" t="s">
        <v>4321</v>
      </c>
      <c r="S348" t="s">
        <v>4563</v>
      </c>
      <c r="T348" t="s">
        <v>5439</v>
      </c>
      <c r="U348" t="s">
        <v>4324</v>
      </c>
      <c r="V348" t="s">
        <v>5676</v>
      </c>
      <c r="W348" t="s">
        <v>5675</v>
      </c>
      <c r="AA348" t="s">
        <v>6697</v>
      </c>
      <c r="AB348" t="s">
        <v>6697</v>
      </c>
      <c r="AC348" t="s">
        <v>6697</v>
      </c>
      <c r="AD348" t="s">
        <v>6697</v>
      </c>
      <c r="AE348" t="s">
        <v>6698</v>
      </c>
      <c r="AF348" t="s">
        <v>6697</v>
      </c>
      <c r="AG348" t="s">
        <v>6697</v>
      </c>
      <c r="AH348" t="s">
        <v>6697</v>
      </c>
      <c r="AI348" t="s">
        <v>6697</v>
      </c>
      <c r="AJ348" t="s">
        <v>6697</v>
      </c>
      <c r="AK348" t="s">
        <v>6697</v>
      </c>
      <c r="AL348" t="s">
        <v>6697</v>
      </c>
      <c r="AM348" t="s">
        <v>6697</v>
      </c>
      <c r="AN348" t="s">
        <v>6700</v>
      </c>
      <c r="AO348" t="s">
        <v>6697</v>
      </c>
      <c r="AP348" t="s">
        <v>6697</v>
      </c>
      <c r="AQ348" t="s">
        <v>6697</v>
      </c>
      <c r="AR348" t="s">
        <v>6697</v>
      </c>
      <c r="AS348" t="s">
        <v>6697</v>
      </c>
      <c r="AT348">
        <v>0</v>
      </c>
      <c r="AU348" t="s">
        <v>6697</v>
      </c>
      <c r="AV348" t="s">
        <v>6697</v>
      </c>
      <c r="AW348">
        <v>5</v>
      </c>
      <c r="AX348" t="s">
        <v>6697</v>
      </c>
      <c r="AY348" t="s">
        <v>6697</v>
      </c>
      <c r="BA348" t="s">
        <v>6697</v>
      </c>
    </row>
    <row r="349" spans="1:53">
      <c r="A349" t="s">
        <v>256</v>
      </c>
      <c r="B349" t="s">
        <v>637</v>
      </c>
      <c r="C349" t="s">
        <v>1402</v>
      </c>
      <c r="D349" t="s">
        <v>174</v>
      </c>
      <c r="E349" t="s">
        <v>1974</v>
      </c>
      <c r="F349">
        <v>25</v>
      </c>
      <c r="G349" t="s">
        <v>1977</v>
      </c>
      <c r="H349" t="s">
        <v>1979</v>
      </c>
      <c r="I349" t="s">
        <v>2322</v>
      </c>
      <c r="J349" t="s">
        <v>3542</v>
      </c>
      <c r="K349" t="s">
        <v>3545</v>
      </c>
      <c r="L349" t="s">
        <v>3563</v>
      </c>
      <c r="M349" t="s">
        <v>3690</v>
      </c>
      <c r="N349" t="s">
        <v>174</v>
      </c>
      <c r="O349" t="s">
        <v>4054</v>
      </c>
      <c r="P349" t="s">
        <v>4315</v>
      </c>
      <c r="Q349" t="s">
        <v>4319</v>
      </c>
      <c r="R349" t="s">
        <v>4323</v>
      </c>
      <c r="S349" t="s">
        <v>4563</v>
      </c>
      <c r="T349" t="s">
        <v>5439</v>
      </c>
      <c r="U349" t="s">
        <v>4324</v>
      </c>
      <c r="V349" t="s">
        <v>5676</v>
      </c>
      <c r="W349" t="s">
        <v>5675</v>
      </c>
      <c r="AA349" t="s">
        <v>6697</v>
      </c>
      <c r="AB349" t="s">
        <v>6697</v>
      </c>
      <c r="AC349" t="s">
        <v>6697</v>
      </c>
      <c r="AD349" t="s">
        <v>6697</v>
      </c>
      <c r="AE349" t="s">
        <v>6698</v>
      </c>
      <c r="AF349" t="s">
        <v>6697</v>
      </c>
      <c r="AG349" t="s">
        <v>6697</v>
      </c>
      <c r="AH349" t="s">
        <v>6697</v>
      </c>
      <c r="AI349" t="s">
        <v>6697</v>
      </c>
      <c r="AJ349" t="s">
        <v>6698</v>
      </c>
      <c r="AK349" t="s">
        <v>6699</v>
      </c>
      <c r="AL349" t="s">
        <v>6697</v>
      </c>
      <c r="AM349" t="s">
        <v>6697</v>
      </c>
      <c r="AN349" t="s">
        <v>6699</v>
      </c>
      <c r="AO349" t="s">
        <v>6697</v>
      </c>
      <c r="AP349" t="s">
        <v>6697</v>
      </c>
      <c r="AQ349" t="s">
        <v>6697</v>
      </c>
      <c r="AR349" t="s">
        <v>6697</v>
      </c>
      <c r="AS349" t="s">
        <v>6697</v>
      </c>
      <c r="AT349">
        <v>20</v>
      </c>
      <c r="AU349" t="s">
        <v>6697</v>
      </c>
      <c r="AV349" t="s">
        <v>6703</v>
      </c>
      <c r="AW349">
        <v>65535</v>
      </c>
      <c r="AX349" t="s">
        <v>6703</v>
      </c>
      <c r="AY349" t="s">
        <v>6697</v>
      </c>
      <c r="AZ349" t="s">
        <v>6706</v>
      </c>
      <c r="BA349" t="s">
        <v>6698</v>
      </c>
    </row>
    <row r="350" spans="1:53">
      <c r="A350" t="s">
        <v>257</v>
      </c>
      <c r="B350" t="s">
        <v>943</v>
      </c>
      <c r="C350" t="s">
        <v>1327</v>
      </c>
      <c r="D350" t="s">
        <v>1781</v>
      </c>
      <c r="E350" t="s">
        <v>1974</v>
      </c>
      <c r="F350">
        <v>10</v>
      </c>
      <c r="G350" t="s">
        <v>1977</v>
      </c>
      <c r="H350" t="s">
        <v>1979</v>
      </c>
      <c r="I350" t="s">
        <v>2323</v>
      </c>
      <c r="J350" t="s">
        <v>3542</v>
      </c>
      <c r="K350" t="s">
        <v>3545</v>
      </c>
      <c r="L350" t="s">
        <v>3563</v>
      </c>
      <c r="M350" t="s">
        <v>3690</v>
      </c>
      <c r="N350" t="s">
        <v>174</v>
      </c>
      <c r="O350" t="s">
        <v>3576</v>
      </c>
      <c r="P350" t="s">
        <v>4315</v>
      </c>
      <c r="Q350" t="s">
        <v>4319</v>
      </c>
      <c r="R350" t="s">
        <v>4321</v>
      </c>
      <c r="S350" t="s">
        <v>4564</v>
      </c>
      <c r="T350" t="s">
        <v>5466</v>
      </c>
      <c r="U350" t="s">
        <v>5439</v>
      </c>
      <c r="V350" t="s">
        <v>5677</v>
      </c>
      <c r="W350" t="s">
        <v>6141</v>
      </c>
      <c r="AA350" t="s">
        <v>6697</v>
      </c>
      <c r="AB350" t="s">
        <v>6697</v>
      </c>
      <c r="AC350" t="s">
        <v>6697</v>
      </c>
      <c r="AD350" t="s">
        <v>6697</v>
      </c>
      <c r="AE350" t="s">
        <v>6698</v>
      </c>
      <c r="AF350" t="s">
        <v>6697</v>
      </c>
      <c r="AG350" t="s">
        <v>6697</v>
      </c>
      <c r="AH350" t="s">
        <v>6697</v>
      </c>
      <c r="AI350" t="s">
        <v>6697</v>
      </c>
      <c r="AJ350" t="s">
        <v>6697</v>
      </c>
      <c r="AK350" t="s">
        <v>6697</v>
      </c>
      <c r="AL350" t="s">
        <v>6697</v>
      </c>
      <c r="AM350" t="s">
        <v>6697</v>
      </c>
      <c r="AN350" t="s">
        <v>6700</v>
      </c>
      <c r="AO350" t="s">
        <v>6697</v>
      </c>
      <c r="AP350" t="s">
        <v>6697</v>
      </c>
      <c r="AQ350" t="s">
        <v>6697</v>
      </c>
      <c r="AR350" t="s">
        <v>6697</v>
      </c>
      <c r="AS350" t="s">
        <v>6697</v>
      </c>
      <c r="AT350">
        <v>0</v>
      </c>
      <c r="AU350" t="s">
        <v>6697</v>
      </c>
      <c r="AV350" t="s">
        <v>6697</v>
      </c>
      <c r="AW350">
        <v>5</v>
      </c>
      <c r="AX350" t="s">
        <v>6697</v>
      </c>
      <c r="AY350" t="s">
        <v>6697</v>
      </c>
      <c r="BA350" t="s">
        <v>6697</v>
      </c>
    </row>
    <row r="351" spans="1:53">
      <c r="A351" t="s">
        <v>257</v>
      </c>
      <c r="B351" t="s">
        <v>943</v>
      </c>
      <c r="C351" t="s">
        <v>1403</v>
      </c>
      <c r="D351" t="s">
        <v>174</v>
      </c>
      <c r="E351" t="s">
        <v>1974</v>
      </c>
      <c r="F351">
        <v>25</v>
      </c>
      <c r="G351" t="s">
        <v>1977</v>
      </c>
      <c r="H351" t="s">
        <v>1979</v>
      </c>
      <c r="I351" t="s">
        <v>2324</v>
      </c>
      <c r="J351" t="s">
        <v>3542</v>
      </c>
      <c r="K351" t="s">
        <v>3545</v>
      </c>
      <c r="L351" t="s">
        <v>3563</v>
      </c>
      <c r="M351" t="s">
        <v>3690</v>
      </c>
      <c r="N351" t="s">
        <v>174</v>
      </c>
      <c r="O351" t="s">
        <v>3576</v>
      </c>
      <c r="P351" t="s">
        <v>4315</v>
      </c>
      <c r="Q351" t="s">
        <v>4319</v>
      </c>
      <c r="R351" t="s">
        <v>4321</v>
      </c>
      <c r="S351" t="s">
        <v>4564</v>
      </c>
      <c r="T351" t="s">
        <v>5446</v>
      </c>
      <c r="U351" t="s">
        <v>5487</v>
      </c>
      <c r="V351" t="s">
        <v>5677</v>
      </c>
      <c r="W351" t="s">
        <v>6141</v>
      </c>
      <c r="AA351" t="s">
        <v>6697</v>
      </c>
      <c r="AB351" t="s">
        <v>6697</v>
      </c>
      <c r="AC351" t="s">
        <v>6697</v>
      </c>
      <c r="AD351" t="s">
        <v>6697</v>
      </c>
      <c r="AE351" t="s">
        <v>6698</v>
      </c>
      <c r="AF351" t="s">
        <v>6697</v>
      </c>
      <c r="AG351" t="s">
        <v>6697</v>
      </c>
      <c r="AH351" t="s">
        <v>6697</v>
      </c>
      <c r="AI351" t="s">
        <v>6697</v>
      </c>
      <c r="AJ351" t="s">
        <v>6698</v>
      </c>
      <c r="AK351" t="s">
        <v>6699</v>
      </c>
      <c r="AL351" t="s">
        <v>6697</v>
      </c>
      <c r="AM351" t="s">
        <v>6697</v>
      </c>
      <c r="AN351" t="s">
        <v>6700</v>
      </c>
      <c r="AO351" t="s">
        <v>6697</v>
      </c>
      <c r="AP351" t="s">
        <v>6697</v>
      </c>
      <c r="AQ351" t="s">
        <v>6697</v>
      </c>
      <c r="AR351" t="s">
        <v>6697</v>
      </c>
      <c r="AS351" t="s">
        <v>6697</v>
      </c>
      <c r="AT351">
        <v>21</v>
      </c>
      <c r="AU351" t="s">
        <v>6697</v>
      </c>
      <c r="AV351" t="s">
        <v>6703</v>
      </c>
      <c r="AW351">
        <v>65535</v>
      </c>
      <c r="AX351" t="s">
        <v>6703</v>
      </c>
      <c r="AY351" t="s">
        <v>6697</v>
      </c>
      <c r="AZ351" t="s">
        <v>6706</v>
      </c>
      <c r="BA351" t="s">
        <v>6698</v>
      </c>
    </row>
    <row r="352" spans="1:53">
      <c r="A352" t="s">
        <v>258</v>
      </c>
      <c r="B352" t="s">
        <v>944</v>
      </c>
      <c r="C352" t="s">
        <v>1327</v>
      </c>
      <c r="D352" t="s">
        <v>1781</v>
      </c>
      <c r="E352" t="s">
        <v>1974</v>
      </c>
      <c r="F352">
        <v>5</v>
      </c>
      <c r="G352" t="s">
        <v>1977</v>
      </c>
      <c r="H352" t="s">
        <v>1979</v>
      </c>
      <c r="I352" t="s">
        <v>2325</v>
      </c>
      <c r="J352" t="s">
        <v>3542</v>
      </c>
      <c r="K352" t="s">
        <v>3545</v>
      </c>
      <c r="L352" t="s">
        <v>3563</v>
      </c>
      <c r="M352" t="s">
        <v>3690</v>
      </c>
      <c r="N352" t="s">
        <v>174</v>
      </c>
      <c r="O352" t="s">
        <v>4139</v>
      </c>
      <c r="P352" t="s">
        <v>4315</v>
      </c>
      <c r="Q352" t="s">
        <v>4319</v>
      </c>
      <c r="R352" t="s">
        <v>4321</v>
      </c>
      <c r="S352" t="s">
        <v>4561</v>
      </c>
      <c r="T352" t="s">
        <v>5465</v>
      </c>
      <c r="U352" t="s">
        <v>5439</v>
      </c>
      <c r="V352" t="s">
        <v>5642</v>
      </c>
      <c r="W352" t="s">
        <v>6141</v>
      </c>
      <c r="AA352" t="s">
        <v>6697</v>
      </c>
      <c r="AB352" t="s">
        <v>6697</v>
      </c>
      <c r="AC352" t="s">
        <v>6697</v>
      </c>
      <c r="AD352" t="s">
        <v>6697</v>
      </c>
      <c r="AE352" t="s">
        <v>6697</v>
      </c>
      <c r="AF352" t="s">
        <v>6699</v>
      </c>
      <c r="AG352" t="s">
        <v>6697</v>
      </c>
      <c r="AH352" t="s">
        <v>6697</v>
      </c>
      <c r="AI352" t="s">
        <v>6697</v>
      </c>
      <c r="AJ352" t="s">
        <v>6697</v>
      </c>
      <c r="AK352" t="s">
        <v>6697</v>
      </c>
      <c r="AL352" t="s">
        <v>6697</v>
      </c>
      <c r="AM352" t="s">
        <v>6697</v>
      </c>
      <c r="AN352" t="s">
        <v>6700</v>
      </c>
      <c r="AO352" t="s">
        <v>6697</v>
      </c>
      <c r="AP352" t="s">
        <v>6697</v>
      </c>
      <c r="AQ352" t="s">
        <v>6697</v>
      </c>
      <c r="AR352" t="s">
        <v>6697</v>
      </c>
      <c r="AS352" t="s">
        <v>6697</v>
      </c>
      <c r="AT352">
        <v>0</v>
      </c>
      <c r="AU352" t="s">
        <v>6697</v>
      </c>
      <c r="AV352" t="s">
        <v>6697</v>
      </c>
      <c r="AW352">
        <v>5</v>
      </c>
      <c r="AX352" t="s">
        <v>6697</v>
      </c>
      <c r="AY352" t="s">
        <v>6697</v>
      </c>
      <c r="BA352" t="s">
        <v>6697</v>
      </c>
    </row>
    <row r="353" spans="1:53">
      <c r="A353" t="s">
        <v>258</v>
      </c>
      <c r="B353" t="s">
        <v>944</v>
      </c>
      <c r="C353" t="s">
        <v>1404</v>
      </c>
      <c r="D353" t="s">
        <v>174</v>
      </c>
      <c r="E353" t="s">
        <v>1974</v>
      </c>
      <c r="F353">
        <v>20</v>
      </c>
      <c r="G353" t="s">
        <v>1977</v>
      </c>
      <c r="H353" t="s">
        <v>1979</v>
      </c>
      <c r="I353" t="s">
        <v>2326</v>
      </c>
      <c r="J353" t="s">
        <v>3542</v>
      </c>
      <c r="K353" t="s">
        <v>3545</v>
      </c>
      <c r="L353" t="s">
        <v>3563</v>
      </c>
      <c r="M353" t="s">
        <v>3690</v>
      </c>
      <c r="N353" t="s">
        <v>174</v>
      </c>
      <c r="O353" t="s">
        <v>4139</v>
      </c>
      <c r="P353" t="s">
        <v>4315</v>
      </c>
      <c r="Q353" t="s">
        <v>4319</v>
      </c>
      <c r="R353" t="s">
        <v>4321</v>
      </c>
      <c r="S353" t="s">
        <v>4561</v>
      </c>
      <c r="T353" t="s">
        <v>5452</v>
      </c>
      <c r="U353" t="s">
        <v>5503</v>
      </c>
      <c r="V353" t="s">
        <v>5642</v>
      </c>
      <c r="W353" t="s">
        <v>6141</v>
      </c>
      <c r="AA353" t="s">
        <v>6697</v>
      </c>
      <c r="AB353" t="s">
        <v>6697</v>
      </c>
      <c r="AC353" t="s">
        <v>6697</v>
      </c>
      <c r="AD353" t="s">
        <v>6697</v>
      </c>
      <c r="AE353" t="s">
        <v>6697</v>
      </c>
      <c r="AF353" t="s">
        <v>6699</v>
      </c>
      <c r="AG353" t="s">
        <v>6697</v>
      </c>
      <c r="AH353" t="s">
        <v>6697</v>
      </c>
      <c r="AI353" t="s">
        <v>6697</v>
      </c>
      <c r="AJ353" t="s">
        <v>6698</v>
      </c>
      <c r="AK353" t="s">
        <v>6699</v>
      </c>
      <c r="AL353" t="s">
        <v>6697</v>
      </c>
      <c r="AM353" t="s">
        <v>6697</v>
      </c>
      <c r="AN353" t="s">
        <v>6700</v>
      </c>
      <c r="AO353" t="s">
        <v>6697</v>
      </c>
      <c r="AP353" t="s">
        <v>6697</v>
      </c>
      <c r="AQ353" t="s">
        <v>6697</v>
      </c>
      <c r="AR353" t="s">
        <v>6697</v>
      </c>
      <c r="AS353" t="s">
        <v>6697</v>
      </c>
      <c r="AT353">
        <v>21</v>
      </c>
      <c r="AU353" t="s">
        <v>6697</v>
      </c>
      <c r="AV353" t="s">
        <v>6703</v>
      </c>
      <c r="AW353">
        <v>65535</v>
      </c>
      <c r="AX353" t="s">
        <v>6703</v>
      </c>
      <c r="AY353" t="s">
        <v>6697</v>
      </c>
      <c r="AZ353" t="s">
        <v>6706</v>
      </c>
      <c r="BA353" t="s">
        <v>6698</v>
      </c>
    </row>
    <row r="354" spans="1:53">
      <c r="A354" t="s">
        <v>259</v>
      </c>
      <c r="B354" t="s">
        <v>945</v>
      </c>
      <c r="C354" t="s">
        <v>1327</v>
      </c>
      <c r="D354" t="s">
        <v>1782</v>
      </c>
      <c r="E354" t="s">
        <v>1974</v>
      </c>
      <c r="F354">
        <v>10</v>
      </c>
      <c r="G354" t="s">
        <v>1977</v>
      </c>
      <c r="H354" t="s">
        <v>1979</v>
      </c>
      <c r="I354" t="s">
        <v>2327</v>
      </c>
      <c r="J354" t="s">
        <v>3542</v>
      </c>
      <c r="K354" t="s">
        <v>3545</v>
      </c>
      <c r="L354" t="s">
        <v>3563</v>
      </c>
      <c r="M354" t="s">
        <v>3690</v>
      </c>
      <c r="N354" t="s">
        <v>174</v>
      </c>
      <c r="O354" t="s">
        <v>4140</v>
      </c>
      <c r="P354" t="s">
        <v>4315</v>
      </c>
      <c r="Q354" t="s">
        <v>4319</v>
      </c>
      <c r="R354" t="s">
        <v>4321</v>
      </c>
      <c r="S354" t="s">
        <v>4565</v>
      </c>
      <c r="T354" t="s">
        <v>5452</v>
      </c>
      <c r="U354" t="s">
        <v>5439</v>
      </c>
      <c r="V354" t="s">
        <v>5642</v>
      </c>
      <c r="W354" t="s">
        <v>6141</v>
      </c>
      <c r="AA354" t="s">
        <v>6697</v>
      </c>
      <c r="AB354" t="s">
        <v>6697</v>
      </c>
      <c r="AC354" t="s">
        <v>6697</v>
      </c>
      <c r="AD354" t="s">
        <v>6697</v>
      </c>
      <c r="AE354" t="s">
        <v>6698</v>
      </c>
      <c r="AF354" t="s">
        <v>6697</v>
      </c>
      <c r="AG354" t="s">
        <v>6697</v>
      </c>
      <c r="AH354" t="s">
        <v>6697</v>
      </c>
      <c r="AI354" t="s">
        <v>6697</v>
      </c>
      <c r="AJ354" t="s">
        <v>6697</v>
      </c>
      <c r="AK354" t="s">
        <v>6697</v>
      </c>
      <c r="AL354" t="s">
        <v>6697</v>
      </c>
      <c r="AM354" t="s">
        <v>6697</v>
      </c>
      <c r="AN354" t="s">
        <v>6700</v>
      </c>
      <c r="AO354" t="s">
        <v>6697</v>
      </c>
      <c r="AP354" t="s">
        <v>6697</v>
      </c>
      <c r="AQ354" t="s">
        <v>6697</v>
      </c>
      <c r="AR354" t="s">
        <v>6697</v>
      </c>
      <c r="AS354" t="s">
        <v>6697</v>
      </c>
      <c r="AT354">
        <v>0</v>
      </c>
      <c r="AU354" t="s">
        <v>6697</v>
      </c>
      <c r="AV354" t="s">
        <v>6697</v>
      </c>
      <c r="AW354">
        <v>6</v>
      </c>
      <c r="AX354" t="s">
        <v>6697</v>
      </c>
      <c r="AY354" t="s">
        <v>6697</v>
      </c>
      <c r="BA354" t="s">
        <v>6697</v>
      </c>
    </row>
    <row r="355" spans="1:53">
      <c r="A355" t="s">
        <v>259</v>
      </c>
      <c r="B355" t="s">
        <v>945</v>
      </c>
      <c r="C355" t="s">
        <v>1404</v>
      </c>
      <c r="D355" t="s">
        <v>174</v>
      </c>
      <c r="E355" t="s">
        <v>1974</v>
      </c>
      <c r="F355">
        <v>25</v>
      </c>
      <c r="G355" t="s">
        <v>1977</v>
      </c>
      <c r="H355" t="s">
        <v>1979</v>
      </c>
      <c r="I355" t="s">
        <v>2328</v>
      </c>
      <c r="J355" t="s">
        <v>3542</v>
      </c>
      <c r="K355" t="s">
        <v>3545</v>
      </c>
      <c r="L355" t="s">
        <v>3563</v>
      </c>
      <c r="M355" t="s">
        <v>3690</v>
      </c>
      <c r="N355" t="s">
        <v>174</v>
      </c>
      <c r="O355" t="s">
        <v>4140</v>
      </c>
      <c r="P355" t="s">
        <v>4315</v>
      </c>
      <c r="Q355" t="s">
        <v>4319</v>
      </c>
      <c r="R355" t="s">
        <v>4321</v>
      </c>
      <c r="S355" t="s">
        <v>4565</v>
      </c>
      <c r="T355" t="s">
        <v>5457</v>
      </c>
      <c r="U355" t="s">
        <v>5485</v>
      </c>
      <c r="V355" t="s">
        <v>5642</v>
      </c>
      <c r="W355" t="s">
        <v>6141</v>
      </c>
      <c r="AA355" t="s">
        <v>6697</v>
      </c>
      <c r="AB355" t="s">
        <v>6697</v>
      </c>
      <c r="AC355" t="s">
        <v>6697</v>
      </c>
      <c r="AD355" t="s">
        <v>6697</v>
      </c>
      <c r="AE355" t="s">
        <v>6698</v>
      </c>
      <c r="AF355" t="s">
        <v>6697</v>
      </c>
      <c r="AG355" t="s">
        <v>6697</v>
      </c>
      <c r="AH355" t="s">
        <v>6697</v>
      </c>
      <c r="AI355" t="s">
        <v>6697</v>
      </c>
      <c r="AJ355" t="s">
        <v>6698</v>
      </c>
      <c r="AK355" t="s">
        <v>6699</v>
      </c>
      <c r="AL355" t="s">
        <v>6697</v>
      </c>
      <c r="AM355" t="s">
        <v>6697</v>
      </c>
      <c r="AN355" t="s">
        <v>6700</v>
      </c>
      <c r="AO355" t="s">
        <v>6697</v>
      </c>
      <c r="AP355" t="s">
        <v>6697</v>
      </c>
      <c r="AQ355" t="s">
        <v>6697</v>
      </c>
      <c r="AR355" t="s">
        <v>6697</v>
      </c>
      <c r="AS355" t="s">
        <v>6697</v>
      </c>
      <c r="AT355">
        <v>21</v>
      </c>
      <c r="AU355" t="s">
        <v>6697</v>
      </c>
      <c r="AV355" t="s">
        <v>6703</v>
      </c>
      <c r="AW355">
        <v>65535</v>
      </c>
      <c r="AX355" t="s">
        <v>6703</v>
      </c>
      <c r="AY355" t="s">
        <v>6697</v>
      </c>
      <c r="AZ355" t="s">
        <v>6706</v>
      </c>
      <c r="BA355" t="s">
        <v>6698</v>
      </c>
    </row>
    <row r="356" spans="1:53">
      <c r="A356" t="s">
        <v>260</v>
      </c>
      <c r="B356" t="s">
        <v>946</v>
      </c>
      <c r="C356" t="s">
        <v>1327</v>
      </c>
      <c r="D356" t="s">
        <v>1781</v>
      </c>
      <c r="E356" t="s">
        <v>1974</v>
      </c>
      <c r="F356">
        <v>0</v>
      </c>
      <c r="G356" t="s">
        <v>1977</v>
      </c>
      <c r="H356" t="s">
        <v>1979</v>
      </c>
      <c r="I356" t="s">
        <v>2329</v>
      </c>
      <c r="J356" t="s">
        <v>3542</v>
      </c>
      <c r="K356" t="s">
        <v>3545</v>
      </c>
      <c r="L356" t="s">
        <v>3563</v>
      </c>
      <c r="M356" t="s">
        <v>3690</v>
      </c>
      <c r="N356" t="s">
        <v>174</v>
      </c>
      <c r="O356" t="s">
        <v>3576</v>
      </c>
      <c r="P356" t="s">
        <v>4315</v>
      </c>
      <c r="Q356" t="s">
        <v>4319</v>
      </c>
      <c r="R356" t="s">
        <v>4321</v>
      </c>
      <c r="S356" t="s">
        <v>4566</v>
      </c>
      <c r="T356" t="s">
        <v>5449</v>
      </c>
      <c r="U356" t="s">
        <v>5439</v>
      </c>
      <c r="V356" t="s">
        <v>5678</v>
      </c>
      <c r="W356" t="s">
        <v>6142</v>
      </c>
      <c r="AA356" t="s">
        <v>6697</v>
      </c>
      <c r="AB356" t="s">
        <v>6697</v>
      </c>
      <c r="AC356" t="s">
        <v>6697</v>
      </c>
      <c r="AD356" t="s">
        <v>6697</v>
      </c>
      <c r="AE356" t="s">
        <v>6697</v>
      </c>
      <c r="AF356" t="s">
        <v>6697</v>
      </c>
      <c r="AG356" t="s">
        <v>6697</v>
      </c>
      <c r="AH356" t="s">
        <v>6697</v>
      </c>
      <c r="AI356" t="s">
        <v>6697</v>
      </c>
      <c r="AJ356" t="s">
        <v>6697</v>
      </c>
      <c r="AK356" t="s">
        <v>6697</v>
      </c>
      <c r="AL356" t="s">
        <v>6697</v>
      </c>
      <c r="AM356" t="s">
        <v>6697</v>
      </c>
      <c r="AN356" t="s">
        <v>6700</v>
      </c>
      <c r="AO356" t="s">
        <v>6697</v>
      </c>
      <c r="AP356" t="s">
        <v>6697</v>
      </c>
      <c r="AQ356" t="s">
        <v>6697</v>
      </c>
      <c r="AR356" t="s">
        <v>6697</v>
      </c>
      <c r="AS356" t="s">
        <v>6697</v>
      </c>
      <c r="AT356">
        <v>0</v>
      </c>
      <c r="AU356" t="s">
        <v>6697</v>
      </c>
      <c r="AV356" t="s">
        <v>6697</v>
      </c>
      <c r="AW356">
        <v>5</v>
      </c>
      <c r="AX356" t="s">
        <v>6697</v>
      </c>
      <c r="AY356" t="s">
        <v>6697</v>
      </c>
      <c r="BA356" t="s">
        <v>6697</v>
      </c>
    </row>
    <row r="357" spans="1:53">
      <c r="A357" t="s">
        <v>261</v>
      </c>
      <c r="B357" t="s">
        <v>880</v>
      </c>
      <c r="C357" t="s">
        <v>1327</v>
      </c>
      <c r="D357" t="s">
        <v>1783</v>
      </c>
      <c r="E357" t="s">
        <v>1974</v>
      </c>
      <c r="F357">
        <v>0</v>
      </c>
      <c r="G357" t="s">
        <v>1977</v>
      </c>
      <c r="H357" t="s">
        <v>1979</v>
      </c>
      <c r="I357" t="s">
        <v>2330</v>
      </c>
      <c r="J357" t="s">
        <v>3542</v>
      </c>
      <c r="K357" t="s">
        <v>3545</v>
      </c>
      <c r="L357" t="s">
        <v>3563</v>
      </c>
      <c r="M357" t="s">
        <v>3690</v>
      </c>
      <c r="N357" t="s">
        <v>174</v>
      </c>
      <c r="O357" t="s">
        <v>3582</v>
      </c>
      <c r="P357" t="s">
        <v>4315</v>
      </c>
      <c r="Q357" t="s">
        <v>4319</v>
      </c>
      <c r="R357" t="s">
        <v>4321</v>
      </c>
      <c r="S357" t="s">
        <v>4567</v>
      </c>
      <c r="T357" t="s">
        <v>5440</v>
      </c>
      <c r="U357" t="s">
        <v>5439</v>
      </c>
      <c r="V357" t="s">
        <v>5642</v>
      </c>
      <c r="W357" t="s">
        <v>6143</v>
      </c>
      <c r="AA357" t="s">
        <v>6697</v>
      </c>
      <c r="AB357" t="s">
        <v>6697</v>
      </c>
      <c r="AC357" t="s">
        <v>6697</v>
      </c>
      <c r="AD357" t="s">
        <v>6697</v>
      </c>
      <c r="AE357" t="s">
        <v>6697</v>
      </c>
      <c r="AF357" t="s">
        <v>6697</v>
      </c>
      <c r="AG357" t="s">
        <v>6697</v>
      </c>
      <c r="AH357" t="s">
        <v>6697</v>
      </c>
      <c r="AI357" t="s">
        <v>6697</v>
      </c>
      <c r="AJ357" t="s">
        <v>6697</v>
      </c>
      <c r="AK357" t="s">
        <v>6697</v>
      </c>
      <c r="AL357" t="s">
        <v>6697</v>
      </c>
      <c r="AM357" t="s">
        <v>6697</v>
      </c>
      <c r="AN357" t="s">
        <v>6700</v>
      </c>
      <c r="AO357" t="s">
        <v>6697</v>
      </c>
      <c r="AP357" t="s">
        <v>6697</v>
      </c>
      <c r="AQ357" t="s">
        <v>6697</v>
      </c>
      <c r="AR357" t="s">
        <v>6697</v>
      </c>
      <c r="AS357" t="s">
        <v>6697</v>
      </c>
      <c r="AT357">
        <v>0</v>
      </c>
      <c r="AU357" t="s">
        <v>6697</v>
      </c>
      <c r="AV357" t="s">
        <v>6697</v>
      </c>
      <c r="AW357">
        <v>3</v>
      </c>
      <c r="AX357" t="s">
        <v>6697</v>
      </c>
      <c r="AY357" t="s">
        <v>6697</v>
      </c>
      <c r="BA357" t="s">
        <v>6697</v>
      </c>
    </row>
    <row r="358" spans="1:53">
      <c r="A358" t="s">
        <v>136</v>
      </c>
      <c r="B358" t="s">
        <v>880</v>
      </c>
      <c r="C358" t="s">
        <v>1327</v>
      </c>
      <c r="D358" t="s">
        <v>1783</v>
      </c>
      <c r="E358" t="s">
        <v>1974</v>
      </c>
      <c r="F358">
        <v>0</v>
      </c>
      <c r="G358" t="s">
        <v>1977</v>
      </c>
      <c r="H358" t="s">
        <v>1979</v>
      </c>
      <c r="I358" t="s">
        <v>2331</v>
      </c>
      <c r="J358" t="s">
        <v>3542</v>
      </c>
      <c r="K358" t="s">
        <v>3545</v>
      </c>
      <c r="L358" t="s">
        <v>3563</v>
      </c>
      <c r="M358" t="s">
        <v>3578</v>
      </c>
      <c r="N358" t="s">
        <v>174</v>
      </c>
      <c r="O358" t="s">
        <v>3582</v>
      </c>
      <c r="P358" t="s">
        <v>4315</v>
      </c>
      <c r="Q358" t="s">
        <v>4319</v>
      </c>
      <c r="R358" t="s">
        <v>4321</v>
      </c>
      <c r="S358" t="s">
        <v>4568</v>
      </c>
      <c r="T358" t="s">
        <v>5440</v>
      </c>
      <c r="U358" t="s">
        <v>5440</v>
      </c>
      <c r="V358" t="s">
        <v>5679</v>
      </c>
      <c r="W358" t="s">
        <v>6143</v>
      </c>
      <c r="AA358" t="s">
        <v>6697</v>
      </c>
      <c r="AB358" t="s">
        <v>6697</v>
      </c>
      <c r="AC358" t="s">
        <v>6697</v>
      </c>
      <c r="AD358" t="s">
        <v>6697</v>
      </c>
      <c r="AE358" t="s">
        <v>6697</v>
      </c>
      <c r="AF358" t="s">
        <v>6697</v>
      </c>
      <c r="AG358" t="s">
        <v>6697</v>
      </c>
      <c r="AH358" t="s">
        <v>6697</v>
      </c>
      <c r="AI358" t="s">
        <v>6697</v>
      </c>
      <c r="AJ358" t="s">
        <v>6697</v>
      </c>
      <c r="AK358" t="s">
        <v>6697</v>
      </c>
      <c r="AL358" t="s">
        <v>6697</v>
      </c>
      <c r="AM358" t="s">
        <v>6697</v>
      </c>
      <c r="AN358" t="s">
        <v>6700</v>
      </c>
      <c r="AO358" t="s">
        <v>6697</v>
      </c>
      <c r="AP358" t="s">
        <v>6697</v>
      </c>
      <c r="AQ358" t="s">
        <v>6697</v>
      </c>
      <c r="AR358" t="s">
        <v>6697</v>
      </c>
      <c r="AS358" t="s">
        <v>6697</v>
      </c>
      <c r="AT358">
        <v>0</v>
      </c>
      <c r="AU358" t="s">
        <v>6697</v>
      </c>
      <c r="AV358" t="s">
        <v>6697</v>
      </c>
      <c r="AW358">
        <v>3</v>
      </c>
      <c r="AX358" t="s">
        <v>6697</v>
      </c>
      <c r="AY358" t="s">
        <v>6697</v>
      </c>
      <c r="BA358" t="s">
        <v>6697</v>
      </c>
    </row>
    <row r="359" spans="1:53">
      <c r="A359" t="s">
        <v>262</v>
      </c>
      <c r="B359" t="s">
        <v>947</v>
      </c>
      <c r="C359" t="s">
        <v>1405</v>
      </c>
      <c r="D359" t="s">
        <v>1659</v>
      </c>
      <c r="E359" t="s">
        <v>1973</v>
      </c>
      <c r="F359">
        <v>0</v>
      </c>
      <c r="G359" t="s">
        <v>1977</v>
      </c>
      <c r="H359" t="s">
        <v>1979</v>
      </c>
      <c r="I359" t="s">
        <v>2332</v>
      </c>
      <c r="J359" t="s">
        <v>3542</v>
      </c>
      <c r="K359" t="s">
        <v>3544</v>
      </c>
      <c r="L359" t="s">
        <v>3562</v>
      </c>
      <c r="M359" t="s">
        <v>3691</v>
      </c>
      <c r="N359" t="s">
        <v>193</v>
      </c>
      <c r="O359" t="s">
        <v>3628</v>
      </c>
      <c r="P359" t="s">
        <v>4315</v>
      </c>
      <c r="Q359" t="s">
        <v>4319</v>
      </c>
      <c r="R359" t="s">
        <v>4323</v>
      </c>
      <c r="S359" t="s">
        <v>4569</v>
      </c>
      <c r="T359" t="s">
        <v>5439</v>
      </c>
      <c r="U359" t="s">
        <v>4324</v>
      </c>
      <c r="V359" t="s">
        <v>5680</v>
      </c>
      <c r="W359" t="s">
        <v>6144</v>
      </c>
      <c r="AA359" t="s">
        <v>6697</v>
      </c>
      <c r="AB359" t="s">
        <v>6697</v>
      </c>
      <c r="AC359" t="s">
        <v>6697</v>
      </c>
      <c r="AD359" t="s">
        <v>6697</v>
      </c>
      <c r="AE359" t="s">
        <v>6697</v>
      </c>
      <c r="AF359" t="s">
        <v>6697</v>
      </c>
      <c r="AG359" t="s">
        <v>6697</v>
      </c>
      <c r="AH359" t="s">
        <v>6697</v>
      </c>
      <c r="AI359" t="s">
        <v>6697</v>
      </c>
      <c r="AJ359" t="s">
        <v>6697</v>
      </c>
      <c r="AK359" t="s">
        <v>6697</v>
      </c>
      <c r="AL359" t="s">
        <v>6697</v>
      </c>
      <c r="AM359" t="s">
        <v>6697</v>
      </c>
      <c r="AN359" t="s">
        <v>6699</v>
      </c>
      <c r="AO359" t="s">
        <v>6697</v>
      </c>
      <c r="AP359" t="s">
        <v>6697</v>
      </c>
      <c r="AQ359" t="s">
        <v>6697</v>
      </c>
      <c r="AR359" t="s">
        <v>6697</v>
      </c>
      <c r="AS359" t="s">
        <v>6697</v>
      </c>
      <c r="AT359">
        <v>0</v>
      </c>
      <c r="AU359" t="s">
        <v>6697</v>
      </c>
      <c r="AV359" t="s">
        <v>6697</v>
      </c>
      <c r="AW359">
        <v>0</v>
      </c>
      <c r="AX359" t="s">
        <v>6697</v>
      </c>
      <c r="AY359" t="s">
        <v>6697</v>
      </c>
      <c r="BA359" t="s">
        <v>6697</v>
      </c>
    </row>
    <row r="360" spans="1:53">
      <c r="A360" t="s">
        <v>263</v>
      </c>
      <c r="B360" t="s">
        <v>948</v>
      </c>
      <c r="C360" t="s">
        <v>1325</v>
      </c>
      <c r="D360" t="s">
        <v>1659</v>
      </c>
      <c r="E360" t="s">
        <v>1973</v>
      </c>
      <c r="F360">
        <v>0</v>
      </c>
      <c r="G360" t="s">
        <v>1977</v>
      </c>
      <c r="H360" t="s">
        <v>1979</v>
      </c>
      <c r="I360" t="s">
        <v>2333</v>
      </c>
      <c r="J360" t="s">
        <v>3542</v>
      </c>
      <c r="K360" t="s">
        <v>3544</v>
      </c>
      <c r="L360" t="s">
        <v>3562</v>
      </c>
      <c r="M360" t="s">
        <v>3692</v>
      </c>
      <c r="N360" t="s">
        <v>193</v>
      </c>
      <c r="O360" t="s">
        <v>4141</v>
      </c>
      <c r="P360" t="s">
        <v>4315</v>
      </c>
      <c r="Q360" t="s">
        <v>4319</v>
      </c>
      <c r="R360" t="s">
        <v>4323</v>
      </c>
      <c r="S360" t="s">
        <v>4570</v>
      </c>
      <c r="T360" t="s">
        <v>5439</v>
      </c>
      <c r="U360" t="s">
        <v>4324</v>
      </c>
      <c r="V360" t="s">
        <v>5680</v>
      </c>
      <c r="W360" t="s">
        <v>5681</v>
      </c>
      <c r="AA360" t="s">
        <v>6697</v>
      </c>
      <c r="AB360" t="s">
        <v>6697</v>
      </c>
      <c r="AC360" t="s">
        <v>6697</v>
      </c>
      <c r="AD360" t="s">
        <v>6697</v>
      </c>
      <c r="AE360" t="s">
        <v>6697</v>
      </c>
      <c r="AF360" t="s">
        <v>6697</v>
      </c>
      <c r="AG360" t="s">
        <v>6697</v>
      </c>
      <c r="AH360" t="s">
        <v>6697</v>
      </c>
      <c r="AI360" t="s">
        <v>6697</v>
      </c>
      <c r="AJ360" t="s">
        <v>6697</v>
      </c>
      <c r="AK360" t="s">
        <v>6697</v>
      </c>
      <c r="AL360" t="s">
        <v>6697</v>
      </c>
      <c r="AM360" t="s">
        <v>6697</v>
      </c>
      <c r="AN360" t="s">
        <v>6699</v>
      </c>
      <c r="AO360" t="s">
        <v>6697</v>
      </c>
      <c r="AP360" t="s">
        <v>6697</v>
      </c>
      <c r="AQ360" t="s">
        <v>6697</v>
      </c>
      <c r="AR360" t="s">
        <v>6697</v>
      </c>
      <c r="AS360" t="s">
        <v>6697</v>
      </c>
      <c r="AT360">
        <v>0</v>
      </c>
      <c r="AU360" t="s">
        <v>6697</v>
      </c>
      <c r="AV360" t="s">
        <v>6697</v>
      </c>
      <c r="AW360">
        <v>0</v>
      </c>
      <c r="AX360" t="s">
        <v>6697</v>
      </c>
      <c r="AY360" t="s">
        <v>6697</v>
      </c>
      <c r="BA360" t="s">
        <v>6697</v>
      </c>
    </row>
    <row r="361" spans="1:53">
      <c r="A361" t="s">
        <v>261</v>
      </c>
      <c r="B361" t="s">
        <v>949</v>
      </c>
      <c r="C361" t="s">
        <v>1327</v>
      </c>
      <c r="D361" t="s">
        <v>1666</v>
      </c>
      <c r="E361" t="s">
        <v>1974</v>
      </c>
      <c r="F361">
        <v>0</v>
      </c>
      <c r="G361" t="s">
        <v>1977</v>
      </c>
      <c r="H361" t="s">
        <v>1979</v>
      </c>
      <c r="I361" t="s">
        <v>2334</v>
      </c>
      <c r="J361" t="s">
        <v>3542</v>
      </c>
      <c r="K361" t="s">
        <v>3545</v>
      </c>
      <c r="L361" t="s">
        <v>3563</v>
      </c>
      <c r="M361" t="s">
        <v>3693</v>
      </c>
      <c r="N361" t="s">
        <v>174</v>
      </c>
      <c r="O361" t="s">
        <v>3896</v>
      </c>
      <c r="P361" t="s">
        <v>4315</v>
      </c>
      <c r="Q361" t="s">
        <v>4319</v>
      </c>
      <c r="R361" t="s">
        <v>4323</v>
      </c>
      <c r="S361" t="s">
        <v>4571</v>
      </c>
      <c r="T361" t="s">
        <v>5439</v>
      </c>
      <c r="U361" t="s">
        <v>4324</v>
      </c>
      <c r="V361" t="s">
        <v>5681</v>
      </c>
      <c r="W361" t="s">
        <v>5681</v>
      </c>
      <c r="AA361" t="s">
        <v>6697</v>
      </c>
      <c r="AB361" t="s">
        <v>6697</v>
      </c>
      <c r="AC361" t="s">
        <v>6697</v>
      </c>
      <c r="AD361" t="s">
        <v>6697</v>
      </c>
      <c r="AE361" t="s">
        <v>6697</v>
      </c>
      <c r="AF361" t="s">
        <v>6697</v>
      </c>
      <c r="AG361" t="s">
        <v>6697</v>
      </c>
      <c r="AH361" t="s">
        <v>6697</v>
      </c>
      <c r="AI361" t="s">
        <v>6697</v>
      </c>
      <c r="AJ361" t="s">
        <v>6697</v>
      </c>
      <c r="AK361" t="s">
        <v>6697</v>
      </c>
      <c r="AL361" t="s">
        <v>6697</v>
      </c>
      <c r="AM361" t="s">
        <v>6697</v>
      </c>
      <c r="AN361" t="s">
        <v>6699</v>
      </c>
      <c r="AO361" t="s">
        <v>6697</v>
      </c>
      <c r="AP361" t="s">
        <v>6697</v>
      </c>
      <c r="AQ361" t="s">
        <v>6697</v>
      </c>
      <c r="AR361" t="s">
        <v>6697</v>
      </c>
      <c r="AS361" t="s">
        <v>6697</v>
      </c>
      <c r="AT361">
        <v>0</v>
      </c>
      <c r="AU361" t="s">
        <v>6697</v>
      </c>
      <c r="AV361" t="s">
        <v>6697</v>
      </c>
      <c r="AW361">
        <v>2</v>
      </c>
      <c r="AX361" t="s">
        <v>6697</v>
      </c>
      <c r="AY361" t="s">
        <v>6697</v>
      </c>
      <c r="BA361" t="s">
        <v>6697</v>
      </c>
    </row>
    <row r="362" spans="1:53">
      <c r="A362" t="s">
        <v>260</v>
      </c>
      <c r="B362" t="s">
        <v>950</v>
      </c>
      <c r="C362" t="s">
        <v>1327</v>
      </c>
      <c r="D362" t="s">
        <v>1784</v>
      </c>
      <c r="E362" t="s">
        <v>1974</v>
      </c>
      <c r="F362">
        <v>0</v>
      </c>
      <c r="G362" t="s">
        <v>1977</v>
      </c>
      <c r="H362" t="s">
        <v>1979</v>
      </c>
      <c r="I362" t="s">
        <v>2335</v>
      </c>
      <c r="J362" t="s">
        <v>3542</v>
      </c>
      <c r="K362" t="s">
        <v>3545</v>
      </c>
      <c r="L362" t="s">
        <v>3563</v>
      </c>
      <c r="M362" t="s">
        <v>3690</v>
      </c>
      <c r="N362" t="s">
        <v>174</v>
      </c>
      <c r="O362" t="s">
        <v>4142</v>
      </c>
      <c r="P362" t="s">
        <v>4315</v>
      </c>
      <c r="Q362" t="s">
        <v>4319</v>
      </c>
      <c r="R362" t="s">
        <v>4321</v>
      </c>
      <c r="S362" t="s">
        <v>4572</v>
      </c>
      <c r="T362" t="s">
        <v>5451</v>
      </c>
      <c r="U362" t="s">
        <v>5439</v>
      </c>
      <c r="V362" t="s">
        <v>5682</v>
      </c>
      <c r="W362" t="s">
        <v>6145</v>
      </c>
      <c r="AA362" t="s">
        <v>6697</v>
      </c>
      <c r="AB362" t="s">
        <v>6697</v>
      </c>
      <c r="AC362" t="s">
        <v>6697</v>
      </c>
      <c r="AD362" t="s">
        <v>6697</v>
      </c>
      <c r="AE362" t="s">
        <v>6697</v>
      </c>
      <c r="AF362" t="s">
        <v>6697</v>
      </c>
      <c r="AG362" t="s">
        <v>6697</v>
      </c>
      <c r="AH362" t="s">
        <v>6697</v>
      </c>
      <c r="AI362" t="s">
        <v>6697</v>
      </c>
      <c r="AJ362" t="s">
        <v>6697</v>
      </c>
      <c r="AK362" t="s">
        <v>6697</v>
      </c>
      <c r="AL362" t="s">
        <v>6697</v>
      </c>
      <c r="AM362" t="s">
        <v>6697</v>
      </c>
      <c r="AN362" t="s">
        <v>6700</v>
      </c>
      <c r="AO362" t="s">
        <v>6697</v>
      </c>
      <c r="AP362" t="s">
        <v>6697</v>
      </c>
      <c r="AQ362" t="s">
        <v>6697</v>
      </c>
      <c r="AR362" t="s">
        <v>6697</v>
      </c>
      <c r="AS362" t="s">
        <v>6697</v>
      </c>
      <c r="AT362">
        <v>0</v>
      </c>
      <c r="AU362" t="s">
        <v>6697</v>
      </c>
      <c r="AV362" t="s">
        <v>6697</v>
      </c>
      <c r="AW362">
        <v>1</v>
      </c>
      <c r="AX362" t="s">
        <v>6697</v>
      </c>
      <c r="AY362" t="s">
        <v>6697</v>
      </c>
      <c r="BA362" t="s">
        <v>6697</v>
      </c>
    </row>
    <row r="363" spans="1:53">
      <c r="A363" t="s">
        <v>260</v>
      </c>
      <c r="B363" t="s">
        <v>950</v>
      </c>
      <c r="C363" t="s">
        <v>1406</v>
      </c>
      <c r="D363" t="s">
        <v>174</v>
      </c>
      <c r="E363" t="s">
        <v>1974</v>
      </c>
      <c r="F363">
        <v>15</v>
      </c>
      <c r="G363" t="s">
        <v>1977</v>
      </c>
      <c r="H363" t="s">
        <v>1979</v>
      </c>
      <c r="I363" t="s">
        <v>2336</v>
      </c>
      <c r="J363" t="s">
        <v>3542</v>
      </c>
      <c r="K363" t="s">
        <v>3545</v>
      </c>
      <c r="L363" t="s">
        <v>3563</v>
      </c>
      <c r="M363" t="s">
        <v>3690</v>
      </c>
      <c r="N363" t="s">
        <v>174</v>
      </c>
      <c r="O363" t="s">
        <v>4142</v>
      </c>
      <c r="P363" t="s">
        <v>4315</v>
      </c>
      <c r="Q363" t="s">
        <v>4319</v>
      </c>
      <c r="R363" t="s">
        <v>4321</v>
      </c>
      <c r="S363" t="s">
        <v>4573</v>
      </c>
      <c r="T363" t="s">
        <v>5439</v>
      </c>
      <c r="U363" t="s">
        <v>4324</v>
      </c>
      <c r="V363" t="s">
        <v>5683</v>
      </c>
      <c r="W363" t="s">
        <v>6146</v>
      </c>
      <c r="AA363" t="s">
        <v>6697</v>
      </c>
      <c r="AB363" t="s">
        <v>6697</v>
      </c>
      <c r="AC363" t="s">
        <v>6697</v>
      </c>
      <c r="AD363" t="s">
        <v>6697</v>
      </c>
      <c r="AE363" t="s">
        <v>6697</v>
      </c>
      <c r="AF363" t="s">
        <v>6697</v>
      </c>
      <c r="AG363" t="s">
        <v>6697</v>
      </c>
      <c r="AH363" t="s">
        <v>6697</v>
      </c>
      <c r="AI363" t="s">
        <v>6697</v>
      </c>
      <c r="AJ363" t="s">
        <v>6698</v>
      </c>
      <c r="AK363" t="s">
        <v>6699</v>
      </c>
      <c r="AL363" t="s">
        <v>6697</v>
      </c>
      <c r="AM363" t="s">
        <v>6697</v>
      </c>
      <c r="AN363" t="s">
        <v>6700</v>
      </c>
      <c r="AO363" t="s">
        <v>6697</v>
      </c>
      <c r="AP363" t="s">
        <v>6697</v>
      </c>
      <c r="AQ363" t="s">
        <v>6697</v>
      </c>
      <c r="AR363" t="s">
        <v>6697</v>
      </c>
      <c r="AS363" t="s">
        <v>6697</v>
      </c>
      <c r="AT363">
        <v>4</v>
      </c>
      <c r="AU363" t="s">
        <v>6697</v>
      </c>
      <c r="AV363" t="s">
        <v>6703</v>
      </c>
      <c r="AW363">
        <v>65535</v>
      </c>
      <c r="AX363" t="s">
        <v>6703</v>
      </c>
      <c r="AY363" t="s">
        <v>6697</v>
      </c>
      <c r="AZ363" t="s">
        <v>6706</v>
      </c>
      <c r="BA363" t="s">
        <v>6698</v>
      </c>
    </row>
    <row r="364" spans="1:53">
      <c r="A364" t="s">
        <v>260</v>
      </c>
      <c r="B364" t="s">
        <v>314</v>
      </c>
      <c r="C364" t="s">
        <v>1327</v>
      </c>
      <c r="D364" t="s">
        <v>1785</v>
      </c>
      <c r="E364" t="s">
        <v>1974</v>
      </c>
      <c r="F364">
        <v>10</v>
      </c>
      <c r="G364" t="s">
        <v>1977</v>
      </c>
      <c r="H364" t="s">
        <v>1979</v>
      </c>
      <c r="I364" t="s">
        <v>2337</v>
      </c>
      <c r="J364" t="s">
        <v>3542</v>
      </c>
      <c r="K364" t="s">
        <v>3545</v>
      </c>
      <c r="L364" t="s">
        <v>3563</v>
      </c>
      <c r="M364" t="s">
        <v>3690</v>
      </c>
      <c r="N364" t="s">
        <v>174</v>
      </c>
      <c r="O364" t="s">
        <v>3576</v>
      </c>
      <c r="P364" t="s">
        <v>4315</v>
      </c>
      <c r="Q364" t="s">
        <v>4319</v>
      </c>
      <c r="R364" t="s">
        <v>4321</v>
      </c>
      <c r="S364" t="s">
        <v>4574</v>
      </c>
      <c r="T364" t="s">
        <v>5437</v>
      </c>
      <c r="U364" t="s">
        <v>5439</v>
      </c>
      <c r="V364" t="s">
        <v>5684</v>
      </c>
      <c r="W364" t="s">
        <v>6147</v>
      </c>
      <c r="AA364" t="s">
        <v>6697</v>
      </c>
      <c r="AB364" t="s">
        <v>6697</v>
      </c>
      <c r="AC364" t="s">
        <v>6697</v>
      </c>
      <c r="AD364" t="s">
        <v>6697</v>
      </c>
      <c r="AE364" t="s">
        <v>6698</v>
      </c>
      <c r="AF364" t="s">
        <v>6697</v>
      </c>
      <c r="AG364" t="s">
        <v>6697</v>
      </c>
      <c r="AH364" t="s">
        <v>6697</v>
      </c>
      <c r="AI364" t="s">
        <v>6697</v>
      </c>
      <c r="AJ364" t="s">
        <v>6697</v>
      </c>
      <c r="AK364" t="s">
        <v>6697</v>
      </c>
      <c r="AL364" t="s">
        <v>6697</v>
      </c>
      <c r="AM364" t="s">
        <v>6697</v>
      </c>
      <c r="AN364" t="s">
        <v>6700</v>
      </c>
      <c r="AO364" t="s">
        <v>6697</v>
      </c>
      <c r="AP364" t="s">
        <v>6697</v>
      </c>
      <c r="AQ364" t="s">
        <v>6697</v>
      </c>
      <c r="AR364" t="s">
        <v>6697</v>
      </c>
      <c r="AS364" t="s">
        <v>6697</v>
      </c>
      <c r="AT364">
        <v>0</v>
      </c>
      <c r="AU364" t="s">
        <v>6697</v>
      </c>
      <c r="AV364" t="s">
        <v>6697</v>
      </c>
      <c r="AW364">
        <v>7</v>
      </c>
      <c r="AX364" t="s">
        <v>6697</v>
      </c>
      <c r="AY364" t="s">
        <v>6697</v>
      </c>
      <c r="BA364" t="s">
        <v>6697</v>
      </c>
    </row>
    <row r="365" spans="1:53">
      <c r="A365" t="s">
        <v>261</v>
      </c>
      <c r="B365" t="s">
        <v>136</v>
      </c>
      <c r="C365" t="s">
        <v>1327</v>
      </c>
      <c r="D365" t="s">
        <v>1666</v>
      </c>
      <c r="E365" t="s">
        <v>1974</v>
      </c>
      <c r="F365">
        <v>0</v>
      </c>
      <c r="G365" t="s">
        <v>1977</v>
      </c>
      <c r="H365" t="s">
        <v>1979</v>
      </c>
      <c r="I365" t="s">
        <v>2338</v>
      </c>
      <c r="J365" t="s">
        <v>3542</v>
      </c>
      <c r="K365" t="s">
        <v>3545</v>
      </c>
      <c r="L365" t="s">
        <v>3563</v>
      </c>
      <c r="M365" t="s">
        <v>3690</v>
      </c>
      <c r="N365" t="s">
        <v>174</v>
      </c>
      <c r="O365" t="s">
        <v>3578</v>
      </c>
      <c r="P365" t="s">
        <v>4315</v>
      </c>
      <c r="Q365" t="s">
        <v>4319</v>
      </c>
      <c r="R365" t="s">
        <v>4321</v>
      </c>
      <c r="S365" t="s">
        <v>4575</v>
      </c>
      <c r="T365" t="s">
        <v>5439</v>
      </c>
      <c r="U365" t="s">
        <v>4324</v>
      </c>
      <c r="V365" t="s">
        <v>5685</v>
      </c>
      <c r="W365" t="s">
        <v>6148</v>
      </c>
      <c r="AA365" t="s">
        <v>6697</v>
      </c>
      <c r="AB365" t="s">
        <v>6697</v>
      </c>
      <c r="AC365" t="s">
        <v>6697</v>
      </c>
      <c r="AD365" t="s">
        <v>6697</v>
      </c>
      <c r="AE365" t="s">
        <v>6697</v>
      </c>
      <c r="AF365" t="s">
        <v>6697</v>
      </c>
      <c r="AG365" t="s">
        <v>6697</v>
      </c>
      <c r="AH365" t="s">
        <v>6697</v>
      </c>
      <c r="AI365" t="s">
        <v>6697</v>
      </c>
      <c r="AJ365" t="s">
        <v>6697</v>
      </c>
      <c r="AK365" t="s">
        <v>6697</v>
      </c>
      <c r="AL365" t="s">
        <v>6697</v>
      </c>
      <c r="AM365" t="s">
        <v>6697</v>
      </c>
      <c r="AN365" t="s">
        <v>6700</v>
      </c>
      <c r="AO365" t="s">
        <v>6697</v>
      </c>
      <c r="AP365" t="s">
        <v>6697</v>
      </c>
      <c r="AQ365" t="s">
        <v>6697</v>
      </c>
      <c r="AR365" t="s">
        <v>6697</v>
      </c>
      <c r="AS365" t="s">
        <v>6697</v>
      </c>
      <c r="AT365">
        <v>0</v>
      </c>
      <c r="AU365" t="s">
        <v>6697</v>
      </c>
      <c r="AV365" t="s">
        <v>6697</v>
      </c>
      <c r="AW365">
        <v>2</v>
      </c>
      <c r="AX365" t="s">
        <v>6697</v>
      </c>
      <c r="AY365" t="s">
        <v>6697</v>
      </c>
      <c r="BA365" t="s">
        <v>6697</v>
      </c>
    </row>
    <row r="366" spans="1:53">
      <c r="A366" t="s">
        <v>264</v>
      </c>
      <c r="B366" t="s">
        <v>951</v>
      </c>
      <c r="C366" t="s">
        <v>1407</v>
      </c>
      <c r="D366" t="s">
        <v>193</v>
      </c>
      <c r="E366" t="s">
        <v>1973</v>
      </c>
      <c r="F366">
        <v>0</v>
      </c>
      <c r="G366" t="s">
        <v>1977</v>
      </c>
      <c r="H366" t="s">
        <v>1979</v>
      </c>
      <c r="I366" t="s">
        <v>2339</v>
      </c>
      <c r="J366" t="s">
        <v>3542</v>
      </c>
      <c r="K366" t="s">
        <v>3544</v>
      </c>
      <c r="L366" t="s">
        <v>3562</v>
      </c>
      <c r="M366" t="s">
        <v>3691</v>
      </c>
      <c r="N366" t="s">
        <v>193</v>
      </c>
      <c r="O366" t="s">
        <v>3632</v>
      </c>
      <c r="P366" t="s">
        <v>4315</v>
      </c>
      <c r="Q366" t="s">
        <v>4319</v>
      </c>
      <c r="R366" t="s">
        <v>4323</v>
      </c>
      <c r="S366" t="s">
        <v>4576</v>
      </c>
      <c r="T366" t="s">
        <v>5439</v>
      </c>
      <c r="U366" t="s">
        <v>4324</v>
      </c>
      <c r="V366" t="s">
        <v>5631</v>
      </c>
      <c r="W366" t="s">
        <v>6147</v>
      </c>
      <c r="AA366" t="s">
        <v>6697</v>
      </c>
      <c r="AB366" t="s">
        <v>6697</v>
      </c>
      <c r="AC366" t="s">
        <v>6697</v>
      </c>
      <c r="AD366" t="s">
        <v>6697</v>
      </c>
      <c r="AE366" t="s">
        <v>6697</v>
      </c>
      <c r="AF366" t="s">
        <v>6697</v>
      </c>
      <c r="AG366" t="s">
        <v>6697</v>
      </c>
      <c r="AH366" t="s">
        <v>6697</v>
      </c>
      <c r="AI366" t="s">
        <v>6697</v>
      </c>
      <c r="AJ366" t="s">
        <v>6697</v>
      </c>
      <c r="AK366" t="s">
        <v>6697</v>
      </c>
      <c r="AL366" t="s">
        <v>6697</v>
      </c>
      <c r="AM366" t="s">
        <v>6697</v>
      </c>
      <c r="AN366" t="s">
        <v>6699</v>
      </c>
      <c r="AO366" t="s">
        <v>6697</v>
      </c>
      <c r="AP366" t="s">
        <v>6697</v>
      </c>
      <c r="AQ366" t="s">
        <v>6697</v>
      </c>
      <c r="AR366" t="s">
        <v>6697</v>
      </c>
      <c r="AS366" t="s">
        <v>6697</v>
      </c>
      <c r="AT366">
        <v>0</v>
      </c>
      <c r="AU366" t="s">
        <v>6697</v>
      </c>
      <c r="AV366" t="s">
        <v>6697</v>
      </c>
      <c r="AW366">
        <v>0</v>
      </c>
      <c r="AX366" t="s">
        <v>6697</v>
      </c>
      <c r="AY366" t="s">
        <v>6697</v>
      </c>
      <c r="BA366" t="s">
        <v>6697</v>
      </c>
    </row>
    <row r="367" spans="1:53">
      <c r="A367" t="s">
        <v>264</v>
      </c>
      <c r="B367" t="s">
        <v>952</v>
      </c>
      <c r="C367" t="s">
        <v>1325</v>
      </c>
      <c r="D367" t="s">
        <v>1786</v>
      </c>
      <c r="E367" t="s">
        <v>1973</v>
      </c>
      <c r="F367">
        <v>0</v>
      </c>
      <c r="G367" t="s">
        <v>1977</v>
      </c>
      <c r="H367" t="s">
        <v>1979</v>
      </c>
      <c r="I367" t="s">
        <v>2340</v>
      </c>
      <c r="J367" t="s">
        <v>3542</v>
      </c>
      <c r="K367" t="s">
        <v>3544</v>
      </c>
      <c r="L367" t="s">
        <v>3562</v>
      </c>
      <c r="M367" t="s">
        <v>3691</v>
      </c>
      <c r="N367" t="s">
        <v>193</v>
      </c>
      <c r="O367" t="s">
        <v>3632</v>
      </c>
      <c r="P367" t="s">
        <v>4315</v>
      </c>
      <c r="Q367" t="s">
        <v>4319</v>
      </c>
      <c r="R367" t="s">
        <v>4323</v>
      </c>
      <c r="S367" t="s">
        <v>4577</v>
      </c>
      <c r="T367" t="s">
        <v>5439</v>
      </c>
      <c r="U367" t="s">
        <v>4324</v>
      </c>
      <c r="V367" t="s">
        <v>5564</v>
      </c>
      <c r="W367" t="s">
        <v>6149</v>
      </c>
      <c r="AA367" t="s">
        <v>6697</v>
      </c>
      <c r="AB367" t="s">
        <v>6697</v>
      </c>
      <c r="AC367" t="s">
        <v>6697</v>
      </c>
      <c r="AD367" t="s">
        <v>6697</v>
      </c>
      <c r="AE367" t="s">
        <v>6697</v>
      </c>
      <c r="AF367" t="s">
        <v>6697</v>
      </c>
      <c r="AG367" t="s">
        <v>6697</v>
      </c>
      <c r="AH367" t="s">
        <v>6697</v>
      </c>
      <c r="AI367" t="s">
        <v>6697</v>
      </c>
      <c r="AJ367" t="s">
        <v>6697</v>
      </c>
      <c r="AK367" t="s">
        <v>6697</v>
      </c>
      <c r="AL367" t="s">
        <v>6697</v>
      </c>
      <c r="AM367" t="s">
        <v>6697</v>
      </c>
      <c r="AN367" t="s">
        <v>6699</v>
      </c>
      <c r="AO367" t="s">
        <v>6697</v>
      </c>
      <c r="AP367" t="s">
        <v>6697</v>
      </c>
      <c r="AQ367" t="s">
        <v>6697</v>
      </c>
      <c r="AR367" t="s">
        <v>6697</v>
      </c>
      <c r="AS367" t="s">
        <v>6697</v>
      </c>
      <c r="AT367">
        <v>0</v>
      </c>
      <c r="AU367" t="s">
        <v>6697</v>
      </c>
      <c r="AV367" t="s">
        <v>6697</v>
      </c>
      <c r="AW367">
        <v>0</v>
      </c>
      <c r="AX367" t="s">
        <v>6697</v>
      </c>
      <c r="AY367" t="s">
        <v>6697</v>
      </c>
      <c r="BA367" t="s">
        <v>6697</v>
      </c>
    </row>
    <row r="368" spans="1:53">
      <c r="A368" t="s">
        <v>174</v>
      </c>
      <c r="B368" t="s">
        <v>953</v>
      </c>
      <c r="C368" t="s">
        <v>1408</v>
      </c>
      <c r="D368" t="s">
        <v>1704</v>
      </c>
      <c r="E368" t="s">
        <v>1974</v>
      </c>
      <c r="F368">
        <v>10</v>
      </c>
      <c r="G368" t="s">
        <v>1977</v>
      </c>
      <c r="H368" t="s">
        <v>1979</v>
      </c>
      <c r="I368" t="s">
        <v>2341</v>
      </c>
      <c r="J368" t="s">
        <v>3542</v>
      </c>
      <c r="K368" t="s">
        <v>3551</v>
      </c>
      <c r="L368" t="s">
        <v>3563</v>
      </c>
      <c r="M368" t="s">
        <v>3694</v>
      </c>
      <c r="N368" t="s">
        <v>174</v>
      </c>
      <c r="O368" t="s">
        <v>3605</v>
      </c>
      <c r="P368" t="s">
        <v>4315</v>
      </c>
      <c r="Q368" t="s">
        <v>4319</v>
      </c>
      <c r="R368" t="s">
        <v>4322</v>
      </c>
      <c r="S368" t="s">
        <v>4578</v>
      </c>
      <c r="T368" t="s">
        <v>5440</v>
      </c>
      <c r="U368" t="s">
        <v>5440</v>
      </c>
      <c r="V368" t="s">
        <v>5686</v>
      </c>
      <c r="W368" t="s">
        <v>6150</v>
      </c>
      <c r="AA368" t="s">
        <v>6698</v>
      </c>
      <c r="AB368" t="s">
        <v>6697</v>
      </c>
      <c r="AC368" t="s">
        <v>6697</v>
      </c>
      <c r="AD368" t="s">
        <v>6697</v>
      </c>
      <c r="AE368" t="s">
        <v>6697</v>
      </c>
      <c r="AF368" t="s">
        <v>6697</v>
      </c>
      <c r="AG368" t="s">
        <v>6697</v>
      </c>
      <c r="AH368" t="s">
        <v>6697</v>
      </c>
      <c r="AI368" t="s">
        <v>6697</v>
      </c>
      <c r="AJ368" t="s">
        <v>6697</v>
      </c>
      <c r="AK368" t="s">
        <v>6697</v>
      </c>
      <c r="AL368" t="s">
        <v>6697</v>
      </c>
      <c r="AM368" t="s">
        <v>6697</v>
      </c>
      <c r="AN368" t="s">
        <v>6697</v>
      </c>
      <c r="AO368" t="s">
        <v>6697</v>
      </c>
      <c r="AP368" t="s">
        <v>6697</v>
      </c>
      <c r="AQ368" t="s">
        <v>6697</v>
      </c>
      <c r="AR368" t="s">
        <v>6697</v>
      </c>
      <c r="AS368" t="s">
        <v>6697</v>
      </c>
      <c r="AT368">
        <v>1</v>
      </c>
      <c r="AU368" t="s">
        <v>6697</v>
      </c>
      <c r="AV368" t="s">
        <v>6697</v>
      </c>
      <c r="AW368">
        <v>4</v>
      </c>
      <c r="AX368" t="s">
        <v>6697</v>
      </c>
      <c r="AY368" t="s">
        <v>6697</v>
      </c>
      <c r="BA368" t="s">
        <v>6697</v>
      </c>
    </row>
    <row r="369" spans="1:53">
      <c r="A369" t="s">
        <v>174</v>
      </c>
      <c r="B369" t="s">
        <v>953</v>
      </c>
      <c r="C369" t="s">
        <v>1327</v>
      </c>
      <c r="D369" t="s">
        <v>1787</v>
      </c>
      <c r="E369" t="s">
        <v>1974</v>
      </c>
      <c r="F369">
        <v>20</v>
      </c>
      <c r="G369" t="s">
        <v>1977</v>
      </c>
      <c r="H369" t="s">
        <v>1979</v>
      </c>
      <c r="I369" t="s">
        <v>2342</v>
      </c>
      <c r="J369" t="s">
        <v>3542</v>
      </c>
      <c r="K369" t="s">
        <v>3551</v>
      </c>
      <c r="L369" t="s">
        <v>3563</v>
      </c>
      <c r="M369" t="s">
        <v>3695</v>
      </c>
      <c r="N369" t="s">
        <v>174</v>
      </c>
      <c r="O369" t="s">
        <v>3605</v>
      </c>
      <c r="P369" t="s">
        <v>4315</v>
      </c>
      <c r="Q369" t="s">
        <v>4319</v>
      </c>
      <c r="R369" t="s">
        <v>4322</v>
      </c>
      <c r="S369" t="s">
        <v>4579</v>
      </c>
      <c r="T369" t="s">
        <v>5449</v>
      </c>
      <c r="U369" t="s">
        <v>5440</v>
      </c>
      <c r="V369" t="s">
        <v>5687</v>
      </c>
      <c r="W369" t="s">
        <v>6150</v>
      </c>
      <c r="AA369" t="s">
        <v>6698</v>
      </c>
      <c r="AB369" t="s">
        <v>6697</v>
      </c>
      <c r="AC369" t="s">
        <v>6697</v>
      </c>
      <c r="AD369" t="s">
        <v>6697</v>
      </c>
      <c r="AE369" t="s">
        <v>6697</v>
      </c>
      <c r="AF369" t="s">
        <v>6697</v>
      </c>
      <c r="AG369" t="s">
        <v>6697</v>
      </c>
      <c r="AH369" t="s">
        <v>6697</v>
      </c>
      <c r="AI369" t="s">
        <v>6697</v>
      </c>
      <c r="AJ369" t="s">
        <v>6698</v>
      </c>
      <c r="AK369" t="s">
        <v>6697</v>
      </c>
      <c r="AL369" t="s">
        <v>6697</v>
      </c>
      <c r="AM369" t="s">
        <v>6697</v>
      </c>
      <c r="AN369" t="s">
        <v>6697</v>
      </c>
      <c r="AO369" t="s">
        <v>6697</v>
      </c>
      <c r="AP369" t="s">
        <v>6697</v>
      </c>
      <c r="AQ369" t="s">
        <v>6697</v>
      </c>
      <c r="AR369" t="s">
        <v>6697</v>
      </c>
      <c r="AS369" t="s">
        <v>6697</v>
      </c>
      <c r="AT369">
        <v>0</v>
      </c>
      <c r="AU369" t="s">
        <v>6697</v>
      </c>
      <c r="AV369" t="s">
        <v>6697</v>
      </c>
      <c r="AW369">
        <v>20376</v>
      </c>
      <c r="AX369" t="s">
        <v>6703</v>
      </c>
      <c r="AY369" t="s">
        <v>6697</v>
      </c>
      <c r="BA369" t="s">
        <v>6697</v>
      </c>
    </row>
    <row r="370" spans="1:53">
      <c r="A370" t="s">
        <v>174</v>
      </c>
      <c r="B370" t="s">
        <v>953</v>
      </c>
      <c r="C370" t="s">
        <v>1408</v>
      </c>
      <c r="D370" t="s">
        <v>1704</v>
      </c>
      <c r="E370" t="s">
        <v>1974</v>
      </c>
      <c r="F370">
        <v>10</v>
      </c>
      <c r="G370" t="s">
        <v>1977</v>
      </c>
      <c r="H370" t="s">
        <v>1979</v>
      </c>
      <c r="I370" t="s">
        <v>2343</v>
      </c>
      <c r="J370" t="s">
        <v>3542</v>
      </c>
      <c r="K370" t="s">
        <v>3551</v>
      </c>
      <c r="L370" t="s">
        <v>3563</v>
      </c>
      <c r="M370" t="s">
        <v>3696</v>
      </c>
      <c r="N370" t="s">
        <v>174</v>
      </c>
      <c r="O370" t="s">
        <v>3683</v>
      </c>
      <c r="P370" t="s">
        <v>4315</v>
      </c>
      <c r="Q370" t="s">
        <v>4319</v>
      </c>
      <c r="R370" t="s">
        <v>4322</v>
      </c>
      <c r="S370" t="s">
        <v>4580</v>
      </c>
      <c r="T370" t="s">
        <v>5440</v>
      </c>
      <c r="U370" t="s">
        <v>5440</v>
      </c>
      <c r="V370" t="s">
        <v>5688</v>
      </c>
      <c r="W370" t="s">
        <v>6151</v>
      </c>
      <c r="AA370" t="s">
        <v>6698</v>
      </c>
      <c r="AB370" t="s">
        <v>6697</v>
      </c>
      <c r="AC370" t="s">
        <v>6697</v>
      </c>
      <c r="AD370" t="s">
        <v>6697</v>
      </c>
      <c r="AE370" t="s">
        <v>6697</v>
      </c>
      <c r="AF370" t="s">
        <v>6697</v>
      </c>
      <c r="AG370" t="s">
        <v>6697</v>
      </c>
      <c r="AH370" t="s">
        <v>6697</v>
      </c>
      <c r="AI370" t="s">
        <v>6697</v>
      </c>
      <c r="AJ370" t="s">
        <v>6697</v>
      </c>
      <c r="AK370" t="s">
        <v>6697</v>
      </c>
      <c r="AL370" t="s">
        <v>6697</v>
      </c>
      <c r="AM370" t="s">
        <v>6697</v>
      </c>
      <c r="AN370" t="s">
        <v>6697</v>
      </c>
      <c r="AO370" t="s">
        <v>6697</v>
      </c>
      <c r="AP370" t="s">
        <v>6697</v>
      </c>
      <c r="AQ370" t="s">
        <v>6697</v>
      </c>
      <c r="AR370" t="s">
        <v>6697</v>
      </c>
      <c r="AS370" t="s">
        <v>6697</v>
      </c>
      <c r="AT370">
        <v>1</v>
      </c>
      <c r="AU370" t="s">
        <v>6697</v>
      </c>
      <c r="AV370" t="s">
        <v>6697</v>
      </c>
      <c r="AW370">
        <v>4</v>
      </c>
      <c r="AX370" t="s">
        <v>6697</v>
      </c>
      <c r="AY370" t="s">
        <v>6697</v>
      </c>
      <c r="BA370" t="s">
        <v>6697</v>
      </c>
    </row>
    <row r="371" spans="1:53">
      <c r="A371" t="s">
        <v>174</v>
      </c>
      <c r="B371" t="s">
        <v>953</v>
      </c>
      <c r="C371" t="s">
        <v>1409</v>
      </c>
      <c r="D371" t="s">
        <v>174</v>
      </c>
      <c r="E371" t="s">
        <v>1974</v>
      </c>
      <c r="F371">
        <v>25</v>
      </c>
      <c r="G371" t="s">
        <v>1977</v>
      </c>
      <c r="H371" t="s">
        <v>1979</v>
      </c>
      <c r="I371" t="s">
        <v>2344</v>
      </c>
      <c r="J371" t="s">
        <v>3542</v>
      </c>
      <c r="K371" t="s">
        <v>3551</v>
      </c>
      <c r="L371" t="s">
        <v>3563</v>
      </c>
      <c r="M371" t="s">
        <v>3697</v>
      </c>
      <c r="N371" t="s">
        <v>174</v>
      </c>
      <c r="O371" t="s">
        <v>4089</v>
      </c>
      <c r="P371" t="s">
        <v>4315</v>
      </c>
      <c r="Q371" t="s">
        <v>4319</v>
      </c>
      <c r="R371" t="s">
        <v>4322</v>
      </c>
      <c r="S371" t="s">
        <v>4581</v>
      </c>
      <c r="T371" t="s">
        <v>5442</v>
      </c>
      <c r="U371" t="s">
        <v>5504</v>
      </c>
      <c r="V371" t="s">
        <v>5642</v>
      </c>
      <c r="W371" t="s">
        <v>6150</v>
      </c>
      <c r="AA371" t="s">
        <v>6698</v>
      </c>
      <c r="AB371" t="s">
        <v>6697</v>
      </c>
      <c r="AC371" t="s">
        <v>6697</v>
      </c>
      <c r="AD371" t="s">
        <v>6697</v>
      </c>
      <c r="AE371" t="s">
        <v>6697</v>
      </c>
      <c r="AF371" t="s">
        <v>6697</v>
      </c>
      <c r="AG371" t="s">
        <v>6697</v>
      </c>
      <c r="AH371" t="s">
        <v>6697</v>
      </c>
      <c r="AI371" t="s">
        <v>6697</v>
      </c>
      <c r="AJ371" t="s">
        <v>6698</v>
      </c>
      <c r="AK371" t="s">
        <v>6699</v>
      </c>
      <c r="AL371" t="s">
        <v>6697</v>
      </c>
      <c r="AM371" t="s">
        <v>6697</v>
      </c>
      <c r="AN371" t="s">
        <v>6697</v>
      </c>
      <c r="AO371" t="s">
        <v>6697</v>
      </c>
      <c r="AP371" t="s">
        <v>6697</v>
      </c>
      <c r="AQ371" t="s">
        <v>6697</v>
      </c>
      <c r="AR371" t="s">
        <v>6697</v>
      </c>
      <c r="AS371" t="s">
        <v>6697</v>
      </c>
      <c r="AT371">
        <v>6</v>
      </c>
      <c r="AU371" t="s">
        <v>6697</v>
      </c>
      <c r="AV371" t="s">
        <v>6703</v>
      </c>
      <c r="AW371">
        <v>65535</v>
      </c>
      <c r="AX371" t="s">
        <v>6703</v>
      </c>
      <c r="AY371" t="s">
        <v>6697</v>
      </c>
      <c r="AZ371" t="s">
        <v>6704</v>
      </c>
      <c r="BA371" t="s">
        <v>6698</v>
      </c>
    </row>
    <row r="372" spans="1:53">
      <c r="A372" t="s">
        <v>174</v>
      </c>
      <c r="B372" t="s">
        <v>953</v>
      </c>
      <c r="C372" t="s">
        <v>1353</v>
      </c>
      <c r="D372" t="s">
        <v>1667</v>
      </c>
      <c r="E372" t="s">
        <v>1974</v>
      </c>
      <c r="F372">
        <v>10</v>
      </c>
      <c r="G372" t="s">
        <v>1977</v>
      </c>
      <c r="H372" t="s">
        <v>1979</v>
      </c>
      <c r="I372" t="s">
        <v>2345</v>
      </c>
      <c r="J372" t="s">
        <v>3542</v>
      </c>
      <c r="K372" t="s">
        <v>3551</v>
      </c>
      <c r="L372" t="s">
        <v>3563</v>
      </c>
      <c r="M372" t="s">
        <v>3698</v>
      </c>
      <c r="N372" t="s">
        <v>174</v>
      </c>
      <c r="O372" t="s">
        <v>3605</v>
      </c>
      <c r="P372" t="s">
        <v>4315</v>
      </c>
      <c r="Q372" t="s">
        <v>4319</v>
      </c>
      <c r="R372" t="s">
        <v>4322</v>
      </c>
      <c r="S372" t="s">
        <v>4581</v>
      </c>
      <c r="T372" t="s">
        <v>5440</v>
      </c>
      <c r="U372" t="s">
        <v>5440</v>
      </c>
      <c r="V372" t="s">
        <v>5642</v>
      </c>
      <c r="W372" t="s">
        <v>6150</v>
      </c>
      <c r="AA372" t="s">
        <v>6698</v>
      </c>
      <c r="AB372" t="s">
        <v>6697</v>
      </c>
      <c r="AC372" t="s">
        <v>6697</v>
      </c>
      <c r="AD372" t="s">
        <v>6697</v>
      </c>
      <c r="AE372" t="s">
        <v>6697</v>
      </c>
      <c r="AF372" t="s">
        <v>6697</v>
      </c>
      <c r="AG372" t="s">
        <v>6697</v>
      </c>
      <c r="AH372" t="s">
        <v>6697</v>
      </c>
      <c r="AI372" t="s">
        <v>6697</v>
      </c>
      <c r="AJ372" t="s">
        <v>6697</v>
      </c>
      <c r="AK372" t="s">
        <v>6697</v>
      </c>
      <c r="AL372" t="s">
        <v>6697</v>
      </c>
      <c r="AM372" t="s">
        <v>6697</v>
      </c>
      <c r="AN372" t="s">
        <v>6697</v>
      </c>
      <c r="AO372" t="s">
        <v>6697</v>
      </c>
      <c r="AP372" t="s">
        <v>6697</v>
      </c>
      <c r="AQ372" t="s">
        <v>6697</v>
      </c>
      <c r="AR372" t="s">
        <v>6697</v>
      </c>
      <c r="AS372" t="s">
        <v>6697</v>
      </c>
      <c r="AT372">
        <v>1</v>
      </c>
      <c r="AU372" t="s">
        <v>6697</v>
      </c>
      <c r="AV372" t="s">
        <v>6697</v>
      </c>
      <c r="AW372">
        <v>1</v>
      </c>
      <c r="AX372" t="s">
        <v>6697</v>
      </c>
      <c r="AY372" t="s">
        <v>6697</v>
      </c>
      <c r="BA372" t="s">
        <v>6697</v>
      </c>
    </row>
    <row r="373" spans="1:53">
      <c r="A373" t="s">
        <v>174</v>
      </c>
      <c r="B373" t="s">
        <v>953</v>
      </c>
      <c r="C373" t="s">
        <v>1327</v>
      </c>
      <c r="D373" t="s">
        <v>1787</v>
      </c>
      <c r="E373" t="s">
        <v>1974</v>
      </c>
      <c r="F373">
        <v>20</v>
      </c>
      <c r="G373" t="s">
        <v>1977</v>
      </c>
      <c r="H373" t="s">
        <v>1979</v>
      </c>
      <c r="I373" t="s">
        <v>2346</v>
      </c>
      <c r="J373" t="s">
        <v>3542</v>
      </c>
      <c r="K373" t="s">
        <v>3551</v>
      </c>
      <c r="L373" t="s">
        <v>3563</v>
      </c>
      <c r="M373" t="s">
        <v>3699</v>
      </c>
      <c r="N373" t="s">
        <v>174</v>
      </c>
      <c r="O373" t="s">
        <v>3683</v>
      </c>
      <c r="P373" t="s">
        <v>4315</v>
      </c>
      <c r="Q373" t="s">
        <v>4319</v>
      </c>
      <c r="R373" t="s">
        <v>4322</v>
      </c>
      <c r="S373" t="s">
        <v>4582</v>
      </c>
      <c r="T373" t="s">
        <v>5449</v>
      </c>
      <c r="U373" t="s">
        <v>5440</v>
      </c>
      <c r="V373" t="s">
        <v>5689</v>
      </c>
      <c r="W373" t="s">
        <v>6150</v>
      </c>
      <c r="AA373" t="s">
        <v>6698</v>
      </c>
      <c r="AB373" t="s">
        <v>6697</v>
      </c>
      <c r="AC373" t="s">
        <v>6697</v>
      </c>
      <c r="AD373" t="s">
        <v>6697</v>
      </c>
      <c r="AE373" t="s">
        <v>6697</v>
      </c>
      <c r="AF373" t="s">
        <v>6697</v>
      </c>
      <c r="AG373" t="s">
        <v>6697</v>
      </c>
      <c r="AH373" t="s">
        <v>6697</v>
      </c>
      <c r="AI373" t="s">
        <v>6697</v>
      </c>
      <c r="AJ373" t="s">
        <v>6698</v>
      </c>
      <c r="AK373" t="s">
        <v>6697</v>
      </c>
      <c r="AL373" t="s">
        <v>6697</v>
      </c>
      <c r="AM373" t="s">
        <v>6697</v>
      </c>
      <c r="AN373" t="s">
        <v>6697</v>
      </c>
      <c r="AO373" t="s">
        <v>6697</v>
      </c>
      <c r="AP373" t="s">
        <v>6697</v>
      </c>
      <c r="AQ373" t="s">
        <v>6697</v>
      </c>
      <c r="AR373" t="s">
        <v>6697</v>
      </c>
      <c r="AS373" t="s">
        <v>6697</v>
      </c>
      <c r="AT373">
        <v>0</v>
      </c>
      <c r="AU373" t="s">
        <v>6697</v>
      </c>
      <c r="AV373" t="s">
        <v>6697</v>
      </c>
      <c r="AW373">
        <v>20376</v>
      </c>
      <c r="AX373" t="s">
        <v>6703</v>
      </c>
      <c r="AY373" t="s">
        <v>6697</v>
      </c>
      <c r="BA373" t="s">
        <v>6697</v>
      </c>
    </row>
    <row r="374" spans="1:53">
      <c r="A374" t="s">
        <v>174</v>
      </c>
      <c r="B374" t="s">
        <v>953</v>
      </c>
      <c r="C374" t="s">
        <v>1409</v>
      </c>
      <c r="D374" t="s">
        <v>174</v>
      </c>
      <c r="E374" t="s">
        <v>1974</v>
      </c>
      <c r="F374">
        <v>25</v>
      </c>
      <c r="G374" t="s">
        <v>1977</v>
      </c>
      <c r="H374" t="s">
        <v>1979</v>
      </c>
      <c r="I374" t="s">
        <v>2347</v>
      </c>
      <c r="J374" t="s">
        <v>3542</v>
      </c>
      <c r="K374" t="s">
        <v>3551</v>
      </c>
      <c r="L374" t="s">
        <v>3563</v>
      </c>
      <c r="M374" t="s">
        <v>3700</v>
      </c>
      <c r="N374" t="s">
        <v>174</v>
      </c>
      <c r="O374" t="s">
        <v>3683</v>
      </c>
      <c r="P374" t="s">
        <v>4315</v>
      </c>
      <c r="Q374" t="s">
        <v>4319</v>
      </c>
      <c r="R374" t="s">
        <v>4322</v>
      </c>
      <c r="S374" t="s">
        <v>4583</v>
      </c>
      <c r="T374" t="s">
        <v>5458</v>
      </c>
      <c r="U374" t="s">
        <v>5505</v>
      </c>
      <c r="V374" t="s">
        <v>5688</v>
      </c>
      <c r="W374" t="s">
        <v>6150</v>
      </c>
      <c r="AA374" t="s">
        <v>6698</v>
      </c>
      <c r="AB374" t="s">
        <v>6697</v>
      </c>
      <c r="AC374" t="s">
        <v>6697</v>
      </c>
      <c r="AD374" t="s">
        <v>6697</v>
      </c>
      <c r="AE374" t="s">
        <v>6697</v>
      </c>
      <c r="AF374" t="s">
        <v>6697</v>
      </c>
      <c r="AG374" t="s">
        <v>6697</v>
      </c>
      <c r="AH374" t="s">
        <v>6697</v>
      </c>
      <c r="AI374" t="s">
        <v>6697</v>
      </c>
      <c r="AJ374" t="s">
        <v>6698</v>
      </c>
      <c r="AK374" t="s">
        <v>6699</v>
      </c>
      <c r="AL374" t="s">
        <v>6697</v>
      </c>
      <c r="AM374" t="s">
        <v>6697</v>
      </c>
      <c r="AN374" t="s">
        <v>6697</v>
      </c>
      <c r="AO374" t="s">
        <v>6697</v>
      </c>
      <c r="AP374" t="s">
        <v>6697</v>
      </c>
      <c r="AQ374" t="s">
        <v>6697</v>
      </c>
      <c r="AR374" t="s">
        <v>6697</v>
      </c>
      <c r="AS374" t="s">
        <v>6697</v>
      </c>
      <c r="AT374">
        <v>6</v>
      </c>
      <c r="AU374" t="s">
        <v>6697</v>
      </c>
      <c r="AV374" t="s">
        <v>6703</v>
      </c>
      <c r="AW374">
        <v>65535</v>
      </c>
      <c r="AX374" t="s">
        <v>6703</v>
      </c>
      <c r="AY374" t="s">
        <v>6697</v>
      </c>
      <c r="AZ374" t="s">
        <v>6704</v>
      </c>
      <c r="BA374" t="s">
        <v>6698</v>
      </c>
    </row>
    <row r="375" spans="1:53">
      <c r="A375" t="s">
        <v>174</v>
      </c>
      <c r="B375" t="s">
        <v>953</v>
      </c>
      <c r="C375" t="s">
        <v>1410</v>
      </c>
      <c r="D375" t="s">
        <v>1667</v>
      </c>
      <c r="E375" t="s">
        <v>1974</v>
      </c>
      <c r="F375">
        <v>10</v>
      </c>
      <c r="G375" t="s">
        <v>1977</v>
      </c>
      <c r="H375" t="s">
        <v>1979</v>
      </c>
      <c r="I375" t="s">
        <v>2348</v>
      </c>
      <c r="J375" t="s">
        <v>3542</v>
      </c>
      <c r="K375" t="s">
        <v>3551</v>
      </c>
      <c r="L375" t="s">
        <v>3563</v>
      </c>
      <c r="M375" t="s">
        <v>3701</v>
      </c>
      <c r="N375" t="s">
        <v>174</v>
      </c>
      <c r="O375" t="s">
        <v>3683</v>
      </c>
      <c r="P375" t="s">
        <v>4315</v>
      </c>
      <c r="Q375" t="s">
        <v>4319</v>
      </c>
      <c r="R375" t="s">
        <v>4322</v>
      </c>
      <c r="S375" t="s">
        <v>4584</v>
      </c>
      <c r="T375" t="s">
        <v>5440</v>
      </c>
      <c r="U375" t="s">
        <v>5440</v>
      </c>
      <c r="V375" t="s">
        <v>5688</v>
      </c>
      <c r="W375" t="s">
        <v>6152</v>
      </c>
      <c r="AA375" t="s">
        <v>6698</v>
      </c>
      <c r="AB375" t="s">
        <v>6697</v>
      </c>
      <c r="AC375" t="s">
        <v>6697</v>
      </c>
      <c r="AD375" t="s">
        <v>6697</v>
      </c>
      <c r="AE375" t="s">
        <v>6697</v>
      </c>
      <c r="AF375" t="s">
        <v>6697</v>
      </c>
      <c r="AG375" t="s">
        <v>6697</v>
      </c>
      <c r="AH375" t="s">
        <v>6697</v>
      </c>
      <c r="AI375" t="s">
        <v>6697</v>
      </c>
      <c r="AJ375" t="s">
        <v>6697</v>
      </c>
      <c r="AK375" t="s">
        <v>6697</v>
      </c>
      <c r="AL375" t="s">
        <v>6697</v>
      </c>
      <c r="AM375" t="s">
        <v>6697</v>
      </c>
      <c r="AN375" t="s">
        <v>6697</v>
      </c>
      <c r="AO375" t="s">
        <v>6697</v>
      </c>
      <c r="AP375" t="s">
        <v>6697</v>
      </c>
      <c r="AQ375" t="s">
        <v>6697</v>
      </c>
      <c r="AR375" t="s">
        <v>6697</v>
      </c>
      <c r="AS375" t="s">
        <v>6697</v>
      </c>
      <c r="AT375">
        <v>1</v>
      </c>
      <c r="AU375" t="s">
        <v>6697</v>
      </c>
      <c r="AV375" t="s">
        <v>6697</v>
      </c>
      <c r="AW375">
        <v>1</v>
      </c>
      <c r="AX375" t="s">
        <v>6697</v>
      </c>
      <c r="AY375" t="s">
        <v>6697</v>
      </c>
      <c r="BA375" t="s">
        <v>6697</v>
      </c>
    </row>
    <row r="376" spans="1:53">
      <c r="A376" t="s">
        <v>174</v>
      </c>
      <c r="B376" t="s">
        <v>953</v>
      </c>
      <c r="C376" t="s">
        <v>1353</v>
      </c>
      <c r="D376" t="s">
        <v>1667</v>
      </c>
      <c r="E376" t="s">
        <v>1974</v>
      </c>
      <c r="F376">
        <v>10</v>
      </c>
      <c r="G376" t="s">
        <v>1977</v>
      </c>
      <c r="H376" t="s">
        <v>1979</v>
      </c>
      <c r="I376" t="s">
        <v>2349</v>
      </c>
      <c r="J376" t="s">
        <v>3542</v>
      </c>
      <c r="K376" t="s">
        <v>3551</v>
      </c>
      <c r="L376" t="s">
        <v>3563</v>
      </c>
      <c r="M376" t="s">
        <v>3702</v>
      </c>
      <c r="N376" t="s">
        <v>174</v>
      </c>
      <c r="O376" t="s">
        <v>3683</v>
      </c>
      <c r="P376" t="s">
        <v>4315</v>
      </c>
      <c r="Q376" t="s">
        <v>4319</v>
      </c>
      <c r="R376" t="s">
        <v>4322</v>
      </c>
      <c r="S376" t="s">
        <v>4585</v>
      </c>
      <c r="T376" t="s">
        <v>5440</v>
      </c>
      <c r="U376" t="s">
        <v>5440</v>
      </c>
      <c r="V376" t="s">
        <v>5689</v>
      </c>
      <c r="W376" t="s">
        <v>6150</v>
      </c>
      <c r="AA376" t="s">
        <v>6698</v>
      </c>
      <c r="AB376" t="s">
        <v>6697</v>
      </c>
      <c r="AC376" t="s">
        <v>6697</v>
      </c>
      <c r="AD376" t="s">
        <v>6697</v>
      </c>
      <c r="AE376" t="s">
        <v>6697</v>
      </c>
      <c r="AF376" t="s">
        <v>6697</v>
      </c>
      <c r="AG376" t="s">
        <v>6697</v>
      </c>
      <c r="AH376" t="s">
        <v>6697</v>
      </c>
      <c r="AI376" t="s">
        <v>6697</v>
      </c>
      <c r="AJ376" t="s">
        <v>6697</v>
      </c>
      <c r="AK376" t="s">
        <v>6697</v>
      </c>
      <c r="AL376" t="s">
        <v>6697</v>
      </c>
      <c r="AM376" t="s">
        <v>6697</v>
      </c>
      <c r="AN376" t="s">
        <v>6697</v>
      </c>
      <c r="AO376" t="s">
        <v>6697</v>
      </c>
      <c r="AP376" t="s">
        <v>6697</v>
      </c>
      <c r="AQ376" t="s">
        <v>6697</v>
      </c>
      <c r="AR376" t="s">
        <v>6697</v>
      </c>
      <c r="AS376" t="s">
        <v>6697</v>
      </c>
      <c r="AT376">
        <v>1</v>
      </c>
      <c r="AU376" t="s">
        <v>6697</v>
      </c>
      <c r="AV376" t="s">
        <v>6697</v>
      </c>
      <c r="AW376">
        <v>1</v>
      </c>
      <c r="AX376" t="s">
        <v>6697</v>
      </c>
      <c r="AY376" t="s">
        <v>6697</v>
      </c>
      <c r="BA376" t="s">
        <v>6697</v>
      </c>
    </row>
    <row r="377" spans="1:53">
      <c r="A377" t="s">
        <v>174</v>
      </c>
      <c r="B377" t="s">
        <v>230</v>
      </c>
      <c r="C377" t="s">
        <v>1327</v>
      </c>
      <c r="D377" t="s">
        <v>1755</v>
      </c>
      <c r="E377" t="s">
        <v>1974</v>
      </c>
      <c r="F377">
        <v>10</v>
      </c>
      <c r="G377" t="s">
        <v>1977</v>
      </c>
      <c r="H377" t="s">
        <v>1979</v>
      </c>
      <c r="I377" t="s">
        <v>2350</v>
      </c>
      <c r="J377" t="s">
        <v>3542</v>
      </c>
      <c r="K377" t="s">
        <v>3551</v>
      </c>
      <c r="L377" t="s">
        <v>3563</v>
      </c>
      <c r="M377" t="s">
        <v>3703</v>
      </c>
      <c r="N377" t="s">
        <v>174</v>
      </c>
      <c r="O377" t="s">
        <v>3615</v>
      </c>
      <c r="P377" t="s">
        <v>4315</v>
      </c>
      <c r="Q377" t="s">
        <v>4319</v>
      </c>
      <c r="R377" t="s">
        <v>4322</v>
      </c>
      <c r="S377" t="s">
        <v>4586</v>
      </c>
      <c r="T377" t="s">
        <v>5437</v>
      </c>
      <c r="U377" t="s">
        <v>5440</v>
      </c>
      <c r="V377" t="s">
        <v>5642</v>
      </c>
      <c r="W377" t="s">
        <v>6153</v>
      </c>
      <c r="AA377" t="s">
        <v>6698</v>
      </c>
      <c r="AB377" t="s">
        <v>6697</v>
      </c>
      <c r="AC377" t="s">
        <v>6697</v>
      </c>
      <c r="AD377" t="s">
        <v>6697</v>
      </c>
      <c r="AE377" t="s">
        <v>6697</v>
      </c>
      <c r="AF377" t="s">
        <v>6697</v>
      </c>
      <c r="AG377" t="s">
        <v>6697</v>
      </c>
      <c r="AH377" t="s">
        <v>6697</v>
      </c>
      <c r="AI377" t="s">
        <v>6697</v>
      </c>
      <c r="AJ377" t="s">
        <v>6697</v>
      </c>
      <c r="AK377" t="s">
        <v>6697</v>
      </c>
      <c r="AL377" t="s">
        <v>6697</v>
      </c>
      <c r="AM377" t="s">
        <v>6697</v>
      </c>
      <c r="AN377" t="s">
        <v>6697</v>
      </c>
      <c r="AO377" t="s">
        <v>6697</v>
      </c>
      <c r="AP377" t="s">
        <v>6697</v>
      </c>
      <c r="AQ377" t="s">
        <v>6697</v>
      </c>
      <c r="AR377" t="s">
        <v>6697</v>
      </c>
      <c r="AS377" t="s">
        <v>6697</v>
      </c>
      <c r="AT377">
        <v>0</v>
      </c>
      <c r="AU377" t="s">
        <v>6697</v>
      </c>
      <c r="AV377" t="s">
        <v>6697</v>
      </c>
      <c r="AW377">
        <v>2</v>
      </c>
      <c r="AX377" t="s">
        <v>6697</v>
      </c>
      <c r="AY377" t="s">
        <v>6697</v>
      </c>
      <c r="BA377" t="s">
        <v>6697</v>
      </c>
    </row>
    <row r="378" spans="1:53">
      <c r="A378" t="s">
        <v>174</v>
      </c>
      <c r="B378" t="s">
        <v>230</v>
      </c>
      <c r="C378" t="s">
        <v>1327</v>
      </c>
      <c r="D378" t="s">
        <v>1755</v>
      </c>
      <c r="E378" t="s">
        <v>1974</v>
      </c>
      <c r="F378">
        <v>10</v>
      </c>
      <c r="G378" t="s">
        <v>1977</v>
      </c>
      <c r="H378" t="s">
        <v>1979</v>
      </c>
      <c r="I378" t="s">
        <v>2351</v>
      </c>
      <c r="J378" t="s">
        <v>3542</v>
      </c>
      <c r="K378" t="s">
        <v>3551</v>
      </c>
      <c r="L378" t="s">
        <v>3563</v>
      </c>
      <c r="M378" t="s">
        <v>3704</v>
      </c>
      <c r="N378" t="s">
        <v>174</v>
      </c>
      <c r="O378" t="s">
        <v>3608</v>
      </c>
      <c r="P378" t="s">
        <v>4315</v>
      </c>
      <c r="Q378" t="s">
        <v>4319</v>
      </c>
      <c r="R378" t="s">
        <v>4322</v>
      </c>
      <c r="S378" t="s">
        <v>4587</v>
      </c>
      <c r="T378" t="s">
        <v>5437</v>
      </c>
      <c r="U378" t="s">
        <v>5440</v>
      </c>
      <c r="V378" t="s">
        <v>5690</v>
      </c>
      <c r="W378" t="s">
        <v>6153</v>
      </c>
      <c r="AA378" t="s">
        <v>6698</v>
      </c>
      <c r="AB378" t="s">
        <v>6697</v>
      </c>
      <c r="AC378" t="s">
        <v>6697</v>
      </c>
      <c r="AD378" t="s">
        <v>6697</v>
      </c>
      <c r="AE378" t="s">
        <v>6697</v>
      </c>
      <c r="AF378" t="s">
        <v>6697</v>
      </c>
      <c r="AG378" t="s">
        <v>6697</v>
      </c>
      <c r="AH378" t="s">
        <v>6697</v>
      </c>
      <c r="AI378" t="s">
        <v>6697</v>
      </c>
      <c r="AJ378" t="s">
        <v>6697</v>
      </c>
      <c r="AK378" t="s">
        <v>6697</v>
      </c>
      <c r="AL378" t="s">
        <v>6697</v>
      </c>
      <c r="AM378" t="s">
        <v>6697</v>
      </c>
      <c r="AN378" t="s">
        <v>6697</v>
      </c>
      <c r="AO378" t="s">
        <v>6697</v>
      </c>
      <c r="AP378" t="s">
        <v>6697</v>
      </c>
      <c r="AQ378" t="s">
        <v>6697</v>
      </c>
      <c r="AR378" t="s">
        <v>6697</v>
      </c>
      <c r="AS378" t="s">
        <v>6697</v>
      </c>
      <c r="AT378">
        <v>0</v>
      </c>
      <c r="AU378" t="s">
        <v>6697</v>
      </c>
      <c r="AV378" t="s">
        <v>6697</v>
      </c>
      <c r="AW378">
        <v>2</v>
      </c>
      <c r="AX378" t="s">
        <v>6697</v>
      </c>
      <c r="AY378" t="s">
        <v>6697</v>
      </c>
      <c r="BA378" t="s">
        <v>6697</v>
      </c>
    </row>
    <row r="379" spans="1:53">
      <c r="A379" t="s">
        <v>174</v>
      </c>
      <c r="B379" t="s">
        <v>233</v>
      </c>
      <c r="C379" t="s">
        <v>1327</v>
      </c>
      <c r="D379" t="s">
        <v>1755</v>
      </c>
      <c r="E379" t="s">
        <v>1974</v>
      </c>
      <c r="F379">
        <v>10</v>
      </c>
      <c r="G379" t="s">
        <v>1977</v>
      </c>
      <c r="H379" t="s">
        <v>1979</v>
      </c>
      <c r="I379" t="s">
        <v>2352</v>
      </c>
      <c r="J379" t="s">
        <v>3542</v>
      </c>
      <c r="K379" t="s">
        <v>3551</v>
      </c>
      <c r="L379" t="s">
        <v>3563</v>
      </c>
      <c r="M379" t="s">
        <v>3705</v>
      </c>
      <c r="N379" t="s">
        <v>174</v>
      </c>
      <c r="O379" t="s">
        <v>3670</v>
      </c>
      <c r="P379" t="s">
        <v>4315</v>
      </c>
      <c r="Q379" t="s">
        <v>4319</v>
      </c>
      <c r="R379" t="s">
        <v>4322</v>
      </c>
      <c r="S379" t="s">
        <v>4588</v>
      </c>
      <c r="T379" t="s">
        <v>5437</v>
      </c>
      <c r="U379" t="s">
        <v>5440</v>
      </c>
      <c r="V379" t="s">
        <v>5642</v>
      </c>
      <c r="W379" t="s">
        <v>6154</v>
      </c>
      <c r="AA379" t="s">
        <v>6698</v>
      </c>
      <c r="AB379" t="s">
        <v>6697</v>
      </c>
      <c r="AC379" t="s">
        <v>6697</v>
      </c>
      <c r="AD379" t="s">
        <v>6697</v>
      </c>
      <c r="AE379" t="s">
        <v>6697</v>
      </c>
      <c r="AF379" t="s">
        <v>6697</v>
      </c>
      <c r="AG379" t="s">
        <v>6697</v>
      </c>
      <c r="AH379" t="s">
        <v>6697</v>
      </c>
      <c r="AI379" t="s">
        <v>6697</v>
      </c>
      <c r="AJ379" t="s">
        <v>6697</v>
      </c>
      <c r="AK379" t="s">
        <v>6697</v>
      </c>
      <c r="AL379" t="s">
        <v>6697</v>
      </c>
      <c r="AM379" t="s">
        <v>6697</v>
      </c>
      <c r="AN379" t="s">
        <v>6697</v>
      </c>
      <c r="AO379" t="s">
        <v>6697</v>
      </c>
      <c r="AP379" t="s">
        <v>6697</v>
      </c>
      <c r="AQ379" t="s">
        <v>6697</v>
      </c>
      <c r="AR379" t="s">
        <v>6697</v>
      </c>
      <c r="AS379" t="s">
        <v>6697</v>
      </c>
      <c r="AT379">
        <v>0</v>
      </c>
      <c r="AU379" t="s">
        <v>6697</v>
      </c>
      <c r="AV379" t="s">
        <v>6697</v>
      </c>
      <c r="AW379">
        <v>2</v>
      </c>
      <c r="AX379" t="s">
        <v>6697</v>
      </c>
      <c r="AY379" t="s">
        <v>6697</v>
      </c>
      <c r="BA379" t="s">
        <v>6697</v>
      </c>
    </row>
    <row r="380" spans="1:53">
      <c r="A380" t="s">
        <v>174</v>
      </c>
      <c r="B380" t="s">
        <v>230</v>
      </c>
      <c r="C380" t="s">
        <v>1327</v>
      </c>
      <c r="D380" t="s">
        <v>1788</v>
      </c>
      <c r="E380" t="s">
        <v>1974</v>
      </c>
      <c r="F380">
        <v>10</v>
      </c>
      <c r="G380" t="s">
        <v>1977</v>
      </c>
      <c r="H380" t="s">
        <v>1979</v>
      </c>
      <c r="I380" t="s">
        <v>2353</v>
      </c>
      <c r="J380" t="s">
        <v>3542</v>
      </c>
      <c r="K380" t="s">
        <v>3545</v>
      </c>
      <c r="L380" t="s">
        <v>3563</v>
      </c>
      <c r="M380" t="s">
        <v>3706</v>
      </c>
      <c r="N380" t="s">
        <v>174</v>
      </c>
      <c r="O380" t="s">
        <v>3615</v>
      </c>
      <c r="P380" t="s">
        <v>4315</v>
      </c>
      <c r="Q380" t="s">
        <v>4319</v>
      </c>
      <c r="R380" t="s">
        <v>4322</v>
      </c>
      <c r="S380" t="s">
        <v>4589</v>
      </c>
      <c r="T380" t="s">
        <v>5440</v>
      </c>
      <c r="U380" t="s">
        <v>5440</v>
      </c>
      <c r="V380" t="s">
        <v>5642</v>
      </c>
      <c r="W380" t="s">
        <v>6153</v>
      </c>
      <c r="AA380" t="s">
        <v>6698</v>
      </c>
      <c r="AB380" t="s">
        <v>6697</v>
      </c>
      <c r="AC380" t="s">
        <v>6697</v>
      </c>
      <c r="AD380" t="s">
        <v>6697</v>
      </c>
      <c r="AE380" t="s">
        <v>6697</v>
      </c>
      <c r="AF380" t="s">
        <v>6697</v>
      </c>
      <c r="AG380" t="s">
        <v>6697</v>
      </c>
      <c r="AH380" t="s">
        <v>6697</v>
      </c>
      <c r="AI380" t="s">
        <v>6697</v>
      </c>
      <c r="AJ380" t="s">
        <v>6697</v>
      </c>
      <c r="AK380" t="s">
        <v>6697</v>
      </c>
      <c r="AL380" t="s">
        <v>6697</v>
      </c>
      <c r="AM380" t="s">
        <v>6697</v>
      </c>
      <c r="AN380" t="s">
        <v>6697</v>
      </c>
      <c r="AO380" t="s">
        <v>6697</v>
      </c>
      <c r="AP380" t="s">
        <v>6697</v>
      </c>
      <c r="AQ380" t="s">
        <v>6697</v>
      </c>
      <c r="AR380" t="s">
        <v>6697</v>
      </c>
      <c r="AS380" t="s">
        <v>6697</v>
      </c>
      <c r="AT380">
        <v>0</v>
      </c>
      <c r="AU380" t="s">
        <v>6697</v>
      </c>
      <c r="AV380" t="s">
        <v>6697</v>
      </c>
      <c r="AW380">
        <v>2</v>
      </c>
      <c r="AX380" t="s">
        <v>6697</v>
      </c>
      <c r="AY380" t="s">
        <v>6697</v>
      </c>
      <c r="BA380" t="s">
        <v>6697</v>
      </c>
    </row>
    <row r="381" spans="1:53">
      <c r="A381" t="s">
        <v>174</v>
      </c>
      <c r="B381" t="s">
        <v>230</v>
      </c>
      <c r="C381" t="s">
        <v>1327</v>
      </c>
      <c r="D381" t="s">
        <v>1788</v>
      </c>
      <c r="E381" t="s">
        <v>1974</v>
      </c>
      <c r="F381">
        <v>10</v>
      </c>
      <c r="G381" t="s">
        <v>1977</v>
      </c>
      <c r="H381" t="s">
        <v>1979</v>
      </c>
      <c r="I381" t="s">
        <v>2354</v>
      </c>
      <c r="J381" t="s">
        <v>3542</v>
      </c>
      <c r="K381" t="s">
        <v>3545</v>
      </c>
      <c r="L381" t="s">
        <v>3563</v>
      </c>
      <c r="M381" t="s">
        <v>3707</v>
      </c>
      <c r="N381" t="s">
        <v>174</v>
      </c>
      <c r="O381" t="s">
        <v>3608</v>
      </c>
      <c r="P381" t="s">
        <v>4315</v>
      </c>
      <c r="Q381" t="s">
        <v>4319</v>
      </c>
      <c r="R381" t="s">
        <v>4322</v>
      </c>
      <c r="S381" t="s">
        <v>4590</v>
      </c>
      <c r="T381" t="s">
        <v>5440</v>
      </c>
      <c r="U381" t="s">
        <v>5440</v>
      </c>
      <c r="V381" t="s">
        <v>5667</v>
      </c>
      <c r="W381" t="s">
        <v>6153</v>
      </c>
      <c r="AA381" t="s">
        <v>6698</v>
      </c>
      <c r="AB381" t="s">
        <v>6697</v>
      </c>
      <c r="AC381" t="s">
        <v>6697</v>
      </c>
      <c r="AD381" t="s">
        <v>6697</v>
      </c>
      <c r="AE381" t="s">
        <v>6697</v>
      </c>
      <c r="AF381" t="s">
        <v>6697</v>
      </c>
      <c r="AG381" t="s">
        <v>6697</v>
      </c>
      <c r="AH381" t="s">
        <v>6697</v>
      </c>
      <c r="AI381" t="s">
        <v>6697</v>
      </c>
      <c r="AJ381" t="s">
        <v>6697</v>
      </c>
      <c r="AK381" t="s">
        <v>6697</v>
      </c>
      <c r="AL381" t="s">
        <v>6697</v>
      </c>
      <c r="AM381" t="s">
        <v>6697</v>
      </c>
      <c r="AN381" t="s">
        <v>6697</v>
      </c>
      <c r="AO381" t="s">
        <v>6697</v>
      </c>
      <c r="AP381" t="s">
        <v>6697</v>
      </c>
      <c r="AQ381" t="s">
        <v>6697</v>
      </c>
      <c r="AR381" t="s">
        <v>6697</v>
      </c>
      <c r="AS381" t="s">
        <v>6697</v>
      </c>
      <c r="AT381">
        <v>0</v>
      </c>
      <c r="AU381" t="s">
        <v>6697</v>
      </c>
      <c r="AV381" t="s">
        <v>6697</v>
      </c>
      <c r="AW381">
        <v>2</v>
      </c>
      <c r="AX381" t="s">
        <v>6697</v>
      </c>
      <c r="AY381" t="s">
        <v>6697</v>
      </c>
      <c r="BA381" t="s">
        <v>6697</v>
      </c>
    </row>
    <row r="382" spans="1:53">
      <c r="A382" t="s">
        <v>230</v>
      </c>
      <c r="B382" t="s">
        <v>174</v>
      </c>
      <c r="C382" t="s">
        <v>1327</v>
      </c>
      <c r="D382" t="s">
        <v>1788</v>
      </c>
      <c r="E382" t="s">
        <v>1974</v>
      </c>
      <c r="F382">
        <v>10</v>
      </c>
      <c r="G382" t="s">
        <v>1977</v>
      </c>
      <c r="H382" t="s">
        <v>1979</v>
      </c>
      <c r="I382" t="s">
        <v>2355</v>
      </c>
      <c r="J382" t="s">
        <v>3542</v>
      </c>
      <c r="K382" t="s">
        <v>3545</v>
      </c>
      <c r="L382" t="s">
        <v>3563</v>
      </c>
      <c r="M382" t="s">
        <v>3615</v>
      </c>
      <c r="N382" t="s">
        <v>174</v>
      </c>
      <c r="O382" t="s">
        <v>3706</v>
      </c>
      <c r="P382" t="s">
        <v>4315</v>
      </c>
      <c r="Q382" t="s">
        <v>4319</v>
      </c>
      <c r="R382" t="s">
        <v>4321</v>
      </c>
      <c r="S382" t="s">
        <v>4589</v>
      </c>
      <c r="T382" t="s">
        <v>5440</v>
      </c>
      <c r="U382" t="s">
        <v>5440</v>
      </c>
      <c r="V382" t="s">
        <v>5642</v>
      </c>
      <c r="W382" t="s">
        <v>6153</v>
      </c>
      <c r="AA382" t="s">
        <v>6697</v>
      </c>
      <c r="AB382" t="s">
        <v>6697</v>
      </c>
      <c r="AC382" t="s">
        <v>6697</v>
      </c>
      <c r="AD382" t="s">
        <v>6698</v>
      </c>
      <c r="AE382" t="s">
        <v>6697</v>
      </c>
      <c r="AF382" t="s">
        <v>6697</v>
      </c>
      <c r="AG382" t="s">
        <v>6697</v>
      </c>
      <c r="AH382" t="s">
        <v>6697</v>
      </c>
      <c r="AI382" t="s">
        <v>6697</v>
      </c>
      <c r="AJ382" t="s">
        <v>6697</v>
      </c>
      <c r="AK382" t="s">
        <v>6697</v>
      </c>
      <c r="AL382" t="s">
        <v>6697</v>
      </c>
      <c r="AM382" t="s">
        <v>6697</v>
      </c>
      <c r="AN382" t="s">
        <v>6700</v>
      </c>
      <c r="AO382" t="s">
        <v>6697</v>
      </c>
      <c r="AP382" t="s">
        <v>6697</v>
      </c>
      <c r="AQ382" t="s">
        <v>6697</v>
      </c>
      <c r="AR382" t="s">
        <v>6697</v>
      </c>
      <c r="AS382" t="s">
        <v>6697</v>
      </c>
      <c r="AT382">
        <v>0</v>
      </c>
      <c r="AU382" t="s">
        <v>6697</v>
      </c>
      <c r="AV382" t="s">
        <v>6697</v>
      </c>
      <c r="AW382">
        <v>2</v>
      </c>
      <c r="AX382" t="s">
        <v>6697</v>
      </c>
      <c r="AY382" t="s">
        <v>6697</v>
      </c>
      <c r="BA382" t="s">
        <v>6697</v>
      </c>
    </row>
    <row r="383" spans="1:53">
      <c r="A383" t="s">
        <v>230</v>
      </c>
      <c r="B383" t="s">
        <v>174</v>
      </c>
      <c r="C383" t="s">
        <v>1327</v>
      </c>
      <c r="D383" t="s">
        <v>1788</v>
      </c>
      <c r="E383" t="s">
        <v>1974</v>
      </c>
      <c r="F383">
        <v>10</v>
      </c>
      <c r="G383" t="s">
        <v>1977</v>
      </c>
      <c r="H383" t="s">
        <v>1979</v>
      </c>
      <c r="I383" t="s">
        <v>2356</v>
      </c>
      <c r="J383" t="s">
        <v>3542</v>
      </c>
      <c r="K383" t="s">
        <v>3545</v>
      </c>
      <c r="L383" t="s">
        <v>3563</v>
      </c>
      <c r="M383" t="s">
        <v>3608</v>
      </c>
      <c r="N383" t="s">
        <v>174</v>
      </c>
      <c r="O383" t="s">
        <v>3707</v>
      </c>
      <c r="P383" t="s">
        <v>4315</v>
      </c>
      <c r="Q383" t="s">
        <v>4319</v>
      </c>
      <c r="R383" t="s">
        <v>4322</v>
      </c>
      <c r="S383" t="s">
        <v>4591</v>
      </c>
      <c r="T383" t="s">
        <v>5437</v>
      </c>
      <c r="U383" t="s">
        <v>5440</v>
      </c>
      <c r="V383" t="s">
        <v>5667</v>
      </c>
      <c r="W383" t="s">
        <v>6153</v>
      </c>
      <c r="AA383" t="s">
        <v>6697</v>
      </c>
      <c r="AB383" t="s">
        <v>6697</v>
      </c>
      <c r="AC383" t="s">
        <v>6697</v>
      </c>
      <c r="AD383" t="s">
        <v>6698</v>
      </c>
      <c r="AE383" t="s">
        <v>6697</v>
      </c>
      <c r="AF383" t="s">
        <v>6697</v>
      </c>
      <c r="AG383" t="s">
        <v>6697</v>
      </c>
      <c r="AH383" t="s">
        <v>6697</v>
      </c>
      <c r="AI383" t="s">
        <v>6697</v>
      </c>
      <c r="AJ383" t="s">
        <v>6697</v>
      </c>
      <c r="AK383" t="s">
        <v>6697</v>
      </c>
      <c r="AL383" t="s">
        <v>6697</v>
      </c>
      <c r="AM383" t="s">
        <v>6697</v>
      </c>
      <c r="AN383" t="s">
        <v>6697</v>
      </c>
      <c r="AO383" t="s">
        <v>6697</v>
      </c>
      <c r="AP383" t="s">
        <v>6697</v>
      </c>
      <c r="AQ383" t="s">
        <v>6697</v>
      </c>
      <c r="AR383" t="s">
        <v>6697</v>
      </c>
      <c r="AS383" t="s">
        <v>6697</v>
      </c>
      <c r="AT383">
        <v>0</v>
      </c>
      <c r="AU383" t="s">
        <v>6697</v>
      </c>
      <c r="AV383" t="s">
        <v>6697</v>
      </c>
      <c r="AW383">
        <v>2</v>
      </c>
      <c r="AX383" t="s">
        <v>6697</v>
      </c>
      <c r="AY383" t="s">
        <v>6697</v>
      </c>
      <c r="BA383" t="s">
        <v>6697</v>
      </c>
    </row>
    <row r="384" spans="1:53">
      <c r="A384" t="s">
        <v>174</v>
      </c>
      <c r="B384" t="s">
        <v>954</v>
      </c>
      <c r="C384" t="s">
        <v>1327</v>
      </c>
      <c r="D384" t="s">
        <v>1682</v>
      </c>
      <c r="E384" t="s">
        <v>1974</v>
      </c>
      <c r="F384">
        <v>10</v>
      </c>
      <c r="G384" t="s">
        <v>1977</v>
      </c>
      <c r="H384" t="s">
        <v>1979</v>
      </c>
      <c r="I384" t="s">
        <v>2357</v>
      </c>
      <c r="J384" t="s">
        <v>3542</v>
      </c>
      <c r="K384" t="s">
        <v>3551</v>
      </c>
      <c r="L384" t="s">
        <v>3563</v>
      </c>
      <c r="M384" t="s">
        <v>3708</v>
      </c>
      <c r="N384" t="s">
        <v>174</v>
      </c>
      <c r="O384" t="s">
        <v>4143</v>
      </c>
      <c r="P384" t="s">
        <v>4315</v>
      </c>
      <c r="Q384" t="s">
        <v>4319</v>
      </c>
      <c r="R384" t="s">
        <v>4322</v>
      </c>
      <c r="S384" t="s">
        <v>4592</v>
      </c>
      <c r="T384" t="s">
        <v>5440</v>
      </c>
      <c r="U384" t="s">
        <v>5440</v>
      </c>
      <c r="V384" t="s">
        <v>5642</v>
      </c>
      <c r="W384" t="s">
        <v>6153</v>
      </c>
      <c r="AA384" t="s">
        <v>6698</v>
      </c>
      <c r="AB384" t="s">
        <v>6697</v>
      </c>
      <c r="AC384" t="s">
        <v>6697</v>
      </c>
      <c r="AD384" t="s">
        <v>6697</v>
      </c>
      <c r="AE384" t="s">
        <v>6697</v>
      </c>
      <c r="AF384" t="s">
        <v>6697</v>
      </c>
      <c r="AG384" t="s">
        <v>6697</v>
      </c>
      <c r="AH384" t="s">
        <v>6697</v>
      </c>
      <c r="AI384" t="s">
        <v>6697</v>
      </c>
      <c r="AJ384" t="s">
        <v>6697</v>
      </c>
      <c r="AK384" t="s">
        <v>6697</v>
      </c>
      <c r="AL384" t="s">
        <v>6697</v>
      </c>
      <c r="AM384" t="s">
        <v>6697</v>
      </c>
      <c r="AN384" t="s">
        <v>6697</v>
      </c>
      <c r="AO384" t="s">
        <v>6697</v>
      </c>
      <c r="AP384" t="s">
        <v>6697</v>
      </c>
      <c r="AQ384" t="s">
        <v>6697</v>
      </c>
      <c r="AR384" t="s">
        <v>6697</v>
      </c>
      <c r="AS384" t="s">
        <v>6697</v>
      </c>
      <c r="AT384">
        <v>0</v>
      </c>
      <c r="AU384" t="s">
        <v>6697</v>
      </c>
      <c r="AV384" t="s">
        <v>6697</v>
      </c>
      <c r="AW384">
        <v>1</v>
      </c>
      <c r="AX384" t="s">
        <v>6697</v>
      </c>
      <c r="AY384" t="s">
        <v>6697</v>
      </c>
      <c r="BA384" t="s">
        <v>6697</v>
      </c>
    </row>
    <row r="385" spans="1:53">
      <c r="A385" t="s">
        <v>174</v>
      </c>
      <c r="B385" t="s">
        <v>954</v>
      </c>
      <c r="C385" t="s">
        <v>1327</v>
      </c>
      <c r="D385" t="s">
        <v>1789</v>
      </c>
      <c r="E385" t="s">
        <v>1974</v>
      </c>
      <c r="F385">
        <v>10</v>
      </c>
      <c r="G385" t="s">
        <v>1977</v>
      </c>
      <c r="H385" t="s">
        <v>1979</v>
      </c>
      <c r="I385" t="s">
        <v>2358</v>
      </c>
      <c r="J385" t="s">
        <v>3542</v>
      </c>
      <c r="K385" t="s">
        <v>3551</v>
      </c>
      <c r="L385" t="s">
        <v>3563</v>
      </c>
      <c r="M385" t="s">
        <v>3709</v>
      </c>
      <c r="N385" t="s">
        <v>174</v>
      </c>
      <c r="O385" t="s">
        <v>4144</v>
      </c>
      <c r="P385" t="s">
        <v>4315</v>
      </c>
      <c r="Q385" t="s">
        <v>4319</v>
      </c>
      <c r="R385" t="s">
        <v>4322</v>
      </c>
      <c r="S385" t="s">
        <v>4593</v>
      </c>
      <c r="T385" t="s">
        <v>5437</v>
      </c>
      <c r="U385" t="s">
        <v>5440</v>
      </c>
      <c r="V385" t="s">
        <v>5691</v>
      </c>
      <c r="W385" t="s">
        <v>6153</v>
      </c>
      <c r="AA385" t="s">
        <v>6698</v>
      </c>
      <c r="AB385" t="s">
        <v>6697</v>
      </c>
      <c r="AC385" t="s">
        <v>6697</v>
      </c>
      <c r="AD385" t="s">
        <v>6697</v>
      </c>
      <c r="AE385" t="s">
        <v>6697</v>
      </c>
      <c r="AF385" t="s">
        <v>6697</v>
      </c>
      <c r="AG385" t="s">
        <v>6697</v>
      </c>
      <c r="AH385" t="s">
        <v>6697</v>
      </c>
      <c r="AI385" t="s">
        <v>6697</v>
      </c>
      <c r="AJ385" t="s">
        <v>6697</v>
      </c>
      <c r="AK385" t="s">
        <v>6697</v>
      </c>
      <c r="AL385" t="s">
        <v>6697</v>
      </c>
      <c r="AM385" t="s">
        <v>6697</v>
      </c>
      <c r="AN385" t="s">
        <v>6697</v>
      </c>
      <c r="AO385" t="s">
        <v>6697</v>
      </c>
      <c r="AP385" t="s">
        <v>6697</v>
      </c>
      <c r="AQ385" t="s">
        <v>6697</v>
      </c>
      <c r="AR385" t="s">
        <v>6697</v>
      </c>
      <c r="AS385" t="s">
        <v>6697</v>
      </c>
      <c r="AT385">
        <v>0</v>
      </c>
      <c r="AU385" t="s">
        <v>6697</v>
      </c>
      <c r="AV385" t="s">
        <v>6697</v>
      </c>
      <c r="AW385">
        <v>1</v>
      </c>
      <c r="AX385" t="s">
        <v>6697</v>
      </c>
      <c r="AY385" t="s">
        <v>6697</v>
      </c>
      <c r="BA385" t="s">
        <v>6697</v>
      </c>
    </row>
    <row r="386" spans="1:53">
      <c r="A386" t="s">
        <v>174</v>
      </c>
      <c r="B386" t="s">
        <v>112</v>
      </c>
      <c r="C386" t="s">
        <v>1327</v>
      </c>
      <c r="D386" t="s">
        <v>1682</v>
      </c>
      <c r="E386" t="s">
        <v>1974</v>
      </c>
      <c r="F386">
        <v>10</v>
      </c>
      <c r="G386" t="s">
        <v>1977</v>
      </c>
      <c r="H386" t="s">
        <v>1979</v>
      </c>
      <c r="I386" t="s">
        <v>2359</v>
      </c>
      <c r="J386" t="s">
        <v>3542</v>
      </c>
      <c r="K386" t="s">
        <v>3551</v>
      </c>
      <c r="L386" t="s">
        <v>3563</v>
      </c>
      <c r="M386" t="s">
        <v>3710</v>
      </c>
      <c r="N386" t="s">
        <v>174</v>
      </c>
      <c r="O386" t="s">
        <v>4145</v>
      </c>
      <c r="P386" t="s">
        <v>4315</v>
      </c>
      <c r="Q386" t="s">
        <v>4319</v>
      </c>
      <c r="R386" t="s">
        <v>4322</v>
      </c>
      <c r="S386" t="s">
        <v>4594</v>
      </c>
      <c r="T386" t="s">
        <v>5440</v>
      </c>
      <c r="U386" t="s">
        <v>5440</v>
      </c>
      <c r="V386" t="s">
        <v>5642</v>
      </c>
      <c r="W386" t="s">
        <v>6155</v>
      </c>
      <c r="AA386" t="s">
        <v>6698</v>
      </c>
      <c r="AB386" t="s">
        <v>6697</v>
      </c>
      <c r="AC386" t="s">
        <v>6697</v>
      </c>
      <c r="AD386" t="s">
        <v>6697</v>
      </c>
      <c r="AE386" t="s">
        <v>6697</v>
      </c>
      <c r="AF386" t="s">
        <v>6697</v>
      </c>
      <c r="AG386" t="s">
        <v>6697</v>
      </c>
      <c r="AH386" t="s">
        <v>6697</v>
      </c>
      <c r="AI386" t="s">
        <v>6697</v>
      </c>
      <c r="AJ386" t="s">
        <v>6697</v>
      </c>
      <c r="AK386" t="s">
        <v>6697</v>
      </c>
      <c r="AL386" t="s">
        <v>6697</v>
      </c>
      <c r="AM386" t="s">
        <v>6697</v>
      </c>
      <c r="AN386" t="s">
        <v>6697</v>
      </c>
      <c r="AO386" t="s">
        <v>6697</v>
      </c>
      <c r="AP386" t="s">
        <v>6697</v>
      </c>
      <c r="AQ386" t="s">
        <v>6697</v>
      </c>
      <c r="AR386" t="s">
        <v>6697</v>
      </c>
      <c r="AS386" t="s">
        <v>6697</v>
      </c>
      <c r="AT386">
        <v>0</v>
      </c>
      <c r="AU386" t="s">
        <v>6697</v>
      </c>
      <c r="AV386" t="s">
        <v>6697</v>
      </c>
      <c r="AW386">
        <v>1</v>
      </c>
      <c r="AX386" t="s">
        <v>6697</v>
      </c>
      <c r="AY386" t="s">
        <v>6697</v>
      </c>
      <c r="BA386" t="s">
        <v>6697</v>
      </c>
    </row>
    <row r="387" spans="1:53">
      <c r="A387" t="s">
        <v>174</v>
      </c>
      <c r="B387" t="s">
        <v>112</v>
      </c>
      <c r="C387" t="s">
        <v>1327</v>
      </c>
      <c r="D387" t="s">
        <v>1682</v>
      </c>
      <c r="E387" t="s">
        <v>1974</v>
      </c>
      <c r="F387">
        <v>10</v>
      </c>
      <c r="G387" t="s">
        <v>1977</v>
      </c>
      <c r="H387" t="s">
        <v>1979</v>
      </c>
      <c r="I387" t="s">
        <v>2360</v>
      </c>
      <c r="J387" t="s">
        <v>3542</v>
      </c>
      <c r="K387" t="s">
        <v>3551</v>
      </c>
      <c r="L387" t="s">
        <v>3563</v>
      </c>
      <c r="M387" t="s">
        <v>3711</v>
      </c>
      <c r="N387" t="s">
        <v>174</v>
      </c>
      <c r="O387" t="s">
        <v>3617</v>
      </c>
      <c r="P387" t="s">
        <v>4315</v>
      </c>
      <c r="Q387" t="s">
        <v>4319</v>
      </c>
      <c r="R387" t="s">
        <v>4323</v>
      </c>
      <c r="S387" t="s">
        <v>4595</v>
      </c>
      <c r="T387" t="s">
        <v>5439</v>
      </c>
      <c r="U387" t="s">
        <v>4324</v>
      </c>
      <c r="V387" t="s">
        <v>5692</v>
      </c>
      <c r="W387" t="s">
        <v>6155</v>
      </c>
      <c r="AA387" t="s">
        <v>6698</v>
      </c>
      <c r="AB387" t="s">
        <v>6697</v>
      </c>
      <c r="AC387" t="s">
        <v>6697</v>
      </c>
      <c r="AD387" t="s">
        <v>6697</v>
      </c>
      <c r="AE387" t="s">
        <v>6697</v>
      </c>
      <c r="AF387" t="s">
        <v>6697</v>
      </c>
      <c r="AG387" t="s">
        <v>6697</v>
      </c>
      <c r="AH387" t="s">
        <v>6697</v>
      </c>
      <c r="AI387" t="s">
        <v>6697</v>
      </c>
      <c r="AJ387" t="s">
        <v>6697</v>
      </c>
      <c r="AK387" t="s">
        <v>6697</v>
      </c>
      <c r="AL387" t="s">
        <v>6697</v>
      </c>
      <c r="AM387" t="s">
        <v>6697</v>
      </c>
      <c r="AN387" t="s">
        <v>6699</v>
      </c>
      <c r="AO387" t="s">
        <v>6697</v>
      </c>
      <c r="AP387" t="s">
        <v>6697</v>
      </c>
      <c r="AQ387" t="s">
        <v>6697</v>
      </c>
      <c r="AR387" t="s">
        <v>6697</v>
      </c>
      <c r="AS387" t="s">
        <v>6697</v>
      </c>
      <c r="AT387">
        <v>0</v>
      </c>
      <c r="AU387" t="s">
        <v>6697</v>
      </c>
      <c r="AV387" t="s">
        <v>6697</v>
      </c>
      <c r="AW387">
        <v>1</v>
      </c>
      <c r="AX387" t="s">
        <v>6697</v>
      </c>
      <c r="AY387" t="s">
        <v>6697</v>
      </c>
      <c r="BA387" t="s">
        <v>6697</v>
      </c>
    </row>
    <row r="388" spans="1:53">
      <c r="A388" t="s">
        <v>174</v>
      </c>
      <c r="B388" t="s">
        <v>91</v>
      </c>
      <c r="C388" t="s">
        <v>1411</v>
      </c>
      <c r="D388" t="s">
        <v>1790</v>
      </c>
      <c r="E388" t="s">
        <v>1974</v>
      </c>
      <c r="F388">
        <v>10</v>
      </c>
      <c r="G388" t="s">
        <v>1977</v>
      </c>
      <c r="H388" t="s">
        <v>1979</v>
      </c>
      <c r="I388" t="s">
        <v>2361</v>
      </c>
      <c r="J388" t="s">
        <v>3542</v>
      </c>
      <c r="K388" t="s">
        <v>3551</v>
      </c>
      <c r="L388" t="s">
        <v>3563</v>
      </c>
      <c r="M388" t="s">
        <v>3712</v>
      </c>
      <c r="N388" t="s">
        <v>174</v>
      </c>
      <c r="O388" t="s">
        <v>3796</v>
      </c>
      <c r="P388" t="s">
        <v>4315</v>
      </c>
      <c r="Q388" t="s">
        <v>4319</v>
      </c>
      <c r="R388" t="s">
        <v>4323</v>
      </c>
      <c r="S388" t="s">
        <v>4596</v>
      </c>
      <c r="T388" t="s">
        <v>5439</v>
      </c>
      <c r="U388" t="s">
        <v>4324</v>
      </c>
      <c r="V388" t="s">
        <v>5642</v>
      </c>
      <c r="W388" t="s">
        <v>5955</v>
      </c>
      <c r="AA388" t="s">
        <v>6698</v>
      </c>
      <c r="AB388" t="s">
        <v>6697</v>
      </c>
      <c r="AC388" t="s">
        <v>6697</v>
      </c>
      <c r="AD388" t="s">
        <v>6697</v>
      </c>
      <c r="AE388" t="s">
        <v>6697</v>
      </c>
      <c r="AF388" t="s">
        <v>6697</v>
      </c>
      <c r="AG388" t="s">
        <v>6697</v>
      </c>
      <c r="AH388" t="s">
        <v>6697</v>
      </c>
      <c r="AI388" t="s">
        <v>6697</v>
      </c>
      <c r="AJ388" t="s">
        <v>6697</v>
      </c>
      <c r="AK388" t="s">
        <v>6697</v>
      </c>
      <c r="AL388" t="s">
        <v>6697</v>
      </c>
      <c r="AM388" t="s">
        <v>6697</v>
      </c>
      <c r="AN388" t="s">
        <v>6699</v>
      </c>
      <c r="AO388" t="s">
        <v>6697</v>
      </c>
      <c r="AP388" t="s">
        <v>6697</v>
      </c>
      <c r="AQ388" t="s">
        <v>6697</v>
      </c>
      <c r="AR388" t="s">
        <v>6697</v>
      </c>
      <c r="AS388" t="s">
        <v>6697</v>
      </c>
      <c r="AT388">
        <v>2</v>
      </c>
      <c r="AU388" t="s">
        <v>6697</v>
      </c>
      <c r="AV388" t="s">
        <v>6697</v>
      </c>
      <c r="AW388">
        <v>4</v>
      </c>
      <c r="AX388" t="s">
        <v>6697</v>
      </c>
      <c r="AY388" t="s">
        <v>6697</v>
      </c>
      <c r="BA388" t="s">
        <v>6697</v>
      </c>
    </row>
    <row r="389" spans="1:53">
      <c r="A389" t="s">
        <v>265</v>
      </c>
      <c r="B389" t="s">
        <v>955</v>
      </c>
      <c r="C389" t="s">
        <v>1412</v>
      </c>
      <c r="D389" t="s">
        <v>1791</v>
      </c>
      <c r="E389" t="s">
        <v>1973</v>
      </c>
      <c r="F389">
        <v>0</v>
      </c>
      <c r="G389" t="s">
        <v>1977</v>
      </c>
      <c r="H389" t="s">
        <v>1979</v>
      </c>
      <c r="I389" t="s">
        <v>2362</v>
      </c>
      <c r="J389" t="s">
        <v>3542</v>
      </c>
      <c r="K389" t="s">
        <v>3544</v>
      </c>
      <c r="L389" t="s">
        <v>3562</v>
      </c>
      <c r="M389" t="s">
        <v>3713</v>
      </c>
      <c r="N389" t="s">
        <v>193</v>
      </c>
      <c r="O389" t="s">
        <v>4146</v>
      </c>
      <c r="P389" t="s">
        <v>4315</v>
      </c>
      <c r="Q389" t="s">
        <v>4319</v>
      </c>
      <c r="R389" t="s">
        <v>4323</v>
      </c>
      <c r="S389" t="s">
        <v>4597</v>
      </c>
      <c r="T389" t="s">
        <v>5439</v>
      </c>
      <c r="U389" t="s">
        <v>4324</v>
      </c>
      <c r="V389" t="s">
        <v>5564</v>
      </c>
      <c r="W389" t="s">
        <v>6156</v>
      </c>
      <c r="AA389" t="s">
        <v>6697</v>
      </c>
      <c r="AB389" t="s">
        <v>6697</v>
      </c>
      <c r="AC389" t="s">
        <v>6697</v>
      </c>
      <c r="AD389" t="s">
        <v>6697</v>
      </c>
      <c r="AE389" t="s">
        <v>6697</v>
      </c>
      <c r="AF389" t="s">
        <v>6697</v>
      </c>
      <c r="AG389" t="s">
        <v>6697</v>
      </c>
      <c r="AH389" t="s">
        <v>6697</v>
      </c>
      <c r="AI389" t="s">
        <v>6697</v>
      </c>
      <c r="AJ389" t="s">
        <v>6697</v>
      </c>
      <c r="AK389" t="s">
        <v>6697</v>
      </c>
      <c r="AL389" t="s">
        <v>6697</v>
      </c>
      <c r="AM389" t="s">
        <v>6697</v>
      </c>
      <c r="AN389" t="s">
        <v>6699</v>
      </c>
      <c r="AO389" t="s">
        <v>6697</v>
      </c>
      <c r="AP389" t="s">
        <v>6697</v>
      </c>
      <c r="AQ389" t="s">
        <v>6697</v>
      </c>
      <c r="AR389" t="s">
        <v>6697</v>
      </c>
      <c r="AS389" t="s">
        <v>6697</v>
      </c>
      <c r="AT389">
        <v>0</v>
      </c>
      <c r="AU389" t="s">
        <v>6697</v>
      </c>
      <c r="AV389" t="s">
        <v>6697</v>
      </c>
      <c r="AW389">
        <v>0</v>
      </c>
      <c r="AX389" t="s">
        <v>6697</v>
      </c>
      <c r="AY389" t="s">
        <v>6697</v>
      </c>
      <c r="BA389" t="s">
        <v>6697</v>
      </c>
    </row>
    <row r="390" spans="1:53">
      <c r="A390" t="s">
        <v>193</v>
      </c>
      <c r="B390" t="s">
        <v>956</v>
      </c>
      <c r="C390" t="s">
        <v>1325</v>
      </c>
      <c r="D390" t="s">
        <v>1792</v>
      </c>
      <c r="E390" t="s">
        <v>1973</v>
      </c>
      <c r="F390">
        <v>0</v>
      </c>
      <c r="G390" t="s">
        <v>1977</v>
      </c>
      <c r="H390" t="s">
        <v>1979</v>
      </c>
      <c r="I390" t="s">
        <v>2363</v>
      </c>
      <c r="J390" t="s">
        <v>3542</v>
      </c>
      <c r="K390" t="s">
        <v>3552</v>
      </c>
      <c r="L390" t="s">
        <v>3562</v>
      </c>
      <c r="M390" t="s">
        <v>3714</v>
      </c>
      <c r="N390" t="s">
        <v>193</v>
      </c>
      <c r="O390" t="s">
        <v>4147</v>
      </c>
      <c r="P390" t="s">
        <v>4315</v>
      </c>
      <c r="Q390" t="s">
        <v>4319</v>
      </c>
      <c r="R390" t="s">
        <v>4323</v>
      </c>
      <c r="S390" t="s">
        <v>4598</v>
      </c>
      <c r="T390" t="s">
        <v>5439</v>
      </c>
      <c r="U390" t="s">
        <v>4324</v>
      </c>
      <c r="V390" t="s">
        <v>5564</v>
      </c>
      <c r="W390" t="s">
        <v>6157</v>
      </c>
      <c r="AA390" t="s">
        <v>6697</v>
      </c>
      <c r="AB390" t="s">
        <v>6697</v>
      </c>
      <c r="AC390" t="s">
        <v>6697</v>
      </c>
      <c r="AD390" t="s">
        <v>6697</v>
      </c>
      <c r="AE390" t="s">
        <v>6697</v>
      </c>
      <c r="AF390" t="s">
        <v>6697</v>
      </c>
      <c r="AG390" t="s">
        <v>6697</v>
      </c>
      <c r="AH390" t="s">
        <v>6697</v>
      </c>
      <c r="AI390" t="s">
        <v>6697</v>
      </c>
      <c r="AJ390" t="s">
        <v>6697</v>
      </c>
      <c r="AK390" t="s">
        <v>6697</v>
      </c>
      <c r="AL390" t="s">
        <v>6697</v>
      </c>
      <c r="AM390" t="s">
        <v>6697</v>
      </c>
      <c r="AN390" t="s">
        <v>6699</v>
      </c>
      <c r="AO390" t="s">
        <v>6697</v>
      </c>
      <c r="AP390" t="s">
        <v>6697</v>
      </c>
      <c r="AQ390" t="s">
        <v>6697</v>
      </c>
      <c r="AR390" t="s">
        <v>6697</v>
      </c>
      <c r="AS390" t="s">
        <v>6697</v>
      </c>
      <c r="AT390">
        <v>0</v>
      </c>
      <c r="AU390" t="s">
        <v>6697</v>
      </c>
      <c r="AV390" t="s">
        <v>6697</v>
      </c>
      <c r="AW390">
        <v>0</v>
      </c>
      <c r="AX390" t="s">
        <v>6697</v>
      </c>
      <c r="AY390" t="s">
        <v>6697</v>
      </c>
      <c r="BA390" t="s">
        <v>6697</v>
      </c>
    </row>
    <row r="391" spans="1:53">
      <c r="A391" t="s">
        <v>193</v>
      </c>
      <c r="B391" t="s">
        <v>956</v>
      </c>
      <c r="C391" t="s">
        <v>1325</v>
      </c>
      <c r="D391" t="s">
        <v>1792</v>
      </c>
      <c r="E391" t="s">
        <v>1973</v>
      </c>
      <c r="F391">
        <v>0</v>
      </c>
      <c r="G391" t="s">
        <v>1977</v>
      </c>
      <c r="H391" t="s">
        <v>1979</v>
      </c>
      <c r="I391" t="s">
        <v>2364</v>
      </c>
      <c r="J391" t="s">
        <v>3542</v>
      </c>
      <c r="K391" t="s">
        <v>3552</v>
      </c>
      <c r="L391" t="s">
        <v>3562</v>
      </c>
      <c r="M391" t="s">
        <v>3715</v>
      </c>
      <c r="N391" t="s">
        <v>193</v>
      </c>
      <c r="O391" t="s">
        <v>3884</v>
      </c>
      <c r="P391" t="s">
        <v>4315</v>
      </c>
      <c r="Q391" t="s">
        <v>4319</v>
      </c>
      <c r="R391" t="s">
        <v>4323</v>
      </c>
      <c r="S391" t="s">
        <v>4599</v>
      </c>
      <c r="T391" t="s">
        <v>5439</v>
      </c>
      <c r="U391" t="s">
        <v>4324</v>
      </c>
      <c r="V391" t="s">
        <v>5564</v>
      </c>
      <c r="W391" t="s">
        <v>6157</v>
      </c>
      <c r="AA391" t="s">
        <v>6697</v>
      </c>
      <c r="AB391" t="s">
        <v>6697</v>
      </c>
      <c r="AC391" t="s">
        <v>6697</v>
      </c>
      <c r="AD391" t="s">
        <v>6697</v>
      </c>
      <c r="AE391" t="s">
        <v>6697</v>
      </c>
      <c r="AF391" t="s">
        <v>6697</v>
      </c>
      <c r="AG391" t="s">
        <v>6697</v>
      </c>
      <c r="AH391" t="s">
        <v>6697</v>
      </c>
      <c r="AI391" t="s">
        <v>6697</v>
      </c>
      <c r="AJ391" t="s">
        <v>6697</v>
      </c>
      <c r="AK391" t="s">
        <v>6697</v>
      </c>
      <c r="AL391" t="s">
        <v>6697</v>
      </c>
      <c r="AM391" t="s">
        <v>6697</v>
      </c>
      <c r="AN391" t="s">
        <v>6699</v>
      </c>
      <c r="AO391" t="s">
        <v>6697</v>
      </c>
      <c r="AP391" t="s">
        <v>6697</v>
      </c>
      <c r="AQ391" t="s">
        <v>6697</v>
      </c>
      <c r="AR391" t="s">
        <v>6697</v>
      </c>
      <c r="AS391" t="s">
        <v>6697</v>
      </c>
      <c r="AT391">
        <v>0</v>
      </c>
      <c r="AU391" t="s">
        <v>6697</v>
      </c>
      <c r="AV391" t="s">
        <v>6697</v>
      </c>
      <c r="AW391">
        <v>0</v>
      </c>
      <c r="AX391" t="s">
        <v>6697</v>
      </c>
      <c r="AY391" t="s">
        <v>6697</v>
      </c>
      <c r="BA391" t="s">
        <v>6697</v>
      </c>
    </row>
    <row r="392" spans="1:53">
      <c r="A392" t="s">
        <v>174</v>
      </c>
      <c r="B392" t="s">
        <v>957</v>
      </c>
      <c r="C392" t="s">
        <v>1327</v>
      </c>
      <c r="D392" t="s">
        <v>1793</v>
      </c>
      <c r="E392" t="s">
        <v>1974</v>
      </c>
      <c r="F392">
        <v>10</v>
      </c>
      <c r="G392" t="s">
        <v>1977</v>
      </c>
      <c r="H392" t="s">
        <v>1979</v>
      </c>
      <c r="I392" t="s">
        <v>2365</v>
      </c>
      <c r="J392" t="s">
        <v>3542</v>
      </c>
      <c r="K392" t="s">
        <v>3551</v>
      </c>
      <c r="L392" t="s">
        <v>3563</v>
      </c>
      <c r="M392" t="s">
        <v>3716</v>
      </c>
      <c r="N392" t="s">
        <v>174</v>
      </c>
      <c r="O392" t="s">
        <v>3730</v>
      </c>
      <c r="P392" t="s">
        <v>4315</v>
      </c>
      <c r="Q392" t="s">
        <v>4319</v>
      </c>
      <c r="R392" t="s">
        <v>4322</v>
      </c>
      <c r="S392" t="s">
        <v>4600</v>
      </c>
      <c r="T392" t="s">
        <v>5437</v>
      </c>
      <c r="U392" t="s">
        <v>5439</v>
      </c>
      <c r="V392" t="s">
        <v>5642</v>
      </c>
      <c r="W392" t="s">
        <v>6157</v>
      </c>
      <c r="AA392" t="s">
        <v>6698</v>
      </c>
      <c r="AB392" t="s">
        <v>6697</v>
      </c>
      <c r="AC392" t="s">
        <v>6697</v>
      </c>
      <c r="AD392" t="s">
        <v>6697</v>
      </c>
      <c r="AE392" t="s">
        <v>6697</v>
      </c>
      <c r="AF392" t="s">
        <v>6697</v>
      </c>
      <c r="AG392" t="s">
        <v>6697</v>
      </c>
      <c r="AH392" t="s">
        <v>6697</v>
      </c>
      <c r="AI392" t="s">
        <v>6697</v>
      </c>
      <c r="AJ392" t="s">
        <v>6697</v>
      </c>
      <c r="AK392" t="s">
        <v>6697</v>
      </c>
      <c r="AL392" t="s">
        <v>6697</v>
      </c>
      <c r="AM392" t="s">
        <v>6697</v>
      </c>
      <c r="AN392" t="s">
        <v>6697</v>
      </c>
      <c r="AO392" t="s">
        <v>6697</v>
      </c>
      <c r="AP392" t="s">
        <v>6697</v>
      </c>
      <c r="AQ392" t="s">
        <v>6697</v>
      </c>
      <c r="AR392" t="s">
        <v>6697</v>
      </c>
      <c r="AS392" t="s">
        <v>6697</v>
      </c>
      <c r="AT392">
        <v>0</v>
      </c>
      <c r="AU392" t="s">
        <v>6697</v>
      </c>
      <c r="AV392" t="s">
        <v>6697</v>
      </c>
      <c r="AW392">
        <v>15</v>
      </c>
      <c r="AX392" t="s">
        <v>6697</v>
      </c>
      <c r="AY392" t="s">
        <v>6697</v>
      </c>
      <c r="BA392" t="s">
        <v>6697</v>
      </c>
    </row>
    <row r="393" spans="1:53">
      <c r="A393" t="s">
        <v>174</v>
      </c>
      <c r="B393" t="s">
        <v>957</v>
      </c>
      <c r="C393" t="s">
        <v>1327</v>
      </c>
      <c r="D393" t="s">
        <v>1793</v>
      </c>
      <c r="E393" t="s">
        <v>1974</v>
      </c>
      <c r="F393">
        <v>10</v>
      </c>
      <c r="G393" t="s">
        <v>1977</v>
      </c>
      <c r="H393" t="s">
        <v>1979</v>
      </c>
      <c r="I393" t="s">
        <v>2366</v>
      </c>
      <c r="J393" t="s">
        <v>3542</v>
      </c>
      <c r="K393" t="s">
        <v>3551</v>
      </c>
      <c r="L393" t="s">
        <v>3563</v>
      </c>
      <c r="M393" t="s">
        <v>3717</v>
      </c>
      <c r="N393" t="s">
        <v>174</v>
      </c>
      <c r="O393" t="s">
        <v>3659</v>
      </c>
      <c r="P393" t="s">
        <v>4315</v>
      </c>
      <c r="Q393" t="s">
        <v>4319</v>
      </c>
      <c r="R393" t="s">
        <v>4322</v>
      </c>
      <c r="S393" t="s">
        <v>4601</v>
      </c>
      <c r="T393" t="s">
        <v>5440</v>
      </c>
      <c r="U393" t="s">
        <v>5440</v>
      </c>
      <c r="V393" t="s">
        <v>5693</v>
      </c>
      <c r="W393" t="s">
        <v>6157</v>
      </c>
      <c r="AA393" t="s">
        <v>6698</v>
      </c>
      <c r="AB393" t="s">
        <v>6697</v>
      </c>
      <c r="AC393" t="s">
        <v>6697</v>
      </c>
      <c r="AD393" t="s">
        <v>6697</v>
      </c>
      <c r="AE393" t="s">
        <v>6697</v>
      </c>
      <c r="AF393" t="s">
        <v>6697</v>
      </c>
      <c r="AG393" t="s">
        <v>6697</v>
      </c>
      <c r="AH393" t="s">
        <v>6697</v>
      </c>
      <c r="AI393" t="s">
        <v>6697</v>
      </c>
      <c r="AJ393" t="s">
        <v>6697</v>
      </c>
      <c r="AK393" t="s">
        <v>6697</v>
      </c>
      <c r="AL393" t="s">
        <v>6697</v>
      </c>
      <c r="AM393" t="s">
        <v>6697</v>
      </c>
      <c r="AN393" t="s">
        <v>6697</v>
      </c>
      <c r="AO393" t="s">
        <v>6697</v>
      </c>
      <c r="AP393" t="s">
        <v>6697</v>
      </c>
      <c r="AQ393" t="s">
        <v>6697</v>
      </c>
      <c r="AR393" t="s">
        <v>6697</v>
      </c>
      <c r="AS393" t="s">
        <v>6697</v>
      </c>
      <c r="AT393">
        <v>0</v>
      </c>
      <c r="AU393" t="s">
        <v>6697</v>
      </c>
      <c r="AV393" t="s">
        <v>6697</v>
      </c>
      <c r="AW393">
        <v>15</v>
      </c>
      <c r="AX393" t="s">
        <v>6697</v>
      </c>
      <c r="AY393" t="s">
        <v>6697</v>
      </c>
      <c r="BA393" t="s">
        <v>6697</v>
      </c>
    </row>
    <row r="394" spans="1:53">
      <c r="A394" t="s">
        <v>174</v>
      </c>
      <c r="B394" t="s">
        <v>195</v>
      </c>
      <c r="C394" t="s">
        <v>1413</v>
      </c>
      <c r="D394" t="s">
        <v>1794</v>
      </c>
      <c r="E394" t="s">
        <v>1974</v>
      </c>
      <c r="F394">
        <v>10</v>
      </c>
      <c r="G394" t="s">
        <v>1977</v>
      </c>
      <c r="H394" t="s">
        <v>1979</v>
      </c>
      <c r="I394" t="s">
        <v>2367</v>
      </c>
      <c r="J394" t="s">
        <v>3542</v>
      </c>
      <c r="K394" t="s">
        <v>3551</v>
      </c>
      <c r="L394" t="s">
        <v>3563</v>
      </c>
      <c r="M394" t="s">
        <v>3718</v>
      </c>
      <c r="N394" t="s">
        <v>174</v>
      </c>
      <c r="O394" t="s">
        <v>4148</v>
      </c>
      <c r="P394" t="s">
        <v>4315</v>
      </c>
      <c r="Q394" t="s">
        <v>4319</v>
      </c>
      <c r="R394" t="s">
        <v>4322</v>
      </c>
      <c r="S394" t="s">
        <v>4602</v>
      </c>
      <c r="T394" t="s">
        <v>5440</v>
      </c>
      <c r="U394" t="s">
        <v>5440</v>
      </c>
      <c r="V394" t="s">
        <v>5642</v>
      </c>
      <c r="W394" t="s">
        <v>6157</v>
      </c>
      <c r="AA394" t="s">
        <v>6698</v>
      </c>
      <c r="AB394" t="s">
        <v>6697</v>
      </c>
      <c r="AC394" t="s">
        <v>6697</v>
      </c>
      <c r="AD394" t="s">
        <v>6697</v>
      </c>
      <c r="AE394" t="s">
        <v>6697</v>
      </c>
      <c r="AF394" t="s">
        <v>6697</v>
      </c>
      <c r="AG394" t="s">
        <v>6697</v>
      </c>
      <c r="AH394" t="s">
        <v>6697</v>
      </c>
      <c r="AI394" t="s">
        <v>6697</v>
      </c>
      <c r="AJ394" t="s">
        <v>6697</v>
      </c>
      <c r="AK394" t="s">
        <v>6697</v>
      </c>
      <c r="AL394" t="s">
        <v>6697</v>
      </c>
      <c r="AM394" t="s">
        <v>6697</v>
      </c>
      <c r="AN394" t="s">
        <v>6697</v>
      </c>
      <c r="AO394" t="s">
        <v>6697</v>
      </c>
      <c r="AP394" t="s">
        <v>6697</v>
      </c>
      <c r="AQ394" t="s">
        <v>6697</v>
      </c>
      <c r="AR394" t="s">
        <v>6697</v>
      </c>
      <c r="AS394" t="s">
        <v>6697</v>
      </c>
      <c r="AT394">
        <v>1</v>
      </c>
      <c r="AU394" t="s">
        <v>6697</v>
      </c>
      <c r="AV394" t="s">
        <v>6697</v>
      </c>
      <c r="AW394">
        <v>2</v>
      </c>
      <c r="AX394" t="s">
        <v>6697</v>
      </c>
      <c r="AY394" t="s">
        <v>6697</v>
      </c>
      <c r="BA394" t="s">
        <v>6697</v>
      </c>
    </row>
    <row r="395" spans="1:53">
      <c r="A395" t="s">
        <v>174</v>
      </c>
      <c r="B395" t="s">
        <v>195</v>
      </c>
      <c r="C395" t="s">
        <v>1413</v>
      </c>
      <c r="D395" t="s">
        <v>1794</v>
      </c>
      <c r="E395" t="s">
        <v>1974</v>
      </c>
      <c r="F395">
        <v>10</v>
      </c>
      <c r="G395" t="s">
        <v>1977</v>
      </c>
      <c r="H395" t="s">
        <v>1979</v>
      </c>
      <c r="I395" t="s">
        <v>2368</v>
      </c>
      <c r="J395" t="s">
        <v>3542</v>
      </c>
      <c r="K395" t="s">
        <v>3551</v>
      </c>
      <c r="L395" t="s">
        <v>3563</v>
      </c>
      <c r="M395" t="s">
        <v>3719</v>
      </c>
      <c r="N395" t="s">
        <v>174</v>
      </c>
      <c r="O395" t="s">
        <v>4149</v>
      </c>
      <c r="P395" t="s">
        <v>4315</v>
      </c>
      <c r="Q395" t="s">
        <v>4319</v>
      </c>
      <c r="R395" t="s">
        <v>4322</v>
      </c>
      <c r="S395" t="s">
        <v>4603</v>
      </c>
      <c r="T395" t="s">
        <v>5437</v>
      </c>
      <c r="U395" t="s">
        <v>5440</v>
      </c>
      <c r="V395" t="s">
        <v>5693</v>
      </c>
      <c r="W395" t="s">
        <v>6157</v>
      </c>
      <c r="AA395" t="s">
        <v>6698</v>
      </c>
      <c r="AB395" t="s">
        <v>6697</v>
      </c>
      <c r="AC395" t="s">
        <v>6697</v>
      </c>
      <c r="AD395" t="s">
        <v>6697</v>
      </c>
      <c r="AE395" t="s">
        <v>6697</v>
      </c>
      <c r="AF395" t="s">
        <v>6697</v>
      </c>
      <c r="AG395" t="s">
        <v>6697</v>
      </c>
      <c r="AH395" t="s">
        <v>6697</v>
      </c>
      <c r="AI395" t="s">
        <v>6697</v>
      </c>
      <c r="AJ395" t="s">
        <v>6697</v>
      </c>
      <c r="AK395" t="s">
        <v>6697</v>
      </c>
      <c r="AL395" t="s">
        <v>6697</v>
      </c>
      <c r="AM395" t="s">
        <v>6697</v>
      </c>
      <c r="AN395" t="s">
        <v>6697</v>
      </c>
      <c r="AO395" t="s">
        <v>6697</v>
      </c>
      <c r="AP395" t="s">
        <v>6697</v>
      </c>
      <c r="AQ395" t="s">
        <v>6697</v>
      </c>
      <c r="AR395" t="s">
        <v>6697</v>
      </c>
      <c r="AS395" t="s">
        <v>6697</v>
      </c>
      <c r="AT395">
        <v>1</v>
      </c>
      <c r="AU395" t="s">
        <v>6697</v>
      </c>
      <c r="AV395" t="s">
        <v>6697</v>
      </c>
      <c r="AW395">
        <v>2</v>
      </c>
      <c r="AX395" t="s">
        <v>6697</v>
      </c>
      <c r="AY395" t="s">
        <v>6697</v>
      </c>
      <c r="BA395" t="s">
        <v>6697</v>
      </c>
    </row>
    <row r="396" spans="1:53">
      <c r="A396" t="s">
        <v>174</v>
      </c>
      <c r="B396" t="s">
        <v>888</v>
      </c>
      <c r="C396" t="s">
        <v>1327</v>
      </c>
      <c r="D396" t="s">
        <v>1712</v>
      </c>
      <c r="E396" t="s">
        <v>1974</v>
      </c>
      <c r="F396">
        <v>10</v>
      </c>
      <c r="G396" t="s">
        <v>1977</v>
      </c>
      <c r="H396" t="s">
        <v>1979</v>
      </c>
      <c r="I396" t="s">
        <v>2369</v>
      </c>
      <c r="J396" t="s">
        <v>3542</v>
      </c>
      <c r="K396" t="s">
        <v>3551</v>
      </c>
      <c r="L396" t="s">
        <v>3563</v>
      </c>
      <c r="M396" t="s">
        <v>3720</v>
      </c>
      <c r="N396" t="s">
        <v>174</v>
      </c>
      <c r="O396" t="s">
        <v>4092</v>
      </c>
      <c r="P396" t="s">
        <v>4315</v>
      </c>
      <c r="Q396" t="s">
        <v>4319</v>
      </c>
      <c r="R396" t="s">
        <v>4322</v>
      </c>
      <c r="S396" t="s">
        <v>4604</v>
      </c>
      <c r="T396" t="s">
        <v>5440</v>
      </c>
      <c r="U396" t="s">
        <v>5440</v>
      </c>
      <c r="V396" t="s">
        <v>5642</v>
      </c>
      <c r="W396" t="s">
        <v>6157</v>
      </c>
      <c r="AA396" t="s">
        <v>6698</v>
      </c>
      <c r="AB396" t="s">
        <v>6697</v>
      </c>
      <c r="AC396" t="s">
        <v>6697</v>
      </c>
      <c r="AD396" t="s">
        <v>6697</v>
      </c>
      <c r="AE396" t="s">
        <v>6697</v>
      </c>
      <c r="AF396" t="s">
        <v>6697</v>
      </c>
      <c r="AG396" t="s">
        <v>6697</v>
      </c>
      <c r="AH396" t="s">
        <v>6697</v>
      </c>
      <c r="AI396" t="s">
        <v>6697</v>
      </c>
      <c r="AJ396" t="s">
        <v>6697</v>
      </c>
      <c r="AK396" t="s">
        <v>6697</v>
      </c>
      <c r="AL396" t="s">
        <v>6697</v>
      </c>
      <c r="AM396" t="s">
        <v>6697</v>
      </c>
      <c r="AN396" t="s">
        <v>6697</v>
      </c>
      <c r="AO396" t="s">
        <v>6697</v>
      </c>
      <c r="AP396" t="s">
        <v>6697</v>
      </c>
      <c r="AQ396" t="s">
        <v>6697</v>
      </c>
      <c r="AR396" t="s">
        <v>6697</v>
      </c>
      <c r="AS396" t="s">
        <v>6697</v>
      </c>
      <c r="AT396">
        <v>0</v>
      </c>
      <c r="AU396" t="s">
        <v>6697</v>
      </c>
      <c r="AV396" t="s">
        <v>6697</v>
      </c>
      <c r="AW396">
        <v>1</v>
      </c>
      <c r="AX396" t="s">
        <v>6697</v>
      </c>
      <c r="AY396" t="s">
        <v>6697</v>
      </c>
      <c r="BA396" t="s">
        <v>6697</v>
      </c>
    </row>
    <row r="397" spans="1:53">
      <c r="A397" t="s">
        <v>174</v>
      </c>
      <c r="B397" t="s">
        <v>888</v>
      </c>
      <c r="C397" t="s">
        <v>1327</v>
      </c>
      <c r="D397" t="s">
        <v>1712</v>
      </c>
      <c r="E397" t="s">
        <v>1974</v>
      </c>
      <c r="F397">
        <v>10</v>
      </c>
      <c r="G397" t="s">
        <v>1977</v>
      </c>
      <c r="H397" t="s">
        <v>1979</v>
      </c>
      <c r="I397" t="s">
        <v>2370</v>
      </c>
      <c r="J397" t="s">
        <v>3542</v>
      </c>
      <c r="K397" t="s">
        <v>3551</v>
      </c>
      <c r="L397" t="s">
        <v>3563</v>
      </c>
      <c r="M397" t="s">
        <v>3721</v>
      </c>
      <c r="N397" t="s">
        <v>174</v>
      </c>
      <c r="O397" t="s">
        <v>4093</v>
      </c>
      <c r="P397" t="s">
        <v>4315</v>
      </c>
      <c r="Q397" t="s">
        <v>4319</v>
      </c>
      <c r="R397" t="s">
        <v>4322</v>
      </c>
      <c r="S397" t="s">
        <v>4605</v>
      </c>
      <c r="T397" t="s">
        <v>5440</v>
      </c>
      <c r="U397" t="s">
        <v>5440</v>
      </c>
      <c r="V397" t="s">
        <v>5694</v>
      </c>
      <c r="W397" t="s">
        <v>6157</v>
      </c>
      <c r="AA397" t="s">
        <v>6698</v>
      </c>
      <c r="AB397" t="s">
        <v>6697</v>
      </c>
      <c r="AC397" t="s">
        <v>6697</v>
      </c>
      <c r="AD397" t="s">
        <v>6697</v>
      </c>
      <c r="AE397" t="s">
        <v>6697</v>
      </c>
      <c r="AF397" t="s">
        <v>6697</v>
      </c>
      <c r="AG397" t="s">
        <v>6697</v>
      </c>
      <c r="AH397" t="s">
        <v>6697</v>
      </c>
      <c r="AI397" t="s">
        <v>6697</v>
      </c>
      <c r="AJ397" t="s">
        <v>6697</v>
      </c>
      <c r="AK397" t="s">
        <v>6697</v>
      </c>
      <c r="AL397" t="s">
        <v>6697</v>
      </c>
      <c r="AM397" t="s">
        <v>6697</v>
      </c>
      <c r="AN397" t="s">
        <v>6697</v>
      </c>
      <c r="AO397" t="s">
        <v>6697</v>
      </c>
      <c r="AP397" t="s">
        <v>6697</v>
      </c>
      <c r="AQ397" t="s">
        <v>6697</v>
      </c>
      <c r="AR397" t="s">
        <v>6697</v>
      </c>
      <c r="AS397" t="s">
        <v>6697</v>
      </c>
      <c r="AT397">
        <v>0</v>
      </c>
      <c r="AU397" t="s">
        <v>6697</v>
      </c>
      <c r="AV397" t="s">
        <v>6697</v>
      </c>
      <c r="AW397">
        <v>1</v>
      </c>
      <c r="AX397" t="s">
        <v>6697</v>
      </c>
      <c r="AY397" t="s">
        <v>6697</v>
      </c>
      <c r="BA397" t="s">
        <v>6697</v>
      </c>
    </row>
    <row r="398" spans="1:53">
      <c r="A398" t="s">
        <v>174</v>
      </c>
      <c r="B398" t="s">
        <v>831</v>
      </c>
      <c r="C398" t="s">
        <v>1327</v>
      </c>
      <c r="D398" t="s">
        <v>1662</v>
      </c>
      <c r="E398" t="s">
        <v>1974</v>
      </c>
      <c r="F398">
        <v>10</v>
      </c>
      <c r="G398" t="s">
        <v>1977</v>
      </c>
      <c r="H398" t="s">
        <v>1979</v>
      </c>
      <c r="I398" t="s">
        <v>2371</v>
      </c>
      <c r="J398" t="s">
        <v>3542</v>
      </c>
      <c r="K398" t="s">
        <v>3551</v>
      </c>
      <c r="L398" t="s">
        <v>3563</v>
      </c>
      <c r="M398" t="s">
        <v>3722</v>
      </c>
      <c r="N398" t="s">
        <v>174</v>
      </c>
      <c r="O398" t="s">
        <v>4098</v>
      </c>
      <c r="P398" t="s">
        <v>4315</v>
      </c>
      <c r="Q398" t="s">
        <v>4319</v>
      </c>
      <c r="R398" t="s">
        <v>4321</v>
      </c>
      <c r="S398" t="s">
        <v>4606</v>
      </c>
      <c r="T398" t="s">
        <v>5437</v>
      </c>
      <c r="U398" t="s">
        <v>5440</v>
      </c>
      <c r="V398" t="s">
        <v>5695</v>
      </c>
      <c r="W398" t="s">
        <v>5955</v>
      </c>
      <c r="AA398" t="s">
        <v>6698</v>
      </c>
      <c r="AB398" t="s">
        <v>6697</v>
      </c>
      <c r="AC398" t="s">
        <v>6697</v>
      </c>
      <c r="AD398" t="s">
        <v>6697</v>
      </c>
      <c r="AE398" t="s">
        <v>6697</v>
      </c>
      <c r="AF398" t="s">
        <v>6697</v>
      </c>
      <c r="AG398" t="s">
        <v>6697</v>
      </c>
      <c r="AH398" t="s">
        <v>6697</v>
      </c>
      <c r="AI398" t="s">
        <v>6697</v>
      </c>
      <c r="AJ398" t="s">
        <v>6697</v>
      </c>
      <c r="AK398" t="s">
        <v>6697</v>
      </c>
      <c r="AL398" t="s">
        <v>6697</v>
      </c>
      <c r="AM398" t="s">
        <v>6697</v>
      </c>
      <c r="AN398" t="s">
        <v>6700</v>
      </c>
      <c r="AO398" t="s">
        <v>6697</v>
      </c>
      <c r="AP398" t="s">
        <v>6697</v>
      </c>
      <c r="AQ398" t="s">
        <v>6697</v>
      </c>
      <c r="AR398" t="s">
        <v>6697</v>
      </c>
      <c r="AS398" t="s">
        <v>6697</v>
      </c>
      <c r="AT398">
        <v>0</v>
      </c>
      <c r="AU398" t="s">
        <v>6697</v>
      </c>
      <c r="AV398" t="s">
        <v>6697</v>
      </c>
      <c r="AW398">
        <v>2</v>
      </c>
      <c r="AX398" t="s">
        <v>6697</v>
      </c>
      <c r="AY398" t="s">
        <v>6697</v>
      </c>
      <c r="BA398" t="s">
        <v>6697</v>
      </c>
    </row>
    <row r="399" spans="1:53">
      <c r="A399" t="s">
        <v>266</v>
      </c>
      <c r="B399" t="s">
        <v>958</v>
      </c>
      <c r="C399" t="s">
        <v>1327</v>
      </c>
      <c r="D399" t="s">
        <v>1684</v>
      </c>
      <c r="E399" t="s">
        <v>1974</v>
      </c>
      <c r="F399">
        <v>0</v>
      </c>
      <c r="G399" t="s">
        <v>1977</v>
      </c>
      <c r="H399" t="s">
        <v>1979</v>
      </c>
      <c r="I399" t="s">
        <v>2372</v>
      </c>
      <c r="J399" t="s">
        <v>3542</v>
      </c>
      <c r="K399" t="s">
        <v>3545</v>
      </c>
      <c r="L399" t="s">
        <v>3563</v>
      </c>
      <c r="M399" t="s">
        <v>3723</v>
      </c>
      <c r="N399" t="s">
        <v>174</v>
      </c>
      <c r="O399" t="s">
        <v>4150</v>
      </c>
      <c r="P399" t="s">
        <v>4315</v>
      </c>
      <c r="Q399" t="s">
        <v>4319</v>
      </c>
      <c r="R399" t="s">
        <v>4322</v>
      </c>
      <c r="S399" t="s">
        <v>4607</v>
      </c>
      <c r="T399" t="s">
        <v>5440</v>
      </c>
      <c r="U399" t="s">
        <v>5440</v>
      </c>
      <c r="V399" t="s">
        <v>5696</v>
      </c>
      <c r="W399" t="s">
        <v>6157</v>
      </c>
      <c r="AA399" t="s">
        <v>6697</v>
      </c>
      <c r="AB399" t="s">
        <v>6697</v>
      </c>
      <c r="AC399" t="s">
        <v>6697</v>
      </c>
      <c r="AD399" t="s">
        <v>6697</v>
      </c>
      <c r="AE399" t="s">
        <v>6697</v>
      </c>
      <c r="AF399" t="s">
        <v>6697</v>
      </c>
      <c r="AG399" t="s">
        <v>6697</v>
      </c>
      <c r="AH399" t="s">
        <v>6697</v>
      </c>
      <c r="AI399" t="s">
        <v>6697</v>
      </c>
      <c r="AJ399" t="s">
        <v>6697</v>
      </c>
      <c r="AK399" t="s">
        <v>6697</v>
      </c>
      <c r="AL399" t="s">
        <v>6697</v>
      </c>
      <c r="AM399" t="s">
        <v>6697</v>
      </c>
      <c r="AN399" t="s">
        <v>6697</v>
      </c>
      <c r="AO399" t="s">
        <v>6697</v>
      </c>
      <c r="AP399" t="s">
        <v>6697</v>
      </c>
      <c r="AQ399" t="s">
        <v>6697</v>
      </c>
      <c r="AR399" t="s">
        <v>6697</v>
      </c>
      <c r="AS399" t="s">
        <v>6697</v>
      </c>
      <c r="AT399">
        <v>0</v>
      </c>
      <c r="AU399" t="s">
        <v>6697</v>
      </c>
      <c r="AV399" t="s">
        <v>6697</v>
      </c>
      <c r="AW399">
        <v>2</v>
      </c>
      <c r="AX399" t="s">
        <v>6697</v>
      </c>
      <c r="AY399" t="s">
        <v>6697</v>
      </c>
      <c r="BA399" t="s">
        <v>6697</v>
      </c>
    </row>
    <row r="400" spans="1:53">
      <c r="A400" t="s">
        <v>267</v>
      </c>
      <c r="B400" t="s">
        <v>958</v>
      </c>
      <c r="C400" t="s">
        <v>1327</v>
      </c>
      <c r="D400" t="s">
        <v>1684</v>
      </c>
      <c r="E400" t="s">
        <v>1974</v>
      </c>
      <c r="F400">
        <v>0</v>
      </c>
      <c r="G400" t="s">
        <v>1977</v>
      </c>
      <c r="H400" t="s">
        <v>1979</v>
      </c>
      <c r="I400" t="s">
        <v>2373</v>
      </c>
      <c r="J400" t="s">
        <v>3542</v>
      </c>
      <c r="K400" t="s">
        <v>3551</v>
      </c>
      <c r="L400" t="s">
        <v>3563</v>
      </c>
      <c r="M400" t="s">
        <v>3724</v>
      </c>
      <c r="N400" t="s">
        <v>174</v>
      </c>
      <c r="O400" t="s">
        <v>4151</v>
      </c>
      <c r="P400" t="s">
        <v>4315</v>
      </c>
      <c r="Q400" t="s">
        <v>4319</v>
      </c>
      <c r="R400" t="s">
        <v>4322</v>
      </c>
      <c r="S400" t="s">
        <v>4608</v>
      </c>
      <c r="T400" t="s">
        <v>5440</v>
      </c>
      <c r="U400" t="s">
        <v>5440</v>
      </c>
      <c r="V400" t="s">
        <v>5697</v>
      </c>
      <c r="W400" t="s">
        <v>6157</v>
      </c>
      <c r="AA400" t="s">
        <v>6697</v>
      </c>
      <c r="AB400" t="s">
        <v>6697</v>
      </c>
      <c r="AC400" t="s">
        <v>6697</v>
      </c>
      <c r="AD400" t="s">
        <v>6697</v>
      </c>
      <c r="AE400" t="s">
        <v>6697</v>
      </c>
      <c r="AF400" t="s">
        <v>6697</v>
      </c>
      <c r="AG400" t="s">
        <v>6697</v>
      </c>
      <c r="AH400" t="s">
        <v>6697</v>
      </c>
      <c r="AI400" t="s">
        <v>6697</v>
      </c>
      <c r="AJ400" t="s">
        <v>6697</v>
      </c>
      <c r="AK400" t="s">
        <v>6697</v>
      </c>
      <c r="AL400" t="s">
        <v>6697</v>
      </c>
      <c r="AM400" t="s">
        <v>6697</v>
      </c>
      <c r="AN400" t="s">
        <v>6697</v>
      </c>
      <c r="AO400" t="s">
        <v>6697</v>
      </c>
      <c r="AP400" t="s">
        <v>6697</v>
      </c>
      <c r="AQ400" t="s">
        <v>6697</v>
      </c>
      <c r="AR400" t="s">
        <v>6697</v>
      </c>
      <c r="AS400" t="s">
        <v>6697</v>
      </c>
      <c r="AT400">
        <v>0</v>
      </c>
      <c r="AU400" t="s">
        <v>6697</v>
      </c>
      <c r="AV400" t="s">
        <v>6697</v>
      </c>
      <c r="AW400">
        <v>2</v>
      </c>
      <c r="AX400" t="s">
        <v>6697</v>
      </c>
      <c r="AY400" t="s">
        <v>6697</v>
      </c>
      <c r="BA400" t="s">
        <v>6697</v>
      </c>
    </row>
    <row r="401" spans="1:53">
      <c r="A401" t="s">
        <v>174</v>
      </c>
      <c r="B401" t="s">
        <v>959</v>
      </c>
      <c r="C401" t="s">
        <v>1327</v>
      </c>
      <c r="D401" t="s">
        <v>1795</v>
      </c>
      <c r="E401" t="s">
        <v>1974</v>
      </c>
      <c r="F401">
        <v>10</v>
      </c>
      <c r="G401" t="s">
        <v>1977</v>
      </c>
      <c r="H401" t="s">
        <v>1979</v>
      </c>
      <c r="I401" t="s">
        <v>2374</v>
      </c>
      <c r="J401" t="s">
        <v>3542</v>
      </c>
      <c r="K401" t="s">
        <v>3551</v>
      </c>
      <c r="L401" t="s">
        <v>3563</v>
      </c>
      <c r="M401" t="s">
        <v>3725</v>
      </c>
      <c r="N401" t="s">
        <v>174</v>
      </c>
      <c r="O401" t="s">
        <v>3605</v>
      </c>
      <c r="P401" t="s">
        <v>4315</v>
      </c>
      <c r="Q401" t="s">
        <v>4319</v>
      </c>
      <c r="R401" t="s">
        <v>4321</v>
      </c>
      <c r="S401" t="s">
        <v>4609</v>
      </c>
      <c r="T401" t="s">
        <v>5440</v>
      </c>
      <c r="U401" t="s">
        <v>5439</v>
      </c>
      <c r="V401" t="s">
        <v>5698</v>
      </c>
      <c r="W401" t="s">
        <v>6151</v>
      </c>
      <c r="AA401" t="s">
        <v>6698</v>
      </c>
      <c r="AB401" t="s">
        <v>6697</v>
      </c>
      <c r="AC401" t="s">
        <v>6697</v>
      </c>
      <c r="AD401" t="s">
        <v>6697</v>
      </c>
      <c r="AE401" t="s">
        <v>6697</v>
      </c>
      <c r="AF401" t="s">
        <v>6697</v>
      </c>
      <c r="AG401" t="s">
        <v>6697</v>
      </c>
      <c r="AH401" t="s">
        <v>6697</v>
      </c>
      <c r="AI401" t="s">
        <v>6697</v>
      </c>
      <c r="AJ401" t="s">
        <v>6697</v>
      </c>
      <c r="AK401" t="s">
        <v>6697</v>
      </c>
      <c r="AL401" t="s">
        <v>6697</v>
      </c>
      <c r="AM401" t="s">
        <v>6697</v>
      </c>
      <c r="AN401" t="s">
        <v>6700</v>
      </c>
      <c r="AO401" t="s">
        <v>6697</v>
      </c>
      <c r="AP401" t="s">
        <v>6697</v>
      </c>
      <c r="AQ401" t="s">
        <v>6697</v>
      </c>
      <c r="AR401" t="s">
        <v>6697</v>
      </c>
      <c r="AS401" t="s">
        <v>6697</v>
      </c>
      <c r="AT401">
        <v>0</v>
      </c>
      <c r="AU401" t="s">
        <v>6697</v>
      </c>
      <c r="AV401" t="s">
        <v>6697</v>
      </c>
      <c r="AW401">
        <v>4</v>
      </c>
      <c r="AX401" t="s">
        <v>6697</v>
      </c>
      <c r="AY401" t="s">
        <v>6697</v>
      </c>
      <c r="BA401" t="s">
        <v>6697</v>
      </c>
    </row>
    <row r="402" spans="1:53">
      <c r="A402" t="s">
        <v>174</v>
      </c>
      <c r="B402" t="s">
        <v>959</v>
      </c>
      <c r="C402" t="s">
        <v>1327</v>
      </c>
      <c r="D402" t="s">
        <v>1796</v>
      </c>
      <c r="E402" t="s">
        <v>1974</v>
      </c>
      <c r="F402">
        <v>10</v>
      </c>
      <c r="G402" t="s">
        <v>1977</v>
      </c>
      <c r="H402" t="s">
        <v>1979</v>
      </c>
      <c r="I402" t="s">
        <v>2375</v>
      </c>
      <c r="J402" t="s">
        <v>3542</v>
      </c>
      <c r="K402" t="s">
        <v>3551</v>
      </c>
      <c r="L402" t="s">
        <v>3563</v>
      </c>
      <c r="M402" t="s">
        <v>3726</v>
      </c>
      <c r="N402" t="s">
        <v>174</v>
      </c>
      <c r="O402" t="s">
        <v>3683</v>
      </c>
      <c r="P402" t="s">
        <v>4315</v>
      </c>
      <c r="Q402" t="s">
        <v>4319</v>
      </c>
      <c r="R402" t="s">
        <v>4321</v>
      </c>
      <c r="S402" t="s">
        <v>4610</v>
      </c>
      <c r="T402" t="s">
        <v>5437</v>
      </c>
      <c r="U402" t="s">
        <v>5440</v>
      </c>
      <c r="V402" t="s">
        <v>5693</v>
      </c>
      <c r="W402" t="s">
        <v>6150</v>
      </c>
      <c r="AA402" t="s">
        <v>6698</v>
      </c>
      <c r="AB402" t="s">
        <v>6697</v>
      </c>
      <c r="AC402" t="s">
        <v>6697</v>
      </c>
      <c r="AD402" t="s">
        <v>6697</v>
      </c>
      <c r="AE402" t="s">
        <v>6697</v>
      </c>
      <c r="AF402" t="s">
        <v>6697</v>
      </c>
      <c r="AG402" t="s">
        <v>6697</v>
      </c>
      <c r="AH402" t="s">
        <v>6697</v>
      </c>
      <c r="AI402" t="s">
        <v>6697</v>
      </c>
      <c r="AJ402" t="s">
        <v>6697</v>
      </c>
      <c r="AK402" t="s">
        <v>6697</v>
      </c>
      <c r="AL402" t="s">
        <v>6697</v>
      </c>
      <c r="AM402" t="s">
        <v>6697</v>
      </c>
      <c r="AN402" t="s">
        <v>6700</v>
      </c>
      <c r="AO402" t="s">
        <v>6697</v>
      </c>
      <c r="AP402" t="s">
        <v>6697</v>
      </c>
      <c r="AQ402" t="s">
        <v>6697</v>
      </c>
      <c r="AR402" t="s">
        <v>6697</v>
      </c>
      <c r="AS402" t="s">
        <v>6697</v>
      </c>
      <c r="AT402">
        <v>0</v>
      </c>
      <c r="AU402" t="s">
        <v>6697</v>
      </c>
      <c r="AV402" t="s">
        <v>6697</v>
      </c>
      <c r="AW402">
        <v>2</v>
      </c>
      <c r="AX402" t="s">
        <v>6697</v>
      </c>
      <c r="AY402" t="s">
        <v>6697</v>
      </c>
      <c r="BA402" t="s">
        <v>6697</v>
      </c>
    </row>
    <row r="403" spans="1:53">
      <c r="A403" t="s">
        <v>174</v>
      </c>
      <c r="B403" t="s">
        <v>669</v>
      </c>
      <c r="C403" t="s">
        <v>1327</v>
      </c>
      <c r="D403" t="s">
        <v>1666</v>
      </c>
      <c r="E403" t="s">
        <v>1974</v>
      </c>
      <c r="F403">
        <v>10</v>
      </c>
      <c r="G403" t="s">
        <v>1977</v>
      </c>
      <c r="H403" t="s">
        <v>1979</v>
      </c>
      <c r="I403" t="s">
        <v>2376</v>
      </c>
      <c r="J403" t="s">
        <v>3542</v>
      </c>
      <c r="K403" t="s">
        <v>3551</v>
      </c>
      <c r="L403" t="s">
        <v>3563</v>
      </c>
      <c r="M403" t="s">
        <v>3712</v>
      </c>
      <c r="N403" t="s">
        <v>174</v>
      </c>
      <c r="O403" t="s">
        <v>3984</v>
      </c>
      <c r="P403" t="s">
        <v>4315</v>
      </c>
      <c r="Q403" t="s">
        <v>4319</v>
      </c>
      <c r="R403" t="s">
        <v>4322</v>
      </c>
      <c r="S403" t="s">
        <v>4611</v>
      </c>
      <c r="T403" t="s">
        <v>5439</v>
      </c>
      <c r="U403" t="s">
        <v>4324</v>
      </c>
      <c r="V403" t="s">
        <v>5642</v>
      </c>
      <c r="W403" t="s">
        <v>6158</v>
      </c>
      <c r="AA403" t="s">
        <v>6698</v>
      </c>
      <c r="AB403" t="s">
        <v>6697</v>
      </c>
      <c r="AC403" t="s">
        <v>6697</v>
      </c>
      <c r="AD403" t="s">
        <v>6697</v>
      </c>
      <c r="AE403" t="s">
        <v>6697</v>
      </c>
      <c r="AF403" t="s">
        <v>6697</v>
      </c>
      <c r="AG403" t="s">
        <v>6697</v>
      </c>
      <c r="AH403" t="s">
        <v>6697</v>
      </c>
      <c r="AI403" t="s">
        <v>6697</v>
      </c>
      <c r="AJ403" t="s">
        <v>6697</v>
      </c>
      <c r="AK403" t="s">
        <v>6697</v>
      </c>
      <c r="AL403" t="s">
        <v>6697</v>
      </c>
      <c r="AM403" t="s">
        <v>6697</v>
      </c>
      <c r="AN403" t="s">
        <v>6697</v>
      </c>
      <c r="AO403" t="s">
        <v>6697</v>
      </c>
      <c r="AP403" t="s">
        <v>6697</v>
      </c>
      <c r="AQ403" t="s">
        <v>6697</v>
      </c>
      <c r="AR403" t="s">
        <v>6697</v>
      </c>
      <c r="AS403" t="s">
        <v>6697</v>
      </c>
      <c r="AT403">
        <v>0</v>
      </c>
      <c r="AU403" t="s">
        <v>6697</v>
      </c>
      <c r="AV403" t="s">
        <v>6697</v>
      </c>
      <c r="AW403">
        <v>2</v>
      </c>
      <c r="AX403" t="s">
        <v>6697</v>
      </c>
      <c r="AY403" t="s">
        <v>6697</v>
      </c>
      <c r="BA403" t="s">
        <v>6697</v>
      </c>
    </row>
    <row r="404" spans="1:53">
      <c r="A404" t="s">
        <v>233</v>
      </c>
      <c r="B404" t="s">
        <v>174</v>
      </c>
      <c r="C404" t="s">
        <v>1327</v>
      </c>
      <c r="D404" t="s">
        <v>1696</v>
      </c>
      <c r="E404" t="s">
        <v>1974</v>
      </c>
      <c r="F404">
        <v>10</v>
      </c>
      <c r="G404" t="s">
        <v>1977</v>
      </c>
      <c r="H404" t="s">
        <v>1979</v>
      </c>
      <c r="I404" t="s">
        <v>2377</v>
      </c>
      <c r="J404" t="s">
        <v>3542</v>
      </c>
      <c r="K404" t="s">
        <v>3551</v>
      </c>
      <c r="L404" t="s">
        <v>3563</v>
      </c>
      <c r="M404" t="s">
        <v>3670</v>
      </c>
      <c r="N404" t="s">
        <v>174</v>
      </c>
      <c r="O404" t="s">
        <v>3712</v>
      </c>
      <c r="P404" t="s">
        <v>4315</v>
      </c>
      <c r="Q404" t="s">
        <v>4319</v>
      </c>
      <c r="R404" t="s">
        <v>4323</v>
      </c>
      <c r="S404" t="s">
        <v>4612</v>
      </c>
      <c r="T404" t="s">
        <v>5439</v>
      </c>
      <c r="U404" t="s">
        <v>4324</v>
      </c>
      <c r="V404" t="s">
        <v>5642</v>
      </c>
      <c r="W404" t="s">
        <v>6159</v>
      </c>
      <c r="AA404" t="s">
        <v>6697</v>
      </c>
      <c r="AB404" t="s">
        <v>6697</v>
      </c>
      <c r="AC404" t="s">
        <v>6697</v>
      </c>
      <c r="AD404" t="s">
        <v>6698</v>
      </c>
      <c r="AE404" t="s">
        <v>6697</v>
      </c>
      <c r="AF404" t="s">
        <v>6697</v>
      </c>
      <c r="AG404" t="s">
        <v>6697</v>
      </c>
      <c r="AH404" t="s">
        <v>6697</v>
      </c>
      <c r="AI404" t="s">
        <v>6697</v>
      </c>
      <c r="AJ404" t="s">
        <v>6697</v>
      </c>
      <c r="AK404" t="s">
        <v>6697</v>
      </c>
      <c r="AL404" t="s">
        <v>6697</v>
      </c>
      <c r="AM404" t="s">
        <v>6697</v>
      </c>
      <c r="AN404" t="s">
        <v>6699</v>
      </c>
      <c r="AO404" t="s">
        <v>6697</v>
      </c>
      <c r="AP404" t="s">
        <v>6697</v>
      </c>
      <c r="AQ404" t="s">
        <v>6697</v>
      </c>
      <c r="AR404" t="s">
        <v>6697</v>
      </c>
      <c r="AS404" t="s">
        <v>6697</v>
      </c>
      <c r="AT404">
        <v>0</v>
      </c>
      <c r="AU404" t="s">
        <v>6697</v>
      </c>
      <c r="AV404" t="s">
        <v>6697</v>
      </c>
      <c r="AW404">
        <v>0</v>
      </c>
      <c r="AX404" t="s">
        <v>6697</v>
      </c>
      <c r="AY404" t="s">
        <v>6697</v>
      </c>
      <c r="BA404" t="s">
        <v>6697</v>
      </c>
    </row>
    <row r="405" spans="1:53">
      <c r="A405" t="s">
        <v>230</v>
      </c>
      <c r="B405" t="s">
        <v>174</v>
      </c>
      <c r="C405" t="s">
        <v>1327</v>
      </c>
      <c r="D405" t="s">
        <v>1696</v>
      </c>
      <c r="E405" t="s">
        <v>1974</v>
      </c>
      <c r="F405">
        <v>10</v>
      </c>
      <c r="G405" t="s">
        <v>1977</v>
      </c>
      <c r="H405" t="s">
        <v>1979</v>
      </c>
      <c r="I405" t="s">
        <v>2378</v>
      </c>
      <c r="J405" t="s">
        <v>3542</v>
      </c>
      <c r="K405" t="s">
        <v>3551</v>
      </c>
      <c r="L405" t="s">
        <v>3563</v>
      </c>
      <c r="M405" t="s">
        <v>3608</v>
      </c>
      <c r="N405" t="s">
        <v>174</v>
      </c>
      <c r="O405" t="s">
        <v>4152</v>
      </c>
      <c r="P405" t="s">
        <v>4315</v>
      </c>
      <c r="Q405" t="s">
        <v>4319</v>
      </c>
      <c r="R405" t="s">
        <v>4321</v>
      </c>
      <c r="S405" t="s">
        <v>4613</v>
      </c>
      <c r="T405" t="s">
        <v>5439</v>
      </c>
      <c r="U405" t="s">
        <v>4324</v>
      </c>
      <c r="V405" t="s">
        <v>5693</v>
      </c>
      <c r="W405" t="s">
        <v>6159</v>
      </c>
      <c r="AA405" t="s">
        <v>6697</v>
      </c>
      <c r="AB405" t="s">
        <v>6697</v>
      </c>
      <c r="AC405" t="s">
        <v>6697</v>
      </c>
      <c r="AD405" t="s">
        <v>6698</v>
      </c>
      <c r="AE405" t="s">
        <v>6697</v>
      </c>
      <c r="AF405" t="s">
        <v>6697</v>
      </c>
      <c r="AG405" t="s">
        <v>6697</v>
      </c>
      <c r="AH405" t="s">
        <v>6697</v>
      </c>
      <c r="AI405" t="s">
        <v>6697</v>
      </c>
      <c r="AJ405" t="s">
        <v>6697</v>
      </c>
      <c r="AK405" t="s">
        <v>6697</v>
      </c>
      <c r="AL405" t="s">
        <v>6697</v>
      </c>
      <c r="AM405" t="s">
        <v>6697</v>
      </c>
      <c r="AN405" t="s">
        <v>6700</v>
      </c>
      <c r="AO405" t="s">
        <v>6697</v>
      </c>
      <c r="AP405" t="s">
        <v>6697</v>
      </c>
      <c r="AQ405" t="s">
        <v>6697</v>
      </c>
      <c r="AR405" t="s">
        <v>6697</v>
      </c>
      <c r="AS405" t="s">
        <v>6697</v>
      </c>
      <c r="AT405">
        <v>0</v>
      </c>
      <c r="AU405" t="s">
        <v>6697</v>
      </c>
      <c r="AV405" t="s">
        <v>6697</v>
      </c>
      <c r="AW405">
        <v>0</v>
      </c>
      <c r="AX405" t="s">
        <v>6697</v>
      </c>
      <c r="AY405" t="s">
        <v>6697</v>
      </c>
      <c r="BA405" t="s">
        <v>6697</v>
      </c>
    </row>
    <row r="406" spans="1:53">
      <c r="A406" t="s">
        <v>174</v>
      </c>
      <c r="B406" t="s">
        <v>268</v>
      </c>
      <c r="C406" t="s">
        <v>1414</v>
      </c>
      <c r="D406" t="s">
        <v>1797</v>
      </c>
      <c r="E406" t="s">
        <v>1974</v>
      </c>
      <c r="F406">
        <v>15</v>
      </c>
      <c r="G406" t="s">
        <v>1977</v>
      </c>
      <c r="H406" t="s">
        <v>1979</v>
      </c>
      <c r="I406" t="s">
        <v>2379</v>
      </c>
      <c r="J406" t="s">
        <v>3542</v>
      </c>
      <c r="K406" t="s">
        <v>3551</v>
      </c>
      <c r="L406" t="s">
        <v>3563</v>
      </c>
      <c r="M406" t="s">
        <v>3727</v>
      </c>
      <c r="N406" t="s">
        <v>174</v>
      </c>
      <c r="O406" t="s">
        <v>3730</v>
      </c>
      <c r="P406" t="s">
        <v>4315</v>
      </c>
      <c r="Q406" t="s">
        <v>4319</v>
      </c>
      <c r="R406" t="s">
        <v>4322</v>
      </c>
      <c r="S406" t="s">
        <v>4614</v>
      </c>
      <c r="T406" t="s">
        <v>5441</v>
      </c>
      <c r="U406" t="s">
        <v>5440</v>
      </c>
      <c r="V406" t="s">
        <v>5642</v>
      </c>
      <c r="W406" t="s">
        <v>6157</v>
      </c>
      <c r="AA406" t="s">
        <v>6698</v>
      </c>
      <c r="AB406" t="s">
        <v>6697</v>
      </c>
      <c r="AC406" t="s">
        <v>6697</v>
      </c>
      <c r="AD406" t="s">
        <v>6697</v>
      </c>
      <c r="AE406" t="s">
        <v>6697</v>
      </c>
      <c r="AF406" t="s">
        <v>6697</v>
      </c>
      <c r="AG406" t="s">
        <v>6697</v>
      </c>
      <c r="AH406" t="s">
        <v>6697</v>
      </c>
      <c r="AI406" t="s">
        <v>6697</v>
      </c>
      <c r="AJ406" t="s">
        <v>6697</v>
      </c>
      <c r="AK406" t="s">
        <v>6699</v>
      </c>
      <c r="AL406" t="s">
        <v>6697</v>
      </c>
      <c r="AM406" t="s">
        <v>6697</v>
      </c>
      <c r="AN406" t="s">
        <v>6697</v>
      </c>
      <c r="AO406" t="s">
        <v>6697</v>
      </c>
      <c r="AP406" t="s">
        <v>6697</v>
      </c>
      <c r="AQ406" t="s">
        <v>6697</v>
      </c>
      <c r="AR406" t="s">
        <v>6697</v>
      </c>
      <c r="AS406" t="s">
        <v>6697</v>
      </c>
      <c r="AT406">
        <v>5</v>
      </c>
      <c r="AU406" t="s">
        <v>6697</v>
      </c>
      <c r="AV406" t="s">
        <v>6697</v>
      </c>
      <c r="AW406">
        <v>9</v>
      </c>
      <c r="AX406" t="s">
        <v>6697</v>
      </c>
      <c r="AY406" t="s">
        <v>6697</v>
      </c>
      <c r="AZ406" t="s">
        <v>6706</v>
      </c>
      <c r="BA406" t="s">
        <v>6698</v>
      </c>
    </row>
    <row r="407" spans="1:53">
      <c r="A407" t="s">
        <v>174</v>
      </c>
      <c r="B407" t="s">
        <v>268</v>
      </c>
      <c r="C407" t="s">
        <v>1415</v>
      </c>
      <c r="D407" t="s">
        <v>1798</v>
      </c>
      <c r="E407" t="s">
        <v>1974</v>
      </c>
      <c r="F407">
        <v>15</v>
      </c>
      <c r="G407" t="s">
        <v>1977</v>
      </c>
      <c r="H407" t="s">
        <v>1979</v>
      </c>
      <c r="I407" t="s">
        <v>2380</v>
      </c>
      <c r="J407" t="s">
        <v>3542</v>
      </c>
      <c r="K407" t="s">
        <v>3551</v>
      </c>
      <c r="L407" t="s">
        <v>3563</v>
      </c>
      <c r="M407" t="s">
        <v>3728</v>
      </c>
      <c r="N407" t="s">
        <v>174</v>
      </c>
      <c r="O407" t="s">
        <v>4153</v>
      </c>
      <c r="P407" t="s">
        <v>4315</v>
      </c>
      <c r="Q407" t="s">
        <v>4319</v>
      </c>
      <c r="R407" t="s">
        <v>4322</v>
      </c>
      <c r="S407" t="s">
        <v>4615</v>
      </c>
      <c r="T407" t="s">
        <v>5450</v>
      </c>
      <c r="U407" t="s">
        <v>5440</v>
      </c>
      <c r="V407" t="s">
        <v>5699</v>
      </c>
      <c r="W407" t="s">
        <v>6157</v>
      </c>
      <c r="AA407" t="s">
        <v>6698</v>
      </c>
      <c r="AB407" t="s">
        <v>6697</v>
      </c>
      <c r="AC407" t="s">
        <v>6697</v>
      </c>
      <c r="AD407" t="s">
        <v>6697</v>
      </c>
      <c r="AE407" t="s">
        <v>6697</v>
      </c>
      <c r="AF407" t="s">
        <v>6697</v>
      </c>
      <c r="AG407" t="s">
        <v>6697</v>
      </c>
      <c r="AH407" t="s">
        <v>6697</v>
      </c>
      <c r="AI407" t="s">
        <v>6697</v>
      </c>
      <c r="AJ407" t="s">
        <v>6697</v>
      </c>
      <c r="AK407" t="s">
        <v>6699</v>
      </c>
      <c r="AL407" t="s">
        <v>6697</v>
      </c>
      <c r="AM407" t="s">
        <v>6697</v>
      </c>
      <c r="AN407" t="s">
        <v>6697</v>
      </c>
      <c r="AO407" t="s">
        <v>6697</v>
      </c>
      <c r="AP407" t="s">
        <v>6697</v>
      </c>
      <c r="AQ407" t="s">
        <v>6697</v>
      </c>
      <c r="AR407" t="s">
        <v>6697</v>
      </c>
      <c r="AS407" t="s">
        <v>6697</v>
      </c>
      <c r="AT407">
        <v>6</v>
      </c>
      <c r="AU407" t="s">
        <v>6697</v>
      </c>
      <c r="AV407" t="s">
        <v>6697</v>
      </c>
      <c r="AW407">
        <v>11</v>
      </c>
      <c r="AX407" t="s">
        <v>6697</v>
      </c>
      <c r="AY407" t="s">
        <v>6697</v>
      </c>
      <c r="AZ407" t="s">
        <v>6706</v>
      </c>
      <c r="BA407" t="s">
        <v>6698</v>
      </c>
    </row>
    <row r="408" spans="1:53">
      <c r="A408" t="s">
        <v>91</v>
      </c>
      <c r="B408" t="s">
        <v>960</v>
      </c>
      <c r="C408" t="s">
        <v>1411</v>
      </c>
      <c r="D408" t="s">
        <v>1799</v>
      </c>
      <c r="E408" t="s">
        <v>1974</v>
      </c>
      <c r="F408">
        <v>0</v>
      </c>
      <c r="G408" t="s">
        <v>1977</v>
      </c>
      <c r="H408" t="s">
        <v>1979</v>
      </c>
      <c r="I408" t="s">
        <v>2381</v>
      </c>
      <c r="J408" t="s">
        <v>3542</v>
      </c>
      <c r="K408" t="s">
        <v>3545</v>
      </c>
      <c r="L408" t="s">
        <v>3563</v>
      </c>
      <c r="M408" t="s">
        <v>3729</v>
      </c>
      <c r="N408" t="s">
        <v>174</v>
      </c>
      <c r="O408" t="s">
        <v>3730</v>
      </c>
      <c r="P408" t="s">
        <v>4315</v>
      </c>
      <c r="Q408" t="s">
        <v>4319</v>
      </c>
      <c r="R408" t="s">
        <v>4323</v>
      </c>
      <c r="S408" t="s">
        <v>4616</v>
      </c>
      <c r="T408" t="s">
        <v>5439</v>
      </c>
      <c r="U408" t="s">
        <v>4324</v>
      </c>
      <c r="V408" t="s">
        <v>5642</v>
      </c>
      <c r="W408" t="s">
        <v>5955</v>
      </c>
      <c r="AA408" t="s">
        <v>6697</v>
      </c>
      <c r="AB408" t="s">
        <v>6697</v>
      </c>
      <c r="AC408" t="s">
        <v>6697</v>
      </c>
      <c r="AD408" t="s">
        <v>6697</v>
      </c>
      <c r="AE408" t="s">
        <v>6697</v>
      </c>
      <c r="AF408" t="s">
        <v>6697</v>
      </c>
      <c r="AG408" t="s">
        <v>6697</v>
      </c>
      <c r="AH408" t="s">
        <v>6697</v>
      </c>
      <c r="AI408" t="s">
        <v>6697</v>
      </c>
      <c r="AJ408" t="s">
        <v>6697</v>
      </c>
      <c r="AK408" t="s">
        <v>6697</v>
      </c>
      <c r="AL408" t="s">
        <v>6697</v>
      </c>
      <c r="AM408" t="s">
        <v>6697</v>
      </c>
      <c r="AN408" t="s">
        <v>6699</v>
      </c>
      <c r="AO408" t="s">
        <v>6697</v>
      </c>
      <c r="AP408" t="s">
        <v>6697</v>
      </c>
      <c r="AQ408" t="s">
        <v>6697</v>
      </c>
      <c r="AR408" t="s">
        <v>6697</v>
      </c>
      <c r="AS408" t="s">
        <v>6697</v>
      </c>
      <c r="AT408">
        <v>2</v>
      </c>
      <c r="AU408" t="s">
        <v>6697</v>
      </c>
      <c r="AV408" t="s">
        <v>6697</v>
      </c>
      <c r="AW408">
        <v>4</v>
      </c>
      <c r="AX408" t="s">
        <v>6697</v>
      </c>
      <c r="AY408" t="s">
        <v>6697</v>
      </c>
      <c r="BA408" t="s">
        <v>6697</v>
      </c>
    </row>
    <row r="409" spans="1:53">
      <c r="A409" t="s">
        <v>268</v>
      </c>
      <c r="B409" t="s">
        <v>281</v>
      </c>
      <c r="C409" t="s">
        <v>1327</v>
      </c>
      <c r="D409" t="s">
        <v>1800</v>
      </c>
      <c r="E409" t="s">
        <v>1974</v>
      </c>
      <c r="F409">
        <v>0</v>
      </c>
      <c r="G409" t="s">
        <v>1977</v>
      </c>
      <c r="H409" t="s">
        <v>1979</v>
      </c>
      <c r="I409" t="s">
        <v>2382</v>
      </c>
      <c r="J409" t="s">
        <v>3542</v>
      </c>
      <c r="K409" t="s">
        <v>3545</v>
      </c>
      <c r="L409" t="s">
        <v>3563</v>
      </c>
      <c r="M409" t="s">
        <v>3659</v>
      </c>
      <c r="N409" t="s">
        <v>174</v>
      </c>
      <c r="O409" t="s">
        <v>4154</v>
      </c>
      <c r="P409" t="s">
        <v>4315</v>
      </c>
      <c r="Q409" t="s">
        <v>4319</v>
      </c>
      <c r="R409" t="s">
        <v>4322</v>
      </c>
      <c r="S409" t="s">
        <v>4617</v>
      </c>
      <c r="T409" t="s">
        <v>5440</v>
      </c>
      <c r="U409" t="s">
        <v>5440</v>
      </c>
      <c r="V409" t="s">
        <v>5642</v>
      </c>
      <c r="W409" t="s">
        <v>6160</v>
      </c>
      <c r="AA409" t="s">
        <v>6697</v>
      </c>
      <c r="AB409" t="s">
        <v>6697</v>
      </c>
      <c r="AC409" t="s">
        <v>6697</v>
      </c>
      <c r="AD409" t="s">
        <v>6697</v>
      </c>
      <c r="AE409" t="s">
        <v>6697</v>
      </c>
      <c r="AF409" t="s">
        <v>6697</v>
      </c>
      <c r="AG409" t="s">
        <v>6697</v>
      </c>
      <c r="AH409" t="s">
        <v>6697</v>
      </c>
      <c r="AI409" t="s">
        <v>6697</v>
      </c>
      <c r="AJ409" t="s">
        <v>6697</v>
      </c>
      <c r="AK409" t="s">
        <v>6697</v>
      </c>
      <c r="AL409" t="s">
        <v>6697</v>
      </c>
      <c r="AM409" t="s">
        <v>6697</v>
      </c>
      <c r="AN409" t="s">
        <v>6697</v>
      </c>
      <c r="AO409" t="s">
        <v>6697</v>
      </c>
      <c r="AP409" t="s">
        <v>6697</v>
      </c>
      <c r="AQ409" t="s">
        <v>6697</v>
      </c>
      <c r="AR409" t="s">
        <v>6697</v>
      </c>
      <c r="AS409" t="s">
        <v>6697</v>
      </c>
      <c r="AT409">
        <v>0</v>
      </c>
      <c r="AU409" t="s">
        <v>6697</v>
      </c>
      <c r="AV409" t="s">
        <v>6697</v>
      </c>
      <c r="AW409">
        <v>2</v>
      </c>
      <c r="AX409" t="s">
        <v>6697</v>
      </c>
      <c r="AY409" t="s">
        <v>6697</v>
      </c>
      <c r="BA409" t="s">
        <v>6697</v>
      </c>
    </row>
    <row r="410" spans="1:53">
      <c r="A410" t="s">
        <v>268</v>
      </c>
      <c r="B410" t="s">
        <v>174</v>
      </c>
      <c r="C410" t="s">
        <v>1327</v>
      </c>
      <c r="D410" t="s">
        <v>1801</v>
      </c>
      <c r="E410" t="s">
        <v>1974</v>
      </c>
      <c r="F410">
        <v>20</v>
      </c>
      <c r="G410" t="s">
        <v>1977</v>
      </c>
      <c r="H410" t="s">
        <v>1979</v>
      </c>
      <c r="I410" t="s">
        <v>2383</v>
      </c>
      <c r="J410" t="s">
        <v>3542</v>
      </c>
      <c r="K410" t="s">
        <v>3551</v>
      </c>
      <c r="L410" t="s">
        <v>3563</v>
      </c>
      <c r="M410" t="s">
        <v>3730</v>
      </c>
      <c r="N410" t="s">
        <v>174</v>
      </c>
      <c r="O410" t="s">
        <v>3727</v>
      </c>
      <c r="P410" t="s">
        <v>4315</v>
      </c>
      <c r="Q410" t="s">
        <v>4319</v>
      </c>
      <c r="R410" t="s">
        <v>4322</v>
      </c>
      <c r="S410" t="s">
        <v>4618</v>
      </c>
      <c r="T410" t="s">
        <v>5439</v>
      </c>
      <c r="U410" t="s">
        <v>4324</v>
      </c>
      <c r="V410" t="s">
        <v>5569</v>
      </c>
      <c r="W410" t="s">
        <v>6157</v>
      </c>
      <c r="AA410" t="s">
        <v>6697</v>
      </c>
      <c r="AB410" t="s">
        <v>6697</v>
      </c>
      <c r="AC410" t="s">
        <v>6697</v>
      </c>
      <c r="AD410" t="s">
        <v>6698</v>
      </c>
      <c r="AE410" t="s">
        <v>6697</v>
      </c>
      <c r="AF410" t="s">
        <v>6697</v>
      </c>
      <c r="AG410" t="s">
        <v>6697</v>
      </c>
      <c r="AH410" t="s">
        <v>6697</v>
      </c>
      <c r="AI410" t="s">
        <v>6697</v>
      </c>
      <c r="AJ410" t="s">
        <v>6698</v>
      </c>
      <c r="AK410" t="s">
        <v>6697</v>
      </c>
      <c r="AL410" t="s">
        <v>6697</v>
      </c>
      <c r="AM410" t="s">
        <v>6697</v>
      </c>
      <c r="AN410" t="s">
        <v>6697</v>
      </c>
      <c r="AO410" t="s">
        <v>6697</v>
      </c>
      <c r="AP410" t="s">
        <v>6697</v>
      </c>
      <c r="AQ410" t="s">
        <v>6697</v>
      </c>
      <c r="AR410" t="s">
        <v>6697</v>
      </c>
      <c r="AS410" t="s">
        <v>6697</v>
      </c>
      <c r="AT410">
        <v>0</v>
      </c>
      <c r="AU410" t="s">
        <v>6697</v>
      </c>
      <c r="AV410" t="s">
        <v>6697</v>
      </c>
      <c r="AW410">
        <v>20372</v>
      </c>
      <c r="AX410" t="s">
        <v>6703</v>
      </c>
      <c r="AY410" t="s">
        <v>6697</v>
      </c>
      <c r="BA410" t="s">
        <v>6697</v>
      </c>
    </row>
    <row r="411" spans="1:53">
      <c r="A411" t="s">
        <v>268</v>
      </c>
      <c r="B411" t="s">
        <v>174</v>
      </c>
      <c r="C411" t="s">
        <v>1327</v>
      </c>
      <c r="D411" t="s">
        <v>1801</v>
      </c>
      <c r="E411" t="s">
        <v>1974</v>
      </c>
      <c r="F411">
        <v>20</v>
      </c>
      <c r="G411" t="s">
        <v>1977</v>
      </c>
      <c r="H411" t="s">
        <v>1979</v>
      </c>
      <c r="I411" t="s">
        <v>2384</v>
      </c>
      <c r="J411" t="s">
        <v>3542</v>
      </c>
      <c r="K411" t="s">
        <v>3551</v>
      </c>
      <c r="L411" t="s">
        <v>3563</v>
      </c>
      <c r="M411" t="s">
        <v>3659</v>
      </c>
      <c r="N411" t="s">
        <v>174</v>
      </c>
      <c r="O411" t="s">
        <v>3719</v>
      </c>
      <c r="P411" t="s">
        <v>4315</v>
      </c>
      <c r="Q411" t="s">
        <v>4319</v>
      </c>
      <c r="R411" t="s">
        <v>4322</v>
      </c>
      <c r="S411" t="s">
        <v>4619</v>
      </c>
      <c r="T411" t="s">
        <v>5450</v>
      </c>
      <c r="U411" t="s">
        <v>5439</v>
      </c>
      <c r="V411" t="s">
        <v>5700</v>
      </c>
      <c r="W411" t="s">
        <v>6157</v>
      </c>
      <c r="AA411" t="s">
        <v>6697</v>
      </c>
      <c r="AB411" t="s">
        <v>6697</v>
      </c>
      <c r="AC411" t="s">
        <v>6697</v>
      </c>
      <c r="AD411" t="s">
        <v>6698</v>
      </c>
      <c r="AE411" t="s">
        <v>6697</v>
      </c>
      <c r="AF411" t="s">
        <v>6697</v>
      </c>
      <c r="AG411" t="s">
        <v>6697</v>
      </c>
      <c r="AH411" t="s">
        <v>6697</v>
      </c>
      <c r="AI411" t="s">
        <v>6697</v>
      </c>
      <c r="AJ411" t="s">
        <v>6698</v>
      </c>
      <c r="AK411" t="s">
        <v>6697</v>
      </c>
      <c r="AL411" t="s">
        <v>6697</v>
      </c>
      <c r="AM411" t="s">
        <v>6697</v>
      </c>
      <c r="AN411" t="s">
        <v>6697</v>
      </c>
      <c r="AO411" t="s">
        <v>6697</v>
      </c>
      <c r="AP411" t="s">
        <v>6697</v>
      </c>
      <c r="AQ411" t="s">
        <v>6697</v>
      </c>
      <c r="AR411" t="s">
        <v>6697</v>
      </c>
      <c r="AS411" t="s">
        <v>6697</v>
      </c>
      <c r="AT411">
        <v>0</v>
      </c>
      <c r="AU411" t="s">
        <v>6697</v>
      </c>
      <c r="AV411" t="s">
        <v>6697</v>
      </c>
      <c r="AW411">
        <v>20372</v>
      </c>
      <c r="AX411" t="s">
        <v>6703</v>
      </c>
      <c r="AY411" t="s">
        <v>6697</v>
      </c>
      <c r="BA411" t="s">
        <v>6697</v>
      </c>
    </row>
    <row r="412" spans="1:53">
      <c r="A412" t="s">
        <v>268</v>
      </c>
      <c r="B412" t="s">
        <v>174</v>
      </c>
      <c r="C412" t="s">
        <v>1416</v>
      </c>
      <c r="D412" t="s">
        <v>1745</v>
      </c>
      <c r="E412" t="s">
        <v>1974</v>
      </c>
      <c r="F412">
        <v>10</v>
      </c>
      <c r="G412" t="s">
        <v>1977</v>
      </c>
      <c r="H412" t="s">
        <v>1979</v>
      </c>
      <c r="I412" t="s">
        <v>2385</v>
      </c>
      <c r="J412" t="s">
        <v>3542</v>
      </c>
      <c r="K412" t="s">
        <v>3551</v>
      </c>
      <c r="L412" t="s">
        <v>3563</v>
      </c>
      <c r="M412" t="s">
        <v>3730</v>
      </c>
      <c r="N412" t="s">
        <v>174</v>
      </c>
      <c r="O412" t="s">
        <v>3727</v>
      </c>
      <c r="P412" t="s">
        <v>4315</v>
      </c>
      <c r="Q412" t="s">
        <v>4319</v>
      </c>
      <c r="R412" t="s">
        <v>4321</v>
      </c>
      <c r="S412" t="s">
        <v>4618</v>
      </c>
      <c r="T412" t="s">
        <v>5439</v>
      </c>
      <c r="U412" t="s">
        <v>4324</v>
      </c>
      <c r="V412" t="s">
        <v>5569</v>
      </c>
      <c r="W412" t="s">
        <v>6157</v>
      </c>
      <c r="AA412" t="s">
        <v>6697</v>
      </c>
      <c r="AB412" t="s">
        <v>6697</v>
      </c>
      <c r="AC412" t="s">
        <v>6697</v>
      </c>
      <c r="AD412" t="s">
        <v>6698</v>
      </c>
      <c r="AE412" t="s">
        <v>6697</v>
      </c>
      <c r="AF412" t="s">
        <v>6697</v>
      </c>
      <c r="AG412" t="s">
        <v>6697</v>
      </c>
      <c r="AH412" t="s">
        <v>6697</v>
      </c>
      <c r="AI412" t="s">
        <v>6697</v>
      </c>
      <c r="AJ412" t="s">
        <v>6697</v>
      </c>
      <c r="AK412" t="s">
        <v>6697</v>
      </c>
      <c r="AL412" t="s">
        <v>6697</v>
      </c>
      <c r="AM412" t="s">
        <v>6697</v>
      </c>
      <c r="AN412" t="s">
        <v>6700</v>
      </c>
      <c r="AO412" t="s">
        <v>6697</v>
      </c>
      <c r="AP412" t="s">
        <v>6697</v>
      </c>
      <c r="AQ412" t="s">
        <v>6697</v>
      </c>
      <c r="AR412" t="s">
        <v>6697</v>
      </c>
      <c r="AS412" t="s">
        <v>6697</v>
      </c>
      <c r="AT412">
        <v>1</v>
      </c>
      <c r="AU412" t="s">
        <v>6697</v>
      </c>
      <c r="AV412" t="s">
        <v>6697</v>
      </c>
      <c r="AW412">
        <v>2</v>
      </c>
      <c r="AX412" t="s">
        <v>6697</v>
      </c>
      <c r="AY412" t="s">
        <v>6697</v>
      </c>
      <c r="BA412" t="s">
        <v>6697</v>
      </c>
    </row>
    <row r="413" spans="1:53">
      <c r="A413" t="s">
        <v>269</v>
      </c>
      <c r="B413" t="s">
        <v>193</v>
      </c>
      <c r="C413" t="s">
        <v>1417</v>
      </c>
      <c r="D413" t="s">
        <v>1802</v>
      </c>
      <c r="E413" t="s">
        <v>1973</v>
      </c>
      <c r="F413">
        <v>0</v>
      </c>
      <c r="G413" t="s">
        <v>1977</v>
      </c>
      <c r="H413" t="s">
        <v>1979</v>
      </c>
      <c r="I413" t="s">
        <v>2386</v>
      </c>
      <c r="J413" t="s">
        <v>3542</v>
      </c>
      <c r="K413" t="s">
        <v>3552</v>
      </c>
      <c r="L413" t="s">
        <v>3562</v>
      </c>
      <c r="M413" t="s">
        <v>3731</v>
      </c>
      <c r="N413" t="s">
        <v>193</v>
      </c>
      <c r="O413" t="s">
        <v>4155</v>
      </c>
      <c r="P413" t="s">
        <v>4315</v>
      </c>
      <c r="Q413" t="s">
        <v>4319</v>
      </c>
      <c r="R413" t="s">
        <v>4324</v>
      </c>
      <c r="S413" t="s">
        <v>4620</v>
      </c>
      <c r="T413" t="s">
        <v>5439</v>
      </c>
      <c r="U413" t="s">
        <v>4324</v>
      </c>
      <c r="V413" t="s">
        <v>5605</v>
      </c>
      <c r="W413" t="s">
        <v>6157</v>
      </c>
      <c r="AA413" t="s">
        <v>6697</v>
      </c>
      <c r="AB413" t="s">
        <v>6697</v>
      </c>
      <c r="AC413" t="s">
        <v>6697</v>
      </c>
      <c r="AD413" t="s">
        <v>6697</v>
      </c>
      <c r="AE413" t="s">
        <v>6697</v>
      </c>
      <c r="AF413" t="s">
        <v>6697</v>
      </c>
      <c r="AG413" t="s">
        <v>6697</v>
      </c>
      <c r="AH413" t="s">
        <v>6697</v>
      </c>
      <c r="AI413" t="s">
        <v>6697</v>
      </c>
      <c r="AJ413" t="s">
        <v>6697</v>
      </c>
      <c r="AK413" t="s">
        <v>6697</v>
      </c>
      <c r="AL413" t="s">
        <v>6697</v>
      </c>
      <c r="AM413" t="s">
        <v>6697</v>
      </c>
      <c r="AN413" t="s">
        <v>6699</v>
      </c>
      <c r="AO413" t="s">
        <v>6697</v>
      </c>
      <c r="AP413" t="s">
        <v>6697</v>
      </c>
      <c r="AQ413" t="s">
        <v>6697</v>
      </c>
      <c r="AR413" t="s">
        <v>6697</v>
      </c>
      <c r="AS413" t="s">
        <v>6697</v>
      </c>
      <c r="AT413">
        <v>0</v>
      </c>
      <c r="AU413" t="s">
        <v>6697</v>
      </c>
      <c r="AV413" t="s">
        <v>6697</v>
      </c>
      <c r="AW413">
        <v>0</v>
      </c>
      <c r="AX413" t="s">
        <v>6697</v>
      </c>
      <c r="AY413" t="s">
        <v>6697</v>
      </c>
      <c r="BA413" t="s">
        <v>6697</v>
      </c>
    </row>
    <row r="414" spans="1:53">
      <c r="A414" t="s">
        <v>270</v>
      </c>
      <c r="B414" t="s">
        <v>268</v>
      </c>
      <c r="C414" t="s">
        <v>1327</v>
      </c>
      <c r="D414" t="s">
        <v>1803</v>
      </c>
      <c r="E414" t="s">
        <v>1974</v>
      </c>
      <c r="F414">
        <v>5</v>
      </c>
      <c r="G414" t="s">
        <v>1977</v>
      </c>
      <c r="H414" t="s">
        <v>1979</v>
      </c>
      <c r="I414" t="s">
        <v>2387</v>
      </c>
      <c r="J414" t="s">
        <v>3542</v>
      </c>
      <c r="K414" t="s">
        <v>3545</v>
      </c>
      <c r="L414" t="s">
        <v>3563</v>
      </c>
      <c r="M414" t="s">
        <v>3576</v>
      </c>
      <c r="N414" t="s">
        <v>174</v>
      </c>
      <c r="O414" t="s">
        <v>3885</v>
      </c>
      <c r="P414" t="s">
        <v>4315</v>
      </c>
      <c r="Q414" t="s">
        <v>4319</v>
      </c>
      <c r="R414" t="s">
        <v>4321</v>
      </c>
      <c r="S414" t="s">
        <v>4621</v>
      </c>
      <c r="T414" t="s">
        <v>5439</v>
      </c>
      <c r="U414" t="s">
        <v>4324</v>
      </c>
      <c r="V414" t="s">
        <v>5688</v>
      </c>
      <c r="W414" t="s">
        <v>6156</v>
      </c>
      <c r="AA414" t="s">
        <v>6697</v>
      </c>
      <c r="AB414" t="s">
        <v>6697</v>
      </c>
      <c r="AC414" t="s">
        <v>6699</v>
      </c>
      <c r="AD414" t="s">
        <v>6697</v>
      </c>
      <c r="AE414" t="s">
        <v>6697</v>
      </c>
      <c r="AF414" t="s">
        <v>6697</v>
      </c>
      <c r="AG414" t="s">
        <v>6697</v>
      </c>
      <c r="AH414" t="s">
        <v>6697</v>
      </c>
      <c r="AI414" t="s">
        <v>6697</v>
      </c>
      <c r="AJ414" t="s">
        <v>6697</v>
      </c>
      <c r="AK414" t="s">
        <v>6697</v>
      </c>
      <c r="AL414" t="s">
        <v>6697</v>
      </c>
      <c r="AM414" t="s">
        <v>6697</v>
      </c>
      <c r="AN414" t="s">
        <v>6700</v>
      </c>
      <c r="AO414" t="s">
        <v>6697</v>
      </c>
      <c r="AP414" t="s">
        <v>6697</v>
      </c>
      <c r="AQ414" t="s">
        <v>6697</v>
      </c>
      <c r="AR414" t="s">
        <v>6697</v>
      </c>
      <c r="AS414" t="s">
        <v>6697</v>
      </c>
      <c r="AT414">
        <v>0</v>
      </c>
      <c r="AU414" t="s">
        <v>6697</v>
      </c>
      <c r="AV414" t="s">
        <v>6697</v>
      </c>
      <c r="AW414">
        <v>9</v>
      </c>
      <c r="AX414" t="s">
        <v>6697</v>
      </c>
      <c r="AY414" t="s">
        <v>6697</v>
      </c>
      <c r="BA414" t="s">
        <v>6697</v>
      </c>
    </row>
    <row r="415" spans="1:53">
      <c r="A415" t="s">
        <v>271</v>
      </c>
      <c r="B415" t="s">
        <v>961</v>
      </c>
      <c r="C415" t="s">
        <v>1418</v>
      </c>
      <c r="D415" t="s">
        <v>1804</v>
      </c>
      <c r="E415" t="s">
        <v>1974</v>
      </c>
      <c r="F415">
        <v>5</v>
      </c>
      <c r="G415" t="s">
        <v>1977</v>
      </c>
      <c r="H415" t="s">
        <v>1979</v>
      </c>
      <c r="I415" t="s">
        <v>2388</v>
      </c>
      <c r="J415" t="s">
        <v>3542</v>
      </c>
      <c r="K415" t="s">
        <v>3545</v>
      </c>
      <c r="L415" t="s">
        <v>3563</v>
      </c>
      <c r="M415" t="s">
        <v>3576</v>
      </c>
      <c r="N415" t="s">
        <v>174</v>
      </c>
      <c r="O415" t="s">
        <v>3885</v>
      </c>
      <c r="P415" t="s">
        <v>4315</v>
      </c>
      <c r="Q415" t="s">
        <v>4319</v>
      </c>
      <c r="R415" t="s">
        <v>4321</v>
      </c>
      <c r="S415" t="s">
        <v>4621</v>
      </c>
      <c r="T415" t="s">
        <v>5439</v>
      </c>
      <c r="U415" t="s">
        <v>4324</v>
      </c>
      <c r="V415" t="s">
        <v>5688</v>
      </c>
      <c r="W415" t="s">
        <v>6156</v>
      </c>
      <c r="AA415" t="s">
        <v>6697</v>
      </c>
      <c r="AB415" t="s">
        <v>6697</v>
      </c>
      <c r="AC415" t="s">
        <v>6697</v>
      </c>
      <c r="AD415" t="s">
        <v>6697</v>
      </c>
      <c r="AE415" t="s">
        <v>6697</v>
      </c>
      <c r="AF415" t="s">
        <v>6697</v>
      </c>
      <c r="AG415" t="s">
        <v>6697</v>
      </c>
      <c r="AH415" t="s">
        <v>6697</v>
      </c>
      <c r="AI415" t="s">
        <v>6697</v>
      </c>
      <c r="AJ415" t="s">
        <v>6697</v>
      </c>
      <c r="AK415" t="s">
        <v>6699</v>
      </c>
      <c r="AL415" t="s">
        <v>6697</v>
      </c>
      <c r="AM415" t="s">
        <v>6697</v>
      </c>
      <c r="AN415" t="s">
        <v>6700</v>
      </c>
      <c r="AO415" t="s">
        <v>6697</v>
      </c>
      <c r="AP415" t="s">
        <v>6697</v>
      </c>
      <c r="AQ415" t="s">
        <v>6697</v>
      </c>
      <c r="AR415" t="s">
        <v>6697</v>
      </c>
      <c r="AS415" t="s">
        <v>6697</v>
      </c>
      <c r="AT415">
        <v>6</v>
      </c>
      <c r="AU415" t="s">
        <v>6697</v>
      </c>
      <c r="AV415" t="s">
        <v>6697</v>
      </c>
      <c r="AW415">
        <v>5</v>
      </c>
      <c r="AX415" t="s">
        <v>6697</v>
      </c>
      <c r="AY415" t="s">
        <v>6697</v>
      </c>
      <c r="AZ415" t="s">
        <v>6709</v>
      </c>
      <c r="BA415" t="s">
        <v>6698</v>
      </c>
    </row>
    <row r="416" spans="1:53">
      <c r="A416" t="s">
        <v>272</v>
      </c>
      <c r="B416" t="s">
        <v>962</v>
      </c>
      <c r="C416" t="s">
        <v>1419</v>
      </c>
      <c r="D416" t="s">
        <v>1805</v>
      </c>
      <c r="E416" t="s">
        <v>1973</v>
      </c>
      <c r="F416">
        <v>0</v>
      </c>
      <c r="G416" t="s">
        <v>1977</v>
      </c>
      <c r="H416" t="s">
        <v>1979</v>
      </c>
      <c r="I416" t="s">
        <v>2389</v>
      </c>
      <c r="J416" t="s">
        <v>3542</v>
      </c>
      <c r="K416" t="s">
        <v>3544</v>
      </c>
      <c r="L416" t="s">
        <v>3562</v>
      </c>
      <c r="M416" t="s">
        <v>3713</v>
      </c>
      <c r="N416" t="s">
        <v>193</v>
      </c>
      <c r="O416" t="s">
        <v>3881</v>
      </c>
      <c r="P416" t="s">
        <v>4315</v>
      </c>
      <c r="Q416" t="s">
        <v>4319</v>
      </c>
      <c r="R416" t="s">
        <v>4323</v>
      </c>
      <c r="S416" t="s">
        <v>4622</v>
      </c>
      <c r="T416" t="s">
        <v>5439</v>
      </c>
      <c r="U416" t="s">
        <v>4324</v>
      </c>
      <c r="V416" t="s">
        <v>5605</v>
      </c>
      <c r="W416" t="s">
        <v>6156</v>
      </c>
      <c r="AA416" t="s">
        <v>6697</v>
      </c>
      <c r="AB416" t="s">
        <v>6697</v>
      </c>
      <c r="AC416" t="s">
        <v>6697</v>
      </c>
      <c r="AD416" t="s">
        <v>6697</v>
      </c>
      <c r="AE416" t="s">
        <v>6697</v>
      </c>
      <c r="AF416" t="s">
        <v>6697</v>
      </c>
      <c r="AG416" t="s">
        <v>6697</v>
      </c>
      <c r="AH416" t="s">
        <v>6697</v>
      </c>
      <c r="AI416" t="s">
        <v>6697</v>
      </c>
      <c r="AJ416" t="s">
        <v>6697</v>
      </c>
      <c r="AK416" t="s">
        <v>6697</v>
      </c>
      <c r="AL416" t="s">
        <v>6697</v>
      </c>
      <c r="AM416" t="s">
        <v>6697</v>
      </c>
      <c r="AN416" t="s">
        <v>6699</v>
      </c>
      <c r="AO416" t="s">
        <v>6697</v>
      </c>
      <c r="AP416" t="s">
        <v>6697</v>
      </c>
      <c r="AQ416" t="s">
        <v>6697</v>
      </c>
      <c r="AR416" t="s">
        <v>6697</v>
      </c>
      <c r="AS416" t="s">
        <v>6697</v>
      </c>
      <c r="AT416">
        <v>0</v>
      </c>
      <c r="AU416" t="s">
        <v>6697</v>
      </c>
      <c r="AV416" t="s">
        <v>6697</v>
      </c>
      <c r="AW416">
        <v>0</v>
      </c>
      <c r="AX416" t="s">
        <v>6697</v>
      </c>
      <c r="AY416" t="s">
        <v>6697</v>
      </c>
      <c r="BA416" t="s">
        <v>6697</v>
      </c>
    </row>
    <row r="417" spans="1:53">
      <c r="A417" t="s">
        <v>273</v>
      </c>
      <c r="B417" t="s">
        <v>624</v>
      </c>
      <c r="C417" t="s">
        <v>1420</v>
      </c>
      <c r="D417" t="s">
        <v>174</v>
      </c>
      <c r="E417" t="s">
        <v>1974</v>
      </c>
      <c r="F417">
        <v>15</v>
      </c>
      <c r="G417" t="s">
        <v>1977</v>
      </c>
      <c r="H417" t="s">
        <v>1979</v>
      </c>
      <c r="I417" t="s">
        <v>2390</v>
      </c>
      <c r="J417" t="s">
        <v>3542</v>
      </c>
      <c r="K417" t="s">
        <v>3547</v>
      </c>
      <c r="L417" t="s">
        <v>3563</v>
      </c>
      <c r="M417" t="s">
        <v>3648</v>
      </c>
      <c r="N417" t="s">
        <v>174</v>
      </c>
      <c r="O417" t="s">
        <v>3960</v>
      </c>
      <c r="P417" t="s">
        <v>4315</v>
      </c>
      <c r="Q417" t="s">
        <v>4319</v>
      </c>
      <c r="R417" t="s">
        <v>4321</v>
      </c>
      <c r="S417" t="s">
        <v>4623</v>
      </c>
      <c r="T417" t="s">
        <v>5449</v>
      </c>
      <c r="U417" t="s">
        <v>5484</v>
      </c>
      <c r="V417" t="s">
        <v>5576</v>
      </c>
      <c r="W417" t="s">
        <v>6161</v>
      </c>
      <c r="AA417" t="s">
        <v>6697</v>
      </c>
      <c r="AB417" t="s">
        <v>6697</v>
      </c>
      <c r="AC417" t="s">
        <v>6699</v>
      </c>
      <c r="AD417" t="s">
        <v>6697</v>
      </c>
      <c r="AE417" t="s">
        <v>6697</v>
      </c>
      <c r="AF417" t="s">
        <v>6697</v>
      </c>
      <c r="AG417" t="s">
        <v>6697</v>
      </c>
      <c r="AH417" t="s">
        <v>6697</v>
      </c>
      <c r="AI417" t="s">
        <v>6697</v>
      </c>
      <c r="AJ417" t="s">
        <v>6698</v>
      </c>
      <c r="AK417" t="s">
        <v>6697</v>
      </c>
      <c r="AL417" t="s">
        <v>6697</v>
      </c>
      <c r="AM417" t="s">
        <v>6697</v>
      </c>
      <c r="AN417" t="s">
        <v>6700</v>
      </c>
      <c r="AO417" t="s">
        <v>6697</v>
      </c>
      <c r="AP417" t="s">
        <v>6697</v>
      </c>
      <c r="AQ417" t="s">
        <v>6697</v>
      </c>
      <c r="AR417" t="s">
        <v>6697</v>
      </c>
      <c r="AS417" t="s">
        <v>6697</v>
      </c>
      <c r="AT417">
        <v>15</v>
      </c>
      <c r="AU417" t="s">
        <v>6697</v>
      </c>
      <c r="AV417" t="s">
        <v>6703</v>
      </c>
      <c r="AW417">
        <v>65535</v>
      </c>
      <c r="AX417" t="s">
        <v>6703</v>
      </c>
      <c r="AY417" t="s">
        <v>6697</v>
      </c>
      <c r="BA417" t="s">
        <v>6697</v>
      </c>
    </row>
    <row r="418" spans="1:53">
      <c r="A418" t="s">
        <v>203</v>
      </c>
      <c r="B418" t="s">
        <v>268</v>
      </c>
      <c r="C418" t="s">
        <v>1327</v>
      </c>
      <c r="D418" t="s">
        <v>1803</v>
      </c>
      <c r="E418" t="s">
        <v>1974</v>
      </c>
      <c r="F418">
        <v>5</v>
      </c>
      <c r="G418" t="s">
        <v>1977</v>
      </c>
      <c r="H418" t="s">
        <v>1979</v>
      </c>
      <c r="I418" t="s">
        <v>2391</v>
      </c>
      <c r="J418" t="s">
        <v>3542</v>
      </c>
      <c r="K418" t="s">
        <v>3545</v>
      </c>
      <c r="L418" t="s">
        <v>3563</v>
      </c>
      <c r="M418" t="s">
        <v>3639</v>
      </c>
      <c r="N418" t="s">
        <v>174</v>
      </c>
      <c r="O418" t="s">
        <v>3576</v>
      </c>
      <c r="P418" t="s">
        <v>4315</v>
      </c>
      <c r="Q418" t="s">
        <v>4319</v>
      </c>
      <c r="R418" t="s">
        <v>4323</v>
      </c>
      <c r="S418" t="s">
        <v>4624</v>
      </c>
      <c r="T418" t="s">
        <v>5439</v>
      </c>
      <c r="U418" t="s">
        <v>4324</v>
      </c>
      <c r="V418" t="s">
        <v>5576</v>
      </c>
      <c r="W418" t="s">
        <v>6162</v>
      </c>
      <c r="AA418" t="s">
        <v>6697</v>
      </c>
      <c r="AB418" t="s">
        <v>6697</v>
      </c>
      <c r="AC418" t="s">
        <v>6699</v>
      </c>
      <c r="AD418" t="s">
        <v>6697</v>
      </c>
      <c r="AE418" t="s">
        <v>6697</v>
      </c>
      <c r="AF418" t="s">
        <v>6697</v>
      </c>
      <c r="AG418" t="s">
        <v>6697</v>
      </c>
      <c r="AH418" t="s">
        <v>6697</v>
      </c>
      <c r="AI418" t="s">
        <v>6697</v>
      </c>
      <c r="AJ418" t="s">
        <v>6697</v>
      </c>
      <c r="AK418" t="s">
        <v>6697</v>
      </c>
      <c r="AL418" t="s">
        <v>6697</v>
      </c>
      <c r="AM418" t="s">
        <v>6697</v>
      </c>
      <c r="AN418" t="s">
        <v>6699</v>
      </c>
      <c r="AO418" t="s">
        <v>6697</v>
      </c>
      <c r="AP418" t="s">
        <v>6697</v>
      </c>
      <c r="AQ418" t="s">
        <v>6697</v>
      </c>
      <c r="AR418" t="s">
        <v>6697</v>
      </c>
      <c r="AS418" t="s">
        <v>6697</v>
      </c>
      <c r="AT418">
        <v>0</v>
      </c>
      <c r="AU418" t="s">
        <v>6697</v>
      </c>
      <c r="AV418" t="s">
        <v>6697</v>
      </c>
      <c r="AW418">
        <v>9</v>
      </c>
      <c r="AX418" t="s">
        <v>6697</v>
      </c>
      <c r="AY418" t="s">
        <v>6697</v>
      </c>
      <c r="BA418" t="s">
        <v>6697</v>
      </c>
    </row>
    <row r="419" spans="1:53">
      <c r="A419" t="s">
        <v>203</v>
      </c>
      <c r="B419" t="s">
        <v>268</v>
      </c>
      <c r="C419" t="s">
        <v>1418</v>
      </c>
      <c r="D419" t="s">
        <v>1804</v>
      </c>
      <c r="E419" t="s">
        <v>1974</v>
      </c>
      <c r="F419">
        <v>10</v>
      </c>
      <c r="G419" t="s">
        <v>1977</v>
      </c>
      <c r="H419" t="s">
        <v>1979</v>
      </c>
      <c r="I419" t="s">
        <v>2392</v>
      </c>
      <c r="J419" t="s">
        <v>3542</v>
      </c>
      <c r="K419" t="s">
        <v>3545</v>
      </c>
      <c r="L419" t="s">
        <v>3563</v>
      </c>
      <c r="M419" t="s">
        <v>3639</v>
      </c>
      <c r="N419" t="s">
        <v>174</v>
      </c>
      <c r="O419" t="s">
        <v>3576</v>
      </c>
      <c r="P419" t="s">
        <v>4315</v>
      </c>
      <c r="Q419" t="s">
        <v>4319</v>
      </c>
      <c r="R419" t="s">
        <v>4323</v>
      </c>
      <c r="S419" t="s">
        <v>4624</v>
      </c>
      <c r="T419" t="s">
        <v>5439</v>
      </c>
      <c r="U419" t="s">
        <v>4324</v>
      </c>
      <c r="V419" t="s">
        <v>5576</v>
      </c>
      <c r="W419" t="s">
        <v>6162</v>
      </c>
      <c r="AA419" t="s">
        <v>6697</v>
      </c>
      <c r="AB419" t="s">
        <v>6697</v>
      </c>
      <c r="AC419" t="s">
        <v>6699</v>
      </c>
      <c r="AD419" t="s">
        <v>6697</v>
      </c>
      <c r="AE419" t="s">
        <v>6697</v>
      </c>
      <c r="AF419" t="s">
        <v>6697</v>
      </c>
      <c r="AG419" t="s">
        <v>6697</v>
      </c>
      <c r="AH419" t="s">
        <v>6697</v>
      </c>
      <c r="AI419" t="s">
        <v>6697</v>
      </c>
      <c r="AJ419" t="s">
        <v>6697</v>
      </c>
      <c r="AK419" t="s">
        <v>6699</v>
      </c>
      <c r="AL419" t="s">
        <v>6697</v>
      </c>
      <c r="AM419" t="s">
        <v>6697</v>
      </c>
      <c r="AN419" t="s">
        <v>6699</v>
      </c>
      <c r="AO419" t="s">
        <v>6697</v>
      </c>
      <c r="AP419" t="s">
        <v>6697</v>
      </c>
      <c r="AQ419" t="s">
        <v>6697</v>
      </c>
      <c r="AR419" t="s">
        <v>6697</v>
      </c>
      <c r="AS419" t="s">
        <v>6697</v>
      </c>
      <c r="AT419">
        <v>6</v>
      </c>
      <c r="AU419" t="s">
        <v>6697</v>
      </c>
      <c r="AV419" t="s">
        <v>6697</v>
      </c>
      <c r="AW419">
        <v>5</v>
      </c>
      <c r="AX419" t="s">
        <v>6697</v>
      </c>
      <c r="AY419" t="s">
        <v>6697</v>
      </c>
      <c r="AZ419" t="s">
        <v>6709</v>
      </c>
      <c r="BA419" t="s">
        <v>6698</v>
      </c>
    </row>
    <row r="420" spans="1:53">
      <c r="A420" t="s">
        <v>268</v>
      </c>
      <c r="B420" t="s">
        <v>268</v>
      </c>
      <c r="C420" t="s">
        <v>1327</v>
      </c>
      <c r="D420" t="s">
        <v>1806</v>
      </c>
      <c r="E420" t="s">
        <v>1974</v>
      </c>
      <c r="F420">
        <v>0</v>
      </c>
      <c r="G420" t="s">
        <v>1977</v>
      </c>
      <c r="H420" t="s">
        <v>1979</v>
      </c>
      <c r="I420" t="s">
        <v>2393</v>
      </c>
      <c r="J420" t="s">
        <v>3542</v>
      </c>
      <c r="K420" t="s">
        <v>3545</v>
      </c>
      <c r="L420" t="s">
        <v>3563</v>
      </c>
      <c r="M420" t="s">
        <v>3732</v>
      </c>
      <c r="N420" t="s">
        <v>174</v>
      </c>
      <c r="O420" t="s">
        <v>3732</v>
      </c>
      <c r="P420" t="s">
        <v>4315</v>
      </c>
      <c r="Q420" t="s">
        <v>4319</v>
      </c>
      <c r="R420" t="s">
        <v>4323</v>
      </c>
      <c r="S420" t="s">
        <v>4625</v>
      </c>
      <c r="T420" t="s">
        <v>5439</v>
      </c>
      <c r="U420" t="s">
        <v>4324</v>
      </c>
      <c r="V420" t="s">
        <v>5576</v>
      </c>
      <c r="W420" t="s">
        <v>6163</v>
      </c>
      <c r="AA420" t="s">
        <v>6697</v>
      </c>
      <c r="AB420" t="s">
        <v>6697</v>
      </c>
      <c r="AC420" t="s">
        <v>6697</v>
      </c>
      <c r="AD420" t="s">
        <v>6697</v>
      </c>
      <c r="AE420" t="s">
        <v>6697</v>
      </c>
      <c r="AF420" t="s">
        <v>6697</v>
      </c>
      <c r="AG420" t="s">
        <v>6697</v>
      </c>
      <c r="AH420" t="s">
        <v>6697</v>
      </c>
      <c r="AI420" t="s">
        <v>6697</v>
      </c>
      <c r="AJ420" t="s">
        <v>6697</v>
      </c>
      <c r="AK420" t="s">
        <v>6697</v>
      </c>
      <c r="AL420" t="s">
        <v>6697</v>
      </c>
      <c r="AM420" t="s">
        <v>6697</v>
      </c>
      <c r="AN420" t="s">
        <v>6699</v>
      </c>
      <c r="AO420" t="s">
        <v>6697</v>
      </c>
      <c r="AP420" t="s">
        <v>6697</v>
      </c>
      <c r="AQ420" t="s">
        <v>6697</v>
      </c>
      <c r="AR420" t="s">
        <v>6697</v>
      </c>
      <c r="AS420" t="s">
        <v>6697</v>
      </c>
      <c r="AT420">
        <v>0</v>
      </c>
      <c r="AU420" t="s">
        <v>6697</v>
      </c>
      <c r="AV420" t="s">
        <v>6697</v>
      </c>
      <c r="AW420">
        <v>2</v>
      </c>
      <c r="AX420" t="s">
        <v>6697</v>
      </c>
      <c r="AY420" t="s">
        <v>6697</v>
      </c>
      <c r="BA420" t="s">
        <v>6697</v>
      </c>
    </row>
    <row r="421" spans="1:53">
      <c r="A421" t="s">
        <v>268</v>
      </c>
      <c r="B421" t="s">
        <v>268</v>
      </c>
      <c r="C421" t="s">
        <v>1327</v>
      </c>
      <c r="D421" t="s">
        <v>1696</v>
      </c>
      <c r="E421" t="s">
        <v>1974</v>
      </c>
      <c r="F421">
        <v>0</v>
      </c>
      <c r="G421" t="s">
        <v>1977</v>
      </c>
      <c r="H421" t="s">
        <v>1979</v>
      </c>
      <c r="I421" t="s">
        <v>2394</v>
      </c>
      <c r="J421" t="s">
        <v>3542</v>
      </c>
      <c r="K421" t="s">
        <v>3545</v>
      </c>
      <c r="L421" t="s">
        <v>3563</v>
      </c>
      <c r="M421" t="s">
        <v>3732</v>
      </c>
      <c r="N421" t="s">
        <v>174</v>
      </c>
      <c r="O421" t="s">
        <v>3732</v>
      </c>
      <c r="P421" t="s">
        <v>4315</v>
      </c>
      <c r="Q421" t="s">
        <v>4319</v>
      </c>
      <c r="R421" t="s">
        <v>4321</v>
      </c>
      <c r="S421" t="s">
        <v>4625</v>
      </c>
      <c r="T421" t="s">
        <v>5439</v>
      </c>
      <c r="U421" t="s">
        <v>4324</v>
      </c>
      <c r="V421" t="s">
        <v>5576</v>
      </c>
      <c r="W421" t="s">
        <v>6164</v>
      </c>
      <c r="AA421" t="s">
        <v>6697</v>
      </c>
      <c r="AB421" t="s">
        <v>6697</v>
      </c>
      <c r="AC421" t="s">
        <v>6697</v>
      </c>
      <c r="AD421" t="s">
        <v>6697</v>
      </c>
      <c r="AE421" t="s">
        <v>6697</v>
      </c>
      <c r="AF421" t="s">
        <v>6697</v>
      </c>
      <c r="AG421" t="s">
        <v>6697</v>
      </c>
      <c r="AH421" t="s">
        <v>6697</v>
      </c>
      <c r="AI421" t="s">
        <v>6697</v>
      </c>
      <c r="AJ421" t="s">
        <v>6697</v>
      </c>
      <c r="AK421" t="s">
        <v>6697</v>
      </c>
      <c r="AL421" t="s">
        <v>6697</v>
      </c>
      <c r="AM421" t="s">
        <v>6697</v>
      </c>
      <c r="AN421" t="s">
        <v>6700</v>
      </c>
      <c r="AO421" t="s">
        <v>6697</v>
      </c>
      <c r="AP421" t="s">
        <v>6697</v>
      </c>
      <c r="AQ421" t="s">
        <v>6697</v>
      </c>
      <c r="AR421" t="s">
        <v>6697</v>
      </c>
      <c r="AS421" t="s">
        <v>6697</v>
      </c>
      <c r="AT421">
        <v>0</v>
      </c>
      <c r="AU421" t="s">
        <v>6697</v>
      </c>
      <c r="AV421" t="s">
        <v>6697</v>
      </c>
      <c r="AW421">
        <v>0</v>
      </c>
      <c r="AX421" t="s">
        <v>6697</v>
      </c>
      <c r="AY421" t="s">
        <v>6697</v>
      </c>
      <c r="BA421" t="s">
        <v>6697</v>
      </c>
    </row>
    <row r="422" spans="1:53">
      <c r="A422" t="s">
        <v>274</v>
      </c>
      <c r="B422" t="s">
        <v>274</v>
      </c>
      <c r="C422" t="s">
        <v>1327</v>
      </c>
      <c r="D422" t="s">
        <v>1807</v>
      </c>
      <c r="E422" t="s">
        <v>1974</v>
      </c>
      <c r="F422">
        <v>10</v>
      </c>
      <c r="G422" t="s">
        <v>1977</v>
      </c>
      <c r="H422" t="s">
        <v>1979</v>
      </c>
      <c r="I422" t="s">
        <v>2395</v>
      </c>
      <c r="J422" t="s">
        <v>3542</v>
      </c>
      <c r="K422" t="s">
        <v>3545</v>
      </c>
      <c r="L422" t="s">
        <v>3563</v>
      </c>
      <c r="M422" t="s">
        <v>3733</v>
      </c>
      <c r="N422" t="s">
        <v>174</v>
      </c>
      <c r="O422" t="s">
        <v>3733</v>
      </c>
      <c r="P422" t="s">
        <v>4315</v>
      </c>
      <c r="Q422" t="s">
        <v>4319</v>
      </c>
      <c r="R422" t="s">
        <v>4322</v>
      </c>
      <c r="S422" t="s">
        <v>4626</v>
      </c>
      <c r="T422" t="s">
        <v>5439</v>
      </c>
      <c r="U422" t="s">
        <v>4324</v>
      </c>
      <c r="V422" t="s">
        <v>5569</v>
      </c>
      <c r="W422" t="s">
        <v>5955</v>
      </c>
      <c r="AA422" t="s">
        <v>6697</v>
      </c>
      <c r="AB422" t="s">
        <v>6697</v>
      </c>
      <c r="AC422" t="s">
        <v>6697</v>
      </c>
      <c r="AD422" t="s">
        <v>6697</v>
      </c>
      <c r="AE422" t="s">
        <v>6697</v>
      </c>
      <c r="AF422" t="s">
        <v>6697</v>
      </c>
      <c r="AG422" t="s">
        <v>6697</v>
      </c>
      <c r="AH422" t="s">
        <v>6697</v>
      </c>
      <c r="AI422" t="s">
        <v>6697</v>
      </c>
      <c r="AJ422" t="s">
        <v>6698</v>
      </c>
      <c r="AK422" t="s">
        <v>6697</v>
      </c>
      <c r="AL422" t="s">
        <v>6697</v>
      </c>
      <c r="AM422" t="s">
        <v>6697</v>
      </c>
      <c r="AN422" t="s">
        <v>6697</v>
      </c>
      <c r="AO422" t="s">
        <v>6697</v>
      </c>
      <c r="AP422" t="s">
        <v>6697</v>
      </c>
      <c r="AQ422" t="s">
        <v>6697</v>
      </c>
      <c r="AR422" t="s">
        <v>6697</v>
      </c>
      <c r="AS422" t="s">
        <v>6697</v>
      </c>
      <c r="AT422">
        <v>0</v>
      </c>
      <c r="AU422" t="s">
        <v>6697</v>
      </c>
      <c r="AV422" t="s">
        <v>6697</v>
      </c>
      <c r="AW422">
        <v>20377</v>
      </c>
      <c r="AX422" t="s">
        <v>6703</v>
      </c>
      <c r="AY422" t="s">
        <v>6697</v>
      </c>
      <c r="BA422" t="s">
        <v>6697</v>
      </c>
    </row>
    <row r="423" spans="1:53">
      <c r="A423" t="s">
        <v>246</v>
      </c>
      <c r="B423" t="s">
        <v>963</v>
      </c>
      <c r="C423" t="s">
        <v>1421</v>
      </c>
      <c r="D423" t="s">
        <v>1808</v>
      </c>
      <c r="E423" t="s">
        <v>1974</v>
      </c>
      <c r="F423">
        <v>0</v>
      </c>
      <c r="G423" t="s">
        <v>1977</v>
      </c>
      <c r="H423" t="s">
        <v>1979</v>
      </c>
      <c r="I423" t="s">
        <v>2396</v>
      </c>
      <c r="J423" t="s">
        <v>3542</v>
      </c>
      <c r="K423" t="s">
        <v>3545</v>
      </c>
      <c r="L423" t="s">
        <v>3563</v>
      </c>
      <c r="M423" t="s">
        <v>3683</v>
      </c>
      <c r="N423" t="s">
        <v>174</v>
      </c>
      <c r="O423" t="s">
        <v>3683</v>
      </c>
      <c r="P423" t="s">
        <v>4315</v>
      </c>
      <c r="Q423" t="s">
        <v>4319</v>
      </c>
      <c r="R423" t="s">
        <v>4322</v>
      </c>
      <c r="S423" t="s">
        <v>4627</v>
      </c>
      <c r="T423" t="s">
        <v>5439</v>
      </c>
      <c r="U423" t="s">
        <v>4324</v>
      </c>
      <c r="V423" t="s">
        <v>5569</v>
      </c>
      <c r="W423" t="s">
        <v>5955</v>
      </c>
      <c r="AA423" t="s">
        <v>6697</v>
      </c>
      <c r="AB423" t="s">
        <v>6697</v>
      </c>
      <c r="AC423" t="s">
        <v>6697</v>
      </c>
      <c r="AD423" t="s">
        <v>6697</v>
      </c>
      <c r="AE423" t="s">
        <v>6697</v>
      </c>
      <c r="AF423" t="s">
        <v>6697</v>
      </c>
      <c r="AG423" t="s">
        <v>6697</v>
      </c>
      <c r="AH423" t="s">
        <v>6697</v>
      </c>
      <c r="AI423" t="s">
        <v>6697</v>
      </c>
      <c r="AJ423" t="s">
        <v>6697</v>
      </c>
      <c r="AK423" t="s">
        <v>6697</v>
      </c>
      <c r="AL423" t="s">
        <v>6697</v>
      </c>
      <c r="AM423" t="s">
        <v>6697</v>
      </c>
      <c r="AN423" t="s">
        <v>6697</v>
      </c>
      <c r="AO423" t="s">
        <v>6697</v>
      </c>
      <c r="AP423" t="s">
        <v>6697</v>
      </c>
      <c r="AQ423" t="s">
        <v>6697</v>
      </c>
      <c r="AR423" t="s">
        <v>6697</v>
      </c>
      <c r="AS423" t="s">
        <v>6697</v>
      </c>
      <c r="AT423">
        <v>1</v>
      </c>
      <c r="AU423" t="s">
        <v>6697</v>
      </c>
      <c r="AV423" t="s">
        <v>6697</v>
      </c>
      <c r="AW423">
        <v>1</v>
      </c>
      <c r="AX423" t="s">
        <v>6697</v>
      </c>
      <c r="AY423" t="s">
        <v>6697</v>
      </c>
      <c r="BA423" t="s">
        <v>6697</v>
      </c>
    </row>
    <row r="424" spans="1:53">
      <c r="A424" t="s">
        <v>275</v>
      </c>
      <c r="B424" t="s">
        <v>959</v>
      </c>
      <c r="C424" t="s">
        <v>1327</v>
      </c>
      <c r="D424" t="s">
        <v>1809</v>
      </c>
      <c r="E424" t="s">
        <v>1974</v>
      </c>
      <c r="F424">
        <v>0</v>
      </c>
      <c r="G424" t="s">
        <v>1977</v>
      </c>
      <c r="H424" t="s">
        <v>1979</v>
      </c>
      <c r="I424" t="s">
        <v>2397</v>
      </c>
      <c r="J424" t="s">
        <v>3542</v>
      </c>
      <c r="K424" t="s">
        <v>3545</v>
      </c>
      <c r="L424" t="s">
        <v>3563</v>
      </c>
      <c r="M424" t="s">
        <v>3683</v>
      </c>
      <c r="N424" t="s">
        <v>174</v>
      </c>
      <c r="O424" t="s">
        <v>3683</v>
      </c>
      <c r="P424" t="s">
        <v>4315</v>
      </c>
      <c r="Q424" t="s">
        <v>4319</v>
      </c>
      <c r="R424" t="s">
        <v>4323</v>
      </c>
      <c r="S424" t="s">
        <v>4628</v>
      </c>
      <c r="T424" t="s">
        <v>5439</v>
      </c>
      <c r="U424" t="s">
        <v>4324</v>
      </c>
      <c r="V424" t="s">
        <v>5569</v>
      </c>
      <c r="W424" t="s">
        <v>6165</v>
      </c>
      <c r="AA424" t="s">
        <v>6697</v>
      </c>
      <c r="AB424" t="s">
        <v>6697</v>
      </c>
      <c r="AC424" t="s">
        <v>6697</v>
      </c>
      <c r="AD424" t="s">
        <v>6697</v>
      </c>
      <c r="AE424" t="s">
        <v>6697</v>
      </c>
      <c r="AF424" t="s">
        <v>6697</v>
      </c>
      <c r="AG424" t="s">
        <v>6697</v>
      </c>
      <c r="AH424" t="s">
        <v>6697</v>
      </c>
      <c r="AI424" t="s">
        <v>6697</v>
      </c>
      <c r="AJ424" t="s">
        <v>6697</v>
      </c>
      <c r="AK424" t="s">
        <v>6697</v>
      </c>
      <c r="AL424" t="s">
        <v>6697</v>
      </c>
      <c r="AM424" t="s">
        <v>6697</v>
      </c>
      <c r="AN424" t="s">
        <v>6699</v>
      </c>
      <c r="AO424" t="s">
        <v>6697</v>
      </c>
      <c r="AP424" t="s">
        <v>6697</v>
      </c>
      <c r="AQ424" t="s">
        <v>6697</v>
      </c>
      <c r="AR424" t="s">
        <v>6697</v>
      </c>
      <c r="AS424" t="s">
        <v>6697</v>
      </c>
      <c r="AT424">
        <v>0</v>
      </c>
      <c r="AU424" t="s">
        <v>6697</v>
      </c>
      <c r="AV424" t="s">
        <v>6697</v>
      </c>
      <c r="AW424">
        <v>0</v>
      </c>
      <c r="AX424" t="s">
        <v>6697</v>
      </c>
      <c r="AY424" t="s">
        <v>6697</v>
      </c>
      <c r="BA424" t="s">
        <v>6697</v>
      </c>
    </row>
    <row r="425" spans="1:53">
      <c r="A425" t="s">
        <v>276</v>
      </c>
      <c r="B425" t="s">
        <v>923</v>
      </c>
      <c r="C425" t="s">
        <v>1422</v>
      </c>
      <c r="D425" t="s">
        <v>1667</v>
      </c>
      <c r="E425" t="s">
        <v>1974</v>
      </c>
      <c r="F425">
        <v>0</v>
      </c>
      <c r="G425" t="s">
        <v>1977</v>
      </c>
      <c r="H425" t="s">
        <v>1979</v>
      </c>
      <c r="I425" t="s">
        <v>2398</v>
      </c>
      <c r="J425" t="s">
        <v>3542</v>
      </c>
      <c r="K425" t="s">
        <v>3545</v>
      </c>
      <c r="L425" t="s">
        <v>3563</v>
      </c>
      <c r="M425" t="s">
        <v>3644</v>
      </c>
      <c r="N425" t="s">
        <v>174</v>
      </c>
      <c r="O425" t="s">
        <v>3608</v>
      </c>
      <c r="P425" t="s">
        <v>4315</v>
      </c>
      <c r="Q425" t="s">
        <v>4319</v>
      </c>
      <c r="R425" t="s">
        <v>4321</v>
      </c>
      <c r="S425" t="s">
        <v>4629</v>
      </c>
      <c r="T425" t="s">
        <v>5439</v>
      </c>
      <c r="U425" t="s">
        <v>4324</v>
      </c>
      <c r="V425" t="s">
        <v>5569</v>
      </c>
      <c r="W425" t="s">
        <v>5955</v>
      </c>
      <c r="AA425" t="s">
        <v>6697</v>
      </c>
      <c r="AB425" t="s">
        <v>6697</v>
      </c>
      <c r="AC425" t="s">
        <v>6697</v>
      </c>
      <c r="AD425" t="s">
        <v>6697</v>
      </c>
      <c r="AE425" t="s">
        <v>6697</v>
      </c>
      <c r="AF425" t="s">
        <v>6697</v>
      </c>
      <c r="AG425" t="s">
        <v>6697</v>
      </c>
      <c r="AH425" t="s">
        <v>6697</v>
      </c>
      <c r="AI425" t="s">
        <v>6697</v>
      </c>
      <c r="AJ425" t="s">
        <v>6697</v>
      </c>
      <c r="AK425" t="s">
        <v>6697</v>
      </c>
      <c r="AL425" t="s">
        <v>6697</v>
      </c>
      <c r="AM425" t="s">
        <v>6697</v>
      </c>
      <c r="AN425" t="s">
        <v>6700</v>
      </c>
      <c r="AO425" t="s">
        <v>6697</v>
      </c>
      <c r="AP425" t="s">
        <v>6697</v>
      </c>
      <c r="AQ425" t="s">
        <v>6697</v>
      </c>
      <c r="AR425" t="s">
        <v>6697</v>
      </c>
      <c r="AS425" t="s">
        <v>6697</v>
      </c>
      <c r="AT425">
        <v>2</v>
      </c>
      <c r="AU425" t="s">
        <v>6697</v>
      </c>
      <c r="AV425" t="s">
        <v>6697</v>
      </c>
      <c r="AW425">
        <v>1</v>
      </c>
      <c r="AX425" t="s">
        <v>6697</v>
      </c>
      <c r="AY425" t="s">
        <v>6697</v>
      </c>
      <c r="BA425" t="s">
        <v>6697</v>
      </c>
    </row>
    <row r="426" spans="1:53">
      <c r="A426" t="s">
        <v>277</v>
      </c>
      <c r="B426" t="s">
        <v>212</v>
      </c>
      <c r="C426" t="s">
        <v>1423</v>
      </c>
      <c r="D426" t="s">
        <v>1667</v>
      </c>
      <c r="E426" t="s">
        <v>1974</v>
      </c>
      <c r="F426">
        <v>0</v>
      </c>
      <c r="G426" t="s">
        <v>1977</v>
      </c>
      <c r="H426" t="s">
        <v>1979</v>
      </c>
      <c r="I426" t="s">
        <v>2399</v>
      </c>
      <c r="J426" t="s">
        <v>3542</v>
      </c>
      <c r="K426" t="s">
        <v>3545</v>
      </c>
      <c r="L426" t="s">
        <v>3563</v>
      </c>
      <c r="M426" t="s">
        <v>3734</v>
      </c>
      <c r="N426" t="s">
        <v>174</v>
      </c>
      <c r="O426" t="s">
        <v>3568</v>
      </c>
      <c r="P426" t="s">
        <v>4315</v>
      </c>
      <c r="Q426" t="s">
        <v>4319</v>
      </c>
      <c r="R426" t="s">
        <v>4323</v>
      </c>
      <c r="S426" t="s">
        <v>4630</v>
      </c>
      <c r="T426" t="s">
        <v>5439</v>
      </c>
      <c r="U426" t="s">
        <v>4324</v>
      </c>
      <c r="V426" t="s">
        <v>5642</v>
      </c>
      <c r="W426" t="s">
        <v>6166</v>
      </c>
      <c r="AA426" t="s">
        <v>6697</v>
      </c>
      <c r="AB426" t="s">
        <v>6697</v>
      </c>
      <c r="AC426" t="s">
        <v>6697</v>
      </c>
      <c r="AD426" t="s">
        <v>6697</v>
      </c>
      <c r="AE426" t="s">
        <v>6697</v>
      </c>
      <c r="AF426" t="s">
        <v>6697</v>
      </c>
      <c r="AG426" t="s">
        <v>6697</v>
      </c>
      <c r="AH426" t="s">
        <v>6697</v>
      </c>
      <c r="AI426" t="s">
        <v>6697</v>
      </c>
      <c r="AJ426" t="s">
        <v>6697</v>
      </c>
      <c r="AK426" t="s">
        <v>6697</v>
      </c>
      <c r="AL426" t="s">
        <v>6697</v>
      </c>
      <c r="AM426" t="s">
        <v>6697</v>
      </c>
      <c r="AN426" t="s">
        <v>6699</v>
      </c>
      <c r="AO426" t="s">
        <v>6697</v>
      </c>
      <c r="AP426" t="s">
        <v>6697</v>
      </c>
      <c r="AQ426" t="s">
        <v>6697</v>
      </c>
      <c r="AR426" t="s">
        <v>6697</v>
      </c>
      <c r="AS426" t="s">
        <v>6697</v>
      </c>
      <c r="AT426">
        <v>88</v>
      </c>
      <c r="AU426" t="s">
        <v>6697</v>
      </c>
      <c r="AV426" t="s">
        <v>6697</v>
      </c>
      <c r="AW426">
        <v>1</v>
      </c>
      <c r="AX426" t="s">
        <v>6697</v>
      </c>
      <c r="AY426" t="s">
        <v>6697</v>
      </c>
      <c r="BA426" t="s">
        <v>6697</v>
      </c>
    </row>
    <row r="427" spans="1:53">
      <c r="A427" t="s">
        <v>212</v>
      </c>
      <c r="B427" t="s">
        <v>923</v>
      </c>
      <c r="C427" t="s">
        <v>1327</v>
      </c>
      <c r="D427" t="s">
        <v>1667</v>
      </c>
      <c r="E427" t="s">
        <v>1974</v>
      </c>
      <c r="F427">
        <v>0</v>
      </c>
      <c r="G427" t="s">
        <v>1977</v>
      </c>
      <c r="H427" t="s">
        <v>1979</v>
      </c>
      <c r="I427" t="s">
        <v>2400</v>
      </c>
      <c r="J427" t="s">
        <v>3542</v>
      </c>
      <c r="K427" t="s">
        <v>3545</v>
      </c>
      <c r="L427" t="s">
        <v>3563</v>
      </c>
      <c r="M427" t="s">
        <v>3568</v>
      </c>
      <c r="N427" t="s">
        <v>174</v>
      </c>
      <c r="O427" t="s">
        <v>3602</v>
      </c>
      <c r="P427" t="s">
        <v>4315</v>
      </c>
      <c r="Q427" t="s">
        <v>4319</v>
      </c>
      <c r="R427" t="s">
        <v>4323</v>
      </c>
      <c r="S427" t="s">
        <v>4631</v>
      </c>
      <c r="T427" t="s">
        <v>5439</v>
      </c>
      <c r="U427" t="s">
        <v>4324</v>
      </c>
      <c r="V427" t="s">
        <v>5569</v>
      </c>
      <c r="W427" t="s">
        <v>5955</v>
      </c>
      <c r="AA427" t="s">
        <v>6697</v>
      </c>
      <c r="AB427" t="s">
        <v>6697</v>
      </c>
      <c r="AC427" t="s">
        <v>6697</v>
      </c>
      <c r="AD427" t="s">
        <v>6697</v>
      </c>
      <c r="AE427" t="s">
        <v>6697</v>
      </c>
      <c r="AF427" t="s">
        <v>6697</v>
      </c>
      <c r="AG427" t="s">
        <v>6697</v>
      </c>
      <c r="AH427" t="s">
        <v>6697</v>
      </c>
      <c r="AI427" t="s">
        <v>6697</v>
      </c>
      <c r="AJ427" t="s">
        <v>6697</v>
      </c>
      <c r="AK427" t="s">
        <v>6697</v>
      </c>
      <c r="AL427" t="s">
        <v>6697</v>
      </c>
      <c r="AM427" t="s">
        <v>6697</v>
      </c>
      <c r="AN427" t="s">
        <v>6699</v>
      </c>
      <c r="AO427" t="s">
        <v>6697</v>
      </c>
      <c r="AP427" t="s">
        <v>6697</v>
      </c>
      <c r="AQ427" t="s">
        <v>6697</v>
      </c>
      <c r="AR427" t="s">
        <v>6697</v>
      </c>
      <c r="AS427" t="s">
        <v>6697</v>
      </c>
      <c r="AT427">
        <v>0</v>
      </c>
      <c r="AU427" t="s">
        <v>6697</v>
      </c>
      <c r="AV427" t="s">
        <v>6697</v>
      </c>
      <c r="AW427">
        <v>1</v>
      </c>
      <c r="AX427" t="s">
        <v>6697</v>
      </c>
      <c r="AY427" t="s">
        <v>6697</v>
      </c>
      <c r="BA427" t="s">
        <v>6697</v>
      </c>
    </row>
    <row r="428" spans="1:53">
      <c r="A428" t="s">
        <v>212</v>
      </c>
      <c r="B428" t="s">
        <v>245</v>
      </c>
      <c r="C428" t="s">
        <v>1327</v>
      </c>
      <c r="D428" t="s">
        <v>1667</v>
      </c>
      <c r="E428" t="s">
        <v>1974</v>
      </c>
      <c r="F428">
        <v>0</v>
      </c>
      <c r="G428" t="s">
        <v>1977</v>
      </c>
      <c r="H428" t="s">
        <v>1979</v>
      </c>
      <c r="I428" t="s">
        <v>2401</v>
      </c>
      <c r="J428" t="s">
        <v>3542</v>
      </c>
      <c r="K428" t="s">
        <v>3545</v>
      </c>
      <c r="L428" t="s">
        <v>3563</v>
      </c>
      <c r="M428" t="s">
        <v>3643</v>
      </c>
      <c r="N428" t="s">
        <v>174</v>
      </c>
      <c r="O428" t="s">
        <v>3818</v>
      </c>
      <c r="P428" t="s">
        <v>4315</v>
      </c>
      <c r="Q428" t="s">
        <v>4319</v>
      </c>
      <c r="R428" t="s">
        <v>4323</v>
      </c>
      <c r="S428" t="s">
        <v>4631</v>
      </c>
      <c r="T428" t="s">
        <v>5439</v>
      </c>
      <c r="U428" t="s">
        <v>4324</v>
      </c>
      <c r="V428" t="s">
        <v>5569</v>
      </c>
      <c r="W428" t="s">
        <v>5955</v>
      </c>
      <c r="AA428" t="s">
        <v>6697</v>
      </c>
      <c r="AB428" t="s">
        <v>6697</v>
      </c>
      <c r="AC428" t="s">
        <v>6697</v>
      </c>
      <c r="AD428" t="s">
        <v>6697</v>
      </c>
      <c r="AE428" t="s">
        <v>6697</v>
      </c>
      <c r="AF428" t="s">
        <v>6697</v>
      </c>
      <c r="AG428" t="s">
        <v>6697</v>
      </c>
      <c r="AH428" t="s">
        <v>6697</v>
      </c>
      <c r="AI428" t="s">
        <v>6697</v>
      </c>
      <c r="AJ428" t="s">
        <v>6697</v>
      </c>
      <c r="AK428" t="s">
        <v>6697</v>
      </c>
      <c r="AL428" t="s">
        <v>6697</v>
      </c>
      <c r="AM428" t="s">
        <v>6697</v>
      </c>
      <c r="AN428" t="s">
        <v>6699</v>
      </c>
      <c r="AO428" t="s">
        <v>6697</v>
      </c>
      <c r="AP428" t="s">
        <v>6697</v>
      </c>
      <c r="AQ428" t="s">
        <v>6697</v>
      </c>
      <c r="AR428" t="s">
        <v>6697</v>
      </c>
      <c r="AS428" t="s">
        <v>6697</v>
      </c>
      <c r="AT428">
        <v>0</v>
      </c>
      <c r="AU428" t="s">
        <v>6697</v>
      </c>
      <c r="AV428" t="s">
        <v>6697</v>
      </c>
      <c r="AW428">
        <v>1</v>
      </c>
      <c r="AX428" t="s">
        <v>6697</v>
      </c>
      <c r="AY428" t="s">
        <v>6697</v>
      </c>
      <c r="BA428" t="s">
        <v>6697</v>
      </c>
    </row>
    <row r="429" spans="1:53">
      <c r="A429" t="s">
        <v>212</v>
      </c>
      <c r="B429" t="s">
        <v>964</v>
      </c>
      <c r="C429" t="s">
        <v>1422</v>
      </c>
      <c r="D429" t="s">
        <v>1666</v>
      </c>
      <c r="E429" t="s">
        <v>1974</v>
      </c>
      <c r="F429">
        <v>0</v>
      </c>
      <c r="G429" t="s">
        <v>1977</v>
      </c>
      <c r="H429" t="s">
        <v>1979</v>
      </c>
      <c r="I429" t="s">
        <v>2402</v>
      </c>
      <c r="J429" t="s">
        <v>3542</v>
      </c>
      <c r="K429" t="s">
        <v>3545</v>
      </c>
      <c r="L429" t="s">
        <v>3563</v>
      </c>
      <c r="M429" t="s">
        <v>3643</v>
      </c>
      <c r="N429" t="s">
        <v>174</v>
      </c>
      <c r="O429" t="s">
        <v>3790</v>
      </c>
      <c r="P429" t="s">
        <v>4315</v>
      </c>
      <c r="Q429" t="s">
        <v>4319</v>
      </c>
      <c r="R429" t="s">
        <v>4323</v>
      </c>
      <c r="S429" t="s">
        <v>4632</v>
      </c>
      <c r="T429" t="s">
        <v>5439</v>
      </c>
      <c r="U429" t="s">
        <v>4324</v>
      </c>
      <c r="V429" t="s">
        <v>5701</v>
      </c>
      <c r="W429" t="s">
        <v>6167</v>
      </c>
      <c r="AA429" t="s">
        <v>6697</v>
      </c>
      <c r="AB429" t="s">
        <v>6697</v>
      </c>
      <c r="AC429" t="s">
        <v>6697</v>
      </c>
      <c r="AD429" t="s">
        <v>6697</v>
      </c>
      <c r="AE429" t="s">
        <v>6697</v>
      </c>
      <c r="AF429" t="s">
        <v>6697</v>
      </c>
      <c r="AG429" t="s">
        <v>6697</v>
      </c>
      <c r="AH429" t="s">
        <v>6697</v>
      </c>
      <c r="AI429" t="s">
        <v>6697</v>
      </c>
      <c r="AJ429" t="s">
        <v>6697</v>
      </c>
      <c r="AK429" t="s">
        <v>6697</v>
      </c>
      <c r="AL429" t="s">
        <v>6697</v>
      </c>
      <c r="AM429" t="s">
        <v>6697</v>
      </c>
      <c r="AN429" t="s">
        <v>6699</v>
      </c>
      <c r="AO429" t="s">
        <v>6697</v>
      </c>
      <c r="AP429" t="s">
        <v>6697</v>
      </c>
      <c r="AQ429" t="s">
        <v>6697</v>
      </c>
      <c r="AR429" t="s">
        <v>6697</v>
      </c>
      <c r="AS429" t="s">
        <v>6697</v>
      </c>
      <c r="AT429">
        <v>2</v>
      </c>
      <c r="AU429" t="s">
        <v>6697</v>
      </c>
      <c r="AV429" t="s">
        <v>6697</v>
      </c>
      <c r="AW429">
        <v>2</v>
      </c>
      <c r="AX429" t="s">
        <v>6697</v>
      </c>
      <c r="AY429" t="s">
        <v>6697</v>
      </c>
      <c r="BA429" t="s">
        <v>6697</v>
      </c>
    </row>
    <row r="430" spans="1:53">
      <c r="A430" t="s">
        <v>278</v>
      </c>
      <c r="B430" t="s">
        <v>965</v>
      </c>
      <c r="C430" t="s">
        <v>1327</v>
      </c>
      <c r="D430" t="s">
        <v>1662</v>
      </c>
      <c r="E430" t="s">
        <v>1974</v>
      </c>
      <c r="F430">
        <v>0</v>
      </c>
      <c r="G430" t="s">
        <v>1977</v>
      </c>
      <c r="H430" t="s">
        <v>1979</v>
      </c>
      <c r="I430" t="s">
        <v>2403</v>
      </c>
      <c r="J430" t="s">
        <v>3542</v>
      </c>
      <c r="K430" t="s">
        <v>3545</v>
      </c>
      <c r="L430" t="s">
        <v>3563</v>
      </c>
      <c r="M430" t="s">
        <v>3734</v>
      </c>
      <c r="N430" t="s">
        <v>174</v>
      </c>
      <c r="O430" t="s">
        <v>3568</v>
      </c>
      <c r="P430" t="s">
        <v>4315</v>
      </c>
      <c r="Q430" t="s">
        <v>4319</v>
      </c>
      <c r="R430" t="s">
        <v>4323</v>
      </c>
      <c r="S430" t="s">
        <v>4633</v>
      </c>
      <c r="T430" t="s">
        <v>5439</v>
      </c>
      <c r="U430" t="s">
        <v>4324</v>
      </c>
      <c r="V430" t="s">
        <v>5701</v>
      </c>
      <c r="W430" t="s">
        <v>5955</v>
      </c>
      <c r="AA430" t="s">
        <v>6697</v>
      </c>
      <c r="AB430" t="s">
        <v>6697</v>
      </c>
      <c r="AC430" t="s">
        <v>6697</v>
      </c>
      <c r="AD430" t="s">
        <v>6697</v>
      </c>
      <c r="AE430" t="s">
        <v>6697</v>
      </c>
      <c r="AF430" t="s">
        <v>6697</v>
      </c>
      <c r="AG430" t="s">
        <v>6697</v>
      </c>
      <c r="AH430" t="s">
        <v>6697</v>
      </c>
      <c r="AI430" t="s">
        <v>6697</v>
      </c>
      <c r="AJ430" t="s">
        <v>6697</v>
      </c>
      <c r="AK430" t="s">
        <v>6697</v>
      </c>
      <c r="AL430" t="s">
        <v>6697</v>
      </c>
      <c r="AM430" t="s">
        <v>6697</v>
      </c>
      <c r="AN430" t="s">
        <v>6699</v>
      </c>
      <c r="AO430" t="s">
        <v>6697</v>
      </c>
      <c r="AP430" t="s">
        <v>6697</v>
      </c>
      <c r="AQ430" t="s">
        <v>6697</v>
      </c>
      <c r="AR430" t="s">
        <v>6697</v>
      </c>
      <c r="AS430" t="s">
        <v>6697</v>
      </c>
      <c r="AT430">
        <v>0</v>
      </c>
      <c r="AU430" t="s">
        <v>6697</v>
      </c>
      <c r="AV430" t="s">
        <v>6697</v>
      </c>
      <c r="AW430">
        <v>2</v>
      </c>
      <c r="AX430" t="s">
        <v>6697</v>
      </c>
      <c r="AY430" t="s">
        <v>6697</v>
      </c>
      <c r="BA430" t="s">
        <v>6697</v>
      </c>
    </row>
    <row r="431" spans="1:53">
      <c r="A431" t="s">
        <v>278</v>
      </c>
      <c r="B431" t="s">
        <v>212</v>
      </c>
      <c r="C431" t="s">
        <v>1327</v>
      </c>
      <c r="D431" t="s">
        <v>1662</v>
      </c>
      <c r="E431" t="s">
        <v>1974</v>
      </c>
      <c r="F431">
        <v>0</v>
      </c>
      <c r="G431" t="s">
        <v>1977</v>
      </c>
      <c r="H431" t="s">
        <v>1979</v>
      </c>
      <c r="I431" t="s">
        <v>2404</v>
      </c>
      <c r="J431" t="s">
        <v>3542</v>
      </c>
      <c r="K431" t="s">
        <v>3545</v>
      </c>
      <c r="L431" t="s">
        <v>3563</v>
      </c>
      <c r="M431" t="s">
        <v>3734</v>
      </c>
      <c r="N431" t="s">
        <v>174</v>
      </c>
      <c r="O431" t="s">
        <v>3568</v>
      </c>
      <c r="P431" t="s">
        <v>4315</v>
      </c>
      <c r="Q431" t="s">
        <v>4319</v>
      </c>
      <c r="R431" t="s">
        <v>4323</v>
      </c>
      <c r="S431" t="s">
        <v>4634</v>
      </c>
      <c r="T431" t="s">
        <v>5439</v>
      </c>
      <c r="U431" t="s">
        <v>4324</v>
      </c>
      <c r="V431" t="s">
        <v>5701</v>
      </c>
      <c r="W431" t="s">
        <v>5955</v>
      </c>
      <c r="AA431" t="s">
        <v>6697</v>
      </c>
      <c r="AB431" t="s">
        <v>6697</v>
      </c>
      <c r="AC431" t="s">
        <v>6697</v>
      </c>
      <c r="AD431" t="s">
        <v>6697</v>
      </c>
      <c r="AE431" t="s">
        <v>6697</v>
      </c>
      <c r="AF431" t="s">
        <v>6697</v>
      </c>
      <c r="AG431" t="s">
        <v>6697</v>
      </c>
      <c r="AH431" t="s">
        <v>6697</v>
      </c>
      <c r="AI431" t="s">
        <v>6697</v>
      </c>
      <c r="AJ431" t="s">
        <v>6697</v>
      </c>
      <c r="AK431" t="s">
        <v>6697</v>
      </c>
      <c r="AL431" t="s">
        <v>6697</v>
      </c>
      <c r="AM431" t="s">
        <v>6697</v>
      </c>
      <c r="AN431" t="s">
        <v>6699</v>
      </c>
      <c r="AO431" t="s">
        <v>6697</v>
      </c>
      <c r="AP431" t="s">
        <v>6697</v>
      </c>
      <c r="AQ431" t="s">
        <v>6697</v>
      </c>
      <c r="AR431" t="s">
        <v>6697</v>
      </c>
      <c r="AS431" t="s">
        <v>6697</v>
      </c>
      <c r="AT431">
        <v>0</v>
      </c>
      <c r="AU431" t="s">
        <v>6697</v>
      </c>
      <c r="AV431" t="s">
        <v>6697</v>
      </c>
      <c r="AW431">
        <v>2</v>
      </c>
      <c r="AX431" t="s">
        <v>6697</v>
      </c>
      <c r="AY431" t="s">
        <v>6697</v>
      </c>
      <c r="BA431" t="s">
        <v>6697</v>
      </c>
    </row>
    <row r="432" spans="1:53">
      <c r="A432" t="s">
        <v>212</v>
      </c>
      <c r="B432" t="s">
        <v>966</v>
      </c>
      <c r="C432" t="s">
        <v>1327</v>
      </c>
      <c r="D432" t="s">
        <v>1662</v>
      </c>
      <c r="E432" t="s">
        <v>1974</v>
      </c>
      <c r="F432">
        <v>0</v>
      </c>
      <c r="G432" t="s">
        <v>1977</v>
      </c>
      <c r="H432" t="s">
        <v>1979</v>
      </c>
      <c r="I432" t="s">
        <v>2405</v>
      </c>
      <c r="J432" t="s">
        <v>3542</v>
      </c>
      <c r="K432" t="s">
        <v>3545</v>
      </c>
      <c r="L432" t="s">
        <v>3563</v>
      </c>
      <c r="M432" t="s">
        <v>3568</v>
      </c>
      <c r="N432" t="s">
        <v>174</v>
      </c>
      <c r="O432" t="s">
        <v>3734</v>
      </c>
      <c r="P432" t="s">
        <v>4315</v>
      </c>
      <c r="Q432" t="s">
        <v>4319</v>
      </c>
      <c r="R432" t="s">
        <v>4321</v>
      </c>
      <c r="S432" t="s">
        <v>4635</v>
      </c>
      <c r="T432" t="s">
        <v>5439</v>
      </c>
      <c r="U432" t="s">
        <v>4324</v>
      </c>
      <c r="V432" t="s">
        <v>5701</v>
      </c>
      <c r="W432" t="s">
        <v>5955</v>
      </c>
      <c r="AA432" t="s">
        <v>6697</v>
      </c>
      <c r="AB432" t="s">
        <v>6697</v>
      </c>
      <c r="AC432" t="s">
        <v>6697</v>
      </c>
      <c r="AD432" t="s">
        <v>6697</v>
      </c>
      <c r="AE432" t="s">
        <v>6697</v>
      </c>
      <c r="AF432" t="s">
        <v>6697</v>
      </c>
      <c r="AG432" t="s">
        <v>6697</v>
      </c>
      <c r="AH432" t="s">
        <v>6697</v>
      </c>
      <c r="AI432" t="s">
        <v>6697</v>
      </c>
      <c r="AJ432" t="s">
        <v>6697</v>
      </c>
      <c r="AK432" t="s">
        <v>6697</v>
      </c>
      <c r="AL432" t="s">
        <v>6697</v>
      </c>
      <c r="AM432" t="s">
        <v>6697</v>
      </c>
      <c r="AN432" t="s">
        <v>6700</v>
      </c>
      <c r="AO432" t="s">
        <v>6697</v>
      </c>
      <c r="AP432" t="s">
        <v>6697</v>
      </c>
      <c r="AQ432" t="s">
        <v>6697</v>
      </c>
      <c r="AR432" t="s">
        <v>6697</v>
      </c>
      <c r="AS432" t="s">
        <v>6697</v>
      </c>
      <c r="AT432">
        <v>0</v>
      </c>
      <c r="AU432" t="s">
        <v>6697</v>
      </c>
      <c r="AV432" t="s">
        <v>6697</v>
      </c>
      <c r="AW432">
        <v>2</v>
      </c>
      <c r="AX432" t="s">
        <v>6697</v>
      </c>
      <c r="AY432" t="s">
        <v>6697</v>
      </c>
      <c r="BA432" t="s">
        <v>6697</v>
      </c>
    </row>
    <row r="433" spans="1:53">
      <c r="A433" t="s">
        <v>279</v>
      </c>
      <c r="B433" t="s">
        <v>967</v>
      </c>
      <c r="C433" t="s">
        <v>1327</v>
      </c>
      <c r="D433" t="s">
        <v>1810</v>
      </c>
      <c r="E433" t="s">
        <v>1974</v>
      </c>
      <c r="F433">
        <v>5</v>
      </c>
      <c r="G433" t="s">
        <v>1977</v>
      </c>
      <c r="H433" t="s">
        <v>1979</v>
      </c>
      <c r="I433" t="s">
        <v>2406</v>
      </c>
      <c r="J433" t="s">
        <v>3542</v>
      </c>
      <c r="K433" t="s">
        <v>3551</v>
      </c>
      <c r="L433" t="s">
        <v>3563</v>
      </c>
      <c r="M433" t="s">
        <v>3735</v>
      </c>
      <c r="N433" t="s">
        <v>174</v>
      </c>
      <c r="O433" t="s">
        <v>3671</v>
      </c>
      <c r="P433" t="s">
        <v>4315</v>
      </c>
      <c r="Q433" t="s">
        <v>4319</v>
      </c>
      <c r="R433" t="s">
        <v>4322</v>
      </c>
      <c r="S433" t="s">
        <v>4636</v>
      </c>
      <c r="T433" t="s">
        <v>5437</v>
      </c>
      <c r="U433" t="s">
        <v>5440</v>
      </c>
      <c r="V433" t="s">
        <v>5702</v>
      </c>
      <c r="W433" t="s">
        <v>6157</v>
      </c>
      <c r="AA433" t="s">
        <v>6697</v>
      </c>
      <c r="AB433" t="s">
        <v>6697</v>
      </c>
      <c r="AC433" t="s">
        <v>6699</v>
      </c>
      <c r="AD433" t="s">
        <v>6697</v>
      </c>
      <c r="AE433" t="s">
        <v>6697</v>
      </c>
      <c r="AF433" t="s">
        <v>6697</v>
      </c>
      <c r="AG433" t="s">
        <v>6697</v>
      </c>
      <c r="AH433" t="s">
        <v>6697</v>
      </c>
      <c r="AI433" t="s">
        <v>6697</v>
      </c>
      <c r="AJ433" t="s">
        <v>6697</v>
      </c>
      <c r="AK433" t="s">
        <v>6697</v>
      </c>
      <c r="AL433" t="s">
        <v>6697</v>
      </c>
      <c r="AM433" t="s">
        <v>6697</v>
      </c>
      <c r="AN433" t="s">
        <v>6697</v>
      </c>
      <c r="AO433" t="s">
        <v>6697</v>
      </c>
      <c r="AP433" t="s">
        <v>6697</v>
      </c>
      <c r="AQ433" t="s">
        <v>6697</v>
      </c>
      <c r="AR433" t="s">
        <v>6697</v>
      </c>
      <c r="AS433" t="s">
        <v>6697</v>
      </c>
      <c r="AT433">
        <v>0</v>
      </c>
      <c r="AU433" t="s">
        <v>6697</v>
      </c>
      <c r="AV433" t="s">
        <v>6697</v>
      </c>
      <c r="AW433">
        <v>3</v>
      </c>
      <c r="AX433" t="s">
        <v>6697</v>
      </c>
      <c r="AY433" t="s">
        <v>6697</v>
      </c>
      <c r="BA433" t="s">
        <v>6697</v>
      </c>
    </row>
    <row r="434" spans="1:53">
      <c r="A434" t="s">
        <v>280</v>
      </c>
      <c r="B434" t="s">
        <v>967</v>
      </c>
      <c r="C434" t="s">
        <v>1327</v>
      </c>
      <c r="D434" t="s">
        <v>1810</v>
      </c>
      <c r="E434" t="s">
        <v>1974</v>
      </c>
      <c r="F434">
        <v>0</v>
      </c>
      <c r="G434" t="s">
        <v>1977</v>
      </c>
      <c r="H434" t="s">
        <v>1979</v>
      </c>
      <c r="I434" t="s">
        <v>2407</v>
      </c>
      <c r="J434" t="s">
        <v>3542</v>
      </c>
      <c r="K434" t="s">
        <v>3551</v>
      </c>
      <c r="L434" t="s">
        <v>3563</v>
      </c>
      <c r="M434" t="s">
        <v>3736</v>
      </c>
      <c r="N434" t="s">
        <v>174</v>
      </c>
      <c r="O434" t="s">
        <v>3670</v>
      </c>
      <c r="P434" t="s">
        <v>4315</v>
      </c>
      <c r="Q434" t="s">
        <v>4319</v>
      </c>
      <c r="R434" t="s">
        <v>4321</v>
      </c>
      <c r="S434" t="s">
        <v>4637</v>
      </c>
      <c r="T434" t="s">
        <v>5440</v>
      </c>
      <c r="U434" t="s">
        <v>5440</v>
      </c>
      <c r="V434" t="s">
        <v>5662</v>
      </c>
      <c r="W434" t="s">
        <v>6157</v>
      </c>
      <c r="AA434" t="s">
        <v>6697</v>
      </c>
      <c r="AB434" t="s">
        <v>6697</v>
      </c>
      <c r="AC434" t="s">
        <v>6697</v>
      </c>
      <c r="AD434" t="s">
        <v>6697</v>
      </c>
      <c r="AE434" t="s">
        <v>6697</v>
      </c>
      <c r="AF434" t="s">
        <v>6697</v>
      </c>
      <c r="AG434" t="s">
        <v>6697</v>
      </c>
      <c r="AH434" t="s">
        <v>6697</v>
      </c>
      <c r="AI434" t="s">
        <v>6697</v>
      </c>
      <c r="AJ434" t="s">
        <v>6697</v>
      </c>
      <c r="AK434" t="s">
        <v>6697</v>
      </c>
      <c r="AL434" t="s">
        <v>6697</v>
      </c>
      <c r="AM434" t="s">
        <v>6697</v>
      </c>
      <c r="AN434" t="s">
        <v>6700</v>
      </c>
      <c r="AO434" t="s">
        <v>6697</v>
      </c>
      <c r="AP434" t="s">
        <v>6697</v>
      </c>
      <c r="AQ434" t="s">
        <v>6697</v>
      </c>
      <c r="AR434" t="s">
        <v>6697</v>
      </c>
      <c r="AS434" t="s">
        <v>6697</v>
      </c>
      <c r="AT434">
        <v>0</v>
      </c>
      <c r="AU434" t="s">
        <v>6697</v>
      </c>
      <c r="AV434" t="s">
        <v>6697</v>
      </c>
      <c r="AW434">
        <v>3</v>
      </c>
      <c r="AX434" t="s">
        <v>6697</v>
      </c>
      <c r="AY434" t="s">
        <v>6697</v>
      </c>
      <c r="BA434" t="s">
        <v>6697</v>
      </c>
    </row>
    <row r="435" spans="1:53">
      <c r="A435" t="s">
        <v>174</v>
      </c>
      <c r="B435" t="s">
        <v>967</v>
      </c>
      <c r="C435" t="s">
        <v>1327</v>
      </c>
      <c r="D435" t="s">
        <v>1810</v>
      </c>
      <c r="E435" t="s">
        <v>1974</v>
      </c>
      <c r="F435">
        <v>10</v>
      </c>
      <c r="G435" t="s">
        <v>1977</v>
      </c>
      <c r="H435" t="s">
        <v>1979</v>
      </c>
      <c r="I435" t="s">
        <v>2408</v>
      </c>
      <c r="J435" t="s">
        <v>3542</v>
      </c>
      <c r="K435" t="s">
        <v>3551</v>
      </c>
      <c r="L435" t="s">
        <v>3563</v>
      </c>
      <c r="M435" t="s">
        <v>3736</v>
      </c>
      <c r="N435" t="s">
        <v>174</v>
      </c>
      <c r="O435" t="s">
        <v>3670</v>
      </c>
      <c r="P435" t="s">
        <v>4315</v>
      </c>
      <c r="Q435" t="s">
        <v>4319</v>
      </c>
      <c r="R435" t="s">
        <v>4324</v>
      </c>
      <c r="S435" t="s">
        <v>4637</v>
      </c>
      <c r="T435" t="s">
        <v>5439</v>
      </c>
      <c r="U435" t="s">
        <v>4324</v>
      </c>
      <c r="V435" t="s">
        <v>5703</v>
      </c>
      <c r="W435" t="s">
        <v>5703</v>
      </c>
      <c r="AA435" t="s">
        <v>6698</v>
      </c>
      <c r="AB435" t="s">
        <v>6697</v>
      </c>
      <c r="AC435" t="s">
        <v>6697</v>
      </c>
      <c r="AD435" t="s">
        <v>6697</v>
      </c>
      <c r="AE435" t="s">
        <v>6697</v>
      </c>
      <c r="AF435" t="s">
        <v>6697</v>
      </c>
      <c r="AG435" t="s">
        <v>6697</v>
      </c>
      <c r="AH435" t="s">
        <v>6697</v>
      </c>
      <c r="AI435" t="s">
        <v>6697</v>
      </c>
      <c r="AJ435" t="s">
        <v>6697</v>
      </c>
      <c r="AK435" t="s">
        <v>6697</v>
      </c>
      <c r="AL435" t="s">
        <v>6697</v>
      </c>
      <c r="AM435" t="s">
        <v>6697</v>
      </c>
      <c r="AN435" t="s">
        <v>6699</v>
      </c>
      <c r="AO435" t="s">
        <v>6697</v>
      </c>
      <c r="AP435" t="s">
        <v>6697</v>
      </c>
      <c r="AQ435" t="s">
        <v>6697</v>
      </c>
      <c r="AR435" t="s">
        <v>6697</v>
      </c>
      <c r="AS435" t="s">
        <v>6697</v>
      </c>
      <c r="AT435">
        <v>0</v>
      </c>
      <c r="AU435" t="s">
        <v>6697</v>
      </c>
      <c r="AV435" t="s">
        <v>6697</v>
      </c>
      <c r="AW435">
        <v>3</v>
      </c>
      <c r="AX435" t="s">
        <v>6697</v>
      </c>
      <c r="AY435" t="s">
        <v>6697</v>
      </c>
      <c r="BA435" t="s">
        <v>6697</v>
      </c>
    </row>
    <row r="436" spans="1:53">
      <c r="A436" t="s">
        <v>174</v>
      </c>
      <c r="B436" t="s">
        <v>967</v>
      </c>
      <c r="C436" t="s">
        <v>1327</v>
      </c>
      <c r="D436" t="s">
        <v>1810</v>
      </c>
      <c r="E436" t="s">
        <v>1974</v>
      </c>
      <c r="F436">
        <v>10</v>
      </c>
      <c r="G436" t="s">
        <v>1977</v>
      </c>
      <c r="H436" t="s">
        <v>1979</v>
      </c>
      <c r="I436" t="s">
        <v>2409</v>
      </c>
      <c r="J436" t="s">
        <v>3542</v>
      </c>
      <c r="K436" t="s">
        <v>3551</v>
      </c>
      <c r="L436" t="s">
        <v>3563</v>
      </c>
      <c r="M436" t="s">
        <v>3737</v>
      </c>
      <c r="N436" t="s">
        <v>174</v>
      </c>
      <c r="O436" t="s">
        <v>3671</v>
      </c>
      <c r="P436" t="s">
        <v>4315</v>
      </c>
      <c r="Q436" t="s">
        <v>4319</v>
      </c>
      <c r="R436" t="s">
        <v>4322</v>
      </c>
      <c r="S436" t="s">
        <v>4638</v>
      </c>
      <c r="T436" t="s">
        <v>5437</v>
      </c>
      <c r="U436" t="s">
        <v>5440</v>
      </c>
      <c r="V436" t="s">
        <v>5662</v>
      </c>
      <c r="W436" t="s">
        <v>5955</v>
      </c>
      <c r="AA436" t="s">
        <v>6698</v>
      </c>
      <c r="AB436" t="s">
        <v>6697</v>
      </c>
      <c r="AC436" t="s">
        <v>6697</v>
      </c>
      <c r="AD436" t="s">
        <v>6697</v>
      </c>
      <c r="AE436" t="s">
        <v>6697</v>
      </c>
      <c r="AF436" t="s">
        <v>6697</v>
      </c>
      <c r="AG436" t="s">
        <v>6697</v>
      </c>
      <c r="AH436" t="s">
        <v>6697</v>
      </c>
      <c r="AI436" t="s">
        <v>6697</v>
      </c>
      <c r="AJ436" t="s">
        <v>6697</v>
      </c>
      <c r="AK436" t="s">
        <v>6697</v>
      </c>
      <c r="AL436" t="s">
        <v>6697</v>
      </c>
      <c r="AM436" t="s">
        <v>6697</v>
      </c>
      <c r="AN436" t="s">
        <v>6697</v>
      </c>
      <c r="AO436" t="s">
        <v>6697</v>
      </c>
      <c r="AP436" t="s">
        <v>6697</v>
      </c>
      <c r="AQ436" t="s">
        <v>6697</v>
      </c>
      <c r="AR436" t="s">
        <v>6697</v>
      </c>
      <c r="AS436" t="s">
        <v>6697</v>
      </c>
      <c r="AT436">
        <v>0</v>
      </c>
      <c r="AU436" t="s">
        <v>6697</v>
      </c>
      <c r="AV436" t="s">
        <v>6697</v>
      </c>
      <c r="AW436">
        <v>3</v>
      </c>
      <c r="AX436" t="s">
        <v>6697</v>
      </c>
      <c r="AY436" t="s">
        <v>6697</v>
      </c>
      <c r="BA436" t="s">
        <v>6697</v>
      </c>
    </row>
    <row r="437" spans="1:53">
      <c r="A437" t="s">
        <v>281</v>
      </c>
      <c r="B437" t="s">
        <v>281</v>
      </c>
      <c r="C437" t="s">
        <v>1327</v>
      </c>
      <c r="D437" t="s">
        <v>1811</v>
      </c>
      <c r="E437" t="s">
        <v>1974</v>
      </c>
      <c r="F437">
        <v>10</v>
      </c>
      <c r="G437" t="s">
        <v>1977</v>
      </c>
      <c r="H437" t="s">
        <v>1979</v>
      </c>
      <c r="I437" t="s">
        <v>2410</v>
      </c>
      <c r="J437" t="s">
        <v>3542</v>
      </c>
      <c r="K437" t="s">
        <v>3545</v>
      </c>
      <c r="L437" t="s">
        <v>3563</v>
      </c>
      <c r="M437" t="s">
        <v>3738</v>
      </c>
      <c r="N437" t="s">
        <v>174</v>
      </c>
      <c r="O437" t="s">
        <v>3738</v>
      </c>
      <c r="P437" t="s">
        <v>4315</v>
      </c>
      <c r="Q437" t="s">
        <v>4319</v>
      </c>
      <c r="R437" t="s">
        <v>4322</v>
      </c>
      <c r="S437" t="s">
        <v>4639</v>
      </c>
      <c r="T437" t="s">
        <v>5450</v>
      </c>
      <c r="U437" t="s">
        <v>5439</v>
      </c>
      <c r="V437" t="s">
        <v>5704</v>
      </c>
      <c r="W437" t="s">
        <v>5955</v>
      </c>
      <c r="AA437" t="s">
        <v>6697</v>
      </c>
      <c r="AB437" t="s">
        <v>6697</v>
      </c>
      <c r="AC437" t="s">
        <v>6697</v>
      </c>
      <c r="AD437" t="s">
        <v>6697</v>
      </c>
      <c r="AE437" t="s">
        <v>6697</v>
      </c>
      <c r="AF437" t="s">
        <v>6697</v>
      </c>
      <c r="AG437" t="s">
        <v>6697</v>
      </c>
      <c r="AH437" t="s">
        <v>6697</v>
      </c>
      <c r="AI437" t="s">
        <v>6697</v>
      </c>
      <c r="AJ437" t="s">
        <v>6698</v>
      </c>
      <c r="AK437" t="s">
        <v>6697</v>
      </c>
      <c r="AL437" t="s">
        <v>6697</v>
      </c>
      <c r="AM437" t="s">
        <v>6697</v>
      </c>
      <c r="AN437" t="s">
        <v>6697</v>
      </c>
      <c r="AO437" t="s">
        <v>6697</v>
      </c>
      <c r="AP437" t="s">
        <v>6697</v>
      </c>
      <c r="AQ437" t="s">
        <v>6697</v>
      </c>
      <c r="AR437" t="s">
        <v>6697</v>
      </c>
      <c r="AS437" t="s">
        <v>6697</v>
      </c>
      <c r="AT437">
        <v>0</v>
      </c>
      <c r="AU437" t="s">
        <v>6697</v>
      </c>
      <c r="AV437" t="s">
        <v>6697</v>
      </c>
      <c r="AW437">
        <v>20372</v>
      </c>
      <c r="AX437" t="s">
        <v>6703</v>
      </c>
      <c r="AY437" t="s">
        <v>6697</v>
      </c>
      <c r="BA437" t="s">
        <v>6697</v>
      </c>
    </row>
    <row r="438" spans="1:53">
      <c r="A438" t="s">
        <v>281</v>
      </c>
      <c r="B438" t="s">
        <v>281</v>
      </c>
      <c r="C438" t="s">
        <v>1424</v>
      </c>
      <c r="D438" t="s">
        <v>174</v>
      </c>
      <c r="E438" t="s">
        <v>1974</v>
      </c>
      <c r="F438">
        <v>25</v>
      </c>
      <c r="G438" t="s">
        <v>1977</v>
      </c>
      <c r="H438" t="s">
        <v>1979</v>
      </c>
      <c r="I438" t="s">
        <v>2411</v>
      </c>
      <c r="J438" t="s">
        <v>3542</v>
      </c>
      <c r="K438" t="s">
        <v>3547</v>
      </c>
      <c r="L438" t="s">
        <v>3563</v>
      </c>
      <c r="M438" t="s">
        <v>3738</v>
      </c>
      <c r="N438" t="s">
        <v>174</v>
      </c>
      <c r="O438" t="s">
        <v>3738</v>
      </c>
      <c r="P438" t="s">
        <v>4315</v>
      </c>
      <c r="Q438" t="s">
        <v>4319</v>
      </c>
      <c r="R438" t="s">
        <v>4322</v>
      </c>
      <c r="S438" t="s">
        <v>4640</v>
      </c>
      <c r="T438" t="s">
        <v>5443</v>
      </c>
      <c r="U438" t="s">
        <v>5506</v>
      </c>
      <c r="V438" t="s">
        <v>5569</v>
      </c>
      <c r="W438" t="s">
        <v>5955</v>
      </c>
      <c r="AA438" t="s">
        <v>6697</v>
      </c>
      <c r="AB438" t="s">
        <v>6697</v>
      </c>
      <c r="AC438" t="s">
        <v>6697</v>
      </c>
      <c r="AD438" t="s">
        <v>6697</v>
      </c>
      <c r="AE438" t="s">
        <v>6697</v>
      </c>
      <c r="AF438" t="s">
        <v>6697</v>
      </c>
      <c r="AG438" t="s">
        <v>6697</v>
      </c>
      <c r="AH438" t="s">
        <v>6697</v>
      </c>
      <c r="AI438" t="s">
        <v>6698</v>
      </c>
      <c r="AJ438" t="s">
        <v>6698</v>
      </c>
      <c r="AK438" t="s">
        <v>6699</v>
      </c>
      <c r="AL438" t="s">
        <v>6697</v>
      </c>
      <c r="AM438" t="s">
        <v>6697</v>
      </c>
      <c r="AN438" t="s">
        <v>6697</v>
      </c>
      <c r="AO438" t="s">
        <v>6697</v>
      </c>
      <c r="AP438" t="s">
        <v>6697</v>
      </c>
      <c r="AQ438" t="s">
        <v>6697</v>
      </c>
      <c r="AR438" t="s">
        <v>6697</v>
      </c>
      <c r="AS438" t="s">
        <v>6697</v>
      </c>
      <c r="AT438">
        <v>16388</v>
      </c>
      <c r="AU438" t="s">
        <v>6703</v>
      </c>
      <c r="AV438" t="s">
        <v>6703</v>
      </c>
      <c r="AW438">
        <v>65535</v>
      </c>
      <c r="AX438" t="s">
        <v>6703</v>
      </c>
      <c r="AY438" t="s">
        <v>6697</v>
      </c>
      <c r="BA438" t="s">
        <v>6697</v>
      </c>
    </row>
    <row r="439" spans="1:53">
      <c r="A439" t="s">
        <v>282</v>
      </c>
      <c r="B439" t="s">
        <v>117</v>
      </c>
      <c r="C439" t="s">
        <v>1425</v>
      </c>
      <c r="D439" t="s">
        <v>1812</v>
      </c>
      <c r="E439" t="s">
        <v>1974</v>
      </c>
      <c r="F439">
        <v>0</v>
      </c>
      <c r="G439" t="s">
        <v>1977</v>
      </c>
      <c r="H439" t="s">
        <v>1979</v>
      </c>
      <c r="I439" t="s">
        <v>2412</v>
      </c>
      <c r="J439" t="s">
        <v>3542</v>
      </c>
      <c r="K439" t="s">
        <v>3545</v>
      </c>
      <c r="L439" t="s">
        <v>3563</v>
      </c>
      <c r="M439" t="s">
        <v>3739</v>
      </c>
      <c r="N439" t="s">
        <v>174</v>
      </c>
      <c r="O439" t="s">
        <v>3744</v>
      </c>
      <c r="P439" t="s">
        <v>4315</v>
      </c>
      <c r="Q439" t="s">
        <v>4319</v>
      </c>
      <c r="R439" t="s">
        <v>4322</v>
      </c>
      <c r="S439" t="s">
        <v>4641</v>
      </c>
      <c r="T439" t="s">
        <v>5440</v>
      </c>
      <c r="U439" t="s">
        <v>5440</v>
      </c>
      <c r="V439" t="s">
        <v>5569</v>
      </c>
      <c r="W439" t="s">
        <v>6168</v>
      </c>
      <c r="AA439" t="s">
        <v>6697</v>
      </c>
      <c r="AB439" t="s">
        <v>6697</v>
      </c>
      <c r="AC439" t="s">
        <v>6697</v>
      </c>
      <c r="AD439" t="s">
        <v>6697</v>
      </c>
      <c r="AE439" t="s">
        <v>6697</v>
      </c>
      <c r="AF439" t="s">
        <v>6697</v>
      </c>
      <c r="AG439" t="s">
        <v>6697</v>
      </c>
      <c r="AH439" t="s">
        <v>6697</v>
      </c>
      <c r="AI439" t="s">
        <v>6697</v>
      </c>
      <c r="AJ439" t="s">
        <v>6697</v>
      </c>
      <c r="AK439" t="s">
        <v>6697</v>
      </c>
      <c r="AL439" t="s">
        <v>6697</v>
      </c>
      <c r="AM439" t="s">
        <v>6697</v>
      </c>
      <c r="AN439" t="s">
        <v>6697</v>
      </c>
      <c r="AO439" t="s">
        <v>6697</v>
      </c>
      <c r="AP439" t="s">
        <v>6697</v>
      </c>
      <c r="AQ439" t="s">
        <v>6697</v>
      </c>
      <c r="AR439" t="s">
        <v>6697</v>
      </c>
      <c r="AS439" t="s">
        <v>6697</v>
      </c>
      <c r="AT439">
        <v>24</v>
      </c>
      <c r="AU439" t="s">
        <v>6697</v>
      </c>
      <c r="AV439" t="s">
        <v>6697</v>
      </c>
      <c r="AW439">
        <v>13</v>
      </c>
      <c r="AX439" t="s">
        <v>6697</v>
      </c>
      <c r="AY439" t="s">
        <v>6697</v>
      </c>
      <c r="BA439" t="s">
        <v>6697</v>
      </c>
    </row>
    <row r="440" spans="1:53">
      <c r="A440" t="s">
        <v>283</v>
      </c>
      <c r="B440" t="s">
        <v>117</v>
      </c>
      <c r="C440" t="s">
        <v>1425</v>
      </c>
      <c r="D440" t="s">
        <v>1812</v>
      </c>
      <c r="E440" t="s">
        <v>1974</v>
      </c>
      <c r="F440">
        <v>5</v>
      </c>
      <c r="G440" t="s">
        <v>1977</v>
      </c>
      <c r="H440" t="s">
        <v>1979</v>
      </c>
      <c r="I440" t="s">
        <v>2413</v>
      </c>
      <c r="J440" t="s">
        <v>3542</v>
      </c>
      <c r="K440" t="s">
        <v>3545</v>
      </c>
      <c r="L440" t="s">
        <v>3563</v>
      </c>
      <c r="M440" t="s">
        <v>3740</v>
      </c>
      <c r="N440" t="s">
        <v>174</v>
      </c>
      <c r="O440" t="s">
        <v>4156</v>
      </c>
      <c r="P440" t="s">
        <v>4315</v>
      </c>
      <c r="Q440" t="s">
        <v>4319</v>
      </c>
      <c r="R440" t="s">
        <v>4322</v>
      </c>
      <c r="S440" t="s">
        <v>4642</v>
      </c>
      <c r="T440" t="s">
        <v>5440</v>
      </c>
      <c r="U440" t="s">
        <v>5440</v>
      </c>
      <c r="V440" t="s">
        <v>5705</v>
      </c>
      <c r="W440" t="s">
        <v>6169</v>
      </c>
      <c r="AA440" t="s">
        <v>6697</v>
      </c>
      <c r="AB440" t="s">
        <v>6697</v>
      </c>
      <c r="AC440" t="s">
        <v>6699</v>
      </c>
      <c r="AD440" t="s">
        <v>6697</v>
      </c>
      <c r="AE440" t="s">
        <v>6697</v>
      </c>
      <c r="AF440" t="s">
        <v>6697</v>
      </c>
      <c r="AG440" t="s">
        <v>6697</v>
      </c>
      <c r="AH440" t="s">
        <v>6697</v>
      </c>
      <c r="AI440" t="s">
        <v>6697</v>
      </c>
      <c r="AJ440" t="s">
        <v>6697</v>
      </c>
      <c r="AK440" t="s">
        <v>6697</v>
      </c>
      <c r="AL440" t="s">
        <v>6697</v>
      </c>
      <c r="AM440" t="s">
        <v>6697</v>
      </c>
      <c r="AN440" t="s">
        <v>6697</v>
      </c>
      <c r="AO440" t="s">
        <v>6697</v>
      </c>
      <c r="AP440" t="s">
        <v>6697</v>
      </c>
      <c r="AQ440" t="s">
        <v>6697</v>
      </c>
      <c r="AR440" t="s">
        <v>6697</v>
      </c>
      <c r="AS440" t="s">
        <v>6697</v>
      </c>
      <c r="AT440">
        <v>24</v>
      </c>
      <c r="AU440" t="s">
        <v>6697</v>
      </c>
      <c r="AV440" t="s">
        <v>6697</v>
      </c>
      <c r="AW440">
        <v>13</v>
      </c>
      <c r="AX440" t="s">
        <v>6697</v>
      </c>
      <c r="AY440" t="s">
        <v>6697</v>
      </c>
      <c r="BA440" t="s">
        <v>6697</v>
      </c>
    </row>
    <row r="441" spans="1:53">
      <c r="A441" t="s">
        <v>284</v>
      </c>
      <c r="B441" t="s">
        <v>968</v>
      </c>
      <c r="C441" t="s">
        <v>1426</v>
      </c>
      <c r="D441" t="s">
        <v>1813</v>
      </c>
      <c r="E441" t="s">
        <v>1973</v>
      </c>
      <c r="F441">
        <v>0</v>
      </c>
      <c r="G441" t="s">
        <v>1977</v>
      </c>
      <c r="H441" t="s">
        <v>1979</v>
      </c>
      <c r="I441" t="s">
        <v>2414</v>
      </c>
      <c r="J441" t="s">
        <v>3542</v>
      </c>
      <c r="K441" t="s">
        <v>3544</v>
      </c>
      <c r="L441" t="s">
        <v>3562</v>
      </c>
      <c r="M441" t="s">
        <v>3741</v>
      </c>
      <c r="N441" t="s">
        <v>193</v>
      </c>
      <c r="O441" t="s">
        <v>4157</v>
      </c>
      <c r="P441" t="s">
        <v>4315</v>
      </c>
      <c r="Q441" t="s">
        <v>4319</v>
      </c>
      <c r="R441" t="s">
        <v>4323</v>
      </c>
      <c r="S441" t="s">
        <v>4643</v>
      </c>
      <c r="T441" t="s">
        <v>5439</v>
      </c>
      <c r="U441" t="s">
        <v>4324</v>
      </c>
      <c r="V441" t="s">
        <v>5605</v>
      </c>
      <c r="W441" t="s">
        <v>6170</v>
      </c>
      <c r="AA441" t="s">
        <v>6697</v>
      </c>
      <c r="AB441" t="s">
        <v>6697</v>
      </c>
      <c r="AC441" t="s">
        <v>6697</v>
      </c>
      <c r="AD441" t="s">
        <v>6697</v>
      </c>
      <c r="AE441" t="s">
        <v>6697</v>
      </c>
      <c r="AF441" t="s">
        <v>6697</v>
      </c>
      <c r="AG441" t="s">
        <v>6697</v>
      </c>
      <c r="AH441" t="s">
        <v>6697</v>
      </c>
      <c r="AI441" t="s">
        <v>6697</v>
      </c>
      <c r="AJ441" t="s">
        <v>6697</v>
      </c>
      <c r="AK441" t="s">
        <v>6697</v>
      </c>
      <c r="AL441" t="s">
        <v>6697</v>
      </c>
      <c r="AM441" t="s">
        <v>6697</v>
      </c>
      <c r="AN441" t="s">
        <v>6699</v>
      </c>
      <c r="AO441" t="s">
        <v>6697</v>
      </c>
      <c r="AP441" t="s">
        <v>6697</v>
      </c>
      <c r="AQ441" t="s">
        <v>6697</v>
      </c>
      <c r="AR441" t="s">
        <v>6697</v>
      </c>
      <c r="AS441" t="s">
        <v>6697</v>
      </c>
      <c r="AT441">
        <v>0</v>
      </c>
      <c r="AU441" t="s">
        <v>6697</v>
      </c>
      <c r="AV441" t="s">
        <v>6697</v>
      </c>
      <c r="AW441">
        <v>0</v>
      </c>
      <c r="AX441" t="s">
        <v>6697</v>
      </c>
      <c r="AY441" t="s">
        <v>6697</v>
      </c>
      <c r="BA441" t="s">
        <v>6697</v>
      </c>
    </row>
    <row r="442" spans="1:53">
      <c r="A442" t="s">
        <v>285</v>
      </c>
      <c r="B442" t="s">
        <v>969</v>
      </c>
      <c r="C442" t="s">
        <v>1425</v>
      </c>
      <c r="D442" t="s">
        <v>1812</v>
      </c>
      <c r="E442" t="s">
        <v>1974</v>
      </c>
      <c r="F442">
        <v>5</v>
      </c>
      <c r="G442" t="s">
        <v>1977</v>
      </c>
      <c r="H442" t="s">
        <v>1979</v>
      </c>
      <c r="I442" t="s">
        <v>2415</v>
      </c>
      <c r="J442" t="s">
        <v>3542</v>
      </c>
      <c r="K442" t="s">
        <v>3545</v>
      </c>
      <c r="L442" t="s">
        <v>3563</v>
      </c>
      <c r="M442" t="s">
        <v>3742</v>
      </c>
      <c r="N442" t="s">
        <v>174</v>
      </c>
      <c r="O442" t="s">
        <v>3688</v>
      </c>
      <c r="P442" t="s">
        <v>4315</v>
      </c>
      <c r="Q442" t="s">
        <v>4319</v>
      </c>
      <c r="R442" t="s">
        <v>4322</v>
      </c>
      <c r="S442" t="s">
        <v>4644</v>
      </c>
      <c r="T442" t="s">
        <v>5437</v>
      </c>
      <c r="U442" t="s">
        <v>5440</v>
      </c>
      <c r="V442" t="s">
        <v>5706</v>
      </c>
      <c r="W442" t="s">
        <v>6169</v>
      </c>
      <c r="AA442" t="s">
        <v>6697</v>
      </c>
      <c r="AB442" t="s">
        <v>6697</v>
      </c>
      <c r="AC442" t="s">
        <v>6699</v>
      </c>
      <c r="AD442" t="s">
        <v>6697</v>
      </c>
      <c r="AE442" t="s">
        <v>6697</v>
      </c>
      <c r="AF442" t="s">
        <v>6697</v>
      </c>
      <c r="AG442" t="s">
        <v>6697</v>
      </c>
      <c r="AH442" t="s">
        <v>6697</v>
      </c>
      <c r="AI442" t="s">
        <v>6697</v>
      </c>
      <c r="AJ442" t="s">
        <v>6697</v>
      </c>
      <c r="AK442" t="s">
        <v>6697</v>
      </c>
      <c r="AL442" t="s">
        <v>6697</v>
      </c>
      <c r="AM442" t="s">
        <v>6697</v>
      </c>
      <c r="AN442" t="s">
        <v>6697</v>
      </c>
      <c r="AO442" t="s">
        <v>6697</v>
      </c>
      <c r="AP442" t="s">
        <v>6697</v>
      </c>
      <c r="AQ442" t="s">
        <v>6697</v>
      </c>
      <c r="AR442" t="s">
        <v>6697</v>
      </c>
      <c r="AS442" t="s">
        <v>6697</v>
      </c>
      <c r="AT442">
        <v>24</v>
      </c>
      <c r="AU442" t="s">
        <v>6697</v>
      </c>
      <c r="AV442" t="s">
        <v>6697</v>
      </c>
      <c r="AW442">
        <v>13</v>
      </c>
      <c r="AX442" t="s">
        <v>6697</v>
      </c>
      <c r="AY442" t="s">
        <v>6697</v>
      </c>
      <c r="BA442" t="s">
        <v>6697</v>
      </c>
    </row>
    <row r="443" spans="1:53">
      <c r="A443" t="s">
        <v>286</v>
      </c>
      <c r="B443" t="s">
        <v>970</v>
      </c>
      <c r="C443" t="s">
        <v>1327</v>
      </c>
      <c r="D443" t="s">
        <v>1814</v>
      </c>
      <c r="E443" t="s">
        <v>1974</v>
      </c>
      <c r="F443">
        <v>0</v>
      </c>
      <c r="G443" t="s">
        <v>1977</v>
      </c>
      <c r="H443" t="s">
        <v>1979</v>
      </c>
      <c r="I443" t="s">
        <v>2416</v>
      </c>
      <c r="J443" t="s">
        <v>3542</v>
      </c>
      <c r="K443" t="s">
        <v>3545</v>
      </c>
      <c r="L443" t="s">
        <v>3563</v>
      </c>
      <c r="M443" t="s">
        <v>3743</v>
      </c>
      <c r="N443" t="s">
        <v>174</v>
      </c>
      <c r="O443" t="s">
        <v>4106</v>
      </c>
      <c r="P443" t="s">
        <v>4315</v>
      </c>
      <c r="Q443" t="s">
        <v>4319</v>
      </c>
      <c r="R443" t="s">
        <v>4322</v>
      </c>
      <c r="S443" t="s">
        <v>4645</v>
      </c>
      <c r="T443" t="s">
        <v>5440</v>
      </c>
      <c r="U443" t="s">
        <v>5440</v>
      </c>
      <c r="V443" t="s">
        <v>5642</v>
      </c>
      <c r="W443" t="s">
        <v>6171</v>
      </c>
      <c r="AA443" t="s">
        <v>6697</v>
      </c>
      <c r="AB443" t="s">
        <v>6697</v>
      </c>
      <c r="AC443" t="s">
        <v>6697</v>
      </c>
      <c r="AD443" t="s">
        <v>6697</v>
      </c>
      <c r="AE443" t="s">
        <v>6697</v>
      </c>
      <c r="AF443" t="s">
        <v>6697</v>
      </c>
      <c r="AG443" t="s">
        <v>6697</v>
      </c>
      <c r="AH443" t="s">
        <v>6697</v>
      </c>
      <c r="AI443" t="s">
        <v>6697</v>
      </c>
      <c r="AJ443" t="s">
        <v>6697</v>
      </c>
      <c r="AK443" t="s">
        <v>6697</v>
      </c>
      <c r="AL443" t="s">
        <v>6697</v>
      </c>
      <c r="AM443" t="s">
        <v>6697</v>
      </c>
      <c r="AN443" t="s">
        <v>6697</v>
      </c>
      <c r="AO443" t="s">
        <v>6697</v>
      </c>
      <c r="AP443" t="s">
        <v>6697</v>
      </c>
      <c r="AQ443" t="s">
        <v>6697</v>
      </c>
      <c r="AR443" t="s">
        <v>6697</v>
      </c>
      <c r="AS443" t="s">
        <v>6697</v>
      </c>
      <c r="AT443">
        <v>0</v>
      </c>
      <c r="AU443" t="s">
        <v>6697</v>
      </c>
      <c r="AV443" t="s">
        <v>6697</v>
      </c>
      <c r="AW443">
        <v>5</v>
      </c>
      <c r="AX443" t="s">
        <v>6697</v>
      </c>
      <c r="AY443" t="s">
        <v>6697</v>
      </c>
      <c r="BA443" t="s">
        <v>6697</v>
      </c>
    </row>
    <row r="444" spans="1:53">
      <c r="A444" t="s">
        <v>117</v>
      </c>
      <c r="B444" t="s">
        <v>971</v>
      </c>
      <c r="C444" t="s">
        <v>1327</v>
      </c>
      <c r="D444" t="s">
        <v>1687</v>
      </c>
      <c r="E444" t="s">
        <v>1974</v>
      </c>
      <c r="F444">
        <v>0</v>
      </c>
      <c r="G444" t="s">
        <v>1977</v>
      </c>
      <c r="H444" t="s">
        <v>1979</v>
      </c>
      <c r="I444" t="s">
        <v>2417</v>
      </c>
      <c r="J444" t="s">
        <v>3542</v>
      </c>
      <c r="K444" t="s">
        <v>3545</v>
      </c>
      <c r="L444" t="s">
        <v>3563</v>
      </c>
      <c r="M444" t="s">
        <v>3744</v>
      </c>
      <c r="N444" t="s">
        <v>174</v>
      </c>
      <c r="O444" t="s">
        <v>3689</v>
      </c>
      <c r="P444" t="s">
        <v>4315</v>
      </c>
      <c r="Q444" t="s">
        <v>4319</v>
      </c>
      <c r="R444" t="s">
        <v>4322</v>
      </c>
      <c r="S444" t="s">
        <v>4646</v>
      </c>
      <c r="T444" t="s">
        <v>5440</v>
      </c>
      <c r="U444" t="s">
        <v>5440</v>
      </c>
      <c r="V444" t="s">
        <v>5642</v>
      </c>
      <c r="W444" t="s">
        <v>6172</v>
      </c>
      <c r="AA444" t="s">
        <v>6697</v>
      </c>
      <c r="AB444" t="s">
        <v>6697</v>
      </c>
      <c r="AC444" t="s">
        <v>6697</v>
      </c>
      <c r="AD444" t="s">
        <v>6697</v>
      </c>
      <c r="AE444" t="s">
        <v>6697</v>
      </c>
      <c r="AF444" t="s">
        <v>6697</v>
      </c>
      <c r="AG444" t="s">
        <v>6697</v>
      </c>
      <c r="AH444" t="s">
        <v>6697</v>
      </c>
      <c r="AI444" t="s">
        <v>6697</v>
      </c>
      <c r="AJ444" t="s">
        <v>6697</v>
      </c>
      <c r="AK444" t="s">
        <v>6697</v>
      </c>
      <c r="AL444" t="s">
        <v>6697</v>
      </c>
      <c r="AM444" t="s">
        <v>6697</v>
      </c>
      <c r="AN444" t="s">
        <v>6697</v>
      </c>
      <c r="AO444" t="s">
        <v>6697</v>
      </c>
      <c r="AP444" t="s">
        <v>6697</v>
      </c>
      <c r="AQ444" t="s">
        <v>6697</v>
      </c>
      <c r="AR444" t="s">
        <v>6697</v>
      </c>
      <c r="AS444" t="s">
        <v>6697</v>
      </c>
      <c r="AT444">
        <v>0</v>
      </c>
      <c r="AU444" t="s">
        <v>6697</v>
      </c>
      <c r="AV444" t="s">
        <v>6697</v>
      </c>
      <c r="AW444">
        <v>7</v>
      </c>
      <c r="AX444" t="s">
        <v>6697</v>
      </c>
      <c r="AY444" t="s">
        <v>6697</v>
      </c>
      <c r="BA444" t="s">
        <v>6697</v>
      </c>
    </row>
    <row r="445" spans="1:53">
      <c r="A445" t="s">
        <v>287</v>
      </c>
      <c r="B445" t="s">
        <v>971</v>
      </c>
      <c r="C445" t="s">
        <v>1327</v>
      </c>
      <c r="D445" t="s">
        <v>1687</v>
      </c>
      <c r="E445" t="s">
        <v>1974</v>
      </c>
      <c r="F445">
        <v>0</v>
      </c>
      <c r="G445" t="s">
        <v>1977</v>
      </c>
      <c r="H445" t="s">
        <v>1979</v>
      </c>
      <c r="I445" t="s">
        <v>2418</v>
      </c>
      <c r="J445" t="s">
        <v>3542</v>
      </c>
      <c r="K445" t="s">
        <v>3545</v>
      </c>
      <c r="L445" t="s">
        <v>3563</v>
      </c>
      <c r="M445" t="s">
        <v>3693</v>
      </c>
      <c r="N445" t="s">
        <v>174</v>
      </c>
      <c r="O445" t="s">
        <v>4122</v>
      </c>
      <c r="P445" t="s">
        <v>4315</v>
      </c>
      <c r="Q445" t="s">
        <v>4319</v>
      </c>
      <c r="R445" t="s">
        <v>4322</v>
      </c>
      <c r="S445" t="s">
        <v>4647</v>
      </c>
      <c r="T445" t="s">
        <v>5440</v>
      </c>
      <c r="U445" t="s">
        <v>5440</v>
      </c>
      <c r="V445" t="s">
        <v>5642</v>
      </c>
      <c r="W445" t="s">
        <v>6173</v>
      </c>
      <c r="AA445" t="s">
        <v>6697</v>
      </c>
      <c r="AB445" t="s">
        <v>6697</v>
      </c>
      <c r="AC445" t="s">
        <v>6697</v>
      </c>
      <c r="AD445" t="s">
        <v>6697</v>
      </c>
      <c r="AE445" t="s">
        <v>6697</v>
      </c>
      <c r="AF445" t="s">
        <v>6697</v>
      </c>
      <c r="AG445" t="s">
        <v>6697</v>
      </c>
      <c r="AH445" t="s">
        <v>6697</v>
      </c>
      <c r="AI445" t="s">
        <v>6697</v>
      </c>
      <c r="AJ445" t="s">
        <v>6697</v>
      </c>
      <c r="AK445" t="s">
        <v>6697</v>
      </c>
      <c r="AL445" t="s">
        <v>6697</v>
      </c>
      <c r="AM445" t="s">
        <v>6697</v>
      </c>
      <c r="AN445" t="s">
        <v>6697</v>
      </c>
      <c r="AO445" t="s">
        <v>6697</v>
      </c>
      <c r="AP445" t="s">
        <v>6697</v>
      </c>
      <c r="AQ445" t="s">
        <v>6697</v>
      </c>
      <c r="AR445" t="s">
        <v>6697</v>
      </c>
      <c r="AS445" t="s">
        <v>6697</v>
      </c>
      <c r="AT445">
        <v>0</v>
      </c>
      <c r="AU445" t="s">
        <v>6697</v>
      </c>
      <c r="AV445" t="s">
        <v>6697</v>
      </c>
      <c r="AW445">
        <v>7</v>
      </c>
      <c r="AX445" t="s">
        <v>6697</v>
      </c>
      <c r="AY445" t="s">
        <v>6697</v>
      </c>
      <c r="BA445" t="s">
        <v>6697</v>
      </c>
    </row>
    <row r="446" spans="1:53">
      <c r="A446" t="s">
        <v>287</v>
      </c>
      <c r="B446" t="s">
        <v>117</v>
      </c>
      <c r="C446" t="s">
        <v>1327</v>
      </c>
      <c r="D446" t="s">
        <v>1815</v>
      </c>
      <c r="E446" t="s">
        <v>1974</v>
      </c>
      <c r="F446">
        <v>0</v>
      </c>
      <c r="G446" t="s">
        <v>1977</v>
      </c>
      <c r="H446" t="s">
        <v>1979</v>
      </c>
      <c r="I446" t="s">
        <v>2419</v>
      </c>
      <c r="J446" t="s">
        <v>3542</v>
      </c>
      <c r="K446" t="s">
        <v>3545</v>
      </c>
      <c r="L446" t="s">
        <v>3563</v>
      </c>
      <c r="M446" t="s">
        <v>3693</v>
      </c>
      <c r="N446" t="s">
        <v>174</v>
      </c>
      <c r="O446" t="s">
        <v>4156</v>
      </c>
      <c r="P446" t="s">
        <v>4315</v>
      </c>
      <c r="Q446" t="s">
        <v>4319</v>
      </c>
      <c r="R446" t="s">
        <v>4322</v>
      </c>
      <c r="S446" t="s">
        <v>4370</v>
      </c>
      <c r="T446" t="s">
        <v>5440</v>
      </c>
      <c r="U446" t="s">
        <v>5440</v>
      </c>
      <c r="V446" t="s">
        <v>5642</v>
      </c>
      <c r="W446" t="s">
        <v>5955</v>
      </c>
      <c r="AA446" t="s">
        <v>6697</v>
      </c>
      <c r="AB446" t="s">
        <v>6697</v>
      </c>
      <c r="AC446" t="s">
        <v>6697</v>
      </c>
      <c r="AD446" t="s">
        <v>6697</v>
      </c>
      <c r="AE446" t="s">
        <v>6697</v>
      </c>
      <c r="AF446" t="s">
        <v>6697</v>
      </c>
      <c r="AG446" t="s">
        <v>6697</v>
      </c>
      <c r="AH446" t="s">
        <v>6697</v>
      </c>
      <c r="AI446" t="s">
        <v>6697</v>
      </c>
      <c r="AJ446" t="s">
        <v>6697</v>
      </c>
      <c r="AK446" t="s">
        <v>6697</v>
      </c>
      <c r="AL446" t="s">
        <v>6697</v>
      </c>
      <c r="AM446" t="s">
        <v>6697</v>
      </c>
      <c r="AN446" t="s">
        <v>6697</v>
      </c>
      <c r="AO446" t="s">
        <v>6697</v>
      </c>
      <c r="AP446" t="s">
        <v>6697</v>
      </c>
      <c r="AQ446" t="s">
        <v>6697</v>
      </c>
      <c r="AR446" t="s">
        <v>6697</v>
      </c>
      <c r="AS446" t="s">
        <v>6697</v>
      </c>
      <c r="AT446">
        <v>0</v>
      </c>
      <c r="AU446" t="s">
        <v>6697</v>
      </c>
      <c r="AV446" t="s">
        <v>6697</v>
      </c>
      <c r="AW446">
        <v>8</v>
      </c>
      <c r="AX446" t="s">
        <v>6697</v>
      </c>
      <c r="AY446" t="s">
        <v>6697</v>
      </c>
      <c r="BA446" t="s">
        <v>6697</v>
      </c>
    </row>
    <row r="447" spans="1:53">
      <c r="A447" t="s">
        <v>236</v>
      </c>
      <c r="B447" t="s">
        <v>287</v>
      </c>
      <c r="C447" t="s">
        <v>1327</v>
      </c>
      <c r="D447" t="s">
        <v>1696</v>
      </c>
      <c r="E447" t="s">
        <v>1974</v>
      </c>
      <c r="F447">
        <v>0</v>
      </c>
      <c r="G447" t="s">
        <v>1977</v>
      </c>
      <c r="H447" t="s">
        <v>1979</v>
      </c>
      <c r="I447" t="s">
        <v>2420</v>
      </c>
      <c r="J447" t="s">
        <v>3542</v>
      </c>
      <c r="K447" t="s">
        <v>3545</v>
      </c>
      <c r="L447" t="s">
        <v>3563</v>
      </c>
      <c r="M447" t="s">
        <v>3609</v>
      </c>
      <c r="N447" t="s">
        <v>174</v>
      </c>
      <c r="O447" t="s">
        <v>3688</v>
      </c>
      <c r="P447" t="s">
        <v>4315</v>
      </c>
      <c r="Q447" t="s">
        <v>4319</v>
      </c>
      <c r="R447" t="s">
        <v>4323</v>
      </c>
      <c r="S447" t="s">
        <v>4648</v>
      </c>
      <c r="T447" t="s">
        <v>5439</v>
      </c>
      <c r="U447" t="s">
        <v>4324</v>
      </c>
      <c r="V447" t="s">
        <v>5642</v>
      </c>
      <c r="W447" t="s">
        <v>6174</v>
      </c>
      <c r="AA447" t="s">
        <v>6697</v>
      </c>
      <c r="AB447" t="s">
        <v>6697</v>
      </c>
      <c r="AC447" t="s">
        <v>6697</v>
      </c>
      <c r="AD447" t="s">
        <v>6697</v>
      </c>
      <c r="AE447" t="s">
        <v>6697</v>
      </c>
      <c r="AF447" t="s">
        <v>6697</v>
      </c>
      <c r="AG447" t="s">
        <v>6697</v>
      </c>
      <c r="AH447" t="s">
        <v>6697</v>
      </c>
      <c r="AI447" t="s">
        <v>6697</v>
      </c>
      <c r="AJ447" t="s">
        <v>6697</v>
      </c>
      <c r="AK447" t="s">
        <v>6697</v>
      </c>
      <c r="AL447" t="s">
        <v>6697</v>
      </c>
      <c r="AM447" t="s">
        <v>6697</v>
      </c>
      <c r="AN447" t="s">
        <v>6699</v>
      </c>
      <c r="AO447" t="s">
        <v>6697</v>
      </c>
      <c r="AP447" t="s">
        <v>6697</v>
      </c>
      <c r="AQ447" t="s">
        <v>6697</v>
      </c>
      <c r="AR447" t="s">
        <v>6697</v>
      </c>
      <c r="AS447" t="s">
        <v>6697</v>
      </c>
      <c r="AT447">
        <v>0</v>
      </c>
      <c r="AU447" t="s">
        <v>6697</v>
      </c>
      <c r="AV447" t="s">
        <v>6697</v>
      </c>
      <c r="AW447">
        <v>0</v>
      </c>
      <c r="AX447" t="s">
        <v>6697</v>
      </c>
      <c r="AY447" t="s">
        <v>6697</v>
      </c>
      <c r="BA447" t="s">
        <v>6697</v>
      </c>
    </row>
    <row r="448" spans="1:53">
      <c r="A448" t="s">
        <v>174</v>
      </c>
      <c r="B448" t="s">
        <v>115</v>
      </c>
      <c r="C448" t="s">
        <v>1327</v>
      </c>
      <c r="D448" t="s">
        <v>1816</v>
      </c>
      <c r="E448" t="s">
        <v>1974</v>
      </c>
      <c r="F448">
        <v>10</v>
      </c>
      <c r="G448" t="s">
        <v>1977</v>
      </c>
      <c r="H448" t="s">
        <v>1979</v>
      </c>
      <c r="I448" t="s">
        <v>2421</v>
      </c>
      <c r="J448" t="s">
        <v>3542</v>
      </c>
      <c r="K448" t="s">
        <v>3551</v>
      </c>
      <c r="L448" t="s">
        <v>3563</v>
      </c>
      <c r="M448" t="s">
        <v>3745</v>
      </c>
      <c r="N448" t="s">
        <v>174</v>
      </c>
      <c r="O448" t="s">
        <v>3744</v>
      </c>
      <c r="P448" t="s">
        <v>4315</v>
      </c>
      <c r="Q448" t="s">
        <v>4319</v>
      </c>
      <c r="R448" t="s">
        <v>4322</v>
      </c>
      <c r="S448" t="s">
        <v>4649</v>
      </c>
      <c r="T448" t="s">
        <v>5437</v>
      </c>
      <c r="U448" t="s">
        <v>5440</v>
      </c>
      <c r="V448" t="s">
        <v>5642</v>
      </c>
      <c r="W448" t="s">
        <v>6153</v>
      </c>
      <c r="AA448" t="s">
        <v>6698</v>
      </c>
      <c r="AB448" t="s">
        <v>6697</v>
      </c>
      <c r="AC448" t="s">
        <v>6697</v>
      </c>
      <c r="AD448" t="s">
        <v>6697</v>
      </c>
      <c r="AE448" t="s">
        <v>6697</v>
      </c>
      <c r="AF448" t="s">
        <v>6697</v>
      </c>
      <c r="AG448" t="s">
        <v>6697</v>
      </c>
      <c r="AH448" t="s">
        <v>6697</v>
      </c>
      <c r="AI448" t="s">
        <v>6697</v>
      </c>
      <c r="AJ448" t="s">
        <v>6697</v>
      </c>
      <c r="AK448" t="s">
        <v>6697</v>
      </c>
      <c r="AL448" t="s">
        <v>6697</v>
      </c>
      <c r="AM448" t="s">
        <v>6697</v>
      </c>
      <c r="AN448" t="s">
        <v>6697</v>
      </c>
      <c r="AO448" t="s">
        <v>6697</v>
      </c>
      <c r="AP448" t="s">
        <v>6697</v>
      </c>
      <c r="AQ448" t="s">
        <v>6697</v>
      </c>
      <c r="AR448" t="s">
        <v>6697</v>
      </c>
      <c r="AS448" t="s">
        <v>6697</v>
      </c>
      <c r="AT448">
        <v>0</v>
      </c>
      <c r="AU448" t="s">
        <v>6697</v>
      </c>
      <c r="AV448" t="s">
        <v>6697</v>
      </c>
      <c r="AW448">
        <v>12</v>
      </c>
      <c r="AX448" t="s">
        <v>6697</v>
      </c>
      <c r="AY448" t="s">
        <v>6697</v>
      </c>
      <c r="BA448" t="s">
        <v>6697</v>
      </c>
    </row>
    <row r="449" spans="1:53">
      <c r="A449" t="s">
        <v>174</v>
      </c>
      <c r="B449" t="s">
        <v>115</v>
      </c>
      <c r="C449" t="s">
        <v>1327</v>
      </c>
      <c r="D449" t="s">
        <v>1816</v>
      </c>
      <c r="E449" t="s">
        <v>1974</v>
      </c>
      <c r="F449">
        <v>10</v>
      </c>
      <c r="G449" t="s">
        <v>1977</v>
      </c>
      <c r="H449" t="s">
        <v>1979</v>
      </c>
      <c r="I449" t="s">
        <v>2422</v>
      </c>
      <c r="J449" t="s">
        <v>3542</v>
      </c>
      <c r="K449" t="s">
        <v>3551</v>
      </c>
      <c r="L449" t="s">
        <v>3563</v>
      </c>
      <c r="M449" t="s">
        <v>3746</v>
      </c>
      <c r="N449" t="s">
        <v>174</v>
      </c>
      <c r="O449" t="s">
        <v>4156</v>
      </c>
      <c r="P449" t="s">
        <v>4315</v>
      </c>
      <c r="Q449" t="s">
        <v>4319</v>
      </c>
      <c r="R449" t="s">
        <v>4322</v>
      </c>
      <c r="S449" t="s">
        <v>4650</v>
      </c>
      <c r="T449" t="s">
        <v>5440</v>
      </c>
      <c r="U449" t="s">
        <v>5440</v>
      </c>
      <c r="V449" t="s">
        <v>5707</v>
      </c>
      <c r="W449" t="s">
        <v>6153</v>
      </c>
      <c r="AA449" t="s">
        <v>6698</v>
      </c>
      <c r="AB449" t="s">
        <v>6697</v>
      </c>
      <c r="AC449" t="s">
        <v>6697</v>
      </c>
      <c r="AD449" t="s">
        <v>6697</v>
      </c>
      <c r="AE449" t="s">
        <v>6697</v>
      </c>
      <c r="AF449" t="s">
        <v>6697</v>
      </c>
      <c r="AG449" t="s">
        <v>6697</v>
      </c>
      <c r="AH449" t="s">
        <v>6697</v>
      </c>
      <c r="AI449" t="s">
        <v>6697</v>
      </c>
      <c r="AJ449" t="s">
        <v>6697</v>
      </c>
      <c r="AK449" t="s">
        <v>6697</v>
      </c>
      <c r="AL449" t="s">
        <v>6697</v>
      </c>
      <c r="AM449" t="s">
        <v>6697</v>
      </c>
      <c r="AN449" t="s">
        <v>6697</v>
      </c>
      <c r="AO449" t="s">
        <v>6697</v>
      </c>
      <c r="AP449" t="s">
        <v>6697</v>
      </c>
      <c r="AQ449" t="s">
        <v>6697</v>
      </c>
      <c r="AR449" t="s">
        <v>6697</v>
      </c>
      <c r="AS449" t="s">
        <v>6697</v>
      </c>
      <c r="AT449">
        <v>0</v>
      </c>
      <c r="AU449" t="s">
        <v>6697</v>
      </c>
      <c r="AV449" t="s">
        <v>6697</v>
      </c>
      <c r="AW449">
        <v>12</v>
      </c>
      <c r="AX449" t="s">
        <v>6697</v>
      </c>
      <c r="AY449" t="s">
        <v>6697</v>
      </c>
      <c r="BA449" t="s">
        <v>6697</v>
      </c>
    </row>
    <row r="450" spans="1:53">
      <c r="A450" t="s">
        <v>174</v>
      </c>
      <c r="B450" t="s">
        <v>287</v>
      </c>
      <c r="C450" t="s">
        <v>1327</v>
      </c>
      <c r="D450" t="s">
        <v>1816</v>
      </c>
      <c r="E450" t="s">
        <v>1974</v>
      </c>
      <c r="F450">
        <v>10</v>
      </c>
      <c r="G450" t="s">
        <v>1977</v>
      </c>
      <c r="H450" t="s">
        <v>1979</v>
      </c>
      <c r="I450" t="s">
        <v>2423</v>
      </c>
      <c r="J450" t="s">
        <v>3542</v>
      </c>
      <c r="K450" t="s">
        <v>3551</v>
      </c>
      <c r="L450" t="s">
        <v>3563</v>
      </c>
      <c r="M450" t="s">
        <v>3747</v>
      </c>
      <c r="N450" t="s">
        <v>174</v>
      </c>
      <c r="O450" t="s">
        <v>3693</v>
      </c>
      <c r="P450" t="s">
        <v>4315</v>
      </c>
      <c r="Q450" t="s">
        <v>4319</v>
      </c>
      <c r="R450" t="s">
        <v>4322</v>
      </c>
      <c r="S450" t="s">
        <v>4651</v>
      </c>
      <c r="T450" t="s">
        <v>5440</v>
      </c>
      <c r="U450" t="s">
        <v>5440</v>
      </c>
      <c r="V450" t="s">
        <v>5642</v>
      </c>
      <c r="W450" t="s">
        <v>6153</v>
      </c>
      <c r="AA450" t="s">
        <v>6698</v>
      </c>
      <c r="AB450" t="s">
        <v>6697</v>
      </c>
      <c r="AC450" t="s">
        <v>6697</v>
      </c>
      <c r="AD450" t="s">
        <v>6697</v>
      </c>
      <c r="AE450" t="s">
        <v>6697</v>
      </c>
      <c r="AF450" t="s">
        <v>6697</v>
      </c>
      <c r="AG450" t="s">
        <v>6697</v>
      </c>
      <c r="AH450" t="s">
        <v>6697</v>
      </c>
      <c r="AI450" t="s">
        <v>6697</v>
      </c>
      <c r="AJ450" t="s">
        <v>6697</v>
      </c>
      <c r="AK450" t="s">
        <v>6697</v>
      </c>
      <c r="AL450" t="s">
        <v>6697</v>
      </c>
      <c r="AM450" t="s">
        <v>6697</v>
      </c>
      <c r="AN450" t="s">
        <v>6697</v>
      </c>
      <c r="AO450" t="s">
        <v>6697</v>
      </c>
      <c r="AP450" t="s">
        <v>6697</v>
      </c>
      <c r="AQ450" t="s">
        <v>6697</v>
      </c>
      <c r="AR450" t="s">
        <v>6697</v>
      </c>
      <c r="AS450" t="s">
        <v>6697</v>
      </c>
      <c r="AT450">
        <v>0</v>
      </c>
      <c r="AU450" t="s">
        <v>6697</v>
      </c>
      <c r="AV450" t="s">
        <v>6697</v>
      </c>
      <c r="AW450">
        <v>12</v>
      </c>
      <c r="AX450" t="s">
        <v>6697</v>
      </c>
      <c r="AY450" t="s">
        <v>6697</v>
      </c>
      <c r="BA450" t="s">
        <v>6697</v>
      </c>
    </row>
    <row r="451" spans="1:53">
      <c r="A451" t="s">
        <v>174</v>
      </c>
      <c r="B451" t="s">
        <v>972</v>
      </c>
      <c r="C451" t="s">
        <v>1327</v>
      </c>
      <c r="D451" t="s">
        <v>1816</v>
      </c>
      <c r="E451" t="s">
        <v>1974</v>
      </c>
      <c r="F451">
        <v>10</v>
      </c>
      <c r="G451" t="s">
        <v>1977</v>
      </c>
      <c r="H451" t="s">
        <v>1979</v>
      </c>
      <c r="I451" t="s">
        <v>2424</v>
      </c>
      <c r="J451" t="s">
        <v>3542</v>
      </c>
      <c r="K451" t="s">
        <v>3551</v>
      </c>
      <c r="L451" t="s">
        <v>3563</v>
      </c>
      <c r="M451" t="s">
        <v>3748</v>
      </c>
      <c r="N451" t="s">
        <v>174</v>
      </c>
      <c r="O451" t="s">
        <v>3688</v>
      </c>
      <c r="P451" t="s">
        <v>4315</v>
      </c>
      <c r="Q451" t="s">
        <v>4319</v>
      </c>
      <c r="R451" t="s">
        <v>4322</v>
      </c>
      <c r="S451" t="s">
        <v>4652</v>
      </c>
      <c r="T451" t="s">
        <v>5441</v>
      </c>
      <c r="U451" t="s">
        <v>5440</v>
      </c>
      <c r="V451" t="s">
        <v>5707</v>
      </c>
      <c r="W451" t="s">
        <v>6153</v>
      </c>
      <c r="AA451" t="s">
        <v>6698</v>
      </c>
      <c r="AB451" t="s">
        <v>6697</v>
      </c>
      <c r="AC451" t="s">
        <v>6697</v>
      </c>
      <c r="AD451" t="s">
        <v>6697</v>
      </c>
      <c r="AE451" t="s">
        <v>6697</v>
      </c>
      <c r="AF451" t="s">
        <v>6697</v>
      </c>
      <c r="AG451" t="s">
        <v>6697</v>
      </c>
      <c r="AH451" t="s">
        <v>6697</v>
      </c>
      <c r="AI451" t="s">
        <v>6697</v>
      </c>
      <c r="AJ451" t="s">
        <v>6697</v>
      </c>
      <c r="AK451" t="s">
        <v>6697</v>
      </c>
      <c r="AL451" t="s">
        <v>6697</v>
      </c>
      <c r="AM451" t="s">
        <v>6697</v>
      </c>
      <c r="AN451" t="s">
        <v>6697</v>
      </c>
      <c r="AO451" t="s">
        <v>6697</v>
      </c>
      <c r="AP451" t="s">
        <v>6697</v>
      </c>
      <c r="AQ451" t="s">
        <v>6697</v>
      </c>
      <c r="AR451" t="s">
        <v>6697</v>
      </c>
      <c r="AS451" t="s">
        <v>6697</v>
      </c>
      <c r="AT451">
        <v>0</v>
      </c>
      <c r="AU451" t="s">
        <v>6697</v>
      </c>
      <c r="AV451" t="s">
        <v>6697</v>
      </c>
      <c r="AW451">
        <v>12</v>
      </c>
      <c r="AX451" t="s">
        <v>6697</v>
      </c>
      <c r="AY451" t="s">
        <v>6697</v>
      </c>
      <c r="BA451" t="s">
        <v>6697</v>
      </c>
    </row>
    <row r="452" spans="1:53">
      <c r="A452" t="s">
        <v>171</v>
      </c>
      <c r="B452" t="s">
        <v>972</v>
      </c>
      <c r="C452" t="s">
        <v>1327</v>
      </c>
      <c r="D452" t="s">
        <v>1816</v>
      </c>
      <c r="E452" t="s">
        <v>1974</v>
      </c>
      <c r="F452">
        <v>0</v>
      </c>
      <c r="G452" t="s">
        <v>1977</v>
      </c>
      <c r="H452" t="s">
        <v>1979</v>
      </c>
      <c r="I452" t="s">
        <v>2425</v>
      </c>
      <c r="J452" t="s">
        <v>3542</v>
      </c>
      <c r="K452" t="s">
        <v>3545</v>
      </c>
      <c r="L452" t="s">
        <v>3563</v>
      </c>
      <c r="M452" t="s">
        <v>3749</v>
      </c>
      <c r="N452" t="s">
        <v>174</v>
      </c>
      <c r="O452" t="s">
        <v>4158</v>
      </c>
      <c r="P452" t="s">
        <v>4315</v>
      </c>
      <c r="Q452" t="s">
        <v>4319</v>
      </c>
      <c r="R452" t="s">
        <v>4322</v>
      </c>
      <c r="S452" t="s">
        <v>4653</v>
      </c>
      <c r="T452" t="s">
        <v>5440</v>
      </c>
      <c r="U452" t="s">
        <v>5440</v>
      </c>
      <c r="V452" t="s">
        <v>5708</v>
      </c>
      <c r="W452" t="s">
        <v>6175</v>
      </c>
      <c r="AA452" t="s">
        <v>6697</v>
      </c>
      <c r="AB452" t="s">
        <v>6697</v>
      </c>
      <c r="AC452" t="s">
        <v>6697</v>
      </c>
      <c r="AD452" t="s">
        <v>6697</v>
      </c>
      <c r="AE452" t="s">
        <v>6697</v>
      </c>
      <c r="AF452" t="s">
        <v>6697</v>
      </c>
      <c r="AG452" t="s">
        <v>6697</v>
      </c>
      <c r="AH452" t="s">
        <v>6697</v>
      </c>
      <c r="AI452" t="s">
        <v>6697</v>
      </c>
      <c r="AJ452" t="s">
        <v>6697</v>
      </c>
      <c r="AK452" t="s">
        <v>6697</v>
      </c>
      <c r="AL452" t="s">
        <v>6697</v>
      </c>
      <c r="AM452" t="s">
        <v>6697</v>
      </c>
      <c r="AN452" t="s">
        <v>6697</v>
      </c>
      <c r="AO452" t="s">
        <v>6697</v>
      </c>
      <c r="AP452" t="s">
        <v>6697</v>
      </c>
      <c r="AQ452" t="s">
        <v>6697</v>
      </c>
      <c r="AR452" t="s">
        <v>6697</v>
      </c>
      <c r="AS452" t="s">
        <v>6697</v>
      </c>
      <c r="AT452">
        <v>0</v>
      </c>
      <c r="AU452" t="s">
        <v>6697</v>
      </c>
      <c r="AV452" t="s">
        <v>6697</v>
      </c>
      <c r="AW452">
        <v>12</v>
      </c>
      <c r="AX452" t="s">
        <v>6697</v>
      </c>
      <c r="AY452" t="s">
        <v>6697</v>
      </c>
      <c r="BA452" t="s">
        <v>6697</v>
      </c>
    </row>
    <row r="453" spans="1:53">
      <c r="A453" t="s">
        <v>193</v>
      </c>
      <c r="B453" t="s">
        <v>968</v>
      </c>
      <c r="C453" t="s">
        <v>1325</v>
      </c>
      <c r="D453" t="s">
        <v>1817</v>
      </c>
      <c r="E453" t="s">
        <v>1973</v>
      </c>
      <c r="F453">
        <v>0</v>
      </c>
      <c r="G453" t="s">
        <v>1977</v>
      </c>
      <c r="H453" t="s">
        <v>1979</v>
      </c>
      <c r="I453" t="s">
        <v>2426</v>
      </c>
      <c r="J453" t="s">
        <v>3542</v>
      </c>
      <c r="K453" t="s">
        <v>3552</v>
      </c>
      <c r="L453" t="s">
        <v>3562</v>
      </c>
      <c r="M453" t="s">
        <v>3750</v>
      </c>
      <c r="N453" t="s">
        <v>193</v>
      </c>
      <c r="O453" t="s">
        <v>4159</v>
      </c>
      <c r="P453" t="s">
        <v>4315</v>
      </c>
      <c r="Q453" t="s">
        <v>4319</v>
      </c>
      <c r="R453" t="s">
        <v>4323</v>
      </c>
      <c r="S453" t="s">
        <v>4654</v>
      </c>
      <c r="T453" t="s">
        <v>5439</v>
      </c>
      <c r="U453" t="s">
        <v>4324</v>
      </c>
      <c r="V453" t="s">
        <v>5605</v>
      </c>
      <c r="W453" t="s">
        <v>6176</v>
      </c>
      <c r="AA453" t="s">
        <v>6697</v>
      </c>
      <c r="AB453" t="s">
        <v>6697</v>
      </c>
      <c r="AC453" t="s">
        <v>6697</v>
      </c>
      <c r="AD453" t="s">
        <v>6697</v>
      </c>
      <c r="AE453" t="s">
        <v>6697</v>
      </c>
      <c r="AF453" t="s">
        <v>6697</v>
      </c>
      <c r="AG453" t="s">
        <v>6697</v>
      </c>
      <c r="AH453" t="s">
        <v>6697</v>
      </c>
      <c r="AI453" t="s">
        <v>6697</v>
      </c>
      <c r="AJ453" t="s">
        <v>6697</v>
      </c>
      <c r="AK453" t="s">
        <v>6697</v>
      </c>
      <c r="AL453" t="s">
        <v>6697</v>
      </c>
      <c r="AM453" t="s">
        <v>6697</v>
      </c>
      <c r="AN453" t="s">
        <v>6699</v>
      </c>
      <c r="AO453" t="s">
        <v>6697</v>
      </c>
      <c r="AP453" t="s">
        <v>6697</v>
      </c>
      <c r="AQ453" t="s">
        <v>6697</v>
      </c>
      <c r="AR453" t="s">
        <v>6697</v>
      </c>
      <c r="AS453" t="s">
        <v>6697</v>
      </c>
      <c r="AT453">
        <v>0</v>
      </c>
      <c r="AU453" t="s">
        <v>6697</v>
      </c>
      <c r="AV453" t="s">
        <v>6697</v>
      </c>
      <c r="AW453">
        <v>0</v>
      </c>
      <c r="AX453" t="s">
        <v>6697</v>
      </c>
      <c r="AY453" t="s">
        <v>6697</v>
      </c>
      <c r="BA453" t="s">
        <v>6697</v>
      </c>
    </row>
    <row r="454" spans="1:53">
      <c r="A454" t="s">
        <v>174</v>
      </c>
      <c r="B454" t="s">
        <v>973</v>
      </c>
      <c r="C454" t="s">
        <v>1427</v>
      </c>
      <c r="D454" t="s">
        <v>174</v>
      </c>
      <c r="E454" t="s">
        <v>1974</v>
      </c>
      <c r="F454">
        <v>20</v>
      </c>
      <c r="G454" t="s">
        <v>1977</v>
      </c>
      <c r="H454" t="s">
        <v>1979</v>
      </c>
      <c r="I454" t="s">
        <v>2427</v>
      </c>
      <c r="J454" t="s">
        <v>3542</v>
      </c>
      <c r="K454" t="s">
        <v>3553</v>
      </c>
      <c r="L454" t="s">
        <v>3563</v>
      </c>
      <c r="M454" t="s">
        <v>3751</v>
      </c>
      <c r="N454" t="s">
        <v>174</v>
      </c>
      <c r="O454" t="s">
        <v>4093</v>
      </c>
      <c r="P454" t="s">
        <v>4315</v>
      </c>
      <c r="Q454" t="s">
        <v>4319</v>
      </c>
      <c r="R454" t="s">
        <v>4322</v>
      </c>
      <c r="S454" t="s">
        <v>4655</v>
      </c>
      <c r="T454" t="s">
        <v>5467</v>
      </c>
      <c r="U454" t="s">
        <v>5507</v>
      </c>
      <c r="V454" t="s">
        <v>5604</v>
      </c>
      <c r="W454" t="s">
        <v>6174</v>
      </c>
      <c r="AA454" t="s">
        <v>6698</v>
      </c>
      <c r="AB454" t="s">
        <v>6697</v>
      </c>
      <c r="AC454" t="s">
        <v>6697</v>
      </c>
      <c r="AD454" t="s">
        <v>6697</v>
      </c>
      <c r="AE454" t="s">
        <v>6697</v>
      </c>
      <c r="AF454" t="s">
        <v>6697</v>
      </c>
      <c r="AG454" t="s">
        <v>6697</v>
      </c>
      <c r="AH454" t="s">
        <v>6697</v>
      </c>
      <c r="AI454" t="s">
        <v>6697</v>
      </c>
      <c r="AJ454" t="s">
        <v>6698</v>
      </c>
      <c r="AK454" t="s">
        <v>6697</v>
      </c>
      <c r="AL454" t="s">
        <v>6697</v>
      </c>
      <c r="AM454" t="s">
        <v>6697</v>
      </c>
      <c r="AN454" t="s">
        <v>6697</v>
      </c>
      <c r="AO454" t="s">
        <v>6697</v>
      </c>
      <c r="AP454" t="s">
        <v>6697</v>
      </c>
      <c r="AQ454" t="s">
        <v>6697</v>
      </c>
      <c r="AR454" t="s">
        <v>6697</v>
      </c>
      <c r="AS454" t="s">
        <v>6697</v>
      </c>
      <c r="AT454">
        <v>23</v>
      </c>
      <c r="AU454" t="s">
        <v>6697</v>
      </c>
      <c r="AV454" t="s">
        <v>6703</v>
      </c>
      <c r="AW454">
        <v>65535</v>
      </c>
      <c r="AX454" t="s">
        <v>6703</v>
      </c>
      <c r="AY454" t="s">
        <v>6697</v>
      </c>
      <c r="BA454" t="s">
        <v>6697</v>
      </c>
    </row>
    <row r="455" spans="1:53">
      <c r="A455" t="s">
        <v>288</v>
      </c>
      <c r="B455" t="s">
        <v>117</v>
      </c>
      <c r="C455" t="s">
        <v>1428</v>
      </c>
      <c r="D455" t="s">
        <v>1688</v>
      </c>
      <c r="E455" t="s">
        <v>1974</v>
      </c>
      <c r="F455">
        <v>0</v>
      </c>
      <c r="G455" t="s">
        <v>1977</v>
      </c>
      <c r="H455" t="s">
        <v>1979</v>
      </c>
      <c r="I455" t="s">
        <v>2428</v>
      </c>
      <c r="J455" t="s">
        <v>3542</v>
      </c>
      <c r="K455" t="s">
        <v>3545</v>
      </c>
      <c r="L455" t="s">
        <v>3563</v>
      </c>
      <c r="M455" t="s">
        <v>3752</v>
      </c>
      <c r="N455" t="s">
        <v>174</v>
      </c>
      <c r="O455" t="s">
        <v>3744</v>
      </c>
      <c r="P455" t="s">
        <v>4315</v>
      </c>
      <c r="Q455" t="s">
        <v>4319</v>
      </c>
      <c r="R455" t="s">
        <v>4323</v>
      </c>
      <c r="S455" t="s">
        <v>4656</v>
      </c>
      <c r="T455" t="s">
        <v>5439</v>
      </c>
      <c r="U455" t="s">
        <v>4324</v>
      </c>
      <c r="V455" t="s">
        <v>5642</v>
      </c>
      <c r="W455" t="s">
        <v>6177</v>
      </c>
      <c r="AA455" t="s">
        <v>6697</v>
      </c>
      <c r="AB455" t="s">
        <v>6697</v>
      </c>
      <c r="AC455" t="s">
        <v>6697</v>
      </c>
      <c r="AD455" t="s">
        <v>6697</v>
      </c>
      <c r="AE455" t="s">
        <v>6697</v>
      </c>
      <c r="AF455" t="s">
        <v>6697</v>
      </c>
      <c r="AG455" t="s">
        <v>6697</v>
      </c>
      <c r="AH455" t="s">
        <v>6697</v>
      </c>
      <c r="AI455" t="s">
        <v>6697</v>
      </c>
      <c r="AJ455" t="s">
        <v>6697</v>
      </c>
      <c r="AK455" t="s">
        <v>6697</v>
      </c>
      <c r="AL455" t="s">
        <v>6697</v>
      </c>
      <c r="AM455" t="s">
        <v>6697</v>
      </c>
      <c r="AN455" t="s">
        <v>6699</v>
      </c>
      <c r="AO455" t="s">
        <v>6697</v>
      </c>
      <c r="AP455" t="s">
        <v>6697</v>
      </c>
      <c r="AQ455" t="s">
        <v>6697</v>
      </c>
      <c r="AR455" t="s">
        <v>6697</v>
      </c>
      <c r="AS455" t="s">
        <v>6697</v>
      </c>
      <c r="AT455">
        <v>2</v>
      </c>
      <c r="AU455" t="s">
        <v>6697</v>
      </c>
      <c r="AV455" t="s">
        <v>6697</v>
      </c>
      <c r="AW455">
        <v>9</v>
      </c>
      <c r="AX455" t="s">
        <v>6697</v>
      </c>
      <c r="AY455" t="s">
        <v>6697</v>
      </c>
      <c r="BA455" t="s">
        <v>6697</v>
      </c>
    </row>
    <row r="456" spans="1:53">
      <c r="A456" t="s">
        <v>288</v>
      </c>
      <c r="B456" t="s">
        <v>287</v>
      </c>
      <c r="C456" t="s">
        <v>1428</v>
      </c>
      <c r="D456" t="s">
        <v>1688</v>
      </c>
      <c r="E456" t="s">
        <v>1974</v>
      </c>
      <c r="F456">
        <v>0</v>
      </c>
      <c r="G456" t="s">
        <v>1977</v>
      </c>
      <c r="H456" t="s">
        <v>1979</v>
      </c>
      <c r="I456" t="s">
        <v>2429</v>
      </c>
      <c r="J456" t="s">
        <v>3542</v>
      </c>
      <c r="K456" t="s">
        <v>3545</v>
      </c>
      <c r="L456" t="s">
        <v>3563</v>
      </c>
      <c r="M456" t="s">
        <v>3643</v>
      </c>
      <c r="N456" t="s">
        <v>174</v>
      </c>
      <c r="O456" t="s">
        <v>3693</v>
      </c>
      <c r="P456" t="s">
        <v>4315</v>
      </c>
      <c r="Q456" t="s">
        <v>4319</v>
      </c>
      <c r="R456" t="s">
        <v>4323</v>
      </c>
      <c r="S456" t="s">
        <v>4657</v>
      </c>
      <c r="T456" t="s">
        <v>5439</v>
      </c>
      <c r="U456" t="s">
        <v>4324</v>
      </c>
      <c r="V456" t="s">
        <v>5642</v>
      </c>
      <c r="W456" t="s">
        <v>6177</v>
      </c>
      <c r="AA456" t="s">
        <v>6697</v>
      </c>
      <c r="AB456" t="s">
        <v>6697</v>
      </c>
      <c r="AC456" t="s">
        <v>6697</v>
      </c>
      <c r="AD456" t="s">
        <v>6697</v>
      </c>
      <c r="AE456" t="s">
        <v>6697</v>
      </c>
      <c r="AF456" t="s">
        <v>6697</v>
      </c>
      <c r="AG456" t="s">
        <v>6697</v>
      </c>
      <c r="AH456" t="s">
        <v>6697</v>
      </c>
      <c r="AI456" t="s">
        <v>6697</v>
      </c>
      <c r="AJ456" t="s">
        <v>6697</v>
      </c>
      <c r="AK456" t="s">
        <v>6697</v>
      </c>
      <c r="AL456" t="s">
        <v>6697</v>
      </c>
      <c r="AM456" t="s">
        <v>6697</v>
      </c>
      <c r="AN456" t="s">
        <v>6699</v>
      </c>
      <c r="AO456" t="s">
        <v>6697</v>
      </c>
      <c r="AP456" t="s">
        <v>6697</v>
      </c>
      <c r="AQ456" t="s">
        <v>6697</v>
      </c>
      <c r="AR456" t="s">
        <v>6697</v>
      </c>
      <c r="AS456" t="s">
        <v>6697</v>
      </c>
      <c r="AT456">
        <v>2</v>
      </c>
      <c r="AU456" t="s">
        <v>6697</v>
      </c>
      <c r="AV456" t="s">
        <v>6697</v>
      </c>
      <c r="AW456">
        <v>9</v>
      </c>
      <c r="AX456" t="s">
        <v>6697</v>
      </c>
      <c r="AY456" t="s">
        <v>6697</v>
      </c>
      <c r="BA456" t="s">
        <v>6697</v>
      </c>
    </row>
    <row r="457" spans="1:53">
      <c r="A457" t="s">
        <v>289</v>
      </c>
      <c r="B457" t="s">
        <v>287</v>
      </c>
      <c r="C457" t="s">
        <v>1429</v>
      </c>
      <c r="D457" t="s">
        <v>1818</v>
      </c>
      <c r="E457" t="s">
        <v>1974</v>
      </c>
      <c r="F457">
        <v>0</v>
      </c>
      <c r="G457" t="s">
        <v>1977</v>
      </c>
      <c r="H457" t="s">
        <v>1979</v>
      </c>
      <c r="I457" t="s">
        <v>2430</v>
      </c>
      <c r="J457" t="s">
        <v>3542</v>
      </c>
      <c r="K457" t="s">
        <v>3545</v>
      </c>
      <c r="L457" t="s">
        <v>3563</v>
      </c>
      <c r="M457" t="s">
        <v>3753</v>
      </c>
      <c r="N457" t="s">
        <v>174</v>
      </c>
      <c r="O457" t="s">
        <v>3688</v>
      </c>
      <c r="P457" t="s">
        <v>4315</v>
      </c>
      <c r="Q457" t="s">
        <v>4319</v>
      </c>
      <c r="R457" t="s">
        <v>4323</v>
      </c>
      <c r="S457" t="s">
        <v>4658</v>
      </c>
      <c r="T457" t="s">
        <v>5439</v>
      </c>
      <c r="U457" t="s">
        <v>4324</v>
      </c>
      <c r="V457" t="s">
        <v>5642</v>
      </c>
      <c r="W457" t="s">
        <v>6177</v>
      </c>
      <c r="AA457" t="s">
        <v>6697</v>
      </c>
      <c r="AB457" t="s">
        <v>6697</v>
      </c>
      <c r="AC457" t="s">
        <v>6697</v>
      </c>
      <c r="AD457" t="s">
        <v>6697</v>
      </c>
      <c r="AE457" t="s">
        <v>6697</v>
      </c>
      <c r="AF457" t="s">
        <v>6697</v>
      </c>
      <c r="AG457" t="s">
        <v>6697</v>
      </c>
      <c r="AH457" t="s">
        <v>6697</v>
      </c>
      <c r="AI457" t="s">
        <v>6697</v>
      </c>
      <c r="AJ457" t="s">
        <v>6697</v>
      </c>
      <c r="AK457" t="s">
        <v>6697</v>
      </c>
      <c r="AL457" t="s">
        <v>6697</v>
      </c>
      <c r="AM457" t="s">
        <v>6697</v>
      </c>
      <c r="AN457" t="s">
        <v>6699</v>
      </c>
      <c r="AO457" t="s">
        <v>6697</v>
      </c>
      <c r="AP457" t="s">
        <v>6697</v>
      </c>
      <c r="AQ457" t="s">
        <v>6697</v>
      </c>
      <c r="AR457" t="s">
        <v>6697</v>
      </c>
      <c r="AS457" t="s">
        <v>6697</v>
      </c>
      <c r="AT457">
        <v>3</v>
      </c>
      <c r="AU457" t="s">
        <v>6697</v>
      </c>
      <c r="AV457" t="s">
        <v>6697</v>
      </c>
      <c r="AW457">
        <v>14</v>
      </c>
      <c r="AX457" t="s">
        <v>6697</v>
      </c>
      <c r="AY457" t="s">
        <v>6697</v>
      </c>
      <c r="BA457" t="s">
        <v>6697</v>
      </c>
    </row>
    <row r="458" spans="1:53">
      <c r="A458" t="s">
        <v>289</v>
      </c>
      <c r="B458" t="s">
        <v>117</v>
      </c>
      <c r="C458" t="s">
        <v>1429</v>
      </c>
      <c r="D458" t="s">
        <v>1818</v>
      </c>
      <c r="E458" t="s">
        <v>1974</v>
      </c>
      <c r="F458">
        <v>0</v>
      </c>
      <c r="G458" t="s">
        <v>1977</v>
      </c>
      <c r="H458" t="s">
        <v>1979</v>
      </c>
      <c r="I458" t="s">
        <v>2431</v>
      </c>
      <c r="J458" t="s">
        <v>3542</v>
      </c>
      <c r="K458" t="s">
        <v>3545</v>
      </c>
      <c r="L458" t="s">
        <v>3563</v>
      </c>
      <c r="M458" t="s">
        <v>3754</v>
      </c>
      <c r="N458" t="s">
        <v>174</v>
      </c>
      <c r="O458" t="s">
        <v>4156</v>
      </c>
      <c r="P458" t="s">
        <v>4315</v>
      </c>
      <c r="Q458" t="s">
        <v>4319</v>
      </c>
      <c r="R458" t="s">
        <v>4323</v>
      </c>
      <c r="S458" t="s">
        <v>4659</v>
      </c>
      <c r="T458" t="s">
        <v>5439</v>
      </c>
      <c r="U458" t="s">
        <v>4324</v>
      </c>
      <c r="V458" t="s">
        <v>5642</v>
      </c>
      <c r="W458" t="s">
        <v>6177</v>
      </c>
      <c r="AA458" t="s">
        <v>6697</v>
      </c>
      <c r="AB458" t="s">
        <v>6697</v>
      </c>
      <c r="AC458" t="s">
        <v>6697</v>
      </c>
      <c r="AD458" t="s">
        <v>6697</v>
      </c>
      <c r="AE458" t="s">
        <v>6697</v>
      </c>
      <c r="AF458" t="s">
        <v>6697</v>
      </c>
      <c r="AG458" t="s">
        <v>6697</v>
      </c>
      <c r="AH458" t="s">
        <v>6697</v>
      </c>
      <c r="AI458" t="s">
        <v>6697</v>
      </c>
      <c r="AJ458" t="s">
        <v>6697</v>
      </c>
      <c r="AK458" t="s">
        <v>6697</v>
      </c>
      <c r="AL458" t="s">
        <v>6697</v>
      </c>
      <c r="AM458" t="s">
        <v>6697</v>
      </c>
      <c r="AN458" t="s">
        <v>6699</v>
      </c>
      <c r="AO458" t="s">
        <v>6697</v>
      </c>
      <c r="AP458" t="s">
        <v>6697</v>
      </c>
      <c r="AQ458" t="s">
        <v>6697</v>
      </c>
      <c r="AR458" t="s">
        <v>6697</v>
      </c>
      <c r="AS458" t="s">
        <v>6697</v>
      </c>
      <c r="AT458">
        <v>3</v>
      </c>
      <c r="AU458" t="s">
        <v>6697</v>
      </c>
      <c r="AV458" t="s">
        <v>6697</v>
      </c>
      <c r="AW458">
        <v>14</v>
      </c>
      <c r="AX458" t="s">
        <v>6697</v>
      </c>
      <c r="AY458" t="s">
        <v>6697</v>
      </c>
      <c r="BA458" t="s">
        <v>6697</v>
      </c>
    </row>
    <row r="459" spans="1:53">
      <c r="A459" t="s">
        <v>290</v>
      </c>
      <c r="B459" t="s">
        <v>974</v>
      </c>
      <c r="C459" t="s">
        <v>1430</v>
      </c>
      <c r="D459" t="s">
        <v>1819</v>
      </c>
      <c r="E459" t="s">
        <v>1973</v>
      </c>
      <c r="F459">
        <v>0</v>
      </c>
      <c r="G459" t="s">
        <v>1977</v>
      </c>
      <c r="H459" t="s">
        <v>1979</v>
      </c>
      <c r="I459" t="s">
        <v>2432</v>
      </c>
      <c r="J459" t="s">
        <v>3542</v>
      </c>
      <c r="K459" t="s">
        <v>3544</v>
      </c>
      <c r="L459" t="s">
        <v>3562</v>
      </c>
      <c r="M459" t="s">
        <v>3713</v>
      </c>
      <c r="N459" t="s">
        <v>193</v>
      </c>
      <c r="O459" t="s">
        <v>4160</v>
      </c>
      <c r="P459" t="s">
        <v>4315</v>
      </c>
      <c r="Q459" t="s">
        <v>4319</v>
      </c>
      <c r="R459" t="s">
        <v>4323</v>
      </c>
      <c r="S459" t="s">
        <v>4660</v>
      </c>
      <c r="T459" t="s">
        <v>5439</v>
      </c>
      <c r="U459" t="s">
        <v>4324</v>
      </c>
      <c r="V459" t="s">
        <v>5605</v>
      </c>
      <c r="W459" t="s">
        <v>6178</v>
      </c>
      <c r="AA459" t="s">
        <v>6697</v>
      </c>
      <c r="AB459" t="s">
        <v>6697</v>
      </c>
      <c r="AC459" t="s">
        <v>6697</v>
      </c>
      <c r="AD459" t="s">
        <v>6697</v>
      </c>
      <c r="AE459" t="s">
        <v>6697</v>
      </c>
      <c r="AF459" t="s">
        <v>6697</v>
      </c>
      <c r="AG459" t="s">
        <v>6697</v>
      </c>
      <c r="AH459" t="s">
        <v>6697</v>
      </c>
      <c r="AI459" t="s">
        <v>6697</v>
      </c>
      <c r="AJ459" t="s">
        <v>6697</v>
      </c>
      <c r="AK459" t="s">
        <v>6697</v>
      </c>
      <c r="AL459" t="s">
        <v>6697</v>
      </c>
      <c r="AM459" t="s">
        <v>6697</v>
      </c>
      <c r="AN459" t="s">
        <v>6699</v>
      </c>
      <c r="AO459" t="s">
        <v>6697</v>
      </c>
      <c r="AP459" t="s">
        <v>6697</v>
      </c>
      <c r="AQ459" t="s">
        <v>6697</v>
      </c>
      <c r="AR459" t="s">
        <v>6697</v>
      </c>
      <c r="AS459" t="s">
        <v>6697</v>
      </c>
      <c r="AT459">
        <v>0</v>
      </c>
      <c r="AU459" t="s">
        <v>6697</v>
      </c>
      <c r="AV459" t="s">
        <v>6697</v>
      </c>
      <c r="AW459">
        <v>0</v>
      </c>
      <c r="AX459" t="s">
        <v>6697</v>
      </c>
      <c r="AY459" t="s">
        <v>6697</v>
      </c>
      <c r="BA459" t="s">
        <v>6697</v>
      </c>
    </row>
    <row r="460" spans="1:53">
      <c r="A460" t="s">
        <v>291</v>
      </c>
      <c r="B460" t="s">
        <v>287</v>
      </c>
      <c r="C460" t="s">
        <v>1431</v>
      </c>
      <c r="D460" t="s">
        <v>1815</v>
      </c>
      <c r="E460" t="s">
        <v>1974</v>
      </c>
      <c r="F460">
        <v>5</v>
      </c>
      <c r="G460" t="s">
        <v>1977</v>
      </c>
      <c r="H460" t="s">
        <v>1979</v>
      </c>
      <c r="I460" t="s">
        <v>2433</v>
      </c>
      <c r="J460" t="s">
        <v>3542</v>
      </c>
      <c r="K460" t="s">
        <v>3545</v>
      </c>
      <c r="L460" t="s">
        <v>3563</v>
      </c>
      <c r="M460" t="s">
        <v>3755</v>
      </c>
      <c r="N460" t="s">
        <v>174</v>
      </c>
      <c r="O460" t="s">
        <v>3690</v>
      </c>
      <c r="P460" t="s">
        <v>4315</v>
      </c>
      <c r="Q460" t="s">
        <v>4319</v>
      </c>
      <c r="R460" t="s">
        <v>4321</v>
      </c>
      <c r="S460" t="s">
        <v>4661</v>
      </c>
      <c r="T460" t="s">
        <v>5440</v>
      </c>
      <c r="U460" t="s">
        <v>5440</v>
      </c>
      <c r="V460" t="s">
        <v>5634</v>
      </c>
      <c r="W460" t="s">
        <v>6178</v>
      </c>
      <c r="AA460" t="s">
        <v>6697</v>
      </c>
      <c r="AB460" t="s">
        <v>6697</v>
      </c>
      <c r="AC460" t="s">
        <v>6699</v>
      </c>
      <c r="AD460" t="s">
        <v>6697</v>
      </c>
      <c r="AE460" t="s">
        <v>6697</v>
      </c>
      <c r="AF460" t="s">
        <v>6697</v>
      </c>
      <c r="AG460" t="s">
        <v>6697</v>
      </c>
      <c r="AH460" t="s">
        <v>6697</v>
      </c>
      <c r="AI460" t="s">
        <v>6697</v>
      </c>
      <c r="AJ460" t="s">
        <v>6697</v>
      </c>
      <c r="AK460" t="s">
        <v>6697</v>
      </c>
      <c r="AL460" t="s">
        <v>6697</v>
      </c>
      <c r="AM460" t="s">
        <v>6697</v>
      </c>
      <c r="AN460" t="s">
        <v>6700</v>
      </c>
      <c r="AO460" t="s">
        <v>6697</v>
      </c>
      <c r="AP460" t="s">
        <v>6697</v>
      </c>
      <c r="AQ460" t="s">
        <v>6697</v>
      </c>
      <c r="AR460" t="s">
        <v>6697</v>
      </c>
      <c r="AS460" t="s">
        <v>6697</v>
      </c>
      <c r="AT460">
        <v>2</v>
      </c>
      <c r="AU460" t="s">
        <v>6697</v>
      </c>
      <c r="AV460" t="s">
        <v>6697</v>
      </c>
      <c r="AW460">
        <v>8</v>
      </c>
      <c r="AX460" t="s">
        <v>6697</v>
      </c>
      <c r="AY460" t="s">
        <v>6697</v>
      </c>
      <c r="BA460" t="s">
        <v>6697</v>
      </c>
    </row>
    <row r="461" spans="1:53">
      <c r="A461" t="s">
        <v>292</v>
      </c>
      <c r="B461" t="s">
        <v>975</v>
      </c>
      <c r="C461" t="s">
        <v>1327</v>
      </c>
      <c r="D461" t="s">
        <v>1814</v>
      </c>
      <c r="E461" t="s">
        <v>1974</v>
      </c>
      <c r="F461">
        <v>10</v>
      </c>
      <c r="G461" t="s">
        <v>1977</v>
      </c>
      <c r="H461" t="s">
        <v>1979</v>
      </c>
      <c r="I461" t="s">
        <v>2434</v>
      </c>
      <c r="J461" t="s">
        <v>3542</v>
      </c>
      <c r="K461" t="s">
        <v>3545</v>
      </c>
      <c r="L461" t="s">
        <v>3563</v>
      </c>
      <c r="M461" t="s">
        <v>3756</v>
      </c>
      <c r="N461" t="s">
        <v>174</v>
      </c>
      <c r="O461" t="s">
        <v>4161</v>
      </c>
      <c r="P461" t="s">
        <v>4315</v>
      </c>
      <c r="Q461" t="s">
        <v>4319</v>
      </c>
      <c r="R461" t="s">
        <v>4321</v>
      </c>
      <c r="S461" t="s">
        <v>4662</v>
      </c>
      <c r="T461" t="s">
        <v>5439</v>
      </c>
      <c r="U461" t="s">
        <v>4324</v>
      </c>
      <c r="V461" t="s">
        <v>5625</v>
      </c>
      <c r="W461" t="s">
        <v>6179</v>
      </c>
      <c r="AA461" t="s">
        <v>6697</v>
      </c>
      <c r="AB461" t="s">
        <v>6698</v>
      </c>
      <c r="AC461" t="s">
        <v>6697</v>
      </c>
      <c r="AD461" t="s">
        <v>6697</v>
      </c>
      <c r="AE461" t="s">
        <v>6697</v>
      </c>
      <c r="AF461" t="s">
        <v>6697</v>
      </c>
      <c r="AG461" t="s">
        <v>6697</v>
      </c>
      <c r="AH461" t="s">
        <v>6697</v>
      </c>
      <c r="AI461" t="s">
        <v>6697</v>
      </c>
      <c r="AJ461" t="s">
        <v>6697</v>
      </c>
      <c r="AK461" t="s">
        <v>6697</v>
      </c>
      <c r="AL461" t="s">
        <v>6697</v>
      </c>
      <c r="AM461" t="s">
        <v>6697</v>
      </c>
      <c r="AN461" t="s">
        <v>6700</v>
      </c>
      <c r="AO461" t="s">
        <v>6697</v>
      </c>
      <c r="AP461" t="s">
        <v>6697</v>
      </c>
      <c r="AQ461" t="s">
        <v>6697</v>
      </c>
      <c r="AR461" t="s">
        <v>6697</v>
      </c>
      <c r="AS461" t="s">
        <v>6697</v>
      </c>
      <c r="AT461">
        <v>0</v>
      </c>
      <c r="AU461" t="s">
        <v>6697</v>
      </c>
      <c r="AV461" t="s">
        <v>6697</v>
      </c>
      <c r="AW461">
        <v>5</v>
      </c>
      <c r="AX461" t="s">
        <v>6697</v>
      </c>
      <c r="AY461" t="s">
        <v>6697</v>
      </c>
      <c r="BA461" t="s">
        <v>6697</v>
      </c>
    </row>
    <row r="462" spans="1:53">
      <c r="A462" t="s">
        <v>293</v>
      </c>
      <c r="B462" t="s">
        <v>975</v>
      </c>
      <c r="C462" t="s">
        <v>1425</v>
      </c>
      <c r="D462" t="s">
        <v>1816</v>
      </c>
      <c r="E462" t="s">
        <v>1974</v>
      </c>
      <c r="F462">
        <v>10</v>
      </c>
      <c r="G462" t="s">
        <v>1977</v>
      </c>
      <c r="H462" t="s">
        <v>1979</v>
      </c>
      <c r="I462" t="s">
        <v>2435</v>
      </c>
      <c r="J462" t="s">
        <v>3542</v>
      </c>
      <c r="K462" t="s">
        <v>3545</v>
      </c>
      <c r="L462" t="s">
        <v>3563</v>
      </c>
      <c r="M462" t="s">
        <v>3757</v>
      </c>
      <c r="N462" t="s">
        <v>174</v>
      </c>
      <c r="O462" t="s">
        <v>4161</v>
      </c>
      <c r="P462" t="s">
        <v>4315</v>
      </c>
      <c r="Q462" t="s">
        <v>4319</v>
      </c>
      <c r="R462" t="s">
        <v>4321</v>
      </c>
      <c r="S462" t="s">
        <v>4663</v>
      </c>
      <c r="T462" t="s">
        <v>5440</v>
      </c>
      <c r="U462" t="s">
        <v>5440</v>
      </c>
      <c r="V462" t="s">
        <v>5625</v>
      </c>
      <c r="W462" t="s">
        <v>6180</v>
      </c>
      <c r="AA462" t="s">
        <v>6697</v>
      </c>
      <c r="AB462" t="s">
        <v>6698</v>
      </c>
      <c r="AC462" t="s">
        <v>6697</v>
      </c>
      <c r="AD462" t="s">
        <v>6697</v>
      </c>
      <c r="AE462" t="s">
        <v>6697</v>
      </c>
      <c r="AF462" t="s">
        <v>6697</v>
      </c>
      <c r="AG462" t="s">
        <v>6697</v>
      </c>
      <c r="AH462" t="s">
        <v>6697</v>
      </c>
      <c r="AI462" t="s">
        <v>6697</v>
      </c>
      <c r="AJ462" t="s">
        <v>6697</v>
      </c>
      <c r="AK462" t="s">
        <v>6697</v>
      </c>
      <c r="AL462" t="s">
        <v>6697</v>
      </c>
      <c r="AM462" t="s">
        <v>6697</v>
      </c>
      <c r="AN462" t="s">
        <v>6700</v>
      </c>
      <c r="AO462" t="s">
        <v>6697</v>
      </c>
      <c r="AP462" t="s">
        <v>6697</v>
      </c>
      <c r="AQ462" t="s">
        <v>6697</v>
      </c>
      <c r="AR462" t="s">
        <v>6697</v>
      </c>
      <c r="AS462" t="s">
        <v>6697</v>
      </c>
      <c r="AT462">
        <v>24</v>
      </c>
      <c r="AU462" t="s">
        <v>6697</v>
      </c>
      <c r="AV462" t="s">
        <v>6697</v>
      </c>
      <c r="AW462">
        <v>12</v>
      </c>
      <c r="AX462" t="s">
        <v>6697</v>
      </c>
      <c r="AY462" t="s">
        <v>6697</v>
      </c>
      <c r="BA462" t="s">
        <v>6697</v>
      </c>
    </row>
    <row r="463" spans="1:53">
      <c r="A463" t="s">
        <v>294</v>
      </c>
      <c r="B463" t="s">
        <v>976</v>
      </c>
      <c r="C463" t="s">
        <v>1426</v>
      </c>
      <c r="D463" t="s">
        <v>1817</v>
      </c>
      <c r="E463" t="s">
        <v>1973</v>
      </c>
      <c r="F463">
        <v>0</v>
      </c>
      <c r="G463" t="s">
        <v>1977</v>
      </c>
      <c r="H463" t="s">
        <v>1979</v>
      </c>
      <c r="I463" t="s">
        <v>2436</v>
      </c>
      <c r="J463" t="s">
        <v>3542</v>
      </c>
      <c r="K463" t="s">
        <v>3544</v>
      </c>
      <c r="L463" t="s">
        <v>3562</v>
      </c>
      <c r="M463" t="s">
        <v>3758</v>
      </c>
      <c r="N463" t="s">
        <v>193</v>
      </c>
      <c r="O463" t="s">
        <v>4162</v>
      </c>
      <c r="P463" t="s">
        <v>4315</v>
      </c>
      <c r="Q463" t="s">
        <v>4319</v>
      </c>
      <c r="R463" t="s">
        <v>4323</v>
      </c>
      <c r="S463" t="s">
        <v>4664</v>
      </c>
      <c r="T463" t="s">
        <v>5439</v>
      </c>
      <c r="U463" t="s">
        <v>4324</v>
      </c>
      <c r="V463" t="s">
        <v>5605</v>
      </c>
      <c r="W463" t="s">
        <v>6181</v>
      </c>
      <c r="AA463" t="s">
        <v>6697</v>
      </c>
      <c r="AB463" t="s">
        <v>6697</v>
      </c>
      <c r="AC463" t="s">
        <v>6697</v>
      </c>
      <c r="AD463" t="s">
        <v>6697</v>
      </c>
      <c r="AE463" t="s">
        <v>6697</v>
      </c>
      <c r="AF463" t="s">
        <v>6697</v>
      </c>
      <c r="AG463" t="s">
        <v>6697</v>
      </c>
      <c r="AH463" t="s">
        <v>6697</v>
      </c>
      <c r="AI463" t="s">
        <v>6697</v>
      </c>
      <c r="AJ463" t="s">
        <v>6697</v>
      </c>
      <c r="AK463" t="s">
        <v>6697</v>
      </c>
      <c r="AL463" t="s">
        <v>6697</v>
      </c>
      <c r="AM463" t="s">
        <v>6697</v>
      </c>
      <c r="AN463" t="s">
        <v>6699</v>
      </c>
      <c r="AO463" t="s">
        <v>6697</v>
      </c>
      <c r="AP463" t="s">
        <v>6697</v>
      </c>
      <c r="AQ463" t="s">
        <v>6697</v>
      </c>
      <c r="AR463" t="s">
        <v>6697</v>
      </c>
      <c r="AS463" t="s">
        <v>6697</v>
      </c>
      <c r="AT463">
        <v>0</v>
      </c>
      <c r="AU463" t="s">
        <v>6697</v>
      </c>
      <c r="AV463" t="s">
        <v>6697</v>
      </c>
      <c r="AW463">
        <v>0</v>
      </c>
      <c r="AX463" t="s">
        <v>6697</v>
      </c>
      <c r="AY463" t="s">
        <v>6697</v>
      </c>
      <c r="BA463" t="s">
        <v>6697</v>
      </c>
    </row>
    <row r="464" spans="1:53">
      <c r="A464" t="s">
        <v>295</v>
      </c>
      <c r="B464" t="s">
        <v>976</v>
      </c>
      <c r="C464" t="s">
        <v>1325</v>
      </c>
      <c r="D464" t="s">
        <v>1820</v>
      </c>
      <c r="E464" t="s">
        <v>1973</v>
      </c>
      <c r="F464">
        <v>0</v>
      </c>
      <c r="G464" t="s">
        <v>1977</v>
      </c>
      <c r="H464" t="s">
        <v>1979</v>
      </c>
      <c r="I464" t="s">
        <v>2437</v>
      </c>
      <c r="J464" t="s">
        <v>3542</v>
      </c>
      <c r="K464" t="s">
        <v>3544</v>
      </c>
      <c r="L464" t="s">
        <v>3562</v>
      </c>
      <c r="M464" t="s">
        <v>3759</v>
      </c>
      <c r="N464" t="s">
        <v>193</v>
      </c>
      <c r="O464" t="s">
        <v>4162</v>
      </c>
      <c r="P464" t="s">
        <v>4315</v>
      </c>
      <c r="Q464" t="s">
        <v>4319</v>
      </c>
      <c r="R464" t="s">
        <v>4323</v>
      </c>
      <c r="S464" t="s">
        <v>4665</v>
      </c>
      <c r="T464" t="s">
        <v>5439</v>
      </c>
      <c r="U464" t="s">
        <v>4324</v>
      </c>
      <c r="V464" t="s">
        <v>5605</v>
      </c>
      <c r="W464" t="s">
        <v>6182</v>
      </c>
      <c r="AA464" t="s">
        <v>6697</v>
      </c>
      <c r="AB464" t="s">
        <v>6697</v>
      </c>
      <c r="AC464" t="s">
        <v>6697</v>
      </c>
      <c r="AD464" t="s">
        <v>6697</v>
      </c>
      <c r="AE464" t="s">
        <v>6697</v>
      </c>
      <c r="AF464" t="s">
        <v>6697</v>
      </c>
      <c r="AG464" t="s">
        <v>6697</v>
      </c>
      <c r="AH464" t="s">
        <v>6697</v>
      </c>
      <c r="AI464" t="s">
        <v>6697</v>
      </c>
      <c r="AJ464" t="s">
        <v>6697</v>
      </c>
      <c r="AK464" t="s">
        <v>6697</v>
      </c>
      <c r="AL464" t="s">
        <v>6697</v>
      </c>
      <c r="AM464" t="s">
        <v>6697</v>
      </c>
      <c r="AN464" t="s">
        <v>6699</v>
      </c>
      <c r="AO464" t="s">
        <v>6697</v>
      </c>
      <c r="AP464" t="s">
        <v>6697</v>
      </c>
      <c r="AQ464" t="s">
        <v>6697</v>
      </c>
      <c r="AR464" t="s">
        <v>6697</v>
      </c>
      <c r="AS464" t="s">
        <v>6697</v>
      </c>
      <c r="AT464">
        <v>0</v>
      </c>
      <c r="AU464" t="s">
        <v>6697</v>
      </c>
      <c r="AV464" t="s">
        <v>6697</v>
      </c>
      <c r="AW464">
        <v>0</v>
      </c>
      <c r="AX464" t="s">
        <v>6697</v>
      </c>
      <c r="AY464" t="s">
        <v>6697</v>
      </c>
      <c r="BA464" t="s">
        <v>6697</v>
      </c>
    </row>
    <row r="465" spans="1:53">
      <c r="A465" t="s">
        <v>296</v>
      </c>
      <c r="B465" t="s">
        <v>976</v>
      </c>
      <c r="C465" t="s">
        <v>1325</v>
      </c>
      <c r="D465" t="s">
        <v>1820</v>
      </c>
      <c r="E465" t="s">
        <v>1973</v>
      </c>
      <c r="F465">
        <v>0</v>
      </c>
      <c r="G465" t="s">
        <v>1977</v>
      </c>
      <c r="H465" t="s">
        <v>1979</v>
      </c>
      <c r="I465" t="s">
        <v>2438</v>
      </c>
      <c r="J465" t="s">
        <v>3542</v>
      </c>
      <c r="K465" t="s">
        <v>3544</v>
      </c>
      <c r="L465" t="s">
        <v>3562</v>
      </c>
      <c r="M465" t="s">
        <v>3759</v>
      </c>
      <c r="N465" t="s">
        <v>193</v>
      </c>
      <c r="O465" t="s">
        <v>4162</v>
      </c>
      <c r="P465" t="s">
        <v>4315</v>
      </c>
      <c r="Q465" t="s">
        <v>4319</v>
      </c>
      <c r="R465" t="s">
        <v>4323</v>
      </c>
      <c r="S465" t="s">
        <v>4666</v>
      </c>
      <c r="T465" t="s">
        <v>5439</v>
      </c>
      <c r="U465" t="s">
        <v>4324</v>
      </c>
      <c r="V465" t="s">
        <v>5605</v>
      </c>
      <c r="W465" t="s">
        <v>6183</v>
      </c>
      <c r="AA465" t="s">
        <v>6697</v>
      </c>
      <c r="AB465" t="s">
        <v>6697</v>
      </c>
      <c r="AC465" t="s">
        <v>6697</v>
      </c>
      <c r="AD465" t="s">
        <v>6697</v>
      </c>
      <c r="AE465" t="s">
        <v>6697</v>
      </c>
      <c r="AF465" t="s">
        <v>6697</v>
      </c>
      <c r="AG465" t="s">
        <v>6697</v>
      </c>
      <c r="AH465" t="s">
        <v>6697</v>
      </c>
      <c r="AI465" t="s">
        <v>6697</v>
      </c>
      <c r="AJ465" t="s">
        <v>6697</v>
      </c>
      <c r="AK465" t="s">
        <v>6697</v>
      </c>
      <c r="AL465" t="s">
        <v>6697</v>
      </c>
      <c r="AM465" t="s">
        <v>6697</v>
      </c>
      <c r="AN465" t="s">
        <v>6699</v>
      </c>
      <c r="AO465" t="s">
        <v>6697</v>
      </c>
      <c r="AP465" t="s">
        <v>6697</v>
      </c>
      <c r="AQ465" t="s">
        <v>6697</v>
      </c>
      <c r="AR465" t="s">
        <v>6697</v>
      </c>
      <c r="AS465" t="s">
        <v>6697</v>
      </c>
      <c r="AT465">
        <v>0</v>
      </c>
      <c r="AU465" t="s">
        <v>6697</v>
      </c>
      <c r="AV465" t="s">
        <v>6697</v>
      </c>
      <c r="AW465">
        <v>0</v>
      </c>
      <c r="AX465" t="s">
        <v>6697</v>
      </c>
      <c r="AY465" t="s">
        <v>6697</v>
      </c>
      <c r="BA465" t="s">
        <v>6697</v>
      </c>
    </row>
    <row r="466" spans="1:53">
      <c r="A466" t="s">
        <v>297</v>
      </c>
      <c r="B466" t="s">
        <v>977</v>
      </c>
      <c r="C466" t="s">
        <v>1325</v>
      </c>
      <c r="D466" t="s">
        <v>1821</v>
      </c>
      <c r="E466" t="s">
        <v>1973</v>
      </c>
      <c r="F466">
        <v>0</v>
      </c>
      <c r="G466" t="s">
        <v>1977</v>
      </c>
      <c r="H466" t="s">
        <v>1979</v>
      </c>
      <c r="I466" t="s">
        <v>2439</v>
      </c>
      <c r="J466" t="s">
        <v>3542</v>
      </c>
      <c r="K466" t="s">
        <v>3544</v>
      </c>
      <c r="L466" t="s">
        <v>3562</v>
      </c>
      <c r="M466" t="s">
        <v>3760</v>
      </c>
      <c r="N466" t="s">
        <v>193</v>
      </c>
      <c r="O466" t="s">
        <v>4162</v>
      </c>
      <c r="P466" t="s">
        <v>4315</v>
      </c>
      <c r="Q466" t="s">
        <v>4319</v>
      </c>
      <c r="R466" t="s">
        <v>4323</v>
      </c>
      <c r="S466" t="s">
        <v>4667</v>
      </c>
      <c r="T466" t="s">
        <v>5439</v>
      </c>
      <c r="U466" t="s">
        <v>4324</v>
      </c>
      <c r="V466" t="s">
        <v>5605</v>
      </c>
      <c r="W466" t="s">
        <v>6184</v>
      </c>
      <c r="AA466" t="s">
        <v>6697</v>
      </c>
      <c r="AB466" t="s">
        <v>6697</v>
      </c>
      <c r="AC466" t="s">
        <v>6697</v>
      </c>
      <c r="AD466" t="s">
        <v>6697</v>
      </c>
      <c r="AE466" t="s">
        <v>6697</v>
      </c>
      <c r="AF466" t="s">
        <v>6697</v>
      </c>
      <c r="AG466" t="s">
        <v>6697</v>
      </c>
      <c r="AH466" t="s">
        <v>6697</v>
      </c>
      <c r="AI466" t="s">
        <v>6697</v>
      </c>
      <c r="AJ466" t="s">
        <v>6697</v>
      </c>
      <c r="AK466" t="s">
        <v>6697</v>
      </c>
      <c r="AL466" t="s">
        <v>6697</v>
      </c>
      <c r="AM466" t="s">
        <v>6697</v>
      </c>
      <c r="AN466" t="s">
        <v>6699</v>
      </c>
      <c r="AO466" t="s">
        <v>6697</v>
      </c>
      <c r="AP466" t="s">
        <v>6697</v>
      </c>
      <c r="AQ466" t="s">
        <v>6697</v>
      </c>
      <c r="AR466" t="s">
        <v>6697</v>
      </c>
      <c r="AS466" t="s">
        <v>6697</v>
      </c>
      <c r="AT466">
        <v>0</v>
      </c>
      <c r="AU466" t="s">
        <v>6697</v>
      </c>
      <c r="AV466" t="s">
        <v>6697</v>
      </c>
      <c r="AW466">
        <v>0</v>
      </c>
      <c r="AX466" t="s">
        <v>6697</v>
      </c>
      <c r="AY466" t="s">
        <v>6697</v>
      </c>
      <c r="BA466" t="s">
        <v>6697</v>
      </c>
    </row>
    <row r="467" spans="1:53">
      <c r="A467" t="s">
        <v>298</v>
      </c>
      <c r="B467" t="s">
        <v>976</v>
      </c>
      <c r="C467" t="s">
        <v>1325</v>
      </c>
      <c r="D467" t="s">
        <v>1817</v>
      </c>
      <c r="E467" t="s">
        <v>1973</v>
      </c>
      <c r="F467">
        <v>0</v>
      </c>
      <c r="G467" t="s">
        <v>1977</v>
      </c>
      <c r="H467" t="s">
        <v>1979</v>
      </c>
      <c r="I467" t="s">
        <v>2440</v>
      </c>
      <c r="J467" t="s">
        <v>3542</v>
      </c>
      <c r="K467" t="s">
        <v>3544</v>
      </c>
      <c r="L467" t="s">
        <v>3562</v>
      </c>
      <c r="M467" t="s">
        <v>3632</v>
      </c>
      <c r="N467" t="s">
        <v>193</v>
      </c>
      <c r="O467" t="s">
        <v>4162</v>
      </c>
      <c r="P467" t="s">
        <v>4315</v>
      </c>
      <c r="Q467" t="s">
        <v>4319</v>
      </c>
      <c r="R467" t="s">
        <v>4323</v>
      </c>
      <c r="S467" t="s">
        <v>4668</v>
      </c>
      <c r="T467" t="s">
        <v>5439</v>
      </c>
      <c r="U467" t="s">
        <v>4324</v>
      </c>
      <c r="V467" t="s">
        <v>5605</v>
      </c>
      <c r="W467" t="s">
        <v>6185</v>
      </c>
      <c r="AA467" t="s">
        <v>6697</v>
      </c>
      <c r="AB467" t="s">
        <v>6697</v>
      </c>
      <c r="AC467" t="s">
        <v>6697</v>
      </c>
      <c r="AD467" t="s">
        <v>6697</v>
      </c>
      <c r="AE467" t="s">
        <v>6697</v>
      </c>
      <c r="AF467" t="s">
        <v>6697</v>
      </c>
      <c r="AG467" t="s">
        <v>6697</v>
      </c>
      <c r="AH467" t="s">
        <v>6697</v>
      </c>
      <c r="AI467" t="s">
        <v>6697</v>
      </c>
      <c r="AJ467" t="s">
        <v>6697</v>
      </c>
      <c r="AK467" t="s">
        <v>6697</v>
      </c>
      <c r="AL467" t="s">
        <v>6697</v>
      </c>
      <c r="AM467" t="s">
        <v>6697</v>
      </c>
      <c r="AN467" t="s">
        <v>6699</v>
      </c>
      <c r="AO467" t="s">
        <v>6697</v>
      </c>
      <c r="AP467" t="s">
        <v>6697</v>
      </c>
      <c r="AQ467" t="s">
        <v>6697</v>
      </c>
      <c r="AR467" t="s">
        <v>6697</v>
      </c>
      <c r="AS467" t="s">
        <v>6697</v>
      </c>
      <c r="AT467">
        <v>0</v>
      </c>
      <c r="AU467" t="s">
        <v>6697</v>
      </c>
      <c r="AV467" t="s">
        <v>6697</v>
      </c>
      <c r="AW467">
        <v>0</v>
      </c>
      <c r="AX467" t="s">
        <v>6697</v>
      </c>
      <c r="AY467" t="s">
        <v>6697</v>
      </c>
      <c r="BA467" t="s">
        <v>6697</v>
      </c>
    </row>
    <row r="468" spans="1:53">
      <c r="A468" t="s">
        <v>299</v>
      </c>
      <c r="B468" t="s">
        <v>978</v>
      </c>
      <c r="C468" t="s">
        <v>1327</v>
      </c>
      <c r="D468" t="s">
        <v>1816</v>
      </c>
      <c r="E468" t="s">
        <v>1974</v>
      </c>
      <c r="F468">
        <v>5</v>
      </c>
      <c r="G468" t="s">
        <v>1977</v>
      </c>
      <c r="H468" t="s">
        <v>1979</v>
      </c>
      <c r="I468" t="s">
        <v>2441</v>
      </c>
      <c r="J468" t="s">
        <v>3542</v>
      </c>
      <c r="K468" t="s">
        <v>3545</v>
      </c>
      <c r="L468" t="s">
        <v>3563</v>
      </c>
      <c r="M468" t="s">
        <v>3761</v>
      </c>
      <c r="N468" t="s">
        <v>174</v>
      </c>
      <c r="O468" t="s">
        <v>4106</v>
      </c>
      <c r="P468" t="s">
        <v>4315</v>
      </c>
      <c r="Q468" t="s">
        <v>4319</v>
      </c>
      <c r="R468" t="s">
        <v>4321</v>
      </c>
      <c r="S468" t="s">
        <v>4669</v>
      </c>
      <c r="T468" t="s">
        <v>5440</v>
      </c>
      <c r="U468" t="s">
        <v>5440</v>
      </c>
      <c r="V468" t="s">
        <v>5638</v>
      </c>
      <c r="W468" t="s">
        <v>6186</v>
      </c>
      <c r="AA468" t="s">
        <v>6697</v>
      </c>
      <c r="AB468" t="s">
        <v>6697</v>
      </c>
      <c r="AC468" t="s">
        <v>6699</v>
      </c>
      <c r="AD468" t="s">
        <v>6697</v>
      </c>
      <c r="AE468" t="s">
        <v>6697</v>
      </c>
      <c r="AF468" t="s">
        <v>6697</v>
      </c>
      <c r="AG468" t="s">
        <v>6697</v>
      </c>
      <c r="AH468" t="s">
        <v>6697</v>
      </c>
      <c r="AI468" t="s">
        <v>6697</v>
      </c>
      <c r="AJ468" t="s">
        <v>6697</v>
      </c>
      <c r="AK468" t="s">
        <v>6697</v>
      </c>
      <c r="AL468" t="s">
        <v>6697</v>
      </c>
      <c r="AM468" t="s">
        <v>6697</v>
      </c>
      <c r="AN468" t="s">
        <v>6700</v>
      </c>
      <c r="AO468" t="s">
        <v>6697</v>
      </c>
      <c r="AP468" t="s">
        <v>6697</v>
      </c>
      <c r="AQ468" t="s">
        <v>6697</v>
      </c>
      <c r="AR468" t="s">
        <v>6697</v>
      </c>
      <c r="AS468" t="s">
        <v>6697</v>
      </c>
      <c r="AT468">
        <v>0</v>
      </c>
      <c r="AU468" t="s">
        <v>6697</v>
      </c>
      <c r="AV468" t="s">
        <v>6697</v>
      </c>
      <c r="AW468">
        <v>12</v>
      </c>
      <c r="AX468" t="s">
        <v>6697</v>
      </c>
      <c r="AY468" t="s">
        <v>6697</v>
      </c>
      <c r="BA468" t="s">
        <v>6697</v>
      </c>
    </row>
    <row r="469" spans="1:53">
      <c r="A469" t="s">
        <v>300</v>
      </c>
      <c r="B469" t="s">
        <v>978</v>
      </c>
      <c r="C469" t="s">
        <v>1327</v>
      </c>
      <c r="D469" t="s">
        <v>1816</v>
      </c>
      <c r="E469" t="s">
        <v>1974</v>
      </c>
      <c r="F469">
        <v>0</v>
      </c>
      <c r="G469" t="s">
        <v>1977</v>
      </c>
      <c r="H469" t="s">
        <v>1979</v>
      </c>
      <c r="I469" t="s">
        <v>2442</v>
      </c>
      <c r="J469" t="s">
        <v>3542</v>
      </c>
      <c r="K469" t="s">
        <v>3545</v>
      </c>
      <c r="L469" t="s">
        <v>3563</v>
      </c>
      <c r="M469" t="s">
        <v>3597</v>
      </c>
      <c r="N469" t="s">
        <v>174</v>
      </c>
      <c r="O469" t="s">
        <v>4106</v>
      </c>
      <c r="P469" t="s">
        <v>4315</v>
      </c>
      <c r="Q469" t="s">
        <v>4319</v>
      </c>
      <c r="R469" t="s">
        <v>4321</v>
      </c>
      <c r="S469" t="s">
        <v>4670</v>
      </c>
      <c r="T469" t="s">
        <v>5440</v>
      </c>
      <c r="U469" t="s">
        <v>5440</v>
      </c>
      <c r="V469" t="s">
        <v>5709</v>
      </c>
      <c r="W469" t="s">
        <v>6186</v>
      </c>
      <c r="AA469" t="s">
        <v>6697</v>
      </c>
      <c r="AB469" t="s">
        <v>6697</v>
      </c>
      <c r="AC469" t="s">
        <v>6697</v>
      </c>
      <c r="AD469" t="s">
        <v>6697</v>
      </c>
      <c r="AE469" t="s">
        <v>6697</v>
      </c>
      <c r="AF469" t="s">
        <v>6697</v>
      </c>
      <c r="AG469" t="s">
        <v>6697</v>
      </c>
      <c r="AH469" t="s">
        <v>6697</v>
      </c>
      <c r="AI469" t="s">
        <v>6697</v>
      </c>
      <c r="AJ469" t="s">
        <v>6697</v>
      </c>
      <c r="AK469" t="s">
        <v>6697</v>
      </c>
      <c r="AL469" t="s">
        <v>6697</v>
      </c>
      <c r="AM469" t="s">
        <v>6697</v>
      </c>
      <c r="AN469" t="s">
        <v>6700</v>
      </c>
      <c r="AO469" t="s">
        <v>6697</v>
      </c>
      <c r="AP469" t="s">
        <v>6697</v>
      </c>
      <c r="AQ469" t="s">
        <v>6697</v>
      </c>
      <c r="AR469" t="s">
        <v>6697</v>
      </c>
      <c r="AS469" t="s">
        <v>6697</v>
      </c>
      <c r="AT469">
        <v>0</v>
      </c>
      <c r="AU469" t="s">
        <v>6697</v>
      </c>
      <c r="AV469" t="s">
        <v>6697</v>
      </c>
      <c r="AW469">
        <v>12</v>
      </c>
      <c r="AX469" t="s">
        <v>6697</v>
      </c>
      <c r="AY469" t="s">
        <v>6697</v>
      </c>
      <c r="BA469" t="s">
        <v>6697</v>
      </c>
    </row>
    <row r="470" spans="1:53">
      <c r="A470" t="s">
        <v>301</v>
      </c>
      <c r="B470" t="s">
        <v>978</v>
      </c>
      <c r="C470" t="s">
        <v>1327</v>
      </c>
      <c r="D470" t="s">
        <v>1816</v>
      </c>
      <c r="E470" t="s">
        <v>1974</v>
      </c>
      <c r="F470">
        <v>5</v>
      </c>
      <c r="G470" t="s">
        <v>1977</v>
      </c>
      <c r="H470" t="s">
        <v>1979</v>
      </c>
      <c r="I470" t="s">
        <v>2443</v>
      </c>
      <c r="J470" t="s">
        <v>3542</v>
      </c>
      <c r="K470" t="s">
        <v>3545</v>
      </c>
      <c r="L470" t="s">
        <v>3563</v>
      </c>
      <c r="M470" t="s">
        <v>3597</v>
      </c>
      <c r="N470" t="s">
        <v>174</v>
      </c>
      <c r="O470" t="s">
        <v>4106</v>
      </c>
      <c r="P470" t="s">
        <v>4315</v>
      </c>
      <c r="Q470" t="s">
        <v>4319</v>
      </c>
      <c r="R470" t="s">
        <v>4321</v>
      </c>
      <c r="S470" t="s">
        <v>4670</v>
      </c>
      <c r="T470" t="s">
        <v>5440</v>
      </c>
      <c r="U470" t="s">
        <v>5440</v>
      </c>
      <c r="V470" t="s">
        <v>5710</v>
      </c>
      <c r="W470" t="s">
        <v>6186</v>
      </c>
      <c r="AA470" t="s">
        <v>6697</v>
      </c>
      <c r="AB470" t="s">
        <v>6697</v>
      </c>
      <c r="AC470" t="s">
        <v>6699</v>
      </c>
      <c r="AD470" t="s">
        <v>6697</v>
      </c>
      <c r="AE470" t="s">
        <v>6697</v>
      </c>
      <c r="AF470" t="s">
        <v>6697</v>
      </c>
      <c r="AG470" t="s">
        <v>6697</v>
      </c>
      <c r="AH470" t="s">
        <v>6697</v>
      </c>
      <c r="AI470" t="s">
        <v>6697</v>
      </c>
      <c r="AJ470" t="s">
        <v>6697</v>
      </c>
      <c r="AK470" t="s">
        <v>6697</v>
      </c>
      <c r="AL470" t="s">
        <v>6697</v>
      </c>
      <c r="AM470" t="s">
        <v>6697</v>
      </c>
      <c r="AN470" t="s">
        <v>6700</v>
      </c>
      <c r="AO470" t="s">
        <v>6697</v>
      </c>
      <c r="AP470" t="s">
        <v>6697</v>
      </c>
      <c r="AQ470" t="s">
        <v>6697</v>
      </c>
      <c r="AR470" t="s">
        <v>6697</v>
      </c>
      <c r="AS470" t="s">
        <v>6697</v>
      </c>
      <c r="AT470">
        <v>0</v>
      </c>
      <c r="AU470" t="s">
        <v>6697</v>
      </c>
      <c r="AV470" t="s">
        <v>6697</v>
      </c>
      <c r="AW470">
        <v>12</v>
      </c>
      <c r="AX470" t="s">
        <v>6697</v>
      </c>
      <c r="AY470" t="s">
        <v>6697</v>
      </c>
      <c r="BA470" t="s">
        <v>6697</v>
      </c>
    </row>
    <row r="471" spans="1:53">
      <c r="A471" t="s">
        <v>298</v>
      </c>
      <c r="B471" t="s">
        <v>976</v>
      </c>
      <c r="C471" t="s">
        <v>1432</v>
      </c>
      <c r="D471" t="s">
        <v>193</v>
      </c>
      <c r="E471" t="s">
        <v>1973</v>
      </c>
      <c r="F471">
        <v>0</v>
      </c>
      <c r="G471" t="s">
        <v>1977</v>
      </c>
      <c r="H471" t="s">
        <v>1979</v>
      </c>
      <c r="I471" t="s">
        <v>2444</v>
      </c>
      <c r="J471" t="s">
        <v>3542</v>
      </c>
      <c r="K471" t="s">
        <v>3544</v>
      </c>
      <c r="L471" t="s">
        <v>3562</v>
      </c>
      <c r="M471" t="s">
        <v>3632</v>
      </c>
      <c r="N471" t="s">
        <v>193</v>
      </c>
      <c r="O471" t="s">
        <v>4162</v>
      </c>
      <c r="P471" t="s">
        <v>4315</v>
      </c>
      <c r="Q471" t="s">
        <v>4319</v>
      </c>
      <c r="R471" t="s">
        <v>4323</v>
      </c>
      <c r="S471" t="s">
        <v>4671</v>
      </c>
      <c r="T471" t="s">
        <v>5439</v>
      </c>
      <c r="U471" t="s">
        <v>4324</v>
      </c>
      <c r="V471" t="s">
        <v>5605</v>
      </c>
      <c r="W471" t="s">
        <v>6187</v>
      </c>
      <c r="AA471" t="s">
        <v>6697</v>
      </c>
      <c r="AB471" t="s">
        <v>6697</v>
      </c>
      <c r="AC471" t="s">
        <v>6697</v>
      </c>
      <c r="AD471" t="s">
        <v>6697</v>
      </c>
      <c r="AE471" t="s">
        <v>6697</v>
      </c>
      <c r="AF471" t="s">
        <v>6697</v>
      </c>
      <c r="AG471" t="s">
        <v>6697</v>
      </c>
      <c r="AH471" t="s">
        <v>6697</v>
      </c>
      <c r="AI471" t="s">
        <v>6697</v>
      </c>
      <c r="AJ471" t="s">
        <v>6697</v>
      </c>
      <c r="AK471" t="s">
        <v>6697</v>
      </c>
      <c r="AL471" t="s">
        <v>6697</v>
      </c>
      <c r="AM471" t="s">
        <v>6697</v>
      </c>
      <c r="AN471" t="s">
        <v>6699</v>
      </c>
      <c r="AO471" t="s">
        <v>6697</v>
      </c>
      <c r="AP471" t="s">
        <v>6697</v>
      </c>
      <c r="AQ471" t="s">
        <v>6697</v>
      </c>
      <c r="AR471" t="s">
        <v>6697</v>
      </c>
      <c r="AS471" t="s">
        <v>6697</v>
      </c>
      <c r="AT471">
        <v>0</v>
      </c>
      <c r="AU471" t="s">
        <v>6697</v>
      </c>
      <c r="AV471" t="s">
        <v>6697</v>
      </c>
      <c r="AW471">
        <v>0</v>
      </c>
      <c r="AX471" t="s">
        <v>6697</v>
      </c>
      <c r="AY471" t="s">
        <v>6697</v>
      </c>
      <c r="BA471" t="s">
        <v>6697</v>
      </c>
    </row>
    <row r="472" spans="1:53">
      <c r="A472" t="s">
        <v>302</v>
      </c>
      <c r="B472" t="s">
        <v>287</v>
      </c>
      <c r="C472" t="s">
        <v>1433</v>
      </c>
      <c r="D472" t="s">
        <v>174</v>
      </c>
      <c r="E472" t="s">
        <v>1974</v>
      </c>
      <c r="F472">
        <v>10</v>
      </c>
      <c r="G472" t="s">
        <v>1977</v>
      </c>
      <c r="H472" t="s">
        <v>1979</v>
      </c>
      <c r="I472" t="s">
        <v>2445</v>
      </c>
      <c r="J472" t="s">
        <v>3542</v>
      </c>
      <c r="K472" t="s">
        <v>3547</v>
      </c>
      <c r="L472" t="s">
        <v>3563</v>
      </c>
      <c r="M472" t="s">
        <v>3762</v>
      </c>
      <c r="N472" t="s">
        <v>174</v>
      </c>
      <c r="O472" t="s">
        <v>3688</v>
      </c>
      <c r="P472" t="s">
        <v>4315</v>
      </c>
      <c r="Q472" t="s">
        <v>4319</v>
      </c>
      <c r="R472" t="s">
        <v>4322</v>
      </c>
      <c r="S472" t="s">
        <v>4672</v>
      </c>
      <c r="T472" t="s">
        <v>5443</v>
      </c>
      <c r="U472" t="s">
        <v>5508</v>
      </c>
      <c r="V472" t="s">
        <v>5642</v>
      </c>
      <c r="W472" t="s">
        <v>6188</v>
      </c>
      <c r="AA472" t="s">
        <v>6697</v>
      </c>
      <c r="AB472" t="s">
        <v>6697</v>
      </c>
      <c r="AC472" t="s">
        <v>6697</v>
      </c>
      <c r="AD472" t="s">
        <v>6697</v>
      </c>
      <c r="AE472" t="s">
        <v>6697</v>
      </c>
      <c r="AF472" t="s">
        <v>6697</v>
      </c>
      <c r="AG472" t="s">
        <v>6697</v>
      </c>
      <c r="AH472" t="s">
        <v>6697</v>
      </c>
      <c r="AI472" t="s">
        <v>6697</v>
      </c>
      <c r="AJ472" t="s">
        <v>6698</v>
      </c>
      <c r="AK472" t="s">
        <v>6697</v>
      </c>
      <c r="AL472" t="s">
        <v>6697</v>
      </c>
      <c r="AM472" t="s">
        <v>6697</v>
      </c>
      <c r="AN472" t="s">
        <v>6697</v>
      </c>
      <c r="AO472" t="s">
        <v>6697</v>
      </c>
      <c r="AP472" t="s">
        <v>6697</v>
      </c>
      <c r="AQ472" t="s">
        <v>6697</v>
      </c>
      <c r="AR472" t="s">
        <v>6697</v>
      </c>
      <c r="AS472" t="s">
        <v>6697</v>
      </c>
      <c r="AT472">
        <v>4</v>
      </c>
      <c r="AU472" t="s">
        <v>6697</v>
      </c>
      <c r="AV472" t="s">
        <v>6703</v>
      </c>
      <c r="AW472">
        <v>65535</v>
      </c>
      <c r="AX472" t="s">
        <v>6703</v>
      </c>
      <c r="AY472" t="s">
        <v>6697</v>
      </c>
      <c r="BA472" t="s">
        <v>6697</v>
      </c>
    </row>
    <row r="473" spans="1:53">
      <c r="A473" t="s">
        <v>127</v>
      </c>
      <c r="B473" t="s">
        <v>117</v>
      </c>
      <c r="C473" t="s">
        <v>1433</v>
      </c>
      <c r="D473" t="s">
        <v>1814</v>
      </c>
      <c r="E473" t="s">
        <v>1974</v>
      </c>
      <c r="F473">
        <v>0</v>
      </c>
      <c r="G473" t="s">
        <v>1977</v>
      </c>
      <c r="H473" t="s">
        <v>1979</v>
      </c>
      <c r="I473" t="s">
        <v>2446</v>
      </c>
      <c r="J473" t="s">
        <v>3542</v>
      </c>
      <c r="K473" t="s">
        <v>3545</v>
      </c>
      <c r="L473" t="s">
        <v>3563</v>
      </c>
      <c r="M473" t="s">
        <v>3763</v>
      </c>
      <c r="N473" t="s">
        <v>174</v>
      </c>
      <c r="O473" t="s">
        <v>4122</v>
      </c>
      <c r="P473" t="s">
        <v>4315</v>
      </c>
      <c r="Q473" t="s">
        <v>4319</v>
      </c>
      <c r="R473" t="s">
        <v>4323</v>
      </c>
      <c r="S473" t="s">
        <v>4672</v>
      </c>
      <c r="T473" t="s">
        <v>5439</v>
      </c>
      <c r="U473" t="s">
        <v>4324</v>
      </c>
      <c r="V473" t="s">
        <v>5592</v>
      </c>
      <c r="W473" t="s">
        <v>6188</v>
      </c>
      <c r="AA473" t="s">
        <v>6697</v>
      </c>
      <c r="AB473" t="s">
        <v>6697</v>
      </c>
      <c r="AC473" t="s">
        <v>6697</v>
      </c>
      <c r="AD473" t="s">
        <v>6697</v>
      </c>
      <c r="AE473" t="s">
        <v>6697</v>
      </c>
      <c r="AF473" t="s">
        <v>6697</v>
      </c>
      <c r="AG473" t="s">
        <v>6697</v>
      </c>
      <c r="AH473" t="s">
        <v>6697</v>
      </c>
      <c r="AI473" t="s">
        <v>6697</v>
      </c>
      <c r="AJ473" t="s">
        <v>6697</v>
      </c>
      <c r="AK473" t="s">
        <v>6697</v>
      </c>
      <c r="AL473" t="s">
        <v>6697</v>
      </c>
      <c r="AM473" t="s">
        <v>6697</v>
      </c>
      <c r="AN473" t="s">
        <v>6699</v>
      </c>
      <c r="AO473" t="s">
        <v>6697</v>
      </c>
      <c r="AP473" t="s">
        <v>6697</v>
      </c>
      <c r="AQ473" t="s">
        <v>6697</v>
      </c>
      <c r="AR473" t="s">
        <v>6697</v>
      </c>
      <c r="AS473" t="s">
        <v>6697</v>
      </c>
      <c r="AT473">
        <v>4</v>
      </c>
      <c r="AU473" t="s">
        <v>6697</v>
      </c>
      <c r="AV473" t="s">
        <v>6697</v>
      </c>
      <c r="AW473">
        <v>5</v>
      </c>
      <c r="AX473" t="s">
        <v>6697</v>
      </c>
      <c r="AY473" t="s">
        <v>6697</v>
      </c>
      <c r="BA473" t="s">
        <v>6697</v>
      </c>
    </row>
    <row r="474" spans="1:53">
      <c r="A474" t="s">
        <v>236</v>
      </c>
      <c r="B474" t="s">
        <v>195</v>
      </c>
      <c r="C474" t="s">
        <v>1327</v>
      </c>
      <c r="D474" t="s">
        <v>1722</v>
      </c>
      <c r="E474" t="s">
        <v>1974</v>
      </c>
      <c r="F474">
        <v>0</v>
      </c>
      <c r="G474" t="s">
        <v>1977</v>
      </c>
      <c r="H474" t="s">
        <v>1979</v>
      </c>
      <c r="I474" t="s">
        <v>2447</v>
      </c>
      <c r="J474" t="s">
        <v>3542</v>
      </c>
      <c r="K474" t="s">
        <v>3545</v>
      </c>
      <c r="L474" t="s">
        <v>3563</v>
      </c>
      <c r="M474" t="s">
        <v>3609</v>
      </c>
      <c r="N474" t="s">
        <v>174</v>
      </c>
      <c r="O474" t="s">
        <v>3764</v>
      </c>
      <c r="P474" t="s">
        <v>4315</v>
      </c>
      <c r="Q474" t="s">
        <v>4319</v>
      </c>
      <c r="R474" t="s">
        <v>4322</v>
      </c>
      <c r="S474" t="s">
        <v>4673</v>
      </c>
      <c r="T474" t="s">
        <v>5440</v>
      </c>
      <c r="U474" t="s">
        <v>5440</v>
      </c>
      <c r="V474" t="s">
        <v>5642</v>
      </c>
      <c r="W474" t="s">
        <v>6174</v>
      </c>
      <c r="AA474" t="s">
        <v>6697</v>
      </c>
      <c r="AB474" t="s">
        <v>6697</v>
      </c>
      <c r="AC474" t="s">
        <v>6697</v>
      </c>
      <c r="AD474" t="s">
        <v>6697</v>
      </c>
      <c r="AE474" t="s">
        <v>6697</v>
      </c>
      <c r="AF474" t="s">
        <v>6697</v>
      </c>
      <c r="AG474" t="s">
        <v>6697</v>
      </c>
      <c r="AH474" t="s">
        <v>6697</v>
      </c>
      <c r="AI474" t="s">
        <v>6697</v>
      </c>
      <c r="AJ474" t="s">
        <v>6697</v>
      </c>
      <c r="AK474" t="s">
        <v>6697</v>
      </c>
      <c r="AL474" t="s">
        <v>6697</v>
      </c>
      <c r="AM474" t="s">
        <v>6697</v>
      </c>
      <c r="AN474" t="s">
        <v>6697</v>
      </c>
      <c r="AO474" t="s">
        <v>6697</v>
      </c>
      <c r="AP474" t="s">
        <v>6697</v>
      </c>
      <c r="AQ474" t="s">
        <v>6697</v>
      </c>
      <c r="AR474" t="s">
        <v>6697</v>
      </c>
      <c r="AS474" t="s">
        <v>6697</v>
      </c>
      <c r="AT474">
        <v>0</v>
      </c>
      <c r="AU474" t="s">
        <v>6697</v>
      </c>
      <c r="AV474" t="s">
        <v>6697</v>
      </c>
      <c r="AW474">
        <v>1</v>
      </c>
      <c r="AX474" t="s">
        <v>6697</v>
      </c>
      <c r="AY474" t="s">
        <v>6697</v>
      </c>
      <c r="BA474" t="s">
        <v>6697</v>
      </c>
    </row>
    <row r="475" spans="1:53">
      <c r="A475" t="s">
        <v>195</v>
      </c>
      <c r="B475" t="s">
        <v>195</v>
      </c>
      <c r="C475" t="s">
        <v>1434</v>
      </c>
      <c r="D475" t="s">
        <v>1822</v>
      </c>
      <c r="E475" t="s">
        <v>1974</v>
      </c>
      <c r="F475">
        <v>0</v>
      </c>
      <c r="G475" t="s">
        <v>1977</v>
      </c>
      <c r="H475" t="s">
        <v>1979</v>
      </c>
      <c r="I475" t="s">
        <v>2448</v>
      </c>
      <c r="J475" t="s">
        <v>3542</v>
      </c>
      <c r="K475" t="s">
        <v>3545</v>
      </c>
      <c r="L475" t="s">
        <v>3563</v>
      </c>
      <c r="M475" t="s">
        <v>3764</v>
      </c>
      <c r="N475" t="s">
        <v>174</v>
      </c>
      <c r="O475" t="s">
        <v>3764</v>
      </c>
      <c r="P475" t="s">
        <v>4315</v>
      </c>
      <c r="Q475" t="s">
        <v>4319</v>
      </c>
      <c r="R475" t="s">
        <v>4322</v>
      </c>
      <c r="S475" t="s">
        <v>4674</v>
      </c>
      <c r="T475" t="s">
        <v>5437</v>
      </c>
      <c r="U475" t="s">
        <v>5440</v>
      </c>
      <c r="V475" t="s">
        <v>5667</v>
      </c>
      <c r="W475" t="s">
        <v>5963</v>
      </c>
      <c r="AA475" t="s">
        <v>6697</v>
      </c>
      <c r="AB475" t="s">
        <v>6697</v>
      </c>
      <c r="AC475" t="s">
        <v>6697</v>
      </c>
      <c r="AD475" t="s">
        <v>6697</v>
      </c>
      <c r="AE475" t="s">
        <v>6697</v>
      </c>
      <c r="AF475" t="s">
        <v>6697</v>
      </c>
      <c r="AG475" t="s">
        <v>6697</v>
      </c>
      <c r="AH475" t="s">
        <v>6697</v>
      </c>
      <c r="AI475" t="s">
        <v>6697</v>
      </c>
      <c r="AJ475" t="s">
        <v>6697</v>
      </c>
      <c r="AK475" t="s">
        <v>6697</v>
      </c>
      <c r="AL475" t="s">
        <v>6697</v>
      </c>
      <c r="AM475" t="s">
        <v>6697</v>
      </c>
      <c r="AN475" t="s">
        <v>6697</v>
      </c>
      <c r="AO475" t="s">
        <v>6697</v>
      </c>
      <c r="AP475" t="s">
        <v>6697</v>
      </c>
      <c r="AQ475" t="s">
        <v>6697</v>
      </c>
      <c r="AR475" t="s">
        <v>6697</v>
      </c>
      <c r="AS475" t="s">
        <v>6697</v>
      </c>
      <c r="AT475">
        <v>2</v>
      </c>
      <c r="AU475" t="s">
        <v>6697</v>
      </c>
      <c r="AV475" t="s">
        <v>6697</v>
      </c>
      <c r="AW475">
        <v>4</v>
      </c>
      <c r="AX475" t="s">
        <v>6697</v>
      </c>
      <c r="AY475" t="s">
        <v>6697</v>
      </c>
      <c r="BA475" t="s">
        <v>6697</v>
      </c>
    </row>
    <row r="476" spans="1:53">
      <c r="A476" t="s">
        <v>303</v>
      </c>
      <c r="B476" t="s">
        <v>315</v>
      </c>
      <c r="C476" t="s">
        <v>1435</v>
      </c>
      <c r="D476" t="s">
        <v>1667</v>
      </c>
      <c r="E476" t="s">
        <v>1974</v>
      </c>
      <c r="F476">
        <v>0</v>
      </c>
      <c r="G476" t="s">
        <v>1977</v>
      </c>
      <c r="H476" t="s">
        <v>1979</v>
      </c>
      <c r="I476" t="s">
        <v>2449</v>
      </c>
      <c r="J476" t="s">
        <v>3542</v>
      </c>
      <c r="K476" t="s">
        <v>3545</v>
      </c>
      <c r="L476" t="s">
        <v>3563</v>
      </c>
      <c r="M476" t="s">
        <v>3764</v>
      </c>
      <c r="N476" t="s">
        <v>174</v>
      </c>
      <c r="O476" t="s">
        <v>3764</v>
      </c>
      <c r="P476" t="s">
        <v>4315</v>
      </c>
      <c r="Q476" t="s">
        <v>4319</v>
      </c>
      <c r="R476" t="s">
        <v>4322</v>
      </c>
      <c r="S476" t="s">
        <v>4675</v>
      </c>
      <c r="T476" t="s">
        <v>5439</v>
      </c>
      <c r="U476" t="s">
        <v>4324</v>
      </c>
      <c r="V476" t="s">
        <v>5667</v>
      </c>
      <c r="W476" t="s">
        <v>6025</v>
      </c>
      <c r="AA476" t="s">
        <v>6697</v>
      </c>
      <c r="AB476" t="s">
        <v>6697</v>
      </c>
      <c r="AC476" t="s">
        <v>6697</v>
      </c>
      <c r="AD476" t="s">
        <v>6697</v>
      </c>
      <c r="AE476" t="s">
        <v>6697</v>
      </c>
      <c r="AF476" t="s">
        <v>6697</v>
      </c>
      <c r="AG476" t="s">
        <v>6697</v>
      </c>
      <c r="AH476" t="s">
        <v>6697</v>
      </c>
      <c r="AI476" t="s">
        <v>6697</v>
      </c>
      <c r="AJ476" t="s">
        <v>6697</v>
      </c>
      <c r="AK476" t="s">
        <v>6697</v>
      </c>
      <c r="AL476" t="s">
        <v>6697</v>
      </c>
      <c r="AM476" t="s">
        <v>6697</v>
      </c>
      <c r="AN476" t="s">
        <v>6697</v>
      </c>
      <c r="AO476" t="s">
        <v>6697</v>
      </c>
      <c r="AP476" t="s">
        <v>6697</v>
      </c>
      <c r="AQ476" t="s">
        <v>6697</v>
      </c>
      <c r="AR476" t="s">
        <v>6697</v>
      </c>
      <c r="AS476" t="s">
        <v>6697</v>
      </c>
      <c r="AT476">
        <v>1</v>
      </c>
      <c r="AU476" t="s">
        <v>6697</v>
      </c>
      <c r="AV476" t="s">
        <v>6697</v>
      </c>
      <c r="AW476">
        <v>1</v>
      </c>
      <c r="AX476" t="s">
        <v>6697</v>
      </c>
      <c r="AY476" t="s">
        <v>6697</v>
      </c>
      <c r="BA476" t="s">
        <v>6697</v>
      </c>
    </row>
    <row r="477" spans="1:53">
      <c r="A477" t="s">
        <v>195</v>
      </c>
      <c r="B477" t="s">
        <v>281</v>
      </c>
      <c r="C477" t="s">
        <v>1327</v>
      </c>
      <c r="D477" t="s">
        <v>1823</v>
      </c>
      <c r="E477" t="s">
        <v>1974</v>
      </c>
      <c r="F477">
        <v>10</v>
      </c>
      <c r="G477" t="s">
        <v>1977</v>
      </c>
      <c r="H477" t="s">
        <v>1979</v>
      </c>
      <c r="I477" t="s">
        <v>2450</v>
      </c>
      <c r="J477" t="s">
        <v>3542</v>
      </c>
      <c r="K477" t="s">
        <v>3545</v>
      </c>
      <c r="L477" t="s">
        <v>3563</v>
      </c>
      <c r="M477" t="s">
        <v>3765</v>
      </c>
      <c r="N477" t="s">
        <v>174</v>
      </c>
      <c r="O477" t="s">
        <v>4163</v>
      </c>
      <c r="P477" t="s">
        <v>4315</v>
      </c>
      <c r="Q477" t="s">
        <v>4319</v>
      </c>
      <c r="R477" t="s">
        <v>4322</v>
      </c>
      <c r="S477" t="s">
        <v>4676</v>
      </c>
      <c r="T477" t="s">
        <v>5440</v>
      </c>
      <c r="U477" t="s">
        <v>5440</v>
      </c>
      <c r="V477" t="s">
        <v>5642</v>
      </c>
      <c r="W477" t="s">
        <v>5955</v>
      </c>
      <c r="AA477" t="s">
        <v>6697</v>
      </c>
      <c r="AB477" t="s">
        <v>6697</v>
      </c>
      <c r="AC477" t="s">
        <v>6697</v>
      </c>
      <c r="AD477" t="s">
        <v>6697</v>
      </c>
      <c r="AE477" t="s">
        <v>6697</v>
      </c>
      <c r="AF477" t="s">
        <v>6697</v>
      </c>
      <c r="AG477" t="s">
        <v>6697</v>
      </c>
      <c r="AH477" t="s">
        <v>6697</v>
      </c>
      <c r="AI477" t="s">
        <v>6697</v>
      </c>
      <c r="AJ477" t="s">
        <v>6698</v>
      </c>
      <c r="AK477" t="s">
        <v>6697</v>
      </c>
      <c r="AL477" t="s">
        <v>6697</v>
      </c>
      <c r="AM477" t="s">
        <v>6697</v>
      </c>
      <c r="AN477" t="s">
        <v>6697</v>
      </c>
      <c r="AO477" t="s">
        <v>6697</v>
      </c>
      <c r="AP477" t="s">
        <v>6697</v>
      </c>
      <c r="AQ477" t="s">
        <v>6697</v>
      </c>
      <c r="AR477" t="s">
        <v>6697</v>
      </c>
      <c r="AS477" t="s">
        <v>6697</v>
      </c>
      <c r="AT477">
        <v>0</v>
      </c>
      <c r="AU477" t="s">
        <v>6697</v>
      </c>
      <c r="AV477" t="s">
        <v>6697</v>
      </c>
      <c r="AW477">
        <v>20365</v>
      </c>
      <c r="AX477" t="s">
        <v>6703</v>
      </c>
      <c r="AY477" t="s">
        <v>6697</v>
      </c>
      <c r="BA477" t="s">
        <v>6697</v>
      </c>
    </row>
    <row r="478" spans="1:53">
      <c r="A478" t="s">
        <v>195</v>
      </c>
      <c r="B478" t="s">
        <v>979</v>
      </c>
      <c r="C478" t="s">
        <v>1327</v>
      </c>
      <c r="D478" t="s">
        <v>1824</v>
      </c>
      <c r="E478" t="s">
        <v>1974</v>
      </c>
      <c r="F478">
        <v>0</v>
      </c>
      <c r="G478" t="s">
        <v>1977</v>
      </c>
      <c r="H478" t="s">
        <v>1979</v>
      </c>
      <c r="I478" t="s">
        <v>2451</v>
      </c>
      <c r="J478" t="s">
        <v>3542</v>
      </c>
      <c r="K478" t="s">
        <v>3545</v>
      </c>
      <c r="L478" t="s">
        <v>3563</v>
      </c>
      <c r="M478" t="s">
        <v>3766</v>
      </c>
      <c r="N478" t="s">
        <v>174</v>
      </c>
      <c r="O478" t="s">
        <v>4164</v>
      </c>
      <c r="P478" t="s">
        <v>4315</v>
      </c>
      <c r="Q478" t="s">
        <v>4319</v>
      </c>
      <c r="R478" t="s">
        <v>4322</v>
      </c>
      <c r="S478" t="s">
        <v>4677</v>
      </c>
      <c r="T478" t="s">
        <v>5442</v>
      </c>
      <c r="U478" t="s">
        <v>5439</v>
      </c>
      <c r="V478" t="s">
        <v>5667</v>
      </c>
      <c r="W478" t="s">
        <v>6189</v>
      </c>
      <c r="AA478" t="s">
        <v>6697</v>
      </c>
      <c r="AB478" t="s">
        <v>6697</v>
      </c>
      <c r="AC478" t="s">
        <v>6697</v>
      </c>
      <c r="AD478" t="s">
        <v>6697</v>
      </c>
      <c r="AE478" t="s">
        <v>6697</v>
      </c>
      <c r="AF478" t="s">
        <v>6697</v>
      </c>
      <c r="AG478" t="s">
        <v>6697</v>
      </c>
      <c r="AH478" t="s">
        <v>6697</v>
      </c>
      <c r="AI478" t="s">
        <v>6697</v>
      </c>
      <c r="AJ478" t="s">
        <v>6697</v>
      </c>
      <c r="AK478" t="s">
        <v>6697</v>
      </c>
      <c r="AL478" t="s">
        <v>6697</v>
      </c>
      <c r="AM478" t="s">
        <v>6697</v>
      </c>
      <c r="AN478" t="s">
        <v>6697</v>
      </c>
      <c r="AO478" t="s">
        <v>6697</v>
      </c>
      <c r="AP478" t="s">
        <v>6697</v>
      </c>
      <c r="AQ478" t="s">
        <v>6697</v>
      </c>
      <c r="AR478" t="s">
        <v>6697</v>
      </c>
      <c r="AS478" t="s">
        <v>6697</v>
      </c>
      <c r="AT478">
        <v>0</v>
      </c>
      <c r="AU478" t="s">
        <v>6697</v>
      </c>
      <c r="AV478" t="s">
        <v>6697</v>
      </c>
      <c r="AW478">
        <v>3</v>
      </c>
      <c r="AX478" t="s">
        <v>6697</v>
      </c>
      <c r="AY478" t="s">
        <v>6697</v>
      </c>
      <c r="BA478" t="s">
        <v>6697</v>
      </c>
    </row>
    <row r="479" spans="1:53">
      <c r="A479" t="s">
        <v>195</v>
      </c>
      <c r="B479" t="s">
        <v>980</v>
      </c>
      <c r="C479" t="s">
        <v>1327</v>
      </c>
      <c r="D479" t="s">
        <v>1824</v>
      </c>
      <c r="E479" t="s">
        <v>1974</v>
      </c>
      <c r="F479">
        <v>0</v>
      </c>
      <c r="G479" t="s">
        <v>1977</v>
      </c>
      <c r="H479" t="s">
        <v>1979</v>
      </c>
      <c r="I479" t="s">
        <v>2452</v>
      </c>
      <c r="J479" t="s">
        <v>3542</v>
      </c>
      <c r="K479" t="s">
        <v>3545</v>
      </c>
      <c r="L479" t="s">
        <v>3563</v>
      </c>
      <c r="M479" t="s">
        <v>3765</v>
      </c>
      <c r="N479" t="s">
        <v>174</v>
      </c>
      <c r="O479" t="s">
        <v>4165</v>
      </c>
      <c r="P479" t="s">
        <v>4315</v>
      </c>
      <c r="Q479" t="s">
        <v>4319</v>
      </c>
      <c r="R479" t="s">
        <v>4322</v>
      </c>
      <c r="S479" t="s">
        <v>4677</v>
      </c>
      <c r="T479" t="s">
        <v>5446</v>
      </c>
      <c r="U479" t="s">
        <v>5439</v>
      </c>
      <c r="V479" t="s">
        <v>5667</v>
      </c>
      <c r="W479" t="s">
        <v>6189</v>
      </c>
      <c r="AA479" t="s">
        <v>6697</v>
      </c>
      <c r="AB479" t="s">
        <v>6697</v>
      </c>
      <c r="AC479" t="s">
        <v>6697</v>
      </c>
      <c r="AD479" t="s">
        <v>6697</v>
      </c>
      <c r="AE479" t="s">
        <v>6697</v>
      </c>
      <c r="AF479" t="s">
        <v>6697</v>
      </c>
      <c r="AG479" t="s">
        <v>6697</v>
      </c>
      <c r="AH479" t="s">
        <v>6697</v>
      </c>
      <c r="AI479" t="s">
        <v>6697</v>
      </c>
      <c r="AJ479" t="s">
        <v>6697</v>
      </c>
      <c r="AK479" t="s">
        <v>6697</v>
      </c>
      <c r="AL479" t="s">
        <v>6697</v>
      </c>
      <c r="AM479" t="s">
        <v>6697</v>
      </c>
      <c r="AN479" t="s">
        <v>6697</v>
      </c>
      <c r="AO479" t="s">
        <v>6697</v>
      </c>
      <c r="AP479" t="s">
        <v>6697</v>
      </c>
      <c r="AQ479" t="s">
        <v>6697</v>
      </c>
      <c r="AR479" t="s">
        <v>6697</v>
      </c>
      <c r="AS479" t="s">
        <v>6697</v>
      </c>
      <c r="AT479">
        <v>0</v>
      </c>
      <c r="AU479" t="s">
        <v>6697</v>
      </c>
      <c r="AV479" t="s">
        <v>6697</v>
      </c>
      <c r="AW479">
        <v>3</v>
      </c>
      <c r="AX479" t="s">
        <v>6697</v>
      </c>
      <c r="AY479" t="s">
        <v>6697</v>
      </c>
      <c r="BA479" t="s">
        <v>6697</v>
      </c>
    </row>
    <row r="480" spans="1:53">
      <c r="A480" t="s">
        <v>195</v>
      </c>
      <c r="B480" t="s">
        <v>174</v>
      </c>
      <c r="C480" t="s">
        <v>1327</v>
      </c>
      <c r="D480" t="s">
        <v>1732</v>
      </c>
      <c r="E480" t="s">
        <v>1974</v>
      </c>
      <c r="F480">
        <v>10</v>
      </c>
      <c r="G480" t="s">
        <v>1977</v>
      </c>
      <c r="H480" t="s">
        <v>1979</v>
      </c>
      <c r="I480" t="s">
        <v>2453</v>
      </c>
      <c r="J480" t="s">
        <v>3542</v>
      </c>
      <c r="K480" t="s">
        <v>3551</v>
      </c>
      <c r="L480" t="s">
        <v>3563</v>
      </c>
      <c r="M480" t="s">
        <v>3766</v>
      </c>
      <c r="N480" t="s">
        <v>174</v>
      </c>
      <c r="O480" t="s">
        <v>3747</v>
      </c>
      <c r="P480" t="s">
        <v>4315</v>
      </c>
      <c r="Q480" t="s">
        <v>4319</v>
      </c>
      <c r="R480" t="s">
        <v>4322</v>
      </c>
      <c r="S480" t="s">
        <v>4678</v>
      </c>
      <c r="T480" t="s">
        <v>5442</v>
      </c>
      <c r="U480" t="s">
        <v>5439</v>
      </c>
      <c r="V480" t="s">
        <v>5667</v>
      </c>
      <c r="W480" t="s">
        <v>6189</v>
      </c>
      <c r="AA480" t="s">
        <v>6697</v>
      </c>
      <c r="AB480" t="s">
        <v>6697</v>
      </c>
      <c r="AC480" t="s">
        <v>6697</v>
      </c>
      <c r="AD480" t="s">
        <v>6698</v>
      </c>
      <c r="AE480" t="s">
        <v>6697</v>
      </c>
      <c r="AF480" t="s">
        <v>6697</v>
      </c>
      <c r="AG480" t="s">
        <v>6697</v>
      </c>
      <c r="AH480" t="s">
        <v>6697</v>
      </c>
      <c r="AI480" t="s">
        <v>6697</v>
      </c>
      <c r="AJ480" t="s">
        <v>6697</v>
      </c>
      <c r="AK480" t="s">
        <v>6697</v>
      </c>
      <c r="AL480" t="s">
        <v>6697</v>
      </c>
      <c r="AM480" t="s">
        <v>6697</v>
      </c>
      <c r="AN480" t="s">
        <v>6697</v>
      </c>
      <c r="AO480" t="s">
        <v>6697</v>
      </c>
      <c r="AP480" t="s">
        <v>6697</v>
      </c>
      <c r="AQ480" t="s">
        <v>6697</v>
      </c>
      <c r="AR480" t="s">
        <v>6697</v>
      </c>
      <c r="AS480" t="s">
        <v>6697</v>
      </c>
      <c r="AT480">
        <v>0</v>
      </c>
      <c r="AU480" t="s">
        <v>6697</v>
      </c>
      <c r="AV480" t="s">
        <v>6697</v>
      </c>
      <c r="AW480">
        <v>2</v>
      </c>
      <c r="AX480" t="s">
        <v>6697</v>
      </c>
      <c r="AY480" t="s">
        <v>6697</v>
      </c>
      <c r="BA480" t="s">
        <v>6697</v>
      </c>
    </row>
    <row r="481" spans="1:53">
      <c r="A481" t="s">
        <v>195</v>
      </c>
      <c r="B481" t="s">
        <v>174</v>
      </c>
      <c r="C481" t="s">
        <v>1327</v>
      </c>
      <c r="D481" t="s">
        <v>1732</v>
      </c>
      <c r="E481" t="s">
        <v>1974</v>
      </c>
      <c r="F481">
        <v>10</v>
      </c>
      <c r="G481" t="s">
        <v>1977</v>
      </c>
      <c r="H481" t="s">
        <v>1979</v>
      </c>
      <c r="I481" t="s">
        <v>2454</v>
      </c>
      <c r="J481" t="s">
        <v>3542</v>
      </c>
      <c r="K481" t="s">
        <v>3551</v>
      </c>
      <c r="L481" t="s">
        <v>3563</v>
      </c>
      <c r="M481" t="s">
        <v>3765</v>
      </c>
      <c r="N481" t="s">
        <v>174</v>
      </c>
      <c r="O481" t="s">
        <v>4166</v>
      </c>
      <c r="P481" t="s">
        <v>4315</v>
      </c>
      <c r="Q481" t="s">
        <v>4319</v>
      </c>
      <c r="R481" t="s">
        <v>4322</v>
      </c>
      <c r="S481" t="s">
        <v>4679</v>
      </c>
      <c r="T481" t="s">
        <v>5449</v>
      </c>
      <c r="U481" t="s">
        <v>5439</v>
      </c>
      <c r="V481" t="s">
        <v>5667</v>
      </c>
      <c r="W481" t="s">
        <v>6189</v>
      </c>
      <c r="AA481" t="s">
        <v>6697</v>
      </c>
      <c r="AB481" t="s">
        <v>6697</v>
      </c>
      <c r="AC481" t="s">
        <v>6697</v>
      </c>
      <c r="AD481" t="s">
        <v>6698</v>
      </c>
      <c r="AE481" t="s">
        <v>6697</v>
      </c>
      <c r="AF481" t="s">
        <v>6697</v>
      </c>
      <c r="AG481" t="s">
        <v>6697</v>
      </c>
      <c r="AH481" t="s">
        <v>6697</v>
      </c>
      <c r="AI481" t="s">
        <v>6697</v>
      </c>
      <c r="AJ481" t="s">
        <v>6697</v>
      </c>
      <c r="AK481" t="s">
        <v>6697</v>
      </c>
      <c r="AL481" t="s">
        <v>6697</v>
      </c>
      <c r="AM481" t="s">
        <v>6697</v>
      </c>
      <c r="AN481" t="s">
        <v>6697</v>
      </c>
      <c r="AO481" t="s">
        <v>6697</v>
      </c>
      <c r="AP481" t="s">
        <v>6697</v>
      </c>
      <c r="AQ481" t="s">
        <v>6697</v>
      </c>
      <c r="AR481" t="s">
        <v>6697</v>
      </c>
      <c r="AS481" t="s">
        <v>6697</v>
      </c>
      <c r="AT481">
        <v>0</v>
      </c>
      <c r="AU481" t="s">
        <v>6697</v>
      </c>
      <c r="AV481" t="s">
        <v>6697</v>
      </c>
      <c r="AW481">
        <v>2</v>
      </c>
      <c r="AX481" t="s">
        <v>6697</v>
      </c>
      <c r="AY481" t="s">
        <v>6697</v>
      </c>
      <c r="BA481" t="s">
        <v>6697</v>
      </c>
    </row>
    <row r="482" spans="1:53">
      <c r="A482" t="s">
        <v>195</v>
      </c>
      <c r="B482" t="s">
        <v>174</v>
      </c>
      <c r="C482" t="s">
        <v>1327</v>
      </c>
      <c r="D482" t="s">
        <v>1768</v>
      </c>
      <c r="E482" t="s">
        <v>1974</v>
      </c>
      <c r="F482">
        <v>10</v>
      </c>
      <c r="G482" t="s">
        <v>1977</v>
      </c>
      <c r="H482" t="s">
        <v>1979</v>
      </c>
      <c r="I482" t="s">
        <v>2455</v>
      </c>
      <c r="J482" t="s">
        <v>3542</v>
      </c>
      <c r="K482" t="s">
        <v>3545</v>
      </c>
      <c r="L482" t="s">
        <v>3563</v>
      </c>
      <c r="M482" t="s">
        <v>3634</v>
      </c>
      <c r="N482" t="s">
        <v>174</v>
      </c>
      <c r="O482" t="s">
        <v>4132</v>
      </c>
      <c r="P482" t="s">
        <v>4315</v>
      </c>
      <c r="Q482" t="s">
        <v>4319</v>
      </c>
      <c r="R482" t="s">
        <v>4321</v>
      </c>
      <c r="S482" t="s">
        <v>4680</v>
      </c>
      <c r="T482" t="s">
        <v>5440</v>
      </c>
      <c r="U482" t="s">
        <v>5440</v>
      </c>
      <c r="V482" t="s">
        <v>5642</v>
      </c>
      <c r="W482" t="s">
        <v>6190</v>
      </c>
      <c r="AA482" t="s">
        <v>6697</v>
      </c>
      <c r="AB482" t="s">
        <v>6697</v>
      </c>
      <c r="AC482" t="s">
        <v>6697</v>
      </c>
      <c r="AD482" t="s">
        <v>6698</v>
      </c>
      <c r="AE482" t="s">
        <v>6697</v>
      </c>
      <c r="AF482" t="s">
        <v>6697</v>
      </c>
      <c r="AG482" t="s">
        <v>6697</v>
      </c>
      <c r="AH482" t="s">
        <v>6697</v>
      </c>
      <c r="AI482" t="s">
        <v>6697</v>
      </c>
      <c r="AJ482" t="s">
        <v>6697</v>
      </c>
      <c r="AK482" t="s">
        <v>6697</v>
      </c>
      <c r="AL482" t="s">
        <v>6697</v>
      </c>
      <c r="AM482" t="s">
        <v>6697</v>
      </c>
      <c r="AN482" t="s">
        <v>6700</v>
      </c>
      <c r="AO482" t="s">
        <v>6697</v>
      </c>
      <c r="AP482" t="s">
        <v>6697</v>
      </c>
      <c r="AQ482" t="s">
        <v>6697</v>
      </c>
      <c r="AR482" t="s">
        <v>6697</v>
      </c>
      <c r="AS482" t="s">
        <v>6697</v>
      </c>
      <c r="AT482">
        <v>0</v>
      </c>
      <c r="AU482" t="s">
        <v>6697</v>
      </c>
      <c r="AV482" t="s">
        <v>6697</v>
      </c>
      <c r="AW482">
        <v>5</v>
      </c>
      <c r="AX482" t="s">
        <v>6697</v>
      </c>
      <c r="AY482" t="s">
        <v>6697</v>
      </c>
      <c r="BA482" t="s">
        <v>6697</v>
      </c>
    </row>
    <row r="483" spans="1:53">
      <c r="A483" t="s">
        <v>304</v>
      </c>
      <c r="B483" t="s">
        <v>981</v>
      </c>
      <c r="C483" t="s">
        <v>1325</v>
      </c>
      <c r="D483" t="s">
        <v>1825</v>
      </c>
      <c r="E483" t="s">
        <v>1973</v>
      </c>
      <c r="F483">
        <v>0</v>
      </c>
      <c r="G483" t="s">
        <v>1977</v>
      </c>
      <c r="H483" t="s">
        <v>1979</v>
      </c>
      <c r="I483" t="s">
        <v>2456</v>
      </c>
      <c r="J483" t="s">
        <v>3542</v>
      </c>
      <c r="K483" t="s">
        <v>3544</v>
      </c>
      <c r="L483" t="s">
        <v>3562</v>
      </c>
      <c r="M483" t="s">
        <v>3767</v>
      </c>
      <c r="N483" t="s">
        <v>193</v>
      </c>
      <c r="O483" t="s">
        <v>3731</v>
      </c>
      <c r="P483" t="s">
        <v>4315</v>
      </c>
      <c r="Q483" t="s">
        <v>4319</v>
      </c>
      <c r="R483" t="s">
        <v>4323</v>
      </c>
      <c r="S483" t="s">
        <v>4681</v>
      </c>
      <c r="T483" t="s">
        <v>5439</v>
      </c>
      <c r="U483" t="s">
        <v>4324</v>
      </c>
      <c r="V483" t="s">
        <v>5605</v>
      </c>
      <c r="W483" t="s">
        <v>5955</v>
      </c>
      <c r="AA483" t="s">
        <v>6697</v>
      </c>
      <c r="AB483" t="s">
        <v>6697</v>
      </c>
      <c r="AC483" t="s">
        <v>6697</v>
      </c>
      <c r="AD483" t="s">
        <v>6697</v>
      </c>
      <c r="AE483" t="s">
        <v>6697</v>
      </c>
      <c r="AF483" t="s">
        <v>6697</v>
      </c>
      <c r="AG483" t="s">
        <v>6697</v>
      </c>
      <c r="AH483" t="s">
        <v>6697</v>
      </c>
      <c r="AI483" t="s">
        <v>6697</v>
      </c>
      <c r="AJ483" t="s">
        <v>6697</v>
      </c>
      <c r="AK483" t="s">
        <v>6697</v>
      </c>
      <c r="AL483" t="s">
        <v>6697</v>
      </c>
      <c r="AM483" t="s">
        <v>6697</v>
      </c>
      <c r="AN483" t="s">
        <v>6699</v>
      </c>
      <c r="AO483" t="s">
        <v>6697</v>
      </c>
      <c r="AP483" t="s">
        <v>6697</v>
      </c>
      <c r="AQ483" t="s">
        <v>6697</v>
      </c>
      <c r="AR483" t="s">
        <v>6697</v>
      </c>
      <c r="AS483" t="s">
        <v>6697</v>
      </c>
      <c r="AT483">
        <v>0</v>
      </c>
      <c r="AU483" t="s">
        <v>6697</v>
      </c>
      <c r="AV483" t="s">
        <v>6697</v>
      </c>
      <c r="AW483">
        <v>0</v>
      </c>
      <c r="AX483" t="s">
        <v>6697</v>
      </c>
      <c r="AY483" t="s">
        <v>6697</v>
      </c>
      <c r="BA483" t="s">
        <v>6697</v>
      </c>
    </row>
    <row r="484" spans="1:53">
      <c r="A484" t="s">
        <v>305</v>
      </c>
      <c r="B484" t="s">
        <v>304</v>
      </c>
      <c r="C484" t="s">
        <v>1325</v>
      </c>
      <c r="D484" t="s">
        <v>1826</v>
      </c>
      <c r="E484" t="s">
        <v>1973</v>
      </c>
      <c r="F484">
        <v>0</v>
      </c>
      <c r="G484" t="s">
        <v>1977</v>
      </c>
      <c r="H484" t="s">
        <v>1979</v>
      </c>
      <c r="I484" t="s">
        <v>2457</v>
      </c>
      <c r="J484" t="s">
        <v>3542</v>
      </c>
      <c r="K484" t="s">
        <v>3544</v>
      </c>
      <c r="L484" t="s">
        <v>3562</v>
      </c>
      <c r="M484" t="s">
        <v>3741</v>
      </c>
      <c r="N484" t="s">
        <v>193</v>
      </c>
      <c r="O484" t="s">
        <v>4167</v>
      </c>
      <c r="P484" t="s">
        <v>4315</v>
      </c>
      <c r="Q484" t="s">
        <v>4319</v>
      </c>
      <c r="R484" t="s">
        <v>4323</v>
      </c>
      <c r="S484" t="s">
        <v>4682</v>
      </c>
      <c r="T484" t="s">
        <v>5439</v>
      </c>
      <c r="U484" t="s">
        <v>4324</v>
      </c>
      <c r="V484" t="s">
        <v>5605</v>
      </c>
      <c r="W484" t="s">
        <v>6189</v>
      </c>
      <c r="AA484" t="s">
        <v>6697</v>
      </c>
      <c r="AB484" t="s">
        <v>6697</v>
      </c>
      <c r="AC484" t="s">
        <v>6697</v>
      </c>
      <c r="AD484" t="s">
        <v>6697</v>
      </c>
      <c r="AE484" t="s">
        <v>6697</v>
      </c>
      <c r="AF484" t="s">
        <v>6697</v>
      </c>
      <c r="AG484" t="s">
        <v>6697</v>
      </c>
      <c r="AH484" t="s">
        <v>6697</v>
      </c>
      <c r="AI484" t="s">
        <v>6697</v>
      </c>
      <c r="AJ484" t="s">
        <v>6697</v>
      </c>
      <c r="AK484" t="s">
        <v>6697</v>
      </c>
      <c r="AL484" t="s">
        <v>6697</v>
      </c>
      <c r="AM484" t="s">
        <v>6697</v>
      </c>
      <c r="AN484" t="s">
        <v>6699</v>
      </c>
      <c r="AO484" t="s">
        <v>6697</v>
      </c>
      <c r="AP484" t="s">
        <v>6697</v>
      </c>
      <c r="AQ484" t="s">
        <v>6697</v>
      </c>
      <c r="AR484" t="s">
        <v>6697</v>
      </c>
      <c r="AS484" t="s">
        <v>6697</v>
      </c>
      <c r="AT484">
        <v>0</v>
      </c>
      <c r="AU484" t="s">
        <v>6697</v>
      </c>
      <c r="AV484" t="s">
        <v>6697</v>
      </c>
      <c r="AW484">
        <v>0</v>
      </c>
      <c r="AX484" t="s">
        <v>6697</v>
      </c>
      <c r="AY484" t="s">
        <v>6697</v>
      </c>
      <c r="BA484" t="s">
        <v>6697</v>
      </c>
    </row>
    <row r="485" spans="1:53">
      <c r="A485" t="s">
        <v>306</v>
      </c>
      <c r="B485" t="s">
        <v>195</v>
      </c>
      <c r="C485" t="s">
        <v>1327</v>
      </c>
      <c r="D485" t="s">
        <v>1712</v>
      </c>
      <c r="E485" t="s">
        <v>1974</v>
      </c>
      <c r="F485">
        <v>10</v>
      </c>
      <c r="G485" t="s">
        <v>1977</v>
      </c>
      <c r="H485" t="s">
        <v>1979</v>
      </c>
      <c r="I485" t="s">
        <v>2458</v>
      </c>
      <c r="J485" t="s">
        <v>3542</v>
      </c>
      <c r="K485" t="s">
        <v>3545</v>
      </c>
      <c r="L485" t="s">
        <v>3563</v>
      </c>
      <c r="M485" t="s">
        <v>3768</v>
      </c>
      <c r="N485" t="s">
        <v>174</v>
      </c>
      <c r="O485" t="s">
        <v>3765</v>
      </c>
      <c r="P485" t="s">
        <v>4315</v>
      </c>
      <c r="Q485" t="s">
        <v>4319</v>
      </c>
      <c r="R485" t="s">
        <v>4322</v>
      </c>
      <c r="S485" t="s">
        <v>4683</v>
      </c>
      <c r="T485" t="s">
        <v>5440</v>
      </c>
      <c r="U485" t="s">
        <v>5440</v>
      </c>
      <c r="V485" t="s">
        <v>5607</v>
      </c>
      <c r="W485" t="s">
        <v>6189</v>
      </c>
      <c r="AA485" t="s">
        <v>6697</v>
      </c>
      <c r="AB485" t="s">
        <v>6698</v>
      </c>
      <c r="AC485" t="s">
        <v>6697</v>
      </c>
      <c r="AD485" t="s">
        <v>6697</v>
      </c>
      <c r="AE485" t="s">
        <v>6697</v>
      </c>
      <c r="AF485" t="s">
        <v>6697</v>
      </c>
      <c r="AG485" t="s">
        <v>6697</v>
      </c>
      <c r="AH485" t="s">
        <v>6697</v>
      </c>
      <c r="AI485" t="s">
        <v>6697</v>
      </c>
      <c r="AJ485" t="s">
        <v>6697</v>
      </c>
      <c r="AK485" t="s">
        <v>6697</v>
      </c>
      <c r="AL485" t="s">
        <v>6697</v>
      </c>
      <c r="AM485" t="s">
        <v>6697</v>
      </c>
      <c r="AN485" t="s">
        <v>6697</v>
      </c>
      <c r="AO485" t="s">
        <v>6697</v>
      </c>
      <c r="AP485" t="s">
        <v>6697</v>
      </c>
      <c r="AQ485" t="s">
        <v>6697</v>
      </c>
      <c r="AR485" t="s">
        <v>6697</v>
      </c>
      <c r="AS485" t="s">
        <v>6697</v>
      </c>
      <c r="AT485">
        <v>0</v>
      </c>
      <c r="AU485" t="s">
        <v>6697</v>
      </c>
      <c r="AV485" t="s">
        <v>6697</v>
      </c>
      <c r="AW485">
        <v>1</v>
      </c>
      <c r="AX485" t="s">
        <v>6697</v>
      </c>
      <c r="AY485" t="s">
        <v>6697</v>
      </c>
      <c r="BA485" t="s">
        <v>6697</v>
      </c>
    </row>
    <row r="486" spans="1:53">
      <c r="A486" t="s">
        <v>206</v>
      </c>
      <c r="B486" t="s">
        <v>304</v>
      </c>
      <c r="C486" t="s">
        <v>1325</v>
      </c>
      <c r="D486" t="s">
        <v>1826</v>
      </c>
      <c r="E486" t="s">
        <v>1973</v>
      </c>
      <c r="F486">
        <v>0</v>
      </c>
      <c r="G486" t="s">
        <v>1977</v>
      </c>
      <c r="H486" t="s">
        <v>1979</v>
      </c>
      <c r="I486" t="s">
        <v>2459</v>
      </c>
      <c r="J486" t="s">
        <v>3542</v>
      </c>
      <c r="K486" t="s">
        <v>3544</v>
      </c>
      <c r="L486" t="s">
        <v>3562</v>
      </c>
      <c r="M486" t="s">
        <v>3641</v>
      </c>
      <c r="N486" t="s">
        <v>193</v>
      </c>
      <c r="O486" t="s">
        <v>3780</v>
      </c>
      <c r="P486" t="s">
        <v>4315</v>
      </c>
      <c r="Q486" t="s">
        <v>4319</v>
      </c>
      <c r="R486" t="s">
        <v>4323</v>
      </c>
      <c r="S486" t="s">
        <v>4684</v>
      </c>
      <c r="T486" t="s">
        <v>5439</v>
      </c>
      <c r="U486" t="s">
        <v>4324</v>
      </c>
      <c r="V486" t="s">
        <v>5605</v>
      </c>
      <c r="W486" t="s">
        <v>6191</v>
      </c>
      <c r="AA486" t="s">
        <v>6697</v>
      </c>
      <c r="AB486" t="s">
        <v>6697</v>
      </c>
      <c r="AC486" t="s">
        <v>6697</v>
      </c>
      <c r="AD486" t="s">
        <v>6697</v>
      </c>
      <c r="AE486" t="s">
        <v>6697</v>
      </c>
      <c r="AF486" t="s">
        <v>6697</v>
      </c>
      <c r="AG486" t="s">
        <v>6697</v>
      </c>
      <c r="AH486" t="s">
        <v>6697</v>
      </c>
      <c r="AI486" t="s">
        <v>6697</v>
      </c>
      <c r="AJ486" t="s">
        <v>6697</v>
      </c>
      <c r="AK486" t="s">
        <v>6697</v>
      </c>
      <c r="AL486" t="s">
        <v>6697</v>
      </c>
      <c r="AM486" t="s">
        <v>6697</v>
      </c>
      <c r="AN486" t="s">
        <v>6699</v>
      </c>
      <c r="AO486" t="s">
        <v>6697</v>
      </c>
      <c r="AP486" t="s">
        <v>6697</v>
      </c>
      <c r="AQ486" t="s">
        <v>6697</v>
      </c>
      <c r="AR486" t="s">
        <v>6697</v>
      </c>
      <c r="AS486" t="s">
        <v>6697</v>
      </c>
      <c r="AT486">
        <v>0</v>
      </c>
      <c r="AU486" t="s">
        <v>6697</v>
      </c>
      <c r="AV486" t="s">
        <v>6697</v>
      </c>
      <c r="AW486">
        <v>0</v>
      </c>
      <c r="AX486" t="s">
        <v>6697</v>
      </c>
      <c r="AY486" t="s">
        <v>6697</v>
      </c>
      <c r="BA486" t="s">
        <v>6697</v>
      </c>
    </row>
    <row r="487" spans="1:53">
      <c r="A487" t="s">
        <v>307</v>
      </c>
      <c r="B487" t="s">
        <v>321</v>
      </c>
      <c r="C487" t="s">
        <v>1327</v>
      </c>
      <c r="D487" t="s">
        <v>1814</v>
      </c>
      <c r="E487" t="s">
        <v>1974</v>
      </c>
      <c r="F487">
        <v>0</v>
      </c>
      <c r="G487" t="s">
        <v>1977</v>
      </c>
      <c r="H487" t="s">
        <v>1979</v>
      </c>
      <c r="I487" t="s">
        <v>2460</v>
      </c>
      <c r="J487" t="s">
        <v>3542</v>
      </c>
      <c r="K487" t="s">
        <v>3545</v>
      </c>
      <c r="L487" t="s">
        <v>3563</v>
      </c>
      <c r="M487" t="s">
        <v>3769</v>
      </c>
      <c r="N487" t="s">
        <v>174</v>
      </c>
      <c r="O487" t="s">
        <v>4168</v>
      </c>
      <c r="P487" t="s">
        <v>4315</v>
      </c>
      <c r="Q487" t="s">
        <v>4319</v>
      </c>
      <c r="R487" t="s">
        <v>4322</v>
      </c>
      <c r="S487" t="s">
        <v>4685</v>
      </c>
      <c r="T487" t="s">
        <v>5440</v>
      </c>
      <c r="U487" t="s">
        <v>5440</v>
      </c>
      <c r="V487" t="s">
        <v>5642</v>
      </c>
      <c r="W487" t="s">
        <v>6179</v>
      </c>
      <c r="AA487" t="s">
        <v>6697</v>
      </c>
      <c r="AB487" t="s">
        <v>6697</v>
      </c>
      <c r="AC487" t="s">
        <v>6697</v>
      </c>
      <c r="AD487" t="s">
        <v>6697</v>
      </c>
      <c r="AE487" t="s">
        <v>6697</v>
      </c>
      <c r="AF487" t="s">
        <v>6697</v>
      </c>
      <c r="AG487" t="s">
        <v>6697</v>
      </c>
      <c r="AH487" t="s">
        <v>6697</v>
      </c>
      <c r="AI487" t="s">
        <v>6697</v>
      </c>
      <c r="AJ487" t="s">
        <v>6697</v>
      </c>
      <c r="AK487" t="s">
        <v>6697</v>
      </c>
      <c r="AL487" t="s">
        <v>6697</v>
      </c>
      <c r="AM487" t="s">
        <v>6697</v>
      </c>
      <c r="AN487" t="s">
        <v>6697</v>
      </c>
      <c r="AO487" t="s">
        <v>6697</v>
      </c>
      <c r="AP487" t="s">
        <v>6697</v>
      </c>
      <c r="AQ487" t="s">
        <v>6697</v>
      </c>
      <c r="AR487" t="s">
        <v>6697</v>
      </c>
      <c r="AS487" t="s">
        <v>6697</v>
      </c>
      <c r="AT487">
        <v>0</v>
      </c>
      <c r="AU487" t="s">
        <v>6697</v>
      </c>
      <c r="AV487" t="s">
        <v>6697</v>
      </c>
      <c r="AW487">
        <v>5</v>
      </c>
      <c r="AX487" t="s">
        <v>6697</v>
      </c>
      <c r="AY487" t="s">
        <v>6697</v>
      </c>
      <c r="BA487" t="s">
        <v>6697</v>
      </c>
    </row>
    <row r="488" spans="1:53">
      <c r="A488" t="s">
        <v>171</v>
      </c>
      <c r="B488" t="s">
        <v>321</v>
      </c>
      <c r="C488" t="s">
        <v>1327</v>
      </c>
      <c r="D488" t="s">
        <v>1814</v>
      </c>
      <c r="E488" t="s">
        <v>1974</v>
      </c>
      <c r="F488">
        <v>0</v>
      </c>
      <c r="G488" t="s">
        <v>1977</v>
      </c>
      <c r="H488" t="s">
        <v>1979</v>
      </c>
      <c r="I488" t="s">
        <v>2461</v>
      </c>
      <c r="J488" t="s">
        <v>3542</v>
      </c>
      <c r="K488" t="s">
        <v>3545</v>
      </c>
      <c r="L488" t="s">
        <v>3563</v>
      </c>
      <c r="M488" t="s">
        <v>3749</v>
      </c>
      <c r="N488" t="s">
        <v>174</v>
      </c>
      <c r="O488" t="s">
        <v>4169</v>
      </c>
      <c r="P488" t="s">
        <v>4315</v>
      </c>
      <c r="Q488" t="s">
        <v>4319</v>
      </c>
      <c r="R488" t="s">
        <v>4322</v>
      </c>
      <c r="S488" t="s">
        <v>4653</v>
      </c>
      <c r="T488" t="s">
        <v>5440</v>
      </c>
      <c r="U488" t="s">
        <v>5440</v>
      </c>
      <c r="V488" t="s">
        <v>5642</v>
      </c>
      <c r="W488" t="s">
        <v>6175</v>
      </c>
      <c r="AA488" t="s">
        <v>6697</v>
      </c>
      <c r="AB488" t="s">
        <v>6697</v>
      </c>
      <c r="AC488" t="s">
        <v>6697</v>
      </c>
      <c r="AD488" t="s">
        <v>6697</v>
      </c>
      <c r="AE488" t="s">
        <v>6697</v>
      </c>
      <c r="AF488" t="s">
        <v>6697</v>
      </c>
      <c r="AG488" t="s">
        <v>6697</v>
      </c>
      <c r="AH488" t="s">
        <v>6697</v>
      </c>
      <c r="AI488" t="s">
        <v>6697</v>
      </c>
      <c r="AJ488" t="s">
        <v>6697</v>
      </c>
      <c r="AK488" t="s">
        <v>6697</v>
      </c>
      <c r="AL488" t="s">
        <v>6697</v>
      </c>
      <c r="AM488" t="s">
        <v>6697</v>
      </c>
      <c r="AN488" t="s">
        <v>6697</v>
      </c>
      <c r="AO488" t="s">
        <v>6697</v>
      </c>
      <c r="AP488" t="s">
        <v>6697</v>
      </c>
      <c r="AQ488" t="s">
        <v>6697</v>
      </c>
      <c r="AR488" t="s">
        <v>6697</v>
      </c>
      <c r="AS488" t="s">
        <v>6697</v>
      </c>
      <c r="AT488">
        <v>0</v>
      </c>
      <c r="AU488" t="s">
        <v>6697</v>
      </c>
      <c r="AV488" t="s">
        <v>6697</v>
      </c>
      <c r="AW488">
        <v>5</v>
      </c>
      <c r="AX488" t="s">
        <v>6697</v>
      </c>
      <c r="AY488" t="s">
        <v>6697</v>
      </c>
      <c r="BA488" t="s">
        <v>6697</v>
      </c>
    </row>
    <row r="489" spans="1:53">
      <c r="A489" t="s">
        <v>308</v>
      </c>
      <c r="B489" t="s">
        <v>321</v>
      </c>
      <c r="C489" t="s">
        <v>1327</v>
      </c>
      <c r="D489" t="s">
        <v>1814</v>
      </c>
      <c r="E489" t="s">
        <v>1974</v>
      </c>
      <c r="F489">
        <v>10</v>
      </c>
      <c r="G489" t="s">
        <v>1977</v>
      </c>
      <c r="H489" t="s">
        <v>1979</v>
      </c>
      <c r="I489" t="s">
        <v>2462</v>
      </c>
      <c r="J489" t="s">
        <v>3542</v>
      </c>
      <c r="K489" t="s">
        <v>3545</v>
      </c>
      <c r="L489" t="s">
        <v>3563</v>
      </c>
      <c r="M489" t="s">
        <v>3770</v>
      </c>
      <c r="N489" t="s">
        <v>174</v>
      </c>
      <c r="O489" t="s">
        <v>4170</v>
      </c>
      <c r="P489" t="s">
        <v>4315</v>
      </c>
      <c r="Q489" t="s">
        <v>4319</v>
      </c>
      <c r="R489" t="s">
        <v>4322</v>
      </c>
      <c r="S489" t="s">
        <v>4686</v>
      </c>
      <c r="T489" t="s">
        <v>5440</v>
      </c>
      <c r="U489" t="s">
        <v>5440</v>
      </c>
      <c r="V489" t="s">
        <v>5642</v>
      </c>
      <c r="W489" t="s">
        <v>6179</v>
      </c>
      <c r="AA489" t="s">
        <v>6697</v>
      </c>
      <c r="AB489" t="s">
        <v>6698</v>
      </c>
      <c r="AC489" t="s">
        <v>6697</v>
      </c>
      <c r="AD489" t="s">
        <v>6697</v>
      </c>
      <c r="AE489" t="s">
        <v>6697</v>
      </c>
      <c r="AF489" t="s">
        <v>6697</v>
      </c>
      <c r="AG489" t="s">
        <v>6697</v>
      </c>
      <c r="AH489" t="s">
        <v>6697</v>
      </c>
      <c r="AI489" t="s">
        <v>6697</v>
      </c>
      <c r="AJ489" t="s">
        <v>6697</v>
      </c>
      <c r="AK489" t="s">
        <v>6697</v>
      </c>
      <c r="AL489" t="s">
        <v>6697</v>
      </c>
      <c r="AM489" t="s">
        <v>6697</v>
      </c>
      <c r="AN489" t="s">
        <v>6697</v>
      </c>
      <c r="AO489" t="s">
        <v>6697</v>
      </c>
      <c r="AP489" t="s">
        <v>6697</v>
      </c>
      <c r="AQ489" t="s">
        <v>6697</v>
      </c>
      <c r="AR489" t="s">
        <v>6697</v>
      </c>
      <c r="AS489" t="s">
        <v>6697</v>
      </c>
      <c r="AT489">
        <v>0</v>
      </c>
      <c r="AU489" t="s">
        <v>6697</v>
      </c>
      <c r="AV489" t="s">
        <v>6697</v>
      </c>
      <c r="AW489">
        <v>5</v>
      </c>
      <c r="AX489" t="s">
        <v>6697</v>
      </c>
      <c r="AY489" t="s">
        <v>6697</v>
      </c>
      <c r="BA489" t="s">
        <v>6697</v>
      </c>
    </row>
    <row r="490" spans="1:53">
      <c r="A490" t="s">
        <v>309</v>
      </c>
      <c r="B490" t="s">
        <v>321</v>
      </c>
      <c r="C490" t="s">
        <v>1436</v>
      </c>
      <c r="D490" t="s">
        <v>1676</v>
      </c>
      <c r="E490" t="s">
        <v>1974</v>
      </c>
      <c r="F490">
        <v>0</v>
      </c>
      <c r="G490" t="s">
        <v>1977</v>
      </c>
      <c r="H490" t="s">
        <v>1979</v>
      </c>
      <c r="I490" t="s">
        <v>2463</v>
      </c>
      <c r="J490" t="s">
        <v>3542</v>
      </c>
      <c r="K490" t="s">
        <v>3545</v>
      </c>
      <c r="L490" t="s">
        <v>3563</v>
      </c>
      <c r="M490" t="s">
        <v>3771</v>
      </c>
      <c r="N490" t="s">
        <v>174</v>
      </c>
      <c r="O490" t="s">
        <v>4171</v>
      </c>
      <c r="P490" t="s">
        <v>4315</v>
      </c>
      <c r="Q490" t="s">
        <v>4319</v>
      </c>
      <c r="R490" t="s">
        <v>4323</v>
      </c>
      <c r="S490" t="s">
        <v>4687</v>
      </c>
      <c r="T490" t="s">
        <v>5439</v>
      </c>
      <c r="U490" t="s">
        <v>4324</v>
      </c>
      <c r="V490" t="s">
        <v>5711</v>
      </c>
      <c r="W490" t="s">
        <v>6192</v>
      </c>
      <c r="AA490" t="s">
        <v>6697</v>
      </c>
      <c r="AB490" t="s">
        <v>6697</v>
      </c>
      <c r="AC490" t="s">
        <v>6697</v>
      </c>
      <c r="AD490" t="s">
        <v>6697</v>
      </c>
      <c r="AE490" t="s">
        <v>6697</v>
      </c>
      <c r="AF490" t="s">
        <v>6697</v>
      </c>
      <c r="AG490" t="s">
        <v>6697</v>
      </c>
      <c r="AH490" t="s">
        <v>6697</v>
      </c>
      <c r="AI490" t="s">
        <v>6697</v>
      </c>
      <c r="AJ490" t="s">
        <v>6697</v>
      </c>
      <c r="AK490" t="s">
        <v>6697</v>
      </c>
      <c r="AL490" t="s">
        <v>6697</v>
      </c>
      <c r="AM490" t="s">
        <v>6697</v>
      </c>
      <c r="AN490" t="s">
        <v>6699</v>
      </c>
      <c r="AO490" t="s">
        <v>6697</v>
      </c>
      <c r="AP490" t="s">
        <v>6697</v>
      </c>
      <c r="AQ490" t="s">
        <v>6697</v>
      </c>
      <c r="AR490" t="s">
        <v>6697</v>
      </c>
      <c r="AS490" t="s">
        <v>6697</v>
      </c>
      <c r="AT490">
        <v>1</v>
      </c>
      <c r="AU490" t="s">
        <v>6697</v>
      </c>
      <c r="AV490" t="s">
        <v>6697</v>
      </c>
      <c r="AW490">
        <v>0</v>
      </c>
      <c r="AX490" t="s">
        <v>6697</v>
      </c>
      <c r="AY490" t="s">
        <v>6697</v>
      </c>
      <c r="BA490" t="s">
        <v>6697</v>
      </c>
    </row>
    <row r="491" spans="1:53">
      <c r="A491" t="s">
        <v>310</v>
      </c>
      <c r="B491" t="s">
        <v>316</v>
      </c>
      <c r="C491" t="s">
        <v>1327</v>
      </c>
      <c r="D491" t="s">
        <v>1660</v>
      </c>
      <c r="E491" t="s">
        <v>1974</v>
      </c>
      <c r="F491">
        <v>0</v>
      </c>
      <c r="G491" t="s">
        <v>1977</v>
      </c>
      <c r="H491" t="s">
        <v>1979</v>
      </c>
      <c r="I491" t="s">
        <v>2464</v>
      </c>
      <c r="J491" t="s">
        <v>3542</v>
      </c>
      <c r="K491" t="s">
        <v>3545</v>
      </c>
      <c r="L491" t="s">
        <v>3563</v>
      </c>
      <c r="M491" t="s">
        <v>3772</v>
      </c>
      <c r="N491" t="s">
        <v>174</v>
      </c>
      <c r="O491" t="s">
        <v>4172</v>
      </c>
      <c r="P491" t="s">
        <v>4315</v>
      </c>
      <c r="Q491" t="s">
        <v>4319</v>
      </c>
      <c r="R491" t="s">
        <v>4323</v>
      </c>
      <c r="S491" t="s">
        <v>4688</v>
      </c>
      <c r="T491" t="s">
        <v>5439</v>
      </c>
      <c r="U491" t="s">
        <v>4324</v>
      </c>
      <c r="V491" t="s">
        <v>5642</v>
      </c>
      <c r="W491" t="s">
        <v>6193</v>
      </c>
      <c r="AA491" t="s">
        <v>6697</v>
      </c>
      <c r="AB491" t="s">
        <v>6697</v>
      </c>
      <c r="AC491" t="s">
        <v>6697</v>
      </c>
      <c r="AD491" t="s">
        <v>6697</v>
      </c>
      <c r="AE491" t="s">
        <v>6697</v>
      </c>
      <c r="AF491" t="s">
        <v>6697</v>
      </c>
      <c r="AG491" t="s">
        <v>6697</v>
      </c>
      <c r="AH491" t="s">
        <v>6697</v>
      </c>
      <c r="AI491" t="s">
        <v>6697</v>
      </c>
      <c r="AJ491" t="s">
        <v>6697</v>
      </c>
      <c r="AK491" t="s">
        <v>6697</v>
      </c>
      <c r="AL491" t="s">
        <v>6697</v>
      </c>
      <c r="AM491" t="s">
        <v>6697</v>
      </c>
      <c r="AN491" t="s">
        <v>6699</v>
      </c>
      <c r="AO491" t="s">
        <v>6697</v>
      </c>
      <c r="AP491" t="s">
        <v>6697</v>
      </c>
      <c r="AQ491" t="s">
        <v>6697</v>
      </c>
      <c r="AR491" t="s">
        <v>6697</v>
      </c>
      <c r="AS491" t="s">
        <v>6697</v>
      </c>
      <c r="AT491">
        <v>0</v>
      </c>
      <c r="AU491" t="s">
        <v>6697</v>
      </c>
      <c r="AV491" t="s">
        <v>6697</v>
      </c>
      <c r="AW491">
        <v>1</v>
      </c>
      <c r="AX491" t="s">
        <v>6697</v>
      </c>
      <c r="AY491" t="s">
        <v>6697</v>
      </c>
      <c r="BA491" t="s">
        <v>6697</v>
      </c>
    </row>
    <row r="492" spans="1:53">
      <c r="A492" t="s">
        <v>210</v>
      </c>
      <c r="B492" t="s">
        <v>316</v>
      </c>
      <c r="C492" t="s">
        <v>1327</v>
      </c>
      <c r="D492" t="s">
        <v>1660</v>
      </c>
      <c r="E492" t="s">
        <v>1974</v>
      </c>
      <c r="F492">
        <v>0</v>
      </c>
      <c r="G492" t="s">
        <v>1977</v>
      </c>
      <c r="H492" t="s">
        <v>1979</v>
      </c>
      <c r="I492" t="s">
        <v>2465</v>
      </c>
      <c r="J492" t="s">
        <v>3542</v>
      </c>
      <c r="K492" t="s">
        <v>3545</v>
      </c>
      <c r="L492" t="s">
        <v>3563</v>
      </c>
      <c r="M492" t="s">
        <v>3608</v>
      </c>
      <c r="N492" t="s">
        <v>174</v>
      </c>
      <c r="O492" t="s">
        <v>3775</v>
      </c>
      <c r="P492" t="s">
        <v>4315</v>
      </c>
      <c r="Q492" t="s">
        <v>4319</v>
      </c>
      <c r="R492" t="s">
        <v>4321</v>
      </c>
      <c r="S492" t="s">
        <v>4688</v>
      </c>
      <c r="T492" t="s">
        <v>5439</v>
      </c>
      <c r="U492" t="s">
        <v>4324</v>
      </c>
      <c r="V492" t="s">
        <v>5642</v>
      </c>
      <c r="W492" t="s">
        <v>5955</v>
      </c>
      <c r="AA492" t="s">
        <v>6697</v>
      </c>
      <c r="AB492" t="s">
        <v>6697</v>
      </c>
      <c r="AC492" t="s">
        <v>6697</v>
      </c>
      <c r="AD492" t="s">
        <v>6697</v>
      </c>
      <c r="AE492" t="s">
        <v>6697</v>
      </c>
      <c r="AF492" t="s">
        <v>6697</v>
      </c>
      <c r="AG492" t="s">
        <v>6697</v>
      </c>
      <c r="AH492" t="s">
        <v>6697</v>
      </c>
      <c r="AI492" t="s">
        <v>6697</v>
      </c>
      <c r="AJ492" t="s">
        <v>6697</v>
      </c>
      <c r="AK492" t="s">
        <v>6697</v>
      </c>
      <c r="AL492" t="s">
        <v>6697</v>
      </c>
      <c r="AM492" t="s">
        <v>6697</v>
      </c>
      <c r="AN492" t="s">
        <v>6700</v>
      </c>
      <c r="AO492" t="s">
        <v>6697</v>
      </c>
      <c r="AP492" t="s">
        <v>6697</v>
      </c>
      <c r="AQ492" t="s">
        <v>6697</v>
      </c>
      <c r="AR492" t="s">
        <v>6697</v>
      </c>
      <c r="AS492" t="s">
        <v>6697</v>
      </c>
      <c r="AT492">
        <v>0</v>
      </c>
      <c r="AU492" t="s">
        <v>6697</v>
      </c>
      <c r="AV492" t="s">
        <v>6697</v>
      </c>
      <c r="AW492">
        <v>1</v>
      </c>
      <c r="AX492" t="s">
        <v>6697</v>
      </c>
      <c r="AY492" t="s">
        <v>6697</v>
      </c>
      <c r="BA492" t="s">
        <v>6697</v>
      </c>
    </row>
    <row r="493" spans="1:53">
      <c r="A493" t="s">
        <v>311</v>
      </c>
      <c r="B493" t="s">
        <v>832</v>
      </c>
      <c r="C493" t="s">
        <v>1327</v>
      </c>
      <c r="D493" t="s">
        <v>1660</v>
      </c>
      <c r="E493" t="s">
        <v>1974</v>
      </c>
      <c r="F493">
        <v>0</v>
      </c>
      <c r="G493" t="s">
        <v>1977</v>
      </c>
      <c r="H493" t="s">
        <v>1979</v>
      </c>
      <c r="I493" t="s">
        <v>2466</v>
      </c>
      <c r="J493" t="s">
        <v>3542</v>
      </c>
      <c r="K493" t="s">
        <v>3545</v>
      </c>
      <c r="L493" t="s">
        <v>3563</v>
      </c>
      <c r="M493" t="s">
        <v>3773</v>
      </c>
      <c r="N493" t="s">
        <v>174</v>
      </c>
      <c r="O493" t="s">
        <v>4173</v>
      </c>
      <c r="P493" t="s">
        <v>4315</v>
      </c>
      <c r="Q493" t="s">
        <v>4319</v>
      </c>
      <c r="R493" t="s">
        <v>4321</v>
      </c>
      <c r="S493" t="s">
        <v>4689</v>
      </c>
      <c r="T493" t="s">
        <v>5439</v>
      </c>
      <c r="U493" t="s">
        <v>4324</v>
      </c>
      <c r="V493" t="s">
        <v>5712</v>
      </c>
      <c r="W493" t="s">
        <v>6193</v>
      </c>
      <c r="AA493" t="s">
        <v>6697</v>
      </c>
      <c r="AB493" t="s">
        <v>6697</v>
      </c>
      <c r="AC493" t="s">
        <v>6697</v>
      </c>
      <c r="AD493" t="s">
        <v>6697</v>
      </c>
      <c r="AE493" t="s">
        <v>6697</v>
      </c>
      <c r="AF493" t="s">
        <v>6697</v>
      </c>
      <c r="AG493" t="s">
        <v>6697</v>
      </c>
      <c r="AH493" t="s">
        <v>6697</v>
      </c>
      <c r="AI493" t="s">
        <v>6697</v>
      </c>
      <c r="AJ493" t="s">
        <v>6697</v>
      </c>
      <c r="AK493" t="s">
        <v>6697</v>
      </c>
      <c r="AL493" t="s">
        <v>6697</v>
      </c>
      <c r="AM493" t="s">
        <v>6697</v>
      </c>
      <c r="AN493" t="s">
        <v>6700</v>
      </c>
      <c r="AO493" t="s">
        <v>6697</v>
      </c>
      <c r="AP493" t="s">
        <v>6697</v>
      </c>
      <c r="AQ493" t="s">
        <v>6697</v>
      </c>
      <c r="AR493" t="s">
        <v>6697</v>
      </c>
      <c r="AS493" t="s">
        <v>6697</v>
      </c>
      <c r="AT493">
        <v>0</v>
      </c>
      <c r="AU493" t="s">
        <v>6697</v>
      </c>
      <c r="AV493" t="s">
        <v>6697</v>
      </c>
      <c r="AW493">
        <v>1</v>
      </c>
      <c r="AX493" t="s">
        <v>6697</v>
      </c>
      <c r="AY493" t="s">
        <v>6697</v>
      </c>
      <c r="BA493" t="s">
        <v>6697</v>
      </c>
    </row>
    <row r="494" spans="1:53">
      <c r="A494" t="s">
        <v>312</v>
      </c>
      <c r="B494" t="s">
        <v>832</v>
      </c>
      <c r="C494" t="s">
        <v>1327</v>
      </c>
      <c r="D494" t="s">
        <v>1660</v>
      </c>
      <c r="E494" t="s">
        <v>1974</v>
      </c>
      <c r="F494">
        <v>0</v>
      </c>
      <c r="G494" t="s">
        <v>1977</v>
      </c>
      <c r="H494" t="s">
        <v>1979</v>
      </c>
      <c r="I494" t="s">
        <v>2467</v>
      </c>
      <c r="J494" t="s">
        <v>3542</v>
      </c>
      <c r="K494" t="s">
        <v>3545</v>
      </c>
      <c r="L494" t="s">
        <v>3563</v>
      </c>
      <c r="M494" t="s">
        <v>3774</v>
      </c>
      <c r="N494" t="s">
        <v>174</v>
      </c>
      <c r="O494" t="s">
        <v>4098</v>
      </c>
      <c r="P494" t="s">
        <v>4315</v>
      </c>
      <c r="Q494" t="s">
        <v>4319</v>
      </c>
      <c r="R494" t="s">
        <v>4321</v>
      </c>
      <c r="S494" t="s">
        <v>4690</v>
      </c>
      <c r="T494" t="s">
        <v>5439</v>
      </c>
      <c r="U494" t="s">
        <v>4324</v>
      </c>
      <c r="V494" t="s">
        <v>5642</v>
      </c>
      <c r="W494" t="s">
        <v>6193</v>
      </c>
      <c r="AA494" t="s">
        <v>6697</v>
      </c>
      <c r="AB494" t="s">
        <v>6697</v>
      </c>
      <c r="AC494" t="s">
        <v>6697</v>
      </c>
      <c r="AD494" t="s">
        <v>6697</v>
      </c>
      <c r="AE494" t="s">
        <v>6697</v>
      </c>
      <c r="AF494" t="s">
        <v>6697</v>
      </c>
      <c r="AG494" t="s">
        <v>6697</v>
      </c>
      <c r="AH494" t="s">
        <v>6697</v>
      </c>
      <c r="AI494" t="s">
        <v>6697</v>
      </c>
      <c r="AJ494" t="s">
        <v>6697</v>
      </c>
      <c r="AK494" t="s">
        <v>6697</v>
      </c>
      <c r="AL494" t="s">
        <v>6697</v>
      </c>
      <c r="AM494" t="s">
        <v>6697</v>
      </c>
      <c r="AN494" t="s">
        <v>6700</v>
      </c>
      <c r="AO494" t="s">
        <v>6697</v>
      </c>
      <c r="AP494" t="s">
        <v>6697</v>
      </c>
      <c r="AQ494" t="s">
        <v>6697</v>
      </c>
      <c r="AR494" t="s">
        <v>6697</v>
      </c>
      <c r="AS494" t="s">
        <v>6697</v>
      </c>
      <c r="AT494">
        <v>0</v>
      </c>
      <c r="AU494" t="s">
        <v>6697</v>
      </c>
      <c r="AV494" t="s">
        <v>6697</v>
      </c>
      <c r="AW494">
        <v>1</v>
      </c>
      <c r="AX494" t="s">
        <v>6697</v>
      </c>
      <c r="AY494" t="s">
        <v>6697</v>
      </c>
      <c r="BA494" t="s">
        <v>6697</v>
      </c>
    </row>
    <row r="495" spans="1:53">
      <c r="A495" t="s">
        <v>313</v>
      </c>
      <c r="B495" t="s">
        <v>982</v>
      </c>
      <c r="C495" t="s">
        <v>1327</v>
      </c>
      <c r="D495" t="s">
        <v>1660</v>
      </c>
      <c r="E495" t="s">
        <v>1974</v>
      </c>
      <c r="F495">
        <v>5</v>
      </c>
      <c r="G495" t="s">
        <v>1977</v>
      </c>
      <c r="H495" t="s">
        <v>1979</v>
      </c>
      <c r="I495" t="s">
        <v>2468</v>
      </c>
      <c r="J495" t="s">
        <v>3542</v>
      </c>
      <c r="K495" t="s">
        <v>3545</v>
      </c>
      <c r="L495" t="s">
        <v>3563</v>
      </c>
      <c r="M495" t="s">
        <v>3648</v>
      </c>
      <c r="N495" t="s">
        <v>174</v>
      </c>
      <c r="O495" t="s">
        <v>3634</v>
      </c>
      <c r="P495" t="s">
        <v>4315</v>
      </c>
      <c r="Q495" t="s">
        <v>4319</v>
      </c>
      <c r="R495" t="s">
        <v>4323</v>
      </c>
      <c r="S495" t="s">
        <v>4691</v>
      </c>
      <c r="T495" t="s">
        <v>5439</v>
      </c>
      <c r="U495" t="s">
        <v>4324</v>
      </c>
      <c r="V495" t="s">
        <v>5713</v>
      </c>
      <c r="W495" t="s">
        <v>6156</v>
      </c>
      <c r="AA495" t="s">
        <v>6697</v>
      </c>
      <c r="AB495" t="s">
        <v>6697</v>
      </c>
      <c r="AC495" t="s">
        <v>6699</v>
      </c>
      <c r="AD495" t="s">
        <v>6697</v>
      </c>
      <c r="AE495" t="s">
        <v>6697</v>
      </c>
      <c r="AF495" t="s">
        <v>6697</v>
      </c>
      <c r="AG495" t="s">
        <v>6697</v>
      </c>
      <c r="AH495" t="s">
        <v>6697</v>
      </c>
      <c r="AI495" t="s">
        <v>6697</v>
      </c>
      <c r="AJ495" t="s">
        <v>6697</v>
      </c>
      <c r="AK495" t="s">
        <v>6697</v>
      </c>
      <c r="AL495" t="s">
        <v>6697</v>
      </c>
      <c r="AM495" t="s">
        <v>6697</v>
      </c>
      <c r="AN495" t="s">
        <v>6699</v>
      </c>
      <c r="AO495" t="s">
        <v>6697</v>
      </c>
      <c r="AP495" t="s">
        <v>6697</v>
      </c>
      <c r="AQ495" t="s">
        <v>6697</v>
      </c>
      <c r="AR495" t="s">
        <v>6697</v>
      </c>
      <c r="AS495" t="s">
        <v>6697</v>
      </c>
      <c r="AT495">
        <v>0</v>
      </c>
      <c r="AU495" t="s">
        <v>6697</v>
      </c>
      <c r="AV495" t="s">
        <v>6697</v>
      </c>
      <c r="AW495">
        <v>1</v>
      </c>
      <c r="AX495" t="s">
        <v>6697</v>
      </c>
      <c r="AY495" t="s">
        <v>6697</v>
      </c>
      <c r="BA495" t="s">
        <v>6697</v>
      </c>
    </row>
    <row r="496" spans="1:53">
      <c r="A496" t="s">
        <v>195</v>
      </c>
      <c r="B496" t="s">
        <v>161</v>
      </c>
      <c r="C496" t="s">
        <v>1327</v>
      </c>
      <c r="D496" t="s">
        <v>1827</v>
      </c>
      <c r="E496" t="s">
        <v>1974</v>
      </c>
      <c r="F496">
        <v>0</v>
      </c>
      <c r="G496" t="s">
        <v>1977</v>
      </c>
      <c r="H496" t="s">
        <v>1979</v>
      </c>
      <c r="I496" t="s">
        <v>2469</v>
      </c>
      <c r="J496" t="s">
        <v>3542</v>
      </c>
      <c r="K496" t="s">
        <v>3545</v>
      </c>
      <c r="L496" t="s">
        <v>3563</v>
      </c>
      <c r="M496" t="s">
        <v>3764</v>
      </c>
      <c r="N496" t="s">
        <v>174</v>
      </c>
      <c r="O496" t="s">
        <v>3609</v>
      </c>
      <c r="P496" t="s">
        <v>4315</v>
      </c>
      <c r="Q496" t="s">
        <v>4319</v>
      </c>
      <c r="R496" t="s">
        <v>4323</v>
      </c>
      <c r="S496" t="s">
        <v>4692</v>
      </c>
      <c r="T496" t="s">
        <v>5439</v>
      </c>
      <c r="U496" t="s">
        <v>4324</v>
      </c>
      <c r="V496" t="s">
        <v>5642</v>
      </c>
      <c r="W496" t="s">
        <v>5955</v>
      </c>
      <c r="AA496" t="s">
        <v>6697</v>
      </c>
      <c r="AB496" t="s">
        <v>6697</v>
      </c>
      <c r="AC496" t="s">
        <v>6697</v>
      </c>
      <c r="AD496" t="s">
        <v>6697</v>
      </c>
      <c r="AE496" t="s">
        <v>6697</v>
      </c>
      <c r="AF496" t="s">
        <v>6697</v>
      </c>
      <c r="AG496" t="s">
        <v>6697</v>
      </c>
      <c r="AH496" t="s">
        <v>6697</v>
      </c>
      <c r="AI496" t="s">
        <v>6697</v>
      </c>
      <c r="AJ496" t="s">
        <v>6697</v>
      </c>
      <c r="AK496" t="s">
        <v>6697</v>
      </c>
      <c r="AL496" t="s">
        <v>6697</v>
      </c>
      <c r="AM496" t="s">
        <v>6697</v>
      </c>
      <c r="AN496" t="s">
        <v>6699</v>
      </c>
      <c r="AO496" t="s">
        <v>6697</v>
      </c>
      <c r="AP496" t="s">
        <v>6697</v>
      </c>
      <c r="AQ496" t="s">
        <v>6697</v>
      </c>
      <c r="AR496" t="s">
        <v>6697</v>
      </c>
      <c r="AS496" t="s">
        <v>6697</v>
      </c>
      <c r="AT496">
        <v>0</v>
      </c>
      <c r="AU496" t="s">
        <v>6697</v>
      </c>
      <c r="AV496" t="s">
        <v>6697</v>
      </c>
      <c r="AW496">
        <v>0</v>
      </c>
      <c r="AX496" t="s">
        <v>6697</v>
      </c>
      <c r="AY496" t="s">
        <v>6697</v>
      </c>
      <c r="BA496" t="s">
        <v>6697</v>
      </c>
    </row>
    <row r="497" spans="1:53">
      <c r="A497" t="s">
        <v>195</v>
      </c>
      <c r="B497" t="s">
        <v>314</v>
      </c>
      <c r="C497" t="s">
        <v>1327</v>
      </c>
      <c r="D497" t="s">
        <v>1732</v>
      </c>
      <c r="E497" t="s">
        <v>1974</v>
      </c>
      <c r="F497">
        <v>10</v>
      </c>
      <c r="G497" t="s">
        <v>1977</v>
      </c>
      <c r="H497" t="s">
        <v>1979</v>
      </c>
      <c r="I497" t="s">
        <v>2470</v>
      </c>
      <c r="J497" t="s">
        <v>3542</v>
      </c>
      <c r="K497" t="s">
        <v>3545</v>
      </c>
      <c r="L497" t="s">
        <v>3563</v>
      </c>
      <c r="M497" t="s">
        <v>3634</v>
      </c>
      <c r="N497" t="s">
        <v>174</v>
      </c>
      <c r="O497" t="s">
        <v>3635</v>
      </c>
      <c r="P497" t="s">
        <v>4315</v>
      </c>
      <c r="Q497" t="s">
        <v>4319</v>
      </c>
      <c r="R497" t="s">
        <v>4321</v>
      </c>
      <c r="S497" t="s">
        <v>4693</v>
      </c>
      <c r="T497" t="s">
        <v>5439</v>
      </c>
      <c r="U497" t="s">
        <v>4324</v>
      </c>
      <c r="V497" t="s">
        <v>5713</v>
      </c>
      <c r="W497" t="s">
        <v>6194</v>
      </c>
      <c r="AA497" t="s">
        <v>6697</v>
      </c>
      <c r="AB497" t="s">
        <v>6697</v>
      </c>
      <c r="AC497" t="s">
        <v>6697</v>
      </c>
      <c r="AD497" t="s">
        <v>6697</v>
      </c>
      <c r="AE497" t="s">
        <v>6698</v>
      </c>
      <c r="AF497" t="s">
        <v>6697</v>
      </c>
      <c r="AG497" t="s">
        <v>6697</v>
      </c>
      <c r="AH497" t="s">
        <v>6697</v>
      </c>
      <c r="AI497" t="s">
        <v>6697</v>
      </c>
      <c r="AJ497" t="s">
        <v>6697</v>
      </c>
      <c r="AK497" t="s">
        <v>6697</v>
      </c>
      <c r="AL497" t="s">
        <v>6697</v>
      </c>
      <c r="AM497" t="s">
        <v>6697</v>
      </c>
      <c r="AN497" t="s">
        <v>6700</v>
      </c>
      <c r="AO497" t="s">
        <v>6697</v>
      </c>
      <c r="AP497" t="s">
        <v>6697</v>
      </c>
      <c r="AQ497" t="s">
        <v>6697</v>
      </c>
      <c r="AR497" t="s">
        <v>6697</v>
      </c>
      <c r="AS497" t="s">
        <v>6697</v>
      </c>
      <c r="AT497">
        <v>0</v>
      </c>
      <c r="AU497" t="s">
        <v>6697</v>
      </c>
      <c r="AV497" t="s">
        <v>6697</v>
      </c>
      <c r="AW497">
        <v>2</v>
      </c>
      <c r="AX497" t="s">
        <v>6697</v>
      </c>
      <c r="AY497" t="s">
        <v>6697</v>
      </c>
      <c r="BA497" t="s">
        <v>6697</v>
      </c>
    </row>
    <row r="498" spans="1:53">
      <c r="A498" t="s">
        <v>195</v>
      </c>
      <c r="B498" t="s">
        <v>173</v>
      </c>
      <c r="C498" t="s">
        <v>1327</v>
      </c>
      <c r="D498" t="s">
        <v>1732</v>
      </c>
      <c r="E498" t="s">
        <v>1974</v>
      </c>
      <c r="F498">
        <v>0</v>
      </c>
      <c r="G498" t="s">
        <v>1977</v>
      </c>
      <c r="H498" t="s">
        <v>1979</v>
      </c>
      <c r="I498" t="s">
        <v>2471</v>
      </c>
      <c r="J498" t="s">
        <v>3542</v>
      </c>
      <c r="K498" t="s">
        <v>3545</v>
      </c>
      <c r="L498" t="s">
        <v>3563</v>
      </c>
      <c r="M498" t="s">
        <v>3634</v>
      </c>
      <c r="N498" t="s">
        <v>174</v>
      </c>
      <c r="O498" t="s">
        <v>3635</v>
      </c>
      <c r="P498" t="s">
        <v>4315</v>
      </c>
      <c r="Q498" t="s">
        <v>4319</v>
      </c>
      <c r="R498" t="s">
        <v>4321</v>
      </c>
      <c r="S498" t="s">
        <v>4694</v>
      </c>
      <c r="T498" t="s">
        <v>5446</v>
      </c>
      <c r="U498" t="s">
        <v>5439</v>
      </c>
      <c r="V498" t="s">
        <v>5608</v>
      </c>
      <c r="W498" t="s">
        <v>5690</v>
      </c>
      <c r="AA498" t="s">
        <v>6697</v>
      </c>
      <c r="AB498" t="s">
        <v>6697</v>
      </c>
      <c r="AC498" t="s">
        <v>6697</v>
      </c>
      <c r="AD498" t="s">
        <v>6697</v>
      </c>
      <c r="AE498" t="s">
        <v>6697</v>
      </c>
      <c r="AF498" t="s">
        <v>6697</v>
      </c>
      <c r="AG498" t="s">
        <v>6697</v>
      </c>
      <c r="AH498" t="s">
        <v>6697</v>
      </c>
      <c r="AI498" t="s">
        <v>6697</v>
      </c>
      <c r="AJ498" t="s">
        <v>6697</v>
      </c>
      <c r="AK498" t="s">
        <v>6697</v>
      </c>
      <c r="AL498" t="s">
        <v>6697</v>
      </c>
      <c r="AM498" t="s">
        <v>6697</v>
      </c>
      <c r="AN498" t="s">
        <v>6700</v>
      </c>
      <c r="AO498" t="s">
        <v>6697</v>
      </c>
      <c r="AP498" t="s">
        <v>6697</v>
      </c>
      <c r="AQ498" t="s">
        <v>6697</v>
      </c>
      <c r="AR498" t="s">
        <v>6697</v>
      </c>
      <c r="AS498" t="s">
        <v>6697</v>
      </c>
      <c r="AT498">
        <v>0</v>
      </c>
      <c r="AU498" t="s">
        <v>6697</v>
      </c>
      <c r="AV498" t="s">
        <v>6697</v>
      </c>
      <c r="AW498">
        <v>2</v>
      </c>
      <c r="AX498" t="s">
        <v>6697</v>
      </c>
      <c r="AY498" t="s">
        <v>6697</v>
      </c>
      <c r="BA498" t="s">
        <v>6697</v>
      </c>
    </row>
    <row r="499" spans="1:53">
      <c r="A499" t="s">
        <v>195</v>
      </c>
      <c r="B499" t="s">
        <v>983</v>
      </c>
      <c r="C499" t="s">
        <v>1327</v>
      </c>
      <c r="D499" t="s">
        <v>1784</v>
      </c>
      <c r="E499" t="s">
        <v>1974</v>
      </c>
      <c r="F499">
        <v>0</v>
      </c>
      <c r="G499" t="s">
        <v>1977</v>
      </c>
      <c r="H499" t="s">
        <v>1979</v>
      </c>
      <c r="I499" t="s">
        <v>2472</v>
      </c>
      <c r="J499" t="s">
        <v>3542</v>
      </c>
      <c r="K499" t="s">
        <v>3545</v>
      </c>
      <c r="L499" t="s">
        <v>3563</v>
      </c>
      <c r="M499" t="s">
        <v>3634</v>
      </c>
      <c r="N499" t="s">
        <v>174</v>
      </c>
      <c r="O499" t="s">
        <v>3576</v>
      </c>
      <c r="P499" t="s">
        <v>4315</v>
      </c>
      <c r="Q499" t="s">
        <v>4319</v>
      </c>
      <c r="R499" t="s">
        <v>4323</v>
      </c>
      <c r="S499" t="s">
        <v>4695</v>
      </c>
      <c r="T499" t="s">
        <v>5439</v>
      </c>
      <c r="U499" t="s">
        <v>4324</v>
      </c>
      <c r="V499" t="s">
        <v>5642</v>
      </c>
      <c r="W499" t="s">
        <v>6195</v>
      </c>
      <c r="AA499" t="s">
        <v>6697</v>
      </c>
      <c r="AB499" t="s">
        <v>6697</v>
      </c>
      <c r="AC499" t="s">
        <v>6697</v>
      </c>
      <c r="AD499" t="s">
        <v>6697</v>
      </c>
      <c r="AE499" t="s">
        <v>6697</v>
      </c>
      <c r="AF499" t="s">
        <v>6697</v>
      </c>
      <c r="AG499" t="s">
        <v>6697</v>
      </c>
      <c r="AH499" t="s">
        <v>6697</v>
      </c>
      <c r="AI499" t="s">
        <v>6697</v>
      </c>
      <c r="AJ499" t="s">
        <v>6697</v>
      </c>
      <c r="AK499" t="s">
        <v>6697</v>
      </c>
      <c r="AL499" t="s">
        <v>6697</v>
      </c>
      <c r="AM499" t="s">
        <v>6697</v>
      </c>
      <c r="AN499" t="s">
        <v>6699</v>
      </c>
      <c r="AO499" t="s">
        <v>6697</v>
      </c>
      <c r="AP499" t="s">
        <v>6697</v>
      </c>
      <c r="AQ499" t="s">
        <v>6697</v>
      </c>
      <c r="AR499" t="s">
        <v>6697</v>
      </c>
      <c r="AS499" t="s">
        <v>6697</v>
      </c>
      <c r="AT499">
        <v>0</v>
      </c>
      <c r="AU499" t="s">
        <v>6697</v>
      </c>
      <c r="AV499" t="s">
        <v>6697</v>
      </c>
      <c r="AW499">
        <v>1</v>
      </c>
      <c r="AX499" t="s">
        <v>6697</v>
      </c>
      <c r="AY499" t="s">
        <v>6697</v>
      </c>
      <c r="BA499" t="s">
        <v>6697</v>
      </c>
    </row>
    <row r="500" spans="1:53">
      <c r="A500" t="s">
        <v>314</v>
      </c>
      <c r="B500" t="s">
        <v>195</v>
      </c>
      <c r="C500" t="s">
        <v>1327</v>
      </c>
      <c r="D500" t="s">
        <v>1712</v>
      </c>
      <c r="E500" t="s">
        <v>1974</v>
      </c>
      <c r="F500">
        <v>10</v>
      </c>
      <c r="G500" t="s">
        <v>1977</v>
      </c>
      <c r="H500" t="s">
        <v>1979</v>
      </c>
      <c r="I500" t="s">
        <v>2473</v>
      </c>
      <c r="J500" t="s">
        <v>3542</v>
      </c>
      <c r="K500" t="s">
        <v>3545</v>
      </c>
      <c r="L500" t="s">
        <v>3563</v>
      </c>
      <c r="M500" t="s">
        <v>3576</v>
      </c>
      <c r="N500" t="s">
        <v>174</v>
      </c>
      <c r="O500" t="s">
        <v>3634</v>
      </c>
      <c r="P500" t="s">
        <v>4315</v>
      </c>
      <c r="Q500" t="s">
        <v>4319</v>
      </c>
      <c r="R500" t="s">
        <v>4321</v>
      </c>
      <c r="S500" t="s">
        <v>4696</v>
      </c>
      <c r="T500" t="s">
        <v>5440</v>
      </c>
      <c r="U500" t="s">
        <v>5440</v>
      </c>
      <c r="V500" t="s">
        <v>5713</v>
      </c>
      <c r="W500" t="s">
        <v>6196</v>
      </c>
      <c r="AA500" t="s">
        <v>6697</v>
      </c>
      <c r="AB500" t="s">
        <v>6698</v>
      </c>
      <c r="AC500" t="s">
        <v>6697</v>
      </c>
      <c r="AD500" t="s">
        <v>6697</v>
      </c>
      <c r="AE500" t="s">
        <v>6697</v>
      </c>
      <c r="AF500" t="s">
        <v>6697</v>
      </c>
      <c r="AG500" t="s">
        <v>6697</v>
      </c>
      <c r="AH500" t="s">
        <v>6697</v>
      </c>
      <c r="AI500" t="s">
        <v>6697</v>
      </c>
      <c r="AJ500" t="s">
        <v>6697</v>
      </c>
      <c r="AK500" t="s">
        <v>6697</v>
      </c>
      <c r="AL500" t="s">
        <v>6697</v>
      </c>
      <c r="AM500" t="s">
        <v>6697</v>
      </c>
      <c r="AN500" t="s">
        <v>6700</v>
      </c>
      <c r="AO500" t="s">
        <v>6697</v>
      </c>
      <c r="AP500" t="s">
        <v>6697</v>
      </c>
      <c r="AQ500" t="s">
        <v>6697</v>
      </c>
      <c r="AR500" t="s">
        <v>6697</v>
      </c>
      <c r="AS500" t="s">
        <v>6697</v>
      </c>
      <c r="AT500">
        <v>0</v>
      </c>
      <c r="AU500" t="s">
        <v>6697</v>
      </c>
      <c r="AV500" t="s">
        <v>6697</v>
      </c>
      <c r="AW500">
        <v>1</v>
      </c>
      <c r="AX500" t="s">
        <v>6697</v>
      </c>
      <c r="AY500" t="s">
        <v>6697</v>
      </c>
      <c r="BA500" t="s">
        <v>6697</v>
      </c>
    </row>
    <row r="501" spans="1:53">
      <c r="A501" t="s">
        <v>173</v>
      </c>
      <c r="B501" t="s">
        <v>195</v>
      </c>
      <c r="C501" t="s">
        <v>1327</v>
      </c>
      <c r="D501" t="s">
        <v>1712</v>
      </c>
      <c r="E501" t="s">
        <v>1974</v>
      </c>
      <c r="F501">
        <v>0</v>
      </c>
      <c r="G501" t="s">
        <v>1977</v>
      </c>
      <c r="H501" t="s">
        <v>1979</v>
      </c>
      <c r="I501" t="s">
        <v>2474</v>
      </c>
      <c r="J501" t="s">
        <v>3542</v>
      </c>
      <c r="K501" t="s">
        <v>3545</v>
      </c>
      <c r="L501" t="s">
        <v>3563</v>
      </c>
      <c r="M501" t="s">
        <v>3635</v>
      </c>
      <c r="N501" t="s">
        <v>174</v>
      </c>
      <c r="O501" t="s">
        <v>3634</v>
      </c>
      <c r="P501" t="s">
        <v>4315</v>
      </c>
      <c r="Q501" t="s">
        <v>4319</v>
      </c>
      <c r="R501" t="s">
        <v>4323</v>
      </c>
      <c r="S501" t="s">
        <v>4697</v>
      </c>
      <c r="T501" t="s">
        <v>5439</v>
      </c>
      <c r="U501" t="s">
        <v>4324</v>
      </c>
      <c r="V501" t="s">
        <v>5608</v>
      </c>
      <c r="W501" t="s">
        <v>5690</v>
      </c>
      <c r="AA501" t="s">
        <v>6697</v>
      </c>
      <c r="AB501" t="s">
        <v>6697</v>
      </c>
      <c r="AC501" t="s">
        <v>6697</v>
      </c>
      <c r="AD501" t="s">
        <v>6697</v>
      </c>
      <c r="AE501" t="s">
        <v>6697</v>
      </c>
      <c r="AF501" t="s">
        <v>6697</v>
      </c>
      <c r="AG501" t="s">
        <v>6697</v>
      </c>
      <c r="AH501" t="s">
        <v>6697</v>
      </c>
      <c r="AI501" t="s">
        <v>6697</v>
      </c>
      <c r="AJ501" t="s">
        <v>6697</v>
      </c>
      <c r="AK501" t="s">
        <v>6697</v>
      </c>
      <c r="AL501" t="s">
        <v>6697</v>
      </c>
      <c r="AM501" t="s">
        <v>6697</v>
      </c>
      <c r="AN501" t="s">
        <v>6699</v>
      </c>
      <c r="AO501" t="s">
        <v>6697</v>
      </c>
      <c r="AP501" t="s">
        <v>6697</v>
      </c>
      <c r="AQ501" t="s">
        <v>6697</v>
      </c>
      <c r="AR501" t="s">
        <v>6697</v>
      </c>
      <c r="AS501" t="s">
        <v>6697</v>
      </c>
      <c r="AT501">
        <v>0</v>
      </c>
      <c r="AU501" t="s">
        <v>6697</v>
      </c>
      <c r="AV501" t="s">
        <v>6697</v>
      </c>
      <c r="AW501">
        <v>1</v>
      </c>
      <c r="AX501" t="s">
        <v>6697</v>
      </c>
      <c r="AY501" t="s">
        <v>6697</v>
      </c>
      <c r="BA501" t="s">
        <v>6697</v>
      </c>
    </row>
    <row r="502" spans="1:53">
      <c r="A502" t="s">
        <v>315</v>
      </c>
      <c r="B502" t="s">
        <v>315</v>
      </c>
      <c r="C502" t="s">
        <v>1327</v>
      </c>
      <c r="D502" t="s">
        <v>1828</v>
      </c>
      <c r="E502" t="s">
        <v>1974</v>
      </c>
      <c r="F502">
        <v>0</v>
      </c>
      <c r="G502" t="s">
        <v>1977</v>
      </c>
      <c r="H502" t="s">
        <v>1979</v>
      </c>
      <c r="I502" t="s">
        <v>2475</v>
      </c>
      <c r="J502" t="s">
        <v>3542</v>
      </c>
      <c r="K502" t="s">
        <v>3545</v>
      </c>
      <c r="L502" t="s">
        <v>3563</v>
      </c>
      <c r="M502" t="s">
        <v>3764</v>
      </c>
      <c r="N502" t="s">
        <v>174</v>
      </c>
      <c r="O502" t="s">
        <v>3764</v>
      </c>
      <c r="P502" t="s">
        <v>4315</v>
      </c>
      <c r="Q502" t="s">
        <v>4319</v>
      </c>
      <c r="R502" t="s">
        <v>4322</v>
      </c>
      <c r="S502" t="s">
        <v>4698</v>
      </c>
      <c r="T502" t="s">
        <v>5439</v>
      </c>
      <c r="U502" t="s">
        <v>4324</v>
      </c>
      <c r="V502" t="s">
        <v>5642</v>
      </c>
      <c r="W502" t="s">
        <v>6197</v>
      </c>
      <c r="AA502" t="s">
        <v>6697</v>
      </c>
      <c r="AB502" t="s">
        <v>6697</v>
      </c>
      <c r="AC502" t="s">
        <v>6697</v>
      </c>
      <c r="AD502" t="s">
        <v>6697</v>
      </c>
      <c r="AE502" t="s">
        <v>6697</v>
      </c>
      <c r="AF502" t="s">
        <v>6697</v>
      </c>
      <c r="AG502" t="s">
        <v>6697</v>
      </c>
      <c r="AH502" t="s">
        <v>6697</v>
      </c>
      <c r="AI502" t="s">
        <v>6697</v>
      </c>
      <c r="AJ502" t="s">
        <v>6697</v>
      </c>
      <c r="AK502" t="s">
        <v>6697</v>
      </c>
      <c r="AL502" t="s">
        <v>6697</v>
      </c>
      <c r="AM502" t="s">
        <v>6697</v>
      </c>
      <c r="AN502" t="s">
        <v>6697</v>
      </c>
      <c r="AO502" t="s">
        <v>6697</v>
      </c>
      <c r="AP502" t="s">
        <v>6697</v>
      </c>
      <c r="AQ502" t="s">
        <v>6697</v>
      </c>
      <c r="AR502" t="s">
        <v>6697</v>
      </c>
      <c r="AS502" t="s">
        <v>6697</v>
      </c>
      <c r="AT502">
        <v>0</v>
      </c>
      <c r="AU502" t="s">
        <v>6697</v>
      </c>
      <c r="AV502" t="s">
        <v>6697</v>
      </c>
      <c r="AW502">
        <v>2</v>
      </c>
      <c r="AX502" t="s">
        <v>6697</v>
      </c>
      <c r="AY502" t="s">
        <v>6697</v>
      </c>
      <c r="BA502" t="s">
        <v>6697</v>
      </c>
    </row>
    <row r="503" spans="1:53">
      <c r="A503" t="s">
        <v>315</v>
      </c>
      <c r="B503" t="s">
        <v>315</v>
      </c>
      <c r="C503" t="s">
        <v>1437</v>
      </c>
      <c r="D503" t="s">
        <v>1829</v>
      </c>
      <c r="E503" t="s">
        <v>1974</v>
      </c>
      <c r="F503">
        <v>0</v>
      </c>
      <c r="G503" t="s">
        <v>1977</v>
      </c>
      <c r="H503" t="s">
        <v>1979</v>
      </c>
      <c r="I503" t="s">
        <v>2476</v>
      </c>
      <c r="J503" t="s">
        <v>3542</v>
      </c>
      <c r="K503" t="s">
        <v>3545</v>
      </c>
      <c r="L503" t="s">
        <v>3563</v>
      </c>
      <c r="M503" t="s">
        <v>3764</v>
      </c>
      <c r="N503" t="s">
        <v>174</v>
      </c>
      <c r="O503" t="s">
        <v>3764</v>
      </c>
      <c r="P503" t="s">
        <v>4315</v>
      </c>
      <c r="Q503" t="s">
        <v>4319</v>
      </c>
      <c r="R503" t="s">
        <v>4322</v>
      </c>
      <c r="S503" t="s">
        <v>4699</v>
      </c>
      <c r="T503" t="s">
        <v>5437</v>
      </c>
      <c r="U503" t="s">
        <v>5440</v>
      </c>
      <c r="V503" t="s">
        <v>5642</v>
      </c>
      <c r="W503" t="s">
        <v>6198</v>
      </c>
      <c r="AA503" t="s">
        <v>6697</v>
      </c>
      <c r="AB503" t="s">
        <v>6697</v>
      </c>
      <c r="AC503" t="s">
        <v>6697</v>
      </c>
      <c r="AD503" t="s">
        <v>6697</v>
      </c>
      <c r="AE503" t="s">
        <v>6697</v>
      </c>
      <c r="AF503" t="s">
        <v>6697</v>
      </c>
      <c r="AG503" t="s">
        <v>6697</v>
      </c>
      <c r="AH503" t="s">
        <v>6697</v>
      </c>
      <c r="AI503" t="s">
        <v>6697</v>
      </c>
      <c r="AJ503" t="s">
        <v>6697</v>
      </c>
      <c r="AK503" t="s">
        <v>6697</v>
      </c>
      <c r="AL503" t="s">
        <v>6697</v>
      </c>
      <c r="AM503" t="s">
        <v>6697</v>
      </c>
      <c r="AN503" t="s">
        <v>6697</v>
      </c>
      <c r="AO503" t="s">
        <v>6697</v>
      </c>
      <c r="AP503" t="s">
        <v>6697</v>
      </c>
      <c r="AQ503" t="s">
        <v>6697</v>
      </c>
      <c r="AR503" t="s">
        <v>6697</v>
      </c>
      <c r="AS503" t="s">
        <v>6697</v>
      </c>
      <c r="AT503">
        <v>3</v>
      </c>
      <c r="AU503" t="s">
        <v>6697</v>
      </c>
      <c r="AV503" t="s">
        <v>6697</v>
      </c>
      <c r="AW503">
        <v>2</v>
      </c>
      <c r="AX503" t="s">
        <v>6697</v>
      </c>
      <c r="AY503" t="s">
        <v>6697</v>
      </c>
      <c r="BA503" t="s">
        <v>6697</v>
      </c>
    </row>
    <row r="504" spans="1:53">
      <c r="A504" t="s">
        <v>316</v>
      </c>
      <c r="B504" t="s">
        <v>316</v>
      </c>
      <c r="C504" t="s">
        <v>1327</v>
      </c>
      <c r="D504" t="s">
        <v>1772</v>
      </c>
      <c r="E504" t="s">
        <v>1974</v>
      </c>
      <c r="F504">
        <v>0</v>
      </c>
      <c r="G504" t="s">
        <v>1977</v>
      </c>
      <c r="H504" t="s">
        <v>1979</v>
      </c>
      <c r="I504" t="s">
        <v>2477</v>
      </c>
      <c r="J504" t="s">
        <v>3542</v>
      </c>
      <c r="K504" t="s">
        <v>3545</v>
      </c>
      <c r="L504" t="s">
        <v>3563</v>
      </c>
      <c r="M504" t="s">
        <v>3775</v>
      </c>
      <c r="N504" t="s">
        <v>174</v>
      </c>
      <c r="O504" t="s">
        <v>3775</v>
      </c>
      <c r="P504" t="s">
        <v>4315</v>
      </c>
      <c r="Q504" t="s">
        <v>4319</v>
      </c>
      <c r="R504" t="s">
        <v>4321</v>
      </c>
      <c r="S504" t="s">
        <v>4700</v>
      </c>
      <c r="T504" t="s">
        <v>5440</v>
      </c>
      <c r="U504" t="s">
        <v>5439</v>
      </c>
      <c r="V504" t="s">
        <v>5642</v>
      </c>
      <c r="W504" t="s">
        <v>6199</v>
      </c>
      <c r="AA504" t="s">
        <v>6697</v>
      </c>
      <c r="AB504" t="s">
        <v>6697</v>
      </c>
      <c r="AC504" t="s">
        <v>6697</v>
      </c>
      <c r="AD504" t="s">
        <v>6697</v>
      </c>
      <c r="AE504" t="s">
        <v>6697</v>
      </c>
      <c r="AF504" t="s">
        <v>6697</v>
      </c>
      <c r="AG504" t="s">
        <v>6697</v>
      </c>
      <c r="AH504" t="s">
        <v>6697</v>
      </c>
      <c r="AI504" t="s">
        <v>6697</v>
      </c>
      <c r="AJ504" t="s">
        <v>6697</v>
      </c>
      <c r="AK504" t="s">
        <v>6697</v>
      </c>
      <c r="AL504" t="s">
        <v>6697</v>
      </c>
      <c r="AM504" t="s">
        <v>6697</v>
      </c>
      <c r="AN504" t="s">
        <v>6700</v>
      </c>
      <c r="AO504" t="s">
        <v>6697</v>
      </c>
      <c r="AP504" t="s">
        <v>6697</v>
      </c>
      <c r="AQ504" t="s">
        <v>6697</v>
      </c>
      <c r="AR504" t="s">
        <v>6697</v>
      </c>
      <c r="AS504" t="s">
        <v>6697</v>
      </c>
      <c r="AT504">
        <v>0</v>
      </c>
      <c r="AU504" t="s">
        <v>6697</v>
      </c>
      <c r="AV504" t="s">
        <v>6697</v>
      </c>
      <c r="AW504">
        <v>3</v>
      </c>
      <c r="AX504" t="s">
        <v>6697</v>
      </c>
      <c r="AY504" t="s">
        <v>6697</v>
      </c>
      <c r="BA504" t="s">
        <v>6697</v>
      </c>
    </row>
    <row r="505" spans="1:53">
      <c r="A505" t="s">
        <v>317</v>
      </c>
      <c r="B505" t="s">
        <v>321</v>
      </c>
      <c r="C505" t="s">
        <v>1327</v>
      </c>
      <c r="D505" t="s">
        <v>1712</v>
      </c>
      <c r="E505" t="s">
        <v>1974</v>
      </c>
      <c r="F505">
        <v>0</v>
      </c>
      <c r="G505" t="s">
        <v>1977</v>
      </c>
      <c r="H505" t="s">
        <v>1979</v>
      </c>
      <c r="I505" t="s">
        <v>2478</v>
      </c>
      <c r="J505" t="s">
        <v>3542</v>
      </c>
      <c r="K505" t="s">
        <v>3545</v>
      </c>
      <c r="L505" t="s">
        <v>3563</v>
      </c>
      <c r="M505" t="s">
        <v>3757</v>
      </c>
      <c r="N505" t="s">
        <v>174</v>
      </c>
      <c r="O505" t="s">
        <v>3634</v>
      </c>
      <c r="P505" t="s">
        <v>4315</v>
      </c>
      <c r="Q505" t="s">
        <v>4319</v>
      </c>
      <c r="R505" t="s">
        <v>4322</v>
      </c>
      <c r="S505" t="s">
        <v>4701</v>
      </c>
      <c r="T505" t="s">
        <v>5440</v>
      </c>
      <c r="U505" t="s">
        <v>5440</v>
      </c>
      <c r="V505" t="s">
        <v>5625</v>
      </c>
      <c r="W505" t="s">
        <v>6179</v>
      </c>
      <c r="AA505" t="s">
        <v>6697</v>
      </c>
      <c r="AB505" t="s">
        <v>6697</v>
      </c>
      <c r="AC505" t="s">
        <v>6697</v>
      </c>
      <c r="AD505" t="s">
        <v>6697</v>
      </c>
      <c r="AE505" t="s">
        <v>6697</v>
      </c>
      <c r="AF505" t="s">
        <v>6697</v>
      </c>
      <c r="AG505" t="s">
        <v>6697</v>
      </c>
      <c r="AH505" t="s">
        <v>6697</v>
      </c>
      <c r="AI505" t="s">
        <v>6697</v>
      </c>
      <c r="AJ505" t="s">
        <v>6697</v>
      </c>
      <c r="AK505" t="s">
        <v>6697</v>
      </c>
      <c r="AL505" t="s">
        <v>6697</v>
      </c>
      <c r="AM505" t="s">
        <v>6697</v>
      </c>
      <c r="AN505" t="s">
        <v>6697</v>
      </c>
      <c r="AO505" t="s">
        <v>6697</v>
      </c>
      <c r="AP505" t="s">
        <v>6697</v>
      </c>
      <c r="AQ505" t="s">
        <v>6697</v>
      </c>
      <c r="AR505" t="s">
        <v>6697</v>
      </c>
      <c r="AS505" t="s">
        <v>6697</v>
      </c>
      <c r="AT505">
        <v>0</v>
      </c>
      <c r="AU505" t="s">
        <v>6697</v>
      </c>
      <c r="AV505" t="s">
        <v>6697</v>
      </c>
      <c r="AW505">
        <v>1</v>
      </c>
      <c r="AX505" t="s">
        <v>6697</v>
      </c>
      <c r="AY505" t="s">
        <v>6697</v>
      </c>
      <c r="BA505" t="s">
        <v>6697</v>
      </c>
    </row>
    <row r="506" spans="1:53">
      <c r="A506" t="s">
        <v>318</v>
      </c>
      <c r="B506" t="s">
        <v>321</v>
      </c>
      <c r="C506" t="s">
        <v>1327</v>
      </c>
      <c r="D506" t="s">
        <v>1722</v>
      </c>
      <c r="E506" t="s">
        <v>1974</v>
      </c>
      <c r="F506">
        <v>10</v>
      </c>
      <c r="G506" t="s">
        <v>1977</v>
      </c>
      <c r="H506" t="s">
        <v>1979</v>
      </c>
      <c r="I506" t="s">
        <v>2479</v>
      </c>
      <c r="J506" t="s">
        <v>3542</v>
      </c>
      <c r="K506" t="s">
        <v>3545</v>
      </c>
      <c r="L506" t="s">
        <v>3563</v>
      </c>
      <c r="M506" t="s">
        <v>3776</v>
      </c>
      <c r="N506" t="s">
        <v>174</v>
      </c>
      <c r="O506" t="s">
        <v>4171</v>
      </c>
      <c r="P506" t="s">
        <v>4315</v>
      </c>
      <c r="Q506" t="s">
        <v>4319</v>
      </c>
      <c r="R506" t="s">
        <v>4322</v>
      </c>
      <c r="S506" t="s">
        <v>4702</v>
      </c>
      <c r="T506" t="s">
        <v>5440</v>
      </c>
      <c r="U506" t="s">
        <v>5440</v>
      </c>
      <c r="V506" t="s">
        <v>5642</v>
      </c>
      <c r="W506" t="s">
        <v>6200</v>
      </c>
      <c r="AA506" t="s">
        <v>6697</v>
      </c>
      <c r="AB506" t="s">
        <v>6698</v>
      </c>
      <c r="AC506" t="s">
        <v>6697</v>
      </c>
      <c r="AD506" t="s">
        <v>6697</v>
      </c>
      <c r="AE506" t="s">
        <v>6697</v>
      </c>
      <c r="AF506" t="s">
        <v>6697</v>
      </c>
      <c r="AG506" t="s">
        <v>6697</v>
      </c>
      <c r="AH506" t="s">
        <v>6697</v>
      </c>
      <c r="AI506" t="s">
        <v>6697</v>
      </c>
      <c r="AJ506" t="s">
        <v>6697</v>
      </c>
      <c r="AK506" t="s">
        <v>6697</v>
      </c>
      <c r="AL506" t="s">
        <v>6697</v>
      </c>
      <c r="AM506" t="s">
        <v>6697</v>
      </c>
      <c r="AN506" t="s">
        <v>6697</v>
      </c>
      <c r="AO506" t="s">
        <v>6697</v>
      </c>
      <c r="AP506" t="s">
        <v>6697</v>
      </c>
      <c r="AQ506" t="s">
        <v>6697</v>
      </c>
      <c r="AR506" t="s">
        <v>6697</v>
      </c>
      <c r="AS506" t="s">
        <v>6697</v>
      </c>
      <c r="AT506">
        <v>0</v>
      </c>
      <c r="AU506" t="s">
        <v>6697</v>
      </c>
      <c r="AV506" t="s">
        <v>6697</v>
      </c>
      <c r="AW506">
        <v>1</v>
      </c>
      <c r="AX506" t="s">
        <v>6697</v>
      </c>
      <c r="AY506" t="s">
        <v>6697</v>
      </c>
      <c r="BA506" t="s">
        <v>6697</v>
      </c>
    </row>
    <row r="507" spans="1:53">
      <c r="A507" t="s">
        <v>319</v>
      </c>
      <c r="B507" t="s">
        <v>321</v>
      </c>
      <c r="C507" t="s">
        <v>1327</v>
      </c>
      <c r="D507" t="s">
        <v>1722</v>
      </c>
      <c r="E507" t="s">
        <v>1974</v>
      </c>
      <c r="F507">
        <v>0</v>
      </c>
      <c r="G507" t="s">
        <v>1977</v>
      </c>
      <c r="H507" t="s">
        <v>1979</v>
      </c>
      <c r="I507" t="s">
        <v>2480</v>
      </c>
      <c r="J507" t="s">
        <v>3542</v>
      </c>
      <c r="K507" t="s">
        <v>3545</v>
      </c>
      <c r="L507" t="s">
        <v>3563</v>
      </c>
      <c r="M507" t="s">
        <v>3776</v>
      </c>
      <c r="N507" t="s">
        <v>174</v>
      </c>
      <c r="O507" t="s">
        <v>4171</v>
      </c>
      <c r="P507" t="s">
        <v>4315</v>
      </c>
      <c r="Q507" t="s">
        <v>4319</v>
      </c>
      <c r="R507" t="s">
        <v>4321</v>
      </c>
      <c r="S507" t="s">
        <v>4703</v>
      </c>
      <c r="T507" t="s">
        <v>5439</v>
      </c>
      <c r="U507" t="s">
        <v>4324</v>
      </c>
      <c r="V507" t="s">
        <v>5642</v>
      </c>
      <c r="W507" t="s">
        <v>6201</v>
      </c>
      <c r="AA507" t="s">
        <v>6697</v>
      </c>
      <c r="AB507" t="s">
        <v>6697</v>
      </c>
      <c r="AC507" t="s">
        <v>6697</v>
      </c>
      <c r="AD507" t="s">
        <v>6697</v>
      </c>
      <c r="AE507" t="s">
        <v>6697</v>
      </c>
      <c r="AF507" t="s">
        <v>6697</v>
      </c>
      <c r="AG507" t="s">
        <v>6697</v>
      </c>
      <c r="AH507" t="s">
        <v>6697</v>
      </c>
      <c r="AI507" t="s">
        <v>6697</v>
      </c>
      <c r="AJ507" t="s">
        <v>6697</v>
      </c>
      <c r="AK507" t="s">
        <v>6697</v>
      </c>
      <c r="AL507" t="s">
        <v>6697</v>
      </c>
      <c r="AM507" t="s">
        <v>6697</v>
      </c>
      <c r="AN507" t="s">
        <v>6700</v>
      </c>
      <c r="AO507" t="s">
        <v>6697</v>
      </c>
      <c r="AP507" t="s">
        <v>6697</v>
      </c>
      <c r="AQ507" t="s">
        <v>6697</v>
      </c>
      <c r="AR507" t="s">
        <v>6697</v>
      </c>
      <c r="AS507" t="s">
        <v>6697</v>
      </c>
      <c r="AT507">
        <v>0</v>
      </c>
      <c r="AU507" t="s">
        <v>6697</v>
      </c>
      <c r="AV507" t="s">
        <v>6697</v>
      </c>
      <c r="AW507">
        <v>1</v>
      </c>
      <c r="AX507" t="s">
        <v>6697</v>
      </c>
      <c r="AY507" t="s">
        <v>6697</v>
      </c>
      <c r="BA507" t="s">
        <v>6697</v>
      </c>
    </row>
    <row r="508" spans="1:53">
      <c r="A508" t="s">
        <v>320</v>
      </c>
      <c r="B508" t="s">
        <v>321</v>
      </c>
      <c r="C508" t="s">
        <v>1327</v>
      </c>
      <c r="D508" t="s">
        <v>1712</v>
      </c>
      <c r="E508" t="s">
        <v>1974</v>
      </c>
      <c r="F508">
        <v>10</v>
      </c>
      <c r="G508" t="s">
        <v>1977</v>
      </c>
      <c r="H508" t="s">
        <v>1979</v>
      </c>
      <c r="I508" t="s">
        <v>2481</v>
      </c>
      <c r="J508" t="s">
        <v>3542</v>
      </c>
      <c r="K508" t="s">
        <v>3545</v>
      </c>
      <c r="L508" t="s">
        <v>3563</v>
      </c>
      <c r="M508" t="s">
        <v>3777</v>
      </c>
      <c r="N508" t="s">
        <v>174</v>
      </c>
      <c r="O508" t="s">
        <v>3634</v>
      </c>
      <c r="P508" t="s">
        <v>4315</v>
      </c>
      <c r="Q508" t="s">
        <v>4319</v>
      </c>
      <c r="R508" t="s">
        <v>4321</v>
      </c>
      <c r="S508" t="s">
        <v>4704</v>
      </c>
      <c r="T508" t="s">
        <v>5439</v>
      </c>
      <c r="U508" t="s">
        <v>4324</v>
      </c>
      <c r="V508" t="s">
        <v>5642</v>
      </c>
      <c r="W508" t="s">
        <v>6182</v>
      </c>
      <c r="AA508" t="s">
        <v>6697</v>
      </c>
      <c r="AB508" t="s">
        <v>6698</v>
      </c>
      <c r="AC508" t="s">
        <v>6697</v>
      </c>
      <c r="AD508" t="s">
        <v>6697</v>
      </c>
      <c r="AE508" t="s">
        <v>6697</v>
      </c>
      <c r="AF508" t="s">
        <v>6697</v>
      </c>
      <c r="AG508" t="s">
        <v>6697</v>
      </c>
      <c r="AH508" t="s">
        <v>6697</v>
      </c>
      <c r="AI508" t="s">
        <v>6697</v>
      </c>
      <c r="AJ508" t="s">
        <v>6697</v>
      </c>
      <c r="AK508" t="s">
        <v>6697</v>
      </c>
      <c r="AL508" t="s">
        <v>6697</v>
      </c>
      <c r="AM508" t="s">
        <v>6697</v>
      </c>
      <c r="AN508" t="s">
        <v>6700</v>
      </c>
      <c r="AO508" t="s">
        <v>6697</v>
      </c>
      <c r="AP508" t="s">
        <v>6697</v>
      </c>
      <c r="AQ508" t="s">
        <v>6697</v>
      </c>
      <c r="AR508" t="s">
        <v>6697</v>
      </c>
      <c r="AS508" t="s">
        <v>6697</v>
      </c>
      <c r="AT508">
        <v>0</v>
      </c>
      <c r="AU508" t="s">
        <v>6697</v>
      </c>
      <c r="AV508" t="s">
        <v>6697</v>
      </c>
      <c r="AW508">
        <v>1</v>
      </c>
      <c r="AX508" t="s">
        <v>6697</v>
      </c>
      <c r="AY508" t="s">
        <v>6697</v>
      </c>
      <c r="BA508" t="s">
        <v>6697</v>
      </c>
    </row>
    <row r="509" spans="1:53">
      <c r="A509" t="s">
        <v>321</v>
      </c>
      <c r="B509" t="s">
        <v>984</v>
      </c>
      <c r="C509" t="s">
        <v>1327</v>
      </c>
      <c r="D509" t="s">
        <v>1732</v>
      </c>
      <c r="E509" t="s">
        <v>1974</v>
      </c>
      <c r="F509">
        <v>10</v>
      </c>
      <c r="G509" t="s">
        <v>1977</v>
      </c>
      <c r="H509" t="s">
        <v>1979</v>
      </c>
      <c r="I509" t="s">
        <v>2482</v>
      </c>
      <c r="J509" t="s">
        <v>3542</v>
      </c>
      <c r="K509" t="s">
        <v>3545</v>
      </c>
      <c r="L509" t="s">
        <v>3563</v>
      </c>
      <c r="M509" t="s">
        <v>3634</v>
      </c>
      <c r="N509" t="s">
        <v>174</v>
      </c>
      <c r="O509" t="s">
        <v>4174</v>
      </c>
      <c r="P509" t="s">
        <v>4315</v>
      </c>
      <c r="Q509" t="s">
        <v>4319</v>
      </c>
      <c r="R509" t="s">
        <v>4321</v>
      </c>
      <c r="S509" t="s">
        <v>4705</v>
      </c>
      <c r="T509" t="s">
        <v>5450</v>
      </c>
      <c r="U509" t="s">
        <v>5440</v>
      </c>
      <c r="V509" t="s">
        <v>5607</v>
      </c>
      <c r="W509" t="s">
        <v>6202</v>
      </c>
      <c r="AA509" t="s">
        <v>6697</v>
      </c>
      <c r="AB509" t="s">
        <v>6697</v>
      </c>
      <c r="AC509" t="s">
        <v>6697</v>
      </c>
      <c r="AD509" t="s">
        <v>6697</v>
      </c>
      <c r="AE509" t="s">
        <v>6698</v>
      </c>
      <c r="AF509" t="s">
        <v>6697</v>
      </c>
      <c r="AG509" t="s">
        <v>6697</v>
      </c>
      <c r="AH509" t="s">
        <v>6697</v>
      </c>
      <c r="AI509" t="s">
        <v>6697</v>
      </c>
      <c r="AJ509" t="s">
        <v>6697</v>
      </c>
      <c r="AK509" t="s">
        <v>6697</v>
      </c>
      <c r="AL509" t="s">
        <v>6697</v>
      </c>
      <c r="AM509" t="s">
        <v>6697</v>
      </c>
      <c r="AN509" t="s">
        <v>6700</v>
      </c>
      <c r="AO509" t="s">
        <v>6697</v>
      </c>
      <c r="AP509" t="s">
        <v>6697</v>
      </c>
      <c r="AQ509" t="s">
        <v>6697</v>
      </c>
      <c r="AR509" t="s">
        <v>6697</v>
      </c>
      <c r="AS509" t="s">
        <v>6697</v>
      </c>
      <c r="AT509">
        <v>0</v>
      </c>
      <c r="AU509" t="s">
        <v>6697</v>
      </c>
      <c r="AV509" t="s">
        <v>6697</v>
      </c>
      <c r="AW509">
        <v>2</v>
      </c>
      <c r="AX509" t="s">
        <v>6697</v>
      </c>
      <c r="AY509" t="s">
        <v>6697</v>
      </c>
      <c r="BA509" t="s">
        <v>6697</v>
      </c>
    </row>
    <row r="510" spans="1:53">
      <c r="A510" t="s">
        <v>322</v>
      </c>
      <c r="B510" t="s">
        <v>321</v>
      </c>
      <c r="C510" t="s">
        <v>1327</v>
      </c>
      <c r="D510" t="s">
        <v>1722</v>
      </c>
      <c r="E510" t="s">
        <v>1974</v>
      </c>
      <c r="F510">
        <v>10</v>
      </c>
      <c r="G510" t="s">
        <v>1977</v>
      </c>
      <c r="H510" t="s">
        <v>1979</v>
      </c>
      <c r="I510" t="s">
        <v>2483</v>
      </c>
      <c r="J510" t="s">
        <v>3542</v>
      </c>
      <c r="K510" t="s">
        <v>3545</v>
      </c>
      <c r="L510" t="s">
        <v>3563</v>
      </c>
      <c r="M510" t="s">
        <v>3778</v>
      </c>
      <c r="N510" t="s">
        <v>174</v>
      </c>
      <c r="O510" t="s">
        <v>4171</v>
      </c>
      <c r="P510" t="s">
        <v>4315</v>
      </c>
      <c r="Q510" t="s">
        <v>4319</v>
      </c>
      <c r="R510" t="s">
        <v>4321</v>
      </c>
      <c r="S510" t="s">
        <v>4706</v>
      </c>
      <c r="T510" t="s">
        <v>5439</v>
      </c>
      <c r="U510" t="s">
        <v>4324</v>
      </c>
      <c r="V510" t="s">
        <v>5642</v>
      </c>
      <c r="W510" t="s">
        <v>6202</v>
      </c>
      <c r="AA510" t="s">
        <v>6697</v>
      </c>
      <c r="AB510" t="s">
        <v>6698</v>
      </c>
      <c r="AC510" t="s">
        <v>6697</v>
      </c>
      <c r="AD510" t="s">
        <v>6697</v>
      </c>
      <c r="AE510" t="s">
        <v>6697</v>
      </c>
      <c r="AF510" t="s">
        <v>6697</v>
      </c>
      <c r="AG510" t="s">
        <v>6697</v>
      </c>
      <c r="AH510" t="s">
        <v>6697</v>
      </c>
      <c r="AI510" t="s">
        <v>6697</v>
      </c>
      <c r="AJ510" t="s">
        <v>6697</v>
      </c>
      <c r="AK510" t="s">
        <v>6697</v>
      </c>
      <c r="AL510" t="s">
        <v>6697</v>
      </c>
      <c r="AM510" t="s">
        <v>6697</v>
      </c>
      <c r="AN510" t="s">
        <v>6700</v>
      </c>
      <c r="AO510" t="s">
        <v>6697</v>
      </c>
      <c r="AP510" t="s">
        <v>6697</v>
      </c>
      <c r="AQ510" t="s">
        <v>6697</v>
      </c>
      <c r="AR510" t="s">
        <v>6697</v>
      </c>
      <c r="AS510" t="s">
        <v>6697</v>
      </c>
      <c r="AT510">
        <v>0</v>
      </c>
      <c r="AU510" t="s">
        <v>6697</v>
      </c>
      <c r="AV510" t="s">
        <v>6697</v>
      </c>
      <c r="AW510">
        <v>1</v>
      </c>
      <c r="AX510" t="s">
        <v>6697</v>
      </c>
      <c r="AY510" t="s">
        <v>6697</v>
      </c>
      <c r="BA510" t="s">
        <v>6697</v>
      </c>
    </row>
    <row r="511" spans="1:53">
      <c r="A511" t="s">
        <v>323</v>
      </c>
      <c r="B511" t="s">
        <v>321</v>
      </c>
      <c r="C511" t="s">
        <v>1327</v>
      </c>
      <c r="D511" t="s">
        <v>1814</v>
      </c>
      <c r="E511" t="s">
        <v>1974</v>
      </c>
      <c r="F511">
        <v>5</v>
      </c>
      <c r="G511" t="s">
        <v>1977</v>
      </c>
      <c r="H511" t="s">
        <v>1979</v>
      </c>
      <c r="I511" t="s">
        <v>2484</v>
      </c>
      <c r="J511" t="s">
        <v>3542</v>
      </c>
      <c r="K511" t="s">
        <v>3545</v>
      </c>
      <c r="L511" t="s">
        <v>3563</v>
      </c>
      <c r="M511" t="s">
        <v>3779</v>
      </c>
      <c r="N511" t="s">
        <v>174</v>
      </c>
      <c r="O511" t="s">
        <v>4171</v>
      </c>
      <c r="P511" t="s">
        <v>4315</v>
      </c>
      <c r="Q511" t="s">
        <v>4319</v>
      </c>
      <c r="R511" t="s">
        <v>4322</v>
      </c>
      <c r="S511" t="s">
        <v>4707</v>
      </c>
      <c r="T511" t="s">
        <v>5440</v>
      </c>
      <c r="U511" t="s">
        <v>5440</v>
      </c>
      <c r="V511" t="s">
        <v>5607</v>
      </c>
      <c r="W511" t="s">
        <v>6203</v>
      </c>
      <c r="AA511" t="s">
        <v>6697</v>
      </c>
      <c r="AB511" t="s">
        <v>6697</v>
      </c>
      <c r="AC511" t="s">
        <v>6699</v>
      </c>
      <c r="AD511" t="s">
        <v>6697</v>
      </c>
      <c r="AE511" t="s">
        <v>6697</v>
      </c>
      <c r="AF511" t="s">
        <v>6697</v>
      </c>
      <c r="AG511" t="s">
        <v>6697</v>
      </c>
      <c r="AH511" t="s">
        <v>6697</v>
      </c>
      <c r="AI511" t="s">
        <v>6697</v>
      </c>
      <c r="AJ511" t="s">
        <v>6697</v>
      </c>
      <c r="AK511" t="s">
        <v>6697</v>
      </c>
      <c r="AL511" t="s">
        <v>6697</v>
      </c>
      <c r="AM511" t="s">
        <v>6697</v>
      </c>
      <c r="AN511" t="s">
        <v>6697</v>
      </c>
      <c r="AO511" t="s">
        <v>6697</v>
      </c>
      <c r="AP511" t="s">
        <v>6697</v>
      </c>
      <c r="AQ511" t="s">
        <v>6697</v>
      </c>
      <c r="AR511" t="s">
        <v>6697</v>
      </c>
      <c r="AS511" t="s">
        <v>6697</v>
      </c>
      <c r="AT511">
        <v>0</v>
      </c>
      <c r="AU511" t="s">
        <v>6697</v>
      </c>
      <c r="AV511" t="s">
        <v>6697</v>
      </c>
      <c r="AW511">
        <v>5</v>
      </c>
      <c r="AX511" t="s">
        <v>6697</v>
      </c>
      <c r="AY511" t="s">
        <v>6697</v>
      </c>
      <c r="BA511" t="s">
        <v>6697</v>
      </c>
    </row>
    <row r="512" spans="1:53">
      <c r="A512" t="s">
        <v>321</v>
      </c>
      <c r="B512" t="s">
        <v>320</v>
      </c>
      <c r="C512" t="s">
        <v>1327</v>
      </c>
      <c r="D512" t="s">
        <v>1732</v>
      </c>
      <c r="E512" t="s">
        <v>1974</v>
      </c>
      <c r="F512">
        <v>10</v>
      </c>
      <c r="G512" t="s">
        <v>1977</v>
      </c>
      <c r="H512" t="s">
        <v>1979</v>
      </c>
      <c r="I512" t="s">
        <v>2485</v>
      </c>
      <c r="J512" t="s">
        <v>3542</v>
      </c>
      <c r="K512" t="s">
        <v>3545</v>
      </c>
      <c r="L512" t="s">
        <v>3563</v>
      </c>
      <c r="M512" t="s">
        <v>3634</v>
      </c>
      <c r="N512" t="s">
        <v>174</v>
      </c>
      <c r="O512" t="s">
        <v>3970</v>
      </c>
      <c r="P512" t="s">
        <v>4315</v>
      </c>
      <c r="Q512" t="s">
        <v>4319</v>
      </c>
      <c r="R512" t="s">
        <v>4323</v>
      </c>
      <c r="S512" t="s">
        <v>4708</v>
      </c>
      <c r="T512" t="s">
        <v>5439</v>
      </c>
      <c r="U512" t="s">
        <v>4324</v>
      </c>
      <c r="V512" t="s">
        <v>5714</v>
      </c>
      <c r="W512" t="s">
        <v>6204</v>
      </c>
      <c r="AA512" t="s">
        <v>6697</v>
      </c>
      <c r="AB512" t="s">
        <v>6697</v>
      </c>
      <c r="AC512" t="s">
        <v>6697</v>
      </c>
      <c r="AD512" t="s">
        <v>6697</v>
      </c>
      <c r="AE512" t="s">
        <v>6698</v>
      </c>
      <c r="AF512" t="s">
        <v>6697</v>
      </c>
      <c r="AG512" t="s">
        <v>6697</v>
      </c>
      <c r="AH512" t="s">
        <v>6697</v>
      </c>
      <c r="AI512" t="s">
        <v>6697</v>
      </c>
      <c r="AJ512" t="s">
        <v>6697</v>
      </c>
      <c r="AK512" t="s">
        <v>6697</v>
      </c>
      <c r="AL512" t="s">
        <v>6697</v>
      </c>
      <c r="AM512" t="s">
        <v>6697</v>
      </c>
      <c r="AN512" t="s">
        <v>6699</v>
      </c>
      <c r="AO512" t="s">
        <v>6697</v>
      </c>
      <c r="AP512" t="s">
        <v>6697</v>
      </c>
      <c r="AQ512" t="s">
        <v>6697</v>
      </c>
      <c r="AR512" t="s">
        <v>6697</v>
      </c>
      <c r="AS512" t="s">
        <v>6697</v>
      </c>
      <c r="AT512">
        <v>0</v>
      </c>
      <c r="AU512" t="s">
        <v>6697</v>
      </c>
      <c r="AV512" t="s">
        <v>6697</v>
      </c>
      <c r="AW512">
        <v>2</v>
      </c>
      <c r="AX512" t="s">
        <v>6697</v>
      </c>
      <c r="AY512" t="s">
        <v>6697</v>
      </c>
      <c r="BA512" t="s">
        <v>6697</v>
      </c>
    </row>
    <row r="513" spans="1:53">
      <c r="A513" t="s">
        <v>324</v>
      </c>
      <c r="B513" t="s">
        <v>985</v>
      </c>
      <c r="C513" t="s">
        <v>1325</v>
      </c>
      <c r="D513" t="s">
        <v>1830</v>
      </c>
      <c r="E513" t="s">
        <v>1973</v>
      </c>
      <c r="F513">
        <v>0</v>
      </c>
      <c r="G513" t="s">
        <v>1977</v>
      </c>
      <c r="H513" t="s">
        <v>1979</v>
      </c>
      <c r="I513" t="s">
        <v>2486</v>
      </c>
      <c r="J513" t="s">
        <v>3542</v>
      </c>
      <c r="K513" t="s">
        <v>3544</v>
      </c>
      <c r="L513" t="s">
        <v>3562</v>
      </c>
      <c r="M513" t="s">
        <v>3780</v>
      </c>
      <c r="N513" t="s">
        <v>193</v>
      </c>
      <c r="O513" t="s">
        <v>4175</v>
      </c>
      <c r="P513" t="s">
        <v>4315</v>
      </c>
      <c r="Q513" t="s">
        <v>4319</v>
      </c>
      <c r="R513" t="s">
        <v>4323</v>
      </c>
      <c r="S513" t="s">
        <v>4709</v>
      </c>
      <c r="T513" t="s">
        <v>5439</v>
      </c>
      <c r="U513" t="s">
        <v>4324</v>
      </c>
      <c r="V513" t="s">
        <v>5631</v>
      </c>
      <c r="W513" t="s">
        <v>6205</v>
      </c>
      <c r="AA513" t="s">
        <v>6697</v>
      </c>
      <c r="AB513" t="s">
        <v>6697</v>
      </c>
      <c r="AC513" t="s">
        <v>6697</v>
      </c>
      <c r="AD513" t="s">
        <v>6697</v>
      </c>
      <c r="AE513" t="s">
        <v>6697</v>
      </c>
      <c r="AF513" t="s">
        <v>6697</v>
      </c>
      <c r="AG513" t="s">
        <v>6697</v>
      </c>
      <c r="AH513" t="s">
        <v>6697</v>
      </c>
      <c r="AI513" t="s">
        <v>6697</v>
      </c>
      <c r="AJ513" t="s">
        <v>6697</v>
      </c>
      <c r="AK513" t="s">
        <v>6697</v>
      </c>
      <c r="AL513" t="s">
        <v>6697</v>
      </c>
      <c r="AM513" t="s">
        <v>6697</v>
      </c>
      <c r="AN513" t="s">
        <v>6699</v>
      </c>
      <c r="AO513" t="s">
        <v>6697</v>
      </c>
      <c r="AP513" t="s">
        <v>6697</v>
      </c>
      <c r="AQ513" t="s">
        <v>6697</v>
      </c>
      <c r="AR513" t="s">
        <v>6697</v>
      </c>
      <c r="AS513" t="s">
        <v>6697</v>
      </c>
      <c r="AT513">
        <v>0</v>
      </c>
      <c r="AU513" t="s">
        <v>6697</v>
      </c>
      <c r="AV513" t="s">
        <v>6697</v>
      </c>
      <c r="AW513">
        <v>0</v>
      </c>
      <c r="AX513" t="s">
        <v>6697</v>
      </c>
      <c r="AY513" t="s">
        <v>6697</v>
      </c>
      <c r="BA513" t="s">
        <v>6697</v>
      </c>
    </row>
    <row r="514" spans="1:53">
      <c r="A514" t="s">
        <v>321</v>
      </c>
      <c r="B514" t="s">
        <v>986</v>
      </c>
      <c r="C514" t="s">
        <v>1327</v>
      </c>
      <c r="D514" t="s">
        <v>1732</v>
      </c>
      <c r="E514" t="s">
        <v>1974</v>
      </c>
      <c r="F514">
        <v>5</v>
      </c>
      <c r="G514" t="s">
        <v>1977</v>
      </c>
      <c r="H514" t="s">
        <v>1979</v>
      </c>
      <c r="I514" t="s">
        <v>2487</v>
      </c>
      <c r="J514" t="s">
        <v>3542</v>
      </c>
      <c r="K514" t="s">
        <v>3545</v>
      </c>
      <c r="L514" t="s">
        <v>3563</v>
      </c>
      <c r="M514" t="s">
        <v>3764</v>
      </c>
      <c r="N514" t="s">
        <v>174</v>
      </c>
      <c r="O514" t="s">
        <v>4176</v>
      </c>
      <c r="P514" t="s">
        <v>4315</v>
      </c>
      <c r="Q514" t="s">
        <v>4319</v>
      </c>
      <c r="R514" t="s">
        <v>4321</v>
      </c>
      <c r="S514" t="s">
        <v>4710</v>
      </c>
      <c r="T514" t="s">
        <v>5446</v>
      </c>
      <c r="U514" t="s">
        <v>5439</v>
      </c>
      <c r="V514" t="s">
        <v>5715</v>
      </c>
      <c r="W514" t="s">
        <v>5604</v>
      </c>
      <c r="AA514" t="s">
        <v>6697</v>
      </c>
      <c r="AB514" t="s">
        <v>6697</v>
      </c>
      <c r="AC514" t="s">
        <v>6697</v>
      </c>
      <c r="AD514" t="s">
        <v>6697</v>
      </c>
      <c r="AE514" t="s">
        <v>6697</v>
      </c>
      <c r="AF514" t="s">
        <v>6699</v>
      </c>
      <c r="AG514" t="s">
        <v>6697</v>
      </c>
      <c r="AH514" t="s">
        <v>6697</v>
      </c>
      <c r="AI514" t="s">
        <v>6697</v>
      </c>
      <c r="AJ514" t="s">
        <v>6697</v>
      </c>
      <c r="AK514" t="s">
        <v>6697</v>
      </c>
      <c r="AL514" t="s">
        <v>6697</v>
      </c>
      <c r="AM514" t="s">
        <v>6697</v>
      </c>
      <c r="AN514" t="s">
        <v>6700</v>
      </c>
      <c r="AO514" t="s">
        <v>6697</v>
      </c>
      <c r="AP514" t="s">
        <v>6697</v>
      </c>
      <c r="AQ514" t="s">
        <v>6697</v>
      </c>
      <c r="AR514" t="s">
        <v>6697</v>
      </c>
      <c r="AS514" t="s">
        <v>6697</v>
      </c>
      <c r="AT514">
        <v>0</v>
      </c>
      <c r="AU514" t="s">
        <v>6697</v>
      </c>
      <c r="AV514" t="s">
        <v>6697</v>
      </c>
      <c r="AW514">
        <v>2</v>
      </c>
      <c r="AX514" t="s">
        <v>6697</v>
      </c>
      <c r="AY514" t="s">
        <v>6697</v>
      </c>
      <c r="BA514" t="s">
        <v>6697</v>
      </c>
    </row>
    <row r="515" spans="1:53">
      <c r="A515" t="s">
        <v>325</v>
      </c>
      <c r="B515" t="s">
        <v>987</v>
      </c>
      <c r="C515" t="s">
        <v>1325</v>
      </c>
      <c r="D515" t="s">
        <v>1821</v>
      </c>
      <c r="E515" t="s">
        <v>1973</v>
      </c>
      <c r="F515">
        <v>0</v>
      </c>
      <c r="G515" t="s">
        <v>1977</v>
      </c>
      <c r="H515" t="s">
        <v>1979</v>
      </c>
      <c r="I515" t="s">
        <v>2488</v>
      </c>
      <c r="J515" t="s">
        <v>3542</v>
      </c>
      <c r="K515" t="s">
        <v>3544</v>
      </c>
      <c r="L515" t="s">
        <v>3562</v>
      </c>
      <c r="M515" t="s">
        <v>3781</v>
      </c>
      <c r="N515" t="s">
        <v>193</v>
      </c>
      <c r="O515" t="s">
        <v>4108</v>
      </c>
      <c r="P515" t="s">
        <v>4315</v>
      </c>
      <c r="Q515" t="s">
        <v>4319</v>
      </c>
      <c r="R515" t="s">
        <v>4323</v>
      </c>
      <c r="S515" t="s">
        <v>4711</v>
      </c>
      <c r="T515" t="s">
        <v>5439</v>
      </c>
      <c r="U515" t="s">
        <v>4324</v>
      </c>
      <c r="V515" t="s">
        <v>5716</v>
      </c>
      <c r="W515" t="s">
        <v>6206</v>
      </c>
      <c r="AA515" t="s">
        <v>6697</v>
      </c>
      <c r="AB515" t="s">
        <v>6697</v>
      </c>
      <c r="AC515" t="s">
        <v>6697</v>
      </c>
      <c r="AD515" t="s">
        <v>6697</v>
      </c>
      <c r="AE515" t="s">
        <v>6697</v>
      </c>
      <c r="AF515" t="s">
        <v>6697</v>
      </c>
      <c r="AG515" t="s">
        <v>6697</v>
      </c>
      <c r="AH515" t="s">
        <v>6697</v>
      </c>
      <c r="AI515" t="s">
        <v>6697</v>
      </c>
      <c r="AJ515" t="s">
        <v>6697</v>
      </c>
      <c r="AK515" t="s">
        <v>6697</v>
      </c>
      <c r="AL515" t="s">
        <v>6697</v>
      </c>
      <c r="AM515" t="s">
        <v>6697</v>
      </c>
      <c r="AN515" t="s">
        <v>6699</v>
      </c>
      <c r="AO515" t="s">
        <v>6697</v>
      </c>
      <c r="AP515" t="s">
        <v>6697</v>
      </c>
      <c r="AQ515" t="s">
        <v>6697</v>
      </c>
      <c r="AR515" t="s">
        <v>6697</v>
      </c>
      <c r="AS515" t="s">
        <v>6697</v>
      </c>
      <c r="AT515">
        <v>0</v>
      </c>
      <c r="AU515" t="s">
        <v>6697</v>
      </c>
      <c r="AV515" t="s">
        <v>6697</v>
      </c>
      <c r="AW515">
        <v>0</v>
      </c>
      <c r="AX515" t="s">
        <v>6697</v>
      </c>
      <c r="AY515" t="s">
        <v>6697</v>
      </c>
      <c r="BA515" t="s">
        <v>6697</v>
      </c>
    </row>
    <row r="516" spans="1:53">
      <c r="A516" t="s">
        <v>326</v>
      </c>
      <c r="B516" t="s">
        <v>988</v>
      </c>
      <c r="C516" t="s">
        <v>1327</v>
      </c>
      <c r="D516" t="s">
        <v>1678</v>
      </c>
      <c r="E516" t="s">
        <v>1974</v>
      </c>
      <c r="F516">
        <v>0</v>
      </c>
      <c r="G516" t="s">
        <v>1977</v>
      </c>
      <c r="H516" t="s">
        <v>1979</v>
      </c>
      <c r="I516" t="s">
        <v>2489</v>
      </c>
      <c r="J516" t="s">
        <v>3542</v>
      </c>
      <c r="K516" t="s">
        <v>3545</v>
      </c>
      <c r="L516" t="s">
        <v>3563</v>
      </c>
      <c r="M516" t="s">
        <v>3782</v>
      </c>
      <c r="N516" t="s">
        <v>174</v>
      </c>
      <c r="O516" t="s">
        <v>4177</v>
      </c>
      <c r="P516" t="s">
        <v>4315</v>
      </c>
      <c r="Q516" t="s">
        <v>4319</v>
      </c>
      <c r="R516" t="s">
        <v>4321</v>
      </c>
      <c r="S516" t="s">
        <v>4712</v>
      </c>
      <c r="T516" t="s">
        <v>5439</v>
      </c>
      <c r="U516" t="s">
        <v>4324</v>
      </c>
      <c r="V516" t="s">
        <v>5642</v>
      </c>
      <c r="W516" t="s">
        <v>5955</v>
      </c>
      <c r="AA516" t="s">
        <v>6697</v>
      </c>
      <c r="AB516" t="s">
        <v>6697</v>
      </c>
      <c r="AC516" t="s">
        <v>6697</v>
      </c>
      <c r="AD516" t="s">
        <v>6697</v>
      </c>
      <c r="AE516" t="s">
        <v>6697</v>
      </c>
      <c r="AF516" t="s">
        <v>6697</v>
      </c>
      <c r="AG516" t="s">
        <v>6697</v>
      </c>
      <c r="AH516" t="s">
        <v>6697</v>
      </c>
      <c r="AI516" t="s">
        <v>6697</v>
      </c>
      <c r="AJ516" t="s">
        <v>6697</v>
      </c>
      <c r="AK516" t="s">
        <v>6697</v>
      </c>
      <c r="AL516" t="s">
        <v>6697</v>
      </c>
      <c r="AM516" t="s">
        <v>6697</v>
      </c>
      <c r="AN516" t="s">
        <v>6700</v>
      </c>
      <c r="AO516" t="s">
        <v>6697</v>
      </c>
      <c r="AP516" t="s">
        <v>6697</v>
      </c>
      <c r="AQ516" t="s">
        <v>6697</v>
      </c>
      <c r="AR516" t="s">
        <v>6697</v>
      </c>
      <c r="AS516" t="s">
        <v>6697</v>
      </c>
      <c r="AT516">
        <v>0</v>
      </c>
      <c r="AU516" t="s">
        <v>6697</v>
      </c>
      <c r="AV516" t="s">
        <v>6697</v>
      </c>
      <c r="AW516">
        <v>0</v>
      </c>
      <c r="AX516" t="s">
        <v>6697</v>
      </c>
      <c r="AY516" t="s">
        <v>6697</v>
      </c>
      <c r="BA516" t="s">
        <v>6697</v>
      </c>
    </row>
    <row r="517" spans="1:53">
      <c r="A517" t="s">
        <v>327</v>
      </c>
      <c r="B517" t="s">
        <v>989</v>
      </c>
      <c r="C517" t="s">
        <v>1438</v>
      </c>
      <c r="D517" t="s">
        <v>174</v>
      </c>
      <c r="E517" t="s">
        <v>1974</v>
      </c>
      <c r="F517">
        <v>10</v>
      </c>
      <c r="G517" t="s">
        <v>1977</v>
      </c>
      <c r="H517" t="s">
        <v>1979</v>
      </c>
      <c r="I517" t="s">
        <v>2490</v>
      </c>
      <c r="J517" t="s">
        <v>3542</v>
      </c>
      <c r="K517" t="s">
        <v>3547</v>
      </c>
      <c r="L517" t="s">
        <v>3563</v>
      </c>
      <c r="M517" t="s">
        <v>3783</v>
      </c>
      <c r="N517" t="s">
        <v>174</v>
      </c>
      <c r="O517" t="s">
        <v>3866</v>
      </c>
      <c r="P517" t="s">
        <v>4315</v>
      </c>
      <c r="Q517" t="s">
        <v>4319</v>
      </c>
      <c r="R517" t="s">
        <v>4323</v>
      </c>
      <c r="S517" t="s">
        <v>4713</v>
      </c>
      <c r="T517" t="s">
        <v>5468</v>
      </c>
      <c r="U517" t="s">
        <v>5509</v>
      </c>
      <c r="V517" t="s">
        <v>5642</v>
      </c>
      <c r="W517" t="s">
        <v>5955</v>
      </c>
      <c r="AA517" t="s">
        <v>6697</v>
      </c>
      <c r="AB517" t="s">
        <v>6697</v>
      </c>
      <c r="AC517" t="s">
        <v>6697</v>
      </c>
      <c r="AD517" t="s">
        <v>6697</v>
      </c>
      <c r="AE517" t="s">
        <v>6697</v>
      </c>
      <c r="AF517" t="s">
        <v>6697</v>
      </c>
      <c r="AG517" t="s">
        <v>6697</v>
      </c>
      <c r="AH517" t="s">
        <v>6697</v>
      </c>
      <c r="AI517" t="s">
        <v>6697</v>
      </c>
      <c r="AJ517" t="s">
        <v>6698</v>
      </c>
      <c r="AK517" t="s">
        <v>6697</v>
      </c>
      <c r="AL517" t="s">
        <v>6697</v>
      </c>
      <c r="AM517" t="s">
        <v>6697</v>
      </c>
      <c r="AN517" t="s">
        <v>6699</v>
      </c>
      <c r="AO517" t="s">
        <v>6697</v>
      </c>
      <c r="AP517" t="s">
        <v>6697</v>
      </c>
      <c r="AQ517" t="s">
        <v>6697</v>
      </c>
      <c r="AR517" t="s">
        <v>6697</v>
      </c>
      <c r="AS517" t="s">
        <v>6697</v>
      </c>
      <c r="AT517">
        <v>1</v>
      </c>
      <c r="AU517" t="s">
        <v>6697</v>
      </c>
      <c r="AV517" t="s">
        <v>6703</v>
      </c>
      <c r="AW517">
        <v>65535</v>
      </c>
      <c r="AX517" t="s">
        <v>6703</v>
      </c>
      <c r="AY517" t="s">
        <v>6697</v>
      </c>
      <c r="BA517" t="s">
        <v>6697</v>
      </c>
    </row>
    <row r="518" spans="1:53">
      <c r="A518" t="s">
        <v>328</v>
      </c>
      <c r="B518" t="s">
        <v>990</v>
      </c>
      <c r="C518" t="s">
        <v>1439</v>
      </c>
      <c r="D518" t="s">
        <v>1667</v>
      </c>
      <c r="E518" t="s">
        <v>1974</v>
      </c>
      <c r="F518">
        <v>0</v>
      </c>
      <c r="G518" t="s">
        <v>1977</v>
      </c>
      <c r="H518" t="s">
        <v>1979</v>
      </c>
      <c r="I518" t="s">
        <v>2491</v>
      </c>
      <c r="J518" t="s">
        <v>3542</v>
      </c>
      <c r="K518" t="s">
        <v>3545</v>
      </c>
      <c r="L518" t="s">
        <v>3563</v>
      </c>
      <c r="M518" t="s">
        <v>3784</v>
      </c>
      <c r="N518" t="s">
        <v>174</v>
      </c>
      <c r="O518" t="s">
        <v>3866</v>
      </c>
      <c r="P518" t="s">
        <v>4315</v>
      </c>
      <c r="Q518" t="s">
        <v>4319</v>
      </c>
      <c r="R518" t="s">
        <v>4321</v>
      </c>
      <c r="S518" t="s">
        <v>4714</v>
      </c>
      <c r="T518" t="s">
        <v>5439</v>
      </c>
      <c r="U518" t="s">
        <v>4324</v>
      </c>
      <c r="V518" t="s">
        <v>5717</v>
      </c>
      <c r="W518" t="s">
        <v>6207</v>
      </c>
      <c r="AA518" t="s">
        <v>6697</v>
      </c>
      <c r="AB518" t="s">
        <v>6697</v>
      </c>
      <c r="AC518" t="s">
        <v>6697</v>
      </c>
      <c r="AD518" t="s">
        <v>6697</v>
      </c>
      <c r="AE518" t="s">
        <v>6697</v>
      </c>
      <c r="AF518" t="s">
        <v>6697</v>
      </c>
      <c r="AG518" t="s">
        <v>6697</v>
      </c>
      <c r="AH518" t="s">
        <v>6697</v>
      </c>
      <c r="AI518" t="s">
        <v>6697</v>
      </c>
      <c r="AJ518" t="s">
        <v>6697</v>
      </c>
      <c r="AK518" t="s">
        <v>6697</v>
      </c>
      <c r="AL518" t="s">
        <v>6697</v>
      </c>
      <c r="AM518" t="s">
        <v>6697</v>
      </c>
      <c r="AN518" t="s">
        <v>6700</v>
      </c>
      <c r="AO518" t="s">
        <v>6697</v>
      </c>
      <c r="AP518" t="s">
        <v>6697</v>
      </c>
      <c r="AQ518" t="s">
        <v>6697</v>
      </c>
      <c r="AR518" t="s">
        <v>6697</v>
      </c>
      <c r="AS518" t="s">
        <v>6697</v>
      </c>
      <c r="AT518">
        <v>5</v>
      </c>
      <c r="AU518" t="s">
        <v>6697</v>
      </c>
      <c r="AV518" t="s">
        <v>6697</v>
      </c>
      <c r="AW518">
        <v>1</v>
      </c>
      <c r="AX518" t="s">
        <v>6697</v>
      </c>
      <c r="AY518" t="s">
        <v>6697</v>
      </c>
      <c r="BA518" t="s">
        <v>6697</v>
      </c>
    </row>
    <row r="519" spans="1:53">
      <c r="A519" t="s">
        <v>329</v>
      </c>
      <c r="B519" t="s">
        <v>329</v>
      </c>
      <c r="C519" t="s">
        <v>1327</v>
      </c>
      <c r="D519" t="s">
        <v>1660</v>
      </c>
      <c r="E519" t="s">
        <v>1974</v>
      </c>
      <c r="F519">
        <v>0</v>
      </c>
      <c r="G519" t="s">
        <v>1977</v>
      </c>
      <c r="H519" t="s">
        <v>1979</v>
      </c>
      <c r="I519" t="s">
        <v>2492</v>
      </c>
      <c r="J519" t="s">
        <v>3542</v>
      </c>
      <c r="K519" t="s">
        <v>3545</v>
      </c>
      <c r="L519" t="s">
        <v>3563</v>
      </c>
      <c r="M519" t="s">
        <v>3785</v>
      </c>
      <c r="N519" t="s">
        <v>174</v>
      </c>
      <c r="O519" t="s">
        <v>3785</v>
      </c>
      <c r="P519" t="s">
        <v>4315</v>
      </c>
      <c r="Q519" t="s">
        <v>4319</v>
      </c>
      <c r="R519" t="s">
        <v>4323</v>
      </c>
      <c r="S519" t="s">
        <v>4715</v>
      </c>
      <c r="T519" t="s">
        <v>5439</v>
      </c>
      <c r="U519" t="s">
        <v>4324</v>
      </c>
      <c r="V519" t="s">
        <v>5642</v>
      </c>
      <c r="W519" t="s">
        <v>5955</v>
      </c>
      <c r="AA519" t="s">
        <v>6697</v>
      </c>
      <c r="AB519" t="s">
        <v>6697</v>
      </c>
      <c r="AC519" t="s">
        <v>6697</v>
      </c>
      <c r="AD519" t="s">
        <v>6697</v>
      </c>
      <c r="AE519" t="s">
        <v>6697</v>
      </c>
      <c r="AF519" t="s">
        <v>6697</v>
      </c>
      <c r="AG519" t="s">
        <v>6697</v>
      </c>
      <c r="AH519" t="s">
        <v>6697</v>
      </c>
      <c r="AI519" t="s">
        <v>6697</v>
      </c>
      <c r="AJ519" t="s">
        <v>6697</v>
      </c>
      <c r="AK519" t="s">
        <v>6697</v>
      </c>
      <c r="AL519" t="s">
        <v>6697</v>
      </c>
      <c r="AM519" t="s">
        <v>6697</v>
      </c>
      <c r="AN519" t="s">
        <v>6699</v>
      </c>
      <c r="AO519" t="s">
        <v>6697</v>
      </c>
      <c r="AP519" t="s">
        <v>6697</v>
      </c>
      <c r="AQ519" t="s">
        <v>6697</v>
      </c>
      <c r="AR519" t="s">
        <v>6697</v>
      </c>
      <c r="AS519" t="s">
        <v>6697</v>
      </c>
      <c r="AT519">
        <v>0</v>
      </c>
      <c r="AU519" t="s">
        <v>6697</v>
      </c>
      <c r="AV519" t="s">
        <v>6697</v>
      </c>
      <c r="AW519">
        <v>1</v>
      </c>
      <c r="AX519" t="s">
        <v>6697</v>
      </c>
      <c r="AY519" t="s">
        <v>6697</v>
      </c>
      <c r="BA519" t="s">
        <v>6697</v>
      </c>
    </row>
    <row r="520" spans="1:53">
      <c r="A520" t="s">
        <v>96</v>
      </c>
      <c r="B520" t="s">
        <v>96</v>
      </c>
      <c r="C520" t="s">
        <v>1440</v>
      </c>
      <c r="D520" t="s">
        <v>1831</v>
      </c>
      <c r="E520" t="s">
        <v>1974</v>
      </c>
      <c r="F520">
        <v>5</v>
      </c>
      <c r="G520" t="s">
        <v>1977</v>
      </c>
      <c r="H520" t="s">
        <v>1979</v>
      </c>
      <c r="I520" t="s">
        <v>2493</v>
      </c>
      <c r="J520" t="s">
        <v>3542</v>
      </c>
      <c r="K520" t="s">
        <v>3545</v>
      </c>
      <c r="L520" t="s">
        <v>3563</v>
      </c>
      <c r="M520" t="s">
        <v>3752</v>
      </c>
      <c r="N520" t="s">
        <v>174</v>
      </c>
      <c r="O520" t="s">
        <v>3752</v>
      </c>
      <c r="P520" t="s">
        <v>4315</v>
      </c>
      <c r="Q520" t="s">
        <v>4319</v>
      </c>
      <c r="R520" t="s">
        <v>4322</v>
      </c>
      <c r="S520" t="s">
        <v>4716</v>
      </c>
      <c r="T520" t="s">
        <v>5440</v>
      </c>
      <c r="U520" t="s">
        <v>5440</v>
      </c>
      <c r="V520" t="s">
        <v>5565</v>
      </c>
      <c r="W520" t="s">
        <v>6208</v>
      </c>
      <c r="AA520" t="s">
        <v>6697</v>
      </c>
      <c r="AB520" t="s">
        <v>6697</v>
      </c>
      <c r="AC520" t="s">
        <v>6697</v>
      </c>
      <c r="AD520" t="s">
        <v>6697</v>
      </c>
      <c r="AE520" t="s">
        <v>6697</v>
      </c>
      <c r="AF520" t="s">
        <v>6697</v>
      </c>
      <c r="AG520" t="s">
        <v>6697</v>
      </c>
      <c r="AH520" t="s">
        <v>6697</v>
      </c>
      <c r="AI520" t="s">
        <v>6697</v>
      </c>
      <c r="AJ520" t="s">
        <v>6697</v>
      </c>
      <c r="AK520" t="s">
        <v>6699</v>
      </c>
      <c r="AL520" t="s">
        <v>6697</v>
      </c>
      <c r="AM520" t="s">
        <v>6697</v>
      </c>
      <c r="AN520" t="s">
        <v>6697</v>
      </c>
      <c r="AO520" t="s">
        <v>6697</v>
      </c>
      <c r="AP520" t="s">
        <v>6697</v>
      </c>
      <c r="AQ520" t="s">
        <v>6697</v>
      </c>
      <c r="AR520" t="s">
        <v>6697</v>
      </c>
      <c r="AS520" t="s">
        <v>6697</v>
      </c>
      <c r="AT520">
        <v>4</v>
      </c>
      <c r="AU520" t="s">
        <v>6697</v>
      </c>
      <c r="AV520" t="s">
        <v>6697</v>
      </c>
      <c r="AW520">
        <v>8</v>
      </c>
      <c r="AX520" t="s">
        <v>6697</v>
      </c>
      <c r="AY520" t="s">
        <v>6697</v>
      </c>
      <c r="AZ520" t="s">
        <v>6706</v>
      </c>
      <c r="BA520" t="s">
        <v>6698</v>
      </c>
    </row>
    <row r="521" spans="1:53">
      <c r="A521" t="s">
        <v>330</v>
      </c>
      <c r="B521" t="s">
        <v>330</v>
      </c>
      <c r="C521" t="s">
        <v>1440</v>
      </c>
      <c r="D521" t="s">
        <v>1831</v>
      </c>
      <c r="E521" t="s">
        <v>1974</v>
      </c>
      <c r="F521">
        <v>5</v>
      </c>
      <c r="G521" t="s">
        <v>1977</v>
      </c>
      <c r="H521" t="s">
        <v>1979</v>
      </c>
      <c r="I521" t="s">
        <v>2494</v>
      </c>
      <c r="J521" t="s">
        <v>3542</v>
      </c>
      <c r="K521" t="s">
        <v>3545</v>
      </c>
      <c r="L521" t="s">
        <v>3563</v>
      </c>
      <c r="M521" t="s">
        <v>3644</v>
      </c>
      <c r="N521" t="s">
        <v>174</v>
      </c>
      <c r="O521" t="s">
        <v>3644</v>
      </c>
      <c r="P521" t="s">
        <v>4315</v>
      </c>
      <c r="Q521" t="s">
        <v>4319</v>
      </c>
      <c r="R521" t="s">
        <v>4322</v>
      </c>
      <c r="S521" t="s">
        <v>4716</v>
      </c>
      <c r="T521" t="s">
        <v>5440</v>
      </c>
      <c r="U521" t="s">
        <v>5440</v>
      </c>
      <c r="V521" t="s">
        <v>5718</v>
      </c>
      <c r="W521" t="s">
        <v>6208</v>
      </c>
      <c r="AA521" t="s">
        <v>6697</v>
      </c>
      <c r="AB521" t="s">
        <v>6697</v>
      </c>
      <c r="AC521" t="s">
        <v>6697</v>
      </c>
      <c r="AD521" t="s">
        <v>6697</v>
      </c>
      <c r="AE521" t="s">
        <v>6697</v>
      </c>
      <c r="AF521" t="s">
        <v>6697</v>
      </c>
      <c r="AG521" t="s">
        <v>6697</v>
      </c>
      <c r="AH521" t="s">
        <v>6697</v>
      </c>
      <c r="AI521" t="s">
        <v>6697</v>
      </c>
      <c r="AJ521" t="s">
        <v>6697</v>
      </c>
      <c r="AK521" t="s">
        <v>6699</v>
      </c>
      <c r="AL521" t="s">
        <v>6697</v>
      </c>
      <c r="AM521" t="s">
        <v>6697</v>
      </c>
      <c r="AN521" t="s">
        <v>6697</v>
      </c>
      <c r="AO521" t="s">
        <v>6697</v>
      </c>
      <c r="AP521" t="s">
        <v>6697</v>
      </c>
      <c r="AQ521" t="s">
        <v>6697</v>
      </c>
      <c r="AR521" t="s">
        <v>6697</v>
      </c>
      <c r="AS521" t="s">
        <v>6697</v>
      </c>
      <c r="AT521">
        <v>4</v>
      </c>
      <c r="AU521" t="s">
        <v>6697</v>
      </c>
      <c r="AV521" t="s">
        <v>6697</v>
      </c>
      <c r="AW521">
        <v>8</v>
      </c>
      <c r="AX521" t="s">
        <v>6697</v>
      </c>
      <c r="AY521" t="s">
        <v>6697</v>
      </c>
      <c r="AZ521" t="s">
        <v>6706</v>
      </c>
      <c r="BA521" t="s">
        <v>6698</v>
      </c>
    </row>
    <row r="522" spans="1:53">
      <c r="A522" t="s">
        <v>90</v>
      </c>
      <c r="B522" t="s">
        <v>96</v>
      </c>
      <c r="C522" t="s">
        <v>1372</v>
      </c>
      <c r="D522" t="s">
        <v>1662</v>
      </c>
      <c r="E522" t="s">
        <v>1974</v>
      </c>
      <c r="F522">
        <v>5</v>
      </c>
      <c r="G522" t="s">
        <v>1977</v>
      </c>
      <c r="H522" t="s">
        <v>1979</v>
      </c>
      <c r="I522" t="s">
        <v>2495</v>
      </c>
      <c r="J522" t="s">
        <v>3542</v>
      </c>
      <c r="K522" t="s">
        <v>3545</v>
      </c>
      <c r="L522" t="s">
        <v>3563</v>
      </c>
      <c r="M522" t="s">
        <v>3674</v>
      </c>
      <c r="N522" t="s">
        <v>174</v>
      </c>
      <c r="O522" t="s">
        <v>3752</v>
      </c>
      <c r="P522" t="s">
        <v>4315</v>
      </c>
      <c r="Q522" t="s">
        <v>4319</v>
      </c>
      <c r="R522" t="s">
        <v>4322</v>
      </c>
      <c r="S522" t="s">
        <v>4717</v>
      </c>
      <c r="T522" t="s">
        <v>5437</v>
      </c>
      <c r="U522" t="s">
        <v>5440</v>
      </c>
      <c r="V522" t="s">
        <v>5633</v>
      </c>
      <c r="W522" t="s">
        <v>6209</v>
      </c>
      <c r="AA522" t="s">
        <v>6697</v>
      </c>
      <c r="AB522" t="s">
        <v>6697</v>
      </c>
      <c r="AC522" t="s">
        <v>6697</v>
      </c>
      <c r="AD522" t="s">
        <v>6697</v>
      </c>
      <c r="AE522" t="s">
        <v>6697</v>
      </c>
      <c r="AF522" t="s">
        <v>6697</v>
      </c>
      <c r="AG522" t="s">
        <v>6697</v>
      </c>
      <c r="AH522" t="s">
        <v>6697</v>
      </c>
      <c r="AI522" t="s">
        <v>6697</v>
      </c>
      <c r="AJ522" t="s">
        <v>6697</v>
      </c>
      <c r="AK522" t="s">
        <v>6699</v>
      </c>
      <c r="AL522" t="s">
        <v>6697</v>
      </c>
      <c r="AM522" t="s">
        <v>6697</v>
      </c>
      <c r="AN522" t="s">
        <v>6697</v>
      </c>
      <c r="AO522" t="s">
        <v>6697</v>
      </c>
      <c r="AP522" t="s">
        <v>6697</v>
      </c>
      <c r="AQ522" t="s">
        <v>6697</v>
      </c>
      <c r="AR522" t="s">
        <v>6697</v>
      </c>
      <c r="AS522" t="s">
        <v>6697</v>
      </c>
      <c r="AT522">
        <v>4</v>
      </c>
      <c r="AU522" t="s">
        <v>6697</v>
      </c>
      <c r="AV522" t="s">
        <v>6697</v>
      </c>
      <c r="AW522">
        <v>2</v>
      </c>
      <c r="AX522" t="s">
        <v>6697</v>
      </c>
      <c r="AY522" t="s">
        <v>6697</v>
      </c>
      <c r="AZ522" t="s">
        <v>6706</v>
      </c>
      <c r="BA522" t="s">
        <v>6698</v>
      </c>
    </row>
    <row r="523" spans="1:53">
      <c r="A523" t="s">
        <v>236</v>
      </c>
      <c r="B523" t="s">
        <v>330</v>
      </c>
      <c r="C523" t="s">
        <v>1372</v>
      </c>
      <c r="D523" t="s">
        <v>1662</v>
      </c>
      <c r="E523" t="s">
        <v>1974</v>
      </c>
      <c r="F523">
        <v>5</v>
      </c>
      <c r="G523" t="s">
        <v>1977</v>
      </c>
      <c r="H523" t="s">
        <v>1979</v>
      </c>
      <c r="I523" t="s">
        <v>2496</v>
      </c>
      <c r="J523" t="s">
        <v>3542</v>
      </c>
      <c r="K523" t="s">
        <v>3545</v>
      </c>
      <c r="L523" t="s">
        <v>3563</v>
      </c>
      <c r="M523" t="s">
        <v>3609</v>
      </c>
      <c r="N523" t="s">
        <v>174</v>
      </c>
      <c r="O523" t="s">
        <v>3644</v>
      </c>
      <c r="P523" t="s">
        <v>4315</v>
      </c>
      <c r="Q523" t="s">
        <v>4319</v>
      </c>
      <c r="R523" t="s">
        <v>4322</v>
      </c>
      <c r="S523" t="s">
        <v>4718</v>
      </c>
      <c r="T523" t="s">
        <v>5437</v>
      </c>
      <c r="U523" t="s">
        <v>5440</v>
      </c>
      <c r="V523" t="s">
        <v>5633</v>
      </c>
      <c r="W523" t="s">
        <v>6209</v>
      </c>
      <c r="AA523" t="s">
        <v>6697</v>
      </c>
      <c r="AB523" t="s">
        <v>6697</v>
      </c>
      <c r="AC523" t="s">
        <v>6697</v>
      </c>
      <c r="AD523" t="s">
        <v>6697</v>
      </c>
      <c r="AE523" t="s">
        <v>6697</v>
      </c>
      <c r="AF523" t="s">
        <v>6697</v>
      </c>
      <c r="AG523" t="s">
        <v>6697</v>
      </c>
      <c r="AH523" t="s">
        <v>6697</v>
      </c>
      <c r="AI523" t="s">
        <v>6697</v>
      </c>
      <c r="AJ523" t="s">
        <v>6697</v>
      </c>
      <c r="AK523" t="s">
        <v>6699</v>
      </c>
      <c r="AL523" t="s">
        <v>6697</v>
      </c>
      <c r="AM523" t="s">
        <v>6697</v>
      </c>
      <c r="AN523" t="s">
        <v>6697</v>
      </c>
      <c r="AO523" t="s">
        <v>6697</v>
      </c>
      <c r="AP523" t="s">
        <v>6697</v>
      </c>
      <c r="AQ523" t="s">
        <v>6697</v>
      </c>
      <c r="AR523" t="s">
        <v>6697</v>
      </c>
      <c r="AS523" t="s">
        <v>6697</v>
      </c>
      <c r="AT523">
        <v>4</v>
      </c>
      <c r="AU523" t="s">
        <v>6697</v>
      </c>
      <c r="AV523" t="s">
        <v>6697</v>
      </c>
      <c r="AW523">
        <v>2</v>
      </c>
      <c r="AX523" t="s">
        <v>6697</v>
      </c>
      <c r="AY523" t="s">
        <v>6697</v>
      </c>
      <c r="AZ523" t="s">
        <v>6706</v>
      </c>
      <c r="BA523" t="s">
        <v>6698</v>
      </c>
    </row>
    <row r="524" spans="1:53">
      <c r="A524" t="s">
        <v>330</v>
      </c>
      <c r="B524" t="s">
        <v>891</v>
      </c>
      <c r="C524" t="s">
        <v>1327</v>
      </c>
      <c r="D524" t="s">
        <v>1832</v>
      </c>
      <c r="E524" t="s">
        <v>1974</v>
      </c>
      <c r="F524">
        <v>0</v>
      </c>
      <c r="G524" t="s">
        <v>1977</v>
      </c>
      <c r="H524" t="s">
        <v>1979</v>
      </c>
      <c r="I524" t="s">
        <v>2497</v>
      </c>
      <c r="J524" t="s">
        <v>3542</v>
      </c>
      <c r="K524" t="s">
        <v>3545</v>
      </c>
      <c r="L524" t="s">
        <v>3563</v>
      </c>
      <c r="M524" t="s">
        <v>3734</v>
      </c>
      <c r="N524" t="s">
        <v>174</v>
      </c>
      <c r="O524" t="s">
        <v>4084</v>
      </c>
      <c r="P524" t="s">
        <v>4315</v>
      </c>
      <c r="Q524" t="s">
        <v>4319</v>
      </c>
      <c r="R524" t="s">
        <v>4321</v>
      </c>
      <c r="S524" t="s">
        <v>4719</v>
      </c>
      <c r="T524" t="s">
        <v>5440</v>
      </c>
      <c r="U524" t="s">
        <v>5440</v>
      </c>
      <c r="V524" t="s">
        <v>5642</v>
      </c>
      <c r="W524" t="s">
        <v>6210</v>
      </c>
      <c r="AA524" t="s">
        <v>6697</v>
      </c>
      <c r="AB524" t="s">
        <v>6697</v>
      </c>
      <c r="AC524" t="s">
        <v>6697</v>
      </c>
      <c r="AD524" t="s">
        <v>6697</v>
      </c>
      <c r="AE524" t="s">
        <v>6697</v>
      </c>
      <c r="AF524" t="s">
        <v>6697</v>
      </c>
      <c r="AG524" t="s">
        <v>6697</v>
      </c>
      <c r="AH524" t="s">
        <v>6697</v>
      </c>
      <c r="AI524" t="s">
        <v>6697</v>
      </c>
      <c r="AJ524" t="s">
        <v>6697</v>
      </c>
      <c r="AK524" t="s">
        <v>6697</v>
      </c>
      <c r="AL524" t="s">
        <v>6697</v>
      </c>
      <c r="AM524" t="s">
        <v>6697</v>
      </c>
      <c r="AN524" t="s">
        <v>6700</v>
      </c>
      <c r="AO524" t="s">
        <v>6697</v>
      </c>
      <c r="AP524" t="s">
        <v>6697</v>
      </c>
      <c r="AQ524" t="s">
        <v>6697</v>
      </c>
      <c r="AR524" t="s">
        <v>6697</v>
      </c>
      <c r="AS524" t="s">
        <v>6697</v>
      </c>
      <c r="AT524">
        <v>0</v>
      </c>
      <c r="AU524" t="s">
        <v>6697</v>
      </c>
      <c r="AV524" t="s">
        <v>6697</v>
      </c>
      <c r="AW524">
        <v>0</v>
      </c>
      <c r="AX524" t="s">
        <v>6697</v>
      </c>
      <c r="AY524" t="s">
        <v>6697</v>
      </c>
      <c r="BA524" t="s">
        <v>6697</v>
      </c>
    </row>
    <row r="525" spans="1:53">
      <c r="A525" t="s">
        <v>174</v>
      </c>
      <c r="B525" t="s">
        <v>991</v>
      </c>
      <c r="C525" t="s">
        <v>1441</v>
      </c>
      <c r="D525" t="s">
        <v>1783</v>
      </c>
      <c r="E525" t="s">
        <v>1974</v>
      </c>
      <c r="F525">
        <v>15</v>
      </c>
      <c r="G525" t="s">
        <v>1977</v>
      </c>
      <c r="H525" t="s">
        <v>1979</v>
      </c>
      <c r="I525" t="s">
        <v>2498</v>
      </c>
      <c r="J525" t="s">
        <v>3542</v>
      </c>
      <c r="K525" t="s">
        <v>3551</v>
      </c>
      <c r="L525" t="s">
        <v>3563</v>
      </c>
      <c r="M525" t="s">
        <v>3745</v>
      </c>
      <c r="N525" t="s">
        <v>174</v>
      </c>
      <c r="O525" t="s">
        <v>3752</v>
      </c>
      <c r="P525" t="s">
        <v>4315</v>
      </c>
      <c r="Q525" t="s">
        <v>4319</v>
      </c>
      <c r="R525" t="s">
        <v>4322</v>
      </c>
      <c r="S525" t="s">
        <v>4720</v>
      </c>
      <c r="T525" t="s">
        <v>5440</v>
      </c>
      <c r="U525" t="s">
        <v>5440</v>
      </c>
      <c r="V525" t="s">
        <v>5642</v>
      </c>
      <c r="W525" t="s">
        <v>6211</v>
      </c>
      <c r="AA525" t="s">
        <v>6698</v>
      </c>
      <c r="AB525" t="s">
        <v>6697</v>
      </c>
      <c r="AC525" t="s">
        <v>6697</v>
      </c>
      <c r="AD525" t="s">
        <v>6697</v>
      </c>
      <c r="AE525" t="s">
        <v>6697</v>
      </c>
      <c r="AF525" t="s">
        <v>6697</v>
      </c>
      <c r="AG525" t="s">
        <v>6697</v>
      </c>
      <c r="AH525" t="s">
        <v>6697</v>
      </c>
      <c r="AI525" t="s">
        <v>6697</v>
      </c>
      <c r="AJ525" t="s">
        <v>6697</v>
      </c>
      <c r="AK525" t="s">
        <v>6699</v>
      </c>
      <c r="AL525" t="s">
        <v>6697</v>
      </c>
      <c r="AM525" t="s">
        <v>6697</v>
      </c>
      <c r="AN525" t="s">
        <v>6697</v>
      </c>
      <c r="AO525" t="s">
        <v>6697</v>
      </c>
      <c r="AP525" t="s">
        <v>6697</v>
      </c>
      <c r="AQ525" t="s">
        <v>6697</v>
      </c>
      <c r="AR525" t="s">
        <v>6697</v>
      </c>
      <c r="AS525" t="s">
        <v>6697</v>
      </c>
      <c r="AT525">
        <v>4</v>
      </c>
      <c r="AU525" t="s">
        <v>6697</v>
      </c>
      <c r="AV525" t="s">
        <v>6697</v>
      </c>
      <c r="AW525">
        <v>3</v>
      </c>
      <c r="AX525" t="s">
        <v>6697</v>
      </c>
      <c r="AY525" t="s">
        <v>6697</v>
      </c>
      <c r="AZ525" t="s">
        <v>6706</v>
      </c>
      <c r="BA525" t="s">
        <v>6698</v>
      </c>
    </row>
    <row r="526" spans="1:53">
      <c r="A526" t="s">
        <v>174</v>
      </c>
      <c r="B526" t="s">
        <v>991</v>
      </c>
      <c r="C526" t="s">
        <v>1441</v>
      </c>
      <c r="D526" t="s">
        <v>1783</v>
      </c>
      <c r="E526" t="s">
        <v>1974</v>
      </c>
      <c r="F526">
        <v>15</v>
      </c>
      <c r="G526" t="s">
        <v>1977</v>
      </c>
      <c r="H526" t="s">
        <v>1979</v>
      </c>
      <c r="I526" t="s">
        <v>2499</v>
      </c>
      <c r="J526" t="s">
        <v>3542</v>
      </c>
      <c r="K526" t="s">
        <v>3551</v>
      </c>
      <c r="L526" t="s">
        <v>3563</v>
      </c>
      <c r="M526" t="s">
        <v>3786</v>
      </c>
      <c r="N526" t="s">
        <v>174</v>
      </c>
      <c r="O526" t="s">
        <v>3643</v>
      </c>
      <c r="P526" t="s">
        <v>4315</v>
      </c>
      <c r="Q526" t="s">
        <v>4319</v>
      </c>
      <c r="R526" t="s">
        <v>4321</v>
      </c>
      <c r="S526" t="s">
        <v>4720</v>
      </c>
      <c r="T526" t="s">
        <v>5440</v>
      </c>
      <c r="U526" t="s">
        <v>5440</v>
      </c>
      <c r="V526" t="s">
        <v>5642</v>
      </c>
      <c r="W526" t="s">
        <v>6211</v>
      </c>
      <c r="AA526" t="s">
        <v>6698</v>
      </c>
      <c r="AB526" t="s">
        <v>6697</v>
      </c>
      <c r="AC526" t="s">
        <v>6697</v>
      </c>
      <c r="AD526" t="s">
        <v>6697</v>
      </c>
      <c r="AE526" t="s">
        <v>6697</v>
      </c>
      <c r="AF526" t="s">
        <v>6697</v>
      </c>
      <c r="AG526" t="s">
        <v>6697</v>
      </c>
      <c r="AH526" t="s">
        <v>6697</v>
      </c>
      <c r="AI526" t="s">
        <v>6697</v>
      </c>
      <c r="AJ526" t="s">
        <v>6697</v>
      </c>
      <c r="AK526" t="s">
        <v>6699</v>
      </c>
      <c r="AL526" t="s">
        <v>6697</v>
      </c>
      <c r="AM526" t="s">
        <v>6697</v>
      </c>
      <c r="AN526" t="s">
        <v>6700</v>
      </c>
      <c r="AO526" t="s">
        <v>6697</v>
      </c>
      <c r="AP526" t="s">
        <v>6697</v>
      </c>
      <c r="AQ526" t="s">
        <v>6697</v>
      </c>
      <c r="AR526" t="s">
        <v>6697</v>
      </c>
      <c r="AS526" t="s">
        <v>6697</v>
      </c>
      <c r="AT526">
        <v>4</v>
      </c>
      <c r="AU526" t="s">
        <v>6697</v>
      </c>
      <c r="AV526" t="s">
        <v>6697</v>
      </c>
      <c r="AW526">
        <v>3</v>
      </c>
      <c r="AX526" t="s">
        <v>6697</v>
      </c>
      <c r="AY526" t="s">
        <v>6697</v>
      </c>
      <c r="AZ526" t="s">
        <v>6706</v>
      </c>
      <c r="BA526" t="s">
        <v>6698</v>
      </c>
    </row>
    <row r="527" spans="1:53">
      <c r="A527" t="s">
        <v>174</v>
      </c>
      <c r="B527" t="s">
        <v>992</v>
      </c>
      <c r="C527" t="s">
        <v>1441</v>
      </c>
      <c r="D527" t="s">
        <v>1783</v>
      </c>
      <c r="E527" t="s">
        <v>1974</v>
      </c>
      <c r="F527">
        <v>15</v>
      </c>
      <c r="G527" t="s">
        <v>1977</v>
      </c>
      <c r="H527" t="s">
        <v>1979</v>
      </c>
      <c r="I527" t="s">
        <v>2500</v>
      </c>
      <c r="J527" t="s">
        <v>3542</v>
      </c>
      <c r="K527" t="s">
        <v>3551</v>
      </c>
      <c r="L527" t="s">
        <v>3563</v>
      </c>
      <c r="M527" t="s">
        <v>3727</v>
      </c>
      <c r="N527" t="s">
        <v>174</v>
      </c>
      <c r="O527" t="s">
        <v>3790</v>
      </c>
      <c r="P527" t="s">
        <v>4315</v>
      </c>
      <c r="Q527" t="s">
        <v>4319</v>
      </c>
      <c r="R527" t="s">
        <v>4322</v>
      </c>
      <c r="S527" t="s">
        <v>4721</v>
      </c>
      <c r="T527" t="s">
        <v>5441</v>
      </c>
      <c r="U527" t="s">
        <v>5439</v>
      </c>
      <c r="V527" t="s">
        <v>5642</v>
      </c>
      <c r="W527" t="s">
        <v>6211</v>
      </c>
      <c r="AA527" t="s">
        <v>6698</v>
      </c>
      <c r="AB527" t="s">
        <v>6697</v>
      </c>
      <c r="AC527" t="s">
        <v>6697</v>
      </c>
      <c r="AD527" t="s">
        <v>6697</v>
      </c>
      <c r="AE527" t="s">
        <v>6697</v>
      </c>
      <c r="AF527" t="s">
        <v>6697</v>
      </c>
      <c r="AG527" t="s">
        <v>6697</v>
      </c>
      <c r="AH527" t="s">
        <v>6697</v>
      </c>
      <c r="AI527" t="s">
        <v>6697</v>
      </c>
      <c r="AJ527" t="s">
        <v>6697</v>
      </c>
      <c r="AK527" t="s">
        <v>6699</v>
      </c>
      <c r="AL527" t="s">
        <v>6697</v>
      </c>
      <c r="AM527" t="s">
        <v>6697</v>
      </c>
      <c r="AN527" t="s">
        <v>6697</v>
      </c>
      <c r="AO527" t="s">
        <v>6697</v>
      </c>
      <c r="AP527" t="s">
        <v>6697</v>
      </c>
      <c r="AQ527" t="s">
        <v>6697</v>
      </c>
      <c r="AR527" t="s">
        <v>6697</v>
      </c>
      <c r="AS527" t="s">
        <v>6697</v>
      </c>
      <c r="AT527">
        <v>4</v>
      </c>
      <c r="AU527" t="s">
        <v>6697</v>
      </c>
      <c r="AV527" t="s">
        <v>6697</v>
      </c>
      <c r="AW527">
        <v>3</v>
      </c>
      <c r="AX527" t="s">
        <v>6697</v>
      </c>
      <c r="AY527" t="s">
        <v>6697</v>
      </c>
      <c r="AZ527" t="s">
        <v>6706</v>
      </c>
      <c r="BA527" t="s">
        <v>6698</v>
      </c>
    </row>
    <row r="528" spans="1:53">
      <c r="A528" t="s">
        <v>174</v>
      </c>
      <c r="B528" t="s">
        <v>992</v>
      </c>
      <c r="C528" t="s">
        <v>1441</v>
      </c>
      <c r="D528" t="s">
        <v>1783</v>
      </c>
      <c r="E528" t="s">
        <v>1974</v>
      </c>
      <c r="F528">
        <v>15</v>
      </c>
      <c r="G528" t="s">
        <v>1977</v>
      </c>
      <c r="H528" t="s">
        <v>1979</v>
      </c>
      <c r="I528" t="s">
        <v>2501</v>
      </c>
      <c r="J528" t="s">
        <v>3542</v>
      </c>
      <c r="K528" t="s">
        <v>3551</v>
      </c>
      <c r="L528" t="s">
        <v>3563</v>
      </c>
      <c r="M528" t="s">
        <v>3787</v>
      </c>
      <c r="N528" t="s">
        <v>174</v>
      </c>
      <c r="O528" t="s">
        <v>3644</v>
      </c>
      <c r="P528" t="s">
        <v>4315</v>
      </c>
      <c r="Q528" t="s">
        <v>4319</v>
      </c>
      <c r="R528" t="s">
        <v>4322</v>
      </c>
      <c r="S528" t="s">
        <v>4721</v>
      </c>
      <c r="T528" t="s">
        <v>5440</v>
      </c>
      <c r="U528" t="s">
        <v>5440</v>
      </c>
      <c r="V528" t="s">
        <v>5642</v>
      </c>
      <c r="W528" t="s">
        <v>6211</v>
      </c>
      <c r="AA528" t="s">
        <v>6698</v>
      </c>
      <c r="AB528" t="s">
        <v>6697</v>
      </c>
      <c r="AC528" t="s">
        <v>6697</v>
      </c>
      <c r="AD528" t="s">
        <v>6697</v>
      </c>
      <c r="AE528" t="s">
        <v>6697</v>
      </c>
      <c r="AF528" t="s">
        <v>6697</v>
      </c>
      <c r="AG528" t="s">
        <v>6697</v>
      </c>
      <c r="AH528" t="s">
        <v>6697</v>
      </c>
      <c r="AI528" t="s">
        <v>6697</v>
      </c>
      <c r="AJ528" t="s">
        <v>6697</v>
      </c>
      <c r="AK528" t="s">
        <v>6699</v>
      </c>
      <c r="AL528" t="s">
        <v>6697</v>
      </c>
      <c r="AM528" t="s">
        <v>6697</v>
      </c>
      <c r="AN528" t="s">
        <v>6697</v>
      </c>
      <c r="AO528" t="s">
        <v>6697</v>
      </c>
      <c r="AP528" t="s">
        <v>6697</v>
      </c>
      <c r="AQ528" t="s">
        <v>6697</v>
      </c>
      <c r="AR528" t="s">
        <v>6697</v>
      </c>
      <c r="AS528" t="s">
        <v>6697</v>
      </c>
      <c r="AT528">
        <v>4</v>
      </c>
      <c r="AU528" t="s">
        <v>6697</v>
      </c>
      <c r="AV528" t="s">
        <v>6697</v>
      </c>
      <c r="AW528">
        <v>3</v>
      </c>
      <c r="AX528" t="s">
        <v>6697</v>
      </c>
      <c r="AY528" t="s">
        <v>6697</v>
      </c>
      <c r="AZ528" t="s">
        <v>6706</v>
      </c>
      <c r="BA528" t="s">
        <v>6698</v>
      </c>
    </row>
    <row r="529" spans="1:53">
      <c r="A529" t="s">
        <v>331</v>
      </c>
      <c r="B529" t="s">
        <v>331</v>
      </c>
      <c r="C529" t="s">
        <v>1442</v>
      </c>
      <c r="D529" t="s">
        <v>1667</v>
      </c>
      <c r="E529" t="s">
        <v>1974</v>
      </c>
      <c r="F529">
        <v>0</v>
      </c>
      <c r="G529" t="s">
        <v>1977</v>
      </c>
      <c r="H529" t="s">
        <v>1979</v>
      </c>
      <c r="I529" t="s">
        <v>2502</v>
      </c>
      <c r="J529" t="s">
        <v>3542</v>
      </c>
      <c r="K529" t="s">
        <v>3545</v>
      </c>
      <c r="L529" t="s">
        <v>3563</v>
      </c>
      <c r="M529" t="s">
        <v>3788</v>
      </c>
      <c r="N529" t="s">
        <v>174</v>
      </c>
      <c r="O529" t="s">
        <v>3788</v>
      </c>
      <c r="P529" t="s">
        <v>4315</v>
      </c>
      <c r="Q529" t="s">
        <v>4319</v>
      </c>
      <c r="R529" t="s">
        <v>4323</v>
      </c>
      <c r="S529" t="s">
        <v>4722</v>
      </c>
      <c r="T529" t="s">
        <v>5439</v>
      </c>
      <c r="U529" t="s">
        <v>4324</v>
      </c>
      <c r="V529" t="s">
        <v>5642</v>
      </c>
      <c r="W529" t="s">
        <v>6212</v>
      </c>
      <c r="AA529" t="s">
        <v>6697</v>
      </c>
      <c r="AB529" t="s">
        <v>6697</v>
      </c>
      <c r="AC529" t="s">
        <v>6697</v>
      </c>
      <c r="AD529" t="s">
        <v>6697</v>
      </c>
      <c r="AE529" t="s">
        <v>6697</v>
      </c>
      <c r="AF529" t="s">
        <v>6697</v>
      </c>
      <c r="AG529" t="s">
        <v>6697</v>
      </c>
      <c r="AH529" t="s">
        <v>6697</v>
      </c>
      <c r="AI529" t="s">
        <v>6697</v>
      </c>
      <c r="AJ529" t="s">
        <v>6697</v>
      </c>
      <c r="AK529" t="s">
        <v>6697</v>
      </c>
      <c r="AL529" t="s">
        <v>6697</v>
      </c>
      <c r="AM529" t="s">
        <v>6697</v>
      </c>
      <c r="AN529" t="s">
        <v>6699</v>
      </c>
      <c r="AO529" t="s">
        <v>6697</v>
      </c>
      <c r="AP529" t="s">
        <v>6697</v>
      </c>
      <c r="AQ529" t="s">
        <v>6697</v>
      </c>
      <c r="AR529" t="s">
        <v>6697</v>
      </c>
      <c r="AS529" t="s">
        <v>6697</v>
      </c>
      <c r="AT529">
        <v>1</v>
      </c>
      <c r="AU529" t="s">
        <v>6697</v>
      </c>
      <c r="AV529" t="s">
        <v>6697</v>
      </c>
      <c r="AW529">
        <v>1</v>
      </c>
      <c r="AX529" t="s">
        <v>6697</v>
      </c>
      <c r="AY529" t="s">
        <v>6697</v>
      </c>
      <c r="BA529" t="s">
        <v>6697</v>
      </c>
    </row>
    <row r="530" spans="1:53">
      <c r="A530" t="s">
        <v>332</v>
      </c>
      <c r="B530" t="s">
        <v>248</v>
      </c>
      <c r="C530" t="s">
        <v>1443</v>
      </c>
      <c r="D530" t="s">
        <v>1833</v>
      </c>
      <c r="E530" t="s">
        <v>1974</v>
      </c>
      <c r="F530">
        <v>0</v>
      </c>
      <c r="G530" t="s">
        <v>1977</v>
      </c>
      <c r="H530" t="s">
        <v>1979</v>
      </c>
      <c r="I530" t="s">
        <v>2503</v>
      </c>
      <c r="J530" t="s">
        <v>3542</v>
      </c>
      <c r="K530" t="s">
        <v>3545</v>
      </c>
      <c r="L530" t="s">
        <v>3563</v>
      </c>
      <c r="M530" t="s">
        <v>3684</v>
      </c>
      <c r="N530" t="s">
        <v>174</v>
      </c>
      <c r="O530" t="s">
        <v>3684</v>
      </c>
      <c r="P530" t="s">
        <v>4315</v>
      </c>
      <c r="Q530" t="s">
        <v>4319</v>
      </c>
      <c r="R530" t="s">
        <v>4321</v>
      </c>
      <c r="S530" t="s">
        <v>4723</v>
      </c>
      <c r="T530" t="s">
        <v>5439</v>
      </c>
      <c r="U530" t="s">
        <v>4324</v>
      </c>
      <c r="V530" t="s">
        <v>5642</v>
      </c>
      <c r="W530" t="s">
        <v>6213</v>
      </c>
      <c r="AA530" t="s">
        <v>6697</v>
      </c>
      <c r="AB530" t="s">
        <v>6697</v>
      </c>
      <c r="AC530" t="s">
        <v>6697</v>
      </c>
      <c r="AD530" t="s">
        <v>6697</v>
      </c>
      <c r="AE530" t="s">
        <v>6697</v>
      </c>
      <c r="AF530" t="s">
        <v>6697</v>
      </c>
      <c r="AG530" t="s">
        <v>6697</v>
      </c>
      <c r="AH530" t="s">
        <v>6697</v>
      </c>
      <c r="AI530" t="s">
        <v>6697</v>
      </c>
      <c r="AJ530" t="s">
        <v>6697</v>
      </c>
      <c r="AK530" t="s">
        <v>6697</v>
      </c>
      <c r="AL530" t="s">
        <v>6697</v>
      </c>
      <c r="AM530" t="s">
        <v>6697</v>
      </c>
      <c r="AN530" t="s">
        <v>6700</v>
      </c>
      <c r="AO530" t="s">
        <v>6697</v>
      </c>
      <c r="AP530" t="s">
        <v>6697</v>
      </c>
      <c r="AQ530" t="s">
        <v>6697</v>
      </c>
      <c r="AR530" t="s">
        <v>6697</v>
      </c>
      <c r="AS530" t="s">
        <v>6697</v>
      </c>
      <c r="AT530">
        <v>16</v>
      </c>
      <c r="AU530" t="s">
        <v>6697</v>
      </c>
      <c r="AV530" t="s">
        <v>6697</v>
      </c>
      <c r="AW530">
        <v>7</v>
      </c>
      <c r="AX530" t="s">
        <v>6697</v>
      </c>
      <c r="AY530" t="s">
        <v>6697</v>
      </c>
      <c r="BA530" t="s">
        <v>6697</v>
      </c>
    </row>
    <row r="531" spans="1:53">
      <c r="A531" t="s">
        <v>248</v>
      </c>
      <c r="B531" t="s">
        <v>332</v>
      </c>
      <c r="C531" t="s">
        <v>1443</v>
      </c>
      <c r="D531" t="s">
        <v>1833</v>
      </c>
      <c r="E531" t="s">
        <v>1974</v>
      </c>
      <c r="F531">
        <v>0</v>
      </c>
      <c r="G531" t="s">
        <v>1977</v>
      </c>
      <c r="H531" t="s">
        <v>1979</v>
      </c>
      <c r="I531" t="s">
        <v>2504</v>
      </c>
      <c r="J531" t="s">
        <v>3542</v>
      </c>
      <c r="K531" t="s">
        <v>3545</v>
      </c>
      <c r="L531" t="s">
        <v>3563</v>
      </c>
      <c r="M531" t="s">
        <v>3684</v>
      </c>
      <c r="N531" t="s">
        <v>174</v>
      </c>
      <c r="O531" t="s">
        <v>3684</v>
      </c>
      <c r="P531" t="s">
        <v>4315</v>
      </c>
      <c r="Q531" t="s">
        <v>4319</v>
      </c>
      <c r="R531" t="s">
        <v>4321</v>
      </c>
      <c r="S531" t="s">
        <v>4724</v>
      </c>
      <c r="T531" t="s">
        <v>5439</v>
      </c>
      <c r="U531" t="s">
        <v>4324</v>
      </c>
      <c r="V531" t="s">
        <v>5642</v>
      </c>
      <c r="W531" t="s">
        <v>6213</v>
      </c>
      <c r="AA531" t="s">
        <v>6697</v>
      </c>
      <c r="AB531" t="s">
        <v>6697</v>
      </c>
      <c r="AC531" t="s">
        <v>6697</v>
      </c>
      <c r="AD531" t="s">
        <v>6697</v>
      </c>
      <c r="AE531" t="s">
        <v>6697</v>
      </c>
      <c r="AF531" t="s">
        <v>6697</v>
      </c>
      <c r="AG531" t="s">
        <v>6697</v>
      </c>
      <c r="AH531" t="s">
        <v>6697</v>
      </c>
      <c r="AI531" t="s">
        <v>6697</v>
      </c>
      <c r="AJ531" t="s">
        <v>6697</v>
      </c>
      <c r="AK531" t="s">
        <v>6697</v>
      </c>
      <c r="AL531" t="s">
        <v>6697</v>
      </c>
      <c r="AM531" t="s">
        <v>6697</v>
      </c>
      <c r="AN531" t="s">
        <v>6700</v>
      </c>
      <c r="AO531" t="s">
        <v>6697</v>
      </c>
      <c r="AP531" t="s">
        <v>6697</v>
      </c>
      <c r="AQ531" t="s">
        <v>6697</v>
      </c>
      <c r="AR531" t="s">
        <v>6697</v>
      </c>
      <c r="AS531" t="s">
        <v>6697</v>
      </c>
      <c r="AT531">
        <v>16</v>
      </c>
      <c r="AU531" t="s">
        <v>6697</v>
      </c>
      <c r="AV531" t="s">
        <v>6697</v>
      </c>
      <c r="AW531">
        <v>7</v>
      </c>
      <c r="AX531" t="s">
        <v>6697</v>
      </c>
      <c r="AY531" t="s">
        <v>6697</v>
      </c>
      <c r="BA531" t="s">
        <v>6697</v>
      </c>
    </row>
    <row r="532" spans="1:53">
      <c r="A532" t="s">
        <v>333</v>
      </c>
      <c r="B532" t="s">
        <v>334</v>
      </c>
      <c r="C532" t="s">
        <v>1444</v>
      </c>
      <c r="D532" t="s">
        <v>1834</v>
      </c>
      <c r="E532" t="s">
        <v>1974</v>
      </c>
      <c r="F532">
        <v>0</v>
      </c>
      <c r="G532" t="s">
        <v>1977</v>
      </c>
      <c r="H532" t="s">
        <v>1979</v>
      </c>
      <c r="I532" t="s">
        <v>2505</v>
      </c>
      <c r="J532" t="s">
        <v>3542</v>
      </c>
      <c r="K532" t="s">
        <v>3545</v>
      </c>
      <c r="L532" t="s">
        <v>3563</v>
      </c>
      <c r="M532" t="s">
        <v>3684</v>
      </c>
      <c r="N532" t="s">
        <v>174</v>
      </c>
      <c r="O532" t="s">
        <v>3762</v>
      </c>
      <c r="P532" t="s">
        <v>4315</v>
      </c>
      <c r="Q532" t="s">
        <v>4319</v>
      </c>
      <c r="R532" t="s">
        <v>4322</v>
      </c>
      <c r="S532" t="s">
        <v>4725</v>
      </c>
      <c r="T532" t="s">
        <v>5441</v>
      </c>
      <c r="U532" t="s">
        <v>5440</v>
      </c>
      <c r="V532" t="s">
        <v>5642</v>
      </c>
      <c r="W532" t="s">
        <v>6214</v>
      </c>
      <c r="AA532" t="s">
        <v>6697</v>
      </c>
      <c r="AB532" t="s">
        <v>6697</v>
      </c>
      <c r="AC532" t="s">
        <v>6697</v>
      </c>
      <c r="AD532" t="s">
        <v>6697</v>
      </c>
      <c r="AE532" t="s">
        <v>6697</v>
      </c>
      <c r="AF532" t="s">
        <v>6697</v>
      </c>
      <c r="AG532" t="s">
        <v>6697</v>
      </c>
      <c r="AH532" t="s">
        <v>6697</v>
      </c>
      <c r="AI532" t="s">
        <v>6697</v>
      </c>
      <c r="AJ532" t="s">
        <v>6697</v>
      </c>
      <c r="AK532" t="s">
        <v>6697</v>
      </c>
      <c r="AL532" t="s">
        <v>6697</v>
      </c>
      <c r="AM532" t="s">
        <v>6697</v>
      </c>
      <c r="AN532" t="s">
        <v>6697</v>
      </c>
      <c r="AO532" t="s">
        <v>6697</v>
      </c>
      <c r="AP532" t="s">
        <v>6697</v>
      </c>
      <c r="AQ532" t="s">
        <v>6697</v>
      </c>
      <c r="AR532" t="s">
        <v>6697</v>
      </c>
      <c r="AS532" t="s">
        <v>6697</v>
      </c>
      <c r="AT532">
        <v>18</v>
      </c>
      <c r="AU532" t="s">
        <v>6697</v>
      </c>
      <c r="AV532" t="s">
        <v>6697</v>
      </c>
      <c r="AW532">
        <v>10</v>
      </c>
      <c r="AX532" t="s">
        <v>6697</v>
      </c>
      <c r="AY532" t="s">
        <v>6697</v>
      </c>
      <c r="BA532" t="s">
        <v>6697</v>
      </c>
    </row>
    <row r="533" spans="1:53">
      <c r="A533" t="s">
        <v>333</v>
      </c>
      <c r="B533" t="s">
        <v>334</v>
      </c>
      <c r="C533" t="s">
        <v>1445</v>
      </c>
      <c r="D533" t="s">
        <v>174</v>
      </c>
      <c r="E533" t="s">
        <v>1974</v>
      </c>
      <c r="F533">
        <v>10</v>
      </c>
      <c r="G533" t="s">
        <v>1977</v>
      </c>
      <c r="H533" t="s">
        <v>1979</v>
      </c>
      <c r="I533" t="s">
        <v>2506</v>
      </c>
      <c r="J533" t="s">
        <v>3542</v>
      </c>
      <c r="K533" t="s">
        <v>3547</v>
      </c>
      <c r="L533" t="s">
        <v>3563</v>
      </c>
      <c r="M533" t="s">
        <v>3684</v>
      </c>
      <c r="N533" t="s">
        <v>174</v>
      </c>
      <c r="O533" t="s">
        <v>3762</v>
      </c>
      <c r="P533" t="s">
        <v>4315</v>
      </c>
      <c r="Q533" t="s">
        <v>4319</v>
      </c>
      <c r="R533" t="s">
        <v>4323</v>
      </c>
      <c r="S533" t="s">
        <v>4725</v>
      </c>
      <c r="T533" t="s">
        <v>5450</v>
      </c>
      <c r="U533" t="s">
        <v>5510</v>
      </c>
      <c r="V533" t="s">
        <v>5642</v>
      </c>
      <c r="W533" t="s">
        <v>6215</v>
      </c>
      <c r="AA533" t="s">
        <v>6697</v>
      </c>
      <c r="AB533" t="s">
        <v>6697</v>
      </c>
      <c r="AC533" t="s">
        <v>6697</v>
      </c>
      <c r="AD533" t="s">
        <v>6697</v>
      </c>
      <c r="AE533" t="s">
        <v>6697</v>
      </c>
      <c r="AF533" t="s">
        <v>6697</v>
      </c>
      <c r="AG533" t="s">
        <v>6697</v>
      </c>
      <c r="AH533" t="s">
        <v>6697</v>
      </c>
      <c r="AI533" t="s">
        <v>6697</v>
      </c>
      <c r="AJ533" t="s">
        <v>6698</v>
      </c>
      <c r="AK533" t="s">
        <v>6697</v>
      </c>
      <c r="AL533" t="s">
        <v>6697</v>
      </c>
      <c r="AM533" t="s">
        <v>6697</v>
      </c>
      <c r="AN533" t="s">
        <v>6699</v>
      </c>
      <c r="AO533" t="s">
        <v>6697</v>
      </c>
      <c r="AP533" t="s">
        <v>6697</v>
      </c>
      <c r="AQ533" t="s">
        <v>6697</v>
      </c>
      <c r="AR533" t="s">
        <v>6697</v>
      </c>
      <c r="AS533" t="s">
        <v>6697</v>
      </c>
      <c r="AT533">
        <v>3</v>
      </c>
      <c r="AU533" t="s">
        <v>6697</v>
      </c>
      <c r="AV533" t="s">
        <v>6703</v>
      </c>
      <c r="AW533">
        <v>65535</v>
      </c>
      <c r="AX533" t="s">
        <v>6703</v>
      </c>
      <c r="AY533" t="s">
        <v>6697</v>
      </c>
      <c r="BA533" t="s">
        <v>6697</v>
      </c>
    </row>
    <row r="534" spans="1:53">
      <c r="A534" t="s">
        <v>334</v>
      </c>
      <c r="B534" t="s">
        <v>333</v>
      </c>
      <c r="C534" t="s">
        <v>1444</v>
      </c>
      <c r="D534" t="s">
        <v>1834</v>
      </c>
      <c r="E534" t="s">
        <v>1974</v>
      </c>
      <c r="F534">
        <v>0</v>
      </c>
      <c r="G534" t="s">
        <v>1977</v>
      </c>
      <c r="H534" t="s">
        <v>1979</v>
      </c>
      <c r="I534" t="s">
        <v>2507</v>
      </c>
      <c r="J534" t="s">
        <v>3542</v>
      </c>
      <c r="K534" t="s">
        <v>3545</v>
      </c>
      <c r="L534" t="s">
        <v>3563</v>
      </c>
      <c r="M534" t="s">
        <v>3762</v>
      </c>
      <c r="N534" t="s">
        <v>174</v>
      </c>
      <c r="O534" t="s">
        <v>3684</v>
      </c>
      <c r="P534" t="s">
        <v>4315</v>
      </c>
      <c r="Q534" t="s">
        <v>4319</v>
      </c>
      <c r="R534" t="s">
        <v>4321</v>
      </c>
      <c r="S534" t="s">
        <v>4725</v>
      </c>
      <c r="T534" t="s">
        <v>5439</v>
      </c>
      <c r="U534" t="s">
        <v>4324</v>
      </c>
      <c r="V534" t="s">
        <v>5642</v>
      </c>
      <c r="W534" t="s">
        <v>6216</v>
      </c>
      <c r="AA534" t="s">
        <v>6697</v>
      </c>
      <c r="AB534" t="s">
        <v>6697</v>
      </c>
      <c r="AC534" t="s">
        <v>6697</v>
      </c>
      <c r="AD534" t="s">
        <v>6697</v>
      </c>
      <c r="AE534" t="s">
        <v>6697</v>
      </c>
      <c r="AF534" t="s">
        <v>6697</v>
      </c>
      <c r="AG534" t="s">
        <v>6697</v>
      </c>
      <c r="AH534" t="s">
        <v>6697</v>
      </c>
      <c r="AI534" t="s">
        <v>6697</v>
      </c>
      <c r="AJ534" t="s">
        <v>6697</v>
      </c>
      <c r="AK534" t="s">
        <v>6697</v>
      </c>
      <c r="AL534" t="s">
        <v>6697</v>
      </c>
      <c r="AM534" t="s">
        <v>6697</v>
      </c>
      <c r="AN534" t="s">
        <v>6700</v>
      </c>
      <c r="AO534" t="s">
        <v>6697</v>
      </c>
      <c r="AP534" t="s">
        <v>6697</v>
      </c>
      <c r="AQ534" t="s">
        <v>6697</v>
      </c>
      <c r="AR534" t="s">
        <v>6697</v>
      </c>
      <c r="AS534" t="s">
        <v>6697</v>
      </c>
      <c r="AT534">
        <v>18</v>
      </c>
      <c r="AU534" t="s">
        <v>6697</v>
      </c>
      <c r="AV534" t="s">
        <v>6697</v>
      </c>
      <c r="AW534">
        <v>10</v>
      </c>
      <c r="AX534" t="s">
        <v>6697</v>
      </c>
      <c r="AY534" t="s">
        <v>6697</v>
      </c>
      <c r="BA534" t="s">
        <v>6697</v>
      </c>
    </row>
    <row r="535" spans="1:53">
      <c r="A535" t="s">
        <v>334</v>
      </c>
      <c r="B535" t="s">
        <v>333</v>
      </c>
      <c r="C535" t="s">
        <v>1445</v>
      </c>
      <c r="D535" t="s">
        <v>174</v>
      </c>
      <c r="E535" t="s">
        <v>1974</v>
      </c>
      <c r="F535">
        <v>10</v>
      </c>
      <c r="G535" t="s">
        <v>1977</v>
      </c>
      <c r="H535" t="s">
        <v>1979</v>
      </c>
      <c r="I535" t="s">
        <v>2508</v>
      </c>
      <c r="J535" t="s">
        <v>3542</v>
      </c>
      <c r="K535" t="s">
        <v>3547</v>
      </c>
      <c r="L535" t="s">
        <v>3563</v>
      </c>
      <c r="M535" t="s">
        <v>3762</v>
      </c>
      <c r="N535" t="s">
        <v>174</v>
      </c>
      <c r="O535" t="s">
        <v>3684</v>
      </c>
      <c r="P535" t="s">
        <v>4315</v>
      </c>
      <c r="Q535" t="s">
        <v>4319</v>
      </c>
      <c r="R535" t="s">
        <v>4322</v>
      </c>
      <c r="S535" t="s">
        <v>4725</v>
      </c>
      <c r="T535" t="s">
        <v>5450</v>
      </c>
      <c r="U535" t="s">
        <v>5511</v>
      </c>
      <c r="V535" t="s">
        <v>5642</v>
      </c>
      <c r="W535" t="s">
        <v>6214</v>
      </c>
      <c r="AA535" t="s">
        <v>6697</v>
      </c>
      <c r="AB535" t="s">
        <v>6697</v>
      </c>
      <c r="AC535" t="s">
        <v>6697</v>
      </c>
      <c r="AD535" t="s">
        <v>6697</v>
      </c>
      <c r="AE535" t="s">
        <v>6697</v>
      </c>
      <c r="AF535" t="s">
        <v>6697</v>
      </c>
      <c r="AG535" t="s">
        <v>6697</v>
      </c>
      <c r="AH535" t="s">
        <v>6697</v>
      </c>
      <c r="AI535" t="s">
        <v>6697</v>
      </c>
      <c r="AJ535" t="s">
        <v>6698</v>
      </c>
      <c r="AK535" t="s">
        <v>6697</v>
      </c>
      <c r="AL535" t="s">
        <v>6697</v>
      </c>
      <c r="AM535" t="s">
        <v>6697</v>
      </c>
      <c r="AN535" t="s">
        <v>6697</v>
      </c>
      <c r="AO535" t="s">
        <v>6697</v>
      </c>
      <c r="AP535" t="s">
        <v>6697</v>
      </c>
      <c r="AQ535" t="s">
        <v>6697</v>
      </c>
      <c r="AR535" t="s">
        <v>6697</v>
      </c>
      <c r="AS535" t="s">
        <v>6697</v>
      </c>
      <c r="AT535">
        <v>3</v>
      </c>
      <c r="AU535" t="s">
        <v>6697</v>
      </c>
      <c r="AV535" t="s">
        <v>6703</v>
      </c>
      <c r="AW535">
        <v>65535</v>
      </c>
      <c r="AX535" t="s">
        <v>6703</v>
      </c>
      <c r="AY535" t="s">
        <v>6697</v>
      </c>
      <c r="BA535" t="s">
        <v>6697</v>
      </c>
    </row>
    <row r="536" spans="1:53">
      <c r="A536" t="s">
        <v>174</v>
      </c>
      <c r="B536" t="s">
        <v>993</v>
      </c>
      <c r="C536" t="s">
        <v>1327</v>
      </c>
      <c r="D536" t="s">
        <v>1660</v>
      </c>
      <c r="E536" t="s">
        <v>1974</v>
      </c>
      <c r="F536">
        <v>10</v>
      </c>
      <c r="G536" t="s">
        <v>1977</v>
      </c>
      <c r="H536" t="s">
        <v>1979</v>
      </c>
      <c r="I536" t="s">
        <v>2509</v>
      </c>
      <c r="J536" t="s">
        <v>3542</v>
      </c>
      <c r="K536" t="s">
        <v>3551</v>
      </c>
      <c r="L536" t="s">
        <v>3563</v>
      </c>
      <c r="M536" t="s">
        <v>3787</v>
      </c>
      <c r="N536" t="s">
        <v>174</v>
      </c>
      <c r="O536" t="s">
        <v>4178</v>
      </c>
      <c r="P536" t="s">
        <v>4315</v>
      </c>
      <c r="Q536" t="s">
        <v>4319</v>
      </c>
      <c r="R536" t="s">
        <v>4321</v>
      </c>
      <c r="S536" t="s">
        <v>4726</v>
      </c>
      <c r="T536" t="s">
        <v>5440</v>
      </c>
      <c r="U536" t="s">
        <v>5440</v>
      </c>
      <c r="V536" t="s">
        <v>5642</v>
      </c>
      <c r="W536" t="s">
        <v>6217</v>
      </c>
      <c r="AA536" t="s">
        <v>6698</v>
      </c>
      <c r="AB536" t="s">
        <v>6697</v>
      </c>
      <c r="AC536" t="s">
        <v>6697</v>
      </c>
      <c r="AD536" t="s">
        <v>6697</v>
      </c>
      <c r="AE536" t="s">
        <v>6697</v>
      </c>
      <c r="AF536" t="s">
        <v>6697</v>
      </c>
      <c r="AG536" t="s">
        <v>6697</v>
      </c>
      <c r="AH536" t="s">
        <v>6697</v>
      </c>
      <c r="AI536" t="s">
        <v>6697</v>
      </c>
      <c r="AJ536" t="s">
        <v>6697</v>
      </c>
      <c r="AK536" t="s">
        <v>6697</v>
      </c>
      <c r="AL536" t="s">
        <v>6697</v>
      </c>
      <c r="AM536" t="s">
        <v>6697</v>
      </c>
      <c r="AN536" t="s">
        <v>6700</v>
      </c>
      <c r="AO536" t="s">
        <v>6697</v>
      </c>
      <c r="AP536" t="s">
        <v>6697</v>
      </c>
      <c r="AQ536" t="s">
        <v>6697</v>
      </c>
      <c r="AR536" t="s">
        <v>6697</v>
      </c>
      <c r="AS536" t="s">
        <v>6697</v>
      </c>
      <c r="AT536">
        <v>0</v>
      </c>
      <c r="AU536" t="s">
        <v>6697</v>
      </c>
      <c r="AV536" t="s">
        <v>6697</v>
      </c>
      <c r="AW536">
        <v>1</v>
      </c>
      <c r="AX536" t="s">
        <v>6697</v>
      </c>
      <c r="AY536" t="s">
        <v>6697</v>
      </c>
      <c r="BA536" t="s">
        <v>6697</v>
      </c>
    </row>
    <row r="537" spans="1:53">
      <c r="A537" t="s">
        <v>335</v>
      </c>
      <c r="B537" t="s">
        <v>336</v>
      </c>
      <c r="C537" t="s">
        <v>1446</v>
      </c>
      <c r="D537" t="s">
        <v>1667</v>
      </c>
      <c r="E537" t="s">
        <v>1974</v>
      </c>
      <c r="F537">
        <v>0</v>
      </c>
      <c r="G537" t="s">
        <v>1977</v>
      </c>
      <c r="H537" t="s">
        <v>1979</v>
      </c>
      <c r="I537" t="s">
        <v>2510</v>
      </c>
      <c r="J537" t="s">
        <v>3542</v>
      </c>
      <c r="K537" t="s">
        <v>3545</v>
      </c>
      <c r="L537" t="s">
        <v>3563</v>
      </c>
      <c r="M537" t="s">
        <v>3734</v>
      </c>
      <c r="N537" t="s">
        <v>174</v>
      </c>
      <c r="O537" t="s">
        <v>3576</v>
      </c>
      <c r="P537" t="s">
        <v>4315</v>
      </c>
      <c r="Q537" t="s">
        <v>4319</v>
      </c>
      <c r="R537" t="s">
        <v>4321</v>
      </c>
      <c r="S537" t="s">
        <v>4727</v>
      </c>
      <c r="T537" t="s">
        <v>5440</v>
      </c>
      <c r="U537" t="s">
        <v>5440</v>
      </c>
      <c r="V537" t="s">
        <v>5642</v>
      </c>
      <c r="W537" t="s">
        <v>6218</v>
      </c>
      <c r="AA537" t="s">
        <v>6697</v>
      </c>
      <c r="AB537" t="s">
        <v>6697</v>
      </c>
      <c r="AC537" t="s">
        <v>6697</v>
      </c>
      <c r="AD537" t="s">
        <v>6697</v>
      </c>
      <c r="AE537" t="s">
        <v>6697</v>
      </c>
      <c r="AF537" t="s">
        <v>6697</v>
      </c>
      <c r="AG537" t="s">
        <v>6697</v>
      </c>
      <c r="AH537" t="s">
        <v>6697</v>
      </c>
      <c r="AI537" t="s">
        <v>6697</v>
      </c>
      <c r="AJ537" t="s">
        <v>6697</v>
      </c>
      <c r="AK537" t="s">
        <v>6697</v>
      </c>
      <c r="AL537" t="s">
        <v>6697</v>
      </c>
      <c r="AM537" t="s">
        <v>6697</v>
      </c>
      <c r="AN537" t="s">
        <v>6700</v>
      </c>
      <c r="AO537" t="s">
        <v>6697</v>
      </c>
      <c r="AP537" t="s">
        <v>6697</v>
      </c>
      <c r="AQ537" t="s">
        <v>6697</v>
      </c>
      <c r="AR537" t="s">
        <v>6697</v>
      </c>
      <c r="AS537" t="s">
        <v>6697</v>
      </c>
      <c r="AT537">
        <v>2</v>
      </c>
      <c r="AU537" t="s">
        <v>6697</v>
      </c>
      <c r="AV537" t="s">
        <v>6697</v>
      </c>
      <c r="AW537">
        <v>1</v>
      </c>
      <c r="AX537" t="s">
        <v>6697</v>
      </c>
      <c r="AY537" t="s">
        <v>6697</v>
      </c>
      <c r="BA537" t="s">
        <v>6697</v>
      </c>
    </row>
    <row r="538" spans="1:53">
      <c r="A538" t="s">
        <v>336</v>
      </c>
      <c r="B538" t="s">
        <v>335</v>
      </c>
      <c r="C538" t="s">
        <v>1446</v>
      </c>
      <c r="D538" t="s">
        <v>1667</v>
      </c>
      <c r="E538" t="s">
        <v>1974</v>
      </c>
      <c r="F538">
        <v>0</v>
      </c>
      <c r="G538" t="s">
        <v>1977</v>
      </c>
      <c r="H538" t="s">
        <v>1979</v>
      </c>
      <c r="I538" t="s">
        <v>2511</v>
      </c>
      <c r="J538" t="s">
        <v>3542</v>
      </c>
      <c r="K538" t="s">
        <v>3545</v>
      </c>
      <c r="L538" t="s">
        <v>3563</v>
      </c>
      <c r="M538" t="s">
        <v>3576</v>
      </c>
      <c r="N538" t="s">
        <v>174</v>
      </c>
      <c r="O538" t="s">
        <v>3734</v>
      </c>
      <c r="P538" t="s">
        <v>4315</v>
      </c>
      <c r="Q538" t="s">
        <v>4319</v>
      </c>
      <c r="R538" t="s">
        <v>4321</v>
      </c>
      <c r="S538" t="s">
        <v>4727</v>
      </c>
      <c r="T538" t="s">
        <v>5440</v>
      </c>
      <c r="U538" t="s">
        <v>5440</v>
      </c>
      <c r="V538" t="s">
        <v>5642</v>
      </c>
      <c r="W538" t="s">
        <v>6218</v>
      </c>
      <c r="AA538" t="s">
        <v>6697</v>
      </c>
      <c r="AB538" t="s">
        <v>6697</v>
      </c>
      <c r="AC538" t="s">
        <v>6697</v>
      </c>
      <c r="AD538" t="s">
        <v>6697</v>
      </c>
      <c r="AE538" t="s">
        <v>6697</v>
      </c>
      <c r="AF538" t="s">
        <v>6697</v>
      </c>
      <c r="AG538" t="s">
        <v>6697</v>
      </c>
      <c r="AH538" t="s">
        <v>6697</v>
      </c>
      <c r="AI538" t="s">
        <v>6697</v>
      </c>
      <c r="AJ538" t="s">
        <v>6697</v>
      </c>
      <c r="AK538" t="s">
        <v>6697</v>
      </c>
      <c r="AL538" t="s">
        <v>6697</v>
      </c>
      <c r="AM538" t="s">
        <v>6697</v>
      </c>
      <c r="AN538" t="s">
        <v>6700</v>
      </c>
      <c r="AO538" t="s">
        <v>6697</v>
      </c>
      <c r="AP538" t="s">
        <v>6697</v>
      </c>
      <c r="AQ538" t="s">
        <v>6697</v>
      </c>
      <c r="AR538" t="s">
        <v>6697</v>
      </c>
      <c r="AS538" t="s">
        <v>6697</v>
      </c>
      <c r="AT538">
        <v>2</v>
      </c>
      <c r="AU538" t="s">
        <v>6697</v>
      </c>
      <c r="AV538" t="s">
        <v>6697</v>
      </c>
      <c r="AW538">
        <v>1</v>
      </c>
      <c r="AX538" t="s">
        <v>6697</v>
      </c>
      <c r="AY538" t="s">
        <v>6697</v>
      </c>
      <c r="BA538" t="s">
        <v>6697</v>
      </c>
    </row>
    <row r="539" spans="1:53">
      <c r="A539" t="s">
        <v>337</v>
      </c>
      <c r="B539" t="s">
        <v>338</v>
      </c>
      <c r="C539" t="s">
        <v>1327</v>
      </c>
      <c r="D539" t="s">
        <v>1783</v>
      </c>
      <c r="E539" t="s">
        <v>1974</v>
      </c>
      <c r="F539">
        <v>0</v>
      </c>
      <c r="G539" t="s">
        <v>1977</v>
      </c>
      <c r="H539" t="s">
        <v>1979</v>
      </c>
      <c r="I539" t="s">
        <v>2512</v>
      </c>
      <c r="J539" t="s">
        <v>3542</v>
      </c>
      <c r="K539" t="s">
        <v>3545</v>
      </c>
      <c r="L539" t="s">
        <v>3563</v>
      </c>
      <c r="M539" t="s">
        <v>3644</v>
      </c>
      <c r="N539" t="s">
        <v>174</v>
      </c>
      <c r="O539" t="s">
        <v>3789</v>
      </c>
      <c r="P539" t="s">
        <v>4315</v>
      </c>
      <c r="Q539" t="s">
        <v>4319</v>
      </c>
      <c r="R539" t="s">
        <v>4323</v>
      </c>
      <c r="S539" t="s">
        <v>4728</v>
      </c>
      <c r="T539" t="s">
        <v>5439</v>
      </c>
      <c r="U539" t="s">
        <v>4324</v>
      </c>
      <c r="V539" t="s">
        <v>5642</v>
      </c>
      <c r="W539" t="s">
        <v>6219</v>
      </c>
      <c r="AA539" t="s">
        <v>6697</v>
      </c>
      <c r="AB539" t="s">
        <v>6697</v>
      </c>
      <c r="AC539" t="s">
        <v>6697</v>
      </c>
      <c r="AD539" t="s">
        <v>6697</v>
      </c>
      <c r="AE539" t="s">
        <v>6697</v>
      </c>
      <c r="AF539" t="s">
        <v>6697</v>
      </c>
      <c r="AG539" t="s">
        <v>6697</v>
      </c>
      <c r="AH539" t="s">
        <v>6697</v>
      </c>
      <c r="AI539" t="s">
        <v>6697</v>
      </c>
      <c r="AJ539" t="s">
        <v>6697</v>
      </c>
      <c r="AK539" t="s">
        <v>6697</v>
      </c>
      <c r="AL539" t="s">
        <v>6697</v>
      </c>
      <c r="AM539" t="s">
        <v>6697</v>
      </c>
      <c r="AN539" t="s">
        <v>6699</v>
      </c>
      <c r="AO539" t="s">
        <v>6697</v>
      </c>
      <c r="AP539" t="s">
        <v>6697</v>
      </c>
      <c r="AQ539" t="s">
        <v>6697</v>
      </c>
      <c r="AR539" t="s">
        <v>6697</v>
      </c>
      <c r="AS539" t="s">
        <v>6697</v>
      </c>
      <c r="AT539">
        <v>0</v>
      </c>
      <c r="AU539" t="s">
        <v>6697</v>
      </c>
      <c r="AV539" t="s">
        <v>6697</v>
      </c>
      <c r="AW539">
        <v>3</v>
      </c>
      <c r="AX539" t="s">
        <v>6697</v>
      </c>
      <c r="AY539" t="s">
        <v>6697</v>
      </c>
      <c r="BA539" t="s">
        <v>6697</v>
      </c>
    </row>
    <row r="540" spans="1:53">
      <c r="A540" t="s">
        <v>338</v>
      </c>
      <c r="B540" t="s">
        <v>337</v>
      </c>
      <c r="C540" t="s">
        <v>1447</v>
      </c>
      <c r="D540" t="s">
        <v>1667</v>
      </c>
      <c r="E540" t="s">
        <v>1974</v>
      </c>
      <c r="F540">
        <v>0</v>
      </c>
      <c r="G540" t="s">
        <v>1977</v>
      </c>
      <c r="H540" t="s">
        <v>1979</v>
      </c>
      <c r="I540" t="s">
        <v>2513</v>
      </c>
      <c r="J540" t="s">
        <v>3542</v>
      </c>
      <c r="K540" t="s">
        <v>3545</v>
      </c>
      <c r="L540" t="s">
        <v>3563</v>
      </c>
      <c r="M540" t="s">
        <v>3789</v>
      </c>
      <c r="N540" t="s">
        <v>174</v>
      </c>
      <c r="O540" t="s">
        <v>3644</v>
      </c>
      <c r="P540" t="s">
        <v>4315</v>
      </c>
      <c r="Q540" t="s">
        <v>4319</v>
      </c>
      <c r="R540" t="s">
        <v>4323</v>
      </c>
      <c r="S540" t="s">
        <v>4729</v>
      </c>
      <c r="T540" t="s">
        <v>5439</v>
      </c>
      <c r="U540" t="s">
        <v>4324</v>
      </c>
      <c r="V540" t="s">
        <v>5642</v>
      </c>
      <c r="W540" t="s">
        <v>6220</v>
      </c>
      <c r="AA540" t="s">
        <v>6697</v>
      </c>
      <c r="AB540" t="s">
        <v>6697</v>
      </c>
      <c r="AC540" t="s">
        <v>6697</v>
      </c>
      <c r="AD540" t="s">
        <v>6697</v>
      </c>
      <c r="AE540" t="s">
        <v>6697</v>
      </c>
      <c r="AF540" t="s">
        <v>6697</v>
      </c>
      <c r="AG540" t="s">
        <v>6697</v>
      </c>
      <c r="AH540" t="s">
        <v>6697</v>
      </c>
      <c r="AI540" t="s">
        <v>6697</v>
      </c>
      <c r="AJ540" t="s">
        <v>6697</v>
      </c>
      <c r="AK540" t="s">
        <v>6697</v>
      </c>
      <c r="AL540" t="s">
        <v>6697</v>
      </c>
      <c r="AM540" t="s">
        <v>6697</v>
      </c>
      <c r="AN540" t="s">
        <v>6699</v>
      </c>
      <c r="AO540" t="s">
        <v>6697</v>
      </c>
      <c r="AP540" t="s">
        <v>6697</v>
      </c>
      <c r="AQ540" t="s">
        <v>6697</v>
      </c>
      <c r="AR540" t="s">
        <v>6697</v>
      </c>
      <c r="AS540" t="s">
        <v>6697</v>
      </c>
      <c r="AT540">
        <v>4</v>
      </c>
      <c r="AU540" t="s">
        <v>6697</v>
      </c>
      <c r="AV540" t="s">
        <v>6697</v>
      </c>
      <c r="AW540">
        <v>1</v>
      </c>
      <c r="AX540" t="s">
        <v>6697</v>
      </c>
      <c r="AY540" t="s">
        <v>6697</v>
      </c>
      <c r="BA540" t="s">
        <v>6697</v>
      </c>
    </row>
    <row r="541" spans="1:53">
      <c r="A541" t="s">
        <v>335</v>
      </c>
      <c r="B541" t="s">
        <v>336</v>
      </c>
      <c r="C541" t="s">
        <v>1441</v>
      </c>
      <c r="D541" t="s">
        <v>1783</v>
      </c>
      <c r="E541" t="s">
        <v>1974</v>
      </c>
      <c r="F541">
        <v>5</v>
      </c>
      <c r="G541" t="s">
        <v>1977</v>
      </c>
      <c r="H541" t="s">
        <v>1979</v>
      </c>
      <c r="I541" t="s">
        <v>2514</v>
      </c>
      <c r="J541" t="s">
        <v>3542</v>
      </c>
      <c r="K541" t="s">
        <v>3545</v>
      </c>
      <c r="L541" t="s">
        <v>3563</v>
      </c>
      <c r="M541" t="s">
        <v>3734</v>
      </c>
      <c r="N541" t="s">
        <v>174</v>
      </c>
      <c r="O541" t="s">
        <v>3630</v>
      </c>
      <c r="P541" t="s">
        <v>4315</v>
      </c>
      <c r="Q541" t="s">
        <v>4319</v>
      </c>
      <c r="R541" t="s">
        <v>4321</v>
      </c>
      <c r="S541" t="s">
        <v>4730</v>
      </c>
      <c r="T541" t="s">
        <v>5439</v>
      </c>
      <c r="U541" t="s">
        <v>4324</v>
      </c>
      <c r="V541" t="s">
        <v>5642</v>
      </c>
      <c r="W541" t="s">
        <v>6221</v>
      </c>
      <c r="AA541" t="s">
        <v>6697</v>
      </c>
      <c r="AB541" t="s">
        <v>6697</v>
      </c>
      <c r="AC541" t="s">
        <v>6697</v>
      </c>
      <c r="AD541" t="s">
        <v>6697</v>
      </c>
      <c r="AE541" t="s">
        <v>6697</v>
      </c>
      <c r="AF541" t="s">
        <v>6697</v>
      </c>
      <c r="AG541" t="s">
        <v>6697</v>
      </c>
      <c r="AH541" t="s">
        <v>6697</v>
      </c>
      <c r="AI541" t="s">
        <v>6697</v>
      </c>
      <c r="AJ541" t="s">
        <v>6697</v>
      </c>
      <c r="AK541" t="s">
        <v>6699</v>
      </c>
      <c r="AL541" t="s">
        <v>6697</v>
      </c>
      <c r="AM541" t="s">
        <v>6697</v>
      </c>
      <c r="AN541" t="s">
        <v>6700</v>
      </c>
      <c r="AO541" t="s">
        <v>6697</v>
      </c>
      <c r="AP541" t="s">
        <v>6697</v>
      </c>
      <c r="AQ541" t="s">
        <v>6697</v>
      </c>
      <c r="AR541" t="s">
        <v>6697</v>
      </c>
      <c r="AS541" t="s">
        <v>6697</v>
      </c>
      <c r="AT541">
        <v>4</v>
      </c>
      <c r="AU541" t="s">
        <v>6697</v>
      </c>
      <c r="AV541" t="s">
        <v>6697</v>
      </c>
      <c r="AW541">
        <v>3</v>
      </c>
      <c r="AX541" t="s">
        <v>6697</v>
      </c>
      <c r="AY541" t="s">
        <v>6697</v>
      </c>
      <c r="AZ541" t="s">
        <v>6706</v>
      </c>
      <c r="BA541" t="s">
        <v>6698</v>
      </c>
    </row>
    <row r="542" spans="1:53">
      <c r="A542" t="s">
        <v>336</v>
      </c>
      <c r="B542" t="s">
        <v>335</v>
      </c>
      <c r="C542" t="s">
        <v>1448</v>
      </c>
      <c r="D542" t="s">
        <v>1835</v>
      </c>
      <c r="E542" t="s">
        <v>1974</v>
      </c>
      <c r="F542">
        <v>0</v>
      </c>
      <c r="G542" t="s">
        <v>1977</v>
      </c>
      <c r="H542" t="s">
        <v>1979</v>
      </c>
      <c r="I542" t="s">
        <v>2515</v>
      </c>
      <c r="J542" t="s">
        <v>3542</v>
      </c>
      <c r="K542" t="s">
        <v>3545</v>
      </c>
      <c r="L542" t="s">
        <v>3563</v>
      </c>
      <c r="M542" t="s">
        <v>3630</v>
      </c>
      <c r="N542" t="s">
        <v>174</v>
      </c>
      <c r="O542" t="s">
        <v>3734</v>
      </c>
      <c r="P542" t="s">
        <v>4315</v>
      </c>
      <c r="Q542" t="s">
        <v>4319</v>
      </c>
      <c r="R542" t="s">
        <v>4323</v>
      </c>
      <c r="S542" t="s">
        <v>4730</v>
      </c>
      <c r="T542" t="s">
        <v>5439</v>
      </c>
      <c r="U542" t="s">
        <v>4324</v>
      </c>
      <c r="V542" t="s">
        <v>5642</v>
      </c>
      <c r="W542" t="s">
        <v>6221</v>
      </c>
      <c r="AA542" t="s">
        <v>6697</v>
      </c>
      <c r="AB542" t="s">
        <v>6697</v>
      </c>
      <c r="AC542" t="s">
        <v>6697</v>
      </c>
      <c r="AD542" t="s">
        <v>6697</v>
      </c>
      <c r="AE542" t="s">
        <v>6697</v>
      </c>
      <c r="AF542" t="s">
        <v>6697</v>
      </c>
      <c r="AG542" t="s">
        <v>6697</v>
      </c>
      <c r="AH542" t="s">
        <v>6697</v>
      </c>
      <c r="AI542" t="s">
        <v>6697</v>
      </c>
      <c r="AJ542" t="s">
        <v>6697</v>
      </c>
      <c r="AK542" t="s">
        <v>6697</v>
      </c>
      <c r="AL542" t="s">
        <v>6697</v>
      </c>
      <c r="AM542" t="s">
        <v>6697</v>
      </c>
      <c r="AN542" t="s">
        <v>6699</v>
      </c>
      <c r="AO542" t="s">
        <v>6697</v>
      </c>
      <c r="AP542" t="s">
        <v>6697</v>
      </c>
      <c r="AQ542" t="s">
        <v>6697</v>
      </c>
      <c r="AR542" t="s">
        <v>6697</v>
      </c>
      <c r="AS542" t="s">
        <v>6697</v>
      </c>
      <c r="AT542">
        <v>3</v>
      </c>
      <c r="AU542" t="s">
        <v>6697</v>
      </c>
      <c r="AV542" t="s">
        <v>6697</v>
      </c>
      <c r="AW542">
        <v>3</v>
      </c>
      <c r="AX542" t="s">
        <v>6697</v>
      </c>
      <c r="AY542" t="s">
        <v>6697</v>
      </c>
      <c r="BA542" t="s">
        <v>6697</v>
      </c>
    </row>
    <row r="543" spans="1:53">
      <c r="A543" t="s">
        <v>339</v>
      </c>
      <c r="B543" t="s">
        <v>337</v>
      </c>
      <c r="C543" t="s">
        <v>1449</v>
      </c>
      <c r="D543" t="s">
        <v>1783</v>
      </c>
      <c r="E543" t="s">
        <v>1974</v>
      </c>
      <c r="F543">
        <v>5</v>
      </c>
      <c r="G543" t="s">
        <v>1977</v>
      </c>
      <c r="H543" t="s">
        <v>1979</v>
      </c>
      <c r="I543" t="s">
        <v>2516</v>
      </c>
      <c r="J543" t="s">
        <v>3542</v>
      </c>
      <c r="K543" t="s">
        <v>3545</v>
      </c>
      <c r="L543" t="s">
        <v>3563</v>
      </c>
      <c r="M543" t="s">
        <v>3629</v>
      </c>
      <c r="N543" t="s">
        <v>174</v>
      </c>
      <c r="O543" t="s">
        <v>3644</v>
      </c>
      <c r="P543" t="s">
        <v>4315</v>
      </c>
      <c r="Q543" t="s">
        <v>4319</v>
      </c>
      <c r="R543" t="s">
        <v>4321</v>
      </c>
      <c r="S543" t="s">
        <v>4731</v>
      </c>
      <c r="T543" t="s">
        <v>5439</v>
      </c>
      <c r="U543" t="s">
        <v>4324</v>
      </c>
      <c r="V543" t="s">
        <v>5719</v>
      </c>
      <c r="W543" t="s">
        <v>6222</v>
      </c>
      <c r="AA543" t="s">
        <v>6697</v>
      </c>
      <c r="AB543" t="s">
        <v>6697</v>
      </c>
      <c r="AC543" t="s">
        <v>6697</v>
      </c>
      <c r="AD543" t="s">
        <v>6697</v>
      </c>
      <c r="AE543" t="s">
        <v>6697</v>
      </c>
      <c r="AF543" t="s">
        <v>6697</v>
      </c>
      <c r="AG543" t="s">
        <v>6697</v>
      </c>
      <c r="AH543" t="s">
        <v>6697</v>
      </c>
      <c r="AI543" t="s">
        <v>6697</v>
      </c>
      <c r="AJ543" t="s">
        <v>6697</v>
      </c>
      <c r="AK543" t="s">
        <v>6699</v>
      </c>
      <c r="AL543" t="s">
        <v>6697</v>
      </c>
      <c r="AM543" t="s">
        <v>6697</v>
      </c>
      <c r="AN543" t="s">
        <v>6700</v>
      </c>
      <c r="AO543" t="s">
        <v>6697</v>
      </c>
      <c r="AP543" t="s">
        <v>6697</v>
      </c>
      <c r="AQ543" t="s">
        <v>6697</v>
      </c>
      <c r="AR543" t="s">
        <v>6697</v>
      </c>
      <c r="AS543" t="s">
        <v>6697</v>
      </c>
      <c r="AT543">
        <v>5</v>
      </c>
      <c r="AU543" t="s">
        <v>6697</v>
      </c>
      <c r="AV543" t="s">
        <v>6697</v>
      </c>
      <c r="AW543">
        <v>3</v>
      </c>
      <c r="AX543" t="s">
        <v>6697</v>
      </c>
      <c r="AY543" t="s">
        <v>6697</v>
      </c>
      <c r="AZ543" t="s">
        <v>6706</v>
      </c>
      <c r="BA543" t="s">
        <v>6698</v>
      </c>
    </row>
    <row r="544" spans="1:53">
      <c r="A544" t="s">
        <v>340</v>
      </c>
      <c r="B544" t="s">
        <v>212</v>
      </c>
      <c r="C544" t="s">
        <v>1450</v>
      </c>
      <c r="D544" t="s">
        <v>1667</v>
      </c>
      <c r="E544" t="s">
        <v>1974</v>
      </c>
      <c r="F544">
        <v>0</v>
      </c>
      <c r="G544" t="s">
        <v>1977</v>
      </c>
      <c r="H544" t="s">
        <v>1979</v>
      </c>
      <c r="I544" t="s">
        <v>2517</v>
      </c>
      <c r="J544" t="s">
        <v>3542</v>
      </c>
      <c r="K544" t="s">
        <v>3545</v>
      </c>
      <c r="L544" t="s">
        <v>3563</v>
      </c>
      <c r="M544" t="s">
        <v>3790</v>
      </c>
      <c r="N544" t="s">
        <v>174</v>
      </c>
      <c r="O544" t="s">
        <v>3643</v>
      </c>
      <c r="P544" t="s">
        <v>4315</v>
      </c>
      <c r="Q544" t="s">
        <v>4319</v>
      </c>
      <c r="R544" t="s">
        <v>4323</v>
      </c>
      <c r="S544" t="s">
        <v>4732</v>
      </c>
      <c r="T544" t="s">
        <v>5439</v>
      </c>
      <c r="U544" t="s">
        <v>4324</v>
      </c>
      <c r="V544" t="s">
        <v>5720</v>
      </c>
      <c r="W544" t="s">
        <v>5720</v>
      </c>
      <c r="AA544" t="s">
        <v>6697</v>
      </c>
      <c r="AB544" t="s">
        <v>6697</v>
      </c>
      <c r="AC544" t="s">
        <v>6697</v>
      </c>
      <c r="AD544" t="s">
        <v>6697</v>
      </c>
      <c r="AE544" t="s">
        <v>6697</v>
      </c>
      <c r="AF544" t="s">
        <v>6697</v>
      </c>
      <c r="AG544" t="s">
        <v>6697</v>
      </c>
      <c r="AH544" t="s">
        <v>6697</v>
      </c>
      <c r="AI544" t="s">
        <v>6697</v>
      </c>
      <c r="AJ544" t="s">
        <v>6697</v>
      </c>
      <c r="AK544" t="s">
        <v>6697</v>
      </c>
      <c r="AL544" t="s">
        <v>6697</v>
      </c>
      <c r="AM544" t="s">
        <v>6697</v>
      </c>
      <c r="AN544" t="s">
        <v>6699</v>
      </c>
      <c r="AO544" t="s">
        <v>6697</v>
      </c>
      <c r="AP544" t="s">
        <v>6697</v>
      </c>
      <c r="AQ544" t="s">
        <v>6697</v>
      </c>
      <c r="AR544" t="s">
        <v>6697</v>
      </c>
      <c r="AS544" t="s">
        <v>6697</v>
      </c>
      <c r="AT544">
        <v>1</v>
      </c>
      <c r="AU544" t="s">
        <v>6697</v>
      </c>
      <c r="AV544" t="s">
        <v>6697</v>
      </c>
      <c r="AW544">
        <v>1</v>
      </c>
      <c r="AX544" t="s">
        <v>6697</v>
      </c>
      <c r="AY544" t="s">
        <v>6697</v>
      </c>
      <c r="BA544" t="s">
        <v>6697</v>
      </c>
    </row>
    <row r="545" spans="1:53">
      <c r="A545" t="s">
        <v>340</v>
      </c>
      <c r="B545" t="s">
        <v>213</v>
      </c>
      <c r="C545" t="s">
        <v>1450</v>
      </c>
      <c r="D545" t="s">
        <v>1667</v>
      </c>
      <c r="E545" t="s">
        <v>1974</v>
      </c>
      <c r="F545">
        <v>0</v>
      </c>
      <c r="G545" t="s">
        <v>1977</v>
      </c>
      <c r="H545" t="s">
        <v>1979</v>
      </c>
      <c r="I545" t="s">
        <v>2518</v>
      </c>
      <c r="J545" t="s">
        <v>3542</v>
      </c>
      <c r="K545" t="s">
        <v>3545</v>
      </c>
      <c r="L545" t="s">
        <v>3563</v>
      </c>
      <c r="M545" t="s">
        <v>3644</v>
      </c>
      <c r="N545" t="s">
        <v>174</v>
      </c>
      <c r="O545" t="s">
        <v>3644</v>
      </c>
      <c r="P545" t="s">
        <v>4315</v>
      </c>
      <c r="Q545" t="s">
        <v>4319</v>
      </c>
      <c r="R545" t="s">
        <v>4323</v>
      </c>
      <c r="S545" t="s">
        <v>4732</v>
      </c>
      <c r="T545" t="s">
        <v>5439</v>
      </c>
      <c r="U545" t="s">
        <v>4324</v>
      </c>
      <c r="V545" t="s">
        <v>5721</v>
      </c>
      <c r="W545" t="s">
        <v>5720</v>
      </c>
      <c r="AA545" t="s">
        <v>6697</v>
      </c>
      <c r="AB545" t="s">
        <v>6697</v>
      </c>
      <c r="AC545" t="s">
        <v>6697</v>
      </c>
      <c r="AD545" t="s">
        <v>6697</v>
      </c>
      <c r="AE545" t="s">
        <v>6697</v>
      </c>
      <c r="AF545" t="s">
        <v>6697</v>
      </c>
      <c r="AG545" t="s">
        <v>6697</v>
      </c>
      <c r="AH545" t="s">
        <v>6697</v>
      </c>
      <c r="AI545" t="s">
        <v>6697</v>
      </c>
      <c r="AJ545" t="s">
        <v>6697</v>
      </c>
      <c r="AK545" t="s">
        <v>6697</v>
      </c>
      <c r="AL545" t="s">
        <v>6697</v>
      </c>
      <c r="AM545" t="s">
        <v>6697</v>
      </c>
      <c r="AN545" t="s">
        <v>6699</v>
      </c>
      <c r="AO545" t="s">
        <v>6697</v>
      </c>
      <c r="AP545" t="s">
        <v>6697</v>
      </c>
      <c r="AQ545" t="s">
        <v>6697</v>
      </c>
      <c r="AR545" t="s">
        <v>6697</v>
      </c>
      <c r="AS545" t="s">
        <v>6697</v>
      </c>
      <c r="AT545">
        <v>1</v>
      </c>
      <c r="AU545" t="s">
        <v>6697</v>
      </c>
      <c r="AV545" t="s">
        <v>6697</v>
      </c>
      <c r="AW545">
        <v>1</v>
      </c>
      <c r="AX545" t="s">
        <v>6697</v>
      </c>
      <c r="AY545" t="s">
        <v>6697</v>
      </c>
      <c r="BA545" t="s">
        <v>6697</v>
      </c>
    </row>
    <row r="546" spans="1:53">
      <c r="A546" t="s">
        <v>335</v>
      </c>
      <c r="B546" t="s">
        <v>880</v>
      </c>
      <c r="C546" t="s">
        <v>1327</v>
      </c>
      <c r="D546" t="s">
        <v>1660</v>
      </c>
      <c r="E546" t="s">
        <v>1974</v>
      </c>
      <c r="F546">
        <v>0</v>
      </c>
      <c r="G546" t="s">
        <v>1977</v>
      </c>
      <c r="H546" t="s">
        <v>1979</v>
      </c>
      <c r="I546" t="s">
        <v>2519</v>
      </c>
      <c r="J546" t="s">
        <v>3542</v>
      </c>
      <c r="K546" t="s">
        <v>3545</v>
      </c>
      <c r="L546" t="s">
        <v>3563</v>
      </c>
      <c r="M546" t="s">
        <v>3734</v>
      </c>
      <c r="N546" t="s">
        <v>174</v>
      </c>
      <c r="O546" t="s">
        <v>3582</v>
      </c>
      <c r="P546" t="s">
        <v>4315</v>
      </c>
      <c r="Q546" t="s">
        <v>4319</v>
      </c>
      <c r="R546" t="s">
        <v>4323</v>
      </c>
      <c r="S546" t="s">
        <v>4733</v>
      </c>
      <c r="T546" t="s">
        <v>5439</v>
      </c>
      <c r="U546" t="s">
        <v>4324</v>
      </c>
      <c r="V546" t="s">
        <v>5722</v>
      </c>
      <c r="W546" t="s">
        <v>6223</v>
      </c>
      <c r="AA546" t="s">
        <v>6697</v>
      </c>
      <c r="AB546" t="s">
        <v>6697</v>
      </c>
      <c r="AC546" t="s">
        <v>6697</v>
      </c>
      <c r="AD546" t="s">
        <v>6697</v>
      </c>
      <c r="AE546" t="s">
        <v>6697</v>
      </c>
      <c r="AF546" t="s">
        <v>6697</v>
      </c>
      <c r="AG546" t="s">
        <v>6697</v>
      </c>
      <c r="AH546" t="s">
        <v>6697</v>
      </c>
      <c r="AI546" t="s">
        <v>6697</v>
      </c>
      <c r="AJ546" t="s">
        <v>6697</v>
      </c>
      <c r="AK546" t="s">
        <v>6697</v>
      </c>
      <c r="AL546" t="s">
        <v>6697</v>
      </c>
      <c r="AM546" t="s">
        <v>6697</v>
      </c>
      <c r="AN546" t="s">
        <v>6699</v>
      </c>
      <c r="AO546" t="s">
        <v>6697</v>
      </c>
      <c r="AP546" t="s">
        <v>6697</v>
      </c>
      <c r="AQ546" t="s">
        <v>6697</v>
      </c>
      <c r="AR546" t="s">
        <v>6697</v>
      </c>
      <c r="AS546" t="s">
        <v>6697</v>
      </c>
      <c r="AT546">
        <v>0</v>
      </c>
      <c r="AU546" t="s">
        <v>6697</v>
      </c>
      <c r="AV546" t="s">
        <v>6697</v>
      </c>
      <c r="AW546">
        <v>1</v>
      </c>
      <c r="AX546" t="s">
        <v>6697</v>
      </c>
      <c r="AY546" t="s">
        <v>6697</v>
      </c>
      <c r="BA546" t="s">
        <v>6697</v>
      </c>
    </row>
    <row r="547" spans="1:53">
      <c r="A547" t="s">
        <v>90</v>
      </c>
      <c r="B547" t="s">
        <v>154</v>
      </c>
      <c r="C547" t="s">
        <v>1327</v>
      </c>
      <c r="D547" t="s">
        <v>1666</v>
      </c>
      <c r="E547" t="s">
        <v>1974</v>
      </c>
      <c r="F547">
        <v>0</v>
      </c>
      <c r="G547" t="s">
        <v>1977</v>
      </c>
      <c r="H547" t="s">
        <v>1979</v>
      </c>
      <c r="I547" t="s">
        <v>2520</v>
      </c>
      <c r="J547" t="s">
        <v>3542</v>
      </c>
      <c r="K547" t="s">
        <v>3545</v>
      </c>
      <c r="L547" t="s">
        <v>3563</v>
      </c>
      <c r="M547" t="s">
        <v>3607</v>
      </c>
      <c r="N547" t="s">
        <v>174</v>
      </c>
      <c r="O547" t="s">
        <v>3615</v>
      </c>
      <c r="P547" t="s">
        <v>4315</v>
      </c>
      <c r="Q547" t="s">
        <v>4319</v>
      </c>
      <c r="R547" t="s">
        <v>4323</v>
      </c>
      <c r="S547" t="s">
        <v>4412</v>
      </c>
      <c r="T547" t="s">
        <v>5439</v>
      </c>
      <c r="U547" t="s">
        <v>4324</v>
      </c>
      <c r="V547" t="s">
        <v>5642</v>
      </c>
      <c r="W547" t="s">
        <v>6224</v>
      </c>
      <c r="AA547" t="s">
        <v>6697</v>
      </c>
      <c r="AB547" t="s">
        <v>6697</v>
      </c>
      <c r="AC547" t="s">
        <v>6697</v>
      </c>
      <c r="AD547" t="s">
        <v>6697</v>
      </c>
      <c r="AE547" t="s">
        <v>6697</v>
      </c>
      <c r="AF547" t="s">
        <v>6697</v>
      </c>
      <c r="AG547" t="s">
        <v>6697</v>
      </c>
      <c r="AH547" t="s">
        <v>6697</v>
      </c>
      <c r="AI547" t="s">
        <v>6697</v>
      </c>
      <c r="AJ547" t="s">
        <v>6697</v>
      </c>
      <c r="AK547" t="s">
        <v>6697</v>
      </c>
      <c r="AL547" t="s">
        <v>6697</v>
      </c>
      <c r="AM547" t="s">
        <v>6697</v>
      </c>
      <c r="AN547" t="s">
        <v>6699</v>
      </c>
      <c r="AO547" t="s">
        <v>6697</v>
      </c>
      <c r="AP547" t="s">
        <v>6697</v>
      </c>
      <c r="AQ547" t="s">
        <v>6697</v>
      </c>
      <c r="AR547" t="s">
        <v>6697</v>
      </c>
      <c r="AS547" t="s">
        <v>6697</v>
      </c>
      <c r="AT547">
        <v>0</v>
      </c>
      <c r="AU547" t="s">
        <v>6697</v>
      </c>
      <c r="AV547" t="s">
        <v>6697</v>
      </c>
      <c r="AW547">
        <v>2</v>
      </c>
      <c r="AX547" t="s">
        <v>6697</v>
      </c>
      <c r="AY547" t="s">
        <v>6697</v>
      </c>
      <c r="BA547" t="s">
        <v>6697</v>
      </c>
    </row>
    <row r="548" spans="1:53">
      <c r="A548" t="s">
        <v>341</v>
      </c>
      <c r="B548" t="s">
        <v>341</v>
      </c>
      <c r="C548" t="s">
        <v>1451</v>
      </c>
      <c r="D548" t="s">
        <v>1836</v>
      </c>
      <c r="E548" t="s">
        <v>1974</v>
      </c>
      <c r="F548">
        <v>0</v>
      </c>
      <c r="G548" t="s">
        <v>1977</v>
      </c>
      <c r="H548" t="s">
        <v>1979</v>
      </c>
      <c r="I548" t="s">
        <v>2521</v>
      </c>
      <c r="J548" t="s">
        <v>3542</v>
      </c>
      <c r="K548" t="s">
        <v>3545</v>
      </c>
      <c r="L548" t="s">
        <v>3563</v>
      </c>
      <c r="M548" t="s">
        <v>3791</v>
      </c>
      <c r="N548" t="s">
        <v>174</v>
      </c>
      <c r="O548" t="s">
        <v>3791</v>
      </c>
      <c r="P548" t="s">
        <v>4315</v>
      </c>
      <c r="Q548" t="s">
        <v>4319</v>
      </c>
      <c r="R548" t="s">
        <v>4321</v>
      </c>
      <c r="S548" t="s">
        <v>4734</v>
      </c>
      <c r="T548" t="s">
        <v>5440</v>
      </c>
      <c r="U548" t="s">
        <v>5440</v>
      </c>
      <c r="V548" t="s">
        <v>5642</v>
      </c>
      <c r="W548" t="s">
        <v>5955</v>
      </c>
      <c r="AA548" t="s">
        <v>6697</v>
      </c>
      <c r="AB548" t="s">
        <v>6697</v>
      </c>
      <c r="AC548" t="s">
        <v>6697</v>
      </c>
      <c r="AD548" t="s">
        <v>6697</v>
      </c>
      <c r="AE548" t="s">
        <v>6697</v>
      </c>
      <c r="AF548" t="s">
        <v>6697</v>
      </c>
      <c r="AG548" t="s">
        <v>6697</v>
      </c>
      <c r="AH548" t="s">
        <v>6697</v>
      </c>
      <c r="AI548" t="s">
        <v>6697</v>
      </c>
      <c r="AJ548" t="s">
        <v>6697</v>
      </c>
      <c r="AK548" t="s">
        <v>6697</v>
      </c>
      <c r="AL548" t="s">
        <v>6697</v>
      </c>
      <c r="AM548" t="s">
        <v>6697</v>
      </c>
      <c r="AN548" t="s">
        <v>6700</v>
      </c>
      <c r="AO548" t="s">
        <v>6697</v>
      </c>
      <c r="AP548" t="s">
        <v>6697</v>
      </c>
      <c r="AQ548" t="s">
        <v>6697</v>
      </c>
      <c r="AR548" t="s">
        <v>6697</v>
      </c>
      <c r="AS548" t="s">
        <v>6697</v>
      </c>
      <c r="AT548">
        <v>12</v>
      </c>
      <c r="AU548" t="s">
        <v>6697</v>
      </c>
      <c r="AV548" t="s">
        <v>6697</v>
      </c>
      <c r="AW548">
        <v>18</v>
      </c>
      <c r="AX548" t="s">
        <v>6697</v>
      </c>
      <c r="AY548" t="s">
        <v>6697</v>
      </c>
      <c r="BA548" t="s">
        <v>6697</v>
      </c>
    </row>
    <row r="549" spans="1:53">
      <c r="A549" t="s">
        <v>341</v>
      </c>
      <c r="B549" t="s">
        <v>832</v>
      </c>
      <c r="C549" t="s">
        <v>1327</v>
      </c>
      <c r="D549" t="s">
        <v>1662</v>
      </c>
      <c r="E549" t="s">
        <v>1974</v>
      </c>
      <c r="F549">
        <v>0</v>
      </c>
      <c r="G549" t="s">
        <v>1977</v>
      </c>
      <c r="H549" t="s">
        <v>1979</v>
      </c>
      <c r="I549" t="s">
        <v>2522</v>
      </c>
      <c r="J549" t="s">
        <v>3542</v>
      </c>
      <c r="K549" t="s">
        <v>3545</v>
      </c>
      <c r="L549" t="s">
        <v>3563</v>
      </c>
      <c r="M549" t="s">
        <v>3792</v>
      </c>
      <c r="N549" t="s">
        <v>174</v>
      </c>
      <c r="O549" t="s">
        <v>4098</v>
      </c>
      <c r="P549" t="s">
        <v>4315</v>
      </c>
      <c r="Q549" t="s">
        <v>4319</v>
      </c>
      <c r="R549" t="s">
        <v>4321</v>
      </c>
      <c r="S549" t="s">
        <v>4735</v>
      </c>
      <c r="T549" t="s">
        <v>5439</v>
      </c>
      <c r="U549" t="s">
        <v>4324</v>
      </c>
      <c r="V549" t="s">
        <v>5642</v>
      </c>
      <c r="W549" t="s">
        <v>6225</v>
      </c>
      <c r="AA549" t="s">
        <v>6697</v>
      </c>
      <c r="AB549" t="s">
        <v>6697</v>
      </c>
      <c r="AC549" t="s">
        <v>6697</v>
      </c>
      <c r="AD549" t="s">
        <v>6697</v>
      </c>
      <c r="AE549" t="s">
        <v>6697</v>
      </c>
      <c r="AF549" t="s">
        <v>6697</v>
      </c>
      <c r="AG549" t="s">
        <v>6697</v>
      </c>
      <c r="AH549" t="s">
        <v>6697</v>
      </c>
      <c r="AI549" t="s">
        <v>6697</v>
      </c>
      <c r="AJ549" t="s">
        <v>6697</v>
      </c>
      <c r="AK549" t="s">
        <v>6697</v>
      </c>
      <c r="AL549" t="s">
        <v>6697</v>
      </c>
      <c r="AM549" t="s">
        <v>6697</v>
      </c>
      <c r="AN549" t="s">
        <v>6700</v>
      </c>
      <c r="AO549" t="s">
        <v>6697</v>
      </c>
      <c r="AP549" t="s">
        <v>6697</v>
      </c>
      <c r="AQ549" t="s">
        <v>6697</v>
      </c>
      <c r="AR549" t="s">
        <v>6697</v>
      </c>
      <c r="AS549" t="s">
        <v>6697</v>
      </c>
      <c r="AT549">
        <v>0</v>
      </c>
      <c r="AU549" t="s">
        <v>6697</v>
      </c>
      <c r="AV549" t="s">
        <v>6697</v>
      </c>
      <c r="AW549">
        <v>2</v>
      </c>
      <c r="AX549" t="s">
        <v>6697</v>
      </c>
      <c r="AY549" t="s">
        <v>6697</v>
      </c>
      <c r="BA549" t="s">
        <v>6697</v>
      </c>
    </row>
    <row r="550" spans="1:53">
      <c r="A550" t="s">
        <v>161</v>
      </c>
      <c r="B550" t="s">
        <v>994</v>
      </c>
      <c r="C550" t="s">
        <v>1339</v>
      </c>
      <c r="D550" t="s">
        <v>1689</v>
      </c>
      <c r="E550" t="s">
        <v>1974</v>
      </c>
      <c r="F550">
        <v>0</v>
      </c>
      <c r="G550" t="s">
        <v>1977</v>
      </c>
      <c r="H550" t="s">
        <v>1979</v>
      </c>
      <c r="I550" t="s">
        <v>2523</v>
      </c>
      <c r="J550" t="s">
        <v>3542</v>
      </c>
      <c r="K550" t="s">
        <v>3545</v>
      </c>
      <c r="L550" t="s">
        <v>3563</v>
      </c>
      <c r="M550" t="s">
        <v>3675</v>
      </c>
      <c r="N550" t="s">
        <v>174</v>
      </c>
      <c r="O550" t="s">
        <v>4110</v>
      </c>
      <c r="P550" t="s">
        <v>4315</v>
      </c>
      <c r="Q550" t="s">
        <v>4319</v>
      </c>
      <c r="R550" t="s">
        <v>4322</v>
      </c>
      <c r="S550" t="s">
        <v>4736</v>
      </c>
      <c r="T550" t="s">
        <v>5439</v>
      </c>
      <c r="U550" t="s">
        <v>4324</v>
      </c>
      <c r="V550" t="s">
        <v>5642</v>
      </c>
      <c r="W550" t="s">
        <v>5955</v>
      </c>
      <c r="AA550" t="s">
        <v>6697</v>
      </c>
      <c r="AB550" t="s">
        <v>6697</v>
      </c>
      <c r="AC550" t="s">
        <v>6697</v>
      </c>
      <c r="AD550" t="s">
        <v>6697</v>
      </c>
      <c r="AE550" t="s">
        <v>6697</v>
      </c>
      <c r="AF550" t="s">
        <v>6697</v>
      </c>
      <c r="AG550" t="s">
        <v>6697</v>
      </c>
      <c r="AH550" t="s">
        <v>6697</v>
      </c>
      <c r="AI550" t="s">
        <v>6697</v>
      </c>
      <c r="AJ550" t="s">
        <v>6697</v>
      </c>
      <c r="AK550" t="s">
        <v>6697</v>
      </c>
      <c r="AL550" t="s">
        <v>6697</v>
      </c>
      <c r="AM550" t="s">
        <v>6697</v>
      </c>
      <c r="AN550" t="s">
        <v>6697</v>
      </c>
      <c r="AO550" t="s">
        <v>6697</v>
      </c>
      <c r="AP550" t="s">
        <v>6697</v>
      </c>
      <c r="AQ550" t="s">
        <v>6697</v>
      </c>
      <c r="AR550" t="s">
        <v>6697</v>
      </c>
      <c r="AS550" t="s">
        <v>6697</v>
      </c>
      <c r="AT550">
        <v>3</v>
      </c>
      <c r="AU550" t="s">
        <v>6697</v>
      </c>
      <c r="AV550" t="s">
        <v>6697</v>
      </c>
      <c r="AW550">
        <v>18</v>
      </c>
      <c r="AX550" t="s">
        <v>6697</v>
      </c>
      <c r="AY550" t="s">
        <v>6697</v>
      </c>
      <c r="BA550" t="s">
        <v>6697</v>
      </c>
    </row>
    <row r="551" spans="1:53">
      <c r="A551" t="s">
        <v>116</v>
      </c>
      <c r="B551" t="s">
        <v>233</v>
      </c>
      <c r="C551" t="s">
        <v>1327</v>
      </c>
      <c r="D551" t="s">
        <v>1837</v>
      </c>
      <c r="E551" t="s">
        <v>1974</v>
      </c>
      <c r="F551">
        <v>0</v>
      </c>
      <c r="G551" t="s">
        <v>1977</v>
      </c>
      <c r="H551" t="s">
        <v>1979</v>
      </c>
      <c r="I551" t="s">
        <v>2524</v>
      </c>
      <c r="J551" t="s">
        <v>3542</v>
      </c>
      <c r="K551" t="s">
        <v>3545</v>
      </c>
      <c r="L551" t="s">
        <v>3563</v>
      </c>
      <c r="M551" t="s">
        <v>3674</v>
      </c>
      <c r="N551" t="s">
        <v>174</v>
      </c>
      <c r="O551" t="s">
        <v>3670</v>
      </c>
      <c r="P551" t="s">
        <v>4315</v>
      </c>
      <c r="Q551" t="s">
        <v>4319</v>
      </c>
      <c r="R551" t="s">
        <v>4323</v>
      </c>
      <c r="S551" t="s">
        <v>4737</v>
      </c>
      <c r="T551" t="s">
        <v>5439</v>
      </c>
      <c r="U551" t="s">
        <v>4324</v>
      </c>
      <c r="V551" t="s">
        <v>5642</v>
      </c>
      <c r="W551" t="s">
        <v>5955</v>
      </c>
      <c r="AA551" t="s">
        <v>6697</v>
      </c>
      <c r="AB551" t="s">
        <v>6697</v>
      </c>
      <c r="AC551" t="s">
        <v>6697</v>
      </c>
      <c r="AD551" t="s">
        <v>6697</v>
      </c>
      <c r="AE551" t="s">
        <v>6697</v>
      </c>
      <c r="AF551" t="s">
        <v>6697</v>
      </c>
      <c r="AG551" t="s">
        <v>6697</v>
      </c>
      <c r="AH551" t="s">
        <v>6697</v>
      </c>
      <c r="AI551" t="s">
        <v>6697</v>
      </c>
      <c r="AJ551" t="s">
        <v>6697</v>
      </c>
      <c r="AK551" t="s">
        <v>6697</v>
      </c>
      <c r="AL551" t="s">
        <v>6697</v>
      </c>
      <c r="AM551" t="s">
        <v>6697</v>
      </c>
      <c r="AN551" t="s">
        <v>6699</v>
      </c>
      <c r="AO551" t="s">
        <v>6697</v>
      </c>
      <c r="AP551" t="s">
        <v>6697</v>
      </c>
      <c r="AQ551" t="s">
        <v>6697</v>
      </c>
      <c r="AR551" t="s">
        <v>6697</v>
      </c>
      <c r="AS551" t="s">
        <v>6697</v>
      </c>
      <c r="AT551">
        <v>0</v>
      </c>
      <c r="AU551" t="s">
        <v>6697</v>
      </c>
      <c r="AV551" t="s">
        <v>6697</v>
      </c>
      <c r="AW551">
        <v>0</v>
      </c>
      <c r="AX551" t="s">
        <v>6697</v>
      </c>
      <c r="AY551" t="s">
        <v>6697</v>
      </c>
      <c r="BA551" t="s">
        <v>6697</v>
      </c>
    </row>
    <row r="552" spans="1:53">
      <c r="A552" t="s">
        <v>342</v>
      </c>
      <c r="B552" t="s">
        <v>890</v>
      </c>
      <c r="C552" t="s">
        <v>1370</v>
      </c>
      <c r="D552" t="s">
        <v>1838</v>
      </c>
      <c r="E552" t="s">
        <v>1974</v>
      </c>
      <c r="F552">
        <v>0</v>
      </c>
      <c r="G552" t="s">
        <v>1977</v>
      </c>
      <c r="H552" t="s">
        <v>1979</v>
      </c>
      <c r="I552" t="s">
        <v>2525</v>
      </c>
      <c r="J552" t="s">
        <v>3542</v>
      </c>
      <c r="K552" t="s">
        <v>3545</v>
      </c>
      <c r="L552" t="s">
        <v>3563</v>
      </c>
      <c r="M552" t="s">
        <v>3793</v>
      </c>
      <c r="N552" t="s">
        <v>174</v>
      </c>
      <c r="O552" t="s">
        <v>3984</v>
      </c>
      <c r="P552" t="s">
        <v>4315</v>
      </c>
      <c r="Q552" t="s">
        <v>4319</v>
      </c>
      <c r="R552" t="s">
        <v>4321</v>
      </c>
      <c r="S552" t="s">
        <v>4738</v>
      </c>
      <c r="T552" t="s">
        <v>5440</v>
      </c>
      <c r="U552" t="s">
        <v>5440</v>
      </c>
      <c r="V552" t="s">
        <v>5642</v>
      </c>
      <c r="W552" t="s">
        <v>6226</v>
      </c>
      <c r="AA552" t="s">
        <v>6697</v>
      </c>
      <c r="AB552" t="s">
        <v>6697</v>
      </c>
      <c r="AC552" t="s">
        <v>6697</v>
      </c>
      <c r="AD552" t="s">
        <v>6697</v>
      </c>
      <c r="AE552" t="s">
        <v>6697</v>
      </c>
      <c r="AF552" t="s">
        <v>6697</v>
      </c>
      <c r="AG552" t="s">
        <v>6697</v>
      </c>
      <c r="AH552" t="s">
        <v>6697</v>
      </c>
      <c r="AI552" t="s">
        <v>6697</v>
      </c>
      <c r="AJ552" t="s">
        <v>6697</v>
      </c>
      <c r="AK552" t="s">
        <v>6697</v>
      </c>
      <c r="AL552" t="s">
        <v>6697</v>
      </c>
      <c r="AM552" t="s">
        <v>6697</v>
      </c>
      <c r="AN552" t="s">
        <v>6700</v>
      </c>
      <c r="AO552" t="s">
        <v>6697</v>
      </c>
      <c r="AP552" t="s">
        <v>6697</v>
      </c>
      <c r="AQ552" t="s">
        <v>6697</v>
      </c>
      <c r="AR552" t="s">
        <v>6697</v>
      </c>
      <c r="AS552" t="s">
        <v>6697</v>
      </c>
      <c r="AT552">
        <v>1</v>
      </c>
      <c r="AU552" t="s">
        <v>6697</v>
      </c>
      <c r="AV552" t="s">
        <v>6697</v>
      </c>
      <c r="AW552">
        <v>6</v>
      </c>
      <c r="AX552" t="s">
        <v>6697</v>
      </c>
      <c r="AY552" t="s">
        <v>6697</v>
      </c>
      <c r="BA552" t="s">
        <v>6697</v>
      </c>
    </row>
    <row r="553" spans="1:53">
      <c r="A553" t="s">
        <v>343</v>
      </c>
      <c r="B553" t="s">
        <v>890</v>
      </c>
      <c r="C553" t="s">
        <v>1422</v>
      </c>
      <c r="D553" t="s">
        <v>1839</v>
      </c>
      <c r="E553" t="s">
        <v>1974</v>
      </c>
      <c r="F553">
        <v>0</v>
      </c>
      <c r="G553" t="s">
        <v>1977</v>
      </c>
      <c r="H553" t="s">
        <v>1979</v>
      </c>
      <c r="I553" t="s">
        <v>2526</v>
      </c>
      <c r="J553" t="s">
        <v>3542</v>
      </c>
      <c r="K553" t="s">
        <v>3545</v>
      </c>
      <c r="L553" t="s">
        <v>3563</v>
      </c>
      <c r="M553" t="s">
        <v>3794</v>
      </c>
      <c r="N553" t="s">
        <v>174</v>
      </c>
      <c r="O553" t="s">
        <v>3984</v>
      </c>
      <c r="P553" t="s">
        <v>4315</v>
      </c>
      <c r="Q553" t="s">
        <v>4319</v>
      </c>
      <c r="R553" t="s">
        <v>4322</v>
      </c>
      <c r="S553" t="s">
        <v>4739</v>
      </c>
      <c r="T553" t="s">
        <v>5440</v>
      </c>
      <c r="U553" t="s">
        <v>5440</v>
      </c>
      <c r="V553" t="s">
        <v>5723</v>
      </c>
      <c r="W553" t="s">
        <v>6227</v>
      </c>
      <c r="AA553" t="s">
        <v>6697</v>
      </c>
      <c r="AB553" t="s">
        <v>6697</v>
      </c>
      <c r="AC553" t="s">
        <v>6697</v>
      </c>
      <c r="AD553" t="s">
        <v>6697</v>
      </c>
      <c r="AE553" t="s">
        <v>6697</v>
      </c>
      <c r="AF553" t="s">
        <v>6697</v>
      </c>
      <c r="AG553" t="s">
        <v>6697</v>
      </c>
      <c r="AH553" t="s">
        <v>6697</v>
      </c>
      <c r="AI553" t="s">
        <v>6697</v>
      </c>
      <c r="AJ553" t="s">
        <v>6697</v>
      </c>
      <c r="AK553" t="s">
        <v>6697</v>
      </c>
      <c r="AL553" t="s">
        <v>6697</v>
      </c>
      <c r="AM553" t="s">
        <v>6697</v>
      </c>
      <c r="AN553" t="s">
        <v>6697</v>
      </c>
      <c r="AO553" t="s">
        <v>6697</v>
      </c>
      <c r="AP553" t="s">
        <v>6697</v>
      </c>
      <c r="AQ553" t="s">
        <v>6697</v>
      </c>
      <c r="AR553" t="s">
        <v>6697</v>
      </c>
      <c r="AS553" t="s">
        <v>6697</v>
      </c>
      <c r="AT553">
        <v>2</v>
      </c>
      <c r="AU553" t="s">
        <v>6697</v>
      </c>
      <c r="AV553" t="s">
        <v>6697</v>
      </c>
      <c r="AW553">
        <v>7</v>
      </c>
      <c r="AX553" t="s">
        <v>6697</v>
      </c>
      <c r="AY553" t="s">
        <v>6697</v>
      </c>
      <c r="BA553" t="s">
        <v>6697</v>
      </c>
    </row>
    <row r="554" spans="1:53">
      <c r="A554" t="s">
        <v>97</v>
      </c>
      <c r="B554" t="s">
        <v>890</v>
      </c>
      <c r="C554" t="s">
        <v>1422</v>
      </c>
      <c r="D554" t="s">
        <v>1840</v>
      </c>
      <c r="E554" t="s">
        <v>1974</v>
      </c>
      <c r="F554">
        <v>0</v>
      </c>
      <c r="G554" t="s">
        <v>1977</v>
      </c>
      <c r="H554" t="s">
        <v>1979</v>
      </c>
      <c r="I554" t="s">
        <v>2527</v>
      </c>
      <c r="J554" t="s">
        <v>3542</v>
      </c>
      <c r="K554" t="s">
        <v>3545</v>
      </c>
      <c r="L554" t="s">
        <v>3563</v>
      </c>
      <c r="M554" t="s">
        <v>3795</v>
      </c>
      <c r="N554" t="s">
        <v>174</v>
      </c>
      <c r="O554" t="s">
        <v>3984</v>
      </c>
      <c r="P554" t="s">
        <v>4315</v>
      </c>
      <c r="Q554" t="s">
        <v>4319</v>
      </c>
      <c r="R554" t="s">
        <v>4321</v>
      </c>
      <c r="S554" t="s">
        <v>4740</v>
      </c>
      <c r="T554" t="s">
        <v>5439</v>
      </c>
      <c r="U554" t="s">
        <v>4324</v>
      </c>
      <c r="V554" t="s">
        <v>5724</v>
      </c>
      <c r="W554" t="s">
        <v>6228</v>
      </c>
      <c r="AA554" t="s">
        <v>6697</v>
      </c>
      <c r="AB554" t="s">
        <v>6697</v>
      </c>
      <c r="AC554" t="s">
        <v>6697</v>
      </c>
      <c r="AD554" t="s">
        <v>6697</v>
      </c>
      <c r="AE554" t="s">
        <v>6697</v>
      </c>
      <c r="AF554" t="s">
        <v>6697</v>
      </c>
      <c r="AG554" t="s">
        <v>6697</v>
      </c>
      <c r="AH554" t="s">
        <v>6697</v>
      </c>
      <c r="AI554" t="s">
        <v>6697</v>
      </c>
      <c r="AJ554" t="s">
        <v>6697</v>
      </c>
      <c r="AK554" t="s">
        <v>6697</v>
      </c>
      <c r="AL554" t="s">
        <v>6697</v>
      </c>
      <c r="AM554" t="s">
        <v>6697</v>
      </c>
      <c r="AN554" t="s">
        <v>6700</v>
      </c>
      <c r="AO554" t="s">
        <v>6697</v>
      </c>
      <c r="AP554" t="s">
        <v>6697</v>
      </c>
      <c r="AQ554" t="s">
        <v>6697</v>
      </c>
      <c r="AR554" t="s">
        <v>6697</v>
      </c>
      <c r="AS554" t="s">
        <v>6697</v>
      </c>
      <c r="AT554">
        <v>2</v>
      </c>
      <c r="AU554" t="s">
        <v>6697</v>
      </c>
      <c r="AV554" t="s">
        <v>6697</v>
      </c>
      <c r="AW554">
        <v>6</v>
      </c>
      <c r="AX554" t="s">
        <v>6697</v>
      </c>
      <c r="AY554" t="s">
        <v>6697</v>
      </c>
      <c r="BA554" t="s">
        <v>6697</v>
      </c>
    </row>
    <row r="555" spans="1:53">
      <c r="A555" t="s">
        <v>344</v>
      </c>
      <c r="B555" t="s">
        <v>890</v>
      </c>
      <c r="C555" t="s">
        <v>1370</v>
      </c>
      <c r="D555" t="s">
        <v>1840</v>
      </c>
      <c r="E555" t="s">
        <v>1974</v>
      </c>
      <c r="F555">
        <v>0</v>
      </c>
      <c r="G555" t="s">
        <v>1977</v>
      </c>
      <c r="H555" t="s">
        <v>1979</v>
      </c>
      <c r="I555" t="s">
        <v>2528</v>
      </c>
      <c r="J555" t="s">
        <v>3542</v>
      </c>
      <c r="K555" t="s">
        <v>3545</v>
      </c>
      <c r="L555" t="s">
        <v>3563</v>
      </c>
      <c r="M555" t="s">
        <v>3796</v>
      </c>
      <c r="N555" t="s">
        <v>174</v>
      </c>
      <c r="O555" t="s">
        <v>3984</v>
      </c>
      <c r="P555" t="s">
        <v>4315</v>
      </c>
      <c r="Q555" t="s">
        <v>4319</v>
      </c>
      <c r="R555" t="s">
        <v>4321</v>
      </c>
      <c r="S555" t="s">
        <v>4741</v>
      </c>
      <c r="T555" t="s">
        <v>5440</v>
      </c>
      <c r="U555" t="s">
        <v>5439</v>
      </c>
      <c r="V555" t="s">
        <v>5642</v>
      </c>
      <c r="W555" t="s">
        <v>6229</v>
      </c>
      <c r="AA555" t="s">
        <v>6697</v>
      </c>
      <c r="AB555" t="s">
        <v>6697</v>
      </c>
      <c r="AC555" t="s">
        <v>6697</v>
      </c>
      <c r="AD555" t="s">
        <v>6697</v>
      </c>
      <c r="AE555" t="s">
        <v>6697</v>
      </c>
      <c r="AF555" t="s">
        <v>6697</v>
      </c>
      <c r="AG555" t="s">
        <v>6697</v>
      </c>
      <c r="AH555" t="s">
        <v>6697</v>
      </c>
      <c r="AI555" t="s">
        <v>6697</v>
      </c>
      <c r="AJ555" t="s">
        <v>6697</v>
      </c>
      <c r="AK555" t="s">
        <v>6697</v>
      </c>
      <c r="AL555" t="s">
        <v>6697</v>
      </c>
      <c r="AM555" t="s">
        <v>6697</v>
      </c>
      <c r="AN555" t="s">
        <v>6700</v>
      </c>
      <c r="AO555" t="s">
        <v>6697</v>
      </c>
      <c r="AP555" t="s">
        <v>6697</v>
      </c>
      <c r="AQ555" t="s">
        <v>6697</v>
      </c>
      <c r="AR555" t="s">
        <v>6697</v>
      </c>
      <c r="AS555" t="s">
        <v>6697</v>
      </c>
      <c r="AT555">
        <v>1</v>
      </c>
      <c r="AU555" t="s">
        <v>6697</v>
      </c>
      <c r="AV555" t="s">
        <v>6697</v>
      </c>
      <c r="AW555">
        <v>6</v>
      </c>
      <c r="AX555" t="s">
        <v>6697</v>
      </c>
      <c r="AY555" t="s">
        <v>6697</v>
      </c>
      <c r="BA555" t="s">
        <v>6697</v>
      </c>
    </row>
    <row r="556" spans="1:53">
      <c r="A556" t="s">
        <v>90</v>
      </c>
      <c r="B556" t="s">
        <v>890</v>
      </c>
      <c r="C556" t="s">
        <v>1370</v>
      </c>
      <c r="D556" t="s">
        <v>1838</v>
      </c>
      <c r="E556" t="s">
        <v>1974</v>
      </c>
      <c r="F556">
        <v>0</v>
      </c>
      <c r="G556" t="s">
        <v>1977</v>
      </c>
      <c r="H556" t="s">
        <v>1979</v>
      </c>
      <c r="I556" t="s">
        <v>2529</v>
      </c>
      <c r="J556" t="s">
        <v>3542</v>
      </c>
      <c r="K556" t="s">
        <v>3545</v>
      </c>
      <c r="L556" t="s">
        <v>3563</v>
      </c>
      <c r="M556" t="s">
        <v>3674</v>
      </c>
      <c r="N556" t="s">
        <v>174</v>
      </c>
      <c r="O556" t="s">
        <v>3984</v>
      </c>
      <c r="P556" t="s">
        <v>4315</v>
      </c>
      <c r="Q556" t="s">
        <v>4319</v>
      </c>
      <c r="R556" t="s">
        <v>4322</v>
      </c>
      <c r="S556" t="s">
        <v>4742</v>
      </c>
      <c r="T556" t="s">
        <v>5439</v>
      </c>
      <c r="U556" t="s">
        <v>4324</v>
      </c>
      <c r="V556" t="s">
        <v>5642</v>
      </c>
      <c r="W556" t="s">
        <v>6230</v>
      </c>
      <c r="AA556" t="s">
        <v>6697</v>
      </c>
      <c r="AB556" t="s">
        <v>6697</v>
      </c>
      <c r="AC556" t="s">
        <v>6697</v>
      </c>
      <c r="AD556" t="s">
        <v>6697</v>
      </c>
      <c r="AE556" t="s">
        <v>6697</v>
      </c>
      <c r="AF556" t="s">
        <v>6697</v>
      </c>
      <c r="AG556" t="s">
        <v>6697</v>
      </c>
      <c r="AH556" t="s">
        <v>6697</v>
      </c>
      <c r="AI556" t="s">
        <v>6697</v>
      </c>
      <c r="AJ556" t="s">
        <v>6697</v>
      </c>
      <c r="AK556" t="s">
        <v>6697</v>
      </c>
      <c r="AL556" t="s">
        <v>6697</v>
      </c>
      <c r="AM556" t="s">
        <v>6697</v>
      </c>
      <c r="AN556" t="s">
        <v>6697</v>
      </c>
      <c r="AO556" t="s">
        <v>6697</v>
      </c>
      <c r="AP556" t="s">
        <v>6697</v>
      </c>
      <c r="AQ556" t="s">
        <v>6697</v>
      </c>
      <c r="AR556" t="s">
        <v>6697</v>
      </c>
      <c r="AS556" t="s">
        <v>6697</v>
      </c>
      <c r="AT556">
        <v>1</v>
      </c>
      <c r="AU556" t="s">
        <v>6697</v>
      </c>
      <c r="AV556" t="s">
        <v>6697</v>
      </c>
      <c r="AW556">
        <v>6</v>
      </c>
      <c r="AX556" t="s">
        <v>6697</v>
      </c>
      <c r="AY556" t="s">
        <v>6697</v>
      </c>
      <c r="BA556" t="s">
        <v>6697</v>
      </c>
    </row>
    <row r="557" spans="1:53">
      <c r="A557" t="s">
        <v>127</v>
      </c>
      <c r="B557" t="s">
        <v>890</v>
      </c>
      <c r="C557" t="s">
        <v>1370</v>
      </c>
      <c r="D557" t="s">
        <v>1841</v>
      </c>
      <c r="E557" t="s">
        <v>1974</v>
      </c>
      <c r="F557">
        <v>0</v>
      </c>
      <c r="G557" t="s">
        <v>1977</v>
      </c>
      <c r="H557" t="s">
        <v>1979</v>
      </c>
      <c r="I557" t="s">
        <v>2530</v>
      </c>
      <c r="J557" t="s">
        <v>3542</v>
      </c>
      <c r="K557" t="s">
        <v>3545</v>
      </c>
      <c r="L557" t="s">
        <v>3563</v>
      </c>
      <c r="M557" t="s">
        <v>3797</v>
      </c>
      <c r="N557" t="s">
        <v>174</v>
      </c>
      <c r="O557" t="s">
        <v>3984</v>
      </c>
      <c r="P557" t="s">
        <v>4315</v>
      </c>
      <c r="Q557" t="s">
        <v>4319</v>
      </c>
      <c r="R557" t="s">
        <v>4322</v>
      </c>
      <c r="S557" t="s">
        <v>4743</v>
      </c>
      <c r="T557" t="s">
        <v>5437</v>
      </c>
      <c r="U557" t="s">
        <v>5440</v>
      </c>
      <c r="V557" t="s">
        <v>5592</v>
      </c>
      <c r="W557" t="s">
        <v>6231</v>
      </c>
      <c r="AA557" t="s">
        <v>6697</v>
      </c>
      <c r="AB557" t="s">
        <v>6697</v>
      </c>
      <c r="AC557" t="s">
        <v>6697</v>
      </c>
      <c r="AD557" t="s">
        <v>6697</v>
      </c>
      <c r="AE557" t="s">
        <v>6697</v>
      </c>
      <c r="AF557" t="s">
        <v>6697</v>
      </c>
      <c r="AG557" t="s">
        <v>6697</v>
      </c>
      <c r="AH557" t="s">
        <v>6697</v>
      </c>
      <c r="AI557" t="s">
        <v>6697</v>
      </c>
      <c r="AJ557" t="s">
        <v>6697</v>
      </c>
      <c r="AK557" t="s">
        <v>6697</v>
      </c>
      <c r="AL557" t="s">
        <v>6697</v>
      </c>
      <c r="AM557" t="s">
        <v>6697</v>
      </c>
      <c r="AN557" t="s">
        <v>6697</v>
      </c>
      <c r="AO557" t="s">
        <v>6697</v>
      </c>
      <c r="AP557" t="s">
        <v>6697</v>
      </c>
      <c r="AQ557" t="s">
        <v>6697</v>
      </c>
      <c r="AR557" t="s">
        <v>6697</v>
      </c>
      <c r="AS557" t="s">
        <v>6697</v>
      </c>
      <c r="AT557">
        <v>1</v>
      </c>
      <c r="AU557" t="s">
        <v>6697</v>
      </c>
      <c r="AV557" t="s">
        <v>6697</v>
      </c>
      <c r="AW557">
        <v>6</v>
      </c>
      <c r="AX557" t="s">
        <v>6697</v>
      </c>
      <c r="AY557" t="s">
        <v>6697</v>
      </c>
      <c r="BA557" t="s">
        <v>6697</v>
      </c>
    </row>
    <row r="558" spans="1:53">
      <c r="A558" t="s">
        <v>345</v>
      </c>
      <c r="B558" t="s">
        <v>890</v>
      </c>
      <c r="C558" t="s">
        <v>1452</v>
      </c>
      <c r="D558" t="s">
        <v>1842</v>
      </c>
      <c r="E558" t="s">
        <v>1974</v>
      </c>
      <c r="F558">
        <v>0</v>
      </c>
      <c r="G558" t="s">
        <v>1977</v>
      </c>
      <c r="H558" t="s">
        <v>1979</v>
      </c>
      <c r="I558" t="s">
        <v>2531</v>
      </c>
      <c r="J558" t="s">
        <v>3542</v>
      </c>
      <c r="K558" t="s">
        <v>3545</v>
      </c>
      <c r="L558" t="s">
        <v>3563</v>
      </c>
      <c r="M558" t="s">
        <v>3752</v>
      </c>
      <c r="N558" t="s">
        <v>174</v>
      </c>
      <c r="O558" t="s">
        <v>3984</v>
      </c>
      <c r="P558" t="s">
        <v>4315</v>
      </c>
      <c r="Q558" t="s">
        <v>4319</v>
      </c>
      <c r="R558" t="s">
        <v>4321</v>
      </c>
      <c r="S558" t="s">
        <v>4744</v>
      </c>
      <c r="T558" t="s">
        <v>5439</v>
      </c>
      <c r="U558" t="s">
        <v>4324</v>
      </c>
      <c r="V558" t="s">
        <v>5592</v>
      </c>
      <c r="W558" t="s">
        <v>5746</v>
      </c>
      <c r="AA558" t="s">
        <v>6697</v>
      </c>
      <c r="AB558" t="s">
        <v>6697</v>
      </c>
      <c r="AC558" t="s">
        <v>6697</v>
      </c>
      <c r="AD558" t="s">
        <v>6697</v>
      </c>
      <c r="AE558" t="s">
        <v>6697</v>
      </c>
      <c r="AF558" t="s">
        <v>6697</v>
      </c>
      <c r="AG558" t="s">
        <v>6697</v>
      </c>
      <c r="AH558" t="s">
        <v>6697</v>
      </c>
      <c r="AI558" t="s">
        <v>6697</v>
      </c>
      <c r="AJ558" t="s">
        <v>6697</v>
      </c>
      <c r="AK558" t="s">
        <v>6697</v>
      </c>
      <c r="AL558" t="s">
        <v>6697</v>
      </c>
      <c r="AM558" t="s">
        <v>6697</v>
      </c>
      <c r="AN558" t="s">
        <v>6700</v>
      </c>
      <c r="AO558" t="s">
        <v>6697</v>
      </c>
      <c r="AP558" t="s">
        <v>6697</v>
      </c>
      <c r="AQ558" t="s">
        <v>6697</v>
      </c>
      <c r="AR558" t="s">
        <v>6697</v>
      </c>
      <c r="AS558" t="s">
        <v>6697</v>
      </c>
      <c r="AT558">
        <v>3</v>
      </c>
      <c r="AU558" t="s">
        <v>6697</v>
      </c>
      <c r="AV558" t="s">
        <v>6697</v>
      </c>
      <c r="AW558">
        <v>6</v>
      </c>
      <c r="AX558" t="s">
        <v>6697</v>
      </c>
      <c r="AY558" t="s">
        <v>6697</v>
      </c>
      <c r="BA558" t="s">
        <v>6697</v>
      </c>
    </row>
    <row r="559" spans="1:53">
      <c r="A559" t="s">
        <v>345</v>
      </c>
      <c r="B559" t="s">
        <v>890</v>
      </c>
      <c r="C559" t="s">
        <v>1452</v>
      </c>
      <c r="D559" t="s">
        <v>1842</v>
      </c>
      <c r="E559" t="s">
        <v>1974</v>
      </c>
      <c r="F559">
        <v>0</v>
      </c>
      <c r="G559" t="s">
        <v>1977</v>
      </c>
      <c r="H559" t="s">
        <v>1979</v>
      </c>
      <c r="I559" t="s">
        <v>2532</v>
      </c>
      <c r="J559" t="s">
        <v>3542</v>
      </c>
      <c r="K559" t="s">
        <v>3545</v>
      </c>
      <c r="L559" t="s">
        <v>3563</v>
      </c>
      <c r="M559" t="s">
        <v>3752</v>
      </c>
      <c r="N559" t="s">
        <v>174</v>
      </c>
      <c r="O559" t="s">
        <v>3984</v>
      </c>
      <c r="P559" t="s">
        <v>4315</v>
      </c>
      <c r="Q559" t="s">
        <v>4319</v>
      </c>
      <c r="R559" t="s">
        <v>4321</v>
      </c>
      <c r="S559" t="s">
        <v>4745</v>
      </c>
      <c r="T559" t="s">
        <v>5439</v>
      </c>
      <c r="U559" t="s">
        <v>4324</v>
      </c>
      <c r="V559" t="s">
        <v>5725</v>
      </c>
      <c r="W559" t="s">
        <v>6232</v>
      </c>
      <c r="AA559" t="s">
        <v>6697</v>
      </c>
      <c r="AB559" t="s">
        <v>6697</v>
      </c>
      <c r="AC559" t="s">
        <v>6697</v>
      </c>
      <c r="AD559" t="s">
        <v>6697</v>
      </c>
      <c r="AE559" t="s">
        <v>6697</v>
      </c>
      <c r="AF559" t="s">
        <v>6697</v>
      </c>
      <c r="AG559" t="s">
        <v>6697</v>
      </c>
      <c r="AH559" t="s">
        <v>6697</v>
      </c>
      <c r="AI559" t="s">
        <v>6697</v>
      </c>
      <c r="AJ559" t="s">
        <v>6697</v>
      </c>
      <c r="AK559" t="s">
        <v>6697</v>
      </c>
      <c r="AL559" t="s">
        <v>6697</v>
      </c>
      <c r="AM559" t="s">
        <v>6697</v>
      </c>
      <c r="AN559" t="s">
        <v>6700</v>
      </c>
      <c r="AO559" t="s">
        <v>6697</v>
      </c>
      <c r="AP559" t="s">
        <v>6697</v>
      </c>
      <c r="AQ559" t="s">
        <v>6697</v>
      </c>
      <c r="AR559" t="s">
        <v>6697</v>
      </c>
      <c r="AS559" t="s">
        <v>6697</v>
      </c>
      <c r="AT559">
        <v>3</v>
      </c>
      <c r="AU559" t="s">
        <v>6697</v>
      </c>
      <c r="AV559" t="s">
        <v>6697</v>
      </c>
      <c r="AW559">
        <v>6</v>
      </c>
      <c r="AX559" t="s">
        <v>6697</v>
      </c>
      <c r="AY559" t="s">
        <v>6697</v>
      </c>
      <c r="BA559" t="s">
        <v>6697</v>
      </c>
    </row>
    <row r="560" spans="1:53">
      <c r="A560" t="s">
        <v>346</v>
      </c>
      <c r="B560" t="s">
        <v>890</v>
      </c>
      <c r="C560" t="s">
        <v>1453</v>
      </c>
      <c r="D560" t="s">
        <v>1661</v>
      </c>
      <c r="E560" t="s">
        <v>1974</v>
      </c>
      <c r="F560">
        <v>5</v>
      </c>
      <c r="G560" t="s">
        <v>1977</v>
      </c>
      <c r="H560" t="s">
        <v>1979</v>
      </c>
      <c r="I560" t="s">
        <v>2533</v>
      </c>
      <c r="J560" t="s">
        <v>3542</v>
      </c>
      <c r="K560" t="s">
        <v>3545</v>
      </c>
      <c r="L560" t="s">
        <v>3563</v>
      </c>
      <c r="M560" t="s">
        <v>3798</v>
      </c>
      <c r="N560" t="s">
        <v>174</v>
      </c>
      <c r="O560" t="s">
        <v>3984</v>
      </c>
      <c r="P560" t="s">
        <v>4315</v>
      </c>
      <c r="Q560" t="s">
        <v>4319</v>
      </c>
      <c r="R560" t="s">
        <v>4322</v>
      </c>
      <c r="S560" t="s">
        <v>4746</v>
      </c>
      <c r="T560" t="s">
        <v>5440</v>
      </c>
      <c r="U560" t="s">
        <v>5440</v>
      </c>
      <c r="V560" t="s">
        <v>5592</v>
      </c>
      <c r="W560" t="s">
        <v>6233</v>
      </c>
      <c r="AA560" t="s">
        <v>6697</v>
      </c>
      <c r="AB560" t="s">
        <v>6697</v>
      </c>
      <c r="AC560" t="s">
        <v>6697</v>
      </c>
      <c r="AD560" t="s">
        <v>6697</v>
      </c>
      <c r="AE560" t="s">
        <v>6697</v>
      </c>
      <c r="AF560" t="s">
        <v>6697</v>
      </c>
      <c r="AG560" t="s">
        <v>6697</v>
      </c>
      <c r="AH560" t="s">
        <v>6697</v>
      </c>
      <c r="AI560" t="s">
        <v>6697</v>
      </c>
      <c r="AJ560" t="s">
        <v>6697</v>
      </c>
      <c r="AK560" t="s">
        <v>6699</v>
      </c>
      <c r="AL560" t="s">
        <v>6697</v>
      </c>
      <c r="AM560" t="s">
        <v>6697</v>
      </c>
      <c r="AN560" t="s">
        <v>6697</v>
      </c>
      <c r="AO560" t="s">
        <v>6697</v>
      </c>
      <c r="AP560" t="s">
        <v>6697</v>
      </c>
      <c r="AQ560" t="s">
        <v>6697</v>
      </c>
      <c r="AR560" t="s">
        <v>6697</v>
      </c>
      <c r="AS560" t="s">
        <v>6697</v>
      </c>
      <c r="AT560">
        <v>4</v>
      </c>
      <c r="AU560" t="s">
        <v>6697</v>
      </c>
      <c r="AV560" t="s">
        <v>6697</v>
      </c>
      <c r="AW560">
        <v>26</v>
      </c>
      <c r="AX560" t="s">
        <v>6697</v>
      </c>
      <c r="AY560" t="s">
        <v>6697</v>
      </c>
      <c r="AZ560" t="s">
        <v>6706</v>
      </c>
      <c r="BA560" t="s">
        <v>6698</v>
      </c>
    </row>
    <row r="561" spans="1:53">
      <c r="A561" t="s">
        <v>162</v>
      </c>
      <c r="B561" t="s">
        <v>890</v>
      </c>
      <c r="C561" t="s">
        <v>1370</v>
      </c>
      <c r="D561" t="s">
        <v>1843</v>
      </c>
      <c r="E561" t="s">
        <v>1974</v>
      </c>
      <c r="F561">
        <v>0</v>
      </c>
      <c r="G561" t="s">
        <v>1977</v>
      </c>
      <c r="H561" t="s">
        <v>1979</v>
      </c>
      <c r="I561" t="s">
        <v>2534</v>
      </c>
      <c r="J561" t="s">
        <v>3542</v>
      </c>
      <c r="K561" t="s">
        <v>3545</v>
      </c>
      <c r="L561" t="s">
        <v>3563</v>
      </c>
      <c r="M561" t="s">
        <v>3799</v>
      </c>
      <c r="N561" t="s">
        <v>174</v>
      </c>
      <c r="O561" t="s">
        <v>4110</v>
      </c>
      <c r="P561" t="s">
        <v>4315</v>
      </c>
      <c r="Q561" t="s">
        <v>4319</v>
      </c>
      <c r="R561" t="s">
        <v>4322</v>
      </c>
      <c r="S561" t="s">
        <v>4747</v>
      </c>
      <c r="T561" t="s">
        <v>5440</v>
      </c>
      <c r="U561" t="s">
        <v>5440</v>
      </c>
      <c r="V561" t="s">
        <v>5726</v>
      </c>
      <c r="W561" t="s">
        <v>6234</v>
      </c>
      <c r="AA561" t="s">
        <v>6697</v>
      </c>
      <c r="AB561" t="s">
        <v>6697</v>
      </c>
      <c r="AC561" t="s">
        <v>6697</v>
      </c>
      <c r="AD561" t="s">
        <v>6697</v>
      </c>
      <c r="AE561" t="s">
        <v>6697</v>
      </c>
      <c r="AF561" t="s">
        <v>6697</v>
      </c>
      <c r="AG561" t="s">
        <v>6697</v>
      </c>
      <c r="AH561" t="s">
        <v>6697</v>
      </c>
      <c r="AI561" t="s">
        <v>6697</v>
      </c>
      <c r="AJ561" t="s">
        <v>6697</v>
      </c>
      <c r="AK561" t="s">
        <v>6697</v>
      </c>
      <c r="AL561" t="s">
        <v>6697</v>
      </c>
      <c r="AM561" t="s">
        <v>6697</v>
      </c>
      <c r="AN561" t="s">
        <v>6697</v>
      </c>
      <c r="AO561" t="s">
        <v>6697</v>
      </c>
      <c r="AP561" t="s">
        <v>6697</v>
      </c>
      <c r="AQ561" t="s">
        <v>6697</v>
      </c>
      <c r="AR561" t="s">
        <v>6697</v>
      </c>
      <c r="AS561" t="s">
        <v>6697</v>
      </c>
      <c r="AT561">
        <v>1</v>
      </c>
      <c r="AU561" t="s">
        <v>6697</v>
      </c>
      <c r="AV561" t="s">
        <v>6697</v>
      </c>
      <c r="AW561">
        <v>7</v>
      </c>
      <c r="AX561" t="s">
        <v>6697</v>
      </c>
      <c r="AY561" t="s">
        <v>6697</v>
      </c>
      <c r="BA561" t="s">
        <v>6697</v>
      </c>
    </row>
    <row r="562" spans="1:53">
      <c r="A562" t="s">
        <v>164</v>
      </c>
      <c r="B562" t="s">
        <v>890</v>
      </c>
      <c r="C562" t="s">
        <v>1370</v>
      </c>
      <c r="D562" t="s">
        <v>1844</v>
      </c>
      <c r="E562" t="s">
        <v>1974</v>
      </c>
      <c r="F562">
        <v>0</v>
      </c>
      <c r="G562" t="s">
        <v>1977</v>
      </c>
      <c r="H562" t="s">
        <v>1979</v>
      </c>
      <c r="I562" t="s">
        <v>2535</v>
      </c>
      <c r="J562" t="s">
        <v>3542</v>
      </c>
      <c r="K562" t="s">
        <v>3545</v>
      </c>
      <c r="L562" t="s">
        <v>3563</v>
      </c>
      <c r="M562" t="s">
        <v>3800</v>
      </c>
      <c r="N562" t="s">
        <v>174</v>
      </c>
      <c r="O562" t="s">
        <v>4110</v>
      </c>
      <c r="P562" t="s">
        <v>4315</v>
      </c>
      <c r="Q562" t="s">
        <v>4319</v>
      </c>
      <c r="R562" t="s">
        <v>4322</v>
      </c>
      <c r="S562" t="s">
        <v>4748</v>
      </c>
      <c r="T562" t="s">
        <v>5442</v>
      </c>
      <c r="U562" t="s">
        <v>5440</v>
      </c>
      <c r="V562" t="s">
        <v>5726</v>
      </c>
      <c r="W562" t="s">
        <v>6234</v>
      </c>
      <c r="AA562" t="s">
        <v>6697</v>
      </c>
      <c r="AB562" t="s">
        <v>6697</v>
      </c>
      <c r="AC562" t="s">
        <v>6697</v>
      </c>
      <c r="AD562" t="s">
        <v>6697</v>
      </c>
      <c r="AE562" t="s">
        <v>6697</v>
      </c>
      <c r="AF562" t="s">
        <v>6697</v>
      </c>
      <c r="AG562" t="s">
        <v>6697</v>
      </c>
      <c r="AH562" t="s">
        <v>6697</v>
      </c>
      <c r="AI562" t="s">
        <v>6697</v>
      </c>
      <c r="AJ562" t="s">
        <v>6697</v>
      </c>
      <c r="AK562" t="s">
        <v>6697</v>
      </c>
      <c r="AL562" t="s">
        <v>6697</v>
      </c>
      <c r="AM562" t="s">
        <v>6697</v>
      </c>
      <c r="AN562" t="s">
        <v>6697</v>
      </c>
      <c r="AO562" t="s">
        <v>6697</v>
      </c>
      <c r="AP562" t="s">
        <v>6697</v>
      </c>
      <c r="AQ562" t="s">
        <v>6697</v>
      </c>
      <c r="AR562" t="s">
        <v>6697</v>
      </c>
      <c r="AS562" t="s">
        <v>6697</v>
      </c>
      <c r="AT562">
        <v>1</v>
      </c>
      <c r="AU562" t="s">
        <v>6697</v>
      </c>
      <c r="AV562" t="s">
        <v>6697</v>
      </c>
      <c r="AW562">
        <v>9</v>
      </c>
      <c r="AX562" t="s">
        <v>6697</v>
      </c>
      <c r="AY562" t="s">
        <v>6697</v>
      </c>
      <c r="BA562" t="s">
        <v>6697</v>
      </c>
    </row>
    <row r="563" spans="1:53">
      <c r="A563" t="s">
        <v>347</v>
      </c>
      <c r="B563" t="s">
        <v>890</v>
      </c>
      <c r="C563" t="s">
        <v>1370</v>
      </c>
      <c r="D563" t="s">
        <v>1667</v>
      </c>
      <c r="E563" t="s">
        <v>1974</v>
      </c>
      <c r="F563">
        <v>0</v>
      </c>
      <c r="G563" t="s">
        <v>1977</v>
      </c>
      <c r="H563" t="s">
        <v>1979</v>
      </c>
      <c r="I563" t="s">
        <v>2536</v>
      </c>
      <c r="J563" t="s">
        <v>3542</v>
      </c>
      <c r="K563" t="s">
        <v>3545</v>
      </c>
      <c r="L563" t="s">
        <v>3563</v>
      </c>
      <c r="M563" t="s">
        <v>3615</v>
      </c>
      <c r="N563" t="s">
        <v>174</v>
      </c>
      <c r="O563" t="s">
        <v>4110</v>
      </c>
      <c r="P563" t="s">
        <v>4315</v>
      </c>
      <c r="Q563" t="s">
        <v>4319</v>
      </c>
      <c r="R563" t="s">
        <v>4323</v>
      </c>
      <c r="S563" t="s">
        <v>4749</v>
      </c>
      <c r="T563" t="s">
        <v>5439</v>
      </c>
      <c r="U563" t="s">
        <v>4324</v>
      </c>
      <c r="V563" t="s">
        <v>5727</v>
      </c>
      <c r="W563" t="s">
        <v>6234</v>
      </c>
      <c r="AA563" t="s">
        <v>6697</v>
      </c>
      <c r="AB563" t="s">
        <v>6697</v>
      </c>
      <c r="AC563" t="s">
        <v>6697</v>
      </c>
      <c r="AD563" t="s">
        <v>6697</v>
      </c>
      <c r="AE563" t="s">
        <v>6697</v>
      </c>
      <c r="AF563" t="s">
        <v>6697</v>
      </c>
      <c r="AG563" t="s">
        <v>6697</v>
      </c>
      <c r="AH563" t="s">
        <v>6697</v>
      </c>
      <c r="AI563" t="s">
        <v>6697</v>
      </c>
      <c r="AJ563" t="s">
        <v>6697</v>
      </c>
      <c r="AK563" t="s">
        <v>6697</v>
      </c>
      <c r="AL563" t="s">
        <v>6697</v>
      </c>
      <c r="AM563" t="s">
        <v>6697</v>
      </c>
      <c r="AN563" t="s">
        <v>6699</v>
      </c>
      <c r="AO563" t="s">
        <v>6697</v>
      </c>
      <c r="AP563" t="s">
        <v>6697</v>
      </c>
      <c r="AQ563" t="s">
        <v>6697</v>
      </c>
      <c r="AR563" t="s">
        <v>6697</v>
      </c>
      <c r="AS563" t="s">
        <v>6697</v>
      </c>
      <c r="AT563">
        <v>1</v>
      </c>
      <c r="AU563" t="s">
        <v>6697</v>
      </c>
      <c r="AV563" t="s">
        <v>6697</v>
      </c>
      <c r="AW563">
        <v>1</v>
      </c>
      <c r="AX563" t="s">
        <v>6697</v>
      </c>
      <c r="AY563" t="s">
        <v>6697</v>
      </c>
      <c r="BA563" t="s">
        <v>6697</v>
      </c>
    </row>
    <row r="564" spans="1:53">
      <c r="A564" t="s">
        <v>347</v>
      </c>
      <c r="B564" t="s">
        <v>875</v>
      </c>
      <c r="C564" t="s">
        <v>1327</v>
      </c>
      <c r="D564" t="s">
        <v>1667</v>
      </c>
      <c r="E564" t="s">
        <v>1974</v>
      </c>
      <c r="F564">
        <v>0</v>
      </c>
      <c r="G564" t="s">
        <v>1977</v>
      </c>
      <c r="H564" t="s">
        <v>1979</v>
      </c>
      <c r="I564" t="s">
        <v>2537</v>
      </c>
      <c r="J564" t="s">
        <v>3542</v>
      </c>
      <c r="K564" t="s">
        <v>3545</v>
      </c>
      <c r="L564" t="s">
        <v>3563</v>
      </c>
      <c r="M564" t="s">
        <v>3608</v>
      </c>
      <c r="N564" t="s">
        <v>174</v>
      </c>
      <c r="O564" t="s">
        <v>4093</v>
      </c>
      <c r="P564" t="s">
        <v>4315</v>
      </c>
      <c r="Q564" t="s">
        <v>4319</v>
      </c>
      <c r="R564" t="s">
        <v>4321</v>
      </c>
      <c r="S564" t="s">
        <v>4749</v>
      </c>
      <c r="T564" t="s">
        <v>5440</v>
      </c>
      <c r="U564" t="s">
        <v>5440</v>
      </c>
      <c r="V564" t="s">
        <v>5728</v>
      </c>
      <c r="W564" t="s">
        <v>6235</v>
      </c>
      <c r="AA564" t="s">
        <v>6697</v>
      </c>
      <c r="AB564" t="s">
        <v>6697</v>
      </c>
      <c r="AC564" t="s">
        <v>6697</v>
      </c>
      <c r="AD564" t="s">
        <v>6697</v>
      </c>
      <c r="AE564" t="s">
        <v>6697</v>
      </c>
      <c r="AF564" t="s">
        <v>6697</v>
      </c>
      <c r="AG564" t="s">
        <v>6697</v>
      </c>
      <c r="AH564" t="s">
        <v>6697</v>
      </c>
      <c r="AI564" t="s">
        <v>6697</v>
      </c>
      <c r="AJ564" t="s">
        <v>6697</v>
      </c>
      <c r="AK564" t="s">
        <v>6697</v>
      </c>
      <c r="AL564" t="s">
        <v>6697</v>
      </c>
      <c r="AM564" t="s">
        <v>6697</v>
      </c>
      <c r="AN564" t="s">
        <v>6700</v>
      </c>
      <c r="AO564" t="s">
        <v>6697</v>
      </c>
      <c r="AP564" t="s">
        <v>6697</v>
      </c>
      <c r="AQ564" t="s">
        <v>6697</v>
      </c>
      <c r="AR564" t="s">
        <v>6697</v>
      </c>
      <c r="AS564" t="s">
        <v>6697</v>
      </c>
      <c r="AT564">
        <v>0</v>
      </c>
      <c r="AU564" t="s">
        <v>6697</v>
      </c>
      <c r="AV564" t="s">
        <v>6697</v>
      </c>
      <c r="AW564">
        <v>1</v>
      </c>
      <c r="AX564" t="s">
        <v>6697</v>
      </c>
      <c r="AY564" t="s">
        <v>6697</v>
      </c>
      <c r="BA564" t="s">
        <v>6697</v>
      </c>
    </row>
    <row r="565" spans="1:53">
      <c r="A565" t="s">
        <v>169</v>
      </c>
      <c r="B565" t="s">
        <v>890</v>
      </c>
      <c r="C565" t="s">
        <v>1370</v>
      </c>
      <c r="D565" t="s">
        <v>1838</v>
      </c>
      <c r="E565" t="s">
        <v>1974</v>
      </c>
      <c r="F565">
        <v>0</v>
      </c>
      <c r="G565" t="s">
        <v>1977</v>
      </c>
      <c r="H565" t="s">
        <v>1979</v>
      </c>
      <c r="I565" t="s">
        <v>2538</v>
      </c>
      <c r="J565" t="s">
        <v>3542</v>
      </c>
      <c r="K565" t="s">
        <v>3545</v>
      </c>
      <c r="L565" t="s">
        <v>3563</v>
      </c>
      <c r="M565" t="s">
        <v>3615</v>
      </c>
      <c r="N565" t="s">
        <v>174</v>
      </c>
      <c r="O565" t="s">
        <v>4110</v>
      </c>
      <c r="P565" t="s">
        <v>4315</v>
      </c>
      <c r="Q565" t="s">
        <v>4319</v>
      </c>
      <c r="R565" t="s">
        <v>4321</v>
      </c>
      <c r="S565" t="s">
        <v>4750</v>
      </c>
      <c r="T565" t="s">
        <v>5440</v>
      </c>
      <c r="U565" t="s">
        <v>5440</v>
      </c>
      <c r="V565" t="s">
        <v>5726</v>
      </c>
      <c r="W565" t="s">
        <v>6234</v>
      </c>
      <c r="AA565" t="s">
        <v>6697</v>
      </c>
      <c r="AB565" t="s">
        <v>6697</v>
      </c>
      <c r="AC565" t="s">
        <v>6697</v>
      </c>
      <c r="AD565" t="s">
        <v>6697</v>
      </c>
      <c r="AE565" t="s">
        <v>6697</v>
      </c>
      <c r="AF565" t="s">
        <v>6697</v>
      </c>
      <c r="AG565" t="s">
        <v>6697</v>
      </c>
      <c r="AH565" t="s">
        <v>6697</v>
      </c>
      <c r="AI565" t="s">
        <v>6697</v>
      </c>
      <c r="AJ565" t="s">
        <v>6697</v>
      </c>
      <c r="AK565" t="s">
        <v>6697</v>
      </c>
      <c r="AL565" t="s">
        <v>6697</v>
      </c>
      <c r="AM565" t="s">
        <v>6697</v>
      </c>
      <c r="AN565" t="s">
        <v>6700</v>
      </c>
      <c r="AO565" t="s">
        <v>6697</v>
      </c>
      <c r="AP565" t="s">
        <v>6697</v>
      </c>
      <c r="AQ565" t="s">
        <v>6697</v>
      </c>
      <c r="AR565" t="s">
        <v>6697</v>
      </c>
      <c r="AS565" t="s">
        <v>6697</v>
      </c>
      <c r="AT565">
        <v>1</v>
      </c>
      <c r="AU565" t="s">
        <v>6697</v>
      </c>
      <c r="AV565" t="s">
        <v>6697</v>
      </c>
      <c r="AW565">
        <v>6</v>
      </c>
      <c r="AX565" t="s">
        <v>6697</v>
      </c>
      <c r="AY565" t="s">
        <v>6697</v>
      </c>
      <c r="BA565" t="s">
        <v>6697</v>
      </c>
    </row>
    <row r="566" spans="1:53">
      <c r="A566" t="s">
        <v>348</v>
      </c>
      <c r="B566" t="s">
        <v>890</v>
      </c>
      <c r="C566" t="s">
        <v>1370</v>
      </c>
      <c r="D566" t="s">
        <v>1840</v>
      </c>
      <c r="E566" t="s">
        <v>1974</v>
      </c>
      <c r="F566">
        <v>0</v>
      </c>
      <c r="G566" t="s">
        <v>1977</v>
      </c>
      <c r="H566" t="s">
        <v>1979</v>
      </c>
      <c r="I566" t="s">
        <v>2539</v>
      </c>
      <c r="J566" t="s">
        <v>3542</v>
      </c>
      <c r="K566" t="s">
        <v>3545</v>
      </c>
      <c r="L566" t="s">
        <v>3563</v>
      </c>
      <c r="M566" t="s">
        <v>3801</v>
      </c>
      <c r="N566" t="s">
        <v>174</v>
      </c>
      <c r="O566" t="s">
        <v>3984</v>
      </c>
      <c r="P566" t="s">
        <v>4315</v>
      </c>
      <c r="Q566" t="s">
        <v>4319</v>
      </c>
      <c r="R566" t="s">
        <v>4321</v>
      </c>
      <c r="S566" t="s">
        <v>4462</v>
      </c>
      <c r="T566" t="s">
        <v>5439</v>
      </c>
      <c r="U566" t="s">
        <v>4324</v>
      </c>
      <c r="V566" t="s">
        <v>5729</v>
      </c>
      <c r="W566" t="s">
        <v>6051</v>
      </c>
      <c r="AA566" t="s">
        <v>6697</v>
      </c>
      <c r="AB566" t="s">
        <v>6697</v>
      </c>
      <c r="AC566" t="s">
        <v>6697</v>
      </c>
      <c r="AD566" t="s">
        <v>6697</v>
      </c>
      <c r="AE566" t="s">
        <v>6697</v>
      </c>
      <c r="AF566" t="s">
        <v>6697</v>
      </c>
      <c r="AG566" t="s">
        <v>6697</v>
      </c>
      <c r="AH566" t="s">
        <v>6697</v>
      </c>
      <c r="AI566" t="s">
        <v>6697</v>
      </c>
      <c r="AJ566" t="s">
        <v>6697</v>
      </c>
      <c r="AK566" t="s">
        <v>6697</v>
      </c>
      <c r="AL566" t="s">
        <v>6697</v>
      </c>
      <c r="AM566" t="s">
        <v>6697</v>
      </c>
      <c r="AN566" t="s">
        <v>6700</v>
      </c>
      <c r="AO566" t="s">
        <v>6697</v>
      </c>
      <c r="AP566" t="s">
        <v>6697</v>
      </c>
      <c r="AQ566" t="s">
        <v>6697</v>
      </c>
      <c r="AR566" t="s">
        <v>6697</v>
      </c>
      <c r="AS566" t="s">
        <v>6697</v>
      </c>
      <c r="AT566">
        <v>1</v>
      </c>
      <c r="AU566" t="s">
        <v>6697</v>
      </c>
      <c r="AV566" t="s">
        <v>6697</v>
      </c>
      <c r="AW566">
        <v>6</v>
      </c>
      <c r="AX566" t="s">
        <v>6697</v>
      </c>
      <c r="AY566" t="s">
        <v>6697</v>
      </c>
      <c r="BA566" t="s">
        <v>6697</v>
      </c>
    </row>
    <row r="567" spans="1:53">
      <c r="A567" t="s">
        <v>349</v>
      </c>
      <c r="B567" t="s">
        <v>349</v>
      </c>
      <c r="C567" t="s">
        <v>1454</v>
      </c>
      <c r="D567" t="s">
        <v>1660</v>
      </c>
      <c r="E567" t="s">
        <v>1974</v>
      </c>
      <c r="F567">
        <v>0</v>
      </c>
      <c r="G567" t="s">
        <v>1977</v>
      </c>
      <c r="H567" t="s">
        <v>1979</v>
      </c>
      <c r="I567" t="s">
        <v>2540</v>
      </c>
      <c r="J567" t="s">
        <v>3542</v>
      </c>
      <c r="K567" t="s">
        <v>3545</v>
      </c>
      <c r="L567" t="s">
        <v>3563</v>
      </c>
      <c r="M567" t="s">
        <v>3802</v>
      </c>
      <c r="N567" t="s">
        <v>174</v>
      </c>
      <c r="O567" t="s">
        <v>3802</v>
      </c>
      <c r="P567" t="s">
        <v>4315</v>
      </c>
      <c r="Q567" t="s">
        <v>4319</v>
      </c>
      <c r="R567" t="s">
        <v>4321</v>
      </c>
      <c r="S567" t="s">
        <v>4462</v>
      </c>
      <c r="T567" t="s">
        <v>5439</v>
      </c>
      <c r="U567" t="s">
        <v>4324</v>
      </c>
      <c r="V567" t="s">
        <v>5730</v>
      </c>
      <c r="W567" t="s">
        <v>6236</v>
      </c>
      <c r="AA567" t="s">
        <v>6697</v>
      </c>
      <c r="AB567" t="s">
        <v>6697</v>
      </c>
      <c r="AC567" t="s">
        <v>6697</v>
      </c>
      <c r="AD567" t="s">
        <v>6697</v>
      </c>
      <c r="AE567" t="s">
        <v>6697</v>
      </c>
      <c r="AF567" t="s">
        <v>6697</v>
      </c>
      <c r="AG567" t="s">
        <v>6697</v>
      </c>
      <c r="AH567" t="s">
        <v>6697</v>
      </c>
      <c r="AI567" t="s">
        <v>6697</v>
      </c>
      <c r="AJ567" t="s">
        <v>6697</v>
      </c>
      <c r="AK567" t="s">
        <v>6697</v>
      </c>
      <c r="AL567" t="s">
        <v>6697</v>
      </c>
      <c r="AM567" t="s">
        <v>6697</v>
      </c>
      <c r="AN567" t="s">
        <v>6700</v>
      </c>
      <c r="AO567" t="s">
        <v>6697</v>
      </c>
      <c r="AP567" t="s">
        <v>6697</v>
      </c>
      <c r="AQ567" t="s">
        <v>6697</v>
      </c>
      <c r="AR567" t="s">
        <v>6697</v>
      </c>
      <c r="AS567" t="s">
        <v>6697</v>
      </c>
      <c r="AT567">
        <v>2</v>
      </c>
      <c r="AU567" t="s">
        <v>6697</v>
      </c>
      <c r="AV567" t="s">
        <v>6697</v>
      </c>
      <c r="AW567">
        <v>1</v>
      </c>
      <c r="AX567" t="s">
        <v>6697</v>
      </c>
      <c r="AY567" t="s">
        <v>6697</v>
      </c>
      <c r="BA567" t="s">
        <v>6697</v>
      </c>
    </row>
    <row r="568" spans="1:53">
      <c r="A568" t="s">
        <v>350</v>
      </c>
      <c r="B568" t="s">
        <v>350</v>
      </c>
      <c r="C568" t="s">
        <v>1327</v>
      </c>
      <c r="D568" t="s">
        <v>1696</v>
      </c>
      <c r="E568" t="s">
        <v>1974</v>
      </c>
      <c r="F568">
        <v>0</v>
      </c>
      <c r="G568" t="s">
        <v>1977</v>
      </c>
      <c r="H568" t="s">
        <v>1979</v>
      </c>
      <c r="I568" t="s">
        <v>2541</v>
      </c>
      <c r="J568" t="s">
        <v>3542</v>
      </c>
      <c r="K568" t="s">
        <v>3545</v>
      </c>
      <c r="L568" t="s">
        <v>3563</v>
      </c>
      <c r="M568" t="s">
        <v>3803</v>
      </c>
      <c r="N568" t="s">
        <v>174</v>
      </c>
      <c r="O568" t="s">
        <v>3803</v>
      </c>
      <c r="P568" t="s">
        <v>4315</v>
      </c>
      <c r="Q568" t="s">
        <v>4319</v>
      </c>
      <c r="R568" t="s">
        <v>4322</v>
      </c>
      <c r="S568" t="s">
        <v>4462</v>
      </c>
      <c r="T568" t="s">
        <v>5440</v>
      </c>
      <c r="U568" t="s">
        <v>5440</v>
      </c>
      <c r="V568" t="s">
        <v>5731</v>
      </c>
      <c r="W568" t="s">
        <v>6237</v>
      </c>
      <c r="AA568" t="s">
        <v>6697</v>
      </c>
      <c r="AB568" t="s">
        <v>6697</v>
      </c>
      <c r="AC568" t="s">
        <v>6697</v>
      </c>
      <c r="AD568" t="s">
        <v>6697</v>
      </c>
      <c r="AE568" t="s">
        <v>6697</v>
      </c>
      <c r="AF568" t="s">
        <v>6697</v>
      </c>
      <c r="AG568" t="s">
        <v>6697</v>
      </c>
      <c r="AH568" t="s">
        <v>6697</v>
      </c>
      <c r="AI568" t="s">
        <v>6697</v>
      </c>
      <c r="AJ568" t="s">
        <v>6697</v>
      </c>
      <c r="AK568" t="s">
        <v>6697</v>
      </c>
      <c r="AL568" t="s">
        <v>6697</v>
      </c>
      <c r="AM568" t="s">
        <v>6697</v>
      </c>
      <c r="AN568" t="s">
        <v>6697</v>
      </c>
      <c r="AO568" t="s">
        <v>6697</v>
      </c>
      <c r="AP568" t="s">
        <v>6697</v>
      </c>
      <c r="AQ568" t="s">
        <v>6697</v>
      </c>
      <c r="AR568" t="s">
        <v>6697</v>
      </c>
      <c r="AS568" t="s">
        <v>6697</v>
      </c>
      <c r="AT568">
        <v>0</v>
      </c>
      <c r="AU568" t="s">
        <v>6697</v>
      </c>
      <c r="AV568" t="s">
        <v>6697</v>
      </c>
      <c r="AW568">
        <v>0</v>
      </c>
      <c r="AX568" t="s">
        <v>6697</v>
      </c>
      <c r="AY568" t="s">
        <v>6697</v>
      </c>
      <c r="BA568" t="s">
        <v>6697</v>
      </c>
    </row>
    <row r="569" spans="1:53">
      <c r="A569" t="s">
        <v>350</v>
      </c>
      <c r="B569" t="s">
        <v>350</v>
      </c>
      <c r="C569" t="s">
        <v>1327</v>
      </c>
      <c r="D569" t="s">
        <v>1676</v>
      </c>
      <c r="E569" t="s">
        <v>1974</v>
      </c>
      <c r="F569">
        <v>0</v>
      </c>
      <c r="G569" t="s">
        <v>1977</v>
      </c>
      <c r="H569" t="s">
        <v>1979</v>
      </c>
      <c r="I569" t="s">
        <v>2542</v>
      </c>
      <c r="J569" t="s">
        <v>3542</v>
      </c>
      <c r="K569" t="s">
        <v>3545</v>
      </c>
      <c r="L569" t="s">
        <v>3563</v>
      </c>
      <c r="M569" t="s">
        <v>3803</v>
      </c>
      <c r="N569" t="s">
        <v>174</v>
      </c>
      <c r="O569" t="s">
        <v>3803</v>
      </c>
      <c r="P569" t="s">
        <v>4315</v>
      </c>
      <c r="Q569" t="s">
        <v>4319</v>
      </c>
      <c r="R569" t="s">
        <v>4322</v>
      </c>
      <c r="S569" t="s">
        <v>4462</v>
      </c>
      <c r="T569" t="s">
        <v>5439</v>
      </c>
      <c r="U569" t="s">
        <v>4324</v>
      </c>
      <c r="V569" t="s">
        <v>5731</v>
      </c>
      <c r="W569" t="s">
        <v>6238</v>
      </c>
      <c r="AA569" t="s">
        <v>6697</v>
      </c>
      <c r="AB569" t="s">
        <v>6697</v>
      </c>
      <c r="AC569" t="s">
        <v>6697</v>
      </c>
      <c r="AD569" t="s">
        <v>6697</v>
      </c>
      <c r="AE569" t="s">
        <v>6697</v>
      </c>
      <c r="AF569" t="s">
        <v>6697</v>
      </c>
      <c r="AG569" t="s">
        <v>6697</v>
      </c>
      <c r="AH569" t="s">
        <v>6697</v>
      </c>
      <c r="AI569" t="s">
        <v>6697</v>
      </c>
      <c r="AJ569" t="s">
        <v>6697</v>
      </c>
      <c r="AK569" t="s">
        <v>6697</v>
      </c>
      <c r="AL569" t="s">
        <v>6697</v>
      </c>
      <c r="AM569" t="s">
        <v>6697</v>
      </c>
      <c r="AN569" t="s">
        <v>6697</v>
      </c>
      <c r="AO569" t="s">
        <v>6697</v>
      </c>
      <c r="AP569" t="s">
        <v>6697</v>
      </c>
      <c r="AQ569" t="s">
        <v>6697</v>
      </c>
      <c r="AR569" t="s">
        <v>6697</v>
      </c>
      <c r="AS569" t="s">
        <v>6697</v>
      </c>
      <c r="AT569">
        <v>0</v>
      </c>
      <c r="AU569" t="s">
        <v>6697</v>
      </c>
      <c r="AV569" t="s">
        <v>6697</v>
      </c>
      <c r="AW569">
        <v>0</v>
      </c>
      <c r="AX569" t="s">
        <v>6697</v>
      </c>
      <c r="AY569" t="s">
        <v>6697</v>
      </c>
      <c r="BA569" t="s">
        <v>6697</v>
      </c>
    </row>
    <row r="570" spans="1:53">
      <c r="A570" t="s">
        <v>350</v>
      </c>
      <c r="B570" t="s">
        <v>350</v>
      </c>
      <c r="C570" t="s">
        <v>1455</v>
      </c>
      <c r="D570" t="s">
        <v>174</v>
      </c>
      <c r="E570" t="s">
        <v>1974</v>
      </c>
      <c r="F570">
        <v>10</v>
      </c>
      <c r="G570" t="s">
        <v>1977</v>
      </c>
      <c r="H570" t="s">
        <v>1979</v>
      </c>
      <c r="I570" t="s">
        <v>2543</v>
      </c>
      <c r="J570" t="s">
        <v>3542</v>
      </c>
      <c r="K570" t="s">
        <v>3545</v>
      </c>
      <c r="L570" t="s">
        <v>3563</v>
      </c>
      <c r="M570" t="s">
        <v>3804</v>
      </c>
      <c r="N570" t="s">
        <v>174</v>
      </c>
      <c r="O570" t="s">
        <v>3804</v>
      </c>
      <c r="P570" t="s">
        <v>4315</v>
      </c>
      <c r="Q570" t="s">
        <v>4319</v>
      </c>
      <c r="R570" t="s">
        <v>4321</v>
      </c>
      <c r="S570" t="s">
        <v>4462</v>
      </c>
      <c r="T570" t="s">
        <v>5439</v>
      </c>
      <c r="U570" t="s">
        <v>4324</v>
      </c>
      <c r="V570" t="s">
        <v>5732</v>
      </c>
      <c r="W570" t="s">
        <v>6238</v>
      </c>
      <c r="AA570" t="s">
        <v>6697</v>
      </c>
      <c r="AB570" t="s">
        <v>6697</v>
      </c>
      <c r="AC570" t="s">
        <v>6697</v>
      </c>
      <c r="AD570" t="s">
        <v>6697</v>
      </c>
      <c r="AE570" t="s">
        <v>6697</v>
      </c>
      <c r="AF570" t="s">
        <v>6697</v>
      </c>
      <c r="AG570" t="s">
        <v>6697</v>
      </c>
      <c r="AH570" t="s">
        <v>6697</v>
      </c>
      <c r="AI570" t="s">
        <v>6697</v>
      </c>
      <c r="AJ570" t="s">
        <v>6698</v>
      </c>
      <c r="AK570" t="s">
        <v>6697</v>
      </c>
      <c r="AL570" t="s">
        <v>6697</v>
      </c>
      <c r="AM570" t="s">
        <v>6697</v>
      </c>
      <c r="AN570" t="s">
        <v>6700</v>
      </c>
      <c r="AO570" t="s">
        <v>6697</v>
      </c>
      <c r="AP570" t="s">
        <v>6697</v>
      </c>
      <c r="AQ570" t="s">
        <v>6697</v>
      </c>
      <c r="AR570" t="s">
        <v>6697</v>
      </c>
      <c r="AS570" t="s">
        <v>6697</v>
      </c>
      <c r="AT570">
        <v>1</v>
      </c>
      <c r="AU570" t="s">
        <v>6697</v>
      </c>
      <c r="AV570" t="s">
        <v>6703</v>
      </c>
      <c r="AW570">
        <v>65535</v>
      </c>
      <c r="AX570" t="s">
        <v>6703</v>
      </c>
      <c r="AY570" t="s">
        <v>6697</v>
      </c>
      <c r="BA570" t="s">
        <v>6697</v>
      </c>
    </row>
    <row r="571" spans="1:53">
      <c r="A571" t="s">
        <v>351</v>
      </c>
      <c r="B571" t="s">
        <v>351</v>
      </c>
      <c r="C571" t="s">
        <v>1456</v>
      </c>
      <c r="D571" t="s">
        <v>1845</v>
      </c>
      <c r="E571" t="s">
        <v>1974</v>
      </c>
      <c r="F571">
        <v>0</v>
      </c>
      <c r="G571" t="s">
        <v>1977</v>
      </c>
      <c r="H571" t="s">
        <v>1979</v>
      </c>
      <c r="I571" t="s">
        <v>2544</v>
      </c>
      <c r="J571" t="s">
        <v>3542</v>
      </c>
      <c r="K571" t="s">
        <v>3545</v>
      </c>
      <c r="L571" t="s">
        <v>3563</v>
      </c>
      <c r="M571" t="s">
        <v>3805</v>
      </c>
      <c r="N571" t="s">
        <v>174</v>
      </c>
      <c r="O571" t="s">
        <v>3805</v>
      </c>
      <c r="P571" t="s">
        <v>4315</v>
      </c>
      <c r="Q571" t="s">
        <v>4319</v>
      </c>
      <c r="R571" t="s">
        <v>4321</v>
      </c>
      <c r="S571" t="s">
        <v>4462</v>
      </c>
      <c r="T571" t="s">
        <v>5440</v>
      </c>
      <c r="U571" t="s">
        <v>5440</v>
      </c>
      <c r="V571" t="s">
        <v>5733</v>
      </c>
      <c r="W571" t="s">
        <v>6239</v>
      </c>
      <c r="AA571" t="s">
        <v>6697</v>
      </c>
      <c r="AB571" t="s">
        <v>6697</v>
      </c>
      <c r="AC571" t="s">
        <v>6697</v>
      </c>
      <c r="AD571" t="s">
        <v>6697</v>
      </c>
      <c r="AE571" t="s">
        <v>6697</v>
      </c>
      <c r="AF571" t="s">
        <v>6697</v>
      </c>
      <c r="AG571" t="s">
        <v>6697</v>
      </c>
      <c r="AH571" t="s">
        <v>6697</v>
      </c>
      <c r="AI571" t="s">
        <v>6697</v>
      </c>
      <c r="AJ571" t="s">
        <v>6697</v>
      </c>
      <c r="AK571" t="s">
        <v>6697</v>
      </c>
      <c r="AL571" t="s">
        <v>6697</v>
      </c>
      <c r="AM571" t="s">
        <v>6697</v>
      </c>
      <c r="AN571" t="s">
        <v>6700</v>
      </c>
      <c r="AO571" t="s">
        <v>6697</v>
      </c>
      <c r="AP571" t="s">
        <v>6697</v>
      </c>
      <c r="AQ571" t="s">
        <v>6697</v>
      </c>
      <c r="AR571" t="s">
        <v>6697</v>
      </c>
      <c r="AS571" t="s">
        <v>6697</v>
      </c>
      <c r="AT571">
        <v>3</v>
      </c>
      <c r="AU571" t="s">
        <v>6697</v>
      </c>
      <c r="AV571" t="s">
        <v>6697</v>
      </c>
      <c r="AW571">
        <v>2</v>
      </c>
      <c r="AX571" t="s">
        <v>6697</v>
      </c>
      <c r="AY571" t="s">
        <v>6697</v>
      </c>
      <c r="BA571" t="s">
        <v>6697</v>
      </c>
    </row>
    <row r="572" spans="1:53">
      <c r="A572" t="s">
        <v>352</v>
      </c>
      <c r="B572" t="s">
        <v>352</v>
      </c>
      <c r="C572" t="s">
        <v>1327</v>
      </c>
      <c r="D572" t="s">
        <v>1676</v>
      </c>
      <c r="E572" t="s">
        <v>1974</v>
      </c>
      <c r="F572">
        <v>10</v>
      </c>
      <c r="G572" t="s">
        <v>1977</v>
      </c>
      <c r="H572" t="s">
        <v>1979</v>
      </c>
      <c r="I572" t="s">
        <v>2545</v>
      </c>
      <c r="J572" t="s">
        <v>3542</v>
      </c>
      <c r="K572" t="s">
        <v>3545</v>
      </c>
      <c r="L572" t="s">
        <v>3563</v>
      </c>
      <c r="M572" t="s">
        <v>3806</v>
      </c>
      <c r="N572" t="s">
        <v>174</v>
      </c>
      <c r="O572" t="s">
        <v>3806</v>
      </c>
      <c r="P572" t="s">
        <v>4315</v>
      </c>
      <c r="Q572" t="s">
        <v>4319</v>
      </c>
      <c r="R572" t="s">
        <v>4322</v>
      </c>
      <c r="S572" t="s">
        <v>4751</v>
      </c>
      <c r="T572" t="s">
        <v>5440</v>
      </c>
      <c r="U572" t="s">
        <v>5440</v>
      </c>
      <c r="V572" t="s">
        <v>5734</v>
      </c>
      <c r="W572" t="s">
        <v>6240</v>
      </c>
      <c r="AA572" t="s">
        <v>6697</v>
      </c>
      <c r="AB572" t="s">
        <v>6697</v>
      </c>
      <c r="AC572" t="s">
        <v>6699</v>
      </c>
      <c r="AD572" t="s">
        <v>6697</v>
      </c>
      <c r="AE572" t="s">
        <v>6697</v>
      </c>
      <c r="AF572" t="s">
        <v>6699</v>
      </c>
      <c r="AG572" t="s">
        <v>6697</v>
      </c>
      <c r="AH572" t="s">
        <v>6697</v>
      </c>
      <c r="AI572" t="s">
        <v>6697</v>
      </c>
      <c r="AJ572" t="s">
        <v>6697</v>
      </c>
      <c r="AK572" t="s">
        <v>6697</v>
      </c>
      <c r="AL572" t="s">
        <v>6697</v>
      </c>
      <c r="AM572" t="s">
        <v>6697</v>
      </c>
      <c r="AN572" t="s">
        <v>6697</v>
      </c>
      <c r="AO572" t="s">
        <v>6697</v>
      </c>
      <c r="AP572" t="s">
        <v>6697</v>
      </c>
      <c r="AQ572" t="s">
        <v>6697</v>
      </c>
      <c r="AR572" t="s">
        <v>6697</v>
      </c>
      <c r="AS572" t="s">
        <v>6697</v>
      </c>
      <c r="AT572">
        <v>0</v>
      </c>
      <c r="AU572" t="s">
        <v>6697</v>
      </c>
      <c r="AV572" t="s">
        <v>6697</v>
      </c>
      <c r="AW572">
        <v>0</v>
      </c>
      <c r="AX572" t="s">
        <v>6697</v>
      </c>
      <c r="AY572" t="s">
        <v>6697</v>
      </c>
      <c r="BA572" t="s">
        <v>6697</v>
      </c>
    </row>
    <row r="573" spans="1:53">
      <c r="A573" t="s">
        <v>352</v>
      </c>
      <c r="B573" t="s">
        <v>352</v>
      </c>
      <c r="C573" t="s">
        <v>1455</v>
      </c>
      <c r="D573" t="s">
        <v>174</v>
      </c>
      <c r="E573" t="s">
        <v>1974</v>
      </c>
      <c r="F573">
        <v>20</v>
      </c>
      <c r="G573" t="s">
        <v>1977</v>
      </c>
      <c r="H573" t="s">
        <v>1979</v>
      </c>
      <c r="I573" t="s">
        <v>2546</v>
      </c>
      <c r="J573" t="s">
        <v>3542</v>
      </c>
      <c r="K573" t="s">
        <v>3545</v>
      </c>
      <c r="L573" t="s">
        <v>3563</v>
      </c>
      <c r="M573" t="s">
        <v>3806</v>
      </c>
      <c r="N573" t="s">
        <v>174</v>
      </c>
      <c r="O573" t="s">
        <v>3806</v>
      </c>
      <c r="P573" t="s">
        <v>4315</v>
      </c>
      <c r="Q573" t="s">
        <v>4319</v>
      </c>
      <c r="R573" t="s">
        <v>4322</v>
      </c>
      <c r="S573" t="s">
        <v>4752</v>
      </c>
      <c r="T573" t="s">
        <v>5440</v>
      </c>
      <c r="U573" t="s">
        <v>5512</v>
      </c>
      <c r="V573" t="s">
        <v>5735</v>
      </c>
      <c r="W573" t="s">
        <v>5732</v>
      </c>
      <c r="AA573" t="s">
        <v>6697</v>
      </c>
      <c r="AB573" t="s">
        <v>6697</v>
      </c>
      <c r="AC573" t="s">
        <v>6699</v>
      </c>
      <c r="AD573" t="s">
        <v>6697</v>
      </c>
      <c r="AE573" t="s">
        <v>6697</v>
      </c>
      <c r="AF573" t="s">
        <v>6699</v>
      </c>
      <c r="AG573" t="s">
        <v>6697</v>
      </c>
      <c r="AH573" t="s">
        <v>6697</v>
      </c>
      <c r="AI573" t="s">
        <v>6697</v>
      </c>
      <c r="AJ573" t="s">
        <v>6698</v>
      </c>
      <c r="AK573" t="s">
        <v>6697</v>
      </c>
      <c r="AL573" t="s">
        <v>6697</v>
      </c>
      <c r="AM573" t="s">
        <v>6697</v>
      </c>
      <c r="AN573" t="s">
        <v>6697</v>
      </c>
      <c r="AO573" t="s">
        <v>6697</v>
      </c>
      <c r="AP573" t="s">
        <v>6697</v>
      </c>
      <c r="AQ573" t="s">
        <v>6697</v>
      </c>
      <c r="AR573" t="s">
        <v>6697</v>
      </c>
      <c r="AS573" t="s">
        <v>6697</v>
      </c>
      <c r="AT573">
        <v>1</v>
      </c>
      <c r="AU573" t="s">
        <v>6697</v>
      </c>
      <c r="AV573" t="s">
        <v>6703</v>
      </c>
      <c r="AW573">
        <v>65535</v>
      </c>
      <c r="AX573" t="s">
        <v>6703</v>
      </c>
      <c r="AY573" t="s">
        <v>6697</v>
      </c>
      <c r="BA573" t="s">
        <v>6697</v>
      </c>
    </row>
    <row r="574" spans="1:53">
      <c r="A574" t="s">
        <v>350</v>
      </c>
      <c r="B574" t="s">
        <v>353</v>
      </c>
      <c r="C574" t="s">
        <v>1454</v>
      </c>
      <c r="D574" t="s">
        <v>1660</v>
      </c>
      <c r="E574" t="s">
        <v>1974</v>
      </c>
      <c r="F574">
        <v>5</v>
      </c>
      <c r="G574" t="s">
        <v>1977</v>
      </c>
      <c r="H574" t="s">
        <v>1979</v>
      </c>
      <c r="I574" t="s">
        <v>2547</v>
      </c>
      <c r="J574" t="s">
        <v>3542</v>
      </c>
      <c r="K574" t="s">
        <v>3545</v>
      </c>
      <c r="L574" t="s">
        <v>3563</v>
      </c>
      <c r="M574" t="s">
        <v>3807</v>
      </c>
      <c r="N574" t="s">
        <v>174</v>
      </c>
      <c r="O574" t="s">
        <v>3597</v>
      </c>
      <c r="P574" t="s">
        <v>4315</v>
      </c>
      <c r="Q574" t="s">
        <v>4319</v>
      </c>
      <c r="R574" t="s">
        <v>4321</v>
      </c>
      <c r="S574" t="s">
        <v>4462</v>
      </c>
      <c r="T574" t="s">
        <v>5439</v>
      </c>
      <c r="U574" t="s">
        <v>4324</v>
      </c>
      <c r="V574" t="s">
        <v>5736</v>
      </c>
      <c r="W574" t="s">
        <v>6241</v>
      </c>
      <c r="AA574" t="s">
        <v>6697</v>
      </c>
      <c r="AB574" t="s">
        <v>6697</v>
      </c>
      <c r="AC574" t="s">
        <v>6697</v>
      </c>
      <c r="AD574" t="s">
        <v>6697</v>
      </c>
      <c r="AE574" t="s">
        <v>6697</v>
      </c>
      <c r="AF574" t="s">
        <v>6699</v>
      </c>
      <c r="AG574" t="s">
        <v>6697</v>
      </c>
      <c r="AH574" t="s">
        <v>6697</v>
      </c>
      <c r="AI574" t="s">
        <v>6697</v>
      </c>
      <c r="AJ574" t="s">
        <v>6697</v>
      </c>
      <c r="AK574" t="s">
        <v>6697</v>
      </c>
      <c r="AL574" t="s">
        <v>6697</v>
      </c>
      <c r="AM574" t="s">
        <v>6697</v>
      </c>
      <c r="AN574" t="s">
        <v>6700</v>
      </c>
      <c r="AO574" t="s">
        <v>6697</v>
      </c>
      <c r="AP574" t="s">
        <v>6697</v>
      </c>
      <c r="AQ574" t="s">
        <v>6697</v>
      </c>
      <c r="AR574" t="s">
        <v>6697</v>
      </c>
      <c r="AS574" t="s">
        <v>6697</v>
      </c>
      <c r="AT574">
        <v>2</v>
      </c>
      <c r="AU574" t="s">
        <v>6697</v>
      </c>
      <c r="AV574" t="s">
        <v>6697</v>
      </c>
      <c r="AW574">
        <v>1</v>
      </c>
      <c r="AX574" t="s">
        <v>6697</v>
      </c>
      <c r="AY574" t="s">
        <v>6697</v>
      </c>
      <c r="BA574" t="s">
        <v>6697</v>
      </c>
    </row>
    <row r="575" spans="1:53">
      <c r="A575" t="s">
        <v>353</v>
      </c>
      <c r="B575" t="s">
        <v>350</v>
      </c>
      <c r="C575" t="s">
        <v>1327</v>
      </c>
      <c r="D575" t="s">
        <v>1667</v>
      </c>
      <c r="E575" t="s">
        <v>1974</v>
      </c>
      <c r="F575">
        <v>5</v>
      </c>
      <c r="G575" t="s">
        <v>1977</v>
      </c>
      <c r="H575" t="s">
        <v>1979</v>
      </c>
      <c r="I575" t="s">
        <v>2548</v>
      </c>
      <c r="J575" t="s">
        <v>3542</v>
      </c>
      <c r="K575" t="s">
        <v>3545</v>
      </c>
      <c r="L575" t="s">
        <v>3563</v>
      </c>
      <c r="M575" t="s">
        <v>3597</v>
      </c>
      <c r="N575" t="s">
        <v>174</v>
      </c>
      <c r="O575" t="s">
        <v>3807</v>
      </c>
      <c r="P575" t="s">
        <v>4315</v>
      </c>
      <c r="Q575" t="s">
        <v>4319</v>
      </c>
      <c r="R575" t="s">
        <v>4323</v>
      </c>
      <c r="S575" t="s">
        <v>4462</v>
      </c>
      <c r="T575" t="s">
        <v>5439</v>
      </c>
      <c r="U575" t="s">
        <v>4324</v>
      </c>
      <c r="V575" t="s">
        <v>5736</v>
      </c>
      <c r="W575" t="s">
        <v>6240</v>
      </c>
      <c r="AA575" t="s">
        <v>6697</v>
      </c>
      <c r="AB575" t="s">
        <v>6697</v>
      </c>
      <c r="AC575" t="s">
        <v>6699</v>
      </c>
      <c r="AD575" t="s">
        <v>6697</v>
      </c>
      <c r="AE575" t="s">
        <v>6697</v>
      </c>
      <c r="AF575" t="s">
        <v>6697</v>
      </c>
      <c r="AG575" t="s">
        <v>6697</v>
      </c>
      <c r="AH575" t="s">
        <v>6697</v>
      </c>
      <c r="AI575" t="s">
        <v>6697</v>
      </c>
      <c r="AJ575" t="s">
        <v>6697</v>
      </c>
      <c r="AK575" t="s">
        <v>6697</v>
      </c>
      <c r="AL575" t="s">
        <v>6697</v>
      </c>
      <c r="AM575" t="s">
        <v>6697</v>
      </c>
      <c r="AN575" t="s">
        <v>6699</v>
      </c>
      <c r="AO575" t="s">
        <v>6697</v>
      </c>
      <c r="AP575" t="s">
        <v>6697</v>
      </c>
      <c r="AQ575" t="s">
        <v>6697</v>
      </c>
      <c r="AR575" t="s">
        <v>6697</v>
      </c>
      <c r="AS575" t="s">
        <v>6697</v>
      </c>
      <c r="AT575">
        <v>0</v>
      </c>
      <c r="AU575" t="s">
        <v>6697</v>
      </c>
      <c r="AV575" t="s">
        <v>6697</v>
      </c>
      <c r="AW575">
        <v>1</v>
      </c>
      <c r="AX575" t="s">
        <v>6697</v>
      </c>
      <c r="AY575" t="s">
        <v>6697</v>
      </c>
      <c r="BA575" t="s">
        <v>6697</v>
      </c>
    </row>
    <row r="576" spans="1:53">
      <c r="A576" t="s">
        <v>353</v>
      </c>
      <c r="B576" t="s">
        <v>155</v>
      </c>
      <c r="C576" t="s">
        <v>1327</v>
      </c>
      <c r="D576" t="s">
        <v>1682</v>
      </c>
      <c r="E576" t="s">
        <v>1974</v>
      </c>
      <c r="F576">
        <v>5</v>
      </c>
      <c r="G576" t="s">
        <v>1977</v>
      </c>
      <c r="H576" t="s">
        <v>1979</v>
      </c>
      <c r="I576" t="s">
        <v>2549</v>
      </c>
      <c r="J576" t="s">
        <v>3542</v>
      </c>
      <c r="K576" t="s">
        <v>3545</v>
      </c>
      <c r="L576" t="s">
        <v>3563</v>
      </c>
      <c r="M576" t="s">
        <v>3597</v>
      </c>
      <c r="N576" t="s">
        <v>174</v>
      </c>
      <c r="O576" t="s">
        <v>4103</v>
      </c>
      <c r="P576" t="s">
        <v>4315</v>
      </c>
      <c r="Q576" t="s">
        <v>4319</v>
      </c>
      <c r="R576" t="s">
        <v>4322</v>
      </c>
      <c r="S576" t="s">
        <v>4462</v>
      </c>
      <c r="T576" t="s">
        <v>5440</v>
      </c>
      <c r="U576" t="s">
        <v>5440</v>
      </c>
      <c r="V576" t="s">
        <v>5736</v>
      </c>
      <c r="W576" t="s">
        <v>6242</v>
      </c>
      <c r="AA576" t="s">
        <v>6697</v>
      </c>
      <c r="AB576" t="s">
        <v>6697</v>
      </c>
      <c r="AC576" t="s">
        <v>6699</v>
      </c>
      <c r="AD576" t="s">
        <v>6697</v>
      </c>
      <c r="AE576" t="s">
        <v>6697</v>
      </c>
      <c r="AF576" t="s">
        <v>6697</v>
      </c>
      <c r="AG576" t="s">
        <v>6697</v>
      </c>
      <c r="AH576" t="s">
        <v>6697</v>
      </c>
      <c r="AI576" t="s">
        <v>6697</v>
      </c>
      <c r="AJ576" t="s">
        <v>6697</v>
      </c>
      <c r="AK576" t="s">
        <v>6697</v>
      </c>
      <c r="AL576" t="s">
        <v>6697</v>
      </c>
      <c r="AM576" t="s">
        <v>6697</v>
      </c>
      <c r="AN576" t="s">
        <v>6697</v>
      </c>
      <c r="AO576" t="s">
        <v>6697</v>
      </c>
      <c r="AP576" t="s">
        <v>6697</v>
      </c>
      <c r="AQ576" t="s">
        <v>6697</v>
      </c>
      <c r="AR576" t="s">
        <v>6697</v>
      </c>
      <c r="AS576" t="s">
        <v>6697</v>
      </c>
      <c r="AT576">
        <v>0</v>
      </c>
      <c r="AU576" t="s">
        <v>6697</v>
      </c>
      <c r="AV576" t="s">
        <v>6697</v>
      </c>
      <c r="AW576">
        <v>1</v>
      </c>
      <c r="AX576" t="s">
        <v>6697</v>
      </c>
      <c r="AY576" t="s">
        <v>6697</v>
      </c>
      <c r="BA576" t="s">
        <v>6697</v>
      </c>
    </row>
    <row r="577" spans="1:53">
      <c r="A577" t="s">
        <v>354</v>
      </c>
      <c r="B577" t="s">
        <v>352</v>
      </c>
      <c r="C577" t="s">
        <v>1327</v>
      </c>
      <c r="D577" t="s">
        <v>1846</v>
      </c>
      <c r="E577" t="s">
        <v>1974</v>
      </c>
      <c r="F577">
        <v>10</v>
      </c>
      <c r="G577" t="s">
        <v>1977</v>
      </c>
      <c r="H577" t="s">
        <v>1979</v>
      </c>
      <c r="I577" t="s">
        <v>2550</v>
      </c>
      <c r="J577" t="s">
        <v>3542</v>
      </c>
      <c r="K577" t="s">
        <v>3545</v>
      </c>
      <c r="L577" t="s">
        <v>3563</v>
      </c>
      <c r="M577" t="s">
        <v>3806</v>
      </c>
      <c r="N577" t="s">
        <v>174</v>
      </c>
      <c r="O577" t="s">
        <v>4179</v>
      </c>
      <c r="P577" t="s">
        <v>4315</v>
      </c>
      <c r="Q577" t="s">
        <v>4319</v>
      </c>
      <c r="R577" t="s">
        <v>4321</v>
      </c>
      <c r="S577" t="s">
        <v>4462</v>
      </c>
      <c r="T577" t="s">
        <v>5439</v>
      </c>
      <c r="U577" t="s">
        <v>4324</v>
      </c>
      <c r="V577" t="s">
        <v>5736</v>
      </c>
      <c r="W577" t="s">
        <v>6240</v>
      </c>
      <c r="AA577" t="s">
        <v>6697</v>
      </c>
      <c r="AB577" t="s">
        <v>6697</v>
      </c>
      <c r="AC577" t="s">
        <v>6699</v>
      </c>
      <c r="AD577" t="s">
        <v>6697</v>
      </c>
      <c r="AE577" t="s">
        <v>6697</v>
      </c>
      <c r="AF577" t="s">
        <v>6699</v>
      </c>
      <c r="AG577" t="s">
        <v>6697</v>
      </c>
      <c r="AH577" t="s">
        <v>6697</v>
      </c>
      <c r="AI577" t="s">
        <v>6697</v>
      </c>
      <c r="AJ577" t="s">
        <v>6697</v>
      </c>
      <c r="AK577" t="s">
        <v>6697</v>
      </c>
      <c r="AL577" t="s">
        <v>6697</v>
      </c>
      <c r="AM577" t="s">
        <v>6697</v>
      </c>
      <c r="AN577" t="s">
        <v>6700</v>
      </c>
      <c r="AO577" t="s">
        <v>6697</v>
      </c>
      <c r="AP577" t="s">
        <v>6697</v>
      </c>
      <c r="AQ577" t="s">
        <v>6697</v>
      </c>
      <c r="AR577" t="s">
        <v>6697</v>
      </c>
      <c r="AS577" t="s">
        <v>6697</v>
      </c>
      <c r="AT577">
        <v>0</v>
      </c>
      <c r="AU577" t="s">
        <v>6697</v>
      </c>
      <c r="AV577" t="s">
        <v>6697</v>
      </c>
      <c r="AW577">
        <v>101</v>
      </c>
      <c r="AX577" t="s">
        <v>6697</v>
      </c>
      <c r="AY577" t="s">
        <v>6697</v>
      </c>
      <c r="BA577" t="s">
        <v>6697</v>
      </c>
    </row>
    <row r="578" spans="1:53">
      <c r="A578" t="s">
        <v>202</v>
      </c>
      <c r="B578" t="s">
        <v>353</v>
      </c>
      <c r="C578" t="s">
        <v>1327</v>
      </c>
      <c r="D578" t="s">
        <v>1735</v>
      </c>
      <c r="E578" t="s">
        <v>1974</v>
      </c>
      <c r="F578">
        <v>10</v>
      </c>
      <c r="G578" t="s">
        <v>1977</v>
      </c>
      <c r="H578" t="s">
        <v>1979</v>
      </c>
      <c r="I578" t="s">
        <v>2551</v>
      </c>
      <c r="J578" t="s">
        <v>3542</v>
      </c>
      <c r="K578" t="s">
        <v>3545</v>
      </c>
      <c r="L578" t="s">
        <v>3563</v>
      </c>
      <c r="M578" t="s">
        <v>3637</v>
      </c>
      <c r="N578" t="s">
        <v>174</v>
      </c>
      <c r="O578" t="s">
        <v>3597</v>
      </c>
      <c r="P578" t="s">
        <v>4315</v>
      </c>
      <c r="Q578" t="s">
        <v>4319</v>
      </c>
      <c r="R578" t="s">
        <v>4321</v>
      </c>
      <c r="S578" t="s">
        <v>4462</v>
      </c>
      <c r="T578" t="s">
        <v>5441</v>
      </c>
      <c r="U578" t="s">
        <v>5440</v>
      </c>
      <c r="V578" t="s">
        <v>5736</v>
      </c>
      <c r="W578" t="s">
        <v>6243</v>
      </c>
      <c r="AA578" t="s">
        <v>6697</v>
      </c>
      <c r="AB578" t="s">
        <v>6697</v>
      </c>
      <c r="AC578" t="s">
        <v>6699</v>
      </c>
      <c r="AD578" t="s">
        <v>6697</v>
      </c>
      <c r="AE578" t="s">
        <v>6697</v>
      </c>
      <c r="AF578" t="s">
        <v>6699</v>
      </c>
      <c r="AG578" t="s">
        <v>6697</v>
      </c>
      <c r="AH578" t="s">
        <v>6697</v>
      </c>
      <c r="AI578" t="s">
        <v>6697</v>
      </c>
      <c r="AJ578" t="s">
        <v>6697</v>
      </c>
      <c r="AK578" t="s">
        <v>6697</v>
      </c>
      <c r="AL578" t="s">
        <v>6697</v>
      </c>
      <c r="AM578" t="s">
        <v>6697</v>
      </c>
      <c r="AN578" t="s">
        <v>6700</v>
      </c>
      <c r="AO578" t="s">
        <v>6697</v>
      </c>
      <c r="AP578" t="s">
        <v>6697</v>
      </c>
      <c r="AQ578" t="s">
        <v>6697</v>
      </c>
      <c r="AR578" t="s">
        <v>6697</v>
      </c>
      <c r="AS578" t="s">
        <v>6697</v>
      </c>
      <c r="AT578">
        <v>0</v>
      </c>
      <c r="AU578" t="s">
        <v>6697</v>
      </c>
      <c r="AV578" t="s">
        <v>6697</v>
      </c>
      <c r="AW578">
        <v>103</v>
      </c>
      <c r="AX578" t="s">
        <v>6697</v>
      </c>
      <c r="AY578" t="s">
        <v>6697</v>
      </c>
      <c r="BA578" t="s">
        <v>6697</v>
      </c>
    </row>
    <row r="579" spans="1:53">
      <c r="A579" t="s">
        <v>202</v>
      </c>
      <c r="B579" t="s">
        <v>355</v>
      </c>
      <c r="C579" t="s">
        <v>1327</v>
      </c>
      <c r="D579" t="s">
        <v>1735</v>
      </c>
      <c r="E579" t="s">
        <v>1974</v>
      </c>
      <c r="F579">
        <v>10</v>
      </c>
      <c r="G579" t="s">
        <v>1977</v>
      </c>
      <c r="H579" t="s">
        <v>1979</v>
      </c>
      <c r="I579" t="s">
        <v>2552</v>
      </c>
      <c r="J579" t="s">
        <v>3542</v>
      </c>
      <c r="K579" t="s">
        <v>3545</v>
      </c>
      <c r="L579" t="s">
        <v>3563</v>
      </c>
      <c r="M579" t="s">
        <v>3789</v>
      </c>
      <c r="N579" t="s">
        <v>174</v>
      </c>
      <c r="O579" t="s">
        <v>3808</v>
      </c>
      <c r="P579" t="s">
        <v>4315</v>
      </c>
      <c r="Q579" t="s">
        <v>4319</v>
      </c>
      <c r="R579" t="s">
        <v>4321</v>
      </c>
      <c r="S579" t="s">
        <v>4462</v>
      </c>
      <c r="T579" t="s">
        <v>5440</v>
      </c>
      <c r="U579" t="s">
        <v>5440</v>
      </c>
      <c r="V579" t="s">
        <v>5737</v>
      </c>
      <c r="W579" t="s">
        <v>6244</v>
      </c>
      <c r="AA579" t="s">
        <v>6697</v>
      </c>
      <c r="AB579" t="s">
        <v>6697</v>
      </c>
      <c r="AC579" t="s">
        <v>6699</v>
      </c>
      <c r="AD579" t="s">
        <v>6697</v>
      </c>
      <c r="AE579" t="s">
        <v>6697</v>
      </c>
      <c r="AF579" t="s">
        <v>6699</v>
      </c>
      <c r="AG579" t="s">
        <v>6697</v>
      </c>
      <c r="AH579" t="s">
        <v>6697</v>
      </c>
      <c r="AI579" t="s">
        <v>6697</v>
      </c>
      <c r="AJ579" t="s">
        <v>6697</v>
      </c>
      <c r="AK579" t="s">
        <v>6697</v>
      </c>
      <c r="AL579" t="s">
        <v>6697</v>
      </c>
      <c r="AM579" t="s">
        <v>6697</v>
      </c>
      <c r="AN579" t="s">
        <v>6700</v>
      </c>
      <c r="AO579" t="s">
        <v>6697</v>
      </c>
      <c r="AP579" t="s">
        <v>6697</v>
      </c>
      <c r="AQ579" t="s">
        <v>6697</v>
      </c>
      <c r="AR579" t="s">
        <v>6697</v>
      </c>
      <c r="AS579" t="s">
        <v>6697</v>
      </c>
      <c r="AT579">
        <v>0</v>
      </c>
      <c r="AU579" t="s">
        <v>6697</v>
      </c>
      <c r="AV579" t="s">
        <v>6697</v>
      </c>
      <c r="AW579">
        <v>103</v>
      </c>
      <c r="AX579" t="s">
        <v>6697</v>
      </c>
      <c r="AY579" t="s">
        <v>6697</v>
      </c>
      <c r="BA579" t="s">
        <v>6697</v>
      </c>
    </row>
    <row r="580" spans="1:53">
      <c r="A580" t="s">
        <v>355</v>
      </c>
      <c r="B580" t="s">
        <v>169</v>
      </c>
      <c r="C580" t="s">
        <v>1327</v>
      </c>
      <c r="D580" t="s">
        <v>1847</v>
      </c>
      <c r="E580" t="s">
        <v>1974</v>
      </c>
      <c r="F580">
        <v>5</v>
      </c>
      <c r="G580" t="s">
        <v>1977</v>
      </c>
      <c r="H580" t="s">
        <v>1979</v>
      </c>
      <c r="I580" t="s">
        <v>2553</v>
      </c>
      <c r="J580" t="s">
        <v>3542</v>
      </c>
      <c r="K580" t="s">
        <v>3545</v>
      </c>
      <c r="L580" t="s">
        <v>3563</v>
      </c>
      <c r="M580" t="s">
        <v>3808</v>
      </c>
      <c r="N580" t="s">
        <v>174</v>
      </c>
      <c r="O580" t="s">
        <v>3608</v>
      </c>
      <c r="P580" t="s">
        <v>4315</v>
      </c>
      <c r="Q580" t="s">
        <v>4319</v>
      </c>
      <c r="R580" t="s">
        <v>4322</v>
      </c>
      <c r="S580" t="s">
        <v>4462</v>
      </c>
      <c r="T580" t="s">
        <v>5439</v>
      </c>
      <c r="U580" t="s">
        <v>4324</v>
      </c>
      <c r="V580" t="s">
        <v>5738</v>
      </c>
      <c r="W580" t="s">
        <v>6245</v>
      </c>
      <c r="AA580" t="s">
        <v>6697</v>
      </c>
      <c r="AB580" t="s">
        <v>6697</v>
      </c>
      <c r="AC580" t="s">
        <v>6699</v>
      </c>
      <c r="AD580" t="s">
        <v>6697</v>
      </c>
      <c r="AE580" t="s">
        <v>6697</v>
      </c>
      <c r="AF580" t="s">
        <v>6697</v>
      </c>
      <c r="AG580" t="s">
        <v>6697</v>
      </c>
      <c r="AH580" t="s">
        <v>6697</v>
      </c>
      <c r="AI580" t="s">
        <v>6697</v>
      </c>
      <c r="AJ580" t="s">
        <v>6697</v>
      </c>
      <c r="AK580" t="s">
        <v>6697</v>
      </c>
      <c r="AL580" t="s">
        <v>6697</v>
      </c>
      <c r="AM580" t="s">
        <v>6697</v>
      </c>
      <c r="AN580" t="s">
        <v>6697</v>
      </c>
      <c r="AO580" t="s">
        <v>6697</v>
      </c>
      <c r="AP580" t="s">
        <v>6697</v>
      </c>
      <c r="AQ580" t="s">
        <v>6697</v>
      </c>
      <c r="AR580" t="s">
        <v>6697</v>
      </c>
      <c r="AS580" t="s">
        <v>6697</v>
      </c>
      <c r="AT580">
        <v>0</v>
      </c>
      <c r="AU580" t="s">
        <v>6697</v>
      </c>
      <c r="AV580" t="s">
        <v>6697</v>
      </c>
      <c r="AW580">
        <v>1</v>
      </c>
      <c r="AX580" t="s">
        <v>6697</v>
      </c>
      <c r="AY580" t="s">
        <v>6697</v>
      </c>
      <c r="BA580" t="s">
        <v>6697</v>
      </c>
    </row>
    <row r="581" spans="1:53">
      <c r="A581" t="s">
        <v>202</v>
      </c>
      <c r="B581" t="s">
        <v>356</v>
      </c>
      <c r="C581" t="s">
        <v>1386</v>
      </c>
      <c r="D581" t="s">
        <v>1667</v>
      </c>
      <c r="E581" t="s">
        <v>1974</v>
      </c>
      <c r="F581">
        <v>5</v>
      </c>
      <c r="G581" t="s">
        <v>1977</v>
      </c>
      <c r="H581" t="s">
        <v>1979</v>
      </c>
      <c r="I581" t="s">
        <v>2554</v>
      </c>
      <c r="J581" t="s">
        <v>3542</v>
      </c>
      <c r="K581" t="s">
        <v>3545</v>
      </c>
      <c r="L581" t="s">
        <v>3563</v>
      </c>
      <c r="M581" t="s">
        <v>3649</v>
      </c>
      <c r="N581" t="s">
        <v>174</v>
      </c>
      <c r="O581" t="s">
        <v>3810</v>
      </c>
      <c r="P581" t="s">
        <v>4315</v>
      </c>
      <c r="Q581" t="s">
        <v>4319</v>
      </c>
      <c r="R581" t="s">
        <v>4321</v>
      </c>
      <c r="S581" t="s">
        <v>4462</v>
      </c>
      <c r="T581" t="s">
        <v>5439</v>
      </c>
      <c r="U581" t="s">
        <v>4324</v>
      </c>
      <c r="V581" t="s">
        <v>5739</v>
      </c>
      <c r="W581" t="s">
        <v>6246</v>
      </c>
      <c r="AA581" t="s">
        <v>6697</v>
      </c>
      <c r="AB581" t="s">
        <v>6697</v>
      </c>
      <c r="AC581" t="s">
        <v>6699</v>
      </c>
      <c r="AD581" t="s">
        <v>6697</v>
      </c>
      <c r="AE581" t="s">
        <v>6697</v>
      </c>
      <c r="AF581" t="s">
        <v>6697</v>
      </c>
      <c r="AG581" t="s">
        <v>6697</v>
      </c>
      <c r="AH581" t="s">
        <v>6697</v>
      </c>
      <c r="AI581" t="s">
        <v>6697</v>
      </c>
      <c r="AJ581" t="s">
        <v>6697</v>
      </c>
      <c r="AK581" t="s">
        <v>6697</v>
      </c>
      <c r="AL581" t="s">
        <v>6697</v>
      </c>
      <c r="AM581" t="s">
        <v>6697</v>
      </c>
      <c r="AN581" t="s">
        <v>6700</v>
      </c>
      <c r="AO581" t="s">
        <v>6697</v>
      </c>
      <c r="AP581" t="s">
        <v>6697</v>
      </c>
      <c r="AQ581" t="s">
        <v>6697</v>
      </c>
      <c r="AR581" t="s">
        <v>6697</v>
      </c>
      <c r="AS581" t="s">
        <v>6697</v>
      </c>
      <c r="AT581">
        <v>1</v>
      </c>
      <c r="AU581" t="s">
        <v>6697</v>
      </c>
      <c r="AV581" t="s">
        <v>6697</v>
      </c>
      <c r="AW581">
        <v>1</v>
      </c>
      <c r="AX581" t="s">
        <v>6697</v>
      </c>
      <c r="AY581" t="s">
        <v>6697</v>
      </c>
      <c r="BA581" t="s">
        <v>6697</v>
      </c>
    </row>
    <row r="582" spans="1:53">
      <c r="A582" t="s">
        <v>350</v>
      </c>
      <c r="B582" t="s">
        <v>356</v>
      </c>
      <c r="C582" t="s">
        <v>1329</v>
      </c>
      <c r="D582" t="s">
        <v>1667</v>
      </c>
      <c r="E582" t="s">
        <v>1974</v>
      </c>
      <c r="F582">
        <v>0</v>
      </c>
      <c r="G582" t="s">
        <v>1977</v>
      </c>
      <c r="H582" t="s">
        <v>1979</v>
      </c>
      <c r="I582" t="s">
        <v>2555</v>
      </c>
      <c r="J582" t="s">
        <v>3542</v>
      </c>
      <c r="K582" t="s">
        <v>3545</v>
      </c>
      <c r="L582" t="s">
        <v>3563</v>
      </c>
      <c r="M582" t="s">
        <v>3809</v>
      </c>
      <c r="N582" t="s">
        <v>174</v>
      </c>
      <c r="O582" t="s">
        <v>3810</v>
      </c>
      <c r="P582" t="s">
        <v>4315</v>
      </c>
      <c r="Q582" t="s">
        <v>4319</v>
      </c>
      <c r="R582" t="s">
        <v>4321</v>
      </c>
      <c r="S582" t="s">
        <v>4462</v>
      </c>
      <c r="T582" t="s">
        <v>5439</v>
      </c>
      <c r="U582" t="s">
        <v>4324</v>
      </c>
      <c r="V582" t="s">
        <v>5740</v>
      </c>
      <c r="W582" t="s">
        <v>6247</v>
      </c>
      <c r="AA582" t="s">
        <v>6697</v>
      </c>
      <c r="AB582" t="s">
        <v>6697</v>
      </c>
      <c r="AC582" t="s">
        <v>6697</v>
      </c>
      <c r="AD582" t="s">
        <v>6697</v>
      </c>
      <c r="AE582" t="s">
        <v>6697</v>
      </c>
      <c r="AF582" t="s">
        <v>6697</v>
      </c>
      <c r="AG582" t="s">
        <v>6697</v>
      </c>
      <c r="AH582" t="s">
        <v>6697</v>
      </c>
      <c r="AI582" t="s">
        <v>6697</v>
      </c>
      <c r="AJ582" t="s">
        <v>6697</v>
      </c>
      <c r="AK582" t="s">
        <v>6697</v>
      </c>
      <c r="AL582" t="s">
        <v>6697</v>
      </c>
      <c r="AM582" t="s">
        <v>6697</v>
      </c>
      <c r="AN582" t="s">
        <v>6700</v>
      </c>
      <c r="AO582" t="s">
        <v>6697</v>
      </c>
      <c r="AP582" t="s">
        <v>6697</v>
      </c>
      <c r="AQ582" t="s">
        <v>6697</v>
      </c>
      <c r="AR582" t="s">
        <v>6697</v>
      </c>
      <c r="AS582" t="s">
        <v>6697</v>
      </c>
      <c r="AT582">
        <v>2</v>
      </c>
      <c r="AU582" t="s">
        <v>6697</v>
      </c>
      <c r="AV582" t="s">
        <v>6697</v>
      </c>
      <c r="AW582">
        <v>1</v>
      </c>
      <c r="AX582" t="s">
        <v>6697</v>
      </c>
      <c r="AY582" t="s">
        <v>6697</v>
      </c>
      <c r="BA582" t="s">
        <v>6697</v>
      </c>
    </row>
    <row r="583" spans="1:53">
      <c r="A583" t="s">
        <v>202</v>
      </c>
      <c r="B583" t="s">
        <v>356</v>
      </c>
      <c r="C583" t="s">
        <v>1327</v>
      </c>
      <c r="D583" t="s">
        <v>1735</v>
      </c>
      <c r="E583" t="s">
        <v>1974</v>
      </c>
      <c r="F583">
        <v>5</v>
      </c>
      <c r="G583" t="s">
        <v>1977</v>
      </c>
      <c r="H583" t="s">
        <v>1979</v>
      </c>
      <c r="I583" t="s">
        <v>2556</v>
      </c>
      <c r="J583" t="s">
        <v>3542</v>
      </c>
      <c r="K583" t="s">
        <v>3545</v>
      </c>
      <c r="L583" t="s">
        <v>3563</v>
      </c>
      <c r="M583" t="s">
        <v>3649</v>
      </c>
      <c r="N583" t="s">
        <v>174</v>
      </c>
      <c r="O583" t="s">
        <v>3810</v>
      </c>
      <c r="P583" t="s">
        <v>4315</v>
      </c>
      <c r="Q583" t="s">
        <v>4319</v>
      </c>
      <c r="R583" t="s">
        <v>4321</v>
      </c>
      <c r="S583" t="s">
        <v>4462</v>
      </c>
      <c r="T583" t="s">
        <v>5437</v>
      </c>
      <c r="U583" t="s">
        <v>5440</v>
      </c>
      <c r="V583" t="s">
        <v>5741</v>
      </c>
      <c r="W583" t="s">
        <v>6248</v>
      </c>
      <c r="AA583" t="s">
        <v>6697</v>
      </c>
      <c r="AB583" t="s">
        <v>6697</v>
      </c>
      <c r="AC583" t="s">
        <v>6699</v>
      </c>
      <c r="AD583" t="s">
        <v>6697</v>
      </c>
      <c r="AE583" t="s">
        <v>6697</v>
      </c>
      <c r="AF583" t="s">
        <v>6697</v>
      </c>
      <c r="AG583" t="s">
        <v>6697</v>
      </c>
      <c r="AH583" t="s">
        <v>6697</v>
      </c>
      <c r="AI583" t="s">
        <v>6697</v>
      </c>
      <c r="AJ583" t="s">
        <v>6697</v>
      </c>
      <c r="AK583" t="s">
        <v>6697</v>
      </c>
      <c r="AL583" t="s">
        <v>6697</v>
      </c>
      <c r="AM583" t="s">
        <v>6697</v>
      </c>
      <c r="AN583" t="s">
        <v>6700</v>
      </c>
      <c r="AO583" t="s">
        <v>6697</v>
      </c>
      <c r="AP583" t="s">
        <v>6697</v>
      </c>
      <c r="AQ583" t="s">
        <v>6697</v>
      </c>
      <c r="AR583" t="s">
        <v>6697</v>
      </c>
      <c r="AS583" t="s">
        <v>6697</v>
      </c>
      <c r="AT583">
        <v>0</v>
      </c>
      <c r="AU583" t="s">
        <v>6697</v>
      </c>
      <c r="AV583" t="s">
        <v>6697</v>
      </c>
      <c r="AW583">
        <v>103</v>
      </c>
      <c r="AX583" t="s">
        <v>6697</v>
      </c>
      <c r="AY583" t="s">
        <v>6697</v>
      </c>
      <c r="BA583" t="s">
        <v>6697</v>
      </c>
    </row>
    <row r="584" spans="1:53">
      <c r="A584" t="s">
        <v>356</v>
      </c>
      <c r="B584" t="s">
        <v>230</v>
      </c>
      <c r="C584" t="s">
        <v>1327</v>
      </c>
      <c r="D584" t="s">
        <v>1674</v>
      </c>
      <c r="E584" t="s">
        <v>1974</v>
      </c>
      <c r="F584">
        <v>0</v>
      </c>
      <c r="G584" t="s">
        <v>1977</v>
      </c>
      <c r="H584" t="s">
        <v>1979</v>
      </c>
      <c r="I584" t="s">
        <v>2557</v>
      </c>
      <c r="J584" t="s">
        <v>3542</v>
      </c>
      <c r="K584" t="s">
        <v>3545</v>
      </c>
      <c r="L584" t="s">
        <v>3563</v>
      </c>
      <c r="M584" t="s">
        <v>3810</v>
      </c>
      <c r="N584" t="s">
        <v>174</v>
      </c>
      <c r="O584" t="s">
        <v>3615</v>
      </c>
      <c r="P584" t="s">
        <v>4315</v>
      </c>
      <c r="Q584" t="s">
        <v>4319</v>
      </c>
      <c r="R584" t="s">
        <v>4321</v>
      </c>
      <c r="S584" t="s">
        <v>4462</v>
      </c>
      <c r="T584" t="s">
        <v>5440</v>
      </c>
      <c r="U584" t="s">
        <v>5440</v>
      </c>
      <c r="V584" t="s">
        <v>5742</v>
      </c>
      <c r="W584" t="s">
        <v>5739</v>
      </c>
      <c r="AA584" t="s">
        <v>6697</v>
      </c>
      <c r="AB584" t="s">
        <v>6697</v>
      </c>
      <c r="AC584" t="s">
        <v>6697</v>
      </c>
      <c r="AD584" t="s">
        <v>6697</v>
      </c>
      <c r="AE584" t="s">
        <v>6697</v>
      </c>
      <c r="AF584" t="s">
        <v>6697</v>
      </c>
      <c r="AG584" t="s">
        <v>6697</v>
      </c>
      <c r="AH584" t="s">
        <v>6697</v>
      </c>
      <c r="AI584" t="s">
        <v>6697</v>
      </c>
      <c r="AJ584" t="s">
        <v>6697</v>
      </c>
      <c r="AK584" t="s">
        <v>6697</v>
      </c>
      <c r="AL584" t="s">
        <v>6697</v>
      </c>
      <c r="AM584" t="s">
        <v>6697</v>
      </c>
      <c r="AN584" t="s">
        <v>6700</v>
      </c>
      <c r="AO584" t="s">
        <v>6697</v>
      </c>
      <c r="AP584" t="s">
        <v>6697</v>
      </c>
      <c r="AQ584" t="s">
        <v>6697</v>
      </c>
      <c r="AR584" t="s">
        <v>6697</v>
      </c>
      <c r="AS584" t="s">
        <v>6697</v>
      </c>
      <c r="AT584">
        <v>0</v>
      </c>
      <c r="AU584" t="s">
        <v>6697</v>
      </c>
      <c r="AV584" t="s">
        <v>6697</v>
      </c>
      <c r="AW584">
        <v>2</v>
      </c>
      <c r="AX584" t="s">
        <v>6697</v>
      </c>
      <c r="AY584" t="s">
        <v>6697</v>
      </c>
      <c r="BA584" t="s">
        <v>6697</v>
      </c>
    </row>
    <row r="585" spans="1:53">
      <c r="A585" t="s">
        <v>357</v>
      </c>
      <c r="B585" t="s">
        <v>357</v>
      </c>
      <c r="C585" t="s">
        <v>1325</v>
      </c>
      <c r="D585" t="s">
        <v>193</v>
      </c>
      <c r="E585" t="s">
        <v>1973</v>
      </c>
      <c r="F585">
        <v>0</v>
      </c>
      <c r="G585" t="s">
        <v>1977</v>
      </c>
      <c r="H585" t="s">
        <v>1979</v>
      </c>
      <c r="I585" t="s">
        <v>2558</v>
      </c>
      <c r="J585" t="s">
        <v>3542</v>
      </c>
      <c r="K585" t="s">
        <v>3544</v>
      </c>
      <c r="L585" t="s">
        <v>3562</v>
      </c>
      <c r="M585" t="s">
        <v>3811</v>
      </c>
      <c r="N585" t="s">
        <v>193</v>
      </c>
      <c r="O585" t="s">
        <v>3811</v>
      </c>
      <c r="P585" t="s">
        <v>4315</v>
      </c>
      <c r="Q585" t="s">
        <v>4319</v>
      </c>
      <c r="R585" t="s">
        <v>4324</v>
      </c>
      <c r="S585" t="s">
        <v>4753</v>
      </c>
      <c r="T585" t="s">
        <v>5439</v>
      </c>
      <c r="U585" t="s">
        <v>4324</v>
      </c>
      <c r="V585" t="s">
        <v>5743</v>
      </c>
      <c r="W585" t="s">
        <v>6249</v>
      </c>
      <c r="AA585" t="s">
        <v>6697</v>
      </c>
      <c r="AB585" t="s">
        <v>6697</v>
      </c>
      <c r="AC585" t="s">
        <v>6697</v>
      </c>
      <c r="AD585" t="s">
        <v>6697</v>
      </c>
      <c r="AE585" t="s">
        <v>6697</v>
      </c>
      <c r="AF585" t="s">
        <v>6697</v>
      </c>
      <c r="AG585" t="s">
        <v>6697</v>
      </c>
      <c r="AH585" t="s">
        <v>6697</v>
      </c>
      <c r="AI585" t="s">
        <v>6697</v>
      </c>
      <c r="AJ585" t="s">
        <v>6697</v>
      </c>
      <c r="AK585" t="s">
        <v>6697</v>
      </c>
      <c r="AL585" t="s">
        <v>6697</v>
      </c>
      <c r="AM585" t="s">
        <v>6697</v>
      </c>
      <c r="AN585" t="s">
        <v>6699</v>
      </c>
      <c r="AO585" t="s">
        <v>6697</v>
      </c>
      <c r="AP585" t="s">
        <v>6697</v>
      </c>
      <c r="AQ585" t="s">
        <v>6697</v>
      </c>
      <c r="AR585" t="s">
        <v>6697</v>
      </c>
      <c r="AS585" t="s">
        <v>6697</v>
      </c>
      <c r="AT585">
        <v>0</v>
      </c>
      <c r="AU585" t="s">
        <v>6697</v>
      </c>
      <c r="AV585" t="s">
        <v>6697</v>
      </c>
      <c r="AW585">
        <v>0</v>
      </c>
      <c r="AX585" t="s">
        <v>6697</v>
      </c>
      <c r="AY585" t="s">
        <v>6697</v>
      </c>
      <c r="BA585" t="s">
        <v>6697</v>
      </c>
    </row>
    <row r="586" spans="1:53">
      <c r="A586" t="s">
        <v>356</v>
      </c>
      <c r="B586" t="s">
        <v>155</v>
      </c>
      <c r="C586" t="s">
        <v>1327</v>
      </c>
      <c r="D586" t="s">
        <v>1848</v>
      </c>
      <c r="E586" t="s">
        <v>1974</v>
      </c>
      <c r="F586">
        <v>0</v>
      </c>
      <c r="G586" t="s">
        <v>1977</v>
      </c>
      <c r="H586" t="s">
        <v>1979</v>
      </c>
      <c r="I586" t="s">
        <v>2559</v>
      </c>
      <c r="J586" t="s">
        <v>3542</v>
      </c>
      <c r="K586" t="s">
        <v>3545</v>
      </c>
      <c r="L586" t="s">
        <v>3563</v>
      </c>
      <c r="M586" t="s">
        <v>3810</v>
      </c>
      <c r="N586" t="s">
        <v>174</v>
      </c>
      <c r="O586" t="s">
        <v>3603</v>
      </c>
      <c r="P586" t="s">
        <v>4315</v>
      </c>
      <c r="Q586" t="s">
        <v>4319</v>
      </c>
      <c r="R586" t="s">
        <v>4321</v>
      </c>
      <c r="S586" t="s">
        <v>4462</v>
      </c>
      <c r="T586" t="s">
        <v>5440</v>
      </c>
      <c r="U586" t="s">
        <v>5440</v>
      </c>
      <c r="V586" t="s">
        <v>5742</v>
      </c>
      <c r="W586" t="s">
        <v>5739</v>
      </c>
      <c r="AA586" t="s">
        <v>6697</v>
      </c>
      <c r="AB586" t="s">
        <v>6697</v>
      </c>
      <c r="AC586" t="s">
        <v>6697</v>
      </c>
      <c r="AD586" t="s">
        <v>6697</v>
      </c>
      <c r="AE586" t="s">
        <v>6697</v>
      </c>
      <c r="AF586" t="s">
        <v>6697</v>
      </c>
      <c r="AG586" t="s">
        <v>6697</v>
      </c>
      <c r="AH586" t="s">
        <v>6697</v>
      </c>
      <c r="AI586" t="s">
        <v>6697</v>
      </c>
      <c r="AJ586" t="s">
        <v>6697</v>
      </c>
      <c r="AK586" t="s">
        <v>6697</v>
      </c>
      <c r="AL586" t="s">
        <v>6697</v>
      </c>
      <c r="AM586" t="s">
        <v>6697</v>
      </c>
      <c r="AN586" t="s">
        <v>6700</v>
      </c>
      <c r="AO586" t="s">
        <v>6697</v>
      </c>
      <c r="AP586" t="s">
        <v>6697</v>
      </c>
      <c r="AQ586" t="s">
        <v>6697</v>
      </c>
      <c r="AR586" t="s">
        <v>6697</v>
      </c>
      <c r="AS586" t="s">
        <v>6697</v>
      </c>
      <c r="AT586">
        <v>0</v>
      </c>
      <c r="AU586" t="s">
        <v>6697</v>
      </c>
      <c r="AV586" t="s">
        <v>6697</v>
      </c>
      <c r="AW586">
        <v>0</v>
      </c>
      <c r="AX586" t="s">
        <v>6697</v>
      </c>
      <c r="AY586" t="s">
        <v>6697</v>
      </c>
      <c r="BA586" t="s">
        <v>6697</v>
      </c>
    </row>
    <row r="587" spans="1:53">
      <c r="A587" t="s">
        <v>358</v>
      </c>
      <c r="B587" t="s">
        <v>358</v>
      </c>
      <c r="C587" t="s">
        <v>1327</v>
      </c>
      <c r="D587" t="s">
        <v>1849</v>
      </c>
      <c r="E587" t="s">
        <v>1974</v>
      </c>
      <c r="F587">
        <v>0</v>
      </c>
      <c r="G587" t="s">
        <v>1977</v>
      </c>
      <c r="H587" t="s">
        <v>1979</v>
      </c>
      <c r="I587" t="s">
        <v>2560</v>
      </c>
      <c r="J587" t="s">
        <v>3542</v>
      </c>
      <c r="K587" t="s">
        <v>3545</v>
      </c>
      <c r="L587" t="s">
        <v>3563</v>
      </c>
      <c r="M587" t="s">
        <v>3812</v>
      </c>
      <c r="N587" t="s">
        <v>174</v>
      </c>
      <c r="O587" t="s">
        <v>3812</v>
      </c>
      <c r="P587" t="s">
        <v>4315</v>
      </c>
      <c r="Q587" t="s">
        <v>4319</v>
      </c>
      <c r="R587" t="s">
        <v>4322</v>
      </c>
      <c r="S587" t="s">
        <v>4462</v>
      </c>
      <c r="T587" t="s">
        <v>5440</v>
      </c>
      <c r="U587" t="s">
        <v>5440</v>
      </c>
      <c r="V587" t="s">
        <v>5662</v>
      </c>
      <c r="W587" t="s">
        <v>6250</v>
      </c>
      <c r="AA587" t="s">
        <v>6697</v>
      </c>
      <c r="AB587" t="s">
        <v>6697</v>
      </c>
      <c r="AC587" t="s">
        <v>6697</v>
      </c>
      <c r="AD587" t="s">
        <v>6697</v>
      </c>
      <c r="AE587" t="s">
        <v>6697</v>
      </c>
      <c r="AF587" t="s">
        <v>6697</v>
      </c>
      <c r="AG587" t="s">
        <v>6697</v>
      </c>
      <c r="AH587" t="s">
        <v>6697</v>
      </c>
      <c r="AI587" t="s">
        <v>6697</v>
      </c>
      <c r="AJ587" t="s">
        <v>6697</v>
      </c>
      <c r="AK587" t="s">
        <v>6697</v>
      </c>
      <c r="AL587" t="s">
        <v>6697</v>
      </c>
      <c r="AM587" t="s">
        <v>6697</v>
      </c>
      <c r="AN587" t="s">
        <v>6697</v>
      </c>
      <c r="AO587" t="s">
        <v>6697</v>
      </c>
      <c r="AP587" t="s">
        <v>6697</v>
      </c>
      <c r="AQ587" t="s">
        <v>6697</v>
      </c>
      <c r="AR587" t="s">
        <v>6697</v>
      </c>
      <c r="AS587" t="s">
        <v>6697</v>
      </c>
      <c r="AT587">
        <v>0</v>
      </c>
      <c r="AU587" t="s">
        <v>6697</v>
      </c>
      <c r="AV587" t="s">
        <v>6697</v>
      </c>
      <c r="AW587">
        <v>105</v>
      </c>
      <c r="AX587" t="s">
        <v>6697</v>
      </c>
      <c r="AY587" t="s">
        <v>6697</v>
      </c>
      <c r="BA587" t="s">
        <v>6697</v>
      </c>
    </row>
    <row r="588" spans="1:53">
      <c r="A588" t="s">
        <v>359</v>
      </c>
      <c r="B588" t="s">
        <v>359</v>
      </c>
      <c r="C588" t="s">
        <v>1327</v>
      </c>
      <c r="D588" t="s">
        <v>1849</v>
      </c>
      <c r="E588" t="s">
        <v>1974</v>
      </c>
      <c r="F588">
        <v>0</v>
      </c>
      <c r="G588" t="s">
        <v>1977</v>
      </c>
      <c r="H588" t="s">
        <v>1979</v>
      </c>
      <c r="I588" t="s">
        <v>2561</v>
      </c>
      <c r="J588" t="s">
        <v>3542</v>
      </c>
      <c r="K588" t="s">
        <v>3545</v>
      </c>
      <c r="L588" t="s">
        <v>3563</v>
      </c>
      <c r="M588" t="s">
        <v>3813</v>
      </c>
      <c r="N588" t="s">
        <v>174</v>
      </c>
      <c r="O588" t="s">
        <v>3813</v>
      </c>
      <c r="P588" t="s">
        <v>4315</v>
      </c>
      <c r="Q588" t="s">
        <v>4319</v>
      </c>
      <c r="R588" t="s">
        <v>4322</v>
      </c>
      <c r="S588" t="s">
        <v>4462</v>
      </c>
      <c r="T588" t="s">
        <v>5440</v>
      </c>
      <c r="U588" t="s">
        <v>5440</v>
      </c>
      <c r="V588" t="s">
        <v>5662</v>
      </c>
      <c r="W588" t="s">
        <v>6250</v>
      </c>
      <c r="AA588" t="s">
        <v>6697</v>
      </c>
      <c r="AB588" t="s">
        <v>6697</v>
      </c>
      <c r="AC588" t="s">
        <v>6697</v>
      </c>
      <c r="AD588" t="s">
        <v>6697</v>
      </c>
      <c r="AE588" t="s">
        <v>6697</v>
      </c>
      <c r="AF588" t="s">
        <v>6697</v>
      </c>
      <c r="AG588" t="s">
        <v>6697</v>
      </c>
      <c r="AH588" t="s">
        <v>6697</v>
      </c>
      <c r="AI588" t="s">
        <v>6697</v>
      </c>
      <c r="AJ588" t="s">
        <v>6697</v>
      </c>
      <c r="AK588" t="s">
        <v>6697</v>
      </c>
      <c r="AL588" t="s">
        <v>6697</v>
      </c>
      <c r="AM588" t="s">
        <v>6697</v>
      </c>
      <c r="AN588" t="s">
        <v>6697</v>
      </c>
      <c r="AO588" t="s">
        <v>6697</v>
      </c>
      <c r="AP588" t="s">
        <v>6697</v>
      </c>
      <c r="AQ588" t="s">
        <v>6697</v>
      </c>
      <c r="AR588" t="s">
        <v>6697</v>
      </c>
      <c r="AS588" t="s">
        <v>6697</v>
      </c>
      <c r="AT588">
        <v>0</v>
      </c>
      <c r="AU588" t="s">
        <v>6697</v>
      </c>
      <c r="AV588" t="s">
        <v>6697</v>
      </c>
      <c r="AW588">
        <v>105</v>
      </c>
      <c r="AX588" t="s">
        <v>6697</v>
      </c>
      <c r="AY588" t="s">
        <v>6697</v>
      </c>
      <c r="BA588" t="s">
        <v>6697</v>
      </c>
    </row>
    <row r="589" spans="1:53">
      <c r="A589" t="s">
        <v>360</v>
      </c>
      <c r="B589" t="s">
        <v>360</v>
      </c>
      <c r="C589" t="s">
        <v>1327</v>
      </c>
      <c r="D589" t="s">
        <v>1849</v>
      </c>
      <c r="E589" t="s">
        <v>1974</v>
      </c>
      <c r="F589">
        <v>0</v>
      </c>
      <c r="G589" t="s">
        <v>1977</v>
      </c>
      <c r="H589" t="s">
        <v>1979</v>
      </c>
      <c r="I589" t="s">
        <v>2562</v>
      </c>
      <c r="J589" t="s">
        <v>3542</v>
      </c>
      <c r="K589" t="s">
        <v>3545</v>
      </c>
      <c r="L589" t="s">
        <v>3563</v>
      </c>
      <c r="M589" t="s">
        <v>3814</v>
      </c>
      <c r="N589" t="s">
        <v>174</v>
      </c>
      <c r="O589" t="s">
        <v>3814</v>
      </c>
      <c r="P589" t="s">
        <v>4315</v>
      </c>
      <c r="Q589" t="s">
        <v>4319</v>
      </c>
      <c r="R589" t="s">
        <v>4322</v>
      </c>
      <c r="S589" t="s">
        <v>4462</v>
      </c>
      <c r="T589" t="s">
        <v>5440</v>
      </c>
      <c r="U589" t="s">
        <v>5440</v>
      </c>
      <c r="V589" t="s">
        <v>5662</v>
      </c>
      <c r="W589" t="s">
        <v>6250</v>
      </c>
      <c r="AA589" t="s">
        <v>6697</v>
      </c>
      <c r="AB589" t="s">
        <v>6697</v>
      </c>
      <c r="AC589" t="s">
        <v>6697</v>
      </c>
      <c r="AD589" t="s">
        <v>6697</v>
      </c>
      <c r="AE589" t="s">
        <v>6697</v>
      </c>
      <c r="AF589" t="s">
        <v>6697</v>
      </c>
      <c r="AG589" t="s">
        <v>6697</v>
      </c>
      <c r="AH589" t="s">
        <v>6697</v>
      </c>
      <c r="AI589" t="s">
        <v>6697</v>
      </c>
      <c r="AJ589" t="s">
        <v>6697</v>
      </c>
      <c r="AK589" t="s">
        <v>6697</v>
      </c>
      <c r="AL589" t="s">
        <v>6697</v>
      </c>
      <c r="AM589" t="s">
        <v>6697</v>
      </c>
      <c r="AN589" t="s">
        <v>6697</v>
      </c>
      <c r="AO589" t="s">
        <v>6697</v>
      </c>
      <c r="AP589" t="s">
        <v>6697</v>
      </c>
      <c r="AQ589" t="s">
        <v>6697</v>
      </c>
      <c r="AR589" t="s">
        <v>6697</v>
      </c>
      <c r="AS589" t="s">
        <v>6697</v>
      </c>
      <c r="AT589">
        <v>0</v>
      </c>
      <c r="AU589" t="s">
        <v>6697</v>
      </c>
      <c r="AV589" t="s">
        <v>6697</v>
      </c>
      <c r="AW589">
        <v>105</v>
      </c>
      <c r="AX589" t="s">
        <v>6697</v>
      </c>
      <c r="AY589" t="s">
        <v>6697</v>
      </c>
      <c r="BA589" t="s">
        <v>6697</v>
      </c>
    </row>
    <row r="590" spans="1:53">
      <c r="A590" t="s">
        <v>361</v>
      </c>
      <c r="B590" t="s">
        <v>169</v>
      </c>
      <c r="C590" t="s">
        <v>1327</v>
      </c>
      <c r="D590" t="s">
        <v>1715</v>
      </c>
      <c r="E590" t="s">
        <v>1974</v>
      </c>
      <c r="F590">
        <v>5</v>
      </c>
      <c r="G590" t="s">
        <v>1977</v>
      </c>
      <c r="H590" t="s">
        <v>1979</v>
      </c>
      <c r="I590" t="s">
        <v>2563</v>
      </c>
      <c r="J590" t="s">
        <v>3542</v>
      </c>
      <c r="K590" t="s">
        <v>3545</v>
      </c>
      <c r="L590" t="s">
        <v>3563</v>
      </c>
      <c r="M590" t="s">
        <v>3812</v>
      </c>
      <c r="N590" t="s">
        <v>174</v>
      </c>
      <c r="O590" t="s">
        <v>3602</v>
      </c>
      <c r="P590" t="s">
        <v>4315</v>
      </c>
      <c r="Q590" t="s">
        <v>4319</v>
      </c>
      <c r="R590" t="s">
        <v>4321</v>
      </c>
      <c r="S590" t="s">
        <v>4754</v>
      </c>
      <c r="T590" t="s">
        <v>5440</v>
      </c>
      <c r="U590" t="s">
        <v>5439</v>
      </c>
      <c r="V590" t="s">
        <v>5694</v>
      </c>
      <c r="W590" t="s">
        <v>6251</v>
      </c>
      <c r="AA590" t="s">
        <v>6697</v>
      </c>
      <c r="AB590" t="s">
        <v>6697</v>
      </c>
      <c r="AC590" t="s">
        <v>6699</v>
      </c>
      <c r="AD590" t="s">
        <v>6697</v>
      </c>
      <c r="AE590" t="s">
        <v>6697</v>
      </c>
      <c r="AF590" t="s">
        <v>6697</v>
      </c>
      <c r="AG590" t="s">
        <v>6697</v>
      </c>
      <c r="AH590" t="s">
        <v>6697</v>
      </c>
      <c r="AI590" t="s">
        <v>6697</v>
      </c>
      <c r="AJ590" t="s">
        <v>6697</v>
      </c>
      <c r="AK590" t="s">
        <v>6697</v>
      </c>
      <c r="AL590" t="s">
        <v>6697</v>
      </c>
      <c r="AM590" t="s">
        <v>6697</v>
      </c>
      <c r="AN590" t="s">
        <v>6700</v>
      </c>
      <c r="AO590" t="s">
        <v>6697</v>
      </c>
      <c r="AP590" t="s">
        <v>6697</v>
      </c>
      <c r="AQ590" t="s">
        <v>6697</v>
      </c>
      <c r="AR590" t="s">
        <v>6697</v>
      </c>
      <c r="AS590" t="s">
        <v>6697</v>
      </c>
      <c r="AT590">
        <v>0</v>
      </c>
      <c r="AU590" t="s">
        <v>6697</v>
      </c>
      <c r="AV590" t="s">
        <v>6697</v>
      </c>
      <c r="AW590">
        <v>4</v>
      </c>
      <c r="AX590" t="s">
        <v>6697</v>
      </c>
      <c r="AY590" t="s">
        <v>6697</v>
      </c>
      <c r="BA590" t="s">
        <v>6697</v>
      </c>
    </row>
    <row r="591" spans="1:53">
      <c r="A591" t="s">
        <v>362</v>
      </c>
      <c r="B591" t="s">
        <v>900</v>
      </c>
      <c r="C591" t="s">
        <v>1327</v>
      </c>
      <c r="D591" t="s">
        <v>1667</v>
      </c>
      <c r="E591" t="s">
        <v>1974</v>
      </c>
      <c r="F591">
        <v>0</v>
      </c>
      <c r="G591" t="s">
        <v>1977</v>
      </c>
      <c r="H591" t="s">
        <v>1979</v>
      </c>
      <c r="I591" t="s">
        <v>2564</v>
      </c>
      <c r="J591" t="s">
        <v>3542</v>
      </c>
      <c r="K591" t="s">
        <v>3545</v>
      </c>
      <c r="L591" t="s">
        <v>3563</v>
      </c>
      <c r="M591" t="s">
        <v>3809</v>
      </c>
      <c r="N591" t="s">
        <v>174</v>
      </c>
      <c r="O591" t="s">
        <v>4110</v>
      </c>
      <c r="P591" t="s">
        <v>4315</v>
      </c>
      <c r="Q591" t="s">
        <v>4319</v>
      </c>
      <c r="R591" t="s">
        <v>4323</v>
      </c>
      <c r="S591" t="s">
        <v>4755</v>
      </c>
      <c r="T591" t="s">
        <v>5439</v>
      </c>
      <c r="U591" t="s">
        <v>4324</v>
      </c>
      <c r="V591" t="s">
        <v>5744</v>
      </c>
      <c r="W591" t="s">
        <v>5744</v>
      </c>
      <c r="AA591" t="s">
        <v>6697</v>
      </c>
      <c r="AB591" t="s">
        <v>6697</v>
      </c>
      <c r="AC591" t="s">
        <v>6697</v>
      </c>
      <c r="AD591" t="s">
        <v>6697</v>
      </c>
      <c r="AE591" t="s">
        <v>6697</v>
      </c>
      <c r="AF591" t="s">
        <v>6697</v>
      </c>
      <c r="AG591" t="s">
        <v>6697</v>
      </c>
      <c r="AH591" t="s">
        <v>6697</v>
      </c>
      <c r="AI591" t="s">
        <v>6697</v>
      </c>
      <c r="AJ591" t="s">
        <v>6697</v>
      </c>
      <c r="AK591" t="s">
        <v>6697</v>
      </c>
      <c r="AL591" t="s">
        <v>6697</v>
      </c>
      <c r="AM591" t="s">
        <v>6697</v>
      </c>
      <c r="AN591" t="s">
        <v>6699</v>
      </c>
      <c r="AO591" t="s">
        <v>6697</v>
      </c>
      <c r="AP591" t="s">
        <v>6697</v>
      </c>
      <c r="AQ591" t="s">
        <v>6697</v>
      </c>
      <c r="AR591" t="s">
        <v>6697</v>
      </c>
      <c r="AS591" t="s">
        <v>6697</v>
      </c>
      <c r="AT591">
        <v>0</v>
      </c>
      <c r="AU591" t="s">
        <v>6697</v>
      </c>
      <c r="AV591" t="s">
        <v>6697</v>
      </c>
      <c r="AW591">
        <v>1</v>
      </c>
      <c r="AX591" t="s">
        <v>6697</v>
      </c>
      <c r="AY591" t="s">
        <v>6697</v>
      </c>
      <c r="BA591" t="s">
        <v>6697</v>
      </c>
    </row>
    <row r="592" spans="1:53">
      <c r="A592" t="s">
        <v>287</v>
      </c>
      <c r="B592" t="s">
        <v>890</v>
      </c>
      <c r="C592" t="s">
        <v>1370</v>
      </c>
      <c r="D592" t="s">
        <v>1850</v>
      </c>
      <c r="E592" t="s">
        <v>1974</v>
      </c>
      <c r="F592">
        <v>0</v>
      </c>
      <c r="G592" t="s">
        <v>1977</v>
      </c>
      <c r="H592" t="s">
        <v>1979</v>
      </c>
      <c r="I592" t="s">
        <v>2565</v>
      </c>
      <c r="J592" t="s">
        <v>3542</v>
      </c>
      <c r="K592" t="s">
        <v>3545</v>
      </c>
      <c r="L592" t="s">
        <v>3563</v>
      </c>
      <c r="M592" t="s">
        <v>3693</v>
      </c>
      <c r="N592" t="s">
        <v>174</v>
      </c>
      <c r="O592" t="s">
        <v>4110</v>
      </c>
      <c r="P592" t="s">
        <v>4315</v>
      </c>
      <c r="Q592" t="s">
        <v>4319</v>
      </c>
      <c r="R592" t="s">
        <v>4322</v>
      </c>
      <c r="S592" t="s">
        <v>4756</v>
      </c>
      <c r="T592" t="s">
        <v>5439</v>
      </c>
      <c r="U592" t="s">
        <v>4324</v>
      </c>
      <c r="V592" t="s">
        <v>5726</v>
      </c>
      <c r="W592" t="s">
        <v>6252</v>
      </c>
      <c r="AA592" t="s">
        <v>6697</v>
      </c>
      <c r="AB592" t="s">
        <v>6697</v>
      </c>
      <c r="AC592" t="s">
        <v>6697</v>
      </c>
      <c r="AD592" t="s">
        <v>6697</v>
      </c>
      <c r="AE592" t="s">
        <v>6697</v>
      </c>
      <c r="AF592" t="s">
        <v>6697</v>
      </c>
      <c r="AG592" t="s">
        <v>6697</v>
      </c>
      <c r="AH592" t="s">
        <v>6697</v>
      </c>
      <c r="AI592" t="s">
        <v>6697</v>
      </c>
      <c r="AJ592" t="s">
        <v>6697</v>
      </c>
      <c r="AK592" t="s">
        <v>6697</v>
      </c>
      <c r="AL592" t="s">
        <v>6697</v>
      </c>
      <c r="AM592" t="s">
        <v>6697</v>
      </c>
      <c r="AN592" t="s">
        <v>6697</v>
      </c>
      <c r="AO592" t="s">
        <v>6697</v>
      </c>
      <c r="AP592" t="s">
        <v>6697</v>
      </c>
      <c r="AQ592" t="s">
        <v>6697</v>
      </c>
      <c r="AR592" t="s">
        <v>6697</v>
      </c>
      <c r="AS592" t="s">
        <v>6697</v>
      </c>
      <c r="AT592">
        <v>1</v>
      </c>
      <c r="AU592" t="s">
        <v>6697</v>
      </c>
      <c r="AV592" t="s">
        <v>6697</v>
      </c>
      <c r="AW592">
        <v>12</v>
      </c>
      <c r="AX592" t="s">
        <v>6697</v>
      </c>
      <c r="AY592" t="s">
        <v>6697</v>
      </c>
      <c r="BA592" t="s">
        <v>6697</v>
      </c>
    </row>
    <row r="593" spans="1:53">
      <c r="A593" t="s">
        <v>195</v>
      </c>
      <c r="B593" t="s">
        <v>890</v>
      </c>
      <c r="C593" t="s">
        <v>1370</v>
      </c>
      <c r="D593" t="s">
        <v>1851</v>
      </c>
      <c r="E593" t="s">
        <v>1974</v>
      </c>
      <c r="F593">
        <v>0</v>
      </c>
      <c r="G593" t="s">
        <v>1977</v>
      </c>
      <c r="H593" t="s">
        <v>1979</v>
      </c>
      <c r="I593" t="s">
        <v>2566</v>
      </c>
      <c r="J593" t="s">
        <v>3542</v>
      </c>
      <c r="K593" t="s">
        <v>3545</v>
      </c>
      <c r="L593" t="s">
        <v>3563</v>
      </c>
      <c r="M593" t="s">
        <v>3815</v>
      </c>
      <c r="N593" t="s">
        <v>174</v>
      </c>
      <c r="O593" t="s">
        <v>4110</v>
      </c>
      <c r="P593" t="s">
        <v>4315</v>
      </c>
      <c r="Q593" t="s">
        <v>4319</v>
      </c>
      <c r="R593" t="s">
        <v>4321</v>
      </c>
      <c r="S593" t="s">
        <v>4757</v>
      </c>
      <c r="T593" t="s">
        <v>5440</v>
      </c>
      <c r="U593" t="s">
        <v>5440</v>
      </c>
      <c r="V593" t="s">
        <v>5726</v>
      </c>
      <c r="W593" t="s">
        <v>6252</v>
      </c>
      <c r="AA593" t="s">
        <v>6697</v>
      </c>
      <c r="AB593" t="s">
        <v>6697</v>
      </c>
      <c r="AC593" t="s">
        <v>6697</v>
      </c>
      <c r="AD593" t="s">
        <v>6697</v>
      </c>
      <c r="AE593" t="s">
        <v>6697</v>
      </c>
      <c r="AF593" t="s">
        <v>6697</v>
      </c>
      <c r="AG593" t="s">
        <v>6697</v>
      </c>
      <c r="AH593" t="s">
        <v>6697</v>
      </c>
      <c r="AI593" t="s">
        <v>6697</v>
      </c>
      <c r="AJ593" t="s">
        <v>6697</v>
      </c>
      <c r="AK593" t="s">
        <v>6697</v>
      </c>
      <c r="AL593" t="s">
        <v>6697</v>
      </c>
      <c r="AM593" t="s">
        <v>6697</v>
      </c>
      <c r="AN593" t="s">
        <v>6700</v>
      </c>
      <c r="AO593" t="s">
        <v>6697</v>
      </c>
      <c r="AP593" t="s">
        <v>6697</v>
      </c>
      <c r="AQ593" t="s">
        <v>6697</v>
      </c>
      <c r="AR593" t="s">
        <v>6697</v>
      </c>
      <c r="AS593" t="s">
        <v>6697</v>
      </c>
      <c r="AT593">
        <v>1</v>
      </c>
      <c r="AU593" t="s">
        <v>6697</v>
      </c>
      <c r="AV593" t="s">
        <v>6697</v>
      </c>
      <c r="AW593">
        <v>8</v>
      </c>
      <c r="AX593" t="s">
        <v>6697</v>
      </c>
      <c r="AY593" t="s">
        <v>6697</v>
      </c>
      <c r="BA593" t="s">
        <v>6697</v>
      </c>
    </row>
    <row r="594" spans="1:53">
      <c r="A594" t="s">
        <v>223</v>
      </c>
      <c r="B594" t="s">
        <v>890</v>
      </c>
      <c r="C594" t="s">
        <v>1370</v>
      </c>
      <c r="D594" t="s">
        <v>1851</v>
      </c>
      <c r="E594" t="s">
        <v>1974</v>
      </c>
      <c r="F594">
        <v>0</v>
      </c>
      <c r="G594" t="s">
        <v>1977</v>
      </c>
      <c r="H594" t="s">
        <v>1979</v>
      </c>
      <c r="I594" t="s">
        <v>2567</v>
      </c>
      <c r="J594" t="s">
        <v>3542</v>
      </c>
      <c r="K594" t="s">
        <v>3545</v>
      </c>
      <c r="L594" t="s">
        <v>3563</v>
      </c>
      <c r="M594" t="s">
        <v>3730</v>
      </c>
      <c r="N594" t="s">
        <v>174</v>
      </c>
      <c r="O594" t="s">
        <v>4110</v>
      </c>
      <c r="P594" t="s">
        <v>4315</v>
      </c>
      <c r="Q594" t="s">
        <v>4319</v>
      </c>
      <c r="R594" t="s">
        <v>4321</v>
      </c>
      <c r="S594" t="s">
        <v>4758</v>
      </c>
      <c r="T594" t="s">
        <v>5441</v>
      </c>
      <c r="U594" t="s">
        <v>5439</v>
      </c>
      <c r="V594" t="s">
        <v>5745</v>
      </c>
      <c r="W594" t="s">
        <v>6252</v>
      </c>
      <c r="AA594" t="s">
        <v>6697</v>
      </c>
      <c r="AB594" t="s">
        <v>6697</v>
      </c>
      <c r="AC594" t="s">
        <v>6697</v>
      </c>
      <c r="AD594" t="s">
        <v>6697</v>
      </c>
      <c r="AE594" t="s">
        <v>6697</v>
      </c>
      <c r="AF594" t="s">
        <v>6697</v>
      </c>
      <c r="AG594" t="s">
        <v>6697</v>
      </c>
      <c r="AH594" t="s">
        <v>6697</v>
      </c>
      <c r="AI594" t="s">
        <v>6697</v>
      </c>
      <c r="AJ594" t="s">
        <v>6697</v>
      </c>
      <c r="AK594" t="s">
        <v>6697</v>
      </c>
      <c r="AL594" t="s">
        <v>6697</v>
      </c>
      <c r="AM594" t="s">
        <v>6697</v>
      </c>
      <c r="AN594" t="s">
        <v>6700</v>
      </c>
      <c r="AO594" t="s">
        <v>6697</v>
      </c>
      <c r="AP594" t="s">
        <v>6697</v>
      </c>
      <c r="AQ594" t="s">
        <v>6697</v>
      </c>
      <c r="AR594" t="s">
        <v>6697</v>
      </c>
      <c r="AS594" t="s">
        <v>6697</v>
      </c>
      <c r="AT594">
        <v>1</v>
      </c>
      <c r="AU594" t="s">
        <v>6697</v>
      </c>
      <c r="AV594" t="s">
        <v>6697</v>
      </c>
      <c r="AW594">
        <v>8</v>
      </c>
      <c r="AX594" t="s">
        <v>6697</v>
      </c>
      <c r="AY594" t="s">
        <v>6697</v>
      </c>
      <c r="BA594" t="s">
        <v>6697</v>
      </c>
    </row>
    <row r="595" spans="1:53">
      <c r="A595" t="s">
        <v>363</v>
      </c>
      <c r="B595" t="s">
        <v>890</v>
      </c>
      <c r="C595" t="s">
        <v>1370</v>
      </c>
      <c r="D595" t="s">
        <v>1852</v>
      </c>
      <c r="E595" t="s">
        <v>1974</v>
      </c>
      <c r="F595">
        <v>0</v>
      </c>
      <c r="G595" t="s">
        <v>1977</v>
      </c>
      <c r="H595" t="s">
        <v>1979</v>
      </c>
      <c r="I595" t="s">
        <v>2568</v>
      </c>
      <c r="J595" t="s">
        <v>3542</v>
      </c>
      <c r="K595" t="s">
        <v>3545</v>
      </c>
      <c r="L595" t="s">
        <v>3563</v>
      </c>
      <c r="M595" t="s">
        <v>3730</v>
      </c>
      <c r="N595" t="s">
        <v>174</v>
      </c>
      <c r="O595" t="s">
        <v>4110</v>
      </c>
      <c r="P595" t="s">
        <v>4315</v>
      </c>
      <c r="Q595" t="s">
        <v>4319</v>
      </c>
      <c r="R595" t="s">
        <v>4321</v>
      </c>
      <c r="S595" t="s">
        <v>4759</v>
      </c>
      <c r="T595" t="s">
        <v>5437</v>
      </c>
      <c r="U595" t="s">
        <v>5440</v>
      </c>
      <c r="V595" t="s">
        <v>5726</v>
      </c>
      <c r="W595" t="s">
        <v>6252</v>
      </c>
      <c r="AA595" t="s">
        <v>6697</v>
      </c>
      <c r="AB595" t="s">
        <v>6697</v>
      </c>
      <c r="AC595" t="s">
        <v>6697</v>
      </c>
      <c r="AD595" t="s">
        <v>6697</v>
      </c>
      <c r="AE595" t="s">
        <v>6697</v>
      </c>
      <c r="AF595" t="s">
        <v>6697</v>
      </c>
      <c r="AG595" t="s">
        <v>6697</v>
      </c>
      <c r="AH595" t="s">
        <v>6697</v>
      </c>
      <c r="AI595" t="s">
        <v>6697</v>
      </c>
      <c r="AJ595" t="s">
        <v>6697</v>
      </c>
      <c r="AK595" t="s">
        <v>6697</v>
      </c>
      <c r="AL595" t="s">
        <v>6697</v>
      </c>
      <c r="AM595" t="s">
        <v>6697</v>
      </c>
      <c r="AN595" t="s">
        <v>6700</v>
      </c>
      <c r="AO595" t="s">
        <v>6697</v>
      </c>
      <c r="AP595" t="s">
        <v>6697</v>
      </c>
      <c r="AQ595" t="s">
        <v>6697</v>
      </c>
      <c r="AR595" t="s">
        <v>6697</v>
      </c>
      <c r="AS595" t="s">
        <v>6697</v>
      </c>
      <c r="AT595">
        <v>1</v>
      </c>
      <c r="AU595" t="s">
        <v>6697</v>
      </c>
      <c r="AV595" t="s">
        <v>6697</v>
      </c>
      <c r="AW595">
        <v>9</v>
      </c>
      <c r="AX595" t="s">
        <v>6697</v>
      </c>
      <c r="AY595" t="s">
        <v>6697</v>
      </c>
      <c r="BA595" t="s">
        <v>6697</v>
      </c>
    </row>
    <row r="596" spans="1:53">
      <c r="A596" t="s">
        <v>364</v>
      </c>
      <c r="B596" t="s">
        <v>890</v>
      </c>
      <c r="C596" t="s">
        <v>1370</v>
      </c>
      <c r="D596" t="s">
        <v>1840</v>
      </c>
      <c r="E596" t="s">
        <v>1974</v>
      </c>
      <c r="F596">
        <v>0</v>
      </c>
      <c r="G596" t="s">
        <v>1977</v>
      </c>
      <c r="H596" t="s">
        <v>1979</v>
      </c>
      <c r="I596" t="s">
        <v>2569</v>
      </c>
      <c r="J596" t="s">
        <v>3542</v>
      </c>
      <c r="K596" t="s">
        <v>3545</v>
      </c>
      <c r="L596" t="s">
        <v>3563</v>
      </c>
      <c r="M596" t="s">
        <v>3790</v>
      </c>
      <c r="N596" t="s">
        <v>174</v>
      </c>
      <c r="O596" t="s">
        <v>4110</v>
      </c>
      <c r="P596" t="s">
        <v>4315</v>
      </c>
      <c r="Q596" t="s">
        <v>4319</v>
      </c>
      <c r="R596" t="s">
        <v>4321</v>
      </c>
      <c r="S596" t="s">
        <v>4760</v>
      </c>
      <c r="T596" t="s">
        <v>5439</v>
      </c>
      <c r="U596" t="s">
        <v>4324</v>
      </c>
      <c r="V596" t="s">
        <v>5746</v>
      </c>
      <c r="W596" t="s">
        <v>6252</v>
      </c>
      <c r="AA596" t="s">
        <v>6697</v>
      </c>
      <c r="AB596" t="s">
        <v>6697</v>
      </c>
      <c r="AC596" t="s">
        <v>6697</v>
      </c>
      <c r="AD596" t="s">
        <v>6697</v>
      </c>
      <c r="AE596" t="s">
        <v>6697</v>
      </c>
      <c r="AF596" t="s">
        <v>6697</v>
      </c>
      <c r="AG596" t="s">
        <v>6697</v>
      </c>
      <c r="AH596" t="s">
        <v>6697</v>
      </c>
      <c r="AI596" t="s">
        <v>6697</v>
      </c>
      <c r="AJ596" t="s">
        <v>6697</v>
      </c>
      <c r="AK596" t="s">
        <v>6697</v>
      </c>
      <c r="AL596" t="s">
        <v>6697</v>
      </c>
      <c r="AM596" t="s">
        <v>6697</v>
      </c>
      <c r="AN596" t="s">
        <v>6700</v>
      </c>
      <c r="AO596" t="s">
        <v>6697</v>
      </c>
      <c r="AP596" t="s">
        <v>6697</v>
      </c>
      <c r="AQ596" t="s">
        <v>6697</v>
      </c>
      <c r="AR596" t="s">
        <v>6697</v>
      </c>
      <c r="AS596" t="s">
        <v>6697</v>
      </c>
      <c r="AT596">
        <v>1</v>
      </c>
      <c r="AU596" t="s">
        <v>6697</v>
      </c>
      <c r="AV596" t="s">
        <v>6697</v>
      </c>
      <c r="AW596">
        <v>6</v>
      </c>
      <c r="AX596" t="s">
        <v>6697</v>
      </c>
      <c r="AY596" t="s">
        <v>6697</v>
      </c>
      <c r="BA596" t="s">
        <v>6697</v>
      </c>
    </row>
    <row r="597" spans="1:53">
      <c r="A597" t="s">
        <v>357</v>
      </c>
      <c r="B597" t="s">
        <v>995</v>
      </c>
      <c r="C597" t="s">
        <v>1457</v>
      </c>
      <c r="D597" t="s">
        <v>1853</v>
      </c>
      <c r="E597" t="s">
        <v>1973</v>
      </c>
      <c r="F597">
        <v>0</v>
      </c>
      <c r="G597" t="s">
        <v>1977</v>
      </c>
      <c r="H597" t="s">
        <v>1979</v>
      </c>
      <c r="I597" t="s">
        <v>2570</v>
      </c>
      <c r="J597" t="s">
        <v>3542</v>
      </c>
      <c r="K597" t="s">
        <v>3544</v>
      </c>
      <c r="L597" t="s">
        <v>3562</v>
      </c>
      <c r="M597" t="s">
        <v>3811</v>
      </c>
      <c r="N597" t="s">
        <v>193</v>
      </c>
      <c r="O597" t="s">
        <v>4180</v>
      </c>
      <c r="P597" t="s">
        <v>4315</v>
      </c>
      <c r="Q597" t="s">
        <v>4319</v>
      </c>
      <c r="R597" t="s">
        <v>4323</v>
      </c>
      <c r="S597" t="s">
        <v>4711</v>
      </c>
      <c r="T597" t="s">
        <v>5439</v>
      </c>
      <c r="U597" t="s">
        <v>4324</v>
      </c>
      <c r="V597" t="s">
        <v>5747</v>
      </c>
      <c r="W597" t="s">
        <v>5828</v>
      </c>
      <c r="AA597" t="s">
        <v>6697</v>
      </c>
      <c r="AB597" t="s">
        <v>6697</v>
      </c>
      <c r="AC597" t="s">
        <v>6697</v>
      </c>
      <c r="AD597" t="s">
        <v>6697</v>
      </c>
      <c r="AE597" t="s">
        <v>6697</v>
      </c>
      <c r="AF597" t="s">
        <v>6697</v>
      </c>
      <c r="AG597" t="s">
        <v>6697</v>
      </c>
      <c r="AH597" t="s">
        <v>6697</v>
      </c>
      <c r="AI597" t="s">
        <v>6697</v>
      </c>
      <c r="AJ597" t="s">
        <v>6697</v>
      </c>
      <c r="AK597" t="s">
        <v>6697</v>
      </c>
      <c r="AL597" t="s">
        <v>6697</v>
      </c>
      <c r="AM597" t="s">
        <v>6697</v>
      </c>
      <c r="AN597" t="s">
        <v>6699</v>
      </c>
      <c r="AO597" t="s">
        <v>6697</v>
      </c>
      <c r="AP597" t="s">
        <v>6697</v>
      </c>
      <c r="AQ597" t="s">
        <v>6697</v>
      </c>
      <c r="AR597" t="s">
        <v>6697</v>
      </c>
      <c r="AS597" t="s">
        <v>6697</v>
      </c>
      <c r="AT597">
        <v>0</v>
      </c>
      <c r="AU597" t="s">
        <v>6697</v>
      </c>
      <c r="AV597" t="s">
        <v>6697</v>
      </c>
      <c r="AW597">
        <v>0</v>
      </c>
      <c r="AX597" t="s">
        <v>6697</v>
      </c>
      <c r="AY597" t="s">
        <v>6697</v>
      </c>
      <c r="BA597" t="s">
        <v>6697</v>
      </c>
    </row>
    <row r="598" spans="1:53">
      <c r="A598" t="s">
        <v>365</v>
      </c>
      <c r="B598" t="s">
        <v>890</v>
      </c>
      <c r="C598" t="s">
        <v>1370</v>
      </c>
      <c r="D598" t="s">
        <v>1840</v>
      </c>
      <c r="E598" t="s">
        <v>1974</v>
      </c>
      <c r="F598">
        <v>0</v>
      </c>
      <c r="G598" t="s">
        <v>1977</v>
      </c>
      <c r="H598" t="s">
        <v>1979</v>
      </c>
      <c r="I598" t="s">
        <v>2571</v>
      </c>
      <c r="J598" t="s">
        <v>3542</v>
      </c>
      <c r="K598" t="s">
        <v>3545</v>
      </c>
      <c r="L598" t="s">
        <v>3563</v>
      </c>
      <c r="M598" t="s">
        <v>3816</v>
      </c>
      <c r="N598" t="s">
        <v>174</v>
      </c>
      <c r="O598" t="s">
        <v>4110</v>
      </c>
      <c r="P598" t="s">
        <v>4315</v>
      </c>
      <c r="Q598" t="s">
        <v>4319</v>
      </c>
      <c r="R598" t="s">
        <v>4322</v>
      </c>
      <c r="S598" t="s">
        <v>4761</v>
      </c>
      <c r="T598" t="s">
        <v>5440</v>
      </c>
      <c r="U598" t="s">
        <v>5440</v>
      </c>
      <c r="V598" t="s">
        <v>5748</v>
      </c>
      <c r="W598" t="s">
        <v>6253</v>
      </c>
      <c r="AA598" t="s">
        <v>6697</v>
      </c>
      <c r="AB598" t="s">
        <v>6697</v>
      </c>
      <c r="AC598" t="s">
        <v>6697</v>
      </c>
      <c r="AD598" t="s">
        <v>6697</v>
      </c>
      <c r="AE598" t="s">
        <v>6697</v>
      </c>
      <c r="AF598" t="s">
        <v>6697</v>
      </c>
      <c r="AG598" t="s">
        <v>6697</v>
      </c>
      <c r="AH598" t="s">
        <v>6697</v>
      </c>
      <c r="AI598" t="s">
        <v>6697</v>
      </c>
      <c r="AJ598" t="s">
        <v>6697</v>
      </c>
      <c r="AK598" t="s">
        <v>6697</v>
      </c>
      <c r="AL598" t="s">
        <v>6697</v>
      </c>
      <c r="AM598" t="s">
        <v>6697</v>
      </c>
      <c r="AN598" t="s">
        <v>6697</v>
      </c>
      <c r="AO598" t="s">
        <v>6697</v>
      </c>
      <c r="AP598" t="s">
        <v>6697</v>
      </c>
      <c r="AQ598" t="s">
        <v>6697</v>
      </c>
      <c r="AR598" t="s">
        <v>6697</v>
      </c>
      <c r="AS598" t="s">
        <v>6697</v>
      </c>
      <c r="AT598">
        <v>1</v>
      </c>
      <c r="AU598" t="s">
        <v>6697</v>
      </c>
      <c r="AV598" t="s">
        <v>6697</v>
      </c>
      <c r="AW598">
        <v>6</v>
      </c>
      <c r="AX598" t="s">
        <v>6697</v>
      </c>
      <c r="AY598" t="s">
        <v>6697</v>
      </c>
      <c r="BA598" t="s">
        <v>6697</v>
      </c>
    </row>
    <row r="599" spans="1:53">
      <c r="A599" t="s">
        <v>366</v>
      </c>
      <c r="B599" t="s">
        <v>890</v>
      </c>
      <c r="C599" t="s">
        <v>1370</v>
      </c>
      <c r="D599" t="s">
        <v>174</v>
      </c>
      <c r="E599" t="s">
        <v>1974</v>
      </c>
      <c r="F599">
        <v>10</v>
      </c>
      <c r="G599" t="s">
        <v>1977</v>
      </c>
      <c r="H599" t="s">
        <v>1979</v>
      </c>
      <c r="I599" t="s">
        <v>2572</v>
      </c>
      <c r="J599" t="s">
        <v>3542</v>
      </c>
      <c r="K599" t="s">
        <v>3545</v>
      </c>
      <c r="L599" t="s">
        <v>3563</v>
      </c>
      <c r="M599" t="s">
        <v>3817</v>
      </c>
      <c r="N599" t="s">
        <v>174</v>
      </c>
      <c r="O599" t="s">
        <v>4110</v>
      </c>
      <c r="P599" t="s">
        <v>4315</v>
      </c>
      <c r="Q599" t="s">
        <v>4319</v>
      </c>
      <c r="R599" t="s">
        <v>4323</v>
      </c>
      <c r="S599" t="s">
        <v>4762</v>
      </c>
      <c r="T599" t="s">
        <v>5440</v>
      </c>
      <c r="U599" t="s">
        <v>5513</v>
      </c>
      <c r="V599" t="s">
        <v>5749</v>
      </c>
      <c r="W599" t="s">
        <v>6254</v>
      </c>
      <c r="AA599" t="s">
        <v>6697</v>
      </c>
      <c r="AB599" t="s">
        <v>6697</v>
      </c>
      <c r="AC599" t="s">
        <v>6697</v>
      </c>
      <c r="AD599" t="s">
        <v>6697</v>
      </c>
      <c r="AE599" t="s">
        <v>6697</v>
      </c>
      <c r="AF599" t="s">
        <v>6697</v>
      </c>
      <c r="AG599" t="s">
        <v>6697</v>
      </c>
      <c r="AH599" t="s">
        <v>6697</v>
      </c>
      <c r="AI599" t="s">
        <v>6697</v>
      </c>
      <c r="AJ599" t="s">
        <v>6698</v>
      </c>
      <c r="AK599" t="s">
        <v>6697</v>
      </c>
      <c r="AL599" t="s">
        <v>6697</v>
      </c>
      <c r="AM599" t="s">
        <v>6697</v>
      </c>
      <c r="AN599" t="s">
        <v>6699</v>
      </c>
      <c r="AO599" t="s">
        <v>6697</v>
      </c>
      <c r="AP599" t="s">
        <v>6697</v>
      </c>
      <c r="AQ599" t="s">
        <v>6697</v>
      </c>
      <c r="AR599" t="s">
        <v>6697</v>
      </c>
      <c r="AS599" t="s">
        <v>6697</v>
      </c>
      <c r="AT599">
        <v>1</v>
      </c>
      <c r="AU599" t="s">
        <v>6697</v>
      </c>
      <c r="AV599" t="s">
        <v>6703</v>
      </c>
      <c r="AW599">
        <v>65535</v>
      </c>
      <c r="AX599" t="s">
        <v>6703</v>
      </c>
      <c r="AY599" t="s">
        <v>6697</v>
      </c>
      <c r="BA599" t="s">
        <v>6697</v>
      </c>
    </row>
    <row r="600" spans="1:53">
      <c r="A600" t="s">
        <v>367</v>
      </c>
      <c r="B600" t="s">
        <v>890</v>
      </c>
      <c r="C600" t="s">
        <v>1370</v>
      </c>
      <c r="D600" t="s">
        <v>174</v>
      </c>
      <c r="E600" t="s">
        <v>1974</v>
      </c>
      <c r="F600">
        <v>10</v>
      </c>
      <c r="G600" t="s">
        <v>1977</v>
      </c>
      <c r="H600" t="s">
        <v>1979</v>
      </c>
      <c r="I600" t="s">
        <v>2573</v>
      </c>
      <c r="J600" t="s">
        <v>3542</v>
      </c>
      <c r="K600" t="s">
        <v>3545</v>
      </c>
      <c r="L600" t="s">
        <v>3563</v>
      </c>
      <c r="M600" t="s">
        <v>3818</v>
      </c>
      <c r="N600" t="s">
        <v>174</v>
      </c>
      <c r="O600" t="s">
        <v>4110</v>
      </c>
      <c r="P600" t="s">
        <v>4315</v>
      </c>
      <c r="Q600" t="s">
        <v>4319</v>
      </c>
      <c r="R600" t="s">
        <v>4323</v>
      </c>
      <c r="S600" t="s">
        <v>4763</v>
      </c>
      <c r="T600" t="s">
        <v>5439</v>
      </c>
      <c r="U600" t="s">
        <v>4324</v>
      </c>
      <c r="V600" t="s">
        <v>5697</v>
      </c>
      <c r="W600" t="s">
        <v>5697</v>
      </c>
      <c r="AA600" t="s">
        <v>6697</v>
      </c>
      <c r="AB600" t="s">
        <v>6697</v>
      </c>
      <c r="AC600" t="s">
        <v>6697</v>
      </c>
      <c r="AD600" t="s">
        <v>6697</v>
      </c>
      <c r="AE600" t="s">
        <v>6697</v>
      </c>
      <c r="AF600" t="s">
        <v>6697</v>
      </c>
      <c r="AG600" t="s">
        <v>6697</v>
      </c>
      <c r="AH600" t="s">
        <v>6697</v>
      </c>
      <c r="AI600" t="s">
        <v>6697</v>
      </c>
      <c r="AJ600" t="s">
        <v>6698</v>
      </c>
      <c r="AK600" t="s">
        <v>6697</v>
      </c>
      <c r="AL600" t="s">
        <v>6697</v>
      </c>
      <c r="AM600" t="s">
        <v>6697</v>
      </c>
      <c r="AN600" t="s">
        <v>6699</v>
      </c>
      <c r="AO600" t="s">
        <v>6697</v>
      </c>
      <c r="AP600" t="s">
        <v>6697</v>
      </c>
      <c r="AQ600" t="s">
        <v>6697</v>
      </c>
      <c r="AR600" t="s">
        <v>6697</v>
      </c>
      <c r="AS600" t="s">
        <v>6697</v>
      </c>
      <c r="AT600">
        <v>1</v>
      </c>
      <c r="AU600" t="s">
        <v>6697</v>
      </c>
      <c r="AV600" t="s">
        <v>6703</v>
      </c>
      <c r="AW600">
        <v>65535</v>
      </c>
      <c r="AX600" t="s">
        <v>6703</v>
      </c>
      <c r="AY600" t="s">
        <v>6697</v>
      </c>
      <c r="BA600" t="s">
        <v>6697</v>
      </c>
    </row>
    <row r="601" spans="1:53">
      <c r="A601" t="s">
        <v>368</v>
      </c>
      <c r="B601" t="s">
        <v>890</v>
      </c>
      <c r="C601" t="s">
        <v>1458</v>
      </c>
      <c r="D601" t="s">
        <v>1661</v>
      </c>
      <c r="E601" t="s">
        <v>1974</v>
      </c>
      <c r="F601">
        <v>5</v>
      </c>
      <c r="G601" t="s">
        <v>1977</v>
      </c>
      <c r="H601" t="s">
        <v>1979</v>
      </c>
      <c r="I601" t="s">
        <v>2574</v>
      </c>
      <c r="J601" t="s">
        <v>3542</v>
      </c>
      <c r="K601" t="s">
        <v>3545</v>
      </c>
      <c r="L601" t="s">
        <v>3563</v>
      </c>
      <c r="M601" t="s">
        <v>3819</v>
      </c>
      <c r="N601" t="s">
        <v>174</v>
      </c>
      <c r="O601" t="s">
        <v>4110</v>
      </c>
      <c r="P601" t="s">
        <v>4315</v>
      </c>
      <c r="Q601" t="s">
        <v>4319</v>
      </c>
      <c r="R601" t="s">
        <v>4322</v>
      </c>
      <c r="S601" t="s">
        <v>4764</v>
      </c>
      <c r="T601" t="s">
        <v>5449</v>
      </c>
      <c r="U601" t="s">
        <v>5439</v>
      </c>
      <c r="V601" t="s">
        <v>5726</v>
      </c>
      <c r="W601" t="s">
        <v>6233</v>
      </c>
      <c r="AA601" t="s">
        <v>6697</v>
      </c>
      <c r="AB601" t="s">
        <v>6697</v>
      </c>
      <c r="AC601" t="s">
        <v>6697</v>
      </c>
      <c r="AD601" t="s">
        <v>6697</v>
      </c>
      <c r="AE601" t="s">
        <v>6697</v>
      </c>
      <c r="AF601" t="s">
        <v>6697</v>
      </c>
      <c r="AG601" t="s">
        <v>6697</v>
      </c>
      <c r="AH601" t="s">
        <v>6697</v>
      </c>
      <c r="AI601" t="s">
        <v>6697</v>
      </c>
      <c r="AJ601" t="s">
        <v>6697</v>
      </c>
      <c r="AK601" t="s">
        <v>6699</v>
      </c>
      <c r="AL601" t="s">
        <v>6697</v>
      </c>
      <c r="AM601" t="s">
        <v>6697</v>
      </c>
      <c r="AN601" t="s">
        <v>6697</v>
      </c>
      <c r="AO601" t="s">
        <v>6697</v>
      </c>
      <c r="AP601" t="s">
        <v>6697</v>
      </c>
      <c r="AQ601" t="s">
        <v>6697</v>
      </c>
      <c r="AR601" t="s">
        <v>6697</v>
      </c>
      <c r="AS601" t="s">
        <v>6697</v>
      </c>
      <c r="AT601">
        <v>4</v>
      </c>
      <c r="AU601" t="s">
        <v>6697</v>
      </c>
      <c r="AV601" t="s">
        <v>6697</v>
      </c>
      <c r="AW601">
        <v>26</v>
      </c>
      <c r="AX601" t="s">
        <v>6697</v>
      </c>
      <c r="AY601" t="s">
        <v>6697</v>
      </c>
      <c r="AZ601" t="s">
        <v>6706</v>
      </c>
      <c r="BA601" t="s">
        <v>6698</v>
      </c>
    </row>
    <row r="602" spans="1:53">
      <c r="A602" t="s">
        <v>174</v>
      </c>
      <c r="B602" t="s">
        <v>996</v>
      </c>
      <c r="C602" t="s">
        <v>1327</v>
      </c>
      <c r="D602" t="s">
        <v>1666</v>
      </c>
      <c r="E602" t="s">
        <v>1974</v>
      </c>
      <c r="F602">
        <v>10</v>
      </c>
      <c r="G602" t="s">
        <v>1977</v>
      </c>
      <c r="H602" t="s">
        <v>1979</v>
      </c>
      <c r="I602" t="s">
        <v>2575</v>
      </c>
      <c r="J602" t="s">
        <v>3542</v>
      </c>
      <c r="K602" t="s">
        <v>3551</v>
      </c>
      <c r="L602" t="s">
        <v>3563</v>
      </c>
      <c r="M602" t="s">
        <v>3787</v>
      </c>
      <c r="N602" t="s">
        <v>174</v>
      </c>
      <c r="O602" t="s">
        <v>4093</v>
      </c>
      <c r="P602" t="s">
        <v>4315</v>
      </c>
      <c r="Q602" t="s">
        <v>4319</v>
      </c>
      <c r="R602" t="s">
        <v>4323</v>
      </c>
      <c r="S602" t="s">
        <v>4765</v>
      </c>
      <c r="T602" t="s">
        <v>5439</v>
      </c>
      <c r="U602" t="s">
        <v>4324</v>
      </c>
      <c r="V602" t="s">
        <v>5726</v>
      </c>
      <c r="W602" t="s">
        <v>6255</v>
      </c>
      <c r="AA602" t="s">
        <v>6698</v>
      </c>
      <c r="AB602" t="s">
        <v>6697</v>
      </c>
      <c r="AC602" t="s">
        <v>6697</v>
      </c>
      <c r="AD602" t="s">
        <v>6697</v>
      </c>
      <c r="AE602" t="s">
        <v>6697</v>
      </c>
      <c r="AF602" t="s">
        <v>6697</v>
      </c>
      <c r="AG602" t="s">
        <v>6697</v>
      </c>
      <c r="AH602" t="s">
        <v>6697</v>
      </c>
      <c r="AI602" t="s">
        <v>6697</v>
      </c>
      <c r="AJ602" t="s">
        <v>6697</v>
      </c>
      <c r="AK602" t="s">
        <v>6697</v>
      </c>
      <c r="AL602" t="s">
        <v>6697</v>
      </c>
      <c r="AM602" t="s">
        <v>6697</v>
      </c>
      <c r="AN602" t="s">
        <v>6699</v>
      </c>
      <c r="AO602" t="s">
        <v>6697</v>
      </c>
      <c r="AP602" t="s">
        <v>6697</v>
      </c>
      <c r="AQ602" t="s">
        <v>6697</v>
      </c>
      <c r="AR602" t="s">
        <v>6697</v>
      </c>
      <c r="AS602" t="s">
        <v>6697</v>
      </c>
      <c r="AT602">
        <v>0</v>
      </c>
      <c r="AU602" t="s">
        <v>6697</v>
      </c>
      <c r="AV602" t="s">
        <v>6697</v>
      </c>
      <c r="AW602">
        <v>2</v>
      </c>
      <c r="AX602" t="s">
        <v>6697</v>
      </c>
      <c r="AY602" t="s">
        <v>6697</v>
      </c>
      <c r="BA602" t="s">
        <v>6697</v>
      </c>
    </row>
    <row r="603" spans="1:53">
      <c r="A603" t="s">
        <v>90</v>
      </c>
      <c r="B603" t="s">
        <v>664</v>
      </c>
      <c r="C603" t="s">
        <v>1327</v>
      </c>
      <c r="D603" t="s">
        <v>1854</v>
      </c>
      <c r="E603" t="s">
        <v>1974</v>
      </c>
      <c r="F603">
        <v>0</v>
      </c>
      <c r="G603" t="s">
        <v>1977</v>
      </c>
      <c r="H603" t="s">
        <v>1979</v>
      </c>
      <c r="I603" t="s">
        <v>2576</v>
      </c>
      <c r="J603" t="s">
        <v>3542</v>
      </c>
      <c r="K603" t="s">
        <v>3554</v>
      </c>
      <c r="L603" t="s">
        <v>3563</v>
      </c>
      <c r="M603" t="s">
        <v>3607</v>
      </c>
      <c r="N603" t="s">
        <v>174</v>
      </c>
      <c r="O603" t="s">
        <v>3817</v>
      </c>
      <c r="P603" t="s">
        <v>4315</v>
      </c>
      <c r="Q603" t="s">
        <v>4319</v>
      </c>
      <c r="R603" t="s">
        <v>4322</v>
      </c>
      <c r="S603" t="s">
        <v>4611</v>
      </c>
      <c r="T603" t="s">
        <v>5440</v>
      </c>
      <c r="U603" t="s">
        <v>5440</v>
      </c>
      <c r="V603" t="s">
        <v>5750</v>
      </c>
      <c r="W603" t="s">
        <v>6255</v>
      </c>
      <c r="AA603" t="s">
        <v>6697</v>
      </c>
      <c r="AB603" t="s">
        <v>6697</v>
      </c>
      <c r="AC603" t="s">
        <v>6697</v>
      </c>
      <c r="AD603" t="s">
        <v>6697</v>
      </c>
      <c r="AE603" t="s">
        <v>6697</v>
      </c>
      <c r="AF603" t="s">
        <v>6697</v>
      </c>
      <c r="AG603" t="s">
        <v>6697</v>
      </c>
      <c r="AH603" t="s">
        <v>6697</v>
      </c>
      <c r="AI603" t="s">
        <v>6697</v>
      </c>
      <c r="AJ603" t="s">
        <v>6697</v>
      </c>
      <c r="AK603" t="s">
        <v>6697</v>
      </c>
      <c r="AL603" t="s">
        <v>6697</v>
      </c>
      <c r="AM603" t="s">
        <v>6697</v>
      </c>
      <c r="AN603" t="s">
        <v>6697</v>
      </c>
      <c r="AO603" t="s">
        <v>6697</v>
      </c>
      <c r="AP603" t="s">
        <v>6697</v>
      </c>
      <c r="AQ603" t="s">
        <v>6697</v>
      </c>
      <c r="AR603" t="s">
        <v>6697</v>
      </c>
      <c r="AS603" t="s">
        <v>6697</v>
      </c>
      <c r="AT603">
        <v>0</v>
      </c>
      <c r="AU603" t="s">
        <v>6697</v>
      </c>
      <c r="AV603" t="s">
        <v>6697</v>
      </c>
      <c r="AW603">
        <v>9</v>
      </c>
      <c r="AX603" t="s">
        <v>6697</v>
      </c>
      <c r="AY603" t="s">
        <v>6697</v>
      </c>
      <c r="BA603" t="s">
        <v>6697</v>
      </c>
    </row>
    <row r="604" spans="1:53">
      <c r="A604" t="s">
        <v>90</v>
      </c>
      <c r="B604" t="s">
        <v>997</v>
      </c>
      <c r="C604" t="s">
        <v>1327</v>
      </c>
      <c r="D604" t="s">
        <v>1854</v>
      </c>
      <c r="E604" t="s">
        <v>1974</v>
      </c>
      <c r="F604">
        <v>0</v>
      </c>
      <c r="G604" t="s">
        <v>1977</v>
      </c>
      <c r="H604" t="s">
        <v>1979</v>
      </c>
      <c r="I604" t="s">
        <v>2577</v>
      </c>
      <c r="J604" t="s">
        <v>3542</v>
      </c>
      <c r="K604" t="s">
        <v>3545</v>
      </c>
      <c r="L604" t="s">
        <v>3563</v>
      </c>
      <c r="M604" t="s">
        <v>3607</v>
      </c>
      <c r="N604" t="s">
        <v>174</v>
      </c>
      <c r="O604" t="s">
        <v>3817</v>
      </c>
      <c r="P604" t="s">
        <v>4315</v>
      </c>
      <c r="Q604" t="s">
        <v>4319</v>
      </c>
      <c r="R604" t="s">
        <v>4322</v>
      </c>
      <c r="S604" t="s">
        <v>4611</v>
      </c>
      <c r="T604" t="s">
        <v>5440</v>
      </c>
      <c r="U604" t="s">
        <v>5440</v>
      </c>
      <c r="V604" t="s">
        <v>5726</v>
      </c>
      <c r="W604" t="s">
        <v>6255</v>
      </c>
      <c r="AA604" t="s">
        <v>6697</v>
      </c>
      <c r="AB604" t="s">
        <v>6697</v>
      </c>
      <c r="AC604" t="s">
        <v>6697</v>
      </c>
      <c r="AD604" t="s">
        <v>6697</v>
      </c>
      <c r="AE604" t="s">
        <v>6697</v>
      </c>
      <c r="AF604" t="s">
        <v>6697</v>
      </c>
      <c r="AG604" t="s">
        <v>6697</v>
      </c>
      <c r="AH604" t="s">
        <v>6697</v>
      </c>
      <c r="AI604" t="s">
        <v>6697</v>
      </c>
      <c r="AJ604" t="s">
        <v>6697</v>
      </c>
      <c r="AK604" t="s">
        <v>6697</v>
      </c>
      <c r="AL604" t="s">
        <v>6697</v>
      </c>
      <c r="AM604" t="s">
        <v>6697</v>
      </c>
      <c r="AN604" t="s">
        <v>6697</v>
      </c>
      <c r="AO604" t="s">
        <v>6697</v>
      </c>
      <c r="AP604" t="s">
        <v>6697</v>
      </c>
      <c r="AQ604" t="s">
        <v>6697</v>
      </c>
      <c r="AR604" t="s">
        <v>6697</v>
      </c>
      <c r="AS604" t="s">
        <v>6697</v>
      </c>
      <c r="AT604">
        <v>0</v>
      </c>
      <c r="AU604" t="s">
        <v>6697</v>
      </c>
      <c r="AV604" t="s">
        <v>6697</v>
      </c>
      <c r="AW604">
        <v>9</v>
      </c>
      <c r="AX604" t="s">
        <v>6697</v>
      </c>
      <c r="AY604" t="s">
        <v>6697</v>
      </c>
      <c r="BA604" t="s">
        <v>6697</v>
      </c>
    </row>
    <row r="605" spans="1:53">
      <c r="A605" t="s">
        <v>210</v>
      </c>
      <c r="B605" t="s">
        <v>998</v>
      </c>
      <c r="C605" t="s">
        <v>1327</v>
      </c>
      <c r="D605" t="s">
        <v>1660</v>
      </c>
      <c r="E605" t="s">
        <v>1974</v>
      </c>
      <c r="F605">
        <v>0</v>
      </c>
      <c r="G605" t="s">
        <v>1977</v>
      </c>
      <c r="H605" t="s">
        <v>1979</v>
      </c>
      <c r="I605" t="s">
        <v>2578</v>
      </c>
      <c r="J605" t="s">
        <v>3542</v>
      </c>
      <c r="K605" t="s">
        <v>3545</v>
      </c>
      <c r="L605" t="s">
        <v>3563</v>
      </c>
      <c r="M605" t="s">
        <v>3820</v>
      </c>
      <c r="N605" t="s">
        <v>174</v>
      </c>
      <c r="O605" t="s">
        <v>4181</v>
      </c>
      <c r="P605" t="s">
        <v>4315</v>
      </c>
      <c r="Q605" t="s">
        <v>4319</v>
      </c>
      <c r="R605" t="s">
        <v>4321</v>
      </c>
      <c r="S605" t="s">
        <v>4766</v>
      </c>
      <c r="T605" t="s">
        <v>5440</v>
      </c>
      <c r="U605" t="s">
        <v>5440</v>
      </c>
      <c r="V605" t="s">
        <v>5726</v>
      </c>
      <c r="W605" t="s">
        <v>6256</v>
      </c>
      <c r="AA605" t="s">
        <v>6697</v>
      </c>
      <c r="AB605" t="s">
        <v>6697</v>
      </c>
      <c r="AC605" t="s">
        <v>6697</v>
      </c>
      <c r="AD605" t="s">
        <v>6697</v>
      </c>
      <c r="AE605" t="s">
        <v>6697</v>
      </c>
      <c r="AF605" t="s">
        <v>6697</v>
      </c>
      <c r="AG605" t="s">
        <v>6697</v>
      </c>
      <c r="AH605" t="s">
        <v>6697</v>
      </c>
      <c r="AI605" t="s">
        <v>6697</v>
      </c>
      <c r="AJ605" t="s">
        <v>6697</v>
      </c>
      <c r="AK605" t="s">
        <v>6697</v>
      </c>
      <c r="AL605" t="s">
        <v>6697</v>
      </c>
      <c r="AM605" t="s">
        <v>6697</v>
      </c>
      <c r="AN605" t="s">
        <v>6700</v>
      </c>
      <c r="AO605" t="s">
        <v>6697</v>
      </c>
      <c r="AP605" t="s">
        <v>6697</v>
      </c>
      <c r="AQ605" t="s">
        <v>6697</v>
      </c>
      <c r="AR605" t="s">
        <v>6697</v>
      </c>
      <c r="AS605" t="s">
        <v>6697</v>
      </c>
      <c r="AT605">
        <v>0</v>
      </c>
      <c r="AU605" t="s">
        <v>6697</v>
      </c>
      <c r="AV605" t="s">
        <v>6697</v>
      </c>
      <c r="AW605">
        <v>1</v>
      </c>
      <c r="AX605" t="s">
        <v>6697</v>
      </c>
      <c r="AY605" t="s">
        <v>6697</v>
      </c>
      <c r="BA605" t="s">
        <v>6697</v>
      </c>
    </row>
    <row r="606" spans="1:53">
      <c r="A606" t="s">
        <v>369</v>
      </c>
      <c r="B606" t="s">
        <v>999</v>
      </c>
      <c r="C606" t="s">
        <v>1459</v>
      </c>
      <c r="D606" t="s">
        <v>1855</v>
      </c>
      <c r="E606" t="s">
        <v>1974</v>
      </c>
      <c r="F606">
        <v>0</v>
      </c>
      <c r="G606" t="s">
        <v>1977</v>
      </c>
      <c r="H606" t="s">
        <v>1979</v>
      </c>
      <c r="I606" t="s">
        <v>2579</v>
      </c>
      <c r="J606" t="s">
        <v>3542</v>
      </c>
      <c r="K606" t="s">
        <v>3545</v>
      </c>
      <c r="L606" t="s">
        <v>3563</v>
      </c>
      <c r="M606" t="s">
        <v>3674</v>
      </c>
      <c r="N606" t="s">
        <v>174</v>
      </c>
      <c r="O606" t="s">
        <v>3984</v>
      </c>
      <c r="P606" t="s">
        <v>4315</v>
      </c>
      <c r="Q606" t="s">
        <v>4319</v>
      </c>
      <c r="R606" t="s">
        <v>4322</v>
      </c>
      <c r="S606" t="s">
        <v>4767</v>
      </c>
      <c r="T606" t="s">
        <v>5439</v>
      </c>
      <c r="U606" t="s">
        <v>4324</v>
      </c>
      <c r="V606" t="s">
        <v>5726</v>
      </c>
      <c r="W606" t="s">
        <v>5965</v>
      </c>
      <c r="AA606" t="s">
        <v>6697</v>
      </c>
      <c r="AB606" t="s">
        <v>6697</v>
      </c>
      <c r="AC606" t="s">
        <v>6697</v>
      </c>
      <c r="AD606" t="s">
        <v>6697</v>
      </c>
      <c r="AE606" t="s">
        <v>6697</v>
      </c>
      <c r="AF606" t="s">
        <v>6697</v>
      </c>
      <c r="AG606" t="s">
        <v>6697</v>
      </c>
      <c r="AH606" t="s">
        <v>6697</v>
      </c>
      <c r="AI606" t="s">
        <v>6697</v>
      </c>
      <c r="AJ606" t="s">
        <v>6697</v>
      </c>
      <c r="AK606" t="s">
        <v>6697</v>
      </c>
      <c r="AL606" t="s">
        <v>6697</v>
      </c>
      <c r="AM606" t="s">
        <v>6697</v>
      </c>
      <c r="AN606" t="s">
        <v>6697</v>
      </c>
      <c r="AO606" t="s">
        <v>6697</v>
      </c>
      <c r="AP606" t="s">
        <v>6697</v>
      </c>
      <c r="AQ606" t="s">
        <v>6697</v>
      </c>
      <c r="AR606" t="s">
        <v>6697</v>
      </c>
      <c r="AS606" t="s">
        <v>6697</v>
      </c>
      <c r="AT606">
        <v>3</v>
      </c>
      <c r="AU606" t="s">
        <v>6697</v>
      </c>
      <c r="AV606" t="s">
        <v>6697</v>
      </c>
      <c r="AW606">
        <v>1</v>
      </c>
      <c r="AX606" t="s">
        <v>6697</v>
      </c>
      <c r="AY606" t="s">
        <v>6697</v>
      </c>
      <c r="BA606" t="s">
        <v>6697</v>
      </c>
    </row>
    <row r="607" spans="1:53">
      <c r="A607" t="s">
        <v>369</v>
      </c>
      <c r="B607" t="s">
        <v>999</v>
      </c>
      <c r="C607" t="s">
        <v>1327</v>
      </c>
      <c r="D607" t="s">
        <v>1660</v>
      </c>
      <c r="E607" t="s">
        <v>1974</v>
      </c>
      <c r="F607">
        <v>0</v>
      </c>
      <c r="G607" t="s">
        <v>1977</v>
      </c>
      <c r="H607" t="s">
        <v>1979</v>
      </c>
      <c r="I607" t="s">
        <v>2580</v>
      </c>
      <c r="J607" t="s">
        <v>3542</v>
      </c>
      <c r="K607" t="s">
        <v>3545</v>
      </c>
      <c r="L607" t="s">
        <v>3563</v>
      </c>
      <c r="M607" t="s">
        <v>3674</v>
      </c>
      <c r="N607" t="s">
        <v>174</v>
      </c>
      <c r="O607" t="s">
        <v>3984</v>
      </c>
      <c r="P607" t="s">
        <v>4315</v>
      </c>
      <c r="Q607" t="s">
        <v>4319</v>
      </c>
      <c r="R607" t="s">
        <v>4321</v>
      </c>
      <c r="S607" t="s">
        <v>4768</v>
      </c>
      <c r="T607" t="s">
        <v>5439</v>
      </c>
      <c r="U607" t="s">
        <v>4324</v>
      </c>
      <c r="V607" t="s">
        <v>5726</v>
      </c>
      <c r="W607" t="s">
        <v>6257</v>
      </c>
      <c r="AA607" t="s">
        <v>6697</v>
      </c>
      <c r="AB607" t="s">
        <v>6697</v>
      </c>
      <c r="AC607" t="s">
        <v>6697</v>
      </c>
      <c r="AD607" t="s">
        <v>6697</v>
      </c>
      <c r="AE607" t="s">
        <v>6697</v>
      </c>
      <c r="AF607" t="s">
        <v>6697</v>
      </c>
      <c r="AG607" t="s">
        <v>6697</v>
      </c>
      <c r="AH607" t="s">
        <v>6697</v>
      </c>
      <c r="AI607" t="s">
        <v>6697</v>
      </c>
      <c r="AJ607" t="s">
        <v>6697</v>
      </c>
      <c r="AK607" t="s">
        <v>6697</v>
      </c>
      <c r="AL607" t="s">
        <v>6697</v>
      </c>
      <c r="AM607" t="s">
        <v>6697</v>
      </c>
      <c r="AN607" t="s">
        <v>6700</v>
      </c>
      <c r="AO607" t="s">
        <v>6697</v>
      </c>
      <c r="AP607" t="s">
        <v>6697</v>
      </c>
      <c r="AQ607" t="s">
        <v>6697</v>
      </c>
      <c r="AR607" t="s">
        <v>6697</v>
      </c>
      <c r="AS607" t="s">
        <v>6697</v>
      </c>
      <c r="AT607">
        <v>0</v>
      </c>
      <c r="AU607" t="s">
        <v>6697</v>
      </c>
      <c r="AV607" t="s">
        <v>6697</v>
      </c>
      <c r="AW607">
        <v>1</v>
      </c>
      <c r="AX607" t="s">
        <v>6697</v>
      </c>
      <c r="AY607" t="s">
        <v>6697</v>
      </c>
      <c r="BA607" t="s">
        <v>6697</v>
      </c>
    </row>
    <row r="608" spans="1:53">
      <c r="A608" t="s">
        <v>174</v>
      </c>
      <c r="B608" t="s">
        <v>1000</v>
      </c>
      <c r="C608" t="s">
        <v>1327</v>
      </c>
      <c r="D608" t="s">
        <v>1674</v>
      </c>
      <c r="E608" t="s">
        <v>1974</v>
      </c>
      <c r="F608">
        <v>10</v>
      </c>
      <c r="G608" t="s">
        <v>1977</v>
      </c>
      <c r="H608" t="s">
        <v>1979</v>
      </c>
      <c r="I608" t="s">
        <v>2581</v>
      </c>
      <c r="J608" t="s">
        <v>3542</v>
      </c>
      <c r="K608" t="s">
        <v>3551</v>
      </c>
      <c r="L608" t="s">
        <v>3563</v>
      </c>
      <c r="M608" t="s">
        <v>3821</v>
      </c>
      <c r="N608" t="s">
        <v>174</v>
      </c>
      <c r="O608" t="s">
        <v>3984</v>
      </c>
      <c r="P608" t="s">
        <v>4315</v>
      </c>
      <c r="Q608" t="s">
        <v>4319</v>
      </c>
      <c r="R608" t="s">
        <v>4322</v>
      </c>
      <c r="S608" t="s">
        <v>4611</v>
      </c>
      <c r="T608" t="s">
        <v>5440</v>
      </c>
      <c r="U608" t="s">
        <v>5440</v>
      </c>
      <c r="V608" t="s">
        <v>5726</v>
      </c>
      <c r="W608" t="s">
        <v>5965</v>
      </c>
      <c r="AA608" t="s">
        <v>6698</v>
      </c>
      <c r="AB608" t="s">
        <v>6697</v>
      </c>
      <c r="AC608" t="s">
        <v>6697</v>
      </c>
      <c r="AD608" t="s">
        <v>6697</v>
      </c>
      <c r="AE608" t="s">
        <v>6697</v>
      </c>
      <c r="AF608" t="s">
        <v>6697</v>
      </c>
      <c r="AG608" t="s">
        <v>6697</v>
      </c>
      <c r="AH608" t="s">
        <v>6697</v>
      </c>
      <c r="AI608" t="s">
        <v>6697</v>
      </c>
      <c r="AJ608" t="s">
        <v>6697</v>
      </c>
      <c r="AK608" t="s">
        <v>6697</v>
      </c>
      <c r="AL608" t="s">
        <v>6697</v>
      </c>
      <c r="AM608" t="s">
        <v>6697</v>
      </c>
      <c r="AN608" t="s">
        <v>6697</v>
      </c>
      <c r="AO608" t="s">
        <v>6697</v>
      </c>
      <c r="AP608" t="s">
        <v>6697</v>
      </c>
      <c r="AQ608" t="s">
        <v>6697</v>
      </c>
      <c r="AR608" t="s">
        <v>6697</v>
      </c>
      <c r="AS608" t="s">
        <v>6697</v>
      </c>
      <c r="AT608">
        <v>0</v>
      </c>
      <c r="AU608" t="s">
        <v>6697</v>
      </c>
      <c r="AV608" t="s">
        <v>6697</v>
      </c>
      <c r="AW608">
        <v>2</v>
      </c>
      <c r="AX608" t="s">
        <v>6697</v>
      </c>
      <c r="AY608" t="s">
        <v>6697</v>
      </c>
      <c r="BA608" t="s">
        <v>6697</v>
      </c>
    </row>
    <row r="609" spans="1:53">
      <c r="A609" t="s">
        <v>174</v>
      </c>
      <c r="B609" t="s">
        <v>1001</v>
      </c>
      <c r="C609" t="s">
        <v>1327</v>
      </c>
      <c r="D609" t="s">
        <v>1674</v>
      </c>
      <c r="E609" t="s">
        <v>1974</v>
      </c>
      <c r="F609">
        <v>10</v>
      </c>
      <c r="G609" t="s">
        <v>1977</v>
      </c>
      <c r="H609" t="s">
        <v>1979</v>
      </c>
      <c r="I609" t="s">
        <v>2582</v>
      </c>
      <c r="J609" t="s">
        <v>3542</v>
      </c>
      <c r="K609" t="s">
        <v>3551</v>
      </c>
      <c r="L609" t="s">
        <v>3563</v>
      </c>
      <c r="M609" t="s">
        <v>3822</v>
      </c>
      <c r="N609" t="s">
        <v>174</v>
      </c>
      <c r="O609" t="s">
        <v>4092</v>
      </c>
      <c r="P609" t="s">
        <v>4315</v>
      </c>
      <c r="Q609" t="s">
        <v>4319</v>
      </c>
      <c r="R609" t="s">
        <v>4322</v>
      </c>
      <c r="S609" t="s">
        <v>4769</v>
      </c>
      <c r="T609" t="s">
        <v>5440</v>
      </c>
      <c r="U609" t="s">
        <v>5440</v>
      </c>
      <c r="V609" t="s">
        <v>5726</v>
      </c>
      <c r="W609" t="s">
        <v>6258</v>
      </c>
      <c r="AA609" t="s">
        <v>6698</v>
      </c>
      <c r="AB609" t="s">
        <v>6697</v>
      </c>
      <c r="AC609" t="s">
        <v>6697</v>
      </c>
      <c r="AD609" t="s">
        <v>6697</v>
      </c>
      <c r="AE609" t="s">
        <v>6697</v>
      </c>
      <c r="AF609" t="s">
        <v>6697</v>
      </c>
      <c r="AG609" t="s">
        <v>6697</v>
      </c>
      <c r="AH609" t="s">
        <v>6697</v>
      </c>
      <c r="AI609" t="s">
        <v>6697</v>
      </c>
      <c r="AJ609" t="s">
        <v>6697</v>
      </c>
      <c r="AK609" t="s">
        <v>6697</v>
      </c>
      <c r="AL609" t="s">
        <v>6697</v>
      </c>
      <c r="AM609" t="s">
        <v>6697</v>
      </c>
      <c r="AN609" t="s">
        <v>6697</v>
      </c>
      <c r="AO609" t="s">
        <v>6697</v>
      </c>
      <c r="AP609" t="s">
        <v>6697</v>
      </c>
      <c r="AQ609" t="s">
        <v>6697</v>
      </c>
      <c r="AR609" t="s">
        <v>6697</v>
      </c>
      <c r="AS609" t="s">
        <v>6697</v>
      </c>
      <c r="AT609">
        <v>0</v>
      </c>
      <c r="AU609" t="s">
        <v>6697</v>
      </c>
      <c r="AV609" t="s">
        <v>6697</v>
      </c>
      <c r="AW609">
        <v>2</v>
      </c>
      <c r="AX609" t="s">
        <v>6697</v>
      </c>
      <c r="AY609" t="s">
        <v>6697</v>
      </c>
      <c r="BA609" t="s">
        <v>6697</v>
      </c>
    </row>
    <row r="610" spans="1:53">
      <c r="A610" t="s">
        <v>174</v>
      </c>
      <c r="B610" t="s">
        <v>1000</v>
      </c>
      <c r="C610" t="s">
        <v>1327</v>
      </c>
      <c r="D610" t="s">
        <v>1674</v>
      </c>
      <c r="E610" t="s">
        <v>1974</v>
      </c>
      <c r="F610">
        <v>10</v>
      </c>
      <c r="G610" t="s">
        <v>1977</v>
      </c>
      <c r="H610" t="s">
        <v>1979</v>
      </c>
      <c r="I610" t="s">
        <v>2583</v>
      </c>
      <c r="J610" t="s">
        <v>3542</v>
      </c>
      <c r="K610" t="s">
        <v>3551</v>
      </c>
      <c r="L610" t="s">
        <v>3563</v>
      </c>
      <c r="M610" t="s">
        <v>3823</v>
      </c>
      <c r="N610" t="s">
        <v>174</v>
      </c>
      <c r="O610" t="s">
        <v>4110</v>
      </c>
      <c r="P610" t="s">
        <v>4315</v>
      </c>
      <c r="Q610" t="s">
        <v>4319</v>
      </c>
      <c r="R610" t="s">
        <v>4322</v>
      </c>
      <c r="S610" t="s">
        <v>4770</v>
      </c>
      <c r="T610" t="s">
        <v>5440</v>
      </c>
      <c r="U610" t="s">
        <v>5440</v>
      </c>
      <c r="V610" t="s">
        <v>5726</v>
      </c>
      <c r="W610" t="s">
        <v>5965</v>
      </c>
      <c r="AA610" t="s">
        <v>6698</v>
      </c>
      <c r="AB610" t="s">
        <v>6697</v>
      </c>
      <c r="AC610" t="s">
        <v>6697</v>
      </c>
      <c r="AD610" t="s">
        <v>6697</v>
      </c>
      <c r="AE610" t="s">
        <v>6697</v>
      </c>
      <c r="AF610" t="s">
        <v>6697</v>
      </c>
      <c r="AG610" t="s">
        <v>6697</v>
      </c>
      <c r="AH610" t="s">
        <v>6697</v>
      </c>
      <c r="AI610" t="s">
        <v>6697</v>
      </c>
      <c r="AJ610" t="s">
        <v>6697</v>
      </c>
      <c r="AK610" t="s">
        <v>6697</v>
      </c>
      <c r="AL610" t="s">
        <v>6697</v>
      </c>
      <c r="AM610" t="s">
        <v>6697</v>
      </c>
      <c r="AN610" t="s">
        <v>6697</v>
      </c>
      <c r="AO610" t="s">
        <v>6697</v>
      </c>
      <c r="AP610" t="s">
        <v>6697</v>
      </c>
      <c r="AQ610" t="s">
        <v>6697</v>
      </c>
      <c r="AR610" t="s">
        <v>6697</v>
      </c>
      <c r="AS610" t="s">
        <v>6697</v>
      </c>
      <c r="AT610">
        <v>0</v>
      </c>
      <c r="AU610" t="s">
        <v>6697</v>
      </c>
      <c r="AV610" t="s">
        <v>6697</v>
      </c>
      <c r="AW610">
        <v>2</v>
      </c>
      <c r="AX610" t="s">
        <v>6697</v>
      </c>
      <c r="AY610" t="s">
        <v>6697</v>
      </c>
      <c r="BA610" t="s">
        <v>6697</v>
      </c>
    </row>
    <row r="611" spans="1:53">
      <c r="A611" t="s">
        <v>174</v>
      </c>
      <c r="B611" t="s">
        <v>1001</v>
      </c>
      <c r="C611" t="s">
        <v>1327</v>
      </c>
      <c r="D611" t="s">
        <v>1674</v>
      </c>
      <c r="E611" t="s">
        <v>1974</v>
      </c>
      <c r="F611">
        <v>10</v>
      </c>
      <c r="G611" t="s">
        <v>1977</v>
      </c>
      <c r="H611" t="s">
        <v>1979</v>
      </c>
      <c r="I611" t="s">
        <v>2584</v>
      </c>
      <c r="J611" t="s">
        <v>3542</v>
      </c>
      <c r="K611" t="s">
        <v>3551</v>
      </c>
      <c r="L611" t="s">
        <v>3563</v>
      </c>
      <c r="M611" t="s">
        <v>3824</v>
      </c>
      <c r="N611" t="s">
        <v>174</v>
      </c>
      <c r="O611" t="s">
        <v>4093</v>
      </c>
      <c r="P611" t="s">
        <v>4315</v>
      </c>
      <c r="Q611" t="s">
        <v>4319</v>
      </c>
      <c r="R611" t="s">
        <v>4322</v>
      </c>
      <c r="S611" t="s">
        <v>4771</v>
      </c>
      <c r="T611" t="s">
        <v>5440</v>
      </c>
      <c r="U611" t="s">
        <v>5440</v>
      </c>
      <c r="V611" t="s">
        <v>5726</v>
      </c>
      <c r="W611" t="s">
        <v>6259</v>
      </c>
      <c r="AA611" t="s">
        <v>6698</v>
      </c>
      <c r="AB611" t="s">
        <v>6697</v>
      </c>
      <c r="AC611" t="s">
        <v>6697</v>
      </c>
      <c r="AD611" t="s">
        <v>6697</v>
      </c>
      <c r="AE611" t="s">
        <v>6697</v>
      </c>
      <c r="AF611" t="s">
        <v>6697</v>
      </c>
      <c r="AG611" t="s">
        <v>6697</v>
      </c>
      <c r="AH611" t="s">
        <v>6697</v>
      </c>
      <c r="AI611" t="s">
        <v>6697</v>
      </c>
      <c r="AJ611" t="s">
        <v>6697</v>
      </c>
      <c r="AK611" t="s">
        <v>6697</v>
      </c>
      <c r="AL611" t="s">
        <v>6697</v>
      </c>
      <c r="AM611" t="s">
        <v>6697</v>
      </c>
      <c r="AN611" t="s">
        <v>6697</v>
      </c>
      <c r="AO611" t="s">
        <v>6697</v>
      </c>
      <c r="AP611" t="s">
        <v>6697</v>
      </c>
      <c r="AQ611" t="s">
        <v>6697</v>
      </c>
      <c r="AR611" t="s">
        <v>6697</v>
      </c>
      <c r="AS611" t="s">
        <v>6697</v>
      </c>
      <c r="AT611">
        <v>0</v>
      </c>
      <c r="AU611" t="s">
        <v>6697</v>
      </c>
      <c r="AV611" t="s">
        <v>6697</v>
      </c>
      <c r="AW611">
        <v>2</v>
      </c>
      <c r="AX611" t="s">
        <v>6697</v>
      </c>
      <c r="AY611" t="s">
        <v>6697</v>
      </c>
      <c r="BA611" t="s">
        <v>6697</v>
      </c>
    </row>
    <row r="612" spans="1:53">
      <c r="A612" t="s">
        <v>236</v>
      </c>
      <c r="B612" t="s">
        <v>1002</v>
      </c>
      <c r="C612" t="s">
        <v>1396</v>
      </c>
      <c r="D612" t="s">
        <v>1667</v>
      </c>
      <c r="E612" t="s">
        <v>1974</v>
      </c>
      <c r="F612">
        <v>0</v>
      </c>
      <c r="G612" t="s">
        <v>1977</v>
      </c>
      <c r="H612" t="s">
        <v>1979</v>
      </c>
      <c r="I612" t="s">
        <v>2585</v>
      </c>
      <c r="J612" t="s">
        <v>3542</v>
      </c>
      <c r="K612" t="s">
        <v>3545</v>
      </c>
      <c r="L612" t="s">
        <v>3563</v>
      </c>
      <c r="M612" t="s">
        <v>3609</v>
      </c>
      <c r="N612" t="s">
        <v>174</v>
      </c>
      <c r="O612" t="s">
        <v>4093</v>
      </c>
      <c r="P612" t="s">
        <v>4315</v>
      </c>
      <c r="Q612" t="s">
        <v>4319</v>
      </c>
      <c r="R612" t="s">
        <v>4322</v>
      </c>
      <c r="S612" t="s">
        <v>4772</v>
      </c>
      <c r="T612" t="s">
        <v>5439</v>
      </c>
      <c r="U612" t="s">
        <v>4324</v>
      </c>
      <c r="V612" t="s">
        <v>5726</v>
      </c>
      <c r="W612" t="s">
        <v>5965</v>
      </c>
      <c r="AA612" t="s">
        <v>6697</v>
      </c>
      <c r="AB612" t="s">
        <v>6697</v>
      </c>
      <c r="AC612" t="s">
        <v>6697</v>
      </c>
      <c r="AD612" t="s">
        <v>6697</v>
      </c>
      <c r="AE612" t="s">
        <v>6697</v>
      </c>
      <c r="AF612" t="s">
        <v>6697</v>
      </c>
      <c r="AG612" t="s">
        <v>6697</v>
      </c>
      <c r="AH612" t="s">
        <v>6697</v>
      </c>
      <c r="AI612" t="s">
        <v>6697</v>
      </c>
      <c r="AJ612" t="s">
        <v>6697</v>
      </c>
      <c r="AK612" t="s">
        <v>6697</v>
      </c>
      <c r="AL612" t="s">
        <v>6697</v>
      </c>
      <c r="AM612" t="s">
        <v>6697</v>
      </c>
      <c r="AN612" t="s">
        <v>6697</v>
      </c>
      <c r="AO612" t="s">
        <v>6697</v>
      </c>
      <c r="AP612" t="s">
        <v>6697</v>
      </c>
      <c r="AQ612" t="s">
        <v>6697</v>
      </c>
      <c r="AR612" t="s">
        <v>6697</v>
      </c>
      <c r="AS612" t="s">
        <v>6697</v>
      </c>
      <c r="AT612">
        <v>1</v>
      </c>
      <c r="AU612" t="s">
        <v>6697</v>
      </c>
      <c r="AV612" t="s">
        <v>6697</v>
      </c>
      <c r="AW612">
        <v>1</v>
      </c>
      <c r="AX612" t="s">
        <v>6697</v>
      </c>
      <c r="AY612" t="s">
        <v>6697</v>
      </c>
      <c r="BA612" t="s">
        <v>6697</v>
      </c>
    </row>
    <row r="613" spans="1:53">
      <c r="A613" t="s">
        <v>236</v>
      </c>
      <c r="B613" t="s">
        <v>174</v>
      </c>
      <c r="C613" t="s">
        <v>174</v>
      </c>
      <c r="D613" t="s">
        <v>1667</v>
      </c>
      <c r="E613" t="s">
        <v>1974</v>
      </c>
      <c r="F613">
        <v>25</v>
      </c>
      <c r="G613" t="s">
        <v>1977</v>
      </c>
      <c r="H613" t="s">
        <v>1979</v>
      </c>
      <c r="I613" t="s">
        <v>2586</v>
      </c>
      <c r="J613" t="s">
        <v>3542</v>
      </c>
      <c r="K613" t="s">
        <v>3545</v>
      </c>
      <c r="L613" t="s">
        <v>3563</v>
      </c>
      <c r="M613" t="s">
        <v>3609</v>
      </c>
      <c r="N613" t="s">
        <v>174</v>
      </c>
      <c r="O613" t="s">
        <v>4182</v>
      </c>
      <c r="P613" t="s">
        <v>4315</v>
      </c>
      <c r="Q613" t="s">
        <v>4319</v>
      </c>
      <c r="R613" t="s">
        <v>4321</v>
      </c>
      <c r="S613" t="s">
        <v>4773</v>
      </c>
      <c r="T613" t="s">
        <v>5439</v>
      </c>
      <c r="U613" t="s">
        <v>4324</v>
      </c>
      <c r="V613" t="s">
        <v>5726</v>
      </c>
      <c r="W613" t="s">
        <v>6260</v>
      </c>
      <c r="AA613" t="s">
        <v>6697</v>
      </c>
      <c r="AB613" t="s">
        <v>6697</v>
      </c>
      <c r="AC613" t="s">
        <v>6697</v>
      </c>
      <c r="AD613" t="s">
        <v>6698</v>
      </c>
      <c r="AE613" t="s">
        <v>6697</v>
      </c>
      <c r="AF613" t="s">
        <v>6697</v>
      </c>
      <c r="AG613" t="s">
        <v>6697</v>
      </c>
      <c r="AH613" t="s">
        <v>6697</v>
      </c>
      <c r="AI613" t="s">
        <v>6698</v>
      </c>
      <c r="AJ613" t="s">
        <v>6697</v>
      </c>
      <c r="AK613" t="s">
        <v>6699</v>
      </c>
      <c r="AL613" t="s">
        <v>6697</v>
      </c>
      <c r="AM613" t="s">
        <v>6697</v>
      </c>
      <c r="AN613" t="s">
        <v>6700</v>
      </c>
      <c r="AO613" t="s">
        <v>6697</v>
      </c>
      <c r="AP613" t="s">
        <v>6697</v>
      </c>
      <c r="AQ613" t="s">
        <v>6697</v>
      </c>
      <c r="AR613" t="s">
        <v>6697</v>
      </c>
      <c r="AS613" t="s">
        <v>6703</v>
      </c>
      <c r="AT613">
        <v>65535</v>
      </c>
      <c r="AU613" t="s">
        <v>6703</v>
      </c>
      <c r="AV613" t="s">
        <v>6697</v>
      </c>
      <c r="AW613">
        <v>1</v>
      </c>
      <c r="AX613" t="s">
        <v>6697</v>
      </c>
      <c r="AY613" t="s">
        <v>6697</v>
      </c>
      <c r="AZ613" t="s">
        <v>6706</v>
      </c>
      <c r="BA613" t="s">
        <v>6698</v>
      </c>
    </row>
    <row r="614" spans="1:53">
      <c r="A614" t="s">
        <v>236</v>
      </c>
      <c r="B614" t="s">
        <v>174</v>
      </c>
      <c r="C614" t="s">
        <v>1326</v>
      </c>
      <c r="D614" t="s">
        <v>174</v>
      </c>
      <c r="E614" t="s">
        <v>1974</v>
      </c>
      <c r="F614">
        <v>20</v>
      </c>
      <c r="G614" t="s">
        <v>1977</v>
      </c>
      <c r="H614" t="s">
        <v>1979</v>
      </c>
      <c r="I614" t="s">
        <v>2587</v>
      </c>
      <c r="J614" t="s">
        <v>3542</v>
      </c>
      <c r="K614" t="s">
        <v>3545</v>
      </c>
      <c r="L614" t="s">
        <v>3563</v>
      </c>
      <c r="M614" t="s">
        <v>3609</v>
      </c>
      <c r="N614" t="s">
        <v>174</v>
      </c>
      <c r="O614" t="s">
        <v>4182</v>
      </c>
      <c r="P614" t="s">
        <v>4315</v>
      </c>
      <c r="Q614" t="s">
        <v>4319</v>
      </c>
      <c r="R614" t="s">
        <v>4321</v>
      </c>
      <c r="S614" t="s">
        <v>4773</v>
      </c>
      <c r="T614" t="s">
        <v>5440</v>
      </c>
      <c r="U614" t="s">
        <v>5514</v>
      </c>
      <c r="V614" t="s">
        <v>5751</v>
      </c>
      <c r="W614" t="s">
        <v>6261</v>
      </c>
      <c r="AA614" t="s">
        <v>6697</v>
      </c>
      <c r="AB614" t="s">
        <v>6697</v>
      </c>
      <c r="AC614" t="s">
        <v>6697</v>
      </c>
      <c r="AD614" t="s">
        <v>6698</v>
      </c>
      <c r="AE614" t="s">
        <v>6697</v>
      </c>
      <c r="AF614" t="s">
        <v>6697</v>
      </c>
      <c r="AG614" t="s">
        <v>6697</v>
      </c>
      <c r="AH614" t="s">
        <v>6697</v>
      </c>
      <c r="AI614" t="s">
        <v>6697</v>
      </c>
      <c r="AJ614" t="s">
        <v>6698</v>
      </c>
      <c r="AK614" t="s">
        <v>6697</v>
      </c>
      <c r="AL614" t="s">
        <v>6697</v>
      </c>
      <c r="AM614" t="s">
        <v>6697</v>
      </c>
      <c r="AN614" t="s">
        <v>6700</v>
      </c>
      <c r="AO614" t="s">
        <v>6697</v>
      </c>
      <c r="AP614" t="s">
        <v>6697</v>
      </c>
      <c r="AQ614" t="s">
        <v>6697</v>
      </c>
      <c r="AR614" t="s">
        <v>6697</v>
      </c>
      <c r="AS614" t="s">
        <v>6697</v>
      </c>
      <c r="AT614">
        <v>1</v>
      </c>
      <c r="AU614" t="s">
        <v>6697</v>
      </c>
      <c r="AV614" t="s">
        <v>6703</v>
      </c>
      <c r="AW614">
        <v>65535</v>
      </c>
      <c r="AX614" t="s">
        <v>6703</v>
      </c>
      <c r="AY614" t="s">
        <v>6697</v>
      </c>
      <c r="BA614" t="s">
        <v>6697</v>
      </c>
    </row>
    <row r="615" spans="1:53">
      <c r="A615" t="s">
        <v>161</v>
      </c>
      <c r="B615" t="s">
        <v>533</v>
      </c>
      <c r="C615" t="s">
        <v>1327</v>
      </c>
      <c r="D615" t="s">
        <v>1666</v>
      </c>
      <c r="E615" t="s">
        <v>1974</v>
      </c>
      <c r="F615">
        <v>0</v>
      </c>
      <c r="G615" t="s">
        <v>1977</v>
      </c>
      <c r="H615" t="s">
        <v>1979</v>
      </c>
      <c r="I615" t="s">
        <v>2588</v>
      </c>
      <c r="J615" t="s">
        <v>3542</v>
      </c>
      <c r="K615" t="s">
        <v>3545</v>
      </c>
      <c r="L615" t="s">
        <v>3563</v>
      </c>
      <c r="M615" t="s">
        <v>3609</v>
      </c>
      <c r="N615" t="s">
        <v>174</v>
      </c>
      <c r="O615" t="s">
        <v>3937</v>
      </c>
      <c r="P615" t="s">
        <v>4315</v>
      </c>
      <c r="Q615" t="s">
        <v>4319</v>
      </c>
      <c r="R615" t="s">
        <v>4322</v>
      </c>
      <c r="S615" t="s">
        <v>4611</v>
      </c>
      <c r="T615" t="s">
        <v>5440</v>
      </c>
      <c r="U615" t="s">
        <v>5440</v>
      </c>
      <c r="V615" t="s">
        <v>5726</v>
      </c>
      <c r="W615" t="s">
        <v>6262</v>
      </c>
      <c r="AA615" t="s">
        <v>6697</v>
      </c>
      <c r="AB615" t="s">
        <v>6697</v>
      </c>
      <c r="AC615" t="s">
        <v>6697</v>
      </c>
      <c r="AD615" t="s">
        <v>6697</v>
      </c>
      <c r="AE615" t="s">
        <v>6697</v>
      </c>
      <c r="AF615" t="s">
        <v>6697</v>
      </c>
      <c r="AG615" t="s">
        <v>6697</v>
      </c>
      <c r="AH615" t="s">
        <v>6697</v>
      </c>
      <c r="AI615" t="s">
        <v>6697</v>
      </c>
      <c r="AJ615" t="s">
        <v>6697</v>
      </c>
      <c r="AK615" t="s">
        <v>6697</v>
      </c>
      <c r="AL615" t="s">
        <v>6697</v>
      </c>
      <c r="AM615" t="s">
        <v>6697</v>
      </c>
      <c r="AN615" t="s">
        <v>6697</v>
      </c>
      <c r="AO615" t="s">
        <v>6697</v>
      </c>
      <c r="AP615" t="s">
        <v>6697</v>
      </c>
      <c r="AQ615" t="s">
        <v>6697</v>
      </c>
      <c r="AR615" t="s">
        <v>6697</v>
      </c>
      <c r="AS615" t="s">
        <v>6697</v>
      </c>
      <c r="AT615">
        <v>0</v>
      </c>
      <c r="AU615" t="s">
        <v>6697</v>
      </c>
      <c r="AV615" t="s">
        <v>6697</v>
      </c>
      <c r="AW615">
        <v>2</v>
      </c>
      <c r="AX615" t="s">
        <v>6697</v>
      </c>
      <c r="AY615" t="s">
        <v>6697</v>
      </c>
      <c r="BA615" t="s">
        <v>6697</v>
      </c>
    </row>
    <row r="616" spans="1:53">
      <c r="A616" t="s">
        <v>236</v>
      </c>
      <c r="B616" t="s">
        <v>664</v>
      </c>
      <c r="C616" t="s">
        <v>1327</v>
      </c>
      <c r="D616" t="s">
        <v>1667</v>
      </c>
      <c r="E616" t="s">
        <v>1974</v>
      </c>
      <c r="F616">
        <v>0</v>
      </c>
      <c r="G616" t="s">
        <v>1977</v>
      </c>
      <c r="H616" t="s">
        <v>1979</v>
      </c>
      <c r="I616" t="s">
        <v>2589</v>
      </c>
      <c r="J616" t="s">
        <v>3542</v>
      </c>
      <c r="K616" t="s">
        <v>3545</v>
      </c>
      <c r="L616" t="s">
        <v>3563</v>
      </c>
      <c r="M616" t="s">
        <v>3609</v>
      </c>
      <c r="N616" t="s">
        <v>174</v>
      </c>
      <c r="O616" t="s">
        <v>3937</v>
      </c>
      <c r="P616" t="s">
        <v>4315</v>
      </c>
      <c r="Q616" t="s">
        <v>4319</v>
      </c>
      <c r="R616" t="s">
        <v>4322</v>
      </c>
      <c r="S616" t="s">
        <v>4611</v>
      </c>
      <c r="T616" t="s">
        <v>5440</v>
      </c>
      <c r="U616" t="s">
        <v>5440</v>
      </c>
      <c r="V616" t="s">
        <v>5726</v>
      </c>
      <c r="W616" t="s">
        <v>6263</v>
      </c>
      <c r="AA616" t="s">
        <v>6697</v>
      </c>
      <c r="AB616" t="s">
        <v>6697</v>
      </c>
      <c r="AC616" t="s">
        <v>6697</v>
      </c>
      <c r="AD616" t="s">
        <v>6697</v>
      </c>
      <c r="AE616" t="s">
        <v>6697</v>
      </c>
      <c r="AF616" t="s">
        <v>6697</v>
      </c>
      <c r="AG616" t="s">
        <v>6697</v>
      </c>
      <c r="AH616" t="s">
        <v>6697</v>
      </c>
      <c r="AI616" t="s">
        <v>6697</v>
      </c>
      <c r="AJ616" t="s">
        <v>6697</v>
      </c>
      <c r="AK616" t="s">
        <v>6697</v>
      </c>
      <c r="AL616" t="s">
        <v>6697</v>
      </c>
      <c r="AM616" t="s">
        <v>6697</v>
      </c>
      <c r="AN616" t="s">
        <v>6697</v>
      </c>
      <c r="AO616" t="s">
        <v>6697</v>
      </c>
      <c r="AP616" t="s">
        <v>6697</v>
      </c>
      <c r="AQ616" t="s">
        <v>6697</v>
      </c>
      <c r="AR616" t="s">
        <v>6697</v>
      </c>
      <c r="AS616" t="s">
        <v>6697</v>
      </c>
      <c r="AT616">
        <v>0</v>
      </c>
      <c r="AU616" t="s">
        <v>6697</v>
      </c>
      <c r="AV616" t="s">
        <v>6697</v>
      </c>
      <c r="AW616">
        <v>1</v>
      </c>
      <c r="AX616" t="s">
        <v>6697</v>
      </c>
      <c r="AY616" t="s">
        <v>6697</v>
      </c>
      <c r="BA616" t="s">
        <v>6697</v>
      </c>
    </row>
    <row r="617" spans="1:53">
      <c r="A617" t="s">
        <v>90</v>
      </c>
      <c r="B617" t="s">
        <v>523</v>
      </c>
      <c r="C617" t="s">
        <v>1460</v>
      </c>
      <c r="D617" t="s">
        <v>1667</v>
      </c>
      <c r="E617" t="s">
        <v>1974</v>
      </c>
      <c r="F617">
        <v>0</v>
      </c>
      <c r="G617" t="s">
        <v>1977</v>
      </c>
      <c r="H617" t="s">
        <v>1979</v>
      </c>
      <c r="I617" t="s">
        <v>2590</v>
      </c>
      <c r="J617" t="s">
        <v>3542</v>
      </c>
      <c r="K617" t="s">
        <v>3545</v>
      </c>
      <c r="L617" t="s">
        <v>3563</v>
      </c>
      <c r="M617" t="s">
        <v>3674</v>
      </c>
      <c r="N617" t="s">
        <v>174</v>
      </c>
      <c r="O617" t="s">
        <v>3916</v>
      </c>
      <c r="P617" t="s">
        <v>4315</v>
      </c>
      <c r="Q617" t="s">
        <v>4319</v>
      </c>
      <c r="R617" t="s">
        <v>4322</v>
      </c>
      <c r="S617" t="s">
        <v>4774</v>
      </c>
      <c r="T617" t="s">
        <v>5440</v>
      </c>
      <c r="U617" t="s">
        <v>5440</v>
      </c>
      <c r="V617" t="s">
        <v>5726</v>
      </c>
      <c r="W617" t="s">
        <v>6264</v>
      </c>
      <c r="AA617" t="s">
        <v>6697</v>
      </c>
      <c r="AB617" t="s">
        <v>6697</v>
      </c>
      <c r="AC617" t="s">
        <v>6697</v>
      </c>
      <c r="AD617" t="s">
        <v>6697</v>
      </c>
      <c r="AE617" t="s">
        <v>6697</v>
      </c>
      <c r="AF617" t="s">
        <v>6697</v>
      </c>
      <c r="AG617" t="s">
        <v>6697</v>
      </c>
      <c r="AH617" t="s">
        <v>6697</v>
      </c>
      <c r="AI617" t="s">
        <v>6697</v>
      </c>
      <c r="AJ617" t="s">
        <v>6697</v>
      </c>
      <c r="AK617" t="s">
        <v>6697</v>
      </c>
      <c r="AL617" t="s">
        <v>6697</v>
      </c>
      <c r="AM617" t="s">
        <v>6697</v>
      </c>
      <c r="AN617" t="s">
        <v>6697</v>
      </c>
      <c r="AO617" t="s">
        <v>6697</v>
      </c>
      <c r="AP617" t="s">
        <v>6697</v>
      </c>
      <c r="AQ617" t="s">
        <v>6697</v>
      </c>
      <c r="AR617" t="s">
        <v>6697</v>
      </c>
      <c r="AS617" t="s">
        <v>6697</v>
      </c>
      <c r="AT617">
        <v>3</v>
      </c>
      <c r="AU617" t="s">
        <v>6697</v>
      </c>
      <c r="AV617" t="s">
        <v>6697</v>
      </c>
      <c r="AW617">
        <v>1</v>
      </c>
      <c r="AX617" t="s">
        <v>6697</v>
      </c>
      <c r="AY617" t="s">
        <v>6697</v>
      </c>
      <c r="BA617" t="s">
        <v>6697</v>
      </c>
    </row>
    <row r="618" spans="1:53">
      <c r="A618" t="s">
        <v>90</v>
      </c>
      <c r="B618" t="s">
        <v>524</v>
      </c>
      <c r="C618" t="s">
        <v>1460</v>
      </c>
      <c r="D618" t="s">
        <v>1667</v>
      </c>
      <c r="E618" t="s">
        <v>1974</v>
      </c>
      <c r="F618">
        <v>0</v>
      </c>
      <c r="G618" t="s">
        <v>1977</v>
      </c>
      <c r="H618" t="s">
        <v>1979</v>
      </c>
      <c r="I618" t="s">
        <v>2591</v>
      </c>
      <c r="J618" t="s">
        <v>3542</v>
      </c>
      <c r="K618" t="s">
        <v>3545</v>
      </c>
      <c r="L618" t="s">
        <v>3563</v>
      </c>
      <c r="M618" t="s">
        <v>3607</v>
      </c>
      <c r="N618" t="s">
        <v>174</v>
      </c>
      <c r="O618" t="s">
        <v>3817</v>
      </c>
      <c r="P618" t="s">
        <v>4315</v>
      </c>
      <c r="Q618" t="s">
        <v>4319</v>
      </c>
      <c r="R618" t="s">
        <v>4321</v>
      </c>
      <c r="S618" t="s">
        <v>4775</v>
      </c>
      <c r="T618" t="s">
        <v>5440</v>
      </c>
      <c r="U618" t="s">
        <v>5440</v>
      </c>
      <c r="V618" t="s">
        <v>5752</v>
      </c>
      <c r="W618" t="s">
        <v>5582</v>
      </c>
      <c r="AA618" t="s">
        <v>6697</v>
      </c>
      <c r="AB618" t="s">
        <v>6697</v>
      </c>
      <c r="AC618" t="s">
        <v>6697</v>
      </c>
      <c r="AD618" t="s">
        <v>6697</v>
      </c>
      <c r="AE618" t="s">
        <v>6697</v>
      </c>
      <c r="AF618" t="s">
        <v>6697</v>
      </c>
      <c r="AG618" t="s">
        <v>6697</v>
      </c>
      <c r="AH618" t="s">
        <v>6697</v>
      </c>
      <c r="AI618" t="s">
        <v>6697</v>
      </c>
      <c r="AJ618" t="s">
        <v>6697</v>
      </c>
      <c r="AK618" t="s">
        <v>6697</v>
      </c>
      <c r="AL618" t="s">
        <v>6697</v>
      </c>
      <c r="AM618" t="s">
        <v>6697</v>
      </c>
      <c r="AN618" t="s">
        <v>6700</v>
      </c>
      <c r="AO618" t="s">
        <v>6697</v>
      </c>
      <c r="AP618" t="s">
        <v>6697</v>
      </c>
      <c r="AQ618" t="s">
        <v>6697</v>
      </c>
      <c r="AR618" t="s">
        <v>6697</v>
      </c>
      <c r="AS618" t="s">
        <v>6697</v>
      </c>
      <c r="AT618">
        <v>3</v>
      </c>
      <c r="AU618" t="s">
        <v>6697</v>
      </c>
      <c r="AV618" t="s">
        <v>6697</v>
      </c>
      <c r="AW618">
        <v>1</v>
      </c>
      <c r="AX618" t="s">
        <v>6697</v>
      </c>
      <c r="AY618" t="s">
        <v>6697</v>
      </c>
      <c r="BA618" t="s">
        <v>6697</v>
      </c>
    </row>
    <row r="619" spans="1:53">
      <c r="A619" t="s">
        <v>161</v>
      </c>
      <c r="B619" t="s">
        <v>1002</v>
      </c>
      <c r="C619" t="s">
        <v>1461</v>
      </c>
      <c r="D619" t="s">
        <v>1662</v>
      </c>
      <c r="E619" t="s">
        <v>1974</v>
      </c>
      <c r="F619">
        <v>0</v>
      </c>
      <c r="G619" t="s">
        <v>1977</v>
      </c>
      <c r="H619" t="s">
        <v>1979</v>
      </c>
      <c r="I619" t="s">
        <v>2592</v>
      </c>
      <c r="J619" t="s">
        <v>3542</v>
      </c>
      <c r="K619" t="s">
        <v>3545</v>
      </c>
      <c r="L619" t="s">
        <v>3563</v>
      </c>
      <c r="M619" t="s">
        <v>3609</v>
      </c>
      <c r="N619" t="s">
        <v>174</v>
      </c>
      <c r="O619" t="s">
        <v>4093</v>
      </c>
      <c r="P619" t="s">
        <v>4315</v>
      </c>
      <c r="Q619" t="s">
        <v>4319</v>
      </c>
      <c r="R619" t="s">
        <v>4321</v>
      </c>
      <c r="S619" t="s">
        <v>4776</v>
      </c>
      <c r="T619" t="s">
        <v>5439</v>
      </c>
      <c r="U619" t="s">
        <v>4324</v>
      </c>
      <c r="V619" t="s">
        <v>5726</v>
      </c>
      <c r="W619" t="s">
        <v>6265</v>
      </c>
      <c r="AA619" t="s">
        <v>6697</v>
      </c>
      <c r="AB619" t="s">
        <v>6697</v>
      </c>
      <c r="AC619" t="s">
        <v>6697</v>
      </c>
      <c r="AD619" t="s">
        <v>6697</v>
      </c>
      <c r="AE619" t="s">
        <v>6697</v>
      </c>
      <c r="AF619" t="s">
        <v>6697</v>
      </c>
      <c r="AG619" t="s">
        <v>6697</v>
      </c>
      <c r="AH619" t="s">
        <v>6697</v>
      </c>
      <c r="AI619" t="s">
        <v>6697</v>
      </c>
      <c r="AJ619" t="s">
        <v>6697</v>
      </c>
      <c r="AK619" t="s">
        <v>6697</v>
      </c>
      <c r="AL619" t="s">
        <v>6697</v>
      </c>
      <c r="AM619" t="s">
        <v>6697</v>
      </c>
      <c r="AN619" t="s">
        <v>6700</v>
      </c>
      <c r="AO619" t="s">
        <v>6697</v>
      </c>
      <c r="AP619" t="s">
        <v>6697</v>
      </c>
      <c r="AQ619" t="s">
        <v>6697</v>
      </c>
      <c r="AR619" t="s">
        <v>6697</v>
      </c>
      <c r="AS619" t="s">
        <v>6697</v>
      </c>
      <c r="AT619">
        <v>4</v>
      </c>
      <c r="AU619" t="s">
        <v>6697</v>
      </c>
      <c r="AV619" t="s">
        <v>6697</v>
      </c>
      <c r="AW619">
        <v>2</v>
      </c>
      <c r="AX619" t="s">
        <v>6697</v>
      </c>
      <c r="AY619" t="s">
        <v>6697</v>
      </c>
      <c r="BA619" t="s">
        <v>6697</v>
      </c>
    </row>
    <row r="620" spans="1:53">
      <c r="A620" t="s">
        <v>370</v>
      </c>
      <c r="B620" t="s">
        <v>890</v>
      </c>
      <c r="C620" t="s">
        <v>1370</v>
      </c>
      <c r="D620" t="s">
        <v>1842</v>
      </c>
      <c r="E620" t="s">
        <v>1974</v>
      </c>
      <c r="F620">
        <v>0</v>
      </c>
      <c r="G620" t="s">
        <v>1977</v>
      </c>
      <c r="H620" t="s">
        <v>1979</v>
      </c>
      <c r="I620" t="s">
        <v>2593</v>
      </c>
      <c r="J620" t="s">
        <v>3542</v>
      </c>
      <c r="K620" t="s">
        <v>3545</v>
      </c>
      <c r="L620" t="s">
        <v>3563</v>
      </c>
      <c r="M620" t="s">
        <v>3752</v>
      </c>
      <c r="N620" t="s">
        <v>174</v>
      </c>
      <c r="O620" t="s">
        <v>3984</v>
      </c>
      <c r="P620" t="s">
        <v>4315</v>
      </c>
      <c r="Q620" t="s">
        <v>4319</v>
      </c>
      <c r="R620" t="s">
        <v>4321</v>
      </c>
      <c r="S620" t="s">
        <v>4777</v>
      </c>
      <c r="T620" t="s">
        <v>5439</v>
      </c>
      <c r="U620" t="s">
        <v>4324</v>
      </c>
      <c r="V620" t="s">
        <v>5726</v>
      </c>
      <c r="W620" t="s">
        <v>6266</v>
      </c>
      <c r="AA620" t="s">
        <v>6697</v>
      </c>
      <c r="AB620" t="s">
        <v>6697</v>
      </c>
      <c r="AC620" t="s">
        <v>6697</v>
      </c>
      <c r="AD620" t="s">
        <v>6697</v>
      </c>
      <c r="AE620" t="s">
        <v>6697</v>
      </c>
      <c r="AF620" t="s">
        <v>6697</v>
      </c>
      <c r="AG620" t="s">
        <v>6697</v>
      </c>
      <c r="AH620" t="s">
        <v>6697</v>
      </c>
      <c r="AI620" t="s">
        <v>6697</v>
      </c>
      <c r="AJ620" t="s">
        <v>6697</v>
      </c>
      <c r="AK620" t="s">
        <v>6697</v>
      </c>
      <c r="AL620" t="s">
        <v>6697</v>
      </c>
      <c r="AM620" t="s">
        <v>6697</v>
      </c>
      <c r="AN620" t="s">
        <v>6700</v>
      </c>
      <c r="AO620" t="s">
        <v>6697</v>
      </c>
      <c r="AP620" t="s">
        <v>6697</v>
      </c>
      <c r="AQ620" t="s">
        <v>6697</v>
      </c>
      <c r="AR620" t="s">
        <v>6697</v>
      </c>
      <c r="AS620" t="s">
        <v>6697</v>
      </c>
      <c r="AT620">
        <v>1</v>
      </c>
      <c r="AU620" t="s">
        <v>6697</v>
      </c>
      <c r="AV620" t="s">
        <v>6697</v>
      </c>
      <c r="AW620">
        <v>6</v>
      </c>
      <c r="AX620" t="s">
        <v>6697</v>
      </c>
      <c r="AY620" t="s">
        <v>6697</v>
      </c>
      <c r="BA620" t="s">
        <v>6697</v>
      </c>
    </row>
    <row r="621" spans="1:53">
      <c r="A621" t="s">
        <v>370</v>
      </c>
      <c r="B621" t="s">
        <v>890</v>
      </c>
      <c r="C621" t="s">
        <v>1422</v>
      </c>
      <c r="D621" t="s">
        <v>174</v>
      </c>
      <c r="E621" t="s">
        <v>1974</v>
      </c>
      <c r="F621">
        <v>10</v>
      </c>
      <c r="G621" t="s">
        <v>1977</v>
      </c>
      <c r="H621" t="s">
        <v>1979</v>
      </c>
      <c r="I621" t="s">
        <v>2594</v>
      </c>
      <c r="J621" t="s">
        <v>3542</v>
      </c>
      <c r="K621" t="s">
        <v>3545</v>
      </c>
      <c r="L621" t="s">
        <v>3563</v>
      </c>
      <c r="M621" t="s">
        <v>3752</v>
      </c>
      <c r="N621" t="s">
        <v>174</v>
      </c>
      <c r="O621" t="s">
        <v>3984</v>
      </c>
      <c r="P621" t="s">
        <v>4315</v>
      </c>
      <c r="Q621" t="s">
        <v>4319</v>
      </c>
      <c r="R621" t="s">
        <v>4323</v>
      </c>
      <c r="S621" t="s">
        <v>4777</v>
      </c>
      <c r="T621" t="s">
        <v>5439</v>
      </c>
      <c r="U621" t="s">
        <v>4324</v>
      </c>
      <c r="V621" t="s">
        <v>5726</v>
      </c>
      <c r="W621" t="s">
        <v>6267</v>
      </c>
      <c r="AA621" t="s">
        <v>6697</v>
      </c>
      <c r="AB621" t="s">
        <v>6697</v>
      </c>
      <c r="AC621" t="s">
        <v>6697</v>
      </c>
      <c r="AD621" t="s">
        <v>6697</v>
      </c>
      <c r="AE621" t="s">
        <v>6697</v>
      </c>
      <c r="AF621" t="s">
        <v>6697</v>
      </c>
      <c r="AG621" t="s">
        <v>6697</v>
      </c>
      <c r="AH621" t="s">
        <v>6697</v>
      </c>
      <c r="AI621" t="s">
        <v>6697</v>
      </c>
      <c r="AJ621" t="s">
        <v>6698</v>
      </c>
      <c r="AK621" t="s">
        <v>6697</v>
      </c>
      <c r="AL621" t="s">
        <v>6697</v>
      </c>
      <c r="AM621" t="s">
        <v>6697</v>
      </c>
      <c r="AN621" t="s">
        <v>6699</v>
      </c>
      <c r="AO621" t="s">
        <v>6697</v>
      </c>
      <c r="AP621" t="s">
        <v>6697</v>
      </c>
      <c r="AQ621" t="s">
        <v>6697</v>
      </c>
      <c r="AR621" t="s">
        <v>6697</v>
      </c>
      <c r="AS621" t="s">
        <v>6697</v>
      </c>
      <c r="AT621">
        <v>2</v>
      </c>
      <c r="AU621" t="s">
        <v>6697</v>
      </c>
      <c r="AV621" t="s">
        <v>6703</v>
      </c>
      <c r="AW621">
        <v>65535</v>
      </c>
      <c r="AX621" t="s">
        <v>6703</v>
      </c>
      <c r="AY621" t="s">
        <v>6697</v>
      </c>
      <c r="BA621" t="s">
        <v>6697</v>
      </c>
    </row>
    <row r="622" spans="1:53">
      <c r="A622" t="s">
        <v>225</v>
      </c>
      <c r="B622" t="s">
        <v>527</v>
      </c>
      <c r="C622" t="s">
        <v>1327</v>
      </c>
      <c r="D622" t="s">
        <v>1667</v>
      </c>
      <c r="E622" t="s">
        <v>1974</v>
      </c>
      <c r="F622">
        <v>0</v>
      </c>
      <c r="G622" t="s">
        <v>1977</v>
      </c>
      <c r="H622" t="s">
        <v>1979</v>
      </c>
      <c r="I622" t="s">
        <v>2595</v>
      </c>
      <c r="J622" t="s">
        <v>3542</v>
      </c>
      <c r="K622" t="s">
        <v>3545</v>
      </c>
      <c r="L622" t="s">
        <v>3563</v>
      </c>
      <c r="M622" t="s">
        <v>3825</v>
      </c>
      <c r="N622" t="s">
        <v>174</v>
      </c>
      <c r="O622" t="s">
        <v>3607</v>
      </c>
      <c r="P622" t="s">
        <v>4315</v>
      </c>
      <c r="Q622" t="s">
        <v>4319</v>
      </c>
      <c r="R622" t="s">
        <v>4323</v>
      </c>
      <c r="S622" t="s">
        <v>4515</v>
      </c>
      <c r="T622" t="s">
        <v>5439</v>
      </c>
      <c r="U622" t="s">
        <v>4324</v>
      </c>
      <c r="V622" t="s">
        <v>5726</v>
      </c>
      <c r="W622" t="s">
        <v>6268</v>
      </c>
      <c r="AA622" t="s">
        <v>6697</v>
      </c>
      <c r="AB622" t="s">
        <v>6697</v>
      </c>
      <c r="AC622" t="s">
        <v>6697</v>
      </c>
      <c r="AD622" t="s">
        <v>6697</v>
      </c>
      <c r="AE622" t="s">
        <v>6697</v>
      </c>
      <c r="AF622" t="s">
        <v>6697</v>
      </c>
      <c r="AG622" t="s">
        <v>6697</v>
      </c>
      <c r="AH622" t="s">
        <v>6697</v>
      </c>
      <c r="AI622" t="s">
        <v>6697</v>
      </c>
      <c r="AJ622" t="s">
        <v>6697</v>
      </c>
      <c r="AK622" t="s">
        <v>6697</v>
      </c>
      <c r="AL622" t="s">
        <v>6697</v>
      </c>
      <c r="AM622" t="s">
        <v>6697</v>
      </c>
      <c r="AN622" t="s">
        <v>6699</v>
      </c>
      <c r="AO622" t="s">
        <v>6697</v>
      </c>
      <c r="AP622" t="s">
        <v>6697</v>
      </c>
      <c r="AQ622" t="s">
        <v>6697</v>
      </c>
      <c r="AR622" t="s">
        <v>6697</v>
      </c>
      <c r="AS622" t="s">
        <v>6697</v>
      </c>
      <c r="AT622">
        <v>0</v>
      </c>
      <c r="AU622" t="s">
        <v>6697</v>
      </c>
      <c r="AV622" t="s">
        <v>6697</v>
      </c>
      <c r="AW622">
        <v>1</v>
      </c>
      <c r="AX622" t="s">
        <v>6697</v>
      </c>
      <c r="AY622" t="s">
        <v>6697</v>
      </c>
      <c r="BA622" t="s">
        <v>6697</v>
      </c>
    </row>
    <row r="623" spans="1:53">
      <c r="A623" t="s">
        <v>371</v>
      </c>
      <c r="B623" t="s">
        <v>371</v>
      </c>
      <c r="C623" t="s">
        <v>1462</v>
      </c>
      <c r="D623" t="s">
        <v>1667</v>
      </c>
      <c r="E623" t="s">
        <v>1974</v>
      </c>
      <c r="F623">
        <v>0</v>
      </c>
      <c r="G623" t="s">
        <v>1977</v>
      </c>
      <c r="H623" t="s">
        <v>1979</v>
      </c>
      <c r="I623" t="s">
        <v>2596</v>
      </c>
      <c r="J623" t="s">
        <v>3542</v>
      </c>
      <c r="K623" t="s">
        <v>3545</v>
      </c>
      <c r="L623" t="s">
        <v>3563</v>
      </c>
      <c r="M623" t="s">
        <v>3826</v>
      </c>
      <c r="N623" t="s">
        <v>174</v>
      </c>
      <c r="O623" t="s">
        <v>3826</v>
      </c>
      <c r="P623" t="s">
        <v>4315</v>
      </c>
      <c r="Q623" t="s">
        <v>4319</v>
      </c>
      <c r="R623" t="s">
        <v>4323</v>
      </c>
      <c r="S623" t="s">
        <v>4778</v>
      </c>
      <c r="T623" t="s">
        <v>5439</v>
      </c>
      <c r="U623" t="s">
        <v>4324</v>
      </c>
      <c r="V623" t="s">
        <v>5726</v>
      </c>
      <c r="W623" t="s">
        <v>6269</v>
      </c>
      <c r="AA623" t="s">
        <v>6697</v>
      </c>
      <c r="AB623" t="s">
        <v>6697</v>
      </c>
      <c r="AC623" t="s">
        <v>6697</v>
      </c>
      <c r="AD623" t="s">
        <v>6697</v>
      </c>
      <c r="AE623" t="s">
        <v>6697</v>
      </c>
      <c r="AF623" t="s">
        <v>6697</v>
      </c>
      <c r="AG623" t="s">
        <v>6697</v>
      </c>
      <c r="AH623" t="s">
        <v>6697</v>
      </c>
      <c r="AI623" t="s">
        <v>6697</v>
      </c>
      <c r="AJ623" t="s">
        <v>6697</v>
      </c>
      <c r="AK623" t="s">
        <v>6697</v>
      </c>
      <c r="AL623" t="s">
        <v>6697</v>
      </c>
      <c r="AM623" t="s">
        <v>6697</v>
      </c>
      <c r="AN623" t="s">
        <v>6699</v>
      </c>
      <c r="AO623" t="s">
        <v>6697</v>
      </c>
      <c r="AP623" t="s">
        <v>6697</v>
      </c>
      <c r="AQ623" t="s">
        <v>6697</v>
      </c>
      <c r="AR623" t="s">
        <v>6697</v>
      </c>
      <c r="AS623" t="s">
        <v>6697</v>
      </c>
      <c r="AT623">
        <v>1</v>
      </c>
      <c r="AU623" t="s">
        <v>6697</v>
      </c>
      <c r="AV623" t="s">
        <v>6697</v>
      </c>
      <c r="AW623">
        <v>1</v>
      </c>
      <c r="AX623" t="s">
        <v>6697</v>
      </c>
      <c r="AY623" t="s">
        <v>6697</v>
      </c>
      <c r="BA623" t="s">
        <v>6697</v>
      </c>
    </row>
    <row r="624" spans="1:53">
      <c r="A624" t="s">
        <v>90</v>
      </c>
      <c r="B624" t="s">
        <v>1003</v>
      </c>
      <c r="C624" t="s">
        <v>1327</v>
      </c>
      <c r="D624" t="s">
        <v>1667</v>
      </c>
      <c r="E624" t="s">
        <v>1974</v>
      </c>
      <c r="F624">
        <v>0</v>
      </c>
      <c r="G624" t="s">
        <v>1977</v>
      </c>
      <c r="H624" t="s">
        <v>1979</v>
      </c>
      <c r="I624" t="s">
        <v>2597</v>
      </c>
      <c r="J624" t="s">
        <v>3542</v>
      </c>
      <c r="K624" t="s">
        <v>3545</v>
      </c>
      <c r="L624" t="s">
        <v>3563</v>
      </c>
      <c r="M624" t="s">
        <v>3674</v>
      </c>
      <c r="N624" t="s">
        <v>174</v>
      </c>
      <c r="O624" t="s">
        <v>3920</v>
      </c>
      <c r="P624" t="s">
        <v>4315</v>
      </c>
      <c r="Q624" t="s">
        <v>4319</v>
      </c>
      <c r="R624" t="s">
        <v>4321</v>
      </c>
      <c r="S624" t="s">
        <v>4515</v>
      </c>
      <c r="T624" t="s">
        <v>5439</v>
      </c>
      <c r="U624" t="s">
        <v>4324</v>
      </c>
      <c r="V624" t="s">
        <v>5753</v>
      </c>
      <c r="W624" t="s">
        <v>5753</v>
      </c>
      <c r="AA624" t="s">
        <v>6697</v>
      </c>
      <c r="AB624" t="s">
        <v>6697</v>
      </c>
      <c r="AC624" t="s">
        <v>6697</v>
      </c>
      <c r="AD624" t="s">
        <v>6697</v>
      </c>
      <c r="AE624" t="s">
        <v>6697</v>
      </c>
      <c r="AF624" t="s">
        <v>6697</v>
      </c>
      <c r="AG624" t="s">
        <v>6697</v>
      </c>
      <c r="AH624" t="s">
        <v>6697</v>
      </c>
      <c r="AI624" t="s">
        <v>6697</v>
      </c>
      <c r="AJ624" t="s">
        <v>6697</v>
      </c>
      <c r="AK624" t="s">
        <v>6697</v>
      </c>
      <c r="AL624" t="s">
        <v>6697</v>
      </c>
      <c r="AM624" t="s">
        <v>6697</v>
      </c>
      <c r="AN624" t="s">
        <v>6700</v>
      </c>
      <c r="AO624" t="s">
        <v>6697</v>
      </c>
      <c r="AP624" t="s">
        <v>6697</v>
      </c>
      <c r="AQ624" t="s">
        <v>6697</v>
      </c>
      <c r="AR624" t="s">
        <v>6697</v>
      </c>
      <c r="AS624" t="s">
        <v>6697</v>
      </c>
      <c r="AT624">
        <v>0</v>
      </c>
      <c r="AU624" t="s">
        <v>6697</v>
      </c>
      <c r="AV624" t="s">
        <v>6697</v>
      </c>
      <c r="AW624">
        <v>1</v>
      </c>
      <c r="AX624" t="s">
        <v>6697</v>
      </c>
      <c r="AY624" t="s">
        <v>6697</v>
      </c>
      <c r="BA624" t="s">
        <v>6697</v>
      </c>
    </row>
    <row r="625" spans="1:53">
      <c r="A625" t="s">
        <v>372</v>
      </c>
      <c r="B625" t="s">
        <v>1004</v>
      </c>
      <c r="C625" t="s">
        <v>1327</v>
      </c>
      <c r="D625" t="s">
        <v>1856</v>
      </c>
      <c r="E625" t="s">
        <v>1974</v>
      </c>
      <c r="F625">
        <v>10</v>
      </c>
      <c r="G625" t="s">
        <v>1977</v>
      </c>
      <c r="H625" t="s">
        <v>1979</v>
      </c>
      <c r="I625" t="s">
        <v>2598</v>
      </c>
      <c r="J625" t="s">
        <v>3542</v>
      </c>
      <c r="K625" t="s">
        <v>3545</v>
      </c>
      <c r="L625" t="s">
        <v>3563</v>
      </c>
      <c r="M625" t="s">
        <v>3827</v>
      </c>
      <c r="N625" t="s">
        <v>174</v>
      </c>
      <c r="O625" t="s">
        <v>4106</v>
      </c>
      <c r="P625" t="s">
        <v>4315</v>
      </c>
      <c r="Q625" t="s">
        <v>4319</v>
      </c>
      <c r="R625" t="s">
        <v>4323</v>
      </c>
      <c r="S625" t="s">
        <v>4779</v>
      </c>
      <c r="T625" t="s">
        <v>5439</v>
      </c>
      <c r="U625" t="s">
        <v>4324</v>
      </c>
      <c r="V625" t="s">
        <v>5726</v>
      </c>
      <c r="W625" t="s">
        <v>6270</v>
      </c>
      <c r="AA625" t="s">
        <v>6697</v>
      </c>
      <c r="AB625" t="s">
        <v>6698</v>
      </c>
      <c r="AC625" t="s">
        <v>6697</v>
      </c>
      <c r="AD625" t="s">
        <v>6697</v>
      </c>
      <c r="AE625" t="s">
        <v>6697</v>
      </c>
      <c r="AF625" t="s">
        <v>6697</v>
      </c>
      <c r="AG625" t="s">
        <v>6697</v>
      </c>
      <c r="AH625" t="s">
        <v>6697</v>
      </c>
      <c r="AI625" t="s">
        <v>6697</v>
      </c>
      <c r="AJ625" t="s">
        <v>6697</v>
      </c>
      <c r="AK625" t="s">
        <v>6697</v>
      </c>
      <c r="AL625" t="s">
        <v>6697</v>
      </c>
      <c r="AM625" t="s">
        <v>6697</v>
      </c>
      <c r="AN625" t="s">
        <v>6699</v>
      </c>
      <c r="AO625" t="s">
        <v>6697</v>
      </c>
      <c r="AP625" t="s">
        <v>6697</v>
      </c>
      <c r="AQ625" t="s">
        <v>6697</v>
      </c>
      <c r="AR625" t="s">
        <v>6697</v>
      </c>
      <c r="AS625" t="s">
        <v>6697</v>
      </c>
      <c r="AT625">
        <v>0</v>
      </c>
      <c r="AU625" t="s">
        <v>6697</v>
      </c>
      <c r="AV625" t="s">
        <v>6697</v>
      </c>
      <c r="AW625">
        <v>7</v>
      </c>
      <c r="AX625" t="s">
        <v>6697</v>
      </c>
      <c r="AY625" t="s">
        <v>6697</v>
      </c>
      <c r="BA625" t="s">
        <v>6697</v>
      </c>
    </row>
    <row r="626" spans="1:53">
      <c r="A626" t="s">
        <v>174</v>
      </c>
      <c r="B626" t="s">
        <v>363</v>
      </c>
      <c r="C626" t="s">
        <v>1463</v>
      </c>
      <c r="D626" t="s">
        <v>1857</v>
      </c>
      <c r="E626" t="s">
        <v>1974</v>
      </c>
      <c r="F626">
        <v>10</v>
      </c>
      <c r="G626" t="s">
        <v>1977</v>
      </c>
      <c r="H626" t="s">
        <v>1979</v>
      </c>
      <c r="I626" t="s">
        <v>2599</v>
      </c>
      <c r="J626" t="s">
        <v>3542</v>
      </c>
      <c r="K626" t="s">
        <v>3551</v>
      </c>
      <c r="L626" t="s">
        <v>3563</v>
      </c>
      <c r="M626" t="s">
        <v>3727</v>
      </c>
      <c r="N626" t="s">
        <v>174</v>
      </c>
      <c r="O626" t="s">
        <v>3730</v>
      </c>
      <c r="P626" t="s">
        <v>4315</v>
      </c>
      <c r="Q626" t="s">
        <v>4319</v>
      </c>
      <c r="R626" t="s">
        <v>4322</v>
      </c>
      <c r="S626" t="s">
        <v>4780</v>
      </c>
      <c r="T626" t="s">
        <v>5440</v>
      </c>
      <c r="U626" t="s">
        <v>5440</v>
      </c>
      <c r="V626" t="s">
        <v>5726</v>
      </c>
      <c r="W626" t="s">
        <v>6271</v>
      </c>
      <c r="AA626" t="s">
        <v>6698</v>
      </c>
      <c r="AB626" t="s">
        <v>6697</v>
      </c>
      <c r="AC626" t="s">
        <v>6697</v>
      </c>
      <c r="AD626" t="s">
        <v>6697</v>
      </c>
      <c r="AE626" t="s">
        <v>6697</v>
      </c>
      <c r="AF626" t="s">
        <v>6697</v>
      </c>
      <c r="AG626" t="s">
        <v>6697</v>
      </c>
      <c r="AH626" t="s">
        <v>6697</v>
      </c>
      <c r="AI626" t="s">
        <v>6697</v>
      </c>
      <c r="AJ626" t="s">
        <v>6697</v>
      </c>
      <c r="AK626" t="s">
        <v>6697</v>
      </c>
      <c r="AL626" t="s">
        <v>6697</v>
      </c>
      <c r="AM626" t="s">
        <v>6697</v>
      </c>
      <c r="AN626" t="s">
        <v>6697</v>
      </c>
      <c r="AO626" t="s">
        <v>6697</v>
      </c>
      <c r="AP626" t="s">
        <v>6697</v>
      </c>
      <c r="AQ626" t="s">
        <v>6697</v>
      </c>
      <c r="AR626" t="s">
        <v>6697</v>
      </c>
      <c r="AS626" t="s">
        <v>6697</v>
      </c>
      <c r="AT626">
        <v>2</v>
      </c>
      <c r="AU626" t="s">
        <v>6697</v>
      </c>
      <c r="AV626" t="s">
        <v>6697</v>
      </c>
      <c r="AW626">
        <v>2</v>
      </c>
      <c r="AX626" t="s">
        <v>6697</v>
      </c>
      <c r="AY626" t="s">
        <v>6697</v>
      </c>
      <c r="BA626" t="s">
        <v>6697</v>
      </c>
    </row>
    <row r="627" spans="1:53">
      <c r="A627" t="s">
        <v>174</v>
      </c>
      <c r="B627" t="s">
        <v>363</v>
      </c>
      <c r="C627" t="s">
        <v>1463</v>
      </c>
      <c r="D627" t="s">
        <v>1857</v>
      </c>
      <c r="E627" t="s">
        <v>1974</v>
      </c>
      <c r="F627">
        <v>10</v>
      </c>
      <c r="G627" t="s">
        <v>1977</v>
      </c>
      <c r="H627" t="s">
        <v>1979</v>
      </c>
      <c r="I627" t="s">
        <v>2600</v>
      </c>
      <c r="J627" t="s">
        <v>3542</v>
      </c>
      <c r="K627" t="s">
        <v>3551</v>
      </c>
      <c r="L627" t="s">
        <v>3563</v>
      </c>
      <c r="M627" t="s">
        <v>3828</v>
      </c>
      <c r="N627" t="s">
        <v>174</v>
      </c>
      <c r="O627" t="s">
        <v>3659</v>
      </c>
      <c r="P627" t="s">
        <v>4315</v>
      </c>
      <c r="Q627" t="s">
        <v>4319</v>
      </c>
      <c r="R627" t="s">
        <v>4322</v>
      </c>
      <c r="S627" t="s">
        <v>4781</v>
      </c>
      <c r="T627" t="s">
        <v>5440</v>
      </c>
      <c r="U627" t="s">
        <v>5440</v>
      </c>
      <c r="V627" t="s">
        <v>5688</v>
      </c>
      <c r="W627" t="s">
        <v>6271</v>
      </c>
      <c r="AA627" t="s">
        <v>6698</v>
      </c>
      <c r="AB627" t="s">
        <v>6697</v>
      </c>
      <c r="AC627" t="s">
        <v>6697</v>
      </c>
      <c r="AD627" t="s">
        <v>6697</v>
      </c>
      <c r="AE627" t="s">
        <v>6697</v>
      </c>
      <c r="AF627" t="s">
        <v>6697</v>
      </c>
      <c r="AG627" t="s">
        <v>6697</v>
      </c>
      <c r="AH627" t="s">
        <v>6697</v>
      </c>
      <c r="AI627" t="s">
        <v>6697</v>
      </c>
      <c r="AJ627" t="s">
        <v>6697</v>
      </c>
      <c r="AK627" t="s">
        <v>6697</v>
      </c>
      <c r="AL627" t="s">
        <v>6697</v>
      </c>
      <c r="AM627" t="s">
        <v>6697</v>
      </c>
      <c r="AN627" t="s">
        <v>6697</v>
      </c>
      <c r="AO627" t="s">
        <v>6697</v>
      </c>
      <c r="AP627" t="s">
        <v>6697</v>
      </c>
      <c r="AQ627" t="s">
        <v>6697</v>
      </c>
      <c r="AR627" t="s">
        <v>6697</v>
      </c>
      <c r="AS627" t="s">
        <v>6697</v>
      </c>
      <c r="AT627">
        <v>2</v>
      </c>
      <c r="AU627" t="s">
        <v>6697</v>
      </c>
      <c r="AV627" t="s">
        <v>6697</v>
      </c>
      <c r="AW627">
        <v>2</v>
      </c>
      <c r="AX627" t="s">
        <v>6697</v>
      </c>
      <c r="AY627" t="s">
        <v>6697</v>
      </c>
      <c r="BA627" t="s">
        <v>6697</v>
      </c>
    </row>
    <row r="628" spans="1:53">
      <c r="A628" t="s">
        <v>373</v>
      </c>
      <c r="B628" t="s">
        <v>1005</v>
      </c>
      <c r="C628" t="s">
        <v>1325</v>
      </c>
      <c r="D628" t="s">
        <v>1858</v>
      </c>
      <c r="E628" t="s">
        <v>1973</v>
      </c>
      <c r="F628">
        <v>0</v>
      </c>
      <c r="G628" t="s">
        <v>1977</v>
      </c>
      <c r="H628" t="s">
        <v>1979</v>
      </c>
      <c r="I628" t="s">
        <v>2601</v>
      </c>
      <c r="J628" t="s">
        <v>3542</v>
      </c>
      <c r="K628" t="s">
        <v>3544</v>
      </c>
      <c r="L628" t="s">
        <v>3562</v>
      </c>
      <c r="M628" t="s">
        <v>3731</v>
      </c>
      <c r="N628" t="s">
        <v>193</v>
      </c>
      <c r="O628" t="s">
        <v>3731</v>
      </c>
      <c r="P628" t="s">
        <v>4315</v>
      </c>
      <c r="Q628" t="s">
        <v>4319</v>
      </c>
      <c r="R628" t="s">
        <v>4323</v>
      </c>
      <c r="S628" t="s">
        <v>4782</v>
      </c>
      <c r="T628" t="s">
        <v>5439</v>
      </c>
      <c r="U628" t="s">
        <v>4324</v>
      </c>
      <c r="V628" t="s">
        <v>5631</v>
      </c>
      <c r="W628" t="s">
        <v>6272</v>
      </c>
      <c r="AA628" t="s">
        <v>6697</v>
      </c>
      <c r="AB628" t="s">
        <v>6697</v>
      </c>
      <c r="AC628" t="s">
        <v>6697</v>
      </c>
      <c r="AD628" t="s">
        <v>6697</v>
      </c>
      <c r="AE628" t="s">
        <v>6697</v>
      </c>
      <c r="AF628" t="s">
        <v>6697</v>
      </c>
      <c r="AG628" t="s">
        <v>6697</v>
      </c>
      <c r="AH628" t="s">
        <v>6697</v>
      </c>
      <c r="AI628" t="s">
        <v>6697</v>
      </c>
      <c r="AJ628" t="s">
        <v>6697</v>
      </c>
      <c r="AK628" t="s">
        <v>6697</v>
      </c>
      <c r="AL628" t="s">
        <v>6697</v>
      </c>
      <c r="AM628" t="s">
        <v>6697</v>
      </c>
      <c r="AN628" t="s">
        <v>6699</v>
      </c>
      <c r="AO628" t="s">
        <v>6697</v>
      </c>
      <c r="AP628" t="s">
        <v>6697</v>
      </c>
      <c r="AQ628" t="s">
        <v>6697</v>
      </c>
      <c r="AR628" t="s">
        <v>6697</v>
      </c>
      <c r="AS628" t="s">
        <v>6697</v>
      </c>
      <c r="AT628">
        <v>0</v>
      </c>
      <c r="AU628" t="s">
        <v>6697</v>
      </c>
      <c r="AV628" t="s">
        <v>6697</v>
      </c>
      <c r="AW628">
        <v>0</v>
      </c>
      <c r="AX628" t="s">
        <v>6697</v>
      </c>
      <c r="AY628" t="s">
        <v>6697</v>
      </c>
      <c r="BA628" t="s">
        <v>6697</v>
      </c>
    </row>
    <row r="629" spans="1:53">
      <c r="A629" t="s">
        <v>374</v>
      </c>
      <c r="B629" t="s">
        <v>245</v>
      </c>
      <c r="C629" t="s">
        <v>1327</v>
      </c>
      <c r="D629" t="s">
        <v>1771</v>
      </c>
      <c r="E629" t="s">
        <v>1974</v>
      </c>
      <c r="F629">
        <v>0</v>
      </c>
      <c r="G629" t="s">
        <v>1977</v>
      </c>
      <c r="H629" t="s">
        <v>1979</v>
      </c>
      <c r="I629" t="s">
        <v>2602</v>
      </c>
      <c r="J629" t="s">
        <v>3542</v>
      </c>
      <c r="K629" t="s">
        <v>3545</v>
      </c>
      <c r="L629" t="s">
        <v>3563</v>
      </c>
      <c r="M629" t="s">
        <v>3643</v>
      </c>
      <c r="N629" t="s">
        <v>174</v>
      </c>
      <c r="O629" t="s">
        <v>3818</v>
      </c>
      <c r="P629" t="s">
        <v>4315</v>
      </c>
      <c r="Q629" t="s">
        <v>4319</v>
      </c>
      <c r="R629" t="s">
        <v>4323</v>
      </c>
      <c r="S629" t="s">
        <v>4783</v>
      </c>
      <c r="T629" t="s">
        <v>5439</v>
      </c>
      <c r="U629" t="s">
        <v>4324</v>
      </c>
      <c r="V629" t="s">
        <v>5726</v>
      </c>
      <c r="W629" t="s">
        <v>6124</v>
      </c>
      <c r="AA629" t="s">
        <v>6697</v>
      </c>
      <c r="AB629" t="s">
        <v>6697</v>
      </c>
      <c r="AC629" t="s">
        <v>6697</v>
      </c>
      <c r="AD629" t="s">
        <v>6697</v>
      </c>
      <c r="AE629" t="s">
        <v>6697</v>
      </c>
      <c r="AF629" t="s">
        <v>6697</v>
      </c>
      <c r="AG629" t="s">
        <v>6697</v>
      </c>
      <c r="AH629" t="s">
        <v>6697</v>
      </c>
      <c r="AI629" t="s">
        <v>6697</v>
      </c>
      <c r="AJ629" t="s">
        <v>6697</v>
      </c>
      <c r="AK629" t="s">
        <v>6697</v>
      </c>
      <c r="AL629" t="s">
        <v>6697</v>
      </c>
      <c r="AM629" t="s">
        <v>6697</v>
      </c>
      <c r="AN629" t="s">
        <v>6699</v>
      </c>
      <c r="AO629" t="s">
        <v>6697</v>
      </c>
      <c r="AP629" t="s">
        <v>6697</v>
      </c>
      <c r="AQ629" t="s">
        <v>6697</v>
      </c>
      <c r="AR629" t="s">
        <v>6697</v>
      </c>
      <c r="AS629" t="s">
        <v>6697</v>
      </c>
      <c r="AT629">
        <v>0</v>
      </c>
      <c r="AU629" t="s">
        <v>6697</v>
      </c>
      <c r="AV629" t="s">
        <v>6697</v>
      </c>
      <c r="AW629">
        <v>5</v>
      </c>
      <c r="AX629" t="s">
        <v>6697</v>
      </c>
      <c r="AY629" t="s">
        <v>6697</v>
      </c>
      <c r="BA629" t="s">
        <v>6697</v>
      </c>
    </row>
    <row r="630" spans="1:53">
      <c r="A630" t="s">
        <v>364</v>
      </c>
      <c r="B630" t="s">
        <v>245</v>
      </c>
      <c r="C630" t="s">
        <v>1327</v>
      </c>
      <c r="D630" t="s">
        <v>1771</v>
      </c>
      <c r="E630" t="s">
        <v>1974</v>
      </c>
      <c r="F630">
        <v>0</v>
      </c>
      <c r="G630" t="s">
        <v>1977</v>
      </c>
      <c r="H630" t="s">
        <v>1979</v>
      </c>
      <c r="I630" t="s">
        <v>2603</v>
      </c>
      <c r="J630" t="s">
        <v>3542</v>
      </c>
      <c r="K630" t="s">
        <v>3545</v>
      </c>
      <c r="L630" t="s">
        <v>3563</v>
      </c>
      <c r="M630" t="s">
        <v>3644</v>
      </c>
      <c r="N630" t="s">
        <v>174</v>
      </c>
      <c r="O630" t="s">
        <v>3851</v>
      </c>
      <c r="P630" t="s">
        <v>4315</v>
      </c>
      <c r="Q630" t="s">
        <v>4319</v>
      </c>
      <c r="R630" t="s">
        <v>4321</v>
      </c>
      <c r="S630" t="s">
        <v>4783</v>
      </c>
      <c r="T630" t="s">
        <v>5439</v>
      </c>
      <c r="U630" t="s">
        <v>4324</v>
      </c>
      <c r="V630" t="s">
        <v>5726</v>
      </c>
      <c r="W630" t="s">
        <v>6124</v>
      </c>
      <c r="AA630" t="s">
        <v>6697</v>
      </c>
      <c r="AB630" t="s">
        <v>6697</v>
      </c>
      <c r="AC630" t="s">
        <v>6697</v>
      </c>
      <c r="AD630" t="s">
        <v>6697</v>
      </c>
      <c r="AE630" t="s">
        <v>6697</v>
      </c>
      <c r="AF630" t="s">
        <v>6697</v>
      </c>
      <c r="AG630" t="s">
        <v>6697</v>
      </c>
      <c r="AH630" t="s">
        <v>6697</v>
      </c>
      <c r="AI630" t="s">
        <v>6697</v>
      </c>
      <c r="AJ630" t="s">
        <v>6697</v>
      </c>
      <c r="AK630" t="s">
        <v>6697</v>
      </c>
      <c r="AL630" t="s">
        <v>6697</v>
      </c>
      <c r="AM630" t="s">
        <v>6697</v>
      </c>
      <c r="AN630" t="s">
        <v>6700</v>
      </c>
      <c r="AO630" t="s">
        <v>6697</v>
      </c>
      <c r="AP630" t="s">
        <v>6697</v>
      </c>
      <c r="AQ630" t="s">
        <v>6697</v>
      </c>
      <c r="AR630" t="s">
        <v>6697</v>
      </c>
      <c r="AS630" t="s">
        <v>6697</v>
      </c>
      <c r="AT630">
        <v>0</v>
      </c>
      <c r="AU630" t="s">
        <v>6697</v>
      </c>
      <c r="AV630" t="s">
        <v>6697</v>
      </c>
      <c r="AW630">
        <v>5</v>
      </c>
      <c r="AX630" t="s">
        <v>6697</v>
      </c>
      <c r="AY630" t="s">
        <v>6697</v>
      </c>
      <c r="BA630" t="s">
        <v>6697</v>
      </c>
    </row>
    <row r="631" spans="1:53">
      <c r="A631" t="s">
        <v>374</v>
      </c>
      <c r="B631" t="s">
        <v>174</v>
      </c>
      <c r="C631" t="s">
        <v>1327</v>
      </c>
      <c r="D631" t="s">
        <v>1859</v>
      </c>
      <c r="E631" t="s">
        <v>1974</v>
      </c>
      <c r="F631">
        <v>10</v>
      </c>
      <c r="G631" t="s">
        <v>1977</v>
      </c>
      <c r="H631" t="s">
        <v>1979</v>
      </c>
      <c r="I631" t="s">
        <v>2604</v>
      </c>
      <c r="J631" t="s">
        <v>3542</v>
      </c>
      <c r="K631" t="s">
        <v>3551</v>
      </c>
      <c r="L631" t="s">
        <v>3563</v>
      </c>
      <c r="M631" t="s">
        <v>3752</v>
      </c>
      <c r="N631" t="s">
        <v>174</v>
      </c>
      <c r="O631" t="s">
        <v>3745</v>
      </c>
      <c r="P631" t="s">
        <v>4315</v>
      </c>
      <c r="Q631" t="s">
        <v>4319</v>
      </c>
      <c r="R631" t="s">
        <v>4321</v>
      </c>
      <c r="S631" t="s">
        <v>4784</v>
      </c>
      <c r="T631" t="s">
        <v>5440</v>
      </c>
      <c r="U631" t="s">
        <v>5439</v>
      </c>
      <c r="V631" t="s">
        <v>5726</v>
      </c>
      <c r="W631" t="s">
        <v>6273</v>
      </c>
      <c r="AA631" t="s">
        <v>6697</v>
      </c>
      <c r="AB631" t="s">
        <v>6697</v>
      </c>
      <c r="AC631" t="s">
        <v>6697</v>
      </c>
      <c r="AD631" t="s">
        <v>6698</v>
      </c>
      <c r="AE631" t="s">
        <v>6697</v>
      </c>
      <c r="AF631" t="s">
        <v>6697</v>
      </c>
      <c r="AG631" t="s">
        <v>6697</v>
      </c>
      <c r="AH631" t="s">
        <v>6697</v>
      </c>
      <c r="AI631" t="s">
        <v>6697</v>
      </c>
      <c r="AJ631" t="s">
        <v>6697</v>
      </c>
      <c r="AK631" t="s">
        <v>6697</v>
      </c>
      <c r="AL631" t="s">
        <v>6697</v>
      </c>
      <c r="AM631" t="s">
        <v>6697</v>
      </c>
      <c r="AN631" t="s">
        <v>6700</v>
      </c>
      <c r="AO631" t="s">
        <v>6697</v>
      </c>
      <c r="AP631" t="s">
        <v>6697</v>
      </c>
      <c r="AQ631" t="s">
        <v>6697</v>
      </c>
      <c r="AR631" t="s">
        <v>6697</v>
      </c>
      <c r="AS631" t="s">
        <v>6697</v>
      </c>
      <c r="AT631">
        <v>0</v>
      </c>
      <c r="AU631" t="s">
        <v>6697</v>
      </c>
      <c r="AV631" t="s">
        <v>6697</v>
      </c>
      <c r="AW631">
        <v>8</v>
      </c>
      <c r="AX631" t="s">
        <v>6697</v>
      </c>
      <c r="AY631" t="s">
        <v>6697</v>
      </c>
      <c r="BA631" t="s">
        <v>6697</v>
      </c>
    </row>
    <row r="632" spans="1:53">
      <c r="A632" t="s">
        <v>364</v>
      </c>
      <c r="B632" t="s">
        <v>174</v>
      </c>
      <c r="C632" t="s">
        <v>1327</v>
      </c>
      <c r="D632" t="s">
        <v>1859</v>
      </c>
      <c r="E632" t="s">
        <v>1974</v>
      </c>
      <c r="F632">
        <v>10</v>
      </c>
      <c r="G632" t="s">
        <v>1977</v>
      </c>
      <c r="H632" t="s">
        <v>1979</v>
      </c>
      <c r="I632" t="s">
        <v>2605</v>
      </c>
      <c r="J632" t="s">
        <v>3542</v>
      </c>
      <c r="K632" t="s">
        <v>3551</v>
      </c>
      <c r="L632" t="s">
        <v>3563</v>
      </c>
      <c r="M632" t="s">
        <v>3644</v>
      </c>
      <c r="N632" t="s">
        <v>174</v>
      </c>
      <c r="O632" t="s">
        <v>3787</v>
      </c>
      <c r="P632" t="s">
        <v>4315</v>
      </c>
      <c r="Q632" t="s">
        <v>4319</v>
      </c>
      <c r="R632" t="s">
        <v>4321</v>
      </c>
      <c r="S632" t="s">
        <v>4784</v>
      </c>
      <c r="T632" t="s">
        <v>5440</v>
      </c>
      <c r="U632" t="s">
        <v>5440</v>
      </c>
      <c r="V632" t="s">
        <v>5726</v>
      </c>
      <c r="W632" t="s">
        <v>6274</v>
      </c>
      <c r="AA632" t="s">
        <v>6697</v>
      </c>
      <c r="AB632" t="s">
        <v>6697</v>
      </c>
      <c r="AC632" t="s">
        <v>6697</v>
      </c>
      <c r="AD632" t="s">
        <v>6698</v>
      </c>
      <c r="AE632" t="s">
        <v>6697</v>
      </c>
      <c r="AF632" t="s">
        <v>6697</v>
      </c>
      <c r="AG632" t="s">
        <v>6697</v>
      </c>
      <c r="AH632" t="s">
        <v>6697</v>
      </c>
      <c r="AI632" t="s">
        <v>6697</v>
      </c>
      <c r="AJ632" t="s">
        <v>6697</v>
      </c>
      <c r="AK632" t="s">
        <v>6697</v>
      </c>
      <c r="AL632" t="s">
        <v>6697</v>
      </c>
      <c r="AM632" t="s">
        <v>6697</v>
      </c>
      <c r="AN632" t="s">
        <v>6700</v>
      </c>
      <c r="AO632" t="s">
        <v>6697</v>
      </c>
      <c r="AP632" t="s">
        <v>6697</v>
      </c>
      <c r="AQ632" t="s">
        <v>6697</v>
      </c>
      <c r="AR632" t="s">
        <v>6697</v>
      </c>
      <c r="AS632" t="s">
        <v>6697</v>
      </c>
      <c r="AT632">
        <v>0</v>
      </c>
      <c r="AU632" t="s">
        <v>6697</v>
      </c>
      <c r="AV632" t="s">
        <v>6697</v>
      </c>
      <c r="AW632">
        <v>8</v>
      </c>
      <c r="AX632" t="s">
        <v>6697</v>
      </c>
      <c r="AY632" t="s">
        <v>6697</v>
      </c>
      <c r="BA632" t="s">
        <v>6697</v>
      </c>
    </row>
    <row r="633" spans="1:53">
      <c r="A633" t="s">
        <v>364</v>
      </c>
      <c r="B633" t="s">
        <v>174</v>
      </c>
      <c r="C633" t="s">
        <v>1464</v>
      </c>
      <c r="D633" t="s">
        <v>1859</v>
      </c>
      <c r="E633" t="s">
        <v>1974</v>
      </c>
      <c r="F633">
        <v>10</v>
      </c>
      <c r="G633" t="s">
        <v>1977</v>
      </c>
      <c r="H633" t="s">
        <v>1979</v>
      </c>
      <c r="I633" t="s">
        <v>2606</v>
      </c>
      <c r="J633" t="s">
        <v>3542</v>
      </c>
      <c r="K633" t="s">
        <v>3551</v>
      </c>
      <c r="L633" t="s">
        <v>3563</v>
      </c>
      <c r="M633" t="s">
        <v>3644</v>
      </c>
      <c r="N633" t="s">
        <v>174</v>
      </c>
      <c r="O633" t="s">
        <v>3787</v>
      </c>
      <c r="P633" t="s">
        <v>4315</v>
      </c>
      <c r="Q633" t="s">
        <v>4319</v>
      </c>
      <c r="R633" t="s">
        <v>4323</v>
      </c>
      <c r="S633" t="s">
        <v>4784</v>
      </c>
      <c r="T633" t="s">
        <v>5439</v>
      </c>
      <c r="U633" t="s">
        <v>4324</v>
      </c>
      <c r="V633" t="s">
        <v>5618</v>
      </c>
      <c r="W633" t="s">
        <v>6275</v>
      </c>
      <c r="AA633" t="s">
        <v>6697</v>
      </c>
      <c r="AB633" t="s">
        <v>6697</v>
      </c>
      <c r="AC633" t="s">
        <v>6697</v>
      </c>
      <c r="AD633" t="s">
        <v>6698</v>
      </c>
      <c r="AE633" t="s">
        <v>6697</v>
      </c>
      <c r="AF633" t="s">
        <v>6697</v>
      </c>
      <c r="AG633" t="s">
        <v>6697</v>
      </c>
      <c r="AH633" t="s">
        <v>6697</v>
      </c>
      <c r="AI633" t="s">
        <v>6697</v>
      </c>
      <c r="AJ633" t="s">
        <v>6697</v>
      </c>
      <c r="AK633" t="s">
        <v>6697</v>
      </c>
      <c r="AL633" t="s">
        <v>6697</v>
      </c>
      <c r="AM633" t="s">
        <v>6697</v>
      </c>
      <c r="AN633" t="s">
        <v>6699</v>
      </c>
      <c r="AO633" t="s">
        <v>6697</v>
      </c>
      <c r="AP633" t="s">
        <v>6697</v>
      </c>
      <c r="AQ633" t="s">
        <v>6697</v>
      </c>
      <c r="AR633" t="s">
        <v>6697</v>
      </c>
      <c r="AS633" t="s">
        <v>6697</v>
      </c>
      <c r="AT633">
        <v>24</v>
      </c>
      <c r="AU633" t="s">
        <v>6697</v>
      </c>
      <c r="AV633" t="s">
        <v>6697</v>
      </c>
      <c r="AW633">
        <v>8</v>
      </c>
      <c r="AX633" t="s">
        <v>6697</v>
      </c>
      <c r="AY633" t="s">
        <v>6697</v>
      </c>
      <c r="BA633" t="s">
        <v>6697</v>
      </c>
    </row>
    <row r="634" spans="1:53">
      <c r="A634" t="s">
        <v>375</v>
      </c>
      <c r="B634" t="s">
        <v>374</v>
      </c>
      <c r="C634" t="s">
        <v>1327</v>
      </c>
      <c r="D634" t="s">
        <v>1660</v>
      </c>
      <c r="E634" t="s">
        <v>1974</v>
      </c>
      <c r="F634">
        <v>0</v>
      </c>
      <c r="G634" t="s">
        <v>1977</v>
      </c>
      <c r="H634" t="s">
        <v>1979</v>
      </c>
      <c r="I634" t="s">
        <v>2607</v>
      </c>
      <c r="J634" t="s">
        <v>3542</v>
      </c>
      <c r="K634" t="s">
        <v>3545</v>
      </c>
      <c r="L634" t="s">
        <v>3563</v>
      </c>
      <c r="M634" t="s">
        <v>3790</v>
      </c>
      <c r="N634" t="s">
        <v>174</v>
      </c>
      <c r="O634" t="s">
        <v>3643</v>
      </c>
      <c r="P634" t="s">
        <v>4315</v>
      </c>
      <c r="Q634" t="s">
        <v>4319</v>
      </c>
      <c r="R634" t="s">
        <v>4323</v>
      </c>
      <c r="S634" t="s">
        <v>4785</v>
      </c>
      <c r="T634" t="s">
        <v>5439</v>
      </c>
      <c r="U634" t="s">
        <v>4324</v>
      </c>
      <c r="V634" t="s">
        <v>5726</v>
      </c>
      <c r="W634" t="s">
        <v>5955</v>
      </c>
      <c r="AA634" t="s">
        <v>6697</v>
      </c>
      <c r="AB634" t="s">
        <v>6697</v>
      </c>
      <c r="AC634" t="s">
        <v>6697</v>
      </c>
      <c r="AD634" t="s">
        <v>6697</v>
      </c>
      <c r="AE634" t="s">
        <v>6697</v>
      </c>
      <c r="AF634" t="s">
        <v>6697</v>
      </c>
      <c r="AG634" t="s">
        <v>6697</v>
      </c>
      <c r="AH634" t="s">
        <v>6697</v>
      </c>
      <c r="AI634" t="s">
        <v>6697</v>
      </c>
      <c r="AJ634" t="s">
        <v>6697</v>
      </c>
      <c r="AK634" t="s">
        <v>6697</v>
      </c>
      <c r="AL634" t="s">
        <v>6697</v>
      </c>
      <c r="AM634" t="s">
        <v>6697</v>
      </c>
      <c r="AN634" t="s">
        <v>6699</v>
      </c>
      <c r="AO634" t="s">
        <v>6697</v>
      </c>
      <c r="AP634" t="s">
        <v>6697</v>
      </c>
      <c r="AQ634" t="s">
        <v>6697</v>
      </c>
      <c r="AR634" t="s">
        <v>6697</v>
      </c>
      <c r="AS634" t="s">
        <v>6697</v>
      </c>
      <c r="AT634">
        <v>0</v>
      </c>
      <c r="AU634" t="s">
        <v>6697</v>
      </c>
      <c r="AV634" t="s">
        <v>6697</v>
      </c>
      <c r="AW634">
        <v>1</v>
      </c>
      <c r="AX634" t="s">
        <v>6697</v>
      </c>
      <c r="AY634" t="s">
        <v>6697</v>
      </c>
      <c r="BA634" t="s">
        <v>6697</v>
      </c>
    </row>
    <row r="635" spans="1:53">
      <c r="A635" t="s">
        <v>375</v>
      </c>
      <c r="B635" t="s">
        <v>364</v>
      </c>
      <c r="C635" t="s">
        <v>1327</v>
      </c>
      <c r="D635" t="s">
        <v>1660</v>
      </c>
      <c r="E635" t="s">
        <v>1974</v>
      </c>
      <c r="F635">
        <v>0</v>
      </c>
      <c r="G635" t="s">
        <v>1977</v>
      </c>
      <c r="H635" t="s">
        <v>1979</v>
      </c>
      <c r="I635" t="s">
        <v>2608</v>
      </c>
      <c r="J635" t="s">
        <v>3542</v>
      </c>
      <c r="K635" t="s">
        <v>3545</v>
      </c>
      <c r="L635" t="s">
        <v>3563</v>
      </c>
      <c r="M635" t="s">
        <v>3644</v>
      </c>
      <c r="N635" t="s">
        <v>174</v>
      </c>
      <c r="O635" t="s">
        <v>3644</v>
      </c>
      <c r="P635" t="s">
        <v>4315</v>
      </c>
      <c r="Q635" t="s">
        <v>4319</v>
      </c>
      <c r="R635" t="s">
        <v>4323</v>
      </c>
      <c r="S635" t="s">
        <v>4785</v>
      </c>
      <c r="T635" t="s">
        <v>5439</v>
      </c>
      <c r="U635" t="s">
        <v>4324</v>
      </c>
      <c r="V635" t="s">
        <v>5726</v>
      </c>
      <c r="W635" t="s">
        <v>6274</v>
      </c>
      <c r="AA635" t="s">
        <v>6697</v>
      </c>
      <c r="AB635" t="s">
        <v>6697</v>
      </c>
      <c r="AC635" t="s">
        <v>6697</v>
      </c>
      <c r="AD635" t="s">
        <v>6697</v>
      </c>
      <c r="AE635" t="s">
        <v>6697</v>
      </c>
      <c r="AF635" t="s">
        <v>6697</v>
      </c>
      <c r="AG635" t="s">
        <v>6697</v>
      </c>
      <c r="AH635" t="s">
        <v>6697</v>
      </c>
      <c r="AI635" t="s">
        <v>6697</v>
      </c>
      <c r="AJ635" t="s">
        <v>6697</v>
      </c>
      <c r="AK635" t="s">
        <v>6697</v>
      </c>
      <c r="AL635" t="s">
        <v>6697</v>
      </c>
      <c r="AM635" t="s">
        <v>6697</v>
      </c>
      <c r="AN635" t="s">
        <v>6699</v>
      </c>
      <c r="AO635" t="s">
        <v>6697</v>
      </c>
      <c r="AP635" t="s">
        <v>6697</v>
      </c>
      <c r="AQ635" t="s">
        <v>6697</v>
      </c>
      <c r="AR635" t="s">
        <v>6697</v>
      </c>
      <c r="AS635" t="s">
        <v>6697</v>
      </c>
      <c r="AT635">
        <v>0</v>
      </c>
      <c r="AU635" t="s">
        <v>6697</v>
      </c>
      <c r="AV635" t="s">
        <v>6697</v>
      </c>
      <c r="AW635">
        <v>1</v>
      </c>
      <c r="AX635" t="s">
        <v>6697</v>
      </c>
      <c r="AY635" t="s">
        <v>6697</v>
      </c>
      <c r="BA635" t="s">
        <v>6697</v>
      </c>
    </row>
    <row r="636" spans="1:53">
      <c r="A636" t="s">
        <v>376</v>
      </c>
      <c r="B636" t="s">
        <v>374</v>
      </c>
      <c r="C636" t="s">
        <v>1465</v>
      </c>
      <c r="D636" t="s">
        <v>1667</v>
      </c>
      <c r="E636" t="s">
        <v>1974</v>
      </c>
      <c r="F636">
        <v>0</v>
      </c>
      <c r="G636" t="s">
        <v>1977</v>
      </c>
      <c r="H636" t="s">
        <v>1979</v>
      </c>
      <c r="I636" t="s">
        <v>2609</v>
      </c>
      <c r="J636" t="s">
        <v>3542</v>
      </c>
      <c r="K636" t="s">
        <v>3545</v>
      </c>
      <c r="L636" t="s">
        <v>3563</v>
      </c>
      <c r="M636" t="s">
        <v>3790</v>
      </c>
      <c r="N636" t="s">
        <v>174</v>
      </c>
      <c r="O636" t="s">
        <v>3643</v>
      </c>
      <c r="P636" t="s">
        <v>4315</v>
      </c>
      <c r="Q636" t="s">
        <v>4319</v>
      </c>
      <c r="R636" t="s">
        <v>4322</v>
      </c>
      <c r="S636" t="s">
        <v>4786</v>
      </c>
      <c r="T636" t="s">
        <v>5439</v>
      </c>
      <c r="U636" t="s">
        <v>4324</v>
      </c>
      <c r="V636" t="s">
        <v>5701</v>
      </c>
      <c r="W636" t="s">
        <v>5955</v>
      </c>
      <c r="AA636" t="s">
        <v>6697</v>
      </c>
      <c r="AB636" t="s">
        <v>6697</v>
      </c>
      <c r="AC636" t="s">
        <v>6697</v>
      </c>
      <c r="AD636" t="s">
        <v>6697</v>
      </c>
      <c r="AE636" t="s">
        <v>6697</v>
      </c>
      <c r="AF636" t="s">
        <v>6697</v>
      </c>
      <c r="AG636" t="s">
        <v>6697</v>
      </c>
      <c r="AH636" t="s">
        <v>6697</v>
      </c>
      <c r="AI636" t="s">
        <v>6697</v>
      </c>
      <c r="AJ636" t="s">
        <v>6697</v>
      </c>
      <c r="AK636" t="s">
        <v>6697</v>
      </c>
      <c r="AL636" t="s">
        <v>6697</v>
      </c>
      <c r="AM636" t="s">
        <v>6697</v>
      </c>
      <c r="AN636" t="s">
        <v>6697</v>
      </c>
      <c r="AO636" t="s">
        <v>6697</v>
      </c>
      <c r="AP636" t="s">
        <v>6697</v>
      </c>
      <c r="AQ636" t="s">
        <v>6697</v>
      </c>
      <c r="AR636" t="s">
        <v>6697</v>
      </c>
      <c r="AS636" t="s">
        <v>6697</v>
      </c>
      <c r="AT636">
        <v>1</v>
      </c>
      <c r="AU636" t="s">
        <v>6697</v>
      </c>
      <c r="AV636" t="s">
        <v>6697</v>
      </c>
      <c r="AW636">
        <v>1</v>
      </c>
      <c r="AX636" t="s">
        <v>6697</v>
      </c>
      <c r="AY636" t="s">
        <v>6697</v>
      </c>
      <c r="BA636" t="s">
        <v>6697</v>
      </c>
    </row>
    <row r="637" spans="1:53">
      <c r="A637" t="s">
        <v>376</v>
      </c>
      <c r="B637" t="s">
        <v>364</v>
      </c>
      <c r="C637" t="s">
        <v>1465</v>
      </c>
      <c r="D637" t="s">
        <v>1667</v>
      </c>
      <c r="E637" t="s">
        <v>1974</v>
      </c>
      <c r="F637">
        <v>0</v>
      </c>
      <c r="G637" t="s">
        <v>1977</v>
      </c>
      <c r="H637" t="s">
        <v>1979</v>
      </c>
      <c r="I637" t="s">
        <v>2610</v>
      </c>
      <c r="J637" t="s">
        <v>3542</v>
      </c>
      <c r="K637" t="s">
        <v>3545</v>
      </c>
      <c r="L637" t="s">
        <v>3563</v>
      </c>
      <c r="M637" t="s">
        <v>3644</v>
      </c>
      <c r="N637" t="s">
        <v>174</v>
      </c>
      <c r="O637" t="s">
        <v>3644</v>
      </c>
      <c r="P637" t="s">
        <v>4315</v>
      </c>
      <c r="Q637" t="s">
        <v>4319</v>
      </c>
      <c r="R637" t="s">
        <v>4322</v>
      </c>
      <c r="S637" t="s">
        <v>4786</v>
      </c>
      <c r="T637" t="s">
        <v>5439</v>
      </c>
      <c r="U637" t="s">
        <v>4324</v>
      </c>
      <c r="V637" t="s">
        <v>5701</v>
      </c>
      <c r="W637" t="s">
        <v>6274</v>
      </c>
      <c r="AA637" t="s">
        <v>6697</v>
      </c>
      <c r="AB637" t="s">
        <v>6697</v>
      </c>
      <c r="AC637" t="s">
        <v>6697</v>
      </c>
      <c r="AD637" t="s">
        <v>6697</v>
      </c>
      <c r="AE637" t="s">
        <v>6697</v>
      </c>
      <c r="AF637" t="s">
        <v>6697</v>
      </c>
      <c r="AG637" t="s">
        <v>6697</v>
      </c>
      <c r="AH637" t="s">
        <v>6697</v>
      </c>
      <c r="AI637" t="s">
        <v>6697</v>
      </c>
      <c r="AJ637" t="s">
        <v>6697</v>
      </c>
      <c r="AK637" t="s">
        <v>6697</v>
      </c>
      <c r="AL637" t="s">
        <v>6697</v>
      </c>
      <c r="AM637" t="s">
        <v>6697</v>
      </c>
      <c r="AN637" t="s">
        <v>6697</v>
      </c>
      <c r="AO637" t="s">
        <v>6697</v>
      </c>
      <c r="AP637" t="s">
        <v>6697</v>
      </c>
      <c r="AQ637" t="s">
        <v>6697</v>
      </c>
      <c r="AR637" t="s">
        <v>6697</v>
      </c>
      <c r="AS637" t="s">
        <v>6697</v>
      </c>
      <c r="AT637">
        <v>1</v>
      </c>
      <c r="AU637" t="s">
        <v>6697</v>
      </c>
      <c r="AV637" t="s">
        <v>6697</v>
      </c>
      <c r="AW637">
        <v>1</v>
      </c>
      <c r="AX637" t="s">
        <v>6697</v>
      </c>
      <c r="AY637" t="s">
        <v>6697</v>
      </c>
      <c r="BA637" t="s">
        <v>6697</v>
      </c>
    </row>
    <row r="638" spans="1:53">
      <c r="A638" t="s">
        <v>374</v>
      </c>
      <c r="B638" t="s">
        <v>1006</v>
      </c>
      <c r="C638" t="s">
        <v>1327</v>
      </c>
      <c r="D638" t="s">
        <v>1667</v>
      </c>
      <c r="E638" t="s">
        <v>1974</v>
      </c>
      <c r="F638">
        <v>0</v>
      </c>
      <c r="G638" t="s">
        <v>1977</v>
      </c>
      <c r="H638" t="s">
        <v>1979</v>
      </c>
      <c r="I638" t="s">
        <v>2611</v>
      </c>
      <c r="J638" t="s">
        <v>3542</v>
      </c>
      <c r="K638" t="s">
        <v>3545</v>
      </c>
      <c r="L638" t="s">
        <v>3563</v>
      </c>
      <c r="M638" t="s">
        <v>3643</v>
      </c>
      <c r="N638" t="s">
        <v>174</v>
      </c>
      <c r="O638" t="s">
        <v>3790</v>
      </c>
      <c r="P638" t="s">
        <v>4315</v>
      </c>
      <c r="Q638" t="s">
        <v>4319</v>
      </c>
      <c r="R638" t="s">
        <v>4321</v>
      </c>
      <c r="S638" t="s">
        <v>4787</v>
      </c>
      <c r="T638" t="s">
        <v>5439</v>
      </c>
      <c r="U638" t="s">
        <v>4324</v>
      </c>
      <c r="V638" t="s">
        <v>5726</v>
      </c>
      <c r="W638" t="s">
        <v>5955</v>
      </c>
      <c r="AA638" t="s">
        <v>6697</v>
      </c>
      <c r="AB638" t="s">
        <v>6697</v>
      </c>
      <c r="AC638" t="s">
        <v>6697</v>
      </c>
      <c r="AD638" t="s">
        <v>6697</v>
      </c>
      <c r="AE638" t="s">
        <v>6697</v>
      </c>
      <c r="AF638" t="s">
        <v>6697</v>
      </c>
      <c r="AG638" t="s">
        <v>6697</v>
      </c>
      <c r="AH638" t="s">
        <v>6697</v>
      </c>
      <c r="AI638" t="s">
        <v>6697</v>
      </c>
      <c r="AJ638" t="s">
        <v>6697</v>
      </c>
      <c r="AK638" t="s">
        <v>6697</v>
      </c>
      <c r="AL638" t="s">
        <v>6697</v>
      </c>
      <c r="AM638" t="s">
        <v>6697</v>
      </c>
      <c r="AN638" t="s">
        <v>6700</v>
      </c>
      <c r="AO638" t="s">
        <v>6697</v>
      </c>
      <c r="AP638" t="s">
        <v>6697</v>
      </c>
      <c r="AQ638" t="s">
        <v>6697</v>
      </c>
      <c r="AR638" t="s">
        <v>6697</v>
      </c>
      <c r="AS638" t="s">
        <v>6697</v>
      </c>
      <c r="AT638">
        <v>0</v>
      </c>
      <c r="AU638" t="s">
        <v>6697</v>
      </c>
      <c r="AV638" t="s">
        <v>6697</v>
      </c>
      <c r="AW638">
        <v>1</v>
      </c>
      <c r="AX638" t="s">
        <v>6697</v>
      </c>
      <c r="AY638" t="s">
        <v>6697</v>
      </c>
      <c r="BA638" t="s">
        <v>6697</v>
      </c>
    </row>
    <row r="639" spans="1:53">
      <c r="A639" t="s">
        <v>364</v>
      </c>
      <c r="B639" t="s">
        <v>1006</v>
      </c>
      <c r="C639" t="s">
        <v>1327</v>
      </c>
      <c r="D639" t="s">
        <v>1667</v>
      </c>
      <c r="E639" t="s">
        <v>1974</v>
      </c>
      <c r="F639">
        <v>0</v>
      </c>
      <c r="G639" t="s">
        <v>1977</v>
      </c>
      <c r="H639" t="s">
        <v>1979</v>
      </c>
      <c r="I639" t="s">
        <v>2612</v>
      </c>
      <c r="J639" t="s">
        <v>3542</v>
      </c>
      <c r="K639" t="s">
        <v>3545</v>
      </c>
      <c r="L639" t="s">
        <v>3563</v>
      </c>
      <c r="M639" t="s">
        <v>3644</v>
      </c>
      <c r="N639" t="s">
        <v>174</v>
      </c>
      <c r="O639" t="s">
        <v>3644</v>
      </c>
      <c r="P639" t="s">
        <v>4315</v>
      </c>
      <c r="Q639" t="s">
        <v>4319</v>
      </c>
      <c r="R639" t="s">
        <v>4321</v>
      </c>
      <c r="S639" t="s">
        <v>4787</v>
      </c>
      <c r="T639" t="s">
        <v>5439</v>
      </c>
      <c r="U639" t="s">
        <v>4324</v>
      </c>
      <c r="V639" t="s">
        <v>5726</v>
      </c>
      <c r="W639" t="s">
        <v>6274</v>
      </c>
      <c r="AA639" t="s">
        <v>6697</v>
      </c>
      <c r="AB639" t="s">
        <v>6697</v>
      </c>
      <c r="AC639" t="s">
        <v>6697</v>
      </c>
      <c r="AD639" t="s">
        <v>6697</v>
      </c>
      <c r="AE639" t="s">
        <v>6697</v>
      </c>
      <c r="AF639" t="s">
        <v>6697</v>
      </c>
      <c r="AG639" t="s">
        <v>6697</v>
      </c>
      <c r="AH639" t="s">
        <v>6697</v>
      </c>
      <c r="AI639" t="s">
        <v>6697</v>
      </c>
      <c r="AJ639" t="s">
        <v>6697</v>
      </c>
      <c r="AK639" t="s">
        <v>6697</v>
      </c>
      <c r="AL639" t="s">
        <v>6697</v>
      </c>
      <c r="AM639" t="s">
        <v>6697</v>
      </c>
      <c r="AN639" t="s">
        <v>6700</v>
      </c>
      <c r="AO639" t="s">
        <v>6697</v>
      </c>
      <c r="AP639" t="s">
        <v>6697</v>
      </c>
      <c r="AQ639" t="s">
        <v>6697</v>
      </c>
      <c r="AR639" t="s">
        <v>6697</v>
      </c>
      <c r="AS639" t="s">
        <v>6697</v>
      </c>
      <c r="AT639">
        <v>0</v>
      </c>
      <c r="AU639" t="s">
        <v>6697</v>
      </c>
      <c r="AV639" t="s">
        <v>6697</v>
      </c>
      <c r="AW639">
        <v>1</v>
      </c>
      <c r="AX639" t="s">
        <v>6697</v>
      </c>
      <c r="AY639" t="s">
        <v>6697</v>
      </c>
      <c r="BA639" t="s">
        <v>6697</v>
      </c>
    </row>
    <row r="640" spans="1:53">
      <c r="A640" t="s">
        <v>377</v>
      </c>
      <c r="B640" t="s">
        <v>1007</v>
      </c>
      <c r="C640" t="s">
        <v>1327</v>
      </c>
      <c r="D640" t="s">
        <v>1860</v>
      </c>
      <c r="E640" t="s">
        <v>1974</v>
      </c>
      <c r="F640">
        <v>0</v>
      </c>
      <c r="G640" t="s">
        <v>1977</v>
      </c>
      <c r="H640" t="s">
        <v>1979</v>
      </c>
      <c r="I640" t="s">
        <v>2613</v>
      </c>
      <c r="J640" t="s">
        <v>3542</v>
      </c>
      <c r="K640" t="s">
        <v>3545</v>
      </c>
      <c r="L640" t="s">
        <v>3563</v>
      </c>
      <c r="M640" t="s">
        <v>3734</v>
      </c>
      <c r="N640" t="s">
        <v>174</v>
      </c>
      <c r="O640" t="s">
        <v>3734</v>
      </c>
      <c r="P640" t="s">
        <v>4315</v>
      </c>
      <c r="Q640" t="s">
        <v>4319</v>
      </c>
      <c r="R640" t="s">
        <v>4323</v>
      </c>
      <c r="S640" t="s">
        <v>4788</v>
      </c>
      <c r="T640" t="s">
        <v>5439</v>
      </c>
      <c r="U640" t="s">
        <v>4324</v>
      </c>
      <c r="V640" t="s">
        <v>5726</v>
      </c>
      <c r="W640" t="s">
        <v>6276</v>
      </c>
      <c r="AA640" t="s">
        <v>6697</v>
      </c>
      <c r="AB640" t="s">
        <v>6697</v>
      </c>
      <c r="AC640" t="s">
        <v>6697</v>
      </c>
      <c r="AD640" t="s">
        <v>6697</v>
      </c>
      <c r="AE640" t="s">
        <v>6697</v>
      </c>
      <c r="AF640" t="s">
        <v>6697</v>
      </c>
      <c r="AG640" t="s">
        <v>6697</v>
      </c>
      <c r="AH640" t="s">
        <v>6697</v>
      </c>
      <c r="AI640" t="s">
        <v>6697</v>
      </c>
      <c r="AJ640" t="s">
        <v>6697</v>
      </c>
      <c r="AK640" t="s">
        <v>6697</v>
      </c>
      <c r="AL640" t="s">
        <v>6697</v>
      </c>
      <c r="AM640" t="s">
        <v>6697</v>
      </c>
      <c r="AN640" t="s">
        <v>6699</v>
      </c>
      <c r="AO640" t="s">
        <v>6697</v>
      </c>
      <c r="AP640" t="s">
        <v>6697</v>
      </c>
      <c r="AQ640" t="s">
        <v>6697</v>
      </c>
      <c r="AR640" t="s">
        <v>6697</v>
      </c>
      <c r="AS640" t="s">
        <v>6697</v>
      </c>
      <c r="AT640">
        <v>0</v>
      </c>
      <c r="AU640" t="s">
        <v>6697</v>
      </c>
      <c r="AV640" t="s">
        <v>6697</v>
      </c>
      <c r="AW640">
        <v>7</v>
      </c>
      <c r="AX640" t="s">
        <v>6697</v>
      </c>
      <c r="AY640" t="s">
        <v>6697</v>
      </c>
      <c r="BA640" t="s">
        <v>6697</v>
      </c>
    </row>
    <row r="641" spans="1:53">
      <c r="A641" t="s">
        <v>212</v>
      </c>
      <c r="B641" t="s">
        <v>1008</v>
      </c>
      <c r="C641" t="s">
        <v>1327</v>
      </c>
      <c r="D641" t="s">
        <v>1660</v>
      </c>
      <c r="E641" t="s">
        <v>1974</v>
      </c>
      <c r="F641">
        <v>0</v>
      </c>
      <c r="G641" t="s">
        <v>1977</v>
      </c>
      <c r="H641" t="s">
        <v>1979</v>
      </c>
      <c r="I641" t="s">
        <v>2614</v>
      </c>
      <c r="J641" t="s">
        <v>3542</v>
      </c>
      <c r="K641" t="s">
        <v>3545</v>
      </c>
      <c r="L641" t="s">
        <v>3563</v>
      </c>
      <c r="M641" t="s">
        <v>3568</v>
      </c>
      <c r="N641" t="s">
        <v>174</v>
      </c>
      <c r="O641" t="s">
        <v>3734</v>
      </c>
      <c r="P641" t="s">
        <v>4315</v>
      </c>
      <c r="Q641" t="s">
        <v>4319</v>
      </c>
      <c r="R641" t="s">
        <v>4321</v>
      </c>
      <c r="S641" t="s">
        <v>4789</v>
      </c>
      <c r="T641" t="s">
        <v>5439</v>
      </c>
      <c r="U641" t="s">
        <v>4324</v>
      </c>
      <c r="V641" t="s">
        <v>5726</v>
      </c>
      <c r="W641" t="s">
        <v>6276</v>
      </c>
      <c r="AA641" t="s">
        <v>6697</v>
      </c>
      <c r="AB641" t="s">
        <v>6697</v>
      </c>
      <c r="AC641" t="s">
        <v>6697</v>
      </c>
      <c r="AD641" t="s">
        <v>6697</v>
      </c>
      <c r="AE641" t="s">
        <v>6697</v>
      </c>
      <c r="AF641" t="s">
        <v>6697</v>
      </c>
      <c r="AG641" t="s">
        <v>6697</v>
      </c>
      <c r="AH641" t="s">
        <v>6697</v>
      </c>
      <c r="AI641" t="s">
        <v>6697</v>
      </c>
      <c r="AJ641" t="s">
        <v>6697</v>
      </c>
      <c r="AK641" t="s">
        <v>6697</v>
      </c>
      <c r="AL641" t="s">
        <v>6697</v>
      </c>
      <c r="AM641" t="s">
        <v>6697</v>
      </c>
      <c r="AN641" t="s">
        <v>6700</v>
      </c>
      <c r="AO641" t="s">
        <v>6697</v>
      </c>
      <c r="AP641" t="s">
        <v>6697</v>
      </c>
      <c r="AQ641" t="s">
        <v>6697</v>
      </c>
      <c r="AR641" t="s">
        <v>6697</v>
      </c>
      <c r="AS641" t="s">
        <v>6697</v>
      </c>
      <c r="AT641">
        <v>0</v>
      </c>
      <c r="AU641" t="s">
        <v>6697</v>
      </c>
      <c r="AV641" t="s">
        <v>6697</v>
      </c>
      <c r="AW641">
        <v>1</v>
      </c>
      <c r="AX641" t="s">
        <v>6697</v>
      </c>
      <c r="AY641" t="s">
        <v>6697</v>
      </c>
      <c r="BA641" t="s">
        <v>6697</v>
      </c>
    </row>
    <row r="642" spans="1:53">
      <c r="A642" t="s">
        <v>378</v>
      </c>
      <c r="B642" t="s">
        <v>1009</v>
      </c>
      <c r="C642" t="s">
        <v>1327</v>
      </c>
      <c r="D642" t="s">
        <v>1660</v>
      </c>
      <c r="E642" t="s">
        <v>1974</v>
      </c>
      <c r="F642">
        <v>0</v>
      </c>
      <c r="G642" t="s">
        <v>1977</v>
      </c>
      <c r="H642" t="s">
        <v>1979</v>
      </c>
      <c r="I642" t="s">
        <v>2615</v>
      </c>
      <c r="J642" t="s">
        <v>3542</v>
      </c>
      <c r="K642" t="s">
        <v>3545</v>
      </c>
      <c r="L642" t="s">
        <v>3563</v>
      </c>
      <c r="M642" t="s">
        <v>3790</v>
      </c>
      <c r="N642" t="s">
        <v>174</v>
      </c>
      <c r="O642" t="s">
        <v>3643</v>
      </c>
      <c r="P642" t="s">
        <v>4315</v>
      </c>
      <c r="Q642" t="s">
        <v>4319</v>
      </c>
      <c r="R642" t="s">
        <v>4323</v>
      </c>
      <c r="S642" t="s">
        <v>4790</v>
      </c>
      <c r="T642" t="s">
        <v>5439</v>
      </c>
      <c r="U642" t="s">
        <v>4324</v>
      </c>
      <c r="V642" t="s">
        <v>5726</v>
      </c>
      <c r="W642" t="s">
        <v>6276</v>
      </c>
      <c r="AA642" t="s">
        <v>6697</v>
      </c>
      <c r="AB642" t="s">
        <v>6697</v>
      </c>
      <c r="AC642" t="s">
        <v>6697</v>
      </c>
      <c r="AD642" t="s">
        <v>6697</v>
      </c>
      <c r="AE642" t="s">
        <v>6697</v>
      </c>
      <c r="AF642" t="s">
        <v>6697</v>
      </c>
      <c r="AG642" t="s">
        <v>6697</v>
      </c>
      <c r="AH642" t="s">
        <v>6697</v>
      </c>
      <c r="AI642" t="s">
        <v>6697</v>
      </c>
      <c r="AJ642" t="s">
        <v>6697</v>
      </c>
      <c r="AK642" t="s">
        <v>6697</v>
      </c>
      <c r="AL642" t="s">
        <v>6697</v>
      </c>
      <c r="AM642" t="s">
        <v>6697</v>
      </c>
      <c r="AN642" t="s">
        <v>6699</v>
      </c>
      <c r="AO642" t="s">
        <v>6697</v>
      </c>
      <c r="AP642" t="s">
        <v>6697</v>
      </c>
      <c r="AQ642" t="s">
        <v>6697</v>
      </c>
      <c r="AR642" t="s">
        <v>6697</v>
      </c>
      <c r="AS642" t="s">
        <v>6697</v>
      </c>
      <c r="AT642">
        <v>0</v>
      </c>
      <c r="AU642" t="s">
        <v>6697</v>
      </c>
      <c r="AV642" t="s">
        <v>6697</v>
      </c>
      <c r="AW642">
        <v>1</v>
      </c>
      <c r="AX642" t="s">
        <v>6697</v>
      </c>
      <c r="AY642" t="s">
        <v>6697</v>
      </c>
      <c r="BA642" t="s">
        <v>6697</v>
      </c>
    </row>
    <row r="643" spans="1:53">
      <c r="A643" t="s">
        <v>379</v>
      </c>
      <c r="B643" t="s">
        <v>1010</v>
      </c>
      <c r="C643" t="s">
        <v>1327</v>
      </c>
      <c r="D643" t="s">
        <v>1783</v>
      </c>
      <c r="E643" t="s">
        <v>1974</v>
      </c>
      <c r="F643">
        <v>0</v>
      </c>
      <c r="G643" t="s">
        <v>1977</v>
      </c>
      <c r="H643" t="s">
        <v>1979</v>
      </c>
      <c r="I643" t="s">
        <v>2616</v>
      </c>
      <c r="J643" t="s">
        <v>3542</v>
      </c>
      <c r="K643" t="s">
        <v>3545</v>
      </c>
      <c r="L643" t="s">
        <v>3563</v>
      </c>
      <c r="M643" t="s">
        <v>3782</v>
      </c>
      <c r="N643" t="s">
        <v>174</v>
      </c>
      <c r="O643" t="s">
        <v>4084</v>
      </c>
      <c r="P643" t="s">
        <v>4315</v>
      </c>
      <c r="Q643" t="s">
        <v>4319</v>
      </c>
      <c r="R643" t="s">
        <v>4323</v>
      </c>
      <c r="S643" t="s">
        <v>4791</v>
      </c>
      <c r="T643" t="s">
        <v>5439</v>
      </c>
      <c r="U643" t="s">
        <v>4324</v>
      </c>
      <c r="V643" t="s">
        <v>5754</v>
      </c>
      <c r="W643" t="s">
        <v>6277</v>
      </c>
      <c r="AA643" t="s">
        <v>6697</v>
      </c>
      <c r="AB643" t="s">
        <v>6697</v>
      </c>
      <c r="AC643" t="s">
        <v>6697</v>
      </c>
      <c r="AD643" t="s">
        <v>6697</v>
      </c>
      <c r="AE643" t="s">
        <v>6697</v>
      </c>
      <c r="AF643" t="s">
        <v>6697</v>
      </c>
      <c r="AG643" t="s">
        <v>6697</v>
      </c>
      <c r="AH643" t="s">
        <v>6697</v>
      </c>
      <c r="AI643" t="s">
        <v>6697</v>
      </c>
      <c r="AJ643" t="s">
        <v>6697</v>
      </c>
      <c r="AK643" t="s">
        <v>6697</v>
      </c>
      <c r="AL643" t="s">
        <v>6697</v>
      </c>
      <c r="AM643" t="s">
        <v>6697</v>
      </c>
      <c r="AN643" t="s">
        <v>6699</v>
      </c>
      <c r="AO643" t="s">
        <v>6697</v>
      </c>
      <c r="AP643" t="s">
        <v>6697</v>
      </c>
      <c r="AQ643" t="s">
        <v>6697</v>
      </c>
      <c r="AR643" t="s">
        <v>6697</v>
      </c>
      <c r="AS643" t="s">
        <v>6697</v>
      </c>
      <c r="AT643">
        <v>0</v>
      </c>
      <c r="AU643" t="s">
        <v>6697</v>
      </c>
      <c r="AV643" t="s">
        <v>6697</v>
      </c>
      <c r="AW643">
        <v>3</v>
      </c>
      <c r="AX643" t="s">
        <v>6697</v>
      </c>
      <c r="AY643" t="s">
        <v>6697</v>
      </c>
      <c r="BA643" t="s">
        <v>6697</v>
      </c>
    </row>
    <row r="644" spans="1:53">
      <c r="A644" t="s">
        <v>378</v>
      </c>
      <c r="B644" t="s">
        <v>1008</v>
      </c>
      <c r="C644" t="s">
        <v>1327</v>
      </c>
      <c r="D644" t="s">
        <v>1660</v>
      </c>
      <c r="E644" t="s">
        <v>1974</v>
      </c>
      <c r="F644">
        <v>0</v>
      </c>
      <c r="G644" t="s">
        <v>1977</v>
      </c>
      <c r="H644" t="s">
        <v>1979</v>
      </c>
      <c r="I644" t="s">
        <v>2617</v>
      </c>
      <c r="J644" t="s">
        <v>3542</v>
      </c>
      <c r="K644" t="s">
        <v>3545</v>
      </c>
      <c r="L644" t="s">
        <v>3563</v>
      </c>
      <c r="M644" t="s">
        <v>3644</v>
      </c>
      <c r="N644" t="s">
        <v>174</v>
      </c>
      <c r="O644" t="s">
        <v>3644</v>
      </c>
      <c r="P644" t="s">
        <v>4315</v>
      </c>
      <c r="Q644" t="s">
        <v>4319</v>
      </c>
      <c r="R644" t="s">
        <v>4323</v>
      </c>
      <c r="S644" t="s">
        <v>4790</v>
      </c>
      <c r="T644" t="s">
        <v>5439</v>
      </c>
      <c r="U644" t="s">
        <v>4324</v>
      </c>
      <c r="V644" t="s">
        <v>5726</v>
      </c>
      <c r="W644" t="s">
        <v>6276</v>
      </c>
      <c r="AA644" t="s">
        <v>6697</v>
      </c>
      <c r="AB644" t="s">
        <v>6697</v>
      </c>
      <c r="AC644" t="s">
        <v>6697</v>
      </c>
      <c r="AD644" t="s">
        <v>6697</v>
      </c>
      <c r="AE644" t="s">
        <v>6697</v>
      </c>
      <c r="AF644" t="s">
        <v>6697</v>
      </c>
      <c r="AG644" t="s">
        <v>6697</v>
      </c>
      <c r="AH644" t="s">
        <v>6697</v>
      </c>
      <c r="AI644" t="s">
        <v>6697</v>
      </c>
      <c r="AJ644" t="s">
        <v>6697</v>
      </c>
      <c r="AK644" t="s">
        <v>6697</v>
      </c>
      <c r="AL644" t="s">
        <v>6697</v>
      </c>
      <c r="AM644" t="s">
        <v>6697</v>
      </c>
      <c r="AN644" t="s">
        <v>6699</v>
      </c>
      <c r="AO644" t="s">
        <v>6697</v>
      </c>
      <c r="AP644" t="s">
        <v>6697</v>
      </c>
      <c r="AQ644" t="s">
        <v>6697</v>
      </c>
      <c r="AR644" t="s">
        <v>6697</v>
      </c>
      <c r="AS644" t="s">
        <v>6697</v>
      </c>
      <c r="AT644">
        <v>0</v>
      </c>
      <c r="AU644" t="s">
        <v>6697</v>
      </c>
      <c r="AV644" t="s">
        <v>6697</v>
      </c>
      <c r="AW644">
        <v>1</v>
      </c>
      <c r="AX644" t="s">
        <v>6697</v>
      </c>
      <c r="AY644" t="s">
        <v>6697</v>
      </c>
      <c r="BA644" t="s">
        <v>6697</v>
      </c>
    </row>
    <row r="645" spans="1:53">
      <c r="A645" t="s">
        <v>380</v>
      </c>
      <c r="B645" t="s">
        <v>1011</v>
      </c>
      <c r="C645" t="s">
        <v>1327</v>
      </c>
      <c r="D645" t="s">
        <v>1660</v>
      </c>
      <c r="E645" t="s">
        <v>1974</v>
      </c>
      <c r="F645">
        <v>0</v>
      </c>
      <c r="G645" t="s">
        <v>1977</v>
      </c>
      <c r="H645" t="s">
        <v>1979</v>
      </c>
      <c r="I645" t="s">
        <v>2618</v>
      </c>
      <c r="J645" t="s">
        <v>3542</v>
      </c>
      <c r="K645" t="s">
        <v>3545</v>
      </c>
      <c r="L645" t="s">
        <v>3563</v>
      </c>
      <c r="M645" t="s">
        <v>3734</v>
      </c>
      <c r="N645" t="s">
        <v>174</v>
      </c>
      <c r="O645" t="s">
        <v>3734</v>
      </c>
      <c r="P645" t="s">
        <v>4315</v>
      </c>
      <c r="Q645" t="s">
        <v>4319</v>
      </c>
      <c r="R645" t="s">
        <v>4323</v>
      </c>
      <c r="S645" t="s">
        <v>4788</v>
      </c>
      <c r="T645" t="s">
        <v>5439</v>
      </c>
      <c r="U645" t="s">
        <v>4324</v>
      </c>
      <c r="V645" t="s">
        <v>5726</v>
      </c>
      <c r="W645" t="s">
        <v>6276</v>
      </c>
      <c r="AA645" t="s">
        <v>6697</v>
      </c>
      <c r="AB645" t="s">
        <v>6697</v>
      </c>
      <c r="AC645" t="s">
        <v>6697</v>
      </c>
      <c r="AD645" t="s">
        <v>6697</v>
      </c>
      <c r="AE645" t="s">
        <v>6697</v>
      </c>
      <c r="AF645" t="s">
        <v>6697</v>
      </c>
      <c r="AG645" t="s">
        <v>6697</v>
      </c>
      <c r="AH645" t="s">
        <v>6697</v>
      </c>
      <c r="AI645" t="s">
        <v>6697</v>
      </c>
      <c r="AJ645" t="s">
        <v>6697</v>
      </c>
      <c r="AK645" t="s">
        <v>6697</v>
      </c>
      <c r="AL645" t="s">
        <v>6697</v>
      </c>
      <c r="AM645" t="s">
        <v>6697</v>
      </c>
      <c r="AN645" t="s">
        <v>6699</v>
      </c>
      <c r="AO645" t="s">
        <v>6697</v>
      </c>
      <c r="AP645" t="s">
        <v>6697</v>
      </c>
      <c r="AQ645" t="s">
        <v>6697</v>
      </c>
      <c r="AR645" t="s">
        <v>6697</v>
      </c>
      <c r="AS645" t="s">
        <v>6697</v>
      </c>
      <c r="AT645">
        <v>0</v>
      </c>
      <c r="AU645" t="s">
        <v>6697</v>
      </c>
      <c r="AV645" t="s">
        <v>6697</v>
      </c>
      <c r="AW645">
        <v>1</v>
      </c>
      <c r="AX645" t="s">
        <v>6697</v>
      </c>
      <c r="AY645" t="s">
        <v>6697</v>
      </c>
      <c r="BA645" t="s">
        <v>6697</v>
      </c>
    </row>
    <row r="646" spans="1:53">
      <c r="A646" t="s">
        <v>380</v>
      </c>
      <c r="B646" t="s">
        <v>1012</v>
      </c>
      <c r="C646" t="s">
        <v>1327</v>
      </c>
      <c r="D646" t="s">
        <v>1660</v>
      </c>
      <c r="E646" t="s">
        <v>1974</v>
      </c>
      <c r="F646">
        <v>0</v>
      </c>
      <c r="G646" t="s">
        <v>1977</v>
      </c>
      <c r="H646" t="s">
        <v>1979</v>
      </c>
      <c r="I646" t="s">
        <v>2619</v>
      </c>
      <c r="J646" t="s">
        <v>3542</v>
      </c>
      <c r="K646" t="s">
        <v>3545</v>
      </c>
      <c r="L646" t="s">
        <v>3563</v>
      </c>
      <c r="M646" t="s">
        <v>3734</v>
      </c>
      <c r="N646" t="s">
        <v>174</v>
      </c>
      <c r="O646" t="s">
        <v>3568</v>
      </c>
      <c r="P646" t="s">
        <v>4315</v>
      </c>
      <c r="Q646" t="s">
        <v>4319</v>
      </c>
      <c r="R646" t="s">
        <v>4323</v>
      </c>
      <c r="S646" t="s">
        <v>4788</v>
      </c>
      <c r="T646" t="s">
        <v>5439</v>
      </c>
      <c r="U646" t="s">
        <v>4324</v>
      </c>
      <c r="V646" t="s">
        <v>5726</v>
      </c>
      <c r="W646" t="s">
        <v>6276</v>
      </c>
      <c r="AA646" t="s">
        <v>6697</v>
      </c>
      <c r="AB646" t="s">
        <v>6697</v>
      </c>
      <c r="AC646" t="s">
        <v>6697</v>
      </c>
      <c r="AD646" t="s">
        <v>6697</v>
      </c>
      <c r="AE646" t="s">
        <v>6697</v>
      </c>
      <c r="AF646" t="s">
        <v>6697</v>
      </c>
      <c r="AG646" t="s">
        <v>6697</v>
      </c>
      <c r="AH646" t="s">
        <v>6697</v>
      </c>
      <c r="AI646" t="s">
        <v>6697</v>
      </c>
      <c r="AJ646" t="s">
        <v>6697</v>
      </c>
      <c r="AK646" t="s">
        <v>6697</v>
      </c>
      <c r="AL646" t="s">
        <v>6697</v>
      </c>
      <c r="AM646" t="s">
        <v>6697</v>
      </c>
      <c r="AN646" t="s">
        <v>6699</v>
      </c>
      <c r="AO646" t="s">
        <v>6697</v>
      </c>
      <c r="AP646" t="s">
        <v>6697</v>
      </c>
      <c r="AQ646" t="s">
        <v>6697</v>
      </c>
      <c r="AR646" t="s">
        <v>6697</v>
      </c>
      <c r="AS646" t="s">
        <v>6697</v>
      </c>
      <c r="AT646">
        <v>0</v>
      </c>
      <c r="AU646" t="s">
        <v>6697</v>
      </c>
      <c r="AV646" t="s">
        <v>6697</v>
      </c>
      <c r="AW646">
        <v>1</v>
      </c>
      <c r="AX646" t="s">
        <v>6697</v>
      </c>
      <c r="AY646" t="s">
        <v>6697</v>
      </c>
      <c r="BA646" t="s">
        <v>6697</v>
      </c>
    </row>
    <row r="647" spans="1:53">
      <c r="A647" t="s">
        <v>381</v>
      </c>
      <c r="B647" t="s">
        <v>174</v>
      </c>
      <c r="C647" t="s">
        <v>1327</v>
      </c>
      <c r="D647" t="s">
        <v>1861</v>
      </c>
      <c r="E647" t="s">
        <v>1974</v>
      </c>
      <c r="F647">
        <v>10</v>
      </c>
      <c r="G647" t="s">
        <v>1977</v>
      </c>
      <c r="H647" t="s">
        <v>1979</v>
      </c>
      <c r="I647" t="s">
        <v>2620</v>
      </c>
      <c r="J647" t="s">
        <v>3542</v>
      </c>
      <c r="K647" t="s">
        <v>3551</v>
      </c>
      <c r="L647" t="s">
        <v>3563</v>
      </c>
      <c r="M647" t="s">
        <v>3644</v>
      </c>
      <c r="N647" t="s">
        <v>174</v>
      </c>
      <c r="O647" t="s">
        <v>3787</v>
      </c>
      <c r="P647" t="s">
        <v>4315</v>
      </c>
      <c r="Q647" t="s">
        <v>4319</v>
      </c>
      <c r="R647" t="s">
        <v>4323</v>
      </c>
      <c r="S647" t="s">
        <v>4792</v>
      </c>
      <c r="T647" t="s">
        <v>5439</v>
      </c>
      <c r="U647" t="s">
        <v>4324</v>
      </c>
      <c r="V647" t="s">
        <v>5726</v>
      </c>
      <c r="W647" t="s">
        <v>6278</v>
      </c>
      <c r="AA647" t="s">
        <v>6697</v>
      </c>
      <c r="AB647" t="s">
        <v>6697</v>
      </c>
      <c r="AC647" t="s">
        <v>6697</v>
      </c>
      <c r="AD647" t="s">
        <v>6698</v>
      </c>
      <c r="AE647" t="s">
        <v>6697</v>
      </c>
      <c r="AF647" t="s">
        <v>6697</v>
      </c>
      <c r="AG647" t="s">
        <v>6697</v>
      </c>
      <c r="AH647" t="s">
        <v>6697</v>
      </c>
      <c r="AI647" t="s">
        <v>6697</v>
      </c>
      <c r="AJ647" t="s">
        <v>6697</v>
      </c>
      <c r="AK647" t="s">
        <v>6697</v>
      </c>
      <c r="AL647" t="s">
        <v>6697</v>
      </c>
      <c r="AM647" t="s">
        <v>6697</v>
      </c>
      <c r="AN647" t="s">
        <v>6699</v>
      </c>
      <c r="AO647" t="s">
        <v>6697</v>
      </c>
      <c r="AP647" t="s">
        <v>6697</v>
      </c>
      <c r="AQ647" t="s">
        <v>6697</v>
      </c>
      <c r="AR647" t="s">
        <v>6697</v>
      </c>
      <c r="AS647" t="s">
        <v>6697</v>
      </c>
      <c r="AT647">
        <v>0</v>
      </c>
      <c r="AU647" t="s">
        <v>6697</v>
      </c>
      <c r="AV647" t="s">
        <v>6697</v>
      </c>
      <c r="AW647">
        <v>3</v>
      </c>
      <c r="AX647" t="s">
        <v>6697</v>
      </c>
      <c r="AY647" t="s">
        <v>6697</v>
      </c>
      <c r="BA647" t="s">
        <v>6697</v>
      </c>
    </row>
    <row r="648" spans="1:53">
      <c r="A648" t="s">
        <v>382</v>
      </c>
      <c r="B648" t="s">
        <v>896</v>
      </c>
      <c r="C648" t="s">
        <v>1327</v>
      </c>
      <c r="D648" t="s">
        <v>1662</v>
      </c>
      <c r="E648" t="s">
        <v>1974</v>
      </c>
      <c r="F648">
        <v>0</v>
      </c>
      <c r="G648" t="s">
        <v>1977</v>
      </c>
      <c r="H648" t="s">
        <v>1979</v>
      </c>
      <c r="I648" t="s">
        <v>2621</v>
      </c>
      <c r="J648" t="s">
        <v>3542</v>
      </c>
      <c r="K648" t="s">
        <v>3545</v>
      </c>
      <c r="L648" t="s">
        <v>3563</v>
      </c>
      <c r="M648" t="s">
        <v>3644</v>
      </c>
      <c r="N648" t="s">
        <v>174</v>
      </c>
      <c r="O648" t="s">
        <v>4093</v>
      </c>
      <c r="P648" t="s">
        <v>4315</v>
      </c>
      <c r="Q648" t="s">
        <v>4319</v>
      </c>
      <c r="R648" t="s">
        <v>4321</v>
      </c>
      <c r="S648" t="s">
        <v>4793</v>
      </c>
      <c r="T648" t="s">
        <v>5437</v>
      </c>
      <c r="U648" t="s">
        <v>5440</v>
      </c>
      <c r="V648" t="s">
        <v>5701</v>
      </c>
      <c r="W648" t="s">
        <v>6279</v>
      </c>
      <c r="AA648" t="s">
        <v>6697</v>
      </c>
      <c r="AB648" t="s">
        <v>6697</v>
      </c>
      <c r="AC648" t="s">
        <v>6697</v>
      </c>
      <c r="AD648" t="s">
        <v>6697</v>
      </c>
      <c r="AE648" t="s">
        <v>6697</v>
      </c>
      <c r="AF648" t="s">
        <v>6697</v>
      </c>
      <c r="AG648" t="s">
        <v>6697</v>
      </c>
      <c r="AH648" t="s">
        <v>6697</v>
      </c>
      <c r="AI648" t="s">
        <v>6697</v>
      </c>
      <c r="AJ648" t="s">
        <v>6697</v>
      </c>
      <c r="AK648" t="s">
        <v>6697</v>
      </c>
      <c r="AL648" t="s">
        <v>6697</v>
      </c>
      <c r="AM648" t="s">
        <v>6697</v>
      </c>
      <c r="AN648" t="s">
        <v>6700</v>
      </c>
      <c r="AO648" t="s">
        <v>6697</v>
      </c>
      <c r="AP648" t="s">
        <v>6697</v>
      </c>
      <c r="AQ648" t="s">
        <v>6697</v>
      </c>
      <c r="AR648" t="s">
        <v>6697</v>
      </c>
      <c r="AS648" t="s">
        <v>6697</v>
      </c>
      <c r="AT648">
        <v>0</v>
      </c>
      <c r="AU648" t="s">
        <v>6697</v>
      </c>
      <c r="AV648" t="s">
        <v>6697</v>
      </c>
      <c r="AW648">
        <v>2</v>
      </c>
      <c r="AX648" t="s">
        <v>6697</v>
      </c>
      <c r="AY648" t="s">
        <v>6697</v>
      </c>
      <c r="BA648" t="s">
        <v>6697</v>
      </c>
    </row>
    <row r="649" spans="1:53">
      <c r="A649" t="s">
        <v>383</v>
      </c>
      <c r="B649" t="s">
        <v>1013</v>
      </c>
      <c r="C649" t="s">
        <v>1327</v>
      </c>
      <c r="D649" t="s">
        <v>1662</v>
      </c>
      <c r="E649" t="s">
        <v>1974</v>
      </c>
      <c r="F649">
        <v>0</v>
      </c>
      <c r="G649" t="s">
        <v>1977</v>
      </c>
      <c r="H649" t="s">
        <v>1979</v>
      </c>
      <c r="I649" t="s">
        <v>2622</v>
      </c>
      <c r="J649" t="s">
        <v>3542</v>
      </c>
      <c r="K649" t="s">
        <v>3545</v>
      </c>
      <c r="L649" t="s">
        <v>3563</v>
      </c>
      <c r="M649" t="s">
        <v>3785</v>
      </c>
      <c r="N649" t="s">
        <v>174</v>
      </c>
      <c r="O649" t="s">
        <v>4183</v>
      </c>
      <c r="P649" t="s">
        <v>4315</v>
      </c>
      <c r="Q649" t="s">
        <v>4319</v>
      </c>
      <c r="R649" t="s">
        <v>4321</v>
      </c>
      <c r="S649" t="s">
        <v>4794</v>
      </c>
      <c r="T649" t="s">
        <v>5439</v>
      </c>
      <c r="U649" t="s">
        <v>4324</v>
      </c>
      <c r="V649" t="s">
        <v>5726</v>
      </c>
      <c r="W649" t="s">
        <v>6280</v>
      </c>
      <c r="AA649" t="s">
        <v>6697</v>
      </c>
      <c r="AB649" t="s">
        <v>6697</v>
      </c>
      <c r="AC649" t="s">
        <v>6697</v>
      </c>
      <c r="AD649" t="s">
        <v>6697</v>
      </c>
      <c r="AE649" t="s">
        <v>6697</v>
      </c>
      <c r="AF649" t="s">
        <v>6697</v>
      </c>
      <c r="AG649" t="s">
        <v>6697</v>
      </c>
      <c r="AH649" t="s">
        <v>6697</v>
      </c>
      <c r="AI649" t="s">
        <v>6697</v>
      </c>
      <c r="AJ649" t="s">
        <v>6697</v>
      </c>
      <c r="AK649" t="s">
        <v>6697</v>
      </c>
      <c r="AL649" t="s">
        <v>6697</v>
      </c>
      <c r="AM649" t="s">
        <v>6697</v>
      </c>
      <c r="AN649" t="s">
        <v>6700</v>
      </c>
      <c r="AO649" t="s">
        <v>6697</v>
      </c>
      <c r="AP649" t="s">
        <v>6697</v>
      </c>
      <c r="AQ649" t="s">
        <v>6697</v>
      </c>
      <c r="AR649" t="s">
        <v>6697</v>
      </c>
      <c r="AS649" t="s">
        <v>6697</v>
      </c>
      <c r="AT649">
        <v>0</v>
      </c>
      <c r="AU649" t="s">
        <v>6697</v>
      </c>
      <c r="AV649" t="s">
        <v>6697</v>
      </c>
      <c r="AW649">
        <v>2</v>
      </c>
      <c r="AX649" t="s">
        <v>6697</v>
      </c>
      <c r="AY649" t="s">
        <v>6697</v>
      </c>
      <c r="BA649" t="s">
        <v>6697</v>
      </c>
    </row>
    <row r="650" spans="1:53">
      <c r="A650" t="s">
        <v>212</v>
      </c>
      <c r="B650" t="s">
        <v>1014</v>
      </c>
      <c r="C650" t="s">
        <v>1327</v>
      </c>
      <c r="D650" t="s">
        <v>1667</v>
      </c>
      <c r="E650" t="s">
        <v>1974</v>
      </c>
      <c r="F650">
        <v>0</v>
      </c>
      <c r="G650" t="s">
        <v>1977</v>
      </c>
      <c r="H650" t="s">
        <v>1979</v>
      </c>
      <c r="I650" t="s">
        <v>2623</v>
      </c>
      <c r="J650" t="s">
        <v>3542</v>
      </c>
      <c r="K650" t="s">
        <v>3545</v>
      </c>
      <c r="L650" t="s">
        <v>3563</v>
      </c>
      <c r="M650" t="s">
        <v>3643</v>
      </c>
      <c r="N650" t="s">
        <v>174</v>
      </c>
      <c r="O650" t="s">
        <v>3790</v>
      </c>
      <c r="P650" t="s">
        <v>4315</v>
      </c>
      <c r="Q650" t="s">
        <v>4319</v>
      </c>
      <c r="R650" t="s">
        <v>4323</v>
      </c>
      <c r="S650" t="s">
        <v>4795</v>
      </c>
      <c r="T650" t="s">
        <v>5439</v>
      </c>
      <c r="U650" t="s">
        <v>4324</v>
      </c>
      <c r="V650" t="s">
        <v>5726</v>
      </c>
      <c r="W650" t="s">
        <v>6281</v>
      </c>
      <c r="AA650" t="s">
        <v>6697</v>
      </c>
      <c r="AB650" t="s">
        <v>6697</v>
      </c>
      <c r="AC650" t="s">
        <v>6697</v>
      </c>
      <c r="AD650" t="s">
        <v>6697</v>
      </c>
      <c r="AE650" t="s">
        <v>6697</v>
      </c>
      <c r="AF650" t="s">
        <v>6697</v>
      </c>
      <c r="AG650" t="s">
        <v>6697</v>
      </c>
      <c r="AH650" t="s">
        <v>6697</v>
      </c>
      <c r="AI650" t="s">
        <v>6697</v>
      </c>
      <c r="AJ650" t="s">
        <v>6697</v>
      </c>
      <c r="AK650" t="s">
        <v>6697</v>
      </c>
      <c r="AL650" t="s">
        <v>6697</v>
      </c>
      <c r="AM650" t="s">
        <v>6697</v>
      </c>
      <c r="AN650" t="s">
        <v>6699</v>
      </c>
      <c r="AO650" t="s">
        <v>6697</v>
      </c>
      <c r="AP650" t="s">
        <v>6697</v>
      </c>
      <c r="AQ650" t="s">
        <v>6697</v>
      </c>
      <c r="AR650" t="s">
        <v>6697</v>
      </c>
      <c r="AS650" t="s">
        <v>6697</v>
      </c>
      <c r="AT650">
        <v>0</v>
      </c>
      <c r="AU650" t="s">
        <v>6697</v>
      </c>
      <c r="AV650" t="s">
        <v>6697</v>
      </c>
      <c r="AW650">
        <v>1</v>
      </c>
      <c r="AX650" t="s">
        <v>6697</v>
      </c>
      <c r="AY650" t="s">
        <v>6697</v>
      </c>
      <c r="BA650" t="s">
        <v>6697</v>
      </c>
    </row>
    <row r="651" spans="1:53">
      <c r="A651" t="s">
        <v>384</v>
      </c>
      <c r="B651" t="s">
        <v>1015</v>
      </c>
      <c r="C651" t="s">
        <v>1466</v>
      </c>
      <c r="D651" t="s">
        <v>1770</v>
      </c>
      <c r="E651" t="s">
        <v>1974</v>
      </c>
      <c r="F651">
        <v>5</v>
      </c>
      <c r="G651" t="s">
        <v>1977</v>
      </c>
      <c r="H651" t="s">
        <v>1979</v>
      </c>
      <c r="I651" t="s">
        <v>2624</v>
      </c>
      <c r="J651" t="s">
        <v>3542</v>
      </c>
      <c r="K651" t="s">
        <v>3545</v>
      </c>
      <c r="L651" t="s">
        <v>3563</v>
      </c>
      <c r="M651" t="s">
        <v>3568</v>
      </c>
      <c r="N651" t="s">
        <v>174</v>
      </c>
      <c r="O651" t="s">
        <v>4184</v>
      </c>
      <c r="P651" t="s">
        <v>4315</v>
      </c>
      <c r="Q651" t="s">
        <v>4319</v>
      </c>
      <c r="R651" t="s">
        <v>4321</v>
      </c>
      <c r="S651" t="s">
        <v>4796</v>
      </c>
      <c r="T651" t="s">
        <v>5440</v>
      </c>
      <c r="U651" t="s">
        <v>5440</v>
      </c>
      <c r="V651" t="s">
        <v>5592</v>
      </c>
      <c r="W651" t="s">
        <v>6282</v>
      </c>
      <c r="AA651" t="s">
        <v>6697</v>
      </c>
      <c r="AB651" t="s">
        <v>6697</v>
      </c>
      <c r="AC651" t="s">
        <v>6697</v>
      </c>
      <c r="AD651" t="s">
        <v>6697</v>
      </c>
      <c r="AE651" t="s">
        <v>6697</v>
      </c>
      <c r="AF651" t="s">
        <v>6697</v>
      </c>
      <c r="AG651" t="s">
        <v>6697</v>
      </c>
      <c r="AH651" t="s">
        <v>6697</v>
      </c>
      <c r="AI651" t="s">
        <v>6697</v>
      </c>
      <c r="AJ651" t="s">
        <v>6697</v>
      </c>
      <c r="AK651" t="s">
        <v>6699</v>
      </c>
      <c r="AL651" t="s">
        <v>6697</v>
      </c>
      <c r="AM651" t="s">
        <v>6697</v>
      </c>
      <c r="AN651" t="s">
        <v>6700</v>
      </c>
      <c r="AO651" t="s">
        <v>6697</v>
      </c>
      <c r="AP651" t="s">
        <v>6697</v>
      </c>
      <c r="AQ651" t="s">
        <v>6697</v>
      </c>
      <c r="AR651" t="s">
        <v>6697</v>
      </c>
      <c r="AS651" t="s">
        <v>6697</v>
      </c>
      <c r="AT651">
        <v>7</v>
      </c>
      <c r="AU651" t="s">
        <v>6697</v>
      </c>
      <c r="AV651" t="s">
        <v>6697</v>
      </c>
      <c r="AW651">
        <v>5</v>
      </c>
      <c r="AX651" t="s">
        <v>6697</v>
      </c>
      <c r="AY651" t="s">
        <v>6697</v>
      </c>
      <c r="AZ651" t="s">
        <v>6706</v>
      </c>
      <c r="BA651" t="s">
        <v>6698</v>
      </c>
    </row>
    <row r="652" spans="1:53">
      <c r="A652" t="s">
        <v>385</v>
      </c>
      <c r="B652" t="s">
        <v>212</v>
      </c>
      <c r="C652" t="s">
        <v>1467</v>
      </c>
      <c r="D652" t="s">
        <v>1667</v>
      </c>
      <c r="E652" t="s">
        <v>1974</v>
      </c>
      <c r="F652">
        <v>0</v>
      </c>
      <c r="G652" t="s">
        <v>1977</v>
      </c>
      <c r="H652" t="s">
        <v>1979</v>
      </c>
      <c r="I652" t="s">
        <v>2625</v>
      </c>
      <c r="J652" t="s">
        <v>3542</v>
      </c>
      <c r="K652" t="s">
        <v>3545</v>
      </c>
      <c r="L652" t="s">
        <v>3563</v>
      </c>
      <c r="M652" t="s">
        <v>3734</v>
      </c>
      <c r="N652" t="s">
        <v>174</v>
      </c>
      <c r="O652" t="s">
        <v>3568</v>
      </c>
      <c r="P652" t="s">
        <v>4315</v>
      </c>
      <c r="Q652" t="s">
        <v>4319</v>
      </c>
      <c r="R652" t="s">
        <v>4321</v>
      </c>
      <c r="S652" t="s">
        <v>4797</v>
      </c>
      <c r="T652" t="s">
        <v>5440</v>
      </c>
      <c r="U652" t="s">
        <v>5440</v>
      </c>
      <c r="V652" t="s">
        <v>5726</v>
      </c>
      <c r="W652" t="s">
        <v>6283</v>
      </c>
      <c r="AA652" t="s">
        <v>6697</v>
      </c>
      <c r="AB652" t="s">
        <v>6697</v>
      </c>
      <c r="AC652" t="s">
        <v>6697</v>
      </c>
      <c r="AD652" t="s">
        <v>6697</v>
      </c>
      <c r="AE652" t="s">
        <v>6697</v>
      </c>
      <c r="AF652" t="s">
        <v>6697</v>
      </c>
      <c r="AG652" t="s">
        <v>6697</v>
      </c>
      <c r="AH652" t="s">
        <v>6697</v>
      </c>
      <c r="AI652" t="s">
        <v>6697</v>
      </c>
      <c r="AJ652" t="s">
        <v>6697</v>
      </c>
      <c r="AK652" t="s">
        <v>6697</v>
      </c>
      <c r="AL652" t="s">
        <v>6697</v>
      </c>
      <c r="AM652" t="s">
        <v>6697</v>
      </c>
      <c r="AN652" t="s">
        <v>6700</v>
      </c>
      <c r="AO652" t="s">
        <v>6697</v>
      </c>
      <c r="AP652" t="s">
        <v>6697</v>
      </c>
      <c r="AQ652" t="s">
        <v>6697</v>
      </c>
      <c r="AR652" t="s">
        <v>6697</v>
      </c>
      <c r="AS652" t="s">
        <v>6697</v>
      </c>
      <c r="AT652">
        <v>7</v>
      </c>
      <c r="AU652" t="s">
        <v>6697</v>
      </c>
      <c r="AV652" t="s">
        <v>6697</v>
      </c>
      <c r="AW652">
        <v>1</v>
      </c>
      <c r="AX652" t="s">
        <v>6697</v>
      </c>
      <c r="AY652" t="s">
        <v>6697</v>
      </c>
      <c r="BA652" t="s">
        <v>6697</v>
      </c>
    </row>
    <row r="653" spans="1:53">
      <c r="A653" t="s">
        <v>385</v>
      </c>
      <c r="B653" t="s">
        <v>923</v>
      </c>
      <c r="C653" t="s">
        <v>1327</v>
      </c>
      <c r="D653" t="s">
        <v>1667</v>
      </c>
      <c r="E653" t="s">
        <v>1974</v>
      </c>
      <c r="F653">
        <v>0</v>
      </c>
      <c r="G653" t="s">
        <v>1977</v>
      </c>
      <c r="H653" t="s">
        <v>1979</v>
      </c>
      <c r="I653" t="s">
        <v>2626</v>
      </c>
      <c r="J653" t="s">
        <v>3542</v>
      </c>
      <c r="K653" t="s">
        <v>3545</v>
      </c>
      <c r="L653" t="s">
        <v>3563</v>
      </c>
      <c r="M653" t="s">
        <v>3734</v>
      </c>
      <c r="N653" t="s">
        <v>174</v>
      </c>
      <c r="O653" t="s">
        <v>3602</v>
      </c>
      <c r="P653" t="s">
        <v>4315</v>
      </c>
      <c r="Q653" t="s">
        <v>4319</v>
      </c>
      <c r="R653" t="s">
        <v>4323</v>
      </c>
      <c r="S653" t="s">
        <v>4797</v>
      </c>
      <c r="T653" t="s">
        <v>5439</v>
      </c>
      <c r="U653" t="s">
        <v>4324</v>
      </c>
      <c r="V653" t="s">
        <v>5726</v>
      </c>
      <c r="W653" t="s">
        <v>6283</v>
      </c>
      <c r="AA653" t="s">
        <v>6697</v>
      </c>
      <c r="AB653" t="s">
        <v>6697</v>
      </c>
      <c r="AC653" t="s">
        <v>6697</v>
      </c>
      <c r="AD653" t="s">
        <v>6697</v>
      </c>
      <c r="AE653" t="s">
        <v>6697</v>
      </c>
      <c r="AF653" t="s">
        <v>6697</v>
      </c>
      <c r="AG653" t="s">
        <v>6697</v>
      </c>
      <c r="AH653" t="s">
        <v>6697</v>
      </c>
      <c r="AI653" t="s">
        <v>6697</v>
      </c>
      <c r="AJ653" t="s">
        <v>6697</v>
      </c>
      <c r="AK653" t="s">
        <v>6697</v>
      </c>
      <c r="AL653" t="s">
        <v>6697</v>
      </c>
      <c r="AM653" t="s">
        <v>6697</v>
      </c>
      <c r="AN653" t="s">
        <v>6699</v>
      </c>
      <c r="AO653" t="s">
        <v>6697</v>
      </c>
      <c r="AP653" t="s">
        <v>6697</v>
      </c>
      <c r="AQ653" t="s">
        <v>6697</v>
      </c>
      <c r="AR653" t="s">
        <v>6697</v>
      </c>
      <c r="AS653" t="s">
        <v>6697</v>
      </c>
      <c r="AT653">
        <v>0</v>
      </c>
      <c r="AU653" t="s">
        <v>6697</v>
      </c>
      <c r="AV653" t="s">
        <v>6697</v>
      </c>
      <c r="AW653">
        <v>1</v>
      </c>
      <c r="AX653" t="s">
        <v>6697</v>
      </c>
      <c r="AY653" t="s">
        <v>6697</v>
      </c>
      <c r="BA653" t="s">
        <v>6697</v>
      </c>
    </row>
    <row r="654" spans="1:53">
      <c r="A654" t="s">
        <v>385</v>
      </c>
      <c r="B654" t="s">
        <v>245</v>
      </c>
      <c r="C654" t="s">
        <v>1327</v>
      </c>
      <c r="D654" t="s">
        <v>1770</v>
      </c>
      <c r="E654" t="s">
        <v>1974</v>
      </c>
      <c r="F654">
        <v>0</v>
      </c>
      <c r="G654" t="s">
        <v>1977</v>
      </c>
      <c r="H654" t="s">
        <v>1979</v>
      </c>
      <c r="I654" t="s">
        <v>2627</v>
      </c>
      <c r="J654" t="s">
        <v>3542</v>
      </c>
      <c r="K654" t="s">
        <v>3545</v>
      </c>
      <c r="L654" t="s">
        <v>3563</v>
      </c>
      <c r="M654" t="s">
        <v>3644</v>
      </c>
      <c r="N654" t="s">
        <v>174</v>
      </c>
      <c r="O654" t="s">
        <v>3851</v>
      </c>
      <c r="P654" t="s">
        <v>4315</v>
      </c>
      <c r="Q654" t="s">
        <v>4319</v>
      </c>
      <c r="R654" t="s">
        <v>4321</v>
      </c>
      <c r="S654" t="s">
        <v>4797</v>
      </c>
      <c r="T654" t="s">
        <v>5439</v>
      </c>
      <c r="U654" t="s">
        <v>4324</v>
      </c>
      <c r="V654" t="s">
        <v>5726</v>
      </c>
      <c r="W654" t="s">
        <v>6283</v>
      </c>
      <c r="AA654" t="s">
        <v>6697</v>
      </c>
      <c r="AB654" t="s">
        <v>6697</v>
      </c>
      <c r="AC654" t="s">
        <v>6697</v>
      </c>
      <c r="AD654" t="s">
        <v>6697</v>
      </c>
      <c r="AE654" t="s">
        <v>6697</v>
      </c>
      <c r="AF654" t="s">
        <v>6697</v>
      </c>
      <c r="AG654" t="s">
        <v>6697</v>
      </c>
      <c r="AH654" t="s">
        <v>6697</v>
      </c>
      <c r="AI654" t="s">
        <v>6697</v>
      </c>
      <c r="AJ654" t="s">
        <v>6697</v>
      </c>
      <c r="AK654" t="s">
        <v>6697</v>
      </c>
      <c r="AL654" t="s">
        <v>6697</v>
      </c>
      <c r="AM654" t="s">
        <v>6697</v>
      </c>
      <c r="AN654" t="s">
        <v>6700</v>
      </c>
      <c r="AO654" t="s">
        <v>6697</v>
      </c>
      <c r="AP654" t="s">
        <v>6697</v>
      </c>
      <c r="AQ654" t="s">
        <v>6697</v>
      </c>
      <c r="AR654" t="s">
        <v>6697</v>
      </c>
      <c r="AS654" t="s">
        <v>6697</v>
      </c>
      <c r="AT654">
        <v>0</v>
      </c>
      <c r="AU654" t="s">
        <v>6697</v>
      </c>
      <c r="AV654" t="s">
        <v>6697</v>
      </c>
      <c r="AW654">
        <v>5</v>
      </c>
      <c r="AX654" t="s">
        <v>6697</v>
      </c>
      <c r="AY654" t="s">
        <v>6697</v>
      </c>
      <c r="BA654" t="s">
        <v>6697</v>
      </c>
    </row>
    <row r="655" spans="1:53">
      <c r="A655" t="s">
        <v>385</v>
      </c>
      <c r="B655" t="s">
        <v>377</v>
      </c>
      <c r="C655" t="s">
        <v>1327</v>
      </c>
      <c r="D655" t="s">
        <v>1667</v>
      </c>
      <c r="E655" t="s">
        <v>1974</v>
      </c>
      <c r="F655">
        <v>0</v>
      </c>
      <c r="G655" t="s">
        <v>1977</v>
      </c>
      <c r="H655" t="s">
        <v>1979</v>
      </c>
      <c r="I655" t="s">
        <v>2628</v>
      </c>
      <c r="J655" t="s">
        <v>3542</v>
      </c>
      <c r="K655" t="s">
        <v>3545</v>
      </c>
      <c r="L655" t="s">
        <v>3563</v>
      </c>
      <c r="M655" t="s">
        <v>3644</v>
      </c>
      <c r="N655" t="s">
        <v>174</v>
      </c>
      <c r="O655" t="s">
        <v>3644</v>
      </c>
      <c r="P655" t="s">
        <v>4315</v>
      </c>
      <c r="Q655" t="s">
        <v>4319</v>
      </c>
      <c r="R655" t="s">
        <v>4321</v>
      </c>
      <c r="S655" t="s">
        <v>4798</v>
      </c>
      <c r="T655" t="s">
        <v>5439</v>
      </c>
      <c r="U655" t="s">
        <v>4324</v>
      </c>
      <c r="V655" t="s">
        <v>5755</v>
      </c>
      <c r="W655" t="s">
        <v>5755</v>
      </c>
      <c r="AA655" t="s">
        <v>6697</v>
      </c>
      <c r="AB655" t="s">
        <v>6697</v>
      </c>
      <c r="AC655" t="s">
        <v>6697</v>
      </c>
      <c r="AD655" t="s">
        <v>6697</v>
      </c>
      <c r="AE655" t="s">
        <v>6697</v>
      </c>
      <c r="AF655" t="s">
        <v>6697</v>
      </c>
      <c r="AG655" t="s">
        <v>6697</v>
      </c>
      <c r="AH655" t="s">
        <v>6697</v>
      </c>
      <c r="AI655" t="s">
        <v>6697</v>
      </c>
      <c r="AJ655" t="s">
        <v>6697</v>
      </c>
      <c r="AK655" t="s">
        <v>6697</v>
      </c>
      <c r="AL655" t="s">
        <v>6697</v>
      </c>
      <c r="AM655" t="s">
        <v>6697</v>
      </c>
      <c r="AN655" t="s">
        <v>6700</v>
      </c>
      <c r="AO655" t="s">
        <v>6697</v>
      </c>
      <c r="AP655" t="s">
        <v>6697</v>
      </c>
      <c r="AQ655" t="s">
        <v>6697</v>
      </c>
      <c r="AR655" t="s">
        <v>6697</v>
      </c>
      <c r="AS655" t="s">
        <v>6697</v>
      </c>
      <c r="AT655">
        <v>0</v>
      </c>
      <c r="AU655" t="s">
        <v>6697</v>
      </c>
      <c r="AV655" t="s">
        <v>6697</v>
      </c>
      <c r="AW655">
        <v>1</v>
      </c>
      <c r="AX655" t="s">
        <v>6697</v>
      </c>
      <c r="AY655" t="s">
        <v>6697</v>
      </c>
      <c r="BA655" t="s">
        <v>6697</v>
      </c>
    </row>
    <row r="656" spans="1:53">
      <c r="A656" t="s">
        <v>386</v>
      </c>
      <c r="B656" t="s">
        <v>1016</v>
      </c>
      <c r="C656" t="s">
        <v>1327</v>
      </c>
      <c r="D656" t="s">
        <v>1660</v>
      </c>
      <c r="E656" t="s">
        <v>1974</v>
      </c>
      <c r="F656">
        <v>0</v>
      </c>
      <c r="G656" t="s">
        <v>1977</v>
      </c>
      <c r="H656" t="s">
        <v>1979</v>
      </c>
      <c r="I656" t="s">
        <v>2629</v>
      </c>
      <c r="J656" t="s">
        <v>3542</v>
      </c>
      <c r="K656" t="s">
        <v>3545</v>
      </c>
      <c r="L656" t="s">
        <v>3563</v>
      </c>
      <c r="M656" t="s">
        <v>3829</v>
      </c>
      <c r="N656" t="s">
        <v>174</v>
      </c>
      <c r="O656" t="s">
        <v>4185</v>
      </c>
      <c r="P656" t="s">
        <v>4315</v>
      </c>
      <c r="Q656" t="s">
        <v>4319</v>
      </c>
      <c r="R656" t="s">
        <v>4321</v>
      </c>
      <c r="S656" t="s">
        <v>4798</v>
      </c>
      <c r="T656" t="s">
        <v>5439</v>
      </c>
      <c r="U656" t="s">
        <v>4324</v>
      </c>
      <c r="V656" t="s">
        <v>5755</v>
      </c>
      <c r="W656" t="s">
        <v>5755</v>
      </c>
      <c r="AA656" t="s">
        <v>6697</v>
      </c>
      <c r="AB656" t="s">
        <v>6697</v>
      </c>
      <c r="AC656" t="s">
        <v>6697</v>
      </c>
      <c r="AD656" t="s">
        <v>6697</v>
      </c>
      <c r="AE656" t="s">
        <v>6697</v>
      </c>
      <c r="AF656" t="s">
        <v>6697</v>
      </c>
      <c r="AG656" t="s">
        <v>6697</v>
      </c>
      <c r="AH656" t="s">
        <v>6697</v>
      </c>
      <c r="AI656" t="s">
        <v>6697</v>
      </c>
      <c r="AJ656" t="s">
        <v>6697</v>
      </c>
      <c r="AK656" t="s">
        <v>6697</v>
      </c>
      <c r="AL656" t="s">
        <v>6697</v>
      </c>
      <c r="AM656" t="s">
        <v>6697</v>
      </c>
      <c r="AN656" t="s">
        <v>6700</v>
      </c>
      <c r="AO656" t="s">
        <v>6697</v>
      </c>
      <c r="AP656" t="s">
        <v>6697</v>
      </c>
      <c r="AQ656" t="s">
        <v>6697</v>
      </c>
      <c r="AR656" t="s">
        <v>6697</v>
      </c>
      <c r="AS656" t="s">
        <v>6697</v>
      </c>
      <c r="AT656">
        <v>0</v>
      </c>
      <c r="AU656" t="s">
        <v>6697</v>
      </c>
      <c r="AV656" t="s">
        <v>6697</v>
      </c>
      <c r="AW656">
        <v>1</v>
      </c>
      <c r="AX656" t="s">
        <v>6697</v>
      </c>
      <c r="AY656" t="s">
        <v>6697</v>
      </c>
      <c r="BA656" t="s">
        <v>6697</v>
      </c>
    </row>
    <row r="657" spans="1:53">
      <c r="A657" t="s">
        <v>364</v>
      </c>
      <c r="B657" t="s">
        <v>929</v>
      </c>
      <c r="C657" t="s">
        <v>1422</v>
      </c>
      <c r="D657" t="s">
        <v>1667</v>
      </c>
      <c r="E657" t="s">
        <v>1974</v>
      </c>
      <c r="F657">
        <v>0</v>
      </c>
      <c r="G657" t="s">
        <v>1977</v>
      </c>
      <c r="H657" t="s">
        <v>1979</v>
      </c>
      <c r="I657" t="s">
        <v>2630</v>
      </c>
      <c r="J657" t="s">
        <v>3542</v>
      </c>
      <c r="K657" t="s">
        <v>3545</v>
      </c>
      <c r="L657" t="s">
        <v>3563</v>
      </c>
      <c r="M657" t="s">
        <v>3790</v>
      </c>
      <c r="N657" t="s">
        <v>174</v>
      </c>
      <c r="O657" t="s">
        <v>3896</v>
      </c>
      <c r="P657" t="s">
        <v>4315</v>
      </c>
      <c r="Q657" t="s">
        <v>4319</v>
      </c>
      <c r="R657" t="s">
        <v>4323</v>
      </c>
      <c r="S657" t="s">
        <v>4799</v>
      </c>
      <c r="T657" t="s">
        <v>5439</v>
      </c>
      <c r="U657" t="s">
        <v>4324</v>
      </c>
      <c r="V657" t="s">
        <v>5726</v>
      </c>
      <c r="W657" t="s">
        <v>6283</v>
      </c>
      <c r="AA657" t="s">
        <v>6697</v>
      </c>
      <c r="AB657" t="s">
        <v>6697</v>
      </c>
      <c r="AC657" t="s">
        <v>6697</v>
      </c>
      <c r="AD657" t="s">
        <v>6697</v>
      </c>
      <c r="AE657" t="s">
        <v>6697</v>
      </c>
      <c r="AF657" t="s">
        <v>6697</v>
      </c>
      <c r="AG657" t="s">
        <v>6697</v>
      </c>
      <c r="AH657" t="s">
        <v>6697</v>
      </c>
      <c r="AI657" t="s">
        <v>6697</v>
      </c>
      <c r="AJ657" t="s">
        <v>6697</v>
      </c>
      <c r="AK657" t="s">
        <v>6697</v>
      </c>
      <c r="AL657" t="s">
        <v>6697</v>
      </c>
      <c r="AM657" t="s">
        <v>6697</v>
      </c>
      <c r="AN657" t="s">
        <v>6699</v>
      </c>
      <c r="AO657" t="s">
        <v>6697</v>
      </c>
      <c r="AP657" t="s">
        <v>6697</v>
      </c>
      <c r="AQ657" t="s">
        <v>6697</v>
      </c>
      <c r="AR657" t="s">
        <v>6697</v>
      </c>
      <c r="AS657" t="s">
        <v>6697</v>
      </c>
      <c r="AT657">
        <v>2</v>
      </c>
      <c r="AU657" t="s">
        <v>6697</v>
      </c>
      <c r="AV657" t="s">
        <v>6697</v>
      </c>
      <c r="AW657">
        <v>1</v>
      </c>
      <c r="AX657" t="s">
        <v>6697</v>
      </c>
      <c r="AY657" t="s">
        <v>6697</v>
      </c>
      <c r="BA657" t="s">
        <v>6697</v>
      </c>
    </row>
    <row r="658" spans="1:53">
      <c r="A658" t="s">
        <v>387</v>
      </c>
      <c r="B658" t="s">
        <v>929</v>
      </c>
      <c r="C658" t="s">
        <v>1468</v>
      </c>
      <c r="D658" t="s">
        <v>1667</v>
      </c>
      <c r="E658" t="s">
        <v>1974</v>
      </c>
      <c r="F658">
        <v>0</v>
      </c>
      <c r="G658" t="s">
        <v>1977</v>
      </c>
      <c r="H658" t="s">
        <v>1979</v>
      </c>
      <c r="I658" t="s">
        <v>2631</v>
      </c>
      <c r="J658" t="s">
        <v>3542</v>
      </c>
      <c r="K658" t="s">
        <v>3545</v>
      </c>
      <c r="L658" t="s">
        <v>3563</v>
      </c>
      <c r="M658" t="s">
        <v>3752</v>
      </c>
      <c r="N658" t="s">
        <v>174</v>
      </c>
      <c r="O658" t="s">
        <v>3794</v>
      </c>
      <c r="P658" t="s">
        <v>4315</v>
      </c>
      <c r="Q658" t="s">
        <v>4319</v>
      </c>
      <c r="R658" t="s">
        <v>4323</v>
      </c>
      <c r="S658" t="s">
        <v>4800</v>
      </c>
      <c r="T658" t="s">
        <v>5439</v>
      </c>
      <c r="U658" t="s">
        <v>4324</v>
      </c>
      <c r="V658" t="s">
        <v>5726</v>
      </c>
      <c r="W658" t="s">
        <v>6283</v>
      </c>
      <c r="AA658" t="s">
        <v>6697</v>
      </c>
      <c r="AB658" t="s">
        <v>6697</v>
      </c>
      <c r="AC658" t="s">
        <v>6697</v>
      </c>
      <c r="AD658" t="s">
        <v>6697</v>
      </c>
      <c r="AE658" t="s">
        <v>6697</v>
      </c>
      <c r="AF658" t="s">
        <v>6697</v>
      </c>
      <c r="AG658" t="s">
        <v>6697</v>
      </c>
      <c r="AH658" t="s">
        <v>6697</v>
      </c>
      <c r="AI658" t="s">
        <v>6697</v>
      </c>
      <c r="AJ658" t="s">
        <v>6697</v>
      </c>
      <c r="AK658" t="s">
        <v>6697</v>
      </c>
      <c r="AL658" t="s">
        <v>6697</v>
      </c>
      <c r="AM658" t="s">
        <v>6697</v>
      </c>
      <c r="AN658" t="s">
        <v>6699</v>
      </c>
      <c r="AO658" t="s">
        <v>6697</v>
      </c>
      <c r="AP658" t="s">
        <v>6697</v>
      </c>
      <c r="AQ658" t="s">
        <v>6697</v>
      </c>
      <c r="AR658" t="s">
        <v>6697</v>
      </c>
      <c r="AS658" t="s">
        <v>6697</v>
      </c>
      <c r="AT658">
        <v>2</v>
      </c>
      <c r="AU658" t="s">
        <v>6697</v>
      </c>
      <c r="AV658" t="s">
        <v>6697</v>
      </c>
      <c r="AW658">
        <v>1</v>
      </c>
      <c r="AX658" t="s">
        <v>6697</v>
      </c>
      <c r="AY658" t="s">
        <v>6697</v>
      </c>
      <c r="BA658" t="s">
        <v>6697</v>
      </c>
    </row>
    <row r="659" spans="1:53">
      <c r="A659" t="s">
        <v>384</v>
      </c>
      <c r="B659" t="s">
        <v>880</v>
      </c>
      <c r="C659" t="s">
        <v>1327</v>
      </c>
      <c r="D659" t="s">
        <v>1667</v>
      </c>
      <c r="E659" t="s">
        <v>1974</v>
      </c>
      <c r="F659">
        <v>0</v>
      </c>
      <c r="G659" t="s">
        <v>1977</v>
      </c>
      <c r="H659" t="s">
        <v>1979</v>
      </c>
      <c r="I659" t="s">
        <v>2632</v>
      </c>
      <c r="J659" t="s">
        <v>3542</v>
      </c>
      <c r="K659" t="s">
        <v>3545</v>
      </c>
      <c r="L659" t="s">
        <v>3563</v>
      </c>
      <c r="M659" t="s">
        <v>3568</v>
      </c>
      <c r="N659" t="s">
        <v>174</v>
      </c>
      <c r="O659" t="s">
        <v>3582</v>
      </c>
      <c r="P659" t="s">
        <v>4315</v>
      </c>
      <c r="Q659" t="s">
        <v>4319</v>
      </c>
      <c r="R659" t="s">
        <v>4321</v>
      </c>
      <c r="S659" t="s">
        <v>4801</v>
      </c>
      <c r="T659" t="s">
        <v>5439</v>
      </c>
      <c r="U659" t="s">
        <v>4324</v>
      </c>
      <c r="V659" t="s">
        <v>5654</v>
      </c>
      <c r="W659" t="s">
        <v>6284</v>
      </c>
      <c r="AA659" t="s">
        <v>6697</v>
      </c>
      <c r="AB659" t="s">
        <v>6697</v>
      </c>
      <c r="AC659" t="s">
        <v>6697</v>
      </c>
      <c r="AD659" t="s">
        <v>6697</v>
      </c>
      <c r="AE659" t="s">
        <v>6697</v>
      </c>
      <c r="AF659" t="s">
        <v>6697</v>
      </c>
      <c r="AG659" t="s">
        <v>6697</v>
      </c>
      <c r="AH659" t="s">
        <v>6697</v>
      </c>
      <c r="AI659" t="s">
        <v>6697</v>
      </c>
      <c r="AJ659" t="s">
        <v>6697</v>
      </c>
      <c r="AK659" t="s">
        <v>6697</v>
      </c>
      <c r="AL659" t="s">
        <v>6697</v>
      </c>
      <c r="AM659" t="s">
        <v>6697</v>
      </c>
      <c r="AN659" t="s">
        <v>6700</v>
      </c>
      <c r="AO659" t="s">
        <v>6697</v>
      </c>
      <c r="AP659" t="s">
        <v>6697</v>
      </c>
      <c r="AQ659" t="s">
        <v>6697</v>
      </c>
      <c r="AR659" t="s">
        <v>6697</v>
      </c>
      <c r="AS659" t="s">
        <v>6697</v>
      </c>
      <c r="AT659">
        <v>0</v>
      </c>
      <c r="AU659" t="s">
        <v>6697</v>
      </c>
      <c r="AV659" t="s">
        <v>6697</v>
      </c>
      <c r="AW659">
        <v>1</v>
      </c>
      <c r="AX659" t="s">
        <v>6697</v>
      </c>
      <c r="AY659" t="s">
        <v>6697</v>
      </c>
      <c r="BA659" t="s">
        <v>6697</v>
      </c>
    </row>
    <row r="660" spans="1:53">
      <c r="A660" t="s">
        <v>384</v>
      </c>
      <c r="B660" t="s">
        <v>1017</v>
      </c>
      <c r="C660" t="s">
        <v>1327</v>
      </c>
      <c r="D660" t="s">
        <v>1666</v>
      </c>
      <c r="E660" t="s">
        <v>1974</v>
      </c>
      <c r="F660">
        <v>0</v>
      </c>
      <c r="G660" t="s">
        <v>1977</v>
      </c>
      <c r="H660" t="s">
        <v>1979</v>
      </c>
      <c r="I660" t="s">
        <v>2633</v>
      </c>
      <c r="J660" t="s">
        <v>3542</v>
      </c>
      <c r="K660" t="s">
        <v>3545</v>
      </c>
      <c r="L660" t="s">
        <v>3563</v>
      </c>
      <c r="M660" t="s">
        <v>3568</v>
      </c>
      <c r="N660" t="s">
        <v>174</v>
      </c>
      <c r="O660" t="s">
        <v>4186</v>
      </c>
      <c r="P660" t="s">
        <v>4315</v>
      </c>
      <c r="Q660" t="s">
        <v>4319</v>
      </c>
      <c r="R660" t="s">
        <v>4323</v>
      </c>
      <c r="S660" t="s">
        <v>4802</v>
      </c>
      <c r="T660" t="s">
        <v>5439</v>
      </c>
      <c r="U660" t="s">
        <v>4324</v>
      </c>
      <c r="V660" t="s">
        <v>5756</v>
      </c>
      <c r="W660" t="s">
        <v>5756</v>
      </c>
      <c r="AA660" t="s">
        <v>6697</v>
      </c>
      <c r="AB660" t="s">
        <v>6697</v>
      </c>
      <c r="AC660" t="s">
        <v>6697</v>
      </c>
      <c r="AD660" t="s">
        <v>6697</v>
      </c>
      <c r="AE660" t="s">
        <v>6697</v>
      </c>
      <c r="AF660" t="s">
        <v>6697</v>
      </c>
      <c r="AG660" t="s">
        <v>6697</v>
      </c>
      <c r="AH660" t="s">
        <v>6697</v>
      </c>
      <c r="AI660" t="s">
        <v>6697</v>
      </c>
      <c r="AJ660" t="s">
        <v>6697</v>
      </c>
      <c r="AK660" t="s">
        <v>6697</v>
      </c>
      <c r="AL660" t="s">
        <v>6697</v>
      </c>
      <c r="AM660" t="s">
        <v>6697</v>
      </c>
      <c r="AN660" t="s">
        <v>6699</v>
      </c>
      <c r="AO660" t="s">
        <v>6697</v>
      </c>
      <c r="AP660" t="s">
        <v>6697</v>
      </c>
      <c r="AQ660" t="s">
        <v>6697</v>
      </c>
      <c r="AR660" t="s">
        <v>6697</v>
      </c>
      <c r="AS660" t="s">
        <v>6697</v>
      </c>
      <c r="AT660">
        <v>0</v>
      </c>
      <c r="AU660" t="s">
        <v>6697</v>
      </c>
      <c r="AV660" t="s">
        <v>6697</v>
      </c>
      <c r="AW660">
        <v>2</v>
      </c>
      <c r="AX660" t="s">
        <v>6697</v>
      </c>
      <c r="AY660" t="s">
        <v>6697</v>
      </c>
      <c r="BA660" t="s">
        <v>6697</v>
      </c>
    </row>
    <row r="661" spans="1:53">
      <c r="A661" t="s">
        <v>212</v>
      </c>
      <c r="B661" t="s">
        <v>277</v>
      </c>
      <c r="C661" t="s">
        <v>1327</v>
      </c>
      <c r="D661" t="s">
        <v>1705</v>
      </c>
      <c r="E661" t="s">
        <v>1974</v>
      </c>
      <c r="F661">
        <v>0</v>
      </c>
      <c r="G661" t="s">
        <v>1977</v>
      </c>
      <c r="H661" t="s">
        <v>1979</v>
      </c>
      <c r="I661" t="s">
        <v>2634</v>
      </c>
      <c r="J661" t="s">
        <v>3542</v>
      </c>
      <c r="K661" t="s">
        <v>3545</v>
      </c>
      <c r="L661" t="s">
        <v>3563</v>
      </c>
      <c r="M661" t="s">
        <v>3568</v>
      </c>
      <c r="N661" t="s">
        <v>174</v>
      </c>
      <c r="O661" t="s">
        <v>3734</v>
      </c>
      <c r="P661" t="s">
        <v>4315</v>
      </c>
      <c r="Q661" t="s">
        <v>4319</v>
      </c>
      <c r="R661" t="s">
        <v>4323</v>
      </c>
      <c r="S661" t="s">
        <v>4803</v>
      </c>
      <c r="T661" t="s">
        <v>5439</v>
      </c>
      <c r="U661" t="s">
        <v>4324</v>
      </c>
      <c r="V661" t="s">
        <v>5720</v>
      </c>
      <c r="W661" t="s">
        <v>5720</v>
      </c>
      <c r="AA661" t="s">
        <v>6697</v>
      </c>
      <c r="AB661" t="s">
        <v>6697</v>
      </c>
      <c r="AC661" t="s">
        <v>6697</v>
      </c>
      <c r="AD661" t="s">
        <v>6697</v>
      </c>
      <c r="AE661" t="s">
        <v>6697</v>
      </c>
      <c r="AF661" t="s">
        <v>6697</v>
      </c>
      <c r="AG661" t="s">
        <v>6697</v>
      </c>
      <c r="AH661" t="s">
        <v>6697</v>
      </c>
      <c r="AI661" t="s">
        <v>6697</v>
      </c>
      <c r="AJ661" t="s">
        <v>6697</v>
      </c>
      <c r="AK661" t="s">
        <v>6697</v>
      </c>
      <c r="AL661" t="s">
        <v>6697</v>
      </c>
      <c r="AM661" t="s">
        <v>6697</v>
      </c>
      <c r="AN661" t="s">
        <v>6699</v>
      </c>
      <c r="AO661" t="s">
        <v>6697</v>
      </c>
      <c r="AP661" t="s">
        <v>6697</v>
      </c>
      <c r="AQ661" t="s">
        <v>6697</v>
      </c>
      <c r="AR661" t="s">
        <v>6697</v>
      </c>
      <c r="AS661" t="s">
        <v>6697</v>
      </c>
      <c r="AT661">
        <v>0</v>
      </c>
      <c r="AU661" t="s">
        <v>6697</v>
      </c>
      <c r="AV661" t="s">
        <v>6697</v>
      </c>
      <c r="AW661">
        <v>2</v>
      </c>
      <c r="AX661" t="s">
        <v>6697</v>
      </c>
      <c r="AY661" t="s">
        <v>6697</v>
      </c>
      <c r="BA661" t="s">
        <v>6697</v>
      </c>
    </row>
    <row r="662" spans="1:53">
      <c r="A662" t="s">
        <v>277</v>
      </c>
      <c r="B662" t="s">
        <v>243</v>
      </c>
      <c r="C662" t="s">
        <v>1327</v>
      </c>
      <c r="D662" t="s">
        <v>1705</v>
      </c>
      <c r="E662" t="s">
        <v>1974</v>
      </c>
      <c r="F662">
        <v>0</v>
      </c>
      <c r="G662" t="s">
        <v>1977</v>
      </c>
      <c r="H662" t="s">
        <v>1979</v>
      </c>
      <c r="I662" t="s">
        <v>2635</v>
      </c>
      <c r="J662" t="s">
        <v>3542</v>
      </c>
      <c r="K662" t="s">
        <v>3545</v>
      </c>
      <c r="L662" t="s">
        <v>3563</v>
      </c>
      <c r="M662" t="s">
        <v>3644</v>
      </c>
      <c r="N662" t="s">
        <v>174</v>
      </c>
      <c r="O662" t="s">
        <v>3679</v>
      </c>
      <c r="P662" t="s">
        <v>4315</v>
      </c>
      <c r="Q662" t="s">
        <v>4319</v>
      </c>
      <c r="R662" t="s">
        <v>4323</v>
      </c>
      <c r="S662" t="s">
        <v>4804</v>
      </c>
      <c r="T662" t="s">
        <v>5439</v>
      </c>
      <c r="U662" t="s">
        <v>4324</v>
      </c>
      <c r="V662" t="s">
        <v>5757</v>
      </c>
      <c r="W662" t="s">
        <v>5757</v>
      </c>
      <c r="AA662" t="s">
        <v>6697</v>
      </c>
      <c r="AB662" t="s">
        <v>6697</v>
      </c>
      <c r="AC662" t="s">
        <v>6697</v>
      </c>
      <c r="AD662" t="s">
        <v>6697</v>
      </c>
      <c r="AE662" t="s">
        <v>6697</v>
      </c>
      <c r="AF662" t="s">
        <v>6697</v>
      </c>
      <c r="AG662" t="s">
        <v>6697</v>
      </c>
      <c r="AH662" t="s">
        <v>6697</v>
      </c>
      <c r="AI662" t="s">
        <v>6697</v>
      </c>
      <c r="AJ662" t="s">
        <v>6697</v>
      </c>
      <c r="AK662" t="s">
        <v>6697</v>
      </c>
      <c r="AL662" t="s">
        <v>6697</v>
      </c>
      <c r="AM662" t="s">
        <v>6697</v>
      </c>
      <c r="AN662" t="s">
        <v>6699</v>
      </c>
      <c r="AO662" t="s">
        <v>6697</v>
      </c>
      <c r="AP662" t="s">
        <v>6697</v>
      </c>
      <c r="AQ662" t="s">
        <v>6697</v>
      </c>
      <c r="AR662" t="s">
        <v>6697</v>
      </c>
      <c r="AS662" t="s">
        <v>6697</v>
      </c>
      <c r="AT662">
        <v>0</v>
      </c>
      <c r="AU662" t="s">
        <v>6697</v>
      </c>
      <c r="AV662" t="s">
        <v>6697</v>
      </c>
      <c r="AW662">
        <v>2</v>
      </c>
      <c r="AX662" t="s">
        <v>6697</v>
      </c>
      <c r="AY662" t="s">
        <v>6697</v>
      </c>
      <c r="BA662" t="s">
        <v>6697</v>
      </c>
    </row>
    <row r="663" spans="1:53">
      <c r="A663" t="s">
        <v>277</v>
      </c>
      <c r="B663" t="s">
        <v>243</v>
      </c>
      <c r="C663" t="s">
        <v>1469</v>
      </c>
      <c r="D663" t="s">
        <v>174</v>
      </c>
      <c r="E663" t="s">
        <v>1974</v>
      </c>
      <c r="F663">
        <v>10</v>
      </c>
      <c r="G663" t="s">
        <v>1977</v>
      </c>
      <c r="H663" t="s">
        <v>1979</v>
      </c>
      <c r="I663" t="s">
        <v>2636</v>
      </c>
      <c r="J663" t="s">
        <v>3542</v>
      </c>
      <c r="K663" t="s">
        <v>3547</v>
      </c>
      <c r="L663" t="s">
        <v>3563</v>
      </c>
      <c r="M663" t="s">
        <v>3644</v>
      </c>
      <c r="N663" t="s">
        <v>174</v>
      </c>
      <c r="O663" t="s">
        <v>3679</v>
      </c>
      <c r="P663" t="s">
        <v>4315</v>
      </c>
      <c r="Q663" t="s">
        <v>4319</v>
      </c>
      <c r="R663" t="s">
        <v>4323</v>
      </c>
      <c r="S663" t="s">
        <v>4804</v>
      </c>
      <c r="T663" t="s">
        <v>5437</v>
      </c>
      <c r="U663" t="s">
        <v>5515</v>
      </c>
      <c r="V663" t="s">
        <v>5758</v>
      </c>
      <c r="W663" t="s">
        <v>6285</v>
      </c>
      <c r="AA663" t="s">
        <v>6697</v>
      </c>
      <c r="AB663" t="s">
        <v>6697</v>
      </c>
      <c r="AC663" t="s">
        <v>6697</v>
      </c>
      <c r="AD663" t="s">
        <v>6697</v>
      </c>
      <c r="AE663" t="s">
        <v>6697</v>
      </c>
      <c r="AF663" t="s">
        <v>6697</v>
      </c>
      <c r="AG663" t="s">
        <v>6697</v>
      </c>
      <c r="AH663" t="s">
        <v>6697</v>
      </c>
      <c r="AI663" t="s">
        <v>6697</v>
      </c>
      <c r="AJ663" t="s">
        <v>6698</v>
      </c>
      <c r="AK663" t="s">
        <v>6697</v>
      </c>
      <c r="AL663" t="s">
        <v>6697</v>
      </c>
      <c r="AM663" t="s">
        <v>6697</v>
      </c>
      <c r="AN663" t="s">
        <v>6699</v>
      </c>
      <c r="AO663" t="s">
        <v>6697</v>
      </c>
      <c r="AP663" t="s">
        <v>6697</v>
      </c>
      <c r="AQ663" t="s">
        <v>6697</v>
      </c>
      <c r="AR663" t="s">
        <v>6697</v>
      </c>
      <c r="AS663" t="s">
        <v>6697</v>
      </c>
      <c r="AT663">
        <v>3</v>
      </c>
      <c r="AU663" t="s">
        <v>6697</v>
      </c>
      <c r="AV663" t="s">
        <v>6703</v>
      </c>
      <c r="AW663">
        <v>65535</v>
      </c>
      <c r="AX663" t="s">
        <v>6703</v>
      </c>
      <c r="AY663" t="s">
        <v>6697</v>
      </c>
      <c r="BA663" t="s">
        <v>6697</v>
      </c>
    </row>
    <row r="664" spans="1:53">
      <c r="A664" t="s">
        <v>364</v>
      </c>
      <c r="B664" t="s">
        <v>340</v>
      </c>
      <c r="C664" t="s">
        <v>1470</v>
      </c>
      <c r="D664" t="s">
        <v>174</v>
      </c>
      <c r="E664" t="s">
        <v>1974</v>
      </c>
      <c r="F664">
        <v>15</v>
      </c>
      <c r="G664" t="s">
        <v>1977</v>
      </c>
      <c r="H664" t="s">
        <v>1979</v>
      </c>
      <c r="I664" t="s">
        <v>2637</v>
      </c>
      <c r="J664" t="s">
        <v>3542</v>
      </c>
      <c r="K664" t="s">
        <v>3545</v>
      </c>
      <c r="L664" t="s">
        <v>3563</v>
      </c>
      <c r="M664" t="s">
        <v>3644</v>
      </c>
      <c r="N664" t="s">
        <v>174</v>
      </c>
      <c r="O664" t="s">
        <v>3644</v>
      </c>
      <c r="P664" t="s">
        <v>4315</v>
      </c>
      <c r="Q664" t="s">
        <v>4319</v>
      </c>
      <c r="R664" t="s">
        <v>4323</v>
      </c>
      <c r="S664" t="s">
        <v>4805</v>
      </c>
      <c r="T664" t="s">
        <v>5439</v>
      </c>
      <c r="U664" t="s">
        <v>4324</v>
      </c>
      <c r="V664" t="s">
        <v>5759</v>
      </c>
      <c r="W664" t="s">
        <v>6286</v>
      </c>
      <c r="AA664" t="s">
        <v>6697</v>
      </c>
      <c r="AB664" t="s">
        <v>6697</v>
      </c>
      <c r="AC664" t="s">
        <v>6697</v>
      </c>
      <c r="AD664" t="s">
        <v>6697</v>
      </c>
      <c r="AE664" t="s">
        <v>6697</v>
      </c>
      <c r="AF664" t="s">
        <v>6697</v>
      </c>
      <c r="AG664" t="s">
        <v>6697</v>
      </c>
      <c r="AH664" t="s">
        <v>6697</v>
      </c>
      <c r="AI664" t="s">
        <v>6697</v>
      </c>
      <c r="AJ664" t="s">
        <v>6698</v>
      </c>
      <c r="AK664" t="s">
        <v>6699</v>
      </c>
      <c r="AL664" t="s">
        <v>6697</v>
      </c>
      <c r="AM664" t="s">
        <v>6697</v>
      </c>
      <c r="AN664" t="s">
        <v>6699</v>
      </c>
      <c r="AO664" t="s">
        <v>6697</v>
      </c>
      <c r="AP664" t="s">
        <v>6697</v>
      </c>
      <c r="AQ664" t="s">
        <v>6697</v>
      </c>
      <c r="AR664" t="s">
        <v>6697</v>
      </c>
      <c r="AS664" t="s">
        <v>6697</v>
      </c>
      <c r="AT664">
        <v>8</v>
      </c>
      <c r="AU664" t="s">
        <v>6697</v>
      </c>
      <c r="AV664" t="s">
        <v>6703</v>
      </c>
      <c r="AW664">
        <v>65535</v>
      </c>
      <c r="AX664" t="s">
        <v>6703</v>
      </c>
      <c r="AY664" t="s">
        <v>6697</v>
      </c>
      <c r="AZ664" t="s">
        <v>6706</v>
      </c>
      <c r="BA664" t="s">
        <v>6698</v>
      </c>
    </row>
    <row r="665" spans="1:53">
      <c r="A665" t="s">
        <v>374</v>
      </c>
      <c r="B665" t="s">
        <v>374</v>
      </c>
      <c r="C665" t="s">
        <v>1470</v>
      </c>
      <c r="D665" t="s">
        <v>174</v>
      </c>
      <c r="E665" t="s">
        <v>1974</v>
      </c>
      <c r="F665">
        <v>15</v>
      </c>
      <c r="G665" t="s">
        <v>1977</v>
      </c>
      <c r="H665" t="s">
        <v>1979</v>
      </c>
      <c r="I665" t="s">
        <v>2638</v>
      </c>
      <c r="J665" t="s">
        <v>3542</v>
      </c>
      <c r="K665" t="s">
        <v>3545</v>
      </c>
      <c r="L665" t="s">
        <v>3563</v>
      </c>
      <c r="M665" t="s">
        <v>3752</v>
      </c>
      <c r="N665" t="s">
        <v>174</v>
      </c>
      <c r="O665" t="s">
        <v>3752</v>
      </c>
      <c r="P665" t="s">
        <v>4315</v>
      </c>
      <c r="Q665" t="s">
        <v>4319</v>
      </c>
      <c r="R665" t="s">
        <v>4323</v>
      </c>
      <c r="S665" t="s">
        <v>4806</v>
      </c>
      <c r="T665" t="s">
        <v>5439</v>
      </c>
      <c r="U665" t="s">
        <v>4324</v>
      </c>
      <c r="V665" t="s">
        <v>5760</v>
      </c>
      <c r="W665" t="s">
        <v>5759</v>
      </c>
      <c r="AA665" t="s">
        <v>6697</v>
      </c>
      <c r="AB665" t="s">
        <v>6697</v>
      </c>
      <c r="AC665" t="s">
        <v>6697</v>
      </c>
      <c r="AD665" t="s">
        <v>6697</v>
      </c>
      <c r="AE665" t="s">
        <v>6697</v>
      </c>
      <c r="AF665" t="s">
        <v>6697</v>
      </c>
      <c r="AG665" t="s">
        <v>6697</v>
      </c>
      <c r="AH665" t="s">
        <v>6697</v>
      </c>
      <c r="AI665" t="s">
        <v>6697</v>
      </c>
      <c r="AJ665" t="s">
        <v>6698</v>
      </c>
      <c r="AK665" t="s">
        <v>6699</v>
      </c>
      <c r="AL665" t="s">
        <v>6697</v>
      </c>
      <c r="AM665" t="s">
        <v>6697</v>
      </c>
      <c r="AN665" t="s">
        <v>6699</v>
      </c>
      <c r="AO665" t="s">
        <v>6697</v>
      </c>
      <c r="AP665" t="s">
        <v>6697</v>
      </c>
      <c r="AQ665" t="s">
        <v>6697</v>
      </c>
      <c r="AR665" t="s">
        <v>6697</v>
      </c>
      <c r="AS665" t="s">
        <v>6697</v>
      </c>
      <c r="AT665">
        <v>8</v>
      </c>
      <c r="AU665" t="s">
        <v>6697</v>
      </c>
      <c r="AV665" t="s">
        <v>6703</v>
      </c>
      <c r="AW665">
        <v>65535</v>
      </c>
      <c r="AX665" t="s">
        <v>6703</v>
      </c>
      <c r="AY665" t="s">
        <v>6697</v>
      </c>
      <c r="AZ665" t="s">
        <v>6706</v>
      </c>
      <c r="BA665" t="s">
        <v>6698</v>
      </c>
    </row>
    <row r="666" spans="1:53">
      <c r="A666" t="s">
        <v>277</v>
      </c>
      <c r="B666" t="s">
        <v>223</v>
      </c>
      <c r="C666" t="s">
        <v>1471</v>
      </c>
      <c r="D666" t="s">
        <v>174</v>
      </c>
      <c r="E666" t="s">
        <v>1974</v>
      </c>
      <c r="F666">
        <v>10</v>
      </c>
      <c r="G666" t="s">
        <v>1977</v>
      </c>
      <c r="H666" t="s">
        <v>1979</v>
      </c>
      <c r="I666" t="s">
        <v>2639</v>
      </c>
      <c r="J666" t="s">
        <v>3542</v>
      </c>
      <c r="K666" t="s">
        <v>3545</v>
      </c>
      <c r="L666" t="s">
        <v>3563</v>
      </c>
      <c r="M666" t="s">
        <v>3734</v>
      </c>
      <c r="N666" t="s">
        <v>174</v>
      </c>
      <c r="O666" t="s">
        <v>3885</v>
      </c>
      <c r="P666" t="s">
        <v>4315</v>
      </c>
      <c r="Q666" t="s">
        <v>4319</v>
      </c>
      <c r="R666" t="s">
        <v>4321</v>
      </c>
      <c r="S666" t="s">
        <v>4807</v>
      </c>
      <c r="T666" t="s">
        <v>5441</v>
      </c>
      <c r="U666" t="s">
        <v>5444</v>
      </c>
      <c r="V666" t="s">
        <v>5761</v>
      </c>
      <c r="W666" t="s">
        <v>6287</v>
      </c>
      <c r="AA666" t="s">
        <v>6697</v>
      </c>
      <c r="AB666" t="s">
        <v>6697</v>
      </c>
      <c r="AC666" t="s">
        <v>6697</v>
      </c>
      <c r="AD666" t="s">
        <v>6697</v>
      </c>
      <c r="AE666" t="s">
        <v>6697</v>
      </c>
      <c r="AF666" t="s">
        <v>6697</v>
      </c>
      <c r="AG666" t="s">
        <v>6697</v>
      </c>
      <c r="AH666" t="s">
        <v>6697</v>
      </c>
      <c r="AI666" t="s">
        <v>6697</v>
      </c>
      <c r="AJ666" t="s">
        <v>6698</v>
      </c>
      <c r="AK666" t="s">
        <v>6697</v>
      </c>
      <c r="AL666" t="s">
        <v>6697</v>
      </c>
      <c r="AM666" t="s">
        <v>6697</v>
      </c>
      <c r="AN666" t="s">
        <v>6700</v>
      </c>
      <c r="AO666" t="s">
        <v>6697</v>
      </c>
      <c r="AP666" t="s">
        <v>6697</v>
      </c>
      <c r="AQ666" t="s">
        <v>6697</v>
      </c>
      <c r="AR666" t="s">
        <v>6697</v>
      </c>
      <c r="AS666" t="s">
        <v>6697</v>
      </c>
      <c r="AT666">
        <v>3</v>
      </c>
      <c r="AU666" t="s">
        <v>6697</v>
      </c>
      <c r="AV666" t="s">
        <v>6703</v>
      </c>
      <c r="AW666">
        <v>65535</v>
      </c>
      <c r="AX666" t="s">
        <v>6703</v>
      </c>
      <c r="AY666" t="s">
        <v>6697</v>
      </c>
      <c r="BA666" t="s">
        <v>6697</v>
      </c>
    </row>
    <row r="667" spans="1:53">
      <c r="A667" t="s">
        <v>388</v>
      </c>
      <c r="B667" t="s">
        <v>193</v>
      </c>
      <c r="C667" t="s">
        <v>193</v>
      </c>
      <c r="D667" t="s">
        <v>193</v>
      </c>
      <c r="E667" t="s">
        <v>1973</v>
      </c>
      <c r="F667">
        <v>0</v>
      </c>
      <c r="G667" t="s">
        <v>1977</v>
      </c>
      <c r="H667" t="s">
        <v>1979</v>
      </c>
      <c r="I667" t="s">
        <v>2640</v>
      </c>
      <c r="J667" t="s">
        <v>3542</v>
      </c>
      <c r="K667" t="s">
        <v>3552</v>
      </c>
      <c r="L667" t="s">
        <v>3564</v>
      </c>
      <c r="M667" t="s">
        <v>3830</v>
      </c>
      <c r="N667" t="s">
        <v>193</v>
      </c>
      <c r="O667" t="s">
        <v>4187</v>
      </c>
      <c r="P667" t="s">
        <v>4315</v>
      </c>
      <c r="Q667" t="s">
        <v>4319</v>
      </c>
      <c r="R667" t="s">
        <v>4321</v>
      </c>
      <c r="S667" t="s">
        <v>4808</v>
      </c>
      <c r="T667" t="s">
        <v>5469</v>
      </c>
      <c r="U667" t="s">
        <v>5487</v>
      </c>
      <c r="V667" t="s">
        <v>5631</v>
      </c>
      <c r="W667" t="s">
        <v>5955</v>
      </c>
      <c r="AA667" t="s">
        <v>6697</v>
      </c>
      <c r="AB667" t="s">
        <v>6697</v>
      </c>
      <c r="AC667" t="s">
        <v>6697</v>
      </c>
      <c r="AD667" t="s">
        <v>6697</v>
      </c>
      <c r="AE667" t="s">
        <v>6697</v>
      </c>
      <c r="AF667" t="s">
        <v>6697</v>
      </c>
      <c r="AG667" t="s">
        <v>6697</v>
      </c>
      <c r="AH667" t="s">
        <v>6697</v>
      </c>
      <c r="AI667" t="s">
        <v>6697</v>
      </c>
      <c r="AJ667" t="s">
        <v>6697</v>
      </c>
      <c r="AK667" t="s">
        <v>6697</v>
      </c>
      <c r="AL667" t="s">
        <v>6697</v>
      </c>
      <c r="AM667" t="s">
        <v>6697</v>
      </c>
      <c r="AN667" t="s">
        <v>6700</v>
      </c>
      <c r="AO667" t="s">
        <v>6697</v>
      </c>
      <c r="AP667" t="s">
        <v>6697</v>
      </c>
      <c r="AQ667" t="s">
        <v>6697</v>
      </c>
      <c r="AR667" t="s">
        <v>6697</v>
      </c>
      <c r="AS667" t="s">
        <v>6697</v>
      </c>
      <c r="AT667">
        <v>0</v>
      </c>
      <c r="AU667" t="s">
        <v>6697</v>
      </c>
      <c r="AV667" t="s">
        <v>6697</v>
      </c>
      <c r="AW667">
        <v>0</v>
      </c>
      <c r="AX667" t="s">
        <v>6697</v>
      </c>
      <c r="AY667" t="s">
        <v>6697</v>
      </c>
      <c r="BA667" t="s">
        <v>6697</v>
      </c>
    </row>
    <row r="668" spans="1:53">
      <c r="A668" t="s">
        <v>388</v>
      </c>
      <c r="B668" t="s">
        <v>193</v>
      </c>
      <c r="C668" t="s">
        <v>193</v>
      </c>
      <c r="D668" t="s">
        <v>193</v>
      </c>
      <c r="E668" t="s">
        <v>1973</v>
      </c>
      <c r="F668">
        <v>0</v>
      </c>
      <c r="G668" t="s">
        <v>1977</v>
      </c>
      <c r="H668" t="s">
        <v>1979</v>
      </c>
      <c r="I668" t="s">
        <v>2641</v>
      </c>
      <c r="J668" t="s">
        <v>3542</v>
      </c>
      <c r="K668" t="s">
        <v>3552</v>
      </c>
      <c r="L668" t="s">
        <v>3562</v>
      </c>
      <c r="M668" t="s">
        <v>3831</v>
      </c>
      <c r="N668" t="s">
        <v>193</v>
      </c>
      <c r="O668" t="s">
        <v>3714</v>
      </c>
      <c r="P668" t="s">
        <v>4315</v>
      </c>
      <c r="Q668" t="s">
        <v>4319</v>
      </c>
      <c r="R668" t="s">
        <v>4321</v>
      </c>
      <c r="S668" t="s">
        <v>4809</v>
      </c>
      <c r="T668" t="s">
        <v>5470</v>
      </c>
      <c r="U668" t="s">
        <v>5509</v>
      </c>
      <c r="V668" t="s">
        <v>5631</v>
      </c>
      <c r="W668" t="s">
        <v>5955</v>
      </c>
      <c r="AA668" t="s">
        <v>6697</v>
      </c>
      <c r="AB668" t="s">
        <v>6697</v>
      </c>
      <c r="AC668" t="s">
        <v>6697</v>
      </c>
      <c r="AD668" t="s">
        <v>6697</v>
      </c>
      <c r="AE668" t="s">
        <v>6697</v>
      </c>
      <c r="AF668" t="s">
        <v>6697</v>
      </c>
      <c r="AG668" t="s">
        <v>6697</v>
      </c>
      <c r="AH668" t="s">
        <v>6697</v>
      </c>
      <c r="AI668" t="s">
        <v>6697</v>
      </c>
      <c r="AJ668" t="s">
        <v>6697</v>
      </c>
      <c r="AK668" t="s">
        <v>6697</v>
      </c>
      <c r="AL668" t="s">
        <v>6697</v>
      </c>
      <c r="AM668" t="s">
        <v>6697</v>
      </c>
      <c r="AN668" t="s">
        <v>6700</v>
      </c>
      <c r="AO668" t="s">
        <v>6697</v>
      </c>
      <c r="AP668" t="s">
        <v>6697</v>
      </c>
      <c r="AQ668" t="s">
        <v>6697</v>
      </c>
      <c r="AR668" t="s">
        <v>6697</v>
      </c>
      <c r="AS668" t="s">
        <v>6697</v>
      </c>
      <c r="AT668">
        <v>0</v>
      </c>
      <c r="AU668" t="s">
        <v>6697</v>
      </c>
      <c r="AV668" t="s">
        <v>6697</v>
      </c>
      <c r="AW668">
        <v>0</v>
      </c>
      <c r="AX668" t="s">
        <v>6697</v>
      </c>
      <c r="AY668" t="s">
        <v>6697</v>
      </c>
      <c r="BA668" t="s">
        <v>6697</v>
      </c>
    </row>
    <row r="669" spans="1:53">
      <c r="A669" t="s">
        <v>389</v>
      </c>
      <c r="B669" t="s">
        <v>1018</v>
      </c>
      <c r="C669" t="s">
        <v>1327</v>
      </c>
      <c r="D669" t="s">
        <v>1862</v>
      </c>
      <c r="E669" t="s">
        <v>1974</v>
      </c>
      <c r="F669">
        <v>0</v>
      </c>
      <c r="G669" t="s">
        <v>1977</v>
      </c>
      <c r="H669" t="s">
        <v>1979</v>
      </c>
      <c r="I669" t="s">
        <v>2642</v>
      </c>
      <c r="J669" t="s">
        <v>3542</v>
      </c>
      <c r="K669" t="s">
        <v>3545</v>
      </c>
      <c r="L669" t="s">
        <v>3563</v>
      </c>
      <c r="M669" t="s">
        <v>3832</v>
      </c>
      <c r="N669" t="s">
        <v>174</v>
      </c>
      <c r="O669" t="s">
        <v>4188</v>
      </c>
      <c r="P669" t="s">
        <v>4315</v>
      </c>
      <c r="Q669" t="s">
        <v>4319</v>
      </c>
      <c r="R669" t="s">
        <v>4321</v>
      </c>
      <c r="S669" t="s">
        <v>4810</v>
      </c>
      <c r="T669" t="s">
        <v>5439</v>
      </c>
      <c r="U669" t="s">
        <v>4324</v>
      </c>
      <c r="V669" t="s">
        <v>5714</v>
      </c>
      <c r="W669" t="s">
        <v>6288</v>
      </c>
      <c r="AA669" t="s">
        <v>6697</v>
      </c>
      <c r="AB669" t="s">
        <v>6697</v>
      </c>
      <c r="AC669" t="s">
        <v>6697</v>
      </c>
      <c r="AD669" t="s">
        <v>6697</v>
      </c>
      <c r="AE669" t="s">
        <v>6697</v>
      </c>
      <c r="AF669" t="s">
        <v>6697</v>
      </c>
      <c r="AG669" t="s">
        <v>6697</v>
      </c>
      <c r="AH669" t="s">
        <v>6697</v>
      </c>
      <c r="AI669" t="s">
        <v>6697</v>
      </c>
      <c r="AJ669" t="s">
        <v>6697</v>
      </c>
      <c r="AK669" t="s">
        <v>6697</v>
      </c>
      <c r="AL669" t="s">
        <v>6697</v>
      </c>
      <c r="AM669" t="s">
        <v>6697</v>
      </c>
      <c r="AN669" t="s">
        <v>6700</v>
      </c>
      <c r="AO669" t="s">
        <v>6697</v>
      </c>
      <c r="AP669" t="s">
        <v>6697</v>
      </c>
      <c r="AQ669" t="s">
        <v>6697</v>
      </c>
      <c r="AR669" t="s">
        <v>6697</v>
      </c>
      <c r="AS669" t="s">
        <v>6697</v>
      </c>
      <c r="AT669">
        <v>0</v>
      </c>
      <c r="AU669" t="s">
        <v>6697</v>
      </c>
      <c r="AV669" t="s">
        <v>6697</v>
      </c>
      <c r="AW669">
        <v>3</v>
      </c>
      <c r="AX669" t="s">
        <v>6697</v>
      </c>
      <c r="AY669" t="s">
        <v>6697</v>
      </c>
      <c r="BA669" t="s">
        <v>6697</v>
      </c>
    </row>
    <row r="670" spans="1:53">
      <c r="A670" t="s">
        <v>389</v>
      </c>
      <c r="B670" t="s">
        <v>1019</v>
      </c>
      <c r="C670" t="s">
        <v>1327</v>
      </c>
      <c r="D670" t="s">
        <v>1862</v>
      </c>
      <c r="E670" t="s">
        <v>1974</v>
      </c>
      <c r="F670">
        <v>0</v>
      </c>
      <c r="G670" t="s">
        <v>1977</v>
      </c>
      <c r="H670" t="s">
        <v>1979</v>
      </c>
      <c r="I670" t="s">
        <v>2643</v>
      </c>
      <c r="J670" t="s">
        <v>3542</v>
      </c>
      <c r="K670" t="s">
        <v>3545</v>
      </c>
      <c r="L670" t="s">
        <v>3563</v>
      </c>
      <c r="M670" t="s">
        <v>3833</v>
      </c>
      <c r="N670" t="s">
        <v>174</v>
      </c>
      <c r="O670" t="s">
        <v>3678</v>
      </c>
      <c r="P670" t="s">
        <v>4315</v>
      </c>
      <c r="Q670" t="s">
        <v>4319</v>
      </c>
      <c r="R670" t="s">
        <v>4321</v>
      </c>
      <c r="S670" t="s">
        <v>4810</v>
      </c>
      <c r="T670" t="s">
        <v>5439</v>
      </c>
      <c r="U670" t="s">
        <v>4324</v>
      </c>
      <c r="V670" t="s">
        <v>5714</v>
      </c>
      <c r="W670" t="s">
        <v>6289</v>
      </c>
      <c r="AA670" t="s">
        <v>6697</v>
      </c>
      <c r="AB670" t="s">
        <v>6697</v>
      </c>
      <c r="AC670" t="s">
        <v>6697</v>
      </c>
      <c r="AD670" t="s">
        <v>6697</v>
      </c>
      <c r="AE670" t="s">
        <v>6697</v>
      </c>
      <c r="AF670" t="s">
        <v>6697</v>
      </c>
      <c r="AG670" t="s">
        <v>6697</v>
      </c>
      <c r="AH670" t="s">
        <v>6697</v>
      </c>
      <c r="AI670" t="s">
        <v>6697</v>
      </c>
      <c r="AJ670" t="s">
        <v>6697</v>
      </c>
      <c r="AK670" t="s">
        <v>6697</v>
      </c>
      <c r="AL670" t="s">
        <v>6697</v>
      </c>
      <c r="AM670" t="s">
        <v>6697</v>
      </c>
      <c r="AN670" t="s">
        <v>6700</v>
      </c>
      <c r="AO670" t="s">
        <v>6697</v>
      </c>
      <c r="AP670" t="s">
        <v>6697</v>
      </c>
      <c r="AQ670" t="s">
        <v>6697</v>
      </c>
      <c r="AR670" t="s">
        <v>6697</v>
      </c>
      <c r="AS670" t="s">
        <v>6697</v>
      </c>
      <c r="AT670">
        <v>0</v>
      </c>
      <c r="AU670" t="s">
        <v>6697</v>
      </c>
      <c r="AV670" t="s">
        <v>6697</v>
      </c>
      <c r="AW670">
        <v>3</v>
      </c>
      <c r="AX670" t="s">
        <v>6697</v>
      </c>
      <c r="AY670" t="s">
        <v>6697</v>
      </c>
      <c r="BA670" t="s">
        <v>6697</v>
      </c>
    </row>
    <row r="671" spans="1:53">
      <c r="A671" t="s">
        <v>390</v>
      </c>
      <c r="B671" t="s">
        <v>1020</v>
      </c>
      <c r="C671" t="s">
        <v>1325</v>
      </c>
      <c r="D671" t="s">
        <v>1863</v>
      </c>
      <c r="E671" t="s">
        <v>1973</v>
      </c>
      <c r="F671">
        <v>0</v>
      </c>
      <c r="G671" t="s">
        <v>1977</v>
      </c>
      <c r="H671" t="s">
        <v>1979</v>
      </c>
      <c r="I671" t="s">
        <v>2644</v>
      </c>
      <c r="J671" t="s">
        <v>3542</v>
      </c>
      <c r="K671" t="s">
        <v>3544</v>
      </c>
      <c r="L671" t="s">
        <v>3562</v>
      </c>
      <c r="M671" t="s">
        <v>3834</v>
      </c>
      <c r="N671" t="s">
        <v>193</v>
      </c>
      <c r="O671" t="s">
        <v>4189</v>
      </c>
      <c r="P671" t="s">
        <v>4315</v>
      </c>
      <c r="Q671" t="s">
        <v>4319</v>
      </c>
      <c r="R671" t="s">
        <v>4321</v>
      </c>
      <c r="S671" t="s">
        <v>4811</v>
      </c>
      <c r="T671" t="s">
        <v>5439</v>
      </c>
      <c r="U671" t="s">
        <v>4324</v>
      </c>
      <c r="V671" t="s">
        <v>5714</v>
      </c>
      <c r="W671" t="s">
        <v>6290</v>
      </c>
      <c r="AA671" t="s">
        <v>6697</v>
      </c>
      <c r="AB671" t="s">
        <v>6697</v>
      </c>
      <c r="AC671" t="s">
        <v>6697</v>
      </c>
      <c r="AD671" t="s">
        <v>6697</v>
      </c>
      <c r="AE671" t="s">
        <v>6697</v>
      </c>
      <c r="AF671" t="s">
        <v>6697</v>
      </c>
      <c r="AG671" t="s">
        <v>6697</v>
      </c>
      <c r="AH671" t="s">
        <v>6697</v>
      </c>
      <c r="AI671" t="s">
        <v>6697</v>
      </c>
      <c r="AJ671" t="s">
        <v>6697</v>
      </c>
      <c r="AK671" t="s">
        <v>6697</v>
      </c>
      <c r="AL671" t="s">
        <v>6697</v>
      </c>
      <c r="AM671" t="s">
        <v>6697</v>
      </c>
      <c r="AN671" t="s">
        <v>6700</v>
      </c>
      <c r="AO671" t="s">
        <v>6697</v>
      </c>
      <c r="AP671" t="s">
        <v>6697</v>
      </c>
      <c r="AQ671" t="s">
        <v>6697</v>
      </c>
      <c r="AR671" t="s">
        <v>6697</v>
      </c>
      <c r="AS671" t="s">
        <v>6697</v>
      </c>
      <c r="AT671">
        <v>0</v>
      </c>
      <c r="AU671" t="s">
        <v>6697</v>
      </c>
      <c r="AV671" t="s">
        <v>6697</v>
      </c>
      <c r="AW671">
        <v>0</v>
      </c>
      <c r="AX671" t="s">
        <v>6697</v>
      </c>
      <c r="AY671" t="s">
        <v>6697</v>
      </c>
      <c r="BA671" t="s">
        <v>6697</v>
      </c>
    </row>
    <row r="672" spans="1:53">
      <c r="A672" t="s">
        <v>390</v>
      </c>
      <c r="B672" t="s">
        <v>1021</v>
      </c>
      <c r="C672" t="s">
        <v>1325</v>
      </c>
      <c r="D672" t="s">
        <v>1864</v>
      </c>
      <c r="E672" t="s">
        <v>1973</v>
      </c>
      <c r="F672">
        <v>0</v>
      </c>
      <c r="G672" t="s">
        <v>1977</v>
      </c>
      <c r="H672" t="s">
        <v>1979</v>
      </c>
      <c r="I672" t="s">
        <v>2645</v>
      </c>
      <c r="J672" t="s">
        <v>3542</v>
      </c>
      <c r="K672" t="s">
        <v>3544</v>
      </c>
      <c r="L672" t="s">
        <v>3562</v>
      </c>
      <c r="M672" t="s">
        <v>3835</v>
      </c>
      <c r="N672" t="s">
        <v>193</v>
      </c>
      <c r="O672" t="s">
        <v>3588</v>
      </c>
      <c r="P672" t="s">
        <v>4315</v>
      </c>
      <c r="Q672" t="s">
        <v>4319</v>
      </c>
      <c r="R672" t="s">
        <v>4321</v>
      </c>
      <c r="S672" t="s">
        <v>4812</v>
      </c>
      <c r="T672" t="s">
        <v>5439</v>
      </c>
      <c r="U672" t="s">
        <v>4324</v>
      </c>
      <c r="V672" t="s">
        <v>5714</v>
      </c>
      <c r="W672" t="s">
        <v>6291</v>
      </c>
      <c r="AA672" t="s">
        <v>6697</v>
      </c>
      <c r="AB672" t="s">
        <v>6697</v>
      </c>
      <c r="AC672" t="s">
        <v>6697</v>
      </c>
      <c r="AD672" t="s">
        <v>6697</v>
      </c>
      <c r="AE672" t="s">
        <v>6697</v>
      </c>
      <c r="AF672" t="s">
        <v>6697</v>
      </c>
      <c r="AG672" t="s">
        <v>6697</v>
      </c>
      <c r="AH672" t="s">
        <v>6697</v>
      </c>
      <c r="AI672" t="s">
        <v>6697</v>
      </c>
      <c r="AJ672" t="s">
        <v>6697</v>
      </c>
      <c r="AK672" t="s">
        <v>6697</v>
      </c>
      <c r="AL672" t="s">
        <v>6697</v>
      </c>
      <c r="AM672" t="s">
        <v>6697</v>
      </c>
      <c r="AN672" t="s">
        <v>6700</v>
      </c>
      <c r="AO672" t="s">
        <v>6697</v>
      </c>
      <c r="AP672" t="s">
        <v>6697</v>
      </c>
      <c r="AQ672" t="s">
        <v>6697</v>
      </c>
      <c r="AR672" t="s">
        <v>6697</v>
      </c>
      <c r="AS672" t="s">
        <v>6697</v>
      </c>
      <c r="AT672">
        <v>0</v>
      </c>
      <c r="AU672" t="s">
        <v>6697</v>
      </c>
      <c r="AV672" t="s">
        <v>6697</v>
      </c>
      <c r="AW672">
        <v>0</v>
      </c>
      <c r="AX672" t="s">
        <v>6697</v>
      </c>
      <c r="AY672" t="s">
        <v>6697</v>
      </c>
      <c r="BA672" t="s">
        <v>6697</v>
      </c>
    </row>
    <row r="673" spans="1:53">
      <c r="A673" t="s">
        <v>391</v>
      </c>
      <c r="B673" t="s">
        <v>391</v>
      </c>
      <c r="C673" t="s">
        <v>1325</v>
      </c>
      <c r="D673" t="s">
        <v>1865</v>
      </c>
      <c r="E673" t="s">
        <v>1973</v>
      </c>
      <c r="F673">
        <v>0</v>
      </c>
      <c r="G673" t="s">
        <v>1977</v>
      </c>
      <c r="H673" t="s">
        <v>1979</v>
      </c>
      <c r="I673" t="s">
        <v>2646</v>
      </c>
      <c r="J673" t="s">
        <v>3542</v>
      </c>
      <c r="K673" t="s">
        <v>3544</v>
      </c>
      <c r="L673" t="s">
        <v>3562</v>
      </c>
      <c r="M673" t="s">
        <v>3836</v>
      </c>
      <c r="N673" t="s">
        <v>193</v>
      </c>
      <c r="O673" t="s">
        <v>3836</v>
      </c>
      <c r="P673" t="s">
        <v>4315</v>
      </c>
      <c r="Q673" t="s">
        <v>4319</v>
      </c>
      <c r="R673" t="s">
        <v>4321</v>
      </c>
      <c r="S673" t="s">
        <v>4813</v>
      </c>
      <c r="T673" t="s">
        <v>5439</v>
      </c>
      <c r="U673" t="s">
        <v>4324</v>
      </c>
      <c r="V673" t="s">
        <v>5631</v>
      </c>
      <c r="W673" t="s">
        <v>6292</v>
      </c>
      <c r="AA673" t="s">
        <v>6697</v>
      </c>
      <c r="AB673" t="s">
        <v>6697</v>
      </c>
      <c r="AC673" t="s">
        <v>6697</v>
      </c>
      <c r="AD673" t="s">
        <v>6697</v>
      </c>
      <c r="AE673" t="s">
        <v>6697</v>
      </c>
      <c r="AF673" t="s">
        <v>6697</v>
      </c>
      <c r="AG673" t="s">
        <v>6697</v>
      </c>
      <c r="AH673" t="s">
        <v>6697</v>
      </c>
      <c r="AI673" t="s">
        <v>6697</v>
      </c>
      <c r="AJ673" t="s">
        <v>6697</v>
      </c>
      <c r="AK673" t="s">
        <v>6697</v>
      </c>
      <c r="AL673" t="s">
        <v>6697</v>
      </c>
      <c r="AM673" t="s">
        <v>6697</v>
      </c>
      <c r="AN673" t="s">
        <v>6700</v>
      </c>
      <c r="AO673" t="s">
        <v>6697</v>
      </c>
      <c r="AP673" t="s">
        <v>6697</v>
      </c>
      <c r="AQ673" t="s">
        <v>6697</v>
      </c>
      <c r="AR673" t="s">
        <v>6697</v>
      </c>
      <c r="AS673" t="s">
        <v>6697</v>
      </c>
      <c r="AT673">
        <v>0</v>
      </c>
      <c r="AU673" t="s">
        <v>6697</v>
      </c>
      <c r="AV673" t="s">
        <v>6697</v>
      </c>
      <c r="AW673">
        <v>0</v>
      </c>
      <c r="AX673" t="s">
        <v>6697</v>
      </c>
      <c r="AY673" t="s">
        <v>6697</v>
      </c>
      <c r="BA673" t="s">
        <v>6697</v>
      </c>
    </row>
    <row r="674" spans="1:53">
      <c r="A674" t="s">
        <v>392</v>
      </c>
      <c r="B674" t="s">
        <v>394</v>
      </c>
      <c r="C674" t="s">
        <v>1327</v>
      </c>
      <c r="D674" t="s">
        <v>1721</v>
      </c>
      <c r="E674" t="s">
        <v>1974</v>
      </c>
      <c r="F674">
        <v>0</v>
      </c>
      <c r="G674" t="s">
        <v>1977</v>
      </c>
      <c r="H674" t="s">
        <v>1979</v>
      </c>
      <c r="I674" t="s">
        <v>2647</v>
      </c>
      <c r="J674" t="s">
        <v>3542</v>
      </c>
      <c r="K674" t="s">
        <v>3545</v>
      </c>
      <c r="L674" t="s">
        <v>3563</v>
      </c>
      <c r="M674" t="s">
        <v>3837</v>
      </c>
      <c r="N674" t="s">
        <v>174</v>
      </c>
      <c r="O674" t="s">
        <v>4190</v>
      </c>
      <c r="P674" t="s">
        <v>4315</v>
      </c>
      <c r="Q674" t="s">
        <v>4319</v>
      </c>
      <c r="R674" t="s">
        <v>4322</v>
      </c>
      <c r="S674" t="s">
        <v>4814</v>
      </c>
      <c r="T674" t="s">
        <v>5440</v>
      </c>
      <c r="U674" t="s">
        <v>5440</v>
      </c>
      <c r="V674" t="s">
        <v>5726</v>
      </c>
      <c r="W674" t="s">
        <v>6290</v>
      </c>
      <c r="AA674" t="s">
        <v>6697</v>
      </c>
      <c r="AB674" t="s">
        <v>6697</v>
      </c>
      <c r="AC674" t="s">
        <v>6697</v>
      </c>
      <c r="AD674" t="s">
        <v>6697</v>
      </c>
      <c r="AE674" t="s">
        <v>6697</v>
      </c>
      <c r="AF674" t="s">
        <v>6697</v>
      </c>
      <c r="AG674" t="s">
        <v>6697</v>
      </c>
      <c r="AH674" t="s">
        <v>6697</v>
      </c>
      <c r="AI674" t="s">
        <v>6697</v>
      </c>
      <c r="AJ674" t="s">
        <v>6697</v>
      </c>
      <c r="AK674" t="s">
        <v>6697</v>
      </c>
      <c r="AL674" t="s">
        <v>6697</v>
      </c>
      <c r="AM674" t="s">
        <v>6697</v>
      </c>
      <c r="AN674" t="s">
        <v>6697</v>
      </c>
      <c r="AO674" t="s">
        <v>6697</v>
      </c>
      <c r="AP674" t="s">
        <v>6697</v>
      </c>
      <c r="AQ674" t="s">
        <v>6697</v>
      </c>
      <c r="AR674" t="s">
        <v>6697</v>
      </c>
      <c r="AS674" t="s">
        <v>6697</v>
      </c>
      <c r="AT674">
        <v>0</v>
      </c>
      <c r="AU674" t="s">
        <v>6697</v>
      </c>
      <c r="AV674" t="s">
        <v>6697</v>
      </c>
      <c r="AW674">
        <v>2</v>
      </c>
      <c r="AX674" t="s">
        <v>6697</v>
      </c>
      <c r="AY674" t="s">
        <v>6697</v>
      </c>
      <c r="BA674" t="s">
        <v>6697</v>
      </c>
    </row>
    <row r="675" spans="1:53">
      <c r="A675" t="s">
        <v>393</v>
      </c>
      <c r="B675" t="s">
        <v>391</v>
      </c>
      <c r="C675" t="s">
        <v>1325</v>
      </c>
      <c r="D675" t="s">
        <v>1865</v>
      </c>
      <c r="E675" t="s">
        <v>1973</v>
      </c>
      <c r="F675">
        <v>0</v>
      </c>
      <c r="G675" t="s">
        <v>1977</v>
      </c>
      <c r="H675" t="s">
        <v>1979</v>
      </c>
      <c r="I675" t="s">
        <v>2648</v>
      </c>
      <c r="J675" t="s">
        <v>3542</v>
      </c>
      <c r="K675" t="s">
        <v>3544</v>
      </c>
      <c r="L675" t="s">
        <v>3562</v>
      </c>
      <c r="M675" t="s">
        <v>3838</v>
      </c>
      <c r="N675" t="s">
        <v>193</v>
      </c>
      <c r="O675" t="s">
        <v>4191</v>
      </c>
      <c r="P675" t="s">
        <v>4315</v>
      </c>
      <c r="Q675" t="s">
        <v>4319</v>
      </c>
      <c r="R675" t="s">
        <v>4323</v>
      </c>
      <c r="S675" t="s">
        <v>4813</v>
      </c>
      <c r="T675" t="s">
        <v>5439</v>
      </c>
      <c r="U675" t="s">
        <v>4324</v>
      </c>
      <c r="V675" t="s">
        <v>5631</v>
      </c>
      <c r="W675" t="s">
        <v>6290</v>
      </c>
      <c r="AA675" t="s">
        <v>6697</v>
      </c>
      <c r="AB675" t="s">
        <v>6697</v>
      </c>
      <c r="AC675" t="s">
        <v>6697</v>
      </c>
      <c r="AD675" t="s">
        <v>6697</v>
      </c>
      <c r="AE675" t="s">
        <v>6697</v>
      </c>
      <c r="AF675" t="s">
        <v>6697</v>
      </c>
      <c r="AG675" t="s">
        <v>6697</v>
      </c>
      <c r="AH675" t="s">
        <v>6697</v>
      </c>
      <c r="AI675" t="s">
        <v>6697</v>
      </c>
      <c r="AJ675" t="s">
        <v>6697</v>
      </c>
      <c r="AK675" t="s">
        <v>6697</v>
      </c>
      <c r="AL675" t="s">
        <v>6697</v>
      </c>
      <c r="AM675" t="s">
        <v>6697</v>
      </c>
      <c r="AN675" t="s">
        <v>6699</v>
      </c>
      <c r="AO675" t="s">
        <v>6697</v>
      </c>
      <c r="AP675" t="s">
        <v>6697</v>
      </c>
      <c r="AQ675" t="s">
        <v>6697</v>
      </c>
      <c r="AR675" t="s">
        <v>6697</v>
      </c>
      <c r="AS675" t="s">
        <v>6697</v>
      </c>
      <c r="AT675">
        <v>0</v>
      </c>
      <c r="AU675" t="s">
        <v>6697</v>
      </c>
      <c r="AV675" t="s">
        <v>6697</v>
      </c>
      <c r="AW675">
        <v>0</v>
      </c>
      <c r="AX675" t="s">
        <v>6697</v>
      </c>
      <c r="AY675" t="s">
        <v>6697</v>
      </c>
      <c r="BA675" t="s">
        <v>6697</v>
      </c>
    </row>
    <row r="676" spans="1:53">
      <c r="A676" t="s">
        <v>394</v>
      </c>
      <c r="B676" t="s">
        <v>394</v>
      </c>
      <c r="C676" t="s">
        <v>1327</v>
      </c>
      <c r="D676" t="s">
        <v>1721</v>
      </c>
      <c r="E676" t="s">
        <v>1974</v>
      </c>
      <c r="F676">
        <v>0</v>
      </c>
      <c r="G676" t="s">
        <v>1977</v>
      </c>
      <c r="H676" t="s">
        <v>1979</v>
      </c>
      <c r="I676" t="s">
        <v>2649</v>
      </c>
      <c r="J676" t="s">
        <v>3542</v>
      </c>
      <c r="K676" t="s">
        <v>3545</v>
      </c>
      <c r="L676" t="s">
        <v>3563</v>
      </c>
      <c r="M676" t="s">
        <v>3839</v>
      </c>
      <c r="N676" t="s">
        <v>174</v>
      </c>
      <c r="O676" t="s">
        <v>3839</v>
      </c>
      <c r="P676" t="s">
        <v>4315</v>
      </c>
      <c r="Q676" t="s">
        <v>4319</v>
      </c>
      <c r="R676" t="s">
        <v>4322</v>
      </c>
      <c r="S676" t="s">
        <v>4814</v>
      </c>
      <c r="T676" t="s">
        <v>5440</v>
      </c>
      <c r="U676" t="s">
        <v>5440</v>
      </c>
      <c r="V676" t="s">
        <v>5726</v>
      </c>
      <c r="W676" t="s">
        <v>6290</v>
      </c>
      <c r="AA676" t="s">
        <v>6697</v>
      </c>
      <c r="AB676" t="s">
        <v>6697</v>
      </c>
      <c r="AC676" t="s">
        <v>6697</v>
      </c>
      <c r="AD676" t="s">
        <v>6697</v>
      </c>
      <c r="AE676" t="s">
        <v>6697</v>
      </c>
      <c r="AF676" t="s">
        <v>6697</v>
      </c>
      <c r="AG676" t="s">
        <v>6697</v>
      </c>
      <c r="AH676" t="s">
        <v>6697</v>
      </c>
      <c r="AI676" t="s">
        <v>6697</v>
      </c>
      <c r="AJ676" t="s">
        <v>6697</v>
      </c>
      <c r="AK676" t="s">
        <v>6697</v>
      </c>
      <c r="AL676" t="s">
        <v>6697</v>
      </c>
      <c r="AM676" t="s">
        <v>6697</v>
      </c>
      <c r="AN676" t="s">
        <v>6697</v>
      </c>
      <c r="AO676" t="s">
        <v>6697</v>
      </c>
      <c r="AP676" t="s">
        <v>6697</v>
      </c>
      <c r="AQ676" t="s">
        <v>6697</v>
      </c>
      <c r="AR676" t="s">
        <v>6697</v>
      </c>
      <c r="AS676" t="s">
        <v>6697</v>
      </c>
      <c r="AT676">
        <v>0</v>
      </c>
      <c r="AU676" t="s">
        <v>6697</v>
      </c>
      <c r="AV676" t="s">
        <v>6697</v>
      </c>
      <c r="AW676">
        <v>2</v>
      </c>
      <c r="AX676" t="s">
        <v>6697</v>
      </c>
      <c r="AY676" t="s">
        <v>6697</v>
      </c>
      <c r="BA676" t="s">
        <v>6697</v>
      </c>
    </row>
    <row r="677" spans="1:53">
      <c r="A677" t="s">
        <v>395</v>
      </c>
      <c r="B677" t="s">
        <v>395</v>
      </c>
      <c r="C677" t="s">
        <v>1327</v>
      </c>
      <c r="D677" t="s">
        <v>1866</v>
      </c>
      <c r="E677" t="s">
        <v>1974</v>
      </c>
      <c r="F677">
        <v>0</v>
      </c>
      <c r="G677" t="s">
        <v>1977</v>
      </c>
      <c r="H677" t="s">
        <v>1979</v>
      </c>
      <c r="I677" t="s">
        <v>2650</v>
      </c>
      <c r="J677" t="s">
        <v>3542</v>
      </c>
      <c r="K677" t="s">
        <v>3545</v>
      </c>
      <c r="L677" t="s">
        <v>3563</v>
      </c>
      <c r="M677" t="s">
        <v>3840</v>
      </c>
      <c r="N677" t="s">
        <v>174</v>
      </c>
      <c r="O677" t="s">
        <v>3840</v>
      </c>
      <c r="P677" t="s">
        <v>4315</v>
      </c>
      <c r="Q677" t="s">
        <v>4319</v>
      </c>
      <c r="R677" t="s">
        <v>4321</v>
      </c>
      <c r="S677" t="s">
        <v>4815</v>
      </c>
      <c r="T677" t="s">
        <v>5440</v>
      </c>
      <c r="U677" t="s">
        <v>5440</v>
      </c>
      <c r="V677" t="s">
        <v>5762</v>
      </c>
      <c r="W677" t="s">
        <v>6293</v>
      </c>
      <c r="AA677" t="s">
        <v>6697</v>
      </c>
      <c r="AB677" t="s">
        <v>6697</v>
      </c>
      <c r="AC677" t="s">
        <v>6697</v>
      </c>
      <c r="AD677" t="s">
        <v>6697</v>
      </c>
      <c r="AE677" t="s">
        <v>6697</v>
      </c>
      <c r="AF677" t="s">
        <v>6697</v>
      </c>
      <c r="AG677" t="s">
        <v>6697</v>
      </c>
      <c r="AH677" t="s">
        <v>6697</v>
      </c>
      <c r="AI677" t="s">
        <v>6697</v>
      </c>
      <c r="AJ677" t="s">
        <v>6697</v>
      </c>
      <c r="AK677" t="s">
        <v>6697</v>
      </c>
      <c r="AL677" t="s">
        <v>6697</v>
      </c>
      <c r="AM677" t="s">
        <v>6697</v>
      </c>
      <c r="AN677" t="s">
        <v>6700</v>
      </c>
      <c r="AO677" t="s">
        <v>6697</v>
      </c>
      <c r="AP677" t="s">
        <v>6697</v>
      </c>
      <c r="AQ677" t="s">
        <v>6697</v>
      </c>
      <c r="AR677" t="s">
        <v>6697</v>
      </c>
      <c r="AS677" t="s">
        <v>6697</v>
      </c>
      <c r="AT677">
        <v>0</v>
      </c>
      <c r="AU677" t="s">
        <v>6697</v>
      </c>
      <c r="AV677" t="s">
        <v>6697</v>
      </c>
      <c r="AW677">
        <v>3</v>
      </c>
      <c r="AX677" t="s">
        <v>6697</v>
      </c>
      <c r="AY677" t="s">
        <v>6697</v>
      </c>
      <c r="BA677" t="s">
        <v>6697</v>
      </c>
    </row>
    <row r="678" spans="1:53">
      <c r="A678" t="s">
        <v>396</v>
      </c>
      <c r="B678" t="s">
        <v>1022</v>
      </c>
      <c r="C678" t="s">
        <v>1327</v>
      </c>
      <c r="D678" t="s">
        <v>1867</v>
      </c>
      <c r="E678" t="s">
        <v>1974</v>
      </c>
      <c r="F678">
        <v>0</v>
      </c>
      <c r="G678" t="s">
        <v>1977</v>
      </c>
      <c r="H678" t="s">
        <v>1979</v>
      </c>
      <c r="I678" t="s">
        <v>2651</v>
      </c>
      <c r="J678" t="s">
        <v>3542</v>
      </c>
      <c r="K678" t="s">
        <v>3545</v>
      </c>
      <c r="L678" t="s">
        <v>3563</v>
      </c>
      <c r="M678" t="s">
        <v>3841</v>
      </c>
      <c r="N678" t="s">
        <v>174</v>
      </c>
      <c r="O678" t="s">
        <v>3576</v>
      </c>
      <c r="P678" t="s">
        <v>4315</v>
      </c>
      <c r="Q678" t="s">
        <v>4319</v>
      </c>
      <c r="R678" t="s">
        <v>4321</v>
      </c>
      <c r="S678" t="s">
        <v>4816</v>
      </c>
      <c r="T678" t="s">
        <v>5440</v>
      </c>
      <c r="U678" t="s">
        <v>5440</v>
      </c>
      <c r="V678" t="s">
        <v>5726</v>
      </c>
      <c r="W678" t="s">
        <v>6294</v>
      </c>
      <c r="AA678" t="s">
        <v>6697</v>
      </c>
      <c r="AB678" t="s">
        <v>6697</v>
      </c>
      <c r="AC678" t="s">
        <v>6697</v>
      </c>
      <c r="AD678" t="s">
        <v>6697</v>
      </c>
      <c r="AE678" t="s">
        <v>6697</v>
      </c>
      <c r="AF678" t="s">
        <v>6697</v>
      </c>
      <c r="AG678" t="s">
        <v>6697</v>
      </c>
      <c r="AH678" t="s">
        <v>6697</v>
      </c>
      <c r="AI678" t="s">
        <v>6697</v>
      </c>
      <c r="AJ678" t="s">
        <v>6697</v>
      </c>
      <c r="AK678" t="s">
        <v>6697</v>
      </c>
      <c r="AL678" t="s">
        <v>6697</v>
      </c>
      <c r="AM678" t="s">
        <v>6697</v>
      </c>
      <c r="AN678" t="s">
        <v>6700</v>
      </c>
      <c r="AO678" t="s">
        <v>6697</v>
      </c>
      <c r="AP678" t="s">
        <v>6697</v>
      </c>
      <c r="AQ678" t="s">
        <v>6697</v>
      </c>
      <c r="AR678" t="s">
        <v>6697</v>
      </c>
      <c r="AS678" t="s">
        <v>6697</v>
      </c>
      <c r="AT678">
        <v>0</v>
      </c>
      <c r="AU678" t="s">
        <v>6697</v>
      </c>
      <c r="AV678" t="s">
        <v>6697</v>
      </c>
      <c r="AW678">
        <v>4</v>
      </c>
      <c r="AX678" t="s">
        <v>6697</v>
      </c>
      <c r="AY678" t="s">
        <v>6697</v>
      </c>
      <c r="BA678" t="s">
        <v>6697</v>
      </c>
    </row>
    <row r="679" spans="1:53">
      <c r="A679" t="s">
        <v>397</v>
      </c>
      <c r="B679" t="s">
        <v>1023</v>
      </c>
      <c r="C679" t="s">
        <v>1327</v>
      </c>
      <c r="D679" t="s">
        <v>1721</v>
      </c>
      <c r="E679" t="s">
        <v>1974</v>
      </c>
      <c r="F679">
        <v>0</v>
      </c>
      <c r="G679" t="s">
        <v>1977</v>
      </c>
      <c r="H679" t="s">
        <v>1979</v>
      </c>
      <c r="I679" t="s">
        <v>2652</v>
      </c>
      <c r="J679" t="s">
        <v>3542</v>
      </c>
      <c r="K679" t="s">
        <v>3545</v>
      </c>
      <c r="L679" t="s">
        <v>3563</v>
      </c>
      <c r="M679" t="s">
        <v>3649</v>
      </c>
      <c r="N679" t="s">
        <v>174</v>
      </c>
      <c r="O679" t="s">
        <v>3678</v>
      </c>
      <c r="P679" t="s">
        <v>4315</v>
      </c>
      <c r="Q679" t="s">
        <v>4319</v>
      </c>
      <c r="R679" t="s">
        <v>4321</v>
      </c>
      <c r="S679" t="s">
        <v>4817</v>
      </c>
      <c r="T679" t="s">
        <v>5439</v>
      </c>
      <c r="U679" t="s">
        <v>4324</v>
      </c>
      <c r="V679" t="s">
        <v>5713</v>
      </c>
      <c r="W679" t="s">
        <v>6295</v>
      </c>
      <c r="AA679" t="s">
        <v>6697</v>
      </c>
      <c r="AB679" t="s">
        <v>6697</v>
      </c>
      <c r="AC679" t="s">
        <v>6697</v>
      </c>
      <c r="AD679" t="s">
        <v>6697</v>
      </c>
      <c r="AE679" t="s">
        <v>6697</v>
      </c>
      <c r="AF679" t="s">
        <v>6697</v>
      </c>
      <c r="AG679" t="s">
        <v>6697</v>
      </c>
      <c r="AH679" t="s">
        <v>6697</v>
      </c>
      <c r="AI679" t="s">
        <v>6697</v>
      </c>
      <c r="AJ679" t="s">
        <v>6697</v>
      </c>
      <c r="AK679" t="s">
        <v>6697</v>
      </c>
      <c r="AL679" t="s">
        <v>6697</v>
      </c>
      <c r="AM679" t="s">
        <v>6697</v>
      </c>
      <c r="AN679" t="s">
        <v>6700</v>
      </c>
      <c r="AO679" t="s">
        <v>6697</v>
      </c>
      <c r="AP679" t="s">
        <v>6697</v>
      </c>
      <c r="AQ679" t="s">
        <v>6697</v>
      </c>
      <c r="AR679" t="s">
        <v>6697</v>
      </c>
      <c r="AS679" t="s">
        <v>6697</v>
      </c>
      <c r="AT679">
        <v>0</v>
      </c>
      <c r="AU679" t="s">
        <v>6697</v>
      </c>
      <c r="AV679" t="s">
        <v>6697</v>
      </c>
      <c r="AW679">
        <v>2</v>
      </c>
      <c r="AX679" t="s">
        <v>6697</v>
      </c>
      <c r="AY679" t="s">
        <v>6697</v>
      </c>
      <c r="BA679" t="s">
        <v>6697</v>
      </c>
    </row>
    <row r="680" spans="1:53">
      <c r="A680" t="s">
        <v>398</v>
      </c>
      <c r="B680" t="s">
        <v>398</v>
      </c>
      <c r="C680" t="s">
        <v>1327</v>
      </c>
      <c r="D680" t="s">
        <v>1721</v>
      </c>
      <c r="E680" t="s">
        <v>1974</v>
      </c>
      <c r="F680">
        <v>0</v>
      </c>
      <c r="G680" t="s">
        <v>1977</v>
      </c>
      <c r="H680" t="s">
        <v>1979</v>
      </c>
      <c r="I680" t="s">
        <v>2653</v>
      </c>
      <c r="J680" t="s">
        <v>3542</v>
      </c>
      <c r="K680" t="s">
        <v>3545</v>
      </c>
      <c r="L680" t="s">
        <v>3563</v>
      </c>
      <c r="M680" t="s">
        <v>3842</v>
      </c>
      <c r="N680" t="s">
        <v>174</v>
      </c>
      <c r="O680" t="s">
        <v>4192</v>
      </c>
      <c r="P680" t="s">
        <v>4315</v>
      </c>
      <c r="Q680" t="s">
        <v>4319</v>
      </c>
      <c r="R680" t="s">
        <v>4321</v>
      </c>
      <c r="S680" t="s">
        <v>4818</v>
      </c>
      <c r="T680" t="s">
        <v>5440</v>
      </c>
      <c r="U680" t="s">
        <v>5440</v>
      </c>
      <c r="V680" t="s">
        <v>5763</v>
      </c>
      <c r="W680" t="s">
        <v>6295</v>
      </c>
      <c r="AA680" t="s">
        <v>6697</v>
      </c>
      <c r="AB680" t="s">
        <v>6697</v>
      </c>
      <c r="AC680" t="s">
        <v>6697</v>
      </c>
      <c r="AD680" t="s">
        <v>6697</v>
      </c>
      <c r="AE680" t="s">
        <v>6697</v>
      </c>
      <c r="AF680" t="s">
        <v>6697</v>
      </c>
      <c r="AG680" t="s">
        <v>6697</v>
      </c>
      <c r="AH680" t="s">
        <v>6697</v>
      </c>
      <c r="AI680" t="s">
        <v>6697</v>
      </c>
      <c r="AJ680" t="s">
        <v>6697</v>
      </c>
      <c r="AK680" t="s">
        <v>6697</v>
      </c>
      <c r="AL680" t="s">
        <v>6697</v>
      </c>
      <c r="AM680" t="s">
        <v>6697</v>
      </c>
      <c r="AN680" t="s">
        <v>6700</v>
      </c>
      <c r="AO680" t="s">
        <v>6697</v>
      </c>
      <c r="AP680" t="s">
        <v>6697</v>
      </c>
      <c r="AQ680" t="s">
        <v>6697</v>
      </c>
      <c r="AR680" t="s">
        <v>6697</v>
      </c>
      <c r="AS680" t="s">
        <v>6697</v>
      </c>
      <c r="AT680">
        <v>0</v>
      </c>
      <c r="AU680" t="s">
        <v>6697</v>
      </c>
      <c r="AV680" t="s">
        <v>6697</v>
      </c>
      <c r="AW680">
        <v>2</v>
      </c>
      <c r="AX680" t="s">
        <v>6697</v>
      </c>
      <c r="AY680" t="s">
        <v>6697</v>
      </c>
      <c r="BA680" t="s">
        <v>6697</v>
      </c>
    </row>
    <row r="681" spans="1:53">
      <c r="A681" t="s">
        <v>399</v>
      </c>
      <c r="B681" t="s">
        <v>1024</v>
      </c>
      <c r="C681" t="s">
        <v>1327</v>
      </c>
      <c r="D681" t="s">
        <v>1678</v>
      </c>
      <c r="E681" t="s">
        <v>1974</v>
      </c>
      <c r="F681">
        <v>0</v>
      </c>
      <c r="G681" t="s">
        <v>1977</v>
      </c>
      <c r="H681" t="s">
        <v>1979</v>
      </c>
      <c r="I681" t="s">
        <v>2654</v>
      </c>
      <c r="J681" t="s">
        <v>3542</v>
      </c>
      <c r="K681" t="s">
        <v>3545</v>
      </c>
      <c r="L681" t="s">
        <v>3563</v>
      </c>
      <c r="M681" t="s">
        <v>3843</v>
      </c>
      <c r="N681" t="s">
        <v>174</v>
      </c>
      <c r="O681" t="s">
        <v>4193</v>
      </c>
      <c r="P681" t="s">
        <v>4315</v>
      </c>
      <c r="Q681" t="s">
        <v>4319</v>
      </c>
      <c r="R681" t="s">
        <v>4321</v>
      </c>
      <c r="S681" t="s">
        <v>4819</v>
      </c>
      <c r="T681" t="s">
        <v>5439</v>
      </c>
      <c r="U681" t="s">
        <v>4324</v>
      </c>
      <c r="V681" t="s">
        <v>5764</v>
      </c>
      <c r="W681" t="s">
        <v>6296</v>
      </c>
      <c r="AA681" t="s">
        <v>6697</v>
      </c>
      <c r="AB681" t="s">
        <v>6697</v>
      </c>
      <c r="AC681" t="s">
        <v>6697</v>
      </c>
      <c r="AD681" t="s">
        <v>6697</v>
      </c>
      <c r="AE681" t="s">
        <v>6697</v>
      </c>
      <c r="AF681" t="s">
        <v>6697</v>
      </c>
      <c r="AG681" t="s">
        <v>6697</v>
      </c>
      <c r="AH681" t="s">
        <v>6697</v>
      </c>
      <c r="AI681" t="s">
        <v>6697</v>
      </c>
      <c r="AJ681" t="s">
        <v>6697</v>
      </c>
      <c r="AK681" t="s">
        <v>6697</v>
      </c>
      <c r="AL681" t="s">
        <v>6697</v>
      </c>
      <c r="AM681" t="s">
        <v>6697</v>
      </c>
      <c r="AN681" t="s">
        <v>6700</v>
      </c>
      <c r="AO681" t="s">
        <v>6697</v>
      </c>
      <c r="AP681" t="s">
        <v>6697</v>
      </c>
      <c r="AQ681" t="s">
        <v>6697</v>
      </c>
      <c r="AR681" t="s">
        <v>6697</v>
      </c>
      <c r="AS681" t="s">
        <v>6697</v>
      </c>
      <c r="AT681">
        <v>0</v>
      </c>
      <c r="AU681" t="s">
        <v>6697</v>
      </c>
      <c r="AV681" t="s">
        <v>6697</v>
      </c>
      <c r="AW681">
        <v>0</v>
      </c>
      <c r="AX681" t="s">
        <v>6697</v>
      </c>
      <c r="AY681" t="s">
        <v>6697</v>
      </c>
      <c r="BA681" t="s">
        <v>6697</v>
      </c>
    </row>
    <row r="682" spans="1:53">
      <c r="A682" t="s">
        <v>399</v>
      </c>
      <c r="B682" t="s">
        <v>880</v>
      </c>
      <c r="C682" t="s">
        <v>1327</v>
      </c>
      <c r="D682" t="s">
        <v>1667</v>
      </c>
      <c r="E682" t="s">
        <v>1974</v>
      </c>
      <c r="F682">
        <v>0</v>
      </c>
      <c r="G682" t="s">
        <v>1977</v>
      </c>
      <c r="H682" t="s">
        <v>1979</v>
      </c>
      <c r="I682" t="s">
        <v>2655</v>
      </c>
      <c r="J682" t="s">
        <v>3542</v>
      </c>
      <c r="K682" t="s">
        <v>3545</v>
      </c>
      <c r="L682" t="s">
        <v>3563</v>
      </c>
      <c r="M682" t="s">
        <v>3844</v>
      </c>
      <c r="N682" t="s">
        <v>174</v>
      </c>
      <c r="O682" t="s">
        <v>3582</v>
      </c>
      <c r="P682" t="s">
        <v>4315</v>
      </c>
      <c r="Q682" t="s">
        <v>4319</v>
      </c>
      <c r="R682" t="s">
        <v>4321</v>
      </c>
      <c r="S682" t="s">
        <v>4820</v>
      </c>
      <c r="T682" t="s">
        <v>5439</v>
      </c>
      <c r="U682" t="s">
        <v>4324</v>
      </c>
      <c r="V682" t="s">
        <v>5765</v>
      </c>
      <c r="W682" t="s">
        <v>5765</v>
      </c>
      <c r="AA682" t="s">
        <v>6697</v>
      </c>
      <c r="AB682" t="s">
        <v>6697</v>
      </c>
      <c r="AC682" t="s">
        <v>6697</v>
      </c>
      <c r="AD682" t="s">
        <v>6697</v>
      </c>
      <c r="AE682" t="s">
        <v>6697</v>
      </c>
      <c r="AF682" t="s">
        <v>6697</v>
      </c>
      <c r="AG682" t="s">
        <v>6697</v>
      </c>
      <c r="AH682" t="s">
        <v>6697</v>
      </c>
      <c r="AI682" t="s">
        <v>6697</v>
      </c>
      <c r="AJ682" t="s">
        <v>6697</v>
      </c>
      <c r="AK682" t="s">
        <v>6697</v>
      </c>
      <c r="AL682" t="s">
        <v>6697</v>
      </c>
      <c r="AM682" t="s">
        <v>6697</v>
      </c>
      <c r="AN682" t="s">
        <v>6700</v>
      </c>
      <c r="AO682" t="s">
        <v>6697</v>
      </c>
      <c r="AP682" t="s">
        <v>6697</v>
      </c>
      <c r="AQ682" t="s">
        <v>6697</v>
      </c>
      <c r="AR682" t="s">
        <v>6697</v>
      </c>
      <c r="AS682" t="s">
        <v>6697</v>
      </c>
      <c r="AT682">
        <v>0</v>
      </c>
      <c r="AU682" t="s">
        <v>6697</v>
      </c>
      <c r="AV682" t="s">
        <v>6697</v>
      </c>
      <c r="AW682">
        <v>1</v>
      </c>
      <c r="AX682" t="s">
        <v>6697</v>
      </c>
      <c r="AY682" t="s">
        <v>6697</v>
      </c>
      <c r="BA682" t="s">
        <v>6697</v>
      </c>
    </row>
    <row r="683" spans="1:53">
      <c r="A683" t="s">
        <v>400</v>
      </c>
      <c r="B683" t="s">
        <v>240</v>
      </c>
      <c r="C683" t="s">
        <v>1327</v>
      </c>
      <c r="D683" t="s">
        <v>1868</v>
      </c>
      <c r="E683" t="s">
        <v>1974</v>
      </c>
      <c r="F683">
        <v>0</v>
      </c>
      <c r="G683" t="s">
        <v>1977</v>
      </c>
      <c r="H683" t="s">
        <v>1979</v>
      </c>
      <c r="I683" t="s">
        <v>2656</v>
      </c>
      <c r="J683" t="s">
        <v>3542</v>
      </c>
      <c r="K683" t="s">
        <v>3545</v>
      </c>
      <c r="L683" t="s">
        <v>3563</v>
      </c>
      <c r="M683" t="s">
        <v>3845</v>
      </c>
      <c r="N683" t="s">
        <v>174</v>
      </c>
      <c r="O683" t="s">
        <v>4194</v>
      </c>
      <c r="P683" t="s">
        <v>4315</v>
      </c>
      <c r="Q683" t="s">
        <v>4319</v>
      </c>
      <c r="R683" t="s">
        <v>4323</v>
      </c>
      <c r="S683" t="s">
        <v>4821</v>
      </c>
      <c r="T683" t="s">
        <v>5439</v>
      </c>
      <c r="U683" t="s">
        <v>4324</v>
      </c>
      <c r="V683" t="s">
        <v>5766</v>
      </c>
      <c r="W683" t="s">
        <v>6297</v>
      </c>
      <c r="AA683" t="s">
        <v>6697</v>
      </c>
      <c r="AB683" t="s">
        <v>6697</v>
      </c>
      <c r="AC683" t="s">
        <v>6697</v>
      </c>
      <c r="AD683" t="s">
        <v>6697</v>
      </c>
      <c r="AE683" t="s">
        <v>6697</v>
      </c>
      <c r="AF683" t="s">
        <v>6697</v>
      </c>
      <c r="AG683" t="s">
        <v>6697</v>
      </c>
      <c r="AH683" t="s">
        <v>6697</v>
      </c>
      <c r="AI683" t="s">
        <v>6697</v>
      </c>
      <c r="AJ683" t="s">
        <v>6697</v>
      </c>
      <c r="AK683" t="s">
        <v>6697</v>
      </c>
      <c r="AL683" t="s">
        <v>6697</v>
      </c>
      <c r="AM683" t="s">
        <v>6697</v>
      </c>
      <c r="AN683" t="s">
        <v>6699</v>
      </c>
      <c r="AO683" t="s">
        <v>6697</v>
      </c>
      <c r="AP683" t="s">
        <v>6697</v>
      </c>
      <c r="AQ683" t="s">
        <v>6697</v>
      </c>
      <c r="AR683" t="s">
        <v>6697</v>
      </c>
      <c r="AS683" t="s">
        <v>6697</v>
      </c>
      <c r="AT683">
        <v>0</v>
      </c>
      <c r="AU683" t="s">
        <v>6697</v>
      </c>
      <c r="AV683" t="s">
        <v>6697</v>
      </c>
      <c r="AW683">
        <v>2</v>
      </c>
      <c r="AX683" t="s">
        <v>6697</v>
      </c>
      <c r="AY683" t="s">
        <v>6697</v>
      </c>
      <c r="BA683" t="s">
        <v>6697</v>
      </c>
    </row>
    <row r="684" spans="1:53">
      <c r="A684" t="s">
        <v>400</v>
      </c>
      <c r="B684" t="s">
        <v>240</v>
      </c>
      <c r="C684" t="s">
        <v>1472</v>
      </c>
      <c r="D684" t="s">
        <v>174</v>
      </c>
      <c r="E684" t="s">
        <v>1974</v>
      </c>
      <c r="F684">
        <v>15</v>
      </c>
      <c r="G684" t="s">
        <v>1977</v>
      </c>
      <c r="H684" t="s">
        <v>1979</v>
      </c>
      <c r="I684" t="s">
        <v>2657</v>
      </c>
      <c r="J684" t="s">
        <v>3542</v>
      </c>
      <c r="K684" t="s">
        <v>3545</v>
      </c>
      <c r="L684" t="s">
        <v>3563</v>
      </c>
      <c r="M684" t="s">
        <v>3845</v>
      </c>
      <c r="N684" t="s">
        <v>174</v>
      </c>
      <c r="O684" t="s">
        <v>4194</v>
      </c>
      <c r="P684" t="s">
        <v>4315</v>
      </c>
      <c r="Q684" t="s">
        <v>4319</v>
      </c>
      <c r="R684" t="s">
        <v>4323</v>
      </c>
      <c r="S684" t="s">
        <v>4821</v>
      </c>
      <c r="T684" t="s">
        <v>5439</v>
      </c>
      <c r="U684" t="s">
        <v>4324</v>
      </c>
      <c r="V684" t="s">
        <v>5766</v>
      </c>
      <c r="W684" t="s">
        <v>6298</v>
      </c>
      <c r="AA684" t="s">
        <v>6697</v>
      </c>
      <c r="AB684" t="s">
        <v>6697</v>
      </c>
      <c r="AC684" t="s">
        <v>6697</v>
      </c>
      <c r="AD684" t="s">
        <v>6697</v>
      </c>
      <c r="AE684" t="s">
        <v>6697</v>
      </c>
      <c r="AF684" t="s">
        <v>6697</v>
      </c>
      <c r="AG684" t="s">
        <v>6697</v>
      </c>
      <c r="AH684" t="s">
        <v>6697</v>
      </c>
      <c r="AI684" t="s">
        <v>6697</v>
      </c>
      <c r="AJ684" t="s">
        <v>6698</v>
      </c>
      <c r="AK684" t="s">
        <v>6699</v>
      </c>
      <c r="AL684" t="s">
        <v>6697</v>
      </c>
      <c r="AM684" t="s">
        <v>6697</v>
      </c>
      <c r="AN684" t="s">
        <v>6699</v>
      </c>
      <c r="AO684" t="s">
        <v>6697</v>
      </c>
      <c r="AP684" t="s">
        <v>6697</v>
      </c>
      <c r="AQ684" t="s">
        <v>6697</v>
      </c>
      <c r="AR684" t="s">
        <v>6697</v>
      </c>
      <c r="AS684" t="s">
        <v>6697</v>
      </c>
      <c r="AT684">
        <v>10</v>
      </c>
      <c r="AU684" t="s">
        <v>6697</v>
      </c>
      <c r="AV684" t="s">
        <v>6703</v>
      </c>
      <c r="AW684">
        <v>65535</v>
      </c>
      <c r="AX684" t="s">
        <v>6703</v>
      </c>
      <c r="AY684" t="s">
        <v>6697</v>
      </c>
      <c r="AZ684" t="s">
        <v>6710</v>
      </c>
      <c r="BA684" t="s">
        <v>6698</v>
      </c>
    </row>
    <row r="685" spans="1:53">
      <c r="A685" t="s">
        <v>401</v>
      </c>
      <c r="B685" t="s">
        <v>408</v>
      </c>
      <c r="C685" t="s">
        <v>1327</v>
      </c>
      <c r="D685" t="s">
        <v>1869</v>
      </c>
      <c r="E685" t="s">
        <v>1974</v>
      </c>
      <c r="F685">
        <v>0</v>
      </c>
      <c r="G685" t="s">
        <v>1977</v>
      </c>
      <c r="H685" t="s">
        <v>1979</v>
      </c>
      <c r="I685" t="s">
        <v>2658</v>
      </c>
      <c r="J685" t="s">
        <v>3542</v>
      </c>
      <c r="K685" t="s">
        <v>3545</v>
      </c>
      <c r="L685" t="s">
        <v>3563</v>
      </c>
      <c r="M685" t="s">
        <v>3846</v>
      </c>
      <c r="N685" t="s">
        <v>174</v>
      </c>
      <c r="O685" t="s">
        <v>3853</v>
      </c>
      <c r="P685" t="s">
        <v>4315</v>
      </c>
      <c r="Q685" t="s">
        <v>4319</v>
      </c>
      <c r="R685" t="s">
        <v>4321</v>
      </c>
      <c r="S685" t="s">
        <v>4822</v>
      </c>
      <c r="T685" t="s">
        <v>5439</v>
      </c>
      <c r="U685" t="s">
        <v>4324</v>
      </c>
      <c r="V685" t="s">
        <v>5726</v>
      </c>
      <c r="W685" t="s">
        <v>6299</v>
      </c>
      <c r="AA685" t="s">
        <v>6697</v>
      </c>
      <c r="AB685" t="s">
        <v>6697</v>
      </c>
      <c r="AC685" t="s">
        <v>6697</v>
      </c>
      <c r="AD685" t="s">
        <v>6697</v>
      </c>
      <c r="AE685" t="s">
        <v>6697</v>
      </c>
      <c r="AF685" t="s">
        <v>6697</v>
      </c>
      <c r="AG685" t="s">
        <v>6697</v>
      </c>
      <c r="AH685" t="s">
        <v>6697</v>
      </c>
      <c r="AI685" t="s">
        <v>6697</v>
      </c>
      <c r="AJ685" t="s">
        <v>6697</v>
      </c>
      <c r="AK685" t="s">
        <v>6697</v>
      </c>
      <c r="AL685" t="s">
        <v>6697</v>
      </c>
      <c r="AM685" t="s">
        <v>6697</v>
      </c>
      <c r="AN685" t="s">
        <v>6700</v>
      </c>
      <c r="AO685" t="s">
        <v>6697</v>
      </c>
      <c r="AP685" t="s">
        <v>6697</v>
      </c>
      <c r="AQ685" t="s">
        <v>6697</v>
      </c>
      <c r="AR685" t="s">
        <v>6697</v>
      </c>
      <c r="AS685" t="s">
        <v>6697</v>
      </c>
      <c r="AT685">
        <v>0</v>
      </c>
      <c r="AU685" t="s">
        <v>6697</v>
      </c>
      <c r="AV685" t="s">
        <v>6697</v>
      </c>
      <c r="AW685">
        <v>6</v>
      </c>
      <c r="AX685" t="s">
        <v>6697</v>
      </c>
      <c r="AY685" t="s">
        <v>6697</v>
      </c>
      <c r="BA685" t="s">
        <v>6697</v>
      </c>
    </row>
    <row r="686" spans="1:53">
      <c r="A686" t="s">
        <v>401</v>
      </c>
      <c r="B686" t="s">
        <v>420</v>
      </c>
      <c r="C686" t="s">
        <v>1327</v>
      </c>
      <c r="D686" t="s">
        <v>1736</v>
      </c>
      <c r="E686" t="s">
        <v>1974</v>
      </c>
      <c r="F686">
        <v>0</v>
      </c>
      <c r="G686" t="s">
        <v>1977</v>
      </c>
      <c r="H686" t="s">
        <v>1979</v>
      </c>
      <c r="I686" t="s">
        <v>2659</v>
      </c>
      <c r="J686" t="s">
        <v>3542</v>
      </c>
      <c r="K686" t="s">
        <v>3545</v>
      </c>
      <c r="L686" t="s">
        <v>3563</v>
      </c>
      <c r="M686" t="s">
        <v>3846</v>
      </c>
      <c r="N686" t="s">
        <v>174</v>
      </c>
      <c r="O686" t="s">
        <v>3860</v>
      </c>
      <c r="P686" t="s">
        <v>4315</v>
      </c>
      <c r="Q686" t="s">
        <v>4319</v>
      </c>
      <c r="R686" t="s">
        <v>4321</v>
      </c>
      <c r="S686" t="s">
        <v>4822</v>
      </c>
      <c r="T686" t="s">
        <v>5439</v>
      </c>
      <c r="U686" t="s">
        <v>4324</v>
      </c>
      <c r="V686" t="s">
        <v>5726</v>
      </c>
      <c r="W686" t="s">
        <v>6299</v>
      </c>
      <c r="AA686" t="s">
        <v>6697</v>
      </c>
      <c r="AB686" t="s">
        <v>6697</v>
      </c>
      <c r="AC686" t="s">
        <v>6697</v>
      </c>
      <c r="AD686" t="s">
        <v>6697</v>
      </c>
      <c r="AE686" t="s">
        <v>6697</v>
      </c>
      <c r="AF686" t="s">
        <v>6697</v>
      </c>
      <c r="AG686" t="s">
        <v>6697</v>
      </c>
      <c r="AH686" t="s">
        <v>6697</v>
      </c>
      <c r="AI686" t="s">
        <v>6697</v>
      </c>
      <c r="AJ686" t="s">
        <v>6697</v>
      </c>
      <c r="AK686" t="s">
        <v>6697</v>
      </c>
      <c r="AL686" t="s">
        <v>6697</v>
      </c>
      <c r="AM686" t="s">
        <v>6697</v>
      </c>
      <c r="AN686" t="s">
        <v>6700</v>
      </c>
      <c r="AO686" t="s">
        <v>6697</v>
      </c>
      <c r="AP686" t="s">
        <v>6697</v>
      </c>
      <c r="AQ686" t="s">
        <v>6697</v>
      </c>
      <c r="AR686" t="s">
        <v>6697</v>
      </c>
      <c r="AS686" t="s">
        <v>6697</v>
      </c>
      <c r="AT686">
        <v>0</v>
      </c>
      <c r="AU686" t="s">
        <v>6697</v>
      </c>
      <c r="AV686" t="s">
        <v>6697</v>
      </c>
      <c r="AW686">
        <v>2</v>
      </c>
      <c r="AX686" t="s">
        <v>6697</v>
      </c>
      <c r="AY686" t="s">
        <v>6697</v>
      </c>
      <c r="BA686" t="s">
        <v>6697</v>
      </c>
    </row>
    <row r="687" spans="1:53">
      <c r="A687" t="s">
        <v>401</v>
      </c>
      <c r="B687" t="s">
        <v>415</v>
      </c>
      <c r="C687" t="s">
        <v>1327</v>
      </c>
      <c r="D687" t="s">
        <v>1869</v>
      </c>
      <c r="E687" t="s">
        <v>1974</v>
      </c>
      <c r="F687">
        <v>0</v>
      </c>
      <c r="G687" t="s">
        <v>1977</v>
      </c>
      <c r="H687" t="s">
        <v>1979</v>
      </c>
      <c r="I687" t="s">
        <v>2660</v>
      </c>
      <c r="J687" t="s">
        <v>3542</v>
      </c>
      <c r="K687" t="s">
        <v>3545</v>
      </c>
      <c r="L687" t="s">
        <v>3563</v>
      </c>
      <c r="M687" t="s">
        <v>3847</v>
      </c>
      <c r="N687" t="s">
        <v>174</v>
      </c>
      <c r="O687" t="s">
        <v>3852</v>
      </c>
      <c r="P687" t="s">
        <v>4315</v>
      </c>
      <c r="Q687" t="s">
        <v>4319</v>
      </c>
      <c r="R687" t="s">
        <v>4322</v>
      </c>
      <c r="S687" t="s">
        <v>4822</v>
      </c>
      <c r="T687" t="s">
        <v>5440</v>
      </c>
      <c r="U687" t="s">
        <v>5440</v>
      </c>
      <c r="V687" t="s">
        <v>5726</v>
      </c>
      <c r="W687" t="s">
        <v>6299</v>
      </c>
      <c r="AA687" t="s">
        <v>6697</v>
      </c>
      <c r="AB687" t="s">
        <v>6697</v>
      </c>
      <c r="AC687" t="s">
        <v>6697</v>
      </c>
      <c r="AD687" t="s">
        <v>6697</v>
      </c>
      <c r="AE687" t="s">
        <v>6697</v>
      </c>
      <c r="AF687" t="s">
        <v>6697</v>
      </c>
      <c r="AG687" t="s">
        <v>6697</v>
      </c>
      <c r="AH687" t="s">
        <v>6697</v>
      </c>
      <c r="AI687" t="s">
        <v>6697</v>
      </c>
      <c r="AJ687" t="s">
        <v>6697</v>
      </c>
      <c r="AK687" t="s">
        <v>6697</v>
      </c>
      <c r="AL687" t="s">
        <v>6697</v>
      </c>
      <c r="AM687" t="s">
        <v>6697</v>
      </c>
      <c r="AN687" t="s">
        <v>6697</v>
      </c>
      <c r="AO687" t="s">
        <v>6697</v>
      </c>
      <c r="AP687" t="s">
        <v>6697</v>
      </c>
      <c r="AQ687" t="s">
        <v>6697</v>
      </c>
      <c r="AR687" t="s">
        <v>6697</v>
      </c>
      <c r="AS687" t="s">
        <v>6697</v>
      </c>
      <c r="AT687">
        <v>0</v>
      </c>
      <c r="AU687" t="s">
        <v>6697</v>
      </c>
      <c r="AV687" t="s">
        <v>6697</v>
      </c>
      <c r="AW687">
        <v>6</v>
      </c>
      <c r="AX687" t="s">
        <v>6697</v>
      </c>
      <c r="AY687" t="s">
        <v>6697</v>
      </c>
      <c r="BA687" t="s">
        <v>6697</v>
      </c>
    </row>
    <row r="688" spans="1:53">
      <c r="A688" t="s">
        <v>401</v>
      </c>
      <c r="B688" t="s">
        <v>1025</v>
      </c>
      <c r="C688" t="s">
        <v>1327</v>
      </c>
      <c r="D688" t="s">
        <v>1736</v>
      </c>
      <c r="E688" t="s">
        <v>1974</v>
      </c>
      <c r="F688">
        <v>0</v>
      </c>
      <c r="G688" t="s">
        <v>1977</v>
      </c>
      <c r="H688" t="s">
        <v>1979</v>
      </c>
      <c r="I688" t="s">
        <v>2661</v>
      </c>
      <c r="J688" t="s">
        <v>3542</v>
      </c>
      <c r="K688" t="s">
        <v>3545</v>
      </c>
      <c r="L688" t="s">
        <v>3563</v>
      </c>
      <c r="M688" t="s">
        <v>3848</v>
      </c>
      <c r="N688" t="s">
        <v>174</v>
      </c>
      <c r="O688" t="s">
        <v>4195</v>
      </c>
      <c r="P688" t="s">
        <v>4315</v>
      </c>
      <c r="Q688" t="s">
        <v>4319</v>
      </c>
      <c r="R688" t="s">
        <v>4321</v>
      </c>
      <c r="S688" t="s">
        <v>4822</v>
      </c>
      <c r="T688" t="s">
        <v>5439</v>
      </c>
      <c r="U688" t="s">
        <v>4324</v>
      </c>
      <c r="V688" t="s">
        <v>5726</v>
      </c>
      <c r="W688" t="s">
        <v>6299</v>
      </c>
      <c r="AA688" t="s">
        <v>6697</v>
      </c>
      <c r="AB688" t="s">
        <v>6697</v>
      </c>
      <c r="AC688" t="s">
        <v>6697</v>
      </c>
      <c r="AD688" t="s">
        <v>6697</v>
      </c>
      <c r="AE688" t="s">
        <v>6697</v>
      </c>
      <c r="AF688" t="s">
        <v>6697</v>
      </c>
      <c r="AG688" t="s">
        <v>6697</v>
      </c>
      <c r="AH688" t="s">
        <v>6697</v>
      </c>
      <c r="AI688" t="s">
        <v>6697</v>
      </c>
      <c r="AJ688" t="s">
        <v>6697</v>
      </c>
      <c r="AK688" t="s">
        <v>6697</v>
      </c>
      <c r="AL688" t="s">
        <v>6697</v>
      </c>
      <c r="AM688" t="s">
        <v>6697</v>
      </c>
      <c r="AN688" t="s">
        <v>6700</v>
      </c>
      <c r="AO688" t="s">
        <v>6697</v>
      </c>
      <c r="AP688" t="s">
        <v>6697</v>
      </c>
      <c r="AQ688" t="s">
        <v>6697</v>
      </c>
      <c r="AR688" t="s">
        <v>6697</v>
      </c>
      <c r="AS688" t="s">
        <v>6697</v>
      </c>
      <c r="AT688">
        <v>0</v>
      </c>
      <c r="AU688" t="s">
        <v>6697</v>
      </c>
      <c r="AV688" t="s">
        <v>6697</v>
      </c>
      <c r="AW688">
        <v>2</v>
      </c>
      <c r="AX688" t="s">
        <v>6697</v>
      </c>
      <c r="AY688" t="s">
        <v>6697</v>
      </c>
      <c r="BA688" t="s">
        <v>6697</v>
      </c>
    </row>
    <row r="689" spans="1:53">
      <c r="A689" t="s">
        <v>401</v>
      </c>
      <c r="B689" t="s">
        <v>411</v>
      </c>
      <c r="C689" t="s">
        <v>1327</v>
      </c>
      <c r="D689" t="s">
        <v>1870</v>
      </c>
      <c r="E689" t="s">
        <v>1974</v>
      </c>
      <c r="F689">
        <v>0</v>
      </c>
      <c r="G689" t="s">
        <v>1977</v>
      </c>
      <c r="H689" t="s">
        <v>1979</v>
      </c>
      <c r="I689" t="s">
        <v>2662</v>
      </c>
      <c r="J689" t="s">
        <v>3542</v>
      </c>
      <c r="K689" t="s">
        <v>3545</v>
      </c>
      <c r="L689" t="s">
        <v>3563</v>
      </c>
      <c r="M689" t="s">
        <v>3847</v>
      </c>
      <c r="N689" t="s">
        <v>174</v>
      </c>
      <c r="O689" t="s">
        <v>3851</v>
      </c>
      <c r="P689" t="s">
        <v>4315</v>
      </c>
      <c r="Q689" t="s">
        <v>4319</v>
      </c>
      <c r="R689" t="s">
        <v>4323</v>
      </c>
      <c r="S689" t="s">
        <v>4822</v>
      </c>
      <c r="T689" t="s">
        <v>5439</v>
      </c>
      <c r="U689" t="s">
        <v>4324</v>
      </c>
      <c r="V689" t="s">
        <v>5726</v>
      </c>
      <c r="W689" t="s">
        <v>6299</v>
      </c>
      <c r="AA689" t="s">
        <v>6697</v>
      </c>
      <c r="AB689" t="s">
        <v>6697</v>
      </c>
      <c r="AC689" t="s">
        <v>6697</v>
      </c>
      <c r="AD689" t="s">
        <v>6697</v>
      </c>
      <c r="AE689" t="s">
        <v>6697</v>
      </c>
      <c r="AF689" t="s">
        <v>6697</v>
      </c>
      <c r="AG689" t="s">
        <v>6697</v>
      </c>
      <c r="AH689" t="s">
        <v>6697</v>
      </c>
      <c r="AI689" t="s">
        <v>6697</v>
      </c>
      <c r="AJ689" t="s">
        <v>6697</v>
      </c>
      <c r="AK689" t="s">
        <v>6697</v>
      </c>
      <c r="AL689" t="s">
        <v>6697</v>
      </c>
      <c r="AM689" t="s">
        <v>6697</v>
      </c>
      <c r="AN689" t="s">
        <v>6699</v>
      </c>
      <c r="AO689" t="s">
        <v>6697</v>
      </c>
      <c r="AP689" t="s">
        <v>6697</v>
      </c>
      <c r="AQ689" t="s">
        <v>6697</v>
      </c>
      <c r="AR689" t="s">
        <v>6697</v>
      </c>
      <c r="AS689" t="s">
        <v>6697</v>
      </c>
      <c r="AT689">
        <v>0</v>
      </c>
      <c r="AU689" t="s">
        <v>6697</v>
      </c>
      <c r="AV689" t="s">
        <v>6697</v>
      </c>
      <c r="AW689">
        <v>2</v>
      </c>
      <c r="AX689" t="s">
        <v>6697</v>
      </c>
      <c r="AY689" t="s">
        <v>6697</v>
      </c>
      <c r="BA689" t="s">
        <v>6697</v>
      </c>
    </row>
    <row r="690" spans="1:53">
      <c r="A690" t="s">
        <v>401</v>
      </c>
      <c r="B690" t="s">
        <v>1026</v>
      </c>
      <c r="C690" t="s">
        <v>1473</v>
      </c>
      <c r="D690" t="s">
        <v>1667</v>
      </c>
      <c r="E690" t="s">
        <v>1974</v>
      </c>
      <c r="F690">
        <v>0</v>
      </c>
      <c r="G690" t="s">
        <v>1977</v>
      </c>
      <c r="H690" t="s">
        <v>1979</v>
      </c>
      <c r="I690" t="s">
        <v>2663</v>
      </c>
      <c r="J690" t="s">
        <v>3542</v>
      </c>
      <c r="K690" t="s">
        <v>3545</v>
      </c>
      <c r="L690" t="s">
        <v>3563</v>
      </c>
      <c r="M690" t="s">
        <v>3848</v>
      </c>
      <c r="N690" t="s">
        <v>174</v>
      </c>
      <c r="O690" t="s">
        <v>3851</v>
      </c>
      <c r="P690" t="s">
        <v>4315</v>
      </c>
      <c r="Q690" t="s">
        <v>4319</v>
      </c>
      <c r="R690" t="s">
        <v>4321</v>
      </c>
      <c r="S690" t="s">
        <v>4822</v>
      </c>
      <c r="T690" t="s">
        <v>5439</v>
      </c>
      <c r="U690" t="s">
        <v>4324</v>
      </c>
      <c r="V690" t="s">
        <v>5726</v>
      </c>
      <c r="W690" t="s">
        <v>6299</v>
      </c>
      <c r="AA690" t="s">
        <v>6697</v>
      </c>
      <c r="AB690" t="s">
        <v>6697</v>
      </c>
      <c r="AC690" t="s">
        <v>6697</v>
      </c>
      <c r="AD690" t="s">
        <v>6697</v>
      </c>
      <c r="AE690" t="s">
        <v>6697</v>
      </c>
      <c r="AF690" t="s">
        <v>6697</v>
      </c>
      <c r="AG690" t="s">
        <v>6697</v>
      </c>
      <c r="AH690" t="s">
        <v>6697</v>
      </c>
      <c r="AI690" t="s">
        <v>6697</v>
      </c>
      <c r="AJ690" t="s">
        <v>6697</v>
      </c>
      <c r="AK690" t="s">
        <v>6697</v>
      </c>
      <c r="AL690" t="s">
        <v>6697</v>
      </c>
      <c r="AM690" t="s">
        <v>6697</v>
      </c>
      <c r="AN690" t="s">
        <v>6700</v>
      </c>
      <c r="AO690" t="s">
        <v>6697</v>
      </c>
      <c r="AP690" t="s">
        <v>6697</v>
      </c>
      <c r="AQ690" t="s">
        <v>6697</v>
      </c>
      <c r="AR690" t="s">
        <v>6697</v>
      </c>
      <c r="AS690" t="s">
        <v>6697</v>
      </c>
      <c r="AT690">
        <v>1</v>
      </c>
      <c r="AU690" t="s">
        <v>6697</v>
      </c>
      <c r="AV690" t="s">
        <v>6697</v>
      </c>
      <c r="AW690">
        <v>1</v>
      </c>
      <c r="AX690" t="s">
        <v>6697</v>
      </c>
      <c r="AY690" t="s">
        <v>6697</v>
      </c>
      <c r="BA690" t="s">
        <v>6697</v>
      </c>
    </row>
    <row r="691" spans="1:53">
      <c r="A691" t="s">
        <v>402</v>
      </c>
      <c r="B691" t="s">
        <v>174</v>
      </c>
      <c r="C691" t="s">
        <v>1327</v>
      </c>
      <c r="D691" t="s">
        <v>1871</v>
      </c>
      <c r="E691" t="s">
        <v>1974</v>
      </c>
      <c r="F691">
        <v>10</v>
      </c>
      <c r="G691" t="s">
        <v>1977</v>
      </c>
      <c r="H691" t="s">
        <v>1979</v>
      </c>
      <c r="I691" t="s">
        <v>2664</v>
      </c>
      <c r="J691" t="s">
        <v>3542</v>
      </c>
      <c r="K691" t="s">
        <v>3545</v>
      </c>
      <c r="L691" t="s">
        <v>3563</v>
      </c>
      <c r="M691" t="s">
        <v>3849</v>
      </c>
      <c r="N691" t="s">
        <v>4071</v>
      </c>
      <c r="O691" t="s">
        <v>4196</v>
      </c>
      <c r="P691" t="s">
        <v>4315</v>
      </c>
      <c r="Q691" t="s">
        <v>4319</v>
      </c>
      <c r="R691" t="s">
        <v>4322</v>
      </c>
      <c r="S691" t="s">
        <v>4823</v>
      </c>
      <c r="T691" t="s">
        <v>5441</v>
      </c>
      <c r="U691" t="s">
        <v>5440</v>
      </c>
      <c r="V691" t="s">
        <v>5760</v>
      </c>
      <c r="W691" t="s">
        <v>6300</v>
      </c>
      <c r="AA691" t="s">
        <v>6697</v>
      </c>
      <c r="AB691" t="s">
        <v>6697</v>
      </c>
      <c r="AC691" t="s">
        <v>6697</v>
      </c>
      <c r="AD691" t="s">
        <v>6698</v>
      </c>
      <c r="AE691" t="s">
        <v>6697</v>
      </c>
      <c r="AF691" t="s">
        <v>6697</v>
      </c>
      <c r="AG691" t="s">
        <v>6697</v>
      </c>
      <c r="AH691" t="s">
        <v>6697</v>
      </c>
      <c r="AI691" t="s">
        <v>6697</v>
      </c>
      <c r="AJ691" t="s">
        <v>6698</v>
      </c>
      <c r="AK691" t="s">
        <v>6697</v>
      </c>
      <c r="AL691" t="s">
        <v>6697</v>
      </c>
      <c r="AM691" t="s">
        <v>6697</v>
      </c>
      <c r="AN691" t="s">
        <v>6697</v>
      </c>
      <c r="AO691" t="s">
        <v>6697</v>
      </c>
      <c r="AP691" t="s">
        <v>6702</v>
      </c>
      <c r="AQ691" t="s">
        <v>6697</v>
      </c>
      <c r="AR691" t="s">
        <v>6697</v>
      </c>
      <c r="AS691" t="s">
        <v>6697</v>
      </c>
      <c r="AT691">
        <v>0</v>
      </c>
      <c r="AU691" t="s">
        <v>6697</v>
      </c>
      <c r="AV691" t="s">
        <v>6697</v>
      </c>
      <c r="AW691">
        <v>20368</v>
      </c>
      <c r="AX691" t="s">
        <v>6703</v>
      </c>
      <c r="AY691" t="s">
        <v>6697</v>
      </c>
      <c r="BA691" t="s">
        <v>6697</v>
      </c>
    </row>
    <row r="692" spans="1:53">
      <c r="A692" t="s">
        <v>401</v>
      </c>
      <c r="B692" t="s">
        <v>174</v>
      </c>
      <c r="C692" t="s">
        <v>1474</v>
      </c>
      <c r="D692" t="s">
        <v>174</v>
      </c>
      <c r="E692" t="s">
        <v>1974</v>
      </c>
      <c r="F692">
        <v>25</v>
      </c>
      <c r="G692" t="s">
        <v>1977</v>
      </c>
      <c r="H692" t="s">
        <v>1979</v>
      </c>
      <c r="I692" t="s">
        <v>2665</v>
      </c>
      <c r="J692" t="s">
        <v>3542</v>
      </c>
      <c r="K692" t="s">
        <v>3545</v>
      </c>
      <c r="L692" t="s">
        <v>3563</v>
      </c>
      <c r="M692" t="s">
        <v>3848</v>
      </c>
      <c r="N692" t="s">
        <v>174</v>
      </c>
      <c r="O692" t="s">
        <v>4197</v>
      </c>
      <c r="P692" t="s">
        <v>4315</v>
      </c>
      <c r="Q692" t="s">
        <v>4319</v>
      </c>
      <c r="R692" t="s">
        <v>4321</v>
      </c>
      <c r="S692" t="s">
        <v>4824</v>
      </c>
      <c r="T692" t="s">
        <v>5451</v>
      </c>
      <c r="U692" t="s">
        <v>5516</v>
      </c>
      <c r="V692" t="s">
        <v>5767</v>
      </c>
      <c r="W692" t="s">
        <v>6301</v>
      </c>
      <c r="AA692" t="s">
        <v>6697</v>
      </c>
      <c r="AB692" t="s">
        <v>6697</v>
      </c>
      <c r="AC692" t="s">
        <v>6697</v>
      </c>
      <c r="AD692" t="s">
        <v>6698</v>
      </c>
      <c r="AE692" t="s">
        <v>6697</v>
      </c>
      <c r="AF692" t="s">
        <v>6697</v>
      </c>
      <c r="AG692" t="s">
        <v>6697</v>
      </c>
      <c r="AH692" t="s">
        <v>6697</v>
      </c>
      <c r="AI692" t="s">
        <v>6697</v>
      </c>
      <c r="AJ692" t="s">
        <v>6698</v>
      </c>
      <c r="AK692" t="s">
        <v>6699</v>
      </c>
      <c r="AL692" t="s">
        <v>6697</v>
      </c>
      <c r="AM692" t="s">
        <v>6697</v>
      </c>
      <c r="AN692" t="s">
        <v>6700</v>
      </c>
      <c r="AO692" t="s">
        <v>6697</v>
      </c>
      <c r="AP692" t="s">
        <v>6697</v>
      </c>
      <c r="AQ692" t="s">
        <v>6697</v>
      </c>
      <c r="AR692" t="s">
        <v>6697</v>
      </c>
      <c r="AS692" t="s">
        <v>6697</v>
      </c>
      <c r="AT692">
        <v>5</v>
      </c>
      <c r="AU692" t="s">
        <v>6697</v>
      </c>
      <c r="AV692" t="s">
        <v>6703</v>
      </c>
      <c r="AW692">
        <v>65535</v>
      </c>
      <c r="AX692" t="s">
        <v>6703</v>
      </c>
      <c r="AY692" t="s">
        <v>6697</v>
      </c>
      <c r="AZ692" t="s">
        <v>6710</v>
      </c>
      <c r="BA692" t="s">
        <v>6698</v>
      </c>
    </row>
    <row r="693" spans="1:53">
      <c r="A693" t="s">
        <v>401</v>
      </c>
      <c r="B693" t="s">
        <v>174</v>
      </c>
      <c r="C693" t="s">
        <v>1327</v>
      </c>
      <c r="D693" t="s">
        <v>1872</v>
      </c>
      <c r="E693" t="s">
        <v>1974</v>
      </c>
      <c r="F693">
        <v>10</v>
      </c>
      <c r="G693" t="s">
        <v>1977</v>
      </c>
      <c r="H693" t="s">
        <v>1979</v>
      </c>
      <c r="I693" t="s">
        <v>2666</v>
      </c>
      <c r="J693" t="s">
        <v>3542</v>
      </c>
      <c r="K693" t="s">
        <v>3545</v>
      </c>
      <c r="L693" t="s">
        <v>3563</v>
      </c>
      <c r="M693" t="s">
        <v>3846</v>
      </c>
      <c r="N693" t="s">
        <v>4071</v>
      </c>
      <c r="O693" t="s">
        <v>4198</v>
      </c>
      <c r="P693" t="s">
        <v>4315</v>
      </c>
      <c r="Q693" t="s">
        <v>4319</v>
      </c>
      <c r="R693" t="s">
        <v>4321</v>
      </c>
      <c r="S693" t="s">
        <v>4822</v>
      </c>
      <c r="T693" t="s">
        <v>5437</v>
      </c>
      <c r="U693" t="s">
        <v>5440</v>
      </c>
      <c r="V693" t="s">
        <v>5726</v>
      </c>
      <c r="W693" t="s">
        <v>6302</v>
      </c>
      <c r="AA693" t="s">
        <v>6697</v>
      </c>
      <c r="AB693" t="s">
        <v>6697</v>
      </c>
      <c r="AC693" t="s">
        <v>6697</v>
      </c>
      <c r="AD693" t="s">
        <v>6698</v>
      </c>
      <c r="AE693" t="s">
        <v>6697</v>
      </c>
      <c r="AF693" t="s">
        <v>6697</v>
      </c>
      <c r="AG693" t="s">
        <v>6697</v>
      </c>
      <c r="AH693" t="s">
        <v>6697</v>
      </c>
      <c r="AI693" t="s">
        <v>6697</v>
      </c>
      <c r="AJ693" t="s">
        <v>6698</v>
      </c>
      <c r="AK693" t="s">
        <v>6697</v>
      </c>
      <c r="AL693" t="s">
        <v>6697</v>
      </c>
      <c r="AM693" t="s">
        <v>6697</v>
      </c>
      <c r="AN693" t="s">
        <v>6700</v>
      </c>
      <c r="AO693" t="s">
        <v>6697</v>
      </c>
      <c r="AP693" t="s">
        <v>6702</v>
      </c>
      <c r="AQ693" t="s">
        <v>6697</v>
      </c>
      <c r="AR693" t="s">
        <v>6697</v>
      </c>
      <c r="AS693" t="s">
        <v>6697</v>
      </c>
      <c r="AT693">
        <v>0</v>
      </c>
      <c r="AU693" t="s">
        <v>6697</v>
      </c>
      <c r="AV693" t="s">
        <v>6697</v>
      </c>
      <c r="AW693">
        <v>20368</v>
      </c>
      <c r="AX693" t="s">
        <v>6703</v>
      </c>
      <c r="AY693" t="s">
        <v>6697</v>
      </c>
      <c r="BA693" t="s">
        <v>6697</v>
      </c>
    </row>
    <row r="694" spans="1:53">
      <c r="A694" t="s">
        <v>401</v>
      </c>
      <c r="B694" t="s">
        <v>1027</v>
      </c>
      <c r="C694" t="s">
        <v>1327</v>
      </c>
      <c r="D694" t="s">
        <v>1667</v>
      </c>
      <c r="E694" t="s">
        <v>1974</v>
      </c>
      <c r="F694">
        <v>0</v>
      </c>
      <c r="G694" t="s">
        <v>1977</v>
      </c>
      <c r="H694" t="s">
        <v>1979</v>
      </c>
      <c r="I694" t="s">
        <v>2667</v>
      </c>
      <c r="J694" t="s">
        <v>3542</v>
      </c>
      <c r="K694" t="s">
        <v>3545</v>
      </c>
      <c r="L694" t="s">
        <v>3563</v>
      </c>
      <c r="M694" t="s">
        <v>3848</v>
      </c>
      <c r="N694" t="s">
        <v>174</v>
      </c>
      <c r="O694" t="s">
        <v>3608</v>
      </c>
      <c r="P694" t="s">
        <v>4315</v>
      </c>
      <c r="Q694" t="s">
        <v>4319</v>
      </c>
      <c r="R694" t="s">
        <v>4321</v>
      </c>
      <c r="S694" t="s">
        <v>4825</v>
      </c>
      <c r="T694" t="s">
        <v>5440</v>
      </c>
      <c r="U694" t="s">
        <v>5440</v>
      </c>
      <c r="V694" t="s">
        <v>5726</v>
      </c>
      <c r="W694" t="s">
        <v>6303</v>
      </c>
      <c r="AA694" t="s">
        <v>6697</v>
      </c>
      <c r="AB694" t="s">
        <v>6697</v>
      </c>
      <c r="AC694" t="s">
        <v>6697</v>
      </c>
      <c r="AD694" t="s">
        <v>6697</v>
      </c>
      <c r="AE694" t="s">
        <v>6697</v>
      </c>
      <c r="AF694" t="s">
        <v>6697</v>
      </c>
      <c r="AG694" t="s">
        <v>6697</v>
      </c>
      <c r="AH694" t="s">
        <v>6697</v>
      </c>
      <c r="AI694" t="s">
        <v>6697</v>
      </c>
      <c r="AJ694" t="s">
        <v>6697</v>
      </c>
      <c r="AK694" t="s">
        <v>6697</v>
      </c>
      <c r="AL694" t="s">
        <v>6697</v>
      </c>
      <c r="AM694" t="s">
        <v>6697</v>
      </c>
      <c r="AN694" t="s">
        <v>6700</v>
      </c>
      <c r="AO694" t="s">
        <v>6697</v>
      </c>
      <c r="AP694" t="s">
        <v>6697</v>
      </c>
      <c r="AQ694" t="s">
        <v>6697</v>
      </c>
      <c r="AR694" t="s">
        <v>6697</v>
      </c>
      <c r="AS694" t="s">
        <v>6697</v>
      </c>
      <c r="AT694">
        <v>0</v>
      </c>
      <c r="AU694" t="s">
        <v>6697</v>
      </c>
      <c r="AV694" t="s">
        <v>6697</v>
      </c>
      <c r="AW694">
        <v>1</v>
      </c>
      <c r="AX694" t="s">
        <v>6697</v>
      </c>
      <c r="AY694" t="s">
        <v>6697</v>
      </c>
      <c r="BA694" t="s">
        <v>6697</v>
      </c>
    </row>
    <row r="695" spans="1:53">
      <c r="A695" t="s">
        <v>401</v>
      </c>
      <c r="B695" t="s">
        <v>929</v>
      </c>
      <c r="C695" t="s">
        <v>1327</v>
      </c>
      <c r="D695" t="s">
        <v>1667</v>
      </c>
      <c r="E695" t="s">
        <v>1974</v>
      </c>
      <c r="F695">
        <v>0</v>
      </c>
      <c r="G695" t="s">
        <v>1977</v>
      </c>
      <c r="H695" t="s">
        <v>1979</v>
      </c>
      <c r="I695" t="s">
        <v>2668</v>
      </c>
      <c r="J695" t="s">
        <v>3542</v>
      </c>
      <c r="K695" t="s">
        <v>3545</v>
      </c>
      <c r="L695" t="s">
        <v>3563</v>
      </c>
      <c r="M695" t="s">
        <v>3850</v>
      </c>
      <c r="N695" t="s">
        <v>174</v>
      </c>
      <c r="O695" t="s">
        <v>3896</v>
      </c>
      <c r="P695" t="s">
        <v>4315</v>
      </c>
      <c r="Q695" t="s">
        <v>4319</v>
      </c>
      <c r="R695" t="s">
        <v>4321</v>
      </c>
      <c r="S695" t="s">
        <v>4825</v>
      </c>
      <c r="T695" t="s">
        <v>5439</v>
      </c>
      <c r="U695" t="s">
        <v>4324</v>
      </c>
      <c r="V695" t="s">
        <v>5726</v>
      </c>
      <c r="W695" t="s">
        <v>6303</v>
      </c>
      <c r="AA695" t="s">
        <v>6697</v>
      </c>
      <c r="AB695" t="s">
        <v>6697</v>
      </c>
      <c r="AC695" t="s">
        <v>6697</v>
      </c>
      <c r="AD695" t="s">
        <v>6697</v>
      </c>
      <c r="AE695" t="s">
        <v>6697</v>
      </c>
      <c r="AF695" t="s">
        <v>6697</v>
      </c>
      <c r="AG695" t="s">
        <v>6697</v>
      </c>
      <c r="AH695" t="s">
        <v>6697</v>
      </c>
      <c r="AI695" t="s">
        <v>6697</v>
      </c>
      <c r="AJ695" t="s">
        <v>6697</v>
      </c>
      <c r="AK695" t="s">
        <v>6697</v>
      </c>
      <c r="AL695" t="s">
        <v>6697</v>
      </c>
      <c r="AM695" t="s">
        <v>6697</v>
      </c>
      <c r="AN695" t="s">
        <v>6700</v>
      </c>
      <c r="AO695" t="s">
        <v>6697</v>
      </c>
      <c r="AP695" t="s">
        <v>6697</v>
      </c>
      <c r="AQ695" t="s">
        <v>6697</v>
      </c>
      <c r="AR695" t="s">
        <v>6697</v>
      </c>
      <c r="AS695" t="s">
        <v>6697</v>
      </c>
      <c r="AT695">
        <v>0</v>
      </c>
      <c r="AU695" t="s">
        <v>6697</v>
      </c>
      <c r="AV695" t="s">
        <v>6697</v>
      </c>
      <c r="AW695">
        <v>1</v>
      </c>
      <c r="AX695" t="s">
        <v>6697</v>
      </c>
      <c r="AY695" t="s">
        <v>6697</v>
      </c>
      <c r="BA695" t="s">
        <v>6697</v>
      </c>
    </row>
    <row r="696" spans="1:53">
      <c r="A696" t="s">
        <v>401</v>
      </c>
      <c r="B696" t="s">
        <v>1028</v>
      </c>
      <c r="C696" t="s">
        <v>1327</v>
      </c>
      <c r="D696" t="s">
        <v>1667</v>
      </c>
      <c r="E696" t="s">
        <v>1974</v>
      </c>
      <c r="F696">
        <v>0</v>
      </c>
      <c r="G696" t="s">
        <v>1977</v>
      </c>
      <c r="H696" t="s">
        <v>1979</v>
      </c>
      <c r="I696" t="s">
        <v>2669</v>
      </c>
      <c r="J696" t="s">
        <v>3542</v>
      </c>
      <c r="K696" t="s">
        <v>3545</v>
      </c>
      <c r="L696" t="s">
        <v>3563</v>
      </c>
      <c r="M696" t="s">
        <v>3847</v>
      </c>
      <c r="N696" t="s">
        <v>174</v>
      </c>
      <c r="O696" t="s">
        <v>4199</v>
      </c>
      <c r="P696" t="s">
        <v>4315</v>
      </c>
      <c r="Q696" t="s">
        <v>4319</v>
      </c>
      <c r="R696" t="s">
        <v>4321</v>
      </c>
      <c r="S696" t="s">
        <v>4825</v>
      </c>
      <c r="T696" t="s">
        <v>5439</v>
      </c>
      <c r="U696" t="s">
        <v>4324</v>
      </c>
      <c r="V696" t="s">
        <v>5726</v>
      </c>
      <c r="W696" t="s">
        <v>6303</v>
      </c>
      <c r="AA696" t="s">
        <v>6697</v>
      </c>
      <c r="AB696" t="s">
        <v>6697</v>
      </c>
      <c r="AC696" t="s">
        <v>6697</v>
      </c>
      <c r="AD696" t="s">
        <v>6697</v>
      </c>
      <c r="AE696" t="s">
        <v>6697</v>
      </c>
      <c r="AF696" t="s">
        <v>6697</v>
      </c>
      <c r="AG696" t="s">
        <v>6697</v>
      </c>
      <c r="AH696" t="s">
        <v>6697</v>
      </c>
      <c r="AI696" t="s">
        <v>6697</v>
      </c>
      <c r="AJ696" t="s">
        <v>6697</v>
      </c>
      <c r="AK696" t="s">
        <v>6697</v>
      </c>
      <c r="AL696" t="s">
        <v>6697</v>
      </c>
      <c r="AM696" t="s">
        <v>6697</v>
      </c>
      <c r="AN696" t="s">
        <v>6700</v>
      </c>
      <c r="AO696" t="s">
        <v>6697</v>
      </c>
      <c r="AP696" t="s">
        <v>6697</v>
      </c>
      <c r="AQ696" t="s">
        <v>6697</v>
      </c>
      <c r="AR696" t="s">
        <v>6697</v>
      </c>
      <c r="AS696" t="s">
        <v>6697</v>
      </c>
      <c r="AT696">
        <v>0</v>
      </c>
      <c r="AU696" t="s">
        <v>6697</v>
      </c>
      <c r="AV696" t="s">
        <v>6697</v>
      </c>
      <c r="AW696">
        <v>1</v>
      </c>
      <c r="AX696" t="s">
        <v>6697</v>
      </c>
      <c r="AY696" t="s">
        <v>6697</v>
      </c>
      <c r="BA696" t="s">
        <v>6697</v>
      </c>
    </row>
    <row r="697" spans="1:53">
      <c r="A697" t="s">
        <v>401</v>
      </c>
      <c r="B697" t="s">
        <v>1029</v>
      </c>
      <c r="C697" t="s">
        <v>1327</v>
      </c>
      <c r="D697" t="s">
        <v>1667</v>
      </c>
      <c r="E697" t="s">
        <v>1974</v>
      </c>
      <c r="F697">
        <v>0</v>
      </c>
      <c r="G697" t="s">
        <v>1977</v>
      </c>
      <c r="H697" t="s">
        <v>1979</v>
      </c>
      <c r="I697" t="s">
        <v>2670</v>
      </c>
      <c r="J697" t="s">
        <v>3542</v>
      </c>
      <c r="K697" t="s">
        <v>3545</v>
      </c>
      <c r="L697" t="s">
        <v>3563</v>
      </c>
      <c r="M697" t="s">
        <v>3848</v>
      </c>
      <c r="N697" t="s">
        <v>174</v>
      </c>
      <c r="O697" t="s">
        <v>3644</v>
      </c>
      <c r="P697" t="s">
        <v>4315</v>
      </c>
      <c r="Q697" t="s">
        <v>4319</v>
      </c>
      <c r="R697" t="s">
        <v>4321</v>
      </c>
      <c r="S697" t="s">
        <v>4826</v>
      </c>
      <c r="T697" t="s">
        <v>5439</v>
      </c>
      <c r="U697" t="s">
        <v>4324</v>
      </c>
      <c r="V697" t="s">
        <v>5701</v>
      </c>
      <c r="W697" t="s">
        <v>6303</v>
      </c>
      <c r="AA697" t="s">
        <v>6697</v>
      </c>
      <c r="AB697" t="s">
        <v>6697</v>
      </c>
      <c r="AC697" t="s">
        <v>6697</v>
      </c>
      <c r="AD697" t="s">
        <v>6697</v>
      </c>
      <c r="AE697" t="s">
        <v>6697</v>
      </c>
      <c r="AF697" t="s">
        <v>6697</v>
      </c>
      <c r="AG697" t="s">
        <v>6697</v>
      </c>
      <c r="AH697" t="s">
        <v>6697</v>
      </c>
      <c r="AI697" t="s">
        <v>6697</v>
      </c>
      <c r="AJ697" t="s">
        <v>6697</v>
      </c>
      <c r="AK697" t="s">
        <v>6697</v>
      </c>
      <c r="AL697" t="s">
        <v>6697</v>
      </c>
      <c r="AM697" t="s">
        <v>6697</v>
      </c>
      <c r="AN697" t="s">
        <v>6700</v>
      </c>
      <c r="AO697" t="s">
        <v>6697</v>
      </c>
      <c r="AP697" t="s">
        <v>6697</v>
      </c>
      <c r="AQ697" t="s">
        <v>6697</v>
      </c>
      <c r="AR697" t="s">
        <v>6697</v>
      </c>
      <c r="AS697" t="s">
        <v>6697</v>
      </c>
      <c r="AT697">
        <v>0</v>
      </c>
      <c r="AU697" t="s">
        <v>6697</v>
      </c>
      <c r="AV697" t="s">
        <v>6697</v>
      </c>
      <c r="AW697">
        <v>1</v>
      </c>
      <c r="AX697" t="s">
        <v>6697</v>
      </c>
      <c r="AY697" t="s">
        <v>6697</v>
      </c>
      <c r="BA697" t="s">
        <v>6697</v>
      </c>
    </row>
    <row r="698" spans="1:53">
      <c r="A698" t="s">
        <v>401</v>
      </c>
      <c r="B698" t="s">
        <v>880</v>
      </c>
      <c r="C698" t="s">
        <v>1327</v>
      </c>
      <c r="D698" t="s">
        <v>1667</v>
      </c>
      <c r="E698" t="s">
        <v>1974</v>
      </c>
      <c r="F698">
        <v>0</v>
      </c>
      <c r="G698" t="s">
        <v>1977</v>
      </c>
      <c r="H698" t="s">
        <v>1979</v>
      </c>
      <c r="I698" t="s">
        <v>2671</v>
      </c>
      <c r="J698" t="s">
        <v>3542</v>
      </c>
      <c r="K698" t="s">
        <v>3545</v>
      </c>
      <c r="L698" t="s">
        <v>3563</v>
      </c>
      <c r="M698" t="s">
        <v>3846</v>
      </c>
      <c r="N698" t="s">
        <v>174</v>
      </c>
      <c r="O698" t="s">
        <v>4098</v>
      </c>
      <c r="P698" t="s">
        <v>4315</v>
      </c>
      <c r="Q698" t="s">
        <v>4319</v>
      </c>
      <c r="R698" t="s">
        <v>4321</v>
      </c>
      <c r="S698" t="s">
        <v>4825</v>
      </c>
      <c r="T698" t="s">
        <v>5439</v>
      </c>
      <c r="U698" t="s">
        <v>4324</v>
      </c>
      <c r="V698" t="s">
        <v>5726</v>
      </c>
      <c r="W698" t="s">
        <v>6303</v>
      </c>
      <c r="AA698" t="s">
        <v>6697</v>
      </c>
      <c r="AB698" t="s">
        <v>6697</v>
      </c>
      <c r="AC698" t="s">
        <v>6697</v>
      </c>
      <c r="AD698" t="s">
        <v>6697</v>
      </c>
      <c r="AE698" t="s">
        <v>6697</v>
      </c>
      <c r="AF698" t="s">
        <v>6697</v>
      </c>
      <c r="AG698" t="s">
        <v>6697</v>
      </c>
      <c r="AH698" t="s">
        <v>6697</v>
      </c>
      <c r="AI698" t="s">
        <v>6697</v>
      </c>
      <c r="AJ698" t="s">
        <v>6697</v>
      </c>
      <c r="AK698" t="s">
        <v>6697</v>
      </c>
      <c r="AL698" t="s">
        <v>6697</v>
      </c>
      <c r="AM698" t="s">
        <v>6697</v>
      </c>
      <c r="AN698" t="s">
        <v>6700</v>
      </c>
      <c r="AO698" t="s">
        <v>6697</v>
      </c>
      <c r="AP698" t="s">
        <v>6697</v>
      </c>
      <c r="AQ698" t="s">
        <v>6697</v>
      </c>
      <c r="AR698" t="s">
        <v>6697</v>
      </c>
      <c r="AS698" t="s">
        <v>6697</v>
      </c>
      <c r="AT698">
        <v>0</v>
      </c>
      <c r="AU698" t="s">
        <v>6697</v>
      </c>
      <c r="AV698" t="s">
        <v>6697</v>
      </c>
      <c r="AW698">
        <v>1</v>
      </c>
      <c r="AX698" t="s">
        <v>6697</v>
      </c>
      <c r="AY698" t="s">
        <v>6697</v>
      </c>
      <c r="BA698" t="s">
        <v>6697</v>
      </c>
    </row>
    <row r="699" spans="1:53">
      <c r="A699" t="s">
        <v>401</v>
      </c>
      <c r="B699" t="s">
        <v>367</v>
      </c>
      <c r="C699" t="s">
        <v>1327</v>
      </c>
      <c r="D699" t="s">
        <v>1662</v>
      </c>
      <c r="E699" t="s">
        <v>1974</v>
      </c>
      <c r="F699">
        <v>0</v>
      </c>
      <c r="G699" t="s">
        <v>1977</v>
      </c>
      <c r="H699" t="s">
        <v>1979</v>
      </c>
      <c r="I699" t="s">
        <v>2672</v>
      </c>
      <c r="J699" t="s">
        <v>3542</v>
      </c>
      <c r="K699" t="s">
        <v>3545</v>
      </c>
      <c r="L699" t="s">
        <v>3563</v>
      </c>
      <c r="M699" t="s">
        <v>3848</v>
      </c>
      <c r="N699" t="s">
        <v>174</v>
      </c>
      <c r="O699" t="s">
        <v>3851</v>
      </c>
      <c r="P699" t="s">
        <v>4315</v>
      </c>
      <c r="Q699" t="s">
        <v>4319</v>
      </c>
      <c r="R699" t="s">
        <v>4321</v>
      </c>
      <c r="S699" t="s">
        <v>4827</v>
      </c>
      <c r="T699" t="s">
        <v>5439</v>
      </c>
      <c r="U699" t="s">
        <v>4324</v>
      </c>
      <c r="V699" t="s">
        <v>5768</v>
      </c>
      <c r="W699" t="s">
        <v>6304</v>
      </c>
      <c r="AA699" t="s">
        <v>6697</v>
      </c>
      <c r="AB699" t="s">
        <v>6697</v>
      </c>
      <c r="AC699" t="s">
        <v>6697</v>
      </c>
      <c r="AD699" t="s">
        <v>6697</v>
      </c>
      <c r="AE699" t="s">
        <v>6697</v>
      </c>
      <c r="AF699" t="s">
        <v>6697</v>
      </c>
      <c r="AG699" t="s">
        <v>6697</v>
      </c>
      <c r="AH699" t="s">
        <v>6697</v>
      </c>
      <c r="AI699" t="s">
        <v>6697</v>
      </c>
      <c r="AJ699" t="s">
        <v>6697</v>
      </c>
      <c r="AK699" t="s">
        <v>6697</v>
      </c>
      <c r="AL699" t="s">
        <v>6697</v>
      </c>
      <c r="AM699" t="s">
        <v>6697</v>
      </c>
      <c r="AN699" t="s">
        <v>6700</v>
      </c>
      <c r="AO699" t="s">
        <v>6697</v>
      </c>
      <c r="AP699" t="s">
        <v>6697</v>
      </c>
      <c r="AQ699" t="s">
        <v>6697</v>
      </c>
      <c r="AR699" t="s">
        <v>6697</v>
      </c>
      <c r="AS699" t="s">
        <v>6697</v>
      </c>
      <c r="AT699">
        <v>0</v>
      </c>
      <c r="AU699" t="s">
        <v>6697</v>
      </c>
      <c r="AV699" t="s">
        <v>6697</v>
      </c>
      <c r="AW699">
        <v>2</v>
      </c>
      <c r="AX699" t="s">
        <v>6697</v>
      </c>
      <c r="AY699" t="s">
        <v>6697</v>
      </c>
      <c r="BA699" t="s">
        <v>6697</v>
      </c>
    </row>
    <row r="700" spans="1:53">
      <c r="A700" t="s">
        <v>367</v>
      </c>
      <c r="B700" t="s">
        <v>245</v>
      </c>
      <c r="C700" t="s">
        <v>174</v>
      </c>
      <c r="D700" t="s">
        <v>1771</v>
      </c>
      <c r="E700" t="s">
        <v>1974</v>
      </c>
      <c r="F700">
        <v>15</v>
      </c>
      <c r="G700" t="s">
        <v>1977</v>
      </c>
      <c r="H700" t="s">
        <v>1979</v>
      </c>
      <c r="I700" t="s">
        <v>2673</v>
      </c>
      <c r="J700" t="s">
        <v>3542</v>
      </c>
      <c r="K700" t="s">
        <v>3545</v>
      </c>
      <c r="L700" t="s">
        <v>3563</v>
      </c>
      <c r="M700" t="s">
        <v>3851</v>
      </c>
      <c r="N700" t="s">
        <v>174</v>
      </c>
      <c r="O700" t="s">
        <v>3851</v>
      </c>
      <c r="P700" t="s">
        <v>4315</v>
      </c>
      <c r="Q700" t="s">
        <v>4319</v>
      </c>
      <c r="R700" t="s">
        <v>4321</v>
      </c>
      <c r="S700" t="s">
        <v>4763</v>
      </c>
      <c r="T700" t="s">
        <v>5440</v>
      </c>
      <c r="U700" t="s">
        <v>5440</v>
      </c>
      <c r="V700" t="s">
        <v>5769</v>
      </c>
      <c r="W700" t="s">
        <v>5697</v>
      </c>
      <c r="AA700" t="s">
        <v>6697</v>
      </c>
      <c r="AB700" t="s">
        <v>6697</v>
      </c>
      <c r="AC700" t="s">
        <v>6697</v>
      </c>
      <c r="AD700" t="s">
        <v>6697</v>
      </c>
      <c r="AE700" t="s">
        <v>6697</v>
      </c>
      <c r="AF700" t="s">
        <v>6697</v>
      </c>
      <c r="AG700" t="s">
        <v>6697</v>
      </c>
      <c r="AH700" t="s">
        <v>6697</v>
      </c>
      <c r="AI700" t="s">
        <v>6698</v>
      </c>
      <c r="AJ700" t="s">
        <v>6697</v>
      </c>
      <c r="AK700" t="s">
        <v>6699</v>
      </c>
      <c r="AL700" t="s">
        <v>6697</v>
      </c>
      <c r="AM700" t="s">
        <v>6697</v>
      </c>
      <c r="AN700" t="s">
        <v>6700</v>
      </c>
      <c r="AO700" t="s">
        <v>6697</v>
      </c>
      <c r="AP700" t="s">
        <v>6697</v>
      </c>
      <c r="AQ700" t="s">
        <v>6697</v>
      </c>
      <c r="AR700" t="s">
        <v>6697</v>
      </c>
      <c r="AS700" t="s">
        <v>6703</v>
      </c>
      <c r="AT700">
        <v>65535</v>
      </c>
      <c r="AU700" t="s">
        <v>6703</v>
      </c>
      <c r="AV700" t="s">
        <v>6697</v>
      </c>
      <c r="AW700">
        <v>5</v>
      </c>
      <c r="AX700" t="s">
        <v>6697</v>
      </c>
      <c r="AY700" t="s">
        <v>6697</v>
      </c>
      <c r="AZ700" t="s">
        <v>6706</v>
      </c>
      <c r="BA700" t="s">
        <v>6698</v>
      </c>
    </row>
    <row r="701" spans="1:53">
      <c r="A701" t="s">
        <v>403</v>
      </c>
      <c r="B701" t="s">
        <v>1030</v>
      </c>
      <c r="C701" t="s">
        <v>1327</v>
      </c>
      <c r="D701" t="s">
        <v>1682</v>
      </c>
      <c r="E701" t="s">
        <v>1974</v>
      </c>
      <c r="F701">
        <v>0</v>
      </c>
      <c r="G701" t="s">
        <v>1977</v>
      </c>
      <c r="H701" t="s">
        <v>1979</v>
      </c>
      <c r="I701" t="s">
        <v>2674</v>
      </c>
      <c r="J701" t="s">
        <v>3542</v>
      </c>
      <c r="K701" t="s">
        <v>3550</v>
      </c>
      <c r="L701" t="s">
        <v>3563</v>
      </c>
      <c r="M701" t="s">
        <v>3852</v>
      </c>
      <c r="N701" t="s">
        <v>174</v>
      </c>
      <c r="O701" t="s">
        <v>3683</v>
      </c>
      <c r="P701" t="s">
        <v>4315</v>
      </c>
      <c r="Q701" t="s">
        <v>4319</v>
      </c>
      <c r="R701" t="s">
        <v>4323</v>
      </c>
      <c r="S701" t="s">
        <v>4828</v>
      </c>
      <c r="T701" t="s">
        <v>5439</v>
      </c>
      <c r="U701" t="s">
        <v>4324</v>
      </c>
      <c r="V701" t="s">
        <v>5726</v>
      </c>
      <c r="W701" t="s">
        <v>5955</v>
      </c>
      <c r="AA701" t="s">
        <v>6697</v>
      </c>
      <c r="AB701" t="s">
        <v>6697</v>
      </c>
      <c r="AC701" t="s">
        <v>6697</v>
      </c>
      <c r="AD701" t="s">
        <v>6697</v>
      </c>
      <c r="AE701" t="s">
        <v>6697</v>
      </c>
      <c r="AF701" t="s">
        <v>6697</v>
      </c>
      <c r="AG701" t="s">
        <v>6697</v>
      </c>
      <c r="AH701" t="s">
        <v>6697</v>
      </c>
      <c r="AI701" t="s">
        <v>6697</v>
      </c>
      <c r="AJ701" t="s">
        <v>6697</v>
      </c>
      <c r="AK701" t="s">
        <v>6697</v>
      </c>
      <c r="AL701" t="s">
        <v>6697</v>
      </c>
      <c r="AM701" t="s">
        <v>6697</v>
      </c>
      <c r="AN701" t="s">
        <v>6699</v>
      </c>
      <c r="AO701" t="s">
        <v>6697</v>
      </c>
      <c r="AP701" t="s">
        <v>6697</v>
      </c>
      <c r="AQ701" t="s">
        <v>6697</v>
      </c>
      <c r="AR701" t="s">
        <v>6697</v>
      </c>
      <c r="AS701" t="s">
        <v>6697</v>
      </c>
      <c r="AT701">
        <v>0</v>
      </c>
      <c r="AU701" t="s">
        <v>6697</v>
      </c>
      <c r="AV701" t="s">
        <v>6697</v>
      </c>
      <c r="AW701">
        <v>1</v>
      </c>
      <c r="AX701" t="s">
        <v>6697</v>
      </c>
      <c r="AY701" t="s">
        <v>6697</v>
      </c>
      <c r="BA701" t="s">
        <v>6697</v>
      </c>
    </row>
    <row r="702" spans="1:53">
      <c r="A702" t="s">
        <v>404</v>
      </c>
      <c r="B702" t="s">
        <v>404</v>
      </c>
      <c r="C702" t="s">
        <v>1327</v>
      </c>
      <c r="D702" t="s">
        <v>1873</v>
      </c>
      <c r="E702" t="s">
        <v>1974</v>
      </c>
      <c r="F702">
        <v>0</v>
      </c>
      <c r="G702" t="s">
        <v>1977</v>
      </c>
      <c r="H702" t="s">
        <v>1979</v>
      </c>
      <c r="I702" t="s">
        <v>2675</v>
      </c>
      <c r="J702" t="s">
        <v>3542</v>
      </c>
      <c r="K702" t="s">
        <v>3550</v>
      </c>
      <c r="L702" t="s">
        <v>3563</v>
      </c>
      <c r="M702" t="s">
        <v>3851</v>
      </c>
      <c r="N702" t="s">
        <v>174</v>
      </c>
      <c r="O702" t="s">
        <v>3851</v>
      </c>
      <c r="P702" t="s">
        <v>4315</v>
      </c>
      <c r="Q702" t="s">
        <v>4319</v>
      </c>
      <c r="R702" t="s">
        <v>4322</v>
      </c>
      <c r="S702" t="s">
        <v>4828</v>
      </c>
      <c r="T702" t="s">
        <v>5441</v>
      </c>
      <c r="U702" t="s">
        <v>5440</v>
      </c>
      <c r="V702" t="s">
        <v>5726</v>
      </c>
      <c r="W702" t="s">
        <v>5955</v>
      </c>
      <c r="AA702" t="s">
        <v>6697</v>
      </c>
      <c r="AB702" t="s">
        <v>6697</v>
      </c>
      <c r="AC702" t="s">
        <v>6697</v>
      </c>
      <c r="AD702" t="s">
        <v>6697</v>
      </c>
      <c r="AE702" t="s">
        <v>6697</v>
      </c>
      <c r="AF702" t="s">
        <v>6697</v>
      </c>
      <c r="AG702" t="s">
        <v>6697</v>
      </c>
      <c r="AH702" t="s">
        <v>6697</v>
      </c>
      <c r="AI702" t="s">
        <v>6697</v>
      </c>
      <c r="AJ702" t="s">
        <v>6697</v>
      </c>
      <c r="AK702" t="s">
        <v>6697</v>
      </c>
      <c r="AL702" t="s">
        <v>6697</v>
      </c>
      <c r="AM702" t="s">
        <v>6697</v>
      </c>
      <c r="AN702" t="s">
        <v>6697</v>
      </c>
      <c r="AO702" t="s">
        <v>6697</v>
      </c>
      <c r="AP702" t="s">
        <v>6697</v>
      </c>
      <c r="AQ702" t="s">
        <v>6697</v>
      </c>
      <c r="AR702" t="s">
        <v>6697</v>
      </c>
      <c r="AS702" t="s">
        <v>6697</v>
      </c>
      <c r="AT702">
        <v>0</v>
      </c>
      <c r="AU702" t="s">
        <v>6697</v>
      </c>
      <c r="AV702" t="s">
        <v>6697</v>
      </c>
      <c r="AW702">
        <v>9</v>
      </c>
      <c r="AX702" t="s">
        <v>6697</v>
      </c>
      <c r="AY702" t="s">
        <v>6697</v>
      </c>
      <c r="BA702" t="s">
        <v>6697</v>
      </c>
    </row>
    <row r="703" spans="1:53">
      <c r="A703" t="s">
        <v>245</v>
      </c>
      <c r="B703" t="s">
        <v>245</v>
      </c>
      <c r="C703" t="s">
        <v>1475</v>
      </c>
      <c r="D703" t="s">
        <v>1771</v>
      </c>
      <c r="E703" t="s">
        <v>1974</v>
      </c>
      <c r="F703">
        <v>0</v>
      </c>
      <c r="G703" t="s">
        <v>1977</v>
      </c>
      <c r="H703" t="s">
        <v>1979</v>
      </c>
      <c r="I703" t="s">
        <v>2676</v>
      </c>
      <c r="J703" t="s">
        <v>3542</v>
      </c>
      <c r="K703" t="s">
        <v>3545</v>
      </c>
      <c r="L703" t="s">
        <v>3563</v>
      </c>
      <c r="M703" t="s">
        <v>3851</v>
      </c>
      <c r="N703" t="s">
        <v>174</v>
      </c>
      <c r="O703" t="s">
        <v>3851</v>
      </c>
      <c r="P703" t="s">
        <v>4315</v>
      </c>
      <c r="Q703" t="s">
        <v>4319</v>
      </c>
      <c r="R703" t="s">
        <v>4321</v>
      </c>
      <c r="S703" t="s">
        <v>4829</v>
      </c>
      <c r="T703" t="s">
        <v>5439</v>
      </c>
      <c r="U703" t="s">
        <v>4324</v>
      </c>
      <c r="V703" t="s">
        <v>5726</v>
      </c>
      <c r="W703" t="s">
        <v>6305</v>
      </c>
      <c r="AA703" t="s">
        <v>6697</v>
      </c>
      <c r="AB703" t="s">
        <v>6697</v>
      </c>
      <c r="AC703" t="s">
        <v>6697</v>
      </c>
      <c r="AD703" t="s">
        <v>6697</v>
      </c>
      <c r="AE703" t="s">
        <v>6697</v>
      </c>
      <c r="AF703" t="s">
        <v>6697</v>
      </c>
      <c r="AG703" t="s">
        <v>6697</v>
      </c>
      <c r="AH703" t="s">
        <v>6697</v>
      </c>
      <c r="AI703" t="s">
        <v>6697</v>
      </c>
      <c r="AJ703" t="s">
        <v>6697</v>
      </c>
      <c r="AK703" t="s">
        <v>6697</v>
      </c>
      <c r="AL703" t="s">
        <v>6697</v>
      </c>
      <c r="AM703" t="s">
        <v>6697</v>
      </c>
      <c r="AN703" t="s">
        <v>6700</v>
      </c>
      <c r="AO703" t="s">
        <v>6697</v>
      </c>
      <c r="AP703" t="s">
        <v>6697</v>
      </c>
      <c r="AQ703" t="s">
        <v>6697</v>
      </c>
      <c r="AR703" t="s">
        <v>6697</v>
      </c>
      <c r="AS703" t="s">
        <v>6697</v>
      </c>
      <c r="AT703">
        <v>2</v>
      </c>
      <c r="AU703" t="s">
        <v>6697</v>
      </c>
      <c r="AV703" t="s">
        <v>6697</v>
      </c>
      <c r="AW703">
        <v>5</v>
      </c>
      <c r="AX703" t="s">
        <v>6697</v>
      </c>
      <c r="AY703" t="s">
        <v>6697</v>
      </c>
      <c r="BA703" t="s">
        <v>6697</v>
      </c>
    </row>
    <row r="704" spans="1:53">
      <c r="A704" t="s">
        <v>405</v>
      </c>
      <c r="B704" t="s">
        <v>405</v>
      </c>
      <c r="C704" t="s">
        <v>1327</v>
      </c>
      <c r="D704" t="s">
        <v>1874</v>
      </c>
      <c r="E704" t="s">
        <v>1974</v>
      </c>
      <c r="F704">
        <v>0</v>
      </c>
      <c r="G704" t="s">
        <v>1977</v>
      </c>
      <c r="H704" t="s">
        <v>1979</v>
      </c>
      <c r="I704" t="s">
        <v>2677</v>
      </c>
      <c r="J704" t="s">
        <v>3542</v>
      </c>
      <c r="K704" t="s">
        <v>3545</v>
      </c>
      <c r="L704" t="s">
        <v>3563</v>
      </c>
      <c r="M704" t="s">
        <v>3852</v>
      </c>
      <c r="N704" t="s">
        <v>174</v>
      </c>
      <c r="O704" t="s">
        <v>3852</v>
      </c>
      <c r="P704" t="s">
        <v>4315</v>
      </c>
      <c r="Q704" t="s">
        <v>4319</v>
      </c>
      <c r="R704" t="s">
        <v>4322</v>
      </c>
      <c r="S704" t="s">
        <v>4828</v>
      </c>
      <c r="T704" t="s">
        <v>5437</v>
      </c>
      <c r="U704" t="s">
        <v>5440</v>
      </c>
      <c r="V704" t="s">
        <v>5726</v>
      </c>
      <c r="W704" t="s">
        <v>5955</v>
      </c>
      <c r="AA704" t="s">
        <v>6697</v>
      </c>
      <c r="AB704" t="s">
        <v>6697</v>
      </c>
      <c r="AC704" t="s">
        <v>6697</v>
      </c>
      <c r="AD704" t="s">
        <v>6697</v>
      </c>
      <c r="AE704" t="s">
        <v>6697</v>
      </c>
      <c r="AF704" t="s">
        <v>6697</v>
      </c>
      <c r="AG704" t="s">
        <v>6697</v>
      </c>
      <c r="AH704" t="s">
        <v>6697</v>
      </c>
      <c r="AI704" t="s">
        <v>6697</v>
      </c>
      <c r="AJ704" t="s">
        <v>6697</v>
      </c>
      <c r="AK704" t="s">
        <v>6697</v>
      </c>
      <c r="AL704" t="s">
        <v>6697</v>
      </c>
      <c r="AM704" t="s">
        <v>6697</v>
      </c>
      <c r="AN704" t="s">
        <v>6697</v>
      </c>
      <c r="AO704" t="s">
        <v>6697</v>
      </c>
      <c r="AP704" t="s">
        <v>6697</v>
      </c>
      <c r="AQ704" t="s">
        <v>6697</v>
      </c>
      <c r="AR704" t="s">
        <v>6697</v>
      </c>
      <c r="AS704" t="s">
        <v>6697</v>
      </c>
      <c r="AT704">
        <v>0</v>
      </c>
      <c r="AU704" t="s">
        <v>6697</v>
      </c>
      <c r="AV704" t="s">
        <v>6697</v>
      </c>
      <c r="AW704">
        <v>5</v>
      </c>
      <c r="AX704" t="s">
        <v>6697</v>
      </c>
      <c r="AY704" t="s">
        <v>6697</v>
      </c>
      <c r="BA704" t="s">
        <v>6697</v>
      </c>
    </row>
    <row r="705" spans="1:53">
      <c r="A705" t="s">
        <v>406</v>
      </c>
      <c r="B705" t="s">
        <v>405</v>
      </c>
      <c r="C705" t="s">
        <v>1476</v>
      </c>
      <c r="D705" t="s">
        <v>1667</v>
      </c>
      <c r="E705" t="s">
        <v>1974</v>
      </c>
      <c r="F705">
        <v>0</v>
      </c>
      <c r="G705" t="s">
        <v>1977</v>
      </c>
      <c r="H705" t="s">
        <v>1979</v>
      </c>
      <c r="I705" t="s">
        <v>2678</v>
      </c>
      <c r="J705" t="s">
        <v>3542</v>
      </c>
      <c r="K705" t="s">
        <v>3550</v>
      </c>
      <c r="L705" t="s">
        <v>3563</v>
      </c>
      <c r="M705" t="s">
        <v>3852</v>
      </c>
      <c r="N705" t="s">
        <v>174</v>
      </c>
      <c r="O705" t="s">
        <v>3852</v>
      </c>
      <c r="P705" t="s">
        <v>4315</v>
      </c>
      <c r="Q705" t="s">
        <v>4319</v>
      </c>
      <c r="R705" t="s">
        <v>4322</v>
      </c>
      <c r="S705" t="s">
        <v>4828</v>
      </c>
      <c r="T705" t="s">
        <v>5440</v>
      </c>
      <c r="U705" t="s">
        <v>5440</v>
      </c>
      <c r="V705" t="s">
        <v>5726</v>
      </c>
      <c r="W705" t="s">
        <v>5955</v>
      </c>
      <c r="AA705" t="s">
        <v>6697</v>
      </c>
      <c r="AB705" t="s">
        <v>6697</v>
      </c>
      <c r="AC705" t="s">
        <v>6697</v>
      </c>
      <c r="AD705" t="s">
        <v>6697</v>
      </c>
      <c r="AE705" t="s">
        <v>6697</v>
      </c>
      <c r="AF705" t="s">
        <v>6697</v>
      </c>
      <c r="AG705" t="s">
        <v>6697</v>
      </c>
      <c r="AH705" t="s">
        <v>6697</v>
      </c>
      <c r="AI705" t="s">
        <v>6697</v>
      </c>
      <c r="AJ705" t="s">
        <v>6697</v>
      </c>
      <c r="AK705" t="s">
        <v>6697</v>
      </c>
      <c r="AL705" t="s">
        <v>6697</v>
      </c>
      <c r="AM705" t="s">
        <v>6697</v>
      </c>
      <c r="AN705" t="s">
        <v>6697</v>
      </c>
      <c r="AO705" t="s">
        <v>6697</v>
      </c>
      <c r="AP705" t="s">
        <v>6697</v>
      </c>
      <c r="AQ705" t="s">
        <v>6697</v>
      </c>
      <c r="AR705" t="s">
        <v>6697</v>
      </c>
      <c r="AS705" t="s">
        <v>6697</v>
      </c>
      <c r="AT705">
        <v>1</v>
      </c>
      <c r="AU705" t="s">
        <v>6697</v>
      </c>
      <c r="AV705" t="s">
        <v>6697</v>
      </c>
      <c r="AW705">
        <v>1</v>
      </c>
      <c r="AX705" t="s">
        <v>6697</v>
      </c>
      <c r="AY705" t="s">
        <v>6697</v>
      </c>
      <c r="BA705" t="s">
        <v>6697</v>
      </c>
    </row>
    <row r="706" spans="1:53">
      <c r="A706" t="s">
        <v>407</v>
      </c>
      <c r="B706" t="s">
        <v>245</v>
      </c>
      <c r="C706" t="s">
        <v>1477</v>
      </c>
      <c r="D706" t="s">
        <v>1875</v>
      </c>
      <c r="E706" t="s">
        <v>1974</v>
      </c>
      <c r="F706">
        <v>0</v>
      </c>
      <c r="G706" t="s">
        <v>1977</v>
      </c>
      <c r="H706" t="s">
        <v>1979</v>
      </c>
      <c r="I706" t="s">
        <v>2679</v>
      </c>
      <c r="J706" t="s">
        <v>3542</v>
      </c>
      <c r="K706" t="s">
        <v>3545</v>
      </c>
      <c r="L706" t="s">
        <v>3563</v>
      </c>
      <c r="M706" t="s">
        <v>3852</v>
      </c>
      <c r="N706" t="s">
        <v>174</v>
      </c>
      <c r="O706" t="s">
        <v>3851</v>
      </c>
      <c r="P706" t="s">
        <v>4315</v>
      </c>
      <c r="Q706" t="s">
        <v>4319</v>
      </c>
      <c r="R706" t="s">
        <v>4321</v>
      </c>
      <c r="S706" t="s">
        <v>4830</v>
      </c>
      <c r="T706" t="s">
        <v>5439</v>
      </c>
      <c r="U706" t="s">
        <v>4324</v>
      </c>
      <c r="V706" t="s">
        <v>5726</v>
      </c>
      <c r="W706" t="s">
        <v>6306</v>
      </c>
      <c r="AA706" t="s">
        <v>6697</v>
      </c>
      <c r="AB706" t="s">
        <v>6697</v>
      </c>
      <c r="AC706" t="s">
        <v>6697</v>
      </c>
      <c r="AD706" t="s">
        <v>6697</v>
      </c>
      <c r="AE706" t="s">
        <v>6697</v>
      </c>
      <c r="AF706" t="s">
        <v>6697</v>
      </c>
      <c r="AG706" t="s">
        <v>6697</v>
      </c>
      <c r="AH706" t="s">
        <v>6697</v>
      </c>
      <c r="AI706" t="s">
        <v>6697</v>
      </c>
      <c r="AJ706" t="s">
        <v>6697</v>
      </c>
      <c r="AK706" t="s">
        <v>6697</v>
      </c>
      <c r="AL706" t="s">
        <v>6697</v>
      </c>
      <c r="AM706" t="s">
        <v>6697</v>
      </c>
      <c r="AN706" t="s">
        <v>6700</v>
      </c>
      <c r="AO706" t="s">
        <v>6697</v>
      </c>
      <c r="AP706" t="s">
        <v>6697</v>
      </c>
      <c r="AQ706" t="s">
        <v>6697</v>
      </c>
      <c r="AR706" t="s">
        <v>6697</v>
      </c>
      <c r="AS706" t="s">
        <v>6697</v>
      </c>
      <c r="AT706">
        <v>1</v>
      </c>
      <c r="AU706" t="s">
        <v>6697</v>
      </c>
      <c r="AV706" t="s">
        <v>6697</v>
      </c>
      <c r="AW706">
        <v>4</v>
      </c>
      <c r="AX706" t="s">
        <v>6697</v>
      </c>
      <c r="AY706" t="s">
        <v>6697</v>
      </c>
      <c r="BA706" t="s">
        <v>6697</v>
      </c>
    </row>
    <row r="707" spans="1:53">
      <c r="A707" t="s">
        <v>408</v>
      </c>
      <c r="B707" t="s">
        <v>245</v>
      </c>
      <c r="C707" t="s">
        <v>1477</v>
      </c>
      <c r="D707" t="s">
        <v>1875</v>
      </c>
      <c r="E707" t="s">
        <v>1974</v>
      </c>
      <c r="F707">
        <v>0</v>
      </c>
      <c r="G707" t="s">
        <v>1977</v>
      </c>
      <c r="H707" t="s">
        <v>1979</v>
      </c>
      <c r="I707" t="s">
        <v>2680</v>
      </c>
      <c r="J707" t="s">
        <v>3542</v>
      </c>
      <c r="K707" t="s">
        <v>3545</v>
      </c>
      <c r="L707" t="s">
        <v>3563</v>
      </c>
      <c r="M707" t="s">
        <v>3853</v>
      </c>
      <c r="N707" t="s">
        <v>174</v>
      </c>
      <c r="O707" t="s">
        <v>3818</v>
      </c>
      <c r="P707" t="s">
        <v>4315</v>
      </c>
      <c r="Q707" t="s">
        <v>4319</v>
      </c>
      <c r="R707" t="s">
        <v>4321</v>
      </c>
      <c r="S707" t="s">
        <v>4830</v>
      </c>
      <c r="T707" t="s">
        <v>5439</v>
      </c>
      <c r="U707" t="s">
        <v>4324</v>
      </c>
      <c r="V707" t="s">
        <v>5726</v>
      </c>
      <c r="W707" t="s">
        <v>6307</v>
      </c>
      <c r="AA707" t="s">
        <v>6697</v>
      </c>
      <c r="AB707" t="s">
        <v>6697</v>
      </c>
      <c r="AC707" t="s">
        <v>6697</v>
      </c>
      <c r="AD707" t="s">
        <v>6697</v>
      </c>
      <c r="AE707" t="s">
        <v>6697</v>
      </c>
      <c r="AF707" t="s">
        <v>6697</v>
      </c>
      <c r="AG707" t="s">
        <v>6697</v>
      </c>
      <c r="AH707" t="s">
        <v>6697</v>
      </c>
      <c r="AI707" t="s">
        <v>6697</v>
      </c>
      <c r="AJ707" t="s">
        <v>6697</v>
      </c>
      <c r="AK707" t="s">
        <v>6697</v>
      </c>
      <c r="AL707" t="s">
        <v>6697</v>
      </c>
      <c r="AM707" t="s">
        <v>6697</v>
      </c>
      <c r="AN707" t="s">
        <v>6700</v>
      </c>
      <c r="AO707" t="s">
        <v>6697</v>
      </c>
      <c r="AP707" t="s">
        <v>6697</v>
      </c>
      <c r="AQ707" t="s">
        <v>6697</v>
      </c>
      <c r="AR707" t="s">
        <v>6697</v>
      </c>
      <c r="AS707" t="s">
        <v>6697</v>
      </c>
      <c r="AT707">
        <v>1</v>
      </c>
      <c r="AU707" t="s">
        <v>6697</v>
      </c>
      <c r="AV707" t="s">
        <v>6697</v>
      </c>
      <c r="AW707">
        <v>4</v>
      </c>
      <c r="AX707" t="s">
        <v>6697</v>
      </c>
      <c r="AY707" t="s">
        <v>6697</v>
      </c>
      <c r="BA707" t="s">
        <v>6697</v>
      </c>
    </row>
    <row r="708" spans="1:53">
      <c r="A708" t="s">
        <v>409</v>
      </c>
      <c r="B708" t="s">
        <v>409</v>
      </c>
      <c r="C708" t="s">
        <v>1327</v>
      </c>
      <c r="D708" t="s">
        <v>1874</v>
      </c>
      <c r="E708" t="s">
        <v>1974</v>
      </c>
      <c r="F708">
        <v>0</v>
      </c>
      <c r="G708" t="s">
        <v>1977</v>
      </c>
      <c r="H708" t="s">
        <v>1979</v>
      </c>
      <c r="I708" t="s">
        <v>2681</v>
      </c>
      <c r="J708" t="s">
        <v>3542</v>
      </c>
      <c r="K708" t="s">
        <v>3550</v>
      </c>
      <c r="L708" t="s">
        <v>3563</v>
      </c>
      <c r="M708" t="s">
        <v>3854</v>
      </c>
      <c r="N708" t="s">
        <v>174</v>
      </c>
      <c r="O708" t="s">
        <v>3854</v>
      </c>
      <c r="P708" t="s">
        <v>4315</v>
      </c>
      <c r="Q708" t="s">
        <v>4319</v>
      </c>
      <c r="R708" t="s">
        <v>4322</v>
      </c>
      <c r="S708" t="s">
        <v>4828</v>
      </c>
      <c r="T708" t="s">
        <v>5437</v>
      </c>
      <c r="U708" t="s">
        <v>5440</v>
      </c>
      <c r="V708" t="s">
        <v>5726</v>
      </c>
      <c r="W708" t="s">
        <v>5955</v>
      </c>
      <c r="AA708" t="s">
        <v>6697</v>
      </c>
      <c r="AB708" t="s">
        <v>6697</v>
      </c>
      <c r="AC708" t="s">
        <v>6697</v>
      </c>
      <c r="AD708" t="s">
        <v>6697</v>
      </c>
      <c r="AE708" t="s">
        <v>6697</v>
      </c>
      <c r="AF708" t="s">
        <v>6697</v>
      </c>
      <c r="AG708" t="s">
        <v>6697</v>
      </c>
      <c r="AH708" t="s">
        <v>6697</v>
      </c>
      <c r="AI708" t="s">
        <v>6697</v>
      </c>
      <c r="AJ708" t="s">
        <v>6697</v>
      </c>
      <c r="AK708" t="s">
        <v>6697</v>
      </c>
      <c r="AL708" t="s">
        <v>6697</v>
      </c>
      <c r="AM708" t="s">
        <v>6697</v>
      </c>
      <c r="AN708" t="s">
        <v>6697</v>
      </c>
      <c r="AO708" t="s">
        <v>6697</v>
      </c>
      <c r="AP708" t="s">
        <v>6697</v>
      </c>
      <c r="AQ708" t="s">
        <v>6697</v>
      </c>
      <c r="AR708" t="s">
        <v>6697</v>
      </c>
      <c r="AS708" t="s">
        <v>6697</v>
      </c>
      <c r="AT708">
        <v>0</v>
      </c>
      <c r="AU708" t="s">
        <v>6697</v>
      </c>
      <c r="AV708" t="s">
        <v>6697</v>
      </c>
      <c r="AW708">
        <v>5</v>
      </c>
      <c r="AX708" t="s">
        <v>6697</v>
      </c>
      <c r="AY708" t="s">
        <v>6697</v>
      </c>
      <c r="BA708" t="s">
        <v>6697</v>
      </c>
    </row>
    <row r="709" spans="1:53">
      <c r="A709" t="s">
        <v>409</v>
      </c>
      <c r="B709" t="s">
        <v>409</v>
      </c>
      <c r="C709" t="s">
        <v>1476</v>
      </c>
      <c r="D709" t="s">
        <v>1667</v>
      </c>
      <c r="E709" t="s">
        <v>1974</v>
      </c>
      <c r="F709">
        <v>0</v>
      </c>
      <c r="G709" t="s">
        <v>1977</v>
      </c>
      <c r="H709" t="s">
        <v>1979</v>
      </c>
      <c r="I709" t="s">
        <v>2682</v>
      </c>
      <c r="J709" t="s">
        <v>3542</v>
      </c>
      <c r="K709" t="s">
        <v>3550</v>
      </c>
      <c r="L709" t="s">
        <v>3563</v>
      </c>
      <c r="M709" t="s">
        <v>3854</v>
      </c>
      <c r="N709" t="s">
        <v>174</v>
      </c>
      <c r="O709" t="s">
        <v>3854</v>
      </c>
      <c r="P709" t="s">
        <v>4315</v>
      </c>
      <c r="Q709" t="s">
        <v>4319</v>
      </c>
      <c r="R709" t="s">
        <v>4322</v>
      </c>
      <c r="S709" t="s">
        <v>4828</v>
      </c>
      <c r="T709" t="s">
        <v>5440</v>
      </c>
      <c r="U709" t="s">
        <v>5440</v>
      </c>
      <c r="V709" t="s">
        <v>5770</v>
      </c>
      <c r="W709" t="s">
        <v>5955</v>
      </c>
      <c r="AA709" t="s">
        <v>6697</v>
      </c>
      <c r="AB709" t="s">
        <v>6697</v>
      </c>
      <c r="AC709" t="s">
        <v>6697</v>
      </c>
      <c r="AD709" t="s">
        <v>6697</v>
      </c>
      <c r="AE709" t="s">
        <v>6697</v>
      </c>
      <c r="AF709" t="s">
        <v>6697</v>
      </c>
      <c r="AG709" t="s">
        <v>6697</v>
      </c>
      <c r="AH709" t="s">
        <v>6697</v>
      </c>
      <c r="AI709" t="s">
        <v>6697</v>
      </c>
      <c r="AJ709" t="s">
        <v>6697</v>
      </c>
      <c r="AK709" t="s">
        <v>6697</v>
      </c>
      <c r="AL709" t="s">
        <v>6697</v>
      </c>
      <c r="AM709" t="s">
        <v>6697</v>
      </c>
      <c r="AN709" t="s">
        <v>6697</v>
      </c>
      <c r="AO709" t="s">
        <v>6697</v>
      </c>
      <c r="AP709" t="s">
        <v>6697</v>
      </c>
      <c r="AQ709" t="s">
        <v>6697</v>
      </c>
      <c r="AR709" t="s">
        <v>6697</v>
      </c>
      <c r="AS709" t="s">
        <v>6697</v>
      </c>
      <c r="AT709">
        <v>1</v>
      </c>
      <c r="AU709" t="s">
        <v>6697</v>
      </c>
      <c r="AV709" t="s">
        <v>6697</v>
      </c>
      <c r="AW709">
        <v>1</v>
      </c>
      <c r="AX709" t="s">
        <v>6697</v>
      </c>
      <c r="AY709" t="s">
        <v>6697</v>
      </c>
      <c r="BA709" t="s">
        <v>6697</v>
      </c>
    </row>
    <row r="710" spans="1:53">
      <c r="A710" t="s">
        <v>407</v>
      </c>
      <c r="B710" t="s">
        <v>407</v>
      </c>
      <c r="C710" t="s">
        <v>1327</v>
      </c>
      <c r="D710" t="s">
        <v>1667</v>
      </c>
      <c r="E710" t="s">
        <v>1974</v>
      </c>
      <c r="F710">
        <v>0</v>
      </c>
      <c r="G710" t="s">
        <v>1977</v>
      </c>
      <c r="H710" t="s">
        <v>1979</v>
      </c>
      <c r="I710" t="s">
        <v>2683</v>
      </c>
      <c r="J710" t="s">
        <v>3542</v>
      </c>
      <c r="K710" t="s">
        <v>3550</v>
      </c>
      <c r="L710" t="s">
        <v>3563</v>
      </c>
      <c r="M710" t="s">
        <v>3852</v>
      </c>
      <c r="N710" t="s">
        <v>174</v>
      </c>
      <c r="O710" t="s">
        <v>3852</v>
      </c>
      <c r="P710" t="s">
        <v>4315</v>
      </c>
      <c r="Q710" t="s">
        <v>4319</v>
      </c>
      <c r="R710" t="s">
        <v>4323</v>
      </c>
      <c r="S710" t="s">
        <v>4828</v>
      </c>
      <c r="T710" t="s">
        <v>5439</v>
      </c>
      <c r="U710" t="s">
        <v>4324</v>
      </c>
      <c r="V710" t="s">
        <v>5770</v>
      </c>
      <c r="W710" t="s">
        <v>5955</v>
      </c>
      <c r="AA710" t="s">
        <v>6697</v>
      </c>
      <c r="AB710" t="s">
        <v>6697</v>
      </c>
      <c r="AC710" t="s">
        <v>6697</v>
      </c>
      <c r="AD710" t="s">
        <v>6697</v>
      </c>
      <c r="AE710" t="s">
        <v>6697</v>
      </c>
      <c r="AF710" t="s">
        <v>6697</v>
      </c>
      <c r="AG710" t="s">
        <v>6697</v>
      </c>
      <c r="AH710" t="s">
        <v>6697</v>
      </c>
      <c r="AI710" t="s">
        <v>6697</v>
      </c>
      <c r="AJ710" t="s">
        <v>6697</v>
      </c>
      <c r="AK710" t="s">
        <v>6697</v>
      </c>
      <c r="AL710" t="s">
        <v>6697</v>
      </c>
      <c r="AM710" t="s">
        <v>6697</v>
      </c>
      <c r="AN710" t="s">
        <v>6699</v>
      </c>
      <c r="AO710" t="s">
        <v>6697</v>
      </c>
      <c r="AP710" t="s">
        <v>6697</v>
      </c>
      <c r="AQ710" t="s">
        <v>6697</v>
      </c>
      <c r="AR710" t="s">
        <v>6697</v>
      </c>
      <c r="AS710" t="s">
        <v>6697</v>
      </c>
      <c r="AT710">
        <v>0</v>
      </c>
      <c r="AU710" t="s">
        <v>6697</v>
      </c>
      <c r="AV710" t="s">
        <v>6697</v>
      </c>
      <c r="AW710">
        <v>1</v>
      </c>
      <c r="AX710" t="s">
        <v>6697</v>
      </c>
      <c r="AY710" t="s">
        <v>6697</v>
      </c>
      <c r="BA710" t="s">
        <v>6697</v>
      </c>
    </row>
    <row r="711" spans="1:53">
      <c r="A711" t="s">
        <v>407</v>
      </c>
      <c r="B711" t="s">
        <v>1031</v>
      </c>
      <c r="C711" t="s">
        <v>1327</v>
      </c>
      <c r="D711" t="s">
        <v>1696</v>
      </c>
      <c r="E711" t="s">
        <v>1974</v>
      </c>
      <c r="F711">
        <v>0</v>
      </c>
      <c r="G711" t="s">
        <v>1977</v>
      </c>
      <c r="H711" t="s">
        <v>1979</v>
      </c>
      <c r="I711" t="s">
        <v>2684</v>
      </c>
      <c r="J711" t="s">
        <v>3542</v>
      </c>
      <c r="K711" t="s">
        <v>3550</v>
      </c>
      <c r="L711" t="s">
        <v>3563</v>
      </c>
      <c r="M711" t="s">
        <v>3851</v>
      </c>
      <c r="N711" t="s">
        <v>174</v>
      </c>
      <c r="O711" t="s">
        <v>3851</v>
      </c>
      <c r="P711" t="s">
        <v>4315</v>
      </c>
      <c r="Q711" t="s">
        <v>4319</v>
      </c>
      <c r="R711" t="s">
        <v>4322</v>
      </c>
      <c r="S711" t="s">
        <v>4831</v>
      </c>
      <c r="T711" t="s">
        <v>5440</v>
      </c>
      <c r="U711" t="s">
        <v>5440</v>
      </c>
      <c r="V711" t="s">
        <v>5770</v>
      </c>
      <c r="W711" t="s">
        <v>5955</v>
      </c>
      <c r="AA711" t="s">
        <v>6697</v>
      </c>
      <c r="AB711" t="s">
        <v>6697</v>
      </c>
      <c r="AC711" t="s">
        <v>6697</v>
      </c>
      <c r="AD711" t="s">
        <v>6697</v>
      </c>
      <c r="AE711" t="s">
        <v>6697</v>
      </c>
      <c r="AF711" t="s">
        <v>6697</v>
      </c>
      <c r="AG711" t="s">
        <v>6697</v>
      </c>
      <c r="AH711" t="s">
        <v>6697</v>
      </c>
      <c r="AI711" t="s">
        <v>6697</v>
      </c>
      <c r="AJ711" t="s">
        <v>6697</v>
      </c>
      <c r="AK711" t="s">
        <v>6697</v>
      </c>
      <c r="AL711" t="s">
        <v>6697</v>
      </c>
      <c r="AM711" t="s">
        <v>6697</v>
      </c>
      <c r="AN711" t="s">
        <v>6697</v>
      </c>
      <c r="AO711" t="s">
        <v>6697</v>
      </c>
      <c r="AP711" t="s">
        <v>6697</v>
      </c>
      <c r="AQ711" t="s">
        <v>6697</v>
      </c>
      <c r="AR711" t="s">
        <v>6697</v>
      </c>
      <c r="AS711" t="s">
        <v>6697</v>
      </c>
      <c r="AT711">
        <v>0</v>
      </c>
      <c r="AU711" t="s">
        <v>6697</v>
      </c>
      <c r="AV711" t="s">
        <v>6697</v>
      </c>
      <c r="AW711">
        <v>0</v>
      </c>
      <c r="AX711" t="s">
        <v>6697</v>
      </c>
      <c r="AY711" t="s">
        <v>6697</v>
      </c>
      <c r="BA711" t="s">
        <v>6697</v>
      </c>
    </row>
    <row r="712" spans="1:53">
      <c r="A712" t="s">
        <v>408</v>
      </c>
      <c r="B712" t="s">
        <v>1032</v>
      </c>
      <c r="C712" t="s">
        <v>1327</v>
      </c>
      <c r="D712" t="s">
        <v>1696</v>
      </c>
      <c r="E712" t="s">
        <v>1974</v>
      </c>
      <c r="F712">
        <v>0</v>
      </c>
      <c r="G712" t="s">
        <v>1977</v>
      </c>
      <c r="H712" t="s">
        <v>1979</v>
      </c>
      <c r="I712" t="s">
        <v>2685</v>
      </c>
      <c r="J712" t="s">
        <v>3542</v>
      </c>
      <c r="K712" t="s">
        <v>3550</v>
      </c>
      <c r="L712" t="s">
        <v>3563</v>
      </c>
      <c r="M712" t="s">
        <v>3855</v>
      </c>
      <c r="N712" t="s">
        <v>174</v>
      </c>
      <c r="O712" t="s">
        <v>3855</v>
      </c>
      <c r="P712" t="s">
        <v>4315</v>
      </c>
      <c r="Q712" t="s">
        <v>4319</v>
      </c>
      <c r="R712" t="s">
        <v>4322</v>
      </c>
      <c r="S712" t="s">
        <v>4831</v>
      </c>
      <c r="T712" t="s">
        <v>5440</v>
      </c>
      <c r="U712" t="s">
        <v>5440</v>
      </c>
      <c r="V712" t="s">
        <v>5770</v>
      </c>
      <c r="W712" t="s">
        <v>5955</v>
      </c>
      <c r="AA712" t="s">
        <v>6697</v>
      </c>
      <c r="AB712" t="s">
        <v>6697</v>
      </c>
      <c r="AC712" t="s">
        <v>6697</v>
      </c>
      <c r="AD712" t="s">
        <v>6697</v>
      </c>
      <c r="AE712" t="s">
        <v>6697</v>
      </c>
      <c r="AF712" t="s">
        <v>6697</v>
      </c>
      <c r="AG712" t="s">
        <v>6697</v>
      </c>
      <c r="AH712" t="s">
        <v>6697</v>
      </c>
      <c r="AI712" t="s">
        <v>6697</v>
      </c>
      <c r="AJ712" t="s">
        <v>6697</v>
      </c>
      <c r="AK712" t="s">
        <v>6697</v>
      </c>
      <c r="AL712" t="s">
        <v>6697</v>
      </c>
      <c r="AM712" t="s">
        <v>6697</v>
      </c>
      <c r="AN712" t="s">
        <v>6697</v>
      </c>
      <c r="AO712" t="s">
        <v>6697</v>
      </c>
      <c r="AP712" t="s">
        <v>6697</v>
      </c>
      <c r="AQ712" t="s">
        <v>6697</v>
      </c>
      <c r="AR712" t="s">
        <v>6697</v>
      </c>
      <c r="AS712" t="s">
        <v>6697</v>
      </c>
      <c r="AT712">
        <v>0</v>
      </c>
      <c r="AU712" t="s">
        <v>6697</v>
      </c>
      <c r="AV712" t="s">
        <v>6697</v>
      </c>
      <c r="AW712">
        <v>0</v>
      </c>
      <c r="AX712" t="s">
        <v>6697</v>
      </c>
      <c r="AY712" t="s">
        <v>6697</v>
      </c>
      <c r="BA712" t="s">
        <v>6697</v>
      </c>
    </row>
    <row r="713" spans="1:53">
      <c r="A713" t="s">
        <v>410</v>
      </c>
      <c r="B713" t="s">
        <v>410</v>
      </c>
      <c r="C713" t="s">
        <v>1327</v>
      </c>
      <c r="D713" t="s">
        <v>1874</v>
      </c>
      <c r="E713" t="s">
        <v>1974</v>
      </c>
      <c r="F713">
        <v>0</v>
      </c>
      <c r="G713" t="s">
        <v>1977</v>
      </c>
      <c r="H713" t="s">
        <v>1979</v>
      </c>
      <c r="I713" t="s">
        <v>2686</v>
      </c>
      <c r="J713" t="s">
        <v>3542</v>
      </c>
      <c r="K713" t="s">
        <v>3550</v>
      </c>
      <c r="L713" t="s">
        <v>3563</v>
      </c>
      <c r="M713" t="s">
        <v>3852</v>
      </c>
      <c r="N713" t="s">
        <v>174</v>
      </c>
      <c r="O713" t="s">
        <v>3852</v>
      </c>
      <c r="P713" t="s">
        <v>4315</v>
      </c>
      <c r="Q713" t="s">
        <v>4319</v>
      </c>
      <c r="R713" t="s">
        <v>4323</v>
      </c>
      <c r="S713" t="s">
        <v>4828</v>
      </c>
      <c r="T713" t="s">
        <v>5439</v>
      </c>
      <c r="U713" t="s">
        <v>4324</v>
      </c>
      <c r="V713" t="s">
        <v>5770</v>
      </c>
      <c r="W713" t="s">
        <v>5955</v>
      </c>
      <c r="AA713" t="s">
        <v>6697</v>
      </c>
      <c r="AB713" t="s">
        <v>6697</v>
      </c>
      <c r="AC713" t="s">
        <v>6697</v>
      </c>
      <c r="AD713" t="s">
        <v>6697</v>
      </c>
      <c r="AE713" t="s">
        <v>6697</v>
      </c>
      <c r="AF713" t="s">
        <v>6697</v>
      </c>
      <c r="AG713" t="s">
        <v>6697</v>
      </c>
      <c r="AH713" t="s">
        <v>6697</v>
      </c>
      <c r="AI713" t="s">
        <v>6697</v>
      </c>
      <c r="AJ713" t="s">
        <v>6697</v>
      </c>
      <c r="AK713" t="s">
        <v>6697</v>
      </c>
      <c r="AL713" t="s">
        <v>6697</v>
      </c>
      <c r="AM713" t="s">
        <v>6697</v>
      </c>
      <c r="AN713" t="s">
        <v>6699</v>
      </c>
      <c r="AO713" t="s">
        <v>6697</v>
      </c>
      <c r="AP713" t="s">
        <v>6697</v>
      </c>
      <c r="AQ713" t="s">
        <v>6697</v>
      </c>
      <c r="AR713" t="s">
        <v>6697</v>
      </c>
      <c r="AS713" t="s">
        <v>6697</v>
      </c>
      <c r="AT713">
        <v>0</v>
      </c>
      <c r="AU713" t="s">
        <v>6697</v>
      </c>
      <c r="AV713" t="s">
        <v>6697</v>
      </c>
      <c r="AW713">
        <v>5</v>
      </c>
      <c r="AX713" t="s">
        <v>6697</v>
      </c>
      <c r="AY713" t="s">
        <v>6697</v>
      </c>
      <c r="BA713" t="s">
        <v>6697</v>
      </c>
    </row>
    <row r="714" spans="1:53">
      <c r="A714" t="s">
        <v>410</v>
      </c>
      <c r="B714" t="s">
        <v>410</v>
      </c>
      <c r="C714" t="s">
        <v>1476</v>
      </c>
      <c r="D714" t="s">
        <v>1771</v>
      </c>
      <c r="E714" t="s">
        <v>1974</v>
      </c>
      <c r="F714">
        <v>0</v>
      </c>
      <c r="G714" t="s">
        <v>1977</v>
      </c>
      <c r="H714" t="s">
        <v>1979</v>
      </c>
      <c r="I714" t="s">
        <v>2687</v>
      </c>
      <c r="J714" t="s">
        <v>3542</v>
      </c>
      <c r="K714" t="s">
        <v>3550</v>
      </c>
      <c r="L714" t="s">
        <v>3563</v>
      </c>
      <c r="M714" t="s">
        <v>3852</v>
      </c>
      <c r="N714" t="s">
        <v>174</v>
      </c>
      <c r="O714" t="s">
        <v>3852</v>
      </c>
      <c r="P714" t="s">
        <v>4315</v>
      </c>
      <c r="Q714" t="s">
        <v>4319</v>
      </c>
      <c r="R714" t="s">
        <v>4323</v>
      </c>
      <c r="S714" t="s">
        <v>4828</v>
      </c>
      <c r="T714" t="s">
        <v>5439</v>
      </c>
      <c r="U714" t="s">
        <v>4324</v>
      </c>
      <c r="V714" t="s">
        <v>5770</v>
      </c>
      <c r="W714" t="s">
        <v>5955</v>
      </c>
      <c r="AA714" t="s">
        <v>6697</v>
      </c>
      <c r="AB714" t="s">
        <v>6697</v>
      </c>
      <c r="AC714" t="s">
        <v>6697</v>
      </c>
      <c r="AD714" t="s">
        <v>6697</v>
      </c>
      <c r="AE714" t="s">
        <v>6697</v>
      </c>
      <c r="AF714" t="s">
        <v>6697</v>
      </c>
      <c r="AG714" t="s">
        <v>6697</v>
      </c>
      <c r="AH714" t="s">
        <v>6697</v>
      </c>
      <c r="AI714" t="s">
        <v>6697</v>
      </c>
      <c r="AJ714" t="s">
        <v>6697</v>
      </c>
      <c r="AK714" t="s">
        <v>6697</v>
      </c>
      <c r="AL714" t="s">
        <v>6697</v>
      </c>
      <c r="AM714" t="s">
        <v>6697</v>
      </c>
      <c r="AN714" t="s">
        <v>6699</v>
      </c>
      <c r="AO714" t="s">
        <v>6697</v>
      </c>
      <c r="AP714" t="s">
        <v>6697</v>
      </c>
      <c r="AQ714" t="s">
        <v>6697</v>
      </c>
      <c r="AR714" t="s">
        <v>6697</v>
      </c>
      <c r="AS714" t="s">
        <v>6697</v>
      </c>
      <c r="AT714">
        <v>1</v>
      </c>
      <c r="AU714" t="s">
        <v>6697</v>
      </c>
      <c r="AV714" t="s">
        <v>6697</v>
      </c>
      <c r="AW714">
        <v>5</v>
      </c>
      <c r="AX714" t="s">
        <v>6697</v>
      </c>
      <c r="AY714" t="s">
        <v>6697</v>
      </c>
      <c r="BA714" t="s">
        <v>6697</v>
      </c>
    </row>
    <row r="715" spans="1:53">
      <c r="A715" t="s">
        <v>411</v>
      </c>
      <c r="B715" t="s">
        <v>411</v>
      </c>
      <c r="C715" t="s">
        <v>1327</v>
      </c>
      <c r="D715" t="s">
        <v>1771</v>
      </c>
      <c r="E715" t="s">
        <v>1974</v>
      </c>
      <c r="F715">
        <v>0</v>
      </c>
      <c r="G715" t="s">
        <v>1977</v>
      </c>
      <c r="H715" t="s">
        <v>1979</v>
      </c>
      <c r="I715" t="s">
        <v>2688</v>
      </c>
      <c r="J715" t="s">
        <v>3542</v>
      </c>
      <c r="K715" t="s">
        <v>3545</v>
      </c>
      <c r="L715" t="s">
        <v>3563</v>
      </c>
      <c r="M715" t="s">
        <v>3851</v>
      </c>
      <c r="N715" t="s">
        <v>174</v>
      </c>
      <c r="O715" t="s">
        <v>3851</v>
      </c>
      <c r="P715" t="s">
        <v>4315</v>
      </c>
      <c r="Q715" t="s">
        <v>4319</v>
      </c>
      <c r="R715" t="s">
        <v>4323</v>
      </c>
      <c r="S715" t="s">
        <v>4832</v>
      </c>
      <c r="T715" t="s">
        <v>5439</v>
      </c>
      <c r="U715" t="s">
        <v>4324</v>
      </c>
      <c r="V715" t="s">
        <v>5770</v>
      </c>
      <c r="W715" t="s">
        <v>5955</v>
      </c>
      <c r="AA715" t="s">
        <v>6697</v>
      </c>
      <c r="AB715" t="s">
        <v>6697</v>
      </c>
      <c r="AC715" t="s">
        <v>6697</v>
      </c>
      <c r="AD715" t="s">
        <v>6697</v>
      </c>
      <c r="AE715" t="s">
        <v>6697</v>
      </c>
      <c r="AF715" t="s">
        <v>6697</v>
      </c>
      <c r="AG715" t="s">
        <v>6697</v>
      </c>
      <c r="AH715" t="s">
        <v>6697</v>
      </c>
      <c r="AI715" t="s">
        <v>6697</v>
      </c>
      <c r="AJ715" t="s">
        <v>6697</v>
      </c>
      <c r="AK715" t="s">
        <v>6697</v>
      </c>
      <c r="AL715" t="s">
        <v>6697</v>
      </c>
      <c r="AM715" t="s">
        <v>6697</v>
      </c>
      <c r="AN715" t="s">
        <v>6699</v>
      </c>
      <c r="AO715" t="s">
        <v>6697</v>
      </c>
      <c r="AP715" t="s">
        <v>6697</v>
      </c>
      <c r="AQ715" t="s">
        <v>6697</v>
      </c>
      <c r="AR715" t="s">
        <v>6697</v>
      </c>
      <c r="AS715" t="s">
        <v>6697</v>
      </c>
      <c r="AT715">
        <v>0</v>
      </c>
      <c r="AU715" t="s">
        <v>6697</v>
      </c>
      <c r="AV715" t="s">
        <v>6697</v>
      </c>
      <c r="AW715">
        <v>5</v>
      </c>
      <c r="AX715" t="s">
        <v>6697</v>
      </c>
      <c r="AY715" t="s">
        <v>6697</v>
      </c>
      <c r="BA715" t="s">
        <v>6697</v>
      </c>
    </row>
    <row r="716" spans="1:53">
      <c r="A716" t="s">
        <v>411</v>
      </c>
      <c r="B716" t="s">
        <v>411</v>
      </c>
      <c r="C716" t="s">
        <v>1478</v>
      </c>
      <c r="D716" t="s">
        <v>1667</v>
      </c>
      <c r="E716" t="s">
        <v>1974</v>
      </c>
      <c r="F716">
        <v>0</v>
      </c>
      <c r="G716" t="s">
        <v>1977</v>
      </c>
      <c r="H716" t="s">
        <v>1979</v>
      </c>
      <c r="I716" t="s">
        <v>2689</v>
      </c>
      <c r="J716" t="s">
        <v>3542</v>
      </c>
      <c r="K716" t="s">
        <v>3545</v>
      </c>
      <c r="L716" t="s">
        <v>3563</v>
      </c>
      <c r="M716" t="s">
        <v>3851</v>
      </c>
      <c r="N716" t="s">
        <v>174</v>
      </c>
      <c r="O716" t="s">
        <v>3851</v>
      </c>
      <c r="P716" t="s">
        <v>4315</v>
      </c>
      <c r="Q716" t="s">
        <v>4319</v>
      </c>
      <c r="R716" t="s">
        <v>4323</v>
      </c>
      <c r="S716" t="s">
        <v>4832</v>
      </c>
      <c r="T716" t="s">
        <v>5439</v>
      </c>
      <c r="U716" t="s">
        <v>4324</v>
      </c>
      <c r="V716" t="s">
        <v>5770</v>
      </c>
      <c r="W716" t="s">
        <v>5955</v>
      </c>
      <c r="AA716" t="s">
        <v>6697</v>
      </c>
      <c r="AB716" t="s">
        <v>6697</v>
      </c>
      <c r="AC716" t="s">
        <v>6697</v>
      </c>
      <c r="AD716" t="s">
        <v>6697</v>
      </c>
      <c r="AE716" t="s">
        <v>6697</v>
      </c>
      <c r="AF716" t="s">
        <v>6697</v>
      </c>
      <c r="AG716" t="s">
        <v>6697</v>
      </c>
      <c r="AH716" t="s">
        <v>6697</v>
      </c>
      <c r="AI716" t="s">
        <v>6697</v>
      </c>
      <c r="AJ716" t="s">
        <v>6697</v>
      </c>
      <c r="AK716" t="s">
        <v>6697</v>
      </c>
      <c r="AL716" t="s">
        <v>6697</v>
      </c>
      <c r="AM716" t="s">
        <v>6697</v>
      </c>
      <c r="AN716" t="s">
        <v>6699</v>
      </c>
      <c r="AO716" t="s">
        <v>6697</v>
      </c>
      <c r="AP716" t="s">
        <v>6697</v>
      </c>
      <c r="AQ716" t="s">
        <v>6697</v>
      </c>
      <c r="AR716" t="s">
        <v>6697</v>
      </c>
      <c r="AS716" t="s">
        <v>6697</v>
      </c>
      <c r="AT716">
        <v>2</v>
      </c>
      <c r="AU716" t="s">
        <v>6697</v>
      </c>
      <c r="AV716" t="s">
        <v>6697</v>
      </c>
      <c r="AW716">
        <v>1</v>
      </c>
      <c r="AX716" t="s">
        <v>6697</v>
      </c>
      <c r="AY716" t="s">
        <v>6697</v>
      </c>
      <c r="BA716" t="s">
        <v>6697</v>
      </c>
    </row>
    <row r="717" spans="1:53">
      <c r="A717" t="s">
        <v>411</v>
      </c>
      <c r="B717" t="s">
        <v>414</v>
      </c>
      <c r="C717" t="s">
        <v>1327</v>
      </c>
      <c r="D717" t="s">
        <v>1771</v>
      </c>
      <c r="E717" t="s">
        <v>1974</v>
      </c>
      <c r="F717">
        <v>0</v>
      </c>
      <c r="G717" t="s">
        <v>1977</v>
      </c>
      <c r="H717" t="s">
        <v>1979</v>
      </c>
      <c r="I717" t="s">
        <v>2690</v>
      </c>
      <c r="J717" t="s">
        <v>3542</v>
      </c>
      <c r="K717" t="s">
        <v>3545</v>
      </c>
      <c r="L717" t="s">
        <v>3563</v>
      </c>
      <c r="M717" t="s">
        <v>3818</v>
      </c>
      <c r="N717" t="s">
        <v>174</v>
      </c>
      <c r="O717" t="s">
        <v>3853</v>
      </c>
      <c r="P717" t="s">
        <v>4315</v>
      </c>
      <c r="Q717" t="s">
        <v>4319</v>
      </c>
      <c r="R717" t="s">
        <v>4322</v>
      </c>
      <c r="S717" t="s">
        <v>4833</v>
      </c>
      <c r="T717" t="s">
        <v>5440</v>
      </c>
      <c r="U717" t="s">
        <v>5440</v>
      </c>
      <c r="V717" t="s">
        <v>5770</v>
      </c>
      <c r="W717" t="s">
        <v>6271</v>
      </c>
      <c r="AA717" t="s">
        <v>6697</v>
      </c>
      <c r="AB717" t="s">
        <v>6697</v>
      </c>
      <c r="AC717" t="s">
        <v>6697</v>
      </c>
      <c r="AD717" t="s">
        <v>6697</v>
      </c>
      <c r="AE717" t="s">
        <v>6697</v>
      </c>
      <c r="AF717" t="s">
        <v>6697</v>
      </c>
      <c r="AG717" t="s">
        <v>6697</v>
      </c>
      <c r="AH717" t="s">
        <v>6697</v>
      </c>
      <c r="AI717" t="s">
        <v>6697</v>
      </c>
      <c r="AJ717" t="s">
        <v>6697</v>
      </c>
      <c r="AK717" t="s">
        <v>6697</v>
      </c>
      <c r="AL717" t="s">
        <v>6697</v>
      </c>
      <c r="AM717" t="s">
        <v>6697</v>
      </c>
      <c r="AN717" t="s">
        <v>6697</v>
      </c>
      <c r="AO717" t="s">
        <v>6697</v>
      </c>
      <c r="AP717" t="s">
        <v>6697</v>
      </c>
      <c r="AQ717" t="s">
        <v>6697</v>
      </c>
      <c r="AR717" t="s">
        <v>6697</v>
      </c>
      <c r="AS717" t="s">
        <v>6697</v>
      </c>
      <c r="AT717">
        <v>0</v>
      </c>
      <c r="AU717" t="s">
        <v>6697</v>
      </c>
      <c r="AV717" t="s">
        <v>6697</v>
      </c>
      <c r="AW717">
        <v>5</v>
      </c>
      <c r="AX717" t="s">
        <v>6697</v>
      </c>
      <c r="AY717" t="s">
        <v>6697</v>
      </c>
      <c r="BA717" t="s">
        <v>6697</v>
      </c>
    </row>
    <row r="718" spans="1:53">
      <c r="A718" t="s">
        <v>411</v>
      </c>
      <c r="B718" t="s">
        <v>415</v>
      </c>
      <c r="C718" t="s">
        <v>1327</v>
      </c>
      <c r="D718" t="s">
        <v>1771</v>
      </c>
      <c r="E718" t="s">
        <v>1974</v>
      </c>
      <c r="F718">
        <v>0</v>
      </c>
      <c r="G718" t="s">
        <v>1977</v>
      </c>
      <c r="H718" t="s">
        <v>1979</v>
      </c>
      <c r="I718" t="s">
        <v>2691</v>
      </c>
      <c r="J718" t="s">
        <v>3542</v>
      </c>
      <c r="K718" t="s">
        <v>3545</v>
      </c>
      <c r="L718" t="s">
        <v>3563</v>
      </c>
      <c r="M718" t="s">
        <v>3851</v>
      </c>
      <c r="N718" t="s">
        <v>174</v>
      </c>
      <c r="O718" t="s">
        <v>3852</v>
      </c>
      <c r="P718" t="s">
        <v>4315</v>
      </c>
      <c r="Q718" t="s">
        <v>4319</v>
      </c>
      <c r="R718" t="s">
        <v>4321</v>
      </c>
      <c r="S718" t="s">
        <v>4833</v>
      </c>
      <c r="T718" t="s">
        <v>5440</v>
      </c>
      <c r="U718" t="s">
        <v>5440</v>
      </c>
      <c r="V718" t="s">
        <v>5770</v>
      </c>
      <c r="W718" t="s">
        <v>6271</v>
      </c>
      <c r="AA718" t="s">
        <v>6697</v>
      </c>
      <c r="AB718" t="s">
        <v>6697</v>
      </c>
      <c r="AC718" t="s">
        <v>6697</v>
      </c>
      <c r="AD718" t="s">
        <v>6697</v>
      </c>
      <c r="AE718" t="s">
        <v>6697</v>
      </c>
      <c r="AF718" t="s">
        <v>6697</v>
      </c>
      <c r="AG718" t="s">
        <v>6697</v>
      </c>
      <c r="AH718" t="s">
        <v>6697</v>
      </c>
      <c r="AI718" t="s">
        <v>6697</v>
      </c>
      <c r="AJ718" t="s">
        <v>6697</v>
      </c>
      <c r="AK718" t="s">
        <v>6697</v>
      </c>
      <c r="AL718" t="s">
        <v>6697</v>
      </c>
      <c r="AM718" t="s">
        <v>6697</v>
      </c>
      <c r="AN718" t="s">
        <v>6700</v>
      </c>
      <c r="AO718" t="s">
        <v>6697</v>
      </c>
      <c r="AP718" t="s">
        <v>6697</v>
      </c>
      <c r="AQ718" t="s">
        <v>6697</v>
      </c>
      <c r="AR718" t="s">
        <v>6697</v>
      </c>
      <c r="AS718" t="s">
        <v>6697</v>
      </c>
      <c r="AT718">
        <v>0</v>
      </c>
      <c r="AU718" t="s">
        <v>6697</v>
      </c>
      <c r="AV718" t="s">
        <v>6697</v>
      </c>
      <c r="AW718">
        <v>5</v>
      </c>
      <c r="AX718" t="s">
        <v>6697</v>
      </c>
      <c r="AY718" t="s">
        <v>6697</v>
      </c>
      <c r="BA718" t="s">
        <v>6697</v>
      </c>
    </row>
    <row r="719" spans="1:53">
      <c r="A719" t="s">
        <v>245</v>
      </c>
      <c r="B719" t="s">
        <v>411</v>
      </c>
      <c r="C719" t="s">
        <v>1479</v>
      </c>
      <c r="D719" t="s">
        <v>1667</v>
      </c>
      <c r="E719" t="s">
        <v>1974</v>
      </c>
      <c r="F719">
        <v>5</v>
      </c>
      <c r="G719" t="s">
        <v>1977</v>
      </c>
      <c r="H719" t="s">
        <v>1979</v>
      </c>
      <c r="I719" t="s">
        <v>2692</v>
      </c>
      <c r="J719" t="s">
        <v>3542</v>
      </c>
      <c r="K719" t="s">
        <v>3545</v>
      </c>
      <c r="L719" t="s">
        <v>3563</v>
      </c>
      <c r="M719" t="s">
        <v>3851</v>
      </c>
      <c r="N719" t="s">
        <v>174</v>
      </c>
      <c r="O719" t="s">
        <v>3851</v>
      </c>
      <c r="P719" t="s">
        <v>4315</v>
      </c>
      <c r="Q719" t="s">
        <v>4319</v>
      </c>
      <c r="R719" t="s">
        <v>4321</v>
      </c>
      <c r="S719" t="s">
        <v>4832</v>
      </c>
      <c r="T719" t="s">
        <v>5440</v>
      </c>
      <c r="U719" t="s">
        <v>5440</v>
      </c>
      <c r="V719" t="s">
        <v>5770</v>
      </c>
      <c r="W719" t="s">
        <v>5955</v>
      </c>
      <c r="AA719" t="s">
        <v>6697</v>
      </c>
      <c r="AB719" t="s">
        <v>6697</v>
      </c>
      <c r="AC719" t="s">
        <v>6697</v>
      </c>
      <c r="AD719" t="s">
        <v>6697</v>
      </c>
      <c r="AE719" t="s">
        <v>6697</v>
      </c>
      <c r="AF719" t="s">
        <v>6697</v>
      </c>
      <c r="AG719" t="s">
        <v>6697</v>
      </c>
      <c r="AH719" t="s">
        <v>6697</v>
      </c>
      <c r="AI719" t="s">
        <v>6697</v>
      </c>
      <c r="AJ719" t="s">
        <v>6697</v>
      </c>
      <c r="AK719" t="s">
        <v>6699</v>
      </c>
      <c r="AL719" t="s">
        <v>6697</v>
      </c>
      <c r="AM719" t="s">
        <v>6697</v>
      </c>
      <c r="AN719" t="s">
        <v>6700</v>
      </c>
      <c r="AO719" t="s">
        <v>6697</v>
      </c>
      <c r="AP719" t="s">
        <v>6697</v>
      </c>
      <c r="AQ719" t="s">
        <v>6697</v>
      </c>
      <c r="AR719" t="s">
        <v>6697</v>
      </c>
      <c r="AS719" t="s">
        <v>6697</v>
      </c>
      <c r="AT719">
        <v>2</v>
      </c>
      <c r="AU719" t="s">
        <v>6697</v>
      </c>
      <c r="AV719" t="s">
        <v>6697</v>
      </c>
      <c r="AW719">
        <v>1</v>
      </c>
      <c r="AX719" t="s">
        <v>6697</v>
      </c>
      <c r="AY719" t="s">
        <v>6697</v>
      </c>
      <c r="AZ719" t="s">
        <v>6706</v>
      </c>
      <c r="BA719" t="s">
        <v>6698</v>
      </c>
    </row>
    <row r="720" spans="1:53">
      <c r="A720" t="s">
        <v>412</v>
      </c>
      <c r="B720" t="s">
        <v>412</v>
      </c>
      <c r="C720" t="s">
        <v>1479</v>
      </c>
      <c r="D720" t="s">
        <v>1876</v>
      </c>
      <c r="E720" t="s">
        <v>1974</v>
      </c>
      <c r="F720">
        <v>5</v>
      </c>
      <c r="G720" t="s">
        <v>1977</v>
      </c>
      <c r="H720" t="s">
        <v>1979</v>
      </c>
      <c r="I720" t="s">
        <v>2693</v>
      </c>
      <c r="J720" t="s">
        <v>3542</v>
      </c>
      <c r="K720" t="s">
        <v>3545</v>
      </c>
      <c r="L720" t="s">
        <v>3563</v>
      </c>
      <c r="M720" t="s">
        <v>3856</v>
      </c>
      <c r="N720" t="s">
        <v>174</v>
      </c>
      <c r="O720" t="s">
        <v>3856</v>
      </c>
      <c r="P720" t="s">
        <v>4315</v>
      </c>
      <c r="Q720" t="s">
        <v>4319</v>
      </c>
      <c r="R720" t="s">
        <v>4321</v>
      </c>
      <c r="S720" t="s">
        <v>4834</v>
      </c>
      <c r="T720" t="s">
        <v>5439</v>
      </c>
      <c r="U720" t="s">
        <v>4324</v>
      </c>
      <c r="V720" t="s">
        <v>5770</v>
      </c>
      <c r="W720" t="s">
        <v>6308</v>
      </c>
      <c r="AA720" t="s">
        <v>6697</v>
      </c>
      <c r="AB720" t="s">
        <v>6697</v>
      </c>
      <c r="AC720" t="s">
        <v>6697</v>
      </c>
      <c r="AD720" t="s">
        <v>6697</v>
      </c>
      <c r="AE720" t="s">
        <v>6697</v>
      </c>
      <c r="AF720" t="s">
        <v>6697</v>
      </c>
      <c r="AG720" t="s">
        <v>6697</v>
      </c>
      <c r="AH720" t="s">
        <v>6697</v>
      </c>
      <c r="AI720" t="s">
        <v>6697</v>
      </c>
      <c r="AJ720" t="s">
        <v>6697</v>
      </c>
      <c r="AK720" t="s">
        <v>6699</v>
      </c>
      <c r="AL720" t="s">
        <v>6697</v>
      </c>
      <c r="AM720" t="s">
        <v>6697</v>
      </c>
      <c r="AN720" t="s">
        <v>6700</v>
      </c>
      <c r="AO720" t="s">
        <v>6697</v>
      </c>
      <c r="AP720" t="s">
        <v>6697</v>
      </c>
      <c r="AQ720" t="s">
        <v>6697</v>
      </c>
      <c r="AR720" t="s">
        <v>6697</v>
      </c>
      <c r="AS720" t="s">
        <v>6697</v>
      </c>
      <c r="AT720">
        <v>2</v>
      </c>
      <c r="AU720" t="s">
        <v>6697</v>
      </c>
      <c r="AV720" t="s">
        <v>6697</v>
      </c>
      <c r="AW720">
        <v>5</v>
      </c>
      <c r="AX720" t="s">
        <v>6697</v>
      </c>
      <c r="AY720" t="s">
        <v>6697</v>
      </c>
      <c r="AZ720" t="s">
        <v>6706</v>
      </c>
      <c r="BA720" t="s">
        <v>6698</v>
      </c>
    </row>
    <row r="721" spans="1:53">
      <c r="A721" t="s">
        <v>332</v>
      </c>
      <c r="B721" t="s">
        <v>240</v>
      </c>
      <c r="C721" t="s">
        <v>1480</v>
      </c>
      <c r="D721" t="s">
        <v>1776</v>
      </c>
      <c r="E721" t="s">
        <v>1974</v>
      </c>
      <c r="F721">
        <v>0</v>
      </c>
      <c r="G721" t="s">
        <v>1977</v>
      </c>
      <c r="H721" t="s">
        <v>1979</v>
      </c>
      <c r="I721" t="s">
        <v>2694</v>
      </c>
      <c r="J721" t="s">
        <v>3542</v>
      </c>
      <c r="K721" t="s">
        <v>3545</v>
      </c>
      <c r="L721" t="s">
        <v>3563</v>
      </c>
      <c r="M721" t="s">
        <v>3684</v>
      </c>
      <c r="N721" t="s">
        <v>174</v>
      </c>
      <c r="O721" t="s">
        <v>3679</v>
      </c>
      <c r="P721" t="s">
        <v>4315</v>
      </c>
      <c r="Q721" t="s">
        <v>4319</v>
      </c>
      <c r="R721" t="s">
        <v>4321</v>
      </c>
      <c r="S721" t="s">
        <v>4835</v>
      </c>
      <c r="T721" t="s">
        <v>5439</v>
      </c>
      <c r="U721" t="s">
        <v>4324</v>
      </c>
      <c r="V721" t="s">
        <v>5771</v>
      </c>
      <c r="W721" t="s">
        <v>6309</v>
      </c>
      <c r="AA721" t="s">
        <v>6697</v>
      </c>
      <c r="AB721" t="s">
        <v>6697</v>
      </c>
      <c r="AC721" t="s">
        <v>6697</v>
      </c>
      <c r="AD721" t="s">
        <v>6697</v>
      </c>
      <c r="AE721" t="s">
        <v>6697</v>
      </c>
      <c r="AF721" t="s">
        <v>6697</v>
      </c>
      <c r="AG721" t="s">
        <v>6697</v>
      </c>
      <c r="AH721" t="s">
        <v>6697</v>
      </c>
      <c r="AI721" t="s">
        <v>6697</v>
      </c>
      <c r="AJ721" t="s">
        <v>6697</v>
      </c>
      <c r="AK721" t="s">
        <v>6697</v>
      </c>
      <c r="AL721" t="s">
        <v>6697</v>
      </c>
      <c r="AM721" t="s">
        <v>6697</v>
      </c>
      <c r="AN721" t="s">
        <v>6700</v>
      </c>
      <c r="AO721" t="s">
        <v>6697</v>
      </c>
      <c r="AP721" t="s">
        <v>6697</v>
      </c>
      <c r="AQ721" t="s">
        <v>6697</v>
      </c>
      <c r="AR721" t="s">
        <v>6697</v>
      </c>
      <c r="AS721" t="s">
        <v>6697</v>
      </c>
      <c r="AT721">
        <v>3</v>
      </c>
      <c r="AU721" t="s">
        <v>6697</v>
      </c>
      <c r="AV721" t="s">
        <v>6697</v>
      </c>
      <c r="AW721">
        <v>2</v>
      </c>
      <c r="AX721" t="s">
        <v>6697</v>
      </c>
      <c r="AY721" t="s">
        <v>6697</v>
      </c>
      <c r="BA721" t="s">
        <v>6697</v>
      </c>
    </row>
    <row r="722" spans="1:53">
      <c r="A722" t="s">
        <v>413</v>
      </c>
      <c r="B722" t="s">
        <v>1033</v>
      </c>
      <c r="C722" t="s">
        <v>1481</v>
      </c>
      <c r="D722" t="s">
        <v>1877</v>
      </c>
      <c r="E722" t="s">
        <v>1973</v>
      </c>
      <c r="F722">
        <v>0</v>
      </c>
      <c r="G722" t="s">
        <v>1977</v>
      </c>
      <c r="H722" t="s">
        <v>1979</v>
      </c>
      <c r="I722" t="s">
        <v>2695</v>
      </c>
      <c r="J722" t="s">
        <v>3542</v>
      </c>
      <c r="K722" t="s">
        <v>3544</v>
      </c>
      <c r="L722" t="s">
        <v>3562</v>
      </c>
      <c r="M722" t="s">
        <v>3685</v>
      </c>
      <c r="N722" t="s">
        <v>193</v>
      </c>
      <c r="O722" t="s">
        <v>3685</v>
      </c>
      <c r="P722" t="s">
        <v>4315</v>
      </c>
      <c r="Q722" t="s">
        <v>4319</v>
      </c>
      <c r="R722" t="s">
        <v>4323</v>
      </c>
      <c r="S722" t="s">
        <v>4836</v>
      </c>
      <c r="T722" t="s">
        <v>5439</v>
      </c>
      <c r="U722" t="s">
        <v>4324</v>
      </c>
      <c r="V722" t="s">
        <v>5564</v>
      </c>
      <c r="W722" t="s">
        <v>6310</v>
      </c>
      <c r="AA722" t="s">
        <v>6697</v>
      </c>
      <c r="AB722" t="s">
        <v>6697</v>
      </c>
      <c r="AC722" t="s">
        <v>6697</v>
      </c>
      <c r="AD722" t="s">
        <v>6697</v>
      </c>
      <c r="AE722" t="s">
        <v>6697</v>
      </c>
      <c r="AF722" t="s">
        <v>6697</v>
      </c>
      <c r="AG722" t="s">
        <v>6697</v>
      </c>
      <c r="AH722" t="s">
        <v>6697</v>
      </c>
      <c r="AI722" t="s">
        <v>6697</v>
      </c>
      <c r="AJ722" t="s">
        <v>6697</v>
      </c>
      <c r="AK722" t="s">
        <v>6697</v>
      </c>
      <c r="AL722" t="s">
        <v>6697</v>
      </c>
      <c r="AM722" t="s">
        <v>6697</v>
      </c>
      <c r="AN722" t="s">
        <v>6699</v>
      </c>
      <c r="AO722" t="s">
        <v>6697</v>
      </c>
      <c r="AP722" t="s">
        <v>6697</v>
      </c>
      <c r="AQ722" t="s">
        <v>6697</v>
      </c>
      <c r="AR722" t="s">
        <v>6697</v>
      </c>
      <c r="AS722" t="s">
        <v>6697</v>
      </c>
      <c r="AT722">
        <v>0</v>
      </c>
      <c r="AU722" t="s">
        <v>6697</v>
      </c>
      <c r="AV722" t="s">
        <v>6697</v>
      </c>
      <c r="AW722">
        <v>0</v>
      </c>
      <c r="AX722" t="s">
        <v>6697</v>
      </c>
      <c r="AY722" t="s">
        <v>6697</v>
      </c>
      <c r="BA722" t="s">
        <v>6697</v>
      </c>
    </row>
    <row r="723" spans="1:53">
      <c r="A723" t="s">
        <v>414</v>
      </c>
      <c r="B723" t="s">
        <v>411</v>
      </c>
      <c r="C723" t="s">
        <v>1482</v>
      </c>
      <c r="D723" t="s">
        <v>174</v>
      </c>
      <c r="E723" t="s">
        <v>1974</v>
      </c>
      <c r="F723">
        <v>10</v>
      </c>
      <c r="G723" t="s">
        <v>1977</v>
      </c>
      <c r="H723" t="s">
        <v>1979</v>
      </c>
      <c r="I723" t="s">
        <v>2696</v>
      </c>
      <c r="J723" t="s">
        <v>3542</v>
      </c>
      <c r="K723" t="s">
        <v>3547</v>
      </c>
      <c r="L723" t="s">
        <v>3563</v>
      </c>
      <c r="M723" t="s">
        <v>3853</v>
      </c>
      <c r="N723" t="s">
        <v>174</v>
      </c>
      <c r="O723" t="s">
        <v>3818</v>
      </c>
      <c r="P723" t="s">
        <v>4315</v>
      </c>
      <c r="Q723" t="s">
        <v>4319</v>
      </c>
      <c r="R723" t="s">
        <v>4323</v>
      </c>
      <c r="S723" t="s">
        <v>4837</v>
      </c>
      <c r="T723" t="s">
        <v>5439</v>
      </c>
      <c r="U723" t="s">
        <v>4324</v>
      </c>
      <c r="V723" t="s">
        <v>5770</v>
      </c>
      <c r="W723" t="s">
        <v>6311</v>
      </c>
      <c r="AA723" t="s">
        <v>6697</v>
      </c>
      <c r="AB723" t="s">
        <v>6697</v>
      </c>
      <c r="AC723" t="s">
        <v>6697</v>
      </c>
      <c r="AD723" t="s">
        <v>6697</v>
      </c>
      <c r="AE723" t="s">
        <v>6697</v>
      </c>
      <c r="AF723" t="s">
        <v>6697</v>
      </c>
      <c r="AG723" t="s">
        <v>6697</v>
      </c>
      <c r="AH723" t="s">
        <v>6697</v>
      </c>
      <c r="AI723" t="s">
        <v>6697</v>
      </c>
      <c r="AJ723" t="s">
        <v>6698</v>
      </c>
      <c r="AK723" t="s">
        <v>6697</v>
      </c>
      <c r="AL723" t="s">
        <v>6697</v>
      </c>
      <c r="AM723" t="s">
        <v>6697</v>
      </c>
      <c r="AN723" t="s">
        <v>6699</v>
      </c>
      <c r="AO723" t="s">
        <v>6697</v>
      </c>
      <c r="AP723" t="s">
        <v>6697</v>
      </c>
      <c r="AQ723" t="s">
        <v>6697</v>
      </c>
      <c r="AR723" t="s">
        <v>6697</v>
      </c>
      <c r="AS723" t="s">
        <v>6697</v>
      </c>
      <c r="AT723">
        <v>1</v>
      </c>
      <c r="AU723" t="s">
        <v>6697</v>
      </c>
      <c r="AV723" t="s">
        <v>6703</v>
      </c>
      <c r="AW723">
        <v>65535</v>
      </c>
      <c r="AX723" t="s">
        <v>6703</v>
      </c>
      <c r="AY723" t="s">
        <v>6697</v>
      </c>
      <c r="BA723" t="s">
        <v>6697</v>
      </c>
    </row>
    <row r="724" spans="1:53">
      <c r="A724" t="s">
        <v>415</v>
      </c>
      <c r="B724" t="s">
        <v>411</v>
      </c>
      <c r="C724" t="s">
        <v>1482</v>
      </c>
      <c r="D724" t="s">
        <v>174</v>
      </c>
      <c r="E724" t="s">
        <v>1974</v>
      </c>
      <c r="F724">
        <v>10</v>
      </c>
      <c r="G724" t="s">
        <v>1977</v>
      </c>
      <c r="H724" t="s">
        <v>1979</v>
      </c>
      <c r="I724" t="s">
        <v>2697</v>
      </c>
      <c r="J724" t="s">
        <v>3542</v>
      </c>
      <c r="K724" t="s">
        <v>3547</v>
      </c>
      <c r="L724" t="s">
        <v>3563</v>
      </c>
      <c r="M724" t="s">
        <v>3852</v>
      </c>
      <c r="N724" t="s">
        <v>174</v>
      </c>
      <c r="O724" t="s">
        <v>3851</v>
      </c>
      <c r="P724" t="s">
        <v>4315</v>
      </c>
      <c r="Q724" t="s">
        <v>4319</v>
      </c>
      <c r="R724" t="s">
        <v>4323</v>
      </c>
      <c r="S724" t="s">
        <v>4837</v>
      </c>
      <c r="T724" t="s">
        <v>5451</v>
      </c>
      <c r="U724" t="s">
        <v>5517</v>
      </c>
      <c r="V724" t="s">
        <v>5770</v>
      </c>
      <c r="W724" t="s">
        <v>6311</v>
      </c>
      <c r="AA724" t="s">
        <v>6697</v>
      </c>
      <c r="AB724" t="s">
        <v>6697</v>
      </c>
      <c r="AC724" t="s">
        <v>6697</v>
      </c>
      <c r="AD724" t="s">
        <v>6697</v>
      </c>
      <c r="AE724" t="s">
        <v>6697</v>
      </c>
      <c r="AF724" t="s">
        <v>6697</v>
      </c>
      <c r="AG724" t="s">
        <v>6697</v>
      </c>
      <c r="AH724" t="s">
        <v>6697</v>
      </c>
      <c r="AI724" t="s">
        <v>6697</v>
      </c>
      <c r="AJ724" t="s">
        <v>6698</v>
      </c>
      <c r="AK724" t="s">
        <v>6697</v>
      </c>
      <c r="AL724" t="s">
        <v>6697</v>
      </c>
      <c r="AM724" t="s">
        <v>6697</v>
      </c>
      <c r="AN724" t="s">
        <v>6699</v>
      </c>
      <c r="AO724" t="s">
        <v>6697</v>
      </c>
      <c r="AP724" t="s">
        <v>6697</v>
      </c>
      <c r="AQ724" t="s">
        <v>6697</v>
      </c>
      <c r="AR724" t="s">
        <v>6697</v>
      </c>
      <c r="AS724" t="s">
        <v>6697</v>
      </c>
      <c r="AT724">
        <v>1</v>
      </c>
      <c r="AU724" t="s">
        <v>6697</v>
      </c>
      <c r="AV724" t="s">
        <v>6703</v>
      </c>
      <c r="AW724">
        <v>65535</v>
      </c>
      <c r="AX724" t="s">
        <v>6703</v>
      </c>
      <c r="AY724" t="s">
        <v>6697</v>
      </c>
      <c r="BA724" t="s">
        <v>6697</v>
      </c>
    </row>
    <row r="725" spans="1:53">
      <c r="A725" t="s">
        <v>416</v>
      </c>
      <c r="B725" t="s">
        <v>245</v>
      </c>
      <c r="C725" t="s">
        <v>1479</v>
      </c>
      <c r="D725" t="s">
        <v>1838</v>
      </c>
      <c r="E725" t="s">
        <v>1974</v>
      </c>
      <c r="F725">
        <v>5</v>
      </c>
      <c r="G725" t="s">
        <v>1977</v>
      </c>
      <c r="H725" t="s">
        <v>1979</v>
      </c>
      <c r="I725" t="s">
        <v>2698</v>
      </c>
      <c r="J725" t="s">
        <v>3542</v>
      </c>
      <c r="K725" t="s">
        <v>3545</v>
      </c>
      <c r="L725" t="s">
        <v>3563</v>
      </c>
      <c r="M725" t="s">
        <v>3857</v>
      </c>
      <c r="N725" t="s">
        <v>174</v>
      </c>
      <c r="O725" t="s">
        <v>3818</v>
      </c>
      <c r="P725" t="s">
        <v>4315</v>
      </c>
      <c r="Q725" t="s">
        <v>4319</v>
      </c>
      <c r="R725" t="s">
        <v>4323</v>
      </c>
      <c r="S725" t="s">
        <v>4838</v>
      </c>
      <c r="T725" t="s">
        <v>5439</v>
      </c>
      <c r="U725" t="s">
        <v>4324</v>
      </c>
      <c r="V725" t="s">
        <v>5770</v>
      </c>
      <c r="W725" t="s">
        <v>5955</v>
      </c>
      <c r="AA725" t="s">
        <v>6697</v>
      </c>
      <c r="AB725" t="s">
        <v>6697</v>
      </c>
      <c r="AC725" t="s">
        <v>6697</v>
      </c>
      <c r="AD725" t="s">
        <v>6697</v>
      </c>
      <c r="AE725" t="s">
        <v>6697</v>
      </c>
      <c r="AF725" t="s">
        <v>6697</v>
      </c>
      <c r="AG725" t="s">
        <v>6697</v>
      </c>
      <c r="AH725" t="s">
        <v>6697</v>
      </c>
      <c r="AI725" t="s">
        <v>6697</v>
      </c>
      <c r="AJ725" t="s">
        <v>6697</v>
      </c>
      <c r="AK725" t="s">
        <v>6699</v>
      </c>
      <c r="AL725" t="s">
        <v>6697</v>
      </c>
      <c r="AM725" t="s">
        <v>6697</v>
      </c>
      <c r="AN725" t="s">
        <v>6699</v>
      </c>
      <c r="AO725" t="s">
        <v>6697</v>
      </c>
      <c r="AP725" t="s">
        <v>6697</v>
      </c>
      <c r="AQ725" t="s">
        <v>6697</v>
      </c>
      <c r="AR725" t="s">
        <v>6697</v>
      </c>
      <c r="AS725" t="s">
        <v>6697</v>
      </c>
      <c r="AT725">
        <v>2</v>
      </c>
      <c r="AU725" t="s">
        <v>6697</v>
      </c>
      <c r="AV725" t="s">
        <v>6697</v>
      </c>
      <c r="AW725">
        <v>6</v>
      </c>
      <c r="AX725" t="s">
        <v>6697</v>
      </c>
      <c r="AY725" t="s">
        <v>6697</v>
      </c>
      <c r="AZ725" t="s">
        <v>6706</v>
      </c>
      <c r="BA725" t="s">
        <v>6698</v>
      </c>
    </row>
    <row r="726" spans="1:53">
      <c r="A726" t="s">
        <v>417</v>
      </c>
      <c r="B726" t="s">
        <v>404</v>
      </c>
      <c r="C726" t="s">
        <v>1327</v>
      </c>
      <c r="D726" t="s">
        <v>1771</v>
      </c>
      <c r="E726" t="s">
        <v>1974</v>
      </c>
      <c r="F726">
        <v>0</v>
      </c>
      <c r="G726" t="s">
        <v>1977</v>
      </c>
      <c r="H726" t="s">
        <v>1979</v>
      </c>
      <c r="I726" t="s">
        <v>2699</v>
      </c>
      <c r="J726" t="s">
        <v>3542</v>
      </c>
      <c r="K726" t="s">
        <v>3545</v>
      </c>
      <c r="L726" t="s">
        <v>3563</v>
      </c>
      <c r="M726" t="s">
        <v>3858</v>
      </c>
      <c r="N726" t="s">
        <v>174</v>
      </c>
      <c r="O726" t="s">
        <v>3818</v>
      </c>
      <c r="P726" t="s">
        <v>4315</v>
      </c>
      <c r="Q726" t="s">
        <v>4319</v>
      </c>
      <c r="R726" t="s">
        <v>4321</v>
      </c>
      <c r="S726" t="s">
        <v>4839</v>
      </c>
      <c r="T726" t="s">
        <v>5440</v>
      </c>
      <c r="U726" t="s">
        <v>5440</v>
      </c>
      <c r="V726" t="s">
        <v>5592</v>
      </c>
      <c r="W726" t="s">
        <v>5955</v>
      </c>
      <c r="AA726" t="s">
        <v>6697</v>
      </c>
      <c r="AB726" t="s">
        <v>6697</v>
      </c>
      <c r="AC726" t="s">
        <v>6697</v>
      </c>
      <c r="AD726" t="s">
        <v>6697</v>
      </c>
      <c r="AE726" t="s">
        <v>6697</v>
      </c>
      <c r="AF726" t="s">
        <v>6697</v>
      </c>
      <c r="AG726" t="s">
        <v>6697</v>
      </c>
      <c r="AH726" t="s">
        <v>6697</v>
      </c>
      <c r="AI726" t="s">
        <v>6697</v>
      </c>
      <c r="AJ726" t="s">
        <v>6697</v>
      </c>
      <c r="AK726" t="s">
        <v>6697</v>
      </c>
      <c r="AL726" t="s">
        <v>6697</v>
      </c>
      <c r="AM726" t="s">
        <v>6697</v>
      </c>
      <c r="AN726" t="s">
        <v>6700</v>
      </c>
      <c r="AO726" t="s">
        <v>6697</v>
      </c>
      <c r="AP726" t="s">
        <v>6697</v>
      </c>
      <c r="AQ726" t="s">
        <v>6697</v>
      </c>
      <c r="AR726" t="s">
        <v>6697</v>
      </c>
      <c r="AS726" t="s">
        <v>6697</v>
      </c>
      <c r="AT726">
        <v>0</v>
      </c>
      <c r="AU726" t="s">
        <v>6697</v>
      </c>
      <c r="AV726" t="s">
        <v>6697</v>
      </c>
      <c r="AW726">
        <v>5</v>
      </c>
      <c r="AX726" t="s">
        <v>6697</v>
      </c>
      <c r="AY726" t="s">
        <v>6697</v>
      </c>
      <c r="BA726" t="s">
        <v>6697</v>
      </c>
    </row>
    <row r="727" spans="1:53">
      <c r="A727" t="s">
        <v>277</v>
      </c>
      <c r="B727" t="s">
        <v>1034</v>
      </c>
      <c r="C727" t="s">
        <v>1327</v>
      </c>
      <c r="D727" t="s">
        <v>1771</v>
      </c>
      <c r="E727" t="s">
        <v>1974</v>
      </c>
      <c r="F727">
        <v>0</v>
      </c>
      <c r="G727" t="s">
        <v>1977</v>
      </c>
      <c r="H727" t="s">
        <v>1979</v>
      </c>
      <c r="I727" t="s">
        <v>2700</v>
      </c>
      <c r="J727" t="s">
        <v>3542</v>
      </c>
      <c r="K727" t="s">
        <v>3545</v>
      </c>
      <c r="L727" t="s">
        <v>3563</v>
      </c>
      <c r="M727" t="s">
        <v>3644</v>
      </c>
      <c r="N727" t="s">
        <v>174</v>
      </c>
      <c r="O727" t="s">
        <v>3851</v>
      </c>
      <c r="P727" t="s">
        <v>4316</v>
      </c>
      <c r="Q727" t="s">
        <v>4319</v>
      </c>
      <c r="R727" t="s">
        <v>4321</v>
      </c>
      <c r="S727" t="s">
        <v>4840</v>
      </c>
      <c r="T727" t="s">
        <v>5439</v>
      </c>
      <c r="U727" t="s">
        <v>4324</v>
      </c>
      <c r="V727" t="s">
        <v>5770</v>
      </c>
      <c r="W727" t="s">
        <v>6312</v>
      </c>
      <c r="AA727" t="s">
        <v>6697</v>
      </c>
      <c r="AB727" t="s">
        <v>6697</v>
      </c>
      <c r="AC727" t="s">
        <v>6697</v>
      </c>
      <c r="AD727" t="s">
        <v>6697</v>
      </c>
      <c r="AE727" t="s">
        <v>6697</v>
      </c>
      <c r="AF727" t="s">
        <v>6697</v>
      </c>
      <c r="AG727" t="s">
        <v>6697</v>
      </c>
      <c r="AH727" t="s">
        <v>6697</v>
      </c>
      <c r="AI727" t="s">
        <v>6697</v>
      </c>
      <c r="AJ727" t="s">
        <v>6697</v>
      </c>
      <c r="AK727" t="s">
        <v>6697</v>
      </c>
      <c r="AL727" t="s">
        <v>6697</v>
      </c>
      <c r="AM727" t="s">
        <v>6697</v>
      </c>
      <c r="AN727" t="s">
        <v>6700</v>
      </c>
      <c r="AO727" t="s">
        <v>6697</v>
      </c>
      <c r="AP727" t="s">
        <v>6697</v>
      </c>
      <c r="AQ727" t="s">
        <v>6697</v>
      </c>
      <c r="AR727" t="s">
        <v>6697</v>
      </c>
      <c r="AS727" t="s">
        <v>6697</v>
      </c>
      <c r="AT727">
        <v>0</v>
      </c>
      <c r="AU727" t="s">
        <v>6697</v>
      </c>
      <c r="AV727" t="s">
        <v>6697</v>
      </c>
      <c r="AW727">
        <v>5</v>
      </c>
      <c r="AX727" t="s">
        <v>6697</v>
      </c>
      <c r="AY727" t="s">
        <v>6697</v>
      </c>
      <c r="BA727" t="s">
        <v>6697</v>
      </c>
    </row>
    <row r="728" spans="1:53">
      <c r="A728" t="s">
        <v>245</v>
      </c>
      <c r="B728" t="s">
        <v>240</v>
      </c>
      <c r="C728" t="s">
        <v>1327</v>
      </c>
      <c r="D728" t="s">
        <v>1878</v>
      </c>
      <c r="E728" t="s">
        <v>1974</v>
      </c>
      <c r="F728">
        <v>0</v>
      </c>
      <c r="G728" t="s">
        <v>1977</v>
      </c>
      <c r="H728" t="s">
        <v>1979</v>
      </c>
      <c r="I728" t="s">
        <v>2701</v>
      </c>
      <c r="J728" t="s">
        <v>3542</v>
      </c>
      <c r="K728" t="s">
        <v>3545</v>
      </c>
      <c r="L728" t="s">
        <v>3563</v>
      </c>
      <c r="M728" t="s">
        <v>3851</v>
      </c>
      <c r="N728" t="s">
        <v>174</v>
      </c>
      <c r="O728" t="s">
        <v>3679</v>
      </c>
      <c r="P728" t="s">
        <v>4315</v>
      </c>
      <c r="Q728" t="s">
        <v>4319</v>
      </c>
      <c r="R728" t="s">
        <v>4321</v>
      </c>
      <c r="S728" t="s">
        <v>4825</v>
      </c>
      <c r="T728" t="s">
        <v>5440</v>
      </c>
      <c r="U728" t="s">
        <v>5439</v>
      </c>
      <c r="V728" t="s">
        <v>5770</v>
      </c>
      <c r="W728" t="s">
        <v>6313</v>
      </c>
      <c r="AA728" t="s">
        <v>6697</v>
      </c>
      <c r="AB728" t="s">
        <v>6697</v>
      </c>
      <c r="AC728" t="s">
        <v>6697</v>
      </c>
      <c r="AD728" t="s">
        <v>6697</v>
      </c>
      <c r="AE728" t="s">
        <v>6697</v>
      </c>
      <c r="AF728" t="s">
        <v>6697</v>
      </c>
      <c r="AG728" t="s">
        <v>6697</v>
      </c>
      <c r="AH728" t="s">
        <v>6697</v>
      </c>
      <c r="AI728" t="s">
        <v>6697</v>
      </c>
      <c r="AJ728" t="s">
        <v>6697</v>
      </c>
      <c r="AK728" t="s">
        <v>6697</v>
      </c>
      <c r="AL728" t="s">
        <v>6697</v>
      </c>
      <c r="AM728" t="s">
        <v>6697</v>
      </c>
      <c r="AN728" t="s">
        <v>6700</v>
      </c>
      <c r="AO728" t="s">
        <v>6697</v>
      </c>
      <c r="AP728" t="s">
        <v>6697</v>
      </c>
      <c r="AQ728" t="s">
        <v>6697</v>
      </c>
      <c r="AR728" t="s">
        <v>6697</v>
      </c>
      <c r="AS728" t="s">
        <v>6697</v>
      </c>
      <c r="AT728">
        <v>0</v>
      </c>
      <c r="AU728" t="s">
        <v>6697</v>
      </c>
      <c r="AV728" t="s">
        <v>6697</v>
      </c>
      <c r="AW728">
        <v>4</v>
      </c>
      <c r="AX728" t="s">
        <v>6697</v>
      </c>
      <c r="AY728" t="s">
        <v>6697</v>
      </c>
      <c r="BA728" t="s">
        <v>6697</v>
      </c>
    </row>
    <row r="729" spans="1:53">
      <c r="A729" t="s">
        <v>418</v>
      </c>
      <c r="B729" t="s">
        <v>420</v>
      </c>
      <c r="C729" t="s">
        <v>1327</v>
      </c>
      <c r="D729" t="s">
        <v>1879</v>
      </c>
      <c r="E729" t="s">
        <v>1974</v>
      </c>
      <c r="F729">
        <v>0</v>
      </c>
      <c r="G729" t="s">
        <v>1977</v>
      </c>
      <c r="H729" t="s">
        <v>1979</v>
      </c>
      <c r="I729" t="s">
        <v>2702</v>
      </c>
      <c r="J729" t="s">
        <v>3542</v>
      </c>
      <c r="K729" t="s">
        <v>3545</v>
      </c>
      <c r="L729" t="s">
        <v>3563</v>
      </c>
      <c r="M729" t="s">
        <v>3846</v>
      </c>
      <c r="N729" t="s">
        <v>174</v>
      </c>
      <c r="O729" t="s">
        <v>3860</v>
      </c>
      <c r="P729" t="s">
        <v>4315</v>
      </c>
      <c r="Q729" t="s">
        <v>4319</v>
      </c>
      <c r="R729" t="s">
        <v>4322</v>
      </c>
      <c r="S729" t="s">
        <v>4841</v>
      </c>
      <c r="T729" t="s">
        <v>5440</v>
      </c>
      <c r="U729" t="s">
        <v>5440</v>
      </c>
      <c r="V729" t="s">
        <v>5770</v>
      </c>
      <c r="W729" t="s">
        <v>6314</v>
      </c>
      <c r="AA729" t="s">
        <v>6697</v>
      </c>
      <c r="AB729" t="s">
        <v>6697</v>
      </c>
      <c r="AC729" t="s">
        <v>6697</v>
      </c>
      <c r="AD729" t="s">
        <v>6697</v>
      </c>
      <c r="AE729" t="s">
        <v>6697</v>
      </c>
      <c r="AF729" t="s">
        <v>6697</v>
      </c>
      <c r="AG729" t="s">
        <v>6697</v>
      </c>
      <c r="AH729" t="s">
        <v>6697</v>
      </c>
      <c r="AI729" t="s">
        <v>6697</v>
      </c>
      <c r="AJ729" t="s">
        <v>6697</v>
      </c>
      <c r="AK729" t="s">
        <v>6697</v>
      </c>
      <c r="AL729" t="s">
        <v>6697</v>
      </c>
      <c r="AM729" t="s">
        <v>6697</v>
      </c>
      <c r="AN729" t="s">
        <v>6697</v>
      </c>
      <c r="AO729" t="s">
        <v>6697</v>
      </c>
      <c r="AP729" t="s">
        <v>6697</v>
      </c>
      <c r="AQ729" t="s">
        <v>6697</v>
      </c>
      <c r="AR729" t="s">
        <v>6697</v>
      </c>
      <c r="AS729" t="s">
        <v>6697</v>
      </c>
      <c r="AT729">
        <v>0</v>
      </c>
      <c r="AU729" t="s">
        <v>6697</v>
      </c>
      <c r="AV729" t="s">
        <v>6697</v>
      </c>
      <c r="AW729">
        <v>3</v>
      </c>
      <c r="AX729" t="s">
        <v>6697</v>
      </c>
      <c r="AY729" t="s">
        <v>6697</v>
      </c>
      <c r="BA729" t="s">
        <v>6697</v>
      </c>
    </row>
    <row r="730" spans="1:53">
      <c r="A730" t="s">
        <v>418</v>
      </c>
      <c r="B730" t="s">
        <v>1025</v>
      </c>
      <c r="C730" t="s">
        <v>1327</v>
      </c>
      <c r="D730" t="s">
        <v>1879</v>
      </c>
      <c r="E730" t="s">
        <v>1974</v>
      </c>
      <c r="F730">
        <v>0</v>
      </c>
      <c r="G730" t="s">
        <v>1977</v>
      </c>
      <c r="H730" t="s">
        <v>1979</v>
      </c>
      <c r="I730" t="s">
        <v>2703</v>
      </c>
      <c r="J730" t="s">
        <v>3542</v>
      </c>
      <c r="K730" t="s">
        <v>3545</v>
      </c>
      <c r="L730" t="s">
        <v>3563</v>
      </c>
      <c r="M730" t="s">
        <v>3848</v>
      </c>
      <c r="N730" t="s">
        <v>174</v>
      </c>
      <c r="O730" t="s">
        <v>4195</v>
      </c>
      <c r="P730" t="s">
        <v>4315</v>
      </c>
      <c r="Q730" t="s">
        <v>4319</v>
      </c>
      <c r="R730" t="s">
        <v>4322</v>
      </c>
      <c r="S730" t="s">
        <v>4842</v>
      </c>
      <c r="T730" t="s">
        <v>5440</v>
      </c>
      <c r="U730" t="s">
        <v>5440</v>
      </c>
      <c r="V730" t="s">
        <v>5770</v>
      </c>
      <c r="W730" t="s">
        <v>6314</v>
      </c>
      <c r="AA730" t="s">
        <v>6697</v>
      </c>
      <c r="AB730" t="s">
        <v>6697</v>
      </c>
      <c r="AC730" t="s">
        <v>6697</v>
      </c>
      <c r="AD730" t="s">
        <v>6697</v>
      </c>
      <c r="AE730" t="s">
        <v>6697</v>
      </c>
      <c r="AF730" t="s">
        <v>6697</v>
      </c>
      <c r="AG730" t="s">
        <v>6697</v>
      </c>
      <c r="AH730" t="s">
        <v>6697</v>
      </c>
      <c r="AI730" t="s">
        <v>6697</v>
      </c>
      <c r="AJ730" t="s">
        <v>6697</v>
      </c>
      <c r="AK730" t="s">
        <v>6697</v>
      </c>
      <c r="AL730" t="s">
        <v>6697</v>
      </c>
      <c r="AM730" t="s">
        <v>6697</v>
      </c>
      <c r="AN730" t="s">
        <v>6697</v>
      </c>
      <c r="AO730" t="s">
        <v>6697</v>
      </c>
      <c r="AP730" t="s">
        <v>6697</v>
      </c>
      <c r="AQ730" t="s">
        <v>6697</v>
      </c>
      <c r="AR730" t="s">
        <v>6697</v>
      </c>
      <c r="AS730" t="s">
        <v>6697</v>
      </c>
      <c r="AT730">
        <v>0</v>
      </c>
      <c r="AU730" t="s">
        <v>6697</v>
      </c>
      <c r="AV730" t="s">
        <v>6697</v>
      </c>
      <c r="AW730">
        <v>3</v>
      </c>
      <c r="AX730" t="s">
        <v>6697</v>
      </c>
      <c r="AY730" t="s">
        <v>6697</v>
      </c>
      <c r="BA730" t="s">
        <v>6697</v>
      </c>
    </row>
    <row r="731" spans="1:53">
      <c r="A731" t="s">
        <v>419</v>
      </c>
      <c r="B731" t="s">
        <v>418</v>
      </c>
      <c r="C731" t="s">
        <v>1327</v>
      </c>
      <c r="D731" t="s">
        <v>1721</v>
      </c>
      <c r="E731" t="s">
        <v>1974</v>
      </c>
      <c r="F731">
        <v>0</v>
      </c>
      <c r="G731" t="s">
        <v>1977</v>
      </c>
      <c r="H731" t="s">
        <v>1979</v>
      </c>
      <c r="I731" t="s">
        <v>2704</v>
      </c>
      <c r="J731" t="s">
        <v>3542</v>
      </c>
      <c r="K731" t="s">
        <v>3545</v>
      </c>
      <c r="L731" t="s">
        <v>3563</v>
      </c>
      <c r="M731" t="s">
        <v>3859</v>
      </c>
      <c r="N731" t="s">
        <v>174</v>
      </c>
      <c r="O731" t="s">
        <v>3848</v>
      </c>
      <c r="P731" t="s">
        <v>4315</v>
      </c>
      <c r="Q731" t="s">
        <v>4319</v>
      </c>
      <c r="R731" t="s">
        <v>4321</v>
      </c>
      <c r="S731" t="s">
        <v>4843</v>
      </c>
      <c r="T731" t="s">
        <v>5439</v>
      </c>
      <c r="U731" t="s">
        <v>4324</v>
      </c>
      <c r="V731" t="s">
        <v>5770</v>
      </c>
      <c r="W731" t="s">
        <v>6315</v>
      </c>
      <c r="AA731" t="s">
        <v>6697</v>
      </c>
      <c r="AB731" t="s">
        <v>6697</v>
      </c>
      <c r="AC731" t="s">
        <v>6697</v>
      </c>
      <c r="AD731" t="s">
        <v>6697</v>
      </c>
      <c r="AE731" t="s">
        <v>6697</v>
      </c>
      <c r="AF731" t="s">
        <v>6697</v>
      </c>
      <c r="AG731" t="s">
        <v>6697</v>
      </c>
      <c r="AH731" t="s">
        <v>6697</v>
      </c>
      <c r="AI731" t="s">
        <v>6697</v>
      </c>
      <c r="AJ731" t="s">
        <v>6697</v>
      </c>
      <c r="AK731" t="s">
        <v>6697</v>
      </c>
      <c r="AL731" t="s">
        <v>6697</v>
      </c>
      <c r="AM731" t="s">
        <v>6697</v>
      </c>
      <c r="AN731" t="s">
        <v>6700</v>
      </c>
      <c r="AO731" t="s">
        <v>6697</v>
      </c>
      <c r="AP731" t="s">
        <v>6697</v>
      </c>
      <c r="AQ731" t="s">
        <v>6697</v>
      </c>
      <c r="AR731" t="s">
        <v>6697</v>
      </c>
      <c r="AS731" t="s">
        <v>6697</v>
      </c>
      <c r="AT731">
        <v>0</v>
      </c>
      <c r="AU731" t="s">
        <v>6697</v>
      </c>
      <c r="AV731" t="s">
        <v>6697</v>
      </c>
      <c r="AW731">
        <v>2</v>
      </c>
      <c r="AX731" t="s">
        <v>6697</v>
      </c>
      <c r="AY731" t="s">
        <v>6697</v>
      </c>
      <c r="BA731" t="s">
        <v>6697</v>
      </c>
    </row>
    <row r="732" spans="1:53">
      <c r="A732" t="s">
        <v>420</v>
      </c>
      <c r="B732" t="s">
        <v>418</v>
      </c>
      <c r="C732" t="s">
        <v>1327</v>
      </c>
      <c r="D732" t="s">
        <v>1721</v>
      </c>
      <c r="E732" t="s">
        <v>1974</v>
      </c>
      <c r="F732">
        <v>0</v>
      </c>
      <c r="G732" t="s">
        <v>1977</v>
      </c>
      <c r="H732" t="s">
        <v>1979</v>
      </c>
      <c r="I732" t="s">
        <v>2705</v>
      </c>
      <c r="J732" t="s">
        <v>3542</v>
      </c>
      <c r="K732" t="s">
        <v>3545</v>
      </c>
      <c r="L732" t="s">
        <v>3563</v>
      </c>
      <c r="M732" t="s">
        <v>3860</v>
      </c>
      <c r="N732" t="s">
        <v>174</v>
      </c>
      <c r="O732" t="s">
        <v>3846</v>
      </c>
      <c r="P732" t="s">
        <v>4315</v>
      </c>
      <c r="Q732" t="s">
        <v>4319</v>
      </c>
      <c r="R732" t="s">
        <v>4321</v>
      </c>
      <c r="S732" t="s">
        <v>4844</v>
      </c>
      <c r="T732" t="s">
        <v>5440</v>
      </c>
      <c r="U732" t="s">
        <v>5440</v>
      </c>
      <c r="V732" t="s">
        <v>5770</v>
      </c>
      <c r="W732" t="s">
        <v>6316</v>
      </c>
      <c r="AA732" t="s">
        <v>6697</v>
      </c>
      <c r="AB732" t="s">
        <v>6697</v>
      </c>
      <c r="AC732" t="s">
        <v>6697</v>
      </c>
      <c r="AD732" t="s">
        <v>6697</v>
      </c>
      <c r="AE732" t="s">
        <v>6697</v>
      </c>
      <c r="AF732" t="s">
        <v>6697</v>
      </c>
      <c r="AG732" t="s">
        <v>6697</v>
      </c>
      <c r="AH732" t="s">
        <v>6697</v>
      </c>
      <c r="AI732" t="s">
        <v>6697</v>
      </c>
      <c r="AJ732" t="s">
        <v>6697</v>
      </c>
      <c r="AK732" t="s">
        <v>6697</v>
      </c>
      <c r="AL732" t="s">
        <v>6697</v>
      </c>
      <c r="AM732" t="s">
        <v>6697</v>
      </c>
      <c r="AN732" t="s">
        <v>6700</v>
      </c>
      <c r="AO732" t="s">
        <v>6697</v>
      </c>
      <c r="AP732" t="s">
        <v>6697</v>
      </c>
      <c r="AQ732" t="s">
        <v>6697</v>
      </c>
      <c r="AR732" t="s">
        <v>6697</v>
      </c>
      <c r="AS732" t="s">
        <v>6697</v>
      </c>
      <c r="AT732">
        <v>0</v>
      </c>
      <c r="AU732" t="s">
        <v>6697</v>
      </c>
      <c r="AV732" t="s">
        <v>6697</v>
      </c>
      <c r="AW732">
        <v>2</v>
      </c>
      <c r="AX732" t="s">
        <v>6697</v>
      </c>
      <c r="AY732" t="s">
        <v>6697</v>
      </c>
      <c r="BA732" t="s">
        <v>6697</v>
      </c>
    </row>
    <row r="733" spans="1:53">
      <c r="A733" t="s">
        <v>421</v>
      </c>
      <c r="B733" t="s">
        <v>422</v>
      </c>
      <c r="C733" t="s">
        <v>1341</v>
      </c>
      <c r="D733" t="s">
        <v>1667</v>
      </c>
      <c r="E733" t="s">
        <v>1974</v>
      </c>
      <c r="F733">
        <v>0</v>
      </c>
      <c r="G733" t="s">
        <v>1977</v>
      </c>
      <c r="H733" t="s">
        <v>1979</v>
      </c>
      <c r="I733" t="s">
        <v>2706</v>
      </c>
      <c r="J733" t="s">
        <v>3542</v>
      </c>
      <c r="K733" t="s">
        <v>3545</v>
      </c>
      <c r="L733" t="s">
        <v>3563</v>
      </c>
      <c r="M733" t="s">
        <v>3861</v>
      </c>
      <c r="N733" t="s">
        <v>174</v>
      </c>
      <c r="O733" t="s">
        <v>3862</v>
      </c>
      <c r="P733" t="s">
        <v>4315</v>
      </c>
      <c r="Q733" t="s">
        <v>4319</v>
      </c>
      <c r="R733" t="s">
        <v>4323</v>
      </c>
      <c r="S733" t="s">
        <v>4845</v>
      </c>
      <c r="T733" t="s">
        <v>5439</v>
      </c>
      <c r="U733" t="s">
        <v>4324</v>
      </c>
      <c r="V733" t="s">
        <v>5772</v>
      </c>
      <c r="W733" t="s">
        <v>5955</v>
      </c>
      <c r="AA733" t="s">
        <v>6697</v>
      </c>
      <c r="AB733" t="s">
        <v>6697</v>
      </c>
      <c r="AC733" t="s">
        <v>6697</v>
      </c>
      <c r="AD733" t="s">
        <v>6697</v>
      </c>
      <c r="AE733" t="s">
        <v>6697</v>
      </c>
      <c r="AF733" t="s">
        <v>6697</v>
      </c>
      <c r="AG733" t="s">
        <v>6697</v>
      </c>
      <c r="AH733" t="s">
        <v>6697</v>
      </c>
      <c r="AI733" t="s">
        <v>6697</v>
      </c>
      <c r="AJ733" t="s">
        <v>6697</v>
      </c>
      <c r="AK733" t="s">
        <v>6697</v>
      </c>
      <c r="AL733" t="s">
        <v>6697</v>
      </c>
      <c r="AM733" t="s">
        <v>6697</v>
      </c>
      <c r="AN733" t="s">
        <v>6699</v>
      </c>
      <c r="AO733" t="s">
        <v>6697</v>
      </c>
      <c r="AP733" t="s">
        <v>6697</v>
      </c>
      <c r="AQ733" t="s">
        <v>6697</v>
      </c>
      <c r="AR733" t="s">
        <v>6697</v>
      </c>
      <c r="AS733" t="s">
        <v>6697</v>
      </c>
      <c r="AT733">
        <v>1</v>
      </c>
      <c r="AU733" t="s">
        <v>6697</v>
      </c>
      <c r="AV733" t="s">
        <v>6697</v>
      </c>
      <c r="AW733">
        <v>1</v>
      </c>
      <c r="AX733" t="s">
        <v>6697</v>
      </c>
      <c r="AY733" t="s">
        <v>6697</v>
      </c>
      <c r="BA733" t="s">
        <v>6697</v>
      </c>
    </row>
    <row r="734" spans="1:53">
      <c r="A734" t="s">
        <v>422</v>
      </c>
      <c r="B734" t="s">
        <v>1035</v>
      </c>
      <c r="C734" t="s">
        <v>1333</v>
      </c>
      <c r="D734" t="s">
        <v>1667</v>
      </c>
      <c r="E734" t="s">
        <v>1974</v>
      </c>
      <c r="F734">
        <v>0</v>
      </c>
      <c r="G734" t="s">
        <v>1977</v>
      </c>
      <c r="H734" t="s">
        <v>1979</v>
      </c>
      <c r="I734" t="s">
        <v>2707</v>
      </c>
      <c r="J734" t="s">
        <v>3542</v>
      </c>
      <c r="K734" t="s">
        <v>3545</v>
      </c>
      <c r="L734" t="s">
        <v>3563</v>
      </c>
      <c r="M734" t="s">
        <v>3862</v>
      </c>
      <c r="N734" t="s">
        <v>174</v>
      </c>
      <c r="O734" t="s">
        <v>3861</v>
      </c>
      <c r="P734" t="s">
        <v>4315</v>
      </c>
      <c r="Q734" t="s">
        <v>4319</v>
      </c>
      <c r="R734" t="s">
        <v>4321</v>
      </c>
      <c r="S734" t="s">
        <v>4846</v>
      </c>
      <c r="T734" t="s">
        <v>5439</v>
      </c>
      <c r="U734" t="s">
        <v>4324</v>
      </c>
      <c r="V734" t="s">
        <v>5773</v>
      </c>
      <c r="W734" t="s">
        <v>5955</v>
      </c>
      <c r="AA734" t="s">
        <v>6697</v>
      </c>
      <c r="AB734" t="s">
        <v>6697</v>
      </c>
      <c r="AC734" t="s">
        <v>6697</v>
      </c>
      <c r="AD734" t="s">
        <v>6697</v>
      </c>
      <c r="AE734" t="s">
        <v>6697</v>
      </c>
      <c r="AF734" t="s">
        <v>6697</v>
      </c>
      <c r="AG734" t="s">
        <v>6697</v>
      </c>
      <c r="AH734" t="s">
        <v>6697</v>
      </c>
      <c r="AI734" t="s">
        <v>6697</v>
      </c>
      <c r="AJ734" t="s">
        <v>6697</v>
      </c>
      <c r="AK734" t="s">
        <v>6697</v>
      </c>
      <c r="AL734" t="s">
        <v>6697</v>
      </c>
      <c r="AM734" t="s">
        <v>6697</v>
      </c>
      <c r="AN734" t="s">
        <v>6700</v>
      </c>
      <c r="AO734" t="s">
        <v>6697</v>
      </c>
      <c r="AP734" t="s">
        <v>6697</v>
      </c>
      <c r="AQ734" t="s">
        <v>6697</v>
      </c>
      <c r="AR734" t="s">
        <v>6697</v>
      </c>
      <c r="AS734" t="s">
        <v>6697</v>
      </c>
      <c r="AT734">
        <v>10</v>
      </c>
      <c r="AU734" t="s">
        <v>6697</v>
      </c>
      <c r="AV734" t="s">
        <v>6697</v>
      </c>
      <c r="AW734">
        <v>1</v>
      </c>
      <c r="AX734" t="s">
        <v>6697</v>
      </c>
      <c r="AY734" t="s">
        <v>6697</v>
      </c>
      <c r="BA734" t="s">
        <v>6697</v>
      </c>
    </row>
    <row r="735" spans="1:53">
      <c r="A735" t="s">
        <v>423</v>
      </c>
      <c r="B735" t="s">
        <v>118</v>
      </c>
      <c r="C735" t="s">
        <v>1483</v>
      </c>
      <c r="D735" t="s">
        <v>1662</v>
      </c>
      <c r="E735" t="s">
        <v>1974</v>
      </c>
      <c r="F735">
        <v>0</v>
      </c>
      <c r="G735" t="s">
        <v>1977</v>
      </c>
      <c r="H735" t="s">
        <v>1979</v>
      </c>
      <c r="I735" t="s">
        <v>2708</v>
      </c>
      <c r="J735" t="s">
        <v>3542</v>
      </c>
      <c r="K735" t="s">
        <v>3545</v>
      </c>
      <c r="L735" t="s">
        <v>3563</v>
      </c>
      <c r="M735" t="s">
        <v>3782</v>
      </c>
      <c r="N735" t="s">
        <v>174</v>
      </c>
      <c r="O735" t="s">
        <v>3580</v>
      </c>
      <c r="P735" t="s">
        <v>4315</v>
      </c>
      <c r="Q735" t="s">
        <v>4319</v>
      </c>
      <c r="R735" t="s">
        <v>4321</v>
      </c>
      <c r="S735" t="s">
        <v>4847</v>
      </c>
      <c r="T735" t="s">
        <v>5440</v>
      </c>
      <c r="U735" t="s">
        <v>5440</v>
      </c>
      <c r="V735" t="s">
        <v>5774</v>
      </c>
      <c r="W735" t="s">
        <v>5955</v>
      </c>
      <c r="AA735" t="s">
        <v>6697</v>
      </c>
      <c r="AB735" t="s">
        <v>6697</v>
      </c>
      <c r="AC735" t="s">
        <v>6697</v>
      </c>
      <c r="AD735" t="s">
        <v>6697</v>
      </c>
      <c r="AE735" t="s">
        <v>6697</v>
      </c>
      <c r="AF735" t="s">
        <v>6697</v>
      </c>
      <c r="AG735" t="s">
        <v>6697</v>
      </c>
      <c r="AH735" t="s">
        <v>6697</v>
      </c>
      <c r="AI735" t="s">
        <v>6697</v>
      </c>
      <c r="AJ735" t="s">
        <v>6697</v>
      </c>
      <c r="AK735" t="s">
        <v>6697</v>
      </c>
      <c r="AL735" t="s">
        <v>6697</v>
      </c>
      <c r="AM735" t="s">
        <v>6697</v>
      </c>
      <c r="AN735" t="s">
        <v>6700</v>
      </c>
      <c r="AO735" t="s">
        <v>6697</v>
      </c>
      <c r="AP735" t="s">
        <v>6697</v>
      </c>
      <c r="AQ735" t="s">
        <v>6697</v>
      </c>
      <c r="AR735" t="s">
        <v>6697</v>
      </c>
      <c r="AS735" t="s">
        <v>6697</v>
      </c>
      <c r="AT735">
        <v>13</v>
      </c>
      <c r="AU735" t="s">
        <v>6697</v>
      </c>
      <c r="AV735" t="s">
        <v>6697</v>
      </c>
      <c r="AW735">
        <v>2</v>
      </c>
      <c r="AX735" t="s">
        <v>6697</v>
      </c>
      <c r="AY735" t="s">
        <v>6697</v>
      </c>
      <c r="BA735" t="s">
        <v>6697</v>
      </c>
    </row>
    <row r="736" spans="1:53">
      <c r="A736" t="s">
        <v>118</v>
      </c>
      <c r="B736" t="s">
        <v>1036</v>
      </c>
      <c r="C736" t="s">
        <v>1484</v>
      </c>
      <c r="D736" t="s">
        <v>174</v>
      </c>
      <c r="E736" t="s">
        <v>1974</v>
      </c>
      <c r="F736">
        <v>10</v>
      </c>
      <c r="G736" t="s">
        <v>1977</v>
      </c>
      <c r="H736" t="s">
        <v>1979</v>
      </c>
      <c r="I736" t="s">
        <v>2709</v>
      </c>
      <c r="J736" t="s">
        <v>3542</v>
      </c>
      <c r="K736" t="s">
        <v>3545</v>
      </c>
      <c r="L736" t="s">
        <v>3563</v>
      </c>
      <c r="M736" t="s">
        <v>3580</v>
      </c>
      <c r="N736" t="s">
        <v>174</v>
      </c>
      <c r="O736" t="s">
        <v>3782</v>
      </c>
      <c r="P736" t="s">
        <v>4315</v>
      </c>
      <c r="Q736" t="s">
        <v>4319</v>
      </c>
      <c r="R736" t="s">
        <v>4321</v>
      </c>
      <c r="S736" t="s">
        <v>4848</v>
      </c>
      <c r="T736" t="s">
        <v>5448</v>
      </c>
      <c r="U736" t="s">
        <v>5487</v>
      </c>
      <c r="V736" t="s">
        <v>5774</v>
      </c>
      <c r="W736" t="s">
        <v>6317</v>
      </c>
      <c r="AA736" t="s">
        <v>6697</v>
      </c>
      <c r="AB736" t="s">
        <v>6697</v>
      </c>
      <c r="AC736" t="s">
        <v>6697</v>
      </c>
      <c r="AD736" t="s">
        <v>6697</v>
      </c>
      <c r="AE736" t="s">
        <v>6697</v>
      </c>
      <c r="AF736" t="s">
        <v>6697</v>
      </c>
      <c r="AG736" t="s">
        <v>6697</v>
      </c>
      <c r="AH736" t="s">
        <v>6697</v>
      </c>
      <c r="AI736" t="s">
        <v>6697</v>
      </c>
      <c r="AJ736" t="s">
        <v>6698</v>
      </c>
      <c r="AK736" t="s">
        <v>6697</v>
      </c>
      <c r="AL736" t="s">
        <v>6697</v>
      </c>
      <c r="AM736" t="s">
        <v>6697</v>
      </c>
      <c r="AN736" t="s">
        <v>6700</v>
      </c>
      <c r="AO736" t="s">
        <v>6697</v>
      </c>
      <c r="AP736" t="s">
        <v>6697</v>
      </c>
      <c r="AQ736" t="s">
        <v>6697</v>
      </c>
      <c r="AR736" t="s">
        <v>6697</v>
      </c>
      <c r="AS736" t="s">
        <v>6697</v>
      </c>
      <c r="AT736">
        <v>13</v>
      </c>
      <c r="AU736" t="s">
        <v>6697</v>
      </c>
      <c r="AV736" t="s">
        <v>6703</v>
      </c>
      <c r="AW736">
        <v>65535</v>
      </c>
      <c r="AX736" t="s">
        <v>6703</v>
      </c>
      <c r="AY736" t="s">
        <v>6697</v>
      </c>
      <c r="BA736" t="s">
        <v>6697</v>
      </c>
    </row>
    <row r="737" spans="1:53">
      <c r="A737" t="s">
        <v>424</v>
      </c>
      <c r="B737" t="s">
        <v>118</v>
      </c>
      <c r="C737" t="s">
        <v>1485</v>
      </c>
      <c r="D737" t="s">
        <v>1667</v>
      </c>
      <c r="E737" t="s">
        <v>1974</v>
      </c>
      <c r="F737">
        <v>0</v>
      </c>
      <c r="G737" t="s">
        <v>1977</v>
      </c>
      <c r="H737" t="s">
        <v>1979</v>
      </c>
      <c r="I737" t="s">
        <v>2710</v>
      </c>
      <c r="J737" t="s">
        <v>3542</v>
      </c>
      <c r="K737" t="s">
        <v>3545</v>
      </c>
      <c r="L737" t="s">
        <v>3563</v>
      </c>
      <c r="M737" t="s">
        <v>3782</v>
      </c>
      <c r="N737" t="s">
        <v>174</v>
      </c>
      <c r="O737" t="s">
        <v>3580</v>
      </c>
      <c r="P737" t="s">
        <v>4315</v>
      </c>
      <c r="Q737" t="s">
        <v>4319</v>
      </c>
      <c r="R737" t="s">
        <v>4321</v>
      </c>
      <c r="S737" t="s">
        <v>4849</v>
      </c>
      <c r="T737" t="s">
        <v>5439</v>
      </c>
      <c r="U737" t="s">
        <v>4324</v>
      </c>
      <c r="V737" t="s">
        <v>5592</v>
      </c>
      <c r="W737" t="s">
        <v>5955</v>
      </c>
      <c r="AA737" t="s">
        <v>6697</v>
      </c>
      <c r="AB737" t="s">
        <v>6697</v>
      </c>
      <c r="AC737" t="s">
        <v>6697</v>
      </c>
      <c r="AD737" t="s">
        <v>6697</v>
      </c>
      <c r="AE737" t="s">
        <v>6697</v>
      </c>
      <c r="AF737" t="s">
        <v>6697</v>
      </c>
      <c r="AG737" t="s">
        <v>6697</v>
      </c>
      <c r="AH737" t="s">
        <v>6697</v>
      </c>
      <c r="AI737" t="s">
        <v>6697</v>
      </c>
      <c r="AJ737" t="s">
        <v>6697</v>
      </c>
      <c r="AK737" t="s">
        <v>6697</v>
      </c>
      <c r="AL737" t="s">
        <v>6697</v>
      </c>
      <c r="AM737" t="s">
        <v>6697</v>
      </c>
      <c r="AN737" t="s">
        <v>6700</v>
      </c>
      <c r="AO737" t="s">
        <v>6697</v>
      </c>
      <c r="AP737" t="s">
        <v>6697</v>
      </c>
      <c r="AQ737" t="s">
        <v>6697</v>
      </c>
      <c r="AR737" t="s">
        <v>6697</v>
      </c>
      <c r="AS737" t="s">
        <v>6697</v>
      </c>
      <c r="AT737">
        <v>11</v>
      </c>
      <c r="AU737" t="s">
        <v>6697</v>
      </c>
      <c r="AV737" t="s">
        <v>6697</v>
      </c>
      <c r="AW737">
        <v>1</v>
      </c>
      <c r="AX737" t="s">
        <v>6697</v>
      </c>
      <c r="AY737" t="s">
        <v>6697</v>
      </c>
      <c r="BA737" t="s">
        <v>6697</v>
      </c>
    </row>
    <row r="738" spans="1:53">
      <c r="A738" t="s">
        <v>425</v>
      </c>
      <c r="B738" t="s">
        <v>1037</v>
      </c>
      <c r="C738" t="s">
        <v>1325</v>
      </c>
      <c r="D738" t="s">
        <v>1880</v>
      </c>
      <c r="E738" t="s">
        <v>1973</v>
      </c>
      <c r="F738">
        <v>0</v>
      </c>
      <c r="G738" t="s">
        <v>1977</v>
      </c>
      <c r="H738" t="s">
        <v>1979</v>
      </c>
      <c r="I738" t="s">
        <v>2711</v>
      </c>
      <c r="J738" t="s">
        <v>3542</v>
      </c>
      <c r="K738" t="s">
        <v>3555</v>
      </c>
      <c r="L738" t="s">
        <v>3562</v>
      </c>
      <c r="M738" t="s">
        <v>3863</v>
      </c>
      <c r="N738" t="s">
        <v>193</v>
      </c>
      <c r="O738" t="s">
        <v>3581</v>
      </c>
      <c r="P738" t="s">
        <v>4315</v>
      </c>
      <c r="Q738" t="s">
        <v>4319</v>
      </c>
      <c r="R738" t="s">
        <v>4323</v>
      </c>
      <c r="S738" t="s">
        <v>4850</v>
      </c>
      <c r="T738" t="s">
        <v>5439</v>
      </c>
      <c r="U738" t="s">
        <v>4324</v>
      </c>
      <c r="V738" t="s">
        <v>5774</v>
      </c>
      <c r="W738" t="s">
        <v>6318</v>
      </c>
      <c r="AA738" t="s">
        <v>6697</v>
      </c>
      <c r="AB738" t="s">
        <v>6697</v>
      </c>
      <c r="AC738" t="s">
        <v>6697</v>
      </c>
      <c r="AD738" t="s">
        <v>6697</v>
      </c>
      <c r="AE738" t="s">
        <v>6697</v>
      </c>
      <c r="AF738" t="s">
        <v>6697</v>
      </c>
      <c r="AG738" t="s">
        <v>6697</v>
      </c>
      <c r="AH738" t="s">
        <v>6697</v>
      </c>
      <c r="AI738" t="s">
        <v>6697</v>
      </c>
      <c r="AJ738" t="s">
        <v>6697</v>
      </c>
      <c r="AK738" t="s">
        <v>6697</v>
      </c>
      <c r="AL738" t="s">
        <v>6697</v>
      </c>
      <c r="AM738" t="s">
        <v>6697</v>
      </c>
      <c r="AN738" t="s">
        <v>6699</v>
      </c>
      <c r="AO738" t="s">
        <v>6697</v>
      </c>
      <c r="AP738" t="s">
        <v>6697</v>
      </c>
      <c r="AQ738" t="s">
        <v>6697</v>
      </c>
      <c r="AR738" t="s">
        <v>6697</v>
      </c>
      <c r="AS738" t="s">
        <v>6697</v>
      </c>
      <c r="AT738">
        <v>0</v>
      </c>
      <c r="AU738" t="s">
        <v>6697</v>
      </c>
      <c r="AV738" t="s">
        <v>6697</v>
      </c>
      <c r="AW738">
        <v>0</v>
      </c>
      <c r="AX738" t="s">
        <v>6697</v>
      </c>
      <c r="AY738" t="s">
        <v>6697</v>
      </c>
      <c r="BA738" t="s">
        <v>6697</v>
      </c>
    </row>
    <row r="739" spans="1:53">
      <c r="A739" t="s">
        <v>118</v>
      </c>
      <c r="B739" t="s">
        <v>1038</v>
      </c>
      <c r="C739" t="s">
        <v>1331</v>
      </c>
      <c r="D739" t="s">
        <v>1667</v>
      </c>
      <c r="E739" t="s">
        <v>1974</v>
      </c>
      <c r="F739">
        <v>0</v>
      </c>
      <c r="G739" t="s">
        <v>1977</v>
      </c>
      <c r="H739" t="s">
        <v>1979</v>
      </c>
      <c r="I739" t="s">
        <v>2712</v>
      </c>
      <c r="J739" t="s">
        <v>3542</v>
      </c>
      <c r="K739" t="s">
        <v>3545</v>
      </c>
      <c r="L739" t="s">
        <v>3563</v>
      </c>
      <c r="M739" t="s">
        <v>3580</v>
      </c>
      <c r="N739" t="s">
        <v>174</v>
      </c>
      <c r="O739" t="s">
        <v>3782</v>
      </c>
      <c r="P739" t="s">
        <v>4315</v>
      </c>
      <c r="Q739" t="s">
        <v>4319</v>
      </c>
      <c r="R739" t="s">
        <v>4321</v>
      </c>
      <c r="S739" t="s">
        <v>4851</v>
      </c>
      <c r="T739" t="s">
        <v>5440</v>
      </c>
      <c r="U739" t="s">
        <v>5440</v>
      </c>
      <c r="V739" t="s">
        <v>5592</v>
      </c>
      <c r="W739" t="s">
        <v>5969</v>
      </c>
      <c r="AA739" t="s">
        <v>6697</v>
      </c>
      <c r="AB739" t="s">
        <v>6697</v>
      </c>
      <c r="AC739" t="s">
        <v>6697</v>
      </c>
      <c r="AD739" t="s">
        <v>6697</v>
      </c>
      <c r="AE739" t="s">
        <v>6697</v>
      </c>
      <c r="AF739" t="s">
        <v>6697</v>
      </c>
      <c r="AG739" t="s">
        <v>6697</v>
      </c>
      <c r="AH739" t="s">
        <v>6697</v>
      </c>
      <c r="AI739" t="s">
        <v>6697</v>
      </c>
      <c r="AJ739" t="s">
        <v>6697</v>
      </c>
      <c r="AK739" t="s">
        <v>6697</v>
      </c>
      <c r="AL739" t="s">
        <v>6697</v>
      </c>
      <c r="AM739" t="s">
        <v>6697</v>
      </c>
      <c r="AN739" t="s">
        <v>6700</v>
      </c>
      <c r="AO739" t="s">
        <v>6697</v>
      </c>
      <c r="AP739" t="s">
        <v>6697</v>
      </c>
      <c r="AQ739" t="s">
        <v>6697</v>
      </c>
      <c r="AR739" t="s">
        <v>6697</v>
      </c>
      <c r="AS739" t="s">
        <v>6697</v>
      </c>
      <c r="AT739">
        <v>20</v>
      </c>
      <c r="AU739" t="s">
        <v>6697</v>
      </c>
      <c r="AV739" t="s">
        <v>6697</v>
      </c>
      <c r="AW739">
        <v>1</v>
      </c>
      <c r="AX739" t="s">
        <v>6697</v>
      </c>
      <c r="AY739" t="s">
        <v>6697</v>
      </c>
      <c r="BA739" t="s">
        <v>6697</v>
      </c>
    </row>
    <row r="740" spans="1:53">
      <c r="A740" t="s">
        <v>426</v>
      </c>
      <c r="B740" t="s">
        <v>424</v>
      </c>
      <c r="C740" t="s">
        <v>1486</v>
      </c>
      <c r="D740" t="s">
        <v>1667</v>
      </c>
      <c r="E740" t="s">
        <v>1974</v>
      </c>
      <c r="F740">
        <v>0</v>
      </c>
      <c r="G740" t="s">
        <v>1977</v>
      </c>
      <c r="H740" t="s">
        <v>1979</v>
      </c>
      <c r="I740" t="s">
        <v>2713</v>
      </c>
      <c r="J740" t="s">
        <v>3542</v>
      </c>
      <c r="K740" t="s">
        <v>3545</v>
      </c>
      <c r="L740" t="s">
        <v>3563</v>
      </c>
      <c r="M740" t="s">
        <v>3580</v>
      </c>
      <c r="N740" t="s">
        <v>174</v>
      </c>
      <c r="O740" t="s">
        <v>3782</v>
      </c>
      <c r="P740" t="s">
        <v>4315</v>
      </c>
      <c r="Q740" t="s">
        <v>4319</v>
      </c>
      <c r="R740" t="s">
        <v>4321</v>
      </c>
      <c r="S740" t="s">
        <v>4852</v>
      </c>
      <c r="T740" t="s">
        <v>5439</v>
      </c>
      <c r="U740" t="s">
        <v>4324</v>
      </c>
      <c r="V740" t="s">
        <v>5770</v>
      </c>
      <c r="W740" t="s">
        <v>5955</v>
      </c>
      <c r="AA740" t="s">
        <v>6697</v>
      </c>
      <c r="AB740" t="s">
        <v>6697</v>
      </c>
      <c r="AC740" t="s">
        <v>6697</v>
      </c>
      <c r="AD740" t="s">
        <v>6697</v>
      </c>
      <c r="AE740" t="s">
        <v>6697</v>
      </c>
      <c r="AF740" t="s">
        <v>6697</v>
      </c>
      <c r="AG740" t="s">
        <v>6697</v>
      </c>
      <c r="AH740" t="s">
        <v>6697</v>
      </c>
      <c r="AI740" t="s">
        <v>6697</v>
      </c>
      <c r="AJ740" t="s">
        <v>6697</v>
      </c>
      <c r="AK740" t="s">
        <v>6697</v>
      </c>
      <c r="AL740" t="s">
        <v>6697</v>
      </c>
      <c r="AM740" t="s">
        <v>6697</v>
      </c>
      <c r="AN740" t="s">
        <v>6700</v>
      </c>
      <c r="AO740" t="s">
        <v>6697</v>
      </c>
      <c r="AP740" t="s">
        <v>6697</v>
      </c>
      <c r="AQ740" t="s">
        <v>6697</v>
      </c>
      <c r="AR740" t="s">
        <v>6697</v>
      </c>
      <c r="AS740" t="s">
        <v>6697</v>
      </c>
      <c r="AT740">
        <v>2</v>
      </c>
      <c r="AU740" t="s">
        <v>6697</v>
      </c>
      <c r="AV740" t="s">
        <v>6697</v>
      </c>
      <c r="AW740">
        <v>1</v>
      </c>
      <c r="AX740" t="s">
        <v>6697</v>
      </c>
      <c r="AY740" t="s">
        <v>6697</v>
      </c>
      <c r="BA740" t="s">
        <v>6697</v>
      </c>
    </row>
    <row r="741" spans="1:53">
      <c r="A741" t="s">
        <v>427</v>
      </c>
      <c r="B741" t="s">
        <v>1039</v>
      </c>
      <c r="C741" t="s">
        <v>1333</v>
      </c>
      <c r="D741" t="s">
        <v>1667</v>
      </c>
      <c r="E741" t="s">
        <v>1974</v>
      </c>
      <c r="F741">
        <v>0</v>
      </c>
      <c r="G741" t="s">
        <v>1977</v>
      </c>
      <c r="H741" t="s">
        <v>1979</v>
      </c>
      <c r="I741" t="s">
        <v>2714</v>
      </c>
      <c r="J741" t="s">
        <v>3542</v>
      </c>
      <c r="K741" t="s">
        <v>3545</v>
      </c>
      <c r="L741" t="s">
        <v>3563</v>
      </c>
      <c r="M741" t="s">
        <v>3862</v>
      </c>
      <c r="N741" t="s">
        <v>174</v>
      </c>
      <c r="O741" t="s">
        <v>3861</v>
      </c>
      <c r="P741" t="s">
        <v>4315</v>
      </c>
      <c r="Q741" t="s">
        <v>4319</v>
      </c>
      <c r="R741" t="s">
        <v>4321</v>
      </c>
      <c r="S741" t="s">
        <v>4853</v>
      </c>
      <c r="T741" t="s">
        <v>5439</v>
      </c>
      <c r="U741" t="s">
        <v>4324</v>
      </c>
      <c r="V741" t="s">
        <v>5773</v>
      </c>
      <c r="W741" t="s">
        <v>6319</v>
      </c>
      <c r="AA741" t="s">
        <v>6697</v>
      </c>
      <c r="AB741" t="s">
        <v>6697</v>
      </c>
      <c r="AC741" t="s">
        <v>6697</v>
      </c>
      <c r="AD741" t="s">
        <v>6697</v>
      </c>
      <c r="AE741" t="s">
        <v>6697</v>
      </c>
      <c r="AF741" t="s">
        <v>6697</v>
      </c>
      <c r="AG741" t="s">
        <v>6697</v>
      </c>
      <c r="AH741" t="s">
        <v>6697</v>
      </c>
      <c r="AI741" t="s">
        <v>6697</v>
      </c>
      <c r="AJ741" t="s">
        <v>6697</v>
      </c>
      <c r="AK741" t="s">
        <v>6697</v>
      </c>
      <c r="AL741" t="s">
        <v>6697</v>
      </c>
      <c r="AM741" t="s">
        <v>6697</v>
      </c>
      <c r="AN741" t="s">
        <v>6700</v>
      </c>
      <c r="AO741" t="s">
        <v>6697</v>
      </c>
      <c r="AP741" t="s">
        <v>6697</v>
      </c>
      <c r="AQ741" t="s">
        <v>6697</v>
      </c>
      <c r="AR741" t="s">
        <v>6697</v>
      </c>
      <c r="AS741" t="s">
        <v>6697</v>
      </c>
      <c r="AT741">
        <v>10</v>
      </c>
      <c r="AU741" t="s">
        <v>6697</v>
      </c>
      <c r="AV741" t="s">
        <v>6697</v>
      </c>
      <c r="AW741">
        <v>1</v>
      </c>
      <c r="AX741" t="s">
        <v>6697</v>
      </c>
      <c r="AY741" t="s">
        <v>6697</v>
      </c>
      <c r="BA741" t="s">
        <v>6697</v>
      </c>
    </row>
    <row r="742" spans="1:53">
      <c r="A742" t="s">
        <v>428</v>
      </c>
      <c r="B742" t="s">
        <v>121</v>
      </c>
      <c r="C742" t="s">
        <v>1333</v>
      </c>
      <c r="D742" t="s">
        <v>1667</v>
      </c>
      <c r="E742" t="s">
        <v>1974</v>
      </c>
      <c r="F742">
        <v>0</v>
      </c>
      <c r="G742" t="s">
        <v>1977</v>
      </c>
      <c r="H742" t="s">
        <v>1979</v>
      </c>
      <c r="I742" t="s">
        <v>2715</v>
      </c>
      <c r="J742" t="s">
        <v>3542</v>
      </c>
      <c r="K742" t="s">
        <v>3545</v>
      </c>
      <c r="L742" t="s">
        <v>3563</v>
      </c>
      <c r="M742" t="s">
        <v>3782</v>
      </c>
      <c r="N742" t="s">
        <v>174</v>
      </c>
      <c r="O742" t="s">
        <v>3580</v>
      </c>
      <c r="P742" t="s">
        <v>4315</v>
      </c>
      <c r="Q742" t="s">
        <v>4319</v>
      </c>
      <c r="R742" t="s">
        <v>4323</v>
      </c>
      <c r="S742" t="s">
        <v>4374</v>
      </c>
      <c r="T742" t="s">
        <v>5439</v>
      </c>
      <c r="U742" t="s">
        <v>4324</v>
      </c>
      <c r="V742" t="s">
        <v>5775</v>
      </c>
      <c r="W742" t="s">
        <v>5581</v>
      </c>
      <c r="AA742" t="s">
        <v>6697</v>
      </c>
      <c r="AB742" t="s">
        <v>6697</v>
      </c>
      <c r="AC742" t="s">
        <v>6697</v>
      </c>
      <c r="AD742" t="s">
        <v>6697</v>
      </c>
      <c r="AE742" t="s">
        <v>6697</v>
      </c>
      <c r="AF742" t="s">
        <v>6697</v>
      </c>
      <c r="AG742" t="s">
        <v>6697</v>
      </c>
      <c r="AH742" t="s">
        <v>6697</v>
      </c>
      <c r="AI742" t="s">
        <v>6697</v>
      </c>
      <c r="AJ742" t="s">
        <v>6697</v>
      </c>
      <c r="AK742" t="s">
        <v>6697</v>
      </c>
      <c r="AL742" t="s">
        <v>6697</v>
      </c>
      <c r="AM742" t="s">
        <v>6697</v>
      </c>
      <c r="AN742" t="s">
        <v>6699</v>
      </c>
      <c r="AO742" t="s">
        <v>6697</v>
      </c>
      <c r="AP742" t="s">
        <v>6697</v>
      </c>
      <c r="AQ742" t="s">
        <v>6697</v>
      </c>
      <c r="AR742" t="s">
        <v>6697</v>
      </c>
      <c r="AS742" t="s">
        <v>6697</v>
      </c>
      <c r="AT742">
        <v>10</v>
      </c>
      <c r="AU742" t="s">
        <v>6697</v>
      </c>
      <c r="AV742" t="s">
        <v>6697</v>
      </c>
      <c r="AW742">
        <v>1</v>
      </c>
      <c r="AX742" t="s">
        <v>6697</v>
      </c>
      <c r="AY742" t="s">
        <v>6697</v>
      </c>
      <c r="BA742" t="s">
        <v>6697</v>
      </c>
    </row>
    <row r="743" spans="1:53">
      <c r="A743" t="s">
        <v>121</v>
      </c>
      <c r="B743" t="s">
        <v>428</v>
      </c>
      <c r="C743" t="s">
        <v>1342</v>
      </c>
      <c r="D743" t="s">
        <v>174</v>
      </c>
      <c r="E743" t="s">
        <v>1974</v>
      </c>
      <c r="F743">
        <v>10</v>
      </c>
      <c r="G743" t="s">
        <v>1977</v>
      </c>
      <c r="H743" t="s">
        <v>1979</v>
      </c>
      <c r="I743" t="s">
        <v>2716</v>
      </c>
      <c r="J743" t="s">
        <v>3542</v>
      </c>
      <c r="K743" t="s">
        <v>3545</v>
      </c>
      <c r="L743" t="s">
        <v>3563</v>
      </c>
      <c r="M743" t="s">
        <v>3580</v>
      </c>
      <c r="N743" t="s">
        <v>174</v>
      </c>
      <c r="O743" t="s">
        <v>3782</v>
      </c>
      <c r="P743" t="s">
        <v>4315</v>
      </c>
      <c r="Q743" t="s">
        <v>4319</v>
      </c>
      <c r="R743" t="s">
        <v>4323</v>
      </c>
      <c r="S743" t="s">
        <v>4374</v>
      </c>
      <c r="T743" t="s">
        <v>5439</v>
      </c>
      <c r="U743" t="s">
        <v>4324</v>
      </c>
      <c r="V743" t="s">
        <v>5581</v>
      </c>
      <c r="W743" t="s">
        <v>5581</v>
      </c>
      <c r="AA743" t="s">
        <v>6697</v>
      </c>
      <c r="AB743" t="s">
        <v>6697</v>
      </c>
      <c r="AC743" t="s">
        <v>6697</v>
      </c>
      <c r="AD743" t="s">
        <v>6697</v>
      </c>
      <c r="AE743" t="s">
        <v>6697</v>
      </c>
      <c r="AF743" t="s">
        <v>6697</v>
      </c>
      <c r="AG743" t="s">
        <v>6697</v>
      </c>
      <c r="AH743" t="s">
        <v>6697</v>
      </c>
      <c r="AI743" t="s">
        <v>6697</v>
      </c>
      <c r="AJ743" t="s">
        <v>6698</v>
      </c>
      <c r="AK743" t="s">
        <v>6697</v>
      </c>
      <c r="AL743" t="s">
        <v>6697</v>
      </c>
      <c r="AM743" t="s">
        <v>6697</v>
      </c>
      <c r="AN743" t="s">
        <v>6699</v>
      </c>
      <c r="AO743" t="s">
        <v>6697</v>
      </c>
      <c r="AP743" t="s">
        <v>6697</v>
      </c>
      <c r="AQ743" t="s">
        <v>6697</v>
      </c>
      <c r="AR743" t="s">
        <v>6697</v>
      </c>
      <c r="AS743" t="s">
        <v>6697</v>
      </c>
      <c r="AT743">
        <v>5</v>
      </c>
      <c r="AU743" t="s">
        <v>6697</v>
      </c>
      <c r="AV743" t="s">
        <v>6703</v>
      </c>
      <c r="AW743">
        <v>65535</v>
      </c>
      <c r="AX743" t="s">
        <v>6703</v>
      </c>
      <c r="AY743" t="s">
        <v>6697</v>
      </c>
      <c r="BA743" t="s">
        <v>6697</v>
      </c>
    </row>
    <row r="744" spans="1:53">
      <c r="A744" t="s">
        <v>118</v>
      </c>
      <c r="B744" t="s">
        <v>427</v>
      </c>
      <c r="C744" t="s">
        <v>1331</v>
      </c>
      <c r="D744" t="s">
        <v>174</v>
      </c>
      <c r="E744" t="s">
        <v>1974</v>
      </c>
      <c r="F744">
        <v>10</v>
      </c>
      <c r="G744" t="s">
        <v>1977</v>
      </c>
      <c r="H744" t="s">
        <v>1979</v>
      </c>
      <c r="I744" t="s">
        <v>2717</v>
      </c>
      <c r="J744" t="s">
        <v>3542</v>
      </c>
      <c r="K744" t="s">
        <v>3545</v>
      </c>
      <c r="L744" t="s">
        <v>3563</v>
      </c>
      <c r="M744" t="s">
        <v>3861</v>
      </c>
      <c r="N744" t="s">
        <v>174</v>
      </c>
      <c r="O744" t="s">
        <v>3862</v>
      </c>
      <c r="P744" t="s">
        <v>4315</v>
      </c>
      <c r="Q744" t="s">
        <v>4319</v>
      </c>
      <c r="R744" t="s">
        <v>4321</v>
      </c>
      <c r="S744" t="s">
        <v>4853</v>
      </c>
      <c r="T744" t="s">
        <v>5437</v>
      </c>
      <c r="U744" t="s">
        <v>5518</v>
      </c>
      <c r="V744" t="s">
        <v>5592</v>
      </c>
      <c r="W744" t="s">
        <v>6319</v>
      </c>
      <c r="AA744" t="s">
        <v>6697</v>
      </c>
      <c r="AB744" t="s">
        <v>6697</v>
      </c>
      <c r="AC744" t="s">
        <v>6697</v>
      </c>
      <c r="AD744" t="s">
        <v>6697</v>
      </c>
      <c r="AE744" t="s">
        <v>6697</v>
      </c>
      <c r="AF744" t="s">
        <v>6697</v>
      </c>
      <c r="AG744" t="s">
        <v>6697</v>
      </c>
      <c r="AH744" t="s">
        <v>6697</v>
      </c>
      <c r="AI744" t="s">
        <v>6697</v>
      </c>
      <c r="AJ744" t="s">
        <v>6698</v>
      </c>
      <c r="AK744" t="s">
        <v>6697</v>
      </c>
      <c r="AL744" t="s">
        <v>6697</v>
      </c>
      <c r="AM744" t="s">
        <v>6697</v>
      </c>
      <c r="AN744" t="s">
        <v>6700</v>
      </c>
      <c r="AO744" t="s">
        <v>6697</v>
      </c>
      <c r="AP744" t="s">
        <v>6697</v>
      </c>
      <c r="AQ744" t="s">
        <v>6697</v>
      </c>
      <c r="AR744" t="s">
        <v>6697</v>
      </c>
      <c r="AS744" t="s">
        <v>6697</v>
      </c>
      <c r="AT744">
        <v>20</v>
      </c>
      <c r="AU744" t="s">
        <v>6697</v>
      </c>
      <c r="AV744" t="s">
        <v>6703</v>
      </c>
      <c r="AW744">
        <v>65535</v>
      </c>
      <c r="AX744" t="s">
        <v>6703</v>
      </c>
      <c r="AY744" t="s">
        <v>6697</v>
      </c>
      <c r="BA744" t="s">
        <v>6697</v>
      </c>
    </row>
    <row r="745" spans="1:53">
      <c r="A745" t="s">
        <v>429</v>
      </c>
      <c r="B745" t="s">
        <v>1040</v>
      </c>
      <c r="C745" t="s">
        <v>1485</v>
      </c>
      <c r="D745" t="s">
        <v>1667</v>
      </c>
      <c r="E745" t="s">
        <v>1974</v>
      </c>
      <c r="F745">
        <v>0</v>
      </c>
      <c r="G745" t="s">
        <v>1977</v>
      </c>
      <c r="H745" t="s">
        <v>1979</v>
      </c>
      <c r="I745" t="s">
        <v>2718</v>
      </c>
      <c r="J745" t="s">
        <v>3542</v>
      </c>
      <c r="K745" t="s">
        <v>3545</v>
      </c>
      <c r="L745" t="s">
        <v>3563</v>
      </c>
      <c r="M745" t="s">
        <v>3862</v>
      </c>
      <c r="N745" t="s">
        <v>174</v>
      </c>
      <c r="O745" t="s">
        <v>3861</v>
      </c>
      <c r="P745" t="s">
        <v>4315</v>
      </c>
      <c r="Q745" t="s">
        <v>4319</v>
      </c>
      <c r="R745" t="s">
        <v>4322</v>
      </c>
      <c r="S745" t="s">
        <v>4854</v>
      </c>
      <c r="T745" t="s">
        <v>5440</v>
      </c>
      <c r="U745" t="s">
        <v>5440</v>
      </c>
      <c r="V745" t="s">
        <v>5776</v>
      </c>
      <c r="W745" t="s">
        <v>6320</v>
      </c>
      <c r="AA745" t="s">
        <v>6697</v>
      </c>
      <c r="AB745" t="s">
        <v>6697</v>
      </c>
      <c r="AC745" t="s">
        <v>6697</v>
      </c>
      <c r="AD745" t="s">
        <v>6697</v>
      </c>
      <c r="AE745" t="s">
        <v>6697</v>
      </c>
      <c r="AF745" t="s">
        <v>6697</v>
      </c>
      <c r="AG745" t="s">
        <v>6697</v>
      </c>
      <c r="AH745" t="s">
        <v>6697</v>
      </c>
      <c r="AI745" t="s">
        <v>6697</v>
      </c>
      <c r="AJ745" t="s">
        <v>6697</v>
      </c>
      <c r="AK745" t="s">
        <v>6697</v>
      </c>
      <c r="AL745" t="s">
        <v>6697</v>
      </c>
      <c r="AM745" t="s">
        <v>6697</v>
      </c>
      <c r="AN745" t="s">
        <v>6697</v>
      </c>
      <c r="AO745" t="s">
        <v>6697</v>
      </c>
      <c r="AP745" t="s">
        <v>6697</v>
      </c>
      <c r="AQ745" t="s">
        <v>6697</v>
      </c>
      <c r="AR745" t="s">
        <v>6697</v>
      </c>
      <c r="AS745" t="s">
        <v>6697</v>
      </c>
      <c r="AT745">
        <v>11</v>
      </c>
      <c r="AU745" t="s">
        <v>6697</v>
      </c>
      <c r="AV745" t="s">
        <v>6697</v>
      </c>
      <c r="AW745">
        <v>1</v>
      </c>
      <c r="AX745" t="s">
        <v>6697</v>
      </c>
      <c r="AY745" t="s">
        <v>6697</v>
      </c>
      <c r="BA745" t="s">
        <v>6697</v>
      </c>
    </row>
    <row r="746" spans="1:53">
      <c r="A746" t="s">
        <v>120</v>
      </c>
      <c r="B746" t="s">
        <v>429</v>
      </c>
      <c r="C746" t="s">
        <v>1485</v>
      </c>
      <c r="D746" t="s">
        <v>1667</v>
      </c>
      <c r="E746" t="s">
        <v>1974</v>
      </c>
      <c r="F746">
        <v>0</v>
      </c>
      <c r="G746" t="s">
        <v>1977</v>
      </c>
      <c r="H746" t="s">
        <v>1979</v>
      </c>
      <c r="I746" t="s">
        <v>2719</v>
      </c>
      <c r="J746" t="s">
        <v>3542</v>
      </c>
      <c r="K746" t="s">
        <v>3545</v>
      </c>
      <c r="L746" t="s">
        <v>3563</v>
      </c>
      <c r="M746" t="s">
        <v>3861</v>
      </c>
      <c r="N746" t="s">
        <v>174</v>
      </c>
      <c r="O746" t="s">
        <v>3862</v>
      </c>
      <c r="P746" t="s">
        <v>4315</v>
      </c>
      <c r="Q746" t="s">
        <v>4319</v>
      </c>
      <c r="R746" t="s">
        <v>4321</v>
      </c>
      <c r="S746" t="s">
        <v>4372</v>
      </c>
      <c r="T746" t="s">
        <v>5439</v>
      </c>
      <c r="U746" t="s">
        <v>4324</v>
      </c>
      <c r="V746" t="s">
        <v>5770</v>
      </c>
      <c r="W746" t="s">
        <v>6319</v>
      </c>
      <c r="AA746" t="s">
        <v>6697</v>
      </c>
      <c r="AB746" t="s">
        <v>6697</v>
      </c>
      <c r="AC746" t="s">
        <v>6697</v>
      </c>
      <c r="AD746" t="s">
        <v>6697</v>
      </c>
      <c r="AE746" t="s">
        <v>6697</v>
      </c>
      <c r="AF746" t="s">
        <v>6697</v>
      </c>
      <c r="AG746" t="s">
        <v>6697</v>
      </c>
      <c r="AH746" t="s">
        <v>6697</v>
      </c>
      <c r="AI746" t="s">
        <v>6697</v>
      </c>
      <c r="AJ746" t="s">
        <v>6697</v>
      </c>
      <c r="AK746" t="s">
        <v>6697</v>
      </c>
      <c r="AL746" t="s">
        <v>6697</v>
      </c>
      <c r="AM746" t="s">
        <v>6697</v>
      </c>
      <c r="AN746" t="s">
        <v>6700</v>
      </c>
      <c r="AO746" t="s">
        <v>6697</v>
      </c>
      <c r="AP746" t="s">
        <v>6697</v>
      </c>
      <c r="AQ746" t="s">
        <v>6697</v>
      </c>
      <c r="AR746" t="s">
        <v>6697</v>
      </c>
      <c r="AS746" t="s">
        <v>6697</v>
      </c>
      <c r="AT746">
        <v>11</v>
      </c>
      <c r="AU746" t="s">
        <v>6697</v>
      </c>
      <c r="AV746" t="s">
        <v>6697</v>
      </c>
      <c r="AW746">
        <v>1</v>
      </c>
      <c r="AX746" t="s">
        <v>6697</v>
      </c>
      <c r="AY746" t="s">
        <v>6697</v>
      </c>
      <c r="BA746" t="s">
        <v>6697</v>
      </c>
    </row>
    <row r="747" spans="1:53">
      <c r="A747" t="s">
        <v>430</v>
      </c>
      <c r="B747" t="s">
        <v>121</v>
      </c>
      <c r="C747" t="s">
        <v>1333</v>
      </c>
      <c r="D747" t="s">
        <v>1667</v>
      </c>
      <c r="E747" t="s">
        <v>1974</v>
      </c>
      <c r="F747">
        <v>0</v>
      </c>
      <c r="G747" t="s">
        <v>1977</v>
      </c>
      <c r="H747" t="s">
        <v>1979</v>
      </c>
      <c r="I747" t="s">
        <v>2720</v>
      </c>
      <c r="J747" t="s">
        <v>3542</v>
      </c>
      <c r="K747" t="s">
        <v>3545</v>
      </c>
      <c r="L747" t="s">
        <v>3563</v>
      </c>
      <c r="M747" t="s">
        <v>3782</v>
      </c>
      <c r="N747" t="s">
        <v>174</v>
      </c>
      <c r="O747" t="s">
        <v>3580</v>
      </c>
      <c r="P747" t="s">
        <v>4315</v>
      </c>
      <c r="Q747" t="s">
        <v>4319</v>
      </c>
      <c r="R747" t="s">
        <v>4323</v>
      </c>
      <c r="S747" t="s">
        <v>4374</v>
      </c>
      <c r="T747" t="s">
        <v>5439</v>
      </c>
      <c r="U747" t="s">
        <v>4324</v>
      </c>
      <c r="V747" t="s">
        <v>5581</v>
      </c>
      <c r="W747" t="s">
        <v>5581</v>
      </c>
      <c r="AA747" t="s">
        <v>6697</v>
      </c>
      <c r="AB747" t="s">
        <v>6697</v>
      </c>
      <c r="AC747" t="s">
        <v>6697</v>
      </c>
      <c r="AD747" t="s">
        <v>6697</v>
      </c>
      <c r="AE747" t="s">
        <v>6697</v>
      </c>
      <c r="AF747" t="s">
        <v>6697</v>
      </c>
      <c r="AG747" t="s">
        <v>6697</v>
      </c>
      <c r="AH747" t="s">
        <v>6697</v>
      </c>
      <c r="AI747" t="s">
        <v>6697</v>
      </c>
      <c r="AJ747" t="s">
        <v>6697</v>
      </c>
      <c r="AK747" t="s">
        <v>6697</v>
      </c>
      <c r="AL747" t="s">
        <v>6697</v>
      </c>
      <c r="AM747" t="s">
        <v>6697</v>
      </c>
      <c r="AN747" t="s">
        <v>6699</v>
      </c>
      <c r="AO747" t="s">
        <v>6697</v>
      </c>
      <c r="AP747" t="s">
        <v>6697</v>
      </c>
      <c r="AQ747" t="s">
        <v>6697</v>
      </c>
      <c r="AR747" t="s">
        <v>6697</v>
      </c>
      <c r="AS747" t="s">
        <v>6697</v>
      </c>
      <c r="AT747">
        <v>10</v>
      </c>
      <c r="AU747" t="s">
        <v>6697</v>
      </c>
      <c r="AV747" t="s">
        <v>6697</v>
      </c>
      <c r="AW747">
        <v>1</v>
      </c>
      <c r="AX747" t="s">
        <v>6697</v>
      </c>
      <c r="AY747" t="s">
        <v>6697</v>
      </c>
      <c r="BA747" t="s">
        <v>6697</v>
      </c>
    </row>
    <row r="748" spans="1:53">
      <c r="A748" t="s">
        <v>121</v>
      </c>
      <c r="B748" t="s">
        <v>430</v>
      </c>
      <c r="C748" t="s">
        <v>1343</v>
      </c>
      <c r="D748" t="s">
        <v>174</v>
      </c>
      <c r="E748" t="s">
        <v>1974</v>
      </c>
      <c r="F748">
        <v>10</v>
      </c>
      <c r="G748" t="s">
        <v>1977</v>
      </c>
      <c r="H748" t="s">
        <v>1979</v>
      </c>
      <c r="I748" t="s">
        <v>2721</v>
      </c>
      <c r="J748" t="s">
        <v>3542</v>
      </c>
      <c r="K748" t="s">
        <v>3545</v>
      </c>
      <c r="L748" t="s">
        <v>3563</v>
      </c>
      <c r="M748" t="s">
        <v>3580</v>
      </c>
      <c r="N748" t="s">
        <v>174</v>
      </c>
      <c r="O748" t="s">
        <v>3782</v>
      </c>
      <c r="P748" t="s">
        <v>4315</v>
      </c>
      <c r="Q748" t="s">
        <v>4319</v>
      </c>
      <c r="R748" t="s">
        <v>4323</v>
      </c>
      <c r="S748" t="s">
        <v>4374</v>
      </c>
      <c r="T748" t="s">
        <v>5439</v>
      </c>
      <c r="U748" t="s">
        <v>4324</v>
      </c>
      <c r="V748" t="s">
        <v>5581</v>
      </c>
      <c r="W748" t="s">
        <v>5581</v>
      </c>
      <c r="AA748" t="s">
        <v>6697</v>
      </c>
      <c r="AB748" t="s">
        <v>6697</v>
      </c>
      <c r="AC748" t="s">
        <v>6697</v>
      </c>
      <c r="AD748" t="s">
        <v>6697</v>
      </c>
      <c r="AE748" t="s">
        <v>6697</v>
      </c>
      <c r="AF748" t="s">
        <v>6697</v>
      </c>
      <c r="AG748" t="s">
        <v>6697</v>
      </c>
      <c r="AH748" t="s">
        <v>6697</v>
      </c>
      <c r="AI748" t="s">
        <v>6697</v>
      </c>
      <c r="AJ748" t="s">
        <v>6698</v>
      </c>
      <c r="AK748" t="s">
        <v>6697</v>
      </c>
      <c r="AL748" t="s">
        <v>6697</v>
      </c>
      <c r="AM748" t="s">
        <v>6697</v>
      </c>
      <c r="AN748" t="s">
        <v>6699</v>
      </c>
      <c r="AO748" t="s">
        <v>6697</v>
      </c>
      <c r="AP748" t="s">
        <v>6697</v>
      </c>
      <c r="AQ748" t="s">
        <v>6697</v>
      </c>
      <c r="AR748" t="s">
        <v>6697</v>
      </c>
      <c r="AS748" t="s">
        <v>6697</v>
      </c>
      <c r="AT748">
        <v>2</v>
      </c>
      <c r="AU748" t="s">
        <v>6697</v>
      </c>
      <c r="AV748" t="s">
        <v>6703</v>
      </c>
      <c r="AW748">
        <v>65535</v>
      </c>
      <c r="AX748" t="s">
        <v>6703</v>
      </c>
      <c r="AY748" t="s">
        <v>6697</v>
      </c>
      <c r="BA748" t="s">
        <v>6697</v>
      </c>
    </row>
    <row r="749" spans="1:53">
      <c r="A749" t="s">
        <v>431</v>
      </c>
      <c r="B749" t="s">
        <v>1038</v>
      </c>
      <c r="C749" t="s">
        <v>1341</v>
      </c>
      <c r="D749" t="s">
        <v>1667</v>
      </c>
      <c r="E749" t="s">
        <v>1974</v>
      </c>
      <c r="F749">
        <v>0</v>
      </c>
      <c r="G749" t="s">
        <v>1977</v>
      </c>
      <c r="H749" t="s">
        <v>1979</v>
      </c>
      <c r="I749" t="s">
        <v>2722</v>
      </c>
      <c r="J749" t="s">
        <v>3542</v>
      </c>
      <c r="K749" t="s">
        <v>3545</v>
      </c>
      <c r="L749" t="s">
        <v>3563</v>
      </c>
      <c r="M749" t="s">
        <v>3584</v>
      </c>
      <c r="N749" t="s">
        <v>174</v>
      </c>
      <c r="O749" t="s">
        <v>3782</v>
      </c>
      <c r="P749" t="s">
        <v>4315</v>
      </c>
      <c r="Q749" t="s">
        <v>4319</v>
      </c>
      <c r="R749" t="s">
        <v>4323</v>
      </c>
      <c r="S749" t="s">
        <v>4855</v>
      </c>
      <c r="T749" t="s">
        <v>5439</v>
      </c>
      <c r="U749" t="s">
        <v>4324</v>
      </c>
      <c r="V749" t="s">
        <v>5770</v>
      </c>
      <c r="W749" t="s">
        <v>6271</v>
      </c>
      <c r="AA749" t="s">
        <v>6697</v>
      </c>
      <c r="AB749" t="s">
        <v>6697</v>
      </c>
      <c r="AC749" t="s">
        <v>6697</v>
      </c>
      <c r="AD749" t="s">
        <v>6697</v>
      </c>
      <c r="AE749" t="s">
        <v>6697</v>
      </c>
      <c r="AF749" t="s">
        <v>6697</v>
      </c>
      <c r="AG749" t="s">
        <v>6697</v>
      </c>
      <c r="AH749" t="s">
        <v>6697</v>
      </c>
      <c r="AI749" t="s">
        <v>6697</v>
      </c>
      <c r="AJ749" t="s">
        <v>6697</v>
      </c>
      <c r="AK749" t="s">
        <v>6697</v>
      </c>
      <c r="AL749" t="s">
        <v>6697</v>
      </c>
      <c r="AM749" t="s">
        <v>6697</v>
      </c>
      <c r="AN749" t="s">
        <v>6699</v>
      </c>
      <c r="AO749" t="s">
        <v>6697</v>
      </c>
      <c r="AP749" t="s">
        <v>6697</v>
      </c>
      <c r="AQ749" t="s">
        <v>6697</v>
      </c>
      <c r="AR749" t="s">
        <v>6697</v>
      </c>
      <c r="AS749" t="s">
        <v>6697</v>
      </c>
      <c r="AT749">
        <v>1</v>
      </c>
      <c r="AU749" t="s">
        <v>6697</v>
      </c>
      <c r="AV749" t="s">
        <v>6697</v>
      </c>
      <c r="AW749">
        <v>1</v>
      </c>
      <c r="AX749" t="s">
        <v>6697</v>
      </c>
      <c r="AY749" t="s">
        <v>6697</v>
      </c>
      <c r="BA749" t="s">
        <v>6697</v>
      </c>
    </row>
    <row r="750" spans="1:53">
      <c r="A750" t="s">
        <v>432</v>
      </c>
      <c r="B750" t="s">
        <v>1038</v>
      </c>
      <c r="C750" t="s">
        <v>1487</v>
      </c>
      <c r="D750" t="s">
        <v>1667</v>
      </c>
      <c r="E750" t="s">
        <v>1974</v>
      </c>
      <c r="F750">
        <v>0</v>
      </c>
      <c r="G750" t="s">
        <v>1977</v>
      </c>
      <c r="H750" t="s">
        <v>1979</v>
      </c>
      <c r="I750" t="s">
        <v>2723</v>
      </c>
      <c r="J750" t="s">
        <v>3542</v>
      </c>
      <c r="K750" t="s">
        <v>3545</v>
      </c>
      <c r="L750" t="s">
        <v>3563</v>
      </c>
      <c r="M750" t="s">
        <v>3788</v>
      </c>
      <c r="N750" t="s">
        <v>174</v>
      </c>
      <c r="O750" t="s">
        <v>3782</v>
      </c>
      <c r="P750" t="s">
        <v>4315</v>
      </c>
      <c r="Q750" t="s">
        <v>4319</v>
      </c>
      <c r="R750" t="s">
        <v>4321</v>
      </c>
      <c r="S750" t="s">
        <v>4856</v>
      </c>
      <c r="T750" t="s">
        <v>5440</v>
      </c>
      <c r="U750" t="s">
        <v>5440</v>
      </c>
      <c r="V750" t="s">
        <v>5631</v>
      </c>
      <c r="W750" t="s">
        <v>6271</v>
      </c>
      <c r="AA750" t="s">
        <v>6697</v>
      </c>
      <c r="AB750" t="s">
        <v>6697</v>
      </c>
      <c r="AC750" t="s">
        <v>6697</v>
      </c>
      <c r="AD750" t="s">
        <v>6697</v>
      </c>
      <c r="AE750" t="s">
        <v>6697</v>
      </c>
      <c r="AF750" t="s">
        <v>6697</v>
      </c>
      <c r="AG750" t="s">
        <v>6697</v>
      </c>
      <c r="AH750" t="s">
        <v>6697</v>
      </c>
      <c r="AI750" t="s">
        <v>6697</v>
      </c>
      <c r="AJ750" t="s">
        <v>6697</v>
      </c>
      <c r="AK750" t="s">
        <v>6697</v>
      </c>
      <c r="AL750" t="s">
        <v>6697</v>
      </c>
      <c r="AM750" t="s">
        <v>6697</v>
      </c>
      <c r="AN750" t="s">
        <v>6700</v>
      </c>
      <c r="AO750" t="s">
        <v>6697</v>
      </c>
      <c r="AP750" t="s">
        <v>6697</v>
      </c>
      <c r="AQ750" t="s">
        <v>6697</v>
      </c>
      <c r="AR750" t="s">
        <v>6697</v>
      </c>
      <c r="AS750" t="s">
        <v>6697</v>
      </c>
      <c r="AT750">
        <v>2</v>
      </c>
      <c r="AU750" t="s">
        <v>6697</v>
      </c>
      <c r="AV750" t="s">
        <v>6697</v>
      </c>
      <c r="AW750">
        <v>1</v>
      </c>
      <c r="AX750" t="s">
        <v>6697</v>
      </c>
      <c r="AY750" t="s">
        <v>6697</v>
      </c>
      <c r="BA750" t="s">
        <v>6697</v>
      </c>
    </row>
    <row r="751" spans="1:53">
      <c r="A751" t="s">
        <v>433</v>
      </c>
      <c r="B751" t="s">
        <v>432</v>
      </c>
      <c r="C751" t="s">
        <v>1327</v>
      </c>
      <c r="D751" t="s">
        <v>1881</v>
      </c>
      <c r="E751" t="s">
        <v>1974</v>
      </c>
      <c r="F751">
        <v>0</v>
      </c>
      <c r="G751" t="s">
        <v>1977</v>
      </c>
      <c r="H751" t="s">
        <v>1979</v>
      </c>
      <c r="I751" t="s">
        <v>2724</v>
      </c>
      <c r="J751" t="s">
        <v>3542</v>
      </c>
      <c r="K751" t="s">
        <v>3545</v>
      </c>
      <c r="L751" t="s">
        <v>3563</v>
      </c>
      <c r="M751" t="s">
        <v>3864</v>
      </c>
      <c r="N751" t="s">
        <v>174</v>
      </c>
      <c r="O751" t="s">
        <v>3762</v>
      </c>
      <c r="P751" t="s">
        <v>4315</v>
      </c>
      <c r="Q751" t="s">
        <v>4319</v>
      </c>
      <c r="R751" t="s">
        <v>4321</v>
      </c>
      <c r="S751" t="s">
        <v>4857</v>
      </c>
      <c r="T751" t="s">
        <v>5437</v>
      </c>
      <c r="U751" t="s">
        <v>5439</v>
      </c>
      <c r="V751" t="s">
        <v>5770</v>
      </c>
      <c r="W751" t="s">
        <v>6321</v>
      </c>
      <c r="AA751" t="s">
        <v>6697</v>
      </c>
      <c r="AB751" t="s">
        <v>6697</v>
      </c>
      <c r="AC751" t="s">
        <v>6697</v>
      </c>
      <c r="AD751" t="s">
        <v>6697</v>
      </c>
      <c r="AE751" t="s">
        <v>6697</v>
      </c>
      <c r="AF751" t="s">
        <v>6697</v>
      </c>
      <c r="AG751" t="s">
        <v>6697</v>
      </c>
      <c r="AH751" t="s">
        <v>6697</v>
      </c>
      <c r="AI751" t="s">
        <v>6697</v>
      </c>
      <c r="AJ751" t="s">
        <v>6697</v>
      </c>
      <c r="AK751" t="s">
        <v>6697</v>
      </c>
      <c r="AL751" t="s">
        <v>6697</v>
      </c>
      <c r="AM751" t="s">
        <v>6697</v>
      </c>
      <c r="AN751" t="s">
        <v>6700</v>
      </c>
      <c r="AO751" t="s">
        <v>6697</v>
      </c>
      <c r="AP751" t="s">
        <v>6697</v>
      </c>
      <c r="AQ751" t="s">
        <v>6697</v>
      </c>
      <c r="AR751" t="s">
        <v>6697</v>
      </c>
      <c r="AS751" t="s">
        <v>6697</v>
      </c>
      <c r="AT751">
        <v>0</v>
      </c>
      <c r="AU751" t="s">
        <v>6697</v>
      </c>
      <c r="AV751" t="s">
        <v>6697</v>
      </c>
      <c r="AW751">
        <v>3</v>
      </c>
      <c r="AX751" t="s">
        <v>6697</v>
      </c>
      <c r="AY751" t="s">
        <v>6697</v>
      </c>
      <c r="BA751" t="s">
        <v>6697</v>
      </c>
    </row>
    <row r="752" spans="1:53">
      <c r="A752" t="s">
        <v>433</v>
      </c>
      <c r="B752" t="s">
        <v>432</v>
      </c>
      <c r="C752" t="s">
        <v>1488</v>
      </c>
      <c r="D752" t="s">
        <v>1667</v>
      </c>
      <c r="E752" t="s">
        <v>1974</v>
      </c>
      <c r="F752">
        <v>0</v>
      </c>
      <c r="G752" t="s">
        <v>1977</v>
      </c>
      <c r="H752" t="s">
        <v>1979</v>
      </c>
      <c r="I752" t="s">
        <v>2725</v>
      </c>
      <c r="J752" t="s">
        <v>3542</v>
      </c>
      <c r="K752" t="s">
        <v>3545</v>
      </c>
      <c r="L752" t="s">
        <v>3563</v>
      </c>
      <c r="M752" t="s">
        <v>3864</v>
      </c>
      <c r="N752" t="s">
        <v>174</v>
      </c>
      <c r="O752" t="s">
        <v>3762</v>
      </c>
      <c r="P752" t="s">
        <v>4315</v>
      </c>
      <c r="Q752" t="s">
        <v>4319</v>
      </c>
      <c r="R752" t="s">
        <v>4321</v>
      </c>
      <c r="S752" t="s">
        <v>4857</v>
      </c>
      <c r="T752" t="s">
        <v>5440</v>
      </c>
      <c r="U752" t="s">
        <v>5440</v>
      </c>
      <c r="V752" t="s">
        <v>5770</v>
      </c>
      <c r="W752" t="s">
        <v>6322</v>
      </c>
      <c r="AA752" t="s">
        <v>6697</v>
      </c>
      <c r="AB752" t="s">
        <v>6697</v>
      </c>
      <c r="AC752" t="s">
        <v>6697</v>
      </c>
      <c r="AD752" t="s">
        <v>6697</v>
      </c>
      <c r="AE752" t="s">
        <v>6697</v>
      </c>
      <c r="AF752" t="s">
        <v>6697</v>
      </c>
      <c r="AG752" t="s">
        <v>6697</v>
      </c>
      <c r="AH752" t="s">
        <v>6697</v>
      </c>
      <c r="AI752" t="s">
        <v>6697</v>
      </c>
      <c r="AJ752" t="s">
        <v>6697</v>
      </c>
      <c r="AK752" t="s">
        <v>6697</v>
      </c>
      <c r="AL752" t="s">
        <v>6697</v>
      </c>
      <c r="AM752" t="s">
        <v>6697</v>
      </c>
      <c r="AN752" t="s">
        <v>6700</v>
      </c>
      <c r="AO752" t="s">
        <v>6697</v>
      </c>
      <c r="AP752" t="s">
        <v>6697</v>
      </c>
      <c r="AQ752" t="s">
        <v>6697</v>
      </c>
      <c r="AR752" t="s">
        <v>6697</v>
      </c>
      <c r="AS752" t="s">
        <v>6697</v>
      </c>
      <c r="AT752">
        <v>1</v>
      </c>
      <c r="AU752" t="s">
        <v>6697</v>
      </c>
      <c r="AV752" t="s">
        <v>6697</v>
      </c>
      <c r="AW752">
        <v>1</v>
      </c>
      <c r="AX752" t="s">
        <v>6697</v>
      </c>
      <c r="AY752" t="s">
        <v>6697</v>
      </c>
      <c r="BA752" t="s">
        <v>6697</v>
      </c>
    </row>
    <row r="753" spans="1:53">
      <c r="A753" t="s">
        <v>433</v>
      </c>
      <c r="B753" t="s">
        <v>431</v>
      </c>
      <c r="C753" t="s">
        <v>1327</v>
      </c>
      <c r="D753" t="s">
        <v>1881</v>
      </c>
      <c r="E753" t="s">
        <v>1974</v>
      </c>
      <c r="F753">
        <v>0</v>
      </c>
      <c r="G753" t="s">
        <v>1977</v>
      </c>
      <c r="H753" t="s">
        <v>1979</v>
      </c>
      <c r="I753" t="s">
        <v>2726</v>
      </c>
      <c r="J753" t="s">
        <v>3542</v>
      </c>
      <c r="K753" t="s">
        <v>3545</v>
      </c>
      <c r="L753" t="s">
        <v>3563</v>
      </c>
      <c r="M753" t="s">
        <v>3865</v>
      </c>
      <c r="N753" t="s">
        <v>174</v>
      </c>
      <c r="O753" t="s">
        <v>3763</v>
      </c>
      <c r="P753" t="s">
        <v>4315</v>
      </c>
      <c r="Q753" t="s">
        <v>4319</v>
      </c>
      <c r="R753" t="s">
        <v>4321</v>
      </c>
      <c r="S753" t="s">
        <v>4857</v>
      </c>
      <c r="T753" t="s">
        <v>5439</v>
      </c>
      <c r="U753" t="s">
        <v>4324</v>
      </c>
      <c r="V753" t="s">
        <v>5770</v>
      </c>
      <c r="W753" t="s">
        <v>6321</v>
      </c>
      <c r="AA753" t="s">
        <v>6697</v>
      </c>
      <c r="AB753" t="s">
        <v>6697</v>
      </c>
      <c r="AC753" t="s">
        <v>6697</v>
      </c>
      <c r="AD753" t="s">
        <v>6697</v>
      </c>
      <c r="AE753" t="s">
        <v>6697</v>
      </c>
      <c r="AF753" t="s">
        <v>6697</v>
      </c>
      <c r="AG753" t="s">
        <v>6697</v>
      </c>
      <c r="AH753" t="s">
        <v>6697</v>
      </c>
      <c r="AI753" t="s">
        <v>6697</v>
      </c>
      <c r="AJ753" t="s">
        <v>6697</v>
      </c>
      <c r="AK753" t="s">
        <v>6697</v>
      </c>
      <c r="AL753" t="s">
        <v>6697</v>
      </c>
      <c r="AM753" t="s">
        <v>6697</v>
      </c>
      <c r="AN753" t="s">
        <v>6700</v>
      </c>
      <c r="AO753" t="s">
        <v>6697</v>
      </c>
      <c r="AP753" t="s">
        <v>6697</v>
      </c>
      <c r="AQ753" t="s">
        <v>6697</v>
      </c>
      <c r="AR753" t="s">
        <v>6697</v>
      </c>
      <c r="AS753" t="s">
        <v>6697</v>
      </c>
      <c r="AT753">
        <v>0</v>
      </c>
      <c r="AU753" t="s">
        <v>6697</v>
      </c>
      <c r="AV753" t="s">
        <v>6697</v>
      </c>
      <c r="AW753">
        <v>3</v>
      </c>
      <c r="AX753" t="s">
        <v>6697</v>
      </c>
      <c r="AY753" t="s">
        <v>6697</v>
      </c>
      <c r="BA753" t="s">
        <v>6697</v>
      </c>
    </row>
    <row r="754" spans="1:53">
      <c r="A754" t="s">
        <v>433</v>
      </c>
      <c r="B754" t="s">
        <v>431</v>
      </c>
      <c r="C754" t="s">
        <v>1488</v>
      </c>
      <c r="D754" t="s">
        <v>1667</v>
      </c>
      <c r="E754" t="s">
        <v>1974</v>
      </c>
      <c r="F754">
        <v>0</v>
      </c>
      <c r="G754" t="s">
        <v>1977</v>
      </c>
      <c r="H754" t="s">
        <v>1979</v>
      </c>
      <c r="I754" t="s">
        <v>2727</v>
      </c>
      <c r="J754" t="s">
        <v>3542</v>
      </c>
      <c r="K754" t="s">
        <v>3545</v>
      </c>
      <c r="L754" t="s">
        <v>3563</v>
      </c>
      <c r="M754" t="s">
        <v>3865</v>
      </c>
      <c r="N754" t="s">
        <v>174</v>
      </c>
      <c r="O754" t="s">
        <v>3763</v>
      </c>
      <c r="P754" t="s">
        <v>4315</v>
      </c>
      <c r="Q754" t="s">
        <v>4319</v>
      </c>
      <c r="R754" t="s">
        <v>4321</v>
      </c>
      <c r="S754" t="s">
        <v>4857</v>
      </c>
      <c r="T754" t="s">
        <v>5439</v>
      </c>
      <c r="U754" t="s">
        <v>4324</v>
      </c>
      <c r="V754" t="s">
        <v>5770</v>
      </c>
      <c r="W754" t="s">
        <v>6322</v>
      </c>
      <c r="AA754" t="s">
        <v>6697</v>
      </c>
      <c r="AB754" t="s">
        <v>6697</v>
      </c>
      <c r="AC754" t="s">
        <v>6697</v>
      </c>
      <c r="AD754" t="s">
        <v>6697</v>
      </c>
      <c r="AE754" t="s">
        <v>6697</v>
      </c>
      <c r="AF754" t="s">
        <v>6697</v>
      </c>
      <c r="AG754" t="s">
        <v>6697</v>
      </c>
      <c r="AH754" t="s">
        <v>6697</v>
      </c>
      <c r="AI754" t="s">
        <v>6697</v>
      </c>
      <c r="AJ754" t="s">
        <v>6697</v>
      </c>
      <c r="AK754" t="s">
        <v>6697</v>
      </c>
      <c r="AL754" t="s">
        <v>6697</v>
      </c>
      <c r="AM754" t="s">
        <v>6697</v>
      </c>
      <c r="AN754" t="s">
        <v>6700</v>
      </c>
      <c r="AO754" t="s">
        <v>6697</v>
      </c>
      <c r="AP754" t="s">
        <v>6697</v>
      </c>
      <c r="AQ754" t="s">
        <v>6697</v>
      </c>
      <c r="AR754" t="s">
        <v>6697</v>
      </c>
      <c r="AS754" t="s">
        <v>6697</v>
      </c>
      <c r="AT754">
        <v>1</v>
      </c>
      <c r="AU754" t="s">
        <v>6697</v>
      </c>
      <c r="AV754" t="s">
        <v>6697</v>
      </c>
      <c r="AW754">
        <v>1</v>
      </c>
      <c r="AX754" t="s">
        <v>6697</v>
      </c>
      <c r="AY754" t="s">
        <v>6697</v>
      </c>
      <c r="BA754" t="s">
        <v>6697</v>
      </c>
    </row>
    <row r="755" spans="1:53">
      <c r="A755" t="s">
        <v>434</v>
      </c>
      <c r="B755" t="s">
        <v>1041</v>
      </c>
      <c r="C755" t="s">
        <v>1327</v>
      </c>
      <c r="D755" t="s">
        <v>1882</v>
      </c>
      <c r="E755" t="s">
        <v>1974</v>
      </c>
      <c r="F755">
        <v>0</v>
      </c>
      <c r="G755" t="s">
        <v>1977</v>
      </c>
      <c r="H755" t="s">
        <v>1979</v>
      </c>
      <c r="I755" t="s">
        <v>2728</v>
      </c>
      <c r="J755" t="s">
        <v>3542</v>
      </c>
      <c r="K755" t="s">
        <v>3545</v>
      </c>
      <c r="L755" t="s">
        <v>3563</v>
      </c>
      <c r="M755" t="s">
        <v>3866</v>
      </c>
      <c r="N755" t="s">
        <v>174</v>
      </c>
      <c r="O755" t="s">
        <v>3784</v>
      </c>
      <c r="P755" t="s">
        <v>4315</v>
      </c>
      <c r="Q755" t="s">
        <v>4319</v>
      </c>
      <c r="R755" t="s">
        <v>4321</v>
      </c>
      <c r="S755" t="s">
        <v>4858</v>
      </c>
      <c r="T755" t="s">
        <v>5440</v>
      </c>
      <c r="U755" t="s">
        <v>5440</v>
      </c>
      <c r="V755" t="s">
        <v>5770</v>
      </c>
      <c r="W755" t="s">
        <v>6323</v>
      </c>
      <c r="AA755" t="s">
        <v>6697</v>
      </c>
      <c r="AB755" t="s">
        <v>6697</v>
      </c>
      <c r="AC755" t="s">
        <v>6697</v>
      </c>
      <c r="AD755" t="s">
        <v>6697</v>
      </c>
      <c r="AE755" t="s">
        <v>6697</v>
      </c>
      <c r="AF755" t="s">
        <v>6697</v>
      </c>
      <c r="AG755" t="s">
        <v>6697</v>
      </c>
      <c r="AH755" t="s">
        <v>6697</v>
      </c>
      <c r="AI755" t="s">
        <v>6697</v>
      </c>
      <c r="AJ755" t="s">
        <v>6697</v>
      </c>
      <c r="AK755" t="s">
        <v>6697</v>
      </c>
      <c r="AL755" t="s">
        <v>6697</v>
      </c>
      <c r="AM755" t="s">
        <v>6697</v>
      </c>
      <c r="AN755" t="s">
        <v>6700</v>
      </c>
      <c r="AO755" t="s">
        <v>6697</v>
      </c>
      <c r="AP755" t="s">
        <v>6697</v>
      </c>
      <c r="AQ755" t="s">
        <v>6697</v>
      </c>
      <c r="AR755" t="s">
        <v>6697</v>
      </c>
      <c r="AS755" t="s">
        <v>6697</v>
      </c>
      <c r="AT755">
        <v>0</v>
      </c>
      <c r="AU755" t="s">
        <v>6697</v>
      </c>
      <c r="AV755" t="s">
        <v>6697</v>
      </c>
      <c r="AW755">
        <v>0</v>
      </c>
      <c r="AX755" t="s">
        <v>6697</v>
      </c>
      <c r="AY755" t="s">
        <v>6697</v>
      </c>
      <c r="BA755" t="s">
        <v>6697</v>
      </c>
    </row>
    <row r="756" spans="1:53">
      <c r="A756" t="s">
        <v>431</v>
      </c>
      <c r="B756" t="s">
        <v>1042</v>
      </c>
      <c r="C756" t="s">
        <v>1341</v>
      </c>
      <c r="D756" t="s">
        <v>1667</v>
      </c>
      <c r="E756" t="s">
        <v>1974</v>
      </c>
      <c r="F756">
        <v>0</v>
      </c>
      <c r="G756" t="s">
        <v>1977</v>
      </c>
      <c r="H756" t="s">
        <v>1979</v>
      </c>
      <c r="I756" t="s">
        <v>2729</v>
      </c>
      <c r="J756" t="s">
        <v>3542</v>
      </c>
      <c r="K756" t="s">
        <v>3545</v>
      </c>
      <c r="L756" t="s">
        <v>3563</v>
      </c>
      <c r="M756" t="s">
        <v>3584</v>
      </c>
      <c r="N756" t="s">
        <v>174</v>
      </c>
      <c r="O756" t="s">
        <v>3782</v>
      </c>
      <c r="P756" t="s">
        <v>4315</v>
      </c>
      <c r="Q756" t="s">
        <v>4319</v>
      </c>
      <c r="R756" t="s">
        <v>4323</v>
      </c>
      <c r="S756" t="s">
        <v>4859</v>
      </c>
      <c r="T756" t="s">
        <v>5439</v>
      </c>
      <c r="U756" t="s">
        <v>4324</v>
      </c>
      <c r="V756" t="s">
        <v>5770</v>
      </c>
      <c r="W756" t="s">
        <v>6324</v>
      </c>
      <c r="AA756" t="s">
        <v>6697</v>
      </c>
      <c r="AB756" t="s">
        <v>6697</v>
      </c>
      <c r="AC756" t="s">
        <v>6697</v>
      </c>
      <c r="AD756" t="s">
        <v>6697</v>
      </c>
      <c r="AE756" t="s">
        <v>6697</v>
      </c>
      <c r="AF756" t="s">
        <v>6697</v>
      </c>
      <c r="AG756" t="s">
        <v>6697</v>
      </c>
      <c r="AH756" t="s">
        <v>6697</v>
      </c>
      <c r="AI756" t="s">
        <v>6697</v>
      </c>
      <c r="AJ756" t="s">
        <v>6697</v>
      </c>
      <c r="AK756" t="s">
        <v>6697</v>
      </c>
      <c r="AL756" t="s">
        <v>6697</v>
      </c>
      <c r="AM756" t="s">
        <v>6697</v>
      </c>
      <c r="AN756" t="s">
        <v>6699</v>
      </c>
      <c r="AO756" t="s">
        <v>6697</v>
      </c>
      <c r="AP756" t="s">
        <v>6697</v>
      </c>
      <c r="AQ756" t="s">
        <v>6697</v>
      </c>
      <c r="AR756" t="s">
        <v>6697</v>
      </c>
      <c r="AS756" t="s">
        <v>6697</v>
      </c>
      <c r="AT756">
        <v>1</v>
      </c>
      <c r="AU756" t="s">
        <v>6697</v>
      </c>
      <c r="AV756" t="s">
        <v>6697</v>
      </c>
      <c r="AW756">
        <v>1</v>
      </c>
      <c r="AX756" t="s">
        <v>6697</v>
      </c>
      <c r="AY756" t="s">
        <v>6697</v>
      </c>
      <c r="BA756" t="s">
        <v>6697</v>
      </c>
    </row>
    <row r="757" spans="1:53">
      <c r="A757" t="s">
        <v>435</v>
      </c>
      <c r="B757" t="s">
        <v>435</v>
      </c>
      <c r="C757" t="s">
        <v>1341</v>
      </c>
      <c r="D757" t="s">
        <v>1667</v>
      </c>
      <c r="E757" t="s">
        <v>1974</v>
      </c>
      <c r="F757">
        <v>0</v>
      </c>
      <c r="G757" t="s">
        <v>1977</v>
      </c>
      <c r="H757" t="s">
        <v>1979</v>
      </c>
      <c r="I757" t="s">
        <v>2730</v>
      </c>
      <c r="J757" t="s">
        <v>3542</v>
      </c>
      <c r="K757" t="s">
        <v>3545</v>
      </c>
      <c r="L757" t="s">
        <v>3563</v>
      </c>
      <c r="M757" t="s">
        <v>3867</v>
      </c>
      <c r="N757" t="s">
        <v>174</v>
      </c>
      <c r="O757" t="s">
        <v>3867</v>
      </c>
      <c r="P757" t="s">
        <v>4315</v>
      </c>
      <c r="Q757" t="s">
        <v>4319</v>
      </c>
      <c r="R757" t="s">
        <v>4323</v>
      </c>
      <c r="S757" t="s">
        <v>4860</v>
      </c>
      <c r="T757" t="s">
        <v>5439</v>
      </c>
      <c r="U757" t="s">
        <v>4324</v>
      </c>
      <c r="V757" t="s">
        <v>5770</v>
      </c>
      <c r="W757" t="s">
        <v>6325</v>
      </c>
      <c r="AA757" t="s">
        <v>6697</v>
      </c>
      <c r="AB757" t="s">
        <v>6697</v>
      </c>
      <c r="AC757" t="s">
        <v>6697</v>
      </c>
      <c r="AD757" t="s">
        <v>6697</v>
      </c>
      <c r="AE757" t="s">
        <v>6697</v>
      </c>
      <c r="AF757" t="s">
        <v>6697</v>
      </c>
      <c r="AG757" t="s">
        <v>6697</v>
      </c>
      <c r="AH757" t="s">
        <v>6697</v>
      </c>
      <c r="AI757" t="s">
        <v>6697</v>
      </c>
      <c r="AJ757" t="s">
        <v>6697</v>
      </c>
      <c r="AK757" t="s">
        <v>6697</v>
      </c>
      <c r="AL757" t="s">
        <v>6697</v>
      </c>
      <c r="AM757" t="s">
        <v>6697</v>
      </c>
      <c r="AN757" t="s">
        <v>6699</v>
      </c>
      <c r="AO757" t="s">
        <v>6697</v>
      </c>
      <c r="AP757" t="s">
        <v>6697</v>
      </c>
      <c r="AQ757" t="s">
        <v>6697</v>
      </c>
      <c r="AR757" t="s">
        <v>6697</v>
      </c>
      <c r="AS757" t="s">
        <v>6697</v>
      </c>
      <c r="AT757">
        <v>1</v>
      </c>
      <c r="AU757" t="s">
        <v>6697</v>
      </c>
      <c r="AV757" t="s">
        <v>6697</v>
      </c>
      <c r="AW757">
        <v>1</v>
      </c>
      <c r="AX757" t="s">
        <v>6697</v>
      </c>
      <c r="AY757" t="s">
        <v>6697</v>
      </c>
      <c r="BA757" t="s">
        <v>6697</v>
      </c>
    </row>
    <row r="758" spans="1:53">
      <c r="A758" t="s">
        <v>436</v>
      </c>
      <c r="B758" t="s">
        <v>436</v>
      </c>
      <c r="C758" t="s">
        <v>1327</v>
      </c>
      <c r="D758" t="s">
        <v>1833</v>
      </c>
      <c r="E758" t="s">
        <v>1974</v>
      </c>
      <c r="F758">
        <v>0</v>
      </c>
      <c r="G758" t="s">
        <v>1977</v>
      </c>
      <c r="H758" t="s">
        <v>1979</v>
      </c>
      <c r="I758" t="s">
        <v>2731</v>
      </c>
      <c r="J758" t="s">
        <v>3542</v>
      </c>
      <c r="K758" t="s">
        <v>3545</v>
      </c>
      <c r="L758" t="s">
        <v>3563</v>
      </c>
      <c r="M758" t="s">
        <v>3762</v>
      </c>
      <c r="N758" t="s">
        <v>174</v>
      </c>
      <c r="O758" t="s">
        <v>3762</v>
      </c>
      <c r="P758" t="s">
        <v>4315</v>
      </c>
      <c r="Q758" t="s">
        <v>4319</v>
      </c>
      <c r="R758" t="s">
        <v>4322</v>
      </c>
      <c r="S758" t="s">
        <v>4861</v>
      </c>
      <c r="T758" t="s">
        <v>5440</v>
      </c>
      <c r="U758" t="s">
        <v>5440</v>
      </c>
      <c r="V758" t="s">
        <v>5770</v>
      </c>
      <c r="W758" t="s">
        <v>6325</v>
      </c>
      <c r="AA758" t="s">
        <v>6697</v>
      </c>
      <c r="AB758" t="s">
        <v>6697</v>
      </c>
      <c r="AC758" t="s">
        <v>6697</v>
      </c>
      <c r="AD758" t="s">
        <v>6697</v>
      </c>
      <c r="AE758" t="s">
        <v>6697</v>
      </c>
      <c r="AF758" t="s">
        <v>6697</v>
      </c>
      <c r="AG758" t="s">
        <v>6697</v>
      </c>
      <c r="AH758" t="s">
        <v>6697</v>
      </c>
      <c r="AI758" t="s">
        <v>6697</v>
      </c>
      <c r="AJ758" t="s">
        <v>6697</v>
      </c>
      <c r="AK758" t="s">
        <v>6697</v>
      </c>
      <c r="AL758" t="s">
        <v>6697</v>
      </c>
      <c r="AM758" t="s">
        <v>6697</v>
      </c>
      <c r="AN758" t="s">
        <v>6697</v>
      </c>
      <c r="AO758" t="s">
        <v>6697</v>
      </c>
      <c r="AP758" t="s">
        <v>6697</v>
      </c>
      <c r="AQ758" t="s">
        <v>6697</v>
      </c>
      <c r="AR758" t="s">
        <v>6697</v>
      </c>
      <c r="AS758" t="s">
        <v>6697</v>
      </c>
      <c r="AT758">
        <v>0</v>
      </c>
      <c r="AU758" t="s">
        <v>6697</v>
      </c>
      <c r="AV758" t="s">
        <v>6697</v>
      </c>
      <c r="AW758">
        <v>7</v>
      </c>
      <c r="AX758" t="s">
        <v>6697</v>
      </c>
      <c r="AY758" t="s">
        <v>6697</v>
      </c>
      <c r="BA758" t="s">
        <v>6697</v>
      </c>
    </row>
    <row r="759" spans="1:53">
      <c r="A759" t="s">
        <v>436</v>
      </c>
      <c r="B759" t="s">
        <v>436</v>
      </c>
      <c r="C759" t="s">
        <v>1489</v>
      </c>
      <c r="D759" t="s">
        <v>174</v>
      </c>
      <c r="E759" t="s">
        <v>1974</v>
      </c>
      <c r="F759">
        <v>10</v>
      </c>
      <c r="G759" t="s">
        <v>1977</v>
      </c>
      <c r="H759" t="s">
        <v>1979</v>
      </c>
      <c r="I759" t="s">
        <v>2732</v>
      </c>
      <c r="J759" t="s">
        <v>3542</v>
      </c>
      <c r="K759" t="s">
        <v>3547</v>
      </c>
      <c r="L759" t="s">
        <v>3563</v>
      </c>
      <c r="M759" t="s">
        <v>3762</v>
      </c>
      <c r="N759" t="s">
        <v>174</v>
      </c>
      <c r="O759" t="s">
        <v>3762</v>
      </c>
      <c r="P759" t="s">
        <v>4315</v>
      </c>
      <c r="Q759" t="s">
        <v>4319</v>
      </c>
      <c r="R759" t="s">
        <v>4321</v>
      </c>
      <c r="S759" t="s">
        <v>4862</v>
      </c>
      <c r="T759" t="s">
        <v>5449</v>
      </c>
      <c r="U759" t="s">
        <v>5519</v>
      </c>
      <c r="V759" t="s">
        <v>5777</v>
      </c>
      <c r="W759" t="s">
        <v>6326</v>
      </c>
      <c r="AA759" t="s">
        <v>6697</v>
      </c>
      <c r="AB759" t="s">
        <v>6697</v>
      </c>
      <c r="AC759" t="s">
        <v>6697</v>
      </c>
      <c r="AD759" t="s">
        <v>6697</v>
      </c>
      <c r="AE759" t="s">
        <v>6697</v>
      </c>
      <c r="AF759" t="s">
        <v>6697</v>
      </c>
      <c r="AG759" t="s">
        <v>6697</v>
      </c>
      <c r="AH759" t="s">
        <v>6697</v>
      </c>
      <c r="AI759" t="s">
        <v>6697</v>
      </c>
      <c r="AJ759" t="s">
        <v>6698</v>
      </c>
      <c r="AK759" t="s">
        <v>6697</v>
      </c>
      <c r="AL759" t="s">
        <v>6697</v>
      </c>
      <c r="AM759" t="s">
        <v>6697</v>
      </c>
      <c r="AN759" t="s">
        <v>6700</v>
      </c>
      <c r="AO759" t="s">
        <v>6697</v>
      </c>
      <c r="AP759" t="s">
        <v>6697</v>
      </c>
      <c r="AQ759" t="s">
        <v>6697</v>
      </c>
      <c r="AR759" t="s">
        <v>6697</v>
      </c>
      <c r="AS759" t="s">
        <v>6697</v>
      </c>
      <c r="AT759">
        <v>1</v>
      </c>
      <c r="AU759" t="s">
        <v>6697</v>
      </c>
      <c r="AV759" t="s">
        <v>6703</v>
      </c>
      <c r="AW759">
        <v>65535</v>
      </c>
      <c r="AX759" t="s">
        <v>6703</v>
      </c>
      <c r="AY759" t="s">
        <v>6697</v>
      </c>
      <c r="BA759" t="s">
        <v>6697</v>
      </c>
    </row>
    <row r="760" spans="1:53">
      <c r="A760" t="s">
        <v>432</v>
      </c>
      <c r="B760" t="s">
        <v>1042</v>
      </c>
      <c r="C760" t="s">
        <v>1341</v>
      </c>
      <c r="D760" t="s">
        <v>1667</v>
      </c>
      <c r="E760" t="s">
        <v>1974</v>
      </c>
      <c r="F760">
        <v>0</v>
      </c>
      <c r="G760" t="s">
        <v>1977</v>
      </c>
      <c r="H760" t="s">
        <v>1979</v>
      </c>
      <c r="I760" t="s">
        <v>2733</v>
      </c>
      <c r="J760" t="s">
        <v>3542</v>
      </c>
      <c r="K760" t="s">
        <v>3545</v>
      </c>
      <c r="L760" t="s">
        <v>3563</v>
      </c>
      <c r="M760" t="s">
        <v>3788</v>
      </c>
      <c r="N760" t="s">
        <v>174</v>
      </c>
      <c r="O760" t="s">
        <v>3782</v>
      </c>
      <c r="P760" t="s">
        <v>4315</v>
      </c>
      <c r="Q760" t="s">
        <v>4319</v>
      </c>
      <c r="R760" t="s">
        <v>4321</v>
      </c>
      <c r="S760" t="s">
        <v>4859</v>
      </c>
      <c r="T760" t="s">
        <v>5439</v>
      </c>
      <c r="U760" t="s">
        <v>4324</v>
      </c>
      <c r="V760" t="s">
        <v>5770</v>
      </c>
      <c r="W760" t="s">
        <v>6324</v>
      </c>
      <c r="AA760" t="s">
        <v>6697</v>
      </c>
      <c r="AB760" t="s">
        <v>6697</v>
      </c>
      <c r="AC760" t="s">
        <v>6697</v>
      </c>
      <c r="AD760" t="s">
        <v>6697</v>
      </c>
      <c r="AE760" t="s">
        <v>6697</v>
      </c>
      <c r="AF760" t="s">
        <v>6697</v>
      </c>
      <c r="AG760" t="s">
        <v>6697</v>
      </c>
      <c r="AH760" t="s">
        <v>6697</v>
      </c>
      <c r="AI760" t="s">
        <v>6697</v>
      </c>
      <c r="AJ760" t="s">
        <v>6697</v>
      </c>
      <c r="AK760" t="s">
        <v>6697</v>
      </c>
      <c r="AL760" t="s">
        <v>6697</v>
      </c>
      <c r="AM760" t="s">
        <v>6697</v>
      </c>
      <c r="AN760" t="s">
        <v>6700</v>
      </c>
      <c r="AO760" t="s">
        <v>6697</v>
      </c>
      <c r="AP760" t="s">
        <v>6697</v>
      </c>
      <c r="AQ760" t="s">
        <v>6697</v>
      </c>
      <c r="AR760" t="s">
        <v>6697</v>
      </c>
      <c r="AS760" t="s">
        <v>6697</v>
      </c>
      <c r="AT760">
        <v>1</v>
      </c>
      <c r="AU760" t="s">
        <v>6697</v>
      </c>
      <c r="AV760" t="s">
        <v>6697</v>
      </c>
      <c r="AW760">
        <v>1</v>
      </c>
      <c r="AX760" t="s">
        <v>6697</v>
      </c>
      <c r="AY760" t="s">
        <v>6697</v>
      </c>
      <c r="BA760" t="s">
        <v>6697</v>
      </c>
    </row>
    <row r="761" spans="1:53">
      <c r="A761" t="s">
        <v>437</v>
      </c>
      <c r="B761" t="s">
        <v>1043</v>
      </c>
      <c r="C761" t="s">
        <v>1327</v>
      </c>
      <c r="D761" t="s">
        <v>1721</v>
      </c>
      <c r="E761" t="s">
        <v>1974</v>
      </c>
      <c r="F761">
        <v>0</v>
      </c>
      <c r="G761" t="s">
        <v>1977</v>
      </c>
      <c r="H761" t="s">
        <v>1979</v>
      </c>
      <c r="I761" t="s">
        <v>2734</v>
      </c>
      <c r="J761" t="s">
        <v>3542</v>
      </c>
      <c r="K761" t="s">
        <v>3545</v>
      </c>
      <c r="L761" t="s">
        <v>3563</v>
      </c>
      <c r="M761" t="s">
        <v>3684</v>
      </c>
      <c r="N761" t="s">
        <v>174</v>
      </c>
      <c r="O761" t="s">
        <v>3867</v>
      </c>
      <c r="P761" t="s">
        <v>4315</v>
      </c>
      <c r="Q761" t="s">
        <v>4319</v>
      </c>
      <c r="R761" t="s">
        <v>4323</v>
      </c>
      <c r="S761" t="s">
        <v>4863</v>
      </c>
      <c r="T761" t="s">
        <v>5439</v>
      </c>
      <c r="U761" t="s">
        <v>4324</v>
      </c>
      <c r="V761" t="s">
        <v>5770</v>
      </c>
      <c r="W761" t="s">
        <v>6327</v>
      </c>
      <c r="AA761" t="s">
        <v>6697</v>
      </c>
      <c r="AB761" t="s">
        <v>6697</v>
      </c>
      <c r="AC761" t="s">
        <v>6697</v>
      </c>
      <c r="AD761" t="s">
        <v>6697</v>
      </c>
      <c r="AE761" t="s">
        <v>6697</v>
      </c>
      <c r="AF761" t="s">
        <v>6697</v>
      </c>
      <c r="AG761" t="s">
        <v>6697</v>
      </c>
      <c r="AH761" t="s">
        <v>6697</v>
      </c>
      <c r="AI761" t="s">
        <v>6697</v>
      </c>
      <c r="AJ761" t="s">
        <v>6697</v>
      </c>
      <c r="AK761" t="s">
        <v>6697</v>
      </c>
      <c r="AL761" t="s">
        <v>6697</v>
      </c>
      <c r="AM761" t="s">
        <v>6697</v>
      </c>
      <c r="AN761" t="s">
        <v>6699</v>
      </c>
      <c r="AO761" t="s">
        <v>6697</v>
      </c>
      <c r="AP761" t="s">
        <v>6697</v>
      </c>
      <c r="AQ761" t="s">
        <v>6697</v>
      </c>
      <c r="AR761" t="s">
        <v>6697</v>
      </c>
      <c r="AS761" t="s">
        <v>6697</v>
      </c>
      <c r="AT761">
        <v>0</v>
      </c>
      <c r="AU761" t="s">
        <v>6697</v>
      </c>
      <c r="AV761" t="s">
        <v>6697</v>
      </c>
      <c r="AW761">
        <v>2</v>
      </c>
      <c r="AX761" t="s">
        <v>6697</v>
      </c>
      <c r="AY761" t="s">
        <v>6697</v>
      </c>
      <c r="BA761" t="s">
        <v>6697</v>
      </c>
    </row>
    <row r="762" spans="1:53">
      <c r="A762" t="s">
        <v>438</v>
      </c>
      <c r="B762" t="s">
        <v>439</v>
      </c>
      <c r="C762" t="s">
        <v>1327</v>
      </c>
      <c r="D762" t="s">
        <v>1678</v>
      </c>
      <c r="E762" t="s">
        <v>1974</v>
      </c>
      <c r="F762">
        <v>0</v>
      </c>
      <c r="G762" t="s">
        <v>1977</v>
      </c>
      <c r="H762" t="s">
        <v>1979</v>
      </c>
      <c r="I762" t="s">
        <v>2735</v>
      </c>
      <c r="J762" t="s">
        <v>3542</v>
      </c>
      <c r="K762" t="s">
        <v>3545</v>
      </c>
      <c r="L762" t="s">
        <v>3563</v>
      </c>
      <c r="M762" t="s">
        <v>3684</v>
      </c>
      <c r="N762" t="s">
        <v>174</v>
      </c>
      <c r="O762" t="s">
        <v>3684</v>
      </c>
      <c r="P762" t="s">
        <v>4315</v>
      </c>
      <c r="Q762" t="s">
        <v>4319</v>
      </c>
      <c r="R762" t="s">
        <v>4323</v>
      </c>
      <c r="S762" t="s">
        <v>4864</v>
      </c>
      <c r="T762" t="s">
        <v>5439</v>
      </c>
      <c r="U762" t="s">
        <v>4324</v>
      </c>
      <c r="V762" t="s">
        <v>5770</v>
      </c>
      <c r="W762" t="s">
        <v>6328</v>
      </c>
      <c r="AA762" t="s">
        <v>6697</v>
      </c>
      <c r="AB762" t="s">
        <v>6697</v>
      </c>
      <c r="AC762" t="s">
        <v>6697</v>
      </c>
      <c r="AD762" t="s">
        <v>6697</v>
      </c>
      <c r="AE762" t="s">
        <v>6697</v>
      </c>
      <c r="AF762" t="s">
        <v>6697</v>
      </c>
      <c r="AG762" t="s">
        <v>6697</v>
      </c>
      <c r="AH762" t="s">
        <v>6697</v>
      </c>
      <c r="AI762" t="s">
        <v>6697</v>
      </c>
      <c r="AJ762" t="s">
        <v>6697</v>
      </c>
      <c r="AK762" t="s">
        <v>6697</v>
      </c>
      <c r="AL762" t="s">
        <v>6697</v>
      </c>
      <c r="AM762" t="s">
        <v>6697</v>
      </c>
      <c r="AN762" t="s">
        <v>6699</v>
      </c>
      <c r="AO762" t="s">
        <v>6697</v>
      </c>
      <c r="AP762" t="s">
        <v>6697</v>
      </c>
      <c r="AQ762" t="s">
        <v>6697</v>
      </c>
      <c r="AR762" t="s">
        <v>6697</v>
      </c>
      <c r="AS762" t="s">
        <v>6697</v>
      </c>
      <c r="AT762">
        <v>0</v>
      </c>
      <c r="AU762" t="s">
        <v>6697</v>
      </c>
      <c r="AV762" t="s">
        <v>6697</v>
      </c>
      <c r="AW762">
        <v>0</v>
      </c>
      <c r="AX762" t="s">
        <v>6697</v>
      </c>
      <c r="AY762" t="s">
        <v>6697</v>
      </c>
      <c r="BA762" t="s">
        <v>6697</v>
      </c>
    </row>
    <row r="763" spans="1:53">
      <c r="A763" t="s">
        <v>439</v>
      </c>
      <c r="B763" t="s">
        <v>1044</v>
      </c>
      <c r="C763" t="s">
        <v>1341</v>
      </c>
      <c r="D763" t="s">
        <v>1667</v>
      </c>
      <c r="E763" t="s">
        <v>1974</v>
      </c>
      <c r="F763">
        <v>0</v>
      </c>
      <c r="G763" t="s">
        <v>1977</v>
      </c>
      <c r="H763" t="s">
        <v>1979</v>
      </c>
      <c r="I763" t="s">
        <v>2736</v>
      </c>
      <c r="J763" t="s">
        <v>3542</v>
      </c>
      <c r="K763" t="s">
        <v>3545</v>
      </c>
      <c r="L763" t="s">
        <v>3563</v>
      </c>
      <c r="M763" t="s">
        <v>3868</v>
      </c>
      <c r="N763" t="s">
        <v>174</v>
      </c>
      <c r="O763" t="s">
        <v>3782</v>
      </c>
      <c r="P763" t="s">
        <v>4315</v>
      </c>
      <c r="Q763" t="s">
        <v>4319</v>
      </c>
      <c r="R763" t="s">
        <v>4323</v>
      </c>
      <c r="S763" t="s">
        <v>4865</v>
      </c>
      <c r="T763" t="s">
        <v>5439</v>
      </c>
      <c r="U763" t="s">
        <v>4324</v>
      </c>
      <c r="V763" t="s">
        <v>5770</v>
      </c>
      <c r="W763" t="s">
        <v>6329</v>
      </c>
      <c r="AA763" t="s">
        <v>6697</v>
      </c>
      <c r="AB763" t="s">
        <v>6697</v>
      </c>
      <c r="AC763" t="s">
        <v>6697</v>
      </c>
      <c r="AD763" t="s">
        <v>6697</v>
      </c>
      <c r="AE763" t="s">
        <v>6697</v>
      </c>
      <c r="AF763" t="s">
        <v>6697</v>
      </c>
      <c r="AG763" t="s">
        <v>6697</v>
      </c>
      <c r="AH763" t="s">
        <v>6697</v>
      </c>
      <c r="AI763" t="s">
        <v>6697</v>
      </c>
      <c r="AJ763" t="s">
        <v>6697</v>
      </c>
      <c r="AK763" t="s">
        <v>6697</v>
      </c>
      <c r="AL763" t="s">
        <v>6697</v>
      </c>
      <c r="AM763" t="s">
        <v>6697</v>
      </c>
      <c r="AN763" t="s">
        <v>6699</v>
      </c>
      <c r="AO763" t="s">
        <v>6697</v>
      </c>
      <c r="AP763" t="s">
        <v>6697</v>
      </c>
      <c r="AQ763" t="s">
        <v>6697</v>
      </c>
      <c r="AR763" t="s">
        <v>6697</v>
      </c>
      <c r="AS763" t="s">
        <v>6697</v>
      </c>
      <c r="AT763">
        <v>1</v>
      </c>
      <c r="AU763" t="s">
        <v>6697</v>
      </c>
      <c r="AV763" t="s">
        <v>6697</v>
      </c>
      <c r="AW763">
        <v>1</v>
      </c>
      <c r="AX763" t="s">
        <v>6697</v>
      </c>
      <c r="AY763" t="s">
        <v>6697</v>
      </c>
      <c r="BA763" t="s">
        <v>6697</v>
      </c>
    </row>
    <row r="764" spans="1:53">
      <c r="A764" t="s">
        <v>440</v>
      </c>
      <c r="B764" t="s">
        <v>461</v>
      </c>
      <c r="C764" t="s">
        <v>1490</v>
      </c>
      <c r="D764" t="s">
        <v>1667</v>
      </c>
      <c r="E764" t="s">
        <v>1974</v>
      </c>
      <c r="F764">
        <v>0</v>
      </c>
      <c r="G764" t="s">
        <v>1977</v>
      </c>
      <c r="H764" t="s">
        <v>1979</v>
      </c>
      <c r="I764" t="s">
        <v>2737</v>
      </c>
      <c r="J764" t="s">
        <v>3542</v>
      </c>
      <c r="K764" t="s">
        <v>3545</v>
      </c>
      <c r="L764" t="s">
        <v>3563</v>
      </c>
      <c r="M764" t="s">
        <v>3866</v>
      </c>
      <c r="N764" t="s">
        <v>174</v>
      </c>
      <c r="O764" t="s">
        <v>3684</v>
      </c>
      <c r="P764" t="s">
        <v>4315</v>
      </c>
      <c r="Q764" t="s">
        <v>4319</v>
      </c>
      <c r="R764" t="s">
        <v>4321</v>
      </c>
      <c r="S764" t="s">
        <v>4866</v>
      </c>
      <c r="T764" t="s">
        <v>5440</v>
      </c>
      <c r="U764" t="s">
        <v>5440</v>
      </c>
      <c r="V764" t="s">
        <v>5770</v>
      </c>
      <c r="W764" t="s">
        <v>6330</v>
      </c>
      <c r="AA764" t="s">
        <v>6697</v>
      </c>
      <c r="AB764" t="s">
        <v>6697</v>
      </c>
      <c r="AC764" t="s">
        <v>6697</v>
      </c>
      <c r="AD764" t="s">
        <v>6697</v>
      </c>
      <c r="AE764" t="s">
        <v>6697</v>
      </c>
      <c r="AF764" t="s">
        <v>6697</v>
      </c>
      <c r="AG764" t="s">
        <v>6697</v>
      </c>
      <c r="AH764" t="s">
        <v>6697</v>
      </c>
      <c r="AI764" t="s">
        <v>6697</v>
      </c>
      <c r="AJ764" t="s">
        <v>6697</v>
      </c>
      <c r="AK764" t="s">
        <v>6697</v>
      </c>
      <c r="AL764" t="s">
        <v>6697</v>
      </c>
      <c r="AM764" t="s">
        <v>6697</v>
      </c>
      <c r="AN764" t="s">
        <v>6700</v>
      </c>
      <c r="AO764" t="s">
        <v>6697</v>
      </c>
      <c r="AP764" t="s">
        <v>6697</v>
      </c>
      <c r="AQ764" t="s">
        <v>6697</v>
      </c>
      <c r="AR764" t="s">
        <v>6697</v>
      </c>
      <c r="AS764" t="s">
        <v>6697</v>
      </c>
      <c r="AT764">
        <v>2</v>
      </c>
      <c r="AU764" t="s">
        <v>6697</v>
      </c>
      <c r="AV764" t="s">
        <v>6697</v>
      </c>
      <c r="AW764">
        <v>1</v>
      </c>
      <c r="AX764" t="s">
        <v>6697</v>
      </c>
      <c r="AY764" t="s">
        <v>6697</v>
      </c>
      <c r="BA764" t="s">
        <v>6697</v>
      </c>
    </row>
    <row r="765" spans="1:53">
      <c r="A765" t="s">
        <v>441</v>
      </c>
      <c r="B765" t="s">
        <v>441</v>
      </c>
      <c r="C765" t="s">
        <v>1491</v>
      </c>
      <c r="D765" t="s">
        <v>1662</v>
      </c>
      <c r="E765" t="s">
        <v>1974</v>
      </c>
      <c r="F765">
        <v>0</v>
      </c>
      <c r="G765" t="s">
        <v>1977</v>
      </c>
      <c r="H765" t="s">
        <v>1979</v>
      </c>
      <c r="I765" t="s">
        <v>2738</v>
      </c>
      <c r="J765" t="s">
        <v>3542</v>
      </c>
      <c r="K765" t="s">
        <v>3545</v>
      </c>
      <c r="L765" t="s">
        <v>3563</v>
      </c>
      <c r="M765" t="s">
        <v>3782</v>
      </c>
      <c r="N765" t="s">
        <v>174</v>
      </c>
      <c r="O765" t="s">
        <v>3782</v>
      </c>
      <c r="P765" t="s">
        <v>4315</v>
      </c>
      <c r="Q765" t="s">
        <v>4319</v>
      </c>
      <c r="R765" t="s">
        <v>4323</v>
      </c>
      <c r="S765" t="s">
        <v>4867</v>
      </c>
      <c r="T765" t="s">
        <v>5439</v>
      </c>
      <c r="U765" t="s">
        <v>4324</v>
      </c>
      <c r="V765" t="s">
        <v>5778</v>
      </c>
      <c r="W765" t="s">
        <v>5779</v>
      </c>
      <c r="AA765" t="s">
        <v>6697</v>
      </c>
      <c r="AB765" t="s">
        <v>6697</v>
      </c>
      <c r="AC765" t="s">
        <v>6697</v>
      </c>
      <c r="AD765" t="s">
        <v>6697</v>
      </c>
      <c r="AE765" t="s">
        <v>6697</v>
      </c>
      <c r="AF765" t="s">
        <v>6697</v>
      </c>
      <c r="AG765" t="s">
        <v>6697</v>
      </c>
      <c r="AH765" t="s">
        <v>6697</v>
      </c>
      <c r="AI765" t="s">
        <v>6697</v>
      </c>
      <c r="AJ765" t="s">
        <v>6697</v>
      </c>
      <c r="AK765" t="s">
        <v>6697</v>
      </c>
      <c r="AL765" t="s">
        <v>6697</v>
      </c>
      <c r="AM765" t="s">
        <v>6697</v>
      </c>
      <c r="AN765" t="s">
        <v>6699</v>
      </c>
      <c r="AO765" t="s">
        <v>6697</v>
      </c>
      <c r="AP765" t="s">
        <v>6697</v>
      </c>
      <c r="AQ765" t="s">
        <v>6697</v>
      </c>
      <c r="AR765" t="s">
        <v>6697</v>
      </c>
      <c r="AS765" t="s">
        <v>6697</v>
      </c>
      <c r="AT765">
        <v>5</v>
      </c>
      <c r="AU765" t="s">
        <v>6697</v>
      </c>
      <c r="AV765" t="s">
        <v>6697</v>
      </c>
      <c r="AW765">
        <v>2</v>
      </c>
      <c r="AX765" t="s">
        <v>6697</v>
      </c>
      <c r="AY765" t="s">
        <v>6697</v>
      </c>
      <c r="BA765" t="s">
        <v>6697</v>
      </c>
    </row>
    <row r="766" spans="1:53">
      <c r="A766" t="s">
        <v>423</v>
      </c>
      <c r="B766" t="s">
        <v>423</v>
      </c>
      <c r="C766" t="s">
        <v>1343</v>
      </c>
      <c r="D766" t="s">
        <v>1662</v>
      </c>
      <c r="E766" t="s">
        <v>1974</v>
      </c>
      <c r="F766">
        <v>0</v>
      </c>
      <c r="G766" t="s">
        <v>1977</v>
      </c>
      <c r="H766" t="s">
        <v>1979</v>
      </c>
      <c r="I766" t="s">
        <v>2739</v>
      </c>
      <c r="J766" t="s">
        <v>3542</v>
      </c>
      <c r="K766" t="s">
        <v>3545</v>
      </c>
      <c r="L766" t="s">
        <v>3563</v>
      </c>
      <c r="M766" t="s">
        <v>3782</v>
      </c>
      <c r="N766" t="s">
        <v>174</v>
      </c>
      <c r="O766" t="s">
        <v>3782</v>
      </c>
      <c r="P766" t="s">
        <v>4315</v>
      </c>
      <c r="Q766" t="s">
        <v>4319</v>
      </c>
      <c r="R766" t="s">
        <v>4323</v>
      </c>
      <c r="S766" t="s">
        <v>4867</v>
      </c>
      <c r="T766" t="s">
        <v>5439</v>
      </c>
      <c r="U766" t="s">
        <v>4324</v>
      </c>
      <c r="V766" t="s">
        <v>5774</v>
      </c>
      <c r="W766" t="s">
        <v>5779</v>
      </c>
      <c r="AA766" t="s">
        <v>6697</v>
      </c>
      <c r="AB766" t="s">
        <v>6697</v>
      </c>
      <c r="AC766" t="s">
        <v>6697</v>
      </c>
      <c r="AD766" t="s">
        <v>6697</v>
      </c>
      <c r="AE766" t="s">
        <v>6697</v>
      </c>
      <c r="AF766" t="s">
        <v>6697</v>
      </c>
      <c r="AG766" t="s">
        <v>6697</v>
      </c>
      <c r="AH766" t="s">
        <v>6697</v>
      </c>
      <c r="AI766" t="s">
        <v>6697</v>
      </c>
      <c r="AJ766" t="s">
        <v>6697</v>
      </c>
      <c r="AK766" t="s">
        <v>6697</v>
      </c>
      <c r="AL766" t="s">
        <v>6697</v>
      </c>
      <c r="AM766" t="s">
        <v>6697</v>
      </c>
      <c r="AN766" t="s">
        <v>6699</v>
      </c>
      <c r="AO766" t="s">
        <v>6697</v>
      </c>
      <c r="AP766" t="s">
        <v>6697</v>
      </c>
      <c r="AQ766" t="s">
        <v>6697</v>
      </c>
      <c r="AR766" t="s">
        <v>6697</v>
      </c>
      <c r="AS766" t="s">
        <v>6697</v>
      </c>
      <c r="AT766">
        <v>2</v>
      </c>
      <c r="AU766" t="s">
        <v>6697</v>
      </c>
      <c r="AV766" t="s">
        <v>6697</v>
      </c>
      <c r="AW766">
        <v>2</v>
      </c>
      <c r="AX766" t="s">
        <v>6697</v>
      </c>
      <c r="AY766" t="s">
        <v>6697</v>
      </c>
      <c r="BA766" t="s">
        <v>6697</v>
      </c>
    </row>
    <row r="767" spans="1:53">
      <c r="A767" t="s">
        <v>442</v>
      </c>
      <c r="B767" t="s">
        <v>442</v>
      </c>
      <c r="C767" t="s">
        <v>1343</v>
      </c>
      <c r="D767" t="s">
        <v>1662</v>
      </c>
      <c r="E767" t="s">
        <v>1974</v>
      </c>
      <c r="F767">
        <v>0</v>
      </c>
      <c r="G767" t="s">
        <v>1977</v>
      </c>
      <c r="H767" t="s">
        <v>1979</v>
      </c>
      <c r="I767" t="s">
        <v>2740</v>
      </c>
      <c r="J767" t="s">
        <v>3542</v>
      </c>
      <c r="K767" t="s">
        <v>3545</v>
      </c>
      <c r="L767" t="s">
        <v>3563</v>
      </c>
      <c r="M767" t="s">
        <v>3782</v>
      </c>
      <c r="N767" t="s">
        <v>174</v>
      </c>
      <c r="O767" t="s">
        <v>3782</v>
      </c>
      <c r="P767" t="s">
        <v>4315</v>
      </c>
      <c r="Q767" t="s">
        <v>4319</v>
      </c>
      <c r="R767" t="s">
        <v>4323</v>
      </c>
      <c r="S767" t="s">
        <v>4867</v>
      </c>
      <c r="T767" t="s">
        <v>5439</v>
      </c>
      <c r="U767" t="s">
        <v>4324</v>
      </c>
      <c r="V767" t="s">
        <v>5779</v>
      </c>
      <c r="W767" t="s">
        <v>5779</v>
      </c>
      <c r="AA767" t="s">
        <v>6697</v>
      </c>
      <c r="AB767" t="s">
        <v>6697</v>
      </c>
      <c r="AC767" t="s">
        <v>6697</v>
      </c>
      <c r="AD767" t="s">
        <v>6697</v>
      </c>
      <c r="AE767" t="s">
        <v>6697</v>
      </c>
      <c r="AF767" t="s">
        <v>6697</v>
      </c>
      <c r="AG767" t="s">
        <v>6697</v>
      </c>
      <c r="AH767" t="s">
        <v>6697</v>
      </c>
      <c r="AI767" t="s">
        <v>6697</v>
      </c>
      <c r="AJ767" t="s">
        <v>6697</v>
      </c>
      <c r="AK767" t="s">
        <v>6697</v>
      </c>
      <c r="AL767" t="s">
        <v>6697</v>
      </c>
      <c r="AM767" t="s">
        <v>6697</v>
      </c>
      <c r="AN767" t="s">
        <v>6699</v>
      </c>
      <c r="AO767" t="s">
        <v>6697</v>
      </c>
      <c r="AP767" t="s">
        <v>6697</v>
      </c>
      <c r="AQ767" t="s">
        <v>6697</v>
      </c>
      <c r="AR767" t="s">
        <v>6697</v>
      </c>
      <c r="AS767" t="s">
        <v>6697</v>
      </c>
      <c r="AT767">
        <v>2</v>
      </c>
      <c r="AU767" t="s">
        <v>6697</v>
      </c>
      <c r="AV767" t="s">
        <v>6697</v>
      </c>
      <c r="AW767">
        <v>2</v>
      </c>
      <c r="AX767" t="s">
        <v>6697</v>
      </c>
      <c r="AY767" t="s">
        <v>6697</v>
      </c>
      <c r="BA767" t="s">
        <v>6697</v>
      </c>
    </row>
    <row r="768" spans="1:53">
      <c r="A768" t="s">
        <v>443</v>
      </c>
      <c r="B768" t="s">
        <v>1045</v>
      </c>
      <c r="C768" t="s">
        <v>1325</v>
      </c>
      <c r="D768" t="s">
        <v>1883</v>
      </c>
      <c r="E768" t="s">
        <v>1973</v>
      </c>
      <c r="F768">
        <v>0</v>
      </c>
      <c r="G768" t="s">
        <v>1977</v>
      </c>
      <c r="H768" t="s">
        <v>1979</v>
      </c>
      <c r="I768" t="s">
        <v>2741</v>
      </c>
      <c r="J768" t="s">
        <v>3542</v>
      </c>
      <c r="K768" t="s">
        <v>3544</v>
      </c>
      <c r="L768" t="s">
        <v>3562</v>
      </c>
      <c r="M768" t="s">
        <v>3632</v>
      </c>
      <c r="N768" t="s">
        <v>193</v>
      </c>
      <c r="O768" t="s">
        <v>3863</v>
      </c>
      <c r="P768" t="s">
        <v>4315</v>
      </c>
      <c r="Q768" t="s">
        <v>4319</v>
      </c>
      <c r="R768" t="s">
        <v>4323</v>
      </c>
      <c r="S768" t="s">
        <v>4868</v>
      </c>
      <c r="T768" t="s">
        <v>5439</v>
      </c>
      <c r="U768" t="s">
        <v>4324</v>
      </c>
      <c r="V768" t="s">
        <v>5631</v>
      </c>
      <c r="W768" t="s">
        <v>6331</v>
      </c>
      <c r="AA768" t="s">
        <v>6697</v>
      </c>
      <c r="AB768" t="s">
        <v>6697</v>
      </c>
      <c r="AC768" t="s">
        <v>6697</v>
      </c>
      <c r="AD768" t="s">
        <v>6697</v>
      </c>
      <c r="AE768" t="s">
        <v>6697</v>
      </c>
      <c r="AF768" t="s">
        <v>6697</v>
      </c>
      <c r="AG768" t="s">
        <v>6697</v>
      </c>
      <c r="AH768" t="s">
        <v>6697</v>
      </c>
      <c r="AI768" t="s">
        <v>6697</v>
      </c>
      <c r="AJ768" t="s">
        <v>6697</v>
      </c>
      <c r="AK768" t="s">
        <v>6697</v>
      </c>
      <c r="AL768" t="s">
        <v>6697</v>
      </c>
      <c r="AM768" t="s">
        <v>6697</v>
      </c>
      <c r="AN768" t="s">
        <v>6699</v>
      </c>
      <c r="AO768" t="s">
        <v>6697</v>
      </c>
      <c r="AP768" t="s">
        <v>6697</v>
      </c>
      <c r="AQ768" t="s">
        <v>6697</v>
      </c>
      <c r="AR768" t="s">
        <v>6697</v>
      </c>
      <c r="AS768" t="s">
        <v>6697</v>
      </c>
      <c r="AT768">
        <v>0</v>
      </c>
      <c r="AU768" t="s">
        <v>6697</v>
      </c>
      <c r="AV768" t="s">
        <v>6697</v>
      </c>
      <c r="AW768">
        <v>0</v>
      </c>
      <c r="AX768" t="s">
        <v>6697</v>
      </c>
      <c r="AY768" t="s">
        <v>6697</v>
      </c>
      <c r="BA768" t="s">
        <v>6697</v>
      </c>
    </row>
    <row r="769" spans="1:53">
      <c r="A769" t="s">
        <v>444</v>
      </c>
      <c r="B769" t="s">
        <v>1046</v>
      </c>
      <c r="C769" t="s">
        <v>1487</v>
      </c>
      <c r="D769" t="s">
        <v>1667</v>
      </c>
      <c r="E769" t="s">
        <v>1974</v>
      </c>
      <c r="F769">
        <v>0</v>
      </c>
      <c r="G769" t="s">
        <v>1977</v>
      </c>
      <c r="H769" t="s">
        <v>1979</v>
      </c>
      <c r="I769" t="s">
        <v>2742</v>
      </c>
      <c r="J769" t="s">
        <v>3542</v>
      </c>
      <c r="K769" t="s">
        <v>3545</v>
      </c>
      <c r="L769" t="s">
        <v>3563</v>
      </c>
      <c r="M769" t="s">
        <v>3576</v>
      </c>
      <c r="N769" t="s">
        <v>174</v>
      </c>
      <c r="O769" t="s">
        <v>3782</v>
      </c>
      <c r="P769" t="s">
        <v>4315</v>
      </c>
      <c r="Q769" t="s">
        <v>4319</v>
      </c>
      <c r="R769" t="s">
        <v>4321</v>
      </c>
      <c r="S769" t="s">
        <v>4869</v>
      </c>
      <c r="T769" t="s">
        <v>5439</v>
      </c>
      <c r="U769" t="s">
        <v>4324</v>
      </c>
      <c r="V769" t="s">
        <v>5735</v>
      </c>
      <c r="W769" t="s">
        <v>6332</v>
      </c>
      <c r="AA769" t="s">
        <v>6697</v>
      </c>
      <c r="AB769" t="s">
        <v>6697</v>
      </c>
      <c r="AC769" t="s">
        <v>6697</v>
      </c>
      <c r="AD769" t="s">
        <v>6697</v>
      </c>
      <c r="AE769" t="s">
        <v>6697</v>
      </c>
      <c r="AF769" t="s">
        <v>6697</v>
      </c>
      <c r="AG769" t="s">
        <v>6697</v>
      </c>
      <c r="AH769" t="s">
        <v>6697</v>
      </c>
      <c r="AI769" t="s">
        <v>6697</v>
      </c>
      <c r="AJ769" t="s">
        <v>6697</v>
      </c>
      <c r="AK769" t="s">
        <v>6697</v>
      </c>
      <c r="AL769" t="s">
        <v>6697</v>
      </c>
      <c r="AM769" t="s">
        <v>6697</v>
      </c>
      <c r="AN769" t="s">
        <v>6700</v>
      </c>
      <c r="AO769" t="s">
        <v>6697</v>
      </c>
      <c r="AP769" t="s">
        <v>6697</v>
      </c>
      <c r="AQ769" t="s">
        <v>6697</v>
      </c>
      <c r="AR769" t="s">
        <v>6697</v>
      </c>
      <c r="AS769" t="s">
        <v>6697</v>
      </c>
      <c r="AT769">
        <v>2</v>
      </c>
      <c r="AU769" t="s">
        <v>6697</v>
      </c>
      <c r="AV769" t="s">
        <v>6697</v>
      </c>
      <c r="AW769">
        <v>1</v>
      </c>
      <c r="AX769" t="s">
        <v>6697</v>
      </c>
      <c r="AY769" t="s">
        <v>6697</v>
      </c>
      <c r="BA769" t="s">
        <v>6697</v>
      </c>
    </row>
    <row r="770" spans="1:53">
      <c r="A770" t="s">
        <v>445</v>
      </c>
      <c r="B770" t="s">
        <v>445</v>
      </c>
      <c r="C770" t="s">
        <v>1343</v>
      </c>
      <c r="D770" t="s">
        <v>1662</v>
      </c>
      <c r="E770" t="s">
        <v>1974</v>
      </c>
      <c r="F770">
        <v>0</v>
      </c>
      <c r="G770" t="s">
        <v>1977</v>
      </c>
      <c r="H770" t="s">
        <v>1979</v>
      </c>
      <c r="I770" t="s">
        <v>2743</v>
      </c>
      <c r="J770" t="s">
        <v>3542</v>
      </c>
      <c r="K770" t="s">
        <v>3545</v>
      </c>
      <c r="L770" t="s">
        <v>3563</v>
      </c>
      <c r="M770" t="s">
        <v>3782</v>
      </c>
      <c r="N770" t="s">
        <v>174</v>
      </c>
      <c r="O770" t="s">
        <v>3782</v>
      </c>
      <c r="P770" t="s">
        <v>4315</v>
      </c>
      <c r="Q770" t="s">
        <v>4319</v>
      </c>
      <c r="R770" t="s">
        <v>4323</v>
      </c>
      <c r="S770" t="s">
        <v>4867</v>
      </c>
      <c r="T770" t="s">
        <v>5439</v>
      </c>
      <c r="U770" t="s">
        <v>4324</v>
      </c>
      <c r="V770" t="s">
        <v>5780</v>
      </c>
      <c r="W770" t="s">
        <v>5780</v>
      </c>
      <c r="AA770" t="s">
        <v>6697</v>
      </c>
      <c r="AB770" t="s">
        <v>6697</v>
      </c>
      <c r="AC770" t="s">
        <v>6697</v>
      </c>
      <c r="AD770" t="s">
        <v>6697</v>
      </c>
      <c r="AE770" t="s">
        <v>6697</v>
      </c>
      <c r="AF770" t="s">
        <v>6697</v>
      </c>
      <c r="AG770" t="s">
        <v>6697</v>
      </c>
      <c r="AH770" t="s">
        <v>6697</v>
      </c>
      <c r="AI770" t="s">
        <v>6697</v>
      </c>
      <c r="AJ770" t="s">
        <v>6697</v>
      </c>
      <c r="AK770" t="s">
        <v>6697</v>
      </c>
      <c r="AL770" t="s">
        <v>6697</v>
      </c>
      <c r="AM770" t="s">
        <v>6697</v>
      </c>
      <c r="AN770" t="s">
        <v>6699</v>
      </c>
      <c r="AO770" t="s">
        <v>6697</v>
      </c>
      <c r="AP770" t="s">
        <v>6697</v>
      </c>
      <c r="AQ770" t="s">
        <v>6697</v>
      </c>
      <c r="AR770" t="s">
        <v>6697</v>
      </c>
      <c r="AS770" t="s">
        <v>6697</v>
      </c>
      <c r="AT770">
        <v>2</v>
      </c>
      <c r="AU770" t="s">
        <v>6697</v>
      </c>
      <c r="AV770" t="s">
        <v>6697</v>
      </c>
      <c r="AW770">
        <v>2</v>
      </c>
      <c r="AX770" t="s">
        <v>6697</v>
      </c>
      <c r="AY770" t="s">
        <v>6697</v>
      </c>
      <c r="BA770" t="s">
        <v>6697</v>
      </c>
    </row>
    <row r="771" spans="1:53">
      <c r="A771" t="s">
        <v>446</v>
      </c>
      <c r="B771" t="s">
        <v>446</v>
      </c>
      <c r="C771" t="s">
        <v>1492</v>
      </c>
      <c r="D771" t="s">
        <v>174</v>
      </c>
      <c r="E771" t="s">
        <v>1974</v>
      </c>
      <c r="F771">
        <v>10</v>
      </c>
      <c r="G771" t="s">
        <v>1977</v>
      </c>
      <c r="H771" t="s">
        <v>1979</v>
      </c>
      <c r="I771" t="s">
        <v>2744</v>
      </c>
      <c r="J771" t="s">
        <v>3542</v>
      </c>
      <c r="K771" t="s">
        <v>3545</v>
      </c>
      <c r="L771" t="s">
        <v>3563</v>
      </c>
      <c r="M771" t="s">
        <v>3782</v>
      </c>
      <c r="N771" t="s">
        <v>174</v>
      </c>
      <c r="O771" t="s">
        <v>3782</v>
      </c>
      <c r="P771" t="s">
        <v>4315</v>
      </c>
      <c r="Q771" t="s">
        <v>4319</v>
      </c>
      <c r="R771" t="s">
        <v>4323</v>
      </c>
      <c r="S771" t="s">
        <v>4870</v>
      </c>
      <c r="T771" t="s">
        <v>5439</v>
      </c>
      <c r="U771" t="s">
        <v>4324</v>
      </c>
      <c r="V771" t="s">
        <v>5590</v>
      </c>
      <c r="W771" t="s">
        <v>5780</v>
      </c>
      <c r="AA771" t="s">
        <v>6697</v>
      </c>
      <c r="AB771" t="s">
        <v>6697</v>
      </c>
      <c r="AC771" t="s">
        <v>6697</v>
      </c>
      <c r="AD771" t="s">
        <v>6697</v>
      </c>
      <c r="AE771" t="s">
        <v>6697</v>
      </c>
      <c r="AF771" t="s">
        <v>6697</v>
      </c>
      <c r="AG771" t="s">
        <v>6697</v>
      </c>
      <c r="AH771" t="s">
        <v>6697</v>
      </c>
      <c r="AI771" t="s">
        <v>6697</v>
      </c>
      <c r="AJ771" t="s">
        <v>6698</v>
      </c>
      <c r="AK771" t="s">
        <v>6697</v>
      </c>
      <c r="AL771" t="s">
        <v>6697</v>
      </c>
      <c r="AM771" t="s">
        <v>6697</v>
      </c>
      <c r="AN771" t="s">
        <v>6699</v>
      </c>
      <c r="AO771" t="s">
        <v>6697</v>
      </c>
      <c r="AP771" t="s">
        <v>6697</v>
      </c>
      <c r="AQ771" t="s">
        <v>6697</v>
      </c>
      <c r="AR771" t="s">
        <v>6697</v>
      </c>
      <c r="AS771" t="s">
        <v>6697</v>
      </c>
      <c r="AT771">
        <v>8</v>
      </c>
      <c r="AU771" t="s">
        <v>6697</v>
      </c>
      <c r="AV771" t="s">
        <v>6703</v>
      </c>
      <c r="AW771">
        <v>65535</v>
      </c>
      <c r="AX771" t="s">
        <v>6703</v>
      </c>
      <c r="AY771" t="s">
        <v>6697</v>
      </c>
      <c r="BA771" t="s">
        <v>6697</v>
      </c>
    </row>
    <row r="772" spans="1:53">
      <c r="A772" t="s">
        <v>447</v>
      </c>
      <c r="B772" t="s">
        <v>447</v>
      </c>
      <c r="C772" t="s">
        <v>1343</v>
      </c>
      <c r="D772" t="s">
        <v>174</v>
      </c>
      <c r="E772" t="s">
        <v>1974</v>
      </c>
      <c r="F772">
        <v>10</v>
      </c>
      <c r="G772" t="s">
        <v>1977</v>
      </c>
      <c r="H772" t="s">
        <v>1979</v>
      </c>
      <c r="I772" t="s">
        <v>2745</v>
      </c>
      <c r="J772" t="s">
        <v>3542</v>
      </c>
      <c r="K772" t="s">
        <v>3545</v>
      </c>
      <c r="L772" t="s">
        <v>3563</v>
      </c>
      <c r="M772" t="s">
        <v>3782</v>
      </c>
      <c r="N772" t="s">
        <v>174</v>
      </c>
      <c r="O772" t="s">
        <v>3782</v>
      </c>
      <c r="P772" t="s">
        <v>4315</v>
      </c>
      <c r="Q772" t="s">
        <v>4319</v>
      </c>
      <c r="R772" t="s">
        <v>4323</v>
      </c>
      <c r="S772" t="s">
        <v>4870</v>
      </c>
      <c r="T772" t="s">
        <v>5439</v>
      </c>
      <c r="U772" t="s">
        <v>4324</v>
      </c>
      <c r="V772" t="s">
        <v>5590</v>
      </c>
      <c r="W772" t="s">
        <v>5780</v>
      </c>
      <c r="AA772" t="s">
        <v>6697</v>
      </c>
      <c r="AB772" t="s">
        <v>6697</v>
      </c>
      <c r="AC772" t="s">
        <v>6697</v>
      </c>
      <c r="AD772" t="s">
        <v>6697</v>
      </c>
      <c r="AE772" t="s">
        <v>6697</v>
      </c>
      <c r="AF772" t="s">
        <v>6697</v>
      </c>
      <c r="AG772" t="s">
        <v>6697</v>
      </c>
      <c r="AH772" t="s">
        <v>6697</v>
      </c>
      <c r="AI772" t="s">
        <v>6697</v>
      </c>
      <c r="AJ772" t="s">
        <v>6698</v>
      </c>
      <c r="AK772" t="s">
        <v>6697</v>
      </c>
      <c r="AL772" t="s">
        <v>6697</v>
      </c>
      <c r="AM772" t="s">
        <v>6697</v>
      </c>
      <c r="AN772" t="s">
        <v>6699</v>
      </c>
      <c r="AO772" t="s">
        <v>6697</v>
      </c>
      <c r="AP772" t="s">
        <v>6697</v>
      </c>
      <c r="AQ772" t="s">
        <v>6697</v>
      </c>
      <c r="AR772" t="s">
        <v>6697</v>
      </c>
      <c r="AS772" t="s">
        <v>6697</v>
      </c>
      <c r="AT772">
        <v>2</v>
      </c>
      <c r="AU772" t="s">
        <v>6697</v>
      </c>
      <c r="AV772" t="s">
        <v>6703</v>
      </c>
      <c r="AW772">
        <v>65535</v>
      </c>
      <c r="AX772" t="s">
        <v>6703</v>
      </c>
      <c r="AY772" t="s">
        <v>6697</v>
      </c>
      <c r="BA772" t="s">
        <v>6697</v>
      </c>
    </row>
    <row r="773" spans="1:53">
      <c r="A773" t="s">
        <v>448</v>
      </c>
      <c r="B773" t="s">
        <v>448</v>
      </c>
      <c r="C773" t="s">
        <v>1493</v>
      </c>
      <c r="D773" t="s">
        <v>174</v>
      </c>
      <c r="E773" t="s">
        <v>1974</v>
      </c>
      <c r="F773">
        <v>10</v>
      </c>
      <c r="G773" t="s">
        <v>1977</v>
      </c>
      <c r="H773" t="s">
        <v>1979</v>
      </c>
      <c r="I773" t="s">
        <v>2746</v>
      </c>
      <c r="J773" t="s">
        <v>3542</v>
      </c>
      <c r="K773" t="s">
        <v>3545</v>
      </c>
      <c r="L773" t="s">
        <v>3563</v>
      </c>
      <c r="M773" t="s">
        <v>3782</v>
      </c>
      <c r="N773" t="s">
        <v>174</v>
      </c>
      <c r="O773" t="s">
        <v>3782</v>
      </c>
      <c r="P773" t="s">
        <v>4315</v>
      </c>
      <c r="Q773" t="s">
        <v>4319</v>
      </c>
      <c r="R773" t="s">
        <v>4323</v>
      </c>
      <c r="S773" t="s">
        <v>4870</v>
      </c>
      <c r="T773" t="s">
        <v>5439</v>
      </c>
      <c r="U773" t="s">
        <v>4324</v>
      </c>
      <c r="V773" t="s">
        <v>5590</v>
      </c>
      <c r="W773" t="s">
        <v>5780</v>
      </c>
      <c r="AA773" t="s">
        <v>6697</v>
      </c>
      <c r="AB773" t="s">
        <v>6697</v>
      </c>
      <c r="AC773" t="s">
        <v>6697</v>
      </c>
      <c r="AD773" t="s">
        <v>6697</v>
      </c>
      <c r="AE773" t="s">
        <v>6697</v>
      </c>
      <c r="AF773" t="s">
        <v>6697</v>
      </c>
      <c r="AG773" t="s">
        <v>6697</v>
      </c>
      <c r="AH773" t="s">
        <v>6697</v>
      </c>
      <c r="AI773" t="s">
        <v>6697</v>
      </c>
      <c r="AJ773" t="s">
        <v>6698</v>
      </c>
      <c r="AK773" t="s">
        <v>6697</v>
      </c>
      <c r="AL773" t="s">
        <v>6697</v>
      </c>
      <c r="AM773" t="s">
        <v>6697</v>
      </c>
      <c r="AN773" t="s">
        <v>6699</v>
      </c>
      <c r="AO773" t="s">
        <v>6697</v>
      </c>
      <c r="AP773" t="s">
        <v>6697</v>
      </c>
      <c r="AQ773" t="s">
        <v>6697</v>
      </c>
      <c r="AR773" t="s">
        <v>6697</v>
      </c>
      <c r="AS773" t="s">
        <v>6697</v>
      </c>
      <c r="AT773">
        <v>2</v>
      </c>
      <c r="AU773" t="s">
        <v>6697</v>
      </c>
      <c r="AV773" t="s">
        <v>6703</v>
      </c>
      <c r="AW773">
        <v>65535</v>
      </c>
      <c r="AX773" t="s">
        <v>6703</v>
      </c>
      <c r="AY773" t="s">
        <v>6697</v>
      </c>
      <c r="BA773" t="s">
        <v>6697</v>
      </c>
    </row>
    <row r="774" spans="1:53">
      <c r="A774" t="s">
        <v>449</v>
      </c>
      <c r="B774" t="s">
        <v>1047</v>
      </c>
      <c r="C774" t="s">
        <v>1494</v>
      </c>
      <c r="D774" t="s">
        <v>193</v>
      </c>
      <c r="E774" t="s">
        <v>1973</v>
      </c>
      <c r="F774">
        <v>0</v>
      </c>
      <c r="G774" t="s">
        <v>1977</v>
      </c>
      <c r="H774" t="s">
        <v>1979</v>
      </c>
      <c r="I774" t="s">
        <v>2747</v>
      </c>
      <c r="J774" t="s">
        <v>3542</v>
      </c>
      <c r="K774" t="s">
        <v>3544</v>
      </c>
      <c r="L774" t="s">
        <v>3562</v>
      </c>
      <c r="M774" t="s">
        <v>3863</v>
      </c>
      <c r="N774" t="s">
        <v>193</v>
      </c>
      <c r="O774" t="s">
        <v>3863</v>
      </c>
      <c r="P774" t="s">
        <v>4315</v>
      </c>
      <c r="Q774" t="s">
        <v>4319</v>
      </c>
      <c r="R774" t="s">
        <v>4323</v>
      </c>
      <c r="S774" t="s">
        <v>4871</v>
      </c>
      <c r="T774" t="s">
        <v>5439</v>
      </c>
      <c r="U774" t="s">
        <v>4324</v>
      </c>
      <c r="V774" t="s">
        <v>5631</v>
      </c>
      <c r="W774" t="s">
        <v>5780</v>
      </c>
      <c r="AA774" t="s">
        <v>6697</v>
      </c>
      <c r="AB774" t="s">
        <v>6697</v>
      </c>
      <c r="AC774" t="s">
        <v>6697</v>
      </c>
      <c r="AD774" t="s">
        <v>6697</v>
      </c>
      <c r="AE774" t="s">
        <v>6697</v>
      </c>
      <c r="AF774" t="s">
        <v>6697</v>
      </c>
      <c r="AG774" t="s">
        <v>6697</v>
      </c>
      <c r="AH774" t="s">
        <v>6697</v>
      </c>
      <c r="AI774" t="s">
        <v>6697</v>
      </c>
      <c r="AJ774" t="s">
        <v>6697</v>
      </c>
      <c r="AK774" t="s">
        <v>6697</v>
      </c>
      <c r="AL774" t="s">
        <v>6697</v>
      </c>
      <c r="AM774" t="s">
        <v>6697</v>
      </c>
      <c r="AN774" t="s">
        <v>6699</v>
      </c>
      <c r="AO774" t="s">
        <v>6697</v>
      </c>
      <c r="AP774" t="s">
        <v>6697</v>
      </c>
      <c r="AQ774" t="s">
        <v>6697</v>
      </c>
      <c r="AR774" t="s">
        <v>6697</v>
      </c>
      <c r="AS774" t="s">
        <v>6697</v>
      </c>
      <c r="AT774">
        <v>0</v>
      </c>
      <c r="AU774" t="s">
        <v>6697</v>
      </c>
      <c r="AV774" t="s">
        <v>6697</v>
      </c>
      <c r="AW774">
        <v>0</v>
      </c>
      <c r="AX774" t="s">
        <v>6697</v>
      </c>
      <c r="AY774" t="s">
        <v>6697</v>
      </c>
      <c r="BA774" t="s">
        <v>6697</v>
      </c>
    </row>
    <row r="775" spans="1:53">
      <c r="A775" t="s">
        <v>450</v>
      </c>
      <c r="B775" t="s">
        <v>450</v>
      </c>
      <c r="C775" t="s">
        <v>1492</v>
      </c>
      <c r="D775" t="s">
        <v>174</v>
      </c>
      <c r="E775" t="s">
        <v>1974</v>
      </c>
      <c r="F775">
        <v>10</v>
      </c>
      <c r="G775" t="s">
        <v>1977</v>
      </c>
      <c r="H775" t="s">
        <v>1979</v>
      </c>
      <c r="I775" t="s">
        <v>2748</v>
      </c>
      <c r="J775" t="s">
        <v>3542</v>
      </c>
      <c r="K775" t="s">
        <v>3545</v>
      </c>
      <c r="L775" t="s">
        <v>3563</v>
      </c>
      <c r="M775" t="s">
        <v>3782</v>
      </c>
      <c r="N775" t="s">
        <v>174</v>
      </c>
      <c r="O775" t="s">
        <v>3782</v>
      </c>
      <c r="P775" t="s">
        <v>4315</v>
      </c>
      <c r="Q775" t="s">
        <v>4319</v>
      </c>
      <c r="R775" t="s">
        <v>4323</v>
      </c>
      <c r="S775" t="s">
        <v>4872</v>
      </c>
      <c r="T775" t="s">
        <v>5439</v>
      </c>
      <c r="U775" t="s">
        <v>4324</v>
      </c>
      <c r="V775" t="s">
        <v>5590</v>
      </c>
      <c r="W775" t="s">
        <v>5780</v>
      </c>
      <c r="AA775" t="s">
        <v>6697</v>
      </c>
      <c r="AB775" t="s">
        <v>6697</v>
      </c>
      <c r="AC775" t="s">
        <v>6697</v>
      </c>
      <c r="AD775" t="s">
        <v>6697</v>
      </c>
      <c r="AE775" t="s">
        <v>6697</v>
      </c>
      <c r="AF775" t="s">
        <v>6697</v>
      </c>
      <c r="AG775" t="s">
        <v>6697</v>
      </c>
      <c r="AH775" t="s">
        <v>6697</v>
      </c>
      <c r="AI775" t="s">
        <v>6697</v>
      </c>
      <c r="AJ775" t="s">
        <v>6698</v>
      </c>
      <c r="AK775" t="s">
        <v>6697</v>
      </c>
      <c r="AL775" t="s">
        <v>6697</v>
      </c>
      <c r="AM775" t="s">
        <v>6697</v>
      </c>
      <c r="AN775" t="s">
        <v>6699</v>
      </c>
      <c r="AO775" t="s">
        <v>6697</v>
      </c>
      <c r="AP775" t="s">
        <v>6697</v>
      </c>
      <c r="AQ775" t="s">
        <v>6697</v>
      </c>
      <c r="AR775" t="s">
        <v>6697</v>
      </c>
      <c r="AS775" t="s">
        <v>6697</v>
      </c>
      <c r="AT775">
        <v>8</v>
      </c>
      <c r="AU775" t="s">
        <v>6697</v>
      </c>
      <c r="AV775" t="s">
        <v>6703</v>
      </c>
      <c r="AW775">
        <v>65535</v>
      </c>
      <c r="AX775" t="s">
        <v>6703</v>
      </c>
      <c r="AY775" t="s">
        <v>6697</v>
      </c>
      <c r="BA775" t="s">
        <v>6697</v>
      </c>
    </row>
    <row r="776" spans="1:53">
      <c r="A776" t="s">
        <v>429</v>
      </c>
      <c r="B776" t="s">
        <v>429</v>
      </c>
      <c r="C776" t="s">
        <v>1343</v>
      </c>
      <c r="D776" t="s">
        <v>174</v>
      </c>
      <c r="E776" t="s">
        <v>1974</v>
      </c>
      <c r="F776">
        <v>10</v>
      </c>
      <c r="G776" t="s">
        <v>1977</v>
      </c>
      <c r="H776" t="s">
        <v>1979</v>
      </c>
      <c r="I776" t="s">
        <v>2749</v>
      </c>
      <c r="J776" t="s">
        <v>3542</v>
      </c>
      <c r="K776" t="s">
        <v>3545</v>
      </c>
      <c r="L776" t="s">
        <v>3563</v>
      </c>
      <c r="M776" t="s">
        <v>3782</v>
      </c>
      <c r="N776" t="s">
        <v>174</v>
      </c>
      <c r="O776" t="s">
        <v>3782</v>
      </c>
      <c r="P776" t="s">
        <v>4315</v>
      </c>
      <c r="Q776" t="s">
        <v>4319</v>
      </c>
      <c r="R776" t="s">
        <v>4323</v>
      </c>
      <c r="S776" t="s">
        <v>4872</v>
      </c>
      <c r="T776" t="s">
        <v>5439</v>
      </c>
      <c r="U776" t="s">
        <v>4324</v>
      </c>
      <c r="V776" t="s">
        <v>5780</v>
      </c>
      <c r="W776" t="s">
        <v>5780</v>
      </c>
      <c r="AA776" t="s">
        <v>6697</v>
      </c>
      <c r="AB776" t="s">
        <v>6697</v>
      </c>
      <c r="AC776" t="s">
        <v>6697</v>
      </c>
      <c r="AD776" t="s">
        <v>6697</v>
      </c>
      <c r="AE776" t="s">
        <v>6697</v>
      </c>
      <c r="AF776" t="s">
        <v>6697</v>
      </c>
      <c r="AG776" t="s">
        <v>6697</v>
      </c>
      <c r="AH776" t="s">
        <v>6697</v>
      </c>
      <c r="AI776" t="s">
        <v>6697</v>
      </c>
      <c r="AJ776" t="s">
        <v>6698</v>
      </c>
      <c r="AK776" t="s">
        <v>6697</v>
      </c>
      <c r="AL776" t="s">
        <v>6697</v>
      </c>
      <c r="AM776" t="s">
        <v>6697</v>
      </c>
      <c r="AN776" t="s">
        <v>6699</v>
      </c>
      <c r="AO776" t="s">
        <v>6697</v>
      </c>
      <c r="AP776" t="s">
        <v>6697</v>
      </c>
      <c r="AQ776" t="s">
        <v>6697</v>
      </c>
      <c r="AR776" t="s">
        <v>6697</v>
      </c>
      <c r="AS776" t="s">
        <v>6697</v>
      </c>
      <c r="AT776">
        <v>2</v>
      </c>
      <c r="AU776" t="s">
        <v>6697</v>
      </c>
      <c r="AV776" t="s">
        <v>6703</v>
      </c>
      <c r="AW776">
        <v>65535</v>
      </c>
      <c r="AX776" t="s">
        <v>6703</v>
      </c>
      <c r="AY776" t="s">
        <v>6697</v>
      </c>
      <c r="BA776" t="s">
        <v>6697</v>
      </c>
    </row>
    <row r="777" spans="1:53">
      <c r="A777" t="s">
        <v>451</v>
      </c>
      <c r="B777" t="s">
        <v>1048</v>
      </c>
      <c r="C777" t="s">
        <v>1493</v>
      </c>
      <c r="D777" t="s">
        <v>174</v>
      </c>
      <c r="E777" t="s">
        <v>1974</v>
      </c>
      <c r="F777">
        <v>10</v>
      </c>
      <c r="G777" t="s">
        <v>1977</v>
      </c>
      <c r="H777" t="s">
        <v>1979</v>
      </c>
      <c r="I777" t="s">
        <v>2750</v>
      </c>
      <c r="J777" t="s">
        <v>3542</v>
      </c>
      <c r="K777" t="s">
        <v>3545</v>
      </c>
      <c r="L777" t="s">
        <v>3563</v>
      </c>
      <c r="M777" t="s">
        <v>3782</v>
      </c>
      <c r="N777" t="s">
        <v>174</v>
      </c>
      <c r="O777" t="s">
        <v>3782</v>
      </c>
      <c r="P777" t="s">
        <v>4315</v>
      </c>
      <c r="Q777" t="s">
        <v>4319</v>
      </c>
      <c r="R777" t="s">
        <v>4323</v>
      </c>
      <c r="S777" t="s">
        <v>4872</v>
      </c>
      <c r="T777" t="s">
        <v>5439</v>
      </c>
      <c r="U777" t="s">
        <v>4324</v>
      </c>
      <c r="V777" t="s">
        <v>5780</v>
      </c>
      <c r="W777" t="s">
        <v>5780</v>
      </c>
      <c r="AA777" t="s">
        <v>6697</v>
      </c>
      <c r="AB777" t="s">
        <v>6697</v>
      </c>
      <c r="AC777" t="s">
        <v>6697</v>
      </c>
      <c r="AD777" t="s">
        <v>6697</v>
      </c>
      <c r="AE777" t="s">
        <v>6697</v>
      </c>
      <c r="AF777" t="s">
        <v>6697</v>
      </c>
      <c r="AG777" t="s">
        <v>6697</v>
      </c>
      <c r="AH777" t="s">
        <v>6697</v>
      </c>
      <c r="AI777" t="s">
        <v>6697</v>
      </c>
      <c r="AJ777" t="s">
        <v>6698</v>
      </c>
      <c r="AK777" t="s">
        <v>6697</v>
      </c>
      <c r="AL777" t="s">
        <v>6697</v>
      </c>
      <c r="AM777" t="s">
        <v>6697</v>
      </c>
      <c r="AN777" t="s">
        <v>6699</v>
      </c>
      <c r="AO777" t="s">
        <v>6697</v>
      </c>
      <c r="AP777" t="s">
        <v>6697</v>
      </c>
      <c r="AQ777" t="s">
        <v>6697</v>
      </c>
      <c r="AR777" t="s">
        <v>6697</v>
      </c>
      <c r="AS777" t="s">
        <v>6697</v>
      </c>
      <c r="AT777">
        <v>2</v>
      </c>
      <c r="AU777" t="s">
        <v>6697</v>
      </c>
      <c r="AV777" t="s">
        <v>6703</v>
      </c>
      <c r="AW777">
        <v>65535</v>
      </c>
      <c r="AX777" t="s">
        <v>6703</v>
      </c>
      <c r="AY777" t="s">
        <v>6697</v>
      </c>
      <c r="BA777" t="s">
        <v>6697</v>
      </c>
    </row>
    <row r="778" spans="1:53">
      <c r="A778" t="s">
        <v>452</v>
      </c>
      <c r="B778" t="s">
        <v>123</v>
      </c>
      <c r="C778" t="s">
        <v>1495</v>
      </c>
      <c r="D778" t="s">
        <v>174</v>
      </c>
      <c r="E778" t="s">
        <v>1974</v>
      </c>
      <c r="F778">
        <v>10</v>
      </c>
      <c r="G778" t="s">
        <v>1977</v>
      </c>
      <c r="H778" t="s">
        <v>1979</v>
      </c>
      <c r="I778" t="s">
        <v>2751</v>
      </c>
      <c r="J778" t="s">
        <v>3542</v>
      </c>
      <c r="K778" t="s">
        <v>3545</v>
      </c>
      <c r="L778" t="s">
        <v>3563</v>
      </c>
      <c r="M778" t="s">
        <v>3782</v>
      </c>
      <c r="N778" t="s">
        <v>174</v>
      </c>
      <c r="O778" t="s">
        <v>3580</v>
      </c>
      <c r="P778" t="s">
        <v>4315</v>
      </c>
      <c r="Q778" t="s">
        <v>4319</v>
      </c>
      <c r="R778" t="s">
        <v>4321</v>
      </c>
      <c r="S778" t="s">
        <v>4377</v>
      </c>
      <c r="T778" t="s">
        <v>5439</v>
      </c>
      <c r="U778" t="s">
        <v>4324</v>
      </c>
      <c r="V778" t="s">
        <v>5591</v>
      </c>
      <c r="W778" t="s">
        <v>5591</v>
      </c>
      <c r="AA778" t="s">
        <v>6697</v>
      </c>
      <c r="AB778" t="s">
        <v>6697</v>
      </c>
      <c r="AC778" t="s">
        <v>6697</v>
      </c>
      <c r="AD778" t="s">
        <v>6697</v>
      </c>
      <c r="AE778" t="s">
        <v>6697</v>
      </c>
      <c r="AF778" t="s">
        <v>6697</v>
      </c>
      <c r="AG778" t="s">
        <v>6697</v>
      </c>
      <c r="AH778" t="s">
        <v>6697</v>
      </c>
      <c r="AI778" t="s">
        <v>6697</v>
      </c>
      <c r="AJ778" t="s">
        <v>6698</v>
      </c>
      <c r="AK778" t="s">
        <v>6697</v>
      </c>
      <c r="AL778" t="s">
        <v>6697</v>
      </c>
      <c r="AM778" t="s">
        <v>6697</v>
      </c>
      <c r="AN778" t="s">
        <v>6700</v>
      </c>
      <c r="AO778" t="s">
        <v>6697</v>
      </c>
      <c r="AP778" t="s">
        <v>6697</v>
      </c>
      <c r="AQ778" t="s">
        <v>6697</v>
      </c>
      <c r="AR778" t="s">
        <v>6697</v>
      </c>
      <c r="AS778" t="s">
        <v>6697</v>
      </c>
      <c r="AT778">
        <v>1</v>
      </c>
      <c r="AU778" t="s">
        <v>6697</v>
      </c>
      <c r="AV778" t="s">
        <v>6703</v>
      </c>
      <c r="AW778">
        <v>65535</v>
      </c>
      <c r="AX778" t="s">
        <v>6703</v>
      </c>
      <c r="AY778" t="s">
        <v>6697</v>
      </c>
      <c r="BA778" t="s">
        <v>6697</v>
      </c>
    </row>
    <row r="779" spans="1:53">
      <c r="A779" t="s">
        <v>453</v>
      </c>
      <c r="B779" t="s">
        <v>1049</v>
      </c>
      <c r="C779" t="s">
        <v>1327</v>
      </c>
      <c r="D779" t="s">
        <v>1776</v>
      </c>
      <c r="E779" t="s">
        <v>1974</v>
      </c>
      <c r="F779">
        <v>0</v>
      </c>
      <c r="G779" t="s">
        <v>1977</v>
      </c>
      <c r="H779" t="s">
        <v>1979</v>
      </c>
      <c r="I779" t="s">
        <v>2752</v>
      </c>
      <c r="J779" t="s">
        <v>3542</v>
      </c>
      <c r="K779" t="s">
        <v>3545</v>
      </c>
      <c r="L779" t="s">
        <v>3563</v>
      </c>
      <c r="M779" t="s">
        <v>3782</v>
      </c>
      <c r="N779" t="s">
        <v>174</v>
      </c>
      <c r="O779" t="s">
        <v>3782</v>
      </c>
      <c r="P779" t="s">
        <v>4315</v>
      </c>
      <c r="Q779" t="s">
        <v>4319</v>
      </c>
      <c r="R779" t="s">
        <v>4323</v>
      </c>
      <c r="S779" t="s">
        <v>4873</v>
      </c>
      <c r="T779" t="s">
        <v>5439</v>
      </c>
      <c r="U779" t="s">
        <v>4324</v>
      </c>
      <c r="V779" t="s">
        <v>5781</v>
      </c>
      <c r="W779" t="s">
        <v>5781</v>
      </c>
      <c r="AA779" t="s">
        <v>6697</v>
      </c>
      <c r="AB779" t="s">
        <v>6697</v>
      </c>
      <c r="AC779" t="s">
        <v>6697</v>
      </c>
      <c r="AD779" t="s">
        <v>6697</v>
      </c>
      <c r="AE779" t="s">
        <v>6697</v>
      </c>
      <c r="AF779" t="s">
        <v>6697</v>
      </c>
      <c r="AG779" t="s">
        <v>6697</v>
      </c>
      <c r="AH779" t="s">
        <v>6697</v>
      </c>
      <c r="AI779" t="s">
        <v>6697</v>
      </c>
      <c r="AJ779" t="s">
        <v>6697</v>
      </c>
      <c r="AK779" t="s">
        <v>6697</v>
      </c>
      <c r="AL779" t="s">
        <v>6697</v>
      </c>
      <c r="AM779" t="s">
        <v>6697</v>
      </c>
      <c r="AN779" t="s">
        <v>6699</v>
      </c>
      <c r="AO779" t="s">
        <v>6697</v>
      </c>
      <c r="AP779" t="s">
        <v>6697</v>
      </c>
      <c r="AQ779" t="s">
        <v>6697</v>
      </c>
      <c r="AR779" t="s">
        <v>6697</v>
      </c>
      <c r="AS779" t="s">
        <v>6697</v>
      </c>
      <c r="AT779">
        <v>0</v>
      </c>
      <c r="AU779" t="s">
        <v>6697</v>
      </c>
      <c r="AV779" t="s">
        <v>6697</v>
      </c>
      <c r="AW779">
        <v>2</v>
      </c>
      <c r="AX779" t="s">
        <v>6697</v>
      </c>
      <c r="AY779" t="s">
        <v>6697</v>
      </c>
      <c r="BA779" t="s">
        <v>6697</v>
      </c>
    </row>
    <row r="780" spans="1:53">
      <c r="A780" t="s">
        <v>379</v>
      </c>
      <c r="B780" t="s">
        <v>1050</v>
      </c>
      <c r="C780" t="s">
        <v>1327</v>
      </c>
      <c r="D780" t="s">
        <v>1660</v>
      </c>
      <c r="E780" t="s">
        <v>1974</v>
      </c>
      <c r="F780">
        <v>0</v>
      </c>
      <c r="G780" t="s">
        <v>1977</v>
      </c>
      <c r="H780" t="s">
        <v>1979</v>
      </c>
      <c r="I780" t="s">
        <v>2753</v>
      </c>
      <c r="J780" t="s">
        <v>3542</v>
      </c>
      <c r="K780" t="s">
        <v>3545</v>
      </c>
      <c r="L780" t="s">
        <v>3563</v>
      </c>
      <c r="M780" t="s">
        <v>3866</v>
      </c>
      <c r="N780" t="s">
        <v>174</v>
      </c>
      <c r="O780" t="s">
        <v>3866</v>
      </c>
      <c r="P780" t="s">
        <v>4315</v>
      </c>
      <c r="Q780" t="s">
        <v>4319</v>
      </c>
      <c r="R780" t="s">
        <v>4322</v>
      </c>
      <c r="S780" t="s">
        <v>4874</v>
      </c>
      <c r="T780" t="s">
        <v>5439</v>
      </c>
      <c r="U780" t="s">
        <v>4324</v>
      </c>
      <c r="V780" t="s">
        <v>5782</v>
      </c>
      <c r="W780" t="s">
        <v>5782</v>
      </c>
      <c r="AA780" t="s">
        <v>6697</v>
      </c>
      <c r="AB780" t="s">
        <v>6697</v>
      </c>
      <c r="AC780" t="s">
        <v>6697</v>
      </c>
      <c r="AD780" t="s">
        <v>6697</v>
      </c>
      <c r="AE780" t="s">
        <v>6697</v>
      </c>
      <c r="AF780" t="s">
        <v>6697</v>
      </c>
      <c r="AG780" t="s">
        <v>6697</v>
      </c>
      <c r="AH780" t="s">
        <v>6697</v>
      </c>
      <c r="AI780" t="s">
        <v>6697</v>
      </c>
      <c r="AJ780" t="s">
        <v>6697</v>
      </c>
      <c r="AK780" t="s">
        <v>6697</v>
      </c>
      <c r="AL780" t="s">
        <v>6697</v>
      </c>
      <c r="AM780" t="s">
        <v>6697</v>
      </c>
      <c r="AN780" t="s">
        <v>6697</v>
      </c>
      <c r="AO780" t="s">
        <v>6697</v>
      </c>
      <c r="AP780" t="s">
        <v>6697</v>
      </c>
      <c r="AQ780" t="s">
        <v>6697</v>
      </c>
      <c r="AR780" t="s">
        <v>6697</v>
      </c>
      <c r="AS780" t="s">
        <v>6697</v>
      </c>
      <c r="AT780">
        <v>0</v>
      </c>
      <c r="AU780" t="s">
        <v>6697</v>
      </c>
      <c r="AV780" t="s">
        <v>6697</v>
      </c>
      <c r="AW780">
        <v>1</v>
      </c>
      <c r="AX780" t="s">
        <v>6697</v>
      </c>
      <c r="AY780" t="s">
        <v>6697</v>
      </c>
      <c r="BA780" t="s">
        <v>6697</v>
      </c>
    </row>
    <row r="781" spans="1:53">
      <c r="A781" t="s">
        <v>454</v>
      </c>
      <c r="B781" t="s">
        <v>1051</v>
      </c>
      <c r="C781" t="s">
        <v>1494</v>
      </c>
      <c r="D781" t="s">
        <v>193</v>
      </c>
      <c r="E781" t="s">
        <v>1973</v>
      </c>
      <c r="F781">
        <v>0</v>
      </c>
      <c r="G781" t="s">
        <v>1977</v>
      </c>
      <c r="H781" t="s">
        <v>1979</v>
      </c>
      <c r="I781" t="s">
        <v>2754</v>
      </c>
      <c r="J781" t="s">
        <v>3542</v>
      </c>
      <c r="K781" t="s">
        <v>3544</v>
      </c>
      <c r="L781" t="s">
        <v>3562</v>
      </c>
      <c r="M781" t="s">
        <v>3863</v>
      </c>
      <c r="N781" t="s">
        <v>193</v>
      </c>
      <c r="O781" t="s">
        <v>3863</v>
      </c>
      <c r="P781" t="s">
        <v>4315</v>
      </c>
      <c r="Q781" t="s">
        <v>4319</v>
      </c>
      <c r="R781" t="s">
        <v>4323</v>
      </c>
      <c r="S781" t="s">
        <v>4875</v>
      </c>
      <c r="T781" t="s">
        <v>5439</v>
      </c>
      <c r="U781" t="s">
        <v>4324</v>
      </c>
      <c r="V781" t="s">
        <v>5631</v>
      </c>
      <c r="W781" t="s">
        <v>5780</v>
      </c>
      <c r="AA781" t="s">
        <v>6697</v>
      </c>
      <c r="AB781" t="s">
        <v>6697</v>
      </c>
      <c r="AC781" t="s">
        <v>6697</v>
      </c>
      <c r="AD781" t="s">
        <v>6697</v>
      </c>
      <c r="AE781" t="s">
        <v>6697</v>
      </c>
      <c r="AF781" t="s">
        <v>6697</v>
      </c>
      <c r="AG781" t="s">
        <v>6697</v>
      </c>
      <c r="AH781" t="s">
        <v>6697</v>
      </c>
      <c r="AI781" t="s">
        <v>6697</v>
      </c>
      <c r="AJ781" t="s">
        <v>6697</v>
      </c>
      <c r="AK781" t="s">
        <v>6697</v>
      </c>
      <c r="AL781" t="s">
        <v>6697</v>
      </c>
      <c r="AM781" t="s">
        <v>6697</v>
      </c>
      <c r="AN781" t="s">
        <v>6699</v>
      </c>
      <c r="AO781" t="s">
        <v>6697</v>
      </c>
      <c r="AP781" t="s">
        <v>6697</v>
      </c>
      <c r="AQ781" t="s">
        <v>6697</v>
      </c>
      <c r="AR781" t="s">
        <v>6697</v>
      </c>
      <c r="AS781" t="s">
        <v>6697</v>
      </c>
      <c r="AT781">
        <v>0</v>
      </c>
      <c r="AU781" t="s">
        <v>6697</v>
      </c>
      <c r="AV781" t="s">
        <v>6697</v>
      </c>
      <c r="AW781">
        <v>0</v>
      </c>
      <c r="AX781" t="s">
        <v>6697</v>
      </c>
      <c r="AY781" t="s">
        <v>6697</v>
      </c>
      <c r="BA781" t="s">
        <v>6697</v>
      </c>
    </row>
    <row r="782" spans="1:53">
      <c r="A782" t="s">
        <v>455</v>
      </c>
      <c r="B782" t="s">
        <v>1052</v>
      </c>
      <c r="C782" t="s">
        <v>1496</v>
      </c>
      <c r="D782" t="s">
        <v>193</v>
      </c>
      <c r="E782" t="s">
        <v>1973</v>
      </c>
      <c r="F782">
        <v>0</v>
      </c>
      <c r="G782" t="s">
        <v>1977</v>
      </c>
      <c r="H782" t="s">
        <v>1979</v>
      </c>
      <c r="I782" t="s">
        <v>2755</v>
      </c>
      <c r="J782" t="s">
        <v>3542</v>
      </c>
      <c r="K782" t="s">
        <v>3544</v>
      </c>
      <c r="L782" t="s">
        <v>3562</v>
      </c>
      <c r="M782" t="s">
        <v>3869</v>
      </c>
      <c r="N782" t="s">
        <v>193</v>
      </c>
      <c r="O782" t="s">
        <v>3863</v>
      </c>
      <c r="P782" t="s">
        <v>4315</v>
      </c>
      <c r="Q782" t="s">
        <v>4319</v>
      </c>
      <c r="R782" t="s">
        <v>4321</v>
      </c>
      <c r="S782" t="s">
        <v>4876</v>
      </c>
      <c r="T782" t="s">
        <v>5440</v>
      </c>
      <c r="U782" t="s">
        <v>5520</v>
      </c>
      <c r="V782" t="s">
        <v>5631</v>
      </c>
      <c r="W782" t="s">
        <v>5668</v>
      </c>
      <c r="AA782" t="s">
        <v>6697</v>
      </c>
      <c r="AB782" t="s">
        <v>6697</v>
      </c>
      <c r="AC782" t="s">
        <v>6697</v>
      </c>
      <c r="AD782" t="s">
        <v>6697</v>
      </c>
      <c r="AE782" t="s">
        <v>6697</v>
      </c>
      <c r="AF782" t="s">
        <v>6697</v>
      </c>
      <c r="AG782" t="s">
        <v>6697</v>
      </c>
      <c r="AH782" t="s">
        <v>6697</v>
      </c>
      <c r="AI782" t="s">
        <v>6697</v>
      </c>
      <c r="AJ782" t="s">
        <v>6697</v>
      </c>
      <c r="AK782" t="s">
        <v>6697</v>
      </c>
      <c r="AL782" t="s">
        <v>6697</v>
      </c>
      <c r="AM782" t="s">
        <v>6697</v>
      </c>
      <c r="AN782" t="s">
        <v>6700</v>
      </c>
      <c r="AO782" t="s">
        <v>6697</v>
      </c>
      <c r="AP782" t="s">
        <v>6697</v>
      </c>
      <c r="AQ782" t="s">
        <v>6697</v>
      </c>
      <c r="AR782" t="s">
        <v>6697</v>
      </c>
      <c r="AS782" t="s">
        <v>6697</v>
      </c>
      <c r="AT782">
        <v>0</v>
      </c>
      <c r="AU782" t="s">
        <v>6697</v>
      </c>
      <c r="AV782" t="s">
        <v>6697</v>
      </c>
      <c r="AW782">
        <v>0</v>
      </c>
      <c r="AX782" t="s">
        <v>6697</v>
      </c>
      <c r="AY782" t="s">
        <v>6697</v>
      </c>
      <c r="BA782" t="s">
        <v>6697</v>
      </c>
    </row>
    <row r="783" spans="1:53">
      <c r="A783" t="s">
        <v>417</v>
      </c>
      <c r="B783" t="s">
        <v>408</v>
      </c>
      <c r="C783" t="s">
        <v>1327</v>
      </c>
      <c r="D783" t="s">
        <v>1771</v>
      </c>
      <c r="E783" t="s">
        <v>1974</v>
      </c>
      <c r="F783">
        <v>0</v>
      </c>
      <c r="G783" t="s">
        <v>1977</v>
      </c>
      <c r="H783" t="s">
        <v>1979</v>
      </c>
      <c r="I783" t="s">
        <v>2756</v>
      </c>
      <c r="J783" t="s">
        <v>3542</v>
      </c>
      <c r="K783" t="s">
        <v>3545</v>
      </c>
      <c r="L783" t="s">
        <v>3563</v>
      </c>
      <c r="M783" t="s">
        <v>3752</v>
      </c>
      <c r="N783" t="s">
        <v>174</v>
      </c>
      <c r="O783" t="s">
        <v>3855</v>
      </c>
      <c r="P783" t="s">
        <v>4315</v>
      </c>
      <c r="Q783" t="s">
        <v>4319</v>
      </c>
      <c r="R783" t="s">
        <v>4323</v>
      </c>
      <c r="S783" t="s">
        <v>4877</v>
      </c>
      <c r="T783" t="s">
        <v>5439</v>
      </c>
      <c r="U783" t="s">
        <v>4324</v>
      </c>
      <c r="V783" t="s">
        <v>5592</v>
      </c>
      <c r="W783" t="s">
        <v>5955</v>
      </c>
      <c r="AA783" t="s">
        <v>6697</v>
      </c>
      <c r="AB783" t="s">
        <v>6697</v>
      </c>
      <c r="AC783" t="s">
        <v>6697</v>
      </c>
      <c r="AD783" t="s">
        <v>6697</v>
      </c>
      <c r="AE783" t="s">
        <v>6697</v>
      </c>
      <c r="AF783" t="s">
        <v>6697</v>
      </c>
      <c r="AG783" t="s">
        <v>6697</v>
      </c>
      <c r="AH783" t="s">
        <v>6697</v>
      </c>
      <c r="AI783" t="s">
        <v>6697</v>
      </c>
      <c r="AJ783" t="s">
        <v>6697</v>
      </c>
      <c r="AK783" t="s">
        <v>6697</v>
      </c>
      <c r="AL783" t="s">
        <v>6697</v>
      </c>
      <c r="AM783" t="s">
        <v>6697</v>
      </c>
      <c r="AN783" t="s">
        <v>6699</v>
      </c>
      <c r="AO783" t="s">
        <v>6697</v>
      </c>
      <c r="AP783" t="s">
        <v>6697</v>
      </c>
      <c r="AQ783" t="s">
        <v>6697</v>
      </c>
      <c r="AR783" t="s">
        <v>6697</v>
      </c>
      <c r="AS783" t="s">
        <v>6697</v>
      </c>
      <c r="AT783">
        <v>0</v>
      </c>
      <c r="AU783" t="s">
        <v>6697</v>
      </c>
      <c r="AV783" t="s">
        <v>6697</v>
      </c>
      <c r="AW783">
        <v>5</v>
      </c>
      <c r="AX783" t="s">
        <v>6697</v>
      </c>
      <c r="AY783" t="s">
        <v>6697</v>
      </c>
      <c r="BA783" t="s">
        <v>6697</v>
      </c>
    </row>
    <row r="784" spans="1:53">
      <c r="A784" t="s">
        <v>92</v>
      </c>
      <c r="B784" t="s">
        <v>1053</v>
      </c>
      <c r="C784" t="s">
        <v>1497</v>
      </c>
      <c r="D784" t="s">
        <v>1666</v>
      </c>
      <c r="E784" t="s">
        <v>1974</v>
      </c>
      <c r="F784">
        <v>0</v>
      </c>
      <c r="G784" t="s">
        <v>1977</v>
      </c>
      <c r="H784" t="s">
        <v>1979</v>
      </c>
      <c r="I784" t="s">
        <v>2757</v>
      </c>
      <c r="J784" t="s">
        <v>3542</v>
      </c>
      <c r="K784" t="s">
        <v>3545</v>
      </c>
      <c r="L784" t="s">
        <v>3563</v>
      </c>
      <c r="M784" t="s">
        <v>3568</v>
      </c>
      <c r="N784" t="s">
        <v>174</v>
      </c>
      <c r="O784" t="s">
        <v>3584</v>
      </c>
      <c r="P784" t="s">
        <v>4315</v>
      </c>
      <c r="Q784" t="s">
        <v>4319</v>
      </c>
      <c r="R784" t="s">
        <v>4323</v>
      </c>
      <c r="S784" t="s">
        <v>4878</v>
      </c>
      <c r="T784" t="s">
        <v>5439</v>
      </c>
      <c r="U784" t="s">
        <v>4324</v>
      </c>
      <c r="V784" t="s">
        <v>5770</v>
      </c>
      <c r="W784" t="s">
        <v>5955</v>
      </c>
      <c r="AA784" t="s">
        <v>6697</v>
      </c>
      <c r="AB784" t="s">
        <v>6697</v>
      </c>
      <c r="AC784" t="s">
        <v>6697</v>
      </c>
      <c r="AD784" t="s">
        <v>6697</v>
      </c>
      <c r="AE784" t="s">
        <v>6697</v>
      </c>
      <c r="AF784" t="s">
        <v>6697</v>
      </c>
      <c r="AG784" t="s">
        <v>6697</v>
      </c>
      <c r="AH784" t="s">
        <v>6697</v>
      </c>
      <c r="AI784" t="s">
        <v>6697</v>
      </c>
      <c r="AJ784" t="s">
        <v>6697</v>
      </c>
      <c r="AK784" t="s">
        <v>6697</v>
      </c>
      <c r="AL784" t="s">
        <v>6697</v>
      </c>
      <c r="AM784" t="s">
        <v>6697</v>
      </c>
      <c r="AN784" t="s">
        <v>6699</v>
      </c>
      <c r="AO784" t="s">
        <v>6697</v>
      </c>
      <c r="AP784" t="s">
        <v>6697</v>
      </c>
      <c r="AQ784" t="s">
        <v>6697</v>
      </c>
      <c r="AR784" t="s">
        <v>6697</v>
      </c>
      <c r="AS784" t="s">
        <v>6697</v>
      </c>
      <c r="AT784">
        <v>2</v>
      </c>
      <c r="AU784" t="s">
        <v>6697</v>
      </c>
      <c r="AV784" t="s">
        <v>6697</v>
      </c>
      <c r="AW784">
        <v>2</v>
      </c>
      <c r="AX784" t="s">
        <v>6697</v>
      </c>
      <c r="AY784" t="s">
        <v>6697</v>
      </c>
      <c r="BA784" t="s">
        <v>6697</v>
      </c>
    </row>
    <row r="785" spans="1:53">
      <c r="A785" t="s">
        <v>92</v>
      </c>
      <c r="B785" t="s">
        <v>127</v>
      </c>
      <c r="C785" t="s">
        <v>1327</v>
      </c>
      <c r="D785" t="s">
        <v>1662</v>
      </c>
      <c r="E785" t="s">
        <v>1974</v>
      </c>
      <c r="F785">
        <v>0</v>
      </c>
      <c r="G785" t="s">
        <v>1977</v>
      </c>
      <c r="H785" t="s">
        <v>1979</v>
      </c>
      <c r="I785" t="s">
        <v>2758</v>
      </c>
      <c r="J785" t="s">
        <v>3542</v>
      </c>
      <c r="K785" t="s">
        <v>3545</v>
      </c>
      <c r="L785" t="s">
        <v>3563</v>
      </c>
      <c r="M785" t="s">
        <v>3752</v>
      </c>
      <c r="N785" t="s">
        <v>174</v>
      </c>
      <c r="O785" t="s">
        <v>3797</v>
      </c>
      <c r="P785" t="s">
        <v>4315</v>
      </c>
      <c r="Q785" t="s">
        <v>4319</v>
      </c>
      <c r="R785" t="s">
        <v>4321</v>
      </c>
      <c r="S785" t="s">
        <v>4879</v>
      </c>
      <c r="T785" t="s">
        <v>5439</v>
      </c>
      <c r="U785" t="s">
        <v>4324</v>
      </c>
      <c r="V785" t="s">
        <v>5592</v>
      </c>
      <c r="W785" t="s">
        <v>5955</v>
      </c>
      <c r="AA785" t="s">
        <v>6697</v>
      </c>
      <c r="AB785" t="s">
        <v>6697</v>
      </c>
      <c r="AC785" t="s">
        <v>6697</v>
      </c>
      <c r="AD785" t="s">
        <v>6697</v>
      </c>
      <c r="AE785" t="s">
        <v>6697</v>
      </c>
      <c r="AF785" t="s">
        <v>6697</v>
      </c>
      <c r="AG785" t="s">
        <v>6697</v>
      </c>
      <c r="AH785" t="s">
        <v>6697</v>
      </c>
      <c r="AI785" t="s">
        <v>6697</v>
      </c>
      <c r="AJ785" t="s">
        <v>6697</v>
      </c>
      <c r="AK785" t="s">
        <v>6697</v>
      </c>
      <c r="AL785" t="s">
        <v>6697</v>
      </c>
      <c r="AM785" t="s">
        <v>6697</v>
      </c>
      <c r="AN785" t="s">
        <v>6700</v>
      </c>
      <c r="AO785" t="s">
        <v>6697</v>
      </c>
      <c r="AP785" t="s">
        <v>6697</v>
      </c>
      <c r="AQ785" t="s">
        <v>6697</v>
      </c>
      <c r="AR785" t="s">
        <v>6697</v>
      </c>
      <c r="AS785" t="s">
        <v>6697</v>
      </c>
      <c r="AT785">
        <v>0</v>
      </c>
      <c r="AU785" t="s">
        <v>6697</v>
      </c>
      <c r="AV785" t="s">
        <v>6697</v>
      </c>
      <c r="AW785">
        <v>2</v>
      </c>
      <c r="AX785" t="s">
        <v>6697</v>
      </c>
      <c r="AY785" t="s">
        <v>6697</v>
      </c>
      <c r="BA785" t="s">
        <v>6697</v>
      </c>
    </row>
    <row r="786" spans="1:53">
      <c r="A786" t="s">
        <v>456</v>
      </c>
      <c r="B786" t="s">
        <v>1053</v>
      </c>
      <c r="C786" t="s">
        <v>1497</v>
      </c>
      <c r="D786" t="s">
        <v>1667</v>
      </c>
      <c r="E786" t="s">
        <v>1974</v>
      </c>
      <c r="F786">
        <v>0</v>
      </c>
      <c r="G786" t="s">
        <v>1977</v>
      </c>
      <c r="H786" t="s">
        <v>1979</v>
      </c>
      <c r="I786" t="s">
        <v>2759</v>
      </c>
      <c r="J786" t="s">
        <v>3542</v>
      </c>
      <c r="K786" t="s">
        <v>3545</v>
      </c>
      <c r="L786" t="s">
        <v>3563</v>
      </c>
      <c r="M786" t="s">
        <v>3870</v>
      </c>
      <c r="N786" t="s">
        <v>174</v>
      </c>
      <c r="O786" t="s">
        <v>3584</v>
      </c>
      <c r="P786" t="s">
        <v>4315</v>
      </c>
      <c r="Q786" t="s">
        <v>4319</v>
      </c>
      <c r="R786" t="s">
        <v>4321</v>
      </c>
      <c r="S786" t="s">
        <v>4880</v>
      </c>
      <c r="T786" t="s">
        <v>5440</v>
      </c>
      <c r="U786" t="s">
        <v>5440</v>
      </c>
      <c r="V786" t="s">
        <v>5770</v>
      </c>
      <c r="W786" t="s">
        <v>5955</v>
      </c>
      <c r="AA786" t="s">
        <v>6697</v>
      </c>
      <c r="AB786" t="s">
        <v>6697</v>
      </c>
      <c r="AC786" t="s">
        <v>6697</v>
      </c>
      <c r="AD786" t="s">
        <v>6697</v>
      </c>
      <c r="AE786" t="s">
        <v>6697</v>
      </c>
      <c r="AF786" t="s">
        <v>6697</v>
      </c>
      <c r="AG786" t="s">
        <v>6697</v>
      </c>
      <c r="AH786" t="s">
        <v>6697</v>
      </c>
      <c r="AI786" t="s">
        <v>6697</v>
      </c>
      <c r="AJ786" t="s">
        <v>6697</v>
      </c>
      <c r="AK786" t="s">
        <v>6697</v>
      </c>
      <c r="AL786" t="s">
        <v>6697</v>
      </c>
      <c r="AM786" t="s">
        <v>6697</v>
      </c>
      <c r="AN786" t="s">
        <v>6700</v>
      </c>
      <c r="AO786" t="s">
        <v>6697</v>
      </c>
      <c r="AP786" t="s">
        <v>6697</v>
      </c>
      <c r="AQ786" t="s">
        <v>6697</v>
      </c>
      <c r="AR786" t="s">
        <v>6697</v>
      </c>
      <c r="AS786" t="s">
        <v>6697</v>
      </c>
      <c r="AT786">
        <v>2</v>
      </c>
      <c r="AU786" t="s">
        <v>6697</v>
      </c>
      <c r="AV786" t="s">
        <v>6697</v>
      </c>
      <c r="AW786">
        <v>1</v>
      </c>
      <c r="AX786" t="s">
        <v>6697</v>
      </c>
      <c r="AY786" t="s">
        <v>6697</v>
      </c>
      <c r="BA786" t="s">
        <v>6697</v>
      </c>
    </row>
    <row r="787" spans="1:53">
      <c r="A787" t="s">
        <v>331</v>
      </c>
      <c r="B787" t="s">
        <v>432</v>
      </c>
      <c r="C787" t="s">
        <v>1327</v>
      </c>
      <c r="D787" t="s">
        <v>1833</v>
      </c>
      <c r="E787" t="s">
        <v>1974</v>
      </c>
      <c r="F787">
        <v>0</v>
      </c>
      <c r="G787" t="s">
        <v>1977</v>
      </c>
      <c r="H787" t="s">
        <v>1979</v>
      </c>
      <c r="I787" t="s">
        <v>2760</v>
      </c>
      <c r="J787" t="s">
        <v>3542</v>
      </c>
      <c r="K787" t="s">
        <v>3545</v>
      </c>
      <c r="L787" t="s">
        <v>3563</v>
      </c>
      <c r="M787" t="s">
        <v>3788</v>
      </c>
      <c r="N787" t="s">
        <v>174</v>
      </c>
      <c r="O787" t="s">
        <v>3788</v>
      </c>
      <c r="P787" t="s">
        <v>4315</v>
      </c>
      <c r="Q787" t="s">
        <v>4319</v>
      </c>
      <c r="R787" t="s">
        <v>4323</v>
      </c>
      <c r="S787" t="s">
        <v>4881</v>
      </c>
      <c r="T787" t="s">
        <v>5439</v>
      </c>
      <c r="U787" t="s">
        <v>4324</v>
      </c>
      <c r="V787" t="s">
        <v>5770</v>
      </c>
      <c r="W787" t="s">
        <v>6333</v>
      </c>
      <c r="AA787" t="s">
        <v>6697</v>
      </c>
      <c r="AB787" t="s">
        <v>6697</v>
      </c>
      <c r="AC787" t="s">
        <v>6697</v>
      </c>
      <c r="AD787" t="s">
        <v>6697</v>
      </c>
      <c r="AE787" t="s">
        <v>6697</v>
      </c>
      <c r="AF787" t="s">
        <v>6697</v>
      </c>
      <c r="AG787" t="s">
        <v>6697</v>
      </c>
      <c r="AH787" t="s">
        <v>6697</v>
      </c>
      <c r="AI787" t="s">
        <v>6697</v>
      </c>
      <c r="AJ787" t="s">
        <v>6697</v>
      </c>
      <c r="AK787" t="s">
        <v>6697</v>
      </c>
      <c r="AL787" t="s">
        <v>6697</v>
      </c>
      <c r="AM787" t="s">
        <v>6697</v>
      </c>
      <c r="AN787" t="s">
        <v>6699</v>
      </c>
      <c r="AO787" t="s">
        <v>6697</v>
      </c>
      <c r="AP787" t="s">
        <v>6697</v>
      </c>
      <c r="AQ787" t="s">
        <v>6697</v>
      </c>
      <c r="AR787" t="s">
        <v>6697</v>
      </c>
      <c r="AS787" t="s">
        <v>6697</v>
      </c>
      <c r="AT787">
        <v>0</v>
      </c>
      <c r="AU787" t="s">
        <v>6697</v>
      </c>
      <c r="AV787" t="s">
        <v>6697</v>
      </c>
      <c r="AW787">
        <v>7</v>
      </c>
      <c r="AX787" t="s">
        <v>6697</v>
      </c>
      <c r="AY787" t="s">
        <v>6697</v>
      </c>
      <c r="BA787" t="s">
        <v>6697</v>
      </c>
    </row>
    <row r="788" spans="1:53">
      <c r="A788" t="s">
        <v>331</v>
      </c>
      <c r="B788" t="s">
        <v>431</v>
      </c>
      <c r="C788" t="s">
        <v>1327</v>
      </c>
      <c r="D788" t="s">
        <v>1833</v>
      </c>
      <c r="E788" t="s">
        <v>1974</v>
      </c>
      <c r="F788">
        <v>0</v>
      </c>
      <c r="G788" t="s">
        <v>1977</v>
      </c>
      <c r="H788" t="s">
        <v>1979</v>
      </c>
      <c r="I788" t="s">
        <v>2761</v>
      </c>
      <c r="J788" t="s">
        <v>3542</v>
      </c>
      <c r="K788" t="s">
        <v>3545</v>
      </c>
      <c r="L788" t="s">
        <v>3563</v>
      </c>
      <c r="M788" t="s">
        <v>3788</v>
      </c>
      <c r="N788" t="s">
        <v>174</v>
      </c>
      <c r="O788" t="s">
        <v>3584</v>
      </c>
      <c r="P788" t="s">
        <v>4315</v>
      </c>
      <c r="Q788" t="s">
        <v>4319</v>
      </c>
      <c r="R788" t="s">
        <v>4323</v>
      </c>
      <c r="S788" t="s">
        <v>4881</v>
      </c>
      <c r="T788" t="s">
        <v>5439</v>
      </c>
      <c r="U788" t="s">
        <v>4324</v>
      </c>
      <c r="V788" t="s">
        <v>5770</v>
      </c>
      <c r="W788" t="s">
        <v>6333</v>
      </c>
      <c r="AA788" t="s">
        <v>6697</v>
      </c>
      <c r="AB788" t="s">
        <v>6697</v>
      </c>
      <c r="AC788" t="s">
        <v>6697</v>
      </c>
      <c r="AD788" t="s">
        <v>6697</v>
      </c>
      <c r="AE788" t="s">
        <v>6697</v>
      </c>
      <c r="AF788" t="s">
        <v>6697</v>
      </c>
      <c r="AG788" t="s">
        <v>6697</v>
      </c>
      <c r="AH788" t="s">
        <v>6697</v>
      </c>
      <c r="AI788" t="s">
        <v>6697</v>
      </c>
      <c r="AJ788" t="s">
        <v>6697</v>
      </c>
      <c r="AK788" t="s">
        <v>6697</v>
      </c>
      <c r="AL788" t="s">
        <v>6697</v>
      </c>
      <c r="AM788" t="s">
        <v>6697</v>
      </c>
      <c r="AN788" t="s">
        <v>6699</v>
      </c>
      <c r="AO788" t="s">
        <v>6697</v>
      </c>
      <c r="AP788" t="s">
        <v>6697</v>
      </c>
      <c r="AQ788" t="s">
        <v>6697</v>
      </c>
      <c r="AR788" t="s">
        <v>6697</v>
      </c>
      <c r="AS788" t="s">
        <v>6697</v>
      </c>
      <c r="AT788">
        <v>0</v>
      </c>
      <c r="AU788" t="s">
        <v>6697</v>
      </c>
      <c r="AV788" t="s">
        <v>6697</v>
      </c>
      <c r="AW788">
        <v>7</v>
      </c>
      <c r="AX788" t="s">
        <v>6697</v>
      </c>
      <c r="AY788" t="s">
        <v>6697</v>
      </c>
      <c r="BA788" t="s">
        <v>6697</v>
      </c>
    </row>
    <row r="789" spans="1:53">
      <c r="A789" t="s">
        <v>92</v>
      </c>
      <c r="B789" t="s">
        <v>1054</v>
      </c>
      <c r="C789" t="s">
        <v>1488</v>
      </c>
      <c r="D789" t="s">
        <v>1667</v>
      </c>
      <c r="E789" t="s">
        <v>1974</v>
      </c>
      <c r="F789">
        <v>0</v>
      </c>
      <c r="G789" t="s">
        <v>1977</v>
      </c>
      <c r="H789" t="s">
        <v>1979</v>
      </c>
      <c r="I789" t="s">
        <v>2762</v>
      </c>
      <c r="J789" t="s">
        <v>3542</v>
      </c>
      <c r="K789" t="s">
        <v>3545</v>
      </c>
      <c r="L789" t="s">
        <v>3563</v>
      </c>
      <c r="M789" t="s">
        <v>3752</v>
      </c>
      <c r="N789" t="s">
        <v>174</v>
      </c>
      <c r="O789" t="s">
        <v>3797</v>
      </c>
      <c r="P789" t="s">
        <v>4315</v>
      </c>
      <c r="Q789" t="s">
        <v>4319</v>
      </c>
      <c r="R789" t="s">
        <v>4321</v>
      </c>
      <c r="S789" t="s">
        <v>4877</v>
      </c>
      <c r="T789" t="s">
        <v>5439</v>
      </c>
      <c r="U789" t="s">
        <v>4324</v>
      </c>
      <c r="V789" t="s">
        <v>5770</v>
      </c>
      <c r="W789" t="s">
        <v>5955</v>
      </c>
      <c r="AA789" t="s">
        <v>6697</v>
      </c>
      <c r="AB789" t="s">
        <v>6697</v>
      </c>
      <c r="AC789" t="s">
        <v>6697</v>
      </c>
      <c r="AD789" t="s">
        <v>6697</v>
      </c>
      <c r="AE789" t="s">
        <v>6697</v>
      </c>
      <c r="AF789" t="s">
        <v>6697</v>
      </c>
      <c r="AG789" t="s">
        <v>6697</v>
      </c>
      <c r="AH789" t="s">
        <v>6697</v>
      </c>
      <c r="AI789" t="s">
        <v>6697</v>
      </c>
      <c r="AJ789" t="s">
        <v>6697</v>
      </c>
      <c r="AK789" t="s">
        <v>6697</v>
      </c>
      <c r="AL789" t="s">
        <v>6697</v>
      </c>
      <c r="AM789" t="s">
        <v>6697</v>
      </c>
      <c r="AN789" t="s">
        <v>6700</v>
      </c>
      <c r="AO789" t="s">
        <v>6697</v>
      </c>
      <c r="AP789" t="s">
        <v>6697</v>
      </c>
      <c r="AQ789" t="s">
        <v>6697</v>
      </c>
      <c r="AR789" t="s">
        <v>6697</v>
      </c>
      <c r="AS789" t="s">
        <v>6697</v>
      </c>
      <c r="AT789">
        <v>1</v>
      </c>
      <c r="AU789" t="s">
        <v>6697</v>
      </c>
      <c r="AV789" t="s">
        <v>6697</v>
      </c>
      <c r="AW789">
        <v>1</v>
      </c>
      <c r="AX789" t="s">
        <v>6697</v>
      </c>
      <c r="AY789" t="s">
        <v>6697</v>
      </c>
      <c r="BA789" t="s">
        <v>6697</v>
      </c>
    </row>
    <row r="790" spans="1:53">
      <c r="A790" t="s">
        <v>431</v>
      </c>
      <c r="B790" t="s">
        <v>404</v>
      </c>
      <c r="C790" t="s">
        <v>1326</v>
      </c>
      <c r="D790" t="s">
        <v>1768</v>
      </c>
      <c r="E790" t="s">
        <v>1974</v>
      </c>
      <c r="F790">
        <v>0</v>
      </c>
      <c r="G790" t="s">
        <v>1977</v>
      </c>
      <c r="H790" t="s">
        <v>1979</v>
      </c>
      <c r="I790" t="s">
        <v>2763</v>
      </c>
      <c r="J790" t="s">
        <v>3542</v>
      </c>
      <c r="K790" t="s">
        <v>3545</v>
      </c>
      <c r="L790" t="s">
        <v>3563</v>
      </c>
      <c r="M790" t="s">
        <v>3763</v>
      </c>
      <c r="N790" t="s">
        <v>174</v>
      </c>
      <c r="O790" t="s">
        <v>3818</v>
      </c>
      <c r="P790" t="s">
        <v>4315</v>
      </c>
      <c r="Q790" t="s">
        <v>4319</v>
      </c>
      <c r="R790" t="s">
        <v>4321</v>
      </c>
      <c r="S790" t="s">
        <v>4882</v>
      </c>
      <c r="T790" t="s">
        <v>5440</v>
      </c>
      <c r="U790" t="s">
        <v>5440</v>
      </c>
      <c r="V790" t="s">
        <v>5770</v>
      </c>
      <c r="W790" t="s">
        <v>5955</v>
      </c>
      <c r="AA790" t="s">
        <v>6697</v>
      </c>
      <c r="AB790" t="s">
        <v>6697</v>
      </c>
      <c r="AC790" t="s">
        <v>6697</v>
      </c>
      <c r="AD790" t="s">
        <v>6697</v>
      </c>
      <c r="AE790" t="s">
        <v>6697</v>
      </c>
      <c r="AF790" t="s">
        <v>6697</v>
      </c>
      <c r="AG790" t="s">
        <v>6697</v>
      </c>
      <c r="AH790" t="s">
        <v>6697</v>
      </c>
      <c r="AI790" t="s">
        <v>6697</v>
      </c>
      <c r="AJ790" t="s">
        <v>6697</v>
      </c>
      <c r="AK790" t="s">
        <v>6697</v>
      </c>
      <c r="AL790" t="s">
        <v>6697</v>
      </c>
      <c r="AM790" t="s">
        <v>6697</v>
      </c>
      <c r="AN790" t="s">
        <v>6700</v>
      </c>
      <c r="AO790" t="s">
        <v>6697</v>
      </c>
      <c r="AP790" t="s">
        <v>6697</v>
      </c>
      <c r="AQ790" t="s">
        <v>6697</v>
      </c>
      <c r="AR790" t="s">
        <v>6697</v>
      </c>
      <c r="AS790" t="s">
        <v>6697</v>
      </c>
      <c r="AT790">
        <v>1</v>
      </c>
      <c r="AU790" t="s">
        <v>6697</v>
      </c>
      <c r="AV790" t="s">
        <v>6697</v>
      </c>
      <c r="AW790">
        <v>5</v>
      </c>
      <c r="AX790" t="s">
        <v>6697</v>
      </c>
      <c r="AY790" t="s">
        <v>6697</v>
      </c>
      <c r="BA790" t="s">
        <v>6697</v>
      </c>
    </row>
    <row r="791" spans="1:53">
      <c r="A791" t="s">
        <v>456</v>
      </c>
      <c r="B791" t="s">
        <v>1055</v>
      </c>
      <c r="C791" t="s">
        <v>1497</v>
      </c>
      <c r="D791" t="s">
        <v>1771</v>
      </c>
      <c r="E791" t="s">
        <v>1974</v>
      </c>
      <c r="F791">
        <v>0</v>
      </c>
      <c r="G791" t="s">
        <v>1977</v>
      </c>
      <c r="H791" t="s">
        <v>1979</v>
      </c>
      <c r="I791" t="s">
        <v>2764</v>
      </c>
      <c r="J791" t="s">
        <v>3542</v>
      </c>
      <c r="K791" t="s">
        <v>3545</v>
      </c>
      <c r="L791" t="s">
        <v>3563</v>
      </c>
      <c r="M791" t="s">
        <v>3871</v>
      </c>
      <c r="N791" t="s">
        <v>174</v>
      </c>
      <c r="O791" t="s">
        <v>3851</v>
      </c>
      <c r="P791" t="s">
        <v>4315</v>
      </c>
      <c r="Q791" t="s">
        <v>4319</v>
      </c>
      <c r="R791" t="s">
        <v>4321</v>
      </c>
      <c r="S791" t="s">
        <v>4883</v>
      </c>
      <c r="T791" t="s">
        <v>5440</v>
      </c>
      <c r="U791" t="s">
        <v>5440</v>
      </c>
      <c r="V791" t="s">
        <v>5770</v>
      </c>
      <c r="W791" t="s">
        <v>5955</v>
      </c>
      <c r="AA791" t="s">
        <v>6697</v>
      </c>
      <c r="AB791" t="s">
        <v>6697</v>
      </c>
      <c r="AC791" t="s">
        <v>6697</v>
      </c>
      <c r="AD791" t="s">
        <v>6697</v>
      </c>
      <c r="AE791" t="s">
        <v>6697</v>
      </c>
      <c r="AF791" t="s">
        <v>6697</v>
      </c>
      <c r="AG791" t="s">
        <v>6697</v>
      </c>
      <c r="AH791" t="s">
        <v>6697</v>
      </c>
      <c r="AI791" t="s">
        <v>6697</v>
      </c>
      <c r="AJ791" t="s">
        <v>6697</v>
      </c>
      <c r="AK791" t="s">
        <v>6697</v>
      </c>
      <c r="AL791" t="s">
        <v>6697</v>
      </c>
      <c r="AM791" t="s">
        <v>6697</v>
      </c>
      <c r="AN791" t="s">
        <v>6700</v>
      </c>
      <c r="AO791" t="s">
        <v>6697</v>
      </c>
      <c r="AP791" t="s">
        <v>6697</v>
      </c>
      <c r="AQ791" t="s">
        <v>6697</v>
      </c>
      <c r="AR791" t="s">
        <v>6697</v>
      </c>
      <c r="AS791" t="s">
        <v>6697</v>
      </c>
      <c r="AT791">
        <v>2</v>
      </c>
      <c r="AU791" t="s">
        <v>6697</v>
      </c>
      <c r="AV791" t="s">
        <v>6697</v>
      </c>
      <c r="AW791">
        <v>5</v>
      </c>
      <c r="AX791" t="s">
        <v>6697</v>
      </c>
      <c r="AY791" t="s">
        <v>6697</v>
      </c>
      <c r="BA791" t="s">
        <v>6697</v>
      </c>
    </row>
    <row r="792" spans="1:53">
      <c r="A792" t="s">
        <v>457</v>
      </c>
      <c r="B792" t="s">
        <v>457</v>
      </c>
      <c r="C792" t="s">
        <v>1497</v>
      </c>
      <c r="D792" t="s">
        <v>1667</v>
      </c>
      <c r="E792" t="s">
        <v>1974</v>
      </c>
      <c r="F792">
        <v>0</v>
      </c>
      <c r="G792" t="s">
        <v>1977</v>
      </c>
      <c r="H792" t="s">
        <v>1979</v>
      </c>
      <c r="I792" t="s">
        <v>2765</v>
      </c>
      <c r="J792" t="s">
        <v>3542</v>
      </c>
      <c r="K792" t="s">
        <v>3545</v>
      </c>
      <c r="L792" t="s">
        <v>3563</v>
      </c>
      <c r="M792" t="s">
        <v>3872</v>
      </c>
      <c r="N792" t="s">
        <v>174</v>
      </c>
      <c r="O792" t="s">
        <v>3872</v>
      </c>
      <c r="P792" t="s">
        <v>4315</v>
      </c>
      <c r="Q792" t="s">
        <v>4319</v>
      </c>
      <c r="R792" t="s">
        <v>4321</v>
      </c>
      <c r="S792" t="s">
        <v>4884</v>
      </c>
      <c r="T792" t="s">
        <v>5440</v>
      </c>
      <c r="U792" t="s">
        <v>5440</v>
      </c>
      <c r="V792" t="s">
        <v>5770</v>
      </c>
      <c r="W792" t="s">
        <v>5955</v>
      </c>
      <c r="AA792" t="s">
        <v>6697</v>
      </c>
      <c r="AB792" t="s">
        <v>6697</v>
      </c>
      <c r="AC792" t="s">
        <v>6697</v>
      </c>
      <c r="AD792" t="s">
        <v>6697</v>
      </c>
      <c r="AE792" t="s">
        <v>6697</v>
      </c>
      <c r="AF792" t="s">
        <v>6697</v>
      </c>
      <c r="AG792" t="s">
        <v>6697</v>
      </c>
      <c r="AH792" t="s">
        <v>6697</v>
      </c>
      <c r="AI792" t="s">
        <v>6697</v>
      </c>
      <c r="AJ792" t="s">
        <v>6697</v>
      </c>
      <c r="AK792" t="s">
        <v>6697</v>
      </c>
      <c r="AL792" t="s">
        <v>6697</v>
      </c>
      <c r="AM792" t="s">
        <v>6697</v>
      </c>
      <c r="AN792" t="s">
        <v>6700</v>
      </c>
      <c r="AO792" t="s">
        <v>6697</v>
      </c>
      <c r="AP792" t="s">
        <v>6697</v>
      </c>
      <c r="AQ792" t="s">
        <v>6697</v>
      </c>
      <c r="AR792" t="s">
        <v>6697</v>
      </c>
      <c r="AS792" t="s">
        <v>6697</v>
      </c>
      <c r="AT792">
        <v>2</v>
      </c>
      <c r="AU792" t="s">
        <v>6697</v>
      </c>
      <c r="AV792" t="s">
        <v>6697</v>
      </c>
      <c r="AW792">
        <v>1</v>
      </c>
      <c r="AX792" t="s">
        <v>6697</v>
      </c>
      <c r="AY792" t="s">
        <v>6697</v>
      </c>
      <c r="BA792" t="s">
        <v>6697</v>
      </c>
    </row>
    <row r="793" spans="1:53">
      <c r="A793" t="s">
        <v>458</v>
      </c>
      <c r="B793" t="s">
        <v>1056</v>
      </c>
      <c r="C793" t="s">
        <v>1327</v>
      </c>
      <c r="D793" t="s">
        <v>1667</v>
      </c>
      <c r="E793" t="s">
        <v>1974</v>
      </c>
      <c r="F793">
        <v>0</v>
      </c>
      <c r="G793" t="s">
        <v>1977</v>
      </c>
      <c r="H793" t="s">
        <v>1979</v>
      </c>
      <c r="I793" t="s">
        <v>2766</v>
      </c>
      <c r="J793" t="s">
        <v>3542</v>
      </c>
      <c r="K793" t="s">
        <v>3545</v>
      </c>
      <c r="L793" t="s">
        <v>3563</v>
      </c>
      <c r="M793" t="s">
        <v>3797</v>
      </c>
      <c r="N793" t="s">
        <v>174</v>
      </c>
      <c r="O793" t="s">
        <v>3797</v>
      </c>
      <c r="P793" t="s">
        <v>4315</v>
      </c>
      <c r="Q793" t="s">
        <v>4319</v>
      </c>
      <c r="R793" t="s">
        <v>4323</v>
      </c>
      <c r="S793" t="s">
        <v>4885</v>
      </c>
      <c r="T793" t="s">
        <v>5439</v>
      </c>
      <c r="U793" t="s">
        <v>4324</v>
      </c>
      <c r="V793" t="s">
        <v>5770</v>
      </c>
      <c r="W793" t="s">
        <v>6334</v>
      </c>
      <c r="AA793" t="s">
        <v>6697</v>
      </c>
      <c r="AB793" t="s">
        <v>6697</v>
      </c>
      <c r="AC793" t="s">
        <v>6697</v>
      </c>
      <c r="AD793" t="s">
        <v>6697</v>
      </c>
      <c r="AE793" t="s">
        <v>6697</v>
      </c>
      <c r="AF793" t="s">
        <v>6697</v>
      </c>
      <c r="AG793" t="s">
        <v>6697</v>
      </c>
      <c r="AH793" t="s">
        <v>6697</v>
      </c>
      <c r="AI793" t="s">
        <v>6697</v>
      </c>
      <c r="AJ793" t="s">
        <v>6697</v>
      </c>
      <c r="AK793" t="s">
        <v>6697</v>
      </c>
      <c r="AL793" t="s">
        <v>6697</v>
      </c>
      <c r="AM793" t="s">
        <v>6697</v>
      </c>
      <c r="AN793" t="s">
        <v>6699</v>
      </c>
      <c r="AO793" t="s">
        <v>6697</v>
      </c>
      <c r="AP793" t="s">
        <v>6697</v>
      </c>
      <c r="AQ793" t="s">
        <v>6697</v>
      </c>
      <c r="AR793" t="s">
        <v>6697</v>
      </c>
      <c r="AS793" t="s">
        <v>6697</v>
      </c>
      <c r="AT793">
        <v>0</v>
      </c>
      <c r="AU793" t="s">
        <v>6697</v>
      </c>
      <c r="AV793" t="s">
        <v>6697</v>
      </c>
      <c r="AW793">
        <v>1</v>
      </c>
      <c r="AX793" t="s">
        <v>6697</v>
      </c>
      <c r="AY793" t="s">
        <v>6697</v>
      </c>
      <c r="BA793" t="s">
        <v>6697</v>
      </c>
    </row>
    <row r="794" spans="1:53">
      <c r="A794" t="s">
        <v>174</v>
      </c>
      <c r="B794" t="s">
        <v>1057</v>
      </c>
      <c r="C794" t="s">
        <v>1327</v>
      </c>
      <c r="D794" t="s">
        <v>1667</v>
      </c>
      <c r="E794" t="s">
        <v>1974</v>
      </c>
      <c r="F794">
        <v>10</v>
      </c>
      <c r="G794" t="s">
        <v>1977</v>
      </c>
      <c r="H794" t="s">
        <v>1979</v>
      </c>
      <c r="I794" t="s">
        <v>2767</v>
      </c>
      <c r="J794" t="s">
        <v>3542</v>
      </c>
      <c r="K794" t="s">
        <v>3551</v>
      </c>
      <c r="L794" t="s">
        <v>3563</v>
      </c>
      <c r="M794" t="s">
        <v>3787</v>
      </c>
      <c r="N794" t="s">
        <v>174</v>
      </c>
      <c r="O794" t="s">
        <v>4200</v>
      </c>
      <c r="P794" t="s">
        <v>4315</v>
      </c>
      <c r="Q794" t="s">
        <v>4319</v>
      </c>
      <c r="R794" t="s">
        <v>4321</v>
      </c>
      <c r="S794" t="s">
        <v>4886</v>
      </c>
      <c r="T794" t="s">
        <v>5440</v>
      </c>
      <c r="U794" t="s">
        <v>5440</v>
      </c>
      <c r="V794" t="s">
        <v>5770</v>
      </c>
      <c r="W794" t="s">
        <v>6335</v>
      </c>
      <c r="AA794" t="s">
        <v>6698</v>
      </c>
      <c r="AB794" t="s">
        <v>6697</v>
      </c>
      <c r="AC794" t="s">
        <v>6697</v>
      </c>
      <c r="AD794" t="s">
        <v>6697</v>
      </c>
      <c r="AE794" t="s">
        <v>6697</v>
      </c>
      <c r="AF794" t="s">
        <v>6697</v>
      </c>
      <c r="AG794" t="s">
        <v>6697</v>
      </c>
      <c r="AH794" t="s">
        <v>6697</v>
      </c>
      <c r="AI794" t="s">
        <v>6697</v>
      </c>
      <c r="AJ794" t="s">
        <v>6697</v>
      </c>
      <c r="AK794" t="s">
        <v>6697</v>
      </c>
      <c r="AL794" t="s">
        <v>6697</v>
      </c>
      <c r="AM794" t="s">
        <v>6697</v>
      </c>
      <c r="AN794" t="s">
        <v>6700</v>
      </c>
      <c r="AO794" t="s">
        <v>6697</v>
      </c>
      <c r="AP794" t="s">
        <v>6697</v>
      </c>
      <c r="AQ794" t="s">
        <v>6697</v>
      </c>
      <c r="AR794" t="s">
        <v>6697</v>
      </c>
      <c r="AS794" t="s">
        <v>6697</v>
      </c>
      <c r="AT794">
        <v>0</v>
      </c>
      <c r="AU794" t="s">
        <v>6697</v>
      </c>
      <c r="AV794" t="s">
        <v>6697</v>
      </c>
      <c r="AW794">
        <v>1</v>
      </c>
      <c r="AX794" t="s">
        <v>6697</v>
      </c>
      <c r="AY794" t="s">
        <v>6697</v>
      </c>
      <c r="BA794" t="s">
        <v>6697</v>
      </c>
    </row>
    <row r="795" spans="1:53">
      <c r="A795" t="s">
        <v>459</v>
      </c>
      <c r="B795" t="s">
        <v>459</v>
      </c>
      <c r="C795" t="s">
        <v>1497</v>
      </c>
      <c r="D795" t="s">
        <v>1667</v>
      </c>
      <c r="E795" t="s">
        <v>1974</v>
      </c>
      <c r="F795">
        <v>0</v>
      </c>
      <c r="G795" t="s">
        <v>1977</v>
      </c>
      <c r="H795" t="s">
        <v>1979</v>
      </c>
      <c r="I795" t="s">
        <v>2768</v>
      </c>
      <c r="J795" t="s">
        <v>3542</v>
      </c>
      <c r="K795" t="s">
        <v>3545</v>
      </c>
      <c r="L795" t="s">
        <v>3563</v>
      </c>
      <c r="M795" t="s">
        <v>3873</v>
      </c>
      <c r="N795" t="s">
        <v>174</v>
      </c>
      <c r="O795" t="s">
        <v>3873</v>
      </c>
      <c r="P795" t="s">
        <v>4315</v>
      </c>
      <c r="Q795" t="s">
        <v>4319</v>
      </c>
      <c r="R795" t="s">
        <v>4321</v>
      </c>
      <c r="S795" t="s">
        <v>4887</v>
      </c>
      <c r="T795" t="s">
        <v>5440</v>
      </c>
      <c r="U795" t="s">
        <v>5440</v>
      </c>
      <c r="V795" t="s">
        <v>5770</v>
      </c>
      <c r="W795" t="s">
        <v>5955</v>
      </c>
      <c r="AA795" t="s">
        <v>6697</v>
      </c>
      <c r="AB795" t="s">
        <v>6697</v>
      </c>
      <c r="AC795" t="s">
        <v>6697</v>
      </c>
      <c r="AD795" t="s">
        <v>6697</v>
      </c>
      <c r="AE795" t="s">
        <v>6697</v>
      </c>
      <c r="AF795" t="s">
        <v>6697</v>
      </c>
      <c r="AG795" t="s">
        <v>6697</v>
      </c>
      <c r="AH795" t="s">
        <v>6697</v>
      </c>
      <c r="AI795" t="s">
        <v>6697</v>
      </c>
      <c r="AJ795" t="s">
        <v>6697</v>
      </c>
      <c r="AK795" t="s">
        <v>6697</v>
      </c>
      <c r="AL795" t="s">
        <v>6697</v>
      </c>
      <c r="AM795" t="s">
        <v>6697</v>
      </c>
      <c r="AN795" t="s">
        <v>6700</v>
      </c>
      <c r="AO795" t="s">
        <v>6697</v>
      </c>
      <c r="AP795" t="s">
        <v>6697</v>
      </c>
      <c r="AQ795" t="s">
        <v>6697</v>
      </c>
      <c r="AR795" t="s">
        <v>6697</v>
      </c>
      <c r="AS795" t="s">
        <v>6697</v>
      </c>
      <c r="AT795">
        <v>2</v>
      </c>
      <c r="AU795" t="s">
        <v>6697</v>
      </c>
      <c r="AV795" t="s">
        <v>6697</v>
      </c>
      <c r="AW795">
        <v>1</v>
      </c>
      <c r="AX795" t="s">
        <v>6697</v>
      </c>
      <c r="AY795" t="s">
        <v>6697</v>
      </c>
      <c r="BA795" t="s">
        <v>6697</v>
      </c>
    </row>
    <row r="796" spans="1:53">
      <c r="A796" t="s">
        <v>460</v>
      </c>
      <c r="B796" t="s">
        <v>460</v>
      </c>
      <c r="C796" t="s">
        <v>1497</v>
      </c>
      <c r="D796" t="s">
        <v>1667</v>
      </c>
      <c r="E796" t="s">
        <v>1974</v>
      </c>
      <c r="F796">
        <v>0</v>
      </c>
      <c r="G796" t="s">
        <v>1977</v>
      </c>
      <c r="H796" t="s">
        <v>1979</v>
      </c>
      <c r="I796" t="s">
        <v>2769</v>
      </c>
      <c r="J796" t="s">
        <v>3542</v>
      </c>
      <c r="K796" t="s">
        <v>3545</v>
      </c>
      <c r="L796" t="s">
        <v>3563</v>
      </c>
      <c r="M796" t="s">
        <v>3874</v>
      </c>
      <c r="N796" t="s">
        <v>174</v>
      </c>
      <c r="O796" t="s">
        <v>3874</v>
      </c>
      <c r="P796" t="s">
        <v>4315</v>
      </c>
      <c r="Q796" t="s">
        <v>4319</v>
      </c>
      <c r="R796" t="s">
        <v>4321</v>
      </c>
      <c r="S796" t="s">
        <v>4888</v>
      </c>
      <c r="T796" t="s">
        <v>5440</v>
      </c>
      <c r="U796" t="s">
        <v>5440</v>
      </c>
      <c r="V796" t="s">
        <v>5770</v>
      </c>
      <c r="W796" t="s">
        <v>5955</v>
      </c>
      <c r="AA796" t="s">
        <v>6697</v>
      </c>
      <c r="AB796" t="s">
        <v>6697</v>
      </c>
      <c r="AC796" t="s">
        <v>6697</v>
      </c>
      <c r="AD796" t="s">
        <v>6697</v>
      </c>
      <c r="AE796" t="s">
        <v>6697</v>
      </c>
      <c r="AF796" t="s">
        <v>6697</v>
      </c>
      <c r="AG796" t="s">
        <v>6697</v>
      </c>
      <c r="AH796" t="s">
        <v>6697</v>
      </c>
      <c r="AI796" t="s">
        <v>6697</v>
      </c>
      <c r="AJ796" t="s">
        <v>6697</v>
      </c>
      <c r="AK796" t="s">
        <v>6697</v>
      </c>
      <c r="AL796" t="s">
        <v>6697</v>
      </c>
      <c r="AM796" t="s">
        <v>6697</v>
      </c>
      <c r="AN796" t="s">
        <v>6700</v>
      </c>
      <c r="AO796" t="s">
        <v>6697</v>
      </c>
      <c r="AP796" t="s">
        <v>6697</v>
      </c>
      <c r="AQ796" t="s">
        <v>6697</v>
      </c>
      <c r="AR796" t="s">
        <v>6697</v>
      </c>
      <c r="AS796" t="s">
        <v>6697</v>
      </c>
      <c r="AT796">
        <v>2</v>
      </c>
      <c r="AU796" t="s">
        <v>6697</v>
      </c>
      <c r="AV796" t="s">
        <v>6697</v>
      </c>
      <c r="AW796">
        <v>1</v>
      </c>
      <c r="AX796" t="s">
        <v>6697</v>
      </c>
      <c r="AY796" t="s">
        <v>6697</v>
      </c>
      <c r="BA796" t="s">
        <v>6697</v>
      </c>
    </row>
    <row r="797" spans="1:53">
      <c r="A797" t="s">
        <v>461</v>
      </c>
      <c r="B797" t="s">
        <v>1058</v>
      </c>
      <c r="C797" t="s">
        <v>1497</v>
      </c>
      <c r="D797" t="s">
        <v>1771</v>
      </c>
      <c r="E797" t="s">
        <v>1974</v>
      </c>
      <c r="F797">
        <v>0</v>
      </c>
      <c r="G797" t="s">
        <v>1977</v>
      </c>
      <c r="H797" t="s">
        <v>1979</v>
      </c>
      <c r="I797" t="s">
        <v>2770</v>
      </c>
      <c r="J797" t="s">
        <v>3542</v>
      </c>
      <c r="K797" t="s">
        <v>3545</v>
      </c>
      <c r="L797" t="s">
        <v>3563</v>
      </c>
      <c r="M797" t="s">
        <v>3875</v>
      </c>
      <c r="N797" t="s">
        <v>174</v>
      </c>
      <c r="O797" t="s">
        <v>4201</v>
      </c>
      <c r="P797" t="s">
        <v>4315</v>
      </c>
      <c r="Q797" t="s">
        <v>4319</v>
      </c>
      <c r="R797" t="s">
        <v>4322</v>
      </c>
      <c r="S797" t="s">
        <v>4889</v>
      </c>
      <c r="T797" t="s">
        <v>5437</v>
      </c>
      <c r="U797" t="s">
        <v>5440</v>
      </c>
      <c r="V797" t="s">
        <v>5592</v>
      </c>
      <c r="W797" t="s">
        <v>5955</v>
      </c>
      <c r="AA797" t="s">
        <v>6697</v>
      </c>
      <c r="AB797" t="s">
        <v>6697</v>
      </c>
      <c r="AC797" t="s">
        <v>6697</v>
      </c>
      <c r="AD797" t="s">
        <v>6697</v>
      </c>
      <c r="AE797" t="s">
        <v>6697</v>
      </c>
      <c r="AF797" t="s">
        <v>6697</v>
      </c>
      <c r="AG797" t="s">
        <v>6697</v>
      </c>
      <c r="AH797" t="s">
        <v>6697</v>
      </c>
      <c r="AI797" t="s">
        <v>6697</v>
      </c>
      <c r="AJ797" t="s">
        <v>6697</v>
      </c>
      <c r="AK797" t="s">
        <v>6697</v>
      </c>
      <c r="AL797" t="s">
        <v>6697</v>
      </c>
      <c r="AM797" t="s">
        <v>6697</v>
      </c>
      <c r="AN797" t="s">
        <v>6697</v>
      </c>
      <c r="AO797" t="s">
        <v>6697</v>
      </c>
      <c r="AP797" t="s">
        <v>6697</v>
      </c>
      <c r="AQ797" t="s">
        <v>6697</v>
      </c>
      <c r="AR797" t="s">
        <v>6697</v>
      </c>
      <c r="AS797" t="s">
        <v>6697</v>
      </c>
      <c r="AT797">
        <v>2</v>
      </c>
      <c r="AU797" t="s">
        <v>6697</v>
      </c>
      <c r="AV797" t="s">
        <v>6697</v>
      </c>
      <c r="AW797">
        <v>5</v>
      </c>
      <c r="AX797" t="s">
        <v>6697</v>
      </c>
      <c r="AY797" t="s">
        <v>6697</v>
      </c>
      <c r="BA797" t="s">
        <v>6697</v>
      </c>
    </row>
    <row r="798" spans="1:53">
      <c r="A798" t="s">
        <v>462</v>
      </c>
      <c r="B798" t="s">
        <v>1059</v>
      </c>
      <c r="C798" t="s">
        <v>1497</v>
      </c>
      <c r="D798" t="s">
        <v>1771</v>
      </c>
      <c r="E798" t="s">
        <v>1974</v>
      </c>
      <c r="F798">
        <v>0</v>
      </c>
      <c r="G798" t="s">
        <v>1977</v>
      </c>
      <c r="H798" t="s">
        <v>1979</v>
      </c>
      <c r="I798" t="s">
        <v>2771</v>
      </c>
      <c r="J798" t="s">
        <v>3542</v>
      </c>
      <c r="K798" t="s">
        <v>3545</v>
      </c>
      <c r="L798" t="s">
        <v>3563</v>
      </c>
      <c r="M798" t="s">
        <v>3876</v>
      </c>
      <c r="N798" t="s">
        <v>174</v>
      </c>
      <c r="O798" t="s">
        <v>4202</v>
      </c>
      <c r="P798" t="s">
        <v>4315</v>
      </c>
      <c r="Q798" t="s">
        <v>4319</v>
      </c>
      <c r="R798" t="s">
        <v>4321</v>
      </c>
      <c r="S798" t="s">
        <v>4890</v>
      </c>
      <c r="T798" t="s">
        <v>5440</v>
      </c>
      <c r="U798" t="s">
        <v>5440</v>
      </c>
      <c r="V798" t="s">
        <v>5770</v>
      </c>
      <c r="W798" t="s">
        <v>5955</v>
      </c>
      <c r="AA798" t="s">
        <v>6697</v>
      </c>
      <c r="AB798" t="s">
        <v>6697</v>
      </c>
      <c r="AC798" t="s">
        <v>6697</v>
      </c>
      <c r="AD798" t="s">
        <v>6697</v>
      </c>
      <c r="AE798" t="s">
        <v>6697</v>
      </c>
      <c r="AF798" t="s">
        <v>6697</v>
      </c>
      <c r="AG798" t="s">
        <v>6697</v>
      </c>
      <c r="AH798" t="s">
        <v>6697</v>
      </c>
      <c r="AI798" t="s">
        <v>6697</v>
      </c>
      <c r="AJ798" t="s">
        <v>6697</v>
      </c>
      <c r="AK798" t="s">
        <v>6697</v>
      </c>
      <c r="AL798" t="s">
        <v>6697</v>
      </c>
      <c r="AM798" t="s">
        <v>6697</v>
      </c>
      <c r="AN798" t="s">
        <v>6700</v>
      </c>
      <c r="AO798" t="s">
        <v>6697</v>
      </c>
      <c r="AP798" t="s">
        <v>6697</v>
      </c>
      <c r="AQ798" t="s">
        <v>6697</v>
      </c>
      <c r="AR798" t="s">
        <v>6697</v>
      </c>
      <c r="AS798" t="s">
        <v>6697</v>
      </c>
      <c r="AT798">
        <v>2</v>
      </c>
      <c r="AU798" t="s">
        <v>6697</v>
      </c>
      <c r="AV798" t="s">
        <v>6697</v>
      </c>
      <c r="AW798">
        <v>5</v>
      </c>
      <c r="AX798" t="s">
        <v>6697</v>
      </c>
      <c r="AY798" t="s">
        <v>6697</v>
      </c>
      <c r="BA798" t="s">
        <v>6697</v>
      </c>
    </row>
    <row r="799" spans="1:53">
      <c r="A799" t="s">
        <v>437</v>
      </c>
      <c r="B799" t="s">
        <v>1059</v>
      </c>
      <c r="C799" t="s">
        <v>1497</v>
      </c>
      <c r="D799" t="s">
        <v>1771</v>
      </c>
      <c r="E799" t="s">
        <v>1974</v>
      </c>
      <c r="F799">
        <v>0</v>
      </c>
      <c r="G799" t="s">
        <v>1977</v>
      </c>
      <c r="H799" t="s">
        <v>1979</v>
      </c>
      <c r="I799" t="s">
        <v>2772</v>
      </c>
      <c r="J799" t="s">
        <v>3542</v>
      </c>
      <c r="K799" t="s">
        <v>3545</v>
      </c>
      <c r="L799" t="s">
        <v>3563</v>
      </c>
      <c r="M799" t="s">
        <v>3877</v>
      </c>
      <c r="N799" t="s">
        <v>174</v>
      </c>
      <c r="O799" t="s">
        <v>4202</v>
      </c>
      <c r="P799" t="s">
        <v>4315</v>
      </c>
      <c r="Q799" t="s">
        <v>4319</v>
      </c>
      <c r="R799" t="s">
        <v>4321</v>
      </c>
      <c r="S799" t="s">
        <v>4888</v>
      </c>
      <c r="T799" t="s">
        <v>5440</v>
      </c>
      <c r="U799" t="s">
        <v>5440</v>
      </c>
      <c r="V799" t="s">
        <v>5770</v>
      </c>
      <c r="W799" t="s">
        <v>5955</v>
      </c>
      <c r="AA799" t="s">
        <v>6697</v>
      </c>
      <c r="AB799" t="s">
        <v>6697</v>
      </c>
      <c r="AC799" t="s">
        <v>6697</v>
      </c>
      <c r="AD799" t="s">
        <v>6697</v>
      </c>
      <c r="AE799" t="s">
        <v>6697</v>
      </c>
      <c r="AF799" t="s">
        <v>6697</v>
      </c>
      <c r="AG799" t="s">
        <v>6697</v>
      </c>
      <c r="AH799" t="s">
        <v>6697</v>
      </c>
      <c r="AI799" t="s">
        <v>6697</v>
      </c>
      <c r="AJ799" t="s">
        <v>6697</v>
      </c>
      <c r="AK799" t="s">
        <v>6697</v>
      </c>
      <c r="AL799" t="s">
        <v>6697</v>
      </c>
      <c r="AM799" t="s">
        <v>6697</v>
      </c>
      <c r="AN799" t="s">
        <v>6700</v>
      </c>
      <c r="AO799" t="s">
        <v>6697</v>
      </c>
      <c r="AP799" t="s">
        <v>6697</v>
      </c>
      <c r="AQ799" t="s">
        <v>6697</v>
      </c>
      <c r="AR799" t="s">
        <v>6697</v>
      </c>
      <c r="AS799" t="s">
        <v>6697</v>
      </c>
      <c r="AT799">
        <v>2</v>
      </c>
      <c r="AU799" t="s">
        <v>6697</v>
      </c>
      <c r="AV799" t="s">
        <v>6697</v>
      </c>
      <c r="AW799">
        <v>5</v>
      </c>
      <c r="AX799" t="s">
        <v>6697</v>
      </c>
      <c r="AY799" t="s">
        <v>6697</v>
      </c>
      <c r="BA799" t="s">
        <v>6697</v>
      </c>
    </row>
    <row r="800" spans="1:53">
      <c r="A800" t="s">
        <v>92</v>
      </c>
      <c r="B800" t="s">
        <v>1060</v>
      </c>
      <c r="C800" t="s">
        <v>1327</v>
      </c>
      <c r="D800" t="s">
        <v>1662</v>
      </c>
      <c r="E800" t="s">
        <v>1974</v>
      </c>
      <c r="F800">
        <v>0</v>
      </c>
      <c r="G800" t="s">
        <v>1977</v>
      </c>
      <c r="H800" t="s">
        <v>1979</v>
      </c>
      <c r="I800" t="s">
        <v>2773</v>
      </c>
      <c r="J800" t="s">
        <v>3542</v>
      </c>
      <c r="K800" t="s">
        <v>3545</v>
      </c>
      <c r="L800" t="s">
        <v>3563</v>
      </c>
      <c r="M800" t="s">
        <v>3568</v>
      </c>
      <c r="N800" t="s">
        <v>174</v>
      </c>
      <c r="O800" t="s">
        <v>4203</v>
      </c>
      <c r="P800" t="s">
        <v>4315</v>
      </c>
      <c r="Q800" t="s">
        <v>4319</v>
      </c>
      <c r="R800" t="s">
        <v>4321</v>
      </c>
      <c r="S800" t="s">
        <v>4891</v>
      </c>
      <c r="T800" t="s">
        <v>5439</v>
      </c>
      <c r="U800" t="s">
        <v>4324</v>
      </c>
      <c r="V800" t="s">
        <v>5770</v>
      </c>
      <c r="W800" t="s">
        <v>5955</v>
      </c>
      <c r="AA800" t="s">
        <v>6697</v>
      </c>
      <c r="AB800" t="s">
        <v>6697</v>
      </c>
      <c r="AC800" t="s">
        <v>6697</v>
      </c>
      <c r="AD800" t="s">
        <v>6697</v>
      </c>
      <c r="AE800" t="s">
        <v>6697</v>
      </c>
      <c r="AF800" t="s">
        <v>6697</v>
      </c>
      <c r="AG800" t="s">
        <v>6697</v>
      </c>
      <c r="AH800" t="s">
        <v>6697</v>
      </c>
      <c r="AI800" t="s">
        <v>6697</v>
      </c>
      <c r="AJ800" t="s">
        <v>6697</v>
      </c>
      <c r="AK800" t="s">
        <v>6697</v>
      </c>
      <c r="AL800" t="s">
        <v>6697</v>
      </c>
      <c r="AM800" t="s">
        <v>6697</v>
      </c>
      <c r="AN800" t="s">
        <v>6700</v>
      </c>
      <c r="AO800" t="s">
        <v>6697</v>
      </c>
      <c r="AP800" t="s">
        <v>6697</v>
      </c>
      <c r="AQ800" t="s">
        <v>6697</v>
      </c>
      <c r="AR800" t="s">
        <v>6697</v>
      </c>
      <c r="AS800" t="s">
        <v>6697</v>
      </c>
      <c r="AT800">
        <v>0</v>
      </c>
      <c r="AU800" t="s">
        <v>6697</v>
      </c>
      <c r="AV800" t="s">
        <v>6697</v>
      </c>
      <c r="AW800">
        <v>2</v>
      </c>
      <c r="AX800" t="s">
        <v>6697</v>
      </c>
      <c r="AY800" t="s">
        <v>6697</v>
      </c>
      <c r="BA800" t="s">
        <v>6697</v>
      </c>
    </row>
    <row r="801" spans="1:53">
      <c r="A801" t="s">
        <v>92</v>
      </c>
      <c r="B801" t="s">
        <v>1061</v>
      </c>
      <c r="C801" t="s">
        <v>1498</v>
      </c>
      <c r="D801" t="s">
        <v>1783</v>
      </c>
      <c r="E801" t="s">
        <v>1974</v>
      </c>
      <c r="F801">
        <v>5</v>
      </c>
      <c r="G801" t="s">
        <v>1977</v>
      </c>
      <c r="H801" t="s">
        <v>1979</v>
      </c>
      <c r="I801" t="s">
        <v>2774</v>
      </c>
      <c r="J801" t="s">
        <v>3542</v>
      </c>
      <c r="K801" t="s">
        <v>3545</v>
      </c>
      <c r="L801" t="s">
        <v>3563</v>
      </c>
      <c r="M801" t="s">
        <v>3643</v>
      </c>
      <c r="N801" t="s">
        <v>174</v>
      </c>
      <c r="O801" t="s">
        <v>3875</v>
      </c>
      <c r="P801" t="s">
        <v>4315</v>
      </c>
      <c r="Q801" t="s">
        <v>4319</v>
      </c>
      <c r="R801" t="s">
        <v>4322</v>
      </c>
      <c r="S801" t="s">
        <v>4889</v>
      </c>
      <c r="T801" t="s">
        <v>5439</v>
      </c>
      <c r="U801" t="s">
        <v>4324</v>
      </c>
      <c r="V801" t="s">
        <v>5770</v>
      </c>
      <c r="W801" t="s">
        <v>5955</v>
      </c>
      <c r="AA801" t="s">
        <v>6697</v>
      </c>
      <c r="AB801" t="s">
        <v>6697</v>
      </c>
      <c r="AC801" t="s">
        <v>6697</v>
      </c>
      <c r="AD801" t="s">
        <v>6697</v>
      </c>
      <c r="AE801" t="s">
        <v>6697</v>
      </c>
      <c r="AF801" t="s">
        <v>6697</v>
      </c>
      <c r="AG801" t="s">
        <v>6697</v>
      </c>
      <c r="AH801" t="s">
        <v>6697</v>
      </c>
      <c r="AI801" t="s">
        <v>6697</v>
      </c>
      <c r="AJ801" t="s">
        <v>6697</v>
      </c>
      <c r="AK801" t="s">
        <v>6699</v>
      </c>
      <c r="AL801" t="s">
        <v>6697</v>
      </c>
      <c r="AM801" t="s">
        <v>6697</v>
      </c>
      <c r="AN801" t="s">
        <v>6697</v>
      </c>
      <c r="AO801" t="s">
        <v>6697</v>
      </c>
      <c r="AP801" t="s">
        <v>6697</v>
      </c>
      <c r="AQ801" t="s">
        <v>6697</v>
      </c>
      <c r="AR801" t="s">
        <v>6697</v>
      </c>
      <c r="AS801" t="s">
        <v>6697</v>
      </c>
      <c r="AT801">
        <v>3</v>
      </c>
      <c r="AU801" t="s">
        <v>6697</v>
      </c>
      <c r="AV801" t="s">
        <v>6697</v>
      </c>
      <c r="AW801">
        <v>3</v>
      </c>
      <c r="AX801" t="s">
        <v>6697</v>
      </c>
      <c r="AY801" t="s">
        <v>6697</v>
      </c>
      <c r="AZ801" t="s">
        <v>6706</v>
      </c>
      <c r="BA801" t="s">
        <v>6698</v>
      </c>
    </row>
    <row r="802" spans="1:53">
      <c r="A802" t="s">
        <v>463</v>
      </c>
      <c r="B802" t="s">
        <v>439</v>
      </c>
      <c r="C802" t="s">
        <v>1498</v>
      </c>
      <c r="D802" t="s">
        <v>1783</v>
      </c>
      <c r="E802" t="s">
        <v>1974</v>
      </c>
      <c r="F802">
        <v>5</v>
      </c>
      <c r="G802" t="s">
        <v>1977</v>
      </c>
      <c r="H802" t="s">
        <v>1979</v>
      </c>
      <c r="I802" t="s">
        <v>2775</v>
      </c>
      <c r="J802" t="s">
        <v>3542</v>
      </c>
      <c r="K802" t="s">
        <v>3545</v>
      </c>
      <c r="L802" t="s">
        <v>3563</v>
      </c>
      <c r="M802" t="s">
        <v>3878</v>
      </c>
      <c r="N802" t="s">
        <v>174</v>
      </c>
      <c r="O802" t="s">
        <v>3868</v>
      </c>
      <c r="P802" t="s">
        <v>4315</v>
      </c>
      <c r="Q802" t="s">
        <v>4319</v>
      </c>
      <c r="R802" t="s">
        <v>4321</v>
      </c>
      <c r="S802" t="s">
        <v>4892</v>
      </c>
      <c r="T802" t="s">
        <v>5440</v>
      </c>
      <c r="U802" t="s">
        <v>5440</v>
      </c>
      <c r="V802" t="s">
        <v>5783</v>
      </c>
      <c r="W802" t="s">
        <v>6336</v>
      </c>
      <c r="AA802" t="s">
        <v>6697</v>
      </c>
      <c r="AB802" t="s">
        <v>6697</v>
      </c>
      <c r="AC802" t="s">
        <v>6697</v>
      </c>
      <c r="AD802" t="s">
        <v>6697</v>
      </c>
      <c r="AE802" t="s">
        <v>6697</v>
      </c>
      <c r="AF802" t="s">
        <v>6697</v>
      </c>
      <c r="AG802" t="s">
        <v>6697</v>
      </c>
      <c r="AH802" t="s">
        <v>6697</v>
      </c>
      <c r="AI802" t="s">
        <v>6697</v>
      </c>
      <c r="AJ802" t="s">
        <v>6697</v>
      </c>
      <c r="AK802" t="s">
        <v>6699</v>
      </c>
      <c r="AL802" t="s">
        <v>6697</v>
      </c>
      <c r="AM802" t="s">
        <v>6697</v>
      </c>
      <c r="AN802" t="s">
        <v>6700</v>
      </c>
      <c r="AO802" t="s">
        <v>6697</v>
      </c>
      <c r="AP802" t="s">
        <v>6697</v>
      </c>
      <c r="AQ802" t="s">
        <v>6697</v>
      </c>
      <c r="AR802" t="s">
        <v>6697</v>
      </c>
      <c r="AS802" t="s">
        <v>6697</v>
      </c>
      <c r="AT802">
        <v>3</v>
      </c>
      <c r="AU802" t="s">
        <v>6697</v>
      </c>
      <c r="AV802" t="s">
        <v>6697</v>
      </c>
      <c r="AW802">
        <v>3</v>
      </c>
      <c r="AX802" t="s">
        <v>6697</v>
      </c>
      <c r="AY802" t="s">
        <v>6697</v>
      </c>
      <c r="AZ802" t="s">
        <v>6706</v>
      </c>
      <c r="BA802" t="s">
        <v>6698</v>
      </c>
    </row>
    <row r="803" spans="1:53">
      <c r="A803" t="s">
        <v>92</v>
      </c>
      <c r="B803" t="s">
        <v>1062</v>
      </c>
      <c r="C803" t="s">
        <v>1498</v>
      </c>
      <c r="D803" t="s">
        <v>1783</v>
      </c>
      <c r="E803" t="s">
        <v>1974</v>
      </c>
      <c r="F803">
        <v>5</v>
      </c>
      <c r="G803" t="s">
        <v>1977</v>
      </c>
      <c r="H803" t="s">
        <v>1979</v>
      </c>
      <c r="I803" t="s">
        <v>2776</v>
      </c>
      <c r="J803" t="s">
        <v>3542</v>
      </c>
      <c r="K803" t="s">
        <v>3545</v>
      </c>
      <c r="L803" t="s">
        <v>3563</v>
      </c>
      <c r="M803" t="s">
        <v>3752</v>
      </c>
      <c r="N803" t="s">
        <v>174</v>
      </c>
      <c r="O803" t="s">
        <v>3797</v>
      </c>
      <c r="P803" t="s">
        <v>4315</v>
      </c>
      <c r="Q803" t="s">
        <v>4319</v>
      </c>
      <c r="R803" t="s">
        <v>4321</v>
      </c>
      <c r="S803" t="s">
        <v>4889</v>
      </c>
      <c r="T803" t="s">
        <v>5439</v>
      </c>
      <c r="U803" t="s">
        <v>4324</v>
      </c>
      <c r="V803" t="s">
        <v>5770</v>
      </c>
      <c r="W803" t="s">
        <v>6015</v>
      </c>
      <c r="AA803" t="s">
        <v>6697</v>
      </c>
      <c r="AB803" t="s">
        <v>6697</v>
      </c>
      <c r="AC803" t="s">
        <v>6697</v>
      </c>
      <c r="AD803" t="s">
        <v>6697</v>
      </c>
      <c r="AE803" t="s">
        <v>6697</v>
      </c>
      <c r="AF803" t="s">
        <v>6697</v>
      </c>
      <c r="AG803" t="s">
        <v>6697</v>
      </c>
      <c r="AH803" t="s">
        <v>6697</v>
      </c>
      <c r="AI803" t="s">
        <v>6697</v>
      </c>
      <c r="AJ803" t="s">
        <v>6697</v>
      </c>
      <c r="AK803" t="s">
        <v>6699</v>
      </c>
      <c r="AL803" t="s">
        <v>6697</v>
      </c>
      <c r="AM803" t="s">
        <v>6697</v>
      </c>
      <c r="AN803" t="s">
        <v>6700</v>
      </c>
      <c r="AO803" t="s">
        <v>6697</v>
      </c>
      <c r="AP803" t="s">
        <v>6697</v>
      </c>
      <c r="AQ803" t="s">
        <v>6697</v>
      </c>
      <c r="AR803" t="s">
        <v>6697</v>
      </c>
      <c r="AS803" t="s">
        <v>6697</v>
      </c>
      <c r="AT803">
        <v>3</v>
      </c>
      <c r="AU803" t="s">
        <v>6697</v>
      </c>
      <c r="AV803" t="s">
        <v>6697</v>
      </c>
      <c r="AW803">
        <v>3</v>
      </c>
      <c r="AX803" t="s">
        <v>6697</v>
      </c>
      <c r="AY803" t="s">
        <v>6697</v>
      </c>
      <c r="AZ803" t="s">
        <v>6706</v>
      </c>
      <c r="BA803" t="s">
        <v>6698</v>
      </c>
    </row>
    <row r="804" spans="1:53">
      <c r="A804" t="s">
        <v>464</v>
      </c>
      <c r="B804" t="s">
        <v>1063</v>
      </c>
      <c r="C804" t="s">
        <v>1497</v>
      </c>
      <c r="D804" t="s">
        <v>1667</v>
      </c>
      <c r="E804" t="s">
        <v>1974</v>
      </c>
      <c r="F804">
        <v>0</v>
      </c>
      <c r="G804" t="s">
        <v>1977</v>
      </c>
      <c r="H804" t="s">
        <v>1979</v>
      </c>
      <c r="I804" t="s">
        <v>2777</v>
      </c>
      <c r="J804" t="s">
        <v>3542</v>
      </c>
      <c r="K804" t="s">
        <v>3545</v>
      </c>
      <c r="L804" t="s">
        <v>3563</v>
      </c>
      <c r="M804" t="s">
        <v>3584</v>
      </c>
      <c r="N804" t="s">
        <v>174</v>
      </c>
      <c r="O804" t="s">
        <v>4132</v>
      </c>
      <c r="P804" t="s">
        <v>4315</v>
      </c>
      <c r="Q804" t="s">
        <v>4319</v>
      </c>
      <c r="R804" t="s">
        <v>4321</v>
      </c>
      <c r="S804" t="s">
        <v>4893</v>
      </c>
      <c r="T804" t="s">
        <v>5439</v>
      </c>
      <c r="U804" t="s">
        <v>4324</v>
      </c>
      <c r="V804" t="s">
        <v>5592</v>
      </c>
      <c r="W804" t="s">
        <v>6337</v>
      </c>
      <c r="AA804" t="s">
        <v>6697</v>
      </c>
      <c r="AB804" t="s">
        <v>6697</v>
      </c>
      <c r="AC804" t="s">
        <v>6697</v>
      </c>
      <c r="AD804" t="s">
        <v>6697</v>
      </c>
      <c r="AE804" t="s">
        <v>6697</v>
      </c>
      <c r="AF804" t="s">
        <v>6697</v>
      </c>
      <c r="AG804" t="s">
        <v>6697</v>
      </c>
      <c r="AH804" t="s">
        <v>6697</v>
      </c>
      <c r="AI804" t="s">
        <v>6697</v>
      </c>
      <c r="AJ804" t="s">
        <v>6697</v>
      </c>
      <c r="AK804" t="s">
        <v>6697</v>
      </c>
      <c r="AL804" t="s">
        <v>6697</v>
      </c>
      <c r="AM804" t="s">
        <v>6697</v>
      </c>
      <c r="AN804" t="s">
        <v>6700</v>
      </c>
      <c r="AO804" t="s">
        <v>6697</v>
      </c>
      <c r="AP804" t="s">
        <v>6697</v>
      </c>
      <c r="AQ804" t="s">
        <v>6697</v>
      </c>
      <c r="AR804" t="s">
        <v>6697</v>
      </c>
      <c r="AS804" t="s">
        <v>6697</v>
      </c>
      <c r="AT804">
        <v>2</v>
      </c>
      <c r="AU804" t="s">
        <v>6697</v>
      </c>
      <c r="AV804" t="s">
        <v>6697</v>
      </c>
      <c r="AW804">
        <v>1</v>
      </c>
      <c r="AX804" t="s">
        <v>6697</v>
      </c>
      <c r="AY804" t="s">
        <v>6697</v>
      </c>
      <c r="BA804" t="s">
        <v>6697</v>
      </c>
    </row>
    <row r="805" spans="1:53">
      <c r="A805" t="s">
        <v>431</v>
      </c>
      <c r="B805" t="s">
        <v>1064</v>
      </c>
      <c r="C805" t="s">
        <v>1327</v>
      </c>
      <c r="D805" t="s">
        <v>1771</v>
      </c>
      <c r="E805" t="s">
        <v>1974</v>
      </c>
      <c r="F805">
        <v>0</v>
      </c>
      <c r="G805" t="s">
        <v>1977</v>
      </c>
      <c r="H805" t="s">
        <v>1979</v>
      </c>
      <c r="I805" t="s">
        <v>2778</v>
      </c>
      <c r="J805" t="s">
        <v>3542</v>
      </c>
      <c r="K805" t="s">
        <v>3545</v>
      </c>
      <c r="L805" t="s">
        <v>3563</v>
      </c>
      <c r="M805" t="s">
        <v>3763</v>
      </c>
      <c r="N805" t="s">
        <v>174</v>
      </c>
      <c r="O805" t="s">
        <v>4132</v>
      </c>
      <c r="P805" t="s">
        <v>4315</v>
      </c>
      <c r="Q805" t="s">
        <v>4319</v>
      </c>
      <c r="R805" t="s">
        <v>4321</v>
      </c>
      <c r="S805" t="s">
        <v>4894</v>
      </c>
      <c r="T805" t="s">
        <v>5439</v>
      </c>
      <c r="U805" t="s">
        <v>4324</v>
      </c>
      <c r="V805" t="s">
        <v>5784</v>
      </c>
      <c r="W805" t="s">
        <v>6338</v>
      </c>
      <c r="AA805" t="s">
        <v>6697</v>
      </c>
      <c r="AB805" t="s">
        <v>6697</v>
      </c>
      <c r="AC805" t="s">
        <v>6697</v>
      </c>
      <c r="AD805" t="s">
        <v>6697</v>
      </c>
      <c r="AE805" t="s">
        <v>6697</v>
      </c>
      <c r="AF805" t="s">
        <v>6697</v>
      </c>
      <c r="AG805" t="s">
        <v>6697</v>
      </c>
      <c r="AH805" t="s">
        <v>6697</v>
      </c>
      <c r="AI805" t="s">
        <v>6697</v>
      </c>
      <c r="AJ805" t="s">
        <v>6697</v>
      </c>
      <c r="AK805" t="s">
        <v>6697</v>
      </c>
      <c r="AL805" t="s">
        <v>6697</v>
      </c>
      <c r="AM805" t="s">
        <v>6697</v>
      </c>
      <c r="AN805" t="s">
        <v>6700</v>
      </c>
      <c r="AO805" t="s">
        <v>6697</v>
      </c>
      <c r="AP805" t="s">
        <v>6697</v>
      </c>
      <c r="AQ805" t="s">
        <v>6697</v>
      </c>
      <c r="AR805" t="s">
        <v>6697</v>
      </c>
      <c r="AS805" t="s">
        <v>6697</v>
      </c>
      <c r="AT805">
        <v>0</v>
      </c>
      <c r="AU805" t="s">
        <v>6697</v>
      </c>
      <c r="AV805" t="s">
        <v>6697</v>
      </c>
      <c r="AW805">
        <v>5</v>
      </c>
      <c r="AX805" t="s">
        <v>6697</v>
      </c>
      <c r="AY805" t="s">
        <v>6697</v>
      </c>
      <c r="BA805" t="s">
        <v>6697</v>
      </c>
    </row>
    <row r="806" spans="1:53">
      <c r="A806" t="s">
        <v>92</v>
      </c>
      <c r="B806" t="s">
        <v>1065</v>
      </c>
      <c r="C806" t="s">
        <v>1497</v>
      </c>
      <c r="D806" t="s">
        <v>1667</v>
      </c>
      <c r="E806" t="s">
        <v>1974</v>
      </c>
      <c r="F806">
        <v>0</v>
      </c>
      <c r="G806" t="s">
        <v>1977</v>
      </c>
      <c r="H806" t="s">
        <v>1979</v>
      </c>
      <c r="I806" t="s">
        <v>2779</v>
      </c>
      <c r="J806" t="s">
        <v>3542</v>
      </c>
      <c r="K806" t="s">
        <v>3545</v>
      </c>
      <c r="L806" t="s">
        <v>3563</v>
      </c>
      <c r="M806" t="s">
        <v>3568</v>
      </c>
      <c r="N806" t="s">
        <v>174</v>
      </c>
      <c r="O806" t="s">
        <v>4203</v>
      </c>
      <c r="P806" t="s">
        <v>4315</v>
      </c>
      <c r="Q806" t="s">
        <v>4319</v>
      </c>
      <c r="R806" t="s">
        <v>4321</v>
      </c>
      <c r="S806" t="s">
        <v>4895</v>
      </c>
      <c r="T806" t="s">
        <v>5439</v>
      </c>
      <c r="U806" t="s">
        <v>4324</v>
      </c>
      <c r="V806" t="s">
        <v>5770</v>
      </c>
      <c r="W806" t="s">
        <v>5955</v>
      </c>
      <c r="AA806" t="s">
        <v>6697</v>
      </c>
      <c r="AB806" t="s">
        <v>6697</v>
      </c>
      <c r="AC806" t="s">
        <v>6697</v>
      </c>
      <c r="AD806" t="s">
        <v>6697</v>
      </c>
      <c r="AE806" t="s">
        <v>6697</v>
      </c>
      <c r="AF806" t="s">
        <v>6697</v>
      </c>
      <c r="AG806" t="s">
        <v>6697</v>
      </c>
      <c r="AH806" t="s">
        <v>6697</v>
      </c>
      <c r="AI806" t="s">
        <v>6697</v>
      </c>
      <c r="AJ806" t="s">
        <v>6697</v>
      </c>
      <c r="AK806" t="s">
        <v>6697</v>
      </c>
      <c r="AL806" t="s">
        <v>6697</v>
      </c>
      <c r="AM806" t="s">
        <v>6697</v>
      </c>
      <c r="AN806" t="s">
        <v>6700</v>
      </c>
      <c r="AO806" t="s">
        <v>6697</v>
      </c>
      <c r="AP806" t="s">
        <v>6697</v>
      </c>
      <c r="AQ806" t="s">
        <v>6697</v>
      </c>
      <c r="AR806" t="s">
        <v>6697</v>
      </c>
      <c r="AS806" t="s">
        <v>6697</v>
      </c>
      <c r="AT806">
        <v>2</v>
      </c>
      <c r="AU806" t="s">
        <v>6697</v>
      </c>
      <c r="AV806" t="s">
        <v>6697</v>
      </c>
      <c r="AW806">
        <v>1</v>
      </c>
      <c r="AX806" t="s">
        <v>6697</v>
      </c>
      <c r="AY806" t="s">
        <v>6697</v>
      </c>
      <c r="BA806" t="s">
        <v>6697</v>
      </c>
    </row>
    <row r="807" spans="1:53">
      <c r="A807" t="s">
        <v>465</v>
      </c>
      <c r="B807" t="s">
        <v>96</v>
      </c>
      <c r="C807" t="s">
        <v>1327</v>
      </c>
      <c r="D807" t="s">
        <v>1667</v>
      </c>
      <c r="E807" t="s">
        <v>1974</v>
      </c>
      <c r="F807">
        <v>0</v>
      </c>
      <c r="G807" t="s">
        <v>1977</v>
      </c>
      <c r="H807" t="s">
        <v>1979</v>
      </c>
      <c r="I807" t="s">
        <v>2780</v>
      </c>
      <c r="J807" t="s">
        <v>3542</v>
      </c>
      <c r="K807" t="s">
        <v>3545</v>
      </c>
      <c r="L807" t="s">
        <v>3563</v>
      </c>
      <c r="M807" t="s">
        <v>3879</v>
      </c>
      <c r="N807" t="s">
        <v>174</v>
      </c>
      <c r="O807" t="s">
        <v>3643</v>
      </c>
      <c r="P807" t="s">
        <v>4315</v>
      </c>
      <c r="Q807" t="s">
        <v>4319</v>
      </c>
      <c r="R807" t="s">
        <v>4323</v>
      </c>
      <c r="S807" t="s">
        <v>4896</v>
      </c>
      <c r="T807" t="s">
        <v>5439</v>
      </c>
      <c r="U807" t="s">
        <v>4324</v>
      </c>
      <c r="V807" t="s">
        <v>5770</v>
      </c>
      <c r="W807" t="s">
        <v>5989</v>
      </c>
      <c r="AA807" t="s">
        <v>6697</v>
      </c>
      <c r="AB807" t="s">
        <v>6697</v>
      </c>
      <c r="AC807" t="s">
        <v>6697</v>
      </c>
      <c r="AD807" t="s">
        <v>6697</v>
      </c>
      <c r="AE807" t="s">
        <v>6697</v>
      </c>
      <c r="AF807" t="s">
        <v>6697</v>
      </c>
      <c r="AG807" t="s">
        <v>6697</v>
      </c>
      <c r="AH807" t="s">
        <v>6697</v>
      </c>
      <c r="AI807" t="s">
        <v>6697</v>
      </c>
      <c r="AJ807" t="s">
        <v>6697</v>
      </c>
      <c r="AK807" t="s">
        <v>6697</v>
      </c>
      <c r="AL807" t="s">
        <v>6697</v>
      </c>
      <c r="AM807" t="s">
        <v>6697</v>
      </c>
      <c r="AN807" t="s">
        <v>6699</v>
      </c>
      <c r="AO807" t="s">
        <v>6697</v>
      </c>
      <c r="AP807" t="s">
        <v>6697</v>
      </c>
      <c r="AQ807" t="s">
        <v>6697</v>
      </c>
      <c r="AR807" t="s">
        <v>6697</v>
      </c>
      <c r="AS807" t="s">
        <v>6697</v>
      </c>
      <c r="AT807">
        <v>0</v>
      </c>
      <c r="AU807" t="s">
        <v>6697</v>
      </c>
      <c r="AV807" t="s">
        <v>6697</v>
      </c>
      <c r="AW807">
        <v>1</v>
      </c>
      <c r="AX807" t="s">
        <v>6697</v>
      </c>
      <c r="AY807" t="s">
        <v>6697</v>
      </c>
      <c r="BA807" t="s">
        <v>6697</v>
      </c>
    </row>
    <row r="808" spans="1:53">
      <c r="A808" t="s">
        <v>461</v>
      </c>
      <c r="B808" t="s">
        <v>461</v>
      </c>
      <c r="C808" t="s">
        <v>1327</v>
      </c>
      <c r="D808" t="s">
        <v>1667</v>
      </c>
      <c r="E808" t="s">
        <v>1974</v>
      </c>
      <c r="F808">
        <v>0</v>
      </c>
      <c r="G808" t="s">
        <v>1977</v>
      </c>
      <c r="H808" t="s">
        <v>1979</v>
      </c>
      <c r="I808" t="s">
        <v>2781</v>
      </c>
      <c r="J808" t="s">
        <v>3542</v>
      </c>
      <c r="K808" t="s">
        <v>3545</v>
      </c>
      <c r="L808" t="s">
        <v>3563</v>
      </c>
      <c r="M808" t="s">
        <v>3684</v>
      </c>
      <c r="N808" t="s">
        <v>174</v>
      </c>
      <c r="O808" t="s">
        <v>3684</v>
      </c>
      <c r="P808" t="s">
        <v>4315</v>
      </c>
      <c r="Q808" t="s">
        <v>4319</v>
      </c>
      <c r="R808" t="s">
        <v>4322</v>
      </c>
      <c r="S808" t="s">
        <v>4897</v>
      </c>
      <c r="T808" t="s">
        <v>5440</v>
      </c>
      <c r="U808" t="s">
        <v>5440</v>
      </c>
      <c r="V808" t="s">
        <v>5770</v>
      </c>
      <c r="W808" t="s">
        <v>6339</v>
      </c>
      <c r="AA808" t="s">
        <v>6697</v>
      </c>
      <c r="AB808" t="s">
        <v>6697</v>
      </c>
      <c r="AC808" t="s">
        <v>6697</v>
      </c>
      <c r="AD808" t="s">
        <v>6697</v>
      </c>
      <c r="AE808" t="s">
        <v>6697</v>
      </c>
      <c r="AF808" t="s">
        <v>6697</v>
      </c>
      <c r="AG808" t="s">
        <v>6697</v>
      </c>
      <c r="AH808" t="s">
        <v>6697</v>
      </c>
      <c r="AI808" t="s">
        <v>6697</v>
      </c>
      <c r="AJ808" t="s">
        <v>6697</v>
      </c>
      <c r="AK808" t="s">
        <v>6697</v>
      </c>
      <c r="AL808" t="s">
        <v>6697</v>
      </c>
      <c r="AM808" t="s">
        <v>6697</v>
      </c>
      <c r="AN808" t="s">
        <v>6697</v>
      </c>
      <c r="AO808" t="s">
        <v>6697</v>
      </c>
      <c r="AP808" t="s">
        <v>6697</v>
      </c>
      <c r="AQ808" t="s">
        <v>6697</v>
      </c>
      <c r="AR808" t="s">
        <v>6697</v>
      </c>
      <c r="AS808" t="s">
        <v>6697</v>
      </c>
      <c r="AT808">
        <v>0</v>
      </c>
      <c r="AU808" t="s">
        <v>6697</v>
      </c>
      <c r="AV808" t="s">
        <v>6697</v>
      </c>
      <c r="AW808">
        <v>1</v>
      </c>
      <c r="AX808" t="s">
        <v>6697</v>
      </c>
      <c r="AY808" t="s">
        <v>6697</v>
      </c>
      <c r="BA808" t="s">
        <v>6697</v>
      </c>
    </row>
    <row r="809" spans="1:53">
      <c r="A809" t="s">
        <v>127</v>
      </c>
      <c r="B809" t="s">
        <v>1066</v>
      </c>
      <c r="C809" t="s">
        <v>1327</v>
      </c>
      <c r="D809" t="s">
        <v>1667</v>
      </c>
      <c r="E809" t="s">
        <v>1974</v>
      </c>
      <c r="F809">
        <v>0</v>
      </c>
      <c r="G809" t="s">
        <v>1977</v>
      </c>
      <c r="H809" t="s">
        <v>1979</v>
      </c>
      <c r="I809" t="s">
        <v>2782</v>
      </c>
      <c r="J809" t="s">
        <v>3542</v>
      </c>
      <c r="K809" t="s">
        <v>3545</v>
      </c>
      <c r="L809" t="s">
        <v>3563</v>
      </c>
      <c r="M809" t="s">
        <v>3797</v>
      </c>
      <c r="N809" t="s">
        <v>174</v>
      </c>
      <c r="O809" t="s">
        <v>4204</v>
      </c>
      <c r="P809" t="s">
        <v>4315</v>
      </c>
      <c r="Q809" t="s">
        <v>4319</v>
      </c>
      <c r="R809" t="s">
        <v>4323</v>
      </c>
      <c r="S809" t="s">
        <v>4898</v>
      </c>
      <c r="T809" t="s">
        <v>5439</v>
      </c>
      <c r="U809" t="s">
        <v>4324</v>
      </c>
      <c r="V809" t="s">
        <v>5592</v>
      </c>
      <c r="W809" t="s">
        <v>6340</v>
      </c>
      <c r="AA809" t="s">
        <v>6697</v>
      </c>
      <c r="AB809" t="s">
        <v>6697</v>
      </c>
      <c r="AC809" t="s">
        <v>6697</v>
      </c>
      <c r="AD809" t="s">
        <v>6697</v>
      </c>
      <c r="AE809" t="s">
        <v>6697</v>
      </c>
      <c r="AF809" t="s">
        <v>6697</v>
      </c>
      <c r="AG809" t="s">
        <v>6697</v>
      </c>
      <c r="AH809" t="s">
        <v>6697</v>
      </c>
      <c r="AI809" t="s">
        <v>6697</v>
      </c>
      <c r="AJ809" t="s">
        <v>6697</v>
      </c>
      <c r="AK809" t="s">
        <v>6697</v>
      </c>
      <c r="AL809" t="s">
        <v>6697</v>
      </c>
      <c r="AM809" t="s">
        <v>6697</v>
      </c>
      <c r="AN809" t="s">
        <v>6699</v>
      </c>
      <c r="AO809" t="s">
        <v>6697</v>
      </c>
      <c r="AP809" t="s">
        <v>6697</v>
      </c>
      <c r="AQ809" t="s">
        <v>6697</v>
      </c>
      <c r="AR809" t="s">
        <v>6697</v>
      </c>
      <c r="AS809" t="s">
        <v>6697</v>
      </c>
      <c r="AT809">
        <v>0</v>
      </c>
      <c r="AU809" t="s">
        <v>6697</v>
      </c>
      <c r="AV809" t="s">
        <v>6697</v>
      </c>
      <c r="AW809">
        <v>1</v>
      </c>
      <c r="AX809" t="s">
        <v>6697</v>
      </c>
      <c r="AY809" t="s">
        <v>6697</v>
      </c>
      <c r="BA809" t="s">
        <v>6697</v>
      </c>
    </row>
    <row r="810" spans="1:53">
      <c r="A810" t="s">
        <v>465</v>
      </c>
      <c r="B810" t="s">
        <v>1066</v>
      </c>
      <c r="C810" t="s">
        <v>1327</v>
      </c>
      <c r="D810" t="s">
        <v>1662</v>
      </c>
      <c r="E810" t="s">
        <v>1974</v>
      </c>
      <c r="F810">
        <v>0</v>
      </c>
      <c r="G810" t="s">
        <v>1977</v>
      </c>
      <c r="H810" t="s">
        <v>1979</v>
      </c>
      <c r="I810" t="s">
        <v>2783</v>
      </c>
      <c r="J810" t="s">
        <v>3542</v>
      </c>
      <c r="K810" t="s">
        <v>3545</v>
      </c>
      <c r="L810" t="s">
        <v>3563</v>
      </c>
      <c r="M810" t="s">
        <v>3879</v>
      </c>
      <c r="N810" t="s">
        <v>174</v>
      </c>
      <c r="O810" t="s">
        <v>4205</v>
      </c>
      <c r="P810" t="s">
        <v>4315</v>
      </c>
      <c r="Q810" t="s">
        <v>4319</v>
      </c>
      <c r="R810" t="s">
        <v>4322</v>
      </c>
      <c r="S810" t="s">
        <v>4899</v>
      </c>
      <c r="T810" t="s">
        <v>5437</v>
      </c>
      <c r="U810" t="s">
        <v>5440</v>
      </c>
      <c r="V810" t="s">
        <v>5770</v>
      </c>
      <c r="W810" t="s">
        <v>6341</v>
      </c>
      <c r="AA810" t="s">
        <v>6697</v>
      </c>
      <c r="AB810" t="s">
        <v>6697</v>
      </c>
      <c r="AC810" t="s">
        <v>6697</v>
      </c>
      <c r="AD810" t="s">
        <v>6697</v>
      </c>
      <c r="AE810" t="s">
        <v>6697</v>
      </c>
      <c r="AF810" t="s">
        <v>6697</v>
      </c>
      <c r="AG810" t="s">
        <v>6697</v>
      </c>
      <c r="AH810" t="s">
        <v>6697</v>
      </c>
      <c r="AI810" t="s">
        <v>6697</v>
      </c>
      <c r="AJ810" t="s">
        <v>6697</v>
      </c>
      <c r="AK810" t="s">
        <v>6697</v>
      </c>
      <c r="AL810" t="s">
        <v>6697</v>
      </c>
      <c r="AM810" t="s">
        <v>6697</v>
      </c>
      <c r="AN810" t="s">
        <v>6697</v>
      </c>
      <c r="AO810" t="s">
        <v>6697</v>
      </c>
      <c r="AP810" t="s">
        <v>6697</v>
      </c>
      <c r="AQ810" t="s">
        <v>6697</v>
      </c>
      <c r="AR810" t="s">
        <v>6697</v>
      </c>
      <c r="AS810" t="s">
        <v>6697</v>
      </c>
      <c r="AT810">
        <v>0</v>
      </c>
      <c r="AU810" t="s">
        <v>6697</v>
      </c>
      <c r="AV810" t="s">
        <v>6697</v>
      </c>
      <c r="AW810">
        <v>2</v>
      </c>
      <c r="AX810" t="s">
        <v>6697</v>
      </c>
      <c r="AY810" t="s">
        <v>6697</v>
      </c>
      <c r="BA810" t="s">
        <v>6697</v>
      </c>
    </row>
    <row r="811" spans="1:53">
      <c r="A811" t="s">
        <v>466</v>
      </c>
      <c r="B811" t="s">
        <v>1067</v>
      </c>
      <c r="C811" t="s">
        <v>1327</v>
      </c>
      <c r="D811" t="s">
        <v>1667</v>
      </c>
      <c r="E811" t="s">
        <v>1974</v>
      </c>
      <c r="F811">
        <v>0</v>
      </c>
      <c r="G811" t="s">
        <v>1977</v>
      </c>
      <c r="H811" t="s">
        <v>1979</v>
      </c>
      <c r="I811" t="s">
        <v>2784</v>
      </c>
      <c r="J811" t="s">
        <v>3542</v>
      </c>
      <c r="K811" t="s">
        <v>3545</v>
      </c>
      <c r="L811" t="s">
        <v>3563</v>
      </c>
      <c r="M811" t="s">
        <v>3880</v>
      </c>
      <c r="N811" t="s">
        <v>174</v>
      </c>
      <c r="O811" t="s">
        <v>4206</v>
      </c>
      <c r="P811" t="s">
        <v>4315</v>
      </c>
      <c r="Q811" t="s">
        <v>4319</v>
      </c>
      <c r="R811" t="s">
        <v>4322</v>
      </c>
      <c r="S811" t="s">
        <v>4900</v>
      </c>
      <c r="T811" t="s">
        <v>5440</v>
      </c>
      <c r="U811" t="s">
        <v>5440</v>
      </c>
      <c r="V811" t="s">
        <v>5592</v>
      </c>
      <c r="W811" t="s">
        <v>6342</v>
      </c>
      <c r="AA811" t="s">
        <v>6697</v>
      </c>
      <c r="AB811" t="s">
        <v>6697</v>
      </c>
      <c r="AC811" t="s">
        <v>6697</v>
      </c>
      <c r="AD811" t="s">
        <v>6697</v>
      </c>
      <c r="AE811" t="s">
        <v>6697</v>
      </c>
      <c r="AF811" t="s">
        <v>6697</v>
      </c>
      <c r="AG811" t="s">
        <v>6697</v>
      </c>
      <c r="AH811" t="s">
        <v>6697</v>
      </c>
      <c r="AI811" t="s">
        <v>6697</v>
      </c>
      <c r="AJ811" t="s">
        <v>6697</v>
      </c>
      <c r="AK811" t="s">
        <v>6697</v>
      </c>
      <c r="AL811" t="s">
        <v>6697</v>
      </c>
      <c r="AM811" t="s">
        <v>6697</v>
      </c>
      <c r="AN811" t="s">
        <v>6697</v>
      </c>
      <c r="AO811" t="s">
        <v>6697</v>
      </c>
      <c r="AP811" t="s">
        <v>6697</v>
      </c>
      <c r="AQ811" t="s">
        <v>6697</v>
      </c>
      <c r="AR811" t="s">
        <v>6697</v>
      </c>
      <c r="AS811" t="s">
        <v>6697</v>
      </c>
      <c r="AT811">
        <v>0</v>
      </c>
      <c r="AU811" t="s">
        <v>6697</v>
      </c>
      <c r="AV811" t="s">
        <v>6697</v>
      </c>
      <c r="AW811">
        <v>1</v>
      </c>
      <c r="AX811" t="s">
        <v>6697</v>
      </c>
      <c r="AY811" t="s">
        <v>6697</v>
      </c>
      <c r="BA811" t="s">
        <v>6697</v>
      </c>
    </row>
    <row r="812" spans="1:53">
      <c r="A812" t="s">
        <v>456</v>
      </c>
      <c r="B812" t="s">
        <v>1068</v>
      </c>
      <c r="C812" t="s">
        <v>1327</v>
      </c>
      <c r="D812" t="s">
        <v>1776</v>
      </c>
      <c r="E812" t="s">
        <v>1974</v>
      </c>
      <c r="F812">
        <v>0</v>
      </c>
      <c r="G812" t="s">
        <v>1977</v>
      </c>
      <c r="H812" t="s">
        <v>1979</v>
      </c>
      <c r="I812" t="s">
        <v>2785</v>
      </c>
      <c r="J812" t="s">
        <v>3542</v>
      </c>
      <c r="K812" t="s">
        <v>3545</v>
      </c>
      <c r="L812" t="s">
        <v>3563</v>
      </c>
      <c r="M812" t="s">
        <v>3870</v>
      </c>
      <c r="N812" t="s">
        <v>174</v>
      </c>
      <c r="O812" t="s">
        <v>3681</v>
      </c>
      <c r="P812" t="s">
        <v>4315</v>
      </c>
      <c r="Q812" t="s">
        <v>4319</v>
      </c>
      <c r="R812" t="s">
        <v>4323</v>
      </c>
      <c r="S812" t="s">
        <v>4901</v>
      </c>
      <c r="T812" t="s">
        <v>5439</v>
      </c>
      <c r="U812" t="s">
        <v>4324</v>
      </c>
      <c r="V812" t="s">
        <v>5785</v>
      </c>
      <c r="W812" t="s">
        <v>6343</v>
      </c>
      <c r="AA812" t="s">
        <v>6697</v>
      </c>
      <c r="AB812" t="s">
        <v>6697</v>
      </c>
      <c r="AC812" t="s">
        <v>6697</v>
      </c>
      <c r="AD812" t="s">
        <v>6697</v>
      </c>
      <c r="AE812" t="s">
        <v>6697</v>
      </c>
      <c r="AF812" t="s">
        <v>6697</v>
      </c>
      <c r="AG812" t="s">
        <v>6697</v>
      </c>
      <c r="AH812" t="s">
        <v>6697</v>
      </c>
      <c r="AI812" t="s">
        <v>6697</v>
      </c>
      <c r="AJ812" t="s">
        <v>6697</v>
      </c>
      <c r="AK812" t="s">
        <v>6697</v>
      </c>
      <c r="AL812" t="s">
        <v>6697</v>
      </c>
      <c r="AM812" t="s">
        <v>6697</v>
      </c>
      <c r="AN812" t="s">
        <v>6699</v>
      </c>
      <c r="AO812" t="s">
        <v>6697</v>
      </c>
      <c r="AP812" t="s">
        <v>6697</v>
      </c>
      <c r="AQ812" t="s">
        <v>6697</v>
      </c>
      <c r="AR812" t="s">
        <v>6697</v>
      </c>
      <c r="AS812" t="s">
        <v>6697</v>
      </c>
      <c r="AT812">
        <v>0</v>
      </c>
      <c r="AU812" t="s">
        <v>6697</v>
      </c>
      <c r="AV812" t="s">
        <v>6697</v>
      </c>
      <c r="AW812">
        <v>2</v>
      </c>
      <c r="AX812" t="s">
        <v>6697</v>
      </c>
      <c r="AY812" t="s">
        <v>6697</v>
      </c>
      <c r="BA812" t="s">
        <v>6697</v>
      </c>
    </row>
    <row r="813" spans="1:53">
      <c r="A813" t="s">
        <v>467</v>
      </c>
      <c r="B813" t="s">
        <v>467</v>
      </c>
      <c r="C813" t="s">
        <v>1499</v>
      </c>
      <c r="D813" t="s">
        <v>1801</v>
      </c>
      <c r="E813" t="s">
        <v>1974</v>
      </c>
      <c r="F813">
        <v>15</v>
      </c>
      <c r="G813" t="s">
        <v>1977</v>
      </c>
      <c r="H813" t="s">
        <v>1979</v>
      </c>
      <c r="I813" t="s">
        <v>2786</v>
      </c>
      <c r="J813" t="s">
        <v>3542</v>
      </c>
      <c r="K813" t="s">
        <v>3545</v>
      </c>
      <c r="L813" t="s">
        <v>3563</v>
      </c>
      <c r="M813" t="s">
        <v>3775</v>
      </c>
      <c r="N813" t="s">
        <v>174</v>
      </c>
      <c r="O813" t="s">
        <v>3775</v>
      </c>
      <c r="P813" t="s">
        <v>4315</v>
      </c>
      <c r="Q813" t="s">
        <v>4319</v>
      </c>
      <c r="R813" t="s">
        <v>4323</v>
      </c>
      <c r="S813" t="s">
        <v>4902</v>
      </c>
      <c r="T813" t="s">
        <v>5439</v>
      </c>
      <c r="U813" t="s">
        <v>4324</v>
      </c>
      <c r="V813" t="s">
        <v>5770</v>
      </c>
      <c r="W813" t="s">
        <v>6344</v>
      </c>
      <c r="AA813" t="s">
        <v>6697</v>
      </c>
      <c r="AB813" t="s">
        <v>6697</v>
      </c>
      <c r="AC813" t="s">
        <v>6697</v>
      </c>
      <c r="AD813" t="s">
        <v>6697</v>
      </c>
      <c r="AE813" t="s">
        <v>6697</v>
      </c>
      <c r="AF813" t="s">
        <v>6697</v>
      </c>
      <c r="AG813" t="s">
        <v>6697</v>
      </c>
      <c r="AH813" t="s">
        <v>6697</v>
      </c>
      <c r="AI813" t="s">
        <v>6697</v>
      </c>
      <c r="AJ813" t="s">
        <v>6698</v>
      </c>
      <c r="AK813" t="s">
        <v>6699</v>
      </c>
      <c r="AL813" t="s">
        <v>6697</v>
      </c>
      <c r="AM813" t="s">
        <v>6697</v>
      </c>
      <c r="AN813" t="s">
        <v>6699</v>
      </c>
      <c r="AO813" t="s">
        <v>6697</v>
      </c>
      <c r="AP813" t="s">
        <v>6697</v>
      </c>
      <c r="AQ813" t="s">
        <v>6697</v>
      </c>
      <c r="AR813" t="s">
        <v>6697</v>
      </c>
      <c r="AS813" t="s">
        <v>6697</v>
      </c>
      <c r="AT813">
        <v>7</v>
      </c>
      <c r="AU813" t="s">
        <v>6697</v>
      </c>
      <c r="AV813" t="s">
        <v>6697</v>
      </c>
      <c r="AW813">
        <v>20372</v>
      </c>
      <c r="AX813" t="s">
        <v>6703</v>
      </c>
      <c r="AY813" t="s">
        <v>6697</v>
      </c>
      <c r="BA813" t="s">
        <v>6697</v>
      </c>
    </row>
    <row r="814" spans="1:53">
      <c r="A814" t="s">
        <v>468</v>
      </c>
      <c r="B814" t="s">
        <v>240</v>
      </c>
      <c r="C814" t="s">
        <v>1327</v>
      </c>
      <c r="D814" t="s">
        <v>1721</v>
      </c>
      <c r="E814" t="s">
        <v>1974</v>
      </c>
      <c r="F814">
        <v>0</v>
      </c>
      <c r="G814" t="s">
        <v>1977</v>
      </c>
      <c r="H814" t="s">
        <v>1979</v>
      </c>
      <c r="I814" t="s">
        <v>2787</v>
      </c>
      <c r="J814" t="s">
        <v>3542</v>
      </c>
      <c r="K814" t="s">
        <v>3545</v>
      </c>
      <c r="L814" t="s">
        <v>3563</v>
      </c>
      <c r="M814" t="s">
        <v>3775</v>
      </c>
      <c r="N814" t="s">
        <v>174</v>
      </c>
      <c r="O814" t="s">
        <v>3679</v>
      </c>
      <c r="P814" t="s">
        <v>4315</v>
      </c>
      <c r="Q814" t="s">
        <v>4319</v>
      </c>
      <c r="R814" t="s">
        <v>4323</v>
      </c>
      <c r="S814" t="s">
        <v>4903</v>
      </c>
      <c r="T814" t="s">
        <v>5439</v>
      </c>
      <c r="U814" t="s">
        <v>4324</v>
      </c>
      <c r="V814" t="s">
        <v>5786</v>
      </c>
      <c r="W814" t="s">
        <v>6345</v>
      </c>
      <c r="AA814" t="s">
        <v>6697</v>
      </c>
      <c r="AB814" t="s">
        <v>6697</v>
      </c>
      <c r="AC814" t="s">
        <v>6697</v>
      </c>
      <c r="AD814" t="s">
        <v>6697</v>
      </c>
      <c r="AE814" t="s">
        <v>6697</v>
      </c>
      <c r="AF814" t="s">
        <v>6697</v>
      </c>
      <c r="AG814" t="s">
        <v>6697</v>
      </c>
      <c r="AH814" t="s">
        <v>6697</v>
      </c>
      <c r="AI814" t="s">
        <v>6697</v>
      </c>
      <c r="AJ814" t="s">
        <v>6697</v>
      </c>
      <c r="AK814" t="s">
        <v>6697</v>
      </c>
      <c r="AL814" t="s">
        <v>6697</v>
      </c>
      <c r="AM814" t="s">
        <v>6697</v>
      </c>
      <c r="AN814" t="s">
        <v>6699</v>
      </c>
      <c r="AO814" t="s">
        <v>6697</v>
      </c>
      <c r="AP814" t="s">
        <v>6697</v>
      </c>
      <c r="AQ814" t="s">
        <v>6697</v>
      </c>
      <c r="AR814" t="s">
        <v>6697</v>
      </c>
      <c r="AS814" t="s">
        <v>6697</v>
      </c>
      <c r="AT814">
        <v>0</v>
      </c>
      <c r="AU814" t="s">
        <v>6697</v>
      </c>
      <c r="AV814" t="s">
        <v>6697</v>
      </c>
      <c r="AW814">
        <v>2</v>
      </c>
      <c r="AX814" t="s">
        <v>6697</v>
      </c>
      <c r="AY814" t="s">
        <v>6697</v>
      </c>
      <c r="BA814" t="s">
        <v>6697</v>
      </c>
    </row>
    <row r="815" spans="1:53">
      <c r="A815" t="s">
        <v>469</v>
      </c>
      <c r="B815" t="s">
        <v>1069</v>
      </c>
      <c r="C815" t="s">
        <v>1500</v>
      </c>
      <c r="D815" t="s">
        <v>1659</v>
      </c>
      <c r="E815" t="s">
        <v>1973</v>
      </c>
      <c r="F815">
        <v>0</v>
      </c>
      <c r="G815" t="s">
        <v>1977</v>
      </c>
      <c r="H815" t="s">
        <v>1979</v>
      </c>
      <c r="I815" t="s">
        <v>2788</v>
      </c>
      <c r="J815" t="s">
        <v>3542</v>
      </c>
      <c r="K815" t="s">
        <v>3544</v>
      </c>
      <c r="L815" t="s">
        <v>3562</v>
      </c>
      <c r="M815" t="s">
        <v>3881</v>
      </c>
      <c r="N815" t="s">
        <v>193</v>
      </c>
      <c r="O815" t="s">
        <v>4146</v>
      </c>
      <c r="P815" t="s">
        <v>4315</v>
      </c>
      <c r="Q815" t="s">
        <v>4319</v>
      </c>
      <c r="R815" t="s">
        <v>4323</v>
      </c>
      <c r="S815" t="s">
        <v>4904</v>
      </c>
      <c r="T815" t="s">
        <v>5439</v>
      </c>
      <c r="U815" t="s">
        <v>4324</v>
      </c>
      <c r="V815" t="s">
        <v>5631</v>
      </c>
      <c r="W815" t="s">
        <v>5955</v>
      </c>
      <c r="AA815" t="s">
        <v>6697</v>
      </c>
      <c r="AB815" t="s">
        <v>6697</v>
      </c>
      <c r="AC815" t="s">
        <v>6697</v>
      </c>
      <c r="AD815" t="s">
        <v>6697</v>
      </c>
      <c r="AE815" t="s">
        <v>6697</v>
      </c>
      <c r="AF815" t="s">
        <v>6697</v>
      </c>
      <c r="AG815" t="s">
        <v>6697</v>
      </c>
      <c r="AH815" t="s">
        <v>6697</v>
      </c>
      <c r="AI815" t="s">
        <v>6697</v>
      </c>
      <c r="AJ815" t="s">
        <v>6697</v>
      </c>
      <c r="AK815" t="s">
        <v>6697</v>
      </c>
      <c r="AL815" t="s">
        <v>6697</v>
      </c>
      <c r="AM815" t="s">
        <v>6697</v>
      </c>
      <c r="AN815" t="s">
        <v>6699</v>
      </c>
      <c r="AO815" t="s">
        <v>6697</v>
      </c>
      <c r="AP815" t="s">
        <v>6697</v>
      </c>
      <c r="AQ815" t="s">
        <v>6697</v>
      </c>
      <c r="AR815" t="s">
        <v>6697</v>
      </c>
      <c r="AS815" t="s">
        <v>6697</v>
      </c>
      <c r="AT815">
        <v>0</v>
      </c>
      <c r="AU815" t="s">
        <v>6697</v>
      </c>
      <c r="AV815" t="s">
        <v>6697</v>
      </c>
      <c r="AW815">
        <v>0</v>
      </c>
      <c r="AX815" t="s">
        <v>6697</v>
      </c>
      <c r="AY815" t="s">
        <v>6697</v>
      </c>
      <c r="BA815" t="s">
        <v>6697</v>
      </c>
    </row>
    <row r="816" spans="1:53">
      <c r="A816" t="s">
        <v>470</v>
      </c>
      <c r="B816" t="s">
        <v>1070</v>
      </c>
      <c r="C816" t="s">
        <v>1327</v>
      </c>
      <c r="D816" t="s">
        <v>1678</v>
      </c>
      <c r="E816" t="s">
        <v>1974</v>
      </c>
      <c r="F816">
        <v>0</v>
      </c>
      <c r="G816" t="s">
        <v>1977</v>
      </c>
      <c r="H816" t="s">
        <v>1979</v>
      </c>
      <c r="I816" t="s">
        <v>2789</v>
      </c>
      <c r="J816" t="s">
        <v>3542</v>
      </c>
      <c r="K816" t="s">
        <v>3545</v>
      </c>
      <c r="L816" t="s">
        <v>3563</v>
      </c>
      <c r="M816" t="s">
        <v>3659</v>
      </c>
      <c r="N816" t="s">
        <v>174</v>
      </c>
      <c r="O816" t="s">
        <v>3832</v>
      </c>
      <c r="P816" t="s">
        <v>4315</v>
      </c>
      <c r="Q816" t="s">
        <v>4319</v>
      </c>
      <c r="R816" t="s">
        <v>4322</v>
      </c>
      <c r="S816" t="s">
        <v>4905</v>
      </c>
      <c r="T816" t="s">
        <v>5437</v>
      </c>
      <c r="U816" t="s">
        <v>5440</v>
      </c>
      <c r="V816" t="s">
        <v>5714</v>
      </c>
      <c r="W816" t="s">
        <v>6346</v>
      </c>
      <c r="AA816" t="s">
        <v>6697</v>
      </c>
      <c r="AB816" t="s">
        <v>6697</v>
      </c>
      <c r="AC816" t="s">
        <v>6697</v>
      </c>
      <c r="AD816" t="s">
        <v>6697</v>
      </c>
      <c r="AE816" t="s">
        <v>6697</v>
      </c>
      <c r="AF816" t="s">
        <v>6697</v>
      </c>
      <c r="AG816" t="s">
        <v>6697</v>
      </c>
      <c r="AH816" t="s">
        <v>6697</v>
      </c>
      <c r="AI816" t="s">
        <v>6697</v>
      </c>
      <c r="AJ816" t="s">
        <v>6697</v>
      </c>
      <c r="AK816" t="s">
        <v>6697</v>
      </c>
      <c r="AL816" t="s">
        <v>6697</v>
      </c>
      <c r="AM816" t="s">
        <v>6697</v>
      </c>
      <c r="AN816" t="s">
        <v>6697</v>
      </c>
      <c r="AO816" t="s">
        <v>6697</v>
      </c>
      <c r="AP816" t="s">
        <v>6697</v>
      </c>
      <c r="AQ816" t="s">
        <v>6697</v>
      </c>
      <c r="AR816" t="s">
        <v>6697</v>
      </c>
      <c r="AS816" t="s">
        <v>6697</v>
      </c>
      <c r="AT816">
        <v>0</v>
      </c>
      <c r="AU816" t="s">
        <v>6697</v>
      </c>
      <c r="AV816" t="s">
        <v>6697</v>
      </c>
      <c r="AW816">
        <v>0</v>
      </c>
      <c r="AX816" t="s">
        <v>6697</v>
      </c>
      <c r="AY816" t="s">
        <v>6697</v>
      </c>
      <c r="BA816" t="s">
        <v>6697</v>
      </c>
    </row>
    <row r="817" spans="1:53">
      <c r="A817" t="s">
        <v>344</v>
      </c>
      <c r="B817" t="s">
        <v>470</v>
      </c>
      <c r="C817" t="s">
        <v>1501</v>
      </c>
      <c r="D817" t="s">
        <v>1884</v>
      </c>
      <c r="E817" t="s">
        <v>1974</v>
      </c>
      <c r="F817">
        <v>0</v>
      </c>
      <c r="G817" t="s">
        <v>1977</v>
      </c>
      <c r="H817" t="s">
        <v>1979</v>
      </c>
      <c r="I817" t="s">
        <v>2790</v>
      </c>
      <c r="J817" t="s">
        <v>3542</v>
      </c>
      <c r="K817" t="s">
        <v>3545</v>
      </c>
      <c r="L817" t="s">
        <v>3563</v>
      </c>
      <c r="M817" t="s">
        <v>3729</v>
      </c>
      <c r="N817" t="s">
        <v>174</v>
      </c>
      <c r="O817" t="s">
        <v>3730</v>
      </c>
      <c r="P817" t="s">
        <v>4315</v>
      </c>
      <c r="Q817" t="s">
        <v>4319</v>
      </c>
      <c r="R817" t="s">
        <v>4323</v>
      </c>
      <c r="S817" t="s">
        <v>4906</v>
      </c>
      <c r="T817" t="s">
        <v>5439</v>
      </c>
      <c r="U817" t="s">
        <v>4324</v>
      </c>
      <c r="V817" t="s">
        <v>5770</v>
      </c>
      <c r="W817" t="s">
        <v>5955</v>
      </c>
      <c r="AA817" t="s">
        <v>6697</v>
      </c>
      <c r="AB817" t="s">
        <v>6697</v>
      </c>
      <c r="AC817" t="s">
        <v>6697</v>
      </c>
      <c r="AD817" t="s">
        <v>6697</v>
      </c>
      <c r="AE817" t="s">
        <v>6697</v>
      </c>
      <c r="AF817" t="s">
        <v>6697</v>
      </c>
      <c r="AG817" t="s">
        <v>6697</v>
      </c>
      <c r="AH817" t="s">
        <v>6697</v>
      </c>
      <c r="AI817" t="s">
        <v>6697</v>
      </c>
      <c r="AJ817" t="s">
        <v>6697</v>
      </c>
      <c r="AK817" t="s">
        <v>6697</v>
      </c>
      <c r="AL817" t="s">
        <v>6697</v>
      </c>
      <c r="AM817" t="s">
        <v>6697</v>
      </c>
      <c r="AN817" t="s">
        <v>6699</v>
      </c>
      <c r="AO817" t="s">
        <v>6697</v>
      </c>
      <c r="AP817" t="s">
        <v>6697</v>
      </c>
      <c r="AQ817" t="s">
        <v>6697</v>
      </c>
      <c r="AR817" t="s">
        <v>6697</v>
      </c>
      <c r="AS817" t="s">
        <v>6697</v>
      </c>
      <c r="AT817">
        <v>1</v>
      </c>
      <c r="AU817" t="s">
        <v>6697</v>
      </c>
      <c r="AV817" t="s">
        <v>6697</v>
      </c>
      <c r="AW817">
        <v>1</v>
      </c>
      <c r="AX817" t="s">
        <v>6697</v>
      </c>
      <c r="AY817" t="s">
        <v>6697</v>
      </c>
      <c r="BA817" t="s">
        <v>6697</v>
      </c>
    </row>
    <row r="818" spans="1:53">
      <c r="A818" t="s">
        <v>470</v>
      </c>
      <c r="B818" t="s">
        <v>344</v>
      </c>
      <c r="C818" t="s">
        <v>1501</v>
      </c>
      <c r="D818" t="s">
        <v>1884</v>
      </c>
      <c r="E818" t="s">
        <v>1974</v>
      </c>
      <c r="F818">
        <v>0</v>
      </c>
      <c r="G818" t="s">
        <v>1977</v>
      </c>
      <c r="H818" t="s">
        <v>1979</v>
      </c>
      <c r="I818" t="s">
        <v>2791</v>
      </c>
      <c r="J818" t="s">
        <v>3542</v>
      </c>
      <c r="K818" t="s">
        <v>3545</v>
      </c>
      <c r="L818" t="s">
        <v>3563</v>
      </c>
      <c r="M818" t="s">
        <v>3730</v>
      </c>
      <c r="N818" t="s">
        <v>174</v>
      </c>
      <c r="O818" t="s">
        <v>3729</v>
      </c>
      <c r="P818" t="s">
        <v>4315</v>
      </c>
      <c r="Q818" t="s">
        <v>4319</v>
      </c>
      <c r="R818" t="s">
        <v>4322</v>
      </c>
      <c r="S818" t="s">
        <v>4906</v>
      </c>
      <c r="T818" t="s">
        <v>5440</v>
      </c>
      <c r="U818" t="s">
        <v>5440</v>
      </c>
      <c r="V818" t="s">
        <v>5770</v>
      </c>
      <c r="W818" t="s">
        <v>6347</v>
      </c>
      <c r="AA818" t="s">
        <v>6697</v>
      </c>
      <c r="AB818" t="s">
        <v>6697</v>
      </c>
      <c r="AC818" t="s">
        <v>6697</v>
      </c>
      <c r="AD818" t="s">
        <v>6697</v>
      </c>
      <c r="AE818" t="s">
        <v>6697</v>
      </c>
      <c r="AF818" t="s">
        <v>6697</v>
      </c>
      <c r="AG818" t="s">
        <v>6697</v>
      </c>
      <c r="AH818" t="s">
        <v>6697</v>
      </c>
      <c r="AI818" t="s">
        <v>6697</v>
      </c>
      <c r="AJ818" t="s">
        <v>6697</v>
      </c>
      <c r="AK818" t="s">
        <v>6697</v>
      </c>
      <c r="AL818" t="s">
        <v>6697</v>
      </c>
      <c r="AM818" t="s">
        <v>6697</v>
      </c>
      <c r="AN818" t="s">
        <v>6697</v>
      </c>
      <c r="AO818" t="s">
        <v>6697</v>
      </c>
      <c r="AP818" t="s">
        <v>6697</v>
      </c>
      <c r="AQ818" t="s">
        <v>6697</v>
      </c>
      <c r="AR818" t="s">
        <v>6697</v>
      </c>
      <c r="AS818" t="s">
        <v>6697</v>
      </c>
      <c r="AT818">
        <v>1</v>
      </c>
      <c r="AU818" t="s">
        <v>6697</v>
      </c>
      <c r="AV818" t="s">
        <v>6697</v>
      </c>
      <c r="AW818">
        <v>1</v>
      </c>
      <c r="AX818" t="s">
        <v>6697</v>
      </c>
      <c r="AY818" t="s">
        <v>6697</v>
      </c>
      <c r="BA818" t="s">
        <v>6697</v>
      </c>
    </row>
    <row r="819" spans="1:53">
      <c r="A819" t="s">
        <v>471</v>
      </c>
      <c r="B819" t="s">
        <v>474</v>
      </c>
      <c r="C819" t="s">
        <v>1502</v>
      </c>
      <c r="D819" t="s">
        <v>1667</v>
      </c>
      <c r="E819" t="s">
        <v>1974</v>
      </c>
      <c r="F819">
        <v>0</v>
      </c>
      <c r="G819" t="s">
        <v>1977</v>
      </c>
      <c r="H819" t="s">
        <v>1979</v>
      </c>
      <c r="I819" t="s">
        <v>2792</v>
      </c>
      <c r="J819" t="s">
        <v>3542</v>
      </c>
      <c r="K819" t="s">
        <v>3545</v>
      </c>
      <c r="L819" t="s">
        <v>3563</v>
      </c>
      <c r="M819" t="s">
        <v>3659</v>
      </c>
      <c r="N819" t="s">
        <v>174</v>
      </c>
      <c r="O819" t="s">
        <v>3659</v>
      </c>
      <c r="P819" t="s">
        <v>4315</v>
      </c>
      <c r="Q819" t="s">
        <v>4319</v>
      </c>
      <c r="R819" t="s">
        <v>4323</v>
      </c>
      <c r="S819" t="s">
        <v>4907</v>
      </c>
      <c r="T819" t="s">
        <v>5439</v>
      </c>
      <c r="U819" t="s">
        <v>4324</v>
      </c>
      <c r="V819" t="s">
        <v>5770</v>
      </c>
      <c r="W819" t="s">
        <v>5955</v>
      </c>
      <c r="AA819" t="s">
        <v>6697</v>
      </c>
      <c r="AB819" t="s">
        <v>6697</v>
      </c>
      <c r="AC819" t="s">
        <v>6697</v>
      </c>
      <c r="AD819" t="s">
        <v>6697</v>
      </c>
      <c r="AE819" t="s">
        <v>6697</v>
      </c>
      <c r="AF819" t="s">
        <v>6697</v>
      </c>
      <c r="AG819" t="s">
        <v>6697</v>
      </c>
      <c r="AH819" t="s">
        <v>6697</v>
      </c>
      <c r="AI819" t="s">
        <v>6697</v>
      </c>
      <c r="AJ819" t="s">
        <v>6697</v>
      </c>
      <c r="AK819" t="s">
        <v>6697</v>
      </c>
      <c r="AL819" t="s">
        <v>6697</v>
      </c>
      <c r="AM819" t="s">
        <v>6697</v>
      </c>
      <c r="AN819" t="s">
        <v>6699</v>
      </c>
      <c r="AO819" t="s">
        <v>6697</v>
      </c>
      <c r="AP819" t="s">
        <v>6697</v>
      </c>
      <c r="AQ819" t="s">
        <v>6697</v>
      </c>
      <c r="AR819" t="s">
        <v>6697</v>
      </c>
      <c r="AS819" t="s">
        <v>6697</v>
      </c>
      <c r="AT819">
        <v>1</v>
      </c>
      <c r="AU819" t="s">
        <v>6697</v>
      </c>
      <c r="AV819" t="s">
        <v>6697</v>
      </c>
      <c r="AW819">
        <v>1</v>
      </c>
      <c r="AX819" t="s">
        <v>6697</v>
      </c>
      <c r="AY819" t="s">
        <v>6697</v>
      </c>
      <c r="BA819" t="s">
        <v>6697</v>
      </c>
    </row>
    <row r="820" spans="1:53">
      <c r="A820" t="s">
        <v>174</v>
      </c>
      <c r="B820" t="s">
        <v>474</v>
      </c>
      <c r="C820" t="s">
        <v>1503</v>
      </c>
      <c r="D820" t="s">
        <v>1885</v>
      </c>
      <c r="E820" t="s">
        <v>1974</v>
      </c>
      <c r="F820">
        <v>10</v>
      </c>
      <c r="G820" t="s">
        <v>1977</v>
      </c>
      <c r="H820" t="s">
        <v>1979</v>
      </c>
      <c r="I820" t="s">
        <v>2793</v>
      </c>
      <c r="J820" t="s">
        <v>3542</v>
      </c>
      <c r="K820" t="s">
        <v>3551</v>
      </c>
      <c r="L820" t="s">
        <v>3563</v>
      </c>
      <c r="M820" t="s">
        <v>3882</v>
      </c>
      <c r="N820" t="s">
        <v>174</v>
      </c>
      <c r="O820" t="s">
        <v>3730</v>
      </c>
      <c r="P820" t="s">
        <v>4315</v>
      </c>
      <c r="Q820" t="s">
        <v>4319</v>
      </c>
      <c r="R820" t="s">
        <v>4321</v>
      </c>
      <c r="S820" t="s">
        <v>4908</v>
      </c>
      <c r="T820" t="s">
        <v>5440</v>
      </c>
      <c r="U820" t="s">
        <v>5439</v>
      </c>
      <c r="V820" t="s">
        <v>5770</v>
      </c>
      <c r="W820" t="s">
        <v>6271</v>
      </c>
      <c r="AA820" t="s">
        <v>6698</v>
      </c>
      <c r="AB820" t="s">
        <v>6697</v>
      </c>
      <c r="AC820" t="s">
        <v>6697</v>
      </c>
      <c r="AD820" t="s">
        <v>6697</v>
      </c>
      <c r="AE820" t="s">
        <v>6697</v>
      </c>
      <c r="AF820" t="s">
        <v>6697</v>
      </c>
      <c r="AG820" t="s">
        <v>6697</v>
      </c>
      <c r="AH820" t="s">
        <v>6697</v>
      </c>
      <c r="AI820" t="s">
        <v>6697</v>
      </c>
      <c r="AJ820" t="s">
        <v>6697</v>
      </c>
      <c r="AK820" t="s">
        <v>6697</v>
      </c>
      <c r="AL820" t="s">
        <v>6697</v>
      </c>
      <c r="AM820" t="s">
        <v>6697</v>
      </c>
      <c r="AN820" t="s">
        <v>6700</v>
      </c>
      <c r="AO820" t="s">
        <v>6697</v>
      </c>
      <c r="AP820" t="s">
        <v>6697</v>
      </c>
      <c r="AQ820" t="s">
        <v>6697</v>
      </c>
      <c r="AR820" t="s">
        <v>6697</v>
      </c>
      <c r="AS820" t="s">
        <v>6697</v>
      </c>
      <c r="AT820">
        <v>1</v>
      </c>
      <c r="AU820" t="s">
        <v>6697</v>
      </c>
      <c r="AV820" t="s">
        <v>6697</v>
      </c>
      <c r="AW820">
        <v>15</v>
      </c>
      <c r="AX820" t="s">
        <v>6697</v>
      </c>
      <c r="AY820" t="s">
        <v>6697</v>
      </c>
      <c r="BA820" t="s">
        <v>6697</v>
      </c>
    </row>
    <row r="821" spans="1:53">
      <c r="A821" t="s">
        <v>174</v>
      </c>
      <c r="B821" t="s">
        <v>474</v>
      </c>
      <c r="C821" t="s">
        <v>1503</v>
      </c>
      <c r="D821" t="s">
        <v>1885</v>
      </c>
      <c r="E821" t="s">
        <v>1974</v>
      </c>
      <c r="F821">
        <v>10</v>
      </c>
      <c r="G821" t="s">
        <v>1977</v>
      </c>
      <c r="H821" t="s">
        <v>1979</v>
      </c>
      <c r="I821" t="s">
        <v>2794</v>
      </c>
      <c r="J821" t="s">
        <v>3542</v>
      </c>
      <c r="K821" t="s">
        <v>3551</v>
      </c>
      <c r="L821" t="s">
        <v>3563</v>
      </c>
      <c r="M821" t="s">
        <v>3828</v>
      </c>
      <c r="N821" t="s">
        <v>174</v>
      </c>
      <c r="O821" t="s">
        <v>3659</v>
      </c>
      <c r="P821" t="s">
        <v>4315</v>
      </c>
      <c r="Q821" t="s">
        <v>4319</v>
      </c>
      <c r="R821" t="s">
        <v>4321</v>
      </c>
      <c r="S821" t="s">
        <v>4909</v>
      </c>
      <c r="T821" t="s">
        <v>5440</v>
      </c>
      <c r="U821" t="s">
        <v>5440</v>
      </c>
      <c r="V821" t="s">
        <v>5770</v>
      </c>
      <c r="W821" t="s">
        <v>6271</v>
      </c>
      <c r="AA821" t="s">
        <v>6698</v>
      </c>
      <c r="AB821" t="s">
        <v>6697</v>
      </c>
      <c r="AC821" t="s">
        <v>6697</v>
      </c>
      <c r="AD821" t="s">
        <v>6697</v>
      </c>
      <c r="AE821" t="s">
        <v>6697</v>
      </c>
      <c r="AF821" t="s">
        <v>6697</v>
      </c>
      <c r="AG821" t="s">
        <v>6697</v>
      </c>
      <c r="AH821" t="s">
        <v>6697</v>
      </c>
      <c r="AI821" t="s">
        <v>6697</v>
      </c>
      <c r="AJ821" t="s">
        <v>6697</v>
      </c>
      <c r="AK821" t="s">
        <v>6697</v>
      </c>
      <c r="AL821" t="s">
        <v>6697</v>
      </c>
      <c r="AM821" t="s">
        <v>6697</v>
      </c>
      <c r="AN821" t="s">
        <v>6700</v>
      </c>
      <c r="AO821" t="s">
        <v>6697</v>
      </c>
      <c r="AP821" t="s">
        <v>6697</v>
      </c>
      <c r="AQ821" t="s">
        <v>6697</v>
      </c>
      <c r="AR821" t="s">
        <v>6697</v>
      </c>
      <c r="AS821" t="s">
        <v>6697</v>
      </c>
      <c r="AT821">
        <v>1</v>
      </c>
      <c r="AU821" t="s">
        <v>6697</v>
      </c>
      <c r="AV821" t="s">
        <v>6697</v>
      </c>
      <c r="AW821">
        <v>15</v>
      </c>
      <c r="AX821" t="s">
        <v>6697</v>
      </c>
      <c r="AY821" t="s">
        <v>6697</v>
      </c>
      <c r="BA821" t="s">
        <v>6697</v>
      </c>
    </row>
    <row r="822" spans="1:53">
      <c r="A822" t="s">
        <v>174</v>
      </c>
      <c r="B822" t="s">
        <v>344</v>
      </c>
      <c r="C822" t="s">
        <v>1504</v>
      </c>
      <c r="D822" t="s">
        <v>1666</v>
      </c>
      <c r="E822" t="s">
        <v>1974</v>
      </c>
      <c r="F822">
        <v>10</v>
      </c>
      <c r="G822" t="s">
        <v>1977</v>
      </c>
      <c r="H822" t="s">
        <v>1979</v>
      </c>
      <c r="I822" t="s">
        <v>2795</v>
      </c>
      <c r="J822" t="s">
        <v>3542</v>
      </c>
      <c r="K822" t="s">
        <v>3551</v>
      </c>
      <c r="L822" t="s">
        <v>3563</v>
      </c>
      <c r="M822" t="s">
        <v>3745</v>
      </c>
      <c r="N822" t="s">
        <v>174</v>
      </c>
      <c r="O822" t="s">
        <v>3796</v>
      </c>
      <c r="P822" t="s">
        <v>4315</v>
      </c>
      <c r="Q822" t="s">
        <v>4319</v>
      </c>
      <c r="R822" t="s">
        <v>4321</v>
      </c>
      <c r="S822" t="s">
        <v>4910</v>
      </c>
      <c r="T822" t="s">
        <v>5439</v>
      </c>
      <c r="U822" t="s">
        <v>4324</v>
      </c>
      <c r="V822" t="s">
        <v>5770</v>
      </c>
      <c r="W822" t="s">
        <v>6271</v>
      </c>
      <c r="AA822" t="s">
        <v>6698</v>
      </c>
      <c r="AB822" t="s">
        <v>6697</v>
      </c>
      <c r="AC822" t="s">
        <v>6697</v>
      </c>
      <c r="AD822" t="s">
        <v>6697</v>
      </c>
      <c r="AE822" t="s">
        <v>6697</v>
      </c>
      <c r="AF822" t="s">
        <v>6697</v>
      </c>
      <c r="AG822" t="s">
        <v>6697</v>
      </c>
      <c r="AH822" t="s">
        <v>6697</v>
      </c>
      <c r="AI822" t="s">
        <v>6697</v>
      </c>
      <c r="AJ822" t="s">
        <v>6697</v>
      </c>
      <c r="AK822" t="s">
        <v>6697</v>
      </c>
      <c r="AL822" t="s">
        <v>6697</v>
      </c>
      <c r="AM822" t="s">
        <v>6697</v>
      </c>
      <c r="AN822" t="s">
        <v>6700</v>
      </c>
      <c r="AO822" t="s">
        <v>6697</v>
      </c>
      <c r="AP822" t="s">
        <v>6697</v>
      </c>
      <c r="AQ822" t="s">
        <v>6697</v>
      </c>
      <c r="AR822" t="s">
        <v>6697</v>
      </c>
      <c r="AS822" t="s">
        <v>6697</v>
      </c>
      <c r="AT822">
        <v>2</v>
      </c>
      <c r="AU822" t="s">
        <v>6697</v>
      </c>
      <c r="AV822" t="s">
        <v>6697</v>
      </c>
      <c r="AW822">
        <v>2</v>
      </c>
      <c r="AX822" t="s">
        <v>6697</v>
      </c>
      <c r="AY822" t="s">
        <v>6697</v>
      </c>
      <c r="BA822" t="s">
        <v>6697</v>
      </c>
    </row>
    <row r="823" spans="1:53">
      <c r="A823" t="s">
        <v>174</v>
      </c>
      <c r="B823" t="s">
        <v>344</v>
      </c>
      <c r="C823" t="s">
        <v>1504</v>
      </c>
      <c r="D823" t="s">
        <v>1666</v>
      </c>
      <c r="E823" t="s">
        <v>1974</v>
      </c>
      <c r="F823">
        <v>10</v>
      </c>
      <c r="G823" t="s">
        <v>1977</v>
      </c>
      <c r="H823" t="s">
        <v>1979</v>
      </c>
      <c r="I823" t="s">
        <v>2796</v>
      </c>
      <c r="J823" t="s">
        <v>3542</v>
      </c>
      <c r="K823" t="s">
        <v>3551</v>
      </c>
      <c r="L823" t="s">
        <v>3563</v>
      </c>
      <c r="M823" t="s">
        <v>3786</v>
      </c>
      <c r="N823" t="s">
        <v>174</v>
      </c>
      <c r="O823" t="s">
        <v>3729</v>
      </c>
      <c r="P823" t="s">
        <v>4315</v>
      </c>
      <c r="Q823" t="s">
        <v>4319</v>
      </c>
      <c r="R823" t="s">
        <v>4322</v>
      </c>
      <c r="S823" t="s">
        <v>4910</v>
      </c>
      <c r="T823" t="s">
        <v>5439</v>
      </c>
      <c r="U823" t="s">
        <v>4324</v>
      </c>
      <c r="V823" t="s">
        <v>5770</v>
      </c>
      <c r="W823" t="s">
        <v>6271</v>
      </c>
      <c r="AA823" t="s">
        <v>6698</v>
      </c>
      <c r="AB823" t="s">
        <v>6697</v>
      </c>
      <c r="AC823" t="s">
        <v>6697</v>
      </c>
      <c r="AD823" t="s">
        <v>6697</v>
      </c>
      <c r="AE823" t="s">
        <v>6697</v>
      </c>
      <c r="AF823" t="s">
        <v>6697</v>
      </c>
      <c r="AG823" t="s">
        <v>6697</v>
      </c>
      <c r="AH823" t="s">
        <v>6697</v>
      </c>
      <c r="AI823" t="s">
        <v>6697</v>
      </c>
      <c r="AJ823" t="s">
        <v>6697</v>
      </c>
      <c r="AK823" t="s">
        <v>6697</v>
      </c>
      <c r="AL823" t="s">
        <v>6697</v>
      </c>
      <c r="AM823" t="s">
        <v>6697</v>
      </c>
      <c r="AN823" t="s">
        <v>6697</v>
      </c>
      <c r="AO823" t="s">
        <v>6697</v>
      </c>
      <c r="AP823" t="s">
        <v>6697</v>
      </c>
      <c r="AQ823" t="s">
        <v>6697</v>
      </c>
      <c r="AR823" t="s">
        <v>6697</v>
      </c>
      <c r="AS823" t="s">
        <v>6697</v>
      </c>
      <c r="AT823">
        <v>2</v>
      </c>
      <c r="AU823" t="s">
        <v>6697</v>
      </c>
      <c r="AV823" t="s">
        <v>6697</v>
      </c>
      <c r="AW823">
        <v>2</v>
      </c>
      <c r="AX823" t="s">
        <v>6697</v>
      </c>
      <c r="AY823" t="s">
        <v>6697</v>
      </c>
      <c r="BA823" t="s">
        <v>6697</v>
      </c>
    </row>
    <row r="824" spans="1:53">
      <c r="A824" t="s">
        <v>174</v>
      </c>
      <c r="B824" t="s">
        <v>470</v>
      </c>
      <c r="C824" t="s">
        <v>1327</v>
      </c>
      <c r="D824" t="s">
        <v>1724</v>
      </c>
      <c r="E824" t="s">
        <v>1974</v>
      </c>
      <c r="F824">
        <v>10</v>
      </c>
      <c r="G824" t="s">
        <v>1977</v>
      </c>
      <c r="H824" t="s">
        <v>1979</v>
      </c>
      <c r="I824" t="s">
        <v>2797</v>
      </c>
      <c r="J824" t="s">
        <v>3542</v>
      </c>
      <c r="K824" t="s">
        <v>3551</v>
      </c>
      <c r="L824" t="s">
        <v>3563</v>
      </c>
      <c r="M824" t="s">
        <v>3727</v>
      </c>
      <c r="N824" t="s">
        <v>174</v>
      </c>
      <c r="O824" t="s">
        <v>3730</v>
      </c>
      <c r="P824" t="s">
        <v>4315</v>
      </c>
      <c r="Q824" t="s">
        <v>4319</v>
      </c>
      <c r="R824" t="s">
        <v>4322</v>
      </c>
      <c r="S824" t="s">
        <v>4911</v>
      </c>
      <c r="T824" t="s">
        <v>5437</v>
      </c>
      <c r="U824" t="s">
        <v>5439</v>
      </c>
      <c r="V824" t="s">
        <v>5770</v>
      </c>
      <c r="W824" t="s">
        <v>6271</v>
      </c>
      <c r="AA824" t="s">
        <v>6698</v>
      </c>
      <c r="AB824" t="s">
        <v>6697</v>
      </c>
      <c r="AC824" t="s">
        <v>6697</v>
      </c>
      <c r="AD824" t="s">
        <v>6697</v>
      </c>
      <c r="AE824" t="s">
        <v>6697</v>
      </c>
      <c r="AF824" t="s">
        <v>6697</v>
      </c>
      <c r="AG824" t="s">
        <v>6697</v>
      </c>
      <c r="AH824" t="s">
        <v>6697</v>
      </c>
      <c r="AI824" t="s">
        <v>6697</v>
      </c>
      <c r="AJ824" t="s">
        <v>6697</v>
      </c>
      <c r="AK824" t="s">
        <v>6697</v>
      </c>
      <c r="AL824" t="s">
        <v>6697</v>
      </c>
      <c r="AM824" t="s">
        <v>6697</v>
      </c>
      <c r="AN824" t="s">
        <v>6697</v>
      </c>
      <c r="AO824" t="s">
        <v>6697</v>
      </c>
      <c r="AP824" t="s">
        <v>6697</v>
      </c>
      <c r="AQ824" t="s">
        <v>6697</v>
      </c>
      <c r="AR824" t="s">
        <v>6697</v>
      </c>
      <c r="AS824" t="s">
        <v>6697</v>
      </c>
      <c r="AT824">
        <v>0</v>
      </c>
      <c r="AU824" t="s">
        <v>6697</v>
      </c>
      <c r="AV824" t="s">
        <v>6697</v>
      </c>
      <c r="AW824">
        <v>1</v>
      </c>
      <c r="AX824" t="s">
        <v>6697</v>
      </c>
      <c r="AY824" t="s">
        <v>6697</v>
      </c>
      <c r="BA824" t="s">
        <v>6697</v>
      </c>
    </row>
    <row r="825" spans="1:53">
      <c r="A825" t="s">
        <v>174</v>
      </c>
      <c r="B825" t="s">
        <v>470</v>
      </c>
      <c r="C825" t="s">
        <v>1327</v>
      </c>
      <c r="D825" t="s">
        <v>1724</v>
      </c>
      <c r="E825" t="s">
        <v>1974</v>
      </c>
      <c r="F825">
        <v>10</v>
      </c>
      <c r="G825" t="s">
        <v>1977</v>
      </c>
      <c r="H825" t="s">
        <v>1979</v>
      </c>
      <c r="I825" t="s">
        <v>2798</v>
      </c>
      <c r="J825" t="s">
        <v>3542</v>
      </c>
      <c r="K825" t="s">
        <v>3551</v>
      </c>
      <c r="L825" t="s">
        <v>3563</v>
      </c>
      <c r="M825" t="s">
        <v>3828</v>
      </c>
      <c r="N825" t="s">
        <v>174</v>
      </c>
      <c r="O825" t="s">
        <v>3659</v>
      </c>
      <c r="P825" t="s">
        <v>4315</v>
      </c>
      <c r="Q825" t="s">
        <v>4319</v>
      </c>
      <c r="R825" t="s">
        <v>4322</v>
      </c>
      <c r="S825" t="s">
        <v>4912</v>
      </c>
      <c r="T825" t="s">
        <v>5440</v>
      </c>
      <c r="U825" t="s">
        <v>5440</v>
      </c>
      <c r="V825" t="s">
        <v>5770</v>
      </c>
      <c r="W825" t="s">
        <v>6271</v>
      </c>
      <c r="AA825" t="s">
        <v>6698</v>
      </c>
      <c r="AB825" t="s">
        <v>6697</v>
      </c>
      <c r="AC825" t="s">
        <v>6697</v>
      </c>
      <c r="AD825" t="s">
        <v>6697</v>
      </c>
      <c r="AE825" t="s">
        <v>6697</v>
      </c>
      <c r="AF825" t="s">
        <v>6697</v>
      </c>
      <c r="AG825" t="s">
        <v>6697</v>
      </c>
      <c r="AH825" t="s">
        <v>6697</v>
      </c>
      <c r="AI825" t="s">
        <v>6697</v>
      </c>
      <c r="AJ825" t="s">
        <v>6697</v>
      </c>
      <c r="AK825" t="s">
        <v>6697</v>
      </c>
      <c r="AL825" t="s">
        <v>6697</v>
      </c>
      <c r="AM825" t="s">
        <v>6697</v>
      </c>
      <c r="AN825" t="s">
        <v>6697</v>
      </c>
      <c r="AO825" t="s">
        <v>6697</v>
      </c>
      <c r="AP825" t="s">
        <v>6697</v>
      </c>
      <c r="AQ825" t="s">
        <v>6697</v>
      </c>
      <c r="AR825" t="s">
        <v>6697</v>
      </c>
      <c r="AS825" t="s">
        <v>6697</v>
      </c>
      <c r="AT825">
        <v>0</v>
      </c>
      <c r="AU825" t="s">
        <v>6697</v>
      </c>
      <c r="AV825" t="s">
        <v>6697</v>
      </c>
      <c r="AW825">
        <v>1</v>
      </c>
      <c r="AX825" t="s">
        <v>6697</v>
      </c>
      <c r="AY825" t="s">
        <v>6697</v>
      </c>
      <c r="BA825" t="s">
        <v>6697</v>
      </c>
    </row>
    <row r="826" spans="1:53">
      <c r="A826" t="s">
        <v>470</v>
      </c>
      <c r="B826" t="s">
        <v>174</v>
      </c>
      <c r="C826" t="s">
        <v>1327</v>
      </c>
      <c r="D826" t="s">
        <v>1667</v>
      </c>
      <c r="E826" t="s">
        <v>1974</v>
      </c>
      <c r="F826">
        <v>10</v>
      </c>
      <c r="G826" t="s">
        <v>1977</v>
      </c>
      <c r="H826" t="s">
        <v>1979</v>
      </c>
      <c r="I826" t="s">
        <v>2799</v>
      </c>
      <c r="J826" t="s">
        <v>3542</v>
      </c>
      <c r="K826" t="s">
        <v>3551</v>
      </c>
      <c r="L826" t="s">
        <v>3563</v>
      </c>
      <c r="M826" t="s">
        <v>3883</v>
      </c>
      <c r="N826" t="s">
        <v>174</v>
      </c>
      <c r="O826" t="s">
        <v>4207</v>
      </c>
      <c r="P826" t="s">
        <v>4315</v>
      </c>
      <c r="Q826" t="s">
        <v>4319</v>
      </c>
      <c r="R826" t="s">
        <v>4323</v>
      </c>
      <c r="S826" t="s">
        <v>4913</v>
      </c>
      <c r="T826" t="s">
        <v>5439</v>
      </c>
      <c r="U826" t="s">
        <v>4324</v>
      </c>
      <c r="V826" t="s">
        <v>5770</v>
      </c>
      <c r="W826" t="s">
        <v>5955</v>
      </c>
      <c r="AA826" t="s">
        <v>6697</v>
      </c>
      <c r="AB826" t="s">
        <v>6697</v>
      </c>
      <c r="AC826" t="s">
        <v>6697</v>
      </c>
      <c r="AD826" t="s">
        <v>6698</v>
      </c>
      <c r="AE826" t="s">
        <v>6697</v>
      </c>
      <c r="AF826" t="s">
        <v>6697</v>
      </c>
      <c r="AG826" t="s">
        <v>6697</v>
      </c>
      <c r="AH826" t="s">
        <v>6697</v>
      </c>
      <c r="AI826" t="s">
        <v>6697</v>
      </c>
      <c r="AJ826" t="s">
        <v>6697</v>
      </c>
      <c r="AK826" t="s">
        <v>6697</v>
      </c>
      <c r="AL826" t="s">
        <v>6697</v>
      </c>
      <c r="AM826" t="s">
        <v>6697</v>
      </c>
      <c r="AN826" t="s">
        <v>6699</v>
      </c>
      <c r="AO826" t="s">
        <v>6697</v>
      </c>
      <c r="AP826" t="s">
        <v>6697</v>
      </c>
      <c r="AQ826" t="s">
        <v>6697</v>
      </c>
      <c r="AR826" t="s">
        <v>6697</v>
      </c>
      <c r="AS826" t="s">
        <v>6697</v>
      </c>
      <c r="AT826">
        <v>0</v>
      </c>
      <c r="AU826" t="s">
        <v>6697</v>
      </c>
      <c r="AV826" t="s">
        <v>6697</v>
      </c>
      <c r="AW826">
        <v>1</v>
      </c>
      <c r="AX826" t="s">
        <v>6697</v>
      </c>
      <c r="AY826" t="s">
        <v>6697</v>
      </c>
      <c r="BA826" t="s">
        <v>6697</v>
      </c>
    </row>
    <row r="827" spans="1:53">
      <c r="A827" t="s">
        <v>472</v>
      </c>
      <c r="B827" t="s">
        <v>1071</v>
      </c>
      <c r="C827" t="s">
        <v>1325</v>
      </c>
      <c r="D827" t="s">
        <v>1880</v>
      </c>
      <c r="E827" t="s">
        <v>1973</v>
      </c>
      <c r="F827">
        <v>0</v>
      </c>
      <c r="G827" t="s">
        <v>1977</v>
      </c>
      <c r="H827" t="s">
        <v>1979</v>
      </c>
      <c r="I827" t="s">
        <v>2800</v>
      </c>
      <c r="J827" t="s">
        <v>3542</v>
      </c>
      <c r="K827" t="s">
        <v>3544</v>
      </c>
      <c r="L827" t="s">
        <v>3562</v>
      </c>
      <c r="M827" t="s">
        <v>3731</v>
      </c>
      <c r="N827" t="s">
        <v>193</v>
      </c>
      <c r="O827" t="s">
        <v>4208</v>
      </c>
      <c r="P827" t="s">
        <v>4315</v>
      </c>
      <c r="Q827" t="s">
        <v>4319</v>
      </c>
      <c r="R827" t="s">
        <v>4323</v>
      </c>
      <c r="S827" t="s">
        <v>4914</v>
      </c>
      <c r="T827" t="s">
        <v>5439</v>
      </c>
      <c r="U827" t="s">
        <v>4324</v>
      </c>
      <c r="V827" t="s">
        <v>5631</v>
      </c>
      <c r="W827" t="s">
        <v>5955</v>
      </c>
      <c r="AA827" t="s">
        <v>6697</v>
      </c>
      <c r="AB827" t="s">
        <v>6697</v>
      </c>
      <c r="AC827" t="s">
        <v>6697</v>
      </c>
      <c r="AD827" t="s">
        <v>6697</v>
      </c>
      <c r="AE827" t="s">
        <v>6697</v>
      </c>
      <c r="AF827" t="s">
        <v>6697</v>
      </c>
      <c r="AG827" t="s">
        <v>6697</v>
      </c>
      <c r="AH827" t="s">
        <v>6697</v>
      </c>
      <c r="AI827" t="s">
        <v>6697</v>
      </c>
      <c r="AJ827" t="s">
        <v>6697</v>
      </c>
      <c r="AK827" t="s">
        <v>6697</v>
      </c>
      <c r="AL827" t="s">
        <v>6697</v>
      </c>
      <c r="AM827" t="s">
        <v>6697</v>
      </c>
      <c r="AN827" t="s">
        <v>6699</v>
      </c>
      <c r="AO827" t="s">
        <v>6697</v>
      </c>
      <c r="AP827" t="s">
        <v>6697</v>
      </c>
      <c r="AQ827" t="s">
        <v>6697</v>
      </c>
      <c r="AR827" t="s">
        <v>6697</v>
      </c>
      <c r="AS827" t="s">
        <v>6697</v>
      </c>
      <c r="AT827">
        <v>0</v>
      </c>
      <c r="AU827" t="s">
        <v>6697</v>
      </c>
      <c r="AV827" t="s">
        <v>6697</v>
      </c>
      <c r="AW827">
        <v>0</v>
      </c>
      <c r="AX827" t="s">
        <v>6697</v>
      </c>
      <c r="AY827" t="s">
        <v>6697</v>
      </c>
      <c r="BA827" t="s">
        <v>6697</v>
      </c>
    </row>
    <row r="828" spans="1:53">
      <c r="A828" t="s">
        <v>473</v>
      </c>
      <c r="B828" t="s">
        <v>1071</v>
      </c>
      <c r="C828" t="s">
        <v>1325</v>
      </c>
      <c r="D828" t="s">
        <v>1880</v>
      </c>
      <c r="E828" t="s">
        <v>1973</v>
      </c>
      <c r="F828">
        <v>0</v>
      </c>
      <c r="G828" t="s">
        <v>1977</v>
      </c>
      <c r="H828" t="s">
        <v>1979</v>
      </c>
      <c r="I828" t="s">
        <v>2801</v>
      </c>
      <c r="J828" t="s">
        <v>3542</v>
      </c>
      <c r="K828" t="s">
        <v>3544</v>
      </c>
      <c r="L828" t="s">
        <v>3562</v>
      </c>
      <c r="M828" t="s">
        <v>3884</v>
      </c>
      <c r="N828" t="s">
        <v>193</v>
      </c>
      <c r="O828" t="s">
        <v>4209</v>
      </c>
      <c r="P828" t="s">
        <v>4315</v>
      </c>
      <c r="Q828" t="s">
        <v>4319</v>
      </c>
      <c r="R828" t="s">
        <v>4323</v>
      </c>
      <c r="S828" t="s">
        <v>4915</v>
      </c>
      <c r="T828" t="s">
        <v>5439</v>
      </c>
      <c r="U828" t="s">
        <v>4324</v>
      </c>
      <c r="V828" t="s">
        <v>5631</v>
      </c>
      <c r="W828" t="s">
        <v>6348</v>
      </c>
      <c r="AA828" t="s">
        <v>6697</v>
      </c>
      <c r="AB828" t="s">
        <v>6697</v>
      </c>
      <c r="AC828" t="s">
        <v>6697</v>
      </c>
      <c r="AD828" t="s">
        <v>6697</v>
      </c>
      <c r="AE828" t="s">
        <v>6697</v>
      </c>
      <c r="AF828" t="s">
        <v>6697</v>
      </c>
      <c r="AG828" t="s">
        <v>6697</v>
      </c>
      <c r="AH828" t="s">
        <v>6697</v>
      </c>
      <c r="AI828" t="s">
        <v>6697</v>
      </c>
      <c r="AJ828" t="s">
        <v>6697</v>
      </c>
      <c r="AK828" t="s">
        <v>6697</v>
      </c>
      <c r="AL828" t="s">
        <v>6697</v>
      </c>
      <c r="AM828" t="s">
        <v>6697</v>
      </c>
      <c r="AN828" t="s">
        <v>6699</v>
      </c>
      <c r="AO828" t="s">
        <v>6697</v>
      </c>
      <c r="AP828" t="s">
        <v>6697</v>
      </c>
      <c r="AQ828" t="s">
        <v>6697</v>
      </c>
      <c r="AR828" t="s">
        <v>6697</v>
      </c>
      <c r="AS828" t="s">
        <v>6697</v>
      </c>
      <c r="AT828">
        <v>0</v>
      </c>
      <c r="AU828" t="s">
        <v>6697</v>
      </c>
      <c r="AV828" t="s">
        <v>6697</v>
      </c>
      <c r="AW828">
        <v>0</v>
      </c>
      <c r="AX828" t="s">
        <v>6697</v>
      </c>
      <c r="AY828" t="s">
        <v>6697</v>
      </c>
      <c r="BA828" t="s">
        <v>6697</v>
      </c>
    </row>
    <row r="829" spans="1:53">
      <c r="A829" t="s">
        <v>470</v>
      </c>
      <c r="B829" t="s">
        <v>174</v>
      </c>
      <c r="C829" t="s">
        <v>1327</v>
      </c>
      <c r="D829" t="s">
        <v>1886</v>
      </c>
      <c r="E829" t="s">
        <v>1974</v>
      </c>
      <c r="F829">
        <v>10</v>
      </c>
      <c r="G829" t="s">
        <v>1977</v>
      </c>
      <c r="H829" t="s">
        <v>1979</v>
      </c>
      <c r="I829" t="s">
        <v>2802</v>
      </c>
      <c r="J829" t="s">
        <v>3542</v>
      </c>
      <c r="K829" t="s">
        <v>3551</v>
      </c>
      <c r="L829" t="s">
        <v>3563</v>
      </c>
      <c r="M829" t="s">
        <v>3730</v>
      </c>
      <c r="N829" t="s">
        <v>174</v>
      </c>
      <c r="O829" t="s">
        <v>3727</v>
      </c>
      <c r="P829" t="s">
        <v>4315</v>
      </c>
      <c r="Q829" t="s">
        <v>4319</v>
      </c>
      <c r="R829" t="s">
        <v>4321</v>
      </c>
      <c r="S829" t="s">
        <v>4916</v>
      </c>
      <c r="T829" t="s">
        <v>5439</v>
      </c>
      <c r="U829" t="s">
        <v>4324</v>
      </c>
      <c r="V829" t="s">
        <v>5770</v>
      </c>
      <c r="W829" t="s">
        <v>6271</v>
      </c>
      <c r="AA829" t="s">
        <v>6697</v>
      </c>
      <c r="AB829" t="s">
        <v>6697</v>
      </c>
      <c r="AC829" t="s">
        <v>6697</v>
      </c>
      <c r="AD829" t="s">
        <v>6698</v>
      </c>
      <c r="AE829" t="s">
        <v>6697</v>
      </c>
      <c r="AF829" t="s">
        <v>6697</v>
      </c>
      <c r="AG829" t="s">
        <v>6697</v>
      </c>
      <c r="AH829" t="s">
        <v>6697</v>
      </c>
      <c r="AI829" t="s">
        <v>6697</v>
      </c>
      <c r="AJ829" t="s">
        <v>6697</v>
      </c>
      <c r="AK829" t="s">
        <v>6697</v>
      </c>
      <c r="AL829" t="s">
        <v>6697</v>
      </c>
      <c r="AM829" t="s">
        <v>6697</v>
      </c>
      <c r="AN829" t="s">
        <v>6700</v>
      </c>
      <c r="AO829" t="s">
        <v>6697</v>
      </c>
      <c r="AP829" t="s">
        <v>6697</v>
      </c>
      <c r="AQ829" t="s">
        <v>6697</v>
      </c>
      <c r="AR829" t="s">
        <v>6697</v>
      </c>
      <c r="AS829" t="s">
        <v>6697</v>
      </c>
      <c r="AT829">
        <v>0</v>
      </c>
      <c r="AU829" t="s">
        <v>6697</v>
      </c>
      <c r="AV829" t="s">
        <v>6697</v>
      </c>
      <c r="AW829">
        <v>4</v>
      </c>
      <c r="AX829" t="s">
        <v>6697</v>
      </c>
      <c r="AY829" t="s">
        <v>6697</v>
      </c>
      <c r="BA829" t="s">
        <v>6697</v>
      </c>
    </row>
    <row r="830" spans="1:53">
      <c r="A830" t="s">
        <v>470</v>
      </c>
      <c r="B830" t="s">
        <v>174</v>
      </c>
      <c r="C830" t="s">
        <v>1327</v>
      </c>
      <c r="D830" t="s">
        <v>1886</v>
      </c>
      <c r="E830" t="s">
        <v>1974</v>
      </c>
      <c r="F830">
        <v>10</v>
      </c>
      <c r="G830" t="s">
        <v>1977</v>
      </c>
      <c r="H830" t="s">
        <v>1979</v>
      </c>
      <c r="I830" t="s">
        <v>2803</v>
      </c>
      <c r="J830" t="s">
        <v>3542</v>
      </c>
      <c r="K830" t="s">
        <v>3551</v>
      </c>
      <c r="L830" t="s">
        <v>3563</v>
      </c>
      <c r="M830" t="s">
        <v>3659</v>
      </c>
      <c r="N830" t="s">
        <v>174</v>
      </c>
      <c r="O830" t="s">
        <v>4210</v>
      </c>
      <c r="P830" t="s">
        <v>4315</v>
      </c>
      <c r="Q830" t="s">
        <v>4319</v>
      </c>
      <c r="R830" t="s">
        <v>4321</v>
      </c>
      <c r="S830" t="s">
        <v>4917</v>
      </c>
      <c r="T830" t="s">
        <v>5439</v>
      </c>
      <c r="U830" t="s">
        <v>4324</v>
      </c>
      <c r="V830" t="s">
        <v>5770</v>
      </c>
      <c r="W830" t="s">
        <v>6271</v>
      </c>
      <c r="AA830" t="s">
        <v>6697</v>
      </c>
      <c r="AB830" t="s">
        <v>6697</v>
      </c>
      <c r="AC830" t="s">
        <v>6697</v>
      </c>
      <c r="AD830" t="s">
        <v>6698</v>
      </c>
      <c r="AE830" t="s">
        <v>6697</v>
      </c>
      <c r="AF830" t="s">
        <v>6697</v>
      </c>
      <c r="AG830" t="s">
        <v>6697</v>
      </c>
      <c r="AH830" t="s">
        <v>6697</v>
      </c>
      <c r="AI830" t="s">
        <v>6697</v>
      </c>
      <c r="AJ830" t="s">
        <v>6697</v>
      </c>
      <c r="AK830" t="s">
        <v>6697</v>
      </c>
      <c r="AL830" t="s">
        <v>6697</v>
      </c>
      <c r="AM830" t="s">
        <v>6697</v>
      </c>
      <c r="AN830" t="s">
        <v>6700</v>
      </c>
      <c r="AO830" t="s">
        <v>6697</v>
      </c>
      <c r="AP830" t="s">
        <v>6697</v>
      </c>
      <c r="AQ830" t="s">
        <v>6697</v>
      </c>
      <c r="AR830" t="s">
        <v>6697</v>
      </c>
      <c r="AS830" t="s">
        <v>6697</v>
      </c>
      <c r="AT830">
        <v>0</v>
      </c>
      <c r="AU830" t="s">
        <v>6697</v>
      </c>
      <c r="AV830" t="s">
        <v>6697</v>
      </c>
      <c r="AW830">
        <v>4</v>
      </c>
      <c r="AX830" t="s">
        <v>6697</v>
      </c>
      <c r="AY830" t="s">
        <v>6697</v>
      </c>
      <c r="BA830" t="s">
        <v>6697</v>
      </c>
    </row>
    <row r="831" spans="1:53">
      <c r="A831" t="s">
        <v>474</v>
      </c>
      <c r="B831" t="s">
        <v>174</v>
      </c>
      <c r="C831" t="s">
        <v>1503</v>
      </c>
      <c r="D831" t="s">
        <v>174</v>
      </c>
      <c r="E831" t="s">
        <v>1974</v>
      </c>
      <c r="F831">
        <v>20</v>
      </c>
      <c r="G831" t="s">
        <v>1977</v>
      </c>
      <c r="H831" t="s">
        <v>1979</v>
      </c>
      <c r="I831" t="s">
        <v>2804</v>
      </c>
      <c r="J831" t="s">
        <v>3542</v>
      </c>
      <c r="K831" t="s">
        <v>3545</v>
      </c>
      <c r="L831" t="s">
        <v>3563</v>
      </c>
      <c r="M831" t="s">
        <v>3885</v>
      </c>
      <c r="N831" t="s">
        <v>174</v>
      </c>
      <c r="O831" t="s">
        <v>3576</v>
      </c>
      <c r="P831" t="s">
        <v>4315</v>
      </c>
      <c r="Q831" t="s">
        <v>4319</v>
      </c>
      <c r="R831" t="s">
        <v>4323</v>
      </c>
      <c r="S831" t="s">
        <v>4918</v>
      </c>
      <c r="T831" t="s">
        <v>5439</v>
      </c>
      <c r="U831" t="s">
        <v>4324</v>
      </c>
      <c r="V831" t="s">
        <v>5770</v>
      </c>
      <c r="W831" t="s">
        <v>6349</v>
      </c>
      <c r="AA831" t="s">
        <v>6697</v>
      </c>
      <c r="AB831" t="s">
        <v>6697</v>
      </c>
      <c r="AC831" t="s">
        <v>6697</v>
      </c>
      <c r="AD831" t="s">
        <v>6698</v>
      </c>
      <c r="AE831" t="s">
        <v>6697</v>
      </c>
      <c r="AF831" t="s">
        <v>6697</v>
      </c>
      <c r="AG831" t="s">
        <v>6697</v>
      </c>
      <c r="AH831" t="s">
        <v>6697</v>
      </c>
      <c r="AI831" t="s">
        <v>6697</v>
      </c>
      <c r="AJ831" t="s">
        <v>6698</v>
      </c>
      <c r="AK831" t="s">
        <v>6697</v>
      </c>
      <c r="AL831" t="s">
        <v>6697</v>
      </c>
      <c r="AM831" t="s">
        <v>6697</v>
      </c>
      <c r="AN831" t="s">
        <v>6699</v>
      </c>
      <c r="AO831" t="s">
        <v>6697</v>
      </c>
      <c r="AP831" t="s">
        <v>6697</v>
      </c>
      <c r="AQ831" t="s">
        <v>6697</v>
      </c>
      <c r="AR831" t="s">
        <v>6697</v>
      </c>
      <c r="AS831" t="s">
        <v>6697</v>
      </c>
      <c r="AT831">
        <v>1</v>
      </c>
      <c r="AU831" t="s">
        <v>6697</v>
      </c>
      <c r="AV831" t="s">
        <v>6703</v>
      </c>
      <c r="AW831">
        <v>65535</v>
      </c>
      <c r="AX831" t="s">
        <v>6703</v>
      </c>
      <c r="AY831" t="s">
        <v>6697</v>
      </c>
      <c r="BA831" t="s">
        <v>6697</v>
      </c>
    </row>
    <row r="832" spans="1:53">
      <c r="A832" t="s">
        <v>174</v>
      </c>
      <c r="B832" t="s">
        <v>474</v>
      </c>
      <c r="C832" t="s">
        <v>1503</v>
      </c>
      <c r="D832" t="s">
        <v>174</v>
      </c>
      <c r="E832" t="s">
        <v>1974</v>
      </c>
      <c r="F832">
        <v>20</v>
      </c>
      <c r="G832" t="s">
        <v>1977</v>
      </c>
      <c r="H832" t="s">
        <v>1979</v>
      </c>
      <c r="I832" t="s">
        <v>2805</v>
      </c>
      <c r="J832" t="s">
        <v>3542</v>
      </c>
      <c r="K832" t="s">
        <v>3545</v>
      </c>
      <c r="L832" t="s">
        <v>3563</v>
      </c>
      <c r="M832" t="s">
        <v>3576</v>
      </c>
      <c r="N832" t="s">
        <v>174</v>
      </c>
      <c r="O832" t="s">
        <v>3885</v>
      </c>
      <c r="P832" t="s">
        <v>4315</v>
      </c>
      <c r="Q832" t="s">
        <v>4319</v>
      </c>
      <c r="R832" t="s">
        <v>4321</v>
      </c>
      <c r="S832" t="s">
        <v>4918</v>
      </c>
      <c r="T832" t="s">
        <v>5440</v>
      </c>
      <c r="U832" t="s">
        <v>5521</v>
      </c>
      <c r="V832" t="s">
        <v>5770</v>
      </c>
      <c r="W832" t="s">
        <v>6349</v>
      </c>
      <c r="AA832" t="s">
        <v>6698</v>
      </c>
      <c r="AB832" t="s">
        <v>6697</v>
      </c>
      <c r="AC832" t="s">
        <v>6697</v>
      </c>
      <c r="AD832" t="s">
        <v>6697</v>
      </c>
      <c r="AE832" t="s">
        <v>6697</v>
      </c>
      <c r="AF832" t="s">
        <v>6697</v>
      </c>
      <c r="AG832" t="s">
        <v>6697</v>
      </c>
      <c r="AH832" t="s">
        <v>6697</v>
      </c>
      <c r="AI832" t="s">
        <v>6697</v>
      </c>
      <c r="AJ832" t="s">
        <v>6698</v>
      </c>
      <c r="AK832" t="s">
        <v>6697</v>
      </c>
      <c r="AL832" t="s">
        <v>6697</v>
      </c>
      <c r="AM832" t="s">
        <v>6697</v>
      </c>
      <c r="AN832" t="s">
        <v>6700</v>
      </c>
      <c r="AO832" t="s">
        <v>6697</v>
      </c>
      <c r="AP832" t="s">
        <v>6697</v>
      </c>
      <c r="AQ832" t="s">
        <v>6697</v>
      </c>
      <c r="AR832" t="s">
        <v>6697</v>
      </c>
      <c r="AS832" t="s">
        <v>6697</v>
      </c>
      <c r="AT832">
        <v>1</v>
      </c>
      <c r="AU832" t="s">
        <v>6697</v>
      </c>
      <c r="AV832" t="s">
        <v>6703</v>
      </c>
      <c r="AW832">
        <v>65535</v>
      </c>
      <c r="AX832" t="s">
        <v>6703</v>
      </c>
      <c r="AY832" t="s">
        <v>6697</v>
      </c>
      <c r="BA832" t="s">
        <v>6697</v>
      </c>
    </row>
    <row r="833" spans="1:53">
      <c r="A833" t="s">
        <v>313</v>
      </c>
      <c r="B833" t="s">
        <v>475</v>
      </c>
      <c r="C833" t="s">
        <v>1327</v>
      </c>
      <c r="D833" t="s">
        <v>1667</v>
      </c>
      <c r="E833" t="s">
        <v>1974</v>
      </c>
      <c r="F833">
        <v>5</v>
      </c>
      <c r="G833" t="s">
        <v>1977</v>
      </c>
      <c r="H833" t="s">
        <v>1979</v>
      </c>
      <c r="I833" t="s">
        <v>2806</v>
      </c>
      <c r="J833" t="s">
        <v>3542</v>
      </c>
      <c r="K833" t="s">
        <v>3545</v>
      </c>
      <c r="L833" t="s">
        <v>3563</v>
      </c>
      <c r="M833" t="s">
        <v>3648</v>
      </c>
      <c r="N833" t="s">
        <v>174</v>
      </c>
      <c r="O833" t="s">
        <v>3885</v>
      </c>
      <c r="P833" t="s">
        <v>4315</v>
      </c>
      <c r="Q833" t="s">
        <v>4319</v>
      </c>
      <c r="R833" t="s">
        <v>4321</v>
      </c>
      <c r="S833" t="s">
        <v>4919</v>
      </c>
      <c r="T833" t="s">
        <v>5439</v>
      </c>
      <c r="U833" t="s">
        <v>4324</v>
      </c>
      <c r="V833" t="s">
        <v>5713</v>
      </c>
      <c r="W833" t="s">
        <v>6350</v>
      </c>
      <c r="AA833" t="s">
        <v>6697</v>
      </c>
      <c r="AB833" t="s">
        <v>6697</v>
      </c>
      <c r="AC833" t="s">
        <v>6699</v>
      </c>
      <c r="AD833" t="s">
        <v>6697</v>
      </c>
      <c r="AE833" t="s">
        <v>6697</v>
      </c>
      <c r="AF833" t="s">
        <v>6697</v>
      </c>
      <c r="AG833" t="s">
        <v>6697</v>
      </c>
      <c r="AH833" t="s">
        <v>6697</v>
      </c>
      <c r="AI833" t="s">
        <v>6697</v>
      </c>
      <c r="AJ833" t="s">
        <v>6697</v>
      </c>
      <c r="AK833" t="s">
        <v>6697</v>
      </c>
      <c r="AL833" t="s">
        <v>6697</v>
      </c>
      <c r="AM833" t="s">
        <v>6697</v>
      </c>
      <c r="AN833" t="s">
        <v>6700</v>
      </c>
      <c r="AO833" t="s">
        <v>6697</v>
      </c>
      <c r="AP833" t="s">
        <v>6697</v>
      </c>
      <c r="AQ833" t="s">
        <v>6697</v>
      </c>
      <c r="AR833" t="s">
        <v>6697</v>
      </c>
      <c r="AS833" t="s">
        <v>6697</v>
      </c>
      <c r="AT833">
        <v>0</v>
      </c>
      <c r="AU833" t="s">
        <v>6697</v>
      </c>
      <c r="AV833" t="s">
        <v>6697</v>
      </c>
      <c r="AW833">
        <v>1</v>
      </c>
      <c r="AX833" t="s">
        <v>6697</v>
      </c>
      <c r="AY833" t="s">
        <v>6697</v>
      </c>
      <c r="BA833" t="s">
        <v>6697</v>
      </c>
    </row>
    <row r="834" spans="1:53">
      <c r="A834" t="s">
        <v>475</v>
      </c>
      <c r="B834" t="s">
        <v>174</v>
      </c>
      <c r="C834" t="s">
        <v>1327</v>
      </c>
      <c r="D834" t="s">
        <v>1667</v>
      </c>
      <c r="E834" t="s">
        <v>1974</v>
      </c>
      <c r="F834">
        <v>10</v>
      </c>
      <c r="G834" t="s">
        <v>1977</v>
      </c>
      <c r="H834" t="s">
        <v>1979</v>
      </c>
      <c r="I834" t="s">
        <v>2807</v>
      </c>
      <c r="J834" t="s">
        <v>3542</v>
      </c>
      <c r="K834" t="s">
        <v>3545</v>
      </c>
      <c r="L834" t="s">
        <v>3563</v>
      </c>
      <c r="M834" t="s">
        <v>3885</v>
      </c>
      <c r="N834" t="s">
        <v>174</v>
      </c>
      <c r="O834" t="s">
        <v>3576</v>
      </c>
      <c r="P834" t="s">
        <v>4315</v>
      </c>
      <c r="Q834" t="s">
        <v>4319</v>
      </c>
      <c r="R834" t="s">
        <v>4323</v>
      </c>
      <c r="S834" t="s">
        <v>4920</v>
      </c>
      <c r="T834" t="s">
        <v>5439</v>
      </c>
      <c r="U834" t="s">
        <v>4324</v>
      </c>
      <c r="V834" t="s">
        <v>5770</v>
      </c>
      <c r="W834" t="s">
        <v>6350</v>
      </c>
      <c r="AA834" t="s">
        <v>6697</v>
      </c>
      <c r="AB834" t="s">
        <v>6697</v>
      </c>
      <c r="AC834" t="s">
        <v>6697</v>
      </c>
      <c r="AD834" t="s">
        <v>6698</v>
      </c>
      <c r="AE834" t="s">
        <v>6697</v>
      </c>
      <c r="AF834" t="s">
        <v>6697</v>
      </c>
      <c r="AG834" t="s">
        <v>6697</v>
      </c>
      <c r="AH834" t="s">
        <v>6697</v>
      </c>
      <c r="AI834" t="s">
        <v>6697</v>
      </c>
      <c r="AJ834" t="s">
        <v>6697</v>
      </c>
      <c r="AK834" t="s">
        <v>6697</v>
      </c>
      <c r="AL834" t="s">
        <v>6697</v>
      </c>
      <c r="AM834" t="s">
        <v>6697</v>
      </c>
      <c r="AN834" t="s">
        <v>6699</v>
      </c>
      <c r="AO834" t="s">
        <v>6697</v>
      </c>
      <c r="AP834" t="s">
        <v>6697</v>
      </c>
      <c r="AQ834" t="s">
        <v>6697</v>
      </c>
      <c r="AR834" t="s">
        <v>6697</v>
      </c>
      <c r="AS834" t="s">
        <v>6697</v>
      </c>
      <c r="AT834">
        <v>0</v>
      </c>
      <c r="AU834" t="s">
        <v>6697</v>
      </c>
      <c r="AV834" t="s">
        <v>6697</v>
      </c>
      <c r="AW834">
        <v>1</v>
      </c>
      <c r="AX834" t="s">
        <v>6697</v>
      </c>
      <c r="AY834" t="s">
        <v>6697</v>
      </c>
      <c r="BA834" t="s">
        <v>6697</v>
      </c>
    </row>
    <row r="835" spans="1:53">
      <c r="A835" t="s">
        <v>476</v>
      </c>
      <c r="B835" t="s">
        <v>224</v>
      </c>
      <c r="C835" t="s">
        <v>1325</v>
      </c>
      <c r="D835" t="s">
        <v>1887</v>
      </c>
      <c r="E835" t="s">
        <v>1973</v>
      </c>
      <c r="F835">
        <v>0</v>
      </c>
      <c r="G835" t="s">
        <v>1977</v>
      </c>
      <c r="H835" t="s">
        <v>1979</v>
      </c>
      <c r="I835" t="s">
        <v>2808</v>
      </c>
      <c r="J835" t="s">
        <v>3542</v>
      </c>
      <c r="K835" t="s">
        <v>3544</v>
      </c>
      <c r="L835" t="s">
        <v>3562</v>
      </c>
      <c r="M835" t="s">
        <v>3731</v>
      </c>
      <c r="N835" t="s">
        <v>193</v>
      </c>
      <c r="O835" t="s">
        <v>4211</v>
      </c>
      <c r="P835" t="s">
        <v>4315</v>
      </c>
      <c r="Q835" t="s">
        <v>4319</v>
      </c>
      <c r="R835" t="s">
        <v>4323</v>
      </c>
      <c r="S835" t="s">
        <v>4921</v>
      </c>
      <c r="T835" t="s">
        <v>5439</v>
      </c>
      <c r="U835" t="s">
        <v>4324</v>
      </c>
      <c r="V835" t="s">
        <v>5631</v>
      </c>
      <c r="W835" t="s">
        <v>6103</v>
      </c>
      <c r="AA835" t="s">
        <v>6697</v>
      </c>
      <c r="AB835" t="s">
        <v>6697</v>
      </c>
      <c r="AC835" t="s">
        <v>6697</v>
      </c>
      <c r="AD835" t="s">
        <v>6697</v>
      </c>
      <c r="AE835" t="s">
        <v>6697</v>
      </c>
      <c r="AF835" t="s">
        <v>6697</v>
      </c>
      <c r="AG835" t="s">
        <v>6697</v>
      </c>
      <c r="AH835" t="s">
        <v>6697</v>
      </c>
      <c r="AI835" t="s">
        <v>6697</v>
      </c>
      <c r="AJ835" t="s">
        <v>6697</v>
      </c>
      <c r="AK835" t="s">
        <v>6697</v>
      </c>
      <c r="AL835" t="s">
        <v>6697</v>
      </c>
      <c r="AM835" t="s">
        <v>6697</v>
      </c>
      <c r="AN835" t="s">
        <v>6699</v>
      </c>
      <c r="AO835" t="s">
        <v>6697</v>
      </c>
      <c r="AP835" t="s">
        <v>6697</v>
      </c>
      <c r="AQ835" t="s">
        <v>6697</v>
      </c>
      <c r="AR835" t="s">
        <v>6697</v>
      </c>
      <c r="AS835" t="s">
        <v>6697</v>
      </c>
      <c r="AT835">
        <v>0</v>
      </c>
      <c r="AU835" t="s">
        <v>6697</v>
      </c>
      <c r="AV835" t="s">
        <v>6697</v>
      </c>
      <c r="AW835">
        <v>0</v>
      </c>
      <c r="AX835" t="s">
        <v>6697</v>
      </c>
      <c r="AY835" t="s">
        <v>6697</v>
      </c>
      <c r="BA835" t="s">
        <v>6697</v>
      </c>
    </row>
    <row r="836" spans="1:53">
      <c r="A836" t="s">
        <v>477</v>
      </c>
      <c r="B836" t="s">
        <v>1072</v>
      </c>
      <c r="C836" t="s">
        <v>1505</v>
      </c>
      <c r="D836" t="s">
        <v>174</v>
      </c>
      <c r="E836" t="s">
        <v>1974</v>
      </c>
      <c r="F836">
        <v>10</v>
      </c>
      <c r="G836" t="s">
        <v>1977</v>
      </c>
      <c r="H836" t="s">
        <v>1979</v>
      </c>
      <c r="I836" t="s">
        <v>2809</v>
      </c>
      <c r="J836" t="s">
        <v>3542</v>
      </c>
      <c r="K836" t="s">
        <v>3547</v>
      </c>
      <c r="L836" t="s">
        <v>3563</v>
      </c>
      <c r="M836" t="s">
        <v>3886</v>
      </c>
      <c r="N836" t="s">
        <v>174</v>
      </c>
      <c r="O836" t="s">
        <v>3887</v>
      </c>
      <c r="P836" t="s">
        <v>4315</v>
      </c>
      <c r="Q836" t="s">
        <v>4319</v>
      </c>
      <c r="R836" t="s">
        <v>4321</v>
      </c>
      <c r="S836" t="s">
        <v>4922</v>
      </c>
      <c r="T836" t="s">
        <v>5452</v>
      </c>
      <c r="U836" t="s">
        <v>5477</v>
      </c>
      <c r="V836" t="s">
        <v>5770</v>
      </c>
      <c r="W836" t="s">
        <v>6351</v>
      </c>
      <c r="AA836" t="s">
        <v>6697</v>
      </c>
      <c r="AB836" t="s">
        <v>6697</v>
      </c>
      <c r="AC836" t="s">
        <v>6697</v>
      </c>
      <c r="AD836" t="s">
        <v>6697</v>
      </c>
      <c r="AE836" t="s">
        <v>6697</v>
      </c>
      <c r="AF836" t="s">
        <v>6697</v>
      </c>
      <c r="AG836" t="s">
        <v>6697</v>
      </c>
      <c r="AH836" t="s">
        <v>6697</v>
      </c>
      <c r="AI836" t="s">
        <v>6697</v>
      </c>
      <c r="AJ836" t="s">
        <v>6698</v>
      </c>
      <c r="AK836" t="s">
        <v>6697</v>
      </c>
      <c r="AL836" t="s">
        <v>6697</v>
      </c>
      <c r="AM836" t="s">
        <v>6697</v>
      </c>
      <c r="AN836" t="s">
        <v>6700</v>
      </c>
      <c r="AO836" t="s">
        <v>6697</v>
      </c>
      <c r="AP836" t="s">
        <v>6697</v>
      </c>
      <c r="AQ836" t="s">
        <v>6697</v>
      </c>
      <c r="AR836" t="s">
        <v>6697</v>
      </c>
      <c r="AS836" t="s">
        <v>6697</v>
      </c>
      <c r="AT836">
        <v>1</v>
      </c>
      <c r="AU836" t="s">
        <v>6697</v>
      </c>
      <c r="AV836" t="s">
        <v>6703</v>
      </c>
      <c r="AW836">
        <v>65535</v>
      </c>
      <c r="AX836" t="s">
        <v>6703</v>
      </c>
      <c r="AY836" t="s">
        <v>6697</v>
      </c>
      <c r="BA836" t="s">
        <v>6697</v>
      </c>
    </row>
    <row r="837" spans="1:53">
      <c r="A837" t="s">
        <v>478</v>
      </c>
      <c r="B837" t="s">
        <v>1073</v>
      </c>
      <c r="C837" t="s">
        <v>1327</v>
      </c>
      <c r="D837" t="s">
        <v>1667</v>
      </c>
      <c r="E837" t="s">
        <v>1974</v>
      </c>
      <c r="F837">
        <v>0</v>
      </c>
      <c r="G837" t="s">
        <v>1977</v>
      </c>
      <c r="H837" t="s">
        <v>1979</v>
      </c>
      <c r="I837" t="s">
        <v>2810</v>
      </c>
      <c r="J837" t="s">
        <v>3542</v>
      </c>
      <c r="K837" t="s">
        <v>3545</v>
      </c>
      <c r="L837" t="s">
        <v>3563</v>
      </c>
      <c r="M837" t="s">
        <v>3886</v>
      </c>
      <c r="N837" t="s">
        <v>174</v>
      </c>
      <c r="O837" t="s">
        <v>4084</v>
      </c>
      <c r="P837" t="s">
        <v>4315</v>
      </c>
      <c r="Q837" t="s">
        <v>4319</v>
      </c>
      <c r="R837" t="s">
        <v>4323</v>
      </c>
      <c r="S837" t="s">
        <v>4923</v>
      </c>
      <c r="T837" t="s">
        <v>5439</v>
      </c>
      <c r="U837" t="s">
        <v>4324</v>
      </c>
      <c r="V837" t="s">
        <v>5770</v>
      </c>
      <c r="W837" t="s">
        <v>6352</v>
      </c>
      <c r="AA837" t="s">
        <v>6697</v>
      </c>
      <c r="AB837" t="s">
        <v>6697</v>
      </c>
      <c r="AC837" t="s">
        <v>6697</v>
      </c>
      <c r="AD837" t="s">
        <v>6697</v>
      </c>
      <c r="AE837" t="s">
        <v>6697</v>
      </c>
      <c r="AF837" t="s">
        <v>6697</v>
      </c>
      <c r="AG837" t="s">
        <v>6697</v>
      </c>
      <c r="AH837" t="s">
        <v>6697</v>
      </c>
      <c r="AI837" t="s">
        <v>6697</v>
      </c>
      <c r="AJ837" t="s">
        <v>6697</v>
      </c>
      <c r="AK837" t="s">
        <v>6697</v>
      </c>
      <c r="AL837" t="s">
        <v>6697</v>
      </c>
      <c r="AM837" t="s">
        <v>6697</v>
      </c>
      <c r="AN837" t="s">
        <v>6699</v>
      </c>
      <c r="AO837" t="s">
        <v>6697</v>
      </c>
      <c r="AP837" t="s">
        <v>6697</v>
      </c>
      <c r="AQ837" t="s">
        <v>6697</v>
      </c>
      <c r="AR837" t="s">
        <v>6697</v>
      </c>
      <c r="AS837" t="s">
        <v>6697</v>
      </c>
      <c r="AT837">
        <v>0</v>
      </c>
      <c r="AU837" t="s">
        <v>6697</v>
      </c>
      <c r="AV837" t="s">
        <v>6697</v>
      </c>
      <c r="AW837">
        <v>1</v>
      </c>
      <c r="AX837" t="s">
        <v>6697</v>
      </c>
      <c r="AY837" t="s">
        <v>6697</v>
      </c>
      <c r="BA837" t="s">
        <v>6697</v>
      </c>
    </row>
    <row r="838" spans="1:53">
      <c r="A838" t="s">
        <v>479</v>
      </c>
      <c r="B838" t="s">
        <v>1074</v>
      </c>
      <c r="C838" t="s">
        <v>1506</v>
      </c>
      <c r="D838" t="s">
        <v>174</v>
      </c>
      <c r="E838" t="s">
        <v>1974</v>
      </c>
      <c r="F838">
        <v>10</v>
      </c>
      <c r="G838" t="s">
        <v>1977</v>
      </c>
      <c r="H838" t="s">
        <v>1979</v>
      </c>
      <c r="I838" t="s">
        <v>2811</v>
      </c>
      <c r="J838" t="s">
        <v>3542</v>
      </c>
      <c r="K838" t="s">
        <v>3547</v>
      </c>
      <c r="L838" t="s">
        <v>3563</v>
      </c>
      <c r="M838" t="s">
        <v>3887</v>
      </c>
      <c r="N838" t="s">
        <v>174</v>
      </c>
      <c r="O838" t="s">
        <v>4212</v>
      </c>
      <c r="P838" t="s">
        <v>4315</v>
      </c>
      <c r="Q838" t="s">
        <v>4319</v>
      </c>
      <c r="R838" t="s">
        <v>4321</v>
      </c>
      <c r="S838" t="s">
        <v>4922</v>
      </c>
      <c r="T838" t="s">
        <v>5442</v>
      </c>
      <c r="U838" t="s">
        <v>5522</v>
      </c>
      <c r="V838" t="s">
        <v>5770</v>
      </c>
      <c r="W838" t="s">
        <v>6353</v>
      </c>
      <c r="AA838" t="s">
        <v>6697</v>
      </c>
      <c r="AB838" t="s">
        <v>6697</v>
      </c>
      <c r="AC838" t="s">
        <v>6697</v>
      </c>
      <c r="AD838" t="s">
        <v>6697</v>
      </c>
      <c r="AE838" t="s">
        <v>6697</v>
      </c>
      <c r="AF838" t="s">
        <v>6697</v>
      </c>
      <c r="AG838" t="s">
        <v>6697</v>
      </c>
      <c r="AH838" t="s">
        <v>6697</v>
      </c>
      <c r="AI838" t="s">
        <v>6697</v>
      </c>
      <c r="AJ838" t="s">
        <v>6698</v>
      </c>
      <c r="AK838" t="s">
        <v>6697</v>
      </c>
      <c r="AL838" t="s">
        <v>6697</v>
      </c>
      <c r="AM838" t="s">
        <v>6697</v>
      </c>
      <c r="AN838" t="s">
        <v>6700</v>
      </c>
      <c r="AO838" t="s">
        <v>6697</v>
      </c>
      <c r="AP838" t="s">
        <v>6697</v>
      </c>
      <c r="AQ838" t="s">
        <v>6697</v>
      </c>
      <c r="AR838" t="s">
        <v>6697</v>
      </c>
      <c r="AS838" t="s">
        <v>6697</v>
      </c>
      <c r="AT838">
        <v>2</v>
      </c>
      <c r="AU838" t="s">
        <v>6697</v>
      </c>
      <c r="AV838" t="s">
        <v>6703</v>
      </c>
      <c r="AW838">
        <v>65535</v>
      </c>
      <c r="AX838" t="s">
        <v>6703</v>
      </c>
      <c r="AY838" t="s">
        <v>6697</v>
      </c>
      <c r="BA838" t="s">
        <v>6697</v>
      </c>
    </row>
    <row r="839" spans="1:53">
      <c r="A839" t="s">
        <v>479</v>
      </c>
      <c r="B839" t="s">
        <v>1072</v>
      </c>
      <c r="C839" t="s">
        <v>1506</v>
      </c>
      <c r="D839" t="s">
        <v>174</v>
      </c>
      <c r="E839" t="s">
        <v>1974</v>
      </c>
      <c r="F839">
        <v>10</v>
      </c>
      <c r="G839" t="s">
        <v>1977</v>
      </c>
      <c r="H839" t="s">
        <v>1979</v>
      </c>
      <c r="I839" t="s">
        <v>2812</v>
      </c>
      <c r="J839" t="s">
        <v>3542</v>
      </c>
      <c r="K839" t="s">
        <v>3547</v>
      </c>
      <c r="L839" t="s">
        <v>3563</v>
      </c>
      <c r="M839" t="s">
        <v>3887</v>
      </c>
      <c r="N839" t="s">
        <v>174</v>
      </c>
      <c r="O839" t="s">
        <v>3887</v>
      </c>
      <c r="P839" t="s">
        <v>4315</v>
      </c>
      <c r="Q839" t="s">
        <v>4319</v>
      </c>
      <c r="R839" t="s">
        <v>4323</v>
      </c>
      <c r="S839" t="s">
        <v>4924</v>
      </c>
      <c r="T839" t="s">
        <v>5439</v>
      </c>
      <c r="U839" t="s">
        <v>4324</v>
      </c>
      <c r="V839" t="s">
        <v>5770</v>
      </c>
      <c r="W839" t="s">
        <v>6354</v>
      </c>
      <c r="AA839" t="s">
        <v>6697</v>
      </c>
      <c r="AB839" t="s">
        <v>6697</v>
      </c>
      <c r="AC839" t="s">
        <v>6697</v>
      </c>
      <c r="AD839" t="s">
        <v>6697</v>
      </c>
      <c r="AE839" t="s">
        <v>6697</v>
      </c>
      <c r="AF839" t="s">
        <v>6697</v>
      </c>
      <c r="AG839" t="s">
        <v>6697</v>
      </c>
      <c r="AH839" t="s">
        <v>6697</v>
      </c>
      <c r="AI839" t="s">
        <v>6697</v>
      </c>
      <c r="AJ839" t="s">
        <v>6698</v>
      </c>
      <c r="AK839" t="s">
        <v>6697</v>
      </c>
      <c r="AL839" t="s">
        <v>6697</v>
      </c>
      <c r="AM839" t="s">
        <v>6697</v>
      </c>
      <c r="AN839" t="s">
        <v>6699</v>
      </c>
      <c r="AO839" t="s">
        <v>6697</v>
      </c>
      <c r="AP839" t="s">
        <v>6697</v>
      </c>
      <c r="AQ839" t="s">
        <v>6697</v>
      </c>
      <c r="AR839" t="s">
        <v>6697</v>
      </c>
      <c r="AS839" t="s">
        <v>6697</v>
      </c>
      <c r="AT839">
        <v>2</v>
      </c>
      <c r="AU839" t="s">
        <v>6697</v>
      </c>
      <c r="AV839" t="s">
        <v>6703</v>
      </c>
      <c r="AW839">
        <v>65535</v>
      </c>
      <c r="AX839" t="s">
        <v>6703</v>
      </c>
      <c r="AY839" t="s">
        <v>6697</v>
      </c>
      <c r="BA839" t="s">
        <v>6697</v>
      </c>
    </row>
    <row r="840" spans="1:53">
      <c r="A840" t="s">
        <v>480</v>
      </c>
      <c r="B840" t="s">
        <v>1072</v>
      </c>
      <c r="C840" t="s">
        <v>1327</v>
      </c>
      <c r="D840" t="s">
        <v>1888</v>
      </c>
      <c r="E840" t="s">
        <v>1974</v>
      </c>
      <c r="F840">
        <v>0</v>
      </c>
      <c r="G840" t="s">
        <v>1977</v>
      </c>
      <c r="H840" t="s">
        <v>1979</v>
      </c>
      <c r="I840" t="s">
        <v>2813</v>
      </c>
      <c r="J840" t="s">
        <v>3542</v>
      </c>
      <c r="K840" t="s">
        <v>3545</v>
      </c>
      <c r="L840" t="s">
        <v>3563</v>
      </c>
      <c r="M840" t="s">
        <v>3887</v>
      </c>
      <c r="N840" t="s">
        <v>174</v>
      </c>
      <c r="O840" t="s">
        <v>3887</v>
      </c>
      <c r="P840" t="s">
        <v>4315</v>
      </c>
      <c r="Q840" t="s">
        <v>4319</v>
      </c>
      <c r="R840" t="s">
        <v>4323</v>
      </c>
      <c r="S840" t="s">
        <v>4922</v>
      </c>
      <c r="T840" t="s">
        <v>5439</v>
      </c>
      <c r="U840" t="s">
        <v>4324</v>
      </c>
      <c r="V840" t="s">
        <v>5770</v>
      </c>
      <c r="W840" t="s">
        <v>6351</v>
      </c>
      <c r="AA840" t="s">
        <v>6697</v>
      </c>
      <c r="AB840" t="s">
        <v>6697</v>
      </c>
      <c r="AC840" t="s">
        <v>6697</v>
      </c>
      <c r="AD840" t="s">
        <v>6697</v>
      </c>
      <c r="AE840" t="s">
        <v>6697</v>
      </c>
      <c r="AF840" t="s">
        <v>6697</v>
      </c>
      <c r="AG840" t="s">
        <v>6697</v>
      </c>
      <c r="AH840" t="s">
        <v>6697</v>
      </c>
      <c r="AI840" t="s">
        <v>6697</v>
      </c>
      <c r="AJ840" t="s">
        <v>6697</v>
      </c>
      <c r="AK840" t="s">
        <v>6697</v>
      </c>
      <c r="AL840" t="s">
        <v>6697</v>
      </c>
      <c r="AM840" t="s">
        <v>6697</v>
      </c>
      <c r="AN840" t="s">
        <v>6699</v>
      </c>
      <c r="AO840" t="s">
        <v>6697</v>
      </c>
      <c r="AP840" t="s">
        <v>6697</v>
      </c>
      <c r="AQ840" t="s">
        <v>6697</v>
      </c>
      <c r="AR840" t="s">
        <v>6697</v>
      </c>
      <c r="AS840" t="s">
        <v>6697</v>
      </c>
      <c r="AT840">
        <v>0</v>
      </c>
      <c r="AU840" t="s">
        <v>6697</v>
      </c>
      <c r="AV840" t="s">
        <v>6697</v>
      </c>
      <c r="AW840">
        <v>1</v>
      </c>
      <c r="AX840" t="s">
        <v>6697</v>
      </c>
      <c r="AY840" t="s">
        <v>6697</v>
      </c>
      <c r="BA840" t="s">
        <v>6697</v>
      </c>
    </row>
    <row r="841" spans="1:53">
      <c r="A841" t="s">
        <v>343</v>
      </c>
      <c r="B841" t="s">
        <v>1075</v>
      </c>
      <c r="C841" t="s">
        <v>1327</v>
      </c>
      <c r="D841" t="s">
        <v>1667</v>
      </c>
      <c r="E841" t="s">
        <v>1974</v>
      </c>
      <c r="F841">
        <v>0</v>
      </c>
      <c r="G841" t="s">
        <v>1977</v>
      </c>
      <c r="H841" t="s">
        <v>1979</v>
      </c>
      <c r="I841" t="s">
        <v>2814</v>
      </c>
      <c r="J841" t="s">
        <v>3542</v>
      </c>
      <c r="K841" t="s">
        <v>3545</v>
      </c>
      <c r="L841" t="s">
        <v>3563</v>
      </c>
      <c r="M841" t="s">
        <v>3794</v>
      </c>
      <c r="N841" t="s">
        <v>174</v>
      </c>
      <c r="O841" t="s">
        <v>3984</v>
      </c>
      <c r="P841" t="s">
        <v>4315</v>
      </c>
      <c r="Q841" t="s">
        <v>4319</v>
      </c>
      <c r="R841" t="s">
        <v>4321</v>
      </c>
      <c r="S841" t="s">
        <v>4925</v>
      </c>
      <c r="T841" t="s">
        <v>5439</v>
      </c>
      <c r="U841" t="s">
        <v>4324</v>
      </c>
      <c r="V841" t="s">
        <v>5723</v>
      </c>
      <c r="W841" t="s">
        <v>5723</v>
      </c>
      <c r="AA841" t="s">
        <v>6697</v>
      </c>
      <c r="AB841" t="s">
        <v>6697</v>
      </c>
      <c r="AC841" t="s">
        <v>6697</v>
      </c>
      <c r="AD841" t="s">
        <v>6697</v>
      </c>
      <c r="AE841" t="s">
        <v>6697</v>
      </c>
      <c r="AF841" t="s">
        <v>6697</v>
      </c>
      <c r="AG841" t="s">
        <v>6697</v>
      </c>
      <c r="AH841" t="s">
        <v>6697</v>
      </c>
      <c r="AI841" t="s">
        <v>6697</v>
      </c>
      <c r="AJ841" t="s">
        <v>6697</v>
      </c>
      <c r="AK841" t="s">
        <v>6697</v>
      </c>
      <c r="AL841" t="s">
        <v>6697</v>
      </c>
      <c r="AM841" t="s">
        <v>6697</v>
      </c>
      <c r="AN841" t="s">
        <v>6700</v>
      </c>
      <c r="AO841" t="s">
        <v>6697</v>
      </c>
      <c r="AP841" t="s">
        <v>6697</v>
      </c>
      <c r="AQ841" t="s">
        <v>6697</v>
      </c>
      <c r="AR841" t="s">
        <v>6697</v>
      </c>
      <c r="AS841" t="s">
        <v>6697</v>
      </c>
      <c r="AT841">
        <v>0</v>
      </c>
      <c r="AU841" t="s">
        <v>6697</v>
      </c>
      <c r="AV841" t="s">
        <v>6697</v>
      </c>
      <c r="AW841">
        <v>1</v>
      </c>
      <c r="AX841" t="s">
        <v>6697</v>
      </c>
      <c r="AY841" t="s">
        <v>6697</v>
      </c>
      <c r="BA841" t="s">
        <v>6697</v>
      </c>
    </row>
    <row r="842" spans="1:53">
      <c r="A842" t="s">
        <v>481</v>
      </c>
      <c r="B842" t="s">
        <v>174</v>
      </c>
      <c r="C842" t="s">
        <v>1327</v>
      </c>
      <c r="D842" t="s">
        <v>1889</v>
      </c>
      <c r="E842" t="s">
        <v>1974</v>
      </c>
      <c r="F842">
        <v>10</v>
      </c>
      <c r="G842" t="s">
        <v>1977</v>
      </c>
      <c r="H842" t="s">
        <v>1979</v>
      </c>
      <c r="I842" t="s">
        <v>2815</v>
      </c>
      <c r="J842" t="s">
        <v>3542</v>
      </c>
      <c r="K842" t="s">
        <v>3551</v>
      </c>
      <c r="L842" t="s">
        <v>3563</v>
      </c>
      <c r="M842" t="s">
        <v>3888</v>
      </c>
      <c r="N842" t="s">
        <v>174</v>
      </c>
      <c r="O842" t="s">
        <v>3718</v>
      </c>
      <c r="P842" t="s">
        <v>4315</v>
      </c>
      <c r="Q842" t="s">
        <v>4319</v>
      </c>
      <c r="R842" t="s">
        <v>4321</v>
      </c>
      <c r="S842" t="s">
        <v>4926</v>
      </c>
      <c r="T842" t="s">
        <v>5441</v>
      </c>
      <c r="U842" t="s">
        <v>5440</v>
      </c>
      <c r="V842" t="s">
        <v>5618</v>
      </c>
      <c r="W842" t="s">
        <v>6271</v>
      </c>
      <c r="AA842" t="s">
        <v>6697</v>
      </c>
      <c r="AB842" t="s">
        <v>6697</v>
      </c>
      <c r="AC842" t="s">
        <v>6697</v>
      </c>
      <c r="AD842" t="s">
        <v>6698</v>
      </c>
      <c r="AE842" t="s">
        <v>6697</v>
      </c>
      <c r="AF842" t="s">
        <v>6697</v>
      </c>
      <c r="AG842" t="s">
        <v>6697</v>
      </c>
      <c r="AH842" t="s">
        <v>6697</v>
      </c>
      <c r="AI842" t="s">
        <v>6697</v>
      </c>
      <c r="AJ842" t="s">
        <v>6697</v>
      </c>
      <c r="AK842" t="s">
        <v>6697</v>
      </c>
      <c r="AL842" t="s">
        <v>6697</v>
      </c>
      <c r="AM842" t="s">
        <v>6697</v>
      </c>
      <c r="AN842" t="s">
        <v>6700</v>
      </c>
      <c r="AO842" t="s">
        <v>6697</v>
      </c>
      <c r="AP842" t="s">
        <v>6697</v>
      </c>
      <c r="AQ842" t="s">
        <v>6697</v>
      </c>
      <c r="AR842" t="s">
        <v>6697</v>
      </c>
      <c r="AS842" t="s">
        <v>6697</v>
      </c>
      <c r="AT842">
        <v>0</v>
      </c>
      <c r="AU842" t="s">
        <v>6697</v>
      </c>
      <c r="AV842" t="s">
        <v>6697</v>
      </c>
      <c r="AW842">
        <v>11</v>
      </c>
      <c r="AX842" t="s">
        <v>6697</v>
      </c>
      <c r="AY842" t="s">
        <v>6697</v>
      </c>
      <c r="BA842" t="s">
        <v>6697</v>
      </c>
    </row>
    <row r="843" spans="1:53">
      <c r="A843" t="s">
        <v>482</v>
      </c>
      <c r="B843" t="s">
        <v>193</v>
      </c>
      <c r="C843" t="s">
        <v>1507</v>
      </c>
      <c r="D843" t="s">
        <v>193</v>
      </c>
      <c r="E843" t="s">
        <v>1973</v>
      </c>
      <c r="F843">
        <v>0</v>
      </c>
      <c r="G843" t="s">
        <v>1977</v>
      </c>
      <c r="H843" t="s">
        <v>1979</v>
      </c>
      <c r="I843" t="s">
        <v>2816</v>
      </c>
      <c r="J843" t="s">
        <v>3542</v>
      </c>
      <c r="K843" t="s">
        <v>3556</v>
      </c>
      <c r="L843" t="s">
        <v>3562</v>
      </c>
      <c r="M843" t="s">
        <v>3889</v>
      </c>
      <c r="N843" t="s">
        <v>193</v>
      </c>
      <c r="O843" t="s">
        <v>4213</v>
      </c>
      <c r="P843" t="s">
        <v>4315</v>
      </c>
      <c r="Q843" t="s">
        <v>4319</v>
      </c>
      <c r="R843" t="s">
        <v>4321</v>
      </c>
      <c r="S843" t="s">
        <v>4927</v>
      </c>
      <c r="T843" t="s">
        <v>5437</v>
      </c>
      <c r="U843" t="s">
        <v>5523</v>
      </c>
      <c r="V843" t="s">
        <v>5618</v>
      </c>
      <c r="W843" t="s">
        <v>6355</v>
      </c>
      <c r="AA843" t="s">
        <v>6697</v>
      </c>
      <c r="AB843" t="s">
        <v>6697</v>
      </c>
      <c r="AC843" t="s">
        <v>6697</v>
      </c>
      <c r="AD843" t="s">
        <v>6697</v>
      </c>
      <c r="AE843" t="s">
        <v>6697</v>
      </c>
      <c r="AF843" t="s">
        <v>6697</v>
      </c>
      <c r="AG843" t="s">
        <v>6697</v>
      </c>
      <c r="AH843" t="s">
        <v>6697</v>
      </c>
      <c r="AI843" t="s">
        <v>6697</v>
      </c>
      <c r="AJ843" t="s">
        <v>6697</v>
      </c>
      <c r="AK843" t="s">
        <v>6697</v>
      </c>
      <c r="AL843" t="s">
        <v>6697</v>
      </c>
      <c r="AM843" t="s">
        <v>6697</v>
      </c>
      <c r="AN843" t="s">
        <v>6700</v>
      </c>
      <c r="AO843" t="s">
        <v>6697</v>
      </c>
      <c r="AP843" t="s">
        <v>6697</v>
      </c>
      <c r="AQ843" t="s">
        <v>6697</v>
      </c>
      <c r="AR843" t="s">
        <v>6697</v>
      </c>
      <c r="AS843" t="s">
        <v>6697</v>
      </c>
      <c r="AT843">
        <v>0</v>
      </c>
      <c r="AU843" t="s">
        <v>6697</v>
      </c>
      <c r="AV843" t="s">
        <v>6697</v>
      </c>
      <c r="AW843">
        <v>0</v>
      </c>
      <c r="AX843" t="s">
        <v>6697</v>
      </c>
      <c r="AY843" t="s">
        <v>6697</v>
      </c>
      <c r="BA843" t="s">
        <v>6697</v>
      </c>
    </row>
    <row r="844" spans="1:53">
      <c r="A844" t="s">
        <v>481</v>
      </c>
      <c r="B844" t="s">
        <v>174</v>
      </c>
      <c r="C844" t="s">
        <v>1327</v>
      </c>
      <c r="D844" t="s">
        <v>1890</v>
      </c>
      <c r="E844" t="s">
        <v>1974</v>
      </c>
      <c r="F844">
        <v>10</v>
      </c>
      <c r="G844" t="s">
        <v>1977</v>
      </c>
      <c r="H844" t="s">
        <v>1979</v>
      </c>
      <c r="I844" t="s">
        <v>2817</v>
      </c>
      <c r="J844" t="s">
        <v>3542</v>
      </c>
      <c r="K844" t="s">
        <v>3551</v>
      </c>
      <c r="L844" t="s">
        <v>3563</v>
      </c>
      <c r="M844" t="s">
        <v>3890</v>
      </c>
      <c r="N844" t="s">
        <v>174</v>
      </c>
      <c r="O844" t="s">
        <v>4214</v>
      </c>
      <c r="P844" t="s">
        <v>4315</v>
      </c>
      <c r="Q844" t="s">
        <v>4319</v>
      </c>
      <c r="R844" t="s">
        <v>4322</v>
      </c>
      <c r="S844" t="s">
        <v>4928</v>
      </c>
      <c r="T844" t="s">
        <v>5442</v>
      </c>
      <c r="U844" t="s">
        <v>5440</v>
      </c>
      <c r="V844" t="s">
        <v>5787</v>
      </c>
      <c r="W844" t="s">
        <v>6271</v>
      </c>
      <c r="AA844" t="s">
        <v>6697</v>
      </c>
      <c r="AB844" t="s">
        <v>6697</v>
      </c>
      <c r="AC844" t="s">
        <v>6697</v>
      </c>
      <c r="AD844" t="s">
        <v>6698</v>
      </c>
      <c r="AE844" t="s">
        <v>6697</v>
      </c>
      <c r="AF844" t="s">
        <v>6697</v>
      </c>
      <c r="AG844" t="s">
        <v>6697</v>
      </c>
      <c r="AH844" t="s">
        <v>6697</v>
      </c>
      <c r="AI844" t="s">
        <v>6697</v>
      </c>
      <c r="AJ844" t="s">
        <v>6697</v>
      </c>
      <c r="AK844" t="s">
        <v>6697</v>
      </c>
      <c r="AL844" t="s">
        <v>6697</v>
      </c>
      <c r="AM844" t="s">
        <v>6697</v>
      </c>
      <c r="AN844" t="s">
        <v>6697</v>
      </c>
      <c r="AO844" t="s">
        <v>6697</v>
      </c>
      <c r="AP844" t="s">
        <v>6697</v>
      </c>
      <c r="AQ844" t="s">
        <v>6697</v>
      </c>
      <c r="AR844" t="s">
        <v>6697</v>
      </c>
      <c r="AS844" t="s">
        <v>6697</v>
      </c>
      <c r="AT844">
        <v>0</v>
      </c>
      <c r="AU844" t="s">
        <v>6697</v>
      </c>
      <c r="AV844" t="s">
        <v>6697</v>
      </c>
      <c r="AW844">
        <v>11</v>
      </c>
      <c r="AX844" t="s">
        <v>6697</v>
      </c>
      <c r="AY844" t="s">
        <v>6697</v>
      </c>
      <c r="BA844" t="s">
        <v>6697</v>
      </c>
    </row>
    <row r="845" spans="1:53">
      <c r="A845" t="s">
        <v>481</v>
      </c>
      <c r="B845" t="s">
        <v>174</v>
      </c>
      <c r="C845" t="s">
        <v>1508</v>
      </c>
      <c r="D845" t="s">
        <v>174</v>
      </c>
      <c r="E845" t="s">
        <v>1974</v>
      </c>
      <c r="F845">
        <v>30</v>
      </c>
      <c r="G845" t="s">
        <v>1978</v>
      </c>
      <c r="H845" t="s">
        <v>1979</v>
      </c>
      <c r="I845" t="s">
        <v>2818</v>
      </c>
      <c r="J845" t="s">
        <v>3542</v>
      </c>
      <c r="K845" t="s">
        <v>3551</v>
      </c>
      <c r="L845" t="s">
        <v>3563</v>
      </c>
      <c r="M845" t="s">
        <v>3890</v>
      </c>
      <c r="N845" t="s">
        <v>174</v>
      </c>
      <c r="O845" t="s">
        <v>4214</v>
      </c>
      <c r="P845" t="s">
        <v>4315</v>
      </c>
      <c r="Q845" t="s">
        <v>4319</v>
      </c>
      <c r="R845" t="s">
        <v>4322</v>
      </c>
      <c r="S845" t="s">
        <v>4928</v>
      </c>
      <c r="T845" t="s">
        <v>5443</v>
      </c>
      <c r="U845" t="s">
        <v>5477</v>
      </c>
      <c r="V845" t="s">
        <v>5787</v>
      </c>
      <c r="W845" t="s">
        <v>6356</v>
      </c>
      <c r="AA845" t="s">
        <v>6697</v>
      </c>
      <c r="AB845" t="s">
        <v>6697</v>
      </c>
      <c r="AC845" t="s">
        <v>6697</v>
      </c>
      <c r="AD845" t="s">
        <v>6698</v>
      </c>
      <c r="AE845" t="s">
        <v>6697</v>
      </c>
      <c r="AF845" t="s">
        <v>6697</v>
      </c>
      <c r="AG845" t="s">
        <v>6697</v>
      </c>
      <c r="AH845" t="s">
        <v>6697</v>
      </c>
      <c r="AI845" t="s">
        <v>6698</v>
      </c>
      <c r="AJ845" t="s">
        <v>6698</v>
      </c>
      <c r="AK845" t="s">
        <v>6697</v>
      </c>
      <c r="AL845" t="s">
        <v>6697</v>
      </c>
      <c r="AM845" t="s">
        <v>6697</v>
      </c>
      <c r="AN845" t="s">
        <v>6697</v>
      </c>
      <c r="AO845" t="s">
        <v>6697</v>
      </c>
      <c r="AP845" t="s">
        <v>6697</v>
      </c>
      <c r="AQ845" t="s">
        <v>6697</v>
      </c>
      <c r="AR845" t="s">
        <v>6697</v>
      </c>
      <c r="AS845" t="s">
        <v>6697</v>
      </c>
      <c r="AT845">
        <v>16383</v>
      </c>
      <c r="AU845" t="s">
        <v>6703</v>
      </c>
      <c r="AV845" t="s">
        <v>6703</v>
      </c>
      <c r="AW845">
        <v>65535</v>
      </c>
      <c r="AX845" t="s">
        <v>6703</v>
      </c>
      <c r="AY845" t="s">
        <v>6697</v>
      </c>
      <c r="BA845" t="s">
        <v>6697</v>
      </c>
    </row>
    <row r="846" spans="1:53">
      <c r="A846" t="s">
        <v>174</v>
      </c>
      <c r="B846" t="s">
        <v>1076</v>
      </c>
      <c r="C846" t="s">
        <v>1422</v>
      </c>
      <c r="D846" t="s">
        <v>1666</v>
      </c>
      <c r="E846" t="s">
        <v>1974</v>
      </c>
      <c r="F846">
        <v>10</v>
      </c>
      <c r="G846" t="s">
        <v>1977</v>
      </c>
      <c r="H846" t="s">
        <v>1979</v>
      </c>
      <c r="I846" t="s">
        <v>2819</v>
      </c>
      <c r="J846" t="s">
        <v>3542</v>
      </c>
      <c r="K846" t="s">
        <v>3551</v>
      </c>
      <c r="L846" t="s">
        <v>3563</v>
      </c>
      <c r="M846" t="s">
        <v>3891</v>
      </c>
      <c r="N846" t="s">
        <v>174</v>
      </c>
      <c r="O846" t="s">
        <v>4215</v>
      </c>
      <c r="P846" t="s">
        <v>4315</v>
      </c>
      <c r="Q846" t="s">
        <v>4319</v>
      </c>
      <c r="R846" t="s">
        <v>4322</v>
      </c>
      <c r="S846" t="s">
        <v>4929</v>
      </c>
      <c r="T846" t="s">
        <v>5440</v>
      </c>
      <c r="U846" t="s">
        <v>5440</v>
      </c>
      <c r="V846" t="s">
        <v>5788</v>
      </c>
      <c r="W846" t="s">
        <v>6157</v>
      </c>
      <c r="AA846" t="s">
        <v>6698</v>
      </c>
      <c r="AB846" t="s">
        <v>6697</v>
      </c>
      <c r="AC846" t="s">
        <v>6697</v>
      </c>
      <c r="AD846" t="s">
        <v>6697</v>
      </c>
      <c r="AE846" t="s">
        <v>6697</v>
      </c>
      <c r="AF846" t="s">
        <v>6697</v>
      </c>
      <c r="AG846" t="s">
        <v>6697</v>
      </c>
      <c r="AH846" t="s">
        <v>6697</v>
      </c>
      <c r="AI846" t="s">
        <v>6697</v>
      </c>
      <c r="AJ846" t="s">
        <v>6697</v>
      </c>
      <c r="AK846" t="s">
        <v>6697</v>
      </c>
      <c r="AL846" t="s">
        <v>6697</v>
      </c>
      <c r="AM846" t="s">
        <v>6697</v>
      </c>
      <c r="AN846" t="s">
        <v>6697</v>
      </c>
      <c r="AO846" t="s">
        <v>6697</v>
      </c>
      <c r="AP846" t="s">
        <v>6697</v>
      </c>
      <c r="AQ846" t="s">
        <v>6697</v>
      </c>
      <c r="AR846" t="s">
        <v>6697</v>
      </c>
      <c r="AS846" t="s">
        <v>6697</v>
      </c>
      <c r="AT846">
        <v>2</v>
      </c>
      <c r="AU846" t="s">
        <v>6697</v>
      </c>
      <c r="AV846" t="s">
        <v>6697</v>
      </c>
      <c r="AW846">
        <v>2</v>
      </c>
      <c r="AX846" t="s">
        <v>6697</v>
      </c>
      <c r="AY846" t="s">
        <v>6697</v>
      </c>
      <c r="BA846" t="s">
        <v>6697</v>
      </c>
    </row>
    <row r="847" spans="1:53">
      <c r="A847" t="s">
        <v>483</v>
      </c>
      <c r="B847" t="s">
        <v>483</v>
      </c>
      <c r="C847" t="s">
        <v>1327</v>
      </c>
      <c r="D847" t="s">
        <v>1888</v>
      </c>
      <c r="E847" t="s">
        <v>1974</v>
      </c>
      <c r="F847">
        <v>0</v>
      </c>
      <c r="G847" t="s">
        <v>1977</v>
      </c>
      <c r="H847" t="s">
        <v>1979</v>
      </c>
      <c r="I847" t="s">
        <v>2820</v>
      </c>
      <c r="J847" t="s">
        <v>3542</v>
      </c>
      <c r="K847" t="s">
        <v>3545</v>
      </c>
      <c r="L847" t="s">
        <v>3563</v>
      </c>
      <c r="M847" t="s">
        <v>3892</v>
      </c>
      <c r="N847" t="s">
        <v>174</v>
      </c>
      <c r="O847" t="s">
        <v>3892</v>
      </c>
      <c r="P847" t="s">
        <v>4315</v>
      </c>
      <c r="Q847" t="s">
        <v>4319</v>
      </c>
      <c r="R847" t="s">
        <v>4322</v>
      </c>
      <c r="S847" t="s">
        <v>4930</v>
      </c>
      <c r="T847" t="s">
        <v>5439</v>
      </c>
      <c r="U847" t="s">
        <v>4324</v>
      </c>
      <c r="V847" t="s">
        <v>5770</v>
      </c>
      <c r="W847" t="s">
        <v>5963</v>
      </c>
      <c r="AA847" t="s">
        <v>6697</v>
      </c>
      <c r="AB847" t="s">
        <v>6697</v>
      </c>
      <c r="AC847" t="s">
        <v>6697</v>
      </c>
      <c r="AD847" t="s">
        <v>6697</v>
      </c>
      <c r="AE847" t="s">
        <v>6697</v>
      </c>
      <c r="AF847" t="s">
        <v>6697</v>
      </c>
      <c r="AG847" t="s">
        <v>6697</v>
      </c>
      <c r="AH847" t="s">
        <v>6697</v>
      </c>
      <c r="AI847" t="s">
        <v>6697</v>
      </c>
      <c r="AJ847" t="s">
        <v>6697</v>
      </c>
      <c r="AK847" t="s">
        <v>6697</v>
      </c>
      <c r="AL847" t="s">
        <v>6697</v>
      </c>
      <c r="AM847" t="s">
        <v>6697</v>
      </c>
      <c r="AN847" t="s">
        <v>6697</v>
      </c>
      <c r="AO847" t="s">
        <v>6697</v>
      </c>
      <c r="AP847" t="s">
        <v>6697</v>
      </c>
      <c r="AQ847" t="s">
        <v>6697</v>
      </c>
      <c r="AR847" t="s">
        <v>6697</v>
      </c>
      <c r="AS847" t="s">
        <v>6697</v>
      </c>
      <c r="AT847">
        <v>0</v>
      </c>
      <c r="AU847" t="s">
        <v>6697</v>
      </c>
      <c r="AV847" t="s">
        <v>6697</v>
      </c>
      <c r="AW847">
        <v>1</v>
      </c>
      <c r="AX847" t="s">
        <v>6697</v>
      </c>
      <c r="AY847" t="s">
        <v>6697</v>
      </c>
      <c r="BA847" t="s">
        <v>6697</v>
      </c>
    </row>
    <row r="848" spans="1:53">
      <c r="A848" t="s">
        <v>484</v>
      </c>
      <c r="B848" t="s">
        <v>1077</v>
      </c>
      <c r="C848" t="s">
        <v>1327</v>
      </c>
      <c r="D848" t="s">
        <v>1891</v>
      </c>
      <c r="E848" t="s">
        <v>1974</v>
      </c>
      <c r="F848">
        <v>0</v>
      </c>
      <c r="G848" t="s">
        <v>1977</v>
      </c>
      <c r="H848" t="s">
        <v>1979</v>
      </c>
      <c r="I848" t="s">
        <v>2821</v>
      </c>
      <c r="J848" t="s">
        <v>3542</v>
      </c>
      <c r="K848" t="s">
        <v>3545</v>
      </c>
      <c r="L848" t="s">
        <v>3563</v>
      </c>
      <c r="M848" t="s">
        <v>3794</v>
      </c>
      <c r="N848" t="s">
        <v>174</v>
      </c>
      <c r="O848" t="s">
        <v>3794</v>
      </c>
      <c r="P848" t="s">
        <v>4315</v>
      </c>
      <c r="Q848" t="s">
        <v>4319</v>
      </c>
      <c r="R848" t="s">
        <v>4323</v>
      </c>
      <c r="S848" t="s">
        <v>4931</v>
      </c>
      <c r="T848" t="s">
        <v>5439</v>
      </c>
      <c r="U848" t="s">
        <v>4324</v>
      </c>
      <c r="V848" t="s">
        <v>5770</v>
      </c>
      <c r="W848" t="s">
        <v>6357</v>
      </c>
      <c r="AA848" t="s">
        <v>6697</v>
      </c>
      <c r="AB848" t="s">
        <v>6697</v>
      </c>
      <c r="AC848" t="s">
        <v>6697</v>
      </c>
      <c r="AD848" t="s">
        <v>6697</v>
      </c>
      <c r="AE848" t="s">
        <v>6697</v>
      </c>
      <c r="AF848" t="s">
        <v>6697</v>
      </c>
      <c r="AG848" t="s">
        <v>6697</v>
      </c>
      <c r="AH848" t="s">
        <v>6697</v>
      </c>
      <c r="AI848" t="s">
        <v>6697</v>
      </c>
      <c r="AJ848" t="s">
        <v>6697</v>
      </c>
      <c r="AK848" t="s">
        <v>6697</v>
      </c>
      <c r="AL848" t="s">
        <v>6697</v>
      </c>
      <c r="AM848" t="s">
        <v>6697</v>
      </c>
      <c r="AN848" t="s">
        <v>6699</v>
      </c>
      <c r="AO848" t="s">
        <v>6697</v>
      </c>
      <c r="AP848" t="s">
        <v>6697</v>
      </c>
      <c r="AQ848" t="s">
        <v>6697</v>
      </c>
      <c r="AR848" t="s">
        <v>6697</v>
      </c>
      <c r="AS848" t="s">
        <v>6697</v>
      </c>
      <c r="AT848">
        <v>0</v>
      </c>
      <c r="AU848" t="s">
        <v>6697</v>
      </c>
      <c r="AV848" t="s">
        <v>6697</v>
      </c>
      <c r="AW848">
        <v>3</v>
      </c>
      <c r="AX848" t="s">
        <v>6697</v>
      </c>
      <c r="AY848" t="s">
        <v>6697</v>
      </c>
      <c r="BA848" t="s">
        <v>6697</v>
      </c>
    </row>
    <row r="849" spans="1:53">
      <c r="A849" t="s">
        <v>485</v>
      </c>
      <c r="B849" t="s">
        <v>1078</v>
      </c>
      <c r="C849" t="s">
        <v>1509</v>
      </c>
      <c r="D849" t="s">
        <v>1667</v>
      </c>
      <c r="E849" t="s">
        <v>1974</v>
      </c>
      <c r="F849">
        <v>0</v>
      </c>
      <c r="G849" t="s">
        <v>1977</v>
      </c>
      <c r="H849" t="s">
        <v>1979</v>
      </c>
      <c r="I849" t="s">
        <v>2822</v>
      </c>
      <c r="J849" t="s">
        <v>3542</v>
      </c>
      <c r="K849" t="s">
        <v>3545</v>
      </c>
      <c r="L849" t="s">
        <v>3563</v>
      </c>
      <c r="M849" t="s">
        <v>3893</v>
      </c>
      <c r="N849" t="s">
        <v>174</v>
      </c>
      <c r="O849" t="s">
        <v>3904</v>
      </c>
      <c r="P849" t="s">
        <v>4315</v>
      </c>
      <c r="Q849" t="s">
        <v>4319</v>
      </c>
      <c r="R849" t="s">
        <v>4321</v>
      </c>
      <c r="S849" t="s">
        <v>4932</v>
      </c>
      <c r="T849" t="s">
        <v>5440</v>
      </c>
      <c r="U849" t="s">
        <v>5440</v>
      </c>
      <c r="V849" t="s">
        <v>5770</v>
      </c>
      <c r="W849" t="s">
        <v>6358</v>
      </c>
      <c r="AA849" t="s">
        <v>6697</v>
      </c>
      <c r="AB849" t="s">
        <v>6697</v>
      </c>
      <c r="AC849" t="s">
        <v>6697</v>
      </c>
      <c r="AD849" t="s">
        <v>6697</v>
      </c>
      <c r="AE849" t="s">
        <v>6697</v>
      </c>
      <c r="AF849" t="s">
        <v>6697</v>
      </c>
      <c r="AG849" t="s">
        <v>6697</v>
      </c>
      <c r="AH849" t="s">
        <v>6697</v>
      </c>
      <c r="AI849" t="s">
        <v>6697</v>
      </c>
      <c r="AJ849" t="s">
        <v>6697</v>
      </c>
      <c r="AK849" t="s">
        <v>6697</v>
      </c>
      <c r="AL849" t="s">
        <v>6697</v>
      </c>
      <c r="AM849" t="s">
        <v>6697</v>
      </c>
      <c r="AN849" t="s">
        <v>6700</v>
      </c>
      <c r="AO849" t="s">
        <v>6697</v>
      </c>
      <c r="AP849" t="s">
        <v>6697</v>
      </c>
      <c r="AQ849" t="s">
        <v>6697</v>
      </c>
      <c r="AR849" t="s">
        <v>6697</v>
      </c>
      <c r="AS849" t="s">
        <v>6697</v>
      </c>
      <c r="AT849">
        <v>2</v>
      </c>
      <c r="AU849" t="s">
        <v>6697</v>
      </c>
      <c r="AV849" t="s">
        <v>6697</v>
      </c>
      <c r="AW849">
        <v>1</v>
      </c>
      <c r="AX849" t="s">
        <v>6697</v>
      </c>
      <c r="AY849" t="s">
        <v>6697</v>
      </c>
      <c r="BA849" t="s">
        <v>6697</v>
      </c>
    </row>
    <row r="850" spans="1:53">
      <c r="A850" t="s">
        <v>486</v>
      </c>
      <c r="B850" t="s">
        <v>1079</v>
      </c>
      <c r="C850" t="s">
        <v>1327</v>
      </c>
      <c r="D850" t="s">
        <v>1892</v>
      </c>
      <c r="E850" t="s">
        <v>1974</v>
      </c>
      <c r="F850">
        <v>0</v>
      </c>
      <c r="G850" t="s">
        <v>1977</v>
      </c>
      <c r="H850" t="s">
        <v>1979</v>
      </c>
      <c r="I850" t="s">
        <v>2823</v>
      </c>
      <c r="J850" t="s">
        <v>3542</v>
      </c>
      <c r="K850" t="s">
        <v>3545</v>
      </c>
      <c r="L850" t="s">
        <v>3563</v>
      </c>
      <c r="M850" t="s">
        <v>3894</v>
      </c>
      <c r="N850" t="s">
        <v>174</v>
      </c>
      <c r="O850" t="s">
        <v>3887</v>
      </c>
      <c r="P850" t="s">
        <v>4315</v>
      </c>
      <c r="Q850" t="s">
        <v>4319</v>
      </c>
      <c r="R850" t="s">
        <v>4321</v>
      </c>
      <c r="S850" t="s">
        <v>4932</v>
      </c>
      <c r="T850" t="s">
        <v>5439</v>
      </c>
      <c r="U850" t="s">
        <v>4324</v>
      </c>
      <c r="V850" t="s">
        <v>5770</v>
      </c>
      <c r="W850" t="s">
        <v>6358</v>
      </c>
      <c r="AA850" t="s">
        <v>6697</v>
      </c>
      <c r="AB850" t="s">
        <v>6697</v>
      </c>
      <c r="AC850" t="s">
        <v>6697</v>
      </c>
      <c r="AD850" t="s">
        <v>6697</v>
      </c>
      <c r="AE850" t="s">
        <v>6697</v>
      </c>
      <c r="AF850" t="s">
        <v>6697</v>
      </c>
      <c r="AG850" t="s">
        <v>6697</v>
      </c>
      <c r="AH850" t="s">
        <v>6697</v>
      </c>
      <c r="AI850" t="s">
        <v>6697</v>
      </c>
      <c r="AJ850" t="s">
        <v>6697</v>
      </c>
      <c r="AK850" t="s">
        <v>6697</v>
      </c>
      <c r="AL850" t="s">
        <v>6697</v>
      </c>
      <c r="AM850" t="s">
        <v>6697</v>
      </c>
      <c r="AN850" t="s">
        <v>6700</v>
      </c>
      <c r="AO850" t="s">
        <v>6697</v>
      </c>
      <c r="AP850" t="s">
        <v>6697</v>
      </c>
      <c r="AQ850" t="s">
        <v>6697</v>
      </c>
      <c r="AR850" t="s">
        <v>6697</v>
      </c>
      <c r="AS850" t="s">
        <v>6697</v>
      </c>
      <c r="AT850">
        <v>0</v>
      </c>
      <c r="AU850" t="s">
        <v>6697</v>
      </c>
      <c r="AV850" t="s">
        <v>6697</v>
      </c>
      <c r="AW850">
        <v>2</v>
      </c>
      <c r="AX850" t="s">
        <v>6697</v>
      </c>
      <c r="AY850" t="s">
        <v>6697</v>
      </c>
      <c r="BA850" t="s">
        <v>6697</v>
      </c>
    </row>
    <row r="851" spans="1:53">
      <c r="A851" t="s">
        <v>236</v>
      </c>
      <c r="B851" t="s">
        <v>1080</v>
      </c>
      <c r="C851" t="s">
        <v>1510</v>
      </c>
      <c r="D851" t="s">
        <v>1893</v>
      </c>
      <c r="E851" t="s">
        <v>1974</v>
      </c>
      <c r="F851">
        <v>5</v>
      </c>
      <c r="G851" t="s">
        <v>1977</v>
      </c>
      <c r="H851" t="s">
        <v>1979</v>
      </c>
      <c r="I851" t="s">
        <v>2824</v>
      </c>
      <c r="J851" t="s">
        <v>3542</v>
      </c>
      <c r="K851" t="s">
        <v>3545</v>
      </c>
      <c r="L851" t="s">
        <v>3563</v>
      </c>
      <c r="M851" t="s">
        <v>3609</v>
      </c>
      <c r="N851" t="s">
        <v>174</v>
      </c>
      <c r="O851" t="s">
        <v>3890</v>
      </c>
      <c r="P851" t="s">
        <v>4315</v>
      </c>
      <c r="Q851" t="s">
        <v>4319</v>
      </c>
      <c r="R851" t="s">
        <v>4322</v>
      </c>
      <c r="S851" t="s">
        <v>4933</v>
      </c>
      <c r="T851" t="s">
        <v>5441</v>
      </c>
      <c r="U851" t="s">
        <v>5439</v>
      </c>
      <c r="V851" t="s">
        <v>5770</v>
      </c>
      <c r="W851" t="s">
        <v>6359</v>
      </c>
      <c r="AA851" t="s">
        <v>6697</v>
      </c>
      <c r="AB851" t="s">
        <v>6697</v>
      </c>
      <c r="AC851" t="s">
        <v>6697</v>
      </c>
      <c r="AD851" t="s">
        <v>6697</v>
      </c>
      <c r="AE851" t="s">
        <v>6697</v>
      </c>
      <c r="AF851" t="s">
        <v>6697</v>
      </c>
      <c r="AG851" t="s">
        <v>6697</v>
      </c>
      <c r="AH851" t="s">
        <v>6697</v>
      </c>
      <c r="AI851" t="s">
        <v>6697</v>
      </c>
      <c r="AJ851" t="s">
        <v>6697</v>
      </c>
      <c r="AK851" t="s">
        <v>6699</v>
      </c>
      <c r="AL851" t="s">
        <v>6697</v>
      </c>
      <c r="AM851" t="s">
        <v>6697</v>
      </c>
      <c r="AN851" t="s">
        <v>6697</v>
      </c>
      <c r="AO851" t="s">
        <v>6697</v>
      </c>
      <c r="AP851" t="s">
        <v>6697</v>
      </c>
      <c r="AQ851" t="s">
        <v>6697</v>
      </c>
      <c r="AR851" t="s">
        <v>6697</v>
      </c>
      <c r="AS851" t="s">
        <v>6697</v>
      </c>
      <c r="AT851">
        <v>6</v>
      </c>
      <c r="AU851" t="s">
        <v>6697</v>
      </c>
      <c r="AV851" t="s">
        <v>6697</v>
      </c>
      <c r="AW851">
        <v>11</v>
      </c>
      <c r="AX851" t="s">
        <v>6697</v>
      </c>
      <c r="AY851" t="s">
        <v>6697</v>
      </c>
      <c r="AZ851" t="s">
        <v>6704</v>
      </c>
      <c r="BA851" t="s">
        <v>6698</v>
      </c>
    </row>
    <row r="852" spans="1:53">
      <c r="A852" t="s">
        <v>487</v>
      </c>
      <c r="B852" t="s">
        <v>486</v>
      </c>
      <c r="C852" t="s">
        <v>1510</v>
      </c>
      <c r="D852" t="s">
        <v>1893</v>
      </c>
      <c r="E852" t="s">
        <v>1974</v>
      </c>
      <c r="F852">
        <v>5</v>
      </c>
      <c r="G852" t="s">
        <v>1977</v>
      </c>
      <c r="H852" t="s">
        <v>1979</v>
      </c>
      <c r="I852" t="s">
        <v>2825</v>
      </c>
      <c r="J852" t="s">
        <v>3542</v>
      </c>
      <c r="K852" t="s">
        <v>3545</v>
      </c>
      <c r="L852" t="s">
        <v>3563</v>
      </c>
      <c r="M852" t="s">
        <v>3890</v>
      </c>
      <c r="N852" t="s">
        <v>174</v>
      </c>
      <c r="O852" t="s">
        <v>3609</v>
      </c>
      <c r="P852" t="s">
        <v>4315</v>
      </c>
      <c r="Q852" t="s">
        <v>4319</v>
      </c>
      <c r="R852" t="s">
        <v>4321</v>
      </c>
      <c r="S852" t="s">
        <v>4934</v>
      </c>
      <c r="T852" t="s">
        <v>5439</v>
      </c>
      <c r="U852" t="s">
        <v>4324</v>
      </c>
      <c r="V852" t="s">
        <v>5770</v>
      </c>
      <c r="W852" t="s">
        <v>6359</v>
      </c>
      <c r="AA852" t="s">
        <v>6697</v>
      </c>
      <c r="AB852" t="s">
        <v>6697</v>
      </c>
      <c r="AC852" t="s">
        <v>6697</v>
      </c>
      <c r="AD852" t="s">
        <v>6697</v>
      </c>
      <c r="AE852" t="s">
        <v>6697</v>
      </c>
      <c r="AF852" t="s">
        <v>6697</v>
      </c>
      <c r="AG852" t="s">
        <v>6697</v>
      </c>
      <c r="AH852" t="s">
        <v>6697</v>
      </c>
      <c r="AI852" t="s">
        <v>6697</v>
      </c>
      <c r="AJ852" t="s">
        <v>6697</v>
      </c>
      <c r="AK852" t="s">
        <v>6699</v>
      </c>
      <c r="AL852" t="s">
        <v>6697</v>
      </c>
      <c r="AM852" t="s">
        <v>6697</v>
      </c>
      <c r="AN852" t="s">
        <v>6700</v>
      </c>
      <c r="AO852" t="s">
        <v>6697</v>
      </c>
      <c r="AP852" t="s">
        <v>6697</v>
      </c>
      <c r="AQ852" t="s">
        <v>6697</v>
      </c>
      <c r="AR852" t="s">
        <v>6697</v>
      </c>
      <c r="AS852" t="s">
        <v>6697</v>
      </c>
      <c r="AT852">
        <v>6</v>
      </c>
      <c r="AU852" t="s">
        <v>6697</v>
      </c>
      <c r="AV852" t="s">
        <v>6697</v>
      </c>
      <c r="AW852">
        <v>11</v>
      </c>
      <c r="AX852" t="s">
        <v>6697</v>
      </c>
      <c r="AY852" t="s">
        <v>6697</v>
      </c>
      <c r="AZ852" t="s">
        <v>6704</v>
      </c>
      <c r="BA852" t="s">
        <v>6698</v>
      </c>
    </row>
    <row r="853" spans="1:53">
      <c r="A853" t="s">
        <v>488</v>
      </c>
      <c r="B853" t="s">
        <v>1081</v>
      </c>
      <c r="C853" t="s">
        <v>1511</v>
      </c>
      <c r="D853" t="s">
        <v>1666</v>
      </c>
      <c r="E853" t="s">
        <v>1974</v>
      </c>
      <c r="F853">
        <v>5</v>
      </c>
      <c r="G853" t="s">
        <v>1977</v>
      </c>
      <c r="H853" t="s">
        <v>1979</v>
      </c>
      <c r="I853" t="s">
        <v>2826</v>
      </c>
      <c r="J853" t="s">
        <v>3542</v>
      </c>
      <c r="K853" t="s">
        <v>3545</v>
      </c>
      <c r="L853" t="s">
        <v>3563</v>
      </c>
      <c r="M853" t="s">
        <v>3895</v>
      </c>
      <c r="N853" t="s">
        <v>174</v>
      </c>
      <c r="O853" t="s">
        <v>4110</v>
      </c>
      <c r="P853" t="s">
        <v>4315</v>
      </c>
      <c r="Q853" t="s">
        <v>4319</v>
      </c>
      <c r="R853" t="s">
        <v>4323</v>
      </c>
      <c r="S853" t="s">
        <v>4935</v>
      </c>
      <c r="T853" t="s">
        <v>5439</v>
      </c>
      <c r="U853" t="s">
        <v>4324</v>
      </c>
      <c r="V853" t="s">
        <v>5770</v>
      </c>
      <c r="W853" t="s">
        <v>6360</v>
      </c>
      <c r="AA853" t="s">
        <v>6697</v>
      </c>
      <c r="AB853" t="s">
        <v>6697</v>
      </c>
      <c r="AC853" t="s">
        <v>6697</v>
      </c>
      <c r="AD853" t="s">
        <v>6697</v>
      </c>
      <c r="AE853" t="s">
        <v>6697</v>
      </c>
      <c r="AF853" t="s">
        <v>6697</v>
      </c>
      <c r="AG853" t="s">
        <v>6697</v>
      </c>
      <c r="AH853" t="s">
        <v>6697</v>
      </c>
      <c r="AI853" t="s">
        <v>6697</v>
      </c>
      <c r="AJ853" t="s">
        <v>6697</v>
      </c>
      <c r="AK853" t="s">
        <v>6699</v>
      </c>
      <c r="AL853" t="s">
        <v>6697</v>
      </c>
      <c r="AM853" t="s">
        <v>6697</v>
      </c>
      <c r="AN853" t="s">
        <v>6699</v>
      </c>
      <c r="AO853" t="s">
        <v>6697</v>
      </c>
      <c r="AP853" t="s">
        <v>6697</v>
      </c>
      <c r="AQ853" t="s">
        <v>6697</v>
      </c>
      <c r="AR853" t="s">
        <v>6697</v>
      </c>
      <c r="AS853" t="s">
        <v>6697</v>
      </c>
      <c r="AT853">
        <v>4</v>
      </c>
      <c r="AU853" t="s">
        <v>6697</v>
      </c>
      <c r="AV853" t="s">
        <v>6697</v>
      </c>
      <c r="AW853">
        <v>2</v>
      </c>
      <c r="AX853" t="s">
        <v>6697</v>
      </c>
      <c r="AY853" t="s">
        <v>6697</v>
      </c>
      <c r="AZ853" t="s">
        <v>6706</v>
      </c>
      <c r="BA853" t="s">
        <v>6698</v>
      </c>
    </row>
    <row r="854" spans="1:53">
      <c r="A854" t="s">
        <v>489</v>
      </c>
      <c r="B854" t="s">
        <v>483</v>
      </c>
      <c r="C854" t="s">
        <v>1505</v>
      </c>
      <c r="D854" t="s">
        <v>174</v>
      </c>
      <c r="E854" t="s">
        <v>1974</v>
      </c>
      <c r="F854">
        <v>10</v>
      </c>
      <c r="G854" t="s">
        <v>1977</v>
      </c>
      <c r="H854" t="s">
        <v>1979</v>
      </c>
      <c r="I854" t="s">
        <v>2827</v>
      </c>
      <c r="J854" t="s">
        <v>3542</v>
      </c>
      <c r="K854" t="s">
        <v>3547</v>
      </c>
      <c r="L854" t="s">
        <v>3563</v>
      </c>
      <c r="M854" t="s">
        <v>3896</v>
      </c>
      <c r="N854" t="s">
        <v>174</v>
      </c>
      <c r="O854" t="s">
        <v>3898</v>
      </c>
      <c r="P854" t="s">
        <v>4315</v>
      </c>
      <c r="Q854" t="s">
        <v>4319</v>
      </c>
      <c r="R854" t="s">
        <v>4322</v>
      </c>
      <c r="S854" t="s">
        <v>4936</v>
      </c>
      <c r="T854" t="s">
        <v>5444</v>
      </c>
      <c r="U854" t="s">
        <v>5486</v>
      </c>
      <c r="V854" t="s">
        <v>5770</v>
      </c>
      <c r="W854" t="s">
        <v>6361</v>
      </c>
      <c r="AA854" t="s">
        <v>6697</v>
      </c>
      <c r="AB854" t="s">
        <v>6697</v>
      </c>
      <c r="AC854" t="s">
        <v>6697</v>
      </c>
      <c r="AD854" t="s">
        <v>6697</v>
      </c>
      <c r="AE854" t="s">
        <v>6697</v>
      </c>
      <c r="AF854" t="s">
        <v>6697</v>
      </c>
      <c r="AG854" t="s">
        <v>6697</v>
      </c>
      <c r="AH854" t="s">
        <v>6697</v>
      </c>
      <c r="AI854" t="s">
        <v>6697</v>
      </c>
      <c r="AJ854" t="s">
        <v>6698</v>
      </c>
      <c r="AK854" t="s">
        <v>6697</v>
      </c>
      <c r="AL854" t="s">
        <v>6697</v>
      </c>
      <c r="AM854" t="s">
        <v>6697</v>
      </c>
      <c r="AN854" t="s">
        <v>6697</v>
      </c>
      <c r="AO854" t="s">
        <v>6697</v>
      </c>
      <c r="AP854" t="s">
        <v>6697</v>
      </c>
      <c r="AQ854" t="s">
        <v>6697</v>
      </c>
      <c r="AR854" t="s">
        <v>6697</v>
      </c>
      <c r="AS854" t="s">
        <v>6697</v>
      </c>
      <c r="AT854">
        <v>1</v>
      </c>
      <c r="AU854" t="s">
        <v>6697</v>
      </c>
      <c r="AV854" t="s">
        <v>6703</v>
      </c>
      <c r="AW854">
        <v>65535</v>
      </c>
      <c r="AX854" t="s">
        <v>6703</v>
      </c>
      <c r="AY854" t="s">
        <v>6697</v>
      </c>
      <c r="BA854" t="s">
        <v>6697</v>
      </c>
    </row>
    <row r="855" spans="1:53">
      <c r="A855" t="s">
        <v>490</v>
      </c>
      <c r="B855" t="s">
        <v>483</v>
      </c>
      <c r="C855" t="s">
        <v>1505</v>
      </c>
      <c r="D855" t="s">
        <v>174</v>
      </c>
      <c r="E855" t="s">
        <v>1974</v>
      </c>
      <c r="F855">
        <v>10</v>
      </c>
      <c r="G855" t="s">
        <v>1977</v>
      </c>
      <c r="H855" t="s">
        <v>1979</v>
      </c>
      <c r="I855" t="s">
        <v>2828</v>
      </c>
      <c r="J855" t="s">
        <v>3542</v>
      </c>
      <c r="K855" t="s">
        <v>3547</v>
      </c>
      <c r="L855" t="s">
        <v>3563</v>
      </c>
      <c r="M855" t="s">
        <v>3892</v>
      </c>
      <c r="N855" t="s">
        <v>174</v>
      </c>
      <c r="O855" t="s">
        <v>3892</v>
      </c>
      <c r="P855" t="s">
        <v>4315</v>
      </c>
      <c r="Q855" t="s">
        <v>4319</v>
      </c>
      <c r="R855" t="s">
        <v>4322</v>
      </c>
      <c r="S855" t="s">
        <v>4937</v>
      </c>
      <c r="T855" t="s">
        <v>5444</v>
      </c>
      <c r="U855" t="s">
        <v>5503</v>
      </c>
      <c r="V855" t="s">
        <v>5770</v>
      </c>
      <c r="W855" t="s">
        <v>5963</v>
      </c>
      <c r="AA855" t="s">
        <v>6697</v>
      </c>
      <c r="AB855" t="s">
        <v>6697</v>
      </c>
      <c r="AC855" t="s">
        <v>6697</v>
      </c>
      <c r="AD855" t="s">
        <v>6697</v>
      </c>
      <c r="AE855" t="s">
        <v>6697</v>
      </c>
      <c r="AF855" t="s">
        <v>6697</v>
      </c>
      <c r="AG855" t="s">
        <v>6697</v>
      </c>
      <c r="AH855" t="s">
        <v>6697</v>
      </c>
      <c r="AI855" t="s">
        <v>6697</v>
      </c>
      <c r="AJ855" t="s">
        <v>6698</v>
      </c>
      <c r="AK855" t="s">
        <v>6697</v>
      </c>
      <c r="AL855" t="s">
        <v>6697</v>
      </c>
      <c r="AM855" t="s">
        <v>6697</v>
      </c>
      <c r="AN855" t="s">
        <v>6697</v>
      </c>
      <c r="AO855" t="s">
        <v>6697</v>
      </c>
      <c r="AP855" t="s">
        <v>6697</v>
      </c>
      <c r="AQ855" t="s">
        <v>6697</v>
      </c>
      <c r="AR855" t="s">
        <v>6697</v>
      </c>
      <c r="AS855" t="s">
        <v>6697</v>
      </c>
      <c r="AT855">
        <v>1</v>
      </c>
      <c r="AU855" t="s">
        <v>6697</v>
      </c>
      <c r="AV855" t="s">
        <v>6703</v>
      </c>
      <c r="AW855">
        <v>65535</v>
      </c>
      <c r="AX855" t="s">
        <v>6703</v>
      </c>
      <c r="AY855" t="s">
        <v>6697</v>
      </c>
      <c r="BA855" t="s">
        <v>6697</v>
      </c>
    </row>
    <row r="856" spans="1:53">
      <c r="A856" t="s">
        <v>491</v>
      </c>
      <c r="B856" t="s">
        <v>1082</v>
      </c>
      <c r="C856" t="s">
        <v>1506</v>
      </c>
      <c r="D856" t="s">
        <v>174</v>
      </c>
      <c r="E856" t="s">
        <v>1974</v>
      </c>
      <c r="F856">
        <v>10</v>
      </c>
      <c r="G856" t="s">
        <v>1977</v>
      </c>
      <c r="H856" t="s">
        <v>1979</v>
      </c>
      <c r="I856" t="s">
        <v>2829</v>
      </c>
      <c r="J856" t="s">
        <v>3542</v>
      </c>
      <c r="K856" t="s">
        <v>3547</v>
      </c>
      <c r="L856" t="s">
        <v>3563</v>
      </c>
      <c r="M856" t="s">
        <v>3897</v>
      </c>
      <c r="N856" t="s">
        <v>174</v>
      </c>
      <c r="O856" t="s">
        <v>4216</v>
      </c>
      <c r="P856" t="s">
        <v>4315</v>
      </c>
      <c r="Q856" t="s">
        <v>4319</v>
      </c>
      <c r="R856" t="s">
        <v>4321</v>
      </c>
      <c r="S856" t="s">
        <v>4938</v>
      </c>
      <c r="T856" t="s">
        <v>5465</v>
      </c>
      <c r="U856" t="s">
        <v>5477</v>
      </c>
      <c r="V856" t="s">
        <v>5770</v>
      </c>
      <c r="W856" t="s">
        <v>5963</v>
      </c>
      <c r="AA856" t="s">
        <v>6697</v>
      </c>
      <c r="AB856" t="s">
        <v>6697</v>
      </c>
      <c r="AC856" t="s">
        <v>6697</v>
      </c>
      <c r="AD856" t="s">
        <v>6697</v>
      </c>
      <c r="AE856" t="s">
        <v>6697</v>
      </c>
      <c r="AF856" t="s">
        <v>6697</v>
      </c>
      <c r="AG856" t="s">
        <v>6697</v>
      </c>
      <c r="AH856" t="s">
        <v>6697</v>
      </c>
      <c r="AI856" t="s">
        <v>6697</v>
      </c>
      <c r="AJ856" t="s">
        <v>6698</v>
      </c>
      <c r="AK856" t="s">
        <v>6697</v>
      </c>
      <c r="AL856" t="s">
        <v>6697</v>
      </c>
      <c r="AM856" t="s">
        <v>6697</v>
      </c>
      <c r="AN856" t="s">
        <v>6700</v>
      </c>
      <c r="AO856" t="s">
        <v>6697</v>
      </c>
      <c r="AP856" t="s">
        <v>6697</v>
      </c>
      <c r="AQ856" t="s">
        <v>6697</v>
      </c>
      <c r="AR856" t="s">
        <v>6697</v>
      </c>
      <c r="AS856" t="s">
        <v>6697</v>
      </c>
      <c r="AT856">
        <v>2</v>
      </c>
      <c r="AU856" t="s">
        <v>6697</v>
      </c>
      <c r="AV856" t="s">
        <v>6703</v>
      </c>
      <c r="AW856">
        <v>65535</v>
      </c>
      <c r="AX856" t="s">
        <v>6703</v>
      </c>
      <c r="AY856" t="s">
        <v>6697</v>
      </c>
      <c r="BA856" t="s">
        <v>6697</v>
      </c>
    </row>
    <row r="857" spans="1:53">
      <c r="A857" t="s">
        <v>492</v>
      </c>
      <c r="B857" t="s">
        <v>1083</v>
      </c>
      <c r="C857" t="s">
        <v>1506</v>
      </c>
      <c r="D857" t="s">
        <v>174</v>
      </c>
      <c r="E857" t="s">
        <v>1974</v>
      </c>
      <c r="F857">
        <v>10</v>
      </c>
      <c r="G857" t="s">
        <v>1977</v>
      </c>
      <c r="H857" t="s">
        <v>1979</v>
      </c>
      <c r="I857" t="s">
        <v>2830</v>
      </c>
      <c r="J857" t="s">
        <v>3542</v>
      </c>
      <c r="K857" t="s">
        <v>3547</v>
      </c>
      <c r="L857" t="s">
        <v>3563</v>
      </c>
      <c r="M857" t="s">
        <v>3898</v>
      </c>
      <c r="N857" t="s">
        <v>174</v>
      </c>
      <c r="O857" t="s">
        <v>4217</v>
      </c>
      <c r="P857" t="s">
        <v>4315</v>
      </c>
      <c r="Q857" t="s">
        <v>4319</v>
      </c>
      <c r="R857" t="s">
        <v>4321</v>
      </c>
      <c r="S857" t="s">
        <v>4939</v>
      </c>
      <c r="T857" t="s">
        <v>5437</v>
      </c>
      <c r="U857" t="s">
        <v>5524</v>
      </c>
      <c r="V857" t="s">
        <v>5770</v>
      </c>
      <c r="W857" t="s">
        <v>5963</v>
      </c>
      <c r="AA857" t="s">
        <v>6697</v>
      </c>
      <c r="AB857" t="s">
        <v>6697</v>
      </c>
      <c r="AC857" t="s">
        <v>6697</v>
      </c>
      <c r="AD857" t="s">
        <v>6697</v>
      </c>
      <c r="AE857" t="s">
        <v>6697</v>
      </c>
      <c r="AF857" t="s">
        <v>6697</v>
      </c>
      <c r="AG857" t="s">
        <v>6697</v>
      </c>
      <c r="AH857" t="s">
        <v>6697</v>
      </c>
      <c r="AI857" t="s">
        <v>6697</v>
      </c>
      <c r="AJ857" t="s">
        <v>6698</v>
      </c>
      <c r="AK857" t="s">
        <v>6697</v>
      </c>
      <c r="AL857" t="s">
        <v>6697</v>
      </c>
      <c r="AM857" t="s">
        <v>6697</v>
      </c>
      <c r="AN857" t="s">
        <v>6700</v>
      </c>
      <c r="AO857" t="s">
        <v>6697</v>
      </c>
      <c r="AP857" t="s">
        <v>6697</v>
      </c>
      <c r="AQ857" t="s">
        <v>6697</v>
      </c>
      <c r="AR857" t="s">
        <v>6697</v>
      </c>
      <c r="AS857" t="s">
        <v>6697</v>
      </c>
      <c r="AT857">
        <v>2</v>
      </c>
      <c r="AU857" t="s">
        <v>6697</v>
      </c>
      <c r="AV857" t="s">
        <v>6703</v>
      </c>
      <c r="AW857">
        <v>65535</v>
      </c>
      <c r="AX857" t="s">
        <v>6703</v>
      </c>
      <c r="AY857" t="s">
        <v>6697</v>
      </c>
      <c r="BA857" t="s">
        <v>6697</v>
      </c>
    </row>
    <row r="858" spans="1:53">
      <c r="A858" t="s">
        <v>493</v>
      </c>
      <c r="B858" t="s">
        <v>483</v>
      </c>
      <c r="C858" t="s">
        <v>1505</v>
      </c>
      <c r="D858" t="s">
        <v>174</v>
      </c>
      <c r="E858" t="s">
        <v>1974</v>
      </c>
      <c r="F858">
        <v>10</v>
      </c>
      <c r="G858" t="s">
        <v>1977</v>
      </c>
      <c r="H858" t="s">
        <v>1979</v>
      </c>
      <c r="I858" t="s">
        <v>2831</v>
      </c>
      <c r="J858" t="s">
        <v>3542</v>
      </c>
      <c r="K858" t="s">
        <v>3547</v>
      </c>
      <c r="L858" t="s">
        <v>3563</v>
      </c>
      <c r="M858" t="s">
        <v>3899</v>
      </c>
      <c r="N858" t="s">
        <v>174</v>
      </c>
      <c r="O858" t="s">
        <v>3892</v>
      </c>
      <c r="P858" t="s">
        <v>4315</v>
      </c>
      <c r="Q858" t="s">
        <v>4319</v>
      </c>
      <c r="R858" t="s">
        <v>4321</v>
      </c>
      <c r="S858" t="s">
        <v>4940</v>
      </c>
      <c r="T858" t="s">
        <v>5466</v>
      </c>
      <c r="U858" t="s">
        <v>5507</v>
      </c>
      <c r="V858" t="s">
        <v>5789</v>
      </c>
      <c r="W858" t="s">
        <v>5955</v>
      </c>
      <c r="AA858" t="s">
        <v>6697</v>
      </c>
      <c r="AB858" t="s">
        <v>6697</v>
      </c>
      <c r="AC858" t="s">
        <v>6697</v>
      </c>
      <c r="AD858" t="s">
        <v>6697</v>
      </c>
      <c r="AE858" t="s">
        <v>6697</v>
      </c>
      <c r="AF858" t="s">
        <v>6697</v>
      </c>
      <c r="AG858" t="s">
        <v>6697</v>
      </c>
      <c r="AH858" t="s">
        <v>6697</v>
      </c>
      <c r="AI858" t="s">
        <v>6697</v>
      </c>
      <c r="AJ858" t="s">
        <v>6698</v>
      </c>
      <c r="AK858" t="s">
        <v>6697</v>
      </c>
      <c r="AL858" t="s">
        <v>6697</v>
      </c>
      <c r="AM858" t="s">
        <v>6697</v>
      </c>
      <c r="AN858" t="s">
        <v>6700</v>
      </c>
      <c r="AO858" t="s">
        <v>6697</v>
      </c>
      <c r="AP858" t="s">
        <v>6697</v>
      </c>
      <c r="AQ858" t="s">
        <v>6697</v>
      </c>
      <c r="AR858" t="s">
        <v>6697</v>
      </c>
      <c r="AS858" t="s">
        <v>6697</v>
      </c>
      <c r="AT858">
        <v>1</v>
      </c>
      <c r="AU858" t="s">
        <v>6697</v>
      </c>
      <c r="AV858" t="s">
        <v>6703</v>
      </c>
      <c r="AW858">
        <v>65535</v>
      </c>
      <c r="AX858" t="s">
        <v>6703</v>
      </c>
      <c r="AY858" t="s">
        <v>6697</v>
      </c>
      <c r="BA858" t="s">
        <v>6697</v>
      </c>
    </row>
    <row r="859" spans="1:53">
      <c r="A859" t="s">
        <v>484</v>
      </c>
      <c r="B859" t="s">
        <v>1084</v>
      </c>
      <c r="C859" t="s">
        <v>1327</v>
      </c>
      <c r="D859" t="s">
        <v>1894</v>
      </c>
      <c r="E859" t="s">
        <v>1974</v>
      </c>
      <c r="F859">
        <v>0</v>
      </c>
      <c r="G859" t="s">
        <v>1977</v>
      </c>
      <c r="H859" t="s">
        <v>1979</v>
      </c>
      <c r="I859" t="s">
        <v>2832</v>
      </c>
      <c r="J859" t="s">
        <v>3542</v>
      </c>
      <c r="K859" t="s">
        <v>3545</v>
      </c>
      <c r="L859" t="s">
        <v>3563</v>
      </c>
      <c r="M859" t="s">
        <v>3794</v>
      </c>
      <c r="N859" t="s">
        <v>174</v>
      </c>
      <c r="O859" t="s">
        <v>3794</v>
      </c>
      <c r="P859" t="s">
        <v>4315</v>
      </c>
      <c r="Q859" t="s">
        <v>4319</v>
      </c>
      <c r="R859" t="s">
        <v>4323</v>
      </c>
      <c r="S859" t="s">
        <v>4941</v>
      </c>
      <c r="T859" t="s">
        <v>5439</v>
      </c>
      <c r="U859" t="s">
        <v>4324</v>
      </c>
      <c r="V859" t="s">
        <v>5770</v>
      </c>
      <c r="W859" t="s">
        <v>6362</v>
      </c>
      <c r="AA859" t="s">
        <v>6697</v>
      </c>
      <c r="AB859" t="s">
        <v>6697</v>
      </c>
      <c r="AC859" t="s">
        <v>6697</v>
      </c>
      <c r="AD859" t="s">
        <v>6697</v>
      </c>
      <c r="AE859" t="s">
        <v>6697</v>
      </c>
      <c r="AF859" t="s">
        <v>6697</v>
      </c>
      <c r="AG859" t="s">
        <v>6697</v>
      </c>
      <c r="AH859" t="s">
        <v>6697</v>
      </c>
      <c r="AI859" t="s">
        <v>6697</v>
      </c>
      <c r="AJ859" t="s">
        <v>6697</v>
      </c>
      <c r="AK859" t="s">
        <v>6697</v>
      </c>
      <c r="AL859" t="s">
        <v>6697</v>
      </c>
      <c r="AM859" t="s">
        <v>6697</v>
      </c>
      <c r="AN859" t="s">
        <v>6699</v>
      </c>
      <c r="AO859" t="s">
        <v>6697</v>
      </c>
      <c r="AP859" t="s">
        <v>6697</v>
      </c>
      <c r="AQ859" t="s">
        <v>6697</v>
      </c>
      <c r="AR859" t="s">
        <v>6697</v>
      </c>
      <c r="AS859" t="s">
        <v>6697</v>
      </c>
      <c r="AT859">
        <v>0</v>
      </c>
      <c r="AU859" t="s">
        <v>6697</v>
      </c>
      <c r="AV859" t="s">
        <v>6697</v>
      </c>
      <c r="AW859">
        <v>2</v>
      </c>
      <c r="AX859" t="s">
        <v>6697</v>
      </c>
      <c r="AY859" t="s">
        <v>6697</v>
      </c>
      <c r="BA859" t="s">
        <v>6697</v>
      </c>
    </row>
    <row r="860" spans="1:53">
      <c r="A860" t="s">
        <v>174</v>
      </c>
      <c r="B860" t="s">
        <v>1085</v>
      </c>
      <c r="C860" t="s">
        <v>1327</v>
      </c>
      <c r="D860" t="s">
        <v>1667</v>
      </c>
      <c r="E860" t="s">
        <v>1974</v>
      </c>
      <c r="F860">
        <v>10</v>
      </c>
      <c r="G860" t="s">
        <v>1977</v>
      </c>
      <c r="H860" t="s">
        <v>1979</v>
      </c>
      <c r="I860" t="s">
        <v>2833</v>
      </c>
      <c r="J860" t="s">
        <v>3542</v>
      </c>
      <c r="K860" t="s">
        <v>3551</v>
      </c>
      <c r="L860" t="s">
        <v>3563</v>
      </c>
      <c r="M860" t="s">
        <v>3891</v>
      </c>
      <c r="N860" t="s">
        <v>174</v>
      </c>
      <c r="O860" t="s">
        <v>4093</v>
      </c>
      <c r="P860" t="s">
        <v>4315</v>
      </c>
      <c r="Q860" t="s">
        <v>4319</v>
      </c>
      <c r="R860" t="s">
        <v>4321</v>
      </c>
      <c r="S860" t="s">
        <v>4942</v>
      </c>
      <c r="T860" t="s">
        <v>5440</v>
      </c>
      <c r="U860" t="s">
        <v>5440</v>
      </c>
      <c r="V860" t="s">
        <v>5788</v>
      </c>
      <c r="W860" t="s">
        <v>6363</v>
      </c>
      <c r="AA860" t="s">
        <v>6698</v>
      </c>
      <c r="AB860" t="s">
        <v>6697</v>
      </c>
      <c r="AC860" t="s">
        <v>6697</v>
      </c>
      <c r="AD860" t="s">
        <v>6697</v>
      </c>
      <c r="AE860" t="s">
        <v>6697</v>
      </c>
      <c r="AF860" t="s">
        <v>6697</v>
      </c>
      <c r="AG860" t="s">
        <v>6697</v>
      </c>
      <c r="AH860" t="s">
        <v>6697</v>
      </c>
      <c r="AI860" t="s">
        <v>6697</v>
      </c>
      <c r="AJ860" t="s">
        <v>6697</v>
      </c>
      <c r="AK860" t="s">
        <v>6697</v>
      </c>
      <c r="AL860" t="s">
        <v>6697</v>
      </c>
      <c r="AM860" t="s">
        <v>6697</v>
      </c>
      <c r="AN860" t="s">
        <v>6700</v>
      </c>
      <c r="AO860" t="s">
        <v>6697</v>
      </c>
      <c r="AP860" t="s">
        <v>6697</v>
      </c>
      <c r="AQ860" t="s">
        <v>6697</v>
      </c>
      <c r="AR860" t="s">
        <v>6697</v>
      </c>
      <c r="AS860" t="s">
        <v>6697</v>
      </c>
      <c r="AT860">
        <v>0</v>
      </c>
      <c r="AU860" t="s">
        <v>6697</v>
      </c>
      <c r="AV860" t="s">
        <v>6697</v>
      </c>
      <c r="AW860">
        <v>1</v>
      </c>
      <c r="AX860" t="s">
        <v>6697</v>
      </c>
      <c r="AY860" t="s">
        <v>6697</v>
      </c>
      <c r="BA860" t="s">
        <v>6697</v>
      </c>
    </row>
    <row r="861" spans="1:53">
      <c r="A861" t="s">
        <v>486</v>
      </c>
      <c r="B861" t="s">
        <v>1086</v>
      </c>
      <c r="C861" t="s">
        <v>1327</v>
      </c>
      <c r="D861" t="s">
        <v>1667</v>
      </c>
      <c r="E861" t="s">
        <v>1974</v>
      </c>
      <c r="F861">
        <v>0</v>
      </c>
      <c r="G861" t="s">
        <v>1977</v>
      </c>
      <c r="H861" t="s">
        <v>1979</v>
      </c>
      <c r="I861" t="s">
        <v>2834</v>
      </c>
      <c r="J861" t="s">
        <v>3542</v>
      </c>
      <c r="K861" t="s">
        <v>3545</v>
      </c>
      <c r="L861" t="s">
        <v>3563</v>
      </c>
      <c r="M861" t="s">
        <v>3609</v>
      </c>
      <c r="N861" t="s">
        <v>174</v>
      </c>
      <c r="O861" t="s">
        <v>3897</v>
      </c>
      <c r="P861" t="s">
        <v>4315</v>
      </c>
      <c r="Q861" t="s">
        <v>4319</v>
      </c>
      <c r="R861" t="s">
        <v>4323</v>
      </c>
      <c r="S861" t="s">
        <v>4943</v>
      </c>
      <c r="T861" t="s">
        <v>5439</v>
      </c>
      <c r="U861" t="s">
        <v>4324</v>
      </c>
      <c r="V861" t="s">
        <v>5770</v>
      </c>
      <c r="W861" t="s">
        <v>6364</v>
      </c>
      <c r="AA861" t="s">
        <v>6697</v>
      </c>
      <c r="AB861" t="s">
        <v>6697</v>
      </c>
      <c r="AC861" t="s">
        <v>6697</v>
      </c>
      <c r="AD861" t="s">
        <v>6697</v>
      </c>
      <c r="AE861" t="s">
        <v>6697</v>
      </c>
      <c r="AF861" t="s">
        <v>6697</v>
      </c>
      <c r="AG861" t="s">
        <v>6697</v>
      </c>
      <c r="AH861" t="s">
        <v>6697</v>
      </c>
      <c r="AI861" t="s">
        <v>6697</v>
      </c>
      <c r="AJ861" t="s">
        <v>6697</v>
      </c>
      <c r="AK861" t="s">
        <v>6697</v>
      </c>
      <c r="AL861" t="s">
        <v>6697</v>
      </c>
      <c r="AM861" t="s">
        <v>6697</v>
      </c>
      <c r="AN861" t="s">
        <v>6699</v>
      </c>
      <c r="AO861" t="s">
        <v>6697</v>
      </c>
      <c r="AP861" t="s">
        <v>6697</v>
      </c>
      <c r="AQ861" t="s">
        <v>6697</v>
      </c>
      <c r="AR861" t="s">
        <v>6697</v>
      </c>
      <c r="AS861" t="s">
        <v>6697</v>
      </c>
      <c r="AT861">
        <v>0</v>
      </c>
      <c r="AU861" t="s">
        <v>6697</v>
      </c>
      <c r="AV861" t="s">
        <v>6697</v>
      </c>
      <c r="AW861">
        <v>1</v>
      </c>
      <c r="AX861" t="s">
        <v>6697</v>
      </c>
      <c r="AY861" t="s">
        <v>6697</v>
      </c>
      <c r="BA861" t="s">
        <v>6697</v>
      </c>
    </row>
    <row r="862" spans="1:53">
      <c r="A862" t="s">
        <v>494</v>
      </c>
      <c r="B862" t="s">
        <v>1087</v>
      </c>
      <c r="C862" t="s">
        <v>1325</v>
      </c>
      <c r="D862" t="s">
        <v>1895</v>
      </c>
      <c r="E862" t="s">
        <v>1973</v>
      </c>
      <c r="F862">
        <v>0</v>
      </c>
      <c r="G862" t="s">
        <v>1977</v>
      </c>
      <c r="H862" t="s">
        <v>1979</v>
      </c>
      <c r="I862" t="s">
        <v>2835</v>
      </c>
      <c r="J862" t="s">
        <v>3542</v>
      </c>
      <c r="K862" t="s">
        <v>3544</v>
      </c>
      <c r="L862" t="s">
        <v>3562</v>
      </c>
      <c r="M862" t="s">
        <v>3900</v>
      </c>
      <c r="N862" t="s">
        <v>193</v>
      </c>
      <c r="O862" t="s">
        <v>4218</v>
      </c>
      <c r="P862" t="s">
        <v>4315</v>
      </c>
      <c r="Q862" t="s">
        <v>4319</v>
      </c>
      <c r="R862" t="s">
        <v>4323</v>
      </c>
      <c r="S862" t="s">
        <v>4944</v>
      </c>
      <c r="T862" t="s">
        <v>5439</v>
      </c>
      <c r="U862" t="s">
        <v>4324</v>
      </c>
      <c r="V862" t="s">
        <v>5615</v>
      </c>
      <c r="W862" t="s">
        <v>6365</v>
      </c>
      <c r="AA862" t="s">
        <v>6697</v>
      </c>
      <c r="AB862" t="s">
        <v>6697</v>
      </c>
      <c r="AC862" t="s">
        <v>6697</v>
      </c>
      <c r="AD862" t="s">
        <v>6697</v>
      </c>
      <c r="AE862" t="s">
        <v>6697</v>
      </c>
      <c r="AF862" t="s">
        <v>6697</v>
      </c>
      <c r="AG862" t="s">
        <v>6697</v>
      </c>
      <c r="AH862" t="s">
        <v>6697</v>
      </c>
      <c r="AI862" t="s">
        <v>6697</v>
      </c>
      <c r="AJ862" t="s">
        <v>6697</v>
      </c>
      <c r="AK862" t="s">
        <v>6697</v>
      </c>
      <c r="AL862" t="s">
        <v>6697</v>
      </c>
      <c r="AM862" t="s">
        <v>6697</v>
      </c>
      <c r="AN862" t="s">
        <v>6699</v>
      </c>
      <c r="AO862" t="s">
        <v>6697</v>
      </c>
      <c r="AP862" t="s">
        <v>6697</v>
      </c>
      <c r="AQ862" t="s">
        <v>6697</v>
      </c>
      <c r="AR862" t="s">
        <v>6697</v>
      </c>
      <c r="AS862" t="s">
        <v>6697</v>
      </c>
      <c r="AT862">
        <v>0</v>
      </c>
      <c r="AU862" t="s">
        <v>6697</v>
      </c>
      <c r="AV862" t="s">
        <v>6697</v>
      </c>
      <c r="AW862">
        <v>0</v>
      </c>
      <c r="AX862" t="s">
        <v>6697</v>
      </c>
      <c r="AY862" t="s">
        <v>6697</v>
      </c>
      <c r="BA862" t="s">
        <v>6697</v>
      </c>
    </row>
    <row r="863" spans="1:53">
      <c r="A863" t="s">
        <v>495</v>
      </c>
      <c r="B863" t="s">
        <v>1088</v>
      </c>
      <c r="C863" t="s">
        <v>1512</v>
      </c>
      <c r="D863" t="s">
        <v>1896</v>
      </c>
      <c r="E863" t="s">
        <v>1974</v>
      </c>
      <c r="F863">
        <v>0</v>
      </c>
      <c r="G863" t="s">
        <v>1977</v>
      </c>
      <c r="H863" t="s">
        <v>1979</v>
      </c>
      <c r="I863" t="s">
        <v>2836</v>
      </c>
      <c r="J863" t="s">
        <v>3542</v>
      </c>
      <c r="K863" t="s">
        <v>3545</v>
      </c>
      <c r="L863" t="s">
        <v>3563</v>
      </c>
      <c r="M863" t="s">
        <v>3576</v>
      </c>
      <c r="N863" t="s">
        <v>174</v>
      </c>
      <c r="O863" t="s">
        <v>3637</v>
      </c>
      <c r="P863" t="s">
        <v>4315</v>
      </c>
      <c r="Q863" t="s">
        <v>4319</v>
      </c>
      <c r="R863" t="s">
        <v>4321</v>
      </c>
      <c r="S863" t="s">
        <v>4945</v>
      </c>
      <c r="T863" t="s">
        <v>5439</v>
      </c>
      <c r="U863" t="s">
        <v>4324</v>
      </c>
      <c r="V863" t="s">
        <v>5790</v>
      </c>
      <c r="W863" t="s">
        <v>5790</v>
      </c>
      <c r="AA863" t="s">
        <v>6697</v>
      </c>
      <c r="AB863" t="s">
        <v>6697</v>
      </c>
      <c r="AC863" t="s">
        <v>6697</v>
      </c>
      <c r="AD863" t="s">
        <v>6697</v>
      </c>
      <c r="AE863" t="s">
        <v>6697</v>
      </c>
      <c r="AF863" t="s">
        <v>6697</v>
      </c>
      <c r="AG863" t="s">
        <v>6697</v>
      </c>
      <c r="AH863" t="s">
        <v>6697</v>
      </c>
      <c r="AI863" t="s">
        <v>6697</v>
      </c>
      <c r="AJ863" t="s">
        <v>6697</v>
      </c>
      <c r="AK863" t="s">
        <v>6697</v>
      </c>
      <c r="AL863" t="s">
        <v>6697</v>
      </c>
      <c r="AM863" t="s">
        <v>6697</v>
      </c>
      <c r="AN863" t="s">
        <v>6700</v>
      </c>
      <c r="AO863" t="s">
        <v>6697</v>
      </c>
      <c r="AP863" t="s">
        <v>6697</v>
      </c>
      <c r="AQ863" t="s">
        <v>6697</v>
      </c>
      <c r="AR863" t="s">
        <v>6697</v>
      </c>
      <c r="AS863" t="s">
        <v>6697</v>
      </c>
      <c r="AT863">
        <v>1</v>
      </c>
      <c r="AU863" t="s">
        <v>6697</v>
      </c>
      <c r="AV863" t="s">
        <v>6697</v>
      </c>
      <c r="AW863">
        <v>0</v>
      </c>
      <c r="AX863" t="s">
        <v>6697</v>
      </c>
      <c r="AY863" t="s">
        <v>6697</v>
      </c>
      <c r="BA863" t="s">
        <v>6697</v>
      </c>
    </row>
    <row r="864" spans="1:53">
      <c r="A864" t="s">
        <v>210</v>
      </c>
      <c r="B864" t="s">
        <v>880</v>
      </c>
      <c r="C864" t="s">
        <v>1327</v>
      </c>
      <c r="D864" t="s">
        <v>1667</v>
      </c>
      <c r="E864" t="s">
        <v>1974</v>
      </c>
      <c r="F864">
        <v>0</v>
      </c>
      <c r="G864" t="s">
        <v>1977</v>
      </c>
      <c r="H864" t="s">
        <v>1979</v>
      </c>
      <c r="I864" t="s">
        <v>2837</v>
      </c>
      <c r="J864" t="s">
        <v>3542</v>
      </c>
      <c r="K864" t="s">
        <v>3545</v>
      </c>
      <c r="L864" t="s">
        <v>3563</v>
      </c>
      <c r="M864" t="s">
        <v>3602</v>
      </c>
      <c r="N864" t="s">
        <v>174</v>
      </c>
      <c r="O864" t="s">
        <v>3582</v>
      </c>
      <c r="P864" t="s">
        <v>4315</v>
      </c>
      <c r="Q864" t="s">
        <v>4319</v>
      </c>
      <c r="R864" t="s">
        <v>4323</v>
      </c>
      <c r="S864" t="s">
        <v>4946</v>
      </c>
      <c r="T864" t="s">
        <v>5439</v>
      </c>
      <c r="U864" t="s">
        <v>4324</v>
      </c>
      <c r="V864" t="s">
        <v>5770</v>
      </c>
      <c r="W864" t="s">
        <v>6366</v>
      </c>
      <c r="AA864" t="s">
        <v>6697</v>
      </c>
      <c r="AB864" t="s">
        <v>6697</v>
      </c>
      <c r="AC864" t="s">
        <v>6697</v>
      </c>
      <c r="AD864" t="s">
        <v>6697</v>
      </c>
      <c r="AE864" t="s">
        <v>6697</v>
      </c>
      <c r="AF864" t="s">
        <v>6697</v>
      </c>
      <c r="AG864" t="s">
        <v>6697</v>
      </c>
      <c r="AH864" t="s">
        <v>6697</v>
      </c>
      <c r="AI864" t="s">
        <v>6697</v>
      </c>
      <c r="AJ864" t="s">
        <v>6697</v>
      </c>
      <c r="AK864" t="s">
        <v>6697</v>
      </c>
      <c r="AL864" t="s">
        <v>6697</v>
      </c>
      <c r="AM864" t="s">
        <v>6697</v>
      </c>
      <c r="AN864" t="s">
        <v>6699</v>
      </c>
      <c r="AO864" t="s">
        <v>6697</v>
      </c>
      <c r="AP864" t="s">
        <v>6697</v>
      </c>
      <c r="AQ864" t="s">
        <v>6697</v>
      </c>
      <c r="AR864" t="s">
        <v>6697</v>
      </c>
      <c r="AS864" t="s">
        <v>6697</v>
      </c>
      <c r="AT864">
        <v>0</v>
      </c>
      <c r="AU864" t="s">
        <v>6697</v>
      </c>
      <c r="AV864" t="s">
        <v>6697</v>
      </c>
      <c r="AW864">
        <v>1</v>
      </c>
      <c r="AX864" t="s">
        <v>6697</v>
      </c>
      <c r="AY864" t="s">
        <v>6697</v>
      </c>
      <c r="BA864" t="s">
        <v>6697</v>
      </c>
    </row>
    <row r="865" spans="1:53">
      <c r="A865" t="s">
        <v>496</v>
      </c>
      <c r="B865" t="s">
        <v>1089</v>
      </c>
      <c r="C865" t="s">
        <v>1327</v>
      </c>
      <c r="D865" t="s">
        <v>1749</v>
      </c>
      <c r="E865" t="s">
        <v>1974</v>
      </c>
      <c r="F865">
        <v>0</v>
      </c>
      <c r="G865" t="s">
        <v>1977</v>
      </c>
      <c r="H865" t="s">
        <v>1979</v>
      </c>
      <c r="I865" t="s">
        <v>2838</v>
      </c>
      <c r="J865" t="s">
        <v>3542</v>
      </c>
      <c r="K865" t="s">
        <v>3545</v>
      </c>
      <c r="L865" t="s">
        <v>3563</v>
      </c>
      <c r="M865" t="s">
        <v>3886</v>
      </c>
      <c r="N865" t="s">
        <v>174</v>
      </c>
      <c r="O865" t="s">
        <v>3926</v>
      </c>
      <c r="P865" t="s">
        <v>4315</v>
      </c>
      <c r="Q865" t="s">
        <v>4319</v>
      </c>
      <c r="R865" t="s">
        <v>4321</v>
      </c>
      <c r="S865" t="s">
        <v>4947</v>
      </c>
      <c r="T865" t="s">
        <v>5439</v>
      </c>
      <c r="U865" t="s">
        <v>4324</v>
      </c>
      <c r="V865" t="s">
        <v>5770</v>
      </c>
      <c r="W865" t="s">
        <v>6367</v>
      </c>
      <c r="AA865" t="s">
        <v>6697</v>
      </c>
      <c r="AB865" t="s">
        <v>6697</v>
      </c>
      <c r="AC865" t="s">
        <v>6697</v>
      </c>
      <c r="AD865" t="s">
        <v>6697</v>
      </c>
      <c r="AE865" t="s">
        <v>6697</v>
      </c>
      <c r="AF865" t="s">
        <v>6697</v>
      </c>
      <c r="AG865" t="s">
        <v>6697</v>
      </c>
      <c r="AH865" t="s">
        <v>6697</v>
      </c>
      <c r="AI865" t="s">
        <v>6697</v>
      </c>
      <c r="AJ865" t="s">
        <v>6697</v>
      </c>
      <c r="AK865" t="s">
        <v>6697</v>
      </c>
      <c r="AL865" t="s">
        <v>6697</v>
      </c>
      <c r="AM865" t="s">
        <v>6697</v>
      </c>
      <c r="AN865" t="s">
        <v>6700</v>
      </c>
      <c r="AO865" t="s">
        <v>6697</v>
      </c>
      <c r="AP865" t="s">
        <v>6697</v>
      </c>
      <c r="AQ865" t="s">
        <v>6697</v>
      </c>
      <c r="AR865" t="s">
        <v>6697</v>
      </c>
      <c r="AS865" t="s">
        <v>6697</v>
      </c>
      <c r="AT865">
        <v>0</v>
      </c>
      <c r="AU865" t="s">
        <v>6697</v>
      </c>
      <c r="AV865" t="s">
        <v>6697</v>
      </c>
      <c r="AW865">
        <v>1</v>
      </c>
      <c r="AX865" t="s">
        <v>6697</v>
      </c>
      <c r="AY865" t="s">
        <v>6697</v>
      </c>
      <c r="BA865" t="s">
        <v>6697</v>
      </c>
    </row>
    <row r="866" spans="1:53">
      <c r="A866" t="s">
        <v>497</v>
      </c>
      <c r="B866" t="s">
        <v>1090</v>
      </c>
      <c r="C866" t="s">
        <v>1327</v>
      </c>
      <c r="D866" t="s">
        <v>1897</v>
      </c>
      <c r="E866" t="s">
        <v>1974</v>
      </c>
      <c r="F866">
        <v>0</v>
      </c>
      <c r="G866" t="s">
        <v>1977</v>
      </c>
      <c r="H866" t="s">
        <v>1979</v>
      </c>
      <c r="I866" t="s">
        <v>2839</v>
      </c>
      <c r="J866" t="s">
        <v>3542</v>
      </c>
      <c r="K866" t="s">
        <v>3545</v>
      </c>
      <c r="L866" t="s">
        <v>3563</v>
      </c>
      <c r="M866" t="s">
        <v>3896</v>
      </c>
      <c r="N866" t="s">
        <v>174</v>
      </c>
      <c r="O866" t="s">
        <v>3907</v>
      </c>
      <c r="P866" t="s">
        <v>4315</v>
      </c>
      <c r="Q866" t="s">
        <v>4319</v>
      </c>
      <c r="R866" t="s">
        <v>4321</v>
      </c>
      <c r="S866" t="s">
        <v>4930</v>
      </c>
      <c r="T866" t="s">
        <v>5439</v>
      </c>
      <c r="U866" t="s">
        <v>4324</v>
      </c>
      <c r="V866" t="s">
        <v>5770</v>
      </c>
      <c r="W866" t="s">
        <v>6357</v>
      </c>
      <c r="AA866" t="s">
        <v>6697</v>
      </c>
      <c r="AB866" t="s">
        <v>6697</v>
      </c>
      <c r="AC866" t="s">
        <v>6697</v>
      </c>
      <c r="AD866" t="s">
        <v>6697</v>
      </c>
      <c r="AE866" t="s">
        <v>6697</v>
      </c>
      <c r="AF866" t="s">
        <v>6697</v>
      </c>
      <c r="AG866" t="s">
        <v>6697</v>
      </c>
      <c r="AH866" t="s">
        <v>6697</v>
      </c>
      <c r="AI866" t="s">
        <v>6697</v>
      </c>
      <c r="AJ866" t="s">
        <v>6697</v>
      </c>
      <c r="AK866" t="s">
        <v>6697</v>
      </c>
      <c r="AL866" t="s">
        <v>6697</v>
      </c>
      <c r="AM866" t="s">
        <v>6697</v>
      </c>
      <c r="AN866" t="s">
        <v>6700</v>
      </c>
      <c r="AO866" t="s">
        <v>6697</v>
      </c>
      <c r="AP866" t="s">
        <v>6697</v>
      </c>
      <c r="AQ866" t="s">
        <v>6697</v>
      </c>
      <c r="AR866" t="s">
        <v>6697</v>
      </c>
      <c r="AS866" t="s">
        <v>6697</v>
      </c>
      <c r="AT866">
        <v>0</v>
      </c>
      <c r="AU866" t="s">
        <v>6697</v>
      </c>
      <c r="AV866" t="s">
        <v>6697</v>
      </c>
      <c r="AW866">
        <v>2</v>
      </c>
      <c r="AX866" t="s">
        <v>6697</v>
      </c>
      <c r="AY866" t="s">
        <v>6697</v>
      </c>
      <c r="BA866" t="s">
        <v>6697</v>
      </c>
    </row>
    <row r="867" spans="1:53">
      <c r="A867" t="s">
        <v>496</v>
      </c>
      <c r="B867" t="s">
        <v>1074</v>
      </c>
      <c r="C867" t="s">
        <v>1327</v>
      </c>
      <c r="D867" t="s">
        <v>1667</v>
      </c>
      <c r="E867" t="s">
        <v>1974</v>
      </c>
      <c r="F867">
        <v>0</v>
      </c>
      <c r="G867" t="s">
        <v>1977</v>
      </c>
      <c r="H867" t="s">
        <v>1979</v>
      </c>
      <c r="I867" t="s">
        <v>2840</v>
      </c>
      <c r="J867" t="s">
        <v>3542</v>
      </c>
      <c r="K867" t="s">
        <v>3545</v>
      </c>
      <c r="L867" t="s">
        <v>3563</v>
      </c>
      <c r="M867" t="s">
        <v>3886</v>
      </c>
      <c r="N867" t="s">
        <v>174</v>
      </c>
      <c r="O867" t="s">
        <v>4212</v>
      </c>
      <c r="P867" t="s">
        <v>4315</v>
      </c>
      <c r="Q867" t="s">
        <v>4319</v>
      </c>
      <c r="R867" t="s">
        <v>4323</v>
      </c>
      <c r="S867" t="s">
        <v>4947</v>
      </c>
      <c r="T867" t="s">
        <v>5439</v>
      </c>
      <c r="U867" t="s">
        <v>4324</v>
      </c>
      <c r="V867" t="s">
        <v>5770</v>
      </c>
      <c r="W867" t="s">
        <v>6367</v>
      </c>
      <c r="AA867" t="s">
        <v>6697</v>
      </c>
      <c r="AB867" t="s">
        <v>6697</v>
      </c>
      <c r="AC867" t="s">
        <v>6697</v>
      </c>
      <c r="AD867" t="s">
        <v>6697</v>
      </c>
      <c r="AE867" t="s">
        <v>6697</v>
      </c>
      <c r="AF867" t="s">
        <v>6697</v>
      </c>
      <c r="AG867" t="s">
        <v>6697</v>
      </c>
      <c r="AH867" t="s">
        <v>6697</v>
      </c>
      <c r="AI867" t="s">
        <v>6697</v>
      </c>
      <c r="AJ867" t="s">
        <v>6697</v>
      </c>
      <c r="AK867" t="s">
        <v>6697</v>
      </c>
      <c r="AL867" t="s">
        <v>6697</v>
      </c>
      <c r="AM867" t="s">
        <v>6697</v>
      </c>
      <c r="AN867" t="s">
        <v>6699</v>
      </c>
      <c r="AO867" t="s">
        <v>6697</v>
      </c>
      <c r="AP867" t="s">
        <v>6697</v>
      </c>
      <c r="AQ867" t="s">
        <v>6697</v>
      </c>
      <c r="AR867" t="s">
        <v>6697</v>
      </c>
      <c r="AS867" t="s">
        <v>6697</v>
      </c>
      <c r="AT867">
        <v>0</v>
      </c>
      <c r="AU867" t="s">
        <v>6697</v>
      </c>
      <c r="AV867" t="s">
        <v>6697</v>
      </c>
      <c r="AW867">
        <v>1</v>
      </c>
      <c r="AX867" t="s">
        <v>6697</v>
      </c>
      <c r="AY867" t="s">
        <v>6697</v>
      </c>
      <c r="BA867" t="s">
        <v>6697</v>
      </c>
    </row>
    <row r="868" spans="1:53">
      <c r="A868" t="s">
        <v>498</v>
      </c>
      <c r="B868" t="s">
        <v>512</v>
      </c>
      <c r="C868" t="s">
        <v>1327</v>
      </c>
      <c r="D868" t="s">
        <v>1662</v>
      </c>
      <c r="E868" t="s">
        <v>1974</v>
      </c>
      <c r="F868">
        <v>0</v>
      </c>
      <c r="G868" t="s">
        <v>1977</v>
      </c>
      <c r="H868" t="s">
        <v>1979</v>
      </c>
      <c r="I868" t="s">
        <v>2841</v>
      </c>
      <c r="J868" t="s">
        <v>3542</v>
      </c>
      <c r="K868" t="s">
        <v>3545</v>
      </c>
      <c r="L868" t="s">
        <v>3563</v>
      </c>
      <c r="M868" t="s">
        <v>3901</v>
      </c>
      <c r="N868" t="s">
        <v>174</v>
      </c>
      <c r="O868" t="s">
        <v>3576</v>
      </c>
      <c r="P868" t="s">
        <v>4315</v>
      </c>
      <c r="Q868" t="s">
        <v>4319</v>
      </c>
      <c r="R868" t="s">
        <v>4321</v>
      </c>
      <c r="S868" t="s">
        <v>4948</v>
      </c>
      <c r="T868" t="s">
        <v>5439</v>
      </c>
      <c r="U868" t="s">
        <v>4324</v>
      </c>
      <c r="V868" t="s">
        <v>5791</v>
      </c>
      <c r="W868" t="s">
        <v>5592</v>
      </c>
      <c r="AA868" t="s">
        <v>6697</v>
      </c>
      <c r="AB868" t="s">
        <v>6697</v>
      </c>
      <c r="AC868" t="s">
        <v>6697</v>
      </c>
      <c r="AD868" t="s">
        <v>6697</v>
      </c>
      <c r="AE868" t="s">
        <v>6697</v>
      </c>
      <c r="AF868" t="s">
        <v>6697</v>
      </c>
      <c r="AG868" t="s">
        <v>6697</v>
      </c>
      <c r="AH868" t="s">
        <v>6697</v>
      </c>
      <c r="AI868" t="s">
        <v>6697</v>
      </c>
      <c r="AJ868" t="s">
        <v>6697</v>
      </c>
      <c r="AK868" t="s">
        <v>6697</v>
      </c>
      <c r="AL868" t="s">
        <v>6697</v>
      </c>
      <c r="AM868" t="s">
        <v>6697</v>
      </c>
      <c r="AN868" t="s">
        <v>6700</v>
      </c>
      <c r="AO868" t="s">
        <v>6697</v>
      </c>
      <c r="AP868" t="s">
        <v>6697</v>
      </c>
      <c r="AQ868" t="s">
        <v>6697</v>
      </c>
      <c r="AR868" t="s">
        <v>6697</v>
      </c>
      <c r="AS868" t="s">
        <v>6697</v>
      </c>
      <c r="AT868">
        <v>0</v>
      </c>
      <c r="AU868" t="s">
        <v>6697</v>
      </c>
      <c r="AV868" t="s">
        <v>6697</v>
      </c>
      <c r="AW868">
        <v>2</v>
      </c>
      <c r="AX868" t="s">
        <v>6697</v>
      </c>
      <c r="AY868" t="s">
        <v>6697</v>
      </c>
      <c r="BA868" t="s">
        <v>6697</v>
      </c>
    </row>
    <row r="869" spans="1:53">
      <c r="A869" t="s">
        <v>497</v>
      </c>
      <c r="B869" t="s">
        <v>1091</v>
      </c>
      <c r="C869" t="s">
        <v>1327</v>
      </c>
      <c r="D869" t="s">
        <v>1667</v>
      </c>
      <c r="E869" t="s">
        <v>1974</v>
      </c>
      <c r="F869">
        <v>0</v>
      </c>
      <c r="G869" t="s">
        <v>1977</v>
      </c>
      <c r="H869" t="s">
        <v>1979</v>
      </c>
      <c r="I869" t="s">
        <v>2842</v>
      </c>
      <c r="J869" t="s">
        <v>3542</v>
      </c>
      <c r="K869" t="s">
        <v>3545</v>
      </c>
      <c r="L869" t="s">
        <v>3563</v>
      </c>
      <c r="M869" t="s">
        <v>3794</v>
      </c>
      <c r="N869" t="s">
        <v>174</v>
      </c>
      <c r="O869" t="s">
        <v>3984</v>
      </c>
      <c r="P869" t="s">
        <v>4315</v>
      </c>
      <c r="Q869" t="s">
        <v>4319</v>
      </c>
      <c r="R869" t="s">
        <v>4321</v>
      </c>
      <c r="S869" t="s">
        <v>4949</v>
      </c>
      <c r="T869" t="s">
        <v>5440</v>
      </c>
      <c r="U869" t="s">
        <v>5440</v>
      </c>
      <c r="V869" t="s">
        <v>5770</v>
      </c>
      <c r="W869" t="s">
        <v>6368</v>
      </c>
      <c r="AA869" t="s">
        <v>6697</v>
      </c>
      <c r="AB869" t="s">
        <v>6697</v>
      </c>
      <c r="AC869" t="s">
        <v>6697</v>
      </c>
      <c r="AD869" t="s">
        <v>6697</v>
      </c>
      <c r="AE869" t="s">
        <v>6697</v>
      </c>
      <c r="AF869" t="s">
        <v>6697</v>
      </c>
      <c r="AG869" t="s">
        <v>6697</v>
      </c>
      <c r="AH869" t="s">
        <v>6697</v>
      </c>
      <c r="AI869" t="s">
        <v>6697</v>
      </c>
      <c r="AJ869" t="s">
        <v>6697</v>
      </c>
      <c r="AK869" t="s">
        <v>6697</v>
      </c>
      <c r="AL869" t="s">
        <v>6697</v>
      </c>
      <c r="AM869" t="s">
        <v>6697</v>
      </c>
      <c r="AN869" t="s">
        <v>6700</v>
      </c>
      <c r="AO869" t="s">
        <v>6697</v>
      </c>
      <c r="AP869" t="s">
        <v>6697</v>
      </c>
      <c r="AQ869" t="s">
        <v>6697</v>
      </c>
      <c r="AR869" t="s">
        <v>6697</v>
      </c>
      <c r="AS869" t="s">
        <v>6697</v>
      </c>
      <c r="AT869">
        <v>0</v>
      </c>
      <c r="AU869" t="s">
        <v>6697</v>
      </c>
      <c r="AV869" t="s">
        <v>6697</v>
      </c>
      <c r="AW869">
        <v>1</v>
      </c>
      <c r="AX869" t="s">
        <v>6697</v>
      </c>
      <c r="AY869" t="s">
        <v>6697</v>
      </c>
      <c r="BA869" t="s">
        <v>6697</v>
      </c>
    </row>
    <row r="870" spans="1:53">
      <c r="A870" t="s">
        <v>90</v>
      </c>
      <c r="B870" t="s">
        <v>1092</v>
      </c>
      <c r="C870" t="s">
        <v>1327</v>
      </c>
      <c r="D870" t="s">
        <v>1667</v>
      </c>
      <c r="E870" t="s">
        <v>1974</v>
      </c>
      <c r="F870">
        <v>0</v>
      </c>
      <c r="G870" t="s">
        <v>1977</v>
      </c>
      <c r="H870" t="s">
        <v>1979</v>
      </c>
      <c r="I870" t="s">
        <v>2843</v>
      </c>
      <c r="J870" t="s">
        <v>3542</v>
      </c>
      <c r="K870" t="s">
        <v>3545</v>
      </c>
      <c r="L870" t="s">
        <v>3563</v>
      </c>
      <c r="M870" t="s">
        <v>3674</v>
      </c>
      <c r="N870" t="s">
        <v>174</v>
      </c>
      <c r="O870" t="s">
        <v>3794</v>
      </c>
      <c r="P870" t="s">
        <v>4315</v>
      </c>
      <c r="Q870" t="s">
        <v>4319</v>
      </c>
      <c r="R870" t="s">
        <v>4322</v>
      </c>
      <c r="S870" t="s">
        <v>4943</v>
      </c>
      <c r="T870" t="s">
        <v>5440</v>
      </c>
      <c r="U870" t="s">
        <v>5440</v>
      </c>
      <c r="V870" t="s">
        <v>5770</v>
      </c>
      <c r="W870" t="s">
        <v>6369</v>
      </c>
      <c r="AA870" t="s">
        <v>6697</v>
      </c>
      <c r="AB870" t="s">
        <v>6697</v>
      </c>
      <c r="AC870" t="s">
        <v>6697</v>
      </c>
      <c r="AD870" t="s">
        <v>6697</v>
      </c>
      <c r="AE870" t="s">
        <v>6697</v>
      </c>
      <c r="AF870" t="s">
        <v>6697</v>
      </c>
      <c r="AG870" t="s">
        <v>6697</v>
      </c>
      <c r="AH870" t="s">
        <v>6697</v>
      </c>
      <c r="AI870" t="s">
        <v>6697</v>
      </c>
      <c r="AJ870" t="s">
        <v>6697</v>
      </c>
      <c r="AK870" t="s">
        <v>6697</v>
      </c>
      <c r="AL870" t="s">
        <v>6697</v>
      </c>
      <c r="AM870" t="s">
        <v>6697</v>
      </c>
      <c r="AN870" t="s">
        <v>6697</v>
      </c>
      <c r="AO870" t="s">
        <v>6697</v>
      </c>
      <c r="AP870" t="s">
        <v>6697</v>
      </c>
      <c r="AQ870" t="s">
        <v>6697</v>
      </c>
      <c r="AR870" t="s">
        <v>6697</v>
      </c>
      <c r="AS870" t="s">
        <v>6697</v>
      </c>
      <c r="AT870">
        <v>0</v>
      </c>
      <c r="AU870" t="s">
        <v>6697</v>
      </c>
      <c r="AV870" t="s">
        <v>6697</v>
      </c>
      <c r="AW870">
        <v>1</v>
      </c>
      <c r="AX870" t="s">
        <v>6697</v>
      </c>
      <c r="AY870" t="s">
        <v>6697</v>
      </c>
      <c r="BA870" t="s">
        <v>6697</v>
      </c>
    </row>
    <row r="871" spans="1:53">
      <c r="A871" t="s">
        <v>497</v>
      </c>
      <c r="B871" t="s">
        <v>1093</v>
      </c>
      <c r="C871" t="s">
        <v>1327</v>
      </c>
      <c r="D871" t="s">
        <v>1749</v>
      </c>
      <c r="E871" t="s">
        <v>1974</v>
      </c>
      <c r="F871">
        <v>0</v>
      </c>
      <c r="G871" t="s">
        <v>1977</v>
      </c>
      <c r="H871" t="s">
        <v>1979</v>
      </c>
      <c r="I871" t="s">
        <v>2844</v>
      </c>
      <c r="J871" t="s">
        <v>3542</v>
      </c>
      <c r="K871" t="s">
        <v>3545</v>
      </c>
      <c r="L871" t="s">
        <v>3563</v>
      </c>
      <c r="M871" t="s">
        <v>3896</v>
      </c>
      <c r="N871" t="s">
        <v>174</v>
      </c>
      <c r="O871" t="s">
        <v>4092</v>
      </c>
      <c r="P871" t="s">
        <v>4315</v>
      </c>
      <c r="Q871" t="s">
        <v>4319</v>
      </c>
      <c r="R871" t="s">
        <v>4322</v>
      </c>
      <c r="S871" t="s">
        <v>4950</v>
      </c>
      <c r="T871" t="s">
        <v>5440</v>
      </c>
      <c r="U871" t="s">
        <v>5440</v>
      </c>
      <c r="V871" t="s">
        <v>5770</v>
      </c>
      <c r="W871" t="s">
        <v>6370</v>
      </c>
      <c r="AA871" t="s">
        <v>6697</v>
      </c>
      <c r="AB871" t="s">
        <v>6697</v>
      </c>
      <c r="AC871" t="s">
        <v>6697</v>
      </c>
      <c r="AD871" t="s">
        <v>6697</v>
      </c>
      <c r="AE871" t="s">
        <v>6697</v>
      </c>
      <c r="AF871" t="s">
        <v>6697</v>
      </c>
      <c r="AG871" t="s">
        <v>6697</v>
      </c>
      <c r="AH871" t="s">
        <v>6697</v>
      </c>
      <c r="AI871" t="s">
        <v>6697</v>
      </c>
      <c r="AJ871" t="s">
        <v>6697</v>
      </c>
      <c r="AK871" t="s">
        <v>6697</v>
      </c>
      <c r="AL871" t="s">
        <v>6697</v>
      </c>
      <c r="AM871" t="s">
        <v>6697</v>
      </c>
      <c r="AN871" t="s">
        <v>6697</v>
      </c>
      <c r="AO871" t="s">
        <v>6697</v>
      </c>
      <c r="AP871" t="s">
        <v>6697</v>
      </c>
      <c r="AQ871" t="s">
        <v>6697</v>
      </c>
      <c r="AR871" t="s">
        <v>6697</v>
      </c>
      <c r="AS871" t="s">
        <v>6697</v>
      </c>
      <c r="AT871">
        <v>0</v>
      </c>
      <c r="AU871" t="s">
        <v>6697</v>
      </c>
      <c r="AV871" t="s">
        <v>6697</v>
      </c>
      <c r="AW871">
        <v>1</v>
      </c>
      <c r="AX871" t="s">
        <v>6697</v>
      </c>
      <c r="AY871" t="s">
        <v>6697</v>
      </c>
      <c r="BA871" t="s">
        <v>6697</v>
      </c>
    </row>
    <row r="872" spans="1:53">
      <c r="A872" t="s">
        <v>236</v>
      </c>
      <c r="B872" t="s">
        <v>1090</v>
      </c>
      <c r="C872" t="s">
        <v>1327</v>
      </c>
      <c r="D872" t="s">
        <v>1897</v>
      </c>
      <c r="E872" t="s">
        <v>1974</v>
      </c>
      <c r="F872">
        <v>0</v>
      </c>
      <c r="G872" t="s">
        <v>1977</v>
      </c>
      <c r="H872" t="s">
        <v>1979</v>
      </c>
      <c r="I872" t="s">
        <v>2845</v>
      </c>
      <c r="J872" t="s">
        <v>3542</v>
      </c>
      <c r="K872" t="s">
        <v>3545</v>
      </c>
      <c r="L872" t="s">
        <v>3563</v>
      </c>
      <c r="M872" t="s">
        <v>3609</v>
      </c>
      <c r="N872" t="s">
        <v>174</v>
      </c>
      <c r="O872" t="s">
        <v>3897</v>
      </c>
      <c r="P872" t="s">
        <v>4315</v>
      </c>
      <c r="Q872" t="s">
        <v>4319</v>
      </c>
      <c r="R872" t="s">
        <v>4322</v>
      </c>
      <c r="S872" t="s">
        <v>4943</v>
      </c>
      <c r="T872" t="s">
        <v>5440</v>
      </c>
      <c r="U872" t="s">
        <v>5440</v>
      </c>
      <c r="V872" t="s">
        <v>5770</v>
      </c>
      <c r="W872" t="s">
        <v>6371</v>
      </c>
      <c r="AA872" t="s">
        <v>6697</v>
      </c>
      <c r="AB872" t="s">
        <v>6697</v>
      </c>
      <c r="AC872" t="s">
        <v>6697</v>
      </c>
      <c r="AD872" t="s">
        <v>6697</v>
      </c>
      <c r="AE872" t="s">
        <v>6697</v>
      </c>
      <c r="AF872" t="s">
        <v>6697</v>
      </c>
      <c r="AG872" t="s">
        <v>6697</v>
      </c>
      <c r="AH872" t="s">
        <v>6697</v>
      </c>
      <c r="AI872" t="s">
        <v>6697</v>
      </c>
      <c r="AJ872" t="s">
        <v>6697</v>
      </c>
      <c r="AK872" t="s">
        <v>6697</v>
      </c>
      <c r="AL872" t="s">
        <v>6697</v>
      </c>
      <c r="AM872" t="s">
        <v>6697</v>
      </c>
      <c r="AN872" t="s">
        <v>6697</v>
      </c>
      <c r="AO872" t="s">
        <v>6697</v>
      </c>
      <c r="AP872" t="s">
        <v>6697</v>
      </c>
      <c r="AQ872" t="s">
        <v>6697</v>
      </c>
      <c r="AR872" t="s">
        <v>6697</v>
      </c>
      <c r="AS872" t="s">
        <v>6697</v>
      </c>
      <c r="AT872">
        <v>0</v>
      </c>
      <c r="AU872" t="s">
        <v>6697</v>
      </c>
      <c r="AV872" t="s">
        <v>6697</v>
      </c>
      <c r="AW872">
        <v>2</v>
      </c>
      <c r="AX872" t="s">
        <v>6697</v>
      </c>
      <c r="AY872" t="s">
        <v>6697</v>
      </c>
      <c r="BA872" t="s">
        <v>6697</v>
      </c>
    </row>
    <row r="873" spans="1:53">
      <c r="A873" t="s">
        <v>499</v>
      </c>
      <c r="B873" t="s">
        <v>875</v>
      </c>
      <c r="C873" t="s">
        <v>1327</v>
      </c>
      <c r="D873" t="s">
        <v>1666</v>
      </c>
      <c r="E873" t="s">
        <v>1974</v>
      </c>
      <c r="F873">
        <v>0</v>
      </c>
      <c r="G873" t="s">
        <v>1977</v>
      </c>
      <c r="H873" t="s">
        <v>1979</v>
      </c>
      <c r="I873" t="s">
        <v>2846</v>
      </c>
      <c r="J873" t="s">
        <v>3542</v>
      </c>
      <c r="K873" t="s">
        <v>3545</v>
      </c>
      <c r="L873" t="s">
        <v>3563</v>
      </c>
      <c r="M873" t="s">
        <v>3902</v>
      </c>
      <c r="N873" t="s">
        <v>174</v>
      </c>
      <c r="O873" t="s">
        <v>4093</v>
      </c>
      <c r="P873" t="s">
        <v>4315</v>
      </c>
      <c r="Q873" t="s">
        <v>4319</v>
      </c>
      <c r="R873" t="s">
        <v>4323</v>
      </c>
      <c r="S873" t="s">
        <v>4951</v>
      </c>
      <c r="T873" t="s">
        <v>5439</v>
      </c>
      <c r="U873" t="s">
        <v>4324</v>
      </c>
      <c r="V873" t="s">
        <v>5770</v>
      </c>
      <c r="W873" t="s">
        <v>5985</v>
      </c>
      <c r="AA873" t="s">
        <v>6697</v>
      </c>
      <c r="AB873" t="s">
        <v>6697</v>
      </c>
      <c r="AC873" t="s">
        <v>6697</v>
      </c>
      <c r="AD873" t="s">
        <v>6697</v>
      </c>
      <c r="AE873" t="s">
        <v>6697</v>
      </c>
      <c r="AF873" t="s">
        <v>6697</v>
      </c>
      <c r="AG873" t="s">
        <v>6697</v>
      </c>
      <c r="AH873" t="s">
        <v>6697</v>
      </c>
      <c r="AI873" t="s">
        <v>6697</v>
      </c>
      <c r="AJ873" t="s">
        <v>6697</v>
      </c>
      <c r="AK873" t="s">
        <v>6697</v>
      </c>
      <c r="AL873" t="s">
        <v>6697</v>
      </c>
      <c r="AM873" t="s">
        <v>6697</v>
      </c>
      <c r="AN873" t="s">
        <v>6699</v>
      </c>
      <c r="AO873" t="s">
        <v>6697</v>
      </c>
      <c r="AP873" t="s">
        <v>6697</v>
      </c>
      <c r="AQ873" t="s">
        <v>6697</v>
      </c>
      <c r="AR873" t="s">
        <v>6697</v>
      </c>
      <c r="AS873" t="s">
        <v>6697</v>
      </c>
      <c r="AT873">
        <v>0</v>
      </c>
      <c r="AU873" t="s">
        <v>6697</v>
      </c>
      <c r="AV873" t="s">
        <v>6697</v>
      </c>
      <c r="AW873">
        <v>2</v>
      </c>
      <c r="AX873" t="s">
        <v>6697</v>
      </c>
      <c r="AY873" t="s">
        <v>6697</v>
      </c>
      <c r="BA873" t="s">
        <v>6697</v>
      </c>
    </row>
    <row r="874" spans="1:53">
      <c r="A874" t="s">
        <v>500</v>
      </c>
      <c r="B874" t="s">
        <v>1094</v>
      </c>
      <c r="C874" t="s">
        <v>1327</v>
      </c>
      <c r="D874" t="s">
        <v>1667</v>
      </c>
      <c r="E874" t="s">
        <v>1974</v>
      </c>
      <c r="F874">
        <v>0</v>
      </c>
      <c r="G874" t="s">
        <v>1977</v>
      </c>
      <c r="H874" t="s">
        <v>1979</v>
      </c>
      <c r="I874" t="s">
        <v>2847</v>
      </c>
      <c r="J874" t="s">
        <v>3542</v>
      </c>
      <c r="K874" t="s">
        <v>3545</v>
      </c>
      <c r="L874" t="s">
        <v>3563</v>
      </c>
      <c r="M874" t="s">
        <v>3793</v>
      </c>
      <c r="N874" t="s">
        <v>174</v>
      </c>
      <c r="O874" t="s">
        <v>3984</v>
      </c>
      <c r="P874" t="s">
        <v>4315</v>
      </c>
      <c r="Q874" t="s">
        <v>4319</v>
      </c>
      <c r="R874" t="s">
        <v>4321</v>
      </c>
      <c r="S874" t="s">
        <v>4952</v>
      </c>
      <c r="T874" t="s">
        <v>5439</v>
      </c>
      <c r="U874" t="s">
        <v>4324</v>
      </c>
      <c r="V874" t="s">
        <v>5770</v>
      </c>
      <c r="W874" t="s">
        <v>6372</v>
      </c>
      <c r="AA874" t="s">
        <v>6697</v>
      </c>
      <c r="AB874" t="s">
        <v>6697</v>
      </c>
      <c r="AC874" t="s">
        <v>6697</v>
      </c>
      <c r="AD874" t="s">
        <v>6697</v>
      </c>
      <c r="AE874" t="s">
        <v>6697</v>
      </c>
      <c r="AF874" t="s">
        <v>6697</v>
      </c>
      <c r="AG874" t="s">
        <v>6697</v>
      </c>
      <c r="AH874" t="s">
        <v>6697</v>
      </c>
      <c r="AI874" t="s">
        <v>6697</v>
      </c>
      <c r="AJ874" t="s">
        <v>6697</v>
      </c>
      <c r="AK874" t="s">
        <v>6697</v>
      </c>
      <c r="AL874" t="s">
        <v>6697</v>
      </c>
      <c r="AM874" t="s">
        <v>6697</v>
      </c>
      <c r="AN874" t="s">
        <v>6700</v>
      </c>
      <c r="AO874" t="s">
        <v>6697</v>
      </c>
      <c r="AP874" t="s">
        <v>6697</v>
      </c>
      <c r="AQ874" t="s">
        <v>6697</v>
      </c>
      <c r="AR874" t="s">
        <v>6697</v>
      </c>
      <c r="AS874" t="s">
        <v>6697</v>
      </c>
      <c r="AT874">
        <v>0</v>
      </c>
      <c r="AU874" t="s">
        <v>6697</v>
      </c>
      <c r="AV874" t="s">
        <v>6697</v>
      </c>
      <c r="AW874">
        <v>1</v>
      </c>
      <c r="AX874" t="s">
        <v>6697</v>
      </c>
      <c r="AY874" t="s">
        <v>6697</v>
      </c>
      <c r="BA874" t="s">
        <v>6697</v>
      </c>
    </row>
    <row r="875" spans="1:53">
      <c r="A875" t="s">
        <v>501</v>
      </c>
      <c r="B875" t="s">
        <v>501</v>
      </c>
      <c r="C875" t="s">
        <v>1353</v>
      </c>
      <c r="D875" t="s">
        <v>1667</v>
      </c>
      <c r="E875" t="s">
        <v>1974</v>
      </c>
      <c r="F875">
        <v>0</v>
      </c>
      <c r="G875" t="s">
        <v>1977</v>
      </c>
      <c r="H875" t="s">
        <v>1979</v>
      </c>
      <c r="I875" t="s">
        <v>2848</v>
      </c>
      <c r="J875" t="s">
        <v>3542</v>
      </c>
      <c r="K875" t="s">
        <v>3545</v>
      </c>
      <c r="L875" t="s">
        <v>3563</v>
      </c>
      <c r="M875" t="s">
        <v>3903</v>
      </c>
      <c r="N875" t="s">
        <v>174</v>
      </c>
      <c r="O875" t="s">
        <v>3903</v>
      </c>
      <c r="P875" t="s">
        <v>4315</v>
      </c>
      <c r="Q875" t="s">
        <v>4319</v>
      </c>
      <c r="R875" t="s">
        <v>4323</v>
      </c>
      <c r="S875" t="s">
        <v>4952</v>
      </c>
      <c r="T875" t="s">
        <v>5439</v>
      </c>
      <c r="U875" t="s">
        <v>4324</v>
      </c>
      <c r="V875" t="s">
        <v>5770</v>
      </c>
      <c r="W875" t="s">
        <v>6373</v>
      </c>
      <c r="AA875" t="s">
        <v>6697</v>
      </c>
      <c r="AB875" t="s">
        <v>6697</v>
      </c>
      <c r="AC875" t="s">
        <v>6697</v>
      </c>
      <c r="AD875" t="s">
        <v>6697</v>
      </c>
      <c r="AE875" t="s">
        <v>6697</v>
      </c>
      <c r="AF875" t="s">
        <v>6697</v>
      </c>
      <c r="AG875" t="s">
        <v>6697</v>
      </c>
      <c r="AH875" t="s">
        <v>6697</v>
      </c>
      <c r="AI875" t="s">
        <v>6697</v>
      </c>
      <c r="AJ875" t="s">
        <v>6697</v>
      </c>
      <c r="AK875" t="s">
        <v>6697</v>
      </c>
      <c r="AL875" t="s">
        <v>6697</v>
      </c>
      <c r="AM875" t="s">
        <v>6697</v>
      </c>
      <c r="AN875" t="s">
        <v>6699</v>
      </c>
      <c r="AO875" t="s">
        <v>6697</v>
      </c>
      <c r="AP875" t="s">
        <v>6697</v>
      </c>
      <c r="AQ875" t="s">
        <v>6697</v>
      </c>
      <c r="AR875" t="s">
        <v>6697</v>
      </c>
      <c r="AS875" t="s">
        <v>6697</v>
      </c>
      <c r="AT875">
        <v>1</v>
      </c>
      <c r="AU875" t="s">
        <v>6697</v>
      </c>
      <c r="AV875" t="s">
        <v>6697</v>
      </c>
      <c r="AW875">
        <v>1</v>
      </c>
      <c r="AX875" t="s">
        <v>6697</v>
      </c>
      <c r="AY875" t="s">
        <v>6697</v>
      </c>
      <c r="BA875" t="s">
        <v>6697</v>
      </c>
    </row>
    <row r="876" spans="1:53">
      <c r="A876" t="s">
        <v>343</v>
      </c>
      <c r="B876" t="s">
        <v>1095</v>
      </c>
      <c r="C876" t="s">
        <v>1327</v>
      </c>
      <c r="D876" t="s">
        <v>1667</v>
      </c>
      <c r="E876" t="s">
        <v>1974</v>
      </c>
      <c r="F876">
        <v>0</v>
      </c>
      <c r="G876" t="s">
        <v>1977</v>
      </c>
      <c r="H876" t="s">
        <v>1979</v>
      </c>
      <c r="I876" t="s">
        <v>2849</v>
      </c>
      <c r="J876" t="s">
        <v>3542</v>
      </c>
      <c r="K876" t="s">
        <v>3545</v>
      </c>
      <c r="L876" t="s">
        <v>3563</v>
      </c>
      <c r="M876" t="s">
        <v>3794</v>
      </c>
      <c r="N876" t="s">
        <v>174</v>
      </c>
      <c r="O876" t="s">
        <v>3984</v>
      </c>
      <c r="P876" t="s">
        <v>4315</v>
      </c>
      <c r="Q876" t="s">
        <v>4319</v>
      </c>
      <c r="R876" t="s">
        <v>4321</v>
      </c>
      <c r="S876" t="s">
        <v>4953</v>
      </c>
      <c r="T876" t="s">
        <v>5439</v>
      </c>
      <c r="U876" t="s">
        <v>4324</v>
      </c>
      <c r="V876" t="s">
        <v>5770</v>
      </c>
      <c r="W876" t="s">
        <v>6374</v>
      </c>
      <c r="AA876" t="s">
        <v>6697</v>
      </c>
      <c r="AB876" t="s">
        <v>6697</v>
      </c>
      <c r="AC876" t="s">
        <v>6697</v>
      </c>
      <c r="AD876" t="s">
        <v>6697</v>
      </c>
      <c r="AE876" t="s">
        <v>6697</v>
      </c>
      <c r="AF876" t="s">
        <v>6697</v>
      </c>
      <c r="AG876" t="s">
        <v>6697</v>
      </c>
      <c r="AH876" t="s">
        <v>6697</v>
      </c>
      <c r="AI876" t="s">
        <v>6697</v>
      </c>
      <c r="AJ876" t="s">
        <v>6697</v>
      </c>
      <c r="AK876" t="s">
        <v>6697</v>
      </c>
      <c r="AL876" t="s">
        <v>6697</v>
      </c>
      <c r="AM876" t="s">
        <v>6697</v>
      </c>
      <c r="AN876" t="s">
        <v>6700</v>
      </c>
      <c r="AO876" t="s">
        <v>6697</v>
      </c>
      <c r="AP876" t="s">
        <v>6697</v>
      </c>
      <c r="AQ876" t="s">
        <v>6697</v>
      </c>
      <c r="AR876" t="s">
        <v>6697</v>
      </c>
      <c r="AS876" t="s">
        <v>6697</v>
      </c>
      <c r="AT876">
        <v>0</v>
      </c>
      <c r="AU876" t="s">
        <v>6697</v>
      </c>
      <c r="AV876" t="s">
        <v>6697</v>
      </c>
      <c r="AW876">
        <v>1</v>
      </c>
      <c r="AX876" t="s">
        <v>6697</v>
      </c>
      <c r="AY876" t="s">
        <v>6697</v>
      </c>
      <c r="BA876" t="s">
        <v>6697</v>
      </c>
    </row>
    <row r="877" spans="1:53">
      <c r="A877" t="s">
        <v>343</v>
      </c>
      <c r="B877" t="s">
        <v>483</v>
      </c>
      <c r="C877" t="s">
        <v>1353</v>
      </c>
      <c r="D877" t="s">
        <v>1667</v>
      </c>
      <c r="E877" t="s">
        <v>1974</v>
      </c>
      <c r="F877">
        <v>0</v>
      </c>
      <c r="G877" t="s">
        <v>1977</v>
      </c>
      <c r="H877" t="s">
        <v>1979</v>
      </c>
      <c r="I877" t="s">
        <v>2850</v>
      </c>
      <c r="J877" t="s">
        <v>3542</v>
      </c>
      <c r="K877" t="s">
        <v>3545</v>
      </c>
      <c r="L877" t="s">
        <v>3563</v>
      </c>
      <c r="M877" t="s">
        <v>3896</v>
      </c>
      <c r="N877" t="s">
        <v>174</v>
      </c>
      <c r="O877" t="s">
        <v>3898</v>
      </c>
      <c r="P877" t="s">
        <v>4315</v>
      </c>
      <c r="Q877" t="s">
        <v>4319</v>
      </c>
      <c r="R877" t="s">
        <v>4323</v>
      </c>
      <c r="S877" t="s">
        <v>4953</v>
      </c>
      <c r="T877" t="s">
        <v>5439</v>
      </c>
      <c r="U877" t="s">
        <v>4324</v>
      </c>
      <c r="V877" t="s">
        <v>5792</v>
      </c>
      <c r="W877" t="s">
        <v>6374</v>
      </c>
      <c r="AA877" t="s">
        <v>6697</v>
      </c>
      <c r="AB877" t="s">
        <v>6697</v>
      </c>
      <c r="AC877" t="s">
        <v>6697</v>
      </c>
      <c r="AD877" t="s">
        <v>6697</v>
      </c>
      <c r="AE877" t="s">
        <v>6697</v>
      </c>
      <c r="AF877" t="s">
        <v>6697</v>
      </c>
      <c r="AG877" t="s">
        <v>6697</v>
      </c>
      <c r="AH877" t="s">
        <v>6697</v>
      </c>
      <c r="AI877" t="s">
        <v>6697</v>
      </c>
      <c r="AJ877" t="s">
        <v>6697</v>
      </c>
      <c r="AK877" t="s">
        <v>6697</v>
      </c>
      <c r="AL877" t="s">
        <v>6697</v>
      </c>
      <c r="AM877" t="s">
        <v>6697</v>
      </c>
      <c r="AN877" t="s">
        <v>6699</v>
      </c>
      <c r="AO877" t="s">
        <v>6697</v>
      </c>
      <c r="AP877" t="s">
        <v>6697</v>
      </c>
      <c r="AQ877" t="s">
        <v>6697</v>
      </c>
      <c r="AR877" t="s">
        <v>6697</v>
      </c>
      <c r="AS877" t="s">
        <v>6697</v>
      </c>
      <c r="AT877">
        <v>1</v>
      </c>
      <c r="AU877" t="s">
        <v>6697</v>
      </c>
      <c r="AV877" t="s">
        <v>6697</v>
      </c>
      <c r="AW877">
        <v>1</v>
      </c>
      <c r="AX877" t="s">
        <v>6697</v>
      </c>
      <c r="AY877" t="s">
        <v>6697</v>
      </c>
      <c r="BA877" t="s">
        <v>6697</v>
      </c>
    </row>
    <row r="878" spans="1:53">
      <c r="A878" t="s">
        <v>483</v>
      </c>
      <c r="B878" t="s">
        <v>343</v>
      </c>
      <c r="C878" t="s">
        <v>1353</v>
      </c>
      <c r="D878" t="s">
        <v>1667</v>
      </c>
      <c r="E878" t="s">
        <v>1974</v>
      </c>
      <c r="F878">
        <v>0</v>
      </c>
      <c r="G878" t="s">
        <v>1977</v>
      </c>
      <c r="H878" t="s">
        <v>1979</v>
      </c>
      <c r="I878" t="s">
        <v>2851</v>
      </c>
      <c r="J878" t="s">
        <v>3542</v>
      </c>
      <c r="K878" t="s">
        <v>3545</v>
      </c>
      <c r="L878" t="s">
        <v>3563</v>
      </c>
      <c r="M878" t="s">
        <v>3898</v>
      </c>
      <c r="N878" t="s">
        <v>174</v>
      </c>
      <c r="O878" t="s">
        <v>3896</v>
      </c>
      <c r="P878" t="s">
        <v>4315</v>
      </c>
      <c r="Q878" t="s">
        <v>4319</v>
      </c>
      <c r="R878" t="s">
        <v>4321</v>
      </c>
      <c r="S878" t="s">
        <v>4953</v>
      </c>
      <c r="T878" t="s">
        <v>5440</v>
      </c>
      <c r="U878" t="s">
        <v>5440</v>
      </c>
      <c r="V878" t="s">
        <v>5792</v>
      </c>
      <c r="W878" t="s">
        <v>6375</v>
      </c>
      <c r="AA878" t="s">
        <v>6697</v>
      </c>
      <c r="AB878" t="s">
        <v>6697</v>
      </c>
      <c r="AC878" t="s">
        <v>6697</v>
      </c>
      <c r="AD878" t="s">
        <v>6697</v>
      </c>
      <c r="AE878" t="s">
        <v>6697</v>
      </c>
      <c r="AF878" t="s">
        <v>6697</v>
      </c>
      <c r="AG878" t="s">
        <v>6697</v>
      </c>
      <c r="AH878" t="s">
        <v>6697</v>
      </c>
      <c r="AI878" t="s">
        <v>6697</v>
      </c>
      <c r="AJ878" t="s">
        <v>6697</v>
      </c>
      <c r="AK878" t="s">
        <v>6697</v>
      </c>
      <c r="AL878" t="s">
        <v>6697</v>
      </c>
      <c r="AM878" t="s">
        <v>6697</v>
      </c>
      <c r="AN878" t="s">
        <v>6700</v>
      </c>
      <c r="AO878" t="s">
        <v>6697</v>
      </c>
      <c r="AP878" t="s">
        <v>6697</v>
      </c>
      <c r="AQ878" t="s">
        <v>6697</v>
      </c>
      <c r="AR878" t="s">
        <v>6697</v>
      </c>
      <c r="AS878" t="s">
        <v>6697</v>
      </c>
      <c r="AT878">
        <v>1</v>
      </c>
      <c r="AU878" t="s">
        <v>6697</v>
      </c>
      <c r="AV878" t="s">
        <v>6697</v>
      </c>
      <c r="AW878">
        <v>1</v>
      </c>
      <c r="AX878" t="s">
        <v>6697</v>
      </c>
      <c r="AY878" t="s">
        <v>6697</v>
      </c>
      <c r="BA878" t="s">
        <v>6697</v>
      </c>
    </row>
    <row r="879" spans="1:53">
      <c r="A879" t="s">
        <v>343</v>
      </c>
      <c r="B879" t="s">
        <v>1096</v>
      </c>
      <c r="C879" t="s">
        <v>1327</v>
      </c>
      <c r="D879" t="s">
        <v>1667</v>
      </c>
      <c r="E879" t="s">
        <v>1974</v>
      </c>
      <c r="F879">
        <v>0</v>
      </c>
      <c r="G879" t="s">
        <v>1977</v>
      </c>
      <c r="H879" t="s">
        <v>1979</v>
      </c>
      <c r="I879" t="s">
        <v>2852</v>
      </c>
      <c r="J879" t="s">
        <v>3542</v>
      </c>
      <c r="K879" t="s">
        <v>3545</v>
      </c>
      <c r="L879" t="s">
        <v>3563</v>
      </c>
      <c r="M879" t="s">
        <v>3904</v>
      </c>
      <c r="N879" t="s">
        <v>174</v>
      </c>
      <c r="O879" t="s">
        <v>4219</v>
      </c>
      <c r="P879" t="s">
        <v>4315</v>
      </c>
      <c r="Q879" t="s">
        <v>4319</v>
      </c>
      <c r="R879" t="s">
        <v>4321</v>
      </c>
      <c r="S879" t="s">
        <v>4953</v>
      </c>
      <c r="T879" t="s">
        <v>5439</v>
      </c>
      <c r="U879" t="s">
        <v>4324</v>
      </c>
      <c r="V879" t="s">
        <v>5792</v>
      </c>
      <c r="W879" t="s">
        <v>6376</v>
      </c>
      <c r="AA879" t="s">
        <v>6697</v>
      </c>
      <c r="AB879" t="s">
        <v>6697</v>
      </c>
      <c r="AC879" t="s">
        <v>6697</v>
      </c>
      <c r="AD879" t="s">
        <v>6697</v>
      </c>
      <c r="AE879" t="s">
        <v>6697</v>
      </c>
      <c r="AF879" t="s">
        <v>6697</v>
      </c>
      <c r="AG879" t="s">
        <v>6697</v>
      </c>
      <c r="AH879" t="s">
        <v>6697</v>
      </c>
      <c r="AI879" t="s">
        <v>6697</v>
      </c>
      <c r="AJ879" t="s">
        <v>6697</v>
      </c>
      <c r="AK879" t="s">
        <v>6697</v>
      </c>
      <c r="AL879" t="s">
        <v>6697</v>
      </c>
      <c r="AM879" t="s">
        <v>6697</v>
      </c>
      <c r="AN879" t="s">
        <v>6700</v>
      </c>
      <c r="AO879" t="s">
        <v>6697</v>
      </c>
      <c r="AP879" t="s">
        <v>6697</v>
      </c>
      <c r="AQ879" t="s">
        <v>6697</v>
      </c>
      <c r="AR879" t="s">
        <v>6697</v>
      </c>
      <c r="AS879" t="s">
        <v>6697</v>
      </c>
      <c r="AT879">
        <v>0</v>
      </c>
      <c r="AU879" t="s">
        <v>6697</v>
      </c>
      <c r="AV879" t="s">
        <v>6697</v>
      </c>
      <c r="AW879">
        <v>1</v>
      </c>
      <c r="AX879" t="s">
        <v>6697</v>
      </c>
      <c r="AY879" t="s">
        <v>6697</v>
      </c>
      <c r="BA879" t="s">
        <v>6697</v>
      </c>
    </row>
    <row r="880" spans="1:53">
      <c r="A880" t="s">
        <v>502</v>
      </c>
      <c r="B880" t="s">
        <v>343</v>
      </c>
      <c r="C880" t="s">
        <v>1353</v>
      </c>
      <c r="D880" t="s">
        <v>1667</v>
      </c>
      <c r="E880" t="s">
        <v>1974</v>
      </c>
      <c r="F880">
        <v>0</v>
      </c>
      <c r="G880" t="s">
        <v>1977</v>
      </c>
      <c r="H880" t="s">
        <v>1979</v>
      </c>
      <c r="I880" t="s">
        <v>2853</v>
      </c>
      <c r="J880" t="s">
        <v>3542</v>
      </c>
      <c r="K880" t="s">
        <v>3545</v>
      </c>
      <c r="L880" t="s">
        <v>3563</v>
      </c>
      <c r="M880" t="s">
        <v>3905</v>
      </c>
      <c r="N880" t="s">
        <v>174</v>
      </c>
      <c r="O880" t="s">
        <v>3896</v>
      </c>
      <c r="P880" t="s">
        <v>4315</v>
      </c>
      <c r="Q880" t="s">
        <v>4319</v>
      </c>
      <c r="R880" t="s">
        <v>4321</v>
      </c>
      <c r="S880" t="s">
        <v>4953</v>
      </c>
      <c r="T880" t="s">
        <v>5439</v>
      </c>
      <c r="U880" t="s">
        <v>4324</v>
      </c>
      <c r="V880" t="s">
        <v>5792</v>
      </c>
      <c r="W880" t="s">
        <v>6376</v>
      </c>
      <c r="AA880" t="s">
        <v>6697</v>
      </c>
      <c r="AB880" t="s">
        <v>6697</v>
      </c>
      <c r="AC880" t="s">
        <v>6697</v>
      </c>
      <c r="AD880" t="s">
        <v>6697</v>
      </c>
      <c r="AE880" t="s">
        <v>6697</v>
      </c>
      <c r="AF880" t="s">
        <v>6697</v>
      </c>
      <c r="AG880" t="s">
        <v>6697</v>
      </c>
      <c r="AH880" t="s">
        <v>6697</v>
      </c>
      <c r="AI880" t="s">
        <v>6697</v>
      </c>
      <c r="AJ880" t="s">
        <v>6697</v>
      </c>
      <c r="AK880" t="s">
        <v>6697</v>
      </c>
      <c r="AL880" t="s">
        <v>6697</v>
      </c>
      <c r="AM880" t="s">
        <v>6697</v>
      </c>
      <c r="AN880" t="s">
        <v>6700</v>
      </c>
      <c r="AO880" t="s">
        <v>6697</v>
      </c>
      <c r="AP880" t="s">
        <v>6697</v>
      </c>
      <c r="AQ880" t="s">
        <v>6697</v>
      </c>
      <c r="AR880" t="s">
        <v>6697</v>
      </c>
      <c r="AS880" t="s">
        <v>6697</v>
      </c>
      <c r="AT880">
        <v>1</v>
      </c>
      <c r="AU880" t="s">
        <v>6697</v>
      </c>
      <c r="AV880" t="s">
        <v>6697</v>
      </c>
      <c r="AW880">
        <v>1</v>
      </c>
      <c r="AX880" t="s">
        <v>6697</v>
      </c>
      <c r="AY880" t="s">
        <v>6697</v>
      </c>
      <c r="BA880" t="s">
        <v>6697</v>
      </c>
    </row>
    <row r="881" spans="1:53">
      <c r="A881" t="s">
        <v>343</v>
      </c>
      <c r="B881" t="s">
        <v>502</v>
      </c>
      <c r="C881" t="s">
        <v>1353</v>
      </c>
      <c r="D881" t="s">
        <v>1667</v>
      </c>
      <c r="E881" t="s">
        <v>1974</v>
      </c>
      <c r="F881">
        <v>0</v>
      </c>
      <c r="G881" t="s">
        <v>1977</v>
      </c>
      <c r="H881" t="s">
        <v>1979</v>
      </c>
      <c r="I881" t="s">
        <v>2854</v>
      </c>
      <c r="J881" t="s">
        <v>3542</v>
      </c>
      <c r="K881" t="s">
        <v>3545</v>
      </c>
      <c r="L881" t="s">
        <v>3563</v>
      </c>
      <c r="M881" t="s">
        <v>3896</v>
      </c>
      <c r="N881" t="s">
        <v>174</v>
      </c>
      <c r="O881" t="s">
        <v>3905</v>
      </c>
      <c r="P881" t="s">
        <v>4315</v>
      </c>
      <c r="Q881" t="s">
        <v>4319</v>
      </c>
      <c r="R881" t="s">
        <v>4323</v>
      </c>
      <c r="S881" t="s">
        <v>4953</v>
      </c>
      <c r="T881" t="s">
        <v>5439</v>
      </c>
      <c r="U881" t="s">
        <v>4324</v>
      </c>
      <c r="V881" t="s">
        <v>5792</v>
      </c>
      <c r="W881" t="s">
        <v>6376</v>
      </c>
      <c r="AA881" t="s">
        <v>6697</v>
      </c>
      <c r="AB881" t="s">
        <v>6697</v>
      </c>
      <c r="AC881" t="s">
        <v>6697</v>
      </c>
      <c r="AD881" t="s">
        <v>6697</v>
      </c>
      <c r="AE881" t="s">
        <v>6697</v>
      </c>
      <c r="AF881" t="s">
        <v>6697</v>
      </c>
      <c r="AG881" t="s">
        <v>6697</v>
      </c>
      <c r="AH881" t="s">
        <v>6697</v>
      </c>
      <c r="AI881" t="s">
        <v>6697</v>
      </c>
      <c r="AJ881" t="s">
        <v>6697</v>
      </c>
      <c r="AK881" t="s">
        <v>6697</v>
      </c>
      <c r="AL881" t="s">
        <v>6697</v>
      </c>
      <c r="AM881" t="s">
        <v>6697</v>
      </c>
      <c r="AN881" t="s">
        <v>6699</v>
      </c>
      <c r="AO881" t="s">
        <v>6697</v>
      </c>
      <c r="AP881" t="s">
        <v>6697</v>
      </c>
      <c r="AQ881" t="s">
        <v>6697</v>
      </c>
      <c r="AR881" t="s">
        <v>6697</v>
      </c>
      <c r="AS881" t="s">
        <v>6697</v>
      </c>
      <c r="AT881">
        <v>1</v>
      </c>
      <c r="AU881" t="s">
        <v>6697</v>
      </c>
      <c r="AV881" t="s">
        <v>6697</v>
      </c>
      <c r="AW881">
        <v>1</v>
      </c>
      <c r="AX881" t="s">
        <v>6697</v>
      </c>
      <c r="AY881" t="s">
        <v>6697</v>
      </c>
      <c r="BA881" t="s">
        <v>6697</v>
      </c>
    </row>
    <row r="882" spans="1:53">
      <c r="A882" t="s">
        <v>503</v>
      </c>
      <c r="B882" t="s">
        <v>162</v>
      </c>
      <c r="C882" t="s">
        <v>1327</v>
      </c>
      <c r="D882" t="s">
        <v>1662</v>
      </c>
      <c r="E882" t="s">
        <v>1974</v>
      </c>
      <c r="F882">
        <v>0</v>
      </c>
      <c r="G882" t="s">
        <v>1977</v>
      </c>
      <c r="H882" t="s">
        <v>1979</v>
      </c>
      <c r="I882" t="s">
        <v>2855</v>
      </c>
      <c r="J882" t="s">
        <v>3542</v>
      </c>
      <c r="K882" t="s">
        <v>3545</v>
      </c>
      <c r="L882" t="s">
        <v>3563</v>
      </c>
      <c r="M882" t="s">
        <v>3897</v>
      </c>
      <c r="N882" t="s">
        <v>174</v>
      </c>
      <c r="O882" t="s">
        <v>3610</v>
      </c>
      <c r="P882" t="s">
        <v>4315</v>
      </c>
      <c r="Q882" t="s">
        <v>4319</v>
      </c>
      <c r="R882" t="s">
        <v>4321</v>
      </c>
      <c r="S882" t="s">
        <v>4954</v>
      </c>
      <c r="T882" t="s">
        <v>5439</v>
      </c>
      <c r="U882" t="s">
        <v>4324</v>
      </c>
      <c r="V882" t="s">
        <v>5792</v>
      </c>
      <c r="W882" t="s">
        <v>6377</v>
      </c>
      <c r="AA882" t="s">
        <v>6697</v>
      </c>
      <c r="AB882" t="s">
        <v>6697</v>
      </c>
      <c r="AC882" t="s">
        <v>6697</v>
      </c>
      <c r="AD882" t="s">
        <v>6697</v>
      </c>
      <c r="AE882" t="s">
        <v>6697</v>
      </c>
      <c r="AF882" t="s">
        <v>6697</v>
      </c>
      <c r="AG882" t="s">
        <v>6697</v>
      </c>
      <c r="AH882" t="s">
        <v>6697</v>
      </c>
      <c r="AI882" t="s">
        <v>6697</v>
      </c>
      <c r="AJ882" t="s">
        <v>6697</v>
      </c>
      <c r="AK882" t="s">
        <v>6697</v>
      </c>
      <c r="AL882" t="s">
        <v>6697</v>
      </c>
      <c r="AM882" t="s">
        <v>6697</v>
      </c>
      <c r="AN882" t="s">
        <v>6700</v>
      </c>
      <c r="AO882" t="s">
        <v>6697</v>
      </c>
      <c r="AP882" t="s">
        <v>6697</v>
      </c>
      <c r="AQ882" t="s">
        <v>6697</v>
      </c>
      <c r="AR882" t="s">
        <v>6697</v>
      </c>
      <c r="AS882" t="s">
        <v>6697</v>
      </c>
      <c r="AT882">
        <v>0</v>
      </c>
      <c r="AU882" t="s">
        <v>6697</v>
      </c>
      <c r="AV882" t="s">
        <v>6697</v>
      </c>
      <c r="AW882">
        <v>2</v>
      </c>
      <c r="AX882" t="s">
        <v>6697</v>
      </c>
      <c r="AY882" t="s">
        <v>6697</v>
      </c>
      <c r="BA882" t="s">
        <v>6697</v>
      </c>
    </row>
    <row r="883" spans="1:53">
      <c r="A883" t="s">
        <v>225</v>
      </c>
      <c r="B883" t="s">
        <v>1097</v>
      </c>
      <c r="C883" t="s">
        <v>1327</v>
      </c>
      <c r="D883" t="s">
        <v>1667</v>
      </c>
      <c r="E883" t="s">
        <v>1974</v>
      </c>
      <c r="F883">
        <v>0</v>
      </c>
      <c r="G883" t="s">
        <v>1977</v>
      </c>
      <c r="H883" t="s">
        <v>1979</v>
      </c>
      <c r="I883" t="s">
        <v>2856</v>
      </c>
      <c r="J883" t="s">
        <v>3542</v>
      </c>
      <c r="K883" t="s">
        <v>3545</v>
      </c>
      <c r="L883" t="s">
        <v>3563</v>
      </c>
      <c r="M883" t="s">
        <v>3825</v>
      </c>
      <c r="N883" t="s">
        <v>174</v>
      </c>
      <c r="O883" t="s">
        <v>3931</v>
      </c>
      <c r="P883" t="s">
        <v>4315</v>
      </c>
      <c r="Q883" t="s">
        <v>4319</v>
      </c>
      <c r="R883" t="s">
        <v>4321</v>
      </c>
      <c r="S883" t="s">
        <v>4515</v>
      </c>
      <c r="T883" t="s">
        <v>5439</v>
      </c>
      <c r="U883" t="s">
        <v>4324</v>
      </c>
      <c r="V883" t="s">
        <v>5792</v>
      </c>
      <c r="W883" t="s">
        <v>6268</v>
      </c>
      <c r="AA883" t="s">
        <v>6697</v>
      </c>
      <c r="AB883" t="s">
        <v>6697</v>
      </c>
      <c r="AC883" t="s">
        <v>6697</v>
      </c>
      <c r="AD883" t="s">
        <v>6697</v>
      </c>
      <c r="AE883" t="s">
        <v>6697</v>
      </c>
      <c r="AF883" t="s">
        <v>6697</v>
      </c>
      <c r="AG883" t="s">
        <v>6697</v>
      </c>
      <c r="AH883" t="s">
        <v>6697</v>
      </c>
      <c r="AI883" t="s">
        <v>6697</v>
      </c>
      <c r="AJ883" t="s">
        <v>6697</v>
      </c>
      <c r="AK883" t="s">
        <v>6697</v>
      </c>
      <c r="AL883" t="s">
        <v>6697</v>
      </c>
      <c r="AM883" t="s">
        <v>6697</v>
      </c>
      <c r="AN883" t="s">
        <v>6700</v>
      </c>
      <c r="AO883" t="s">
        <v>6697</v>
      </c>
      <c r="AP883" t="s">
        <v>6697</v>
      </c>
      <c r="AQ883" t="s">
        <v>6697</v>
      </c>
      <c r="AR883" t="s">
        <v>6697</v>
      </c>
      <c r="AS883" t="s">
        <v>6697</v>
      </c>
      <c r="AT883">
        <v>0</v>
      </c>
      <c r="AU883" t="s">
        <v>6697</v>
      </c>
      <c r="AV883" t="s">
        <v>6697</v>
      </c>
      <c r="AW883">
        <v>1</v>
      </c>
      <c r="AX883" t="s">
        <v>6697</v>
      </c>
      <c r="AY883" t="s">
        <v>6697</v>
      </c>
      <c r="BA883" t="s">
        <v>6697</v>
      </c>
    </row>
    <row r="884" spans="1:53">
      <c r="A884" t="s">
        <v>225</v>
      </c>
      <c r="B884" t="s">
        <v>522</v>
      </c>
      <c r="C884" t="s">
        <v>1327</v>
      </c>
      <c r="D884" t="s">
        <v>1667</v>
      </c>
      <c r="E884" t="s">
        <v>1974</v>
      </c>
      <c r="F884">
        <v>0</v>
      </c>
      <c r="G884" t="s">
        <v>1977</v>
      </c>
      <c r="H884" t="s">
        <v>1979</v>
      </c>
      <c r="I884" t="s">
        <v>2857</v>
      </c>
      <c r="J884" t="s">
        <v>3542</v>
      </c>
      <c r="K884" t="s">
        <v>3545</v>
      </c>
      <c r="L884" t="s">
        <v>3563</v>
      </c>
      <c r="M884" t="s">
        <v>3906</v>
      </c>
      <c r="N884" t="s">
        <v>174</v>
      </c>
      <c r="O884" t="s">
        <v>3897</v>
      </c>
      <c r="P884" t="s">
        <v>4315</v>
      </c>
      <c r="Q884" t="s">
        <v>4319</v>
      </c>
      <c r="R884" t="s">
        <v>4323</v>
      </c>
      <c r="S884" t="s">
        <v>4515</v>
      </c>
      <c r="T884" t="s">
        <v>5439</v>
      </c>
      <c r="U884" t="s">
        <v>4324</v>
      </c>
      <c r="V884" t="s">
        <v>5792</v>
      </c>
      <c r="W884" t="s">
        <v>6268</v>
      </c>
      <c r="AA884" t="s">
        <v>6697</v>
      </c>
      <c r="AB884" t="s">
        <v>6697</v>
      </c>
      <c r="AC884" t="s">
        <v>6697</v>
      </c>
      <c r="AD884" t="s">
        <v>6697</v>
      </c>
      <c r="AE884" t="s">
        <v>6697</v>
      </c>
      <c r="AF884" t="s">
        <v>6697</v>
      </c>
      <c r="AG884" t="s">
        <v>6697</v>
      </c>
      <c r="AH884" t="s">
        <v>6697</v>
      </c>
      <c r="AI884" t="s">
        <v>6697</v>
      </c>
      <c r="AJ884" t="s">
        <v>6697</v>
      </c>
      <c r="AK884" t="s">
        <v>6697</v>
      </c>
      <c r="AL884" t="s">
        <v>6697</v>
      </c>
      <c r="AM884" t="s">
        <v>6697</v>
      </c>
      <c r="AN884" t="s">
        <v>6699</v>
      </c>
      <c r="AO884" t="s">
        <v>6697</v>
      </c>
      <c r="AP884" t="s">
        <v>6697</v>
      </c>
      <c r="AQ884" t="s">
        <v>6697</v>
      </c>
      <c r="AR884" t="s">
        <v>6697</v>
      </c>
      <c r="AS884" t="s">
        <v>6697</v>
      </c>
      <c r="AT884">
        <v>0</v>
      </c>
      <c r="AU884" t="s">
        <v>6697</v>
      </c>
      <c r="AV884" t="s">
        <v>6697</v>
      </c>
      <c r="AW884">
        <v>1</v>
      </c>
      <c r="AX884" t="s">
        <v>6697</v>
      </c>
      <c r="AY884" t="s">
        <v>6697</v>
      </c>
      <c r="BA884" t="s">
        <v>6697</v>
      </c>
    </row>
    <row r="885" spans="1:53">
      <c r="A885" t="s">
        <v>504</v>
      </c>
      <c r="B885" t="s">
        <v>758</v>
      </c>
      <c r="C885" t="s">
        <v>1327</v>
      </c>
      <c r="D885" t="s">
        <v>1898</v>
      </c>
      <c r="E885" t="s">
        <v>1974</v>
      </c>
      <c r="F885">
        <v>0</v>
      </c>
      <c r="G885" t="s">
        <v>1977</v>
      </c>
      <c r="H885" t="s">
        <v>1979</v>
      </c>
      <c r="I885" t="s">
        <v>2858</v>
      </c>
      <c r="J885" t="s">
        <v>3542</v>
      </c>
      <c r="K885" t="s">
        <v>3545</v>
      </c>
      <c r="L885" t="s">
        <v>3563</v>
      </c>
      <c r="M885" t="s">
        <v>3897</v>
      </c>
      <c r="N885" t="s">
        <v>174</v>
      </c>
      <c r="O885" t="s">
        <v>4220</v>
      </c>
      <c r="P885" t="s">
        <v>4315</v>
      </c>
      <c r="Q885" t="s">
        <v>4319</v>
      </c>
      <c r="R885" t="s">
        <v>4321</v>
      </c>
      <c r="S885" t="s">
        <v>4955</v>
      </c>
      <c r="T885" t="s">
        <v>5439</v>
      </c>
      <c r="U885" t="s">
        <v>4324</v>
      </c>
      <c r="V885" t="s">
        <v>5792</v>
      </c>
      <c r="W885" t="s">
        <v>6378</v>
      </c>
      <c r="AA885" t="s">
        <v>6697</v>
      </c>
      <c r="AB885" t="s">
        <v>6697</v>
      </c>
      <c r="AC885" t="s">
        <v>6697</v>
      </c>
      <c r="AD885" t="s">
        <v>6697</v>
      </c>
      <c r="AE885" t="s">
        <v>6697</v>
      </c>
      <c r="AF885" t="s">
        <v>6697</v>
      </c>
      <c r="AG885" t="s">
        <v>6697</v>
      </c>
      <c r="AH885" t="s">
        <v>6697</v>
      </c>
      <c r="AI885" t="s">
        <v>6697</v>
      </c>
      <c r="AJ885" t="s">
        <v>6697</v>
      </c>
      <c r="AK885" t="s">
        <v>6697</v>
      </c>
      <c r="AL885" t="s">
        <v>6697</v>
      </c>
      <c r="AM885" t="s">
        <v>6697</v>
      </c>
      <c r="AN885" t="s">
        <v>6700</v>
      </c>
      <c r="AO885" t="s">
        <v>6697</v>
      </c>
      <c r="AP885" t="s">
        <v>6697</v>
      </c>
      <c r="AQ885" t="s">
        <v>6697</v>
      </c>
      <c r="AR885" t="s">
        <v>6697</v>
      </c>
      <c r="AS885" t="s">
        <v>6697</v>
      </c>
      <c r="AT885">
        <v>0</v>
      </c>
      <c r="AU885" t="s">
        <v>6697</v>
      </c>
      <c r="AV885" t="s">
        <v>6697</v>
      </c>
      <c r="AW885">
        <v>3</v>
      </c>
      <c r="AX885" t="s">
        <v>6697</v>
      </c>
      <c r="AY885" t="s">
        <v>6697</v>
      </c>
      <c r="BA885" t="s">
        <v>6697</v>
      </c>
    </row>
    <row r="886" spans="1:53">
      <c r="A886" t="s">
        <v>505</v>
      </c>
      <c r="B886" t="s">
        <v>212</v>
      </c>
      <c r="C886" t="s">
        <v>1513</v>
      </c>
      <c r="D886" t="s">
        <v>1667</v>
      </c>
      <c r="E886" t="s">
        <v>1974</v>
      </c>
      <c r="F886">
        <v>0</v>
      </c>
      <c r="G886" t="s">
        <v>1977</v>
      </c>
      <c r="H886" t="s">
        <v>1979</v>
      </c>
      <c r="I886" t="s">
        <v>2859</v>
      </c>
      <c r="J886" t="s">
        <v>3542</v>
      </c>
      <c r="K886" t="s">
        <v>3545</v>
      </c>
      <c r="L886" t="s">
        <v>3563</v>
      </c>
      <c r="M886" t="s">
        <v>3888</v>
      </c>
      <c r="N886" t="s">
        <v>174</v>
      </c>
      <c r="O886" t="s">
        <v>3643</v>
      </c>
      <c r="P886" t="s">
        <v>4315</v>
      </c>
      <c r="Q886" t="s">
        <v>4319</v>
      </c>
      <c r="R886" t="s">
        <v>4323</v>
      </c>
      <c r="S886" t="s">
        <v>4956</v>
      </c>
      <c r="T886" t="s">
        <v>5439</v>
      </c>
      <c r="U886" t="s">
        <v>4324</v>
      </c>
      <c r="V886" t="s">
        <v>5793</v>
      </c>
      <c r="W886" t="s">
        <v>6379</v>
      </c>
      <c r="AA886" t="s">
        <v>6697</v>
      </c>
      <c r="AB886" t="s">
        <v>6697</v>
      </c>
      <c r="AC886" t="s">
        <v>6697</v>
      </c>
      <c r="AD886" t="s">
        <v>6697</v>
      </c>
      <c r="AE886" t="s">
        <v>6697</v>
      </c>
      <c r="AF886" t="s">
        <v>6697</v>
      </c>
      <c r="AG886" t="s">
        <v>6697</v>
      </c>
      <c r="AH886" t="s">
        <v>6697</v>
      </c>
      <c r="AI886" t="s">
        <v>6697</v>
      </c>
      <c r="AJ886" t="s">
        <v>6697</v>
      </c>
      <c r="AK886" t="s">
        <v>6697</v>
      </c>
      <c r="AL886" t="s">
        <v>6697</v>
      </c>
      <c r="AM886" t="s">
        <v>6697</v>
      </c>
      <c r="AN886" t="s">
        <v>6699</v>
      </c>
      <c r="AO886" t="s">
        <v>6697</v>
      </c>
      <c r="AP886" t="s">
        <v>6697</v>
      </c>
      <c r="AQ886" t="s">
        <v>6697</v>
      </c>
      <c r="AR886" t="s">
        <v>6697</v>
      </c>
      <c r="AS886" t="s">
        <v>6697</v>
      </c>
      <c r="AT886">
        <v>1</v>
      </c>
      <c r="AU886" t="s">
        <v>6697</v>
      </c>
      <c r="AV886" t="s">
        <v>6697</v>
      </c>
      <c r="AW886">
        <v>1</v>
      </c>
      <c r="AX886" t="s">
        <v>6697</v>
      </c>
      <c r="AY886" t="s">
        <v>6697</v>
      </c>
      <c r="BA886" t="s">
        <v>6697</v>
      </c>
    </row>
    <row r="887" spans="1:53">
      <c r="A887" t="s">
        <v>506</v>
      </c>
      <c r="B887" t="s">
        <v>212</v>
      </c>
      <c r="C887" t="s">
        <v>1513</v>
      </c>
      <c r="D887" t="s">
        <v>1667</v>
      </c>
      <c r="E887" t="s">
        <v>1974</v>
      </c>
      <c r="F887">
        <v>0</v>
      </c>
      <c r="G887" t="s">
        <v>1977</v>
      </c>
      <c r="H887" t="s">
        <v>1979</v>
      </c>
      <c r="I887" t="s">
        <v>2860</v>
      </c>
      <c r="J887" t="s">
        <v>3542</v>
      </c>
      <c r="K887" t="s">
        <v>3545</v>
      </c>
      <c r="L887" t="s">
        <v>3563</v>
      </c>
      <c r="M887" t="s">
        <v>3794</v>
      </c>
      <c r="N887" t="s">
        <v>174</v>
      </c>
      <c r="O887" t="s">
        <v>3752</v>
      </c>
      <c r="P887" t="s">
        <v>4315</v>
      </c>
      <c r="Q887" t="s">
        <v>4319</v>
      </c>
      <c r="R887" t="s">
        <v>4323</v>
      </c>
      <c r="S887" t="s">
        <v>4957</v>
      </c>
      <c r="T887" t="s">
        <v>5439</v>
      </c>
      <c r="U887" t="s">
        <v>4324</v>
      </c>
      <c r="V887" t="s">
        <v>5794</v>
      </c>
      <c r="W887" t="s">
        <v>5793</v>
      </c>
      <c r="AA887" t="s">
        <v>6697</v>
      </c>
      <c r="AB887" t="s">
        <v>6697</v>
      </c>
      <c r="AC887" t="s">
        <v>6697</v>
      </c>
      <c r="AD887" t="s">
        <v>6697</v>
      </c>
      <c r="AE887" t="s">
        <v>6697</v>
      </c>
      <c r="AF887" t="s">
        <v>6697</v>
      </c>
      <c r="AG887" t="s">
        <v>6697</v>
      </c>
      <c r="AH887" t="s">
        <v>6697</v>
      </c>
      <c r="AI887" t="s">
        <v>6697</v>
      </c>
      <c r="AJ887" t="s">
        <v>6697</v>
      </c>
      <c r="AK887" t="s">
        <v>6697</v>
      </c>
      <c r="AL887" t="s">
        <v>6697</v>
      </c>
      <c r="AM887" t="s">
        <v>6697</v>
      </c>
      <c r="AN887" t="s">
        <v>6699</v>
      </c>
      <c r="AO887" t="s">
        <v>6697</v>
      </c>
      <c r="AP887" t="s">
        <v>6697</v>
      </c>
      <c r="AQ887" t="s">
        <v>6697</v>
      </c>
      <c r="AR887" t="s">
        <v>6697</v>
      </c>
      <c r="AS887" t="s">
        <v>6697</v>
      </c>
      <c r="AT887">
        <v>1</v>
      </c>
      <c r="AU887" t="s">
        <v>6697</v>
      </c>
      <c r="AV887" t="s">
        <v>6697</v>
      </c>
      <c r="AW887">
        <v>1</v>
      </c>
      <c r="AX887" t="s">
        <v>6697</v>
      </c>
      <c r="AY887" t="s">
        <v>6697</v>
      </c>
      <c r="BA887" t="s">
        <v>6697</v>
      </c>
    </row>
    <row r="888" spans="1:53">
      <c r="A888" t="s">
        <v>505</v>
      </c>
      <c r="B888" t="s">
        <v>1098</v>
      </c>
      <c r="C888" t="s">
        <v>1327</v>
      </c>
      <c r="D888" t="s">
        <v>1667</v>
      </c>
      <c r="E888" t="s">
        <v>1974</v>
      </c>
      <c r="F888">
        <v>0</v>
      </c>
      <c r="G888" t="s">
        <v>1977</v>
      </c>
      <c r="H888" t="s">
        <v>1979</v>
      </c>
      <c r="I888" t="s">
        <v>2861</v>
      </c>
      <c r="J888" t="s">
        <v>3542</v>
      </c>
      <c r="K888" t="s">
        <v>3545</v>
      </c>
      <c r="L888" t="s">
        <v>3563</v>
      </c>
      <c r="M888" t="s">
        <v>3890</v>
      </c>
      <c r="N888" t="s">
        <v>174</v>
      </c>
      <c r="O888" t="s">
        <v>3644</v>
      </c>
      <c r="P888" t="s">
        <v>4315</v>
      </c>
      <c r="Q888" t="s">
        <v>4319</v>
      </c>
      <c r="R888" t="s">
        <v>4321</v>
      </c>
      <c r="S888" t="s">
        <v>4958</v>
      </c>
      <c r="T888" t="s">
        <v>5439</v>
      </c>
      <c r="U888" t="s">
        <v>4324</v>
      </c>
      <c r="V888" t="s">
        <v>5701</v>
      </c>
      <c r="W888" t="s">
        <v>6379</v>
      </c>
      <c r="AA888" t="s">
        <v>6697</v>
      </c>
      <c r="AB888" t="s">
        <v>6697</v>
      </c>
      <c r="AC888" t="s">
        <v>6697</v>
      </c>
      <c r="AD888" t="s">
        <v>6697</v>
      </c>
      <c r="AE888" t="s">
        <v>6697</v>
      </c>
      <c r="AF888" t="s">
        <v>6697</v>
      </c>
      <c r="AG888" t="s">
        <v>6697</v>
      </c>
      <c r="AH888" t="s">
        <v>6697</v>
      </c>
      <c r="AI888" t="s">
        <v>6697</v>
      </c>
      <c r="AJ888" t="s">
        <v>6697</v>
      </c>
      <c r="AK888" t="s">
        <v>6697</v>
      </c>
      <c r="AL888" t="s">
        <v>6697</v>
      </c>
      <c r="AM888" t="s">
        <v>6697</v>
      </c>
      <c r="AN888" t="s">
        <v>6700</v>
      </c>
      <c r="AO888" t="s">
        <v>6697</v>
      </c>
      <c r="AP888" t="s">
        <v>6697</v>
      </c>
      <c r="AQ888" t="s">
        <v>6697</v>
      </c>
      <c r="AR888" t="s">
        <v>6697</v>
      </c>
      <c r="AS888" t="s">
        <v>6697</v>
      </c>
      <c r="AT888">
        <v>0</v>
      </c>
      <c r="AU888" t="s">
        <v>6697</v>
      </c>
      <c r="AV888" t="s">
        <v>6697</v>
      </c>
      <c r="AW888">
        <v>1</v>
      </c>
      <c r="AX888" t="s">
        <v>6697</v>
      </c>
      <c r="AY888" t="s">
        <v>6697</v>
      </c>
      <c r="BA888" t="s">
        <v>6697</v>
      </c>
    </row>
    <row r="889" spans="1:53">
      <c r="A889" t="s">
        <v>506</v>
      </c>
      <c r="B889" t="s">
        <v>1098</v>
      </c>
      <c r="C889" t="s">
        <v>1327</v>
      </c>
      <c r="D889" t="s">
        <v>1667</v>
      </c>
      <c r="E889" t="s">
        <v>1974</v>
      </c>
      <c r="F889">
        <v>0</v>
      </c>
      <c r="G889" t="s">
        <v>1977</v>
      </c>
      <c r="H889" t="s">
        <v>1979</v>
      </c>
      <c r="I889" t="s">
        <v>2862</v>
      </c>
      <c r="J889" t="s">
        <v>3542</v>
      </c>
      <c r="K889" t="s">
        <v>3545</v>
      </c>
      <c r="L889" t="s">
        <v>3563</v>
      </c>
      <c r="M889" t="s">
        <v>3896</v>
      </c>
      <c r="N889" t="s">
        <v>174</v>
      </c>
      <c r="O889" t="s">
        <v>3790</v>
      </c>
      <c r="P889" t="s">
        <v>4315</v>
      </c>
      <c r="Q889" t="s">
        <v>4319</v>
      </c>
      <c r="R889" t="s">
        <v>4323</v>
      </c>
      <c r="S889" t="s">
        <v>4959</v>
      </c>
      <c r="T889" t="s">
        <v>5439</v>
      </c>
      <c r="U889" t="s">
        <v>4324</v>
      </c>
      <c r="V889" t="s">
        <v>5701</v>
      </c>
      <c r="W889" t="s">
        <v>5793</v>
      </c>
      <c r="AA889" t="s">
        <v>6697</v>
      </c>
      <c r="AB889" t="s">
        <v>6697</v>
      </c>
      <c r="AC889" t="s">
        <v>6697</v>
      </c>
      <c r="AD889" t="s">
        <v>6697</v>
      </c>
      <c r="AE889" t="s">
        <v>6697</v>
      </c>
      <c r="AF889" t="s">
        <v>6697</v>
      </c>
      <c r="AG889" t="s">
        <v>6697</v>
      </c>
      <c r="AH889" t="s">
        <v>6697</v>
      </c>
      <c r="AI889" t="s">
        <v>6697</v>
      </c>
      <c r="AJ889" t="s">
        <v>6697</v>
      </c>
      <c r="AK889" t="s">
        <v>6697</v>
      </c>
      <c r="AL889" t="s">
        <v>6697</v>
      </c>
      <c r="AM889" t="s">
        <v>6697</v>
      </c>
      <c r="AN889" t="s">
        <v>6699</v>
      </c>
      <c r="AO889" t="s">
        <v>6697</v>
      </c>
      <c r="AP889" t="s">
        <v>6697</v>
      </c>
      <c r="AQ889" t="s">
        <v>6697</v>
      </c>
      <c r="AR889" t="s">
        <v>6697</v>
      </c>
      <c r="AS889" t="s">
        <v>6697</v>
      </c>
      <c r="AT889">
        <v>0</v>
      </c>
      <c r="AU889" t="s">
        <v>6697</v>
      </c>
      <c r="AV889" t="s">
        <v>6697</v>
      </c>
      <c r="AW889">
        <v>1</v>
      </c>
      <c r="AX889" t="s">
        <v>6697</v>
      </c>
      <c r="AY889" t="s">
        <v>6697</v>
      </c>
      <c r="BA889" t="s">
        <v>6697</v>
      </c>
    </row>
    <row r="890" spans="1:53">
      <c r="A890" t="s">
        <v>505</v>
      </c>
      <c r="B890" t="s">
        <v>928</v>
      </c>
      <c r="C890" t="s">
        <v>1327</v>
      </c>
      <c r="D890" t="s">
        <v>1667</v>
      </c>
      <c r="E890" t="s">
        <v>1974</v>
      </c>
      <c r="F890">
        <v>0</v>
      </c>
      <c r="G890" t="s">
        <v>1977</v>
      </c>
      <c r="H890" t="s">
        <v>1979</v>
      </c>
      <c r="I890" t="s">
        <v>2863</v>
      </c>
      <c r="J890" t="s">
        <v>3542</v>
      </c>
      <c r="K890" t="s">
        <v>3545</v>
      </c>
      <c r="L890" t="s">
        <v>3563</v>
      </c>
      <c r="M890" t="s">
        <v>3888</v>
      </c>
      <c r="N890" t="s">
        <v>174</v>
      </c>
      <c r="O890" t="s">
        <v>4110</v>
      </c>
      <c r="P890" t="s">
        <v>4315</v>
      </c>
      <c r="Q890" t="s">
        <v>4319</v>
      </c>
      <c r="R890" t="s">
        <v>4323</v>
      </c>
      <c r="S890" t="s">
        <v>4960</v>
      </c>
      <c r="T890" t="s">
        <v>5439</v>
      </c>
      <c r="U890" t="s">
        <v>4324</v>
      </c>
      <c r="V890" t="s">
        <v>5793</v>
      </c>
      <c r="W890" t="s">
        <v>6379</v>
      </c>
      <c r="AA890" t="s">
        <v>6697</v>
      </c>
      <c r="AB890" t="s">
        <v>6697</v>
      </c>
      <c r="AC890" t="s">
        <v>6697</v>
      </c>
      <c r="AD890" t="s">
        <v>6697</v>
      </c>
      <c r="AE890" t="s">
        <v>6697</v>
      </c>
      <c r="AF890" t="s">
        <v>6697</v>
      </c>
      <c r="AG890" t="s">
        <v>6697</v>
      </c>
      <c r="AH890" t="s">
        <v>6697</v>
      </c>
      <c r="AI890" t="s">
        <v>6697</v>
      </c>
      <c r="AJ890" t="s">
        <v>6697</v>
      </c>
      <c r="AK890" t="s">
        <v>6697</v>
      </c>
      <c r="AL890" t="s">
        <v>6697</v>
      </c>
      <c r="AM890" t="s">
        <v>6697</v>
      </c>
      <c r="AN890" t="s">
        <v>6699</v>
      </c>
      <c r="AO890" t="s">
        <v>6697</v>
      </c>
      <c r="AP890" t="s">
        <v>6697</v>
      </c>
      <c r="AQ890" t="s">
        <v>6697</v>
      </c>
      <c r="AR890" t="s">
        <v>6697</v>
      </c>
      <c r="AS890" t="s">
        <v>6697</v>
      </c>
      <c r="AT890">
        <v>0</v>
      </c>
      <c r="AU890" t="s">
        <v>6697</v>
      </c>
      <c r="AV890" t="s">
        <v>6697</v>
      </c>
      <c r="AW890">
        <v>1</v>
      </c>
      <c r="AX890" t="s">
        <v>6697</v>
      </c>
      <c r="AY890" t="s">
        <v>6697</v>
      </c>
      <c r="BA890" t="s">
        <v>6697</v>
      </c>
    </row>
    <row r="891" spans="1:53">
      <c r="A891" t="s">
        <v>506</v>
      </c>
      <c r="B891" t="s">
        <v>928</v>
      </c>
      <c r="C891" t="s">
        <v>1327</v>
      </c>
      <c r="D891" t="s">
        <v>1667</v>
      </c>
      <c r="E891" t="s">
        <v>1974</v>
      </c>
      <c r="F891">
        <v>0</v>
      </c>
      <c r="G891" t="s">
        <v>1977</v>
      </c>
      <c r="H891" t="s">
        <v>1979</v>
      </c>
      <c r="I891" t="s">
        <v>2864</v>
      </c>
      <c r="J891" t="s">
        <v>3542</v>
      </c>
      <c r="K891" t="s">
        <v>3545</v>
      </c>
      <c r="L891" t="s">
        <v>3563</v>
      </c>
      <c r="M891" t="s">
        <v>3794</v>
      </c>
      <c r="N891" t="s">
        <v>174</v>
      </c>
      <c r="O891" t="s">
        <v>3984</v>
      </c>
      <c r="P891" t="s">
        <v>4315</v>
      </c>
      <c r="Q891" t="s">
        <v>4319</v>
      </c>
      <c r="R891" t="s">
        <v>4323</v>
      </c>
      <c r="S891" t="s">
        <v>4957</v>
      </c>
      <c r="T891" t="s">
        <v>5439</v>
      </c>
      <c r="U891" t="s">
        <v>4324</v>
      </c>
      <c r="V891" t="s">
        <v>5794</v>
      </c>
      <c r="W891" t="s">
        <v>5793</v>
      </c>
      <c r="AA891" t="s">
        <v>6697</v>
      </c>
      <c r="AB891" t="s">
        <v>6697</v>
      </c>
      <c r="AC891" t="s">
        <v>6697</v>
      </c>
      <c r="AD891" t="s">
        <v>6697</v>
      </c>
      <c r="AE891" t="s">
        <v>6697</v>
      </c>
      <c r="AF891" t="s">
        <v>6697</v>
      </c>
      <c r="AG891" t="s">
        <v>6697</v>
      </c>
      <c r="AH891" t="s">
        <v>6697</v>
      </c>
      <c r="AI891" t="s">
        <v>6697</v>
      </c>
      <c r="AJ891" t="s">
        <v>6697</v>
      </c>
      <c r="AK891" t="s">
        <v>6697</v>
      </c>
      <c r="AL891" t="s">
        <v>6697</v>
      </c>
      <c r="AM891" t="s">
        <v>6697</v>
      </c>
      <c r="AN891" t="s">
        <v>6699</v>
      </c>
      <c r="AO891" t="s">
        <v>6697</v>
      </c>
      <c r="AP891" t="s">
        <v>6697</v>
      </c>
      <c r="AQ891" t="s">
        <v>6697</v>
      </c>
      <c r="AR891" t="s">
        <v>6697</v>
      </c>
      <c r="AS891" t="s">
        <v>6697</v>
      </c>
      <c r="AT891">
        <v>0</v>
      </c>
      <c r="AU891" t="s">
        <v>6697</v>
      </c>
      <c r="AV891" t="s">
        <v>6697</v>
      </c>
      <c r="AW891">
        <v>1</v>
      </c>
      <c r="AX891" t="s">
        <v>6697</v>
      </c>
      <c r="AY891" t="s">
        <v>6697</v>
      </c>
      <c r="BA891" t="s">
        <v>6697</v>
      </c>
    </row>
    <row r="892" spans="1:53">
      <c r="A892" t="s">
        <v>505</v>
      </c>
      <c r="B892" t="s">
        <v>896</v>
      </c>
      <c r="C892" t="s">
        <v>1327</v>
      </c>
      <c r="D892" t="s">
        <v>1667</v>
      </c>
      <c r="E892" t="s">
        <v>1974</v>
      </c>
      <c r="F892">
        <v>0</v>
      </c>
      <c r="G892" t="s">
        <v>1977</v>
      </c>
      <c r="H892" t="s">
        <v>1979</v>
      </c>
      <c r="I892" t="s">
        <v>2865</v>
      </c>
      <c r="J892" t="s">
        <v>3542</v>
      </c>
      <c r="K892" t="s">
        <v>3545</v>
      </c>
      <c r="L892" t="s">
        <v>3563</v>
      </c>
      <c r="M892" t="s">
        <v>3890</v>
      </c>
      <c r="N892" t="s">
        <v>174</v>
      </c>
      <c r="O892" t="s">
        <v>4093</v>
      </c>
      <c r="P892" t="s">
        <v>4315</v>
      </c>
      <c r="Q892" t="s">
        <v>4319</v>
      </c>
      <c r="R892" t="s">
        <v>4323</v>
      </c>
      <c r="S892" t="s">
        <v>4960</v>
      </c>
      <c r="T892" t="s">
        <v>5439</v>
      </c>
      <c r="U892" t="s">
        <v>4324</v>
      </c>
      <c r="V892" t="s">
        <v>5793</v>
      </c>
      <c r="W892" t="s">
        <v>6379</v>
      </c>
      <c r="AA892" t="s">
        <v>6697</v>
      </c>
      <c r="AB892" t="s">
        <v>6697</v>
      </c>
      <c r="AC892" t="s">
        <v>6697</v>
      </c>
      <c r="AD892" t="s">
        <v>6697</v>
      </c>
      <c r="AE892" t="s">
        <v>6697</v>
      </c>
      <c r="AF892" t="s">
        <v>6697</v>
      </c>
      <c r="AG892" t="s">
        <v>6697</v>
      </c>
      <c r="AH892" t="s">
        <v>6697</v>
      </c>
      <c r="AI892" t="s">
        <v>6697</v>
      </c>
      <c r="AJ892" t="s">
        <v>6697</v>
      </c>
      <c r="AK892" t="s">
        <v>6697</v>
      </c>
      <c r="AL892" t="s">
        <v>6697</v>
      </c>
      <c r="AM892" t="s">
        <v>6697</v>
      </c>
      <c r="AN892" t="s">
        <v>6699</v>
      </c>
      <c r="AO892" t="s">
        <v>6697</v>
      </c>
      <c r="AP892" t="s">
        <v>6697</v>
      </c>
      <c r="AQ892" t="s">
        <v>6697</v>
      </c>
      <c r="AR892" t="s">
        <v>6697</v>
      </c>
      <c r="AS892" t="s">
        <v>6697</v>
      </c>
      <c r="AT892">
        <v>0</v>
      </c>
      <c r="AU892" t="s">
        <v>6697</v>
      </c>
      <c r="AV892" t="s">
        <v>6697</v>
      </c>
      <c r="AW892">
        <v>1</v>
      </c>
      <c r="AX892" t="s">
        <v>6697</v>
      </c>
      <c r="AY892" t="s">
        <v>6697</v>
      </c>
      <c r="BA892" t="s">
        <v>6697</v>
      </c>
    </row>
    <row r="893" spans="1:53">
      <c r="A893" t="s">
        <v>506</v>
      </c>
      <c r="B893" t="s">
        <v>896</v>
      </c>
      <c r="C893" t="s">
        <v>1327</v>
      </c>
      <c r="D893" t="s">
        <v>1667</v>
      </c>
      <c r="E893" t="s">
        <v>1974</v>
      </c>
      <c r="F893">
        <v>0</v>
      </c>
      <c r="G893" t="s">
        <v>1977</v>
      </c>
      <c r="H893" t="s">
        <v>1979</v>
      </c>
      <c r="I893" t="s">
        <v>2866</v>
      </c>
      <c r="J893" t="s">
        <v>3542</v>
      </c>
      <c r="K893" t="s">
        <v>3545</v>
      </c>
      <c r="L893" t="s">
        <v>3563</v>
      </c>
      <c r="M893" t="s">
        <v>3896</v>
      </c>
      <c r="N893" t="s">
        <v>174</v>
      </c>
      <c r="O893" t="s">
        <v>4092</v>
      </c>
      <c r="P893" t="s">
        <v>4315</v>
      </c>
      <c r="Q893" t="s">
        <v>4319</v>
      </c>
      <c r="R893" t="s">
        <v>4323</v>
      </c>
      <c r="S893" t="s">
        <v>4957</v>
      </c>
      <c r="T893" t="s">
        <v>5439</v>
      </c>
      <c r="U893" t="s">
        <v>4324</v>
      </c>
      <c r="V893" t="s">
        <v>5794</v>
      </c>
      <c r="W893" t="s">
        <v>5793</v>
      </c>
      <c r="AA893" t="s">
        <v>6697</v>
      </c>
      <c r="AB893" t="s">
        <v>6697</v>
      </c>
      <c r="AC893" t="s">
        <v>6697</v>
      </c>
      <c r="AD893" t="s">
        <v>6697</v>
      </c>
      <c r="AE893" t="s">
        <v>6697</v>
      </c>
      <c r="AF893" t="s">
        <v>6697</v>
      </c>
      <c r="AG893" t="s">
        <v>6697</v>
      </c>
      <c r="AH893" t="s">
        <v>6697</v>
      </c>
      <c r="AI893" t="s">
        <v>6697</v>
      </c>
      <c r="AJ893" t="s">
        <v>6697</v>
      </c>
      <c r="AK893" t="s">
        <v>6697</v>
      </c>
      <c r="AL893" t="s">
        <v>6697</v>
      </c>
      <c r="AM893" t="s">
        <v>6697</v>
      </c>
      <c r="AN893" t="s">
        <v>6699</v>
      </c>
      <c r="AO893" t="s">
        <v>6697</v>
      </c>
      <c r="AP893" t="s">
        <v>6697</v>
      </c>
      <c r="AQ893" t="s">
        <v>6697</v>
      </c>
      <c r="AR893" t="s">
        <v>6697</v>
      </c>
      <c r="AS893" t="s">
        <v>6697</v>
      </c>
      <c r="AT893">
        <v>0</v>
      </c>
      <c r="AU893" t="s">
        <v>6697</v>
      </c>
      <c r="AV893" t="s">
        <v>6697</v>
      </c>
      <c r="AW893">
        <v>1</v>
      </c>
      <c r="AX893" t="s">
        <v>6697</v>
      </c>
      <c r="AY893" t="s">
        <v>6697</v>
      </c>
      <c r="BA893" t="s">
        <v>6697</v>
      </c>
    </row>
    <row r="894" spans="1:53">
      <c r="A894" t="s">
        <v>505</v>
      </c>
      <c r="B894" t="s">
        <v>245</v>
      </c>
      <c r="C894" t="s">
        <v>1327</v>
      </c>
      <c r="D894" t="s">
        <v>1771</v>
      </c>
      <c r="E894" t="s">
        <v>1974</v>
      </c>
      <c r="F894">
        <v>0</v>
      </c>
      <c r="G894" t="s">
        <v>1977</v>
      </c>
      <c r="H894" t="s">
        <v>1979</v>
      </c>
      <c r="I894" t="s">
        <v>2867</v>
      </c>
      <c r="J894" t="s">
        <v>3542</v>
      </c>
      <c r="K894" t="s">
        <v>3545</v>
      </c>
      <c r="L894" t="s">
        <v>3563</v>
      </c>
      <c r="M894" t="s">
        <v>3890</v>
      </c>
      <c r="N894" t="s">
        <v>174</v>
      </c>
      <c r="O894" t="s">
        <v>3851</v>
      </c>
      <c r="P894" t="s">
        <v>4315</v>
      </c>
      <c r="Q894" t="s">
        <v>4319</v>
      </c>
      <c r="R894" t="s">
        <v>4323</v>
      </c>
      <c r="S894" t="s">
        <v>4960</v>
      </c>
      <c r="T894" t="s">
        <v>5439</v>
      </c>
      <c r="U894" t="s">
        <v>4324</v>
      </c>
      <c r="V894" t="s">
        <v>5793</v>
      </c>
      <c r="W894" t="s">
        <v>6379</v>
      </c>
      <c r="AA894" t="s">
        <v>6697</v>
      </c>
      <c r="AB894" t="s">
        <v>6697</v>
      </c>
      <c r="AC894" t="s">
        <v>6697</v>
      </c>
      <c r="AD894" t="s">
        <v>6697</v>
      </c>
      <c r="AE894" t="s">
        <v>6697</v>
      </c>
      <c r="AF894" t="s">
        <v>6697</v>
      </c>
      <c r="AG894" t="s">
        <v>6697</v>
      </c>
      <c r="AH894" t="s">
        <v>6697</v>
      </c>
      <c r="AI894" t="s">
        <v>6697</v>
      </c>
      <c r="AJ894" t="s">
        <v>6697</v>
      </c>
      <c r="AK894" t="s">
        <v>6697</v>
      </c>
      <c r="AL894" t="s">
        <v>6697</v>
      </c>
      <c r="AM894" t="s">
        <v>6697</v>
      </c>
      <c r="AN894" t="s">
        <v>6699</v>
      </c>
      <c r="AO894" t="s">
        <v>6697</v>
      </c>
      <c r="AP894" t="s">
        <v>6697</v>
      </c>
      <c r="AQ894" t="s">
        <v>6697</v>
      </c>
      <c r="AR894" t="s">
        <v>6697</v>
      </c>
      <c r="AS894" t="s">
        <v>6697</v>
      </c>
      <c r="AT894">
        <v>0</v>
      </c>
      <c r="AU894" t="s">
        <v>6697</v>
      </c>
      <c r="AV894" t="s">
        <v>6697</v>
      </c>
      <c r="AW894">
        <v>5</v>
      </c>
      <c r="AX894" t="s">
        <v>6697</v>
      </c>
      <c r="AY894" t="s">
        <v>6697</v>
      </c>
      <c r="BA894" t="s">
        <v>6697</v>
      </c>
    </row>
    <row r="895" spans="1:53">
      <c r="A895" t="s">
        <v>507</v>
      </c>
      <c r="B895" t="s">
        <v>245</v>
      </c>
      <c r="C895" t="s">
        <v>1327</v>
      </c>
      <c r="D895" t="s">
        <v>1771</v>
      </c>
      <c r="E895" t="s">
        <v>1974</v>
      </c>
      <c r="F895">
        <v>0</v>
      </c>
      <c r="G895" t="s">
        <v>1977</v>
      </c>
      <c r="H895" t="s">
        <v>1979</v>
      </c>
      <c r="I895" t="s">
        <v>2868</v>
      </c>
      <c r="J895" t="s">
        <v>3542</v>
      </c>
      <c r="K895" t="s">
        <v>3545</v>
      </c>
      <c r="L895" t="s">
        <v>3563</v>
      </c>
      <c r="M895" t="s">
        <v>3896</v>
      </c>
      <c r="N895" t="s">
        <v>174</v>
      </c>
      <c r="O895" t="s">
        <v>3818</v>
      </c>
      <c r="P895" t="s">
        <v>4315</v>
      </c>
      <c r="Q895" t="s">
        <v>4319</v>
      </c>
      <c r="R895" t="s">
        <v>4323</v>
      </c>
      <c r="S895" t="s">
        <v>4957</v>
      </c>
      <c r="T895" t="s">
        <v>5439</v>
      </c>
      <c r="U895" t="s">
        <v>4324</v>
      </c>
      <c r="V895" t="s">
        <v>5794</v>
      </c>
      <c r="W895" t="s">
        <v>5793</v>
      </c>
      <c r="AA895" t="s">
        <v>6697</v>
      </c>
      <c r="AB895" t="s">
        <v>6697</v>
      </c>
      <c r="AC895" t="s">
        <v>6697</v>
      </c>
      <c r="AD895" t="s">
        <v>6697</v>
      </c>
      <c r="AE895" t="s">
        <v>6697</v>
      </c>
      <c r="AF895" t="s">
        <v>6697</v>
      </c>
      <c r="AG895" t="s">
        <v>6697</v>
      </c>
      <c r="AH895" t="s">
        <v>6697</v>
      </c>
      <c r="AI895" t="s">
        <v>6697</v>
      </c>
      <c r="AJ895" t="s">
        <v>6697</v>
      </c>
      <c r="AK895" t="s">
        <v>6697</v>
      </c>
      <c r="AL895" t="s">
        <v>6697</v>
      </c>
      <c r="AM895" t="s">
        <v>6697</v>
      </c>
      <c r="AN895" t="s">
        <v>6699</v>
      </c>
      <c r="AO895" t="s">
        <v>6697</v>
      </c>
      <c r="AP895" t="s">
        <v>6697</v>
      </c>
      <c r="AQ895" t="s">
        <v>6697</v>
      </c>
      <c r="AR895" t="s">
        <v>6697</v>
      </c>
      <c r="AS895" t="s">
        <v>6697</v>
      </c>
      <c r="AT895">
        <v>0</v>
      </c>
      <c r="AU895" t="s">
        <v>6697</v>
      </c>
      <c r="AV895" t="s">
        <v>6697</v>
      </c>
      <c r="AW895">
        <v>5</v>
      </c>
      <c r="AX895" t="s">
        <v>6697</v>
      </c>
      <c r="AY895" t="s">
        <v>6697</v>
      </c>
      <c r="BA895" t="s">
        <v>6697</v>
      </c>
    </row>
    <row r="896" spans="1:53">
      <c r="A896" t="s">
        <v>503</v>
      </c>
      <c r="B896" t="s">
        <v>90</v>
      </c>
      <c r="C896" t="s">
        <v>1514</v>
      </c>
      <c r="D896" t="s">
        <v>1666</v>
      </c>
      <c r="E896" t="s">
        <v>1974</v>
      </c>
      <c r="F896">
        <v>5</v>
      </c>
      <c r="G896" t="s">
        <v>1977</v>
      </c>
      <c r="H896" t="s">
        <v>1979</v>
      </c>
      <c r="I896" t="s">
        <v>2869</v>
      </c>
      <c r="J896" t="s">
        <v>3542</v>
      </c>
      <c r="K896" t="s">
        <v>3545</v>
      </c>
      <c r="L896" t="s">
        <v>3563</v>
      </c>
      <c r="M896" t="s">
        <v>3907</v>
      </c>
      <c r="N896" t="s">
        <v>174</v>
      </c>
      <c r="O896" t="s">
        <v>3607</v>
      </c>
      <c r="P896" t="s">
        <v>4315</v>
      </c>
      <c r="Q896" t="s">
        <v>4319</v>
      </c>
      <c r="R896" t="s">
        <v>4321</v>
      </c>
      <c r="S896" t="s">
        <v>4961</v>
      </c>
      <c r="T896" t="s">
        <v>5439</v>
      </c>
      <c r="U896" t="s">
        <v>4324</v>
      </c>
      <c r="V896" t="s">
        <v>5792</v>
      </c>
      <c r="W896" t="s">
        <v>6380</v>
      </c>
      <c r="AA896" t="s">
        <v>6697</v>
      </c>
      <c r="AB896" t="s">
        <v>6697</v>
      </c>
      <c r="AC896" t="s">
        <v>6697</v>
      </c>
      <c r="AD896" t="s">
        <v>6697</v>
      </c>
      <c r="AE896" t="s">
        <v>6697</v>
      </c>
      <c r="AF896" t="s">
        <v>6697</v>
      </c>
      <c r="AG896" t="s">
        <v>6697</v>
      </c>
      <c r="AH896" t="s">
        <v>6697</v>
      </c>
      <c r="AI896" t="s">
        <v>6697</v>
      </c>
      <c r="AJ896" t="s">
        <v>6697</v>
      </c>
      <c r="AK896" t="s">
        <v>6699</v>
      </c>
      <c r="AL896" t="s">
        <v>6697</v>
      </c>
      <c r="AM896" t="s">
        <v>6697</v>
      </c>
      <c r="AN896" t="s">
        <v>6700</v>
      </c>
      <c r="AO896" t="s">
        <v>6697</v>
      </c>
      <c r="AP896" t="s">
        <v>6697</v>
      </c>
      <c r="AQ896" t="s">
        <v>6697</v>
      </c>
      <c r="AR896" t="s">
        <v>6697</v>
      </c>
      <c r="AS896" t="s">
        <v>6697</v>
      </c>
      <c r="AT896">
        <v>3</v>
      </c>
      <c r="AU896" t="s">
        <v>6697</v>
      </c>
      <c r="AV896" t="s">
        <v>6697</v>
      </c>
      <c r="AW896">
        <v>2</v>
      </c>
      <c r="AX896" t="s">
        <v>6697</v>
      </c>
      <c r="AY896" t="s">
        <v>6697</v>
      </c>
      <c r="AZ896" t="s">
        <v>6706</v>
      </c>
      <c r="BA896" t="s">
        <v>6698</v>
      </c>
    </row>
    <row r="897" spans="1:53">
      <c r="A897" t="s">
        <v>503</v>
      </c>
      <c r="B897" t="s">
        <v>236</v>
      </c>
      <c r="C897" t="s">
        <v>1514</v>
      </c>
      <c r="D897" t="s">
        <v>1666</v>
      </c>
      <c r="E897" t="s">
        <v>1974</v>
      </c>
      <c r="F897">
        <v>5</v>
      </c>
      <c r="G897" t="s">
        <v>1977</v>
      </c>
      <c r="H897" t="s">
        <v>1979</v>
      </c>
      <c r="I897" t="s">
        <v>2870</v>
      </c>
      <c r="J897" t="s">
        <v>3542</v>
      </c>
      <c r="K897" t="s">
        <v>3545</v>
      </c>
      <c r="L897" t="s">
        <v>3563</v>
      </c>
      <c r="M897" t="s">
        <v>3897</v>
      </c>
      <c r="N897" t="s">
        <v>174</v>
      </c>
      <c r="O897" t="s">
        <v>3609</v>
      </c>
      <c r="P897" t="s">
        <v>4315</v>
      </c>
      <c r="Q897" t="s">
        <v>4319</v>
      </c>
      <c r="R897" t="s">
        <v>4323</v>
      </c>
      <c r="S897" t="s">
        <v>4961</v>
      </c>
      <c r="T897" t="s">
        <v>5439</v>
      </c>
      <c r="U897" t="s">
        <v>4324</v>
      </c>
      <c r="V897" t="s">
        <v>5792</v>
      </c>
      <c r="W897" t="s">
        <v>6380</v>
      </c>
      <c r="AA897" t="s">
        <v>6697</v>
      </c>
      <c r="AB897" t="s">
        <v>6697</v>
      </c>
      <c r="AC897" t="s">
        <v>6697</v>
      </c>
      <c r="AD897" t="s">
        <v>6697</v>
      </c>
      <c r="AE897" t="s">
        <v>6697</v>
      </c>
      <c r="AF897" t="s">
        <v>6697</v>
      </c>
      <c r="AG897" t="s">
        <v>6697</v>
      </c>
      <c r="AH897" t="s">
        <v>6697</v>
      </c>
      <c r="AI897" t="s">
        <v>6697</v>
      </c>
      <c r="AJ897" t="s">
        <v>6697</v>
      </c>
      <c r="AK897" t="s">
        <v>6699</v>
      </c>
      <c r="AL897" t="s">
        <v>6697</v>
      </c>
      <c r="AM897" t="s">
        <v>6697</v>
      </c>
      <c r="AN897" t="s">
        <v>6699</v>
      </c>
      <c r="AO897" t="s">
        <v>6697</v>
      </c>
      <c r="AP897" t="s">
        <v>6697</v>
      </c>
      <c r="AQ897" t="s">
        <v>6697</v>
      </c>
      <c r="AR897" t="s">
        <v>6697</v>
      </c>
      <c r="AS897" t="s">
        <v>6697</v>
      </c>
      <c r="AT897">
        <v>3</v>
      </c>
      <c r="AU897" t="s">
        <v>6697</v>
      </c>
      <c r="AV897" t="s">
        <v>6697</v>
      </c>
      <c r="AW897">
        <v>2</v>
      </c>
      <c r="AX897" t="s">
        <v>6697</v>
      </c>
      <c r="AY897" t="s">
        <v>6697</v>
      </c>
      <c r="AZ897" t="s">
        <v>6706</v>
      </c>
      <c r="BA897" t="s">
        <v>6698</v>
      </c>
    </row>
    <row r="898" spans="1:53">
      <c r="A898" t="s">
        <v>503</v>
      </c>
      <c r="B898" t="s">
        <v>233</v>
      </c>
      <c r="C898" t="s">
        <v>1514</v>
      </c>
      <c r="D898" t="s">
        <v>1666</v>
      </c>
      <c r="E898" t="s">
        <v>1974</v>
      </c>
      <c r="F898">
        <v>5</v>
      </c>
      <c r="G898" t="s">
        <v>1977</v>
      </c>
      <c r="H898" t="s">
        <v>1979</v>
      </c>
      <c r="I898" t="s">
        <v>2871</v>
      </c>
      <c r="J898" t="s">
        <v>3542</v>
      </c>
      <c r="K898" t="s">
        <v>3545</v>
      </c>
      <c r="L898" t="s">
        <v>3563</v>
      </c>
      <c r="M898" t="s">
        <v>3907</v>
      </c>
      <c r="N898" t="s">
        <v>174</v>
      </c>
      <c r="O898" t="s">
        <v>3671</v>
      </c>
      <c r="P898" t="s">
        <v>4315</v>
      </c>
      <c r="Q898" t="s">
        <v>4319</v>
      </c>
      <c r="R898" t="s">
        <v>4323</v>
      </c>
      <c r="S898" t="s">
        <v>4961</v>
      </c>
      <c r="T898" t="s">
        <v>5439</v>
      </c>
      <c r="U898" t="s">
        <v>4324</v>
      </c>
      <c r="V898" t="s">
        <v>5792</v>
      </c>
      <c r="W898" t="s">
        <v>6380</v>
      </c>
      <c r="AA898" t="s">
        <v>6697</v>
      </c>
      <c r="AB898" t="s">
        <v>6697</v>
      </c>
      <c r="AC898" t="s">
        <v>6697</v>
      </c>
      <c r="AD898" t="s">
        <v>6697</v>
      </c>
      <c r="AE898" t="s">
        <v>6697</v>
      </c>
      <c r="AF898" t="s">
        <v>6697</v>
      </c>
      <c r="AG898" t="s">
        <v>6697</v>
      </c>
      <c r="AH898" t="s">
        <v>6697</v>
      </c>
      <c r="AI898" t="s">
        <v>6697</v>
      </c>
      <c r="AJ898" t="s">
        <v>6697</v>
      </c>
      <c r="AK898" t="s">
        <v>6699</v>
      </c>
      <c r="AL898" t="s">
        <v>6697</v>
      </c>
      <c r="AM898" t="s">
        <v>6697</v>
      </c>
      <c r="AN898" t="s">
        <v>6699</v>
      </c>
      <c r="AO898" t="s">
        <v>6697</v>
      </c>
      <c r="AP898" t="s">
        <v>6697</v>
      </c>
      <c r="AQ898" t="s">
        <v>6697</v>
      </c>
      <c r="AR898" t="s">
        <v>6697</v>
      </c>
      <c r="AS898" t="s">
        <v>6697</v>
      </c>
      <c r="AT898">
        <v>3</v>
      </c>
      <c r="AU898" t="s">
        <v>6697</v>
      </c>
      <c r="AV898" t="s">
        <v>6697</v>
      </c>
      <c r="AW898">
        <v>2</v>
      </c>
      <c r="AX898" t="s">
        <v>6697</v>
      </c>
      <c r="AY898" t="s">
        <v>6697</v>
      </c>
      <c r="AZ898" t="s">
        <v>6706</v>
      </c>
      <c r="BA898" t="s">
        <v>6698</v>
      </c>
    </row>
    <row r="899" spans="1:53">
      <c r="A899" t="s">
        <v>503</v>
      </c>
      <c r="B899" t="s">
        <v>230</v>
      </c>
      <c r="C899" t="s">
        <v>1514</v>
      </c>
      <c r="D899" t="s">
        <v>1666</v>
      </c>
      <c r="E899" t="s">
        <v>1974</v>
      </c>
      <c r="F899">
        <v>5</v>
      </c>
      <c r="G899" t="s">
        <v>1977</v>
      </c>
      <c r="H899" t="s">
        <v>1979</v>
      </c>
      <c r="I899" t="s">
        <v>2872</v>
      </c>
      <c r="J899" t="s">
        <v>3542</v>
      </c>
      <c r="K899" t="s">
        <v>3545</v>
      </c>
      <c r="L899" t="s">
        <v>3563</v>
      </c>
      <c r="M899" t="s">
        <v>3897</v>
      </c>
      <c r="N899" t="s">
        <v>174</v>
      </c>
      <c r="O899" t="s">
        <v>3608</v>
      </c>
      <c r="P899" t="s">
        <v>4315</v>
      </c>
      <c r="Q899" t="s">
        <v>4319</v>
      </c>
      <c r="R899" t="s">
        <v>4321</v>
      </c>
      <c r="S899" t="s">
        <v>4961</v>
      </c>
      <c r="T899" t="s">
        <v>5439</v>
      </c>
      <c r="U899" t="s">
        <v>4324</v>
      </c>
      <c r="V899" t="s">
        <v>5792</v>
      </c>
      <c r="W899" t="s">
        <v>6380</v>
      </c>
      <c r="AA899" t="s">
        <v>6697</v>
      </c>
      <c r="AB899" t="s">
        <v>6697</v>
      </c>
      <c r="AC899" t="s">
        <v>6697</v>
      </c>
      <c r="AD899" t="s">
        <v>6697</v>
      </c>
      <c r="AE899" t="s">
        <v>6697</v>
      </c>
      <c r="AF899" t="s">
        <v>6697</v>
      </c>
      <c r="AG899" t="s">
        <v>6697</v>
      </c>
      <c r="AH899" t="s">
        <v>6697</v>
      </c>
      <c r="AI899" t="s">
        <v>6697</v>
      </c>
      <c r="AJ899" t="s">
        <v>6697</v>
      </c>
      <c r="AK899" t="s">
        <v>6699</v>
      </c>
      <c r="AL899" t="s">
        <v>6697</v>
      </c>
      <c r="AM899" t="s">
        <v>6697</v>
      </c>
      <c r="AN899" t="s">
        <v>6700</v>
      </c>
      <c r="AO899" t="s">
        <v>6697</v>
      </c>
      <c r="AP899" t="s">
        <v>6697</v>
      </c>
      <c r="AQ899" t="s">
        <v>6697</v>
      </c>
      <c r="AR899" t="s">
        <v>6697</v>
      </c>
      <c r="AS899" t="s">
        <v>6697</v>
      </c>
      <c r="AT899">
        <v>3</v>
      </c>
      <c r="AU899" t="s">
        <v>6697</v>
      </c>
      <c r="AV899" t="s">
        <v>6697</v>
      </c>
      <c r="AW899">
        <v>2</v>
      </c>
      <c r="AX899" t="s">
        <v>6697</v>
      </c>
      <c r="AY899" t="s">
        <v>6697</v>
      </c>
      <c r="AZ899" t="s">
        <v>6706</v>
      </c>
      <c r="BA899" t="s">
        <v>6698</v>
      </c>
    </row>
    <row r="900" spans="1:53">
      <c r="A900" t="s">
        <v>508</v>
      </c>
      <c r="B900" t="s">
        <v>1099</v>
      </c>
      <c r="C900" t="s">
        <v>1325</v>
      </c>
      <c r="D900" t="s">
        <v>1899</v>
      </c>
      <c r="E900" t="s">
        <v>1973</v>
      </c>
      <c r="F900">
        <v>0</v>
      </c>
      <c r="G900" t="s">
        <v>1977</v>
      </c>
      <c r="H900" t="s">
        <v>1979</v>
      </c>
      <c r="I900" t="s">
        <v>2873</v>
      </c>
      <c r="J900" t="s">
        <v>3542</v>
      </c>
      <c r="K900" t="s">
        <v>3555</v>
      </c>
      <c r="L900" t="s">
        <v>3562</v>
      </c>
      <c r="M900" t="s">
        <v>3908</v>
      </c>
      <c r="N900" t="s">
        <v>193</v>
      </c>
      <c r="O900" t="s">
        <v>4221</v>
      </c>
      <c r="P900" t="s">
        <v>4315</v>
      </c>
      <c r="Q900" t="s">
        <v>4319</v>
      </c>
      <c r="R900" t="s">
        <v>4323</v>
      </c>
      <c r="S900" t="s">
        <v>4962</v>
      </c>
      <c r="T900" t="s">
        <v>5439</v>
      </c>
      <c r="U900" t="s">
        <v>4324</v>
      </c>
      <c r="V900" t="s">
        <v>5631</v>
      </c>
      <c r="W900" t="s">
        <v>6381</v>
      </c>
      <c r="AA900" t="s">
        <v>6697</v>
      </c>
      <c r="AB900" t="s">
        <v>6697</v>
      </c>
      <c r="AC900" t="s">
        <v>6697</v>
      </c>
      <c r="AD900" t="s">
        <v>6697</v>
      </c>
      <c r="AE900" t="s">
        <v>6697</v>
      </c>
      <c r="AF900" t="s">
        <v>6697</v>
      </c>
      <c r="AG900" t="s">
        <v>6697</v>
      </c>
      <c r="AH900" t="s">
        <v>6697</v>
      </c>
      <c r="AI900" t="s">
        <v>6697</v>
      </c>
      <c r="AJ900" t="s">
        <v>6697</v>
      </c>
      <c r="AK900" t="s">
        <v>6697</v>
      </c>
      <c r="AL900" t="s">
        <v>6697</v>
      </c>
      <c r="AM900" t="s">
        <v>6697</v>
      </c>
      <c r="AN900" t="s">
        <v>6699</v>
      </c>
      <c r="AO900" t="s">
        <v>6697</v>
      </c>
      <c r="AP900" t="s">
        <v>6697</v>
      </c>
      <c r="AQ900" t="s">
        <v>6697</v>
      </c>
      <c r="AR900" t="s">
        <v>6697</v>
      </c>
      <c r="AS900" t="s">
        <v>6697</v>
      </c>
      <c r="AT900">
        <v>0</v>
      </c>
      <c r="AU900" t="s">
        <v>6697</v>
      </c>
      <c r="AV900" t="s">
        <v>6697</v>
      </c>
      <c r="AW900">
        <v>0</v>
      </c>
      <c r="AX900" t="s">
        <v>6697</v>
      </c>
      <c r="AY900" t="s">
        <v>6697</v>
      </c>
      <c r="BA900" t="s">
        <v>6697</v>
      </c>
    </row>
    <row r="901" spans="1:53">
      <c r="A901" t="s">
        <v>509</v>
      </c>
      <c r="B901" t="s">
        <v>1100</v>
      </c>
      <c r="C901" t="s">
        <v>1327</v>
      </c>
      <c r="D901" t="s">
        <v>1667</v>
      </c>
      <c r="E901" t="s">
        <v>1974</v>
      </c>
      <c r="F901">
        <v>0</v>
      </c>
      <c r="G901" t="s">
        <v>1977</v>
      </c>
      <c r="H901" t="s">
        <v>1979</v>
      </c>
      <c r="I901" t="s">
        <v>2874</v>
      </c>
      <c r="J901" t="s">
        <v>3542</v>
      </c>
      <c r="K901" t="s">
        <v>3545</v>
      </c>
      <c r="L901" t="s">
        <v>3563</v>
      </c>
      <c r="M901" t="s">
        <v>3909</v>
      </c>
      <c r="N901" t="s">
        <v>174</v>
      </c>
      <c r="O901" t="s">
        <v>4222</v>
      </c>
      <c r="P901" t="s">
        <v>4315</v>
      </c>
      <c r="Q901" t="s">
        <v>4319</v>
      </c>
      <c r="R901" t="s">
        <v>4321</v>
      </c>
      <c r="S901" t="s">
        <v>4963</v>
      </c>
      <c r="T901" t="s">
        <v>5440</v>
      </c>
      <c r="U901" t="s">
        <v>5440</v>
      </c>
      <c r="V901" t="s">
        <v>5795</v>
      </c>
      <c r="W901" t="s">
        <v>6382</v>
      </c>
      <c r="AA901" t="s">
        <v>6697</v>
      </c>
      <c r="AB901" t="s">
        <v>6697</v>
      </c>
      <c r="AC901" t="s">
        <v>6697</v>
      </c>
      <c r="AD901" t="s">
        <v>6697</v>
      </c>
      <c r="AE901" t="s">
        <v>6697</v>
      </c>
      <c r="AF901" t="s">
        <v>6697</v>
      </c>
      <c r="AG901" t="s">
        <v>6697</v>
      </c>
      <c r="AH901" t="s">
        <v>6697</v>
      </c>
      <c r="AI901" t="s">
        <v>6697</v>
      </c>
      <c r="AJ901" t="s">
        <v>6697</v>
      </c>
      <c r="AK901" t="s">
        <v>6697</v>
      </c>
      <c r="AL901" t="s">
        <v>6697</v>
      </c>
      <c r="AM901" t="s">
        <v>6697</v>
      </c>
      <c r="AN901" t="s">
        <v>6700</v>
      </c>
      <c r="AO901" t="s">
        <v>6697</v>
      </c>
      <c r="AP901" t="s">
        <v>6697</v>
      </c>
      <c r="AQ901" t="s">
        <v>6697</v>
      </c>
      <c r="AR901" t="s">
        <v>6697</v>
      </c>
      <c r="AS901" t="s">
        <v>6697</v>
      </c>
      <c r="AT901">
        <v>0</v>
      </c>
      <c r="AU901" t="s">
        <v>6697</v>
      </c>
      <c r="AV901" t="s">
        <v>6697</v>
      </c>
      <c r="AW901">
        <v>1</v>
      </c>
      <c r="AX901" t="s">
        <v>6697</v>
      </c>
      <c r="AY901" t="s">
        <v>6697</v>
      </c>
      <c r="BA901" t="s">
        <v>6697</v>
      </c>
    </row>
    <row r="902" spans="1:53">
      <c r="A902" t="s">
        <v>509</v>
      </c>
      <c r="B902" t="s">
        <v>1029</v>
      </c>
      <c r="C902" t="s">
        <v>1327</v>
      </c>
      <c r="D902" t="s">
        <v>1667</v>
      </c>
      <c r="E902" t="s">
        <v>1974</v>
      </c>
      <c r="F902">
        <v>0</v>
      </c>
      <c r="G902" t="s">
        <v>1977</v>
      </c>
      <c r="H902" t="s">
        <v>1979</v>
      </c>
      <c r="I902" t="s">
        <v>2875</v>
      </c>
      <c r="J902" t="s">
        <v>3542</v>
      </c>
      <c r="K902" t="s">
        <v>3545</v>
      </c>
      <c r="L902" t="s">
        <v>3563</v>
      </c>
      <c r="M902" t="s">
        <v>3909</v>
      </c>
      <c r="N902" t="s">
        <v>174</v>
      </c>
      <c r="O902" t="s">
        <v>4223</v>
      </c>
      <c r="P902" t="s">
        <v>4315</v>
      </c>
      <c r="Q902" t="s">
        <v>4319</v>
      </c>
      <c r="R902" t="s">
        <v>4321</v>
      </c>
      <c r="S902" t="s">
        <v>4964</v>
      </c>
      <c r="T902" t="s">
        <v>5440</v>
      </c>
      <c r="U902" t="s">
        <v>5440</v>
      </c>
      <c r="V902" t="s">
        <v>5701</v>
      </c>
      <c r="W902" t="s">
        <v>6382</v>
      </c>
      <c r="AA902" t="s">
        <v>6697</v>
      </c>
      <c r="AB902" t="s">
        <v>6697</v>
      </c>
      <c r="AC902" t="s">
        <v>6697</v>
      </c>
      <c r="AD902" t="s">
        <v>6697</v>
      </c>
      <c r="AE902" t="s">
        <v>6697</v>
      </c>
      <c r="AF902" t="s">
        <v>6697</v>
      </c>
      <c r="AG902" t="s">
        <v>6697</v>
      </c>
      <c r="AH902" t="s">
        <v>6697</v>
      </c>
      <c r="AI902" t="s">
        <v>6697</v>
      </c>
      <c r="AJ902" t="s">
        <v>6697</v>
      </c>
      <c r="AK902" t="s">
        <v>6697</v>
      </c>
      <c r="AL902" t="s">
        <v>6697</v>
      </c>
      <c r="AM902" t="s">
        <v>6697</v>
      </c>
      <c r="AN902" t="s">
        <v>6700</v>
      </c>
      <c r="AO902" t="s">
        <v>6697</v>
      </c>
      <c r="AP902" t="s">
        <v>6697</v>
      </c>
      <c r="AQ902" t="s">
        <v>6697</v>
      </c>
      <c r="AR902" t="s">
        <v>6697</v>
      </c>
      <c r="AS902" t="s">
        <v>6697</v>
      </c>
      <c r="AT902">
        <v>0</v>
      </c>
      <c r="AU902" t="s">
        <v>6697</v>
      </c>
      <c r="AV902" t="s">
        <v>6697</v>
      </c>
      <c r="AW902">
        <v>1</v>
      </c>
      <c r="AX902" t="s">
        <v>6697</v>
      </c>
      <c r="AY902" t="s">
        <v>6697</v>
      </c>
      <c r="BA902" t="s">
        <v>6697</v>
      </c>
    </row>
    <row r="903" spans="1:53">
      <c r="A903" t="s">
        <v>510</v>
      </c>
      <c r="B903" t="s">
        <v>1086</v>
      </c>
      <c r="C903" t="s">
        <v>1327</v>
      </c>
      <c r="D903" t="s">
        <v>1884</v>
      </c>
      <c r="E903" t="s">
        <v>1974</v>
      </c>
      <c r="F903">
        <v>0</v>
      </c>
      <c r="G903" t="s">
        <v>1977</v>
      </c>
      <c r="H903" t="s">
        <v>1979</v>
      </c>
      <c r="I903" t="s">
        <v>2876</v>
      </c>
      <c r="J903" t="s">
        <v>3542</v>
      </c>
      <c r="K903" t="s">
        <v>3545</v>
      </c>
      <c r="L903" t="s">
        <v>3563</v>
      </c>
      <c r="M903" t="s">
        <v>3910</v>
      </c>
      <c r="N903" t="s">
        <v>174</v>
      </c>
      <c r="O903" t="s">
        <v>3907</v>
      </c>
      <c r="P903" t="s">
        <v>4315</v>
      </c>
      <c r="Q903" t="s">
        <v>4319</v>
      </c>
      <c r="R903" t="s">
        <v>4321</v>
      </c>
      <c r="S903" t="s">
        <v>4965</v>
      </c>
      <c r="T903" t="s">
        <v>5439</v>
      </c>
      <c r="U903" t="s">
        <v>4324</v>
      </c>
      <c r="V903" t="s">
        <v>5796</v>
      </c>
      <c r="W903" t="s">
        <v>6383</v>
      </c>
      <c r="AA903" t="s">
        <v>6697</v>
      </c>
      <c r="AB903" t="s">
        <v>6697</v>
      </c>
      <c r="AC903" t="s">
        <v>6697</v>
      </c>
      <c r="AD903" t="s">
        <v>6697</v>
      </c>
      <c r="AE903" t="s">
        <v>6697</v>
      </c>
      <c r="AF903" t="s">
        <v>6697</v>
      </c>
      <c r="AG903" t="s">
        <v>6697</v>
      </c>
      <c r="AH903" t="s">
        <v>6697</v>
      </c>
      <c r="AI903" t="s">
        <v>6697</v>
      </c>
      <c r="AJ903" t="s">
        <v>6697</v>
      </c>
      <c r="AK903" t="s">
        <v>6697</v>
      </c>
      <c r="AL903" t="s">
        <v>6697</v>
      </c>
      <c r="AM903" t="s">
        <v>6697</v>
      </c>
      <c r="AN903" t="s">
        <v>6700</v>
      </c>
      <c r="AO903" t="s">
        <v>6697</v>
      </c>
      <c r="AP903" t="s">
        <v>6697</v>
      </c>
      <c r="AQ903" t="s">
        <v>6697</v>
      </c>
      <c r="AR903" t="s">
        <v>6697</v>
      </c>
      <c r="AS903" t="s">
        <v>6697</v>
      </c>
      <c r="AT903">
        <v>0</v>
      </c>
      <c r="AU903" t="s">
        <v>6697</v>
      </c>
      <c r="AV903" t="s">
        <v>6697</v>
      </c>
      <c r="AW903">
        <v>1</v>
      </c>
      <c r="AX903" t="s">
        <v>6697</v>
      </c>
      <c r="AY903" t="s">
        <v>6697</v>
      </c>
      <c r="BA903" t="s">
        <v>6697</v>
      </c>
    </row>
    <row r="904" spans="1:53">
      <c r="A904" t="s">
        <v>510</v>
      </c>
      <c r="B904" t="s">
        <v>1101</v>
      </c>
      <c r="C904" t="s">
        <v>1327</v>
      </c>
      <c r="D904" t="s">
        <v>1667</v>
      </c>
      <c r="E904" t="s">
        <v>1974</v>
      </c>
      <c r="F904">
        <v>0</v>
      </c>
      <c r="G904" t="s">
        <v>1977</v>
      </c>
      <c r="H904" t="s">
        <v>1979</v>
      </c>
      <c r="I904" t="s">
        <v>2877</v>
      </c>
      <c r="J904" t="s">
        <v>3542</v>
      </c>
      <c r="K904" t="s">
        <v>3545</v>
      </c>
      <c r="L904" t="s">
        <v>3563</v>
      </c>
      <c r="M904" t="s">
        <v>3911</v>
      </c>
      <c r="N904" t="s">
        <v>174</v>
      </c>
      <c r="O904" t="s">
        <v>4224</v>
      </c>
      <c r="P904" t="s">
        <v>4315</v>
      </c>
      <c r="Q904" t="s">
        <v>4319</v>
      </c>
      <c r="R904" t="s">
        <v>4321</v>
      </c>
      <c r="S904" t="s">
        <v>4965</v>
      </c>
      <c r="T904" t="s">
        <v>5439</v>
      </c>
      <c r="U904" t="s">
        <v>4324</v>
      </c>
      <c r="V904" t="s">
        <v>5797</v>
      </c>
      <c r="W904" t="s">
        <v>5797</v>
      </c>
      <c r="AA904" t="s">
        <v>6697</v>
      </c>
      <c r="AB904" t="s">
        <v>6697</v>
      </c>
      <c r="AC904" t="s">
        <v>6697</v>
      </c>
      <c r="AD904" t="s">
        <v>6697</v>
      </c>
      <c r="AE904" t="s">
        <v>6697</v>
      </c>
      <c r="AF904" t="s">
        <v>6697</v>
      </c>
      <c r="AG904" t="s">
        <v>6697</v>
      </c>
      <c r="AH904" t="s">
        <v>6697</v>
      </c>
      <c r="AI904" t="s">
        <v>6697</v>
      </c>
      <c r="AJ904" t="s">
        <v>6697</v>
      </c>
      <c r="AK904" t="s">
        <v>6697</v>
      </c>
      <c r="AL904" t="s">
        <v>6697</v>
      </c>
      <c r="AM904" t="s">
        <v>6697</v>
      </c>
      <c r="AN904" t="s">
        <v>6700</v>
      </c>
      <c r="AO904" t="s">
        <v>6697</v>
      </c>
      <c r="AP904" t="s">
        <v>6697</v>
      </c>
      <c r="AQ904" t="s">
        <v>6697</v>
      </c>
      <c r="AR904" t="s">
        <v>6697</v>
      </c>
      <c r="AS904" t="s">
        <v>6697</v>
      </c>
      <c r="AT904">
        <v>0</v>
      </c>
      <c r="AU904" t="s">
        <v>6697</v>
      </c>
      <c r="AV904" t="s">
        <v>6697</v>
      </c>
      <c r="AW904">
        <v>1</v>
      </c>
      <c r="AX904" t="s">
        <v>6697</v>
      </c>
      <c r="AY904" t="s">
        <v>6697</v>
      </c>
      <c r="BA904" t="s">
        <v>6697</v>
      </c>
    </row>
    <row r="905" spans="1:53">
      <c r="A905" t="s">
        <v>511</v>
      </c>
      <c r="B905" t="s">
        <v>174</v>
      </c>
      <c r="C905" t="s">
        <v>1327</v>
      </c>
      <c r="D905" t="s">
        <v>1660</v>
      </c>
      <c r="E905" t="s">
        <v>1974</v>
      </c>
      <c r="F905">
        <v>10</v>
      </c>
      <c r="G905" t="s">
        <v>1977</v>
      </c>
      <c r="H905" t="s">
        <v>1979</v>
      </c>
      <c r="I905" t="s">
        <v>2878</v>
      </c>
      <c r="J905" t="s">
        <v>3542</v>
      </c>
      <c r="K905" t="s">
        <v>3545</v>
      </c>
      <c r="L905" t="s">
        <v>3563</v>
      </c>
      <c r="M905" t="s">
        <v>3897</v>
      </c>
      <c r="N905" t="s">
        <v>174</v>
      </c>
      <c r="O905" t="s">
        <v>4195</v>
      </c>
      <c r="P905" t="s">
        <v>4315</v>
      </c>
      <c r="Q905" t="s">
        <v>4319</v>
      </c>
      <c r="R905" t="s">
        <v>4321</v>
      </c>
      <c r="S905" t="s">
        <v>4966</v>
      </c>
      <c r="T905" t="s">
        <v>5439</v>
      </c>
      <c r="U905" t="s">
        <v>4324</v>
      </c>
      <c r="V905" t="s">
        <v>5798</v>
      </c>
      <c r="W905" t="s">
        <v>6384</v>
      </c>
      <c r="AA905" t="s">
        <v>6697</v>
      </c>
      <c r="AB905" t="s">
        <v>6697</v>
      </c>
      <c r="AC905" t="s">
        <v>6697</v>
      </c>
      <c r="AD905" t="s">
        <v>6698</v>
      </c>
      <c r="AE905" t="s">
        <v>6697</v>
      </c>
      <c r="AF905" t="s">
        <v>6697</v>
      </c>
      <c r="AG905" t="s">
        <v>6697</v>
      </c>
      <c r="AH905" t="s">
        <v>6697</v>
      </c>
      <c r="AI905" t="s">
        <v>6697</v>
      </c>
      <c r="AJ905" t="s">
        <v>6697</v>
      </c>
      <c r="AK905" t="s">
        <v>6697</v>
      </c>
      <c r="AL905" t="s">
        <v>6697</v>
      </c>
      <c r="AM905" t="s">
        <v>6697</v>
      </c>
      <c r="AN905" t="s">
        <v>6700</v>
      </c>
      <c r="AO905" t="s">
        <v>6697</v>
      </c>
      <c r="AP905" t="s">
        <v>6697</v>
      </c>
      <c r="AQ905" t="s">
        <v>6697</v>
      </c>
      <c r="AR905" t="s">
        <v>6697</v>
      </c>
      <c r="AS905" t="s">
        <v>6697</v>
      </c>
      <c r="AT905">
        <v>0</v>
      </c>
      <c r="AU905" t="s">
        <v>6697</v>
      </c>
      <c r="AV905" t="s">
        <v>6697</v>
      </c>
      <c r="AW905">
        <v>1</v>
      </c>
      <c r="AX905" t="s">
        <v>6697</v>
      </c>
      <c r="AY905" t="s">
        <v>6697</v>
      </c>
      <c r="BA905" t="s">
        <v>6697</v>
      </c>
    </row>
    <row r="906" spans="1:53">
      <c r="A906" t="s">
        <v>512</v>
      </c>
      <c r="B906" t="s">
        <v>1102</v>
      </c>
      <c r="C906" t="s">
        <v>1327</v>
      </c>
      <c r="D906" t="s">
        <v>1662</v>
      </c>
      <c r="E906" t="s">
        <v>1974</v>
      </c>
      <c r="F906">
        <v>0</v>
      </c>
      <c r="G906" t="s">
        <v>1977</v>
      </c>
      <c r="H906" t="s">
        <v>1979</v>
      </c>
      <c r="I906" t="s">
        <v>2879</v>
      </c>
      <c r="J906" t="s">
        <v>3542</v>
      </c>
      <c r="K906" t="s">
        <v>3545</v>
      </c>
      <c r="L906" t="s">
        <v>3563</v>
      </c>
      <c r="M906" t="s">
        <v>3576</v>
      </c>
      <c r="N906" t="s">
        <v>174</v>
      </c>
      <c r="O906" t="s">
        <v>4225</v>
      </c>
      <c r="P906" t="s">
        <v>4315</v>
      </c>
      <c r="Q906" t="s">
        <v>4319</v>
      </c>
      <c r="R906" t="s">
        <v>4323</v>
      </c>
      <c r="S906" t="s">
        <v>4967</v>
      </c>
      <c r="T906" t="s">
        <v>5439</v>
      </c>
      <c r="U906" t="s">
        <v>4324</v>
      </c>
      <c r="V906" t="s">
        <v>5799</v>
      </c>
      <c r="W906" t="s">
        <v>6385</v>
      </c>
      <c r="AA906" t="s">
        <v>6697</v>
      </c>
      <c r="AB906" t="s">
        <v>6697</v>
      </c>
      <c r="AC906" t="s">
        <v>6697</v>
      </c>
      <c r="AD906" t="s">
        <v>6697</v>
      </c>
      <c r="AE906" t="s">
        <v>6697</v>
      </c>
      <c r="AF906" t="s">
        <v>6697</v>
      </c>
      <c r="AG906" t="s">
        <v>6697</v>
      </c>
      <c r="AH906" t="s">
        <v>6697</v>
      </c>
      <c r="AI906" t="s">
        <v>6697</v>
      </c>
      <c r="AJ906" t="s">
        <v>6697</v>
      </c>
      <c r="AK906" t="s">
        <v>6697</v>
      </c>
      <c r="AL906" t="s">
        <v>6697</v>
      </c>
      <c r="AM906" t="s">
        <v>6697</v>
      </c>
      <c r="AN906" t="s">
        <v>6699</v>
      </c>
      <c r="AO906" t="s">
        <v>6697</v>
      </c>
      <c r="AP906" t="s">
        <v>6697</v>
      </c>
      <c r="AQ906" t="s">
        <v>6697</v>
      </c>
      <c r="AR906" t="s">
        <v>6697</v>
      </c>
      <c r="AS906" t="s">
        <v>6697</v>
      </c>
      <c r="AT906">
        <v>0</v>
      </c>
      <c r="AU906" t="s">
        <v>6697</v>
      </c>
      <c r="AV906" t="s">
        <v>6697</v>
      </c>
      <c r="AW906">
        <v>2</v>
      </c>
      <c r="AX906" t="s">
        <v>6697</v>
      </c>
      <c r="AY906" t="s">
        <v>6697</v>
      </c>
      <c r="BA906" t="s">
        <v>6697</v>
      </c>
    </row>
    <row r="907" spans="1:53">
      <c r="A907" t="s">
        <v>513</v>
      </c>
      <c r="B907" t="s">
        <v>245</v>
      </c>
      <c r="C907" t="s">
        <v>1327</v>
      </c>
      <c r="D907" t="s">
        <v>1770</v>
      </c>
      <c r="E907" t="s">
        <v>1974</v>
      </c>
      <c r="F907">
        <v>0</v>
      </c>
      <c r="G907" t="s">
        <v>1977</v>
      </c>
      <c r="H907" t="s">
        <v>1979</v>
      </c>
      <c r="I907" t="s">
        <v>2880</v>
      </c>
      <c r="J907" t="s">
        <v>3542</v>
      </c>
      <c r="K907" t="s">
        <v>3545</v>
      </c>
      <c r="L907" t="s">
        <v>3563</v>
      </c>
      <c r="M907" t="s">
        <v>3890</v>
      </c>
      <c r="N907" t="s">
        <v>174</v>
      </c>
      <c r="O907" t="s">
        <v>3851</v>
      </c>
      <c r="P907" t="s">
        <v>4315</v>
      </c>
      <c r="Q907" t="s">
        <v>4319</v>
      </c>
      <c r="R907" t="s">
        <v>4321</v>
      </c>
      <c r="S907" t="s">
        <v>4968</v>
      </c>
      <c r="T907" t="s">
        <v>5439</v>
      </c>
      <c r="U907" t="s">
        <v>4324</v>
      </c>
      <c r="V907" t="s">
        <v>5800</v>
      </c>
      <c r="W907" t="s">
        <v>6386</v>
      </c>
      <c r="AA907" t="s">
        <v>6697</v>
      </c>
      <c r="AB907" t="s">
        <v>6697</v>
      </c>
      <c r="AC907" t="s">
        <v>6697</v>
      </c>
      <c r="AD907" t="s">
        <v>6697</v>
      </c>
      <c r="AE907" t="s">
        <v>6697</v>
      </c>
      <c r="AF907" t="s">
        <v>6697</v>
      </c>
      <c r="AG907" t="s">
        <v>6697</v>
      </c>
      <c r="AH907" t="s">
        <v>6697</v>
      </c>
      <c r="AI907" t="s">
        <v>6697</v>
      </c>
      <c r="AJ907" t="s">
        <v>6697</v>
      </c>
      <c r="AK907" t="s">
        <v>6697</v>
      </c>
      <c r="AL907" t="s">
        <v>6697</v>
      </c>
      <c r="AM907" t="s">
        <v>6697</v>
      </c>
      <c r="AN907" t="s">
        <v>6700</v>
      </c>
      <c r="AO907" t="s">
        <v>6697</v>
      </c>
      <c r="AP907" t="s">
        <v>6697</v>
      </c>
      <c r="AQ907" t="s">
        <v>6697</v>
      </c>
      <c r="AR907" t="s">
        <v>6697</v>
      </c>
      <c r="AS907" t="s">
        <v>6697</v>
      </c>
      <c r="AT907">
        <v>0</v>
      </c>
      <c r="AU907" t="s">
        <v>6697</v>
      </c>
      <c r="AV907" t="s">
        <v>6697</v>
      </c>
      <c r="AW907">
        <v>5</v>
      </c>
      <c r="AX907" t="s">
        <v>6697</v>
      </c>
      <c r="AY907" t="s">
        <v>6697</v>
      </c>
      <c r="BA907" t="s">
        <v>6697</v>
      </c>
    </row>
    <row r="908" spans="1:53">
      <c r="A908" t="s">
        <v>514</v>
      </c>
      <c r="B908" t="s">
        <v>1103</v>
      </c>
      <c r="C908" t="s">
        <v>1329</v>
      </c>
      <c r="D908" t="s">
        <v>1667</v>
      </c>
      <c r="E908" t="s">
        <v>1974</v>
      </c>
      <c r="F908">
        <v>0</v>
      </c>
      <c r="G908" t="s">
        <v>1977</v>
      </c>
      <c r="H908" t="s">
        <v>1979</v>
      </c>
      <c r="I908" t="s">
        <v>2881</v>
      </c>
      <c r="J908" t="s">
        <v>3542</v>
      </c>
      <c r="K908" t="s">
        <v>3545</v>
      </c>
      <c r="L908" t="s">
        <v>3563</v>
      </c>
      <c r="M908" t="s">
        <v>3912</v>
      </c>
      <c r="N908" t="s">
        <v>174</v>
      </c>
      <c r="O908" t="s">
        <v>3793</v>
      </c>
      <c r="P908" t="s">
        <v>4315</v>
      </c>
      <c r="Q908" t="s">
        <v>4319</v>
      </c>
      <c r="R908" t="s">
        <v>4322</v>
      </c>
      <c r="S908" t="s">
        <v>4969</v>
      </c>
      <c r="T908" t="s">
        <v>5440</v>
      </c>
      <c r="U908" t="s">
        <v>5440</v>
      </c>
      <c r="V908" t="s">
        <v>5792</v>
      </c>
      <c r="W908" t="s">
        <v>6387</v>
      </c>
      <c r="AA908" t="s">
        <v>6697</v>
      </c>
      <c r="AB908" t="s">
        <v>6697</v>
      </c>
      <c r="AC908" t="s">
        <v>6697</v>
      </c>
      <c r="AD908" t="s">
        <v>6697</v>
      </c>
      <c r="AE908" t="s">
        <v>6697</v>
      </c>
      <c r="AF908" t="s">
        <v>6697</v>
      </c>
      <c r="AG908" t="s">
        <v>6697</v>
      </c>
      <c r="AH908" t="s">
        <v>6697</v>
      </c>
      <c r="AI908" t="s">
        <v>6697</v>
      </c>
      <c r="AJ908" t="s">
        <v>6697</v>
      </c>
      <c r="AK908" t="s">
        <v>6697</v>
      </c>
      <c r="AL908" t="s">
        <v>6697</v>
      </c>
      <c r="AM908" t="s">
        <v>6697</v>
      </c>
      <c r="AN908" t="s">
        <v>6697</v>
      </c>
      <c r="AO908" t="s">
        <v>6697</v>
      </c>
      <c r="AP908" t="s">
        <v>6697</v>
      </c>
      <c r="AQ908" t="s">
        <v>6697</v>
      </c>
      <c r="AR908" t="s">
        <v>6697</v>
      </c>
      <c r="AS908" t="s">
        <v>6697</v>
      </c>
      <c r="AT908">
        <v>2</v>
      </c>
      <c r="AU908" t="s">
        <v>6697</v>
      </c>
      <c r="AV908" t="s">
        <v>6697</v>
      </c>
      <c r="AW908">
        <v>1</v>
      </c>
      <c r="AX908" t="s">
        <v>6697</v>
      </c>
      <c r="AY908" t="s">
        <v>6697</v>
      </c>
      <c r="BA908" t="s">
        <v>6697</v>
      </c>
    </row>
    <row r="909" spans="1:53">
      <c r="A909" t="s">
        <v>515</v>
      </c>
      <c r="B909" t="s">
        <v>518</v>
      </c>
      <c r="C909" t="s">
        <v>1515</v>
      </c>
      <c r="D909" t="s">
        <v>1667</v>
      </c>
      <c r="E909" t="s">
        <v>1974</v>
      </c>
      <c r="F909">
        <v>0</v>
      </c>
      <c r="G909" t="s">
        <v>1977</v>
      </c>
      <c r="H909" t="s">
        <v>1979</v>
      </c>
      <c r="I909" t="s">
        <v>2882</v>
      </c>
      <c r="J909" t="s">
        <v>3542</v>
      </c>
      <c r="K909" t="s">
        <v>3545</v>
      </c>
      <c r="L909" t="s">
        <v>3563</v>
      </c>
      <c r="M909" t="s">
        <v>3913</v>
      </c>
      <c r="N909" t="s">
        <v>174</v>
      </c>
      <c r="O909" t="s">
        <v>3905</v>
      </c>
      <c r="P909" t="s">
        <v>4315</v>
      </c>
      <c r="Q909" t="s">
        <v>4319</v>
      </c>
      <c r="R909" t="s">
        <v>4322</v>
      </c>
      <c r="S909" t="s">
        <v>4970</v>
      </c>
      <c r="T909" t="s">
        <v>5440</v>
      </c>
      <c r="U909" t="s">
        <v>5440</v>
      </c>
      <c r="V909" t="s">
        <v>5792</v>
      </c>
      <c r="W909" t="s">
        <v>6387</v>
      </c>
      <c r="AA909" t="s">
        <v>6697</v>
      </c>
      <c r="AB909" t="s">
        <v>6697</v>
      </c>
      <c r="AC909" t="s">
        <v>6697</v>
      </c>
      <c r="AD909" t="s">
        <v>6697</v>
      </c>
      <c r="AE909" t="s">
        <v>6697</v>
      </c>
      <c r="AF909" t="s">
        <v>6697</v>
      </c>
      <c r="AG909" t="s">
        <v>6697</v>
      </c>
      <c r="AH909" t="s">
        <v>6697</v>
      </c>
      <c r="AI909" t="s">
        <v>6697</v>
      </c>
      <c r="AJ909" t="s">
        <v>6697</v>
      </c>
      <c r="AK909" t="s">
        <v>6697</v>
      </c>
      <c r="AL909" t="s">
        <v>6697</v>
      </c>
      <c r="AM909" t="s">
        <v>6697</v>
      </c>
      <c r="AN909" t="s">
        <v>6697</v>
      </c>
      <c r="AO909" t="s">
        <v>6697</v>
      </c>
      <c r="AP909" t="s">
        <v>6697</v>
      </c>
      <c r="AQ909" t="s">
        <v>6697</v>
      </c>
      <c r="AR909" t="s">
        <v>6697</v>
      </c>
      <c r="AS909" t="s">
        <v>6697</v>
      </c>
      <c r="AT909">
        <v>1</v>
      </c>
      <c r="AU909" t="s">
        <v>6697</v>
      </c>
      <c r="AV909" t="s">
        <v>6697</v>
      </c>
      <c r="AW909">
        <v>1</v>
      </c>
      <c r="AX909" t="s">
        <v>6697</v>
      </c>
      <c r="AY909" t="s">
        <v>6697</v>
      </c>
      <c r="BA909" t="s">
        <v>6697</v>
      </c>
    </row>
    <row r="910" spans="1:53">
      <c r="A910" t="s">
        <v>516</v>
      </c>
      <c r="B910" t="s">
        <v>518</v>
      </c>
      <c r="C910" t="s">
        <v>1515</v>
      </c>
      <c r="D910" t="s">
        <v>1667</v>
      </c>
      <c r="E910" t="s">
        <v>1974</v>
      </c>
      <c r="F910">
        <v>0</v>
      </c>
      <c r="G910" t="s">
        <v>1977</v>
      </c>
      <c r="H910" t="s">
        <v>1979</v>
      </c>
      <c r="I910" t="s">
        <v>2883</v>
      </c>
      <c r="J910" t="s">
        <v>3542</v>
      </c>
      <c r="K910" t="s">
        <v>3545</v>
      </c>
      <c r="L910" t="s">
        <v>3563</v>
      </c>
      <c r="M910" t="s">
        <v>3914</v>
      </c>
      <c r="N910" t="s">
        <v>174</v>
      </c>
      <c r="O910" t="s">
        <v>3914</v>
      </c>
      <c r="P910" t="s">
        <v>4315</v>
      </c>
      <c r="Q910" t="s">
        <v>4319</v>
      </c>
      <c r="R910" t="s">
        <v>4323</v>
      </c>
      <c r="S910" t="s">
        <v>4971</v>
      </c>
      <c r="T910" t="s">
        <v>5439</v>
      </c>
      <c r="U910" t="s">
        <v>4324</v>
      </c>
      <c r="V910" t="s">
        <v>5792</v>
      </c>
      <c r="W910" t="s">
        <v>6388</v>
      </c>
      <c r="AA910" t="s">
        <v>6697</v>
      </c>
      <c r="AB910" t="s">
        <v>6697</v>
      </c>
      <c r="AC910" t="s">
        <v>6697</v>
      </c>
      <c r="AD910" t="s">
        <v>6697</v>
      </c>
      <c r="AE910" t="s">
        <v>6697</v>
      </c>
      <c r="AF910" t="s">
        <v>6697</v>
      </c>
      <c r="AG910" t="s">
        <v>6697</v>
      </c>
      <c r="AH910" t="s">
        <v>6697</v>
      </c>
      <c r="AI910" t="s">
        <v>6697</v>
      </c>
      <c r="AJ910" t="s">
        <v>6697</v>
      </c>
      <c r="AK910" t="s">
        <v>6697</v>
      </c>
      <c r="AL910" t="s">
        <v>6697</v>
      </c>
      <c r="AM910" t="s">
        <v>6697</v>
      </c>
      <c r="AN910" t="s">
        <v>6699</v>
      </c>
      <c r="AO910" t="s">
        <v>6697</v>
      </c>
      <c r="AP910" t="s">
        <v>6697</v>
      </c>
      <c r="AQ910" t="s">
        <v>6697</v>
      </c>
      <c r="AR910" t="s">
        <v>6697</v>
      </c>
      <c r="AS910" t="s">
        <v>6697</v>
      </c>
      <c r="AT910">
        <v>1</v>
      </c>
      <c r="AU910" t="s">
        <v>6697</v>
      </c>
      <c r="AV910" t="s">
        <v>6697</v>
      </c>
      <c r="AW910">
        <v>1</v>
      </c>
      <c r="AX910" t="s">
        <v>6697</v>
      </c>
      <c r="AY910" t="s">
        <v>6697</v>
      </c>
      <c r="BA910" t="s">
        <v>6697</v>
      </c>
    </row>
    <row r="911" spans="1:53">
      <c r="A911" t="s">
        <v>517</v>
      </c>
      <c r="B911" t="s">
        <v>520</v>
      </c>
      <c r="C911" t="s">
        <v>1515</v>
      </c>
      <c r="D911" t="s">
        <v>1667</v>
      </c>
      <c r="E911" t="s">
        <v>1974</v>
      </c>
      <c r="F911">
        <v>0</v>
      </c>
      <c r="G911" t="s">
        <v>1977</v>
      </c>
      <c r="H911" t="s">
        <v>1979</v>
      </c>
      <c r="I911" t="s">
        <v>2884</v>
      </c>
      <c r="J911" t="s">
        <v>3542</v>
      </c>
      <c r="K911" t="s">
        <v>3545</v>
      </c>
      <c r="L911" t="s">
        <v>3563</v>
      </c>
      <c r="M911" t="s">
        <v>3906</v>
      </c>
      <c r="N911" t="s">
        <v>174</v>
      </c>
      <c r="O911" t="s">
        <v>3906</v>
      </c>
      <c r="P911" t="s">
        <v>4315</v>
      </c>
      <c r="Q911" t="s">
        <v>4319</v>
      </c>
      <c r="R911" t="s">
        <v>4323</v>
      </c>
      <c r="S911" t="s">
        <v>4971</v>
      </c>
      <c r="T911" t="s">
        <v>5439</v>
      </c>
      <c r="U911" t="s">
        <v>4324</v>
      </c>
      <c r="V911" t="s">
        <v>5792</v>
      </c>
      <c r="W911" t="s">
        <v>6389</v>
      </c>
      <c r="AA911" t="s">
        <v>6697</v>
      </c>
      <c r="AB911" t="s">
        <v>6697</v>
      </c>
      <c r="AC911" t="s">
        <v>6697</v>
      </c>
      <c r="AD911" t="s">
        <v>6697</v>
      </c>
      <c r="AE911" t="s">
        <v>6697</v>
      </c>
      <c r="AF911" t="s">
        <v>6697</v>
      </c>
      <c r="AG911" t="s">
        <v>6697</v>
      </c>
      <c r="AH911" t="s">
        <v>6697</v>
      </c>
      <c r="AI911" t="s">
        <v>6697</v>
      </c>
      <c r="AJ911" t="s">
        <v>6697</v>
      </c>
      <c r="AK911" t="s">
        <v>6697</v>
      </c>
      <c r="AL911" t="s">
        <v>6697</v>
      </c>
      <c r="AM911" t="s">
        <v>6697</v>
      </c>
      <c r="AN911" t="s">
        <v>6699</v>
      </c>
      <c r="AO911" t="s">
        <v>6697</v>
      </c>
      <c r="AP911" t="s">
        <v>6697</v>
      </c>
      <c r="AQ911" t="s">
        <v>6697</v>
      </c>
      <c r="AR911" t="s">
        <v>6697</v>
      </c>
      <c r="AS911" t="s">
        <v>6697</v>
      </c>
      <c r="AT911">
        <v>1</v>
      </c>
      <c r="AU911" t="s">
        <v>6697</v>
      </c>
      <c r="AV911" t="s">
        <v>6697</v>
      </c>
      <c r="AW911">
        <v>1</v>
      </c>
      <c r="AX911" t="s">
        <v>6697</v>
      </c>
      <c r="AY911" t="s">
        <v>6697</v>
      </c>
      <c r="BA911" t="s">
        <v>6697</v>
      </c>
    </row>
    <row r="912" spans="1:53">
      <c r="A912" t="s">
        <v>518</v>
      </c>
      <c r="B912" t="s">
        <v>518</v>
      </c>
      <c r="C912" t="s">
        <v>1516</v>
      </c>
      <c r="D912" t="s">
        <v>1667</v>
      </c>
      <c r="E912" t="s">
        <v>1974</v>
      </c>
      <c r="F912">
        <v>0</v>
      </c>
      <c r="G912" t="s">
        <v>1977</v>
      </c>
      <c r="H912" t="s">
        <v>1979</v>
      </c>
      <c r="I912" t="s">
        <v>2885</v>
      </c>
      <c r="J912" t="s">
        <v>3542</v>
      </c>
      <c r="K912" t="s">
        <v>3545</v>
      </c>
      <c r="L912" t="s">
        <v>3563</v>
      </c>
      <c r="M912" t="s">
        <v>3914</v>
      </c>
      <c r="N912" t="s">
        <v>174</v>
      </c>
      <c r="O912" t="s">
        <v>3914</v>
      </c>
      <c r="P912" t="s">
        <v>4315</v>
      </c>
      <c r="Q912" t="s">
        <v>4319</v>
      </c>
      <c r="R912" t="s">
        <v>4322</v>
      </c>
      <c r="S912" t="s">
        <v>4969</v>
      </c>
      <c r="T912" t="s">
        <v>5439</v>
      </c>
      <c r="U912" t="s">
        <v>4324</v>
      </c>
      <c r="V912" t="s">
        <v>5792</v>
      </c>
      <c r="W912" t="s">
        <v>6390</v>
      </c>
      <c r="AA912" t="s">
        <v>6697</v>
      </c>
      <c r="AB912" t="s">
        <v>6697</v>
      </c>
      <c r="AC912" t="s">
        <v>6697</v>
      </c>
      <c r="AD912" t="s">
        <v>6697</v>
      </c>
      <c r="AE912" t="s">
        <v>6697</v>
      </c>
      <c r="AF912" t="s">
        <v>6697</v>
      </c>
      <c r="AG912" t="s">
        <v>6697</v>
      </c>
      <c r="AH912" t="s">
        <v>6697</v>
      </c>
      <c r="AI912" t="s">
        <v>6697</v>
      </c>
      <c r="AJ912" t="s">
        <v>6697</v>
      </c>
      <c r="AK912" t="s">
        <v>6697</v>
      </c>
      <c r="AL912" t="s">
        <v>6697</v>
      </c>
      <c r="AM912" t="s">
        <v>6697</v>
      </c>
      <c r="AN912" t="s">
        <v>6697</v>
      </c>
      <c r="AO912" t="s">
        <v>6697</v>
      </c>
      <c r="AP912" t="s">
        <v>6697</v>
      </c>
      <c r="AQ912" t="s">
        <v>6697</v>
      </c>
      <c r="AR912" t="s">
        <v>6697</v>
      </c>
      <c r="AS912" t="s">
        <v>6697</v>
      </c>
      <c r="AT912">
        <v>1</v>
      </c>
      <c r="AU912" t="s">
        <v>6697</v>
      </c>
      <c r="AV912" t="s">
        <v>6697</v>
      </c>
      <c r="AW912">
        <v>1</v>
      </c>
      <c r="AX912" t="s">
        <v>6697</v>
      </c>
      <c r="AY912" t="s">
        <v>6697</v>
      </c>
      <c r="BA912" t="s">
        <v>6697</v>
      </c>
    </row>
    <row r="913" spans="1:53">
      <c r="A913" t="s">
        <v>515</v>
      </c>
      <c r="B913" t="s">
        <v>1104</v>
      </c>
      <c r="C913" t="s">
        <v>1327</v>
      </c>
      <c r="D913" t="s">
        <v>1667</v>
      </c>
      <c r="E913" t="s">
        <v>1974</v>
      </c>
      <c r="F913">
        <v>0</v>
      </c>
      <c r="G913" t="s">
        <v>1977</v>
      </c>
      <c r="H913" t="s">
        <v>1979</v>
      </c>
      <c r="I913" t="s">
        <v>2886</v>
      </c>
      <c r="J913" t="s">
        <v>3542</v>
      </c>
      <c r="K913" t="s">
        <v>3545</v>
      </c>
      <c r="L913" t="s">
        <v>3563</v>
      </c>
      <c r="M913" t="s">
        <v>3793</v>
      </c>
      <c r="N913" t="s">
        <v>174</v>
      </c>
      <c r="O913" t="s">
        <v>3984</v>
      </c>
      <c r="P913" t="s">
        <v>4315</v>
      </c>
      <c r="Q913" t="s">
        <v>4319</v>
      </c>
      <c r="R913" t="s">
        <v>4321</v>
      </c>
      <c r="S913" t="s">
        <v>4969</v>
      </c>
      <c r="T913" t="s">
        <v>5439</v>
      </c>
      <c r="U913" t="s">
        <v>4324</v>
      </c>
      <c r="V913" t="s">
        <v>5792</v>
      </c>
      <c r="W913" t="s">
        <v>6391</v>
      </c>
      <c r="AA913" t="s">
        <v>6697</v>
      </c>
      <c r="AB913" t="s">
        <v>6697</v>
      </c>
      <c r="AC913" t="s">
        <v>6697</v>
      </c>
      <c r="AD913" t="s">
        <v>6697</v>
      </c>
      <c r="AE913" t="s">
        <v>6697</v>
      </c>
      <c r="AF913" t="s">
        <v>6697</v>
      </c>
      <c r="AG913" t="s">
        <v>6697</v>
      </c>
      <c r="AH913" t="s">
        <v>6697</v>
      </c>
      <c r="AI913" t="s">
        <v>6697</v>
      </c>
      <c r="AJ913" t="s">
        <v>6697</v>
      </c>
      <c r="AK913" t="s">
        <v>6697</v>
      </c>
      <c r="AL913" t="s">
        <v>6697</v>
      </c>
      <c r="AM913" t="s">
        <v>6697</v>
      </c>
      <c r="AN913" t="s">
        <v>6700</v>
      </c>
      <c r="AO913" t="s">
        <v>6697</v>
      </c>
      <c r="AP913" t="s">
        <v>6697</v>
      </c>
      <c r="AQ913" t="s">
        <v>6697</v>
      </c>
      <c r="AR913" t="s">
        <v>6697</v>
      </c>
      <c r="AS913" t="s">
        <v>6697</v>
      </c>
      <c r="AT913">
        <v>0</v>
      </c>
      <c r="AU913" t="s">
        <v>6697</v>
      </c>
      <c r="AV913" t="s">
        <v>6697</v>
      </c>
      <c r="AW913">
        <v>1</v>
      </c>
      <c r="AX913" t="s">
        <v>6697</v>
      </c>
      <c r="AY913" t="s">
        <v>6697</v>
      </c>
      <c r="BA913" t="s">
        <v>6697</v>
      </c>
    </row>
    <row r="914" spans="1:53">
      <c r="A914" t="s">
        <v>516</v>
      </c>
      <c r="B914" t="s">
        <v>1104</v>
      </c>
      <c r="C914" t="s">
        <v>1327</v>
      </c>
      <c r="D914" t="s">
        <v>1667</v>
      </c>
      <c r="E914" t="s">
        <v>1974</v>
      </c>
      <c r="F914">
        <v>0</v>
      </c>
      <c r="G914" t="s">
        <v>1977</v>
      </c>
      <c r="H914" t="s">
        <v>1979</v>
      </c>
      <c r="I914" t="s">
        <v>2887</v>
      </c>
      <c r="J914" t="s">
        <v>3542</v>
      </c>
      <c r="K914" t="s">
        <v>3545</v>
      </c>
      <c r="L914" t="s">
        <v>3563</v>
      </c>
      <c r="M914" t="s">
        <v>3905</v>
      </c>
      <c r="N914" t="s">
        <v>174</v>
      </c>
      <c r="O914" t="s">
        <v>4110</v>
      </c>
      <c r="P914" t="s">
        <v>4315</v>
      </c>
      <c r="Q914" t="s">
        <v>4319</v>
      </c>
      <c r="R914" t="s">
        <v>4322</v>
      </c>
      <c r="S914" t="s">
        <v>4971</v>
      </c>
      <c r="T914" t="s">
        <v>5440</v>
      </c>
      <c r="U914" t="s">
        <v>5440</v>
      </c>
      <c r="V914" t="s">
        <v>5792</v>
      </c>
      <c r="W914" t="s">
        <v>6392</v>
      </c>
      <c r="AA914" t="s">
        <v>6697</v>
      </c>
      <c r="AB914" t="s">
        <v>6697</v>
      </c>
      <c r="AC914" t="s">
        <v>6697</v>
      </c>
      <c r="AD914" t="s">
        <v>6697</v>
      </c>
      <c r="AE914" t="s">
        <v>6697</v>
      </c>
      <c r="AF914" t="s">
        <v>6697</v>
      </c>
      <c r="AG914" t="s">
        <v>6697</v>
      </c>
      <c r="AH914" t="s">
        <v>6697</v>
      </c>
      <c r="AI914" t="s">
        <v>6697</v>
      </c>
      <c r="AJ914" t="s">
        <v>6697</v>
      </c>
      <c r="AK914" t="s">
        <v>6697</v>
      </c>
      <c r="AL914" t="s">
        <v>6697</v>
      </c>
      <c r="AM914" t="s">
        <v>6697</v>
      </c>
      <c r="AN914" t="s">
        <v>6697</v>
      </c>
      <c r="AO914" t="s">
        <v>6697</v>
      </c>
      <c r="AP914" t="s">
        <v>6697</v>
      </c>
      <c r="AQ914" t="s">
        <v>6697</v>
      </c>
      <c r="AR914" t="s">
        <v>6697</v>
      </c>
      <c r="AS914" t="s">
        <v>6697</v>
      </c>
      <c r="AT914">
        <v>0</v>
      </c>
      <c r="AU914" t="s">
        <v>6697</v>
      </c>
      <c r="AV914" t="s">
        <v>6697</v>
      </c>
      <c r="AW914">
        <v>1</v>
      </c>
      <c r="AX914" t="s">
        <v>6697</v>
      </c>
      <c r="AY914" t="s">
        <v>6697</v>
      </c>
      <c r="BA914" t="s">
        <v>6697</v>
      </c>
    </row>
    <row r="915" spans="1:53">
      <c r="A915" t="s">
        <v>519</v>
      </c>
      <c r="B915" t="s">
        <v>520</v>
      </c>
      <c r="C915" t="s">
        <v>1515</v>
      </c>
      <c r="D915" t="s">
        <v>1667</v>
      </c>
      <c r="E915" t="s">
        <v>1974</v>
      </c>
      <c r="F915">
        <v>0</v>
      </c>
      <c r="G915" t="s">
        <v>1977</v>
      </c>
      <c r="H915" t="s">
        <v>1979</v>
      </c>
      <c r="I915" t="s">
        <v>2888</v>
      </c>
      <c r="J915" t="s">
        <v>3542</v>
      </c>
      <c r="K915" t="s">
        <v>3545</v>
      </c>
      <c r="L915" t="s">
        <v>3563</v>
      </c>
      <c r="M915" t="s">
        <v>3915</v>
      </c>
      <c r="N915" t="s">
        <v>174</v>
      </c>
      <c r="O915" t="s">
        <v>3825</v>
      </c>
      <c r="P915" t="s">
        <v>4315</v>
      </c>
      <c r="Q915" t="s">
        <v>4319</v>
      </c>
      <c r="R915" t="s">
        <v>4322</v>
      </c>
      <c r="S915" t="s">
        <v>4972</v>
      </c>
      <c r="T915" t="s">
        <v>5440</v>
      </c>
      <c r="U915" t="s">
        <v>5440</v>
      </c>
      <c r="V915" t="s">
        <v>5792</v>
      </c>
      <c r="W915" t="s">
        <v>6393</v>
      </c>
      <c r="AA915" t="s">
        <v>6697</v>
      </c>
      <c r="AB915" t="s">
        <v>6697</v>
      </c>
      <c r="AC915" t="s">
        <v>6697</v>
      </c>
      <c r="AD915" t="s">
        <v>6697</v>
      </c>
      <c r="AE915" t="s">
        <v>6697</v>
      </c>
      <c r="AF915" t="s">
        <v>6697</v>
      </c>
      <c r="AG915" t="s">
        <v>6697</v>
      </c>
      <c r="AH915" t="s">
        <v>6697</v>
      </c>
      <c r="AI915" t="s">
        <v>6697</v>
      </c>
      <c r="AJ915" t="s">
        <v>6697</v>
      </c>
      <c r="AK915" t="s">
        <v>6697</v>
      </c>
      <c r="AL915" t="s">
        <v>6697</v>
      </c>
      <c r="AM915" t="s">
        <v>6697</v>
      </c>
      <c r="AN915" t="s">
        <v>6697</v>
      </c>
      <c r="AO915" t="s">
        <v>6697</v>
      </c>
      <c r="AP915" t="s">
        <v>6697</v>
      </c>
      <c r="AQ915" t="s">
        <v>6697</v>
      </c>
      <c r="AR915" t="s">
        <v>6697</v>
      </c>
      <c r="AS915" t="s">
        <v>6697</v>
      </c>
      <c r="AT915">
        <v>1</v>
      </c>
      <c r="AU915" t="s">
        <v>6697</v>
      </c>
      <c r="AV915" t="s">
        <v>6697</v>
      </c>
      <c r="AW915">
        <v>1</v>
      </c>
      <c r="AX915" t="s">
        <v>6697</v>
      </c>
      <c r="AY915" t="s">
        <v>6697</v>
      </c>
      <c r="BA915" t="s">
        <v>6697</v>
      </c>
    </row>
    <row r="916" spans="1:53">
      <c r="A916" t="s">
        <v>520</v>
      </c>
      <c r="B916" t="s">
        <v>520</v>
      </c>
      <c r="C916" t="s">
        <v>1516</v>
      </c>
      <c r="D916" t="s">
        <v>1667</v>
      </c>
      <c r="E916" t="s">
        <v>1974</v>
      </c>
      <c r="F916">
        <v>0</v>
      </c>
      <c r="G916" t="s">
        <v>1977</v>
      </c>
      <c r="H916" t="s">
        <v>1979</v>
      </c>
      <c r="I916" t="s">
        <v>2889</v>
      </c>
      <c r="J916" t="s">
        <v>3542</v>
      </c>
      <c r="K916" t="s">
        <v>3545</v>
      </c>
      <c r="L916" t="s">
        <v>3563</v>
      </c>
      <c r="M916" t="s">
        <v>3906</v>
      </c>
      <c r="N916" t="s">
        <v>174</v>
      </c>
      <c r="O916" t="s">
        <v>3906</v>
      </c>
      <c r="P916" t="s">
        <v>4315</v>
      </c>
      <c r="Q916" t="s">
        <v>4319</v>
      </c>
      <c r="R916" t="s">
        <v>4322</v>
      </c>
      <c r="S916" t="s">
        <v>4973</v>
      </c>
      <c r="T916" t="s">
        <v>5439</v>
      </c>
      <c r="U916" t="s">
        <v>4324</v>
      </c>
      <c r="V916" t="s">
        <v>5792</v>
      </c>
      <c r="W916" t="s">
        <v>6393</v>
      </c>
      <c r="AA916" t="s">
        <v>6697</v>
      </c>
      <c r="AB916" t="s">
        <v>6697</v>
      </c>
      <c r="AC916" t="s">
        <v>6697</v>
      </c>
      <c r="AD916" t="s">
        <v>6697</v>
      </c>
      <c r="AE916" t="s">
        <v>6697</v>
      </c>
      <c r="AF916" t="s">
        <v>6697</v>
      </c>
      <c r="AG916" t="s">
        <v>6697</v>
      </c>
      <c r="AH916" t="s">
        <v>6697</v>
      </c>
      <c r="AI916" t="s">
        <v>6697</v>
      </c>
      <c r="AJ916" t="s">
        <v>6697</v>
      </c>
      <c r="AK916" t="s">
        <v>6697</v>
      </c>
      <c r="AL916" t="s">
        <v>6697</v>
      </c>
      <c r="AM916" t="s">
        <v>6697</v>
      </c>
      <c r="AN916" t="s">
        <v>6697</v>
      </c>
      <c r="AO916" t="s">
        <v>6697</v>
      </c>
      <c r="AP916" t="s">
        <v>6697</v>
      </c>
      <c r="AQ916" t="s">
        <v>6697</v>
      </c>
      <c r="AR916" t="s">
        <v>6697</v>
      </c>
      <c r="AS916" t="s">
        <v>6697</v>
      </c>
      <c r="AT916">
        <v>1</v>
      </c>
      <c r="AU916" t="s">
        <v>6697</v>
      </c>
      <c r="AV916" t="s">
        <v>6697</v>
      </c>
      <c r="AW916">
        <v>1</v>
      </c>
      <c r="AX916" t="s">
        <v>6697</v>
      </c>
      <c r="AY916" t="s">
        <v>6697</v>
      </c>
      <c r="BA916" t="s">
        <v>6697</v>
      </c>
    </row>
    <row r="917" spans="1:53">
      <c r="A917" t="s">
        <v>477</v>
      </c>
      <c r="B917" t="s">
        <v>1104</v>
      </c>
      <c r="C917" t="s">
        <v>1327</v>
      </c>
      <c r="D917" t="s">
        <v>1667</v>
      </c>
      <c r="E917" t="s">
        <v>1974</v>
      </c>
      <c r="F917">
        <v>0</v>
      </c>
      <c r="G917" t="s">
        <v>1977</v>
      </c>
      <c r="H917" t="s">
        <v>1979</v>
      </c>
      <c r="I917" t="s">
        <v>2890</v>
      </c>
      <c r="J917" t="s">
        <v>3542</v>
      </c>
      <c r="K917" t="s">
        <v>3545</v>
      </c>
      <c r="L917" t="s">
        <v>3563</v>
      </c>
      <c r="M917" t="s">
        <v>3793</v>
      </c>
      <c r="N917" t="s">
        <v>174</v>
      </c>
      <c r="O917" t="s">
        <v>3984</v>
      </c>
      <c r="P917" t="s">
        <v>4315</v>
      </c>
      <c r="Q917" t="s">
        <v>4319</v>
      </c>
      <c r="R917" t="s">
        <v>4323</v>
      </c>
      <c r="S917" t="s">
        <v>4974</v>
      </c>
      <c r="T917" t="s">
        <v>5439</v>
      </c>
      <c r="U917" t="s">
        <v>4324</v>
      </c>
      <c r="V917" t="s">
        <v>5792</v>
      </c>
      <c r="W917" t="s">
        <v>6394</v>
      </c>
      <c r="AA917" t="s">
        <v>6697</v>
      </c>
      <c r="AB917" t="s">
        <v>6697</v>
      </c>
      <c r="AC917" t="s">
        <v>6697</v>
      </c>
      <c r="AD917" t="s">
        <v>6697</v>
      </c>
      <c r="AE917" t="s">
        <v>6697</v>
      </c>
      <c r="AF917" t="s">
        <v>6697</v>
      </c>
      <c r="AG917" t="s">
        <v>6697</v>
      </c>
      <c r="AH917" t="s">
        <v>6697</v>
      </c>
      <c r="AI917" t="s">
        <v>6697</v>
      </c>
      <c r="AJ917" t="s">
        <v>6697</v>
      </c>
      <c r="AK917" t="s">
        <v>6697</v>
      </c>
      <c r="AL917" t="s">
        <v>6697</v>
      </c>
      <c r="AM917" t="s">
        <v>6697</v>
      </c>
      <c r="AN917" t="s">
        <v>6699</v>
      </c>
      <c r="AO917" t="s">
        <v>6697</v>
      </c>
      <c r="AP917" t="s">
        <v>6697</v>
      </c>
      <c r="AQ917" t="s">
        <v>6697</v>
      </c>
      <c r="AR917" t="s">
        <v>6697</v>
      </c>
      <c r="AS917" t="s">
        <v>6697</v>
      </c>
      <c r="AT917">
        <v>0</v>
      </c>
      <c r="AU917" t="s">
        <v>6697</v>
      </c>
      <c r="AV917" t="s">
        <v>6697</v>
      </c>
      <c r="AW917">
        <v>1</v>
      </c>
      <c r="AX917" t="s">
        <v>6697</v>
      </c>
      <c r="AY917" t="s">
        <v>6697</v>
      </c>
      <c r="BA917" t="s">
        <v>6697</v>
      </c>
    </row>
    <row r="918" spans="1:53">
      <c r="A918" t="s">
        <v>521</v>
      </c>
      <c r="B918" t="s">
        <v>529</v>
      </c>
      <c r="C918" t="s">
        <v>1327</v>
      </c>
      <c r="D918" t="s">
        <v>1667</v>
      </c>
      <c r="E918" t="s">
        <v>1974</v>
      </c>
      <c r="F918">
        <v>0</v>
      </c>
      <c r="G918" t="s">
        <v>1977</v>
      </c>
      <c r="H918" t="s">
        <v>1979</v>
      </c>
      <c r="I918" t="s">
        <v>2891</v>
      </c>
      <c r="J918" t="s">
        <v>3542</v>
      </c>
      <c r="K918" t="s">
        <v>3545</v>
      </c>
      <c r="L918" t="s">
        <v>3563</v>
      </c>
      <c r="M918" t="s">
        <v>3794</v>
      </c>
      <c r="N918" t="s">
        <v>174</v>
      </c>
      <c r="O918" t="s">
        <v>3984</v>
      </c>
      <c r="P918" t="s">
        <v>4315</v>
      </c>
      <c r="Q918" t="s">
        <v>4319</v>
      </c>
      <c r="R918" t="s">
        <v>4321</v>
      </c>
      <c r="S918" t="s">
        <v>4974</v>
      </c>
      <c r="T918" t="s">
        <v>5440</v>
      </c>
      <c r="U918" t="s">
        <v>5440</v>
      </c>
      <c r="V918" t="s">
        <v>5792</v>
      </c>
      <c r="W918" t="s">
        <v>6394</v>
      </c>
      <c r="AA918" t="s">
        <v>6697</v>
      </c>
      <c r="AB918" t="s">
        <v>6697</v>
      </c>
      <c r="AC918" t="s">
        <v>6697</v>
      </c>
      <c r="AD918" t="s">
        <v>6697</v>
      </c>
      <c r="AE918" t="s">
        <v>6697</v>
      </c>
      <c r="AF918" t="s">
        <v>6697</v>
      </c>
      <c r="AG918" t="s">
        <v>6697</v>
      </c>
      <c r="AH918" t="s">
        <v>6697</v>
      </c>
      <c r="AI918" t="s">
        <v>6697</v>
      </c>
      <c r="AJ918" t="s">
        <v>6697</v>
      </c>
      <c r="AK918" t="s">
        <v>6697</v>
      </c>
      <c r="AL918" t="s">
        <v>6697</v>
      </c>
      <c r="AM918" t="s">
        <v>6697</v>
      </c>
      <c r="AN918" t="s">
        <v>6700</v>
      </c>
      <c r="AO918" t="s">
        <v>6697</v>
      </c>
      <c r="AP918" t="s">
        <v>6697</v>
      </c>
      <c r="AQ918" t="s">
        <v>6697</v>
      </c>
      <c r="AR918" t="s">
        <v>6697</v>
      </c>
      <c r="AS918" t="s">
        <v>6697</v>
      </c>
      <c r="AT918">
        <v>0</v>
      </c>
      <c r="AU918" t="s">
        <v>6697</v>
      </c>
      <c r="AV918" t="s">
        <v>6697</v>
      </c>
      <c r="AW918">
        <v>1</v>
      </c>
      <c r="AX918" t="s">
        <v>6697</v>
      </c>
      <c r="AY918" t="s">
        <v>6697</v>
      </c>
      <c r="BA918" t="s">
        <v>6697</v>
      </c>
    </row>
    <row r="919" spans="1:53">
      <c r="A919" t="s">
        <v>522</v>
      </c>
      <c r="B919" t="s">
        <v>529</v>
      </c>
      <c r="C919" t="s">
        <v>1327</v>
      </c>
      <c r="D919" t="s">
        <v>1667</v>
      </c>
      <c r="E919" t="s">
        <v>1974</v>
      </c>
      <c r="F919">
        <v>0</v>
      </c>
      <c r="G919" t="s">
        <v>1977</v>
      </c>
      <c r="H919" t="s">
        <v>1979</v>
      </c>
      <c r="I919" t="s">
        <v>2892</v>
      </c>
      <c r="J919" t="s">
        <v>3542</v>
      </c>
      <c r="K919" t="s">
        <v>3545</v>
      </c>
      <c r="L919" t="s">
        <v>3563</v>
      </c>
      <c r="M919" t="s">
        <v>3907</v>
      </c>
      <c r="N919" t="s">
        <v>174</v>
      </c>
      <c r="O919" t="s">
        <v>4110</v>
      </c>
      <c r="P919" t="s">
        <v>4315</v>
      </c>
      <c r="Q919" t="s">
        <v>4319</v>
      </c>
      <c r="R919" t="s">
        <v>4321</v>
      </c>
      <c r="S919" t="s">
        <v>4974</v>
      </c>
      <c r="T919" t="s">
        <v>5440</v>
      </c>
      <c r="U919" t="s">
        <v>5440</v>
      </c>
      <c r="V919" t="s">
        <v>5792</v>
      </c>
      <c r="W919" t="s">
        <v>6394</v>
      </c>
      <c r="AA919" t="s">
        <v>6697</v>
      </c>
      <c r="AB919" t="s">
        <v>6697</v>
      </c>
      <c r="AC919" t="s">
        <v>6697</v>
      </c>
      <c r="AD919" t="s">
        <v>6697</v>
      </c>
      <c r="AE919" t="s">
        <v>6697</v>
      </c>
      <c r="AF919" t="s">
        <v>6697</v>
      </c>
      <c r="AG919" t="s">
        <v>6697</v>
      </c>
      <c r="AH919" t="s">
        <v>6697</v>
      </c>
      <c r="AI919" t="s">
        <v>6697</v>
      </c>
      <c r="AJ919" t="s">
        <v>6697</v>
      </c>
      <c r="AK919" t="s">
        <v>6697</v>
      </c>
      <c r="AL919" t="s">
        <v>6697</v>
      </c>
      <c r="AM919" t="s">
        <v>6697</v>
      </c>
      <c r="AN919" t="s">
        <v>6700</v>
      </c>
      <c r="AO919" t="s">
        <v>6697</v>
      </c>
      <c r="AP919" t="s">
        <v>6697</v>
      </c>
      <c r="AQ919" t="s">
        <v>6697</v>
      </c>
      <c r="AR919" t="s">
        <v>6697</v>
      </c>
      <c r="AS919" t="s">
        <v>6697</v>
      </c>
      <c r="AT919">
        <v>0</v>
      </c>
      <c r="AU919" t="s">
        <v>6697</v>
      </c>
      <c r="AV919" t="s">
        <v>6697</v>
      </c>
      <c r="AW919">
        <v>1</v>
      </c>
      <c r="AX919" t="s">
        <v>6697</v>
      </c>
      <c r="AY919" t="s">
        <v>6697</v>
      </c>
      <c r="BA919" t="s">
        <v>6697</v>
      </c>
    </row>
    <row r="920" spans="1:53">
      <c r="A920" t="s">
        <v>523</v>
      </c>
      <c r="B920" t="s">
        <v>900</v>
      </c>
      <c r="C920" t="s">
        <v>1327</v>
      </c>
      <c r="D920" t="s">
        <v>1667</v>
      </c>
      <c r="E920" t="s">
        <v>1974</v>
      </c>
      <c r="F920">
        <v>0</v>
      </c>
      <c r="G920" t="s">
        <v>1977</v>
      </c>
      <c r="H920" t="s">
        <v>1979</v>
      </c>
      <c r="I920" t="s">
        <v>2893</v>
      </c>
      <c r="J920" t="s">
        <v>3542</v>
      </c>
      <c r="K920" t="s">
        <v>3545</v>
      </c>
      <c r="L920" t="s">
        <v>3563</v>
      </c>
      <c r="M920" t="s">
        <v>3916</v>
      </c>
      <c r="N920" t="s">
        <v>174</v>
      </c>
      <c r="O920" t="s">
        <v>3984</v>
      </c>
      <c r="P920" t="s">
        <v>4315</v>
      </c>
      <c r="Q920" t="s">
        <v>4319</v>
      </c>
      <c r="R920" t="s">
        <v>4321</v>
      </c>
      <c r="S920" t="s">
        <v>4975</v>
      </c>
      <c r="T920" t="s">
        <v>5440</v>
      </c>
      <c r="U920" t="s">
        <v>5440</v>
      </c>
      <c r="V920" t="s">
        <v>5792</v>
      </c>
      <c r="W920" t="s">
        <v>6395</v>
      </c>
      <c r="AA920" t="s">
        <v>6697</v>
      </c>
      <c r="AB920" t="s">
        <v>6697</v>
      </c>
      <c r="AC920" t="s">
        <v>6697</v>
      </c>
      <c r="AD920" t="s">
        <v>6697</v>
      </c>
      <c r="AE920" t="s">
        <v>6697</v>
      </c>
      <c r="AF920" t="s">
        <v>6697</v>
      </c>
      <c r="AG920" t="s">
        <v>6697</v>
      </c>
      <c r="AH920" t="s">
        <v>6697</v>
      </c>
      <c r="AI920" t="s">
        <v>6697</v>
      </c>
      <c r="AJ920" t="s">
        <v>6697</v>
      </c>
      <c r="AK920" t="s">
        <v>6697</v>
      </c>
      <c r="AL920" t="s">
        <v>6697</v>
      </c>
      <c r="AM920" t="s">
        <v>6697</v>
      </c>
      <c r="AN920" t="s">
        <v>6700</v>
      </c>
      <c r="AO920" t="s">
        <v>6697</v>
      </c>
      <c r="AP920" t="s">
        <v>6697</v>
      </c>
      <c r="AQ920" t="s">
        <v>6697</v>
      </c>
      <c r="AR920" t="s">
        <v>6697</v>
      </c>
      <c r="AS920" t="s">
        <v>6697</v>
      </c>
      <c r="AT920">
        <v>0</v>
      </c>
      <c r="AU920" t="s">
        <v>6697</v>
      </c>
      <c r="AV920" t="s">
        <v>6697</v>
      </c>
      <c r="AW920">
        <v>1</v>
      </c>
      <c r="AX920" t="s">
        <v>6697</v>
      </c>
      <c r="AY920" t="s">
        <v>6697</v>
      </c>
      <c r="BA920" t="s">
        <v>6697</v>
      </c>
    </row>
    <row r="921" spans="1:53">
      <c r="A921" t="s">
        <v>524</v>
      </c>
      <c r="B921" t="s">
        <v>900</v>
      </c>
      <c r="C921" t="s">
        <v>1327</v>
      </c>
      <c r="D921" t="s">
        <v>1667</v>
      </c>
      <c r="E921" t="s">
        <v>1974</v>
      </c>
      <c r="F921">
        <v>0</v>
      </c>
      <c r="G921" t="s">
        <v>1977</v>
      </c>
      <c r="H921" t="s">
        <v>1979</v>
      </c>
      <c r="I921" t="s">
        <v>2894</v>
      </c>
      <c r="J921" t="s">
        <v>3542</v>
      </c>
      <c r="K921" t="s">
        <v>3545</v>
      </c>
      <c r="L921" t="s">
        <v>3563</v>
      </c>
      <c r="M921" t="s">
        <v>3917</v>
      </c>
      <c r="N921" t="s">
        <v>174</v>
      </c>
      <c r="O921" t="s">
        <v>4226</v>
      </c>
      <c r="P921" t="s">
        <v>4315</v>
      </c>
      <c r="Q921" t="s">
        <v>4319</v>
      </c>
      <c r="R921" t="s">
        <v>4321</v>
      </c>
      <c r="S921" t="s">
        <v>4976</v>
      </c>
      <c r="T921" t="s">
        <v>5440</v>
      </c>
      <c r="U921" t="s">
        <v>5440</v>
      </c>
      <c r="V921" t="s">
        <v>5801</v>
      </c>
      <c r="W921" t="s">
        <v>5923</v>
      </c>
      <c r="AA921" t="s">
        <v>6697</v>
      </c>
      <c r="AB921" t="s">
        <v>6697</v>
      </c>
      <c r="AC921" t="s">
        <v>6697</v>
      </c>
      <c r="AD921" t="s">
        <v>6697</v>
      </c>
      <c r="AE921" t="s">
        <v>6697</v>
      </c>
      <c r="AF921" t="s">
        <v>6697</v>
      </c>
      <c r="AG921" t="s">
        <v>6697</v>
      </c>
      <c r="AH921" t="s">
        <v>6697</v>
      </c>
      <c r="AI921" t="s">
        <v>6697</v>
      </c>
      <c r="AJ921" t="s">
        <v>6697</v>
      </c>
      <c r="AK921" t="s">
        <v>6697</v>
      </c>
      <c r="AL921" t="s">
        <v>6697</v>
      </c>
      <c r="AM921" t="s">
        <v>6697</v>
      </c>
      <c r="AN921" t="s">
        <v>6700</v>
      </c>
      <c r="AO921" t="s">
        <v>6697</v>
      </c>
      <c r="AP921" t="s">
        <v>6697</v>
      </c>
      <c r="AQ921" t="s">
        <v>6697</v>
      </c>
      <c r="AR921" t="s">
        <v>6697</v>
      </c>
      <c r="AS921" t="s">
        <v>6697</v>
      </c>
      <c r="AT921">
        <v>0</v>
      </c>
      <c r="AU921" t="s">
        <v>6697</v>
      </c>
      <c r="AV921" t="s">
        <v>6697</v>
      </c>
      <c r="AW921">
        <v>1</v>
      </c>
      <c r="AX921" t="s">
        <v>6697</v>
      </c>
      <c r="AY921" t="s">
        <v>6697</v>
      </c>
      <c r="BA921" t="s">
        <v>6697</v>
      </c>
    </row>
    <row r="922" spans="1:53">
      <c r="A922" t="s">
        <v>525</v>
      </c>
      <c r="B922" t="s">
        <v>900</v>
      </c>
      <c r="C922" t="s">
        <v>1327</v>
      </c>
      <c r="D922" t="s">
        <v>1667</v>
      </c>
      <c r="E922" t="s">
        <v>1974</v>
      </c>
      <c r="F922">
        <v>0</v>
      </c>
      <c r="G922" t="s">
        <v>1977</v>
      </c>
      <c r="H922" t="s">
        <v>1979</v>
      </c>
      <c r="I922" t="s">
        <v>2895</v>
      </c>
      <c r="J922" t="s">
        <v>3542</v>
      </c>
      <c r="K922" t="s">
        <v>3545</v>
      </c>
      <c r="L922" t="s">
        <v>3563</v>
      </c>
      <c r="M922" t="s">
        <v>3918</v>
      </c>
      <c r="N922" t="s">
        <v>174</v>
      </c>
      <c r="O922" t="s">
        <v>3984</v>
      </c>
      <c r="P922" t="s">
        <v>4315</v>
      </c>
      <c r="Q922" t="s">
        <v>4319</v>
      </c>
      <c r="R922" t="s">
        <v>4323</v>
      </c>
      <c r="S922" t="s">
        <v>4974</v>
      </c>
      <c r="T922" t="s">
        <v>5439</v>
      </c>
      <c r="U922" t="s">
        <v>4324</v>
      </c>
      <c r="V922" t="s">
        <v>5792</v>
      </c>
      <c r="W922" t="s">
        <v>6396</v>
      </c>
      <c r="AA922" t="s">
        <v>6697</v>
      </c>
      <c r="AB922" t="s">
        <v>6697</v>
      </c>
      <c r="AC922" t="s">
        <v>6697</v>
      </c>
      <c r="AD922" t="s">
        <v>6697</v>
      </c>
      <c r="AE922" t="s">
        <v>6697</v>
      </c>
      <c r="AF922" t="s">
        <v>6697</v>
      </c>
      <c r="AG922" t="s">
        <v>6697</v>
      </c>
      <c r="AH922" t="s">
        <v>6697</v>
      </c>
      <c r="AI922" t="s">
        <v>6697</v>
      </c>
      <c r="AJ922" t="s">
        <v>6697</v>
      </c>
      <c r="AK922" t="s">
        <v>6697</v>
      </c>
      <c r="AL922" t="s">
        <v>6697</v>
      </c>
      <c r="AM922" t="s">
        <v>6697</v>
      </c>
      <c r="AN922" t="s">
        <v>6699</v>
      </c>
      <c r="AO922" t="s">
        <v>6697</v>
      </c>
      <c r="AP922" t="s">
        <v>6697</v>
      </c>
      <c r="AQ922" t="s">
        <v>6697</v>
      </c>
      <c r="AR922" t="s">
        <v>6697</v>
      </c>
      <c r="AS922" t="s">
        <v>6697</v>
      </c>
      <c r="AT922">
        <v>0</v>
      </c>
      <c r="AU922" t="s">
        <v>6697</v>
      </c>
      <c r="AV922" t="s">
        <v>6697</v>
      </c>
      <c r="AW922">
        <v>1</v>
      </c>
      <c r="AX922" t="s">
        <v>6697</v>
      </c>
      <c r="AY922" t="s">
        <v>6697</v>
      </c>
      <c r="BA922" t="s">
        <v>6697</v>
      </c>
    </row>
    <row r="923" spans="1:53">
      <c r="A923" t="s">
        <v>526</v>
      </c>
      <c r="B923" t="s">
        <v>959</v>
      </c>
      <c r="C923" t="s">
        <v>1517</v>
      </c>
      <c r="D923" t="s">
        <v>1900</v>
      </c>
      <c r="E923" t="s">
        <v>1974</v>
      </c>
      <c r="F923">
        <v>15</v>
      </c>
      <c r="G923" t="s">
        <v>1977</v>
      </c>
      <c r="H923" t="s">
        <v>1979</v>
      </c>
      <c r="I923" t="s">
        <v>2896</v>
      </c>
      <c r="J923" t="s">
        <v>3542</v>
      </c>
      <c r="K923" t="s">
        <v>3545</v>
      </c>
      <c r="L923" t="s">
        <v>3563</v>
      </c>
      <c r="M923" t="s">
        <v>3906</v>
      </c>
      <c r="N923" t="s">
        <v>174</v>
      </c>
      <c r="O923" t="s">
        <v>3683</v>
      </c>
      <c r="P923" t="s">
        <v>4315</v>
      </c>
      <c r="Q923" t="s">
        <v>4319</v>
      </c>
      <c r="R923" t="s">
        <v>4323</v>
      </c>
      <c r="S923" t="s">
        <v>4977</v>
      </c>
      <c r="T923" t="s">
        <v>5439</v>
      </c>
      <c r="U923" t="s">
        <v>4324</v>
      </c>
      <c r="V923" t="s">
        <v>5792</v>
      </c>
      <c r="W923" t="s">
        <v>6397</v>
      </c>
      <c r="AA923" t="s">
        <v>6697</v>
      </c>
      <c r="AB923" t="s">
        <v>6697</v>
      </c>
      <c r="AC923" t="s">
        <v>6697</v>
      </c>
      <c r="AD923" t="s">
        <v>6697</v>
      </c>
      <c r="AE923" t="s">
        <v>6697</v>
      </c>
      <c r="AF923" t="s">
        <v>6697</v>
      </c>
      <c r="AG923" t="s">
        <v>6697</v>
      </c>
      <c r="AH923" t="s">
        <v>6697</v>
      </c>
      <c r="AI923" t="s">
        <v>6698</v>
      </c>
      <c r="AJ923" t="s">
        <v>6697</v>
      </c>
      <c r="AK923" t="s">
        <v>6699</v>
      </c>
      <c r="AL923" t="s">
        <v>6697</v>
      </c>
      <c r="AM923" t="s">
        <v>6697</v>
      </c>
      <c r="AN923" t="s">
        <v>6699</v>
      </c>
      <c r="AO923" t="s">
        <v>6697</v>
      </c>
      <c r="AP923" t="s">
        <v>6697</v>
      </c>
      <c r="AQ923" t="s">
        <v>6697</v>
      </c>
      <c r="AR923" t="s">
        <v>6697</v>
      </c>
      <c r="AS923" t="s">
        <v>6697</v>
      </c>
      <c r="AT923">
        <v>16385</v>
      </c>
      <c r="AU923" t="s">
        <v>6703</v>
      </c>
      <c r="AV923" t="s">
        <v>6697</v>
      </c>
      <c r="AW923">
        <v>0</v>
      </c>
      <c r="AX923" t="s">
        <v>6697</v>
      </c>
      <c r="AY923" t="s">
        <v>6697</v>
      </c>
      <c r="BA923" t="s">
        <v>6697</v>
      </c>
    </row>
    <row r="924" spans="1:53">
      <c r="A924" t="s">
        <v>527</v>
      </c>
      <c r="B924" t="s">
        <v>900</v>
      </c>
      <c r="C924" t="s">
        <v>1327</v>
      </c>
      <c r="D924" t="s">
        <v>1667</v>
      </c>
      <c r="E924" t="s">
        <v>1974</v>
      </c>
      <c r="F924">
        <v>0</v>
      </c>
      <c r="G924" t="s">
        <v>1977</v>
      </c>
      <c r="H924" t="s">
        <v>1979</v>
      </c>
      <c r="I924" t="s">
        <v>2897</v>
      </c>
      <c r="J924" t="s">
        <v>3542</v>
      </c>
      <c r="K924" t="s">
        <v>3545</v>
      </c>
      <c r="L924" t="s">
        <v>3563</v>
      </c>
      <c r="M924" t="s">
        <v>3674</v>
      </c>
      <c r="N924" t="s">
        <v>174</v>
      </c>
      <c r="O924" t="s">
        <v>3984</v>
      </c>
      <c r="P924" t="s">
        <v>4315</v>
      </c>
      <c r="Q924" t="s">
        <v>4319</v>
      </c>
      <c r="R924" t="s">
        <v>4322</v>
      </c>
      <c r="S924" t="s">
        <v>4974</v>
      </c>
      <c r="T924" t="s">
        <v>5440</v>
      </c>
      <c r="U924" t="s">
        <v>5440</v>
      </c>
      <c r="V924" t="s">
        <v>5792</v>
      </c>
      <c r="W924" t="s">
        <v>6271</v>
      </c>
      <c r="AA924" t="s">
        <v>6697</v>
      </c>
      <c r="AB924" t="s">
        <v>6697</v>
      </c>
      <c r="AC924" t="s">
        <v>6697</v>
      </c>
      <c r="AD924" t="s">
        <v>6697</v>
      </c>
      <c r="AE924" t="s">
        <v>6697</v>
      </c>
      <c r="AF924" t="s">
        <v>6697</v>
      </c>
      <c r="AG924" t="s">
        <v>6697</v>
      </c>
      <c r="AH924" t="s">
        <v>6697</v>
      </c>
      <c r="AI924" t="s">
        <v>6697</v>
      </c>
      <c r="AJ924" t="s">
        <v>6697</v>
      </c>
      <c r="AK924" t="s">
        <v>6697</v>
      </c>
      <c r="AL924" t="s">
        <v>6697</v>
      </c>
      <c r="AM924" t="s">
        <v>6697</v>
      </c>
      <c r="AN924" t="s">
        <v>6697</v>
      </c>
      <c r="AO924" t="s">
        <v>6697</v>
      </c>
      <c r="AP924" t="s">
        <v>6697</v>
      </c>
      <c r="AQ924" t="s">
        <v>6697</v>
      </c>
      <c r="AR924" t="s">
        <v>6697</v>
      </c>
      <c r="AS924" t="s">
        <v>6697</v>
      </c>
      <c r="AT924">
        <v>0</v>
      </c>
      <c r="AU924" t="s">
        <v>6697</v>
      </c>
      <c r="AV924" t="s">
        <v>6697</v>
      </c>
      <c r="AW924">
        <v>1</v>
      </c>
      <c r="AX924" t="s">
        <v>6697</v>
      </c>
      <c r="AY924" t="s">
        <v>6697</v>
      </c>
      <c r="BA924" t="s">
        <v>6697</v>
      </c>
    </row>
    <row r="925" spans="1:53">
      <c r="A925" t="s">
        <v>528</v>
      </c>
      <c r="B925" t="s">
        <v>529</v>
      </c>
      <c r="C925" t="s">
        <v>1327</v>
      </c>
      <c r="D925" t="s">
        <v>1667</v>
      </c>
      <c r="E925" t="s">
        <v>1974</v>
      </c>
      <c r="F925">
        <v>0</v>
      </c>
      <c r="G925" t="s">
        <v>1977</v>
      </c>
      <c r="H925" t="s">
        <v>1979</v>
      </c>
      <c r="I925" t="s">
        <v>2898</v>
      </c>
      <c r="J925" t="s">
        <v>3542</v>
      </c>
      <c r="K925" t="s">
        <v>3545</v>
      </c>
      <c r="L925" t="s">
        <v>3563</v>
      </c>
      <c r="M925" t="s">
        <v>3919</v>
      </c>
      <c r="N925" t="s">
        <v>174</v>
      </c>
      <c r="O925" t="s">
        <v>3984</v>
      </c>
      <c r="P925" t="s">
        <v>4315</v>
      </c>
      <c r="Q925" t="s">
        <v>4319</v>
      </c>
      <c r="R925" t="s">
        <v>4321</v>
      </c>
      <c r="S925" t="s">
        <v>4978</v>
      </c>
      <c r="T925" t="s">
        <v>5440</v>
      </c>
      <c r="U925" t="s">
        <v>5440</v>
      </c>
      <c r="V925" t="s">
        <v>5792</v>
      </c>
      <c r="W925" t="s">
        <v>6393</v>
      </c>
      <c r="AA925" t="s">
        <v>6697</v>
      </c>
      <c r="AB925" t="s">
        <v>6697</v>
      </c>
      <c r="AC925" t="s">
        <v>6697</v>
      </c>
      <c r="AD925" t="s">
        <v>6697</v>
      </c>
      <c r="AE925" t="s">
        <v>6697</v>
      </c>
      <c r="AF925" t="s">
        <v>6697</v>
      </c>
      <c r="AG925" t="s">
        <v>6697</v>
      </c>
      <c r="AH925" t="s">
        <v>6697</v>
      </c>
      <c r="AI925" t="s">
        <v>6697</v>
      </c>
      <c r="AJ925" t="s">
        <v>6697</v>
      </c>
      <c r="AK925" t="s">
        <v>6697</v>
      </c>
      <c r="AL925" t="s">
        <v>6697</v>
      </c>
      <c r="AM925" t="s">
        <v>6697</v>
      </c>
      <c r="AN925" t="s">
        <v>6700</v>
      </c>
      <c r="AO925" t="s">
        <v>6697</v>
      </c>
      <c r="AP925" t="s">
        <v>6697</v>
      </c>
      <c r="AQ925" t="s">
        <v>6697</v>
      </c>
      <c r="AR925" t="s">
        <v>6697</v>
      </c>
      <c r="AS925" t="s">
        <v>6697</v>
      </c>
      <c r="AT925">
        <v>0</v>
      </c>
      <c r="AU925" t="s">
        <v>6697</v>
      </c>
      <c r="AV925" t="s">
        <v>6697</v>
      </c>
      <c r="AW925">
        <v>1</v>
      </c>
      <c r="AX925" t="s">
        <v>6697</v>
      </c>
      <c r="AY925" t="s">
        <v>6697</v>
      </c>
      <c r="BA925" t="s">
        <v>6697</v>
      </c>
    </row>
    <row r="926" spans="1:53">
      <c r="A926" t="s">
        <v>529</v>
      </c>
      <c r="B926" t="s">
        <v>528</v>
      </c>
      <c r="C926" t="s">
        <v>1386</v>
      </c>
      <c r="D926" t="s">
        <v>1667</v>
      </c>
      <c r="E926" t="s">
        <v>1974</v>
      </c>
      <c r="F926">
        <v>0</v>
      </c>
      <c r="G926" t="s">
        <v>1977</v>
      </c>
      <c r="H926" t="s">
        <v>1979</v>
      </c>
      <c r="I926" t="s">
        <v>2899</v>
      </c>
      <c r="J926" t="s">
        <v>3542</v>
      </c>
      <c r="K926" t="s">
        <v>3545</v>
      </c>
      <c r="L926" t="s">
        <v>3563</v>
      </c>
      <c r="M926" t="s">
        <v>3912</v>
      </c>
      <c r="N926" t="s">
        <v>174</v>
      </c>
      <c r="O926" t="s">
        <v>3919</v>
      </c>
      <c r="P926" t="s">
        <v>4315</v>
      </c>
      <c r="Q926" t="s">
        <v>4319</v>
      </c>
      <c r="R926" t="s">
        <v>4322</v>
      </c>
      <c r="S926" t="s">
        <v>4979</v>
      </c>
      <c r="T926" t="s">
        <v>5440</v>
      </c>
      <c r="U926" t="s">
        <v>5440</v>
      </c>
      <c r="V926" t="s">
        <v>5792</v>
      </c>
      <c r="W926" t="s">
        <v>6393</v>
      </c>
      <c r="AA926" t="s">
        <v>6697</v>
      </c>
      <c r="AB926" t="s">
        <v>6697</v>
      </c>
      <c r="AC926" t="s">
        <v>6697</v>
      </c>
      <c r="AD926" t="s">
        <v>6697</v>
      </c>
      <c r="AE926" t="s">
        <v>6697</v>
      </c>
      <c r="AF926" t="s">
        <v>6697</v>
      </c>
      <c r="AG926" t="s">
        <v>6697</v>
      </c>
      <c r="AH926" t="s">
        <v>6697</v>
      </c>
      <c r="AI926" t="s">
        <v>6697</v>
      </c>
      <c r="AJ926" t="s">
        <v>6697</v>
      </c>
      <c r="AK926" t="s">
        <v>6697</v>
      </c>
      <c r="AL926" t="s">
        <v>6697</v>
      </c>
      <c r="AM926" t="s">
        <v>6697</v>
      </c>
      <c r="AN926" t="s">
        <v>6697</v>
      </c>
      <c r="AO926" t="s">
        <v>6697</v>
      </c>
      <c r="AP926" t="s">
        <v>6697</v>
      </c>
      <c r="AQ926" t="s">
        <v>6697</v>
      </c>
      <c r="AR926" t="s">
        <v>6697</v>
      </c>
      <c r="AS926" t="s">
        <v>6697</v>
      </c>
      <c r="AT926">
        <v>1</v>
      </c>
      <c r="AU926" t="s">
        <v>6697</v>
      </c>
      <c r="AV926" t="s">
        <v>6697</v>
      </c>
      <c r="AW926">
        <v>1</v>
      </c>
      <c r="AX926" t="s">
        <v>6697</v>
      </c>
      <c r="AY926" t="s">
        <v>6697</v>
      </c>
      <c r="BA926" t="s">
        <v>6697</v>
      </c>
    </row>
    <row r="927" spans="1:53">
      <c r="A927" t="s">
        <v>530</v>
      </c>
      <c r="B927" t="s">
        <v>900</v>
      </c>
      <c r="C927" t="s">
        <v>1327</v>
      </c>
      <c r="D927" t="s">
        <v>1667</v>
      </c>
      <c r="E927" t="s">
        <v>1974</v>
      </c>
      <c r="F927">
        <v>0</v>
      </c>
      <c r="G927" t="s">
        <v>1977</v>
      </c>
      <c r="H927" t="s">
        <v>1979</v>
      </c>
      <c r="I927" t="s">
        <v>2900</v>
      </c>
      <c r="J927" t="s">
        <v>3542</v>
      </c>
      <c r="K927" t="s">
        <v>3545</v>
      </c>
      <c r="L927" t="s">
        <v>3563</v>
      </c>
      <c r="M927" t="s">
        <v>3920</v>
      </c>
      <c r="N927" t="s">
        <v>174</v>
      </c>
      <c r="O927" t="s">
        <v>3984</v>
      </c>
      <c r="P927" t="s">
        <v>4315</v>
      </c>
      <c r="Q927" t="s">
        <v>4319</v>
      </c>
      <c r="R927" t="s">
        <v>4321</v>
      </c>
      <c r="S927" t="s">
        <v>4980</v>
      </c>
      <c r="T927" t="s">
        <v>5440</v>
      </c>
      <c r="U927" t="s">
        <v>5440</v>
      </c>
      <c r="V927" t="s">
        <v>5792</v>
      </c>
      <c r="W927" t="s">
        <v>6398</v>
      </c>
      <c r="AA927" t="s">
        <v>6697</v>
      </c>
      <c r="AB927" t="s">
        <v>6697</v>
      </c>
      <c r="AC927" t="s">
        <v>6697</v>
      </c>
      <c r="AD927" t="s">
        <v>6697</v>
      </c>
      <c r="AE927" t="s">
        <v>6697</v>
      </c>
      <c r="AF927" t="s">
        <v>6697</v>
      </c>
      <c r="AG927" t="s">
        <v>6697</v>
      </c>
      <c r="AH927" t="s">
        <v>6697</v>
      </c>
      <c r="AI927" t="s">
        <v>6697</v>
      </c>
      <c r="AJ927" t="s">
        <v>6697</v>
      </c>
      <c r="AK927" t="s">
        <v>6697</v>
      </c>
      <c r="AL927" t="s">
        <v>6697</v>
      </c>
      <c r="AM927" t="s">
        <v>6697</v>
      </c>
      <c r="AN927" t="s">
        <v>6700</v>
      </c>
      <c r="AO927" t="s">
        <v>6697</v>
      </c>
      <c r="AP927" t="s">
        <v>6697</v>
      </c>
      <c r="AQ927" t="s">
        <v>6697</v>
      </c>
      <c r="AR927" t="s">
        <v>6697</v>
      </c>
      <c r="AS927" t="s">
        <v>6697</v>
      </c>
      <c r="AT927">
        <v>0</v>
      </c>
      <c r="AU927" t="s">
        <v>6697</v>
      </c>
      <c r="AV927" t="s">
        <v>6697</v>
      </c>
      <c r="AW927">
        <v>1</v>
      </c>
      <c r="AX927" t="s">
        <v>6697</v>
      </c>
      <c r="AY927" t="s">
        <v>6697</v>
      </c>
      <c r="BA927" t="s">
        <v>6697</v>
      </c>
    </row>
    <row r="928" spans="1:53">
      <c r="A928" t="s">
        <v>518</v>
      </c>
      <c r="B928" t="s">
        <v>518</v>
      </c>
      <c r="C928" t="s">
        <v>1518</v>
      </c>
      <c r="D928" t="s">
        <v>1662</v>
      </c>
      <c r="E928" t="s">
        <v>1974</v>
      </c>
      <c r="F928">
        <v>0</v>
      </c>
      <c r="G928" t="s">
        <v>1977</v>
      </c>
      <c r="H928" t="s">
        <v>1979</v>
      </c>
      <c r="I928" t="s">
        <v>2901</v>
      </c>
      <c r="J928" t="s">
        <v>3542</v>
      </c>
      <c r="K928" t="s">
        <v>3545</v>
      </c>
      <c r="L928" t="s">
        <v>3563</v>
      </c>
      <c r="M928" t="s">
        <v>3914</v>
      </c>
      <c r="N928" t="s">
        <v>174</v>
      </c>
      <c r="O928" t="s">
        <v>3914</v>
      </c>
      <c r="P928" t="s">
        <v>4315</v>
      </c>
      <c r="Q928" t="s">
        <v>4319</v>
      </c>
      <c r="R928" t="s">
        <v>4323</v>
      </c>
      <c r="S928" t="s">
        <v>4981</v>
      </c>
      <c r="T928" t="s">
        <v>5439</v>
      </c>
      <c r="U928" t="s">
        <v>4324</v>
      </c>
      <c r="V928" t="s">
        <v>5792</v>
      </c>
      <c r="W928" t="s">
        <v>6399</v>
      </c>
      <c r="AA928" t="s">
        <v>6697</v>
      </c>
      <c r="AB928" t="s">
        <v>6697</v>
      </c>
      <c r="AC928" t="s">
        <v>6697</v>
      </c>
      <c r="AD928" t="s">
        <v>6697</v>
      </c>
      <c r="AE928" t="s">
        <v>6697</v>
      </c>
      <c r="AF928" t="s">
        <v>6697</v>
      </c>
      <c r="AG928" t="s">
        <v>6697</v>
      </c>
      <c r="AH928" t="s">
        <v>6697</v>
      </c>
      <c r="AI928" t="s">
        <v>6697</v>
      </c>
      <c r="AJ928" t="s">
        <v>6697</v>
      </c>
      <c r="AK928" t="s">
        <v>6697</v>
      </c>
      <c r="AL928" t="s">
        <v>6697</v>
      </c>
      <c r="AM928" t="s">
        <v>6697</v>
      </c>
      <c r="AN928" t="s">
        <v>6699</v>
      </c>
      <c r="AO928" t="s">
        <v>6697</v>
      </c>
      <c r="AP928" t="s">
        <v>6697</v>
      </c>
      <c r="AQ928" t="s">
        <v>6697</v>
      </c>
      <c r="AR928" t="s">
        <v>6697</v>
      </c>
      <c r="AS928" t="s">
        <v>6697</v>
      </c>
      <c r="AT928">
        <v>2</v>
      </c>
      <c r="AU928" t="s">
        <v>6697</v>
      </c>
      <c r="AV928" t="s">
        <v>6697</v>
      </c>
      <c r="AW928">
        <v>2</v>
      </c>
      <c r="AX928" t="s">
        <v>6697</v>
      </c>
      <c r="AY928" t="s">
        <v>6697</v>
      </c>
      <c r="BA928" t="s">
        <v>6697</v>
      </c>
    </row>
    <row r="929" spans="1:53">
      <c r="A929" t="s">
        <v>531</v>
      </c>
      <c r="B929" t="s">
        <v>531</v>
      </c>
      <c r="C929" t="s">
        <v>1519</v>
      </c>
      <c r="D929" t="s">
        <v>1660</v>
      </c>
      <c r="E929" t="s">
        <v>1974</v>
      </c>
      <c r="F929">
        <v>0</v>
      </c>
      <c r="G929" t="s">
        <v>1977</v>
      </c>
      <c r="H929" t="s">
        <v>1979</v>
      </c>
      <c r="I929" t="s">
        <v>2902</v>
      </c>
      <c r="J929" t="s">
        <v>3542</v>
      </c>
      <c r="K929" t="s">
        <v>3545</v>
      </c>
      <c r="L929" t="s">
        <v>3563</v>
      </c>
      <c r="M929" t="s">
        <v>3793</v>
      </c>
      <c r="N929" t="s">
        <v>174</v>
      </c>
      <c r="O929" t="s">
        <v>3793</v>
      </c>
      <c r="P929" t="s">
        <v>4315</v>
      </c>
      <c r="Q929" t="s">
        <v>4319</v>
      </c>
      <c r="R929" t="s">
        <v>4323</v>
      </c>
      <c r="S929" t="s">
        <v>4982</v>
      </c>
      <c r="T929" t="s">
        <v>5439</v>
      </c>
      <c r="U929" t="s">
        <v>4324</v>
      </c>
      <c r="V929" t="s">
        <v>5792</v>
      </c>
      <c r="W929" t="s">
        <v>6388</v>
      </c>
      <c r="AA929" t="s">
        <v>6697</v>
      </c>
      <c r="AB929" t="s">
        <v>6697</v>
      </c>
      <c r="AC929" t="s">
        <v>6697</v>
      </c>
      <c r="AD929" t="s">
        <v>6697</v>
      </c>
      <c r="AE929" t="s">
        <v>6697</v>
      </c>
      <c r="AF929" t="s">
        <v>6697</v>
      </c>
      <c r="AG929" t="s">
        <v>6697</v>
      </c>
      <c r="AH929" t="s">
        <v>6697</v>
      </c>
      <c r="AI929" t="s">
        <v>6697</v>
      </c>
      <c r="AJ929" t="s">
        <v>6697</v>
      </c>
      <c r="AK929" t="s">
        <v>6697</v>
      </c>
      <c r="AL929" t="s">
        <v>6697</v>
      </c>
      <c r="AM929" t="s">
        <v>6697</v>
      </c>
      <c r="AN929" t="s">
        <v>6699</v>
      </c>
      <c r="AO929" t="s">
        <v>6697</v>
      </c>
      <c r="AP929" t="s">
        <v>6697</v>
      </c>
      <c r="AQ929" t="s">
        <v>6697</v>
      </c>
      <c r="AR929" t="s">
        <v>6697</v>
      </c>
      <c r="AS929" t="s">
        <v>6697</v>
      </c>
      <c r="AT929">
        <v>1</v>
      </c>
      <c r="AU929" t="s">
        <v>6697</v>
      </c>
      <c r="AV929" t="s">
        <v>6697</v>
      </c>
      <c r="AW929">
        <v>1</v>
      </c>
      <c r="AX929" t="s">
        <v>6697</v>
      </c>
      <c r="AY929" t="s">
        <v>6697</v>
      </c>
      <c r="BA929" t="s">
        <v>6697</v>
      </c>
    </row>
    <row r="930" spans="1:53">
      <c r="A930" t="s">
        <v>516</v>
      </c>
      <c r="B930" t="s">
        <v>531</v>
      </c>
      <c r="C930" t="s">
        <v>1519</v>
      </c>
      <c r="D930" t="s">
        <v>1660</v>
      </c>
      <c r="E930" t="s">
        <v>1974</v>
      </c>
      <c r="F930">
        <v>0</v>
      </c>
      <c r="G930" t="s">
        <v>1977</v>
      </c>
      <c r="H930" t="s">
        <v>1979</v>
      </c>
      <c r="I930" t="s">
        <v>2903</v>
      </c>
      <c r="J930" t="s">
        <v>3542</v>
      </c>
      <c r="K930" t="s">
        <v>3545</v>
      </c>
      <c r="L930" t="s">
        <v>3563</v>
      </c>
      <c r="M930" t="s">
        <v>3905</v>
      </c>
      <c r="N930" t="s">
        <v>174</v>
      </c>
      <c r="O930" t="s">
        <v>3913</v>
      </c>
      <c r="P930" t="s">
        <v>4315</v>
      </c>
      <c r="Q930" t="s">
        <v>4319</v>
      </c>
      <c r="R930" t="s">
        <v>4322</v>
      </c>
      <c r="S930" t="s">
        <v>4982</v>
      </c>
      <c r="T930" t="s">
        <v>5439</v>
      </c>
      <c r="U930" t="s">
        <v>4324</v>
      </c>
      <c r="V930" t="s">
        <v>5792</v>
      </c>
      <c r="W930" t="s">
        <v>6400</v>
      </c>
      <c r="AA930" t="s">
        <v>6697</v>
      </c>
      <c r="AB930" t="s">
        <v>6697</v>
      </c>
      <c r="AC930" t="s">
        <v>6697</v>
      </c>
      <c r="AD930" t="s">
        <v>6697</v>
      </c>
      <c r="AE930" t="s">
        <v>6697</v>
      </c>
      <c r="AF930" t="s">
        <v>6697</v>
      </c>
      <c r="AG930" t="s">
        <v>6697</v>
      </c>
      <c r="AH930" t="s">
        <v>6697</v>
      </c>
      <c r="AI930" t="s">
        <v>6697</v>
      </c>
      <c r="AJ930" t="s">
        <v>6697</v>
      </c>
      <c r="AK930" t="s">
        <v>6697</v>
      </c>
      <c r="AL930" t="s">
        <v>6697</v>
      </c>
      <c r="AM930" t="s">
        <v>6697</v>
      </c>
      <c r="AN930" t="s">
        <v>6697</v>
      </c>
      <c r="AO930" t="s">
        <v>6697</v>
      </c>
      <c r="AP930" t="s">
        <v>6697</v>
      </c>
      <c r="AQ930" t="s">
        <v>6697</v>
      </c>
      <c r="AR930" t="s">
        <v>6697</v>
      </c>
      <c r="AS930" t="s">
        <v>6697</v>
      </c>
      <c r="AT930">
        <v>1</v>
      </c>
      <c r="AU930" t="s">
        <v>6697</v>
      </c>
      <c r="AV930" t="s">
        <v>6697</v>
      </c>
      <c r="AW930">
        <v>1</v>
      </c>
      <c r="AX930" t="s">
        <v>6697</v>
      </c>
      <c r="AY930" t="s">
        <v>6697</v>
      </c>
      <c r="BA930" t="s">
        <v>6697</v>
      </c>
    </row>
    <row r="931" spans="1:53">
      <c r="A931" t="s">
        <v>532</v>
      </c>
      <c r="B931" t="s">
        <v>541</v>
      </c>
      <c r="C931" t="s">
        <v>1520</v>
      </c>
      <c r="D931" t="s">
        <v>1880</v>
      </c>
      <c r="E931" t="s">
        <v>1973</v>
      </c>
      <c r="F931">
        <v>0</v>
      </c>
      <c r="G931" t="s">
        <v>1977</v>
      </c>
      <c r="H931" t="s">
        <v>1979</v>
      </c>
      <c r="I931" t="s">
        <v>2904</v>
      </c>
      <c r="J931" t="s">
        <v>3542</v>
      </c>
      <c r="K931" t="s">
        <v>3544</v>
      </c>
      <c r="L931" t="s">
        <v>3562</v>
      </c>
      <c r="M931" t="s">
        <v>3921</v>
      </c>
      <c r="N931" t="s">
        <v>193</v>
      </c>
      <c r="O931" t="s">
        <v>4009</v>
      </c>
      <c r="P931" t="s">
        <v>4315</v>
      </c>
      <c r="Q931" t="s">
        <v>4319</v>
      </c>
      <c r="R931" t="s">
        <v>4323</v>
      </c>
      <c r="S931" t="s">
        <v>4983</v>
      </c>
      <c r="T931" t="s">
        <v>5439</v>
      </c>
      <c r="U931" t="s">
        <v>4324</v>
      </c>
      <c r="V931" t="s">
        <v>5605</v>
      </c>
      <c r="W931" t="s">
        <v>6389</v>
      </c>
      <c r="AA931" t="s">
        <v>6697</v>
      </c>
      <c r="AB931" t="s">
        <v>6697</v>
      </c>
      <c r="AC931" t="s">
        <v>6697</v>
      </c>
      <c r="AD931" t="s">
        <v>6697</v>
      </c>
      <c r="AE931" t="s">
        <v>6697</v>
      </c>
      <c r="AF931" t="s">
        <v>6697</v>
      </c>
      <c r="AG931" t="s">
        <v>6697</v>
      </c>
      <c r="AH931" t="s">
        <v>6697</v>
      </c>
      <c r="AI931" t="s">
        <v>6697</v>
      </c>
      <c r="AJ931" t="s">
        <v>6697</v>
      </c>
      <c r="AK931" t="s">
        <v>6697</v>
      </c>
      <c r="AL931" t="s">
        <v>6697</v>
      </c>
      <c r="AM931" t="s">
        <v>6697</v>
      </c>
      <c r="AN931" t="s">
        <v>6699</v>
      </c>
      <c r="AO931" t="s">
        <v>6697</v>
      </c>
      <c r="AP931" t="s">
        <v>6697</v>
      </c>
      <c r="AQ931" t="s">
        <v>6697</v>
      </c>
      <c r="AR931" t="s">
        <v>6697</v>
      </c>
      <c r="AS931" t="s">
        <v>6697</v>
      </c>
      <c r="AT931">
        <v>0</v>
      </c>
      <c r="AU931" t="s">
        <v>6697</v>
      </c>
      <c r="AV931" t="s">
        <v>6697</v>
      </c>
      <c r="AW931">
        <v>0</v>
      </c>
      <c r="AX931" t="s">
        <v>6697</v>
      </c>
      <c r="AY931" t="s">
        <v>6697</v>
      </c>
      <c r="BA931" t="s">
        <v>6697</v>
      </c>
    </row>
    <row r="932" spans="1:53">
      <c r="A932" t="s">
        <v>517</v>
      </c>
      <c r="B932" t="s">
        <v>540</v>
      </c>
      <c r="C932" t="s">
        <v>1519</v>
      </c>
      <c r="D932" t="s">
        <v>1660</v>
      </c>
      <c r="E932" t="s">
        <v>1974</v>
      </c>
      <c r="F932">
        <v>0</v>
      </c>
      <c r="G932" t="s">
        <v>1977</v>
      </c>
      <c r="H932" t="s">
        <v>1979</v>
      </c>
      <c r="I932" t="s">
        <v>2905</v>
      </c>
      <c r="J932" t="s">
        <v>3542</v>
      </c>
      <c r="K932" t="s">
        <v>3545</v>
      </c>
      <c r="L932" t="s">
        <v>3563</v>
      </c>
      <c r="M932" t="s">
        <v>3825</v>
      </c>
      <c r="N932" t="s">
        <v>174</v>
      </c>
      <c r="O932" t="s">
        <v>3915</v>
      </c>
      <c r="P932" t="s">
        <v>4315</v>
      </c>
      <c r="Q932" t="s">
        <v>4319</v>
      </c>
      <c r="R932" t="s">
        <v>4322</v>
      </c>
      <c r="S932" t="s">
        <v>4971</v>
      </c>
      <c r="T932" t="s">
        <v>5439</v>
      </c>
      <c r="U932" t="s">
        <v>4324</v>
      </c>
      <c r="V932" t="s">
        <v>5792</v>
      </c>
      <c r="W932" t="s">
        <v>6389</v>
      </c>
      <c r="AA932" t="s">
        <v>6697</v>
      </c>
      <c r="AB932" t="s">
        <v>6697</v>
      </c>
      <c r="AC932" t="s">
        <v>6697</v>
      </c>
      <c r="AD932" t="s">
        <v>6697</v>
      </c>
      <c r="AE932" t="s">
        <v>6697</v>
      </c>
      <c r="AF932" t="s">
        <v>6697</v>
      </c>
      <c r="AG932" t="s">
        <v>6697</v>
      </c>
      <c r="AH932" t="s">
        <v>6697</v>
      </c>
      <c r="AI932" t="s">
        <v>6697</v>
      </c>
      <c r="AJ932" t="s">
        <v>6697</v>
      </c>
      <c r="AK932" t="s">
        <v>6697</v>
      </c>
      <c r="AL932" t="s">
        <v>6697</v>
      </c>
      <c r="AM932" t="s">
        <v>6697</v>
      </c>
      <c r="AN932" t="s">
        <v>6697</v>
      </c>
      <c r="AO932" t="s">
        <v>6697</v>
      </c>
      <c r="AP932" t="s">
        <v>6697</v>
      </c>
      <c r="AQ932" t="s">
        <v>6697</v>
      </c>
      <c r="AR932" t="s">
        <v>6697</v>
      </c>
      <c r="AS932" t="s">
        <v>6697</v>
      </c>
      <c r="AT932">
        <v>1</v>
      </c>
      <c r="AU932" t="s">
        <v>6697</v>
      </c>
      <c r="AV932" t="s">
        <v>6697</v>
      </c>
      <c r="AW932">
        <v>1</v>
      </c>
      <c r="AX932" t="s">
        <v>6697</v>
      </c>
      <c r="AY932" t="s">
        <v>6697</v>
      </c>
      <c r="BA932" t="s">
        <v>6697</v>
      </c>
    </row>
    <row r="933" spans="1:53">
      <c r="A933" t="s">
        <v>90</v>
      </c>
      <c r="B933" t="s">
        <v>1105</v>
      </c>
      <c r="C933" t="s">
        <v>1329</v>
      </c>
      <c r="D933" t="s">
        <v>1667</v>
      </c>
      <c r="E933" t="s">
        <v>1974</v>
      </c>
      <c r="F933">
        <v>0</v>
      </c>
      <c r="G933" t="s">
        <v>1977</v>
      </c>
      <c r="H933" t="s">
        <v>1979</v>
      </c>
      <c r="I933" t="s">
        <v>2906</v>
      </c>
      <c r="J933" t="s">
        <v>3542</v>
      </c>
      <c r="K933" t="s">
        <v>3545</v>
      </c>
      <c r="L933" t="s">
        <v>3563</v>
      </c>
      <c r="M933" t="s">
        <v>3674</v>
      </c>
      <c r="N933" t="s">
        <v>174</v>
      </c>
      <c r="O933" t="s">
        <v>4227</v>
      </c>
      <c r="P933" t="s">
        <v>4315</v>
      </c>
      <c r="Q933" t="s">
        <v>4319</v>
      </c>
      <c r="R933" t="s">
        <v>4322</v>
      </c>
      <c r="S933" t="s">
        <v>4981</v>
      </c>
      <c r="T933" t="s">
        <v>5440</v>
      </c>
      <c r="U933" t="s">
        <v>5440</v>
      </c>
      <c r="V933" t="s">
        <v>5792</v>
      </c>
      <c r="W933" t="s">
        <v>6401</v>
      </c>
      <c r="AA933" t="s">
        <v>6697</v>
      </c>
      <c r="AB933" t="s">
        <v>6697</v>
      </c>
      <c r="AC933" t="s">
        <v>6697</v>
      </c>
      <c r="AD933" t="s">
        <v>6697</v>
      </c>
      <c r="AE933" t="s">
        <v>6697</v>
      </c>
      <c r="AF933" t="s">
        <v>6697</v>
      </c>
      <c r="AG933" t="s">
        <v>6697</v>
      </c>
      <c r="AH933" t="s">
        <v>6697</v>
      </c>
      <c r="AI933" t="s">
        <v>6697</v>
      </c>
      <c r="AJ933" t="s">
        <v>6697</v>
      </c>
      <c r="AK933" t="s">
        <v>6697</v>
      </c>
      <c r="AL933" t="s">
        <v>6697</v>
      </c>
      <c r="AM933" t="s">
        <v>6697</v>
      </c>
      <c r="AN933" t="s">
        <v>6697</v>
      </c>
      <c r="AO933" t="s">
        <v>6697</v>
      </c>
      <c r="AP933" t="s">
        <v>6697</v>
      </c>
      <c r="AQ933" t="s">
        <v>6697</v>
      </c>
      <c r="AR933" t="s">
        <v>6697</v>
      </c>
      <c r="AS933" t="s">
        <v>6697</v>
      </c>
      <c r="AT933">
        <v>2</v>
      </c>
      <c r="AU933" t="s">
        <v>6697</v>
      </c>
      <c r="AV933" t="s">
        <v>6697</v>
      </c>
      <c r="AW933">
        <v>1</v>
      </c>
      <c r="AX933" t="s">
        <v>6697</v>
      </c>
      <c r="AY933" t="s">
        <v>6697</v>
      </c>
      <c r="BA933" t="s">
        <v>6697</v>
      </c>
    </row>
    <row r="934" spans="1:53">
      <c r="A934" t="s">
        <v>533</v>
      </c>
      <c r="B934" t="s">
        <v>1106</v>
      </c>
      <c r="C934" t="s">
        <v>1521</v>
      </c>
      <c r="D934" t="s">
        <v>1667</v>
      </c>
      <c r="E934" t="s">
        <v>1974</v>
      </c>
      <c r="F934">
        <v>5</v>
      </c>
      <c r="G934" t="s">
        <v>1977</v>
      </c>
      <c r="H934" t="s">
        <v>1979</v>
      </c>
      <c r="I934" t="s">
        <v>2907</v>
      </c>
      <c r="J934" t="s">
        <v>3542</v>
      </c>
      <c r="K934" t="s">
        <v>3545</v>
      </c>
      <c r="L934" t="s">
        <v>3563</v>
      </c>
      <c r="M934" t="s">
        <v>3817</v>
      </c>
      <c r="N934" t="s">
        <v>174</v>
      </c>
      <c r="O934" t="s">
        <v>4110</v>
      </c>
      <c r="P934" t="s">
        <v>4315</v>
      </c>
      <c r="Q934" t="s">
        <v>4319</v>
      </c>
      <c r="R934" t="s">
        <v>4321</v>
      </c>
      <c r="S934" t="s">
        <v>4984</v>
      </c>
      <c r="T934" t="s">
        <v>5440</v>
      </c>
      <c r="U934" t="s">
        <v>5440</v>
      </c>
      <c r="V934" t="s">
        <v>5792</v>
      </c>
      <c r="W934" t="s">
        <v>6402</v>
      </c>
      <c r="AA934" t="s">
        <v>6697</v>
      </c>
      <c r="AB934" t="s">
        <v>6697</v>
      </c>
      <c r="AC934" t="s">
        <v>6697</v>
      </c>
      <c r="AD934" t="s">
        <v>6697</v>
      </c>
      <c r="AE934" t="s">
        <v>6697</v>
      </c>
      <c r="AF934" t="s">
        <v>6697</v>
      </c>
      <c r="AG934" t="s">
        <v>6697</v>
      </c>
      <c r="AH934" t="s">
        <v>6697</v>
      </c>
      <c r="AI934" t="s">
        <v>6697</v>
      </c>
      <c r="AJ934" t="s">
        <v>6697</v>
      </c>
      <c r="AK934" t="s">
        <v>6699</v>
      </c>
      <c r="AL934" t="s">
        <v>6697</v>
      </c>
      <c r="AM934" t="s">
        <v>6697</v>
      </c>
      <c r="AN934" t="s">
        <v>6700</v>
      </c>
      <c r="AO934" t="s">
        <v>6697</v>
      </c>
      <c r="AP934" t="s">
        <v>6697</v>
      </c>
      <c r="AQ934" t="s">
        <v>6697</v>
      </c>
      <c r="AR934" t="s">
        <v>6697</v>
      </c>
      <c r="AS934" t="s">
        <v>6697</v>
      </c>
      <c r="AT934">
        <v>3</v>
      </c>
      <c r="AU934" t="s">
        <v>6697</v>
      </c>
      <c r="AV934" t="s">
        <v>6697</v>
      </c>
      <c r="AW934">
        <v>1</v>
      </c>
      <c r="AX934" t="s">
        <v>6697</v>
      </c>
      <c r="AY934" t="s">
        <v>6697</v>
      </c>
      <c r="AZ934" t="s">
        <v>6706</v>
      </c>
      <c r="BA934" t="s">
        <v>6698</v>
      </c>
    </row>
    <row r="935" spans="1:53">
      <c r="A935" t="s">
        <v>531</v>
      </c>
      <c r="B935" t="s">
        <v>531</v>
      </c>
      <c r="C935" t="s">
        <v>1522</v>
      </c>
      <c r="D935" t="s">
        <v>174</v>
      </c>
      <c r="E935" t="s">
        <v>1974</v>
      </c>
      <c r="F935">
        <v>10</v>
      </c>
      <c r="G935" t="s">
        <v>1977</v>
      </c>
      <c r="H935" t="s">
        <v>1979</v>
      </c>
      <c r="I935" t="s">
        <v>2908</v>
      </c>
      <c r="J935" t="s">
        <v>3542</v>
      </c>
      <c r="K935" t="s">
        <v>3545</v>
      </c>
      <c r="L935" t="s">
        <v>3563</v>
      </c>
      <c r="M935" t="s">
        <v>3793</v>
      </c>
      <c r="N935" t="s">
        <v>174</v>
      </c>
      <c r="O935" t="s">
        <v>3793</v>
      </c>
      <c r="P935" t="s">
        <v>4315</v>
      </c>
      <c r="Q935" t="s">
        <v>4319</v>
      </c>
      <c r="R935" t="s">
        <v>4322</v>
      </c>
      <c r="S935" t="s">
        <v>4971</v>
      </c>
      <c r="T935" t="s">
        <v>5440</v>
      </c>
      <c r="U935" t="s">
        <v>5525</v>
      </c>
      <c r="V935" t="s">
        <v>5792</v>
      </c>
      <c r="W935" t="s">
        <v>6403</v>
      </c>
      <c r="AA935" t="s">
        <v>6697</v>
      </c>
      <c r="AB935" t="s">
        <v>6697</v>
      </c>
      <c r="AC935" t="s">
        <v>6697</v>
      </c>
      <c r="AD935" t="s">
        <v>6697</v>
      </c>
      <c r="AE935" t="s">
        <v>6697</v>
      </c>
      <c r="AF935" t="s">
        <v>6697</v>
      </c>
      <c r="AG935" t="s">
        <v>6697</v>
      </c>
      <c r="AH935" t="s">
        <v>6697</v>
      </c>
      <c r="AI935" t="s">
        <v>6697</v>
      </c>
      <c r="AJ935" t="s">
        <v>6698</v>
      </c>
      <c r="AK935" t="s">
        <v>6697</v>
      </c>
      <c r="AL935" t="s">
        <v>6697</v>
      </c>
      <c r="AM935" t="s">
        <v>6697</v>
      </c>
      <c r="AN935" t="s">
        <v>6697</v>
      </c>
      <c r="AO935" t="s">
        <v>6697</v>
      </c>
      <c r="AP935" t="s">
        <v>6697</v>
      </c>
      <c r="AQ935" t="s">
        <v>6697</v>
      </c>
      <c r="AR935" t="s">
        <v>6697</v>
      </c>
      <c r="AS935" t="s">
        <v>6697</v>
      </c>
      <c r="AT935">
        <v>3</v>
      </c>
      <c r="AU935" t="s">
        <v>6697</v>
      </c>
      <c r="AV935" t="s">
        <v>6703</v>
      </c>
      <c r="AW935">
        <v>65535</v>
      </c>
      <c r="AX935" t="s">
        <v>6703</v>
      </c>
      <c r="AY935" t="s">
        <v>6697</v>
      </c>
      <c r="BA935" t="s">
        <v>6697</v>
      </c>
    </row>
    <row r="936" spans="1:53">
      <c r="A936" t="s">
        <v>534</v>
      </c>
      <c r="B936" t="s">
        <v>516</v>
      </c>
      <c r="C936" t="s">
        <v>1327</v>
      </c>
      <c r="D936" t="s">
        <v>1667</v>
      </c>
      <c r="E936" t="s">
        <v>1974</v>
      </c>
      <c r="F936">
        <v>0</v>
      </c>
      <c r="G936" t="s">
        <v>1977</v>
      </c>
      <c r="H936" t="s">
        <v>1979</v>
      </c>
      <c r="I936" t="s">
        <v>2909</v>
      </c>
      <c r="J936" t="s">
        <v>3542</v>
      </c>
      <c r="K936" t="s">
        <v>3545</v>
      </c>
      <c r="L936" t="s">
        <v>3563</v>
      </c>
      <c r="M936" t="s">
        <v>3576</v>
      </c>
      <c r="N936" t="s">
        <v>174</v>
      </c>
      <c r="O936" t="s">
        <v>3887</v>
      </c>
      <c r="P936" t="s">
        <v>4315</v>
      </c>
      <c r="Q936" t="s">
        <v>4319</v>
      </c>
      <c r="R936" t="s">
        <v>4323</v>
      </c>
      <c r="S936" t="s">
        <v>4985</v>
      </c>
      <c r="T936" t="s">
        <v>5439</v>
      </c>
      <c r="U936" t="s">
        <v>4324</v>
      </c>
      <c r="V936" t="s">
        <v>5792</v>
      </c>
      <c r="W936" t="s">
        <v>6404</v>
      </c>
      <c r="AA936" t="s">
        <v>6697</v>
      </c>
      <c r="AB936" t="s">
        <v>6697</v>
      </c>
      <c r="AC936" t="s">
        <v>6697</v>
      </c>
      <c r="AD936" t="s">
        <v>6697</v>
      </c>
      <c r="AE936" t="s">
        <v>6697</v>
      </c>
      <c r="AF936" t="s">
        <v>6697</v>
      </c>
      <c r="AG936" t="s">
        <v>6697</v>
      </c>
      <c r="AH936" t="s">
        <v>6697</v>
      </c>
      <c r="AI936" t="s">
        <v>6697</v>
      </c>
      <c r="AJ936" t="s">
        <v>6697</v>
      </c>
      <c r="AK936" t="s">
        <v>6697</v>
      </c>
      <c r="AL936" t="s">
        <v>6697</v>
      </c>
      <c r="AM936" t="s">
        <v>6697</v>
      </c>
      <c r="AN936" t="s">
        <v>6699</v>
      </c>
      <c r="AO936" t="s">
        <v>6697</v>
      </c>
      <c r="AP936" t="s">
        <v>6697</v>
      </c>
      <c r="AQ936" t="s">
        <v>6697</v>
      </c>
      <c r="AR936" t="s">
        <v>6697</v>
      </c>
      <c r="AS936" t="s">
        <v>6697</v>
      </c>
      <c r="AT936">
        <v>0</v>
      </c>
      <c r="AU936" t="s">
        <v>6697</v>
      </c>
      <c r="AV936" t="s">
        <v>6697</v>
      </c>
      <c r="AW936">
        <v>1</v>
      </c>
      <c r="AX936" t="s">
        <v>6697</v>
      </c>
      <c r="AY936" t="s">
        <v>6697</v>
      </c>
      <c r="BA936" t="s">
        <v>6697</v>
      </c>
    </row>
    <row r="937" spans="1:53">
      <c r="A937" t="s">
        <v>535</v>
      </c>
      <c r="B937" t="s">
        <v>1107</v>
      </c>
      <c r="C937" t="s">
        <v>174</v>
      </c>
      <c r="D937" t="s">
        <v>174</v>
      </c>
      <c r="E937" t="s">
        <v>1974</v>
      </c>
      <c r="F937">
        <v>30</v>
      </c>
      <c r="G937" t="s">
        <v>1978</v>
      </c>
      <c r="H937" t="s">
        <v>1979</v>
      </c>
      <c r="I937" t="s">
        <v>2910</v>
      </c>
      <c r="J937" t="s">
        <v>3542</v>
      </c>
      <c r="K937" t="s">
        <v>3557</v>
      </c>
      <c r="L937" t="s">
        <v>3563</v>
      </c>
      <c r="M937" t="s">
        <v>3813</v>
      </c>
      <c r="N937" t="s">
        <v>174</v>
      </c>
      <c r="O937" t="s">
        <v>4228</v>
      </c>
      <c r="P937" t="s">
        <v>4317</v>
      </c>
      <c r="Q937" t="s">
        <v>4319</v>
      </c>
      <c r="R937" t="s">
        <v>4321</v>
      </c>
      <c r="S937" t="s">
        <v>4986</v>
      </c>
      <c r="T937" t="s">
        <v>5440</v>
      </c>
      <c r="U937" t="s">
        <v>5455</v>
      </c>
      <c r="V937" t="s">
        <v>5696</v>
      </c>
      <c r="W937" t="s">
        <v>6405</v>
      </c>
      <c r="AA937" t="s">
        <v>6697</v>
      </c>
      <c r="AB937" t="s">
        <v>6697</v>
      </c>
      <c r="AC937" t="s">
        <v>6699</v>
      </c>
      <c r="AD937" t="s">
        <v>6697</v>
      </c>
      <c r="AE937" t="s">
        <v>6697</v>
      </c>
      <c r="AF937" t="s">
        <v>6697</v>
      </c>
      <c r="AG937" t="s">
        <v>6697</v>
      </c>
      <c r="AH937" t="s">
        <v>6697</v>
      </c>
      <c r="AI937" t="s">
        <v>6698</v>
      </c>
      <c r="AJ937" t="s">
        <v>6698</v>
      </c>
      <c r="AK937" t="s">
        <v>6699</v>
      </c>
      <c r="AL937" t="s">
        <v>6697</v>
      </c>
      <c r="AM937" t="s">
        <v>6697</v>
      </c>
      <c r="AN937" t="s">
        <v>6700</v>
      </c>
      <c r="AO937" t="s">
        <v>6697</v>
      </c>
      <c r="AP937" t="s">
        <v>6697</v>
      </c>
      <c r="AQ937" t="s">
        <v>6697</v>
      </c>
      <c r="AR937" t="s">
        <v>6697</v>
      </c>
      <c r="AS937" t="s">
        <v>6703</v>
      </c>
      <c r="AT937">
        <v>65535</v>
      </c>
      <c r="AU937" t="s">
        <v>6703</v>
      </c>
      <c r="AV937" t="s">
        <v>6703</v>
      </c>
      <c r="AW937">
        <v>65535</v>
      </c>
      <c r="AX937" t="s">
        <v>6703</v>
      </c>
      <c r="AY937" t="s">
        <v>6697</v>
      </c>
      <c r="AZ937" t="s">
        <v>6706</v>
      </c>
      <c r="BA937" t="s">
        <v>6698</v>
      </c>
    </row>
    <row r="938" spans="1:53">
      <c r="A938" t="s">
        <v>536</v>
      </c>
      <c r="B938" t="s">
        <v>1107</v>
      </c>
      <c r="C938" t="s">
        <v>1327</v>
      </c>
      <c r="D938" t="s">
        <v>1666</v>
      </c>
      <c r="E938" t="s">
        <v>1974</v>
      </c>
      <c r="F938">
        <v>5</v>
      </c>
      <c r="G938" t="s">
        <v>1977</v>
      </c>
      <c r="H938" t="s">
        <v>1979</v>
      </c>
      <c r="I938" t="s">
        <v>2911</v>
      </c>
      <c r="J938" t="s">
        <v>3542</v>
      </c>
      <c r="K938" t="s">
        <v>3545</v>
      </c>
      <c r="L938" t="s">
        <v>3563</v>
      </c>
      <c r="M938" t="s">
        <v>3648</v>
      </c>
      <c r="N938" t="s">
        <v>174</v>
      </c>
      <c r="O938" t="s">
        <v>4228</v>
      </c>
      <c r="P938" t="s">
        <v>4315</v>
      </c>
      <c r="Q938" t="s">
        <v>4319</v>
      </c>
      <c r="R938" t="s">
        <v>4321</v>
      </c>
      <c r="S938" t="s">
        <v>4986</v>
      </c>
      <c r="T938" t="s">
        <v>5440</v>
      </c>
      <c r="U938" t="s">
        <v>5440</v>
      </c>
      <c r="V938" t="s">
        <v>5802</v>
      </c>
      <c r="W938" t="s">
        <v>6406</v>
      </c>
      <c r="AA938" t="s">
        <v>6697</v>
      </c>
      <c r="AB938" t="s">
        <v>6697</v>
      </c>
      <c r="AC938" t="s">
        <v>6699</v>
      </c>
      <c r="AD938" t="s">
        <v>6697</v>
      </c>
      <c r="AE938" t="s">
        <v>6697</v>
      </c>
      <c r="AF938" t="s">
        <v>6697</v>
      </c>
      <c r="AG938" t="s">
        <v>6697</v>
      </c>
      <c r="AH938" t="s">
        <v>6697</v>
      </c>
      <c r="AI938" t="s">
        <v>6697</v>
      </c>
      <c r="AJ938" t="s">
        <v>6697</v>
      </c>
      <c r="AK938" t="s">
        <v>6697</v>
      </c>
      <c r="AL938" t="s">
        <v>6697</v>
      </c>
      <c r="AM938" t="s">
        <v>6697</v>
      </c>
      <c r="AN938" t="s">
        <v>6700</v>
      </c>
      <c r="AO938" t="s">
        <v>6697</v>
      </c>
      <c r="AP938" t="s">
        <v>6697</v>
      </c>
      <c r="AQ938" t="s">
        <v>6697</v>
      </c>
      <c r="AR938" t="s">
        <v>6697</v>
      </c>
      <c r="AS938" t="s">
        <v>6697</v>
      </c>
      <c r="AT938">
        <v>0</v>
      </c>
      <c r="AU938" t="s">
        <v>6697</v>
      </c>
      <c r="AV938" t="s">
        <v>6697</v>
      </c>
      <c r="AW938">
        <v>2</v>
      </c>
      <c r="AX938" t="s">
        <v>6697</v>
      </c>
      <c r="AY938" t="s">
        <v>6697</v>
      </c>
      <c r="BA938" t="s">
        <v>6697</v>
      </c>
    </row>
    <row r="939" spans="1:53">
      <c r="A939" t="s">
        <v>534</v>
      </c>
      <c r="B939" t="s">
        <v>1108</v>
      </c>
      <c r="C939" t="s">
        <v>1523</v>
      </c>
      <c r="D939" t="s">
        <v>1866</v>
      </c>
      <c r="E939" t="s">
        <v>1974</v>
      </c>
      <c r="F939">
        <v>5</v>
      </c>
      <c r="G939" t="s">
        <v>1977</v>
      </c>
      <c r="H939" t="s">
        <v>1979</v>
      </c>
      <c r="I939" t="s">
        <v>2912</v>
      </c>
      <c r="J939" t="s">
        <v>3542</v>
      </c>
      <c r="K939" t="s">
        <v>3545</v>
      </c>
      <c r="L939" t="s">
        <v>3563</v>
      </c>
      <c r="M939" t="s">
        <v>3576</v>
      </c>
      <c r="N939" t="s">
        <v>174</v>
      </c>
      <c r="O939" t="s">
        <v>3887</v>
      </c>
      <c r="P939" t="s">
        <v>4315</v>
      </c>
      <c r="Q939" t="s">
        <v>4319</v>
      </c>
      <c r="R939" t="s">
        <v>4323</v>
      </c>
      <c r="S939" t="s">
        <v>4987</v>
      </c>
      <c r="T939" t="s">
        <v>5439</v>
      </c>
      <c r="U939" t="s">
        <v>4324</v>
      </c>
      <c r="V939" t="s">
        <v>5792</v>
      </c>
      <c r="W939" t="s">
        <v>6407</v>
      </c>
      <c r="AA939" t="s">
        <v>6697</v>
      </c>
      <c r="AB939" t="s">
        <v>6697</v>
      </c>
      <c r="AC939" t="s">
        <v>6697</v>
      </c>
      <c r="AD939" t="s">
        <v>6697</v>
      </c>
      <c r="AE939" t="s">
        <v>6697</v>
      </c>
      <c r="AF939" t="s">
        <v>6697</v>
      </c>
      <c r="AG939" t="s">
        <v>6697</v>
      </c>
      <c r="AH939" t="s">
        <v>6697</v>
      </c>
      <c r="AI939" t="s">
        <v>6697</v>
      </c>
      <c r="AJ939" t="s">
        <v>6697</v>
      </c>
      <c r="AK939" t="s">
        <v>6699</v>
      </c>
      <c r="AL939" t="s">
        <v>6697</v>
      </c>
      <c r="AM939" t="s">
        <v>6697</v>
      </c>
      <c r="AN939" t="s">
        <v>6699</v>
      </c>
      <c r="AO939" t="s">
        <v>6697</v>
      </c>
      <c r="AP939" t="s">
        <v>6697</v>
      </c>
      <c r="AQ939" t="s">
        <v>6697</v>
      </c>
      <c r="AR939" t="s">
        <v>6697</v>
      </c>
      <c r="AS939" t="s">
        <v>6697</v>
      </c>
      <c r="AT939">
        <v>5</v>
      </c>
      <c r="AU939" t="s">
        <v>6697</v>
      </c>
      <c r="AV939" t="s">
        <v>6697</v>
      </c>
      <c r="AW939">
        <v>3</v>
      </c>
      <c r="AX939" t="s">
        <v>6697</v>
      </c>
      <c r="AY939" t="s">
        <v>6697</v>
      </c>
      <c r="AZ939" t="s">
        <v>6706</v>
      </c>
      <c r="BA939" t="s">
        <v>6698</v>
      </c>
    </row>
    <row r="940" spans="1:53">
      <c r="A940" t="s">
        <v>537</v>
      </c>
      <c r="B940" t="s">
        <v>900</v>
      </c>
      <c r="C940" t="s">
        <v>1327</v>
      </c>
      <c r="D940" t="s">
        <v>1667</v>
      </c>
      <c r="E940" t="s">
        <v>1974</v>
      </c>
      <c r="F940">
        <v>0</v>
      </c>
      <c r="G940" t="s">
        <v>1977</v>
      </c>
      <c r="H940" t="s">
        <v>1979</v>
      </c>
      <c r="I940" t="s">
        <v>2913</v>
      </c>
      <c r="J940" t="s">
        <v>3542</v>
      </c>
      <c r="K940" t="s">
        <v>3545</v>
      </c>
      <c r="L940" t="s">
        <v>3563</v>
      </c>
      <c r="M940" t="s">
        <v>3576</v>
      </c>
      <c r="N940" t="s">
        <v>174</v>
      </c>
      <c r="O940" t="s">
        <v>4229</v>
      </c>
      <c r="P940" t="s">
        <v>4315</v>
      </c>
      <c r="Q940" t="s">
        <v>4319</v>
      </c>
      <c r="R940" t="s">
        <v>4321</v>
      </c>
      <c r="S940" t="s">
        <v>4988</v>
      </c>
      <c r="T940" t="s">
        <v>5439</v>
      </c>
      <c r="U940" t="s">
        <v>4324</v>
      </c>
      <c r="V940" t="s">
        <v>5803</v>
      </c>
      <c r="W940" t="s">
        <v>6408</v>
      </c>
      <c r="AA940" t="s">
        <v>6697</v>
      </c>
      <c r="AB940" t="s">
        <v>6697</v>
      </c>
      <c r="AC940" t="s">
        <v>6697</v>
      </c>
      <c r="AD940" t="s">
        <v>6697</v>
      </c>
      <c r="AE940" t="s">
        <v>6697</v>
      </c>
      <c r="AF940" t="s">
        <v>6697</v>
      </c>
      <c r="AG940" t="s">
        <v>6697</v>
      </c>
      <c r="AH940" t="s">
        <v>6697</v>
      </c>
      <c r="AI940" t="s">
        <v>6697</v>
      </c>
      <c r="AJ940" t="s">
        <v>6697</v>
      </c>
      <c r="AK940" t="s">
        <v>6697</v>
      </c>
      <c r="AL940" t="s">
        <v>6697</v>
      </c>
      <c r="AM940" t="s">
        <v>6697</v>
      </c>
      <c r="AN940" t="s">
        <v>6700</v>
      </c>
      <c r="AO940" t="s">
        <v>6697</v>
      </c>
      <c r="AP940" t="s">
        <v>6697</v>
      </c>
      <c r="AQ940" t="s">
        <v>6697</v>
      </c>
      <c r="AR940" t="s">
        <v>6697</v>
      </c>
      <c r="AS940" t="s">
        <v>6697</v>
      </c>
      <c r="AT940">
        <v>0</v>
      </c>
      <c r="AU940" t="s">
        <v>6697</v>
      </c>
      <c r="AV940" t="s">
        <v>6697</v>
      </c>
      <c r="AW940">
        <v>1</v>
      </c>
      <c r="AX940" t="s">
        <v>6697</v>
      </c>
      <c r="AY940" t="s">
        <v>6697</v>
      </c>
      <c r="BA940" t="s">
        <v>6697</v>
      </c>
    </row>
    <row r="941" spans="1:53">
      <c r="A941" t="s">
        <v>538</v>
      </c>
      <c r="B941" t="s">
        <v>539</v>
      </c>
      <c r="C941" t="s">
        <v>1325</v>
      </c>
      <c r="D941" t="s">
        <v>1677</v>
      </c>
      <c r="E941" t="s">
        <v>1973</v>
      </c>
      <c r="F941">
        <v>0</v>
      </c>
      <c r="G941" t="s">
        <v>1977</v>
      </c>
      <c r="H941" t="s">
        <v>1979</v>
      </c>
      <c r="I941" t="s">
        <v>2914</v>
      </c>
      <c r="J941" t="s">
        <v>3542</v>
      </c>
      <c r="K941" t="s">
        <v>3544</v>
      </c>
      <c r="L941" t="s">
        <v>3562</v>
      </c>
      <c r="M941" t="s">
        <v>3921</v>
      </c>
      <c r="N941" t="s">
        <v>193</v>
      </c>
      <c r="O941" t="s">
        <v>4230</v>
      </c>
      <c r="P941" t="s">
        <v>4315</v>
      </c>
      <c r="Q941" t="s">
        <v>4319</v>
      </c>
      <c r="R941" t="s">
        <v>4323</v>
      </c>
      <c r="S941" t="s">
        <v>4989</v>
      </c>
      <c r="T941" t="s">
        <v>5439</v>
      </c>
      <c r="U941" t="s">
        <v>4324</v>
      </c>
      <c r="V941" t="s">
        <v>5631</v>
      </c>
      <c r="W941" t="s">
        <v>6409</v>
      </c>
      <c r="AA941" t="s">
        <v>6697</v>
      </c>
      <c r="AB941" t="s">
        <v>6697</v>
      </c>
      <c r="AC941" t="s">
        <v>6697</v>
      </c>
      <c r="AD941" t="s">
        <v>6697</v>
      </c>
      <c r="AE941" t="s">
        <v>6697</v>
      </c>
      <c r="AF941" t="s">
        <v>6697</v>
      </c>
      <c r="AG941" t="s">
        <v>6697</v>
      </c>
      <c r="AH941" t="s">
        <v>6697</v>
      </c>
      <c r="AI941" t="s">
        <v>6697</v>
      </c>
      <c r="AJ941" t="s">
        <v>6697</v>
      </c>
      <c r="AK941" t="s">
        <v>6697</v>
      </c>
      <c r="AL941" t="s">
        <v>6697</v>
      </c>
      <c r="AM941" t="s">
        <v>6697</v>
      </c>
      <c r="AN941" t="s">
        <v>6699</v>
      </c>
      <c r="AO941" t="s">
        <v>6697</v>
      </c>
      <c r="AP941" t="s">
        <v>6697</v>
      </c>
      <c r="AQ941" t="s">
        <v>6697</v>
      </c>
      <c r="AR941" t="s">
        <v>6697</v>
      </c>
      <c r="AS941" t="s">
        <v>6697</v>
      </c>
      <c r="AT941">
        <v>0</v>
      </c>
      <c r="AU941" t="s">
        <v>6697</v>
      </c>
      <c r="AV941" t="s">
        <v>6697</v>
      </c>
      <c r="AW941">
        <v>0</v>
      </c>
      <c r="AX941" t="s">
        <v>6697</v>
      </c>
      <c r="AY941" t="s">
        <v>6697</v>
      </c>
      <c r="BA941" t="s">
        <v>6697</v>
      </c>
    </row>
    <row r="942" spans="1:53">
      <c r="A942" t="s">
        <v>539</v>
      </c>
      <c r="B942" t="s">
        <v>541</v>
      </c>
      <c r="C942" t="s">
        <v>1325</v>
      </c>
      <c r="D942" t="s">
        <v>1677</v>
      </c>
      <c r="E942" t="s">
        <v>1973</v>
      </c>
      <c r="F942">
        <v>0</v>
      </c>
      <c r="G942" t="s">
        <v>1977</v>
      </c>
      <c r="H942" t="s">
        <v>1979</v>
      </c>
      <c r="I942" t="s">
        <v>2915</v>
      </c>
      <c r="J942" t="s">
        <v>3542</v>
      </c>
      <c r="K942" t="s">
        <v>3544</v>
      </c>
      <c r="L942" t="s">
        <v>3562</v>
      </c>
      <c r="M942" t="s">
        <v>3922</v>
      </c>
      <c r="N942" t="s">
        <v>193</v>
      </c>
      <c r="O942" t="s">
        <v>3923</v>
      </c>
      <c r="P942" t="s">
        <v>4315</v>
      </c>
      <c r="Q942" t="s">
        <v>4319</v>
      </c>
      <c r="R942" t="s">
        <v>4323</v>
      </c>
      <c r="S942" t="s">
        <v>4990</v>
      </c>
      <c r="T942" t="s">
        <v>5439</v>
      </c>
      <c r="U942" t="s">
        <v>4324</v>
      </c>
      <c r="V942" t="s">
        <v>5605</v>
      </c>
      <c r="W942" t="s">
        <v>6409</v>
      </c>
      <c r="AA942" t="s">
        <v>6697</v>
      </c>
      <c r="AB942" t="s">
        <v>6697</v>
      </c>
      <c r="AC942" t="s">
        <v>6697</v>
      </c>
      <c r="AD942" t="s">
        <v>6697</v>
      </c>
      <c r="AE942" t="s">
        <v>6697</v>
      </c>
      <c r="AF942" t="s">
        <v>6697</v>
      </c>
      <c r="AG942" t="s">
        <v>6697</v>
      </c>
      <c r="AH942" t="s">
        <v>6697</v>
      </c>
      <c r="AI942" t="s">
        <v>6697</v>
      </c>
      <c r="AJ942" t="s">
        <v>6697</v>
      </c>
      <c r="AK942" t="s">
        <v>6697</v>
      </c>
      <c r="AL942" t="s">
        <v>6697</v>
      </c>
      <c r="AM942" t="s">
        <v>6697</v>
      </c>
      <c r="AN942" t="s">
        <v>6699</v>
      </c>
      <c r="AO942" t="s">
        <v>6697</v>
      </c>
      <c r="AP942" t="s">
        <v>6697</v>
      </c>
      <c r="AQ942" t="s">
        <v>6697</v>
      </c>
      <c r="AR942" t="s">
        <v>6697</v>
      </c>
      <c r="AS942" t="s">
        <v>6697</v>
      </c>
      <c r="AT942">
        <v>0</v>
      </c>
      <c r="AU942" t="s">
        <v>6697</v>
      </c>
      <c r="AV942" t="s">
        <v>6697</v>
      </c>
      <c r="AW942">
        <v>0</v>
      </c>
      <c r="AX942" t="s">
        <v>6697</v>
      </c>
      <c r="AY942" t="s">
        <v>6697</v>
      </c>
      <c r="BA942" t="s">
        <v>6697</v>
      </c>
    </row>
    <row r="943" spans="1:53">
      <c r="A943" t="s">
        <v>236</v>
      </c>
      <c r="B943" t="s">
        <v>1109</v>
      </c>
      <c r="C943" t="s">
        <v>1327</v>
      </c>
      <c r="D943" t="s">
        <v>1667</v>
      </c>
      <c r="E943" t="s">
        <v>1974</v>
      </c>
      <c r="F943">
        <v>0</v>
      </c>
      <c r="G943" t="s">
        <v>1977</v>
      </c>
      <c r="H943" t="s">
        <v>1979</v>
      </c>
      <c r="I943" t="s">
        <v>2916</v>
      </c>
      <c r="J943" t="s">
        <v>3542</v>
      </c>
      <c r="K943" t="s">
        <v>3545</v>
      </c>
      <c r="L943" t="s">
        <v>3563</v>
      </c>
      <c r="M943" t="s">
        <v>3609</v>
      </c>
      <c r="N943" t="s">
        <v>174</v>
      </c>
      <c r="O943" t="s">
        <v>4231</v>
      </c>
      <c r="P943" t="s">
        <v>4315</v>
      </c>
      <c r="Q943" t="s">
        <v>4319</v>
      </c>
      <c r="R943" t="s">
        <v>4322</v>
      </c>
      <c r="S943" t="s">
        <v>4971</v>
      </c>
      <c r="T943" t="s">
        <v>5439</v>
      </c>
      <c r="U943" t="s">
        <v>4324</v>
      </c>
      <c r="V943" t="s">
        <v>5792</v>
      </c>
      <c r="W943" t="s">
        <v>6410</v>
      </c>
      <c r="AA943" t="s">
        <v>6697</v>
      </c>
      <c r="AB943" t="s">
        <v>6697</v>
      </c>
      <c r="AC943" t="s">
        <v>6697</v>
      </c>
      <c r="AD943" t="s">
        <v>6697</v>
      </c>
      <c r="AE943" t="s">
        <v>6697</v>
      </c>
      <c r="AF943" t="s">
        <v>6697</v>
      </c>
      <c r="AG943" t="s">
        <v>6697</v>
      </c>
      <c r="AH943" t="s">
        <v>6697</v>
      </c>
      <c r="AI943" t="s">
        <v>6697</v>
      </c>
      <c r="AJ943" t="s">
        <v>6697</v>
      </c>
      <c r="AK943" t="s">
        <v>6697</v>
      </c>
      <c r="AL943" t="s">
        <v>6697</v>
      </c>
      <c r="AM943" t="s">
        <v>6697</v>
      </c>
      <c r="AN943" t="s">
        <v>6697</v>
      </c>
      <c r="AO943" t="s">
        <v>6697</v>
      </c>
      <c r="AP943" t="s">
        <v>6697</v>
      </c>
      <c r="AQ943" t="s">
        <v>6697</v>
      </c>
      <c r="AR943" t="s">
        <v>6697</v>
      </c>
      <c r="AS943" t="s">
        <v>6697</v>
      </c>
      <c r="AT943">
        <v>0</v>
      </c>
      <c r="AU943" t="s">
        <v>6697</v>
      </c>
      <c r="AV943" t="s">
        <v>6697</v>
      </c>
      <c r="AW943">
        <v>1</v>
      </c>
      <c r="AX943" t="s">
        <v>6697</v>
      </c>
      <c r="AY943" t="s">
        <v>6697</v>
      </c>
      <c r="BA943" t="s">
        <v>6697</v>
      </c>
    </row>
    <row r="944" spans="1:53">
      <c r="A944" t="s">
        <v>540</v>
      </c>
      <c r="B944" t="s">
        <v>1110</v>
      </c>
      <c r="C944" t="s">
        <v>1327</v>
      </c>
      <c r="D944" t="s">
        <v>1667</v>
      </c>
      <c r="E944" t="s">
        <v>1974</v>
      </c>
      <c r="F944">
        <v>0</v>
      </c>
      <c r="G944" t="s">
        <v>1977</v>
      </c>
      <c r="H944" t="s">
        <v>1979</v>
      </c>
      <c r="I944" t="s">
        <v>2917</v>
      </c>
      <c r="J944" t="s">
        <v>3542</v>
      </c>
      <c r="K944" t="s">
        <v>3545</v>
      </c>
      <c r="L944" t="s">
        <v>3563</v>
      </c>
      <c r="M944" t="s">
        <v>3919</v>
      </c>
      <c r="N944" t="s">
        <v>174</v>
      </c>
      <c r="O944" t="s">
        <v>3984</v>
      </c>
      <c r="P944" t="s">
        <v>4315</v>
      </c>
      <c r="Q944" t="s">
        <v>4319</v>
      </c>
      <c r="R944" t="s">
        <v>4323</v>
      </c>
      <c r="S944" t="s">
        <v>4971</v>
      </c>
      <c r="T944" t="s">
        <v>5439</v>
      </c>
      <c r="U944" t="s">
        <v>4324</v>
      </c>
      <c r="V944" t="s">
        <v>5792</v>
      </c>
      <c r="W944" t="s">
        <v>6389</v>
      </c>
      <c r="AA944" t="s">
        <v>6697</v>
      </c>
      <c r="AB944" t="s">
        <v>6697</v>
      </c>
      <c r="AC944" t="s">
        <v>6697</v>
      </c>
      <c r="AD944" t="s">
        <v>6697</v>
      </c>
      <c r="AE944" t="s">
        <v>6697</v>
      </c>
      <c r="AF944" t="s">
        <v>6697</v>
      </c>
      <c r="AG944" t="s">
        <v>6697</v>
      </c>
      <c r="AH944" t="s">
        <v>6697</v>
      </c>
      <c r="AI944" t="s">
        <v>6697</v>
      </c>
      <c r="AJ944" t="s">
        <v>6697</v>
      </c>
      <c r="AK944" t="s">
        <v>6697</v>
      </c>
      <c r="AL944" t="s">
        <v>6697</v>
      </c>
      <c r="AM944" t="s">
        <v>6697</v>
      </c>
      <c r="AN944" t="s">
        <v>6699</v>
      </c>
      <c r="AO944" t="s">
        <v>6697</v>
      </c>
      <c r="AP944" t="s">
        <v>6697</v>
      </c>
      <c r="AQ944" t="s">
        <v>6697</v>
      </c>
      <c r="AR944" t="s">
        <v>6697</v>
      </c>
      <c r="AS944" t="s">
        <v>6697</v>
      </c>
      <c r="AT944">
        <v>0</v>
      </c>
      <c r="AU944" t="s">
        <v>6697</v>
      </c>
      <c r="AV944" t="s">
        <v>6697</v>
      </c>
      <c r="AW944">
        <v>1</v>
      </c>
      <c r="AX944" t="s">
        <v>6697</v>
      </c>
      <c r="AY944" t="s">
        <v>6697</v>
      </c>
      <c r="BA944" t="s">
        <v>6697</v>
      </c>
    </row>
    <row r="945" spans="1:53">
      <c r="A945" t="s">
        <v>517</v>
      </c>
      <c r="B945" t="s">
        <v>1110</v>
      </c>
      <c r="C945" t="s">
        <v>1327</v>
      </c>
      <c r="D945" t="s">
        <v>1667</v>
      </c>
      <c r="E945" t="s">
        <v>1974</v>
      </c>
      <c r="F945">
        <v>0</v>
      </c>
      <c r="G945" t="s">
        <v>1977</v>
      </c>
      <c r="H945" t="s">
        <v>1979</v>
      </c>
      <c r="I945" t="s">
        <v>2918</v>
      </c>
      <c r="J945" t="s">
        <v>3542</v>
      </c>
      <c r="K945" t="s">
        <v>3545</v>
      </c>
      <c r="L945" t="s">
        <v>3563</v>
      </c>
      <c r="M945" t="s">
        <v>3825</v>
      </c>
      <c r="N945" t="s">
        <v>174</v>
      </c>
      <c r="O945" t="s">
        <v>4110</v>
      </c>
      <c r="P945" t="s">
        <v>4315</v>
      </c>
      <c r="Q945" t="s">
        <v>4319</v>
      </c>
      <c r="R945" t="s">
        <v>4322</v>
      </c>
      <c r="S945" t="s">
        <v>4971</v>
      </c>
      <c r="T945" t="s">
        <v>5440</v>
      </c>
      <c r="U945" t="s">
        <v>5440</v>
      </c>
      <c r="V945" t="s">
        <v>5792</v>
      </c>
      <c r="W945" t="s">
        <v>6389</v>
      </c>
      <c r="AA945" t="s">
        <v>6697</v>
      </c>
      <c r="AB945" t="s">
        <v>6697</v>
      </c>
      <c r="AC945" t="s">
        <v>6697</v>
      </c>
      <c r="AD945" t="s">
        <v>6697</v>
      </c>
      <c r="AE945" t="s">
        <v>6697</v>
      </c>
      <c r="AF945" t="s">
        <v>6697</v>
      </c>
      <c r="AG945" t="s">
        <v>6697</v>
      </c>
      <c r="AH945" t="s">
        <v>6697</v>
      </c>
      <c r="AI945" t="s">
        <v>6697</v>
      </c>
      <c r="AJ945" t="s">
        <v>6697</v>
      </c>
      <c r="AK945" t="s">
        <v>6697</v>
      </c>
      <c r="AL945" t="s">
        <v>6697</v>
      </c>
      <c r="AM945" t="s">
        <v>6697</v>
      </c>
      <c r="AN945" t="s">
        <v>6697</v>
      </c>
      <c r="AO945" t="s">
        <v>6697</v>
      </c>
      <c r="AP945" t="s">
        <v>6697</v>
      </c>
      <c r="AQ945" t="s">
        <v>6697</v>
      </c>
      <c r="AR945" t="s">
        <v>6697</v>
      </c>
      <c r="AS945" t="s">
        <v>6697</v>
      </c>
      <c r="AT945">
        <v>0</v>
      </c>
      <c r="AU945" t="s">
        <v>6697</v>
      </c>
      <c r="AV945" t="s">
        <v>6697</v>
      </c>
      <c r="AW945">
        <v>1</v>
      </c>
      <c r="AX945" t="s">
        <v>6697</v>
      </c>
      <c r="AY945" t="s">
        <v>6697</v>
      </c>
      <c r="BA945" t="s">
        <v>6697</v>
      </c>
    </row>
    <row r="946" spans="1:53">
      <c r="A946" t="s">
        <v>541</v>
      </c>
      <c r="B946" t="s">
        <v>541</v>
      </c>
      <c r="C946" t="s">
        <v>1325</v>
      </c>
      <c r="D946" t="s">
        <v>1880</v>
      </c>
      <c r="E946" t="s">
        <v>1973</v>
      </c>
      <c r="F946">
        <v>0</v>
      </c>
      <c r="G946" t="s">
        <v>1977</v>
      </c>
      <c r="H946" t="s">
        <v>1979</v>
      </c>
      <c r="I946" t="s">
        <v>2919</v>
      </c>
      <c r="J946" t="s">
        <v>3542</v>
      </c>
      <c r="K946" t="s">
        <v>3544</v>
      </c>
      <c r="L946" t="s">
        <v>3562</v>
      </c>
      <c r="M946" t="s">
        <v>3923</v>
      </c>
      <c r="N946" t="s">
        <v>193</v>
      </c>
      <c r="O946" t="s">
        <v>3923</v>
      </c>
      <c r="P946" t="s">
        <v>4315</v>
      </c>
      <c r="Q946" t="s">
        <v>4319</v>
      </c>
      <c r="R946" t="s">
        <v>4323</v>
      </c>
      <c r="S946" t="s">
        <v>4983</v>
      </c>
      <c r="T946" t="s">
        <v>5439</v>
      </c>
      <c r="U946" t="s">
        <v>4324</v>
      </c>
      <c r="V946" t="s">
        <v>5605</v>
      </c>
      <c r="W946" t="s">
        <v>6389</v>
      </c>
      <c r="AA946" t="s">
        <v>6697</v>
      </c>
      <c r="AB946" t="s">
        <v>6697</v>
      </c>
      <c r="AC946" t="s">
        <v>6697</v>
      </c>
      <c r="AD946" t="s">
        <v>6697</v>
      </c>
      <c r="AE946" t="s">
        <v>6697</v>
      </c>
      <c r="AF946" t="s">
        <v>6697</v>
      </c>
      <c r="AG946" t="s">
        <v>6697</v>
      </c>
      <c r="AH946" t="s">
        <v>6697</v>
      </c>
      <c r="AI946" t="s">
        <v>6697</v>
      </c>
      <c r="AJ946" t="s">
        <v>6697</v>
      </c>
      <c r="AK946" t="s">
        <v>6697</v>
      </c>
      <c r="AL946" t="s">
        <v>6697</v>
      </c>
      <c r="AM946" t="s">
        <v>6697</v>
      </c>
      <c r="AN946" t="s">
        <v>6699</v>
      </c>
      <c r="AO946" t="s">
        <v>6697</v>
      </c>
      <c r="AP946" t="s">
        <v>6697</v>
      </c>
      <c r="AQ946" t="s">
        <v>6697</v>
      </c>
      <c r="AR946" t="s">
        <v>6697</v>
      </c>
      <c r="AS946" t="s">
        <v>6697</v>
      </c>
      <c r="AT946">
        <v>0</v>
      </c>
      <c r="AU946" t="s">
        <v>6697</v>
      </c>
      <c r="AV946" t="s">
        <v>6697</v>
      </c>
      <c r="AW946">
        <v>0</v>
      </c>
      <c r="AX946" t="s">
        <v>6697</v>
      </c>
      <c r="AY946" t="s">
        <v>6697</v>
      </c>
      <c r="BA946" t="s">
        <v>6697</v>
      </c>
    </row>
    <row r="947" spans="1:53">
      <c r="A947" t="s">
        <v>542</v>
      </c>
      <c r="B947" t="s">
        <v>1111</v>
      </c>
      <c r="C947" t="s">
        <v>1327</v>
      </c>
      <c r="D947" t="s">
        <v>1667</v>
      </c>
      <c r="E947" t="s">
        <v>1974</v>
      </c>
      <c r="F947">
        <v>0</v>
      </c>
      <c r="G947" t="s">
        <v>1977</v>
      </c>
      <c r="H947" t="s">
        <v>1979</v>
      </c>
      <c r="I947" t="s">
        <v>2920</v>
      </c>
      <c r="J947" t="s">
        <v>3542</v>
      </c>
      <c r="K947" t="s">
        <v>3545</v>
      </c>
      <c r="L947" t="s">
        <v>3563</v>
      </c>
      <c r="M947" t="s">
        <v>3924</v>
      </c>
      <c r="N947" t="s">
        <v>174</v>
      </c>
      <c r="O947" t="s">
        <v>3984</v>
      </c>
      <c r="P947" t="s">
        <v>4315</v>
      </c>
      <c r="Q947" t="s">
        <v>4319</v>
      </c>
      <c r="R947" t="s">
        <v>4323</v>
      </c>
      <c r="S947" t="s">
        <v>4971</v>
      </c>
      <c r="T947" t="s">
        <v>5439</v>
      </c>
      <c r="U947" t="s">
        <v>4324</v>
      </c>
      <c r="V947" t="s">
        <v>5792</v>
      </c>
      <c r="W947" t="s">
        <v>6411</v>
      </c>
      <c r="AA947" t="s">
        <v>6697</v>
      </c>
      <c r="AB947" t="s">
        <v>6697</v>
      </c>
      <c r="AC947" t="s">
        <v>6697</v>
      </c>
      <c r="AD947" t="s">
        <v>6697</v>
      </c>
      <c r="AE947" t="s">
        <v>6697</v>
      </c>
      <c r="AF947" t="s">
        <v>6697</v>
      </c>
      <c r="AG947" t="s">
        <v>6697</v>
      </c>
      <c r="AH947" t="s">
        <v>6697</v>
      </c>
      <c r="AI947" t="s">
        <v>6697</v>
      </c>
      <c r="AJ947" t="s">
        <v>6697</v>
      </c>
      <c r="AK947" t="s">
        <v>6697</v>
      </c>
      <c r="AL947" t="s">
        <v>6697</v>
      </c>
      <c r="AM947" t="s">
        <v>6697</v>
      </c>
      <c r="AN947" t="s">
        <v>6699</v>
      </c>
      <c r="AO947" t="s">
        <v>6697</v>
      </c>
      <c r="AP947" t="s">
        <v>6697</v>
      </c>
      <c r="AQ947" t="s">
        <v>6697</v>
      </c>
      <c r="AR947" t="s">
        <v>6697</v>
      </c>
      <c r="AS947" t="s">
        <v>6697</v>
      </c>
      <c r="AT947">
        <v>0</v>
      </c>
      <c r="AU947" t="s">
        <v>6697</v>
      </c>
      <c r="AV947" t="s">
        <v>6697</v>
      </c>
      <c r="AW947">
        <v>1</v>
      </c>
      <c r="AX947" t="s">
        <v>6697</v>
      </c>
      <c r="AY947" t="s">
        <v>6697</v>
      </c>
      <c r="BA947" t="s">
        <v>6697</v>
      </c>
    </row>
    <row r="948" spans="1:53">
      <c r="A948" t="s">
        <v>543</v>
      </c>
      <c r="B948" t="s">
        <v>1112</v>
      </c>
      <c r="C948" t="s">
        <v>1325</v>
      </c>
      <c r="D948" t="s">
        <v>1880</v>
      </c>
      <c r="E948" t="s">
        <v>1973</v>
      </c>
      <c r="F948">
        <v>0</v>
      </c>
      <c r="G948" t="s">
        <v>1977</v>
      </c>
      <c r="H948" t="s">
        <v>1979</v>
      </c>
      <c r="I948" t="s">
        <v>2921</v>
      </c>
      <c r="J948" t="s">
        <v>3542</v>
      </c>
      <c r="K948" t="s">
        <v>3544</v>
      </c>
      <c r="L948" t="s">
        <v>3562</v>
      </c>
      <c r="M948" t="s">
        <v>3925</v>
      </c>
      <c r="N948" t="s">
        <v>193</v>
      </c>
      <c r="O948" t="s">
        <v>4232</v>
      </c>
      <c r="P948" t="s">
        <v>4315</v>
      </c>
      <c r="Q948" t="s">
        <v>4319</v>
      </c>
      <c r="R948" t="s">
        <v>4323</v>
      </c>
      <c r="S948" t="s">
        <v>4983</v>
      </c>
      <c r="T948" t="s">
        <v>5439</v>
      </c>
      <c r="U948" t="s">
        <v>4324</v>
      </c>
      <c r="V948" t="s">
        <v>5605</v>
      </c>
      <c r="W948" t="s">
        <v>6412</v>
      </c>
      <c r="AA948" t="s">
        <v>6697</v>
      </c>
      <c r="AB948" t="s">
        <v>6697</v>
      </c>
      <c r="AC948" t="s">
        <v>6697</v>
      </c>
      <c r="AD948" t="s">
        <v>6697</v>
      </c>
      <c r="AE948" t="s">
        <v>6697</v>
      </c>
      <c r="AF948" t="s">
        <v>6697</v>
      </c>
      <c r="AG948" t="s">
        <v>6697</v>
      </c>
      <c r="AH948" t="s">
        <v>6697</v>
      </c>
      <c r="AI948" t="s">
        <v>6697</v>
      </c>
      <c r="AJ948" t="s">
        <v>6697</v>
      </c>
      <c r="AK948" t="s">
        <v>6697</v>
      </c>
      <c r="AL948" t="s">
        <v>6697</v>
      </c>
      <c r="AM948" t="s">
        <v>6697</v>
      </c>
      <c r="AN948" t="s">
        <v>6699</v>
      </c>
      <c r="AO948" t="s">
        <v>6697</v>
      </c>
      <c r="AP948" t="s">
        <v>6697</v>
      </c>
      <c r="AQ948" t="s">
        <v>6697</v>
      </c>
      <c r="AR948" t="s">
        <v>6697</v>
      </c>
      <c r="AS948" t="s">
        <v>6697</v>
      </c>
      <c r="AT948">
        <v>0</v>
      </c>
      <c r="AU948" t="s">
        <v>6697</v>
      </c>
      <c r="AV948" t="s">
        <v>6697</v>
      </c>
      <c r="AW948">
        <v>0</v>
      </c>
      <c r="AX948" t="s">
        <v>6697</v>
      </c>
      <c r="AY948" t="s">
        <v>6697</v>
      </c>
      <c r="BA948" t="s">
        <v>6697</v>
      </c>
    </row>
    <row r="949" spans="1:53">
      <c r="A949" t="s">
        <v>543</v>
      </c>
      <c r="B949" t="s">
        <v>1113</v>
      </c>
      <c r="C949" t="s">
        <v>1325</v>
      </c>
      <c r="D949" t="s">
        <v>1880</v>
      </c>
      <c r="E949" t="s">
        <v>1973</v>
      </c>
      <c r="F949">
        <v>0</v>
      </c>
      <c r="G949" t="s">
        <v>1977</v>
      </c>
      <c r="H949" t="s">
        <v>1979</v>
      </c>
      <c r="I949" t="s">
        <v>2922</v>
      </c>
      <c r="J949" t="s">
        <v>3542</v>
      </c>
      <c r="K949" t="s">
        <v>3544</v>
      </c>
      <c r="L949" t="s">
        <v>3562</v>
      </c>
      <c r="M949" t="s">
        <v>3925</v>
      </c>
      <c r="N949" t="s">
        <v>193</v>
      </c>
      <c r="O949" t="s">
        <v>4233</v>
      </c>
      <c r="P949" t="s">
        <v>4315</v>
      </c>
      <c r="Q949" t="s">
        <v>4319</v>
      </c>
      <c r="R949" t="s">
        <v>4323</v>
      </c>
      <c r="S949" t="s">
        <v>4983</v>
      </c>
      <c r="T949" t="s">
        <v>5439</v>
      </c>
      <c r="U949" t="s">
        <v>4324</v>
      </c>
      <c r="V949" t="s">
        <v>5605</v>
      </c>
      <c r="W949" t="s">
        <v>6412</v>
      </c>
      <c r="AA949" t="s">
        <v>6697</v>
      </c>
      <c r="AB949" t="s">
        <v>6697</v>
      </c>
      <c r="AC949" t="s">
        <v>6697</v>
      </c>
      <c r="AD949" t="s">
        <v>6697</v>
      </c>
      <c r="AE949" t="s">
        <v>6697</v>
      </c>
      <c r="AF949" t="s">
        <v>6697</v>
      </c>
      <c r="AG949" t="s">
        <v>6697</v>
      </c>
      <c r="AH949" t="s">
        <v>6697</v>
      </c>
      <c r="AI949" t="s">
        <v>6697</v>
      </c>
      <c r="AJ949" t="s">
        <v>6697</v>
      </c>
      <c r="AK949" t="s">
        <v>6697</v>
      </c>
      <c r="AL949" t="s">
        <v>6697</v>
      </c>
      <c r="AM949" t="s">
        <v>6697</v>
      </c>
      <c r="AN949" t="s">
        <v>6699</v>
      </c>
      <c r="AO949" t="s">
        <v>6697</v>
      </c>
      <c r="AP949" t="s">
        <v>6697</v>
      </c>
      <c r="AQ949" t="s">
        <v>6697</v>
      </c>
      <c r="AR949" t="s">
        <v>6697</v>
      </c>
      <c r="AS949" t="s">
        <v>6697</v>
      </c>
      <c r="AT949">
        <v>0</v>
      </c>
      <c r="AU949" t="s">
        <v>6697</v>
      </c>
      <c r="AV949" t="s">
        <v>6697</v>
      </c>
      <c r="AW949">
        <v>0</v>
      </c>
      <c r="AX949" t="s">
        <v>6697</v>
      </c>
      <c r="AY949" t="s">
        <v>6697</v>
      </c>
      <c r="BA949" t="s">
        <v>6697</v>
      </c>
    </row>
    <row r="950" spans="1:53">
      <c r="A950" t="s">
        <v>225</v>
      </c>
      <c r="B950" t="s">
        <v>1114</v>
      </c>
      <c r="C950" t="s">
        <v>1524</v>
      </c>
      <c r="D950" t="s">
        <v>1662</v>
      </c>
      <c r="E950" t="s">
        <v>1974</v>
      </c>
      <c r="F950">
        <v>0</v>
      </c>
      <c r="G950" t="s">
        <v>1977</v>
      </c>
      <c r="H950" t="s">
        <v>1979</v>
      </c>
      <c r="I950" t="s">
        <v>2923</v>
      </c>
      <c r="J950" t="s">
        <v>3542</v>
      </c>
      <c r="K950" t="s">
        <v>3545</v>
      </c>
      <c r="L950" t="s">
        <v>3563</v>
      </c>
      <c r="M950" t="s">
        <v>3825</v>
      </c>
      <c r="N950" t="s">
        <v>174</v>
      </c>
      <c r="O950" t="s">
        <v>4234</v>
      </c>
      <c r="P950" t="s">
        <v>4315</v>
      </c>
      <c r="Q950" t="s">
        <v>4319</v>
      </c>
      <c r="R950" t="s">
        <v>4322</v>
      </c>
      <c r="S950" t="s">
        <v>4515</v>
      </c>
      <c r="T950" t="s">
        <v>5437</v>
      </c>
      <c r="U950" t="s">
        <v>5439</v>
      </c>
      <c r="V950" t="s">
        <v>5792</v>
      </c>
      <c r="W950" t="s">
        <v>6268</v>
      </c>
      <c r="AA950" t="s">
        <v>6697</v>
      </c>
      <c r="AB950" t="s">
        <v>6697</v>
      </c>
      <c r="AC950" t="s">
        <v>6697</v>
      </c>
      <c r="AD950" t="s">
        <v>6697</v>
      </c>
      <c r="AE950" t="s">
        <v>6697</v>
      </c>
      <c r="AF950" t="s">
        <v>6697</v>
      </c>
      <c r="AG950" t="s">
        <v>6697</v>
      </c>
      <c r="AH950" t="s">
        <v>6697</v>
      </c>
      <c r="AI950" t="s">
        <v>6697</v>
      </c>
      <c r="AJ950" t="s">
        <v>6697</v>
      </c>
      <c r="AK950" t="s">
        <v>6697</v>
      </c>
      <c r="AL950" t="s">
        <v>6697</v>
      </c>
      <c r="AM950" t="s">
        <v>6697</v>
      </c>
      <c r="AN950" t="s">
        <v>6697</v>
      </c>
      <c r="AO950" t="s">
        <v>6697</v>
      </c>
      <c r="AP950" t="s">
        <v>6697</v>
      </c>
      <c r="AQ950" t="s">
        <v>6697</v>
      </c>
      <c r="AR950" t="s">
        <v>6697</v>
      </c>
      <c r="AS950" t="s">
        <v>6697</v>
      </c>
      <c r="AT950">
        <v>3</v>
      </c>
      <c r="AU950" t="s">
        <v>6697</v>
      </c>
      <c r="AV950" t="s">
        <v>6697</v>
      </c>
      <c r="AW950">
        <v>2</v>
      </c>
      <c r="AX950" t="s">
        <v>6697</v>
      </c>
      <c r="AY950" t="s">
        <v>6697</v>
      </c>
      <c r="BA950" t="s">
        <v>6697</v>
      </c>
    </row>
    <row r="951" spans="1:53">
      <c r="A951" t="s">
        <v>225</v>
      </c>
      <c r="B951" t="s">
        <v>1115</v>
      </c>
      <c r="C951" t="s">
        <v>1525</v>
      </c>
      <c r="D951" t="s">
        <v>1662</v>
      </c>
      <c r="E951" t="s">
        <v>1974</v>
      </c>
      <c r="F951">
        <v>0</v>
      </c>
      <c r="G951" t="s">
        <v>1977</v>
      </c>
      <c r="H951" t="s">
        <v>1979</v>
      </c>
      <c r="I951" t="s">
        <v>2924</v>
      </c>
      <c r="J951" t="s">
        <v>3542</v>
      </c>
      <c r="K951" t="s">
        <v>3545</v>
      </c>
      <c r="L951" t="s">
        <v>3563</v>
      </c>
      <c r="M951" t="s">
        <v>3906</v>
      </c>
      <c r="N951" t="s">
        <v>174</v>
      </c>
      <c r="O951" t="s">
        <v>4231</v>
      </c>
      <c r="P951" t="s">
        <v>4315</v>
      </c>
      <c r="Q951" t="s">
        <v>4319</v>
      </c>
      <c r="R951" t="s">
        <v>4321</v>
      </c>
      <c r="S951" t="s">
        <v>4515</v>
      </c>
      <c r="T951" t="s">
        <v>5439</v>
      </c>
      <c r="U951" t="s">
        <v>4324</v>
      </c>
      <c r="V951" t="s">
        <v>5792</v>
      </c>
      <c r="W951" t="s">
        <v>6268</v>
      </c>
      <c r="AA951" t="s">
        <v>6697</v>
      </c>
      <c r="AB951" t="s">
        <v>6697</v>
      </c>
      <c r="AC951" t="s">
        <v>6697</v>
      </c>
      <c r="AD951" t="s">
        <v>6697</v>
      </c>
      <c r="AE951" t="s">
        <v>6697</v>
      </c>
      <c r="AF951" t="s">
        <v>6697</v>
      </c>
      <c r="AG951" t="s">
        <v>6697</v>
      </c>
      <c r="AH951" t="s">
        <v>6697</v>
      </c>
      <c r="AI951" t="s">
        <v>6697</v>
      </c>
      <c r="AJ951" t="s">
        <v>6697</v>
      </c>
      <c r="AK951" t="s">
        <v>6697</v>
      </c>
      <c r="AL951" t="s">
        <v>6697</v>
      </c>
      <c r="AM951" t="s">
        <v>6697</v>
      </c>
      <c r="AN951" t="s">
        <v>6700</v>
      </c>
      <c r="AO951" t="s">
        <v>6697</v>
      </c>
      <c r="AP951" t="s">
        <v>6697</v>
      </c>
      <c r="AQ951" t="s">
        <v>6697</v>
      </c>
      <c r="AR951" t="s">
        <v>6697</v>
      </c>
      <c r="AS951" t="s">
        <v>6697</v>
      </c>
      <c r="AT951">
        <v>3</v>
      </c>
      <c r="AU951" t="s">
        <v>6697</v>
      </c>
      <c r="AV951" t="s">
        <v>6697</v>
      </c>
      <c r="AW951">
        <v>2</v>
      </c>
      <c r="AX951" t="s">
        <v>6697</v>
      </c>
      <c r="AY951" t="s">
        <v>6697</v>
      </c>
      <c r="BA951" t="s">
        <v>6697</v>
      </c>
    </row>
    <row r="952" spans="1:53">
      <c r="A952" t="s">
        <v>225</v>
      </c>
      <c r="B952" t="s">
        <v>669</v>
      </c>
      <c r="C952" t="s">
        <v>1327</v>
      </c>
      <c r="D952" t="s">
        <v>1666</v>
      </c>
      <c r="E952" t="s">
        <v>1974</v>
      </c>
      <c r="F952">
        <v>0</v>
      </c>
      <c r="G952" t="s">
        <v>1977</v>
      </c>
      <c r="H952" t="s">
        <v>1979</v>
      </c>
      <c r="I952" t="s">
        <v>2925</v>
      </c>
      <c r="J952" t="s">
        <v>3542</v>
      </c>
      <c r="K952" t="s">
        <v>3545</v>
      </c>
      <c r="L952" t="s">
        <v>3563</v>
      </c>
      <c r="M952" t="s">
        <v>3825</v>
      </c>
      <c r="N952" t="s">
        <v>174</v>
      </c>
      <c r="O952" t="s">
        <v>4110</v>
      </c>
      <c r="P952" t="s">
        <v>4315</v>
      </c>
      <c r="Q952" t="s">
        <v>4319</v>
      </c>
      <c r="R952" t="s">
        <v>4323</v>
      </c>
      <c r="S952" t="s">
        <v>4515</v>
      </c>
      <c r="T952" t="s">
        <v>5439</v>
      </c>
      <c r="U952" t="s">
        <v>4324</v>
      </c>
      <c r="V952" t="s">
        <v>5804</v>
      </c>
      <c r="W952" t="s">
        <v>6413</v>
      </c>
      <c r="AA952" t="s">
        <v>6697</v>
      </c>
      <c r="AB952" t="s">
        <v>6697</v>
      </c>
      <c r="AC952" t="s">
        <v>6697</v>
      </c>
      <c r="AD952" t="s">
        <v>6697</v>
      </c>
      <c r="AE952" t="s">
        <v>6697</v>
      </c>
      <c r="AF952" t="s">
        <v>6697</v>
      </c>
      <c r="AG952" t="s">
        <v>6697</v>
      </c>
      <c r="AH952" t="s">
        <v>6697</v>
      </c>
      <c r="AI952" t="s">
        <v>6697</v>
      </c>
      <c r="AJ952" t="s">
        <v>6697</v>
      </c>
      <c r="AK952" t="s">
        <v>6697</v>
      </c>
      <c r="AL952" t="s">
        <v>6697</v>
      </c>
      <c r="AM952" t="s">
        <v>6697</v>
      </c>
      <c r="AN952" t="s">
        <v>6699</v>
      </c>
      <c r="AO952" t="s">
        <v>6697</v>
      </c>
      <c r="AP952" t="s">
        <v>6697</v>
      </c>
      <c r="AQ952" t="s">
        <v>6697</v>
      </c>
      <c r="AR952" t="s">
        <v>6697</v>
      </c>
      <c r="AS952" t="s">
        <v>6697</v>
      </c>
      <c r="AT952">
        <v>0</v>
      </c>
      <c r="AU952" t="s">
        <v>6697</v>
      </c>
      <c r="AV952" t="s">
        <v>6697</v>
      </c>
      <c r="AW952">
        <v>2</v>
      </c>
      <c r="AX952" t="s">
        <v>6697</v>
      </c>
      <c r="AY952" t="s">
        <v>6697</v>
      </c>
      <c r="BA952" t="s">
        <v>6697</v>
      </c>
    </row>
    <row r="953" spans="1:53">
      <c r="A953" t="s">
        <v>225</v>
      </c>
      <c r="B953" t="s">
        <v>832</v>
      </c>
      <c r="C953" t="s">
        <v>1327</v>
      </c>
      <c r="D953" t="s">
        <v>1662</v>
      </c>
      <c r="E953" t="s">
        <v>1974</v>
      </c>
      <c r="F953">
        <v>0</v>
      </c>
      <c r="G953" t="s">
        <v>1977</v>
      </c>
      <c r="H953" t="s">
        <v>1979</v>
      </c>
      <c r="I953" t="s">
        <v>2926</v>
      </c>
      <c r="J953" t="s">
        <v>3542</v>
      </c>
      <c r="K953" t="s">
        <v>3545</v>
      </c>
      <c r="L953" t="s">
        <v>3563</v>
      </c>
      <c r="M953" t="s">
        <v>3825</v>
      </c>
      <c r="N953" t="s">
        <v>174</v>
      </c>
      <c r="O953" t="s">
        <v>4098</v>
      </c>
      <c r="P953" t="s">
        <v>4315</v>
      </c>
      <c r="Q953" t="s">
        <v>4319</v>
      </c>
      <c r="R953" t="s">
        <v>4321</v>
      </c>
      <c r="S953" t="s">
        <v>4991</v>
      </c>
      <c r="T953" t="s">
        <v>5439</v>
      </c>
      <c r="U953" t="s">
        <v>4324</v>
      </c>
      <c r="V953" t="s">
        <v>5805</v>
      </c>
      <c r="W953" t="s">
        <v>5811</v>
      </c>
      <c r="AA953" t="s">
        <v>6697</v>
      </c>
      <c r="AB953" t="s">
        <v>6697</v>
      </c>
      <c r="AC953" t="s">
        <v>6697</v>
      </c>
      <c r="AD953" t="s">
        <v>6697</v>
      </c>
      <c r="AE953" t="s">
        <v>6697</v>
      </c>
      <c r="AF953" t="s">
        <v>6697</v>
      </c>
      <c r="AG953" t="s">
        <v>6697</v>
      </c>
      <c r="AH953" t="s">
        <v>6697</v>
      </c>
      <c r="AI953" t="s">
        <v>6697</v>
      </c>
      <c r="AJ953" t="s">
        <v>6697</v>
      </c>
      <c r="AK953" t="s">
        <v>6697</v>
      </c>
      <c r="AL953" t="s">
        <v>6697</v>
      </c>
      <c r="AM953" t="s">
        <v>6697</v>
      </c>
      <c r="AN953" t="s">
        <v>6700</v>
      </c>
      <c r="AO953" t="s">
        <v>6697</v>
      </c>
      <c r="AP953" t="s">
        <v>6697</v>
      </c>
      <c r="AQ953" t="s">
        <v>6697</v>
      </c>
      <c r="AR953" t="s">
        <v>6697</v>
      </c>
      <c r="AS953" t="s">
        <v>6697</v>
      </c>
      <c r="AT953">
        <v>0</v>
      </c>
      <c r="AU953" t="s">
        <v>6697</v>
      </c>
      <c r="AV953" t="s">
        <v>6697</v>
      </c>
      <c r="AW953">
        <v>2</v>
      </c>
      <c r="AX953" t="s">
        <v>6697</v>
      </c>
      <c r="AY953" t="s">
        <v>6697</v>
      </c>
      <c r="BA953" t="s">
        <v>6697</v>
      </c>
    </row>
    <row r="954" spans="1:53">
      <c r="A954" t="s">
        <v>225</v>
      </c>
      <c r="B954" t="s">
        <v>1086</v>
      </c>
      <c r="C954" t="s">
        <v>1327</v>
      </c>
      <c r="D954" t="s">
        <v>1884</v>
      </c>
      <c r="E954" t="s">
        <v>1974</v>
      </c>
      <c r="F954">
        <v>0</v>
      </c>
      <c r="G954" t="s">
        <v>1977</v>
      </c>
      <c r="H954" t="s">
        <v>1979</v>
      </c>
      <c r="I954" t="s">
        <v>2927</v>
      </c>
      <c r="J954" t="s">
        <v>3542</v>
      </c>
      <c r="K954" t="s">
        <v>3545</v>
      </c>
      <c r="L954" t="s">
        <v>3563</v>
      </c>
      <c r="M954" t="s">
        <v>3906</v>
      </c>
      <c r="N954" t="s">
        <v>174</v>
      </c>
      <c r="O954" t="s">
        <v>3897</v>
      </c>
      <c r="P954" t="s">
        <v>4315</v>
      </c>
      <c r="Q954" t="s">
        <v>4319</v>
      </c>
      <c r="R954" t="s">
        <v>4321</v>
      </c>
      <c r="S954" t="s">
        <v>4992</v>
      </c>
      <c r="T954" t="s">
        <v>5439</v>
      </c>
      <c r="U954" t="s">
        <v>4324</v>
      </c>
      <c r="V954" t="s">
        <v>5806</v>
      </c>
      <c r="W954" t="s">
        <v>5806</v>
      </c>
      <c r="AA954" t="s">
        <v>6697</v>
      </c>
      <c r="AB954" t="s">
        <v>6697</v>
      </c>
      <c r="AC954" t="s">
        <v>6697</v>
      </c>
      <c r="AD954" t="s">
        <v>6697</v>
      </c>
      <c r="AE954" t="s">
        <v>6697</v>
      </c>
      <c r="AF954" t="s">
        <v>6697</v>
      </c>
      <c r="AG954" t="s">
        <v>6697</v>
      </c>
      <c r="AH954" t="s">
        <v>6697</v>
      </c>
      <c r="AI954" t="s">
        <v>6697</v>
      </c>
      <c r="AJ954" t="s">
        <v>6697</v>
      </c>
      <c r="AK954" t="s">
        <v>6697</v>
      </c>
      <c r="AL954" t="s">
        <v>6697</v>
      </c>
      <c r="AM954" t="s">
        <v>6697</v>
      </c>
      <c r="AN954" t="s">
        <v>6700</v>
      </c>
      <c r="AO954" t="s">
        <v>6697</v>
      </c>
      <c r="AP954" t="s">
        <v>6697</v>
      </c>
      <c r="AQ954" t="s">
        <v>6697</v>
      </c>
      <c r="AR954" t="s">
        <v>6697</v>
      </c>
      <c r="AS954" t="s">
        <v>6697</v>
      </c>
      <c r="AT954">
        <v>0</v>
      </c>
      <c r="AU954" t="s">
        <v>6697</v>
      </c>
      <c r="AV954" t="s">
        <v>6697</v>
      </c>
      <c r="AW954">
        <v>1</v>
      </c>
      <c r="AX954" t="s">
        <v>6697</v>
      </c>
      <c r="AY954" t="s">
        <v>6697</v>
      </c>
      <c r="BA954" t="s">
        <v>6697</v>
      </c>
    </row>
    <row r="955" spans="1:53">
      <c r="A955" t="s">
        <v>544</v>
      </c>
      <c r="B955" t="s">
        <v>1116</v>
      </c>
      <c r="C955" t="s">
        <v>1526</v>
      </c>
      <c r="D955" t="s">
        <v>1901</v>
      </c>
      <c r="E955" t="s">
        <v>1974</v>
      </c>
      <c r="F955">
        <v>0</v>
      </c>
      <c r="G955" t="s">
        <v>1977</v>
      </c>
      <c r="H955" t="s">
        <v>1979</v>
      </c>
      <c r="I955" t="s">
        <v>2928</v>
      </c>
      <c r="J955" t="s">
        <v>3542</v>
      </c>
      <c r="K955" t="s">
        <v>3545</v>
      </c>
      <c r="L955" t="s">
        <v>3563</v>
      </c>
      <c r="M955" t="s">
        <v>3926</v>
      </c>
      <c r="N955" t="s">
        <v>174</v>
      </c>
      <c r="O955" t="s">
        <v>3926</v>
      </c>
      <c r="P955" t="s">
        <v>4315</v>
      </c>
      <c r="Q955" t="s">
        <v>4319</v>
      </c>
      <c r="R955" t="s">
        <v>4323</v>
      </c>
      <c r="S955" t="s">
        <v>4993</v>
      </c>
      <c r="T955" t="s">
        <v>5439</v>
      </c>
      <c r="U955" t="s">
        <v>4324</v>
      </c>
      <c r="V955" t="s">
        <v>5792</v>
      </c>
      <c r="W955" t="s">
        <v>6414</v>
      </c>
      <c r="AA955" t="s">
        <v>6697</v>
      </c>
      <c r="AB955" t="s">
        <v>6697</v>
      </c>
      <c r="AC955" t="s">
        <v>6697</v>
      </c>
      <c r="AD955" t="s">
        <v>6697</v>
      </c>
      <c r="AE955" t="s">
        <v>6697</v>
      </c>
      <c r="AF955" t="s">
        <v>6697</v>
      </c>
      <c r="AG955" t="s">
        <v>6697</v>
      </c>
      <c r="AH955" t="s">
        <v>6697</v>
      </c>
      <c r="AI955" t="s">
        <v>6697</v>
      </c>
      <c r="AJ955" t="s">
        <v>6697</v>
      </c>
      <c r="AK955" t="s">
        <v>6697</v>
      </c>
      <c r="AL955" t="s">
        <v>6697</v>
      </c>
      <c r="AM955" t="s">
        <v>6697</v>
      </c>
      <c r="AN955" t="s">
        <v>6699</v>
      </c>
      <c r="AO955" t="s">
        <v>6697</v>
      </c>
      <c r="AP955" t="s">
        <v>6697</v>
      </c>
      <c r="AQ955" t="s">
        <v>6697</v>
      </c>
      <c r="AR955" t="s">
        <v>6697</v>
      </c>
      <c r="AS955" t="s">
        <v>6697</v>
      </c>
      <c r="AT955">
        <v>4</v>
      </c>
      <c r="AU955" t="s">
        <v>6697</v>
      </c>
      <c r="AV955" t="s">
        <v>6697</v>
      </c>
      <c r="AW955">
        <v>9</v>
      </c>
      <c r="AX955" t="s">
        <v>6697</v>
      </c>
      <c r="AY955" t="s">
        <v>6697</v>
      </c>
      <c r="BA955" t="s">
        <v>6697</v>
      </c>
    </row>
    <row r="956" spans="1:53">
      <c r="A956" t="s">
        <v>527</v>
      </c>
      <c r="B956" t="s">
        <v>1117</v>
      </c>
      <c r="C956" t="s">
        <v>1509</v>
      </c>
      <c r="D956" t="s">
        <v>1666</v>
      </c>
      <c r="E956" t="s">
        <v>1974</v>
      </c>
      <c r="F956">
        <v>0</v>
      </c>
      <c r="G956" t="s">
        <v>1977</v>
      </c>
      <c r="H956" t="s">
        <v>1979</v>
      </c>
      <c r="I956" t="s">
        <v>2929</v>
      </c>
      <c r="J956" t="s">
        <v>3542</v>
      </c>
      <c r="K956" t="s">
        <v>3545</v>
      </c>
      <c r="L956" t="s">
        <v>3563</v>
      </c>
      <c r="M956" t="s">
        <v>3674</v>
      </c>
      <c r="N956" t="s">
        <v>174</v>
      </c>
      <c r="O956" t="s">
        <v>3794</v>
      </c>
      <c r="P956" t="s">
        <v>4315</v>
      </c>
      <c r="Q956" t="s">
        <v>4319</v>
      </c>
      <c r="R956" t="s">
        <v>4321</v>
      </c>
      <c r="S956" t="s">
        <v>4994</v>
      </c>
      <c r="T956" t="s">
        <v>5440</v>
      </c>
      <c r="U956" t="s">
        <v>5440</v>
      </c>
      <c r="V956" t="s">
        <v>5792</v>
      </c>
      <c r="W956" t="s">
        <v>6415</v>
      </c>
      <c r="AA956" t="s">
        <v>6697</v>
      </c>
      <c r="AB956" t="s">
        <v>6697</v>
      </c>
      <c r="AC956" t="s">
        <v>6697</v>
      </c>
      <c r="AD956" t="s">
        <v>6697</v>
      </c>
      <c r="AE956" t="s">
        <v>6697</v>
      </c>
      <c r="AF956" t="s">
        <v>6697</v>
      </c>
      <c r="AG956" t="s">
        <v>6697</v>
      </c>
      <c r="AH956" t="s">
        <v>6697</v>
      </c>
      <c r="AI956" t="s">
        <v>6697</v>
      </c>
      <c r="AJ956" t="s">
        <v>6697</v>
      </c>
      <c r="AK956" t="s">
        <v>6697</v>
      </c>
      <c r="AL956" t="s">
        <v>6697</v>
      </c>
      <c r="AM956" t="s">
        <v>6697</v>
      </c>
      <c r="AN956" t="s">
        <v>6700</v>
      </c>
      <c r="AO956" t="s">
        <v>6697</v>
      </c>
      <c r="AP956" t="s">
        <v>6697</v>
      </c>
      <c r="AQ956" t="s">
        <v>6697</v>
      </c>
      <c r="AR956" t="s">
        <v>6697</v>
      </c>
      <c r="AS956" t="s">
        <v>6697</v>
      </c>
      <c r="AT956">
        <v>2</v>
      </c>
      <c r="AU956" t="s">
        <v>6697</v>
      </c>
      <c r="AV956" t="s">
        <v>6697</v>
      </c>
      <c r="AW956">
        <v>2</v>
      </c>
      <c r="AX956" t="s">
        <v>6697</v>
      </c>
      <c r="AY956" t="s">
        <v>6697</v>
      </c>
      <c r="BA956" t="s">
        <v>6697</v>
      </c>
    </row>
    <row r="957" spans="1:53">
      <c r="A957" t="s">
        <v>545</v>
      </c>
      <c r="B957" t="s">
        <v>551</v>
      </c>
      <c r="C957" t="s">
        <v>1327</v>
      </c>
      <c r="D957" t="s">
        <v>1667</v>
      </c>
      <c r="E957" t="s">
        <v>1974</v>
      </c>
      <c r="F957">
        <v>0</v>
      </c>
      <c r="G957" t="s">
        <v>1977</v>
      </c>
      <c r="H957" t="s">
        <v>1979</v>
      </c>
      <c r="I957" t="s">
        <v>2930</v>
      </c>
      <c r="J957" t="s">
        <v>3542</v>
      </c>
      <c r="K957" t="s">
        <v>3545</v>
      </c>
      <c r="L957" t="s">
        <v>3563</v>
      </c>
      <c r="M957" t="s">
        <v>3914</v>
      </c>
      <c r="N957" t="s">
        <v>174</v>
      </c>
      <c r="O957" t="s">
        <v>3914</v>
      </c>
      <c r="P957" t="s">
        <v>4315</v>
      </c>
      <c r="Q957" t="s">
        <v>4319</v>
      </c>
      <c r="R957" t="s">
        <v>4323</v>
      </c>
      <c r="S957" t="s">
        <v>4995</v>
      </c>
      <c r="T957" t="s">
        <v>5439</v>
      </c>
      <c r="U957" t="s">
        <v>4324</v>
      </c>
      <c r="V957" t="s">
        <v>5792</v>
      </c>
      <c r="W957" t="s">
        <v>6416</v>
      </c>
      <c r="AA957" t="s">
        <v>6697</v>
      </c>
      <c r="AB957" t="s">
        <v>6697</v>
      </c>
      <c r="AC957" t="s">
        <v>6697</v>
      </c>
      <c r="AD957" t="s">
        <v>6697</v>
      </c>
      <c r="AE957" t="s">
        <v>6697</v>
      </c>
      <c r="AF957" t="s">
        <v>6697</v>
      </c>
      <c r="AG957" t="s">
        <v>6697</v>
      </c>
      <c r="AH957" t="s">
        <v>6697</v>
      </c>
      <c r="AI957" t="s">
        <v>6697</v>
      </c>
      <c r="AJ957" t="s">
        <v>6697</v>
      </c>
      <c r="AK957" t="s">
        <v>6697</v>
      </c>
      <c r="AL957" t="s">
        <v>6697</v>
      </c>
      <c r="AM957" t="s">
        <v>6697</v>
      </c>
      <c r="AN957" t="s">
        <v>6699</v>
      </c>
      <c r="AO957" t="s">
        <v>6697</v>
      </c>
      <c r="AP957" t="s">
        <v>6697</v>
      </c>
      <c r="AQ957" t="s">
        <v>6697</v>
      </c>
      <c r="AR957" t="s">
        <v>6697</v>
      </c>
      <c r="AS957" t="s">
        <v>6697</v>
      </c>
      <c r="AT957">
        <v>0</v>
      </c>
      <c r="AU957" t="s">
        <v>6697</v>
      </c>
      <c r="AV957" t="s">
        <v>6697</v>
      </c>
      <c r="AW957">
        <v>1</v>
      </c>
      <c r="AX957" t="s">
        <v>6697</v>
      </c>
      <c r="AY957" t="s">
        <v>6697</v>
      </c>
      <c r="BA957" t="s">
        <v>6697</v>
      </c>
    </row>
    <row r="958" spans="1:53">
      <c r="A958" t="s">
        <v>545</v>
      </c>
      <c r="B958" t="s">
        <v>1073</v>
      </c>
      <c r="C958" t="s">
        <v>1327</v>
      </c>
      <c r="D958" t="s">
        <v>1667</v>
      </c>
      <c r="E958" t="s">
        <v>1974</v>
      </c>
      <c r="F958">
        <v>0</v>
      </c>
      <c r="G958" t="s">
        <v>1977</v>
      </c>
      <c r="H958" t="s">
        <v>1979</v>
      </c>
      <c r="I958" t="s">
        <v>2931</v>
      </c>
      <c r="J958" t="s">
        <v>3542</v>
      </c>
      <c r="K958" t="s">
        <v>3545</v>
      </c>
      <c r="L958" t="s">
        <v>3563</v>
      </c>
      <c r="M958" t="s">
        <v>3905</v>
      </c>
      <c r="N958" t="s">
        <v>174</v>
      </c>
      <c r="O958" t="s">
        <v>4110</v>
      </c>
      <c r="P958" t="s">
        <v>4315</v>
      </c>
      <c r="Q958" t="s">
        <v>4319</v>
      </c>
      <c r="R958" t="s">
        <v>4323</v>
      </c>
      <c r="S958" t="s">
        <v>4995</v>
      </c>
      <c r="T958" t="s">
        <v>5439</v>
      </c>
      <c r="U958" t="s">
        <v>4324</v>
      </c>
      <c r="V958" t="s">
        <v>5792</v>
      </c>
      <c r="W958" t="s">
        <v>6417</v>
      </c>
      <c r="AA958" t="s">
        <v>6697</v>
      </c>
      <c r="AB958" t="s">
        <v>6697</v>
      </c>
      <c r="AC958" t="s">
        <v>6697</v>
      </c>
      <c r="AD958" t="s">
        <v>6697</v>
      </c>
      <c r="AE958" t="s">
        <v>6697</v>
      </c>
      <c r="AF958" t="s">
        <v>6697</v>
      </c>
      <c r="AG958" t="s">
        <v>6697</v>
      </c>
      <c r="AH958" t="s">
        <v>6697</v>
      </c>
      <c r="AI958" t="s">
        <v>6697</v>
      </c>
      <c r="AJ958" t="s">
        <v>6697</v>
      </c>
      <c r="AK958" t="s">
        <v>6697</v>
      </c>
      <c r="AL958" t="s">
        <v>6697</v>
      </c>
      <c r="AM958" t="s">
        <v>6697</v>
      </c>
      <c r="AN958" t="s">
        <v>6699</v>
      </c>
      <c r="AO958" t="s">
        <v>6697</v>
      </c>
      <c r="AP958" t="s">
        <v>6697</v>
      </c>
      <c r="AQ958" t="s">
        <v>6697</v>
      </c>
      <c r="AR958" t="s">
        <v>6697</v>
      </c>
      <c r="AS958" t="s">
        <v>6697</v>
      </c>
      <c r="AT958">
        <v>0</v>
      </c>
      <c r="AU958" t="s">
        <v>6697</v>
      </c>
      <c r="AV958" t="s">
        <v>6697</v>
      </c>
      <c r="AW958">
        <v>1</v>
      </c>
      <c r="AX958" t="s">
        <v>6697</v>
      </c>
      <c r="AY958" t="s">
        <v>6697</v>
      </c>
      <c r="BA958" t="s">
        <v>6697</v>
      </c>
    </row>
    <row r="959" spans="1:53">
      <c r="A959" t="s">
        <v>174</v>
      </c>
      <c r="B959" t="s">
        <v>1118</v>
      </c>
      <c r="C959" t="s">
        <v>1327</v>
      </c>
      <c r="D959" t="s">
        <v>1667</v>
      </c>
      <c r="E959" t="s">
        <v>1974</v>
      </c>
      <c r="F959">
        <v>10</v>
      </c>
      <c r="G959" t="s">
        <v>1977</v>
      </c>
      <c r="H959" t="s">
        <v>1979</v>
      </c>
      <c r="I959" t="s">
        <v>2932</v>
      </c>
      <c r="J959" t="s">
        <v>3542</v>
      </c>
      <c r="K959" t="s">
        <v>3551</v>
      </c>
      <c r="L959" t="s">
        <v>3563</v>
      </c>
      <c r="M959" t="s">
        <v>3787</v>
      </c>
      <c r="N959" t="s">
        <v>174</v>
      </c>
      <c r="O959" t="s">
        <v>4093</v>
      </c>
      <c r="P959" t="s">
        <v>4315</v>
      </c>
      <c r="Q959" t="s">
        <v>4319</v>
      </c>
      <c r="R959" t="s">
        <v>4322</v>
      </c>
      <c r="S959" t="s">
        <v>4996</v>
      </c>
      <c r="T959" t="s">
        <v>5440</v>
      </c>
      <c r="U959" t="s">
        <v>5440</v>
      </c>
      <c r="V959" t="s">
        <v>5792</v>
      </c>
      <c r="W959" t="s">
        <v>6418</v>
      </c>
      <c r="AA959" t="s">
        <v>6698</v>
      </c>
      <c r="AB959" t="s">
        <v>6697</v>
      </c>
      <c r="AC959" t="s">
        <v>6697</v>
      </c>
      <c r="AD959" t="s">
        <v>6697</v>
      </c>
      <c r="AE959" t="s">
        <v>6697</v>
      </c>
      <c r="AF959" t="s">
        <v>6697</v>
      </c>
      <c r="AG959" t="s">
        <v>6697</v>
      </c>
      <c r="AH959" t="s">
        <v>6697</v>
      </c>
      <c r="AI959" t="s">
        <v>6697</v>
      </c>
      <c r="AJ959" t="s">
        <v>6697</v>
      </c>
      <c r="AK959" t="s">
        <v>6697</v>
      </c>
      <c r="AL959" t="s">
        <v>6697</v>
      </c>
      <c r="AM959" t="s">
        <v>6697</v>
      </c>
      <c r="AN959" t="s">
        <v>6697</v>
      </c>
      <c r="AO959" t="s">
        <v>6697</v>
      </c>
      <c r="AP959" t="s">
        <v>6697</v>
      </c>
      <c r="AQ959" t="s">
        <v>6697</v>
      </c>
      <c r="AR959" t="s">
        <v>6697</v>
      </c>
      <c r="AS959" t="s">
        <v>6697</v>
      </c>
      <c r="AT959">
        <v>0</v>
      </c>
      <c r="AU959" t="s">
        <v>6697</v>
      </c>
      <c r="AV959" t="s">
        <v>6697</v>
      </c>
      <c r="AW959">
        <v>1</v>
      </c>
      <c r="AX959" t="s">
        <v>6697</v>
      </c>
      <c r="AY959" t="s">
        <v>6697</v>
      </c>
      <c r="BA959" t="s">
        <v>6697</v>
      </c>
    </row>
    <row r="960" spans="1:53">
      <c r="A960" t="s">
        <v>486</v>
      </c>
      <c r="B960" t="s">
        <v>544</v>
      </c>
      <c r="C960" t="s">
        <v>1526</v>
      </c>
      <c r="D960" t="s">
        <v>1901</v>
      </c>
      <c r="E960" t="s">
        <v>1974</v>
      </c>
      <c r="F960">
        <v>0</v>
      </c>
      <c r="G960" t="s">
        <v>1977</v>
      </c>
      <c r="H960" t="s">
        <v>1979</v>
      </c>
      <c r="I960" t="s">
        <v>2933</v>
      </c>
      <c r="J960" t="s">
        <v>3542</v>
      </c>
      <c r="K960" t="s">
        <v>3545</v>
      </c>
      <c r="L960" t="s">
        <v>3563</v>
      </c>
      <c r="M960" t="s">
        <v>3609</v>
      </c>
      <c r="N960" t="s">
        <v>174</v>
      </c>
      <c r="O960" t="s">
        <v>3890</v>
      </c>
      <c r="P960" t="s">
        <v>4315</v>
      </c>
      <c r="Q960" t="s">
        <v>4319</v>
      </c>
      <c r="R960" t="s">
        <v>4321</v>
      </c>
      <c r="S960" t="s">
        <v>4932</v>
      </c>
      <c r="T960" t="s">
        <v>5439</v>
      </c>
      <c r="U960" t="s">
        <v>4324</v>
      </c>
      <c r="V960" t="s">
        <v>5792</v>
      </c>
      <c r="W960" t="s">
        <v>6358</v>
      </c>
      <c r="AA960" t="s">
        <v>6697</v>
      </c>
      <c r="AB960" t="s">
        <v>6697</v>
      </c>
      <c r="AC960" t="s">
        <v>6697</v>
      </c>
      <c r="AD960" t="s">
        <v>6697</v>
      </c>
      <c r="AE960" t="s">
        <v>6697</v>
      </c>
      <c r="AF960" t="s">
        <v>6697</v>
      </c>
      <c r="AG960" t="s">
        <v>6697</v>
      </c>
      <c r="AH960" t="s">
        <v>6697</v>
      </c>
      <c r="AI960" t="s">
        <v>6697</v>
      </c>
      <c r="AJ960" t="s">
        <v>6697</v>
      </c>
      <c r="AK960" t="s">
        <v>6697</v>
      </c>
      <c r="AL960" t="s">
        <v>6697</v>
      </c>
      <c r="AM960" t="s">
        <v>6697</v>
      </c>
      <c r="AN960" t="s">
        <v>6700</v>
      </c>
      <c r="AO960" t="s">
        <v>6697</v>
      </c>
      <c r="AP960" t="s">
        <v>6697</v>
      </c>
      <c r="AQ960" t="s">
        <v>6697</v>
      </c>
      <c r="AR960" t="s">
        <v>6697</v>
      </c>
      <c r="AS960" t="s">
        <v>6697</v>
      </c>
      <c r="AT960">
        <v>4</v>
      </c>
      <c r="AU960" t="s">
        <v>6697</v>
      </c>
      <c r="AV960" t="s">
        <v>6697</v>
      </c>
      <c r="AW960">
        <v>9</v>
      </c>
      <c r="AX960" t="s">
        <v>6697</v>
      </c>
      <c r="AY960" t="s">
        <v>6697</v>
      </c>
      <c r="BA960" t="s">
        <v>6697</v>
      </c>
    </row>
    <row r="961" spans="1:53">
      <c r="A961" t="s">
        <v>546</v>
      </c>
      <c r="B961" t="s">
        <v>1116</v>
      </c>
      <c r="C961" t="s">
        <v>1526</v>
      </c>
      <c r="D961" t="s">
        <v>1901</v>
      </c>
      <c r="E961" t="s">
        <v>1974</v>
      </c>
      <c r="F961">
        <v>0</v>
      </c>
      <c r="G961" t="s">
        <v>1977</v>
      </c>
      <c r="H961" t="s">
        <v>1979</v>
      </c>
      <c r="I961" t="s">
        <v>2934</v>
      </c>
      <c r="J961" t="s">
        <v>3542</v>
      </c>
      <c r="K961" t="s">
        <v>3545</v>
      </c>
      <c r="L961" t="s">
        <v>3563</v>
      </c>
      <c r="M961" t="s">
        <v>3927</v>
      </c>
      <c r="N961" t="s">
        <v>174</v>
      </c>
      <c r="O961" t="s">
        <v>4106</v>
      </c>
      <c r="P961" t="s">
        <v>4315</v>
      </c>
      <c r="Q961" t="s">
        <v>4319</v>
      </c>
      <c r="R961" t="s">
        <v>4321</v>
      </c>
      <c r="S961" t="s">
        <v>4997</v>
      </c>
      <c r="T961" t="s">
        <v>5439</v>
      </c>
      <c r="U961" t="s">
        <v>4324</v>
      </c>
      <c r="V961" t="s">
        <v>5792</v>
      </c>
      <c r="W961" t="s">
        <v>6419</v>
      </c>
      <c r="AA961" t="s">
        <v>6697</v>
      </c>
      <c r="AB961" t="s">
        <v>6697</v>
      </c>
      <c r="AC961" t="s">
        <v>6697</v>
      </c>
      <c r="AD961" t="s">
        <v>6697</v>
      </c>
      <c r="AE961" t="s">
        <v>6697</v>
      </c>
      <c r="AF961" t="s">
        <v>6697</v>
      </c>
      <c r="AG961" t="s">
        <v>6697</v>
      </c>
      <c r="AH961" t="s">
        <v>6697</v>
      </c>
      <c r="AI961" t="s">
        <v>6697</v>
      </c>
      <c r="AJ961" t="s">
        <v>6697</v>
      </c>
      <c r="AK961" t="s">
        <v>6697</v>
      </c>
      <c r="AL961" t="s">
        <v>6697</v>
      </c>
      <c r="AM961" t="s">
        <v>6697</v>
      </c>
      <c r="AN961" t="s">
        <v>6700</v>
      </c>
      <c r="AO961" t="s">
        <v>6697</v>
      </c>
      <c r="AP961" t="s">
        <v>6697</v>
      </c>
      <c r="AQ961" t="s">
        <v>6697</v>
      </c>
      <c r="AR961" t="s">
        <v>6697</v>
      </c>
      <c r="AS961" t="s">
        <v>6697</v>
      </c>
      <c r="AT961">
        <v>4</v>
      </c>
      <c r="AU961" t="s">
        <v>6697</v>
      </c>
      <c r="AV961" t="s">
        <v>6697</v>
      </c>
      <c r="AW961">
        <v>9</v>
      </c>
      <c r="AX961" t="s">
        <v>6697</v>
      </c>
      <c r="AY961" t="s">
        <v>6697</v>
      </c>
      <c r="BA961" t="s">
        <v>6697</v>
      </c>
    </row>
    <row r="962" spans="1:53">
      <c r="A962" t="s">
        <v>547</v>
      </c>
      <c r="B962" t="s">
        <v>552</v>
      </c>
      <c r="C962" t="s">
        <v>1527</v>
      </c>
      <c r="D962" t="s">
        <v>1902</v>
      </c>
      <c r="E962" t="s">
        <v>1974</v>
      </c>
      <c r="F962">
        <v>0</v>
      </c>
      <c r="G962" t="s">
        <v>1977</v>
      </c>
      <c r="H962" t="s">
        <v>1979</v>
      </c>
      <c r="I962" t="s">
        <v>2935</v>
      </c>
      <c r="J962" t="s">
        <v>3542</v>
      </c>
      <c r="K962" t="s">
        <v>3545</v>
      </c>
      <c r="L962" t="s">
        <v>3563</v>
      </c>
      <c r="M962" t="s">
        <v>3898</v>
      </c>
      <c r="N962" t="s">
        <v>174</v>
      </c>
      <c r="O962" t="s">
        <v>3896</v>
      </c>
      <c r="P962" t="s">
        <v>4315</v>
      </c>
      <c r="Q962" t="s">
        <v>4319</v>
      </c>
      <c r="R962" t="s">
        <v>4321</v>
      </c>
      <c r="S962" t="s">
        <v>4998</v>
      </c>
      <c r="T962" t="s">
        <v>5440</v>
      </c>
      <c r="U962" t="s">
        <v>5439</v>
      </c>
      <c r="V962" t="s">
        <v>5792</v>
      </c>
      <c r="W962" t="s">
        <v>6420</v>
      </c>
      <c r="AA962" t="s">
        <v>6697</v>
      </c>
      <c r="AB962" t="s">
        <v>6697</v>
      </c>
      <c r="AC962" t="s">
        <v>6697</v>
      </c>
      <c r="AD962" t="s">
        <v>6697</v>
      </c>
      <c r="AE962" t="s">
        <v>6697</v>
      </c>
      <c r="AF962" t="s">
        <v>6697</v>
      </c>
      <c r="AG962" t="s">
        <v>6697</v>
      </c>
      <c r="AH962" t="s">
        <v>6697</v>
      </c>
      <c r="AI962" t="s">
        <v>6697</v>
      </c>
      <c r="AJ962" t="s">
        <v>6697</v>
      </c>
      <c r="AK962" t="s">
        <v>6697</v>
      </c>
      <c r="AL962" t="s">
        <v>6697</v>
      </c>
      <c r="AM962" t="s">
        <v>6697</v>
      </c>
      <c r="AN962" t="s">
        <v>6700</v>
      </c>
      <c r="AO962" t="s">
        <v>6697</v>
      </c>
      <c r="AP962" t="s">
        <v>6697</v>
      </c>
      <c r="AQ962" t="s">
        <v>6697</v>
      </c>
      <c r="AR962" t="s">
        <v>6697</v>
      </c>
      <c r="AS962" t="s">
        <v>6697</v>
      </c>
      <c r="AT962">
        <v>5</v>
      </c>
      <c r="AU962" t="s">
        <v>6697</v>
      </c>
      <c r="AV962" t="s">
        <v>6697</v>
      </c>
      <c r="AW962">
        <v>10</v>
      </c>
      <c r="AX962" t="s">
        <v>6697</v>
      </c>
      <c r="AY962" t="s">
        <v>6697</v>
      </c>
      <c r="BA962" t="s">
        <v>6697</v>
      </c>
    </row>
    <row r="963" spans="1:53">
      <c r="A963" t="s">
        <v>174</v>
      </c>
      <c r="B963" t="s">
        <v>1119</v>
      </c>
      <c r="C963" t="s">
        <v>1327</v>
      </c>
      <c r="D963" t="s">
        <v>1667</v>
      </c>
      <c r="E963" t="s">
        <v>1974</v>
      </c>
      <c r="F963">
        <v>10</v>
      </c>
      <c r="G963" t="s">
        <v>1977</v>
      </c>
      <c r="H963" t="s">
        <v>1979</v>
      </c>
      <c r="I963" t="s">
        <v>2936</v>
      </c>
      <c r="J963" t="s">
        <v>3542</v>
      </c>
      <c r="K963" t="s">
        <v>3551</v>
      </c>
      <c r="L963" t="s">
        <v>3563</v>
      </c>
      <c r="M963" t="s">
        <v>3928</v>
      </c>
      <c r="N963" t="s">
        <v>174</v>
      </c>
      <c r="O963" t="s">
        <v>4093</v>
      </c>
      <c r="P963" t="s">
        <v>4315</v>
      </c>
      <c r="Q963" t="s">
        <v>4319</v>
      </c>
      <c r="R963" t="s">
        <v>4322</v>
      </c>
      <c r="S963" t="s">
        <v>4999</v>
      </c>
      <c r="T963" t="s">
        <v>5440</v>
      </c>
      <c r="U963" t="s">
        <v>5440</v>
      </c>
      <c r="V963" t="s">
        <v>5792</v>
      </c>
      <c r="W963" t="s">
        <v>6419</v>
      </c>
      <c r="AA963" t="s">
        <v>6698</v>
      </c>
      <c r="AB963" t="s">
        <v>6697</v>
      </c>
      <c r="AC963" t="s">
        <v>6697</v>
      </c>
      <c r="AD963" t="s">
        <v>6697</v>
      </c>
      <c r="AE963" t="s">
        <v>6697</v>
      </c>
      <c r="AF963" t="s">
        <v>6697</v>
      </c>
      <c r="AG963" t="s">
        <v>6697</v>
      </c>
      <c r="AH963" t="s">
        <v>6697</v>
      </c>
      <c r="AI963" t="s">
        <v>6697</v>
      </c>
      <c r="AJ963" t="s">
        <v>6697</v>
      </c>
      <c r="AK963" t="s">
        <v>6697</v>
      </c>
      <c r="AL963" t="s">
        <v>6697</v>
      </c>
      <c r="AM963" t="s">
        <v>6697</v>
      </c>
      <c r="AN963" t="s">
        <v>6697</v>
      </c>
      <c r="AO963" t="s">
        <v>6697</v>
      </c>
      <c r="AP963" t="s">
        <v>6697</v>
      </c>
      <c r="AQ963" t="s">
        <v>6697</v>
      </c>
      <c r="AR963" t="s">
        <v>6697</v>
      </c>
      <c r="AS963" t="s">
        <v>6697</v>
      </c>
      <c r="AT963">
        <v>0</v>
      </c>
      <c r="AU963" t="s">
        <v>6697</v>
      </c>
      <c r="AV963" t="s">
        <v>6697</v>
      </c>
      <c r="AW963">
        <v>1</v>
      </c>
      <c r="AX963" t="s">
        <v>6697</v>
      </c>
      <c r="AY963" t="s">
        <v>6697</v>
      </c>
      <c r="BA963" t="s">
        <v>6697</v>
      </c>
    </row>
    <row r="964" spans="1:53">
      <c r="A964" t="s">
        <v>548</v>
      </c>
      <c r="B964" t="s">
        <v>1120</v>
      </c>
      <c r="C964" t="s">
        <v>1327</v>
      </c>
      <c r="D964" t="s">
        <v>1888</v>
      </c>
      <c r="E964" t="s">
        <v>1974</v>
      </c>
      <c r="F964">
        <v>0</v>
      </c>
      <c r="G964" t="s">
        <v>1977</v>
      </c>
      <c r="H964" t="s">
        <v>1979</v>
      </c>
      <c r="I964" t="s">
        <v>2937</v>
      </c>
      <c r="J964" t="s">
        <v>3542</v>
      </c>
      <c r="K964" t="s">
        <v>3545</v>
      </c>
      <c r="L964" t="s">
        <v>3563</v>
      </c>
      <c r="M964" t="s">
        <v>3929</v>
      </c>
      <c r="N964" t="s">
        <v>174</v>
      </c>
      <c r="O964" t="s">
        <v>3929</v>
      </c>
      <c r="P964" t="s">
        <v>4315</v>
      </c>
      <c r="Q964" t="s">
        <v>4319</v>
      </c>
      <c r="R964" t="s">
        <v>4322</v>
      </c>
      <c r="S964" t="s">
        <v>5000</v>
      </c>
      <c r="T964" t="s">
        <v>5439</v>
      </c>
      <c r="U964" t="s">
        <v>4324</v>
      </c>
      <c r="V964" t="s">
        <v>5792</v>
      </c>
      <c r="W964" t="s">
        <v>6421</v>
      </c>
      <c r="AA964" t="s">
        <v>6697</v>
      </c>
      <c r="AB964" t="s">
        <v>6697</v>
      </c>
      <c r="AC964" t="s">
        <v>6697</v>
      </c>
      <c r="AD964" t="s">
        <v>6697</v>
      </c>
      <c r="AE964" t="s">
        <v>6697</v>
      </c>
      <c r="AF964" t="s">
        <v>6697</v>
      </c>
      <c r="AG964" t="s">
        <v>6697</v>
      </c>
      <c r="AH964" t="s">
        <v>6697</v>
      </c>
      <c r="AI964" t="s">
        <v>6697</v>
      </c>
      <c r="AJ964" t="s">
        <v>6697</v>
      </c>
      <c r="AK964" t="s">
        <v>6697</v>
      </c>
      <c r="AL964" t="s">
        <v>6697</v>
      </c>
      <c r="AM964" t="s">
        <v>6697</v>
      </c>
      <c r="AN964" t="s">
        <v>6697</v>
      </c>
      <c r="AO964" t="s">
        <v>6697</v>
      </c>
      <c r="AP964" t="s">
        <v>6697</v>
      </c>
      <c r="AQ964" t="s">
        <v>6697</v>
      </c>
      <c r="AR964" t="s">
        <v>6697</v>
      </c>
      <c r="AS964" t="s">
        <v>6697</v>
      </c>
      <c r="AT964">
        <v>0</v>
      </c>
      <c r="AU964" t="s">
        <v>6697</v>
      </c>
      <c r="AV964" t="s">
        <v>6697</v>
      </c>
      <c r="AW964">
        <v>1</v>
      </c>
      <c r="AX964" t="s">
        <v>6697</v>
      </c>
      <c r="AY964" t="s">
        <v>6697</v>
      </c>
      <c r="BA964" t="s">
        <v>6697</v>
      </c>
    </row>
    <row r="965" spans="1:53">
      <c r="A965" t="s">
        <v>548</v>
      </c>
      <c r="B965" t="s">
        <v>1121</v>
      </c>
      <c r="C965" t="s">
        <v>1327</v>
      </c>
      <c r="D965" t="s">
        <v>1894</v>
      </c>
      <c r="E965" t="s">
        <v>1974</v>
      </c>
      <c r="F965">
        <v>0</v>
      </c>
      <c r="G965" t="s">
        <v>1977</v>
      </c>
      <c r="H965" t="s">
        <v>1979</v>
      </c>
      <c r="I965" t="s">
        <v>2938</v>
      </c>
      <c r="J965" t="s">
        <v>3542</v>
      </c>
      <c r="K965" t="s">
        <v>3545</v>
      </c>
      <c r="L965" t="s">
        <v>3563</v>
      </c>
      <c r="M965" t="s">
        <v>3930</v>
      </c>
      <c r="N965" t="s">
        <v>174</v>
      </c>
      <c r="O965" t="s">
        <v>4217</v>
      </c>
      <c r="P965" t="s">
        <v>4315</v>
      </c>
      <c r="Q965" t="s">
        <v>4319</v>
      </c>
      <c r="R965" t="s">
        <v>4323</v>
      </c>
      <c r="S965" t="s">
        <v>5000</v>
      </c>
      <c r="T965" t="s">
        <v>5439</v>
      </c>
      <c r="U965" t="s">
        <v>4324</v>
      </c>
      <c r="V965" t="s">
        <v>5792</v>
      </c>
      <c r="W965" t="s">
        <v>6421</v>
      </c>
      <c r="AA965" t="s">
        <v>6697</v>
      </c>
      <c r="AB965" t="s">
        <v>6697</v>
      </c>
      <c r="AC965" t="s">
        <v>6697</v>
      </c>
      <c r="AD965" t="s">
        <v>6697</v>
      </c>
      <c r="AE965" t="s">
        <v>6697</v>
      </c>
      <c r="AF965" t="s">
        <v>6697</v>
      </c>
      <c r="AG965" t="s">
        <v>6697</v>
      </c>
      <c r="AH965" t="s">
        <v>6697</v>
      </c>
      <c r="AI965" t="s">
        <v>6697</v>
      </c>
      <c r="AJ965" t="s">
        <v>6697</v>
      </c>
      <c r="AK965" t="s">
        <v>6697</v>
      </c>
      <c r="AL965" t="s">
        <v>6697</v>
      </c>
      <c r="AM965" t="s">
        <v>6697</v>
      </c>
      <c r="AN965" t="s">
        <v>6699</v>
      </c>
      <c r="AO965" t="s">
        <v>6697</v>
      </c>
      <c r="AP965" t="s">
        <v>6697</v>
      </c>
      <c r="AQ965" t="s">
        <v>6697</v>
      </c>
      <c r="AR965" t="s">
        <v>6697</v>
      </c>
      <c r="AS965" t="s">
        <v>6697</v>
      </c>
      <c r="AT965">
        <v>0</v>
      </c>
      <c r="AU965" t="s">
        <v>6697</v>
      </c>
      <c r="AV965" t="s">
        <v>6697</v>
      </c>
      <c r="AW965">
        <v>2</v>
      </c>
      <c r="AX965" t="s">
        <v>6697</v>
      </c>
      <c r="AY965" t="s">
        <v>6697</v>
      </c>
      <c r="BA965" t="s">
        <v>6697</v>
      </c>
    </row>
    <row r="966" spans="1:53">
      <c r="A966" t="s">
        <v>549</v>
      </c>
      <c r="B966" t="s">
        <v>551</v>
      </c>
      <c r="C966" t="s">
        <v>1528</v>
      </c>
      <c r="D966" t="s">
        <v>1901</v>
      </c>
      <c r="E966" t="s">
        <v>1974</v>
      </c>
      <c r="F966">
        <v>0</v>
      </c>
      <c r="G966" t="s">
        <v>1977</v>
      </c>
      <c r="H966" t="s">
        <v>1979</v>
      </c>
      <c r="I966" t="s">
        <v>2939</v>
      </c>
      <c r="J966" t="s">
        <v>3542</v>
      </c>
      <c r="K966" t="s">
        <v>3545</v>
      </c>
      <c r="L966" t="s">
        <v>3563</v>
      </c>
      <c r="M966" t="s">
        <v>3914</v>
      </c>
      <c r="N966" t="s">
        <v>174</v>
      </c>
      <c r="O966" t="s">
        <v>3914</v>
      </c>
      <c r="P966" t="s">
        <v>4315</v>
      </c>
      <c r="Q966" t="s">
        <v>4319</v>
      </c>
      <c r="R966" t="s">
        <v>4323</v>
      </c>
      <c r="S966" t="s">
        <v>5001</v>
      </c>
      <c r="T966" t="s">
        <v>5439</v>
      </c>
      <c r="U966" t="s">
        <v>4324</v>
      </c>
      <c r="V966" t="s">
        <v>5792</v>
      </c>
      <c r="W966" t="s">
        <v>6422</v>
      </c>
      <c r="AA966" t="s">
        <v>6697</v>
      </c>
      <c r="AB966" t="s">
        <v>6697</v>
      </c>
      <c r="AC966" t="s">
        <v>6697</v>
      </c>
      <c r="AD966" t="s">
        <v>6697</v>
      </c>
      <c r="AE966" t="s">
        <v>6697</v>
      </c>
      <c r="AF966" t="s">
        <v>6697</v>
      </c>
      <c r="AG966" t="s">
        <v>6697</v>
      </c>
      <c r="AH966" t="s">
        <v>6697</v>
      </c>
      <c r="AI966" t="s">
        <v>6697</v>
      </c>
      <c r="AJ966" t="s">
        <v>6697</v>
      </c>
      <c r="AK966" t="s">
        <v>6697</v>
      </c>
      <c r="AL966" t="s">
        <v>6697</v>
      </c>
      <c r="AM966" t="s">
        <v>6697</v>
      </c>
      <c r="AN966" t="s">
        <v>6699</v>
      </c>
      <c r="AO966" t="s">
        <v>6697</v>
      </c>
      <c r="AP966" t="s">
        <v>6697</v>
      </c>
      <c r="AQ966" t="s">
        <v>6697</v>
      </c>
      <c r="AR966" t="s">
        <v>6697</v>
      </c>
      <c r="AS966" t="s">
        <v>6697</v>
      </c>
      <c r="AT966">
        <v>3</v>
      </c>
      <c r="AU966" t="s">
        <v>6697</v>
      </c>
      <c r="AV966" t="s">
        <v>6697</v>
      </c>
      <c r="AW966">
        <v>9</v>
      </c>
      <c r="AX966" t="s">
        <v>6697</v>
      </c>
      <c r="AY966" t="s">
        <v>6697</v>
      </c>
      <c r="BA966" t="s">
        <v>6697</v>
      </c>
    </row>
    <row r="967" spans="1:53">
      <c r="A967" t="s">
        <v>550</v>
      </c>
      <c r="B967" t="s">
        <v>550</v>
      </c>
      <c r="C967" t="s">
        <v>1527</v>
      </c>
      <c r="D967" t="s">
        <v>1902</v>
      </c>
      <c r="E967" t="s">
        <v>1974</v>
      </c>
      <c r="F967">
        <v>0</v>
      </c>
      <c r="G967" t="s">
        <v>1977</v>
      </c>
      <c r="H967" t="s">
        <v>1979</v>
      </c>
      <c r="I967" t="s">
        <v>2940</v>
      </c>
      <c r="J967" t="s">
        <v>3542</v>
      </c>
      <c r="K967" t="s">
        <v>3545</v>
      </c>
      <c r="L967" t="s">
        <v>3563</v>
      </c>
      <c r="M967" t="s">
        <v>3897</v>
      </c>
      <c r="N967" t="s">
        <v>174</v>
      </c>
      <c r="O967" t="s">
        <v>3897</v>
      </c>
      <c r="P967" t="s">
        <v>4315</v>
      </c>
      <c r="Q967" t="s">
        <v>4319</v>
      </c>
      <c r="R967" t="s">
        <v>4321</v>
      </c>
      <c r="S967" t="s">
        <v>5002</v>
      </c>
      <c r="T967" t="s">
        <v>5437</v>
      </c>
      <c r="U967" t="s">
        <v>5440</v>
      </c>
      <c r="V967" t="s">
        <v>5792</v>
      </c>
      <c r="W967" t="s">
        <v>5989</v>
      </c>
      <c r="AA967" t="s">
        <v>6697</v>
      </c>
      <c r="AB967" t="s">
        <v>6697</v>
      </c>
      <c r="AC967" t="s">
        <v>6697</v>
      </c>
      <c r="AD967" t="s">
        <v>6697</v>
      </c>
      <c r="AE967" t="s">
        <v>6697</v>
      </c>
      <c r="AF967" t="s">
        <v>6697</v>
      </c>
      <c r="AG967" t="s">
        <v>6697</v>
      </c>
      <c r="AH967" t="s">
        <v>6697</v>
      </c>
      <c r="AI967" t="s">
        <v>6697</v>
      </c>
      <c r="AJ967" t="s">
        <v>6697</v>
      </c>
      <c r="AK967" t="s">
        <v>6697</v>
      </c>
      <c r="AL967" t="s">
        <v>6697</v>
      </c>
      <c r="AM967" t="s">
        <v>6697</v>
      </c>
      <c r="AN967" t="s">
        <v>6700</v>
      </c>
      <c r="AO967" t="s">
        <v>6697</v>
      </c>
      <c r="AP967" t="s">
        <v>6697</v>
      </c>
      <c r="AQ967" t="s">
        <v>6697</v>
      </c>
      <c r="AR967" t="s">
        <v>6697</v>
      </c>
      <c r="AS967" t="s">
        <v>6697</v>
      </c>
      <c r="AT967">
        <v>5</v>
      </c>
      <c r="AU967" t="s">
        <v>6697</v>
      </c>
      <c r="AV967" t="s">
        <v>6697</v>
      </c>
      <c r="AW967">
        <v>10</v>
      </c>
      <c r="AX967" t="s">
        <v>6697</v>
      </c>
      <c r="AY967" t="s">
        <v>6697</v>
      </c>
      <c r="BA967" t="s">
        <v>6697</v>
      </c>
    </row>
    <row r="968" spans="1:53">
      <c r="A968" t="s">
        <v>546</v>
      </c>
      <c r="B968" t="s">
        <v>551</v>
      </c>
      <c r="C968" t="s">
        <v>1526</v>
      </c>
      <c r="D968" t="s">
        <v>1901</v>
      </c>
      <c r="E968" t="s">
        <v>1974</v>
      </c>
      <c r="F968">
        <v>0</v>
      </c>
      <c r="G968" t="s">
        <v>1977</v>
      </c>
      <c r="H968" t="s">
        <v>1979</v>
      </c>
      <c r="I968" t="s">
        <v>2941</v>
      </c>
      <c r="J968" t="s">
        <v>3542</v>
      </c>
      <c r="K968" t="s">
        <v>3545</v>
      </c>
      <c r="L968" t="s">
        <v>3563</v>
      </c>
      <c r="M968" t="s">
        <v>3931</v>
      </c>
      <c r="N968" t="s">
        <v>174</v>
      </c>
      <c r="O968" t="s">
        <v>3905</v>
      </c>
      <c r="P968" t="s">
        <v>4315</v>
      </c>
      <c r="Q968" t="s">
        <v>4319</v>
      </c>
      <c r="R968" t="s">
        <v>4323</v>
      </c>
      <c r="S968" t="s">
        <v>5001</v>
      </c>
      <c r="T968" t="s">
        <v>5439</v>
      </c>
      <c r="U968" t="s">
        <v>4324</v>
      </c>
      <c r="V968" t="s">
        <v>5792</v>
      </c>
      <c r="W968" t="s">
        <v>6422</v>
      </c>
      <c r="AA968" t="s">
        <v>6697</v>
      </c>
      <c r="AB968" t="s">
        <v>6697</v>
      </c>
      <c r="AC968" t="s">
        <v>6697</v>
      </c>
      <c r="AD968" t="s">
        <v>6697</v>
      </c>
      <c r="AE968" t="s">
        <v>6697</v>
      </c>
      <c r="AF968" t="s">
        <v>6697</v>
      </c>
      <c r="AG968" t="s">
        <v>6697</v>
      </c>
      <c r="AH968" t="s">
        <v>6697</v>
      </c>
      <c r="AI968" t="s">
        <v>6697</v>
      </c>
      <c r="AJ968" t="s">
        <v>6697</v>
      </c>
      <c r="AK968" t="s">
        <v>6697</v>
      </c>
      <c r="AL968" t="s">
        <v>6697</v>
      </c>
      <c r="AM968" t="s">
        <v>6697</v>
      </c>
      <c r="AN968" t="s">
        <v>6699</v>
      </c>
      <c r="AO968" t="s">
        <v>6697</v>
      </c>
      <c r="AP968" t="s">
        <v>6697</v>
      </c>
      <c r="AQ968" t="s">
        <v>6697</v>
      </c>
      <c r="AR968" t="s">
        <v>6697</v>
      </c>
      <c r="AS968" t="s">
        <v>6697</v>
      </c>
      <c r="AT968">
        <v>4</v>
      </c>
      <c r="AU968" t="s">
        <v>6697</v>
      </c>
      <c r="AV968" t="s">
        <v>6697</v>
      </c>
      <c r="AW968">
        <v>9</v>
      </c>
      <c r="AX968" t="s">
        <v>6697</v>
      </c>
      <c r="AY968" t="s">
        <v>6697</v>
      </c>
      <c r="BA968" t="s">
        <v>6697</v>
      </c>
    </row>
    <row r="969" spans="1:53">
      <c r="A969" t="s">
        <v>551</v>
      </c>
      <c r="B969" t="s">
        <v>546</v>
      </c>
      <c r="C969" t="s">
        <v>1327</v>
      </c>
      <c r="D969" t="s">
        <v>1660</v>
      </c>
      <c r="E969" t="s">
        <v>1974</v>
      </c>
      <c r="F969">
        <v>0</v>
      </c>
      <c r="G969" t="s">
        <v>1977</v>
      </c>
      <c r="H969" t="s">
        <v>1979</v>
      </c>
      <c r="I969" t="s">
        <v>2942</v>
      </c>
      <c r="J969" t="s">
        <v>3542</v>
      </c>
      <c r="K969" t="s">
        <v>3545</v>
      </c>
      <c r="L969" t="s">
        <v>3563</v>
      </c>
      <c r="M969" t="s">
        <v>3887</v>
      </c>
      <c r="N969" t="s">
        <v>174</v>
      </c>
      <c r="O969" t="s">
        <v>3927</v>
      </c>
      <c r="P969" t="s">
        <v>4315</v>
      </c>
      <c r="Q969" t="s">
        <v>4319</v>
      </c>
      <c r="R969" t="s">
        <v>4323</v>
      </c>
      <c r="S969" t="s">
        <v>5003</v>
      </c>
      <c r="T969" t="s">
        <v>5439</v>
      </c>
      <c r="U969" t="s">
        <v>4324</v>
      </c>
      <c r="V969" t="s">
        <v>5792</v>
      </c>
      <c r="W969" t="s">
        <v>6423</v>
      </c>
      <c r="AA969" t="s">
        <v>6697</v>
      </c>
      <c r="AB969" t="s">
        <v>6697</v>
      </c>
      <c r="AC969" t="s">
        <v>6697</v>
      </c>
      <c r="AD969" t="s">
        <v>6697</v>
      </c>
      <c r="AE969" t="s">
        <v>6697</v>
      </c>
      <c r="AF969" t="s">
        <v>6697</v>
      </c>
      <c r="AG969" t="s">
        <v>6697</v>
      </c>
      <c r="AH969" t="s">
        <v>6697</v>
      </c>
      <c r="AI969" t="s">
        <v>6697</v>
      </c>
      <c r="AJ969" t="s">
        <v>6697</v>
      </c>
      <c r="AK969" t="s">
        <v>6697</v>
      </c>
      <c r="AL969" t="s">
        <v>6697</v>
      </c>
      <c r="AM969" t="s">
        <v>6697</v>
      </c>
      <c r="AN969" t="s">
        <v>6699</v>
      </c>
      <c r="AO969" t="s">
        <v>6697</v>
      </c>
      <c r="AP969" t="s">
        <v>6697</v>
      </c>
      <c r="AQ969" t="s">
        <v>6697</v>
      </c>
      <c r="AR969" t="s">
        <v>6697</v>
      </c>
      <c r="AS969" t="s">
        <v>6697</v>
      </c>
      <c r="AT969">
        <v>0</v>
      </c>
      <c r="AU969" t="s">
        <v>6697</v>
      </c>
      <c r="AV969" t="s">
        <v>6697</v>
      </c>
      <c r="AW969">
        <v>1</v>
      </c>
      <c r="AX969" t="s">
        <v>6697</v>
      </c>
      <c r="AY969" t="s">
        <v>6697</v>
      </c>
      <c r="BA969" t="s">
        <v>6697</v>
      </c>
    </row>
    <row r="970" spans="1:53">
      <c r="A970" t="s">
        <v>552</v>
      </c>
      <c r="B970" t="s">
        <v>1119</v>
      </c>
      <c r="C970" t="s">
        <v>1528</v>
      </c>
      <c r="D970" t="s">
        <v>1901</v>
      </c>
      <c r="E970" t="s">
        <v>1974</v>
      </c>
      <c r="F970">
        <v>0</v>
      </c>
      <c r="G970" t="s">
        <v>1977</v>
      </c>
      <c r="H970" t="s">
        <v>1979</v>
      </c>
      <c r="I970" t="s">
        <v>2943</v>
      </c>
      <c r="J970" t="s">
        <v>3542</v>
      </c>
      <c r="K970" t="s">
        <v>3545</v>
      </c>
      <c r="L970" t="s">
        <v>3563</v>
      </c>
      <c r="M970" t="s">
        <v>3896</v>
      </c>
      <c r="N970" t="s">
        <v>174</v>
      </c>
      <c r="O970" t="s">
        <v>4092</v>
      </c>
      <c r="P970" t="s">
        <v>4315</v>
      </c>
      <c r="Q970" t="s">
        <v>4319</v>
      </c>
      <c r="R970" t="s">
        <v>4322</v>
      </c>
      <c r="S970" t="s">
        <v>5004</v>
      </c>
      <c r="T970" t="s">
        <v>5437</v>
      </c>
      <c r="U970" t="s">
        <v>5440</v>
      </c>
      <c r="V970" t="s">
        <v>5792</v>
      </c>
      <c r="W970" t="s">
        <v>6424</v>
      </c>
      <c r="AA970" t="s">
        <v>6697</v>
      </c>
      <c r="AB970" t="s">
        <v>6697</v>
      </c>
      <c r="AC970" t="s">
        <v>6697</v>
      </c>
      <c r="AD970" t="s">
        <v>6697</v>
      </c>
      <c r="AE970" t="s">
        <v>6697</v>
      </c>
      <c r="AF970" t="s">
        <v>6697</v>
      </c>
      <c r="AG970" t="s">
        <v>6697</v>
      </c>
      <c r="AH970" t="s">
        <v>6697</v>
      </c>
      <c r="AI970" t="s">
        <v>6697</v>
      </c>
      <c r="AJ970" t="s">
        <v>6697</v>
      </c>
      <c r="AK970" t="s">
        <v>6697</v>
      </c>
      <c r="AL970" t="s">
        <v>6697</v>
      </c>
      <c r="AM970" t="s">
        <v>6697</v>
      </c>
      <c r="AN970" t="s">
        <v>6697</v>
      </c>
      <c r="AO970" t="s">
        <v>6697</v>
      </c>
      <c r="AP970" t="s">
        <v>6697</v>
      </c>
      <c r="AQ970" t="s">
        <v>6697</v>
      </c>
      <c r="AR970" t="s">
        <v>6697</v>
      </c>
      <c r="AS970" t="s">
        <v>6697</v>
      </c>
      <c r="AT970">
        <v>3</v>
      </c>
      <c r="AU970" t="s">
        <v>6697</v>
      </c>
      <c r="AV970" t="s">
        <v>6697</v>
      </c>
      <c r="AW970">
        <v>9</v>
      </c>
      <c r="AX970" t="s">
        <v>6697</v>
      </c>
      <c r="AY970" t="s">
        <v>6697</v>
      </c>
      <c r="BA970" t="s">
        <v>6697</v>
      </c>
    </row>
    <row r="971" spans="1:53">
      <c r="A971" t="s">
        <v>553</v>
      </c>
      <c r="B971" t="s">
        <v>1119</v>
      </c>
      <c r="C971" t="s">
        <v>1528</v>
      </c>
      <c r="D971" t="s">
        <v>1901</v>
      </c>
      <c r="E971" t="s">
        <v>1974</v>
      </c>
      <c r="F971">
        <v>0</v>
      </c>
      <c r="G971" t="s">
        <v>1977</v>
      </c>
      <c r="H971" t="s">
        <v>1979</v>
      </c>
      <c r="I971" t="s">
        <v>2944</v>
      </c>
      <c r="J971" t="s">
        <v>3542</v>
      </c>
      <c r="K971" t="s">
        <v>3545</v>
      </c>
      <c r="L971" t="s">
        <v>3563</v>
      </c>
      <c r="M971" t="s">
        <v>3897</v>
      </c>
      <c r="N971" t="s">
        <v>174</v>
      </c>
      <c r="O971" t="s">
        <v>4093</v>
      </c>
      <c r="P971" t="s">
        <v>4315</v>
      </c>
      <c r="Q971" t="s">
        <v>4319</v>
      </c>
      <c r="R971" t="s">
        <v>4322</v>
      </c>
      <c r="S971" t="s">
        <v>5004</v>
      </c>
      <c r="T971" t="s">
        <v>5440</v>
      </c>
      <c r="U971" t="s">
        <v>5440</v>
      </c>
      <c r="V971" t="s">
        <v>5792</v>
      </c>
      <c r="W971" t="s">
        <v>6424</v>
      </c>
      <c r="AA971" t="s">
        <v>6697</v>
      </c>
      <c r="AB971" t="s">
        <v>6697</v>
      </c>
      <c r="AC971" t="s">
        <v>6697</v>
      </c>
      <c r="AD971" t="s">
        <v>6697</v>
      </c>
      <c r="AE971" t="s">
        <v>6697</v>
      </c>
      <c r="AF971" t="s">
        <v>6697</v>
      </c>
      <c r="AG971" t="s">
        <v>6697</v>
      </c>
      <c r="AH971" t="s">
        <v>6697</v>
      </c>
      <c r="AI971" t="s">
        <v>6697</v>
      </c>
      <c r="AJ971" t="s">
        <v>6697</v>
      </c>
      <c r="AK971" t="s">
        <v>6697</v>
      </c>
      <c r="AL971" t="s">
        <v>6697</v>
      </c>
      <c r="AM971" t="s">
        <v>6697</v>
      </c>
      <c r="AN971" t="s">
        <v>6697</v>
      </c>
      <c r="AO971" t="s">
        <v>6697</v>
      </c>
      <c r="AP971" t="s">
        <v>6697</v>
      </c>
      <c r="AQ971" t="s">
        <v>6697</v>
      </c>
      <c r="AR971" t="s">
        <v>6697</v>
      </c>
      <c r="AS971" t="s">
        <v>6697</v>
      </c>
      <c r="AT971">
        <v>3</v>
      </c>
      <c r="AU971" t="s">
        <v>6697</v>
      </c>
      <c r="AV971" t="s">
        <v>6697</v>
      </c>
      <c r="AW971">
        <v>9</v>
      </c>
      <c r="AX971" t="s">
        <v>6697</v>
      </c>
      <c r="AY971" t="s">
        <v>6697</v>
      </c>
      <c r="BA971" t="s">
        <v>6697</v>
      </c>
    </row>
    <row r="972" spans="1:53">
      <c r="A972" t="s">
        <v>545</v>
      </c>
      <c r="B972" t="s">
        <v>483</v>
      </c>
      <c r="C972" t="s">
        <v>1505</v>
      </c>
      <c r="D972" t="s">
        <v>174</v>
      </c>
      <c r="E972" t="s">
        <v>1974</v>
      </c>
      <c r="F972">
        <v>10</v>
      </c>
      <c r="G972" t="s">
        <v>1977</v>
      </c>
      <c r="H972" t="s">
        <v>1979</v>
      </c>
      <c r="I972" t="s">
        <v>2945</v>
      </c>
      <c r="J972" t="s">
        <v>3542</v>
      </c>
      <c r="K972" t="s">
        <v>3547</v>
      </c>
      <c r="L972" t="s">
        <v>3563</v>
      </c>
      <c r="M972" t="s">
        <v>3914</v>
      </c>
      <c r="N972" t="s">
        <v>174</v>
      </c>
      <c r="O972" t="s">
        <v>3892</v>
      </c>
      <c r="P972" t="s">
        <v>4315</v>
      </c>
      <c r="Q972" t="s">
        <v>4319</v>
      </c>
      <c r="R972" t="s">
        <v>4323</v>
      </c>
      <c r="S972" t="s">
        <v>5005</v>
      </c>
      <c r="T972" t="s">
        <v>5441</v>
      </c>
      <c r="U972" t="s">
        <v>5526</v>
      </c>
      <c r="V972" t="s">
        <v>5792</v>
      </c>
      <c r="W972" t="s">
        <v>6177</v>
      </c>
      <c r="AA972" t="s">
        <v>6697</v>
      </c>
      <c r="AB972" t="s">
        <v>6697</v>
      </c>
      <c r="AC972" t="s">
        <v>6697</v>
      </c>
      <c r="AD972" t="s">
        <v>6697</v>
      </c>
      <c r="AE972" t="s">
        <v>6697</v>
      </c>
      <c r="AF972" t="s">
        <v>6697</v>
      </c>
      <c r="AG972" t="s">
        <v>6697</v>
      </c>
      <c r="AH972" t="s">
        <v>6697</v>
      </c>
      <c r="AI972" t="s">
        <v>6697</v>
      </c>
      <c r="AJ972" t="s">
        <v>6698</v>
      </c>
      <c r="AK972" t="s">
        <v>6697</v>
      </c>
      <c r="AL972" t="s">
        <v>6697</v>
      </c>
      <c r="AM972" t="s">
        <v>6697</v>
      </c>
      <c r="AN972" t="s">
        <v>6699</v>
      </c>
      <c r="AO972" t="s">
        <v>6697</v>
      </c>
      <c r="AP972" t="s">
        <v>6697</v>
      </c>
      <c r="AQ972" t="s">
        <v>6697</v>
      </c>
      <c r="AR972" t="s">
        <v>6697</v>
      </c>
      <c r="AS972" t="s">
        <v>6697</v>
      </c>
      <c r="AT972">
        <v>1</v>
      </c>
      <c r="AU972" t="s">
        <v>6697</v>
      </c>
      <c r="AV972" t="s">
        <v>6703</v>
      </c>
      <c r="AW972">
        <v>65535</v>
      </c>
      <c r="AX972" t="s">
        <v>6703</v>
      </c>
      <c r="AY972" t="s">
        <v>6697</v>
      </c>
      <c r="BA972" t="s">
        <v>6697</v>
      </c>
    </row>
    <row r="973" spans="1:53">
      <c r="A973" t="s">
        <v>554</v>
      </c>
      <c r="B973" t="s">
        <v>483</v>
      </c>
      <c r="C973" t="s">
        <v>1505</v>
      </c>
      <c r="D973" t="s">
        <v>174</v>
      </c>
      <c r="E973" t="s">
        <v>1974</v>
      </c>
      <c r="F973">
        <v>10</v>
      </c>
      <c r="G973" t="s">
        <v>1977</v>
      </c>
      <c r="H973" t="s">
        <v>1979</v>
      </c>
      <c r="I973" t="s">
        <v>2946</v>
      </c>
      <c r="J973" t="s">
        <v>3542</v>
      </c>
      <c r="K973" t="s">
        <v>3547</v>
      </c>
      <c r="L973" t="s">
        <v>3563</v>
      </c>
      <c r="M973" t="s">
        <v>3931</v>
      </c>
      <c r="N973" t="s">
        <v>174</v>
      </c>
      <c r="O973" t="s">
        <v>3898</v>
      </c>
      <c r="P973" t="s">
        <v>4315</v>
      </c>
      <c r="Q973" t="s">
        <v>4319</v>
      </c>
      <c r="R973" t="s">
        <v>4321</v>
      </c>
      <c r="S973" t="s">
        <v>5006</v>
      </c>
      <c r="T973" t="s">
        <v>5452</v>
      </c>
      <c r="U973" t="s">
        <v>5522</v>
      </c>
      <c r="V973" t="s">
        <v>5792</v>
      </c>
      <c r="W973" t="s">
        <v>6425</v>
      </c>
      <c r="AA973" t="s">
        <v>6697</v>
      </c>
      <c r="AB973" t="s">
        <v>6697</v>
      </c>
      <c r="AC973" t="s">
        <v>6697</v>
      </c>
      <c r="AD973" t="s">
        <v>6697</v>
      </c>
      <c r="AE973" t="s">
        <v>6697</v>
      </c>
      <c r="AF973" t="s">
        <v>6697</v>
      </c>
      <c r="AG973" t="s">
        <v>6697</v>
      </c>
      <c r="AH973" t="s">
        <v>6697</v>
      </c>
      <c r="AI973" t="s">
        <v>6697</v>
      </c>
      <c r="AJ973" t="s">
        <v>6698</v>
      </c>
      <c r="AK973" t="s">
        <v>6697</v>
      </c>
      <c r="AL973" t="s">
        <v>6697</v>
      </c>
      <c r="AM973" t="s">
        <v>6697</v>
      </c>
      <c r="AN973" t="s">
        <v>6700</v>
      </c>
      <c r="AO973" t="s">
        <v>6697</v>
      </c>
      <c r="AP973" t="s">
        <v>6697</v>
      </c>
      <c r="AQ973" t="s">
        <v>6697</v>
      </c>
      <c r="AR973" t="s">
        <v>6697</v>
      </c>
      <c r="AS973" t="s">
        <v>6697</v>
      </c>
      <c r="AT973">
        <v>1</v>
      </c>
      <c r="AU973" t="s">
        <v>6697</v>
      </c>
      <c r="AV973" t="s">
        <v>6703</v>
      </c>
      <c r="AW973">
        <v>65535</v>
      </c>
      <c r="AX973" t="s">
        <v>6703</v>
      </c>
      <c r="AY973" t="s">
        <v>6697</v>
      </c>
      <c r="BA973" t="s">
        <v>6697</v>
      </c>
    </row>
    <row r="974" spans="1:53">
      <c r="A974" t="s">
        <v>555</v>
      </c>
      <c r="B974" t="s">
        <v>483</v>
      </c>
      <c r="C974" t="s">
        <v>1505</v>
      </c>
      <c r="D974" t="s">
        <v>174</v>
      </c>
      <c r="E974" t="s">
        <v>1974</v>
      </c>
      <c r="F974">
        <v>10</v>
      </c>
      <c r="G974" t="s">
        <v>1977</v>
      </c>
      <c r="H974" t="s">
        <v>1979</v>
      </c>
      <c r="I974" t="s">
        <v>2947</v>
      </c>
      <c r="J974" t="s">
        <v>3542</v>
      </c>
      <c r="K974" t="s">
        <v>3547</v>
      </c>
      <c r="L974" t="s">
        <v>3563</v>
      </c>
      <c r="M974" t="s">
        <v>3890</v>
      </c>
      <c r="N974" t="s">
        <v>174</v>
      </c>
      <c r="O974" t="s">
        <v>3892</v>
      </c>
      <c r="P974" t="s">
        <v>4315</v>
      </c>
      <c r="Q974" t="s">
        <v>4319</v>
      </c>
      <c r="R974" t="s">
        <v>4321</v>
      </c>
      <c r="S974" t="s">
        <v>5006</v>
      </c>
      <c r="T974" t="s">
        <v>5452</v>
      </c>
      <c r="U974" t="s">
        <v>5477</v>
      </c>
      <c r="V974" t="s">
        <v>5792</v>
      </c>
      <c r="W974" t="s">
        <v>6425</v>
      </c>
      <c r="AA974" t="s">
        <v>6697</v>
      </c>
      <c r="AB974" t="s">
        <v>6697</v>
      </c>
      <c r="AC974" t="s">
        <v>6697</v>
      </c>
      <c r="AD974" t="s">
        <v>6697</v>
      </c>
      <c r="AE974" t="s">
        <v>6697</v>
      </c>
      <c r="AF974" t="s">
        <v>6697</v>
      </c>
      <c r="AG974" t="s">
        <v>6697</v>
      </c>
      <c r="AH974" t="s">
        <v>6697</v>
      </c>
      <c r="AI974" t="s">
        <v>6697</v>
      </c>
      <c r="AJ974" t="s">
        <v>6698</v>
      </c>
      <c r="AK974" t="s">
        <v>6697</v>
      </c>
      <c r="AL974" t="s">
        <v>6697</v>
      </c>
      <c r="AM974" t="s">
        <v>6697</v>
      </c>
      <c r="AN974" t="s">
        <v>6700</v>
      </c>
      <c r="AO974" t="s">
        <v>6697</v>
      </c>
      <c r="AP974" t="s">
        <v>6697</v>
      </c>
      <c r="AQ974" t="s">
        <v>6697</v>
      </c>
      <c r="AR974" t="s">
        <v>6697</v>
      </c>
      <c r="AS974" t="s">
        <v>6697</v>
      </c>
      <c r="AT974">
        <v>1</v>
      </c>
      <c r="AU974" t="s">
        <v>6697</v>
      </c>
      <c r="AV974" t="s">
        <v>6703</v>
      </c>
      <c r="AW974">
        <v>65535</v>
      </c>
      <c r="AX974" t="s">
        <v>6703</v>
      </c>
      <c r="AY974" t="s">
        <v>6697</v>
      </c>
      <c r="BA974" t="s">
        <v>6697</v>
      </c>
    </row>
    <row r="975" spans="1:53">
      <c r="A975" t="s">
        <v>556</v>
      </c>
      <c r="B975" t="s">
        <v>1122</v>
      </c>
      <c r="C975" t="s">
        <v>1509</v>
      </c>
      <c r="D975" t="s">
        <v>174</v>
      </c>
      <c r="E975" t="s">
        <v>1974</v>
      </c>
      <c r="F975">
        <v>10</v>
      </c>
      <c r="G975" t="s">
        <v>1977</v>
      </c>
      <c r="H975" t="s">
        <v>1979</v>
      </c>
      <c r="I975" t="s">
        <v>2948</v>
      </c>
      <c r="J975" t="s">
        <v>3542</v>
      </c>
      <c r="K975" t="s">
        <v>3545</v>
      </c>
      <c r="L975" t="s">
        <v>3563</v>
      </c>
      <c r="M975" t="s">
        <v>3914</v>
      </c>
      <c r="N975" t="s">
        <v>174</v>
      </c>
      <c r="O975" t="s">
        <v>4212</v>
      </c>
      <c r="P975" t="s">
        <v>4315</v>
      </c>
      <c r="Q975" t="s">
        <v>4319</v>
      </c>
      <c r="R975" t="s">
        <v>4323</v>
      </c>
      <c r="S975" t="s">
        <v>5007</v>
      </c>
      <c r="T975" t="s">
        <v>5439</v>
      </c>
      <c r="U975" t="s">
        <v>4324</v>
      </c>
      <c r="V975" t="s">
        <v>5807</v>
      </c>
      <c r="W975" t="s">
        <v>6426</v>
      </c>
      <c r="AA975" t="s">
        <v>6697</v>
      </c>
      <c r="AB975" t="s">
        <v>6697</v>
      </c>
      <c r="AC975" t="s">
        <v>6697</v>
      </c>
      <c r="AD975" t="s">
        <v>6697</v>
      </c>
      <c r="AE975" t="s">
        <v>6697</v>
      </c>
      <c r="AF975" t="s">
        <v>6697</v>
      </c>
      <c r="AG975" t="s">
        <v>6697</v>
      </c>
      <c r="AH975" t="s">
        <v>6697</v>
      </c>
      <c r="AI975" t="s">
        <v>6697</v>
      </c>
      <c r="AJ975" t="s">
        <v>6698</v>
      </c>
      <c r="AK975" t="s">
        <v>6697</v>
      </c>
      <c r="AL975" t="s">
        <v>6697</v>
      </c>
      <c r="AM975" t="s">
        <v>6697</v>
      </c>
      <c r="AN975" t="s">
        <v>6699</v>
      </c>
      <c r="AO975" t="s">
        <v>6697</v>
      </c>
      <c r="AP975" t="s">
        <v>6697</v>
      </c>
      <c r="AQ975" t="s">
        <v>6697</v>
      </c>
      <c r="AR975" t="s">
        <v>6697</v>
      </c>
      <c r="AS975" t="s">
        <v>6697</v>
      </c>
      <c r="AT975">
        <v>2</v>
      </c>
      <c r="AU975" t="s">
        <v>6697</v>
      </c>
      <c r="AV975" t="s">
        <v>6703</v>
      </c>
      <c r="AW975">
        <v>65535</v>
      </c>
      <c r="AX975" t="s">
        <v>6703</v>
      </c>
      <c r="AY975" t="s">
        <v>6697</v>
      </c>
      <c r="BA975" t="s">
        <v>6697</v>
      </c>
    </row>
    <row r="976" spans="1:53">
      <c r="A976" t="s">
        <v>556</v>
      </c>
      <c r="B976" t="s">
        <v>1123</v>
      </c>
      <c r="C976" t="s">
        <v>1526</v>
      </c>
      <c r="D976" t="s">
        <v>174</v>
      </c>
      <c r="E976" t="s">
        <v>1974</v>
      </c>
      <c r="F976">
        <v>10</v>
      </c>
      <c r="G976" t="s">
        <v>1977</v>
      </c>
      <c r="H976" t="s">
        <v>1979</v>
      </c>
      <c r="I976" t="s">
        <v>2949</v>
      </c>
      <c r="J976" t="s">
        <v>3542</v>
      </c>
      <c r="K976" t="s">
        <v>3545</v>
      </c>
      <c r="L976" t="s">
        <v>3563</v>
      </c>
      <c r="M976" t="s">
        <v>3914</v>
      </c>
      <c r="N976" t="s">
        <v>174</v>
      </c>
      <c r="O976" t="s">
        <v>4235</v>
      </c>
      <c r="P976" t="s">
        <v>4315</v>
      </c>
      <c r="Q976" t="s">
        <v>4319</v>
      </c>
      <c r="R976" t="s">
        <v>4323</v>
      </c>
      <c r="S976" t="s">
        <v>5007</v>
      </c>
      <c r="T976" t="s">
        <v>5439</v>
      </c>
      <c r="U976" t="s">
        <v>4324</v>
      </c>
      <c r="V976" t="s">
        <v>5807</v>
      </c>
      <c r="W976" t="s">
        <v>6427</v>
      </c>
      <c r="AA976" t="s">
        <v>6697</v>
      </c>
      <c r="AB976" t="s">
        <v>6697</v>
      </c>
      <c r="AC976" t="s">
        <v>6697</v>
      </c>
      <c r="AD976" t="s">
        <v>6697</v>
      </c>
      <c r="AE976" t="s">
        <v>6697</v>
      </c>
      <c r="AF976" t="s">
        <v>6697</v>
      </c>
      <c r="AG976" t="s">
        <v>6697</v>
      </c>
      <c r="AH976" t="s">
        <v>6697</v>
      </c>
      <c r="AI976" t="s">
        <v>6697</v>
      </c>
      <c r="AJ976" t="s">
        <v>6698</v>
      </c>
      <c r="AK976" t="s">
        <v>6697</v>
      </c>
      <c r="AL976" t="s">
        <v>6697</v>
      </c>
      <c r="AM976" t="s">
        <v>6697</v>
      </c>
      <c r="AN976" t="s">
        <v>6699</v>
      </c>
      <c r="AO976" t="s">
        <v>6697</v>
      </c>
      <c r="AP976" t="s">
        <v>6697</v>
      </c>
      <c r="AQ976" t="s">
        <v>6697</v>
      </c>
      <c r="AR976" t="s">
        <v>6697</v>
      </c>
      <c r="AS976" t="s">
        <v>6697</v>
      </c>
      <c r="AT976">
        <v>4</v>
      </c>
      <c r="AU976" t="s">
        <v>6697</v>
      </c>
      <c r="AV976" t="s">
        <v>6703</v>
      </c>
      <c r="AW976">
        <v>65535</v>
      </c>
      <c r="AX976" t="s">
        <v>6703</v>
      </c>
      <c r="AY976" t="s">
        <v>6697</v>
      </c>
      <c r="BA976" t="s">
        <v>6697</v>
      </c>
    </row>
    <row r="977" spans="1:53">
      <c r="A977" t="s">
        <v>202</v>
      </c>
      <c r="B977" t="s">
        <v>1124</v>
      </c>
      <c r="C977" t="s">
        <v>1327</v>
      </c>
      <c r="D977" t="s">
        <v>1662</v>
      </c>
      <c r="E977" t="s">
        <v>1974</v>
      </c>
      <c r="F977">
        <v>5</v>
      </c>
      <c r="G977" t="s">
        <v>1977</v>
      </c>
      <c r="H977" t="s">
        <v>1979</v>
      </c>
      <c r="I977" t="s">
        <v>2950</v>
      </c>
      <c r="J977" t="s">
        <v>3542</v>
      </c>
      <c r="K977" t="s">
        <v>3545</v>
      </c>
      <c r="L977" t="s">
        <v>3563</v>
      </c>
      <c r="M977" t="s">
        <v>3789</v>
      </c>
      <c r="N977" t="s">
        <v>174</v>
      </c>
      <c r="O977" t="s">
        <v>3934</v>
      </c>
      <c r="P977" t="s">
        <v>4315</v>
      </c>
      <c r="Q977" t="s">
        <v>4319</v>
      </c>
      <c r="R977" t="s">
        <v>4321</v>
      </c>
      <c r="S977" t="s">
        <v>5008</v>
      </c>
      <c r="T977" t="s">
        <v>5439</v>
      </c>
      <c r="U977" t="s">
        <v>4324</v>
      </c>
      <c r="V977" t="s">
        <v>5792</v>
      </c>
      <c r="W977" t="s">
        <v>6265</v>
      </c>
      <c r="AA977" t="s">
        <v>6697</v>
      </c>
      <c r="AB977" t="s">
        <v>6697</v>
      </c>
      <c r="AC977" t="s">
        <v>6699</v>
      </c>
      <c r="AD977" t="s">
        <v>6697</v>
      </c>
      <c r="AE977" t="s">
        <v>6697</v>
      </c>
      <c r="AF977" t="s">
        <v>6697</v>
      </c>
      <c r="AG977" t="s">
        <v>6697</v>
      </c>
      <c r="AH977" t="s">
        <v>6697</v>
      </c>
      <c r="AI977" t="s">
        <v>6697</v>
      </c>
      <c r="AJ977" t="s">
        <v>6697</v>
      </c>
      <c r="AK977" t="s">
        <v>6697</v>
      </c>
      <c r="AL977" t="s">
        <v>6697</v>
      </c>
      <c r="AM977" t="s">
        <v>6697</v>
      </c>
      <c r="AN977" t="s">
        <v>6700</v>
      </c>
      <c r="AO977" t="s">
        <v>6697</v>
      </c>
      <c r="AP977" t="s">
        <v>6697</v>
      </c>
      <c r="AQ977" t="s">
        <v>6697</v>
      </c>
      <c r="AR977" t="s">
        <v>6697</v>
      </c>
      <c r="AS977" t="s">
        <v>6697</v>
      </c>
      <c r="AT977">
        <v>0</v>
      </c>
      <c r="AU977" t="s">
        <v>6697</v>
      </c>
      <c r="AV977" t="s">
        <v>6697</v>
      </c>
      <c r="AW977">
        <v>2</v>
      </c>
      <c r="AX977" t="s">
        <v>6697</v>
      </c>
      <c r="AY977" t="s">
        <v>6697</v>
      </c>
      <c r="BA977" t="s">
        <v>6697</v>
      </c>
    </row>
    <row r="978" spans="1:53">
      <c r="A978" t="s">
        <v>202</v>
      </c>
      <c r="B978" t="s">
        <v>97</v>
      </c>
      <c r="C978" t="s">
        <v>1327</v>
      </c>
      <c r="D978" t="s">
        <v>1662</v>
      </c>
      <c r="E978" t="s">
        <v>1974</v>
      </c>
      <c r="F978">
        <v>5</v>
      </c>
      <c r="G978" t="s">
        <v>1977</v>
      </c>
      <c r="H978" t="s">
        <v>1979</v>
      </c>
      <c r="I978" t="s">
        <v>2951</v>
      </c>
      <c r="J978" t="s">
        <v>3542</v>
      </c>
      <c r="K978" t="s">
        <v>3545</v>
      </c>
      <c r="L978" t="s">
        <v>3563</v>
      </c>
      <c r="M978" t="s">
        <v>3649</v>
      </c>
      <c r="N978" t="s">
        <v>174</v>
      </c>
      <c r="O978" t="s">
        <v>4236</v>
      </c>
      <c r="P978" t="s">
        <v>4315</v>
      </c>
      <c r="Q978" t="s">
        <v>4319</v>
      </c>
      <c r="R978" t="s">
        <v>4321</v>
      </c>
      <c r="S978" t="s">
        <v>5009</v>
      </c>
      <c r="T978" t="s">
        <v>5439</v>
      </c>
      <c r="U978" t="s">
        <v>4324</v>
      </c>
      <c r="V978" t="s">
        <v>5792</v>
      </c>
      <c r="W978" t="s">
        <v>6428</v>
      </c>
      <c r="AA978" t="s">
        <v>6697</v>
      </c>
      <c r="AB978" t="s">
        <v>6697</v>
      </c>
      <c r="AC978" t="s">
        <v>6699</v>
      </c>
      <c r="AD978" t="s">
        <v>6697</v>
      </c>
      <c r="AE978" t="s">
        <v>6697</v>
      </c>
      <c r="AF978" t="s">
        <v>6697</v>
      </c>
      <c r="AG978" t="s">
        <v>6697</v>
      </c>
      <c r="AH978" t="s">
        <v>6697</v>
      </c>
      <c r="AI978" t="s">
        <v>6697</v>
      </c>
      <c r="AJ978" t="s">
        <v>6697</v>
      </c>
      <c r="AK978" t="s">
        <v>6697</v>
      </c>
      <c r="AL978" t="s">
        <v>6697</v>
      </c>
      <c r="AM978" t="s">
        <v>6697</v>
      </c>
      <c r="AN978" t="s">
        <v>6700</v>
      </c>
      <c r="AO978" t="s">
        <v>6697</v>
      </c>
      <c r="AP978" t="s">
        <v>6697</v>
      </c>
      <c r="AQ978" t="s">
        <v>6697</v>
      </c>
      <c r="AR978" t="s">
        <v>6697</v>
      </c>
      <c r="AS978" t="s">
        <v>6697</v>
      </c>
      <c r="AT978">
        <v>0</v>
      </c>
      <c r="AU978" t="s">
        <v>6697</v>
      </c>
      <c r="AV978" t="s">
        <v>6697</v>
      </c>
      <c r="AW978">
        <v>2</v>
      </c>
      <c r="AX978" t="s">
        <v>6697</v>
      </c>
      <c r="AY978" t="s">
        <v>6697</v>
      </c>
      <c r="BA978" t="s">
        <v>6697</v>
      </c>
    </row>
    <row r="979" spans="1:53">
      <c r="A979" t="s">
        <v>202</v>
      </c>
      <c r="B979" t="s">
        <v>932</v>
      </c>
      <c r="C979" t="s">
        <v>1327</v>
      </c>
      <c r="D979" t="s">
        <v>1759</v>
      </c>
      <c r="E979" t="s">
        <v>1974</v>
      </c>
      <c r="F979">
        <v>-5</v>
      </c>
      <c r="G979" t="s">
        <v>1977</v>
      </c>
      <c r="H979" t="s">
        <v>1979</v>
      </c>
      <c r="I979" t="s">
        <v>2952</v>
      </c>
      <c r="J979" t="s">
        <v>3542</v>
      </c>
      <c r="K979" t="s">
        <v>3545</v>
      </c>
      <c r="L979" t="s">
        <v>3563</v>
      </c>
      <c r="M979" t="s">
        <v>3637</v>
      </c>
      <c r="N979" t="s">
        <v>4067</v>
      </c>
      <c r="O979" t="s">
        <v>4237</v>
      </c>
      <c r="P979" t="s">
        <v>4315</v>
      </c>
      <c r="Q979" t="s">
        <v>4319</v>
      </c>
      <c r="R979" t="s">
        <v>4323</v>
      </c>
      <c r="S979" t="s">
        <v>5010</v>
      </c>
      <c r="T979" t="s">
        <v>5439</v>
      </c>
      <c r="U979" t="s">
        <v>4324</v>
      </c>
      <c r="V979" t="s">
        <v>5792</v>
      </c>
      <c r="W979" t="s">
        <v>6429</v>
      </c>
      <c r="AA979" t="s">
        <v>6697</v>
      </c>
      <c r="AB979" t="s">
        <v>6697</v>
      </c>
      <c r="AC979" t="s">
        <v>6699</v>
      </c>
      <c r="AD979" t="s">
        <v>6697</v>
      </c>
      <c r="AE979" t="s">
        <v>6697</v>
      </c>
      <c r="AF979" t="s">
        <v>6697</v>
      </c>
      <c r="AG979" t="s">
        <v>6697</v>
      </c>
      <c r="AH979" t="s">
        <v>6697</v>
      </c>
      <c r="AI979" t="s">
        <v>6697</v>
      </c>
      <c r="AJ979" t="s">
        <v>6697</v>
      </c>
      <c r="AK979" t="s">
        <v>6697</v>
      </c>
      <c r="AL979" t="s">
        <v>6697</v>
      </c>
      <c r="AM979" t="s">
        <v>6697</v>
      </c>
      <c r="AN979" t="s">
        <v>6699</v>
      </c>
      <c r="AO979" t="s">
        <v>6697</v>
      </c>
      <c r="AP979" t="s">
        <v>6702</v>
      </c>
      <c r="AQ979" t="s">
        <v>6697</v>
      </c>
      <c r="AR979" t="s">
        <v>6697</v>
      </c>
      <c r="AS979" t="s">
        <v>6697</v>
      </c>
      <c r="AT979">
        <v>0</v>
      </c>
      <c r="AU979" t="s">
        <v>6697</v>
      </c>
      <c r="AV979" t="s">
        <v>6697</v>
      </c>
      <c r="AW979">
        <v>3</v>
      </c>
      <c r="AX979" t="s">
        <v>6697</v>
      </c>
      <c r="AY979" t="s">
        <v>6697</v>
      </c>
      <c r="BA979" t="s">
        <v>6697</v>
      </c>
    </row>
    <row r="980" spans="1:53">
      <c r="A980" t="s">
        <v>557</v>
      </c>
      <c r="B980" t="s">
        <v>1125</v>
      </c>
      <c r="C980" t="s">
        <v>1325</v>
      </c>
      <c r="D980" t="s">
        <v>1899</v>
      </c>
      <c r="E980" t="s">
        <v>1973</v>
      </c>
      <c r="F980">
        <v>0</v>
      </c>
      <c r="G980" t="s">
        <v>1977</v>
      </c>
      <c r="H980" t="s">
        <v>1979</v>
      </c>
      <c r="I980" t="s">
        <v>2953</v>
      </c>
      <c r="J980" t="s">
        <v>3542</v>
      </c>
      <c r="K980" t="s">
        <v>3558</v>
      </c>
      <c r="L980" t="s">
        <v>3562</v>
      </c>
      <c r="M980" t="s">
        <v>3932</v>
      </c>
      <c r="N980" t="s">
        <v>193</v>
      </c>
      <c r="O980" t="s">
        <v>4238</v>
      </c>
      <c r="P980" t="s">
        <v>4315</v>
      </c>
      <c r="Q980" t="s">
        <v>4319</v>
      </c>
      <c r="R980" t="s">
        <v>4323</v>
      </c>
      <c r="S980" t="s">
        <v>5011</v>
      </c>
      <c r="T980" t="s">
        <v>5439</v>
      </c>
      <c r="U980" t="s">
        <v>4324</v>
      </c>
      <c r="V980" t="s">
        <v>5631</v>
      </c>
      <c r="W980" t="s">
        <v>6430</v>
      </c>
      <c r="AA980" t="s">
        <v>6697</v>
      </c>
      <c r="AB980" t="s">
        <v>6697</v>
      </c>
      <c r="AC980" t="s">
        <v>6697</v>
      </c>
      <c r="AD980" t="s">
        <v>6697</v>
      </c>
      <c r="AE980" t="s">
        <v>6697</v>
      </c>
      <c r="AF980" t="s">
        <v>6697</v>
      </c>
      <c r="AG980" t="s">
        <v>6697</v>
      </c>
      <c r="AH980" t="s">
        <v>6697</v>
      </c>
      <c r="AI980" t="s">
        <v>6697</v>
      </c>
      <c r="AJ980" t="s">
        <v>6697</v>
      </c>
      <c r="AK980" t="s">
        <v>6697</v>
      </c>
      <c r="AL980" t="s">
        <v>6697</v>
      </c>
      <c r="AM980" t="s">
        <v>6697</v>
      </c>
      <c r="AN980" t="s">
        <v>6699</v>
      </c>
      <c r="AO980" t="s">
        <v>6697</v>
      </c>
      <c r="AP980" t="s">
        <v>6697</v>
      </c>
      <c r="AQ980" t="s">
        <v>6697</v>
      </c>
      <c r="AR980" t="s">
        <v>6697</v>
      </c>
      <c r="AS980" t="s">
        <v>6697</v>
      </c>
      <c r="AT980">
        <v>0</v>
      </c>
      <c r="AU980" t="s">
        <v>6697</v>
      </c>
      <c r="AV980" t="s">
        <v>6697</v>
      </c>
      <c r="AW980">
        <v>0</v>
      </c>
      <c r="AX980" t="s">
        <v>6697</v>
      </c>
      <c r="AY980" t="s">
        <v>6697</v>
      </c>
      <c r="BA980" t="s">
        <v>6697</v>
      </c>
    </row>
    <row r="981" spans="1:53">
      <c r="A981" t="s">
        <v>558</v>
      </c>
      <c r="B981" t="s">
        <v>97</v>
      </c>
      <c r="C981" t="s">
        <v>1327</v>
      </c>
      <c r="D981" t="s">
        <v>1667</v>
      </c>
      <c r="E981" t="s">
        <v>1974</v>
      </c>
      <c r="F981">
        <v>0</v>
      </c>
      <c r="G981" t="s">
        <v>1977</v>
      </c>
      <c r="H981" t="s">
        <v>1979</v>
      </c>
      <c r="I981" t="s">
        <v>2954</v>
      </c>
      <c r="J981" t="s">
        <v>3542</v>
      </c>
      <c r="K981" t="s">
        <v>3545</v>
      </c>
      <c r="L981" t="s">
        <v>3563</v>
      </c>
      <c r="M981" t="s">
        <v>3933</v>
      </c>
      <c r="N981" t="s">
        <v>174</v>
      </c>
      <c r="O981" t="s">
        <v>3573</v>
      </c>
      <c r="P981" t="s">
        <v>4315</v>
      </c>
      <c r="Q981" t="s">
        <v>4319</v>
      </c>
      <c r="R981" t="s">
        <v>4322</v>
      </c>
      <c r="S981" t="s">
        <v>5012</v>
      </c>
      <c r="T981" t="s">
        <v>5440</v>
      </c>
      <c r="U981" t="s">
        <v>5440</v>
      </c>
      <c r="V981" t="s">
        <v>5792</v>
      </c>
      <c r="W981" t="s">
        <v>6431</v>
      </c>
      <c r="AA981" t="s">
        <v>6697</v>
      </c>
      <c r="AB981" t="s">
        <v>6697</v>
      </c>
      <c r="AC981" t="s">
        <v>6697</v>
      </c>
      <c r="AD981" t="s">
        <v>6697</v>
      </c>
      <c r="AE981" t="s">
        <v>6697</v>
      </c>
      <c r="AF981" t="s">
        <v>6697</v>
      </c>
      <c r="AG981" t="s">
        <v>6697</v>
      </c>
      <c r="AH981" t="s">
        <v>6697</v>
      </c>
      <c r="AI981" t="s">
        <v>6697</v>
      </c>
      <c r="AJ981" t="s">
        <v>6697</v>
      </c>
      <c r="AK981" t="s">
        <v>6697</v>
      </c>
      <c r="AL981" t="s">
        <v>6697</v>
      </c>
      <c r="AM981" t="s">
        <v>6697</v>
      </c>
      <c r="AN981" t="s">
        <v>6697</v>
      </c>
      <c r="AO981" t="s">
        <v>6697</v>
      </c>
      <c r="AP981" t="s">
        <v>6697</v>
      </c>
      <c r="AQ981" t="s">
        <v>6697</v>
      </c>
      <c r="AR981" t="s">
        <v>6697</v>
      </c>
      <c r="AS981" t="s">
        <v>6697</v>
      </c>
      <c r="AT981">
        <v>0</v>
      </c>
      <c r="AU981" t="s">
        <v>6697</v>
      </c>
      <c r="AV981" t="s">
        <v>6697</v>
      </c>
      <c r="AW981">
        <v>1</v>
      </c>
      <c r="AX981" t="s">
        <v>6697</v>
      </c>
      <c r="AY981" t="s">
        <v>6697</v>
      </c>
      <c r="BA981" t="s">
        <v>6697</v>
      </c>
    </row>
    <row r="982" spans="1:53">
      <c r="A982" t="s">
        <v>558</v>
      </c>
      <c r="B982" t="s">
        <v>558</v>
      </c>
      <c r="C982" t="s">
        <v>1327</v>
      </c>
      <c r="D982" t="s">
        <v>1667</v>
      </c>
      <c r="E982" t="s">
        <v>1974</v>
      </c>
      <c r="F982">
        <v>0</v>
      </c>
      <c r="G982" t="s">
        <v>1977</v>
      </c>
      <c r="H982" t="s">
        <v>1979</v>
      </c>
      <c r="I982" t="s">
        <v>2955</v>
      </c>
      <c r="J982" t="s">
        <v>3542</v>
      </c>
      <c r="K982" t="s">
        <v>3545</v>
      </c>
      <c r="L982" t="s">
        <v>3563</v>
      </c>
      <c r="M982" t="s">
        <v>3934</v>
      </c>
      <c r="N982" t="s">
        <v>174</v>
      </c>
      <c r="O982" t="s">
        <v>3934</v>
      </c>
      <c r="P982" t="s">
        <v>4315</v>
      </c>
      <c r="Q982" t="s">
        <v>4319</v>
      </c>
      <c r="R982" t="s">
        <v>4322</v>
      </c>
      <c r="S982" t="s">
        <v>5013</v>
      </c>
      <c r="T982" t="s">
        <v>5440</v>
      </c>
      <c r="U982" t="s">
        <v>5440</v>
      </c>
      <c r="V982" t="s">
        <v>5792</v>
      </c>
      <c r="W982" t="s">
        <v>6431</v>
      </c>
      <c r="AA982" t="s">
        <v>6697</v>
      </c>
      <c r="AB982" t="s">
        <v>6697</v>
      </c>
      <c r="AC982" t="s">
        <v>6697</v>
      </c>
      <c r="AD982" t="s">
        <v>6697</v>
      </c>
      <c r="AE982" t="s">
        <v>6697</v>
      </c>
      <c r="AF982" t="s">
        <v>6697</v>
      </c>
      <c r="AG982" t="s">
        <v>6697</v>
      </c>
      <c r="AH982" t="s">
        <v>6697</v>
      </c>
      <c r="AI982" t="s">
        <v>6697</v>
      </c>
      <c r="AJ982" t="s">
        <v>6697</v>
      </c>
      <c r="AK982" t="s">
        <v>6697</v>
      </c>
      <c r="AL982" t="s">
        <v>6697</v>
      </c>
      <c r="AM982" t="s">
        <v>6697</v>
      </c>
      <c r="AN982" t="s">
        <v>6697</v>
      </c>
      <c r="AO982" t="s">
        <v>6697</v>
      </c>
      <c r="AP982" t="s">
        <v>6697</v>
      </c>
      <c r="AQ982" t="s">
        <v>6697</v>
      </c>
      <c r="AR982" t="s">
        <v>6697</v>
      </c>
      <c r="AS982" t="s">
        <v>6697</v>
      </c>
      <c r="AT982">
        <v>0</v>
      </c>
      <c r="AU982" t="s">
        <v>6697</v>
      </c>
      <c r="AV982" t="s">
        <v>6697</v>
      </c>
      <c r="AW982">
        <v>1</v>
      </c>
      <c r="AX982" t="s">
        <v>6697</v>
      </c>
      <c r="AY982" t="s">
        <v>6697</v>
      </c>
      <c r="BA982" t="s">
        <v>6697</v>
      </c>
    </row>
    <row r="983" spans="1:53">
      <c r="A983" t="s">
        <v>559</v>
      </c>
      <c r="B983" t="s">
        <v>558</v>
      </c>
      <c r="C983" t="s">
        <v>1327</v>
      </c>
      <c r="D983" t="s">
        <v>1667</v>
      </c>
      <c r="E983" t="s">
        <v>1974</v>
      </c>
      <c r="F983">
        <v>0</v>
      </c>
      <c r="G983" t="s">
        <v>1977</v>
      </c>
      <c r="H983" t="s">
        <v>1979</v>
      </c>
      <c r="I983" t="s">
        <v>2956</v>
      </c>
      <c r="J983" t="s">
        <v>3542</v>
      </c>
      <c r="K983" t="s">
        <v>3545</v>
      </c>
      <c r="L983" t="s">
        <v>3563</v>
      </c>
      <c r="M983" t="s">
        <v>3934</v>
      </c>
      <c r="N983" t="s">
        <v>174</v>
      </c>
      <c r="O983" t="s">
        <v>3934</v>
      </c>
      <c r="P983" t="s">
        <v>4315</v>
      </c>
      <c r="Q983" t="s">
        <v>4319</v>
      </c>
      <c r="R983" t="s">
        <v>4321</v>
      </c>
      <c r="S983" t="s">
        <v>5014</v>
      </c>
      <c r="T983" t="s">
        <v>5440</v>
      </c>
      <c r="U983" t="s">
        <v>5440</v>
      </c>
      <c r="V983" t="s">
        <v>5792</v>
      </c>
      <c r="W983" t="s">
        <v>6432</v>
      </c>
      <c r="AA983" t="s">
        <v>6697</v>
      </c>
      <c r="AB983" t="s">
        <v>6697</v>
      </c>
      <c r="AC983" t="s">
        <v>6697</v>
      </c>
      <c r="AD983" t="s">
        <v>6697</v>
      </c>
      <c r="AE983" t="s">
        <v>6697</v>
      </c>
      <c r="AF983" t="s">
        <v>6697</v>
      </c>
      <c r="AG983" t="s">
        <v>6697</v>
      </c>
      <c r="AH983" t="s">
        <v>6697</v>
      </c>
      <c r="AI983" t="s">
        <v>6697</v>
      </c>
      <c r="AJ983" t="s">
        <v>6697</v>
      </c>
      <c r="AK983" t="s">
        <v>6697</v>
      </c>
      <c r="AL983" t="s">
        <v>6697</v>
      </c>
      <c r="AM983" t="s">
        <v>6697</v>
      </c>
      <c r="AN983" t="s">
        <v>6700</v>
      </c>
      <c r="AO983" t="s">
        <v>6697</v>
      </c>
      <c r="AP983" t="s">
        <v>6697</v>
      </c>
      <c r="AQ983" t="s">
        <v>6697</v>
      </c>
      <c r="AR983" t="s">
        <v>6697</v>
      </c>
      <c r="AS983" t="s">
        <v>6697</v>
      </c>
      <c r="AT983">
        <v>0</v>
      </c>
      <c r="AU983" t="s">
        <v>6697</v>
      </c>
      <c r="AV983" t="s">
        <v>6697</v>
      </c>
      <c r="AW983">
        <v>1</v>
      </c>
      <c r="AX983" t="s">
        <v>6697</v>
      </c>
      <c r="AY983" t="s">
        <v>6697</v>
      </c>
      <c r="BA983" t="s">
        <v>6697</v>
      </c>
    </row>
    <row r="984" spans="1:53">
      <c r="A984" t="s">
        <v>560</v>
      </c>
      <c r="B984" t="s">
        <v>558</v>
      </c>
      <c r="C984" t="s">
        <v>1327</v>
      </c>
      <c r="D984" t="s">
        <v>1667</v>
      </c>
      <c r="E984" t="s">
        <v>1974</v>
      </c>
      <c r="F984">
        <v>0</v>
      </c>
      <c r="G984" t="s">
        <v>1977</v>
      </c>
      <c r="H984" t="s">
        <v>1979</v>
      </c>
      <c r="I984" t="s">
        <v>2957</v>
      </c>
      <c r="J984" t="s">
        <v>3542</v>
      </c>
      <c r="K984" t="s">
        <v>3545</v>
      </c>
      <c r="L984" t="s">
        <v>3563</v>
      </c>
      <c r="M984" t="s">
        <v>3576</v>
      </c>
      <c r="N984" t="s">
        <v>174</v>
      </c>
      <c r="O984" t="s">
        <v>3933</v>
      </c>
      <c r="P984" t="s">
        <v>4315</v>
      </c>
      <c r="Q984" t="s">
        <v>4319</v>
      </c>
      <c r="R984" t="s">
        <v>4323</v>
      </c>
      <c r="S984" t="s">
        <v>5015</v>
      </c>
      <c r="T984" t="s">
        <v>5439</v>
      </c>
      <c r="U984" t="s">
        <v>4324</v>
      </c>
      <c r="V984" t="s">
        <v>5792</v>
      </c>
      <c r="W984" t="s">
        <v>6433</v>
      </c>
      <c r="AA984" t="s">
        <v>6697</v>
      </c>
      <c r="AB984" t="s">
        <v>6697</v>
      </c>
      <c r="AC984" t="s">
        <v>6697</v>
      </c>
      <c r="AD984" t="s">
        <v>6697</v>
      </c>
      <c r="AE984" t="s">
        <v>6697</v>
      </c>
      <c r="AF984" t="s">
        <v>6697</v>
      </c>
      <c r="AG984" t="s">
        <v>6697</v>
      </c>
      <c r="AH984" t="s">
        <v>6697</v>
      </c>
      <c r="AI984" t="s">
        <v>6697</v>
      </c>
      <c r="AJ984" t="s">
        <v>6697</v>
      </c>
      <c r="AK984" t="s">
        <v>6697</v>
      </c>
      <c r="AL984" t="s">
        <v>6697</v>
      </c>
      <c r="AM984" t="s">
        <v>6697</v>
      </c>
      <c r="AN984" t="s">
        <v>6699</v>
      </c>
      <c r="AO984" t="s">
        <v>6697</v>
      </c>
      <c r="AP984" t="s">
        <v>6697</v>
      </c>
      <c r="AQ984" t="s">
        <v>6697</v>
      </c>
      <c r="AR984" t="s">
        <v>6697</v>
      </c>
      <c r="AS984" t="s">
        <v>6697</v>
      </c>
      <c r="AT984">
        <v>0</v>
      </c>
      <c r="AU984" t="s">
        <v>6697</v>
      </c>
      <c r="AV984" t="s">
        <v>6697</v>
      </c>
      <c r="AW984">
        <v>1</v>
      </c>
      <c r="AX984" t="s">
        <v>6697</v>
      </c>
      <c r="AY984" t="s">
        <v>6697</v>
      </c>
      <c r="BA984" t="s">
        <v>6697</v>
      </c>
    </row>
    <row r="985" spans="1:53">
      <c r="A985" t="s">
        <v>561</v>
      </c>
      <c r="B985" t="s">
        <v>558</v>
      </c>
      <c r="C985" t="s">
        <v>1327</v>
      </c>
      <c r="D985" t="s">
        <v>1667</v>
      </c>
      <c r="E985" t="s">
        <v>1974</v>
      </c>
      <c r="F985">
        <v>0</v>
      </c>
      <c r="G985" t="s">
        <v>1977</v>
      </c>
      <c r="H985" t="s">
        <v>1979</v>
      </c>
      <c r="I985" t="s">
        <v>2958</v>
      </c>
      <c r="J985" t="s">
        <v>3542</v>
      </c>
      <c r="K985" t="s">
        <v>3545</v>
      </c>
      <c r="L985" t="s">
        <v>3563</v>
      </c>
      <c r="M985" t="s">
        <v>3864</v>
      </c>
      <c r="N985" t="s">
        <v>174</v>
      </c>
      <c r="O985" t="s">
        <v>3934</v>
      </c>
      <c r="P985" t="s">
        <v>4315</v>
      </c>
      <c r="Q985" t="s">
        <v>4319</v>
      </c>
      <c r="R985" t="s">
        <v>4323</v>
      </c>
      <c r="S985" t="s">
        <v>5016</v>
      </c>
      <c r="T985" t="s">
        <v>5439</v>
      </c>
      <c r="U985" t="s">
        <v>4324</v>
      </c>
      <c r="V985" t="s">
        <v>5808</v>
      </c>
      <c r="W985" t="s">
        <v>6434</v>
      </c>
      <c r="AA985" t="s">
        <v>6697</v>
      </c>
      <c r="AB985" t="s">
        <v>6697</v>
      </c>
      <c r="AC985" t="s">
        <v>6697</v>
      </c>
      <c r="AD985" t="s">
        <v>6697</v>
      </c>
      <c r="AE985" t="s">
        <v>6697</v>
      </c>
      <c r="AF985" t="s">
        <v>6697</v>
      </c>
      <c r="AG985" t="s">
        <v>6697</v>
      </c>
      <c r="AH985" t="s">
        <v>6697</v>
      </c>
      <c r="AI985" t="s">
        <v>6697</v>
      </c>
      <c r="AJ985" t="s">
        <v>6697</v>
      </c>
      <c r="AK985" t="s">
        <v>6697</v>
      </c>
      <c r="AL985" t="s">
        <v>6697</v>
      </c>
      <c r="AM985" t="s">
        <v>6697</v>
      </c>
      <c r="AN985" t="s">
        <v>6699</v>
      </c>
      <c r="AO985" t="s">
        <v>6697</v>
      </c>
      <c r="AP985" t="s">
        <v>6697</v>
      </c>
      <c r="AQ985" t="s">
        <v>6697</v>
      </c>
      <c r="AR985" t="s">
        <v>6697</v>
      </c>
      <c r="AS985" t="s">
        <v>6697</v>
      </c>
      <c r="AT985">
        <v>0</v>
      </c>
      <c r="AU985" t="s">
        <v>6697</v>
      </c>
      <c r="AV985" t="s">
        <v>6697</v>
      </c>
      <c r="AW985">
        <v>1</v>
      </c>
      <c r="AX985" t="s">
        <v>6697</v>
      </c>
      <c r="AY985" t="s">
        <v>6697</v>
      </c>
      <c r="BA985" t="s">
        <v>6697</v>
      </c>
    </row>
    <row r="986" spans="1:53">
      <c r="A986" t="s">
        <v>561</v>
      </c>
      <c r="B986" t="s">
        <v>97</v>
      </c>
      <c r="C986" t="s">
        <v>1327</v>
      </c>
      <c r="D986" t="s">
        <v>1667</v>
      </c>
      <c r="E986" t="s">
        <v>1974</v>
      </c>
      <c r="F986">
        <v>0</v>
      </c>
      <c r="G986" t="s">
        <v>1977</v>
      </c>
      <c r="H986" t="s">
        <v>1979</v>
      </c>
      <c r="I986" t="s">
        <v>2959</v>
      </c>
      <c r="J986" t="s">
        <v>3542</v>
      </c>
      <c r="K986" t="s">
        <v>3545</v>
      </c>
      <c r="L986" t="s">
        <v>3563</v>
      </c>
      <c r="M986" t="s">
        <v>3865</v>
      </c>
      <c r="N986" t="s">
        <v>174</v>
      </c>
      <c r="O986" t="s">
        <v>4236</v>
      </c>
      <c r="P986" t="s">
        <v>4315</v>
      </c>
      <c r="Q986" t="s">
        <v>4319</v>
      </c>
      <c r="R986" t="s">
        <v>4323</v>
      </c>
      <c r="S986" t="s">
        <v>5016</v>
      </c>
      <c r="T986" t="s">
        <v>5439</v>
      </c>
      <c r="U986" t="s">
        <v>4324</v>
      </c>
      <c r="V986" t="s">
        <v>5808</v>
      </c>
      <c r="W986" t="s">
        <v>6434</v>
      </c>
      <c r="AA986" t="s">
        <v>6697</v>
      </c>
      <c r="AB986" t="s">
        <v>6697</v>
      </c>
      <c r="AC986" t="s">
        <v>6697</v>
      </c>
      <c r="AD986" t="s">
        <v>6697</v>
      </c>
      <c r="AE986" t="s">
        <v>6697</v>
      </c>
      <c r="AF986" t="s">
        <v>6697</v>
      </c>
      <c r="AG986" t="s">
        <v>6697</v>
      </c>
      <c r="AH986" t="s">
        <v>6697</v>
      </c>
      <c r="AI986" t="s">
        <v>6697</v>
      </c>
      <c r="AJ986" t="s">
        <v>6697</v>
      </c>
      <c r="AK986" t="s">
        <v>6697</v>
      </c>
      <c r="AL986" t="s">
        <v>6697</v>
      </c>
      <c r="AM986" t="s">
        <v>6697</v>
      </c>
      <c r="AN986" t="s">
        <v>6699</v>
      </c>
      <c r="AO986" t="s">
        <v>6697</v>
      </c>
      <c r="AP986" t="s">
        <v>6697</v>
      </c>
      <c r="AQ986" t="s">
        <v>6697</v>
      </c>
      <c r="AR986" t="s">
        <v>6697</v>
      </c>
      <c r="AS986" t="s">
        <v>6697</v>
      </c>
      <c r="AT986">
        <v>0</v>
      </c>
      <c r="AU986" t="s">
        <v>6697</v>
      </c>
      <c r="AV986" t="s">
        <v>6697</v>
      </c>
      <c r="AW986">
        <v>1</v>
      </c>
      <c r="AX986" t="s">
        <v>6697</v>
      </c>
      <c r="AY986" t="s">
        <v>6697</v>
      </c>
      <c r="BA986" t="s">
        <v>6697</v>
      </c>
    </row>
    <row r="987" spans="1:53">
      <c r="A987" t="s">
        <v>202</v>
      </c>
      <c r="B987" t="s">
        <v>560</v>
      </c>
      <c r="C987" t="s">
        <v>1327</v>
      </c>
      <c r="D987" t="s">
        <v>1662</v>
      </c>
      <c r="E987" t="s">
        <v>1974</v>
      </c>
      <c r="F987">
        <v>-5</v>
      </c>
      <c r="G987" t="s">
        <v>1977</v>
      </c>
      <c r="H987" t="s">
        <v>1979</v>
      </c>
      <c r="I987" t="s">
        <v>2960</v>
      </c>
      <c r="J987" t="s">
        <v>3542</v>
      </c>
      <c r="K987" t="s">
        <v>3545</v>
      </c>
      <c r="L987" t="s">
        <v>3563</v>
      </c>
      <c r="M987" t="s">
        <v>3637</v>
      </c>
      <c r="N987" t="s">
        <v>4067</v>
      </c>
      <c r="O987" t="s">
        <v>3576</v>
      </c>
      <c r="P987" t="s">
        <v>4315</v>
      </c>
      <c r="Q987" t="s">
        <v>4319</v>
      </c>
      <c r="R987" t="s">
        <v>4323</v>
      </c>
      <c r="S987" t="s">
        <v>5015</v>
      </c>
      <c r="T987" t="s">
        <v>5439</v>
      </c>
      <c r="U987" t="s">
        <v>4324</v>
      </c>
      <c r="V987" t="s">
        <v>5792</v>
      </c>
      <c r="W987" t="s">
        <v>6433</v>
      </c>
      <c r="AA987" t="s">
        <v>6697</v>
      </c>
      <c r="AB987" t="s">
        <v>6697</v>
      </c>
      <c r="AC987" t="s">
        <v>6699</v>
      </c>
      <c r="AD987" t="s">
        <v>6697</v>
      </c>
      <c r="AE987" t="s">
        <v>6697</v>
      </c>
      <c r="AF987" t="s">
        <v>6697</v>
      </c>
      <c r="AG987" t="s">
        <v>6697</v>
      </c>
      <c r="AH987" t="s">
        <v>6697</v>
      </c>
      <c r="AI987" t="s">
        <v>6697</v>
      </c>
      <c r="AJ987" t="s">
        <v>6697</v>
      </c>
      <c r="AK987" t="s">
        <v>6697</v>
      </c>
      <c r="AL987" t="s">
        <v>6697</v>
      </c>
      <c r="AM987" t="s">
        <v>6697</v>
      </c>
      <c r="AN987" t="s">
        <v>6699</v>
      </c>
      <c r="AO987" t="s">
        <v>6697</v>
      </c>
      <c r="AP987" t="s">
        <v>6702</v>
      </c>
      <c r="AQ987" t="s">
        <v>6697</v>
      </c>
      <c r="AR987" t="s">
        <v>6697</v>
      </c>
      <c r="AS987" t="s">
        <v>6697</v>
      </c>
      <c r="AT987">
        <v>0</v>
      </c>
      <c r="AU987" t="s">
        <v>6697</v>
      </c>
      <c r="AV987" t="s">
        <v>6697</v>
      </c>
      <c r="AW987">
        <v>2</v>
      </c>
      <c r="AX987" t="s">
        <v>6697</v>
      </c>
      <c r="AY987" t="s">
        <v>6697</v>
      </c>
      <c r="BA987" t="s">
        <v>6697</v>
      </c>
    </row>
    <row r="988" spans="1:53">
      <c r="A988" t="s">
        <v>562</v>
      </c>
      <c r="B988" t="s">
        <v>827</v>
      </c>
      <c r="C988" t="s">
        <v>1327</v>
      </c>
      <c r="D988" t="s">
        <v>1660</v>
      </c>
      <c r="E988" t="s">
        <v>1974</v>
      </c>
      <c r="F988">
        <v>0</v>
      </c>
      <c r="G988" t="s">
        <v>1977</v>
      </c>
      <c r="H988" t="s">
        <v>1979</v>
      </c>
      <c r="I988" t="s">
        <v>2961</v>
      </c>
      <c r="J988" t="s">
        <v>3542</v>
      </c>
      <c r="K988" t="s">
        <v>3545</v>
      </c>
      <c r="L988" t="s">
        <v>3563</v>
      </c>
      <c r="M988" t="s">
        <v>3817</v>
      </c>
      <c r="N988" t="s">
        <v>174</v>
      </c>
      <c r="O988" t="s">
        <v>3910</v>
      </c>
      <c r="P988" t="s">
        <v>4315</v>
      </c>
      <c r="Q988" t="s">
        <v>4319</v>
      </c>
      <c r="R988" t="s">
        <v>4321</v>
      </c>
      <c r="S988" t="s">
        <v>5017</v>
      </c>
      <c r="T988" t="s">
        <v>5439</v>
      </c>
      <c r="U988" t="s">
        <v>4324</v>
      </c>
      <c r="V988" t="s">
        <v>5792</v>
      </c>
      <c r="W988" t="s">
        <v>5955</v>
      </c>
      <c r="AA988" t="s">
        <v>6697</v>
      </c>
      <c r="AB988" t="s">
        <v>6697</v>
      </c>
      <c r="AC988" t="s">
        <v>6697</v>
      </c>
      <c r="AD988" t="s">
        <v>6697</v>
      </c>
      <c r="AE988" t="s">
        <v>6697</v>
      </c>
      <c r="AF988" t="s">
        <v>6697</v>
      </c>
      <c r="AG988" t="s">
        <v>6697</v>
      </c>
      <c r="AH988" t="s">
        <v>6697</v>
      </c>
      <c r="AI988" t="s">
        <v>6697</v>
      </c>
      <c r="AJ988" t="s">
        <v>6697</v>
      </c>
      <c r="AK988" t="s">
        <v>6697</v>
      </c>
      <c r="AL988" t="s">
        <v>6697</v>
      </c>
      <c r="AM988" t="s">
        <v>6697</v>
      </c>
      <c r="AN988" t="s">
        <v>6700</v>
      </c>
      <c r="AO988" t="s">
        <v>6697</v>
      </c>
      <c r="AP988" t="s">
        <v>6697</v>
      </c>
      <c r="AQ988" t="s">
        <v>6697</v>
      </c>
      <c r="AR988" t="s">
        <v>6697</v>
      </c>
      <c r="AS988" t="s">
        <v>6697</v>
      </c>
      <c r="AT988">
        <v>0</v>
      </c>
      <c r="AU988" t="s">
        <v>6697</v>
      </c>
      <c r="AV988" t="s">
        <v>6697</v>
      </c>
      <c r="AW988">
        <v>1</v>
      </c>
      <c r="AX988" t="s">
        <v>6697</v>
      </c>
      <c r="AY988" t="s">
        <v>6697</v>
      </c>
      <c r="BA988" t="s">
        <v>6697</v>
      </c>
    </row>
    <row r="989" spans="1:53">
      <c r="A989" t="s">
        <v>563</v>
      </c>
      <c r="B989" t="s">
        <v>1126</v>
      </c>
      <c r="C989" t="s">
        <v>1325</v>
      </c>
      <c r="D989" t="s">
        <v>1903</v>
      </c>
      <c r="E989" t="s">
        <v>1973</v>
      </c>
      <c r="F989">
        <v>0</v>
      </c>
      <c r="G989" t="s">
        <v>1977</v>
      </c>
      <c r="H989" t="s">
        <v>1979</v>
      </c>
      <c r="I989" t="s">
        <v>2962</v>
      </c>
      <c r="J989" t="s">
        <v>3542</v>
      </c>
      <c r="K989" t="s">
        <v>3544</v>
      </c>
      <c r="L989" t="s">
        <v>3562</v>
      </c>
      <c r="M989" t="s">
        <v>3935</v>
      </c>
      <c r="N989" t="s">
        <v>193</v>
      </c>
      <c r="O989" t="s">
        <v>4239</v>
      </c>
      <c r="P989" t="s">
        <v>4315</v>
      </c>
      <c r="Q989" t="s">
        <v>4319</v>
      </c>
      <c r="R989" t="s">
        <v>4323</v>
      </c>
      <c r="S989" t="s">
        <v>5018</v>
      </c>
      <c r="T989" t="s">
        <v>5439</v>
      </c>
      <c r="U989" t="s">
        <v>4324</v>
      </c>
      <c r="V989" t="s">
        <v>5631</v>
      </c>
      <c r="W989" t="s">
        <v>5955</v>
      </c>
      <c r="AA989" t="s">
        <v>6697</v>
      </c>
      <c r="AB989" t="s">
        <v>6697</v>
      </c>
      <c r="AC989" t="s">
        <v>6697</v>
      </c>
      <c r="AD989" t="s">
        <v>6697</v>
      </c>
      <c r="AE989" t="s">
        <v>6697</v>
      </c>
      <c r="AF989" t="s">
        <v>6697</v>
      </c>
      <c r="AG989" t="s">
        <v>6697</v>
      </c>
      <c r="AH989" t="s">
        <v>6697</v>
      </c>
      <c r="AI989" t="s">
        <v>6697</v>
      </c>
      <c r="AJ989" t="s">
        <v>6697</v>
      </c>
      <c r="AK989" t="s">
        <v>6697</v>
      </c>
      <c r="AL989" t="s">
        <v>6697</v>
      </c>
      <c r="AM989" t="s">
        <v>6697</v>
      </c>
      <c r="AN989" t="s">
        <v>6699</v>
      </c>
      <c r="AO989" t="s">
        <v>6697</v>
      </c>
      <c r="AP989" t="s">
        <v>6697</v>
      </c>
      <c r="AQ989" t="s">
        <v>6697</v>
      </c>
      <c r="AR989" t="s">
        <v>6697</v>
      </c>
      <c r="AS989" t="s">
        <v>6697</v>
      </c>
      <c r="AT989">
        <v>0</v>
      </c>
      <c r="AU989" t="s">
        <v>6697</v>
      </c>
      <c r="AV989" t="s">
        <v>6697</v>
      </c>
      <c r="AW989">
        <v>0</v>
      </c>
      <c r="AX989" t="s">
        <v>6697</v>
      </c>
      <c r="AY989" t="s">
        <v>6697</v>
      </c>
      <c r="BA989" t="s">
        <v>6697</v>
      </c>
    </row>
    <row r="990" spans="1:53">
      <c r="A990" t="s">
        <v>564</v>
      </c>
      <c r="B990" t="s">
        <v>1127</v>
      </c>
      <c r="C990" t="s">
        <v>1325</v>
      </c>
      <c r="D990" t="s">
        <v>1904</v>
      </c>
      <c r="E990" t="s">
        <v>1973</v>
      </c>
      <c r="F990">
        <v>0</v>
      </c>
      <c r="G990" t="s">
        <v>1977</v>
      </c>
      <c r="H990" t="s">
        <v>1979</v>
      </c>
      <c r="I990" t="s">
        <v>2963</v>
      </c>
      <c r="J990" t="s">
        <v>3542</v>
      </c>
      <c r="K990" t="s">
        <v>3544</v>
      </c>
      <c r="L990" t="s">
        <v>3562</v>
      </c>
      <c r="M990" t="s">
        <v>3936</v>
      </c>
      <c r="N990" t="s">
        <v>193</v>
      </c>
      <c r="O990" t="s">
        <v>4240</v>
      </c>
      <c r="P990" t="s">
        <v>4315</v>
      </c>
      <c r="Q990" t="s">
        <v>4319</v>
      </c>
      <c r="R990" t="s">
        <v>4323</v>
      </c>
      <c r="S990" t="s">
        <v>5019</v>
      </c>
      <c r="T990" t="s">
        <v>5439</v>
      </c>
      <c r="U990" t="s">
        <v>4324</v>
      </c>
      <c r="V990" t="s">
        <v>5631</v>
      </c>
      <c r="W990" t="s">
        <v>5955</v>
      </c>
      <c r="AA990" t="s">
        <v>6697</v>
      </c>
      <c r="AB990" t="s">
        <v>6697</v>
      </c>
      <c r="AC990" t="s">
        <v>6697</v>
      </c>
      <c r="AD990" t="s">
        <v>6697</v>
      </c>
      <c r="AE990" t="s">
        <v>6697</v>
      </c>
      <c r="AF990" t="s">
        <v>6697</v>
      </c>
      <c r="AG990" t="s">
        <v>6697</v>
      </c>
      <c r="AH990" t="s">
        <v>6697</v>
      </c>
      <c r="AI990" t="s">
        <v>6697</v>
      </c>
      <c r="AJ990" t="s">
        <v>6697</v>
      </c>
      <c r="AK990" t="s">
        <v>6697</v>
      </c>
      <c r="AL990" t="s">
        <v>6697</v>
      </c>
      <c r="AM990" t="s">
        <v>6697</v>
      </c>
      <c r="AN990" t="s">
        <v>6699</v>
      </c>
      <c r="AO990" t="s">
        <v>6697</v>
      </c>
      <c r="AP990" t="s">
        <v>6697</v>
      </c>
      <c r="AQ990" t="s">
        <v>6697</v>
      </c>
      <c r="AR990" t="s">
        <v>6697</v>
      </c>
      <c r="AS990" t="s">
        <v>6697</v>
      </c>
      <c r="AT990">
        <v>0</v>
      </c>
      <c r="AU990" t="s">
        <v>6697</v>
      </c>
      <c r="AV990" t="s">
        <v>6697</v>
      </c>
      <c r="AW990">
        <v>0</v>
      </c>
      <c r="AX990" t="s">
        <v>6697</v>
      </c>
      <c r="AY990" t="s">
        <v>6697</v>
      </c>
      <c r="BA990" t="s">
        <v>6697</v>
      </c>
    </row>
    <row r="991" spans="1:53">
      <c r="A991" t="s">
        <v>565</v>
      </c>
      <c r="B991" t="s">
        <v>1128</v>
      </c>
      <c r="C991" t="s">
        <v>1327</v>
      </c>
      <c r="D991" t="s">
        <v>1662</v>
      </c>
      <c r="E991" t="s">
        <v>1974</v>
      </c>
      <c r="F991">
        <v>0</v>
      </c>
      <c r="G991" t="s">
        <v>1977</v>
      </c>
      <c r="H991" t="s">
        <v>1979</v>
      </c>
      <c r="I991" t="s">
        <v>2964</v>
      </c>
      <c r="J991" t="s">
        <v>3542</v>
      </c>
      <c r="K991" t="s">
        <v>3545</v>
      </c>
      <c r="L991" t="s">
        <v>3563</v>
      </c>
      <c r="M991" t="s">
        <v>3937</v>
      </c>
      <c r="N991" t="s">
        <v>174</v>
      </c>
      <c r="O991" t="s">
        <v>4241</v>
      </c>
      <c r="P991" t="s">
        <v>4315</v>
      </c>
      <c r="Q991" t="s">
        <v>4319</v>
      </c>
      <c r="R991" t="s">
        <v>4321</v>
      </c>
      <c r="S991" t="s">
        <v>5020</v>
      </c>
      <c r="T991" t="s">
        <v>5440</v>
      </c>
      <c r="U991" t="s">
        <v>5440</v>
      </c>
      <c r="V991" t="s">
        <v>5792</v>
      </c>
      <c r="W991" t="s">
        <v>6435</v>
      </c>
      <c r="AA991" t="s">
        <v>6697</v>
      </c>
      <c r="AB991" t="s">
        <v>6697</v>
      </c>
      <c r="AC991" t="s">
        <v>6697</v>
      </c>
      <c r="AD991" t="s">
        <v>6697</v>
      </c>
      <c r="AE991" t="s">
        <v>6697</v>
      </c>
      <c r="AF991" t="s">
        <v>6697</v>
      </c>
      <c r="AG991" t="s">
        <v>6697</v>
      </c>
      <c r="AH991" t="s">
        <v>6697</v>
      </c>
      <c r="AI991" t="s">
        <v>6697</v>
      </c>
      <c r="AJ991" t="s">
        <v>6697</v>
      </c>
      <c r="AK991" t="s">
        <v>6697</v>
      </c>
      <c r="AL991" t="s">
        <v>6697</v>
      </c>
      <c r="AM991" t="s">
        <v>6697</v>
      </c>
      <c r="AN991" t="s">
        <v>6700</v>
      </c>
      <c r="AO991" t="s">
        <v>6697</v>
      </c>
      <c r="AP991" t="s">
        <v>6697</v>
      </c>
      <c r="AQ991" t="s">
        <v>6697</v>
      </c>
      <c r="AR991" t="s">
        <v>6697</v>
      </c>
      <c r="AS991" t="s">
        <v>6697</v>
      </c>
      <c r="AT991">
        <v>0</v>
      </c>
      <c r="AU991" t="s">
        <v>6697</v>
      </c>
      <c r="AV991" t="s">
        <v>6697</v>
      </c>
      <c r="AW991">
        <v>2</v>
      </c>
      <c r="AX991" t="s">
        <v>6697</v>
      </c>
      <c r="AY991" t="s">
        <v>6697</v>
      </c>
      <c r="BA991" t="s">
        <v>6697</v>
      </c>
    </row>
    <row r="992" spans="1:53">
      <c r="A992" t="s">
        <v>565</v>
      </c>
      <c r="B992" t="s">
        <v>525</v>
      </c>
      <c r="C992" t="s">
        <v>1327</v>
      </c>
      <c r="D992" t="s">
        <v>1662</v>
      </c>
      <c r="E992" t="s">
        <v>1974</v>
      </c>
      <c r="F992">
        <v>0</v>
      </c>
      <c r="G992" t="s">
        <v>1977</v>
      </c>
      <c r="H992" t="s">
        <v>1979</v>
      </c>
      <c r="I992" t="s">
        <v>2965</v>
      </c>
      <c r="J992" t="s">
        <v>3542</v>
      </c>
      <c r="K992" t="s">
        <v>3545</v>
      </c>
      <c r="L992" t="s">
        <v>3563</v>
      </c>
      <c r="M992" t="s">
        <v>3817</v>
      </c>
      <c r="N992" t="s">
        <v>174</v>
      </c>
      <c r="O992" t="s">
        <v>3910</v>
      </c>
      <c r="P992" t="s">
        <v>4315</v>
      </c>
      <c r="Q992" t="s">
        <v>4319</v>
      </c>
      <c r="R992" t="s">
        <v>4322</v>
      </c>
      <c r="S992" t="s">
        <v>5021</v>
      </c>
      <c r="T992" t="s">
        <v>5440</v>
      </c>
      <c r="U992" t="s">
        <v>5440</v>
      </c>
      <c r="V992" t="s">
        <v>5792</v>
      </c>
      <c r="W992" t="s">
        <v>5971</v>
      </c>
      <c r="AA992" t="s">
        <v>6697</v>
      </c>
      <c r="AB992" t="s">
        <v>6697</v>
      </c>
      <c r="AC992" t="s">
        <v>6697</v>
      </c>
      <c r="AD992" t="s">
        <v>6697</v>
      </c>
      <c r="AE992" t="s">
        <v>6697</v>
      </c>
      <c r="AF992" t="s">
        <v>6697</v>
      </c>
      <c r="AG992" t="s">
        <v>6697</v>
      </c>
      <c r="AH992" t="s">
        <v>6697</v>
      </c>
      <c r="AI992" t="s">
        <v>6697</v>
      </c>
      <c r="AJ992" t="s">
        <v>6697</v>
      </c>
      <c r="AK992" t="s">
        <v>6697</v>
      </c>
      <c r="AL992" t="s">
        <v>6697</v>
      </c>
      <c r="AM992" t="s">
        <v>6697</v>
      </c>
      <c r="AN992" t="s">
        <v>6697</v>
      </c>
      <c r="AO992" t="s">
        <v>6697</v>
      </c>
      <c r="AP992" t="s">
        <v>6697</v>
      </c>
      <c r="AQ992" t="s">
        <v>6697</v>
      </c>
      <c r="AR992" t="s">
        <v>6697</v>
      </c>
      <c r="AS992" t="s">
        <v>6697</v>
      </c>
      <c r="AT992">
        <v>0</v>
      </c>
      <c r="AU992" t="s">
        <v>6697</v>
      </c>
      <c r="AV992" t="s">
        <v>6697</v>
      </c>
      <c r="AW992">
        <v>2</v>
      </c>
      <c r="AX992" t="s">
        <v>6697</v>
      </c>
      <c r="AY992" t="s">
        <v>6697</v>
      </c>
      <c r="BA992" t="s">
        <v>6697</v>
      </c>
    </row>
    <row r="993" spans="1:53">
      <c r="A993" t="s">
        <v>566</v>
      </c>
      <c r="B993" t="s">
        <v>566</v>
      </c>
      <c r="C993" t="s">
        <v>1529</v>
      </c>
      <c r="D993" t="s">
        <v>174</v>
      </c>
      <c r="E993" t="s">
        <v>1974</v>
      </c>
      <c r="F993">
        <v>10</v>
      </c>
      <c r="G993" t="s">
        <v>1977</v>
      </c>
      <c r="H993" t="s">
        <v>1979</v>
      </c>
      <c r="I993" t="s">
        <v>2966</v>
      </c>
      <c r="J993" t="s">
        <v>3542</v>
      </c>
      <c r="K993" t="s">
        <v>3545</v>
      </c>
      <c r="L993" t="s">
        <v>3563</v>
      </c>
      <c r="M993" t="s">
        <v>3938</v>
      </c>
      <c r="N993" t="s">
        <v>174</v>
      </c>
      <c r="O993" t="s">
        <v>3938</v>
      </c>
      <c r="P993" t="s">
        <v>4315</v>
      </c>
      <c r="Q993" t="s">
        <v>4319</v>
      </c>
      <c r="R993" t="s">
        <v>4321</v>
      </c>
      <c r="S993" t="s">
        <v>5022</v>
      </c>
      <c r="T993" t="s">
        <v>5440</v>
      </c>
      <c r="U993" t="s">
        <v>5527</v>
      </c>
      <c r="V993" t="s">
        <v>5743</v>
      </c>
      <c r="W993" t="s">
        <v>5743</v>
      </c>
      <c r="AA993" t="s">
        <v>6697</v>
      </c>
      <c r="AB993" t="s">
        <v>6697</v>
      </c>
      <c r="AC993" t="s">
        <v>6697</v>
      </c>
      <c r="AD993" t="s">
        <v>6697</v>
      </c>
      <c r="AE993" t="s">
        <v>6697</v>
      </c>
      <c r="AF993" t="s">
        <v>6697</v>
      </c>
      <c r="AG993" t="s">
        <v>6697</v>
      </c>
      <c r="AH993" t="s">
        <v>6697</v>
      </c>
      <c r="AI993" t="s">
        <v>6697</v>
      </c>
      <c r="AJ993" t="s">
        <v>6698</v>
      </c>
      <c r="AK993" t="s">
        <v>6697</v>
      </c>
      <c r="AL993" t="s">
        <v>6697</v>
      </c>
      <c r="AM993" t="s">
        <v>6697</v>
      </c>
      <c r="AN993" t="s">
        <v>6700</v>
      </c>
      <c r="AO993" t="s">
        <v>6697</v>
      </c>
      <c r="AP993" t="s">
        <v>6697</v>
      </c>
      <c r="AQ993" t="s">
        <v>6697</v>
      </c>
      <c r="AR993" t="s">
        <v>6697</v>
      </c>
      <c r="AS993" t="s">
        <v>6697</v>
      </c>
      <c r="AT993">
        <v>1</v>
      </c>
      <c r="AU993" t="s">
        <v>6697</v>
      </c>
      <c r="AV993" t="s">
        <v>6703</v>
      </c>
      <c r="AW993">
        <v>65535</v>
      </c>
      <c r="AX993" t="s">
        <v>6703</v>
      </c>
      <c r="AY993" t="s">
        <v>6697</v>
      </c>
      <c r="BA993" t="s">
        <v>6697</v>
      </c>
    </row>
    <row r="994" spans="1:53">
      <c r="A994" t="s">
        <v>567</v>
      </c>
      <c r="B994" t="s">
        <v>567</v>
      </c>
      <c r="C994" t="s">
        <v>1325</v>
      </c>
      <c r="D994" t="s">
        <v>1895</v>
      </c>
      <c r="E994" t="s">
        <v>1973</v>
      </c>
      <c r="F994">
        <v>0</v>
      </c>
      <c r="G994" t="s">
        <v>1977</v>
      </c>
      <c r="H994" t="s">
        <v>1979</v>
      </c>
      <c r="I994" t="s">
        <v>2967</v>
      </c>
      <c r="J994" t="s">
        <v>3542</v>
      </c>
      <c r="K994" t="s">
        <v>3544</v>
      </c>
      <c r="L994" t="s">
        <v>3562</v>
      </c>
      <c r="M994" t="s">
        <v>3936</v>
      </c>
      <c r="N994" t="s">
        <v>193</v>
      </c>
      <c r="O994" t="s">
        <v>3936</v>
      </c>
      <c r="P994" t="s">
        <v>4315</v>
      </c>
      <c r="Q994" t="s">
        <v>4319</v>
      </c>
      <c r="R994" t="s">
        <v>4323</v>
      </c>
      <c r="S994" t="s">
        <v>5023</v>
      </c>
      <c r="T994" t="s">
        <v>5439</v>
      </c>
      <c r="U994" t="s">
        <v>4324</v>
      </c>
      <c r="V994" t="s">
        <v>5631</v>
      </c>
      <c r="W994" t="s">
        <v>6436</v>
      </c>
      <c r="AA994" t="s">
        <v>6697</v>
      </c>
      <c r="AB994" t="s">
        <v>6697</v>
      </c>
      <c r="AC994" t="s">
        <v>6697</v>
      </c>
      <c r="AD994" t="s">
        <v>6697</v>
      </c>
      <c r="AE994" t="s">
        <v>6697</v>
      </c>
      <c r="AF994" t="s">
        <v>6697</v>
      </c>
      <c r="AG994" t="s">
        <v>6697</v>
      </c>
      <c r="AH994" t="s">
        <v>6697</v>
      </c>
      <c r="AI994" t="s">
        <v>6697</v>
      </c>
      <c r="AJ994" t="s">
        <v>6697</v>
      </c>
      <c r="AK994" t="s">
        <v>6697</v>
      </c>
      <c r="AL994" t="s">
        <v>6697</v>
      </c>
      <c r="AM994" t="s">
        <v>6697</v>
      </c>
      <c r="AN994" t="s">
        <v>6699</v>
      </c>
      <c r="AO994" t="s">
        <v>6697</v>
      </c>
      <c r="AP994" t="s">
        <v>6697</v>
      </c>
      <c r="AQ994" t="s">
        <v>6697</v>
      </c>
      <c r="AR994" t="s">
        <v>6697</v>
      </c>
      <c r="AS994" t="s">
        <v>6697</v>
      </c>
      <c r="AT994">
        <v>0</v>
      </c>
      <c r="AU994" t="s">
        <v>6697</v>
      </c>
      <c r="AV994" t="s">
        <v>6697</v>
      </c>
      <c r="AW994">
        <v>0</v>
      </c>
      <c r="AX994" t="s">
        <v>6697</v>
      </c>
      <c r="AY994" t="s">
        <v>6697</v>
      </c>
      <c r="BA994" t="s">
        <v>6697</v>
      </c>
    </row>
    <row r="995" spans="1:53">
      <c r="A995" t="s">
        <v>567</v>
      </c>
      <c r="B995" t="s">
        <v>1129</v>
      </c>
      <c r="C995" t="s">
        <v>1325</v>
      </c>
      <c r="D995" t="s">
        <v>1880</v>
      </c>
      <c r="E995" t="s">
        <v>1973</v>
      </c>
      <c r="F995">
        <v>0</v>
      </c>
      <c r="G995" t="s">
        <v>1977</v>
      </c>
      <c r="H995" t="s">
        <v>1979</v>
      </c>
      <c r="I995" t="s">
        <v>2968</v>
      </c>
      <c r="J995" t="s">
        <v>3542</v>
      </c>
      <c r="K995" t="s">
        <v>3544</v>
      </c>
      <c r="L995" t="s">
        <v>3562</v>
      </c>
      <c r="M995" t="s">
        <v>3936</v>
      </c>
      <c r="N995" t="s">
        <v>193</v>
      </c>
      <c r="O995" t="s">
        <v>3936</v>
      </c>
      <c r="P995" t="s">
        <v>4315</v>
      </c>
      <c r="Q995" t="s">
        <v>4319</v>
      </c>
      <c r="R995" t="s">
        <v>4323</v>
      </c>
      <c r="S995" t="s">
        <v>5024</v>
      </c>
      <c r="T995" t="s">
        <v>5439</v>
      </c>
      <c r="U995" t="s">
        <v>4324</v>
      </c>
      <c r="V995" t="s">
        <v>5631</v>
      </c>
      <c r="W995" t="s">
        <v>6437</v>
      </c>
      <c r="AA995" t="s">
        <v>6697</v>
      </c>
      <c r="AB995" t="s">
        <v>6697</v>
      </c>
      <c r="AC995" t="s">
        <v>6697</v>
      </c>
      <c r="AD995" t="s">
        <v>6697</v>
      </c>
      <c r="AE995" t="s">
        <v>6697</v>
      </c>
      <c r="AF995" t="s">
        <v>6697</v>
      </c>
      <c r="AG995" t="s">
        <v>6697</v>
      </c>
      <c r="AH995" t="s">
        <v>6697</v>
      </c>
      <c r="AI995" t="s">
        <v>6697</v>
      </c>
      <c r="AJ995" t="s">
        <v>6697</v>
      </c>
      <c r="AK995" t="s">
        <v>6697</v>
      </c>
      <c r="AL995" t="s">
        <v>6697</v>
      </c>
      <c r="AM995" t="s">
        <v>6697</v>
      </c>
      <c r="AN995" t="s">
        <v>6699</v>
      </c>
      <c r="AO995" t="s">
        <v>6697</v>
      </c>
      <c r="AP995" t="s">
        <v>6697</v>
      </c>
      <c r="AQ995" t="s">
        <v>6697</v>
      </c>
      <c r="AR995" t="s">
        <v>6697</v>
      </c>
      <c r="AS995" t="s">
        <v>6697</v>
      </c>
      <c r="AT995">
        <v>0</v>
      </c>
      <c r="AU995" t="s">
        <v>6697</v>
      </c>
      <c r="AV995" t="s">
        <v>6697</v>
      </c>
      <c r="AW995">
        <v>0</v>
      </c>
      <c r="AX995" t="s">
        <v>6697</v>
      </c>
      <c r="AY995" t="s">
        <v>6697</v>
      </c>
      <c r="BA995" t="s">
        <v>6697</v>
      </c>
    </row>
    <row r="996" spans="1:53">
      <c r="A996" t="s">
        <v>565</v>
      </c>
      <c r="B996" t="s">
        <v>1130</v>
      </c>
      <c r="C996" t="s">
        <v>1327</v>
      </c>
      <c r="D996" t="s">
        <v>1749</v>
      </c>
      <c r="E996" t="s">
        <v>1974</v>
      </c>
      <c r="F996">
        <v>5</v>
      </c>
      <c r="G996" t="s">
        <v>1977</v>
      </c>
      <c r="H996" t="s">
        <v>1979</v>
      </c>
      <c r="I996" t="s">
        <v>2969</v>
      </c>
      <c r="J996" t="s">
        <v>3542</v>
      </c>
      <c r="K996" t="s">
        <v>3545</v>
      </c>
      <c r="L996" t="s">
        <v>3563</v>
      </c>
      <c r="M996" t="s">
        <v>3937</v>
      </c>
      <c r="N996" t="s">
        <v>174</v>
      </c>
      <c r="O996" t="s">
        <v>4242</v>
      </c>
      <c r="P996" t="s">
        <v>4315</v>
      </c>
      <c r="Q996" t="s">
        <v>4319</v>
      </c>
      <c r="R996" t="s">
        <v>4322</v>
      </c>
      <c r="S996" t="s">
        <v>5025</v>
      </c>
      <c r="T996" t="s">
        <v>5440</v>
      </c>
      <c r="U996" t="s">
        <v>5440</v>
      </c>
      <c r="V996" t="s">
        <v>5809</v>
      </c>
      <c r="W996" t="s">
        <v>5971</v>
      </c>
      <c r="AA996" t="s">
        <v>6697</v>
      </c>
      <c r="AB996" t="s">
        <v>6697</v>
      </c>
      <c r="AC996" t="s">
        <v>6697</v>
      </c>
      <c r="AD996" t="s">
        <v>6697</v>
      </c>
      <c r="AE996" t="s">
        <v>6697</v>
      </c>
      <c r="AF996" t="s">
        <v>6699</v>
      </c>
      <c r="AG996" t="s">
        <v>6697</v>
      </c>
      <c r="AH996" t="s">
        <v>6697</v>
      </c>
      <c r="AI996" t="s">
        <v>6697</v>
      </c>
      <c r="AJ996" t="s">
        <v>6697</v>
      </c>
      <c r="AK996" t="s">
        <v>6697</v>
      </c>
      <c r="AL996" t="s">
        <v>6697</v>
      </c>
      <c r="AM996" t="s">
        <v>6697</v>
      </c>
      <c r="AN996" t="s">
        <v>6697</v>
      </c>
      <c r="AO996" t="s">
        <v>6697</v>
      </c>
      <c r="AP996" t="s">
        <v>6697</v>
      </c>
      <c r="AQ996" t="s">
        <v>6697</v>
      </c>
      <c r="AR996" t="s">
        <v>6697</v>
      </c>
      <c r="AS996" t="s">
        <v>6697</v>
      </c>
      <c r="AT996">
        <v>0</v>
      </c>
      <c r="AU996" t="s">
        <v>6697</v>
      </c>
      <c r="AV996" t="s">
        <v>6697</v>
      </c>
      <c r="AW996">
        <v>1</v>
      </c>
      <c r="AX996" t="s">
        <v>6697</v>
      </c>
      <c r="AY996" t="s">
        <v>6697</v>
      </c>
      <c r="BA996" t="s">
        <v>6697</v>
      </c>
    </row>
    <row r="997" spans="1:53">
      <c r="A997" t="s">
        <v>568</v>
      </c>
      <c r="B997" t="s">
        <v>567</v>
      </c>
      <c r="C997" t="s">
        <v>1325</v>
      </c>
      <c r="D997" t="s">
        <v>1905</v>
      </c>
      <c r="E997" t="s">
        <v>1973</v>
      </c>
      <c r="F997">
        <v>0</v>
      </c>
      <c r="G997" t="s">
        <v>1977</v>
      </c>
      <c r="H997" t="s">
        <v>1979</v>
      </c>
      <c r="I997" t="s">
        <v>2970</v>
      </c>
      <c r="J997" t="s">
        <v>3542</v>
      </c>
      <c r="K997" t="s">
        <v>3544</v>
      </c>
      <c r="L997" t="s">
        <v>3562</v>
      </c>
      <c r="M997" t="s">
        <v>3939</v>
      </c>
      <c r="N997" t="s">
        <v>193</v>
      </c>
      <c r="O997" t="s">
        <v>3936</v>
      </c>
      <c r="P997" t="s">
        <v>4315</v>
      </c>
      <c r="Q997" t="s">
        <v>4319</v>
      </c>
      <c r="R997" t="s">
        <v>4323</v>
      </c>
      <c r="S997" t="s">
        <v>5026</v>
      </c>
      <c r="T997" t="s">
        <v>5439</v>
      </c>
      <c r="U997" t="s">
        <v>4324</v>
      </c>
      <c r="V997" t="s">
        <v>5631</v>
      </c>
      <c r="W997" t="s">
        <v>6438</v>
      </c>
      <c r="AA997" t="s">
        <v>6697</v>
      </c>
      <c r="AB997" t="s">
        <v>6697</v>
      </c>
      <c r="AC997" t="s">
        <v>6697</v>
      </c>
      <c r="AD997" t="s">
        <v>6697</v>
      </c>
      <c r="AE997" t="s">
        <v>6697</v>
      </c>
      <c r="AF997" t="s">
        <v>6697</v>
      </c>
      <c r="AG997" t="s">
        <v>6697</v>
      </c>
      <c r="AH997" t="s">
        <v>6697</v>
      </c>
      <c r="AI997" t="s">
        <v>6697</v>
      </c>
      <c r="AJ997" t="s">
        <v>6697</v>
      </c>
      <c r="AK997" t="s">
        <v>6697</v>
      </c>
      <c r="AL997" t="s">
        <v>6697</v>
      </c>
      <c r="AM997" t="s">
        <v>6697</v>
      </c>
      <c r="AN997" t="s">
        <v>6699</v>
      </c>
      <c r="AO997" t="s">
        <v>6697</v>
      </c>
      <c r="AP997" t="s">
        <v>6697</v>
      </c>
      <c r="AQ997" t="s">
        <v>6697</v>
      </c>
      <c r="AR997" t="s">
        <v>6697</v>
      </c>
      <c r="AS997" t="s">
        <v>6697</v>
      </c>
      <c r="AT997">
        <v>0</v>
      </c>
      <c r="AU997" t="s">
        <v>6697</v>
      </c>
      <c r="AV997" t="s">
        <v>6697</v>
      </c>
      <c r="AW997">
        <v>0</v>
      </c>
      <c r="AX997" t="s">
        <v>6697</v>
      </c>
      <c r="AY997" t="s">
        <v>6697</v>
      </c>
      <c r="BA997" t="s">
        <v>6697</v>
      </c>
    </row>
    <row r="998" spans="1:53">
      <c r="A998" t="s">
        <v>568</v>
      </c>
      <c r="B998" t="s">
        <v>1131</v>
      </c>
      <c r="C998" t="s">
        <v>1325</v>
      </c>
      <c r="D998" t="s">
        <v>1905</v>
      </c>
      <c r="E998" t="s">
        <v>1973</v>
      </c>
      <c r="F998">
        <v>0</v>
      </c>
      <c r="G998" t="s">
        <v>1977</v>
      </c>
      <c r="H998" t="s">
        <v>1979</v>
      </c>
      <c r="I998" t="s">
        <v>2971</v>
      </c>
      <c r="J998" t="s">
        <v>3542</v>
      </c>
      <c r="K998" t="s">
        <v>3544</v>
      </c>
      <c r="L998" t="s">
        <v>3562</v>
      </c>
      <c r="M998" t="s">
        <v>3940</v>
      </c>
      <c r="N998" t="s">
        <v>193</v>
      </c>
      <c r="O998" t="s">
        <v>3830</v>
      </c>
      <c r="P998" t="s">
        <v>4315</v>
      </c>
      <c r="Q998" t="s">
        <v>4319</v>
      </c>
      <c r="R998" t="s">
        <v>4321</v>
      </c>
      <c r="S998" t="s">
        <v>5027</v>
      </c>
      <c r="T998" t="s">
        <v>5439</v>
      </c>
      <c r="U998" t="s">
        <v>4324</v>
      </c>
      <c r="V998" t="s">
        <v>5631</v>
      </c>
      <c r="W998" t="s">
        <v>6439</v>
      </c>
      <c r="AA998" t="s">
        <v>6697</v>
      </c>
      <c r="AB998" t="s">
        <v>6697</v>
      </c>
      <c r="AC998" t="s">
        <v>6697</v>
      </c>
      <c r="AD998" t="s">
        <v>6697</v>
      </c>
      <c r="AE998" t="s">
        <v>6697</v>
      </c>
      <c r="AF998" t="s">
        <v>6697</v>
      </c>
      <c r="AG998" t="s">
        <v>6697</v>
      </c>
      <c r="AH998" t="s">
        <v>6697</v>
      </c>
      <c r="AI998" t="s">
        <v>6697</v>
      </c>
      <c r="AJ998" t="s">
        <v>6697</v>
      </c>
      <c r="AK998" t="s">
        <v>6697</v>
      </c>
      <c r="AL998" t="s">
        <v>6697</v>
      </c>
      <c r="AM998" t="s">
        <v>6697</v>
      </c>
      <c r="AN998" t="s">
        <v>6700</v>
      </c>
      <c r="AO998" t="s">
        <v>6697</v>
      </c>
      <c r="AP998" t="s">
        <v>6697</v>
      </c>
      <c r="AQ998" t="s">
        <v>6697</v>
      </c>
      <c r="AR998" t="s">
        <v>6697</v>
      </c>
      <c r="AS998" t="s">
        <v>6697</v>
      </c>
      <c r="AT998">
        <v>0</v>
      </c>
      <c r="AU998" t="s">
        <v>6697</v>
      </c>
      <c r="AV998" t="s">
        <v>6697</v>
      </c>
      <c r="AW998">
        <v>0</v>
      </c>
      <c r="AX998" t="s">
        <v>6697</v>
      </c>
      <c r="AY998" t="s">
        <v>6697</v>
      </c>
      <c r="BA998" t="s">
        <v>6697</v>
      </c>
    </row>
    <row r="999" spans="1:53">
      <c r="A999" t="s">
        <v>569</v>
      </c>
      <c r="B999" t="s">
        <v>525</v>
      </c>
      <c r="C999" t="s">
        <v>1327</v>
      </c>
      <c r="D999" t="s">
        <v>1906</v>
      </c>
      <c r="E999" t="s">
        <v>1974</v>
      </c>
      <c r="F999">
        <v>0</v>
      </c>
      <c r="G999" t="s">
        <v>1977</v>
      </c>
      <c r="H999" t="s">
        <v>1979</v>
      </c>
      <c r="I999" t="s">
        <v>2972</v>
      </c>
      <c r="J999" t="s">
        <v>3542</v>
      </c>
      <c r="K999" t="s">
        <v>3545</v>
      </c>
      <c r="L999" t="s">
        <v>3563</v>
      </c>
      <c r="M999" t="s">
        <v>3674</v>
      </c>
      <c r="N999" t="s">
        <v>174</v>
      </c>
      <c r="O999" t="s">
        <v>3918</v>
      </c>
      <c r="P999" t="s">
        <v>4315</v>
      </c>
      <c r="Q999" t="s">
        <v>4319</v>
      </c>
      <c r="R999" t="s">
        <v>4322</v>
      </c>
      <c r="S999" t="s">
        <v>5028</v>
      </c>
      <c r="T999" t="s">
        <v>5440</v>
      </c>
      <c r="U999" t="s">
        <v>5440</v>
      </c>
      <c r="V999" t="s">
        <v>5635</v>
      </c>
      <c r="W999" t="s">
        <v>6440</v>
      </c>
      <c r="AA999" t="s">
        <v>6697</v>
      </c>
      <c r="AB999" t="s">
        <v>6697</v>
      </c>
      <c r="AC999" t="s">
        <v>6697</v>
      </c>
      <c r="AD999" t="s">
        <v>6697</v>
      </c>
      <c r="AE999" t="s">
        <v>6697</v>
      </c>
      <c r="AF999" t="s">
        <v>6697</v>
      </c>
      <c r="AG999" t="s">
        <v>6697</v>
      </c>
      <c r="AH999" t="s">
        <v>6697</v>
      </c>
      <c r="AI999" t="s">
        <v>6697</v>
      </c>
      <c r="AJ999" t="s">
        <v>6697</v>
      </c>
      <c r="AK999" t="s">
        <v>6697</v>
      </c>
      <c r="AL999" t="s">
        <v>6697</v>
      </c>
      <c r="AM999" t="s">
        <v>6697</v>
      </c>
      <c r="AN999" t="s">
        <v>6697</v>
      </c>
      <c r="AO999" t="s">
        <v>6697</v>
      </c>
      <c r="AP999" t="s">
        <v>6697</v>
      </c>
      <c r="AQ999" t="s">
        <v>6697</v>
      </c>
      <c r="AR999" t="s">
        <v>6697</v>
      </c>
      <c r="AS999" t="s">
        <v>6697</v>
      </c>
      <c r="AT999">
        <v>0</v>
      </c>
      <c r="AU999" t="s">
        <v>6697</v>
      </c>
      <c r="AV999" t="s">
        <v>6697</v>
      </c>
      <c r="AW999">
        <v>2</v>
      </c>
      <c r="AX999" t="s">
        <v>6697</v>
      </c>
      <c r="AY999" t="s">
        <v>6697</v>
      </c>
      <c r="BA999" t="s">
        <v>6697</v>
      </c>
    </row>
    <row r="1000" spans="1:53">
      <c r="A1000" t="s">
        <v>570</v>
      </c>
      <c r="B1000" t="s">
        <v>1132</v>
      </c>
      <c r="C1000" t="s">
        <v>1530</v>
      </c>
      <c r="D1000" t="s">
        <v>1907</v>
      </c>
      <c r="E1000" t="s">
        <v>1973</v>
      </c>
      <c r="F1000">
        <v>0</v>
      </c>
      <c r="G1000" t="s">
        <v>1977</v>
      </c>
      <c r="H1000" t="s">
        <v>1979</v>
      </c>
      <c r="I1000" t="s">
        <v>2973</v>
      </c>
      <c r="J1000" t="s">
        <v>3542</v>
      </c>
      <c r="K1000" t="s">
        <v>3544</v>
      </c>
      <c r="L1000" t="s">
        <v>3562</v>
      </c>
      <c r="M1000" t="s">
        <v>3941</v>
      </c>
      <c r="N1000" t="s">
        <v>193</v>
      </c>
      <c r="O1000" t="s">
        <v>3830</v>
      </c>
      <c r="P1000" t="s">
        <v>4315</v>
      </c>
      <c r="Q1000" t="s">
        <v>4319</v>
      </c>
      <c r="R1000" t="s">
        <v>4323</v>
      </c>
      <c r="S1000" t="s">
        <v>5029</v>
      </c>
      <c r="T1000" t="s">
        <v>5439</v>
      </c>
      <c r="U1000" t="s">
        <v>4324</v>
      </c>
      <c r="V1000" t="s">
        <v>5631</v>
      </c>
      <c r="W1000" t="s">
        <v>6441</v>
      </c>
      <c r="AA1000" t="s">
        <v>6697</v>
      </c>
      <c r="AB1000" t="s">
        <v>6697</v>
      </c>
      <c r="AC1000" t="s">
        <v>6697</v>
      </c>
      <c r="AD1000" t="s">
        <v>6697</v>
      </c>
      <c r="AE1000" t="s">
        <v>6697</v>
      </c>
      <c r="AF1000" t="s">
        <v>6697</v>
      </c>
      <c r="AG1000" t="s">
        <v>6697</v>
      </c>
      <c r="AH1000" t="s">
        <v>6697</v>
      </c>
      <c r="AI1000" t="s">
        <v>6697</v>
      </c>
      <c r="AJ1000" t="s">
        <v>6697</v>
      </c>
      <c r="AK1000" t="s">
        <v>6697</v>
      </c>
      <c r="AL1000" t="s">
        <v>6697</v>
      </c>
      <c r="AM1000" t="s">
        <v>6697</v>
      </c>
      <c r="AN1000" t="s">
        <v>6699</v>
      </c>
      <c r="AO1000" t="s">
        <v>6697</v>
      </c>
      <c r="AP1000" t="s">
        <v>6697</v>
      </c>
      <c r="AQ1000" t="s">
        <v>6697</v>
      </c>
      <c r="AR1000" t="s">
        <v>6697</v>
      </c>
      <c r="AS1000" t="s">
        <v>6697</v>
      </c>
      <c r="AT1000">
        <v>0</v>
      </c>
      <c r="AU1000" t="s">
        <v>6697</v>
      </c>
      <c r="AV1000" t="s">
        <v>6697</v>
      </c>
      <c r="AW1000">
        <v>0</v>
      </c>
      <c r="AX1000" t="s">
        <v>6697</v>
      </c>
      <c r="AY1000" t="s">
        <v>6697</v>
      </c>
      <c r="BA1000" t="s">
        <v>6697</v>
      </c>
    </row>
    <row r="1001" spans="1:53">
      <c r="A1001" t="s">
        <v>571</v>
      </c>
      <c r="B1001" t="s">
        <v>567</v>
      </c>
      <c r="C1001" t="s">
        <v>1530</v>
      </c>
      <c r="D1001" t="s">
        <v>1907</v>
      </c>
      <c r="E1001" t="s">
        <v>1973</v>
      </c>
      <c r="F1001">
        <v>0</v>
      </c>
      <c r="G1001" t="s">
        <v>1977</v>
      </c>
      <c r="H1001" t="s">
        <v>1979</v>
      </c>
      <c r="I1001" t="s">
        <v>2974</v>
      </c>
      <c r="J1001" t="s">
        <v>3542</v>
      </c>
      <c r="K1001" t="s">
        <v>3544</v>
      </c>
      <c r="L1001" t="s">
        <v>3562</v>
      </c>
      <c r="M1001" t="s">
        <v>3942</v>
      </c>
      <c r="N1001" t="s">
        <v>193</v>
      </c>
      <c r="O1001" t="s">
        <v>3936</v>
      </c>
      <c r="P1001" t="s">
        <v>4315</v>
      </c>
      <c r="Q1001" t="s">
        <v>4319</v>
      </c>
      <c r="R1001" t="s">
        <v>4323</v>
      </c>
      <c r="S1001" t="s">
        <v>5029</v>
      </c>
      <c r="T1001" t="s">
        <v>5439</v>
      </c>
      <c r="U1001" t="s">
        <v>4324</v>
      </c>
      <c r="V1001" t="s">
        <v>5631</v>
      </c>
      <c r="W1001" t="s">
        <v>6441</v>
      </c>
      <c r="AA1001" t="s">
        <v>6697</v>
      </c>
      <c r="AB1001" t="s">
        <v>6697</v>
      </c>
      <c r="AC1001" t="s">
        <v>6697</v>
      </c>
      <c r="AD1001" t="s">
        <v>6697</v>
      </c>
      <c r="AE1001" t="s">
        <v>6697</v>
      </c>
      <c r="AF1001" t="s">
        <v>6697</v>
      </c>
      <c r="AG1001" t="s">
        <v>6697</v>
      </c>
      <c r="AH1001" t="s">
        <v>6697</v>
      </c>
      <c r="AI1001" t="s">
        <v>6697</v>
      </c>
      <c r="AJ1001" t="s">
        <v>6697</v>
      </c>
      <c r="AK1001" t="s">
        <v>6697</v>
      </c>
      <c r="AL1001" t="s">
        <v>6697</v>
      </c>
      <c r="AM1001" t="s">
        <v>6697</v>
      </c>
      <c r="AN1001" t="s">
        <v>6699</v>
      </c>
      <c r="AO1001" t="s">
        <v>6697</v>
      </c>
      <c r="AP1001" t="s">
        <v>6697</v>
      </c>
      <c r="AQ1001" t="s">
        <v>6697</v>
      </c>
      <c r="AR1001" t="s">
        <v>6697</v>
      </c>
      <c r="AS1001" t="s">
        <v>6697</v>
      </c>
      <c r="AT1001">
        <v>0</v>
      </c>
      <c r="AU1001" t="s">
        <v>6697</v>
      </c>
      <c r="AV1001" t="s">
        <v>6697</v>
      </c>
      <c r="AW1001">
        <v>0</v>
      </c>
      <c r="AX1001" t="s">
        <v>6697</v>
      </c>
      <c r="AY1001" t="s">
        <v>6697</v>
      </c>
      <c r="BA1001" t="s">
        <v>6697</v>
      </c>
    </row>
    <row r="1002" spans="1:53">
      <c r="A1002" t="s">
        <v>565</v>
      </c>
      <c r="B1002" t="s">
        <v>174</v>
      </c>
      <c r="C1002" t="s">
        <v>1327</v>
      </c>
      <c r="D1002" t="s">
        <v>1667</v>
      </c>
      <c r="E1002" t="s">
        <v>1974</v>
      </c>
      <c r="F1002">
        <v>10</v>
      </c>
      <c r="G1002" t="s">
        <v>1977</v>
      </c>
      <c r="H1002" t="s">
        <v>1979</v>
      </c>
      <c r="I1002" t="s">
        <v>2975</v>
      </c>
      <c r="J1002" t="s">
        <v>3542</v>
      </c>
      <c r="K1002" t="s">
        <v>3545</v>
      </c>
      <c r="L1002" t="s">
        <v>3563</v>
      </c>
      <c r="M1002" t="s">
        <v>3937</v>
      </c>
      <c r="N1002" t="s">
        <v>174</v>
      </c>
      <c r="O1002" t="s">
        <v>4093</v>
      </c>
      <c r="P1002" t="s">
        <v>4315</v>
      </c>
      <c r="Q1002" t="s">
        <v>4319</v>
      </c>
      <c r="R1002" t="s">
        <v>4321</v>
      </c>
      <c r="S1002" t="s">
        <v>4773</v>
      </c>
      <c r="T1002" t="s">
        <v>5439</v>
      </c>
      <c r="U1002" t="s">
        <v>4324</v>
      </c>
      <c r="V1002" t="s">
        <v>5792</v>
      </c>
      <c r="W1002" t="s">
        <v>6442</v>
      </c>
      <c r="AA1002" t="s">
        <v>6697</v>
      </c>
      <c r="AB1002" t="s">
        <v>6697</v>
      </c>
      <c r="AC1002" t="s">
        <v>6697</v>
      </c>
      <c r="AD1002" t="s">
        <v>6698</v>
      </c>
      <c r="AE1002" t="s">
        <v>6697</v>
      </c>
      <c r="AF1002" t="s">
        <v>6697</v>
      </c>
      <c r="AG1002" t="s">
        <v>6697</v>
      </c>
      <c r="AH1002" t="s">
        <v>6697</v>
      </c>
      <c r="AI1002" t="s">
        <v>6697</v>
      </c>
      <c r="AJ1002" t="s">
        <v>6697</v>
      </c>
      <c r="AK1002" t="s">
        <v>6697</v>
      </c>
      <c r="AL1002" t="s">
        <v>6697</v>
      </c>
      <c r="AM1002" t="s">
        <v>6697</v>
      </c>
      <c r="AN1002" t="s">
        <v>6700</v>
      </c>
      <c r="AO1002" t="s">
        <v>6697</v>
      </c>
      <c r="AP1002" t="s">
        <v>6697</v>
      </c>
      <c r="AQ1002" t="s">
        <v>6697</v>
      </c>
      <c r="AR1002" t="s">
        <v>6697</v>
      </c>
      <c r="AS1002" t="s">
        <v>6697</v>
      </c>
      <c r="AT1002">
        <v>0</v>
      </c>
      <c r="AU1002" t="s">
        <v>6697</v>
      </c>
      <c r="AV1002" t="s">
        <v>6697</v>
      </c>
      <c r="AW1002">
        <v>1</v>
      </c>
      <c r="AX1002" t="s">
        <v>6697</v>
      </c>
      <c r="AY1002" t="s">
        <v>6697</v>
      </c>
      <c r="BA1002" t="s">
        <v>6697</v>
      </c>
    </row>
    <row r="1003" spans="1:53">
      <c r="A1003" t="s">
        <v>565</v>
      </c>
      <c r="B1003" t="s">
        <v>1133</v>
      </c>
      <c r="C1003" t="s">
        <v>1378</v>
      </c>
      <c r="D1003" t="s">
        <v>174</v>
      </c>
      <c r="E1003" t="s">
        <v>1974</v>
      </c>
      <c r="F1003">
        <v>25</v>
      </c>
      <c r="G1003" t="s">
        <v>1977</v>
      </c>
      <c r="H1003" t="s">
        <v>1979</v>
      </c>
      <c r="I1003" t="s">
        <v>2976</v>
      </c>
      <c r="J1003" t="s">
        <v>3542</v>
      </c>
      <c r="K1003" t="s">
        <v>3545</v>
      </c>
      <c r="L1003" t="s">
        <v>3563</v>
      </c>
      <c r="M1003" t="s">
        <v>3943</v>
      </c>
      <c r="N1003" t="s">
        <v>174</v>
      </c>
      <c r="O1003" t="s">
        <v>4118</v>
      </c>
      <c r="P1003" t="s">
        <v>4315</v>
      </c>
      <c r="Q1003" t="s">
        <v>4319</v>
      </c>
      <c r="R1003" t="s">
        <v>4321</v>
      </c>
      <c r="S1003" t="s">
        <v>5030</v>
      </c>
      <c r="T1003" t="s">
        <v>5471</v>
      </c>
      <c r="U1003" t="s">
        <v>5528</v>
      </c>
      <c r="V1003" t="s">
        <v>5810</v>
      </c>
      <c r="W1003" t="s">
        <v>6443</v>
      </c>
      <c r="AA1003" t="s">
        <v>6697</v>
      </c>
      <c r="AB1003" t="s">
        <v>6697</v>
      </c>
      <c r="AC1003" t="s">
        <v>6697</v>
      </c>
      <c r="AD1003" t="s">
        <v>6697</v>
      </c>
      <c r="AE1003" t="s">
        <v>6698</v>
      </c>
      <c r="AF1003" t="s">
        <v>6697</v>
      </c>
      <c r="AG1003" t="s">
        <v>6697</v>
      </c>
      <c r="AH1003" t="s">
        <v>6697</v>
      </c>
      <c r="AI1003" t="s">
        <v>6697</v>
      </c>
      <c r="AJ1003" t="s">
        <v>6698</v>
      </c>
      <c r="AK1003" t="s">
        <v>6699</v>
      </c>
      <c r="AL1003" t="s">
        <v>6697</v>
      </c>
      <c r="AM1003" t="s">
        <v>6697</v>
      </c>
      <c r="AN1003" t="s">
        <v>6700</v>
      </c>
      <c r="AO1003" t="s">
        <v>6697</v>
      </c>
      <c r="AP1003" t="s">
        <v>6697</v>
      </c>
      <c r="AQ1003" t="s">
        <v>6697</v>
      </c>
      <c r="AR1003" t="s">
        <v>6697</v>
      </c>
      <c r="AS1003" t="s">
        <v>6697</v>
      </c>
      <c r="AT1003">
        <v>173</v>
      </c>
      <c r="AU1003" t="s">
        <v>6697</v>
      </c>
      <c r="AV1003" t="s">
        <v>6703</v>
      </c>
      <c r="AW1003">
        <v>65535</v>
      </c>
      <c r="AX1003" t="s">
        <v>6703</v>
      </c>
      <c r="AY1003" t="s">
        <v>6697</v>
      </c>
      <c r="AZ1003" t="s">
        <v>6706</v>
      </c>
      <c r="BA1003" t="s">
        <v>6698</v>
      </c>
    </row>
    <row r="1004" spans="1:53">
      <c r="A1004" t="s">
        <v>565</v>
      </c>
      <c r="B1004" t="s">
        <v>903</v>
      </c>
      <c r="C1004" t="s">
        <v>1375</v>
      </c>
      <c r="D1004" t="s">
        <v>174</v>
      </c>
      <c r="E1004" t="s">
        <v>1974</v>
      </c>
      <c r="F1004">
        <v>25</v>
      </c>
      <c r="G1004" t="s">
        <v>1977</v>
      </c>
      <c r="H1004" t="s">
        <v>1979</v>
      </c>
      <c r="I1004" t="s">
        <v>2977</v>
      </c>
      <c r="J1004" t="s">
        <v>3542</v>
      </c>
      <c r="K1004" t="s">
        <v>3545</v>
      </c>
      <c r="L1004" t="s">
        <v>3563</v>
      </c>
      <c r="M1004" t="s">
        <v>3943</v>
      </c>
      <c r="N1004" t="s">
        <v>174</v>
      </c>
      <c r="O1004" t="s">
        <v>4243</v>
      </c>
      <c r="P1004" t="s">
        <v>4315</v>
      </c>
      <c r="Q1004" t="s">
        <v>4319</v>
      </c>
      <c r="R1004" t="s">
        <v>4321</v>
      </c>
      <c r="S1004" t="s">
        <v>5031</v>
      </c>
      <c r="T1004" t="s">
        <v>5472</v>
      </c>
      <c r="U1004" t="s">
        <v>5529</v>
      </c>
      <c r="V1004" t="s">
        <v>5626</v>
      </c>
      <c r="W1004" t="s">
        <v>6444</v>
      </c>
      <c r="AA1004" t="s">
        <v>6697</v>
      </c>
      <c r="AB1004" t="s">
        <v>6697</v>
      </c>
      <c r="AC1004" t="s">
        <v>6697</v>
      </c>
      <c r="AD1004" t="s">
        <v>6697</v>
      </c>
      <c r="AE1004" t="s">
        <v>6698</v>
      </c>
      <c r="AF1004" t="s">
        <v>6697</v>
      </c>
      <c r="AG1004" t="s">
        <v>6697</v>
      </c>
      <c r="AH1004" t="s">
        <v>6697</v>
      </c>
      <c r="AI1004" t="s">
        <v>6697</v>
      </c>
      <c r="AJ1004" t="s">
        <v>6698</v>
      </c>
      <c r="AK1004" t="s">
        <v>6699</v>
      </c>
      <c r="AL1004" t="s">
        <v>6697</v>
      </c>
      <c r="AM1004" t="s">
        <v>6697</v>
      </c>
      <c r="AN1004" t="s">
        <v>6700</v>
      </c>
      <c r="AO1004" t="s">
        <v>6697</v>
      </c>
      <c r="AP1004" t="s">
        <v>6697</v>
      </c>
      <c r="AQ1004" t="s">
        <v>6697</v>
      </c>
      <c r="AR1004" t="s">
        <v>6697</v>
      </c>
      <c r="AS1004" t="s">
        <v>6697</v>
      </c>
      <c r="AT1004">
        <v>40</v>
      </c>
      <c r="AU1004" t="s">
        <v>6697</v>
      </c>
      <c r="AV1004" t="s">
        <v>6703</v>
      </c>
      <c r="AW1004">
        <v>65535</v>
      </c>
      <c r="AX1004" t="s">
        <v>6703</v>
      </c>
      <c r="AY1004" t="s">
        <v>6697</v>
      </c>
      <c r="AZ1004" t="s">
        <v>6706</v>
      </c>
      <c r="BA1004" t="s">
        <v>6698</v>
      </c>
    </row>
    <row r="1005" spans="1:53">
      <c r="A1005" t="s">
        <v>565</v>
      </c>
      <c r="B1005" t="s">
        <v>905</v>
      </c>
      <c r="C1005" t="s">
        <v>1327</v>
      </c>
      <c r="D1005" t="s">
        <v>1908</v>
      </c>
      <c r="E1005" t="s">
        <v>1974</v>
      </c>
      <c r="F1005">
        <v>10</v>
      </c>
      <c r="G1005" t="s">
        <v>1977</v>
      </c>
      <c r="H1005" t="s">
        <v>1979</v>
      </c>
      <c r="I1005" t="s">
        <v>2978</v>
      </c>
      <c r="J1005" t="s">
        <v>3542</v>
      </c>
      <c r="K1005" t="s">
        <v>3545</v>
      </c>
      <c r="L1005" t="s">
        <v>3563</v>
      </c>
      <c r="M1005" t="s">
        <v>3943</v>
      </c>
      <c r="N1005" t="s">
        <v>174</v>
      </c>
      <c r="O1005" t="s">
        <v>4118</v>
      </c>
      <c r="P1005" t="s">
        <v>4315</v>
      </c>
      <c r="Q1005" t="s">
        <v>4319</v>
      </c>
      <c r="R1005" t="s">
        <v>4321</v>
      </c>
      <c r="S1005" t="s">
        <v>5032</v>
      </c>
      <c r="T1005" t="s">
        <v>5439</v>
      </c>
      <c r="U1005" t="s">
        <v>4324</v>
      </c>
      <c r="V1005" t="s">
        <v>5792</v>
      </c>
      <c r="W1005" t="s">
        <v>6445</v>
      </c>
      <c r="AA1005" t="s">
        <v>6697</v>
      </c>
      <c r="AB1005" t="s">
        <v>6697</v>
      </c>
      <c r="AC1005" t="s">
        <v>6697</v>
      </c>
      <c r="AD1005" t="s">
        <v>6697</v>
      </c>
      <c r="AE1005" t="s">
        <v>6698</v>
      </c>
      <c r="AF1005" t="s">
        <v>6697</v>
      </c>
      <c r="AG1005" t="s">
        <v>6697</v>
      </c>
      <c r="AH1005" t="s">
        <v>6697</v>
      </c>
      <c r="AI1005" t="s">
        <v>6697</v>
      </c>
      <c r="AJ1005" t="s">
        <v>6697</v>
      </c>
      <c r="AK1005" t="s">
        <v>6697</v>
      </c>
      <c r="AL1005" t="s">
        <v>6697</v>
      </c>
      <c r="AM1005" t="s">
        <v>6697</v>
      </c>
      <c r="AN1005" t="s">
        <v>6700</v>
      </c>
      <c r="AO1005" t="s">
        <v>6697</v>
      </c>
      <c r="AP1005" t="s">
        <v>6697</v>
      </c>
      <c r="AQ1005" t="s">
        <v>6697</v>
      </c>
      <c r="AR1005" t="s">
        <v>6697</v>
      </c>
      <c r="AS1005" t="s">
        <v>6697</v>
      </c>
      <c r="AT1005">
        <v>0</v>
      </c>
      <c r="AU1005" t="s">
        <v>6697</v>
      </c>
      <c r="AV1005" t="s">
        <v>6697</v>
      </c>
      <c r="AW1005">
        <v>114</v>
      </c>
      <c r="AX1005" t="s">
        <v>6697</v>
      </c>
      <c r="AY1005" t="s">
        <v>6697</v>
      </c>
      <c r="BA1005" t="s">
        <v>6697</v>
      </c>
    </row>
    <row r="1006" spans="1:53">
      <c r="A1006" t="s">
        <v>565</v>
      </c>
      <c r="B1006" t="s">
        <v>905</v>
      </c>
      <c r="C1006" t="s">
        <v>1376</v>
      </c>
      <c r="D1006" t="s">
        <v>174</v>
      </c>
      <c r="E1006" t="s">
        <v>1974</v>
      </c>
      <c r="F1006">
        <v>35</v>
      </c>
      <c r="G1006" t="s">
        <v>1978</v>
      </c>
      <c r="H1006" t="s">
        <v>1979</v>
      </c>
      <c r="I1006" t="s">
        <v>31</v>
      </c>
      <c r="J1006" t="s">
        <v>3542</v>
      </c>
      <c r="K1006" t="s">
        <v>3545</v>
      </c>
      <c r="L1006" t="s">
        <v>3563</v>
      </c>
      <c r="M1006" t="s">
        <v>3943</v>
      </c>
      <c r="N1006" t="s">
        <v>174</v>
      </c>
      <c r="O1006" t="s">
        <v>4118</v>
      </c>
      <c r="P1006" t="s">
        <v>4315</v>
      </c>
      <c r="Q1006" t="s">
        <v>4319</v>
      </c>
      <c r="R1006" t="s">
        <v>4321</v>
      </c>
      <c r="S1006" t="s">
        <v>5032</v>
      </c>
      <c r="T1006" t="s">
        <v>5468</v>
      </c>
      <c r="U1006" t="s">
        <v>5477</v>
      </c>
      <c r="V1006" t="s">
        <v>5792</v>
      </c>
      <c r="W1006" t="s">
        <v>6446</v>
      </c>
      <c r="AA1006" t="s">
        <v>6697</v>
      </c>
      <c r="AB1006" t="s">
        <v>6697</v>
      </c>
      <c r="AC1006" t="s">
        <v>6697</v>
      </c>
      <c r="AD1006" t="s">
        <v>6697</v>
      </c>
      <c r="AE1006" t="s">
        <v>6698</v>
      </c>
      <c r="AF1006" t="s">
        <v>6697</v>
      </c>
      <c r="AG1006" t="s">
        <v>6697</v>
      </c>
      <c r="AH1006" t="s">
        <v>6697</v>
      </c>
      <c r="AI1006" t="s">
        <v>6698</v>
      </c>
      <c r="AJ1006" t="s">
        <v>6698</v>
      </c>
      <c r="AK1006" t="s">
        <v>6699</v>
      </c>
      <c r="AL1006" t="s">
        <v>6697</v>
      </c>
      <c r="AM1006" t="s">
        <v>6697</v>
      </c>
      <c r="AN1006" t="s">
        <v>6700</v>
      </c>
      <c r="AO1006" t="s">
        <v>6697</v>
      </c>
      <c r="AP1006" t="s">
        <v>6697</v>
      </c>
      <c r="AQ1006" t="s">
        <v>6697</v>
      </c>
      <c r="AR1006" t="s">
        <v>6697</v>
      </c>
      <c r="AS1006" t="s">
        <v>6697</v>
      </c>
      <c r="AT1006">
        <v>5047</v>
      </c>
      <c r="AU1006" t="s">
        <v>6703</v>
      </c>
      <c r="AV1006" t="s">
        <v>6703</v>
      </c>
      <c r="AW1006">
        <v>65535</v>
      </c>
      <c r="AX1006" t="s">
        <v>6703</v>
      </c>
      <c r="AY1006" t="s">
        <v>6697</v>
      </c>
      <c r="AZ1006" t="s">
        <v>6706</v>
      </c>
      <c r="BA1006" t="s">
        <v>6698</v>
      </c>
    </row>
    <row r="1007" spans="1:53">
      <c r="A1007" t="s">
        <v>565</v>
      </c>
      <c r="B1007" t="s">
        <v>905</v>
      </c>
      <c r="C1007" t="s">
        <v>1327</v>
      </c>
      <c r="D1007" t="s">
        <v>1909</v>
      </c>
      <c r="E1007" t="s">
        <v>1974</v>
      </c>
      <c r="F1007">
        <v>10</v>
      </c>
      <c r="G1007" t="s">
        <v>1977</v>
      </c>
      <c r="H1007" t="s">
        <v>1979</v>
      </c>
      <c r="I1007" t="s">
        <v>2979</v>
      </c>
      <c r="J1007" t="s">
        <v>3542</v>
      </c>
      <c r="K1007" t="s">
        <v>3545</v>
      </c>
      <c r="L1007" t="s">
        <v>3563</v>
      </c>
      <c r="M1007" t="s">
        <v>3943</v>
      </c>
      <c r="N1007" t="s">
        <v>174</v>
      </c>
      <c r="O1007" t="s">
        <v>4244</v>
      </c>
      <c r="P1007" t="s">
        <v>4315</v>
      </c>
      <c r="Q1007" t="s">
        <v>4319</v>
      </c>
      <c r="R1007" t="s">
        <v>4323</v>
      </c>
      <c r="S1007" t="s">
        <v>5032</v>
      </c>
      <c r="T1007" t="s">
        <v>5439</v>
      </c>
      <c r="U1007" t="s">
        <v>4324</v>
      </c>
      <c r="V1007" t="s">
        <v>5792</v>
      </c>
      <c r="W1007" t="s">
        <v>6447</v>
      </c>
      <c r="AA1007" t="s">
        <v>6697</v>
      </c>
      <c r="AB1007" t="s">
        <v>6697</v>
      </c>
      <c r="AC1007" t="s">
        <v>6697</v>
      </c>
      <c r="AD1007" t="s">
        <v>6697</v>
      </c>
      <c r="AE1007" t="s">
        <v>6698</v>
      </c>
      <c r="AF1007" t="s">
        <v>6697</v>
      </c>
      <c r="AG1007" t="s">
        <v>6697</v>
      </c>
      <c r="AH1007" t="s">
        <v>6697</v>
      </c>
      <c r="AI1007" t="s">
        <v>6697</v>
      </c>
      <c r="AJ1007" t="s">
        <v>6697</v>
      </c>
      <c r="AK1007" t="s">
        <v>6697</v>
      </c>
      <c r="AL1007" t="s">
        <v>6697</v>
      </c>
      <c r="AM1007" t="s">
        <v>6697</v>
      </c>
      <c r="AN1007" t="s">
        <v>6699</v>
      </c>
      <c r="AO1007" t="s">
        <v>6697</v>
      </c>
      <c r="AP1007" t="s">
        <v>6697</v>
      </c>
      <c r="AQ1007" t="s">
        <v>6697</v>
      </c>
      <c r="AR1007" t="s">
        <v>6697</v>
      </c>
      <c r="AS1007" t="s">
        <v>6697</v>
      </c>
      <c r="AT1007">
        <v>0</v>
      </c>
      <c r="AU1007" t="s">
        <v>6697</v>
      </c>
      <c r="AV1007" t="s">
        <v>6697</v>
      </c>
      <c r="AW1007">
        <v>101</v>
      </c>
      <c r="AX1007" t="s">
        <v>6697</v>
      </c>
      <c r="AY1007" t="s">
        <v>6697</v>
      </c>
      <c r="BA1007" t="s">
        <v>6697</v>
      </c>
    </row>
    <row r="1008" spans="1:53">
      <c r="A1008" t="s">
        <v>565</v>
      </c>
      <c r="B1008" t="s">
        <v>1134</v>
      </c>
      <c r="C1008" t="s">
        <v>1383</v>
      </c>
      <c r="D1008" t="s">
        <v>174</v>
      </c>
      <c r="E1008" t="s">
        <v>1974</v>
      </c>
      <c r="F1008">
        <v>25</v>
      </c>
      <c r="G1008" t="s">
        <v>1977</v>
      </c>
      <c r="H1008" t="s">
        <v>1979</v>
      </c>
      <c r="I1008" t="s">
        <v>2980</v>
      </c>
      <c r="J1008" t="s">
        <v>3542</v>
      </c>
      <c r="K1008" t="s">
        <v>3545</v>
      </c>
      <c r="L1008" t="s">
        <v>3563</v>
      </c>
      <c r="M1008" t="s">
        <v>3943</v>
      </c>
      <c r="N1008" t="s">
        <v>174</v>
      </c>
      <c r="O1008" t="s">
        <v>4118</v>
      </c>
      <c r="P1008" t="s">
        <v>4315</v>
      </c>
      <c r="Q1008" t="s">
        <v>4319</v>
      </c>
      <c r="R1008" t="s">
        <v>4321</v>
      </c>
      <c r="S1008" t="s">
        <v>5033</v>
      </c>
      <c r="T1008" t="s">
        <v>5458</v>
      </c>
      <c r="U1008" t="s">
        <v>5482</v>
      </c>
      <c r="V1008" t="s">
        <v>5792</v>
      </c>
      <c r="W1008" t="s">
        <v>6443</v>
      </c>
      <c r="AA1008" t="s">
        <v>6697</v>
      </c>
      <c r="AB1008" t="s">
        <v>6697</v>
      </c>
      <c r="AC1008" t="s">
        <v>6697</v>
      </c>
      <c r="AD1008" t="s">
        <v>6697</v>
      </c>
      <c r="AE1008" t="s">
        <v>6698</v>
      </c>
      <c r="AF1008" t="s">
        <v>6697</v>
      </c>
      <c r="AG1008" t="s">
        <v>6697</v>
      </c>
      <c r="AH1008" t="s">
        <v>6697</v>
      </c>
      <c r="AI1008" t="s">
        <v>6697</v>
      </c>
      <c r="AJ1008" t="s">
        <v>6698</v>
      </c>
      <c r="AK1008" t="s">
        <v>6699</v>
      </c>
      <c r="AL1008" t="s">
        <v>6697</v>
      </c>
      <c r="AM1008" t="s">
        <v>6697</v>
      </c>
      <c r="AN1008" t="s">
        <v>6700</v>
      </c>
      <c r="AO1008" t="s">
        <v>6697</v>
      </c>
      <c r="AP1008" t="s">
        <v>6697</v>
      </c>
      <c r="AQ1008" t="s">
        <v>6697</v>
      </c>
      <c r="AR1008" t="s">
        <v>6697</v>
      </c>
      <c r="AS1008" t="s">
        <v>6697</v>
      </c>
      <c r="AT1008">
        <v>218</v>
      </c>
      <c r="AU1008" t="s">
        <v>6697</v>
      </c>
      <c r="AV1008" t="s">
        <v>6703</v>
      </c>
      <c r="AW1008">
        <v>65535</v>
      </c>
      <c r="AX1008" t="s">
        <v>6703</v>
      </c>
      <c r="AY1008" t="s">
        <v>6697</v>
      </c>
      <c r="AZ1008" t="s">
        <v>6706</v>
      </c>
      <c r="BA1008" t="s">
        <v>6698</v>
      </c>
    </row>
    <row r="1009" spans="1:53">
      <c r="A1009" t="s">
        <v>565</v>
      </c>
      <c r="B1009" t="s">
        <v>908</v>
      </c>
      <c r="C1009" t="s">
        <v>1377</v>
      </c>
      <c r="D1009" t="s">
        <v>174</v>
      </c>
      <c r="E1009" t="s">
        <v>1974</v>
      </c>
      <c r="F1009">
        <v>20</v>
      </c>
      <c r="G1009" t="s">
        <v>1977</v>
      </c>
      <c r="H1009" t="s">
        <v>1979</v>
      </c>
      <c r="I1009" t="s">
        <v>2981</v>
      </c>
      <c r="J1009" t="s">
        <v>3542</v>
      </c>
      <c r="K1009" t="s">
        <v>3545</v>
      </c>
      <c r="L1009" t="s">
        <v>3563</v>
      </c>
      <c r="M1009" t="s">
        <v>3943</v>
      </c>
      <c r="N1009" t="s">
        <v>174</v>
      </c>
      <c r="O1009" t="s">
        <v>4118</v>
      </c>
      <c r="P1009" t="s">
        <v>4315</v>
      </c>
      <c r="Q1009" t="s">
        <v>4319</v>
      </c>
      <c r="R1009" t="s">
        <v>4323</v>
      </c>
      <c r="S1009" t="s">
        <v>5034</v>
      </c>
      <c r="T1009" t="s">
        <v>5439</v>
      </c>
      <c r="U1009" t="s">
        <v>4324</v>
      </c>
      <c r="V1009" t="s">
        <v>5792</v>
      </c>
      <c r="W1009" t="s">
        <v>6448</v>
      </c>
      <c r="AA1009" t="s">
        <v>6697</v>
      </c>
      <c r="AB1009" t="s">
        <v>6697</v>
      </c>
      <c r="AC1009" t="s">
        <v>6697</v>
      </c>
      <c r="AD1009" t="s">
        <v>6697</v>
      </c>
      <c r="AE1009" t="s">
        <v>6697</v>
      </c>
      <c r="AF1009" t="s">
        <v>6699</v>
      </c>
      <c r="AG1009" t="s">
        <v>6697</v>
      </c>
      <c r="AH1009" t="s">
        <v>6697</v>
      </c>
      <c r="AI1009" t="s">
        <v>6697</v>
      </c>
      <c r="AJ1009" t="s">
        <v>6698</v>
      </c>
      <c r="AK1009" t="s">
        <v>6699</v>
      </c>
      <c r="AL1009" t="s">
        <v>6697</v>
      </c>
      <c r="AM1009" t="s">
        <v>6697</v>
      </c>
      <c r="AN1009" t="s">
        <v>6699</v>
      </c>
      <c r="AO1009" t="s">
        <v>6697</v>
      </c>
      <c r="AP1009" t="s">
        <v>6697</v>
      </c>
      <c r="AQ1009" t="s">
        <v>6697</v>
      </c>
      <c r="AR1009" t="s">
        <v>6697</v>
      </c>
      <c r="AS1009" t="s">
        <v>6697</v>
      </c>
      <c r="AT1009">
        <v>214</v>
      </c>
      <c r="AU1009" t="s">
        <v>6697</v>
      </c>
      <c r="AV1009" t="s">
        <v>6703</v>
      </c>
      <c r="AW1009">
        <v>65535</v>
      </c>
      <c r="AX1009" t="s">
        <v>6703</v>
      </c>
      <c r="AY1009" t="s">
        <v>6697</v>
      </c>
      <c r="AZ1009" t="s">
        <v>6706</v>
      </c>
      <c r="BA1009" t="s">
        <v>6698</v>
      </c>
    </row>
    <row r="1010" spans="1:53">
      <c r="A1010" t="s">
        <v>565</v>
      </c>
      <c r="B1010" t="s">
        <v>909</v>
      </c>
      <c r="C1010" t="s">
        <v>1378</v>
      </c>
      <c r="D1010" t="s">
        <v>174</v>
      </c>
      <c r="E1010" t="s">
        <v>1974</v>
      </c>
      <c r="F1010">
        <v>25</v>
      </c>
      <c r="G1010" t="s">
        <v>1977</v>
      </c>
      <c r="H1010" t="s">
        <v>1979</v>
      </c>
      <c r="I1010" t="s">
        <v>2982</v>
      </c>
      <c r="J1010" t="s">
        <v>3542</v>
      </c>
      <c r="K1010" t="s">
        <v>3545</v>
      </c>
      <c r="L1010" t="s">
        <v>3563</v>
      </c>
      <c r="M1010" t="s">
        <v>3943</v>
      </c>
      <c r="N1010" t="s">
        <v>174</v>
      </c>
      <c r="O1010" t="s">
        <v>4118</v>
      </c>
      <c r="P1010" t="s">
        <v>4315</v>
      </c>
      <c r="Q1010" t="s">
        <v>4319</v>
      </c>
      <c r="R1010" t="s">
        <v>4323</v>
      </c>
      <c r="S1010" t="s">
        <v>5034</v>
      </c>
      <c r="T1010" t="s">
        <v>5439</v>
      </c>
      <c r="U1010" t="s">
        <v>4324</v>
      </c>
      <c r="V1010" t="s">
        <v>5792</v>
      </c>
      <c r="W1010" t="s">
        <v>6448</v>
      </c>
      <c r="AA1010" t="s">
        <v>6697</v>
      </c>
      <c r="AB1010" t="s">
        <v>6697</v>
      </c>
      <c r="AC1010" t="s">
        <v>6697</v>
      </c>
      <c r="AD1010" t="s">
        <v>6697</v>
      </c>
      <c r="AE1010" t="s">
        <v>6698</v>
      </c>
      <c r="AF1010" t="s">
        <v>6697</v>
      </c>
      <c r="AG1010" t="s">
        <v>6697</v>
      </c>
      <c r="AH1010" t="s">
        <v>6697</v>
      </c>
      <c r="AI1010" t="s">
        <v>6697</v>
      </c>
      <c r="AJ1010" t="s">
        <v>6698</v>
      </c>
      <c r="AK1010" t="s">
        <v>6699</v>
      </c>
      <c r="AL1010" t="s">
        <v>6697</v>
      </c>
      <c r="AM1010" t="s">
        <v>6697</v>
      </c>
      <c r="AN1010" t="s">
        <v>6699</v>
      </c>
      <c r="AO1010" t="s">
        <v>6697</v>
      </c>
      <c r="AP1010" t="s">
        <v>6697</v>
      </c>
      <c r="AQ1010" t="s">
        <v>6697</v>
      </c>
      <c r="AR1010" t="s">
        <v>6697</v>
      </c>
      <c r="AS1010" t="s">
        <v>6697</v>
      </c>
      <c r="AT1010">
        <v>173</v>
      </c>
      <c r="AU1010" t="s">
        <v>6697</v>
      </c>
      <c r="AV1010" t="s">
        <v>6703</v>
      </c>
      <c r="AW1010">
        <v>65535</v>
      </c>
      <c r="AX1010" t="s">
        <v>6703</v>
      </c>
      <c r="AY1010" t="s">
        <v>6697</v>
      </c>
      <c r="AZ1010" t="s">
        <v>6706</v>
      </c>
      <c r="BA1010" t="s">
        <v>6698</v>
      </c>
    </row>
    <row r="1011" spans="1:53">
      <c r="A1011" t="s">
        <v>565</v>
      </c>
      <c r="B1011" t="s">
        <v>910</v>
      </c>
      <c r="C1011" t="s">
        <v>1379</v>
      </c>
      <c r="D1011" t="s">
        <v>174</v>
      </c>
      <c r="E1011" t="s">
        <v>1974</v>
      </c>
      <c r="F1011">
        <v>25</v>
      </c>
      <c r="G1011" t="s">
        <v>1977</v>
      </c>
      <c r="H1011" t="s">
        <v>1979</v>
      </c>
      <c r="I1011" t="s">
        <v>2983</v>
      </c>
      <c r="J1011" t="s">
        <v>3542</v>
      </c>
      <c r="K1011" t="s">
        <v>3545</v>
      </c>
      <c r="L1011" t="s">
        <v>3563</v>
      </c>
      <c r="M1011" t="s">
        <v>3943</v>
      </c>
      <c r="N1011" t="s">
        <v>174</v>
      </c>
      <c r="O1011" t="s">
        <v>4118</v>
      </c>
      <c r="P1011" t="s">
        <v>4315</v>
      </c>
      <c r="Q1011" t="s">
        <v>4319</v>
      </c>
      <c r="R1011" t="s">
        <v>4323</v>
      </c>
      <c r="S1011" t="s">
        <v>5035</v>
      </c>
      <c r="T1011" t="s">
        <v>5440</v>
      </c>
      <c r="U1011" t="s">
        <v>5530</v>
      </c>
      <c r="V1011" t="s">
        <v>5792</v>
      </c>
      <c r="W1011" t="s">
        <v>6448</v>
      </c>
      <c r="AA1011" t="s">
        <v>6697</v>
      </c>
      <c r="AB1011" t="s">
        <v>6697</v>
      </c>
      <c r="AC1011" t="s">
        <v>6697</v>
      </c>
      <c r="AD1011" t="s">
        <v>6697</v>
      </c>
      <c r="AE1011" t="s">
        <v>6698</v>
      </c>
      <c r="AF1011" t="s">
        <v>6697</v>
      </c>
      <c r="AG1011" t="s">
        <v>6697</v>
      </c>
      <c r="AH1011" t="s">
        <v>6697</v>
      </c>
      <c r="AI1011" t="s">
        <v>6697</v>
      </c>
      <c r="AJ1011" t="s">
        <v>6698</v>
      </c>
      <c r="AK1011" t="s">
        <v>6699</v>
      </c>
      <c r="AL1011" t="s">
        <v>6697</v>
      </c>
      <c r="AM1011" t="s">
        <v>6697</v>
      </c>
      <c r="AN1011" t="s">
        <v>6699</v>
      </c>
      <c r="AO1011" t="s">
        <v>6697</v>
      </c>
      <c r="AP1011" t="s">
        <v>6697</v>
      </c>
      <c r="AQ1011" t="s">
        <v>6697</v>
      </c>
      <c r="AR1011" t="s">
        <v>6697</v>
      </c>
      <c r="AS1011" t="s">
        <v>6697</v>
      </c>
      <c r="AT1011">
        <v>213</v>
      </c>
      <c r="AU1011" t="s">
        <v>6697</v>
      </c>
      <c r="AV1011" t="s">
        <v>6703</v>
      </c>
      <c r="AW1011">
        <v>65535</v>
      </c>
      <c r="AX1011" t="s">
        <v>6703</v>
      </c>
      <c r="AY1011" t="s">
        <v>6697</v>
      </c>
      <c r="AZ1011" t="s">
        <v>6706</v>
      </c>
      <c r="BA1011" t="s">
        <v>6698</v>
      </c>
    </row>
    <row r="1012" spans="1:53">
      <c r="A1012" t="s">
        <v>565</v>
      </c>
      <c r="B1012" t="s">
        <v>911</v>
      </c>
      <c r="C1012" t="s">
        <v>1380</v>
      </c>
      <c r="D1012" t="s">
        <v>174</v>
      </c>
      <c r="E1012" t="s">
        <v>1974</v>
      </c>
      <c r="F1012">
        <v>20</v>
      </c>
      <c r="G1012" t="s">
        <v>1977</v>
      </c>
      <c r="H1012" t="s">
        <v>1979</v>
      </c>
      <c r="I1012" t="s">
        <v>2984</v>
      </c>
      <c r="J1012" t="s">
        <v>3542</v>
      </c>
      <c r="K1012" t="s">
        <v>3545</v>
      </c>
      <c r="L1012" t="s">
        <v>3563</v>
      </c>
      <c r="M1012" t="s">
        <v>3943</v>
      </c>
      <c r="N1012" t="s">
        <v>174</v>
      </c>
      <c r="O1012" t="s">
        <v>4118</v>
      </c>
      <c r="P1012" t="s">
        <v>4315</v>
      </c>
      <c r="Q1012" t="s">
        <v>4319</v>
      </c>
      <c r="R1012" t="s">
        <v>4323</v>
      </c>
      <c r="S1012" t="s">
        <v>5035</v>
      </c>
      <c r="T1012" t="s">
        <v>5441</v>
      </c>
      <c r="U1012" t="s">
        <v>5531</v>
      </c>
      <c r="V1012" t="s">
        <v>5792</v>
      </c>
      <c r="W1012" t="s">
        <v>6448</v>
      </c>
      <c r="AA1012" t="s">
        <v>6697</v>
      </c>
      <c r="AB1012" t="s">
        <v>6697</v>
      </c>
      <c r="AC1012" t="s">
        <v>6697</v>
      </c>
      <c r="AD1012" t="s">
        <v>6697</v>
      </c>
      <c r="AE1012" t="s">
        <v>6697</v>
      </c>
      <c r="AF1012" t="s">
        <v>6699</v>
      </c>
      <c r="AG1012" t="s">
        <v>6697</v>
      </c>
      <c r="AH1012" t="s">
        <v>6697</v>
      </c>
      <c r="AI1012" t="s">
        <v>6697</v>
      </c>
      <c r="AJ1012" t="s">
        <v>6698</v>
      </c>
      <c r="AK1012" t="s">
        <v>6699</v>
      </c>
      <c r="AL1012" t="s">
        <v>6697</v>
      </c>
      <c r="AM1012" t="s">
        <v>6697</v>
      </c>
      <c r="AN1012" t="s">
        <v>6699</v>
      </c>
      <c r="AO1012" t="s">
        <v>6697</v>
      </c>
      <c r="AP1012" t="s">
        <v>6697</v>
      </c>
      <c r="AQ1012" t="s">
        <v>6697</v>
      </c>
      <c r="AR1012" t="s">
        <v>6697</v>
      </c>
      <c r="AS1012" t="s">
        <v>6697</v>
      </c>
      <c r="AT1012">
        <v>193</v>
      </c>
      <c r="AU1012" t="s">
        <v>6697</v>
      </c>
      <c r="AV1012" t="s">
        <v>6703</v>
      </c>
      <c r="AW1012">
        <v>65535</v>
      </c>
      <c r="AX1012" t="s">
        <v>6703</v>
      </c>
      <c r="AY1012" t="s">
        <v>6697</v>
      </c>
      <c r="AZ1012" t="s">
        <v>6706</v>
      </c>
      <c r="BA1012" t="s">
        <v>6698</v>
      </c>
    </row>
    <row r="1013" spans="1:53">
      <c r="A1013" t="s">
        <v>565</v>
      </c>
      <c r="B1013" t="s">
        <v>912</v>
      </c>
      <c r="C1013" t="s">
        <v>1381</v>
      </c>
      <c r="D1013" t="s">
        <v>174</v>
      </c>
      <c r="E1013" t="s">
        <v>1974</v>
      </c>
      <c r="F1013">
        <v>25</v>
      </c>
      <c r="G1013" t="s">
        <v>1977</v>
      </c>
      <c r="H1013" t="s">
        <v>1979</v>
      </c>
      <c r="I1013" t="s">
        <v>2985</v>
      </c>
      <c r="J1013" t="s">
        <v>3542</v>
      </c>
      <c r="K1013" t="s">
        <v>3545</v>
      </c>
      <c r="L1013" t="s">
        <v>3563</v>
      </c>
      <c r="M1013" t="s">
        <v>3943</v>
      </c>
      <c r="N1013" t="s">
        <v>174</v>
      </c>
      <c r="O1013" t="s">
        <v>4118</v>
      </c>
      <c r="P1013" t="s">
        <v>4315</v>
      </c>
      <c r="Q1013" t="s">
        <v>4319</v>
      </c>
      <c r="R1013" t="s">
        <v>4323</v>
      </c>
      <c r="S1013" t="s">
        <v>5033</v>
      </c>
      <c r="T1013" t="s">
        <v>5439</v>
      </c>
      <c r="U1013" t="s">
        <v>4324</v>
      </c>
      <c r="V1013" t="s">
        <v>5792</v>
      </c>
      <c r="W1013" t="s">
        <v>6448</v>
      </c>
      <c r="AA1013" t="s">
        <v>6697</v>
      </c>
      <c r="AB1013" t="s">
        <v>6697</v>
      </c>
      <c r="AC1013" t="s">
        <v>6697</v>
      </c>
      <c r="AD1013" t="s">
        <v>6697</v>
      </c>
      <c r="AE1013" t="s">
        <v>6698</v>
      </c>
      <c r="AF1013" t="s">
        <v>6697</v>
      </c>
      <c r="AG1013" t="s">
        <v>6697</v>
      </c>
      <c r="AH1013" t="s">
        <v>6697</v>
      </c>
      <c r="AI1013" t="s">
        <v>6697</v>
      </c>
      <c r="AJ1013" t="s">
        <v>6698</v>
      </c>
      <c r="AK1013" t="s">
        <v>6699</v>
      </c>
      <c r="AL1013" t="s">
        <v>6697</v>
      </c>
      <c r="AM1013" t="s">
        <v>6697</v>
      </c>
      <c r="AN1013" t="s">
        <v>6699</v>
      </c>
      <c r="AO1013" t="s">
        <v>6697</v>
      </c>
      <c r="AP1013" t="s">
        <v>6697</v>
      </c>
      <c r="AQ1013" t="s">
        <v>6697</v>
      </c>
      <c r="AR1013" t="s">
        <v>6697</v>
      </c>
      <c r="AS1013" t="s">
        <v>6697</v>
      </c>
      <c r="AT1013">
        <v>188</v>
      </c>
      <c r="AU1013" t="s">
        <v>6697</v>
      </c>
      <c r="AV1013" t="s">
        <v>6703</v>
      </c>
      <c r="AW1013">
        <v>65535</v>
      </c>
      <c r="AX1013" t="s">
        <v>6703</v>
      </c>
      <c r="AY1013" t="s">
        <v>6697</v>
      </c>
      <c r="AZ1013" t="s">
        <v>6706</v>
      </c>
      <c r="BA1013" t="s">
        <v>6698</v>
      </c>
    </row>
    <row r="1014" spans="1:53">
      <c r="A1014" t="s">
        <v>565</v>
      </c>
      <c r="B1014" t="s">
        <v>1135</v>
      </c>
      <c r="C1014" t="s">
        <v>1327</v>
      </c>
      <c r="D1014" t="s">
        <v>1696</v>
      </c>
      <c r="E1014" t="s">
        <v>1974</v>
      </c>
      <c r="F1014">
        <v>10</v>
      </c>
      <c r="G1014" t="s">
        <v>1977</v>
      </c>
      <c r="H1014" t="s">
        <v>1979</v>
      </c>
      <c r="I1014" t="s">
        <v>2986</v>
      </c>
      <c r="J1014" t="s">
        <v>3542</v>
      </c>
      <c r="K1014" t="s">
        <v>3545</v>
      </c>
      <c r="L1014" t="s">
        <v>3563</v>
      </c>
      <c r="M1014" t="s">
        <v>3943</v>
      </c>
      <c r="N1014" t="s">
        <v>174</v>
      </c>
      <c r="O1014" t="s">
        <v>4118</v>
      </c>
      <c r="P1014" t="s">
        <v>4315</v>
      </c>
      <c r="Q1014" t="s">
        <v>4319</v>
      </c>
      <c r="R1014" t="s">
        <v>4321</v>
      </c>
      <c r="S1014" t="s">
        <v>5036</v>
      </c>
      <c r="T1014" t="s">
        <v>5439</v>
      </c>
      <c r="U1014" t="s">
        <v>4324</v>
      </c>
      <c r="V1014" t="s">
        <v>5792</v>
      </c>
      <c r="W1014" t="s">
        <v>6448</v>
      </c>
      <c r="AA1014" t="s">
        <v>6697</v>
      </c>
      <c r="AB1014" t="s">
        <v>6697</v>
      </c>
      <c r="AC1014" t="s">
        <v>6697</v>
      </c>
      <c r="AD1014" t="s">
        <v>6697</v>
      </c>
      <c r="AE1014" t="s">
        <v>6698</v>
      </c>
      <c r="AF1014" t="s">
        <v>6697</v>
      </c>
      <c r="AG1014" t="s">
        <v>6697</v>
      </c>
      <c r="AH1014" t="s">
        <v>6697</v>
      </c>
      <c r="AI1014" t="s">
        <v>6697</v>
      </c>
      <c r="AJ1014" t="s">
        <v>6697</v>
      </c>
      <c r="AK1014" t="s">
        <v>6697</v>
      </c>
      <c r="AL1014" t="s">
        <v>6697</v>
      </c>
      <c r="AM1014" t="s">
        <v>6697</v>
      </c>
      <c r="AN1014" t="s">
        <v>6700</v>
      </c>
      <c r="AO1014" t="s">
        <v>6697</v>
      </c>
      <c r="AP1014" t="s">
        <v>6697</v>
      </c>
      <c r="AQ1014" t="s">
        <v>6697</v>
      </c>
      <c r="AR1014" t="s">
        <v>6697</v>
      </c>
      <c r="AS1014" t="s">
        <v>6697</v>
      </c>
      <c r="AT1014">
        <v>0</v>
      </c>
      <c r="AU1014" t="s">
        <v>6697</v>
      </c>
      <c r="AV1014" t="s">
        <v>6697</v>
      </c>
      <c r="AW1014">
        <v>0</v>
      </c>
      <c r="AX1014" t="s">
        <v>6697</v>
      </c>
      <c r="AY1014" t="s">
        <v>6697</v>
      </c>
      <c r="BA1014" t="s">
        <v>6697</v>
      </c>
    </row>
    <row r="1015" spans="1:53">
      <c r="A1015" t="s">
        <v>565</v>
      </c>
      <c r="B1015" t="s">
        <v>903</v>
      </c>
      <c r="C1015" t="s">
        <v>1327</v>
      </c>
      <c r="D1015" t="s">
        <v>1909</v>
      </c>
      <c r="E1015" t="s">
        <v>1974</v>
      </c>
      <c r="F1015">
        <v>10</v>
      </c>
      <c r="G1015" t="s">
        <v>1977</v>
      </c>
      <c r="H1015" t="s">
        <v>1979</v>
      </c>
      <c r="I1015" t="s">
        <v>2987</v>
      </c>
      <c r="J1015" t="s">
        <v>3542</v>
      </c>
      <c r="K1015" t="s">
        <v>3545</v>
      </c>
      <c r="L1015" t="s">
        <v>3563</v>
      </c>
      <c r="M1015" t="s">
        <v>3943</v>
      </c>
      <c r="N1015" t="s">
        <v>174</v>
      </c>
      <c r="O1015" t="s">
        <v>4243</v>
      </c>
      <c r="P1015" t="s">
        <v>4315</v>
      </c>
      <c r="Q1015" t="s">
        <v>4319</v>
      </c>
      <c r="R1015" t="s">
        <v>4321</v>
      </c>
      <c r="S1015" t="s">
        <v>5037</v>
      </c>
      <c r="T1015" t="s">
        <v>5439</v>
      </c>
      <c r="U1015" t="s">
        <v>4324</v>
      </c>
      <c r="V1015" t="s">
        <v>5626</v>
      </c>
      <c r="W1015" t="s">
        <v>6449</v>
      </c>
      <c r="AA1015" t="s">
        <v>6697</v>
      </c>
      <c r="AB1015" t="s">
        <v>6697</v>
      </c>
      <c r="AC1015" t="s">
        <v>6697</v>
      </c>
      <c r="AD1015" t="s">
        <v>6697</v>
      </c>
      <c r="AE1015" t="s">
        <v>6698</v>
      </c>
      <c r="AF1015" t="s">
        <v>6697</v>
      </c>
      <c r="AG1015" t="s">
        <v>6697</v>
      </c>
      <c r="AH1015" t="s">
        <v>6697</v>
      </c>
      <c r="AI1015" t="s">
        <v>6697</v>
      </c>
      <c r="AJ1015" t="s">
        <v>6697</v>
      </c>
      <c r="AK1015" t="s">
        <v>6697</v>
      </c>
      <c r="AL1015" t="s">
        <v>6697</v>
      </c>
      <c r="AM1015" t="s">
        <v>6697</v>
      </c>
      <c r="AN1015" t="s">
        <v>6700</v>
      </c>
      <c r="AO1015" t="s">
        <v>6697</v>
      </c>
      <c r="AP1015" t="s">
        <v>6697</v>
      </c>
      <c r="AQ1015" t="s">
        <v>6697</v>
      </c>
      <c r="AR1015" t="s">
        <v>6697</v>
      </c>
      <c r="AS1015" t="s">
        <v>6697</v>
      </c>
      <c r="AT1015">
        <v>0</v>
      </c>
      <c r="AU1015" t="s">
        <v>6697</v>
      </c>
      <c r="AV1015" t="s">
        <v>6697</v>
      </c>
      <c r="AW1015">
        <v>101</v>
      </c>
      <c r="AX1015" t="s">
        <v>6697</v>
      </c>
      <c r="AY1015" t="s">
        <v>6697</v>
      </c>
      <c r="BA1015" t="s">
        <v>6697</v>
      </c>
    </row>
    <row r="1016" spans="1:53">
      <c r="A1016" t="s">
        <v>565</v>
      </c>
      <c r="B1016" t="s">
        <v>907</v>
      </c>
      <c r="C1016" t="s">
        <v>1327</v>
      </c>
      <c r="D1016" t="s">
        <v>1909</v>
      </c>
      <c r="E1016" t="s">
        <v>1974</v>
      </c>
      <c r="F1016">
        <v>10</v>
      </c>
      <c r="G1016" t="s">
        <v>1977</v>
      </c>
      <c r="H1016" t="s">
        <v>1979</v>
      </c>
      <c r="I1016" t="s">
        <v>2988</v>
      </c>
      <c r="J1016" t="s">
        <v>3542</v>
      </c>
      <c r="K1016" t="s">
        <v>3545</v>
      </c>
      <c r="L1016" t="s">
        <v>3563</v>
      </c>
      <c r="M1016" t="s">
        <v>3943</v>
      </c>
      <c r="N1016" t="s">
        <v>174</v>
      </c>
      <c r="O1016" t="s">
        <v>4118</v>
      </c>
      <c r="P1016" t="s">
        <v>4315</v>
      </c>
      <c r="Q1016" t="s">
        <v>4319</v>
      </c>
      <c r="R1016" t="s">
        <v>4321</v>
      </c>
      <c r="S1016" t="s">
        <v>5038</v>
      </c>
      <c r="T1016" t="s">
        <v>5439</v>
      </c>
      <c r="U1016" t="s">
        <v>4324</v>
      </c>
      <c r="V1016" t="s">
        <v>5792</v>
      </c>
      <c r="W1016" t="s">
        <v>6450</v>
      </c>
      <c r="AA1016" t="s">
        <v>6697</v>
      </c>
      <c r="AB1016" t="s">
        <v>6697</v>
      </c>
      <c r="AC1016" t="s">
        <v>6697</v>
      </c>
      <c r="AD1016" t="s">
        <v>6697</v>
      </c>
      <c r="AE1016" t="s">
        <v>6698</v>
      </c>
      <c r="AF1016" t="s">
        <v>6697</v>
      </c>
      <c r="AG1016" t="s">
        <v>6697</v>
      </c>
      <c r="AH1016" t="s">
        <v>6697</v>
      </c>
      <c r="AI1016" t="s">
        <v>6697</v>
      </c>
      <c r="AJ1016" t="s">
        <v>6697</v>
      </c>
      <c r="AK1016" t="s">
        <v>6697</v>
      </c>
      <c r="AL1016" t="s">
        <v>6697</v>
      </c>
      <c r="AM1016" t="s">
        <v>6697</v>
      </c>
      <c r="AN1016" t="s">
        <v>6700</v>
      </c>
      <c r="AO1016" t="s">
        <v>6697</v>
      </c>
      <c r="AP1016" t="s">
        <v>6697</v>
      </c>
      <c r="AQ1016" t="s">
        <v>6697</v>
      </c>
      <c r="AR1016" t="s">
        <v>6697</v>
      </c>
      <c r="AS1016" t="s">
        <v>6697</v>
      </c>
      <c r="AT1016">
        <v>0</v>
      </c>
      <c r="AU1016" t="s">
        <v>6697</v>
      </c>
      <c r="AV1016" t="s">
        <v>6697</v>
      </c>
      <c r="AW1016">
        <v>101</v>
      </c>
      <c r="AX1016" t="s">
        <v>6697</v>
      </c>
      <c r="AY1016" t="s">
        <v>6697</v>
      </c>
      <c r="BA1016" t="s">
        <v>6697</v>
      </c>
    </row>
    <row r="1017" spans="1:53">
      <c r="A1017" t="s">
        <v>565</v>
      </c>
      <c r="B1017" t="s">
        <v>595</v>
      </c>
      <c r="C1017" t="s">
        <v>1327</v>
      </c>
      <c r="D1017" t="s">
        <v>1892</v>
      </c>
      <c r="E1017" t="s">
        <v>1974</v>
      </c>
      <c r="F1017">
        <v>0</v>
      </c>
      <c r="G1017" t="s">
        <v>1977</v>
      </c>
      <c r="H1017" t="s">
        <v>1979</v>
      </c>
      <c r="I1017" t="s">
        <v>2989</v>
      </c>
      <c r="J1017" t="s">
        <v>3542</v>
      </c>
      <c r="K1017" t="s">
        <v>3545</v>
      </c>
      <c r="L1017" t="s">
        <v>3563</v>
      </c>
      <c r="M1017" t="s">
        <v>3937</v>
      </c>
      <c r="N1017" t="s">
        <v>174</v>
      </c>
      <c r="O1017" t="s">
        <v>3789</v>
      </c>
      <c r="P1017" t="s">
        <v>4315</v>
      </c>
      <c r="Q1017" t="s">
        <v>4319</v>
      </c>
      <c r="R1017" t="s">
        <v>4322</v>
      </c>
      <c r="S1017" t="s">
        <v>5039</v>
      </c>
      <c r="T1017" t="s">
        <v>5440</v>
      </c>
      <c r="U1017" t="s">
        <v>5440</v>
      </c>
      <c r="V1017" t="s">
        <v>5792</v>
      </c>
      <c r="W1017" t="s">
        <v>6451</v>
      </c>
      <c r="AA1017" t="s">
        <v>6697</v>
      </c>
      <c r="AB1017" t="s">
        <v>6697</v>
      </c>
      <c r="AC1017" t="s">
        <v>6697</v>
      </c>
      <c r="AD1017" t="s">
        <v>6697</v>
      </c>
      <c r="AE1017" t="s">
        <v>6697</v>
      </c>
      <c r="AF1017" t="s">
        <v>6697</v>
      </c>
      <c r="AG1017" t="s">
        <v>6697</v>
      </c>
      <c r="AH1017" t="s">
        <v>6697</v>
      </c>
      <c r="AI1017" t="s">
        <v>6697</v>
      </c>
      <c r="AJ1017" t="s">
        <v>6697</v>
      </c>
      <c r="AK1017" t="s">
        <v>6697</v>
      </c>
      <c r="AL1017" t="s">
        <v>6697</v>
      </c>
      <c r="AM1017" t="s">
        <v>6697</v>
      </c>
      <c r="AN1017" t="s">
        <v>6697</v>
      </c>
      <c r="AO1017" t="s">
        <v>6697</v>
      </c>
      <c r="AP1017" t="s">
        <v>6697</v>
      </c>
      <c r="AQ1017" t="s">
        <v>6697</v>
      </c>
      <c r="AR1017" t="s">
        <v>6697</v>
      </c>
      <c r="AS1017" t="s">
        <v>6697</v>
      </c>
      <c r="AT1017">
        <v>0</v>
      </c>
      <c r="AU1017" t="s">
        <v>6697</v>
      </c>
      <c r="AV1017" t="s">
        <v>6697</v>
      </c>
      <c r="AW1017">
        <v>2</v>
      </c>
      <c r="AX1017" t="s">
        <v>6697</v>
      </c>
      <c r="AY1017" t="s">
        <v>6697</v>
      </c>
      <c r="BA1017" t="s">
        <v>6697</v>
      </c>
    </row>
    <row r="1018" spans="1:53">
      <c r="A1018" t="s">
        <v>567</v>
      </c>
      <c r="B1018" t="s">
        <v>575</v>
      </c>
      <c r="C1018" t="s">
        <v>1325</v>
      </c>
      <c r="D1018" t="s">
        <v>1903</v>
      </c>
      <c r="E1018" t="s">
        <v>1973</v>
      </c>
      <c r="F1018">
        <v>0</v>
      </c>
      <c r="G1018" t="s">
        <v>1977</v>
      </c>
      <c r="H1018" t="s">
        <v>1979</v>
      </c>
      <c r="I1018" t="s">
        <v>2990</v>
      </c>
      <c r="J1018" t="s">
        <v>3542</v>
      </c>
      <c r="K1018" t="s">
        <v>3544</v>
      </c>
      <c r="L1018" t="s">
        <v>3562</v>
      </c>
      <c r="M1018" t="s">
        <v>3936</v>
      </c>
      <c r="N1018" t="s">
        <v>193</v>
      </c>
      <c r="O1018" t="s">
        <v>3939</v>
      </c>
      <c r="P1018" t="s">
        <v>4315</v>
      </c>
      <c r="Q1018" t="s">
        <v>4319</v>
      </c>
      <c r="R1018" t="s">
        <v>4323</v>
      </c>
      <c r="S1018" t="s">
        <v>5040</v>
      </c>
      <c r="T1018" t="s">
        <v>5439</v>
      </c>
      <c r="U1018" t="s">
        <v>4324</v>
      </c>
      <c r="V1018" t="s">
        <v>5631</v>
      </c>
      <c r="W1018" t="s">
        <v>6452</v>
      </c>
      <c r="AA1018" t="s">
        <v>6697</v>
      </c>
      <c r="AB1018" t="s">
        <v>6697</v>
      </c>
      <c r="AC1018" t="s">
        <v>6697</v>
      </c>
      <c r="AD1018" t="s">
        <v>6697</v>
      </c>
      <c r="AE1018" t="s">
        <v>6697</v>
      </c>
      <c r="AF1018" t="s">
        <v>6697</v>
      </c>
      <c r="AG1018" t="s">
        <v>6697</v>
      </c>
      <c r="AH1018" t="s">
        <v>6697</v>
      </c>
      <c r="AI1018" t="s">
        <v>6697</v>
      </c>
      <c r="AJ1018" t="s">
        <v>6697</v>
      </c>
      <c r="AK1018" t="s">
        <v>6697</v>
      </c>
      <c r="AL1018" t="s">
        <v>6697</v>
      </c>
      <c r="AM1018" t="s">
        <v>6697</v>
      </c>
      <c r="AN1018" t="s">
        <v>6699</v>
      </c>
      <c r="AO1018" t="s">
        <v>6697</v>
      </c>
      <c r="AP1018" t="s">
        <v>6697</v>
      </c>
      <c r="AQ1018" t="s">
        <v>6697</v>
      </c>
      <c r="AR1018" t="s">
        <v>6697</v>
      </c>
      <c r="AS1018" t="s">
        <v>6697</v>
      </c>
      <c r="AT1018">
        <v>0</v>
      </c>
      <c r="AU1018" t="s">
        <v>6697</v>
      </c>
      <c r="AV1018" t="s">
        <v>6697</v>
      </c>
      <c r="AW1018">
        <v>0</v>
      </c>
      <c r="AX1018" t="s">
        <v>6697</v>
      </c>
      <c r="AY1018" t="s">
        <v>6697</v>
      </c>
      <c r="BA1018" t="s">
        <v>6697</v>
      </c>
    </row>
    <row r="1019" spans="1:53">
      <c r="A1019" t="s">
        <v>565</v>
      </c>
      <c r="B1019" t="s">
        <v>188</v>
      </c>
      <c r="C1019" t="s">
        <v>1531</v>
      </c>
      <c r="D1019" t="s">
        <v>1897</v>
      </c>
      <c r="E1019" t="s">
        <v>1974</v>
      </c>
      <c r="F1019">
        <v>5</v>
      </c>
      <c r="G1019" t="s">
        <v>1977</v>
      </c>
      <c r="H1019" t="s">
        <v>1979</v>
      </c>
      <c r="I1019" t="s">
        <v>2991</v>
      </c>
      <c r="J1019" t="s">
        <v>3542</v>
      </c>
      <c r="K1019" t="s">
        <v>3545</v>
      </c>
      <c r="L1019" t="s">
        <v>3563</v>
      </c>
      <c r="M1019" t="s">
        <v>3937</v>
      </c>
      <c r="N1019" t="s">
        <v>174</v>
      </c>
      <c r="O1019" t="s">
        <v>3629</v>
      </c>
      <c r="P1019" t="s">
        <v>4315</v>
      </c>
      <c r="Q1019" t="s">
        <v>4319</v>
      </c>
      <c r="R1019" t="s">
        <v>4321</v>
      </c>
      <c r="S1019" t="s">
        <v>5041</v>
      </c>
      <c r="T1019" t="s">
        <v>5439</v>
      </c>
      <c r="U1019" t="s">
        <v>4324</v>
      </c>
      <c r="V1019" t="s">
        <v>5809</v>
      </c>
      <c r="W1019" t="s">
        <v>6453</v>
      </c>
      <c r="AA1019" t="s">
        <v>6697</v>
      </c>
      <c r="AB1019" t="s">
        <v>6697</v>
      </c>
      <c r="AC1019" t="s">
        <v>6697</v>
      </c>
      <c r="AD1019" t="s">
        <v>6697</v>
      </c>
      <c r="AE1019" t="s">
        <v>6697</v>
      </c>
      <c r="AF1019" t="s">
        <v>6697</v>
      </c>
      <c r="AG1019" t="s">
        <v>6697</v>
      </c>
      <c r="AH1019" t="s">
        <v>6697</v>
      </c>
      <c r="AI1019" t="s">
        <v>6697</v>
      </c>
      <c r="AJ1019" t="s">
        <v>6697</v>
      </c>
      <c r="AK1019" t="s">
        <v>6699</v>
      </c>
      <c r="AL1019" t="s">
        <v>6697</v>
      </c>
      <c r="AM1019" t="s">
        <v>6697</v>
      </c>
      <c r="AN1019" t="s">
        <v>6700</v>
      </c>
      <c r="AO1019" t="s">
        <v>6697</v>
      </c>
      <c r="AP1019" t="s">
        <v>6697</v>
      </c>
      <c r="AQ1019" t="s">
        <v>6697</v>
      </c>
      <c r="AR1019" t="s">
        <v>6697</v>
      </c>
      <c r="AS1019" t="s">
        <v>6697</v>
      </c>
      <c r="AT1019">
        <v>3</v>
      </c>
      <c r="AU1019" t="s">
        <v>6697</v>
      </c>
      <c r="AV1019" t="s">
        <v>6697</v>
      </c>
      <c r="AW1019">
        <v>2</v>
      </c>
      <c r="AX1019" t="s">
        <v>6697</v>
      </c>
      <c r="AY1019" t="s">
        <v>6697</v>
      </c>
      <c r="AZ1019" t="s">
        <v>6704</v>
      </c>
      <c r="BA1019" t="s">
        <v>6698</v>
      </c>
    </row>
    <row r="1020" spans="1:53">
      <c r="A1020" t="s">
        <v>567</v>
      </c>
      <c r="B1020" t="s">
        <v>184</v>
      </c>
      <c r="C1020" t="s">
        <v>1532</v>
      </c>
      <c r="D1020" t="s">
        <v>1677</v>
      </c>
      <c r="E1020" t="s">
        <v>1973</v>
      </c>
      <c r="F1020">
        <v>0</v>
      </c>
      <c r="G1020" t="s">
        <v>1977</v>
      </c>
      <c r="H1020" t="s">
        <v>1979</v>
      </c>
      <c r="I1020" t="s">
        <v>2992</v>
      </c>
      <c r="J1020" t="s">
        <v>3542</v>
      </c>
      <c r="K1020" t="s">
        <v>3544</v>
      </c>
      <c r="L1020" t="s">
        <v>3562</v>
      </c>
      <c r="M1020" t="s">
        <v>3936</v>
      </c>
      <c r="N1020" t="s">
        <v>193</v>
      </c>
      <c r="O1020" t="s">
        <v>4245</v>
      </c>
      <c r="P1020" t="s">
        <v>4315</v>
      </c>
      <c r="Q1020" t="s">
        <v>4319</v>
      </c>
      <c r="R1020" t="s">
        <v>4323</v>
      </c>
      <c r="S1020" t="s">
        <v>5042</v>
      </c>
      <c r="T1020" t="s">
        <v>5439</v>
      </c>
      <c r="U1020" t="s">
        <v>4324</v>
      </c>
      <c r="V1020" t="s">
        <v>5631</v>
      </c>
      <c r="W1020" t="s">
        <v>5822</v>
      </c>
      <c r="AA1020" t="s">
        <v>6697</v>
      </c>
      <c r="AB1020" t="s">
        <v>6697</v>
      </c>
      <c r="AC1020" t="s">
        <v>6697</v>
      </c>
      <c r="AD1020" t="s">
        <v>6697</v>
      </c>
      <c r="AE1020" t="s">
        <v>6697</v>
      </c>
      <c r="AF1020" t="s">
        <v>6697</v>
      </c>
      <c r="AG1020" t="s">
        <v>6697</v>
      </c>
      <c r="AH1020" t="s">
        <v>6697</v>
      </c>
      <c r="AI1020" t="s">
        <v>6697</v>
      </c>
      <c r="AJ1020" t="s">
        <v>6697</v>
      </c>
      <c r="AK1020" t="s">
        <v>6697</v>
      </c>
      <c r="AL1020" t="s">
        <v>6697</v>
      </c>
      <c r="AM1020" t="s">
        <v>6697</v>
      </c>
      <c r="AN1020" t="s">
        <v>6699</v>
      </c>
      <c r="AO1020" t="s">
        <v>6697</v>
      </c>
      <c r="AP1020" t="s">
        <v>6697</v>
      </c>
      <c r="AQ1020" t="s">
        <v>6697</v>
      </c>
      <c r="AR1020" t="s">
        <v>6697</v>
      </c>
      <c r="AS1020" t="s">
        <v>6697</v>
      </c>
      <c r="AT1020">
        <v>0</v>
      </c>
      <c r="AU1020" t="s">
        <v>6697</v>
      </c>
      <c r="AV1020" t="s">
        <v>6697</v>
      </c>
      <c r="AW1020">
        <v>0</v>
      </c>
      <c r="AX1020" t="s">
        <v>6697</v>
      </c>
      <c r="AY1020" t="s">
        <v>6697</v>
      </c>
      <c r="BA1020" t="s">
        <v>6697</v>
      </c>
    </row>
    <row r="1021" spans="1:53">
      <c r="A1021" t="s">
        <v>565</v>
      </c>
      <c r="B1021" t="s">
        <v>1136</v>
      </c>
      <c r="C1021" t="s">
        <v>1327</v>
      </c>
      <c r="D1021" t="s">
        <v>1667</v>
      </c>
      <c r="E1021" t="s">
        <v>1974</v>
      </c>
      <c r="F1021">
        <v>0</v>
      </c>
      <c r="G1021" t="s">
        <v>1977</v>
      </c>
      <c r="H1021" t="s">
        <v>1979</v>
      </c>
      <c r="I1021" t="s">
        <v>2993</v>
      </c>
      <c r="J1021" t="s">
        <v>3542</v>
      </c>
      <c r="K1021" t="s">
        <v>3545</v>
      </c>
      <c r="L1021" t="s">
        <v>3563</v>
      </c>
      <c r="M1021" t="s">
        <v>3937</v>
      </c>
      <c r="N1021" t="s">
        <v>174</v>
      </c>
      <c r="O1021" t="s">
        <v>3629</v>
      </c>
      <c r="P1021" t="s">
        <v>4315</v>
      </c>
      <c r="Q1021" t="s">
        <v>4319</v>
      </c>
      <c r="R1021" t="s">
        <v>4323</v>
      </c>
      <c r="S1021" t="s">
        <v>5043</v>
      </c>
      <c r="T1021" t="s">
        <v>5439</v>
      </c>
      <c r="U1021" t="s">
        <v>4324</v>
      </c>
      <c r="V1021" t="s">
        <v>5792</v>
      </c>
      <c r="W1021" t="s">
        <v>6454</v>
      </c>
      <c r="AA1021" t="s">
        <v>6697</v>
      </c>
      <c r="AB1021" t="s">
        <v>6697</v>
      </c>
      <c r="AC1021" t="s">
        <v>6697</v>
      </c>
      <c r="AD1021" t="s">
        <v>6697</v>
      </c>
      <c r="AE1021" t="s">
        <v>6697</v>
      </c>
      <c r="AF1021" t="s">
        <v>6697</v>
      </c>
      <c r="AG1021" t="s">
        <v>6697</v>
      </c>
      <c r="AH1021" t="s">
        <v>6697</v>
      </c>
      <c r="AI1021" t="s">
        <v>6697</v>
      </c>
      <c r="AJ1021" t="s">
        <v>6697</v>
      </c>
      <c r="AK1021" t="s">
        <v>6697</v>
      </c>
      <c r="AL1021" t="s">
        <v>6697</v>
      </c>
      <c r="AM1021" t="s">
        <v>6697</v>
      </c>
      <c r="AN1021" t="s">
        <v>6699</v>
      </c>
      <c r="AO1021" t="s">
        <v>6697</v>
      </c>
      <c r="AP1021" t="s">
        <v>6697</v>
      </c>
      <c r="AQ1021" t="s">
        <v>6697</v>
      </c>
      <c r="AR1021" t="s">
        <v>6697</v>
      </c>
      <c r="AS1021" t="s">
        <v>6697</v>
      </c>
      <c r="AT1021">
        <v>0</v>
      </c>
      <c r="AU1021" t="s">
        <v>6697</v>
      </c>
      <c r="AV1021" t="s">
        <v>6697</v>
      </c>
      <c r="AW1021">
        <v>1</v>
      </c>
      <c r="AX1021" t="s">
        <v>6697</v>
      </c>
      <c r="AY1021" t="s">
        <v>6697</v>
      </c>
      <c r="BA1021" t="s">
        <v>6697</v>
      </c>
    </row>
    <row r="1022" spans="1:53">
      <c r="A1022" t="s">
        <v>572</v>
      </c>
      <c r="B1022" t="s">
        <v>1137</v>
      </c>
      <c r="C1022" t="s">
        <v>1325</v>
      </c>
      <c r="D1022" t="s">
        <v>1677</v>
      </c>
      <c r="E1022" t="s">
        <v>1973</v>
      </c>
      <c r="F1022">
        <v>0</v>
      </c>
      <c r="G1022" t="s">
        <v>1977</v>
      </c>
      <c r="H1022" t="s">
        <v>1979</v>
      </c>
      <c r="I1022" t="s">
        <v>2994</v>
      </c>
      <c r="J1022" t="s">
        <v>3542</v>
      </c>
      <c r="K1022" t="s">
        <v>3544</v>
      </c>
      <c r="L1022" t="s">
        <v>3562</v>
      </c>
      <c r="M1022" t="s">
        <v>3944</v>
      </c>
      <c r="N1022" t="s">
        <v>193</v>
      </c>
      <c r="O1022" t="s">
        <v>4246</v>
      </c>
      <c r="P1022" t="s">
        <v>4315</v>
      </c>
      <c r="Q1022" t="s">
        <v>4319</v>
      </c>
      <c r="R1022" t="s">
        <v>4321</v>
      </c>
      <c r="S1022" t="s">
        <v>5044</v>
      </c>
      <c r="T1022" t="s">
        <v>5439</v>
      </c>
      <c r="U1022" t="s">
        <v>4324</v>
      </c>
      <c r="V1022" t="s">
        <v>5631</v>
      </c>
      <c r="W1022" t="s">
        <v>6268</v>
      </c>
      <c r="AA1022" t="s">
        <v>6697</v>
      </c>
      <c r="AB1022" t="s">
        <v>6697</v>
      </c>
      <c r="AC1022" t="s">
        <v>6697</v>
      </c>
      <c r="AD1022" t="s">
        <v>6697</v>
      </c>
      <c r="AE1022" t="s">
        <v>6697</v>
      </c>
      <c r="AF1022" t="s">
        <v>6697</v>
      </c>
      <c r="AG1022" t="s">
        <v>6697</v>
      </c>
      <c r="AH1022" t="s">
        <v>6697</v>
      </c>
      <c r="AI1022" t="s">
        <v>6697</v>
      </c>
      <c r="AJ1022" t="s">
        <v>6697</v>
      </c>
      <c r="AK1022" t="s">
        <v>6697</v>
      </c>
      <c r="AL1022" t="s">
        <v>6697</v>
      </c>
      <c r="AM1022" t="s">
        <v>6697</v>
      </c>
      <c r="AN1022" t="s">
        <v>6700</v>
      </c>
      <c r="AO1022" t="s">
        <v>6697</v>
      </c>
      <c r="AP1022" t="s">
        <v>6697</v>
      </c>
      <c r="AQ1022" t="s">
        <v>6697</v>
      </c>
      <c r="AR1022" t="s">
        <v>6697</v>
      </c>
      <c r="AS1022" t="s">
        <v>6697</v>
      </c>
      <c r="AT1022">
        <v>0</v>
      </c>
      <c r="AU1022" t="s">
        <v>6697</v>
      </c>
      <c r="AV1022" t="s">
        <v>6697</v>
      </c>
      <c r="AW1022">
        <v>0</v>
      </c>
      <c r="AX1022" t="s">
        <v>6697</v>
      </c>
      <c r="AY1022" t="s">
        <v>6697</v>
      </c>
      <c r="BA1022" t="s">
        <v>6697</v>
      </c>
    </row>
    <row r="1023" spans="1:53">
      <c r="A1023" t="s">
        <v>565</v>
      </c>
      <c r="B1023" t="s">
        <v>230</v>
      </c>
      <c r="C1023" t="s">
        <v>1327</v>
      </c>
      <c r="D1023" t="s">
        <v>1667</v>
      </c>
      <c r="E1023" t="s">
        <v>1974</v>
      </c>
      <c r="F1023">
        <v>0</v>
      </c>
      <c r="G1023" t="s">
        <v>1977</v>
      </c>
      <c r="H1023" t="s">
        <v>1979</v>
      </c>
      <c r="I1023" t="s">
        <v>2995</v>
      </c>
      <c r="J1023" t="s">
        <v>3542</v>
      </c>
      <c r="K1023" t="s">
        <v>3545</v>
      </c>
      <c r="L1023" t="s">
        <v>3563</v>
      </c>
      <c r="M1023" t="s">
        <v>3937</v>
      </c>
      <c r="N1023" t="s">
        <v>174</v>
      </c>
      <c r="O1023" t="s">
        <v>4247</v>
      </c>
      <c r="P1023" t="s">
        <v>4315</v>
      </c>
      <c r="Q1023" t="s">
        <v>4319</v>
      </c>
      <c r="R1023" t="s">
        <v>4321</v>
      </c>
      <c r="S1023" t="s">
        <v>5045</v>
      </c>
      <c r="T1023" t="s">
        <v>5439</v>
      </c>
      <c r="U1023" t="s">
        <v>4324</v>
      </c>
      <c r="V1023" t="s">
        <v>5811</v>
      </c>
      <c r="W1023" t="s">
        <v>6455</v>
      </c>
      <c r="AA1023" t="s">
        <v>6697</v>
      </c>
      <c r="AB1023" t="s">
        <v>6697</v>
      </c>
      <c r="AC1023" t="s">
        <v>6697</v>
      </c>
      <c r="AD1023" t="s">
        <v>6697</v>
      </c>
      <c r="AE1023" t="s">
        <v>6697</v>
      </c>
      <c r="AF1023" t="s">
        <v>6697</v>
      </c>
      <c r="AG1023" t="s">
        <v>6697</v>
      </c>
      <c r="AH1023" t="s">
        <v>6697</v>
      </c>
      <c r="AI1023" t="s">
        <v>6697</v>
      </c>
      <c r="AJ1023" t="s">
        <v>6697</v>
      </c>
      <c r="AK1023" t="s">
        <v>6697</v>
      </c>
      <c r="AL1023" t="s">
        <v>6697</v>
      </c>
      <c r="AM1023" t="s">
        <v>6697</v>
      </c>
      <c r="AN1023" t="s">
        <v>6700</v>
      </c>
      <c r="AO1023" t="s">
        <v>6697</v>
      </c>
      <c r="AP1023" t="s">
        <v>6697</v>
      </c>
      <c r="AQ1023" t="s">
        <v>6697</v>
      </c>
      <c r="AR1023" t="s">
        <v>6697</v>
      </c>
      <c r="AS1023" t="s">
        <v>6697</v>
      </c>
      <c r="AT1023">
        <v>0</v>
      </c>
      <c r="AU1023" t="s">
        <v>6697</v>
      </c>
      <c r="AV1023" t="s">
        <v>6697</v>
      </c>
      <c r="AW1023">
        <v>1</v>
      </c>
      <c r="AX1023" t="s">
        <v>6697</v>
      </c>
      <c r="AY1023" t="s">
        <v>6697</v>
      </c>
      <c r="BA1023" t="s">
        <v>6697</v>
      </c>
    </row>
    <row r="1024" spans="1:53">
      <c r="A1024" t="s">
        <v>573</v>
      </c>
      <c r="B1024" t="s">
        <v>1138</v>
      </c>
      <c r="C1024" t="s">
        <v>1325</v>
      </c>
      <c r="D1024" t="s">
        <v>1910</v>
      </c>
      <c r="E1024" t="s">
        <v>1973</v>
      </c>
      <c r="F1024">
        <v>0</v>
      </c>
      <c r="G1024" t="s">
        <v>1977</v>
      </c>
      <c r="H1024" t="s">
        <v>1979</v>
      </c>
      <c r="I1024" t="s">
        <v>2996</v>
      </c>
      <c r="J1024" t="s">
        <v>3542</v>
      </c>
      <c r="K1024" t="s">
        <v>3544</v>
      </c>
      <c r="L1024" t="s">
        <v>3562</v>
      </c>
      <c r="M1024" t="s">
        <v>3945</v>
      </c>
      <c r="N1024" t="s">
        <v>193</v>
      </c>
      <c r="O1024" t="s">
        <v>3632</v>
      </c>
      <c r="P1024" t="s">
        <v>4315</v>
      </c>
      <c r="Q1024" t="s">
        <v>4319</v>
      </c>
      <c r="R1024" t="s">
        <v>4323</v>
      </c>
      <c r="S1024" t="s">
        <v>5046</v>
      </c>
      <c r="T1024" t="s">
        <v>5439</v>
      </c>
      <c r="U1024" t="s">
        <v>4324</v>
      </c>
      <c r="V1024" t="s">
        <v>5631</v>
      </c>
      <c r="W1024" t="s">
        <v>6456</v>
      </c>
      <c r="AA1024" t="s">
        <v>6697</v>
      </c>
      <c r="AB1024" t="s">
        <v>6697</v>
      </c>
      <c r="AC1024" t="s">
        <v>6697</v>
      </c>
      <c r="AD1024" t="s">
        <v>6697</v>
      </c>
      <c r="AE1024" t="s">
        <v>6697</v>
      </c>
      <c r="AF1024" t="s">
        <v>6697</v>
      </c>
      <c r="AG1024" t="s">
        <v>6697</v>
      </c>
      <c r="AH1024" t="s">
        <v>6697</v>
      </c>
      <c r="AI1024" t="s">
        <v>6697</v>
      </c>
      <c r="AJ1024" t="s">
        <v>6697</v>
      </c>
      <c r="AK1024" t="s">
        <v>6697</v>
      </c>
      <c r="AL1024" t="s">
        <v>6697</v>
      </c>
      <c r="AM1024" t="s">
        <v>6697</v>
      </c>
      <c r="AN1024" t="s">
        <v>6699</v>
      </c>
      <c r="AO1024" t="s">
        <v>6697</v>
      </c>
      <c r="AP1024" t="s">
        <v>6697</v>
      </c>
      <c r="AQ1024" t="s">
        <v>6697</v>
      </c>
      <c r="AR1024" t="s">
        <v>6697</v>
      </c>
      <c r="AS1024" t="s">
        <v>6697</v>
      </c>
      <c r="AT1024">
        <v>0</v>
      </c>
      <c r="AU1024" t="s">
        <v>6697</v>
      </c>
      <c r="AV1024" t="s">
        <v>6697</v>
      </c>
      <c r="AW1024">
        <v>0</v>
      </c>
      <c r="AX1024" t="s">
        <v>6697</v>
      </c>
      <c r="AY1024" t="s">
        <v>6697</v>
      </c>
      <c r="BA1024" t="s">
        <v>6697</v>
      </c>
    </row>
    <row r="1025" spans="1:53">
      <c r="A1025" t="s">
        <v>573</v>
      </c>
      <c r="B1025" t="s">
        <v>1138</v>
      </c>
      <c r="C1025" t="s">
        <v>1325</v>
      </c>
      <c r="D1025" t="s">
        <v>1911</v>
      </c>
      <c r="E1025" t="s">
        <v>1973</v>
      </c>
      <c r="F1025">
        <v>0</v>
      </c>
      <c r="G1025" t="s">
        <v>1977</v>
      </c>
      <c r="H1025" t="s">
        <v>1979</v>
      </c>
      <c r="I1025" t="s">
        <v>2997</v>
      </c>
      <c r="J1025" t="s">
        <v>3542</v>
      </c>
      <c r="K1025" t="s">
        <v>3544</v>
      </c>
      <c r="L1025" t="s">
        <v>3562</v>
      </c>
      <c r="M1025" t="s">
        <v>3945</v>
      </c>
      <c r="N1025" t="s">
        <v>193</v>
      </c>
      <c r="O1025" t="s">
        <v>3632</v>
      </c>
      <c r="P1025" t="s">
        <v>4315</v>
      </c>
      <c r="Q1025" t="s">
        <v>4319</v>
      </c>
      <c r="R1025" t="s">
        <v>4323</v>
      </c>
      <c r="S1025" t="s">
        <v>5047</v>
      </c>
      <c r="T1025" t="s">
        <v>5439</v>
      </c>
      <c r="U1025" t="s">
        <v>4324</v>
      </c>
      <c r="V1025" t="s">
        <v>5631</v>
      </c>
      <c r="W1025" t="s">
        <v>6457</v>
      </c>
      <c r="AA1025" t="s">
        <v>6697</v>
      </c>
      <c r="AB1025" t="s">
        <v>6697</v>
      </c>
      <c r="AC1025" t="s">
        <v>6697</v>
      </c>
      <c r="AD1025" t="s">
        <v>6697</v>
      </c>
      <c r="AE1025" t="s">
        <v>6697</v>
      </c>
      <c r="AF1025" t="s">
        <v>6697</v>
      </c>
      <c r="AG1025" t="s">
        <v>6697</v>
      </c>
      <c r="AH1025" t="s">
        <v>6697</v>
      </c>
      <c r="AI1025" t="s">
        <v>6697</v>
      </c>
      <c r="AJ1025" t="s">
        <v>6697</v>
      </c>
      <c r="AK1025" t="s">
        <v>6697</v>
      </c>
      <c r="AL1025" t="s">
        <v>6697</v>
      </c>
      <c r="AM1025" t="s">
        <v>6697</v>
      </c>
      <c r="AN1025" t="s">
        <v>6699</v>
      </c>
      <c r="AO1025" t="s">
        <v>6697</v>
      </c>
      <c r="AP1025" t="s">
        <v>6697</v>
      </c>
      <c r="AQ1025" t="s">
        <v>6697</v>
      </c>
      <c r="AR1025" t="s">
        <v>6697</v>
      </c>
      <c r="AS1025" t="s">
        <v>6697</v>
      </c>
      <c r="AT1025">
        <v>0</v>
      </c>
      <c r="AU1025" t="s">
        <v>6697</v>
      </c>
      <c r="AV1025" t="s">
        <v>6697</v>
      </c>
      <c r="AW1025">
        <v>0</v>
      </c>
      <c r="AX1025" t="s">
        <v>6697</v>
      </c>
      <c r="AY1025" t="s">
        <v>6697</v>
      </c>
      <c r="BA1025" t="s">
        <v>6697</v>
      </c>
    </row>
    <row r="1026" spans="1:53">
      <c r="A1026" t="s">
        <v>573</v>
      </c>
      <c r="B1026" t="s">
        <v>1139</v>
      </c>
      <c r="C1026" t="s">
        <v>1325</v>
      </c>
      <c r="D1026" t="s">
        <v>1880</v>
      </c>
      <c r="E1026" t="s">
        <v>1973</v>
      </c>
      <c r="F1026">
        <v>0</v>
      </c>
      <c r="G1026" t="s">
        <v>1977</v>
      </c>
      <c r="H1026" t="s">
        <v>1979</v>
      </c>
      <c r="I1026" t="s">
        <v>2998</v>
      </c>
      <c r="J1026" t="s">
        <v>3542</v>
      </c>
      <c r="K1026" t="s">
        <v>3544</v>
      </c>
      <c r="L1026" t="s">
        <v>3562</v>
      </c>
      <c r="M1026" t="s">
        <v>3945</v>
      </c>
      <c r="N1026" t="s">
        <v>193</v>
      </c>
      <c r="O1026" t="s">
        <v>3632</v>
      </c>
      <c r="P1026" t="s">
        <v>4315</v>
      </c>
      <c r="Q1026" t="s">
        <v>4319</v>
      </c>
      <c r="R1026" t="s">
        <v>4323</v>
      </c>
      <c r="S1026" t="s">
        <v>5047</v>
      </c>
      <c r="T1026" t="s">
        <v>5439</v>
      </c>
      <c r="U1026" t="s">
        <v>4324</v>
      </c>
      <c r="V1026" t="s">
        <v>5631</v>
      </c>
      <c r="W1026" t="s">
        <v>6457</v>
      </c>
      <c r="AA1026" t="s">
        <v>6697</v>
      </c>
      <c r="AB1026" t="s">
        <v>6697</v>
      </c>
      <c r="AC1026" t="s">
        <v>6697</v>
      </c>
      <c r="AD1026" t="s">
        <v>6697</v>
      </c>
      <c r="AE1026" t="s">
        <v>6697</v>
      </c>
      <c r="AF1026" t="s">
        <v>6697</v>
      </c>
      <c r="AG1026" t="s">
        <v>6697</v>
      </c>
      <c r="AH1026" t="s">
        <v>6697</v>
      </c>
      <c r="AI1026" t="s">
        <v>6697</v>
      </c>
      <c r="AJ1026" t="s">
        <v>6697</v>
      </c>
      <c r="AK1026" t="s">
        <v>6697</v>
      </c>
      <c r="AL1026" t="s">
        <v>6697</v>
      </c>
      <c r="AM1026" t="s">
        <v>6697</v>
      </c>
      <c r="AN1026" t="s">
        <v>6699</v>
      </c>
      <c r="AO1026" t="s">
        <v>6697</v>
      </c>
      <c r="AP1026" t="s">
        <v>6697</v>
      </c>
      <c r="AQ1026" t="s">
        <v>6697</v>
      </c>
      <c r="AR1026" t="s">
        <v>6697</v>
      </c>
      <c r="AS1026" t="s">
        <v>6697</v>
      </c>
      <c r="AT1026">
        <v>0</v>
      </c>
      <c r="AU1026" t="s">
        <v>6697</v>
      </c>
      <c r="AV1026" t="s">
        <v>6697</v>
      </c>
      <c r="AW1026">
        <v>0</v>
      </c>
      <c r="AX1026" t="s">
        <v>6697</v>
      </c>
      <c r="AY1026" t="s">
        <v>6697</v>
      </c>
      <c r="BA1026" t="s">
        <v>6697</v>
      </c>
    </row>
    <row r="1027" spans="1:53">
      <c r="A1027" t="s">
        <v>573</v>
      </c>
      <c r="B1027" t="s">
        <v>1140</v>
      </c>
      <c r="C1027" t="s">
        <v>1325</v>
      </c>
      <c r="D1027" t="s">
        <v>1903</v>
      </c>
      <c r="E1027" t="s">
        <v>1973</v>
      </c>
      <c r="F1027">
        <v>0</v>
      </c>
      <c r="G1027" t="s">
        <v>1977</v>
      </c>
      <c r="H1027" t="s">
        <v>1979</v>
      </c>
      <c r="I1027" t="s">
        <v>2999</v>
      </c>
      <c r="J1027" t="s">
        <v>3542</v>
      </c>
      <c r="K1027" t="s">
        <v>3544</v>
      </c>
      <c r="L1027" t="s">
        <v>3562</v>
      </c>
      <c r="M1027" t="s">
        <v>3945</v>
      </c>
      <c r="N1027" t="s">
        <v>193</v>
      </c>
      <c r="O1027" t="s">
        <v>3632</v>
      </c>
      <c r="P1027" t="s">
        <v>4315</v>
      </c>
      <c r="Q1027" t="s">
        <v>4319</v>
      </c>
      <c r="R1027" t="s">
        <v>4323</v>
      </c>
      <c r="S1027" t="s">
        <v>5047</v>
      </c>
      <c r="T1027" t="s">
        <v>5439</v>
      </c>
      <c r="U1027" t="s">
        <v>4324</v>
      </c>
      <c r="V1027" t="s">
        <v>5631</v>
      </c>
      <c r="W1027" t="s">
        <v>6457</v>
      </c>
      <c r="AA1027" t="s">
        <v>6697</v>
      </c>
      <c r="AB1027" t="s">
        <v>6697</v>
      </c>
      <c r="AC1027" t="s">
        <v>6697</v>
      </c>
      <c r="AD1027" t="s">
        <v>6697</v>
      </c>
      <c r="AE1027" t="s">
        <v>6697</v>
      </c>
      <c r="AF1027" t="s">
        <v>6697</v>
      </c>
      <c r="AG1027" t="s">
        <v>6697</v>
      </c>
      <c r="AH1027" t="s">
        <v>6697</v>
      </c>
      <c r="AI1027" t="s">
        <v>6697</v>
      </c>
      <c r="AJ1027" t="s">
        <v>6697</v>
      </c>
      <c r="AK1027" t="s">
        <v>6697</v>
      </c>
      <c r="AL1027" t="s">
        <v>6697</v>
      </c>
      <c r="AM1027" t="s">
        <v>6697</v>
      </c>
      <c r="AN1027" t="s">
        <v>6699</v>
      </c>
      <c r="AO1027" t="s">
        <v>6697</v>
      </c>
      <c r="AP1027" t="s">
        <v>6697</v>
      </c>
      <c r="AQ1027" t="s">
        <v>6697</v>
      </c>
      <c r="AR1027" t="s">
        <v>6697</v>
      </c>
      <c r="AS1027" t="s">
        <v>6697</v>
      </c>
      <c r="AT1027">
        <v>0</v>
      </c>
      <c r="AU1027" t="s">
        <v>6697</v>
      </c>
      <c r="AV1027" t="s">
        <v>6697</v>
      </c>
      <c r="AW1027">
        <v>0</v>
      </c>
      <c r="AX1027" t="s">
        <v>6697</v>
      </c>
      <c r="AY1027" t="s">
        <v>6697</v>
      </c>
      <c r="BA1027" t="s">
        <v>6697</v>
      </c>
    </row>
    <row r="1028" spans="1:53">
      <c r="A1028" t="s">
        <v>574</v>
      </c>
      <c r="B1028" t="s">
        <v>900</v>
      </c>
      <c r="C1028" t="s">
        <v>1327</v>
      </c>
      <c r="D1028" t="s">
        <v>1667</v>
      </c>
      <c r="E1028" t="s">
        <v>1974</v>
      </c>
      <c r="F1028">
        <v>0</v>
      </c>
      <c r="G1028" t="s">
        <v>1977</v>
      </c>
      <c r="H1028" t="s">
        <v>1979</v>
      </c>
      <c r="I1028" t="s">
        <v>3000</v>
      </c>
      <c r="J1028" t="s">
        <v>3542</v>
      </c>
      <c r="K1028" t="s">
        <v>3545</v>
      </c>
      <c r="L1028" t="s">
        <v>3563</v>
      </c>
      <c r="M1028" t="s">
        <v>3918</v>
      </c>
      <c r="N1028" t="s">
        <v>174</v>
      </c>
      <c r="O1028" t="s">
        <v>3984</v>
      </c>
      <c r="P1028" t="s">
        <v>4315</v>
      </c>
      <c r="Q1028" t="s">
        <v>4319</v>
      </c>
      <c r="R1028" t="s">
        <v>4323</v>
      </c>
      <c r="S1028" t="s">
        <v>5048</v>
      </c>
      <c r="T1028" t="s">
        <v>5439</v>
      </c>
      <c r="U1028" t="s">
        <v>4324</v>
      </c>
      <c r="V1028" t="s">
        <v>5812</v>
      </c>
      <c r="W1028" t="s">
        <v>5812</v>
      </c>
      <c r="AA1028" t="s">
        <v>6697</v>
      </c>
      <c r="AB1028" t="s">
        <v>6697</v>
      </c>
      <c r="AC1028" t="s">
        <v>6697</v>
      </c>
      <c r="AD1028" t="s">
        <v>6697</v>
      </c>
      <c r="AE1028" t="s">
        <v>6697</v>
      </c>
      <c r="AF1028" t="s">
        <v>6697</v>
      </c>
      <c r="AG1028" t="s">
        <v>6697</v>
      </c>
      <c r="AH1028" t="s">
        <v>6697</v>
      </c>
      <c r="AI1028" t="s">
        <v>6697</v>
      </c>
      <c r="AJ1028" t="s">
        <v>6697</v>
      </c>
      <c r="AK1028" t="s">
        <v>6697</v>
      </c>
      <c r="AL1028" t="s">
        <v>6697</v>
      </c>
      <c r="AM1028" t="s">
        <v>6697</v>
      </c>
      <c r="AN1028" t="s">
        <v>6699</v>
      </c>
      <c r="AO1028" t="s">
        <v>6697</v>
      </c>
      <c r="AP1028" t="s">
        <v>6697</v>
      </c>
      <c r="AQ1028" t="s">
        <v>6697</v>
      </c>
      <c r="AR1028" t="s">
        <v>6697</v>
      </c>
      <c r="AS1028" t="s">
        <v>6697</v>
      </c>
      <c r="AT1028">
        <v>0</v>
      </c>
      <c r="AU1028" t="s">
        <v>6697</v>
      </c>
      <c r="AV1028" t="s">
        <v>6697</v>
      </c>
      <c r="AW1028">
        <v>1</v>
      </c>
      <c r="AX1028" t="s">
        <v>6697</v>
      </c>
      <c r="AY1028" t="s">
        <v>6697</v>
      </c>
      <c r="BA1028" t="s">
        <v>6697</v>
      </c>
    </row>
    <row r="1029" spans="1:53">
      <c r="A1029" t="s">
        <v>525</v>
      </c>
      <c r="B1029" t="s">
        <v>888</v>
      </c>
      <c r="C1029" t="s">
        <v>1533</v>
      </c>
      <c r="D1029" t="s">
        <v>1720</v>
      </c>
      <c r="E1029" t="s">
        <v>1974</v>
      </c>
      <c r="F1029">
        <v>0</v>
      </c>
      <c r="G1029" t="s">
        <v>1977</v>
      </c>
      <c r="H1029" t="s">
        <v>1979</v>
      </c>
      <c r="I1029" t="s">
        <v>3001</v>
      </c>
      <c r="J1029" t="s">
        <v>3542</v>
      </c>
      <c r="K1029" t="s">
        <v>3545</v>
      </c>
      <c r="L1029" t="s">
        <v>3563</v>
      </c>
      <c r="M1029" t="s">
        <v>3910</v>
      </c>
      <c r="N1029" t="s">
        <v>174</v>
      </c>
      <c r="O1029" t="s">
        <v>4092</v>
      </c>
      <c r="P1029" t="s">
        <v>4315</v>
      </c>
      <c r="Q1029" t="s">
        <v>4319</v>
      </c>
      <c r="R1029" t="s">
        <v>4321</v>
      </c>
      <c r="S1029" t="s">
        <v>5049</v>
      </c>
      <c r="T1029" t="s">
        <v>5440</v>
      </c>
      <c r="U1029" t="s">
        <v>5440</v>
      </c>
      <c r="V1029" t="s">
        <v>5813</v>
      </c>
      <c r="W1029" t="s">
        <v>6458</v>
      </c>
      <c r="AA1029" t="s">
        <v>6697</v>
      </c>
      <c r="AB1029" t="s">
        <v>6697</v>
      </c>
      <c r="AC1029" t="s">
        <v>6697</v>
      </c>
      <c r="AD1029" t="s">
        <v>6697</v>
      </c>
      <c r="AE1029" t="s">
        <v>6697</v>
      </c>
      <c r="AF1029" t="s">
        <v>6697</v>
      </c>
      <c r="AG1029" t="s">
        <v>6697</v>
      </c>
      <c r="AH1029" t="s">
        <v>6697</v>
      </c>
      <c r="AI1029" t="s">
        <v>6697</v>
      </c>
      <c r="AJ1029" t="s">
        <v>6697</v>
      </c>
      <c r="AK1029" t="s">
        <v>6697</v>
      </c>
      <c r="AL1029" t="s">
        <v>6697</v>
      </c>
      <c r="AM1029" t="s">
        <v>6697</v>
      </c>
      <c r="AN1029" t="s">
        <v>6700</v>
      </c>
      <c r="AO1029" t="s">
        <v>6697</v>
      </c>
      <c r="AP1029" t="s">
        <v>6697</v>
      </c>
      <c r="AQ1029" t="s">
        <v>6697</v>
      </c>
      <c r="AR1029" t="s">
        <v>6697</v>
      </c>
      <c r="AS1029" t="s">
        <v>6697</v>
      </c>
      <c r="AT1029">
        <v>1</v>
      </c>
      <c r="AU1029" t="s">
        <v>6697</v>
      </c>
      <c r="AV1029" t="s">
        <v>6697</v>
      </c>
      <c r="AW1029">
        <v>2</v>
      </c>
      <c r="AX1029" t="s">
        <v>6697</v>
      </c>
      <c r="AY1029" t="s">
        <v>6697</v>
      </c>
      <c r="BA1029" t="s">
        <v>6697</v>
      </c>
    </row>
    <row r="1030" spans="1:53">
      <c r="A1030" t="s">
        <v>202</v>
      </c>
      <c r="B1030" t="s">
        <v>1141</v>
      </c>
      <c r="C1030" t="s">
        <v>1479</v>
      </c>
      <c r="D1030" t="s">
        <v>1666</v>
      </c>
      <c r="E1030" t="s">
        <v>1974</v>
      </c>
      <c r="F1030">
        <v>0</v>
      </c>
      <c r="G1030" t="s">
        <v>1977</v>
      </c>
      <c r="H1030" t="s">
        <v>1979</v>
      </c>
      <c r="I1030" t="s">
        <v>3002</v>
      </c>
      <c r="J1030" t="s">
        <v>3542</v>
      </c>
      <c r="K1030" t="s">
        <v>3545</v>
      </c>
      <c r="L1030" t="s">
        <v>3563</v>
      </c>
      <c r="M1030" t="s">
        <v>3637</v>
      </c>
      <c r="N1030" t="s">
        <v>4072</v>
      </c>
      <c r="O1030" t="s">
        <v>4118</v>
      </c>
      <c r="P1030" t="s">
        <v>4315</v>
      </c>
      <c r="Q1030" t="s">
        <v>4319</v>
      </c>
      <c r="R1030" t="s">
        <v>4323</v>
      </c>
      <c r="S1030" t="s">
        <v>5050</v>
      </c>
      <c r="T1030" t="s">
        <v>5439</v>
      </c>
      <c r="U1030" t="s">
        <v>4324</v>
      </c>
      <c r="V1030" t="s">
        <v>5792</v>
      </c>
      <c r="W1030" t="s">
        <v>6459</v>
      </c>
      <c r="AA1030" t="s">
        <v>6697</v>
      </c>
      <c r="AB1030" t="s">
        <v>6697</v>
      </c>
      <c r="AC1030" t="s">
        <v>6699</v>
      </c>
      <c r="AD1030" t="s">
        <v>6697</v>
      </c>
      <c r="AE1030" t="s">
        <v>6697</v>
      </c>
      <c r="AF1030" t="s">
        <v>6697</v>
      </c>
      <c r="AG1030" t="s">
        <v>6697</v>
      </c>
      <c r="AH1030" t="s">
        <v>6697</v>
      </c>
      <c r="AI1030" t="s">
        <v>6697</v>
      </c>
      <c r="AJ1030" t="s">
        <v>6697</v>
      </c>
      <c r="AK1030" t="s">
        <v>6699</v>
      </c>
      <c r="AL1030" t="s">
        <v>6697</v>
      </c>
      <c r="AM1030" t="s">
        <v>6697</v>
      </c>
      <c r="AN1030" t="s">
        <v>6699</v>
      </c>
      <c r="AO1030" t="s">
        <v>6697</v>
      </c>
      <c r="AP1030" t="s">
        <v>6702</v>
      </c>
      <c r="AQ1030" t="s">
        <v>6697</v>
      </c>
      <c r="AR1030" t="s">
        <v>6697</v>
      </c>
      <c r="AS1030" t="s">
        <v>6697</v>
      </c>
      <c r="AT1030">
        <v>2</v>
      </c>
      <c r="AU1030" t="s">
        <v>6697</v>
      </c>
      <c r="AV1030" t="s">
        <v>6697</v>
      </c>
      <c r="AW1030">
        <v>2</v>
      </c>
      <c r="AX1030" t="s">
        <v>6697</v>
      </c>
      <c r="AY1030" t="s">
        <v>6697</v>
      </c>
      <c r="AZ1030" t="s">
        <v>6706</v>
      </c>
      <c r="BA1030" t="s">
        <v>6698</v>
      </c>
    </row>
    <row r="1031" spans="1:53">
      <c r="A1031" t="s">
        <v>202</v>
      </c>
      <c r="B1031" t="s">
        <v>1141</v>
      </c>
      <c r="C1031" t="s">
        <v>1479</v>
      </c>
      <c r="D1031" t="s">
        <v>1666</v>
      </c>
      <c r="E1031" t="s">
        <v>1974</v>
      </c>
      <c r="F1031">
        <v>0</v>
      </c>
      <c r="G1031" t="s">
        <v>1977</v>
      </c>
      <c r="H1031" t="s">
        <v>1979</v>
      </c>
      <c r="I1031" t="s">
        <v>3003</v>
      </c>
      <c r="J1031" t="s">
        <v>3542</v>
      </c>
      <c r="K1031" t="s">
        <v>3545</v>
      </c>
      <c r="L1031" t="s">
        <v>3563</v>
      </c>
      <c r="M1031" t="s">
        <v>3637</v>
      </c>
      <c r="N1031" t="s">
        <v>4073</v>
      </c>
      <c r="O1031" t="s">
        <v>4118</v>
      </c>
      <c r="P1031" t="s">
        <v>4315</v>
      </c>
      <c r="Q1031" t="s">
        <v>4319</v>
      </c>
      <c r="R1031" t="s">
        <v>4323</v>
      </c>
      <c r="S1031" t="s">
        <v>5051</v>
      </c>
      <c r="T1031" t="s">
        <v>5439</v>
      </c>
      <c r="U1031" t="s">
        <v>4324</v>
      </c>
      <c r="V1031" t="s">
        <v>5792</v>
      </c>
      <c r="W1031" t="s">
        <v>6460</v>
      </c>
      <c r="AA1031" t="s">
        <v>6697</v>
      </c>
      <c r="AB1031" t="s">
        <v>6697</v>
      </c>
      <c r="AC1031" t="s">
        <v>6699</v>
      </c>
      <c r="AD1031" t="s">
        <v>6697</v>
      </c>
      <c r="AE1031" t="s">
        <v>6697</v>
      </c>
      <c r="AF1031" t="s">
        <v>6697</v>
      </c>
      <c r="AG1031" t="s">
        <v>6697</v>
      </c>
      <c r="AH1031" t="s">
        <v>6697</v>
      </c>
      <c r="AI1031" t="s">
        <v>6697</v>
      </c>
      <c r="AJ1031" t="s">
        <v>6697</v>
      </c>
      <c r="AK1031" t="s">
        <v>6699</v>
      </c>
      <c r="AL1031" t="s">
        <v>6697</v>
      </c>
      <c r="AM1031" t="s">
        <v>6697</v>
      </c>
      <c r="AN1031" t="s">
        <v>6699</v>
      </c>
      <c r="AO1031" t="s">
        <v>6697</v>
      </c>
      <c r="AP1031" t="s">
        <v>6702</v>
      </c>
      <c r="AQ1031" t="s">
        <v>6697</v>
      </c>
      <c r="AR1031" t="s">
        <v>6697</v>
      </c>
      <c r="AS1031" t="s">
        <v>6697</v>
      </c>
      <c r="AT1031">
        <v>2</v>
      </c>
      <c r="AU1031" t="s">
        <v>6697</v>
      </c>
      <c r="AV1031" t="s">
        <v>6697</v>
      </c>
      <c r="AW1031">
        <v>2</v>
      </c>
      <c r="AX1031" t="s">
        <v>6697</v>
      </c>
      <c r="AY1031" t="s">
        <v>6697</v>
      </c>
      <c r="AZ1031" t="s">
        <v>6706</v>
      </c>
      <c r="BA1031" t="s">
        <v>6698</v>
      </c>
    </row>
    <row r="1032" spans="1:53">
      <c r="A1032" t="s">
        <v>174</v>
      </c>
      <c r="B1032" t="s">
        <v>1110</v>
      </c>
      <c r="C1032" t="s">
        <v>1327</v>
      </c>
      <c r="D1032" t="s">
        <v>1667</v>
      </c>
      <c r="E1032" t="s">
        <v>1974</v>
      </c>
      <c r="F1032">
        <v>10</v>
      </c>
      <c r="G1032" t="s">
        <v>1977</v>
      </c>
      <c r="H1032" t="s">
        <v>1979</v>
      </c>
      <c r="I1032" t="s">
        <v>3004</v>
      </c>
      <c r="J1032" t="s">
        <v>3542</v>
      </c>
      <c r="K1032" t="s">
        <v>3545</v>
      </c>
      <c r="L1032" t="s">
        <v>3563</v>
      </c>
      <c r="M1032" t="s">
        <v>3946</v>
      </c>
      <c r="N1032" t="s">
        <v>174</v>
      </c>
      <c r="O1032" t="s">
        <v>4110</v>
      </c>
      <c r="P1032" t="s">
        <v>4315</v>
      </c>
      <c r="Q1032" t="s">
        <v>4319</v>
      </c>
      <c r="R1032" t="s">
        <v>4321</v>
      </c>
      <c r="S1032" t="s">
        <v>5052</v>
      </c>
      <c r="T1032" t="s">
        <v>5440</v>
      </c>
      <c r="U1032" t="s">
        <v>5440</v>
      </c>
      <c r="V1032" t="s">
        <v>5792</v>
      </c>
      <c r="W1032" t="s">
        <v>6461</v>
      </c>
      <c r="AA1032" t="s">
        <v>6698</v>
      </c>
      <c r="AB1032" t="s">
        <v>6697</v>
      </c>
      <c r="AC1032" t="s">
        <v>6697</v>
      </c>
      <c r="AD1032" t="s">
        <v>6697</v>
      </c>
      <c r="AE1032" t="s">
        <v>6697</v>
      </c>
      <c r="AF1032" t="s">
        <v>6697</v>
      </c>
      <c r="AG1032" t="s">
        <v>6697</v>
      </c>
      <c r="AH1032" t="s">
        <v>6697</v>
      </c>
      <c r="AI1032" t="s">
        <v>6697</v>
      </c>
      <c r="AJ1032" t="s">
        <v>6697</v>
      </c>
      <c r="AK1032" t="s">
        <v>6697</v>
      </c>
      <c r="AL1032" t="s">
        <v>6697</v>
      </c>
      <c r="AM1032" t="s">
        <v>6697</v>
      </c>
      <c r="AN1032" t="s">
        <v>6700</v>
      </c>
      <c r="AO1032" t="s">
        <v>6697</v>
      </c>
      <c r="AP1032" t="s">
        <v>6697</v>
      </c>
      <c r="AQ1032" t="s">
        <v>6697</v>
      </c>
      <c r="AR1032" t="s">
        <v>6697</v>
      </c>
      <c r="AS1032" t="s">
        <v>6697</v>
      </c>
      <c r="AT1032">
        <v>0</v>
      </c>
      <c r="AU1032" t="s">
        <v>6697</v>
      </c>
      <c r="AV1032" t="s">
        <v>6697</v>
      </c>
      <c r="AW1032">
        <v>1</v>
      </c>
      <c r="AX1032" t="s">
        <v>6697</v>
      </c>
      <c r="AY1032" t="s">
        <v>6697</v>
      </c>
      <c r="BA1032" t="s">
        <v>6697</v>
      </c>
    </row>
    <row r="1033" spans="1:53">
      <c r="A1033" t="s">
        <v>575</v>
      </c>
      <c r="B1033" t="s">
        <v>1142</v>
      </c>
      <c r="C1033" t="s">
        <v>1534</v>
      </c>
      <c r="D1033" t="s">
        <v>1659</v>
      </c>
      <c r="E1033" t="s">
        <v>1973</v>
      </c>
      <c r="F1033">
        <v>0</v>
      </c>
      <c r="G1033" t="s">
        <v>1977</v>
      </c>
      <c r="H1033" t="s">
        <v>1979</v>
      </c>
      <c r="I1033" t="s">
        <v>3005</v>
      </c>
      <c r="J1033" t="s">
        <v>3542</v>
      </c>
      <c r="K1033" t="s">
        <v>3544</v>
      </c>
      <c r="L1033" t="s">
        <v>3562</v>
      </c>
      <c r="M1033" t="s">
        <v>3932</v>
      </c>
      <c r="N1033" t="s">
        <v>193</v>
      </c>
      <c r="O1033" t="s">
        <v>4248</v>
      </c>
      <c r="P1033" t="s">
        <v>4315</v>
      </c>
      <c r="Q1033" t="s">
        <v>4319</v>
      </c>
      <c r="R1033" t="s">
        <v>4323</v>
      </c>
      <c r="S1033" t="s">
        <v>5053</v>
      </c>
      <c r="T1033" t="s">
        <v>5439</v>
      </c>
      <c r="U1033" t="s">
        <v>4324</v>
      </c>
      <c r="V1033" t="s">
        <v>5814</v>
      </c>
      <c r="W1033" t="s">
        <v>6452</v>
      </c>
      <c r="AA1033" t="s">
        <v>6697</v>
      </c>
      <c r="AB1033" t="s">
        <v>6697</v>
      </c>
      <c r="AC1033" t="s">
        <v>6697</v>
      </c>
      <c r="AD1033" t="s">
        <v>6697</v>
      </c>
      <c r="AE1033" t="s">
        <v>6697</v>
      </c>
      <c r="AF1033" t="s">
        <v>6697</v>
      </c>
      <c r="AG1033" t="s">
        <v>6697</v>
      </c>
      <c r="AH1033" t="s">
        <v>6697</v>
      </c>
      <c r="AI1033" t="s">
        <v>6697</v>
      </c>
      <c r="AJ1033" t="s">
        <v>6697</v>
      </c>
      <c r="AK1033" t="s">
        <v>6697</v>
      </c>
      <c r="AL1033" t="s">
        <v>6697</v>
      </c>
      <c r="AM1033" t="s">
        <v>6697</v>
      </c>
      <c r="AN1033" t="s">
        <v>6699</v>
      </c>
      <c r="AO1033" t="s">
        <v>6697</v>
      </c>
      <c r="AP1033" t="s">
        <v>6697</v>
      </c>
      <c r="AQ1033" t="s">
        <v>6697</v>
      </c>
      <c r="AR1033" t="s">
        <v>6697</v>
      </c>
      <c r="AS1033" t="s">
        <v>6697</v>
      </c>
      <c r="AT1033">
        <v>0</v>
      </c>
      <c r="AU1033" t="s">
        <v>6697</v>
      </c>
      <c r="AV1033" t="s">
        <v>6697</v>
      </c>
      <c r="AW1033">
        <v>0</v>
      </c>
      <c r="AX1033" t="s">
        <v>6697</v>
      </c>
      <c r="AY1033" t="s">
        <v>6697</v>
      </c>
      <c r="BA1033" t="s">
        <v>6697</v>
      </c>
    </row>
    <row r="1034" spans="1:53">
      <c r="A1034" t="s">
        <v>568</v>
      </c>
      <c r="B1034" t="s">
        <v>926</v>
      </c>
      <c r="C1034" t="s">
        <v>1535</v>
      </c>
      <c r="D1034" t="s">
        <v>193</v>
      </c>
      <c r="E1034" t="s">
        <v>1973</v>
      </c>
      <c r="F1034">
        <v>0</v>
      </c>
      <c r="G1034" t="s">
        <v>1977</v>
      </c>
      <c r="H1034" t="s">
        <v>1979</v>
      </c>
      <c r="I1034" t="s">
        <v>3006</v>
      </c>
      <c r="J1034" t="s">
        <v>3542</v>
      </c>
      <c r="K1034" t="s">
        <v>3546</v>
      </c>
      <c r="L1034" t="s">
        <v>3562</v>
      </c>
      <c r="M1034" t="s">
        <v>3932</v>
      </c>
      <c r="N1034" t="s">
        <v>4069</v>
      </c>
      <c r="O1034" t="s">
        <v>4248</v>
      </c>
      <c r="P1034" t="s">
        <v>4315</v>
      </c>
      <c r="Q1034" t="s">
        <v>4319</v>
      </c>
      <c r="R1034" t="s">
        <v>4324</v>
      </c>
      <c r="S1034" t="s">
        <v>5054</v>
      </c>
      <c r="T1034" t="s">
        <v>5464</v>
      </c>
      <c r="U1034" t="s">
        <v>5532</v>
      </c>
      <c r="V1034" t="s">
        <v>5814</v>
      </c>
      <c r="W1034" t="s">
        <v>6462</v>
      </c>
      <c r="AA1034" t="s">
        <v>6697</v>
      </c>
      <c r="AB1034" t="s">
        <v>6697</v>
      </c>
      <c r="AC1034" t="s">
        <v>6697</v>
      </c>
      <c r="AD1034" t="s">
        <v>6697</v>
      </c>
      <c r="AE1034" t="s">
        <v>6697</v>
      </c>
      <c r="AF1034" t="s">
        <v>6697</v>
      </c>
      <c r="AG1034" t="s">
        <v>6697</v>
      </c>
      <c r="AH1034" t="s">
        <v>6697</v>
      </c>
      <c r="AI1034" t="s">
        <v>6697</v>
      </c>
      <c r="AJ1034" t="s">
        <v>6697</v>
      </c>
      <c r="AK1034" t="s">
        <v>6697</v>
      </c>
      <c r="AL1034" t="s">
        <v>6697</v>
      </c>
      <c r="AM1034" t="s">
        <v>6697</v>
      </c>
      <c r="AN1034" t="s">
        <v>6699</v>
      </c>
      <c r="AO1034" t="s">
        <v>6697</v>
      </c>
      <c r="AP1034" t="s">
        <v>6697</v>
      </c>
      <c r="AQ1034" t="s">
        <v>6697</v>
      </c>
      <c r="AR1034" t="s">
        <v>6697</v>
      </c>
      <c r="AS1034" t="s">
        <v>6697</v>
      </c>
      <c r="AT1034">
        <v>0</v>
      </c>
      <c r="AU1034" t="s">
        <v>6697</v>
      </c>
      <c r="AV1034" t="s">
        <v>6697</v>
      </c>
      <c r="AW1034">
        <v>0</v>
      </c>
      <c r="AX1034" t="s">
        <v>6697</v>
      </c>
      <c r="AY1034" t="s">
        <v>6697</v>
      </c>
      <c r="BA1034" t="s">
        <v>6697</v>
      </c>
    </row>
    <row r="1035" spans="1:53">
      <c r="A1035" t="s">
        <v>202</v>
      </c>
      <c r="B1035" t="s">
        <v>905</v>
      </c>
      <c r="C1035" t="s">
        <v>1327</v>
      </c>
      <c r="D1035" t="s">
        <v>1908</v>
      </c>
      <c r="E1035" t="s">
        <v>1974</v>
      </c>
      <c r="F1035">
        <v>5</v>
      </c>
      <c r="G1035" t="s">
        <v>1977</v>
      </c>
      <c r="H1035" t="s">
        <v>1979</v>
      </c>
      <c r="I1035" t="s">
        <v>3007</v>
      </c>
      <c r="J1035" t="s">
        <v>3542</v>
      </c>
      <c r="K1035" t="s">
        <v>3545</v>
      </c>
      <c r="L1035" t="s">
        <v>3563</v>
      </c>
      <c r="M1035" t="s">
        <v>3637</v>
      </c>
      <c r="N1035" t="s">
        <v>4060</v>
      </c>
      <c r="O1035" t="s">
        <v>4244</v>
      </c>
      <c r="P1035" t="s">
        <v>4315</v>
      </c>
      <c r="Q1035" t="s">
        <v>4319</v>
      </c>
      <c r="R1035" t="s">
        <v>4321</v>
      </c>
      <c r="S1035" t="s">
        <v>5032</v>
      </c>
      <c r="T1035" t="s">
        <v>5439</v>
      </c>
      <c r="U1035" t="s">
        <v>4324</v>
      </c>
      <c r="V1035" t="s">
        <v>5792</v>
      </c>
      <c r="W1035" t="s">
        <v>6445</v>
      </c>
      <c r="AA1035" t="s">
        <v>6697</v>
      </c>
      <c r="AB1035" t="s">
        <v>6697</v>
      </c>
      <c r="AC1035" t="s">
        <v>6699</v>
      </c>
      <c r="AD1035" t="s">
        <v>6697</v>
      </c>
      <c r="AE1035" t="s">
        <v>6698</v>
      </c>
      <c r="AF1035" t="s">
        <v>6697</v>
      </c>
      <c r="AG1035" t="s">
        <v>6697</v>
      </c>
      <c r="AH1035" t="s">
        <v>6697</v>
      </c>
      <c r="AI1035" t="s">
        <v>6697</v>
      </c>
      <c r="AJ1035" t="s">
        <v>6697</v>
      </c>
      <c r="AK1035" t="s">
        <v>6697</v>
      </c>
      <c r="AL1035" t="s">
        <v>6697</v>
      </c>
      <c r="AM1035" t="s">
        <v>6697</v>
      </c>
      <c r="AN1035" t="s">
        <v>6700</v>
      </c>
      <c r="AO1035" t="s">
        <v>6697</v>
      </c>
      <c r="AP1035" t="s">
        <v>6702</v>
      </c>
      <c r="AQ1035" t="s">
        <v>6697</v>
      </c>
      <c r="AR1035" t="s">
        <v>6697</v>
      </c>
      <c r="AS1035" t="s">
        <v>6697</v>
      </c>
      <c r="AT1035">
        <v>0</v>
      </c>
      <c r="AU1035" t="s">
        <v>6697</v>
      </c>
      <c r="AV1035" t="s">
        <v>6697</v>
      </c>
      <c r="AW1035">
        <v>114</v>
      </c>
      <c r="AX1035" t="s">
        <v>6697</v>
      </c>
      <c r="AY1035" t="s">
        <v>6697</v>
      </c>
      <c r="BA1035" t="s">
        <v>6697</v>
      </c>
    </row>
    <row r="1036" spans="1:53">
      <c r="A1036" t="s">
        <v>202</v>
      </c>
      <c r="B1036" t="s">
        <v>905</v>
      </c>
      <c r="C1036" t="s">
        <v>1327</v>
      </c>
      <c r="D1036" t="s">
        <v>1909</v>
      </c>
      <c r="E1036" t="s">
        <v>1974</v>
      </c>
      <c r="F1036">
        <v>5</v>
      </c>
      <c r="G1036" t="s">
        <v>1977</v>
      </c>
      <c r="H1036" t="s">
        <v>1979</v>
      </c>
      <c r="I1036" t="s">
        <v>3008</v>
      </c>
      <c r="J1036" t="s">
        <v>3542</v>
      </c>
      <c r="K1036" t="s">
        <v>3545</v>
      </c>
      <c r="L1036" t="s">
        <v>3563</v>
      </c>
      <c r="M1036" t="s">
        <v>3637</v>
      </c>
      <c r="N1036" t="s">
        <v>4060</v>
      </c>
      <c r="O1036" t="s">
        <v>4244</v>
      </c>
      <c r="P1036" t="s">
        <v>4315</v>
      </c>
      <c r="Q1036" t="s">
        <v>4319</v>
      </c>
      <c r="R1036" t="s">
        <v>4323</v>
      </c>
      <c r="S1036" t="s">
        <v>5032</v>
      </c>
      <c r="T1036" t="s">
        <v>5439</v>
      </c>
      <c r="U1036" t="s">
        <v>4324</v>
      </c>
      <c r="V1036" t="s">
        <v>5792</v>
      </c>
      <c r="W1036" t="s">
        <v>6463</v>
      </c>
      <c r="AA1036" t="s">
        <v>6697</v>
      </c>
      <c r="AB1036" t="s">
        <v>6697</v>
      </c>
      <c r="AC1036" t="s">
        <v>6699</v>
      </c>
      <c r="AD1036" t="s">
        <v>6697</v>
      </c>
      <c r="AE1036" t="s">
        <v>6698</v>
      </c>
      <c r="AF1036" t="s">
        <v>6697</v>
      </c>
      <c r="AG1036" t="s">
        <v>6697</v>
      </c>
      <c r="AH1036" t="s">
        <v>6697</v>
      </c>
      <c r="AI1036" t="s">
        <v>6697</v>
      </c>
      <c r="AJ1036" t="s">
        <v>6697</v>
      </c>
      <c r="AK1036" t="s">
        <v>6697</v>
      </c>
      <c r="AL1036" t="s">
        <v>6697</v>
      </c>
      <c r="AM1036" t="s">
        <v>6697</v>
      </c>
      <c r="AN1036" t="s">
        <v>6699</v>
      </c>
      <c r="AO1036" t="s">
        <v>6697</v>
      </c>
      <c r="AP1036" t="s">
        <v>6702</v>
      </c>
      <c r="AQ1036" t="s">
        <v>6697</v>
      </c>
      <c r="AR1036" t="s">
        <v>6697</v>
      </c>
      <c r="AS1036" t="s">
        <v>6697</v>
      </c>
      <c r="AT1036">
        <v>0</v>
      </c>
      <c r="AU1036" t="s">
        <v>6697</v>
      </c>
      <c r="AV1036" t="s">
        <v>6697</v>
      </c>
      <c r="AW1036">
        <v>101</v>
      </c>
      <c r="AX1036" t="s">
        <v>6697</v>
      </c>
      <c r="AY1036" t="s">
        <v>6697</v>
      </c>
      <c r="BA1036" t="s">
        <v>6697</v>
      </c>
    </row>
    <row r="1037" spans="1:53">
      <c r="A1037" t="s">
        <v>568</v>
      </c>
      <c r="B1037" t="s">
        <v>1143</v>
      </c>
      <c r="C1037" t="s">
        <v>1536</v>
      </c>
      <c r="D1037" t="s">
        <v>193</v>
      </c>
      <c r="E1037" t="s">
        <v>1973</v>
      </c>
      <c r="F1037">
        <v>0</v>
      </c>
      <c r="G1037" t="s">
        <v>1977</v>
      </c>
      <c r="H1037" t="s">
        <v>1979</v>
      </c>
      <c r="I1037" t="s">
        <v>3009</v>
      </c>
      <c r="J1037" t="s">
        <v>3542</v>
      </c>
      <c r="K1037" t="s">
        <v>3546</v>
      </c>
      <c r="L1037" t="s">
        <v>3562</v>
      </c>
      <c r="M1037" t="s">
        <v>3932</v>
      </c>
      <c r="N1037" t="s">
        <v>4074</v>
      </c>
      <c r="O1037" t="s">
        <v>4248</v>
      </c>
      <c r="P1037" t="s">
        <v>4315</v>
      </c>
      <c r="Q1037" t="s">
        <v>4319</v>
      </c>
      <c r="R1037" t="s">
        <v>4324</v>
      </c>
      <c r="S1037" t="s">
        <v>5055</v>
      </c>
      <c r="T1037" t="s">
        <v>5439</v>
      </c>
      <c r="U1037" t="s">
        <v>4324</v>
      </c>
      <c r="V1037" t="s">
        <v>5814</v>
      </c>
      <c r="W1037" t="s">
        <v>5780</v>
      </c>
      <c r="AA1037" t="s">
        <v>6697</v>
      </c>
      <c r="AB1037" t="s">
        <v>6697</v>
      </c>
      <c r="AC1037" t="s">
        <v>6697</v>
      </c>
      <c r="AD1037" t="s">
        <v>6697</v>
      </c>
      <c r="AE1037" t="s">
        <v>6697</v>
      </c>
      <c r="AF1037" t="s">
        <v>6697</v>
      </c>
      <c r="AG1037" t="s">
        <v>6697</v>
      </c>
      <c r="AH1037" t="s">
        <v>6697</v>
      </c>
      <c r="AI1037" t="s">
        <v>6697</v>
      </c>
      <c r="AJ1037" t="s">
        <v>6697</v>
      </c>
      <c r="AK1037" t="s">
        <v>6697</v>
      </c>
      <c r="AL1037" t="s">
        <v>6697</v>
      </c>
      <c r="AM1037" t="s">
        <v>6697</v>
      </c>
      <c r="AN1037" t="s">
        <v>6699</v>
      </c>
      <c r="AO1037" t="s">
        <v>6697</v>
      </c>
      <c r="AP1037" t="s">
        <v>6697</v>
      </c>
      <c r="AQ1037" t="s">
        <v>6697</v>
      </c>
      <c r="AR1037" t="s">
        <v>6697</v>
      </c>
      <c r="AS1037" t="s">
        <v>6697</v>
      </c>
      <c r="AT1037">
        <v>0</v>
      </c>
      <c r="AU1037" t="s">
        <v>6697</v>
      </c>
      <c r="AV1037" t="s">
        <v>6697</v>
      </c>
      <c r="AW1037">
        <v>0</v>
      </c>
      <c r="AX1037" t="s">
        <v>6697</v>
      </c>
      <c r="AY1037" t="s">
        <v>6697</v>
      </c>
      <c r="BA1037" t="s">
        <v>6697</v>
      </c>
    </row>
    <row r="1038" spans="1:53">
      <c r="A1038" t="s">
        <v>202</v>
      </c>
      <c r="B1038" t="s">
        <v>1144</v>
      </c>
      <c r="C1038" t="s">
        <v>1383</v>
      </c>
      <c r="D1038" t="s">
        <v>174</v>
      </c>
      <c r="E1038" t="s">
        <v>1974</v>
      </c>
      <c r="F1038">
        <v>20</v>
      </c>
      <c r="G1038" t="s">
        <v>1977</v>
      </c>
      <c r="H1038" t="s">
        <v>1979</v>
      </c>
      <c r="I1038" t="s">
        <v>3010</v>
      </c>
      <c r="J1038" t="s">
        <v>3542</v>
      </c>
      <c r="K1038" t="s">
        <v>3545</v>
      </c>
      <c r="L1038" t="s">
        <v>3563</v>
      </c>
      <c r="M1038" t="s">
        <v>3637</v>
      </c>
      <c r="N1038" t="s">
        <v>4075</v>
      </c>
      <c r="O1038" t="s">
        <v>4118</v>
      </c>
      <c r="P1038" t="s">
        <v>4315</v>
      </c>
      <c r="Q1038" t="s">
        <v>4319</v>
      </c>
      <c r="R1038" t="s">
        <v>4321</v>
      </c>
      <c r="S1038" t="s">
        <v>5056</v>
      </c>
      <c r="T1038" t="s">
        <v>5452</v>
      </c>
      <c r="U1038" t="s">
        <v>5533</v>
      </c>
      <c r="V1038" t="s">
        <v>5792</v>
      </c>
      <c r="W1038" t="s">
        <v>6464</v>
      </c>
      <c r="AA1038" t="s">
        <v>6697</v>
      </c>
      <c r="AB1038" t="s">
        <v>6697</v>
      </c>
      <c r="AC1038" t="s">
        <v>6699</v>
      </c>
      <c r="AD1038" t="s">
        <v>6697</v>
      </c>
      <c r="AE1038" t="s">
        <v>6698</v>
      </c>
      <c r="AF1038" t="s">
        <v>6697</v>
      </c>
      <c r="AG1038" t="s">
        <v>6697</v>
      </c>
      <c r="AH1038" t="s">
        <v>6697</v>
      </c>
      <c r="AI1038" t="s">
        <v>6697</v>
      </c>
      <c r="AJ1038" t="s">
        <v>6698</v>
      </c>
      <c r="AK1038" t="s">
        <v>6699</v>
      </c>
      <c r="AL1038" t="s">
        <v>6697</v>
      </c>
      <c r="AM1038" t="s">
        <v>6697</v>
      </c>
      <c r="AN1038" t="s">
        <v>6700</v>
      </c>
      <c r="AO1038" t="s">
        <v>6697</v>
      </c>
      <c r="AP1038" t="s">
        <v>6702</v>
      </c>
      <c r="AQ1038" t="s">
        <v>6697</v>
      </c>
      <c r="AR1038" t="s">
        <v>6697</v>
      </c>
      <c r="AS1038" t="s">
        <v>6697</v>
      </c>
      <c r="AT1038">
        <v>218</v>
      </c>
      <c r="AU1038" t="s">
        <v>6697</v>
      </c>
      <c r="AV1038" t="s">
        <v>6703</v>
      </c>
      <c r="AW1038">
        <v>65535</v>
      </c>
      <c r="AX1038" t="s">
        <v>6703</v>
      </c>
      <c r="AY1038" t="s">
        <v>6697</v>
      </c>
      <c r="AZ1038" t="s">
        <v>6706</v>
      </c>
      <c r="BA1038" t="s">
        <v>6698</v>
      </c>
    </row>
    <row r="1039" spans="1:53">
      <c r="A1039" t="s">
        <v>202</v>
      </c>
      <c r="B1039" t="s">
        <v>1145</v>
      </c>
      <c r="C1039" t="s">
        <v>1327</v>
      </c>
      <c r="D1039" t="s">
        <v>1696</v>
      </c>
      <c r="E1039" t="s">
        <v>1974</v>
      </c>
      <c r="F1039">
        <v>15</v>
      </c>
      <c r="G1039" t="s">
        <v>1977</v>
      </c>
      <c r="H1039" t="s">
        <v>1979</v>
      </c>
      <c r="I1039" t="s">
        <v>3011</v>
      </c>
      <c r="J1039" t="s">
        <v>3542</v>
      </c>
      <c r="K1039" t="s">
        <v>3545</v>
      </c>
      <c r="L1039" t="s">
        <v>3563</v>
      </c>
      <c r="M1039" t="s">
        <v>3637</v>
      </c>
      <c r="N1039" t="s">
        <v>174</v>
      </c>
      <c r="O1039" t="s">
        <v>4118</v>
      </c>
      <c r="P1039" t="s">
        <v>4315</v>
      </c>
      <c r="Q1039" t="s">
        <v>4319</v>
      </c>
      <c r="R1039" t="s">
        <v>4321</v>
      </c>
      <c r="S1039" t="s">
        <v>5057</v>
      </c>
      <c r="T1039" t="s">
        <v>5439</v>
      </c>
      <c r="U1039" t="s">
        <v>4324</v>
      </c>
      <c r="V1039" t="s">
        <v>5618</v>
      </c>
      <c r="W1039" t="s">
        <v>6443</v>
      </c>
      <c r="AA1039" t="s">
        <v>6697</v>
      </c>
      <c r="AB1039" t="s">
        <v>6697</v>
      </c>
      <c r="AC1039" t="s">
        <v>6699</v>
      </c>
      <c r="AD1039" t="s">
        <v>6697</v>
      </c>
      <c r="AE1039" t="s">
        <v>6698</v>
      </c>
      <c r="AF1039" t="s">
        <v>6697</v>
      </c>
      <c r="AG1039" t="s">
        <v>6697</v>
      </c>
      <c r="AH1039" t="s">
        <v>6697</v>
      </c>
      <c r="AI1039" t="s">
        <v>6697</v>
      </c>
      <c r="AJ1039" t="s">
        <v>6697</v>
      </c>
      <c r="AK1039" t="s">
        <v>6697</v>
      </c>
      <c r="AL1039" t="s">
        <v>6697</v>
      </c>
      <c r="AM1039" t="s">
        <v>6697</v>
      </c>
      <c r="AN1039" t="s">
        <v>6700</v>
      </c>
      <c r="AO1039" t="s">
        <v>6697</v>
      </c>
      <c r="AP1039" t="s">
        <v>6697</v>
      </c>
      <c r="AQ1039" t="s">
        <v>6697</v>
      </c>
      <c r="AR1039" t="s">
        <v>6697</v>
      </c>
      <c r="AS1039" t="s">
        <v>6697</v>
      </c>
      <c r="AT1039">
        <v>0</v>
      </c>
      <c r="AU1039" t="s">
        <v>6697</v>
      </c>
      <c r="AV1039" t="s">
        <v>6697</v>
      </c>
      <c r="AW1039">
        <v>0</v>
      </c>
      <c r="AX1039" t="s">
        <v>6697</v>
      </c>
      <c r="AY1039" t="s">
        <v>6697</v>
      </c>
      <c r="BA1039" t="s">
        <v>6697</v>
      </c>
    </row>
    <row r="1040" spans="1:53">
      <c r="A1040" t="s">
        <v>202</v>
      </c>
      <c r="B1040" t="s">
        <v>330</v>
      </c>
      <c r="C1040" t="s">
        <v>1327</v>
      </c>
      <c r="D1040" t="s">
        <v>1662</v>
      </c>
      <c r="E1040" t="s">
        <v>1974</v>
      </c>
      <c r="F1040">
        <v>-5</v>
      </c>
      <c r="G1040" t="s">
        <v>1977</v>
      </c>
      <c r="H1040" t="s">
        <v>1979</v>
      </c>
      <c r="I1040" t="s">
        <v>3012</v>
      </c>
      <c r="J1040" t="s">
        <v>3542</v>
      </c>
      <c r="K1040" t="s">
        <v>3545</v>
      </c>
      <c r="L1040" t="s">
        <v>3563</v>
      </c>
      <c r="M1040" t="s">
        <v>3789</v>
      </c>
      <c r="N1040" t="s">
        <v>4076</v>
      </c>
      <c r="O1040" t="s">
        <v>3644</v>
      </c>
      <c r="P1040" t="s">
        <v>4315</v>
      </c>
      <c r="Q1040" t="s">
        <v>4319</v>
      </c>
      <c r="R1040" t="s">
        <v>4321</v>
      </c>
      <c r="S1040" t="s">
        <v>5058</v>
      </c>
      <c r="T1040" t="s">
        <v>5439</v>
      </c>
      <c r="U1040" t="s">
        <v>4324</v>
      </c>
      <c r="V1040" t="s">
        <v>5792</v>
      </c>
      <c r="W1040" t="s">
        <v>6465</v>
      </c>
      <c r="AA1040" t="s">
        <v>6697</v>
      </c>
      <c r="AB1040" t="s">
        <v>6697</v>
      </c>
      <c r="AC1040" t="s">
        <v>6699</v>
      </c>
      <c r="AD1040" t="s">
        <v>6697</v>
      </c>
      <c r="AE1040" t="s">
        <v>6697</v>
      </c>
      <c r="AF1040" t="s">
        <v>6697</v>
      </c>
      <c r="AG1040" t="s">
        <v>6697</v>
      </c>
      <c r="AH1040" t="s">
        <v>6697</v>
      </c>
      <c r="AI1040" t="s">
        <v>6697</v>
      </c>
      <c r="AJ1040" t="s">
        <v>6697</v>
      </c>
      <c r="AK1040" t="s">
        <v>6697</v>
      </c>
      <c r="AL1040" t="s">
        <v>6697</v>
      </c>
      <c r="AM1040" t="s">
        <v>6697</v>
      </c>
      <c r="AN1040" t="s">
        <v>6700</v>
      </c>
      <c r="AO1040" t="s">
        <v>6697</v>
      </c>
      <c r="AP1040" t="s">
        <v>6702</v>
      </c>
      <c r="AQ1040" t="s">
        <v>6697</v>
      </c>
      <c r="AR1040" t="s">
        <v>6697</v>
      </c>
      <c r="AS1040" t="s">
        <v>6697</v>
      </c>
      <c r="AT1040">
        <v>0</v>
      </c>
      <c r="AU1040" t="s">
        <v>6697</v>
      </c>
      <c r="AV1040" t="s">
        <v>6697</v>
      </c>
      <c r="AW1040">
        <v>2</v>
      </c>
      <c r="AX1040" t="s">
        <v>6697</v>
      </c>
      <c r="AY1040" t="s">
        <v>6697</v>
      </c>
      <c r="BA1040" t="s">
        <v>6697</v>
      </c>
    </row>
    <row r="1041" spans="1:53">
      <c r="A1041" t="s">
        <v>202</v>
      </c>
      <c r="B1041" t="s">
        <v>966</v>
      </c>
      <c r="C1041" t="s">
        <v>1327</v>
      </c>
      <c r="D1041" t="s">
        <v>1662</v>
      </c>
      <c r="E1041" t="s">
        <v>1974</v>
      </c>
      <c r="F1041">
        <v>-5</v>
      </c>
      <c r="G1041" t="s">
        <v>1977</v>
      </c>
      <c r="H1041" t="s">
        <v>1979</v>
      </c>
      <c r="I1041" t="s">
        <v>3013</v>
      </c>
      <c r="J1041" t="s">
        <v>3542</v>
      </c>
      <c r="K1041" t="s">
        <v>3545</v>
      </c>
      <c r="L1041" t="s">
        <v>3563</v>
      </c>
      <c r="M1041" t="s">
        <v>3789</v>
      </c>
      <c r="N1041" t="s">
        <v>4077</v>
      </c>
      <c r="O1041" t="s">
        <v>3644</v>
      </c>
      <c r="P1041" t="s">
        <v>4315</v>
      </c>
      <c r="Q1041" t="s">
        <v>4319</v>
      </c>
      <c r="R1041" t="s">
        <v>4321</v>
      </c>
      <c r="S1041" t="s">
        <v>5059</v>
      </c>
      <c r="T1041" t="s">
        <v>5439</v>
      </c>
      <c r="U1041" t="s">
        <v>4324</v>
      </c>
      <c r="V1041" t="s">
        <v>5701</v>
      </c>
      <c r="W1041" t="s">
        <v>6465</v>
      </c>
      <c r="AA1041" t="s">
        <v>6697</v>
      </c>
      <c r="AB1041" t="s">
        <v>6697</v>
      </c>
      <c r="AC1041" t="s">
        <v>6699</v>
      </c>
      <c r="AD1041" t="s">
        <v>6697</v>
      </c>
      <c r="AE1041" t="s">
        <v>6697</v>
      </c>
      <c r="AF1041" t="s">
        <v>6697</v>
      </c>
      <c r="AG1041" t="s">
        <v>6697</v>
      </c>
      <c r="AH1041" t="s">
        <v>6697</v>
      </c>
      <c r="AI1041" t="s">
        <v>6697</v>
      </c>
      <c r="AJ1041" t="s">
        <v>6697</v>
      </c>
      <c r="AK1041" t="s">
        <v>6697</v>
      </c>
      <c r="AL1041" t="s">
        <v>6697</v>
      </c>
      <c r="AM1041" t="s">
        <v>6697</v>
      </c>
      <c r="AN1041" t="s">
        <v>6700</v>
      </c>
      <c r="AO1041" t="s">
        <v>6697</v>
      </c>
      <c r="AP1041" t="s">
        <v>6702</v>
      </c>
      <c r="AQ1041" t="s">
        <v>6697</v>
      </c>
      <c r="AR1041" t="s">
        <v>6697</v>
      </c>
      <c r="AS1041" t="s">
        <v>6697</v>
      </c>
      <c r="AT1041">
        <v>0</v>
      </c>
      <c r="AU1041" t="s">
        <v>6697</v>
      </c>
      <c r="AV1041" t="s">
        <v>6697</v>
      </c>
      <c r="AW1041">
        <v>2</v>
      </c>
      <c r="AX1041" t="s">
        <v>6697</v>
      </c>
      <c r="AY1041" t="s">
        <v>6697</v>
      </c>
      <c r="BA1041" t="s">
        <v>6697</v>
      </c>
    </row>
    <row r="1042" spans="1:53">
      <c r="A1042" t="s">
        <v>202</v>
      </c>
      <c r="B1042" t="s">
        <v>1146</v>
      </c>
      <c r="C1042" t="s">
        <v>1537</v>
      </c>
      <c r="D1042" t="s">
        <v>1912</v>
      </c>
      <c r="E1042" t="s">
        <v>1974</v>
      </c>
      <c r="F1042">
        <v>-5</v>
      </c>
      <c r="G1042" t="s">
        <v>1977</v>
      </c>
      <c r="H1042" t="s">
        <v>1979</v>
      </c>
      <c r="I1042" t="s">
        <v>3014</v>
      </c>
      <c r="J1042" t="s">
        <v>3542</v>
      </c>
      <c r="K1042" t="s">
        <v>3545</v>
      </c>
      <c r="L1042" t="s">
        <v>3563</v>
      </c>
      <c r="M1042" t="s">
        <v>3637</v>
      </c>
      <c r="N1042" t="s">
        <v>4076</v>
      </c>
      <c r="O1042" t="s">
        <v>3576</v>
      </c>
      <c r="P1042" t="s">
        <v>4315</v>
      </c>
      <c r="Q1042" t="s">
        <v>4319</v>
      </c>
      <c r="R1042" t="s">
        <v>4323</v>
      </c>
      <c r="S1042" t="s">
        <v>5060</v>
      </c>
      <c r="T1042" t="s">
        <v>5439</v>
      </c>
      <c r="U1042" t="s">
        <v>4324</v>
      </c>
      <c r="V1042" t="s">
        <v>5792</v>
      </c>
      <c r="W1042" t="s">
        <v>6466</v>
      </c>
      <c r="AA1042" t="s">
        <v>6697</v>
      </c>
      <c r="AB1042" t="s">
        <v>6697</v>
      </c>
      <c r="AC1042" t="s">
        <v>6699</v>
      </c>
      <c r="AD1042" t="s">
        <v>6697</v>
      </c>
      <c r="AE1042" t="s">
        <v>6697</v>
      </c>
      <c r="AF1042" t="s">
        <v>6697</v>
      </c>
      <c r="AG1042" t="s">
        <v>6697</v>
      </c>
      <c r="AH1042" t="s">
        <v>6697</v>
      </c>
      <c r="AI1042" t="s">
        <v>6697</v>
      </c>
      <c r="AJ1042" t="s">
        <v>6697</v>
      </c>
      <c r="AK1042" t="s">
        <v>6697</v>
      </c>
      <c r="AL1042" t="s">
        <v>6697</v>
      </c>
      <c r="AM1042" t="s">
        <v>6697</v>
      </c>
      <c r="AN1042" t="s">
        <v>6699</v>
      </c>
      <c r="AO1042" t="s">
        <v>6697</v>
      </c>
      <c r="AP1042" t="s">
        <v>6702</v>
      </c>
      <c r="AQ1042" t="s">
        <v>6697</v>
      </c>
      <c r="AR1042" t="s">
        <v>6697</v>
      </c>
      <c r="AS1042" t="s">
        <v>6697</v>
      </c>
      <c r="AT1042">
        <v>2</v>
      </c>
      <c r="AU1042" t="s">
        <v>6697</v>
      </c>
      <c r="AV1042" t="s">
        <v>6697</v>
      </c>
      <c r="AW1042">
        <v>1</v>
      </c>
      <c r="AX1042" t="s">
        <v>6697</v>
      </c>
      <c r="AY1042" t="s">
        <v>6697</v>
      </c>
      <c r="BA1042" t="s">
        <v>6697</v>
      </c>
    </row>
    <row r="1043" spans="1:53">
      <c r="A1043" t="s">
        <v>576</v>
      </c>
      <c r="B1043" t="s">
        <v>1146</v>
      </c>
      <c r="C1043" t="s">
        <v>1537</v>
      </c>
      <c r="D1043" t="s">
        <v>1912</v>
      </c>
      <c r="E1043" t="s">
        <v>1974</v>
      </c>
      <c r="F1043">
        <v>0</v>
      </c>
      <c r="G1043" t="s">
        <v>1977</v>
      </c>
      <c r="H1043" t="s">
        <v>1979</v>
      </c>
      <c r="I1043" t="s">
        <v>3015</v>
      </c>
      <c r="J1043" t="s">
        <v>3542</v>
      </c>
      <c r="K1043" t="s">
        <v>3545</v>
      </c>
      <c r="L1043" t="s">
        <v>3563</v>
      </c>
      <c r="M1043" t="s">
        <v>3947</v>
      </c>
      <c r="N1043" t="s">
        <v>174</v>
      </c>
      <c r="O1043" t="s">
        <v>3576</v>
      </c>
      <c r="P1043" t="s">
        <v>4315</v>
      </c>
      <c r="Q1043" t="s">
        <v>4319</v>
      </c>
      <c r="R1043" t="s">
        <v>4322</v>
      </c>
      <c r="S1043" t="s">
        <v>5061</v>
      </c>
      <c r="T1043" t="s">
        <v>5439</v>
      </c>
      <c r="U1043" t="s">
        <v>4324</v>
      </c>
      <c r="V1043" t="s">
        <v>5792</v>
      </c>
      <c r="W1043" t="s">
        <v>6467</v>
      </c>
      <c r="AA1043" t="s">
        <v>6697</v>
      </c>
      <c r="AB1043" t="s">
        <v>6697</v>
      </c>
      <c r="AC1043" t="s">
        <v>6697</v>
      </c>
      <c r="AD1043" t="s">
        <v>6697</v>
      </c>
      <c r="AE1043" t="s">
        <v>6697</v>
      </c>
      <c r="AF1043" t="s">
        <v>6697</v>
      </c>
      <c r="AG1043" t="s">
        <v>6697</v>
      </c>
      <c r="AH1043" t="s">
        <v>6697</v>
      </c>
      <c r="AI1043" t="s">
        <v>6697</v>
      </c>
      <c r="AJ1043" t="s">
        <v>6697</v>
      </c>
      <c r="AK1043" t="s">
        <v>6697</v>
      </c>
      <c r="AL1043" t="s">
        <v>6697</v>
      </c>
      <c r="AM1043" t="s">
        <v>6697</v>
      </c>
      <c r="AN1043" t="s">
        <v>6697</v>
      </c>
      <c r="AO1043" t="s">
        <v>6697</v>
      </c>
      <c r="AP1043" t="s">
        <v>6697</v>
      </c>
      <c r="AQ1043" t="s">
        <v>6697</v>
      </c>
      <c r="AR1043" t="s">
        <v>6697</v>
      </c>
      <c r="AS1043" t="s">
        <v>6697</v>
      </c>
      <c r="AT1043">
        <v>2</v>
      </c>
      <c r="AU1043" t="s">
        <v>6697</v>
      </c>
      <c r="AV1043" t="s">
        <v>6697</v>
      </c>
      <c r="AW1043">
        <v>1</v>
      </c>
      <c r="AX1043" t="s">
        <v>6697</v>
      </c>
      <c r="AY1043" t="s">
        <v>6697</v>
      </c>
      <c r="BA1043" t="s">
        <v>6697</v>
      </c>
    </row>
    <row r="1044" spans="1:53">
      <c r="A1044" t="s">
        <v>577</v>
      </c>
      <c r="B1044" t="s">
        <v>832</v>
      </c>
      <c r="C1044" t="s">
        <v>1327</v>
      </c>
      <c r="D1044" t="s">
        <v>1662</v>
      </c>
      <c r="E1044" t="s">
        <v>1974</v>
      </c>
      <c r="F1044">
        <v>5</v>
      </c>
      <c r="G1044" t="s">
        <v>1977</v>
      </c>
      <c r="H1044" t="s">
        <v>1979</v>
      </c>
      <c r="I1044" t="s">
        <v>3016</v>
      </c>
      <c r="J1044" t="s">
        <v>3542</v>
      </c>
      <c r="K1044" t="s">
        <v>3545</v>
      </c>
      <c r="L1044" t="s">
        <v>3563</v>
      </c>
      <c r="M1044" t="s">
        <v>3948</v>
      </c>
      <c r="N1044" t="s">
        <v>174</v>
      </c>
      <c r="O1044" t="s">
        <v>4098</v>
      </c>
      <c r="P1044" t="s">
        <v>4315</v>
      </c>
      <c r="Q1044" t="s">
        <v>4319</v>
      </c>
      <c r="R1044" t="s">
        <v>4321</v>
      </c>
      <c r="S1044" t="s">
        <v>5062</v>
      </c>
      <c r="T1044" t="s">
        <v>5439</v>
      </c>
      <c r="U1044" t="s">
        <v>4324</v>
      </c>
      <c r="V1044" t="s">
        <v>5792</v>
      </c>
      <c r="W1044" t="s">
        <v>6466</v>
      </c>
      <c r="AA1044" t="s">
        <v>6697</v>
      </c>
      <c r="AB1044" t="s">
        <v>6697</v>
      </c>
      <c r="AC1044" t="s">
        <v>6699</v>
      </c>
      <c r="AD1044" t="s">
        <v>6697</v>
      </c>
      <c r="AE1044" t="s">
        <v>6697</v>
      </c>
      <c r="AF1044" t="s">
        <v>6697</v>
      </c>
      <c r="AG1044" t="s">
        <v>6697</v>
      </c>
      <c r="AH1044" t="s">
        <v>6697</v>
      </c>
      <c r="AI1044" t="s">
        <v>6697</v>
      </c>
      <c r="AJ1044" t="s">
        <v>6697</v>
      </c>
      <c r="AK1044" t="s">
        <v>6697</v>
      </c>
      <c r="AL1044" t="s">
        <v>6697</v>
      </c>
      <c r="AM1044" t="s">
        <v>6697</v>
      </c>
      <c r="AN1044" t="s">
        <v>6700</v>
      </c>
      <c r="AO1044" t="s">
        <v>6697</v>
      </c>
      <c r="AP1044" t="s">
        <v>6697</v>
      </c>
      <c r="AQ1044" t="s">
        <v>6697</v>
      </c>
      <c r="AR1044" t="s">
        <v>6697</v>
      </c>
      <c r="AS1044" t="s">
        <v>6697</v>
      </c>
      <c r="AT1044">
        <v>0</v>
      </c>
      <c r="AU1044" t="s">
        <v>6697</v>
      </c>
      <c r="AV1044" t="s">
        <v>6697</v>
      </c>
      <c r="AW1044">
        <v>2</v>
      </c>
      <c r="AX1044" t="s">
        <v>6697</v>
      </c>
      <c r="AY1044" t="s">
        <v>6697</v>
      </c>
      <c r="BA1044" t="s">
        <v>6697</v>
      </c>
    </row>
    <row r="1045" spans="1:53">
      <c r="A1045" t="s">
        <v>578</v>
      </c>
      <c r="B1045" t="s">
        <v>316</v>
      </c>
      <c r="C1045" t="s">
        <v>1327</v>
      </c>
      <c r="D1045" t="s">
        <v>1662</v>
      </c>
      <c r="E1045" t="s">
        <v>1974</v>
      </c>
      <c r="F1045">
        <v>5</v>
      </c>
      <c r="G1045" t="s">
        <v>1977</v>
      </c>
      <c r="H1045" t="s">
        <v>1979</v>
      </c>
      <c r="I1045" t="s">
        <v>3017</v>
      </c>
      <c r="J1045" t="s">
        <v>3542</v>
      </c>
      <c r="K1045" t="s">
        <v>3545</v>
      </c>
      <c r="L1045" t="s">
        <v>3563</v>
      </c>
      <c r="M1045" t="s">
        <v>3638</v>
      </c>
      <c r="N1045" t="s">
        <v>174</v>
      </c>
      <c r="O1045" t="s">
        <v>3775</v>
      </c>
      <c r="P1045" t="s">
        <v>4315</v>
      </c>
      <c r="Q1045" t="s">
        <v>4319</v>
      </c>
      <c r="R1045" t="s">
        <v>4321</v>
      </c>
      <c r="S1045" t="s">
        <v>5063</v>
      </c>
      <c r="T1045" t="s">
        <v>5439</v>
      </c>
      <c r="U1045" t="s">
        <v>4324</v>
      </c>
      <c r="V1045" t="s">
        <v>5815</v>
      </c>
      <c r="W1045" t="s">
        <v>6466</v>
      </c>
      <c r="AA1045" t="s">
        <v>6697</v>
      </c>
      <c r="AB1045" t="s">
        <v>6697</v>
      </c>
      <c r="AC1045" t="s">
        <v>6699</v>
      </c>
      <c r="AD1045" t="s">
        <v>6697</v>
      </c>
      <c r="AE1045" t="s">
        <v>6697</v>
      </c>
      <c r="AF1045" t="s">
        <v>6697</v>
      </c>
      <c r="AG1045" t="s">
        <v>6697</v>
      </c>
      <c r="AH1045" t="s">
        <v>6697</v>
      </c>
      <c r="AI1045" t="s">
        <v>6697</v>
      </c>
      <c r="AJ1045" t="s">
        <v>6697</v>
      </c>
      <c r="AK1045" t="s">
        <v>6697</v>
      </c>
      <c r="AL1045" t="s">
        <v>6697</v>
      </c>
      <c r="AM1045" t="s">
        <v>6697</v>
      </c>
      <c r="AN1045" t="s">
        <v>6700</v>
      </c>
      <c r="AO1045" t="s">
        <v>6697</v>
      </c>
      <c r="AP1045" t="s">
        <v>6697</v>
      </c>
      <c r="AQ1045" t="s">
        <v>6697</v>
      </c>
      <c r="AR1045" t="s">
        <v>6697</v>
      </c>
      <c r="AS1045" t="s">
        <v>6697</v>
      </c>
      <c r="AT1045">
        <v>0</v>
      </c>
      <c r="AU1045" t="s">
        <v>6697</v>
      </c>
      <c r="AV1045" t="s">
        <v>6697</v>
      </c>
      <c r="AW1045">
        <v>2</v>
      </c>
      <c r="AX1045" t="s">
        <v>6697</v>
      </c>
      <c r="AY1045" t="s">
        <v>6697</v>
      </c>
      <c r="BA1045" t="s">
        <v>6697</v>
      </c>
    </row>
    <row r="1046" spans="1:53">
      <c r="A1046" t="s">
        <v>202</v>
      </c>
      <c r="B1046" t="s">
        <v>774</v>
      </c>
      <c r="C1046" t="s">
        <v>1538</v>
      </c>
      <c r="D1046" t="s">
        <v>1913</v>
      </c>
      <c r="E1046" t="s">
        <v>1974</v>
      </c>
      <c r="F1046">
        <v>5</v>
      </c>
      <c r="G1046" t="s">
        <v>1977</v>
      </c>
      <c r="H1046" t="s">
        <v>1979</v>
      </c>
      <c r="I1046" t="s">
        <v>3018</v>
      </c>
      <c r="J1046" t="s">
        <v>3542</v>
      </c>
      <c r="K1046" t="s">
        <v>3545</v>
      </c>
      <c r="L1046" t="s">
        <v>3563</v>
      </c>
      <c r="M1046" t="s">
        <v>3637</v>
      </c>
      <c r="N1046" t="s">
        <v>174</v>
      </c>
      <c r="O1046" t="s">
        <v>3576</v>
      </c>
      <c r="P1046" t="s">
        <v>4315</v>
      </c>
      <c r="Q1046" t="s">
        <v>4319</v>
      </c>
      <c r="R1046" t="s">
        <v>4321</v>
      </c>
      <c r="S1046" t="s">
        <v>5064</v>
      </c>
      <c r="T1046" t="s">
        <v>5439</v>
      </c>
      <c r="U1046" t="s">
        <v>4324</v>
      </c>
      <c r="V1046" t="s">
        <v>5792</v>
      </c>
      <c r="W1046" t="s">
        <v>6466</v>
      </c>
      <c r="AA1046" t="s">
        <v>6697</v>
      </c>
      <c r="AB1046" t="s">
        <v>6697</v>
      </c>
      <c r="AC1046" t="s">
        <v>6699</v>
      </c>
      <c r="AD1046" t="s">
        <v>6697</v>
      </c>
      <c r="AE1046" t="s">
        <v>6697</v>
      </c>
      <c r="AF1046" t="s">
        <v>6697</v>
      </c>
      <c r="AG1046" t="s">
        <v>6697</v>
      </c>
      <c r="AH1046" t="s">
        <v>6697</v>
      </c>
      <c r="AI1046" t="s">
        <v>6697</v>
      </c>
      <c r="AJ1046" t="s">
        <v>6697</v>
      </c>
      <c r="AK1046" t="s">
        <v>6697</v>
      </c>
      <c r="AL1046" t="s">
        <v>6697</v>
      </c>
      <c r="AM1046" t="s">
        <v>6697</v>
      </c>
      <c r="AN1046" t="s">
        <v>6700</v>
      </c>
      <c r="AO1046" t="s">
        <v>6697</v>
      </c>
      <c r="AP1046" t="s">
        <v>6697</v>
      </c>
      <c r="AQ1046" t="s">
        <v>6697</v>
      </c>
      <c r="AR1046" t="s">
        <v>6697</v>
      </c>
      <c r="AS1046" t="s">
        <v>6697</v>
      </c>
      <c r="AT1046">
        <v>3</v>
      </c>
      <c r="AU1046" t="s">
        <v>6697</v>
      </c>
      <c r="AV1046" t="s">
        <v>6697</v>
      </c>
      <c r="AW1046">
        <v>4</v>
      </c>
      <c r="AX1046" t="s">
        <v>6697</v>
      </c>
      <c r="AY1046" t="s">
        <v>6697</v>
      </c>
      <c r="BA1046" t="s">
        <v>6697</v>
      </c>
    </row>
    <row r="1047" spans="1:53">
      <c r="A1047" t="s">
        <v>202</v>
      </c>
      <c r="B1047" t="s">
        <v>774</v>
      </c>
      <c r="C1047" t="s">
        <v>1539</v>
      </c>
      <c r="D1047" t="s">
        <v>174</v>
      </c>
      <c r="E1047" t="s">
        <v>1974</v>
      </c>
      <c r="F1047">
        <v>20</v>
      </c>
      <c r="G1047" t="s">
        <v>1977</v>
      </c>
      <c r="H1047" t="s">
        <v>1979</v>
      </c>
      <c r="I1047" t="s">
        <v>3019</v>
      </c>
      <c r="J1047" t="s">
        <v>3542</v>
      </c>
      <c r="K1047" t="s">
        <v>3545</v>
      </c>
      <c r="L1047" t="s">
        <v>3563</v>
      </c>
      <c r="M1047" t="s">
        <v>3637</v>
      </c>
      <c r="N1047" t="s">
        <v>174</v>
      </c>
      <c r="O1047" t="s">
        <v>3576</v>
      </c>
      <c r="P1047" t="s">
        <v>4315</v>
      </c>
      <c r="Q1047" t="s">
        <v>4319</v>
      </c>
      <c r="R1047" t="s">
        <v>4323</v>
      </c>
      <c r="S1047" t="s">
        <v>5065</v>
      </c>
      <c r="T1047" t="s">
        <v>5439</v>
      </c>
      <c r="U1047" t="s">
        <v>4324</v>
      </c>
      <c r="V1047" t="s">
        <v>5792</v>
      </c>
      <c r="W1047" t="s">
        <v>6468</v>
      </c>
      <c r="AA1047" t="s">
        <v>6697</v>
      </c>
      <c r="AB1047" t="s">
        <v>6697</v>
      </c>
      <c r="AC1047" t="s">
        <v>6699</v>
      </c>
      <c r="AD1047" t="s">
        <v>6697</v>
      </c>
      <c r="AE1047" t="s">
        <v>6697</v>
      </c>
      <c r="AF1047" t="s">
        <v>6697</v>
      </c>
      <c r="AG1047" t="s">
        <v>6697</v>
      </c>
      <c r="AH1047" t="s">
        <v>6697</v>
      </c>
      <c r="AI1047" t="s">
        <v>6697</v>
      </c>
      <c r="AJ1047" t="s">
        <v>6698</v>
      </c>
      <c r="AK1047" t="s">
        <v>6699</v>
      </c>
      <c r="AL1047" t="s">
        <v>6697</v>
      </c>
      <c r="AM1047" t="s">
        <v>6697</v>
      </c>
      <c r="AN1047" t="s">
        <v>6699</v>
      </c>
      <c r="AO1047" t="s">
        <v>6697</v>
      </c>
      <c r="AP1047" t="s">
        <v>6697</v>
      </c>
      <c r="AQ1047" t="s">
        <v>6697</v>
      </c>
      <c r="AR1047" t="s">
        <v>6697</v>
      </c>
      <c r="AS1047" t="s">
        <v>6697</v>
      </c>
      <c r="AT1047">
        <v>3</v>
      </c>
      <c r="AU1047" t="s">
        <v>6697</v>
      </c>
      <c r="AV1047" t="s">
        <v>6703</v>
      </c>
      <c r="AW1047">
        <v>65535</v>
      </c>
      <c r="AX1047" t="s">
        <v>6703</v>
      </c>
      <c r="AY1047" t="s">
        <v>6697</v>
      </c>
      <c r="AZ1047" t="s">
        <v>6706</v>
      </c>
      <c r="BA1047" t="s">
        <v>6698</v>
      </c>
    </row>
    <row r="1048" spans="1:53">
      <c r="A1048" t="s">
        <v>202</v>
      </c>
      <c r="B1048" t="s">
        <v>1147</v>
      </c>
      <c r="C1048" t="s">
        <v>1540</v>
      </c>
      <c r="D1048" t="s">
        <v>1914</v>
      </c>
      <c r="E1048" t="s">
        <v>1974</v>
      </c>
      <c r="F1048">
        <v>0</v>
      </c>
      <c r="G1048" t="s">
        <v>1977</v>
      </c>
      <c r="H1048" t="s">
        <v>1979</v>
      </c>
      <c r="I1048" t="s">
        <v>3020</v>
      </c>
      <c r="J1048" t="s">
        <v>3542</v>
      </c>
      <c r="K1048" t="s">
        <v>3545</v>
      </c>
      <c r="L1048" t="s">
        <v>3563</v>
      </c>
      <c r="M1048" t="s">
        <v>3649</v>
      </c>
      <c r="N1048" t="s">
        <v>4076</v>
      </c>
      <c r="O1048" t="s">
        <v>4249</v>
      </c>
      <c r="P1048" t="s">
        <v>4315</v>
      </c>
      <c r="Q1048" t="s">
        <v>4319</v>
      </c>
      <c r="R1048" t="s">
        <v>4321</v>
      </c>
      <c r="S1048" t="s">
        <v>5066</v>
      </c>
      <c r="T1048" t="s">
        <v>5439</v>
      </c>
      <c r="U1048" t="s">
        <v>4324</v>
      </c>
      <c r="V1048" t="s">
        <v>5792</v>
      </c>
      <c r="W1048" t="s">
        <v>6466</v>
      </c>
      <c r="AA1048" t="s">
        <v>6697</v>
      </c>
      <c r="AB1048" t="s">
        <v>6697</v>
      </c>
      <c r="AC1048" t="s">
        <v>6699</v>
      </c>
      <c r="AD1048" t="s">
        <v>6697</v>
      </c>
      <c r="AE1048" t="s">
        <v>6697</v>
      </c>
      <c r="AF1048" t="s">
        <v>6697</v>
      </c>
      <c r="AG1048" t="s">
        <v>6697</v>
      </c>
      <c r="AH1048" t="s">
        <v>6697</v>
      </c>
      <c r="AI1048" t="s">
        <v>6697</v>
      </c>
      <c r="AJ1048" t="s">
        <v>6697</v>
      </c>
      <c r="AK1048" t="s">
        <v>6699</v>
      </c>
      <c r="AL1048" t="s">
        <v>6697</v>
      </c>
      <c r="AM1048" t="s">
        <v>6697</v>
      </c>
      <c r="AN1048" t="s">
        <v>6700</v>
      </c>
      <c r="AO1048" t="s">
        <v>6697</v>
      </c>
      <c r="AP1048" t="s">
        <v>6702</v>
      </c>
      <c r="AQ1048" t="s">
        <v>6697</v>
      </c>
      <c r="AR1048" t="s">
        <v>6697</v>
      </c>
      <c r="AS1048" t="s">
        <v>6697</v>
      </c>
      <c r="AT1048">
        <v>4</v>
      </c>
      <c r="AU1048" t="s">
        <v>6697</v>
      </c>
      <c r="AV1048" t="s">
        <v>6697</v>
      </c>
      <c r="AW1048">
        <v>5</v>
      </c>
      <c r="AX1048" t="s">
        <v>6697</v>
      </c>
      <c r="AY1048" t="s">
        <v>6697</v>
      </c>
      <c r="AZ1048" t="s">
        <v>6704</v>
      </c>
      <c r="BA1048" t="s">
        <v>6698</v>
      </c>
    </row>
    <row r="1049" spans="1:53">
      <c r="A1049" t="s">
        <v>202</v>
      </c>
      <c r="B1049" t="s">
        <v>1148</v>
      </c>
      <c r="C1049" t="s">
        <v>1541</v>
      </c>
      <c r="D1049" t="s">
        <v>1914</v>
      </c>
      <c r="E1049" t="s">
        <v>1974</v>
      </c>
      <c r="F1049">
        <v>0</v>
      </c>
      <c r="G1049" t="s">
        <v>1977</v>
      </c>
      <c r="H1049" t="s">
        <v>1979</v>
      </c>
      <c r="I1049" t="s">
        <v>3021</v>
      </c>
      <c r="J1049" t="s">
        <v>3542</v>
      </c>
      <c r="K1049" t="s">
        <v>3545</v>
      </c>
      <c r="L1049" t="s">
        <v>3563</v>
      </c>
      <c r="M1049" t="s">
        <v>3789</v>
      </c>
      <c r="N1049" t="s">
        <v>4076</v>
      </c>
      <c r="O1049" t="s">
        <v>4250</v>
      </c>
      <c r="P1049" t="s">
        <v>4315</v>
      </c>
      <c r="Q1049" t="s">
        <v>4319</v>
      </c>
      <c r="R1049" t="s">
        <v>4321</v>
      </c>
      <c r="S1049" t="s">
        <v>5067</v>
      </c>
      <c r="T1049" t="s">
        <v>5440</v>
      </c>
      <c r="U1049" t="s">
        <v>5439</v>
      </c>
      <c r="V1049" t="s">
        <v>5792</v>
      </c>
      <c r="W1049" t="s">
        <v>6466</v>
      </c>
      <c r="AA1049" t="s">
        <v>6697</v>
      </c>
      <c r="AB1049" t="s">
        <v>6697</v>
      </c>
      <c r="AC1049" t="s">
        <v>6699</v>
      </c>
      <c r="AD1049" t="s">
        <v>6697</v>
      </c>
      <c r="AE1049" t="s">
        <v>6697</v>
      </c>
      <c r="AF1049" t="s">
        <v>6697</v>
      </c>
      <c r="AG1049" t="s">
        <v>6697</v>
      </c>
      <c r="AH1049" t="s">
        <v>6697</v>
      </c>
      <c r="AI1049" t="s">
        <v>6697</v>
      </c>
      <c r="AJ1049" t="s">
        <v>6697</v>
      </c>
      <c r="AK1049" t="s">
        <v>6699</v>
      </c>
      <c r="AL1049" t="s">
        <v>6697</v>
      </c>
      <c r="AM1049" t="s">
        <v>6697</v>
      </c>
      <c r="AN1049" t="s">
        <v>6700</v>
      </c>
      <c r="AO1049" t="s">
        <v>6697</v>
      </c>
      <c r="AP1049" t="s">
        <v>6702</v>
      </c>
      <c r="AQ1049" t="s">
        <v>6697</v>
      </c>
      <c r="AR1049" t="s">
        <v>6697</v>
      </c>
      <c r="AS1049" t="s">
        <v>6697</v>
      </c>
      <c r="AT1049">
        <v>10</v>
      </c>
      <c r="AU1049" t="s">
        <v>6697</v>
      </c>
      <c r="AV1049" t="s">
        <v>6697</v>
      </c>
      <c r="AW1049">
        <v>5</v>
      </c>
      <c r="AX1049" t="s">
        <v>6697</v>
      </c>
      <c r="AY1049" t="s">
        <v>6697</v>
      </c>
      <c r="AZ1049" t="s">
        <v>6706</v>
      </c>
      <c r="BA1049" t="s">
        <v>6698</v>
      </c>
    </row>
    <row r="1050" spans="1:53">
      <c r="A1050" t="s">
        <v>202</v>
      </c>
      <c r="B1050" t="s">
        <v>1148</v>
      </c>
      <c r="C1050" t="s">
        <v>1327</v>
      </c>
      <c r="D1050" t="s">
        <v>1696</v>
      </c>
      <c r="E1050" t="s">
        <v>1974</v>
      </c>
      <c r="F1050">
        <v>-5</v>
      </c>
      <c r="G1050" t="s">
        <v>1977</v>
      </c>
      <c r="H1050" t="s">
        <v>1979</v>
      </c>
      <c r="I1050" t="s">
        <v>3022</v>
      </c>
      <c r="J1050" t="s">
        <v>3542</v>
      </c>
      <c r="K1050" t="s">
        <v>3545</v>
      </c>
      <c r="L1050" t="s">
        <v>3563</v>
      </c>
      <c r="M1050" t="s">
        <v>3789</v>
      </c>
      <c r="N1050" t="s">
        <v>4076</v>
      </c>
      <c r="O1050" t="s">
        <v>4250</v>
      </c>
      <c r="P1050" t="s">
        <v>4315</v>
      </c>
      <c r="Q1050" t="s">
        <v>4319</v>
      </c>
      <c r="R1050" t="s">
        <v>4323</v>
      </c>
      <c r="S1050" t="s">
        <v>5068</v>
      </c>
      <c r="T1050" t="s">
        <v>5439</v>
      </c>
      <c r="U1050" t="s">
        <v>4324</v>
      </c>
      <c r="V1050" t="s">
        <v>5792</v>
      </c>
      <c r="W1050" t="s">
        <v>6469</v>
      </c>
      <c r="AA1050" t="s">
        <v>6697</v>
      </c>
      <c r="AB1050" t="s">
        <v>6697</v>
      </c>
      <c r="AC1050" t="s">
        <v>6699</v>
      </c>
      <c r="AD1050" t="s">
        <v>6697</v>
      </c>
      <c r="AE1050" t="s">
        <v>6697</v>
      </c>
      <c r="AF1050" t="s">
        <v>6697</v>
      </c>
      <c r="AG1050" t="s">
        <v>6697</v>
      </c>
      <c r="AH1050" t="s">
        <v>6697</v>
      </c>
      <c r="AI1050" t="s">
        <v>6697</v>
      </c>
      <c r="AJ1050" t="s">
        <v>6697</v>
      </c>
      <c r="AK1050" t="s">
        <v>6697</v>
      </c>
      <c r="AL1050" t="s">
        <v>6697</v>
      </c>
      <c r="AM1050" t="s">
        <v>6697</v>
      </c>
      <c r="AN1050" t="s">
        <v>6699</v>
      </c>
      <c r="AO1050" t="s">
        <v>6697</v>
      </c>
      <c r="AP1050" t="s">
        <v>6702</v>
      </c>
      <c r="AQ1050" t="s">
        <v>6697</v>
      </c>
      <c r="AR1050" t="s">
        <v>6697</v>
      </c>
      <c r="AS1050" t="s">
        <v>6697</v>
      </c>
      <c r="AT1050">
        <v>0</v>
      </c>
      <c r="AU1050" t="s">
        <v>6697</v>
      </c>
      <c r="AV1050" t="s">
        <v>6697</v>
      </c>
      <c r="AW1050">
        <v>0</v>
      </c>
      <c r="AX1050" t="s">
        <v>6697</v>
      </c>
      <c r="AY1050" t="s">
        <v>6697</v>
      </c>
      <c r="BA1050" t="s">
        <v>6697</v>
      </c>
    </row>
    <row r="1051" spans="1:53">
      <c r="A1051" t="s">
        <v>222</v>
      </c>
      <c r="B1051" t="s">
        <v>522</v>
      </c>
      <c r="C1051" t="s">
        <v>1327</v>
      </c>
      <c r="D1051" t="s">
        <v>1667</v>
      </c>
      <c r="E1051" t="s">
        <v>1974</v>
      </c>
      <c r="F1051">
        <v>5</v>
      </c>
      <c r="G1051" t="s">
        <v>1977</v>
      </c>
      <c r="H1051" t="s">
        <v>1979</v>
      </c>
      <c r="I1051" t="s">
        <v>3023</v>
      </c>
      <c r="J1051" t="s">
        <v>3542</v>
      </c>
      <c r="K1051" t="s">
        <v>3545</v>
      </c>
      <c r="L1051" t="s">
        <v>3563</v>
      </c>
      <c r="M1051" t="s">
        <v>3638</v>
      </c>
      <c r="N1051" t="s">
        <v>174</v>
      </c>
      <c r="O1051" t="s">
        <v>3897</v>
      </c>
      <c r="P1051" t="s">
        <v>4315</v>
      </c>
      <c r="Q1051" t="s">
        <v>4319</v>
      </c>
      <c r="R1051" t="s">
        <v>4321</v>
      </c>
      <c r="S1051" t="s">
        <v>5069</v>
      </c>
      <c r="T1051" t="s">
        <v>5439</v>
      </c>
      <c r="U1051" t="s">
        <v>4324</v>
      </c>
      <c r="V1051" t="s">
        <v>5792</v>
      </c>
      <c r="W1051" t="s">
        <v>6470</v>
      </c>
      <c r="AA1051" t="s">
        <v>6697</v>
      </c>
      <c r="AB1051" t="s">
        <v>6697</v>
      </c>
      <c r="AC1051" t="s">
        <v>6699</v>
      </c>
      <c r="AD1051" t="s">
        <v>6697</v>
      </c>
      <c r="AE1051" t="s">
        <v>6697</v>
      </c>
      <c r="AF1051" t="s">
        <v>6697</v>
      </c>
      <c r="AG1051" t="s">
        <v>6697</v>
      </c>
      <c r="AH1051" t="s">
        <v>6697</v>
      </c>
      <c r="AI1051" t="s">
        <v>6697</v>
      </c>
      <c r="AJ1051" t="s">
        <v>6697</v>
      </c>
      <c r="AK1051" t="s">
        <v>6697</v>
      </c>
      <c r="AL1051" t="s">
        <v>6697</v>
      </c>
      <c r="AM1051" t="s">
        <v>6697</v>
      </c>
      <c r="AN1051" t="s">
        <v>6700</v>
      </c>
      <c r="AO1051" t="s">
        <v>6697</v>
      </c>
      <c r="AP1051" t="s">
        <v>6697</v>
      </c>
      <c r="AQ1051" t="s">
        <v>6697</v>
      </c>
      <c r="AR1051" t="s">
        <v>6697</v>
      </c>
      <c r="AS1051" t="s">
        <v>6697</v>
      </c>
      <c r="AT1051">
        <v>0</v>
      </c>
      <c r="AU1051" t="s">
        <v>6697</v>
      </c>
      <c r="AV1051" t="s">
        <v>6697</v>
      </c>
      <c r="AW1051">
        <v>1</v>
      </c>
      <c r="AX1051" t="s">
        <v>6697</v>
      </c>
      <c r="AY1051" t="s">
        <v>6697</v>
      </c>
      <c r="BA1051" t="s">
        <v>6697</v>
      </c>
    </row>
    <row r="1052" spans="1:53">
      <c r="A1052" t="s">
        <v>579</v>
      </c>
      <c r="B1052" t="s">
        <v>174</v>
      </c>
      <c r="C1052" t="s">
        <v>1327</v>
      </c>
      <c r="D1052" t="s">
        <v>1667</v>
      </c>
      <c r="E1052" t="s">
        <v>1974</v>
      </c>
      <c r="F1052">
        <v>15</v>
      </c>
      <c r="G1052" t="s">
        <v>1977</v>
      </c>
      <c r="H1052" t="s">
        <v>1979</v>
      </c>
      <c r="I1052" t="s">
        <v>3024</v>
      </c>
      <c r="J1052" t="s">
        <v>3542</v>
      </c>
      <c r="K1052" t="s">
        <v>3545</v>
      </c>
      <c r="L1052" t="s">
        <v>3563</v>
      </c>
      <c r="M1052" t="s">
        <v>3949</v>
      </c>
      <c r="N1052" t="s">
        <v>174</v>
      </c>
      <c r="O1052" t="s">
        <v>4093</v>
      </c>
      <c r="P1052" t="s">
        <v>4315</v>
      </c>
      <c r="Q1052" t="s">
        <v>4319</v>
      </c>
      <c r="R1052" t="s">
        <v>4322</v>
      </c>
      <c r="S1052" t="s">
        <v>5070</v>
      </c>
      <c r="T1052" t="s">
        <v>5440</v>
      </c>
      <c r="U1052" t="s">
        <v>5440</v>
      </c>
      <c r="V1052" t="s">
        <v>5792</v>
      </c>
      <c r="W1052" t="s">
        <v>6260</v>
      </c>
      <c r="AA1052" t="s">
        <v>6697</v>
      </c>
      <c r="AB1052" t="s">
        <v>6697</v>
      </c>
      <c r="AC1052" t="s">
        <v>6699</v>
      </c>
      <c r="AD1052" t="s">
        <v>6698</v>
      </c>
      <c r="AE1052" t="s">
        <v>6697</v>
      </c>
      <c r="AF1052" t="s">
        <v>6697</v>
      </c>
      <c r="AG1052" t="s">
        <v>6697</v>
      </c>
      <c r="AH1052" t="s">
        <v>6697</v>
      </c>
      <c r="AI1052" t="s">
        <v>6697</v>
      </c>
      <c r="AJ1052" t="s">
        <v>6697</v>
      </c>
      <c r="AK1052" t="s">
        <v>6697</v>
      </c>
      <c r="AL1052" t="s">
        <v>6697</v>
      </c>
      <c r="AM1052" t="s">
        <v>6697</v>
      </c>
      <c r="AN1052" t="s">
        <v>6697</v>
      </c>
      <c r="AO1052" t="s">
        <v>6697</v>
      </c>
      <c r="AP1052" t="s">
        <v>6697</v>
      </c>
      <c r="AQ1052" t="s">
        <v>6697</v>
      </c>
      <c r="AR1052" t="s">
        <v>6697</v>
      </c>
      <c r="AS1052" t="s">
        <v>6697</v>
      </c>
      <c r="AT1052">
        <v>0</v>
      </c>
      <c r="AU1052" t="s">
        <v>6697</v>
      </c>
      <c r="AV1052" t="s">
        <v>6697</v>
      </c>
      <c r="AW1052">
        <v>1</v>
      </c>
      <c r="AX1052" t="s">
        <v>6697</v>
      </c>
      <c r="AY1052" t="s">
        <v>6697</v>
      </c>
      <c r="BA1052" t="s">
        <v>6697</v>
      </c>
    </row>
    <row r="1053" spans="1:53">
      <c r="A1053" t="s">
        <v>580</v>
      </c>
      <c r="B1053" t="s">
        <v>307</v>
      </c>
      <c r="C1053" t="s">
        <v>1327</v>
      </c>
      <c r="D1053" t="s">
        <v>1660</v>
      </c>
      <c r="E1053" t="s">
        <v>1974</v>
      </c>
      <c r="F1053">
        <v>5</v>
      </c>
      <c r="G1053" t="s">
        <v>1977</v>
      </c>
      <c r="H1053" t="s">
        <v>1979</v>
      </c>
      <c r="I1053" t="s">
        <v>3025</v>
      </c>
      <c r="J1053" t="s">
        <v>3542</v>
      </c>
      <c r="K1053" t="s">
        <v>3545</v>
      </c>
      <c r="L1053" t="s">
        <v>3563</v>
      </c>
      <c r="M1053" t="s">
        <v>3638</v>
      </c>
      <c r="N1053" t="s">
        <v>174</v>
      </c>
      <c r="O1053" t="s">
        <v>4251</v>
      </c>
      <c r="P1053" t="s">
        <v>4315</v>
      </c>
      <c r="Q1053" t="s">
        <v>4319</v>
      </c>
      <c r="R1053" t="s">
        <v>4321</v>
      </c>
      <c r="S1053" t="s">
        <v>5071</v>
      </c>
      <c r="T1053" t="s">
        <v>5439</v>
      </c>
      <c r="U1053" t="s">
        <v>4324</v>
      </c>
      <c r="V1053" t="s">
        <v>5792</v>
      </c>
      <c r="W1053" t="s">
        <v>6471</v>
      </c>
      <c r="AA1053" t="s">
        <v>6697</v>
      </c>
      <c r="AB1053" t="s">
        <v>6697</v>
      </c>
      <c r="AC1053" t="s">
        <v>6699</v>
      </c>
      <c r="AD1053" t="s">
        <v>6697</v>
      </c>
      <c r="AE1053" t="s">
        <v>6697</v>
      </c>
      <c r="AF1053" t="s">
        <v>6697</v>
      </c>
      <c r="AG1053" t="s">
        <v>6697</v>
      </c>
      <c r="AH1053" t="s">
        <v>6697</v>
      </c>
      <c r="AI1053" t="s">
        <v>6697</v>
      </c>
      <c r="AJ1053" t="s">
        <v>6697</v>
      </c>
      <c r="AK1053" t="s">
        <v>6697</v>
      </c>
      <c r="AL1053" t="s">
        <v>6697</v>
      </c>
      <c r="AM1053" t="s">
        <v>6697</v>
      </c>
      <c r="AN1053" t="s">
        <v>6700</v>
      </c>
      <c r="AO1053" t="s">
        <v>6697</v>
      </c>
      <c r="AP1053" t="s">
        <v>6697</v>
      </c>
      <c r="AQ1053" t="s">
        <v>6697</v>
      </c>
      <c r="AR1053" t="s">
        <v>6697</v>
      </c>
      <c r="AS1053" t="s">
        <v>6697</v>
      </c>
      <c r="AT1053">
        <v>0</v>
      </c>
      <c r="AU1053" t="s">
        <v>6697</v>
      </c>
      <c r="AV1053" t="s">
        <v>6697</v>
      </c>
      <c r="AW1053">
        <v>1</v>
      </c>
      <c r="AX1053" t="s">
        <v>6697</v>
      </c>
      <c r="AY1053" t="s">
        <v>6697</v>
      </c>
      <c r="BA1053" t="s">
        <v>6697</v>
      </c>
    </row>
    <row r="1054" spans="1:53">
      <c r="A1054" t="s">
        <v>580</v>
      </c>
      <c r="B1054" t="s">
        <v>1149</v>
      </c>
      <c r="C1054" t="s">
        <v>1327</v>
      </c>
      <c r="D1054" t="s">
        <v>1660</v>
      </c>
      <c r="E1054" t="s">
        <v>1974</v>
      </c>
      <c r="F1054">
        <v>5</v>
      </c>
      <c r="G1054" t="s">
        <v>1977</v>
      </c>
      <c r="H1054" t="s">
        <v>1979</v>
      </c>
      <c r="I1054" t="s">
        <v>3026</v>
      </c>
      <c r="J1054" t="s">
        <v>3542</v>
      </c>
      <c r="K1054" t="s">
        <v>3545</v>
      </c>
      <c r="L1054" t="s">
        <v>3563</v>
      </c>
      <c r="M1054" t="s">
        <v>3948</v>
      </c>
      <c r="N1054" t="s">
        <v>174</v>
      </c>
      <c r="O1054" t="s">
        <v>3617</v>
      </c>
      <c r="P1054" t="s">
        <v>4315</v>
      </c>
      <c r="Q1054" t="s">
        <v>4319</v>
      </c>
      <c r="R1054" t="s">
        <v>4321</v>
      </c>
      <c r="S1054" t="s">
        <v>5071</v>
      </c>
      <c r="T1054" t="s">
        <v>5439</v>
      </c>
      <c r="U1054" t="s">
        <v>4324</v>
      </c>
      <c r="V1054" t="s">
        <v>5792</v>
      </c>
      <c r="W1054" t="s">
        <v>6472</v>
      </c>
      <c r="AA1054" t="s">
        <v>6697</v>
      </c>
      <c r="AB1054" t="s">
        <v>6697</v>
      </c>
      <c r="AC1054" t="s">
        <v>6699</v>
      </c>
      <c r="AD1054" t="s">
        <v>6697</v>
      </c>
      <c r="AE1054" t="s">
        <v>6697</v>
      </c>
      <c r="AF1054" t="s">
        <v>6697</v>
      </c>
      <c r="AG1054" t="s">
        <v>6697</v>
      </c>
      <c r="AH1054" t="s">
        <v>6697</v>
      </c>
      <c r="AI1054" t="s">
        <v>6697</v>
      </c>
      <c r="AJ1054" t="s">
        <v>6697</v>
      </c>
      <c r="AK1054" t="s">
        <v>6697</v>
      </c>
      <c r="AL1054" t="s">
        <v>6697</v>
      </c>
      <c r="AM1054" t="s">
        <v>6697</v>
      </c>
      <c r="AN1054" t="s">
        <v>6700</v>
      </c>
      <c r="AO1054" t="s">
        <v>6697</v>
      </c>
      <c r="AP1054" t="s">
        <v>6697</v>
      </c>
      <c r="AQ1054" t="s">
        <v>6697</v>
      </c>
      <c r="AR1054" t="s">
        <v>6697</v>
      </c>
      <c r="AS1054" t="s">
        <v>6697</v>
      </c>
      <c r="AT1054">
        <v>0</v>
      </c>
      <c r="AU1054" t="s">
        <v>6697</v>
      </c>
      <c r="AV1054" t="s">
        <v>6697</v>
      </c>
      <c r="AW1054">
        <v>1</v>
      </c>
      <c r="AX1054" t="s">
        <v>6697</v>
      </c>
      <c r="AY1054" t="s">
        <v>6697</v>
      </c>
      <c r="BA1054" t="s">
        <v>6697</v>
      </c>
    </row>
    <row r="1055" spans="1:53">
      <c r="A1055" t="s">
        <v>581</v>
      </c>
      <c r="B1055" t="s">
        <v>1150</v>
      </c>
      <c r="C1055" t="s">
        <v>1327</v>
      </c>
      <c r="D1055" t="s">
        <v>1708</v>
      </c>
      <c r="E1055" t="s">
        <v>1974</v>
      </c>
      <c r="F1055">
        <v>5</v>
      </c>
      <c r="G1055" t="s">
        <v>1977</v>
      </c>
      <c r="H1055" t="s">
        <v>1979</v>
      </c>
      <c r="I1055" t="s">
        <v>3027</v>
      </c>
      <c r="J1055" t="s">
        <v>3542</v>
      </c>
      <c r="K1055" t="s">
        <v>3545</v>
      </c>
      <c r="L1055" t="s">
        <v>3563</v>
      </c>
      <c r="M1055" t="s">
        <v>3638</v>
      </c>
      <c r="N1055" t="s">
        <v>174</v>
      </c>
      <c r="O1055" t="s">
        <v>4252</v>
      </c>
      <c r="P1055" t="s">
        <v>4315</v>
      </c>
      <c r="Q1055" t="s">
        <v>4319</v>
      </c>
      <c r="R1055" t="s">
        <v>4322</v>
      </c>
      <c r="S1055" t="s">
        <v>5072</v>
      </c>
      <c r="T1055" t="s">
        <v>5441</v>
      </c>
      <c r="U1055" t="s">
        <v>5440</v>
      </c>
      <c r="V1055" t="s">
        <v>5816</v>
      </c>
      <c r="W1055" t="s">
        <v>6473</v>
      </c>
      <c r="AA1055" t="s">
        <v>6697</v>
      </c>
      <c r="AB1055" t="s">
        <v>6697</v>
      </c>
      <c r="AC1055" t="s">
        <v>6699</v>
      </c>
      <c r="AD1055" t="s">
        <v>6697</v>
      </c>
      <c r="AE1055" t="s">
        <v>6697</v>
      </c>
      <c r="AF1055" t="s">
        <v>6697</v>
      </c>
      <c r="AG1055" t="s">
        <v>6697</v>
      </c>
      <c r="AH1055" t="s">
        <v>6697</v>
      </c>
      <c r="AI1055" t="s">
        <v>6697</v>
      </c>
      <c r="AJ1055" t="s">
        <v>6697</v>
      </c>
      <c r="AK1055" t="s">
        <v>6697</v>
      </c>
      <c r="AL1055" t="s">
        <v>6697</v>
      </c>
      <c r="AM1055" t="s">
        <v>6697</v>
      </c>
      <c r="AN1055" t="s">
        <v>6697</v>
      </c>
      <c r="AO1055" t="s">
        <v>6697</v>
      </c>
      <c r="AP1055" t="s">
        <v>6697</v>
      </c>
      <c r="AQ1055" t="s">
        <v>6697</v>
      </c>
      <c r="AR1055" t="s">
        <v>6697</v>
      </c>
      <c r="AS1055" t="s">
        <v>6697</v>
      </c>
      <c r="AT1055">
        <v>0</v>
      </c>
      <c r="AU1055" t="s">
        <v>6697</v>
      </c>
      <c r="AV1055" t="s">
        <v>6697</v>
      </c>
      <c r="AW1055">
        <v>9</v>
      </c>
      <c r="AX1055" t="s">
        <v>6697</v>
      </c>
      <c r="AY1055" t="s">
        <v>6697</v>
      </c>
      <c r="BA1055" t="s">
        <v>6697</v>
      </c>
    </row>
    <row r="1056" spans="1:53">
      <c r="A1056" t="s">
        <v>582</v>
      </c>
      <c r="B1056" t="s">
        <v>1151</v>
      </c>
      <c r="C1056" t="s">
        <v>1542</v>
      </c>
      <c r="D1056" t="s">
        <v>193</v>
      </c>
      <c r="E1056" t="s">
        <v>1973</v>
      </c>
      <c r="F1056">
        <v>0</v>
      </c>
      <c r="G1056" t="s">
        <v>1977</v>
      </c>
      <c r="H1056" t="s">
        <v>1979</v>
      </c>
      <c r="I1056" t="s">
        <v>3028</v>
      </c>
      <c r="J1056" t="s">
        <v>3542</v>
      </c>
      <c r="K1056" t="s">
        <v>3544</v>
      </c>
      <c r="L1056" t="s">
        <v>3562</v>
      </c>
      <c r="M1056" t="s">
        <v>3950</v>
      </c>
      <c r="N1056" t="s">
        <v>193</v>
      </c>
      <c r="O1056" t="s">
        <v>4253</v>
      </c>
      <c r="P1056" t="s">
        <v>4315</v>
      </c>
      <c r="Q1056" t="s">
        <v>4319</v>
      </c>
      <c r="R1056" t="s">
        <v>4323</v>
      </c>
      <c r="S1056" t="s">
        <v>5073</v>
      </c>
      <c r="T1056" t="s">
        <v>5439</v>
      </c>
      <c r="U1056" t="s">
        <v>4324</v>
      </c>
      <c r="V1056" t="s">
        <v>5814</v>
      </c>
      <c r="W1056" t="s">
        <v>6474</v>
      </c>
      <c r="AA1056" t="s">
        <v>6697</v>
      </c>
      <c r="AB1056" t="s">
        <v>6697</v>
      </c>
      <c r="AC1056" t="s">
        <v>6697</v>
      </c>
      <c r="AD1056" t="s">
        <v>6697</v>
      </c>
      <c r="AE1056" t="s">
        <v>6697</v>
      </c>
      <c r="AF1056" t="s">
        <v>6697</v>
      </c>
      <c r="AG1056" t="s">
        <v>6697</v>
      </c>
      <c r="AH1056" t="s">
        <v>6697</v>
      </c>
      <c r="AI1056" t="s">
        <v>6697</v>
      </c>
      <c r="AJ1056" t="s">
        <v>6697</v>
      </c>
      <c r="AK1056" t="s">
        <v>6697</v>
      </c>
      <c r="AL1056" t="s">
        <v>6697</v>
      </c>
      <c r="AM1056" t="s">
        <v>6697</v>
      </c>
      <c r="AN1056" t="s">
        <v>6699</v>
      </c>
      <c r="AO1056" t="s">
        <v>6697</v>
      </c>
      <c r="AP1056" t="s">
        <v>6697</v>
      </c>
      <c r="AQ1056" t="s">
        <v>6697</v>
      </c>
      <c r="AR1056" t="s">
        <v>6697</v>
      </c>
      <c r="AS1056" t="s">
        <v>6697</v>
      </c>
      <c r="AT1056">
        <v>0</v>
      </c>
      <c r="AU1056" t="s">
        <v>6697</v>
      </c>
      <c r="AV1056" t="s">
        <v>6697</v>
      </c>
      <c r="AW1056">
        <v>0</v>
      </c>
      <c r="AX1056" t="s">
        <v>6697</v>
      </c>
      <c r="AY1056" t="s">
        <v>6697</v>
      </c>
      <c r="BA1056" t="s">
        <v>6697</v>
      </c>
    </row>
    <row r="1057" spans="1:53">
      <c r="A1057" t="s">
        <v>581</v>
      </c>
      <c r="B1057" t="s">
        <v>154</v>
      </c>
      <c r="C1057" t="s">
        <v>1327</v>
      </c>
      <c r="D1057" t="s">
        <v>1749</v>
      </c>
      <c r="E1057" t="s">
        <v>1974</v>
      </c>
      <c r="F1057">
        <v>5</v>
      </c>
      <c r="G1057" t="s">
        <v>1977</v>
      </c>
      <c r="H1057" t="s">
        <v>1979</v>
      </c>
      <c r="I1057" t="s">
        <v>3029</v>
      </c>
      <c r="J1057" t="s">
        <v>3542</v>
      </c>
      <c r="K1057" t="s">
        <v>3545</v>
      </c>
      <c r="L1057" t="s">
        <v>3563</v>
      </c>
      <c r="M1057" t="s">
        <v>3638</v>
      </c>
      <c r="N1057" t="s">
        <v>174</v>
      </c>
      <c r="O1057" t="s">
        <v>3608</v>
      </c>
      <c r="P1057" t="s">
        <v>4315</v>
      </c>
      <c r="Q1057" t="s">
        <v>4319</v>
      </c>
      <c r="R1057" t="s">
        <v>4321</v>
      </c>
      <c r="S1057" t="s">
        <v>5074</v>
      </c>
      <c r="T1057" t="s">
        <v>5439</v>
      </c>
      <c r="U1057" t="s">
        <v>4324</v>
      </c>
      <c r="V1057" t="s">
        <v>5817</v>
      </c>
      <c r="W1057" t="s">
        <v>6475</v>
      </c>
      <c r="AA1057" t="s">
        <v>6697</v>
      </c>
      <c r="AB1057" t="s">
        <v>6697</v>
      </c>
      <c r="AC1057" t="s">
        <v>6699</v>
      </c>
      <c r="AD1057" t="s">
        <v>6697</v>
      </c>
      <c r="AE1057" t="s">
        <v>6697</v>
      </c>
      <c r="AF1057" t="s">
        <v>6697</v>
      </c>
      <c r="AG1057" t="s">
        <v>6697</v>
      </c>
      <c r="AH1057" t="s">
        <v>6697</v>
      </c>
      <c r="AI1057" t="s">
        <v>6697</v>
      </c>
      <c r="AJ1057" t="s">
        <v>6697</v>
      </c>
      <c r="AK1057" t="s">
        <v>6697</v>
      </c>
      <c r="AL1057" t="s">
        <v>6697</v>
      </c>
      <c r="AM1057" t="s">
        <v>6697</v>
      </c>
      <c r="AN1057" t="s">
        <v>6700</v>
      </c>
      <c r="AO1057" t="s">
        <v>6697</v>
      </c>
      <c r="AP1057" t="s">
        <v>6697</v>
      </c>
      <c r="AQ1057" t="s">
        <v>6697</v>
      </c>
      <c r="AR1057" t="s">
        <v>6697</v>
      </c>
      <c r="AS1057" t="s">
        <v>6697</v>
      </c>
      <c r="AT1057">
        <v>0</v>
      </c>
      <c r="AU1057" t="s">
        <v>6697</v>
      </c>
      <c r="AV1057" t="s">
        <v>6697</v>
      </c>
      <c r="AW1057">
        <v>1</v>
      </c>
      <c r="AX1057" t="s">
        <v>6697</v>
      </c>
      <c r="AY1057" t="s">
        <v>6697</v>
      </c>
      <c r="BA1057" t="s">
        <v>6697</v>
      </c>
    </row>
    <row r="1058" spans="1:53">
      <c r="A1058" t="s">
        <v>583</v>
      </c>
      <c r="B1058" t="s">
        <v>832</v>
      </c>
      <c r="C1058" t="s">
        <v>1327</v>
      </c>
      <c r="D1058" t="s">
        <v>1660</v>
      </c>
      <c r="E1058" t="s">
        <v>1974</v>
      </c>
      <c r="F1058">
        <v>0</v>
      </c>
      <c r="G1058" t="s">
        <v>1977</v>
      </c>
      <c r="H1058" t="s">
        <v>1979</v>
      </c>
      <c r="I1058" t="s">
        <v>3030</v>
      </c>
      <c r="J1058" t="s">
        <v>3542</v>
      </c>
      <c r="K1058" t="s">
        <v>3545</v>
      </c>
      <c r="L1058" t="s">
        <v>3563</v>
      </c>
      <c r="M1058" t="s">
        <v>3865</v>
      </c>
      <c r="N1058" t="s">
        <v>174</v>
      </c>
      <c r="O1058" t="s">
        <v>4098</v>
      </c>
      <c r="P1058" t="s">
        <v>4315</v>
      </c>
      <c r="Q1058" t="s">
        <v>4319</v>
      </c>
      <c r="R1058" t="s">
        <v>4321</v>
      </c>
      <c r="S1058" t="s">
        <v>5075</v>
      </c>
      <c r="T1058" t="s">
        <v>5439</v>
      </c>
      <c r="U1058" t="s">
        <v>4324</v>
      </c>
      <c r="V1058" t="s">
        <v>5817</v>
      </c>
      <c r="W1058" t="s">
        <v>6476</v>
      </c>
      <c r="AA1058" t="s">
        <v>6697</v>
      </c>
      <c r="AB1058" t="s">
        <v>6697</v>
      </c>
      <c r="AC1058" t="s">
        <v>6697</v>
      </c>
      <c r="AD1058" t="s">
        <v>6697</v>
      </c>
      <c r="AE1058" t="s">
        <v>6697</v>
      </c>
      <c r="AF1058" t="s">
        <v>6697</v>
      </c>
      <c r="AG1058" t="s">
        <v>6697</v>
      </c>
      <c r="AH1058" t="s">
        <v>6697</v>
      </c>
      <c r="AI1058" t="s">
        <v>6697</v>
      </c>
      <c r="AJ1058" t="s">
        <v>6697</v>
      </c>
      <c r="AK1058" t="s">
        <v>6697</v>
      </c>
      <c r="AL1058" t="s">
        <v>6697</v>
      </c>
      <c r="AM1058" t="s">
        <v>6697</v>
      </c>
      <c r="AN1058" t="s">
        <v>6700</v>
      </c>
      <c r="AO1058" t="s">
        <v>6697</v>
      </c>
      <c r="AP1058" t="s">
        <v>6697</v>
      </c>
      <c r="AQ1058" t="s">
        <v>6697</v>
      </c>
      <c r="AR1058" t="s">
        <v>6697</v>
      </c>
      <c r="AS1058" t="s">
        <v>6697</v>
      </c>
      <c r="AT1058">
        <v>0</v>
      </c>
      <c r="AU1058" t="s">
        <v>6697</v>
      </c>
      <c r="AV1058" t="s">
        <v>6697</v>
      </c>
      <c r="AW1058">
        <v>1</v>
      </c>
      <c r="AX1058" t="s">
        <v>6697</v>
      </c>
      <c r="AY1058" t="s">
        <v>6697</v>
      </c>
      <c r="BA1058" t="s">
        <v>6697</v>
      </c>
    </row>
    <row r="1059" spans="1:53">
      <c r="A1059" t="s">
        <v>561</v>
      </c>
      <c r="B1059" t="s">
        <v>1028</v>
      </c>
      <c r="C1059" t="s">
        <v>1327</v>
      </c>
      <c r="D1059" t="s">
        <v>1667</v>
      </c>
      <c r="E1059" t="s">
        <v>1974</v>
      </c>
      <c r="F1059">
        <v>0</v>
      </c>
      <c r="G1059" t="s">
        <v>1977</v>
      </c>
      <c r="H1059" t="s">
        <v>1979</v>
      </c>
      <c r="I1059" t="s">
        <v>3031</v>
      </c>
      <c r="J1059" t="s">
        <v>3542</v>
      </c>
      <c r="K1059" t="s">
        <v>3545</v>
      </c>
      <c r="L1059" t="s">
        <v>3563</v>
      </c>
      <c r="M1059" t="s">
        <v>3878</v>
      </c>
      <c r="N1059" t="s">
        <v>174</v>
      </c>
      <c r="O1059" t="s">
        <v>3634</v>
      </c>
      <c r="P1059" t="s">
        <v>4315</v>
      </c>
      <c r="Q1059" t="s">
        <v>4319</v>
      </c>
      <c r="R1059" t="s">
        <v>4321</v>
      </c>
      <c r="S1059" t="s">
        <v>5076</v>
      </c>
      <c r="T1059" t="s">
        <v>5440</v>
      </c>
      <c r="U1059" t="s">
        <v>5440</v>
      </c>
      <c r="V1059" t="s">
        <v>5817</v>
      </c>
      <c r="W1059" t="s">
        <v>6200</v>
      </c>
      <c r="AA1059" t="s">
        <v>6697</v>
      </c>
      <c r="AB1059" t="s">
        <v>6697</v>
      </c>
      <c r="AC1059" t="s">
        <v>6697</v>
      </c>
      <c r="AD1059" t="s">
        <v>6697</v>
      </c>
      <c r="AE1059" t="s">
        <v>6697</v>
      </c>
      <c r="AF1059" t="s">
        <v>6697</v>
      </c>
      <c r="AG1059" t="s">
        <v>6697</v>
      </c>
      <c r="AH1059" t="s">
        <v>6697</v>
      </c>
      <c r="AI1059" t="s">
        <v>6697</v>
      </c>
      <c r="AJ1059" t="s">
        <v>6697</v>
      </c>
      <c r="AK1059" t="s">
        <v>6697</v>
      </c>
      <c r="AL1059" t="s">
        <v>6697</v>
      </c>
      <c r="AM1059" t="s">
        <v>6697</v>
      </c>
      <c r="AN1059" t="s">
        <v>6700</v>
      </c>
      <c r="AO1059" t="s">
        <v>6697</v>
      </c>
      <c r="AP1059" t="s">
        <v>6697</v>
      </c>
      <c r="AQ1059" t="s">
        <v>6697</v>
      </c>
      <c r="AR1059" t="s">
        <v>6697</v>
      </c>
      <c r="AS1059" t="s">
        <v>6697</v>
      </c>
      <c r="AT1059">
        <v>0</v>
      </c>
      <c r="AU1059" t="s">
        <v>6697</v>
      </c>
      <c r="AV1059" t="s">
        <v>6697</v>
      </c>
      <c r="AW1059">
        <v>1</v>
      </c>
      <c r="AX1059" t="s">
        <v>6697</v>
      </c>
      <c r="AY1059" t="s">
        <v>6697</v>
      </c>
      <c r="BA1059" t="s">
        <v>6697</v>
      </c>
    </row>
    <row r="1060" spans="1:53">
      <c r="A1060" t="s">
        <v>584</v>
      </c>
      <c r="B1060" t="s">
        <v>1152</v>
      </c>
      <c r="C1060" t="s">
        <v>1327</v>
      </c>
      <c r="D1060" t="s">
        <v>1666</v>
      </c>
      <c r="E1060" t="s">
        <v>1974</v>
      </c>
      <c r="F1060">
        <v>0</v>
      </c>
      <c r="G1060" t="s">
        <v>1977</v>
      </c>
      <c r="H1060" t="s">
        <v>1979</v>
      </c>
      <c r="I1060" t="s">
        <v>3032</v>
      </c>
      <c r="J1060" t="s">
        <v>3542</v>
      </c>
      <c r="K1060" t="s">
        <v>3545</v>
      </c>
      <c r="L1060" t="s">
        <v>3563</v>
      </c>
      <c r="M1060" t="s">
        <v>3865</v>
      </c>
      <c r="N1060" t="s">
        <v>174</v>
      </c>
      <c r="O1060" t="s">
        <v>4217</v>
      </c>
      <c r="P1060" t="s">
        <v>4315</v>
      </c>
      <c r="Q1060" t="s">
        <v>4319</v>
      </c>
      <c r="R1060" t="s">
        <v>4321</v>
      </c>
      <c r="S1060" t="s">
        <v>5077</v>
      </c>
      <c r="T1060" t="s">
        <v>5440</v>
      </c>
      <c r="U1060" t="s">
        <v>5440</v>
      </c>
      <c r="V1060" t="s">
        <v>5817</v>
      </c>
      <c r="W1060" t="s">
        <v>6477</v>
      </c>
      <c r="AA1060" t="s">
        <v>6697</v>
      </c>
      <c r="AB1060" t="s">
        <v>6697</v>
      </c>
      <c r="AC1060" t="s">
        <v>6697</v>
      </c>
      <c r="AD1060" t="s">
        <v>6697</v>
      </c>
      <c r="AE1060" t="s">
        <v>6697</v>
      </c>
      <c r="AF1060" t="s">
        <v>6697</v>
      </c>
      <c r="AG1060" t="s">
        <v>6697</v>
      </c>
      <c r="AH1060" t="s">
        <v>6697</v>
      </c>
      <c r="AI1060" t="s">
        <v>6697</v>
      </c>
      <c r="AJ1060" t="s">
        <v>6697</v>
      </c>
      <c r="AK1060" t="s">
        <v>6697</v>
      </c>
      <c r="AL1060" t="s">
        <v>6697</v>
      </c>
      <c r="AM1060" t="s">
        <v>6697</v>
      </c>
      <c r="AN1060" t="s">
        <v>6700</v>
      </c>
      <c r="AO1060" t="s">
        <v>6697</v>
      </c>
      <c r="AP1060" t="s">
        <v>6697</v>
      </c>
      <c r="AQ1060" t="s">
        <v>6697</v>
      </c>
      <c r="AR1060" t="s">
        <v>6697</v>
      </c>
      <c r="AS1060" t="s">
        <v>6697</v>
      </c>
      <c r="AT1060">
        <v>0</v>
      </c>
      <c r="AU1060" t="s">
        <v>6697</v>
      </c>
      <c r="AV1060" t="s">
        <v>6697</v>
      </c>
      <c r="AW1060">
        <v>2</v>
      </c>
      <c r="AX1060" t="s">
        <v>6697</v>
      </c>
      <c r="AY1060" t="s">
        <v>6697</v>
      </c>
      <c r="BA1060" t="s">
        <v>6697</v>
      </c>
    </row>
    <row r="1061" spans="1:53">
      <c r="A1061" t="s">
        <v>585</v>
      </c>
      <c r="B1061" t="s">
        <v>585</v>
      </c>
      <c r="C1061" t="s">
        <v>1327</v>
      </c>
      <c r="D1061" t="s">
        <v>1721</v>
      </c>
      <c r="E1061" t="s">
        <v>1974</v>
      </c>
      <c r="F1061">
        <v>0</v>
      </c>
      <c r="G1061" t="s">
        <v>1977</v>
      </c>
      <c r="H1061" t="s">
        <v>1979</v>
      </c>
      <c r="I1061" t="s">
        <v>3033</v>
      </c>
      <c r="J1061" t="s">
        <v>3542</v>
      </c>
      <c r="K1061" t="s">
        <v>3545</v>
      </c>
      <c r="L1061" t="s">
        <v>3563</v>
      </c>
      <c r="M1061" t="s">
        <v>3864</v>
      </c>
      <c r="N1061" t="s">
        <v>174</v>
      </c>
      <c r="O1061" t="s">
        <v>3864</v>
      </c>
      <c r="P1061" t="s">
        <v>4315</v>
      </c>
      <c r="Q1061" t="s">
        <v>4319</v>
      </c>
      <c r="R1061" t="s">
        <v>4321</v>
      </c>
      <c r="S1061" t="s">
        <v>5078</v>
      </c>
      <c r="T1061" t="s">
        <v>5439</v>
      </c>
      <c r="U1061" t="s">
        <v>4324</v>
      </c>
      <c r="V1061" t="s">
        <v>5818</v>
      </c>
      <c r="W1061" t="s">
        <v>6478</v>
      </c>
      <c r="AA1061" t="s">
        <v>6697</v>
      </c>
      <c r="AB1061" t="s">
        <v>6697</v>
      </c>
      <c r="AC1061" t="s">
        <v>6697</v>
      </c>
      <c r="AD1061" t="s">
        <v>6697</v>
      </c>
      <c r="AE1061" t="s">
        <v>6697</v>
      </c>
      <c r="AF1061" t="s">
        <v>6697</v>
      </c>
      <c r="AG1061" t="s">
        <v>6697</v>
      </c>
      <c r="AH1061" t="s">
        <v>6697</v>
      </c>
      <c r="AI1061" t="s">
        <v>6697</v>
      </c>
      <c r="AJ1061" t="s">
        <v>6697</v>
      </c>
      <c r="AK1061" t="s">
        <v>6697</v>
      </c>
      <c r="AL1061" t="s">
        <v>6697</v>
      </c>
      <c r="AM1061" t="s">
        <v>6697</v>
      </c>
      <c r="AN1061" t="s">
        <v>6700</v>
      </c>
      <c r="AO1061" t="s">
        <v>6697</v>
      </c>
      <c r="AP1061" t="s">
        <v>6697</v>
      </c>
      <c r="AQ1061" t="s">
        <v>6697</v>
      </c>
      <c r="AR1061" t="s">
        <v>6697</v>
      </c>
      <c r="AS1061" t="s">
        <v>6697</v>
      </c>
      <c r="AT1061">
        <v>0</v>
      </c>
      <c r="AU1061" t="s">
        <v>6697</v>
      </c>
      <c r="AV1061" t="s">
        <v>6697</v>
      </c>
      <c r="AW1061">
        <v>2</v>
      </c>
      <c r="AX1061" t="s">
        <v>6697</v>
      </c>
      <c r="AY1061" t="s">
        <v>6697</v>
      </c>
      <c r="BA1061" t="s">
        <v>6697</v>
      </c>
    </row>
    <row r="1062" spans="1:53">
      <c r="A1062" t="s">
        <v>202</v>
      </c>
      <c r="B1062" t="s">
        <v>1153</v>
      </c>
      <c r="C1062" t="s">
        <v>1327</v>
      </c>
      <c r="D1062" t="s">
        <v>1915</v>
      </c>
      <c r="E1062" t="s">
        <v>1974</v>
      </c>
      <c r="F1062">
        <v>5</v>
      </c>
      <c r="G1062" t="s">
        <v>1977</v>
      </c>
      <c r="H1062" t="s">
        <v>1979</v>
      </c>
      <c r="I1062" t="s">
        <v>3034</v>
      </c>
      <c r="J1062" t="s">
        <v>3542</v>
      </c>
      <c r="K1062" t="s">
        <v>3545</v>
      </c>
      <c r="L1062" t="s">
        <v>3563</v>
      </c>
      <c r="M1062" t="s">
        <v>3637</v>
      </c>
      <c r="N1062" t="s">
        <v>4067</v>
      </c>
      <c r="O1062" t="s">
        <v>4254</v>
      </c>
      <c r="P1062" t="s">
        <v>4315</v>
      </c>
      <c r="Q1062" t="s">
        <v>4319</v>
      </c>
      <c r="R1062" t="s">
        <v>4321</v>
      </c>
      <c r="S1062" t="s">
        <v>5079</v>
      </c>
      <c r="T1062" t="s">
        <v>5439</v>
      </c>
      <c r="U1062" t="s">
        <v>4324</v>
      </c>
      <c r="V1062" t="s">
        <v>5638</v>
      </c>
      <c r="W1062" t="s">
        <v>6089</v>
      </c>
      <c r="AA1062" t="s">
        <v>6697</v>
      </c>
      <c r="AB1062" t="s">
        <v>6697</v>
      </c>
      <c r="AC1062" t="s">
        <v>6699</v>
      </c>
      <c r="AD1062" t="s">
        <v>6697</v>
      </c>
      <c r="AE1062" t="s">
        <v>6698</v>
      </c>
      <c r="AF1062" t="s">
        <v>6697</v>
      </c>
      <c r="AG1062" t="s">
        <v>6697</v>
      </c>
      <c r="AH1062" t="s">
        <v>6697</v>
      </c>
      <c r="AI1062" t="s">
        <v>6697</v>
      </c>
      <c r="AJ1062" t="s">
        <v>6697</v>
      </c>
      <c r="AK1062" t="s">
        <v>6697</v>
      </c>
      <c r="AL1062" t="s">
        <v>6697</v>
      </c>
      <c r="AM1062" t="s">
        <v>6697</v>
      </c>
      <c r="AN1062" t="s">
        <v>6700</v>
      </c>
      <c r="AO1062" t="s">
        <v>6697</v>
      </c>
      <c r="AP1062" t="s">
        <v>6702</v>
      </c>
      <c r="AQ1062" t="s">
        <v>6697</v>
      </c>
      <c r="AR1062" t="s">
        <v>6697</v>
      </c>
      <c r="AS1062" t="s">
        <v>6697</v>
      </c>
      <c r="AT1062">
        <v>0</v>
      </c>
      <c r="AU1062" t="s">
        <v>6697</v>
      </c>
      <c r="AV1062" t="s">
        <v>6697</v>
      </c>
      <c r="AW1062">
        <v>112</v>
      </c>
      <c r="AX1062" t="s">
        <v>6697</v>
      </c>
      <c r="AY1062" t="s">
        <v>6697</v>
      </c>
      <c r="BA1062" t="s">
        <v>6697</v>
      </c>
    </row>
    <row r="1063" spans="1:53">
      <c r="A1063" t="s">
        <v>202</v>
      </c>
      <c r="B1063" t="s">
        <v>1153</v>
      </c>
      <c r="C1063" t="s">
        <v>1543</v>
      </c>
      <c r="D1063" t="s">
        <v>174</v>
      </c>
      <c r="E1063" t="s">
        <v>1974</v>
      </c>
      <c r="F1063">
        <v>20</v>
      </c>
      <c r="G1063" t="s">
        <v>1977</v>
      </c>
      <c r="H1063" t="s">
        <v>1979</v>
      </c>
      <c r="I1063" t="s">
        <v>3035</v>
      </c>
      <c r="J1063" t="s">
        <v>3542</v>
      </c>
      <c r="K1063" t="s">
        <v>3545</v>
      </c>
      <c r="L1063" t="s">
        <v>3563</v>
      </c>
      <c r="M1063" t="s">
        <v>3637</v>
      </c>
      <c r="N1063" t="s">
        <v>4067</v>
      </c>
      <c r="O1063" t="s">
        <v>4255</v>
      </c>
      <c r="P1063" t="s">
        <v>4315</v>
      </c>
      <c r="Q1063" t="s">
        <v>4319</v>
      </c>
      <c r="R1063" t="s">
        <v>4321</v>
      </c>
      <c r="S1063" t="s">
        <v>5080</v>
      </c>
      <c r="T1063" t="s">
        <v>5448</v>
      </c>
      <c r="U1063" t="s">
        <v>5534</v>
      </c>
      <c r="V1063" t="s">
        <v>5638</v>
      </c>
      <c r="W1063" t="s">
        <v>6089</v>
      </c>
      <c r="AA1063" t="s">
        <v>6697</v>
      </c>
      <c r="AB1063" t="s">
        <v>6697</v>
      </c>
      <c r="AC1063" t="s">
        <v>6699</v>
      </c>
      <c r="AD1063" t="s">
        <v>6697</v>
      </c>
      <c r="AE1063" t="s">
        <v>6698</v>
      </c>
      <c r="AF1063" t="s">
        <v>6697</v>
      </c>
      <c r="AG1063" t="s">
        <v>6697</v>
      </c>
      <c r="AH1063" t="s">
        <v>6697</v>
      </c>
      <c r="AI1063" t="s">
        <v>6697</v>
      </c>
      <c r="AJ1063" t="s">
        <v>6698</v>
      </c>
      <c r="AK1063" t="s">
        <v>6699</v>
      </c>
      <c r="AL1063" t="s">
        <v>6697</v>
      </c>
      <c r="AM1063" t="s">
        <v>6697</v>
      </c>
      <c r="AN1063" t="s">
        <v>6700</v>
      </c>
      <c r="AO1063" t="s">
        <v>6697</v>
      </c>
      <c r="AP1063" t="s">
        <v>6702</v>
      </c>
      <c r="AQ1063" t="s">
        <v>6697</v>
      </c>
      <c r="AR1063" t="s">
        <v>6697</v>
      </c>
      <c r="AS1063" t="s">
        <v>6697</v>
      </c>
      <c r="AT1063">
        <v>24</v>
      </c>
      <c r="AU1063" t="s">
        <v>6697</v>
      </c>
      <c r="AV1063" t="s">
        <v>6703</v>
      </c>
      <c r="AW1063">
        <v>65535</v>
      </c>
      <c r="AX1063" t="s">
        <v>6703</v>
      </c>
      <c r="AY1063" t="s">
        <v>6697</v>
      </c>
      <c r="AZ1063" t="s">
        <v>6706</v>
      </c>
      <c r="BA1063" t="s">
        <v>6698</v>
      </c>
    </row>
    <row r="1064" spans="1:53">
      <c r="A1064" t="s">
        <v>586</v>
      </c>
      <c r="B1064" t="s">
        <v>206</v>
      </c>
      <c r="C1064" t="s">
        <v>1325</v>
      </c>
      <c r="D1064" t="s">
        <v>1734</v>
      </c>
      <c r="E1064" t="s">
        <v>1973</v>
      </c>
      <c r="F1064">
        <v>0</v>
      </c>
      <c r="G1064" t="s">
        <v>1977</v>
      </c>
      <c r="H1064" t="s">
        <v>1979</v>
      </c>
      <c r="I1064" t="s">
        <v>3036</v>
      </c>
      <c r="J1064" t="s">
        <v>3542</v>
      </c>
      <c r="K1064" t="s">
        <v>3558</v>
      </c>
      <c r="L1064" t="s">
        <v>3562</v>
      </c>
      <c r="M1064" t="s">
        <v>3932</v>
      </c>
      <c r="N1064" t="s">
        <v>193</v>
      </c>
      <c r="O1064" t="s">
        <v>4256</v>
      </c>
      <c r="P1064" t="s">
        <v>4315</v>
      </c>
      <c r="Q1064" t="s">
        <v>4319</v>
      </c>
      <c r="R1064" t="s">
        <v>4323</v>
      </c>
      <c r="S1064" t="s">
        <v>5081</v>
      </c>
      <c r="T1064" t="s">
        <v>5439</v>
      </c>
      <c r="U1064" t="s">
        <v>4324</v>
      </c>
      <c r="V1064" t="s">
        <v>5719</v>
      </c>
      <c r="W1064" t="s">
        <v>6479</v>
      </c>
      <c r="AA1064" t="s">
        <v>6697</v>
      </c>
      <c r="AB1064" t="s">
        <v>6697</v>
      </c>
      <c r="AC1064" t="s">
        <v>6697</v>
      </c>
      <c r="AD1064" t="s">
        <v>6697</v>
      </c>
      <c r="AE1064" t="s">
        <v>6697</v>
      </c>
      <c r="AF1064" t="s">
        <v>6697</v>
      </c>
      <c r="AG1064" t="s">
        <v>6697</v>
      </c>
      <c r="AH1064" t="s">
        <v>6697</v>
      </c>
      <c r="AI1064" t="s">
        <v>6697</v>
      </c>
      <c r="AJ1064" t="s">
        <v>6697</v>
      </c>
      <c r="AK1064" t="s">
        <v>6697</v>
      </c>
      <c r="AL1064" t="s">
        <v>6697</v>
      </c>
      <c r="AM1064" t="s">
        <v>6697</v>
      </c>
      <c r="AN1064" t="s">
        <v>6699</v>
      </c>
      <c r="AO1064" t="s">
        <v>6697</v>
      </c>
      <c r="AP1064" t="s">
        <v>6697</v>
      </c>
      <c r="AQ1064" t="s">
        <v>6697</v>
      </c>
      <c r="AR1064" t="s">
        <v>6697</v>
      </c>
      <c r="AS1064" t="s">
        <v>6697</v>
      </c>
      <c r="AT1064">
        <v>0</v>
      </c>
      <c r="AU1064" t="s">
        <v>6697</v>
      </c>
      <c r="AV1064" t="s">
        <v>6697</v>
      </c>
      <c r="AW1064">
        <v>0</v>
      </c>
      <c r="AX1064" t="s">
        <v>6697</v>
      </c>
      <c r="AY1064" t="s">
        <v>6697</v>
      </c>
      <c r="BA1064" t="s">
        <v>6697</v>
      </c>
    </row>
    <row r="1065" spans="1:53">
      <c r="A1065" t="s">
        <v>202</v>
      </c>
      <c r="B1065" t="s">
        <v>1154</v>
      </c>
      <c r="C1065" t="s">
        <v>1544</v>
      </c>
      <c r="D1065" t="s">
        <v>1667</v>
      </c>
      <c r="E1065" t="s">
        <v>1974</v>
      </c>
      <c r="F1065">
        <v>15</v>
      </c>
      <c r="G1065" t="s">
        <v>1977</v>
      </c>
      <c r="H1065" t="s">
        <v>1979</v>
      </c>
      <c r="I1065" t="s">
        <v>3037</v>
      </c>
      <c r="J1065" t="s">
        <v>3542</v>
      </c>
      <c r="K1065" t="s">
        <v>3545</v>
      </c>
      <c r="L1065" t="s">
        <v>3563</v>
      </c>
      <c r="M1065" t="s">
        <v>3637</v>
      </c>
      <c r="N1065" t="s">
        <v>174</v>
      </c>
      <c r="O1065" t="s">
        <v>3761</v>
      </c>
      <c r="P1065" t="s">
        <v>4315</v>
      </c>
      <c r="Q1065" t="s">
        <v>4319</v>
      </c>
      <c r="R1065" t="s">
        <v>4321</v>
      </c>
      <c r="S1065" t="s">
        <v>5082</v>
      </c>
      <c r="T1065" t="s">
        <v>5439</v>
      </c>
      <c r="U1065" t="s">
        <v>4324</v>
      </c>
      <c r="V1065" t="s">
        <v>5638</v>
      </c>
      <c r="W1065" t="s">
        <v>6480</v>
      </c>
      <c r="AA1065" t="s">
        <v>6697</v>
      </c>
      <c r="AB1065" t="s">
        <v>6697</v>
      </c>
      <c r="AC1065" t="s">
        <v>6699</v>
      </c>
      <c r="AD1065" t="s">
        <v>6697</v>
      </c>
      <c r="AE1065" t="s">
        <v>6698</v>
      </c>
      <c r="AF1065" t="s">
        <v>6697</v>
      </c>
      <c r="AG1065" t="s">
        <v>6697</v>
      </c>
      <c r="AH1065" t="s">
        <v>6697</v>
      </c>
      <c r="AI1065" t="s">
        <v>6697</v>
      </c>
      <c r="AJ1065" t="s">
        <v>6697</v>
      </c>
      <c r="AK1065" t="s">
        <v>6697</v>
      </c>
      <c r="AL1065" t="s">
        <v>6697</v>
      </c>
      <c r="AM1065" t="s">
        <v>6697</v>
      </c>
      <c r="AN1065" t="s">
        <v>6700</v>
      </c>
      <c r="AO1065" t="s">
        <v>6697</v>
      </c>
      <c r="AP1065" t="s">
        <v>6697</v>
      </c>
      <c r="AQ1065" t="s">
        <v>6697</v>
      </c>
      <c r="AR1065" t="s">
        <v>6697</v>
      </c>
      <c r="AS1065" t="s">
        <v>6697</v>
      </c>
      <c r="AT1065">
        <v>3</v>
      </c>
      <c r="AU1065" t="s">
        <v>6697</v>
      </c>
      <c r="AV1065" t="s">
        <v>6697</v>
      </c>
      <c r="AW1065">
        <v>1</v>
      </c>
      <c r="AX1065" t="s">
        <v>6697</v>
      </c>
      <c r="AY1065" t="s">
        <v>6697</v>
      </c>
      <c r="BA1065" t="s">
        <v>6697</v>
      </c>
    </row>
    <row r="1066" spans="1:53">
      <c r="A1066" t="s">
        <v>202</v>
      </c>
      <c r="B1066" t="s">
        <v>1154</v>
      </c>
      <c r="C1066" t="s">
        <v>1327</v>
      </c>
      <c r="D1066" t="s">
        <v>1696</v>
      </c>
      <c r="E1066" t="s">
        <v>1974</v>
      </c>
      <c r="F1066">
        <v>15</v>
      </c>
      <c r="G1066" t="s">
        <v>1977</v>
      </c>
      <c r="H1066" t="s">
        <v>1979</v>
      </c>
      <c r="I1066" t="s">
        <v>3038</v>
      </c>
      <c r="J1066" t="s">
        <v>3542</v>
      </c>
      <c r="K1066" t="s">
        <v>3545</v>
      </c>
      <c r="L1066" t="s">
        <v>3563</v>
      </c>
      <c r="M1066" t="s">
        <v>3637</v>
      </c>
      <c r="N1066" t="s">
        <v>174</v>
      </c>
      <c r="O1066" t="s">
        <v>3761</v>
      </c>
      <c r="P1066" t="s">
        <v>4315</v>
      </c>
      <c r="Q1066" t="s">
        <v>4319</v>
      </c>
      <c r="R1066" t="s">
        <v>4321</v>
      </c>
      <c r="S1066" t="s">
        <v>5082</v>
      </c>
      <c r="T1066" t="s">
        <v>5439</v>
      </c>
      <c r="U1066" t="s">
        <v>4324</v>
      </c>
      <c r="V1066" t="s">
        <v>5819</v>
      </c>
      <c r="W1066" t="s">
        <v>6481</v>
      </c>
      <c r="AA1066" t="s">
        <v>6697</v>
      </c>
      <c r="AB1066" t="s">
        <v>6697</v>
      </c>
      <c r="AC1066" t="s">
        <v>6699</v>
      </c>
      <c r="AD1066" t="s">
        <v>6697</v>
      </c>
      <c r="AE1066" t="s">
        <v>6698</v>
      </c>
      <c r="AF1066" t="s">
        <v>6697</v>
      </c>
      <c r="AG1066" t="s">
        <v>6697</v>
      </c>
      <c r="AH1066" t="s">
        <v>6697</v>
      </c>
      <c r="AI1066" t="s">
        <v>6697</v>
      </c>
      <c r="AJ1066" t="s">
        <v>6697</v>
      </c>
      <c r="AK1066" t="s">
        <v>6697</v>
      </c>
      <c r="AL1066" t="s">
        <v>6697</v>
      </c>
      <c r="AM1066" t="s">
        <v>6697</v>
      </c>
      <c r="AN1066" t="s">
        <v>6700</v>
      </c>
      <c r="AO1066" t="s">
        <v>6697</v>
      </c>
      <c r="AP1066" t="s">
        <v>6697</v>
      </c>
      <c r="AQ1066" t="s">
        <v>6697</v>
      </c>
      <c r="AR1066" t="s">
        <v>6697</v>
      </c>
      <c r="AS1066" t="s">
        <v>6697</v>
      </c>
      <c r="AT1066">
        <v>0</v>
      </c>
      <c r="AU1066" t="s">
        <v>6697</v>
      </c>
      <c r="AV1066" t="s">
        <v>6697</v>
      </c>
      <c r="AW1066">
        <v>0</v>
      </c>
      <c r="AX1066" t="s">
        <v>6697</v>
      </c>
      <c r="AY1066" t="s">
        <v>6697</v>
      </c>
      <c r="BA1066" t="s">
        <v>6697</v>
      </c>
    </row>
    <row r="1067" spans="1:53">
      <c r="A1067" t="s">
        <v>202</v>
      </c>
      <c r="B1067" t="s">
        <v>1154</v>
      </c>
      <c r="C1067" t="s">
        <v>1544</v>
      </c>
      <c r="D1067" t="s">
        <v>174</v>
      </c>
      <c r="E1067" t="s">
        <v>1974</v>
      </c>
      <c r="F1067">
        <v>25</v>
      </c>
      <c r="G1067" t="s">
        <v>1977</v>
      </c>
      <c r="H1067" t="s">
        <v>1979</v>
      </c>
      <c r="I1067" t="s">
        <v>3039</v>
      </c>
      <c r="J1067" t="s">
        <v>3542</v>
      </c>
      <c r="K1067" t="s">
        <v>3545</v>
      </c>
      <c r="L1067" t="s">
        <v>3563</v>
      </c>
      <c r="M1067" t="s">
        <v>3637</v>
      </c>
      <c r="N1067" t="s">
        <v>174</v>
      </c>
      <c r="O1067" t="s">
        <v>3761</v>
      </c>
      <c r="P1067" t="s">
        <v>4315</v>
      </c>
      <c r="Q1067" t="s">
        <v>4319</v>
      </c>
      <c r="R1067" t="s">
        <v>4321</v>
      </c>
      <c r="S1067" t="s">
        <v>5082</v>
      </c>
      <c r="T1067" t="s">
        <v>5437</v>
      </c>
      <c r="U1067" t="s">
        <v>5535</v>
      </c>
      <c r="V1067" t="s">
        <v>5638</v>
      </c>
      <c r="W1067" t="s">
        <v>6482</v>
      </c>
      <c r="AA1067" t="s">
        <v>6697</v>
      </c>
      <c r="AB1067" t="s">
        <v>6697</v>
      </c>
      <c r="AC1067" t="s">
        <v>6699</v>
      </c>
      <c r="AD1067" t="s">
        <v>6697</v>
      </c>
      <c r="AE1067" t="s">
        <v>6698</v>
      </c>
      <c r="AF1067" t="s">
        <v>6697</v>
      </c>
      <c r="AG1067" t="s">
        <v>6697</v>
      </c>
      <c r="AH1067" t="s">
        <v>6697</v>
      </c>
      <c r="AI1067" t="s">
        <v>6697</v>
      </c>
      <c r="AJ1067" t="s">
        <v>6698</v>
      </c>
      <c r="AK1067" t="s">
        <v>6697</v>
      </c>
      <c r="AL1067" t="s">
        <v>6697</v>
      </c>
      <c r="AM1067" t="s">
        <v>6697</v>
      </c>
      <c r="AN1067" t="s">
        <v>6700</v>
      </c>
      <c r="AO1067" t="s">
        <v>6697</v>
      </c>
      <c r="AP1067" t="s">
        <v>6697</v>
      </c>
      <c r="AQ1067" t="s">
        <v>6697</v>
      </c>
      <c r="AR1067" t="s">
        <v>6697</v>
      </c>
      <c r="AS1067" t="s">
        <v>6697</v>
      </c>
      <c r="AT1067">
        <v>3</v>
      </c>
      <c r="AU1067" t="s">
        <v>6697</v>
      </c>
      <c r="AV1067" t="s">
        <v>6703</v>
      </c>
      <c r="AW1067">
        <v>65535</v>
      </c>
      <c r="AX1067" t="s">
        <v>6703</v>
      </c>
      <c r="AY1067" t="s">
        <v>6697</v>
      </c>
      <c r="BA1067" t="s">
        <v>6697</v>
      </c>
    </row>
    <row r="1068" spans="1:53">
      <c r="A1068" t="s">
        <v>202</v>
      </c>
      <c r="B1068" t="s">
        <v>301</v>
      </c>
      <c r="C1068" t="s">
        <v>1545</v>
      </c>
      <c r="D1068" t="s">
        <v>174</v>
      </c>
      <c r="E1068" t="s">
        <v>1974</v>
      </c>
      <c r="F1068">
        <v>20</v>
      </c>
      <c r="G1068" t="s">
        <v>1977</v>
      </c>
      <c r="H1068" t="s">
        <v>1979</v>
      </c>
      <c r="I1068" t="s">
        <v>3040</v>
      </c>
      <c r="J1068" t="s">
        <v>3542</v>
      </c>
      <c r="K1068" t="s">
        <v>3545</v>
      </c>
      <c r="L1068" t="s">
        <v>3563</v>
      </c>
      <c r="M1068" t="s">
        <v>3637</v>
      </c>
      <c r="N1068" t="s">
        <v>174</v>
      </c>
      <c r="O1068" t="s">
        <v>3597</v>
      </c>
      <c r="P1068" t="s">
        <v>4315</v>
      </c>
      <c r="Q1068" t="s">
        <v>4319</v>
      </c>
      <c r="R1068" t="s">
        <v>4321</v>
      </c>
      <c r="S1068" t="s">
        <v>5083</v>
      </c>
      <c r="T1068" t="s">
        <v>5437</v>
      </c>
      <c r="U1068" t="s">
        <v>5536</v>
      </c>
      <c r="V1068" t="s">
        <v>5638</v>
      </c>
      <c r="W1068" t="s">
        <v>6186</v>
      </c>
      <c r="AA1068" t="s">
        <v>6697</v>
      </c>
      <c r="AB1068" t="s">
        <v>6697</v>
      </c>
      <c r="AC1068" t="s">
        <v>6699</v>
      </c>
      <c r="AD1068" t="s">
        <v>6697</v>
      </c>
      <c r="AE1068" t="s">
        <v>6697</v>
      </c>
      <c r="AF1068" t="s">
        <v>6699</v>
      </c>
      <c r="AG1068" t="s">
        <v>6697</v>
      </c>
      <c r="AH1068" t="s">
        <v>6697</v>
      </c>
      <c r="AI1068" t="s">
        <v>6697</v>
      </c>
      <c r="AJ1068" t="s">
        <v>6698</v>
      </c>
      <c r="AK1068" t="s">
        <v>6697</v>
      </c>
      <c r="AL1068" t="s">
        <v>6697</v>
      </c>
      <c r="AM1068" t="s">
        <v>6697</v>
      </c>
      <c r="AN1068" t="s">
        <v>6700</v>
      </c>
      <c r="AO1068" t="s">
        <v>6697</v>
      </c>
      <c r="AP1068" t="s">
        <v>6697</v>
      </c>
      <c r="AQ1068" t="s">
        <v>6697</v>
      </c>
      <c r="AR1068" t="s">
        <v>6697</v>
      </c>
      <c r="AS1068" t="s">
        <v>6697</v>
      </c>
      <c r="AT1068">
        <v>2</v>
      </c>
      <c r="AU1068" t="s">
        <v>6697</v>
      </c>
      <c r="AV1068" t="s">
        <v>6703</v>
      </c>
      <c r="AW1068">
        <v>65535</v>
      </c>
      <c r="AX1068" t="s">
        <v>6703</v>
      </c>
      <c r="AY1068" t="s">
        <v>6697</v>
      </c>
      <c r="BA1068" t="s">
        <v>6697</v>
      </c>
    </row>
    <row r="1069" spans="1:53">
      <c r="A1069" t="s">
        <v>202</v>
      </c>
      <c r="B1069" t="s">
        <v>1155</v>
      </c>
      <c r="C1069" t="s">
        <v>1327</v>
      </c>
      <c r="D1069" t="s">
        <v>1916</v>
      </c>
      <c r="E1069" t="s">
        <v>1974</v>
      </c>
      <c r="F1069">
        <v>-5</v>
      </c>
      <c r="G1069" t="s">
        <v>1977</v>
      </c>
      <c r="H1069" t="s">
        <v>1979</v>
      </c>
      <c r="I1069" t="s">
        <v>3041</v>
      </c>
      <c r="J1069" t="s">
        <v>3542</v>
      </c>
      <c r="K1069" t="s">
        <v>3545</v>
      </c>
      <c r="L1069" t="s">
        <v>3563</v>
      </c>
      <c r="M1069" t="s">
        <v>3789</v>
      </c>
      <c r="N1069" t="s">
        <v>4067</v>
      </c>
      <c r="O1069" t="s">
        <v>4257</v>
      </c>
      <c r="P1069" t="s">
        <v>4315</v>
      </c>
      <c r="Q1069" t="s">
        <v>4319</v>
      </c>
      <c r="R1069" t="s">
        <v>4322</v>
      </c>
      <c r="S1069" t="s">
        <v>5084</v>
      </c>
      <c r="T1069" t="s">
        <v>5440</v>
      </c>
      <c r="U1069" t="s">
        <v>5440</v>
      </c>
      <c r="V1069" t="s">
        <v>5820</v>
      </c>
      <c r="W1069" t="s">
        <v>6483</v>
      </c>
      <c r="AA1069" t="s">
        <v>6697</v>
      </c>
      <c r="AB1069" t="s">
        <v>6697</v>
      </c>
      <c r="AC1069" t="s">
        <v>6699</v>
      </c>
      <c r="AD1069" t="s">
        <v>6697</v>
      </c>
      <c r="AE1069" t="s">
        <v>6697</v>
      </c>
      <c r="AF1069" t="s">
        <v>6697</v>
      </c>
      <c r="AG1069" t="s">
        <v>6697</v>
      </c>
      <c r="AH1069" t="s">
        <v>6697</v>
      </c>
      <c r="AI1069" t="s">
        <v>6697</v>
      </c>
      <c r="AJ1069" t="s">
        <v>6697</v>
      </c>
      <c r="AK1069" t="s">
        <v>6697</v>
      </c>
      <c r="AL1069" t="s">
        <v>6697</v>
      </c>
      <c r="AM1069" t="s">
        <v>6697</v>
      </c>
      <c r="AN1069" t="s">
        <v>6697</v>
      </c>
      <c r="AO1069" t="s">
        <v>6697</v>
      </c>
      <c r="AP1069" t="s">
        <v>6702</v>
      </c>
      <c r="AQ1069" t="s">
        <v>6697</v>
      </c>
      <c r="AR1069" t="s">
        <v>6697</v>
      </c>
      <c r="AS1069" t="s">
        <v>6697</v>
      </c>
      <c r="AT1069">
        <v>0</v>
      </c>
      <c r="AU1069" t="s">
        <v>6697</v>
      </c>
      <c r="AV1069" t="s">
        <v>6697</v>
      </c>
      <c r="AW1069">
        <v>7</v>
      </c>
      <c r="AX1069" t="s">
        <v>6697</v>
      </c>
      <c r="AY1069" t="s">
        <v>6697</v>
      </c>
      <c r="BA1069" t="s">
        <v>6697</v>
      </c>
    </row>
    <row r="1070" spans="1:53">
      <c r="A1070" t="s">
        <v>202</v>
      </c>
      <c r="B1070" t="s">
        <v>1155</v>
      </c>
      <c r="C1070" t="s">
        <v>1546</v>
      </c>
      <c r="D1070" t="s">
        <v>1917</v>
      </c>
      <c r="E1070" t="s">
        <v>1974</v>
      </c>
      <c r="F1070">
        <v>-5</v>
      </c>
      <c r="G1070" t="s">
        <v>1977</v>
      </c>
      <c r="H1070" t="s">
        <v>1979</v>
      </c>
      <c r="I1070" t="s">
        <v>3042</v>
      </c>
      <c r="J1070" t="s">
        <v>3542</v>
      </c>
      <c r="K1070" t="s">
        <v>3545</v>
      </c>
      <c r="L1070" t="s">
        <v>3563</v>
      </c>
      <c r="M1070" t="s">
        <v>3789</v>
      </c>
      <c r="N1070" t="s">
        <v>4067</v>
      </c>
      <c r="O1070" t="s">
        <v>4257</v>
      </c>
      <c r="P1070" t="s">
        <v>4315</v>
      </c>
      <c r="Q1070" t="s">
        <v>4319</v>
      </c>
      <c r="R1070" t="s">
        <v>4322</v>
      </c>
      <c r="S1070" t="s">
        <v>5085</v>
      </c>
      <c r="T1070" t="s">
        <v>5440</v>
      </c>
      <c r="U1070" t="s">
        <v>5440</v>
      </c>
      <c r="V1070" t="s">
        <v>5817</v>
      </c>
      <c r="W1070" t="s">
        <v>6089</v>
      </c>
      <c r="AA1070" t="s">
        <v>6697</v>
      </c>
      <c r="AB1070" t="s">
        <v>6697</v>
      </c>
      <c r="AC1070" t="s">
        <v>6699</v>
      </c>
      <c r="AD1070" t="s">
        <v>6697</v>
      </c>
      <c r="AE1070" t="s">
        <v>6697</v>
      </c>
      <c r="AF1070" t="s">
        <v>6697</v>
      </c>
      <c r="AG1070" t="s">
        <v>6697</v>
      </c>
      <c r="AH1070" t="s">
        <v>6697</v>
      </c>
      <c r="AI1070" t="s">
        <v>6697</v>
      </c>
      <c r="AJ1070" t="s">
        <v>6697</v>
      </c>
      <c r="AK1070" t="s">
        <v>6697</v>
      </c>
      <c r="AL1070" t="s">
        <v>6697</v>
      </c>
      <c r="AM1070" t="s">
        <v>6697</v>
      </c>
      <c r="AN1070" t="s">
        <v>6697</v>
      </c>
      <c r="AO1070" t="s">
        <v>6697</v>
      </c>
      <c r="AP1070" t="s">
        <v>6702</v>
      </c>
      <c r="AQ1070" t="s">
        <v>6697</v>
      </c>
      <c r="AR1070" t="s">
        <v>6697</v>
      </c>
      <c r="AS1070" t="s">
        <v>6697</v>
      </c>
      <c r="AT1070">
        <v>4</v>
      </c>
      <c r="AU1070" t="s">
        <v>6697</v>
      </c>
      <c r="AV1070" t="s">
        <v>6697</v>
      </c>
      <c r="AW1070">
        <v>7</v>
      </c>
      <c r="AX1070" t="s">
        <v>6697</v>
      </c>
      <c r="AY1070" t="s">
        <v>6697</v>
      </c>
      <c r="BA1070" t="s">
        <v>6697</v>
      </c>
    </row>
    <row r="1071" spans="1:53">
      <c r="A1071" t="s">
        <v>202</v>
      </c>
      <c r="B1071" t="s">
        <v>186</v>
      </c>
      <c r="C1071" t="s">
        <v>1327</v>
      </c>
      <c r="D1071" t="s">
        <v>1749</v>
      </c>
      <c r="E1071" t="s">
        <v>1974</v>
      </c>
      <c r="F1071">
        <v>-5</v>
      </c>
      <c r="G1071" t="s">
        <v>1977</v>
      </c>
      <c r="H1071" t="s">
        <v>1979</v>
      </c>
      <c r="I1071" t="s">
        <v>3043</v>
      </c>
      <c r="J1071" t="s">
        <v>3542</v>
      </c>
      <c r="K1071" t="s">
        <v>3545</v>
      </c>
      <c r="L1071" t="s">
        <v>3563</v>
      </c>
      <c r="M1071" t="s">
        <v>3789</v>
      </c>
      <c r="N1071" t="s">
        <v>4067</v>
      </c>
      <c r="O1071" t="s">
        <v>3629</v>
      </c>
      <c r="P1071" t="s">
        <v>4315</v>
      </c>
      <c r="Q1071" t="s">
        <v>4319</v>
      </c>
      <c r="R1071" t="s">
        <v>4321</v>
      </c>
      <c r="S1071" t="s">
        <v>5086</v>
      </c>
      <c r="T1071" t="s">
        <v>5440</v>
      </c>
      <c r="U1071" t="s">
        <v>5440</v>
      </c>
      <c r="V1071" t="s">
        <v>5817</v>
      </c>
      <c r="W1071" t="s">
        <v>6484</v>
      </c>
      <c r="AA1071" t="s">
        <v>6697</v>
      </c>
      <c r="AB1071" t="s">
        <v>6697</v>
      </c>
      <c r="AC1071" t="s">
        <v>6699</v>
      </c>
      <c r="AD1071" t="s">
        <v>6697</v>
      </c>
      <c r="AE1071" t="s">
        <v>6697</v>
      </c>
      <c r="AF1071" t="s">
        <v>6697</v>
      </c>
      <c r="AG1071" t="s">
        <v>6697</v>
      </c>
      <c r="AH1071" t="s">
        <v>6697</v>
      </c>
      <c r="AI1071" t="s">
        <v>6697</v>
      </c>
      <c r="AJ1071" t="s">
        <v>6697</v>
      </c>
      <c r="AK1071" t="s">
        <v>6697</v>
      </c>
      <c r="AL1071" t="s">
        <v>6697</v>
      </c>
      <c r="AM1071" t="s">
        <v>6697</v>
      </c>
      <c r="AN1071" t="s">
        <v>6700</v>
      </c>
      <c r="AO1071" t="s">
        <v>6697</v>
      </c>
      <c r="AP1071" t="s">
        <v>6702</v>
      </c>
      <c r="AQ1071" t="s">
        <v>6697</v>
      </c>
      <c r="AR1071" t="s">
        <v>6697</v>
      </c>
      <c r="AS1071" t="s">
        <v>6697</v>
      </c>
      <c r="AT1071">
        <v>0</v>
      </c>
      <c r="AU1071" t="s">
        <v>6697</v>
      </c>
      <c r="AV1071" t="s">
        <v>6697</v>
      </c>
      <c r="AW1071">
        <v>1</v>
      </c>
      <c r="AX1071" t="s">
        <v>6697</v>
      </c>
      <c r="AY1071" t="s">
        <v>6697</v>
      </c>
      <c r="BA1071" t="s">
        <v>6697</v>
      </c>
    </row>
    <row r="1072" spans="1:53">
      <c r="A1072" t="s">
        <v>587</v>
      </c>
      <c r="B1072" t="s">
        <v>245</v>
      </c>
      <c r="C1072" t="s">
        <v>1327</v>
      </c>
      <c r="D1072" t="s">
        <v>1771</v>
      </c>
      <c r="E1072" t="s">
        <v>1974</v>
      </c>
      <c r="F1072">
        <v>0</v>
      </c>
      <c r="G1072" t="s">
        <v>1977</v>
      </c>
      <c r="H1072" t="s">
        <v>1979</v>
      </c>
      <c r="I1072" t="s">
        <v>3044</v>
      </c>
      <c r="J1072" t="s">
        <v>3542</v>
      </c>
      <c r="K1072" t="s">
        <v>3545</v>
      </c>
      <c r="L1072" t="s">
        <v>3563</v>
      </c>
      <c r="M1072" t="s">
        <v>3864</v>
      </c>
      <c r="N1072" t="s">
        <v>174</v>
      </c>
      <c r="O1072" t="s">
        <v>3851</v>
      </c>
      <c r="P1072" t="s">
        <v>4315</v>
      </c>
      <c r="Q1072" t="s">
        <v>4319</v>
      </c>
      <c r="R1072" t="s">
        <v>4321</v>
      </c>
      <c r="S1072" t="s">
        <v>5087</v>
      </c>
      <c r="T1072" t="s">
        <v>5439</v>
      </c>
      <c r="U1072" t="s">
        <v>4324</v>
      </c>
      <c r="V1072" t="s">
        <v>5821</v>
      </c>
      <c r="W1072" t="s">
        <v>6485</v>
      </c>
      <c r="AA1072" t="s">
        <v>6697</v>
      </c>
      <c r="AB1072" t="s">
        <v>6697</v>
      </c>
      <c r="AC1072" t="s">
        <v>6697</v>
      </c>
      <c r="AD1072" t="s">
        <v>6697</v>
      </c>
      <c r="AE1072" t="s">
        <v>6697</v>
      </c>
      <c r="AF1072" t="s">
        <v>6697</v>
      </c>
      <c r="AG1072" t="s">
        <v>6697</v>
      </c>
      <c r="AH1072" t="s">
        <v>6697</v>
      </c>
      <c r="AI1072" t="s">
        <v>6697</v>
      </c>
      <c r="AJ1072" t="s">
        <v>6697</v>
      </c>
      <c r="AK1072" t="s">
        <v>6697</v>
      </c>
      <c r="AL1072" t="s">
        <v>6697</v>
      </c>
      <c r="AM1072" t="s">
        <v>6697</v>
      </c>
      <c r="AN1072" t="s">
        <v>6700</v>
      </c>
      <c r="AO1072" t="s">
        <v>6697</v>
      </c>
      <c r="AP1072" t="s">
        <v>6697</v>
      </c>
      <c r="AQ1072" t="s">
        <v>6697</v>
      </c>
      <c r="AR1072" t="s">
        <v>6697</v>
      </c>
      <c r="AS1072" t="s">
        <v>6697</v>
      </c>
      <c r="AT1072">
        <v>0</v>
      </c>
      <c r="AU1072" t="s">
        <v>6697</v>
      </c>
      <c r="AV1072" t="s">
        <v>6697</v>
      </c>
      <c r="AW1072">
        <v>5</v>
      </c>
      <c r="AX1072" t="s">
        <v>6697</v>
      </c>
      <c r="AY1072" t="s">
        <v>6697</v>
      </c>
      <c r="BA1072" t="s">
        <v>6697</v>
      </c>
    </row>
    <row r="1073" spans="1:53">
      <c r="A1073" t="s">
        <v>587</v>
      </c>
      <c r="B1073" t="s">
        <v>940</v>
      </c>
      <c r="C1073" t="s">
        <v>1327</v>
      </c>
      <c r="D1073" t="s">
        <v>1667</v>
      </c>
      <c r="E1073" t="s">
        <v>1974</v>
      </c>
      <c r="F1073">
        <v>0</v>
      </c>
      <c r="G1073" t="s">
        <v>1977</v>
      </c>
      <c r="H1073" t="s">
        <v>1979</v>
      </c>
      <c r="I1073" t="s">
        <v>3045</v>
      </c>
      <c r="J1073" t="s">
        <v>3542</v>
      </c>
      <c r="K1073" t="s">
        <v>3545</v>
      </c>
      <c r="L1073" t="s">
        <v>3563</v>
      </c>
      <c r="M1073" t="s">
        <v>3864</v>
      </c>
      <c r="N1073" t="s">
        <v>174</v>
      </c>
      <c r="O1073" t="s">
        <v>4135</v>
      </c>
      <c r="P1073" t="s">
        <v>4315</v>
      </c>
      <c r="Q1073" t="s">
        <v>4319</v>
      </c>
      <c r="R1073" t="s">
        <v>4321</v>
      </c>
      <c r="S1073" t="s">
        <v>4556</v>
      </c>
      <c r="T1073" t="s">
        <v>5439</v>
      </c>
      <c r="U1073" t="s">
        <v>4324</v>
      </c>
      <c r="V1073" t="s">
        <v>5672</v>
      </c>
      <c r="W1073" t="s">
        <v>6135</v>
      </c>
      <c r="AA1073" t="s">
        <v>6697</v>
      </c>
      <c r="AB1073" t="s">
        <v>6697</v>
      </c>
      <c r="AC1073" t="s">
        <v>6697</v>
      </c>
      <c r="AD1073" t="s">
        <v>6697</v>
      </c>
      <c r="AE1073" t="s">
        <v>6697</v>
      </c>
      <c r="AF1073" t="s">
        <v>6697</v>
      </c>
      <c r="AG1073" t="s">
        <v>6697</v>
      </c>
      <c r="AH1073" t="s">
        <v>6697</v>
      </c>
      <c r="AI1073" t="s">
        <v>6697</v>
      </c>
      <c r="AJ1073" t="s">
        <v>6697</v>
      </c>
      <c r="AK1073" t="s">
        <v>6697</v>
      </c>
      <c r="AL1073" t="s">
        <v>6697</v>
      </c>
      <c r="AM1073" t="s">
        <v>6697</v>
      </c>
      <c r="AN1073" t="s">
        <v>6700</v>
      </c>
      <c r="AO1073" t="s">
        <v>6697</v>
      </c>
      <c r="AP1073" t="s">
        <v>6697</v>
      </c>
      <c r="AQ1073" t="s">
        <v>6697</v>
      </c>
      <c r="AR1073" t="s">
        <v>6697</v>
      </c>
      <c r="AS1073" t="s">
        <v>6697</v>
      </c>
      <c r="AT1073">
        <v>0</v>
      </c>
      <c r="AU1073" t="s">
        <v>6697</v>
      </c>
      <c r="AV1073" t="s">
        <v>6697</v>
      </c>
      <c r="AW1073">
        <v>1</v>
      </c>
      <c r="AX1073" t="s">
        <v>6697</v>
      </c>
      <c r="AY1073" t="s">
        <v>6697</v>
      </c>
      <c r="BA1073" t="s">
        <v>6697</v>
      </c>
    </row>
    <row r="1074" spans="1:53">
      <c r="A1074" t="s">
        <v>202</v>
      </c>
      <c r="B1074" t="s">
        <v>186</v>
      </c>
      <c r="C1074" t="s">
        <v>1547</v>
      </c>
      <c r="D1074" t="s">
        <v>174</v>
      </c>
      <c r="E1074" t="s">
        <v>1974</v>
      </c>
      <c r="F1074">
        <v>15</v>
      </c>
      <c r="G1074" t="s">
        <v>1977</v>
      </c>
      <c r="H1074" t="s">
        <v>1979</v>
      </c>
      <c r="I1074" t="s">
        <v>3046</v>
      </c>
      <c r="J1074" t="s">
        <v>3542</v>
      </c>
      <c r="K1074" t="s">
        <v>3545</v>
      </c>
      <c r="L1074" t="s">
        <v>3563</v>
      </c>
      <c r="M1074" t="s">
        <v>3789</v>
      </c>
      <c r="N1074" t="s">
        <v>174</v>
      </c>
      <c r="O1074" t="s">
        <v>3629</v>
      </c>
      <c r="P1074" t="s">
        <v>4315</v>
      </c>
      <c r="Q1074" t="s">
        <v>4319</v>
      </c>
      <c r="R1074" t="s">
        <v>4321</v>
      </c>
      <c r="S1074" t="s">
        <v>5088</v>
      </c>
      <c r="T1074" t="s">
        <v>5443</v>
      </c>
      <c r="U1074" t="s">
        <v>5489</v>
      </c>
      <c r="V1074" t="s">
        <v>5822</v>
      </c>
      <c r="W1074" t="s">
        <v>6486</v>
      </c>
      <c r="AA1074" t="s">
        <v>6697</v>
      </c>
      <c r="AB1074" t="s">
        <v>6697</v>
      </c>
      <c r="AC1074" t="s">
        <v>6699</v>
      </c>
      <c r="AD1074" t="s">
        <v>6697</v>
      </c>
      <c r="AE1074" t="s">
        <v>6697</v>
      </c>
      <c r="AF1074" t="s">
        <v>6697</v>
      </c>
      <c r="AG1074" t="s">
        <v>6697</v>
      </c>
      <c r="AH1074" t="s">
        <v>6697</v>
      </c>
      <c r="AI1074" t="s">
        <v>6697</v>
      </c>
      <c r="AJ1074" t="s">
        <v>6698</v>
      </c>
      <c r="AK1074" t="s">
        <v>6697</v>
      </c>
      <c r="AL1074" t="s">
        <v>6697</v>
      </c>
      <c r="AM1074" t="s">
        <v>6697</v>
      </c>
      <c r="AN1074" t="s">
        <v>6700</v>
      </c>
      <c r="AO1074" t="s">
        <v>6697</v>
      </c>
      <c r="AP1074" t="s">
        <v>6697</v>
      </c>
      <c r="AQ1074" t="s">
        <v>6697</v>
      </c>
      <c r="AR1074" t="s">
        <v>6697</v>
      </c>
      <c r="AS1074" t="s">
        <v>6697</v>
      </c>
      <c r="AT1074">
        <v>4</v>
      </c>
      <c r="AU1074" t="s">
        <v>6697</v>
      </c>
      <c r="AV1074" t="s">
        <v>6703</v>
      </c>
      <c r="AW1074">
        <v>65535</v>
      </c>
      <c r="AX1074" t="s">
        <v>6703</v>
      </c>
      <c r="AY1074" t="s">
        <v>6697</v>
      </c>
      <c r="BA1074" t="s">
        <v>6697</v>
      </c>
    </row>
    <row r="1075" spans="1:53">
      <c r="A1075" t="s">
        <v>202</v>
      </c>
      <c r="B1075" t="s">
        <v>187</v>
      </c>
      <c r="C1075" t="s">
        <v>1327</v>
      </c>
      <c r="D1075" t="s">
        <v>1783</v>
      </c>
      <c r="E1075" t="s">
        <v>1974</v>
      </c>
      <c r="F1075">
        <v>15</v>
      </c>
      <c r="G1075" t="s">
        <v>1977</v>
      </c>
      <c r="H1075" t="s">
        <v>1979</v>
      </c>
      <c r="I1075" t="s">
        <v>3047</v>
      </c>
      <c r="J1075" t="s">
        <v>3542</v>
      </c>
      <c r="K1075" t="s">
        <v>3545</v>
      </c>
      <c r="L1075" t="s">
        <v>3563</v>
      </c>
      <c r="M1075" t="s">
        <v>3637</v>
      </c>
      <c r="N1075" t="s">
        <v>174</v>
      </c>
      <c r="O1075" t="s">
        <v>3621</v>
      </c>
      <c r="P1075" t="s">
        <v>4315</v>
      </c>
      <c r="Q1075" t="s">
        <v>4319</v>
      </c>
      <c r="R1075" t="s">
        <v>4321</v>
      </c>
      <c r="S1075" t="s">
        <v>5089</v>
      </c>
      <c r="T1075" t="s">
        <v>5439</v>
      </c>
      <c r="U1075" t="s">
        <v>4324</v>
      </c>
      <c r="V1075" t="s">
        <v>5823</v>
      </c>
      <c r="W1075" t="s">
        <v>6486</v>
      </c>
      <c r="AA1075" t="s">
        <v>6697</v>
      </c>
      <c r="AB1075" t="s">
        <v>6697</v>
      </c>
      <c r="AC1075" t="s">
        <v>6699</v>
      </c>
      <c r="AD1075" t="s">
        <v>6697</v>
      </c>
      <c r="AE1075" t="s">
        <v>6698</v>
      </c>
      <c r="AF1075" t="s">
        <v>6697</v>
      </c>
      <c r="AG1075" t="s">
        <v>6697</v>
      </c>
      <c r="AH1075" t="s">
        <v>6697</v>
      </c>
      <c r="AI1075" t="s">
        <v>6697</v>
      </c>
      <c r="AJ1075" t="s">
        <v>6697</v>
      </c>
      <c r="AK1075" t="s">
        <v>6697</v>
      </c>
      <c r="AL1075" t="s">
        <v>6697</v>
      </c>
      <c r="AM1075" t="s">
        <v>6697</v>
      </c>
      <c r="AN1075" t="s">
        <v>6700</v>
      </c>
      <c r="AO1075" t="s">
        <v>6697</v>
      </c>
      <c r="AP1075" t="s">
        <v>6697</v>
      </c>
      <c r="AQ1075" t="s">
        <v>6697</v>
      </c>
      <c r="AR1075" t="s">
        <v>6697</v>
      </c>
      <c r="AS1075" t="s">
        <v>6697</v>
      </c>
      <c r="AT1075">
        <v>0</v>
      </c>
      <c r="AU1075" t="s">
        <v>6697</v>
      </c>
      <c r="AV1075" t="s">
        <v>6697</v>
      </c>
      <c r="AW1075">
        <v>3</v>
      </c>
      <c r="AX1075" t="s">
        <v>6697</v>
      </c>
      <c r="AY1075" t="s">
        <v>6697</v>
      </c>
      <c r="BA1075" t="s">
        <v>6697</v>
      </c>
    </row>
    <row r="1076" spans="1:53">
      <c r="A1076" t="s">
        <v>202</v>
      </c>
      <c r="B1076" t="s">
        <v>187</v>
      </c>
      <c r="C1076" t="s">
        <v>1367</v>
      </c>
      <c r="D1076" t="s">
        <v>174</v>
      </c>
      <c r="E1076" t="s">
        <v>1974</v>
      </c>
      <c r="F1076">
        <v>25</v>
      </c>
      <c r="G1076" t="s">
        <v>1977</v>
      </c>
      <c r="H1076" t="s">
        <v>1979</v>
      </c>
      <c r="I1076" t="s">
        <v>3048</v>
      </c>
      <c r="J1076" t="s">
        <v>3542</v>
      </c>
      <c r="K1076" t="s">
        <v>3545</v>
      </c>
      <c r="L1076" t="s">
        <v>3563</v>
      </c>
      <c r="M1076" t="s">
        <v>3637</v>
      </c>
      <c r="N1076" t="s">
        <v>174</v>
      </c>
      <c r="O1076" t="s">
        <v>3621</v>
      </c>
      <c r="P1076" t="s">
        <v>4315</v>
      </c>
      <c r="Q1076" t="s">
        <v>4319</v>
      </c>
      <c r="R1076" t="s">
        <v>4321</v>
      </c>
      <c r="S1076" t="s">
        <v>5090</v>
      </c>
      <c r="T1076" t="s">
        <v>5441</v>
      </c>
      <c r="U1076" t="s">
        <v>5507</v>
      </c>
      <c r="V1076" t="s">
        <v>5823</v>
      </c>
      <c r="W1076" t="s">
        <v>6486</v>
      </c>
      <c r="AA1076" t="s">
        <v>6697</v>
      </c>
      <c r="AB1076" t="s">
        <v>6697</v>
      </c>
      <c r="AC1076" t="s">
        <v>6699</v>
      </c>
      <c r="AD1076" t="s">
        <v>6697</v>
      </c>
      <c r="AE1076" t="s">
        <v>6698</v>
      </c>
      <c r="AF1076" t="s">
        <v>6697</v>
      </c>
      <c r="AG1076" t="s">
        <v>6697</v>
      </c>
      <c r="AH1076" t="s">
        <v>6697</v>
      </c>
      <c r="AI1076" t="s">
        <v>6697</v>
      </c>
      <c r="AJ1076" t="s">
        <v>6698</v>
      </c>
      <c r="AK1076" t="s">
        <v>6697</v>
      </c>
      <c r="AL1076" t="s">
        <v>6697</v>
      </c>
      <c r="AM1076" t="s">
        <v>6697</v>
      </c>
      <c r="AN1076" t="s">
        <v>6700</v>
      </c>
      <c r="AO1076" t="s">
        <v>6697</v>
      </c>
      <c r="AP1076" t="s">
        <v>6697</v>
      </c>
      <c r="AQ1076" t="s">
        <v>6697</v>
      </c>
      <c r="AR1076" t="s">
        <v>6697</v>
      </c>
      <c r="AS1076" t="s">
        <v>6697</v>
      </c>
      <c r="AT1076">
        <v>3</v>
      </c>
      <c r="AU1076" t="s">
        <v>6697</v>
      </c>
      <c r="AV1076" t="s">
        <v>6703</v>
      </c>
      <c r="AW1076">
        <v>65535</v>
      </c>
      <c r="AX1076" t="s">
        <v>6703</v>
      </c>
      <c r="AY1076" t="s">
        <v>6697</v>
      </c>
      <c r="BA1076" t="s">
        <v>6697</v>
      </c>
    </row>
    <row r="1077" spans="1:53">
      <c r="A1077" t="s">
        <v>588</v>
      </c>
      <c r="B1077" t="s">
        <v>1156</v>
      </c>
      <c r="C1077" t="s">
        <v>1548</v>
      </c>
      <c r="D1077" t="s">
        <v>1783</v>
      </c>
      <c r="E1077" t="s">
        <v>1974</v>
      </c>
      <c r="F1077">
        <v>0</v>
      </c>
      <c r="G1077" t="s">
        <v>1977</v>
      </c>
      <c r="H1077" t="s">
        <v>1979</v>
      </c>
      <c r="I1077" t="s">
        <v>3049</v>
      </c>
      <c r="J1077" t="s">
        <v>3542</v>
      </c>
      <c r="K1077" t="s">
        <v>3545</v>
      </c>
      <c r="L1077" t="s">
        <v>3563</v>
      </c>
      <c r="M1077" t="s">
        <v>3789</v>
      </c>
      <c r="N1077" t="s">
        <v>174</v>
      </c>
      <c r="O1077" t="s">
        <v>4258</v>
      </c>
      <c r="P1077" t="s">
        <v>4315</v>
      </c>
      <c r="Q1077" t="s">
        <v>4319</v>
      </c>
      <c r="R1077" t="s">
        <v>4321</v>
      </c>
      <c r="S1077" t="s">
        <v>5091</v>
      </c>
      <c r="T1077" t="s">
        <v>5440</v>
      </c>
      <c r="U1077" t="s">
        <v>5440</v>
      </c>
      <c r="V1077" t="s">
        <v>5824</v>
      </c>
      <c r="W1077" t="s">
        <v>5824</v>
      </c>
      <c r="AA1077" t="s">
        <v>6697</v>
      </c>
      <c r="AB1077" t="s">
        <v>6697</v>
      </c>
      <c r="AC1077" t="s">
        <v>6697</v>
      </c>
      <c r="AD1077" t="s">
        <v>6697</v>
      </c>
      <c r="AE1077" t="s">
        <v>6697</v>
      </c>
      <c r="AF1077" t="s">
        <v>6697</v>
      </c>
      <c r="AG1077" t="s">
        <v>6697</v>
      </c>
      <c r="AH1077" t="s">
        <v>6697</v>
      </c>
      <c r="AI1077" t="s">
        <v>6697</v>
      </c>
      <c r="AJ1077" t="s">
        <v>6697</v>
      </c>
      <c r="AK1077" t="s">
        <v>6697</v>
      </c>
      <c r="AL1077" t="s">
        <v>6697</v>
      </c>
      <c r="AM1077" t="s">
        <v>6697</v>
      </c>
      <c r="AN1077" t="s">
        <v>6700</v>
      </c>
      <c r="AO1077" t="s">
        <v>6697</v>
      </c>
      <c r="AP1077" t="s">
        <v>6697</v>
      </c>
      <c r="AQ1077" t="s">
        <v>6697</v>
      </c>
      <c r="AR1077" t="s">
        <v>6697</v>
      </c>
      <c r="AS1077" t="s">
        <v>6697</v>
      </c>
      <c r="AT1077">
        <v>5</v>
      </c>
      <c r="AU1077" t="s">
        <v>6697</v>
      </c>
      <c r="AV1077" t="s">
        <v>6697</v>
      </c>
      <c r="AW1077">
        <v>3</v>
      </c>
      <c r="AX1077" t="s">
        <v>6697</v>
      </c>
      <c r="AY1077" t="s">
        <v>6697</v>
      </c>
      <c r="BA1077" t="s">
        <v>6697</v>
      </c>
    </row>
    <row r="1078" spans="1:53">
      <c r="A1078" t="s">
        <v>588</v>
      </c>
      <c r="B1078" t="s">
        <v>758</v>
      </c>
      <c r="C1078" t="s">
        <v>1327</v>
      </c>
      <c r="D1078" t="s">
        <v>1898</v>
      </c>
      <c r="E1078" t="s">
        <v>1974</v>
      </c>
      <c r="F1078">
        <v>0</v>
      </c>
      <c r="G1078" t="s">
        <v>1977</v>
      </c>
      <c r="H1078" t="s">
        <v>1979</v>
      </c>
      <c r="I1078" t="s">
        <v>3050</v>
      </c>
      <c r="J1078" t="s">
        <v>3542</v>
      </c>
      <c r="K1078" t="s">
        <v>3545</v>
      </c>
      <c r="L1078" t="s">
        <v>3563</v>
      </c>
      <c r="M1078" t="s">
        <v>3951</v>
      </c>
      <c r="N1078" t="s">
        <v>174</v>
      </c>
      <c r="O1078" t="s">
        <v>4258</v>
      </c>
      <c r="P1078" t="s">
        <v>4315</v>
      </c>
      <c r="Q1078" t="s">
        <v>4319</v>
      </c>
      <c r="R1078" t="s">
        <v>4323</v>
      </c>
      <c r="S1078" t="s">
        <v>5091</v>
      </c>
      <c r="T1078" t="s">
        <v>5439</v>
      </c>
      <c r="U1078" t="s">
        <v>4324</v>
      </c>
      <c r="V1078" t="s">
        <v>5824</v>
      </c>
      <c r="W1078" t="s">
        <v>5824</v>
      </c>
      <c r="AA1078" t="s">
        <v>6697</v>
      </c>
      <c r="AB1078" t="s">
        <v>6697</v>
      </c>
      <c r="AC1078" t="s">
        <v>6697</v>
      </c>
      <c r="AD1078" t="s">
        <v>6697</v>
      </c>
      <c r="AE1078" t="s">
        <v>6697</v>
      </c>
      <c r="AF1078" t="s">
        <v>6697</v>
      </c>
      <c r="AG1078" t="s">
        <v>6697</v>
      </c>
      <c r="AH1078" t="s">
        <v>6697</v>
      </c>
      <c r="AI1078" t="s">
        <v>6697</v>
      </c>
      <c r="AJ1078" t="s">
        <v>6697</v>
      </c>
      <c r="AK1078" t="s">
        <v>6697</v>
      </c>
      <c r="AL1078" t="s">
        <v>6697</v>
      </c>
      <c r="AM1078" t="s">
        <v>6697</v>
      </c>
      <c r="AN1078" t="s">
        <v>6699</v>
      </c>
      <c r="AO1078" t="s">
        <v>6697</v>
      </c>
      <c r="AP1078" t="s">
        <v>6697</v>
      </c>
      <c r="AQ1078" t="s">
        <v>6697</v>
      </c>
      <c r="AR1078" t="s">
        <v>6697</v>
      </c>
      <c r="AS1078" t="s">
        <v>6697</v>
      </c>
      <c r="AT1078">
        <v>0</v>
      </c>
      <c r="AU1078" t="s">
        <v>6697</v>
      </c>
      <c r="AV1078" t="s">
        <v>6697</v>
      </c>
      <c r="AW1078">
        <v>3</v>
      </c>
      <c r="AX1078" t="s">
        <v>6697</v>
      </c>
      <c r="AY1078" t="s">
        <v>6697</v>
      </c>
      <c r="BA1078" t="s">
        <v>6697</v>
      </c>
    </row>
    <row r="1079" spans="1:53">
      <c r="A1079" t="s">
        <v>588</v>
      </c>
      <c r="B1079" t="s">
        <v>130</v>
      </c>
      <c r="C1079" t="s">
        <v>1538</v>
      </c>
      <c r="D1079" t="s">
        <v>1783</v>
      </c>
      <c r="E1079" t="s">
        <v>1974</v>
      </c>
      <c r="F1079">
        <v>0</v>
      </c>
      <c r="G1079" t="s">
        <v>1977</v>
      </c>
      <c r="H1079" t="s">
        <v>1979</v>
      </c>
      <c r="I1079" t="s">
        <v>3051</v>
      </c>
      <c r="J1079" t="s">
        <v>3542</v>
      </c>
      <c r="K1079" t="s">
        <v>3545</v>
      </c>
      <c r="L1079" t="s">
        <v>3563</v>
      </c>
      <c r="M1079" t="s">
        <v>3649</v>
      </c>
      <c r="N1079" t="s">
        <v>174</v>
      </c>
      <c r="O1079" t="s">
        <v>4259</v>
      </c>
      <c r="P1079" t="s">
        <v>4315</v>
      </c>
      <c r="Q1079" t="s">
        <v>4319</v>
      </c>
      <c r="R1079" t="s">
        <v>4321</v>
      </c>
      <c r="S1079" t="s">
        <v>5091</v>
      </c>
      <c r="T1079" t="s">
        <v>5439</v>
      </c>
      <c r="U1079" t="s">
        <v>4324</v>
      </c>
      <c r="V1079" t="s">
        <v>5824</v>
      </c>
      <c r="W1079" t="s">
        <v>5824</v>
      </c>
      <c r="AA1079" t="s">
        <v>6697</v>
      </c>
      <c r="AB1079" t="s">
        <v>6697</v>
      </c>
      <c r="AC1079" t="s">
        <v>6697</v>
      </c>
      <c r="AD1079" t="s">
        <v>6697</v>
      </c>
      <c r="AE1079" t="s">
        <v>6697</v>
      </c>
      <c r="AF1079" t="s">
        <v>6697</v>
      </c>
      <c r="AG1079" t="s">
        <v>6697</v>
      </c>
      <c r="AH1079" t="s">
        <v>6697</v>
      </c>
      <c r="AI1079" t="s">
        <v>6697</v>
      </c>
      <c r="AJ1079" t="s">
        <v>6697</v>
      </c>
      <c r="AK1079" t="s">
        <v>6697</v>
      </c>
      <c r="AL1079" t="s">
        <v>6697</v>
      </c>
      <c r="AM1079" t="s">
        <v>6697</v>
      </c>
      <c r="AN1079" t="s">
        <v>6700</v>
      </c>
      <c r="AO1079" t="s">
        <v>6697</v>
      </c>
      <c r="AP1079" t="s">
        <v>6697</v>
      </c>
      <c r="AQ1079" t="s">
        <v>6697</v>
      </c>
      <c r="AR1079" t="s">
        <v>6697</v>
      </c>
      <c r="AS1079" t="s">
        <v>6697</v>
      </c>
      <c r="AT1079">
        <v>3</v>
      </c>
      <c r="AU1079" t="s">
        <v>6697</v>
      </c>
      <c r="AV1079" t="s">
        <v>6697</v>
      </c>
      <c r="AW1079">
        <v>3</v>
      </c>
      <c r="AX1079" t="s">
        <v>6697</v>
      </c>
      <c r="AY1079" t="s">
        <v>6697</v>
      </c>
      <c r="BA1079" t="s">
        <v>6697</v>
      </c>
    </row>
    <row r="1080" spans="1:53">
      <c r="A1080" t="s">
        <v>588</v>
      </c>
      <c r="B1080" t="s">
        <v>130</v>
      </c>
      <c r="C1080" t="s">
        <v>1327</v>
      </c>
      <c r="D1080" t="s">
        <v>1898</v>
      </c>
      <c r="E1080" t="s">
        <v>1974</v>
      </c>
      <c r="F1080">
        <v>0</v>
      </c>
      <c r="G1080" t="s">
        <v>1977</v>
      </c>
      <c r="H1080" t="s">
        <v>1979</v>
      </c>
      <c r="I1080" t="s">
        <v>3052</v>
      </c>
      <c r="J1080" t="s">
        <v>3542</v>
      </c>
      <c r="K1080" t="s">
        <v>3545</v>
      </c>
      <c r="L1080" t="s">
        <v>3563</v>
      </c>
      <c r="M1080" t="s">
        <v>3952</v>
      </c>
      <c r="N1080" t="s">
        <v>174</v>
      </c>
      <c r="O1080" t="s">
        <v>4259</v>
      </c>
      <c r="P1080" t="s">
        <v>4315</v>
      </c>
      <c r="Q1080" t="s">
        <v>4319</v>
      </c>
      <c r="R1080" t="s">
        <v>4321</v>
      </c>
      <c r="S1080" t="s">
        <v>5091</v>
      </c>
      <c r="T1080" t="s">
        <v>5439</v>
      </c>
      <c r="U1080" t="s">
        <v>4324</v>
      </c>
      <c r="V1080" t="s">
        <v>5824</v>
      </c>
      <c r="W1080" t="s">
        <v>5824</v>
      </c>
      <c r="AA1080" t="s">
        <v>6697</v>
      </c>
      <c r="AB1080" t="s">
        <v>6697</v>
      </c>
      <c r="AC1080" t="s">
        <v>6697</v>
      </c>
      <c r="AD1080" t="s">
        <v>6697</v>
      </c>
      <c r="AE1080" t="s">
        <v>6697</v>
      </c>
      <c r="AF1080" t="s">
        <v>6697</v>
      </c>
      <c r="AG1080" t="s">
        <v>6697</v>
      </c>
      <c r="AH1080" t="s">
        <v>6697</v>
      </c>
      <c r="AI1080" t="s">
        <v>6697</v>
      </c>
      <c r="AJ1080" t="s">
        <v>6697</v>
      </c>
      <c r="AK1080" t="s">
        <v>6697</v>
      </c>
      <c r="AL1080" t="s">
        <v>6697</v>
      </c>
      <c r="AM1080" t="s">
        <v>6697</v>
      </c>
      <c r="AN1080" t="s">
        <v>6700</v>
      </c>
      <c r="AO1080" t="s">
        <v>6697</v>
      </c>
      <c r="AP1080" t="s">
        <v>6697</v>
      </c>
      <c r="AQ1080" t="s">
        <v>6697</v>
      </c>
      <c r="AR1080" t="s">
        <v>6697</v>
      </c>
      <c r="AS1080" t="s">
        <v>6697</v>
      </c>
      <c r="AT1080">
        <v>0</v>
      </c>
      <c r="AU1080" t="s">
        <v>6697</v>
      </c>
      <c r="AV1080" t="s">
        <v>6697</v>
      </c>
      <c r="AW1080">
        <v>3</v>
      </c>
      <c r="AX1080" t="s">
        <v>6697</v>
      </c>
      <c r="AY1080" t="s">
        <v>6697</v>
      </c>
      <c r="BA1080" t="s">
        <v>6697</v>
      </c>
    </row>
    <row r="1081" spans="1:53">
      <c r="A1081" t="s">
        <v>202</v>
      </c>
      <c r="B1081" t="s">
        <v>896</v>
      </c>
      <c r="C1081" t="s">
        <v>1327</v>
      </c>
      <c r="D1081" t="s">
        <v>1662</v>
      </c>
      <c r="E1081" t="s">
        <v>1974</v>
      </c>
      <c r="F1081">
        <v>-5</v>
      </c>
      <c r="G1081" t="s">
        <v>1977</v>
      </c>
      <c r="H1081" t="s">
        <v>1979</v>
      </c>
      <c r="I1081" t="s">
        <v>3053</v>
      </c>
      <c r="J1081" t="s">
        <v>3542</v>
      </c>
      <c r="K1081" t="s">
        <v>3545</v>
      </c>
      <c r="L1081" t="s">
        <v>3563</v>
      </c>
      <c r="M1081" t="s">
        <v>3789</v>
      </c>
      <c r="N1081" t="s">
        <v>4076</v>
      </c>
      <c r="O1081" t="s">
        <v>4093</v>
      </c>
      <c r="P1081" t="s">
        <v>4315</v>
      </c>
      <c r="Q1081" t="s">
        <v>4319</v>
      </c>
      <c r="R1081" t="s">
        <v>4321</v>
      </c>
      <c r="S1081" t="s">
        <v>5092</v>
      </c>
      <c r="T1081" t="s">
        <v>5440</v>
      </c>
      <c r="U1081" t="s">
        <v>5440</v>
      </c>
      <c r="V1081" t="s">
        <v>5817</v>
      </c>
      <c r="W1081" t="s">
        <v>6487</v>
      </c>
      <c r="AA1081" t="s">
        <v>6697</v>
      </c>
      <c r="AB1081" t="s">
        <v>6697</v>
      </c>
      <c r="AC1081" t="s">
        <v>6699</v>
      </c>
      <c r="AD1081" t="s">
        <v>6697</v>
      </c>
      <c r="AE1081" t="s">
        <v>6697</v>
      </c>
      <c r="AF1081" t="s">
        <v>6697</v>
      </c>
      <c r="AG1081" t="s">
        <v>6697</v>
      </c>
      <c r="AH1081" t="s">
        <v>6697</v>
      </c>
      <c r="AI1081" t="s">
        <v>6697</v>
      </c>
      <c r="AJ1081" t="s">
        <v>6697</v>
      </c>
      <c r="AK1081" t="s">
        <v>6697</v>
      </c>
      <c r="AL1081" t="s">
        <v>6697</v>
      </c>
      <c r="AM1081" t="s">
        <v>6697</v>
      </c>
      <c r="AN1081" t="s">
        <v>6700</v>
      </c>
      <c r="AO1081" t="s">
        <v>6697</v>
      </c>
      <c r="AP1081" t="s">
        <v>6702</v>
      </c>
      <c r="AQ1081" t="s">
        <v>6697</v>
      </c>
      <c r="AR1081" t="s">
        <v>6697</v>
      </c>
      <c r="AS1081" t="s">
        <v>6697</v>
      </c>
      <c r="AT1081">
        <v>0</v>
      </c>
      <c r="AU1081" t="s">
        <v>6697</v>
      </c>
      <c r="AV1081" t="s">
        <v>6697</v>
      </c>
      <c r="AW1081">
        <v>2</v>
      </c>
      <c r="AX1081" t="s">
        <v>6697</v>
      </c>
      <c r="AY1081" t="s">
        <v>6697</v>
      </c>
      <c r="BA1081" t="s">
        <v>6697</v>
      </c>
    </row>
    <row r="1082" spans="1:53">
      <c r="A1082" t="s">
        <v>202</v>
      </c>
      <c r="B1082" t="s">
        <v>96</v>
      </c>
      <c r="C1082" t="s">
        <v>1327</v>
      </c>
      <c r="D1082" t="s">
        <v>1662</v>
      </c>
      <c r="E1082" t="s">
        <v>1974</v>
      </c>
      <c r="F1082">
        <v>-5</v>
      </c>
      <c r="G1082" t="s">
        <v>1977</v>
      </c>
      <c r="H1082" t="s">
        <v>1979</v>
      </c>
      <c r="I1082" t="s">
        <v>3054</v>
      </c>
      <c r="J1082" t="s">
        <v>3542</v>
      </c>
      <c r="K1082" t="s">
        <v>3545</v>
      </c>
      <c r="L1082" t="s">
        <v>3563</v>
      </c>
      <c r="M1082" t="s">
        <v>3649</v>
      </c>
      <c r="N1082" t="s">
        <v>4076</v>
      </c>
      <c r="O1082" t="s">
        <v>3643</v>
      </c>
      <c r="P1082" t="s">
        <v>4315</v>
      </c>
      <c r="Q1082" t="s">
        <v>4319</v>
      </c>
      <c r="R1082" t="s">
        <v>4321</v>
      </c>
      <c r="S1082" t="s">
        <v>5092</v>
      </c>
      <c r="T1082" t="s">
        <v>5439</v>
      </c>
      <c r="U1082" t="s">
        <v>4324</v>
      </c>
      <c r="V1082" t="s">
        <v>5817</v>
      </c>
      <c r="W1082" t="s">
        <v>6487</v>
      </c>
      <c r="AA1082" t="s">
        <v>6697</v>
      </c>
      <c r="AB1082" t="s">
        <v>6697</v>
      </c>
      <c r="AC1082" t="s">
        <v>6699</v>
      </c>
      <c r="AD1082" t="s">
        <v>6697</v>
      </c>
      <c r="AE1082" t="s">
        <v>6697</v>
      </c>
      <c r="AF1082" t="s">
        <v>6697</v>
      </c>
      <c r="AG1082" t="s">
        <v>6697</v>
      </c>
      <c r="AH1082" t="s">
        <v>6697</v>
      </c>
      <c r="AI1082" t="s">
        <v>6697</v>
      </c>
      <c r="AJ1082" t="s">
        <v>6697</v>
      </c>
      <c r="AK1082" t="s">
        <v>6697</v>
      </c>
      <c r="AL1082" t="s">
        <v>6697</v>
      </c>
      <c r="AM1082" t="s">
        <v>6697</v>
      </c>
      <c r="AN1082" t="s">
        <v>6700</v>
      </c>
      <c r="AO1082" t="s">
        <v>6697</v>
      </c>
      <c r="AP1082" t="s">
        <v>6702</v>
      </c>
      <c r="AQ1082" t="s">
        <v>6697</v>
      </c>
      <c r="AR1082" t="s">
        <v>6697</v>
      </c>
      <c r="AS1082" t="s">
        <v>6697</v>
      </c>
      <c r="AT1082">
        <v>0</v>
      </c>
      <c r="AU1082" t="s">
        <v>6697</v>
      </c>
      <c r="AV1082" t="s">
        <v>6697</v>
      </c>
      <c r="AW1082">
        <v>2</v>
      </c>
      <c r="AX1082" t="s">
        <v>6697</v>
      </c>
      <c r="AY1082" t="s">
        <v>6697</v>
      </c>
      <c r="BA1082" t="s">
        <v>6697</v>
      </c>
    </row>
    <row r="1083" spans="1:53">
      <c r="A1083" t="s">
        <v>202</v>
      </c>
      <c r="B1083" t="s">
        <v>928</v>
      </c>
      <c r="C1083" t="s">
        <v>1327</v>
      </c>
      <c r="D1083" t="s">
        <v>1662</v>
      </c>
      <c r="E1083" t="s">
        <v>1974</v>
      </c>
      <c r="F1083">
        <v>-5</v>
      </c>
      <c r="G1083" t="s">
        <v>1977</v>
      </c>
      <c r="H1083" t="s">
        <v>1979</v>
      </c>
      <c r="I1083" t="s">
        <v>3055</v>
      </c>
      <c r="J1083" t="s">
        <v>3542</v>
      </c>
      <c r="K1083" t="s">
        <v>3545</v>
      </c>
      <c r="L1083" t="s">
        <v>3563</v>
      </c>
      <c r="M1083" t="s">
        <v>3649</v>
      </c>
      <c r="N1083" t="s">
        <v>4076</v>
      </c>
      <c r="O1083" t="s">
        <v>4110</v>
      </c>
      <c r="P1083" t="s">
        <v>4315</v>
      </c>
      <c r="Q1083" t="s">
        <v>4319</v>
      </c>
      <c r="R1083" t="s">
        <v>4321</v>
      </c>
      <c r="S1083" t="s">
        <v>5092</v>
      </c>
      <c r="T1083" t="s">
        <v>5439</v>
      </c>
      <c r="U1083" t="s">
        <v>4324</v>
      </c>
      <c r="V1083" t="s">
        <v>5817</v>
      </c>
      <c r="W1083" t="s">
        <v>6487</v>
      </c>
      <c r="AA1083" t="s">
        <v>6697</v>
      </c>
      <c r="AB1083" t="s">
        <v>6697</v>
      </c>
      <c r="AC1083" t="s">
        <v>6699</v>
      </c>
      <c r="AD1083" t="s">
        <v>6697</v>
      </c>
      <c r="AE1083" t="s">
        <v>6697</v>
      </c>
      <c r="AF1083" t="s">
        <v>6697</v>
      </c>
      <c r="AG1083" t="s">
        <v>6697</v>
      </c>
      <c r="AH1083" t="s">
        <v>6697</v>
      </c>
      <c r="AI1083" t="s">
        <v>6697</v>
      </c>
      <c r="AJ1083" t="s">
        <v>6697</v>
      </c>
      <c r="AK1083" t="s">
        <v>6697</v>
      </c>
      <c r="AL1083" t="s">
        <v>6697</v>
      </c>
      <c r="AM1083" t="s">
        <v>6697</v>
      </c>
      <c r="AN1083" t="s">
        <v>6700</v>
      </c>
      <c r="AO1083" t="s">
        <v>6697</v>
      </c>
      <c r="AP1083" t="s">
        <v>6702</v>
      </c>
      <c r="AQ1083" t="s">
        <v>6697</v>
      </c>
      <c r="AR1083" t="s">
        <v>6697</v>
      </c>
      <c r="AS1083" t="s">
        <v>6697</v>
      </c>
      <c r="AT1083">
        <v>0</v>
      </c>
      <c r="AU1083" t="s">
        <v>6697</v>
      </c>
      <c r="AV1083" t="s">
        <v>6697</v>
      </c>
      <c r="AW1083">
        <v>2</v>
      </c>
      <c r="AX1083" t="s">
        <v>6697</v>
      </c>
      <c r="AY1083" t="s">
        <v>6697</v>
      </c>
      <c r="BA1083" t="s">
        <v>6697</v>
      </c>
    </row>
    <row r="1084" spans="1:53">
      <c r="A1084" t="s">
        <v>557</v>
      </c>
      <c r="B1084" t="s">
        <v>1157</v>
      </c>
      <c r="C1084" t="s">
        <v>1549</v>
      </c>
      <c r="D1084" t="s">
        <v>1918</v>
      </c>
      <c r="E1084" t="s">
        <v>1973</v>
      </c>
      <c r="F1084">
        <v>0</v>
      </c>
      <c r="G1084" t="s">
        <v>1977</v>
      </c>
      <c r="H1084" t="s">
        <v>1979</v>
      </c>
      <c r="I1084" t="s">
        <v>3056</v>
      </c>
      <c r="J1084" t="s">
        <v>3542</v>
      </c>
      <c r="K1084" t="s">
        <v>3558</v>
      </c>
      <c r="L1084" t="s">
        <v>3562</v>
      </c>
      <c r="M1084" t="s">
        <v>3932</v>
      </c>
      <c r="N1084" t="s">
        <v>193</v>
      </c>
      <c r="O1084" t="s">
        <v>3632</v>
      </c>
      <c r="P1084" t="s">
        <v>4315</v>
      </c>
      <c r="Q1084" t="s">
        <v>4319</v>
      </c>
      <c r="R1084" t="s">
        <v>4323</v>
      </c>
      <c r="S1084" t="s">
        <v>5093</v>
      </c>
      <c r="T1084" t="s">
        <v>5439</v>
      </c>
      <c r="U1084" t="s">
        <v>4324</v>
      </c>
      <c r="V1084" t="s">
        <v>5719</v>
      </c>
      <c r="W1084" t="s">
        <v>6488</v>
      </c>
      <c r="AA1084" t="s">
        <v>6697</v>
      </c>
      <c r="AB1084" t="s">
        <v>6697</v>
      </c>
      <c r="AC1084" t="s">
        <v>6697</v>
      </c>
      <c r="AD1084" t="s">
        <v>6697</v>
      </c>
      <c r="AE1084" t="s">
        <v>6697</v>
      </c>
      <c r="AF1084" t="s">
        <v>6697</v>
      </c>
      <c r="AG1084" t="s">
        <v>6697</v>
      </c>
      <c r="AH1084" t="s">
        <v>6697</v>
      </c>
      <c r="AI1084" t="s">
        <v>6697</v>
      </c>
      <c r="AJ1084" t="s">
        <v>6697</v>
      </c>
      <c r="AK1084" t="s">
        <v>6697</v>
      </c>
      <c r="AL1084" t="s">
        <v>6697</v>
      </c>
      <c r="AM1084" t="s">
        <v>6697</v>
      </c>
      <c r="AN1084" t="s">
        <v>6699</v>
      </c>
      <c r="AO1084" t="s">
        <v>6697</v>
      </c>
      <c r="AP1084" t="s">
        <v>6697</v>
      </c>
      <c r="AQ1084" t="s">
        <v>6697</v>
      </c>
      <c r="AR1084" t="s">
        <v>6697</v>
      </c>
      <c r="AS1084" t="s">
        <v>6697</v>
      </c>
      <c r="AT1084">
        <v>0</v>
      </c>
      <c r="AU1084" t="s">
        <v>6697</v>
      </c>
      <c r="AV1084" t="s">
        <v>6697</v>
      </c>
      <c r="AW1084">
        <v>0</v>
      </c>
      <c r="AX1084" t="s">
        <v>6697</v>
      </c>
      <c r="AY1084" t="s">
        <v>6697</v>
      </c>
      <c r="BA1084" t="s">
        <v>6697</v>
      </c>
    </row>
    <row r="1085" spans="1:53">
      <c r="A1085" t="s">
        <v>174</v>
      </c>
      <c r="B1085" t="s">
        <v>174</v>
      </c>
      <c r="C1085" t="s">
        <v>1327</v>
      </c>
      <c r="D1085" t="s">
        <v>1909</v>
      </c>
      <c r="E1085" t="s">
        <v>1974</v>
      </c>
      <c r="F1085">
        <v>10</v>
      </c>
      <c r="G1085" t="s">
        <v>1977</v>
      </c>
      <c r="H1085" t="s">
        <v>1979</v>
      </c>
      <c r="I1085" t="s">
        <v>3057</v>
      </c>
      <c r="J1085" t="s">
        <v>3542</v>
      </c>
      <c r="K1085" t="s">
        <v>3545</v>
      </c>
      <c r="L1085" t="s">
        <v>3563</v>
      </c>
      <c r="M1085" t="s">
        <v>3789</v>
      </c>
      <c r="N1085" t="s">
        <v>4067</v>
      </c>
      <c r="O1085" t="s">
        <v>3576</v>
      </c>
      <c r="P1085" t="s">
        <v>4315</v>
      </c>
      <c r="Q1085" t="s">
        <v>4319</v>
      </c>
      <c r="R1085" t="s">
        <v>4323</v>
      </c>
      <c r="S1085" t="s">
        <v>5094</v>
      </c>
      <c r="T1085" t="s">
        <v>5439</v>
      </c>
      <c r="U1085" t="s">
        <v>4324</v>
      </c>
      <c r="V1085" t="s">
        <v>5817</v>
      </c>
      <c r="W1085" t="s">
        <v>6489</v>
      </c>
      <c r="AA1085" t="s">
        <v>6698</v>
      </c>
      <c r="AB1085" t="s">
        <v>6697</v>
      </c>
      <c r="AC1085" t="s">
        <v>6697</v>
      </c>
      <c r="AD1085" t="s">
        <v>6698</v>
      </c>
      <c r="AE1085" t="s">
        <v>6697</v>
      </c>
      <c r="AF1085" t="s">
        <v>6697</v>
      </c>
      <c r="AG1085" t="s">
        <v>6697</v>
      </c>
      <c r="AH1085" t="s">
        <v>6697</v>
      </c>
      <c r="AI1085" t="s">
        <v>6697</v>
      </c>
      <c r="AJ1085" t="s">
        <v>6697</v>
      </c>
      <c r="AK1085" t="s">
        <v>6697</v>
      </c>
      <c r="AL1085" t="s">
        <v>6697</v>
      </c>
      <c r="AM1085" t="s">
        <v>6697</v>
      </c>
      <c r="AN1085" t="s">
        <v>6699</v>
      </c>
      <c r="AO1085" t="s">
        <v>6697</v>
      </c>
      <c r="AP1085" t="s">
        <v>6702</v>
      </c>
      <c r="AQ1085" t="s">
        <v>6697</v>
      </c>
      <c r="AR1085" t="s">
        <v>6697</v>
      </c>
      <c r="AS1085" t="s">
        <v>6697</v>
      </c>
      <c r="AT1085">
        <v>0</v>
      </c>
      <c r="AU1085" t="s">
        <v>6697</v>
      </c>
      <c r="AV1085" t="s">
        <v>6697</v>
      </c>
      <c r="AW1085">
        <v>101</v>
      </c>
      <c r="AX1085" t="s">
        <v>6697</v>
      </c>
      <c r="AY1085" t="s">
        <v>6697</v>
      </c>
      <c r="BA1085" t="s">
        <v>6697</v>
      </c>
    </row>
    <row r="1086" spans="1:53">
      <c r="A1086" t="s">
        <v>202</v>
      </c>
      <c r="B1086" t="s">
        <v>1158</v>
      </c>
      <c r="C1086" t="s">
        <v>1326</v>
      </c>
      <c r="D1086" t="s">
        <v>1667</v>
      </c>
      <c r="E1086" t="s">
        <v>1974</v>
      </c>
      <c r="F1086">
        <v>5</v>
      </c>
      <c r="G1086" t="s">
        <v>1977</v>
      </c>
      <c r="H1086" t="s">
        <v>1979</v>
      </c>
      <c r="I1086" t="s">
        <v>3058</v>
      </c>
      <c r="J1086" t="s">
        <v>3542</v>
      </c>
      <c r="K1086" t="s">
        <v>3545</v>
      </c>
      <c r="L1086" t="s">
        <v>3563</v>
      </c>
      <c r="M1086" t="s">
        <v>3649</v>
      </c>
      <c r="N1086" t="s">
        <v>174</v>
      </c>
      <c r="O1086" t="s">
        <v>4110</v>
      </c>
      <c r="P1086" t="s">
        <v>4315</v>
      </c>
      <c r="Q1086" t="s">
        <v>4319</v>
      </c>
      <c r="R1086" t="s">
        <v>4321</v>
      </c>
      <c r="S1086" t="s">
        <v>5095</v>
      </c>
      <c r="T1086" t="s">
        <v>5439</v>
      </c>
      <c r="U1086" t="s">
        <v>4324</v>
      </c>
      <c r="V1086" t="s">
        <v>5635</v>
      </c>
      <c r="W1086" t="s">
        <v>6490</v>
      </c>
      <c r="AA1086" t="s">
        <v>6697</v>
      </c>
      <c r="AB1086" t="s">
        <v>6697</v>
      </c>
      <c r="AC1086" t="s">
        <v>6699</v>
      </c>
      <c r="AD1086" t="s">
        <v>6697</v>
      </c>
      <c r="AE1086" t="s">
        <v>6697</v>
      </c>
      <c r="AF1086" t="s">
        <v>6697</v>
      </c>
      <c r="AG1086" t="s">
        <v>6697</v>
      </c>
      <c r="AH1086" t="s">
        <v>6697</v>
      </c>
      <c r="AI1086" t="s">
        <v>6697</v>
      </c>
      <c r="AJ1086" t="s">
        <v>6697</v>
      </c>
      <c r="AK1086" t="s">
        <v>6697</v>
      </c>
      <c r="AL1086" t="s">
        <v>6697</v>
      </c>
      <c r="AM1086" t="s">
        <v>6697</v>
      </c>
      <c r="AN1086" t="s">
        <v>6700</v>
      </c>
      <c r="AO1086" t="s">
        <v>6697</v>
      </c>
      <c r="AP1086" t="s">
        <v>6697</v>
      </c>
      <c r="AQ1086" t="s">
        <v>6697</v>
      </c>
      <c r="AR1086" t="s">
        <v>6697</v>
      </c>
      <c r="AS1086" t="s">
        <v>6697</v>
      </c>
      <c r="AT1086">
        <v>1</v>
      </c>
      <c r="AU1086" t="s">
        <v>6697</v>
      </c>
      <c r="AV1086" t="s">
        <v>6697</v>
      </c>
      <c r="AW1086">
        <v>1</v>
      </c>
      <c r="AX1086" t="s">
        <v>6697</v>
      </c>
      <c r="AY1086" t="s">
        <v>6697</v>
      </c>
      <c r="BA1086" t="s">
        <v>6697</v>
      </c>
    </row>
    <row r="1087" spans="1:53">
      <c r="A1087" t="s">
        <v>589</v>
      </c>
      <c r="B1087" t="s">
        <v>1159</v>
      </c>
      <c r="C1087" t="s">
        <v>1327</v>
      </c>
      <c r="D1087" t="s">
        <v>1667</v>
      </c>
      <c r="E1087" t="s">
        <v>1974</v>
      </c>
      <c r="F1087">
        <v>0</v>
      </c>
      <c r="G1087" t="s">
        <v>1977</v>
      </c>
      <c r="H1087" t="s">
        <v>1979</v>
      </c>
      <c r="I1087" t="s">
        <v>3059</v>
      </c>
      <c r="J1087" t="s">
        <v>3542</v>
      </c>
      <c r="K1087" t="s">
        <v>3545</v>
      </c>
      <c r="L1087" t="s">
        <v>3563</v>
      </c>
      <c r="M1087" t="s">
        <v>3864</v>
      </c>
      <c r="N1087" t="s">
        <v>174</v>
      </c>
      <c r="O1087" t="s">
        <v>3866</v>
      </c>
      <c r="P1087" t="s">
        <v>4315</v>
      </c>
      <c r="Q1087" t="s">
        <v>4319</v>
      </c>
      <c r="R1087" t="s">
        <v>4321</v>
      </c>
      <c r="S1087" t="s">
        <v>5096</v>
      </c>
      <c r="T1087" t="s">
        <v>5439</v>
      </c>
      <c r="U1087" t="s">
        <v>4324</v>
      </c>
      <c r="V1087" t="s">
        <v>5825</v>
      </c>
      <c r="W1087" t="s">
        <v>6491</v>
      </c>
      <c r="AA1087" t="s">
        <v>6697</v>
      </c>
      <c r="AB1087" t="s">
        <v>6697</v>
      </c>
      <c r="AC1087" t="s">
        <v>6697</v>
      </c>
      <c r="AD1087" t="s">
        <v>6697</v>
      </c>
      <c r="AE1087" t="s">
        <v>6697</v>
      </c>
      <c r="AF1087" t="s">
        <v>6697</v>
      </c>
      <c r="AG1087" t="s">
        <v>6697</v>
      </c>
      <c r="AH1087" t="s">
        <v>6697</v>
      </c>
      <c r="AI1087" t="s">
        <v>6697</v>
      </c>
      <c r="AJ1087" t="s">
        <v>6697</v>
      </c>
      <c r="AK1087" t="s">
        <v>6697</v>
      </c>
      <c r="AL1087" t="s">
        <v>6697</v>
      </c>
      <c r="AM1087" t="s">
        <v>6697</v>
      </c>
      <c r="AN1087" t="s">
        <v>6700</v>
      </c>
      <c r="AO1087" t="s">
        <v>6697</v>
      </c>
      <c r="AP1087" t="s">
        <v>6697</v>
      </c>
      <c r="AQ1087" t="s">
        <v>6697</v>
      </c>
      <c r="AR1087" t="s">
        <v>6697</v>
      </c>
      <c r="AS1087" t="s">
        <v>6697</v>
      </c>
      <c r="AT1087">
        <v>0</v>
      </c>
      <c r="AU1087" t="s">
        <v>6697</v>
      </c>
      <c r="AV1087" t="s">
        <v>6697</v>
      </c>
      <c r="AW1087">
        <v>1</v>
      </c>
      <c r="AX1087" t="s">
        <v>6697</v>
      </c>
      <c r="AY1087" t="s">
        <v>6697</v>
      </c>
      <c r="BA1087" t="s">
        <v>6697</v>
      </c>
    </row>
    <row r="1088" spans="1:53">
      <c r="A1088" t="s">
        <v>589</v>
      </c>
      <c r="B1088" t="s">
        <v>1159</v>
      </c>
      <c r="C1088" t="s">
        <v>1550</v>
      </c>
      <c r="D1088" t="s">
        <v>174</v>
      </c>
      <c r="E1088" t="s">
        <v>1974</v>
      </c>
      <c r="F1088">
        <v>10</v>
      </c>
      <c r="G1088" t="s">
        <v>1977</v>
      </c>
      <c r="H1088" t="s">
        <v>1979</v>
      </c>
      <c r="I1088" t="s">
        <v>3060</v>
      </c>
      <c r="J1088" t="s">
        <v>3542</v>
      </c>
      <c r="K1088" t="s">
        <v>3545</v>
      </c>
      <c r="L1088" t="s">
        <v>3563</v>
      </c>
      <c r="M1088" t="s">
        <v>3864</v>
      </c>
      <c r="N1088" t="s">
        <v>174</v>
      </c>
      <c r="O1088" t="s">
        <v>3866</v>
      </c>
      <c r="P1088" t="s">
        <v>4315</v>
      </c>
      <c r="Q1088" t="s">
        <v>4319</v>
      </c>
      <c r="R1088" t="s">
        <v>4322</v>
      </c>
      <c r="S1088" t="s">
        <v>5096</v>
      </c>
      <c r="T1088" t="s">
        <v>5447</v>
      </c>
      <c r="U1088" t="s">
        <v>5477</v>
      </c>
      <c r="V1088" t="s">
        <v>5825</v>
      </c>
      <c r="W1088" t="s">
        <v>6491</v>
      </c>
      <c r="AA1088" t="s">
        <v>6697</v>
      </c>
      <c r="AB1088" t="s">
        <v>6697</v>
      </c>
      <c r="AC1088" t="s">
        <v>6697</v>
      </c>
      <c r="AD1088" t="s">
        <v>6697</v>
      </c>
      <c r="AE1088" t="s">
        <v>6697</v>
      </c>
      <c r="AF1088" t="s">
        <v>6697</v>
      </c>
      <c r="AG1088" t="s">
        <v>6697</v>
      </c>
      <c r="AH1088" t="s">
        <v>6697</v>
      </c>
      <c r="AI1088" t="s">
        <v>6697</v>
      </c>
      <c r="AJ1088" t="s">
        <v>6698</v>
      </c>
      <c r="AK1088" t="s">
        <v>6697</v>
      </c>
      <c r="AL1088" t="s">
        <v>6697</v>
      </c>
      <c r="AM1088" t="s">
        <v>6697</v>
      </c>
      <c r="AN1088" t="s">
        <v>6697</v>
      </c>
      <c r="AO1088" t="s">
        <v>6697</v>
      </c>
      <c r="AP1088" t="s">
        <v>6697</v>
      </c>
      <c r="AQ1088" t="s">
        <v>6697</v>
      </c>
      <c r="AR1088" t="s">
        <v>6697</v>
      </c>
      <c r="AS1088" t="s">
        <v>6697</v>
      </c>
      <c r="AT1088">
        <v>1</v>
      </c>
      <c r="AU1088" t="s">
        <v>6697</v>
      </c>
      <c r="AV1088" t="s">
        <v>6703</v>
      </c>
      <c r="AW1088">
        <v>65535</v>
      </c>
      <c r="AX1088" t="s">
        <v>6703</v>
      </c>
      <c r="AY1088" t="s">
        <v>6697</v>
      </c>
      <c r="BA1088" t="s">
        <v>6697</v>
      </c>
    </row>
    <row r="1089" spans="1:53">
      <c r="A1089" t="s">
        <v>433</v>
      </c>
      <c r="B1089" t="s">
        <v>1160</v>
      </c>
      <c r="C1089" t="s">
        <v>1327</v>
      </c>
      <c r="D1089" t="s">
        <v>1660</v>
      </c>
      <c r="E1089" t="s">
        <v>1974</v>
      </c>
      <c r="F1089">
        <v>0</v>
      </c>
      <c r="G1089" t="s">
        <v>1977</v>
      </c>
      <c r="H1089" t="s">
        <v>1979</v>
      </c>
      <c r="I1089" t="s">
        <v>3061</v>
      </c>
      <c r="J1089" t="s">
        <v>3542</v>
      </c>
      <c r="K1089" t="s">
        <v>3545</v>
      </c>
      <c r="L1089" t="s">
        <v>3563</v>
      </c>
      <c r="M1089" t="s">
        <v>3864</v>
      </c>
      <c r="N1089" t="s">
        <v>174</v>
      </c>
      <c r="O1089" t="s">
        <v>3866</v>
      </c>
      <c r="P1089" t="s">
        <v>4315</v>
      </c>
      <c r="Q1089" t="s">
        <v>4319</v>
      </c>
      <c r="R1089" t="s">
        <v>4321</v>
      </c>
      <c r="S1089" t="s">
        <v>5097</v>
      </c>
      <c r="T1089" t="s">
        <v>5439</v>
      </c>
      <c r="U1089" t="s">
        <v>4324</v>
      </c>
      <c r="V1089" t="s">
        <v>5826</v>
      </c>
      <c r="W1089" t="s">
        <v>6492</v>
      </c>
      <c r="AA1089" t="s">
        <v>6697</v>
      </c>
      <c r="AB1089" t="s">
        <v>6697</v>
      </c>
      <c r="AC1089" t="s">
        <v>6697</v>
      </c>
      <c r="AD1089" t="s">
        <v>6697</v>
      </c>
      <c r="AE1089" t="s">
        <v>6697</v>
      </c>
      <c r="AF1089" t="s">
        <v>6697</v>
      </c>
      <c r="AG1089" t="s">
        <v>6697</v>
      </c>
      <c r="AH1089" t="s">
        <v>6697</v>
      </c>
      <c r="AI1089" t="s">
        <v>6697</v>
      </c>
      <c r="AJ1089" t="s">
        <v>6697</v>
      </c>
      <c r="AK1089" t="s">
        <v>6697</v>
      </c>
      <c r="AL1089" t="s">
        <v>6697</v>
      </c>
      <c r="AM1089" t="s">
        <v>6697</v>
      </c>
      <c r="AN1089" t="s">
        <v>6700</v>
      </c>
      <c r="AO1089" t="s">
        <v>6697</v>
      </c>
      <c r="AP1089" t="s">
        <v>6697</v>
      </c>
      <c r="AQ1089" t="s">
        <v>6697</v>
      </c>
      <c r="AR1089" t="s">
        <v>6697</v>
      </c>
      <c r="AS1089" t="s">
        <v>6697</v>
      </c>
      <c r="AT1089">
        <v>0</v>
      </c>
      <c r="AU1089" t="s">
        <v>6697</v>
      </c>
      <c r="AV1089" t="s">
        <v>6697</v>
      </c>
      <c r="AW1089">
        <v>1</v>
      </c>
      <c r="AX1089" t="s">
        <v>6697</v>
      </c>
      <c r="AY1089" t="s">
        <v>6697</v>
      </c>
      <c r="BA1089" t="s">
        <v>6697</v>
      </c>
    </row>
    <row r="1090" spans="1:53">
      <c r="A1090" t="s">
        <v>433</v>
      </c>
      <c r="B1090" t="s">
        <v>1161</v>
      </c>
      <c r="C1090" t="s">
        <v>1327</v>
      </c>
      <c r="D1090" t="s">
        <v>1660</v>
      </c>
      <c r="E1090" t="s">
        <v>1974</v>
      </c>
      <c r="F1090">
        <v>0</v>
      </c>
      <c r="G1090" t="s">
        <v>1977</v>
      </c>
      <c r="H1090" t="s">
        <v>1979</v>
      </c>
      <c r="I1090" t="s">
        <v>3062</v>
      </c>
      <c r="J1090" t="s">
        <v>3542</v>
      </c>
      <c r="K1090" t="s">
        <v>3545</v>
      </c>
      <c r="L1090" t="s">
        <v>3563</v>
      </c>
      <c r="M1090" t="s">
        <v>3864</v>
      </c>
      <c r="N1090" t="s">
        <v>174</v>
      </c>
      <c r="O1090" t="s">
        <v>3866</v>
      </c>
      <c r="P1090" t="s">
        <v>4315</v>
      </c>
      <c r="Q1090" t="s">
        <v>4319</v>
      </c>
      <c r="R1090" t="s">
        <v>4321</v>
      </c>
      <c r="S1090" t="s">
        <v>5098</v>
      </c>
      <c r="T1090" t="s">
        <v>5440</v>
      </c>
      <c r="U1090" t="s">
        <v>5440</v>
      </c>
      <c r="V1090" t="s">
        <v>5676</v>
      </c>
      <c r="W1090" t="s">
        <v>5676</v>
      </c>
      <c r="AA1090" t="s">
        <v>6697</v>
      </c>
      <c r="AB1090" t="s">
        <v>6697</v>
      </c>
      <c r="AC1090" t="s">
        <v>6697</v>
      </c>
      <c r="AD1090" t="s">
        <v>6697</v>
      </c>
      <c r="AE1090" t="s">
        <v>6697</v>
      </c>
      <c r="AF1090" t="s">
        <v>6697</v>
      </c>
      <c r="AG1090" t="s">
        <v>6697</v>
      </c>
      <c r="AH1090" t="s">
        <v>6697</v>
      </c>
      <c r="AI1090" t="s">
        <v>6697</v>
      </c>
      <c r="AJ1090" t="s">
        <v>6697</v>
      </c>
      <c r="AK1090" t="s">
        <v>6697</v>
      </c>
      <c r="AL1090" t="s">
        <v>6697</v>
      </c>
      <c r="AM1090" t="s">
        <v>6697</v>
      </c>
      <c r="AN1090" t="s">
        <v>6700</v>
      </c>
      <c r="AO1090" t="s">
        <v>6697</v>
      </c>
      <c r="AP1090" t="s">
        <v>6697</v>
      </c>
      <c r="AQ1090" t="s">
        <v>6697</v>
      </c>
      <c r="AR1090" t="s">
        <v>6697</v>
      </c>
      <c r="AS1090" t="s">
        <v>6697</v>
      </c>
      <c r="AT1090">
        <v>0</v>
      </c>
      <c r="AU1090" t="s">
        <v>6697</v>
      </c>
      <c r="AV1090" t="s">
        <v>6697</v>
      </c>
      <c r="AW1090">
        <v>1</v>
      </c>
      <c r="AX1090" t="s">
        <v>6697</v>
      </c>
      <c r="AY1090" t="s">
        <v>6697</v>
      </c>
      <c r="BA1090" t="s">
        <v>6697</v>
      </c>
    </row>
    <row r="1091" spans="1:53">
      <c r="A1091" t="s">
        <v>202</v>
      </c>
      <c r="B1091" t="s">
        <v>1162</v>
      </c>
      <c r="C1091" t="s">
        <v>1327</v>
      </c>
      <c r="D1091" t="s">
        <v>1919</v>
      </c>
      <c r="E1091" t="s">
        <v>1974</v>
      </c>
      <c r="F1091">
        <v>15</v>
      </c>
      <c r="G1091" t="s">
        <v>1977</v>
      </c>
      <c r="H1091" t="s">
        <v>1979</v>
      </c>
      <c r="I1091" t="s">
        <v>3063</v>
      </c>
      <c r="J1091" t="s">
        <v>3542</v>
      </c>
      <c r="K1091" t="s">
        <v>3545</v>
      </c>
      <c r="L1091" t="s">
        <v>3563</v>
      </c>
      <c r="M1091" t="s">
        <v>3789</v>
      </c>
      <c r="N1091" t="s">
        <v>174</v>
      </c>
      <c r="O1091" t="s">
        <v>4260</v>
      </c>
      <c r="P1091" t="s">
        <v>4315</v>
      </c>
      <c r="Q1091" t="s">
        <v>4319</v>
      </c>
      <c r="R1091" t="s">
        <v>4321</v>
      </c>
      <c r="S1091" t="s">
        <v>5099</v>
      </c>
      <c r="T1091" t="s">
        <v>5440</v>
      </c>
      <c r="U1091" t="s">
        <v>5440</v>
      </c>
      <c r="V1091" t="s">
        <v>5827</v>
      </c>
      <c r="W1091" t="s">
        <v>6493</v>
      </c>
      <c r="AA1091" t="s">
        <v>6697</v>
      </c>
      <c r="AB1091" t="s">
        <v>6697</v>
      </c>
      <c r="AC1091" t="s">
        <v>6699</v>
      </c>
      <c r="AD1091" t="s">
        <v>6697</v>
      </c>
      <c r="AE1091" t="s">
        <v>6698</v>
      </c>
      <c r="AF1091" t="s">
        <v>6697</v>
      </c>
      <c r="AG1091" t="s">
        <v>6697</v>
      </c>
      <c r="AH1091" t="s">
        <v>6697</v>
      </c>
      <c r="AI1091" t="s">
        <v>6697</v>
      </c>
      <c r="AJ1091" t="s">
        <v>6697</v>
      </c>
      <c r="AK1091" t="s">
        <v>6697</v>
      </c>
      <c r="AL1091" t="s">
        <v>6697</v>
      </c>
      <c r="AM1091" t="s">
        <v>6697</v>
      </c>
      <c r="AN1091" t="s">
        <v>6700</v>
      </c>
      <c r="AO1091" t="s">
        <v>6697</v>
      </c>
      <c r="AP1091" t="s">
        <v>6697</v>
      </c>
      <c r="AQ1091" t="s">
        <v>6697</v>
      </c>
      <c r="AR1091" t="s">
        <v>6697</v>
      </c>
      <c r="AS1091" t="s">
        <v>6697</v>
      </c>
      <c r="AT1091">
        <v>0</v>
      </c>
      <c r="AU1091" t="s">
        <v>6697</v>
      </c>
      <c r="AV1091" t="s">
        <v>6697</v>
      </c>
      <c r="AW1091">
        <v>102</v>
      </c>
      <c r="AX1091" t="s">
        <v>6697</v>
      </c>
      <c r="AY1091" t="s">
        <v>6697</v>
      </c>
      <c r="BA1091" t="s">
        <v>6697</v>
      </c>
    </row>
    <row r="1092" spans="1:53">
      <c r="A1092" t="s">
        <v>590</v>
      </c>
      <c r="B1092" t="s">
        <v>468</v>
      </c>
      <c r="C1092" t="s">
        <v>1327</v>
      </c>
      <c r="D1092" t="s">
        <v>1920</v>
      </c>
      <c r="E1092" t="s">
        <v>1974</v>
      </c>
      <c r="F1092">
        <v>5</v>
      </c>
      <c r="G1092" t="s">
        <v>1977</v>
      </c>
      <c r="H1092" t="s">
        <v>1979</v>
      </c>
      <c r="I1092" t="s">
        <v>3064</v>
      </c>
      <c r="J1092" t="s">
        <v>3542</v>
      </c>
      <c r="K1092" t="s">
        <v>3545</v>
      </c>
      <c r="L1092" t="s">
        <v>3563</v>
      </c>
      <c r="M1092" t="s">
        <v>3638</v>
      </c>
      <c r="N1092" t="s">
        <v>174</v>
      </c>
      <c r="O1092" t="s">
        <v>3775</v>
      </c>
      <c r="P1092" t="s">
        <v>4315</v>
      </c>
      <c r="Q1092" t="s">
        <v>4319</v>
      </c>
      <c r="R1092" t="s">
        <v>4321</v>
      </c>
      <c r="S1092" t="s">
        <v>5100</v>
      </c>
      <c r="T1092" t="s">
        <v>5440</v>
      </c>
      <c r="U1092" t="s">
        <v>5440</v>
      </c>
      <c r="V1092" t="s">
        <v>5817</v>
      </c>
      <c r="W1092" t="s">
        <v>6494</v>
      </c>
      <c r="AA1092" t="s">
        <v>6697</v>
      </c>
      <c r="AB1092" t="s">
        <v>6697</v>
      </c>
      <c r="AC1092" t="s">
        <v>6699</v>
      </c>
      <c r="AD1092" t="s">
        <v>6697</v>
      </c>
      <c r="AE1092" t="s">
        <v>6697</v>
      </c>
      <c r="AF1092" t="s">
        <v>6697</v>
      </c>
      <c r="AG1092" t="s">
        <v>6697</v>
      </c>
      <c r="AH1092" t="s">
        <v>6697</v>
      </c>
      <c r="AI1092" t="s">
        <v>6697</v>
      </c>
      <c r="AJ1092" t="s">
        <v>6697</v>
      </c>
      <c r="AK1092" t="s">
        <v>6697</v>
      </c>
      <c r="AL1092" t="s">
        <v>6697</v>
      </c>
      <c r="AM1092" t="s">
        <v>6697</v>
      </c>
      <c r="AN1092" t="s">
        <v>6700</v>
      </c>
      <c r="AO1092" t="s">
        <v>6697</v>
      </c>
      <c r="AP1092" t="s">
        <v>6697</v>
      </c>
      <c r="AQ1092" t="s">
        <v>6697</v>
      </c>
      <c r="AR1092" t="s">
        <v>6697</v>
      </c>
      <c r="AS1092" t="s">
        <v>6697</v>
      </c>
      <c r="AT1092">
        <v>0</v>
      </c>
      <c r="AU1092" t="s">
        <v>6697</v>
      </c>
      <c r="AV1092" t="s">
        <v>6697</v>
      </c>
      <c r="AW1092">
        <v>4</v>
      </c>
      <c r="AX1092" t="s">
        <v>6697</v>
      </c>
      <c r="AY1092" t="s">
        <v>6697</v>
      </c>
      <c r="BA1092" t="s">
        <v>6697</v>
      </c>
    </row>
    <row r="1093" spans="1:53">
      <c r="A1093" t="s">
        <v>534</v>
      </c>
      <c r="B1093" t="s">
        <v>468</v>
      </c>
      <c r="C1093" t="s">
        <v>1327</v>
      </c>
      <c r="D1093" t="s">
        <v>1721</v>
      </c>
      <c r="E1093" t="s">
        <v>1974</v>
      </c>
      <c r="F1093">
        <v>0</v>
      </c>
      <c r="G1093" t="s">
        <v>1977</v>
      </c>
      <c r="H1093" t="s">
        <v>1979</v>
      </c>
      <c r="I1093" t="s">
        <v>3065</v>
      </c>
      <c r="J1093" t="s">
        <v>3542</v>
      </c>
      <c r="K1093" t="s">
        <v>3545</v>
      </c>
      <c r="L1093" t="s">
        <v>3563</v>
      </c>
      <c r="M1093" t="s">
        <v>3576</v>
      </c>
      <c r="N1093" t="s">
        <v>174</v>
      </c>
      <c r="O1093" t="s">
        <v>3775</v>
      </c>
      <c r="P1093" t="s">
        <v>4315</v>
      </c>
      <c r="Q1093" t="s">
        <v>4319</v>
      </c>
      <c r="R1093" t="s">
        <v>4321</v>
      </c>
      <c r="S1093" t="s">
        <v>5101</v>
      </c>
      <c r="T1093" t="s">
        <v>5440</v>
      </c>
      <c r="U1093" t="s">
        <v>5440</v>
      </c>
      <c r="V1093" t="s">
        <v>5817</v>
      </c>
      <c r="W1093" t="s">
        <v>6495</v>
      </c>
      <c r="AA1093" t="s">
        <v>6697</v>
      </c>
      <c r="AB1093" t="s">
        <v>6697</v>
      </c>
      <c r="AC1093" t="s">
        <v>6697</v>
      </c>
      <c r="AD1093" t="s">
        <v>6697</v>
      </c>
      <c r="AE1093" t="s">
        <v>6697</v>
      </c>
      <c r="AF1093" t="s">
        <v>6697</v>
      </c>
      <c r="AG1093" t="s">
        <v>6697</v>
      </c>
      <c r="AH1093" t="s">
        <v>6697</v>
      </c>
      <c r="AI1093" t="s">
        <v>6697</v>
      </c>
      <c r="AJ1093" t="s">
        <v>6697</v>
      </c>
      <c r="AK1093" t="s">
        <v>6697</v>
      </c>
      <c r="AL1093" t="s">
        <v>6697</v>
      </c>
      <c r="AM1093" t="s">
        <v>6697</v>
      </c>
      <c r="AN1093" t="s">
        <v>6700</v>
      </c>
      <c r="AO1093" t="s">
        <v>6697</v>
      </c>
      <c r="AP1093" t="s">
        <v>6697</v>
      </c>
      <c r="AQ1093" t="s">
        <v>6697</v>
      </c>
      <c r="AR1093" t="s">
        <v>6697</v>
      </c>
      <c r="AS1093" t="s">
        <v>6697</v>
      </c>
      <c r="AT1093">
        <v>0</v>
      </c>
      <c r="AU1093" t="s">
        <v>6697</v>
      </c>
      <c r="AV1093" t="s">
        <v>6697</v>
      </c>
      <c r="AW1093">
        <v>2</v>
      </c>
      <c r="AX1093" t="s">
        <v>6697</v>
      </c>
      <c r="AY1093" t="s">
        <v>6697</v>
      </c>
      <c r="BA1093" t="s">
        <v>6697</v>
      </c>
    </row>
    <row r="1094" spans="1:53">
      <c r="A1094" t="s">
        <v>591</v>
      </c>
      <c r="B1094" t="s">
        <v>1163</v>
      </c>
      <c r="C1094" t="s">
        <v>1325</v>
      </c>
      <c r="D1094" t="s">
        <v>1865</v>
      </c>
      <c r="E1094" t="s">
        <v>1973</v>
      </c>
      <c r="F1094">
        <v>0</v>
      </c>
      <c r="G1094" t="s">
        <v>1977</v>
      </c>
      <c r="H1094" t="s">
        <v>1979</v>
      </c>
      <c r="I1094" t="s">
        <v>3066</v>
      </c>
      <c r="J1094" t="s">
        <v>3542</v>
      </c>
      <c r="K1094" t="s">
        <v>3544</v>
      </c>
      <c r="L1094" t="s">
        <v>3562</v>
      </c>
      <c r="M1094" t="s">
        <v>3953</v>
      </c>
      <c r="N1094" t="s">
        <v>193</v>
      </c>
      <c r="O1094" t="s">
        <v>4209</v>
      </c>
      <c r="P1094" t="s">
        <v>4315</v>
      </c>
      <c r="Q1094" t="s">
        <v>4319</v>
      </c>
      <c r="R1094" t="s">
        <v>4323</v>
      </c>
      <c r="S1094" t="s">
        <v>5102</v>
      </c>
      <c r="T1094" t="s">
        <v>5439</v>
      </c>
      <c r="U1094" t="s">
        <v>4324</v>
      </c>
      <c r="V1094" t="s">
        <v>5814</v>
      </c>
      <c r="W1094" t="s">
        <v>6494</v>
      </c>
      <c r="AA1094" t="s">
        <v>6697</v>
      </c>
      <c r="AB1094" t="s">
        <v>6697</v>
      </c>
      <c r="AC1094" t="s">
        <v>6697</v>
      </c>
      <c r="AD1094" t="s">
        <v>6697</v>
      </c>
      <c r="AE1094" t="s">
        <v>6697</v>
      </c>
      <c r="AF1094" t="s">
        <v>6697</v>
      </c>
      <c r="AG1094" t="s">
        <v>6697</v>
      </c>
      <c r="AH1094" t="s">
        <v>6697</v>
      </c>
      <c r="AI1094" t="s">
        <v>6697</v>
      </c>
      <c r="AJ1094" t="s">
        <v>6697</v>
      </c>
      <c r="AK1094" t="s">
        <v>6697</v>
      </c>
      <c r="AL1094" t="s">
        <v>6697</v>
      </c>
      <c r="AM1094" t="s">
        <v>6697</v>
      </c>
      <c r="AN1094" t="s">
        <v>6699</v>
      </c>
      <c r="AO1094" t="s">
        <v>6697</v>
      </c>
      <c r="AP1094" t="s">
        <v>6697</v>
      </c>
      <c r="AQ1094" t="s">
        <v>6697</v>
      </c>
      <c r="AR1094" t="s">
        <v>6697</v>
      </c>
      <c r="AS1094" t="s">
        <v>6697</v>
      </c>
      <c r="AT1094">
        <v>0</v>
      </c>
      <c r="AU1094" t="s">
        <v>6697</v>
      </c>
      <c r="AV1094" t="s">
        <v>6697</v>
      </c>
      <c r="AW1094">
        <v>0</v>
      </c>
      <c r="AX1094" t="s">
        <v>6697</v>
      </c>
      <c r="AY1094" t="s">
        <v>6697</v>
      </c>
      <c r="BA1094" t="s">
        <v>6697</v>
      </c>
    </row>
    <row r="1095" spans="1:53">
      <c r="A1095" t="s">
        <v>585</v>
      </c>
      <c r="B1095" t="s">
        <v>102</v>
      </c>
      <c r="C1095" t="s">
        <v>1327</v>
      </c>
      <c r="D1095" t="s">
        <v>1898</v>
      </c>
      <c r="E1095" t="s">
        <v>1974</v>
      </c>
      <c r="F1095">
        <v>0</v>
      </c>
      <c r="G1095" t="s">
        <v>1977</v>
      </c>
      <c r="H1095" t="s">
        <v>1979</v>
      </c>
      <c r="I1095" t="s">
        <v>3067</v>
      </c>
      <c r="J1095" t="s">
        <v>3542</v>
      </c>
      <c r="K1095" t="s">
        <v>3545</v>
      </c>
      <c r="L1095" t="s">
        <v>3563</v>
      </c>
      <c r="M1095" t="s">
        <v>3637</v>
      </c>
      <c r="N1095" t="s">
        <v>174</v>
      </c>
      <c r="O1095" t="s">
        <v>3576</v>
      </c>
      <c r="P1095" t="s">
        <v>4315</v>
      </c>
      <c r="Q1095" t="s">
        <v>4319</v>
      </c>
      <c r="R1095" t="s">
        <v>4323</v>
      </c>
      <c r="S1095" t="s">
        <v>5103</v>
      </c>
      <c r="T1095" t="s">
        <v>5439</v>
      </c>
      <c r="U1095" t="s">
        <v>4324</v>
      </c>
      <c r="V1095" t="s">
        <v>5828</v>
      </c>
      <c r="W1095" t="s">
        <v>6496</v>
      </c>
      <c r="AA1095" t="s">
        <v>6697</v>
      </c>
      <c r="AB1095" t="s">
        <v>6697</v>
      </c>
      <c r="AC1095" t="s">
        <v>6697</v>
      </c>
      <c r="AD1095" t="s">
        <v>6697</v>
      </c>
      <c r="AE1095" t="s">
        <v>6697</v>
      </c>
      <c r="AF1095" t="s">
        <v>6697</v>
      </c>
      <c r="AG1095" t="s">
        <v>6697</v>
      </c>
      <c r="AH1095" t="s">
        <v>6697</v>
      </c>
      <c r="AI1095" t="s">
        <v>6697</v>
      </c>
      <c r="AJ1095" t="s">
        <v>6697</v>
      </c>
      <c r="AK1095" t="s">
        <v>6697</v>
      </c>
      <c r="AL1095" t="s">
        <v>6697</v>
      </c>
      <c r="AM1095" t="s">
        <v>6697</v>
      </c>
      <c r="AN1095" t="s">
        <v>6699</v>
      </c>
      <c r="AO1095" t="s">
        <v>6697</v>
      </c>
      <c r="AP1095" t="s">
        <v>6697</v>
      </c>
      <c r="AQ1095" t="s">
        <v>6697</v>
      </c>
      <c r="AR1095" t="s">
        <v>6697</v>
      </c>
      <c r="AS1095" t="s">
        <v>6697</v>
      </c>
      <c r="AT1095">
        <v>0</v>
      </c>
      <c r="AU1095" t="s">
        <v>6697</v>
      </c>
      <c r="AV1095" t="s">
        <v>6697</v>
      </c>
      <c r="AW1095">
        <v>3</v>
      </c>
      <c r="AX1095" t="s">
        <v>6697</v>
      </c>
      <c r="AY1095" t="s">
        <v>6697</v>
      </c>
      <c r="BA1095" t="s">
        <v>6697</v>
      </c>
    </row>
    <row r="1096" spans="1:53">
      <c r="A1096" t="s">
        <v>102</v>
      </c>
      <c r="B1096" t="s">
        <v>585</v>
      </c>
      <c r="C1096" t="s">
        <v>1327</v>
      </c>
      <c r="D1096" t="s">
        <v>1721</v>
      </c>
      <c r="E1096" t="s">
        <v>1974</v>
      </c>
      <c r="F1096">
        <v>0</v>
      </c>
      <c r="G1096" t="s">
        <v>1977</v>
      </c>
      <c r="H1096" t="s">
        <v>1979</v>
      </c>
      <c r="I1096" t="s">
        <v>3068</v>
      </c>
      <c r="J1096" t="s">
        <v>3542</v>
      </c>
      <c r="K1096" t="s">
        <v>3545</v>
      </c>
      <c r="L1096" t="s">
        <v>3563</v>
      </c>
      <c r="M1096" t="s">
        <v>3576</v>
      </c>
      <c r="N1096" t="s">
        <v>174</v>
      </c>
      <c r="O1096" t="s">
        <v>3637</v>
      </c>
      <c r="P1096" t="s">
        <v>4315</v>
      </c>
      <c r="Q1096" t="s">
        <v>4319</v>
      </c>
      <c r="R1096" t="s">
        <v>4323</v>
      </c>
      <c r="S1096" t="s">
        <v>5103</v>
      </c>
      <c r="T1096" t="s">
        <v>5439</v>
      </c>
      <c r="U1096" t="s">
        <v>4324</v>
      </c>
      <c r="V1096" t="s">
        <v>5828</v>
      </c>
      <c r="W1096" t="s">
        <v>6496</v>
      </c>
      <c r="AA1096" t="s">
        <v>6697</v>
      </c>
      <c r="AB1096" t="s">
        <v>6697</v>
      </c>
      <c r="AC1096" t="s">
        <v>6697</v>
      </c>
      <c r="AD1096" t="s">
        <v>6697</v>
      </c>
      <c r="AE1096" t="s">
        <v>6697</v>
      </c>
      <c r="AF1096" t="s">
        <v>6697</v>
      </c>
      <c r="AG1096" t="s">
        <v>6697</v>
      </c>
      <c r="AH1096" t="s">
        <v>6697</v>
      </c>
      <c r="AI1096" t="s">
        <v>6697</v>
      </c>
      <c r="AJ1096" t="s">
        <v>6697</v>
      </c>
      <c r="AK1096" t="s">
        <v>6697</v>
      </c>
      <c r="AL1096" t="s">
        <v>6697</v>
      </c>
      <c r="AM1096" t="s">
        <v>6697</v>
      </c>
      <c r="AN1096" t="s">
        <v>6699</v>
      </c>
      <c r="AO1096" t="s">
        <v>6697</v>
      </c>
      <c r="AP1096" t="s">
        <v>6697</v>
      </c>
      <c r="AQ1096" t="s">
        <v>6697</v>
      </c>
      <c r="AR1096" t="s">
        <v>6697</v>
      </c>
      <c r="AS1096" t="s">
        <v>6697</v>
      </c>
      <c r="AT1096">
        <v>0</v>
      </c>
      <c r="AU1096" t="s">
        <v>6697</v>
      </c>
      <c r="AV1096" t="s">
        <v>6697</v>
      </c>
      <c r="AW1096">
        <v>2</v>
      </c>
      <c r="AX1096" t="s">
        <v>6697</v>
      </c>
      <c r="AY1096" t="s">
        <v>6697</v>
      </c>
      <c r="BA1096" t="s">
        <v>6697</v>
      </c>
    </row>
    <row r="1097" spans="1:53">
      <c r="A1097" t="s">
        <v>592</v>
      </c>
      <c r="B1097" t="s">
        <v>880</v>
      </c>
      <c r="C1097" t="s">
        <v>1327</v>
      </c>
      <c r="D1097" t="s">
        <v>1662</v>
      </c>
      <c r="E1097" t="s">
        <v>1974</v>
      </c>
      <c r="F1097">
        <v>5</v>
      </c>
      <c r="G1097" t="s">
        <v>1977</v>
      </c>
      <c r="H1097" t="s">
        <v>1979</v>
      </c>
      <c r="I1097" t="s">
        <v>3069</v>
      </c>
      <c r="J1097" t="s">
        <v>3542</v>
      </c>
      <c r="K1097" t="s">
        <v>3545</v>
      </c>
      <c r="L1097" t="s">
        <v>3563</v>
      </c>
      <c r="M1097" t="s">
        <v>3948</v>
      </c>
      <c r="N1097" t="s">
        <v>174</v>
      </c>
      <c r="O1097" t="s">
        <v>4098</v>
      </c>
      <c r="P1097" t="s">
        <v>4315</v>
      </c>
      <c r="Q1097" t="s">
        <v>4319</v>
      </c>
      <c r="R1097" t="s">
        <v>4321</v>
      </c>
      <c r="S1097" t="s">
        <v>5104</v>
      </c>
      <c r="T1097" t="s">
        <v>5439</v>
      </c>
      <c r="U1097" t="s">
        <v>4324</v>
      </c>
      <c r="V1097" t="s">
        <v>5817</v>
      </c>
      <c r="W1097" t="s">
        <v>6497</v>
      </c>
      <c r="AA1097" t="s">
        <v>6697</v>
      </c>
      <c r="AB1097" t="s">
        <v>6697</v>
      </c>
      <c r="AC1097" t="s">
        <v>6699</v>
      </c>
      <c r="AD1097" t="s">
        <v>6697</v>
      </c>
      <c r="AE1097" t="s">
        <v>6697</v>
      </c>
      <c r="AF1097" t="s">
        <v>6697</v>
      </c>
      <c r="AG1097" t="s">
        <v>6697</v>
      </c>
      <c r="AH1097" t="s">
        <v>6697</v>
      </c>
      <c r="AI1097" t="s">
        <v>6697</v>
      </c>
      <c r="AJ1097" t="s">
        <v>6697</v>
      </c>
      <c r="AK1097" t="s">
        <v>6697</v>
      </c>
      <c r="AL1097" t="s">
        <v>6697</v>
      </c>
      <c r="AM1097" t="s">
        <v>6697</v>
      </c>
      <c r="AN1097" t="s">
        <v>6700</v>
      </c>
      <c r="AO1097" t="s">
        <v>6697</v>
      </c>
      <c r="AP1097" t="s">
        <v>6697</v>
      </c>
      <c r="AQ1097" t="s">
        <v>6697</v>
      </c>
      <c r="AR1097" t="s">
        <v>6697</v>
      </c>
      <c r="AS1097" t="s">
        <v>6697</v>
      </c>
      <c r="AT1097">
        <v>0</v>
      </c>
      <c r="AU1097" t="s">
        <v>6697</v>
      </c>
      <c r="AV1097" t="s">
        <v>6697</v>
      </c>
      <c r="AW1097">
        <v>2</v>
      </c>
      <c r="AX1097" t="s">
        <v>6697</v>
      </c>
      <c r="AY1097" t="s">
        <v>6697</v>
      </c>
      <c r="BA1097" t="s">
        <v>6697</v>
      </c>
    </row>
    <row r="1098" spans="1:53">
      <c r="A1098" t="s">
        <v>593</v>
      </c>
      <c r="B1098" t="s">
        <v>880</v>
      </c>
      <c r="C1098" t="s">
        <v>1551</v>
      </c>
      <c r="D1098" t="s">
        <v>174</v>
      </c>
      <c r="E1098" t="s">
        <v>1974</v>
      </c>
      <c r="F1098">
        <v>15</v>
      </c>
      <c r="G1098" t="s">
        <v>1977</v>
      </c>
      <c r="H1098" t="s">
        <v>1979</v>
      </c>
      <c r="I1098" t="s">
        <v>3070</v>
      </c>
      <c r="J1098" t="s">
        <v>3542</v>
      </c>
      <c r="K1098" t="s">
        <v>3545</v>
      </c>
      <c r="L1098" t="s">
        <v>3563</v>
      </c>
      <c r="M1098" t="s">
        <v>3649</v>
      </c>
      <c r="N1098" t="s">
        <v>174</v>
      </c>
      <c r="O1098" t="s">
        <v>4098</v>
      </c>
      <c r="P1098" t="s">
        <v>4315</v>
      </c>
      <c r="Q1098" t="s">
        <v>4319</v>
      </c>
      <c r="R1098" t="s">
        <v>4323</v>
      </c>
      <c r="S1098" t="s">
        <v>5105</v>
      </c>
      <c r="T1098" t="s">
        <v>5437</v>
      </c>
      <c r="U1098" t="s">
        <v>5537</v>
      </c>
      <c r="V1098" t="s">
        <v>5817</v>
      </c>
      <c r="W1098" t="s">
        <v>5834</v>
      </c>
      <c r="AA1098" t="s">
        <v>6697</v>
      </c>
      <c r="AB1098" t="s">
        <v>6697</v>
      </c>
      <c r="AC1098" t="s">
        <v>6697</v>
      </c>
      <c r="AD1098" t="s">
        <v>6697</v>
      </c>
      <c r="AE1098" t="s">
        <v>6697</v>
      </c>
      <c r="AF1098" t="s">
        <v>6697</v>
      </c>
      <c r="AG1098" t="s">
        <v>6697</v>
      </c>
      <c r="AH1098" t="s">
        <v>6697</v>
      </c>
      <c r="AI1098" t="s">
        <v>6697</v>
      </c>
      <c r="AJ1098" t="s">
        <v>6698</v>
      </c>
      <c r="AK1098" t="s">
        <v>6699</v>
      </c>
      <c r="AL1098" t="s">
        <v>6697</v>
      </c>
      <c r="AM1098" t="s">
        <v>6697</v>
      </c>
      <c r="AN1098" t="s">
        <v>6699</v>
      </c>
      <c r="AO1098" t="s">
        <v>6697</v>
      </c>
      <c r="AP1098" t="s">
        <v>6697</v>
      </c>
      <c r="AQ1098" t="s">
        <v>6697</v>
      </c>
      <c r="AR1098" t="s">
        <v>6697</v>
      </c>
      <c r="AS1098" t="s">
        <v>6697</v>
      </c>
      <c r="AT1098">
        <v>3</v>
      </c>
      <c r="AU1098" t="s">
        <v>6697</v>
      </c>
      <c r="AV1098" t="s">
        <v>6703</v>
      </c>
      <c r="AW1098">
        <v>65535</v>
      </c>
      <c r="AX1098" t="s">
        <v>6703</v>
      </c>
      <c r="AY1098" t="s">
        <v>6697</v>
      </c>
      <c r="AZ1098" t="s">
        <v>6706</v>
      </c>
      <c r="BA1098" t="s">
        <v>6698</v>
      </c>
    </row>
    <row r="1099" spans="1:53">
      <c r="A1099" t="s">
        <v>433</v>
      </c>
      <c r="B1099" t="s">
        <v>1164</v>
      </c>
      <c r="C1099" t="s">
        <v>1552</v>
      </c>
      <c r="D1099" t="s">
        <v>1666</v>
      </c>
      <c r="E1099" t="s">
        <v>1974</v>
      </c>
      <c r="F1099">
        <v>0</v>
      </c>
      <c r="G1099" t="s">
        <v>1977</v>
      </c>
      <c r="H1099" t="s">
        <v>1979</v>
      </c>
      <c r="I1099" t="s">
        <v>3071</v>
      </c>
      <c r="J1099" t="s">
        <v>3542</v>
      </c>
      <c r="K1099" t="s">
        <v>3549</v>
      </c>
      <c r="L1099" t="s">
        <v>3563</v>
      </c>
      <c r="M1099" t="s">
        <v>3864</v>
      </c>
      <c r="N1099" t="s">
        <v>174</v>
      </c>
      <c r="O1099" t="s">
        <v>3684</v>
      </c>
      <c r="P1099" t="s">
        <v>4315</v>
      </c>
      <c r="Q1099" t="s">
        <v>4319</v>
      </c>
      <c r="R1099" t="s">
        <v>4322</v>
      </c>
      <c r="S1099" t="s">
        <v>5106</v>
      </c>
      <c r="T1099" t="s">
        <v>5440</v>
      </c>
      <c r="U1099" t="s">
        <v>5440</v>
      </c>
      <c r="V1099" t="s">
        <v>5829</v>
      </c>
      <c r="W1099" t="s">
        <v>6498</v>
      </c>
      <c r="AA1099" t="s">
        <v>6697</v>
      </c>
      <c r="AB1099" t="s">
        <v>6697</v>
      </c>
      <c r="AC1099" t="s">
        <v>6697</v>
      </c>
      <c r="AD1099" t="s">
        <v>6697</v>
      </c>
      <c r="AE1099" t="s">
        <v>6697</v>
      </c>
      <c r="AF1099" t="s">
        <v>6697</v>
      </c>
      <c r="AG1099" t="s">
        <v>6697</v>
      </c>
      <c r="AH1099" t="s">
        <v>6697</v>
      </c>
      <c r="AI1099" t="s">
        <v>6697</v>
      </c>
      <c r="AJ1099" t="s">
        <v>6697</v>
      </c>
      <c r="AK1099" t="s">
        <v>6697</v>
      </c>
      <c r="AL1099" t="s">
        <v>6697</v>
      </c>
      <c r="AM1099" t="s">
        <v>6697</v>
      </c>
      <c r="AN1099" t="s">
        <v>6697</v>
      </c>
      <c r="AO1099" t="s">
        <v>6697</v>
      </c>
      <c r="AP1099" t="s">
        <v>6697</v>
      </c>
      <c r="AQ1099" t="s">
        <v>6697</v>
      </c>
      <c r="AR1099" t="s">
        <v>6697</v>
      </c>
      <c r="AS1099" t="s">
        <v>6697</v>
      </c>
      <c r="AT1099">
        <v>2</v>
      </c>
      <c r="AU1099" t="s">
        <v>6697</v>
      </c>
      <c r="AV1099" t="s">
        <v>6697</v>
      </c>
      <c r="AW1099">
        <v>2</v>
      </c>
      <c r="AX1099" t="s">
        <v>6697</v>
      </c>
      <c r="AY1099" t="s">
        <v>6697</v>
      </c>
      <c r="BA1099" t="s">
        <v>6697</v>
      </c>
    </row>
    <row r="1100" spans="1:53">
      <c r="A1100" t="s">
        <v>585</v>
      </c>
      <c r="B1100" t="s">
        <v>720</v>
      </c>
      <c r="C1100" t="s">
        <v>1327</v>
      </c>
      <c r="D1100" t="s">
        <v>1678</v>
      </c>
      <c r="E1100" t="s">
        <v>1974</v>
      </c>
      <c r="F1100">
        <v>0</v>
      </c>
      <c r="G1100" t="s">
        <v>1977</v>
      </c>
      <c r="H1100" t="s">
        <v>1979</v>
      </c>
      <c r="I1100" t="s">
        <v>3072</v>
      </c>
      <c r="J1100" t="s">
        <v>3542</v>
      </c>
      <c r="K1100" t="s">
        <v>3545</v>
      </c>
      <c r="L1100" t="s">
        <v>3563</v>
      </c>
      <c r="M1100" t="s">
        <v>3878</v>
      </c>
      <c r="N1100" t="s">
        <v>174</v>
      </c>
      <c r="O1100" t="s">
        <v>4261</v>
      </c>
      <c r="P1100" t="s">
        <v>4315</v>
      </c>
      <c r="Q1100" t="s">
        <v>4319</v>
      </c>
      <c r="R1100" t="s">
        <v>4321</v>
      </c>
      <c r="S1100" t="s">
        <v>5107</v>
      </c>
      <c r="T1100" t="s">
        <v>5440</v>
      </c>
      <c r="U1100" t="s">
        <v>5440</v>
      </c>
      <c r="V1100" t="s">
        <v>5830</v>
      </c>
      <c r="W1100" t="s">
        <v>6499</v>
      </c>
      <c r="AA1100" t="s">
        <v>6697</v>
      </c>
      <c r="AB1100" t="s">
        <v>6697</v>
      </c>
      <c r="AC1100" t="s">
        <v>6697</v>
      </c>
      <c r="AD1100" t="s">
        <v>6697</v>
      </c>
      <c r="AE1100" t="s">
        <v>6697</v>
      </c>
      <c r="AF1100" t="s">
        <v>6697</v>
      </c>
      <c r="AG1100" t="s">
        <v>6697</v>
      </c>
      <c r="AH1100" t="s">
        <v>6697</v>
      </c>
      <c r="AI1100" t="s">
        <v>6697</v>
      </c>
      <c r="AJ1100" t="s">
        <v>6697</v>
      </c>
      <c r="AK1100" t="s">
        <v>6697</v>
      </c>
      <c r="AL1100" t="s">
        <v>6697</v>
      </c>
      <c r="AM1100" t="s">
        <v>6697</v>
      </c>
      <c r="AN1100" t="s">
        <v>6700</v>
      </c>
      <c r="AO1100" t="s">
        <v>6697</v>
      </c>
      <c r="AP1100" t="s">
        <v>6697</v>
      </c>
      <c r="AQ1100" t="s">
        <v>6697</v>
      </c>
      <c r="AR1100" t="s">
        <v>6697</v>
      </c>
      <c r="AS1100" t="s">
        <v>6697</v>
      </c>
      <c r="AT1100">
        <v>0</v>
      </c>
      <c r="AU1100" t="s">
        <v>6697</v>
      </c>
      <c r="AV1100" t="s">
        <v>6697</v>
      </c>
      <c r="AW1100">
        <v>0</v>
      </c>
      <c r="AX1100" t="s">
        <v>6697</v>
      </c>
      <c r="AY1100" t="s">
        <v>6697</v>
      </c>
      <c r="BA1100" t="s">
        <v>6697</v>
      </c>
    </row>
    <row r="1101" spans="1:53">
      <c r="A1101" t="s">
        <v>594</v>
      </c>
      <c r="B1101" t="s">
        <v>1165</v>
      </c>
      <c r="C1101" t="s">
        <v>1325</v>
      </c>
      <c r="D1101" t="s">
        <v>1677</v>
      </c>
      <c r="E1101" t="s">
        <v>1973</v>
      </c>
      <c r="F1101">
        <v>0</v>
      </c>
      <c r="G1101" t="s">
        <v>1977</v>
      </c>
      <c r="H1101" t="s">
        <v>1979</v>
      </c>
      <c r="I1101" t="s">
        <v>3073</v>
      </c>
      <c r="J1101" t="s">
        <v>3542</v>
      </c>
      <c r="K1101" t="s">
        <v>3544</v>
      </c>
      <c r="L1101" t="s">
        <v>3562</v>
      </c>
      <c r="M1101" t="s">
        <v>3645</v>
      </c>
      <c r="N1101" t="s">
        <v>193</v>
      </c>
      <c r="O1101" t="s">
        <v>3900</v>
      </c>
      <c r="P1101" t="s">
        <v>4315</v>
      </c>
      <c r="Q1101" t="s">
        <v>4319</v>
      </c>
      <c r="R1101" t="s">
        <v>4323</v>
      </c>
      <c r="S1101" t="s">
        <v>5108</v>
      </c>
      <c r="T1101" t="s">
        <v>5439</v>
      </c>
      <c r="U1101" t="s">
        <v>4324</v>
      </c>
      <c r="V1101" t="s">
        <v>5616</v>
      </c>
      <c r="W1101" t="s">
        <v>6500</v>
      </c>
      <c r="AA1101" t="s">
        <v>6697</v>
      </c>
      <c r="AB1101" t="s">
        <v>6697</v>
      </c>
      <c r="AC1101" t="s">
        <v>6697</v>
      </c>
      <c r="AD1101" t="s">
        <v>6697</v>
      </c>
      <c r="AE1101" t="s">
        <v>6697</v>
      </c>
      <c r="AF1101" t="s">
        <v>6697</v>
      </c>
      <c r="AG1101" t="s">
        <v>6697</v>
      </c>
      <c r="AH1101" t="s">
        <v>6697</v>
      </c>
      <c r="AI1101" t="s">
        <v>6697</v>
      </c>
      <c r="AJ1101" t="s">
        <v>6697</v>
      </c>
      <c r="AK1101" t="s">
        <v>6697</v>
      </c>
      <c r="AL1101" t="s">
        <v>6697</v>
      </c>
      <c r="AM1101" t="s">
        <v>6697</v>
      </c>
      <c r="AN1101" t="s">
        <v>6699</v>
      </c>
      <c r="AO1101" t="s">
        <v>6697</v>
      </c>
      <c r="AP1101" t="s">
        <v>6697</v>
      </c>
      <c r="AQ1101" t="s">
        <v>6697</v>
      </c>
      <c r="AR1101" t="s">
        <v>6697</v>
      </c>
      <c r="AS1101" t="s">
        <v>6697</v>
      </c>
      <c r="AT1101">
        <v>0</v>
      </c>
      <c r="AU1101" t="s">
        <v>6697</v>
      </c>
      <c r="AV1101" t="s">
        <v>6697</v>
      </c>
      <c r="AW1101">
        <v>0</v>
      </c>
      <c r="AX1101" t="s">
        <v>6697</v>
      </c>
      <c r="AY1101" t="s">
        <v>6697</v>
      </c>
      <c r="BA1101" t="s">
        <v>6697</v>
      </c>
    </row>
    <row r="1102" spans="1:53">
      <c r="A1102" t="s">
        <v>585</v>
      </c>
      <c r="B1102" t="s">
        <v>1166</v>
      </c>
      <c r="C1102" t="s">
        <v>1327</v>
      </c>
      <c r="D1102" t="s">
        <v>1721</v>
      </c>
      <c r="E1102" t="s">
        <v>1974</v>
      </c>
      <c r="F1102">
        <v>0</v>
      </c>
      <c r="G1102" t="s">
        <v>1977</v>
      </c>
      <c r="H1102" t="s">
        <v>1979</v>
      </c>
      <c r="I1102" t="s">
        <v>3074</v>
      </c>
      <c r="J1102" t="s">
        <v>3542</v>
      </c>
      <c r="K1102" t="s">
        <v>3545</v>
      </c>
      <c r="L1102" t="s">
        <v>3563</v>
      </c>
      <c r="M1102" t="s">
        <v>3878</v>
      </c>
      <c r="N1102" t="s">
        <v>174</v>
      </c>
      <c r="O1102" t="s">
        <v>3602</v>
      </c>
      <c r="P1102" t="s">
        <v>4315</v>
      </c>
      <c r="Q1102" t="s">
        <v>4319</v>
      </c>
      <c r="R1102" t="s">
        <v>4321</v>
      </c>
      <c r="S1102" t="s">
        <v>5109</v>
      </c>
      <c r="T1102" t="s">
        <v>5439</v>
      </c>
      <c r="U1102" t="s">
        <v>4324</v>
      </c>
      <c r="V1102" t="s">
        <v>5817</v>
      </c>
      <c r="W1102" t="s">
        <v>6500</v>
      </c>
      <c r="AA1102" t="s">
        <v>6697</v>
      </c>
      <c r="AB1102" t="s">
        <v>6697</v>
      </c>
      <c r="AC1102" t="s">
        <v>6697</v>
      </c>
      <c r="AD1102" t="s">
        <v>6697</v>
      </c>
      <c r="AE1102" t="s">
        <v>6697</v>
      </c>
      <c r="AF1102" t="s">
        <v>6697</v>
      </c>
      <c r="AG1102" t="s">
        <v>6697</v>
      </c>
      <c r="AH1102" t="s">
        <v>6697</v>
      </c>
      <c r="AI1102" t="s">
        <v>6697</v>
      </c>
      <c r="AJ1102" t="s">
        <v>6697</v>
      </c>
      <c r="AK1102" t="s">
        <v>6697</v>
      </c>
      <c r="AL1102" t="s">
        <v>6697</v>
      </c>
      <c r="AM1102" t="s">
        <v>6697</v>
      </c>
      <c r="AN1102" t="s">
        <v>6700</v>
      </c>
      <c r="AO1102" t="s">
        <v>6697</v>
      </c>
      <c r="AP1102" t="s">
        <v>6697</v>
      </c>
      <c r="AQ1102" t="s">
        <v>6697</v>
      </c>
      <c r="AR1102" t="s">
        <v>6697</v>
      </c>
      <c r="AS1102" t="s">
        <v>6697</v>
      </c>
      <c r="AT1102">
        <v>0</v>
      </c>
      <c r="AU1102" t="s">
        <v>6697</v>
      </c>
      <c r="AV1102" t="s">
        <v>6697</v>
      </c>
      <c r="AW1102">
        <v>2</v>
      </c>
      <c r="AX1102" t="s">
        <v>6697</v>
      </c>
      <c r="AY1102" t="s">
        <v>6697</v>
      </c>
      <c r="BA1102" t="s">
        <v>6697</v>
      </c>
    </row>
    <row r="1103" spans="1:53">
      <c r="A1103" t="s">
        <v>595</v>
      </c>
      <c r="B1103" t="s">
        <v>1167</v>
      </c>
      <c r="C1103" t="s">
        <v>1327</v>
      </c>
      <c r="D1103" t="s">
        <v>1660</v>
      </c>
      <c r="E1103" t="s">
        <v>1974</v>
      </c>
      <c r="F1103">
        <v>0</v>
      </c>
      <c r="G1103" t="s">
        <v>1977</v>
      </c>
      <c r="H1103" t="s">
        <v>1979</v>
      </c>
      <c r="I1103" t="s">
        <v>3075</v>
      </c>
      <c r="J1103" t="s">
        <v>3542</v>
      </c>
      <c r="K1103" t="s">
        <v>3545</v>
      </c>
      <c r="L1103" t="s">
        <v>3563</v>
      </c>
      <c r="M1103" t="s">
        <v>3637</v>
      </c>
      <c r="N1103" t="s">
        <v>174</v>
      </c>
      <c r="O1103" t="s">
        <v>3576</v>
      </c>
      <c r="P1103" t="s">
        <v>4315</v>
      </c>
      <c r="Q1103" t="s">
        <v>4319</v>
      </c>
      <c r="R1103" t="s">
        <v>4323</v>
      </c>
      <c r="S1103" t="s">
        <v>5110</v>
      </c>
      <c r="T1103" t="s">
        <v>5439</v>
      </c>
      <c r="U1103" t="s">
        <v>4324</v>
      </c>
      <c r="V1103" t="s">
        <v>5817</v>
      </c>
      <c r="W1103" t="s">
        <v>6501</v>
      </c>
      <c r="AA1103" t="s">
        <v>6697</v>
      </c>
      <c r="AB1103" t="s">
        <v>6697</v>
      </c>
      <c r="AC1103" t="s">
        <v>6697</v>
      </c>
      <c r="AD1103" t="s">
        <v>6697</v>
      </c>
      <c r="AE1103" t="s">
        <v>6697</v>
      </c>
      <c r="AF1103" t="s">
        <v>6697</v>
      </c>
      <c r="AG1103" t="s">
        <v>6697</v>
      </c>
      <c r="AH1103" t="s">
        <v>6697</v>
      </c>
      <c r="AI1103" t="s">
        <v>6697</v>
      </c>
      <c r="AJ1103" t="s">
        <v>6697</v>
      </c>
      <c r="AK1103" t="s">
        <v>6697</v>
      </c>
      <c r="AL1103" t="s">
        <v>6697</v>
      </c>
      <c r="AM1103" t="s">
        <v>6697</v>
      </c>
      <c r="AN1103" t="s">
        <v>6699</v>
      </c>
      <c r="AO1103" t="s">
        <v>6697</v>
      </c>
      <c r="AP1103" t="s">
        <v>6697</v>
      </c>
      <c r="AQ1103" t="s">
        <v>6697</v>
      </c>
      <c r="AR1103" t="s">
        <v>6697</v>
      </c>
      <c r="AS1103" t="s">
        <v>6697</v>
      </c>
      <c r="AT1103">
        <v>0</v>
      </c>
      <c r="AU1103" t="s">
        <v>6697</v>
      </c>
      <c r="AV1103" t="s">
        <v>6697</v>
      </c>
      <c r="AW1103">
        <v>1</v>
      </c>
      <c r="AX1103" t="s">
        <v>6697</v>
      </c>
      <c r="AY1103" t="s">
        <v>6697</v>
      </c>
      <c r="BA1103" t="s">
        <v>6697</v>
      </c>
    </row>
    <row r="1104" spans="1:53">
      <c r="A1104" t="s">
        <v>463</v>
      </c>
      <c r="B1104" t="s">
        <v>464</v>
      </c>
      <c r="C1104" t="s">
        <v>1327</v>
      </c>
      <c r="D1104" t="s">
        <v>1667</v>
      </c>
      <c r="E1104" t="s">
        <v>1974</v>
      </c>
      <c r="F1104">
        <v>0</v>
      </c>
      <c r="G1104" t="s">
        <v>1977</v>
      </c>
      <c r="H1104" t="s">
        <v>1979</v>
      </c>
      <c r="I1104" t="s">
        <v>3076</v>
      </c>
      <c r="J1104" t="s">
        <v>3542</v>
      </c>
      <c r="K1104" t="s">
        <v>3545</v>
      </c>
      <c r="L1104" t="s">
        <v>3563</v>
      </c>
      <c r="M1104" t="s">
        <v>3878</v>
      </c>
      <c r="N1104" t="s">
        <v>174</v>
      </c>
      <c r="O1104" t="s">
        <v>3584</v>
      </c>
      <c r="P1104" t="s">
        <v>4315</v>
      </c>
      <c r="Q1104" t="s">
        <v>4319</v>
      </c>
      <c r="R1104" t="s">
        <v>4321</v>
      </c>
      <c r="S1104" t="s">
        <v>5111</v>
      </c>
      <c r="T1104" t="s">
        <v>5439</v>
      </c>
      <c r="U1104" t="s">
        <v>4324</v>
      </c>
      <c r="V1104" t="s">
        <v>5592</v>
      </c>
      <c r="W1104" t="s">
        <v>6502</v>
      </c>
      <c r="AA1104" t="s">
        <v>6697</v>
      </c>
      <c r="AB1104" t="s">
        <v>6697</v>
      </c>
      <c r="AC1104" t="s">
        <v>6697</v>
      </c>
      <c r="AD1104" t="s">
        <v>6697</v>
      </c>
      <c r="AE1104" t="s">
        <v>6697</v>
      </c>
      <c r="AF1104" t="s">
        <v>6697</v>
      </c>
      <c r="AG1104" t="s">
        <v>6697</v>
      </c>
      <c r="AH1104" t="s">
        <v>6697</v>
      </c>
      <c r="AI1104" t="s">
        <v>6697</v>
      </c>
      <c r="AJ1104" t="s">
        <v>6697</v>
      </c>
      <c r="AK1104" t="s">
        <v>6697</v>
      </c>
      <c r="AL1104" t="s">
        <v>6697</v>
      </c>
      <c r="AM1104" t="s">
        <v>6697</v>
      </c>
      <c r="AN1104" t="s">
        <v>6700</v>
      </c>
      <c r="AO1104" t="s">
        <v>6697</v>
      </c>
      <c r="AP1104" t="s">
        <v>6697</v>
      </c>
      <c r="AQ1104" t="s">
        <v>6697</v>
      </c>
      <c r="AR1104" t="s">
        <v>6697</v>
      </c>
      <c r="AS1104" t="s">
        <v>6697</v>
      </c>
      <c r="AT1104">
        <v>0</v>
      </c>
      <c r="AU1104" t="s">
        <v>6697</v>
      </c>
      <c r="AV1104" t="s">
        <v>6697</v>
      </c>
      <c r="AW1104">
        <v>1</v>
      </c>
      <c r="AX1104" t="s">
        <v>6697</v>
      </c>
      <c r="AY1104" t="s">
        <v>6697</v>
      </c>
      <c r="BA1104" t="s">
        <v>6697</v>
      </c>
    </row>
    <row r="1105" spans="1:53">
      <c r="A1105" t="s">
        <v>463</v>
      </c>
      <c r="B1105" t="s">
        <v>439</v>
      </c>
      <c r="C1105" t="s">
        <v>1327</v>
      </c>
      <c r="D1105" t="s">
        <v>1667</v>
      </c>
      <c r="E1105" t="s">
        <v>1974</v>
      </c>
      <c r="F1105">
        <v>0</v>
      </c>
      <c r="G1105" t="s">
        <v>1977</v>
      </c>
      <c r="H1105" t="s">
        <v>1979</v>
      </c>
      <c r="I1105" t="s">
        <v>3077</v>
      </c>
      <c r="J1105" t="s">
        <v>3542</v>
      </c>
      <c r="K1105" t="s">
        <v>3545</v>
      </c>
      <c r="L1105" t="s">
        <v>3563</v>
      </c>
      <c r="M1105" t="s">
        <v>3878</v>
      </c>
      <c r="N1105" t="s">
        <v>174</v>
      </c>
      <c r="O1105" t="s">
        <v>3868</v>
      </c>
      <c r="P1105" t="s">
        <v>4315</v>
      </c>
      <c r="Q1105" t="s">
        <v>4319</v>
      </c>
      <c r="R1105" t="s">
        <v>4321</v>
      </c>
      <c r="S1105" t="s">
        <v>5111</v>
      </c>
      <c r="T1105" t="s">
        <v>5439</v>
      </c>
      <c r="U1105" t="s">
        <v>4324</v>
      </c>
      <c r="V1105" t="s">
        <v>5817</v>
      </c>
      <c r="W1105" t="s">
        <v>6502</v>
      </c>
      <c r="AA1105" t="s">
        <v>6697</v>
      </c>
      <c r="AB1105" t="s">
        <v>6697</v>
      </c>
      <c r="AC1105" t="s">
        <v>6697</v>
      </c>
      <c r="AD1105" t="s">
        <v>6697</v>
      </c>
      <c r="AE1105" t="s">
        <v>6697</v>
      </c>
      <c r="AF1105" t="s">
        <v>6697</v>
      </c>
      <c r="AG1105" t="s">
        <v>6697</v>
      </c>
      <c r="AH1105" t="s">
        <v>6697</v>
      </c>
      <c r="AI1105" t="s">
        <v>6697</v>
      </c>
      <c r="AJ1105" t="s">
        <v>6697</v>
      </c>
      <c r="AK1105" t="s">
        <v>6697</v>
      </c>
      <c r="AL1105" t="s">
        <v>6697</v>
      </c>
      <c r="AM1105" t="s">
        <v>6697</v>
      </c>
      <c r="AN1105" t="s">
        <v>6700</v>
      </c>
      <c r="AO1105" t="s">
        <v>6697</v>
      </c>
      <c r="AP1105" t="s">
        <v>6697</v>
      </c>
      <c r="AQ1105" t="s">
        <v>6697</v>
      </c>
      <c r="AR1105" t="s">
        <v>6697</v>
      </c>
      <c r="AS1105" t="s">
        <v>6697</v>
      </c>
      <c r="AT1105">
        <v>0</v>
      </c>
      <c r="AU1105" t="s">
        <v>6697</v>
      </c>
      <c r="AV1105" t="s">
        <v>6697</v>
      </c>
      <c r="AW1105">
        <v>1</v>
      </c>
      <c r="AX1105" t="s">
        <v>6697</v>
      </c>
      <c r="AY1105" t="s">
        <v>6697</v>
      </c>
      <c r="BA1105" t="s">
        <v>6697</v>
      </c>
    </row>
    <row r="1106" spans="1:53">
      <c r="A1106" t="s">
        <v>463</v>
      </c>
      <c r="B1106" t="s">
        <v>438</v>
      </c>
      <c r="C1106" t="s">
        <v>1327</v>
      </c>
      <c r="D1106" t="s">
        <v>1678</v>
      </c>
      <c r="E1106" t="s">
        <v>1974</v>
      </c>
      <c r="F1106">
        <v>0</v>
      </c>
      <c r="G1106" t="s">
        <v>1977</v>
      </c>
      <c r="H1106" t="s">
        <v>1979</v>
      </c>
      <c r="I1106" t="s">
        <v>3078</v>
      </c>
      <c r="J1106" t="s">
        <v>3542</v>
      </c>
      <c r="K1106" t="s">
        <v>3545</v>
      </c>
      <c r="L1106" t="s">
        <v>3563</v>
      </c>
      <c r="M1106" t="s">
        <v>3878</v>
      </c>
      <c r="N1106" t="s">
        <v>174</v>
      </c>
      <c r="O1106" t="s">
        <v>3868</v>
      </c>
      <c r="P1106" t="s">
        <v>4315</v>
      </c>
      <c r="Q1106" t="s">
        <v>4319</v>
      </c>
      <c r="R1106" t="s">
        <v>4323</v>
      </c>
      <c r="S1106" t="s">
        <v>5111</v>
      </c>
      <c r="T1106" t="s">
        <v>5439</v>
      </c>
      <c r="U1106" t="s">
        <v>4324</v>
      </c>
      <c r="V1106" t="s">
        <v>5817</v>
      </c>
      <c r="W1106" t="s">
        <v>6503</v>
      </c>
      <c r="AA1106" t="s">
        <v>6697</v>
      </c>
      <c r="AB1106" t="s">
        <v>6697</v>
      </c>
      <c r="AC1106" t="s">
        <v>6697</v>
      </c>
      <c r="AD1106" t="s">
        <v>6697</v>
      </c>
      <c r="AE1106" t="s">
        <v>6697</v>
      </c>
      <c r="AF1106" t="s">
        <v>6697</v>
      </c>
      <c r="AG1106" t="s">
        <v>6697</v>
      </c>
      <c r="AH1106" t="s">
        <v>6697</v>
      </c>
      <c r="AI1106" t="s">
        <v>6697</v>
      </c>
      <c r="AJ1106" t="s">
        <v>6697</v>
      </c>
      <c r="AK1106" t="s">
        <v>6697</v>
      </c>
      <c r="AL1106" t="s">
        <v>6697</v>
      </c>
      <c r="AM1106" t="s">
        <v>6697</v>
      </c>
      <c r="AN1106" t="s">
        <v>6699</v>
      </c>
      <c r="AO1106" t="s">
        <v>6697</v>
      </c>
      <c r="AP1106" t="s">
        <v>6697</v>
      </c>
      <c r="AQ1106" t="s">
        <v>6697</v>
      </c>
      <c r="AR1106" t="s">
        <v>6697</v>
      </c>
      <c r="AS1106" t="s">
        <v>6697</v>
      </c>
      <c r="AT1106">
        <v>0</v>
      </c>
      <c r="AU1106" t="s">
        <v>6697</v>
      </c>
      <c r="AV1106" t="s">
        <v>6697</v>
      </c>
      <c r="AW1106">
        <v>0</v>
      </c>
      <c r="AX1106" t="s">
        <v>6697</v>
      </c>
      <c r="AY1106" t="s">
        <v>6697</v>
      </c>
      <c r="BA1106" t="s">
        <v>6697</v>
      </c>
    </row>
    <row r="1107" spans="1:53">
      <c r="A1107" t="s">
        <v>463</v>
      </c>
      <c r="B1107" t="s">
        <v>248</v>
      </c>
      <c r="C1107" t="s">
        <v>1553</v>
      </c>
      <c r="D1107" t="s">
        <v>174</v>
      </c>
      <c r="E1107" t="s">
        <v>1974</v>
      </c>
      <c r="F1107">
        <v>10</v>
      </c>
      <c r="G1107" t="s">
        <v>1977</v>
      </c>
      <c r="H1107" t="s">
        <v>1979</v>
      </c>
      <c r="I1107" t="s">
        <v>3079</v>
      </c>
      <c r="J1107" t="s">
        <v>3542</v>
      </c>
      <c r="K1107" t="s">
        <v>3545</v>
      </c>
      <c r="L1107" t="s">
        <v>3563</v>
      </c>
      <c r="M1107" t="s">
        <v>3878</v>
      </c>
      <c r="N1107" t="s">
        <v>174</v>
      </c>
      <c r="O1107" t="s">
        <v>3868</v>
      </c>
      <c r="P1107" t="s">
        <v>4315</v>
      </c>
      <c r="Q1107" t="s">
        <v>4319</v>
      </c>
      <c r="R1107" t="s">
        <v>4323</v>
      </c>
      <c r="S1107" t="s">
        <v>5111</v>
      </c>
      <c r="T1107" t="s">
        <v>5439</v>
      </c>
      <c r="U1107" t="s">
        <v>4324</v>
      </c>
      <c r="V1107" t="s">
        <v>5817</v>
      </c>
      <c r="W1107" t="s">
        <v>6503</v>
      </c>
      <c r="AA1107" t="s">
        <v>6697</v>
      </c>
      <c r="AB1107" t="s">
        <v>6697</v>
      </c>
      <c r="AC1107" t="s">
        <v>6697</v>
      </c>
      <c r="AD1107" t="s">
        <v>6697</v>
      </c>
      <c r="AE1107" t="s">
        <v>6697</v>
      </c>
      <c r="AF1107" t="s">
        <v>6697</v>
      </c>
      <c r="AG1107" t="s">
        <v>6697</v>
      </c>
      <c r="AH1107" t="s">
        <v>6697</v>
      </c>
      <c r="AI1107" t="s">
        <v>6697</v>
      </c>
      <c r="AJ1107" t="s">
        <v>6698</v>
      </c>
      <c r="AK1107" t="s">
        <v>6697</v>
      </c>
      <c r="AL1107" t="s">
        <v>6697</v>
      </c>
      <c r="AM1107" t="s">
        <v>6697</v>
      </c>
      <c r="AN1107" t="s">
        <v>6699</v>
      </c>
      <c r="AO1107" t="s">
        <v>6697</v>
      </c>
      <c r="AP1107" t="s">
        <v>6697</v>
      </c>
      <c r="AQ1107" t="s">
        <v>6697</v>
      </c>
      <c r="AR1107" t="s">
        <v>6697</v>
      </c>
      <c r="AS1107" t="s">
        <v>6697</v>
      </c>
      <c r="AT1107">
        <v>7</v>
      </c>
      <c r="AU1107" t="s">
        <v>6697</v>
      </c>
      <c r="AV1107" t="s">
        <v>6703</v>
      </c>
      <c r="AW1107">
        <v>65535</v>
      </c>
      <c r="AX1107" t="s">
        <v>6703</v>
      </c>
      <c r="AY1107" t="s">
        <v>6697</v>
      </c>
      <c r="BA1107" t="s">
        <v>6697</v>
      </c>
    </row>
    <row r="1108" spans="1:53">
      <c r="A1108" t="s">
        <v>596</v>
      </c>
      <c r="B1108" t="s">
        <v>1168</v>
      </c>
      <c r="C1108" t="s">
        <v>1550</v>
      </c>
      <c r="D1108" t="s">
        <v>1667</v>
      </c>
      <c r="E1108" t="s">
        <v>1974</v>
      </c>
      <c r="F1108">
        <v>0</v>
      </c>
      <c r="G1108" t="s">
        <v>1977</v>
      </c>
      <c r="H1108" t="s">
        <v>1979</v>
      </c>
      <c r="I1108" t="s">
        <v>3080</v>
      </c>
      <c r="J1108" t="s">
        <v>3542</v>
      </c>
      <c r="K1108" t="s">
        <v>3545</v>
      </c>
      <c r="L1108" t="s">
        <v>3563</v>
      </c>
      <c r="M1108" t="s">
        <v>3878</v>
      </c>
      <c r="N1108" t="s">
        <v>174</v>
      </c>
      <c r="O1108" t="s">
        <v>3782</v>
      </c>
      <c r="P1108" t="s">
        <v>4315</v>
      </c>
      <c r="Q1108" t="s">
        <v>4319</v>
      </c>
      <c r="R1108" t="s">
        <v>4321</v>
      </c>
      <c r="S1108" t="s">
        <v>5112</v>
      </c>
      <c r="T1108" t="s">
        <v>5439</v>
      </c>
      <c r="U1108" t="s">
        <v>4324</v>
      </c>
      <c r="V1108" t="s">
        <v>5817</v>
      </c>
      <c r="W1108" t="s">
        <v>6503</v>
      </c>
      <c r="AA1108" t="s">
        <v>6697</v>
      </c>
      <c r="AB1108" t="s">
        <v>6697</v>
      </c>
      <c r="AC1108" t="s">
        <v>6697</v>
      </c>
      <c r="AD1108" t="s">
        <v>6697</v>
      </c>
      <c r="AE1108" t="s">
        <v>6697</v>
      </c>
      <c r="AF1108" t="s">
        <v>6697</v>
      </c>
      <c r="AG1108" t="s">
        <v>6697</v>
      </c>
      <c r="AH1108" t="s">
        <v>6697</v>
      </c>
      <c r="AI1108" t="s">
        <v>6697</v>
      </c>
      <c r="AJ1108" t="s">
        <v>6697</v>
      </c>
      <c r="AK1108" t="s">
        <v>6697</v>
      </c>
      <c r="AL1108" t="s">
        <v>6697</v>
      </c>
      <c r="AM1108" t="s">
        <v>6697</v>
      </c>
      <c r="AN1108" t="s">
        <v>6700</v>
      </c>
      <c r="AO1108" t="s">
        <v>6697</v>
      </c>
      <c r="AP1108" t="s">
        <v>6697</v>
      </c>
      <c r="AQ1108" t="s">
        <v>6697</v>
      </c>
      <c r="AR1108" t="s">
        <v>6697</v>
      </c>
      <c r="AS1108" t="s">
        <v>6697</v>
      </c>
      <c r="AT1108">
        <v>1</v>
      </c>
      <c r="AU1108" t="s">
        <v>6697</v>
      </c>
      <c r="AV1108" t="s">
        <v>6697</v>
      </c>
      <c r="AW1108">
        <v>1</v>
      </c>
      <c r="AX1108" t="s">
        <v>6697</v>
      </c>
      <c r="AY1108" t="s">
        <v>6697</v>
      </c>
      <c r="BA1108" t="s">
        <v>6697</v>
      </c>
    </row>
    <row r="1109" spans="1:53">
      <c r="A1109" t="s">
        <v>463</v>
      </c>
      <c r="B1109" t="s">
        <v>1169</v>
      </c>
      <c r="C1109" t="s">
        <v>1554</v>
      </c>
      <c r="D1109" t="s">
        <v>174</v>
      </c>
      <c r="E1109" t="s">
        <v>1974</v>
      </c>
      <c r="F1109">
        <v>10</v>
      </c>
      <c r="G1109" t="s">
        <v>1977</v>
      </c>
      <c r="H1109" t="s">
        <v>1979</v>
      </c>
      <c r="I1109" t="s">
        <v>3081</v>
      </c>
      <c r="J1109" t="s">
        <v>3542</v>
      </c>
      <c r="K1109" t="s">
        <v>3545</v>
      </c>
      <c r="L1109" t="s">
        <v>3563</v>
      </c>
      <c r="M1109" t="s">
        <v>3878</v>
      </c>
      <c r="N1109" t="s">
        <v>174</v>
      </c>
      <c r="O1109" t="s">
        <v>3580</v>
      </c>
      <c r="P1109" t="s">
        <v>4315</v>
      </c>
      <c r="Q1109" t="s">
        <v>4319</v>
      </c>
      <c r="R1109" t="s">
        <v>4323</v>
      </c>
      <c r="S1109" t="s">
        <v>5113</v>
      </c>
      <c r="T1109" t="s">
        <v>5439</v>
      </c>
      <c r="U1109" t="s">
        <v>4324</v>
      </c>
      <c r="V1109" t="s">
        <v>5817</v>
      </c>
      <c r="W1109" t="s">
        <v>6503</v>
      </c>
      <c r="AA1109" t="s">
        <v>6697</v>
      </c>
      <c r="AB1109" t="s">
        <v>6697</v>
      </c>
      <c r="AC1109" t="s">
        <v>6697</v>
      </c>
      <c r="AD1109" t="s">
        <v>6697</v>
      </c>
      <c r="AE1109" t="s">
        <v>6697</v>
      </c>
      <c r="AF1109" t="s">
        <v>6697</v>
      </c>
      <c r="AG1109" t="s">
        <v>6697</v>
      </c>
      <c r="AH1109" t="s">
        <v>6697</v>
      </c>
      <c r="AI1109" t="s">
        <v>6697</v>
      </c>
      <c r="AJ1109" t="s">
        <v>6698</v>
      </c>
      <c r="AK1109" t="s">
        <v>6697</v>
      </c>
      <c r="AL1109" t="s">
        <v>6697</v>
      </c>
      <c r="AM1109" t="s">
        <v>6697</v>
      </c>
      <c r="AN1109" t="s">
        <v>6699</v>
      </c>
      <c r="AO1109" t="s">
        <v>6697</v>
      </c>
      <c r="AP1109" t="s">
        <v>6697</v>
      </c>
      <c r="AQ1109" t="s">
        <v>6697</v>
      </c>
      <c r="AR1109" t="s">
        <v>6697</v>
      </c>
      <c r="AS1109" t="s">
        <v>6697</v>
      </c>
      <c r="AT1109">
        <v>1</v>
      </c>
      <c r="AU1109" t="s">
        <v>6697</v>
      </c>
      <c r="AV1109" t="s">
        <v>6703</v>
      </c>
      <c r="AW1109">
        <v>65535</v>
      </c>
      <c r="AX1109" t="s">
        <v>6703</v>
      </c>
      <c r="AY1109" t="s">
        <v>6697</v>
      </c>
      <c r="BA1109" t="s">
        <v>6697</v>
      </c>
    </row>
    <row r="1110" spans="1:53">
      <c r="A1110" t="s">
        <v>202</v>
      </c>
      <c r="B1110" t="s">
        <v>1170</v>
      </c>
      <c r="C1110" t="s">
        <v>1555</v>
      </c>
      <c r="D1110" t="s">
        <v>1783</v>
      </c>
      <c r="E1110" t="s">
        <v>1974</v>
      </c>
      <c r="F1110">
        <v>10</v>
      </c>
      <c r="G1110" t="s">
        <v>1977</v>
      </c>
      <c r="H1110" t="s">
        <v>1979</v>
      </c>
      <c r="I1110" t="s">
        <v>3082</v>
      </c>
      <c r="J1110" t="s">
        <v>3542</v>
      </c>
      <c r="K1110" t="s">
        <v>3545</v>
      </c>
      <c r="L1110" t="s">
        <v>3563</v>
      </c>
      <c r="M1110" t="s">
        <v>3789</v>
      </c>
      <c r="N1110" t="s">
        <v>174</v>
      </c>
      <c r="O1110" t="s">
        <v>3576</v>
      </c>
      <c r="P1110" t="s">
        <v>4315</v>
      </c>
      <c r="Q1110" t="s">
        <v>4319</v>
      </c>
      <c r="R1110" t="s">
        <v>4323</v>
      </c>
      <c r="S1110" t="s">
        <v>5114</v>
      </c>
      <c r="T1110" t="s">
        <v>5439</v>
      </c>
      <c r="U1110" t="s">
        <v>4324</v>
      </c>
      <c r="V1110" t="s">
        <v>5817</v>
      </c>
      <c r="W1110" t="s">
        <v>6504</v>
      </c>
      <c r="AA1110" t="s">
        <v>6697</v>
      </c>
      <c r="AB1110" t="s">
        <v>6697</v>
      </c>
      <c r="AC1110" t="s">
        <v>6699</v>
      </c>
      <c r="AD1110" t="s">
        <v>6697</v>
      </c>
      <c r="AE1110" t="s">
        <v>6697</v>
      </c>
      <c r="AF1110" t="s">
        <v>6697</v>
      </c>
      <c r="AG1110" t="s">
        <v>6697</v>
      </c>
      <c r="AH1110" t="s">
        <v>6697</v>
      </c>
      <c r="AI1110" t="s">
        <v>6697</v>
      </c>
      <c r="AJ1110" t="s">
        <v>6697</v>
      </c>
      <c r="AK1110" t="s">
        <v>6699</v>
      </c>
      <c r="AL1110" t="s">
        <v>6697</v>
      </c>
      <c r="AM1110" t="s">
        <v>6697</v>
      </c>
      <c r="AN1110" t="s">
        <v>6699</v>
      </c>
      <c r="AO1110" t="s">
        <v>6697</v>
      </c>
      <c r="AP1110" t="s">
        <v>6697</v>
      </c>
      <c r="AQ1110" t="s">
        <v>6697</v>
      </c>
      <c r="AR1110" t="s">
        <v>6697</v>
      </c>
      <c r="AS1110" t="s">
        <v>6697</v>
      </c>
      <c r="AT1110">
        <v>3</v>
      </c>
      <c r="AU1110" t="s">
        <v>6697</v>
      </c>
      <c r="AV1110" t="s">
        <v>6697</v>
      </c>
      <c r="AW1110">
        <v>3</v>
      </c>
      <c r="AX1110" t="s">
        <v>6697</v>
      </c>
      <c r="AY1110" t="s">
        <v>6697</v>
      </c>
      <c r="AZ1110" t="s">
        <v>6706</v>
      </c>
      <c r="BA1110" t="s">
        <v>6698</v>
      </c>
    </row>
    <row r="1111" spans="1:53">
      <c r="A1111" t="s">
        <v>597</v>
      </c>
      <c r="B1111" t="s">
        <v>928</v>
      </c>
      <c r="C1111" t="s">
        <v>1327</v>
      </c>
      <c r="D1111" t="s">
        <v>1662</v>
      </c>
      <c r="E1111" t="s">
        <v>1974</v>
      </c>
      <c r="F1111">
        <v>0</v>
      </c>
      <c r="G1111" t="s">
        <v>1977</v>
      </c>
      <c r="H1111" t="s">
        <v>1979</v>
      </c>
      <c r="I1111" t="s">
        <v>3083</v>
      </c>
      <c r="J1111" t="s">
        <v>3542</v>
      </c>
      <c r="K1111" t="s">
        <v>3545</v>
      </c>
      <c r="L1111" t="s">
        <v>3563</v>
      </c>
      <c r="M1111" t="s">
        <v>3865</v>
      </c>
      <c r="N1111" t="s">
        <v>174</v>
      </c>
      <c r="O1111" t="s">
        <v>4110</v>
      </c>
      <c r="P1111" t="s">
        <v>4315</v>
      </c>
      <c r="Q1111" t="s">
        <v>4319</v>
      </c>
      <c r="R1111" t="s">
        <v>4321</v>
      </c>
      <c r="S1111" t="s">
        <v>5115</v>
      </c>
      <c r="T1111" t="s">
        <v>5440</v>
      </c>
      <c r="U1111" t="s">
        <v>5440</v>
      </c>
      <c r="V1111" t="s">
        <v>5831</v>
      </c>
      <c r="W1111" t="s">
        <v>6505</v>
      </c>
      <c r="AA1111" t="s">
        <v>6697</v>
      </c>
      <c r="AB1111" t="s">
        <v>6697</v>
      </c>
      <c r="AC1111" t="s">
        <v>6697</v>
      </c>
      <c r="AD1111" t="s">
        <v>6697</v>
      </c>
      <c r="AE1111" t="s">
        <v>6697</v>
      </c>
      <c r="AF1111" t="s">
        <v>6697</v>
      </c>
      <c r="AG1111" t="s">
        <v>6697</v>
      </c>
      <c r="AH1111" t="s">
        <v>6697</v>
      </c>
      <c r="AI1111" t="s">
        <v>6697</v>
      </c>
      <c r="AJ1111" t="s">
        <v>6697</v>
      </c>
      <c r="AK1111" t="s">
        <v>6697</v>
      </c>
      <c r="AL1111" t="s">
        <v>6697</v>
      </c>
      <c r="AM1111" t="s">
        <v>6697</v>
      </c>
      <c r="AN1111" t="s">
        <v>6700</v>
      </c>
      <c r="AO1111" t="s">
        <v>6697</v>
      </c>
      <c r="AP1111" t="s">
        <v>6697</v>
      </c>
      <c r="AQ1111" t="s">
        <v>6697</v>
      </c>
      <c r="AR1111" t="s">
        <v>6697</v>
      </c>
      <c r="AS1111" t="s">
        <v>6697</v>
      </c>
      <c r="AT1111">
        <v>0</v>
      </c>
      <c r="AU1111" t="s">
        <v>6697</v>
      </c>
      <c r="AV1111" t="s">
        <v>6697</v>
      </c>
      <c r="AW1111">
        <v>2</v>
      </c>
      <c r="AX1111" t="s">
        <v>6697</v>
      </c>
      <c r="AY1111" t="s">
        <v>6697</v>
      </c>
      <c r="BA1111" t="s">
        <v>6697</v>
      </c>
    </row>
    <row r="1112" spans="1:53">
      <c r="A1112" t="s">
        <v>214</v>
      </c>
      <c r="B1112" t="s">
        <v>1171</v>
      </c>
      <c r="C1112" t="s">
        <v>1325</v>
      </c>
      <c r="D1112" t="s">
        <v>1903</v>
      </c>
      <c r="E1112" t="s">
        <v>1973</v>
      </c>
      <c r="F1112">
        <v>0</v>
      </c>
      <c r="G1112" t="s">
        <v>1977</v>
      </c>
      <c r="H1112" t="s">
        <v>1979</v>
      </c>
      <c r="I1112" t="s">
        <v>3084</v>
      </c>
      <c r="J1112" t="s">
        <v>3542</v>
      </c>
      <c r="K1112" t="s">
        <v>3544</v>
      </c>
      <c r="L1112" t="s">
        <v>3562</v>
      </c>
      <c r="M1112" t="s">
        <v>3645</v>
      </c>
      <c r="N1112" t="s">
        <v>193</v>
      </c>
      <c r="O1112" t="s">
        <v>3863</v>
      </c>
      <c r="P1112" t="s">
        <v>4315</v>
      </c>
      <c r="Q1112" t="s">
        <v>4319</v>
      </c>
      <c r="R1112" t="s">
        <v>4323</v>
      </c>
      <c r="S1112" t="s">
        <v>5116</v>
      </c>
      <c r="T1112" t="s">
        <v>5439</v>
      </c>
      <c r="U1112" t="s">
        <v>4324</v>
      </c>
      <c r="V1112" t="s">
        <v>5605</v>
      </c>
      <c r="W1112" t="s">
        <v>6506</v>
      </c>
      <c r="AA1112" t="s">
        <v>6697</v>
      </c>
      <c r="AB1112" t="s">
        <v>6697</v>
      </c>
      <c r="AC1112" t="s">
        <v>6697</v>
      </c>
      <c r="AD1112" t="s">
        <v>6697</v>
      </c>
      <c r="AE1112" t="s">
        <v>6697</v>
      </c>
      <c r="AF1112" t="s">
        <v>6697</v>
      </c>
      <c r="AG1112" t="s">
        <v>6697</v>
      </c>
      <c r="AH1112" t="s">
        <v>6697</v>
      </c>
      <c r="AI1112" t="s">
        <v>6697</v>
      </c>
      <c r="AJ1112" t="s">
        <v>6697</v>
      </c>
      <c r="AK1112" t="s">
        <v>6697</v>
      </c>
      <c r="AL1112" t="s">
        <v>6697</v>
      </c>
      <c r="AM1112" t="s">
        <v>6697</v>
      </c>
      <c r="AN1112" t="s">
        <v>6699</v>
      </c>
      <c r="AO1112" t="s">
        <v>6697</v>
      </c>
      <c r="AP1112" t="s">
        <v>6697</v>
      </c>
      <c r="AQ1112" t="s">
        <v>6697</v>
      </c>
      <c r="AR1112" t="s">
        <v>6697</v>
      </c>
      <c r="AS1112" t="s">
        <v>6697</v>
      </c>
      <c r="AT1112">
        <v>0</v>
      </c>
      <c r="AU1112" t="s">
        <v>6697</v>
      </c>
      <c r="AV1112" t="s">
        <v>6697</v>
      </c>
      <c r="AW1112">
        <v>0</v>
      </c>
      <c r="AX1112" t="s">
        <v>6697</v>
      </c>
      <c r="AY1112" t="s">
        <v>6697</v>
      </c>
      <c r="BA1112" t="s">
        <v>6697</v>
      </c>
    </row>
    <row r="1113" spans="1:53">
      <c r="A1113" t="s">
        <v>598</v>
      </c>
      <c r="B1113" t="s">
        <v>334</v>
      </c>
      <c r="C1113" t="s">
        <v>1556</v>
      </c>
      <c r="D1113" t="s">
        <v>174</v>
      </c>
      <c r="E1113" t="s">
        <v>1974</v>
      </c>
      <c r="F1113">
        <v>10</v>
      </c>
      <c r="G1113" t="s">
        <v>1977</v>
      </c>
      <c r="H1113" t="s">
        <v>1979</v>
      </c>
      <c r="I1113" t="s">
        <v>3085</v>
      </c>
      <c r="J1113" t="s">
        <v>3542</v>
      </c>
      <c r="K1113" t="s">
        <v>3545</v>
      </c>
      <c r="L1113" t="s">
        <v>3563</v>
      </c>
      <c r="M1113" t="s">
        <v>3878</v>
      </c>
      <c r="N1113" t="s">
        <v>174</v>
      </c>
      <c r="O1113" t="s">
        <v>3788</v>
      </c>
      <c r="P1113" t="s">
        <v>4315</v>
      </c>
      <c r="Q1113" t="s">
        <v>4319</v>
      </c>
      <c r="R1113" t="s">
        <v>4321</v>
      </c>
      <c r="S1113" t="s">
        <v>5117</v>
      </c>
      <c r="T1113" t="s">
        <v>5437</v>
      </c>
      <c r="U1113" t="s">
        <v>5538</v>
      </c>
      <c r="V1113" t="s">
        <v>5817</v>
      </c>
      <c r="W1113" t="s">
        <v>6507</v>
      </c>
      <c r="AA1113" t="s">
        <v>6697</v>
      </c>
      <c r="AB1113" t="s">
        <v>6697</v>
      </c>
      <c r="AC1113" t="s">
        <v>6697</v>
      </c>
      <c r="AD1113" t="s">
        <v>6697</v>
      </c>
      <c r="AE1113" t="s">
        <v>6697</v>
      </c>
      <c r="AF1113" t="s">
        <v>6697</v>
      </c>
      <c r="AG1113" t="s">
        <v>6697</v>
      </c>
      <c r="AH1113" t="s">
        <v>6697</v>
      </c>
      <c r="AI1113" t="s">
        <v>6697</v>
      </c>
      <c r="AJ1113" t="s">
        <v>6698</v>
      </c>
      <c r="AK1113" t="s">
        <v>6697</v>
      </c>
      <c r="AL1113" t="s">
        <v>6697</v>
      </c>
      <c r="AM1113" t="s">
        <v>6697</v>
      </c>
      <c r="AN1113" t="s">
        <v>6700</v>
      </c>
      <c r="AO1113" t="s">
        <v>6697</v>
      </c>
      <c r="AP1113" t="s">
        <v>6697</v>
      </c>
      <c r="AQ1113" t="s">
        <v>6697</v>
      </c>
      <c r="AR1113" t="s">
        <v>6697</v>
      </c>
      <c r="AS1113" t="s">
        <v>6697</v>
      </c>
      <c r="AT1113">
        <v>1</v>
      </c>
      <c r="AU1113" t="s">
        <v>6697</v>
      </c>
      <c r="AV1113" t="s">
        <v>6703</v>
      </c>
      <c r="AW1113">
        <v>65535</v>
      </c>
      <c r="AX1113" t="s">
        <v>6703</v>
      </c>
      <c r="AY1113" t="s">
        <v>6697</v>
      </c>
      <c r="BA1113" t="s">
        <v>6697</v>
      </c>
    </row>
    <row r="1114" spans="1:53">
      <c r="A1114" t="s">
        <v>202</v>
      </c>
      <c r="B1114" t="s">
        <v>922</v>
      </c>
      <c r="C1114" t="s">
        <v>1385</v>
      </c>
      <c r="D1114" t="s">
        <v>174</v>
      </c>
      <c r="E1114" t="s">
        <v>1974</v>
      </c>
      <c r="F1114">
        <v>15</v>
      </c>
      <c r="G1114" t="s">
        <v>1977</v>
      </c>
      <c r="H1114" t="s">
        <v>1979</v>
      </c>
      <c r="I1114" t="s">
        <v>3086</v>
      </c>
      <c r="J1114" t="s">
        <v>3542</v>
      </c>
      <c r="K1114" t="s">
        <v>3545</v>
      </c>
      <c r="L1114" t="s">
        <v>3563</v>
      </c>
      <c r="M1114" t="s">
        <v>3649</v>
      </c>
      <c r="N1114" t="s">
        <v>174</v>
      </c>
      <c r="O1114" t="s">
        <v>4110</v>
      </c>
      <c r="P1114" t="s">
        <v>4315</v>
      </c>
      <c r="Q1114" t="s">
        <v>4319</v>
      </c>
      <c r="R1114" t="s">
        <v>4321</v>
      </c>
      <c r="S1114" t="s">
        <v>5118</v>
      </c>
      <c r="T1114" t="s">
        <v>5437</v>
      </c>
      <c r="U1114" t="s">
        <v>5539</v>
      </c>
      <c r="V1114" t="s">
        <v>5832</v>
      </c>
      <c r="W1114" t="s">
        <v>6102</v>
      </c>
      <c r="AA1114" t="s">
        <v>6697</v>
      </c>
      <c r="AB1114" t="s">
        <v>6697</v>
      </c>
      <c r="AC1114" t="s">
        <v>6699</v>
      </c>
      <c r="AD1114" t="s">
        <v>6697</v>
      </c>
      <c r="AE1114" t="s">
        <v>6697</v>
      </c>
      <c r="AF1114" t="s">
        <v>6697</v>
      </c>
      <c r="AG1114" t="s">
        <v>6697</v>
      </c>
      <c r="AH1114" t="s">
        <v>6697</v>
      </c>
      <c r="AI1114" t="s">
        <v>6697</v>
      </c>
      <c r="AJ1114" t="s">
        <v>6698</v>
      </c>
      <c r="AK1114" t="s">
        <v>6697</v>
      </c>
      <c r="AL1114" t="s">
        <v>6697</v>
      </c>
      <c r="AM1114" t="s">
        <v>6697</v>
      </c>
      <c r="AN1114" t="s">
        <v>6700</v>
      </c>
      <c r="AO1114" t="s">
        <v>6697</v>
      </c>
      <c r="AP1114" t="s">
        <v>6697</v>
      </c>
      <c r="AQ1114" t="s">
        <v>6697</v>
      </c>
      <c r="AR1114" t="s">
        <v>6697</v>
      </c>
      <c r="AS1114" t="s">
        <v>6697</v>
      </c>
      <c r="AT1114">
        <v>1</v>
      </c>
      <c r="AU1114" t="s">
        <v>6697</v>
      </c>
      <c r="AV1114" t="s">
        <v>6703</v>
      </c>
      <c r="AW1114">
        <v>65535</v>
      </c>
      <c r="AX1114" t="s">
        <v>6703</v>
      </c>
      <c r="AY1114" t="s">
        <v>6697</v>
      </c>
      <c r="BA1114" t="s">
        <v>6697</v>
      </c>
    </row>
    <row r="1115" spans="1:53">
      <c r="A1115" t="s">
        <v>599</v>
      </c>
      <c r="B1115" t="s">
        <v>181</v>
      </c>
      <c r="C1115" t="s">
        <v>1386</v>
      </c>
      <c r="D1115" t="s">
        <v>1667</v>
      </c>
      <c r="E1115" t="s">
        <v>1974</v>
      </c>
      <c r="F1115">
        <v>5</v>
      </c>
      <c r="G1115" t="s">
        <v>1977</v>
      </c>
      <c r="H1115" t="s">
        <v>1979</v>
      </c>
      <c r="I1115" t="s">
        <v>3087</v>
      </c>
      <c r="J1115" t="s">
        <v>3542</v>
      </c>
      <c r="K1115" t="s">
        <v>3545</v>
      </c>
      <c r="L1115" t="s">
        <v>3563</v>
      </c>
      <c r="M1115" t="s">
        <v>3638</v>
      </c>
      <c r="N1115" t="s">
        <v>174</v>
      </c>
      <c r="O1115" t="s">
        <v>3629</v>
      </c>
      <c r="P1115" t="s">
        <v>4315</v>
      </c>
      <c r="Q1115" t="s">
        <v>4319</v>
      </c>
      <c r="R1115" t="s">
        <v>4322</v>
      </c>
      <c r="S1115" t="s">
        <v>5119</v>
      </c>
      <c r="T1115" t="s">
        <v>5440</v>
      </c>
      <c r="U1115" t="s">
        <v>5440</v>
      </c>
      <c r="V1115" t="s">
        <v>5833</v>
      </c>
      <c r="W1115" t="s">
        <v>6102</v>
      </c>
      <c r="AA1115" t="s">
        <v>6697</v>
      </c>
      <c r="AB1115" t="s">
        <v>6697</v>
      </c>
      <c r="AC1115" t="s">
        <v>6699</v>
      </c>
      <c r="AD1115" t="s">
        <v>6697</v>
      </c>
      <c r="AE1115" t="s">
        <v>6697</v>
      </c>
      <c r="AF1115" t="s">
        <v>6697</v>
      </c>
      <c r="AG1115" t="s">
        <v>6697</v>
      </c>
      <c r="AH1115" t="s">
        <v>6697</v>
      </c>
      <c r="AI1115" t="s">
        <v>6697</v>
      </c>
      <c r="AJ1115" t="s">
        <v>6697</v>
      </c>
      <c r="AK1115" t="s">
        <v>6697</v>
      </c>
      <c r="AL1115" t="s">
        <v>6697</v>
      </c>
      <c r="AM1115" t="s">
        <v>6697</v>
      </c>
      <c r="AN1115" t="s">
        <v>6697</v>
      </c>
      <c r="AO1115" t="s">
        <v>6697</v>
      </c>
      <c r="AP1115" t="s">
        <v>6697</v>
      </c>
      <c r="AQ1115" t="s">
        <v>6697</v>
      </c>
      <c r="AR1115" t="s">
        <v>6697</v>
      </c>
      <c r="AS1115" t="s">
        <v>6697</v>
      </c>
      <c r="AT1115">
        <v>1</v>
      </c>
      <c r="AU1115" t="s">
        <v>6697</v>
      </c>
      <c r="AV1115" t="s">
        <v>6697</v>
      </c>
      <c r="AW1115">
        <v>1</v>
      </c>
      <c r="AX1115" t="s">
        <v>6697</v>
      </c>
      <c r="AY1115" t="s">
        <v>6697</v>
      </c>
      <c r="BA1115" t="s">
        <v>6697</v>
      </c>
    </row>
    <row r="1116" spans="1:53">
      <c r="A1116" t="s">
        <v>593</v>
      </c>
      <c r="B1116" t="s">
        <v>181</v>
      </c>
      <c r="C1116" t="s">
        <v>1551</v>
      </c>
      <c r="D1116" t="s">
        <v>174</v>
      </c>
      <c r="E1116" t="s">
        <v>1974</v>
      </c>
      <c r="F1116">
        <v>15</v>
      </c>
      <c r="G1116" t="s">
        <v>1977</v>
      </c>
      <c r="H1116" t="s">
        <v>1979</v>
      </c>
      <c r="I1116" t="s">
        <v>3088</v>
      </c>
      <c r="J1116" t="s">
        <v>3542</v>
      </c>
      <c r="K1116" t="s">
        <v>3545</v>
      </c>
      <c r="L1116" t="s">
        <v>3563</v>
      </c>
      <c r="M1116" t="s">
        <v>3789</v>
      </c>
      <c r="N1116" t="s">
        <v>174</v>
      </c>
      <c r="O1116" t="s">
        <v>3629</v>
      </c>
      <c r="P1116" t="s">
        <v>4315</v>
      </c>
      <c r="Q1116" t="s">
        <v>4319</v>
      </c>
      <c r="R1116" t="s">
        <v>4321</v>
      </c>
      <c r="S1116" t="s">
        <v>5105</v>
      </c>
      <c r="T1116" t="s">
        <v>5437</v>
      </c>
      <c r="U1116" t="s">
        <v>5540</v>
      </c>
      <c r="V1116" t="s">
        <v>5817</v>
      </c>
      <c r="W1116" t="s">
        <v>5834</v>
      </c>
      <c r="AA1116" t="s">
        <v>6697</v>
      </c>
      <c r="AB1116" t="s">
        <v>6697</v>
      </c>
      <c r="AC1116" t="s">
        <v>6697</v>
      </c>
      <c r="AD1116" t="s">
        <v>6697</v>
      </c>
      <c r="AE1116" t="s">
        <v>6697</v>
      </c>
      <c r="AF1116" t="s">
        <v>6697</v>
      </c>
      <c r="AG1116" t="s">
        <v>6697</v>
      </c>
      <c r="AH1116" t="s">
        <v>6697</v>
      </c>
      <c r="AI1116" t="s">
        <v>6697</v>
      </c>
      <c r="AJ1116" t="s">
        <v>6698</v>
      </c>
      <c r="AK1116" t="s">
        <v>6699</v>
      </c>
      <c r="AL1116" t="s">
        <v>6697</v>
      </c>
      <c r="AM1116" t="s">
        <v>6697</v>
      </c>
      <c r="AN1116" t="s">
        <v>6700</v>
      </c>
      <c r="AO1116" t="s">
        <v>6697</v>
      </c>
      <c r="AP1116" t="s">
        <v>6697</v>
      </c>
      <c r="AQ1116" t="s">
        <v>6697</v>
      </c>
      <c r="AR1116" t="s">
        <v>6697</v>
      </c>
      <c r="AS1116" t="s">
        <v>6697</v>
      </c>
      <c r="AT1116">
        <v>3</v>
      </c>
      <c r="AU1116" t="s">
        <v>6697</v>
      </c>
      <c r="AV1116" t="s">
        <v>6703</v>
      </c>
      <c r="AW1116">
        <v>65535</v>
      </c>
      <c r="AX1116" t="s">
        <v>6703</v>
      </c>
      <c r="AY1116" t="s">
        <v>6697</v>
      </c>
      <c r="AZ1116" t="s">
        <v>6706</v>
      </c>
      <c r="BA1116" t="s">
        <v>6698</v>
      </c>
    </row>
    <row r="1117" spans="1:53">
      <c r="A1117" t="s">
        <v>202</v>
      </c>
      <c r="B1117" t="s">
        <v>185</v>
      </c>
      <c r="C1117" t="s">
        <v>1327</v>
      </c>
      <c r="D1117" t="s">
        <v>1666</v>
      </c>
      <c r="E1117" t="s">
        <v>1974</v>
      </c>
      <c r="F1117">
        <v>5</v>
      </c>
      <c r="G1117" t="s">
        <v>1977</v>
      </c>
      <c r="H1117" t="s">
        <v>1979</v>
      </c>
      <c r="I1117" t="s">
        <v>3089</v>
      </c>
      <c r="J1117" t="s">
        <v>3542</v>
      </c>
      <c r="K1117" t="s">
        <v>3545</v>
      </c>
      <c r="L1117" t="s">
        <v>3563</v>
      </c>
      <c r="M1117" t="s">
        <v>3638</v>
      </c>
      <c r="N1117" t="s">
        <v>174</v>
      </c>
      <c r="O1117" t="s">
        <v>3629</v>
      </c>
      <c r="P1117" t="s">
        <v>4315</v>
      </c>
      <c r="Q1117" t="s">
        <v>4319</v>
      </c>
      <c r="R1117" t="s">
        <v>4321</v>
      </c>
      <c r="S1117" t="s">
        <v>4490</v>
      </c>
      <c r="T1117" t="s">
        <v>5439</v>
      </c>
      <c r="U1117" t="s">
        <v>4324</v>
      </c>
      <c r="V1117" t="s">
        <v>5833</v>
      </c>
      <c r="W1117" t="s">
        <v>6102</v>
      </c>
      <c r="AA1117" t="s">
        <v>6697</v>
      </c>
      <c r="AB1117" t="s">
        <v>6697</v>
      </c>
      <c r="AC1117" t="s">
        <v>6699</v>
      </c>
      <c r="AD1117" t="s">
        <v>6697</v>
      </c>
      <c r="AE1117" t="s">
        <v>6697</v>
      </c>
      <c r="AF1117" t="s">
        <v>6697</v>
      </c>
      <c r="AG1117" t="s">
        <v>6697</v>
      </c>
      <c r="AH1117" t="s">
        <v>6697</v>
      </c>
      <c r="AI1117" t="s">
        <v>6697</v>
      </c>
      <c r="AJ1117" t="s">
        <v>6697</v>
      </c>
      <c r="AK1117" t="s">
        <v>6697</v>
      </c>
      <c r="AL1117" t="s">
        <v>6697</v>
      </c>
      <c r="AM1117" t="s">
        <v>6697</v>
      </c>
      <c r="AN1117" t="s">
        <v>6700</v>
      </c>
      <c r="AO1117" t="s">
        <v>6697</v>
      </c>
      <c r="AP1117" t="s">
        <v>6697</v>
      </c>
      <c r="AQ1117" t="s">
        <v>6697</v>
      </c>
      <c r="AR1117" t="s">
        <v>6697</v>
      </c>
      <c r="AS1117" t="s">
        <v>6697</v>
      </c>
      <c r="AT1117">
        <v>0</v>
      </c>
      <c r="AU1117" t="s">
        <v>6697</v>
      </c>
      <c r="AV1117" t="s">
        <v>6697</v>
      </c>
      <c r="AW1117">
        <v>2</v>
      </c>
      <c r="AX1117" t="s">
        <v>6697</v>
      </c>
      <c r="AY1117" t="s">
        <v>6697</v>
      </c>
      <c r="BA1117" t="s">
        <v>6697</v>
      </c>
    </row>
    <row r="1118" spans="1:53">
      <c r="A1118" t="s">
        <v>593</v>
      </c>
      <c r="B1118" t="s">
        <v>1136</v>
      </c>
      <c r="C1118" t="s">
        <v>1551</v>
      </c>
      <c r="D1118" t="s">
        <v>174</v>
      </c>
      <c r="E1118" t="s">
        <v>1974</v>
      </c>
      <c r="F1118">
        <v>15</v>
      </c>
      <c r="G1118" t="s">
        <v>1977</v>
      </c>
      <c r="H1118" t="s">
        <v>1979</v>
      </c>
      <c r="I1118" t="s">
        <v>3090</v>
      </c>
      <c r="J1118" t="s">
        <v>3542</v>
      </c>
      <c r="K1118" t="s">
        <v>3545</v>
      </c>
      <c r="L1118" t="s">
        <v>3563</v>
      </c>
      <c r="M1118" t="s">
        <v>3637</v>
      </c>
      <c r="N1118" t="s">
        <v>174</v>
      </c>
      <c r="O1118" t="s">
        <v>3624</v>
      </c>
      <c r="P1118" t="s">
        <v>4315</v>
      </c>
      <c r="Q1118" t="s">
        <v>4319</v>
      </c>
      <c r="R1118" t="s">
        <v>4323</v>
      </c>
      <c r="S1118" t="s">
        <v>5105</v>
      </c>
      <c r="T1118" t="s">
        <v>5440</v>
      </c>
      <c r="U1118" t="s">
        <v>5541</v>
      </c>
      <c r="V1118" t="s">
        <v>5834</v>
      </c>
      <c r="W1118" t="s">
        <v>5834</v>
      </c>
      <c r="AA1118" t="s">
        <v>6697</v>
      </c>
      <c r="AB1118" t="s">
        <v>6697</v>
      </c>
      <c r="AC1118" t="s">
        <v>6697</v>
      </c>
      <c r="AD1118" t="s">
        <v>6697</v>
      </c>
      <c r="AE1118" t="s">
        <v>6697</v>
      </c>
      <c r="AF1118" t="s">
        <v>6697</v>
      </c>
      <c r="AG1118" t="s">
        <v>6697</v>
      </c>
      <c r="AH1118" t="s">
        <v>6697</v>
      </c>
      <c r="AI1118" t="s">
        <v>6697</v>
      </c>
      <c r="AJ1118" t="s">
        <v>6698</v>
      </c>
      <c r="AK1118" t="s">
        <v>6699</v>
      </c>
      <c r="AL1118" t="s">
        <v>6697</v>
      </c>
      <c r="AM1118" t="s">
        <v>6697</v>
      </c>
      <c r="AN1118" t="s">
        <v>6699</v>
      </c>
      <c r="AO1118" t="s">
        <v>6697</v>
      </c>
      <c r="AP1118" t="s">
        <v>6697</v>
      </c>
      <c r="AQ1118" t="s">
        <v>6697</v>
      </c>
      <c r="AR1118" t="s">
        <v>6697</v>
      </c>
      <c r="AS1118" t="s">
        <v>6697</v>
      </c>
      <c r="AT1118">
        <v>3</v>
      </c>
      <c r="AU1118" t="s">
        <v>6697</v>
      </c>
      <c r="AV1118" t="s">
        <v>6703</v>
      </c>
      <c r="AW1118">
        <v>65535</v>
      </c>
      <c r="AX1118" t="s">
        <v>6703</v>
      </c>
      <c r="AY1118" t="s">
        <v>6697</v>
      </c>
      <c r="AZ1118" t="s">
        <v>6706</v>
      </c>
      <c r="BA1118" t="s">
        <v>6698</v>
      </c>
    </row>
    <row r="1119" spans="1:53">
      <c r="A1119" t="s">
        <v>600</v>
      </c>
      <c r="B1119" t="s">
        <v>230</v>
      </c>
      <c r="C1119" t="s">
        <v>1327</v>
      </c>
      <c r="D1119" t="s">
        <v>1662</v>
      </c>
      <c r="E1119" t="s">
        <v>1974</v>
      </c>
      <c r="F1119">
        <v>5</v>
      </c>
      <c r="G1119" t="s">
        <v>1977</v>
      </c>
      <c r="H1119" t="s">
        <v>1979</v>
      </c>
      <c r="I1119" t="s">
        <v>3091</v>
      </c>
      <c r="J1119" t="s">
        <v>3542</v>
      </c>
      <c r="K1119" t="s">
        <v>3545</v>
      </c>
      <c r="L1119" t="s">
        <v>3563</v>
      </c>
      <c r="M1119" t="s">
        <v>3638</v>
      </c>
      <c r="N1119" t="s">
        <v>174</v>
      </c>
      <c r="O1119" t="s">
        <v>3608</v>
      </c>
      <c r="P1119" t="s">
        <v>4315</v>
      </c>
      <c r="Q1119" t="s">
        <v>4319</v>
      </c>
      <c r="R1119" t="s">
        <v>4321</v>
      </c>
      <c r="S1119" t="s">
        <v>5120</v>
      </c>
      <c r="T1119" t="s">
        <v>5437</v>
      </c>
      <c r="U1119" t="s">
        <v>5439</v>
      </c>
      <c r="V1119" t="s">
        <v>5835</v>
      </c>
      <c r="W1119" t="s">
        <v>6102</v>
      </c>
      <c r="AA1119" t="s">
        <v>6697</v>
      </c>
      <c r="AB1119" t="s">
        <v>6697</v>
      </c>
      <c r="AC1119" t="s">
        <v>6699</v>
      </c>
      <c r="AD1119" t="s">
        <v>6697</v>
      </c>
      <c r="AE1119" t="s">
        <v>6697</v>
      </c>
      <c r="AF1119" t="s">
        <v>6697</v>
      </c>
      <c r="AG1119" t="s">
        <v>6697</v>
      </c>
      <c r="AH1119" t="s">
        <v>6697</v>
      </c>
      <c r="AI1119" t="s">
        <v>6697</v>
      </c>
      <c r="AJ1119" t="s">
        <v>6697</v>
      </c>
      <c r="AK1119" t="s">
        <v>6697</v>
      </c>
      <c r="AL1119" t="s">
        <v>6697</v>
      </c>
      <c r="AM1119" t="s">
        <v>6697</v>
      </c>
      <c r="AN1119" t="s">
        <v>6700</v>
      </c>
      <c r="AO1119" t="s">
        <v>6697</v>
      </c>
      <c r="AP1119" t="s">
        <v>6697</v>
      </c>
      <c r="AQ1119" t="s">
        <v>6697</v>
      </c>
      <c r="AR1119" t="s">
        <v>6697</v>
      </c>
      <c r="AS1119" t="s">
        <v>6697</v>
      </c>
      <c r="AT1119">
        <v>0</v>
      </c>
      <c r="AU1119" t="s">
        <v>6697</v>
      </c>
      <c r="AV1119" t="s">
        <v>6697</v>
      </c>
      <c r="AW1119">
        <v>2</v>
      </c>
      <c r="AX1119" t="s">
        <v>6697</v>
      </c>
      <c r="AY1119" t="s">
        <v>6697</v>
      </c>
      <c r="BA1119" t="s">
        <v>6697</v>
      </c>
    </row>
    <row r="1120" spans="1:53">
      <c r="A1120" t="s">
        <v>601</v>
      </c>
      <c r="B1120" t="s">
        <v>233</v>
      </c>
      <c r="C1120" t="s">
        <v>1327</v>
      </c>
      <c r="D1120" t="s">
        <v>1662</v>
      </c>
      <c r="E1120" t="s">
        <v>1974</v>
      </c>
      <c r="F1120">
        <v>0</v>
      </c>
      <c r="G1120" t="s">
        <v>1977</v>
      </c>
      <c r="H1120" t="s">
        <v>1979</v>
      </c>
      <c r="I1120" t="s">
        <v>3092</v>
      </c>
      <c r="J1120" t="s">
        <v>3542</v>
      </c>
      <c r="K1120" t="s">
        <v>3545</v>
      </c>
      <c r="L1120" t="s">
        <v>3563</v>
      </c>
      <c r="M1120" t="s">
        <v>3865</v>
      </c>
      <c r="N1120" t="s">
        <v>174</v>
      </c>
      <c r="O1120" t="s">
        <v>3671</v>
      </c>
      <c r="P1120" t="s">
        <v>4315</v>
      </c>
      <c r="Q1120" t="s">
        <v>4319</v>
      </c>
      <c r="R1120" t="s">
        <v>4321</v>
      </c>
      <c r="S1120" t="s">
        <v>5121</v>
      </c>
      <c r="T1120" t="s">
        <v>5439</v>
      </c>
      <c r="U1120" t="s">
        <v>4324</v>
      </c>
      <c r="V1120" t="s">
        <v>5817</v>
      </c>
      <c r="W1120" t="s">
        <v>6508</v>
      </c>
      <c r="AA1120" t="s">
        <v>6697</v>
      </c>
      <c r="AB1120" t="s">
        <v>6697</v>
      </c>
      <c r="AC1120" t="s">
        <v>6697</v>
      </c>
      <c r="AD1120" t="s">
        <v>6697</v>
      </c>
      <c r="AE1120" t="s">
        <v>6697</v>
      </c>
      <c r="AF1120" t="s">
        <v>6697</v>
      </c>
      <c r="AG1120" t="s">
        <v>6697</v>
      </c>
      <c r="AH1120" t="s">
        <v>6697</v>
      </c>
      <c r="AI1120" t="s">
        <v>6697</v>
      </c>
      <c r="AJ1120" t="s">
        <v>6697</v>
      </c>
      <c r="AK1120" t="s">
        <v>6697</v>
      </c>
      <c r="AL1120" t="s">
        <v>6697</v>
      </c>
      <c r="AM1120" t="s">
        <v>6697</v>
      </c>
      <c r="AN1120" t="s">
        <v>6700</v>
      </c>
      <c r="AO1120" t="s">
        <v>6697</v>
      </c>
      <c r="AP1120" t="s">
        <v>6697</v>
      </c>
      <c r="AQ1120" t="s">
        <v>6697</v>
      </c>
      <c r="AR1120" t="s">
        <v>6697</v>
      </c>
      <c r="AS1120" t="s">
        <v>6697</v>
      </c>
      <c r="AT1120">
        <v>0</v>
      </c>
      <c r="AU1120" t="s">
        <v>6697</v>
      </c>
      <c r="AV1120" t="s">
        <v>6697</v>
      </c>
      <c r="AW1120">
        <v>2</v>
      </c>
      <c r="AX1120" t="s">
        <v>6697</v>
      </c>
      <c r="AY1120" t="s">
        <v>6697</v>
      </c>
      <c r="BA1120" t="s">
        <v>6697</v>
      </c>
    </row>
    <row r="1121" spans="1:53">
      <c r="A1121" t="s">
        <v>601</v>
      </c>
      <c r="B1121" t="s">
        <v>477</v>
      </c>
      <c r="C1121" t="s">
        <v>1327</v>
      </c>
      <c r="D1121" t="s">
        <v>1667</v>
      </c>
      <c r="E1121" t="s">
        <v>1974</v>
      </c>
      <c r="F1121">
        <v>0</v>
      </c>
      <c r="G1121" t="s">
        <v>1977</v>
      </c>
      <c r="H1121" t="s">
        <v>1979</v>
      </c>
      <c r="I1121" t="s">
        <v>3093</v>
      </c>
      <c r="J1121" t="s">
        <v>3542</v>
      </c>
      <c r="K1121" t="s">
        <v>3545</v>
      </c>
      <c r="L1121" t="s">
        <v>3563</v>
      </c>
      <c r="M1121" t="s">
        <v>3865</v>
      </c>
      <c r="N1121" t="s">
        <v>174</v>
      </c>
      <c r="O1121" t="s">
        <v>3896</v>
      </c>
      <c r="P1121" t="s">
        <v>4315</v>
      </c>
      <c r="Q1121" t="s">
        <v>4319</v>
      </c>
      <c r="R1121" t="s">
        <v>4323</v>
      </c>
      <c r="S1121" t="s">
        <v>5121</v>
      </c>
      <c r="T1121" t="s">
        <v>5439</v>
      </c>
      <c r="U1121" t="s">
        <v>4324</v>
      </c>
      <c r="V1121" t="s">
        <v>5817</v>
      </c>
      <c r="W1121" t="s">
        <v>6508</v>
      </c>
      <c r="AA1121" t="s">
        <v>6697</v>
      </c>
      <c r="AB1121" t="s">
        <v>6697</v>
      </c>
      <c r="AC1121" t="s">
        <v>6697</v>
      </c>
      <c r="AD1121" t="s">
        <v>6697</v>
      </c>
      <c r="AE1121" t="s">
        <v>6697</v>
      </c>
      <c r="AF1121" t="s">
        <v>6697</v>
      </c>
      <c r="AG1121" t="s">
        <v>6697</v>
      </c>
      <c r="AH1121" t="s">
        <v>6697</v>
      </c>
      <c r="AI1121" t="s">
        <v>6697</v>
      </c>
      <c r="AJ1121" t="s">
        <v>6697</v>
      </c>
      <c r="AK1121" t="s">
        <v>6697</v>
      </c>
      <c r="AL1121" t="s">
        <v>6697</v>
      </c>
      <c r="AM1121" t="s">
        <v>6697</v>
      </c>
      <c r="AN1121" t="s">
        <v>6699</v>
      </c>
      <c r="AO1121" t="s">
        <v>6697</v>
      </c>
      <c r="AP1121" t="s">
        <v>6697</v>
      </c>
      <c r="AQ1121" t="s">
        <v>6697</v>
      </c>
      <c r="AR1121" t="s">
        <v>6697</v>
      </c>
      <c r="AS1121" t="s">
        <v>6697</v>
      </c>
      <c r="AT1121">
        <v>0</v>
      </c>
      <c r="AU1121" t="s">
        <v>6697</v>
      </c>
      <c r="AV1121" t="s">
        <v>6697</v>
      </c>
      <c r="AW1121">
        <v>1</v>
      </c>
      <c r="AX1121" t="s">
        <v>6697</v>
      </c>
      <c r="AY1121" t="s">
        <v>6697</v>
      </c>
      <c r="BA1121" t="s">
        <v>6697</v>
      </c>
    </row>
    <row r="1122" spans="1:53">
      <c r="A1122" t="s">
        <v>602</v>
      </c>
      <c r="B1122" t="s">
        <v>522</v>
      </c>
      <c r="C1122" t="s">
        <v>1327</v>
      </c>
      <c r="D1122" t="s">
        <v>1667</v>
      </c>
      <c r="E1122" t="s">
        <v>1974</v>
      </c>
      <c r="F1122">
        <v>5</v>
      </c>
      <c r="G1122" t="s">
        <v>1977</v>
      </c>
      <c r="H1122" t="s">
        <v>1979</v>
      </c>
      <c r="I1122" t="s">
        <v>3094</v>
      </c>
      <c r="J1122" t="s">
        <v>3542</v>
      </c>
      <c r="K1122" t="s">
        <v>3545</v>
      </c>
      <c r="L1122" t="s">
        <v>3563</v>
      </c>
      <c r="M1122" t="s">
        <v>3638</v>
      </c>
      <c r="N1122" t="s">
        <v>174</v>
      </c>
      <c r="O1122" t="s">
        <v>3897</v>
      </c>
      <c r="P1122" t="s">
        <v>4315</v>
      </c>
      <c r="Q1122" t="s">
        <v>4319</v>
      </c>
      <c r="R1122" t="s">
        <v>4321</v>
      </c>
      <c r="S1122" t="s">
        <v>5122</v>
      </c>
      <c r="T1122" t="s">
        <v>5439</v>
      </c>
      <c r="U1122" t="s">
        <v>4324</v>
      </c>
      <c r="V1122" t="s">
        <v>5817</v>
      </c>
      <c r="W1122" t="s">
        <v>6103</v>
      </c>
      <c r="AA1122" t="s">
        <v>6697</v>
      </c>
      <c r="AB1122" t="s">
        <v>6697</v>
      </c>
      <c r="AC1122" t="s">
        <v>6699</v>
      </c>
      <c r="AD1122" t="s">
        <v>6697</v>
      </c>
      <c r="AE1122" t="s">
        <v>6697</v>
      </c>
      <c r="AF1122" t="s">
        <v>6697</v>
      </c>
      <c r="AG1122" t="s">
        <v>6697</v>
      </c>
      <c r="AH1122" t="s">
        <v>6697</v>
      </c>
      <c r="AI1122" t="s">
        <v>6697</v>
      </c>
      <c r="AJ1122" t="s">
        <v>6697</v>
      </c>
      <c r="AK1122" t="s">
        <v>6697</v>
      </c>
      <c r="AL1122" t="s">
        <v>6697</v>
      </c>
      <c r="AM1122" t="s">
        <v>6697</v>
      </c>
      <c r="AN1122" t="s">
        <v>6700</v>
      </c>
      <c r="AO1122" t="s">
        <v>6697</v>
      </c>
      <c r="AP1122" t="s">
        <v>6697</v>
      </c>
      <c r="AQ1122" t="s">
        <v>6697</v>
      </c>
      <c r="AR1122" t="s">
        <v>6697</v>
      </c>
      <c r="AS1122" t="s">
        <v>6697</v>
      </c>
      <c r="AT1122">
        <v>0</v>
      </c>
      <c r="AU1122" t="s">
        <v>6697</v>
      </c>
      <c r="AV1122" t="s">
        <v>6697</v>
      </c>
      <c r="AW1122">
        <v>1</v>
      </c>
      <c r="AX1122" t="s">
        <v>6697</v>
      </c>
      <c r="AY1122" t="s">
        <v>6697</v>
      </c>
      <c r="BA1122" t="s">
        <v>6697</v>
      </c>
    </row>
    <row r="1123" spans="1:53">
      <c r="A1123" t="s">
        <v>603</v>
      </c>
      <c r="B1123" t="s">
        <v>1172</v>
      </c>
      <c r="C1123" t="s">
        <v>1327</v>
      </c>
      <c r="D1123" t="s">
        <v>1667</v>
      </c>
      <c r="E1123" t="s">
        <v>1974</v>
      </c>
      <c r="F1123">
        <v>0</v>
      </c>
      <c r="G1123" t="s">
        <v>1977</v>
      </c>
      <c r="H1123" t="s">
        <v>1979</v>
      </c>
      <c r="I1123" t="s">
        <v>3095</v>
      </c>
      <c r="J1123" t="s">
        <v>3542</v>
      </c>
      <c r="K1123" t="s">
        <v>3545</v>
      </c>
      <c r="L1123" t="s">
        <v>3563</v>
      </c>
      <c r="M1123" t="s">
        <v>3865</v>
      </c>
      <c r="N1123" t="s">
        <v>174</v>
      </c>
      <c r="O1123" t="s">
        <v>4110</v>
      </c>
      <c r="P1123" t="s">
        <v>4315</v>
      </c>
      <c r="Q1123" t="s">
        <v>4319</v>
      </c>
      <c r="R1123" t="s">
        <v>4323</v>
      </c>
      <c r="S1123" t="s">
        <v>5121</v>
      </c>
      <c r="T1123" t="s">
        <v>5439</v>
      </c>
      <c r="U1123" t="s">
        <v>4324</v>
      </c>
      <c r="V1123" t="s">
        <v>5817</v>
      </c>
      <c r="W1123" t="s">
        <v>6508</v>
      </c>
      <c r="AA1123" t="s">
        <v>6697</v>
      </c>
      <c r="AB1123" t="s">
        <v>6697</v>
      </c>
      <c r="AC1123" t="s">
        <v>6697</v>
      </c>
      <c r="AD1123" t="s">
        <v>6697</v>
      </c>
      <c r="AE1123" t="s">
        <v>6697</v>
      </c>
      <c r="AF1123" t="s">
        <v>6697</v>
      </c>
      <c r="AG1123" t="s">
        <v>6697</v>
      </c>
      <c r="AH1123" t="s">
        <v>6697</v>
      </c>
      <c r="AI1123" t="s">
        <v>6697</v>
      </c>
      <c r="AJ1123" t="s">
        <v>6697</v>
      </c>
      <c r="AK1123" t="s">
        <v>6697</v>
      </c>
      <c r="AL1123" t="s">
        <v>6697</v>
      </c>
      <c r="AM1123" t="s">
        <v>6697</v>
      </c>
      <c r="AN1123" t="s">
        <v>6699</v>
      </c>
      <c r="AO1123" t="s">
        <v>6697</v>
      </c>
      <c r="AP1123" t="s">
        <v>6697</v>
      </c>
      <c r="AQ1123" t="s">
        <v>6697</v>
      </c>
      <c r="AR1123" t="s">
        <v>6697</v>
      </c>
      <c r="AS1123" t="s">
        <v>6697</v>
      </c>
      <c r="AT1123">
        <v>0</v>
      </c>
      <c r="AU1123" t="s">
        <v>6697</v>
      </c>
      <c r="AV1123" t="s">
        <v>6697</v>
      </c>
      <c r="AW1123">
        <v>1</v>
      </c>
      <c r="AX1123" t="s">
        <v>6697</v>
      </c>
      <c r="AY1123" t="s">
        <v>6697</v>
      </c>
      <c r="BA1123" t="s">
        <v>6697</v>
      </c>
    </row>
    <row r="1124" spans="1:53">
      <c r="A1124" t="s">
        <v>601</v>
      </c>
      <c r="B1124" t="s">
        <v>1173</v>
      </c>
      <c r="C1124" t="s">
        <v>1327</v>
      </c>
      <c r="D1124" t="s">
        <v>1667</v>
      </c>
      <c r="E1124" t="s">
        <v>1974</v>
      </c>
      <c r="F1124">
        <v>0</v>
      </c>
      <c r="G1124" t="s">
        <v>1977</v>
      </c>
      <c r="H1124" t="s">
        <v>1979</v>
      </c>
      <c r="I1124" t="s">
        <v>3096</v>
      </c>
      <c r="J1124" t="s">
        <v>3542</v>
      </c>
      <c r="K1124" t="s">
        <v>3545</v>
      </c>
      <c r="L1124" t="s">
        <v>3563</v>
      </c>
      <c r="M1124" t="s">
        <v>3864</v>
      </c>
      <c r="N1124" t="s">
        <v>174</v>
      </c>
      <c r="O1124" t="s">
        <v>4093</v>
      </c>
      <c r="P1124" t="s">
        <v>4315</v>
      </c>
      <c r="Q1124" t="s">
        <v>4319</v>
      </c>
      <c r="R1124" t="s">
        <v>4323</v>
      </c>
      <c r="S1124" t="s">
        <v>5121</v>
      </c>
      <c r="T1124" t="s">
        <v>5439</v>
      </c>
      <c r="U1124" t="s">
        <v>4324</v>
      </c>
      <c r="V1124" t="s">
        <v>5836</v>
      </c>
      <c r="W1124" t="s">
        <v>6508</v>
      </c>
      <c r="AA1124" t="s">
        <v>6697</v>
      </c>
      <c r="AB1124" t="s">
        <v>6697</v>
      </c>
      <c r="AC1124" t="s">
        <v>6697</v>
      </c>
      <c r="AD1124" t="s">
        <v>6697</v>
      </c>
      <c r="AE1124" t="s">
        <v>6697</v>
      </c>
      <c r="AF1124" t="s">
        <v>6697</v>
      </c>
      <c r="AG1124" t="s">
        <v>6697</v>
      </c>
      <c r="AH1124" t="s">
        <v>6697</v>
      </c>
      <c r="AI1124" t="s">
        <v>6697</v>
      </c>
      <c r="AJ1124" t="s">
        <v>6697</v>
      </c>
      <c r="AK1124" t="s">
        <v>6697</v>
      </c>
      <c r="AL1124" t="s">
        <v>6697</v>
      </c>
      <c r="AM1124" t="s">
        <v>6697</v>
      </c>
      <c r="AN1124" t="s">
        <v>6699</v>
      </c>
      <c r="AO1124" t="s">
        <v>6697</v>
      </c>
      <c r="AP1124" t="s">
        <v>6697</v>
      </c>
      <c r="AQ1124" t="s">
        <v>6697</v>
      </c>
      <c r="AR1124" t="s">
        <v>6697</v>
      </c>
      <c r="AS1124" t="s">
        <v>6697</v>
      </c>
      <c r="AT1124">
        <v>0</v>
      </c>
      <c r="AU1124" t="s">
        <v>6697</v>
      </c>
      <c r="AV1124" t="s">
        <v>6697</v>
      </c>
      <c r="AW1124">
        <v>1</v>
      </c>
      <c r="AX1124" t="s">
        <v>6697</v>
      </c>
      <c r="AY1124" t="s">
        <v>6697</v>
      </c>
      <c r="BA1124" t="s">
        <v>6697</v>
      </c>
    </row>
    <row r="1125" spans="1:53">
      <c r="A1125" t="s">
        <v>202</v>
      </c>
      <c r="B1125" t="s">
        <v>1174</v>
      </c>
      <c r="C1125" t="s">
        <v>1327</v>
      </c>
      <c r="D1125" t="s">
        <v>1666</v>
      </c>
      <c r="E1125" t="s">
        <v>1974</v>
      </c>
      <c r="F1125">
        <v>5</v>
      </c>
      <c r="G1125" t="s">
        <v>1977</v>
      </c>
      <c r="H1125" t="s">
        <v>1979</v>
      </c>
      <c r="I1125" t="s">
        <v>3097</v>
      </c>
      <c r="J1125" t="s">
        <v>3542</v>
      </c>
      <c r="K1125" t="s">
        <v>3545</v>
      </c>
      <c r="L1125" t="s">
        <v>3563</v>
      </c>
      <c r="M1125" t="s">
        <v>3637</v>
      </c>
      <c r="N1125" t="s">
        <v>174</v>
      </c>
      <c r="O1125" t="s">
        <v>3576</v>
      </c>
      <c r="P1125" t="s">
        <v>4315</v>
      </c>
      <c r="Q1125" t="s">
        <v>4319</v>
      </c>
      <c r="R1125" t="s">
        <v>4323</v>
      </c>
      <c r="S1125" t="s">
        <v>5123</v>
      </c>
      <c r="T1125" t="s">
        <v>5439</v>
      </c>
      <c r="U1125" t="s">
        <v>4324</v>
      </c>
      <c r="V1125" t="s">
        <v>5817</v>
      </c>
      <c r="W1125" t="s">
        <v>6509</v>
      </c>
      <c r="AA1125" t="s">
        <v>6697</v>
      </c>
      <c r="AB1125" t="s">
        <v>6697</v>
      </c>
      <c r="AC1125" t="s">
        <v>6699</v>
      </c>
      <c r="AD1125" t="s">
        <v>6697</v>
      </c>
      <c r="AE1125" t="s">
        <v>6697</v>
      </c>
      <c r="AF1125" t="s">
        <v>6697</v>
      </c>
      <c r="AG1125" t="s">
        <v>6697</v>
      </c>
      <c r="AH1125" t="s">
        <v>6697</v>
      </c>
      <c r="AI1125" t="s">
        <v>6697</v>
      </c>
      <c r="AJ1125" t="s">
        <v>6697</v>
      </c>
      <c r="AK1125" t="s">
        <v>6697</v>
      </c>
      <c r="AL1125" t="s">
        <v>6697</v>
      </c>
      <c r="AM1125" t="s">
        <v>6697</v>
      </c>
      <c r="AN1125" t="s">
        <v>6699</v>
      </c>
      <c r="AO1125" t="s">
        <v>6697</v>
      </c>
      <c r="AP1125" t="s">
        <v>6697</v>
      </c>
      <c r="AQ1125" t="s">
        <v>6697</v>
      </c>
      <c r="AR1125" t="s">
        <v>6697</v>
      </c>
      <c r="AS1125" t="s">
        <v>6697</v>
      </c>
      <c r="AT1125">
        <v>0</v>
      </c>
      <c r="AU1125" t="s">
        <v>6697</v>
      </c>
      <c r="AV1125" t="s">
        <v>6697</v>
      </c>
      <c r="AW1125">
        <v>2</v>
      </c>
      <c r="AX1125" t="s">
        <v>6697</v>
      </c>
      <c r="AY1125" t="s">
        <v>6697</v>
      </c>
      <c r="BA1125" t="s">
        <v>6697</v>
      </c>
    </row>
    <row r="1126" spans="1:53">
      <c r="A1126" t="s">
        <v>604</v>
      </c>
      <c r="B1126" t="s">
        <v>1175</v>
      </c>
      <c r="C1126" t="s">
        <v>1327</v>
      </c>
      <c r="D1126" t="s">
        <v>1921</v>
      </c>
      <c r="E1126" t="s">
        <v>1974</v>
      </c>
      <c r="F1126">
        <v>-10</v>
      </c>
      <c r="G1126" t="s">
        <v>1977</v>
      </c>
      <c r="H1126" t="s">
        <v>1979</v>
      </c>
      <c r="I1126" t="s">
        <v>3098</v>
      </c>
      <c r="J1126" t="s">
        <v>3542</v>
      </c>
      <c r="K1126" t="s">
        <v>3545</v>
      </c>
      <c r="L1126" t="s">
        <v>3563</v>
      </c>
      <c r="M1126" t="s">
        <v>3637</v>
      </c>
      <c r="N1126" t="s">
        <v>4078</v>
      </c>
      <c r="O1126" t="s">
        <v>3576</v>
      </c>
      <c r="P1126" t="s">
        <v>4315</v>
      </c>
      <c r="Q1126" t="s">
        <v>4319</v>
      </c>
      <c r="R1126" t="s">
        <v>4323</v>
      </c>
      <c r="S1126" t="s">
        <v>5124</v>
      </c>
      <c r="T1126" t="s">
        <v>5439</v>
      </c>
      <c r="U1126" t="s">
        <v>4324</v>
      </c>
      <c r="V1126" t="s">
        <v>5817</v>
      </c>
      <c r="W1126" t="s">
        <v>6510</v>
      </c>
      <c r="AA1126" t="s">
        <v>6697</v>
      </c>
      <c r="AB1126" t="s">
        <v>6697</v>
      </c>
      <c r="AC1126" t="s">
        <v>6697</v>
      </c>
      <c r="AD1126" t="s">
        <v>6697</v>
      </c>
      <c r="AE1126" t="s">
        <v>6697</v>
      </c>
      <c r="AF1126" t="s">
        <v>6697</v>
      </c>
      <c r="AG1126" t="s">
        <v>6697</v>
      </c>
      <c r="AH1126" t="s">
        <v>6697</v>
      </c>
      <c r="AI1126" t="s">
        <v>6697</v>
      </c>
      <c r="AJ1126" t="s">
        <v>6697</v>
      </c>
      <c r="AK1126" t="s">
        <v>6697</v>
      </c>
      <c r="AL1126" t="s">
        <v>6697</v>
      </c>
      <c r="AM1126" t="s">
        <v>6697</v>
      </c>
      <c r="AN1126" t="s">
        <v>6699</v>
      </c>
      <c r="AO1126" t="s">
        <v>6697</v>
      </c>
      <c r="AP1126" t="s">
        <v>6702</v>
      </c>
      <c r="AQ1126" t="s">
        <v>6697</v>
      </c>
      <c r="AR1126" t="s">
        <v>6697</v>
      </c>
      <c r="AS1126" t="s">
        <v>6697</v>
      </c>
      <c r="AT1126">
        <v>0</v>
      </c>
      <c r="AU1126" t="s">
        <v>6697</v>
      </c>
      <c r="AV1126" t="s">
        <v>6697</v>
      </c>
      <c r="AW1126">
        <v>1</v>
      </c>
      <c r="AX1126" t="s">
        <v>6697</v>
      </c>
      <c r="AY1126" t="s">
        <v>6697</v>
      </c>
      <c r="BA1126" t="s">
        <v>6697</v>
      </c>
    </row>
    <row r="1127" spans="1:53">
      <c r="A1127" t="s">
        <v>202</v>
      </c>
      <c r="B1127" t="s">
        <v>1176</v>
      </c>
      <c r="C1127" t="s">
        <v>1327</v>
      </c>
      <c r="D1127" t="s">
        <v>1922</v>
      </c>
      <c r="E1127" t="s">
        <v>1974</v>
      </c>
      <c r="F1127">
        <v>5</v>
      </c>
      <c r="G1127" t="s">
        <v>1977</v>
      </c>
      <c r="H1127" t="s">
        <v>1979</v>
      </c>
      <c r="I1127" t="s">
        <v>3099</v>
      </c>
      <c r="J1127" t="s">
        <v>3542</v>
      </c>
      <c r="K1127" t="s">
        <v>3545</v>
      </c>
      <c r="L1127" t="s">
        <v>3563</v>
      </c>
      <c r="M1127" t="s">
        <v>3637</v>
      </c>
      <c r="N1127" t="s">
        <v>174</v>
      </c>
      <c r="O1127" t="s">
        <v>3576</v>
      </c>
      <c r="P1127" t="s">
        <v>4315</v>
      </c>
      <c r="Q1127" t="s">
        <v>4319</v>
      </c>
      <c r="R1127" t="s">
        <v>4323</v>
      </c>
      <c r="S1127" t="s">
        <v>5125</v>
      </c>
      <c r="T1127" t="s">
        <v>5439</v>
      </c>
      <c r="U1127" t="s">
        <v>4324</v>
      </c>
      <c r="V1127" t="s">
        <v>5817</v>
      </c>
      <c r="W1127" t="s">
        <v>6079</v>
      </c>
      <c r="AA1127" t="s">
        <v>6697</v>
      </c>
      <c r="AB1127" t="s">
        <v>6697</v>
      </c>
      <c r="AC1127" t="s">
        <v>6699</v>
      </c>
      <c r="AD1127" t="s">
        <v>6697</v>
      </c>
      <c r="AE1127" t="s">
        <v>6697</v>
      </c>
      <c r="AF1127" t="s">
        <v>6697</v>
      </c>
      <c r="AG1127" t="s">
        <v>6697</v>
      </c>
      <c r="AH1127" t="s">
        <v>6697</v>
      </c>
      <c r="AI1127" t="s">
        <v>6697</v>
      </c>
      <c r="AJ1127" t="s">
        <v>6697</v>
      </c>
      <c r="AK1127" t="s">
        <v>6697</v>
      </c>
      <c r="AL1127" t="s">
        <v>6697</v>
      </c>
      <c r="AM1127" t="s">
        <v>6697</v>
      </c>
      <c r="AN1127" t="s">
        <v>6699</v>
      </c>
      <c r="AO1127" t="s">
        <v>6697</v>
      </c>
      <c r="AP1127" t="s">
        <v>6697</v>
      </c>
      <c r="AQ1127" t="s">
        <v>6697</v>
      </c>
      <c r="AR1127" t="s">
        <v>6697</v>
      </c>
      <c r="AS1127" t="s">
        <v>6697</v>
      </c>
      <c r="AT1127">
        <v>0</v>
      </c>
      <c r="AU1127" t="s">
        <v>6697</v>
      </c>
      <c r="AV1127" t="s">
        <v>6697</v>
      </c>
      <c r="AW1127">
        <v>5</v>
      </c>
      <c r="AX1127" t="s">
        <v>6697</v>
      </c>
      <c r="AY1127" t="s">
        <v>6697</v>
      </c>
      <c r="BA1127" t="s">
        <v>6697</v>
      </c>
    </row>
    <row r="1128" spans="1:53">
      <c r="A1128" t="s">
        <v>202</v>
      </c>
      <c r="B1128" t="s">
        <v>1176</v>
      </c>
      <c r="C1128" t="s">
        <v>1557</v>
      </c>
      <c r="D1128" t="s">
        <v>174</v>
      </c>
      <c r="E1128" t="s">
        <v>1974</v>
      </c>
      <c r="F1128">
        <v>15</v>
      </c>
      <c r="G1128" t="s">
        <v>1977</v>
      </c>
      <c r="H1128" t="s">
        <v>1979</v>
      </c>
      <c r="I1128" t="s">
        <v>3100</v>
      </c>
      <c r="J1128" t="s">
        <v>3542</v>
      </c>
      <c r="K1128" t="s">
        <v>3545</v>
      </c>
      <c r="L1128" t="s">
        <v>3563</v>
      </c>
      <c r="M1128" t="s">
        <v>3637</v>
      </c>
      <c r="N1128" t="s">
        <v>174</v>
      </c>
      <c r="O1128" t="s">
        <v>3576</v>
      </c>
      <c r="P1128" t="s">
        <v>4315</v>
      </c>
      <c r="Q1128" t="s">
        <v>4319</v>
      </c>
      <c r="R1128" t="s">
        <v>4323</v>
      </c>
      <c r="S1128" t="s">
        <v>5125</v>
      </c>
      <c r="T1128" t="s">
        <v>5439</v>
      </c>
      <c r="U1128" t="s">
        <v>4324</v>
      </c>
      <c r="V1128" t="s">
        <v>5817</v>
      </c>
      <c r="W1128" t="s">
        <v>6079</v>
      </c>
      <c r="AA1128" t="s">
        <v>6697</v>
      </c>
      <c r="AB1128" t="s">
        <v>6697</v>
      </c>
      <c r="AC1128" t="s">
        <v>6699</v>
      </c>
      <c r="AD1128" t="s">
        <v>6697</v>
      </c>
      <c r="AE1128" t="s">
        <v>6697</v>
      </c>
      <c r="AF1128" t="s">
        <v>6697</v>
      </c>
      <c r="AG1128" t="s">
        <v>6697</v>
      </c>
      <c r="AH1128" t="s">
        <v>6697</v>
      </c>
      <c r="AI1128" t="s">
        <v>6697</v>
      </c>
      <c r="AJ1128" t="s">
        <v>6698</v>
      </c>
      <c r="AK1128" t="s">
        <v>6697</v>
      </c>
      <c r="AL1128" t="s">
        <v>6697</v>
      </c>
      <c r="AM1128" t="s">
        <v>6697</v>
      </c>
      <c r="AN1128" t="s">
        <v>6699</v>
      </c>
      <c r="AO1128" t="s">
        <v>6697</v>
      </c>
      <c r="AP1128" t="s">
        <v>6697</v>
      </c>
      <c r="AQ1128" t="s">
        <v>6697</v>
      </c>
      <c r="AR1128" t="s">
        <v>6697</v>
      </c>
      <c r="AS1128" t="s">
        <v>6697</v>
      </c>
      <c r="AT1128">
        <v>1</v>
      </c>
      <c r="AU1128" t="s">
        <v>6697</v>
      </c>
      <c r="AV1128" t="s">
        <v>6703</v>
      </c>
      <c r="AW1128">
        <v>65535</v>
      </c>
      <c r="AX1128" t="s">
        <v>6703</v>
      </c>
      <c r="AY1128" t="s">
        <v>6697</v>
      </c>
      <c r="BA1128" t="s">
        <v>6697</v>
      </c>
    </row>
    <row r="1129" spans="1:53">
      <c r="A1129" t="s">
        <v>202</v>
      </c>
      <c r="B1129" t="s">
        <v>1177</v>
      </c>
      <c r="C1129" t="s">
        <v>1327</v>
      </c>
      <c r="D1129" t="s">
        <v>1922</v>
      </c>
      <c r="E1129" t="s">
        <v>1974</v>
      </c>
      <c r="F1129">
        <v>5</v>
      </c>
      <c r="G1129" t="s">
        <v>1977</v>
      </c>
      <c r="H1129" t="s">
        <v>1979</v>
      </c>
      <c r="I1129" t="s">
        <v>3101</v>
      </c>
      <c r="J1129" t="s">
        <v>3542</v>
      </c>
      <c r="K1129" t="s">
        <v>3545</v>
      </c>
      <c r="L1129" t="s">
        <v>3563</v>
      </c>
      <c r="M1129" t="s">
        <v>3637</v>
      </c>
      <c r="N1129" t="s">
        <v>174</v>
      </c>
      <c r="O1129" t="s">
        <v>3576</v>
      </c>
      <c r="P1129" t="s">
        <v>4315</v>
      </c>
      <c r="Q1129" t="s">
        <v>4319</v>
      </c>
      <c r="R1129" t="s">
        <v>4323</v>
      </c>
      <c r="S1129" t="s">
        <v>4491</v>
      </c>
      <c r="T1129" t="s">
        <v>5439</v>
      </c>
      <c r="U1129" t="s">
        <v>4324</v>
      </c>
      <c r="V1129" t="s">
        <v>5817</v>
      </c>
      <c r="W1129" t="s">
        <v>6511</v>
      </c>
      <c r="AA1129" t="s">
        <v>6697</v>
      </c>
      <c r="AB1129" t="s">
        <v>6697</v>
      </c>
      <c r="AC1129" t="s">
        <v>6699</v>
      </c>
      <c r="AD1129" t="s">
        <v>6697</v>
      </c>
      <c r="AE1129" t="s">
        <v>6697</v>
      </c>
      <c r="AF1129" t="s">
        <v>6697</v>
      </c>
      <c r="AG1129" t="s">
        <v>6697</v>
      </c>
      <c r="AH1129" t="s">
        <v>6697</v>
      </c>
      <c r="AI1129" t="s">
        <v>6697</v>
      </c>
      <c r="AJ1129" t="s">
        <v>6697</v>
      </c>
      <c r="AK1129" t="s">
        <v>6697</v>
      </c>
      <c r="AL1129" t="s">
        <v>6697</v>
      </c>
      <c r="AM1129" t="s">
        <v>6697</v>
      </c>
      <c r="AN1129" t="s">
        <v>6699</v>
      </c>
      <c r="AO1129" t="s">
        <v>6697</v>
      </c>
      <c r="AP1129" t="s">
        <v>6697</v>
      </c>
      <c r="AQ1129" t="s">
        <v>6697</v>
      </c>
      <c r="AR1129" t="s">
        <v>6697</v>
      </c>
      <c r="AS1129" t="s">
        <v>6697</v>
      </c>
      <c r="AT1129">
        <v>0</v>
      </c>
      <c r="AU1129" t="s">
        <v>6697</v>
      </c>
      <c r="AV1129" t="s">
        <v>6697</v>
      </c>
      <c r="AW1129">
        <v>5</v>
      </c>
      <c r="AX1129" t="s">
        <v>6697</v>
      </c>
      <c r="AY1129" t="s">
        <v>6697</v>
      </c>
      <c r="BA1129" t="s">
        <v>6697</v>
      </c>
    </row>
    <row r="1130" spans="1:53">
      <c r="A1130" t="s">
        <v>561</v>
      </c>
      <c r="B1130" t="s">
        <v>605</v>
      </c>
      <c r="C1130" t="s">
        <v>1327</v>
      </c>
      <c r="D1130" t="s">
        <v>1898</v>
      </c>
      <c r="E1130" t="s">
        <v>1974</v>
      </c>
      <c r="F1130">
        <v>0</v>
      </c>
      <c r="G1130" t="s">
        <v>1977</v>
      </c>
      <c r="H1130" t="s">
        <v>1979</v>
      </c>
      <c r="I1130" t="s">
        <v>3102</v>
      </c>
      <c r="J1130" t="s">
        <v>3542</v>
      </c>
      <c r="K1130" t="s">
        <v>3545</v>
      </c>
      <c r="L1130" t="s">
        <v>3563</v>
      </c>
      <c r="M1130" t="s">
        <v>3878</v>
      </c>
      <c r="N1130" t="s">
        <v>174</v>
      </c>
      <c r="O1130" t="s">
        <v>3954</v>
      </c>
      <c r="P1130" t="s">
        <v>4315</v>
      </c>
      <c r="Q1130" t="s">
        <v>4319</v>
      </c>
      <c r="R1130" t="s">
        <v>4321</v>
      </c>
      <c r="S1130" t="s">
        <v>5126</v>
      </c>
      <c r="T1130" t="s">
        <v>5439</v>
      </c>
      <c r="U1130" t="s">
        <v>4324</v>
      </c>
      <c r="V1130" t="s">
        <v>5817</v>
      </c>
      <c r="W1130" t="s">
        <v>6512</v>
      </c>
      <c r="AA1130" t="s">
        <v>6697</v>
      </c>
      <c r="AB1130" t="s">
        <v>6697</v>
      </c>
      <c r="AC1130" t="s">
        <v>6697</v>
      </c>
      <c r="AD1130" t="s">
        <v>6697</v>
      </c>
      <c r="AE1130" t="s">
        <v>6697</v>
      </c>
      <c r="AF1130" t="s">
        <v>6697</v>
      </c>
      <c r="AG1130" t="s">
        <v>6697</v>
      </c>
      <c r="AH1130" t="s">
        <v>6697</v>
      </c>
      <c r="AI1130" t="s">
        <v>6697</v>
      </c>
      <c r="AJ1130" t="s">
        <v>6697</v>
      </c>
      <c r="AK1130" t="s">
        <v>6697</v>
      </c>
      <c r="AL1130" t="s">
        <v>6697</v>
      </c>
      <c r="AM1130" t="s">
        <v>6697</v>
      </c>
      <c r="AN1130" t="s">
        <v>6700</v>
      </c>
      <c r="AO1130" t="s">
        <v>6697</v>
      </c>
      <c r="AP1130" t="s">
        <v>6697</v>
      </c>
      <c r="AQ1130" t="s">
        <v>6697</v>
      </c>
      <c r="AR1130" t="s">
        <v>6697</v>
      </c>
      <c r="AS1130" t="s">
        <v>6697</v>
      </c>
      <c r="AT1130">
        <v>0</v>
      </c>
      <c r="AU1130" t="s">
        <v>6697</v>
      </c>
      <c r="AV1130" t="s">
        <v>6697</v>
      </c>
      <c r="AW1130">
        <v>3</v>
      </c>
      <c r="AX1130" t="s">
        <v>6697</v>
      </c>
      <c r="AY1130" t="s">
        <v>6697</v>
      </c>
      <c r="BA1130" t="s">
        <v>6697</v>
      </c>
    </row>
    <row r="1131" spans="1:53">
      <c r="A1131" t="s">
        <v>604</v>
      </c>
      <c r="B1131" t="s">
        <v>605</v>
      </c>
      <c r="C1131" t="s">
        <v>1558</v>
      </c>
      <c r="D1131" t="s">
        <v>174</v>
      </c>
      <c r="E1131" t="s">
        <v>1974</v>
      </c>
      <c r="F1131">
        <v>10</v>
      </c>
      <c r="G1131" t="s">
        <v>1977</v>
      </c>
      <c r="H1131" t="s">
        <v>1979</v>
      </c>
      <c r="I1131" t="s">
        <v>3103</v>
      </c>
      <c r="J1131" t="s">
        <v>3542</v>
      </c>
      <c r="K1131" t="s">
        <v>3545</v>
      </c>
      <c r="L1131" t="s">
        <v>3563</v>
      </c>
      <c r="M1131" t="s">
        <v>3637</v>
      </c>
      <c r="N1131" t="s">
        <v>174</v>
      </c>
      <c r="O1131" t="s">
        <v>3954</v>
      </c>
      <c r="P1131" t="s">
        <v>4315</v>
      </c>
      <c r="Q1131" t="s">
        <v>4319</v>
      </c>
      <c r="R1131" t="s">
        <v>4321</v>
      </c>
      <c r="S1131" t="s">
        <v>5126</v>
      </c>
      <c r="T1131" t="s">
        <v>5437</v>
      </c>
      <c r="U1131" t="s">
        <v>5542</v>
      </c>
      <c r="V1131" t="s">
        <v>5817</v>
      </c>
      <c r="W1131" t="s">
        <v>6512</v>
      </c>
      <c r="AA1131" t="s">
        <v>6697</v>
      </c>
      <c r="AB1131" t="s">
        <v>6697</v>
      </c>
      <c r="AC1131" t="s">
        <v>6697</v>
      </c>
      <c r="AD1131" t="s">
        <v>6697</v>
      </c>
      <c r="AE1131" t="s">
        <v>6697</v>
      </c>
      <c r="AF1131" t="s">
        <v>6697</v>
      </c>
      <c r="AG1131" t="s">
        <v>6697</v>
      </c>
      <c r="AH1131" t="s">
        <v>6697</v>
      </c>
      <c r="AI1131" t="s">
        <v>6697</v>
      </c>
      <c r="AJ1131" t="s">
        <v>6698</v>
      </c>
      <c r="AK1131" t="s">
        <v>6697</v>
      </c>
      <c r="AL1131" t="s">
        <v>6697</v>
      </c>
      <c r="AM1131" t="s">
        <v>6697</v>
      </c>
      <c r="AN1131" t="s">
        <v>6700</v>
      </c>
      <c r="AO1131" t="s">
        <v>6697</v>
      </c>
      <c r="AP1131" t="s">
        <v>6697</v>
      </c>
      <c r="AQ1131" t="s">
        <v>6697</v>
      </c>
      <c r="AR1131" t="s">
        <v>6697</v>
      </c>
      <c r="AS1131" t="s">
        <v>6697</v>
      </c>
      <c r="AT1131">
        <v>1</v>
      </c>
      <c r="AU1131" t="s">
        <v>6697</v>
      </c>
      <c r="AV1131" t="s">
        <v>6703</v>
      </c>
      <c r="AW1131">
        <v>65535</v>
      </c>
      <c r="AX1131" t="s">
        <v>6703</v>
      </c>
      <c r="AY1131" t="s">
        <v>6697</v>
      </c>
      <c r="BA1131" t="s">
        <v>6697</v>
      </c>
    </row>
    <row r="1132" spans="1:53">
      <c r="A1132" t="s">
        <v>605</v>
      </c>
      <c r="B1132" t="s">
        <v>1176</v>
      </c>
      <c r="C1132" t="s">
        <v>1327</v>
      </c>
      <c r="D1132" t="s">
        <v>1923</v>
      </c>
      <c r="E1132" t="s">
        <v>1974</v>
      </c>
      <c r="F1132">
        <v>0</v>
      </c>
      <c r="G1132" t="s">
        <v>1977</v>
      </c>
      <c r="H1132" t="s">
        <v>1979</v>
      </c>
      <c r="I1132" t="s">
        <v>3104</v>
      </c>
      <c r="J1132" t="s">
        <v>3542</v>
      </c>
      <c r="K1132" t="s">
        <v>3545</v>
      </c>
      <c r="L1132" t="s">
        <v>3563</v>
      </c>
      <c r="M1132" t="s">
        <v>3954</v>
      </c>
      <c r="N1132" t="s">
        <v>174</v>
      </c>
      <c r="O1132" t="s">
        <v>3576</v>
      </c>
      <c r="P1132" t="s">
        <v>4315</v>
      </c>
      <c r="Q1132" t="s">
        <v>4319</v>
      </c>
      <c r="R1132" t="s">
        <v>4321</v>
      </c>
      <c r="S1132" t="s">
        <v>5126</v>
      </c>
      <c r="T1132" t="s">
        <v>5441</v>
      </c>
      <c r="U1132" t="s">
        <v>5440</v>
      </c>
      <c r="V1132" t="s">
        <v>5817</v>
      </c>
      <c r="W1132" t="s">
        <v>6512</v>
      </c>
      <c r="AA1132" t="s">
        <v>6697</v>
      </c>
      <c r="AB1132" t="s">
        <v>6697</v>
      </c>
      <c r="AC1132" t="s">
        <v>6697</v>
      </c>
      <c r="AD1132" t="s">
        <v>6697</v>
      </c>
      <c r="AE1132" t="s">
        <v>6697</v>
      </c>
      <c r="AF1132" t="s">
        <v>6697</v>
      </c>
      <c r="AG1132" t="s">
        <v>6697</v>
      </c>
      <c r="AH1132" t="s">
        <v>6697</v>
      </c>
      <c r="AI1132" t="s">
        <v>6697</v>
      </c>
      <c r="AJ1132" t="s">
        <v>6697</v>
      </c>
      <c r="AK1132" t="s">
        <v>6697</v>
      </c>
      <c r="AL1132" t="s">
        <v>6697</v>
      </c>
      <c r="AM1132" t="s">
        <v>6697</v>
      </c>
      <c r="AN1132" t="s">
        <v>6700</v>
      </c>
      <c r="AO1132" t="s">
        <v>6697</v>
      </c>
      <c r="AP1132" t="s">
        <v>6697</v>
      </c>
      <c r="AQ1132" t="s">
        <v>6697</v>
      </c>
      <c r="AR1132" t="s">
        <v>6697</v>
      </c>
      <c r="AS1132" t="s">
        <v>6697</v>
      </c>
      <c r="AT1132">
        <v>0</v>
      </c>
      <c r="AU1132" t="s">
        <v>6697</v>
      </c>
      <c r="AV1132" t="s">
        <v>6697</v>
      </c>
      <c r="AW1132">
        <v>3</v>
      </c>
      <c r="AX1132" t="s">
        <v>6697</v>
      </c>
      <c r="AY1132" t="s">
        <v>6697</v>
      </c>
      <c r="BA1132" t="s">
        <v>6697</v>
      </c>
    </row>
    <row r="1133" spans="1:53">
      <c r="A1133" t="s">
        <v>202</v>
      </c>
      <c r="B1133" t="s">
        <v>1178</v>
      </c>
      <c r="C1133" t="s">
        <v>1327</v>
      </c>
      <c r="D1133" t="s">
        <v>1924</v>
      </c>
      <c r="E1133" t="s">
        <v>1974</v>
      </c>
      <c r="F1133">
        <v>15</v>
      </c>
      <c r="G1133" t="s">
        <v>1977</v>
      </c>
      <c r="H1133" t="s">
        <v>1979</v>
      </c>
      <c r="I1133" t="s">
        <v>3105</v>
      </c>
      <c r="J1133" t="s">
        <v>3542</v>
      </c>
      <c r="K1133" t="s">
        <v>3545</v>
      </c>
      <c r="L1133" t="s">
        <v>3563</v>
      </c>
      <c r="M1133" t="s">
        <v>3637</v>
      </c>
      <c r="N1133" t="s">
        <v>174</v>
      </c>
      <c r="O1133" t="s">
        <v>3576</v>
      </c>
      <c r="P1133" t="s">
        <v>4315</v>
      </c>
      <c r="Q1133" t="s">
        <v>4319</v>
      </c>
      <c r="R1133" t="s">
        <v>4323</v>
      </c>
      <c r="S1133" t="s">
        <v>5125</v>
      </c>
      <c r="T1133" t="s">
        <v>5439</v>
      </c>
      <c r="U1133" t="s">
        <v>4324</v>
      </c>
      <c r="V1133" t="s">
        <v>5817</v>
      </c>
      <c r="W1133" t="s">
        <v>6079</v>
      </c>
      <c r="AA1133" t="s">
        <v>6697</v>
      </c>
      <c r="AB1133" t="s">
        <v>6697</v>
      </c>
      <c r="AC1133" t="s">
        <v>6699</v>
      </c>
      <c r="AD1133" t="s">
        <v>6697</v>
      </c>
      <c r="AE1133" t="s">
        <v>6698</v>
      </c>
      <c r="AF1133" t="s">
        <v>6697</v>
      </c>
      <c r="AG1133" t="s">
        <v>6697</v>
      </c>
      <c r="AH1133" t="s">
        <v>6697</v>
      </c>
      <c r="AI1133" t="s">
        <v>6697</v>
      </c>
      <c r="AJ1133" t="s">
        <v>6697</v>
      </c>
      <c r="AK1133" t="s">
        <v>6697</v>
      </c>
      <c r="AL1133" t="s">
        <v>6697</v>
      </c>
      <c r="AM1133" t="s">
        <v>6697</v>
      </c>
      <c r="AN1133" t="s">
        <v>6699</v>
      </c>
      <c r="AO1133" t="s">
        <v>6697</v>
      </c>
      <c r="AP1133" t="s">
        <v>6697</v>
      </c>
      <c r="AQ1133" t="s">
        <v>6697</v>
      </c>
      <c r="AR1133" t="s">
        <v>6697</v>
      </c>
      <c r="AS1133" t="s">
        <v>6697</v>
      </c>
      <c r="AT1133">
        <v>0</v>
      </c>
      <c r="AU1133" t="s">
        <v>6697</v>
      </c>
      <c r="AV1133" t="s">
        <v>6697</v>
      </c>
      <c r="AW1133">
        <v>104</v>
      </c>
      <c r="AX1133" t="s">
        <v>6697</v>
      </c>
      <c r="AY1133" t="s">
        <v>6697</v>
      </c>
      <c r="BA1133" t="s">
        <v>6697</v>
      </c>
    </row>
    <row r="1134" spans="1:53">
      <c r="A1134" t="s">
        <v>606</v>
      </c>
      <c r="B1134" t="s">
        <v>156</v>
      </c>
      <c r="C1134" t="s">
        <v>1327</v>
      </c>
      <c r="D1134" t="s">
        <v>1662</v>
      </c>
      <c r="E1134" t="s">
        <v>1974</v>
      </c>
      <c r="F1134">
        <v>0</v>
      </c>
      <c r="G1134" t="s">
        <v>1977</v>
      </c>
      <c r="H1134" t="s">
        <v>1979</v>
      </c>
      <c r="I1134" t="s">
        <v>3106</v>
      </c>
      <c r="J1134" t="s">
        <v>3542</v>
      </c>
      <c r="K1134" t="s">
        <v>3545</v>
      </c>
      <c r="L1134" t="s">
        <v>3563</v>
      </c>
      <c r="M1134" t="s">
        <v>3789</v>
      </c>
      <c r="N1134" t="s">
        <v>174</v>
      </c>
      <c r="O1134" t="s">
        <v>3604</v>
      </c>
      <c r="P1134" t="s">
        <v>4315</v>
      </c>
      <c r="Q1134" t="s">
        <v>4319</v>
      </c>
      <c r="R1134" t="s">
        <v>4323</v>
      </c>
      <c r="S1134" t="s">
        <v>5127</v>
      </c>
      <c r="T1134" t="s">
        <v>5439</v>
      </c>
      <c r="U1134" t="s">
        <v>4324</v>
      </c>
      <c r="V1134" t="s">
        <v>5817</v>
      </c>
      <c r="W1134" t="s">
        <v>6513</v>
      </c>
      <c r="AA1134" t="s">
        <v>6697</v>
      </c>
      <c r="AB1134" t="s">
        <v>6697</v>
      </c>
      <c r="AC1134" t="s">
        <v>6697</v>
      </c>
      <c r="AD1134" t="s">
        <v>6697</v>
      </c>
      <c r="AE1134" t="s">
        <v>6697</v>
      </c>
      <c r="AF1134" t="s">
        <v>6697</v>
      </c>
      <c r="AG1134" t="s">
        <v>6697</v>
      </c>
      <c r="AH1134" t="s">
        <v>6697</v>
      </c>
      <c r="AI1134" t="s">
        <v>6697</v>
      </c>
      <c r="AJ1134" t="s">
        <v>6697</v>
      </c>
      <c r="AK1134" t="s">
        <v>6697</v>
      </c>
      <c r="AL1134" t="s">
        <v>6697</v>
      </c>
      <c r="AM1134" t="s">
        <v>6697</v>
      </c>
      <c r="AN1134" t="s">
        <v>6699</v>
      </c>
      <c r="AO1134" t="s">
        <v>6697</v>
      </c>
      <c r="AP1134" t="s">
        <v>6697</v>
      </c>
      <c r="AQ1134" t="s">
        <v>6697</v>
      </c>
      <c r="AR1134" t="s">
        <v>6697</v>
      </c>
      <c r="AS1134" t="s">
        <v>6697</v>
      </c>
      <c r="AT1134">
        <v>0</v>
      </c>
      <c r="AU1134" t="s">
        <v>6697</v>
      </c>
      <c r="AV1134" t="s">
        <v>6697</v>
      </c>
      <c r="AW1134">
        <v>2</v>
      </c>
      <c r="AX1134" t="s">
        <v>6697</v>
      </c>
      <c r="AY1134" t="s">
        <v>6697</v>
      </c>
      <c r="BA1134" t="s">
        <v>6697</v>
      </c>
    </row>
    <row r="1135" spans="1:53">
      <c r="A1135" t="s">
        <v>607</v>
      </c>
      <c r="B1135" t="s">
        <v>195</v>
      </c>
      <c r="C1135" t="s">
        <v>1327</v>
      </c>
      <c r="D1135" t="s">
        <v>1897</v>
      </c>
      <c r="E1135" t="s">
        <v>1974</v>
      </c>
      <c r="F1135">
        <v>0</v>
      </c>
      <c r="G1135" t="s">
        <v>1977</v>
      </c>
      <c r="H1135" t="s">
        <v>1979</v>
      </c>
      <c r="I1135" t="s">
        <v>3107</v>
      </c>
      <c r="J1135" t="s">
        <v>3542</v>
      </c>
      <c r="K1135" t="s">
        <v>3545</v>
      </c>
      <c r="L1135" t="s">
        <v>3563</v>
      </c>
      <c r="M1135" t="s">
        <v>3789</v>
      </c>
      <c r="N1135" t="s">
        <v>174</v>
      </c>
      <c r="O1135" t="s">
        <v>3764</v>
      </c>
      <c r="P1135" t="s">
        <v>4315</v>
      </c>
      <c r="Q1135" t="s">
        <v>4319</v>
      </c>
      <c r="R1135" t="s">
        <v>4322</v>
      </c>
      <c r="S1135" t="s">
        <v>5128</v>
      </c>
      <c r="T1135" t="s">
        <v>5440</v>
      </c>
      <c r="U1135" t="s">
        <v>5440</v>
      </c>
      <c r="V1135" t="s">
        <v>5837</v>
      </c>
      <c r="W1135" t="s">
        <v>6513</v>
      </c>
      <c r="AA1135" t="s">
        <v>6697</v>
      </c>
      <c r="AB1135" t="s">
        <v>6697</v>
      </c>
      <c r="AC1135" t="s">
        <v>6697</v>
      </c>
      <c r="AD1135" t="s">
        <v>6697</v>
      </c>
      <c r="AE1135" t="s">
        <v>6697</v>
      </c>
      <c r="AF1135" t="s">
        <v>6697</v>
      </c>
      <c r="AG1135" t="s">
        <v>6697</v>
      </c>
      <c r="AH1135" t="s">
        <v>6697</v>
      </c>
      <c r="AI1135" t="s">
        <v>6697</v>
      </c>
      <c r="AJ1135" t="s">
        <v>6697</v>
      </c>
      <c r="AK1135" t="s">
        <v>6697</v>
      </c>
      <c r="AL1135" t="s">
        <v>6697</v>
      </c>
      <c r="AM1135" t="s">
        <v>6697</v>
      </c>
      <c r="AN1135" t="s">
        <v>6697</v>
      </c>
      <c r="AO1135" t="s">
        <v>6697</v>
      </c>
      <c r="AP1135" t="s">
        <v>6697</v>
      </c>
      <c r="AQ1135" t="s">
        <v>6697</v>
      </c>
      <c r="AR1135" t="s">
        <v>6697</v>
      </c>
      <c r="AS1135" t="s">
        <v>6697</v>
      </c>
      <c r="AT1135">
        <v>0</v>
      </c>
      <c r="AU1135" t="s">
        <v>6697</v>
      </c>
      <c r="AV1135" t="s">
        <v>6697</v>
      </c>
      <c r="AW1135">
        <v>2</v>
      </c>
      <c r="AX1135" t="s">
        <v>6697</v>
      </c>
      <c r="AY1135" t="s">
        <v>6697</v>
      </c>
      <c r="BA1135" t="s">
        <v>6697</v>
      </c>
    </row>
    <row r="1136" spans="1:53">
      <c r="A1136" t="s">
        <v>606</v>
      </c>
      <c r="B1136" t="s">
        <v>929</v>
      </c>
      <c r="C1136" t="s">
        <v>1327</v>
      </c>
      <c r="D1136" t="s">
        <v>1667</v>
      </c>
      <c r="E1136" t="s">
        <v>1974</v>
      </c>
      <c r="F1136">
        <v>0</v>
      </c>
      <c r="G1136" t="s">
        <v>1977</v>
      </c>
      <c r="H1136" t="s">
        <v>1979</v>
      </c>
      <c r="I1136" t="s">
        <v>3108</v>
      </c>
      <c r="J1136" t="s">
        <v>3542</v>
      </c>
      <c r="K1136" t="s">
        <v>3545</v>
      </c>
      <c r="L1136" t="s">
        <v>3563</v>
      </c>
      <c r="M1136" t="s">
        <v>3649</v>
      </c>
      <c r="N1136" t="s">
        <v>174</v>
      </c>
      <c r="O1136" t="s">
        <v>3896</v>
      </c>
      <c r="P1136" t="s">
        <v>4315</v>
      </c>
      <c r="Q1136" t="s">
        <v>4319</v>
      </c>
      <c r="R1136" t="s">
        <v>4321</v>
      </c>
      <c r="S1136" t="s">
        <v>5127</v>
      </c>
      <c r="T1136" t="s">
        <v>5440</v>
      </c>
      <c r="U1136" t="s">
        <v>5440</v>
      </c>
      <c r="V1136" t="s">
        <v>5817</v>
      </c>
      <c r="W1136" t="s">
        <v>6514</v>
      </c>
      <c r="AA1136" t="s">
        <v>6697</v>
      </c>
      <c r="AB1136" t="s">
        <v>6697</v>
      </c>
      <c r="AC1136" t="s">
        <v>6697</v>
      </c>
      <c r="AD1136" t="s">
        <v>6697</v>
      </c>
      <c r="AE1136" t="s">
        <v>6697</v>
      </c>
      <c r="AF1136" t="s">
        <v>6697</v>
      </c>
      <c r="AG1136" t="s">
        <v>6697</v>
      </c>
      <c r="AH1136" t="s">
        <v>6697</v>
      </c>
      <c r="AI1136" t="s">
        <v>6697</v>
      </c>
      <c r="AJ1136" t="s">
        <v>6697</v>
      </c>
      <c r="AK1136" t="s">
        <v>6697</v>
      </c>
      <c r="AL1136" t="s">
        <v>6697</v>
      </c>
      <c r="AM1136" t="s">
        <v>6697</v>
      </c>
      <c r="AN1136" t="s">
        <v>6700</v>
      </c>
      <c r="AO1136" t="s">
        <v>6697</v>
      </c>
      <c r="AP1136" t="s">
        <v>6697</v>
      </c>
      <c r="AQ1136" t="s">
        <v>6697</v>
      </c>
      <c r="AR1136" t="s">
        <v>6697</v>
      </c>
      <c r="AS1136" t="s">
        <v>6697</v>
      </c>
      <c r="AT1136">
        <v>0</v>
      </c>
      <c r="AU1136" t="s">
        <v>6697</v>
      </c>
      <c r="AV1136" t="s">
        <v>6697</v>
      </c>
      <c r="AW1136">
        <v>1</v>
      </c>
      <c r="AX1136" t="s">
        <v>6697</v>
      </c>
      <c r="AY1136" t="s">
        <v>6697</v>
      </c>
      <c r="BA1136" t="s">
        <v>6697</v>
      </c>
    </row>
    <row r="1137" spans="1:53">
      <c r="A1137" t="s">
        <v>606</v>
      </c>
      <c r="B1137" t="s">
        <v>832</v>
      </c>
      <c r="C1137" t="s">
        <v>1327</v>
      </c>
      <c r="D1137" t="s">
        <v>1925</v>
      </c>
      <c r="E1137" t="s">
        <v>1974</v>
      </c>
      <c r="F1137">
        <v>0</v>
      </c>
      <c r="G1137" t="s">
        <v>1977</v>
      </c>
      <c r="H1137" t="s">
        <v>1979</v>
      </c>
      <c r="I1137" t="s">
        <v>3109</v>
      </c>
      <c r="J1137" t="s">
        <v>3542</v>
      </c>
      <c r="K1137" t="s">
        <v>3545</v>
      </c>
      <c r="L1137" t="s">
        <v>3563</v>
      </c>
      <c r="M1137" t="s">
        <v>3649</v>
      </c>
      <c r="N1137" t="s">
        <v>174</v>
      </c>
      <c r="O1137" t="s">
        <v>4098</v>
      </c>
      <c r="P1137" t="s">
        <v>4315</v>
      </c>
      <c r="Q1137" t="s">
        <v>4319</v>
      </c>
      <c r="R1137" t="s">
        <v>4321</v>
      </c>
      <c r="S1137" t="s">
        <v>5129</v>
      </c>
      <c r="T1137" t="s">
        <v>5439</v>
      </c>
      <c r="U1137" t="s">
        <v>4324</v>
      </c>
      <c r="V1137" t="s">
        <v>5817</v>
      </c>
      <c r="W1137" t="s">
        <v>6514</v>
      </c>
      <c r="AA1137" t="s">
        <v>6697</v>
      </c>
      <c r="AB1137" t="s">
        <v>6697</v>
      </c>
      <c r="AC1137" t="s">
        <v>6697</v>
      </c>
      <c r="AD1137" t="s">
        <v>6697</v>
      </c>
      <c r="AE1137" t="s">
        <v>6697</v>
      </c>
      <c r="AF1137" t="s">
        <v>6697</v>
      </c>
      <c r="AG1137" t="s">
        <v>6697</v>
      </c>
      <c r="AH1137" t="s">
        <v>6697</v>
      </c>
      <c r="AI1137" t="s">
        <v>6697</v>
      </c>
      <c r="AJ1137" t="s">
        <v>6697</v>
      </c>
      <c r="AK1137" t="s">
        <v>6697</v>
      </c>
      <c r="AL1137" t="s">
        <v>6697</v>
      </c>
      <c r="AM1137" t="s">
        <v>6697</v>
      </c>
      <c r="AN1137" t="s">
        <v>6700</v>
      </c>
      <c r="AO1137" t="s">
        <v>6697</v>
      </c>
      <c r="AP1137" t="s">
        <v>6697</v>
      </c>
      <c r="AQ1137" t="s">
        <v>6697</v>
      </c>
      <c r="AR1137" t="s">
        <v>6697</v>
      </c>
      <c r="AS1137" t="s">
        <v>6697</v>
      </c>
      <c r="AT1137">
        <v>0</v>
      </c>
      <c r="AU1137" t="s">
        <v>6697</v>
      </c>
      <c r="AV1137" t="s">
        <v>6697</v>
      </c>
      <c r="AW1137">
        <v>3</v>
      </c>
      <c r="AX1137" t="s">
        <v>6697</v>
      </c>
      <c r="AY1137" t="s">
        <v>6697</v>
      </c>
      <c r="BA1137" t="s">
        <v>6697</v>
      </c>
    </row>
    <row r="1138" spans="1:53">
      <c r="A1138" t="s">
        <v>606</v>
      </c>
      <c r="B1138" t="s">
        <v>316</v>
      </c>
      <c r="C1138" t="s">
        <v>1327</v>
      </c>
      <c r="D1138" t="s">
        <v>1925</v>
      </c>
      <c r="E1138" t="s">
        <v>1974</v>
      </c>
      <c r="F1138">
        <v>0</v>
      </c>
      <c r="G1138" t="s">
        <v>1977</v>
      </c>
      <c r="H1138" t="s">
        <v>1979</v>
      </c>
      <c r="I1138" t="s">
        <v>3110</v>
      </c>
      <c r="J1138" t="s">
        <v>3542</v>
      </c>
      <c r="K1138" t="s">
        <v>3545</v>
      </c>
      <c r="L1138" t="s">
        <v>3563</v>
      </c>
      <c r="M1138" t="s">
        <v>3789</v>
      </c>
      <c r="N1138" t="s">
        <v>174</v>
      </c>
      <c r="O1138" t="s">
        <v>3775</v>
      </c>
      <c r="P1138" t="s">
        <v>4315</v>
      </c>
      <c r="Q1138" t="s">
        <v>4319</v>
      </c>
      <c r="R1138" t="s">
        <v>4323</v>
      </c>
      <c r="S1138" t="s">
        <v>5127</v>
      </c>
      <c r="T1138" t="s">
        <v>5439</v>
      </c>
      <c r="U1138" t="s">
        <v>4324</v>
      </c>
      <c r="V1138" t="s">
        <v>5817</v>
      </c>
      <c r="W1138" t="s">
        <v>6514</v>
      </c>
      <c r="AA1138" t="s">
        <v>6697</v>
      </c>
      <c r="AB1138" t="s">
        <v>6697</v>
      </c>
      <c r="AC1138" t="s">
        <v>6697</v>
      </c>
      <c r="AD1138" t="s">
        <v>6697</v>
      </c>
      <c r="AE1138" t="s">
        <v>6697</v>
      </c>
      <c r="AF1138" t="s">
        <v>6697</v>
      </c>
      <c r="AG1138" t="s">
        <v>6697</v>
      </c>
      <c r="AH1138" t="s">
        <v>6697</v>
      </c>
      <c r="AI1138" t="s">
        <v>6697</v>
      </c>
      <c r="AJ1138" t="s">
        <v>6697</v>
      </c>
      <c r="AK1138" t="s">
        <v>6697</v>
      </c>
      <c r="AL1138" t="s">
        <v>6697</v>
      </c>
      <c r="AM1138" t="s">
        <v>6697</v>
      </c>
      <c r="AN1138" t="s">
        <v>6699</v>
      </c>
      <c r="AO1138" t="s">
        <v>6697</v>
      </c>
      <c r="AP1138" t="s">
        <v>6697</v>
      </c>
      <c r="AQ1138" t="s">
        <v>6697</v>
      </c>
      <c r="AR1138" t="s">
        <v>6697</v>
      </c>
      <c r="AS1138" t="s">
        <v>6697</v>
      </c>
      <c r="AT1138">
        <v>0</v>
      </c>
      <c r="AU1138" t="s">
        <v>6697</v>
      </c>
      <c r="AV1138" t="s">
        <v>6697</v>
      </c>
      <c r="AW1138">
        <v>3</v>
      </c>
      <c r="AX1138" t="s">
        <v>6697</v>
      </c>
      <c r="AY1138" t="s">
        <v>6697</v>
      </c>
      <c r="BA1138" t="s">
        <v>6697</v>
      </c>
    </row>
    <row r="1139" spans="1:53">
      <c r="A1139" t="s">
        <v>608</v>
      </c>
      <c r="B1139" t="s">
        <v>1179</v>
      </c>
      <c r="C1139" t="s">
        <v>1327</v>
      </c>
      <c r="D1139" t="s">
        <v>1662</v>
      </c>
      <c r="E1139" t="s">
        <v>1974</v>
      </c>
      <c r="F1139">
        <v>0</v>
      </c>
      <c r="G1139" t="s">
        <v>1977</v>
      </c>
      <c r="H1139" t="s">
        <v>1979</v>
      </c>
      <c r="I1139" t="s">
        <v>3111</v>
      </c>
      <c r="J1139" t="s">
        <v>3542</v>
      </c>
      <c r="K1139" t="s">
        <v>3545</v>
      </c>
      <c r="L1139" t="s">
        <v>3563</v>
      </c>
      <c r="M1139" t="s">
        <v>3638</v>
      </c>
      <c r="N1139" t="s">
        <v>174</v>
      </c>
      <c r="O1139" t="s">
        <v>3609</v>
      </c>
      <c r="P1139" t="s">
        <v>4315</v>
      </c>
      <c r="Q1139" t="s">
        <v>4319</v>
      </c>
      <c r="R1139" t="s">
        <v>4321</v>
      </c>
      <c r="S1139" t="s">
        <v>5130</v>
      </c>
      <c r="T1139" t="s">
        <v>5440</v>
      </c>
      <c r="U1139" t="s">
        <v>5440</v>
      </c>
      <c r="V1139" t="s">
        <v>5838</v>
      </c>
      <c r="W1139" t="s">
        <v>6515</v>
      </c>
      <c r="AA1139" t="s">
        <v>6697</v>
      </c>
      <c r="AB1139" t="s">
        <v>6697</v>
      </c>
      <c r="AC1139" t="s">
        <v>6697</v>
      </c>
      <c r="AD1139" t="s">
        <v>6697</v>
      </c>
      <c r="AE1139" t="s">
        <v>6697</v>
      </c>
      <c r="AF1139" t="s">
        <v>6697</v>
      </c>
      <c r="AG1139" t="s">
        <v>6697</v>
      </c>
      <c r="AH1139" t="s">
        <v>6697</v>
      </c>
      <c r="AI1139" t="s">
        <v>6697</v>
      </c>
      <c r="AJ1139" t="s">
        <v>6697</v>
      </c>
      <c r="AK1139" t="s">
        <v>6697</v>
      </c>
      <c r="AL1139" t="s">
        <v>6697</v>
      </c>
      <c r="AM1139" t="s">
        <v>6697</v>
      </c>
      <c r="AN1139" t="s">
        <v>6700</v>
      </c>
      <c r="AO1139" t="s">
        <v>6697</v>
      </c>
      <c r="AP1139" t="s">
        <v>6697</v>
      </c>
      <c r="AQ1139" t="s">
        <v>6697</v>
      </c>
      <c r="AR1139" t="s">
        <v>6697</v>
      </c>
      <c r="AS1139" t="s">
        <v>6697</v>
      </c>
      <c r="AT1139">
        <v>0</v>
      </c>
      <c r="AU1139" t="s">
        <v>6697</v>
      </c>
      <c r="AV1139" t="s">
        <v>6697</v>
      </c>
      <c r="AW1139">
        <v>2</v>
      </c>
      <c r="AX1139" t="s">
        <v>6697</v>
      </c>
      <c r="AY1139" t="s">
        <v>6697</v>
      </c>
      <c r="BA1139" t="s">
        <v>6697</v>
      </c>
    </row>
    <row r="1140" spans="1:53">
      <c r="A1140" t="s">
        <v>606</v>
      </c>
      <c r="B1140" t="s">
        <v>369</v>
      </c>
      <c r="C1140" t="s">
        <v>1327</v>
      </c>
      <c r="D1140" t="s">
        <v>1662</v>
      </c>
      <c r="E1140" t="s">
        <v>1974</v>
      </c>
      <c r="F1140">
        <v>0</v>
      </c>
      <c r="G1140" t="s">
        <v>1977</v>
      </c>
      <c r="H1140" t="s">
        <v>1979</v>
      </c>
      <c r="I1140" t="s">
        <v>3112</v>
      </c>
      <c r="J1140" t="s">
        <v>3542</v>
      </c>
      <c r="K1140" t="s">
        <v>3545</v>
      </c>
      <c r="L1140" t="s">
        <v>3563</v>
      </c>
      <c r="M1140" t="s">
        <v>3649</v>
      </c>
      <c r="N1140" t="s">
        <v>174</v>
      </c>
      <c r="O1140" t="s">
        <v>3607</v>
      </c>
      <c r="P1140" t="s">
        <v>4315</v>
      </c>
      <c r="Q1140" t="s">
        <v>4319</v>
      </c>
      <c r="R1140" t="s">
        <v>4321</v>
      </c>
      <c r="S1140" t="s">
        <v>5131</v>
      </c>
      <c r="T1140" t="s">
        <v>5439</v>
      </c>
      <c r="U1140" t="s">
        <v>4324</v>
      </c>
      <c r="V1140" t="s">
        <v>5817</v>
      </c>
      <c r="W1140" t="s">
        <v>6515</v>
      </c>
      <c r="AA1140" t="s">
        <v>6697</v>
      </c>
      <c r="AB1140" t="s">
        <v>6697</v>
      </c>
      <c r="AC1140" t="s">
        <v>6697</v>
      </c>
      <c r="AD1140" t="s">
        <v>6697</v>
      </c>
      <c r="AE1140" t="s">
        <v>6697</v>
      </c>
      <c r="AF1140" t="s">
        <v>6697</v>
      </c>
      <c r="AG1140" t="s">
        <v>6697</v>
      </c>
      <c r="AH1140" t="s">
        <v>6697</v>
      </c>
      <c r="AI1140" t="s">
        <v>6697</v>
      </c>
      <c r="AJ1140" t="s">
        <v>6697</v>
      </c>
      <c r="AK1140" t="s">
        <v>6697</v>
      </c>
      <c r="AL1140" t="s">
        <v>6697</v>
      </c>
      <c r="AM1140" t="s">
        <v>6697</v>
      </c>
      <c r="AN1140" t="s">
        <v>6700</v>
      </c>
      <c r="AO1140" t="s">
        <v>6697</v>
      </c>
      <c r="AP1140" t="s">
        <v>6697</v>
      </c>
      <c r="AQ1140" t="s">
        <v>6697</v>
      </c>
      <c r="AR1140" t="s">
        <v>6697</v>
      </c>
      <c r="AS1140" t="s">
        <v>6697</v>
      </c>
      <c r="AT1140">
        <v>0</v>
      </c>
      <c r="AU1140" t="s">
        <v>6697</v>
      </c>
      <c r="AV1140" t="s">
        <v>6697</v>
      </c>
      <c r="AW1140">
        <v>2</v>
      </c>
      <c r="AX1140" t="s">
        <v>6697</v>
      </c>
      <c r="AY1140" t="s">
        <v>6697</v>
      </c>
      <c r="BA1140" t="s">
        <v>6697</v>
      </c>
    </row>
    <row r="1141" spans="1:53">
      <c r="A1141" t="s">
        <v>609</v>
      </c>
      <c r="B1141" t="s">
        <v>1180</v>
      </c>
      <c r="C1141" t="s">
        <v>1327</v>
      </c>
      <c r="D1141" t="s">
        <v>1662</v>
      </c>
      <c r="E1141" t="s">
        <v>1974</v>
      </c>
      <c r="F1141">
        <v>0</v>
      </c>
      <c r="G1141" t="s">
        <v>1977</v>
      </c>
      <c r="H1141" t="s">
        <v>1979</v>
      </c>
      <c r="I1141" t="s">
        <v>3113</v>
      </c>
      <c r="J1141" t="s">
        <v>3542</v>
      </c>
      <c r="K1141" t="s">
        <v>3545</v>
      </c>
      <c r="L1141" t="s">
        <v>3563</v>
      </c>
      <c r="M1141" t="s">
        <v>3948</v>
      </c>
      <c r="N1141" t="s">
        <v>174</v>
      </c>
      <c r="O1141" t="s">
        <v>4122</v>
      </c>
      <c r="P1141" t="s">
        <v>4315</v>
      </c>
      <c r="Q1141" t="s">
        <v>4319</v>
      </c>
      <c r="R1141" t="s">
        <v>4321</v>
      </c>
      <c r="S1141" t="s">
        <v>5132</v>
      </c>
      <c r="T1141" t="s">
        <v>5439</v>
      </c>
      <c r="U1141" t="s">
        <v>4324</v>
      </c>
      <c r="V1141" t="s">
        <v>5817</v>
      </c>
      <c r="W1141" t="s">
        <v>6515</v>
      </c>
      <c r="AA1141" t="s">
        <v>6697</v>
      </c>
      <c r="AB1141" t="s">
        <v>6697</v>
      </c>
      <c r="AC1141" t="s">
        <v>6697</v>
      </c>
      <c r="AD1141" t="s">
        <v>6697</v>
      </c>
      <c r="AE1141" t="s">
        <v>6697</v>
      </c>
      <c r="AF1141" t="s">
        <v>6697</v>
      </c>
      <c r="AG1141" t="s">
        <v>6697</v>
      </c>
      <c r="AH1141" t="s">
        <v>6697</v>
      </c>
      <c r="AI1141" t="s">
        <v>6697</v>
      </c>
      <c r="AJ1141" t="s">
        <v>6697</v>
      </c>
      <c r="AK1141" t="s">
        <v>6697</v>
      </c>
      <c r="AL1141" t="s">
        <v>6697</v>
      </c>
      <c r="AM1141" t="s">
        <v>6697</v>
      </c>
      <c r="AN1141" t="s">
        <v>6700</v>
      </c>
      <c r="AO1141" t="s">
        <v>6697</v>
      </c>
      <c r="AP1141" t="s">
        <v>6697</v>
      </c>
      <c r="AQ1141" t="s">
        <v>6697</v>
      </c>
      <c r="AR1141" t="s">
        <v>6697</v>
      </c>
      <c r="AS1141" t="s">
        <v>6697</v>
      </c>
      <c r="AT1141">
        <v>0</v>
      </c>
      <c r="AU1141" t="s">
        <v>6697</v>
      </c>
      <c r="AV1141" t="s">
        <v>6697</v>
      </c>
      <c r="AW1141">
        <v>2</v>
      </c>
      <c r="AX1141" t="s">
        <v>6697</v>
      </c>
      <c r="AY1141" t="s">
        <v>6697</v>
      </c>
      <c r="BA1141" t="s">
        <v>6697</v>
      </c>
    </row>
    <row r="1142" spans="1:53">
      <c r="A1142" t="s">
        <v>609</v>
      </c>
      <c r="B1142" t="s">
        <v>1180</v>
      </c>
      <c r="C1142" t="s">
        <v>1559</v>
      </c>
      <c r="D1142" t="s">
        <v>1667</v>
      </c>
      <c r="E1142" t="s">
        <v>1974</v>
      </c>
      <c r="F1142">
        <v>0</v>
      </c>
      <c r="G1142" t="s">
        <v>1977</v>
      </c>
      <c r="H1142" t="s">
        <v>1979</v>
      </c>
      <c r="I1142" t="s">
        <v>3114</v>
      </c>
      <c r="J1142" t="s">
        <v>3542</v>
      </c>
      <c r="K1142" t="s">
        <v>3545</v>
      </c>
      <c r="L1142" t="s">
        <v>3563</v>
      </c>
      <c r="M1142" t="s">
        <v>3948</v>
      </c>
      <c r="N1142" t="s">
        <v>174</v>
      </c>
      <c r="O1142" t="s">
        <v>4122</v>
      </c>
      <c r="P1142" t="s">
        <v>4315</v>
      </c>
      <c r="Q1142" t="s">
        <v>4319</v>
      </c>
      <c r="R1142" t="s">
        <v>4321</v>
      </c>
      <c r="S1142" t="s">
        <v>5132</v>
      </c>
      <c r="T1142" t="s">
        <v>5439</v>
      </c>
      <c r="U1142" t="s">
        <v>4324</v>
      </c>
      <c r="V1142" t="s">
        <v>5817</v>
      </c>
      <c r="W1142" t="s">
        <v>6516</v>
      </c>
      <c r="AA1142" t="s">
        <v>6697</v>
      </c>
      <c r="AB1142" t="s">
        <v>6697</v>
      </c>
      <c r="AC1142" t="s">
        <v>6697</v>
      </c>
      <c r="AD1142" t="s">
        <v>6697</v>
      </c>
      <c r="AE1142" t="s">
        <v>6697</v>
      </c>
      <c r="AF1142" t="s">
        <v>6697</v>
      </c>
      <c r="AG1142" t="s">
        <v>6697</v>
      </c>
      <c r="AH1142" t="s">
        <v>6697</v>
      </c>
      <c r="AI1142" t="s">
        <v>6697</v>
      </c>
      <c r="AJ1142" t="s">
        <v>6697</v>
      </c>
      <c r="AK1142" t="s">
        <v>6697</v>
      </c>
      <c r="AL1142" t="s">
        <v>6697</v>
      </c>
      <c r="AM1142" t="s">
        <v>6697</v>
      </c>
      <c r="AN1142" t="s">
        <v>6700</v>
      </c>
      <c r="AO1142" t="s">
        <v>6697</v>
      </c>
      <c r="AP1142" t="s">
        <v>6697</v>
      </c>
      <c r="AQ1142" t="s">
        <v>6697</v>
      </c>
      <c r="AR1142" t="s">
        <v>6697</v>
      </c>
      <c r="AS1142" t="s">
        <v>6697</v>
      </c>
      <c r="AT1142">
        <v>1</v>
      </c>
      <c r="AU1142" t="s">
        <v>6697</v>
      </c>
      <c r="AV1142" t="s">
        <v>6697</v>
      </c>
      <c r="AW1142">
        <v>1</v>
      </c>
      <c r="AX1142" t="s">
        <v>6697</v>
      </c>
      <c r="AY1142" t="s">
        <v>6697</v>
      </c>
      <c r="BA1142" t="s">
        <v>6697</v>
      </c>
    </row>
    <row r="1143" spans="1:53">
      <c r="A1143" t="s">
        <v>609</v>
      </c>
      <c r="B1143" t="s">
        <v>287</v>
      </c>
      <c r="C1143" t="s">
        <v>1327</v>
      </c>
      <c r="D1143" t="s">
        <v>1662</v>
      </c>
      <c r="E1143" t="s">
        <v>1974</v>
      </c>
      <c r="F1143">
        <v>0</v>
      </c>
      <c r="G1143" t="s">
        <v>1977</v>
      </c>
      <c r="H1143" t="s">
        <v>1979</v>
      </c>
      <c r="I1143" t="s">
        <v>3115</v>
      </c>
      <c r="J1143" t="s">
        <v>3542</v>
      </c>
      <c r="K1143" t="s">
        <v>3545</v>
      </c>
      <c r="L1143" t="s">
        <v>3563</v>
      </c>
      <c r="M1143" t="s">
        <v>3638</v>
      </c>
      <c r="N1143" t="s">
        <v>174</v>
      </c>
      <c r="O1143" t="s">
        <v>3688</v>
      </c>
      <c r="P1143" t="s">
        <v>4315</v>
      </c>
      <c r="Q1143" t="s">
        <v>4319</v>
      </c>
      <c r="R1143" t="s">
        <v>4321</v>
      </c>
      <c r="S1143" t="s">
        <v>5132</v>
      </c>
      <c r="T1143" t="s">
        <v>5439</v>
      </c>
      <c r="U1143" t="s">
        <v>4324</v>
      </c>
      <c r="V1143" t="s">
        <v>5817</v>
      </c>
      <c r="W1143" t="s">
        <v>6515</v>
      </c>
      <c r="AA1143" t="s">
        <v>6697</v>
      </c>
      <c r="AB1143" t="s">
        <v>6697</v>
      </c>
      <c r="AC1143" t="s">
        <v>6697</v>
      </c>
      <c r="AD1143" t="s">
        <v>6697</v>
      </c>
      <c r="AE1143" t="s">
        <v>6697</v>
      </c>
      <c r="AF1143" t="s">
        <v>6697</v>
      </c>
      <c r="AG1143" t="s">
        <v>6697</v>
      </c>
      <c r="AH1143" t="s">
        <v>6697</v>
      </c>
      <c r="AI1143" t="s">
        <v>6697</v>
      </c>
      <c r="AJ1143" t="s">
        <v>6697</v>
      </c>
      <c r="AK1143" t="s">
        <v>6697</v>
      </c>
      <c r="AL1143" t="s">
        <v>6697</v>
      </c>
      <c r="AM1143" t="s">
        <v>6697</v>
      </c>
      <c r="AN1143" t="s">
        <v>6700</v>
      </c>
      <c r="AO1143" t="s">
        <v>6697</v>
      </c>
      <c r="AP1143" t="s">
        <v>6697</v>
      </c>
      <c r="AQ1143" t="s">
        <v>6697</v>
      </c>
      <c r="AR1143" t="s">
        <v>6697</v>
      </c>
      <c r="AS1143" t="s">
        <v>6697</v>
      </c>
      <c r="AT1143">
        <v>0</v>
      </c>
      <c r="AU1143" t="s">
        <v>6697</v>
      </c>
      <c r="AV1143" t="s">
        <v>6697</v>
      </c>
      <c r="AW1143">
        <v>2</v>
      </c>
      <c r="AX1143" t="s">
        <v>6697</v>
      </c>
      <c r="AY1143" t="s">
        <v>6697</v>
      </c>
      <c r="BA1143" t="s">
        <v>6697</v>
      </c>
    </row>
    <row r="1144" spans="1:53">
      <c r="A1144" t="s">
        <v>609</v>
      </c>
      <c r="B1144" t="s">
        <v>287</v>
      </c>
      <c r="C1144" t="s">
        <v>1559</v>
      </c>
      <c r="D1144" t="s">
        <v>1667</v>
      </c>
      <c r="E1144" t="s">
        <v>1974</v>
      </c>
      <c r="F1144">
        <v>0</v>
      </c>
      <c r="G1144" t="s">
        <v>1977</v>
      </c>
      <c r="H1144" t="s">
        <v>1979</v>
      </c>
      <c r="I1144" t="s">
        <v>3116</v>
      </c>
      <c r="J1144" t="s">
        <v>3542</v>
      </c>
      <c r="K1144" t="s">
        <v>3545</v>
      </c>
      <c r="L1144" t="s">
        <v>3563</v>
      </c>
      <c r="M1144" t="s">
        <v>3638</v>
      </c>
      <c r="N1144" t="s">
        <v>174</v>
      </c>
      <c r="O1144" t="s">
        <v>3688</v>
      </c>
      <c r="P1144" t="s">
        <v>4315</v>
      </c>
      <c r="Q1144" t="s">
        <v>4319</v>
      </c>
      <c r="R1144" t="s">
        <v>4321</v>
      </c>
      <c r="S1144" t="s">
        <v>5132</v>
      </c>
      <c r="T1144" t="s">
        <v>5439</v>
      </c>
      <c r="U1144" t="s">
        <v>4324</v>
      </c>
      <c r="V1144" t="s">
        <v>5817</v>
      </c>
      <c r="W1144" t="s">
        <v>6516</v>
      </c>
      <c r="AA1144" t="s">
        <v>6697</v>
      </c>
      <c r="AB1144" t="s">
        <v>6697</v>
      </c>
      <c r="AC1144" t="s">
        <v>6697</v>
      </c>
      <c r="AD1144" t="s">
        <v>6697</v>
      </c>
      <c r="AE1144" t="s">
        <v>6697</v>
      </c>
      <c r="AF1144" t="s">
        <v>6697</v>
      </c>
      <c r="AG1144" t="s">
        <v>6697</v>
      </c>
      <c r="AH1144" t="s">
        <v>6697</v>
      </c>
      <c r="AI1144" t="s">
        <v>6697</v>
      </c>
      <c r="AJ1144" t="s">
        <v>6697</v>
      </c>
      <c r="AK1144" t="s">
        <v>6697</v>
      </c>
      <c r="AL1144" t="s">
        <v>6697</v>
      </c>
      <c r="AM1144" t="s">
        <v>6697</v>
      </c>
      <c r="AN1144" t="s">
        <v>6700</v>
      </c>
      <c r="AO1144" t="s">
        <v>6697</v>
      </c>
      <c r="AP1144" t="s">
        <v>6697</v>
      </c>
      <c r="AQ1144" t="s">
        <v>6697</v>
      </c>
      <c r="AR1144" t="s">
        <v>6697</v>
      </c>
      <c r="AS1144" t="s">
        <v>6697</v>
      </c>
      <c r="AT1144">
        <v>1</v>
      </c>
      <c r="AU1144" t="s">
        <v>6697</v>
      </c>
      <c r="AV1144" t="s">
        <v>6697</v>
      </c>
      <c r="AW1144">
        <v>1</v>
      </c>
      <c r="AX1144" t="s">
        <v>6697</v>
      </c>
      <c r="AY1144" t="s">
        <v>6697</v>
      </c>
      <c r="BA1144" t="s">
        <v>6697</v>
      </c>
    </row>
    <row r="1145" spans="1:53">
      <c r="A1145" t="s">
        <v>561</v>
      </c>
      <c r="B1145" t="s">
        <v>525</v>
      </c>
      <c r="C1145" t="s">
        <v>1327</v>
      </c>
      <c r="D1145" t="s">
        <v>1660</v>
      </c>
      <c r="E1145" t="s">
        <v>1974</v>
      </c>
      <c r="F1145">
        <v>0</v>
      </c>
      <c r="G1145" t="s">
        <v>1977</v>
      </c>
      <c r="H1145" t="s">
        <v>1979</v>
      </c>
      <c r="I1145" t="s">
        <v>3117</v>
      </c>
      <c r="J1145" t="s">
        <v>3542</v>
      </c>
      <c r="K1145" t="s">
        <v>3545</v>
      </c>
      <c r="L1145" t="s">
        <v>3563</v>
      </c>
      <c r="M1145" t="s">
        <v>3865</v>
      </c>
      <c r="N1145" t="s">
        <v>174</v>
      </c>
      <c r="O1145" t="s">
        <v>3910</v>
      </c>
      <c r="P1145" t="s">
        <v>4315</v>
      </c>
      <c r="Q1145" t="s">
        <v>4319</v>
      </c>
      <c r="R1145" t="s">
        <v>4321</v>
      </c>
      <c r="S1145" t="s">
        <v>5133</v>
      </c>
      <c r="T1145" t="s">
        <v>5440</v>
      </c>
      <c r="U1145" t="s">
        <v>5440</v>
      </c>
      <c r="V1145" t="s">
        <v>5839</v>
      </c>
      <c r="W1145" t="s">
        <v>5840</v>
      </c>
      <c r="AA1145" t="s">
        <v>6697</v>
      </c>
      <c r="AB1145" t="s">
        <v>6697</v>
      </c>
      <c r="AC1145" t="s">
        <v>6697</v>
      </c>
      <c r="AD1145" t="s">
        <v>6697</v>
      </c>
      <c r="AE1145" t="s">
        <v>6697</v>
      </c>
      <c r="AF1145" t="s">
        <v>6697</v>
      </c>
      <c r="AG1145" t="s">
        <v>6697</v>
      </c>
      <c r="AH1145" t="s">
        <v>6697</v>
      </c>
      <c r="AI1145" t="s">
        <v>6697</v>
      </c>
      <c r="AJ1145" t="s">
        <v>6697</v>
      </c>
      <c r="AK1145" t="s">
        <v>6697</v>
      </c>
      <c r="AL1145" t="s">
        <v>6697</v>
      </c>
      <c r="AM1145" t="s">
        <v>6697</v>
      </c>
      <c r="AN1145" t="s">
        <v>6700</v>
      </c>
      <c r="AO1145" t="s">
        <v>6697</v>
      </c>
      <c r="AP1145" t="s">
        <v>6697</v>
      </c>
      <c r="AQ1145" t="s">
        <v>6697</v>
      </c>
      <c r="AR1145" t="s">
        <v>6697</v>
      </c>
      <c r="AS1145" t="s">
        <v>6697</v>
      </c>
      <c r="AT1145">
        <v>0</v>
      </c>
      <c r="AU1145" t="s">
        <v>6697</v>
      </c>
      <c r="AV1145" t="s">
        <v>6697</v>
      </c>
      <c r="AW1145">
        <v>1</v>
      </c>
      <c r="AX1145" t="s">
        <v>6697</v>
      </c>
      <c r="AY1145" t="s">
        <v>6697</v>
      </c>
      <c r="BA1145" t="s">
        <v>6697</v>
      </c>
    </row>
    <row r="1146" spans="1:53">
      <c r="A1146" t="s">
        <v>561</v>
      </c>
      <c r="B1146" t="s">
        <v>565</v>
      </c>
      <c r="C1146" t="s">
        <v>1327</v>
      </c>
      <c r="D1146" t="s">
        <v>1660</v>
      </c>
      <c r="E1146" t="s">
        <v>1974</v>
      </c>
      <c r="F1146">
        <v>0</v>
      </c>
      <c r="G1146" t="s">
        <v>1977</v>
      </c>
      <c r="H1146" t="s">
        <v>1979</v>
      </c>
      <c r="I1146" t="s">
        <v>3118</v>
      </c>
      <c r="J1146" t="s">
        <v>3542</v>
      </c>
      <c r="K1146" t="s">
        <v>3545</v>
      </c>
      <c r="L1146" t="s">
        <v>3563</v>
      </c>
      <c r="M1146" t="s">
        <v>3864</v>
      </c>
      <c r="N1146" t="s">
        <v>174</v>
      </c>
      <c r="O1146" t="s">
        <v>3937</v>
      </c>
      <c r="P1146" t="s">
        <v>4315</v>
      </c>
      <c r="Q1146" t="s">
        <v>4319</v>
      </c>
      <c r="R1146" t="s">
        <v>4321</v>
      </c>
      <c r="S1146" t="s">
        <v>5133</v>
      </c>
      <c r="T1146" t="s">
        <v>5439</v>
      </c>
      <c r="U1146" t="s">
        <v>4324</v>
      </c>
      <c r="V1146" t="s">
        <v>5840</v>
      </c>
      <c r="W1146" t="s">
        <v>5840</v>
      </c>
      <c r="AA1146" t="s">
        <v>6697</v>
      </c>
      <c r="AB1146" t="s">
        <v>6697</v>
      </c>
      <c r="AC1146" t="s">
        <v>6697</v>
      </c>
      <c r="AD1146" t="s">
        <v>6697</v>
      </c>
      <c r="AE1146" t="s">
        <v>6697</v>
      </c>
      <c r="AF1146" t="s">
        <v>6697</v>
      </c>
      <c r="AG1146" t="s">
        <v>6697</v>
      </c>
      <c r="AH1146" t="s">
        <v>6697</v>
      </c>
      <c r="AI1146" t="s">
        <v>6697</v>
      </c>
      <c r="AJ1146" t="s">
        <v>6697</v>
      </c>
      <c r="AK1146" t="s">
        <v>6697</v>
      </c>
      <c r="AL1146" t="s">
        <v>6697</v>
      </c>
      <c r="AM1146" t="s">
        <v>6697</v>
      </c>
      <c r="AN1146" t="s">
        <v>6700</v>
      </c>
      <c r="AO1146" t="s">
        <v>6697</v>
      </c>
      <c r="AP1146" t="s">
        <v>6697</v>
      </c>
      <c r="AQ1146" t="s">
        <v>6697</v>
      </c>
      <c r="AR1146" t="s">
        <v>6697</v>
      </c>
      <c r="AS1146" t="s">
        <v>6697</v>
      </c>
      <c r="AT1146">
        <v>0</v>
      </c>
      <c r="AU1146" t="s">
        <v>6697</v>
      </c>
      <c r="AV1146" t="s">
        <v>6697</v>
      </c>
      <c r="AW1146">
        <v>1</v>
      </c>
      <c r="AX1146" t="s">
        <v>6697</v>
      </c>
      <c r="AY1146" t="s">
        <v>6697</v>
      </c>
      <c r="BA1146" t="s">
        <v>6697</v>
      </c>
    </row>
    <row r="1147" spans="1:53">
      <c r="A1147" t="s">
        <v>596</v>
      </c>
      <c r="B1147" t="s">
        <v>1181</v>
      </c>
      <c r="C1147" t="s">
        <v>1327</v>
      </c>
      <c r="D1147" t="s">
        <v>1660</v>
      </c>
      <c r="E1147" t="s">
        <v>1974</v>
      </c>
      <c r="F1147">
        <v>0</v>
      </c>
      <c r="G1147" t="s">
        <v>1977</v>
      </c>
      <c r="H1147" t="s">
        <v>1979</v>
      </c>
      <c r="I1147" t="s">
        <v>3119</v>
      </c>
      <c r="J1147" t="s">
        <v>3542</v>
      </c>
      <c r="K1147" t="s">
        <v>3545</v>
      </c>
      <c r="L1147" t="s">
        <v>3563</v>
      </c>
      <c r="M1147" t="s">
        <v>3864</v>
      </c>
      <c r="N1147" t="s">
        <v>174</v>
      </c>
      <c r="O1147" t="s">
        <v>3866</v>
      </c>
      <c r="P1147" t="s">
        <v>4315</v>
      </c>
      <c r="Q1147" t="s">
        <v>4319</v>
      </c>
      <c r="R1147" t="s">
        <v>4321</v>
      </c>
      <c r="S1147" t="s">
        <v>5134</v>
      </c>
      <c r="T1147" t="s">
        <v>5439</v>
      </c>
      <c r="U1147" t="s">
        <v>4324</v>
      </c>
      <c r="V1147" t="s">
        <v>5774</v>
      </c>
      <c r="W1147" t="s">
        <v>6517</v>
      </c>
      <c r="AA1147" t="s">
        <v>6697</v>
      </c>
      <c r="AB1147" t="s">
        <v>6697</v>
      </c>
      <c r="AC1147" t="s">
        <v>6697</v>
      </c>
      <c r="AD1147" t="s">
        <v>6697</v>
      </c>
      <c r="AE1147" t="s">
        <v>6697</v>
      </c>
      <c r="AF1147" t="s">
        <v>6697</v>
      </c>
      <c r="AG1147" t="s">
        <v>6697</v>
      </c>
      <c r="AH1147" t="s">
        <v>6697</v>
      </c>
      <c r="AI1147" t="s">
        <v>6697</v>
      </c>
      <c r="AJ1147" t="s">
        <v>6697</v>
      </c>
      <c r="AK1147" t="s">
        <v>6697</v>
      </c>
      <c r="AL1147" t="s">
        <v>6697</v>
      </c>
      <c r="AM1147" t="s">
        <v>6697</v>
      </c>
      <c r="AN1147" t="s">
        <v>6700</v>
      </c>
      <c r="AO1147" t="s">
        <v>6697</v>
      </c>
      <c r="AP1147" t="s">
        <v>6697</v>
      </c>
      <c r="AQ1147" t="s">
        <v>6697</v>
      </c>
      <c r="AR1147" t="s">
        <v>6697</v>
      </c>
      <c r="AS1147" t="s">
        <v>6697</v>
      </c>
      <c r="AT1147">
        <v>0</v>
      </c>
      <c r="AU1147" t="s">
        <v>6697</v>
      </c>
      <c r="AV1147" t="s">
        <v>6697</v>
      </c>
      <c r="AW1147">
        <v>1</v>
      </c>
      <c r="AX1147" t="s">
        <v>6697</v>
      </c>
      <c r="AY1147" t="s">
        <v>6697</v>
      </c>
      <c r="BA1147" t="s">
        <v>6697</v>
      </c>
    </row>
    <row r="1148" spans="1:53">
      <c r="A1148" t="s">
        <v>433</v>
      </c>
      <c r="B1148" t="s">
        <v>379</v>
      </c>
      <c r="C1148" t="s">
        <v>1327</v>
      </c>
      <c r="D1148" t="s">
        <v>1660</v>
      </c>
      <c r="E1148" t="s">
        <v>1974</v>
      </c>
      <c r="F1148">
        <v>0</v>
      </c>
      <c r="G1148" t="s">
        <v>1977</v>
      </c>
      <c r="H1148" t="s">
        <v>1979</v>
      </c>
      <c r="I1148" t="s">
        <v>3120</v>
      </c>
      <c r="J1148" t="s">
        <v>3542</v>
      </c>
      <c r="K1148" t="s">
        <v>3545</v>
      </c>
      <c r="L1148" t="s">
        <v>3563</v>
      </c>
      <c r="M1148" t="s">
        <v>3864</v>
      </c>
      <c r="N1148" t="s">
        <v>174</v>
      </c>
      <c r="O1148" t="s">
        <v>3866</v>
      </c>
      <c r="P1148" t="s">
        <v>4315</v>
      </c>
      <c r="Q1148" t="s">
        <v>4319</v>
      </c>
      <c r="R1148" t="s">
        <v>4321</v>
      </c>
      <c r="S1148" t="s">
        <v>5135</v>
      </c>
      <c r="T1148" t="s">
        <v>5440</v>
      </c>
      <c r="U1148" t="s">
        <v>5439</v>
      </c>
      <c r="V1148" t="s">
        <v>5841</v>
      </c>
      <c r="W1148" t="s">
        <v>5841</v>
      </c>
      <c r="AA1148" t="s">
        <v>6697</v>
      </c>
      <c r="AB1148" t="s">
        <v>6697</v>
      </c>
      <c r="AC1148" t="s">
        <v>6697</v>
      </c>
      <c r="AD1148" t="s">
        <v>6697</v>
      </c>
      <c r="AE1148" t="s">
        <v>6697</v>
      </c>
      <c r="AF1148" t="s">
        <v>6697</v>
      </c>
      <c r="AG1148" t="s">
        <v>6697</v>
      </c>
      <c r="AH1148" t="s">
        <v>6697</v>
      </c>
      <c r="AI1148" t="s">
        <v>6697</v>
      </c>
      <c r="AJ1148" t="s">
        <v>6697</v>
      </c>
      <c r="AK1148" t="s">
        <v>6697</v>
      </c>
      <c r="AL1148" t="s">
        <v>6697</v>
      </c>
      <c r="AM1148" t="s">
        <v>6697</v>
      </c>
      <c r="AN1148" t="s">
        <v>6700</v>
      </c>
      <c r="AO1148" t="s">
        <v>6697</v>
      </c>
      <c r="AP1148" t="s">
        <v>6697</v>
      </c>
      <c r="AQ1148" t="s">
        <v>6697</v>
      </c>
      <c r="AR1148" t="s">
        <v>6697</v>
      </c>
      <c r="AS1148" t="s">
        <v>6697</v>
      </c>
      <c r="AT1148">
        <v>0</v>
      </c>
      <c r="AU1148" t="s">
        <v>6697</v>
      </c>
      <c r="AV1148" t="s">
        <v>6697</v>
      </c>
      <c r="AW1148">
        <v>1</v>
      </c>
      <c r="AX1148" t="s">
        <v>6697</v>
      </c>
      <c r="AY1148" t="s">
        <v>6697</v>
      </c>
      <c r="BA1148" t="s">
        <v>6697</v>
      </c>
    </row>
    <row r="1149" spans="1:53">
      <c r="A1149" t="s">
        <v>596</v>
      </c>
      <c r="B1149" t="s">
        <v>118</v>
      </c>
      <c r="C1149" t="s">
        <v>1327</v>
      </c>
      <c r="D1149" t="s">
        <v>1660</v>
      </c>
      <c r="E1149" t="s">
        <v>1974</v>
      </c>
      <c r="F1149">
        <v>0</v>
      </c>
      <c r="G1149" t="s">
        <v>1977</v>
      </c>
      <c r="H1149" t="s">
        <v>1979</v>
      </c>
      <c r="I1149" t="s">
        <v>3121</v>
      </c>
      <c r="J1149" t="s">
        <v>3542</v>
      </c>
      <c r="K1149" t="s">
        <v>3545</v>
      </c>
      <c r="L1149" t="s">
        <v>3563</v>
      </c>
      <c r="M1149" t="s">
        <v>3865</v>
      </c>
      <c r="N1149" t="s">
        <v>174</v>
      </c>
      <c r="O1149" t="s">
        <v>3861</v>
      </c>
      <c r="P1149" t="s">
        <v>4315</v>
      </c>
      <c r="Q1149" t="s">
        <v>4319</v>
      </c>
      <c r="R1149" t="s">
        <v>4321</v>
      </c>
      <c r="S1149" t="s">
        <v>5136</v>
      </c>
      <c r="T1149" t="s">
        <v>5439</v>
      </c>
      <c r="U1149" t="s">
        <v>4324</v>
      </c>
      <c r="V1149" t="s">
        <v>5592</v>
      </c>
      <c r="W1149" t="s">
        <v>6518</v>
      </c>
      <c r="AA1149" t="s">
        <v>6697</v>
      </c>
      <c r="AB1149" t="s">
        <v>6697</v>
      </c>
      <c r="AC1149" t="s">
        <v>6697</v>
      </c>
      <c r="AD1149" t="s">
        <v>6697</v>
      </c>
      <c r="AE1149" t="s">
        <v>6697</v>
      </c>
      <c r="AF1149" t="s">
        <v>6697</v>
      </c>
      <c r="AG1149" t="s">
        <v>6697</v>
      </c>
      <c r="AH1149" t="s">
        <v>6697</v>
      </c>
      <c r="AI1149" t="s">
        <v>6697</v>
      </c>
      <c r="AJ1149" t="s">
        <v>6697</v>
      </c>
      <c r="AK1149" t="s">
        <v>6697</v>
      </c>
      <c r="AL1149" t="s">
        <v>6697</v>
      </c>
      <c r="AM1149" t="s">
        <v>6697</v>
      </c>
      <c r="AN1149" t="s">
        <v>6700</v>
      </c>
      <c r="AO1149" t="s">
        <v>6697</v>
      </c>
      <c r="AP1149" t="s">
        <v>6697</v>
      </c>
      <c r="AQ1149" t="s">
        <v>6697</v>
      </c>
      <c r="AR1149" t="s">
        <v>6697</v>
      </c>
      <c r="AS1149" t="s">
        <v>6697</v>
      </c>
      <c r="AT1149">
        <v>0</v>
      </c>
      <c r="AU1149" t="s">
        <v>6697</v>
      </c>
      <c r="AV1149" t="s">
        <v>6697</v>
      </c>
      <c r="AW1149">
        <v>1</v>
      </c>
      <c r="AX1149" t="s">
        <v>6697</v>
      </c>
      <c r="AY1149" t="s">
        <v>6697</v>
      </c>
      <c r="BA1149" t="s">
        <v>6697</v>
      </c>
    </row>
    <row r="1150" spans="1:53">
      <c r="A1150" t="s">
        <v>433</v>
      </c>
      <c r="B1150" t="s">
        <v>1182</v>
      </c>
      <c r="C1150" t="s">
        <v>1327</v>
      </c>
      <c r="D1150" t="s">
        <v>1660</v>
      </c>
      <c r="E1150" t="s">
        <v>1974</v>
      </c>
      <c r="F1150">
        <v>0</v>
      </c>
      <c r="G1150" t="s">
        <v>1977</v>
      </c>
      <c r="H1150" t="s">
        <v>1979</v>
      </c>
      <c r="I1150" t="s">
        <v>3122</v>
      </c>
      <c r="J1150" t="s">
        <v>3542</v>
      </c>
      <c r="K1150" t="s">
        <v>3545</v>
      </c>
      <c r="L1150" t="s">
        <v>3563</v>
      </c>
      <c r="M1150" t="s">
        <v>3865</v>
      </c>
      <c r="N1150" t="s">
        <v>174</v>
      </c>
      <c r="O1150" t="s">
        <v>3861</v>
      </c>
      <c r="P1150" t="s">
        <v>4315</v>
      </c>
      <c r="Q1150" t="s">
        <v>4319</v>
      </c>
      <c r="R1150" t="s">
        <v>4323</v>
      </c>
      <c r="S1150" t="s">
        <v>5137</v>
      </c>
      <c r="T1150" t="s">
        <v>5439</v>
      </c>
      <c r="U1150" t="s">
        <v>4324</v>
      </c>
      <c r="V1150" t="s">
        <v>5676</v>
      </c>
      <c r="W1150" t="s">
        <v>5676</v>
      </c>
      <c r="AA1150" t="s">
        <v>6697</v>
      </c>
      <c r="AB1150" t="s">
        <v>6697</v>
      </c>
      <c r="AC1150" t="s">
        <v>6697</v>
      </c>
      <c r="AD1150" t="s">
        <v>6697</v>
      </c>
      <c r="AE1150" t="s">
        <v>6697</v>
      </c>
      <c r="AF1150" t="s">
        <v>6697</v>
      </c>
      <c r="AG1150" t="s">
        <v>6697</v>
      </c>
      <c r="AH1150" t="s">
        <v>6697</v>
      </c>
      <c r="AI1150" t="s">
        <v>6697</v>
      </c>
      <c r="AJ1150" t="s">
        <v>6697</v>
      </c>
      <c r="AK1150" t="s">
        <v>6697</v>
      </c>
      <c r="AL1150" t="s">
        <v>6697</v>
      </c>
      <c r="AM1150" t="s">
        <v>6697</v>
      </c>
      <c r="AN1150" t="s">
        <v>6699</v>
      </c>
      <c r="AO1150" t="s">
        <v>6697</v>
      </c>
      <c r="AP1150" t="s">
        <v>6697</v>
      </c>
      <c r="AQ1150" t="s">
        <v>6697</v>
      </c>
      <c r="AR1150" t="s">
        <v>6697</v>
      </c>
      <c r="AS1150" t="s">
        <v>6697</v>
      </c>
      <c r="AT1150">
        <v>0</v>
      </c>
      <c r="AU1150" t="s">
        <v>6697</v>
      </c>
      <c r="AV1150" t="s">
        <v>6697</v>
      </c>
      <c r="AW1150">
        <v>1</v>
      </c>
      <c r="AX1150" t="s">
        <v>6697</v>
      </c>
      <c r="AY1150" t="s">
        <v>6697</v>
      </c>
      <c r="BA1150" t="s">
        <v>6697</v>
      </c>
    </row>
    <row r="1151" spans="1:53">
      <c r="A1151" t="s">
        <v>586</v>
      </c>
      <c r="B1151" t="s">
        <v>1183</v>
      </c>
      <c r="C1151" t="s">
        <v>1325</v>
      </c>
      <c r="D1151" t="s">
        <v>1880</v>
      </c>
      <c r="E1151" t="s">
        <v>1973</v>
      </c>
      <c r="F1151">
        <v>0</v>
      </c>
      <c r="G1151" t="s">
        <v>1977</v>
      </c>
      <c r="H1151" t="s">
        <v>1979</v>
      </c>
      <c r="I1151" t="s">
        <v>3123</v>
      </c>
      <c r="J1151" t="s">
        <v>3542</v>
      </c>
      <c r="K1151" t="s">
        <v>3544</v>
      </c>
      <c r="L1151" t="s">
        <v>3562</v>
      </c>
      <c r="M1151" t="s">
        <v>3932</v>
      </c>
      <c r="N1151" t="s">
        <v>193</v>
      </c>
      <c r="O1151" t="s">
        <v>3932</v>
      </c>
      <c r="P1151" t="s">
        <v>4315</v>
      </c>
      <c r="Q1151" t="s">
        <v>4319</v>
      </c>
      <c r="R1151" t="s">
        <v>4323</v>
      </c>
      <c r="S1151" t="s">
        <v>5138</v>
      </c>
      <c r="T1151" t="s">
        <v>5439</v>
      </c>
      <c r="U1151" t="s">
        <v>4324</v>
      </c>
      <c r="V1151" t="s">
        <v>5616</v>
      </c>
      <c r="W1151" t="s">
        <v>6519</v>
      </c>
      <c r="AA1151" t="s">
        <v>6697</v>
      </c>
      <c r="AB1151" t="s">
        <v>6697</v>
      </c>
      <c r="AC1151" t="s">
        <v>6697</v>
      </c>
      <c r="AD1151" t="s">
        <v>6697</v>
      </c>
      <c r="AE1151" t="s">
        <v>6697</v>
      </c>
      <c r="AF1151" t="s">
        <v>6697</v>
      </c>
      <c r="AG1151" t="s">
        <v>6697</v>
      </c>
      <c r="AH1151" t="s">
        <v>6697</v>
      </c>
      <c r="AI1151" t="s">
        <v>6697</v>
      </c>
      <c r="AJ1151" t="s">
        <v>6697</v>
      </c>
      <c r="AK1151" t="s">
        <v>6697</v>
      </c>
      <c r="AL1151" t="s">
        <v>6697</v>
      </c>
      <c r="AM1151" t="s">
        <v>6697</v>
      </c>
      <c r="AN1151" t="s">
        <v>6699</v>
      </c>
      <c r="AO1151" t="s">
        <v>6697</v>
      </c>
      <c r="AP1151" t="s">
        <v>6697</v>
      </c>
      <c r="AQ1151" t="s">
        <v>6697</v>
      </c>
      <c r="AR1151" t="s">
        <v>6697</v>
      </c>
      <c r="AS1151" t="s">
        <v>6697</v>
      </c>
      <c r="AT1151">
        <v>0</v>
      </c>
      <c r="AU1151" t="s">
        <v>6697</v>
      </c>
      <c r="AV1151" t="s">
        <v>6697</v>
      </c>
      <c r="AW1151">
        <v>0</v>
      </c>
      <c r="AX1151" t="s">
        <v>6697</v>
      </c>
      <c r="AY1151" t="s">
        <v>6697</v>
      </c>
      <c r="BA1151" t="s">
        <v>6697</v>
      </c>
    </row>
    <row r="1152" spans="1:53">
      <c r="A1152" t="s">
        <v>561</v>
      </c>
      <c r="B1152" t="s">
        <v>363</v>
      </c>
      <c r="C1152" t="s">
        <v>1327</v>
      </c>
      <c r="D1152" t="s">
        <v>1749</v>
      </c>
      <c r="E1152" t="s">
        <v>1974</v>
      </c>
      <c r="F1152">
        <v>0</v>
      </c>
      <c r="G1152" t="s">
        <v>1977</v>
      </c>
      <c r="H1152" t="s">
        <v>1979</v>
      </c>
      <c r="I1152" t="s">
        <v>3124</v>
      </c>
      <c r="J1152" t="s">
        <v>3542</v>
      </c>
      <c r="K1152" t="s">
        <v>3545</v>
      </c>
      <c r="L1152" t="s">
        <v>3563</v>
      </c>
      <c r="M1152" t="s">
        <v>3878</v>
      </c>
      <c r="N1152" t="s">
        <v>174</v>
      </c>
      <c r="O1152" t="s">
        <v>3885</v>
      </c>
      <c r="P1152" t="s">
        <v>4315</v>
      </c>
      <c r="Q1152" t="s">
        <v>4319</v>
      </c>
      <c r="R1152" t="s">
        <v>4321</v>
      </c>
      <c r="S1152" t="s">
        <v>5139</v>
      </c>
      <c r="T1152" t="s">
        <v>5440</v>
      </c>
      <c r="U1152" t="s">
        <v>5440</v>
      </c>
      <c r="V1152" t="s">
        <v>5842</v>
      </c>
      <c r="W1152" t="s">
        <v>5842</v>
      </c>
      <c r="AA1152" t="s">
        <v>6697</v>
      </c>
      <c r="AB1152" t="s">
        <v>6697</v>
      </c>
      <c r="AC1152" t="s">
        <v>6697</v>
      </c>
      <c r="AD1152" t="s">
        <v>6697</v>
      </c>
      <c r="AE1152" t="s">
        <v>6697</v>
      </c>
      <c r="AF1152" t="s">
        <v>6697</v>
      </c>
      <c r="AG1152" t="s">
        <v>6697</v>
      </c>
      <c r="AH1152" t="s">
        <v>6697</v>
      </c>
      <c r="AI1152" t="s">
        <v>6697</v>
      </c>
      <c r="AJ1152" t="s">
        <v>6697</v>
      </c>
      <c r="AK1152" t="s">
        <v>6697</v>
      </c>
      <c r="AL1152" t="s">
        <v>6697</v>
      </c>
      <c r="AM1152" t="s">
        <v>6697</v>
      </c>
      <c r="AN1152" t="s">
        <v>6700</v>
      </c>
      <c r="AO1152" t="s">
        <v>6697</v>
      </c>
      <c r="AP1152" t="s">
        <v>6697</v>
      </c>
      <c r="AQ1152" t="s">
        <v>6697</v>
      </c>
      <c r="AR1152" t="s">
        <v>6697</v>
      </c>
      <c r="AS1152" t="s">
        <v>6697</v>
      </c>
      <c r="AT1152">
        <v>0</v>
      </c>
      <c r="AU1152" t="s">
        <v>6697</v>
      </c>
      <c r="AV1152" t="s">
        <v>6697</v>
      </c>
      <c r="AW1152">
        <v>1</v>
      </c>
      <c r="AX1152" t="s">
        <v>6697</v>
      </c>
      <c r="AY1152" t="s">
        <v>6697</v>
      </c>
      <c r="BA1152" t="s">
        <v>6697</v>
      </c>
    </row>
    <row r="1153" spans="1:53">
      <c r="A1153" t="s">
        <v>561</v>
      </c>
      <c r="B1153" t="s">
        <v>1180</v>
      </c>
      <c r="C1153" t="s">
        <v>1327</v>
      </c>
      <c r="D1153" t="s">
        <v>1660</v>
      </c>
      <c r="E1153" t="s">
        <v>1974</v>
      </c>
      <c r="F1153">
        <v>0</v>
      </c>
      <c r="G1153" t="s">
        <v>1977</v>
      </c>
      <c r="H1153" t="s">
        <v>1979</v>
      </c>
      <c r="I1153" t="s">
        <v>3125</v>
      </c>
      <c r="J1153" t="s">
        <v>3542</v>
      </c>
      <c r="K1153" t="s">
        <v>3545</v>
      </c>
      <c r="L1153" t="s">
        <v>3563</v>
      </c>
      <c r="M1153" t="s">
        <v>3865</v>
      </c>
      <c r="N1153" t="s">
        <v>174</v>
      </c>
      <c r="O1153" t="s">
        <v>4122</v>
      </c>
      <c r="P1153" t="s">
        <v>4315</v>
      </c>
      <c r="Q1153" t="s">
        <v>4319</v>
      </c>
      <c r="R1153" t="s">
        <v>4323</v>
      </c>
      <c r="S1153" t="s">
        <v>5139</v>
      </c>
      <c r="T1153" t="s">
        <v>5439</v>
      </c>
      <c r="U1153" t="s">
        <v>4324</v>
      </c>
      <c r="V1153" t="s">
        <v>5842</v>
      </c>
      <c r="W1153" t="s">
        <v>5842</v>
      </c>
      <c r="AA1153" t="s">
        <v>6697</v>
      </c>
      <c r="AB1153" t="s">
        <v>6697</v>
      </c>
      <c r="AC1153" t="s">
        <v>6697</v>
      </c>
      <c r="AD1153" t="s">
        <v>6697</v>
      </c>
      <c r="AE1153" t="s">
        <v>6697</v>
      </c>
      <c r="AF1153" t="s">
        <v>6697</v>
      </c>
      <c r="AG1153" t="s">
        <v>6697</v>
      </c>
      <c r="AH1153" t="s">
        <v>6697</v>
      </c>
      <c r="AI1153" t="s">
        <v>6697</v>
      </c>
      <c r="AJ1153" t="s">
        <v>6697</v>
      </c>
      <c r="AK1153" t="s">
        <v>6697</v>
      </c>
      <c r="AL1153" t="s">
        <v>6697</v>
      </c>
      <c r="AM1153" t="s">
        <v>6697</v>
      </c>
      <c r="AN1153" t="s">
        <v>6699</v>
      </c>
      <c r="AO1153" t="s">
        <v>6697</v>
      </c>
      <c r="AP1153" t="s">
        <v>6697</v>
      </c>
      <c r="AQ1153" t="s">
        <v>6697</v>
      </c>
      <c r="AR1153" t="s">
        <v>6697</v>
      </c>
      <c r="AS1153" t="s">
        <v>6697</v>
      </c>
      <c r="AT1153">
        <v>0</v>
      </c>
      <c r="AU1153" t="s">
        <v>6697</v>
      </c>
      <c r="AV1153" t="s">
        <v>6697</v>
      </c>
      <c r="AW1153">
        <v>1</v>
      </c>
      <c r="AX1153" t="s">
        <v>6697</v>
      </c>
      <c r="AY1153" t="s">
        <v>6697</v>
      </c>
      <c r="BA1153" t="s">
        <v>6697</v>
      </c>
    </row>
    <row r="1154" spans="1:53">
      <c r="A1154" t="s">
        <v>561</v>
      </c>
      <c r="B1154" t="s">
        <v>287</v>
      </c>
      <c r="C1154" t="s">
        <v>1327</v>
      </c>
      <c r="D1154" t="s">
        <v>1660</v>
      </c>
      <c r="E1154" t="s">
        <v>1974</v>
      </c>
      <c r="F1154">
        <v>0</v>
      </c>
      <c r="G1154" t="s">
        <v>1977</v>
      </c>
      <c r="H1154" t="s">
        <v>1979</v>
      </c>
      <c r="I1154" t="s">
        <v>3126</v>
      </c>
      <c r="J1154" t="s">
        <v>3542</v>
      </c>
      <c r="K1154" t="s">
        <v>3545</v>
      </c>
      <c r="L1154" t="s">
        <v>3563</v>
      </c>
      <c r="M1154" t="s">
        <v>3864</v>
      </c>
      <c r="N1154" t="s">
        <v>174</v>
      </c>
      <c r="O1154" t="s">
        <v>3688</v>
      </c>
      <c r="P1154" t="s">
        <v>4315</v>
      </c>
      <c r="Q1154" t="s">
        <v>4319</v>
      </c>
      <c r="R1154" t="s">
        <v>4323</v>
      </c>
      <c r="S1154" t="s">
        <v>5139</v>
      </c>
      <c r="T1154" t="s">
        <v>5439</v>
      </c>
      <c r="U1154" t="s">
        <v>4324</v>
      </c>
      <c r="V1154" t="s">
        <v>5842</v>
      </c>
      <c r="W1154" t="s">
        <v>5842</v>
      </c>
      <c r="AA1154" t="s">
        <v>6697</v>
      </c>
      <c r="AB1154" t="s">
        <v>6697</v>
      </c>
      <c r="AC1154" t="s">
        <v>6697</v>
      </c>
      <c r="AD1154" t="s">
        <v>6697</v>
      </c>
      <c r="AE1154" t="s">
        <v>6697</v>
      </c>
      <c r="AF1154" t="s">
        <v>6697</v>
      </c>
      <c r="AG1154" t="s">
        <v>6697</v>
      </c>
      <c r="AH1154" t="s">
        <v>6697</v>
      </c>
      <c r="AI1154" t="s">
        <v>6697</v>
      </c>
      <c r="AJ1154" t="s">
        <v>6697</v>
      </c>
      <c r="AK1154" t="s">
        <v>6697</v>
      </c>
      <c r="AL1154" t="s">
        <v>6697</v>
      </c>
      <c r="AM1154" t="s">
        <v>6697</v>
      </c>
      <c r="AN1154" t="s">
        <v>6699</v>
      </c>
      <c r="AO1154" t="s">
        <v>6697</v>
      </c>
      <c r="AP1154" t="s">
        <v>6697</v>
      </c>
      <c r="AQ1154" t="s">
        <v>6697</v>
      </c>
      <c r="AR1154" t="s">
        <v>6697</v>
      </c>
      <c r="AS1154" t="s">
        <v>6697</v>
      </c>
      <c r="AT1154">
        <v>0</v>
      </c>
      <c r="AU1154" t="s">
        <v>6697</v>
      </c>
      <c r="AV1154" t="s">
        <v>6697</v>
      </c>
      <c r="AW1154">
        <v>1</v>
      </c>
      <c r="AX1154" t="s">
        <v>6697</v>
      </c>
      <c r="AY1154" t="s">
        <v>6697</v>
      </c>
      <c r="BA1154" t="s">
        <v>6697</v>
      </c>
    </row>
    <row r="1155" spans="1:53">
      <c r="A1155" t="s">
        <v>561</v>
      </c>
      <c r="B1155" t="s">
        <v>1184</v>
      </c>
      <c r="C1155" t="s">
        <v>1327</v>
      </c>
      <c r="D1155" t="s">
        <v>1749</v>
      </c>
      <c r="E1155" t="s">
        <v>1974</v>
      </c>
      <c r="F1155">
        <v>0</v>
      </c>
      <c r="G1155" t="s">
        <v>1977</v>
      </c>
      <c r="H1155" t="s">
        <v>1979</v>
      </c>
      <c r="I1155" t="s">
        <v>3127</v>
      </c>
      <c r="J1155" t="s">
        <v>3542</v>
      </c>
      <c r="K1155" t="s">
        <v>3545</v>
      </c>
      <c r="L1155" t="s">
        <v>3563</v>
      </c>
      <c r="M1155" t="s">
        <v>3865</v>
      </c>
      <c r="N1155" t="s">
        <v>174</v>
      </c>
      <c r="O1155" t="s">
        <v>3729</v>
      </c>
      <c r="P1155" t="s">
        <v>4315</v>
      </c>
      <c r="Q1155" t="s">
        <v>4319</v>
      </c>
      <c r="R1155" t="s">
        <v>4321</v>
      </c>
      <c r="S1155" t="s">
        <v>5139</v>
      </c>
      <c r="T1155" t="s">
        <v>5439</v>
      </c>
      <c r="U1155" t="s">
        <v>4324</v>
      </c>
      <c r="V1155" t="s">
        <v>5842</v>
      </c>
      <c r="W1155" t="s">
        <v>5842</v>
      </c>
      <c r="AA1155" t="s">
        <v>6697</v>
      </c>
      <c r="AB1155" t="s">
        <v>6697</v>
      </c>
      <c r="AC1155" t="s">
        <v>6697</v>
      </c>
      <c r="AD1155" t="s">
        <v>6697</v>
      </c>
      <c r="AE1155" t="s">
        <v>6697</v>
      </c>
      <c r="AF1155" t="s">
        <v>6697</v>
      </c>
      <c r="AG1155" t="s">
        <v>6697</v>
      </c>
      <c r="AH1155" t="s">
        <v>6697</v>
      </c>
      <c r="AI1155" t="s">
        <v>6697</v>
      </c>
      <c r="AJ1155" t="s">
        <v>6697</v>
      </c>
      <c r="AK1155" t="s">
        <v>6697</v>
      </c>
      <c r="AL1155" t="s">
        <v>6697</v>
      </c>
      <c r="AM1155" t="s">
        <v>6697</v>
      </c>
      <c r="AN1155" t="s">
        <v>6700</v>
      </c>
      <c r="AO1155" t="s">
        <v>6697</v>
      </c>
      <c r="AP1155" t="s">
        <v>6697</v>
      </c>
      <c r="AQ1155" t="s">
        <v>6697</v>
      </c>
      <c r="AR1155" t="s">
        <v>6697</v>
      </c>
      <c r="AS1155" t="s">
        <v>6697</v>
      </c>
      <c r="AT1155">
        <v>0</v>
      </c>
      <c r="AU1155" t="s">
        <v>6697</v>
      </c>
      <c r="AV1155" t="s">
        <v>6697</v>
      </c>
      <c r="AW1155">
        <v>1</v>
      </c>
      <c r="AX1155" t="s">
        <v>6697</v>
      </c>
      <c r="AY1155" t="s">
        <v>6697</v>
      </c>
      <c r="BA1155" t="s">
        <v>6697</v>
      </c>
    </row>
    <row r="1156" spans="1:53">
      <c r="A1156" t="s">
        <v>561</v>
      </c>
      <c r="B1156" t="s">
        <v>1185</v>
      </c>
      <c r="C1156" t="s">
        <v>1327</v>
      </c>
      <c r="D1156" t="s">
        <v>1749</v>
      </c>
      <c r="E1156" t="s">
        <v>1974</v>
      </c>
      <c r="F1156">
        <v>0</v>
      </c>
      <c r="G1156" t="s">
        <v>1977</v>
      </c>
      <c r="H1156" t="s">
        <v>1979</v>
      </c>
      <c r="I1156" t="s">
        <v>3128</v>
      </c>
      <c r="J1156" t="s">
        <v>3542</v>
      </c>
      <c r="K1156" t="s">
        <v>3545</v>
      </c>
      <c r="L1156" t="s">
        <v>3563</v>
      </c>
      <c r="M1156" t="s">
        <v>3864</v>
      </c>
      <c r="N1156" t="s">
        <v>174</v>
      </c>
      <c r="O1156" t="s">
        <v>3659</v>
      </c>
      <c r="P1156" t="s">
        <v>4315</v>
      </c>
      <c r="Q1156" t="s">
        <v>4319</v>
      </c>
      <c r="R1156" t="s">
        <v>4321</v>
      </c>
      <c r="S1156" t="s">
        <v>5139</v>
      </c>
      <c r="T1156" t="s">
        <v>5440</v>
      </c>
      <c r="U1156" t="s">
        <v>5440</v>
      </c>
      <c r="V1156" t="s">
        <v>5842</v>
      </c>
      <c r="W1156" t="s">
        <v>5842</v>
      </c>
      <c r="AA1156" t="s">
        <v>6697</v>
      </c>
      <c r="AB1156" t="s">
        <v>6697</v>
      </c>
      <c r="AC1156" t="s">
        <v>6697</v>
      </c>
      <c r="AD1156" t="s">
        <v>6697</v>
      </c>
      <c r="AE1156" t="s">
        <v>6697</v>
      </c>
      <c r="AF1156" t="s">
        <v>6697</v>
      </c>
      <c r="AG1156" t="s">
        <v>6697</v>
      </c>
      <c r="AH1156" t="s">
        <v>6697</v>
      </c>
      <c r="AI1156" t="s">
        <v>6697</v>
      </c>
      <c r="AJ1156" t="s">
        <v>6697</v>
      </c>
      <c r="AK1156" t="s">
        <v>6697</v>
      </c>
      <c r="AL1156" t="s">
        <v>6697</v>
      </c>
      <c r="AM1156" t="s">
        <v>6697</v>
      </c>
      <c r="AN1156" t="s">
        <v>6700</v>
      </c>
      <c r="AO1156" t="s">
        <v>6697</v>
      </c>
      <c r="AP1156" t="s">
        <v>6697</v>
      </c>
      <c r="AQ1156" t="s">
        <v>6697</v>
      </c>
      <c r="AR1156" t="s">
        <v>6697</v>
      </c>
      <c r="AS1156" t="s">
        <v>6697</v>
      </c>
      <c r="AT1156">
        <v>0</v>
      </c>
      <c r="AU1156" t="s">
        <v>6697</v>
      </c>
      <c r="AV1156" t="s">
        <v>6697</v>
      </c>
      <c r="AW1156">
        <v>1</v>
      </c>
      <c r="AX1156" t="s">
        <v>6697</v>
      </c>
      <c r="AY1156" t="s">
        <v>6697</v>
      </c>
      <c r="BA1156" t="s">
        <v>6697</v>
      </c>
    </row>
    <row r="1157" spans="1:53">
      <c r="A1157" t="s">
        <v>561</v>
      </c>
      <c r="B1157" t="s">
        <v>982</v>
      </c>
      <c r="C1157" t="s">
        <v>1327</v>
      </c>
      <c r="D1157" t="s">
        <v>1749</v>
      </c>
      <c r="E1157" t="s">
        <v>1974</v>
      </c>
      <c r="F1157">
        <v>0</v>
      </c>
      <c r="G1157" t="s">
        <v>1977</v>
      </c>
      <c r="H1157" t="s">
        <v>1979</v>
      </c>
      <c r="I1157" t="s">
        <v>3129</v>
      </c>
      <c r="J1157" t="s">
        <v>3542</v>
      </c>
      <c r="K1157" t="s">
        <v>3545</v>
      </c>
      <c r="L1157" t="s">
        <v>3563</v>
      </c>
      <c r="M1157" t="s">
        <v>3864</v>
      </c>
      <c r="N1157" t="s">
        <v>174</v>
      </c>
      <c r="O1157" t="s">
        <v>4262</v>
      </c>
      <c r="P1157" t="s">
        <v>4315</v>
      </c>
      <c r="Q1157" t="s">
        <v>4319</v>
      </c>
      <c r="R1157" t="s">
        <v>4321</v>
      </c>
      <c r="S1157" t="s">
        <v>5140</v>
      </c>
      <c r="T1157" t="s">
        <v>5439</v>
      </c>
      <c r="U1157" t="s">
        <v>4324</v>
      </c>
      <c r="V1157" t="s">
        <v>5843</v>
      </c>
      <c r="W1157" t="s">
        <v>6520</v>
      </c>
      <c r="AA1157" t="s">
        <v>6697</v>
      </c>
      <c r="AB1157" t="s">
        <v>6697</v>
      </c>
      <c r="AC1157" t="s">
        <v>6697</v>
      </c>
      <c r="AD1157" t="s">
        <v>6697</v>
      </c>
      <c r="AE1157" t="s">
        <v>6697</v>
      </c>
      <c r="AF1157" t="s">
        <v>6697</v>
      </c>
      <c r="AG1157" t="s">
        <v>6697</v>
      </c>
      <c r="AH1157" t="s">
        <v>6697</v>
      </c>
      <c r="AI1157" t="s">
        <v>6697</v>
      </c>
      <c r="AJ1157" t="s">
        <v>6697</v>
      </c>
      <c r="AK1157" t="s">
        <v>6697</v>
      </c>
      <c r="AL1157" t="s">
        <v>6697</v>
      </c>
      <c r="AM1157" t="s">
        <v>6697</v>
      </c>
      <c r="AN1157" t="s">
        <v>6700</v>
      </c>
      <c r="AO1157" t="s">
        <v>6697</v>
      </c>
      <c r="AP1157" t="s">
        <v>6697</v>
      </c>
      <c r="AQ1157" t="s">
        <v>6697</v>
      </c>
      <c r="AR1157" t="s">
        <v>6697</v>
      </c>
      <c r="AS1157" t="s">
        <v>6697</v>
      </c>
      <c r="AT1157">
        <v>0</v>
      </c>
      <c r="AU1157" t="s">
        <v>6697</v>
      </c>
      <c r="AV1157" t="s">
        <v>6697</v>
      </c>
      <c r="AW1157">
        <v>1</v>
      </c>
      <c r="AX1157" t="s">
        <v>6697</v>
      </c>
      <c r="AY1157" t="s">
        <v>6697</v>
      </c>
      <c r="BA1157" t="s">
        <v>6697</v>
      </c>
    </row>
    <row r="1158" spans="1:53">
      <c r="A1158" t="s">
        <v>561</v>
      </c>
      <c r="B1158" t="s">
        <v>832</v>
      </c>
      <c r="C1158" t="s">
        <v>1327</v>
      </c>
      <c r="D1158" t="s">
        <v>1749</v>
      </c>
      <c r="E1158" t="s">
        <v>1974</v>
      </c>
      <c r="F1158">
        <v>0</v>
      </c>
      <c r="G1158" t="s">
        <v>1977</v>
      </c>
      <c r="H1158" t="s">
        <v>1979</v>
      </c>
      <c r="I1158" t="s">
        <v>3130</v>
      </c>
      <c r="J1158" t="s">
        <v>3542</v>
      </c>
      <c r="K1158" t="s">
        <v>3545</v>
      </c>
      <c r="L1158" t="s">
        <v>3563</v>
      </c>
      <c r="M1158" t="s">
        <v>3865</v>
      </c>
      <c r="N1158" t="s">
        <v>174</v>
      </c>
      <c r="O1158" t="s">
        <v>4098</v>
      </c>
      <c r="P1158" t="s">
        <v>4315</v>
      </c>
      <c r="Q1158" t="s">
        <v>4319</v>
      </c>
      <c r="R1158" t="s">
        <v>4321</v>
      </c>
      <c r="S1158" t="s">
        <v>5141</v>
      </c>
      <c r="T1158" t="s">
        <v>5439</v>
      </c>
      <c r="U1158" t="s">
        <v>4324</v>
      </c>
      <c r="V1158" t="s">
        <v>5805</v>
      </c>
      <c r="W1158" t="s">
        <v>6520</v>
      </c>
      <c r="AA1158" t="s">
        <v>6697</v>
      </c>
      <c r="AB1158" t="s">
        <v>6697</v>
      </c>
      <c r="AC1158" t="s">
        <v>6697</v>
      </c>
      <c r="AD1158" t="s">
        <v>6697</v>
      </c>
      <c r="AE1158" t="s">
        <v>6697</v>
      </c>
      <c r="AF1158" t="s">
        <v>6697</v>
      </c>
      <c r="AG1158" t="s">
        <v>6697</v>
      </c>
      <c r="AH1158" t="s">
        <v>6697</v>
      </c>
      <c r="AI1158" t="s">
        <v>6697</v>
      </c>
      <c r="AJ1158" t="s">
        <v>6697</v>
      </c>
      <c r="AK1158" t="s">
        <v>6697</v>
      </c>
      <c r="AL1158" t="s">
        <v>6697</v>
      </c>
      <c r="AM1158" t="s">
        <v>6697</v>
      </c>
      <c r="AN1158" t="s">
        <v>6700</v>
      </c>
      <c r="AO1158" t="s">
        <v>6697</v>
      </c>
      <c r="AP1158" t="s">
        <v>6697</v>
      </c>
      <c r="AQ1158" t="s">
        <v>6697</v>
      </c>
      <c r="AR1158" t="s">
        <v>6697</v>
      </c>
      <c r="AS1158" t="s">
        <v>6697</v>
      </c>
      <c r="AT1158">
        <v>0</v>
      </c>
      <c r="AU1158" t="s">
        <v>6697</v>
      </c>
      <c r="AV1158" t="s">
        <v>6697</v>
      </c>
      <c r="AW1158">
        <v>1</v>
      </c>
      <c r="AX1158" t="s">
        <v>6697</v>
      </c>
      <c r="AY1158" t="s">
        <v>6697</v>
      </c>
      <c r="BA1158" t="s">
        <v>6697</v>
      </c>
    </row>
    <row r="1159" spans="1:53">
      <c r="A1159" t="s">
        <v>561</v>
      </c>
      <c r="B1159" t="s">
        <v>268</v>
      </c>
      <c r="C1159" t="s">
        <v>1327</v>
      </c>
      <c r="D1159" t="s">
        <v>1749</v>
      </c>
      <c r="E1159" t="s">
        <v>1974</v>
      </c>
      <c r="F1159">
        <v>0</v>
      </c>
      <c r="G1159" t="s">
        <v>1977</v>
      </c>
      <c r="H1159" t="s">
        <v>1979</v>
      </c>
      <c r="I1159" t="s">
        <v>3131</v>
      </c>
      <c r="J1159" t="s">
        <v>3542</v>
      </c>
      <c r="K1159" t="s">
        <v>3545</v>
      </c>
      <c r="L1159" t="s">
        <v>3563</v>
      </c>
      <c r="M1159" t="s">
        <v>3864</v>
      </c>
      <c r="N1159" t="s">
        <v>174</v>
      </c>
      <c r="O1159" t="s">
        <v>3659</v>
      </c>
      <c r="P1159" t="s">
        <v>4315</v>
      </c>
      <c r="Q1159" t="s">
        <v>4319</v>
      </c>
      <c r="R1159" t="s">
        <v>4321</v>
      </c>
      <c r="S1159" t="s">
        <v>5142</v>
      </c>
      <c r="T1159" t="s">
        <v>5440</v>
      </c>
      <c r="U1159" t="s">
        <v>5439</v>
      </c>
      <c r="V1159" t="s">
        <v>5844</v>
      </c>
      <c r="W1159" t="s">
        <v>5844</v>
      </c>
      <c r="AA1159" t="s">
        <v>6697</v>
      </c>
      <c r="AB1159" t="s">
        <v>6697</v>
      </c>
      <c r="AC1159" t="s">
        <v>6697</v>
      </c>
      <c r="AD1159" t="s">
        <v>6697</v>
      </c>
      <c r="AE1159" t="s">
        <v>6697</v>
      </c>
      <c r="AF1159" t="s">
        <v>6697</v>
      </c>
      <c r="AG1159" t="s">
        <v>6697</v>
      </c>
      <c r="AH1159" t="s">
        <v>6697</v>
      </c>
      <c r="AI1159" t="s">
        <v>6697</v>
      </c>
      <c r="AJ1159" t="s">
        <v>6697</v>
      </c>
      <c r="AK1159" t="s">
        <v>6697</v>
      </c>
      <c r="AL1159" t="s">
        <v>6697</v>
      </c>
      <c r="AM1159" t="s">
        <v>6697</v>
      </c>
      <c r="AN1159" t="s">
        <v>6700</v>
      </c>
      <c r="AO1159" t="s">
        <v>6697</v>
      </c>
      <c r="AP1159" t="s">
        <v>6697</v>
      </c>
      <c r="AQ1159" t="s">
        <v>6697</v>
      </c>
      <c r="AR1159" t="s">
        <v>6697</v>
      </c>
      <c r="AS1159" t="s">
        <v>6697</v>
      </c>
      <c r="AT1159">
        <v>0</v>
      </c>
      <c r="AU1159" t="s">
        <v>6697</v>
      </c>
      <c r="AV1159" t="s">
        <v>6697</v>
      </c>
      <c r="AW1159">
        <v>1</v>
      </c>
      <c r="AX1159" t="s">
        <v>6697</v>
      </c>
      <c r="AY1159" t="s">
        <v>6697</v>
      </c>
      <c r="BA1159" t="s">
        <v>6697</v>
      </c>
    </row>
    <row r="1160" spans="1:53">
      <c r="A1160" t="s">
        <v>561</v>
      </c>
      <c r="B1160" t="s">
        <v>268</v>
      </c>
      <c r="C1160" t="s">
        <v>1327</v>
      </c>
      <c r="D1160" t="s">
        <v>1749</v>
      </c>
      <c r="E1160" t="s">
        <v>1974</v>
      </c>
      <c r="F1160">
        <v>0</v>
      </c>
      <c r="G1160" t="s">
        <v>1977</v>
      </c>
      <c r="H1160" t="s">
        <v>1979</v>
      </c>
      <c r="I1160" t="s">
        <v>3132</v>
      </c>
      <c r="J1160" t="s">
        <v>3542</v>
      </c>
      <c r="K1160" t="s">
        <v>3545</v>
      </c>
      <c r="L1160" t="s">
        <v>3563</v>
      </c>
      <c r="M1160" t="s">
        <v>3878</v>
      </c>
      <c r="N1160" t="s">
        <v>174</v>
      </c>
      <c r="O1160" t="s">
        <v>3576</v>
      </c>
      <c r="P1160" t="s">
        <v>4315</v>
      </c>
      <c r="Q1160" t="s">
        <v>4319</v>
      </c>
      <c r="R1160" t="s">
        <v>4321</v>
      </c>
      <c r="S1160" t="s">
        <v>5142</v>
      </c>
      <c r="T1160" t="s">
        <v>5440</v>
      </c>
      <c r="U1160" t="s">
        <v>5440</v>
      </c>
      <c r="V1160" t="s">
        <v>5844</v>
      </c>
      <c r="W1160" t="s">
        <v>5844</v>
      </c>
      <c r="AA1160" t="s">
        <v>6697</v>
      </c>
      <c r="AB1160" t="s">
        <v>6697</v>
      </c>
      <c r="AC1160" t="s">
        <v>6697</v>
      </c>
      <c r="AD1160" t="s">
        <v>6697</v>
      </c>
      <c r="AE1160" t="s">
        <v>6697</v>
      </c>
      <c r="AF1160" t="s">
        <v>6697</v>
      </c>
      <c r="AG1160" t="s">
        <v>6697</v>
      </c>
      <c r="AH1160" t="s">
        <v>6697</v>
      </c>
      <c r="AI1160" t="s">
        <v>6697</v>
      </c>
      <c r="AJ1160" t="s">
        <v>6697</v>
      </c>
      <c r="AK1160" t="s">
        <v>6697</v>
      </c>
      <c r="AL1160" t="s">
        <v>6697</v>
      </c>
      <c r="AM1160" t="s">
        <v>6697</v>
      </c>
      <c r="AN1160" t="s">
        <v>6700</v>
      </c>
      <c r="AO1160" t="s">
        <v>6697</v>
      </c>
      <c r="AP1160" t="s">
        <v>6697</v>
      </c>
      <c r="AQ1160" t="s">
        <v>6697</v>
      </c>
      <c r="AR1160" t="s">
        <v>6697</v>
      </c>
      <c r="AS1160" t="s">
        <v>6697</v>
      </c>
      <c r="AT1160">
        <v>0</v>
      </c>
      <c r="AU1160" t="s">
        <v>6697</v>
      </c>
      <c r="AV1160" t="s">
        <v>6697</v>
      </c>
      <c r="AW1160">
        <v>1</v>
      </c>
      <c r="AX1160" t="s">
        <v>6697</v>
      </c>
      <c r="AY1160" t="s">
        <v>6697</v>
      </c>
      <c r="BA1160" t="s">
        <v>6697</v>
      </c>
    </row>
    <row r="1161" spans="1:53">
      <c r="A1161" t="s">
        <v>561</v>
      </c>
      <c r="B1161" t="s">
        <v>91</v>
      </c>
      <c r="C1161" t="s">
        <v>1327</v>
      </c>
      <c r="D1161" t="s">
        <v>1898</v>
      </c>
      <c r="E1161" t="s">
        <v>1974</v>
      </c>
      <c r="F1161">
        <v>0</v>
      </c>
      <c r="G1161" t="s">
        <v>1977</v>
      </c>
      <c r="H1161" t="s">
        <v>1979</v>
      </c>
      <c r="I1161" t="s">
        <v>3133</v>
      </c>
      <c r="J1161" t="s">
        <v>3542</v>
      </c>
      <c r="K1161" t="s">
        <v>3545</v>
      </c>
      <c r="L1161" t="s">
        <v>3563</v>
      </c>
      <c r="M1161" t="s">
        <v>3865</v>
      </c>
      <c r="N1161" t="s">
        <v>174</v>
      </c>
      <c r="O1161" t="s">
        <v>3729</v>
      </c>
      <c r="P1161" t="s">
        <v>4315</v>
      </c>
      <c r="Q1161" t="s">
        <v>4319</v>
      </c>
      <c r="R1161" t="s">
        <v>4321</v>
      </c>
      <c r="S1161" t="s">
        <v>5143</v>
      </c>
      <c r="T1161" t="s">
        <v>5439</v>
      </c>
      <c r="U1161" t="s">
        <v>4324</v>
      </c>
      <c r="V1161" t="s">
        <v>5845</v>
      </c>
      <c r="W1161" t="s">
        <v>5845</v>
      </c>
      <c r="AA1161" t="s">
        <v>6697</v>
      </c>
      <c r="AB1161" t="s">
        <v>6697</v>
      </c>
      <c r="AC1161" t="s">
        <v>6697</v>
      </c>
      <c r="AD1161" t="s">
        <v>6697</v>
      </c>
      <c r="AE1161" t="s">
        <v>6697</v>
      </c>
      <c r="AF1161" t="s">
        <v>6697</v>
      </c>
      <c r="AG1161" t="s">
        <v>6697</v>
      </c>
      <c r="AH1161" t="s">
        <v>6697</v>
      </c>
      <c r="AI1161" t="s">
        <v>6697</v>
      </c>
      <c r="AJ1161" t="s">
        <v>6697</v>
      </c>
      <c r="AK1161" t="s">
        <v>6697</v>
      </c>
      <c r="AL1161" t="s">
        <v>6697</v>
      </c>
      <c r="AM1161" t="s">
        <v>6697</v>
      </c>
      <c r="AN1161" t="s">
        <v>6700</v>
      </c>
      <c r="AO1161" t="s">
        <v>6697</v>
      </c>
      <c r="AP1161" t="s">
        <v>6697</v>
      </c>
      <c r="AQ1161" t="s">
        <v>6697</v>
      </c>
      <c r="AR1161" t="s">
        <v>6697</v>
      </c>
      <c r="AS1161" t="s">
        <v>6697</v>
      </c>
      <c r="AT1161">
        <v>0</v>
      </c>
      <c r="AU1161" t="s">
        <v>6697</v>
      </c>
      <c r="AV1161" t="s">
        <v>6697</v>
      </c>
      <c r="AW1161">
        <v>3</v>
      </c>
      <c r="AX1161" t="s">
        <v>6697</v>
      </c>
      <c r="AY1161" t="s">
        <v>6697</v>
      </c>
      <c r="BA1161" t="s">
        <v>6697</v>
      </c>
    </row>
    <row r="1162" spans="1:53">
      <c r="A1162" t="s">
        <v>561</v>
      </c>
      <c r="B1162" t="s">
        <v>621</v>
      </c>
      <c r="C1162" t="s">
        <v>1327</v>
      </c>
      <c r="D1162" t="s">
        <v>1749</v>
      </c>
      <c r="E1162" t="s">
        <v>1974</v>
      </c>
      <c r="F1162">
        <v>0</v>
      </c>
      <c r="G1162" t="s">
        <v>1977</v>
      </c>
      <c r="H1162" t="s">
        <v>1979</v>
      </c>
      <c r="I1162" t="s">
        <v>3134</v>
      </c>
      <c r="J1162" t="s">
        <v>3542</v>
      </c>
      <c r="K1162" t="s">
        <v>3545</v>
      </c>
      <c r="L1162" t="s">
        <v>3563</v>
      </c>
      <c r="M1162" t="s">
        <v>3878</v>
      </c>
      <c r="N1162" t="s">
        <v>174</v>
      </c>
      <c r="O1162" t="s">
        <v>3734</v>
      </c>
      <c r="P1162" t="s">
        <v>4315</v>
      </c>
      <c r="Q1162" t="s">
        <v>4319</v>
      </c>
      <c r="R1162" t="s">
        <v>4321</v>
      </c>
      <c r="S1162" t="s">
        <v>5144</v>
      </c>
      <c r="T1162" t="s">
        <v>5440</v>
      </c>
      <c r="U1162" t="s">
        <v>5440</v>
      </c>
      <c r="V1162" t="s">
        <v>5846</v>
      </c>
      <c r="W1162" t="s">
        <v>5846</v>
      </c>
      <c r="AA1162" t="s">
        <v>6697</v>
      </c>
      <c r="AB1162" t="s">
        <v>6697</v>
      </c>
      <c r="AC1162" t="s">
        <v>6697</v>
      </c>
      <c r="AD1162" t="s">
        <v>6697</v>
      </c>
      <c r="AE1162" t="s">
        <v>6697</v>
      </c>
      <c r="AF1162" t="s">
        <v>6697</v>
      </c>
      <c r="AG1162" t="s">
        <v>6697</v>
      </c>
      <c r="AH1162" t="s">
        <v>6697</v>
      </c>
      <c r="AI1162" t="s">
        <v>6697</v>
      </c>
      <c r="AJ1162" t="s">
        <v>6697</v>
      </c>
      <c r="AK1162" t="s">
        <v>6697</v>
      </c>
      <c r="AL1162" t="s">
        <v>6697</v>
      </c>
      <c r="AM1162" t="s">
        <v>6697</v>
      </c>
      <c r="AN1162" t="s">
        <v>6700</v>
      </c>
      <c r="AO1162" t="s">
        <v>6697</v>
      </c>
      <c r="AP1162" t="s">
        <v>6697</v>
      </c>
      <c r="AQ1162" t="s">
        <v>6697</v>
      </c>
      <c r="AR1162" t="s">
        <v>6697</v>
      </c>
      <c r="AS1162" t="s">
        <v>6697</v>
      </c>
      <c r="AT1162">
        <v>0</v>
      </c>
      <c r="AU1162" t="s">
        <v>6697</v>
      </c>
      <c r="AV1162" t="s">
        <v>6697</v>
      </c>
      <c r="AW1162">
        <v>1</v>
      </c>
      <c r="AX1162" t="s">
        <v>6697</v>
      </c>
      <c r="AY1162" t="s">
        <v>6697</v>
      </c>
      <c r="BA1162" t="s">
        <v>6697</v>
      </c>
    </row>
    <row r="1163" spans="1:53">
      <c r="A1163" t="s">
        <v>561</v>
      </c>
      <c r="B1163" t="s">
        <v>223</v>
      </c>
      <c r="C1163" t="s">
        <v>1327</v>
      </c>
      <c r="D1163" t="s">
        <v>1795</v>
      </c>
      <c r="E1163" t="s">
        <v>1974</v>
      </c>
      <c r="F1163">
        <v>0</v>
      </c>
      <c r="G1163" t="s">
        <v>1977</v>
      </c>
      <c r="H1163" t="s">
        <v>1979</v>
      </c>
      <c r="I1163" t="s">
        <v>3135</v>
      </c>
      <c r="J1163" t="s">
        <v>3542</v>
      </c>
      <c r="K1163" t="s">
        <v>3545</v>
      </c>
      <c r="L1163" t="s">
        <v>3563</v>
      </c>
      <c r="M1163" t="s">
        <v>3878</v>
      </c>
      <c r="N1163" t="s">
        <v>174</v>
      </c>
      <c r="O1163" t="s">
        <v>3885</v>
      </c>
      <c r="P1163" t="s">
        <v>4315</v>
      </c>
      <c r="Q1163" t="s">
        <v>4319</v>
      </c>
      <c r="R1163" t="s">
        <v>4321</v>
      </c>
      <c r="S1163" t="s">
        <v>5145</v>
      </c>
      <c r="T1163" t="s">
        <v>5439</v>
      </c>
      <c r="U1163" t="s">
        <v>4324</v>
      </c>
      <c r="V1163" t="s">
        <v>5847</v>
      </c>
      <c r="W1163" t="s">
        <v>5847</v>
      </c>
      <c r="AA1163" t="s">
        <v>6697</v>
      </c>
      <c r="AB1163" t="s">
        <v>6697</v>
      </c>
      <c r="AC1163" t="s">
        <v>6697</v>
      </c>
      <c r="AD1163" t="s">
        <v>6697</v>
      </c>
      <c r="AE1163" t="s">
        <v>6697</v>
      </c>
      <c r="AF1163" t="s">
        <v>6697</v>
      </c>
      <c r="AG1163" t="s">
        <v>6697</v>
      </c>
      <c r="AH1163" t="s">
        <v>6697</v>
      </c>
      <c r="AI1163" t="s">
        <v>6697</v>
      </c>
      <c r="AJ1163" t="s">
        <v>6697</v>
      </c>
      <c r="AK1163" t="s">
        <v>6697</v>
      </c>
      <c r="AL1163" t="s">
        <v>6697</v>
      </c>
      <c r="AM1163" t="s">
        <v>6697</v>
      </c>
      <c r="AN1163" t="s">
        <v>6700</v>
      </c>
      <c r="AO1163" t="s">
        <v>6697</v>
      </c>
      <c r="AP1163" t="s">
        <v>6697</v>
      </c>
      <c r="AQ1163" t="s">
        <v>6697</v>
      </c>
      <c r="AR1163" t="s">
        <v>6697</v>
      </c>
      <c r="AS1163" t="s">
        <v>6697</v>
      </c>
      <c r="AT1163">
        <v>0</v>
      </c>
      <c r="AU1163" t="s">
        <v>6697</v>
      </c>
      <c r="AV1163" t="s">
        <v>6697</v>
      </c>
      <c r="AW1163">
        <v>4</v>
      </c>
      <c r="AX1163" t="s">
        <v>6697</v>
      </c>
      <c r="AY1163" t="s">
        <v>6697</v>
      </c>
      <c r="BA1163" t="s">
        <v>6697</v>
      </c>
    </row>
    <row r="1164" spans="1:53">
      <c r="A1164" t="s">
        <v>610</v>
      </c>
      <c r="B1164" t="s">
        <v>225</v>
      </c>
      <c r="C1164" t="s">
        <v>1327</v>
      </c>
      <c r="D1164" t="s">
        <v>1749</v>
      </c>
      <c r="E1164" t="s">
        <v>1974</v>
      </c>
      <c r="F1164">
        <v>0</v>
      </c>
      <c r="G1164" t="s">
        <v>1977</v>
      </c>
      <c r="H1164" t="s">
        <v>1979</v>
      </c>
      <c r="I1164" t="s">
        <v>3136</v>
      </c>
      <c r="J1164" t="s">
        <v>3542</v>
      </c>
      <c r="K1164" t="s">
        <v>3545</v>
      </c>
      <c r="L1164" t="s">
        <v>3563</v>
      </c>
      <c r="M1164" t="s">
        <v>3637</v>
      </c>
      <c r="N1164" t="s">
        <v>174</v>
      </c>
      <c r="O1164" t="s">
        <v>3662</v>
      </c>
      <c r="P1164" t="s">
        <v>4315</v>
      </c>
      <c r="Q1164" t="s">
        <v>4319</v>
      </c>
      <c r="R1164" t="s">
        <v>4323</v>
      </c>
      <c r="S1164" t="s">
        <v>4515</v>
      </c>
      <c r="T1164" t="s">
        <v>5439</v>
      </c>
      <c r="U1164" t="s">
        <v>4324</v>
      </c>
      <c r="V1164" t="s">
        <v>5848</v>
      </c>
      <c r="W1164" t="s">
        <v>6521</v>
      </c>
      <c r="AA1164" t="s">
        <v>6697</v>
      </c>
      <c r="AB1164" t="s">
        <v>6697</v>
      </c>
      <c r="AC1164" t="s">
        <v>6697</v>
      </c>
      <c r="AD1164" t="s">
        <v>6697</v>
      </c>
      <c r="AE1164" t="s">
        <v>6697</v>
      </c>
      <c r="AF1164" t="s">
        <v>6697</v>
      </c>
      <c r="AG1164" t="s">
        <v>6697</v>
      </c>
      <c r="AH1164" t="s">
        <v>6697</v>
      </c>
      <c r="AI1164" t="s">
        <v>6697</v>
      </c>
      <c r="AJ1164" t="s">
        <v>6697</v>
      </c>
      <c r="AK1164" t="s">
        <v>6697</v>
      </c>
      <c r="AL1164" t="s">
        <v>6697</v>
      </c>
      <c r="AM1164" t="s">
        <v>6697</v>
      </c>
      <c r="AN1164" t="s">
        <v>6699</v>
      </c>
      <c r="AO1164" t="s">
        <v>6697</v>
      </c>
      <c r="AP1164" t="s">
        <v>6697</v>
      </c>
      <c r="AQ1164" t="s">
        <v>6697</v>
      </c>
      <c r="AR1164" t="s">
        <v>6697</v>
      </c>
      <c r="AS1164" t="s">
        <v>6697</v>
      </c>
      <c r="AT1164">
        <v>0</v>
      </c>
      <c r="AU1164" t="s">
        <v>6697</v>
      </c>
      <c r="AV1164" t="s">
        <v>6697</v>
      </c>
      <c r="AW1164">
        <v>1</v>
      </c>
      <c r="AX1164" t="s">
        <v>6697</v>
      </c>
      <c r="AY1164" t="s">
        <v>6697</v>
      </c>
      <c r="BA1164" t="s">
        <v>6697</v>
      </c>
    </row>
    <row r="1165" spans="1:53">
      <c r="A1165" t="s">
        <v>601</v>
      </c>
      <c r="B1165" t="s">
        <v>236</v>
      </c>
      <c r="C1165" t="s">
        <v>1327</v>
      </c>
      <c r="D1165" t="s">
        <v>1662</v>
      </c>
      <c r="E1165" t="s">
        <v>1974</v>
      </c>
      <c r="F1165">
        <v>0</v>
      </c>
      <c r="G1165" t="s">
        <v>1977</v>
      </c>
      <c r="H1165" t="s">
        <v>1979</v>
      </c>
      <c r="I1165" t="s">
        <v>3137</v>
      </c>
      <c r="J1165" t="s">
        <v>3542</v>
      </c>
      <c r="K1165" t="s">
        <v>3545</v>
      </c>
      <c r="L1165" t="s">
        <v>3563</v>
      </c>
      <c r="M1165" t="s">
        <v>3864</v>
      </c>
      <c r="N1165" t="s">
        <v>174</v>
      </c>
      <c r="O1165" t="s">
        <v>3609</v>
      </c>
      <c r="P1165" t="s">
        <v>4315</v>
      </c>
      <c r="Q1165" t="s">
        <v>4319</v>
      </c>
      <c r="R1165" t="s">
        <v>4323</v>
      </c>
      <c r="S1165" t="s">
        <v>5146</v>
      </c>
      <c r="T1165" t="s">
        <v>5439</v>
      </c>
      <c r="U1165" t="s">
        <v>4324</v>
      </c>
      <c r="V1165" t="s">
        <v>5849</v>
      </c>
      <c r="W1165" t="s">
        <v>5849</v>
      </c>
      <c r="AA1165" t="s">
        <v>6697</v>
      </c>
      <c r="AB1165" t="s">
        <v>6697</v>
      </c>
      <c r="AC1165" t="s">
        <v>6697</v>
      </c>
      <c r="AD1165" t="s">
        <v>6697</v>
      </c>
      <c r="AE1165" t="s">
        <v>6697</v>
      </c>
      <c r="AF1165" t="s">
        <v>6697</v>
      </c>
      <c r="AG1165" t="s">
        <v>6697</v>
      </c>
      <c r="AH1165" t="s">
        <v>6697</v>
      </c>
      <c r="AI1165" t="s">
        <v>6697</v>
      </c>
      <c r="AJ1165" t="s">
        <v>6697</v>
      </c>
      <c r="AK1165" t="s">
        <v>6697</v>
      </c>
      <c r="AL1165" t="s">
        <v>6697</v>
      </c>
      <c r="AM1165" t="s">
        <v>6697</v>
      </c>
      <c r="AN1165" t="s">
        <v>6699</v>
      </c>
      <c r="AO1165" t="s">
        <v>6697</v>
      </c>
      <c r="AP1165" t="s">
        <v>6697</v>
      </c>
      <c r="AQ1165" t="s">
        <v>6697</v>
      </c>
      <c r="AR1165" t="s">
        <v>6697</v>
      </c>
      <c r="AS1165" t="s">
        <v>6697</v>
      </c>
      <c r="AT1165">
        <v>0</v>
      </c>
      <c r="AU1165" t="s">
        <v>6697</v>
      </c>
      <c r="AV1165" t="s">
        <v>6697</v>
      </c>
      <c r="AW1165">
        <v>2</v>
      </c>
      <c r="AX1165" t="s">
        <v>6697</v>
      </c>
      <c r="AY1165" t="s">
        <v>6697</v>
      </c>
      <c r="BA1165" t="s">
        <v>6697</v>
      </c>
    </row>
    <row r="1166" spans="1:53">
      <c r="A1166" t="s">
        <v>601</v>
      </c>
      <c r="B1166" t="s">
        <v>116</v>
      </c>
      <c r="C1166" t="s">
        <v>1327</v>
      </c>
      <c r="D1166" t="s">
        <v>1662</v>
      </c>
      <c r="E1166" t="s">
        <v>1974</v>
      </c>
      <c r="F1166">
        <v>0</v>
      </c>
      <c r="G1166" t="s">
        <v>1977</v>
      </c>
      <c r="H1166" t="s">
        <v>1979</v>
      </c>
      <c r="I1166" t="s">
        <v>3138</v>
      </c>
      <c r="J1166" t="s">
        <v>3542</v>
      </c>
      <c r="K1166" t="s">
        <v>3545</v>
      </c>
      <c r="L1166" t="s">
        <v>3563</v>
      </c>
      <c r="M1166" t="s">
        <v>3865</v>
      </c>
      <c r="N1166" t="s">
        <v>174</v>
      </c>
      <c r="O1166" t="s">
        <v>3607</v>
      </c>
      <c r="P1166" t="s">
        <v>4315</v>
      </c>
      <c r="Q1166" t="s">
        <v>4319</v>
      </c>
      <c r="R1166" t="s">
        <v>4321</v>
      </c>
      <c r="S1166" t="s">
        <v>5146</v>
      </c>
      <c r="T1166" t="s">
        <v>5437</v>
      </c>
      <c r="U1166" t="s">
        <v>5440</v>
      </c>
      <c r="V1166" t="s">
        <v>5850</v>
      </c>
      <c r="W1166" t="s">
        <v>5849</v>
      </c>
      <c r="AA1166" t="s">
        <v>6697</v>
      </c>
      <c r="AB1166" t="s">
        <v>6697</v>
      </c>
      <c r="AC1166" t="s">
        <v>6697</v>
      </c>
      <c r="AD1166" t="s">
        <v>6697</v>
      </c>
      <c r="AE1166" t="s">
        <v>6697</v>
      </c>
      <c r="AF1166" t="s">
        <v>6697</v>
      </c>
      <c r="AG1166" t="s">
        <v>6697</v>
      </c>
      <c r="AH1166" t="s">
        <v>6697</v>
      </c>
      <c r="AI1166" t="s">
        <v>6697</v>
      </c>
      <c r="AJ1166" t="s">
        <v>6697</v>
      </c>
      <c r="AK1166" t="s">
        <v>6697</v>
      </c>
      <c r="AL1166" t="s">
        <v>6697</v>
      </c>
      <c r="AM1166" t="s">
        <v>6697</v>
      </c>
      <c r="AN1166" t="s">
        <v>6700</v>
      </c>
      <c r="AO1166" t="s">
        <v>6697</v>
      </c>
      <c r="AP1166" t="s">
        <v>6697</v>
      </c>
      <c r="AQ1166" t="s">
        <v>6697</v>
      </c>
      <c r="AR1166" t="s">
        <v>6697</v>
      </c>
      <c r="AS1166" t="s">
        <v>6697</v>
      </c>
      <c r="AT1166">
        <v>0</v>
      </c>
      <c r="AU1166" t="s">
        <v>6697</v>
      </c>
      <c r="AV1166" t="s">
        <v>6697</v>
      </c>
      <c r="AW1166">
        <v>2</v>
      </c>
      <c r="AX1166" t="s">
        <v>6697</v>
      </c>
      <c r="AY1166" t="s">
        <v>6697</v>
      </c>
      <c r="BA1166" t="s">
        <v>6697</v>
      </c>
    </row>
    <row r="1167" spans="1:53">
      <c r="A1167" t="s">
        <v>611</v>
      </c>
      <c r="B1167" t="s">
        <v>176</v>
      </c>
      <c r="C1167" t="s">
        <v>1327</v>
      </c>
      <c r="D1167" t="s">
        <v>1680</v>
      </c>
      <c r="E1167" t="s">
        <v>1974</v>
      </c>
      <c r="F1167">
        <v>0</v>
      </c>
      <c r="G1167" t="s">
        <v>1977</v>
      </c>
      <c r="H1167" t="s">
        <v>1979</v>
      </c>
      <c r="I1167" t="s">
        <v>3139</v>
      </c>
      <c r="J1167" t="s">
        <v>3542</v>
      </c>
      <c r="K1167" t="s">
        <v>3545</v>
      </c>
      <c r="L1167" t="s">
        <v>3563</v>
      </c>
      <c r="M1167" t="s">
        <v>3637</v>
      </c>
      <c r="N1167" t="s">
        <v>174</v>
      </c>
      <c r="O1167" t="s">
        <v>3619</v>
      </c>
      <c r="P1167" t="s">
        <v>4315</v>
      </c>
      <c r="Q1167" t="s">
        <v>4319</v>
      </c>
      <c r="R1167" t="s">
        <v>4323</v>
      </c>
      <c r="S1167" t="s">
        <v>4430</v>
      </c>
      <c r="T1167" t="s">
        <v>5439</v>
      </c>
      <c r="U1167" t="s">
        <v>4324</v>
      </c>
      <c r="V1167" t="s">
        <v>5817</v>
      </c>
      <c r="W1167" t="s">
        <v>6024</v>
      </c>
      <c r="AA1167" t="s">
        <v>6697</v>
      </c>
      <c r="AB1167" t="s">
        <v>6697</v>
      </c>
      <c r="AC1167" t="s">
        <v>6697</v>
      </c>
      <c r="AD1167" t="s">
        <v>6697</v>
      </c>
      <c r="AE1167" t="s">
        <v>6697</v>
      </c>
      <c r="AF1167" t="s">
        <v>6697</v>
      </c>
      <c r="AG1167" t="s">
        <v>6697</v>
      </c>
      <c r="AH1167" t="s">
        <v>6697</v>
      </c>
      <c r="AI1167" t="s">
        <v>6697</v>
      </c>
      <c r="AJ1167" t="s">
        <v>6697</v>
      </c>
      <c r="AK1167" t="s">
        <v>6697</v>
      </c>
      <c r="AL1167" t="s">
        <v>6697</v>
      </c>
      <c r="AM1167" t="s">
        <v>6697</v>
      </c>
      <c r="AN1167" t="s">
        <v>6699</v>
      </c>
      <c r="AO1167" t="s">
        <v>6697</v>
      </c>
      <c r="AP1167" t="s">
        <v>6697</v>
      </c>
      <c r="AQ1167" t="s">
        <v>6697</v>
      </c>
      <c r="AR1167" t="s">
        <v>6697</v>
      </c>
      <c r="AS1167" t="s">
        <v>6697</v>
      </c>
      <c r="AT1167">
        <v>0</v>
      </c>
      <c r="AU1167" t="s">
        <v>6697</v>
      </c>
      <c r="AV1167" t="s">
        <v>6697</v>
      </c>
      <c r="AW1167">
        <v>2</v>
      </c>
      <c r="AX1167" t="s">
        <v>6697</v>
      </c>
      <c r="AY1167" t="s">
        <v>6697</v>
      </c>
      <c r="BA1167" t="s">
        <v>6697</v>
      </c>
    </row>
    <row r="1168" spans="1:53">
      <c r="A1168" t="s">
        <v>593</v>
      </c>
      <c r="B1168" t="s">
        <v>261</v>
      </c>
      <c r="C1168" t="s">
        <v>1327</v>
      </c>
      <c r="D1168" t="s">
        <v>1749</v>
      </c>
      <c r="E1168" t="s">
        <v>1974</v>
      </c>
      <c r="F1168">
        <v>0</v>
      </c>
      <c r="G1168" t="s">
        <v>1977</v>
      </c>
      <c r="H1168" t="s">
        <v>1979</v>
      </c>
      <c r="I1168" t="s">
        <v>3140</v>
      </c>
      <c r="J1168" t="s">
        <v>3542</v>
      </c>
      <c r="K1168" t="s">
        <v>3545</v>
      </c>
      <c r="L1168" t="s">
        <v>3563</v>
      </c>
      <c r="M1168" t="s">
        <v>3637</v>
      </c>
      <c r="N1168" t="s">
        <v>174</v>
      </c>
      <c r="O1168" t="s">
        <v>3690</v>
      </c>
      <c r="P1168" t="s">
        <v>4315</v>
      </c>
      <c r="Q1168" t="s">
        <v>4319</v>
      </c>
      <c r="R1168" t="s">
        <v>4323</v>
      </c>
      <c r="S1168" t="s">
        <v>5105</v>
      </c>
      <c r="T1168" t="s">
        <v>5439</v>
      </c>
      <c r="U1168" t="s">
        <v>4324</v>
      </c>
      <c r="V1168" t="s">
        <v>5817</v>
      </c>
      <c r="W1168" t="s">
        <v>5834</v>
      </c>
      <c r="AA1168" t="s">
        <v>6697</v>
      </c>
      <c r="AB1168" t="s">
        <v>6697</v>
      </c>
      <c r="AC1168" t="s">
        <v>6697</v>
      </c>
      <c r="AD1168" t="s">
        <v>6697</v>
      </c>
      <c r="AE1168" t="s">
        <v>6697</v>
      </c>
      <c r="AF1168" t="s">
        <v>6697</v>
      </c>
      <c r="AG1168" t="s">
        <v>6697</v>
      </c>
      <c r="AH1168" t="s">
        <v>6697</v>
      </c>
      <c r="AI1168" t="s">
        <v>6697</v>
      </c>
      <c r="AJ1168" t="s">
        <v>6697</v>
      </c>
      <c r="AK1168" t="s">
        <v>6697</v>
      </c>
      <c r="AL1168" t="s">
        <v>6697</v>
      </c>
      <c r="AM1168" t="s">
        <v>6697</v>
      </c>
      <c r="AN1168" t="s">
        <v>6699</v>
      </c>
      <c r="AO1168" t="s">
        <v>6697</v>
      </c>
      <c r="AP1168" t="s">
        <v>6697</v>
      </c>
      <c r="AQ1168" t="s">
        <v>6697</v>
      </c>
      <c r="AR1168" t="s">
        <v>6697</v>
      </c>
      <c r="AS1168" t="s">
        <v>6697</v>
      </c>
      <c r="AT1168">
        <v>0</v>
      </c>
      <c r="AU1168" t="s">
        <v>6697</v>
      </c>
      <c r="AV1168" t="s">
        <v>6697</v>
      </c>
      <c r="AW1168">
        <v>1</v>
      </c>
      <c r="AX1168" t="s">
        <v>6697</v>
      </c>
      <c r="AY1168" t="s">
        <v>6697</v>
      </c>
      <c r="BA1168" t="s">
        <v>6697</v>
      </c>
    </row>
    <row r="1169" spans="1:53">
      <c r="A1169" t="s">
        <v>593</v>
      </c>
      <c r="B1169" t="s">
        <v>1186</v>
      </c>
      <c r="C1169" t="s">
        <v>1551</v>
      </c>
      <c r="D1169" t="s">
        <v>174</v>
      </c>
      <c r="E1169" t="s">
        <v>1974</v>
      </c>
      <c r="F1169">
        <v>15</v>
      </c>
      <c r="G1169" t="s">
        <v>1977</v>
      </c>
      <c r="H1169" t="s">
        <v>1979</v>
      </c>
      <c r="I1169" t="s">
        <v>3141</v>
      </c>
      <c r="J1169" t="s">
        <v>3542</v>
      </c>
      <c r="K1169" t="s">
        <v>3545</v>
      </c>
      <c r="L1169" t="s">
        <v>3563</v>
      </c>
      <c r="M1169" t="s">
        <v>3637</v>
      </c>
      <c r="N1169" t="s">
        <v>174</v>
      </c>
      <c r="O1169" t="s">
        <v>4106</v>
      </c>
      <c r="P1169" t="s">
        <v>4315</v>
      </c>
      <c r="Q1169" t="s">
        <v>4319</v>
      </c>
      <c r="R1169" t="s">
        <v>4321</v>
      </c>
      <c r="S1169" t="s">
        <v>5105</v>
      </c>
      <c r="T1169" t="s">
        <v>5440</v>
      </c>
      <c r="U1169" t="s">
        <v>5541</v>
      </c>
      <c r="V1169" t="s">
        <v>5851</v>
      </c>
      <c r="W1169" t="s">
        <v>5834</v>
      </c>
      <c r="AA1169" t="s">
        <v>6697</v>
      </c>
      <c r="AB1169" t="s">
        <v>6697</v>
      </c>
      <c r="AC1169" t="s">
        <v>6697</v>
      </c>
      <c r="AD1169" t="s">
        <v>6697</v>
      </c>
      <c r="AE1169" t="s">
        <v>6697</v>
      </c>
      <c r="AF1169" t="s">
        <v>6697</v>
      </c>
      <c r="AG1169" t="s">
        <v>6697</v>
      </c>
      <c r="AH1169" t="s">
        <v>6697</v>
      </c>
      <c r="AI1169" t="s">
        <v>6697</v>
      </c>
      <c r="AJ1169" t="s">
        <v>6698</v>
      </c>
      <c r="AK1169" t="s">
        <v>6699</v>
      </c>
      <c r="AL1169" t="s">
        <v>6697</v>
      </c>
      <c r="AM1169" t="s">
        <v>6697</v>
      </c>
      <c r="AN1169" t="s">
        <v>6700</v>
      </c>
      <c r="AO1169" t="s">
        <v>6697</v>
      </c>
      <c r="AP1169" t="s">
        <v>6697</v>
      </c>
      <c r="AQ1169" t="s">
        <v>6697</v>
      </c>
      <c r="AR1169" t="s">
        <v>6697</v>
      </c>
      <c r="AS1169" t="s">
        <v>6697</v>
      </c>
      <c r="AT1169">
        <v>3</v>
      </c>
      <c r="AU1169" t="s">
        <v>6697</v>
      </c>
      <c r="AV1169" t="s">
        <v>6703</v>
      </c>
      <c r="AW1169">
        <v>65535</v>
      </c>
      <c r="AX1169" t="s">
        <v>6703</v>
      </c>
      <c r="AY1169" t="s">
        <v>6697</v>
      </c>
      <c r="AZ1169" t="s">
        <v>6706</v>
      </c>
      <c r="BA1169" t="s">
        <v>6698</v>
      </c>
    </row>
    <row r="1170" spans="1:53">
      <c r="A1170" t="s">
        <v>593</v>
      </c>
      <c r="B1170" t="s">
        <v>1187</v>
      </c>
      <c r="C1170" t="s">
        <v>1327</v>
      </c>
      <c r="D1170" t="s">
        <v>1666</v>
      </c>
      <c r="E1170" t="s">
        <v>1974</v>
      </c>
      <c r="F1170">
        <v>0</v>
      </c>
      <c r="G1170" t="s">
        <v>1977</v>
      </c>
      <c r="H1170" t="s">
        <v>1979</v>
      </c>
      <c r="I1170" t="s">
        <v>3142</v>
      </c>
      <c r="J1170" t="s">
        <v>3542</v>
      </c>
      <c r="K1170" t="s">
        <v>3545</v>
      </c>
      <c r="L1170" t="s">
        <v>3563</v>
      </c>
      <c r="M1170" t="s">
        <v>3637</v>
      </c>
      <c r="N1170" t="s">
        <v>174</v>
      </c>
      <c r="O1170" t="s">
        <v>4225</v>
      </c>
      <c r="P1170" t="s">
        <v>4315</v>
      </c>
      <c r="Q1170" t="s">
        <v>4319</v>
      </c>
      <c r="R1170" t="s">
        <v>4321</v>
      </c>
      <c r="S1170" t="s">
        <v>5147</v>
      </c>
      <c r="T1170" t="s">
        <v>5439</v>
      </c>
      <c r="U1170" t="s">
        <v>4324</v>
      </c>
      <c r="V1170" t="s">
        <v>5817</v>
      </c>
      <c r="W1170" t="s">
        <v>6522</v>
      </c>
      <c r="AA1170" t="s">
        <v>6697</v>
      </c>
      <c r="AB1170" t="s">
        <v>6697</v>
      </c>
      <c r="AC1170" t="s">
        <v>6697</v>
      </c>
      <c r="AD1170" t="s">
        <v>6697</v>
      </c>
      <c r="AE1170" t="s">
        <v>6697</v>
      </c>
      <c r="AF1170" t="s">
        <v>6697</v>
      </c>
      <c r="AG1170" t="s">
        <v>6697</v>
      </c>
      <c r="AH1170" t="s">
        <v>6697</v>
      </c>
      <c r="AI1170" t="s">
        <v>6697</v>
      </c>
      <c r="AJ1170" t="s">
        <v>6697</v>
      </c>
      <c r="AK1170" t="s">
        <v>6697</v>
      </c>
      <c r="AL1170" t="s">
        <v>6697</v>
      </c>
      <c r="AM1170" t="s">
        <v>6697</v>
      </c>
      <c r="AN1170" t="s">
        <v>6700</v>
      </c>
      <c r="AO1170" t="s">
        <v>6697</v>
      </c>
      <c r="AP1170" t="s">
        <v>6697</v>
      </c>
      <c r="AQ1170" t="s">
        <v>6697</v>
      </c>
      <c r="AR1170" t="s">
        <v>6697</v>
      </c>
      <c r="AS1170" t="s">
        <v>6697</v>
      </c>
      <c r="AT1170">
        <v>0</v>
      </c>
      <c r="AU1170" t="s">
        <v>6697</v>
      </c>
      <c r="AV1170" t="s">
        <v>6697</v>
      </c>
      <c r="AW1170">
        <v>2</v>
      </c>
      <c r="AX1170" t="s">
        <v>6697</v>
      </c>
      <c r="AY1170" t="s">
        <v>6697</v>
      </c>
      <c r="BA1170" t="s">
        <v>6697</v>
      </c>
    </row>
    <row r="1171" spans="1:53">
      <c r="A1171" t="s">
        <v>612</v>
      </c>
      <c r="B1171" t="s">
        <v>743</v>
      </c>
      <c r="C1171" t="s">
        <v>1327</v>
      </c>
      <c r="D1171" t="s">
        <v>1898</v>
      </c>
      <c r="E1171" t="s">
        <v>1974</v>
      </c>
      <c r="F1171">
        <v>0</v>
      </c>
      <c r="G1171" t="s">
        <v>1977</v>
      </c>
      <c r="H1171" t="s">
        <v>1979</v>
      </c>
      <c r="I1171" t="s">
        <v>3143</v>
      </c>
      <c r="J1171" t="s">
        <v>3542</v>
      </c>
      <c r="K1171" t="s">
        <v>3545</v>
      </c>
      <c r="L1171" t="s">
        <v>3563</v>
      </c>
      <c r="M1171" t="s">
        <v>3878</v>
      </c>
      <c r="N1171" t="s">
        <v>174</v>
      </c>
      <c r="O1171" t="s">
        <v>3954</v>
      </c>
      <c r="P1171" t="s">
        <v>4315</v>
      </c>
      <c r="Q1171" t="s">
        <v>4319</v>
      </c>
      <c r="R1171" t="s">
        <v>4321</v>
      </c>
      <c r="S1171" t="s">
        <v>5148</v>
      </c>
      <c r="T1171" t="s">
        <v>5439</v>
      </c>
      <c r="U1171" t="s">
        <v>4324</v>
      </c>
      <c r="V1171" t="s">
        <v>5852</v>
      </c>
      <c r="W1171" t="s">
        <v>5852</v>
      </c>
      <c r="AA1171" t="s">
        <v>6697</v>
      </c>
      <c r="AB1171" t="s">
        <v>6697</v>
      </c>
      <c r="AC1171" t="s">
        <v>6697</v>
      </c>
      <c r="AD1171" t="s">
        <v>6697</v>
      </c>
      <c r="AE1171" t="s">
        <v>6697</v>
      </c>
      <c r="AF1171" t="s">
        <v>6697</v>
      </c>
      <c r="AG1171" t="s">
        <v>6697</v>
      </c>
      <c r="AH1171" t="s">
        <v>6697</v>
      </c>
      <c r="AI1171" t="s">
        <v>6697</v>
      </c>
      <c r="AJ1171" t="s">
        <v>6697</v>
      </c>
      <c r="AK1171" t="s">
        <v>6697</v>
      </c>
      <c r="AL1171" t="s">
        <v>6697</v>
      </c>
      <c r="AM1171" t="s">
        <v>6697</v>
      </c>
      <c r="AN1171" t="s">
        <v>6700</v>
      </c>
      <c r="AO1171" t="s">
        <v>6697</v>
      </c>
      <c r="AP1171" t="s">
        <v>6697</v>
      </c>
      <c r="AQ1171" t="s">
        <v>6697</v>
      </c>
      <c r="AR1171" t="s">
        <v>6697</v>
      </c>
      <c r="AS1171" t="s">
        <v>6697</v>
      </c>
      <c r="AT1171">
        <v>0</v>
      </c>
      <c r="AU1171" t="s">
        <v>6697</v>
      </c>
      <c r="AV1171" t="s">
        <v>6697</v>
      </c>
      <c r="AW1171">
        <v>3</v>
      </c>
      <c r="AX1171" t="s">
        <v>6697</v>
      </c>
      <c r="AY1171" t="s">
        <v>6697</v>
      </c>
      <c r="BA1171" t="s">
        <v>6697</v>
      </c>
    </row>
    <row r="1172" spans="1:53">
      <c r="A1172" t="s">
        <v>202</v>
      </c>
      <c r="B1172" t="s">
        <v>747</v>
      </c>
      <c r="C1172" t="s">
        <v>1327</v>
      </c>
      <c r="D1172" t="s">
        <v>1678</v>
      </c>
      <c r="E1172" t="s">
        <v>1974</v>
      </c>
      <c r="F1172">
        <v>5</v>
      </c>
      <c r="G1172" t="s">
        <v>1977</v>
      </c>
      <c r="H1172" t="s">
        <v>1979</v>
      </c>
      <c r="I1172" t="s">
        <v>3144</v>
      </c>
      <c r="J1172" t="s">
        <v>3542</v>
      </c>
      <c r="K1172" t="s">
        <v>3545</v>
      </c>
      <c r="L1172" t="s">
        <v>3563</v>
      </c>
      <c r="M1172" t="s">
        <v>3789</v>
      </c>
      <c r="N1172" t="s">
        <v>174</v>
      </c>
      <c r="O1172" t="s">
        <v>4020</v>
      </c>
      <c r="P1172" t="s">
        <v>4315</v>
      </c>
      <c r="Q1172" t="s">
        <v>4319</v>
      </c>
      <c r="R1172" t="s">
        <v>4321</v>
      </c>
      <c r="S1172" t="s">
        <v>5149</v>
      </c>
      <c r="T1172" t="s">
        <v>5439</v>
      </c>
      <c r="U1172" t="s">
        <v>4324</v>
      </c>
      <c r="V1172" t="s">
        <v>5817</v>
      </c>
      <c r="W1172" t="s">
        <v>6523</v>
      </c>
      <c r="AA1172" t="s">
        <v>6697</v>
      </c>
      <c r="AB1172" t="s">
        <v>6697</v>
      </c>
      <c r="AC1172" t="s">
        <v>6699</v>
      </c>
      <c r="AD1172" t="s">
        <v>6697</v>
      </c>
      <c r="AE1172" t="s">
        <v>6697</v>
      </c>
      <c r="AF1172" t="s">
        <v>6697</v>
      </c>
      <c r="AG1172" t="s">
        <v>6697</v>
      </c>
      <c r="AH1172" t="s">
        <v>6697</v>
      </c>
      <c r="AI1172" t="s">
        <v>6697</v>
      </c>
      <c r="AJ1172" t="s">
        <v>6697</v>
      </c>
      <c r="AK1172" t="s">
        <v>6697</v>
      </c>
      <c r="AL1172" t="s">
        <v>6697</v>
      </c>
      <c r="AM1172" t="s">
        <v>6697</v>
      </c>
      <c r="AN1172" t="s">
        <v>6700</v>
      </c>
      <c r="AO1172" t="s">
        <v>6697</v>
      </c>
      <c r="AP1172" t="s">
        <v>6697</v>
      </c>
      <c r="AQ1172" t="s">
        <v>6697</v>
      </c>
      <c r="AR1172" t="s">
        <v>6697</v>
      </c>
      <c r="AS1172" t="s">
        <v>6697</v>
      </c>
      <c r="AT1172">
        <v>0</v>
      </c>
      <c r="AU1172" t="s">
        <v>6697</v>
      </c>
      <c r="AV1172" t="s">
        <v>6697</v>
      </c>
      <c r="AW1172">
        <v>0</v>
      </c>
      <c r="AX1172" t="s">
        <v>6697</v>
      </c>
      <c r="AY1172" t="s">
        <v>6697</v>
      </c>
      <c r="BA1172" t="s">
        <v>6697</v>
      </c>
    </row>
    <row r="1173" spans="1:53">
      <c r="A1173" t="s">
        <v>613</v>
      </c>
      <c r="B1173" t="s">
        <v>335</v>
      </c>
      <c r="C1173" t="s">
        <v>1327</v>
      </c>
      <c r="D1173" t="s">
        <v>1783</v>
      </c>
      <c r="E1173" t="s">
        <v>1974</v>
      </c>
      <c r="F1173">
        <v>0</v>
      </c>
      <c r="G1173" t="s">
        <v>1977</v>
      </c>
      <c r="H1173" t="s">
        <v>1979</v>
      </c>
      <c r="I1173" t="s">
        <v>3145</v>
      </c>
      <c r="J1173" t="s">
        <v>3542</v>
      </c>
      <c r="K1173" t="s">
        <v>3545</v>
      </c>
      <c r="L1173" t="s">
        <v>3563</v>
      </c>
      <c r="M1173" t="s">
        <v>3864</v>
      </c>
      <c r="N1173" t="s">
        <v>174</v>
      </c>
      <c r="O1173" t="s">
        <v>3644</v>
      </c>
      <c r="P1173" t="s">
        <v>4315</v>
      </c>
      <c r="Q1173" t="s">
        <v>4319</v>
      </c>
      <c r="R1173" t="s">
        <v>4323</v>
      </c>
      <c r="S1173" t="s">
        <v>5150</v>
      </c>
      <c r="T1173" t="s">
        <v>5439</v>
      </c>
      <c r="U1173" t="s">
        <v>4324</v>
      </c>
      <c r="V1173" t="s">
        <v>5817</v>
      </c>
      <c r="W1173" t="s">
        <v>6524</v>
      </c>
      <c r="AA1173" t="s">
        <v>6697</v>
      </c>
      <c r="AB1173" t="s">
        <v>6697</v>
      </c>
      <c r="AC1173" t="s">
        <v>6697</v>
      </c>
      <c r="AD1173" t="s">
        <v>6697</v>
      </c>
      <c r="AE1173" t="s">
        <v>6697</v>
      </c>
      <c r="AF1173" t="s">
        <v>6697</v>
      </c>
      <c r="AG1173" t="s">
        <v>6697</v>
      </c>
      <c r="AH1173" t="s">
        <v>6697</v>
      </c>
      <c r="AI1173" t="s">
        <v>6697</v>
      </c>
      <c r="AJ1173" t="s">
        <v>6697</v>
      </c>
      <c r="AK1173" t="s">
        <v>6697</v>
      </c>
      <c r="AL1173" t="s">
        <v>6697</v>
      </c>
      <c r="AM1173" t="s">
        <v>6697</v>
      </c>
      <c r="AN1173" t="s">
        <v>6699</v>
      </c>
      <c r="AO1173" t="s">
        <v>6697</v>
      </c>
      <c r="AP1173" t="s">
        <v>6697</v>
      </c>
      <c r="AQ1173" t="s">
        <v>6697</v>
      </c>
      <c r="AR1173" t="s">
        <v>6697</v>
      </c>
      <c r="AS1173" t="s">
        <v>6697</v>
      </c>
      <c r="AT1173">
        <v>0</v>
      </c>
      <c r="AU1173" t="s">
        <v>6697</v>
      </c>
      <c r="AV1173" t="s">
        <v>6697</v>
      </c>
      <c r="AW1173">
        <v>3</v>
      </c>
      <c r="AX1173" t="s">
        <v>6697</v>
      </c>
      <c r="AY1173" t="s">
        <v>6697</v>
      </c>
      <c r="BA1173" t="s">
        <v>6697</v>
      </c>
    </row>
    <row r="1174" spans="1:53">
      <c r="A1174" t="s">
        <v>613</v>
      </c>
      <c r="B1174" t="s">
        <v>1188</v>
      </c>
      <c r="C1174" t="s">
        <v>1488</v>
      </c>
      <c r="D1174" t="s">
        <v>174</v>
      </c>
      <c r="E1174" t="s">
        <v>1974</v>
      </c>
      <c r="F1174">
        <v>10</v>
      </c>
      <c r="G1174" t="s">
        <v>1977</v>
      </c>
      <c r="H1174" t="s">
        <v>1979</v>
      </c>
      <c r="I1174" t="s">
        <v>3146</v>
      </c>
      <c r="J1174" t="s">
        <v>3542</v>
      </c>
      <c r="K1174" t="s">
        <v>3545</v>
      </c>
      <c r="L1174" t="s">
        <v>3563</v>
      </c>
      <c r="M1174" t="s">
        <v>3865</v>
      </c>
      <c r="N1174" t="s">
        <v>174</v>
      </c>
      <c r="O1174" t="s">
        <v>3763</v>
      </c>
      <c r="P1174" t="s">
        <v>4315</v>
      </c>
      <c r="Q1174" t="s">
        <v>4319</v>
      </c>
      <c r="R1174" t="s">
        <v>4321</v>
      </c>
      <c r="S1174" t="s">
        <v>5150</v>
      </c>
      <c r="T1174" t="s">
        <v>5443</v>
      </c>
      <c r="U1174" t="s">
        <v>5497</v>
      </c>
      <c r="V1174" t="s">
        <v>5817</v>
      </c>
      <c r="W1174" t="s">
        <v>6524</v>
      </c>
      <c r="AA1174" t="s">
        <v>6697</v>
      </c>
      <c r="AB1174" t="s">
        <v>6697</v>
      </c>
      <c r="AC1174" t="s">
        <v>6697</v>
      </c>
      <c r="AD1174" t="s">
        <v>6697</v>
      </c>
      <c r="AE1174" t="s">
        <v>6697</v>
      </c>
      <c r="AF1174" t="s">
        <v>6697</v>
      </c>
      <c r="AG1174" t="s">
        <v>6697</v>
      </c>
      <c r="AH1174" t="s">
        <v>6697</v>
      </c>
      <c r="AI1174" t="s">
        <v>6697</v>
      </c>
      <c r="AJ1174" t="s">
        <v>6698</v>
      </c>
      <c r="AK1174" t="s">
        <v>6697</v>
      </c>
      <c r="AL1174" t="s">
        <v>6697</v>
      </c>
      <c r="AM1174" t="s">
        <v>6697</v>
      </c>
      <c r="AN1174" t="s">
        <v>6700</v>
      </c>
      <c r="AO1174" t="s">
        <v>6697</v>
      </c>
      <c r="AP1174" t="s">
        <v>6697</v>
      </c>
      <c r="AQ1174" t="s">
        <v>6697</v>
      </c>
      <c r="AR1174" t="s">
        <v>6697</v>
      </c>
      <c r="AS1174" t="s">
        <v>6697</v>
      </c>
      <c r="AT1174">
        <v>1</v>
      </c>
      <c r="AU1174" t="s">
        <v>6697</v>
      </c>
      <c r="AV1174" t="s">
        <v>6703</v>
      </c>
      <c r="AW1174">
        <v>65535</v>
      </c>
      <c r="AX1174" t="s">
        <v>6703</v>
      </c>
      <c r="AY1174" t="s">
        <v>6697</v>
      </c>
      <c r="BA1174" t="s">
        <v>6697</v>
      </c>
    </row>
    <row r="1175" spans="1:53">
      <c r="A1175" t="s">
        <v>613</v>
      </c>
      <c r="B1175" t="s">
        <v>1189</v>
      </c>
      <c r="C1175" t="s">
        <v>1488</v>
      </c>
      <c r="D1175" t="s">
        <v>174</v>
      </c>
      <c r="E1175" t="s">
        <v>1974</v>
      </c>
      <c r="F1175">
        <v>10</v>
      </c>
      <c r="G1175" t="s">
        <v>1977</v>
      </c>
      <c r="H1175" t="s">
        <v>1979</v>
      </c>
      <c r="I1175" t="s">
        <v>3147</v>
      </c>
      <c r="J1175" t="s">
        <v>3542</v>
      </c>
      <c r="K1175" t="s">
        <v>3545</v>
      </c>
      <c r="L1175" t="s">
        <v>3563</v>
      </c>
      <c r="M1175" t="s">
        <v>3864</v>
      </c>
      <c r="N1175" t="s">
        <v>174</v>
      </c>
      <c r="O1175" t="s">
        <v>3762</v>
      </c>
      <c r="P1175" t="s">
        <v>4315</v>
      </c>
      <c r="Q1175" t="s">
        <v>4319</v>
      </c>
      <c r="R1175" t="s">
        <v>4321</v>
      </c>
      <c r="S1175" t="s">
        <v>5150</v>
      </c>
      <c r="T1175" t="s">
        <v>5437</v>
      </c>
      <c r="U1175" t="s">
        <v>5507</v>
      </c>
      <c r="V1175" t="s">
        <v>5817</v>
      </c>
      <c r="W1175" t="s">
        <v>6525</v>
      </c>
      <c r="AA1175" t="s">
        <v>6697</v>
      </c>
      <c r="AB1175" t="s">
        <v>6697</v>
      </c>
      <c r="AC1175" t="s">
        <v>6697</v>
      </c>
      <c r="AD1175" t="s">
        <v>6697</v>
      </c>
      <c r="AE1175" t="s">
        <v>6697</v>
      </c>
      <c r="AF1175" t="s">
        <v>6697</v>
      </c>
      <c r="AG1175" t="s">
        <v>6697</v>
      </c>
      <c r="AH1175" t="s">
        <v>6697</v>
      </c>
      <c r="AI1175" t="s">
        <v>6697</v>
      </c>
      <c r="AJ1175" t="s">
        <v>6698</v>
      </c>
      <c r="AK1175" t="s">
        <v>6697</v>
      </c>
      <c r="AL1175" t="s">
        <v>6697</v>
      </c>
      <c r="AM1175" t="s">
        <v>6697</v>
      </c>
      <c r="AN1175" t="s">
        <v>6700</v>
      </c>
      <c r="AO1175" t="s">
        <v>6697</v>
      </c>
      <c r="AP1175" t="s">
        <v>6697</v>
      </c>
      <c r="AQ1175" t="s">
        <v>6697</v>
      </c>
      <c r="AR1175" t="s">
        <v>6697</v>
      </c>
      <c r="AS1175" t="s">
        <v>6697</v>
      </c>
      <c r="AT1175">
        <v>1</v>
      </c>
      <c r="AU1175" t="s">
        <v>6697</v>
      </c>
      <c r="AV1175" t="s">
        <v>6703</v>
      </c>
      <c r="AW1175">
        <v>65535</v>
      </c>
      <c r="AX1175" t="s">
        <v>6703</v>
      </c>
      <c r="AY1175" t="s">
        <v>6697</v>
      </c>
      <c r="BA1175" t="s">
        <v>6697</v>
      </c>
    </row>
    <row r="1176" spans="1:53">
      <c r="A1176" t="s">
        <v>614</v>
      </c>
      <c r="B1176" t="s">
        <v>826</v>
      </c>
      <c r="C1176" t="s">
        <v>1325</v>
      </c>
      <c r="D1176" t="s">
        <v>1880</v>
      </c>
      <c r="E1176" t="s">
        <v>1973</v>
      </c>
      <c r="F1176">
        <v>0</v>
      </c>
      <c r="G1176" t="s">
        <v>1977</v>
      </c>
      <c r="H1176" t="s">
        <v>1979</v>
      </c>
      <c r="I1176" t="s">
        <v>3148</v>
      </c>
      <c r="J1176" t="s">
        <v>3542</v>
      </c>
      <c r="K1176" t="s">
        <v>3559</v>
      </c>
      <c r="L1176" t="s">
        <v>3562</v>
      </c>
      <c r="M1176" t="s">
        <v>3955</v>
      </c>
      <c r="N1176" t="s">
        <v>193</v>
      </c>
      <c r="O1176" t="s">
        <v>3830</v>
      </c>
      <c r="P1176" t="s">
        <v>4315</v>
      </c>
      <c r="Q1176" t="s">
        <v>4319</v>
      </c>
      <c r="R1176" t="s">
        <v>4324</v>
      </c>
      <c r="S1176" t="s">
        <v>5151</v>
      </c>
      <c r="T1176" t="s">
        <v>5439</v>
      </c>
      <c r="U1176" t="s">
        <v>4324</v>
      </c>
      <c r="V1176" t="s">
        <v>5616</v>
      </c>
      <c r="W1176" t="s">
        <v>6524</v>
      </c>
      <c r="AA1176" t="s">
        <v>6697</v>
      </c>
      <c r="AB1176" t="s">
        <v>6697</v>
      </c>
      <c r="AC1176" t="s">
        <v>6697</v>
      </c>
      <c r="AD1176" t="s">
        <v>6697</v>
      </c>
      <c r="AE1176" t="s">
        <v>6697</v>
      </c>
      <c r="AF1176" t="s">
        <v>6697</v>
      </c>
      <c r="AG1176" t="s">
        <v>6697</v>
      </c>
      <c r="AH1176" t="s">
        <v>6697</v>
      </c>
      <c r="AI1176" t="s">
        <v>6697</v>
      </c>
      <c r="AJ1176" t="s">
        <v>6697</v>
      </c>
      <c r="AK1176" t="s">
        <v>6697</v>
      </c>
      <c r="AL1176" t="s">
        <v>6697</v>
      </c>
      <c r="AM1176" t="s">
        <v>6697</v>
      </c>
      <c r="AN1176" t="s">
        <v>6699</v>
      </c>
      <c r="AO1176" t="s">
        <v>6697</v>
      </c>
      <c r="AP1176" t="s">
        <v>6697</v>
      </c>
      <c r="AQ1176" t="s">
        <v>6697</v>
      </c>
      <c r="AR1176" t="s">
        <v>6697</v>
      </c>
      <c r="AS1176" t="s">
        <v>6697</v>
      </c>
      <c r="AT1176">
        <v>0</v>
      </c>
      <c r="AU1176" t="s">
        <v>6697</v>
      </c>
      <c r="AV1176" t="s">
        <v>6697</v>
      </c>
      <c r="AW1176">
        <v>0</v>
      </c>
      <c r="AX1176" t="s">
        <v>6697</v>
      </c>
      <c r="AY1176" t="s">
        <v>6697</v>
      </c>
      <c r="BA1176" t="s">
        <v>6697</v>
      </c>
    </row>
    <row r="1177" spans="1:53">
      <c r="A1177" t="s">
        <v>613</v>
      </c>
      <c r="B1177" t="s">
        <v>245</v>
      </c>
      <c r="C1177" t="s">
        <v>1327</v>
      </c>
      <c r="D1177" t="s">
        <v>1771</v>
      </c>
      <c r="E1177" t="s">
        <v>1974</v>
      </c>
      <c r="F1177">
        <v>0</v>
      </c>
      <c r="G1177" t="s">
        <v>1977</v>
      </c>
      <c r="H1177" t="s">
        <v>1979</v>
      </c>
      <c r="I1177" t="s">
        <v>3149</v>
      </c>
      <c r="J1177" t="s">
        <v>3542</v>
      </c>
      <c r="K1177" t="s">
        <v>3545</v>
      </c>
      <c r="L1177" t="s">
        <v>3563</v>
      </c>
      <c r="M1177" t="s">
        <v>3864</v>
      </c>
      <c r="N1177" t="s">
        <v>174</v>
      </c>
      <c r="O1177" t="s">
        <v>3851</v>
      </c>
      <c r="P1177" t="s">
        <v>4315</v>
      </c>
      <c r="Q1177" t="s">
        <v>4319</v>
      </c>
      <c r="R1177" t="s">
        <v>4321</v>
      </c>
      <c r="S1177" t="s">
        <v>5150</v>
      </c>
      <c r="T1177" t="s">
        <v>5439</v>
      </c>
      <c r="U1177" t="s">
        <v>4324</v>
      </c>
      <c r="V1177" t="s">
        <v>5853</v>
      </c>
      <c r="W1177" t="s">
        <v>6524</v>
      </c>
      <c r="AA1177" t="s">
        <v>6697</v>
      </c>
      <c r="AB1177" t="s">
        <v>6697</v>
      </c>
      <c r="AC1177" t="s">
        <v>6697</v>
      </c>
      <c r="AD1177" t="s">
        <v>6697</v>
      </c>
      <c r="AE1177" t="s">
        <v>6697</v>
      </c>
      <c r="AF1177" t="s">
        <v>6697</v>
      </c>
      <c r="AG1177" t="s">
        <v>6697</v>
      </c>
      <c r="AH1177" t="s">
        <v>6697</v>
      </c>
      <c r="AI1177" t="s">
        <v>6697</v>
      </c>
      <c r="AJ1177" t="s">
        <v>6697</v>
      </c>
      <c r="AK1177" t="s">
        <v>6697</v>
      </c>
      <c r="AL1177" t="s">
        <v>6697</v>
      </c>
      <c r="AM1177" t="s">
        <v>6697</v>
      </c>
      <c r="AN1177" t="s">
        <v>6700</v>
      </c>
      <c r="AO1177" t="s">
        <v>6697</v>
      </c>
      <c r="AP1177" t="s">
        <v>6697</v>
      </c>
      <c r="AQ1177" t="s">
        <v>6697</v>
      </c>
      <c r="AR1177" t="s">
        <v>6697</v>
      </c>
      <c r="AS1177" t="s">
        <v>6697</v>
      </c>
      <c r="AT1177">
        <v>0</v>
      </c>
      <c r="AU1177" t="s">
        <v>6697</v>
      </c>
      <c r="AV1177" t="s">
        <v>6697</v>
      </c>
      <c r="AW1177">
        <v>5</v>
      </c>
      <c r="AX1177" t="s">
        <v>6697</v>
      </c>
      <c r="AY1177" t="s">
        <v>6697</v>
      </c>
      <c r="BA1177" t="s">
        <v>6697</v>
      </c>
    </row>
    <row r="1178" spans="1:53">
      <c r="A1178" t="s">
        <v>613</v>
      </c>
      <c r="B1178" t="s">
        <v>1190</v>
      </c>
      <c r="C1178" t="s">
        <v>1327</v>
      </c>
      <c r="D1178" t="s">
        <v>1667</v>
      </c>
      <c r="E1178" t="s">
        <v>1974</v>
      </c>
      <c r="F1178">
        <v>0</v>
      </c>
      <c r="G1178" t="s">
        <v>1977</v>
      </c>
      <c r="H1178" t="s">
        <v>1979</v>
      </c>
      <c r="I1178" t="s">
        <v>3150</v>
      </c>
      <c r="J1178" t="s">
        <v>3542</v>
      </c>
      <c r="K1178" t="s">
        <v>3545</v>
      </c>
      <c r="L1178" t="s">
        <v>3563</v>
      </c>
      <c r="M1178" t="s">
        <v>3865</v>
      </c>
      <c r="N1178" t="s">
        <v>174</v>
      </c>
      <c r="O1178" t="s">
        <v>3763</v>
      </c>
      <c r="P1178" t="s">
        <v>4315</v>
      </c>
      <c r="Q1178" t="s">
        <v>4319</v>
      </c>
      <c r="R1178" t="s">
        <v>4322</v>
      </c>
      <c r="S1178" t="s">
        <v>5150</v>
      </c>
      <c r="T1178" t="s">
        <v>5440</v>
      </c>
      <c r="U1178" t="s">
        <v>5440</v>
      </c>
      <c r="V1178" t="s">
        <v>5817</v>
      </c>
      <c r="W1178" t="s">
        <v>6524</v>
      </c>
      <c r="AA1178" t="s">
        <v>6697</v>
      </c>
      <c r="AB1178" t="s">
        <v>6697</v>
      </c>
      <c r="AC1178" t="s">
        <v>6697</v>
      </c>
      <c r="AD1178" t="s">
        <v>6697</v>
      </c>
      <c r="AE1178" t="s">
        <v>6697</v>
      </c>
      <c r="AF1178" t="s">
        <v>6697</v>
      </c>
      <c r="AG1178" t="s">
        <v>6697</v>
      </c>
      <c r="AH1178" t="s">
        <v>6697</v>
      </c>
      <c r="AI1178" t="s">
        <v>6697</v>
      </c>
      <c r="AJ1178" t="s">
        <v>6697</v>
      </c>
      <c r="AK1178" t="s">
        <v>6697</v>
      </c>
      <c r="AL1178" t="s">
        <v>6697</v>
      </c>
      <c r="AM1178" t="s">
        <v>6697</v>
      </c>
      <c r="AN1178" t="s">
        <v>6697</v>
      </c>
      <c r="AO1178" t="s">
        <v>6697</v>
      </c>
      <c r="AP1178" t="s">
        <v>6697</v>
      </c>
      <c r="AQ1178" t="s">
        <v>6697</v>
      </c>
      <c r="AR1178" t="s">
        <v>6697</v>
      </c>
      <c r="AS1178" t="s">
        <v>6697</v>
      </c>
      <c r="AT1178">
        <v>0</v>
      </c>
      <c r="AU1178" t="s">
        <v>6697</v>
      </c>
      <c r="AV1178" t="s">
        <v>6697</v>
      </c>
      <c r="AW1178">
        <v>1</v>
      </c>
      <c r="AX1178" t="s">
        <v>6697</v>
      </c>
      <c r="AY1178" t="s">
        <v>6697</v>
      </c>
      <c r="BA1178" t="s">
        <v>6697</v>
      </c>
    </row>
    <row r="1179" spans="1:53">
      <c r="A1179" t="s">
        <v>613</v>
      </c>
      <c r="B1179" t="s">
        <v>1191</v>
      </c>
      <c r="C1179" t="s">
        <v>1497</v>
      </c>
      <c r="D1179" t="s">
        <v>1667</v>
      </c>
      <c r="E1179" t="s">
        <v>1974</v>
      </c>
      <c r="F1179">
        <v>0</v>
      </c>
      <c r="G1179" t="s">
        <v>1977</v>
      </c>
      <c r="H1179" t="s">
        <v>1979</v>
      </c>
      <c r="I1179" t="s">
        <v>3151</v>
      </c>
      <c r="J1179" t="s">
        <v>3542</v>
      </c>
      <c r="K1179" t="s">
        <v>3545</v>
      </c>
      <c r="L1179" t="s">
        <v>3563</v>
      </c>
      <c r="M1179" t="s">
        <v>3864</v>
      </c>
      <c r="N1179" t="s">
        <v>174</v>
      </c>
      <c r="O1179" t="s">
        <v>3762</v>
      </c>
      <c r="P1179" t="s">
        <v>4315</v>
      </c>
      <c r="Q1179" t="s">
        <v>4319</v>
      </c>
      <c r="R1179" t="s">
        <v>4321</v>
      </c>
      <c r="S1179" t="s">
        <v>5152</v>
      </c>
      <c r="T1179" t="s">
        <v>5440</v>
      </c>
      <c r="U1179" t="s">
        <v>5440</v>
      </c>
      <c r="V1179" t="s">
        <v>5784</v>
      </c>
      <c r="W1179" t="s">
        <v>6525</v>
      </c>
      <c r="AA1179" t="s">
        <v>6697</v>
      </c>
      <c r="AB1179" t="s">
        <v>6697</v>
      </c>
      <c r="AC1179" t="s">
        <v>6697</v>
      </c>
      <c r="AD1179" t="s">
        <v>6697</v>
      </c>
      <c r="AE1179" t="s">
        <v>6697</v>
      </c>
      <c r="AF1179" t="s">
        <v>6697</v>
      </c>
      <c r="AG1179" t="s">
        <v>6697</v>
      </c>
      <c r="AH1179" t="s">
        <v>6697</v>
      </c>
      <c r="AI1179" t="s">
        <v>6697</v>
      </c>
      <c r="AJ1179" t="s">
        <v>6697</v>
      </c>
      <c r="AK1179" t="s">
        <v>6697</v>
      </c>
      <c r="AL1179" t="s">
        <v>6697</v>
      </c>
      <c r="AM1179" t="s">
        <v>6697</v>
      </c>
      <c r="AN1179" t="s">
        <v>6700</v>
      </c>
      <c r="AO1179" t="s">
        <v>6697</v>
      </c>
      <c r="AP1179" t="s">
        <v>6697</v>
      </c>
      <c r="AQ1179" t="s">
        <v>6697</v>
      </c>
      <c r="AR1179" t="s">
        <v>6697</v>
      </c>
      <c r="AS1179" t="s">
        <v>6697</v>
      </c>
      <c r="AT1179">
        <v>2</v>
      </c>
      <c r="AU1179" t="s">
        <v>6697</v>
      </c>
      <c r="AV1179" t="s">
        <v>6697</v>
      </c>
      <c r="AW1179">
        <v>1</v>
      </c>
      <c r="AX1179" t="s">
        <v>6697</v>
      </c>
      <c r="AY1179" t="s">
        <v>6697</v>
      </c>
      <c r="BA1179" t="s">
        <v>6697</v>
      </c>
    </row>
    <row r="1180" spans="1:53">
      <c r="A1180" t="s">
        <v>613</v>
      </c>
      <c r="B1180" t="s">
        <v>213</v>
      </c>
      <c r="C1180" t="s">
        <v>1560</v>
      </c>
      <c r="D1180" t="s">
        <v>1667</v>
      </c>
      <c r="E1180" t="s">
        <v>1974</v>
      </c>
      <c r="F1180">
        <v>0</v>
      </c>
      <c r="G1180" t="s">
        <v>1977</v>
      </c>
      <c r="H1180" t="s">
        <v>1979</v>
      </c>
      <c r="I1180" t="s">
        <v>3152</v>
      </c>
      <c r="J1180" t="s">
        <v>3542</v>
      </c>
      <c r="K1180" t="s">
        <v>3545</v>
      </c>
      <c r="L1180" t="s">
        <v>3563</v>
      </c>
      <c r="M1180" t="s">
        <v>3864</v>
      </c>
      <c r="N1180" t="s">
        <v>174</v>
      </c>
      <c r="O1180" t="s">
        <v>3644</v>
      </c>
      <c r="P1180" t="s">
        <v>4315</v>
      </c>
      <c r="Q1180" t="s">
        <v>4319</v>
      </c>
      <c r="R1180" t="s">
        <v>4321</v>
      </c>
      <c r="S1180" t="s">
        <v>5150</v>
      </c>
      <c r="T1180" t="s">
        <v>5439</v>
      </c>
      <c r="U1180" t="s">
        <v>4324</v>
      </c>
      <c r="V1180" t="s">
        <v>5817</v>
      </c>
      <c r="W1180" t="s">
        <v>6526</v>
      </c>
      <c r="AA1180" t="s">
        <v>6697</v>
      </c>
      <c r="AB1180" t="s">
        <v>6697</v>
      </c>
      <c r="AC1180" t="s">
        <v>6697</v>
      </c>
      <c r="AD1180" t="s">
        <v>6697</v>
      </c>
      <c r="AE1180" t="s">
        <v>6697</v>
      </c>
      <c r="AF1180" t="s">
        <v>6697</v>
      </c>
      <c r="AG1180" t="s">
        <v>6697</v>
      </c>
      <c r="AH1180" t="s">
        <v>6697</v>
      </c>
      <c r="AI1180" t="s">
        <v>6697</v>
      </c>
      <c r="AJ1180" t="s">
        <v>6697</v>
      </c>
      <c r="AK1180" t="s">
        <v>6697</v>
      </c>
      <c r="AL1180" t="s">
        <v>6697</v>
      </c>
      <c r="AM1180" t="s">
        <v>6697</v>
      </c>
      <c r="AN1180" t="s">
        <v>6700</v>
      </c>
      <c r="AO1180" t="s">
        <v>6697</v>
      </c>
      <c r="AP1180" t="s">
        <v>6697</v>
      </c>
      <c r="AQ1180" t="s">
        <v>6697</v>
      </c>
      <c r="AR1180" t="s">
        <v>6697</v>
      </c>
      <c r="AS1180" t="s">
        <v>6697</v>
      </c>
      <c r="AT1180">
        <v>1</v>
      </c>
      <c r="AU1180" t="s">
        <v>6697</v>
      </c>
      <c r="AV1180" t="s">
        <v>6697</v>
      </c>
      <c r="AW1180">
        <v>1</v>
      </c>
      <c r="AX1180" t="s">
        <v>6697</v>
      </c>
      <c r="AY1180" t="s">
        <v>6697</v>
      </c>
      <c r="BA1180" t="s">
        <v>6697</v>
      </c>
    </row>
    <row r="1181" spans="1:53">
      <c r="A1181" t="s">
        <v>615</v>
      </c>
      <c r="B1181" t="s">
        <v>1192</v>
      </c>
      <c r="C1181" t="s">
        <v>1327</v>
      </c>
      <c r="D1181" t="s">
        <v>1662</v>
      </c>
      <c r="E1181" t="s">
        <v>1974</v>
      </c>
      <c r="F1181">
        <v>0</v>
      </c>
      <c r="G1181" t="s">
        <v>1977</v>
      </c>
      <c r="H1181" t="s">
        <v>1979</v>
      </c>
      <c r="I1181" t="s">
        <v>3153</v>
      </c>
      <c r="J1181" t="s">
        <v>3542</v>
      </c>
      <c r="K1181" t="s">
        <v>3545</v>
      </c>
      <c r="L1181" t="s">
        <v>3563</v>
      </c>
      <c r="M1181" t="s">
        <v>3864</v>
      </c>
      <c r="N1181" t="s">
        <v>174</v>
      </c>
      <c r="O1181" t="s">
        <v>4263</v>
      </c>
      <c r="P1181" t="s">
        <v>4315</v>
      </c>
      <c r="Q1181" t="s">
        <v>4319</v>
      </c>
      <c r="R1181" t="s">
        <v>4321</v>
      </c>
      <c r="S1181" t="s">
        <v>5153</v>
      </c>
      <c r="T1181" t="s">
        <v>5439</v>
      </c>
      <c r="U1181" t="s">
        <v>4324</v>
      </c>
      <c r="V1181" t="s">
        <v>5831</v>
      </c>
      <c r="W1181" t="s">
        <v>6527</v>
      </c>
      <c r="AA1181" t="s">
        <v>6697</v>
      </c>
      <c r="AB1181" t="s">
        <v>6697</v>
      </c>
      <c r="AC1181" t="s">
        <v>6697</v>
      </c>
      <c r="AD1181" t="s">
        <v>6697</v>
      </c>
      <c r="AE1181" t="s">
        <v>6697</v>
      </c>
      <c r="AF1181" t="s">
        <v>6697</v>
      </c>
      <c r="AG1181" t="s">
        <v>6697</v>
      </c>
      <c r="AH1181" t="s">
        <v>6697</v>
      </c>
      <c r="AI1181" t="s">
        <v>6697</v>
      </c>
      <c r="AJ1181" t="s">
        <v>6697</v>
      </c>
      <c r="AK1181" t="s">
        <v>6697</v>
      </c>
      <c r="AL1181" t="s">
        <v>6697</v>
      </c>
      <c r="AM1181" t="s">
        <v>6697</v>
      </c>
      <c r="AN1181" t="s">
        <v>6700</v>
      </c>
      <c r="AO1181" t="s">
        <v>6697</v>
      </c>
      <c r="AP1181" t="s">
        <v>6697</v>
      </c>
      <c r="AQ1181" t="s">
        <v>6697</v>
      </c>
      <c r="AR1181" t="s">
        <v>6697</v>
      </c>
      <c r="AS1181" t="s">
        <v>6697</v>
      </c>
      <c r="AT1181">
        <v>0</v>
      </c>
      <c r="AU1181" t="s">
        <v>6697</v>
      </c>
      <c r="AV1181" t="s">
        <v>6697</v>
      </c>
      <c r="AW1181">
        <v>2</v>
      </c>
      <c r="AX1181" t="s">
        <v>6697</v>
      </c>
      <c r="AY1181" t="s">
        <v>6697</v>
      </c>
      <c r="BA1181" t="s">
        <v>6697</v>
      </c>
    </row>
    <row r="1182" spans="1:53">
      <c r="A1182" t="s">
        <v>613</v>
      </c>
      <c r="B1182" t="s">
        <v>1193</v>
      </c>
      <c r="C1182" t="s">
        <v>1327</v>
      </c>
      <c r="D1182" t="s">
        <v>1660</v>
      </c>
      <c r="E1182" t="s">
        <v>1974</v>
      </c>
      <c r="F1182">
        <v>0</v>
      </c>
      <c r="G1182" t="s">
        <v>1977</v>
      </c>
      <c r="H1182" t="s">
        <v>1979</v>
      </c>
      <c r="I1182" t="s">
        <v>3154</v>
      </c>
      <c r="J1182" t="s">
        <v>3542</v>
      </c>
      <c r="K1182" t="s">
        <v>3545</v>
      </c>
      <c r="L1182" t="s">
        <v>3563</v>
      </c>
      <c r="M1182" t="s">
        <v>3865</v>
      </c>
      <c r="N1182" t="s">
        <v>174</v>
      </c>
      <c r="O1182" t="s">
        <v>4264</v>
      </c>
      <c r="P1182" t="s">
        <v>4315</v>
      </c>
      <c r="Q1182" t="s">
        <v>4319</v>
      </c>
      <c r="R1182" t="s">
        <v>4321</v>
      </c>
      <c r="S1182" t="s">
        <v>5154</v>
      </c>
      <c r="T1182" t="s">
        <v>5439</v>
      </c>
      <c r="U1182" t="s">
        <v>4324</v>
      </c>
      <c r="V1182" t="s">
        <v>5760</v>
      </c>
      <c r="W1182" t="s">
        <v>6528</v>
      </c>
      <c r="AA1182" t="s">
        <v>6697</v>
      </c>
      <c r="AB1182" t="s">
        <v>6697</v>
      </c>
      <c r="AC1182" t="s">
        <v>6697</v>
      </c>
      <c r="AD1182" t="s">
        <v>6697</v>
      </c>
      <c r="AE1182" t="s">
        <v>6697</v>
      </c>
      <c r="AF1182" t="s">
        <v>6697</v>
      </c>
      <c r="AG1182" t="s">
        <v>6697</v>
      </c>
      <c r="AH1182" t="s">
        <v>6697</v>
      </c>
      <c r="AI1182" t="s">
        <v>6697</v>
      </c>
      <c r="AJ1182" t="s">
        <v>6697</v>
      </c>
      <c r="AK1182" t="s">
        <v>6697</v>
      </c>
      <c r="AL1182" t="s">
        <v>6697</v>
      </c>
      <c r="AM1182" t="s">
        <v>6697</v>
      </c>
      <c r="AN1182" t="s">
        <v>6700</v>
      </c>
      <c r="AO1182" t="s">
        <v>6697</v>
      </c>
      <c r="AP1182" t="s">
        <v>6697</v>
      </c>
      <c r="AQ1182" t="s">
        <v>6697</v>
      </c>
      <c r="AR1182" t="s">
        <v>6697</v>
      </c>
      <c r="AS1182" t="s">
        <v>6697</v>
      </c>
      <c r="AT1182">
        <v>0</v>
      </c>
      <c r="AU1182" t="s">
        <v>6697</v>
      </c>
      <c r="AV1182" t="s">
        <v>6697</v>
      </c>
      <c r="AW1182">
        <v>1</v>
      </c>
      <c r="AX1182" t="s">
        <v>6697</v>
      </c>
      <c r="AY1182" t="s">
        <v>6697</v>
      </c>
      <c r="BA1182" t="s">
        <v>6697</v>
      </c>
    </row>
    <row r="1183" spans="1:53">
      <c r="A1183" t="s">
        <v>613</v>
      </c>
      <c r="B1183" t="s">
        <v>1194</v>
      </c>
      <c r="C1183" t="s">
        <v>1327</v>
      </c>
      <c r="D1183" t="s">
        <v>1660</v>
      </c>
      <c r="E1183" t="s">
        <v>1974</v>
      </c>
      <c r="F1183">
        <v>0</v>
      </c>
      <c r="G1183" t="s">
        <v>1977</v>
      </c>
      <c r="H1183" t="s">
        <v>1979</v>
      </c>
      <c r="I1183" t="s">
        <v>3155</v>
      </c>
      <c r="J1183" t="s">
        <v>3542</v>
      </c>
      <c r="K1183" t="s">
        <v>3545</v>
      </c>
      <c r="L1183" t="s">
        <v>3563</v>
      </c>
      <c r="M1183" t="s">
        <v>3864</v>
      </c>
      <c r="N1183" t="s">
        <v>174</v>
      </c>
      <c r="O1183" t="s">
        <v>4265</v>
      </c>
      <c r="P1183" t="s">
        <v>4315</v>
      </c>
      <c r="Q1183" t="s">
        <v>4319</v>
      </c>
      <c r="R1183" t="s">
        <v>4321</v>
      </c>
      <c r="S1183" t="s">
        <v>5155</v>
      </c>
      <c r="T1183" t="s">
        <v>5440</v>
      </c>
      <c r="U1183" t="s">
        <v>5440</v>
      </c>
      <c r="V1183" t="s">
        <v>5854</v>
      </c>
      <c r="W1183" t="s">
        <v>6528</v>
      </c>
      <c r="AA1183" t="s">
        <v>6697</v>
      </c>
      <c r="AB1183" t="s">
        <v>6697</v>
      </c>
      <c r="AC1183" t="s">
        <v>6697</v>
      </c>
      <c r="AD1183" t="s">
        <v>6697</v>
      </c>
      <c r="AE1183" t="s">
        <v>6697</v>
      </c>
      <c r="AF1183" t="s">
        <v>6697</v>
      </c>
      <c r="AG1183" t="s">
        <v>6697</v>
      </c>
      <c r="AH1183" t="s">
        <v>6697</v>
      </c>
      <c r="AI1183" t="s">
        <v>6697</v>
      </c>
      <c r="AJ1183" t="s">
        <v>6697</v>
      </c>
      <c r="AK1183" t="s">
        <v>6697</v>
      </c>
      <c r="AL1183" t="s">
        <v>6697</v>
      </c>
      <c r="AM1183" t="s">
        <v>6697</v>
      </c>
      <c r="AN1183" t="s">
        <v>6700</v>
      </c>
      <c r="AO1183" t="s">
        <v>6697</v>
      </c>
      <c r="AP1183" t="s">
        <v>6697</v>
      </c>
      <c r="AQ1183" t="s">
        <v>6697</v>
      </c>
      <c r="AR1183" t="s">
        <v>6697</v>
      </c>
      <c r="AS1183" t="s">
        <v>6697</v>
      </c>
      <c r="AT1183">
        <v>0</v>
      </c>
      <c r="AU1183" t="s">
        <v>6697</v>
      </c>
      <c r="AV1183" t="s">
        <v>6697</v>
      </c>
      <c r="AW1183">
        <v>1</v>
      </c>
      <c r="AX1183" t="s">
        <v>6697</v>
      </c>
      <c r="AY1183" t="s">
        <v>6697</v>
      </c>
      <c r="BA1183" t="s">
        <v>6697</v>
      </c>
    </row>
    <row r="1184" spans="1:53">
      <c r="A1184" t="s">
        <v>616</v>
      </c>
      <c r="B1184" t="s">
        <v>240</v>
      </c>
      <c r="C1184" t="s">
        <v>1327</v>
      </c>
      <c r="D1184" t="s">
        <v>1776</v>
      </c>
      <c r="E1184" t="s">
        <v>1974</v>
      </c>
      <c r="F1184">
        <v>0</v>
      </c>
      <c r="G1184" t="s">
        <v>1977</v>
      </c>
      <c r="H1184" t="s">
        <v>1979</v>
      </c>
      <c r="I1184" t="s">
        <v>3156</v>
      </c>
      <c r="J1184" t="s">
        <v>3542</v>
      </c>
      <c r="K1184" t="s">
        <v>3545</v>
      </c>
      <c r="L1184" t="s">
        <v>3563</v>
      </c>
      <c r="M1184" t="s">
        <v>3864</v>
      </c>
      <c r="N1184" t="s">
        <v>174</v>
      </c>
      <c r="O1184" t="s">
        <v>3679</v>
      </c>
      <c r="P1184" t="s">
        <v>4315</v>
      </c>
      <c r="Q1184" t="s">
        <v>4319</v>
      </c>
      <c r="R1184" t="s">
        <v>4321</v>
      </c>
      <c r="S1184" t="s">
        <v>5156</v>
      </c>
      <c r="T1184" t="s">
        <v>5439</v>
      </c>
      <c r="U1184" t="s">
        <v>4324</v>
      </c>
      <c r="V1184" t="s">
        <v>5855</v>
      </c>
      <c r="W1184" t="s">
        <v>6529</v>
      </c>
      <c r="AA1184" t="s">
        <v>6697</v>
      </c>
      <c r="AB1184" t="s">
        <v>6697</v>
      </c>
      <c r="AC1184" t="s">
        <v>6697</v>
      </c>
      <c r="AD1184" t="s">
        <v>6697</v>
      </c>
      <c r="AE1184" t="s">
        <v>6697</v>
      </c>
      <c r="AF1184" t="s">
        <v>6697</v>
      </c>
      <c r="AG1184" t="s">
        <v>6697</v>
      </c>
      <c r="AH1184" t="s">
        <v>6697</v>
      </c>
      <c r="AI1184" t="s">
        <v>6697</v>
      </c>
      <c r="AJ1184" t="s">
        <v>6697</v>
      </c>
      <c r="AK1184" t="s">
        <v>6697</v>
      </c>
      <c r="AL1184" t="s">
        <v>6697</v>
      </c>
      <c r="AM1184" t="s">
        <v>6697</v>
      </c>
      <c r="AN1184" t="s">
        <v>6700</v>
      </c>
      <c r="AO1184" t="s">
        <v>6697</v>
      </c>
      <c r="AP1184" t="s">
        <v>6697</v>
      </c>
      <c r="AQ1184" t="s">
        <v>6697</v>
      </c>
      <c r="AR1184" t="s">
        <v>6697</v>
      </c>
      <c r="AS1184" t="s">
        <v>6697</v>
      </c>
      <c r="AT1184">
        <v>0</v>
      </c>
      <c r="AU1184" t="s">
        <v>6697</v>
      </c>
      <c r="AV1184" t="s">
        <v>6697</v>
      </c>
      <c r="AW1184">
        <v>2</v>
      </c>
      <c r="AX1184" t="s">
        <v>6697</v>
      </c>
      <c r="AY1184" t="s">
        <v>6697</v>
      </c>
      <c r="BA1184" t="s">
        <v>6697</v>
      </c>
    </row>
    <row r="1185" spans="1:53">
      <c r="A1185" t="s">
        <v>617</v>
      </c>
      <c r="B1185" t="s">
        <v>1195</v>
      </c>
      <c r="C1185" t="s">
        <v>1327</v>
      </c>
      <c r="D1185" t="s">
        <v>1749</v>
      </c>
      <c r="E1185" t="s">
        <v>1974</v>
      </c>
      <c r="F1185">
        <v>0</v>
      </c>
      <c r="G1185" t="s">
        <v>1977</v>
      </c>
      <c r="H1185" t="s">
        <v>1979</v>
      </c>
      <c r="I1185" t="s">
        <v>3157</v>
      </c>
      <c r="J1185" t="s">
        <v>3542</v>
      </c>
      <c r="K1185" t="s">
        <v>3545</v>
      </c>
      <c r="L1185" t="s">
        <v>3563</v>
      </c>
      <c r="M1185" t="s">
        <v>3864</v>
      </c>
      <c r="N1185" t="s">
        <v>174</v>
      </c>
      <c r="O1185" t="s">
        <v>3937</v>
      </c>
      <c r="P1185" t="s">
        <v>4315</v>
      </c>
      <c r="Q1185" t="s">
        <v>4319</v>
      </c>
      <c r="R1185" t="s">
        <v>4323</v>
      </c>
      <c r="S1185" t="s">
        <v>5157</v>
      </c>
      <c r="T1185" t="s">
        <v>5439</v>
      </c>
      <c r="U1185" t="s">
        <v>4324</v>
      </c>
      <c r="V1185" t="s">
        <v>5856</v>
      </c>
      <c r="W1185" t="s">
        <v>6530</v>
      </c>
      <c r="AA1185" t="s">
        <v>6697</v>
      </c>
      <c r="AB1185" t="s">
        <v>6697</v>
      </c>
      <c r="AC1185" t="s">
        <v>6697</v>
      </c>
      <c r="AD1185" t="s">
        <v>6697</v>
      </c>
      <c r="AE1185" t="s">
        <v>6697</v>
      </c>
      <c r="AF1185" t="s">
        <v>6697</v>
      </c>
      <c r="AG1185" t="s">
        <v>6697</v>
      </c>
      <c r="AH1185" t="s">
        <v>6697</v>
      </c>
      <c r="AI1185" t="s">
        <v>6697</v>
      </c>
      <c r="AJ1185" t="s">
        <v>6697</v>
      </c>
      <c r="AK1185" t="s">
        <v>6697</v>
      </c>
      <c r="AL1185" t="s">
        <v>6697</v>
      </c>
      <c r="AM1185" t="s">
        <v>6697</v>
      </c>
      <c r="AN1185" t="s">
        <v>6699</v>
      </c>
      <c r="AO1185" t="s">
        <v>6697</v>
      </c>
      <c r="AP1185" t="s">
        <v>6697</v>
      </c>
      <c r="AQ1185" t="s">
        <v>6697</v>
      </c>
      <c r="AR1185" t="s">
        <v>6697</v>
      </c>
      <c r="AS1185" t="s">
        <v>6697</v>
      </c>
      <c r="AT1185">
        <v>0</v>
      </c>
      <c r="AU1185" t="s">
        <v>6697</v>
      </c>
      <c r="AV1185" t="s">
        <v>6697</v>
      </c>
      <c r="AW1185">
        <v>1</v>
      </c>
      <c r="AX1185" t="s">
        <v>6697</v>
      </c>
      <c r="AY1185" t="s">
        <v>6697</v>
      </c>
      <c r="BA1185" t="s">
        <v>6697</v>
      </c>
    </row>
    <row r="1186" spans="1:53">
      <c r="A1186" t="s">
        <v>202</v>
      </c>
      <c r="B1186" t="s">
        <v>288</v>
      </c>
      <c r="C1186" t="s">
        <v>1327</v>
      </c>
      <c r="D1186" t="s">
        <v>1660</v>
      </c>
      <c r="E1186" t="s">
        <v>1974</v>
      </c>
      <c r="F1186">
        <v>5</v>
      </c>
      <c r="G1186" t="s">
        <v>1977</v>
      </c>
      <c r="H1186" t="s">
        <v>1979</v>
      </c>
      <c r="I1186" t="s">
        <v>3158</v>
      </c>
      <c r="J1186" t="s">
        <v>3542</v>
      </c>
      <c r="K1186" t="s">
        <v>3545</v>
      </c>
      <c r="L1186" t="s">
        <v>3563</v>
      </c>
      <c r="M1186" t="s">
        <v>3649</v>
      </c>
      <c r="N1186" t="s">
        <v>174</v>
      </c>
      <c r="O1186" t="s">
        <v>3643</v>
      </c>
      <c r="P1186" t="s">
        <v>4315</v>
      </c>
      <c r="Q1186" t="s">
        <v>4319</v>
      </c>
      <c r="R1186" t="s">
        <v>4323</v>
      </c>
      <c r="S1186" t="s">
        <v>5158</v>
      </c>
      <c r="T1186" t="s">
        <v>5439</v>
      </c>
      <c r="U1186" t="s">
        <v>4324</v>
      </c>
      <c r="V1186" t="s">
        <v>5817</v>
      </c>
      <c r="W1186" t="s">
        <v>6531</v>
      </c>
      <c r="AA1186" t="s">
        <v>6697</v>
      </c>
      <c r="AB1186" t="s">
        <v>6697</v>
      </c>
      <c r="AC1186" t="s">
        <v>6699</v>
      </c>
      <c r="AD1186" t="s">
        <v>6697</v>
      </c>
      <c r="AE1186" t="s">
        <v>6697</v>
      </c>
      <c r="AF1186" t="s">
        <v>6697</v>
      </c>
      <c r="AG1186" t="s">
        <v>6697</v>
      </c>
      <c r="AH1186" t="s">
        <v>6697</v>
      </c>
      <c r="AI1186" t="s">
        <v>6697</v>
      </c>
      <c r="AJ1186" t="s">
        <v>6697</v>
      </c>
      <c r="AK1186" t="s">
        <v>6697</v>
      </c>
      <c r="AL1186" t="s">
        <v>6697</v>
      </c>
      <c r="AM1186" t="s">
        <v>6697</v>
      </c>
      <c r="AN1186" t="s">
        <v>6699</v>
      </c>
      <c r="AO1186" t="s">
        <v>6697</v>
      </c>
      <c r="AP1186" t="s">
        <v>6697</v>
      </c>
      <c r="AQ1186" t="s">
        <v>6697</v>
      </c>
      <c r="AR1186" t="s">
        <v>6697</v>
      </c>
      <c r="AS1186" t="s">
        <v>6697</v>
      </c>
      <c r="AT1186">
        <v>0</v>
      </c>
      <c r="AU1186" t="s">
        <v>6697</v>
      </c>
      <c r="AV1186" t="s">
        <v>6697</v>
      </c>
      <c r="AW1186">
        <v>1</v>
      </c>
      <c r="AX1186" t="s">
        <v>6697</v>
      </c>
      <c r="AY1186" t="s">
        <v>6697</v>
      </c>
      <c r="BA1186" t="s">
        <v>6697</v>
      </c>
    </row>
    <row r="1187" spans="1:53">
      <c r="A1187" t="s">
        <v>561</v>
      </c>
      <c r="B1187" t="s">
        <v>622</v>
      </c>
      <c r="C1187" t="s">
        <v>1327</v>
      </c>
      <c r="D1187" t="s">
        <v>1736</v>
      </c>
      <c r="E1187" t="s">
        <v>1974</v>
      </c>
      <c r="F1187">
        <v>0</v>
      </c>
      <c r="G1187" t="s">
        <v>1977</v>
      </c>
      <c r="H1187" t="s">
        <v>1979</v>
      </c>
      <c r="I1187" t="s">
        <v>3159</v>
      </c>
      <c r="J1187" t="s">
        <v>3542</v>
      </c>
      <c r="K1187" t="s">
        <v>3545</v>
      </c>
      <c r="L1187" t="s">
        <v>3563</v>
      </c>
      <c r="M1187" t="s">
        <v>3864</v>
      </c>
      <c r="N1187" t="s">
        <v>174</v>
      </c>
      <c r="O1187" t="s">
        <v>3958</v>
      </c>
      <c r="P1187" t="s">
        <v>4315</v>
      </c>
      <c r="Q1187" t="s">
        <v>4319</v>
      </c>
      <c r="R1187" t="s">
        <v>4321</v>
      </c>
      <c r="S1187" t="s">
        <v>4761</v>
      </c>
      <c r="T1187" t="s">
        <v>5439</v>
      </c>
      <c r="U1187" t="s">
        <v>4324</v>
      </c>
      <c r="V1187" t="s">
        <v>5857</v>
      </c>
      <c r="W1187" t="s">
        <v>6532</v>
      </c>
      <c r="AA1187" t="s">
        <v>6697</v>
      </c>
      <c r="AB1187" t="s">
        <v>6697</v>
      </c>
      <c r="AC1187" t="s">
        <v>6697</v>
      </c>
      <c r="AD1187" t="s">
        <v>6697</v>
      </c>
      <c r="AE1187" t="s">
        <v>6697</v>
      </c>
      <c r="AF1187" t="s">
        <v>6697</v>
      </c>
      <c r="AG1187" t="s">
        <v>6697</v>
      </c>
      <c r="AH1187" t="s">
        <v>6697</v>
      </c>
      <c r="AI1187" t="s">
        <v>6697</v>
      </c>
      <c r="AJ1187" t="s">
        <v>6697</v>
      </c>
      <c r="AK1187" t="s">
        <v>6697</v>
      </c>
      <c r="AL1187" t="s">
        <v>6697</v>
      </c>
      <c r="AM1187" t="s">
        <v>6697</v>
      </c>
      <c r="AN1187" t="s">
        <v>6700</v>
      </c>
      <c r="AO1187" t="s">
        <v>6697</v>
      </c>
      <c r="AP1187" t="s">
        <v>6697</v>
      </c>
      <c r="AQ1187" t="s">
        <v>6697</v>
      </c>
      <c r="AR1187" t="s">
        <v>6697</v>
      </c>
      <c r="AS1187" t="s">
        <v>6697</v>
      </c>
      <c r="AT1187">
        <v>0</v>
      </c>
      <c r="AU1187" t="s">
        <v>6697</v>
      </c>
      <c r="AV1187" t="s">
        <v>6697</v>
      </c>
      <c r="AW1187">
        <v>2</v>
      </c>
      <c r="AX1187" t="s">
        <v>6697</v>
      </c>
      <c r="AY1187" t="s">
        <v>6697</v>
      </c>
      <c r="BA1187" t="s">
        <v>6697</v>
      </c>
    </row>
    <row r="1188" spans="1:53">
      <c r="A1188" t="s">
        <v>618</v>
      </c>
      <c r="B1188" t="s">
        <v>1196</v>
      </c>
      <c r="C1188" t="s">
        <v>1325</v>
      </c>
      <c r="D1188" t="s">
        <v>1926</v>
      </c>
      <c r="E1188" t="s">
        <v>1973</v>
      </c>
      <c r="F1188">
        <v>0</v>
      </c>
      <c r="G1188" t="s">
        <v>1977</v>
      </c>
      <c r="H1188" t="s">
        <v>1979</v>
      </c>
      <c r="I1188" t="s">
        <v>3160</v>
      </c>
      <c r="J1188" t="s">
        <v>3542</v>
      </c>
      <c r="K1188" t="s">
        <v>3544</v>
      </c>
      <c r="L1188" t="s">
        <v>3562</v>
      </c>
      <c r="M1188" t="s">
        <v>3956</v>
      </c>
      <c r="N1188" t="s">
        <v>193</v>
      </c>
      <c r="O1188" t="s">
        <v>4034</v>
      </c>
      <c r="P1188" t="s">
        <v>4315</v>
      </c>
      <c r="Q1188" t="s">
        <v>4319</v>
      </c>
      <c r="R1188" t="s">
        <v>4323</v>
      </c>
      <c r="S1188" t="s">
        <v>5159</v>
      </c>
      <c r="T1188" t="s">
        <v>5439</v>
      </c>
      <c r="U1188" t="s">
        <v>4324</v>
      </c>
      <c r="V1188" t="s">
        <v>5616</v>
      </c>
      <c r="W1188" t="s">
        <v>6533</v>
      </c>
      <c r="AA1188" t="s">
        <v>6697</v>
      </c>
      <c r="AB1188" t="s">
        <v>6697</v>
      </c>
      <c r="AC1188" t="s">
        <v>6697</v>
      </c>
      <c r="AD1188" t="s">
        <v>6697</v>
      </c>
      <c r="AE1188" t="s">
        <v>6697</v>
      </c>
      <c r="AF1188" t="s">
        <v>6697</v>
      </c>
      <c r="AG1188" t="s">
        <v>6697</v>
      </c>
      <c r="AH1188" t="s">
        <v>6697</v>
      </c>
      <c r="AI1188" t="s">
        <v>6697</v>
      </c>
      <c r="AJ1188" t="s">
        <v>6697</v>
      </c>
      <c r="AK1188" t="s">
        <v>6697</v>
      </c>
      <c r="AL1188" t="s">
        <v>6697</v>
      </c>
      <c r="AM1188" t="s">
        <v>6697</v>
      </c>
      <c r="AN1188" t="s">
        <v>6699</v>
      </c>
      <c r="AO1188" t="s">
        <v>6697</v>
      </c>
      <c r="AP1188" t="s">
        <v>6697</v>
      </c>
      <c r="AQ1188" t="s">
        <v>6697</v>
      </c>
      <c r="AR1188" t="s">
        <v>6697</v>
      </c>
      <c r="AS1188" t="s">
        <v>6697</v>
      </c>
      <c r="AT1188">
        <v>0</v>
      </c>
      <c r="AU1188" t="s">
        <v>6697</v>
      </c>
      <c r="AV1188" t="s">
        <v>6697</v>
      </c>
      <c r="AW1188">
        <v>0</v>
      </c>
      <c r="AX1188" t="s">
        <v>6697</v>
      </c>
      <c r="AY1188" t="s">
        <v>6697</v>
      </c>
      <c r="BA1188" t="s">
        <v>6697</v>
      </c>
    </row>
    <row r="1189" spans="1:53">
      <c r="A1189" t="s">
        <v>561</v>
      </c>
      <c r="B1189" t="s">
        <v>619</v>
      </c>
      <c r="C1189" t="s">
        <v>1327</v>
      </c>
      <c r="D1189" t="s">
        <v>1736</v>
      </c>
      <c r="E1189" t="s">
        <v>1974</v>
      </c>
      <c r="F1189">
        <v>0</v>
      </c>
      <c r="G1189" t="s">
        <v>1977</v>
      </c>
      <c r="H1189" t="s">
        <v>1979</v>
      </c>
      <c r="I1189" t="s">
        <v>3161</v>
      </c>
      <c r="J1189" t="s">
        <v>3542</v>
      </c>
      <c r="K1189" t="s">
        <v>3545</v>
      </c>
      <c r="L1189" t="s">
        <v>3563</v>
      </c>
      <c r="M1189" t="s">
        <v>3864</v>
      </c>
      <c r="N1189" t="s">
        <v>174</v>
      </c>
      <c r="O1189" t="s">
        <v>3957</v>
      </c>
      <c r="P1189" t="s">
        <v>4315</v>
      </c>
      <c r="Q1189" t="s">
        <v>4319</v>
      </c>
      <c r="R1189" t="s">
        <v>4321</v>
      </c>
      <c r="S1189" t="s">
        <v>5160</v>
      </c>
      <c r="T1189" t="s">
        <v>5439</v>
      </c>
      <c r="U1189" t="s">
        <v>4324</v>
      </c>
      <c r="V1189" t="s">
        <v>5721</v>
      </c>
      <c r="W1189" t="s">
        <v>5720</v>
      </c>
      <c r="AA1189" t="s">
        <v>6697</v>
      </c>
      <c r="AB1189" t="s">
        <v>6697</v>
      </c>
      <c r="AC1189" t="s">
        <v>6697</v>
      </c>
      <c r="AD1189" t="s">
        <v>6697</v>
      </c>
      <c r="AE1189" t="s">
        <v>6697</v>
      </c>
      <c r="AF1189" t="s">
        <v>6697</v>
      </c>
      <c r="AG1189" t="s">
        <v>6697</v>
      </c>
      <c r="AH1189" t="s">
        <v>6697</v>
      </c>
      <c r="AI1189" t="s">
        <v>6697</v>
      </c>
      <c r="AJ1189" t="s">
        <v>6697</v>
      </c>
      <c r="AK1189" t="s">
        <v>6697</v>
      </c>
      <c r="AL1189" t="s">
        <v>6697</v>
      </c>
      <c r="AM1189" t="s">
        <v>6697</v>
      </c>
      <c r="AN1189" t="s">
        <v>6700</v>
      </c>
      <c r="AO1189" t="s">
        <v>6697</v>
      </c>
      <c r="AP1189" t="s">
        <v>6697</v>
      </c>
      <c r="AQ1189" t="s">
        <v>6697</v>
      </c>
      <c r="AR1189" t="s">
        <v>6697</v>
      </c>
      <c r="AS1189" t="s">
        <v>6697</v>
      </c>
      <c r="AT1189">
        <v>0</v>
      </c>
      <c r="AU1189" t="s">
        <v>6697</v>
      </c>
      <c r="AV1189" t="s">
        <v>6697</v>
      </c>
      <c r="AW1189">
        <v>2</v>
      </c>
      <c r="AX1189" t="s">
        <v>6697</v>
      </c>
      <c r="AY1189" t="s">
        <v>6697</v>
      </c>
      <c r="BA1189" t="s">
        <v>6697</v>
      </c>
    </row>
    <row r="1190" spans="1:53">
      <c r="A1190" t="s">
        <v>619</v>
      </c>
      <c r="B1190" t="s">
        <v>561</v>
      </c>
      <c r="C1190" t="s">
        <v>1327</v>
      </c>
      <c r="D1190" t="s">
        <v>1736</v>
      </c>
      <c r="E1190" t="s">
        <v>1974</v>
      </c>
      <c r="F1190">
        <v>0</v>
      </c>
      <c r="G1190" t="s">
        <v>1977</v>
      </c>
      <c r="H1190" t="s">
        <v>1979</v>
      </c>
      <c r="I1190" t="s">
        <v>3162</v>
      </c>
      <c r="J1190" t="s">
        <v>3542</v>
      </c>
      <c r="K1190" t="s">
        <v>3545</v>
      </c>
      <c r="L1190" t="s">
        <v>3563</v>
      </c>
      <c r="M1190" t="s">
        <v>3957</v>
      </c>
      <c r="N1190" t="s">
        <v>174</v>
      </c>
      <c r="O1190" t="s">
        <v>3864</v>
      </c>
      <c r="P1190" t="s">
        <v>4315</v>
      </c>
      <c r="Q1190" t="s">
        <v>4319</v>
      </c>
      <c r="R1190" t="s">
        <v>4323</v>
      </c>
      <c r="S1190" t="s">
        <v>5160</v>
      </c>
      <c r="T1190" t="s">
        <v>5439</v>
      </c>
      <c r="U1190" t="s">
        <v>4324</v>
      </c>
      <c r="V1190" t="s">
        <v>5858</v>
      </c>
      <c r="W1190" t="s">
        <v>6533</v>
      </c>
      <c r="AA1190" t="s">
        <v>6697</v>
      </c>
      <c r="AB1190" t="s">
        <v>6697</v>
      </c>
      <c r="AC1190" t="s">
        <v>6697</v>
      </c>
      <c r="AD1190" t="s">
        <v>6697</v>
      </c>
      <c r="AE1190" t="s">
        <v>6697</v>
      </c>
      <c r="AF1190" t="s">
        <v>6697</v>
      </c>
      <c r="AG1190" t="s">
        <v>6697</v>
      </c>
      <c r="AH1190" t="s">
        <v>6697</v>
      </c>
      <c r="AI1190" t="s">
        <v>6697</v>
      </c>
      <c r="AJ1190" t="s">
        <v>6697</v>
      </c>
      <c r="AK1190" t="s">
        <v>6697</v>
      </c>
      <c r="AL1190" t="s">
        <v>6697</v>
      </c>
      <c r="AM1190" t="s">
        <v>6697</v>
      </c>
      <c r="AN1190" t="s">
        <v>6699</v>
      </c>
      <c r="AO1190" t="s">
        <v>6697</v>
      </c>
      <c r="AP1190" t="s">
        <v>6697</v>
      </c>
      <c r="AQ1190" t="s">
        <v>6697</v>
      </c>
      <c r="AR1190" t="s">
        <v>6697</v>
      </c>
      <c r="AS1190" t="s">
        <v>6697</v>
      </c>
      <c r="AT1190">
        <v>0</v>
      </c>
      <c r="AU1190" t="s">
        <v>6697</v>
      </c>
      <c r="AV1190" t="s">
        <v>6697</v>
      </c>
      <c r="AW1190">
        <v>2</v>
      </c>
      <c r="AX1190" t="s">
        <v>6697</v>
      </c>
      <c r="AY1190" t="s">
        <v>6697</v>
      </c>
      <c r="BA1190" t="s">
        <v>6697</v>
      </c>
    </row>
    <row r="1191" spans="1:53">
      <c r="A1191" t="s">
        <v>620</v>
      </c>
      <c r="B1191" t="s">
        <v>1197</v>
      </c>
      <c r="C1191" t="s">
        <v>1327</v>
      </c>
      <c r="D1191" t="s">
        <v>1660</v>
      </c>
      <c r="E1191" t="s">
        <v>1974</v>
      </c>
      <c r="F1191">
        <v>0</v>
      </c>
      <c r="G1191" t="s">
        <v>1977</v>
      </c>
      <c r="H1191" t="s">
        <v>1979</v>
      </c>
      <c r="I1191" t="s">
        <v>3163</v>
      </c>
      <c r="J1191" t="s">
        <v>3542</v>
      </c>
      <c r="K1191" t="s">
        <v>3545</v>
      </c>
      <c r="L1191" t="s">
        <v>3563</v>
      </c>
      <c r="M1191" t="s">
        <v>3637</v>
      </c>
      <c r="N1191" t="s">
        <v>174</v>
      </c>
      <c r="O1191" t="s">
        <v>3620</v>
      </c>
      <c r="P1191" t="s">
        <v>4315</v>
      </c>
      <c r="Q1191" t="s">
        <v>4319</v>
      </c>
      <c r="R1191" t="s">
        <v>4323</v>
      </c>
      <c r="S1191" t="s">
        <v>5161</v>
      </c>
      <c r="T1191" t="s">
        <v>5439</v>
      </c>
      <c r="U1191" t="s">
        <v>4324</v>
      </c>
      <c r="V1191" t="s">
        <v>5859</v>
      </c>
      <c r="W1191" t="s">
        <v>5859</v>
      </c>
      <c r="AA1191" t="s">
        <v>6697</v>
      </c>
      <c r="AB1191" t="s">
        <v>6697</v>
      </c>
      <c r="AC1191" t="s">
        <v>6697</v>
      </c>
      <c r="AD1191" t="s">
        <v>6697</v>
      </c>
      <c r="AE1191" t="s">
        <v>6697</v>
      </c>
      <c r="AF1191" t="s">
        <v>6697</v>
      </c>
      <c r="AG1191" t="s">
        <v>6697</v>
      </c>
      <c r="AH1191" t="s">
        <v>6697</v>
      </c>
      <c r="AI1191" t="s">
        <v>6697</v>
      </c>
      <c r="AJ1191" t="s">
        <v>6697</v>
      </c>
      <c r="AK1191" t="s">
        <v>6697</v>
      </c>
      <c r="AL1191" t="s">
        <v>6697</v>
      </c>
      <c r="AM1191" t="s">
        <v>6697</v>
      </c>
      <c r="AN1191" t="s">
        <v>6699</v>
      </c>
      <c r="AO1191" t="s">
        <v>6697</v>
      </c>
      <c r="AP1191" t="s">
        <v>6697</v>
      </c>
      <c r="AQ1191" t="s">
        <v>6697</v>
      </c>
      <c r="AR1191" t="s">
        <v>6697</v>
      </c>
      <c r="AS1191" t="s">
        <v>6697</v>
      </c>
      <c r="AT1191">
        <v>0</v>
      </c>
      <c r="AU1191" t="s">
        <v>6697</v>
      </c>
      <c r="AV1191" t="s">
        <v>6697</v>
      </c>
      <c r="AW1191">
        <v>1</v>
      </c>
      <c r="AX1191" t="s">
        <v>6697</v>
      </c>
      <c r="AY1191" t="s">
        <v>6697</v>
      </c>
      <c r="BA1191" t="s">
        <v>6697</v>
      </c>
    </row>
    <row r="1192" spans="1:53">
      <c r="A1192" t="s">
        <v>202</v>
      </c>
      <c r="B1192" t="s">
        <v>1198</v>
      </c>
      <c r="C1192" t="s">
        <v>1327</v>
      </c>
      <c r="D1192" t="s">
        <v>1680</v>
      </c>
      <c r="E1192" t="s">
        <v>1974</v>
      </c>
      <c r="F1192">
        <v>10</v>
      </c>
      <c r="G1192" t="s">
        <v>1977</v>
      </c>
      <c r="H1192" t="s">
        <v>1979</v>
      </c>
      <c r="I1192" t="s">
        <v>3164</v>
      </c>
      <c r="J1192" t="s">
        <v>3542</v>
      </c>
      <c r="K1192" t="s">
        <v>3545</v>
      </c>
      <c r="L1192" t="s">
        <v>3563</v>
      </c>
      <c r="M1192" t="s">
        <v>3637</v>
      </c>
      <c r="N1192" t="s">
        <v>174</v>
      </c>
      <c r="O1192" t="s">
        <v>3576</v>
      </c>
      <c r="P1192" t="s">
        <v>4315</v>
      </c>
      <c r="Q1192" t="s">
        <v>4319</v>
      </c>
      <c r="R1192" t="s">
        <v>4321</v>
      </c>
      <c r="S1192" t="s">
        <v>5162</v>
      </c>
      <c r="T1192" t="s">
        <v>5439</v>
      </c>
      <c r="U1192" t="s">
        <v>4324</v>
      </c>
      <c r="V1192" t="s">
        <v>5860</v>
      </c>
      <c r="W1192" t="s">
        <v>6534</v>
      </c>
      <c r="AA1192" t="s">
        <v>6697</v>
      </c>
      <c r="AB1192" t="s">
        <v>6697</v>
      </c>
      <c r="AC1192" t="s">
        <v>6699</v>
      </c>
      <c r="AD1192" t="s">
        <v>6697</v>
      </c>
      <c r="AE1192" t="s">
        <v>6697</v>
      </c>
      <c r="AF1192" t="s">
        <v>6699</v>
      </c>
      <c r="AG1192" t="s">
        <v>6697</v>
      </c>
      <c r="AH1192" t="s">
        <v>6697</v>
      </c>
      <c r="AI1192" t="s">
        <v>6697</v>
      </c>
      <c r="AJ1192" t="s">
        <v>6697</v>
      </c>
      <c r="AK1192" t="s">
        <v>6697</v>
      </c>
      <c r="AL1192" t="s">
        <v>6697</v>
      </c>
      <c r="AM1192" t="s">
        <v>6697</v>
      </c>
      <c r="AN1192" t="s">
        <v>6700</v>
      </c>
      <c r="AO1192" t="s">
        <v>6697</v>
      </c>
      <c r="AP1192" t="s">
        <v>6697</v>
      </c>
      <c r="AQ1192" t="s">
        <v>6697</v>
      </c>
      <c r="AR1192" t="s">
        <v>6697</v>
      </c>
      <c r="AS1192" t="s">
        <v>6697</v>
      </c>
      <c r="AT1192">
        <v>0</v>
      </c>
      <c r="AU1192" t="s">
        <v>6697</v>
      </c>
      <c r="AV1192" t="s">
        <v>6697</v>
      </c>
      <c r="AW1192">
        <v>2</v>
      </c>
      <c r="AX1192" t="s">
        <v>6697</v>
      </c>
      <c r="AY1192" t="s">
        <v>6697</v>
      </c>
      <c r="BA1192" t="s">
        <v>6697</v>
      </c>
    </row>
    <row r="1193" spans="1:53">
      <c r="A1193" t="s">
        <v>202</v>
      </c>
      <c r="B1193" t="s">
        <v>1199</v>
      </c>
      <c r="C1193" t="s">
        <v>1327</v>
      </c>
      <c r="D1193" t="s">
        <v>1696</v>
      </c>
      <c r="E1193" t="s">
        <v>1974</v>
      </c>
      <c r="F1193">
        <v>5</v>
      </c>
      <c r="G1193" t="s">
        <v>1977</v>
      </c>
      <c r="H1193" t="s">
        <v>1979</v>
      </c>
      <c r="I1193" t="s">
        <v>3165</v>
      </c>
      <c r="J1193" t="s">
        <v>3542</v>
      </c>
      <c r="K1193" t="s">
        <v>3545</v>
      </c>
      <c r="L1193" t="s">
        <v>3563</v>
      </c>
      <c r="M1193" t="s">
        <v>3637</v>
      </c>
      <c r="N1193" t="s">
        <v>174</v>
      </c>
      <c r="O1193" t="s">
        <v>3576</v>
      </c>
      <c r="P1193" t="s">
        <v>4315</v>
      </c>
      <c r="Q1193" t="s">
        <v>4319</v>
      </c>
      <c r="R1193" t="s">
        <v>4323</v>
      </c>
      <c r="S1193" t="s">
        <v>4988</v>
      </c>
      <c r="T1193" t="s">
        <v>5439</v>
      </c>
      <c r="U1193" t="s">
        <v>4324</v>
      </c>
      <c r="V1193" t="s">
        <v>5861</v>
      </c>
      <c r="W1193" t="s">
        <v>6535</v>
      </c>
      <c r="AA1193" t="s">
        <v>6697</v>
      </c>
      <c r="AB1193" t="s">
        <v>6697</v>
      </c>
      <c r="AC1193" t="s">
        <v>6699</v>
      </c>
      <c r="AD1193" t="s">
        <v>6697</v>
      </c>
      <c r="AE1193" t="s">
        <v>6697</v>
      </c>
      <c r="AF1193" t="s">
        <v>6697</v>
      </c>
      <c r="AG1193" t="s">
        <v>6697</v>
      </c>
      <c r="AH1193" t="s">
        <v>6697</v>
      </c>
      <c r="AI1193" t="s">
        <v>6697</v>
      </c>
      <c r="AJ1193" t="s">
        <v>6697</v>
      </c>
      <c r="AK1193" t="s">
        <v>6697</v>
      </c>
      <c r="AL1193" t="s">
        <v>6697</v>
      </c>
      <c r="AM1193" t="s">
        <v>6697</v>
      </c>
      <c r="AN1193" t="s">
        <v>6699</v>
      </c>
      <c r="AO1193" t="s">
        <v>6697</v>
      </c>
      <c r="AP1193" t="s">
        <v>6697</v>
      </c>
      <c r="AQ1193" t="s">
        <v>6697</v>
      </c>
      <c r="AR1193" t="s">
        <v>6697</v>
      </c>
      <c r="AS1193" t="s">
        <v>6697</v>
      </c>
      <c r="AT1193">
        <v>0</v>
      </c>
      <c r="AU1193" t="s">
        <v>6697</v>
      </c>
      <c r="AV1193" t="s">
        <v>6697</v>
      </c>
      <c r="AW1193">
        <v>0</v>
      </c>
      <c r="AX1193" t="s">
        <v>6697</v>
      </c>
      <c r="AY1193" t="s">
        <v>6697</v>
      </c>
      <c r="BA1193" t="s">
        <v>6697</v>
      </c>
    </row>
    <row r="1194" spans="1:53">
      <c r="A1194" t="s">
        <v>202</v>
      </c>
      <c r="B1194" t="s">
        <v>1200</v>
      </c>
      <c r="C1194" t="s">
        <v>1327</v>
      </c>
      <c r="D1194" t="s">
        <v>1680</v>
      </c>
      <c r="E1194" t="s">
        <v>1974</v>
      </c>
      <c r="F1194">
        <v>5</v>
      </c>
      <c r="G1194" t="s">
        <v>1977</v>
      </c>
      <c r="H1194" t="s">
        <v>1979</v>
      </c>
      <c r="I1194" t="s">
        <v>3166</v>
      </c>
      <c r="J1194" t="s">
        <v>3542</v>
      </c>
      <c r="K1194" t="s">
        <v>3545</v>
      </c>
      <c r="L1194" t="s">
        <v>3563</v>
      </c>
      <c r="M1194" t="s">
        <v>3637</v>
      </c>
      <c r="N1194" t="s">
        <v>174</v>
      </c>
      <c r="O1194" t="s">
        <v>3576</v>
      </c>
      <c r="P1194" t="s">
        <v>4315</v>
      </c>
      <c r="Q1194" t="s">
        <v>4319</v>
      </c>
      <c r="R1194" t="s">
        <v>4323</v>
      </c>
      <c r="S1194" t="s">
        <v>5163</v>
      </c>
      <c r="T1194" t="s">
        <v>5439</v>
      </c>
      <c r="U1194" t="s">
        <v>4324</v>
      </c>
      <c r="V1194" t="s">
        <v>5862</v>
      </c>
      <c r="W1194" t="s">
        <v>6536</v>
      </c>
      <c r="AA1194" t="s">
        <v>6697</v>
      </c>
      <c r="AB1194" t="s">
        <v>6697</v>
      </c>
      <c r="AC1194" t="s">
        <v>6699</v>
      </c>
      <c r="AD1194" t="s">
        <v>6697</v>
      </c>
      <c r="AE1194" t="s">
        <v>6697</v>
      </c>
      <c r="AF1194" t="s">
        <v>6697</v>
      </c>
      <c r="AG1194" t="s">
        <v>6697</v>
      </c>
      <c r="AH1194" t="s">
        <v>6697</v>
      </c>
      <c r="AI1194" t="s">
        <v>6697</v>
      </c>
      <c r="AJ1194" t="s">
        <v>6697</v>
      </c>
      <c r="AK1194" t="s">
        <v>6697</v>
      </c>
      <c r="AL1194" t="s">
        <v>6697</v>
      </c>
      <c r="AM1194" t="s">
        <v>6697</v>
      </c>
      <c r="AN1194" t="s">
        <v>6699</v>
      </c>
      <c r="AO1194" t="s">
        <v>6697</v>
      </c>
      <c r="AP1194" t="s">
        <v>6697</v>
      </c>
      <c r="AQ1194" t="s">
        <v>6697</v>
      </c>
      <c r="AR1194" t="s">
        <v>6697</v>
      </c>
      <c r="AS1194" t="s">
        <v>6697</v>
      </c>
      <c r="AT1194">
        <v>0</v>
      </c>
      <c r="AU1194" t="s">
        <v>6697</v>
      </c>
      <c r="AV1194" t="s">
        <v>6697</v>
      </c>
      <c r="AW1194">
        <v>2</v>
      </c>
      <c r="AX1194" t="s">
        <v>6697</v>
      </c>
      <c r="AY1194" t="s">
        <v>6697</v>
      </c>
      <c r="BA1194" t="s">
        <v>6697</v>
      </c>
    </row>
    <row r="1195" spans="1:53">
      <c r="A1195" t="s">
        <v>561</v>
      </c>
      <c r="B1195" t="s">
        <v>245</v>
      </c>
      <c r="C1195" t="s">
        <v>1327</v>
      </c>
      <c r="D1195" t="s">
        <v>1771</v>
      </c>
      <c r="E1195" t="s">
        <v>1974</v>
      </c>
      <c r="F1195">
        <v>0</v>
      </c>
      <c r="G1195" t="s">
        <v>1977</v>
      </c>
      <c r="H1195" t="s">
        <v>1979</v>
      </c>
      <c r="I1195" t="s">
        <v>3167</v>
      </c>
      <c r="J1195" t="s">
        <v>3542</v>
      </c>
      <c r="K1195" t="s">
        <v>3545</v>
      </c>
      <c r="L1195" t="s">
        <v>3563</v>
      </c>
      <c r="M1195" t="s">
        <v>3864</v>
      </c>
      <c r="N1195" t="s">
        <v>174</v>
      </c>
      <c r="O1195" t="s">
        <v>3851</v>
      </c>
      <c r="P1195" t="s">
        <v>4315</v>
      </c>
      <c r="Q1195" t="s">
        <v>4319</v>
      </c>
      <c r="R1195" t="s">
        <v>4321</v>
      </c>
      <c r="S1195" t="s">
        <v>5164</v>
      </c>
      <c r="T1195" t="s">
        <v>5439</v>
      </c>
      <c r="U1195" t="s">
        <v>4324</v>
      </c>
      <c r="V1195" t="s">
        <v>5863</v>
      </c>
      <c r="W1195" t="s">
        <v>6537</v>
      </c>
      <c r="AA1195" t="s">
        <v>6697</v>
      </c>
      <c r="AB1195" t="s">
        <v>6697</v>
      </c>
      <c r="AC1195" t="s">
        <v>6697</v>
      </c>
      <c r="AD1195" t="s">
        <v>6697</v>
      </c>
      <c r="AE1195" t="s">
        <v>6697</v>
      </c>
      <c r="AF1195" t="s">
        <v>6697</v>
      </c>
      <c r="AG1195" t="s">
        <v>6697</v>
      </c>
      <c r="AH1195" t="s">
        <v>6697</v>
      </c>
      <c r="AI1195" t="s">
        <v>6697</v>
      </c>
      <c r="AJ1195" t="s">
        <v>6697</v>
      </c>
      <c r="AK1195" t="s">
        <v>6697</v>
      </c>
      <c r="AL1195" t="s">
        <v>6697</v>
      </c>
      <c r="AM1195" t="s">
        <v>6697</v>
      </c>
      <c r="AN1195" t="s">
        <v>6700</v>
      </c>
      <c r="AO1195" t="s">
        <v>6697</v>
      </c>
      <c r="AP1195" t="s">
        <v>6697</v>
      </c>
      <c r="AQ1195" t="s">
        <v>6697</v>
      </c>
      <c r="AR1195" t="s">
        <v>6697</v>
      </c>
      <c r="AS1195" t="s">
        <v>6697</v>
      </c>
      <c r="AT1195">
        <v>0</v>
      </c>
      <c r="AU1195" t="s">
        <v>6697</v>
      </c>
      <c r="AV1195" t="s">
        <v>6697</v>
      </c>
      <c r="AW1195">
        <v>5</v>
      </c>
      <c r="AX1195" t="s">
        <v>6697</v>
      </c>
      <c r="AY1195" t="s">
        <v>6697</v>
      </c>
      <c r="BA1195" t="s">
        <v>6697</v>
      </c>
    </row>
    <row r="1196" spans="1:53">
      <c r="A1196" t="s">
        <v>561</v>
      </c>
      <c r="B1196" t="s">
        <v>1201</v>
      </c>
      <c r="C1196" t="s">
        <v>1327</v>
      </c>
      <c r="D1196" t="s">
        <v>1898</v>
      </c>
      <c r="E1196" t="s">
        <v>1974</v>
      </c>
      <c r="F1196">
        <v>0</v>
      </c>
      <c r="G1196" t="s">
        <v>1977</v>
      </c>
      <c r="H1196" t="s">
        <v>1979</v>
      </c>
      <c r="I1196" t="s">
        <v>3168</v>
      </c>
      <c r="J1196" t="s">
        <v>3542</v>
      </c>
      <c r="K1196" t="s">
        <v>3545</v>
      </c>
      <c r="L1196" t="s">
        <v>3563</v>
      </c>
      <c r="M1196" t="s">
        <v>3878</v>
      </c>
      <c r="N1196" t="s">
        <v>174</v>
      </c>
      <c r="O1196" t="s">
        <v>3887</v>
      </c>
      <c r="P1196" t="s">
        <v>4315</v>
      </c>
      <c r="Q1196" t="s">
        <v>4319</v>
      </c>
      <c r="R1196" t="s">
        <v>4321</v>
      </c>
      <c r="S1196" t="s">
        <v>5165</v>
      </c>
      <c r="T1196" t="s">
        <v>5439</v>
      </c>
      <c r="U1196" t="s">
        <v>4324</v>
      </c>
      <c r="V1196" t="s">
        <v>5864</v>
      </c>
      <c r="W1196" t="s">
        <v>6538</v>
      </c>
      <c r="AA1196" t="s">
        <v>6697</v>
      </c>
      <c r="AB1196" t="s">
        <v>6697</v>
      </c>
      <c r="AC1196" t="s">
        <v>6697</v>
      </c>
      <c r="AD1196" t="s">
        <v>6697</v>
      </c>
      <c r="AE1196" t="s">
        <v>6697</v>
      </c>
      <c r="AF1196" t="s">
        <v>6697</v>
      </c>
      <c r="AG1196" t="s">
        <v>6697</v>
      </c>
      <c r="AH1196" t="s">
        <v>6697</v>
      </c>
      <c r="AI1196" t="s">
        <v>6697</v>
      </c>
      <c r="AJ1196" t="s">
        <v>6697</v>
      </c>
      <c r="AK1196" t="s">
        <v>6697</v>
      </c>
      <c r="AL1196" t="s">
        <v>6697</v>
      </c>
      <c r="AM1196" t="s">
        <v>6697</v>
      </c>
      <c r="AN1196" t="s">
        <v>6700</v>
      </c>
      <c r="AO1196" t="s">
        <v>6697</v>
      </c>
      <c r="AP1196" t="s">
        <v>6697</v>
      </c>
      <c r="AQ1196" t="s">
        <v>6697</v>
      </c>
      <c r="AR1196" t="s">
        <v>6697</v>
      </c>
      <c r="AS1196" t="s">
        <v>6697</v>
      </c>
      <c r="AT1196">
        <v>0</v>
      </c>
      <c r="AU1196" t="s">
        <v>6697</v>
      </c>
      <c r="AV1196" t="s">
        <v>6697</v>
      </c>
      <c r="AW1196">
        <v>3</v>
      </c>
      <c r="AX1196" t="s">
        <v>6697</v>
      </c>
      <c r="AY1196" t="s">
        <v>6697</v>
      </c>
      <c r="BA1196" t="s">
        <v>6697</v>
      </c>
    </row>
    <row r="1197" spans="1:53">
      <c r="A1197" t="s">
        <v>202</v>
      </c>
      <c r="B1197" t="s">
        <v>624</v>
      </c>
      <c r="C1197" t="s">
        <v>1387</v>
      </c>
      <c r="D1197" t="s">
        <v>174</v>
      </c>
      <c r="E1197" t="s">
        <v>1974</v>
      </c>
      <c r="F1197">
        <v>15</v>
      </c>
      <c r="G1197" t="s">
        <v>1977</v>
      </c>
      <c r="H1197" t="s">
        <v>1979</v>
      </c>
      <c r="I1197" t="s">
        <v>3169</v>
      </c>
      <c r="J1197" t="s">
        <v>3542</v>
      </c>
      <c r="K1197" t="s">
        <v>3547</v>
      </c>
      <c r="L1197" t="s">
        <v>3563</v>
      </c>
      <c r="M1197" t="s">
        <v>3789</v>
      </c>
      <c r="N1197" t="s">
        <v>174</v>
      </c>
      <c r="O1197" t="s">
        <v>3967</v>
      </c>
      <c r="P1197" t="s">
        <v>4315</v>
      </c>
      <c r="Q1197" t="s">
        <v>4319</v>
      </c>
      <c r="R1197" t="s">
        <v>4321</v>
      </c>
      <c r="S1197" t="s">
        <v>5166</v>
      </c>
      <c r="T1197" t="s">
        <v>5464</v>
      </c>
      <c r="U1197" t="s">
        <v>5543</v>
      </c>
      <c r="V1197" t="s">
        <v>5576</v>
      </c>
      <c r="W1197" t="s">
        <v>6539</v>
      </c>
      <c r="AA1197" t="s">
        <v>6697</v>
      </c>
      <c r="AB1197" t="s">
        <v>6697</v>
      </c>
      <c r="AC1197" t="s">
        <v>6699</v>
      </c>
      <c r="AD1197" t="s">
        <v>6697</v>
      </c>
      <c r="AE1197" t="s">
        <v>6697</v>
      </c>
      <c r="AF1197" t="s">
        <v>6697</v>
      </c>
      <c r="AG1197" t="s">
        <v>6697</v>
      </c>
      <c r="AH1197" t="s">
        <v>6697</v>
      </c>
      <c r="AI1197" t="s">
        <v>6697</v>
      </c>
      <c r="AJ1197" t="s">
        <v>6698</v>
      </c>
      <c r="AK1197" t="s">
        <v>6697</v>
      </c>
      <c r="AL1197" t="s">
        <v>6697</v>
      </c>
      <c r="AM1197" t="s">
        <v>6697</v>
      </c>
      <c r="AN1197" t="s">
        <v>6700</v>
      </c>
      <c r="AO1197" t="s">
        <v>6697</v>
      </c>
      <c r="AP1197" t="s">
        <v>6697</v>
      </c>
      <c r="AQ1197" t="s">
        <v>6697</v>
      </c>
      <c r="AR1197" t="s">
        <v>6697</v>
      </c>
      <c r="AS1197" t="s">
        <v>6697</v>
      </c>
      <c r="AT1197">
        <v>16</v>
      </c>
      <c r="AU1197" t="s">
        <v>6697</v>
      </c>
      <c r="AV1197" t="s">
        <v>6703</v>
      </c>
      <c r="AW1197">
        <v>65535</v>
      </c>
      <c r="AX1197" t="s">
        <v>6703</v>
      </c>
      <c r="AY1197" t="s">
        <v>6697</v>
      </c>
      <c r="BA1197" t="s">
        <v>6697</v>
      </c>
    </row>
    <row r="1198" spans="1:53">
      <c r="A1198" t="s">
        <v>621</v>
      </c>
      <c r="B1198" t="s">
        <v>831</v>
      </c>
      <c r="C1198" t="s">
        <v>1327</v>
      </c>
      <c r="D1198" t="s">
        <v>1662</v>
      </c>
      <c r="E1198" t="s">
        <v>1974</v>
      </c>
      <c r="F1198">
        <v>0</v>
      </c>
      <c r="G1198" t="s">
        <v>1977</v>
      </c>
      <c r="H1198" t="s">
        <v>1979</v>
      </c>
      <c r="I1198" t="s">
        <v>3170</v>
      </c>
      <c r="J1198" t="s">
        <v>3542</v>
      </c>
      <c r="K1198" t="s">
        <v>3545</v>
      </c>
      <c r="L1198" t="s">
        <v>3563</v>
      </c>
      <c r="M1198" t="s">
        <v>3790</v>
      </c>
      <c r="N1198" t="s">
        <v>174</v>
      </c>
      <c r="O1198" t="s">
        <v>4098</v>
      </c>
      <c r="P1198" t="s">
        <v>4315</v>
      </c>
      <c r="Q1198" t="s">
        <v>4319</v>
      </c>
      <c r="R1198" t="s">
        <v>4323</v>
      </c>
      <c r="S1198" t="s">
        <v>5144</v>
      </c>
      <c r="T1198" t="s">
        <v>5439</v>
      </c>
      <c r="U1198" t="s">
        <v>4324</v>
      </c>
      <c r="V1198" t="s">
        <v>5846</v>
      </c>
      <c r="W1198" t="s">
        <v>5846</v>
      </c>
      <c r="AA1198" t="s">
        <v>6697</v>
      </c>
      <c r="AB1198" t="s">
        <v>6697</v>
      </c>
      <c r="AC1198" t="s">
        <v>6697</v>
      </c>
      <c r="AD1198" t="s">
        <v>6697</v>
      </c>
      <c r="AE1198" t="s">
        <v>6697</v>
      </c>
      <c r="AF1198" t="s">
        <v>6697</v>
      </c>
      <c r="AG1198" t="s">
        <v>6697</v>
      </c>
      <c r="AH1198" t="s">
        <v>6697</v>
      </c>
      <c r="AI1198" t="s">
        <v>6697</v>
      </c>
      <c r="AJ1198" t="s">
        <v>6697</v>
      </c>
      <c r="AK1198" t="s">
        <v>6697</v>
      </c>
      <c r="AL1198" t="s">
        <v>6697</v>
      </c>
      <c r="AM1198" t="s">
        <v>6697</v>
      </c>
      <c r="AN1198" t="s">
        <v>6699</v>
      </c>
      <c r="AO1198" t="s">
        <v>6697</v>
      </c>
      <c r="AP1198" t="s">
        <v>6697</v>
      </c>
      <c r="AQ1198" t="s">
        <v>6697</v>
      </c>
      <c r="AR1198" t="s">
        <v>6697</v>
      </c>
      <c r="AS1198" t="s">
        <v>6697</v>
      </c>
      <c r="AT1198">
        <v>0</v>
      </c>
      <c r="AU1198" t="s">
        <v>6697</v>
      </c>
      <c r="AV1198" t="s">
        <v>6697</v>
      </c>
      <c r="AW1198">
        <v>2</v>
      </c>
      <c r="AX1198" t="s">
        <v>6697</v>
      </c>
      <c r="AY1198" t="s">
        <v>6697</v>
      </c>
      <c r="BA1198" t="s">
        <v>6697</v>
      </c>
    </row>
    <row r="1199" spans="1:53">
      <c r="A1199" t="s">
        <v>621</v>
      </c>
      <c r="B1199" t="s">
        <v>162</v>
      </c>
      <c r="C1199" t="s">
        <v>1327</v>
      </c>
      <c r="D1199" t="s">
        <v>1667</v>
      </c>
      <c r="E1199" t="s">
        <v>1974</v>
      </c>
      <c r="F1199">
        <v>0</v>
      </c>
      <c r="G1199" t="s">
        <v>1977</v>
      </c>
      <c r="H1199" t="s">
        <v>1979</v>
      </c>
      <c r="I1199" t="s">
        <v>3171</v>
      </c>
      <c r="J1199" t="s">
        <v>3542</v>
      </c>
      <c r="K1199" t="s">
        <v>3545</v>
      </c>
      <c r="L1199" t="s">
        <v>3563</v>
      </c>
      <c r="M1199" t="s">
        <v>3644</v>
      </c>
      <c r="N1199" t="s">
        <v>174</v>
      </c>
      <c r="O1199" t="s">
        <v>3610</v>
      </c>
      <c r="P1199" t="s">
        <v>4315</v>
      </c>
      <c r="Q1199" t="s">
        <v>4319</v>
      </c>
      <c r="R1199" t="s">
        <v>4321</v>
      </c>
      <c r="S1199" t="s">
        <v>5167</v>
      </c>
      <c r="T1199" t="s">
        <v>5439</v>
      </c>
      <c r="U1199" t="s">
        <v>4324</v>
      </c>
      <c r="V1199" t="s">
        <v>5865</v>
      </c>
      <c r="W1199" t="s">
        <v>5865</v>
      </c>
      <c r="AA1199" t="s">
        <v>6697</v>
      </c>
      <c r="AB1199" t="s">
        <v>6697</v>
      </c>
      <c r="AC1199" t="s">
        <v>6697</v>
      </c>
      <c r="AD1199" t="s">
        <v>6697</v>
      </c>
      <c r="AE1199" t="s">
        <v>6697</v>
      </c>
      <c r="AF1199" t="s">
        <v>6697</v>
      </c>
      <c r="AG1199" t="s">
        <v>6697</v>
      </c>
      <c r="AH1199" t="s">
        <v>6697</v>
      </c>
      <c r="AI1199" t="s">
        <v>6697</v>
      </c>
      <c r="AJ1199" t="s">
        <v>6697</v>
      </c>
      <c r="AK1199" t="s">
        <v>6697</v>
      </c>
      <c r="AL1199" t="s">
        <v>6697</v>
      </c>
      <c r="AM1199" t="s">
        <v>6697</v>
      </c>
      <c r="AN1199" t="s">
        <v>6700</v>
      </c>
      <c r="AO1199" t="s">
        <v>6697</v>
      </c>
      <c r="AP1199" t="s">
        <v>6697</v>
      </c>
      <c r="AQ1199" t="s">
        <v>6697</v>
      </c>
      <c r="AR1199" t="s">
        <v>6697</v>
      </c>
      <c r="AS1199" t="s">
        <v>6697</v>
      </c>
      <c r="AT1199">
        <v>0</v>
      </c>
      <c r="AU1199" t="s">
        <v>6697</v>
      </c>
      <c r="AV1199" t="s">
        <v>6697</v>
      </c>
      <c r="AW1199">
        <v>1</v>
      </c>
      <c r="AX1199" t="s">
        <v>6697</v>
      </c>
      <c r="AY1199" t="s">
        <v>6697</v>
      </c>
      <c r="BA1199" t="s">
        <v>6697</v>
      </c>
    </row>
    <row r="1200" spans="1:53">
      <c r="A1200" t="s">
        <v>619</v>
      </c>
      <c r="B1200" t="s">
        <v>880</v>
      </c>
      <c r="C1200" t="s">
        <v>1327</v>
      </c>
      <c r="D1200" t="s">
        <v>1660</v>
      </c>
      <c r="E1200" t="s">
        <v>1974</v>
      </c>
      <c r="F1200">
        <v>0</v>
      </c>
      <c r="G1200" t="s">
        <v>1977</v>
      </c>
      <c r="H1200" t="s">
        <v>1979</v>
      </c>
      <c r="I1200" t="s">
        <v>3172</v>
      </c>
      <c r="J1200" t="s">
        <v>3542</v>
      </c>
      <c r="K1200" t="s">
        <v>3545</v>
      </c>
      <c r="L1200" t="s">
        <v>3563</v>
      </c>
      <c r="M1200" t="s">
        <v>3816</v>
      </c>
      <c r="N1200" t="s">
        <v>174</v>
      </c>
      <c r="O1200" t="s">
        <v>4098</v>
      </c>
      <c r="P1200" t="s">
        <v>4315</v>
      </c>
      <c r="Q1200" t="s">
        <v>4319</v>
      </c>
      <c r="R1200" t="s">
        <v>4323</v>
      </c>
      <c r="S1200" t="s">
        <v>5168</v>
      </c>
      <c r="T1200" t="s">
        <v>5439</v>
      </c>
      <c r="U1200" t="s">
        <v>4324</v>
      </c>
      <c r="V1200" t="s">
        <v>5866</v>
      </c>
      <c r="W1200" t="s">
        <v>6540</v>
      </c>
      <c r="AA1200" t="s">
        <v>6697</v>
      </c>
      <c r="AB1200" t="s">
        <v>6697</v>
      </c>
      <c r="AC1200" t="s">
        <v>6697</v>
      </c>
      <c r="AD1200" t="s">
        <v>6697</v>
      </c>
      <c r="AE1200" t="s">
        <v>6697</v>
      </c>
      <c r="AF1200" t="s">
        <v>6697</v>
      </c>
      <c r="AG1200" t="s">
        <v>6697</v>
      </c>
      <c r="AH1200" t="s">
        <v>6697</v>
      </c>
      <c r="AI1200" t="s">
        <v>6697</v>
      </c>
      <c r="AJ1200" t="s">
        <v>6697</v>
      </c>
      <c r="AK1200" t="s">
        <v>6697</v>
      </c>
      <c r="AL1200" t="s">
        <v>6697</v>
      </c>
      <c r="AM1200" t="s">
        <v>6697</v>
      </c>
      <c r="AN1200" t="s">
        <v>6699</v>
      </c>
      <c r="AO1200" t="s">
        <v>6697</v>
      </c>
      <c r="AP1200" t="s">
        <v>6697</v>
      </c>
      <c r="AQ1200" t="s">
        <v>6697</v>
      </c>
      <c r="AR1200" t="s">
        <v>6697</v>
      </c>
      <c r="AS1200" t="s">
        <v>6697</v>
      </c>
      <c r="AT1200">
        <v>0</v>
      </c>
      <c r="AU1200" t="s">
        <v>6697</v>
      </c>
      <c r="AV1200" t="s">
        <v>6697</v>
      </c>
      <c r="AW1200">
        <v>1</v>
      </c>
      <c r="AX1200" t="s">
        <v>6697</v>
      </c>
      <c r="AY1200" t="s">
        <v>6697</v>
      </c>
      <c r="BA1200" t="s">
        <v>6697</v>
      </c>
    </row>
    <row r="1201" spans="1:53">
      <c r="A1201" t="s">
        <v>622</v>
      </c>
      <c r="B1201" t="s">
        <v>622</v>
      </c>
      <c r="C1201" t="s">
        <v>1327</v>
      </c>
      <c r="D1201" t="s">
        <v>1667</v>
      </c>
      <c r="E1201" t="s">
        <v>1974</v>
      </c>
      <c r="F1201">
        <v>0</v>
      </c>
      <c r="G1201" t="s">
        <v>1977</v>
      </c>
      <c r="H1201" t="s">
        <v>1979</v>
      </c>
      <c r="I1201" t="s">
        <v>3173</v>
      </c>
      <c r="J1201" t="s">
        <v>3542</v>
      </c>
      <c r="K1201" t="s">
        <v>3545</v>
      </c>
      <c r="L1201" t="s">
        <v>3563</v>
      </c>
      <c r="M1201" t="s">
        <v>3958</v>
      </c>
      <c r="N1201" t="s">
        <v>174</v>
      </c>
      <c r="O1201" t="s">
        <v>3958</v>
      </c>
      <c r="P1201" t="s">
        <v>4315</v>
      </c>
      <c r="Q1201" t="s">
        <v>4319</v>
      </c>
      <c r="R1201" t="s">
        <v>4323</v>
      </c>
      <c r="S1201" t="s">
        <v>5168</v>
      </c>
      <c r="T1201" t="s">
        <v>5439</v>
      </c>
      <c r="U1201" t="s">
        <v>4324</v>
      </c>
      <c r="V1201" t="s">
        <v>5748</v>
      </c>
      <c r="W1201" t="s">
        <v>6541</v>
      </c>
      <c r="AA1201" t="s">
        <v>6697</v>
      </c>
      <c r="AB1201" t="s">
        <v>6697</v>
      </c>
      <c r="AC1201" t="s">
        <v>6697</v>
      </c>
      <c r="AD1201" t="s">
        <v>6697</v>
      </c>
      <c r="AE1201" t="s">
        <v>6697</v>
      </c>
      <c r="AF1201" t="s">
        <v>6697</v>
      </c>
      <c r="AG1201" t="s">
        <v>6697</v>
      </c>
      <c r="AH1201" t="s">
        <v>6697</v>
      </c>
      <c r="AI1201" t="s">
        <v>6697</v>
      </c>
      <c r="AJ1201" t="s">
        <v>6697</v>
      </c>
      <c r="AK1201" t="s">
        <v>6697</v>
      </c>
      <c r="AL1201" t="s">
        <v>6697</v>
      </c>
      <c r="AM1201" t="s">
        <v>6697</v>
      </c>
      <c r="AN1201" t="s">
        <v>6699</v>
      </c>
      <c r="AO1201" t="s">
        <v>6697</v>
      </c>
      <c r="AP1201" t="s">
        <v>6697</v>
      </c>
      <c r="AQ1201" t="s">
        <v>6697</v>
      </c>
      <c r="AR1201" t="s">
        <v>6697</v>
      </c>
      <c r="AS1201" t="s">
        <v>6697</v>
      </c>
      <c r="AT1201">
        <v>0</v>
      </c>
      <c r="AU1201" t="s">
        <v>6697</v>
      </c>
      <c r="AV1201" t="s">
        <v>6697</v>
      </c>
      <c r="AW1201">
        <v>1</v>
      </c>
      <c r="AX1201" t="s">
        <v>6697</v>
      </c>
      <c r="AY1201" t="s">
        <v>6697</v>
      </c>
      <c r="BA1201" t="s">
        <v>6697</v>
      </c>
    </row>
    <row r="1202" spans="1:53">
      <c r="A1202" t="s">
        <v>623</v>
      </c>
      <c r="B1202" t="s">
        <v>623</v>
      </c>
      <c r="C1202" t="s">
        <v>1561</v>
      </c>
      <c r="D1202" t="s">
        <v>174</v>
      </c>
      <c r="E1202" t="s">
        <v>1974</v>
      </c>
      <c r="F1202">
        <v>10</v>
      </c>
      <c r="G1202" t="s">
        <v>1977</v>
      </c>
      <c r="H1202" t="s">
        <v>1979</v>
      </c>
      <c r="I1202" t="s">
        <v>3174</v>
      </c>
      <c r="J1202" t="s">
        <v>3542</v>
      </c>
      <c r="K1202" t="s">
        <v>3547</v>
      </c>
      <c r="L1202" t="s">
        <v>3563</v>
      </c>
      <c r="M1202" t="s">
        <v>3959</v>
      </c>
      <c r="N1202" t="s">
        <v>174</v>
      </c>
      <c r="O1202" t="s">
        <v>3959</v>
      </c>
      <c r="P1202" t="s">
        <v>4315</v>
      </c>
      <c r="Q1202" t="s">
        <v>4319</v>
      </c>
      <c r="R1202" t="s">
        <v>4322</v>
      </c>
      <c r="S1202" t="s">
        <v>5168</v>
      </c>
      <c r="T1202" t="s">
        <v>5441</v>
      </c>
      <c r="U1202" t="s">
        <v>5503</v>
      </c>
      <c r="V1202" t="s">
        <v>5867</v>
      </c>
      <c r="W1202" t="s">
        <v>6542</v>
      </c>
      <c r="AA1202" t="s">
        <v>6697</v>
      </c>
      <c r="AB1202" t="s">
        <v>6697</v>
      </c>
      <c r="AC1202" t="s">
        <v>6697</v>
      </c>
      <c r="AD1202" t="s">
        <v>6697</v>
      </c>
      <c r="AE1202" t="s">
        <v>6697</v>
      </c>
      <c r="AF1202" t="s">
        <v>6697</v>
      </c>
      <c r="AG1202" t="s">
        <v>6697</v>
      </c>
      <c r="AH1202" t="s">
        <v>6697</v>
      </c>
      <c r="AI1202" t="s">
        <v>6697</v>
      </c>
      <c r="AJ1202" t="s">
        <v>6698</v>
      </c>
      <c r="AK1202" t="s">
        <v>6697</v>
      </c>
      <c r="AL1202" t="s">
        <v>6697</v>
      </c>
      <c r="AM1202" t="s">
        <v>6697</v>
      </c>
      <c r="AN1202" t="s">
        <v>6697</v>
      </c>
      <c r="AO1202" t="s">
        <v>6697</v>
      </c>
      <c r="AP1202" t="s">
        <v>6697</v>
      </c>
      <c r="AQ1202" t="s">
        <v>6697</v>
      </c>
      <c r="AR1202" t="s">
        <v>6697</v>
      </c>
      <c r="AS1202" t="s">
        <v>6697</v>
      </c>
      <c r="AT1202">
        <v>1</v>
      </c>
      <c r="AU1202" t="s">
        <v>6697</v>
      </c>
      <c r="AV1202" t="s">
        <v>6703</v>
      </c>
      <c r="AW1202">
        <v>65535</v>
      </c>
      <c r="AX1202" t="s">
        <v>6703</v>
      </c>
      <c r="AY1202" t="s">
        <v>6697</v>
      </c>
      <c r="BA1202" t="s">
        <v>6697</v>
      </c>
    </row>
    <row r="1203" spans="1:53">
      <c r="A1203" t="s">
        <v>624</v>
      </c>
      <c r="B1203" t="s">
        <v>880</v>
      </c>
      <c r="C1203" t="s">
        <v>1327</v>
      </c>
      <c r="D1203" t="s">
        <v>1666</v>
      </c>
      <c r="E1203" t="s">
        <v>1974</v>
      </c>
      <c r="F1203">
        <v>0</v>
      </c>
      <c r="G1203" t="s">
        <v>1977</v>
      </c>
      <c r="H1203" t="s">
        <v>1979</v>
      </c>
      <c r="I1203" t="s">
        <v>3175</v>
      </c>
      <c r="J1203" t="s">
        <v>3542</v>
      </c>
      <c r="K1203" t="s">
        <v>3545</v>
      </c>
      <c r="L1203" t="s">
        <v>3563</v>
      </c>
      <c r="M1203" t="s">
        <v>3960</v>
      </c>
      <c r="N1203" t="s">
        <v>174</v>
      </c>
      <c r="O1203" t="s">
        <v>3582</v>
      </c>
      <c r="P1203" t="s">
        <v>4315</v>
      </c>
      <c r="Q1203" t="s">
        <v>4319</v>
      </c>
      <c r="R1203" t="s">
        <v>4323</v>
      </c>
      <c r="S1203" t="s">
        <v>5169</v>
      </c>
      <c r="T1203" t="s">
        <v>5439</v>
      </c>
      <c r="U1203" t="s">
        <v>4324</v>
      </c>
      <c r="V1203" t="s">
        <v>5635</v>
      </c>
      <c r="W1203" t="s">
        <v>6543</v>
      </c>
      <c r="AA1203" t="s">
        <v>6697</v>
      </c>
      <c r="AB1203" t="s">
        <v>6697</v>
      </c>
      <c r="AC1203" t="s">
        <v>6697</v>
      </c>
      <c r="AD1203" t="s">
        <v>6697</v>
      </c>
      <c r="AE1203" t="s">
        <v>6697</v>
      </c>
      <c r="AF1203" t="s">
        <v>6697</v>
      </c>
      <c r="AG1203" t="s">
        <v>6697</v>
      </c>
      <c r="AH1203" t="s">
        <v>6697</v>
      </c>
      <c r="AI1203" t="s">
        <v>6697</v>
      </c>
      <c r="AJ1203" t="s">
        <v>6697</v>
      </c>
      <c r="AK1203" t="s">
        <v>6697</v>
      </c>
      <c r="AL1203" t="s">
        <v>6697</v>
      </c>
      <c r="AM1203" t="s">
        <v>6697</v>
      </c>
      <c r="AN1203" t="s">
        <v>6699</v>
      </c>
      <c r="AO1203" t="s">
        <v>6697</v>
      </c>
      <c r="AP1203" t="s">
        <v>6697</v>
      </c>
      <c r="AQ1203" t="s">
        <v>6697</v>
      </c>
      <c r="AR1203" t="s">
        <v>6697</v>
      </c>
      <c r="AS1203" t="s">
        <v>6697</v>
      </c>
      <c r="AT1203">
        <v>0</v>
      </c>
      <c r="AU1203" t="s">
        <v>6697</v>
      </c>
      <c r="AV1203" t="s">
        <v>6697</v>
      </c>
      <c r="AW1203">
        <v>2</v>
      </c>
      <c r="AX1203" t="s">
        <v>6697</v>
      </c>
      <c r="AY1203" t="s">
        <v>6697</v>
      </c>
      <c r="BA1203" t="s">
        <v>6697</v>
      </c>
    </row>
    <row r="1204" spans="1:53">
      <c r="A1204" t="s">
        <v>364</v>
      </c>
      <c r="B1204" t="s">
        <v>774</v>
      </c>
      <c r="C1204" t="s">
        <v>1327</v>
      </c>
      <c r="D1204" t="s">
        <v>1660</v>
      </c>
      <c r="E1204" t="s">
        <v>1974</v>
      </c>
      <c r="F1204">
        <v>0</v>
      </c>
      <c r="G1204" t="s">
        <v>1977</v>
      </c>
      <c r="H1204" t="s">
        <v>1979</v>
      </c>
      <c r="I1204" t="s">
        <v>3176</v>
      </c>
      <c r="J1204" t="s">
        <v>3542</v>
      </c>
      <c r="K1204" t="s">
        <v>3545</v>
      </c>
      <c r="L1204" t="s">
        <v>3563</v>
      </c>
      <c r="M1204" t="s">
        <v>3734</v>
      </c>
      <c r="N1204" t="s">
        <v>174</v>
      </c>
      <c r="O1204" t="s">
        <v>3630</v>
      </c>
      <c r="P1204" t="s">
        <v>4315</v>
      </c>
      <c r="Q1204" t="s">
        <v>4319</v>
      </c>
      <c r="R1204" t="s">
        <v>4321</v>
      </c>
      <c r="S1204" t="s">
        <v>5170</v>
      </c>
      <c r="T1204" t="s">
        <v>5439</v>
      </c>
      <c r="U1204" t="s">
        <v>4324</v>
      </c>
      <c r="V1204" t="s">
        <v>5817</v>
      </c>
      <c r="W1204" t="s">
        <v>6544</v>
      </c>
      <c r="AA1204" t="s">
        <v>6697</v>
      </c>
      <c r="AB1204" t="s">
        <v>6697</v>
      </c>
      <c r="AC1204" t="s">
        <v>6697</v>
      </c>
      <c r="AD1204" t="s">
        <v>6697</v>
      </c>
      <c r="AE1204" t="s">
        <v>6697</v>
      </c>
      <c r="AF1204" t="s">
        <v>6697</v>
      </c>
      <c r="AG1204" t="s">
        <v>6697</v>
      </c>
      <c r="AH1204" t="s">
        <v>6697</v>
      </c>
      <c r="AI1204" t="s">
        <v>6697</v>
      </c>
      <c r="AJ1204" t="s">
        <v>6697</v>
      </c>
      <c r="AK1204" t="s">
        <v>6697</v>
      </c>
      <c r="AL1204" t="s">
        <v>6697</v>
      </c>
      <c r="AM1204" t="s">
        <v>6697</v>
      </c>
      <c r="AN1204" t="s">
        <v>6700</v>
      </c>
      <c r="AO1204" t="s">
        <v>6697</v>
      </c>
      <c r="AP1204" t="s">
        <v>6697</v>
      </c>
      <c r="AQ1204" t="s">
        <v>6697</v>
      </c>
      <c r="AR1204" t="s">
        <v>6697</v>
      </c>
      <c r="AS1204" t="s">
        <v>6697</v>
      </c>
      <c r="AT1204">
        <v>0</v>
      </c>
      <c r="AU1204" t="s">
        <v>6697</v>
      </c>
      <c r="AV1204" t="s">
        <v>6697</v>
      </c>
      <c r="AW1204">
        <v>1</v>
      </c>
      <c r="AX1204" t="s">
        <v>6697</v>
      </c>
      <c r="AY1204" t="s">
        <v>6697</v>
      </c>
      <c r="BA1204" t="s">
        <v>6697</v>
      </c>
    </row>
    <row r="1205" spans="1:53">
      <c r="A1205" t="s">
        <v>364</v>
      </c>
      <c r="B1205" t="s">
        <v>1202</v>
      </c>
      <c r="C1205" t="s">
        <v>1327</v>
      </c>
      <c r="D1205" t="s">
        <v>1660</v>
      </c>
      <c r="E1205" t="s">
        <v>1974</v>
      </c>
      <c r="F1205">
        <v>0</v>
      </c>
      <c r="G1205" t="s">
        <v>1977</v>
      </c>
      <c r="H1205" t="s">
        <v>1979</v>
      </c>
      <c r="I1205" t="s">
        <v>3177</v>
      </c>
      <c r="J1205" t="s">
        <v>3542</v>
      </c>
      <c r="K1205" t="s">
        <v>3545</v>
      </c>
      <c r="L1205" t="s">
        <v>3563</v>
      </c>
      <c r="M1205" t="s">
        <v>3734</v>
      </c>
      <c r="N1205" t="s">
        <v>174</v>
      </c>
      <c r="O1205" t="s">
        <v>3576</v>
      </c>
      <c r="P1205" t="s">
        <v>4315</v>
      </c>
      <c r="Q1205" t="s">
        <v>4319</v>
      </c>
      <c r="R1205" t="s">
        <v>4321</v>
      </c>
      <c r="S1205" t="s">
        <v>5171</v>
      </c>
      <c r="T1205" t="s">
        <v>5440</v>
      </c>
      <c r="U1205" t="s">
        <v>5440</v>
      </c>
      <c r="V1205" t="s">
        <v>5868</v>
      </c>
      <c r="W1205" t="s">
        <v>6545</v>
      </c>
      <c r="AA1205" t="s">
        <v>6697</v>
      </c>
      <c r="AB1205" t="s">
        <v>6697</v>
      </c>
      <c r="AC1205" t="s">
        <v>6697</v>
      </c>
      <c r="AD1205" t="s">
        <v>6697</v>
      </c>
      <c r="AE1205" t="s">
        <v>6697</v>
      </c>
      <c r="AF1205" t="s">
        <v>6697</v>
      </c>
      <c r="AG1205" t="s">
        <v>6697</v>
      </c>
      <c r="AH1205" t="s">
        <v>6697</v>
      </c>
      <c r="AI1205" t="s">
        <v>6697</v>
      </c>
      <c r="AJ1205" t="s">
        <v>6697</v>
      </c>
      <c r="AK1205" t="s">
        <v>6697</v>
      </c>
      <c r="AL1205" t="s">
        <v>6697</v>
      </c>
      <c r="AM1205" t="s">
        <v>6697</v>
      </c>
      <c r="AN1205" t="s">
        <v>6700</v>
      </c>
      <c r="AO1205" t="s">
        <v>6697</v>
      </c>
      <c r="AP1205" t="s">
        <v>6697</v>
      </c>
      <c r="AQ1205" t="s">
        <v>6697</v>
      </c>
      <c r="AR1205" t="s">
        <v>6697</v>
      </c>
      <c r="AS1205" t="s">
        <v>6697</v>
      </c>
      <c r="AT1205">
        <v>0</v>
      </c>
      <c r="AU1205" t="s">
        <v>6697</v>
      </c>
      <c r="AV1205" t="s">
        <v>6697</v>
      </c>
      <c r="AW1205">
        <v>1</v>
      </c>
      <c r="AX1205" t="s">
        <v>6697</v>
      </c>
      <c r="AY1205" t="s">
        <v>6697</v>
      </c>
      <c r="BA1205" t="s">
        <v>6697</v>
      </c>
    </row>
    <row r="1206" spans="1:53">
      <c r="A1206" t="s">
        <v>364</v>
      </c>
      <c r="B1206" t="s">
        <v>746</v>
      </c>
      <c r="C1206" t="s">
        <v>1462</v>
      </c>
      <c r="D1206" t="s">
        <v>1667</v>
      </c>
      <c r="E1206" t="s">
        <v>1974</v>
      </c>
      <c r="F1206">
        <v>0</v>
      </c>
      <c r="G1206" t="s">
        <v>1977</v>
      </c>
      <c r="H1206" t="s">
        <v>1979</v>
      </c>
      <c r="I1206" t="s">
        <v>3178</v>
      </c>
      <c r="J1206" t="s">
        <v>3542</v>
      </c>
      <c r="K1206" t="s">
        <v>3545</v>
      </c>
      <c r="L1206" t="s">
        <v>3563</v>
      </c>
      <c r="M1206" t="s">
        <v>3644</v>
      </c>
      <c r="N1206" t="s">
        <v>174</v>
      </c>
      <c r="O1206" t="s">
        <v>4021</v>
      </c>
      <c r="P1206" t="s">
        <v>4315</v>
      </c>
      <c r="Q1206" t="s">
        <v>4319</v>
      </c>
      <c r="R1206" t="s">
        <v>4321</v>
      </c>
      <c r="S1206" t="s">
        <v>5172</v>
      </c>
      <c r="T1206" t="s">
        <v>5439</v>
      </c>
      <c r="U1206" t="s">
        <v>4324</v>
      </c>
      <c r="V1206" t="s">
        <v>5817</v>
      </c>
      <c r="W1206" t="s">
        <v>6546</v>
      </c>
      <c r="AA1206" t="s">
        <v>6697</v>
      </c>
      <c r="AB1206" t="s">
        <v>6697</v>
      </c>
      <c r="AC1206" t="s">
        <v>6697</v>
      </c>
      <c r="AD1206" t="s">
        <v>6697</v>
      </c>
      <c r="AE1206" t="s">
        <v>6697</v>
      </c>
      <c r="AF1206" t="s">
        <v>6697</v>
      </c>
      <c r="AG1206" t="s">
        <v>6697</v>
      </c>
      <c r="AH1206" t="s">
        <v>6697</v>
      </c>
      <c r="AI1206" t="s">
        <v>6697</v>
      </c>
      <c r="AJ1206" t="s">
        <v>6697</v>
      </c>
      <c r="AK1206" t="s">
        <v>6697</v>
      </c>
      <c r="AL1206" t="s">
        <v>6697</v>
      </c>
      <c r="AM1206" t="s">
        <v>6697</v>
      </c>
      <c r="AN1206" t="s">
        <v>6700</v>
      </c>
      <c r="AO1206" t="s">
        <v>6697</v>
      </c>
      <c r="AP1206" t="s">
        <v>6697</v>
      </c>
      <c r="AQ1206" t="s">
        <v>6697</v>
      </c>
      <c r="AR1206" t="s">
        <v>6697</v>
      </c>
      <c r="AS1206" t="s">
        <v>6697</v>
      </c>
      <c r="AT1206">
        <v>1</v>
      </c>
      <c r="AU1206" t="s">
        <v>6697</v>
      </c>
      <c r="AV1206" t="s">
        <v>6697</v>
      </c>
      <c r="AW1206">
        <v>1</v>
      </c>
      <c r="AX1206" t="s">
        <v>6697</v>
      </c>
      <c r="AY1206" t="s">
        <v>6697</v>
      </c>
      <c r="BA1206" t="s">
        <v>6697</v>
      </c>
    </row>
    <row r="1207" spans="1:53">
      <c r="A1207" t="s">
        <v>364</v>
      </c>
      <c r="B1207" t="s">
        <v>875</v>
      </c>
      <c r="C1207" t="s">
        <v>1327</v>
      </c>
      <c r="D1207" t="s">
        <v>1721</v>
      </c>
      <c r="E1207" t="s">
        <v>1974</v>
      </c>
      <c r="F1207">
        <v>0</v>
      </c>
      <c r="G1207" t="s">
        <v>1977</v>
      </c>
      <c r="H1207" t="s">
        <v>1979</v>
      </c>
      <c r="I1207" t="s">
        <v>3179</v>
      </c>
      <c r="J1207" t="s">
        <v>3542</v>
      </c>
      <c r="K1207" t="s">
        <v>3545</v>
      </c>
      <c r="L1207" t="s">
        <v>3563</v>
      </c>
      <c r="M1207" t="s">
        <v>3644</v>
      </c>
      <c r="N1207" t="s">
        <v>174</v>
      </c>
      <c r="O1207" t="s">
        <v>4093</v>
      </c>
      <c r="P1207" t="s">
        <v>4315</v>
      </c>
      <c r="Q1207" t="s">
        <v>4319</v>
      </c>
      <c r="R1207" t="s">
        <v>4323</v>
      </c>
      <c r="S1207" t="s">
        <v>5173</v>
      </c>
      <c r="T1207" t="s">
        <v>5439</v>
      </c>
      <c r="U1207" t="s">
        <v>4324</v>
      </c>
      <c r="V1207" t="s">
        <v>5817</v>
      </c>
      <c r="W1207" t="s">
        <v>6547</v>
      </c>
      <c r="AA1207" t="s">
        <v>6697</v>
      </c>
      <c r="AB1207" t="s">
        <v>6697</v>
      </c>
      <c r="AC1207" t="s">
        <v>6697</v>
      </c>
      <c r="AD1207" t="s">
        <v>6697</v>
      </c>
      <c r="AE1207" t="s">
        <v>6697</v>
      </c>
      <c r="AF1207" t="s">
        <v>6697</v>
      </c>
      <c r="AG1207" t="s">
        <v>6697</v>
      </c>
      <c r="AH1207" t="s">
        <v>6697</v>
      </c>
      <c r="AI1207" t="s">
        <v>6697</v>
      </c>
      <c r="AJ1207" t="s">
        <v>6697</v>
      </c>
      <c r="AK1207" t="s">
        <v>6697</v>
      </c>
      <c r="AL1207" t="s">
        <v>6697</v>
      </c>
      <c r="AM1207" t="s">
        <v>6697</v>
      </c>
      <c r="AN1207" t="s">
        <v>6699</v>
      </c>
      <c r="AO1207" t="s">
        <v>6697</v>
      </c>
      <c r="AP1207" t="s">
        <v>6697</v>
      </c>
      <c r="AQ1207" t="s">
        <v>6697</v>
      </c>
      <c r="AR1207" t="s">
        <v>6697</v>
      </c>
      <c r="AS1207" t="s">
        <v>6697</v>
      </c>
      <c r="AT1207">
        <v>0</v>
      </c>
      <c r="AU1207" t="s">
        <v>6697</v>
      </c>
      <c r="AV1207" t="s">
        <v>6697</v>
      </c>
      <c r="AW1207">
        <v>2</v>
      </c>
      <c r="AX1207" t="s">
        <v>6697</v>
      </c>
      <c r="AY1207" t="s">
        <v>6697</v>
      </c>
      <c r="BA1207" t="s">
        <v>6697</v>
      </c>
    </row>
    <row r="1208" spans="1:53">
      <c r="A1208" t="s">
        <v>432</v>
      </c>
      <c r="B1208" t="s">
        <v>1203</v>
      </c>
      <c r="C1208" t="s">
        <v>1327</v>
      </c>
      <c r="D1208" t="s">
        <v>1678</v>
      </c>
      <c r="E1208" t="s">
        <v>1974</v>
      </c>
      <c r="F1208">
        <v>0</v>
      </c>
      <c r="G1208" t="s">
        <v>1977</v>
      </c>
      <c r="H1208" t="s">
        <v>1979</v>
      </c>
      <c r="I1208" t="s">
        <v>3180</v>
      </c>
      <c r="J1208" t="s">
        <v>3542</v>
      </c>
      <c r="K1208" t="s">
        <v>3545</v>
      </c>
      <c r="L1208" t="s">
        <v>3563</v>
      </c>
      <c r="M1208" t="s">
        <v>3762</v>
      </c>
      <c r="N1208" t="s">
        <v>174</v>
      </c>
      <c r="O1208" t="s">
        <v>3784</v>
      </c>
      <c r="P1208" t="s">
        <v>4315</v>
      </c>
      <c r="Q1208" t="s">
        <v>4319</v>
      </c>
      <c r="R1208" t="s">
        <v>4321</v>
      </c>
      <c r="S1208" t="s">
        <v>5174</v>
      </c>
      <c r="T1208" t="s">
        <v>5440</v>
      </c>
      <c r="U1208" t="s">
        <v>5440</v>
      </c>
      <c r="V1208" t="s">
        <v>5817</v>
      </c>
      <c r="W1208" t="s">
        <v>6548</v>
      </c>
      <c r="AA1208" t="s">
        <v>6697</v>
      </c>
      <c r="AB1208" t="s">
        <v>6697</v>
      </c>
      <c r="AC1208" t="s">
        <v>6697</v>
      </c>
      <c r="AD1208" t="s">
        <v>6697</v>
      </c>
      <c r="AE1208" t="s">
        <v>6697</v>
      </c>
      <c r="AF1208" t="s">
        <v>6697</v>
      </c>
      <c r="AG1208" t="s">
        <v>6697</v>
      </c>
      <c r="AH1208" t="s">
        <v>6697</v>
      </c>
      <c r="AI1208" t="s">
        <v>6697</v>
      </c>
      <c r="AJ1208" t="s">
        <v>6697</v>
      </c>
      <c r="AK1208" t="s">
        <v>6697</v>
      </c>
      <c r="AL1208" t="s">
        <v>6697</v>
      </c>
      <c r="AM1208" t="s">
        <v>6697</v>
      </c>
      <c r="AN1208" t="s">
        <v>6700</v>
      </c>
      <c r="AO1208" t="s">
        <v>6697</v>
      </c>
      <c r="AP1208" t="s">
        <v>6697</v>
      </c>
      <c r="AQ1208" t="s">
        <v>6697</v>
      </c>
      <c r="AR1208" t="s">
        <v>6697</v>
      </c>
      <c r="AS1208" t="s">
        <v>6697</v>
      </c>
      <c r="AT1208">
        <v>0</v>
      </c>
      <c r="AU1208" t="s">
        <v>6697</v>
      </c>
      <c r="AV1208" t="s">
        <v>6697</v>
      </c>
      <c r="AW1208">
        <v>0</v>
      </c>
      <c r="AX1208" t="s">
        <v>6697</v>
      </c>
      <c r="AY1208" t="s">
        <v>6697</v>
      </c>
      <c r="BA1208" t="s">
        <v>6697</v>
      </c>
    </row>
    <row r="1209" spans="1:53">
      <c r="A1209" t="s">
        <v>328</v>
      </c>
      <c r="B1209" t="s">
        <v>122</v>
      </c>
      <c r="C1209" t="s">
        <v>1562</v>
      </c>
      <c r="D1209" t="s">
        <v>1678</v>
      </c>
      <c r="E1209" t="s">
        <v>1974</v>
      </c>
      <c r="F1209">
        <v>0</v>
      </c>
      <c r="G1209" t="s">
        <v>1977</v>
      </c>
      <c r="H1209" t="s">
        <v>1979</v>
      </c>
      <c r="I1209" t="s">
        <v>3181</v>
      </c>
      <c r="J1209" t="s">
        <v>3542</v>
      </c>
      <c r="K1209" t="s">
        <v>3545</v>
      </c>
      <c r="L1209" t="s">
        <v>3563</v>
      </c>
      <c r="M1209" t="s">
        <v>3961</v>
      </c>
      <c r="N1209" t="s">
        <v>174</v>
      </c>
      <c r="O1209" t="s">
        <v>3861</v>
      </c>
      <c r="P1209" t="s">
        <v>4315</v>
      </c>
      <c r="Q1209" t="s">
        <v>4319</v>
      </c>
      <c r="R1209" t="s">
        <v>4321</v>
      </c>
      <c r="S1209" t="s">
        <v>5175</v>
      </c>
      <c r="T1209" t="s">
        <v>5440</v>
      </c>
      <c r="U1209" t="s">
        <v>5440</v>
      </c>
      <c r="V1209" t="s">
        <v>5817</v>
      </c>
      <c r="W1209" t="s">
        <v>6549</v>
      </c>
      <c r="AA1209" t="s">
        <v>6697</v>
      </c>
      <c r="AB1209" t="s">
        <v>6697</v>
      </c>
      <c r="AC1209" t="s">
        <v>6697</v>
      </c>
      <c r="AD1209" t="s">
        <v>6697</v>
      </c>
      <c r="AE1209" t="s">
        <v>6697</v>
      </c>
      <c r="AF1209" t="s">
        <v>6697</v>
      </c>
      <c r="AG1209" t="s">
        <v>6697</v>
      </c>
      <c r="AH1209" t="s">
        <v>6697</v>
      </c>
      <c r="AI1209" t="s">
        <v>6697</v>
      </c>
      <c r="AJ1209" t="s">
        <v>6697</v>
      </c>
      <c r="AK1209" t="s">
        <v>6697</v>
      </c>
      <c r="AL1209" t="s">
        <v>6697</v>
      </c>
      <c r="AM1209" t="s">
        <v>6697</v>
      </c>
      <c r="AN1209" t="s">
        <v>6700</v>
      </c>
      <c r="AO1209" t="s">
        <v>6697</v>
      </c>
      <c r="AP1209" t="s">
        <v>6697</v>
      </c>
      <c r="AQ1209" t="s">
        <v>6697</v>
      </c>
      <c r="AR1209" t="s">
        <v>6697</v>
      </c>
      <c r="AS1209" t="s">
        <v>6697</v>
      </c>
      <c r="AT1209">
        <v>1</v>
      </c>
      <c r="AU1209" t="s">
        <v>6697</v>
      </c>
      <c r="AV1209" t="s">
        <v>6697</v>
      </c>
      <c r="AW1209">
        <v>0</v>
      </c>
      <c r="AX1209" t="s">
        <v>6697</v>
      </c>
      <c r="AY1209" t="s">
        <v>6697</v>
      </c>
      <c r="BA1209" t="s">
        <v>6697</v>
      </c>
    </row>
    <row r="1210" spans="1:53">
      <c r="A1210" t="s">
        <v>625</v>
      </c>
      <c r="B1210" t="s">
        <v>625</v>
      </c>
      <c r="C1210" t="s">
        <v>1327</v>
      </c>
      <c r="D1210" t="s">
        <v>1721</v>
      </c>
      <c r="E1210" t="s">
        <v>1974</v>
      </c>
      <c r="F1210">
        <v>0</v>
      </c>
      <c r="G1210" t="s">
        <v>1977</v>
      </c>
      <c r="H1210" t="s">
        <v>1979</v>
      </c>
      <c r="I1210" t="s">
        <v>3182</v>
      </c>
      <c r="J1210" t="s">
        <v>3542</v>
      </c>
      <c r="K1210" t="s">
        <v>3545</v>
      </c>
      <c r="L1210" t="s">
        <v>3563</v>
      </c>
      <c r="M1210" t="s">
        <v>3962</v>
      </c>
      <c r="N1210" t="s">
        <v>174</v>
      </c>
      <c r="O1210" t="s">
        <v>3962</v>
      </c>
      <c r="P1210" t="s">
        <v>4315</v>
      </c>
      <c r="Q1210" t="s">
        <v>4319</v>
      </c>
      <c r="R1210" t="s">
        <v>4321</v>
      </c>
      <c r="S1210" t="s">
        <v>5176</v>
      </c>
      <c r="T1210" t="s">
        <v>5440</v>
      </c>
      <c r="U1210" t="s">
        <v>5440</v>
      </c>
      <c r="V1210" t="s">
        <v>5817</v>
      </c>
      <c r="W1210" t="s">
        <v>6550</v>
      </c>
      <c r="AA1210" t="s">
        <v>6697</v>
      </c>
      <c r="AB1210" t="s">
        <v>6697</v>
      </c>
      <c r="AC1210" t="s">
        <v>6697</v>
      </c>
      <c r="AD1210" t="s">
        <v>6697</v>
      </c>
      <c r="AE1210" t="s">
        <v>6697</v>
      </c>
      <c r="AF1210" t="s">
        <v>6697</v>
      </c>
      <c r="AG1210" t="s">
        <v>6697</v>
      </c>
      <c r="AH1210" t="s">
        <v>6697</v>
      </c>
      <c r="AI1210" t="s">
        <v>6697</v>
      </c>
      <c r="AJ1210" t="s">
        <v>6697</v>
      </c>
      <c r="AK1210" t="s">
        <v>6697</v>
      </c>
      <c r="AL1210" t="s">
        <v>6697</v>
      </c>
      <c r="AM1210" t="s">
        <v>6697</v>
      </c>
      <c r="AN1210" t="s">
        <v>6700</v>
      </c>
      <c r="AO1210" t="s">
        <v>6697</v>
      </c>
      <c r="AP1210" t="s">
        <v>6697</v>
      </c>
      <c r="AQ1210" t="s">
        <v>6697</v>
      </c>
      <c r="AR1210" t="s">
        <v>6697</v>
      </c>
      <c r="AS1210" t="s">
        <v>6697</v>
      </c>
      <c r="AT1210">
        <v>0</v>
      </c>
      <c r="AU1210" t="s">
        <v>6697</v>
      </c>
      <c r="AV1210" t="s">
        <v>6697</v>
      </c>
      <c r="AW1210">
        <v>2</v>
      </c>
      <c r="AX1210" t="s">
        <v>6697</v>
      </c>
      <c r="AY1210" t="s">
        <v>6697</v>
      </c>
      <c r="BA1210" t="s">
        <v>6697</v>
      </c>
    </row>
    <row r="1211" spans="1:53">
      <c r="A1211" t="s">
        <v>626</v>
      </c>
      <c r="B1211" t="s">
        <v>1204</v>
      </c>
      <c r="C1211" t="s">
        <v>1327</v>
      </c>
      <c r="D1211" t="s">
        <v>1667</v>
      </c>
      <c r="E1211" t="s">
        <v>1974</v>
      </c>
      <c r="F1211">
        <v>0</v>
      </c>
      <c r="G1211" t="s">
        <v>1977</v>
      </c>
      <c r="H1211" t="s">
        <v>1979</v>
      </c>
      <c r="I1211" t="s">
        <v>3183</v>
      </c>
      <c r="J1211" t="s">
        <v>3542</v>
      </c>
      <c r="K1211" t="s">
        <v>3545</v>
      </c>
      <c r="L1211" t="s">
        <v>3563</v>
      </c>
      <c r="M1211" t="s">
        <v>3684</v>
      </c>
      <c r="N1211" t="s">
        <v>174</v>
      </c>
      <c r="O1211" t="s">
        <v>3684</v>
      </c>
      <c r="P1211" t="s">
        <v>4315</v>
      </c>
      <c r="Q1211" t="s">
        <v>4319</v>
      </c>
      <c r="R1211" t="s">
        <v>4323</v>
      </c>
      <c r="S1211" t="s">
        <v>5177</v>
      </c>
      <c r="T1211" t="s">
        <v>5439</v>
      </c>
      <c r="U1211" t="s">
        <v>4324</v>
      </c>
      <c r="V1211" t="s">
        <v>5817</v>
      </c>
      <c r="W1211" t="s">
        <v>6551</v>
      </c>
      <c r="AA1211" t="s">
        <v>6697</v>
      </c>
      <c r="AB1211" t="s">
        <v>6697</v>
      </c>
      <c r="AC1211" t="s">
        <v>6697</v>
      </c>
      <c r="AD1211" t="s">
        <v>6697</v>
      </c>
      <c r="AE1211" t="s">
        <v>6697</v>
      </c>
      <c r="AF1211" t="s">
        <v>6697</v>
      </c>
      <c r="AG1211" t="s">
        <v>6697</v>
      </c>
      <c r="AH1211" t="s">
        <v>6697</v>
      </c>
      <c r="AI1211" t="s">
        <v>6697</v>
      </c>
      <c r="AJ1211" t="s">
        <v>6697</v>
      </c>
      <c r="AK1211" t="s">
        <v>6697</v>
      </c>
      <c r="AL1211" t="s">
        <v>6697</v>
      </c>
      <c r="AM1211" t="s">
        <v>6697</v>
      </c>
      <c r="AN1211" t="s">
        <v>6699</v>
      </c>
      <c r="AO1211" t="s">
        <v>6697</v>
      </c>
      <c r="AP1211" t="s">
        <v>6697</v>
      </c>
      <c r="AQ1211" t="s">
        <v>6697</v>
      </c>
      <c r="AR1211" t="s">
        <v>6697</v>
      </c>
      <c r="AS1211" t="s">
        <v>6697</v>
      </c>
      <c r="AT1211">
        <v>0</v>
      </c>
      <c r="AU1211" t="s">
        <v>6697</v>
      </c>
      <c r="AV1211" t="s">
        <v>6697</v>
      </c>
      <c r="AW1211">
        <v>1</v>
      </c>
      <c r="AX1211" t="s">
        <v>6697</v>
      </c>
      <c r="AY1211" t="s">
        <v>6697</v>
      </c>
      <c r="BA1211" t="s">
        <v>6697</v>
      </c>
    </row>
    <row r="1212" spans="1:53">
      <c r="A1212" t="s">
        <v>431</v>
      </c>
      <c r="B1212" t="s">
        <v>1205</v>
      </c>
      <c r="C1212" t="s">
        <v>1327</v>
      </c>
      <c r="D1212" t="s">
        <v>1666</v>
      </c>
      <c r="E1212" t="s">
        <v>1974</v>
      </c>
      <c r="F1212">
        <v>0</v>
      </c>
      <c r="G1212" t="s">
        <v>1977</v>
      </c>
      <c r="H1212" t="s">
        <v>1979</v>
      </c>
      <c r="I1212" t="s">
        <v>3184</v>
      </c>
      <c r="J1212" t="s">
        <v>3542</v>
      </c>
      <c r="K1212" t="s">
        <v>3545</v>
      </c>
      <c r="L1212" t="s">
        <v>3563</v>
      </c>
      <c r="M1212" t="s">
        <v>3584</v>
      </c>
      <c r="N1212" t="s">
        <v>174</v>
      </c>
      <c r="O1212" t="s">
        <v>3782</v>
      </c>
      <c r="P1212" t="s">
        <v>4315</v>
      </c>
      <c r="Q1212" t="s">
        <v>4319</v>
      </c>
      <c r="R1212" t="s">
        <v>4323</v>
      </c>
      <c r="S1212" t="s">
        <v>5178</v>
      </c>
      <c r="T1212" t="s">
        <v>5439</v>
      </c>
      <c r="U1212" t="s">
        <v>4324</v>
      </c>
      <c r="V1212" t="s">
        <v>5817</v>
      </c>
      <c r="W1212" t="s">
        <v>6551</v>
      </c>
      <c r="AA1212" t="s">
        <v>6697</v>
      </c>
      <c r="AB1212" t="s">
        <v>6697</v>
      </c>
      <c r="AC1212" t="s">
        <v>6697</v>
      </c>
      <c r="AD1212" t="s">
        <v>6697</v>
      </c>
      <c r="AE1212" t="s">
        <v>6697</v>
      </c>
      <c r="AF1212" t="s">
        <v>6697</v>
      </c>
      <c r="AG1212" t="s">
        <v>6697</v>
      </c>
      <c r="AH1212" t="s">
        <v>6697</v>
      </c>
      <c r="AI1212" t="s">
        <v>6697</v>
      </c>
      <c r="AJ1212" t="s">
        <v>6697</v>
      </c>
      <c r="AK1212" t="s">
        <v>6697</v>
      </c>
      <c r="AL1212" t="s">
        <v>6697</v>
      </c>
      <c r="AM1212" t="s">
        <v>6697</v>
      </c>
      <c r="AN1212" t="s">
        <v>6699</v>
      </c>
      <c r="AO1212" t="s">
        <v>6697</v>
      </c>
      <c r="AP1212" t="s">
        <v>6697</v>
      </c>
      <c r="AQ1212" t="s">
        <v>6697</v>
      </c>
      <c r="AR1212" t="s">
        <v>6697</v>
      </c>
      <c r="AS1212" t="s">
        <v>6697</v>
      </c>
      <c r="AT1212">
        <v>0</v>
      </c>
      <c r="AU1212" t="s">
        <v>6697</v>
      </c>
      <c r="AV1212" t="s">
        <v>6697</v>
      </c>
      <c r="AW1212">
        <v>2</v>
      </c>
      <c r="AX1212" t="s">
        <v>6697</v>
      </c>
      <c r="AY1212" t="s">
        <v>6697</v>
      </c>
      <c r="BA1212" t="s">
        <v>6697</v>
      </c>
    </row>
    <row r="1213" spans="1:53">
      <c r="A1213" t="s">
        <v>432</v>
      </c>
      <c r="B1213" t="s">
        <v>1205</v>
      </c>
      <c r="C1213" t="s">
        <v>1327</v>
      </c>
      <c r="D1213" t="s">
        <v>1666</v>
      </c>
      <c r="E1213" t="s">
        <v>1974</v>
      </c>
      <c r="F1213">
        <v>0</v>
      </c>
      <c r="G1213" t="s">
        <v>1977</v>
      </c>
      <c r="H1213" t="s">
        <v>1979</v>
      </c>
      <c r="I1213" t="s">
        <v>3185</v>
      </c>
      <c r="J1213" t="s">
        <v>3542</v>
      </c>
      <c r="K1213" t="s">
        <v>3545</v>
      </c>
      <c r="L1213" t="s">
        <v>3563</v>
      </c>
      <c r="M1213" t="s">
        <v>3788</v>
      </c>
      <c r="N1213" t="s">
        <v>174</v>
      </c>
      <c r="O1213" t="s">
        <v>3782</v>
      </c>
      <c r="P1213" t="s">
        <v>4315</v>
      </c>
      <c r="Q1213" t="s">
        <v>4319</v>
      </c>
      <c r="R1213" t="s">
        <v>4321</v>
      </c>
      <c r="S1213" t="s">
        <v>5179</v>
      </c>
      <c r="T1213" t="s">
        <v>5440</v>
      </c>
      <c r="U1213" t="s">
        <v>5440</v>
      </c>
      <c r="V1213" t="s">
        <v>5817</v>
      </c>
      <c r="W1213" t="s">
        <v>6551</v>
      </c>
      <c r="AA1213" t="s">
        <v>6697</v>
      </c>
      <c r="AB1213" t="s">
        <v>6697</v>
      </c>
      <c r="AC1213" t="s">
        <v>6697</v>
      </c>
      <c r="AD1213" t="s">
        <v>6697</v>
      </c>
      <c r="AE1213" t="s">
        <v>6697</v>
      </c>
      <c r="AF1213" t="s">
        <v>6697</v>
      </c>
      <c r="AG1213" t="s">
        <v>6697</v>
      </c>
      <c r="AH1213" t="s">
        <v>6697</v>
      </c>
      <c r="AI1213" t="s">
        <v>6697</v>
      </c>
      <c r="AJ1213" t="s">
        <v>6697</v>
      </c>
      <c r="AK1213" t="s">
        <v>6697</v>
      </c>
      <c r="AL1213" t="s">
        <v>6697</v>
      </c>
      <c r="AM1213" t="s">
        <v>6697</v>
      </c>
      <c r="AN1213" t="s">
        <v>6700</v>
      </c>
      <c r="AO1213" t="s">
        <v>6697</v>
      </c>
      <c r="AP1213" t="s">
        <v>6697</v>
      </c>
      <c r="AQ1213" t="s">
        <v>6697</v>
      </c>
      <c r="AR1213" t="s">
        <v>6697</v>
      </c>
      <c r="AS1213" t="s">
        <v>6697</v>
      </c>
      <c r="AT1213">
        <v>0</v>
      </c>
      <c r="AU1213" t="s">
        <v>6697</v>
      </c>
      <c r="AV1213" t="s">
        <v>6697</v>
      </c>
      <c r="AW1213">
        <v>2</v>
      </c>
      <c r="AX1213" t="s">
        <v>6697</v>
      </c>
      <c r="AY1213" t="s">
        <v>6697</v>
      </c>
      <c r="BA1213" t="s">
        <v>6697</v>
      </c>
    </row>
    <row r="1214" spans="1:53">
      <c r="A1214" t="s">
        <v>432</v>
      </c>
      <c r="B1214" t="s">
        <v>627</v>
      </c>
      <c r="C1214" t="s">
        <v>1563</v>
      </c>
      <c r="D1214" t="s">
        <v>174</v>
      </c>
      <c r="E1214" t="s">
        <v>1974</v>
      </c>
      <c r="F1214">
        <v>10</v>
      </c>
      <c r="G1214" t="s">
        <v>1977</v>
      </c>
      <c r="H1214" t="s">
        <v>1979</v>
      </c>
      <c r="I1214" t="s">
        <v>3186</v>
      </c>
      <c r="J1214" t="s">
        <v>3542</v>
      </c>
      <c r="K1214" t="s">
        <v>3545</v>
      </c>
      <c r="L1214" t="s">
        <v>3563</v>
      </c>
      <c r="M1214" t="s">
        <v>3788</v>
      </c>
      <c r="N1214" t="s">
        <v>174</v>
      </c>
      <c r="O1214" t="s">
        <v>3782</v>
      </c>
      <c r="P1214" t="s">
        <v>4315</v>
      </c>
      <c r="Q1214" t="s">
        <v>4319</v>
      </c>
      <c r="R1214" t="s">
        <v>4321</v>
      </c>
      <c r="S1214" t="s">
        <v>5180</v>
      </c>
      <c r="T1214" t="s">
        <v>5440</v>
      </c>
      <c r="U1214" t="s">
        <v>5505</v>
      </c>
      <c r="V1214" t="s">
        <v>5763</v>
      </c>
      <c r="W1214" t="s">
        <v>6552</v>
      </c>
      <c r="AA1214" t="s">
        <v>6697</v>
      </c>
      <c r="AB1214" t="s">
        <v>6697</v>
      </c>
      <c r="AC1214" t="s">
        <v>6697</v>
      </c>
      <c r="AD1214" t="s">
        <v>6697</v>
      </c>
      <c r="AE1214" t="s">
        <v>6697</v>
      </c>
      <c r="AF1214" t="s">
        <v>6697</v>
      </c>
      <c r="AG1214" t="s">
        <v>6697</v>
      </c>
      <c r="AH1214" t="s">
        <v>6697</v>
      </c>
      <c r="AI1214" t="s">
        <v>6697</v>
      </c>
      <c r="AJ1214" t="s">
        <v>6698</v>
      </c>
      <c r="AK1214" t="s">
        <v>6697</v>
      </c>
      <c r="AL1214" t="s">
        <v>6697</v>
      </c>
      <c r="AM1214" t="s">
        <v>6697</v>
      </c>
      <c r="AN1214" t="s">
        <v>6700</v>
      </c>
      <c r="AO1214" t="s">
        <v>6697</v>
      </c>
      <c r="AP1214" t="s">
        <v>6697</v>
      </c>
      <c r="AQ1214" t="s">
        <v>6697</v>
      </c>
      <c r="AR1214" t="s">
        <v>6697</v>
      </c>
      <c r="AS1214" t="s">
        <v>6697</v>
      </c>
      <c r="AT1214">
        <v>1</v>
      </c>
      <c r="AU1214" t="s">
        <v>6697</v>
      </c>
      <c r="AV1214" t="s">
        <v>6703</v>
      </c>
      <c r="AW1214">
        <v>65535</v>
      </c>
      <c r="AX1214" t="s">
        <v>6703</v>
      </c>
      <c r="AY1214" t="s">
        <v>6697</v>
      </c>
      <c r="BA1214" t="s">
        <v>6697</v>
      </c>
    </row>
    <row r="1215" spans="1:53">
      <c r="A1215" t="s">
        <v>627</v>
      </c>
      <c r="B1215" t="s">
        <v>1206</v>
      </c>
      <c r="C1215" t="s">
        <v>1563</v>
      </c>
      <c r="D1215" t="s">
        <v>174</v>
      </c>
      <c r="E1215" t="s">
        <v>1974</v>
      </c>
      <c r="F1215">
        <v>10</v>
      </c>
      <c r="G1215" t="s">
        <v>1977</v>
      </c>
      <c r="H1215" t="s">
        <v>1979</v>
      </c>
      <c r="I1215" t="s">
        <v>3187</v>
      </c>
      <c r="J1215" t="s">
        <v>3542</v>
      </c>
      <c r="K1215" t="s">
        <v>3545</v>
      </c>
      <c r="L1215" t="s">
        <v>3563</v>
      </c>
      <c r="M1215" t="s">
        <v>3782</v>
      </c>
      <c r="N1215" t="s">
        <v>174</v>
      </c>
      <c r="O1215" t="s">
        <v>3788</v>
      </c>
      <c r="P1215" t="s">
        <v>4315</v>
      </c>
      <c r="Q1215" t="s">
        <v>4319</v>
      </c>
      <c r="R1215" t="s">
        <v>4323</v>
      </c>
      <c r="S1215" t="s">
        <v>5180</v>
      </c>
      <c r="T1215" t="s">
        <v>5439</v>
      </c>
      <c r="U1215" t="s">
        <v>4324</v>
      </c>
      <c r="V1215" t="s">
        <v>5763</v>
      </c>
      <c r="W1215" t="s">
        <v>6552</v>
      </c>
      <c r="AA1215" t="s">
        <v>6697</v>
      </c>
      <c r="AB1215" t="s">
        <v>6697</v>
      </c>
      <c r="AC1215" t="s">
        <v>6697</v>
      </c>
      <c r="AD1215" t="s">
        <v>6697</v>
      </c>
      <c r="AE1215" t="s">
        <v>6697</v>
      </c>
      <c r="AF1215" t="s">
        <v>6697</v>
      </c>
      <c r="AG1215" t="s">
        <v>6697</v>
      </c>
      <c r="AH1215" t="s">
        <v>6697</v>
      </c>
      <c r="AI1215" t="s">
        <v>6697</v>
      </c>
      <c r="AJ1215" t="s">
        <v>6698</v>
      </c>
      <c r="AK1215" t="s">
        <v>6697</v>
      </c>
      <c r="AL1215" t="s">
        <v>6697</v>
      </c>
      <c r="AM1215" t="s">
        <v>6697</v>
      </c>
      <c r="AN1215" t="s">
        <v>6699</v>
      </c>
      <c r="AO1215" t="s">
        <v>6697</v>
      </c>
      <c r="AP1215" t="s">
        <v>6697</v>
      </c>
      <c r="AQ1215" t="s">
        <v>6697</v>
      </c>
      <c r="AR1215" t="s">
        <v>6697</v>
      </c>
      <c r="AS1215" t="s">
        <v>6697</v>
      </c>
      <c r="AT1215">
        <v>1</v>
      </c>
      <c r="AU1215" t="s">
        <v>6697</v>
      </c>
      <c r="AV1215" t="s">
        <v>6703</v>
      </c>
      <c r="AW1215">
        <v>65535</v>
      </c>
      <c r="AX1215" t="s">
        <v>6703</v>
      </c>
      <c r="AY1215" t="s">
        <v>6697</v>
      </c>
      <c r="BA1215" t="s">
        <v>6697</v>
      </c>
    </row>
    <row r="1216" spans="1:53">
      <c r="A1216" t="s">
        <v>328</v>
      </c>
      <c r="B1216" t="s">
        <v>880</v>
      </c>
      <c r="C1216" t="s">
        <v>1327</v>
      </c>
      <c r="D1216" t="s">
        <v>1662</v>
      </c>
      <c r="E1216" t="s">
        <v>1974</v>
      </c>
      <c r="F1216">
        <v>0</v>
      </c>
      <c r="G1216" t="s">
        <v>1977</v>
      </c>
      <c r="H1216" t="s">
        <v>1979</v>
      </c>
      <c r="I1216" t="s">
        <v>3188</v>
      </c>
      <c r="J1216" t="s">
        <v>3542</v>
      </c>
      <c r="K1216" t="s">
        <v>3545</v>
      </c>
      <c r="L1216" t="s">
        <v>3563</v>
      </c>
      <c r="M1216" t="s">
        <v>3963</v>
      </c>
      <c r="N1216" t="s">
        <v>174</v>
      </c>
      <c r="O1216" t="s">
        <v>3582</v>
      </c>
      <c r="P1216" t="s">
        <v>4315</v>
      </c>
      <c r="Q1216" t="s">
        <v>4319</v>
      </c>
      <c r="R1216" t="s">
        <v>4321</v>
      </c>
      <c r="S1216" t="s">
        <v>5181</v>
      </c>
      <c r="T1216" t="s">
        <v>5439</v>
      </c>
      <c r="U1216" t="s">
        <v>4324</v>
      </c>
      <c r="V1216" t="s">
        <v>5832</v>
      </c>
      <c r="W1216" t="s">
        <v>6553</v>
      </c>
      <c r="AA1216" t="s">
        <v>6697</v>
      </c>
      <c r="AB1216" t="s">
        <v>6697</v>
      </c>
      <c r="AC1216" t="s">
        <v>6697</v>
      </c>
      <c r="AD1216" t="s">
        <v>6697</v>
      </c>
      <c r="AE1216" t="s">
        <v>6697</v>
      </c>
      <c r="AF1216" t="s">
        <v>6697</v>
      </c>
      <c r="AG1216" t="s">
        <v>6697</v>
      </c>
      <c r="AH1216" t="s">
        <v>6697</v>
      </c>
      <c r="AI1216" t="s">
        <v>6697</v>
      </c>
      <c r="AJ1216" t="s">
        <v>6697</v>
      </c>
      <c r="AK1216" t="s">
        <v>6697</v>
      </c>
      <c r="AL1216" t="s">
        <v>6697</v>
      </c>
      <c r="AM1216" t="s">
        <v>6697</v>
      </c>
      <c r="AN1216" t="s">
        <v>6700</v>
      </c>
      <c r="AO1216" t="s">
        <v>6697</v>
      </c>
      <c r="AP1216" t="s">
        <v>6697</v>
      </c>
      <c r="AQ1216" t="s">
        <v>6697</v>
      </c>
      <c r="AR1216" t="s">
        <v>6697</v>
      </c>
      <c r="AS1216" t="s">
        <v>6697</v>
      </c>
      <c r="AT1216">
        <v>0</v>
      </c>
      <c r="AU1216" t="s">
        <v>6697</v>
      </c>
      <c r="AV1216" t="s">
        <v>6697</v>
      </c>
      <c r="AW1216">
        <v>2</v>
      </c>
      <c r="AX1216" t="s">
        <v>6697</v>
      </c>
      <c r="AY1216" t="s">
        <v>6697</v>
      </c>
      <c r="BA1216" t="s">
        <v>6697</v>
      </c>
    </row>
    <row r="1217" spans="1:53">
      <c r="A1217" t="s">
        <v>628</v>
      </c>
      <c r="B1217" t="s">
        <v>1041</v>
      </c>
      <c r="C1217" t="s">
        <v>1564</v>
      </c>
      <c r="D1217" t="s">
        <v>1882</v>
      </c>
      <c r="E1217" t="s">
        <v>1974</v>
      </c>
      <c r="F1217">
        <v>5</v>
      </c>
      <c r="G1217" t="s">
        <v>1977</v>
      </c>
      <c r="H1217" t="s">
        <v>1979</v>
      </c>
      <c r="I1217" t="s">
        <v>3189</v>
      </c>
      <c r="J1217" t="s">
        <v>3542</v>
      </c>
      <c r="K1217" t="s">
        <v>3545</v>
      </c>
      <c r="L1217" t="s">
        <v>3563</v>
      </c>
      <c r="M1217" t="s">
        <v>3866</v>
      </c>
      <c r="N1217" t="s">
        <v>174</v>
      </c>
      <c r="O1217" t="s">
        <v>3784</v>
      </c>
      <c r="P1217" t="s">
        <v>4315</v>
      </c>
      <c r="Q1217" t="s">
        <v>4319</v>
      </c>
      <c r="R1217" t="s">
        <v>4321</v>
      </c>
      <c r="S1217" t="s">
        <v>5182</v>
      </c>
      <c r="T1217" t="s">
        <v>5440</v>
      </c>
      <c r="U1217" t="s">
        <v>5440</v>
      </c>
      <c r="V1217" t="s">
        <v>5817</v>
      </c>
      <c r="W1217" t="s">
        <v>6554</v>
      </c>
      <c r="AA1217" t="s">
        <v>6697</v>
      </c>
      <c r="AB1217" t="s">
        <v>6697</v>
      </c>
      <c r="AC1217" t="s">
        <v>6697</v>
      </c>
      <c r="AD1217" t="s">
        <v>6697</v>
      </c>
      <c r="AE1217" t="s">
        <v>6697</v>
      </c>
      <c r="AF1217" t="s">
        <v>6697</v>
      </c>
      <c r="AG1217" t="s">
        <v>6697</v>
      </c>
      <c r="AH1217" t="s">
        <v>6697</v>
      </c>
      <c r="AI1217" t="s">
        <v>6697</v>
      </c>
      <c r="AJ1217" t="s">
        <v>6697</v>
      </c>
      <c r="AK1217" t="s">
        <v>6699</v>
      </c>
      <c r="AL1217" t="s">
        <v>6697</v>
      </c>
      <c r="AM1217" t="s">
        <v>6697</v>
      </c>
      <c r="AN1217" t="s">
        <v>6700</v>
      </c>
      <c r="AO1217" t="s">
        <v>6697</v>
      </c>
      <c r="AP1217" t="s">
        <v>6697</v>
      </c>
      <c r="AQ1217" t="s">
        <v>6697</v>
      </c>
      <c r="AR1217" t="s">
        <v>6697</v>
      </c>
      <c r="AS1217" t="s">
        <v>6697</v>
      </c>
      <c r="AT1217">
        <v>2</v>
      </c>
      <c r="AU1217" t="s">
        <v>6697</v>
      </c>
      <c r="AV1217" t="s">
        <v>6697</v>
      </c>
      <c r="AW1217">
        <v>0</v>
      </c>
      <c r="AX1217" t="s">
        <v>6697</v>
      </c>
      <c r="AY1217" t="s">
        <v>6697</v>
      </c>
      <c r="BA1217" t="s">
        <v>6697</v>
      </c>
    </row>
    <row r="1218" spans="1:53">
      <c r="A1218" t="s">
        <v>629</v>
      </c>
      <c r="B1218" t="s">
        <v>1207</v>
      </c>
      <c r="C1218" t="s">
        <v>1327</v>
      </c>
      <c r="D1218" t="s">
        <v>1666</v>
      </c>
      <c r="E1218" t="s">
        <v>1974</v>
      </c>
      <c r="F1218">
        <v>0</v>
      </c>
      <c r="G1218" t="s">
        <v>1977</v>
      </c>
      <c r="H1218" t="s">
        <v>1979</v>
      </c>
      <c r="I1218" t="s">
        <v>3190</v>
      </c>
      <c r="J1218" t="s">
        <v>3542</v>
      </c>
      <c r="K1218" t="s">
        <v>3545</v>
      </c>
      <c r="L1218" t="s">
        <v>3563</v>
      </c>
      <c r="M1218" t="s">
        <v>3782</v>
      </c>
      <c r="N1218" t="s">
        <v>174</v>
      </c>
      <c r="O1218" t="s">
        <v>3782</v>
      </c>
      <c r="P1218" t="s">
        <v>4315</v>
      </c>
      <c r="Q1218" t="s">
        <v>4319</v>
      </c>
      <c r="R1218" t="s">
        <v>4323</v>
      </c>
      <c r="S1218" t="s">
        <v>5183</v>
      </c>
      <c r="T1218" t="s">
        <v>5439</v>
      </c>
      <c r="U1218" t="s">
        <v>4324</v>
      </c>
      <c r="V1218" t="s">
        <v>5817</v>
      </c>
      <c r="W1218" t="s">
        <v>6555</v>
      </c>
      <c r="AA1218" t="s">
        <v>6697</v>
      </c>
      <c r="AB1218" t="s">
        <v>6697</v>
      </c>
      <c r="AC1218" t="s">
        <v>6697</v>
      </c>
      <c r="AD1218" t="s">
        <v>6697</v>
      </c>
      <c r="AE1218" t="s">
        <v>6697</v>
      </c>
      <c r="AF1218" t="s">
        <v>6697</v>
      </c>
      <c r="AG1218" t="s">
        <v>6697</v>
      </c>
      <c r="AH1218" t="s">
        <v>6697</v>
      </c>
      <c r="AI1218" t="s">
        <v>6697</v>
      </c>
      <c r="AJ1218" t="s">
        <v>6697</v>
      </c>
      <c r="AK1218" t="s">
        <v>6697</v>
      </c>
      <c r="AL1218" t="s">
        <v>6697</v>
      </c>
      <c r="AM1218" t="s">
        <v>6697</v>
      </c>
      <c r="AN1218" t="s">
        <v>6699</v>
      </c>
      <c r="AO1218" t="s">
        <v>6697</v>
      </c>
      <c r="AP1218" t="s">
        <v>6697</v>
      </c>
      <c r="AQ1218" t="s">
        <v>6697</v>
      </c>
      <c r="AR1218" t="s">
        <v>6697</v>
      </c>
      <c r="AS1218" t="s">
        <v>6697</v>
      </c>
      <c r="AT1218">
        <v>0</v>
      </c>
      <c r="AU1218" t="s">
        <v>6697</v>
      </c>
      <c r="AV1218" t="s">
        <v>6697</v>
      </c>
      <c r="AW1218">
        <v>2</v>
      </c>
      <c r="AX1218" t="s">
        <v>6697</v>
      </c>
      <c r="AY1218" t="s">
        <v>6697</v>
      </c>
      <c r="BA1218" t="s">
        <v>6697</v>
      </c>
    </row>
    <row r="1219" spans="1:53">
      <c r="A1219" t="s">
        <v>630</v>
      </c>
      <c r="B1219" t="s">
        <v>1208</v>
      </c>
      <c r="C1219" t="s">
        <v>1565</v>
      </c>
      <c r="D1219" t="s">
        <v>1927</v>
      </c>
      <c r="E1219" t="s">
        <v>1973</v>
      </c>
      <c r="F1219">
        <v>0</v>
      </c>
      <c r="G1219" t="s">
        <v>1977</v>
      </c>
      <c r="H1219" t="s">
        <v>1979</v>
      </c>
      <c r="I1219" t="s">
        <v>3191</v>
      </c>
      <c r="J1219" t="s">
        <v>3542</v>
      </c>
      <c r="K1219" t="s">
        <v>3544</v>
      </c>
      <c r="L1219" t="s">
        <v>3562</v>
      </c>
      <c r="M1219" t="s">
        <v>3964</v>
      </c>
      <c r="N1219" t="s">
        <v>193</v>
      </c>
      <c r="O1219" t="s">
        <v>4266</v>
      </c>
      <c r="P1219" t="s">
        <v>4315</v>
      </c>
      <c r="Q1219" t="s">
        <v>4319</v>
      </c>
      <c r="R1219" t="s">
        <v>4323</v>
      </c>
      <c r="S1219" t="s">
        <v>5184</v>
      </c>
      <c r="T1219" t="s">
        <v>5439</v>
      </c>
      <c r="U1219" t="s">
        <v>4324</v>
      </c>
      <c r="V1219" t="s">
        <v>5605</v>
      </c>
      <c r="W1219" t="s">
        <v>6556</v>
      </c>
      <c r="AA1219" t="s">
        <v>6697</v>
      </c>
      <c r="AB1219" t="s">
        <v>6697</v>
      </c>
      <c r="AC1219" t="s">
        <v>6697</v>
      </c>
      <c r="AD1219" t="s">
        <v>6697</v>
      </c>
      <c r="AE1219" t="s">
        <v>6697</v>
      </c>
      <c r="AF1219" t="s">
        <v>6697</v>
      </c>
      <c r="AG1219" t="s">
        <v>6697</v>
      </c>
      <c r="AH1219" t="s">
        <v>6697</v>
      </c>
      <c r="AI1219" t="s">
        <v>6697</v>
      </c>
      <c r="AJ1219" t="s">
        <v>6697</v>
      </c>
      <c r="AK1219" t="s">
        <v>6697</v>
      </c>
      <c r="AL1219" t="s">
        <v>6697</v>
      </c>
      <c r="AM1219" t="s">
        <v>6697</v>
      </c>
      <c r="AN1219" t="s">
        <v>6699</v>
      </c>
      <c r="AO1219" t="s">
        <v>6697</v>
      </c>
      <c r="AP1219" t="s">
        <v>6697</v>
      </c>
      <c r="AQ1219" t="s">
        <v>6697</v>
      </c>
      <c r="AR1219" t="s">
        <v>6697</v>
      </c>
      <c r="AS1219" t="s">
        <v>6697</v>
      </c>
      <c r="AT1219">
        <v>0</v>
      </c>
      <c r="AU1219" t="s">
        <v>6697</v>
      </c>
      <c r="AV1219" t="s">
        <v>6697</v>
      </c>
      <c r="AW1219">
        <v>0</v>
      </c>
      <c r="AX1219" t="s">
        <v>6697</v>
      </c>
      <c r="AY1219" t="s">
        <v>6697</v>
      </c>
      <c r="BA1219" t="s">
        <v>6697</v>
      </c>
    </row>
    <row r="1220" spans="1:53">
      <c r="A1220" t="s">
        <v>631</v>
      </c>
      <c r="B1220" t="s">
        <v>465</v>
      </c>
      <c r="C1220" t="s">
        <v>1566</v>
      </c>
      <c r="D1220" t="s">
        <v>1928</v>
      </c>
      <c r="E1220" t="s">
        <v>1974</v>
      </c>
      <c r="F1220">
        <v>5</v>
      </c>
      <c r="G1220" t="s">
        <v>1977</v>
      </c>
      <c r="H1220" t="s">
        <v>1979</v>
      </c>
      <c r="I1220" t="s">
        <v>3192</v>
      </c>
      <c r="J1220" t="s">
        <v>3542</v>
      </c>
      <c r="K1220" t="s">
        <v>3545</v>
      </c>
      <c r="L1220" t="s">
        <v>3563</v>
      </c>
      <c r="M1220" t="s">
        <v>3965</v>
      </c>
      <c r="N1220" t="s">
        <v>174</v>
      </c>
      <c r="O1220" t="s">
        <v>3762</v>
      </c>
      <c r="P1220" t="s">
        <v>4315</v>
      </c>
      <c r="Q1220" t="s">
        <v>4319</v>
      </c>
      <c r="R1220" t="s">
        <v>4321</v>
      </c>
      <c r="S1220" t="s">
        <v>5185</v>
      </c>
      <c r="T1220" t="s">
        <v>5437</v>
      </c>
      <c r="U1220" t="s">
        <v>5440</v>
      </c>
      <c r="V1220" t="s">
        <v>5817</v>
      </c>
      <c r="W1220" t="s">
        <v>6556</v>
      </c>
      <c r="AA1220" t="s">
        <v>6697</v>
      </c>
      <c r="AB1220" t="s">
        <v>6697</v>
      </c>
      <c r="AC1220" t="s">
        <v>6697</v>
      </c>
      <c r="AD1220" t="s">
        <v>6697</v>
      </c>
      <c r="AE1220" t="s">
        <v>6697</v>
      </c>
      <c r="AF1220" t="s">
        <v>6697</v>
      </c>
      <c r="AG1220" t="s">
        <v>6697</v>
      </c>
      <c r="AH1220" t="s">
        <v>6697</v>
      </c>
      <c r="AI1220" t="s">
        <v>6697</v>
      </c>
      <c r="AJ1220" t="s">
        <v>6697</v>
      </c>
      <c r="AK1220" t="s">
        <v>6699</v>
      </c>
      <c r="AL1220" t="s">
        <v>6697</v>
      </c>
      <c r="AM1220" t="s">
        <v>6697</v>
      </c>
      <c r="AN1220" t="s">
        <v>6700</v>
      </c>
      <c r="AO1220" t="s">
        <v>6697</v>
      </c>
      <c r="AP1220" t="s">
        <v>6697</v>
      </c>
      <c r="AQ1220" t="s">
        <v>6697</v>
      </c>
      <c r="AR1220" t="s">
        <v>6697</v>
      </c>
      <c r="AS1220" t="s">
        <v>6697</v>
      </c>
      <c r="AT1220">
        <v>16</v>
      </c>
      <c r="AU1220" t="s">
        <v>6697</v>
      </c>
      <c r="AV1220" t="s">
        <v>6697</v>
      </c>
      <c r="AW1220">
        <v>19</v>
      </c>
      <c r="AX1220" t="s">
        <v>6697</v>
      </c>
      <c r="AY1220" t="s">
        <v>6697</v>
      </c>
      <c r="BA1220" t="s">
        <v>6697</v>
      </c>
    </row>
    <row r="1221" spans="1:53">
      <c r="A1221" t="s">
        <v>632</v>
      </c>
      <c r="B1221" t="s">
        <v>1208</v>
      </c>
      <c r="C1221" t="s">
        <v>1567</v>
      </c>
      <c r="D1221" t="s">
        <v>1929</v>
      </c>
      <c r="E1221" t="s">
        <v>1973</v>
      </c>
      <c r="F1221">
        <v>0</v>
      </c>
      <c r="G1221" t="s">
        <v>1977</v>
      </c>
      <c r="H1221" t="s">
        <v>1979</v>
      </c>
      <c r="I1221" t="s">
        <v>3193</v>
      </c>
      <c r="J1221" t="s">
        <v>3542</v>
      </c>
      <c r="K1221" t="s">
        <v>3544</v>
      </c>
      <c r="L1221" t="s">
        <v>3562</v>
      </c>
      <c r="M1221" t="s">
        <v>3966</v>
      </c>
      <c r="N1221" t="s">
        <v>193</v>
      </c>
      <c r="O1221" t="s">
        <v>4267</v>
      </c>
      <c r="P1221" t="s">
        <v>4315</v>
      </c>
      <c r="Q1221" t="s">
        <v>4319</v>
      </c>
      <c r="R1221" t="s">
        <v>4323</v>
      </c>
      <c r="S1221" t="s">
        <v>5186</v>
      </c>
      <c r="T1221" t="s">
        <v>5439</v>
      </c>
      <c r="U1221" t="s">
        <v>4324</v>
      </c>
      <c r="V1221" t="s">
        <v>5605</v>
      </c>
      <c r="W1221" t="s">
        <v>6557</v>
      </c>
      <c r="AA1221" t="s">
        <v>6697</v>
      </c>
      <c r="AB1221" t="s">
        <v>6697</v>
      </c>
      <c r="AC1221" t="s">
        <v>6697</v>
      </c>
      <c r="AD1221" t="s">
        <v>6697</v>
      </c>
      <c r="AE1221" t="s">
        <v>6697</v>
      </c>
      <c r="AF1221" t="s">
        <v>6697</v>
      </c>
      <c r="AG1221" t="s">
        <v>6697</v>
      </c>
      <c r="AH1221" t="s">
        <v>6697</v>
      </c>
      <c r="AI1221" t="s">
        <v>6697</v>
      </c>
      <c r="AJ1221" t="s">
        <v>6697</v>
      </c>
      <c r="AK1221" t="s">
        <v>6697</v>
      </c>
      <c r="AL1221" t="s">
        <v>6697</v>
      </c>
      <c r="AM1221" t="s">
        <v>6697</v>
      </c>
      <c r="AN1221" t="s">
        <v>6699</v>
      </c>
      <c r="AO1221" t="s">
        <v>6697</v>
      </c>
      <c r="AP1221" t="s">
        <v>6697</v>
      </c>
      <c r="AQ1221" t="s">
        <v>6697</v>
      </c>
      <c r="AR1221" t="s">
        <v>6697</v>
      </c>
      <c r="AS1221" t="s">
        <v>6697</v>
      </c>
      <c r="AT1221">
        <v>0</v>
      </c>
      <c r="AU1221" t="s">
        <v>6697</v>
      </c>
      <c r="AV1221" t="s">
        <v>6697</v>
      </c>
      <c r="AW1221">
        <v>0</v>
      </c>
      <c r="AX1221" t="s">
        <v>6697</v>
      </c>
      <c r="AY1221" t="s">
        <v>6697</v>
      </c>
      <c r="BA1221" t="s">
        <v>6697</v>
      </c>
    </row>
    <row r="1222" spans="1:53">
      <c r="A1222" t="s">
        <v>633</v>
      </c>
      <c r="B1222" t="s">
        <v>432</v>
      </c>
      <c r="C1222" t="s">
        <v>1568</v>
      </c>
      <c r="D1222" t="s">
        <v>1860</v>
      </c>
      <c r="E1222" t="s">
        <v>1974</v>
      </c>
      <c r="F1222">
        <v>0</v>
      </c>
      <c r="G1222" t="s">
        <v>1977</v>
      </c>
      <c r="H1222" t="s">
        <v>1979</v>
      </c>
      <c r="I1222" t="s">
        <v>3194</v>
      </c>
      <c r="J1222" t="s">
        <v>3542</v>
      </c>
      <c r="K1222" t="s">
        <v>3545</v>
      </c>
      <c r="L1222" t="s">
        <v>3563</v>
      </c>
      <c r="M1222" t="s">
        <v>3784</v>
      </c>
      <c r="N1222" t="s">
        <v>174</v>
      </c>
      <c r="O1222" t="s">
        <v>3762</v>
      </c>
      <c r="P1222" t="s">
        <v>4315</v>
      </c>
      <c r="Q1222" t="s">
        <v>4319</v>
      </c>
      <c r="R1222" t="s">
        <v>4321</v>
      </c>
      <c r="S1222" t="s">
        <v>5187</v>
      </c>
      <c r="T1222" t="s">
        <v>5440</v>
      </c>
      <c r="U1222" t="s">
        <v>5440</v>
      </c>
      <c r="V1222" t="s">
        <v>5817</v>
      </c>
      <c r="W1222" t="s">
        <v>6557</v>
      </c>
      <c r="AA1222" t="s">
        <v>6697</v>
      </c>
      <c r="AB1222" t="s">
        <v>6697</v>
      </c>
      <c r="AC1222" t="s">
        <v>6697</v>
      </c>
      <c r="AD1222" t="s">
        <v>6697</v>
      </c>
      <c r="AE1222" t="s">
        <v>6697</v>
      </c>
      <c r="AF1222" t="s">
        <v>6697</v>
      </c>
      <c r="AG1222" t="s">
        <v>6697</v>
      </c>
      <c r="AH1222" t="s">
        <v>6697</v>
      </c>
      <c r="AI1222" t="s">
        <v>6697</v>
      </c>
      <c r="AJ1222" t="s">
        <v>6697</v>
      </c>
      <c r="AK1222" t="s">
        <v>6697</v>
      </c>
      <c r="AL1222" t="s">
        <v>6697</v>
      </c>
      <c r="AM1222" t="s">
        <v>6697</v>
      </c>
      <c r="AN1222" t="s">
        <v>6700</v>
      </c>
      <c r="AO1222" t="s">
        <v>6697</v>
      </c>
      <c r="AP1222" t="s">
        <v>6697</v>
      </c>
      <c r="AQ1222" t="s">
        <v>6697</v>
      </c>
      <c r="AR1222" t="s">
        <v>6697</v>
      </c>
      <c r="AS1222" t="s">
        <v>6697</v>
      </c>
      <c r="AT1222">
        <v>1</v>
      </c>
      <c r="AU1222" t="s">
        <v>6697</v>
      </c>
      <c r="AV1222" t="s">
        <v>6697</v>
      </c>
      <c r="AW1222">
        <v>7</v>
      </c>
      <c r="AX1222" t="s">
        <v>6697</v>
      </c>
      <c r="AY1222" t="s">
        <v>6697</v>
      </c>
      <c r="BA1222" t="s">
        <v>6697</v>
      </c>
    </row>
    <row r="1223" spans="1:53">
      <c r="A1223" t="s">
        <v>634</v>
      </c>
      <c r="B1223" t="s">
        <v>728</v>
      </c>
      <c r="C1223" t="s">
        <v>1569</v>
      </c>
      <c r="D1223" t="s">
        <v>1676</v>
      </c>
      <c r="E1223" t="s">
        <v>1974</v>
      </c>
      <c r="F1223">
        <v>0</v>
      </c>
      <c r="G1223" t="s">
        <v>1977</v>
      </c>
      <c r="H1223" t="s">
        <v>1979</v>
      </c>
      <c r="I1223" t="s">
        <v>3195</v>
      </c>
      <c r="J1223" t="s">
        <v>3542</v>
      </c>
      <c r="K1223" t="s">
        <v>3545</v>
      </c>
      <c r="L1223" t="s">
        <v>3563</v>
      </c>
      <c r="M1223" t="s">
        <v>3967</v>
      </c>
      <c r="N1223" t="s">
        <v>174</v>
      </c>
      <c r="O1223" t="s">
        <v>4268</v>
      </c>
      <c r="P1223" t="s">
        <v>4315</v>
      </c>
      <c r="Q1223" t="s">
        <v>4319</v>
      </c>
      <c r="R1223" t="s">
        <v>4322</v>
      </c>
      <c r="S1223" t="s">
        <v>5188</v>
      </c>
      <c r="T1223" t="s">
        <v>5440</v>
      </c>
      <c r="U1223" t="s">
        <v>5440</v>
      </c>
      <c r="V1223" t="s">
        <v>5817</v>
      </c>
      <c r="W1223" t="s">
        <v>5955</v>
      </c>
      <c r="AA1223" t="s">
        <v>6697</v>
      </c>
      <c r="AB1223" t="s">
        <v>6697</v>
      </c>
      <c r="AC1223" t="s">
        <v>6697</v>
      </c>
      <c r="AD1223" t="s">
        <v>6697</v>
      </c>
      <c r="AE1223" t="s">
        <v>6697</v>
      </c>
      <c r="AF1223" t="s">
        <v>6697</v>
      </c>
      <c r="AG1223" t="s">
        <v>6697</v>
      </c>
      <c r="AH1223" t="s">
        <v>6697</v>
      </c>
      <c r="AI1223" t="s">
        <v>6697</v>
      </c>
      <c r="AJ1223" t="s">
        <v>6697</v>
      </c>
      <c r="AK1223" t="s">
        <v>6697</v>
      </c>
      <c r="AL1223" t="s">
        <v>6697</v>
      </c>
      <c r="AM1223" t="s">
        <v>6697</v>
      </c>
      <c r="AN1223" t="s">
        <v>6697</v>
      </c>
      <c r="AO1223" t="s">
        <v>6697</v>
      </c>
      <c r="AP1223" t="s">
        <v>6697</v>
      </c>
      <c r="AQ1223" t="s">
        <v>6697</v>
      </c>
      <c r="AR1223" t="s">
        <v>6697</v>
      </c>
      <c r="AS1223" t="s">
        <v>6697</v>
      </c>
      <c r="AT1223">
        <v>3</v>
      </c>
      <c r="AU1223" t="s">
        <v>6697</v>
      </c>
      <c r="AV1223" t="s">
        <v>6697</v>
      </c>
      <c r="AW1223">
        <v>0</v>
      </c>
      <c r="AX1223" t="s">
        <v>6697</v>
      </c>
      <c r="AY1223" t="s">
        <v>6697</v>
      </c>
      <c r="BA1223" t="s">
        <v>6697</v>
      </c>
    </row>
    <row r="1224" spans="1:53">
      <c r="A1224" t="s">
        <v>634</v>
      </c>
      <c r="B1224" t="s">
        <v>720</v>
      </c>
      <c r="C1224" t="s">
        <v>1327</v>
      </c>
      <c r="D1224" t="s">
        <v>1678</v>
      </c>
      <c r="E1224" t="s">
        <v>1974</v>
      </c>
      <c r="F1224">
        <v>0</v>
      </c>
      <c r="G1224" t="s">
        <v>1977</v>
      </c>
      <c r="H1224" t="s">
        <v>1979</v>
      </c>
      <c r="I1224" t="s">
        <v>3196</v>
      </c>
      <c r="J1224" t="s">
        <v>3542</v>
      </c>
      <c r="K1224" t="s">
        <v>3545</v>
      </c>
      <c r="L1224" t="s">
        <v>3563</v>
      </c>
      <c r="M1224" t="s">
        <v>3967</v>
      </c>
      <c r="N1224" t="s">
        <v>174</v>
      </c>
      <c r="O1224" t="s">
        <v>4005</v>
      </c>
      <c r="P1224" t="s">
        <v>4315</v>
      </c>
      <c r="Q1224" t="s">
        <v>4319</v>
      </c>
      <c r="R1224" t="s">
        <v>4321</v>
      </c>
      <c r="S1224" t="s">
        <v>5189</v>
      </c>
      <c r="T1224" t="s">
        <v>5440</v>
      </c>
      <c r="U1224" t="s">
        <v>5440</v>
      </c>
      <c r="V1224" t="s">
        <v>5830</v>
      </c>
      <c r="W1224" t="s">
        <v>5955</v>
      </c>
      <c r="AA1224" t="s">
        <v>6697</v>
      </c>
      <c r="AB1224" t="s">
        <v>6697</v>
      </c>
      <c r="AC1224" t="s">
        <v>6697</v>
      </c>
      <c r="AD1224" t="s">
        <v>6697</v>
      </c>
      <c r="AE1224" t="s">
        <v>6697</v>
      </c>
      <c r="AF1224" t="s">
        <v>6697</v>
      </c>
      <c r="AG1224" t="s">
        <v>6697</v>
      </c>
      <c r="AH1224" t="s">
        <v>6697</v>
      </c>
      <c r="AI1224" t="s">
        <v>6697</v>
      </c>
      <c r="AJ1224" t="s">
        <v>6697</v>
      </c>
      <c r="AK1224" t="s">
        <v>6697</v>
      </c>
      <c r="AL1224" t="s">
        <v>6697</v>
      </c>
      <c r="AM1224" t="s">
        <v>6697</v>
      </c>
      <c r="AN1224" t="s">
        <v>6700</v>
      </c>
      <c r="AO1224" t="s">
        <v>6697</v>
      </c>
      <c r="AP1224" t="s">
        <v>6697</v>
      </c>
      <c r="AQ1224" t="s">
        <v>6697</v>
      </c>
      <c r="AR1224" t="s">
        <v>6697</v>
      </c>
      <c r="AS1224" t="s">
        <v>6697</v>
      </c>
      <c r="AT1224">
        <v>0</v>
      </c>
      <c r="AU1224" t="s">
        <v>6697</v>
      </c>
      <c r="AV1224" t="s">
        <v>6697</v>
      </c>
      <c r="AW1224">
        <v>0</v>
      </c>
      <c r="AX1224" t="s">
        <v>6697</v>
      </c>
      <c r="AY1224" t="s">
        <v>6697</v>
      </c>
      <c r="BA1224" t="s">
        <v>6697</v>
      </c>
    </row>
    <row r="1225" spans="1:53">
      <c r="A1225" t="s">
        <v>585</v>
      </c>
      <c r="B1225" t="s">
        <v>1209</v>
      </c>
      <c r="C1225" t="s">
        <v>1570</v>
      </c>
      <c r="D1225" t="s">
        <v>1676</v>
      </c>
      <c r="E1225" t="s">
        <v>1974</v>
      </c>
      <c r="F1225">
        <v>0</v>
      </c>
      <c r="G1225" t="s">
        <v>1977</v>
      </c>
      <c r="H1225" t="s">
        <v>1979</v>
      </c>
      <c r="I1225" t="s">
        <v>3197</v>
      </c>
      <c r="J1225" t="s">
        <v>3542</v>
      </c>
      <c r="K1225" t="s">
        <v>3545</v>
      </c>
      <c r="L1225" t="s">
        <v>3563</v>
      </c>
      <c r="M1225" t="s">
        <v>3865</v>
      </c>
      <c r="N1225" t="s">
        <v>174</v>
      </c>
      <c r="O1225" t="s">
        <v>4269</v>
      </c>
      <c r="P1225" t="s">
        <v>4315</v>
      </c>
      <c r="Q1225" t="s">
        <v>4319</v>
      </c>
      <c r="R1225" t="s">
        <v>4322</v>
      </c>
      <c r="S1225" t="s">
        <v>5190</v>
      </c>
      <c r="T1225" t="s">
        <v>5440</v>
      </c>
      <c r="U1225" t="s">
        <v>5440</v>
      </c>
      <c r="V1225" t="s">
        <v>5869</v>
      </c>
      <c r="W1225" t="s">
        <v>6558</v>
      </c>
      <c r="AA1225" t="s">
        <v>6697</v>
      </c>
      <c r="AB1225" t="s">
        <v>6697</v>
      </c>
      <c r="AC1225" t="s">
        <v>6697</v>
      </c>
      <c r="AD1225" t="s">
        <v>6697</v>
      </c>
      <c r="AE1225" t="s">
        <v>6697</v>
      </c>
      <c r="AF1225" t="s">
        <v>6697</v>
      </c>
      <c r="AG1225" t="s">
        <v>6697</v>
      </c>
      <c r="AH1225" t="s">
        <v>6697</v>
      </c>
      <c r="AI1225" t="s">
        <v>6697</v>
      </c>
      <c r="AJ1225" t="s">
        <v>6697</v>
      </c>
      <c r="AK1225" t="s">
        <v>6697</v>
      </c>
      <c r="AL1225" t="s">
        <v>6697</v>
      </c>
      <c r="AM1225" t="s">
        <v>6697</v>
      </c>
      <c r="AN1225" t="s">
        <v>6697</v>
      </c>
      <c r="AO1225" t="s">
        <v>6697</v>
      </c>
      <c r="AP1225" t="s">
        <v>6697</v>
      </c>
      <c r="AQ1225" t="s">
        <v>6697</v>
      </c>
      <c r="AR1225" t="s">
        <v>6697</v>
      </c>
      <c r="AS1225" t="s">
        <v>6697</v>
      </c>
      <c r="AT1225">
        <v>119</v>
      </c>
      <c r="AU1225" t="s">
        <v>6697</v>
      </c>
      <c r="AV1225" t="s">
        <v>6697</v>
      </c>
      <c r="AW1225">
        <v>0</v>
      </c>
      <c r="AX1225" t="s">
        <v>6697</v>
      </c>
      <c r="AY1225" t="s">
        <v>6697</v>
      </c>
      <c r="BA1225" t="s">
        <v>6697</v>
      </c>
    </row>
    <row r="1226" spans="1:53">
      <c r="A1226" t="s">
        <v>635</v>
      </c>
      <c r="B1226" t="s">
        <v>1210</v>
      </c>
      <c r="C1226" t="s">
        <v>1327</v>
      </c>
      <c r="D1226" t="s">
        <v>1930</v>
      </c>
      <c r="E1226" t="s">
        <v>1974</v>
      </c>
      <c r="F1226">
        <v>0</v>
      </c>
      <c r="G1226" t="s">
        <v>1977</v>
      </c>
      <c r="H1226" t="s">
        <v>1979</v>
      </c>
      <c r="I1226" t="s">
        <v>3198</v>
      </c>
      <c r="J1226" t="s">
        <v>3542</v>
      </c>
      <c r="K1226" t="s">
        <v>3545</v>
      </c>
      <c r="L1226" t="s">
        <v>3563</v>
      </c>
      <c r="M1226" t="s">
        <v>3968</v>
      </c>
      <c r="N1226" t="s">
        <v>174</v>
      </c>
      <c r="O1226" t="s">
        <v>4269</v>
      </c>
      <c r="P1226" t="s">
        <v>4315</v>
      </c>
      <c r="Q1226" t="s">
        <v>4319</v>
      </c>
      <c r="R1226" t="s">
        <v>4321</v>
      </c>
      <c r="S1226" t="s">
        <v>5191</v>
      </c>
      <c r="T1226" t="s">
        <v>5437</v>
      </c>
      <c r="U1226" t="s">
        <v>5440</v>
      </c>
      <c r="V1226" t="s">
        <v>5870</v>
      </c>
      <c r="W1226" t="s">
        <v>6559</v>
      </c>
      <c r="AA1226" t="s">
        <v>6697</v>
      </c>
      <c r="AB1226" t="s">
        <v>6697</v>
      </c>
      <c r="AC1226" t="s">
        <v>6697</v>
      </c>
      <c r="AD1226" t="s">
        <v>6697</v>
      </c>
      <c r="AE1226" t="s">
        <v>6697</v>
      </c>
      <c r="AF1226" t="s">
        <v>6697</v>
      </c>
      <c r="AG1226" t="s">
        <v>6697</v>
      </c>
      <c r="AH1226" t="s">
        <v>6697</v>
      </c>
      <c r="AI1226" t="s">
        <v>6697</v>
      </c>
      <c r="AJ1226" t="s">
        <v>6697</v>
      </c>
      <c r="AK1226" t="s">
        <v>6697</v>
      </c>
      <c r="AL1226" t="s">
        <v>6697</v>
      </c>
      <c r="AM1226" t="s">
        <v>6697</v>
      </c>
      <c r="AN1226" t="s">
        <v>6700</v>
      </c>
      <c r="AO1226" t="s">
        <v>6697</v>
      </c>
      <c r="AP1226" t="s">
        <v>6697</v>
      </c>
      <c r="AQ1226" t="s">
        <v>6697</v>
      </c>
      <c r="AR1226" t="s">
        <v>6697</v>
      </c>
      <c r="AS1226" t="s">
        <v>6697</v>
      </c>
      <c r="AT1226">
        <v>0</v>
      </c>
      <c r="AU1226" t="s">
        <v>6697</v>
      </c>
      <c r="AV1226" t="s">
        <v>6697</v>
      </c>
      <c r="AW1226">
        <v>9</v>
      </c>
      <c r="AX1226" t="s">
        <v>6697</v>
      </c>
      <c r="AY1226" t="s">
        <v>6697</v>
      </c>
      <c r="BA1226" t="s">
        <v>6697</v>
      </c>
    </row>
    <row r="1227" spans="1:53">
      <c r="A1227" t="s">
        <v>585</v>
      </c>
      <c r="B1227" t="s">
        <v>1211</v>
      </c>
      <c r="C1227" t="s">
        <v>1571</v>
      </c>
      <c r="D1227" t="s">
        <v>174</v>
      </c>
      <c r="E1227" t="s">
        <v>1974</v>
      </c>
      <c r="F1227">
        <v>10</v>
      </c>
      <c r="G1227" t="s">
        <v>1977</v>
      </c>
      <c r="H1227" t="s">
        <v>1979</v>
      </c>
      <c r="I1227" t="s">
        <v>3199</v>
      </c>
      <c r="J1227" t="s">
        <v>3542</v>
      </c>
      <c r="K1227" t="s">
        <v>3545</v>
      </c>
      <c r="L1227" t="s">
        <v>3563</v>
      </c>
      <c r="M1227" t="s">
        <v>3865</v>
      </c>
      <c r="N1227" t="s">
        <v>174</v>
      </c>
      <c r="O1227" t="s">
        <v>3971</v>
      </c>
      <c r="P1227" t="s">
        <v>4315</v>
      </c>
      <c r="Q1227" t="s">
        <v>4319</v>
      </c>
      <c r="R1227" t="s">
        <v>4321</v>
      </c>
      <c r="S1227" t="s">
        <v>5192</v>
      </c>
      <c r="T1227" t="s">
        <v>5440</v>
      </c>
      <c r="U1227" t="s">
        <v>5544</v>
      </c>
      <c r="V1227" t="s">
        <v>5871</v>
      </c>
      <c r="W1227" t="s">
        <v>6560</v>
      </c>
      <c r="AA1227" t="s">
        <v>6697</v>
      </c>
      <c r="AB1227" t="s">
        <v>6697</v>
      </c>
      <c r="AC1227" t="s">
        <v>6697</v>
      </c>
      <c r="AD1227" t="s">
        <v>6697</v>
      </c>
      <c r="AE1227" t="s">
        <v>6697</v>
      </c>
      <c r="AF1227" t="s">
        <v>6697</v>
      </c>
      <c r="AG1227" t="s">
        <v>6697</v>
      </c>
      <c r="AH1227" t="s">
        <v>6697</v>
      </c>
      <c r="AI1227" t="s">
        <v>6697</v>
      </c>
      <c r="AJ1227" t="s">
        <v>6698</v>
      </c>
      <c r="AK1227" t="s">
        <v>6697</v>
      </c>
      <c r="AL1227" t="s">
        <v>6697</v>
      </c>
      <c r="AM1227" t="s">
        <v>6697</v>
      </c>
      <c r="AN1227" t="s">
        <v>6700</v>
      </c>
      <c r="AO1227" t="s">
        <v>6697</v>
      </c>
      <c r="AP1227" t="s">
        <v>6697</v>
      </c>
      <c r="AQ1227" t="s">
        <v>6697</v>
      </c>
      <c r="AR1227" t="s">
        <v>6697</v>
      </c>
      <c r="AS1227" t="s">
        <v>6697</v>
      </c>
      <c r="AT1227">
        <v>2</v>
      </c>
      <c r="AU1227" t="s">
        <v>6697</v>
      </c>
      <c r="AV1227" t="s">
        <v>6703</v>
      </c>
      <c r="AW1227">
        <v>65535</v>
      </c>
      <c r="AX1227" t="s">
        <v>6703</v>
      </c>
      <c r="AY1227" t="s">
        <v>6697</v>
      </c>
      <c r="BA1227" t="s">
        <v>6697</v>
      </c>
    </row>
    <row r="1228" spans="1:53">
      <c r="A1228" t="s">
        <v>585</v>
      </c>
      <c r="B1228" t="s">
        <v>1212</v>
      </c>
      <c r="C1228" t="s">
        <v>1572</v>
      </c>
      <c r="D1228" t="s">
        <v>1931</v>
      </c>
      <c r="E1228" t="s">
        <v>1974</v>
      </c>
      <c r="F1228">
        <v>0</v>
      </c>
      <c r="G1228" t="s">
        <v>1977</v>
      </c>
      <c r="H1228" t="s">
        <v>1979</v>
      </c>
      <c r="I1228" t="s">
        <v>3200</v>
      </c>
      <c r="J1228" t="s">
        <v>3542</v>
      </c>
      <c r="K1228" t="s">
        <v>3545</v>
      </c>
      <c r="L1228" t="s">
        <v>3563</v>
      </c>
      <c r="M1228" t="s">
        <v>3864</v>
      </c>
      <c r="N1228" t="s">
        <v>174</v>
      </c>
      <c r="O1228" t="s">
        <v>4270</v>
      </c>
      <c r="P1228" t="s">
        <v>4315</v>
      </c>
      <c r="Q1228" t="s">
        <v>4319</v>
      </c>
      <c r="R1228" t="s">
        <v>4322</v>
      </c>
      <c r="S1228" t="s">
        <v>5193</v>
      </c>
      <c r="T1228" t="s">
        <v>5437</v>
      </c>
      <c r="U1228" t="s">
        <v>5439</v>
      </c>
      <c r="V1228" t="s">
        <v>5872</v>
      </c>
      <c r="W1228" t="s">
        <v>6561</v>
      </c>
      <c r="AA1228" t="s">
        <v>6697</v>
      </c>
      <c r="AB1228" t="s">
        <v>6697</v>
      </c>
      <c r="AC1228" t="s">
        <v>6697</v>
      </c>
      <c r="AD1228" t="s">
        <v>6697</v>
      </c>
      <c r="AE1228" t="s">
        <v>6697</v>
      </c>
      <c r="AF1228" t="s">
        <v>6697</v>
      </c>
      <c r="AG1228" t="s">
        <v>6697</v>
      </c>
      <c r="AH1228" t="s">
        <v>6697</v>
      </c>
      <c r="AI1228" t="s">
        <v>6697</v>
      </c>
      <c r="AJ1228" t="s">
        <v>6697</v>
      </c>
      <c r="AK1228" t="s">
        <v>6697</v>
      </c>
      <c r="AL1228" t="s">
        <v>6697</v>
      </c>
      <c r="AM1228" t="s">
        <v>6697</v>
      </c>
      <c r="AN1228" t="s">
        <v>6697</v>
      </c>
      <c r="AO1228" t="s">
        <v>6697</v>
      </c>
      <c r="AP1228" t="s">
        <v>6697</v>
      </c>
      <c r="AQ1228" t="s">
        <v>6697</v>
      </c>
      <c r="AR1228" t="s">
        <v>6697</v>
      </c>
      <c r="AS1228" t="s">
        <v>6697</v>
      </c>
      <c r="AT1228">
        <v>119</v>
      </c>
      <c r="AU1228" t="s">
        <v>6697</v>
      </c>
      <c r="AV1228" t="s">
        <v>6697</v>
      </c>
      <c r="AW1228">
        <v>2</v>
      </c>
      <c r="AX1228" t="s">
        <v>6697</v>
      </c>
      <c r="AY1228" t="s">
        <v>6697</v>
      </c>
      <c r="BA1228" t="s">
        <v>6697</v>
      </c>
    </row>
    <row r="1229" spans="1:53">
      <c r="A1229" t="s">
        <v>636</v>
      </c>
      <c r="B1229" t="s">
        <v>1213</v>
      </c>
      <c r="C1229" t="s">
        <v>1327</v>
      </c>
      <c r="D1229" t="s">
        <v>1932</v>
      </c>
      <c r="E1229" t="s">
        <v>1974</v>
      </c>
      <c r="F1229">
        <v>0</v>
      </c>
      <c r="G1229" t="s">
        <v>1977</v>
      </c>
      <c r="H1229" t="s">
        <v>1979</v>
      </c>
      <c r="I1229" t="s">
        <v>3201</v>
      </c>
      <c r="J1229" t="s">
        <v>3542</v>
      </c>
      <c r="K1229" t="s">
        <v>3545</v>
      </c>
      <c r="L1229" t="s">
        <v>3563</v>
      </c>
      <c r="M1229" t="s">
        <v>3969</v>
      </c>
      <c r="N1229" t="s">
        <v>174</v>
      </c>
      <c r="O1229" t="s">
        <v>4271</v>
      </c>
      <c r="P1229" t="s">
        <v>4315</v>
      </c>
      <c r="Q1229" t="s">
        <v>4319</v>
      </c>
      <c r="R1229" t="s">
        <v>4322</v>
      </c>
      <c r="S1229" t="s">
        <v>5194</v>
      </c>
      <c r="T1229" t="s">
        <v>5441</v>
      </c>
      <c r="U1229" t="s">
        <v>5440</v>
      </c>
      <c r="V1229" t="s">
        <v>5873</v>
      </c>
      <c r="W1229" t="s">
        <v>6559</v>
      </c>
      <c r="AA1229" t="s">
        <v>6697</v>
      </c>
      <c r="AB1229" t="s">
        <v>6697</v>
      </c>
      <c r="AC1229" t="s">
        <v>6697</v>
      </c>
      <c r="AD1229" t="s">
        <v>6697</v>
      </c>
      <c r="AE1229" t="s">
        <v>6697</v>
      </c>
      <c r="AF1229" t="s">
        <v>6697</v>
      </c>
      <c r="AG1229" t="s">
        <v>6697</v>
      </c>
      <c r="AH1229" t="s">
        <v>6697</v>
      </c>
      <c r="AI1229" t="s">
        <v>6697</v>
      </c>
      <c r="AJ1229" t="s">
        <v>6697</v>
      </c>
      <c r="AK1229" t="s">
        <v>6697</v>
      </c>
      <c r="AL1229" t="s">
        <v>6697</v>
      </c>
      <c r="AM1229" t="s">
        <v>6697</v>
      </c>
      <c r="AN1229" t="s">
        <v>6697</v>
      </c>
      <c r="AO1229" t="s">
        <v>6697</v>
      </c>
      <c r="AP1229" t="s">
        <v>6697</v>
      </c>
      <c r="AQ1229" t="s">
        <v>6697</v>
      </c>
      <c r="AR1229" t="s">
        <v>6697</v>
      </c>
      <c r="AS1229" t="s">
        <v>6697</v>
      </c>
      <c r="AT1229">
        <v>0</v>
      </c>
      <c r="AU1229" t="s">
        <v>6697</v>
      </c>
      <c r="AV1229" t="s">
        <v>6697</v>
      </c>
      <c r="AW1229">
        <v>13</v>
      </c>
      <c r="AX1229" t="s">
        <v>6697</v>
      </c>
      <c r="AY1229" t="s">
        <v>6697</v>
      </c>
      <c r="BA1229" t="s">
        <v>6697</v>
      </c>
    </row>
    <row r="1230" spans="1:53">
      <c r="A1230" t="s">
        <v>585</v>
      </c>
      <c r="B1230" t="s">
        <v>690</v>
      </c>
      <c r="C1230" t="s">
        <v>1327</v>
      </c>
      <c r="D1230" t="s">
        <v>1749</v>
      </c>
      <c r="E1230" t="s">
        <v>1974</v>
      </c>
      <c r="F1230">
        <v>0</v>
      </c>
      <c r="G1230" t="s">
        <v>1977</v>
      </c>
      <c r="H1230" t="s">
        <v>1979</v>
      </c>
      <c r="I1230" t="s">
        <v>3202</v>
      </c>
      <c r="J1230" t="s">
        <v>3542</v>
      </c>
      <c r="K1230" t="s">
        <v>3545</v>
      </c>
      <c r="L1230" t="s">
        <v>3563</v>
      </c>
      <c r="M1230" t="s">
        <v>3878</v>
      </c>
      <c r="N1230" t="s">
        <v>174</v>
      </c>
      <c r="O1230" t="s">
        <v>4271</v>
      </c>
      <c r="P1230" t="s">
        <v>4315</v>
      </c>
      <c r="Q1230" t="s">
        <v>4319</v>
      </c>
      <c r="R1230" t="s">
        <v>4321</v>
      </c>
      <c r="S1230" t="s">
        <v>4815</v>
      </c>
      <c r="T1230" t="s">
        <v>5439</v>
      </c>
      <c r="U1230" t="s">
        <v>4324</v>
      </c>
      <c r="V1230" t="s">
        <v>5706</v>
      </c>
      <c r="W1230" t="s">
        <v>6293</v>
      </c>
      <c r="AA1230" t="s">
        <v>6697</v>
      </c>
      <c r="AB1230" t="s">
        <v>6697</v>
      </c>
      <c r="AC1230" t="s">
        <v>6697</v>
      </c>
      <c r="AD1230" t="s">
        <v>6697</v>
      </c>
      <c r="AE1230" t="s">
        <v>6697</v>
      </c>
      <c r="AF1230" t="s">
        <v>6697</v>
      </c>
      <c r="AG1230" t="s">
        <v>6697</v>
      </c>
      <c r="AH1230" t="s">
        <v>6697</v>
      </c>
      <c r="AI1230" t="s">
        <v>6697</v>
      </c>
      <c r="AJ1230" t="s">
        <v>6697</v>
      </c>
      <c r="AK1230" t="s">
        <v>6697</v>
      </c>
      <c r="AL1230" t="s">
        <v>6697</v>
      </c>
      <c r="AM1230" t="s">
        <v>6697</v>
      </c>
      <c r="AN1230" t="s">
        <v>6700</v>
      </c>
      <c r="AO1230" t="s">
        <v>6697</v>
      </c>
      <c r="AP1230" t="s">
        <v>6697</v>
      </c>
      <c r="AQ1230" t="s">
        <v>6697</v>
      </c>
      <c r="AR1230" t="s">
        <v>6697</v>
      </c>
      <c r="AS1230" t="s">
        <v>6697</v>
      </c>
      <c r="AT1230">
        <v>0</v>
      </c>
      <c r="AU1230" t="s">
        <v>6697</v>
      </c>
      <c r="AV1230" t="s">
        <v>6697</v>
      </c>
      <c r="AW1230">
        <v>1</v>
      </c>
      <c r="AX1230" t="s">
        <v>6697</v>
      </c>
      <c r="AY1230" t="s">
        <v>6697</v>
      </c>
      <c r="BA1230" t="s">
        <v>6697</v>
      </c>
    </row>
    <row r="1231" spans="1:53">
      <c r="A1231" t="s">
        <v>585</v>
      </c>
      <c r="B1231" t="s">
        <v>1214</v>
      </c>
      <c r="C1231" t="s">
        <v>1370</v>
      </c>
      <c r="D1231" t="s">
        <v>1884</v>
      </c>
      <c r="E1231" t="s">
        <v>1974</v>
      </c>
      <c r="F1231">
        <v>0</v>
      </c>
      <c r="G1231" t="s">
        <v>1977</v>
      </c>
      <c r="H1231" t="s">
        <v>1979</v>
      </c>
      <c r="I1231" t="s">
        <v>3203</v>
      </c>
      <c r="J1231" t="s">
        <v>3542</v>
      </c>
      <c r="K1231" t="s">
        <v>3545</v>
      </c>
      <c r="L1231" t="s">
        <v>3563</v>
      </c>
      <c r="M1231" t="s">
        <v>3864</v>
      </c>
      <c r="N1231" t="s">
        <v>174</v>
      </c>
      <c r="O1231" t="s">
        <v>4272</v>
      </c>
      <c r="P1231" t="s">
        <v>4315</v>
      </c>
      <c r="Q1231" t="s">
        <v>4319</v>
      </c>
      <c r="R1231" t="s">
        <v>4321</v>
      </c>
      <c r="S1231" t="s">
        <v>5195</v>
      </c>
      <c r="T1231" t="s">
        <v>5439</v>
      </c>
      <c r="U1231" t="s">
        <v>4324</v>
      </c>
      <c r="V1231" t="s">
        <v>5874</v>
      </c>
      <c r="W1231" t="s">
        <v>6562</v>
      </c>
      <c r="AA1231" t="s">
        <v>6697</v>
      </c>
      <c r="AB1231" t="s">
        <v>6697</v>
      </c>
      <c r="AC1231" t="s">
        <v>6697</v>
      </c>
      <c r="AD1231" t="s">
        <v>6697</v>
      </c>
      <c r="AE1231" t="s">
        <v>6697</v>
      </c>
      <c r="AF1231" t="s">
        <v>6697</v>
      </c>
      <c r="AG1231" t="s">
        <v>6697</v>
      </c>
      <c r="AH1231" t="s">
        <v>6697</v>
      </c>
      <c r="AI1231" t="s">
        <v>6697</v>
      </c>
      <c r="AJ1231" t="s">
        <v>6697</v>
      </c>
      <c r="AK1231" t="s">
        <v>6697</v>
      </c>
      <c r="AL1231" t="s">
        <v>6697</v>
      </c>
      <c r="AM1231" t="s">
        <v>6697</v>
      </c>
      <c r="AN1231" t="s">
        <v>6700</v>
      </c>
      <c r="AO1231" t="s">
        <v>6697</v>
      </c>
      <c r="AP1231" t="s">
        <v>6697</v>
      </c>
      <c r="AQ1231" t="s">
        <v>6697</v>
      </c>
      <c r="AR1231" t="s">
        <v>6697</v>
      </c>
      <c r="AS1231" t="s">
        <v>6697</v>
      </c>
      <c r="AT1231">
        <v>1</v>
      </c>
      <c r="AU1231" t="s">
        <v>6697</v>
      </c>
      <c r="AV1231" t="s">
        <v>6697</v>
      </c>
      <c r="AW1231">
        <v>1</v>
      </c>
      <c r="AX1231" t="s">
        <v>6697</v>
      </c>
      <c r="AY1231" t="s">
        <v>6697</v>
      </c>
      <c r="BA1231" t="s">
        <v>6697</v>
      </c>
    </row>
    <row r="1232" spans="1:53">
      <c r="A1232" t="s">
        <v>486</v>
      </c>
      <c r="B1232" t="s">
        <v>1215</v>
      </c>
      <c r="C1232" t="s">
        <v>174</v>
      </c>
      <c r="D1232" t="s">
        <v>174</v>
      </c>
      <c r="E1232" t="s">
        <v>1974</v>
      </c>
      <c r="F1232">
        <v>25</v>
      </c>
      <c r="G1232" t="s">
        <v>1977</v>
      </c>
      <c r="H1232" t="s">
        <v>1979</v>
      </c>
      <c r="I1232" t="s">
        <v>3204</v>
      </c>
      <c r="J1232" t="s">
        <v>3542</v>
      </c>
      <c r="K1232" t="s">
        <v>3545</v>
      </c>
      <c r="L1232" t="s">
        <v>3563</v>
      </c>
      <c r="M1232" t="s">
        <v>3894</v>
      </c>
      <c r="N1232" t="s">
        <v>174</v>
      </c>
      <c r="O1232" t="s">
        <v>3986</v>
      </c>
      <c r="P1232" t="s">
        <v>4315</v>
      </c>
      <c r="Q1232" t="s">
        <v>4319</v>
      </c>
      <c r="R1232" t="s">
        <v>4321</v>
      </c>
      <c r="S1232" t="s">
        <v>5196</v>
      </c>
      <c r="T1232" t="s">
        <v>5452</v>
      </c>
      <c r="U1232" t="s">
        <v>5545</v>
      </c>
      <c r="V1232" t="s">
        <v>5875</v>
      </c>
      <c r="W1232" t="s">
        <v>6563</v>
      </c>
      <c r="AA1232" t="s">
        <v>6697</v>
      </c>
      <c r="AB1232" t="s">
        <v>6697</v>
      </c>
      <c r="AC1232" t="s">
        <v>6697</v>
      </c>
      <c r="AD1232" t="s">
        <v>6697</v>
      </c>
      <c r="AE1232" t="s">
        <v>6697</v>
      </c>
      <c r="AF1232" t="s">
        <v>6697</v>
      </c>
      <c r="AG1232" t="s">
        <v>6697</v>
      </c>
      <c r="AH1232" t="s">
        <v>6697</v>
      </c>
      <c r="AI1232" t="s">
        <v>6698</v>
      </c>
      <c r="AJ1232" t="s">
        <v>6698</v>
      </c>
      <c r="AK1232" t="s">
        <v>6699</v>
      </c>
      <c r="AL1232" t="s">
        <v>6697</v>
      </c>
      <c r="AM1232" t="s">
        <v>6697</v>
      </c>
      <c r="AN1232" t="s">
        <v>6700</v>
      </c>
      <c r="AO1232" t="s">
        <v>6697</v>
      </c>
      <c r="AP1232" t="s">
        <v>6697</v>
      </c>
      <c r="AQ1232" t="s">
        <v>6697</v>
      </c>
      <c r="AR1232" t="s">
        <v>6697</v>
      </c>
      <c r="AS1232" t="s">
        <v>6703</v>
      </c>
      <c r="AT1232">
        <v>65535</v>
      </c>
      <c r="AU1232" t="s">
        <v>6703</v>
      </c>
      <c r="AV1232" t="s">
        <v>6703</v>
      </c>
      <c r="AW1232">
        <v>65535</v>
      </c>
      <c r="AX1232" t="s">
        <v>6703</v>
      </c>
      <c r="AY1232" t="s">
        <v>6697</v>
      </c>
      <c r="AZ1232" t="s">
        <v>6706</v>
      </c>
      <c r="BA1232" t="s">
        <v>6698</v>
      </c>
    </row>
    <row r="1233" spans="1:53">
      <c r="A1233" t="s">
        <v>637</v>
      </c>
      <c r="B1233" t="s">
        <v>1216</v>
      </c>
      <c r="C1233" t="s">
        <v>1327</v>
      </c>
      <c r="D1233" t="s">
        <v>1933</v>
      </c>
      <c r="E1233" t="s">
        <v>1974</v>
      </c>
      <c r="F1233">
        <v>10</v>
      </c>
      <c r="G1233" t="s">
        <v>1977</v>
      </c>
      <c r="H1233" t="s">
        <v>1979</v>
      </c>
      <c r="I1233" t="s">
        <v>3205</v>
      </c>
      <c r="J1233" t="s">
        <v>3542</v>
      </c>
      <c r="K1233" t="s">
        <v>3545</v>
      </c>
      <c r="L1233" t="s">
        <v>3563</v>
      </c>
      <c r="M1233" t="s">
        <v>3970</v>
      </c>
      <c r="N1233" t="s">
        <v>174</v>
      </c>
      <c r="O1233" t="s">
        <v>4106</v>
      </c>
      <c r="P1233" t="s">
        <v>4315</v>
      </c>
      <c r="Q1233" t="s">
        <v>4319</v>
      </c>
      <c r="R1233" t="s">
        <v>4321</v>
      </c>
      <c r="S1233" t="s">
        <v>5197</v>
      </c>
      <c r="T1233" t="s">
        <v>5440</v>
      </c>
      <c r="U1233" t="s">
        <v>5440</v>
      </c>
      <c r="V1233" t="s">
        <v>5876</v>
      </c>
      <c r="W1233" t="s">
        <v>6564</v>
      </c>
      <c r="AA1233" t="s">
        <v>6697</v>
      </c>
      <c r="AB1233" t="s">
        <v>6698</v>
      </c>
      <c r="AC1233" t="s">
        <v>6697</v>
      </c>
      <c r="AD1233" t="s">
        <v>6697</v>
      </c>
      <c r="AE1233" t="s">
        <v>6697</v>
      </c>
      <c r="AF1233" t="s">
        <v>6697</v>
      </c>
      <c r="AG1233" t="s">
        <v>6697</v>
      </c>
      <c r="AH1233" t="s">
        <v>6697</v>
      </c>
      <c r="AI1233" t="s">
        <v>6697</v>
      </c>
      <c r="AJ1233" t="s">
        <v>6697</v>
      </c>
      <c r="AK1233" t="s">
        <v>6697</v>
      </c>
      <c r="AL1233" t="s">
        <v>6697</v>
      </c>
      <c r="AM1233" t="s">
        <v>6697</v>
      </c>
      <c r="AN1233" t="s">
        <v>6700</v>
      </c>
      <c r="AO1233" t="s">
        <v>6697</v>
      </c>
      <c r="AP1233" t="s">
        <v>6697</v>
      </c>
      <c r="AQ1233" t="s">
        <v>6697</v>
      </c>
      <c r="AR1233" t="s">
        <v>6697</v>
      </c>
      <c r="AS1233" t="s">
        <v>6697</v>
      </c>
      <c r="AT1233">
        <v>0</v>
      </c>
      <c r="AU1233" t="s">
        <v>6697</v>
      </c>
      <c r="AV1233" t="s">
        <v>6697</v>
      </c>
      <c r="AW1233">
        <v>0</v>
      </c>
      <c r="AX1233" t="s">
        <v>6697</v>
      </c>
      <c r="AY1233" t="s">
        <v>6697</v>
      </c>
      <c r="BA1233" t="s">
        <v>6697</v>
      </c>
    </row>
    <row r="1234" spans="1:53">
      <c r="A1234" t="s">
        <v>637</v>
      </c>
      <c r="B1234" t="s">
        <v>1216</v>
      </c>
      <c r="C1234" t="s">
        <v>1512</v>
      </c>
      <c r="D1234" t="s">
        <v>174</v>
      </c>
      <c r="E1234" t="s">
        <v>1974</v>
      </c>
      <c r="F1234">
        <v>20</v>
      </c>
      <c r="G1234" t="s">
        <v>1977</v>
      </c>
      <c r="H1234" t="s">
        <v>1979</v>
      </c>
      <c r="I1234" t="s">
        <v>3206</v>
      </c>
      <c r="J1234" t="s">
        <v>3542</v>
      </c>
      <c r="K1234" t="s">
        <v>3545</v>
      </c>
      <c r="L1234" t="s">
        <v>3563</v>
      </c>
      <c r="M1234" t="s">
        <v>3970</v>
      </c>
      <c r="N1234" t="s">
        <v>174</v>
      </c>
      <c r="O1234" t="s">
        <v>4106</v>
      </c>
      <c r="P1234" t="s">
        <v>4315</v>
      </c>
      <c r="Q1234" t="s">
        <v>4319</v>
      </c>
      <c r="R1234" t="s">
        <v>4323</v>
      </c>
      <c r="S1234" t="s">
        <v>5198</v>
      </c>
      <c r="T1234" t="s">
        <v>5439</v>
      </c>
      <c r="U1234" t="s">
        <v>4324</v>
      </c>
      <c r="V1234" t="s">
        <v>5876</v>
      </c>
      <c r="W1234" t="s">
        <v>6565</v>
      </c>
      <c r="AA1234" t="s">
        <v>6697</v>
      </c>
      <c r="AB1234" t="s">
        <v>6698</v>
      </c>
      <c r="AC1234" t="s">
        <v>6697</v>
      </c>
      <c r="AD1234" t="s">
        <v>6697</v>
      </c>
      <c r="AE1234" t="s">
        <v>6697</v>
      </c>
      <c r="AF1234" t="s">
        <v>6697</v>
      </c>
      <c r="AG1234" t="s">
        <v>6697</v>
      </c>
      <c r="AH1234" t="s">
        <v>6697</v>
      </c>
      <c r="AI1234" t="s">
        <v>6697</v>
      </c>
      <c r="AJ1234" t="s">
        <v>6698</v>
      </c>
      <c r="AK1234" t="s">
        <v>6697</v>
      </c>
      <c r="AL1234" t="s">
        <v>6697</v>
      </c>
      <c r="AM1234" t="s">
        <v>6697</v>
      </c>
      <c r="AN1234" t="s">
        <v>6699</v>
      </c>
      <c r="AO1234" t="s">
        <v>6697</v>
      </c>
      <c r="AP1234" t="s">
        <v>6697</v>
      </c>
      <c r="AQ1234" t="s">
        <v>6697</v>
      </c>
      <c r="AR1234" t="s">
        <v>6697</v>
      </c>
      <c r="AS1234" t="s">
        <v>6697</v>
      </c>
      <c r="AT1234">
        <v>1</v>
      </c>
      <c r="AU1234" t="s">
        <v>6697</v>
      </c>
      <c r="AV1234" t="s">
        <v>6703</v>
      </c>
      <c r="AW1234">
        <v>65535</v>
      </c>
      <c r="AX1234" t="s">
        <v>6703</v>
      </c>
      <c r="AY1234" t="s">
        <v>6697</v>
      </c>
      <c r="BA1234" t="s">
        <v>6697</v>
      </c>
    </row>
    <row r="1235" spans="1:53">
      <c r="A1235" t="s">
        <v>585</v>
      </c>
      <c r="B1235" t="s">
        <v>1217</v>
      </c>
      <c r="C1235" t="s">
        <v>1573</v>
      </c>
      <c r="D1235" t="s">
        <v>174</v>
      </c>
      <c r="E1235" t="s">
        <v>1974</v>
      </c>
      <c r="F1235">
        <v>10</v>
      </c>
      <c r="G1235" t="s">
        <v>1977</v>
      </c>
      <c r="H1235" t="s">
        <v>1979</v>
      </c>
      <c r="I1235" t="s">
        <v>3207</v>
      </c>
      <c r="J1235" t="s">
        <v>3542</v>
      </c>
      <c r="K1235" t="s">
        <v>3545</v>
      </c>
      <c r="L1235" t="s">
        <v>3563</v>
      </c>
      <c r="M1235" t="s">
        <v>3864</v>
      </c>
      <c r="N1235" t="s">
        <v>174</v>
      </c>
      <c r="O1235" t="s">
        <v>4273</v>
      </c>
      <c r="P1235" t="s">
        <v>4315</v>
      </c>
      <c r="Q1235" t="s">
        <v>4319</v>
      </c>
      <c r="R1235" t="s">
        <v>4321</v>
      </c>
      <c r="S1235" t="s">
        <v>5199</v>
      </c>
      <c r="T1235" t="s">
        <v>5446</v>
      </c>
      <c r="U1235" t="s">
        <v>5500</v>
      </c>
      <c r="V1235" t="s">
        <v>5877</v>
      </c>
      <c r="W1235" t="s">
        <v>6566</v>
      </c>
      <c r="AA1235" t="s">
        <v>6697</v>
      </c>
      <c r="AB1235" t="s">
        <v>6697</v>
      </c>
      <c r="AC1235" t="s">
        <v>6697</v>
      </c>
      <c r="AD1235" t="s">
        <v>6697</v>
      </c>
      <c r="AE1235" t="s">
        <v>6697</v>
      </c>
      <c r="AF1235" t="s">
        <v>6697</v>
      </c>
      <c r="AG1235" t="s">
        <v>6697</v>
      </c>
      <c r="AH1235" t="s">
        <v>6697</v>
      </c>
      <c r="AI1235" t="s">
        <v>6697</v>
      </c>
      <c r="AJ1235" t="s">
        <v>6698</v>
      </c>
      <c r="AK1235" t="s">
        <v>6697</v>
      </c>
      <c r="AL1235" t="s">
        <v>6697</v>
      </c>
      <c r="AM1235" t="s">
        <v>6697</v>
      </c>
      <c r="AN1235" t="s">
        <v>6700</v>
      </c>
      <c r="AO1235" t="s">
        <v>6697</v>
      </c>
      <c r="AP1235" t="s">
        <v>6697</v>
      </c>
      <c r="AQ1235" t="s">
        <v>6697</v>
      </c>
      <c r="AR1235" t="s">
        <v>6697</v>
      </c>
      <c r="AS1235" t="s">
        <v>6697</v>
      </c>
      <c r="AT1235">
        <v>6</v>
      </c>
      <c r="AU1235" t="s">
        <v>6697</v>
      </c>
      <c r="AV1235" t="s">
        <v>6703</v>
      </c>
      <c r="AW1235">
        <v>65535</v>
      </c>
      <c r="AX1235" t="s">
        <v>6703</v>
      </c>
      <c r="AY1235" t="s">
        <v>6697</v>
      </c>
      <c r="BA1235" t="s">
        <v>6697</v>
      </c>
    </row>
    <row r="1236" spans="1:53">
      <c r="A1236" t="s">
        <v>638</v>
      </c>
      <c r="B1236" t="s">
        <v>1218</v>
      </c>
      <c r="C1236" t="s">
        <v>1574</v>
      </c>
      <c r="D1236" t="s">
        <v>1676</v>
      </c>
      <c r="E1236" t="s">
        <v>1974</v>
      </c>
      <c r="F1236">
        <v>0</v>
      </c>
      <c r="G1236" t="s">
        <v>1977</v>
      </c>
      <c r="H1236" t="s">
        <v>1979</v>
      </c>
      <c r="I1236" t="s">
        <v>3208</v>
      </c>
      <c r="J1236" t="s">
        <v>3542</v>
      </c>
      <c r="K1236" t="s">
        <v>3545</v>
      </c>
      <c r="L1236" t="s">
        <v>3563</v>
      </c>
      <c r="M1236" t="s">
        <v>3971</v>
      </c>
      <c r="N1236" t="s">
        <v>174</v>
      </c>
      <c r="O1236" t="s">
        <v>4274</v>
      </c>
      <c r="P1236" t="s">
        <v>4315</v>
      </c>
      <c r="Q1236" t="s">
        <v>4319</v>
      </c>
      <c r="R1236" t="s">
        <v>4321</v>
      </c>
      <c r="S1236" t="s">
        <v>5200</v>
      </c>
      <c r="T1236" t="s">
        <v>5440</v>
      </c>
      <c r="U1236" t="s">
        <v>5440</v>
      </c>
      <c r="V1236" t="s">
        <v>5878</v>
      </c>
      <c r="W1236" t="s">
        <v>5955</v>
      </c>
      <c r="AA1236" t="s">
        <v>6697</v>
      </c>
      <c r="AB1236" t="s">
        <v>6697</v>
      </c>
      <c r="AC1236" t="s">
        <v>6697</v>
      </c>
      <c r="AD1236" t="s">
        <v>6697</v>
      </c>
      <c r="AE1236" t="s">
        <v>6697</v>
      </c>
      <c r="AF1236" t="s">
        <v>6697</v>
      </c>
      <c r="AG1236" t="s">
        <v>6697</v>
      </c>
      <c r="AH1236" t="s">
        <v>6697</v>
      </c>
      <c r="AI1236" t="s">
        <v>6697</v>
      </c>
      <c r="AJ1236" t="s">
        <v>6697</v>
      </c>
      <c r="AK1236" t="s">
        <v>6697</v>
      </c>
      <c r="AL1236" t="s">
        <v>6697</v>
      </c>
      <c r="AM1236" t="s">
        <v>6697</v>
      </c>
      <c r="AN1236" t="s">
        <v>6700</v>
      </c>
      <c r="AO1236" t="s">
        <v>6697</v>
      </c>
      <c r="AP1236" t="s">
        <v>6697</v>
      </c>
      <c r="AQ1236" t="s">
        <v>6697</v>
      </c>
      <c r="AR1236" t="s">
        <v>6697</v>
      </c>
      <c r="AS1236" t="s">
        <v>6697</v>
      </c>
      <c r="AT1236">
        <v>104</v>
      </c>
      <c r="AU1236" t="s">
        <v>6697</v>
      </c>
      <c r="AV1236" t="s">
        <v>6697</v>
      </c>
      <c r="AW1236">
        <v>0</v>
      </c>
      <c r="AX1236" t="s">
        <v>6697</v>
      </c>
      <c r="AY1236" t="s">
        <v>6697</v>
      </c>
      <c r="BA1236" t="s">
        <v>6697</v>
      </c>
    </row>
    <row r="1237" spans="1:53">
      <c r="A1237" t="s">
        <v>639</v>
      </c>
      <c r="B1237" t="s">
        <v>1219</v>
      </c>
      <c r="C1237" t="s">
        <v>1325</v>
      </c>
      <c r="D1237" t="s">
        <v>1934</v>
      </c>
      <c r="E1237" t="s">
        <v>1973</v>
      </c>
      <c r="F1237">
        <v>0</v>
      </c>
      <c r="G1237" t="s">
        <v>1977</v>
      </c>
      <c r="H1237" t="s">
        <v>1979</v>
      </c>
      <c r="I1237" t="s">
        <v>3209</v>
      </c>
      <c r="J1237" t="s">
        <v>3542</v>
      </c>
      <c r="K1237" t="s">
        <v>3558</v>
      </c>
      <c r="L1237" t="s">
        <v>3562</v>
      </c>
      <c r="M1237" t="s">
        <v>3972</v>
      </c>
      <c r="N1237" t="s">
        <v>193</v>
      </c>
      <c r="O1237" t="s">
        <v>3632</v>
      </c>
      <c r="P1237" t="s">
        <v>4315</v>
      </c>
      <c r="Q1237" t="s">
        <v>4319</v>
      </c>
      <c r="R1237" t="s">
        <v>4323</v>
      </c>
      <c r="S1237" t="s">
        <v>5201</v>
      </c>
      <c r="T1237" t="s">
        <v>5439</v>
      </c>
      <c r="U1237" t="s">
        <v>4324</v>
      </c>
      <c r="V1237" t="s">
        <v>5615</v>
      </c>
      <c r="W1237" t="s">
        <v>6567</v>
      </c>
      <c r="AA1237" t="s">
        <v>6697</v>
      </c>
      <c r="AB1237" t="s">
        <v>6697</v>
      </c>
      <c r="AC1237" t="s">
        <v>6697</v>
      </c>
      <c r="AD1237" t="s">
        <v>6697</v>
      </c>
      <c r="AE1237" t="s">
        <v>6697</v>
      </c>
      <c r="AF1237" t="s">
        <v>6697</v>
      </c>
      <c r="AG1237" t="s">
        <v>6697</v>
      </c>
      <c r="AH1237" t="s">
        <v>6697</v>
      </c>
      <c r="AI1237" t="s">
        <v>6697</v>
      </c>
      <c r="AJ1237" t="s">
        <v>6697</v>
      </c>
      <c r="AK1237" t="s">
        <v>6697</v>
      </c>
      <c r="AL1237" t="s">
        <v>6697</v>
      </c>
      <c r="AM1237" t="s">
        <v>6697</v>
      </c>
      <c r="AN1237" t="s">
        <v>6699</v>
      </c>
      <c r="AO1237" t="s">
        <v>6697</v>
      </c>
      <c r="AP1237" t="s">
        <v>6697</v>
      </c>
      <c r="AQ1237" t="s">
        <v>6697</v>
      </c>
      <c r="AR1237" t="s">
        <v>6697</v>
      </c>
      <c r="AS1237" t="s">
        <v>6697</v>
      </c>
      <c r="AT1237">
        <v>0</v>
      </c>
      <c r="AU1237" t="s">
        <v>6697</v>
      </c>
      <c r="AV1237" t="s">
        <v>6697</v>
      </c>
      <c r="AW1237">
        <v>0</v>
      </c>
      <c r="AX1237" t="s">
        <v>6697</v>
      </c>
      <c r="AY1237" t="s">
        <v>6697</v>
      </c>
      <c r="BA1237" t="s">
        <v>6697</v>
      </c>
    </row>
    <row r="1238" spans="1:53">
      <c r="A1238" t="s">
        <v>640</v>
      </c>
      <c r="B1238" t="s">
        <v>1220</v>
      </c>
      <c r="C1238" t="s">
        <v>1371</v>
      </c>
      <c r="D1238" t="s">
        <v>193</v>
      </c>
      <c r="E1238" t="s">
        <v>1973</v>
      </c>
      <c r="F1238">
        <v>0</v>
      </c>
      <c r="G1238" t="s">
        <v>1977</v>
      </c>
      <c r="H1238" t="s">
        <v>1979</v>
      </c>
      <c r="I1238" t="s">
        <v>3210</v>
      </c>
      <c r="J1238" t="s">
        <v>3542</v>
      </c>
      <c r="K1238" t="s">
        <v>3558</v>
      </c>
      <c r="L1238" t="s">
        <v>3562</v>
      </c>
      <c r="M1238" t="s">
        <v>3972</v>
      </c>
      <c r="N1238" t="s">
        <v>193</v>
      </c>
      <c r="O1238" t="s">
        <v>3632</v>
      </c>
      <c r="P1238" t="s">
        <v>4315</v>
      </c>
      <c r="Q1238" t="s">
        <v>4319</v>
      </c>
      <c r="R1238" t="s">
        <v>4323</v>
      </c>
      <c r="S1238" t="s">
        <v>5201</v>
      </c>
      <c r="T1238" t="s">
        <v>5439</v>
      </c>
      <c r="U1238" t="s">
        <v>4324</v>
      </c>
      <c r="V1238" t="s">
        <v>5615</v>
      </c>
      <c r="W1238" t="s">
        <v>6568</v>
      </c>
      <c r="AA1238" t="s">
        <v>6697</v>
      </c>
      <c r="AB1238" t="s">
        <v>6697</v>
      </c>
      <c r="AC1238" t="s">
        <v>6697</v>
      </c>
      <c r="AD1238" t="s">
        <v>6697</v>
      </c>
      <c r="AE1238" t="s">
        <v>6697</v>
      </c>
      <c r="AF1238" t="s">
        <v>6697</v>
      </c>
      <c r="AG1238" t="s">
        <v>6697</v>
      </c>
      <c r="AH1238" t="s">
        <v>6697</v>
      </c>
      <c r="AI1238" t="s">
        <v>6697</v>
      </c>
      <c r="AJ1238" t="s">
        <v>6697</v>
      </c>
      <c r="AK1238" t="s">
        <v>6697</v>
      </c>
      <c r="AL1238" t="s">
        <v>6697</v>
      </c>
      <c r="AM1238" t="s">
        <v>6697</v>
      </c>
      <c r="AN1238" t="s">
        <v>6699</v>
      </c>
      <c r="AO1238" t="s">
        <v>6697</v>
      </c>
      <c r="AP1238" t="s">
        <v>6697</v>
      </c>
      <c r="AQ1238" t="s">
        <v>6697</v>
      </c>
      <c r="AR1238" t="s">
        <v>6697</v>
      </c>
      <c r="AS1238" t="s">
        <v>6697</v>
      </c>
      <c r="AT1238">
        <v>0</v>
      </c>
      <c r="AU1238" t="s">
        <v>6697</v>
      </c>
      <c r="AV1238" t="s">
        <v>6697</v>
      </c>
      <c r="AW1238">
        <v>0</v>
      </c>
      <c r="AX1238" t="s">
        <v>6697</v>
      </c>
      <c r="AY1238" t="s">
        <v>6697</v>
      </c>
      <c r="BA1238" t="s">
        <v>6697</v>
      </c>
    </row>
    <row r="1239" spans="1:53">
      <c r="A1239" t="s">
        <v>641</v>
      </c>
      <c r="B1239" t="s">
        <v>645</v>
      </c>
      <c r="C1239" t="s">
        <v>1575</v>
      </c>
      <c r="D1239" t="s">
        <v>1676</v>
      </c>
      <c r="E1239" t="s">
        <v>1974</v>
      </c>
      <c r="F1239">
        <v>0</v>
      </c>
      <c r="G1239" t="s">
        <v>1977</v>
      </c>
      <c r="H1239" t="s">
        <v>1979</v>
      </c>
      <c r="I1239" t="s">
        <v>3211</v>
      </c>
      <c r="J1239" t="s">
        <v>3542</v>
      </c>
      <c r="K1239" t="s">
        <v>3545</v>
      </c>
      <c r="L1239" t="s">
        <v>3563</v>
      </c>
      <c r="M1239" t="s">
        <v>3971</v>
      </c>
      <c r="N1239" t="s">
        <v>174</v>
      </c>
      <c r="O1239" t="s">
        <v>4275</v>
      </c>
      <c r="P1239" t="s">
        <v>4315</v>
      </c>
      <c r="Q1239" t="s">
        <v>4319</v>
      </c>
      <c r="R1239" t="s">
        <v>4321</v>
      </c>
      <c r="S1239" t="s">
        <v>5202</v>
      </c>
      <c r="T1239" t="s">
        <v>5440</v>
      </c>
      <c r="U1239" t="s">
        <v>5440</v>
      </c>
      <c r="V1239" t="s">
        <v>5817</v>
      </c>
      <c r="W1239" t="s">
        <v>5955</v>
      </c>
      <c r="AA1239" t="s">
        <v>6697</v>
      </c>
      <c r="AB1239" t="s">
        <v>6697</v>
      </c>
      <c r="AC1239" t="s">
        <v>6697</v>
      </c>
      <c r="AD1239" t="s">
        <v>6697</v>
      </c>
      <c r="AE1239" t="s">
        <v>6697</v>
      </c>
      <c r="AF1239" t="s">
        <v>6697</v>
      </c>
      <c r="AG1239" t="s">
        <v>6697</v>
      </c>
      <c r="AH1239" t="s">
        <v>6697</v>
      </c>
      <c r="AI1239" t="s">
        <v>6697</v>
      </c>
      <c r="AJ1239" t="s">
        <v>6697</v>
      </c>
      <c r="AK1239" t="s">
        <v>6697</v>
      </c>
      <c r="AL1239" t="s">
        <v>6697</v>
      </c>
      <c r="AM1239" t="s">
        <v>6697</v>
      </c>
      <c r="AN1239" t="s">
        <v>6700</v>
      </c>
      <c r="AO1239" t="s">
        <v>6697</v>
      </c>
      <c r="AP1239" t="s">
        <v>6697</v>
      </c>
      <c r="AQ1239" t="s">
        <v>6697</v>
      </c>
      <c r="AR1239" t="s">
        <v>6697</v>
      </c>
      <c r="AS1239" t="s">
        <v>6697</v>
      </c>
      <c r="AT1239">
        <v>103</v>
      </c>
      <c r="AU1239" t="s">
        <v>6697</v>
      </c>
      <c r="AV1239" t="s">
        <v>6697</v>
      </c>
      <c r="AW1239">
        <v>0</v>
      </c>
      <c r="AX1239" t="s">
        <v>6697</v>
      </c>
      <c r="AY1239" t="s">
        <v>6697</v>
      </c>
      <c r="BA1239" t="s">
        <v>6697</v>
      </c>
    </row>
    <row r="1240" spans="1:53">
      <c r="A1240" t="s">
        <v>642</v>
      </c>
      <c r="B1240" t="s">
        <v>642</v>
      </c>
      <c r="C1240" t="s">
        <v>1487</v>
      </c>
      <c r="D1240" t="s">
        <v>1667</v>
      </c>
      <c r="E1240" t="s">
        <v>1974</v>
      </c>
      <c r="F1240">
        <v>0</v>
      </c>
      <c r="G1240" t="s">
        <v>1977</v>
      </c>
      <c r="H1240" t="s">
        <v>1979</v>
      </c>
      <c r="I1240" t="s">
        <v>3212</v>
      </c>
      <c r="J1240" t="s">
        <v>3542</v>
      </c>
      <c r="K1240" t="s">
        <v>3545</v>
      </c>
      <c r="L1240" t="s">
        <v>3563</v>
      </c>
      <c r="M1240" t="s">
        <v>3973</v>
      </c>
      <c r="N1240" t="s">
        <v>174</v>
      </c>
      <c r="O1240" t="s">
        <v>3973</v>
      </c>
      <c r="P1240" t="s">
        <v>4315</v>
      </c>
      <c r="Q1240" t="s">
        <v>4319</v>
      </c>
      <c r="R1240" t="s">
        <v>4321</v>
      </c>
      <c r="S1240" t="s">
        <v>5203</v>
      </c>
      <c r="T1240" t="s">
        <v>5440</v>
      </c>
      <c r="U1240" t="s">
        <v>5440</v>
      </c>
      <c r="V1240" t="s">
        <v>5879</v>
      </c>
      <c r="W1240" t="s">
        <v>5955</v>
      </c>
      <c r="AA1240" t="s">
        <v>6697</v>
      </c>
      <c r="AB1240" t="s">
        <v>6697</v>
      </c>
      <c r="AC1240" t="s">
        <v>6697</v>
      </c>
      <c r="AD1240" t="s">
        <v>6697</v>
      </c>
      <c r="AE1240" t="s">
        <v>6697</v>
      </c>
      <c r="AF1240" t="s">
        <v>6697</v>
      </c>
      <c r="AG1240" t="s">
        <v>6697</v>
      </c>
      <c r="AH1240" t="s">
        <v>6697</v>
      </c>
      <c r="AI1240" t="s">
        <v>6697</v>
      </c>
      <c r="AJ1240" t="s">
        <v>6697</v>
      </c>
      <c r="AK1240" t="s">
        <v>6697</v>
      </c>
      <c r="AL1240" t="s">
        <v>6697</v>
      </c>
      <c r="AM1240" t="s">
        <v>6697</v>
      </c>
      <c r="AN1240" t="s">
        <v>6700</v>
      </c>
      <c r="AO1240" t="s">
        <v>6697</v>
      </c>
      <c r="AP1240" t="s">
        <v>6697</v>
      </c>
      <c r="AQ1240" t="s">
        <v>6697</v>
      </c>
      <c r="AR1240" t="s">
        <v>6697</v>
      </c>
      <c r="AS1240" t="s">
        <v>6697</v>
      </c>
      <c r="AT1240">
        <v>2</v>
      </c>
      <c r="AU1240" t="s">
        <v>6697</v>
      </c>
      <c r="AV1240" t="s">
        <v>6697</v>
      </c>
      <c r="AW1240">
        <v>1</v>
      </c>
      <c r="AX1240" t="s">
        <v>6697</v>
      </c>
      <c r="AY1240" t="s">
        <v>6697</v>
      </c>
      <c r="BA1240" t="s">
        <v>6697</v>
      </c>
    </row>
    <row r="1241" spans="1:53">
      <c r="A1241" t="s">
        <v>634</v>
      </c>
      <c r="B1241" t="s">
        <v>1221</v>
      </c>
      <c r="C1241" t="s">
        <v>1327</v>
      </c>
      <c r="D1241" t="s">
        <v>1935</v>
      </c>
      <c r="E1241" t="s">
        <v>1974</v>
      </c>
      <c r="F1241">
        <v>0</v>
      </c>
      <c r="G1241" t="s">
        <v>1977</v>
      </c>
      <c r="H1241" t="s">
        <v>1979</v>
      </c>
      <c r="I1241" t="s">
        <v>3213</v>
      </c>
      <c r="J1241" t="s">
        <v>3542</v>
      </c>
      <c r="K1241" t="s">
        <v>3545</v>
      </c>
      <c r="L1241" t="s">
        <v>3563</v>
      </c>
      <c r="M1241" t="s">
        <v>3967</v>
      </c>
      <c r="N1241" t="s">
        <v>174</v>
      </c>
      <c r="O1241" t="s">
        <v>3982</v>
      </c>
      <c r="P1241" t="s">
        <v>4315</v>
      </c>
      <c r="Q1241" t="s">
        <v>4319</v>
      </c>
      <c r="R1241" t="s">
        <v>4321</v>
      </c>
      <c r="S1241" t="s">
        <v>5204</v>
      </c>
      <c r="T1241" t="s">
        <v>5439</v>
      </c>
      <c r="U1241" t="s">
        <v>4324</v>
      </c>
      <c r="V1241" t="s">
        <v>5880</v>
      </c>
      <c r="W1241" t="s">
        <v>5955</v>
      </c>
      <c r="AA1241" t="s">
        <v>6697</v>
      </c>
      <c r="AB1241" t="s">
        <v>6697</v>
      </c>
      <c r="AC1241" t="s">
        <v>6697</v>
      </c>
      <c r="AD1241" t="s">
        <v>6697</v>
      </c>
      <c r="AE1241" t="s">
        <v>6697</v>
      </c>
      <c r="AF1241" t="s">
        <v>6697</v>
      </c>
      <c r="AG1241" t="s">
        <v>6697</v>
      </c>
      <c r="AH1241" t="s">
        <v>6697</v>
      </c>
      <c r="AI1241" t="s">
        <v>6697</v>
      </c>
      <c r="AJ1241" t="s">
        <v>6697</v>
      </c>
      <c r="AK1241" t="s">
        <v>6697</v>
      </c>
      <c r="AL1241" t="s">
        <v>6697</v>
      </c>
      <c r="AM1241" t="s">
        <v>6697</v>
      </c>
      <c r="AN1241" t="s">
        <v>6700</v>
      </c>
      <c r="AO1241" t="s">
        <v>6697</v>
      </c>
      <c r="AP1241" t="s">
        <v>6697</v>
      </c>
      <c r="AQ1241" t="s">
        <v>6697</v>
      </c>
      <c r="AR1241" t="s">
        <v>6697</v>
      </c>
      <c r="AS1241" t="s">
        <v>6697</v>
      </c>
      <c r="AT1241">
        <v>0</v>
      </c>
      <c r="AU1241" t="s">
        <v>6697</v>
      </c>
      <c r="AV1241" t="s">
        <v>6697</v>
      </c>
      <c r="AW1241">
        <v>5</v>
      </c>
      <c r="AX1241" t="s">
        <v>6697</v>
      </c>
      <c r="AY1241" t="s">
        <v>6697</v>
      </c>
      <c r="BA1241" t="s">
        <v>6697</v>
      </c>
    </row>
    <row r="1242" spans="1:53">
      <c r="A1242" t="s">
        <v>643</v>
      </c>
      <c r="B1242" t="s">
        <v>1222</v>
      </c>
      <c r="C1242" t="s">
        <v>1576</v>
      </c>
      <c r="D1242" t="s">
        <v>193</v>
      </c>
      <c r="E1242" t="s">
        <v>1973</v>
      </c>
      <c r="F1242">
        <v>0</v>
      </c>
      <c r="G1242" t="s">
        <v>1977</v>
      </c>
      <c r="H1242" t="s">
        <v>1979</v>
      </c>
      <c r="I1242" t="s">
        <v>3214</v>
      </c>
      <c r="J1242" t="s">
        <v>3542</v>
      </c>
      <c r="K1242" t="s">
        <v>3558</v>
      </c>
      <c r="L1242" t="s">
        <v>3562</v>
      </c>
      <c r="M1242" t="s">
        <v>3974</v>
      </c>
      <c r="N1242" t="s">
        <v>193</v>
      </c>
      <c r="O1242" t="s">
        <v>4276</v>
      </c>
      <c r="P1242" t="s">
        <v>4315</v>
      </c>
      <c r="Q1242" t="s">
        <v>4319</v>
      </c>
      <c r="R1242" t="s">
        <v>4323</v>
      </c>
      <c r="S1242" t="s">
        <v>5205</v>
      </c>
      <c r="T1242" t="s">
        <v>5437</v>
      </c>
      <c r="U1242" t="s">
        <v>5546</v>
      </c>
      <c r="V1242" t="s">
        <v>5592</v>
      </c>
      <c r="W1242" t="s">
        <v>6566</v>
      </c>
      <c r="AA1242" t="s">
        <v>6697</v>
      </c>
      <c r="AB1242" t="s">
        <v>6697</v>
      </c>
      <c r="AC1242" t="s">
        <v>6697</v>
      </c>
      <c r="AD1242" t="s">
        <v>6697</v>
      </c>
      <c r="AE1242" t="s">
        <v>6697</v>
      </c>
      <c r="AF1242" t="s">
        <v>6697</v>
      </c>
      <c r="AG1242" t="s">
        <v>6697</v>
      </c>
      <c r="AH1242" t="s">
        <v>6697</v>
      </c>
      <c r="AI1242" t="s">
        <v>6697</v>
      </c>
      <c r="AJ1242" t="s">
        <v>6697</v>
      </c>
      <c r="AK1242" t="s">
        <v>6697</v>
      </c>
      <c r="AL1242" t="s">
        <v>6697</v>
      </c>
      <c r="AM1242" t="s">
        <v>6697</v>
      </c>
      <c r="AN1242" t="s">
        <v>6699</v>
      </c>
      <c r="AO1242" t="s">
        <v>6697</v>
      </c>
      <c r="AP1242" t="s">
        <v>6697</v>
      </c>
      <c r="AQ1242" t="s">
        <v>6697</v>
      </c>
      <c r="AR1242" t="s">
        <v>6697</v>
      </c>
      <c r="AS1242" t="s">
        <v>6697</v>
      </c>
      <c r="AT1242">
        <v>0</v>
      </c>
      <c r="AU1242" t="s">
        <v>6697</v>
      </c>
      <c r="AV1242" t="s">
        <v>6697</v>
      </c>
      <c r="AW1242">
        <v>0</v>
      </c>
      <c r="AX1242" t="s">
        <v>6697</v>
      </c>
      <c r="AY1242" t="s">
        <v>6697</v>
      </c>
      <c r="BA1242" t="s">
        <v>6697</v>
      </c>
    </row>
    <row r="1243" spans="1:53">
      <c r="A1243" t="s">
        <v>644</v>
      </c>
      <c r="B1243" t="s">
        <v>644</v>
      </c>
      <c r="C1243" t="s">
        <v>1327</v>
      </c>
      <c r="D1243" t="s">
        <v>1721</v>
      </c>
      <c r="E1243" t="s">
        <v>1974</v>
      </c>
      <c r="F1243">
        <v>0</v>
      </c>
      <c r="G1243" t="s">
        <v>1977</v>
      </c>
      <c r="H1243" t="s">
        <v>1979</v>
      </c>
      <c r="I1243" t="s">
        <v>3215</v>
      </c>
      <c r="J1243" t="s">
        <v>3542</v>
      </c>
      <c r="K1243" t="s">
        <v>3545</v>
      </c>
      <c r="L1243" t="s">
        <v>3563</v>
      </c>
      <c r="M1243" t="s">
        <v>3975</v>
      </c>
      <c r="N1243" t="s">
        <v>174</v>
      </c>
      <c r="O1243" t="s">
        <v>3975</v>
      </c>
      <c r="P1243" t="s">
        <v>4315</v>
      </c>
      <c r="Q1243" t="s">
        <v>4319</v>
      </c>
      <c r="R1243" t="s">
        <v>4321</v>
      </c>
      <c r="S1243" t="s">
        <v>5206</v>
      </c>
      <c r="T1243" t="s">
        <v>5440</v>
      </c>
      <c r="U1243" t="s">
        <v>5439</v>
      </c>
      <c r="V1243" t="s">
        <v>5817</v>
      </c>
      <c r="W1243" t="s">
        <v>5955</v>
      </c>
      <c r="AA1243" t="s">
        <v>6697</v>
      </c>
      <c r="AB1243" t="s">
        <v>6697</v>
      </c>
      <c r="AC1243" t="s">
        <v>6697</v>
      </c>
      <c r="AD1243" t="s">
        <v>6697</v>
      </c>
      <c r="AE1243" t="s">
        <v>6697</v>
      </c>
      <c r="AF1243" t="s">
        <v>6697</v>
      </c>
      <c r="AG1243" t="s">
        <v>6697</v>
      </c>
      <c r="AH1243" t="s">
        <v>6697</v>
      </c>
      <c r="AI1243" t="s">
        <v>6697</v>
      </c>
      <c r="AJ1243" t="s">
        <v>6697</v>
      </c>
      <c r="AK1243" t="s">
        <v>6697</v>
      </c>
      <c r="AL1243" t="s">
        <v>6697</v>
      </c>
      <c r="AM1243" t="s">
        <v>6697</v>
      </c>
      <c r="AN1243" t="s">
        <v>6700</v>
      </c>
      <c r="AO1243" t="s">
        <v>6697</v>
      </c>
      <c r="AP1243" t="s">
        <v>6697</v>
      </c>
      <c r="AQ1243" t="s">
        <v>6697</v>
      </c>
      <c r="AR1243" t="s">
        <v>6697</v>
      </c>
      <c r="AS1243" t="s">
        <v>6697</v>
      </c>
      <c r="AT1243">
        <v>0</v>
      </c>
      <c r="AU1243" t="s">
        <v>6697</v>
      </c>
      <c r="AV1243" t="s">
        <v>6697</v>
      </c>
      <c r="AW1243">
        <v>2</v>
      </c>
      <c r="AX1243" t="s">
        <v>6697</v>
      </c>
      <c r="AY1243" t="s">
        <v>6697</v>
      </c>
      <c r="BA1243" t="s">
        <v>6697</v>
      </c>
    </row>
    <row r="1244" spans="1:53">
      <c r="A1244" t="s">
        <v>645</v>
      </c>
      <c r="B1244" t="s">
        <v>645</v>
      </c>
      <c r="C1244" t="s">
        <v>1327</v>
      </c>
      <c r="D1244" t="s">
        <v>1721</v>
      </c>
      <c r="E1244" t="s">
        <v>1974</v>
      </c>
      <c r="F1244">
        <v>0</v>
      </c>
      <c r="G1244" t="s">
        <v>1977</v>
      </c>
      <c r="H1244" t="s">
        <v>1979</v>
      </c>
      <c r="I1244" t="s">
        <v>3216</v>
      </c>
      <c r="J1244" t="s">
        <v>3542</v>
      </c>
      <c r="K1244" t="s">
        <v>3545</v>
      </c>
      <c r="L1244" t="s">
        <v>3563</v>
      </c>
      <c r="M1244" t="s">
        <v>3976</v>
      </c>
      <c r="N1244" t="s">
        <v>174</v>
      </c>
      <c r="O1244" t="s">
        <v>3976</v>
      </c>
      <c r="P1244" t="s">
        <v>4315</v>
      </c>
      <c r="Q1244" t="s">
        <v>4319</v>
      </c>
      <c r="R1244" t="s">
        <v>4321</v>
      </c>
      <c r="S1244" t="s">
        <v>5206</v>
      </c>
      <c r="T1244" t="s">
        <v>5440</v>
      </c>
      <c r="U1244" t="s">
        <v>5439</v>
      </c>
      <c r="V1244" t="s">
        <v>5817</v>
      </c>
      <c r="W1244" t="s">
        <v>5955</v>
      </c>
      <c r="AA1244" t="s">
        <v>6697</v>
      </c>
      <c r="AB1244" t="s">
        <v>6697</v>
      </c>
      <c r="AC1244" t="s">
        <v>6697</v>
      </c>
      <c r="AD1244" t="s">
        <v>6697</v>
      </c>
      <c r="AE1244" t="s">
        <v>6697</v>
      </c>
      <c r="AF1244" t="s">
        <v>6697</v>
      </c>
      <c r="AG1244" t="s">
        <v>6697</v>
      </c>
      <c r="AH1244" t="s">
        <v>6697</v>
      </c>
      <c r="AI1244" t="s">
        <v>6697</v>
      </c>
      <c r="AJ1244" t="s">
        <v>6697</v>
      </c>
      <c r="AK1244" t="s">
        <v>6697</v>
      </c>
      <c r="AL1244" t="s">
        <v>6697</v>
      </c>
      <c r="AM1244" t="s">
        <v>6697</v>
      </c>
      <c r="AN1244" t="s">
        <v>6700</v>
      </c>
      <c r="AO1244" t="s">
        <v>6697</v>
      </c>
      <c r="AP1244" t="s">
        <v>6697</v>
      </c>
      <c r="AQ1244" t="s">
        <v>6697</v>
      </c>
      <c r="AR1244" t="s">
        <v>6697</v>
      </c>
      <c r="AS1244" t="s">
        <v>6697</v>
      </c>
      <c r="AT1244">
        <v>0</v>
      </c>
      <c r="AU1244" t="s">
        <v>6697</v>
      </c>
      <c r="AV1244" t="s">
        <v>6697</v>
      </c>
      <c r="AW1244">
        <v>2</v>
      </c>
      <c r="AX1244" t="s">
        <v>6697</v>
      </c>
      <c r="AY1244" t="s">
        <v>6697</v>
      </c>
      <c r="BA1244" t="s">
        <v>6697</v>
      </c>
    </row>
    <row r="1245" spans="1:53">
      <c r="A1245" t="s">
        <v>646</v>
      </c>
      <c r="B1245" t="s">
        <v>646</v>
      </c>
      <c r="C1245" t="s">
        <v>1327</v>
      </c>
      <c r="D1245" t="s">
        <v>1721</v>
      </c>
      <c r="E1245" t="s">
        <v>1974</v>
      </c>
      <c r="F1245">
        <v>0</v>
      </c>
      <c r="G1245" t="s">
        <v>1977</v>
      </c>
      <c r="H1245" t="s">
        <v>1979</v>
      </c>
      <c r="I1245" t="s">
        <v>3217</v>
      </c>
      <c r="J1245" t="s">
        <v>3542</v>
      </c>
      <c r="K1245" t="s">
        <v>3545</v>
      </c>
      <c r="L1245" t="s">
        <v>3563</v>
      </c>
      <c r="M1245" t="s">
        <v>3977</v>
      </c>
      <c r="N1245" t="s">
        <v>174</v>
      </c>
      <c r="O1245" t="s">
        <v>3977</v>
      </c>
      <c r="P1245" t="s">
        <v>4315</v>
      </c>
      <c r="Q1245" t="s">
        <v>4319</v>
      </c>
      <c r="R1245" t="s">
        <v>4321</v>
      </c>
      <c r="S1245" t="s">
        <v>5206</v>
      </c>
      <c r="T1245" t="s">
        <v>5440</v>
      </c>
      <c r="U1245" t="s">
        <v>5439</v>
      </c>
      <c r="V1245" t="s">
        <v>5817</v>
      </c>
      <c r="W1245" t="s">
        <v>5955</v>
      </c>
      <c r="AA1245" t="s">
        <v>6697</v>
      </c>
      <c r="AB1245" t="s">
        <v>6697</v>
      </c>
      <c r="AC1245" t="s">
        <v>6697</v>
      </c>
      <c r="AD1245" t="s">
        <v>6697</v>
      </c>
      <c r="AE1245" t="s">
        <v>6697</v>
      </c>
      <c r="AF1245" t="s">
        <v>6697</v>
      </c>
      <c r="AG1245" t="s">
        <v>6697</v>
      </c>
      <c r="AH1245" t="s">
        <v>6697</v>
      </c>
      <c r="AI1245" t="s">
        <v>6697</v>
      </c>
      <c r="AJ1245" t="s">
        <v>6697</v>
      </c>
      <c r="AK1245" t="s">
        <v>6697</v>
      </c>
      <c r="AL1245" t="s">
        <v>6697</v>
      </c>
      <c r="AM1245" t="s">
        <v>6697</v>
      </c>
      <c r="AN1245" t="s">
        <v>6700</v>
      </c>
      <c r="AO1245" t="s">
        <v>6697</v>
      </c>
      <c r="AP1245" t="s">
        <v>6697</v>
      </c>
      <c r="AQ1245" t="s">
        <v>6697</v>
      </c>
      <c r="AR1245" t="s">
        <v>6697</v>
      </c>
      <c r="AS1245" t="s">
        <v>6697</v>
      </c>
      <c r="AT1245">
        <v>0</v>
      </c>
      <c r="AU1245" t="s">
        <v>6697</v>
      </c>
      <c r="AV1245" t="s">
        <v>6697</v>
      </c>
      <c r="AW1245">
        <v>2</v>
      </c>
      <c r="AX1245" t="s">
        <v>6697</v>
      </c>
      <c r="AY1245" t="s">
        <v>6697</v>
      </c>
      <c r="BA1245" t="s">
        <v>6697</v>
      </c>
    </row>
    <row r="1246" spans="1:53">
      <c r="A1246" t="s">
        <v>647</v>
      </c>
      <c r="B1246" t="s">
        <v>647</v>
      </c>
      <c r="C1246" t="s">
        <v>1327</v>
      </c>
      <c r="D1246" t="s">
        <v>1721</v>
      </c>
      <c r="E1246" t="s">
        <v>1974</v>
      </c>
      <c r="F1246">
        <v>0</v>
      </c>
      <c r="G1246" t="s">
        <v>1977</v>
      </c>
      <c r="H1246" t="s">
        <v>1979</v>
      </c>
      <c r="I1246" t="s">
        <v>3218</v>
      </c>
      <c r="J1246" t="s">
        <v>3542</v>
      </c>
      <c r="K1246" t="s">
        <v>3545</v>
      </c>
      <c r="L1246" t="s">
        <v>3563</v>
      </c>
      <c r="M1246" t="s">
        <v>3978</v>
      </c>
      <c r="N1246" t="s">
        <v>174</v>
      </c>
      <c r="O1246" t="s">
        <v>3978</v>
      </c>
      <c r="P1246" t="s">
        <v>4315</v>
      </c>
      <c r="Q1246" t="s">
        <v>4319</v>
      </c>
      <c r="R1246" t="s">
        <v>4321</v>
      </c>
      <c r="S1246" t="s">
        <v>5206</v>
      </c>
      <c r="T1246" t="s">
        <v>5440</v>
      </c>
      <c r="U1246" t="s">
        <v>5439</v>
      </c>
      <c r="V1246" t="s">
        <v>5817</v>
      </c>
      <c r="W1246" t="s">
        <v>5955</v>
      </c>
      <c r="AA1246" t="s">
        <v>6697</v>
      </c>
      <c r="AB1246" t="s">
        <v>6697</v>
      </c>
      <c r="AC1246" t="s">
        <v>6697</v>
      </c>
      <c r="AD1246" t="s">
        <v>6697</v>
      </c>
      <c r="AE1246" t="s">
        <v>6697</v>
      </c>
      <c r="AF1246" t="s">
        <v>6697</v>
      </c>
      <c r="AG1246" t="s">
        <v>6697</v>
      </c>
      <c r="AH1246" t="s">
        <v>6697</v>
      </c>
      <c r="AI1246" t="s">
        <v>6697</v>
      </c>
      <c r="AJ1246" t="s">
        <v>6697</v>
      </c>
      <c r="AK1246" t="s">
        <v>6697</v>
      </c>
      <c r="AL1246" t="s">
        <v>6697</v>
      </c>
      <c r="AM1246" t="s">
        <v>6697</v>
      </c>
      <c r="AN1246" t="s">
        <v>6700</v>
      </c>
      <c r="AO1246" t="s">
        <v>6697</v>
      </c>
      <c r="AP1246" t="s">
        <v>6697</v>
      </c>
      <c r="AQ1246" t="s">
        <v>6697</v>
      </c>
      <c r="AR1246" t="s">
        <v>6697</v>
      </c>
      <c r="AS1246" t="s">
        <v>6697</v>
      </c>
      <c r="AT1246">
        <v>0</v>
      </c>
      <c r="AU1246" t="s">
        <v>6697</v>
      </c>
      <c r="AV1246" t="s">
        <v>6697</v>
      </c>
      <c r="AW1246">
        <v>2</v>
      </c>
      <c r="AX1246" t="s">
        <v>6697</v>
      </c>
      <c r="AY1246" t="s">
        <v>6697</v>
      </c>
      <c r="BA1246" t="s">
        <v>6697</v>
      </c>
    </row>
    <row r="1247" spans="1:53">
      <c r="A1247" t="s">
        <v>644</v>
      </c>
      <c r="B1247" t="s">
        <v>644</v>
      </c>
      <c r="C1247" t="s">
        <v>1577</v>
      </c>
      <c r="D1247" t="s">
        <v>1931</v>
      </c>
      <c r="E1247" t="s">
        <v>1974</v>
      </c>
      <c r="F1247">
        <v>0</v>
      </c>
      <c r="G1247" t="s">
        <v>1977</v>
      </c>
      <c r="H1247" t="s">
        <v>1979</v>
      </c>
      <c r="I1247" t="s">
        <v>3219</v>
      </c>
      <c r="J1247" t="s">
        <v>3542</v>
      </c>
      <c r="K1247" t="s">
        <v>3545</v>
      </c>
      <c r="L1247" t="s">
        <v>3563</v>
      </c>
      <c r="M1247" t="s">
        <v>3975</v>
      </c>
      <c r="N1247" t="s">
        <v>174</v>
      </c>
      <c r="O1247" t="s">
        <v>3975</v>
      </c>
      <c r="P1247" t="s">
        <v>4315</v>
      </c>
      <c r="Q1247" t="s">
        <v>4319</v>
      </c>
      <c r="R1247" t="s">
        <v>4322</v>
      </c>
      <c r="S1247" t="s">
        <v>5206</v>
      </c>
      <c r="T1247" t="s">
        <v>5440</v>
      </c>
      <c r="U1247" t="s">
        <v>5440</v>
      </c>
      <c r="V1247" t="s">
        <v>5817</v>
      </c>
      <c r="W1247" t="s">
        <v>5955</v>
      </c>
      <c r="AA1247" t="s">
        <v>6697</v>
      </c>
      <c r="AB1247" t="s">
        <v>6697</v>
      </c>
      <c r="AC1247" t="s">
        <v>6697</v>
      </c>
      <c r="AD1247" t="s">
        <v>6697</v>
      </c>
      <c r="AE1247" t="s">
        <v>6697</v>
      </c>
      <c r="AF1247" t="s">
        <v>6697</v>
      </c>
      <c r="AG1247" t="s">
        <v>6697</v>
      </c>
      <c r="AH1247" t="s">
        <v>6697</v>
      </c>
      <c r="AI1247" t="s">
        <v>6697</v>
      </c>
      <c r="AJ1247" t="s">
        <v>6697</v>
      </c>
      <c r="AK1247" t="s">
        <v>6697</v>
      </c>
      <c r="AL1247" t="s">
        <v>6697</v>
      </c>
      <c r="AM1247" t="s">
        <v>6697</v>
      </c>
      <c r="AN1247" t="s">
        <v>6697</v>
      </c>
      <c r="AO1247" t="s">
        <v>6697</v>
      </c>
      <c r="AP1247" t="s">
        <v>6697</v>
      </c>
      <c r="AQ1247" t="s">
        <v>6697</v>
      </c>
      <c r="AR1247" t="s">
        <v>6697</v>
      </c>
      <c r="AS1247" t="s">
        <v>6697</v>
      </c>
      <c r="AT1247">
        <v>106</v>
      </c>
      <c r="AU1247" t="s">
        <v>6697</v>
      </c>
      <c r="AV1247" t="s">
        <v>6697</v>
      </c>
      <c r="AW1247">
        <v>2</v>
      </c>
      <c r="AX1247" t="s">
        <v>6697</v>
      </c>
      <c r="AY1247" t="s">
        <v>6697</v>
      </c>
      <c r="BA1247" t="s">
        <v>6697</v>
      </c>
    </row>
    <row r="1248" spans="1:53">
      <c r="A1248" t="s">
        <v>645</v>
      </c>
      <c r="B1248" t="s">
        <v>645</v>
      </c>
      <c r="C1248" t="s">
        <v>1578</v>
      </c>
      <c r="D1248" t="s">
        <v>1676</v>
      </c>
      <c r="E1248" t="s">
        <v>1974</v>
      </c>
      <c r="F1248">
        <v>0</v>
      </c>
      <c r="G1248" t="s">
        <v>1977</v>
      </c>
      <c r="H1248" t="s">
        <v>1979</v>
      </c>
      <c r="I1248" t="s">
        <v>3220</v>
      </c>
      <c r="J1248" t="s">
        <v>3542</v>
      </c>
      <c r="K1248" t="s">
        <v>3545</v>
      </c>
      <c r="L1248" t="s">
        <v>3563</v>
      </c>
      <c r="M1248" t="s">
        <v>3976</v>
      </c>
      <c r="N1248" t="s">
        <v>174</v>
      </c>
      <c r="O1248" t="s">
        <v>3976</v>
      </c>
      <c r="P1248" t="s">
        <v>4315</v>
      </c>
      <c r="Q1248" t="s">
        <v>4319</v>
      </c>
      <c r="R1248" t="s">
        <v>4322</v>
      </c>
      <c r="S1248" t="s">
        <v>5206</v>
      </c>
      <c r="T1248" t="s">
        <v>5440</v>
      </c>
      <c r="U1248" t="s">
        <v>5440</v>
      </c>
      <c r="V1248" t="s">
        <v>5817</v>
      </c>
      <c r="W1248" t="s">
        <v>5955</v>
      </c>
      <c r="AA1248" t="s">
        <v>6697</v>
      </c>
      <c r="AB1248" t="s">
        <v>6697</v>
      </c>
      <c r="AC1248" t="s">
        <v>6697</v>
      </c>
      <c r="AD1248" t="s">
        <v>6697</v>
      </c>
      <c r="AE1248" t="s">
        <v>6697</v>
      </c>
      <c r="AF1248" t="s">
        <v>6697</v>
      </c>
      <c r="AG1248" t="s">
        <v>6697</v>
      </c>
      <c r="AH1248" t="s">
        <v>6697</v>
      </c>
      <c r="AI1248" t="s">
        <v>6697</v>
      </c>
      <c r="AJ1248" t="s">
        <v>6697</v>
      </c>
      <c r="AK1248" t="s">
        <v>6697</v>
      </c>
      <c r="AL1248" t="s">
        <v>6697</v>
      </c>
      <c r="AM1248" t="s">
        <v>6697</v>
      </c>
      <c r="AN1248" t="s">
        <v>6697</v>
      </c>
      <c r="AO1248" t="s">
        <v>6697</v>
      </c>
      <c r="AP1248" t="s">
        <v>6697</v>
      </c>
      <c r="AQ1248" t="s">
        <v>6697</v>
      </c>
      <c r="AR1248" t="s">
        <v>6697</v>
      </c>
      <c r="AS1248" t="s">
        <v>6697</v>
      </c>
      <c r="AT1248">
        <v>105</v>
      </c>
      <c r="AU1248" t="s">
        <v>6697</v>
      </c>
      <c r="AV1248" t="s">
        <v>6697</v>
      </c>
      <c r="AW1248">
        <v>0</v>
      </c>
      <c r="AX1248" t="s">
        <v>6697</v>
      </c>
      <c r="AY1248" t="s">
        <v>6697</v>
      </c>
      <c r="BA1248" t="s">
        <v>6697</v>
      </c>
    </row>
    <row r="1249" spans="1:53">
      <c r="A1249" t="s">
        <v>646</v>
      </c>
      <c r="B1249" t="s">
        <v>646</v>
      </c>
      <c r="C1249" t="s">
        <v>1578</v>
      </c>
      <c r="D1249" t="s">
        <v>1676</v>
      </c>
      <c r="E1249" t="s">
        <v>1974</v>
      </c>
      <c r="F1249">
        <v>0</v>
      </c>
      <c r="G1249" t="s">
        <v>1977</v>
      </c>
      <c r="H1249" t="s">
        <v>1979</v>
      </c>
      <c r="I1249" t="s">
        <v>3221</v>
      </c>
      <c r="J1249" t="s">
        <v>3542</v>
      </c>
      <c r="K1249" t="s">
        <v>3545</v>
      </c>
      <c r="L1249" t="s">
        <v>3563</v>
      </c>
      <c r="M1249" t="s">
        <v>3977</v>
      </c>
      <c r="N1249" t="s">
        <v>174</v>
      </c>
      <c r="O1249" t="s">
        <v>3977</v>
      </c>
      <c r="P1249" t="s">
        <v>4315</v>
      </c>
      <c r="Q1249" t="s">
        <v>4319</v>
      </c>
      <c r="R1249" t="s">
        <v>4322</v>
      </c>
      <c r="S1249" t="s">
        <v>5206</v>
      </c>
      <c r="T1249" t="s">
        <v>5440</v>
      </c>
      <c r="U1249" t="s">
        <v>5440</v>
      </c>
      <c r="V1249" t="s">
        <v>5817</v>
      </c>
      <c r="W1249" t="s">
        <v>5955</v>
      </c>
      <c r="AA1249" t="s">
        <v>6697</v>
      </c>
      <c r="AB1249" t="s">
        <v>6697</v>
      </c>
      <c r="AC1249" t="s">
        <v>6697</v>
      </c>
      <c r="AD1249" t="s">
        <v>6697</v>
      </c>
      <c r="AE1249" t="s">
        <v>6697</v>
      </c>
      <c r="AF1249" t="s">
        <v>6697</v>
      </c>
      <c r="AG1249" t="s">
        <v>6697</v>
      </c>
      <c r="AH1249" t="s">
        <v>6697</v>
      </c>
      <c r="AI1249" t="s">
        <v>6697</v>
      </c>
      <c r="AJ1249" t="s">
        <v>6697</v>
      </c>
      <c r="AK1249" t="s">
        <v>6697</v>
      </c>
      <c r="AL1249" t="s">
        <v>6697</v>
      </c>
      <c r="AM1249" t="s">
        <v>6697</v>
      </c>
      <c r="AN1249" t="s">
        <v>6697</v>
      </c>
      <c r="AO1249" t="s">
        <v>6697</v>
      </c>
      <c r="AP1249" t="s">
        <v>6697</v>
      </c>
      <c r="AQ1249" t="s">
        <v>6697</v>
      </c>
      <c r="AR1249" t="s">
        <v>6697</v>
      </c>
      <c r="AS1249" t="s">
        <v>6697</v>
      </c>
      <c r="AT1249">
        <v>105</v>
      </c>
      <c r="AU1249" t="s">
        <v>6697</v>
      </c>
      <c r="AV1249" t="s">
        <v>6697</v>
      </c>
      <c r="AW1249">
        <v>0</v>
      </c>
      <c r="AX1249" t="s">
        <v>6697</v>
      </c>
      <c r="AY1249" t="s">
        <v>6697</v>
      </c>
      <c r="BA1249" t="s">
        <v>6697</v>
      </c>
    </row>
    <row r="1250" spans="1:53">
      <c r="A1250" t="s">
        <v>647</v>
      </c>
      <c r="B1250" t="s">
        <v>647</v>
      </c>
      <c r="C1250" t="s">
        <v>1578</v>
      </c>
      <c r="D1250" t="s">
        <v>1676</v>
      </c>
      <c r="E1250" t="s">
        <v>1974</v>
      </c>
      <c r="F1250">
        <v>0</v>
      </c>
      <c r="G1250" t="s">
        <v>1977</v>
      </c>
      <c r="H1250" t="s">
        <v>1979</v>
      </c>
      <c r="I1250" t="s">
        <v>3222</v>
      </c>
      <c r="J1250" t="s">
        <v>3542</v>
      </c>
      <c r="K1250" t="s">
        <v>3545</v>
      </c>
      <c r="L1250" t="s">
        <v>3563</v>
      </c>
      <c r="M1250" t="s">
        <v>3978</v>
      </c>
      <c r="N1250" t="s">
        <v>174</v>
      </c>
      <c r="O1250" t="s">
        <v>3978</v>
      </c>
      <c r="P1250" t="s">
        <v>4315</v>
      </c>
      <c r="Q1250" t="s">
        <v>4319</v>
      </c>
      <c r="R1250" t="s">
        <v>4322</v>
      </c>
      <c r="S1250" t="s">
        <v>5206</v>
      </c>
      <c r="T1250" t="s">
        <v>5440</v>
      </c>
      <c r="U1250" t="s">
        <v>5440</v>
      </c>
      <c r="V1250" t="s">
        <v>5817</v>
      </c>
      <c r="W1250" t="s">
        <v>5955</v>
      </c>
      <c r="AA1250" t="s">
        <v>6697</v>
      </c>
      <c r="AB1250" t="s">
        <v>6697</v>
      </c>
      <c r="AC1250" t="s">
        <v>6697</v>
      </c>
      <c r="AD1250" t="s">
        <v>6697</v>
      </c>
      <c r="AE1250" t="s">
        <v>6697</v>
      </c>
      <c r="AF1250" t="s">
        <v>6697</v>
      </c>
      <c r="AG1250" t="s">
        <v>6697</v>
      </c>
      <c r="AH1250" t="s">
        <v>6697</v>
      </c>
      <c r="AI1250" t="s">
        <v>6697</v>
      </c>
      <c r="AJ1250" t="s">
        <v>6697</v>
      </c>
      <c r="AK1250" t="s">
        <v>6697</v>
      </c>
      <c r="AL1250" t="s">
        <v>6697</v>
      </c>
      <c r="AM1250" t="s">
        <v>6697</v>
      </c>
      <c r="AN1250" t="s">
        <v>6697</v>
      </c>
      <c r="AO1250" t="s">
        <v>6697</v>
      </c>
      <c r="AP1250" t="s">
        <v>6697</v>
      </c>
      <c r="AQ1250" t="s">
        <v>6697</v>
      </c>
      <c r="AR1250" t="s">
        <v>6697</v>
      </c>
      <c r="AS1250" t="s">
        <v>6697</v>
      </c>
      <c r="AT1250">
        <v>105</v>
      </c>
      <c r="AU1250" t="s">
        <v>6697</v>
      </c>
      <c r="AV1250" t="s">
        <v>6697</v>
      </c>
      <c r="AW1250">
        <v>0</v>
      </c>
      <c r="AX1250" t="s">
        <v>6697</v>
      </c>
      <c r="AY1250" t="s">
        <v>6697</v>
      </c>
      <c r="BA1250" t="s">
        <v>6697</v>
      </c>
    </row>
    <row r="1251" spans="1:53">
      <c r="A1251" t="s">
        <v>648</v>
      </c>
      <c r="B1251" t="s">
        <v>644</v>
      </c>
      <c r="C1251" t="s">
        <v>1579</v>
      </c>
      <c r="D1251" t="s">
        <v>1676</v>
      </c>
      <c r="E1251" t="s">
        <v>1974</v>
      </c>
      <c r="F1251">
        <v>0</v>
      </c>
      <c r="G1251" t="s">
        <v>1977</v>
      </c>
      <c r="H1251" t="s">
        <v>1979</v>
      </c>
      <c r="I1251" t="s">
        <v>3223</v>
      </c>
      <c r="J1251" t="s">
        <v>3542</v>
      </c>
      <c r="K1251" t="s">
        <v>3545</v>
      </c>
      <c r="L1251" t="s">
        <v>3563</v>
      </c>
      <c r="M1251" t="s">
        <v>3971</v>
      </c>
      <c r="N1251" t="s">
        <v>174</v>
      </c>
      <c r="O1251" t="s">
        <v>3995</v>
      </c>
      <c r="P1251" t="s">
        <v>4315</v>
      </c>
      <c r="Q1251" t="s">
        <v>4319</v>
      </c>
      <c r="R1251" t="s">
        <v>4322</v>
      </c>
      <c r="S1251" t="s">
        <v>5206</v>
      </c>
      <c r="T1251" t="s">
        <v>5440</v>
      </c>
      <c r="U1251" t="s">
        <v>5440</v>
      </c>
      <c r="V1251" t="s">
        <v>5817</v>
      </c>
      <c r="W1251" t="s">
        <v>5955</v>
      </c>
      <c r="AA1251" t="s">
        <v>6697</v>
      </c>
      <c r="AB1251" t="s">
        <v>6697</v>
      </c>
      <c r="AC1251" t="s">
        <v>6697</v>
      </c>
      <c r="AD1251" t="s">
        <v>6697</v>
      </c>
      <c r="AE1251" t="s">
        <v>6697</v>
      </c>
      <c r="AF1251" t="s">
        <v>6697</v>
      </c>
      <c r="AG1251" t="s">
        <v>6697</v>
      </c>
      <c r="AH1251" t="s">
        <v>6697</v>
      </c>
      <c r="AI1251" t="s">
        <v>6697</v>
      </c>
      <c r="AJ1251" t="s">
        <v>6697</v>
      </c>
      <c r="AK1251" t="s">
        <v>6697</v>
      </c>
      <c r="AL1251" t="s">
        <v>6697</v>
      </c>
      <c r="AM1251" t="s">
        <v>6697</v>
      </c>
      <c r="AN1251" t="s">
        <v>6697</v>
      </c>
      <c r="AO1251" t="s">
        <v>6697</v>
      </c>
      <c r="AP1251" t="s">
        <v>6697</v>
      </c>
      <c r="AQ1251" t="s">
        <v>6697</v>
      </c>
      <c r="AR1251" t="s">
        <v>6697</v>
      </c>
      <c r="AS1251" t="s">
        <v>6697</v>
      </c>
      <c r="AT1251">
        <v>105</v>
      </c>
      <c r="AU1251" t="s">
        <v>6697</v>
      </c>
      <c r="AV1251" t="s">
        <v>6697</v>
      </c>
      <c r="AW1251">
        <v>0</v>
      </c>
      <c r="AX1251" t="s">
        <v>6697</v>
      </c>
      <c r="AY1251" t="s">
        <v>6697</v>
      </c>
      <c r="BA1251" t="s">
        <v>6697</v>
      </c>
    </row>
    <row r="1252" spans="1:53">
      <c r="A1252" t="s">
        <v>649</v>
      </c>
      <c r="B1252" t="s">
        <v>645</v>
      </c>
      <c r="C1252" t="s">
        <v>1580</v>
      </c>
      <c r="D1252" t="s">
        <v>1676</v>
      </c>
      <c r="E1252" t="s">
        <v>1974</v>
      </c>
      <c r="F1252">
        <v>0</v>
      </c>
      <c r="G1252" t="s">
        <v>1977</v>
      </c>
      <c r="H1252" t="s">
        <v>1979</v>
      </c>
      <c r="I1252" t="s">
        <v>3224</v>
      </c>
      <c r="J1252" t="s">
        <v>3542</v>
      </c>
      <c r="K1252" t="s">
        <v>3545</v>
      </c>
      <c r="L1252" t="s">
        <v>3563</v>
      </c>
      <c r="M1252" t="s">
        <v>3971</v>
      </c>
      <c r="N1252" t="s">
        <v>174</v>
      </c>
      <c r="O1252" t="s">
        <v>4275</v>
      </c>
      <c r="P1252" t="s">
        <v>4315</v>
      </c>
      <c r="Q1252" t="s">
        <v>4319</v>
      </c>
      <c r="R1252" t="s">
        <v>4322</v>
      </c>
      <c r="S1252" t="s">
        <v>5207</v>
      </c>
      <c r="T1252" t="s">
        <v>5440</v>
      </c>
      <c r="U1252" t="s">
        <v>5440</v>
      </c>
      <c r="V1252" t="s">
        <v>5817</v>
      </c>
      <c r="W1252" t="s">
        <v>5955</v>
      </c>
      <c r="AA1252" t="s">
        <v>6697</v>
      </c>
      <c r="AB1252" t="s">
        <v>6697</v>
      </c>
      <c r="AC1252" t="s">
        <v>6697</v>
      </c>
      <c r="AD1252" t="s">
        <v>6697</v>
      </c>
      <c r="AE1252" t="s">
        <v>6697</v>
      </c>
      <c r="AF1252" t="s">
        <v>6697</v>
      </c>
      <c r="AG1252" t="s">
        <v>6697</v>
      </c>
      <c r="AH1252" t="s">
        <v>6697</v>
      </c>
      <c r="AI1252" t="s">
        <v>6697</v>
      </c>
      <c r="AJ1252" t="s">
        <v>6697</v>
      </c>
      <c r="AK1252" t="s">
        <v>6697</v>
      </c>
      <c r="AL1252" t="s">
        <v>6697</v>
      </c>
      <c r="AM1252" t="s">
        <v>6697</v>
      </c>
      <c r="AN1252" t="s">
        <v>6697</v>
      </c>
      <c r="AO1252" t="s">
        <v>6697</v>
      </c>
      <c r="AP1252" t="s">
        <v>6697</v>
      </c>
      <c r="AQ1252" t="s">
        <v>6697</v>
      </c>
      <c r="AR1252" t="s">
        <v>6697</v>
      </c>
      <c r="AS1252" t="s">
        <v>6697</v>
      </c>
      <c r="AT1252">
        <v>105</v>
      </c>
      <c r="AU1252" t="s">
        <v>6697</v>
      </c>
      <c r="AV1252" t="s">
        <v>6697</v>
      </c>
      <c r="AW1252">
        <v>0</v>
      </c>
      <c r="AX1252" t="s">
        <v>6697</v>
      </c>
      <c r="AY1252" t="s">
        <v>6697</v>
      </c>
      <c r="BA1252" t="s">
        <v>6697</v>
      </c>
    </row>
    <row r="1253" spans="1:53">
      <c r="A1253" t="s">
        <v>650</v>
      </c>
      <c r="B1253" t="s">
        <v>646</v>
      </c>
      <c r="C1253" t="s">
        <v>1581</v>
      </c>
      <c r="D1253" t="s">
        <v>1676</v>
      </c>
      <c r="E1253" t="s">
        <v>1974</v>
      </c>
      <c r="F1253">
        <v>0</v>
      </c>
      <c r="G1253" t="s">
        <v>1977</v>
      </c>
      <c r="H1253" t="s">
        <v>1979</v>
      </c>
      <c r="I1253" t="s">
        <v>3225</v>
      </c>
      <c r="J1253" t="s">
        <v>3542</v>
      </c>
      <c r="K1253" t="s">
        <v>3545</v>
      </c>
      <c r="L1253" t="s">
        <v>3563</v>
      </c>
      <c r="M1253" t="s">
        <v>3971</v>
      </c>
      <c r="N1253" t="s">
        <v>174</v>
      </c>
      <c r="O1253" t="s">
        <v>4277</v>
      </c>
      <c r="P1253" t="s">
        <v>4315</v>
      </c>
      <c r="Q1253" t="s">
        <v>4319</v>
      </c>
      <c r="R1253" t="s">
        <v>4322</v>
      </c>
      <c r="S1253" t="s">
        <v>5207</v>
      </c>
      <c r="T1253" t="s">
        <v>5440</v>
      </c>
      <c r="U1253" t="s">
        <v>5440</v>
      </c>
      <c r="V1253" t="s">
        <v>5817</v>
      </c>
      <c r="W1253" t="s">
        <v>5955</v>
      </c>
      <c r="AA1253" t="s">
        <v>6697</v>
      </c>
      <c r="AB1253" t="s">
        <v>6697</v>
      </c>
      <c r="AC1253" t="s">
        <v>6697</v>
      </c>
      <c r="AD1253" t="s">
        <v>6697</v>
      </c>
      <c r="AE1253" t="s">
        <v>6697</v>
      </c>
      <c r="AF1253" t="s">
        <v>6697</v>
      </c>
      <c r="AG1253" t="s">
        <v>6697</v>
      </c>
      <c r="AH1253" t="s">
        <v>6697</v>
      </c>
      <c r="AI1253" t="s">
        <v>6697</v>
      </c>
      <c r="AJ1253" t="s">
        <v>6697</v>
      </c>
      <c r="AK1253" t="s">
        <v>6697</v>
      </c>
      <c r="AL1253" t="s">
        <v>6697</v>
      </c>
      <c r="AM1253" t="s">
        <v>6697</v>
      </c>
      <c r="AN1253" t="s">
        <v>6697</v>
      </c>
      <c r="AO1253" t="s">
        <v>6697</v>
      </c>
      <c r="AP1253" t="s">
        <v>6697</v>
      </c>
      <c r="AQ1253" t="s">
        <v>6697</v>
      </c>
      <c r="AR1253" t="s">
        <v>6697</v>
      </c>
      <c r="AS1253" t="s">
        <v>6697</v>
      </c>
      <c r="AT1253">
        <v>103</v>
      </c>
      <c r="AU1253" t="s">
        <v>6697</v>
      </c>
      <c r="AV1253" t="s">
        <v>6697</v>
      </c>
      <c r="AW1253">
        <v>0</v>
      </c>
      <c r="AX1253" t="s">
        <v>6697</v>
      </c>
      <c r="AY1253" t="s">
        <v>6697</v>
      </c>
      <c r="BA1253" t="s">
        <v>6697</v>
      </c>
    </row>
    <row r="1254" spans="1:53">
      <c r="A1254" t="s">
        <v>651</v>
      </c>
      <c r="B1254" t="s">
        <v>647</v>
      </c>
      <c r="C1254" t="s">
        <v>1582</v>
      </c>
      <c r="D1254" t="s">
        <v>1676</v>
      </c>
      <c r="E1254" t="s">
        <v>1974</v>
      </c>
      <c r="F1254">
        <v>0</v>
      </c>
      <c r="G1254" t="s">
        <v>1977</v>
      </c>
      <c r="H1254" t="s">
        <v>1979</v>
      </c>
      <c r="I1254" t="s">
        <v>3226</v>
      </c>
      <c r="J1254" t="s">
        <v>3542</v>
      </c>
      <c r="K1254" t="s">
        <v>3545</v>
      </c>
      <c r="L1254" t="s">
        <v>3563</v>
      </c>
      <c r="M1254" t="s">
        <v>3971</v>
      </c>
      <c r="N1254" t="s">
        <v>174</v>
      </c>
      <c r="O1254" t="s">
        <v>4278</v>
      </c>
      <c r="P1254" t="s">
        <v>4315</v>
      </c>
      <c r="Q1254" t="s">
        <v>4319</v>
      </c>
      <c r="R1254" t="s">
        <v>4322</v>
      </c>
      <c r="S1254" t="s">
        <v>5207</v>
      </c>
      <c r="T1254" t="s">
        <v>5440</v>
      </c>
      <c r="U1254" t="s">
        <v>5440</v>
      </c>
      <c r="V1254" t="s">
        <v>5817</v>
      </c>
      <c r="W1254" t="s">
        <v>5955</v>
      </c>
      <c r="AA1254" t="s">
        <v>6697</v>
      </c>
      <c r="AB1254" t="s">
        <v>6697</v>
      </c>
      <c r="AC1254" t="s">
        <v>6697</v>
      </c>
      <c r="AD1254" t="s">
        <v>6697</v>
      </c>
      <c r="AE1254" t="s">
        <v>6697</v>
      </c>
      <c r="AF1254" t="s">
        <v>6697</v>
      </c>
      <c r="AG1254" t="s">
        <v>6697</v>
      </c>
      <c r="AH1254" t="s">
        <v>6697</v>
      </c>
      <c r="AI1254" t="s">
        <v>6697</v>
      </c>
      <c r="AJ1254" t="s">
        <v>6697</v>
      </c>
      <c r="AK1254" t="s">
        <v>6697</v>
      </c>
      <c r="AL1254" t="s">
        <v>6697</v>
      </c>
      <c r="AM1254" t="s">
        <v>6697</v>
      </c>
      <c r="AN1254" t="s">
        <v>6697</v>
      </c>
      <c r="AO1254" t="s">
        <v>6697</v>
      </c>
      <c r="AP1254" t="s">
        <v>6697</v>
      </c>
      <c r="AQ1254" t="s">
        <v>6697</v>
      </c>
      <c r="AR1254" t="s">
        <v>6697</v>
      </c>
      <c r="AS1254" t="s">
        <v>6697</v>
      </c>
      <c r="AT1254">
        <v>103</v>
      </c>
      <c r="AU1254" t="s">
        <v>6697</v>
      </c>
      <c r="AV1254" t="s">
        <v>6697</v>
      </c>
      <c r="AW1254">
        <v>0</v>
      </c>
      <c r="AX1254" t="s">
        <v>6697</v>
      </c>
      <c r="AY1254" t="s">
        <v>6697</v>
      </c>
      <c r="BA1254" t="s">
        <v>6697</v>
      </c>
    </row>
    <row r="1255" spans="1:53">
      <c r="A1255" t="s">
        <v>652</v>
      </c>
      <c r="B1255" t="s">
        <v>653</v>
      </c>
      <c r="C1255" t="s">
        <v>1583</v>
      </c>
      <c r="D1255" t="s">
        <v>1676</v>
      </c>
      <c r="E1255" t="s">
        <v>1974</v>
      </c>
      <c r="F1255">
        <v>0</v>
      </c>
      <c r="G1255" t="s">
        <v>1977</v>
      </c>
      <c r="H1255" t="s">
        <v>1979</v>
      </c>
      <c r="I1255" t="s">
        <v>3227</v>
      </c>
      <c r="J1255" t="s">
        <v>3542</v>
      </c>
      <c r="K1255" t="s">
        <v>3545</v>
      </c>
      <c r="L1255" t="s">
        <v>3563</v>
      </c>
      <c r="M1255" t="s">
        <v>3971</v>
      </c>
      <c r="N1255" t="s">
        <v>174</v>
      </c>
      <c r="O1255" t="s">
        <v>3979</v>
      </c>
      <c r="P1255" t="s">
        <v>4315</v>
      </c>
      <c r="Q1255" t="s">
        <v>4319</v>
      </c>
      <c r="R1255" t="s">
        <v>4322</v>
      </c>
      <c r="S1255" t="s">
        <v>5207</v>
      </c>
      <c r="T1255" t="s">
        <v>5440</v>
      </c>
      <c r="U1255" t="s">
        <v>5440</v>
      </c>
      <c r="V1255" t="s">
        <v>5817</v>
      </c>
      <c r="W1255" t="s">
        <v>5955</v>
      </c>
      <c r="AA1255" t="s">
        <v>6697</v>
      </c>
      <c r="AB1255" t="s">
        <v>6697</v>
      </c>
      <c r="AC1255" t="s">
        <v>6697</v>
      </c>
      <c r="AD1255" t="s">
        <v>6697</v>
      </c>
      <c r="AE1255" t="s">
        <v>6697</v>
      </c>
      <c r="AF1255" t="s">
        <v>6697</v>
      </c>
      <c r="AG1255" t="s">
        <v>6697</v>
      </c>
      <c r="AH1255" t="s">
        <v>6697</v>
      </c>
      <c r="AI1255" t="s">
        <v>6697</v>
      </c>
      <c r="AJ1255" t="s">
        <v>6697</v>
      </c>
      <c r="AK1255" t="s">
        <v>6697</v>
      </c>
      <c r="AL1255" t="s">
        <v>6697</v>
      </c>
      <c r="AM1255" t="s">
        <v>6697</v>
      </c>
      <c r="AN1255" t="s">
        <v>6697</v>
      </c>
      <c r="AO1255" t="s">
        <v>6697</v>
      </c>
      <c r="AP1255" t="s">
        <v>6697</v>
      </c>
      <c r="AQ1255" t="s">
        <v>6697</v>
      </c>
      <c r="AR1255" t="s">
        <v>6697</v>
      </c>
      <c r="AS1255" t="s">
        <v>6697</v>
      </c>
      <c r="AT1255">
        <v>103</v>
      </c>
      <c r="AU1255" t="s">
        <v>6697</v>
      </c>
      <c r="AV1255" t="s">
        <v>6697</v>
      </c>
      <c r="AW1255">
        <v>0</v>
      </c>
      <c r="AX1255" t="s">
        <v>6697</v>
      </c>
      <c r="AY1255" t="s">
        <v>6697</v>
      </c>
      <c r="BA1255" t="s">
        <v>6697</v>
      </c>
    </row>
    <row r="1256" spans="1:53">
      <c r="A1256" t="s">
        <v>652</v>
      </c>
      <c r="B1256" t="s">
        <v>1223</v>
      </c>
      <c r="C1256" t="s">
        <v>1327</v>
      </c>
      <c r="D1256" t="s">
        <v>1721</v>
      </c>
      <c r="E1256" t="s">
        <v>1974</v>
      </c>
      <c r="F1256">
        <v>0</v>
      </c>
      <c r="G1256" t="s">
        <v>1977</v>
      </c>
      <c r="H1256" t="s">
        <v>1979</v>
      </c>
      <c r="I1256" t="s">
        <v>3228</v>
      </c>
      <c r="J1256" t="s">
        <v>3542</v>
      </c>
      <c r="K1256" t="s">
        <v>3545</v>
      </c>
      <c r="L1256" t="s">
        <v>3563</v>
      </c>
      <c r="M1256" t="s">
        <v>3971</v>
      </c>
      <c r="N1256" t="s">
        <v>174</v>
      </c>
      <c r="O1256" t="s">
        <v>4279</v>
      </c>
      <c r="P1256" t="s">
        <v>4315</v>
      </c>
      <c r="Q1256" t="s">
        <v>4319</v>
      </c>
      <c r="R1256" t="s">
        <v>4321</v>
      </c>
      <c r="S1256" t="s">
        <v>5206</v>
      </c>
      <c r="T1256" t="s">
        <v>5439</v>
      </c>
      <c r="U1256" t="s">
        <v>4324</v>
      </c>
      <c r="V1256" t="s">
        <v>5817</v>
      </c>
      <c r="W1256" t="s">
        <v>5955</v>
      </c>
      <c r="AA1256" t="s">
        <v>6697</v>
      </c>
      <c r="AB1256" t="s">
        <v>6697</v>
      </c>
      <c r="AC1256" t="s">
        <v>6697</v>
      </c>
      <c r="AD1256" t="s">
        <v>6697</v>
      </c>
      <c r="AE1256" t="s">
        <v>6697</v>
      </c>
      <c r="AF1256" t="s">
        <v>6697</v>
      </c>
      <c r="AG1256" t="s">
        <v>6697</v>
      </c>
      <c r="AH1256" t="s">
        <v>6697</v>
      </c>
      <c r="AI1256" t="s">
        <v>6697</v>
      </c>
      <c r="AJ1256" t="s">
        <v>6697</v>
      </c>
      <c r="AK1256" t="s">
        <v>6697</v>
      </c>
      <c r="AL1256" t="s">
        <v>6697</v>
      </c>
      <c r="AM1256" t="s">
        <v>6697</v>
      </c>
      <c r="AN1256" t="s">
        <v>6700</v>
      </c>
      <c r="AO1256" t="s">
        <v>6697</v>
      </c>
      <c r="AP1256" t="s">
        <v>6697</v>
      </c>
      <c r="AQ1256" t="s">
        <v>6697</v>
      </c>
      <c r="AR1256" t="s">
        <v>6697</v>
      </c>
      <c r="AS1256" t="s">
        <v>6697</v>
      </c>
      <c r="AT1256">
        <v>0</v>
      </c>
      <c r="AU1256" t="s">
        <v>6697</v>
      </c>
      <c r="AV1256" t="s">
        <v>6697</v>
      </c>
      <c r="AW1256">
        <v>2</v>
      </c>
      <c r="AX1256" t="s">
        <v>6697</v>
      </c>
      <c r="AY1256" t="s">
        <v>6697</v>
      </c>
      <c r="BA1256" t="s">
        <v>6697</v>
      </c>
    </row>
    <row r="1257" spans="1:53">
      <c r="A1257" t="s">
        <v>653</v>
      </c>
      <c r="B1257" t="s">
        <v>652</v>
      </c>
      <c r="C1257" t="s">
        <v>1327</v>
      </c>
      <c r="D1257" t="s">
        <v>1721</v>
      </c>
      <c r="E1257" t="s">
        <v>1974</v>
      </c>
      <c r="F1257">
        <v>0</v>
      </c>
      <c r="G1257" t="s">
        <v>1977</v>
      </c>
      <c r="H1257" t="s">
        <v>1979</v>
      </c>
      <c r="I1257" t="s">
        <v>3229</v>
      </c>
      <c r="J1257" t="s">
        <v>3542</v>
      </c>
      <c r="K1257" t="s">
        <v>3545</v>
      </c>
      <c r="L1257" t="s">
        <v>3563</v>
      </c>
      <c r="M1257" t="s">
        <v>3979</v>
      </c>
      <c r="N1257" t="s">
        <v>174</v>
      </c>
      <c r="O1257" t="s">
        <v>3971</v>
      </c>
      <c r="P1257" t="s">
        <v>4315</v>
      </c>
      <c r="Q1257" t="s">
        <v>4319</v>
      </c>
      <c r="R1257" t="s">
        <v>4323</v>
      </c>
      <c r="S1257" t="s">
        <v>5206</v>
      </c>
      <c r="T1257" t="s">
        <v>5439</v>
      </c>
      <c r="U1257" t="s">
        <v>4324</v>
      </c>
      <c r="V1257" t="s">
        <v>5817</v>
      </c>
      <c r="W1257" t="s">
        <v>5955</v>
      </c>
      <c r="AA1257" t="s">
        <v>6697</v>
      </c>
      <c r="AB1257" t="s">
        <v>6697</v>
      </c>
      <c r="AC1257" t="s">
        <v>6697</v>
      </c>
      <c r="AD1257" t="s">
        <v>6697</v>
      </c>
      <c r="AE1257" t="s">
        <v>6697</v>
      </c>
      <c r="AF1257" t="s">
        <v>6697</v>
      </c>
      <c r="AG1257" t="s">
        <v>6697</v>
      </c>
      <c r="AH1257" t="s">
        <v>6697</v>
      </c>
      <c r="AI1257" t="s">
        <v>6697</v>
      </c>
      <c r="AJ1257" t="s">
        <v>6697</v>
      </c>
      <c r="AK1257" t="s">
        <v>6697</v>
      </c>
      <c r="AL1257" t="s">
        <v>6697</v>
      </c>
      <c r="AM1257" t="s">
        <v>6697</v>
      </c>
      <c r="AN1257" t="s">
        <v>6699</v>
      </c>
      <c r="AO1257" t="s">
        <v>6697</v>
      </c>
      <c r="AP1257" t="s">
        <v>6697</v>
      </c>
      <c r="AQ1257" t="s">
        <v>6697</v>
      </c>
      <c r="AR1257" t="s">
        <v>6697</v>
      </c>
      <c r="AS1257" t="s">
        <v>6697</v>
      </c>
      <c r="AT1257">
        <v>0</v>
      </c>
      <c r="AU1257" t="s">
        <v>6697</v>
      </c>
      <c r="AV1257" t="s">
        <v>6697</v>
      </c>
      <c r="AW1257">
        <v>2</v>
      </c>
      <c r="AX1257" t="s">
        <v>6697</v>
      </c>
      <c r="AY1257" t="s">
        <v>6697</v>
      </c>
      <c r="BA1257" t="s">
        <v>6697</v>
      </c>
    </row>
    <row r="1258" spans="1:53">
      <c r="A1258" t="s">
        <v>653</v>
      </c>
      <c r="B1258" t="s">
        <v>1224</v>
      </c>
      <c r="C1258" t="s">
        <v>1327</v>
      </c>
      <c r="D1258" t="s">
        <v>1721</v>
      </c>
      <c r="E1258" t="s">
        <v>1974</v>
      </c>
      <c r="F1258">
        <v>0</v>
      </c>
      <c r="G1258" t="s">
        <v>1977</v>
      </c>
      <c r="H1258" t="s">
        <v>1979</v>
      </c>
      <c r="I1258" t="s">
        <v>3230</v>
      </c>
      <c r="J1258" t="s">
        <v>3542</v>
      </c>
      <c r="K1258" t="s">
        <v>3545</v>
      </c>
      <c r="L1258" t="s">
        <v>3563</v>
      </c>
      <c r="M1258" t="s">
        <v>3967</v>
      </c>
      <c r="N1258" t="s">
        <v>174</v>
      </c>
      <c r="O1258" t="s">
        <v>4280</v>
      </c>
      <c r="P1258" t="s">
        <v>4315</v>
      </c>
      <c r="Q1258" t="s">
        <v>4319</v>
      </c>
      <c r="R1258" t="s">
        <v>4321</v>
      </c>
      <c r="S1258" t="s">
        <v>5206</v>
      </c>
      <c r="T1258" t="s">
        <v>5440</v>
      </c>
      <c r="U1258" t="s">
        <v>5439</v>
      </c>
      <c r="V1258" t="s">
        <v>5817</v>
      </c>
      <c r="W1258" t="s">
        <v>6569</v>
      </c>
      <c r="AA1258" t="s">
        <v>6697</v>
      </c>
      <c r="AB1258" t="s">
        <v>6697</v>
      </c>
      <c r="AC1258" t="s">
        <v>6697</v>
      </c>
      <c r="AD1258" t="s">
        <v>6697</v>
      </c>
      <c r="AE1258" t="s">
        <v>6697</v>
      </c>
      <c r="AF1258" t="s">
        <v>6697</v>
      </c>
      <c r="AG1258" t="s">
        <v>6697</v>
      </c>
      <c r="AH1258" t="s">
        <v>6697</v>
      </c>
      <c r="AI1258" t="s">
        <v>6697</v>
      </c>
      <c r="AJ1258" t="s">
        <v>6697</v>
      </c>
      <c r="AK1258" t="s">
        <v>6697</v>
      </c>
      <c r="AL1258" t="s">
        <v>6697</v>
      </c>
      <c r="AM1258" t="s">
        <v>6697</v>
      </c>
      <c r="AN1258" t="s">
        <v>6700</v>
      </c>
      <c r="AO1258" t="s">
        <v>6697</v>
      </c>
      <c r="AP1258" t="s">
        <v>6697</v>
      </c>
      <c r="AQ1258" t="s">
        <v>6697</v>
      </c>
      <c r="AR1258" t="s">
        <v>6697</v>
      </c>
      <c r="AS1258" t="s">
        <v>6697</v>
      </c>
      <c r="AT1258">
        <v>0</v>
      </c>
      <c r="AU1258" t="s">
        <v>6697</v>
      </c>
      <c r="AV1258" t="s">
        <v>6697</v>
      </c>
      <c r="AW1258">
        <v>2</v>
      </c>
      <c r="AX1258" t="s">
        <v>6697</v>
      </c>
      <c r="AY1258" t="s">
        <v>6697</v>
      </c>
      <c r="BA1258" t="s">
        <v>6697</v>
      </c>
    </row>
    <row r="1259" spans="1:53">
      <c r="A1259" t="s">
        <v>654</v>
      </c>
      <c r="B1259" t="s">
        <v>1225</v>
      </c>
      <c r="C1259" t="s">
        <v>1584</v>
      </c>
      <c r="D1259" t="s">
        <v>1705</v>
      </c>
      <c r="E1259" t="s">
        <v>1974</v>
      </c>
      <c r="F1259">
        <v>0</v>
      </c>
      <c r="G1259" t="s">
        <v>1977</v>
      </c>
      <c r="H1259" t="s">
        <v>1979</v>
      </c>
      <c r="I1259" t="s">
        <v>3231</v>
      </c>
      <c r="J1259" t="s">
        <v>3542</v>
      </c>
      <c r="K1259" t="s">
        <v>3545</v>
      </c>
      <c r="L1259" t="s">
        <v>3563</v>
      </c>
      <c r="M1259" t="s">
        <v>3967</v>
      </c>
      <c r="N1259" t="s">
        <v>174</v>
      </c>
      <c r="O1259" t="s">
        <v>4281</v>
      </c>
      <c r="P1259" t="s">
        <v>4315</v>
      </c>
      <c r="Q1259" t="s">
        <v>4319</v>
      </c>
      <c r="R1259" t="s">
        <v>4321</v>
      </c>
      <c r="S1259" t="s">
        <v>5208</v>
      </c>
      <c r="T1259" t="s">
        <v>5439</v>
      </c>
      <c r="U1259" t="s">
        <v>4324</v>
      </c>
      <c r="V1259" t="s">
        <v>5881</v>
      </c>
      <c r="W1259" t="s">
        <v>6566</v>
      </c>
      <c r="AA1259" t="s">
        <v>6697</v>
      </c>
      <c r="AB1259" t="s">
        <v>6697</v>
      </c>
      <c r="AC1259" t="s">
        <v>6697</v>
      </c>
      <c r="AD1259" t="s">
        <v>6697</v>
      </c>
      <c r="AE1259" t="s">
        <v>6697</v>
      </c>
      <c r="AF1259" t="s">
        <v>6697</v>
      </c>
      <c r="AG1259" t="s">
        <v>6697</v>
      </c>
      <c r="AH1259" t="s">
        <v>6697</v>
      </c>
      <c r="AI1259" t="s">
        <v>6697</v>
      </c>
      <c r="AJ1259" t="s">
        <v>6697</v>
      </c>
      <c r="AK1259" t="s">
        <v>6697</v>
      </c>
      <c r="AL1259" t="s">
        <v>6697</v>
      </c>
      <c r="AM1259" t="s">
        <v>6697</v>
      </c>
      <c r="AN1259" t="s">
        <v>6700</v>
      </c>
      <c r="AO1259" t="s">
        <v>6697</v>
      </c>
      <c r="AP1259" t="s">
        <v>6697</v>
      </c>
      <c r="AQ1259" t="s">
        <v>6697</v>
      </c>
      <c r="AR1259" t="s">
        <v>6697</v>
      </c>
      <c r="AS1259" t="s">
        <v>6697</v>
      </c>
      <c r="AT1259">
        <v>4</v>
      </c>
      <c r="AU1259" t="s">
        <v>6697</v>
      </c>
      <c r="AV1259" t="s">
        <v>6697</v>
      </c>
      <c r="AW1259">
        <v>2</v>
      </c>
      <c r="AX1259" t="s">
        <v>6697</v>
      </c>
      <c r="AY1259" t="s">
        <v>6697</v>
      </c>
      <c r="BA1259" t="s">
        <v>6697</v>
      </c>
    </row>
    <row r="1260" spans="1:53">
      <c r="A1260" t="s">
        <v>655</v>
      </c>
      <c r="B1260" t="s">
        <v>655</v>
      </c>
      <c r="C1260" t="s">
        <v>1585</v>
      </c>
      <c r="D1260" t="s">
        <v>1676</v>
      </c>
      <c r="E1260" t="s">
        <v>1974</v>
      </c>
      <c r="F1260">
        <v>0</v>
      </c>
      <c r="G1260" t="s">
        <v>1977</v>
      </c>
      <c r="H1260" t="s">
        <v>1979</v>
      </c>
      <c r="I1260" t="s">
        <v>3232</v>
      </c>
      <c r="J1260" t="s">
        <v>3542</v>
      </c>
      <c r="K1260" t="s">
        <v>3545</v>
      </c>
      <c r="L1260" t="s">
        <v>3563</v>
      </c>
      <c r="M1260" t="s">
        <v>3920</v>
      </c>
      <c r="N1260" t="s">
        <v>174</v>
      </c>
      <c r="O1260" t="s">
        <v>3920</v>
      </c>
      <c r="P1260" t="s">
        <v>4315</v>
      </c>
      <c r="Q1260" t="s">
        <v>4319</v>
      </c>
      <c r="R1260" t="s">
        <v>4322</v>
      </c>
      <c r="S1260" t="s">
        <v>5209</v>
      </c>
      <c r="T1260" t="s">
        <v>5440</v>
      </c>
      <c r="U1260" t="s">
        <v>5440</v>
      </c>
      <c r="V1260" t="s">
        <v>5817</v>
      </c>
      <c r="W1260" t="s">
        <v>6271</v>
      </c>
      <c r="AA1260" t="s">
        <v>6697</v>
      </c>
      <c r="AB1260" t="s">
        <v>6697</v>
      </c>
      <c r="AC1260" t="s">
        <v>6697</v>
      </c>
      <c r="AD1260" t="s">
        <v>6697</v>
      </c>
      <c r="AE1260" t="s">
        <v>6697</v>
      </c>
      <c r="AF1260" t="s">
        <v>6697</v>
      </c>
      <c r="AG1260" t="s">
        <v>6697</v>
      </c>
      <c r="AH1260" t="s">
        <v>6697</v>
      </c>
      <c r="AI1260" t="s">
        <v>6697</v>
      </c>
      <c r="AJ1260" t="s">
        <v>6697</v>
      </c>
      <c r="AK1260" t="s">
        <v>6697</v>
      </c>
      <c r="AL1260" t="s">
        <v>6697</v>
      </c>
      <c r="AM1260" t="s">
        <v>6697</v>
      </c>
      <c r="AN1260" t="s">
        <v>6697</v>
      </c>
      <c r="AO1260" t="s">
        <v>6697</v>
      </c>
      <c r="AP1260" t="s">
        <v>6697</v>
      </c>
      <c r="AQ1260" t="s">
        <v>6697</v>
      </c>
      <c r="AR1260" t="s">
        <v>6697</v>
      </c>
      <c r="AS1260" t="s">
        <v>6697</v>
      </c>
      <c r="AT1260">
        <v>199</v>
      </c>
      <c r="AU1260" t="s">
        <v>6697</v>
      </c>
      <c r="AV1260" t="s">
        <v>6697</v>
      </c>
      <c r="AW1260">
        <v>0</v>
      </c>
      <c r="AX1260" t="s">
        <v>6697</v>
      </c>
      <c r="AY1260" t="s">
        <v>6697</v>
      </c>
      <c r="BA1260" t="s">
        <v>6697</v>
      </c>
    </row>
    <row r="1261" spans="1:53">
      <c r="A1261" t="s">
        <v>655</v>
      </c>
      <c r="B1261" t="s">
        <v>656</v>
      </c>
      <c r="C1261" t="s">
        <v>1585</v>
      </c>
      <c r="D1261" t="s">
        <v>1676</v>
      </c>
      <c r="E1261" t="s">
        <v>1974</v>
      </c>
      <c r="F1261">
        <v>0</v>
      </c>
      <c r="G1261" t="s">
        <v>1977</v>
      </c>
      <c r="H1261" t="s">
        <v>1979</v>
      </c>
      <c r="I1261" t="s">
        <v>3233</v>
      </c>
      <c r="J1261" t="s">
        <v>3542</v>
      </c>
      <c r="K1261" t="s">
        <v>3545</v>
      </c>
      <c r="L1261" t="s">
        <v>3563</v>
      </c>
      <c r="M1261" t="s">
        <v>3971</v>
      </c>
      <c r="N1261" t="s">
        <v>174</v>
      </c>
      <c r="O1261" t="s">
        <v>3980</v>
      </c>
      <c r="P1261" t="s">
        <v>4315</v>
      </c>
      <c r="Q1261" t="s">
        <v>4319</v>
      </c>
      <c r="R1261" t="s">
        <v>4322</v>
      </c>
      <c r="S1261" t="s">
        <v>5209</v>
      </c>
      <c r="T1261" t="s">
        <v>5440</v>
      </c>
      <c r="U1261" t="s">
        <v>5440</v>
      </c>
      <c r="V1261" t="s">
        <v>5817</v>
      </c>
      <c r="W1261" t="s">
        <v>6271</v>
      </c>
      <c r="AA1261" t="s">
        <v>6697</v>
      </c>
      <c r="AB1261" t="s">
        <v>6697</v>
      </c>
      <c r="AC1261" t="s">
        <v>6697</v>
      </c>
      <c r="AD1261" t="s">
        <v>6697</v>
      </c>
      <c r="AE1261" t="s">
        <v>6697</v>
      </c>
      <c r="AF1261" t="s">
        <v>6697</v>
      </c>
      <c r="AG1261" t="s">
        <v>6697</v>
      </c>
      <c r="AH1261" t="s">
        <v>6697</v>
      </c>
      <c r="AI1261" t="s">
        <v>6697</v>
      </c>
      <c r="AJ1261" t="s">
        <v>6697</v>
      </c>
      <c r="AK1261" t="s">
        <v>6697</v>
      </c>
      <c r="AL1261" t="s">
        <v>6697</v>
      </c>
      <c r="AM1261" t="s">
        <v>6697</v>
      </c>
      <c r="AN1261" t="s">
        <v>6697</v>
      </c>
      <c r="AO1261" t="s">
        <v>6697</v>
      </c>
      <c r="AP1261" t="s">
        <v>6697</v>
      </c>
      <c r="AQ1261" t="s">
        <v>6697</v>
      </c>
      <c r="AR1261" t="s">
        <v>6697</v>
      </c>
      <c r="AS1261" t="s">
        <v>6697</v>
      </c>
      <c r="AT1261">
        <v>199</v>
      </c>
      <c r="AU1261" t="s">
        <v>6697</v>
      </c>
      <c r="AV1261" t="s">
        <v>6697</v>
      </c>
      <c r="AW1261">
        <v>0</v>
      </c>
      <c r="AX1261" t="s">
        <v>6697</v>
      </c>
      <c r="AY1261" t="s">
        <v>6697</v>
      </c>
      <c r="BA1261" t="s">
        <v>6697</v>
      </c>
    </row>
    <row r="1262" spans="1:53">
      <c r="A1262" t="s">
        <v>656</v>
      </c>
      <c r="B1262" t="s">
        <v>655</v>
      </c>
      <c r="C1262" t="s">
        <v>1585</v>
      </c>
      <c r="D1262" t="s">
        <v>1676</v>
      </c>
      <c r="E1262" t="s">
        <v>1974</v>
      </c>
      <c r="F1262">
        <v>0</v>
      </c>
      <c r="G1262" t="s">
        <v>1977</v>
      </c>
      <c r="H1262" t="s">
        <v>1979</v>
      </c>
      <c r="I1262" t="s">
        <v>3234</v>
      </c>
      <c r="J1262" t="s">
        <v>3542</v>
      </c>
      <c r="K1262" t="s">
        <v>3545</v>
      </c>
      <c r="L1262" t="s">
        <v>3563</v>
      </c>
      <c r="M1262" t="s">
        <v>3980</v>
      </c>
      <c r="N1262" t="s">
        <v>174</v>
      </c>
      <c r="O1262" t="s">
        <v>3971</v>
      </c>
      <c r="P1262" t="s">
        <v>4315</v>
      </c>
      <c r="Q1262" t="s">
        <v>4319</v>
      </c>
      <c r="R1262" t="s">
        <v>4322</v>
      </c>
      <c r="S1262" t="s">
        <v>5210</v>
      </c>
      <c r="T1262" t="s">
        <v>5440</v>
      </c>
      <c r="U1262" t="s">
        <v>5440</v>
      </c>
      <c r="V1262" t="s">
        <v>5817</v>
      </c>
      <c r="W1262" t="s">
        <v>6271</v>
      </c>
      <c r="AA1262" t="s">
        <v>6697</v>
      </c>
      <c r="AB1262" t="s">
        <v>6697</v>
      </c>
      <c r="AC1262" t="s">
        <v>6697</v>
      </c>
      <c r="AD1262" t="s">
        <v>6697</v>
      </c>
      <c r="AE1262" t="s">
        <v>6697</v>
      </c>
      <c r="AF1262" t="s">
        <v>6697</v>
      </c>
      <c r="AG1262" t="s">
        <v>6697</v>
      </c>
      <c r="AH1262" t="s">
        <v>6697</v>
      </c>
      <c r="AI1262" t="s">
        <v>6697</v>
      </c>
      <c r="AJ1262" t="s">
        <v>6697</v>
      </c>
      <c r="AK1262" t="s">
        <v>6697</v>
      </c>
      <c r="AL1262" t="s">
        <v>6697</v>
      </c>
      <c r="AM1262" t="s">
        <v>6697</v>
      </c>
      <c r="AN1262" t="s">
        <v>6697</v>
      </c>
      <c r="AO1262" t="s">
        <v>6697</v>
      </c>
      <c r="AP1262" t="s">
        <v>6697</v>
      </c>
      <c r="AQ1262" t="s">
        <v>6697</v>
      </c>
      <c r="AR1262" t="s">
        <v>6697</v>
      </c>
      <c r="AS1262" t="s">
        <v>6697</v>
      </c>
      <c r="AT1262">
        <v>199</v>
      </c>
      <c r="AU1262" t="s">
        <v>6697</v>
      </c>
      <c r="AV1262" t="s">
        <v>6697</v>
      </c>
      <c r="AW1262">
        <v>0</v>
      </c>
      <c r="AX1262" t="s">
        <v>6697</v>
      </c>
      <c r="AY1262" t="s">
        <v>6697</v>
      </c>
      <c r="BA1262" t="s">
        <v>6697</v>
      </c>
    </row>
    <row r="1263" spans="1:53">
      <c r="A1263" t="s">
        <v>656</v>
      </c>
      <c r="B1263" t="s">
        <v>656</v>
      </c>
      <c r="C1263" t="s">
        <v>1585</v>
      </c>
      <c r="D1263" t="s">
        <v>1931</v>
      </c>
      <c r="E1263" t="s">
        <v>1974</v>
      </c>
      <c r="F1263">
        <v>0</v>
      </c>
      <c r="G1263" t="s">
        <v>1977</v>
      </c>
      <c r="H1263" t="s">
        <v>1979</v>
      </c>
      <c r="I1263" t="s">
        <v>3235</v>
      </c>
      <c r="J1263" t="s">
        <v>3542</v>
      </c>
      <c r="K1263" t="s">
        <v>3545</v>
      </c>
      <c r="L1263" t="s">
        <v>3563</v>
      </c>
      <c r="M1263" t="s">
        <v>3981</v>
      </c>
      <c r="N1263" t="s">
        <v>174</v>
      </c>
      <c r="O1263" t="s">
        <v>4282</v>
      </c>
      <c r="P1263" t="s">
        <v>4315</v>
      </c>
      <c r="Q1263" t="s">
        <v>4319</v>
      </c>
      <c r="R1263" t="s">
        <v>4322</v>
      </c>
      <c r="S1263" t="s">
        <v>5210</v>
      </c>
      <c r="T1263" t="s">
        <v>5440</v>
      </c>
      <c r="U1263" t="s">
        <v>5440</v>
      </c>
      <c r="V1263" t="s">
        <v>5817</v>
      </c>
      <c r="W1263" t="s">
        <v>6271</v>
      </c>
      <c r="AA1263" t="s">
        <v>6697</v>
      </c>
      <c r="AB1263" t="s">
        <v>6697</v>
      </c>
      <c r="AC1263" t="s">
        <v>6697</v>
      </c>
      <c r="AD1263" t="s">
        <v>6697</v>
      </c>
      <c r="AE1263" t="s">
        <v>6697</v>
      </c>
      <c r="AF1263" t="s">
        <v>6697</v>
      </c>
      <c r="AG1263" t="s">
        <v>6697</v>
      </c>
      <c r="AH1263" t="s">
        <v>6697</v>
      </c>
      <c r="AI1263" t="s">
        <v>6697</v>
      </c>
      <c r="AJ1263" t="s">
        <v>6697</v>
      </c>
      <c r="AK1263" t="s">
        <v>6697</v>
      </c>
      <c r="AL1263" t="s">
        <v>6697</v>
      </c>
      <c r="AM1263" t="s">
        <v>6697</v>
      </c>
      <c r="AN1263" t="s">
        <v>6697</v>
      </c>
      <c r="AO1263" t="s">
        <v>6697</v>
      </c>
      <c r="AP1263" t="s">
        <v>6697</v>
      </c>
      <c r="AQ1263" t="s">
        <v>6697</v>
      </c>
      <c r="AR1263" t="s">
        <v>6697</v>
      </c>
      <c r="AS1263" t="s">
        <v>6697</v>
      </c>
      <c r="AT1263">
        <v>199</v>
      </c>
      <c r="AU1263" t="s">
        <v>6697</v>
      </c>
      <c r="AV1263" t="s">
        <v>6697</v>
      </c>
      <c r="AW1263">
        <v>2</v>
      </c>
      <c r="AX1263" t="s">
        <v>6697</v>
      </c>
      <c r="AY1263" t="s">
        <v>6697</v>
      </c>
      <c r="BA1263" t="s">
        <v>6697</v>
      </c>
    </row>
    <row r="1264" spans="1:53">
      <c r="A1264" t="s">
        <v>657</v>
      </c>
      <c r="B1264" t="s">
        <v>1226</v>
      </c>
      <c r="C1264" t="s">
        <v>1327</v>
      </c>
      <c r="D1264" t="s">
        <v>1721</v>
      </c>
      <c r="E1264" t="s">
        <v>1974</v>
      </c>
      <c r="F1264">
        <v>0</v>
      </c>
      <c r="G1264" t="s">
        <v>1977</v>
      </c>
      <c r="H1264" t="s">
        <v>1979</v>
      </c>
      <c r="I1264" t="s">
        <v>3236</v>
      </c>
      <c r="J1264" t="s">
        <v>3542</v>
      </c>
      <c r="K1264" t="s">
        <v>3545</v>
      </c>
      <c r="L1264" t="s">
        <v>3563</v>
      </c>
      <c r="M1264" t="s">
        <v>3982</v>
      </c>
      <c r="N1264" t="s">
        <v>174</v>
      </c>
      <c r="O1264" t="s">
        <v>3967</v>
      </c>
      <c r="P1264" t="s">
        <v>4315</v>
      </c>
      <c r="Q1264" t="s">
        <v>4319</v>
      </c>
      <c r="R1264" t="s">
        <v>4321</v>
      </c>
      <c r="S1264" t="s">
        <v>5211</v>
      </c>
      <c r="T1264" t="s">
        <v>5440</v>
      </c>
      <c r="U1264" t="s">
        <v>5440</v>
      </c>
      <c r="V1264" t="s">
        <v>5880</v>
      </c>
      <c r="W1264" t="s">
        <v>5955</v>
      </c>
      <c r="AA1264" t="s">
        <v>6697</v>
      </c>
      <c r="AB1264" t="s">
        <v>6697</v>
      </c>
      <c r="AC1264" t="s">
        <v>6697</v>
      </c>
      <c r="AD1264" t="s">
        <v>6697</v>
      </c>
      <c r="AE1264" t="s">
        <v>6697</v>
      </c>
      <c r="AF1264" t="s">
        <v>6697</v>
      </c>
      <c r="AG1264" t="s">
        <v>6697</v>
      </c>
      <c r="AH1264" t="s">
        <v>6697</v>
      </c>
      <c r="AI1264" t="s">
        <v>6697</v>
      </c>
      <c r="AJ1264" t="s">
        <v>6697</v>
      </c>
      <c r="AK1264" t="s">
        <v>6697</v>
      </c>
      <c r="AL1264" t="s">
        <v>6697</v>
      </c>
      <c r="AM1264" t="s">
        <v>6697</v>
      </c>
      <c r="AN1264" t="s">
        <v>6700</v>
      </c>
      <c r="AO1264" t="s">
        <v>6697</v>
      </c>
      <c r="AP1264" t="s">
        <v>6697</v>
      </c>
      <c r="AQ1264" t="s">
        <v>6697</v>
      </c>
      <c r="AR1264" t="s">
        <v>6697</v>
      </c>
      <c r="AS1264" t="s">
        <v>6697</v>
      </c>
      <c r="AT1264">
        <v>0</v>
      </c>
      <c r="AU1264" t="s">
        <v>6697</v>
      </c>
      <c r="AV1264" t="s">
        <v>6697</v>
      </c>
      <c r="AW1264">
        <v>2</v>
      </c>
      <c r="AX1264" t="s">
        <v>6697</v>
      </c>
      <c r="AY1264" t="s">
        <v>6697</v>
      </c>
      <c r="BA1264" t="s">
        <v>6697</v>
      </c>
    </row>
    <row r="1265" spans="1:53">
      <c r="A1265" t="s">
        <v>658</v>
      </c>
      <c r="B1265" t="s">
        <v>1227</v>
      </c>
      <c r="C1265" t="s">
        <v>1586</v>
      </c>
      <c r="D1265" t="s">
        <v>174</v>
      </c>
      <c r="E1265" t="s">
        <v>1974</v>
      </c>
      <c r="F1265">
        <v>15</v>
      </c>
      <c r="G1265" t="s">
        <v>1977</v>
      </c>
      <c r="H1265" t="s">
        <v>1979</v>
      </c>
      <c r="I1265" t="s">
        <v>3237</v>
      </c>
      <c r="J1265" t="s">
        <v>3542</v>
      </c>
      <c r="K1265" t="s">
        <v>3545</v>
      </c>
      <c r="L1265" t="s">
        <v>3563</v>
      </c>
      <c r="M1265" t="s">
        <v>3943</v>
      </c>
      <c r="N1265" t="s">
        <v>174</v>
      </c>
      <c r="O1265" t="s">
        <v>3960</v>
      </c>
      <c r="P1265" t="s">
        <v>4315</v>
      </c>
      <c r="Q1265" t="s">
        <v>4319</v>
      </c>
      <c r="R1265" t="s">
        <v>4321</v>
      </c>
      <c r="S1265" t="s">
        <v>5212</v>
      </c>
      <c r="T1265" t="s">
        <v>5440</v>
      </c>
      <c r="U1265" t="s">
        <v>5490</v>
      </c>
      <c r="V1265" t="s">
        <v>5882</v>
      </c>
      <c r="W1265" t="s">
        <v>5882</v>
      </c>
      <c r="AA1265" t="s">
        <v>6697</v>
      </c>
      <c r="AB1265" t="s">
        <v>6697</v>
      </c>
      <c r="AC1265" t="s">
        <v>6697</v>
      </c>
      <c r="AD1265" t="s">
        <v>6697</v>
      </c>
      <c r="AE1265" t="s">
        <v>6697</v>
      </c>
      <c r="AF1265" t="s">
        <v>6697</v>
      </c>
      <c r="AG1265" t="s">
        <v>6697</v>
      </c>
      <c r="AH1265" t="s">
        <v>6697</v>
      </c>
      <c r="AI1265" t="s">
        <v>6697</v>
      </c>
      <c r="AJ1265" t="s">
        <v>6698</v>
      </c>
      <c r="AK1265" t="s">
        <v>6699</v>
      </c>
      <c r="AL1265" t="s">
        <v>6697</v>
      </c>
      <c r="AM1265" t="s">
        <v>6697</v>
      </c>
      <c r="AN1265" t="s">
        <v>6700</v>
      </c>
      <c r="AO1265" t="s">
        <v>6697</v>
      </c>
      <c r="AP1265" t="s">
        <v>6697</v>
      </c>
      <c r="AQ1265" t="s">
        <v>6697</v>
      </c>
      <c r="AR1265" t="s">
        <v>6697</v>
      </c>
      <c r="AS1265" t="s">
        <v>6697</v>
      </c>
      <c r="AT1265">
        <v>1</v>
      </c>
      <c r="AU1265" t="s">
        <v>6697</v>
      </c>
      <c r="AV1265" t="s">
        <v>6703</v>
      </c>
      <c r="AW1265">
        <v>65535</v>
      </c>
      <c r="AX1265" t="s">
        <v>6703</v>
      </c>
      <c r="AY1265" t="s">
        <v>6697</v>
      </c>
      <c r="AZ1265" t="s">
        <v>6706</v>
      </c>
      <c r="BA1265" t="s">
        <v>6698</v>
      </c>
    </row>
    <row r="1266" spans="1:53">
      <c r="A1266" t="s">
        <v>659</v>
      </c>
      <c r="B1266" t="s">
        <v>1228</v>
      </c>
      <c r="C1266" t="s">
        <v>1587</v>
      </c>
      <c r="D1266" t="s">
        <v>1936</v>
      </c>
      <c r="E1266" t="s">
        <v>1974</v>
      </c>
      <c r="F1266">
        <v>5</v>
      </c>
      <c r="G1266" t="s">
        <v>1977</v>
      </c>
      <c r="H1266" t="s">
        <v>1979</v>
      </c>
      <c r="I1266" t="s">
        <v>3238</v>
      </c>
      <c r="J1266" t="s">
        <v>3542</v>
      </c>
      <c r="K1266" t="s">
        <v>3545</v>
      </c>
      <c r="L1266" t="s">
        <v>3563</v>
      </c>
      <c r="M1266" t="s">
        <v>3937</v>
      </c>
      <c r="N1266" t="s">
        <v>174</v>
      </c>
      <c r="O1266" t="s">
        <v>4283</v>
      </c>
      <c r="P1266" t="s">
        <v>4315</v>
      </c>
      <c r="Q1266" t="s">
        <v>4319</v>
      </c>
      <c r="R1266" t="s">
        <v>4322</v>
      </c>
      <c r="S1266" t="s">
        <v>5213</v>
      </c>
      <c r="T1266" t="s">
        <v>5437</v>
      </c>
      <c r="U1266" t="s">
        <v>5440</v>
      </c>
      <c r="V1266" t="s">
        <v>5817</v>
      </c>
      <c r="W1266" t="s">
        <v>5955</v>
      </c>
      <c r="AA1266" t="s">
        <v>6697</v>
      </c>
      <c r="AB1266" t="s">
        <v>6697</v>
      </c>
      <c r="AC1266" t="s">
        <v>6697</v>
      </c>
      <c r="AD1266" t="s">
        <v>6697</v>
      </c>
      <c r="AE1266" t="s">
        <v>6697</v>
      </c>
      <c r="AF1266" t="s">
        <v>6697</v>
      </c>
      <c r="AG1266" t="s">
        <v>6697</v>
      </c>
      <c r="AH1266" t="s">
        <v>6697</v>
      </c>
      <c r="AI1266" t="s">
        <v>6697</v>
      </c>
      <c r="AJ1266" t="s">
        <v>6697</v>
      </c>
      <c r="AK1266" t="s">
        <v>6699</v>
      </c>
      <c r="AL1266" t="s">
        <v>6697</v>
      </c>
      <c r="AM1266" t="s">
        <v>6697</v>
      </c>
      <c r="AN1266" t="s">
        <v>6697</v>
      </c>
      <c r="AO1266" t="s">
        <v>6697</v>
      </c>
      <c r="AP1266" t="s">
        <v>6697</v>
      </c>
      <c r="AQ1266" t="s">
        <v>6697</v>
      </c>
      <c r="AR1266" t="s">
        <v>6697</v>
      </c>
      <c r="AS1266" t="s">
        <v>6697</v>
      </c>
      <c r="AT1266">
        <v>115</v>
      </c>
      <c r="AU1266" t="s">
        <v>6697</v>
      </c>
      <c r="AV1266" t="s">
        <v>6697</v>
      </c>
      <c r="AW1266">
        <v>2</v>
      </c>
      <c r="AX1266" t="s">
        <v>6697</v>
      </c>
      <c r="AY1266" t="s">
        <v>6697</v>
      </c>
      <c r="AZ1266" t="s">
        <v>6710</v>
      </c>
      <c r="BA1266" t="s">
        <v>6698</v>
      </c>
    </row>
    <row r="1267" spans="1:53">
      <c r="A1267" t="s">
        <v>659</v>
      </c>
      <c r="B1267" t="s">
        <v>1229</v>
      </c>
      <c r="C1267" t="s">
        <v>1587</v>
      </c>
      <c r="D1267" t="s">
        <v>1936</v>
      </c>
      <c r="E1267" t="s">
        <v>1974</v>
      </c>
      <c r="F1267">
        <v>5</v>
      </c>
      <c r="G1267" t="s">
        <v>1977</v>
      </c>
      <c r="H1267" t="s">
        <v>1979</v>
      </c>
      <c r="I1267" t="s">
        <v>3239</v>
      </c>
      <c r="J1267" t="s">
        <v>3542</v>
      </c>
      <c r="K1267" t="s">
        <v>3545</v>
      </c>
      <c r="L1267" t="s">
        <v>3563</v>
      </c>
      <c r="M1267" t="s">
        <v>3817</v>
      </c>
      <c r="N1267" t="s">
        <v>174</v>
      </c>
      <c r="O1267" t="s">
        <v>3971</v>
      </c>
      <c r="P1267" t="s">
        <v>4315</v>
      </c>
      <c r="Q1267" t="s">
        <v>4319</v>
      </c>
      <c r="R1267" t="s">
        <v>4322</v>
      </c>
      <c r="S1267" t="s">
        <v>5214</v>
      </c>
      <c r="T1267" t="s">
        <v>5440</v>
      </c>
      <c r="U1267" t="s">
        <v>5440</v>
      </c>
      <c r="V1267" t="s">
        <v>5817</v>
      </c>
      <c r="W1267" t="s">
        <v>6570</v>
      </c>
      <c r="AA1267" t="s">
        <v>6697</v>
      </c>
      <c r="AB1267" t="s">
        <v>6697</v>
      </c>
      <c r="AC1267" t="s">
        <v>6697</v>
      </c>
      <c r="AD1267" t="s">
        <v>6697</v>
      </c>
      <c r="AE1267" t="s">
        <v>6697</v>
      </c>
      <c r="AF1267" t="s">
        <v>6697</v>
      </c>
      <c r="AG1267" t="s">
        <v>6697</v>
      </c>
      <c r="AH1267" t="s">
        <v>6697</v>
      </c>
      <c r="AI1267" t="s">
        <v>6697</v>
      </c>
      <c r="AJ1267" t="s">
        <v>6697</v>
      </c>
      <c r="AK1267" t="s">
        <v>6699</v>
      </c>
      <c r="AL1267" t="s">
        <v>6697</v>
      </c>
      <c r="AM1267" t="s">
        <v>6697</v>
      </c>
      <c r="AN1267" t="s">
        <v>6697</v>
      </c>
      <c r="AO1267" t="s">
        <v>6697</v>
      </c>
      <c r="AP1267" t="s">
        <v>6697</v>
      </c>
      <c r="AQ1267" t="s">
        <v>6697</v>
      </c>
      <c r="AR1267" t="s">
        <v>6697</v>
      </c>
      <c r="AS1267" t="s">
        <v>6697</v>
      </c>
      <c r="AT1267">
        <v>115</v>
      </c>
      <c r="AU1267" t="s">
        <v>6697</v>
      </c>
      <c r="AV1267" t="s">
        <v>6697</v>
      </c>
      <c r="AW1267">
        <v>2</v>
      </c>
      <c r="AX1267" t="s">
        <v>6697</v>
      </c>
      <c r="AY1267" t="s">
        <v>6697</v>
      </c>
      <c r="AZ1267" t="s">
        <v>6710</v>
      </c>
      <c r="BA1267" t="s">
        <v>6698</v>
      </c>
    </row>
    <row r="1268" spans="1:53">
      <c r="A1268" t="s">
        <v>634</v>
      </c>
      <c r="B1268" t="s">
        <v>126</v>
      </c>
      <c r="C1268" t="s">
        <v>1327</v>
      </c>
      <c r="D1268" t="s">
        <v>1721</v>
      </c>
      <c r="E1268" t="s">
        <v>1974</v>
      </c>
      <c r="F1268">
        <v>0</v>
      </c>
      <c r="G1268" t="s">
        <v>1977</v>
      </c>
      <c r="H1268" t="s">
        <v>1979</v>
      </c>
      <c r="I1268" t="s">
        <v>3240</v>
      </c>
      <c r="J1268" t="s">
        <v>3542</v>
      </c>
      <c r="K1268" t="s">
        <v>3545</v>
      </c>
      <c r="L1268" t="s">
        <v>3563</v>
      </c>
      <c r="M1268" t="s">
        <v>3979</v>
      </c>
      <c r="N1268" t="s">
        <v>174</v>
      </c>
      <c r="O1268" t="s">
        <v>3837</v>
      </c>
      <c r="P1268" t="s">
        <v>4315</v>
      </c>
      <c r="Q1268" t="s">
        <v>4319</v>
      </c>
      <c r="R1268" t="s">
        <v>4321</v>
      </c>
      <c r="S1268" t="s">
        <v>5215</v>
      </c>
      <c r="T1268" t="s">
        <v>5439</v>
      </c>
      <c r="U1268" t="s">
        <v>4324</v>
      </c>
      <c r="V1268" t="s">
        <v>5883</v>
      </c>
      <c r="W1268" t="s">
        <v>5883</v>
      </c>
      <c r="AA1268" t="s">
        <v>6697</v>
      </c>
      <c r="AB1268" t="s">
        <v>6697</v>
      </c>
      <c r="AC1268" t="s">
        <v>6697</v>
      </c>
      <c r="AD1268" t="s">
        <v>6697</v>
      </c>
      <c r="AE1268" t="s">
        <v>6697</v>
      </c>
      <c r="AF1268" t="s">
        <v>6697</v>
      </c>
      <c r="AG1268" t="s">
        <v>6697</v>
      </c>
      <c r="AH1268" t="s">
        <v>6697</v>
      </c>
      <c r="AI1268" t="s">
        <v>6697</v>
      </c>
      <c r="AJ1268" t="s">
        <v>6697</v>
      </c>
      <c r="AK1268" t="s">
        <v>6697</v>
      </c>
      <c r="AL1268" t="s">
        <v>6697</v>
      </c>
      <c r="AM1268" t="s">
        <v>6697</v>
      </c>
      <c r="AN1268" t="s">
        <v>6700</v>
      </c>
      <c r="AO1268" t="s">
        <v>6697</v>
      </c>
      <c r="AP1268" t="s">
        <v>6697</v>
      </c>
      <c r="AQ1268" t="s">
        <v>6697</v>
      </c>
      <c r="AR1268" t="s">
        <v>6697</v>
      </c>
      <c r="AS1268" t="s">
        <v>6697</v>
      </c>
      <c r="AT1268">
        <v>0</v>
      </c>
      <c r="AU1268" t="s">
        <v>6697</v>
      </c>
      <c r="AV1268" t="s">
        <v>6697</v>
      </c>
      <c r="AW1268">
        <v>2</v>
      </c>
      <c r="AX1268" t="s">
        <v>6697</v>
      </c>
      <c r="AY1268" t="s">
        <v>6697</v>
      </c>
      <c r="BA1268" t="s">
        <v>6697</v>
      </c>
    </row>
    <row r="1269" spans="1:53">
      <c r="A1269" t="s">
        <v>653</v>
      </c>
      <c r="B1269" t="s">
        <v>653</v>
      </c>
      <c r="C1269" t="s">
        <v>1583</v>
      </c>
      <c r="D1269" t="s">
        <v>1676</v>
      </c>
      <c r="E1269" t="s">
        <v>1974</v>
      </c>
      <c r="F1269">
        <v>0</v>
      </c>
      <c r="G1269" t="s">
        <v>1977</v>
      </c>
      <c r="H1269" t="s">
        <v>1979</v>
      </c>
      <c r="I1269" t="s">
        <v>3241</v>
      </c>
      <c r="J1269" t="s">
        <v>3542</v>
      </c>
      <c r="K1269" t="s">
        <v>3545</v>
      </c>
      <c r="L1269" t="s">
        <v>3563</v>
      </c>
      <c r="M1269" t="s">
        <v>3967</v>
      </c>
      <c r="N1269" t="s">
        <v>174</v>
      </c>
      <c r="O1269" t="s">
        <v>3967</v>
      </c>
      <c r="P1269" t="s">
        <v>4315</v>
      </c>
      <c r="Q1269" t="s">
        <v>4319</v>
      </c>
      <c r="R1269" t="s">
        <v>4323</v>
      </c>
      <c r="S1269" t="s">
        <v>5216</v>
      </c>
      <c r="T1269" t="s">
        <v>5439</v>
      </c>
      <c r="U1269" t="s">
        <v>4324</v>
      </c>
      <c r="V1269" t="s">
        <v>5817</v>
      </c>
      <c r="W1269" t="s">
        <v>5955</v>
      </c>
      <c r="AA1269" t="s">
        <v>6697</v>
      </c>
      <c r="AB1269" t="s">
        <v>6697</v>
      </c>
      <c r="AC1269" t="s">
        <v>6697</v>
      </c>
      <c r="AD1269" t="s">
        <v>6697</v>
      </c>
      <c r="AE1269" t="s">
        <v>6697</v>
      </c>
      <c r="AF1269" t="s">
        <v>6697</v>
      </c>
      <c r="AG1269" t="s">
        <v>6697</v>
      </c>
      <c r="AH1269" t="s">
        <v>6697</v>
      </c>
      <c r="AI1269" t="s">
        <v>6697</v>
      </c>
      <c r="AJ1269" t="s">
        <v>6697</v>
      </c>
      <c r="AK1269" t="s">
        <v>6697</v>
      </c>
      <c r="AL1269" t="s">
        <v>6697</v>
      </c>
      <c r="AM1269" t="s">
        <v>6697</v>
      </c>
      <c r="AN1269" t="s">
        <v>6699</v>
      </c>
      <c r="AO1269" t="s">
        <v>6697</v>
      </c>
      <c r="AP1269" t="s">
        <v>6697</v>
      </c>
      <c r="AQ1269" t="s">
        <v>6697</v>
      </c>
      <c r="AR1269" t="s">
        <v>6697</v>
      </c>
      <c r="AS1269" t="s">
        <v>6697</v>
      </c>
      <c r="AT1269">
        <v>103</v>
      </c>
      <c r="AU1269" t="s">
        <v>6697</v>
      </c>
      <c r="AV1269" t="s">
        <v>6697</v>
      </c>
      <c r="AW1269">
        <v>0</v>
      </c>
      <c r="AX1269" t="s">
        <v>6697</v>
      </c>
      <c r="AY1269" t="s">
        <v>6697</v>
      </c>
      <c r="BA1269" t="s">
        <v>6697</v>
      </c>
    </row>
    <row r="1270" spans="1:53">
      <c r="A1270" t="s">
        <v>660</v>
      </c>
      <c r="B1270" t="s">
        <v>366</v>
      </c>
      <c r="C1270" t="s">
        <v>1588</v>
      </c>
      <c r="D1270" t="s">
        <v>1689</v>
      </c>
      <c r="E1270" t="s">
        <v>1974</v>
      </c>
      <c r="F1270">
        <v>0</v>
      </c>
      <c r="G1270" t="s">
        <v>1977</v>
      </c>
      <c r="H1270" t="s">
        <v>1979</v>
      </c>
      <c r="I1270" t="s">
        <v>3242</v>
      </c>
      <c r="J1270" t="s">
        <v>3542</v>
      </c>
      <c r="K1270" t="s">
        <v>3545</v>
      </c>
      <c r="L1270" t="s">
        <v>3563</v>
      </c>
      <c r="M1270" t="s">
        <v>3937</v>
      </c>
      <c r="N1270" t="s">
        <v>174</v>
      </c>
      <c r="O1270" t="s">
        <v>3937</v>
      </c>
      <c r="P1270" t="s">
        <v>4315</v>
      </c>
      <c r="Q1270" t="s">
        <v>4319</v>
      </c>
      <c r="R1270" t="s">
        <v>4322</v>
      </c>
      <c r="S1270" t="s">
        <v>5217</v>
      </c>
      <c r="T1270" t="s">
        <v>5440</v>
      </c>
      <c r="U1270" t="s">
        <v>5440</v>
      </c>
      <c r="V1270" t="s">
        <v>5817</v>
      </c>
      <c r="W1270" t="s">
        <v>5955</v>
      </c>
      <c r="AA1270" t="s">
        <v>6697</v>
      </c>
      <c r="AB1270" t="s">
        <v>6697</v>
      </c>
      <c r="AC1270" t="s">
        <v>6697</v>
      </c>
      <c r="AD1270" t="s">
        <v>6697</v>
      </c>
      <c r="AE1270" t="s">
        <v>6697</v>
      </c>
      <c r="AF1270" t="s">
        <v>6697</v>
      </c>
      <c r="AG1270" t="s">
        <v>6697</v>
      </c>
      <c r="AH1270" t="s">
        <v>6697</v>
      </c>
      <c r="AI1270" t="s">
        <v>6697</v>
      </c>
      <c r="AJ1270" t="s">
        <v>6697</v>
      </c>
      <c r="AK1270" t="s">
        <v>6697</v>
      </c>
      <c r="AL1270" t="s">
        <v>6697</v>
      </c>
      <c r="AM1270" t="s">
        <v>6697</v>
      </c>
      <c r="AN1270" t="s">
        <v>6697</v>
      </c>
      <c r="AO1270" t="s">
        <v>6697</v>
      </c>
      <c r="AP1270" t="s">
        <v>6697</v>
      </c>
      <c r="AQ1270" t="s">
        <v>6697</v>
      </c>
      <c r="AR1270" t="s">
        <v>6697</v>
      </c>
      <c r="AS1270" t="s">
        <v>6697</v>
      </c>
      <c r="AT1270">
        <v>4</v>
      </c>
      <c r="AU1270" t="s">
        <v>6697</v>
      </c>
      <c r="AV1270" t="s">
        <v>6697</v>
      </c>
      <c r="AW1270">
        <v>18</v>
      </c>
      <c r="AX1270" t="s">
        <v>6697</v>
      </c>
      <c r="AY1270" t="s">
        <v>6697</v>
      </c>
      <c r="BA1270" t="s">
        <v>6697</v>
      </c>
    </row>
    <row r="1271" spans="1:53">
      <c r="A1271" t="s">
        <v>366</v>
      </c>
      <c r="B1271" t="s">
        <v>660</v>
      </c>
      <c r="C1271" t="s">
        <v>1588</v>
      </c>
      <c r="D1271" t="s">
        <v>1689</v>
      </c>
      <c r="E1271" t="s">
        <v>1974</v>
      </c>
      <c r="F1271">
        <v>0</v>
      </c>
      <c r="G1271" t="s">
        <v>1977</v>
      </c>
      <c r="H1271" t="s">
        <v>1979</v>
      </c>
      <c r="I1271" t="s">
        <v>3243</v>
      </c>
      <c r="J1271" t="s">
        <v>3542</v>
      </c>
      <c r="K1271" t="s">
        <v>3545</v>
      </c>
      <c r="L1271" t="s">
        <v>3563</v>
      </c>
      <c r="M1271" t="s">
        <v>3937</v>
      </c>
      <c r="N1271" t="s">
        <v>174</v>
      </c>
      <c r="O1271" t="s">
        <v>3937</v>
      </c>
      <c r="P1271" t="s">
        <v>4315</v>
      </c>
      <c r="Q1271" t="s">
        <v>4319</v>
      </c>
      <c r="R1271" t="s">
        <v>4323</v>
      </c>
      <c r="S1271" t="s">
        <v>5218</v>
      </c>
      <c r="T1271" t="s">
        <v>5439</v>
      </c>
      <c r="U1271" t="s">
        <v>4324</v>
      </c>
      <c r="V1271" t="s">
        <v>5817</v>
      </c>
      <c r="W1271" t="s">
        <v>6547</v>
      </c>
      <c r="AA1271" t="s">
        <v>6697</v>
      </c>
      <c r="AB1271" t="s">
        <v>6697</v>
      </c>
      <c r="AC1271" t="s">
        <v>6697</v>
      </c>
      <c r="AD1271" t="s">
        <v>6697</v>
      </c>
      <c r="AE1271" t="s">
        <v>6697</v>
      </c>
      <c r="AF1271" t="s">
        <v>6697</v>
      </c>
      <c r="AG1271" t="s">
        <v>6697</v>
      </c>
      <c r="AH1271" t="s">
        <v>6697</v>
      </c>
      <c r="AI1271" t="s">
        <v>6697</v>
      </c>
      <c r="AJ1271" t="s">
        <v>6697</v>
      </c>
      <c r="AK1271" t="s">
        <v>6697</v>
      </c>
      <c r="AL1271" t="s">
        <v>6697</v>
      </c>
      <c r="AM1271" t="s">
        <v>6697</v>
      </c>
      <c r="AN1271" t="s">
        <v>6699</v>
      </c>
      <c r="AO1271" t="s">
        <v>6697</v>
      </c>
      <c r="AP1271" t="s">
        <v>6697</v>
      </c>
      <c r="AQ1271" t="s">
        <v>6697</v>
      </c>
      <c r="AR1271" t="s">
        <v>6697</v>
      </c>
      <c r="AS1271" t="s">
        <v>6697</v>
      </c>
      <c r="AT1271">
        <v>4</v>
      </c>
      <c r="AU1271" t="s">
        <v>6697</v>
      </c>
      <c r="AV1271" t="s">
        <v>6697</v>
      </c>
      <c r="AW1271">
        <v>18</v>
      </c>
      <c r="AX1271" t="s">
        <v>6697</v>
      </c>
      <c r="AY1271" t="s">
        <v>6697</v>
      </c>
      <c r="BA1271" t="s">
        <v>6697</v>
      </c>
    </row>
    <row r="1272" spans="1:53">
      <c r="A1272" t="s">
        <v>661</v>
      </c>
      <c r="B1272" t="s">
        <v>664</v>
      </c>
      <c r="C1272" t="s">
        <v>1327</v>
      </c>
      <c r="D1272" t="s">
        <v>1884</v>
      </c>
      <c r="E1272" t="s">
        <v>1974</v>
      </c>
      <c r="F1272">
        <v>0</v>
      </c>
      <c r="G1272" t="s">
        <v>1977</v>
      </c>
      <c r="H1272" t="s">
        <v>1979</v>
      </c>
      <c r="I1272" t="s">
        <v>3244</v>
      </c>
      <c r="J1272" t="s">
        <v>3542</v>
      </c>
      <c r="K1272" t="s">
        <v>3545</v>
      </c>
      <c r="L1272" t="s">
        <v>3563</v>
      </c>
      <c r="M1272" t="s">
        <v>3937</v>
      </c>
      <c r="N1272" t="s">
        <v>174</v>
      </c>
      <c r="O1272" t="s">
        <v>3937</v>
      </c>
      <c r="P1272" t="s">
        <v>4315</v>
      </c>
      <c r="Q1272" t="s">
        <v>4319</v>
      </c>
      <c r="R1272" t="s">
        <v>4323</v>
      </c>
      <c r="S1272" t="s">
        <v>5219</v>
      </c>
      <c r="T1272" t="s">
        <v>5439</v>
      </c>
      <c r="U1272" t="s">
        <v>4324</v>
      </c>
      <c r="V1272" t="s">
        <v>5817</v>
      </c>
      <c r="W1272" t="s">
        <v>6571</v>
      </c>
      <c r="AA1272" t="s">
        <v>6697</v>
      </c>
      <c r="AB1272" t="s">
        <v>6697</v>
      </c>
      <c r="AC1272" t="s">
        <v>6697</v>
      </c>
      <c r="AD1272" t="s">
        <v>6697</v>
      </c>
      <c r="AE1272" t="s">
        <v>6697</v>
      </c>
      <c r="AF1272" t="s">
        <v>6697</v>
      </c>
      <c r="AG1272" t="s">
        <v>6697</v>
      </c>
      <c r="AH1272" t="s">
        <v>6697</v>
      </c>
      <c r="AI1272" t="s">
        <v>6697</v>
      </c>
      <c r="AJ1272" t="s">
        <v>6697</v>
      </c>
      <c r="AK1272" t="s">
        <v>6697</v>
      </c>
      <c r="AL1272" t="s">
        <v>6697</v>
      </c>
      <c r="AM1272" t="s">
        <v>6697</v>
      </c>
      <c r="AN1272" t="s">
        <v>6699</v>
      </c>
      <c r="AO1272" t="s">
        <v>6697</v>
      </c>
      <c r="AP1272" t="s">
        <v>6697</v>
      </c>
      <c r="AQ1272" t="s">
        <v>6697</v>
      </c>
      <c r="AR1272" t="s">
        <v>6697</v>
      </c>
      <c r="AS1272" t="s">
        <v>6697</v>
      </c>
      <c r="AT1272">
        <v>0</v>
      </c>
      <c r="AU1272" t="s">
        <v>6697</v>
      </c>
      <c r="AV1272" t="s">
        <v>6697</v>
      </c>
      <c r="AW1272">
        <v>1</v>
      </c>
      <c r="AX1272" t="s">
        <v>6697</v>
      </c>
      <c r="AY1272" t="s">
        <v>6697</v>
      </c>
      <c r="BA1272" t="s">
        <v>6697</v>
      </c>
    </row>
    <row r="1273" spans="1:53">
      <c r="A1273" t="s">
        <v>662</v>
      </c>
      <c r="B1273" t="s">
        <v>661</v>
      </c>
      <c r="C1273" t="s">
        <v>1327</v>
      </c>
      <c r="D1273" t="s">
        <v>1937</v>
      </c>
      <c r="E1273" t="s">
        <v>1974</v>
      </c>
      <c r="F1273">
        <v>0</v>
      </c>
      <c r="G1273" t="s">
        <v>1977</v>
      </c>
      <c r="H1273" t="s">
        <v>1979</v>
      </c>
      <c r="I1273" t="s">
        <v>3245</v>
      </c>
      <c r="J1273" t="s">
        <v>3542</v>
      </c>
      <c r="K1273" t="s">
        <v>3545</v>
      </c>
      <c r="L1273" t="s">
        <v>3563</v>
      </c>
      <c r="M1273" t="s">
        <v>3937</v>
      </c>
      <c r="N1273" t="s">
        <v>174</v>
      </c>
      <c r="O1273" t="s">
        <v>3937</v>
      </c>
      <c r="P1273" t="s">
        <v>4315</v>
      </c>
      <c r="Q1273" t="s">
        <v>4319</v>
      </c>
      <c r="R1273" t="s">
        <v>4323</v>
      </c>
      <c r="S1273" t="s">
        <v>5219</v>
      </c>
      <c r="T1273" t="s">
        <v>5439</v>
      </c>
      <c r="U1273" t="s">
        <v>4324</v>
      </c>
      <c r="V1273" t="s">
        <v>5817</v>
      </c>
      <c r="W1273" t="s">
        <v>6572</v>
      </c>
      <c r="AA1273" t="s">
        <v>6697</v>
      </c>
      <c r="AB1273" t="s">
        <v>6697</v>
      </c>
      <c r="AC1273" t="s">
        <v>6697</v>
      </c>
      <c r="AD1273" t="s">
        <v>6697</v>
      </c>
      <c r="AE1273" t="s">
        <v>6697</v>
      </c>
      <c r="AF1273" t="s">
        <v>6697</v>
      </c>
      <c r="AG1273" t="s">
        <v>6697</v>
      </c>
      <c r="AH1273" t="s">
        <v>6697</v>
      </c>
      <c r="AI1273" t="s">
        <v>6697</v>
      </c>
      <c r="AJ1273" t="s">
        <v>6697</v>
      </c>
      <c r="AK1273" t="s">
        <v>6697</v>
      </c>
      <c r="AL1273" t="s">
        <v>6697</v>
      </c>
      <c r="AM1273" t="s">
        <v>6697</v>
      </c>
      <c r="AN1273" t="s">
        <v>6699</v>
      </c>
      <c r="AO1273" t="s">
        <v>6697</v>
      </c>
      <c r="AP1273" t="s">
        <v>6697</v>
      </c>
      <c r="AQ1273" t="s">
        <v>6697</v>
      </c>
      <c r="AR1273" t="s">
        <v>6697</v>
      </c>
      <c r="AS1273" t="s">
        <v>6697</v>
      </c>
      <c r="AT1273">
        <v>0</v>
      </c>
      <c r="AU1273" t="s">
        <v>6697</v>
      </c>
      <c r="AV1273" t="s">
        <v>6697</v>
      </c>
      <c r="AW1273">
        <v>3</v>
      </c>
      <c r="AX1273" t="s">
        <v>6697</v>
      </c>
      <c r="AY1273" t="s">
        <v>6697</v>
      </c>
      <c r="BA1273" t="s">
        <v>6697</v>
      </c>
    </row>
    <row r="1274" spans="1:53">
      <c r="A1274" t="s">
        <v>663</v>
      </c>
      <c r="B1274" t="s">
        <v>663</v>
      </c>
      <c r="C1274" t="s">
        <v>1589</v>
      </c>
      <c r="D1274" t="s">
        <v>1666</v>
      </c>
      <c r="E1274" t="s">
        <v>1974</v>
      </c>
      <c r="F1274">
        <v>5</v>
      </c>
      <c r="G1274" t="s">
        <v>1977</v>
      </c>
      <c r="H1274" t="s">
        <v>1979</v>
      </c>
      <c r="I1274" t="s">
        <v>3246</v>
      </c>
      <c r="J1274" t="s">
        <v>3542</v>
      </c>
      <c r="K1274" t="s">
        <v>3545</v>
      </c>
      <c r="L1274" t="s">
        <v>3563</v>
      </c>
      <c r="M1274" t="s">
        <v>3937</v>
      </c>
      <c r="N1274" t="s">
        <v>174</v>
      </c>
      <c r="O1274" t="s">
        <v>3937</v>
      </c>
      <c r="P1274" t="s">
        <v>4315</v>
      </c>
      <c r="Q1274" t="s">
        <v>4319</v>
      </c>
      <c r="R1274" t="s">
        <v>4323</v>
      </c>
      <c r="S1274" t="s">
        <v>5219</v>
      </c>
      <c r="T1274" t="s">
        <v>5439</v>
      </c>
      <c r="U1274" t="s">
        <v>4324</v>
      </c>
      <c r="V1274" t="s">
        <v>5817</v>
      </c>
      <c r="W1274" t="s">
        <v>6572</v>
      </c>
      <c r="AA1274" t="s">
        <v>6697</v>
      </c>
      <c r="AB1274" t="s">
        <v>6697</v>
      </c>
      <c r="AC1274" t="s">
        <v>6697</v>
      </c>
      <c r="AD1274" t="s">
        <v>6697</v>
      </c>
      <c r="AE1274" t="s">
        <v>6697</v>
      </c>
      <c r="AF1274" t="s">
        <v>6697</v>
      </c>
      <c r="AG1274" t="s">
        <v>6697</v>
      </c>
      <c r="AH1274" t="s">
        <v>6697</v>
      </c>
      <c r="AI1274" t="s">
        <v>6697</v>
      </c>
      <c r="AJ1274" t="s">
        <v>6697</v>
      </c>
      <c r="AK1274" t="s">
        <v>6699</v>
      </c>
      <c r="AL1274" t="s">
        <v>6697</v>
      </c>
      <c r="AM1274" t="s">
        <v>6697</v>
      </c>
      <c r="AN1274" t="s">
        <v>6699</v>
      </c>
      <c r="AO1274" t="s">
        <v>6697</v>
      </c>
      <c r="AP1274" t="s">
        <v>6697</v>
      </c>
      <c r="AQ1274" t="s">
        <v>6697</v>
      </c>
      <c r="AR1274" t="s">
        <v>6697</v>
      </c>
      <c r="AS1274" t="s">
        <v>6697</v>
      </c>
      <c r="AT1274">
        <v>3</v>
      </c>
      <c r="AU1274" t="s">
        <v>6697</v>
      </c>
      <c r="AV1274" t="s">
        <v>6697</v>
      </c>
      <c r="AW1274">
        <v>2</v>
      </c>
      <c r="AX1274" t="s">
        <v>6697</v>
      </c>
      <c r="AY1274" t="s">
        <v>6697</v>
      </c>
      <c r="AZ1274" t="s">
        <v>6706</v>
      </c>
      <c r="BA1274" t="s">
        <v>6698</v>
      </c>
    </row>
    <row r="1275" spans="1:53">
      <c r="A1275" t="s">
        <v>664</v>
      </c>
      <c r="B1275" t="s">
        <v>1230</v>
      </c>
      <c r="C1275" t="s">
        <v>1327</v>
      </c>
      <c r="D1275" t="s">
        <v>1938</v>
      </c>
      <c r="E1275" t="s">
        <v>1974</v>
      </c>
      <c r="F1275">
        <v>0</v>
      </c>
      <c r="G1275" t="s">
        <v>1977</v>
      </c>
      <c r="H1275" t="s">
        <v>1979</v>
      </c>
      <c r="I1275" t="s">
        <v>3247</v>
      </c>
      <c r="J1275" t="s">
        <v>3542</v>
      </c>
      <c r="K1275" t="s">
        <v>3545</v>
      </c>
      <c r="L1275" t="s">
        <v>3563</v>
      </c>
      <c r="M1275" t="s">
        <v>3937</v>
      </c>
      <c r="N1275" t="s">
        <v>174</v>
      </c>
      <c r="O1275" t="s">
        <v>3937</v>
      </c>
      <c r="P1275" t="s">
        <v>4315</v>
      </c>
      <c r="Q1275" t="s">
        <v>4319</v>
      </c>
      <c r="R1275" t="s">
        <v>4323</v>
      </c>
      <c r="S1275" t="s">
        <v>5219</v>
      </c>
      <c r="T1275" t="s">
        <v>5439</v>
      </c>
      <c r="U1275" t="s">
        <v>4324</v>
      </c>
      <c r="V1275" t="s">
        <v>5817</v>
      </c>
      <c r="W1275" t="s">
        <v>6572</v>
      </c>
      <c r="AA1275" t="s">
        <v>6697</v>
      </c>
      <c r="AB1275" t="s">
        <v>6697</v>
      </c>
      <c r="AC1275" t="s">
        <v>6697</v>
      </c>
      <c r="AD1275" t="s">
        <v>6697</v>
      </c>
      <c r="AE1275" t="s">
        <v>6697</v>
      </c>
      <c r="AF1275" t="s">
        <v>6697</v>
      </c>
      <c r="AG1275" t="s">
        <v>6697</v>
      </c>
      <c r="AH1275" t="s">
        <v>6697</v>
      </c>
      <c r="AI1275" t="s">
        <v>6697</v>
      </c>
      <c r="AJ1275" t="s">
        <v>6697</v>
      </c>
      <c r="AK1275" t="s">
        <v>6697</v>
      </c>
      <c r="AL1275" t="s">
        <v>6697</v>
      </c>
      <c r="AM1275" t="s">
        <v>6697</v>
      </c>
      <c r="AN1275" t="s">
        <v>6699</v>
      </c>
      <c r="AO1275" t="s">
        <v>6697</v>
      </c>
      <c r="AP1275" t="s">
        <v>6697</v>
      </c>
      <c r="AQ1275" t="s">
        <v>6697</v>
      </c>
      <c r="AR1275" t="s">
        <v>6697</v>
      </c>
      <c r="AS1275" t="s">
        <v>6697</v>
      </c>
      <c r="AT1275">
        <v>0</v>
      </c>
      <c r="AU1275" t="s">
        <v>6697</v>
      </c>
      <c r="AV1275" t="s">
        <v>6697</v>
      </c>
      <c r="AW1275">
        <v>1</v>
      </c>
      <c r="AX1275" t="s">
        <v>6697</v>
      </c>
      <c r="AY1275" t="s">
        <v>6697</v>
      </c>
      <c r="BA1275" t="s">
        <v>6697</v>
      </c>
    </row>
    <row r="1276" spans="1:53">
      <c r="A1276" t="s">
        <v>665</v>
      </c>
      <c r="B1276" t="s">
        <v>245</v>
      </c>
      <c r="C1276" t="s">
        <v>1327</v>
      </c>
      <c r="D1276" t="s">
        <v>1667</v>
      </c>
      <c r="E1276" t="s">
        <v>1974</v>
      </c>
      <c r="F1276">
        <v>0</v>
      </c>
      <c r="G1276" t="s">
        <v>1977</v>
      </c>
      <c r="H1276" t="s">
        <v>1979</v>
      </c>
      <c r="I1276" t="s">
        <v>3248</v>
      </c>
      <c r="J1276" t="s">
        <v>3542</v>
      </c>
      <c r="K1276" t="s">
        <v>3545</v>
      </c>
      <c r="L1276" t="s">
        <v>3563</v>
      </c>
      <c r="M1276" t="s">
        <v>3937</v>
      </c>
      <c r="N1276" t="s">
        <v>174</v>
      </c>
      <c r="O1276" t="s">
        <v>3851</v>
      </c>
      <c r="P1276" t="s">
        <v>4315</v>
      </c>
      <c r="Q1276" t="s">
        <v>4319</v>
      </c>
      <c r="R1276" t="s">
        <v>4323</v>
      </c>
      <c r="S1276" t="s">
        <v>5219</v>
      </c>
      <c r="T1276" t="s">
        <v>5439</v>
      </c>
      <c r="U1276" t="s">
        <v>4324</v>
      </c>
      <c r="V1276" t="s">
        <v>5817</v>
      </c>
      <c r="W1276" t="s">
        <v>6572</v>
      </c>
      <c r="AA1276" t="s">
        <v>6697</v>
      </c>
      <c r="AB1276" t="s">
        <v>6697</v>
      </c>
      <c r="AC1276" t="s">
        <v>6697</v>
      </c>
      <c r="AD1276" t="s">
        <v>6697</v>
      </c>
      <c r="AE1276" t="s">
        <v>6697</v>
      </c>
      <c r="AF1276" t="s">
        <v>6697</v>
      </c>
      <c r="AG1276" t="s">
        <v>6697</v>
      </c>
      <c r="AH1276" t="s">
        <v>6697</v>
      </c>
      <c r="AI1276" t="s">
        <v>6697</v>
      </c>
      <c r="AJ1276" t="s">
        <v>6697</v>
      </c>
      <c r="AK1276" t="s">
        <v>6697</v>
      </c>
      <c r="AL1276" t="s">
        <v>6697</v>
      </c>
      <c r="AM1276" t="s">
        <v>6697</v>
      </c>
      <c r="AN1276" t="s">
        <v>6699</v>
      </c>
      <c r="AO1276" t="s">
        <v>6697</v>
      </c>
      <c r="AP1276" t="s">
        <v>6697</v>
      </c>
      <c r="AQ1276" t="s">
        <v>6697</v>
      </c>
      <c r="AR1276" t="s">
        <v>6697</v>
      </c>
      <c r="AS1276" t="s">
        <v>6697</v>
      </c>
      <c r="AT1276">
        <v>0</v>
      </c>
      <c r="AU1276" t="s">
        <v>6697</v>
      </c>
      <c r="AV1276" t="s">
        <v>6697</v>
      </c>
      <c r="AW1276">
        <v>1</v>
      </c>
      <c r="AX1276" t="s">
        <v>6697</v>
      </c>
      <c r="AY1276" t="s">
        <v>6697</v>
      </c>
      <c r="BA1276" t="s">
        <v>6697</v>
      </c>
    </row>
    <row r="1277" spans="1:53">
      <c r="A1277" t="s">
        <v>174</v>
      </c>
      <c r="B1277" t="s">
        <v>661</v>
      </c>
      <c r="C1277" t="s">
        <v>1327</v>
      </c>
      <c r="D1277" t="s">
        <v>1939</v>
      </c>
      <c r="E1277" t="s">
        <v>1974</v>
      </c>
      <c r="F1277">
        <v>10</v>
      </c>
      <c r="G1277" t="s">
        <v>1977</v>
      </c>
      <c r="H1277" t="s">
        <v>1979</v>
      </c>
      <c r="I1277" t="s">
        <v>3249</v>
      </c>
      <c r="J1277" t="s">
        <v>3542</v>
      </c>
      <c r="K1277" t="s">
        <v>3551</v>
      </c>
      <c r="L1277" t="s">
        <v>3563</v>
      </c>
      <c r="M1277" t="s">
        <v>3983</v>
      </c>
      <c r="N1277" t="s">
        <v>174</v>
      </c>
      <c r="O1277" t="s">
        <v>3937</v>
      </c>
      <c r="P1277" t="s">
        <v>4315</v>
      </c>
      <c r="Q1277" t="s">
        <v>4319</v>
      </c>
      <c r="R1277" t="s">
        <v>4322</v>
      </c>
      <c r="S1277" t="s">
        <v>5219</v>
      </c>
      <c r="T1277" t="s">
        <v>5439</v>
      </c>
      <c r="U1277" t="s">
        <v>4324</v>
      </c>
      <c r="V1277" t="s">
        <v>5817</v>
      </c>
      <c r="W1277" t="s">
        <v>6572</v>
      </c>
      <c r="AA1277" t="s">
        <v>6698</v>
      </c>
      <c r="AB1277" t="s">
        <v>6697</v>
      </c>
      <c r="AC1277" t="s">
        <v>6697</v>
      </c>
      <c r="AD1277" t="s">
        <v>6697</v>
      </c>
      <c r="AE1277" t="s">
        <v>6697</v>
      </c>
      <c r="AF1277" t="s">
        <v>6697</v>
      </c>
      <c r="AG1277" t="s">
        <v>6697</v>
      </c>
      <c r="AH1277" t="s">
        <v>6697</v>
      </c>
      <c r="AI1277" t="s">
        <v>6697</v>
      </c>
      <c r="AJ1277" t="s">
        <v>6697</v>
      </c>
      <c r="AK1277" t="s">
        <v>6697</v>
      </c>
      <c r="AL1277" t="s">
        <v>6697</v>
      </c>
      <c r="AM1277" t="s">
        <v>6697</v>
      </c>
      <c r="AN1277" t="s">
        <v>6697</v>
      </c>
      <c r="AO1277" t="s">
        <v>6697</v>
      </c>
      <c r="AP1277" t="s">
        <v>6697</v>
      </c>
      <c r="AQ1277" t="s">
        <v>6697</v>
      </c>
      <c r="AR1277" t="s">
        <v>6697</v>
      </c>
      <c r="AS1277" t="s">
        <v>6697</v>
      </c>
      <c r="AT1277">
        <v>0</v>
      </c>
      <c r="AU1277" t="s">
        <v>6697</v>
      </c>
      <c r="AV1277" t="s">
        <v>6697</v>
      </c>
      <c r="AW1277">
        <v>9</v>
      </c>
      <c r="AX1277" t="s">
        <v>6697</v>
      </c>
      <c r="AY1277" t="s">
        <v>6697</v>
      </c>
      <c r="BA1277" t="s">
        <v>6697</v>
      </c>
    </row>
    <row r="1278" spans="1:53">
      <c r="A1278" t="s">
        <v>533</v>
      </c>
      <c r="B1278" t="s">
        <v>1231</v>
      </c>
      <c r="C1278" t="s">
        <v>1327</v>
      </c>
      <c r="D1278" t="s">
        <v>1667</v>
      </c>
      <c r="E1278" t="s">
        <v>1974</v>
      </c>
      <c r="F1278">
        <v>0</v>
      </c>
      <c r="G1278" t="s">
        <v>1977</v>
      </c>
      <c r="H1278" t="s">
        <v>1979</v>
      </c>
      <c r="I1278" t="s">
        <v>3250</v>
      </c>
      <c r="J1278" t="s">
        <v>3542</v>
      </c>
      <c r="K1278" t="s">
        <v>3545</v>
      </c>
      <c r="L1278" t="s">
        <v>3563</v>
      </c>
      <c r="M1278" t="s">
        <v>3937</v>
      </c>
      <c r="N1278" t="s">
        <v>174</v>
      </c>
      <c r="O1278" t="s">
        <v>3937</v>
      </c>
      <c r="P1278" t="s">
        <v>4315</v>
      </c>
      <c r="Q1278" t="s">
        <v>4319</v>
      </c>
      <c r="R1278" t="s">
        <v>4322</v>
      </c>
      <c r="S1278" t="s">
        <v>5219</v>
      </c>
      <c r="T1278" t="s">
        <v>5440</v>
      </c>
      <c r="U1278" t="s">
        <v>5440</v>
      </c>
      <c r="V1278" t="s">
        <v>5817</v>
      </c>
      <c r="W1278" t="s">
        <v>6573</v>
      </c>
      <c r="AA1278" t="s">
        <v>6697</v>
      </c>
      <c r="AB1278" t="s">
        <v>6697</v>
      </c>
      <c r="AC1278" t="s">
        <v>6697</v>
      </c>
      <c r="AD1278" t="s">
        <v>6697</v>
      </c>
      <c r="AE1278" t="s">
        <v>6697</v>
      </c>
      <c r="AF1278" t="s">
        <v>6697</v>
      </c>
      <c r="AG1278" t="s">
        <v>6697</v>
      </c>
      <c r="AH1278" t="s">
        <v>6697</v>
      </c>
      <c r="AI1278" t="s">
        <v>6697</v>
      </c>
      <c r="AJ1278" t="s">
        <v>6697</v>
      </c>
      <c r="AK1278" t="s">
        <v>6697</v>
      </c>
      <c r="AL1278" t="s">
        <v>6697</v>
      </c>
      <c r="AM1278" t="s">
        <v>6697</v>
      </c>
      <c r="AN1278" t="s">
        <v>6697</v>
      </c>
      <c r="AO1278" t="s">
        <v>6697</v>
      </c>
      <c r="AP1278" t="s">
        <v>6697</v>
      </c>
      <c r="AQ1278" t="s">
        <v>6697</v>
      </c>
      <c r="AR1278" t="s">
        <v>6697</v>
      </c>
      <c r="AS1278" t="s">
        <v>6697</v>
      </c>
      <c r="AT1278">
        <v>0</v>
      </c>
      <c r="AU1278" t="s">
        <v>6697</v>
      </c>
      <c r="AV1278" t="s">
        <v>6697</v>
      </c>
      <c r="AW1278">
        <v>1</v>
      </c>
      <c r="AX1278" t="s">
        <v>6697</v>
      </c>
      <c r="AY1278" t="s">
        <v>6697</v>
      </c>
      <c r="BA1278" t="s">
        <v>6697</v>
      </c>
    </row>
    <row r="1279" spans="1:53">
      <c r="A1279" t="s">
        <v>90</v>
      </c>
      <c r="B1279" t="s">
        <v>1232</v>
      </c>
      <c r="C1279" t="s">
        <v>1327</v>
      </c>
      <c r="D1279" t="s">
        <v>1667</v>
      </c>
      <c r="E1279" t="s">
        <v>1974</v>
      </c>
      <c r="F1279">
        <v>0</v>
      </c>
      <c r="G1279" t="s">
        <v>1977</v>
      </c>
      <c r="H1279" t="s">
        <v>1979</v>
      </c>
      <c r="I1279" t="s">
        <v>3251</v>
      </c>
      <c r="J1279" t="s">
        <v>3542</v>
      </c>
      <c r="K1279" t="s">
        <v>3545</v>
      </c>
      <c r="L1279" t="s">
        <v>3563</v>
      </c>
      <c r="M1279" t="s">
        <v>3607</v>
      </c>
      <c r="N1279" t="s">
        <v>174</v>
      </c>
      <c r="O1279" t="s">
        <v>4092</v>
      </c>
      <c r="P1279" t="s">
        <v>4315</v>
      </c>
      <c r="Q1279" t="s">
        <v>4319</v>
      </c>
      <c r="R1279" t="s">
        <v>4322</v>
      </c>
      <c r="S1279" t="s">
        <v>4611</v>
      </c>
      <c r="T1279" t="s">
        <v>5440</v>
      </c>
      <c r="U1279" t="s">
        <v>5440</v>
      </c>
      <c r="V1279" t="s">
        <v>5817</v>
      </c>
      <c r="W1279" t="s">
        <v>6574</v>
      </c>
      <c r="AA1279" t="s">
        <v>6697</v>
      </c>
      <c r="AB1279" t="s">
        <v>6697</v>
      </c>
      <c r="AC1279" t="s">
        <v>6697</v>
      </c>
      <c r="AD1279" t="s">
        <v>6697</v>
      </c>
      <c r="AE1279" t="s">
        <v>6697</v>
      </c>
      <c r="AF1279" t="s">
        <v>6697</v>
      </c>
      <c r="AG1279" t="s">
        <v>6697</v>
      </c>
      <c r="AH1279" t="s">
        <v>6697</v>
      </c>
      <c r="AI1279" t="s">
        <v>6697</v>
      </c>
      <c r="AJ1279" t="s">
        <v>6697</v>
      </c>
      <c r="AK1279" t="s">
        <v>6697</v>
      </c>
      <c r="AL1279" t="s">
        <v>6697</v>
      </c>
      <c r="AM1279" t="s">
        <v>6697</v>
      </c>
      <c r="AN1279" t="s">
        <v>6697</v>
      </c>
      <c r="AO1279" t="s">
        <v>6697</v>
      </c>
      <c r="AP1279" t="s">
        <v>6697</v>
      </c>
      <c r="AQ1279" t="s">
        <v>6697</v>
      </c>
      <c r="AR1279" t="s">
        <v>6697</v>
      </c>
      <c r="AS1279" t="s">
        <v>6697</v>
      </c>
      <c r="AT1279">
        <v>0</v>
      </c>
      <c r="AU1279" t="s">
        <v>6697</v>
      </c>
      <c r="AV1279" t="s">
        <v>6697</v>
      </c>
      <c r="AW1279">
        <v>1</v>
      </c>
      <c r="AX1279" t="s">
        <v>6697</v>
      </c>
      <c r="AY1279" t="s">
        <v>6697</v>
      </c>
      <c r="BA1279" t="s">
        <v>6697</v>
      </c>
    </row>
    <row r="1280" spans="1:53">
      <c r="A1280" t="s">
        <v>666</v>
      </c>
      <c r="B1280" t="s">
        <v>1233</v>
      </c>
      <c r="C1280" t="s">
        <v>1327</v>
      </c>
      <c r="D1280" t="s">
        <v>1666</v>
      </c>
      <c r="E1280" t="s">
        <v>1974</v>
      </c>
      <c r="F1280">
        <v>0</v>
      </c>
      <c r="G1280" t="s">
        <v>1977</v>
      </c>
      <c r="H1280" t="s">
        <v>1979</v>
      </c>
      <c r="I1280" t="s">
        <v>3252</v>
      </c>
      <c r="J1280" t="s">
        <v>3542</v>
      </c>
      <c r="K1280" t="s">
        <v>3545</v>
      </c>
      <c r="L1280" t="s">
        <v>3563</v>
      </c>
      <c r="M1280" t="s">
        <v>3937</v>
      </c>
      <c r="N1280" t="s">
        <v>174</v>
      </c>
      <c r="O1280" t="s">
        <v>4284</v>
      </c>
      <c r="P1280" t="s">
        <v>4315</v>
      </c>
      <c r="Q1280" t="s">
        <v>4319</v>
      </c>
      <c r="R1280" t="s">
        <v>4321</v>
      </c>
      <c r="S1280" t="s">
        <v>5220</v>
      </c>
      <c r="T1280" t="s">
        <v>5440</v>
      </c>
      <c r="U1280" t="s">
        <v>5440</v>
      </c>
      <c r="V1280" t="s">
        <v>5856</v>
      </c>
      <c r="W1280" t="s">
        <v>6575</v>
      </c>
      <c r="AA1280" t="s">
        <v>6697</v>
      </c>
      <c r="AB1280" t="s">
        <v>6697</v>
      </c>
      <c r="AC1280" t="s">
        <v>6697</v>
      </c>
      <c r="AD1280" t="s">
        <v>6697</v>
      </c>
      <c r="AE1280" t="s">
        <v>6697</v>
      </c>
      <c r="AF1280" t="s">
        <v>6697</v>
      </c>
      <c r="AG1280" t="s">
        <v>6697</v>
      </c>
      <c r="AH1280" t="s">
        <v>6697</v>
      </c>
      <c r="AI1280" t="s">
        <v>6697</v>
      </c>
      <c r="AJ1280" t="s">
        <v>6697</v>
      </c>
      <c r="AK1280" t="s">
        <v>6697</v>
      </c>
      <c r="AL1280" t="s">
        <v>6697</v>
      </c>
      <c r="AM1280" t="s">
        <v>6697</v>
      </c>
      <c r="AN1280" t="s">
        <v>6700</v>
      </c>
      <c r="AO1280" t="s">
        <v>6697</v>
      </c>
      <c r="AP1280" t="s">
        <v>6697</v>
      </c>
      <c r="AQ1280" t="s">
        <v>6697</v>
      </c>
      <c r="AR1280" t="s">
        <v>6697</v>
      </c>
      <c r="AS1280" t="s">
        <v>6697</v>
      </c>
      <c r="AT1280">
        <v>0</v>
      </c>
      <c r="AU1280" t="s">
        <v>6697</v>
      </c>
      <c r="AV1280" t="s">
        <v>6697</v>
      </c>
      <c r="AW1280">
        <v>2</v>
      </c>
      <c r="AX1280" t="s">
        <v>6697</v>
      </c>
      <c r="AY1280" t="s">
        <v>6697</v>
      </c>
      <c r="BA1280" t="s">
        <v>6697</v>
      </c>
    </row>
    <row r="1281" spans="1:53">
      <c r="A1281" t="s">
        <v>666</v>
      </c>
      <c r="B1281" t="s">
        <v>880</v>
      </c>
      <c r="C1281" t="s">
        <v>1327</v>
      </c>
      <c r="D1281" t="s">
        <v>1667</v>
      </c>
      <c r="E1281" t="s">
        <v>1974</v>
      </c>
      <c r="F1281">
        <v>0</v>
      </c>
      <c r="G1281" t="s">
        <v>1977</v>
      </c>
      <c r="H1281" t="s">
        <v>1979</v>
      </c>
      <c r="I1281" t="s">
        <v>3253</v>
      </c>
      <c r="J1281" t="s">
        <v>3542</v>
      </c>
      <c r="K1281" t="s">
        <v>3545</v>
      </c>
      <c r="L1281" t="s">
        <v>3563</v>
      </c>
      <c r="M1281" t="s">
        <v>3817</v>
      </c>
      <c r="N1281" t="s">
        <v>174</v>
      </c>
      <c r="O1281" t="s">
        <v>4098</v>
      </c>
      <c r="P1281" t="s">
        <v>4315</v>
      </c>
      <c r="Q1281" t="s">
        <v>4319</v>
      </c>
      <c r="R1281" t="s">
        <v>4321</v>
      </c>
      <c r="S1281" t="s">
        <v>5221</v>
      </c>
      <c r="T1281" t="s">
        <v>5439</v>
      </c>
      <c r="U1281" t="s">
        <v>4324</v>
      </c>
      <c r="V1281" t="s">
        <v>5856</v>
      </c>
      <c r="W1281" t="s">
        <v>6576</v>
      </c>
      <c r="AA1281" t="s">
        <v>6697</v>
      </c>
      <c r="AB1281" t="s">
        <v>6697</v>
      </c>
      <c r="AC1281" t="s">
        <v>6697</v>
      </c>
      <c r="AD1281" t="s">
        <v>6697</v>
      </c>
      <c r="AE1281" t="s">
        <v>6697</v>
      </c>
      <c r="AF1281" t="s">
        <v>6697</v>
      </c>
      <c r="AG1281" t="s">
        <v>6697</v>
      </c>
      <c r="AH1281" t="s">
        <v>6697</v>
      </c>
      <c r="AI1281" t="s">
        <v>6697</v>
      </c>
      <c r="AJ1281" t="s">
        <v>6697</v>
      </c>
      <c r="AK1281" t="s">
        <v>6697</v>
      </c>
      <c r="AL1281" t="s">
        <v>6697</v>
      </c>
      <c r="AM1281" t="s">
        <v>6697</v>
      </c>
      <c r="AN1281" t="s">
        <v>6700</v>
      </c>
      <c r="AO1281" t="s">
        <v>6697</v>
      </c>
      <c r="AP1281" t="s">
        <v>6697</v>
      </c>
      <c r="AQ1281" t="s">
        <v>6697</v>
      </c>
      <c r="AR1281" t="s">
        <v>6697</v>
      </c>
      <c r="AS1281" t="s">
        <v>6697</v>
      </c>
      <c r="AT1281">
        <v>0</v>
      </c>
      <c r="AU1281" t="s">
        <v>6697</v>
      </c>
      <c r="AV1281" t="s">
        <v>6697</v>
      </c>
      <c r="AW1281">
        <v>1</v>
      </c>
      <c r="AX1281" t="s">
        <v>6697</v>
      </c>
      <c r="AY1281" t="s">
        <v>6697</v>
      </c>
      <c r="BA1281" t="s">
        <v>6697</v>
      </c>
    </row>
    <row r="1282" spans="1:53">
      <c r="A1282" t="s">
        <v>666</v>
      </c>
      <c r="B1282" t="s">
        <v>929</v>
      </c>
      <c r="C1282" t="s">
        <v>1327</v>
      </c>
      <c r="D1282" t="s">
        <v>1666</v>
      </c>
      <c r="E1282" t="s">
        <v>1974</v>
      </c>
      <c r="F1282">
        <v>0</v>
      </c>
      <c r="G1282" t="s">
        <v>1977</v>
      </c>
      <c r="H1282" t="s">
        <v>1979</v>
      </c>
      <c r="I1282" t="s">
        <v>3254</v>
      </c>
      <c r="J1282" t="s">
        <v>3542</v>
      </c>
      <c r="K1282" t="s">
        <v>3545</v>
      </c>
      <c r="L1282" t="s">
        <v>3563</v>
      </c>
      <c r="M1282" t="s">
        <v>3817</v>
      </c>
      <c r="N1282" t="s">
        <v>174</v>
      </c>
      <c r="O1282" t="s">
        <v>3896</v>
      </c>
      <c r="P1282" t="s">
        <v>4315</v>
      </c>
      <c r="Q1282" t="s">
        <v>4319</v>
      </c>
      <c r="R1282" t="s">
        <v>4321</v>
      </c>
      <c r="S1282" t="s">
        <v>5222</v>
      </c>
      <c r="T1282" t="s">
        <v>5439</v>
      </c>
      <c r="U1282" t="s">
        <v>4324</v>
      </c>
      <c r="V1282" t="s">
        <v>5856</v>
      </c>
      <c r="W1282" t="s">
        <v>6577</v>
      </c>
      <c r="AA1282" t="s">
        <v>6697</v>
      </c>
      <c r="AB1282" t="s">
        <v>6697</v>
      </c>
      <c r="AC1282" t="s">
        <v>6697</v>
      </c>
      <c r="AD1282" t="s">
        <v>6697</v>
      </c>
      <c r="AE1282" t="s">
        <v>6697</v>
      </c>
      <c r="AF1282" t="s">
        <v>6697</v>
      </c>
      <c r="AG1282" t="s">
        <v>6697</v>
      </c>
      <c r="AH1282" t="s">
        <v>6697</v>
      </c>
      <c r="AI1282" t="s">
        <v>6697</v>
      </c>
      <c r="AJ1282" t="s">
        <v>6697</v>
      </c>
      <c r="AK1282" t="s">
        <v>6697</v>
      </c>
      <c r="AL1282" t="s">
        <v>6697</v>
      </c>
      <c r="AM1282" t="s">
        <v>6697</v>
      </c>
      <c r="AN1282" t="s">
        <v>6700</v>
      </c>
      <c r="AO1282" t="s">
        <v>6697</v>
      </c>
      <c r="AP1282" t="s">
        <v>6697</v>
      </c>
      <c r="AQ1282" t="s">
        <v>6697</v>
      </c>
      <c r="AR1282" t="s">
        <v>6697</v>
      </c>
      <c r="AS1282" t="s">
        <v>6697</v>
      </c>
      <c r="AT1282">
        <v>0</v>
      </c>
      <c r="AU1282" t="s">
        <v>6697</v>
      </c>
      <c r="AV1282" t="s">
        <v>6697</v>
      </c>
      <c r="AW1282">
        <v>2</v>
      </c>
      <c r="AX1282" t="s">
        <v>6697</v>
      </c>
      <c r="AY1282" t="s">
        <v>6697</v>
      </c>
      <c r="BA1282" t="s">
        <v>6697</v>
      </c>
    </row>
    <row r="1283" spans="1:53">
      <c r="A1283" t="s">
        <v>666</v>
      </c>
      <c r="B1283" t="s">
        <v>1186</v>
      </c>
      <c r="C1283" t="s">
        <v>1327</v>
      </c>
      <c r="D1283" t="s">
        <v>1666</v>
      </c>
      <c r="E1283" t="s">
        <v>1974</v>
      </c>
      <c r="F1283">
        <v>0</v>
      </c>
      <c r="G1283" t="s">
        <v>1977</v>
      </c>
      <c r="H1283" t="s">
        <v>1979</v>
      </c>
      <c r="I1283" t="s">
        <v>3255</v>
      </c>
      <c r="J1283" t="s">
        <v>3542</v>
      </c>
      <c r="K1283" t="s">
        <v>3545</v>
      </c>
      <c r="L1283" t="s">
        <v>3563</v>
      </c>
      <c r="M1283" t="s">
        <v>3937</v>
      </c>
      <c r="N1283" t="s">
        <v>174</v>
      </c>
      <c r="O1283" t="s">
        <v>4093</v>
      </c>
      <c r="P1283" t="s">
        <v>4315</v>
      </c>
      <c r="Q1283" t="s">
        <v>4319</v>
      </c>
      <c r="R1283" t="s">
        <v>4321</v>
      </c>
      <c r="S1283" t="s">
        <v>5223</v>
      </c>
      <c r="T1283" t="s">
        <v>5440</v>
      </c>
      <c r="U1283" t="s">
        <v>5440</v>
      </c>
      <c r="V1283" t="s">
        <v>5856</v>
      </c>
      <c r="W1283" t="s">
        <v>6107</v>
      </c>
      <c r="AA1283" t="s">
        <v>6697</v>
      </c>
      <c r="AB1283" t="s">
        <v>6697</v>
      </c>
      <c r="AC1283" t="s">
        <v>6697</v>
      </c>
      <c r="AD1283" t="s">
        <v>6697</v>
      </c>
      <c r="AE1283" t="s">
        <v>6697</v>
      </c>
      <c r="AF1283" t="s">
        <v>6697</v>
      </c>
      <c r="AG1283" t="s">
        <v>6697</v>
      </c>
      <c r="AH1283" t="s">
        <v>6697</v>
      </c>
      <c r="AI1283" t="s">
        <v>6697</v>
      </c>
      <c r="AJ1283" t="s">
        <v>6697</v>
      </c>
      <c r="AK1283" t="s">
        <v>6697</v>
      </c>
      <c r="AL1283" t="s">
        <v>6697</v>
      </c>
      <c r="AM1283" t="s">
        <v>6697</v>
      </c>
      <c r="AN1283" t="s">
        <v>6700</v>
      </c>
      <c r="AO1283" t="s">
        <v>6697</v>
      </c>
      <c r="AP1283" t="s">
        <v>6697</v>
      </c>
      <c r="AQ1283" t="s">
        <v>6697</v>
      </c>
      <c r="AR1283" t="s">
        <v>6697</v>
      </c>
      <c r="AS1283" t="s">
        <v>6697</v>
      </c>
      <c r="AT1283">
        <v>0</v>
      </c>
      <c r="AU1283" t="s">
        <v>6697</v>
      </c>
      <c r="AV1283" t="s">
        <v>6697</v>
      </c>
      <c r="AW1283">
        <v>2</v>
      </c>
      <c r="AX1283" t="s">
        <v>6697</v>
      </c>
      <c r="AY1283" t="s">
        <v>6697</v>
      </c>
      <c r="BA1283" t="s">
        <v>6697</v>
      </c>
    </row>
    <row r="1284" spans="1:53">
      <c r="A1284" t="s">
        <v>667</v>
      </c>
      <c r="B1284" t="s">
        <v>526</v>
      </c>
      <c r="C1284" t="s">
        <v>1479</v>
      </c>
      <c r="D1284" t="s">
        <v>1685</v>
      </c>
      <c r="E1284" t="s">
        <v>1974</v>
      </c>
      <c r="F1284">
        <v>5</v>
      </c>
      <c r="G1284" t="s">
        <v>1977</v>
      </c>
      <c r="H1284" t="s">
        <v>1979</v>
      </c>
      <c r="I1284" t="s">
        <v>3256</v>
      </c>
      <c r="J1284" t="s">
        <v>3542</v>
      </c>
      <c r="K1284" t="s">
        <v>3545</v>
      </c>
      <c r="L1284" t="s">
        <v>3563</v>
      </c>
      <c r="M1284" t="s">
        <v>3937</v>
      </c>
      <c r="N1284" t="s">
        <v>174</v>
      </c>
      <c r="O1284" t="s">
        <v>3906</v>
      </c>
      <c r="P1284" t="s">
        <v>4315</v>
      </c>
      <c r="Q1284" t="s">
        <v>4319</v>
      </c>
      <c r="R1284" t="s">
        <v>4321</v>
      </c>
      <c r="S1284" t="s">
        <v>5224</v>
      </c>
      <c r="T1284" t="s">
        <v>5440</v>
      </c>
      <c r="U1284" t="s">
        <v>5440</v>
      </c>
      <c r="V1284" t="s">
        <v>5856</v>
      </c>
      <c r="W1284" t="s">
        <v>6578</v>
      </c>
      <c r="AA1284" t="s">
        <v>6697</v>
      </c>
      <c r="AB1284" t="s">
        <v>6697</v>
      </c>
      <c r="AC1284" t="s">
        <v>6697</v>
      </c>
      <c r="AD1284" t="s">
        <v>6697</v>
      </c>
      <c r="AE1284" t="s">
        <v>6697</v>
      </c>
      <c r="AF1284" t="s">
        <v>6697</v>
      </c>
      <c r="AG1284" t="s">
        <v>6697</v>
      </c>
      <c r="AH1284" t="s">
        <v>6697</v>
      </c>
      <c r="AI1284" t="s">
        <v>6697</v>
      </c>
      <c r="AJ1284" t="s">
        <v>6697</v>
      </c>
      <c r="AK1284" t="s">
        <v>6699</v>
      </c>
      <c r="AL1284" t="s">
        <v>6697</v>
      </c>
      <c r="AM1284" t="s">
        <v>6697</v>
      </c>
      <c r="AN1284" t="s">
        <v>6700</v>
      </c>
      <c r="AO1284" t="s">
        <v>6697</v>
      </c>
      <c r="AP1284" t="s">
        <v>6697</v>
      </c>
      <c r="AQ1284" t="s">
        <v>6697</v>
      </c>
      <c r="AR1284" t="s">
        <v>6697</v>
      </c>
      <c r="AS1284" t="s">
        <v>6697</v>
      </c>
      <c r="AT1284">
        <v>2</v>
      </c>
      <c r="AU1284" t="s">
        <v>6697</v>
      </c>
      <c r="AV1284" t="s">
        <v>6697</v>
      </c>
      <c r="AW1284">
        <v>2</v>
      </c>
      <c r="AX1284" t="s">
        <v>6697</v>
      </c>
      <c r="AY1284" t="s">
        <v>6697</v>
      </c>
      <c r="AZ1284" t="s">
        <v>6706</v>
      </c>
      <c r="BA1284" t="s">
        <v>6698</v>
      </c>
    </row>
    <row r="1285" spans="1:53">
      <c r="A1285" t="s">
        <v>668</v>
      </c>
      <c r="B1285" t="s">
        <v>1234</v>
      </c>
      <c r="C1285" t="s">
        <v>1586</v>
      </c>
      <c r="D1285" t="s">
        <v>1940</v>
      </c>
      <c r="E1285" t="s">
        <v>1974</v>
      </c>
      <c r="F1285">
        <v>5</v>
      </c>
      <c r="G1285" t="s">
        <v>1977</v>
      </c>
      <c r="H1285" t="s">
        <v>1979</v>
      </c>
      <c r="I1285" t="s">
        <v>3257</v>
      </c>
      <c r="J1285" t="s">
        <v>3542</v>
      </c>
      <c r="K1285" t="s">
        <v>3545</v>
      </c>
      <c r="L1285" t="s">
        <v>3563</v>
      </c>
      <c r="M1285" t="s">
        <v>3943</v>
      </c>
      <c r="N1285" t="s">
        <v>174</v>
      </c>
      <c r="O1285" t="s">
        <v>3662</v>
      </c>
      <c r="P1285" t="s">
        <v>4315</v>
      </c>
      <c r="Q1285" t="s">
        <v>4319</v>
      </c>
      <c r="R1285" t="s">
        <v>4323</v>
      </c>
      <c r="S1285" t="s">
        <v>5225</v>
      </c>
      <c r="T1285" t="s">
        <v>5439</v>
      </c>
      <c r="U1285" t="s">
        <v>4324</v>
      </c>
      <c r="V1285" t="s">
        <v>5817</v>
      </c>
      <c r="W1285" t="s">
        <v>6579</v>
      </c>
      <c r="AA1285" t="s">
        <v>6697</v>
      </c>
      <c r="AB1285" t="s">
        <v>6697</v>
      </c>
      <c r="AC1285" t="s">
        <v>6697</v>
      </c>
      <c r="AD1285" t="s">
        <v>6697</v>
      </c>
      <c r="AE1285" t="s">
        <v>6697</v>
      </c>
      <c r="AF1285" t="s">
        <v>6697</v>
      </c>
      <c r="AG1285" t="s">
        <v>6697</v>
      </c>
      <c r="AH1285" t="s">
        <v>6697</v>
      </c>
      <c r="AI1285" t="s">
        <v>6697</v>
      </c>
      <c r="AJ1285" t="s">
        <v>6697</v>
      </c>
      <c r="AK1285" t="s">
        <v>6699</v>
      </c>
      <c r="AL1285" t="s">
        <v>6697</v>
      </c>
      <c r="AM1285" t="s">
        <v>6697</v>
      </c>
      <c r="AN1285" t="s">
        <v>6699</v>
      </c>
      <c r="AO1285" t="s">
        <v>6697</v>
      </c>
      <c r="AP1285" t="s">
        <v>6697</v>
      </c>
      <c r="AQ1285" t="s">
        <v>6697</v>
      </c>
      <c r="AR1285" t="s">
        <v>6697</v>
      </c>
      <c r="AS1285" t="s">
        <v>6697</v>
      </c>
      <c r="AT1285">
        <v>1</v>
      </c>
      <c r="AU1285" t="s">
        <v>6697</v>
      </c>
      <c r="AV1285" t="s">
        <v>6697</v>
      </c>
      <c r="AW1285">
        <v>2</v>
      </c>
      <c r="AX1285" t="s">
        <v>6697</v>
      </c>
      <c r="AY1285" t="s">
        <v>6697</v>
      </c>
      <c r="AZ1285" t="s">
        <v>6706</v>
      </c>
      <c r="BA1285" t="s">
        <v>6698</v>
      </c>
    </row>
    <row r="1286" spans="1:53">
      <c r="A1286" t="s">
        <v>669</v>
      </c>
      <c r="B1286" t="s">
        <v>1235</v>
      </c>
      <c r="C1286" t="s">
        <v>1327</v>
      </c>
      <c r="D1286" t="s">
        <v>1941</v>
      </c>
      <c r="E1286" t="s">
        <v>1974</v>
      </c>
      <c r="F1286">
        <v>0</v>
      </c>
      <c r="G1286" t="s">
        <v>1977</v>
      </c>
      <c r="H1286" t="s">
        <v>1979</v>
      </c>
      <c r="I1286" t="s">
        <v>3258</v>
      </c>
      <c r="J1286" t="s">
        <v>3542</v>
      </c>
      <c r="K1286" t="s">
        <v>3545</v>
      </c>
      <c r="L1286" t="s">
        <v>3563</v>
      </c>
      <c r="M1286" t="s">
        <v>3984</v>
      </c>
      <c r="N1286" t="s">
        <v>174</v>
      </c>
      <c r="O1286" t="s">
        <v>3984</v>
      </c>
      <c r="P1286" t="s">
        <v>4315</v>
      </c>
      <c r="Q1286" t="s">
        <v>4319</v>
      </c>
      <c r="R1286" t="s">
        <v>4323</v>
      </c>
      <c r="S1286" t="s">
        <v>5226</v>
      </c>
      <c r="T1286" t="s">
        <v>5439</v>
      </c>
      <c r="U1286" t="s">
        <v>4324</v>
      </c>
      <c r="V1286" t="s">
        <v>5817</v>
      </c>
      <c r="W1286" t="s">
        <v>6580</v>
      </c>
      <c r="AA1286" t="s">
        <v>6697</v>
      </c>
      <c r="AB1286" t="s">
        <v>6697</v>
      </c>
      <c r="AC1286" t="s">
        <v>6697</v>
      </c>
      <c r="AD1286" t="s">
        <v>6697</v>
      </c>
      <c r="AE1286" t="s">
        <v>6697</v>
      </c>
      <c r="AF1286" t="s">
        <v>6697</v>
      </c>
      <c r="AG1286" t="s">
        <v>6697</v>
      </c>
      <c r="AH1286" t="s">
        <v>6697</v>
      </c>
      <c r="AI1286" t="s">
        <v>6697</v>
      </c>
      <c r="AJ1286" t="s">
        <v>6697</v>
      </c>
      <c r="AK1286" t="s">
        <v>6697</v>
      </c>
      <c r="AL1286" t="s">
        <v>6697</v>
      </c>
      <c r="AM1286" t="s">
        <v>6697</v>
      </c>
      <c r="AN1286" t="s">
        <v>6699</v>
      </c>
      <c r="AO1286" t="s">
        <v>6697</v>
      </c>
      <c r="AP1286" t="s">
        <v>6697</v>
      </c>
      <c r="AQ1286" t="s">
        <v>6697</v>
      </c>
      <c r="AR1286" t="s">
        <v>6697</v>
      </c>
      <c r="AS1286" t="s">
        <v>6697</v>
      </c>
      <c r="AT1286">
        <v>0</v>
      </c>
      <c r="AU1286" t="s">
        <v>6697</v>
      </c>
      <c r="AV1286" t="s">
        <v>6697</v>
      </c>
      <c r="AW1286">
        <v>9</v>
      </c>
      <c r="AX1286" t="s">
        <v>6697</v>
      </c>
      <c r="AY1286" t="s">
        <v>6697</v>
      </c>
      <c r="BA1286" t="s">
        <v>6697</v>
      </c>
    </row>
    <row r="1287" spans="1:53">
      <c r="A1287" t="s">
        <v>661</v>
      </c>
      <c r="B1287" t="s">
        <v>1236</v>
      </c>
      <c r="C1287" t="s">
        <v>1370</v>
      </c>
      <c r="D1287" t="s">
        <v>1667</v>
      </c>
      <c r="E1287" t="s">
        <v>1974</v>
      </c>
      <c r="F1287">
        <v>5</v>
      </c>
      <c r="G1287" t="s">
        <v>1977</v>
      </c>
      <c r="H1287" t="s">
        <v>1979</v>
      </c>
      <c r="I1287" t="s">
        <v>3259</v>
      </c>
      <c r="J1287" t="s">
        <v>3542</v>
      </c>
      <c r="K1287" t="s">
        <v>3545</v>
      </c>
      <c r="L1287" t="s">
        <v>3563</v>
      </c>
      <c r="M1287" t="s">
        <v>3943</v>
      </c>
      <c r="N1287" t="s">
        <v>174</v>
      </c>
      <c r="O1287" t="s">
        <v>3576</v>
      </c>
      <c r="P1287" t="s">
        <v>4315</v>
      </c>
      <c r="Q1287" t="s">
        <v>4319</v>
      </c>
      <c r="R1287" t="s">
        <v>4321</v>
      </c>
      <c r="S1287" t="s">
        <v>5227</v>
      </c>
      <c r="T1287" t="s">
        <v>5440</v>
      </c>
      <c r="U1287" t="s">
        <v>5440</v>
      </c>
      <c r="V1287" t="s">
        <v>5817</v>
      </c>
      <c r="W1287" t="s">
        <v>6581</v>
      </c>
      <c r="AA1287" t="s">
        <v>6697</v>
      </c>
      <c r="AB1287" t="s">
        <v>6697</v>
      </c>
      <c r="AC1287" t="s">
        <v>6697</v>
      </c>
      <c r="AD1287" t="s">
        <v>6697</v>
      </c>
      <c r="AE1287" t="s">
        <v>6697</v>
      </c>
      <c r="AF1287" t="s">
        <v>6699</v>
      </c>
      <c r="AG1287" t="s">
        <v>6697</v>
      </c>
      <c r="AH1287" t="s">
        <v>6697</v>
      </c>
      <c r="AI1287" t="s">
        <v>6697</v>
      </c>
      <c r="AJ1287" t="s">
        <v>6697</v>
      </c>
      <c r="AK1287" t="s">
        <v>6697</v>
      </c>
      <c r="AL1287" t="s">
        <v>6697</v>
      </c>
      <c r="AM1287" t="s">
        <v>6697</v>
      </c>
      <c r="AN1287" t="s">
        <v>6700</v>
      </c>
      <c r="AO1287" t="s">
        <v>6697</v>
      </c>
      <c r="AP1287" t="s">
        <v>6697</v>
      </c>
      <c r="AQ1287" t="s">
        <v>6697</v>
      </c>
      <c r="AR1287" t="s">
        <v>6697</v>
      </c>
      <c r="AS1287" t="s">
        <v>6697</v>
      </c>
      <c r="AT1287">
        <v>1</v>
      </c>
      <c r="AU1287" t="s">
        <v>6697</v>
      </c>
      <c r="AV1287" t="s">
        <v>6697</v>
      </c>
      <c r="AW1287">
        <v>1</v>
      </c>
      <c r="AX1287" t="s">
        <v>6697</v>
      </c>
      <c r="AY1287" t="s">
        <v>6697</v>
      </c>
      <c r="BA1287" t="s">
        <v>6697</v>
      </c>
    </row>
    <row r="1288" spans="1:53">
      <c r="A1288" t="s">
        <v>670</v>
      </c>
      <c r="B1288" t="s">
        <v>1237</v>
      </c>
      <c r="C1288" t="s">
        <v>1327</v>
      </c>
      <c r="D1288" t="s">
        <v>1667</v>
      </c>
      <c r="E1288" t="s">
        <v>1974</v>
      </c>
      <c r="F1288">
        <v>0</v>
      </c>
      <c r="G1288" t="s">
        <v>1977</v>
      </c>
      <c r="H1288" t="s">
        <v>1979</v>
      </c>
      <c r="I1288" t="s">
        <v>3260</v>
      </c>
      <c r="J1288" t="s">
        <v>3542</v>
      </c>
      <c r="K1288" t="s">
        <v>3545</v>
      </c>
      <c r="L1288" t="s">
        <v>3563</v>
      </c>
      <c r="M1288" t="s">
        <v>3943</v>
      </c>
      <c r="N1288" t="s">
        <v>174</v>
      </c>
      <c r="O1288" t="s">
        <v>3582</v>
      </c>
      <c r="P1288" t="s">
        <v>4315</v>
      </c>
      <c r="Q1288" t="s">
        <v>4319</v>
      </c>
      <c r="R1288" t="s">
        <v>4323</v>
      </c>
      <c r="S1288" t="s">
        <v>5228</v>
      </c>
      <c r="T1288" t="s">
        <v>5439</v>
      </c>
      <c r="U1288" t="s">
        <v>4324</v>
      </c>
      <c r="V1288" t="s">
        <v>5817</v>
      </c>
      <c r="W1288" t="s">
        <v>6582</v>
      </c>
      <c r="AA1288" t="s">
        <v>6697</v>
      </c>
      <c r="AB1288" t="s">
        <v>6697</v>
      </c>
      <c r="AC1288" t="s">
        <v>6697</v>
      </c>
      <c r="AD1288" t="s">
        <v>6697</v>
      </c>
      <c r="AE1288" t="s">
        <v>6697</v>
      </c>
      <c r="AF1288" t="s">
        <v>6697</v>
      </c>
      <c r="AG1288" t="s">
        <v>6697</v>
      </c>
      <c r="AH1288" t="s">
        <v>6697</v>
      </c>
      <c r="AI1288" t="s">
        <v>6697</v>
      </c>
      <c r="AJ1288" t="s">
        <v>6697</v>
      </c>
      <c r="AK1288" t="s">
        <v>6697</v>
      </c>
      <c r="AL1288" t="s">
        <v>6697</v>
      </c>
      <c r="AM1288" t="s">
        <v>6697</v>
      </c>
      <c r="AN1288" t="s">
        <v>6699</v>
      </c>
      <c r="AO1288" t="s">
        <v>6697</v>
      </c>
      <c r="AP1288" t="s">
        <v>6697</v>
      </c>
      <c r="AQ1288" t="s">
        <v>6697</v>
      </c>
      <c r="AR1288" t="s">
        <v>6697</v>
      </c>
      <c r="AS1288" t="s">
        <v>6697</v>
      </c>
      <c r="AT1288">
        <v>0</v>
      </c>
      <c r="AU1288" t="s">
        <v>6697</v>
      </c>
      <c r="AV1288" t="s">
        <v>6697</v>
      </c>
      <c r="AW1288">
        <v>1</v>
      </c>
      <c r="AX1288" t="s">
        <v>6697</v>
      </c>
      <c r="AY1288" t="s">
        <v>6697</v>
      </c>
      <c r="BA1288" t="s">
        <v>6697</v>
      </c>
    </row>
    <row r="1289" spans="1:53">
      <c r="A1289" t="s">
        <v>671</v>
      </c>
      <c r="B1289" t="s">
        <v>1238</v>
      </c>
      <c r="C1289" t="s">
        <v>1327</v>
      </c>
      <c r="D1289" t="s">
        <v>1721</v>
      </c>
      <c r="E1289" t="s">
        <v>1974</v>
      </c>
      <c r="F1289">
        <v>0</v>
      </c>
      <c r="G1289" t="s">
        <v>1977</v>
      </c>
      <c r="H1289" t="s">
        <v>1979</v>
      </c>
      <c r="I1289" t="s">
        <v>3261</v>
      </c>
      <c r="J1289" t="s">
        <v>3542</v>
      </c>
      <c r="K1289" t="s">
        <v>3545</v>
      </c>
      <c r="L1289" t="s">
        <v>3563</v>
      </c>
      <c r="M1289" t="s">
        <v>3937</v>
      </c>
      <c r="N1289" t="s">
        <v>174</v>
      </c>
      <c r="O1289" t="s">
        <v>4285</v>
      </c>
      <c r="P1289" t="s">
        <v>4315</v>
      </c>
      <c r="Q1289" t="s">
        <v>4319</v>
      </c>
      <c r="R1289" t="s">
        <v>4321</v>
      </c>
      <c r="S1289" t="s">
        <v>5229</v>
      </c>
      <c r="T1289" t="s">
        <v>5437</v>
      </c>
      <c r="U1289" t="s">
        <v>5440</v>
      </c>
      <c r="V1289" t="s">
        <v>5884</v>
      </c>
      <c r="W1289" t="s">
        <v>6583</v>
      </c>
      <c r="AA1289" t="s">
        <v>6697</v>
      </c>
      <c r="AB1289" t="s">
        <v>6697</v>
      </c>
      <c r="AC1289" t="s">
        <v>6697</v>
      </c>
      <c r="AD1289" t="s">
        <v>6697</v>
      </c>
      <c r="AE1289" t="s">
        <v>6697</v>
      </c>
      <c r="AF1289" t="s">
        <v>6697</v>
      </c>
      <c r="AG1289" t="s">
        <v>6697</v>
      </c>
      <c r="AH1289" t="s">
        <v>6697</v>
      </c>
      <c r="AI1289" t="s">
        <v>6697</v>
      </c>
      <c r="AJ1289" t="s">
        <v>6697</v>
      </c>
      <c r="AK1289" t="s">
        <v>6697</v>
      </c>
      <c r="AL1289" t="s">
        <v>6697</v>
      </c>
      <c r="AM1289" t="s">
        <v>6697</v>
      </c>
      <c r="AN1289" t="s">
        <v>6700</v>
      </c>
      <c r="AO1289" t="s">
        <v>6697</v>
      </c>
      <c r="AP1289" t="s">
        <v>6697</v>
      </c>
      <c r="AQ1289" t="s">
        <v>6697</v>
      </c>
      <c r="AR1289" t="s">
        <v>6697</v>
      </c>
      <c r="AS1289" t="s">
        <v>6697</v>
      </c>
      <c r="AT1289">
        <v>0</v>
      </c>
      <c r="AU1289" t="s">
        <v>6697</v>
      </c>
      <c r="AV1289" t="s">
        <v>6697</v>
      </c>
      <c r="AW1289">
        <v>2</v>
      </c>
      <c r="AX1289" t="s">
        <v>6697</v>
      </c>
      <c r="AY1289" t="s">
        <v>6697</v>
      </c>
      <c r="BA1289" t="s">
        <v>6697</v>
      </c>
    </row>
    <row r="1290" spans="1:53">
      <c r="A1290" t="s">
        <v>666</v>
      </c>
      <c r="B1290" t="s">
        <v>1239</v>
      </c>
      <c r="C1290" t="s">
        <v>1327</v>
      </c>
      <c r="D1290" t="s">
        <v>1942</v>
      </c>
      <c r="E1290" t="s">
        <v>1974</v>
      </c>
      <c r="F1290">
        <v>0</v>
      </c>
      <c r="G1290" t="s">
        <v>1977</v>
      </c>
      <c r="H1290" t="s">
        <v>1979</v>
      </c>
      <c r="I1290" t="s">
        <v>3262</v>
      </c>
      <c r="J1290" t="s">
        <v>3542</v>
      </c>
      <c r="K1290" t="s">
        <v>3545</v>
      </c>
      <c r="L1290" t="s">
        <v>3563</v>
      </c>
      <c r="M1290" t="s">
        <v>3937</v>
      </c>
      <c r="N1290" t="s">
        <v>174</v>
      </c>
      <c r="O1290" t="s">
        <v>3775</v>
      </c>
      <c r="P1290" t="s">
        <v>4315</v>
      </c>
      <c r="Q1290" t="s">
        <v>4319</v>
      </c>
      <c r="R1290" t="s">
        <v>4321</v>
      </c>
      <c r="S1290" t="s">
        <v>5230</v>
      </c>
      <c r="T1290" t="s">
        <v>5439</v>
      </c>
      <c r="U1290" t="s">
        <v>4324</v>
      </c>
      <c r="V1290" t="s">
        <v>5856</v>
      </c>
      <c r="W1290" t="s">
        <v>6584</v>
      </c>
      <c r="AA1290" t="s">
        <v>6697</v>
      </c>
      <c r="AB1290" t="s">
        <v>6697</v>
      </c>
      <c r="AC1290" t="s">
        <v>6697</v>
      </c>
      <c r="AD1290" t="s">
        <v>6697</v>
      </c>
      <c r="AE1290" t="s">
        <v>6697</v>
      </c>
      <c r="AF1290" t="s">
        <v>6697</v>
      </c>
      <c r="AG1290" t="s">
        <v>6697</v>
      </c>
      <c r="AH1290" t="s">
        <v>6697</v>
      </c>
      <c r="AI1290" t="s">
        <v>6697</v>
      </c>
      <c r="AJ1290" t="s">
        <v>6697</v>
      </c>
      <c r="AK1290" t="s">
        <v>6697</v>
      </c>
      <c r="AL1290" t="s">
        <v>6697</v>
      </c>
      <c r="AM1290" t="s">
        <v>6697</v>
      </c>
      <c r="AN1290" t="s">
        <v>6700</v>
      </c>
      <c r="AO1290" t="s">
        <v>6697</v>
      </c>
      <c r="AP1290" t="s">
        <v>6697</v>
      </c>
      <c r="AQ1290" t="s">
        <v>6697</v>
      </c>
      <c r="AR1290" t="s">
        <v>6697</v>
      </c>
      <c r="AS1290" t="s">
        <v>6697</v>
      </c>
      <c r="AT1290">
        <v>0</v>
      </c>
      <c r="AU1290" t="s">
        <v>6697</v>
      </c>
      <c r="AV1290" t="s">
        <v>6697</v>
      </c>
      <c r="AW1290">
        <v>10</v>
      </c>
      <c r="AX1290" t="s">
        <v>6697</v>
      </c>
      <c r="AY1290" t="s">
        <v>6697</v>
      </c>
      <c r="BA1290" t="s">
        <v>6697</v>
      </c>
    </row>
    <row r="1291" spans="1:53">
      <c r="A1291" t="s">
        <v>672</v>
      </c>
      <c r="B1291" t="s">
        <v>1240</v>
      </c>
      <c r="C1291" t="s">
        <v>1327</v>
      </c>
      <c r="D1291" t="s">
        <v>1721</v>
      </c>
      <c r="E1291" t="s">
        <v>1974</v>
      </c>
      <c r="F1291">
        <v>0</v>
      </c>
      <c r="G1291" t="s">
        <v>1977</v>
      </c>
      <c r="H1291" t="s">
        <v>1979</v>
      </c>
      <c r="I1291" t="s">
        <v>3263</v>
      </c>
      <c r="J1291" t="s">
        <v>3542</v>
      </c>
      <c r="K1291" t="s">
        <v>3545</v>
      </c>
      <c r="L1291" t="s">
        <v>3563</v>
      </c>
      <c r="M1291" t="s">
        <v>3943</v>
      </c>
      <c r="N1291" t="s">
        <v>174</v>
      </c>
      <c r="O1291" t="s">
        <v>4286</v>
      </c>
      <c r="P1291" t="s">
        <v>4315</v>
      </c>
      <c r="Q1291" t="s">
        <v>4319</v>
      </c>
      <c r="R1291" t="s">
        <v>4321</v>
      </c>
      <c r="S1291" t="s">
        <v>5231</v>
      </c>
      <c r="T1291" t="s">
        <v>5439</v>
      </c>
      <c r="U1291" t="s">
        <v>4324</v>
      </c>
      <c r="V1291" t="s">
        <v>5885</v>
      </c>
      <c r="W1291" t="s">
        <v>6585</v>
      </c>
      <c r="AA1291" t="s">
        <v>6697</v>
      </c>
      <c r="AB1291" t="s">
        <v>6697</v>
      </c>
      <c r="AC1291" t="s">
        <v>6697</v>
      </c>
      <c r="AD1291" t="s">
        <v>6697</v>
      </c>
      <c r="AE1291" t="s">
        <v>6697</v>
      </c>
      <c r="AF1291" t="s">
        <v>6697</v>
      </c>
      <c r="AG1291" t="s">
        <v>6697</v>
      </c>
      <c r="AH1291" t="s">
        <v>6697</v>
      </c>
      <c r="AI1291" t="s">
        <v>6697</v>
      </c>
      <c r="AJ1291" t="s">
        <v>6697</v>
      </c>
      <c r="AK1291" t="s">
        <v>6697</v>
      </c>
      <c r="AL1291" t="s">
        <v>6697</v>
      </c>
      <c r="AM1291" t="s">
        <v>6697</v>
      </c>
      <c r="AN1291" t="s">
        <v>6700</v>
      </c>
      <c r="AO1291" t="s">
        <v>6697</v>
      </c>
      <c r="AP1291" t="s">
        <v>6697</v>
      </c>
      <c r="AQ1291" t="s">
        <v>6697</v>
      </c>
      <c r="AR1291" t="s">
        <v>6697</v>
      </c>
      <c r="AS1291" t="s">
        <v>6697</v>
      </c>
      <c r="AT1291">
        <v>0</v>
      </c>
      <c r="AU1291" t="s">
        <v>6697</v>
      </c>
      <c r="AV1291" t="s">
        <v>6697</v>
      </c>
      <c r="AW1291">
        <v>2</v>
      </c>
      <c r="AX1291" t="s">
        <v>6697</v>
      </c>
      <c r="AY1291" t="s">
        <v>6697</v>
      </c>
      <c r="BA1291" t="s">
        <v>6697</v>
      </c>
    </row>
    <row r="1292" spans="1:53">
      <c r="A1292" t="s">
        <v>673</v>
      </c>
      <c r="B1292" t="s">
        <v>1241</v>
      </c>
      <c r="C1292" t="s">
        <v>1590</v>
      </c>
      <c r="D1292" t="s">
        <v>1667</v>
      </c>
      <c r="E1292" t="s">
        <v>1974</v>
      </c>
      <c r="F1292">
        <v>0</v>
      </c>
      <c r="G1292" t="s">
        <v>1977</v>
      </c>
      <c r="H1292" t="s">
        <v>1979</v>
      </c>
      <c r="I1292" t="s">
        <v>3264</v>
      </c>
      <c r="J1292" t="s">
        <v>3542</v>
      </c>
      <c r="K1292" t="s">
        <v>3545</v>
      </c>
      <c r="L1292" t="s">
        <v>3563</v>
      </c>
      <c r="M1292" t="s">
        <v>3937</v>
      </c>
      <c r="N1292" t="s">
        <v>174</v>
      </c>
      <c r="O1292" t="s">
        <v>3937</v>
      </c>
      <c r="P1292" t="s">
        <v>4315</v>
      </c>
      <c r="Q1292" t="s">
        <v>4319</v>
      </c>
      <c r="R1292" t="s">
        <v>4322</v>
      </c>
      <c r="S1292" t="s">
        <v>5232</v>
      </c>
      <c r="T1292" t="s">
        <v>5439</v>
      </c>
      <c r="U1292" t="s">
        <v>4324</v>
      </c>
      <c r="V1292" t="s">
        <v>5592</v>
      </c>
      <c r="W1292" t="s">
        <v>5711</v>
      </c>
      <c r="AA1292" t="s">
        <v>6697</v>
      </c>
      <c r="AB1292" t="s">
        <v>6697</v>
      </c>
      <c r="AC1292" t="s">
        <v>6697</v>
      </c>
      <c r="AD1292" t="s">
        <v>6697</v>
      </c>
      <c r="AE1292" t="s">
        <v>6697</v>
      </c>
      <c r="AF1292" t="s">
        <v>6697</v>
      </c>
      <c r="AG1292" t="s">
        <v>6697</v>
      </c>
      <c r="AH1292" t="s">
        <v>6697</v>
      </c>
      <c r="AI1292" t="s">
        <v>6697</v>
      </c>
      <c r="AJ1292" t="s">
        <v>6697</v>
      </c>
      <c r="AK1292" t="s">
        <v>6697</v>
      </c>
      <c r="AL1292" t="s">
        <v>6697</v>
      </c>
      <c r="AM1292" t="s">
        <v>6697</v>
      </c>
      <c r="AN1292" t="s">
        <v>6697</v>
      </c>
      <c r="AO1292" t="s">
        <v>6697</v>
      </c>
      <c r="AP1292" t="s">
        <v>6697</v>
      </c>
      <c r="AQ1292" t="s">
        <v>6697</v>
      </c>
      <c r="AR1292" t="s">
        <v>6697</v>
      </c>
      <c r="AS1292" t="s">
        <v>6697</v>
      </c>
      <c r="AT1292">
        <v>4</v>
      </c>
      <c r="AU1292" t="s">
        <v>6697</v>
      </c>
      <c r="AV1292" t="s">
        <v>6697</v>
      </c>
      <c r="AW1292">
        <v>1</v>
      </c>
      <c r="AX1292" t="s">
        <v>6697</v>
      </c>
      <c r="AY1292" t="s">
        <v>6697</v>
      </c>
      <c r="BA1292" t="s">
        <v>6697</v>
      </c>
    </row>
    <row r="1293" spans="1:53">
      <c r="A1293" t="s">
        <v>674</v>
      </c>
      <c r="B1293" t="s">
        <v>918</v>
      </c>
      <c r="C1293" t="s">
        <v>1327</v>
      </c>
      <c r="D1293" t="s">
        <v>1696</v>
      </c>
      <c r="E1293" t="s">
        <v>1974</v>
      </c>
      <c r="F1293">
        <v>10</v>
      </c>
      <c r="G1293" t="s">
        <v>1977</v>
      </c>
      <c r="H1293" t="s">
        <v>1979</v>
      </c>
      <c r="I1293" t="s">
        <v>3265</v>
      </c>
      <c r="J1293" t="s">
        <v>3542</v>
      </c>
      <c r="K1293" t="s">
        <v>3545</v>
      </c>
      <c r="L1293" t="s">
        <v>3563</v>
      </c>
      <c r="M1293" t="s">
        <v>3576</v>
      </c>
      <c r="N1293" t="s">
        <v>174</v>
      </c>
      <c r="O1293" t="s">
        <v>3576</v>
      </c>
      <c r="P1293" t="s">
        <v>4315</v>
      </c>
      <c r="Q1293" t="s">
        <v>4319</v>
      </c>
      <c r="R1293" t="s">
        <v>4323</v>
      </c>
      <c r="S1293" t="s">
        <v>5233</v>
      </c>
      <c r="T1293" t="s">
        <v>5439</v>
      </c>
      <c r="U1293" t="s">
        <v>4324</v>
      </c>
      <c r="V1293" t="s">
        <v>5876</v>
      </c>
      <c r="W1293" t="s">
        <v>6586</v>
      </c>
      <c r="AA1293" t="s">
        <v>6697</v>
      </c>
      <c r="AB1293" t="s">
        <v>6697</v>
      </c>
      <c r="AC1293" t="s">
        <v>6697</v>
      </c>
      <c r="AD1293" t="s">
        <v>6697</v>
      </c>
      <c r="AE1293" t="s">
        <v>6698</v>
      </c>
      <c r="AF1293" t="s">
        <v>6697</v>
      </c>
      <c r="AG1293" t="s">
        <v>6697</v>
      </c>
      <c r="AH1293" t="s">
        <v>6697</v>
      </c>
      <c r="AI1293" t="s">
        <v>6697</v>
      </c>
      <c r="AJ1293" t="s">
        <v>6697</v>
      </c>
      <c r="AK1293" t="s">
        <v>6697</v>
      </c>
      <c r="AL1293" t="s">
        <v>6697</v>
      </c>
      <c r="AM1293" t="s">
        <v>6697</v>
      </c>
      <c r="AN1293" t="s">
        <v>6699</v>
      </c>
      <c r="AO1293" t="s">
        <v>6697</v>
      </c>
      <c r="AP1293" t="s">
        <v>6697</v>
      </c>
      <c r="AQ1293" t="s">
        <v>6697</v>
      </c>
      <c r="AR1293" t="s">
        <v>6697</v>
      </c>
      <c r="AS1293" t="s">
        <v>6697</v>
      </c>
      <c r="AT1293">
        <v>0</v>
      </c>
      <c r="AU1293" t="s">
        <v>6697</v>
      </c>
      <c r="AV1293" t="s">
        <v>6697</v>
      </c>
      <c r="AW1293">
        <v>0</v>
      </c>
      <c r="AX1293" t="s">
        <v>6697</v>
      </c>
      <c r="AY1293" t="s">
        <v>6697</v>
      </c>
      <c r="BA1293" t="s">
        <v>6697</v>
      </c>
    </row>
    <row r="1294" spans="1:53">
      <c r="A1294" t="s">
        <v>675</v>
      </c>
      <c r="B1294" t="s">
        <v>675</v>
      </c>
      <c r="C1294" t="s">
        <v>1327</v>
      </c>
      <c r="D1294" t="s">
        <v>1943</v>
      </c>
      <c r="E1294" t="s">
        <v>1974</v>
      </c>
      <c r="F1294">
        <v>0</v>
      </c>
      <c r="G1294" t="s">
        <v>1977</v>
      </c>
      <c r="H1294" t="s">
        <v>1979</v>
      </c>
      <c r="I1294" t="s">
        <v>3266</v>
      </c>
      <c r="J1294" t="s">
        <v>3542</v>
      </c>
      <c r="K1294" t="s">
        <v>3545</v>
      </c>
      <c r="L1294" t="s">
        <v>3563</v>
      </c>
      <c r="M1294" t="s">
        <v>3985</v>
      </c>
      <c r="N1294" t="s">
        <v>174</v>
      </c>
      <c r="O1294" t="s">
        <v>3985</v>
      </c>
      <c r="P1294" t="s">
        <v>4315</v>
      </c>
      <c r="Q1294" t="s">
        <v>4319</v>
      </c>
      <c r="R1294" t="s">
        <v>4321</v>
      </c>
      <c r="S1294" t="s">
        <v>5234</v>
      </c>
      <c r="T1294" t="s">
        <v>5441</v>
      </c>
      <c r="U1294" t="s">
        <v>5440</v>
      </c>
      <c r="V1294" t="s">
        <v>5886</v>
      </c>
      <c r="W1294" t="s">
        <v>6587</v>
      </c>
      <c r="AA1294" t="s">
        <v>6697</v>
      </c>
      <c r="AB1294" t="s">
        <v>6697</v>
      </c>
      <c r="AC1294" t="s">
        <v>6697</v>
      </c>
      <c r="AD1294" t="s">
        <v>6697</v>
      </c>
      <c r="AE1294" t="s">
        <v>6697</v>
      </c>
      <c r="AF1294" t="s">
        <v>6697</v>
      </c>
      <c r="AG1294" t="s">
        <v>6697</v>
      </c>
      <c r="AH1294" t="s">
        <v>6697</v>
      </c>
      <c r="AI1294" t="s">
        <v>6697</v>
      </c>
      <c r="AJ1294" t="s">
        <v>6697</v>
      </c>
      <c r="AK1294" t="s">
        <v>6697</v>
      </c>
      <c r="AL1294" t="s">
        <v>6697</v>
      </c>
      <c r="AM1294" t="s">
        <v>6697</v>
      </c>
      <c r="AN1294" t="s">
        <v>6700</v>
      </c>
      <c r="AO1294" t="s">
        <v>6697</v>
      </c>
      <c r="AP1294" t="s">
        <v>6697</v>
      </c>
      <c r="AQ1294" t="s">
        <v>6697</v>
      </c>
      <c r="AR1294" t="s">
        <v>6697</v>
      </c>
      <c r="AS1294" t="s">
        <v>6697</v>
      </c>
      <c r="AT1294">
        <v>0</v>
      </c>
      <c r="AU1294" t="s">
        <v>6697</v>
      </c>
      <c r="AV1294" t="s">
        <v>6697</v>
      </c>
      <c r="AW1294">
        <v>21</v>
      </c>
      <c r="AX1294" t="s">
        <v>6697</v>
      </c>
      <c r="AY1294" t="s">
        <v>6697</v>
      </c>
      <c r="BA1294" t="s">
        <v>6697</v>
      </c>
    </row>
    <row r="1295" spans="1:53">
      <c r="A1295" t="s">
        <v>675</v>
      </c>
      <c r="B1295" t="s">
        <v>675</v>
      </c>
      <c r="C1295" t="s">
        <v>1591</v>
      </c>
      <c r="D1295" t="s">
        <v>174</v>
      </c>
      <c r="E1295" t="s">
        <v>1974</v>
      </c>
      <c r="F1295">
        <v>25</v>
      </c>
      <c r="G1295" t="s">
        <v>1977</v>
      </c>
      <c r="H1295" t="s">
        <v>1979</v>
      </c>
      <c r="I1295" t="s">
        <v>3267</v>
      </c>
      <c r="J1295" t="s">
        <v>3542</v>
      </c>
      <c r="K1295" t="s">
        <v>3545</v>
      </c>
      <c r="L1295" t="s">
        <v>3563</v>
      </c>
      <c r="M1295" t="s">
        <v>3985</v>
      </c>
      <c r="N1295" t="s">
        <v>174</v>
      </c>
      <c r="O1295" t="s">
        <v>3985</v>
      </c>
      <c r="P1295" t="s">
        <v>4315</v>
      </c>
      <c r="Q1295" t="s">
        <v>4319</v>
      </c>
      <c r="R1295" t="s">
        <v>4321</v>
      </c>
      <c r="S1295" t="s">
        <v>5234</v>
      </c>
      <c r="T1295" t="s">
        <v>5449</v>
      </c>
      <c r="U1295" t="s">
        <v>5455</v>
      </c>
      <c r="V1295" t="s">
        <v>5886</v>
      </c>
      <c r="W1295" t="s">
        <v>6587</v>
      </c>
      <c r="AA1295" t="s">
        <v>6697</v>
      </c>
      <c r="AB1295" t="s">
        <v>6697</v>
      </c>
      <c r="AC1295" t="s">
        <v>6697</v>
      </c>
      <c r="AD1295" t="s">
        <v>6697</v>
      </c>
      <c r="AE1295" t="s">
        <v>6697</v>
      </c>
      <c r="AF1295" t="s">
        <v>6697</v>
      </c>
      <c r="AG1295" t="s">
        <v>6697</v>
      </c>
      <c r="AH1295" t="s">
        <v>6697</v>
      </c>
      <c r="AI1295" t="s">
        <v>6698</v>
      </c>
      <c r="AJ1295" t="s">
        <v>6698</v>
      </c>
      <c r="AK1295" t="s">
        <v>6699</v>
      </c>
      <c r="AL1295" t="s">
        <v>6697</v>
      </c>
      <c r="AM1295" t="s">
        <v>6697</v>
      </c>
      <c r="AN1295" t="s">
        <v>6700</v>
      </c>
      <c r="AO1295" t="s">
        <v>6697</v>
      </c>
      <c r="AP1295" t="s">
        <v>6697</v>
      </c>
      <c r="AQ1295" t="s">
        <v>6697</v>
      </c>
      <c r="AR1295" t="s">
        <v>6697</v>
      </c>
      <c r="AS1295" t="s">
        <v>6697</v>
      </c>
      <c r="AT1295">
        <v>16409</v>
      </c>
      <c r="AU1295" t="s">
        <v>6703</v>
      </c>
      <c r="AV1295" t="s">
        <v>6703</v>
      </c>
      <c r="AW1295">
        <v>65535</v>
      </c>
      <c r="AX1295" t="s">
        <v>6703</v>
      </c>
      <c r="AY1295" t="s">
        <v>6697</v>
      </c>
      <c r="AZ1295" t="s">
        <v>6706</v>
      </c>
      <c r="BA1295" t="s">
        <v>6698</v>
      </c>
    </row>
    <row r="1296" spans="1:53">
      <c r="A1296" t="s">
        <v>675</v>
      </c>
      <c r="B1296" t="s">
        <v>675</v>
      </c>
      <c r="C1296" t="s">
        <v>174</v>
      </c>
      <c r="D1296" t="s">
        <v>174</v>
      </c>
      <c r="E1296" t="s">
        <v>1974</v>
      </c>
      <c r="F1296">
        <v>25</v>
      </c>
      <c r="G1296" t="s">
        <v>1977</v>
      </c>
      <c r="H1296" t="s">
        <v>1979</v>
      </c>
      <c r="I1296" t="s">
        <v>3268</v>
      </c>
      <c r="J1296" t="s">
        <v>3542</v>
      </c>
      <c r="K1296" t="s">
        <v>3549</v>
      </c>
      <c r="L1296" t="s">
        <v>3563</v>
      </c>
      <c r="M1296" t="s">
        <v>3985</v>
      </c>
      <c r="N1296" t="s">
        <v>174</v>
      </c>
      <c r="O1296" t="s">
        <v>3985</v>
      </c>
      <c r="P1296" t="s">
        <v>4315</v>
      </c>
      <c r="Q1296" t="s">
        <v>4319</v>
      </c>
      <c r="R1296" t="s">
        <v>4321</v>
      </c>
      <c r="S1296" t="s">
        <v>5235</v>
      </c>
      <c r="T1296" t="s">
        <v>5450</v>
      </c>
      <c r="U1296" t="s">
        <v>5462</v>
      </c>
      <c r="V1296" t="s">
        <v>5662</v>
      </c>
      <c r="W1296" t="s">
        <v>6587</v>
      </c>
      <c r="AA1296" t="s">
        <v>6697</v>
      </c>
      <c r="AB1296" t="s">
        <v>6697</v>
      </c>
      <c r="AC1296" t="s">
        <v>6697</v>
      </c>
      <c r="AD1296" t="s">
        <v>6697</v>
      </c>
      <c r="AE1296" t="s">
        <v>6697</v>
      </c>
      <c r="AF1296" t="s">
        <v>6697</v>
      </c>
      <c r="AG1296" t="s">
        <v>6697</v>
      </c>
      <c r="AH1296" t="s">
        <v>6697</v>
      </c>
      <c r="AI1296" t="s">
        <v>6698</v>
      </c>
      <c r="AJ1296" t="s">
        <v>6698</v>
      </c>
      <c r="AK1296" t="s">
        <v>6699</v>
      </c>
      <c r="AL1296" t="s">
        <v>6697</v>
      </c>
      <c r="AM1296" t="s">
        <v>6697</v>
      </c>
      <c r="AN1296" t="s">
        <v>6700</v>
      </c>
      <c r="AO1296" t="s">
        <v>6697</v>
      </c>
      <c r="AP1296" t="s">
        <v>6697</v>
      </c>
      <c r="AQ1296" t="s">
        <v>6697</v>
      </c>
      <c r="AR1296" t="s">
        <v>6697</v>
      </c>
      <c r="AS1296" t="s">
        <v>6703</v>
      </c>
      <c r="AT1296">
        <v>65535</v>
      </c>
      <c r="AU1296" t="s">
        <v>6703</v>
      </c>
      <c r="AV1296" t="s">
        <v>6703</v>
      </c>
      <c r="AW1296">
        <v>65535</v>
      </c>
      <c r="AX1296" t="s">
        <v>6703</v>
      </c>
      <c r="AY1296" t="s">
        <v>6697</v>
      </c>
      <c r="AZ1296" t="s">
        <v>6706</v>
      </c>
      <c r="BA1296" t="s">
        <v>6698</v>
      </c>
    </row>
    <row r="1297" spans="1:53">
      <c r="A1297" t="s">
        <v>676</v>
      </c>
      <c r="B1297" t="s">
        <v>637</v>
      </c>
      <c r="C1297" t="s">
        <v>1327</v>
      </c>
      <c r="D1297" t="s">
        <v>1944</v>
      </c>
      <c r="E1297" t="s">
        <v>1974</v>
      </c>
      <c r="F1297">
        <v>10</v>
      </c>
      <c r="G1297" t="s">
        <v>1977</v>
      </c>
      <c r="H1297" t="s">
        <v>1979</v>
      </c>
      <c r="I1297" t="s">
        <v>3269</v>
      </c>
      <c r="J1297" t="s">
        <v>3542</v>
      </c>
      <c r="K1297" t="s">
        <v>3545</v>
      </c>
      <c r="L1297" t="s">
        <v>3563</v>
      </c>
      <c r="M1297" t="s">
        <v>3986</v>
      </c>
      <c r="N1297" t="s">
        <v>174</v>
      </c>
      <c r="O1297" t="s">
        <v>3576</v>
      </c>
      <c r="P1297" t="s">
        <v>4315</v>
      </c>
      <c r="Q1297" t="s">
        <v>4319</v>
      </c>
      <c r="R1297" t="s">
        <v>4321</v>
      </c>
      <c r="S1297" t="s">
        <v>4508</v>
      </c>
      <c r="T1297" t="s">
        <v>5440</v>
      </c>
      <c r="U1297" t="s">
        <v>5440</v>
      </c>
      <c r="V1297" t="s">
        <v>5887</v>
      </c>
      <c r="W1297" t="s">
        <v>5889</v>
      </c>
      <c r="AA1297" t="s">
        <v>6697</v>
      </c>
      <c r="AB1297" t="s">
        <v>6697</v>
      </c>
      <c r="AC1297" t="s">
        <v>6697</v>
      </c>
      <c r="AD1297" t="s">
        <v>6697</v>
      </c>
      <c r="AE1297" t="s">
        <v>6698</v>
      </c>
      <c r="AF1297" t="s">
        <v>6697</v>
      </c>
      <c r="AG1297" t="s">
        <v>6697</v>
      </c>
      <c r="AH1297" t="s">
        <v>6697</v>
      </c>
      <c r="AI1297" t="s">
        <v>6697</v>
      </c>
      <c r="AJ1297" t="s">
        <v>6697</v>
      </c>
      <c r="AK1297" t="s">
        <v>6697</v>
      </c>
      <c r="AL1297" t="s">
        <v>6697</v>
      </c>
      <c r="AM1297" t="s">
        <v>6697</v>
      </c>
      <c r="AN1297" t="s">
        <v>6700</v>
      </c>
      <c r="AO1297" t="s">
        <v>6697</v>
      </c>
      <c r="AP1297" t="s">
        <v>6697</v>
      </c>
      <c r="AQ1297" t="s">
        <v>6697</v>
      </c>
      <c r="AR1297" t="s">
        <v>6697</v>
      </c>
      <c r="AS1297" t="s">
        <v>6697</v>
      </c>
      <c r="AT1297">
        <v>0</v>
      </c>
      <c r="AU1297" t="s">
        <v>6697</v>
      </c>
      <c r="AV1297" t="s">
        <v>6697</v>
      </c>
      <c r="AW1297">
        <v>1</v>
      </c>
      <c r="AX1297" t="s">
        <v>6697</v>
      </c>
      <c r="AY1297" t="s">
        <v>6697</v>
      </c>
      <c r="BA1297" t="s">
        <v>6697</v>
      </c>
    </row>
    <row r="1298" spans="1:53">
      <c r="A1298" t="s">
        <v>677</v>
      </c>
      <c r="B1298" t="s">
        <v>677</v>
      </c>
      <c r="C1298" t="s">
        <v>1327</v>
      </c>
      <c r="D1298" t="s">
        <v>1696</v>
      </c>
      <c r="E1298" t="s">
        <v>1974</v>
      </c>
      <c r="F1298">
        <v>0</v>
      </c>
      <c r="G1298" t="s">
        <v>1977</v>
      </c>
      <c r="H1298" t="s">
        <v>1979</v>
      </c>
      <c r="I1298" t="s">
        <v>3270</v>
      </c>
      <c r="J1298" t="s">
        <v>3542</v>
      </c>
      <c r="K1298" t="s">
        <v>3545</v>
      </c>
      <c r="L1298" t="s">
        <v>3563</v>
      </c>
      <c r="M1298" t="s">
        <v>3987</v>
      </c>
      <c r="N1298" t="s">
        <v>174</v>
      </c>
      <c r="O1298" t="s">
        <v>3987</v>
      </c>
      <c r="P1298" t="s">
        <v>4315</v>
      </c>
      <c r="Q1298" t="s">
        <v>4319</v>
      </c>
      <c r="R1298" t="s">
        <v>4321</v>
      </c>
      <c r="S1298" t="s">
        <v>5236</v>
      </c>
      <c r="T1298" t="s">
        <v>5440</v>
      </c>
      <c r="U1298" t="s">
        <v>5440</v>
      </c>
      <c r="V1298" t="s">
        <v>5578</v>
      </c>
      <c r="W1298" t="s">
        <v>6588</v>
      </c>
      <c r="AA1298" t="s">
        <v>6697</v>
      </c>
      <c r="AB1298" t="s">
        <v>6697</v>
      </c>
      <c r="AC1298" t="s">
        <v>6697</v>
      </c>
      <c r="AD1298" t="s">
        <v>6697</v>
      </c>
      <c r="AE1298" t="s">
        <v>6697</v>
      </c>
      <c r="AF1298" t="s">
        <v>6697</v>
      </c>
      <c r="AG1298" t="s">
        <v>6697</v>
      </c>
      <c r="AH1298" t="s">
        <v>6697</v>
      </c>
      <c r="AI1298" t="s">
        <v>6697</v>
      </c>
      <c r="AJ1298" t="s">
        <v>6697</v>
      </c>
      <c r="AK1298" t="s">
        <v>6697</v>
      </c>
      <c r="AL1298" t="s">
        <v>6697</v>
      </c>
      <c r="AM1298" t="s">
        <v>6697</v>
      </c>
      <c r="AN1298" t="s">
        <v>6700</v>
      </c>
      <c r="AO1298" t="s">
        <v>6697</v>
      </c>
      <c r="AP1298" t="s">
        <v>6697</v>
      </c>
      <c r="AQ1298" t="s">
        <v>6697</v>
      </c>
      <c r="AR1298" t="s">
        <v>6697</v>
      </c>
      <c r="AS1298" t="s">
        <v>6697</v>
      </c>
      <c r="AT1298">
        <v>0</v>
      </c>
      <c r="AU1298" t="s">
        <v>6697</v>
      </c>
      <c r="AV1298" t="s">
        <v>6697</v>
      </c>
      <c r="AW1298">
        <v>0</v>
      </c>
      <c r="AX1298" t="s">
        <v>6697</v>
      </c>
      <c r="AY1298" t="s">
        <v>6697</v>
      </c>
      <c r="BA1298" t="s">
        <v>6697</v>
      </c>
    </row>
    <row r="1299" spans="1:53">
      <c r="A1299" t="s">
        <v>678</v>
      </c>
      <c r="B1299" t="s">
        <v>678</v>
      </c>
      <c r="C1299" t="s">
        <v>1592</v>
      </c>
      <c r="D1299" t="s">
        <v>1943</v>
      </c>
      <c r="E1299" t="s">
        <v>1974</v>
      </c>
      <c r="F1299">
        <v>15</v>
      </c>
      <c r="G1299" t="s">
        <v>1977</v>
      </c>
      <c r="H1299" t="s">
        <v>1979</v>
      </c>
      <c r="I1299" t="s">
        <v>3271</v>
      </c>
      <c r="J1299" t="s">
        <v>3542</v>
      </c>
      <c r="K1299" t="s">
        <v>3545</v>
      </c>
      <c r="L1299" t="s">
        <v>3563</v>
      </c>
      <c r="M1299" t="s">
        <v>3987</v>
      </c>
      <c r="N1299" t="s">
        <v>174</v>
      </c>
      <c r="O1299" t="s">
        <v>3987</v>
      </c>
      <c r="P1299" t="s">
        <v>4315</v>
      </c>
      <c r="Q1299" t="s">
        <v>4319</v>
      </c>
      <c r="R1299" t="s">
        <v>4321</v>
      </c>
      <c r="S1299" t="s">
        <v>5237</v>
      </c>
      <c r="T1299" t="s">
        <v>5450</v>
      </c>
      <c r="U1299" t="s">
        <v>5440</v>
      </c>
      <c r="V1299" t="s">
        <v>5888</v>
      </c>
      <c r="W1299" t="s">
        <v>5875</v>
      </c>
      <c r="AA1299" t="s">
        <v>6697</v>
      </c>
      <c r="AB1299" t="s">
        <v>6697</v>
      </c>
      <c r="AC1299" t="s">
        <v>6697</v>
      </c>
      <c r="AD1299" t="s">
        <v>6697</v>
      </c>
      <c r="AE1299" t="s">
        <v>6697</v>
      </c>
      <c r="AF1299" t="s">
        <v>6697</v>
      </c>
      <c r="AG1299" t="s">
        <v>6697</v>
      </c>
      <c r="AH1299" t="s">
        <v>6697</v>
      </c>
      <c r="AI1299" t="s">
        <v>6698</v>
      </c>
      <c r="AJ1299" t="s">
        <v>6697</v>
      </c>
      <c r="AK1299" t="s">
        <v>6699</v>
      </c>
      <c r="AL1299" t="s">
        <v>6697</v>
      </c>
      <c r="AM1299" t="s">
        <v>6697</v>
      </c>
      <c r="AN1299" t="s">
        <v>6700</v>
      </c>
      <c r="AO1299" t="s">
        <v>6697</v>
      </c>
      <c r="AP1299" t="s">
        <v>6697</v>
      </c>
      <c r="AQ1299" t="s">
        <v>6697</v>
      </c>
      <c r="AR1299" t="s">
        <v>6697</v>
      </c>
      <c r="AS1299" t="s">
        <v>6697</v>
      </c>
      <c r="AT1299">
        <v>16411</v>
      </c>
      <c r="AU1299" t="s">
        <v>6703</v>
      </c>
      <c r="AV1299" t="s">
        <v>6697</v>
      </c>
      <c r="AW1299">
        <v>21</v>
      </c>
      <c r="AX1299" t="s">
        <v>6697</v>
      </c>
      <c r="AY1299" t="s">
        <v>6697</v>
      </c>
      <c r="AZ1299" t="s">
        <v>6706</v>
      </c>
      <c r="BA1299" t="s">
        <v>6698</v>
      </c>
    </row>
    <row r="1300" spans="1:53">
      <c r="A1300" t="s">
        <v>678</v>
      </c>
      <c r="B1300" t="s">
        <v>678</v>
      </c>
      <c r="C1300" t="s">
        <v>1592</v>
      </c>
      <c r="D1300" t="s">
        <v>174</v>
      </c>
      <c r="E1300" t="s">
        <v>1974</v>
      </c>
      <c r="F1300">
        <v>25</v>
      </c>
      <c r="G1300" t="s">
        <v>1977</v>
      </c>
      <c r="H1300" t="s">
        <v>1979</v>
      </c>
      <c r="I1300" t="s">
        <v>3272</v>
      </c>
      <c r="J1300" t="s">
        <v>3542</v>
      </c>
      <c r="K1300" t="s">
        <v>3545</v>
      </c>
      <c r="L1300" t="s">
        <v>3563</v>
      </c>
      <c r="M1300" t="s">
        <v>3987</v>
      </c>
      <c r="N1300" t="s">
        <v>174</v>
      </c>
      <c r="O1300" t="s">
        <v>3987</v>
      </c>
      <c r="P1300" t="s">
        <v>4315</v>
      </c>
      <c r="Q1300" t="s">
        <v>4319</v>
      </c>
      <c r="R1300" t="s">
        <v>4321</v>
      </c>
      <c r="S1300" t="s">
        <v>5238</v>
      </c>
      <c r="T1300" t="s">
        <v>5446</v>
      </c>
      <c r="U1300" t="s">
        <v>5547</v>
      </c>
      <c r="V1300" t="s">
        <v>5888</v>
      </c>
      <c r="W1300" t="s">
        <v>5875</v>
      </c>
      <c r="AA1300" t="s">
        <v>6697</v>
      </c>
      <c r="AB1300" t="s">
        <v>6697</v>
      </c>
      <c r="AC1300" t="s">
        <v>6697</v>
      </c>
      <c r="AD1300" t="s">
        <v>6697</v>
      </c>
      <c r="AE1300" t="s">
        <v>6697</v>
      </c>
      <c r="AF1300" t="s">
        <v>6697</v>
      </c>
      <c r="AG1300" t="s">
        <v>6697</v>
      </c>
      <c r="AH1300" t="s">
        <v>6697</v>
      </c>
      <c r="AI1300" t="s">
        <v>6698</v>
      </c>
      <c r="AJ1300" t="s">
        <v>6698</v>
      </c>
      <c r="AK1300" t="s">
        <v>6699</v>
      </c>
      <c r="AL1300" t="s">
        <v>6697</v>
      </c>
      <c r="AM1300" t="s">
        <v>6697</v>
      </c>
      <c r="AN1300" t="s">
        <v>6700</v>
      </c>
      <c r="AO1300" t="s">
        <v>6697</v>
      </c>
      <c r="AP1300" t="s">
        <v>6697</v>
      </c>
      <c r="AQ1300" t="s">
        <v>6697</v>
      </c>
      <c r="AR1300" t="s">
        <v>6697</v>
      </c>
      <c r="AS1300" t="s">
        <v>6697</v>
      </c>
      <c r="AT1300">
        <v>16411</v>
      </c>
      <c r="AU1300" t="s">
        <v>6703</v>
      </c>
      <c r="AV1300" t="s">
        <v>6703</v>
      </c>
      <c r="AW1300">
        <v>65535</v>
      </c>
      <c r="AX1300" t="s">
        <v>6703</v>
      </c>
      <c r="AY1300" t="s">
        <v>6697</v>
      </c>
      <c r="AZ1300" t="s">
        <v>6706</v>
      </c>
      <c r="BA1300" t="s">
        <v>6698</v>
      </c>
    </row>
    <row r="1301" spans="1:53">
      <c r="A1301" t="s">
        <v>679</v>
      </c>
      <c r="B1301" t="s">
        <v>917</v>
      </c>
      <c r="C1301" t="s">
        <v>1327</v>
      </c>
      <c r="D1301" t="s">
        <v>1944</v>
      </c>
      <c r="E1301" t="s">
        <v>1974</v>
      </c>
      <c r="F1301">
        <v>10</v>
      </c>
      <c r="G1301" t="s">
        <v>1977</v>
      </c>
      <c r="H1301" t="s">
        <v>1979</v>
      </c>
      <c r="I1301" t="s">
        <v>3273</v>
      </c>
      <c r="J1301" t="s">
        <v>3542</v>
      </c>
      <c r="K1301" t="s">
        <v>3545</v>
      </c>
      <c r="L1301" t="s">
        <v>3563</v>
      </c>
      <c r="M1301" t="s">
        <v>3988</v>
      </c>
      <c r="N1301" t="s">
        <v>174</v>
      </c>
      <c r="O1301" t="s">
        <v>3576</v>
      </c>
      <c r="P1301" t="s">
        <v>4315</v>
      </c>
      <c r="Q1301" t="s">
        <v>4319</v>
      </c>
      <c r="R1301" t="s">
        <v>4321</v>
      </c>
      <c r="S1301" t="s">
        <v>4508</v>
      </c>
      <c r="T1301" t="s">
        <v>5440</v>
      </c>
      <c r="U1301" t="s">
        <v>5440</v>
      </c>
      <c r="V1301" t="s">
        <v>5889</v>
      </c>
      <c r="W1301" t="s">
        <v>5889</v>
      </c>
      <c r="AA1301" t="s">
        <v>6697</v>
      </c>
      <c r="AB1301" t="s">
        <v>6697</v>
      </c>
      <c r="AC1301" t="s">
        <v>6697</v>
      </c>
      <c r="AD1301" t="s">
        <v>6697</v>
      </c>
      <c r="AE1301" t="s">
        <v>6698</v>
      </c>
      <c r="AF1301" t="s">
        <v>6697</v>
      </c>
      <c r="AG1301" t="s">
        <v>6697</v>
      </c>
      <c r="AH1301" t="s">
        <v>6697</v>
      </c>
      <c r="AI1301" t="s">
        <v>6697</v>
      </c>
      <c r="AJ1301" t="s">
        <v>6697</v>
      </c>
      <c r="AK1301" t="s">
        <v>6697</v>
      </c>
      <c r="AL1301" t="s">
        <v>6697</v>
      </c>
      <c r="AM1301" t="s">
        <v>6697</v>
      </c>
      <c r="AN1301" t="s">
        <v>6700</v>
      </c>
      <c r="AO1301" t="s">
        <v>6697</v>
      </c>
      <c r="AP1301" t="s">
        <v>6697</v>
      </c>
      <c r="AQ1301" t="s">
        <v>6697</v>
      </c>
      <c r="AR1301" t="s">
        <v>6697</v>
      </c>
      <c r="AS1301" t="s">
        <v>6697</v>
      </c>
      <c r="AT1301">
        <v>0</v>
      </c>
      <c r="AU1301" t="s">
        <v>6697</v>
      </c>
      <c r="AV1301" t="s">
        <v>6697</v>
      </c>
      <c r="AW1301">
        <v>1</v>
      </c>
      <c r="AX1301" t="s">
        <v>6697</v>
      </c>
      <c r="AY1301" t="s">
        <v>6697</v>
      </c>
      <c r="BA1301" t="s">
        <v>6697</v>
      </c>
    </row>
    <row r="1302" spans="1:53">
      <c r="A1302" t="s">
        <v>680</v>
      </c>
      <c r="B1302" t="s">
        <v>680</v>
      </c>
      <c r="C1302" t="s">
        <v>1327</v>
      </c>
      <c r="D1302" t="s">
        <v>1943</v>
      </c>
      <c r="E1302" t="s">
        <v>1974</v>
      </c>
      <c r="F1302">
        <v>0</v>
      </c>
      <c r="G1302" t="s">
        <v>1977</v>
      </c>
      <c r="H1302" t="s">
        <v>1979</v>
      </c>
      <c r="I1302" t="s">
        <v>3274</v>
      </c>
      <c r="J1302" t="s">
        <v>3542</v>
      </c>
      <c r="K1302" t="s">
        <v>3545</v>
      </c>
      <c r="L1302" t="s">
        <v>3563</v>
      </c>
      <c r="M1302" t="s">
        <v>3989</v>
      </c>
      <c r="N1302" t="s">
        <v>174</v>
      </c>
      <c r="O1302" t="s">
        <v>3989</v>
      </c>
      <c r="P1302" t="s">
        <v>4315</v>
      </c>
      <c r="Q1302" t="s">
        <v>4319</v>
      </c>
      <c r="R1302" t="s">
        <v>4321</v>
      </c>
      <c r="S1302" t="s">
        <v>5239</v>
      </c>
      <c r="T1302" t="s">
        <v>5450</v>
      </c>
      <c r="U1302" t="s">
        <v>5440</v>
      </c>
      <c r="V1302" t="s">
        <v>5890</v>
      </c>
      <c r="W1302" t="s">
        <v>6589</v>
      </c>
      <c r="AA1302" t="s">
        <v>6697</v>
      </c>
      <c r="AB1302" t="s">
        <v>6697</v>
      </c>
      <c r="AC1302" t="s">
        <v>6697</v>
      </c>
      <c r="AD1302" t="s">
        <v>6697</v>
      </c>
      <c r="AE1302" t="s">
        <v>6697</v>
      </c>
      <c r="AF1302" t="s">
        <v>6697</v>
      </c>
      <c r="AG1302" t="s">
        <v>6697</v>
      </c>
      <c r="AH1302" t="s">
        <v>6697</v>
      </c>
      <c r="AI1302" t="s">
        <v>6697</v>
      </c>
      <c r="AJ1302" t="s">
        <v>6697</v>
      </c>
      <c r="AK1302" t="s">
        <v>6697</v>
      </c>
      <c r="AL1302" t="s">
        <v>6697</v>
      </c>
      <c r="AM1302" t="s">
        <v>6697</v>
      </c>
      <c r="AN1302" t="s">
        <v>6700</v>
      </c>
      <c r="AO1302" t="s">
        <v>6697</v>
      </c>
      <c r="AP1302" t="s">
        <v>6697</v>
      </c>
      <c r="AQ1302" t="s">
        <v>6697</v>
      </c>
      <c r="AR1302" t="s">
        <v>6697</v>
      </c>
      <c r="AS1302" t="s">
        <v>6697</v>
      </c>
      <c r="AT1302">
        <v>0</v>
      </c>
      <c r="AU1302" t="s">
        <v>6697</v>
      </c>
      <c r="AV1302" t="s">
        <v>6697</v>
      </c>
      <c r="AW1302">
        <v>21</v>
      </c>
      <c r="AX1302" t="s">
        <v>6697</v>
      </c>
      <c r="AY1302" t="s">
        <v>6697</v>
      </c>
      <c r="BA1302" t="s">
        <v>6697</v>
      </c>
    </row>
    <row r="1303" spans="1:53">
      <c r="A1303" t="s">
        <v>680</v>
      </c>
      <c r="B1303" t="s">
        <v>680</v>
      </c>
      <c r="C1303" t="s">
        <v>1592</v>
      </c>
      <c r="D1303" t="s">
        <v>174</v>
      </c>
      <c r="E1303" t="s">
        <v>1974</v>
      </c>
      <c r="F1303">
        <v>25</v>
      </c>
      <c r="G1303" t="s">
        <v>1977</v>
      </c>
      <c r="H1303" t="s">
        <v>1979</v>
      </c>
      <c r="I1303" t="s">
        <v>3275</v>
      </c>
      <c r="J1303" t="s">
        <v>3542</v>
      </c>
      <c r="K1303" t="s">
        <v>3545</v>
      </c>
      <c r="L1303" t="s">
        <v>3563</v>
      </c>
      <c r="M1303" t="s">
        <v>3989</v>
      </c>
      <c r="N1303" t="s">
        <v>174</v>
      </c>
      <c r="O1303" t="s">
        <v>3989</v>
      </c>
      <c r="P1303" t="s">
        <v>4315</v>
      </c>
      <c r="Q1303" t="s">
        <v>4319</v>
      </c>
      <c r="R1303" t="s">
        <v>4321</v>
      </c>
      <c r="S1303" t="s">
        <v>5239</v>
      </c>
      <c r="T1303" t="s">
        <v>5448</v>
      </c>
      <c r="U1303" t="s">
        <v>5548</v>
      </c>
      <c r="V1303" t="s">
        <v>5890</v>
      </c>
      <c r="W1303" t="s">
        <v>6589</v>
      </c>
      <c r="AA1303" t="s">
        <v>6697</v>
      </c>
      <c r="AB1303" t="s">
        <v>6697</v>
      </c>
      <c r="AC1303" t="s">
        <v>6697</v>
      </c>
      <c r="AD1303" t="s">
        <v>6697</v>
      </c>
      <c r="AE1303" t="s">
        <v>6697</v>
      </c>
      <c r="AF1303" t="s">
        <v>6697</v>
      </c>
      <c r="AG1303" t="s">
        <v>6697</v>
      </c>
      <c r="AH1303" t="s">
        <v>6697</v>
      </c>
      <c r="AI1303" t="s">
        <v>6698</v>
      </c>
      <c r="AJ1303" t="s">
        <v>6698</v>
      </c>
      <c r="AK1303" t="s">
        <v>6699</v>
      </c>
      <c r="AL1303" t="s">
        <v>6697</v>
      </c>
      <c r="AM1303" t="s">
        <v>6697</v>
      </c>
      <c r="AN1303" t="s">
        <v>6700</v>
      </c>
      <c r="AO1303" t="s">
        <v>6697</v>
      </c>
      <c r="AP1303" t="s">
        <v>6697</v>
      </c>
      <c r="AQ1303" t="s">
        <v>6697</v>
      </c>
      <c r="AR1303" t="s">
        <v>6697</v>
      </c>
      <c r="AS1303" t="s">
        <v>6697</v>
      </c>
      <c r="AT1303">
        <v>16411</v>
      </c>
      <c r="AU1303" t="s">
        <v>6703</v>
      </c>
      <c r="AV1303" t="s">
        <v>6703</v>
      </c>
      <c r="AW1303">
        <v>65535</v>
      </c>
      <c r="AX1303" t="s">
        <v>6703</v>
      </c>
      <c r="AY1303" t="s">
        <v>6697</v>
      </c>
      <c r="AZ1303" t="s">
        <v>6706</v>
      </c>
      <c r="BA1303" t="s">
        <v>6698</v>
      </c>
    </row>
    <row r="1304" spans="1:53">
      <c r="A1304" t="s">
        <v>681</v>
      </c>
      <c r="B1304" t="s">
        <v>918</v>
      </c>
      <c r="C1304" t="s">
        <v>1327</v>
      </c>
      <c r="D1304" t="s">
        <v>1944</v>
      </c>
      <c r="E1304" t="s">
        <v>1974</v>
      </c>
      <c r="F1304">
        <v>10</v>
      </c>
      <c r="G1304" t="s">
        <v>1977</v>
      </c>
      <c r="H1304" t="s">
        <v>1979</v>
      </c>
      <c r="I1304" t="s">
        <v>3276</v>
      </c>
      <c r="J1304" t="s">
        <v>3542</v>
      </c>
      <c r="K1304" t="s">
        <v>3545</v>
      </c>
      <c r="L1304" t="s">
        <v>3563</v>
      </c>
      <c r="M1304" t="s">
        <v>3990</v>
      </c>
      <c r="N1304" t="s">
        <v>174</v>
      </c>
      <c r="O1304" t="s">
        <v>3970</v>
      </c>
      <c r="P1304" t="s">
        <v>4315</v>
      </c>
      <c r="Q1304" t="s">
        <v>4319</v>
      </c>
      <c r="R1304" t="s">
        <v>4321</v>
      </c>
      <c r="S1304" t="s">
        <v>4508</v>
      </c>
      <c r="T1304" t="s">
        <v>5439</v>
      </c>
      <c r="U1304" t="s">
        <v>4324</v>
      </c>
      <c r="V1304" t="s">
        <v>5891</v>
      </c>
      <c r="W1304" t="s">
        <v>6590</v>
      </c>
      <c r="AA1304" t="s">
        <v>6697</v>
      </c>
      <c r="AB1304" t="s">
        <v>6697</v>
      </c>
      <c r="AC1304" t="s">
        <v>6697</v>
      </c>
      <c r="AD1304" t="s">
        <v>6697</v>
      </c>
      <c r="AE1304" t="s">
        <v>6698</v>
      </c>
      <c r="AF1304" t="s">
        <v>6697</v>
      </c>
      <c r="AG1304" t="s">
        <v>6697</v>
      </c>
      <c r="AH1304" t="s">
        <v>6697</v>
      </c>
      <c r="AI1304" t="s">
        <v>6697</v>
      </c>
      <c r="AJ1304" t="s">
        <v>6697</v>
      </c>
      <c r="AK1304" t="s">
        <v>6697</v>
      </c>
      <c r="AL1304" t="s">
        <v>6697</v>
      </c>
      <c r="AM1304" t="s">
        <v>6697</v>
      </c>
      <c r="AN1304" t="s">
        <v>6700</v>
      </c>
      <c r="AO1304" t="s">
        <v>6697</v>
      </c>
      <c r="AP1304" t="s">
        <v>6697</v>
      </c>
      <c r="AQ1304" t="s">
        <v>6697</v>
      </c>
      <c r="AR1304" t="s">
        <v>6697</v>
      </c>
      <c r="AS1304" t="s">
        <v>6697</v>
      </c>
      <c r="AT1304">
        <v>0</v>
      </c>
      <c r="AU1304" t="s">
        <v>6697</v>
      </c>
      <c r="AV1304" t="s">
        <v>6697</v>
      </c>
      <c r="AW1304">
        <v>1</v>
      </c>
      <c r="AX1304" t="s">
        <v>6697</v>
      </c>
      <c r="AY1304" t="s">
        <v>6697</v>
      </c>
      <c r="BA1304" t="s">
        <v>6697</v>
      </c>
    </row>
    <row r="1305" spans="1:53">
      <c r="A1305" t="s">
        <v>682</v>
      </c>
      <c r="B1305" t="s">
        <v>683</v>
      </c>
      <c r="C1305" t="s">
        <v>1327</v>
      </c>
      <c r="D1305" t="s">
        <v>1909</v>
      </c>
      <c r="E1305" t="s">
        <v>1974</v>
      </c>
      <c r="F1305">
        <v>0</v>
      </c>
      <c r="G1305" t="s">
        <v>1977</v>
      </c>
      <c r="H1305" t="s">
        <v>1979</v>
      </c>
      <c r="I1305" t="s">
        <v>3277</v>
      </c>
      <c r="J1305" t="s">
        <v>3542</v>
      </c>
      <c r="K1305" t="s">
        <v>3545</v>
      </c>
      <c r="L1305" t="s">
        <v>3563</v>
      </c>
      <c r="M1305" t="s">
        <v>3576</v>
      </c>
      <c r="N1305" t="s">
        <v>174</v>
      </c>
      <c r="O1305" t="s">
        <v>3991</v>
      </c>
      <c r="P1305" t="s">
        <v>4315</v>
      </c>
      <c r="Q1305" t="s">
        <v>4319</v>
      </c>
      <c r="R1305" t="s">
        <v>4321</v>
      </c>
      <c r="S1305" t="s">
        <v>4815</v>
      </c>
      <c r="T1305" t="s">
        <v>5440</v>
      </c>
      <c r="U1305" t="s">
        <v>5440</v>
      </c>
      <c r="V1305" t="s">
        <v>5892</v>
      </c>
      <c r="W1305" t="s">
        <v>6591</v>
      </c>
      <c r="AA1305" t="s">
        <v>6697</v>
      </c>
      <c r="AB1305" t="s">
        <v>6697</v>
      </c>
      <c r="AC1305" t="s">
        <v>6697</v>
      </c>
      <c r="AD1305" t="s">
        <v>6697</v>
      </c>
      <c r="AE1305" t="s">
        <v>6697</v>
      </c>
      <c r="AF1305" t="s">
        <v>6697</v>
      </c>
      <c r="AG1305" t="s">
        <v>6697</v>
      </c>
      <c r="AH1305" t="s">
        <v>6697</v>
      </c>
      <c r="AI1305" t="s">
        <v>6697</v>
      </c>
      <c r="AJ1305" t="s">
        <v>6697</v>
      </c>
      <c r="AK1305" t="s">
        <v>6697</v>
      </c>
      <c r="AL1305" t="s">
        <v>6697</v>
      </c>
      <c r="AM1305" t="s">
        <v>6697</v>
      </c>
      <c r="AN1305" t="s">
        <v>6700</v>
      </c>
      <c r="AO1305" t="s">
        <v>6697</v>
      </c>
      <c r="AP1305" t="s">
        <v>6697</v>
      </c>
      <c r="AQ1305" t="s">
        <v>6697</v>
      </c>
      <c r="AR1305" t="s">
        <v>6697</v>
      </c>
      <c r="AS1305" t="s">
        <v>6697</v>
      </c>
      <c r="AT1305">
        <v>0</v>
      </c>
      <c r="AU1305" t="s">
        <v>6697</v>
      </c>
      <c r="AV1305" t="s">
        <v>6697</v>
      </c>
      <c r="AW1305">
        <v>101</v>
      </c>
      <c r="AX1305" t="s">
        <v>6697</v>
      </c>
      <c r="AY1305" t="s">
        <v>6697</v>
      </c>
      <c r="BA1305" t="s">
        <v>6697</v>
      </c>
    </row>
    <row r="1306" spans="1:53">
      <c r="A1306" t="s">
        <v>682</v>
      </c>
      <c r="B1306" t="s">
        <v>683</v>
      </c>
      <c r="C1306" t="s">
        <v>1592</v>
      </c>
      <c r="D1306" t="s">
        <v>174</v>
      </c>
      <c r="E1306" t="s">
        <v>1974</v>
      </c>
      <c r="F1306">
        <v>25</v>
      </c>
      <c r="G1306" t="s">
        <v>1977</v>
      </c>
      <c r="H1306" t="s">
        <v>1979</v>
      </c>
      <c r="I1306" t="s">
        <v>3278</v>
      </c>
      <c r="J1306" t="s">
        <v>3542</v>
      </c>
      <c r="K1306" t="s">
        <v>3545</v>
      </c>
      <c r="L1306" t="s">
        <v>3563</v>
      </c>
      <c r="M1306" t="s">
        <v>3576</v>
      </c>
      <c r="N1306" t="s">
        <v>174</v>
      </c>
      <c r="O1306" t="s">
        <v>3991</v>
      </c>
      <c r="P1306" t="s">
        <v>4315</v>
      </c>
      <c r="Q1306" t="s">
        <v>4319</v>
      </c>
      <c r="R1306" t="s">
        <v>4321</v>
      </c>
      <c r="S1306" t="s">
        <v>4815</v>
      </c>
      <c r="T1306" t="s">
        <v>5451</v>
      </c>
      <c r="U1306" t="s">
        <v>5444</v>
      </c>
      <c r="V1306" t="s">
        <v>5892</v>
      </c>
      <c r="W1306" t="s">
        <v>6591</v>
      </c>
      <c r="AA1306" t="s">
        <v>6697</v>
      </c>
      <c r="AB1306" t="s">
        <v>6697</v>
      </c>
      <c r="AC1306" t="s">
        <v>6697</v>
      </c>
      <c r="AD1306" t="s">
        <v>6697</v>
      </c>
      <c r="AE1306" t="s">
        <v>6697</v>
      </c>
      <c r="AF1306" t="s">
        <v>6697</v>
      </c>
      <c r="AG1306" t="s">
        <v>6697</v>
      </c>
      <c r="AH1306" t="s">
        <v>6697</v>
      </c>
      <c r="AI1306" t="s">
        <v>6698</v>
      </c>
      <c r="AJ1306" t="s">
        <v>6698</v>
      </c>
      <c r="AK1306" t="s">
        <v>6699</v>
      </c>
      <c r="AL1306" t="s">
        <v>6697</v>
      </c>
      <c r="AM1306" t="s">
        <v>6697</v>
      </c>
      <c r="AN1306" t="s">
        <v>6700</v>
      </c>
      <c r="AO1306" t="s">
        <v>6697</v>
      </c>
      <c r="AP1306" t="s">
        <v>6697</v>
      </c>
      <c r="AQ1306" t="s">
        <v>6697</v>
      </c>
      <c r="AR1306" t="s">
        <v>6697</v>
      </c>
      <c r="AS1306" t="s">
        <v>6697</v>
      </c>
      <c r="AT1306">
        <v>16411</v>
      </c>
      <c r="AU1306" t="s">
        <v>6703</v>
      </c>
      <c r="AV1306" t="s">
        <v>6703</v>
      </c>
      <c r="AW1306">
        <v>65535</v>
      </c>
      <c r="AX1306" t="s">
        <v>6703</v>
      </c>
      <c r="AY1306" t="s">
        <v>6697</v>
      </c>
      <c r="AZ1306" t="s">
        <v>6706</v>
      </c>
      <c r="BA1306" t="s">
        <v>6698</v>
      </c>
    </row>
    <row r="1307" spans="1:53">
      <c r="A1307" t="s">
        <v>683</v>
      </c>
      <c r="B1307" t="s">
        <v>682</v>
      </c>
      <c r="C1307" t="s">
        <v>1592</v>
      </c>
      <c r="D1307" t="s">
        <v>174</v>
      </c>
      <c r="E1307" t="s">
        <v>1974</v>
      </c>
      <c r="F1307">
        <v>25</v>
      </c>
      <c r="G1307" t="s">
        <v>1977</v>
      </c>
      <c r="H1307" t="s">
        <v>1979</v>
      </c>
      <c r="I1307" t="s">
        <v>3279</v>
      </c>
      <c r="J1307" t="s">
        <v>3542</v>
      </c>
      <c r="K1307" t="s">
        <v>3545</v>
      </c>
      <c r="L1307" t="s">
        <v>3563</v>
      </c>
      <c r="M1307" t="s">
        <v>3991</v>
      </c>
      <c r="N1307" t="s">
        <v>174</v>
      </c>
      <c r="O1307" t="s">
        <v>3576</v>
      </c>
      <c r="P1307" t="s">
        <v>4315</v>
      </c>
      <c r="Q1307" t="s">
        <v>4319</v>
      </c>
      <c r="R1307" t="s">
        <v>4321</v>
      </c>
      <c r="S1307" t="s">
        <v>4815</v>
      </c>
      <c r="T1307" t="s">
        <v>5441</v>
      </c>
      <c r="U1307" t="s">
        <v>5444</v>
      </c>
      <c r="V1307" t="s">
        <v>5892</v>
      </c>
      <c r="W1307" t="s">
        <v>6591</v>
      </c>
      <c r="AA1307" t="s">
        <v>6697</v>
      </c>
      <c r="AB1307" t="s">
        <v>6697</v>
      </c>
      <c r="AC1307" t="s">
        <v>6697</v>
      </c>
      <c r="AD1307" t="s">
        <v>6697</v>
      </c>
      <c r="AE1307" t="s">
        <v>6697</v>
      </c>
      <c r="AF1307" t="s">
        <v>6697</v>
      </c>
      <c r="AG1307" t="s">
        <v>6697</v>
      </c>
      <c r="AH1307" t="s">
        <v>6697</v>
      </c>
      <c r="AI1307" t="s">
        <v>6698</v>
      </c>
      <c r="AJ1307" t="s">
        <v>6698</v>
      </c>
      <c r="AK1307" t="s">
        <v>6699</v>
      </c>
      <c r="AL1307" t="s">
        <v>6697</v>
      </c>
      <c r="AM1307" t="s">
        <v>6697</v>
      </c>
      <c r="AN1307" t="s">
        <v>6700</v>
      </c>
      <c r="AO1307" t="s">
        <v>6697</v>
      </c>
      <c r="AP1307" t="s">
        <v>6697</v>
      </c>
      <c r="AQ1307" t="s">
        <v>6697</v>
      </c>
      <c r="AR1307" t="s">
        <v>6697</v>
      </c>
      <c r="AS1307" t="s">
        <v>6697</v>
      </c>
      <c r="AT1307">
        <v>16411</v>
      </c>
      <c r="AU1307" t="s">
        <v>6703</v>
      </c>
      <c r="AV1307" t="s">
        <v>6703</v>
      </c>
      <c r="AW1307">
        <v>65535</v>
      </c>
      <c r="AX1307" t="s">
        <v>6703</v>
      </c>
      <c r="AY1307" t="s">
        <v>6697</v>
      </c>
      <c r="AZ1307" t="s">
        <v>6706</v>
      </c>
      <c r="BA1307" t="s">
        <v>6698</v>
      </c>
    </row>
    <row r="1308" spans="1:53">
      <c r="A1308" t="s">
        <v>684</v>
      </c>
      <c r="B1308" t="s">
        <v>685</v>
      </c>
      <c r="C1308" t="s">
        <v>1592</v>
      </c>
      <c r="D1308" t="s">
        <v>174</v>
      </c>
      <c r="E1308" t="s">
        <v>1974</v>
      </c>
      <c r="F1308">
        <v>25</v>
      </c>
      <c r="G1308" t="s">
        <v>1977</v>
      </c>
      <c r="H1308" t="s">
        <v>1979</v>
      </c>
      <c r="I1308" t="s">
        <v>3280</v>
      </c>
      <c r="J1308" t="s">
        <v>3542</v>
      </c>
      <c r="K1308" t="s">
        <v>3545</v>
      </c>
      <c r="L1308" t="s">
        <v>3563</v>
      </c>
      <c r="M1308" t="s">
        <v>3576</v>
      </c>
      <c r="N1308" t="s">
        <v>174</v>
      </c>
      <c r="O1308" t="s">
        <v>3991</v>
      </c>
      <c r="P1308" t="s">
        <v>4315</v>
      </c>
      <c r="Q1308" t="s">
        <v>4319</v>
      </c>
      <c r="R1308" t="s">
        <v>4321</v>
      </c>
      <c r="S1308" t="s">
        <v>4815</v>
      </c>
      <c r="T1308" t="s">
        <v>5441</v>
      </c>
      <c r="U1308" t="s">
        <v>5458</v>
      </c>
      <c r="V1308" t="s">
        <v>5892</v>
      </c>
      <c r="W1308" t="s">
        <v>6592</v>
      </c>
      <c r="AA1308" t="s">
        <v>6697</v>
      </c>
      <c r="AB1308" t="s">
        <v>6697</v>
      </c>
      <c r="AC1308" t="s">
        <v>6697</v>
      </c>
      <c r="AD1308" t="s">
        <v>6697</v>
      </c>
      <c r="AE1308" t="s">
        <v>6697</v>
      </c>
      <c r="AF1308" t="s">
        <v>6697</v>
      </c>
      <c r="AG1308" t="s">
        <v>6697</v>
      </c>
      <c r="AH1308" t="s">
        <v>6697</v>
      </c>
      <c r="AI1308" t="s">
        <v>6698</v>
      </c>
      <c r="AJ1308" t="s">
        <v>6698</v>
      </c>
      <c r="AK1308" t="s">
        <v>6699</v>
      </c>
      <c r="AL1308" t="s">
        <v>6697</v>
      </c>
      <c r="AM1308" t="s">
        <v>6697</v>
      </c>
      <c r="AN1308" t="s">
        <v>6700</v>
      </c>
      <c r="AO1308" t="s">
        <v>6697</v>
      </c>
      <c r="AP1308" t="s">
        <v>6697</v>
      </c>
      <c r="AQ1308" t="s">
        <v>6697</v>
      </c>
      <c r="AR1308" t="s">
        <v>6697</v>
      </c>
      <c r="AS1308" t="s">
        <v>6697</v>
      </c>
      <c r="AT1308">
        <v>16411</v>
      </c>
      <c r="AU1308" t="s">
        <v>6703</v>
      </c>
      <c r="AV1308" t="s">
        <v>6703</v>
      </c>
      <c r="AW1308">
        <v>65535</v>
      </c>
      <c r="AX1308" t="s">
        <v>6703</v>
      </c>
      <c r="AY1308" t="s">
        <v>6697</v>
      </c>
      <c r="AZ1308" t="s">
        <v>6706</v>
      </c>
      <c r="BA1308" t="s">
        <v>6698</v>
      </c>
    </row>
    <row r="1309" spans="1:53">
      <c r="A1309" t="s">
        <v>685</v>
      </c>
      <c r="B1309" t="s">
        <v>684</v>
      </c>
      <c r="C1309" t="s">
        <v>1592</v>
      </c>
      <c r="D1309" t="s">
        <v>174</v>
      </c>
      <c r="E1309" t="s">
        <v>1974</v>
      </c>
      <c r="F1309">
        <v>25</v>
      </c>
      <c r="G1309" t="s">
        <v>1977</v>
      </c>
      <c r="H1309" t="s">
        <v>1979</v>
      </c>
      <c r="I1309" t="s">
        <v>3281</v>
      </c>
      <c r="J1309" t="s">
        <v>3542</v>
      </c>
      <c r="K1309" t="s">
        <v>3545</v>
      </c>
      <c r="L1309" t="s">
        <v>3563</v>
      </c>
      <c r="M1309" t="s">
        <v>3991</v>
      </c>
      <c r="N1309" t="s">
        <v>174</v>
      </c>
      <c r="O1309" t="s">
        <v>3576</v>
      </c>
      <c r="P1309" t="s">
        <v>4315</v>
      </c>
      <c r="Q1309" t="s">
        <v>4319</v>
      </c>
      <c r="R1309" t="s">
        <v>4321</v>
      </c>
      <c r="S1309" t="s">
        <v>4815</v>
      </c>
      <c r="T1309" t="s">
        <v>5440</v>
      </c>
      <c r="U1309" t="s">
        <v>5444</v>
      </c>
      <c r="V1309" t="s">
        <v>5892</v>
      </c>
      <c r="W1309" t="s">
        <v>6593</v>
      </c>
      <c r="AA1309" t="s">
        <v>6697</v>
      </c>
      <c r="AB1309" t="s">
        <v>6697</v>
      </c>
      <c r="AC1309" t="s">
        <v>6697</v>
      </c>
      <c r="AD1309" t="s">
        <v>6697</v>
      </c>
      <c r="AE1309" t="s">
        <v>6697</v>
      </c>
      <c r="AF1309" t="s">
        <v>6697</v>
      </c>
      <c r="AG1309" t="s">
        <v>6697</v>
      </c>
      <c r="AH1309" t="s">
        <v>6697</v>
      </c>
      <c r="AI1309" t="s">
        <v>6698</v>
      </c>
      <c r="AJ1309" t="s">
        <v>6698</v>
      </c>
      <c r="AK1309" t="s">
        <v>6699</v>
      </c>
      <c r="AL1309" t="s">
        <v>6697</v>
      </c>
      <c r="AM1309" t="s">
        <v>6697</v>
      </c>
      <c r="AN1309" t="s">
        <v>6700</v>
      </c>
      <c r="AO1309" t="s">
        <v>6697</v>
      </c>
      <c r="AP1309" t="s">
        <v>6697</v>
      </c>
      <c r="AQ1309" t="s">
        <v>6697</v>
      </c>
      <c r="AR1309" t="s">
        <v>6697</v>
      </c>
      <c r="AS1309" t="s">
        <v>6697</v>
      </c>
      <c r="AT1309">
        <v>16411</v>
      </c>
      <c r="AU1309" t="s">
        <v>6703</v>
      </c>
      <c r="AV1309" t="s">
        <v>6703</v>
      </c>
      <c r="AW1309">
        <v>65535</v>
      </c>
      <c r="AX1309" t="s">
        <v>6703</v>
      </c>
      <c r="AY1309" t="s">
        <v>6697</v>
      </c>
      <c r="AZ1309" t="s">
        <v>6706</v>
      </c>
      <c r="BA1309" t="s">
        <v>6698</v>
      </c>
    </row>
    <row r="1310" spans="1:53">
      <c r="A1310" t="s">
        <v>686</v>
      </c>
      <c r="B1310" t="s">
        <v>688</v>
      </c>
      <c r="C1310" t="s">
        <v>1592</v>
      </c>
      <c r="D1310" t="s">
        <v>174</v>
      </c>
      <c r="E1310" t="s">
        <v>1974</v>
      </c>
      <c r="F1310">
        <v>25</v>
      </c>
      <c r="G1310" t="s">
        <v>1977</v>
      </c>
      <c r="H1310" t="s">
        <v>1979</v>
      </c>
      <c r="I1310" t="s">
        <v>3282</v>
      </c>
      <c r="J1310" t="s">
        <v>3542</v>
      </c>
      <c r="K1310" t="s">
        <v>3545</v>
      </c>
      <c r="L1310" t="s">
        <v>3563</v>
      </c>
      <c r="M1310" t="s">
        <v>3576</v>
      </c>
      <c r="N1310" t="s">
        <v>174</v>
      </c>
      <c r="O1310" t="s">
        <v>3991</v>
      </c>
      <c r="P1310" t="s">
        <v>4315</v>
      </c>
      <c r="Q1310" t="s">
        <v>4319</v>
      </c>
      <c r="R1310" t="s">
        <v>4321</v>
      </c>
      <c r="S1310" t="s">
        <v>4815</v>
      </c>
      <c r="T1310" t="s">
        <v>5451</v>
      </c>
      <c r="U1310" t="s">
        <v>5461</v>
      </c>
      <c r="V1310" t="s">
        <v>5892</v>
      </c>
      <c r="W1310" t="s">
        <v>6592</v>
      </c>
      <c r="AA1310" t="s">
        <v>6697</v>
      </c>
      <c r="AB1310" t="s">
        <v>6697</v>
      </c>
      <c r="AC1310" t="s">
        <v>6697</v>
      </c>
      <c r="AD1310" t="s">
        <v>6697</v>
      </c>
      <c r="AE1310" t="s">
        <v>6697</v>
      </c>
      <c r="AF1310" t="s">
        <v>6697</v>
      </c>
      <c r="AG1310" t="s">
        <v>6697</v>
      </c>
      <c r="AH1310" t="s">
        <v>6697</v>
      </c>
      <c r="AI1310" t="s">
        <v>6698</v>
      </c>
      <c r="AJ1310" t="s">
        <v>6698</v>
      </c>
      <c r="AK1310" t="s">
        <v>6699</v>
      </c>
      <c r="AL1310" t="s">
        <v>6697</v>
      </c>
      <c r="AM1310" t="s">
        <v>6697</v>
      </c>
      <c r="AN1310" t="s">
        <v>6700</v>
      </c>
      <c r="AO1310" t="s">
        <v>6697</v>
      </c>
      <c r="AP1310" t="s">
        <v>6697</v>
      </c>
      <c r="AQ1310" t="s">
        <v>6697</v>
      </c>
      <c r="AR1310" t="s">
        <v>6697</v>
      </c>
      <c r="AS1310" t="s">
        <v>6697</v>
      </c>
      <c r="AT1310">
        <v>16411</v>
      </c>
      <c r="AU1310" t="s">
        <v>6703</v>
      </c>
      <c r="AV1310" t="s">
        <v>6703</v>
      </c>
      <c r="AW1310">
        <v>65535</v>
      </c>
      <c r="AX1310" t="s">
        <v>6703</v>
      </c>
      <c r="AY1310" t="s">
        <v>6697</v>
      </c>
      <c r="AZ1310" t="s">
        <v>6706</v>
      </c>
      <c r="BA1310" t="s">
        <v>6698</v>
      </c>
    </row>
    <row r="1311" spans="1:53">
      <c r="A1311" t="s">
        <v>686</v>
      </c>
      <c r="B1311" t="s">
        <v>688</v>
      </c>
      <c r="C1311" t="s">
        <v>1327</v>
      </c>
      <c r="D1311" t="s">
        <v>1909</v>
      </c>
      <c r="E1311" t="s">
        <v>1974</v>
      </c>
      <c r="F1311">
        <v>0</v>
      </c>
      <c r="G1311" t="s">
        <v>1977</v>
      </c>
      <c r="H1311" t="s">
        <v>1979</v>
      </c>
      <c r="I1311" t="s">
        <v>3283</v>
      </c>
      <c r="J1311" t="s">
        <v>3542</v>
      </c>
      <c r="K1311" t="s">
        <v>3545</v>
      </c>
      <c r="L1311" t="s">
        <v>3563</v>
      </c>
      <c r="M1311" t="s">
        <v>3576</v>
      </c>
      <c r="N1311" t="s">
        <v>174</v>
      </c>
      <c r="O1311" t="s">
        <v>3991</v>
      </c>
      <c r="P1311" t="s">
        <v>4315</v>
      </c>
      <c r="Q1311" t="s">
        <v>4319</v>
      </c>
      <c r="R1311" t="s">
        <v>4321</v>
      </c>
      <c r="S1311" t="s">
        <v>4815</v>
      </c>
      <c r="T1311" t="s">
        <v>5439</v>
      </c>
      <c r="U1311" t="s">
        <v>4324</v>
      </c>
      <c r="V1311" t="s">
        <v>5892</v>
      </c>
      <c r="W1311" t="s">
        <v>6594</v>
      </c>
      <c r="AA1311" t="s">
        <v>6697</v>
      </c>
      <c r="AB1311" t="s">
        <v>6697</v>
      </c>
      <c r="AC1311" t="s">
        <v>6697</v>
      </c>
      <c r="AD1311" t="s">
        <v>6697</v>
      </c>
      <c r="AE1311" t="s">
        <v>6697</v>
      </c>
      <c r="AF1311" t="s">
        <v>6697</v>
      </c>
      <c r="AG1311" t="s">
        <v>6697</v>
      </c>
      <c r="AH1311" t="s">
        <v>6697</v>
      </c>
      <c r="AI1311" t="s">
        <v>6697</v>
      </c>
      <c r="AJ1311" t="s">
        <v>6697</v>
      </c>
      <c r="AK1311" t="s">
        <v>6697</v>
      </c>
      <c r="AL1311" t="s">
        <v>6697</v>
      </c>
      <c r="AM1311" t="s">
        <v>6697</v>
      </c>
      <c r="AN1311" t="s">
        <v>6700</v>
      </c>
      <c r="AO1311" t="s">
        <v>6697</v>
      </c>
      <c r="AP1311" t="s">
        <v>6697</v>
      </c>
      <c r="AQ1311" t="s">
        <v>6697</v>
      </c>
      <c r="AR1311" t="s">
        <v>6697</v>
      </c>
      <c r="AS1311" t="s">
        <v>6697</v>
      </c>
      <c r="AT1311">
        <v>0</v>
      </c>
      <c r="AU1311" t="s">
        <v>6697</v>
      </c>
      <c r="AV1311" t="s">
        <v>6697</v>
      </c>
      <c r="AW1311">
        <v>101</v>
      </c>
      <c r="AX1311" t="s">
        <v>6697</v>
      </c>
      <c r="AY1311" t="s">
        <v>6697</v>
      </c>
      <c r="BA1311" t="s">
        <v>6697</v>
      </c>
    </row>
    <row r="1312" spans="1:53">
      <c r="A1312" t="s">
        <v>686</v>
      </c>
      <c r="B1312" t="s">
        <v>1242</v>
      </c>
      <c r="C1312" t="s">
        <v>1327</v>
      </c>
      <c r="D1312" t="s">
        <v>1678</v>
      </c>
      <c r="E1312" t="s">
        <v>1974</v>
      </c>
      <c r="F1312">
        <v>0</v>
      </c>
      <c r="G1312" t="s">
        <v>1977</v>
      </c>
      <c r="H1312" t="s">
        <v>1979</v>
      </c>
      <c r="I1312" t="s">
        <v>3284</v>
      </c>
      <c r="J1312" t="s">
        <v>3542</v>
      </c>
      <c r="K1312" t="s">
        <v>3545</v>
      </c>
      <c r="L1312" t="s">
        <v>3563</v>
      </c>
      <c r="M1312" t="s">
        <v>3576</v>
      </c>
      <c r="N1312" t="s">
        <v>174</v>
      </c>
      <c r="O1312" t="s">
        <v>3988</v>
      </c>
      <c r="P1312" t="s">
        <v>4315</v>
      </c>
      <c r="Q1312" t="s">
        <v>4319</v>
      </c>
      <c r="R1312" t="s">
        <v>4321</v>
      </c>
      <c r="S1312" t="s">
        <v>4508</v>
      </c>
      <c r="T1312" t="s">
        <v>5440</v>
      </c>
      <c r="U1312" t="s">
        <v>5440</v>
      </c>
      <c r="V1312" t="s">
        <v>5893</v>
      </c>
      <c r="W1312" t="s">
        <v>5893</v>
      </c>
      <c r="AA1312" t="s">
        <v>6697</v>
      </c>
      <c r="AB1312" t="s">
        <v>6697</v>
      </c>
      <c r="AC1312" t="s">
        <v>6697</v>
      </c>
      <c r="AD1312" t="s">
        <v>6697</v>
      </c>
      <c r="AE1312" t="s">
        <v>6697</v>
      </c>
      <c r="AF1312" t="s">
        <v>6697</v>
      </c>
      <c r="AG1312" t="s">
        <v>6697</v>
      </c>
      <c r="AH1312" t="s">
        <v>6697</v>
      </c>
      <c r="AI1312" t="s">
        <v>6697</v>
      </c>
      <c r="AJ1312" t="s">
        <v>6697</v>
      </c>
      <c r="AK1312" t="s">
        <v>6697</v>
      </c>
      <c r="AL1312" t="s">
        <v>6697</v>
      </c>
      <c r="AM1312" t="s">
        <v>6697</v>
      </c>
      <c r="AN1312" t="s">
        <v>6700</v>
      </c>
      <c r="AO1312" t="s">
        <v>6697</v>
      </c>
      <c r="AP1312" t="s">
        <v>6697</v>
      </c>
      <c r="AQ1312" t="s">
        <v>6697</v>
      </c>
      <c r="AR1312" t="s">
        <v>6697</v>
      </c>
      <c r="AS1312" t="s">
        <v>6697</v>
      </c>
      <c r="AT1312">
        <v>0</v>
      </c>
      <c r="AU1312" t="s">
        <v>6697</v>
      </c>
      <c r="AV1312" t="s">
        <v>6697</v>
      </c>
      <c r="AW1312">
        <v>0</v>
      </c>
      <c r="AX1312" t="s">
        <v>6697</v>
      </c>
      <c r="AY1312" t="s">
        <v>6697</v>
      </c>
      <c r="BA1312" t="s">
        <v>6697</v>
      </c>
    </row>
    <row r="1313" spans="1:53">
      <c r="A1313" t="s">
        <v>684</v>
      </c>
      <c r="B1313" t="s">
        <v>1243</v>
      </c>
      <c r="C1313" t="s">
        <v>1327</v>
      </c>
      <c r="D1313" t="s">
        <v>1678</v>
      </c>
      <c r="E1313" t="s">
        <v>1974</v>
      </c>
      <c r="F1313">
        <v>0</v>
      </c>
      <c r="G1313" t="s">
        <v>1977</v>
      </c>
      <c r="H1313" t="s">
        <v>1979</v>
      </c>
      <c r="I1313" t="s">
        <v>3285</v>
      </c>
      <c r="J1313" t="s">
        <v>3542</v>
      </c>
      <c r="K1313" t="s">
        <v>3545</v>
      </c>
      <c r="L1313" t="s">
        <v>3563</v>
      </c>
      <c r="M1313" t="s">
        <v>3576</v>
      </c>
      <c r="N1313" t="s">
        <v>174</v>
      </c>
      <c r="O1313" t="s">
        <v>3988</v>
      </c>
      <c r="P1313" t="s">
        <v>4315</v>
      </c>
      <c r="Q1313" t="s">
        <v>4319</v>
      </c>
      <c r="R1313" t="s">
        <v>4321</v>
      </c>
      <c r="S1313" t="s">
        <v>4508</v>
      </c>
      <c r="T1313" t="s">
        <v>5440</v>
      </c>
      <c r="U1313" t="s">
        <v>5440</v>
      </c>
      <c r="V1313" t="s">
        <v>5894</v>
      </c>
      <c r="W1313" t="s">
        <v>5894</v>
      </c>
      <c r="AA1313" t="s">
        <v>6697</v>
      </c>
      <c r="AB1313" t="s">
        <v>6697</v>
      </c>
      <c r="AC1313" t="s">
        <v>6697</v>
      </c>
      <c r="AD1313" t="s">
        <v>6697</v>
      </c>
      <c r="AE1313" t="s">
        <v>6697</v>
      </c>
      <c r="AF1313" t="s">
        <v>6697</v>
      </c>
      <c r="AG1313" t="s">
        <v>6697</v>
      </c>
      <c r="AH1313" t="s">
        <v>6697</v>
      </c>
      <c r="AI1313" t="s">
        <v>6697</v>
      </c>
      <c r="AJ1313" t="s">
        <v>6697</v>
      </c>
      <c r="AK1313" t="s">
        <v>6697</v>
      </c>
      <c r="AL1313" t="s">
        <v>6697</v>
      </c>
      <c r="AM1313" t="s">
        <v>6697</v>
      </c>
      <c r="AN1313" t="s">
        <v>6700</v>
      </c>
      <c r="AO1313" t="s">
        <v>6697</v>
      </c>
      <c r="AP1313" t="s">
        <v>6697</v>
      </c>
      <c r="AQ1313" t="s">
        <v>6697</v>
      </c>
      <c r="AR1313" t="s">
        <v>6697</v>
      </c>
      <c r="AS1313" t="s">
        <v>6697</v>
      </c>
      <c r="AT1313">
        <v>0</v>
      </c>
      <c r="AU1313" t="s">
        <v>6697</v>
      </c>
      <c r="AV1313" t="s">
        <v>6697</v>
      </c>
      <c r="AW1313">
        <v>0</v>
      </c>
      <c r="AX1313" t="s">
        <v>6697</v>
      </c>
      <c r="AY1313" t="s">
        <v>6697</v>
      </c>
      <c r="BA1313" t="s">
        <v>6697</v>
      </c>
    </row>
    <row r="1314" spans="1:53">
      <c r="A1314" t="s">
        <v>687</v>
      </c>
      <c r="B1314" t="s">
        <v>1244</v>
      </c>
      <c r="C1314" t="s">
        <v>1327</v>
      </c>
      <c r="D1314" t="s">
        <v>1678</v>
      </c>
      <c r="E1314" t="s">
        <v>1974</v>
      </c>
      <c r="F1314">
        <v>0</v>
      </c>
      <c r="G1314" t="s">
        <v>1977</v>
      </c>
      <c r="H1314" t="s">
        <v>1979</v>
      </c>
      <c r="I1314" t="s">
        <v>3286</v>
      </c>
      <c r="J1314" t="s">
        <v>3542</v>
      </c>
      <c r="K1314" t="s">
        <v>3545</v>
      </c>
      <c r="L1314" t="s">
        <v>3563</v>
      </c>
      <c r="M1314" t="s">
        <v>3576</v>
      </c>
      <c r="N1314" t="s">
        <v>174</v>
      </c>
      <c r="O1314" t="s">
        <v>3988</v>
      </c>
      <c r="P1314" t="s">
        <v>4315</v>
      </c>
      <c r="Q1314" t="s">
        <v>4319</v>
      </c>
      <c r="R1314" t="s">
        <v>4321</v>
      </c>
      <c r="S1314" t="s">
        <v>4508</v>
      </c>
      <c r="T1314" t="s">
        <v>5440</v>
      </c>
      <c r="U1314" t="s">
        <v>5440</v>
      </c>
      <c r="V1314" t="s">
        <v>5650</v>
      </c>
      <c r="W1314" t="s">
        <v>5894</v>
      </c>
      <c r="AA1314" t="s">
        <v>6697</v>
      </c>
      <c r="AB1314" t="s">
        <v>6697</v>
      </c>
      <c r="AC1314" t="s">
        <v>6697</v>
      </c>
      <c r="AD1314" t="s">
        <v>6697</v>
      </c>
      <c r="AE1314" t="s">
        <v>6697</v>
      </c>
      <c r="AF1314" t="s">
        <v>6697</v>
      </c>
      <c r="AG1314" t="s">
        <v>6697</v>
      </c>
      <c r="AH1314" t="s">
        <v>6697</v>
      </c>
      <c r="AI1314" t="s">
        <v>6697</v>
      </c>
      <c r="AJ1314" t="s">
        <v>6697</v>
      </c>
      <c r="AK1314" t="s">
        <v>6697</v>
      </c>
      <c r="AL1314" t="s">
        <v>6697</v>
      </c>
      <c r="AM1314" t="s">
        <v>6697</v>
      </c>
      <c r="AN1314" t="s">
        <v>6700</v>
      </c>
      <c r="AO1314" t="s">
        <v>6697</v>
      </c>
      <c r="AP1314" t="s">
        <v>6697</v>
      </c>
      <c r="AQ1314" t="s">
        <v>6697</v>
      </c>
      <c r="AR1314" t="s">
        <v>6697</v>
      </c>
      <c r="AS1314" t="s">
        <v>6697</v>
      </c>
      <c r="AT1314">
        <v>0</v>
      </c>
      <c r="AU1314" t="s">
        <v>6697</v>
      </c>
      <c r="AV1314" t="s">
        <v>6697</v>
      </c>
      <c r="AW1314">
        <v>0</v>
      </c>
      <c r="AX1314" t="s">
        <v>6697</v>
      </c>
      <c r="AY1314" t="s">
        <v>6697</v>
      </c>
      <c r="BA1314" t="s">
        <v>6697</v>
      </c>
    </row>
    <row r="1315" spans="1:53">
      <c r="A1315" t="s">
        <v>688</v>
      </c>
      <c r="B1315" t="s">
        <v>686</v>
      </c>
      <c r="C1315" t="s">
        <v>1592</v>
      </c>
      <c r="D1315" t="s">
        <v>174</v>
      </c>
      <c r="E1315" t="s">
        <v>1974</v>
      </c>
      <c r="F1315">
        <v>25</v>
      </c>
      <c r="G1315" t="s">
        <v>1977</v>
      </c>
      <c r="H1315" t="s">
        <v>1979</v>
      </c>
      <c r="I1315" t="s">
        <v>3287</v>
      </c>
      <c r="J1315" t="s">
        <v>3542</v>
      </c>
      <c r="K1315" t="s">
        <v>3545</v>
      </c>
      <c r="L1315" t="s">
        <v>3563</v>
      </c>
      <c r="M1315" t="s">
        <v>3991</v>
      </c>
      <c r="N1315" t="s">
        <v>174</v>
      </c>
      <c r="O1315" t="s">
        <v>3576</v>
      </c>
      <c r="P1315" t="s">
        <v>4315</v>
      </c>
      <c r="Q1315" t="s">
        <v>4319</v>
      </c>
      <c r="R1315" t="s">
        <v>4321</v>
      </c>
      <c r="S1315" t="s">
        <v>4815</v>
      </c>
      <c r="T1315" t="s">
        <v>5450</v>
      </c>
      <c r="U1315" t="s">
        <v>5458</v>
      </c>
      <c r="V1315" t="s">
        <v>5892</v>
      </c>
      <c r="W1315" t="s">
        <v>6595</v>
      </c>
      <c r="AA1315" t="s">
        <v>6697</v>
      </c>
      <c r="AB1315" t="s">
        <v>6697</v>
      </c>
      <c r="AC1315" t="s">
        <v>6697</v>
      </c>
      <c r="AD1315" t="s">
        <v>6697</v>
      </c>
      <c r="AE1315" t="s">
        <v>6697</v>
      </c>
      <c r="AF1315" t="s">
        <v>6697</v>
      </c>
      <c r="AG1315" t="s">
        <v>6697</v>
      </c>
      <c r="AH1315" t="s">
        <v>6697</v>
      </c>
      <c r="AI1315" t="s">
        <v>6698</v>
      </c>
      <c r="AJ1315" t="s">
        <v>6698</v>
      </c>
      <c r="AK1315" t="s">
        <v>6699</v>
      </c>
      <c r="AL1315" t="s">
        <v>6697</v>
      </c>
      <c r="AM1315" t="s">
        <v>6697</v>
      </c>
      <c r="AN1315" t="s">
        <v>6700</v>
      </c>
      <c r="AO1315" t="s">
        <v>6697</v>
      </c>
      <c r="AP1315" t="s">
        <v>6697</v>
      </c>
      <c r="AQ1315" t="s">
        <v>6697</v>
      </c>
      <c r="AR1315" t="s">
        <v>6697</v>
      </c>
      <c r="AS1315" t="s">
        <v>6697</v>
      </c>
      <c r="AT1315">
        <v>16411</v>
      </c>
      <c r="AU1315" t="s">
        <v>6703</v>
      </c>
      <c r="AV1315" t="s">
        <v>6703</v>
      </c>
      <c r="AW1315">
        <v>65535</v>
      </c>
      <c r="AX1315" t="s">
        <v>6703</v>
      </c>
      <c r="AY1315" t="s">
        <v>6697</v>
      </c>
      <c r="AZ1315" t="s">
        <v>6706</v>
      </c>
      <c r="BA1315" t="s">
        <v>6698</v>
      </c>
    </row>
    <row r="1316" spans="1:53">
      <c r="A1316" t="s">
        <v>687</v>
      </c>
      <c r="B1316" t="s">
        <v>689</v>
      </c>
      <c r="C1316" t="s">
        <v>1592</v>
      </c>
      <c r="D1316" t="s">
        <v>174</v>
      </c>
      <c r="E1316" t="s">
        <v>1974</v>
      </c>
      <c r="F1316">
        <v>25</v>
      </c>
      <c r="G1316" t="s">
        <v>1977</v>
      </c>
      <c r="H1316" t="s">
        <v>1979</v>
      </c>
      <c r="I1316" t="s">
        <v>3288</v>
      </c>
      <c r="J1316" t="s">
        <v>3542</v>
      </c>
      <c r="K1316" t="s">
        <v>3545</v>
      </c>
      <c r="L1316" t="s">
        <v>3563</v>
      </c>
      <c r="M1316" t="s">
        <v>3576</v>
      </c>
      <c r="N1316" t="s">
        <v>174</v>
      </c>
      <c r="O1316" t="s">
        <v>3991</v>
      </c>
      <c r="P1316" t="s">
        <v>4315</v>
      </c>
      <c r="Q1316" t="s">
        <v>4319</v>
      </c>
      <c r="R1316" t="s">
        <v>4321</v>
      </c>
      <c r="S1316" t="s">
        <v>4815</v>
      </c>
      <c r="T1316" t="s">
        <v>5437</v>
      </c>
      <c r="U1316" t="s">
        <v>5463</v>
      </c>
      <c r="V1316" t="s">
        <v>5892</v>
      </c>
      <c r="W1316" t="s">
        <v>6592</v>
      </c>
      <c r="AA1316" t="s">
        <v>6697</v>
      </c>
      <c r="AB1316" t="s">
        <v>6697</v>
      </c>
      <c r="AC1316" t="s">
        <v>6697</v>
      </c>
      <c r="AD1316" t="s">
        <v>6697</v>
      </c>
      <c r="AE1316" t="s">
        <v>6697</v>
      </c>
      <c r="AF1316" t="s">
        <v>6697</v>
      </c>
      <c r="AG1316" t="s">
        <v>6697</v>
      </c>
      <c r="AH1316" t="s">
        <v>6697</v>
      </c>
      <c r="AI1316" t="s">
        <v>6698</v>
      </c>
      <c r="AJ1316" t="s">
        <v>6698</v>
      </c>
      <c r="AK1316" t="s">
        <v>6699</v>
      </c>
      <c r="AL1316" t="s">
        <v>6697</v>
      </c>
      <c r="AM1316" t="s">
        <v>6697</v>
      </c>
      <c r="AN1316" t="s">
        <v>6700</v>
      </c>
      <c r="AO1316" t="s">
        <v>6697</v>
      </c>
      <c r="AP1316" t="s">
        <v>6697</v>
      </c>
      <c r="AQ1316" t="s">
        <v>6697</v>
      </c>
      <c r="AR1316" t="s">
        <v>6697</v>
      </c>
      <c r="AS1316" t="s">
        <v>6697</v>
      </c>
      <c r="AT1316">
        <v>16411</v>
      </c>
      <c r="AU1316" t="s">
        <v>6703</v>
      </c>
      <c r="AV1316" t="s">
        <v>6703</v>
      </c>
      <c r="AW1316">
        <v>65535</v>
      </c>
      <c r="AX1316" t="s">
        <v>6703</v>
      </c>
      <c r="AY1316" t="s">
        <v>6697</v>
      </c>
      <c r="AZ1316" t="s">
        <v>6706</v>
      </c>
      <c r="BA1316" t="s">
        <v>6698</v>
      </c>
    </row>
    <row r="1317" spans="1:53">
      <c r="A1317" t="s">
        <v>689</v>
      </c>
      <c r="B1317" t="s">
        <v>687</v>
      </c>
      <c r="C1317" t="s">
        <v>1592</v>
      </c>
      <c r="D1317" t="s">
        <v>174</v>
      </c>
      <c r="E1317" t="s">
        <v>1974</v>
      </c>
      <c r="F1317">
        <v>25</v>
      </c>
      <c r="G1317" t="s">
        <v>1977</v>
      </c>
      <c r="H1317" t="s">
        <v>1979</v>
      </c>
      <c r="I1317" t="s">
        <v>3289</v>
      </c>
      <c r="J1317" t="s">
        <v>3542</v>
      </c>
      <c r="K1317" t="s">
        <v>3545</v>
      </c>
      <c r="L1317" t="s">
        <v>3563</v>
      </c>
      <c r="M1317" t="s">
        <v>3992</v>
      </c>
      <c r="N1317" t="s">
        <v>174</v>
      </c>
      <c r="O1317" t="s">
        <v>3576</v>
      </c>
      <c r="P1317" t="s">
        <v>4315</v>
      </c>
      <c r="Q1317" t="s">
        <v>4319</v>
      </c>
      <c r="R1317" t="s">
        <v>4323</v>
      </c>
      <c r="S1317" t="s">
        <v>4815</v>
      </c>
      <c r="T1317" t="s">
        <v>5439</v>
      </c>
      <c r="U1317" t="s">
        <v>4324</v>
      </c>
      <c r="V1317" t="s">
        <v>5892</v>
      </c>
      <c r="W1317" t="s">
        <v>6593</v>
      </c>
      <c r="AA1317" t="s">
        <v>6697</v>
      </c>
      <c r="AB1317" t="s">
        <v>6697</v>
      </c>
      <c r="AC1317" t="s">
        <v>6697</v>
      </c>
      <c r="AD1317" t="s">
        <v>6697</v>
      </c>
      <c r="AE1317" t="s">
        <v>6697</v>
      </c>
      <c r="AF1317" t="s">
        <v>6697</v>
      </c>
      <c r="AG1317" t="s">
        <v>6697</v>
      </c>
      <c r="AH1317" t="s">
        <v>6697</v>
      </c>
      <c r="AI1317" t="s">
        <v>6698</v>
      </c>
      <c r="AJ1317" t="s">
        <v>6698</v>
      </c>
      <c r="AK1317" t="s">
        <v>6699</v>
      </c>
      <c r="AL1317" t="s">
        <v>6697</v>
      </c>
      <c r="AM1317" t="s">
        <v>6697</v>
      </c>
      <c r="AN1317" t="s">
        <v>6699</v>
      </c>
      <c r="AO1317" t="s">
        <v>6697</v>
      </c>
      <c r="AP1317" t="s">
        <v>6697</v>
      </c>
      <c r="AQ1317" t="s">
        <v>6697</v>
      </c>
      <c r="AR1317" t="s">
        <v>6697</v>
      </c>
      <c r="AS1317" t="s">
        <v>6697</v>
      </c>
      <c r="AT1317">
        <v>16411</v>
      </c>
      <c r="AU1317" t="s">
        <v>6703</v>
      </c>
      <c r="AV1317" t="s">
        <v>6703</v>
      </c>
      <c r="AW1317">
        <v>65535</v>
      </c>
      <c r="AX1317" t="s">
        <v>6703</v>
      </c>
      <c r="AY1317" t="s">
        <v>6697</v>
      </c>
      <c r="AZ1317" t="s">
        <v>6706</v>
      </c>
      <c r="BA1317" t="s">
        <v>6698</v>
      </c>
    </row>
    <row r="1318" spans="1:53">
      <c r="A1318" t="s">
        <v>684</v>
      </c>
      <c r="B1318" t="s">
        <v>1245</v>
      </c>
      <c r="C1318" t="s">
        <v>1593</v>
      </c>
      <c r="D1318" t="s">
        <v>174</v>
      </c>
      <c r="E1318" t="s">
        <v>1974</v>
      </c>
      <c r="F1318">
        <v>10</v>
      </c>
      <c r="G1318" t="s">
        <v>1977</v>
      </c>
      <c r="H1318" t="s">
        <v>1979</v>
      </c>
      <c r="I1318" t="s">
        <v>3290</v>
      </c>
      <c r="J1318" t="s">
        <v>3542</v>
      </c>
      <c r="K1318" t="s">
        <v>3545</v>
      </c>
      <c r="L1318" t="s">
        <v>3563</v>
      </c>
      <c r="M1318" t="s">
        <v>3576</v>
      </c>
      <c r="N1318" t="s">
        <v>174</v>
      </c>
      <c r="O1318" t="s">
        <v>3988</v>
      </c>
      <c r="P1318" t="s">
        <v>4315</v>
      </c>
      <c r="Q1318" t="s">
        <v>4319</v>
      </c>
      <c r="R1318" t="s">
        <v>4323</v>
      </c>
      <c r="S1318" t="s">
        <v>4815</v>
      </c>
      <c r="T1318" t="s">
        <v>5439</v>
      </c>
      <c r="U1318" t="s">
        <v>4324</v>
      </c>
      <c r="V1318" t="s">
        <v>5706</v>
      </c>
      <c r="W1318" t="s">
        <v>6592</v>
      </c>
      <c r="AA1318" t="s">
        <v>6697</v>
      </c>
      <c r="AB1318" t="s">
        <v>6697</v>
      </c>
      <c r="AC1318" t="s">
        <v>6697</v>
      </c>
      <c r="AD1318" t="s">
        <v>6697</v>
      </c>
      <c r="AE1318" t="s">
        <v>6697</v>
      </c>
      <c r="AF1318" t="s">
        <v>6697</v>
      </c>
      <c r="AG1318" t="s">
        <v>6697</v>
      </c>
      <c r="AH1318" t="s">
        <v>6697</v>
      </c>
      <c r="AI1318" t="s">
        <v>6697</v>
      </c>
      <c r="AJ1318" t="s">
        <v>6698</v>
      </c>
      <c r="AK1318" t="s">
        <v>6697</v>
      </c>
      <c r="AL1318" t="s">
        <v>6697</v>
      </c>
      <c r="AM1318" t="s">
        <v>6697</v>
      </c>
      <c r="AN1318" t="s">
        <v>6699</v>
      </c>
      <c r="AO1318" t="s">
        <v>6697</v>
      </c>
      <c r="AP1318" t="s">
        <v>6697</v>
      </c>
      <c r="AQ1318" t="s">
        <v>6697</v>
      </c>
      <c r="AR1318" t="s">
        <v>6697</v>
      </c>
      <c r="AS1318" t="s">
        <v>6697</v>
      </c>
      <c r="AT1318">
        <v>4</v>
      </c>
      <c r="AU1318" t="s">
        <v>6697</v>
      </c>
      <c r="AV1318" t="s">
        <v>6703</v>
      </c>
      <c r="AW1318">
        <v>65535</v>
      </c>
      <c r="AX1318" t="s">
        <v>6703</v>
      </c>
      <c r="AY1318" t="s">
        <v>6697</v>
      </c>
      <c r="BA1318" t="s">
        <v>6697</v>
      </c>
    </row>
    <row r="1319" spans="1:53">
      <c r="A1319" t="s">
        <v>686</v>
      </c>
      <c r="B1319" t="s">
        <v>1246</v>
      </c>
      <c r="C1319" t="s">
        <v>1593</v>
      </c>
      <c r="D1319" t="s">
        <v>174</v>
      </c>
      <c r="E1319" t="s">
        <v>1974</v>
      </c>
      <c r="F1319">
        <v>10</v>
      </c>
      <c r="G1319" t="s">
        <v>1977</v>
      </c>
      <c r="H1319" t="s">
        <v>1979</v>
      </c>
      <c r="I1319" t="s">
        <v>3291</v>
      </c>
      <c r="J1319" t="s">
        <v>3542</v>
      </c>
      <c r="K1319" t="s">
        <v>3545</v>
      </c>
      <c r="L1319" t="s">
        <v>3563</v>
      </c>
      <c r="M1319" t="s">
        <v>3576</v>
      </c>
      <c r="N1319" t="s">
        <v>174</v>
      </c>
      <c r="O1319" t="s">
        <v>3988</v>
      </c>
      <c r="P1319" t="s">
        <v>4315</v>
      </c>
      <c r="Q1319" t="s">
        <v>4319</v>
      </c>
      <c r="R1319" t="s">
        <v>4321</v>
      </c>
      <c r="S1319" t="s">
        <v>4815</v>
      </c>
      <c r="T1319" t="s">
        <v>5439</v>
      </c>
      <c r="U1319" t="s">
        <v>4324</v>
      </c>
      <c r="V1319" t="s">
        <v>5706</v>
      </c>
      <c r="W1319" t="s">
        <v>6592</v>
      </c>
      <c r="AA1319" t="s">
        <v>6697</v>
      </c>
      <c r="AB1319" t="s">
        <v>6697</v>
      </c>
      <c r="AC1319" t="s">
        <v>6697</v>
      </c>
      <c r="AD1319" t="s">
        <v>6697</v>
      </c>
      <c r="AE1319" t="s">
        <v>6697</v>
      </c>
      <c r="AF1319" t="s">
        <v>6697</v>
      </c>
      <c r="AG1319" t="s">
        <v>6697</v>
      </c>
      <c r="AH1319" t="s">
        <v>6697</v>
      </c>
      <c r="AI1319" t="s">
        <v>6697</v>
      </c>
      <c r="AJ1319" t="s">
        <v>6698</v>
      </c>
      <c r="AK1319" t="s">
        <v>6697</v>
      </c>
      <c r="AL1319" t="s">
        <v>6697</v>
      </c>
      <c r="AM1319" t="s">
        <v>6697</v>
      </c>
      <c r="AN1319" t="s">
        <v>6700</v>
      </c>
      <c r="AO1319" t="s">
        <v>6697</v>
      </c>
      <c r="AP1319" t="s">
        <v>6697</v>
      </c>
      <c r="AQ1319" t="s">
        <v>6697</v>
      </c>
      <c r="AR1319" t="s">
        <v>6697</v>
      </c>
      <c r="AS1319" t="s">
        <v>6697</v>
      </c>
      <c r="AT1319">
        <v>4</v>
      </c>
      <c r="AU1319" t="s">
        <v>6697</v>
      </c>
      <c r="AV1319" t="s">
        <v>6703</v>
      </c>
      <c r="AW1319">
        <v>65535</v>
      </c>
      <c r="AX1319" t="s">
        <v>6703</v>
      </c>
      <c r="AY1319" t="s">
        <v>6697</v>
      </c>
      <c r="BA1319" t="s">
        <v>6697</v>
      </c>
    </row>
    <row r="1320" spans="1:53">
      <c r="A1320" t="s">
        <v>687</v>
      </c>
      <c r="B1320" t="s">
        <v>1247</v>
      </c>
      <c r="C1320" t="s">
        <v>1593</v>
      </c>
      <c r="D1320" t="s">
        <v>174</v>
      </c>
      <c r="E1320" t="s">
        <v>1974</v>
      </c>
      <c r="F1320">
        <v>10</v>
      </c>
      <c r="G1320" t="s">
        <v>1977</v>
      </c>
      <c r="H1320" t="s">
        <v>1979</v>
      </c>
      <c r="I1320" t="s">
        <v>3292</v>
      </c>
      <c r="J1320" t="s">
        <v>3542</v>
      </c>
      <c r="K1320" t="s">
        <v>3545</v>
      </c>
      <c r="L1320" t="s">
        <v>3563</v>
      </c>
      <c r="M1320" t="s">
        <v>3576</v>
      </c>
      <c r="N1320" t="s">
        <v>174</v>
      </c>
      <c r="O1320" t="s">
        <v>3988</v>
      </c>
      <c r="P1320" t="s">
        <v>4315</v>
      </c>
      <c r="Q1320" t="s">
        <v>4319</v>
      </c>
      <c r="R1320" t="s">
        <v>4323</v>
      </c>
      <c r="S1320" t="s">
        <v>4815</v>
      </c>
      <c r="T1320" t="s">
        <v>5439</v>
      </c>
      <c r="U1320" t="s">
        <v>4324</v>
      </c>
      <c r="V1320" t="s">
        <v>5706</v>
      </c>
      <c r="W1320" t="s">
        <v>6592</v>
      </c>
      <c r="AA1320" t="s">
        <v>6697</v>
      </c>
      <c r="AB1320" t="s">
        <v>6697</v>
      </c>
      <c r="AC1320" t="s">
        <v>6697</v>
      </c>
      <c r="AD1320" t="s">
        <v>6697</v>
      </c>
      <c r="AE1320" t="s">
        <v>6697</v>
      </c>
      <c r="AF1320" t="s">
        <v>6697</v>
      </c>
      <c r="AG1320" t="s">
        <v>6697</v>
      </c>
      <c r="AH1320" t="s">
        <v>6697</v>
      </c>
      <c r="AI1320" t="s">
        <v>6697</v>
      </c>
      <c r="AJ1320" t="s">
        <v>6698</v>
      </c>
      <c r="AK1320" t="s">
        <v>6697</v>
      </c>
      <c r="AL1320" t="s">
        <v>6697</v>
      </c>
      <c r="AM1320" t="s">
        <v>6697</v>
      </c>
      <c r="AN1320" t="s">
        <v>6699</v>
      </c>
      <c r="AO1320" t="s">
        <v>6697</v>
      </c>
      <c r="AP1320" t="s">
        <v>6697</v>
      </c>
      <c r="AQ1320" t="s">
        <v>6697</v>
      </c>
      <c r="AR1320" t="s">
        <v>6697</v>
      </c>
      <c r="AS1320" t="s">
        <v>6697</v>
      </c>
      <c r="AT1320">
        <v>4</v>
      </c>
      <c r="AU1320" t="s">
        <v>6697</v>
      </c>
      <c r="AV1320" t="s">
        <v>6703</v>
      </c>
      <c r="AW1320">
        <v>65535</v>
      </c>
      <c r="AX1320" t="s">
        <v>6703</v>
      </c>
      <c r="AY1320" t="s">
        <v>6697</v>
      </c>
      <c r="BA1320" t="s">
        <v>6697</v>
      </c>
    </row>
    <row r="1321" spans="1:53">
      <c r="A1321" t="s">
        <v>690</v>
      </c>
      <c r="B1321" t="s">
        <v>132</v>
      </c>
      <c r="C1321" t="s">
        <v>1594</v>
      </c>
      <c r="D1321" t="s">
        <v>174</v>
      </c>
      <c r="E1321" t="s">
        <v>1974</v>
      </c>
      <c r="F1321">
        <v>10</v>
      </c>
      <c r="G1321" t="s">
        <v>1977</v>
      </c>
      <c r="H1321" t="s">
        <v>1979</v>
      </c>
      <c r="I1321" t="s">
        <v>3293</v>
      </c>
      <c r="J1321" t="s">
        <v>3542</v>
      </c>
      <c r="K1321" t="s">
        <v>3545</v>
      </c>
      <c r="L1321" t="s">
        <v>3563</v>
      </c>
      <c r="M1321" t="s">
        <v>3576</v>
      </c>
      <c r="N1321" t="s">
        <v>174</v>
      </c>
      <c r="O1321" t="s">
        <v>3569</v>
      </c>
      <c r="P1321" t="s">
        <v>4315</v>
      </c>
      <c r="Q1321" t="s">
        <v>4319</v>
      </c>
      <c r="R1321" t="s">
        <v>4321</v>
      </c>
      <c r="S1321" t="s">
        <v>4815</v>
      </c>
      <c r="T1321" t="s">
        <v>5437</v>
      </c>
      <c r="U1321" t="s">
        <v>5448</v>
      </c>
      <c r="V1321" t="s">
        <v>5895</v>
      </c>
      <c r="W1321" t="s">
        <v>6592</v>
      </c>
      <c r="AA1321" t="s">
        <v>6697</v>
      </c>
      <c r="AB1321" t="s">
        <v>6697</v>
      </c>
      <c r="AC1321" t="s">
        <v>6697</v>
      </c>
      <c r="AD1321" t="s">
        <v>6697</v>
      </c>
      <c r="AE1321" t="s">
        <v>6697</v>
      </c>
      <c r="AF1321" t="s">
        <v>6697</v>
      </c>
      <c r="AG1321" t="s">
        <v>6697</v>
      </c>
      <c r="AH1321" t="s">
        <v>6697</v>
      </c>
      <c r="AI1321" t="s">
        <v>6697</v>
      </c>
      <c r="AJ1321" t="s">
        <v>6698</v>
      </c>
      <c r="AK1321" t="s">
        <v>6697</v>
      </c>
      <c r="AL1321" t="s">
        <v>6697</v>
      </c>
      <c r="AM1321" t="s">
        <v>6697</v>
      </c>
      <c r="AN1321" t="s">
        <v>6700</v>
      </c>
      <c r="AO1321" t="s">
        <v>6697</v>
      </c>
      <c r="AP1321" t="s">
        <v>6697</v>
      </c>
      <c r="AQ1321" t="s">
        <v>6697</v>
      </c>
      <c r="AR1321" t="s">
        <v>6697</v>
      </c>
      <c r="AS1321" t="s">
        <v>6697</v>
      </c>
      <c r="AT1321">
        <v>1</v>
      </c>
      <c r="AU1321" t="s">
        <v>6697</v>
      </c>
      <c r="AV1321" t="s">
        <v>6703</v>
      </c>
      <c r="AW1321">
        <v>65535</v>
      </c>
      <c r="AX1321" t="s">
        <v>6703</v>
      </c>
      <c r="AY1321" t="s">
        <v>6697</v>
      </c>
      <c r="BA1321" t="s">
        <v>6697</v>
      </c>
    </row>
    <row r="1322" spans="1:53">
      <c r="A1322" t="s">
        <v>680</v>
      </c>
      <c r="B1322" t="s">
        <v>680</v>
      </c>
      <c r="C1322" t="s">
        <v>174</v>
      </c>
      <c r="D1322" t="s">
        <v>174</v>
      </c>
      <c r="E1322" t="s">
        <v>1974</v>
      </c>
      <c r="F1322">
        <v>25</v>
      </c>
      <c r="G1322" t="s">
        <v>1977</v>
      </c>
      <c r="H1322" t="s">
        <v>1979</v>
      </c>
      <c r="I1322" t="s">
        <v>3294</v>
      </c>
      <c r="J1322" t="s">
        <v>3542</v>
      </c>
      <c r="K1322" t="s">
        <v>3549</v>
      </c>
      <c r="L1322" t="s">
        <v>3563</v>
      </c>
      <c r="M1322" t="s">
        <v>3989</v>
      </c>
      <c r="N1322" t="s">
        <v>174</v>
      </c>
      <c r="O1322" t="s">
        <v>3989</v>
      </c>
      <c r="P1322" t="s">
        <v>4315</v>
      </c>
      <c r="Q1322" t="s">
        <v>4319</v>
      </c>
      <c r="R1322" t="s">
        <v>4321</v>
      </c>
      <c r="S1322" t="s">
        <v>5240</v>
      </c>
      <c r="T1322" t="s">
        <v>5441</v>
      </c>
      <c r="U1322" t="s">
        <v>5458</v>
      </c>
      <c r="V1322" t="s">
        <v>5662</v>
      </c>
      <c r="W1322" t="s">
        <v>6589</v>
      </c>
      <c r="AA1322" t="s">
        <v>6697</v>
      </c>
      <c r="AB1322" t="s">
        <v>6697</v>
      </c>
      <c r="AC1322" t="s">
        <v>6697</v>
      </c>
      <c r="AD1322" t="s">
        <v>6697</v>
      </c>
      <c r="AE1322" t="s">
        <v>6697</v>
      </c>
      <c r="AF1322" t="s">
        <v>6697</v>
      </c>
      <c r="AG1322" t="s">
        <v>6697</v>
      </c>
      <c r="AH1322" t="s">
        <v>6697</v>
      </c>
      <c r="AI1322" t="s">
        <v>6698</v>
      </c>
      <c r="AJ1322" t="s">
        <v>6698</v>
      </c>
      <c r="AK1322" t="s">
        <v>6699</v>
      </c>
      <c r="AL1322" t="s">
        <v>6697</v>
      </c>
      <c r="AM1322" t="s">
        <v>6697</v>
      </c>
      <c r="AN1322" t="s">
        <v>6700</v>
      </c>
      <c r="AO1322" t="s">
        <v>6697</v>
      </c>
      <c r="AP1322" t="s">
        <v>6697</v>
      </c>
      <c r="AQ1322" t="s">
        <v>6697</v>
      </c>
      <c r="AR1322" t="s">
        <v>6697</v>
      </c>
      <c r="AS1322" t="s">
        <v>6703</v>
      </c>
      <c r="AT1322">
        <v>65535</v>
      </c>
      <c r="AU1322" t="s">
        <v>6703</v>
      </c>
      <c r="AV1322" t="s">
        <v>6703</v>
      </c>
      <c r="AW1322">
        <v>65535</v>
      </c>
      <c r="AX1322" t="s">
        <v>6703</v>
      </c>
      <c r="AY1322" t="s">
        <v>6697</v>
      </c>
      <c r="AZ1322" t="s">
        <v>6706</v>
      </c>
      <c r="BA1322" t="s">
        <v>6698</v>
      </c>
    </row>
    <row r="1323" spans="1:53">
      <c r="A1323" t="s">
        <v>691</v>
      </c>
      <c r="B1323" t="s">
        <v>691</v>
      </c>
      <c r="C1323" t="s">
        <v>1327</v>
      </c>
      <c r="D1323" t="s">
        <v>1943</v>
      </c>
      <c r="E1323" t="s">
        <v>1974</v>
      </c>
      <c r="F1323">
        <v>0</v>
      </c>
      <c r="G1323" t="s">
        <v>1977</v>
      </c>
      <c r="H1323" t="s">
        <v>1979</v>
      </c>
      <c r="I1323" t="s">
        <v>3295</v>
      </c>
      <c r="J1323" t="s">
        <v>3542</v>
      </c>
      <c r="K1323" t="s">
        <v>3545</v>
      </c>
      <c r="L1323" t="s">
        <v>3563</v>
      </c>
      <c r="M1323" t="s">
        <v>3993</v>
      </c>
      <c r="N1323" t="s">
        <v>174</v>
      </c>
      <c r="O1323" t="s">
        <v>3993</v>
      </c>
      <c r="P1323" t="s">
        <v>4315</v>
      </c>
      <c r="Q1323" t="s">
        <v>4319</v>
      </c>
      <c r="R1323" t="s">
        <v>4321</v>
      </c>
      <c r="S1323" t="s">
        <v>5241</v>
      </c>
      <c r="T1323" t="s">
        <v>5437</v>
      </c>
      <c r="U1323" t="s">
        <v>5440</v>
      </c>
      <c r="V1323" t="s">
        <v>5886</v>
      </c>
      <c r="W1323" t="s">
        <v>6596</v>
      </c>
      <c r="AA1323" t="s">
        <v>6697</v>
      </c>
      <c r="AB1323" t="s">
        <v>6697</v>
      </c>
      <c r="AC1323" t="s">
        <v>6697</v>
      </c>
      <c r="AD1323" t="s">
        <v>6697</v>
      </c>
      <c r="AE1323" t="s">
        <v>6697</v>
      </c>
      <c r="AF1323" t="s">
        <v>6697</v>
      </c>
      <c r="AG1323" t="s">
        <v>6697</v>
      </c>
      <c r="AH1323" t="s">
        <v>6697</v>
      </c>
      <c r="AI1323" t="s">
        <v>6697</v>
      </c>
      <c r="AJ1323" t="s">
        <v>6697</v>
      </c>
      <c r="AK1323" t="s">
        <v>6697</v>
      </c>
      <c r="AL1323" t="s">
        <v>6697</v>
      </c>
      <c r="AM1323" t="s">
        <v>6697</v>
      </c>
      <c r="AN1323" t="s">
        <v>6700</v>
      </c>
      <c r="AO1323" t="s">
        <v>6697</v>
      </c>
      <c r="AP1323" t="s">
        <v>6697</v>
      </c>
      <c r="AQ1323" t="s">
        <v>6697</v>
      </c>
      <c r="AR1323" t="s">
        <v>6697</v>
      </c>
      <c r="AS1323" t="s">
        <v>6697</v>
      </c>
      <c r="AT1323">
        <v>0</v>
      </c>
      <c r="AU1323" t="s">
        <v>6697</v>
      </c>
      <c r="AV1323" t="s">
        <v>6697</v>
      </c>
      <c r="AW1323">
        <v>21</v>
      </c>
      <c r="AX1323" t="s">
        <v>6697</v>
      </c>
      <c r="AY1323" t="s">
        <v>6697</v>
      </c>
      <c r="BA1323" t="s">
        <v>6697</v>
      </c>
    </row>
    <row r="1324" spans="1:53">
      <c r="A1324" t="s">
        <v>691</v>
      </c>
      <c r="B1324" t="s">
        <v>691</v>
      </c>
      <c r="C1324" t="s">
        <v>1591</v>
      </c>
      <c r="D1324" t="s">
        <v>174</v>
      </c>
      <c r="E1324" t="s">
        <v>1974</v>
      </c>
      <c r="F1324">
        <v>25</v>
      </c>
      <c r="G1324" t="s">
        <v>1977</v>
      </c>
      <c r="H1324" t="s">
        <v>1979</v>
      </c>
      <c r="I1324" t="s">
        <v>3296</v>
      </c>
      <c r="J1324" t="s">
        <v>3542</v>
      </c>
      <c r="K1324" t="s">
        <v>3545</v>
      </c>
      <c r="L1324" t="s">
        <v>3563</v>
      </c>
      <c r="M1324" t="s">
        <v>3993</v>
      </c>
      <c r="N1324" t="s">
        <v>174</v>
      </c>
      <c r="O1324" t="s">
        <v>3993</v>
      </c>
      <c r="P1324" t="s">
        <v>4315</v>
      </c>
      <c r="Q1324" t="s">
        <v>4319</v>
      </c>
      <c r="R1324" t="s">
        <v>4321</v>
      </c>
      <c r="S1324" t="s">
        <v>5241</v>
      </c>
      <c r="T1324" t="s">
        <v>5443</v>
      </c>
      <c r="U1324" t="s">
        <v>5444</v>
      </c>
      <c r="V1324" t="s">
        <v>5886</v>
      </c>
      <c r="W1324" t="s">
        <v>6597</v>
      </c>
      <c r="AA1324" t="s">
        <v>6697</v>
      </c>
      <c r="AB1324" t="s">
        <v>6697</v>
      </c>
      <c r="AC1324" t="s">
        <v>6697</v>
      </c>
      <c r="AD1324" t="s">
        <v>6697</v>
      </c>
      <c r="AE1324" t="s">
        <v>6697</v>
      </c>
      <c r="AF1324" t="s">
        <v>6697</v>
      </c>
      <c r="AG1324" t="s">
        <v>6697</v>
      </c>
      <c r="AH1324" t="s">
        <v>6697</v>
      </c>
      <c r="AI1324" t="s">
        <v>6698</v>
      </c>
      <c r="AJ1324" t="s">
        <v>6698</v>
      </c>
      <c r="AK1324" t="s">
        <v>6699</v>
      </c>
      <c r="AL1324" t="s">
        <v>6697</v>
      </c>
      <c r="AM1324" t="s">
        <v>6697</v>
      </c>
      <c r="AN1324" t="s">
        <v>6700</v>
      </c>
      <c r="AO1324" t="s">
        <v>6697</v>
      </c>
      <c r="AP1324" t="s">
        <v>6697</v>
      </c>
      <c r="AQ1324" t="s">
        <v>6697</v>
      </c>
      <c r="AR1324" t="s">
        <v>6697</v>
      </c>
      <c r="AS1324" t="s">
        <v>6697</v>
      </c>
      <c r="AT1324">
        <v>16409</v>
      </c>
      <c r="AU1324" t="s">
        <v>6703</v>
      </c>
      <c r="AV1324" t="s">
        <v>6703</v>
      </c>
      <c r="AW1324">
        <v>65535</v>
      </c>
      <c r="AX1324" t="s">
        <v>6703</v>
      </c>
      <c r="AY1324" t="s">
        <v>6697</v>
      </c>
      <c r="AZ1324" t="s">
        <v>6706</v>
      </c>
      <c r="BA1324" t="s">
        <v>6698</v>
      </c>
    </row>
    <row r="1325" spans="1:53">
      <c r="A1325" t="s">
        <v>691</v>
      </c>
      <c r="B1325" t="s">
        <v>691</v>
      </c>
      <c r="C1325" t="s">
        <v>174</v>
      </c>
      <c r="D1325" t="s">
        <v>174</v>
      </c>
      <c r="E1325" t="s">
        <v>1974</v>
      </c>
      <c r="F1325">
        <v>25</v>
      </c>
      <c r="G1325" t="s">
        <v>1977</v>
      </c>
      <c r="H1325" t="s">
        <v>1979</v>
      </c>
      <c r="I1325" t="s">
        <v>3297</v>
      </c>
      <c r="J1325" t="s">
        <v>3542</v>
      </c>
      <c r="K1325" t="s">
        <v>3549</v>
      </c>
      <c r="L1325" t="s">
        <v>3563</v>
      </c>
      <c r="M1325" t="s">
        <v>3993</v>
      </c>
      <c r="N1325" t="s">
        <v>174</v>
      </c>
      <c r="O1325" t="s">
        <v>3993</v>
      </c>
      <c r="P1325" t="s">
        <v>4315</v>
      </c>
      <c r="Q1325" t="s">
        <v>4319</v>
      </c>
      <c r="R1325" t="s">
        <v>4321</v>
      </c>
      <c r="S1325" t="s">
        <v>5242</v>
      </c>
      <c r="T1325" t="s">
        <v>5441</v>
      </c>
      <c r="U1325" t="s">
        <v>5444</v>
      </c>
      <c r="V1325" t="s">
        <v>5662</v>
      </c>
      <c r="W1325" t="s">
        <v>6597</v>
      </c>
      <c r="AA1325" t="s">
        <v>6697</v>
      </c>
      <c r="AB1325" t="s">
        <v>6697</v>
      </c>
      <c r="AC1325" t="s">
        <v>6697</v>
      </c>
      <c r="AD1325" t="s">
        <v>6697</v>
      </c>
      <c r="AE1325" t="s">
        <v>6697</v>
      </c>
      <c r="AF1325" t="s">
        <v>6697</v>
      </c>
      <c r="AG1325" t="s">
        <v>6697</v>
      </c>
      <c r="AH1325" t="s">
        <v>6697</v>
      </c>
      <c r="AI1325" t="s">
        <v>6698</v>
      </c>
      <c r="AJ1325" t="s">
        <v>6698</v>
      </c>
      <c r="AK1325" t="s">
        <v>6699</v>
      </c>
      <c r="AL1325" t="s">
        <v>6697</v>
      </c>
      <c r="AM1325" t="s">
        <v>6697</v>
      </c>
      <c r="AN1325" t="s">
        <v>6700</v>
      </c>
      <c r="AO1325" t="s">
        <v>6697</v>
      </c>
      <c r="AP1325" t="s">
        <v>6697</v>
      </c>
      <c r="AQ1325" t="s">
        <v>6697</v>
      </c>
      <c r="AR1325" t="s">
        <v>6697</v>
      </c>
      <c r="AS1325" t="s">
        <v>6703</v>
      </c>
      <c r="AT1325">
        <v>65535</v>
      </c>
      <c r="AU1325" t="s">
        <v>6703</v>
      </c>
      <c r="AV1325" t="s">
        <v>6703</v>
      </c>
      <c r="AW1325">
        <v>65535</v>
      </c>
      <c r="AX1325" t="s">
        <v>6703</v>
      </c>
      <c r="AY1325" t="s">
        <v>6697</v>
      </c>
      <c r="AZ1325" t="s">
        <v>6706</v>
      </c>
      <c r="BA1325" t="s">
        <v>6698</v>
      </c>
    </row>
    <row r="1326" spans="1:53">
      <c r="A1326" t="s">
        <v>692</v>
      </c>
      <c r="B1326" t="s">
        <v>1248</v>
      </c>
      <c r="C1326" t="s">
        <v>1595</v>
      </c>
      <c r="D1326" t="s">
        <v>174</v>
      </c>
      <c r="E1326" t="s">
        <v>1974</v>
      </c>
      <c r="F1326">
        <v>15</v>
      </c>
      <c r="G1326" t="s">
        <v>1977</v>
      </c>
      <c r="H1326" t="s">
        <v>1979</v>
      </c>
      <c r="I1326" t="s">
        <v>3298</v>
      </c>
      <c r="J1326" t="s">
        <v>3542</v>
      </c>
      <c r="K1326" t="s">
        <v>3545</v>
      </c>
      <c r="L1326" t="s">
        <v>3563</v>
      </c>
      <c r="M1326" t="s">
        <v>3576</v>
      </c>
      <c r="N1326" t="s">
        <v>174</v>
      </c>
      <c r="O1326" t="s">
        <v>4050</v>
      </c>
      <c r="P1326" t="s">
        <v>4315</v>
      </c>
      <c r="Q1326" t="s">
        <v>4319</v>
      </c>
      <c r="R1326" t="s">
        <v>4321</v>
      </c>
      <c r="S1326" t="s">
        <v>5243</v>
      </c>
      <c r="T1326" t="s">
        <v>5441</v>
      </c>
      <c r="U1326" t="s">
        <v>5549</v>
      </c>
      <c r="V1326" t="s">
        <v>5896</v>
      </c>
      <c r="W1326" t="s">
        <v>6598</v>
      </c>
      <c r="AA1326" t="s">
        <v>6697</v>
      </c>
      <c r="AB1326" t="s">
        <v>6697</v>
      </c>
      <c r="AC1326" t="s">
        <v>6697</v>
      </c>
      <c r="AD1326" t="s">
        <v>6697</v>
      </c>
      <c r="AE1326" t="s">
        <v>6697</v>
      </c>
      <c r="AF1326" t="s">
        <v>6697</v>
      </c>
      <c r="AG1326" t="s">
        <v>6697</v>
      </c>
      <c r="AH1326" t="s">
        <v>6697</v>
      </c>
      <c r="AI1326" t="s">
        <v>6697</v>
      </c>
      <c r="AJ1326" t="s">
        <v>6698</v>
      </c>
      <c r="AK1326" t="s">
        <v>6699</v>
      </c>
      <c r="AL1326" t="s">
        <v>6697</v>
      </c>
      <c r="AM1326" t="s">
        <v>6697</v>
      </c>
      <c r="AN1326" t="s">
        <v>6700</v>
      </c>
      <c r="AO1326" t="s">
        <v>6697</v>
      </c>
      <c r="AP1326" t="s">
        <v>6697</v>
      </c>
      <c r="AQ1326" t="s">
        <v>6697</v>
      </c>
      <c r="AR1326" t="s">
        <v>6697</v>
      </c>
      <c r="AS1326" t="s">
        <v>6697</v>
      </c>
      <c r="AT1326">
        <v>3</v>
      </c>
      <c r="AU1326" t="s">
        <v>6697</v>
      </c>
      <c r="AV1326" t="s">
        <v>6703</v>
      </c>
      <c r="AW1326">
        <v>65535</v>
      </c>
      <c r="AX1326" t="s">
        <v>6703</v>
      </c>
      <c r="AY1326" t="s">
        <v>6697</v>
      </c>
      <c r="AZ1326" t="s">
        <v>6710</v>
      </c>
      <c r="BA1326" t="s">
        <v>6698</v>
      </c>
    </row>
    <row r="1327" spans="1:53">
      <c r="A1327" t="s">
        <v>693</v>
      </c>
      <c r="B1327" t="s">
        <v>1249</v>
      </c>
      <c r="C1327" t="s">
        <v>1595</v>
      </c>
      <c r="D1327" t="s">
        <v>174</v>
      </c>
      <c r="E1327" t="s">
        <v>1974</v>
      </c>
      <c r="F1327">
        <v>15</v>
      </c>
      <c r="G1327" t="s">
        <v>1977</v>
      </c>
      <c r="H1327" t="s">
        <v>1979</v>
      </c>
      <c r="I1327" t="s">
        <v>3299</v>
      </c>
      <c r="J1327" t="s">
        <v>3542</v>
      </c>
      <c r="K1327" t="s">
        <v>3545</v>
      </c>
      <c r="L1327" t="s">
        <v>3563</v>
      </c>
      <c r="M1327" t="s">
        <v>3576</v>
      </c>
      <c r="N1327" t="s">
        <v>174</v>
      </c>
      <c r="O1327" t="s">
        <v>3988</v>
      </c>
      <c r="P1327" t="s">
        <v>4315</v>
      </c>
      <c r="Q1327" t="s">
        <v>4319</v>
      </c>
      <c r="R1327" t="s">
        <v>4321</v>
      </c>
      <c r="S1327" t="s">
        <v>5244</v>
      </c>
      <c r="T1327" t="s">
        <v>5440</v>
      </c>
      <c r="U1327" t="s">
        <v>5550</v>
      </c>
      <c r="V1327" t="s">
        <v>5896</v>
      </c>
      <c r="W1327" t="s">
        <v>6598</v>
      </c>
      <c r="AA1327" t="s">
        <v>6697</v>
      </c>
      <c r="AB1327" t="s">
        <v>6697</v>
      </c>
      <c r="AC1327" t="s">
        <v>6697</v>
      </c>
      <c r="AD1327" t="s">
        <v>6697</v>
      </c>
      <c r="AE1327" t="s">
        <v>6697</v>
      </c>
      <c r="AF1327" t="s">
        <v>6697</v>
      </c>
      <c r="AG1327" t="s">
        <v>6697</v>
      </c>
      <c r="AH1327" t="s">
        <v>6697</v>
      </c>
      <c r="AI1327" t="s">
        <v>6697</v>
      </c>
      <c r="AJ1327" t="s">
        <v>6698</v>
      </c>
      <c r="AK1327" t="s">
        <v>6699</v>
      </c>
      <c r="AL1327" t="s">
        <v>6697</v>
      </c>
      <c r="AM1327" t="s">
        <v>6697</v>
      </c>
      <c r="AN1327" t="s">
        <v>6700</v>
      </c>
      <c r="AO1327" t="s">
        <v>6697</v>
      </c>
      <c r="AP1327" t="s">
        <v>6697</v>
      </c>
      <c r="AQ1327" t="s">
        <v>6697</v>
      </c>
      <c r="AR1327" t="s">
        <v>6697</v>
      </c>
      <c r="AS1327" t="s">
        <v>6697</v>
      </c>
      <c r="AT1327">
        <v>3</v>
      </c>
      <c r="AU1327" t="s">
        <v>6697</v>
      </c>
      <c r="AV1327" t="s">
        <v>6703</v>
      </c>
      <c r="AW1327">
        <v>65535</v>
      </c>
      <c r="AX1327" t="s">
        <v>6703</v>
      </c>
      <c r="AY1327" t="s">
        <v>6697</v>
      </c>
      <c r="AZ1327" t="s">
        <v>6710</v>
      </c>
      <c r="BA1327" t="s">
        <v>6698</v>
      </c>
    </row>
    <row r="1328" spans="1:53">
      <c r="A1328" t="s">
        <v>694</v>
      </c>
      <c r="B1328" t="s">
        <v>1250</v>
      </c>
      <c r="C1328" t="s">
        <v>1595</v>
      </c>
      <c r="D1328" t="s">
        <v>174</v>
      </c>
      <c r="E1328" t="s">
        <v>1974</v>
      </c>
      <c r="F1328">
        <v>15</v>
      </c>
      <c r="G1328" t="s">
        <v>1977</v>
      </c>
      <c r="H1328" t="s">
        <v>1979</v>
      </c>
      <c r="I1328" t="s">
        <v>3300</v>
      </c>
      <c r="J1328" t="s">
        <v>3542</v>
      </c>
      <c r="K1328" t="s">
        <v>3545</v>
      </c>
      <c r="L1328" t="s">
        <v>3563</v>
      </c>
      <c r="M1328" t="s">
        <v>3576</v>
      </c>
      <c r="N1328" t="s">
        <v>174</v>
      </c>
      <c r="O1328" t="s">
        <v>3988</v>
      </c>
      <c r="P1328" t="s">
        <v>4315</v>
      </c>
      <c r="Q1328" t="s">
        <v>4319</v>
      </c>
      <c r="R1328" t="s">
        <v>4321</v>
      </c>
      <c r="S1328" t="s">
        <v>5245</v>
      </c>
      <c r="T1328" t="s">
        <v>5440</v>
      </c>
      <c r="U1328" t="s">
        <v>5551</v>
      </c>
      <c r="V1328" t="s">
        <v>5896</v>
      </c>
      <c r="W1328" t="s">
        <v>6598</v>
      </c>
      <c r="AA1328" t="s">
        <v>6697</v>
      </c>
      <c r="AB1328" t="s">
        <v>6697</v>
      </c>
      <c r="AC1328" t="s">
        <v>6697</v>
      </c>
      <c r="AD1328" t="s">
        <v>6697</v>
      </c>
      <c r="AE1328" t="s">
        <v>6697</v>
      </c>
      <c r="AF1328" t="s">
        <v>6697</v>
      </c>
      <c r="AG1328" t="s">
        <v>6697</v>
      </c>
      <c r="AH1328" t="s">
        <v>6697</v>
      </c>
      <c r="AI1328" t="s">
        <v>6697</v>
      </c>
      <c r="AJ1328" t="s">
        <v>6698</v>
      </c>
      <c r="AK1328" t="s">
        <v>6699</v>
      </c>
      <c r="AL1328" t="s">
        <v>6697</v>
      </c>
      <c r="AM1328" t="s">
        <v>6697</v>
      </c>
      <c r="AN1328" t="s">
        <v>6700</v>
      </c>
      <c r="AO1328" t="s">
        <v>6697</v>
      </c>
      <c r="AP1328" t="s">
        <v>6697</v>
      </c>
      <c r="AQ1328" t="s">
        <v>6697</v>
      </c>
      <c r="AR1328" t="s">
        <v>6697</v>
      </c>
      <c r="AS1328" t="s">
        <v>6697</v>
      </c>
      <c r="AT1328">
        <v>3</v>
      </c>
      <c r="AU1328" t="s">
        <v>6697</v>
      </c>
      <c r="AV1328" t="s">
        <v>6703</v>
      </c>
      <c r="AW1328">
        <v>65535</v>
      </c>
      <c r="AX1328" t="s">
        <v>6703</v>
      </c>
      <c r="AY1328" t="s">
        <v>6697</v>
      </c>
      <c r="AZ1328" t="s">
        <v>6710</v>
      </c>
      <c r="BA1328" t="s">
        <v>6698</v>
      </c>
    </row>
    <row r="1329" spans="1:53">
      <c r="A1329" t="s">
        <v>695</v>
      </c>
      <c r="B1329" t="s">
        <v>1251</v>
      </c>
      <c r="C1329" t="s">
        <v>1595</v>
      </c>
      <c r="D1329" t="s">
        <v>174</v>
      </c>
      <c r="E1329" t="s">
        <v>1974</v>
      </c>
      <c r="F1329">
        <v>15</v>
      </c>
      <c r="G1329" t="s">
        <v>1977</v>
      </c>
      <c r="H1329" t="s">
        <v>1979</v>
      </c>
      <c r="I1329" t="s">
        <v>3301</v>
      </c>
      <c r="J1329" t="s">
        <v>3542</v>
      </c>
      <c r="K1329" t="s">
        <v>3545</v>
      </c>
      <c r="L1329" t="s">
        <v>3563</v>
      </c>
      <c r="M1329" t="s">
        <v>3576</v>
      </c>
      <c r="N1329" t="s">
        <v>174</v>
      </c>
      <c r="O1329" t="s">
        <v>3988</v>
      </c>
      <c r="P1329" t="s">
        <v>4315</v>
      </c>
      <c r="Q1329" t="s">
        <v>4319</v>
      </c>
      <c r="R1329" t="s">
        <v>4321</v>
      </c>
      <c r="S1329" t="s">
        <v>5246</v>
      </c>
      <c r="T1329" t="s">
        <v>5437</v>
      </c>
      <c r="U1329" t="s">
        <v>5550</v>
      </c>
      <c r="V1329" t="s">
        <v>5896</v>
      </c>
      <c r="W1329" t="s">
        <v>6598</v>
      </c>
      <c r="AA1329" t="s">
        <v>6697</v>
      </c>
      <c r="AB1329" t="s">
        <v>6697</v>
      </c>
      <c r="AC1329" t="s">
        <v>6697</v>
      </c>
      <c r="AD1329" t="s">
        <v>6697</v>
      </c>
      <c r="AE1329" t="s">
        <v>6697</v>
      </c>
      <c r="AF1329" t="s">
        <v>6697</v>
      </c>
      <c r="AG1329" t="s">
        <v>6697</v>
      </c>
      <c r="AH1329" t="s">
        <v>6697</v>
      </c>
      <c r="AI1329" t="s">
        <v>6697</v>
      </c>
      <c r="AJ1329" t="s">
        <v>6698</v>
      </c>
      <c r="AK1329" t="s">
        <v>6699</v>
      </c>
      <c r="AL1329" t="s">
        <v>6697</v>
      </c>
      <c r="AM1329" t="s">
        <v>6697</v>
      </c>
      <c r="AN1329" t="s">
        <v>6700</v>
      </c>
      <c r="AO1329" t="s">
        <v>6697</v>
      </c>
      <c r="AP1329" t="s">
        <v>6697</v>
      </c>
      <c r="AQ1329" t="s">
        <v>6697</v>
      </c>
      <c r="AR1329" t="s">
        <v>6697</v>
      </c>
      <c r="AS1329" t="s">
        <v>6697</v>
      </c>
      <c r="AT1329">
        <v>3</v>
      </c>
      <c r="AU1329" t="s">
        <v>6697</v>
      </c>
      <c r="AV1329" t="s">
        <v>6703</v>
      </c>
      <c r="AW1329">
        <v>65535</v>
      </c>
      <c r="AX1329" t="s">
        <v>6703</v>
      </c>
      <c r="AY1329" t="s">
        <v>6697</v>
      </c>
      <c r="AZ1329" t="s">
        <v>6710</v>
      </c>
      <c r="BA1329" t="s">
        <v>6698</v>
      </c>
    </row>
    <row r="1330" spans="1:53">
      <c r="A1330" t="s">
        <v>696</v>
      </c>
      <c r="B1330" t="s">
        <v>1252</v>
      </c>
      <c r="C1330" t="s">
        <v>1595</v>
      </c>
      <c r="D1330" t="s">
        <v>174</v>
      </c>
      <c r="E1330" t="s">
        <v>1974</v>
      </c>
      <c r="F1330">
        <v>15</v>
      </c>
      <c r="G1330" t="s">
        <v>1977</v>
      </c>
      <c r="H1330" t="s">
        <v>1979</v>
      </c>
      <c r="I1330" t="s">
        <v>3302</v>
      </c>
      <c r="J1330" t="s">
        <v>3542</v>
      </c>
      <c r="K1330" t="s">
        <v>3545</v>
      </c>
      <c r="L1330" t="s">
        <v>3563</v>
      </c>
      <c r="M1330" t="s">
        <v>3576</v>
      </c>
      <c r="N1330" t="s">
        <v>174</v>
      </c>
      <c r="O1330" t="s">
        <v>3986</v>
      </c>
      <c r="P1330" t="s">
        <v>4315</v>
      </c>
      <c r="Q1330" t="s">
        <v>4319</v>
      </c>
      <c r="R1330" t="s">
        <v>4321</v>
      </c>
      <c r="S1330" t="s">
        <v>5247</v>
      </c>
      <c r="T1330" t="s">
        <v>5441</v>
      </c>
      <c r="U1330" t="s">
        <v>5492</v>
      </c>
      <c r="V1330" t="s">
        <v>5896</v>
      </c>
      <c r="W1330" t="s">
        <v>6598</v>
      </c>
      <c r="AA1330" t="s">
        <v>6697</v>
      </c>
      <c r="AB1330" t="s">
        <v>6697</v>
      </c>
      <c r="AC1330" t="s">
        <v>6697</v>
      </c>
      <c r="AD1330" t="s">
        <v>6697</v>
      </c>
      <c r="AE1330" t="s">
        <v>6697</v>
      </c>
      <c r="AF1330" t="s">
        <v>6697</v>
      </c>
      <c r="AG1330" t="s">
        <v>6697</v>
      </c>
      <c r="AH1330" t="s">
        <v>6697</v>
      </c>
      <c r="AI1330" t="s">
        <v>6697</v>
      </c>
      <c r="AJ1330" t="s">
        <v>6698</v>
      </c>
      <c r="AK1330" t="s">
        <v>6699</v>
      </c>
      <c r="AL1330" t="s">
        <v>6697</v>
      </c>
      <c r="AM1330" t="s">
        <v>6697</v>
      </c>
      <c r="AN1330" t="s">
        <v>6700</v>
      </c>
      <c r="AO1330" t="s">
        <v>6697</v>
      </c>
      <c r="AP1330" t="s">
        <v>6697</v>
      </c>
      <c r="AQ1330" t="s">
        <v>6697</v>
      </c>
      <c r="AR1330" t="s">
        <v>6697</v>
      </c>
      <c r="AS1330" t="s">
        <v>6697</v>
      </c>
      <c r="AT1330">
        <v>3</v>
      </c>
      <c r="AU1330" t="s">
        <v>6697</v>
      </c>
      <c r="AV1330" t="s">
        <v>6703</v>
      </c>
      <c r="AW1330">
        <v>65535</v>
      </c>
      <c r="AX1330" t="s">
        <v>6703</v>
      </c>
      <c r="AY1330" t="s">
        <v>6697</v>
      </c>
      <c r="AZ1330" t="s">
        <v>6710</v>
      </c>
      <c r="BA1330" t="s">
        <v>6698</v>
      </c>
    </row>
    <row r="1331" spans="1:53">
      <c r="A1331" t="s">
        <v>697</v>
      </c>
      <c r="B1331" t="s">
        <v>1253</v>
      </c>
      <c r="C1331" t="s">
        <v>1595</v>
      </c>
      <c r="D1331" t="s">
        <v>174</v>
      </c>
      <c r="E1331" t="s">
        <v>1974</v>
      </c>
      <c r="F1331">
        <v>15</v>
      </c>
      <c r="G1331" t="s">
        <v>1977</v>
      </c>
      <c r="H1331" t="s">
        <v>1979</v>
      </c>
      <c r="I1331" t="s">
        <v>3303</v>
      </c>
      <c r="J1331" t="s">
        <v>3542</v>
      </c>
      <c r="K1331" t="s">
        <v>3545</v>
      </c>
      <c r="L1331" t="s">
        <v>3563</v>
      </c>
      <c r="M1331" t="s">
        <v>3576</v>
      </c>
      <c r="N1331" t="s">
        <v>174</v>
      </c>
      <c r="O1331" t="s">
        <v>3990</v>
      </c>
      <c r="P1331" t="s">
        <v>4315</v>
      </c>
      <c r="Q1331" t="s">
        <v>4319</v>
      </c>
      <c r="R1331" t="s">
        <v>4321</v>
      </c>
      <c r="S1331" t="s">
        <v>5248</v>
      </c>
      <c r="T1331" t="s">
        <v>5440</v>
      </c>
      <c r="U1331" t="s">
        <v>5484</v>
      </c>
      <c r="V1331" t="s">
        <v>5896</v>
      </c>
      <c r="W1331" t="s">
        <v>6598</v>
      </c>
      <c r="AA1331" t="s">
        <v>6697</v>
      </c>
      <c r="AB1331" t="s">
        <v>6697</v>
      </c>
      <c r="AC1331" t="s">
        <v>6697</v>
      </c>
      <c r="AD1331" t="s">
        <v>6697</v>
      </c>
      <c r="AE1331" t="s">
        <v>6697</v>
      </c>
      <c r="AF1331" t="s">
        <v>6697</v>
      </c>
      <c r="AG1331" t="s">
        <v>6697</v>
      </c>
      <c r="AH1331" t="s">
        <v>6697</v>
      </c>
      <c r="AI1331" t="s">
        <v>6697</v>
      </c>
      <c r="AJ1331" t="s">
        <v>6698</v>
      </c>
      <c r="AK1331" t="s">
        <v>6699</v>
      </c>
      <c r="AL1331" t="s">
        <v>6697</v>
      </c>
      <c r="AM1331" t="s">
        <v>6697</v>
      </c>
      <c r="AN1331" t="s">
        <v>6700</v>
      </c>
      <c r="AO1331" t="s">
        <v>6697</v>
      </c>
      <c r="AP1331" t="s">
        <v>6697</v>
      </c>
      <c r="AQ1331" t="s">
        <v>6697</v>
      </c>
      <c r="AR1331" t="s">
        <v>6697</v>
      </c>
      <c r="AS1331" t="s">
        <v>6697</v>
      </c>
      <c r="AT1331">
        <v>3</v>
      </c>
      <c r="AU1331" t="s">
        <v>6697</v>
      </c>
      <c r="AV1331" t="s">
        <v>6703</v>
      </c>
      <c r="AW1331">
        <v>65535</v>
      </c>
      <c r="AX1331" t="s">
        <v>6703</v>
      </c>
      <c r="AY1331" t="s">
        <v>6697</v>
      </c>
      <c r="AZ1331" t="s">
        <v>6710</v>
      </c>
      <c r="BA1331" t="s">
        <v>6698</v>
      </c>
    </row>
    <row r="1332" spans="1:53">
      <c r="A1332" t="s">
        <v>698</v>
      </c>
      <c r="B1332" t="s">
        <v>1254</v>
      </c>
      <c r="C1332" t="s">
        <v>1595</v>
      </c>
      <c r="D1332" t="s">
        <v>174</v>
      </c>
      <c r="E1332" t="s">
        <v>1974</v>
      </c>
      <c r="F1332">
        <v>15</v>
      </c>
      <c r="G1332" t="s">
        <v>1977</v>
      </c>
      <c r="H1332" t="s">
        <v>1979</v>
      </c>
      <c r="I1332" t="s">
        <v>3304</v>
      </c>
      <c r="J1332" t="s">
        <v>3542</v>
      </c>
      <c r="K1332" t="s">
        <v>3545</v>
      </c>
      <c r="L1332" t="s">
        <v>3563</v>
      </c>
      <c r="M1332" t="s">
        <v>3576</v>
      </c>
      <c r="N1332" t="s">
        <v>174</v>
      </c>
      <c r="O1332" t="s">
        <v>3569</v>
      </c>
      <c r="P1332" t="s">
        <v>4315</v>
      </c>
      <c r="Q1332" t="s">
        <v>4319</v>
      </c>
      <c r="R1332" t="s">
        <v>4321</v>
      </c>
      <c r="S1332" t="s">
        <v>5249</v>
      </c>
      <c r="T1332" t="s">
        <v>5440</v>
      </c>
      <c r="U1332" t="s">
        <v>5552</v>
      </c>
      <c r="V1332" t="s">
        <v>5897</v>
      </c>
      <c r="W1332" t="s">
        <v>6599</v>
      </c>
      <c r="AA1332" t="s">
        <v>6697</v>
      </c>
      <c r="AB1332" t="s">
        <v>6697</v>
      </c>
      <c r="AC1332" t="s">
        <v>6697</v>
      </c>
      <c r="AD1332" t="s">
        <v>6697</v>
      </c>
      <c r="AE1332" t="s">
        <v>6697</v>
      </c>
      <c r="AF1332" t="s">
        <v>6697</v>
      </c>
      <c r="AG1332" t="s">
        <v>6697</v>
      </c>
      <c r="AH1332" t="s">
        <v>6697</v>
      </c>
      <c r="AI1332" t="s">
        <v>6697</v>
      </c>
      <c r="AJ1332" t="s">
        <v>6698</v>
      </c>
      <c r="AK1332" t="s">
        <v>6699</v>
      </c>
      <c r="AL1332" t="s">
        <v>6697</v>
      </c>
      <c r="AM1332" t="s">
        <v>6697</v>
      </c>
      <c r="AN1332" t="s">
        <v>6700</v>
      </c>
      <c r="AO1332" t="s">
        <v>6697</v>
      </c>
      <c r="AP1332" t="s">
        <v>6697</v>
      </c>
      <c r="AQ1332" t="s">
        <v>6697</v>
      </c>
      <c r="AR1332" t="s">
        <v>6697</v>
      </c>
      <c r="AS1332" t="s">
        <v>6697</v>
      </c>
      <c r="AT1332">
        <v>3</v>
      </c>
      <c r="AU1332" t="s">
        <v>6697</v>
      </c>
      <c r="AV1332" t="s">
        <v>6703</v>
      </c>
      <c r="AW1332">
        <v>65535</v>
      </c>
      <c r="AX1332" t="s">
        <v>6703</v>
      </c>
      <c r="AY1332" t="s">
        <v>6697</v>
      </c>
      <c r="AZ1332" t="s">
        <v>6710</v>
      </c>
      <c r="BA1332" t="s">
        <v>6698</v>
      </c>
    </row>
    <row r="1333" spans="1:53">
      <c r="A1333" t="s">
        <v>699</v>
      </c>
      <c r="B1333" t="s">
        <v>699</v>
      </c>
      <c r="C1333" t="s">
        <v>174</v>
      </c>
      <c r="D1333" t="s">
        <v>174</v>
      </c>
      <c r="E1333" t="s">
        <v>1974</v>
      </c>
      <c r="F1333">
        <v>25</v>
      </c>
      <c r="G1333" t="s">
        <v>1977</v>
      </c>
      <c r="H1333" t="s">
        <v>1979</v>
      </c>
      <c r="I1333" t="s">
        <v>3305</v>
      </c>
      <c r="J1333" t="s">
        <v>3542</v>
      </c>
      <c r="K1333" t="s">
        <v>3549</v>
      </c>
      <c r="L1333" t="s">
        <v>3563</v>
      </c>
      <c r="M1333" t="s">
        <v>3994</v>
      </c>
      <c r="N1333" t="s">
        <v>174</v>
      </c>
      <c r="O1333" t="s">
        <v>3994</v>
      </c>
      <c r="P1333" t="s">
        <v>4315</v>
      </c>
      <c r="Q1333" t="s">
        <v>4319</v>
      </c>
      <c r="R1333" t="s">
        <v>4321</v>
      </c>
      <c r="S1333" t="s">
        <v>5250</v>
      </c>
      <c r="T1333" t="s">
        <v>5450</v>
      </c>
      <c r="U1333" t="s">
        <v>5469</v>
      </c>
      <c r="V1333" t="s">
        <v>5662</v>
      </c>
      <c r="W1333" t="s">
        <v>5875</v>
      </c>
      <c r="AA1333" t="s">
        <v>6697</v>
      </c>
      <c r="AB1333" t="s">
        <v>6697</v>
      </c>
      <c r="AC1333" t="s">
        <v>6697</v>
      </c>
      <c r="AD1333" t="s">
        <v>6697</v>
      </c>
      <c r="AE1333" t="s">
        <v>6697</v>
      </c>
      <c r="AF1333" t="s">
        <v>6697</v>
      </c>
      <c r="AG1333" t="s">
        <v>6697</v>
      </c>
      <c r="AH1333" t="s">
        <v>6697</v>
      </c>
      <c r="AI1333" t="s">
        <v>6698</v>
      </c>
      <c r="AJ1333" t="s">
        <v>6698</v>
      </c>
      <c r="AK1333" t="s">
        <v>6699</v>
      </c>
      <c r="AL1333" t="s">
        <v>6697</v>
      </c>
      <c r="AM1333" t="s">
        <v>6697</v>
      </c>
      <c r="AN1333" t="s">
        <v>6700</v>
      </c>
      <c r="AO1333" t="s">
        <v>6697</v>
      </c>
      <c r="AP1333" t="s">
        <v>6697</v>
      </c>
      <c r="AQ1333" t="s">
        <v>6697</v>
      </c>
      <c r="AR1333" t="s">
        <v>6697</v>
      </c>
      <c r="AS1333" t="s">
        <v>6703</v>
      </c>
      <c r="AT1333">
        <v>65535</v>
      </c>
      <c r="AU1333" t="s">
        <v>6703</v>
      </c>
      <c r="AV1333" t="s">
        <v>6703</v>
      </c>
      <c r="AW1333">
        <v>65535</v>
      </c>
      <c r="AX1333" t="s">
        <v>6703</v>
      </c>
      <c r="AY1333" t="s">
        <v>6697</v>
      </c>
      <c r="AZ1333" t="s">
        <v>6706</v>
      </c>
      <c r="BA1333" t="s">
        <v>6698</v>
      </c>
    </row>
    <row r="1334" spans="1:53">
      <c r="A1334" t="s">
        <v>700</v>
      </c>
      <c r="B1334" t="s">
        <v>102</v>
      </c>
      <c r="C1334" t="s">
        <v>1327</v>
      </c>
      <c r="D1334" t="s">
        <v>1696</v>
      </c>
      <c r="E1334" t="s">
        <v>1974</v>
      </c>
      <c r="F1334">
        <v>0</v>
      </c>
      <c r="G1334" t="s">
        <v>1977</v>
      </c>
      <c r="H1334" t="s">
        <v>1979</v>
      </c>
      <c r="I1334" t="s">
        <v>3306</v>
      </c>
      <c r="J1334" t="s">
        <v>3542</v>
      </c>
      <c r="K1334" t="s">
        <v>3545</v>
      </c>
      <c r="L1334" t="s">
        <v>3563</v>
      </c>
      <c r="M1334" t="s">
        <v>3988</v>
      </c>
      <c r="N1334" t="s">
        <v>174</v>
      </c>
      <c r="O1334" t="s">
        <v>3576</v>
      </c>
      <c r="P1334" t="s">
        <v>4315</v>
      </c>
      <c r="Q1334" t="s">
        <v>4319</v>
      </c>
      <c r="R1334" t="s">
        <v>4323</v>
      </c>
      <c r="S1334" t="s">
        <v>5251</v>
      </c>
      <c r="T1334" t="s">
        <v>5439</v>
      </c>
      <c r="U1334" t="s">
        <v>4324</v>
      </c>
      <c r="V1334" t="s">
        <v>5578</v>
      </c>
      <c r="W1334" t="s">
        <v>6600</v>
      </c>
      <c r="AA1334" t="s">
        <v>6697</v>
      </c>
      <c r="AB1334" t="s">
        <v>6697</v>
      </c>
      <c r="AC1334" t="s">
        <v>6697</v>
      </c>
      <c r="AD1334" t="s">
        <v>6697</v>
      </c>
      <c r="AE1334" t="s">
        <v>6697</v>
      </c>
      <c r="AF1334" t="s">
        <v>6697</v>
      </c>
      <c r="AG1334" t="s">
        <v>6697</v>
      </c>
      <c r="AH1334" t="s">
        <v>6697</v>
      </c>
      <c r="AI1334" t="s">
        <v>6697</v>
      </c>
      <c r="AJ1334" t="s">
        <v>6697</v>
      </c>
      <c r="AK1334" t="s">
        <v>6697</v>
      </c>
      <c r="AL1334" t="s">
        <v>6697</v>
      </c>
      <c r="AM1334" t="s">
        <v>6697</v>
      </c>
      <c r="AN1334" t="s">
        <v>6699</v>
      </c>
      <c r="AO1334" t="s">
        <v>6697</v>
      </c>
      <c r="AP1334" t="s">
        <v>6697</v>
      </c>
      <c r="AQ1334" t="s">
        <v>6697</v>
      </c>
      <c r="AR1334" t="s">
        <v>6697</v>
      </c>
      <c r="AS1334" t="s">
        <v>6697</v>
      </c>
      <c r="AT1334">
        <v>0</v>
      </c>
      <c r="AU1334" t="s">
        <v>6697</v>
      </c>
      <c r="AV1334" t="s">
        <v>6697</v>
      </c>
      <c r="AW1334">
        <v>0</v>
      </c>
      <c r="AX1334" t="s">
        <v>6697</v>
      </c>
      <c r="AY1334" t="s">
        <v>6697</v>
      </c>
      <c r="BA1334" t="s">
        <v>6697</v>
      </c>
    </row>
    <row r="1335" spans="1:53">
      <c r="A1335" t="s">
        <v>701</v>
      </c>
      <c r="B1335" t="s">
        <v>1216</v>
      </c>
      <c r="C1335" t="s">
        <v>1327</v>
      </c>
      <c r="D1335" t="s">
        <v>1896</v>
      </c>
      <c r="E1335" t="s">
        <v>1974</v>
      </c>
      <c r="F1335">
        <v>0</v>
      </c>
      <c r="G1335" t="s">
        <v>1977</v>
      </c>
      <c r="H1335" t="s">
        <v>1979</v>
      </c>
      <c r="I1335" t="s">
        <v>3307</v>
      </c>
      <c r="J1335" t="s">
        <v>3542</v>
      </c>
      <c r="K1335" t="s">
        <v>3545</v>
      </c>
      <c r="L1335" t="s">
        <v>3563</v>
      </c>
      <c r="M1335" t="s">
        <v>3986</v>
      </c>
      <c r="N1335" t="s">
        <v>174</v>
      </c>
      <c r="O1335" t="s">
        <v>4106</v>
      </c>
      <c r="P1335" t="s">
        <v>4315</v>
      </c>
      <c r="Q1335" t="s">
        <v>4319</v>
      </c>
      <c r="R1335" t="s">
        <v>4321</v>
      </c>
      <c r="S1335" t="s">
        <v>5252</v>
      </c>
      <c r="T1335" t="s">
        <v>5439</v>
      </c>
      <c r="U1335" t="s">
        <v>4324</v>
      </c>
      <c r="V1335" t="s">
        <v>5898</v>
      </c>
      <c r="W1335" t="s">
        <v>5898</v>
      </c>
      <c r="AA1335" t="s">
        <v>6697</v>
      </c>
      <c r="AB1335" t="s">
        <v>6697</v>
      </c>
      <c r="AC1335" t="s">
        <v>6697</v>
      </c>
      <c r="AD1335" t="s">
        <v>6697</v>
      </c>
      <c r="AE1335" t="s">
        <v>6697</v>
      </c>
      <c r="AF1335" t="s">
        <v>6697</v>
      </c>
      <c r="AG1335" t="s">
        <v>6697</v>
      </c>
      <c r="AH1335" t="s">
        <v>6697</v>
      </c>
      <c r="AI1335" t="s">
        <v>6697</v>
      </c>
      <c r="AJ1335" t="s">
        <v>6697</v>
      </c>
      <c r="AK1335" t="s">
        <v>6697</v>
      </c>
      <c r="AL1335" t="s">
        <v>6697</v>
      </c>
      <c r="AM1335" t="s">
        <v>6697</v>
      </c>
      <c r="AN1335" t="s">
        <v>6700</v>
      </c>
      <c r="AO1335" t="s">
        <v>6697</v>
      </c>
      <c r="AP1335" t="s">
        <v>6697</v>
      </c>
      <c r="AQ1335" t="s">
        <v>6697</v>
      </c>
      <c r="AR1335" t="s">
        <v>6697</v>
      </c>
      <c r="AS1335" t="s">
        <v>6697</v>
      </c>
      <c r="AT1335">
        <v>0</v>
      </c>
      <c r="AU1335" t="s">
        <v>6697</v>
      </c>
      <c r="AV1335" t="s">
        <v>6697</v>
      </c>
      <c r="AW1335">
        <v>0</v>
      </c>
      <c r="AX1335" t="s">
        <v>6697</v>
      </c>
      <c r="AY1335" t="s">
        <v>6697</v>
      </c>
      <c r="BA1335" t="s">
        <v>6697</v>
      </c>
    </row>
    <row r="1336" spans="1:53">
      <c r="A1336" t="s">
        <v>701</v>
      </c>
      <c r="B1336" t="s">
        <v>1216</v>
      </c>
      <c r="C1336" t="s">
        <v>1512</v>
      </c>
      <c r="D1336" t="s">
        <v>174</v>
      </c>
      <c r="E1336" t="s">
        <v>1974</v>
      </c>
      <c r="F1336">
        <v>10</v>
      </c>
      <c r="G1336" t="s">
        <v>1977</v>
      </c>
      <c r="H1336" t="s">
        <v>1979</v>
      </c>
      <c r="I1336" t="s">
        <v>3308</v>
      </c>
      <c r="J1336" t="s">
        <v>3542</v>
      </c>
      <c r="K1336" t="s">
        <v>3545</v>
      </c>
      <c r="L1336" t="s">
        <v>3563</v>
      </c>
      <c r="M1336" t="s">
        <v>3986</v>
      </c>
      <c r="N1336" t="s">
        <v>174</v>
      </c>
      <c r="O1336" t="s">
        <v>4106</v>
      </c>
      <c r="P1336" t="s">
        <v>4315</v>
      </c>
      <c r="Q1336" t="s">
        <v>4319</v>
      </c>
      <c r="R1336" t="s">
        <v>4323</v>
      </c>
      <c r="S1336" t="s">
        <v>5252</v>
      </c>
      <c r="T1336" t="s">
        <v>5439</v>
      </c>
      <c r="U1336" t="s">
        <v>4324</v>
      </c>
      <c r="V1336" t="s">
        <v>5898</v>
      </c>
      <c r="W1336" t="s">
        <v>5898</v>
      </c>
      <c r="AA1336" t="s">
        <v>6697</v>
      </c>
      <c r="AB1336" t="s">
        <v>6697</v>
      </c>
      <c r="AC1336" t="s">
        <v>6697</v>
      </c>
      <c r="AD1336" t="s">
        <v>6697</v>
      </c>
      <c r="AE1336" t="s">
        <v>6697</v>
      </c>
      <c r="AF1336" t="s">
        <v>6697</v>
      </c>
      <c r="AG1336" t="s">
        <v>6697</v>
      </c>
      <c r="AH1336" t="s">
        <v>6697</v>
      </c>
      <c r="AI1336" t="s">
        <v>6697</v>
      </c>
      <c r="AJ1336" t="s">
        <v>6698</v>
      </c>
      <c r="AK1336" t="s">
        <v>6697</v>
      </c>
      <c r="AL1336" t="s">
        <v>6697</v>
      </c>
      <c r="AM1336" t="s">
        <v>6697</v>
      </c>
      <c r="AN1336" t="s">
        <v>6699</v>
      </c>
      <c r="AO1336" t="s">
        <v>6697</v>
      </c>
      <c r="AP1336" t="s">
        <v>6697</v>
      </c>
      <c r="AQ1336" t="s">
        <v>6697</v>
      </c>
      <c r="AR1336" t="s">
        <v>6697</v>
      </c>
      <c r="AS1336" t="s">
        <v>6697</v>
      </c>
      <c r="AT1336">
        <v>1</v>
      </c>
      <c r="AU1336" t="s">
        <v>6697</v>
      </c>
      <c r="AV1336" t="s">
        <v>6703</v>
      </c>
      <c r="AW1336">
        <v>65535</v>
      </c>
      <c r="AX1336" t="s">
        <v>6703</v>
      </c>
      <c r="AY1336" t="s">
        <v>6697</v>
      </c>
      <c r="BA1336" t="s">
        <v>6697</v>
      </c>
    </row>
    <row r="1337" spans="1:53">
      <c r="A1337" t="s">
        <v>702</v>
      </c>
      <c r="B1337" t="s">
        <v>1255</v>
      </c>
      <c r="C1337" t="s">
        <v>1512</v>
      </c>
      <c r="D1337" t="s">
        <v>174</v>
      </c>
      <c r="E1337" t="s">
        <v>1974</v>
      </c>
      <c r="F1337">
        <v>10</v>
      </c>
      <c r="G1337" t="s">
        <v>1977</v>
      </c>
      <c r="H1337" t="s">
        <v>1979</v>
      </c>
      <c r="I1337" t="s">
        <v>3309</v>
      </c>
      <c r="J1337" t="s">
        <v>3542</v>
      </c>
      <c r="K1337" t="s">
        <v>3545</v>
      </c>
      <c r="L1337" t="s">
        <v>3563</v>
      </c>
      <c r="M1337" t="s">
        <v>3986</v>
      </c>
      <c r="N1337" t="s">
        <v>174</v>
      </c>
      <c r="O1337" t="s">
        <v>3576</v>
      </c>
      <c r="P1337" t="s">
        <v>4315</v>
      </c>
      <c r="Q1337" t="s">
        <v>4319</v>
      </c>
      <c r="R1337" t="s">
        <v>4321</v>
      </c>
      <c r="S1337" t="s">
        <v>5253</v>
      </c>
      <c r="T1337" t="s">
        <v>5450</v>
      </c>
      <c r="U1337" t="s">
        <v>5474</v>
      </c>
      <c r="V1337" t="s">
        <v>5662</v>
      </c>
      <c r="W1337" t="s">
        <v>5897</v>
      </c>
      <c r="AA1337" t="s">
        <v>6697</v>
      </c>
      <c r="AB1337" t="s">
        <v>6697</v>
      </c>
      <c r="AC1337" t="s">
        <v>6697</v>
      </c>
      <c r="AD1337" t="s">
        <v>6697</v>
      </c>
      <c r="AE1337" t="s">
        <v>6697</v>
      </c>
      <c r="AF1337" t="s">
        <v>6697</v>
      </c>
      <c r="AG1337" t="s">
        <v>6697</v>
      </c>
      <c r="AH1337" t="s">
        <v>6697</v>
      </c>
      <c r="AI1337" t="s">
        <v>6697</v>
      </c>
      <c r="AJ1337" t="s">
        <v>6698</v>
      </c>
      <c r="AK1337" t="s">
        <v>6697</v>
      </c>
      <c r="AL1337" t="s">
        <v>6697</v>
      </c>
      <c r="AM1337" t="s">
        <v>6697</v>
      </c>
      <c r="AN1337" t="s">
        <v>6700</v>
      </c>
      <c r="AO1337" t="s">
        <v>6697</v>
      </c>
      <c r="AP1337" t="s">
        <v>6697</v>
      </c>
      <c r="AQ1337" t="s">
        <v>6697</v>
      </c>
      <c r="AR1337" t="s">
        <v>6697</v>
      </c>
      <c r="AS1337" t="s">
        <v>6697</v>
      </c>
      <c r="AT1337">
        <v>1</v>
      </c>
      <c r="AU1337" t="s">
        <v>6697</v>
      </c>
      <c r="AV1337" t="s">
        <v>6703</v>
      </c>
      <c r="AW1337">
        <v>65535</v>
      </c>
      <c r="AX1337" t="s">
        <v>6703</v>
      </c>
      <c r="AY1337" t="s">
        <v>6697</v>
      </c>
      <c r="BA1337" t="s">
        <v>6697</v>
      </c>
    </row>
    <row r="1338" spans="1:53">
      <c r="A1338" t="s">
        <v>703</v>
      </c>
      <c r="B1338" t="s">
        <v>1256</v>
      </c>
      <c r="C1338" t="s">
        <v>1327</v>
      </c>
      <c r="D1338" t="s">
        <v>1667</v>
      </c>
      <c r="E1338" t="s">
        <v>1974</v>
      </c>
      <c r="F1338">
        <v>0</v>
      </c>
      <c r="G1338" t="s">
        <v>1977</v>
      </c>
      <c r="H1338" t="s">
        <v>1979</v>
      </c>
      <c r="I1338" t="s">
        <v>3310</v>
      </c>
      <c r="J1338" t="s">
        <v>3542</v>
      </c>
      <c r="K1338" t="s">
        <v>3545</v>
      </c>
      <c r="L1338" t="s">
        <v>3563</v>
      </c>
      <c r="M1338" t="s">
        <v>3995</v>
      </c>
      <c r="N1338" t="s">
        <v>174</v>
      </c>
      <c r="O1338" t="s">
        <v>3971</v>
      </c>
      <c r="P1338" t="s">
        <v>4315</v>
      </c>
      <c r="Q1338" t="s">
        <v>4319</v>
      </c>
      <c r="R1338" t="s">
        <v>4321</v>
      </c>
      <c r="S1338" t="s">
        <v>5254</v>
      </c>
      <c r="T1338" t="s">
        <v>5440</v>
      </c>
      <c r="U1338" t="s">
        <v>5440</v>
      </c>
      <c r="V1338" t="s">
        <v>5899</v>
      </c>
      <c r="W1338" t="s">
        <v>5899</v>
      </c>
      <c r="AA1338" t="s">
        <v>6697</v>
      </c>
      <c r="AB1338" t="s">
        <v>6697</v>
      </c>
      <c r="AC1338" t="s">
        <v>6697</v>
      </c>
      <c r="AD1338" t="s">
        <v>6697</v>
      </c>
      <c r="AE1338" t="s">
        <v>6697</v>
      </c>
      <c r="AF1338" t="s">
        <v>6697</v>
      </c>
      <c r="AG1338" t="s">
        <v>6697</v>
      </c>
      <c r="AH1338" t="s">
        <v>6697</v>
      </c>
      <c r="AI1338" t="s">
        <v>6697</v>
      </c>
      <c r="AJ1338" t="s">
        <v>6697</v>
      </c>
      <c r="AK1338" t="s">
        <v>6697</v>
      </c>
      <c r="AL1338" t="s">
        <v>6697</v>
      </c>
      <c r="AM1338" t="s">
        <v>6697</v>
      </c>
      <c r="AN1338" t="s">
        <v>6700</v>
      </c>
      <c r="AO1338" t="s">
        <v>6697</v>
      </c>
      <c r="AP1338" t="s">
        <v>6697</v>
      </c>
      <c r="AQ1338" t="s">
        <v>6697</v>
      </c>
      <c r="AR1338" t="s">
        <v>6697</v>
      </c>
      <c r="AS1338" t="s">
        <v>6697</v>
      </c>
      <c r="AT1338">
        <v>0</v>
      </c>
      <c r="AU1338" t="s">
        <v>6697</v>
      </c>
      <c r="AV1338" t="s">
        <v>6697</v>
      </c>
      <c r="AW1338">
        <v>1</v>
      </c>
      <c r="AX1338" t="s">
        <v>6697</v>
      </c>
      <c r="AY1338" t="s">
        <v>6697</v>
      </c>
      <c r="BA1338" t="s">
        <v>6697</v>
      </c>
    </row>
    <row r="1339" spans="1:53">
      <c r="A1339" t="s">
        <v>704</v>
      </c>
      <c r="B1339" t="s">
        <v>132</v>
      </c>
      <c r="C1339" t="s">
        <v>1327</v>
      </c>
      <c r="D1339" t="s">
        <v>1694</v>
      </c>
      <c r="E1339" t="s">
        <v>1974</v>
      </c>
      <c r="F1339">
        <v>0</v>
      </c>
      <c r="G1339" t="s">
        <v>1977</v>
      </c>
      <c r="H1339" t="s">
        <v>1979</v>
      </c>
      <c r="I1339" t="s">
        <v>3311</v>
      </c>
      <c r="J1339" t="s">
        <v>3542</v>
      </c>
      <c r="K1339" t="s">
        <v>3545</v>
      </c>
      <c r="L1339" t="s">
        <v>3563</v>
      </c>
      <c r="M1339" t="s">
        <v>3996</v>
      </c>
      <c r="N1339" t="s">
        <v>174</v>
      </c>
      <c r="O1339" t="s">
        <v>3971</v>
      </c>
      <c r="P1339" t="s">
        <v>4315</v>
      </c>
      <c r="Q1339" t="s">
        <v>4319</v>
      </c>
      <c r="R1339" t="s">
        <v>4321</v>
      </c>
      <c r="S1339" t="s">
        <v>5255</v>
      </c>
      <c r="T1339" t="s">
        <v>5439</v>
      </c>
      <c r="U1339" t="s">
        <v>4324</v>
      </c>
      <c r="V1339" t="s">
        <v>5899</v>
      </c>
      <c r="W1339" t="s">
        <v>5899</v>
      </c>
      <c r="AA1339" t="s">
        <v>6697</v>
      </c>
      <c r="AB1339" t="s">
        <v>6697</v>
      </c>
      <c r="AC1339" t="s">
        <v>6697</v>
      </c>
      <c r="AD1339" t="s">
        <v>6697</v>
      </c>
      <c r="AE1339" t="s">
        <v>6697</v>
      </c>
      <c r="AF1339" t="s">
        <v>6697</v>
      </c>
      <c r="AG1339" t="s">
        <v>6697</v>
      </c>
      <c r="AH1339" t="s">
        <v>6697</v>
      </c>
      <c r="AI1339" t="s">
        <v>6697</v>
      </c>
      <c r="AJ1339" t="s">
        <v>6697</v>
      </c>
      <c r="AK1339" t="s">
        <v>6697</v>
      </c>
      <c r="AL1339" t="s">
        <v>6697</v>
      </c>
      <c r="AM1339" t="s">
        <v>6697</v>
      </c>
      <c r="AN1339" t="s">
        <v>6700</v>
      </c>
      <c r="AO1339" t="s">
        <v>6697</v>
      </c>
      <c r="AP1339" t="s">
        <v>6697</v>
      </c>
      <c r="AQ1339" t="s">
        <v>6697</v>
      </c>
      <c r="AR1339" t="s">
        <v>6697</v>
      </c>
      <c r="AS1339" t="s">
        <v>6697</v>
      </c>
      <c r="AT1339">
        <v>0</v>
      </c>
      <c r="AU1339" t="s">
        <v>6697</v>
      </c>
      <c r="AV1339" t="s">
        <v>6697</v>
      </c>
      <c r="AW1339">
        <v>1</v>
      </c>
      <c r="AX1339" t="s">
        <v>6697</v>
      </c>
      <c r="AY1339" t="s">
        <v>6697</v>
      </c>
      <c r="BA1339" t="s">
        <v>6697</v>
      </c>
    </row>
    <row r="1340" spans="1:53">
      <c r="A1340" t="s">
        <v>705</v>
      </c>
      <c r="B1340" t="s">
        <v>133</v>
      </c>
      <c r="C1340" t="s">
        <v>1327</v>
      </c>
      <c r="D1340" t="s">
        <v>1678</v>
      </c>
      <c r="E1340" t="s">
        <v>1974</v>
      </c>
      <c r="F1340">
        <v>0</v>
      </c>
      <c r="G1340" t="s">
        <v>1977</v>
      </c>
      <c r="H1340" t="s">
        <v>1979</v>
      </c>
      <c r="I1340" t="s">
        <v>3312</v>
      </c>
      <c r="J1340" t="s">
        <v>3542</v>
      </c>
      <c r="K1340" t="s">
        <v>3545</v>
      </c>
      <c r="L1340" t="s">
        <v>3563</v>
      </c>
      <c r="M1340" t="s">
        <v>3996</v>
      </c>
      <c r="N1340" t="s">
        <v>174</v>
      </c>
      <c r="O1340" t="s">
        <v>3971</v>
      </c>
      <c r="P1340" t="s">
        <v>4315</v>
      </c>
      <c r="Q1340" t="s">
        <v>4319</v>
      </c>
      <c r="R1340" t="s">
        <v>4321</v>
      </c>
      <c r="S1340" t="s">
        <v>5256</v>
      </c>
      <c r="T1340" t="s">
        <v>5440</v>
      </c>
      <c r="U1340" t="s">
        <v>5440</v>
      </c>
      <c r="V1340" t="s">
        <v>5900</v>
      </c>
      <c r="W1340" t="s">
        <v>6601</v>
      </c>
      <c r="AA1340" t="s">
        <v>6697</v>
      </c>
      <c r="AB1340" t="s">
        <v>6697</v>
      </c>
      <c r="AC1340" t="s">
        <v>6697</v>
      </c>
      <c r="AD1340" t="s">
        <v>6697</v>
      </c>
      <c r="AE1340" t="s">
        <v>6697</v>
      </c>
      <c r="AF1340" t="s">
        <v>6697</v>
      </c>
      <c r="AG1340" t="s">
        <v>6697</v>
      </c>
      <c r="AH1340" t="s">
        <v>6697</v>
      </c>
      <c r="AI1340" t="s">
        <v>6697</v>
      </c>
      <c r="AJ1340" t="s">
        <v>6697</v>
      </c>
      <c r="AK1340" t="s">
        <v>6697</v>
      </c>
      <c r="AL1340" t="s">
        <v>6697</v>
      </c>
      <c r="AM1340" t="s">
        <v>6697</v>
      </c>
      <c r="AN1340" t="s">
        <v>6700</v>
      </c>
      <c r="AO1340" t="s">
        <v>6697</v>
      </c>
      <c r="AP1340" t="s">
        <v>6697</v>
      </c>
      <c r="AQ1340" t="s">
        <v>6697</v>
      </c>
      <c r="AR1340" t="s">
        <v>6697</v>
      </c>
      <c r="AS1340" t="s">
        <v>6697</v>
      </c>
      <c r="AT1340">
        <v>0</v>
      </c>
      <c r="AU1340" t="s">
        <v>6697</v>
      </c>
      <c r="AV1340" t="s">
        <v>6697</v>
      </c>
      <c r="AW1340">
        <v>0</v>
      </c>
      <c r="AX1340" t="s">
        <v>6697</v>
      </c>
      <c r="AY1340" t="s">
        <v>6697</v>
      </c>
      <c r="BA1340" t="s">
        <v>6697</v>
      </c>
    </row>
    <row r="1341" spans="1:53">
      <c r="A1341" t="s">
        <v>133</v>
      </c>
      <c r="B1341" t="s">
        <v>705</v>
      </c>
      <c r="C1341" t="s">
        <v>1327</v>
      </c>
      <c r="D1341" t="s">
        <v>1678</v>
      </c>
      <c r="E1341" t="s">
        <v>1974</v>
      </c>
      <c r="F1341">
        <v>0</v>
      </c>
      <c r="G1341" t="s">
        <v>1977</v>
      </c>
      <c r="H1341" t="s">
        <v>1979</v>
      </c>
      <c r="I1341" t="s">
        <v>3313</v>
      </c>
      <c r="J1341" t="s">
        <v>3542</v>
      </c>
      <c r="K1341" t="s">
        <v>3545</v>
      </c>
      <c r="L1341" t="s">
        <v>3563</v>
      </c>
      <c r="M1341" t="s">
        <v>3971</v>
      </c>
      <c r="N1341" t="s">
        <v>174</v>
      </c>
      <c r="O1341" t="s">
        <v>3996</v>
      </c>
      <c r="P1341" t="s">
        <v>4315</v>
      </c>
      <c r="Q1341" t="s">
        <v>4319</v>
      </c>
      <c r="R1341" t="s">
        <v>4321</v>
      </c>
      <c r="S1341" t="s">
        <v>5257</v>
      </c>
      <c r="T1341" t="s">
        <v>5437</v>
      </c>
      <c r="U1341" t="s">
        <v>5440</v>
      </c>
      <c r="V1341" t="s">
        <v>5900</v>
      </c>
      <c r="W1341" t="s">
        <v>6602</v>
      </c>
      <c r="AA1341" t="s">
        <v>6697</v>
      </c>
      <c r="AB1341" t="s">
        <v>6697</v>
      </c>
      <c r="AC1341" t="s">
        <v>6697</v>
      </c>
      <c r="AD1341" t="s">
        <v>6697</v>
      </c>
      <c r="AE1341" t="s">
        <v>6697</v>
      </c>
      <c r="AF1341" t="s">
        <v>6697</v>
      </c>
      <c r="AG1341" t="s">
        <v>6697</v>
      </c>
      <c r="AH1341" t="s">
        <v>6697</v>
      </c>
      <c r="AI1341" t="s">
        <v>6697</v>
      </c>
      <c r="AJ1341" t="s">
        <v>6697</v>
      </c>
      <c r="AK1341" t="s">
        <v>6697</v>
      </c>
      <c r="AL1341" t="s">
        <v>6697</v>
      </c>
      <c r="AM1341" t="s">
        <v>6697</v>
      </c>
      <c r="AN1341" t="s">
        <v>6700</v>
      </c>
      <c r="AO1341" t="s">
        <v>6697</v>
      </c>
      <c r="AP1341" t="s">
        <v>6697</v>
      </c>
      <c r="AQ1341" t="s">
        <v>6697</v>
      </c>
      <c r="AR1341" t="s">
        <v>6697</v>
      </c>
      <c r="AS1341" t="s">
        <v>6697</v>
      </c>
      <c r="AT1341">
        <v>0</v>
      </c>
      <c r="AU1341" t="s">
        <v>6697</v>
      </c>
      <c r="AV1341" t="s">
        <v>6697</v>
      </c>
      <c r="AW1341">
        <v>0</v>
      </c>
      <c r="AX1341" t="s">
        <v>6697</v>
      </c>
      <c r="AY1341" t="s">
        <v>6697</v>
      </c>
      <c r="BA1341" t="s">
        <v>6697</v>
      </c>
    </row>
    <row r="1342" spans="1:53">
      <c r="A1342" t="s">
        <v>706</v>
      </c>
      <c r="B1342" t="s">
        <v>133</v>
      </c>
      <c r="C1342" t="s">
        <v>1327</v>
      </c>
      <c r="D1342" t="s">
        <v>1945</v>
      </c>
      <c r="E1342" t="s">
        <v>1974</v>
      </c>
      <c r="F1342">
        <v>0</v>
      </c>
      <c r="G1342" t="s">
        <v>1977</v>
      </c>
      <c r="H1342" t="s">
        <v>1979</v>
      </c>
      <c r="I1342" t="s">
        <v>3314</v>
      </c>
      <c r="J1342" t="s">
        <v>3542</v>
      </c>
      <c r="K1342" t="s">
        <v>3545</v>
      </c>
      <c r="L1342" t="s">
        <v>3563</v>
      </c>
      <c r="M1342" t="s">
        <v>3997</v>
      </c>
      <c r="N1342" t="s">
        <v>174</v>
      </c>
      <c r="O1342" t="s">
        <v>3971</v>
      </c>
      <c r="P1342" t="s">
        <v>4315</v>
      </c>
      <c r="Q1342" t="s">
        <v>4319</v>
      </c>
      <c r="R1342" t="s">
        <v>4321</v>
      </c>
      <c r="S1342" t="s">
        <v>5258</v>
      </c>
      <c r="T1342" t="s">
        <v>5439</v>
      </c>
      <c r="U1342" t="s">
        <v>4324</v>
      </c>
      <c r="V1342" t="s">
        <v>5901</v>
      </c>
      <c r="W1342" t="s">
        <v>6603</v>
      </c>
      <c r="AA1342" t="s">
        <v>6697</v>
      </c>
      <c r="AB1342" t="s">
        <v>6697</v>
      </c>
      <c r="AC1342" t="s">
        <v>6697</v>
      </c>
      <c r="AD1342" t="s">
        <v>6697</v>
      </c>
      <c r="AE1342" t="s">
        <v>6697</v>
      </c>
      <c r="AF1342" t="s">
        <v>6697</v>
      </c>
      <c r="AG1342" t="s">
        <v>6697</v>
      </c>
      <c r="AH1342" t="s">
        <v>6697</v>
      </c>
      <c r="AI1342" t="s">
        <v>6697</v>
      </c>
      <c r="AJ1342" t="s">
        <v>6697</v>
      </c>
      <c r="AK1342" t="s">
        <v>6697</v>
      </c>
      <c r="AL1342" t="s">
        <v>6697</v>
      </c>
      <c r="AM1342" t="s">
        <v>6697</v>
      </c>
      <c r="AN1342" t="s">
        <v>6700</v>
      </c>
      <c r="AO1342" t="s">
        <v>6697</v>
      </c>
      <c r="AP1342" t="s">
        <v>6697</v>
      </c>
      <c r="AQ1342" t="s">
        <v>6697</v>
      </c>
      <c r="AR1342" t="s">
        <v>6697</v>
      </c>
      <c r="AS1342" t="s">
        <v>6697</v>
      </c>
      <c r="AT1342">
        <v>0</v>
      </c>
      <c r="AU1342" t="s">
        <v>6697</v>
      </c>
      <c r="AV1342" t="s">
        <v>6697</v>
      </c>
      <c r="AW1342">
        <v>2</v>
      </c>
      <c r="AX1342" t="s">
        <v>6697</v>
      </c>
      <c r="AY1342" t="s">
        <v>6697</v>
      </c>
      <c r="BA1342" t="s">
        <v>6697</v>
      </c>
    </row>
    <row r="1343" spans="1:53">
      <c r="A1343" t="s">
        <v>707</v>
      </c>
      <c r="B1343" t="s">
        <v>707</v>
      </c>
      <c r="C1343" t="s">
        <v>1327</v>
      </c>
      <c r="D1343" t="s">
        <v>1678</v>
      </c>
      <c r="E1343" t="s">
        <v>1974</v>
      </c>
      <c r="F1343">
        <v>0</v>
      </c>
      <c r="G1343" t="s">
        <v>1977</v>
      </c>
      <c r="H1343" t="s">
        <v>1979</v>
      </c>
      <c r="I1343" t="s">
        <v>3315</v>
      </c>
      <c r="J1343" t="s">
        <v>3542</v>
      </c>
      <c r="K1343" t="s">
        <v>3545</v>
      </c>
      <c r="L1343" t="s">
        <v>3563</v>
      </c>
      <c r="M1343" t="s">
        <v>3998</v>
      </c>
      <c r="N1343" t="s">
        <v>174</v>
      </c>
      <c r="O1343" t="s">
        <v>3998</v>
      </c>
      <c r="P1343" t="s">
        <v>4315</v>
      </c>
      <c r="Q1343" t="s">
        <v>4319</v>
      </c>
      <c r="R1343" t="s">
        <v>4321</v>
      </c>
      <c r="S1343" t="s">
        <v>5259</v>
      </c>
      <c r="T1343" t="s">
        <v>5439</v>
      </c>
      <c r="U1343" t="s">
        <v>4324</v>
      </c>
      <c r="V1343" t="s">
        <v>5902</v>
      </c>
      <c r="W1343" t="s">
        <v>5902</v>
      </c>
      <c r="AA1343" t="s">
        <v>6697</v>
      </c>
      <c r="AB1343" t="s">
        <v>6697</v>
      </c>
      <c r="AC1343" t="s">
        <v>6697</v>
      </c>
      <c r="AD1343" t="s">
        <v>6697</v>
      </c>
      <c r="AE1343" t="s">
        <v>6697</v>
      </c>
      <c r="AF1343" t="s">
        <v>6697</v>
      </c>
      <c r="AG1343" t="s">
        <v>6697</v>
      </c>
      <c r="AH1343" t="s">
        <v>6697</v>
      </c>
      <c r="AI1343" t="s">
        <v>6697</v>
      </c>
      <c r="AJ1343" t="s">
        <v>6697</v>
      </c>
      <c r="AK1343" t="s">
        <v>6697</v>
      </c>
      <c r="AL1343" t="s">
        <v>6697</v>
      </c>
      <c r="AM1343" t="s">
        <v>6697</v>
      </c>
      <c r="AN1343" t="s">
        <v>6700</v>
      </c>
      <c r="AO1343" t="s">
        <v>6697</v>
      </c>
      <c r="AP1343" t="s">
        <v>6697</v>
      </c>
      <c r="AQ1343" t="s">
        <v>6697</v>
      </c>
      <c r="AR1343" t="s">
        <v>6697</v>
      </c>
      <c r="AS1343" t="s">
        <v>6697</v>
      </c>
      <c r="AT1343">
        <v>0</v>
      </c>
      <c r="AU1343" t="s">
        <v>6697</v>
      </c>
      <c r="AV1343" t="s">
        <v>6697</v>
      </c>
      <c r="AW1343">
        <v>0</v>
      </c>
      <c r="AX1343" t="s">
        <v>6697</v>
      </c>
      <c r="AY1343" t="s">
        <v>6697</v>
      </c>
      <c r="BA1343" t="s">
        <v>6697</v>
      </c>
    </row>
    <row r="1344" spans="1:53">
      <c r="A1344" t="s">
        <v>707</v>
      </c>
      <c r="B1344" t="s">
        <v>707</v>
      </c>
      <c r="C1344" t="s">
        <v>1596</v>
      </c>
      <c r="D1344" t="s">
        <v>174</v>
      </c>
      <c r="E1344" t="s">
        <v>1974</v>
      </c>
      <c r="F1344">
        <v>10</v>
      </c>
      <c r="G1344" t="s">
        <v>1977</v>
      </c>
      <c r="H1344" t="s">
        <v>1979</v>
      </c>
      <c r="I1344" t="s">
        <v>3316</v>
      </c>
      <c r="J1344" t="s">
        <v>3542</v>
      </c>
      <c r="K1344" t="s">
        <v>3549</v>
      </c>
      <c r="L1344" t="s">
        <v>3563</v>
      </c>
      <c r="M1344" t="s">
        <v>3998</v>
      </c>
      <c r="N1344" t="s">
        <v>174</v>
      </c>
      <c r="O1344" t="s">
        <v>3998</v>
      </c>
      <c r="P1344" t="s">
        <v>4315</v>
      </c>
      <c r="Q1344" t="s">
        <v>4319</v>
      </c>
      <c r="R1344" t="s">
        <v>4321</v>
      </c>
      <c r="S1344" t="s">
        <v>5259</v>
      </c>
      <c r="T1344" t="s">
        <v>5437</v>
      </c>
      <c r="U1344" t="s">
        <v>5502</v>
      </c>
      <c r="V1344" t="s">
        <v>5903</v>
      </c>
      <c r="W1344" t="s">
        <v>5902</v>
      </c>
      <c r="AA1344" t="s">
        <v>6697</v>
      </c>
      <c r="AB1344" t="s">
        <v>6697</v>
      </c>
      <c r="AC1344" t="s">
        <v>6697</v>
      </c>
      <c r="AD1344" t="s">
        <v>6697</v>
      </c>
      <c r="AE1344" t="s">
        <v>6697</v>
      </c>
      <c r="AF1344" t="s">
        <v>6697</v>
      </c>
      <c r="AG1344" t="s">
        <v>6697</v>
      </c>
      <c r="AH1344" t="s">
        <v>6697</v>
      </c>
      <c r="AI1344" t="s">
        <v>6697</v>
      </c>
      <c r="AJ1344" t="s">
        <v>6698</v>
      </c>
      <c r="AK1344" t="s">
        <v>6697</v>
      </c>
      <c r="AL1344" t="s">
        <v>6697</v>
      </c>
      <c r="AM1344" t="s">
        <v>6697</v>
      </c>
      <c r="AN1344" t="s">
        <v>6700</v>
      </c>
      <c r="AO1344" t="s">
        <v>6697</v>
      </c>
      <c r="AP1344" t="s">
        <v>6697</v>
      </c>
      <c r="AQ1344" t="s">
        <v>6697</v>
      </c>
      <c r="AR1344" t="s">
        <v>6697</v>
      </c>
      <c r="AS1344" t="s">
        <v>6697</v>
      </c>
      <c r="AT1344">
        <v>4</v>
      </c>
      <c r="AU1344" t="s">
        <v>6697</v>
      </c>
      <c r="AV1344" t="s">
        <v>6703</v>
      </c>
      <c r="AW1344">
        <v>65535</v>
      </c>
      <c r="AX1344" t="s">
        <v>6703</v>
      </c>
      <c r="AY1344" t="s">
        <v>6697</v>
      </c>
      <c r="BA1344" t="s">
        <v>6697</v>
      </c>
    </row>
    <row r="1345" spans="1:53">
      <c r="A1345" t="s">
        <v>708</v>
      </c>
      <c r="B1345" t="s">
        <v>708</v>
      </c>
      <c r="C1345" t="s">
        <v>1327</v>
      </c>
      <c r="D1345" t="s">
        <v>1678</v>
      </c>
      <c r="E1345" t="s">
        <v>1974</v>
      </c>
      <c r="F1345">
        <v>0</v>
      </c>
      <c r="G1345" t="s">
        <v>1977</v>
      </c>
      <c r="H1345" t="s">
        <v>1979</v>
      </c>
      <c r="I1345" t="s">
        <v>3317</v>
      </c>
      <c r="J1345" t="s">
        <v>3542</v>
      </c>
      <c r="K1345" t="s">
        <v>3545</v>
      </c>
      <c r="L1345" t="s">
        <v>3563</v>
      </c>
      <c r="M1345" t="s">
        <v>3999</v>
      </c>
      <c r="N1345" t="s">
        <v>174</v>
      </c>
      <c r="O1345" t="s">
        <v>3999</v>
      </c>
      <c r="P1345" t="s">
        <v>4315</v>
      </c>
      <c r="Q1345" t="s">
        <v>4319</v>
      </c>
      <c r="R1345" t="s">
        <v>4323</v>
      </c>
      <c r="S1345" t="s">
        <v>5260</v>
      </c>
      <c r="T1345" t="s">
        <v>5439</v>
      </c>
      <c r="U1345" t="s">
        <v>4324</v>
      </c>
      <c r="V1345" t="s">
        <v>5904</v>
      </c>
      <c r="W1345" t="s">
        <v>5904</v>
      </c>
      <c r="AA1345" t="s">
        <v>6697</v>
      </c>
      <c r="AB1345" t="s">
        <v>6697</v>
      </c>
      <c r="AC1345" t="s">
        <v>6697</v>
      </c>
      <c r="AD1345" t="s">
        <v>6697</v>
      </c>
      <c r="AE1345" t="s">
        <v>6697</v>
      </c>
      <c r="AF1345" t="s">
        <v>6697</v>
      </c>
      <c r="AG1345" t="s">
        <v>6697</v>
      </c>
      <c r="AH1345" t="s">
        <v>6697</v>
      </c>
      <c r="AI1345" t="s">
        <v>6697</v>
      </c>
      <c r="AJ1345" t="s">
        <v>6697</v>
      </c>
      <c r="AK1345" t="s">
        <v>6697</v>
      </c>
      <c r="AL1345" t="s">
        <v>6697</v>
      </c>
      <c r="AM1345" t="s">
        <v>6697</v>
      </c>
      <c r="AN1345" t="s">
        <v>6699</v>
      </c>
      <c r="AO1345" t="s">
        <v>6697</v>
      </c>
      <c r="AP1345" t="s">
        <v>6697</v>
      </c>
      <c r="AQ1345" t="s">
        <v>6697</v>
      </c>
      <c r="AR1345" t="s">
        <v>6697</v>
      </c>
      <c r="AS1345" t="s">
        <v>6697</v>
      </c>
      <c r="AT1345">
        <v>0</v>
      </c>
      <c r="AU1345" t="s">
        <v>6697</v>
      </c>
      <c r="AV1345" t="s">
        <v>6697</v>
      </c>
      <c r="AW1345">
        <v>0</v>
      </c>
      <c r="AX1345" t="s">
        <v>6697</v>
      </c>
      <c r="AY1345" t="s">
        <v>6697</v>
      </c>
      <c r="BA1345" t="s">
        <v>6697</v>
      </c>
    </row>
    <row r="1346" spans="1:53">
      <c r="A1346" t="s">
        <v>708</v>
      </c>
      <c r="B1346" t="s">
        <v>708</v>
      </c>
      <c r="C1346" t="s">
        <v>1596</v>
      </c>
      <c r="D1346" t="s">
        <v>174</v>
      </c>
      <c r="E1346" t="s">
        <v>1974</v>
      </c>
      <c r="F1346">
        <v>10</v>
      </c>
      <c r="G1346" t="s">
        <v>1977</v>
      </c>
      <c r="H1346" t="s">
        <v>1979</v>
      </c>
      <c r="I1346" t="s">
        <v>3318</v>
      </c>
      <c r="J1346" t="s">
        <v>3542</v>
      </c>
      <c r="K1346" t="s">
        <v>3545</v>
      </c>
      <c r="L1346" t="s">
        <v>3563</v>
      </c>
      <c r="M1346" t="s">
        <v>3999</v>
      </c>
      <c r="N1346" t="s">
        <v>174</v>
      </c>
      <c r="O1346" t="s">
        <v>3999</v>
      </c>
      <c r="P1346" t="s">
        <v>4315</v>
      </c>
      <c r="Q1346" t="s">
        <v>4319</v>
      </c>
      <c r="R1346" t="s">
        <v>4321</v>
      </c>
      <c r="S1346" t="s">
        <v>5260</v>
      </c>
      <c r="T1346" t="s">
        <v>5437</v>
      </c>
      <c r="U1346" t="s">
        <v>5490</v>
      </c>
      <c r="V1346" t="s">
        <v>5662</v>
      </c>
      <c r="W1346" t="s">
        <v>5904</v>
      </c>
      <c r="AA1346" t="s">
        <v>6697</v>
      </c>
      <c r="AB1346" t="s">
        <v>6697</v>
      </c>
      <c r="AC1346" t="s">
        <v>6697</v>
      </c>
      <c r="AD1346" t="s">
        <v>6697</v>
      </c>
      <c r="AE1346" t="s">
        <v>6697</v>
      </c>
      <c r="AF1346" t="s">
        <v>6697</v>
      </c>
      <c r="AG1346" t="s">
        <v>6697</v>
      </c>
      <c r="AH1346" t="s">
        <v>6697</v>
      </c>
      <c r="AI1346" t="s">
        <v>6697</v>
      </c>
      <c r="AJ1346" t="s">
        <v>6698</v>
      </c>
      <c r="AK1346" t="s">
        <v>6697</v>
      </c>
      <c r="AL1346" t="s">
        <v>6697</v>
      </c>
      <c r="AM1346" t="s">
        <v>6697</v>
      </c>
      <c r="AN1346" t="s">
        <v>6700</v>
      </c>
      <c r="AO1346" t="s">
        <v>6697</v>
      </c>
      <c r="AP1346" t="s">
        <v>6697</v>
      </c>
      <c r="AQ1346" t="s">
        <v>6697</v>
      </c>
      <c r="AR1346" t="s">
        <v>6697</v>
      </c>
      <c r="AS1346" t="s">
        <v>6697</v>
      </c>
      <c r="AT1346">
        <v>4</v>
      </c>
      <c r="AU1346" t="s">
        <v>6697</v>
      </c>
      <c r="AV1346" t="s">
        <v>6703</v>
      </c>
      <c r="AW1346">
        <v>65535</v>
      </c>
      <c r="AX1346" t="s">
        <v>6703</v>
      </c>
      <c r="AY1346" t="s">
        <v>6697</v>
      </c>
      <c r="BA1346" t="s">
        <v>6697</v>
      </c>
    </row>
    <row r="1347" spans="1:53">
      <c r="A1347" t="s">
        <v>709</v>
      </c>
      <c r="B1347" t="s">
        <v>709</v>
      </c>
      <c r="C1347" t="s">
        <v>1487</v>
      </c>
      <c r="D1347" t="s">
        <v>1667</v>
      </c>
      <c r="E1347" t="s">
        <v>1974</v>
      </c>
      <c r="F1347">
        <v>0</v>
      </c>
      <c r="G1347" t="s">
        <v>1977</v>
      </c>
      <c r="H1347" t="s">
        <v>1979</v>
      </c>
      <c r="I1347" t="s">
        <v>3319</v>
      </c>
      <c r="J1347" t="s">
        <v>3542</v>
      </c>
      <c r="K1347" t="s">
        <v>3545</v>
      </c>
      <c r="L1347" t="s">
        <v>3563</v>
      </c>
      <c r="M1347" t="s">
        <v>4000</v>
      </c>
      <c r="N1347" t="s">
        <v>174</v>
      </c>
      <c r="O1347" t="s">
        <v>4000</v>
      </c>
      <c r="P1347" t="s">
        <v>4315</v>
      </c>
      <c r="Q1347" t="s">
        <v>4319</v>
      </c>
      <c r="R1347" t="s">
        <v>4321</v>
      </c>
      <c r="S1347" t="s">
        <v>5261</v>
      </c>
      <c r="T1347" t="s">
        <v>5440</v>
      </c>
      <c r="U1347" t="s">
        <v>5440</v>
      </c>
      <c r="V1347" t="s">
        <v>5905</v>
      </c>
      <c r="W1347" t="s">
        <v>6604</v>
      </c>
      <c r="AA1347" t="s">
        <v>6697</v>
      </c>
      <c r="AB1347" t="s">
        <v>6697</v>
      </c>
      <c r="AC1347" t="s">
        <v>6697</v>
      </c>
      <c r="AD1347" t="s">
        <v>6697</v>
      </c>
      <c r="AE1347" t="s">
        <v>6697</v>
      </c>
      <c r="AF1347" t="s">
        <v>6697</v>
      </c>
      <c r="AG1347" t="s">
        <v>6697</v>
      </c>
      <c r="AH1347" t="s">
        <v>6697</v>
      </c>
      <c r="AI1347" t="s">
        <v>6697</v>
      </c>
      <c r="AJ1347" t="s">
        <v>6697</v>
      </c>
      <c r="AK1347" t="s">
        <v>6697</v>
      </c>
      <c r="AL1347" t="s">
        <v>6697</v>
      </c>
      <c r="AM1347" t="s">
        <v>6697</v>
      </c>
      <c r="AN1347" t="s">
        <v>6700</v>
      </c>
      <c r="AO1347" t="s">
        <v>6697</v>
      </c>
      <c r="AP1347" t="s">
        <v>6697</v>
      </c>
      <c r="AQ1347" t="s">
        <v>6697</v>
      </c>
      <c r="AR1347" t="s">
        <v>6697</v>
      </c>
      <c r="AS1347" t="s">
        <v>6697</v>
      </c>
      <c r="AT1347">
        <v>2</v>
      </c>
      <c r="AU1347" t="s">
        <v>6697</v>
      </c>
      <c r="AV1347" t="s">
        <v>6697</v>
      </c>
      <c r="AW1347">
        <v>1</v>
      </c>
      <c r="AX1347" t="s">
        <v>6697</v>
      </c>
      <c r="AY1347" t="s">
        <v>6697</v>
      </c>
      <c r="BA1347" t="s">
        <v>6697</v>
      </c>
    </row>
    <row r="1348" spans="1:53">
      <c r="A1348" t="s">
        <v>710</v>
      </c>
      <c r="B1348" t="s">
        <v>1257</v>
      </c>
      <c r="C1348" t="s">
        <v>1327</v>
      </c>
      <c r="D1348" t="s">
        <v>1678</v>
      </c>
      <c r="E1348" t="s">
        <v>1974</v>
      </c>
      <c r="F1348">
        <v>0</v>
      </c>
      <c r="G1348" t="s">
        <v>1977</v>
      </c>
      <c r="H1348" t="s">
        <v>1979</v>
      </c>
      <c r="I1348" t="s">
        <v>3320</v>
      </c>
      <c r="J1348" t="s">
        <v>3542</v>
      </c>
      <c r="K1348" t="s">
        <v>3545</v>
      </c>
      <c r="L1348" t="s">
        <v>3563</v>
      </c>
      <c r="M1348" t="s">
        <v>3967</v>
      </c>
      <c r="N1348" t="s">
        <v>174</v>
      </c>
      <c r="O1348" t="s">
        <v>4287</v>
      </c>
      <c r="P1348" t="s">
        <v>4315</v>
      </c>
      <c r="Q1348" t="s">
        <v>4319</v>
      </c>
      <c r="R1348" t="s">
        <v>4321</v>
      </c>
      <c r="S1348" t="s">
        <v>5262</v>
      </c>
      <c r="T1348" t="s">
        <v>5440</v>
      </c>
      <c r="U1348" t="s">
        <v>5439</v>
      </c>
      <c r="V1348" t="s">
        <v>5906</v>
      </c>
      <c r="W1348" t="s">
        <v>6605</v>
      </c>
      <c r="AA1348" t="s">
        <v>6697</v>
      </c>
      <c r="AB1348" t="s">
        <v>6697</v>
      </c>
      <c r="AC1348" t="s">
        <v>6697</v>
      </c>
      <c r="AD1348" t="s">
        <v>6697</v>
      </c>
      <c r="AE1348" t="s">
        <v>6697</v>
      </c>
      <c r="AF1348" t="s">
        <v>6697</v>
      </c>
      <c r="AG1348" t="s">
        <v>6697</v>
      </c>
      <c r="AH1348" t="s">
        <v>6697</v>
      </c>
      <c r="AI1348" t="s">
        <v>6697</v>
      </c>
      <c r="AJ1348" t="s">
        <v>6697</v>
      </c>
      <c r="AK1348" t="s">
        <v>6697</v>
      </c>
      <c r="AL1348" t="s">
        <v>6697</v>
      </c>
      <c r="AM1348" t="s">
        <v>6697</v>
      </c>
      <c r="AN1348" t="s">
        <v>6700</v>
      </c>
      <c r="AO1348" t="s">
        <v>6697</v>
      </c>
      <c r="AP1348" t="s">
        <v>6697</v>
      </c>
      <c r="AQ1348" t="s">
        <v>6697</v>
      </c>
      <c r="AR1348" t="s">
        <v>6697</v>
      </c>
      <c r="AS1348" t="s">
        <v>6697</v>
      </c>
      <c r="AT1348">
        <v>0</v>
      </c>
      <c r="AU1348" t="s">
        <v>6697</v>
      </c>
      <c r="AV1348" t="s">
        <v>6697</v>
      </c>
      <c r="AW1348">
        <v>0</v>
      </c>
      <c r="AX1348" t="s">
        <v>6697</v>
      </c>
      <c r="AY1348" t="s">
        <v>6697</v>
      </c>
      <c r="BA1348" t="s">
        <v>6697</v>
      </c>
    </row>
    <row r="1349" spans="1:53">
      <c r="A1349" t="s">
        <v>711</v>
      </c>
      <c r="B1349" t="s">
        <v>918</v>
      </c>
      <c r="C1349" t="s">
        <v>1327</v>
      </c>
      <c r="D1349" t="s">
        <v>1946</v>
      </c>
      <c r="E1349" t="s">
        <v>1974</v>
      </c>
      <c r="F1349">
        <v>10</v>
      </c>
      <c r="G1349" t="s">
        <v>1977</v>
      </c>
      <c r="H1349" t="s">
        <v>1979</v>
      </c>
      <c r="I1349" t="s">
        <v>3321</v>
      </c>
      <c r="J1349" t="s">
        <v>3542</v>
      </c>
      <c r="K1349" t="s">
        <v>3545</v>
      </c>
      <c r="L1349" t="s">
        <v>3563</v>
      </c>
      <c r="M1349" t="s">
        <v>3990</v>
      </c>
      <c r="N1349" t="s">
        <v>174</v>
      </c>
      <c r="O1349" t="s">
        <v>3970</v>
      </c>
      <c r="P1349" t="s">
        <v>4315</v>
      </c>
      <c r="Q1349" t="s">
        <v>4319</v>
      </c>
      <c r="R1349" t="s">
        <v>4321</v>
      </c>
      <c r="S1349" t="s">
        <v>5263</v>
      </c>
      <c r="T1349" t="s">
        <v>5437</v>
      </c>
      <c r="U1349" t="s">
        <v>5440</v>
      </c>
      <c r="V1349" t="s">
        <v>5907</v>
      </c>
      <c r="W1349" t="s">
        <v>6606</v>
      </c>
      <c r="AA1349" t="s">
        <v>6697</v>
      </c>
      <c r="AB1349" t="s">
        <v>6697</v>
      </c>
      <c r="AC1349" t="s">
        <v>6697</v>
      </c>
      <c r="AD1349" t="s">
        <v>6697</v>
      </c>
      <c r="AE1349" t="s">
        <v>6698</v>
      </c>
      <c r="AF1349" t="s">
        <v>6697</v>
      </c>
      <c r="AG1349" t="s">
        <v>6697</v>
      </c>
      <c r="AH1349" t="s">
        <v>6697</v>
      </c>
      <c r="AI1349" t="s">
        <v>6697</v>
      </c>
      <c r="AJ1349" t="s">
        <v>6697</v>
      </c>
      <c r="AK1349" t="s">
        <v>6697</v>
      </c>
      <c r="AL1349" t="s">
        <v>6697</v>
      </c>
      <c r="AM1349" t="s">
        <v>6697</v>
      </c>
      <c r="AN1349" t="s">
        <v>6700</v>
      </c>
      <c r="AO1349" t="s">
        <v>6697</v>
      </c>
      <c r="AP1349" t="s">
        <v>6697</v>
      </c>
      <c r="AQ1349" t="s">
        <v>6697</v>
      </c>
      <c r="AR1349" t="s">
        <v>6697</v>
      </c>
      <c r="AS1349" t="s">
        <v>6697</v>
      </c>
      <c r="AT1349">
        <v>0</v>
      </c>
      <c r="AU1349" t="s">
        <v>6697</v>
      </c>
      <c r="AV1349" t="s">
        <v>6697</v>
      </c>
      <c r="AW1349">
        <v>102</v>
      </c>
      <c r="AX1349" t="s">
        <v>6697</v>
      </c>
      <c r="AY1349" t="s">
        <v>6697</v>
      </c>
      <c r="BA1349" t="s">
        <v>6697</v>
      </c>
    </row>
    <row r="1350" spans="1:53">
      <c r="A1350" t="s">
        <v>711</v>
      </c>
      <c r="B1350" t="s">
        <v>918</v>
      </c>
      <c r="C1350" t="s">
        <v>1597</v>
      </c>
      <c r="D1350" t="s">
        <v>174</v>
      </c>
      <c r="E1350" t="s">
        <v>1974</v>
      </c>
      <c r="F1350">
        <v>20</v>
      </c>
      <c r="G1350" t="s">
        <v>1977</v>
      </c>
      <c r="H1350" t="s">
        <v>1979</v>
      </c>
      <c r="I1350" t="s">
        <v>3322</v>
      </c>
      <c r="J1350" t="s">
        <v>3542</v>
      </c>
      <c r="K1350" t="s">
        <v>3545</v>
      </c>
      <c r="L1350" t="s">
        <v>3563</v>
      </c>
      <c r="M1350" t="s">
        <v>3990</v>
      </c>
      <c r="N1350" t="s">
        <v>174</v>
      </c>
      <c r="O1350" t="s">
        <v>3970</v>
      </c>
      <c r="P1350" t="s">
        <v>4315</v>
      </c>
      <c r="Q1350" t="s">
        <v>4319</v>
      </c>
      <c r="R1350" t="s">
        <v>4323</v>
      </c>
      <c r="S1350" t="s">
        <v>5264</v>
      </c>
      <c r="T1350" t="s">
        <v>5439</v>
      </c>
      <c r="U1350" t="s">
        <v>4324</v>
      </c>
      <c r="V1350" t="s">
        <v>5907</v>
      </c>
      <c r="W1350" t="s">
        <v>6607</v>
      </c>
      <c r="AA1350" t="s">
        <v>6697</v>
      </c>
      <c r="AB1350" t="s">
        <v>6697</v>
      </c>
      <c r="AC1350" t="s">
        <v>6697</v>
      </c>
      <c r="AD1350" t="s">
        <v>6697</v>
      </c>
      <c r="AE1350" t="s">
        <v>6698</v>
      </c>
      <c r="AF1350" t="s">
        <v>6697</v>
      </c>
      <c r="AG1350" t="s">
        <v>6697</v>
      </c>
      <c r="AH1350" t="s">
        <v>6697</v>
      </c>
      <c r="AI1350" t="s">
        <v>6697</v>
      </c>
      <c r="AJ1350" t="s">
        <v>6698</v>
      </c>
      <c r="AK1350" t="s">
        <v>6697</v>
      </c>
      <c r="AL1350" t="s">
        <v>6697</v>
      </c>
      <c r="AM1350" t="s">
        <v>6697</v>
      </c>
      <c r="AN1350" t="s">
        <v>6699</v>
      </c>
      <c r="AO1350" t="s">
        <v>6697</v>
      </c>
      <c r="AP1350" t="s">
        <v>6697</v>
      </c>
      <c r="AQ1350" t="s">
        <v>6697</v>
      </c>
      <c r="AR1350" t="s">
        <v>6697</v>
      </c>
      <c r="AS1350" t="s">
        <v>6697</v>
      </c>
      <c r="AT1350">
        <v>3</v>
      </c>
      <c r="AU1350" t="s">
        <v>6697</v>
      </c>
      <c r="AV1350" t="s">
        <v>6703</v>
      </c>
      <c r="AW1350">
        <v>65535</v>
      </c>
      <c r="AX1350" t="s">
        <v>6703</v>
      </c>
      <c r="AY1350" t="s">
        <v>6697</v>
      </c>
      <c r="BA1350" t="s">
        <v>6697</v>
      </c>
    </row>
    <row r="1351" spans="1:53">
      <c r="A1351" t="s">
        <v>712</v>
      </c>
      <c r="B1351" t="s">
        <v>1258</v>
      </c>
      <c r="C1351" t="s">
        <v>1327</v>
      </c>
      <c r="D1351" t="s">
        <v>1947</v>
      </c>
      <c r="E1351" t="s">
        <v>1974</v>
      </c>
      <c r="F1351">
        <v>10</v>
      </c>
      <c r="G1351" t="s">
        <v>1977</v>
      </c>
      <c r="H1351" t="s">
        <v>1979</v>
      </c>
      <c r="I1351" t="s">
        <v>3323</v>
      </c>
      <c r="J1351" t="s">
        <v>3542</v>
      </c>
      <c r="K1351" t="s">
        <v>3545</v>
      </c>
      <c r="L1351" t="s">
        <v>3563</v>
      </c>
      <c r="M1351" t="s">
        <v>4001</v>
      </c>
      <c r="N1351" t="s">
        <v>174</v>
      </c>
      <c r="O1351" t="s">
        <v>4288</v>
      </c>
      <c r="P1351" t="s">
        <v>4315</v>
      </c>
      <c r="Q1351" t="s">
        <v>4319</v>
      </c>
      <c r="R1351" t="s">
        <v>4321</v>
      </c>
      <c r="S1351" t="s">
        <v>5265</v>
      </c>
      <c r="T1351" t="s">
        <v>5449</v>
      </c>
      <c r="U1351" t="s">
        <v>5439</v>
      </c>
      <c r="V1351" t="s">
        <v>5908</v>
      </c>
      <c r="W1351" t="s">
        <v>5955</v>
      </c>
      <c r="AA1351" t="s">
        <v>6697</v>
      </c>
      <c r="AB1351" t="s">
        <v>6697</v>
      </c>
      <c r="AC1351" t="s">
        <v>6697</v>
      </c>
      <c r="AD1351" t="s">
        <v>6697</v>
      </c>
      <c r="AE1351" t="s">
        <v>6698</v>
      </c>
      <c r="AF1351" t="s">
        <v>6697</v>
      </c>
      <c r="AG1351" t="s">
        <v>6697</v>
      </c>
      <c r="AH1351" t="s">
        <v>6697</v>
      </c>
      <c r="AI1351" t="s">
        <v>6697</v>
      </c>
      <c r="AJ1351" t="s">
        <v>6697</v>
      </c>
      <c r="AK1351" t="s">
        <v>6697</v>
      </c>
      <c r="AL1351" t="s">
        <v>6697</v>
      </c>
      <c r="AM1351" t="s">
        <v>6697</v>
      </c>
      <c r="AN1351" t="s">
        <v>6700</v>
      </c>
      <c r="AO1351" t="s">
        <v>6697</v>
      </c>
      <c r="AP1351" t="s">
        <v>6697</v>
      </c>
      <c r="AQ1351" t="s">
        <v>6697</v>
      </c>
      <c r="AR1351" t="s">
        <v>6697</v>
      </c>
      <c r="AS1351" t="s">
        <v>6697</v>
      </c>
      <c r="AT1351">
        <v>0</v>
      </c>
      <c r="AU1351" t="s">
        <v>6697</v>
      </c>
      <c r="AV1351" t="s">
        <v>6697</v>
      </c>
      <c r="AW1351">
        <v>0</v>
      </c>
      <c r="AX1351" t="s">
        <v>6697</v>
      </c>
      <c r="AY1351" t="s">
        <v>6697</v>
      </c>
      <c r="BA1351" t="s">
        <v>6697</v>
      </c>
    </row>
    <row r="1352" spans="1:53">
      <c r="A1352" t="s">
        <v>712</v>
      </c>
      <c r="B1352" t="s">
        <v>1259</v>
      </c>
      <c r="C1352" t="s">
        <v>1598</v>
      </c>
      <c r="D1352" t="s">
        <v>174</v>
      </c>
      <c r="E1352" t="s">
        <v>1974</v>
      </c>
      <c r="F1352">
        <v>20</v>
      </c>
      <c r="G1352" t="s">
        <v>1977</v>
      </c>
      <c r="H1352" t="s">
        <v>1979</v>
      </c>
      <c r="I1352" t="s">
        <v>3324</v>
      </c>
      <c r="J1352" t="s">
        <v>3542</v>
      </c>
      <c r="K1352" t="s">
        <v>3547</v>
      </c>
      <c r="L1352" t="s">
        <v>3563</v>
      </c>
      <c r="M1352" t="s">
        <v>4001</v>
      </c>
      <c r="N1352" t="s">
        <v>174</v>
      </c>
      <c r="O1352" t="s">
        <v>4288</v>
      </c>
      <c r="P1352" t="s">
        <v>4315</v>
      </c>
      <c r="Q1352" t="s">
        <v>4319</v>
      </c>
      <c r="R1352" t="s">
        <v>4321</v>
      </c>
      <c r="S1352" t="s">
        <v>5266</v>
      </c>
      <c r="T1352" t="s">
        <v>5456</v>
      </c>
      <c r="U1352" t="s">
        <v>5553</v>
      </c>
      <c r="V1352" t="s">
        <v>5908</v>
      </c>
      <c r="W1352" t="s">
        <v>5955</v>
      </c>
      <c r="AA1352" t="s">
        <v>6697</v>
      </c>
      <c r="AB1352" t="s">
        <v>6697</v>
      </c>
      <c r="AC1352" t="s">
        <v>6697</v>
      </c>
      <c r="AD1352" t="s">
        <v>6697</v>
      </c>
      <c r="AE1352" t="s">
        <v>6698</v>
      </c>
      <c r="AF1352" t="s">
        <v>6697</v>
      </c>
      <c r="AG1352" t="s">
        <v>6697</v>
      </c>
      <c r="AH1352" t="s">
        <v>6697</v>
      </c>
      <c r="AI1352" t="s">
        <v>6697</v>
      </c>
      <c r="AJ1352" t="s">
        <v>6698</v>
      </c>
      <c r="AK1352" t="s">
        <v>6697</v>
      </c>
      <c r="AL1352" t="s">
        <v>6697</v>
      </c>
      <c r="AM1352" t="s">
        <v>6697</v>
      </c>
      <c r="AN1352" t="s">
        <v>6700</v>
      </c>
      <c r="AO1352" t="s">
        <v>6697</v>
      </c>
      <c r="AP1352" t="s">
        <v>6697</v>
      </c>
      <c r="AQ1352" t="s">
        <v>6697</v>
      </c>
      <c r="AR1352" t="s">
        <v>6697</v>
      </c>
      <c r="AS1352" t="s">
        <v>6697</v>
      </c>
      <c r="AT1352">
        <v>22</v>
      </c>
      <c r="AU1352" t="s">
        <v>6697</v>
      </c>
      <c r="AV1352" t="s">
        <v>6703</v>
      </c>
      <c r="AW1352">
        <v>65535</v>
      </c>
      <c r="AX1352" t="s">
        <v>6703</v>
      </c>
      <c r="AY1352" t="s">
        <v>6697</v>
      </c>
      <c r="BA1352" t="s">
        <v>6697</v>
      </c>
    </row>
    <row r="1353" spans="1:53">
      <c r="A1353" t="s">
        <v>93</v>
      </c>
      <c r="B1353" t="s">
        <v>811</v>
      </c>
      <c r="C1353" t="s">
        <v>1327</v>
      </c>
      <c r="D1353" t="s">
        <v>1678</v>
      </c>
      <c r="E1353" t="s">
        <v>1974</v>
      </c>
      <c r="F1353">
        <v>0</v>
      </c>
      <c r="G1353" t="s">
        <v>1977</v>
      </c>
      <c r="H1353" t="s">
        <v>1979</v>
      </c>
      <c r="I1353" t="s">
        <v>3325</v>
      </c>
      <c r="J1353" t="s">
        <v>3542</v>
      </c>
      <c r="K1353" t="s">
        <v>3545</v>
      </c>
      <c r="L1353" t="s">
        <v>3563</v>
      </c>
      <c r="M1353" t="s">
        <v>3971</v>
      </c>
      <c r="N1353" t="s">
        <v>174</v>
      </c>
      <c r="O1353" t="s">
        <v>4289</v>
      </c>
      <c r="P1353" t="s">
        <v>4315</v>
      </c>
      <c r="Q1353" t="s">
        <v>4319</v>
      </c>
      <c r="R1353" t="s">
        <v>4321</v>
      </c>
      <c r="S1353" t="s">
        <v>5267</v>
      </c>
      <c r="T1353" t="s">
        <v>5439</v>
      </c>
      <c r="U1353" t="s">
        <v>4324</v>
      </c>
      <c r="V1353" t="s">
        <v>5909</v>
      </c>
      <c r="W1353" t="s">
        <v>6608</v>
      </c>
      <c r="AA1353" t="s">
        <v>6697</v>
      </c>
      <c r="AB1353" t="s">
        <v>6697</v>
      </c>
      <c r="AC1353" t="s">
        <v>6697</v>
      </c>
      <c r="AD1353" t="s">
        <v>6697</v>
      </c>
      <c r="AE1353" t="s">
        <v>6697</v>
      </c>
      <c r="AF1353" t="s">
        <v>6697</v>
      </c>
      <c r="AG1353" t="s">
        <v>6697</v>
      </c>
      <c r="AH1353" t="s">
        <v>6697</v>
      </c>
      <c r="AI1353" t="s">
        <v>6697</v>
      </c>
      <c r="AJ1353" t="s">
        <v>6697</v>
      </c>
      <c r="AK1353" t="s">
        <v>6697</v>
      </c>
      <c r="AL1353" t="s">
        <v>6697</v>
      </c>
      <c r="AM1353" t="s">
        <v>6697</v>
      </c>
      <c r="AN1353" t="s">
        <v>6700</v>
      </c>
      <c r="AO1353" t="s">
        <v>6697</v>
      </c>
      <c r="AP1353" t="s">
        <v>6697</v>
      </c>
      <c r="AQ1353" t="s">
        <v>6697</v>
      </c>
      <c r="AR1353" t="s">
        <v>6697</v>
      </c>
      <c r="AS1353" t="s">
        <v>6697</v>
      </c>
      <c r="AT1353">
        <v>0</v>
      </c>
      <c r="AU1353" t="s">
        <v>6697</v>
      </c>
      <c r="AV1353" t="s">
        <v>6697</v>
      </c>
      <c r="AW1353">
        <v>0</v>
      </c>
      <c r="AX1353" t="s">
        <v>6697</v>
      </c>
      <c r="AY1353" t="s">
        <v>6697</v>
      </c>
      <c r="BA1353" t="s">
        <v>6697</v>
      </c>
    </row>
    <row r="1354" spans="1:53">
      <c r="A1354" t="s">
        <v>93</v>
      </c>
      <c r="B1354" t="s">
        <v>712</v>
      </c>
      <c r="C1354" t="s">
        <v>1327</v>
      </c>
      <c r="D1354" t="s">
        <v>1678</v>
      </c>
      <c r="E1354" t="s">
        <v>1974</v>
      </c>
      <c r="F1354">
        <v>0</v>
      </c>
      <c r="G1354" t="s">
        <v>1977</v>
      </c>
      <c r="H1354" t="s">
        <v>1979</v>
      </c>
      <c r="I1354" t="s">
        <v>3326</v>
      </c>
      <c r="J1354" t="s">
        <v>3542</v>
      </c>
      <c r="K1354" t="s">
        <v>3545</v>
      </c>
      <c r="L1354" t="s">
        <v>3563</v>
      </c>
      <c r="M1354" t="s">
        <v>3971</v>
      </c>
      <c r="N1354" t="s">
        <v>174</v>
      </c>
      <c r="O1354" t="s">
        <v>4290</v>
      </c>
      <c r="P1354" t="s">
        <v>4315</v>
      </c>
      <c r="Q1354" t="s">
        <v>4319</v>
      </c>
      <c r="R1354" t="s">
        <v>4321</v>
      </c>
      <c r="S1354" t="s">
        <v>5268</v>
      </c>
      <c r="T1354" t="s">
        <v>5439</v>
      </c>
      <c r="U1354" t="s">
        <v>4324</v>
      </c>
      <c r="V1354" t="s">
        <v>5817</v>
      </c>
      <c r="W1354" t="s">
        <v>6609</v>
      </c>
      <c r="AA1354" t="s">
        <v>6697</v>
      </c>
      <c r="AB1354" t="s">
        <v>6697</v>
      </c>
      <c r="AC1354" t="s">
        <v>6697</v>
      </c>
      <c r="AD1354" t="s">
        <v>6697</v>
      </c>
      <c r="AE1354" t="s">
        <v>6697</v>
      </c>
      <c r="AF1354" t="s">
        <v>6697</v>
      </c>
      <c r="AG1354" t="s">
        <v>6697</v>
      </c>
      <c r="AH1354" t="s">
        <v>6697</v>
      </c>
      <c r="AI1354" t="s">
        <v>6697</v>
      </c>
      <c r="AJ1354" t="s">
        <v>6697</v>
      </c>
      <c r="AK1354" t="s">
        <v>6697</v>
      </c>
      <c r="AL1354" t="s">
        <v>6697</v>
      </c>
      <c r="AM1354" t="s">
        <v>6697</v>
      </c>
      <c r="AN1354" t="s">
        <v>6700</v>
      </c>
      <c r="AO1354" t="s">
        <v>6697</v>
      </c>
      <c r="AP1354" t="s">
        <v>6697</v>
      </c>
      <c r="AQ1354" t="s">
        <v>6697</v>
      </c>
      <c r="AR1354" t="s">
        <v>6697</v>
      </c>
      <c r="AS1354" t="s">
        <v>6697</v>
      </c>
      <c r="AT1354">
        <v>0</v>
      </c>
      <c r="AU1354" t="s">
        <v>6697</v>
      </c>
      <c r="AV1354" t="s">
        <v>6697</v>
      </c>
      <c r="AW1354">
        <v>0</v>
      </c>
      <c r="AX1354" t="s">
        <v>6697</v>
      </c>
      <c r="AY1354" t="s">
        <v>6697</v>
      </c>
      <c r="BA1354" t="s">
        <v>6697</v>
      </c>
    </row>
    <row r="1355" spans="1:53">
      <c r="A1355" t="s">
        <v>634</v>
      </c>
      <c r="B1355" t="s">
        <v>720</v>
      </c>
      <c r="C1355" t="s">
        <v>1327</v>
      </c>
      <c r="D1355" t="s">
        <v>1721</v>
      </c>
      <c r="E1355" t="s">
        <v>1974</v>
      </c>
      <c r="F1355">
        <v>0</v>
      </c>
      <c r="G1355" t="s">
        <v>1977</v>
      </c>
      <c r="H1355" t="s">
        <v>1979</v>
      </c>
      <c r="I1355" t="s">
        <v>3327</v>
      </c>
      <c r="J1355" t="s">
        <v>3542</v>
      </c>
      <c r="K1355" t="s">
        <v>3545</v>
      </c>
      <c r="L1355" t="s">
        <v>3563</v>
      </c>
      <c r="M1355" t="s">
        <v>3967</v>
      </c>
      <c r="N1355" t="s">
        <v>174</v>
      </c>
      <c r="O1355" t="s">
        <v>4005</v>
      </c>
      <c r="P1355" t="s">
        <v>4315</v>
      </c>
      <c r="Q1355" t="s">
        <v>4319</v>
      </c>
      <c r="R1355" t="s">
        <v>4321</v>
      </c>
      <c r="S1355" t="s">
        <v>5269</v>
      </c>
      <c r="T1355" t="s">
        <v>5439</v>
      </c>
      <c r="U1355" t="s">
        <v>4324</v>
      </c>
      <c r="V1355" t="s">
        <v>5830</v>
      </c>
      <c r="W1355" t="s">
        <v>6610</v>
      </c>
      <c r="AA1355" t="s">
        <v>6697</v>
      </c>
      <c r="AB1355" t="s">
        <v>6697</v>
      </c>
      <c r="AC1355" t="s">
        <v>6697</v>
      </c>
      <c r="AD1355" t="s">
        <v>6697</v>
      </c>
      <c r="AE1355" t="s">
        <v>6697</v>
      </c>
      <c r="AF1355" t="s">
        <v>6697</v>
      </c>
      <c r="AG1355" t="s">
        <v>6697</v>
      </c>
      <c r="AH1355" t="s">
        <v>6697</v>
      </c>
      <c r="AI1355" t="s">
        <v>6697</v>
      </c>
      <c r="AJ1355" t="s">
        <v>6697</v>
      </c>
      <c r="AK1355" t="s">
        <v>6697</v>
      </c>
      <c r="AL1355" t="s">
        <v>6697</v>
      </c>
      <c r="AM1355" t="s">
        <v>6697</v>
      </c>
      <c r="AN1355" t="s">
        <v>6700</v>
      </c>
      <c r="AO1355" t="s">
        <v>6697</v>
      </c>
      <c r="AP1355" t="s">
        <v>6697</v>
      </c>
      <c r="AQ1355" t="s">
        <v>6697</v>
      </c>
      <c r="AR1355" t="s">
        <v>6697</v>
      </c>
      <c r="AS1355" t="s">
        <v>6697</v>
      </c>
      <c r="AT1355">
        <v>0</v>
      </c>
      <c r="AU1355" t="s">
        <v>6697</v>
      </c>
      <c r="AV1355" t="s">
        <v>6697</v>
      </c>
      <c r="AW1355">
        <v>2</v>
      </c>
      <c r="AX1355" t="s">
        <v>6697</v>
      </c>
      <c r="AY1355" t="s">
        <v>6697</v>
      </c>
      <c r="BA1355" t="s">
        <v>6697</v>
      </c>
    </row>
    <row r="1356" spans="1:53">
      <c r="A1356" t="s">
        <v>542</v>
      </c>
      <c r="B1356" t="s">
        <v>720</v>
      </c>
      <c r="C1356" t="s">
        <v>1327</v>
      </c>
      <c r="D1356" t="s">
        <v>1678</v>
      </c>
      <c r="E1356" t="s">
        <v>1974</v>
      </c>
      <c r="F1356">
        <v>0</v>
      </c>
      <c r="G1356" t="s">
        <v>1977</v>
      </c>
      <c r="H1356" t="s">
        <v>1979</v>
      </c>
      <c r="I1356" t="s">
        <v>3328</v>
      </c>
      <c r="J1356" t="s">
        <v>3542</v>
      </c>
      <c r="K1356" t="s">
        <v>3545</v>
      </c>
      <c r="L1356" t="s">
        <v>3563</v>
      </c>
      <c r="M1356" t="s">
        <v>3837</v>
      </c>
      <c r="N1356" t="s">
        <v>174</v>
      </c>
      <c r="O1356" t="s">
        <v>4004</v>
      </c>
      <c r="P1356" t="s">
        <v>4315</v>
      </c>
      <c r="Q1356" t="s">
        <v>4319</v>
      </c>
      <c r="R1356" t="s">
        <v>4321</v>
      </c>
      <c r="S1356" t="s">
        <v>5270</v>
      </c>
      <c r="T1356" t="s">
        <v>5440</v>
      </c>
      <c r="U1356" t="s">
        <v>5440</v>
      </c>
      <c r="V1356" t="s">
        <v>5830</v>
      </c>
      <c r="W1356" t="s">
        <v>6611</v>
      </c>
      <c r="AA1356" t="s">
        <v>6697</v>
      </c>
      <c r="AB1356" t="s">
        <v>6697</v>
      </c>
      <c r="AC1356" t="s">
        <v>6697</v>
      </c>
      <c r="AD1356" t="s">
        <v>6697</v>
      </c>
      <c r="AE1356" t="s">
        <v>6697</v>
      </c>
      <c r="AF1356" t="s">
        <v>6697</v>
      </c>
      <c r="AG1356" t="s">
        <v>6697</v>
      </c>
      <c r="AH1356" t="s">
        <v>6697</v>
      </c>
      <c r="AI1356" t="s">
        <v>6697</v>
      </c>
      <c r="AJ1356" t="s">
        <v>6697</v>
      </c>
      <c r="AK1356" t="s">
        <v>6697</v>
      </c>
      <c r="AL1356" t="s">
        <v>6697</v>
      </c>
      <c r="AM1356" t="s">
        <v>6697</v>
      </c>
      <c r="AN1356" t="s">
        <v>6700</v>
      </c>
      <c r="AO1356" t="s">
        <v>6697</v>
      </c>
      <c r="AP1356" t="s">
        <v>6697</v>
      </c>
      <c r="AQ1356" t="s">
        <v>6697</v>
      </c>
      <c r="AR1356" t="s">
        <v>6697</v>
      </c>
      <c r="AS1356" t="s">
        <v>6697</v>
      </c>
      <c r="AT1356">
        <v>0</v>
      </c>
      <c r="AU1356" t="s">
        <v>6697</v>
      </c>
      <c r="AV1356" t="s">
        <v>6697</v>
      </c>
      <c r="AW1356">
        <v>0</v>
      </c>
      <c r="AX1356" t="s">
        <v>6697</v>
      </c>
      <c r="AY1356" t="s">
        <v>6697</v>
      </c>
      <c r="BA1356" t="s">
        <v>6697</v>
      </c>
    </row>
    <row r="1357" spans="1:53">
      <c r="A1357" t="s">
        <v>713</v>
      </c>
      <c r="B1357" t="s">
        <v>542</v>
      </c>
      <c r="C1357" t="s">
        <v>1599</v>
      </c>
      <c r="D1357" t="s">
        <v>1884</v>
      </c>
      <c r="E1357" t="s">
        <v>1974</v>
      </c>
      <c r="F1357">
        <v>0</v>
      </c>
      <c r="G1357" t="s">
        <v>1977</v>
      </c>
      <c r="H1357" t="s">
        <v>1979</v>
      </c>
      <c r="I1357" t="s">
        <v>3329</v>
      </c>
      <c r="J1357" t="s">
        <v>3542</v>
      </c>
      <c r="K1357" t="s">
        <v>3545</v>
      </c>
      <c r="L1357" t="s">
        <v>3563</v>
      </c>
      <c r="M1357" t="s">
        <v>3817</v>
      </c>
      <c r="N1357" t="s">
        <v>174</v>
      </c>
      <c r="O1357" t="s">
        <v>3837</v>
      </c>
      <c r="P1357" t="s">
        <v>4315</v>
      </c>
      <c r="Q1357" t="s">
        <v>4319</v>
      </c>
      <c r="R1357" t="s">
        <v>4322</v>
      </c>
      <c r="S1357" t="s">
        <v>5271</v>
      </c>
      <c r="T1357" t="s">
        <v>5440</v>
      </c>
      <c r="U1357" t="s">
        <v>5440</v>
      </c>
      <c r="V1357" t="s">
        <v>5817</v>
      </c>
      <c r="W1357" t="s">
        <v>6611</v>
      </c>
      <c r="AA1357" t="s">
        <v>6697</v>
      </c>
      <c r="AB1357" t="s">
        <v>6697</v>
      </c>
      <c r="AC1357" t="s">
        <v>6697</v>
      </c>
      <c r="AD1357" t="s">
        <v>6697</v>
      </c>
      <c r="AE1357" t="s">
        <v>6697</v>
      </c>
      <c r="AF1357" t="s">
        <v>6697</v>
      </c>
      <c r="AG1357" t="s">
        <v>6697</v>
      </c>
      <c r="AH1357" t="s">
        <v>6697</v>
      </c>
      <c r="AI1357" t="s">
        <v>6697</v>
      </c>
      <c r="AJ1357" t="s">
        <v>6697</v>
      </c>
      <c r="AK1357" t="s">
        <v>6697</v>
      </c>
      <c r="AL1357" t="s">
        <v>6697</v>
      </c>
      <c r="AM1357" t="s">
        <v>6697</v>
      </c>
      <c r="AN1357" t="s">
        <v>6697</v>
      </c>
      <c r="AO1357" t="s">
        <v>6697</v>
      </c>
      <c r="AP1357" t="s">
        <v>6697</v>
      </c>
      <c r="AQ1357" t="s">
        <v>6697</v>
      </c>
      <c r="AR1357" t="s">
        <v>6697</v>
      </c>
      <c r="AS1357" t="s">
        <v>6697</v>
      </c>
      <c r="AT1357">
        <v>1</v>
      </c>
      <c r="AU1357" t="s">
        <v>6697</v>
      </c>
      <c r="AV1357" t="s">
        <v>6697</v>
      </c>
      <c r="AW1357">
        <v>1</v>
      </c>
      <c r="AX1357" t="s">
        <v>6697</v>
      </c>
      <c r="AY1357" t="s">
        <v>6697</v>
      </c>
      <c r="BA1357" t="s">
        <v>6697</v>
      </c>
    </row>
    <row r="1358" spans="1:53">
      <c r="A1358" t="s">
        <v>713</v>
      </c>
      <c r="B1358" t="s">
        <v>720</v>
      </c>
      <c r="C1358" t="s">
        <v>1327</v>
      </c>
      <c r="D1358" t="s">
        <v>1678</v>
      </c>
      <c r="E1358" t="s">
        <v>1974</v>
      </c>
      <c r="F1358">
        <v>0</v>
      </c>
      <c r="G1358" t="s">
        <v>1977</v>
      </c>
      <c r="H1358" t="s">
        <v>1979</v>
      </c>
      <c r="I1358" t="s">
        <v>3330</v>
      </c>
      <c r="J1358" t="s">
        <v>3542</v>
      </c>
      <c r="K1358" t="s">
        <v>3545</v>
      </c>
      <c r="L1358" t="s">
        <v>3563</v>
      </c>
      <c r="M1358" t="s">
        <v>3937</v>
      </c>
      <c r="N1358" t="s">
        <v>174</v>
      </c>
      <c r="O1358" t="s">
        <v>4005</v>
      </c>
      <c r="P1358" t="s">
        <v>4315</v>
      </c>
      <c r="Q1358" t="s">
        <v>4319</v>
      </c>
      <c r="R1358" t="s">
        <v>4321</v>
      </c>
      <c r="S1358" t="s">
        <v>5272</v>
      </c>
      <c r="T1358" t="s">
        <v>5440</v>
      </c>
      <c r="U1358" t="s">
        <v>5440</v>
      </c>
      <c r="V1358" t="s">
        <v>5830</v>
      </c>
      <c r="W1358" t="s">
        <v>5955</v>
      </c>
      <c r="AA1358" t="s">
        <v>6697</v>
      </c>
      <c r="AB1358" t="s">
        <v>6697</v>
      </c>
      <c r="AC1358" t="s">
        <v>6697</v>
      </c>
      <c r="AD1358" t="s">
        <v>6697</v>
      </c>
      <c r="AE1358" t="s">
        <v>6697</v>
      </c>
      <c r="AF1358" t="s">
        <v>6697</v>
      </c>
      <c r="AG1358" t="s">
        <v>6697</v>
      </c>
      <c r="AH1358" t="s">
        <v>6697</v>
      </c>
      <c r="AI1358" t="s">
        <v>6697</v>
      </c>
      <c r="AJ1358" t="s">
        <v>6697</v>
      </c>
      <c r="AK1358" t="s">
        <v>6697</v>
      </c>
      <c r="AL1358" t="s">
        <v>6697</v>
      </c>
      <c r="AM1358" t="s">
        <v>6697</v>
      </c>
      <c r="AN1358" t="s">
        <v>6700</v>
      </c>
      <c r="AO1358" t="s">
        <v>6697</v>
      </c>
      <c r="AP1358" t="s">
        <v>6697</v>
      </c>
      <c r="AQ1358" t="s">
        <v>6697</v>
      </c>
      <c r="AR1358" t="s">
        <v>6697</v>
      </c>
      <c r="AS1358" t="s">
        <v>6697</v>
      </c>
      <c r="AT1358">
        <v>0</v>
      </c>
      <c r="AU1358" t="s">
        <v>6697</v>
      </c>
      <c r="AV1358" t="s">
        <v>6697</v>
      </c>
      <c r="AW1358">
        <v>0</v>
      </c>
      <c r="AX1358" t="s">
        <v>6697</v>
      </c>
      <c r="AY1358" t="s">
        <v>6697</v>
      </c>
      <c r="BA1358" t="s">
        <v>6697</v>
      </c>
    </row>
    <row r="1359" spans="1:53">
      <c r="A1359" t="s">
        <v>643</v>
      </c>
      <c r="B1359" t="s">
        <v>1260</v>
      </c>
      <c r="C1359" t="s">
        <v>1325</v>
      </c>
      <c r="D1359" t="s">
        <v>1864</v>
      </c>
      <c r="E1359" t="s">
        <v>1973</v>
      </c>
      <c r="F1359">
        <v>0</v>
      </c>
      <c r="G1359" t="s">
        <v>1977</v>
      </c>
      <c r="H1359" t="s">
        <v>1979</v>
      </c>
      <c r="I1359" t="s">
        <v>3331</v>
      </c>
      <c r="J1359" t="s">
        <v>3542</v>
      </c>
      <c r="K1359" t="s">
        <v>3544</v>
      </c>
      <c r="L1359" t="s">
        <v>3562</v>
      </c>
      <c r="M1359" t="s">
        <v>3974</v>
      </c>
      <c r="N1359" t="s">
        <v>193</v>
      </c>
      <c r="O1359" t="s">
        <v>4291</v>
      </c>
      <c r="P1359" t="s">
        <v>4315</v>
      </c>
      <c r="Q1359" t="s">
        <v>4319</v>
      </c>
      <c r="R1359" t="s">
        <v>4323</v>
      </c>
      <c r="S1359" t="s">
        <v>5273</v>
      </c>
      <c r="T1359" t="s">
        <v>5439</v>
      </c>
      <c r="U1359" t="s">
        <v>4324</v>
      </c>
      <c r="V1359" t="s">
        <v>5910</v>
      </c>
      <c r="W1359" t="s">
        <v>5955</v>
      </c>
      <c r="AA1359" t="s">
        <v>6697</v>
      </c>
      <c r="AB1359" t="s">
        <v>6697</v>
      </c>
      <c r="AC1359" t="s">
        <v>6697</v>
      </c>
      <c r="AD1359" t="s">
        <v>6697</v>
      </c>
      <c r="AE1359" t="s">
        <v>6697</v>
      </c>
      <c r="AF1359" t="s">
        <v>6697</v>
      </c>
      <c r="AG1359" t="s">
        <v>6697</v>
      </c>
      <c r="AH1359" t="s">
        <v>6697</v>
      </c>
      <c r="AI1359" t="s">
        <v>6697</v>
      </c>
      <c r="AJ1359" t="s">
        <v>6697</v>
      </c>
      <c r="AK1359" t="s">
        <v>6697</v>
      </c>
      <c r="AL1359" t="s">
        <v>6697</v>
      </c>
      <c r="AM1359" t="s">
        <v>6697</v>
      </c>
      <c r="AN1359" t="s">
        <v>6699</v>
      </c>
      <c r="AO1359" t="s">
        <v>6697</v>
      </c>
      <c r="AP1359" t="s">
        <v>6697</v>
      </c>
      <c r="AQ1359" t="s">
        <v>6697</v>
      </c>
      <c r="AR1359" t="s">
        <v>6697</v>
      </c>
      <c r="AS1359" t="s">
        <v>6697</v>
      </c>
      <c r="AT1359">
        <v>0</v>
      </c>
      <c r="AU1359" t="s">
        <v>6697</v>
      </c>
      <c r="AV1359" t="s">
        <v>6697</v>
      </c>
      <c r="AW1359">
        <v>0</v>
      </c>
      <c r="AX1359" t="s">
        <v>6697</v>
      </c>
      <c r="AY1359" t="s">
        <v>6697</v>
      </c>
      <c r="BA1359" t="s">
        <v>6697</v>
      </c>
    </row>
    <row r="1360" spans="1:53">
      <c r="A1360" t="s">
        <v>653</v>
      </c>
      <c r="B1360" t="s">
        <v>653</v>
      </c>
      <c r="C1360" t="s">
        <v>1327</v>
      </c>
      <c r="D1360" t="s">
        <v>1721</v>
      </c>
      <c r="E1360" t="s">
        <v>1974</v>
      </c>
      <c r="F1360">
        <v>0</v>
      </c>
      <c r="G1360" t="s">
        <v>1977</v>
      </c>
      <c r="H1360" t="s">
        <v>1979</v>
      </c>
      <c r="I1360" t="s">
        <v>3332</v>
      </c>
      <c r="J1360" t="s">
        <v>3542</v>
      </c>
      <c r="K1360" t="s">
        <v>3545</v>
      </c>
      <c r="L1360" t="s">
        <v>3563</v>
      </c>
      <c r="M1360" t="s">
        <v>3967</v>
      </c>
      <c r="N1360" t="s">
        <v>174</v>
      </c>
      <c r="O1360" t="s">
        <v>3967</v>
      </c>
      <c r="P1360" t="s">
        <v>4315</v>
      </c>
      <c r="Q1360" t="s">
        <v>4319</v>
      </c>
      <c r="R1360" t="s">
        <v>4321</v>
      </c>
      <c r="S1360" t="s">
        <v>5274</v>
      </c>
      <c r="T1360" t="s">
        <v>5440</v>
      </c>
      <c r="U1360" t="s">
        <v>5439</v>
      </c>
      <c r="V1360" t="s">
        <v>5817</v>
      </c>
      <c r="W1360" t="s">
        <v>5955</v>
      </c>
      <c r="AA1360" t="s">
        <v>6697</v>
      </c>
      <c r="AB1360" t="s">
        <v>6697</v>
      </c>
      <c r="AC1360" t="s">
        <v>6697</v>
      </c>
      <c r="AD1360" t="s">
        <v>6697</v>
      </c>
      <c r="AE1360" t="s">
        <v>6697</v>
      </c>
      <c r="AF1360" t="s">
        <v>6697</v>
      </c>
      <c r="AG1360" t="s">
        <v>6697</v>
      </c>
      <c r="AH1360" t="s">
        <v>6697</v>
      </c>
      <c r="AI1360" t="s">
        <v>6697</v>
      </c>
      <c r="AJ1360" t="s">
        <v>6697</v>
      </c>
      <c r="AK1360" t="s">
        <v>6697</v>
      </c>
      <c r="AL1360" t="s">
        <v>6697</v>
      </c>
      <c r="AM1360" t="s">
        <v>6697</v>
      </c>
      <c r="AN1360" t="s">
        <v>6700</v>
      </c>
      <c r="AO1360" t="s">
        <v>6697</v>
      </c>
      <c r="AP1360" t="s">
        <v>6697</v>
      </c>
      <c r="AQ1360" t="s">
        <v>6697</v>
      </c>
      <c r="AR1360" t="s">
        <v>6697</v>
      </c>
      <c r="AS1360" t="s">
        <v>6697</v>
      </c>
      <c r="AT1360">
        <v>0</v>
      </c>
      <c r="AU1360" t="s">
        <v>6697</v>
      </c>
      <c r="AV1360" t="s">
        <v>6697</v>
      </c>
      <c r="AW1360">
        <v>2</v>
      </c>
      <c r="AX1360" t="s">
        <v>6697</v>
      </c>
      <c r="AY1360" t="s">
        <v>6697</v>
      </c>
      <c r="BA1360" t="s">
        <v>6697</v>
      </c>
    </row>
    <row r="1361" spans="1:53">
      <c r="A1361" t="s">
        <v>714</v>
      </c>
      <c r="B1361" t="s">
        <v>646</v>
      </c>
      <c r="C1361" t="s">
        <v>1327</v>
      </c>
      <c r="D1361" t="s">
        <v>1721</v>
      </c>
      <c r="E1361" t="s">
        <v>1974</v>
      </c>
      <c r="F1361">
        <v>0</v>
      </c>
      <c r="G1361" t="s">
        <v>1977</v>
      </c>
      <c r="H1361" t="s">
        <v>1979</v>
      </c>
      <c r="I1361" t="s">
        <v>3333</v>
      </c>
      <c r="J1361" t="s">
        <v>3542</v>
      </c>
      <c r="K1361" t="s">
        <v>3545</v>
      </c>
      <c r="L1361" t="s">
        <v>3563</v>
      </c>
      <c r="M1361" t="s">
        <v>3866</v>
      </c>
      <c r="N1361" t="s">
        <v>174</v>
      </c>
      <c r="O1361" t="s">
        <v>3977</v>
      </c>
      <c r="P1361" t="s">
        <v>4315</v>
      </c>
      <c r="Q1361" t="s">
        <v>4319</v>
      </c>
      <c r="R1361" t="s">
        <v>4323</v>
      </c>
      <c r="S1361" t="s">
        <v>5275</v>
      </c>
      <c r="T1361" t="s">
        <v>5439</v>
      </c>
      <c r="U1361" t="s">
        <v>4324</v>
      </c>
      <c r="V1361" t="s">
        <v>5817</v>
      </c>
      <c r="W1361" t="s">
        <v>5955</v>
      </c>
      <c r="AA1361" t="s">
        <v>6697</v>
      </c>
      <c r="AB1361" t="s">
        <v>6697</v>
      </c>
      <c r="AC1361" t="s">
        <v>6697</v>
      </c>
      <c r="AD1361" t="s">
        <v>6697</v>
      </c>
      <c r="AE1361" t="s">
        <v>6697</v>
      </c>
      <c r="AF1361" t="s">
        <v>6697</v>
      </c>
      <c r="AG1361" t="s">
        <v>6697</v>
      </c>
      <c r="AH1361" t="s">
        <v>6697</v>
      </c>
      <c r="AI1361" t="s">
        <v>6697</v>
      </c>
      <c r="AJ1361" t="s">
        <v>6697</v>
      </c>
      <c r="AK1361" t="s">
        <v>6697</v>
      </c>
      <c r="AL1361" t="s">
        <v>6697</v>
      </c>
      <c r="AM1361" t="s">
        <v>6697</v>
      </c>
      <c r="AN1361" t="s">
        <v>6699</v>
      </c>
      <c r="AO1361" t="s">
        <v>6697</v>
      </c>
      <c r="AP1361" t="s">
        <v>6697</v>
      </c>
      <c r="AQ1361" t="s">
        <v>6697</v>
      </c>
      <c r="AR1361" t="s">
        <v>6697</v>
      </c>
      <c r="AS1361" t="s">
        <v>6697</v>
      </c>
      <c r="AT1361">
        <v>0</v>
      </c>
      <c r="AU1361" t="s">
        <v>6697</v>
      </c>
      <c r="AV1361" t="s">
        <v>6697</v>
      </c>
      <c r="AW1361">
        <v>2</v>
      </c>
      <c r="AX1361" t="s">
        <v>6697</v>
      </c>
      <c r="AY1361" t="s">
        <v>6697</v>
      </c>
      <c r="BA1361" t="s">
        <v>6697</v>
      </c>
    </row>
    <row r="1362" spans="1:53">
      <c r="A1362" t="s">
        <v>715</v>
      </c>
      <c r="B1362" t="s">
        <v>1261</v>
      </c>
      <c r="C1362" t="s">
        <v>1327</v>
      </c>
      <c r="D1362" t="s">
        <v>1721</v>
      </c>
      <c r="E1362" t="s">
        <v>1974</v>
      </c>
      <c r="F1362">
        <v>0</v>
      </c>
      <c r="G1362" t="s">
        <v>1977</v>
      </c>
      <c r="H1362" t="s">
        <v>1979</v>
      </c>
      <c r="I1362" t="s">
        <v>3334</v>
      </c>
      <c r="J1362" t="s">
        <v>3542</v>
      </c>
      <c r="K1362" t="s">
        <v>3545</v>
      </c>
      <c r="L1362" t="s">
        <v>3563</v>
      </c>
      <c r="M1362" t="s">
        <v>3866</v>
      </c>
      <c r="N1362" t="s">
        <v>174</v>
      </c>
      <c r="O1362" t="s">
        <v>4292</v>
      </c>
      <c r="P1362" t="s">
        <v>4315</v>
      </c>
      <c r="Q1362" t="s">
        <v>4319</v>
      </c>
      <c r="R1362" t="s">
        <v>4323</v>
      </c>
      <c r="S1362" t="s">
        <v>5275</v>
      </c>
      <c r="T1362" t="s">
        <v>5439</v>
      </c>
      <c r="U1362" t="s">
        <v>4324</v>
      </c>
      <c r="V1362" t="s">
        <v>5817</v>
      </c>
      <c r="W1362" t="s">
        <v>5955</v>
      </c>
      <c r="AA1362" t="s">
        <v>6697</v>
      </c>
      <c r="AB1362" t="s">
        <v>6697</v>
      </c>
      <c r="AC1362" t="s">
        <v>6697</v>
      </c>
      <c r="AD1362" t="s">
        <v>6697</v>
      </c>
      <c r="AE1362" t="s">
        <v>6697</v>
      </c>
      <c r="AF1362" t="s">
        <v>6697</v>
      </c>
      <c r="AG1362" t="s">
        <v>6697</v>
      </c>
      <c r="AH1362" t="s">
        <v>6697</v>
      </c>
      <c r="AI1362" t="s">
        <v>6697</v>
      </c>
      <c r="AJ1362" t="s">
        <v>6697</v>
      </c>
      <c r="AK1362" t="s">
        <v>6697</v>
      </c>
      <c r="AL1362" t="s">
        <v>6697</v>
      </c>
      <c r="AM1362" t="s">
        <v>6697</v>
      </c>
      <c r="AN1362" t="s">
        <v>6699</v>
      </c>
      <c r="AO1362" t="s">
        <v>6697</v>
      </c>
      <c r="AP1362" t="s">
        <v>6697</v>
      </c>
      <c r="AQ1362" t="s">
        <v>6697</v>
      </c>
      <c r="AR1362" t="s">
        <v>6697</v>
      </c>
      <c r="AS1362" t="s">
        <v>6697</v>
      </c>
      <c r="AT1362">
        <v>0</v>
      </c>
      <c r="AU1362" t="s">
        <v>6697</v>
      </c>
      <c r="AV1362" t="s">
        <v>6697</v>
      </c>
      <c r="AW1362">
        <v>2</v>
      </c>
      <c r="AX1362" t="s">
        <v>6697</v>
      </c>
      <c r="AY1362" t="s">
        <v>6697</v>
      </c>
      <c r="BA1362" t="s">
        <v>6697</v>
      </c>
    </row>
    <row r="1363" spans="1:53">
      <c r="A1363" t="s">
        <v>716</v>
      </c>
      <c r="B1363" t="s">
        <v>644</v>
      </c>
      <c r="C1363" t="s">
        <v>1327</v>
      </c>
      <c r="D1363" t="s">
        <v>1721</v>
      </c>
      <c r="E1363" t="s">
        <v>1974</v>
      </c>
      <c r="F1363">
        <v>0</v>
      </c>
      <c r="G1363" t="s">
        <v>1977</v>
      </c>
      <c r="H1363" t="s">
        <v>1979</v>
      </c>
      <c r="I1363" t="s">
        <v>3335</v>
      </c>
      <c r="J1363" t="s">
        <v>3542</v>
      </c>
      <c r="K1363" t="s">
        <v>3545</v>
      </c>
      <c r="L1363" t="s">
        <v>3563</v>
      </c>
      <c r="M1363" t="s">
        <v>3866</v>
      </c>
      <c r="N1363" t="s">
        <v>174</v>
      </c>
      <c r="O1363" t="s">
        <v>3975</v>
      </c>
      <c r="P1363" t="s">
        <v>4315</v>
      </c>
      <c r="Q1363" t="s">
        <v>4319</v>
      </c>
      <c r="R1363" t="s">
        <v>4323</v>
      </c>
      <c r="S1363" t="s">
        <v>5275</v>
      </c>
      <c r="T1363" t="s">
        <v>5439</v>
      </c>
      <c r="U1363" t="s">
        <v>4324</v>
      </c>
      <c r="V1363" t="s">
        <v>5817</v>
      </c>
      <c r="W1363" t="s">
        <v>5955</v>
      </c>
      <c r="AA1363" t="s">
        <v>6697</v>
      </c>
      <c r="AB1363" t="s">
        <v>6697</v>
      </c>
      <c r="AC1363" t="s">
        <v>6697</v>
      </c>
      <c r="AD1363" t="s">
        <v>6697</v>
      </c>
      <c r="AE1363" t="s">
        <v>6697</v>
      </c>
      <c r="AF1363" t="s">
        <v>6697</v>
      </c>
      <c r="AG1363" t="s">
        <v>6697</v>
      </c>
      <c r="AH1363" t="s">
        <v>6697</v>
      </c>
      <c r="AI1363" t="s">
        <v>6697</v>
      </c>
      <c r="AJ1363" t="s">
        <v>6697</v>
      </c>
      <c r="AK1363" t="s">
        <v>6697</v>
      </c>
      <c r="AL1363" t="s">
        <v>6697</v>
      </c>
      <c r="AM1363" t="s">
        <v>6697</v>
      </c>
      <c r="AN1363" t="s">
        <v>6699</v>
      </c>
      <c r="AO1363" t="s">
        <v>6697</v>
      </c>
      <c r="AP1363" t="s">
        <v>6697</v>
      </c>
      <c r="AQ1363" t="s">
        <v>6697</v>
      </c>
      <c r="AR1363" t="s">
        <v>6697</v>
      </c>
      <c r="AS1363" t="s">
        <v>6697</v>
      </c>
      <c r="AT1363">
        <v>0</v>
      </c>
      <c r="AU1363" t="s">
        <v>6697</v>
      </c>
      <c r="AV1363" t="s">
        <v>6697</v>
      </c>
      <c r="AW1363">
        <v>2</v>
      </c>
      <c r="AX1363" t="s">
        <v>6697</v>
      </c>
      <c r="AY1363" t="s">
        <v>6697</v>
      </c>
      <c r="BA1363" t="s">
        <v>6697</v>
      </c>
    </row>
    <row r="1364" spans="1:53">
      <c r="A1364" t="s">
        <v>714</v>
      </c>
      <c r="B1364" t="s">
        <v>646</v>
      </c>
      <c r="C1364" t="s">
        <v>1581</v>
      </c>
      <c r="D1364" t="s">
        <v>1676</v>
      </c>
      <c r="E1364" t="s">
        <v>1974</v>
      </c>
      <c r="F1364">
        <v>0</v>
      </c>
      <c r="G1364" t="s">
        <v>1977</v>
      </c>
      <c r="H1364" t="s">
        <v>1979</v>
      </c>
      <c r="I1364" t="s">
        <v>3336</v>
      </c>
      <c r="J1364" t="s">
        <v>3542</v>
      </c>
      <c r="K1364" t="s">
        <v>3545</v>
      </c>
      <c r="L1364" t="s">
        <v>3563</v>
      </c>
      <c r="M1364" t="s">
        <v>3866</v>
      </c>
      <c r="N1364" t="s">
        <v>174</v>
      </c>
      <c r="O1364" t="s">
        <v>3977</v>
      </c>
      <c r="P1364" t="s">
        <v>4315</v>
      </c>
      <c r="Q1364" t="s">
        <v>4319</v>
      </c>
      <c r="R1364" t="s">
        <v>4323</v>
      </c>
      <c r="S1364" t="s">
        <v>5275</v>
      </c>
      <c r="T1364" t="s">
        <v>5439</v>
      </c>
      <c r="U1364" t="s">
        <v>4324</v>
      </c>
      <c r="V1364" t="s">
        <v>5817</v>
      </c>
      <c r="W1364" t="s">
        <v>5955</v>
      </c>
      <c r="AA1364" t="s">
        <v>6697</v>
      </c>
      <c r="AB1364" t="s">
        <v>6697</v>
      </c>
      <c r="AC1364" t="s">
        <v>6697</v>
      </c>
      <c r="AD1364" t="s">
        <v>6697</v>
      </c>
      <c r="AE1364" t="s">
        <v>6697</v>
      </c>
      <c r="AF1364" t="s">
        <v>6697</v>
      </c>
      <c r="AG1364" t="s">
        <v>6697</v>
      </c>
      <c r="AH1364" t="s">
        <v>6697</v>
      </c>
      <c r="AI1364" t="s">
        <v>6697</v>
      </c>
      <c r="AJ1364" t="s">
        <v>6697</v>
      </c>
      <c r="AK1364" t="s">
        <v>6697</v>
      </c>
      <c r="AL1364" t="s">
        <v>6697</v>
      </c>
      <c r="AM1364" t="s">
        <v>6697</v>
      </c>
      <c r="AN1364" t="s">
        <v>6699</v>
      </c>
      <c r="AO1364" t="s">
        <v>6697</v>
      </c>
      <c r="AP1364" t="s">
        <v>6697</v>
      </c>
      <c r="AQ1364" t="s">
        <v>6697</v>
      </c>
      <c r="AR1364" t="s">
        <v>6697</v>
      </c>
      <c r="AS1364" t="s">
        <v>6697</v>
      </c>
      <c r="AT1364">
        <v>103</v>
      </c>
      <c r="AU1364" t="s">
        <v>6697</v>
      </c>
      <c r="AV1364" t="s">
        <v>6697</v>
      </c>
      <c r="AW1364">
        <v>0</v>
      </c>
      <c r="AX1364" t="s">
        <v>6697</v>
      </c>
      <c r="AY1364" t="s">
        <v>6697</v>
      </c>
      <c r="BA1364" t="s">
        <v>6697</v>
      </c>
    </row>
    <row r="1365" spans="1:53">
      <c r="A1365" t="s">
        <v>715</v>
      </c>
      <c r="B1365" t="s">
        <v>1261</v>
      </c>
      <c r="C1365" t="s">
        <v>1600</v>
      </c>
      <c r="D1365" t="s">
        <v>1676</v>
      </c>
      <c r="E1365" t="s">
        <v>1974</v>
      </c>
      <c r="F1365">
        <v>0</v>
      </c>
      <c r="G1365" t="s">
        <v>1977</v>
      </c>
      <c r="H1365" t="s">
        <v>1979</v>
      </c>
      <c r="I1365" t="s">
        <v>3337</v>
      </c>
      <c r="J1365" t="s">
        <v>3542</v>
      </c>
      <c r="K1365" t="s">
        <v>3545</v>
      </c>
      <c r="L1365" t="s">
        <v>3563</v>
      </c>
      <c r="M1365" t="s">
        <v>3866</v>
      </c>
      <c r="N1365" t="s">
        <v>174</v>
      </c>
      <c r="O1365" t="s">
        <v>4292</v>
      </c>
      <c r="P1365" t="s">
        <v>4315</v>
      </c>
      <c r="Q1365" t="s">
        <v>4319</v>
      </c>
      <c r="R1365" t="s">
        <v>4323</v>
      </c>
      <c r="S1365" t="s">
        <v>5275</v>
      </c>
      <c r="T1365" t="s">
        <v>5439</v>
      </c>
      <c r="U1365" t="s">
        <v>4324</v>
      </c>
      <c r="V1365" t="s">
        <v>5817</v>
      </c>
      <c r="W1365" t="s">
        <v>5955</v>
      </c>
      <c r="AA1365" t="s">
        <v>6697</v>
      </c>
      <c r="AB1365" t="s">
        <v>6697</v>
      </c>
      <c r="AC1365" t="s">
        <v>6697</v>
      </c>
      <c r="AD1365" t="s">
        <v>6697</v>
      </c>
      <c r="AE1365" t="s">
        <v>6697</v>
      </c>
      <c r="AF1365" t="s">
        <v>6697</v>
      </c>
      <c r="AG1365" t="s">
        <v>6697</v>
      </c>
      <c r="AH1365" t="s">
        <v>6697</v>
      </c>
      <c r="AI1365" t="s">
        <v>6697</v>
      </c>
      <c r="AJ1365" t="s">
        <v>6697</v>
      </c>
      <c r="AK1365" t="s">
        <v>6697</v>
      </c>
      <c r="AL1365" t="s">
        <v>6697</v>
      </c>
      <c r="AM1365" t="s">
        <v>6697</v>
      </c>
      <c r="AN1365" t="s">
        <v>6699</v>
      </c>
      <c r="AO1365" t="s">
        <v>6697</v>
      </c>
      <c r="AP1365" t="s">
        <v>6697</v>
      </c>
      <c r="AQ1365" t="s">
        <v>6697</v>
      </c>
      <c r="AR1365" t="s">
        <v>6697</v>
      </c>
      <c r="AS1365" t="s">
        <v>6697</v>
      </c>
      <c r="AT1365">
        <v>105</v>
      </c>
      <c r="AU1365" t="s">
        <v>6697</v>
      </c>
      <c r="AV1365" t="s">
        <v>6697</v>
      </c>
      <c r="AW1365">
        <v>0</v>
      </c>
      <c r="AX1365" t="s">
        <v>6697</v>
      </c>
      <c r="AY1365" t="s">
        <v>6697</v>
      </c>
      <c r="BA1365" t="s">
        <v>6697</v>
      </c>
    </row>
    <row r="1366" spans="1:53">
      <c r="A1366" t="s">
        <v>716</v>
      </c>
      <c r="B1366" t="s">
        <v>644</v>
      </c>
      <c r="C1366" t="s">
        <v>1601</v>
      </c>
      <c r="D1366" t="s">
        <v>1676</v>
      </c>
      <c r="E1366" t="s">
        <v>1974</v>
      </c>
      <c r="F1366">
        <v>0</v>
      </c>
      <c r="G1366" t="s">
        <v>1977</v>
      </c>
      <c r="H1366" t="s">
        <v>1979</v>
      </c>
      <c r="I1366" t="s">
        <v>3338</v>
      </c>
      <c r="J1366" t="s">
        <v>3542</v>
      </c>
      <c r="K1366" t="s">
        <v>3545</v>
      </c>
      <c r="L1366" t="s">
        <v>3563</v>
      </c>
      <c r="M1366" t="s">
        <v>3866</v>
      </c>
      <c r="N1366" t="s">
        <v>174</v>
      </c>
      <c r="O1366" t="s">
        <v>3975</v>
      </c>
      <c r="P1366" t="s">
        <v>4315</v>
      </c>
      <c r="Q1366" t="s">
        <v>4319</v>
      </c>
      <c r="R1366" t="s">
        <v>4323</v>
      </c>
      <c r="S1366" t="s">
        <v>5275</v>
      </c>
      <c r="T1366" t="s">
        <v>5439</v>
      </c>
      <c r="U1366" t="s">
        <v>4324</v>
      </c>
      <c r="V1366" t="s">
        <v>5817</v>
      </c>
      <c r="W1366" t="s">
        <v>5955</v>
      </c>
      <c r="AA1366" t="s">
        <v>6697</v>
      </c>
      <c r="AB1366" t="s">
        <v>6697</v>
      </c>
      <c r="AC1366" t="s">
        <v>6697</v>
      </c>
      <c r="AD1366" t="s">
        <v>6697</v>
      </c>
      <c r="AE1366" t="s">
        <v>6697</v>
      </c>
      <c r="AF1366" t="s">
        <v>6697</v>
      </c>
      <c r="AG1366" t="s">
        <v>6697</v>
      </c>
      <c r="AH1366" t="s">
        <v>6697</v>
      </c>
      <c r="AI1366" t="s">
        <v>6697</v>
      </c>
      <c r="AJ1366" t="s">
        <v>6697</v>
      </c>
      <c r="AK1366" t="s">
        <v>6697</v>
      </c>
      <c r="AL1366" t="s">
        <v>6697</v>
      </c>
      <c r="AM1366" t="s">
        <v>6697</v>
      </c>
      <c r="AN1366" t="s">
        <v>6699</v>
      </c>
      <c r="AO1366" t="s">
        <v>6697</v>
      </c>
      <c r="AP1366" t="s">
        <v>6697</v>
      </c>
      <c r="AQ1366" t="s">
        <v>6697</v>
      </c>
      <c r="AR1366" t="s">
        <v>6697</v>
      </c>
      <c r="AS1366" t="s">
        <v>6697</v>
      </c>
      <c r="AT1366">
        <v>103</v>
      </c>
      <c r="AU1366" t="s">
        <v>6697</v>
      </c>
      <c r="AV1366" t="s">
        <v>6697</v>
      </c>
      <c r="AW1366">
        <v>0</v>
      </c>
      <c r="AX1366" t="s">
        <v>6697</v>
      </c>
      <c r="AY1366" t="s">
        <v>6697</v>
      </c>
      <c r="BA1366" t="s">
        <v>6697</v>
      </c>
    </row>
    <row r="1367" spans="1:53">
      <c r="A1367" t="s">
        <v>634</v>
      </c>
      <c r="B1367" t="s">
        <v>634</v>
      </c>
      <c r="C1367" t="s">
        <v>1327</v>
      </c>
      <c r="D1367" t="s">
        <v>1721</v>
      </c>
      <c r="E1367" t="s">
        <v>1974</v>
      </c>
      <c r="F1367">
        <v>0</v>
      </c>
      <c r="G1367" t="s">
        <v>1977</v>
      </c>
      <c r="H1367" t="s">
        <v>1979</v>
      </c>
      <c r="I1367" t="s">
        <v>3339</v>
      </c>
      <c r="J1367" t="s">
        <v>3542</v>
      </c>
      <c r="K1367" t="s">
        <v>3545</v>
      </c>
      <c r="L1367" t="s">
        <v>3563</v>
      </c>
      <c r="M1367" t="s">
        <v>3967</v>
      </c>
      <c r="N1367" t="s">
        <v>174</v>
      </c>
      <c r="O1367" t="s">
        <v>3967</v>
      </c>
      <c r="P1367" t="s">
        <v>4315</v>
      </c>
      <c r="Q1367" t="s">
        <v>4319</v>
      </c>
      <c r="R1367" t="s">
        <v>4321</v>
      </c>
      <c r="S1367" t="s">
        <v>5276</v>
      </c>
      <c r="T1367" t="s">
        <v>5439</v>
      </c>
      <c r="U1367" t="s">
        <v>4324</v>
      </c>
      <c r="V1367" t="s">
        <v>5817</v>
      </c>
      <c r="W1367" t="s">
        <v>5955</v>
      </c>
      <c r="AA1367" t="s">
        <v>6697</v>
      </c>
      <c r="AB1367" t="s">
        <v>6697</v>
      </c>
      <c r="AC1367" t="s">
        <v>6697</v>
      </c>
      <c r="AD1367" t="s">
        <v>6697</v>
      </c>
      <c r="AE1367" t="s">
        <v>6697</v>
      </c>
      <c r="AF1367" t="s">
        <v>6697</v>
      </c>
      <c r="AG1367" t="s">
        <v>6697</v>
      </c>
      <c r="AH1367" t="s">
        <v>6697</v>
      </c>
      <c r="AI1367" t="s">
        <v>6697</v>
      </c>
      <c r="AJ1367" t="s">
        <v>6697</v>
      </c>
      <c r="AK1367" t="s">
        <v>6697</v>
      </c>
      <c r="AL1367" t="s">
        <v>6697</v>
      </c>
      <c r="AM1367" t="s">
        <v>6697</v>
      </c>
      <c r="AN1367" t="s">
        <v>6700</v>
      </c>
      <c r="AO1367" t="s">
        <v>6697</v>
      </c>
      <c r="AP1367" t="s">
        <v>6697</v>
      </c>
      <c r="AQ1367" t="s">
        <v>6697</v>
      </c>
      <c r="AR1367" t="s">
        <v>6697</v>
      </c>
      <c r="AS1367" t="s">
        <v>6697</v>
      </c>
      <c r="AT1367">
        <v>0</v>
      </c>
      <c r="AU1367" t="s">
        <v>6697</v>
      </c>
      <c r="AV1367" t="s">
        <v>6697</v>
      </c>
      <c r="AW1367">
        <v>2</v>
      </c>
      <c r="AX1367" t="s">
        <v>6697</v>
      </c>
      <c r="AY1367" t="s">
        <v>6697</v>
      </c>
      <c r="BA1367" t="s">
        <v>6697</v>
      </c>
    </row>
    <row r="1368" spans="1:53">
      <c r="A1368" t="s">
        <v>93</v>
      </c>
      <c r="B1368" t="s">
        <v>93</v>
      </c>
      <c r="C1368" t="s">
        <v>1327</v>
      </c>
      <c r="D1368" t="s">
        <v>1721</v>
      </c>
      <c r="E1368" t="s">
        <v>1974</v>
      </c>
      <c r="F1368">
        <v>0</v>
      </c>
      <c r="G1368" t="s">
        <v>1977</v>
      </c>
      <c r="H1368" t="s">
        <v>1979</v>
      </c>
      <c r="I1368" t="s">
        <v>3340</v>
      </c>
      <c r="J1368" t="s">
        <v>3542</v>
      </c>
      <c r="K1368" t="s">
        <v>3545</v>
      </c>
      <c r="L1368" t="s">
        <v>3563</v>
      </c>
      <c r="M1368" t="s">
        <v>3920</v>
      </c>
      <c r="N1368" t="s">
        <v>174</v>
      </c>
      <c r="O1368" t="s">
        <v>3920</v>
      </c>
      <c r="P1368" t="s">
        <v>4315</v>
      </c>
      <c r="Q1368" t="s">
        <v>4319</v>
      </c>
      <c r="R1368" t="s">
        <v>4321</v>
      </c>
      <c r="S1368" t="s">
        <v>5276</v>
      </c>
      <c r="T1368" t="s">
        <v>5440</v>
      </c>
      <c r="U1368" t="s">
        <v>5439</v>
      </c>
      <c r="V1368" t="s">
        <v>5817</v>
      </c>
      <c r="W1368" t="s">
        <v>5955</v>
      </c>
      <c r="AA1368" t="s">
        <v>6697</v>
      </c>
      <c r="AB1368" t="s">
        <v>6697</v>
      </c>
      <c r="AC1368" t="s">
        <v>6697</v>
      </c>
      <c r="AD1368" t="s">
        <v>6697</v>
      </c>
      <c r="AE1368" t="s">
        <v>6697</v>
      </c>
      <c r="AF1368" t="s">
        <v>6697</v>
      </c>
      <c r="AG1368" t="s">
        <v>6697</v>
      </c>
      <c r="AH1368" t="s">
        <v>6697</v>
      </c>
      <c r="AI1368" t="s">
        <v>6697</v>
      </c>
      <c r="AJ1368" t="s">
        <v>6697</v>
      </c>
      <c r="AK1368" t="s">
        <v>6697</v>
      </c>
      <c r="AL1368" t="s">
        <v>6697</v>
      </c>
      <c r="AM1368" t="s">
        <v>6697</v>
      </c>
      <c r="AN1368" t="s">
        <v>6700</v>
      </c>
      <c r="AO1368" t="s">
        <v>6697</v>
      </c>
      <c r="AP1368" t="s">
        <v>6697</v>
      </c>
      <c r="AQ1368" t="s">
        <v>6697</v>
      </c>
      <c r="AR1368" t="s">
        <v>6697</v>
      </c>
      <c r="AS1368" t="s">
        <v>6697</v>
      </c>
      <c r="AT1368">
        <v>0</v>
      </c>
      <c r="AU1368" t="s">
        <v>6697</v>
      </c>
      <c r="AV1368" t="s">
        <v>6697</v>
      </c>
      <c r="AW1368">
        <v>2</v>
      </c>
      <c r="AX1368" t="s">
        <v>6697</v>
      </c>
      <c r="AY1368" t="s">
        <v>6697</v>
      </c>
      <c r="BA1368" t="s">
        <v>6697</v>
      </c>
    </row>
    <row r="1369" spans="1:53">
      <c r="A1369" t="s">
        <v>717</v>
      </c>
      <c r="B1369" t="s">
        <v>1262</v>
      </c>
      <c r="C1369" t="s">
        <v>1327</v>
      </c>
      <c r="D1369" t="s">
        <v>1948</v>
      </c>
      <c r="E1369" t="s">
        <v>1974</v>
      </c>
      <c r="F1369">
        <v>10</v>
      </c>
      <c r="G1369" t="s">
        <v>1977</v>
      </c>
      <c r="H1369" t="s">
        <v>1979</v>
      </c>
      <c r="I1369" t="s">
        <v>3341</v>
      </c>
      <c r="J1369" t="s">
        <v>3542</v>
      </c>
      <c r="K1369" t="s">
        <v>3545</v>
      </c>
      <c r="L1369" t="s">
        <v>3563</v>
      </c>
      <c r="M1369" t="s">
        <v>4002</v>
      </c>
      <c r="N1369" t="s">
        <v>174</v>
      </c>
      <c r="O1369" t="s">
        <v>3970</v>
      </c>
      <c r="P1369" t="s">
        <v>4315</v>
      </c>
      <c r="Q1369" t="s">
        <v>4319</v>
      </c>
      <c r="R1369" t="s">
        <v>4321</v>
      </c>
      <c r="S1369" t="s">
        <v>5277</v>
      </c>
      <c r="T1369" t="s">
        <v>5466</v>
      </c>
      <c r="U1369" t="s">
        <v>5439</v>
      </c>
      <c r="V1369" t="s">
        <v>5911</v>
      </c>
      <c r="W1369" t="s">
        <v>5955</v>
      </c>
      <c r="AA1369" t="s">
        <v>6697</v>
      </c>
      <c r="AB1369" t="s">
        <v>6697</v>
      </c>
      <c r="AC1369" t="s">
        <v>6697</v>
      </c>
      <c r="AD1369" t="s">
        <v>6697</v>
      </c>
      <c r="AE1369" t="s">
        <v>6698</v>
      </c>
      <c r="AF1369" t="s">
        <v>6697</v>
      </c>
      <c r="AG1369" t="s">
        <v>6697</v>
      </c>
      <c r="AH1369" t="s">
        <v>6697</v>
      </c>
      <c r="AI1369" t="s">
        <v>6697</v>
      </c>
      <c r="AJ1369" t="s">
        <v>6697</v>
      </c>
      <c r="AK1369" t="s">
        <v>6697</v>
      </c>
      <c r="AL1369" t="s">
        <v>6697</v>
      </c>
      <c r="AM1369" t="s">
        <v>6697</v>
      </c>
      <c r="AN1369" t="s">
        <v>6700</v>
      </c>
      <c r="AO1369" t="s">
        <v>6697</v>
      </c>
      <c r="AP1369" t="s">
        <v>6697</v>
      </c>
      <c r="AQ1369" t="s">
        <v>6697</v>
      </c>
      <c r="AR1369" t="s">
        <v>6697</v>
      </c>
      <c r="AS1369" t="s">
        <v>6697</v>
      </c>
      <c r="AT1369">
        <v>0</v>
      </c>
      <c r="AU1369" t="s">
        <v>6697</v>
      </c>
      <c r="AV1369" t="s">
        <v>6697</v>
      </c>
      <c r="AW1369">
        <v>2</v>
      </c>
      <c r="AX1369" t="s">
        <v>6697</v>
      </c>
      <c r="AY1369" t="s">
        <v>6697</v>
      </c>
      <c r="BA1369" t="s">
        <v>6697</v>
      </c>
    </row>
    <row r="1370" spans="1:53">
      <c r="A1370" t="s">
        <v>717</v>
      </c>
      <c r="B1370" t="s">
        <v>1262</v>
      </c>
      <c r="C1370" t="s">
        <v>1602</v>
      </c>
      <c r="D1370" t="s">
        <v>174</v>
      </c>
      <c r="E1370" t="s">
        <v>1974</v>
      </c>
      <c r="F1370">
        <v>25</v>
      </c>
      <c r="G1370" t="s">
        <v>1977</v>
      </c>
      <c r="H1370" t="s">
        <v>1979</v>
      </c>
      <c r="I1370" t="s">
        <v>3342</v>
      </c>
      <c r="J1370" t="s">
        <v>3542</v>
      </c>
      <c r="K1370" t="s">
        <v>3545</v>
      </c>
      <c r="L1370" t="s">
        <v>3563</v>
      </c>
      <c r="M1370" t="s">
        <v>4002</v>
      </c>
      <c r="N1370" t="s">
        <v>174</v>
      </c>
      <c r="O1370" t="s">
        <v>3970</v>
      </c>
      <c r="P1370" t="s">
        <v>4315</v>
      </c>
      <c r="Q1370" t="s">
        <v>4319</v>
      </c>
      <c r="R1370" t="s">
        <v>4321</v>
      </c>
      <c r="S1370" t="s">
        <v>5278</v>
      </c>
      <c r="T1370" t="s">
        <v>5473</v>
      </c>
      <c r="U1370" t="s">
        <v>5475</v>
      </c>
      <c r="V1370" t="s">
        <v>5911</v>
      </c>
      <c r="W1370" t="s">
        <v>5955</v>
      </c>
      <c r="AA1370" t="s">
        <v>6697</v>
      </c>
      <c r="AB1370" t="s">
        <v>6697</v>
      </c>
      <c r="AC1370" t="s">
        <v>6697</v>
      </c>
      <c r="AD1370" t="s">
        <v>6697</v>
      </c>
      <c r="AE1370" t="s">
        <v>6698</v>
      </c>
      <c r="AF1370" t="s">
        <v>6697</v>
      </c>
      <c r="AG1370" t="s">
        <v>6697</v>
      </c>
      <c r="AH1370" t="s">
        <v>6697</v>
      </c>
      <c r="AI1370" t="s">
        <v>6697</v>
      </c>
      <c r="AJ1370" t="s">
        <v>6698</v>
      </c>
      <c r="AK1370" t="s">
        <v>6699</v>
      </c>
      <c r="AL1370" t="s">
        <v>6697</v>
      </c>
      <c r="AM1370" t="s">
        <v>6697</v>
      </c>
      <c r="AN1370" t="s">
        <v>6700</v>
      </c>
      <c r="AO1370" t="s">
        <v>6697</v>
      </c>
      <c r="AP1370" t="s">
        <v>6697</v>
      </c>
      <c r="AQ1370" t="s">
        <v>6697</v>
      </c>
      <c r="AR1370" t="s">
        <v>6697</v>
      </c>
      <c r="AS1370" t="s">
        <v>6697</v>
      </c>
      <c r="AT1370">
        <v>27</v>
      </c>
      <c r="AU1370" t="s">
        <v>6697</v>
      </c>
      <c r="AV1370" t="s">
        <v>6703</v>
      </c>
      <c r="AW1370">
        <v>65535</v>
      </c>
      <c r="AX1370" t="s">
        <v>6703</v>
      </c>
      <c r="AY1370" t="s">
        <v>6697</v>
      </c>
      <c r="AZ1370" t="s">
        <v>6706</v>
      </c>
      <c r="BA1370" t="s">
        <v>6698</v>
      </c>
    </row>
    <row r="1371" spans="1:53">
      <c r="A1371" t="s">
        <v>718</v>
      </c>
      <c r="B1371" t="s">
        <v>1263</v>
      </c>
      <c r="C1371" t="s">
        <v>1327</v>
      </c>
      <c r="D1371" t="s">
        <v>1949</v>
      </c>
      <c r="E1371" t="s">
        <v>1974</v>
      </c>
      <c r="F1371">
        <v>5</v>
      </c>
      <c r="G1371" t="s">
        <v>1977</v>
      </c>
      <c r="H1371" t="s">
        <v>1979</v>
      </c>
      <c r="I1371" t="s">
        <v>3343</v>
      </c>
      <c r="J1371" t="s">
        <v>3542</v>
      </c>
      <c r="K1371" t="s">
        <v>3545</v>
      </c>
      <c r="L1371" t="s">
        <v>3563</v>
      </c>
      <c r="M1371" t="s">
        <v>4003</v>
      </c>
      <c r="N1371" t="s">
        <v>174</v>
      </c>
      <c r="O1371" t="s">
        <v>3576</v>
      </c>
      <c r="P1371" t="s">
        <v>4315</v>
      </c>
      <c r="Q1371" t="s">
        <v>4319</v>
      </c>
      <c r="R1371" t="s">
        <v>4321</v>
      </c>
      <c r="S1371" t="s">
        <v>5279</v>
      </c>
      <c r="T1371" t="s">
        <v>5446</v>
      </c>
      <c r="U1371" t="s">
        <v>5440</v>
      </c>
      <c r="V1371" t="s">
        <v>5817</v>
      </c>
      <c r="W1371" t="s">
        <v>5955</v>
      </c>
      <c r="AA1371" t="s">
        <v>6697</v>
      </c>
      <c r="AB1371" t="s">
        <v>6697</v>
      </c>
      <c r="AC1371" t="s">
        <v>6697</v>
      </c>
      <c r="AD1371" t="s">
        <v>6697</v>
      </c>
      <c r="AE1371" t="s">
        <v>6697</v>
      </c>
      <c r="AF1371" t="s">
        <v>6699</v>
      </c>
      <c r="AG1371" t="s">
        <v>6697</v>
      </c>
      <c r="AH1371" t="s">
        <v>6697</v>
      </c>
      <c r="AI1371" t="s">
        <v>6697</v>
      </c>
      <c r="AJ1371" t="s">
        <v>6697</v>
      </c>
      <c r="AK1371" t="s">
        <v>6697</v>
      </c>
      <c r="AL1371" t="s">
        <v>6697</v>
      </c>
      <c r="AM1371" t="s">
        <v>6697</v>
      </c>
      <c r="AN1371" t="s">
        <v>6700</v>
      </c>
      <c r="AO1371" t="s">
        <v>6697</v>
      </c>
      <c r="AP1371" t="s">
        <v>6697</v>
      </c>
      <c r="AQ1371" t="s">
        <v>6697</v>
      </c>
      <c r="AR1371" t="s">
        <v>6697</v>
      </c>
      <c r="AS1371" t="s">
        <v>6697</v>
      </c>
      <c r="AT1371">
        <v>0</v>
      </c>
      <c r="AU1371" t="s">
        <v>6697</v>
      </c>
      <c r="AV1371" t="s">
        <v>6697</v>
      </c>
      <c r="AW1371">
        <v>1</v>
      </c>
      <c r="AX1371" t="s">
        <v>6697</v>
      </c>
      <c r="AY1371" t="s">
        <v>6697</v>
      </c>
      <c r="BA1371" t="s">
        <v>6697</v>
      </c>
    </row>
    <row r="1372" spans="1:53">
      <c r="A1372" t="s">
        <v>718</v>
      </c>
      <c r="B1372" t="s">
        <v>1263</v>
      </c>
      <c r="C1372" t="s">
        <v>1603</v>
      </c>
      <c r="D1372" t="s">
        <v>174</v>
      </c>
      <c r="E1372" t="s">
        <v>1974</v>
      </c>
      <c r="F1372">
        <v>15</v>
      </c>
      <c r="G1372" t="s">
        <v>1977</v>
      </c>
      <c r="H1372" t="s">
        <v>1979</v>
      </c>
      <c r="I1372" t="s">
        <v>3344</v>
      </c>
      <c r="J1372" t="s">
        <v>3542</v>
      </c>
      <c r="K1372" t="s">
        <v>3545</v>
      </c>
      <c r="L1372" t="s">
        <v>3563</v>
      </c>
      <c r="M1372" t="s">
        <v>4003</v>
      </c>
      <c r="N1372" t="s">
        <v>174</v>
      </c>
      <c r="O1372" t="s">
        <v>3576</v>
      </c>
      <c r="P1372" t="s">
        <v>4315</v>
      </c>
      <c r="Q1372" t="s">
        <v>4319</v>
      </c>
      <c r="R1372" t="s">
        <v>4321</v>
      </c>
      <c r="S1372" t="s">
        <v>5279</v>
      </c>
      <c r="T1372" t="s">
        <v>5447</v>
      </c>
      <c r="U1372" t="s">
        <v>5477</v>
      </c>
      <c r="V1372" t="s">
        <v>5817</v>
      </c>
      <c r="W1372" t="s">
        <v>5955</v>
      </c>
      <c r="AA1372" t="s">
        <v>6697</v>
      </c>
      <c r="AB1372" t="s">
        <v>6697</v>
      </c>
      <c r="AC1372" t="s">
        <v>6697</v>
      </c>
      <c r="AD1372" t="s">
        <v>6697</v>
      </c>
      <c r="AE1372" t="s">
        <v>6697</v>
      </c>
      <c r="AF1372" t="s">
        <v>6699</v>
      </c>
      <c r="AG1372" t="s">
        <v>6697</v>
      </c>
      <c r="AH1372" t="s">
        <v>6697</v>
      </c>
      <c r="AI1372" t="s">
        <v>6697</v>
      </c>
      <c r="AJ1372" t="s">
        <v>6698</v>
      </c>
      <c r="AK1372" t="s">
        <v>6697</v>
      </c>
      <c r="AL1372" t="s">
        <v>6697</v>
      </c>
      <c r="AM1372" t="s">
        <v>6697</v>
      </c>
      <c r="AN1372" t="s">
        <v>6700</v>
      </c>
      <c r="AO1372" t="s">
        <v>6697</v>
      </c>
      <c r="AP1372" t="s">
        <v>6697</v>
      </c>
      <c r="AQ1372" t="s">
        <v>6697</v>
      </c>
      <c r="AR1372" t="s">
        <v>6697</v>
      </c>
      <c r="AS1372" t="s">
        <v>6697</v>
      </c>
      <c r="AT1372">
        <v>17</v>
      </c>
      <c r="AU1372" t="s">
        <v>6697</v>
      </c>
      <c r="AV1372" t="s">
        <v>6703</v>
      </c>
      <c r="AW1372">
        <v>65535</v>
      </c>
      <c r="AX1372" t="s">
        <v>6703</v>
      </c>
      <c r="AY1372" t="s">
        <v>6697</v>
      </c>
      <c r="BA1372" t="s">
        <v>6697</v>
      </c>
    </row>
    <row r="1373" spans="1:53">
      <c r="A1373" t="s">
        <v>719</v>
      </c>
      <c r="B1373" t="s">
        <v>720</v>
      </c>
      <c r="C1373" t="s">
        <v>1327</v>
      </c>
      <c r="D1373" t="s">
        <v>1800</v>
      </c>
      <c r="E1373" t="s">
        <v>1974</v>
      </c>
      <c r="F1373">
        <v>0</v>
      </c>
      <c r="G1373" t="s">
        <v>1977</v>
      </c>
      <c r="H1373" t="s">
        <v>1979</v>
      </c>
      <c r="I1373" t="s">
        <v>3345</v>
      </c>
      <c r="J1373" t="s">
        <v>3542</v>
      </c>
      <c r="K1373" t="s">
        <v>3545</v>
      </c>
      <c r="L1373" t="s">
        <v>3563</v>
      </c>
      <c r="M1373" t="s">
        <v>3837</v>
      </c>
      <c r="N1373" t="s">
        <v>174</v>
      </c>
      <c r="O1373" t="s">
        <v>4004</v>
      </c>
      <c r="P1373" t="s">
        <v>4315</v>
      </c>
      <c r="Q1373" t="s">
        <v>4319</v>
      </c>
      <c r="R1373" t="s">
        <v>4321</v>
      </c>
      <c r="S1373" t="s">
        <v>5280</v>
      </c>
      <c r="T1373" t="s">
        <v>5440</v>
      </c>
      <c r="U1373" t="s">
        <v>5440</v>
      </c>
      <c r="V1373" t="s">
        <v>5830</v>
      </c>
      <c r="W1373" t="s">
        <v>6612</v>
      </c>
      <c r="AA1373" t="s">
        <v>6697</v>
      </c>
      <c r="AB1373" t="s">
        <v>6697</v>
      </c>
      <c r="AC1373" t="s">
        <v>6697</v>
      </c>
      <c r="AD1373" t="s">
        <v>6697</v>
      </c>
      <c r="AE1373" t="s">
        <v>6697</v>
      </c>
      <c r="AF1373" t="s">
        <v>6697</v>
      </c>
      <c r="AG1373" t="s">
        <v>6697</v>
      </c>
      <c r="AH1373" t="s">
        <v>6697</v>
      </c>
      <c r="AI1373" t="s">
        <v>6697</v>
      </c>
      <c r="AJ1373" t="s">
        <v>6697</v>
      </c>
      <c r="AK1373" t="s">
        <v>6697</v>
      </c>
      <c r="AL1373" t="s">
        <v>6697</v>
      </c>
      <c r="AM1373" t="s">
        <v>6697</v>
      </c>
      <c r="AN1373" t="s">
        <v>6700</v>
      </c>
      <c r="AO1373" t="s">
        <v>6697</v>
      </c>
      <c r="AP1373" t="s">
        <v>6697</v>
      </c>
      <c r="AQ1373" t="s">
        <v>6697</v>
      </c>
      <c r="AR1373" t="s">
        <v>6697</v>
      </c>
      <c r="AS1373" t="s">
        <v>6697</v>
      </c>
      <c r="AT1373">
        <v>0</v>
      </c>
      <c r="AU1373" t="s">
        <v>6697</v>
      </c>
      <c r="AV1373" t="s">
        <v>6697</v>
      </c>
      <c r="AW1373">
        <v>2</v>
      </c>
      <c r="AX1373" t="s">
        <v>6697</v>
      </c>
      <c r="AY1373" t="s">
        <v>6697</v>
      </c>
      <c r="BA1373" t="s">
        <v>6697</v>
      </c>
    </row>
    <row r="1374" spans="1:53">
      <c r="A1374" t="s">
        <v>720</v>
      </c>
      <c r="B1374" t="s">
        <v>719</v>
      </c>
      <c r="C1374" t="s">
        <v>1327</v>
      </c>
      <c r="D1374" t="s">
        <v>1800</v>
      </c>
      <c r="E1374" t="s">
        <v>1974</v>
      </c>
      <c r="F1374">
        <v>0</v>
      </c>
      <c r="G1374" t="s">
        <v>1977</v>
      </c>
      <c r="H1374" t="s">
        <v>1979</v>
      </c>
      <c r="I1374" t="s">
        <v>3346</v>
      </c>
      <c r="J1374" t="s">
        <v>3542</v>
      </c>
      <c r="K1374" t="s">
        <v>3545</v>
      </c>
      <c r="L1374" t="s">
        <v>3563</v>
      </c>
      <c r="M1374" t="s">
        <v>4004</v>
      </c>
      <c r="N1374" t="s">
        <v>174</v>
      </c>
      <c r="O1374" t="s">
        <v>3837</v>
      </c>
      <c r="P1374" t="s">
        <v>4315</v>
      </c>
      <c r="Q1374" t="s">
        <v>4319</v>
      </c>
      <c r="R1374" t="s">
        <v>4321</v>
      </c>
      <c r="S1374" t="s">
        <v>5280</v>
      </c>
      <c r="T1374" t="s">
        <v>5441</v>
      </c>
      <c r="U1374" t="s">
        <v>5440</v>
      </c>
      <c r="V1374" t="s">
        <v>5830</v>
      </c>
      <c r="W1374" t="s">
        <v>6612</v>
      </c>
      <c r="AA1374" t="s">
        <v>6697</v>
      </c>
      <c r="AB1374" t="s">
        <v>6697</v>
      </c>
      <c r="AC1374" t="s">
        <v>6697</v>
      </c>
      <c r="AD1374" t="s">
        <v>6697</v>
      </c>
      <c r="AE1374" t="s">
        <v>6697</v>
      </c>
      <c r="AF1374" t="s">
        <v>6697</v>
      </c>
      <c r="AG1374" t="s">
        <v>6697</v>
      </c>
      <c r="AH1374" t="s">
        <v>6697</v>
      </c>
      <c r="AI1374" t="s">
        <v>6697</v>
      </c>
      <c r="AJ1374" t="s">
        <v>6697</v>
      </c>
      <c r="AK1374" t="s">
        <v>6697</v>
      </c>
      <c r="AL1374" t="s">
        <v>6697</v>
      </c>
      <c r="AM1374" t="s">
        <v>6697</v>
      </c>
      <c r="AN1374" t="s">
        <v>6700</v>
      </c>
      <c r="AO1374" t="s">
        <v>6697</v>
      </c>
      <c r="AP1374" t="s">
        <v>6697</v>
      </c>
      <c r="AQ1374" t="s">
        <v>6697</v>
      </c>
      <c r="AR1374" t="s">
        <v>6697</v>
      </c>
      <c r="AS1374" t="s">
        <v>6697</v>
      </c>
      <c r="AT1374">
        <v>0</v>
      </c>
      <c r="AU1374" t="s">
        <v>6697</v>
      </c>
      <c r="AV1374" t="s">
        <v>6697</v>
      </c>
      <c r="AW1374">
        <v>2</v>
      </c>
      <c r="AX1374" t="s">
        <v>6697</v>
      </c>
      <c r="AY1374" t="s">
        <v>6697</v>
      </c>
      <c r="BA1374" t="s">
        <v>6697</v>
      </c>
    </row>
    <row r="1375" spans="1:53">
      <c r="A1375" t="s">
        <v>720</v>
      </c>
      <c r="B1375" t="s">
        <v>720</v>
      </c>
      <c r="C1375" t="s">
        <v>1327</v>
      </c>
      <c r="D1375" t="s">
        <v>1800</v>
      </c>
      <c r="E1375" t="s">
        <v>1974</v>
      </c>
      <c r="F1375">
        <v>0</v>
      </c>
      <c r="G1375" t="s">
        <v>1977</v>
      </c>
      <c r="H1375" t="s">
        <v>1979</v>
      </c>
      <c r="I1375" t="s">
        <v>3347</v>
      </c>
      <c r="J1375" t="s">
        <v>3542</v>
      </c>
      <c r="K1375" t="s">
        <v>3545</v>
      </c>
      <c r="L1375" t="s">
        <v>3563</v>
      </c>
      <c r="M1375" t="s">
        <v>4005</v>
      </c>
      <c r="N1375" t="s">
        <v>174</v>
      </c>
      <c r="O1375" t="s">
        <v>4005</v>
      </c>
      <c r="P1375" t="s">
        <v>4315</v>
      </c>
      <c r="Q1375" t="s">
        <v>4319</v>
      </c>
      <c r="R1375" t="s">
        <v>4321</v>
      </c>
      <c r="S1375" t="s">
        <v>5280</v>
      </c>
      <c r="T1375" t="s">
        <v>5440</v>
      </c>
      <c r="U1375" t="s">
        <v>5440</v>
      </c>
      <c r="V1375" t="s">
        <v>5830</v>
      </c>
      <c r="W1375" t="s">
        <v>6612</v>
      </c>
      <c r="AA1375" t="s">
        <v>6697</v>
      </c>
      <c r="AB1375" t="s">
        <v>6697</v>
      </c>
      <c r="AC1375" t="s">
        <v>6697</v>
      </c>
      <c r="AD1375" t="s">
        <v>6697</v>
      </c>
      <c r="AE1375" t="s">
        <v>6697</v>
      </c>
      <c r="AF1375" t="s">
        <v>6697</v>
      </c>
      <c r="AG1375" t="s">
        <v>6697</v>
      </c>
      <c r="AH1375" t="s">
        <v>6697</v>
      </c>
      <c r="AI1375" t="s">
        <v>6697</v>
      </c>
      <c r="AJ1375" t="s">
        <v>6697</v>
      </c>
      <c r="AK1375" t="s">
        <v>6697</v>
      </c>
      <c r="AL1375" t="s">
        <v>6697</v>
      </c>
      <c r="AM1375" t="s">
        <v>6697</v>
      </c>
      <c r="AN1375" t="s">
        <v>6700</v>
      </c>
      <c r="AO1375" t="s">
        <v>6697</v>
      </c>
      <c r="AP1375" t="s">
        <v>6697</v>
      </c>
      <c r="AQ1375" t="s">
        <v>6697</v>
      </c>
      <c r="AR1375" t="s">
        <v>6697</v>
      </c>
      <c r="AS1375" t="s">
        <v>6697</v>
      </c>
      <c r="AT1375">
        <v>0</v>
      </c>
      <c r="AU1375" t="s">
        <v>6697</v>
      </c>
      <c r="AV1375" t="s">
        <v>6697</v>
      </c>
      <c r="AW1375">
        <v>2</v>
      </c>
      <c r="AX1375" t="s">
        <v>6697</v>
      </c>
      <c r="AY1375" t="s">
        <v>6697</v>
      </c>
      <c r="BA1375" t="s">
        <v>6697</v>
      </c>
    </row>
    <row r="1376" spans="1:53">
      <c r="A1376" t="s">
        <v>721</v>
      </c>
      <c r="B1376" t="s">
        <v>1264</v>
      </c>
      <c r="C1376" t="s">
        <v>1327</v>
      </c>
      <c r="D1376" t="s">
        <v>1678</v>
      </c>
      <c r="E1376" t="s">
        <v>1974</v>
      </c>
      <c r="F1376">
        <v>0</v>
      </c>
      <c r="G1376" t="s">
        <v>1977</v>
      </c>
      <c r="H1376" t="s">
        <v>1979</v>
      </c>
      <c r="I1376" t="s">
        <v>3348</v>
      </c>
      <c r="J1376" t="s">
        <v>3542</v>
      </c>
      <c r="K1376" t="s">
        <v>3545</v>
      </c>
      <c r="L1376" t="s">
        <v>3563</v>
      </c>
      <c r="M1376" t="s">
        <v>3837</v>
      </c>
      <c r="N1376" t="s">
        <v>174</v>
      </c>
      <c r="O1376" t="s">
        <v>4293</v>
      </c>
      <c r="P1376" t="s">
        <v>4315</v>
      </c>
      <c r="Q1376" t="s">
        <v>4319</v>
      </c>
      <c r="R1376" t="s">
        <v>4321</v>
      </c>
      <c r="S1376" t="s">
        <v>5281</v>
      </c>
      <c r="T1376" t="s">
        <v>5440</v>
      </c>
      <c r="U1376" t="s">
        <v>5440</v>
      </c>
      <c r="V1376" t="s">
        <v>5817</v>
      </c>
      <c r="W1376" t="s">
        <v>6613</v>
      </c>
      <c r="AA1376" t="s">
        <v>6697</v>
      </c>
      <c r="AB1376" t="s">
        <v>6697</v>
      </c>
      <c r="AC1376" t="s">
        <v>6697</v>
      </c>
      <c r="AD1376" t="s">
        <v>6697</v>
      </c>
      <c r="AE1376" t="s">
        <v>6697</v>
      </c>
      <c r="AF1376" t="s">
        <v>6697</v>
      </c>
      <c r="AG1376" t="s">
        <v>6697</v>
      </c>
      <c r="AH1376" t="s">
        <v>6697</v>
      </c>
      <c r="AI1376" t="s">
        <v>6697</v>
      </c>
      <c r="AJ1376" t="s">
        <v>6697</v>
      </c>
      <c r="AK1376" t="s">
        <v>6697</v>
      </c>
      <c r="AL1376" t="s">
        <v>6697</v>
      </c>
      <c r="AM1376" t="s">
        <v>6697</v>
      </c>
      <c r="AN1376" t="s">
        <v>6700</v>
      </c>
      <c r="AO1376" t="s">
        <v>6697</v>
      </c>
      <c r="AP1376" t="s">
        <v>6697</v>
      </c>
      <c r="AQ1376" t="s">
        <v>6697</v>
      </c>
      <c r="AR1376" t="s">
        <v>6697</v>
      </c>
      <c r="AS1376" t="s">
        <v>6697</v>
      </c>
      <c r="AT1376">
        <v>0</v>
      </c>
      <c r="AU1376" t="s">
        <v>6697</v>
      </c>
      <c r="AV1376" t="s">
        <v>6697</v>
      </c>
      <c r="AW1376">
        <v>0</v>
      </c>
      <c r="AX1376" t="s">
        <v>6697</v>
      </c>
      <c r="AY1376" t="s">
        <v>6697</v>
      </c>
      <c r="BA1376" t="s">
        <v>6697</v>
      </c>
    </row>
    <row r="1377" spans="1:53">
      <c r="A1377" t="s">
        <v>722</v>
      </c>
      <c r="B1377" t="s">
        <v>724</v>
      </c>
      <c r="C1377" t="s">
        <v>1327</v>
      </c>
      <c r="D1377" t="s">
        <v>1678</v>
      </c>
      <c r="E1377" t="s">
        <v>1974</v>
      </c>
      <c r="F1377">
        <v>0</v>
      </c>
      <c r="G1377" t="s">
        <v>1977</v>
      </c>
      <c r="H1377" t="s">
        <v>1979</v>
      </c>
      <c r="I1377" t="s">
        <v>3349</v>
      </c>
      <c r="J1377" t="s">
        <v>3542</v>
      </c>
      <c r="K1377" t="s">
        <v>3545</v>
      </c>
      <c r="L1377" t="s">
        <v>3563</v>
      </c>
      <c r="M1377" t="s">
        <v>3837</v>
      </c>
      <c r="N1377" t="s">
        <v>174</v>
      </c>
      <c r="O1377" t="s">
        <v>4006</v>
      </c>
      <c r="P1377" t="s">
        <v>4315</v>
      </c>
      <c r="Q1377" t="s">
        <v>4319</v>
      </c>
      <c r="R1377" t="s">
        <v>4321</v>
      </c>
      <c r="S1377" t="s">
        <v>5282</v>
      </c>
      <c r="T1377" t="s">
        <v>5440</v>
      </c>
      <c r="U1377" t="s">
        <v>5440</v>
      </c>
      <c r="V1377" t="s">
        <v>5817</v>
      </c>
      <c r="W1377" t="s">
        <v>6614</v>
      </c>
      <c r="AA1377" t="s">
        <v>6697</v>
      </c>
      <c r="AB1377" t="s">
        <v>6697</v>
      </c>
      <c r="AC1377" t="s">
        <v>6697</v>
      </c>
      <c r="AD1377" t="s">
        <v>6697</v>
      </c>
      <c r="AE1377" t="s">
        <v>6697</v>
      </c>
      <c r="AF1377" t="s">
        <v>6697</v>
      </c>
      <c r="AG1377" t="s">
        <v>6697</v>
      </c>
      <c r="AH1377" t="s">
        <v>6697</v>
      </c>
      <c r="AI1377" t="s">
        <v>6697</v>
      </c>
      <c r="AJ1377" t="s">
        <v>6697</v>
      </c>
      <c r="AK1377" t="s">
        <v>6697</v>
      </c>
      <c r="AL1377" t="s">
        <v>6697</v>
      </c>
      <c r="AM1377" t="s">
        <v>6697</v>
      </c>
      <c r="AN1377" t="s">
        <v>6700</v>
      </c>
      <c r="AO1377" t="s">
        <v>6697</v>
      </c>
      <c r="AP1377" t="s">
        <v>6697</v>
      </c>
      <c r="AQ1377" t="s">
        <v>6697</v>
      </c>
      <c r="AR1377" t="s">
        <v>6697</v>
      </c>
      <c r="AS1377" t="s">
        <v>6697</v>
      </c>
      <c r="AT1377">
        <v>0</v>
      </c>
      <c r="AU1377" t="s">
        <v>6697</v>
      </c>
      <c r="AV1377" t="s">
        <v>6697</v>
      </c>
      <c r="AW1377">
        <v>0</v>
      </c>
      <c r="AX1377" t="s">
        <v>6697</v>
      </c>
      <c r="AY1377" t="s">
        <v>6697</v>
      </c>
      <c r="BA1377" t="s">
        <v>6697</v>
      </c>
    </row>
    <row r="1378" spans="1:53">
      <c r="A1378" t="s">
        <v>713</v>
      </c>
      <c r="B1378" t="s">
        <v>542</v>
      </c>
      <c r="C1378" t="s">
        <v>1604</v>
      </c>
      <c r="D1378" t="s">
        <v>1884</v>
      </c>
      <c r="E1378" t="s">
        <v>1974</v>
      </c>
      <c r="F1378">
        <v>0</v>
      </c>
      <c r="G1378" t="s">
        <v>1977</v>
      </c>
      <c r="H1378" t="s">
        <v>1979</v>
      </c>
      <c r="I1378" t="s">
        <v>3350</v>
      </c>
      <c r="J1378" t="s">
        <v>3542</v>
      </c>
      <c r="K1378" t="s">
        <v>3545</v>
      </c>
      <c r="L1378" t="s">
        <v>3563</v>
      </c>
      <c r="M1378" t="s">
        <v>3817</v>
      </c>
      <c r="N1378" t="s">
        <v>174</v>
      </c>
      <c r="O1378" t="s">
        <v>3837</v>
      </c>
      <c r="P1378" t="s">
        <v>4315</v>
      </c>
      <c r="Q1378" t="s">
        <v>4319</v>
      </c>
      <c r="R1378" t="s">
        <v>4323</v>
      </c>
      <c r="S1378" t="s">
        <v>5283</v>
      </c>
      <c r="T1378" t="s">
        <v>5439</v>
      </c>
      <c r="U1378" t="s">
        <v>4324</v>
      </c>
      <c r="V1378" t="s">
        <v>5616</v>
      </c>
      <c r="W1378" t="s">
        <v>5989</v>
      </c>
      <c r="AA1378" t="s">
        <v>6697</v>
      </c>
      <c r="AB1378" t="s">
        <v>6697</v>
      </c>
      <c r="AC1378" t="s">
        <v>6697</v>
      </c>
      <c r="AD1378" t="s">
        <v>6697</v>
      </c>
      <c r="AE1378" t="s">
        <v>6697</v>
      </c>
      <c r="AF1378" t="s">
        <v>6697</v>
      </c>
      <c r="AG1378" t="s">
        <v>6697</v>
      </c>
      <c r="AH1378" t="s">
        <v>6697</v>
      </c>
      <c r="AI1378" t="s">
        <v>6697</v>
      </c>
      <c r="AJ1378" t="s">
        <v>6697</v>
      </c>
      <c r="AK1378" t="s">
        <v>6697</v>
      </c>
      <c r="AL1378" t="s">
        <v>6697</v>
      </c>
      <c r="AM1378" t="s">
        <v>6697</v>
      </c>
      <c r="AN1378" t="s">
        <v>6699</v>
      </c>
      <c r="AO1378" t="s">
        <v>6697</v>
      </c>
      <c r="AP1378" t="s">
        <v>6697</v>
      </c>
      <c r="AQ1378" t="s">
        <v>6697</v>
      </c>
      <c r="AR1378" t="s">
        <v>6697</v>
      </c>
      <c r="AS1378" t="s">
        <v>6697</v>
      </c>
      <c r="AT1378">
        <v>1</v>
      </c>
      <c r="AU1378" t="s">
        <v>6697</v>
      </c>
      <c r="AV1378" t="s">
        <v>6697</v>
      </c>
      <c r="AW1378">
        <v>1</v>
      </c>
      <c r="AX1378" t="s">
        <v>6697</v>
      </c>
      <c r="AY1378" t="s">
        <v>6697</v>
      </c>
      <c r="BA1378" t="s">
        <v>6697</v>
      </c>
    </row>
    <row r="1379" spans="1:53">
      <c r="A1379" t="s">
        <v>713</v>
      </c>
      <c r="B1379" t="s">
        <v>1263</v>
      </c>
      <c r="C1379" t="s">
        <v>1370</v>
      </c>
      <c r="D1379" t="s">
        <v>1667</v>
      </c>
      <c r="E1379" t="s">
        <v>1974</v>
      </c>
      <c r="F1379">
        <v>5</v>
      </c>
      <c r="G1379" t="s">
        <v>1977</v>
      </c>
      <c r="H1379" t="s">
        <v>1979</v>
      </c>
      <c r="I1379" t="s">
        <v>3351</v>
      </c>
      <c r="J1379" t="s">
        <v>3542</v>
      </c>
      <c r="K1379" t="s">
        <v>3545</v>
      </c>
      <c r="L1379" t="s">
        <v>3563</v>
      </c>
      <c r="M1379" t="s">
        <v>3943</v>
      </c>
      <c r="N1379" t="s">
        <v>174</v>
      </c>
      <c r="O1379" t="s">
        <v>3576</v>
      </c>
      <c r="P1379" t="s">
        <v>4315</v>
      </c>
      <c r="Q1379" t="s">
        <v>4319</v>
      </c>
      <c r="R1379" t="s">
        <v>4323</v>
      </c>
      <c r="S1379" t="s">
        <v>5284</v>
      </c>
      <c r="T1379" t="s">
        <v>5439</v>
      </c>
      <c r="U1379" t="s">
        <v>4324</v>
      </c>
      <c r="V1379" t="s">
        <v>5817</v>
      </c>
      <c r="W1379" t="s">
        <v>6614</v>
      </c>
      <c r="AA1379" t="s">
        <v>6697</v>
      </c>
      <c r="AB1379" t="s">
        <v>6697</v>
      </c>
      <c r="AC1379" t="s">
        <v>6697</v>
      </c>
      <c r="AD1379" t="s">
        <v>6697</v>
      </c>
      <c r="AE1379" t="s">
        <v>6697</v>
      </c>
      <c r="AF1379" t="s">
        <v>6699</v>
      </c>
      <c r="AG1379" t="s">
        <v>6697</v>
      </c>
      <c r="AH1379" t="s">
        <v>6697</v>
      </c>
      <c r="AI1379" t="s">
        <v>6697</v>
      </c>
      <c r="AJ1379" t="s">
        <v>6697</v>
      </c>
      <c r="AK1379" t="s">
        <v>6697</v>
      </c>
      <c r="AL1379" t="s">
        <v>6697</v>
      </c>
      <c r="AM1379" t="s">
        <v>6697</v>
      </c>
      <c r="AN1379" t="s">
        <v>6699</v>
      </c>
      <c r="AO1379" t="s">
        <v>6697</v>
      </c>
      <c r="AP1379" t="s">
        <v>6697</v>
      </c>
      <c r="AQ1379" t="s">
        <v>6697</v>
      </c>
      <c r="AR1379" t="s">
        <v>6697</v>
      </c>
      <c r="AS1379" t="s">
        <v>6697</v>
      </c>
      <c r="AT1379">
        <v>1</v>
      </c>
      <c r="AU1379" t="s">
        <v>6697</v>
      </c>
      <c r="AV1379" t="s">
        <v>6697</v>
      </c>
      <c r="AW1379">
        <v>1</v>
      </c>
      <c r="AX1379" t="s">
        <v>6697</v>
      </c>
      <c r="AY1379" t="s">
        <v>6697</v>
      </c>
      <c r="BA1379" t="s">
        <v>6697</v>
      </c>
    </row>
    <row r="1380" spans="1:53">
      <c r="A1380" t="s">
        <v>723</v>
      </c>
      <c r="B1380" t="s">
        <v>1265</v>
      </c>
      <c r="C1380" t="s">
        <v>1457</v>
      </c>
      <c r="D1380" t="s">
        <v>1677</v>
      </c>
      <c r="E1380" t="s">
        <v>1973</v>
      </c>
      <c r="F1380">
        <v>0</v>
      </c>
      <c r="G1380" t="s">
        <v>1977</v>
      </c>
      <c r="H1380" t="s">
        <v>1979</v>
      </c>
      <c r="I1380" t="s">
        <v>3352</v>
      </c>
      <c r="J1380" t="s">
        <v>3542</v>
      </c>
      <c r="K1380" t="s">
        <v>3544</v>
      </c>
      <c r="L1380" t="s">
        <v>3562</v>
      </c>
      <c r="M1380" t="s">
        <v>3945</v>
      </c>
      <c r="N1380" t="s">
        <v>4079</v>
      </c>
      <c r="O1380" t="s">
        <v>3632</v>
      </c>
      <c r="P1380" t="s">
        <v>4315</v>
      </c>
      <c r="Q1380" t="s">
        <v>4319</v>
      </c>
      <c r="R1380" t="s">
        <v>4323</v>
      </c>
      <c r="S1380" t="s">
        <v>5285</v>
      </c>
      <c r="T1380" t="s">
        <v>5439</v>
      </c>
      <c r="U1380" t="s">
        <v>4324</v>
      </c>
      <c r="V1380" t="s">
        <v>5616</v>
      </c>
      <c r="W1380" t="s">
        <v>6615</v>
      </c>
      <c r="AA1380" t="s">
        <v>6697</v>
      </c>
      <c r="AB1380" t="s">
        <v>6697</v>
      </c>
      <c r="AC1380" t="s">
        <v>6697</v>
      </c>
      <c r="AD1380" t="s">
        <v>6697</v>
      </c>
      <c r="AE1380" t="s">
        <v>6697</v>
      </c>
      <c r="AF1380" t="s">
        <v>6697</v>
      </c>
      <c r="AG1380" t="s">
        <v>6697</v>
      </c>
      <c r="AH1380" t="s">
        <v>6697</v>
      </c>
      <c r="AI1380" t="s">
        <v>6697</v>
      </c>
      <c r="AJ1380" t="s">
        <v>6697</v>
      </c>
      <c r="AK1380" t="s">
        <v>6697</v>
      </c>
      <c r="AL1380" t="s">
        <v>6697</v>
      </c>
      <c r="AM1380" t="s">
        <v>6697</v>
      </c>
      <c r="AN1380" t="s">
        <v>6699</v>
      </c>
      <c r="AO1380" t="s">
        <v>6697</v>
      </c>
      <c r="AP1380" t="s">
        <v>6697</v>
      </c>
      <c r="AQ1380" t="s">
        <v>6697</v>
      </c>
      <c r="AR1380" t="s">
        <v>6697</v>
      </c>
      <c r="AS1380" t="s">
        <v>6697</v>
      </c>
      <c r="AT1380">
        <v>0</v>
      </c>
      <c r="AU1380" t="s">
        <v>6697</v>
      </c>
      <c r="AV1380" t="s">
        <v>6697</v>
      </c>
      <c r="AW1380">
        <v>0</v>
      </c>
      <c r="AX1380" t="s">
        <v>6697</v>
      </c>
      <c r="AY1380" t="s">
        <v>6697</v>
      </c>
      <c r="BA1380" t="s">
        <v>6697</v>
      </c>
    </row>
    <row r="1381" spans="1:53">
      <c r="A1381" t="s">
        <v>713</v>
      </c>
      <c r="B1381" t="s">
        <v>1266</v>
      </c>
      <c r="C1381" t="s">
        <v>1370</v>
      </c>
      <c r="D1381" t="s">
        <v>1667</v>
      </c>
      <c r="E1381" t="s">
        <v>1974</v>
      </c>
      <c r="F1381">
        <v>10</v>
      </c>
      <c r="G1381" t="s">
        <v>1977</v>
      </c>
      <c r="H1381" t="s">
        <v>1979</v>
      </c>
      <c r="I1381" t="s">
        <v>3353</v>
      </c>
      <c r="J1381" t="s">
        <v>3542</v>
      </c>
      <c r="K1381" t="s">
        <v>3545</v>
      </c>
      <c r="L1381" t="s">
        <v>3563</v>
      </c>
      <c r="M1381" t="s">
        <v>3943</v>
      </c>
      <c r="N1381" t="s">
        <v>174</v>
      </c>
      <c r="O1381" t="s">
        <v>3576</v>
      </c>
      <c r="P1381" t="s">
        <v>4315</v>
      </c>
      <c r="Q1381" t="s">
        <v>4319</v>
      </c>
      <c r="R1381" t="s">
        <v>4321</v>
      </c>
      <c r="S1381" t="s">
        <v>5286</v>
      </c>
      <c r="T1381" t="s">
        <v>5440</v>
      </c>
      <c r="U1381" t="s">
        <v>5440</v>
      </c>
      <c r="V1381" t="s">
        <v>5817</v>
      </c>
      <c r="W1381" t="s">
        <v>6616</v>
      </c>
      <c r="AA1381" t="s">
        <v>6697</v>
      </c>
      <c r="AB1381" t="s">
        <v>6697</v>
      </c>
      <c r="AC1381" t="s">
        <v>6697</v>
      </c>
      <c r="AD1381" t="s">
        <v>6697</v>
      </c>
      <c r="AE1381" t="s">
        <v>6698</v>
      </c>
      <c r="AF1381" t="s">
        <v>6697</v>
      </c>
      <c r="AG1381" t="s">
        <v>6697</v>
      </c>
      <c r="AH1381" t="s">
        <v>6697</v>
      </c>
      <c r="AI1381" t="s">
        <v>6697</v>
      </c>
      <c r="AJ1381" t="s">
        <v>6697</v>
      </c>
      <c r="AK1381" t="s">
        <v>6697</v>
      </c>
      <c r="AL1381" t="s">
        <v>6697</v>
      </c>
      <c r="AM1381" t="s">
        <v>6697</v>
      </c>
      <c r="AN1381" t="s">
        <v>6700</v>
      </c>
      <c r="AO1381" t="s">
        <v>6697</v>
      </c>
      <c r="AP1381" t="s">
        <v>6697</v>
      </c>
      <c r="AQ1381" t="s">
        <v>6697</v>
      </c>
      <c r="AR1381" t="s">
        <v>6697</v>
      </c>
      <c r="AS1381" t="s">
        <v>6697</v>
      </c>
      <c r="AT1381">
        <v>1</v>
      </c>
      <c r="AU1381" t="s">
        <v>6697</v>
      </c>
      <c r="AV1381" t="s">
        <v>6697</v>
      </c>
      <c r="AW1381">
        <v>1</v>
      </c>
      <c r="AX1381" t="s">
        <v>6697</v>
      </c>
      <c r="AY1381" t="s">
        <v>6697</v>
      </c>
      <c r="BA1381" t="s">
        <v>6697</v>
      </c>
    </row>
    <row r="1382" spans="1:53">
      <c r="A1382" t="s">
        <v>713</v>
      </c>
      <c r="B1382" t="s">
        <v>1267</v>
      </c>
      <c r="C1382" t="s">
        <v>1370</v>
      </c>
      <c r="D1382" t="s">
        <v>1667</v>
      </c>
      <c r="E1382" t="s">
        <v>1974</v>
      </c>
      <c r="F1382">
        <v>10</v>
      </c>
      <c r="G1382" t="s">
        <v>1977</v>
      </c>
      <c r="H1382" t="s">
        <v>1979</v>
      </c>
      <c r="I1382" t="s">
        <v>3354</v>
      </c>
      <c r="J1382" t="s">
        <v>3542</v>
      </c>
      <c r="K1382" t="s">
        <v>3545</v>
      </c>
      <c r="L1382" t="s">
        <v>3563</v>
      </c>
      <c r="M1382" t="s">
        <v>3943</v>
      </c>
      <c r="N1382" t="s">
        <v>174</v>
      </c>
      <c r="O1382" t="s">
        <v>3576</v>
      </c>
      <c r="P1382" t="s">
        <v>4315</v>
      </c>
      <c r="Q1382" t="s">
        <v>4319</v>
      </c>
      <c r="R1382" t="s">
        <v>4321</v>
      </c>
      <c r="S1382" t="s">
        <v>5286</v>
      </c>
      <c r="T1382" t="s">
        <v>5439</v>
      </c>
      <c r="U1382" t="s">
        <v>4324</v>
      </c>
      <c r="V1382" t="s">
        <v>5817</v>
      </c>
      <c r="W1382" t="s">
        <v>6615</v>
      </c>
      <c r="AA1382" t="s">
        <v>6697</v>
      </c>
      <c r="AB1382" t="s">
        <v>6697</v>
      </c>
      <c r="AC1382" t="s">
        <v>6697</v>
      </c>
      <c r="AD1382" t="s">
        <v>6697</v>
      </c>
      <c r="AE1382" t="s">
        <v>6698</v>
      </c>
      <c r="AF1382" t="s">
        <v>6697</v>
      </c>
      <c r="AG1382" t="s">
        <v>6697</v>
      </c>
      <c r="AH1382" t="s">
        <v>6697</v>
      </c>
      <c r="AI1382" t="s">
        <v>6697</v>
      </c>
      <c r="AJ1382" t="s">
        <v>6697</v>
      </c>
      <c r="AK1382" t="s">
        <v>6697</v>
      </c>
      <c r="AL1382" t="s">
        <v>6697</v>
      </c>
      <c r="AM1382" t="s">
        <v>6697</v>
      </c>
      <c r="AN1382" t="s">
        <v>6700</v>
      </c>
      <c r="AO1382" t="s">
        <v>6697</v>
      </c>
      <c r="AP1382" t="s">
        <v>6697</v>
      </c>
      <c r="AQ1382" t="s">
        <v>6697</v>
      </c>
      <c r="AR1382" t="s">
        <v>6697</v>
      </c>
      <c r="AS1382" t="s">
        <v>6697</v>
      </c>
      <c r="AT1382">
        <v>1</v>
      </c>
      <c r="AU1382" t="s">
        <v>6697</v>
      </c>
      <c r="AV1382" t="s">
        <v>6697</v>
      </c>
      <c r="AW1382">
        <v>1</v>
      </c>
      <c r="AX1382" t="s">
        <v>6697</v>
      </c>
      <c r="AY1382" t="s">
        <v>6697</v>
      </c>
      <c r="BA1382" t="s">
        <v>6697</v>
      </c>
    </row>
    <row r="1383" spans="1:53">
      <c r="A1383" t="s">
        <v>713</v>
      </c>
      <c r="B1383" t="s">
        <v>1268</v>
      </c>
      <c r="C1383" t="s">
        <v>1370</v>
      </c>
      <c r="D1383" t="s">
        <v>1667</v>
      </c>
      <c r="E1383" t="s">
        <v>1974</v>
      </c>
      <c r="F1383">
        <v>10</v>
      </c>
      <c r="G1383" t="s">
        <v>1977</v>
      </c>
      <c r="H1383" t="s">
        <v>1979</v>
      </c>
      <c r="I1383" t="s">
        <v>3355</v>
      </c>
      <c r="J1383" t="s">
        <v>3542</v>
      </c>
      <c r="K1383" t="s">
        <v>3545</v>
      </c>
      <c r="L1383" t="s">
        <v>3563</v>
      </c>
      <c r="M1383" t="s">
        <v>3943</v>
      </c>
      <c r="N1383" t="s">
        <v>174</v>
      </c>
      <c r="O1383" t="s">
        <v>4294</v>
      </c>
      <c r="P1383" t="s">
        <v>4315</v>
      </c>
      <c r="Q1383" t="s">
        <v>4319</v>
      </c>
      <c r="R1383" t="s">
        <v>4321</v>
      </c>
      <c r="S1383" t="s">
        <v>5284</v>
      </c>
      <c r="T1383" t="s">
        <v>5439</v>
      </c>
      <c r="U1383" t="s">
        <v>4324</v>
      </c>
      <c r="V1383" t="s">
        <v>5817</v>
      </c>
      <c r="W1383" t="s">
        <v>6614</v>
      </c>
      <c r="AA1383" t="s">
        <v>6697</v>
      </c>
      <c r="AB1383" t="s">
        <v>6697</v>
      </c>
      <c r="AC1383" t="s">
        <v>6697</v>
      </c>
      <c r="AD1383" t="s">
        <v>6697</v>
      </c>
      <c r="AE1383" t="s">
        <v>6698</v>
      </c>
      <c r="AF1383" t="s">
        <v>6697</v>
      </c>
      <c r="AG1383" t="s">
        <v>6697</v>
      </c>
      <c r="AH1383" t="s">
        <v>6697</v>
      </c>
      <c r="AI1383" t="s">
        <v>6697</v>
      </c>
      <c r="AJ1383" t="s">
        <v>6697</v>
      </c>
      <c r="AK1383" t="s">
        <v>6697</v>
      </c>
      <c r="AL1383" t="s">
        <v>6697</v>
      </c>
      <c r="AM1383" t="s">
        <v>6697</v>
      </c>
      <c r="AN1383" t="s">
        <v>6700</v>
      </c>
      <c r="AO1383" t="s">
        <v>6697</v>
      </c>
      <c r="AP1383" t="s">
        <v>6697</v>
      </c>
      <c r="AQ1383" t="s">
        <v>6697</v>
      </c>
      <c r="AR1383" t="s">
        <v>6697</v>
      </c>
      <c r="AS1383" t="s">
        <v>6697</v>
      </c>
      <c r="AT1383">
        <v>1</v>
      </c>
      <c r="AU1383" t="s">
        <v>6697</v>
      </c>
      <c r="AV1383" t="s">
        <v>6697</v>
      </c>
      <c r="AW1383">
        <v>1</v>
      </c>
      <c r="AX1383" t="s">
        <v>6697</v>
      </c>
      <c r="AY1383" t="s">
        <v>6697</v>
      </c>
      <c r="BA1383" t="s">
        <v>6697</v>
      </c>
    </row>
    <row r="1384" spans="1:53">
      <c r="A1384" t="s">
        <v>724</v>
      </c>
      <c r="B1384" t="s">
        <v>1269</v>
      </c>
      <c r="C1384" t="s">
        <v>1327</v>
      </c>
      <c r="D1384" t="s">
        <v>1949</v>
      </c>
      <c r="E1384" t="s">
        <v>1974</v>
      </c>
      <c r="F1384">
        <v>0</v>
      </c>
      <c r="G1384" t="s">
        <v>1977</v>
      </c>
      <c r="H1384" t="s">
        <v>1979</v>
      </c>
      <c r="I1384" t="s">
        <v>3356</v>
      </c>
      <c r="J1384" t="s">
        <v>3542</v>
      </c>
      <c r="K1384" t="s">
        <v>3545</v>
      </c>
      <c r="L1384" t="s">
        <v>3563</v>
      </c>
      <c r="M1384" t="s">
        <v>4006</v>
      </c>
      <c r="N1384" t="s">
        <v>174</v>
      </c>
      <c r="O1384" t="s">
        <v>4295</v>
      </c>
      <c r="P1384" t="s">
        <v>4315</v>
      </c>
      <c r="Q1384" t="s">
        <v>4319</v>
      </c>
      <c r="R1384" t="s">
        <v>4321</v>
      </c>
      <c r="S1384" t="s">
        <v>5287</v>
      </c>
      <c r="T1384" t="s">
        <v>5440</v>
      </c>
      <c r="U1384" t="s">
        <v>5440</v>
      </c>
      <c r="V1384" t="s">
        <v>5817</v>
      </c>
      <c r="W1384" t="s">
        <v>6617</v>
      </c>
      <c r="AA1384" t="s">
        <v>6697</v>
      </c>
      <c r="AB1384" t="s">
        <v>6697</v>
      </c>
      <c r="AC1384" t="s">
        <v>6697</v>
      </c>
      <c r="AD1384" t="s">
        <v>6697</v>
      </c>
      <c r="AE1384" t="s">
        <v>6697</v>
      </c>
      <c r="AF1384" t="s">
        <v>6697</v>
      </c>
      <c r="AG1384" t="s">
        <v>6697</v>
      </c>
      <c r="AH1384" t="s">
        <v>6697</v>
      </c>
      <c r="AI1384" t="s">
        <v>6697</v>
      </c>
      <c r="AJ1384" t="s">
        <v>6697</v>
      </c>
      <c r="AK1384" t="s">
        <v>6697</v>
      </c>
      <c r="AL1384" t="s">
        <v>6697</v>
      </c>
      <c r="AM1384" t="s">
        <v>6697</v>
      </c>
      <c r="AN1384" t="s">
        <v>6700</v>
      </c>
      <c r="AO1384" t="s">
        <v>6697</v>
      </c>
      <c r="AP1384" t="s">
        <v>6697</v>
      </c>
      <c r="AQ1384" t="s">
        <v>6697</v>
      </c>
      <c r="AR1384" t="s">
        <v>6697</v>
      </c>
      <c r="AS1384" t="s">
        <v>6697</v>
      </c>
      <c r="AT1384">
        <v>0</v>
      </c>
      <c r="AU1384" t="s">
        <v>6697</v>
      </c>
      <c r="AV1384" t="s">
        <v>6697</v>
      </c>
      <c r="AW1384">
        <v>1</v>
      </c>
      <c r="AX1384" t="s">
        <v>6697</v>
      </c>
      <c r="AY1384" t="s">
        <v>6697</v>
      </c>
      <c r="BA1384" t="s">
        <v>6697</v>
      </c>
    </row>
    <row r="1385" spans="1:53">
      <c r="A1385" t="s">
        <v>720</v>
      </c>
      <c r="B1385" t="s">
        <v>240</v>
      </c>
      <c r="C1385" t="s">
        <v>1327</v>
      </c>
      <c r="D1385" t="s">
        <v>1721</v>
      </c>
      <c r="E1385" t="s">
        <v>1974</v>
      </c>
      <c r="F1385">
        <v>0</v>
      </c>
      <c r="G1385" t="s">
        <v>1977</v>
      </c>
      <c r="H1385" t="s">
        <v>1979</v>
      </c>
      <c r="I1385" t="s">
        <v>3357</v>
      </c>
      <c r="J1385" t="s">
        <v>3542</v>
      </c>
      <c r="K1385" t="s">
        <v>3545</v>
      </c>
      <c r="L1385" t="s">
        <v>3563</v>
      </c>
      <c r="M1385" t="s">
        <v>4005</v>
      </c>
      <c r="N1385" t="s">
        <v>174</v>
      </c>
      <c r="O1385" t="s">
        <v>3679</v>
      </c>
      <c r="P1385" t="s">
        <v>4315</v>
      </c>
      <c r="Q1385" t="s">
        <v>4319</v>
      </c>
      <c r="R1385" t="s">
        <v>4323</v>
      </c>
      <c r="S1385" t="s">
        <v>5288</v>
      </c>
      <c r="T1385" t="s">
        <v>5439</v>
      </c>
      <c r="U1385" t="s">
        <v>4324</v>
      </c>
      <c r="V1385" t="s">
        <v>5830</v>
      </c>
      <c r="W1385" t="s">
        <v>6618</v>
      </c>
      <c r="AA1385" t="s">
        <v>6697</v>
      </c>
      <c r="AB1385" t="s">
        <v>6697</v>
      </c>
      <c r="AC1385" t="s">
        <v>6697</v>
      </c>
      <c r="AD1385" t="s">
        <v>6697</v>
      </c>
      <c r="AE1385" t="s">
        <v>6697</v>
      </c>
      <c r="AF1385" t="s">
        <v>6697</v>
      </c>
      <c r="AG1385" t="s">
        <v>6697</v>
      </c>
      <c r="AH1385" t="s">
        <v>6697</v>
      </c>
      <c r="AI1385" t="s">
        <v>6697</v>
      </c>
      <c r="AJ1385" t="s">
        <v>6697</v>
      </c>
      <c r="AK1385" t="s">
        <v>6697</v>
      </c>
      <c r="AL1385" t="s">
        <v>6697</v>
      </c>
      <c r="AM1385" t="s">
        <v>6697</v>
      </c>
      <c r="AN1385" t="s">
        <v>6699</v>
      </c>
      <c r="AO1385" t="s">
        <v>6697</v>
      </c>
      <c r="AP1385" t="s">
        <v>6697</v>
      </c>
      <c r="AQ1385" t="s">
        <v>6697</v>
      </c>
      <c r="AR1385" t="s">
        <v>6697</v>
      </c>
      <c r="AS1385" t="s">
        <v>6697</v>
      </c>
      <c r="AT1385">
        <v>0</v>
      </c>
      <c r="AU1385" t="s">
        <v>6697</v>
      </c>
      <c r="AV1385" t="s">
        <v>6697</v>
      </c>
      <c r="AW1385">
        <v>2</v>
      </c>
      <c r="AX1385" t="s">
        <v>6697</v>
      </c>
      <c r="AY1385" t="s">
        <v>6697</v>
      </c>
      <c r="BA1385" t="s">
        <v>6697</v>
      </c>
    </row>
    <row r="1386" spans="1:53">
      <c r="A1386" t="s">
        <v>724</v>
      </c>
      <c r="B1386" t="s">
        <v>1269</v>
      </c>
      <c r="C1386" t="s">
        <v>1605</v>
      </c>
      <c r="D1386" t="s">
        <v>174</v>
      </c>
      <c r="E1386" t="s">
        <v>1974</v>
      </c>
      <c r="F1386">
        <v>10</v>
      </c>
      <c r="G1386" t="s">
        <v>1977</v>
      </c>
      <c r="H1386" t="s">
        <v>1979</v>
      </c>
      <c r="I1386" t="s">
        <v>3358</v>
      </c>
      <c r="J1386" t="s">
        <v>3542</v>
      </c>
      <c r="K1386" t="s">
        <v>3547</v>
      </c>
      <c r="L1386" t="s">
        <v>3563</v>
      </c>
      <c r="M1386" t="s">
        <v>4007</v>
      </c>
      <c r="N1386" t="s">
        <v>174</v>
      </c>
      <c r="O1386" t="s">
        <v>3633</v>
      </c>
      <c r="P1386" t="s">
        <v>4315</v>
      </c>
      <c r="Q1386" t="s">
        <v>4319</v>
      </c>
      <c r="R1386" t="s">
        <v>4321</v>
      </c>
      <c r="S1386" t="s">
        <v>5289</v>
      </c>
      <c r="T1386" t="s">
        <v>5466</v>
      </c>
      <c r="U1386" t="s">
        <v>5477</v>
      </c>
      <c r="V1386" t="s">
        <v>5817</v>
      </c>
      <c r="W1386" t="s">
        <v>6617</v>
      </c>
      <c r="AA1386" t="s">
        <v>6697</v>
      </c>
      <c r="AB1386" t="s">
        <v>6697</v>
      </c>
      <c r="AC1386" t="s">
        <v>6697</v>
      </c>
      <c r="AD1386" t="s">
        <v>6697</v>
      </c>
      <c r="AE1386" t="s">
        <v>6697</v>
      </c>
      <c r="AF1386" t="s">
        <v>6697</v>
      </c>
      <c r="AG1386" t="s">
        <v>6697</v>
      </c>
      <c r="AH1386" t="s">
        <v>6697</v>
      </c>
      <c r="AI1386" t="s">
        <v>6697</v>
      </c>
      <c r="AJ1386" t="s">
        <v>6698</v>
      </c>
      <c r="AK1386" t="s">
        <v>6697</v>
      </c>
      <c r="AL1386" t="s">
        <v>6697</v>
      </c>
      <c r="AM1386" t="s">
        <v>6697</v>
      </c>
      <c r="AN1386" t="s">
        <v>6700</v>
      </c>
      <c r="AO1386" t="s">
        <v>6697</v>
      </c>
      <c r="AP1386" t="s">
        <v>6697</v>
      </c>
      <c r="AQ1386" t="s">
        <v>6697</v>
      </c>
      <c r="AR1386" t="s">
        <v>6697</v>
      </c>
      <c r="AS1386" t="s">
        <v>6697</v>
      </c>
      <c r="AT1386">
        <v>21</v>
      </c>
      <c r="AU1386" t="s">
        <v>6697</v>
      </c>
      <c r="AV1386" t="s">
        <v>6703</v>
      </c>
      <c r="AW1386">
        <v>65535</v>
      </c>
      <c r="AX1386" t="s">
        <v>6703</v>
      </c>
      <c r="AY1386" t="s">
        <v>6697</v>
      </c>
      <c r="BA1386" t="s">
        <v>6697</v>
      </c>
    </row>
    <row r="1387" spans="1:53">
      <c r="A1387" t="s">
        <v>99</v>
      </c>
      <c r="B1387" t="s">
        <v>542</v>
      </c>
      <c r="C1387" t="s">
        <v>1606</v>
      </c>
      <c r="D1387" t="s">
        <v>174</v>
      </c>
      <c r="E1387" t="s">
        <v>1974</v>
      </c>
      <c r="F1387">
        <v>20</v>
      </c>
      <c r="G1387" t="s">
        <v>1977</v>
      </c>
      <c r="H1387" t="s">
        <v>1979</v>
      </c>
      <c r="I1387" t="s">
        <v>3359</v>
      </c>
      <c r="J1387" t="s">
        <v>3542</v>
      </c>
      <c r="K1387" t="s">
        <v>3545</v>
      </c>
      <c r="L1387" t="s">
        <v>3563</v>
      </c>
      <c r="M1387" t="s">
        <v>3575</v>
      </c>
      <c r="N1387" t="s">
        <v>174</v>
      </c>
      <c r="O1387" t="s">
        <v>3583</v>
      </c>
      <c r="P1387" t="s">
        <v>4315</v>
      </c>
      <c r="Q1387" t="s">
        <v>4319</v>
      </c>
      <c r="R1387" t="s">
        <v>4321</v>
      </c>
      <c r="S1387" t="s">
        <v>5290</v>
      </c>
      <c r="T1387" t="s">
        <v>5468</v>
      </c>
      <c r="U1387" t="s">
        <v>5486</v>
      </c>
      <c r="V1387" t="s">
        <v>5912</v>
      </c>
      <c r="W1387" t="s">
        <v>6619</v>
      </c>
      <c r="AA1387" t="s">
        <v>6697</v>
      </c>
      <c r="AB1387" t="s">
        <v>6698</v>
      </c>
      <c r="AC1387" t="s">
        <v>6697</v>
      </c>
      <c r="AD1387" t="s">
        <v>6697</v>
      </c>
      <c r="AE1387" t="s">
        <v>6697</v>
      </c>
      <c r="AF1387" t="s">
        <v>6697</v>
      </c>
      <c r="AG1387" t="s">
        <v>6697</v>
      </c>
      <c r="AH1387" t="s">
        <v>6697</v>
      </c>
      <c r="AI1387" t="s">
        <v>6697</v>
      </c>
      <c r="AJ1387" t="s">
        <v>6698</v>
      </c>
      <c r="AK1387" t="s">
        <v>6697</v>
      </c>
      <c r="AL1387" t="s">
        <v>6697</v>
      </c>
      <c r="AM1387" t="s">
        <v>6697</v>
      </c>
      <c r="AN1387" t="s">
        <v>6700</v>
      </c>
      <c r="AO1387" t="s">
        <v>6697</v>
      </c>
      <c r="AP1387" t="s">
        <v>6697</v>
      </c>
      <c r="AQ1387" t="s">
        <v>6697</v>
      </c>
      <c r="AR1387" t="s">
        <v>6697</v>
      </c>
      <c r="AS1387" t="s">
        <v>6697</v>
      </c>
      <c r="AT1387">
        <v>4</v>
      </c>
      <c r="AU1387" t="s">
        <v>6697</v>
      </c>
      <c r="AV1387" t="s">
        <v>6703</v>
      </c>
      <c r="AW1387">
        <v>65535</v>
      </c>
      <c r="AX1387" t="s">
        <v>6703</v>
      </c>
      <c r="AY1387" t="s">
        <v>6697</v>
      </c>
      <c r="BA1387" t="s">
        <v>6697</v>
      </c>
    </row>
    <row r="1388" spans="1:53">
      <c r="A1388" t="s">
        <v>725</v>
      </c>
      <c r="B1388" t="s">
        <v>1270</v>
      </c>
      <c r="C1388" t="s">
        <v>1325</v>
      </c>
      <c r="D1388" t="s">
        <v>1950</v>
      </c>
      <c r="E1388" t="s">
        <v>1973</v>
      </c>
      <c r="F1388">
        <v>0</v>
      </c>
      <c r="G1388" t="s">
        <v>1977</v>
      </c>
      <c r="H1388" t="s">
        <v>1979</v>
      </c>
      <c r="I1388" t="s">
        <v>3360</v>
      </c>
      <c r="J1388" t="s">
        <v>3542</v>
      </c>
      <c r="K1388" t="s">
        <v>3544</v>
      </c>
      <c r="L1388" t="s">
        <v>3562</v>
      </c>
      <c r="M1388" t="s">
        <v>4008</v>
      </c>
      <c r="N1388" t="s">
        <v>193</v>
      </c>
      <c r="O1388" t="s">
        <v>4296</v>
      </c>
      <c r="P1388" t="s">
        <v>4315</v>
      </c>
      <c r="Q1388" t="s">
        <v>4319</v>
      </c>
      <c r="R1388" t="s">
        <v>4323</v>
      </c>
      <c r="S1388" t="s">
        <v>5291</v>
      </c>
      <c r="T1388" t="s">
        <v>5439</v>
      </c>
      <c r="U1388" t="s">
        <v>4324</v>
      </c>
      <c r="V1388" t="s">
        <v>5616</v>
      </c>
      <c r="W1388" t="s">
        <v>6620</v>
      </c>
      <c r="AA1388" t="s">
        <v>6697</v>
      </c>
      <c r="AB1388" t="s">
        <v>6697</v>
      </c>
      <c r="AC1388" t="s">
        <v>6697</v>
      </c>
      <c r="AD1388" t="s">
        <v>6697</v>
      </c>
      <c r="AE1388" t="s">
        <v>6697</v>
      </c>
      <c r="AF1388" t="s">
        <v>6697</v>
      </c>
      <c r="AG1388" t="s">
        <v>6697</v>
      </c>
      <c r="AH1388" t="s">
        <v>6697</v>
      </c>
      <c r="AI1388" t="s">
        <v>6697</v>
      </c>
      <c r="AJ1388" t="s">
        <v>6697</v>
      </c>
      <c r="AK1388" t="s">
        <v>6697</v>
      </c>
      <c r="AL1388" t="s">
        <v>6697</v>
      </c>
      <c r="AM1388" t="s">
        <v>6697</v>
      </c>
      <c r="AN1388" t="s">
        <v>6699</v>
      </c>
      <c r="AO1388" t="s">
        <v>6697</v>
      </c>
      <c r="AP1388" t="s">
        <v>6697</v>
      </c>
      <c r="AQ1388" t="s">
        <v>6697</v>
      </c>
      <c r="AR1388" t="s">
        <v>6697</v>
      </c>
      <c r="AS1388" t="s">
        <v>6697</v>
      </c>
      <c r="AT1388">
        <v>0</v>
      </c>
      <c r="AU1388" t="s">
        <v>6697</v>
      </c>
      <c r="AV1388" t="s">
        <v>6697</v>
      </c>
      <c r="AW1388">
        <v>0</v>
      </c>
      <c r="AX1388" t="s">
        <v>6697</v>
      </c>
      <c r="AY1388" t="s">
        <v>6697</v>
      </c>
      <c r="BA1388" t="s">
        <v>6697</v>
      </c>
    </row>
    <row r="1389" spans="1:53">
      <c r="A1389" t="s">
        <v>725</v>
      </c>
      <c r="B1389" t="s">
        <v>1270</v>
      </c>
      <c r="C1389" t="s">
        <v>1607</v>
      </c>
      <c r="D1389" t="s">
        <v>193</v>
      </c>
      <c r="E1389" t="s">
        <v>1973</v>
      </c>
      <c r="F1389">
        <v>0</v>
      </c>
      <c r="G1389" t="s">
        <v>1977</v>
      </c>
      <c r="H1389" t="s">
        <v>1979</v>
      </c>
      <c r="I1389" t="s">
        <v>3361</v>
      </c>
      <c r="J1389" t="s">
        <v>3542</v>
      </c>
      <c r="K1389" t="s">
        <v>3548</v>
      </c>
      <c r="L1389" t="s">
        <v>3562</v>
      </c>
      <c r="M1389" t="s">
        <v>4008</v>
      </c>
      <c r="N1389" t="s">
        <v>193</v>
      </c>
      <c r="O1389" t="s">
        <v>4296</v>
      </c>
      <c r="P1389" t="s">
        <v>4315</v>
      </c>
      <c r="Q1389" t="s">
        <v>4319</v>
      </c>
      <c r="R1389" t="s">
        <v>4323</v>
      </c>
      <c r="S1389" t="s">
        <v>5292</v>
      </c>
      <c r="T1389" t="s">
        <v>5439</v>
      </c>
      <c r="U1389" t="s">
        <v>4324</v>
      </c>
      <c r="V1389" t="s">
        <v>5616</v>
      </c>
      <c r="W1389" t="s">
        <v>6620</v>
      </c>
      <c r="AA1389" t="s">
        <v>6697</v>
      </c>
      <c r="AB1389" t="s">
        <v>6697</v>
      </c>
      <c r="AC1389" t="s">
        <v>6697</v>
      </c>
      <c r="AD1389" t="s">
        <v>6697</v>
      </c>
      <c r="AE1389" t="s">
        <v>6697</v>
      </c>
      <c r="AF1389" t="s">
        <v>6697</v>
      </c>
      <c r="AG1389" t="s">
        <v>6697</v>
      </c>
      <c r="AH1389" t="s">
        <v>6697</v>
      </c>
      <c r="AI1389" t="s">
        <v>6697</v>
      </c>
      <c r="AJ1389" t="s">
        <v>6697</v>
      </c>
      <c r="AK1389" t="s">
        <v>6697</v>
      </c>
      <c r="AL1389" t="s">
        <v>6697</v>
      </c>
      <c r="AM1389" t="s">
        <v>6697</v>
      </c>
      <c r="AN1389" t="s">
        <v>6699</v>
      </c>
      <c r="AO1389" t="s">
        <v>6697</v>
      </c>
      <c r="AP1389" t="s">
        <v>6697</v>
      </c>
      <c r="AQ1389" t="s">
        <v>6697</v>
      </c>
      <c r="AR1389" t="s">
        <v>6697</v>
      </c>
      <c r="AS1389" t="s">
        <v>6697</v>
      </c>
      <c r="AT1389">
        <v>0</v>
      </c>
      <c r="AU1389" t="s">
        <v>6697</v>
      </c>
      <c r="AV1389" t="s">
        <v>6697</v>
      </c>
      <c r="AW1389">
        <v>0</v>
      </c>
      <c r="AX1389" t="s">
        <v>6697</v>
      </c>
      <c r="AY1389" t="s">
        <v>6697</v>
      </c>
      <c r="BA1389" t="s">
        <v>6697</v>
      </c>
    </row>
    <row r="1390" spans="1:53">
      <c r="A1390" t="s">
        <v>572</v>
      </c>
      <c r="B1390" t="s">
        <v>1271</v>
      </c>
      <c r="C1390" t="s">
        <v>1325</v>
      </c>
      <c r="D1390" t="s">
        <v>1677</v>
      </c>
      <c r="E1390" t="s">
        <v>1973</v>
      </c>
      <c r="F1390">
        <v>0</v>
      </c>
      <c r="G1390" t="s">
        <v>1977</v>
      </c>
      <c r="H1390" t="s">
        <v>1979</v>
      </c>
      <c r="I1390" t="s">
        <v>3362</v>
      </c>
      <c r="J1390" t="s">
        <v>3542</v>
      </c>
      <c r="K1390" t="s">
        <v>3544</v>
      </c>
      <c r="L1390" t="s">
        <v>3562</v>
      </c>
      <c r="M1390" t="s">
        <v>4009</v>
      </c>
      <c r="N1390" t="s">
        <v>193</v>
      </c>
      <c r="O1390" t="s">
        <v>4191</v>
      </c>
      <c r="P1390" t="s">
        <v>4315</v>
      </c>
      <c r="Q1390" t="s">
        <v>4319</v>
      </c>
      <c r="R1390" t="s">
        <v>4323</v>
      </c>
      <c r="S1390" t="s">
        <v>5044</v>
      </c>
      <c r="T1390" t="s">
        <v>5439</v>
      </c>
      <c r="U1390" t="s">
        <v>4324</v>
      </c>
      <c r="V1390" t="s">
        <v>5910</v>
      </c>
      <c r="W1390" t="s">
        <v>6268</v>
      </c>
      <c r="AA1390" t="s">
        <v>6697</v>
      </c>
      <c r="AB1390" t="s">
        <v>6697</v>
      </c>
      <c r="AC1390" t="s">
        <v>6697</v>
      </c>
      <c r="AD1390" t="s">
        <v>6697</v>
      </c>
      <c r="AE1390" t="s">
        <v>6697</v>
      </c>
      <c r="AF1390" t="s">
        <v>6697</v>
      </c>
      <c r="AG1390" t="s">
        <v>6697</v>
      </c>
      <c r="AH1390" t="s">
        <v>6697</v>
      </c>
      <c r="AI1390" t="s">
        <v>6697</v>
      </c>
      <c r="AJ1390" t="s">
        <v>6697</v>
      </c>
      <c r="AK1390" t="s">
        <v>6697</v>
      </c>
      <c r="AL1390" t="s">
        <v>6697</v>
      </c>
      <c r="AM1390" t="s">
        <v>6697</v>
      </c>
      <c r="AN1390" t="s">
        <v>6699</v>
      </c>
      <c r="AO1390" t="s">
        <v>6697</v>
      </c>
      <c r="AP1390" t="s">
        <v>6697</v>
      </c>
      <c r="AQ1390" t="s">
        <v>6697</v>
      </c>
      <c r="AR1390" t="s">
        <v>6697</v>
      </c>
      <c r="AS1390" t="s">
        <v>6697</v>
      </c>
      <c r="AT1390">
        <v>0</v>
      </c>
      <c r="AU1390" t="s">
        <v>6697</v>
      </c>
      <c r="AV1390" t="s">
        <v>6697</v>
      </c>
      <c r="AW1390">
        <v>0</v>
      </c>
      <c r="AX1390" t="s">
        <v>6697</v>
      </c>
      <c r="AY1390" t="s">
        <v>6697</v>
      </c>
      <c r="BA1390" t="s">
        <v>6697</v>
      </c>
    </row>
    <row r="1391" spans="1:53">
      <c r="A1391" t="s">
        <v>726</v>
      </c>
      <c r="B1391" t="s">
        <v>1226</v>
      </c>
      <c r="C1391" t="s">
        <v>1327</v>
      </c>
      <c r="D1391" t="s">
        <v>1678</v>
      </c>
      <c r="E1391" t="s">
        <v>1974</v>
      </c>
      <c r="F1391">
        <v>0</v>
      </c>
      <c r="G1391" t="s">
        <v>1977</v>
      </c>
      <c r="H1391" t="s">
        <v>1979</v>
      </c>
      <c r="I1391" t="s">
        <v>3363</v>
      </c>
      <c r="J1391" t="s">
        <v>3542</v>
      </c>
      <c r="K1391" t="s">
        <v>3545</v>
      </c>
      <c r="L1391" t="s">
        <v>3563</v>
      </c>
      <c r="M1391" t="s">
        <v>4010</v>
      </c>
      <c r="N1391" t="s">
        <v>174</v>
      </c>
      <c r="O1391" t="s">
        <v>3967</v>
      </c>
      <c r="P1391" t="s">
        <v>4315</v>
      </c>
      <c r="Q1391" t="s">
        <v>4319</v>
      </c>
      <c r="R1391" t="s">
        <v>4322</v>
      </c>
      <c r="S1391" t="s">
        <v>5293</v>
      </c>
      <c r="T1391" t="s">
        <v>5440</v>
      </c>
      <c r="U1391" t="s">
        <v>5440</v>
      </c>
      <c r="V1391" t="s">
        <v>5817</v>
      </c>
      <c r="W1391" t="s">
        <v>5955</v>
      </c>
      <c r="AA1391" t="s">
        <v>6697</v>
      </c>
      <c r="AB1391" t="s">
        <v>6697</v>
      </c>
      <c r="AC1391" t="s">
        <v>6697</v>
      </c>
      <c r="AD1391" t="s">
        <v>6697</v>
      </c>
      <c r="AE1391" t="s">
        <v>6697</v>
      </c>
      <c r="AF1391" t="s">
        <v>6697</v>
      </c>
      <c r="AG1391" t="s">
        <v>6697</v>
      </c>
      <c r="AH1391" t="s">
        <v>6697</v>
      </c>
      <c r="AI1391" t="s">
        <v>6697</v>
      </c>
      <c r="AJ1391" t="s">
        <v>6697</v>
      </c>
      <c r="AK1391" t="s">
        <v>6697</v>
      </c>
      <c r="AL1391" t="s">
        <v>6697</v>
      </c>
      <c r="AM1391" t="s">
        <v>6697</v>
      </c>
      <c r="AN1391" t="s">
        <v>6697</v>
      </c>
      <c r="AO1391" t="s">
        <v>6697</v>
      </c>
      <c r="AP1391" t="s">
        <v>6697</v>
      </c>
      <c r="AQ1391" t="s">
        <v>6697</v>
      </c>
      <c r="AR1391" t="s">
        <v>6697</v>
      </c>
      <c r="AS1391" t="s">
        <v>6697</v>
      </c>
      <c r="AT1391">
        <v>0</v>
      </c>
      <c r="AU1391" t="s">
        <v>6697</v>
      </c>
      <c r="AV1391" t="s">
        <v>6697</v>
      </c>
      <c r="AW1391">
        <v>0</v>
      </c>
      <c r="AX1391" t="s">
        <v>6697</v>
      </c>
      <c r="AY1391" t="s">
        <v>6697</v>
      </c>
      <c r="BA1391" t="s">
        <v>6697</v>
      </c>
    </row>
    <row r="1392" spans="1:53">
      <c r="A1392" t="s">
        <v>727</v>
      </c>
      <c r="B1392" t="s">
        <v>1272</v>
      </c>
      <c r="C1392" t="s">
        <v>1327</v>
      </c>
      <c r="D1392" t="s">
        <v>1949</v>
      </c>
      <c r="E1392" t="s">
        <v>1974</v>
      </c>
      <c r="F1392">
        <v>10</v>
      </c>
      <c r="G1392" t="s">
        <v>1977</v>
      </c>
      <c r="H1392" t="s">
        <v>1979</v>
      </c>
      <c r="I1392" t="s">
        <v>3364</v>
      </c>
      <c r="J1392" t="s">
        <v>3542</v>
      </c>
      <c r="K1392" t="s">
        <v>3545</v>
      </c>
      <c r="L1392" t="s">
        <v>3563</v>
      </c>
      <c r="M1392" t="s">
        <v>3988</v>
      </c>
      <c r="N1392" t="s">
        <v>174</v>
      </c>
      <c r="O1392" t="s">
        <v>3576</v>
      </c>
      <c r="P1392" t="s">
        <v>4315</v>
      </c>
      <c r="Q1392" t="s">
        <v>4319</v>
      </c>
      <c r="R1392" t="s">
        <v>4321</v>
      </c>
      <c r="S1392" t="s">
        <v>5294</v>
      </c>
      <c r="T1392" t="s">
        <v>5464</v>
      </c>
      <c r="U1392" t="s">
        <v>5440</v>
      </c>
      <c r="V1392" t="s">
        <v>5913</v>
      </c>
      <c r="W1392" t="s">
        <v>5955</v>
      </c>
      <c r="AA1392" t="s">
        <v>6697</v>
      </c>
      <c r="AB1392" t="s">
        <v>6697</v>
      </c>
      <c r="AC1392" t="s">
        <v>6697</v>
      </c>
      <c r="AD1392" t="s">
        <v>6697</v>
      </c>
      <c r="AE1392" t="s">
        <v>6698</v>
      </c>
      <c r="AF1392" t="s">
        <v>6697</v>
      </c>
      <c r="AG1392" t="s">
        <v>6697</v>
      </c>
      <c r="AH1392" t="s">
        <v>6697</v>
      </c>
      <c r="AI1392" t="s">
        <v>6697</v>
      </c>
      <c r="AJ1392" t="s">
        <v>6697</v>
      </c>
      <c r="AK1392" t="s">
        <v>6697</v>
      </c>
      <c r="AL1392" t="s">
        <v>6697</v>
      </c>
      <c r="AM1392" t="s">
        <v>6697</v>
      </c>
      <c r="AN1392" t="s">
        <v>6700</v>
      </c>
      <c r="AO1392" t="s">
        <v>6697</v>
      </c>
      <c r="AP1392" t="s">
        <v>6697</v>
      </c>
      <c r="AQ1392" t="s">
        <v>6697</v>
      </c>
      <c r="AR1392" t="s">
        <v>6697</v>
      </c>
      <c r="AS1392" t="s">
        <v>6697</v>
      </c>
      <c r="AT1392">
        <v>0</v>
      </c>
      <c r="AU1392" t="s">
        <v>6697</v>
      </c>
      <c r="AV1392" t="s">
        <v>6697</v>
      </c>
      <c r="AW1392">
        <v>1</v>
      </c>
      <c r="AX1392" t="s">
        <v>6697</v>
      </c>
      <c r="AY1392" t="s">
        <v>6697</v>
      </c>
      <c r="BA1392" t="s">
        <v>6697</v>
      </c>
    </row>
    <row r="1393" spans="1:53">
      <c r="A1393" t="s">
        <v>727</v>
      </c>
      <c r="B1393" t="s">
        <v>1272</v>
      </c>
      <c r="C1393" t="s">
        <v>1608</v>
      </c>
      <c r="D1393" t="s">
        <v>174</v>
      </c>
      <c r="E1393" t="s">
        <v>1974</v>
      </c>
      <c r="F1393">
        <v>20</v>
      </c>
      <c r="G1393" t="s">
        <v>1977</v>
      </c>
      <c r="H1393" t="s">
        <v>1979</v>
      </c>
      <c r="I1393" t="s">
        <v>3365</v>
      </c>
      <c r="J1393" t="s">
        <v>3542</v>
      </c>
      <c r="K1393" t="s">
        <v>3547</v>
      </c>
      <c r="L1393" t="s">
        <v>3563</v>
      </c>
      <c r="M1393" t="s">
        <v>3988</v>
      </c>
      <c r="N1393" t="s">
        <v>174</v>
      </c>
      <c r="O1393" t="s">
        <v>3576</v>
      </c>
      <c r="P1393" t="s">
        <v>4315</v>
      </c>
      <c r="Q1393" t="s">
        <v>4319</v>
      </c>
      <c r="R1393" t="s">
        <v>4321</v>
      </c>
      <c r="S1393" t="s">
        <v>5294</v>
      </c>
      <c r="T1393" t="s">
        <v>5454</v>
      </c>
      <c r="U1393" t="s">
        <v>5554</v>
      </c>
      <c r="V1393" t="s">
        <v>5913</v>
      </c>
      <c r="W1393" t="s">
        <v>5955</v>
      </c>
      <c r="AA1393" t="s">
        <v>6697</v>
      </c>
      <c r="AB1393" t="s">
        <v>6697</v>
      </c>
      <c r="AC1393" t="s">
        <v>6697</v>
      </c>
      <c r="AD1393" t="s">
        <v>6697</v>
      </c>
      <c r="AE1393" t="s">
        <v>6698</v>
      </c>
      <c r="AF1393" t="s">
        <v>6697</v>
      </c>
      <c r="AG1393" t="s">
        <v>6697</v>
      </c>
      <c r="AH1393" t="s">
        <v>6697</v>
      </c>
      <c r="AI1393" t="s">
        <v>6697</v>
      </c>
      <c r="AJ1393" t="s">
        <v>6698</v>
      </c>
      <c r="AK1393" t="s">
        <v>6697</v>
      </c>
      <c r="AL1393" t="s">
        <v>6697</v>
      </c>
      <c r="AM1393" t="s">
        <v>6697</v>
      </c>
      <c r="AN1393" t="s">
        <v>6700</v>
      </c>
      <c r="AO1393" t="s">
        <v>6697</v>
      </c>
      <c r="AP1393" t="s">
        <v>6697</v>
      </c>
      <c r="AQ1393" t="s">
        <v>6697</v>
      </c>
      <c r="AR1393" t="s">
        <v>6697</v>
      </c>
      <c r="AS1393" t="s">
        <v>6697</v>
      </c>
      <c r="AT1393">
        <v>18</v>
      </c>
      <c r="AU1393" t="s">
        <v>6697</v>
      </c>
      <c r="AV1393" t="s">
        <v>6703</v>
      </c>
      <c r="AW1393">
        <v>65535</v>
      </c>
      <c r="AX1393" t="s">
        <v>6703</v>
      </c>
      <c r="AY1393" t="s">
        <v>6697</v>
      </c>
      <c r="BA1393" t="s">
        <v>6697</v>
      </c>
    </row>
    <row r="1394" spans="1:53">
      <c r="A1394" t="s">
        <v>647</v>
      </c>
      <c r="B1394" t="s">
        <v>1273</v>
      </c>
      <c r="C1394" t="s">
        <v>1327</v>
      </c>
      <c r="D1394" t="s">
        <v>1949</v>
      </c>
      <c r="E1394" t="s">
        <v>1974</v>
      </c>
      <c r="F1394">
        <v>10</v>
      </c>
      <c r="G1394" t="s">
        <v>1977</v>
      </c>
      <c r="H1394" t="s">
        <v>1979</v>
      </c>
      <c r="I1394" t="s">
        <v>3366</v>
      </c>
      <c r="J1394" t="s">
        <v>3542</v>
      </c>
      <c r="K1394" t="s">
        <v>3545</v>
      </c>
      <c r="L1394" t="s">
        <v>3563</v>
      </c>
      <c r="M1394" t="s">
        <v>4011</v>
      </c>
      <c r="N1394" t="s">
        <v>174</v>
      </c>
      <c r="O1394" t="s">
        <v>4116</v>
      </c>
      <c r="P1394" t="s">
        <v>4315</v>
      </c>
      <c r="Q1394" t="s">
        <v>4319</v>
      </c>
      <c r="R1394" t="s">
        <v>4321</v>
      </c>
      <c r="S1394" t="s">
        <v>5295</v>
      </c>
      <c r="T1394" t="s">
        <v>5443</v>
      </c>
      <c r="U1394" t="s">
        <v>5439</v>
      </c>
      <c r="V1394" t="s">
        <v>5638</v>
      </c>
      <c r="W1394" t="s">
        <v>5955</v>
      </c>
      <c r="AA1394" t="s">
        <v>6697</v>
      </c>
      <c r="AB1394" t="s">
        <v>6697</v>
      </c>
      <c r="AC1394" t="s">
        <v>6697</v>
      </c>
      <c r="AD1394" t="s">
        <v>6697</v>
      </c>
      <c r="AE1394" t="s">
        <v>6698</v>
      </c>
      <c r="AF1394" t="s">
        <v>6697</v>
      </c>
      <c r="AG1394" t="s">
        <v>6697</v>
      </c>
      <c r="AH1394" t="s">
        <v>6697</v>
      </c>
      <c r="AI1394" t="s">
        <v>6697</v>
      </c>
      <c r="AJ1394" t="s">
        <v>6697</v>
      </c>
      <c r="AK1394" t="s">
        <v>6697</v>
      </c>
      <c r="AL1394" t="s">
        <v>6697</v>
      </c>
      <c r="AM1394" t="s">
        <v>6697</v>
      </c>
      <c r="AN1394" t="s">
        <v>6700</v>
      </c>
      <c r="AO1394" t="s">
        <v>6697</v>
      </c>
      <c r="AP1394" t="s">
        <v>6697</v>
      </c>
      <c r="AQ1394" t="s">
        <v>6697</v>
      </c>
      <c r="AR1394" t="s">
        <v>6697</v>
      </c>
      <c r="AS1394" t="s">
        <v>6697</v>
      </c>
      <c r="AT1394">
        <v>0</v>
      </c>
      <c r="AU1394" t="s">
        <v>6697</v>
      </c>
      <c r="AV1394" t="s">
        <v>6697</v>
      </c>
      <c r="AW1394">
        <v>1</v>
      </c>
      <c r="AX1394" t="s">
        <v>6697</v>
      </c>
      <c r="AY1394" t="s">
        <v>6697</v>
      </c>
      <c r="BA1394" t="s">
        <v>6697</v>
      </c>
    </row>
    <row r="1395" spans="1:53">
      <c r="A1395" t="s">
        <v>647</v>
      </c>
      <c r="B1395" t="s">
        <v>1273</v>
      </c>
      <c r="C1395" t="s">
        <v>1609</v>
      </c>
      <c r="D1395" t="s">
        <v>174</v>
      </c>
      <c r="E1395" t="s">
        <v>1974</v>
      </c>
      <c r="F1395">
        <v>20</v>
      </c>
      <c r="G1395" t="s">
        <v>1977</v>
      </c>
      <c r="H1395" t="s">
        <v>1979</v>
      </c>
      <c r="I1395" t="s">
        <v>3367</v>
      </c>
      <c r="J1395" t="s">
        <v>3542</v>
      </c>
      <c r="K1395" t="s">
        <v>3547</v>
      </c>
      <c r="L1395" t="s">
        <v>3563</v>
      </c>
      <c r="M1395" t="s">
        <v>4011</v>
      </c>
      <c r="N1395" t="s">
        <v>174</v>
      </c>
      <c r="O1395" t="s">
        <v>4116</v>
      </c>
      <c r="P1395" t="s">
        <v>4315</v>
      </c>
      <c r="Q1395" t="s">
        <v>4319</v>
      </c>
      <c r="R1395" t="s">
        <v>4321</v>
      </c>
      <c r="S1395" t="s">
        <v>5296</v>
      </c>
      <c r="T1395" t="s">
        <v>5459</v>
      </c>
      <c r="U1395" t="s">
        <v>5507</v>
      </c>
      <c r="V1395" t="s">
        <v>5638</v>
      </c>
      <c r="W1395" t="s">
        <v>5955</v>
      </c>
      <c r="AA1395" t="s">
        <v>6697</v>
      </c>
      <c r="AB1395" t="s">
        <v>6697</v>
      </c>
      <c r="AC1395" t="s">
        <v>6697</v>
      </c>
      <c r="AD1395" t="s">
        <v>6697</v>
      </c>
      <c r="AE1395" t="s">
        <v>6698</v>
      </c>
      <c r="AF1395" t="s">
        <v>6697</v>
      </c>
      <c r="AG1395" t="s">
        <v>6697</v>
      </c>
      <c r="AH1395" t="s">
        <v>6697</v>
      </c>
      <c r="AI1395" t="s">
        <v>6697</v>
      </c>
      <c r="AJ1395" t="s">
        <v>6698</v>
      </c>
      <c r="AK1395" t="s">
        <v>6697</v>
      </c>
      <c r="AL1395" t="s">
        <v>6697</v>
      </c>
      <c r="AM1395" t="s">
        <v>6697</v>
      </c>
      <c r="AN1395" t="s">
        <v>6700</v>
      </c>
      <c r="AO1395" t="s">
        <v>6697</v>
      </c>
      <c r="AP1395" t="s">
        <v>6697</v>
      </c>
      <c r="AQ1395" t="s">
        <v>6697</v>
      </c>
      <c r="AR1395" t="s">
        <v>6697</v>
      </c>
      <c r="AS1395" t="s">
        <v>6697</v>
      </c>
      <c r="AT1395">
        <v>10</v>
      </c>
      <c r="AU1395" t="s">
        <v>6697</v>
      </c>
      <c r="AV1395" t="s">
        <v>6703</v>
      </c>
      <c r="AW1395">
        <v>65535</v>
      </c>
      <c r="AX1395" t="s">
        <v>6703</v>
      </c>
      <c r="AY1395" t="s">
        <v>6697</v>
      </c>
      <c r="BA1395" t="s">
        <v>6697</v>
      </c>
    </row>
    <row r="1396" spans="1:53">
      <c r="A1396" t="s">
        <v>645</v>
      </c>
      <c r="B1396" t="s">
        <v>1267</v>
      </c>
      <c r="C1396" t="s">
        <v>1327</v>
      </c>
      <c r="D1396" t="s">
        <v>1949</v>
      </c>
      <c r="E1396" t="s">
        <v>1974</v>
      </c>
      <c r="F1396">
        <v>10</v>
      </c>
      <c r="G1396" t="s">
        <v>1977</v>
      </c>
      <c r="H1396" t="s">
        <v>1979</v>
      </c>
      <c r="I1396" t="s">
        <v>3368</v>
      </c>
      <c r="J1396" t="s">
        <v>3542</v>
      </c>
      <c r="K1396" t="s">
        <v>3545</v>
      </c>
      <c r="L1396" t="s">
        <v>3563</v>
      </c>
      <c r="M1396" t="s">
        <v>3990</v>
      </c>
      <c r="N1396" t="s">
        <v>174</v>
      </c>
      <c r="O1396" t="s">
        <v>4288</v>
      </c>
      <c r="P1396" t="s">
        <v>4315</v>
      </c>
      <c r="Q1396" t="s">
        <v>4319</v>
      </c>
      <c r="R1396" t="s">
        <v>4321</v>
      </c>
      <c r="S1396" t="s">
        <v>5297</v>
      </c>
      <c r="T1396" t="s">
        <v>5465</v>
      </c>
      <c r="U1396" t="s">
        <v>5439</v>
      </c>
      <c r="V1396" t="s">
        <v>5690</v>
      </c>
      <c r="W1396" t="s">
        <v>5955</v>
      </c>
      <c r="AA1396" t="s">
        <v>6697</v>
      </c>
      <c r="AB1396" t="s">
        <v>6697</v>
      </c>
      <c r="AC1396" t="s">
        <v>6697</v>
      </c>
      <c r="AD1396" t="s">
        <v>6697</v>
      </c>
      <c r="AE1396" t="s">
        <v>6698</v>
      </c>
      <c r="AF1396" t="s">
        <v>6697</v>
      </c>
      <c r="AG1396" t="s">
        <v>6697</v>
      </c>
      <c r="AH1396" t="s">
        <v>6697</v>
      </c>
      <c r="AI1396" t="s">
        <v>6697</v>
      </c>
      <c r="AJ1396" t="s">
        <v>6697</v>
      </c>
      <c r="AK1396" t="s">
        <v>6697</v>
      </c>
      <c r="AL1396" t="s">
        <v>6697</v>
      </c>
      <c r="AM1396" t="s">
        <v>6697</v>
      </c>
      <c r="AN1396" t="s">
        <v>6700</v>
      </c>
      <c r="AO1396" t="s">
        <v>6697</v>
      </c>
      <c r="AP1396" t="s">
        <v>6697</v>
      </c>
      <c r="AQ1396" t="s">
        <v>6697</v>
      </c>
      <c r="AR1396" t="s">
        <v>6697</v>
      </c>
      <c r="AS1396" t="s">
        <v>6697</v>
      </c>
      <c r="AT1396">
        <v>0</v>
      </c>
      <c r="AU1396" t="s">
        <v>6697</v>
      </c>
      <c r="AV1396" t="s">
        <v>6697</v>
      </c>
      <c r="AW1396">
        <v>1</v>
      </c>
      <c r="AX1396" t="s">
        <v>6697</v>
      </c>
      <c r="AY1396" t="s">
        <v>6697</v>
      </c>
      <c r="BA1396" t="s">
        <v>6697</v>
      </c>
    </row>
    <row r="1397" spans="1:53">
      <c r="A1397" t="s">
        <v>645</v>
      </c>
      <c r="B1397" t="s">
        <v>1267</v>
      </c>
      <c r="C1397" t="s">
        <v>1610</v>
      </c>
      <c r="D1397" t="s">
        <v>174</v>
      </c>
      <c r="E1397" t="s">
        <v>1974</v>
      </c>
      <c r="F1397">
        <v>20</v>
      </c>
      <c r="G1397" t="s">
        <v>1977</v>
      </c>
      <c r="H1397" t="s">
        <v>1979</v>
      </c>
      <c r="I1397" t="s">
        <v>3369</v>
      </c>
      <c r="J1397" t="s">
        <v>3542</v>
      </c>
      <c r="K1397" t="s">
        <v>3547</v>
      </c>
      <c r="L1397" t="s">
        <v>3563</v>
      </c>
      <c r="M1397" t="s">
        <v>3990</v>
      </c>
      <c r="N1397" t="s">
        <v>174</v>
      </c>
      <c r="O1397" t="s">
        <v>4288</v>
      </c>
      <c r="P1397" t="s">
        <v>4315</v>
      </c>
      <c r="Q1397" t="s">
        <v>4319</v>
      </c>
      <c r="R1397" t="s">
        <v>4321</v>
      </c>
      <c r="S1397" t="s">
        <v>5298</v>
      </c>
      <c r="T1397" t="s">
        <v>5470</v>
      </c>
      <c r="U1397" t="s">
        <v>5555</v>
      </c>
      <c r="V1397" t="s">
        <v>5690</v>
      </c>
      <c r="W1397" t="s">
        <v>5955</v>
      </c>
      <c r="AA1397" t="s">
        <v>6697</v>
      </c>
      <c r="AB1397" t="s">
        <v>6697</v>
      </c>
      <c r="AC1397" t="s">
        <v>6697</v>
      </c>
      <c r="AD1397" t="s">
        <v>6697</v>
      </c>
      <c r="AE1397" t="s">
        <v>6698</v>
      </c>
      <c r="AF1397" t="s">
        <v>6697</v>
      </c>
      <c r="AG1397" t="s">
        <v>6697</v>
      </c>
      <c r="AH1397" t="s">
        <v>6697</v>
      </c>
      <c r="AI1397" t="s">
        <v>6697</v>
      </c>
      <c r="AJ1397" t="s">
        <v>6698</v>
      </c>
      <c r="AK1397" t="s">
        <v>6697</v>
      </c>
      <c r="AL1397" t="s">
        <v>6697</v>
      </c>
      <c r="AM1397" t="s">
        <v>6697</v>
      </c>
      <c r="AN1397" t="s">
        <v>6700</v>
      </c>
      <c r="AO1397" t="s">
        <v>6697</v>
      </c>
      <c r="AP1397" t="s">
        <v>6697</v>
      </c>
      <c r="AQ1397" t="s">
        <v>6697</v>
      </c>
      <c r="AR1397" t="s">
        <v>6697</v>
      </c>
      <c r="AS1397" t="s">
        <v>6697</v>
      </c>
      <c r="AT1397">
        <v>23</v>
      </c>
      <c r="AU1397" t="s">
        <v>6697</v>
      </c>
      <c r="AV1397" t="s">
        <v>6703</v>
      </c>
      <c r="AW1397">
        <v>65535</v>
      </c>
      <c r="AX1397" t="s">
        <v>6703</v>
      </c>
      <c r="AY1397" t="s">
        <v>6697</v>
      </c>
      <c r="BA1397" t="s">
        <v>6697</v>
      </c>
    </row>
    <row r="1398" spans="1:53">
      <c r="A1398" t="s">
        <v>646</v>
      </c>
      <c r="B1398" t="s">
        <v>1274</v>
      </c>
      <c r="C1398" t="s">
        <v>1327</v>
      </c>
      <c r="D1398" t="s">
        <v>1949</v>
      </c>
      <c r="E1398" t="s">
        <v>1974</v>
      </c>
      <c r="F1398">
        <v>5</v>
      </c>
      <c r="G1398" t="s">
        <v>1977</v>
      </c>
      <c r="H1398" t="s">
        <v>1979</v>
      </c>
      <c r="I1398" t="s">
        <v>3370</v>
      </c>
      <c r="J1398" t="s">
        <v>3542</v>
      </c>
      <c r="K1398" t="s">
        <v>3545</v>
      </c>
      <c r="L1398" t="s">
        <v>3563</v>
      </c>
      <c r="M1398" t="s">
        <v>3977</v>
      </c>
      <c r="N1398" t="s">
        <v>174</v>
      </c>
      <c r="O1398" t="s">
        <v>3633</v>
      </c>
      <c r="P1398" t="s">
        <v>4315</v>
      </c>
      <c r="Q1398" t="s">
        <v>4319</v>
      </c>
      <c r="R1398" t="s">
        <v>4321</v>
      </c>
      <c r="S1398" t="s">
        <v>5299</v>
      </c>
      <c r="T1398" t="s">
        <v>5439</v>
      </c>
      <c r="U1398" t="s">
        <v>4324</v>
      </c>
      <c r="V1398" t="s">
        <v>5817</v>
      </c>
      <c r="W1398" t="s">
        <v>6621</v>
      </c>
      <c r="AA1398" t="s">
        <v>6697</v>
      </c>
      <c r="AB1398" t="s">
        <v>6697</v>
      </c>
      <c r="AC1398" t="s">
        <v>6697</v>
      </c>
      <c r="AD1398" t="s">
        <v>6697</v>
      </c>
      <c r="AE1398" t="s">
        <v>6697</v>
      </c>
      <c r="AF1398" t="s">
        <v>6699</v>
      </c>
      <c r="AG1398" t="s">
        <v>6697</v>
      </c>
      <c r="AH1398" t="s">
        <v>6697</v>
      </c>
      <c r="AI1398" t="s">
        <v>6697</v>
      </c>
      <c r="AJ1398" t="s">
        <v>6697</v>
      </c>
      <c r="AK1398" t="s">
        <v>6697</v>
      </c>
      <c r="AL1398" t="s">
        <v>6697</v>
      </c>
      <c r="AM1398" t="s">
        <v>6697</v>
      </c>
      <c r="AN1398" t="s">
        <v>6700</v>
      </c>
      <c r="AO1398" t="s">
        <v>6697</v>
      </c>
      <c r="AP1398" t="s">
        <v>6697</v>
      </c>
      <c r="AQ1398" t="s">
        <v>6697</v>
      </c>
      <c r="AR1398" t="s">
        <v>6697</v>
      </c>
      <c r="AS1398" t="s">
        <v>6697</v>
      </c>
      <c r="AT1398">
        <v>0</v>
      </c>
      <c r="AU1398" t="s">
        <v>6697</v>
      </c>
      <c r="AV1398" t="s">
        <v>6697</v>
      </c>
      <c r="AW1398">
        <v>1</v>
      </c>
      <c r="AX1398" t="s">
        <v>6697</v>
      </c>
      <c r="AY1398" t="s">
        <v>6697</v>
      </c>
      <c r="BA1398" t="s">
        <v>6697</v>
      </c>
    </row>
    <row r="1399" spans="1:53">
      <c r="A1399" t="s">
        <v>646</v>
      </c>
      <c r="B1399" t="s">
        <v>1274</v>
      </c>
      <c r="C1399" t="s">
        <v>1611</v>
      </c>
      <c r="D1399" t="s">
        <v>174</v>
      </c>
      <c r="E1399" t="s">
        <v>1974</v>
      </c>
      <c r="F1399">
        <v>15</v>
      </c>
      <c r="G1399" t="s">
        <v>1977</v>
      </c>
      <c r="H1399" t="s">
        <v>1979</v>
      </c>
      <c r="I1399" t="s">
        <v>3371</v>
      </c>
      <c r="J1399" t="s">
        <v>3542</v>
      </c>
      <c r="K1399" t="s">
        <v>3547</v>
      </c>
      <c r="L1399" t="s">
        <v>3563</v>
      </c>
      <c r="M1399" t="s">
        <v>3977</v>
      </c>
      <c r="N1399" t="s">
        <v>174</v>
      </c>
      <c r="O1399" t="s">
        <v>3633</v>
      </c>
      <c r="P1399" t="s">
        <v>4315</v>
      </c>
      <c r="Q1399" t="s">
        <v>4319</v>
      </c>
      <c r="R1399" t="s">
        <v>4321</v>
      </c>
      <c r="S1399" t="s">
        <v>5300</v>
      </c>
      <c r="T1399" t="s">
        <v>5461</v>
      </c>
      <c r="U1399" t="s">
        <v>5507</v>
      </c>
      <c r="V1399" t="s">
        <v>5817</v>
      </c>
      <c r="W1399" t="s">
        <v>6621</v>
      </c>
      <c r="AA1399" t="s">
        <v>6697</v>
      </c>
      <c r="AB1399" t="s">
        <v>6697</v>
      </c>
      <c r="AC1399" t="s">
        <v>6697</v>
      </c>
      <c r="AD1399" t="s">
        <v>6697</v>
      </c>
      <c r="AE1399" t="s">
        <v>6697</v>
      </c>
      <c r="AF1399" t="s">
        <v>6699</v>
      </c>
      <c r="AG1399" t="s">
        <v>6697</v>
      </c>
      <c r="AH1399" t="s">
        <v>6697</v>
      </c>
      <c r="AI1399" t="s">
        <v>6697</v>
      </c>
      <c r="AJ1399" t="s">
        <v>6698</v>
      </c>
      <c r="AK1399" t="s">
        <v>6697</v>
      </c>
      <c r="AL1399" t="s">
        <v>6697</v>
      </c>
      <c r="AM1399" t="s">
        <v>6697</v>
      </c>
      <c r="AN1399" t="s">
        <v>6700</v>
      </c>
      <c r="AO1399" t="s">
        <v>6697</v>
      </c>
      <c r="AP1399" t="s">
        <v>6697</v>
      </c>
      <c r="AQ1399" t="s">
        <v>6697</v>
      </c>
      <c r="AR1399" t="s">
        <v>6697</v>
      </c>
      <c r="AS1399" t="s">
        <v>6697</v>
      </c>
      <c r="AT1399">
        <v>18</v>
      </c>
      <c r="AU1399" t="s">
        <v>6697</v>
      </c>
      <c r="AV1399" t="s">
        <v>6703</v>
      </c>
      <c r="AW1399">
        <v>65535</v>
      </c>
      <c r="AX1399" t="s">
        <v>6703</v>
      </c>
      <c r="AY1399" t="s">
        <v>6697</v>
      </c>
      <c r="BA1399" t="s">
        <v>6697</v>
      </c>
    </row>
    <row r="1400" spans="1:53">
      <c r="A1400" t="s">
        <v>728</v>
      </c>
      <c r="B1400" t="s">
        <v>1269</v>
      </c>
      <c r="C1400" t="s">
        <v>1327</v>
      </c>
      <c r="D1400" t="s">
        <v>1949</v>
      </c>
      <c r="E1400" t="s">
        <v>1974</v>
      </c>
      <c r="F1400">
        <v>0</v>
      </c>
      <c r="G1400" t="s">
        <v>1977</v>
      </c>
      <c r="H1400" t="s">
        <v>1979</v>
      </c>
      <c r="I1400" t="s">
        <v>3372</v>
      </c>
      <c r="J1400" t="s">
        <v>3542</v>
      </c>
      <c r="K1400" t="s">
        <v>3545</v>
      </c>
      <c r="L1400" t="s">
        <v>3563</v>
      </c>
      <c r="M1400" t="s">
        <v>4012</v>
      </c>
      <c r="N1400" t="s">
        <v>174</v>
      </c>
      <c r="O1400" t="s">
        <v>3633</v>
      </c>
      <c r="P1400" t="s">
        <v>4315</v>
      </c>
      <c r="Q1400" t="s">
        <v>4319</v>
      </c>
      <c r="R1400" t="s">
        <v>4321</v>
      </c>
      <c r="S1400" t="s">
        <v>5301</v>
      </c>
      <c r="T1400" t="s">
        <v>5441</v>
      </c>
      <c r="U1400" t="s">
        <v>5440</v>
      </c>
      <c r="V1400" t="s">
        <v>5817</v>
      </c>
      <c r="W1400" t="s">
        <v>6622</v>
      </c>
      <c r="AA1400" t="s">
        <v>6697</v>
      </c>
      <c r="AB1400" t="s">
        <v>6697</v>
      </c>
      <c r="AC1400" t="s">
        <v>6697</v>
      </c>
      <c r="AD1400" t="s">
        <v>6697</v>
      </c>
      <c r="AE1400" t="s">
        <v>6697</v>
      </c>
      <c r="AF1400" t="s">
        <v>6697</v>
      </c>
      <c r="AG1400" t="s">
        <v>6697</v>
      </c>
      <c r="AH1400" t="s">
        <v>6697</v>
      </c>
      <c r="AI1400" t="s">
        <v>6697</v>
      </c>
      <c r="AJ1400" t="s">
        <v>6697</v>
      </c>
      <c r="AK1400" t="s">
        <v>6697</v>
      </c>
      <c r="AL1400" t="s">
        <v>6697</v>
      </c>
      <c r="AM1400" t="s">
        <v>6697</v>
      </c>
      <c r="AN1400" t="s">
        <v>6700</v>
      </c>
      <c r="AO1400" t="s">
        <v>6697</v>
      </c>
      <c r="AP1400" t="s">
        <v>6697</v>
      </c>
      <c r="AQ1400" t="s">
        <v>6697</v>
      </c>
      <c r="AR1400" t="s">
        <v>6697</v>
      </c>
      <c r="AS1400" t="s">
        <v>6697</v>
      </c>
      <c r="AT1400">
        <v>0</v>
      </c>
      <c r="AU1400" t="s">
        <v>6697</v>
      </c>
      <c r="AV1400" t="s">
        <v>6697</v>
      </c>
      <c r="AW1400">
        <v>1</v>
      </c>
      <c r="AX1400" t="s">
        <v>6697</v>
      </c>
      <c r="AY1400" t="s">
        <v>6697</v>
      </c>
      <c r="BA1400" t="s">
        <v>6697</v>
      </c>
    </row>
    <row r="1401" spans="1:53">
      <c r="A1401" t="s">
        <v>728</v>
      </c>
      <c r="B1401" t="s">
        <v>1269</v>
      </c>
      <c r="C1401" t="s">
        <v>1612</v>
      </c>
      <c r="D1401" t="s">
        <v>174</v>
      </c>
      <c r="E1401" t="s">
        <v>1974</v>
      </c>
      <c r="F1401">
        <v>10</v>
      </c>
      <c r="G1401" t="s">
        <v>1977</v>
      </c>
      <c r="H1401" t="s">
        <v>1979</v>
      </c>
      <c r="I1401" t="s">
        <v>3373</v>
      </c>
      <c r="J1401" t="s">
        <v>3542</v>
      </c>
      <c r="K1401" t="s">
        <v>3547</v>
      </c>
      <c r="L1401" t="s">
        <v>3563</v>
      </c>
      <c r="M1401" t="s">
        <v>4012</v>
      </c>
      <c r="N1401" t="s">
        <v>174</v>
      </c>
      <c r="O1401" t="s">
        <v>3633</v>
      </c>
      <c r="P1401" t="s">
        <v>4315</v>
      </c>
      <c r="Q1401" t="s">
        <v>4319</v>
      </c>
      <c r="R1401" t="s">
        <v>4321</v>
      </c>
      <c r="S1401" t="s">
        <v>5302</v>
      </c>
      <c r="T1401" t="s">
        <v>5436</v>
      </c>
      <c r="U1401" t="s">
        <v>5489</v>
      </c>
      <c r="V1401" t="s">
        <v>5914</v>
      </c>
      <c r="W1401" t="s">
        <v>6622</v>
      </c>
      <c r="AA1401" t="s">
        <v>6697</v>
      </c>
      <c r="AB1401" t="s">
        <v>6697</v>
      </c>
      <c r="AC1401" t="s">
        <v>6697</v>
      </c>
      <c r="AD1401" t="s">
        <v>6697</v>
      </c>
      <c r="AE1401" t="s">
        <v>6697</v>
      </c>
      <c r="AF1401" t="s">
        <v>6697</v>
      </c>
      <c r="AG1401" t="s">
        <v>6697</v>
      </c>
      <c r="AH1401" t="s">
        <v>6697</v>
      </c>
      <c r="AI1401" t="s">
        <v>6697</v>
      </c>
      <c r="AJ1401" t="s">
        <v>6698</v>
      </c>
      <c r="AK1401" t="s">
        <v>6697</v>
      </c>
      <c r="AL1401" t="s">
        <v>6697</v>
      </c>
      <c r="AM1401" t="s">
        <v>6697</v>
      </c>
      <c r="AN1401" t="s">
        <v>6700</v>
      </c>
      <c r="AO1401" t="s">
        <v>6697</v>
      </c>
      <c r="AP1401" t="s">
        <v>6697</v>
      </c>
      <c r="AQ1401" t="s">
        <v>6697</v>
      </c>
      <c r="AR1401" t="s">
        <v>6697</v>
      </c>
      <c r="AS1401" t="s">
        <v>6697</v>
      </c>
      <c r="AT1401">
        <v>19</v>
      </c>
      <c r="AU1401" t="s">
        <v>6697</v>
      </c>
      <c r="AV1401" t="s">
        <v>6703</v>
      </c>
      <c r="AW1401">
        <v>65535</v>
      </c>
      <c r="AX1401" t="s">
        <v>6703</v>
      </c>
      <c r="AY1401" t="s">
        <v>6697</v>
      </c>
      <c r="BA1401" t="s">
        <v>6697</v>
      </c>
    </row>
    <row r="1402" spans="1:53">
      <c r="A1402" t="s">
        <v>644</v>
      </c>
      <c r="B1402" t="s">
        <v>1275</v>
      </c>
      <c r="C1402" t="s">
        <v>1327</v>
      </c>
      <c r="D1402" t="s">
        <v>1949</v>
      </c>
      <c r="E1402" t="s">
        <v>1974</v>
      </c>
      <c r="F1402">
        <v>0</v>
      </c>
      <c r="G1402" t="s">
        <v>1977</v>
      </c>
      <c r="H1402" t="s">
        <v>1979</v>
      </c>
      <c r="I1402" t="s">
        <v>3374</v>
      </c>
      <c r="J1402" t="s">
        <v>3542</v>
      </c>
      <c r="K1402" t="s">
        <v>3545</v>
      </c>
      <c r="L1402" t="s">
        <v>3563</v>
      </c>
      <c r="M1402" t="s">
        <v>3975</v>
      </c>
      <c r="N1402" t="s">
        <v>174</v>
      </c>
      <c r="O1402" t="s">
        <v>3633</v>
      </c>
      <c r="P1402" t="s">
        <v>4315</v>
      </c>
      <c r="Q1402" t="s">
        <v>4319</v>
      </c>
      <c r="R1402" t="s">
        <v>4321</v>
      </c>
      <c r="S1402" t="s">
        <v>5303</v>
      </c>
      <c r="T1402" t="s">
        <v>5437</v>
      </c>
      <c r="U1402" t="s">
        <v>5440</v>
      </c>
      <c r="V1402" t="s">
        <v>5817</v>
      </c>
      <c r="W1402" t="s">
        <v>6623</v>
      </c>
      <c r="AA1402" t="s">
        <v>6697</v>
      </c>
      <c r="AB1402" t="s">
        <v>6697</v>
      </c>
      <c r="AC1402" t="s">
        <v>6697</v>
      </c>
      <c r="AD1402" t="s">
        <v>6697</v>
      </c>
      <c r="AE1402" t="s">
        <v>6697</v>
      </c>
      <c r="AF1402" t="s">
        <v>6697</v>
      </c>
      <c r="AG1402" t="s">
        <v>6697</v>
      </c>
      <c r="AH1402" t="s">
        <v>6697</v>
      </c>
      <c r="AI1402" t="s">
        <v>6697</v>
      </c>
      <c r="AJ1402" t="s">
        <v>6697</v>
      </c>
      <c r="AK1402" t="s">
        <v>6697</v>
      </c>
      <c r="AL1402" t="s">
        <v>6697</v>
      </c>
      <c r="AM1402" t="s">
        <v>6697</v>
      </c>
      <c r="AN1402" t="s">
        <v>6700</v>
      </c>
      <c r="AO1402" t="s">
        <v>6697</v>
      </c>
      <c r="AP1402" t="s">
        <v>6697</v>
      </c>
      <c r="AQ1402" t="s">
        <v>6697</v>
      </c>
      <c r="AR1402" t="s">
        <v>6697</v>
      </c>
      <c r="AS1402" t="s">
        <v>6697</v>
      </c>
      <c r="AT1402">
        <v>0</v>
      </c>
      <c r="AU1402" t="s">
        <v>6697</v>
      </c>
      <c r="AV1402" t="s">
        <v>6697</v>
      </c>
      <c r="AW1402">
        <v>1</v>
      </c>
      <c r="AX1402" t="s">
        <v>6697</v>
      </c>
      <c r="AY1402" t="s">
        <v>6697</v>
      </c>
      <c r="BA1402" t="s">
        <v>6697</v>
      </c>
    </row>
    <row r="1403" spans="1:53">
      <c r="A1403" t="s">
        <v>729</v>
      </c>
      <c r="B1403" t="s">
        <v>1276</v>
      </c>
      <c r="C1403" t="s">
        <v>1613</v>
      </c>
      <c r="D1403" t="s">
        <v>193</v>
      </c>
      <c r="E1403" t="s">
        <v>1973</v>
      </c>
      <c r="F1403">
        <v>0</v>
      </c>
      <c r="G1403" t="s">
        <v>1977</v>
      </c>
      <c r="H1403" t="s">
        <v>1979</v>
      </c>
      <c r="I1403" t="s">
        <v>3375</v>
      </c>
      <c r="J1403" t="s">
        <v>3542</v>
      </c>
      <c r="K1403" t="s">
        <v>3558</v>
      </c>
      <c r="L1403" t="s">
        <v>3562</v>
      </c>
      <c r="M1403" t="s">
        <v>4013</v>
      </c>
      <c r="N1403" t="s">
        <v>193</v>
      </c>
      <c r="O1403" t="s">
        <v>4297</v>
      </c>
      <c r="P1403" t="s">
        <v>4315</v>
      </c>
      <c r="Q1403" t="s">
        <v>4319</v>
      </c>
      <c r="R1403" t="s">
        <v>4323</v>
      </c>
      <c r="S1403" t="s">
        <v>5304</v>
      </c>
      <c r="T1403" t="s">
        <v>5439</v>
      </c>
      <c r="U1403" t="s">
        <v>4324</v>
      </c>
      <c r="V1403" t="s">
        <v>5915</v>
      </c>
      <c r="W1403" t="s">
        <v>6623</v>
      </c>
      <c r="AA1403" t="s">
        <v>6697</v>
      </c>
      <c r="AB1403" t="s">
        <v>6697</v>
      </c>
      <c r="AC1403" t="s">
        <v>6697</v>
      </c>
      <c r="AD1403" t="s">
        <v>6697</v>
      </c>
      <c r="AE1403" t="s">
        <v>6697</v>
      </c>
      <c r="AF1403" t="s">
        <v>6697</v>
      </c>
      <c r="AG1403" t="s">
        <v>6697</v>
      </c>
      <c r="AH1403" t="s">
        <v>6697</v>
      </c>
      <c r="AI1403" t="s">
        <v>6697</v>
      </c>
      <c r="AJ1403" t="s">
        <v>6697</v>
      </c>
      <c r="AK1403" t="s">
        <v>6697</v>
      </c>
      <c r="AL1403" t="s">
        <v>6697</v>
      </c>
      <c r="AM1403" t="s">
        <v>6697</v>
      </c>
      <c r="AN1403" t="s">
        <v>6699</v>
      </c>
      <c r="AO1403" t="s">
        <v>6697</v>
      </c>
      <c r="AP1403" t="s">
        <v>6697</v>
      </c>
      <c r="AQ1403" t="s">
        <v>6697</v>
      </c>
      <c r="AR1403" t="s">
        <v>6697</v>
      </c>
      <c r="AS1403" t="s">
        <v>6697</v>
      </c>
      <c r="AT1403">
        <v>0</v>
      </c>
      <c r="AU1403" t="s">
        <v>6697</v>
      </c>
      <c r="AV1403" t="s">
        <v>6697</v>
      </c>
      <c r="AW1403">
        <v>0</v>
      </c>
      <c r="AX1403" t="s">
        <v>6697</v>
      </c>
      <c r="AY1403" t="s">
        <v>6697</v>
      </c>
      <c r="BA1403" t="s">
        <v>6697</v>
      </c>
    </row>
    <row r="1404" spans="1:53">
      <c r="A1404" t="s">
        <v>730</v>
      </c>
      <c r="B1404" t="s">
        <v>1277</v>
      </c>
      <c r="C1404" t="s">
        <v>1327</v>
      </c>
      <c r="D1404" t="s">
        <v>1951</v>
      </c>
      <c r="E1404" t="s">
        <v>1974</v>
      </c>
      <c r="F1404">
        <v>0</v>
      </c>
      <c r="G1404" t="s">
        <v>1977</v>
      </c>
      <c r="H1404" t="s">
        <v>1979</v>
      </c>
      <c r="I1404" t="s">
        <v>3376</v>
      </c>
      <c r="J1404" t="s">
        <v>3542</v>
      </c>
      <c r="K1404" t="s">
        <v>3545</v>
      </c>
      <c r="L1404" t="s">
        <v>3563</v>
      </c>
      <c r="M1404" t="s">
        <v>4014</v>
      </c>
      <c r="N1404" t="s">
        <v>174</v>
      </c>
      <c r="O1404" t="s">
        <v>4014</v>
      </c>
      <c r="P1404" t="s">
        <v>4315</v>
      </c>
      <c r="Q1404" t="s">
        <v>4319</v>
      </c>
      <c r="R1404" t="s">
        <v>4322</v>
      </c>
      <c r="S1404" t="s">
        <v>5305</v>
      </c>
      <c r="T1404" t="s">
        <v>5440</v>
      </c>
      <c r="U1404" t="s">
        <v>5440</v>
      </c>
      <c r="V1404" t="s">
        <v>5817</v>
      </c>
      <c r="W1404" t="s">
        <v>5955</v>
      </c>
      <c r="AA1404" t="s">
        <v>6697</v>
      </c>
      <c r="AB1404" t="s">
        <v>6697</v>
      </c>
      <c r="AC1404" t="s">
        <v>6697</v>
      </c>
      <c r="AD1404" t="s">
        <v>6697</v>
      </c>
      <c r="AE1404" t="s">
        <v>6697</v>
      </c>
      <c r="AF1404" t="s">
        <v>6697</v>
      </c>
      <c r="AG1404" t="s">
        <v>6697</v>
      </c>
      <c r="AH1404" t="s">
        <v>6697</v>
      </c>
      <c r="AI1404" t="s">
        <v>6697</v>
      </c>
      <c r="AJ1404" t="s">
        <v>6697</v>
      </c>
      <c r="AK1404" t="s">
        <v>6697</v>
      </c>
      <c r="AL1404" t="s">
        <v>6697</v>
      </c>
      <c r="AM1404" t="s">
        <v>6697</v>
      </c>
      <c r="AN1404" t="s">
        <v>6697</v>
      </c>
      <c r="AO1404" t="s">
        <v>6697</v>
      </c>
      <c r="AP1404" t="s">
        <v>6697</v>
      </c>
      <c r="AQ1404" t="s">
        <v>6697</v>
      </c>
      <c r="AR1404" t="s">
        <v>6697</v>
      </c>
      <c r="AS1404" t="s">
        <v>6697</v>
      </c>
      <c r="AT1404">
        <v>0</v>
      </c>
      <c r="AU1404" t="s">
        <v>6697</v>
      </c>
      <c r="AV1404" t="s">
        <v>6697</v>
      </c>
      <c r="AW1404">
        <v>102</v>
      </c>
      <c r="AX1404" t="s">
        <v>6697</v>
      </c>
      <c r="AY1404" t="s">
        <v>6697</v>
      </c>
      <c r="BA1404" t="s">
        <v>6697</v>
      </c>
    </row>
    <row r="1405" spans="1:53">
      <c r="A1405" t="s">
        <v>731</v>
      </c>
      <c r="B1405" t="s">
        <v>1229</v>
      </c>
      <c r="C1405" t="s">
        <v>1327</v>
      </c>
      <c r="D1405" t="s">
        <v>1951</v>
      </c>
      <c r="E1405" t="s">
        <v>1974</v>
      </c>
      <c r="F1405">
        <v>0</v>
      </c>
      <c r="G1405" t="s">
        <v>1977</v>
      </c>
      <c r="H1405" t="s">
        <v>1979</v>
      </c>
      <c r="I1405" t="s">
        <v>3377</v>
      </c>
      <c r="J1405" t="s">
        <v>3542</v>
      </c>
      <c r="K1405" t="s">
        <v>3545</v>
      </c>
      <c r="L1405" t="s">
        <v>3563</v>
      </c>
      <c r="M1405" t="s">
        <v>3920</v>
      </c>
      <c r="N1405" t="s">
        <v>174</v>
      </c>
      <c r="O1405" t="s">
        <v>3920</v>
      </c>
      <c r="P1405" t="s">
        <v>4315</v>
      </c>
      <c r="Q1405" t="s">
        <v>4319</v>
      </c>
      <c r="R1405" t="s">
        <v>4322</v>
      </c>
      <c r="S1405" t="s">
        <v>5306</v>
      </c>
      <c r="T1405" t="s">
        <v>5439</v>
      </c>
      <c r="U1405" t="s">
        <v>4324</v>
      </c>
      <c r="V1405" t="s">
        <v>5817</v>
      </c>
      <c r="W1405" t="s">
        <v>6624</v>
      </c>
      <c r="AA1405" t="s">
        <v>6697</v>
      </c>
      <c r="AB1405" t="s">
        <v>6697</v>
      </c>
      <c r="AC1405" t="s">
        <v>6697</v>
      </c>
      <c r="AD1405" t="s">
        <v>6697</v>
      </c>
      <c r="AE1405" t="s">
        <v>6697</v>
      </c>
      <c r="AF1405" t="s">
        <v>6697</v>
      </c>
      <c r="AG1405" t="s">
        <v>6697</v>
      </c>
      <c r="AH1405" t="s">
        <v>6697</v>
      </c>
      <c r="AI1405" t="s">
        <v>6697</v>
      </c>
      <c r="AJ1405" t="s">
        <v>6697</v>
      </c>
      <c r="AK1405" t="s">
        <v>6697</v>
      </c>
      <c r="AL1405" t="s">
        <v>6697</v>
      </c>
      <c r="AM1405" t="s">
        <v>6697</v>
      </c>
      <c r="AN1405" t="s">
        <v>6697</v>
      </c>
      <c r="AO1405" t="s">
        <v>6697</v>
      </c>
      <c r="AP1405" t="s">
        <v>6697</v>
      </c>
      <c r="AQ1405" t="s">
        <v>6697</v>
      </c>
      <c r="AR1405" t="s">
        <v>6697</v>
      </c>
      <c r="AS1405" t="s">
        <v>6697</v>
      </c>
      <c r="AT1405">
        <v>0</v>
      </c>
      <c r="AU1405" t="s">
        <v>6697</v>
      </c>
      <c r="AV1405" t="s">
        <v>6697</v>
      </c>
      <c r="AW1405">
        <v>102</v>
      </c>
      <c r="AX1405" t="s">
        <v>6697</v>
      </c>
      <c r="AY1405" t="s">
        <v>6697</v>
      </c>
      <c r="BA1405" t="s">
        <v>6697</v>
      </c>
    </row>
    <row r="1406" spans="1:53">
      <c r="A1406" t="s">
        <v>732</v>
      </c>
      <c r="B1406" t="s">
        <v>1278</v>
      </c>
      <c r="C1406" t="s">
        <v>1614</v>
      </c>
      <c r="D1406" t="s">
        <v>193</v>
      </c>
      <c r="E1406" t="s">
        <v>1973</v>
      </c>
      <c r="F1406">
        <v>0</v>
      </c>
      <c r="G1406" t="s">
        <v>1977</v>
      </c>
      <c r="H1406" t="s">
        <v>1979</v>
      </c>
      <c r="I1406" t="s">
        <v>3378</v>
      </c>
      <c r="J1406" t="s">
        <v>3542</v>
      </c>
      <c r="K1406" t="s">
        <v>3558</v>
      </c>
      <c r="L1406" t="s">
        <v>3562</v>
      </c>
      <c r="M1406" t="s">
        <v>4015</v>
      </c>
      <c r="N1406" t="s">
        <v>193</v>
      </c>
      <c r="O1406" t="s">
        <v>4015</v>
      </c>
      <c r="P1406" t="s">
        <v>4315</v>
      </c>
      <c r="Q1406" t="s">
        <v>4319</v>
      </c>
      <c r="R1406" t="s">
        <v>4323</v>
      </c>
      <c r="S1406" t="s">
        <v>5307</v>
      </c>
      <c r="T1406" t="s">
        <v>5439</v>
      </c>
      <c r="U1406" t="s">
        <v>4324</v>
      </c>
      <c r="V1406" t="s">
        <v>5915</v>
      </c>
      <c r="W1406" t="s">
        <v>5955</v>
      </c>
      <c r="AA1406" t="s">
        <v>6697</v>
      </c>
      <c r="AB1406" t="s">
        <v>6697</v>
      </c>
      <c r="AC1406" t="s">
        <v>6697</v>
      </c>
      <c r="AD1406" t="s">
        <v>6697</v>
      </c>
      <c r="AE1406" t="s">
        <v>6697</v>
      </c>
      <c r="AF1406" t="s">
        <v>6697</v>
      </c>
      <c r="AG1406" t="s">
        <v>6697</v>
      </c>
      <c r="AH1406" t="s">
        <v>6697</v>
      </c>
      <c r="AI1406" t="s">
        <v>6697</v>
      </c>
      <c r="AJ1406" t="s">
        <v>6697</v>
      </c>
      <c r="AK1406" t="s">
        <v>6697</v>
      </c>
      <c r="AL1406" t="s">
        <v>6697</v>
      </c>
      <c r="AM1406" t="s">
        <v>6697</v>
      </c>
      <c r="AN1406" t="s">
        <v>6699</v>
      </c>
      <c r="AO1406" t="s">
        <v>6697</v>
      </c>
      <c r="AP1406" t="s">
        <v>6697</v>
      </c>
      <c r="AQ1406" t="s">
        <v>6697</v>
      </c>
      <c r="AR1406" t="s">
        <v>6697</v>
      </c>
      <c r="AS1406" t="s">
        <v>6697</v>
      </c>
      <c r="AT1406">
        <v>0</v>
      </c>
      <c r="AU1406" t="s">
        <v>6697</v>
      </c>
      <c r="AV1406" t="s">
        <v>6697</v>
      </c>
      <c r="AW1406">
        <v>0</v>
      </c>
      <c r="AX1406" t="s">
        <v>6697</v>
      </c>
      <c r="AY1406" t="s">
        <v>6697</v>
      </c>
      <c r="BA1406" t="s">
        <v>6697</v>
      </c>
    </row>
    <row r="1407" spans="1:53">
      <c r="A1407" t="s">
        <v>733</v>
      </c>
      <c r="B1407" t="s">
        <v>733</v>
      </c>
      <c r="C1407" t="s">
        <v>1327</v>
      </c>
      <c r="D1407" t="s">
        <v>1952</v>
      </c>
      <c r="E1407" t="s">
        <v>1974</v>
      </c>
      <c r="F1407">
        <v>0</v>
      </c>
      <c r="G1407" t="s">
        <v>1977</v>
      </c>
      <c r="H1407" t="s">
        <v>1979</v>
      </c>
      <c r="I1407" t="s">
        <v>3379</v>
      </c>
      <c r="J1407" t="s">
        <v>3542</v>
      </c>
      <c r="K1407" t="s">
        <v>3545</v>
      </c>
      <c r="L1407" t="s">
        <v>3563</v>
      </c>
      <c r="M1407" t="s">
        <v>4016</v>
      </c>
      <c r="N1407" t="s">
        <v>174</v>
      </c>
      <c r="O1407" t="s">
        <v>4016</v>
      </c>
      <c r="P1407" t="s">
        <v>4315</v>
      </c>
      <c r="Q1407" t="s">
        <v>4319</v>
      </c>
      <c r="R1407" t="s">
        <v>4322</v>
      </c>
      <c r="S1407" t="s">
        <v>5308</v>
      </c>
      <c r="T1407" t="s">
        <v>5441</v>
      </c>
      <c r="U1407" t="s">
        <v>5440</v>
      </c>
      <c r="V1407" t="s">
        <v>5817</v>
      </c>
      <c r="W1407" t="s">
        <v>5955</v>
      </c>
      <c r="AA1407" t="s">
        <v>6697</v>
      </c>
      <c r="AB1407" t="s">
        <v>6697</v>
      </c>
      <c r="AC1407" t="s">
        <v>6697</v>
      </c>
      <c r="AD1407" t="s">
        <v>6697</v>
      </c>
      <c r="AE1407" t="s">
        <v>6697</v>
      </c>
      <c r="AF1407" t="s">
        <v>6697</v>
      </c>
      <c r="AG1407" t="s">
        <v>6697</v>
      </c>
      <c r="AH1407" t="s">
        <v>6697</v>
      </c>
      <c r="AI1407" t="s">
        <v>6697</v>
      </c>
      <c r="AJ1407" t="s">
        <v>6697</v>
      </c>
      <c r="AK1407" t="s">
        <v>6697</v>
      </c>
      <c r="AL1407" t="s">
        <v>6697</v>
      </c>
      <c r="AM1407" t="s">
        <v>6697</v>
      </c>
      <c r="AN1407" t="s">
        <v>6697</v>
      </c>
      <c r="AO1407" t="s">
        <v>6697</v>
      </c>
      <c r="AP1407" t="s">
        <v>6697</v>
      </c>
      <c r="AQ1407" t="s">
        <v>6697</v>
      </c>
      <c r="AR1407" t="s">
        <v>6697</v>
      </c>
      <c r="AS1407" t="s">
        <v>6697</v>
      </c>
      <c r="AT1407">
        <v>0</v>
      </c>
      <c r="AU1407" t="s">
        <v>6697</v>
      </c>
      <c r="AV1407" t="s">
        <v>6697</v>
      </c>
      <c r="AW1407">
        <v>1</v>
      </c>
      <c r="AX1407" t="s">
        <v>6697</v>
      </c>
      <c r="AY1407" t="s">
        <v>6697</v>
      </c>
      <c r="BA1407" t="s">
        <v>6697</v>
      </c>
    </row>
    <row r="1408" spans="1:53">
      <c r="A1408" t="s">
        <v>734</v>
      </c>
      <c r="B1408" t="s">
        <v>734</v>
      </c>
      <c r="C1408" t="s">
        <v>1327</v>
      </c>
      <c r="D1408" t="s">
        <v>1667</v>
      </c>
      <c r="E1408" t="s">
        <v>1974</v>
      </c>
      <c r="F1408">
        <v>0</v>
      </c>
      <c r="G1408" t="s">
        <v>1977</v>
      </c>
      <c r="H1408" t="s">
        <v>1979</v>
      </c>
      <c r="I1408" t="s">
        <v>3380</v>
      </c>
      <c r="J1408" t="s">
        <v>3542</v>
      </c>
      <c r="K1408" t="s">
        <v>3545</v>
      </c>
      <c r="L1408" t="s">
        <v>3563</v>
      </c>
      <c r="M1408" t="s">
        <v>4016</v>
      </c>
      <c r="N1408" t="s">
        <v>174</v>
      </c>
      <c r="O1408" t="s">
        <v>4016</v>
      </c>
      <c r="P1408" t="s">
        <v>4315</v>
      </c>
      <c r="Q1408" t="s">
        <v>4319</v>
      </c>
      <c r="R1408" t="s">
        <v>4322</v>
      </c>
      <c r="S1408" t="s">
        <v>5309</v>
      </c>
      <c r="T1408" t="s">
        <v>5440</v>
      </c>
      <c r="U1408" t="s">
        <v>5440</v>
      </c>
      <c r="V1408" t="s">
        <v>5817</v>
      </c>
      <c r="W1408" t="s">
        <v>5955</v>
      </c>
      <c r="AA1408" t="s">
        <v>6697</v>
      </c>
      <c r="AB1408" t="s">
        <v>6697</v>
      </c>
      <c r="AC1408" t="s">
        <v>6697</v>
      </c>
      <c r="AD1408" t="s">
        <v>6697</v>
      </c>
      <c r="AE1408" t="s">
        <v>6697</v>
      </c>
      <c r="AF1408" t="s">
        <v>6697</v>
      </c>
      <c r="AG1408" t="s">
        <v>6697</v>
      </c>
      <c r="AH1408" t="s">
        <v>6697</v>
      </c>
      <c r="AI1408" t="s">
        <v>6697</v>
      </c>
      <c r="AJ1408" t="s">
        <v>6697</v>
      </c>
      <c r="AK1408" t="s">
        <v>6697</v>
      </c>
      <c r="AL1408" t="s">
        <v>6697</v>
      </c>
      <c r="AM1408" t="s">
        <v>6697</v>
      </c>
      <c r="AN1408" t="s">
        <v>6697</v>
      </c>
      <c r="AO1408" t="s">
        <v>6697</v>
      </c>
      <c r="AP1408" t="s">
        <v>6697</v>
      </c>
      <c r="AQ1408" t="s">
        <v>6697</v>
      </c>
      <c r="AR1408" t="s">
        <v>6697</v>
      </c>
      <c r="AS1408" t="s">
        <v>6697</v>
      </c>
      <c r="AT1408">
        <v>0</v>
      </c>
      <c r="AU1408" t="s">
        <v>6697</v>
      </c>
      <c r="AV1408" t="s">
        <v>6697</v>
      </c>
      <c r="AW1408">
        <v>1</v>
      </c>
      <c r="AX1408" t="s">
        <v>6697</v>
      </c>
      <c r="AY1408" t="s">
        <v>6697</v>
      </c>
      <c r="BA1408" t="s">
        <v>6697</v>
      </c>
    </row>
    <row r="1409" spans="1:53">
      <c r="A1409" t="s">
        <v>735</v>
      </c>
      <c r="B1409" t="s">
        <v>735</v>
      </c>
      <c r="C1409" t="s">
        <v>1327</v>
      </c>
      <c r="D1409" t="s">
        <v>1953</v>
      </c>
      <c r="E1409" t="s">
        <v>1974</v>
      </c>
      <c r="F1409">
        <v>0</v>
      </c>
      <c r="G1409" t="s">
        <v>1977</v>
      </c>
      <c r="H1409" t="s">
        <v>1979</v>
      </c>
      <c r="I1409" t="s">
        <v>3381</v>
      </c>
      <c r="J1409" t="s">
        <v>3542</v>
      </c>
      <c r="K1409" t="s">
        <v>3545</v>
      </c>
      <c r="L1409" t="s">
        <v>3563</v>
      </c>
      <c r="M1409" t="s">
        <v>4016</v>
      </c>
      <c r="N1409" t="s">
        <v>174</v>
      </c>
      <c r="O1409" t="s">
        <v>4016</v>
      </c>
      <c r="P1409" t="s">
        <v>4315</v>
      </c>
      <c r="Q1409" t="s">
        <v>4319</v>
      </c>
      <c r="R1409" t="s">
        <v>4322</v>
      </c>
      <c r="S1409" t="s">
        <v>5309</v>
      </c>
      <c r="T1409" t="s">
        <v>5437</v>
      </c>
      <c r="U1409" t="s">
        <v>5440</v>
      </c>
      <c r="V1409" t="s">
        <v>5817</v>
      </c>
      <c r="W1409" t="s">
        <v>5955</v>
      </c>
      <c r="AA1409" t="s">
        <v>6697</v>
      </c>
      <c r="AB1409" t="s">
        <v>6697</v>
      </c>
      <c r="AC1409" t="s">
        <v>6697</v>
      </c>
      <c r="AD1409" t="s">
        <v>6697</v>
      </c>
      <c r="AE1409" t="s">
        <v>6697</v>
      </c>
      <c r="AF1409" t="s">
        <v>6697</v>
      </c>
      <c r="AG1409" t="s">
        <v>6697</v>
      </c>
      <c r="AH1409" t="s">
        <v>6697</v>
      </c>
      <c r="AI1409" t="s">
        <v>6697</v>
      </c>
      <c r="AJ1409" t="s">
        <v>6697</v>
      </c>
      <c r="AK1409" t="s">
        <v>6697</v>
      </c>
      <c r="AL1409" t="s">
        <v>6697</v>
      </c>
      <c r="AM1409" t="s">
        <v>6697</v>
      </c>
      <c r="AN1409" t="s">
        <v>6697</v>
      </c>
      <c r="AO1409" t="s">
        <v>6697</v>
      </c>
      <c r="AP1409" t="s">
        <v>6697</v>
      </c>
      <c r="AQ1409" t="s">
        <v>6697</v>
      </c>
      <c r="AR1409" t="s">
        <v>6697</v>
      </c>
      <c r="AS1409" t="s">
        <v>6697</v>
      </c>
      <c r="AT1409">
        <v>0</v>
      </c>
      <c r="AU1409" t="s">
        <v>6697</v>
      </c>
      <c r="AV1409" t="s">
        <v>6697</v>
      </c>
      <c r="AW1409">
        <v>2</v>
      </c>
      <c r="AX1409" t="s">
        <v>6697</v>
      </c>
      <c r="AY1409" t="s">
        <v>6697</v>
      </c>
      <c r="BA1409" t="s">
        <v>6697</v>
      </c>
    </row>
    <row r="1410" spans="1:53">
      <c r="A1410" t="s">
        <v>735</v>
      </c>
      <c r="B1410" t="s">
        <v>735</v>
      </c>
      <c r="C1410" t="s">
        <v>1615</v>
      </c>
      <c r="D1410" t="s">
        <v>174</v>
      </c>
      <c r="E1410" t="s">
        <v>1974</v>
      </c>
      <c r="F1410">
        <v>10</v>
      </c>
      <c r="G1410" t="s">
        <v>1977</v>
      </c>
      <c r="H1410" t="s">
        <v>1979</v>
      </c>
      <c r="I1410" t="s">
        <v>3382</v>
      </c>
      <c r="J1410" t="s">
        <v>3542</v>
      </c>
      <c r="K1410" t="s">
        <v>3545</v>
      </c>
      <c r="L1410" t="s">
        <v>3563</v>
      </c>
      <c r="M1410" t="s">
        <v>4016</v>
      </c>
      <c r="N1410" t="s">
        <v>174</v>
      </c>
      <c r="O1410" t="s">
        <v>4016</v>
      </c>
      <c r="P1410" t="s">
        <v>4315</v>
      </c>
      <c r="Q1410" t="s">
        <v>4319</v>
      </c>
      <c r="R1410" t="s">
        <v>4322</v>
      </c>
      <c r="S1410" t="s">
        <v>5309</v>
      </c>
      <c r="T1410" t="s">
        <v>5448</v>
      </c>
      <c r="U1410" t="s">
        <v>5556</v>
      </c>
      <c r="V1410" t="s">
        <v>5817</v>
      </c>
      <c r="W1410" t="s">
        <v>5955</v>
      </c>
      <c r="AA1410" t="s">
        <v>6697</v>
      </c>
      <c r="AB1410" t="s">
        <v>6697</v>
      </c>
      <c r="AC1410" t="s">
        <v>6697</v>
      </c>
      <c r="AD1410" t="s">
        <v>6697</v>
      </c>
      <c r="AE1410" t="s">
        <v>6697</v>
      </c>
      <c r="AF1410" t="s">
        <v>6697</v>
      </c>
      <c r="AG1410" t="s">
        <v>6697</v>
      </c>
      <c r="AH1410" t="s">
        <v>6697</v>
      </c>
      <c r="AI1410" t="s">
        <v>6697</v>
      </c>
      <c r="AJ1410" t="s">
        <v>6698</v>
      </c>
      <c r="AK1410" t="s">
        <v>6697</v>
      </c>
      <c r="AL1410" t="s">
        <v>6697</v>
      </c>
      <c r="AM1410" t="s">
        <v>6697</v>
      </c>
      <c r="AN1410" t="s">
        <v>6697</v>
      </c>
      <c r="AO1410" t="s">
        <v>6697</v>
      </c>
      <c r="AP1410" t="s">
        <v>6697</v>
      </c>
      <c r="AQ1410" t="s">
        <v>6697</v>
      </c>
      <c r="AR1410" t="s">
        <v>6697</v>
      </c>
      <c r="AS1410" t="s">
        <v>6697</v>
      </c>
      <c r="AT1410">
        <v>3</v>
      </c>
      <c r="AU1410" t="s">
        <v>6697</v>
      </c>
      <c r="AV1410" t="s">
        <v>6703</v>
      </c>
      <c r="AW1410">
        <v>65535</v>
      </c>
      <c r="AX1410" t="s">
        <v>6703</v>
      </c>
      <c r="AY1410" t="s">
        <v>6697</v>
      </c>
      <c r="BA1410" t="s">
        <v>6697</v>
      </c>
    </row>
    <row r="1411" spans="1:53">
      <c r="A1411" t="s">
        <v>736</v>
      </c>
      <c r="B1411" t="s">
        <v>736</v>
      </c>
      <c r="C1411" t="s">
        <v>1616</v>
      </c>
      <c r="D1411" t="s">
        <v>174</v>
      </c>
      <c r="E1411" t="s">
        <v>1974</v>
      </c>
      <c r="F1411">
        <v>10</v>
      </c>
      <c r="G1411" t="s">
        <v>1977</v>
      </c>
      <c r="H1411" t="s">
        <v>1979</v>
      </c>
      <c r="I1411" t="s">
        <v>3383</v>
      </c>
      <c r="J1411" t="s">
        <v>3542</v>
      </c>
      <c r="K1411" t="s">
        <v>3547</v>
      </c>
      <c r="L1411" t="s">
        <v>3563</v>
      </c>
      <c r="M1411" t="s">
        <v>4016</v>
      </c>
      <c r="N1411" t="s">
        <v>174</v>
      </c>
      <c r="O1411" t="s">
        <v>4016</v>
      </c>
      <c r="P1411" t="s">
        <v>4315</v>
      </c>
      <c r="Q1411" t="s">
        <v>4319</v>
      </c>
      <c r="R1411" t="s">
        <v>4322</v>
      </c>
      <c r="S1411" t="s">
        <v>5310</v>
      </c>
      <c r="T1411" t="s">
        <v>5442</v>
      </c>
      <c r="U1411" t="s">
        <v>5519</v>
      </c>
      <c r="V1411" t="s">
        <v>5817</v>
      </c>
      <c r="W1411" t="s">
        <v>5955</v>
      </c>
      <c r="AA1411" t="s">
        <v>6697</v>
      </c>
      <c r="AB1411" t="s">
        <v>6697</v>
      </c>
      <c r="AC1411" t="s">
        <v>6697</v>
      </c>
      <c r="AD1411" t="s">
        <v>6697</v>
      </c>
      <c r="AE1411" t="s">
        <v>6697</v>
      </c>
      <c r="AF1411" t="s">
        <v>6697</v>
      </c>
      <c r="AG1411" t="s">
        <v>6697</v>
      </c>
      <c r="AH1411" t="s">
        <v>6697</v>
      </c>
      <c r="AI1411" t="s">
        <v>6697</v>
      </c>
      <c r="AJ1411" t="s">
        <v>6698</v>
      </c>
      <c r="AK1411" t="s">
        <v>6697</v>
      </c>
      <c r="AL1411" t="s">
        <v>6697</v>
      </c>
      <c r="AM1411" t="s">
        <v>6697</v>
      </c>
      <c r="AN1411" t="s">
        <v>6697</v>
      </c>
      <c r="AO1411" t="s">
        <v>6697</v>
      </c>
      <c r="AP1411" t="s">
        <v>6697</v>
      </c>
      <c r="AQ1411" t="s">
        <v>6697</v>
      </c>
      <c r="AR1411" t="s">
        <v>6697</v>
      </c>
      <c r="AS1411" t="s">
        <v>6697</v>
      </c>
      <c r="AT1411">
        <v>2</v>
      </c>
      <c r="AU1411" t="s">
        <v>6697</v>
      </c>
      <c r="AV1411" t="s">
        <v>6703</v>
      </c>
      <c r="AW1411">
        <v>65535</v>
      </c>
      <c r="AX1411" t="s">
        <v>6703</v>
      </c>
      <c r="AY1411" t="s">
        <v>6697</v>
      </c>
      <c r="BA1411" t="s">
        <v>6697</v>
      </c>
    </row>
    <row r="1412" spans="1:53">
      <c r="A1412" t="s">
        <v>737</v>
      </c>
      <c r="B1412" t="s">
        <v>726</v>
      </c>
      <c r="C1412" t="s">
        <v>1617</v>
      </c>
      <c r="D1412" t="s">
        <v>1676</v>
      </c>
      <c r="E1412" t="s">
        <v>1974</v>
      </c>
      <c r="F1412">
        <v>0</v>
      </c>
      <c r="G1412" t="s">
        <v>1977</v>
      </c>
      <c r="H1412" t="s">
        <v>1979</v>
      </c>
      <c r="I1412" t="s">
        <v>3384</v>
      </c>
      <c r="J1412" t="s">
        <v>3542</v>
      </c>
      <c r="K1412" t="s">
        <v>3545</v>
      </c>
      <c r="L1412" t="s">
        <v>3563</v>
      </c>
      <c r="M1412" t="s">
        <v>3967</v>
      </c>
      <c r="N1412" t="s">
        <v>174</v>
      </c>
      <c r="O1412" t="s">
        <v>4010</v>
      </c>
      <c r="P1412" t="s">
        <v>4315</v>
      </c>
      <c r="Q1412" t="s">
        <v>4319</v>
      </c>
      <c r="R1412" t="s">
        <v>4323</v>
      </c>
      <c r="S1412" t="s">
        <v>5311</v>
      </c>
      <c r="T1412" t="s">
        <v>5439</v>
      </c>
      <c r="U1412" t="s">
        <v>4324</v>
      </c>
      <c r="V1412" t="s">
        <v>5817</v>
      </c>
      <c r="W1412" t="s">
        <v>6625</v>
      </c>
      <c r="AA1412" t="s">
        <v>6697</v>
      </c>
      <c r="AB1412" t="s">
        <v>6697</v>
      </c>
      <c r="AC1412" t="s">
        <v>6697</v>
      </c>
      <c r="AD1412" t="s">
        <v>6697</v>
      </c>
      <c r="AE1412" t="s">
        <v>6697</v>
      </c>
      <c r="AF1412" t="s">
        <v>6697</v>
      </c>
      <c r="AG1412" t="s">
        <v>6697</v>
      </c>
      <c r="AH1412" t="s">
        <v>6697</v>
      </c>
      <c r="AI1412" t="s">
        <v>6697</v>
      </c>
      <c r="AJ1412" t="s">
        <v>6697</v>
      </c>
      <c r="AK1412" t="s">
        <v>6697</v>
      </c>
      <c r="AL1412" t="s">
        <v>6697</v>
      </c>
      <c r="AM1412" t="s">
        <v>6697</v>
      </c>
      <c r="AN1412" t="s">
        <v>6699</v>
      </c>
      <c r="AO1412" t="s">
        <v>6697</v>
      </c>
      <c r="AP1412" t="s">
        <v>6697</v>
      </c>
      <c r="AQ1412" t="s">
        <v>6697</v>
      </c>
      <c r="AR1412" t="s">
        <v>6697</v>
      </c>
      <c r="AS1412" t="s">
        <v>6697</v>
      </c>
      <c r="AT1412">
        <v>5</v>
      </c>
      <c r="AU1412" t="s">
        <v>6697</v>
      </c>
      <c r="AV1412" t="s">
        <v>6697</v>
      </c>
      <c r="AW1412">
        <v>0</v>
      </c>
      <c r="AX1412" t="s">
        <v>6697</v>
      </c>
      <c r="AY1412" t="s">
        <v>6697</v>
      </c>
      <c r="BA1412" t="s">
        <v>6697</v>
      </c>
    </row>
    <row r="1413" spans="1:53">
      <c r="A1413" t="s">
        <v>659</v>
      </c>
      <c r="B1413" t="s">
        <v>737</v>
      </c>
      <c r="C1413" t="s">
        <v>1327</v>
      </c>
      <c r="D1413" t="s">
        <v>1678</v>
      </c>
      <c r="E1413" t="s">
        <v>1974</v>
      </c>
      <c r="F1413">
        <v>0</v>
      </c>
      <c r="G1413" t="s">
        <v>1977</v>
      </c>
      <c r="H1413" t="s">
        <v>1979</v>
      </c>
      <c r="I1413" t="s">
        <v>3385</v>
      </c>
      <c r="J1413" t="s">
        <v>3542</v>
      </c>
      <c r="K1413" t="s">
        <v>3545</v>
      </c>
      <c r="L1413" t="s">
        <v>3563</v>
      </c>
      <c r="M1413" t="s">
        <v>3937</v>
      </c>
      <c r="N1413" t="s">
        <v>174</v>
      </c>
      <c r="O1413" t="s">
        <v>3967</v>
      </c>
      <c r="P1413" t="s">
        <v>4315</v>
      </c>
      <c r="Q1413" t="s">
        <v>4319</v>
      </c>
      <c r="R1413" t="s">
        <v>4321</v>
      </c>
      <c r="S1413" t="s">
        <v>5311</v>
      </c>
      <c r="T1413" t="s">
        <v>5440</v>
      </c>
      <c r="U1413" t="s">
        <v>5440</v>
      </c>
      <c r="V1413" t="s">
        <v>5817</v>
      </c>
      <c r="W1413" t="s">
        <v>6625</v>
      </c>
      <c r="AA1413" t="s">
        <v>6697</v>
      </c>
      <c r="AB1413" t="s">
        <v>6697</v>
      </c>
      <c r="AC1413" t="s">
        <v>6697</v>
      </c>
      <c r="AD1413" t="s">
        <v>6697</v>
      </c>
      <c r="AE1413" t="s">
        <v>6697</v>
      </c>
      <c r="AF1413" t="s">
        <v>6697</v>
      </c>
      <c r="AG1413" t="s">
        <v>6697</v>
      </c>
      <c r="AH1413" t="s">
        <v>6697</v>
      </c>
      <c r="AI1413" t="s">
        <v>6697</v>
      </c>
      <c r="AJ1413" t="s">
        <v>6697</v>
      </c>
      <c r="AK1413" t="s">
        <v>6697</v>
      </c>
      <c r="AL1413" t="s">
        <v>6697</v>
      </c>
      <c r="AM1413" t="s">
        <v>6697</v>
      </c>
      <c r="AN1413" t="s">
        <v>6700</v>
      </c>
      <c r="AO1413" t="s">
        <v>6697</v>
      </c>
      <c r="AP1413" t="s">
        <v>6697</v>
      </c>
      <c r="AQ1413" t="s">
        <v>6697</v>
      </c>
      <c r="AR1413" t="s">
        <v>6697</v>
      </c>
      <c r="AS1413" t="s">
        <v>6697</v>
      </c>
      <c r="AT1413">
        <v>0</v>
      </c>
      <c r="AU1413" t="s">
        <v>6697</v>
      </c>
      <c r="AV1413" t="s">
        <v>6697</v>
      </c>
      <c r="AW1413">
        <v>0</v>
      </c>
      <c r="AX1413" t="s">
        <v>6697</v>
      </c>
      <c r="AY1413" t="s">
        <v>6697</v>
      </c>
      <c r="BA1413" t="s">
        <v>6697</v>
      </c>
    </row>
    <row r="1414" spans="1:53">
      <c r="A1414" t="s">
        <v>659</v>
      </c>
      <c r="B1414" t="s">
        <v>1279</v>
      </c>
      <c r="C1414" t="s">
        <v>1618</v>
      </c>
      <c r="D1414" t="s">
        <v>1676</v>
      </c>
      <c r="E1414" t="s">
        <v>1974</v>
      </c>
      <c r="F1414">
        <v>0</v>
      </c>
      <c r="G1414" t="s">
        <v>1977</v>
      </c>
      <c r="H1414" t="s">
        <v>1979</v>
      </c>
      <c r="I1414" t="s">
        <v>3386</v>
      </c>
      <c r="J1414" t="s">
        <v>3542</v>
      </c>
      <c r="K1414" t="s">
        <v>3545</v>
      </c>
      <c r="L1414" t="s">
        <v>3563</v>
      </c>
      <c r="M1414" t="s">
        <v>3817</v>
      </c>
      <c r="N1414" t="s">
        <v>174</v>
      </c>
      <c r="O1414" t="s">
        <v>3971</v>
      </c>
      <c r="P1414" t="s">
        <v>4315</v>
      </c>
      <c r="Q1414" t="s">
        <v>4319</v>
      </c>
      <c r="R1414" t="s">
        <v>4322</v>
      </c>
      <c r="S1414" t="s">
        <v>5312</v>
      </c>
      <c r="T1414" t="s">
        <v>5440</v>
      </c>
      <c r="U1414" t="s">
        <v>5440</v>
      </c>
      <c r="V1414" t="s">
        <v>5817</v>
      </c>
      <c r="W1414" t="s">
        <v>6626</v>
      </c>
      <c r="AA1414" t="s">
        <v>6697</v>
      </c>
      <c r="AB1414" t="s">
        <v>6697</v>
      </c>
      <c r="AC1414" t="s">
        <v>6697</v>
      </c>
      <c r="AD1414" t="s">
        <v>6697</v>
      </c>
      <c r="AE1414" t="s">
        <v>6697</v>
      </c>
      <c r="AF1414" t="s">
        <v>6697</v>
      </c>
      <c r="AG1414" t="s">
        <v>6697</v>
      </c>
      <c r="AH1414" t="s">
        <v>6697</v>
      </c>
      <c r="AI1414" t="s">
        <v>6697</v>
      </c>
      <c r="AJ1414" t="s">
        <v>6697</v>
      </c>
      <c r="AK1414" t="s">
        <v>6697</v>
      </c>
      <c r="AL1414" t="s">
        <v>6697</v>
      </c>
      <c r="AM1414" t="s">
        <v>6697</v>
      </c>
      <c r="AN1414" t="s">
        <v>6697</v>
      </c>
      <c r="AO1414" t="s">
        <v>6697</v>
      </c>
      <c r="AP1414" t="s">
        <v>6697</v>
      </c>
      <c r="AQ1414" t="s">
        <v>6697</v>
      </c>
      <c r="AR1414" t="s">
        <v>6697</v>
      </c>
      <c r="AS1414" t="s">
        <v>6697</v>
      </c>
      <c r="AT1414">
        <v>15</v>
      </c>
      <c r="AU1414" t="s">
        <v>6697</v>
      </c>
      <c r="AV1414" t="s">
        <v>6697</v>
      </c>
      <c r="AW1414">
        <v>0</v>
      </c>
      <c r="AX1414" t="s">
        <v>6697</v>
      </c>
      <c r="AY1414" t="s">
        <v>6697</v>
      </c>
      <c r="BA1414" t="s">
        <v>6697</v>
      </c>
    </row>
    <row r="1415" spans="1:53">
      <c r="A1415" t="s">
        <v>738</v>
      </c>
      <c r="B1415" t="s">
        <v>1280</v>
      </c>
      <c r="C1415" t="s">
        <v>1619</v>
      </c>
      <c r="D1415" t="s">
        <v>174</v>
      </c>
      <c r="E1415" t="s">
        <v>1974</v>
      </c>
      <c r="F1415">
        <v>10</v>
      </c>
      <c r="G1415" t="s">
        <v>1977</v>
      </c>
      <c r="H1415" t="s">
        <v>1979</v>
      </c>
      <c r="I1415" t="s">
        <v>3387</v>
      </c>
      <c r="J1415" t="s">
        <v>3542</v>
      </c>
      <c r="K1415" t="s">
        <v>3547</v>
      </c>
      <c r="L1415" t="s">
        <v>3563</v>
      </c>
      <c r="M1415" t="s">
        <v>3784</v>
      </c>
      <c r="N1415" t="s">
        <v>174</v>
      </c>
      <c r="O1415" t="s">
        <v>3866</v>
      </c>
      <c r="P1415" t="s">
        <v>4315</v>
      </c>
      <c r="Q1415" t="s">
        <v>4319</v>
      </c>
      <c r="R1415" t="s">
        <v>4322</v>
      </c>
      <c r="S1415" t="s">
        <v>5313</v>
      </c>
      <c r="T1415" t="s">
        <v>5462</v>
      </c>
      <c r="U1415" t="s">
        <v>5507</v>
      </c>
      <c r="V1415" t="s">
        <v>5817</v>
      </c>
      <c r="W1415" t="s">
        <v>6627</v>
      </c>
      <c r="AA1415" t="s">
        <v>6697</v>
      </c>
      <c r="AB1415" t="s">
        <v>6697</v>
      </c>
      <c r="AC1415" t="s">
        <v>6697</v>
      </c>
      <c r="AD1415" t="s">
        <v>6697</v>
      </c>
      <c r="AE1415" t="s">
        <v>6697</v>
      </c>
      <c r="AF1415" t="s">
        <v>6697</v>
      </c>
      <c r="AG1415" t="s">
        <v>6697</v>
      </c>
      <c r="AH1415" t="s">
        <v>6697</v>
      </c>
      <c r="AI1415" t="s">
        <v>6697</v>
      </c>
      <c r="AJ1415" t="s">
        <v>6698</v>
      </c>
      <c r="AK1415" t="s">
        <v>6697</v>
      </c>
      <c r="AL1415" t="s">
        <v>6697</v>
      </c>
      <c r="AM1415" t="s">
        <v>6697</v>
      </c>
      <c r="AN1415" t="s">
        <v>6697</v>
      </c>
      <c r="AO1415" t="s">
        <v>6697</v>
      </c>
      <c r="AP1415" t="s">
        <v>6697</v>
      </c>
      <c r="AQ1415" t="s">
        <v>6697</v>
      </c>
      <c r="AR1415" t="s">
        <v>6697</v>
      </c>
      <c r="AS1415" t="s">
        <v>6697</v>
      </c>
      <c r="AT1415">
        <v>2</v>
      </c>
      <c r="AU1415" t="s">
        <v>6697</v>
      </c>
      <c r="AV1415" t="s">
        <v>6703</v>
      </c>
      <c r="AW1415">
        <v>65535</v>
      </c>
      <c r="AX1415" t="s">
        <v>6703</v>
      </c>
      <c r="AY1415" t="s">
        <v>6697</v>
      </c>
      <c r="BA1415" t="s">
        <v>6697</v>
      </c>
    </row>
    <row r="1416" spans="1:53">
      <c r="A1416" t="s">
        <v>659</v>
      </c>
      <c r="B1416" t="s">
        <v>1229</v>
      </c>
      <c r="C1416" t="s">
        <v>1620</v>
      </c>
      <c r="D1416" t="s">
        <v>1676</v>
      </c>
      <c r="E1416" t="s">
        <v>1974</v>
      </c>
      <c r="F1416">
        <v>0</v>
      </c>
      <c r="G1416" t="s">
        <v>1977</v>
      </c>
      <c r="H1416" t="s">
        <v>1979</v>
      </c>
      <c r="I1416" t="s">
        <v>3388</v>
      </c>
      <c r="J1416" t="s">
        <v>3542</v>
      </c>
      <c r="K1416" t="s">
        <v>3545</v>
      </c>
      <c r="L1416" t="s">
        <v>3563</v>
      </c>
      <c r="M1416" t="s">
        <v>3817</v>
      </c>
      <c r="N1416" t="s">
        <v>174</v>
      </c>
      <c r="O1416" t="s">
        <v>3971</v>
      </c>
      <c r="P1416" t="s">
        <v>4315</v>
      </c>
      <c r="Q1416" t="s">
        <v>4319</v>
      </c>
      <c r="R1416" t="s">
        <v>4323</v>
      </c>
      <c r="S1416" t="s">
        <v>5314</v>
      </c>
      <c r="T1416" t="s">
        <v>5439</v>
      </c>
      <c r="U1416" t="s">
        <v>4324</v>
      </c>
      <c r="V1416" t="s">
        <v>5817</v>
      </c>
      <c r="W1416" t="s">
        <v>6626</v>
      </c>
      <c r="AA1416" t="s">
        <v>6697</v>
      </c>
      <c r="AB1416" t="s">
        <v>6697</v>
      </c>
      <c r="AC1416" t="s">
        <v>6697</v>
      </c>
      <c r="AD1416" t="s">
        <v>6697</v>
      </c>
      <c r="AE1416" t="s">
        <v>6697</v>
      </c>
      <c r="AF1416" t="s">
        <v>6697</v>
      </c>
      <c r="AG1416" t="s">
        <v>6697</v>
      </c>
      <c r="AH1416" t="s">
        <v>6697</v>
      </c>
      <c r="AI1416" t="s">
        <v>6697</v>
      </c>
      <c r="AJ1416" t="s">
        <v>6697</v>
      </c>
      <c r="AK1416" t="s">
        <v>6697</v>
      </c>
      <c r="AL1416" t="s">
        <v>6697</v>
      </c>
      <c r="AM1416" t="s">
        <v>6697</v>
      </c>
      <c r="AN1416" t="s">
        <v>6699</v>
      </c>
      <c r="AO1416" t="s">
        <v>6697</v>
      </c>
      <c r="AP1416" t="s">
        <v>6697</v>
      </c>
      <c r="AQ1416" t="s">
        <v>6697</v>
      </c>
      <c r="AR1416" t="s">
        <v>6697</v>
      </c>
      <c r="AS1416" t="s">
        <v>6697</v>
      </c>
      <c r="AT1416">
        <v>17</v>
      </c>
      <c r="AU1416" t="s">
        <v>6697</v>
      </c>
      <c r="AV1416" t="s">
        <v>6697</v>
      </c>
      <c r="AW1416">
        <v>0</v>
      </c>
      <c r="AX1416" t="s">
        <v>6697</v>
      </c>
      <c r="AY1416" t="s">
        <v>6697</v>
      </c>
      <c r="BA1416" t="s">
        <v>6697</v>
      </c>
    </row>
    <row r="1417" spans="1:53">
      <c r="A1417" t="s">
        <v>739</v>
      </c>
      <c r="B1417" t="s">
        <v>647</v>
      </c>
      <c r="C1417" t="s">
        <v>1621</v>
      </c>
      <c r="D1417" t="s">
        <v>1676</v>
      </c>
      <c r="E1417" t="s">
        <v>1974</v>
      </c>
      <c r="F1417">
        <v>0</v>
      </c>
      <c r="G1417" t="s">
        <v>1977</v>
      </c>
      <c r="H1417" t="s">
        <v>1979</v>
      </c>
      <c r="I1417" t="s">
        <v>3389</v>
      </c>
      <c r="J1417" t="s">
        <v>3542</v>
      </c>
      <c r="K1417" t="s">
        <v>3545</v>
      </c>
      <c r="L1417" t="s">
        <v>3563</v>
      </c>
      <c r="M1417" t="s">
        <v>3971</v>
      </c>
      <c r="N1417" t="s">
        <v>174</v>
      </c>
      <c r="O1417" t="s">
        <v>4278</v>
      </c>
      <c r="P1417" t="s">
        <v>4315</v>
      </c>
      <c r="Q1417" t="s">
        <v>4319</v>
      </c>
      <c r="R1417" t="s">
        <v>4321</v>
      </c>
      <c r="S1417" t="s">
        <v>5315</v>
      </c>
      <c r="T1417" t="s">
        <v>5440</v>
      </c>
      <c r="U1417" t="s">
        <v>5440</v>
      </c>
      <c r="V1417" t="s">
        <v>5817</v>
      </c>
      <c r="W1417" t="s">
        <v>6628</v>
      </c>
      <c r="AA1417" t="s">
        <v>6697</v>
      </c>
      <c r="AB1417" t="s">
        <v>6697</v>
      </c>
      <c r="AC1417" t="s">
        <v>6697</v>
      </c>
      <c r="AD1417" t="s">
        <v>6697</v>
      </c>
      <c r="AE1417" t="s">
        <v>6697</v>
      </c>
      <c r="AF1417" t="s">
        <v>6697</v>
      </c>
      <c r="AG1417" t="s">
        <v>6697</v>
      </c>
      <c r="AH1417" t="s">
        <v>6697</v>
      </c>
      <c r="AI1417" t="s">
        <v>6697</v>
      </c>
      <c r="AJ1417" t="s">
        <v>6697</v>
      </c>
      <c r="AK1417" t="s">
        <v>6697</v>
      </c>
      <c r="AL1417" t="s">
        <v>6697</v>
      </c>
      <c r="AM1417" t="s">
        <v>6697</v>
      </c>
      <c r="AN1417" t="s">
        <v>6700</v>
      </c>
      <c r="AO1417" t="s">
        <v>6697</v>
      </c>
      <c r="AP1417" t="s">
        <v>6697</v>
      </c>
      <c r="AQ1417" t="s">
        <v>6697</v>
      </c>
      <c r="AR1417" t="s">
        <v>6697</v>
      </c>
      <c r="AS1417" t="s">
        <v>6697</v>
      </c>
      <c r="AT1417">
        <v>102</v>
      </c>
      <c r="AU1417" t="s">
        <v>6697</v>
      </c>
      <c r="AV1417" t="s">
        <v>6697</v>
      </c>
      <c r="AW1417">
        <v>0</v>
      </c>
      <c r="AX1417" t="s">
        <v>6697</v>
      </c>
      <c r="AY1417" t="s">
        <v>6697</v>
      </c>
      <c r="BA1417" t="s">
        <v>6697</v>
      </c>
    </row>
    <row r="1418" spans="1:53">
      <c r="A1418" t="s">
        <v>634</v>
      </c>
      <c r="B1418" t="s">
        <v>1280</v>
      </c>
      <c r="C1418" t="s">
        <v>1327</v>
      </c>
      <c r="D1418" t="s">
        <v>1721</v>
      </c>
      <c r="E1418" t="s">
        <v>1974</v>
      </c>
      <c r="F1418">
        <v>0</v>
      </c>
      <c r="G1418" t="s">
        <v>1977</v>
      </c>
      <c r="H1418" t="s">
        <v>1979</v>
      </c>
      <c r="I1418" t="s">
        <v>3390</v>
      </c>
      <c r="J1418" t="s">
        <v>3542</v>
      </c>
      <c r="K1418" t="s">
        <v>3545</v>
      </c>
      <c r="L1418" t="s">
        <v>3563</v>
      </c>
      <c r="M1418" t="s">
        <v>3967</v>
      </c>
      <c r="N1418" t="s">
        <v>174</v>
      </c>
      <c r="O1418" t="s">
        <v>3866</v>
      </c>
      <c r="P1418" t="s">
        <v>4315</v>
      </c>
      <c r="Q1418" t="s">
        <v>4319</v>
      </c>
      <c r="R1418" t="s">
        <v>4323</v>
      </c>
      <c r="S1418" t="s">
        <v>5316</v>
      </c>
      <c r="T1418" t="s">
        <v>5439</v>
      </c>
      <c r="U1418" t="s">
        <v>4324</v>
      </c>
      <c r="V1418" t="s">
        <v>5817</v>
      </c>
      <c r="W1418" t="s">
        <v>6629</v>
      </c>
      <c r="AA1418" t="s">
        <v>6697</v>
      </c>
      <c r="AB1418" t="s">
        <v>6697</v>
      </c>
      <c r="AC1418" t="s">
        <v>6697</v>
      </c>
      <c r="AD1418" t="s">
        <v>6697</v>
      </c>
      <c r="AE1418" t="s">
        <v>6697</v>
      </c>
      <c r="AF1418" t="s">
        <v>6697</v>
      </c>
      <c r="AG1418" t="s">
        <v>6697</v>
      </c>
      <c r="AH1418" t="s">
        <v>6697</v>
      </c>
      <c r="AI1418" t="s">
        <v>6697</v>
      </c>
      <c r="AJ1418" t="s">
        <v>6697</v>
      </c>
      <c r="AK1418" t="s">
        <v>6697</v>
      </c>
      <c r="AL1418" t="s">
        <v>6697</v>
      </c>
      <c r="AM1418" t="s">
        <v>6697</v>
      </c>
      <c r="AN1418" t="s">
        <v>6699</v>
      </c>
      <c r="AO1418" t="s">
        <v>6697</v>
      </c>
      <c r="AP1418" t="s">
        <v>6697</v>
      </c>
      <c r="AQ1418" t="s">
        <v>6697</v>
      </c>
      <c r="AR1418" t="s">
        <v>6697</v>
      </c>
      <c r="AS1418" t="s">
        <v>6697</v>
      </c>
      <c r="AT1418">
        <v>0</v>
      </c>
      <c r="AU1418" t="s">
        <v>6697</v>
      </c>
      <c r="AV1418" t="s">
        <v>6697</v>
      </c>
      <c r="AW1418">
        <v>2</v>
      </c>
      <c r="AX1418" t="s">
        <v>6697</v>
      </c>
      <c r="AY1418" t="s">
        <v>6697</v>
      </c>
      <c r="BA1418" t="s">
        <v>6697</v>
      </c>
    </row>
    <row r="1419" spans="1:53">
      <c r="A1419" t="s">
        <v>740</v>
      </c>
      <c r="B1419" t="s">
        <v>1281</v>
      </c>
      <c r="C1419" t="s">
        <v>1622</v>
      </c>
      <c r="D1419" t="s">
        <v>1954</v>
      </c>
      <c r="E1419" t="s">
        <v>1974</v>
      </c>
      <c r="F1419">
        <v>0</v>
      </c>
      <c r="G1419" t="s">
        <v>1977</v>
      </c>
      <c r="H1419" t="s">
        <v>1979</v>
      </c>
      <c r="I1419" t="s">
        <v>3391</v>
      </c>
      <c r="J1419" t="s">
        <v>3542</v>
      </c>
      <c r="K1419" t="s">
        <v>3545</v>
      </c>
      <c r="L1419" t="s">
        <v>3563</v>
      </c>
      <c r="M1419" t="s">
        <v>3990</v>
      </c>
      <c r="N1419" t="s">
        <v>174</v>
      </c>
      <c r="O1419" t="s">
        <v>3576</v>
      </c>
      <c r="P1419" t="s">
        <v>4315</v>
      </c>
      <c r="Q1419" t="s">
        <v>4319</v>
      </c>
      <c r="R1419" t="s">
        <v>4323</v>
      </c>
      <c r="S1419" t="s">
        <v>5317</v>
      </c>
      <c r="T1419" t="s">
        <v>5439</v>
      </c>
      <c r="U1419" t="s">
        <v>4324</v>
      </c>
      <c r="V1419" t="s">
        <v>5817</v>
      </c>
      <c r="W1419" t="s">
        <v>6630</v>
      </c>
      <c r="AA1419" t="s">
        <v>6697</v>
      </c>
      <c r="AB1419" t="s">
        <v>6697</v>
      </c>
      <c r="AC1419" t="s">
        <v>6697</v>
      </c>
      <c r="AD1419" t="s">
        <v>6697</v>
      </c>
      <c r="AE1419" t="s">
        <v>6697</v>
      </c>
      <c r="AF1419" t="s">
        <v>6697</v>
      </c>
      <c r="AG1419" t="s">
        <v>6697</v>
      </c>
      <c r="AH1419" t="s">
        <v>6697</v>
      </c>
      <c r="AI1419" t="s">
        <v>6697</v>
      </c>
      <c r="AJ1419" t="s">
        <v>6697</v>
      </c>
      <c r="AK1419" t="s">
        <v>6697</v>
      </c>
      <c r="AL1419" t="s">
        <v>6697</v>
      </c>
      <c r="AM1419" t="s">
        <v>6697</v>
      </c>
      <c r="AN1419" t="s">
        <v>6699</v>
      </c>
      <c r="AO1419" t="s">
        <v>6697</v>
      </c>
      <c r="AP1419" t="s">
        <v>6697</v>
      </c>
      <c r="AQ1419" t="s">
        <v>6697</v>
      </c>
      <c r="AR1419" t="s">
        <v>6697</v>
      </c>
      <c r="AS1419" t="s">
        <v>6697</v>
      </c>
      <c r="AT1419">
        <v>2</v>
      </c>
      <c r="AU1419" t="s">
        <v>6697</v>
      </c>
      <c r="AV1419" t="s">
        <v>6697</v>
      </c>
      <c r="AW1419">
        <v>1</v>
      </c>
      <c r="AX1419" t="s">
        <v>6697</v>
      </c>
      <c r="AY1419" t="s">
        <v>6697</v>
      </c>
      <c r="BA1419" t="s">
        <v>6697</v>
      </c>
    </row>
    <row r="1420" spans="1:53">
      <c r="A1420" t="s">
        <v>225</v>
      </c>
      <c r="B1420" t="s">
        <v>838</v>
      </c>
      <c r="C1420" t="s">
        <v>1327</v>
      </c>
      <c r="D1420" t="s">
        <v>1666</v>
      </c>
      <c r="E1420" t="s">
        <v>1974</v>
      </c>
      <c r="F1420">
        <v>0</v>
      </c>
      <c r="G1420" t="s">
        <v>1977</v>
      </c>
      <c r="H1420" t="s">
        <v>1979</v>
      </c>
      <c r="I1420" t="s">
        <v>3392</v>
      </c>
      <c r="J1420" t="s">
        <v>3542</v>
      </c>
      <c r="K1420" t="s">
        <v>3545</v>
      </c>
      <c r="L1420" t="s">
        <v>3563</v>
      </c>
      <c r="M1420" t="s">
        <v>3825</v>
      </c>
      <c r="N1420" t="s">
        <v>174</v>
      </c>
      <c r="O1420" t="s">
        <v>3971</v>
      </c>
      <c r="P1420" t="s">
        <v>4315</v>
      </c>
      <c r="Q1420" t="s">
        <v>4319</v>
      </c>
      <c r="R1420" t="s">
        <v>4323</v>
      </c>
      <c r="S1420" t="s">
        <v>4515</v>
      </c>
      <c r="T1420" t="s">
        <v>5439</v>
      </c>
      <c r="U1420" t="s">
        <v>4324</v>
      </c>
      <c r="V1420" t="s">
        <v>5817</v>
      </c>
      <c r="W1420" t="s">
        <v>6268</v>
      </c>
      <c r="AA1420" t="s">
        <v>6697</v>
      </c>
      <c r="AB1420" t="s">
        <v>6697</v>
      </c>
      <c r="AC1420" t="s">
        <v>6697</v>
      </c>
      <c r="AD1420" t="s">
        <v>6697</v>
      </c>
      <c r="AE1420" t="s">
        <v>6697</v>
      </c>
      <c r="AF1420" t="s">
        <v>6697</v>
      </c>
      <c r="AG1420" t="s">
        <v>6697</v>
      </c>
      <c r="AH1420" t="s">
        <v>6697</v>
      </c>
      <c r="AI1420" t="s">
        <v>6697</v>
      </c>
      <c r="AJ1420" t="s">
        <v>6697</v>
      </c>
      <c r="AK1420" t="s">
        <v>6697</v>
      </c>
      <c r="AL1420" t="s">
        <v>6697</v>
      </c>
      <c r="AM1420" t="s">
        <v>6697</v>
      </c>
      <c r="AN1420" t="s">
        <v>6699</v>
      </c>
      <c r="AO1420" t="s">
        <v>6697</v>
      </c>
      <c r="AP1420" t="s">
        <v>6697</v>
      </c>
      <c r="AQ1420" t="s">
        <v>6697</v>
      </c>
      <c r="AR1420" t="s">
        <v>6697</v>
      </c>
      <c r="AS1420" t="s">
        <v>6697</v>
      </c>
      <c r="AT1420">
        <v>0</v>
      </c>
      <c r="AU1420" t="s">
        <v>6697</v>
      </c>
      <c r="AV1420" t="s">
        <v>6697</v>
      </c>
      <c r="AW1420">
        <v>2</v>
      </c>
      <c r="AX1420" t="s">
        <v>6697</v>
      </c>
      <c r="AY1420" t="s">
        <v>6697</v>
      </c>
      <c r="BA1420" t="s">
        <v>6697</v>
      </c>
    </row>
    <row r="1421" spans="1:53">
      <c r="A1421" t="s">
        <v>572</v>
      </c>
      <c r="B1421" t="s">
        <v>1282</v>
      </c>
      <c r="C1421" t="s">
        <v>1534</v>
      </c>
      <c r="D1421" t="s">
        <v>193</v>
      </c>
      <c r="E1421" t="s">
        <v>1973</v>
      </c>
      <c r="F1421">
        <v>0</v>
      </c>
      <c r="G1421" t="s">
        <v>1977</v>
      </c>
      <c r="H1421" t="s">
        <v>1979</v>
      </c>
      <c r="I1421" t="s">
        <v>3393</v>
      </c>
      <c r="J1421" t="s">
        <v>3542</v>
      </c>
      <c r="K1421" t="s">
        <v>3544</v>
      </c>
      <c r="L1421" t="s">
        <v>3562</v>
      </c>
      <c r="M1421" t="s">
        <v>4009</v>
      </c>
      <c r="N1421" t="s">
        <v>193</v>
      </c>
      <c r="O1421" t="s">
        <v>4298</v>
      </c>
      <c r="P1421" t="s">
        <v>4315</v>
      </c>
      <c r="Q1421" t="s">
        <v>4319</v>
      </c>
      <c r="R1421" t="s">
        <v>4323</v>
      </c>
      <c r="S1421" t="s">
        <v>5044</v>
      </c>
      <c r="T1421" t="s">
        <v>5439</v>
      </c>
      <c r="U1421" t="s">
        <v>4324</v>
      </c>
      <c r="V1421" t="s">
        <v>5605</v>
      </c>
      <c r="W1421" t="s">
        <v>5804</v>
      </c>
      <c r="AA1421" t="s">
        <v>6697</v>
      </c>
      <c r="AB1421" t="s">
        <v>6697</v>
      </c>
      <c r="AC1421" t="s">
        <v>6697</v>
      </c>
      <c r="AD1421" t="s">
        <v>6697</v>
      </c>
      <c r="AE1421" t="s">
        <v>6697</v>
      </c>
      <c r="AF1421" t="s">
        <v>6697</v>
      </c>
      <c r="AG1421" t="s">
        <v>6697</v>
      </c>
      <c r="AH1421" t="s">
        <v>6697</v>
      </c>
      <c r="AI1421" t="s">
        <v>6697</v>
      </c>
      <c r="AJ1421" t="s">
        <v>6697</v>
      </c>
      <c r="AK1421" t="s">
        <v>6697</v>
      </c>
      <c r="AL1421" t="s">
        <v>6697</v>
      </c>
      <c r="AM1421" t="s">
        <v>6697</v>
      </c>
      <c r="AN1421" t="s">
        <v>6699</v>
      </c>
      <c r="AO1421" t="s">
        <v>6697</v>
      </c>
      <c r="AP1421" t="s">
        <v>6697</v>
      </c>
      <c r="AQ1421" t="s">
        <v>6697</v>
      </c>
      <c r="AR1421" t="s">
        <v>6697</v>
      </c>
      <c r="AS1421" t="s">
        <v>6697</v>
      </c>
      <c r="AT1421">
        <v>0</v>
      </c>
      <c r="AU1421" t="s">
        <v>6697</v>
      </c>
      <c r="AV1421" t="s">
        <v>6697</v>
      </c>
      <c r="AW1421">
        <v>0</v>
      </c>
      <c r="AX1421" t="s">
        <v>6697</v>
      </c>
      <c r="AY1421" t="s">
        <v>6697</v>
      </c>
      <c r="BA1421" t="s">
        <v>6697</v>
      </c>
    </row>
    <row r="1422" spans="1:53">
      <c r="A1422" t="s">
        <v>741</v>
      </c>
      <c r="B1422" t="s">
        <v>1283</v>
      </c>
      <c r="C1422" t="s">
        <v>1622</v>
      </c>
      <c r="D1422" t="s">
        <v>1954</v>
      </c>
      <c r="E1422" t="s">
        <v>1974</v>
      </c>
      <c r="F1422">
        <v>5</v>
      </c>
      <c r="G1422" t="s">
        <v>1977</v>
      </c>
      <c r="H1422" t="s">
        <v>1979</v>
      </c>
      <c r="I1422" t="s">
        <v>3394</v>
      </c>
      <c r="J1422" t="s">
        <v>3542</v>
      </c>
      <c r="K1422" t="s">
        <v>3545</v>
      </c>
      <c r="L1422" t="s">
        <v>3563</v>
      </c>
      <c r="M1422" t="s">
        <v>3954</v>
      </c>
      <c r="N1422" t="s">
        <v>174</v>
      </c>
      <c r="O1422" t="s">
        <v>3576</v>
      </c>
      <c r="P1422" t="s">
        <v>4315</v>
      </c>
      <c r="Q1422" t="s">
        <v>4319</v>
      </c>
      <c r="R1422" t="s">
        <v>4321</v>
      </c>
      <c r="S1422" t="s">
        <v>5318</v>
      </c>
      <c r="T1422" t="s">
        <v>5439</v>
      </c>
      <c r="U1422" t="s">
        <v>4324</v>
      </c>
      <c r="V1422" t="s">
        <v>5916</v>
      </c>
      <c r="W1422" t="s">
        <v>6631</v>
      </c>
      <c r="AA1422" t="s">
        <v>6697</v>
      </c>
      <c r="AB1422" t="s">
        <v>6697</v>
      </c>
      <c r="AC1422" t="s">
        <v>6697</v>
      </c>
      <c r="AD1422" t="s">
        <v>6697</v>
      </c>
      <c r="AE1422" t="s">
        <v>6697</v>
      </c>
      <c r="AF1422" t="s">
        <v>6699</v>
      </c>
      <c r="AG1422" t="s">
        <v>6697</v>
      </c>
      <c r="AH1422" t="s">
        <v>6697</v>
      </c>
      <c r="AI1422" t="s">
        <v>6697</v>
      </c>
      <c r="AJ1422" t="s">
        <v>6697</v>
      </c>
      <c r="AK1422" t="s">
        <v>6697</v>
      </c>
      <c r="AL1422" t="s">
        <v>6697</v>
      </c>
      <c r="AM1422" t="s">
        <v>6697</v>
      </c>
      <c r="AN1422" t="s">
        <v>6700</v>
      </c>
      <c r="AO1422" t="s">
        <v>6697</v>
      </c>
      <c r="AP1422" t="s">
        <v>6697</v>
      </c>
      <c r="AQ1422" t="s">
        <v>6697</v>
      </c>
      <c r="AR1422" t="s">
        <v>6697</v>
      </c>
      <c r="AS1422" t="s">
        <v>6697</v>
      </c>
      <c r="AT1422">
        <v>2</v>
      </c>
      <c r="AU1422" t="s">
        <v>6697</v>
      </c>
      <c r="AV1422" t="s">
        <v>6697</v>
      </c>
      <c r="AW1422">
        <v>1</v>
      </c>
      <c r="AX1422" t="s">
        <v>6697</v>
      </c>
      <c r="AY1422" t="s">
        <v>6697</v>
      </c>
      <c r="BA1422" t="s">
        <v>6697</v>
      </c>
    </row>
    <row r="1423" spans="1:53">
      <c r="A1423" t="s">
        <v>742</v>
      </c>
      <c r="B1423" t="s">
        <v>1263</v>
      </c>
      <c r="C1423" t="s">
        <v>1623</v>
      </c>
      <c r="D1423" t="s">
        <v>174</v>
      </c>
      <c r="E1423" t="s">
        <v>1974</v>
      </c>
      <c r="F1423">
        <v>15</v>
      </c>
      <c r="G1423" t="s">
        <v>1977</v>
      </c>
      <c r="H1423" t="s">
        <v>1979</v>
      </c>
      <c r="I1423" t="s">
        <v>3395</v>
      </c>
      <c r="J1423" t="s">
        <v>3542</v>
      </c>
      <c r="K1423" t="s">
        <v>3547</v>
      </c>
      <c r="L1423" t="s">
        <v>3563</v>
      </c>
      <c r="M1423" t="s">
        <v>3954</v>
      </c>
      <c r="N1423" t="s">
        <v>174</v>
      </c>
      <c r="O1423" t="s">
        <v>3576</v>
      </c>
      <c r="P1423" t="s">
        <v>4315</v>
      </c>
      <c r="Q1423" t="s">
        <v>4319</v>
      </c>
      <c r="R1423" t="s">
        <v>4321</v>
      </c>
      <c r="S1423" t="s">
        <v>5318</v>
      </c>
      <c r="T1423" t="s">
        <v>5441</v>
      </c>
      <c r="U1423" t="s">
        <v>5508</v>
      </c>
      <c r="V1423" t="s">
        <v>5618</v>
      </c>
      <c r="W1423" t="s">
        <v>5917</v>
      </c>
      <c r="AA1423" t="s">
        <v>6697</v>
      </c>
      <c r="AB1423" t="s">
        <v>6697</v>
      </c>
      <c r="AC1423" t="s">
        <v>6697</v>
      </c>
      <c r="AD1423" t="s">
        <v>6697</v>
      </c>
      <c r="AE1423" t="s">
        <v>6697</v>
      </c>
      <c r="AF1423" t="s">
        <v>6699</v>
      </c>
      <c r="AG1423" t="s">
        <v>6697</v>
      </c>
      <c r="AH1423" t="s">
        <v>6697</v>
      </c>
      <c r="AI1423" t="s">
        <v>6697</v>
      </c>
      <c r="AJ1423" t="s">
        <v>6698</v>
      </c>
      <c r="AK1423" t="s">
        <v>6697</v>
      </c>
      <c r="AL1423" t="s">
        <v>6697</v>
      </c>
      <c r="AM1423" t="s">
        <v>6697</v>
      </c>
      <c r="AN1423" t="s">
        <v>6700</v>
      </c>
      <c r="AO1423" t="s">
        <v>6697</v>
      </c>
      <c r="AP1423" t="s">
        <v>6697</v>
      </c>
      <c r="AQ1423" t="s">
        <v>6697</v>
      </c>
      <c r="AR1423" t="s">
        <v>6697</v>
      </c>
      <c r="AS1423" t="s">
        <v>6697</v>
      </c>
      <c r="AT1423">
        <v>8</v>
      </c>
      <c r="AU1423" t="s">
        <v>6697</v>
      </c>
      <c r="AV1423" t="s">
        <v>6703</v>
      </c>
      <c r="AW1423">
        <v>65535</v>
      </c>
      <c r="AX1423" t="s">
        <v>6703</v>
      </c>
      <c r="AY1423" t="s">
        <v>6697</v>
      </c>
      <c r="BA1423" t="s">
        <v>6697</v>
      </c>
    </row>
    <row r="1424" spans="1:53">
      <c r="A1424" t="s">
        <v>743</v>
      </c>
      <c r="B1424" t="s">
        <v>1284</v>
      </c>
      <c r="C1424" t="s">
        <v>1327</v>
      </c>
      <c r="D1424" t="s">
        <v>1721</v>
      </c>
      <c r="E1424" t="s">
        <v>1974</v>
      </c>
      <c r="F1424">
        <v>0</v>
      </c>
      <c r="G1424" t="s">
        <v>1977</v>
      </c>
      <c r="H1424" t="s">
        <v>1979</v>
      </c>
      <c r="I1424" t="s">
        <v>3396</v>
      </c>
      <c r="J1424" t="s">
        <v>3542</v>
      </c>
      <c r="K1424" t="s">
        <v>3545</v>
      </c>
      <c r="L1424" t="s">
        <v>3563</v>
      </c>
      <c r="M1424" t="s">
        <v>3954</v>
      </c>
      <c r="N1424" t="s">
        <v>174</v>
      </c>
      <c r="O1424" t="s">
        <v>4299</v>
      </c>
      <c r="P1424" t="s">
        <v>4315</v>
      </c>
      <c r="Q1424" t="s">
        <v>4319</v>
      </c>
      <c r="R1424" t="s">
        <v>4321</v>
      </c>
      <c r="S1424" t="s">
        <v>5319</v>
      </c>
      <c r="T1424" t="s">
        <v>5440</v>
      </c>
      <c r="U1424" t="s">
        <v>5440</v>
      </c>
      <c r="V1424" t="s">
        <v>5917</v>
      </c>
      <c r="W1424" t="s">
        <v>6632</v>
      </c>
      <c r="AA1424" t="s">
        <v>6697</v>
      </c>
      <c r="AB1424" t="s">
        <v>6697</v>
      </c>
      <c r="AC1424" t="s">
        <v>6697</v>
      </c>
      <c r="AD1424" t="s">
        <v>6697</v>
      </c>
      <c r="AE1424" t="s">
        <v>6697</v>
      </c>
      <c r="AF1424" t="s">
        <v>6697</v>
      </c>
      <c r="AG1424" t="s">
        <v>6697</v>
      </c>
      <c r="AH1424" t="s">
        <v>6697</v>
      </c>
      <c r="AI1424" t="s">
        <v>6697</v>
      </c>
      <c r="AJ1424" t="s">
        <v>6697</v>
      </c>
      <c r="AK1424" t="s">
        <v>6697</v>
      </c>
      <c r="AL1424" t="s">
        <v>6697</v>
      </c>
      <c r="AM1424" t="s">
        <v>6697</v>
      </c>
      <c r="AN1424" t="s">
        <v>6700</v>
      </c>
      <c r="AO1424" t="s">
        <v>6697</v>
      </c>
      <c r="AP1424" t="s">
        <v>6697</v>
      </c>
      <c r="AQ1424" t="s">
        <v>6697</v>
      </c>
      <c r="AR1424" t="s">
        <v>6697</v>
      </c>
      <c r="AS1424" t="s">
        <v>6697</v>
      </c>
      <c r="AT1424">
        <v>0</v>
      </c>
      <c r="AU1424" t="s">
        <v>6697</v>
      </c>
      <c r="AV1424" t="s">
        <v>6697</v>
      </c>
      <c r="AW1424">
        <v>2</v>
      </c>
      <c r="AX1424" t="s">
        <v>6697</v>
      </c>
      <c r="AY1424" t="s">
        <v>6697</v>
      </c>
      <c r="BA1424" t="s">
        <v>6697</v>
      </c>
    </row>
    <row r="1425" spans="1:53">
      <c r="A1425" t="s">
        <v>742</v>
      </c>
      <c r="B1425" t="s">
        <v>637</v>
      </c>
      <c r="C1425" t="s">
        <v>1624</v>
      </c>
      <c r="D1425" t="s">
        <v>174</v>
      </c>
      <c r="E1425" t="s">
        <v>1974</v>
      </c>
      <c r="F1425">
        <v>20</v>
      </c>
      <c r="G1425" t="s">
        <v>1977</v>
      </c>
      <c r="H1425" t="s">
        <v>1979</v>
      </c>
      <c r="I1425" t="s">
        <v>3397</v>
      </c>
      <c r="J1425" t="s">
        <v>3542</v>
      </c>
      <c r="K1425" t="s">
        <v>3545</v>
      </c>
      <c r="L1425" t="s">
        <v>3563</v>
      </c>
      <c r="M1425" t="s">
        <v>3954</v>
      </c>
      <c r="N1425" t="s">
        <v>174</v>
      </c>
      <c r="O1425" t="s">
        <v>3576</v>
      </c>
      <c r="P1425" t="s">
        <v>4315</v>
      </c>
      <c r="Q1425" t="s">
        <v>4319</v>
      </c>
      <c r="R1425" t="s">
        <v>4321</v>
      </c>
      <c r="S1425" t="s">
        <v>5320</v>
      </c>
      <c r="T1425" t="s">
        <v>5440</v>
      </c>
      <c r="U1425" t="s">
        <v>5474</v>
      </c>
      <c r="V1425" t="s">
        <v>5918</v>
      </c>
      <c r="W1425" t="s">
        <v>6633</v>
      </c>
      <c r="AA1425" t="s">
        <v>6697</v>
      </c>
      <c r="AB1425" t="s">
        <v>6697</v>
      </c>
      <c r="AC1425" t="s">
        <v>6697</v>
      </c>
      <c r="AD1425" t="s">
        <v>6697</v>
      </c>
      <c r="AE1425" t="s">
        <v>6698</v>
      </c>
      <c r="AF1425" t="s">
        <v>6697</v>
      </c>
      <c r="AG1425" t="s">
        <v>6697</v>
      </c>
      <c r="AH1425" t="s">
        <v>6697</v>
      </c>
      <c r="AI1425" t="s">
        <v>6697</v>
      </c>
      <c r="AJ1425" t="s">
        <v>6698</v>
      </c>
      <c r="AK1425" t="s">
        <v>6697</v>
      </c>
      <c r="AL1425" t="s">
        <v>6697</v>
      </c>
      <c r="AM1425" t="s">
        <v>6697</v>
      </c>
      <c r="AN1425" t="s">
        <v>6700</v>
      </c>
      <c r="AO1425" t="s">
        <v>6697</v>
      </c>
      <c r="AP1425" t="s">
        <v>6697</v>
      </c>
      <c r="AQ1425" t="s">
        <v>6697</v>
      </c>
      <c r="AR1425" t="s">
        <v>6697</v>
      </c>
      <c r="AS1425" t="s">
        <v>6697</v>
      </c>
      <c r="AT1425">
        <v>1</v>
      </c>
      <c r="AU1425" t="s">
        <v>6697</v>
      </c>
      <c r="AV1425" t="s">
        <v>6703</v>
      </c>
      <c r="AW1425">
        <v>65535</v>
      </c>
      <c r="AX1425" t="s">
        <v>6703</v>
      </c>
      <c r="AY1425" t="s">
        <v>6697</v>
      </c>
      <c r="BA1425" t="s">
        <v>6697</v>
      </c>
    </row>
    <row r="1426" spans="1:53">
      <c r="A1426" t="s">
        <v>741</v>
      </c>
      <c r="B1426" t="s">
        <v>1285</v>
      </c>
      <c r="C1426" t="s">
        <v>1624</v>
      </c>
      <c r="D1426" t="s">
        <v>174</v>
      </c>
      <c r="E1426" t="s">
        <v>1974</v>
      </c>
      <c r="F1426">
        <v>20</v>
      </c>
      <c r="G1426" t="s">
        <v>1977</v>
      </c>
      <c r="H1426" t="s">
        <v>1979</v>
      </c>
      <c r="I1426" t="s">
        <v>3398</v>
      </c>
      <c r="J1426" t="s">
        <v>3542</v>
      </c>
      <c r="K1426" t="s">
        <v>3545</v>
      </c>
      <c r="L1426" t="s">
        <v>3563</v>
      </c>
      <c r="M1426" t="s">
        <v>3954</v>
      </c>
      <c r="N1426" t="s">
        <v>174</v>
      </c>
      <c r="O1426" t="s">
        <v>3576</v>
      </c>
      <c r="P1426" t="s">
        <v>4315</v>
      </c>
      <c r="Q1426" t="s">
        <v>4319</v>
      </c>
      <c r="R1426" t="s">
        <v>4321</v>
      </c>
      <c r="S1426" t="s">
        <v>5320</v>
      </c>
      <c r="T1426" t="s">
        <v>5437</v>
      </c>
      <c r="U1426" t="s">
        <v>5500</v>
      </c>
      <c r="V1426" t="s">
        <v>5918</v>
      </c>
      <c r="W1426" t="s">
        <v>6633</v>
      </c>
      <c r="AA1426" t="s">
        <v>6697</v>
      </c>
      <c r="AB1426" t="s">
        <v>6697</v>
      </c>
      <c r="AC1426" t="s">
        <v>6697</v>
      </c>
      <c r="AD1426" t="s">
        <v>6697</v>
      </c>
      <c r="AE1426" t="s">
        <v>6698</v>
      </c>
      <c r="AF1426" t="s">
        <v>6697</v>
      </c>
      <c r="AG1426" t="s">
        <v>6697</v>
      </c>
      <c r="AH1426" t="s">
        <v>6697</v>
      </c>
      <c r="AI1426" t="s">
        <v>6697</v>
      </c>
      <c r="AJ1426" t="s">
        <v>6698</v>
      </c>
      <c r="AK1426" t="s">
        <v>6697</v>
      </c>
      <c r="AL1426" t="s">
        <v>6697</v>
      </c>
      <c r="AM1426" t="s">
        <v>6697</v>
      </c>
      <c r="AN1426" t="s">
        <v>6700</v>
      </c>
      <c r="AO1426" t="s">
        <v>6697</v>
      </c>
      <c r="AP1426" t="s">
        <v>6697</v>
      </c>
      <c r="AQ1426" t="s">
        <v>6697</v>
      </c>
      <c r="AR1426" t="s">
        <v>6697</v>
      </c>
      <c r="AS1426" t="s">
        <v>6697</v>
      </c>
      <c r="AT1426">
        <v>1</v>
      </c>
      <c r="AU1426" t="s">
        <v>6697</v>
      </c>
      <c r="AV1426" t="s">
        <v>6703</v>
      </c>
      <c r="AW1426">
        <v>65535</v>
      </c>
      <c r="AX1426" t="s">
        <v>6703</v>
      </c>
      <c r="AY1426" t="s">
        <v>6697</v>
      </c>
      <c r="BA1426" t="s">
        <v>6697</v>
      </c>
    </row>
    <row r="1427" spans="1:53">
      <c r="A1427" t="s">
        <v>744</v>
      </c>
      <c r="B1427" t="s">
        <v>1285</v>
      </c>
      <c r="C1427" t="s">
        <v>1625</v>
      </c>
      <c r="D1427" t="s">
        <v>174</v>
      </c>
      <c r="E1427" t="s">
        <v>1974</v>
      </c>
      <c r="F1427">
        <v>20</v>
      </c>
      <c r="G1427" t="s">
        <v>1977</v>
      </c>
      <c r="H1427" t="s">
        <v>1979</v>
      </c>
      <c r="I1427" t="s">
        <v>3399</v>
      </c>
      <c r="J1427" t="s">
        <v>3542</v>
      </c>
      <c r="K1427" t="s">
        <v>3545</v>
      </c>
      <c r="L1427" t="s">
        <v>3563</v>
      </c>
      <c r="M1427" t="s">
        <v>3954</v>
      </c>
      <c r="N1427" t="s">
        <v>174</v>
      </c>
      <c r="O1427" t="s">
        <v>3576</v>
      </c>
      <c r="P1427" t="s">
        <v>4315</v>
      </c>
      <c r="Q1427" t="s">
        <v>4319</v>
      </c>
      <c r="R1427" t="s">
        <v>4323</v>
      </c>
      <c r="S1427" t="s">
        <v>5320</v>
      </c>
      <c r="T1427" t="s">
        <v>5439</v>
      </c>
      <c r="U1427" t="s">
        <v>4324</v>
      </c>
      <c r="V1427" t="s">
        <v>5918</v>
      </c>
      <c r="W1427" t="s">
        <v>6633</v>
      </c>
      <c r="AA1427" t="s">
        <v>6697</v>
      </c>
      <c r="AB1427" t="s">
        <v>6697</v>
      </c>
      <c r="AC1427" t="s">
        <v>6697</v>
      </c>
      <c r="AD1427" t="s">
        <v>6697</v>
      </c>
      <c r="AE1427" t="s">
        <v>6698</v>
      </c>
      <c r="AF1427" t="s">
        <v>6697</v>
      </c>
      <c r="AG1427" t="s">
        <v>6697</v>
      </c>
      <c r="AH1427" t="s">
        <v>6697</v>
      </c>
      <c r="AI1427" t="s">
        <v>6697</v>
      </c>
      <c r="AJ1427" t="s">
        <v>6698</v>
      </c>
      <c r="AK1427" t="s">
        <v>6697</v>
      </c>
      <c r="AL1427" t="s">
        <v>6697</v>
      </c>
      <c r="AM1427" t="s">
        <v>6697</v>
      </c>
      <c r="AN1427" t="s">
        <v>6699</v>
      </c>
      <c r="AO1427" t="s">
        <v>6697</v>
      </c>
      <c r="AP1427" t="s">
        <v>6697</v>
      </c>
      <c r="AQ1427" t="s">
        <v>6697</v>
      </c>
      <c r="AR1427" t="s">
        <v>6697</v>
      </c>
      <c r="AS1427" t="s">
        <v>6697</v>
      </c>
      <c r="AT1427">
        <v>1</v>
      </c>
      <c r="AU1427" t="s">
        <v>6697</v>
      </c>
      <c r="AV1427" t="s">
        <v>6703</v>
      </c>
      <c r="AW1427">
        <v>65535</v>
      </c>
      <c r="AX1427" t="s">
        <v>6703</v>
      </c>
      <c r="AY1427" t="s">
        <v>6697</v>
      </c>
      <c r="BA1427" t="s">
        <v>6697</v>
      </c>
    </row>
    <row r="1428" spans="1:53">
      <c r="A1428" t="s">
        <v>576</v>
      </c>
      <c r="B1428" t="s">
        <v>523</v>
      </c>
      <c r="C1428" t="s">
        <v>1327</v>
      </c>
      <c r="D1428" t="s">
        <v>1660</v>
      </c>
      <c r="E1428" t="s">
        <v>1974</v>
      </c>
      <c r="F1428">
        <v>0</v>
      </c>
      <c r="G1428" t="s">
        <v>1977</v>
      </c>
      <c r="H1428" t="s">
        <v>1979</v>
      </c>
      <c r="I1428" t="s">
        <v>3400</v>
      </c>
      <c r="J1428" t="s">
        <v>3542</v>
      </c>
      <c r="K1428" t="s">
        <v>3545</v>
      </c>
      <c r="L1428" t="s">
        <v>3563</v>
      </c>
      <c r="M1428" t="s">
        <v>4017</v>
      </c>
      <c r="N1428" t="s">
        <v>174</v>
      </c>
      <c r="O1428" t="s">
        <v>4035</v>
      </c>
      <c r="P1428" t="s">
        <v>4315</v>
      </c>
      <c r="Q1428" t="s">
        <v>4319</v>
      </c>
      <c r="R1428" t="s">
        <v>4321</v>
      </c>
      <c r="S1428" t="s">
        <v>5321</v>
      </c>
      <c r="T1428" t="s">
        <v>5440</v>
      </c>
      <c r="U1428" t="s">
        <v>5440</v>
      </c>
      <c r="V1428" t="s">
        <v>5817</v>
      </c>
      <c r="W1428" t="s">
        <v>6634</v>
      </c>
      <c r="AA1428" t="s">
        <v>6697</v>
      </c>
      <c r="AB1428" t="s">
        <v>6697</v>
      </c>
      <c r="AC1428" t="s">
        <v>6697</v>
      </c>
      <c r="AD1428" t="s">
        <v>6697</v>
      </c>
      <c r="AE1428" t="s">
        <v>6697</v>
      </c>
      <c r="AF1428" t="s">
        <v>6697</v>
      </c>
      <c r="AG1428" t="s">
        <v>6697</v>
      </c>
      <c r="AH1428" t="s">
        <v>6697</v>
      </c>
      <c r="AI1428" t="s">
        <v>6697</v>
      </c>
      <c r="AJ1428" t="s">
        <v>6697</v>
      </c>
      <c r="AK1428" t="s">
        <v>6697</v>
      </c>
      <c r="AL1428" t="s">
        <v>6697</v>
      </c>
      <c r="AM1428" t="s">
        <v>6697</v>
      </c>
      <c r="AN1428" t="s">
        <v>6700</v>
      </c>
      <c r="AO1428" t="s">
        <v>6697</v>
      </c>
      <c r="AP1428" t="s">
        <v>6697</v>
      </c>
      <c r="AQ1428" t="s">
        <v>6697</v>
      </c>
      <c r="AR1428" t="s">
        <v>6697</v>
      </c>
      <c r="AS1428" t="s">
        <v>6697</v>
      </c>
      <c r="AT1428">
        <v>0</v>
      </c>
      <c r="AU1428" t="s">
        <v>6697</v>
      </c>
      <c r="AV1428" t="s">
        <v>6697</v>
      </c>
      <c r="AW1428">
        <v>1</v>
      </c>
      <c r="AX1428" t="s">
        <v>6697</v>
      </c>
      <c r="AY1428" t="s">
        <v>6697</v>
      </c>
      <c r="BA1428" t="s">
        <v>6697</v>
      </c>
    </row>
    <row r="1429" spans="1:53">
      <c r="A1429" t="s">
        <v>745</v>
      </c>
      <c r="B1429" t="s">
        <v>747</v>
      </c>
      <c r="C1429" t="s">
        <v>1327</v>
      </c>
      <c r="D1429" t="s">
        <v>1678</v>
      </c>
      <c r="E1429" t="s">
        <v>1974</v>
      </c>
      <c r="F1429">
        <v>0</v>
      </c>
      <c r="G1429" t="s">
        <v>1977</v>
      </c>
      <c r="H1429" t="s">
        <v>1979</v>
      </c>
      <c r="I1429" t="s">
        <v>3401</v>
      </c>
      <c r="J1429" t="s">
        <v>3542</v>
      </c>
      <c r="K1429" t="s">
        <v>3545</v>
      </c>
      <c r="L1429" t="s">
        <v>3563</v>
      </c>
      <c r="M1429" t="s">
        <v>4018</v>
      </c>
      <c r="N1429" t="s">
        <v>174</v>
      </c>
      <c r="O1429" t="s">
        <v>4020</v>
      </c>
      <c r="P1429" t="s">
        <v>4315</v>
      </c>
      <c r="Q1429" t="s">
        <v>4319</v>
      </c>
      <c r="R1429" t="s">
        <v>4322</v>
      </c>
      <c r="S1429" t="s">
        <v>5322</v>
      </c>
      <c r="T1429" t="s">
        <v>5439</v>
      </c>
      <c r="U1429" t="s">
        <v>4324</v>
      </c>
      <c r="V1429" t="s">
        <v>5817</v>
      </c>
      <c r="W1429" t="s">
        <v>5955</v>
      </c>
      <c r="AA1429" t="s">
        <v>6697</v>
      </c>
      <c r="AB1429" t="s">
        <v>6697</v>
      </c>
      <c r="AC1429" t="s">
        <v>6697</v>
      </c>
      <c r="AD1429" t="s">
        <v>6697</v>
      </c>
      <c r="AE1429" t="s">
        <v>6697</v>
      </c>
      <c r="AF1429" t="s">
        <v>6697</v>
      </c>
      <c r="AG1429" t="s">
        <v>6697</v>
      </c>
      <c r="AH1429" t="s">
        <v>6697</v>
      </c>
      <c r="AI1429" t="s">
        <v>6697</v>
      </c>
      <c r="AJ1429" t="s">
        <v>6697</v>
      </c>
      <c r="AK1429" t="s">
        <v>6697</v>
      </c>
      <c r="AL1429" t="s">
        <v>6697</v>
      </c>
      <c r="AM1429" t="s">
        <v>6697</v>
      </c>
      <c r="AN1429" t="s">
        <v>6697</v>
      </c>
      <c r="AO1429" t="s">
        <v>6697</v>
      </c>
      <c r="AP1429" t="s">
        <v>6697</v>
      </c>
      <c r="AQ1429" t="s">
        <v>6697</v>
      </c>
      <c r="AR1429" t="s">
        <v>6697</v>
      </c>
      <c r="AS1429" t="s">
        <v>6697</v>
      </c>
      <c r="AT1429">
        <v>0</v>
      </c>
      <c r="AU1429" t="s">
        <v>6697</v>
      </c>
      <c r="AV1429" t="s">
        <v>6697</v>
      </c>
      <c r="AW1429">
        <v>0</v>
      </c>
      <c r="AX1429" t="s">
        <v>6697</v>
      </c>
      <c r="AY1429" t="s">
        <v>6697</v>
      </c>
      <c r="BA1429" t="s">
        <v>6697</v>
      </c>
    </row>
    <row r="1430" spans="1:53">
      <c r="A1430" t="s">
        <v>746</v>
      </c>
      <c r="B1430" t="s">
        <v>1146</v>
      </c>
      <c r="C1430" t="s">
        <v>1626</v>
      </c>
      <c r="D1430" t="s">
        <v>1666</v>
      </c>
      <c r="E1430" t="s">
        <v>1974</v>
      </c>
      <c r="F1430">
        <v>0</v>
      </c>
      <c r="G1430" t="s">
        <v>1977</v>
      </c>
      <c r="H1430" t="s">
        <v>1979</v>
      </c>
      <c r="I1430" t="s">
        <v>3402</v>
      </c>
      <c r="J1430" t="s">
        <v>3542</v>
      </c>
      <c r="K1430" t="s">
        <v>3545</v>
      </c>
      <c r="L1430" t="s">
        <v>3563</v>
      </c>
      <c r="M1430" t="s">
        <v>4019</v>
      </c>
      <c r="N1430" t="s">
        <v>174</v>
      </c>
      <c r="O1430" t="s">
        <v>3576</v>
      </c>
      <c r="P1430" t="s">
        <v>4315</v>
      </c>
      <c r="Q1430" t="s">
        <v>4319</v>
      </c>
      <c r="R1430" t="s">
        <v>4323</v>
      </c>
      <c r="S1430" t="s">
        <v>5323</v>
      </c>
      <c r="T1430" t="s">
        <v>5439</v>
      </c>
      <c r="U1430" t="s">
        <v>4324</v>
      </c>
      <c r="V1430" t="s">
        <v>5817</v>
      </c>
      <c r="W1430" t="s">
        <v>5955</v>
      </c>
      <c r="AA1430" t="s">
        <v>6697</v>
      </c>
      <c r="AB1430" t="s">
        <v>6697</v>
      </c>
      <c r="AC1430" t="s">
        <v>6697</v>
      </c>
      <c r="AD1430" t="s">
        <v>6697</v>
      </c>
      <c r="AE1430" t="s">
        <v>6697</v>
      </c>
      <c r="AF1430" t="s">
        <v>6697</v>
      </c>
      <c r="AG1430" t="s">
        <v>6697</v>
      </c>
      <c r="AH1430" t="s">
        <v>6697</v>
      </c>
      <c r="AI1430" t="s">
        <v>6697</v>
      </c>
      <c r="AJ1430" t="s">
        <v>6697</v>
      </c>
      <c r="AK1430" t="s">
        <v>6697</v>
      </c>
      <c r="AL1430" t="s">
        <v>6697</v>
      </c>
      <c r="AM1430" t="s">
        <v>6697</v>
      </c>
      <c r="AN1430" t="s">
        <v>6699</v>
      </c>
      <c r="AO1430" t="s">
        <v>6697</v>
      </c>
      <c r="AP1430" t="s">
        <v>6697</v>
      </c>
      <c r="AQ1430" t="s">
        <v>6697</v>
      </c>
      <c r="AR1430" t="s">
        <v>6697</v>
      </c>
      <c r="AS1430" t="s">
        <v>6697</v>
      </c>
      <c r="AT1430">
        <v>2</v>
      </c>
      <c r="AU1430" t="s">
        <v>6697</v>
      </c>
      <c r="AV1430" t="s">
        <v>6697</v>
      </c>
      <c r="AW1430">
        <v>2</v>
      </c>
      <c r="AX1430" t="s">
        <v>6697</v>
      </c>
      <c r="AY1430" t="s">
        <v>6697</v>
      </c>
      <c r="BA1430" t="s">
        <v>6697</v>
      </c>
    </row>
    <row r="1431" spans="1:53">
      <c r="A1431" t="s">
        <v>747</v>
      </c>
      <c r="B1431" t="s">
        <v>747</v>
      </c>
      <c r="C1431" t="s">
        <v>1327</v>
      </c>
      <c r="D1431" t="s">
        <v>1678</v>
      </c>
      <c r="E1431" t="s">
        <v>1974</v>
      </c>
      <c r="F1431">
        <v>0</v>
      </c>
      <c r="G1431" t="s">
        <v>1977</v>
      </c>
      <c r="H1431" t="s">
        <v>1979</v>
      </c>
      <c r="I1431" t="s">
        <v>3403</v>
      </c>
      <c r="J1431" t="s">
        <v>3542</v>
      </c>
      <c r="K1431" t="s">
        <v>3545</v>
      </c>
      <c r="L1431" t="s">
        <v>3563</v>
      </c>
      <c r="M1431" t="s">
        <v>4020</v>
      </c>
      <c r="N1431" t="s">
        <v>174</v>
      </c>
      <c r="O1431" t="s">
        <v>4020</v>
      </c>
      <c r="P1431" t="s">
        <v>4315</v>
      </c>
      <c r="Q1431" t="s">
        <v>4319</v>
      </c>
      <c r="R1431" t="s">
        <v>4323</v>
      </c>
      <c r="S1431" t="s">
        <v>5324</v>
      </c>
      <c r="T1431" t="s">
        <v>5439</v>
      </c>
      <c r="U1431" t="s">
        <v>4324</v>
      </c>
      <c r="V1431" t="s">
        <v>5817</v>
      </c>
      <c r="W1431" t="s">
        <v>5955</v>
      </c>
      <c r="AA1431" t="s">
        <v>6697</v>
      </c>
      <c r="AB1431" t="s">
        <v>6697</v>
      </c>
      <c r="AC1431" t="s">
        <v>6697</v>
      </c>
      <c r="AD1431" t="s">
        <v>6697</v>
      </c>
      <c r="AE1431" t="s">
        <v>6697</v>
      </c>
      <c r="AF1431" t="s">
        <v>6697</v>
      </c>
      <c r="AG1431" t="s">
        <v>6697</v>
      </c>
      <c r="AH1431" t="s">
        <v>6697</v>
      </c>
      <c r="AI1431" t="s">
        <v>6697</v>
      </c>
      <c r="AJ1431" t="s">
        <v>6697</v>
      </c>
      <c r="AK1431" t="s">
        <v>6697</v>
      </c>
      <c r="AL1431" t="s">
        <v>6697</v>
      </c>
      <c r="AM1431" t="s">
        <v>6697</v>
      </c>
      <c r="AN1431" t="s">
        <v>6699</v>
      </c>
      <c r="AO1431" t="s">
        <v>6697</v>
      </c>
      <c r="AP1431" t="s">
        <v>6697</v>
      </c>
      <c r="AQ1431" t="s">
        <v>6697</v>
      </c>
      <c r="AR1431" t="s">
        <v>6697</v>
      </c>
      <c r="AS1431" t="s">
        <v>6697</v>
      </c>
      <c r="AT1431">
        <v>0</v>
      </c>
      <c r="AU1431" t="s">
        <v>6697</v>
      </c>
      <c r="AV1431" t="s">
        <v>6697</v>
      </c>
      <c r="AW1431">
        <v>0</v>
      </c>
      <c r="AX1431" t="s">
        <v>6697</v>
      </c>
      <c r="AY1431" t="s">
        <v>6697</v>
      </c>
      <c r="BA1431" t="s">
        <v>6697</v>
      </c>
    </row>
    <row r="1432" spans="1:53">
      <c r="A1432" t="s">
        <v>747</v>
      </c>
      <c r="B1432" t="s">
        <v>747</v>
      </c>
      <c r="C1432" t="s">
        <v>1627</v>
      </c>
      <c r="D1432" t="s">
        <v>174</v>
      </c>
      <c r="E1432" t="s">
        <v>1974</v>
      </c>
      <c r="F1432">
        <v>10</v>
      </c>
      <c r="G1432" t="s">
        <v>1977</v>
      </c>
      <c r="H1432" t="s">
        <v>1979</v>
      </c>
      <c r="I1432" t="s">
        <v>3404</v>
      </c>
      <c r="J1432" t="s">
        <v>3542</v>
      </c>
      <c r="K1432" t="s">
        <v>3547</v>
      </c>
      <c r="L1432" t="s">
        <v>3563</v>
      </c>
      <c r="M1432" t="s">
        <v>4020</v>
      </c>
      <c r="N1432" t="s">
        <v>174</v>
      </c>
      <c r="O1432" t="s">
        <v>4020</v>
      </c>
      <c r="P1432" t="s">
        <v>4315</v>
      </c>
      <c r="Q1432" t="s">
        <v>4319</v>
      </c>
      <c r="R1432" t="s">
        <v>4323</v>
      </c>
      <c r="S1432" t="s">
        <v>5325</v>
      </c>
      <c r="T1432" t="s">
        <v>5439</v>
      </c>
      <c r="U1432" t="s">
        <v>4324</v>
      </c>
      <c r="V1432" t="s">
        <v>5817</v>
      </c>
      <c r="W1432" t="s">
        <v>5955</v>
      </c>
      <c r="AA1432" t="s">
        <v>6697</v>
      </c>
      <c r="AB1432" t="s">
        <v>6697</v>
      </c>
      <c r="AC1432" t="s">
        <v>6697</v>
      </c>
      <c r="AD1432" t="s">
        <v>6697</v>
      </c>
      <c r="AE1432" t="s">
        <v>6697</v>
      </c>
      <c r="AF1432" t="s">
        <v>6697</v>
      </c>
      <c r="AG1432" t="s">
        <v>6697</v>
      </c>
      <c r="AH1432" t="s">
        <v>6697</v>
      </c>
      <c r="AI1432" t="s">
        <v>6697</v>
      </c>
      <c r="AJ1432" t="s">
        <v>6698</v>
      </c>
      <c r="AK1432" t="s">
        <v>6697</v>
      </c>
      <c r="AL1432" t="s">
        <v>6697</v>
      </c>
      <c r="AM1432" t="s">
        <v>6697</v>
      </c>
      <c r="AN1432" t="s">
        <v>6699</v>
      </c>
      <c r="AO1432" t="s">
        <v>6697</v>
      </c>
      <c r="AP1432" t="s">
        <v>6697</v>
      </c>
      <c r="AQ1432" t="s">
        <v>6697</v>
      </c>
      <c r="AR1432" t="s">
        <v>6697</v>
      </c>
      <c r="AS1432" t="s">
        <v>6697</v>
      </c>
      <c r="AT1432">
        <v>1</v>
      </c>
      <c r="AU1432" t="s">
        <v>6697</v>
      </c>
      <c r="AV1432" t="s">
        <v>6703</v>
      </c>
      <c r="AW1432">
        <v>65535</v>
      </c>
      <c r="AX1432" t="s">
        <v>6703</v>
      </c>
      <c r="AY1432" t="s">
        <v>6697</v>
      </c>
      <c r="BA1432" t="s">
        <v>6697</v>
      </c>
    </row>
    <row r="1433" spans="1:53">
      <c r="A1433" t="s">
        <v>747</v>
      </c>
      <c r="B1433" t="s">
        <v>747</v>
      </c>
      <c r="C1433" t="s">
        <v>1327</v>
      </c>
      <c r="D1433" t="s">
        <v>1955</v>
      </c>
      <c r="E1433" t="s">
        <v>1974</v>
      </c>
      <c r="F1433">
        <v>10</v>
      </c>
      <c r="G1433" t="s">
        <v>1977</v>
      </c>
      <c r="H1433" t="s">
        <v>1979</v>
      </c>
      <c r="I1433" t="s">
        <v>3405</v>
      </c>
      <c r="J1433" t="s">
        <v>3542</v>
      </c>
      <c r="K1433" t="s">
        <v>3545</v>
      </c>
      <c r="L1433" t="s">
        <v>3563</v>
      </c>
      <c r="M1433" t="s">
        <v>4020</v>
      </c>
      <c r="N1433" t="s">
        <v>174</v>
      </c>
      <c r="O1433" t="s">
        <v>4020</v>
      </c>
      <c r="P1433" t="s">
        <v>4315</v>
      </c>
      <c r="Q1433" t="s">
        <v>4319</v>
      </c>
      <c r="R1433" t="s">
        <v>4323</v>
      </c>
      <c r="S1433" t="s">
        <v>5324</v>
      </c>
      <c r="T1433" t="s">
        <v>5439</v>
      </c>
      <c r="U1433" t="s">
        <v>4324</v>
      </c>
      <c r="V1433" t="s">
        <v>5817</v>
      </c>
      <c r="W1433" t="s">
        <v>5955</v>
      </c>
      <c r="AA1433" t="s">
        <v>6697</v>
      </c>
      <c r="AB1433" t="s">
        <v>6697</v>
      </c>
      <c r="AC1433" t="s">
        <v>6697</v>
      </c>
      <c r="AD1433" t="s">
        <v>6697</v>
      </c>
      <c r="AE1433" t="s">
        <v>6697</v>
      </c>
      <c r="AF1433" t="s">
        <v>6697</v>
      </c>
      <c r="AG1433" t="s">
        <v>6697</v>
      </c>
      <c r="AH1433" t="s">
        <v>6697</v>
      </c>
      <c r="AI1433" t="s">
        <v>6697</v>
      </c>
      <c r="AJ1433" t="s">
        <v>6698</v>
      </c>
      <c r="AK1433" t="s">
        <v>6697</v>
      </c>
      <c r="AL1433" t="s">
        <v>6697</v>
      </c>
      <c r="AM1433" t="s">
        <v>6697</v>
      </c>
      <c r="AN1433" t="s">
        <v>6699</v>
      </c>
      <c r="AO1433" t="s">
        <v>6697</v>
      </c>
      <c r="AP1433" t="s">
        <v>6697</v>
      </c>
      <c r="AQ1433" t="s">
        <v>6697</v>
      </c>
      <c r="AR1433" t="s">
        <v>6697</v>
      </c>
      <c r="AS1433" t="s">
        <v>6697</v>
      </c>
      <c r="AT1433">
        <v>0</v>
      </c>
      <c r="AU1433" t="s">
        <v>6697</v>
      </c>
      <c r="AV1433" t="s">
        <v>6697</v>
      </c>
      <c r="AW1433">
        <v>20378</v>
      </c>
      <c r="AX1433" t="s">
        <v>6703</v>
      </c>
      <c r="AY1433" t="s">
        <v>6697</v>
      </c>
      <c r="BA1433" t="s">
        <v>6697</v>
      </c>
    </row>
    <row r="1434" spans="1:53">
      <c r="A1434" t="s">
        <v>746</v>
      </c>
      <c r="B1434" t="s">
        <v>747</v>
      </c>
      <c r="C1434" t="s">
        <v>1327</v>
      </c>
      <c r="D1434" t="s">
        <v>1678</v>
      </c>
      <c r="E1434" t="s">
        <v>1974</v>
      </c>
      <c r="F1434">
        <v>0</v>
      </c>
      <c r="G1434" t="s">
        <v>1977</v>
      </c>
      <c r="H1434" t="s">
        <v>1979</v>
      </c>
      <c r="I1434" t="s">
        <v>3406</v>
      </c>
      <c r="J1434" t="s">
        <v>3542</v>
      </c>
      <c r="K1434" t="s">
        <v>3545</v>
      </c>
      <c r="L1434" t="s">
        <v>3563</v>
      </c>
      <c r="M1434" t="s">
        <v>4021</v>
      </c>
      <c r="N1434" t="s">
        <v>174</v>
      </c>
      <c r="O1434" t="s">
        <v>4020</v>
      </c>
      <c r="P1434" t="s">
        <v>4315</v>
      </c>
      <c r="Q1434" t="s">
        <v>4319</v>
      </c>
      <c r="R1434" t="s">
        <v>4323</v>
      </c>
      <c r="S1434" t="s">
        <v>5326</v>
      </c>
      <c r="T1434" t="s">
        <v>5439</v>
      </c>
      <c r="U1434" t="s">
        <v>4324</v>
      </c>
      <c r="V1434" t="s">
        <v>5817</v>
      </c>
      <c r="W1434" t="s">
        <v>5955</v>
      </c>
      <c r="AA1434" t="s">
        <v>6697</v>
      </c>
      <c r="AB1434" t="s">
        <v>6697</v>
      </c>
      <c r="AC1434" t="s">
        <v>6697</v>
      </c>
      <c r="AD1434" t="s">
        <v>6697</v>
      </c>
      <c r="AE1434" t="s">
        <v>6697</v>
      </c>
      <c r="AF1434" t="s">
        <v>6697</v>
      </c>
      <c r="AG1434" t="s">
        <v>6697</v>
      </c>
      <c r="AH1434" t="s">
        <v>6697</v>
      </c>
      <c r="AI1434" t="s">
        <v>6697</v>
      </c>
      <c r="AJ1434" t="s">
        <v>6697</v>
      </c>
      <c r="AK1434" t="s">
        <v>6697</v>
      </c>
      <c r="AL1434" t="s">
        <v>6697</v>
      </c>
      <c r="AM1434" t="s">
        <v>6697</v>
      </c>
      <c r="AN1434" t="s">
        <v>6699</v>
      </c>
      <c r="AO1434" t="s">
        <v>6697</v>
      </c>
      <c r="AP1434" t="s">
        <v>6697</v>
      </c>
      <c r="AQ1434" t="s">
        <v>6697</v>
      </c>
      <c r="AR1434" t="s">
        <v>6697</v>
      </c>
      <c r="AS1434" t="s">
        <v>6697</v>
      </c>
      <c r="AT1434">
        <v>0</v>
      </c>
      <c r="AU1434" t="s">
        <v>6697</v>
      </c>
      <c r="AV1434" t="s">
        <v>6697</v>
      </c>
      <c r="AW1434">
        <v>0</v>
      </c>
      <c r="AX1434" t="s">
        <v>6697</v>
      </c>
      <c r="AY1434" t="s">
        <v>6697</v>
      </c>
      <c r="BA1434" t="s">
        <v>6697</v>
      </c>
    </row>
    <row r="1435" spans="1:53">
      <c r="A1435" t="s">
        <v>748</v>
      </c>
      <c r="B1435" t="s">
        <v>748</v>
      </c>
      <c r="C1435" t="s">
        <v>1628</v>
      </c>
      <c r="D1435" t="s">
        <v>1667</v>
      </c>
      <c r="E1435" t="s">
        <v>1974</v>
      </c>
      <c r="F1435">
        <v>0</v>
      </c>
      <c r="G1435" t="s">
        <v>1977</v>
      </c>
      <c r="H1435" t="s">
        <v>1979</v>
      </c>
      <c r="I1435" t="s">
        <v>3407</v>
      </c>
      <c r="J1435" t="s">
        <v>3542</v>
      </c>
      <c r="K1435" t="s">
        <v>3545</v>
      </c>
      <c r="L1435" t="s">
        <v>3563</v>
      </c>
      <c r="M1435" t="s">
        <v>4020</v>
      </c>
      <c r="N1435" t="s">
        <v>174</v>
      </c>
      <c r="O1435" t="s">
        <v>4020</v>
      </c>
      <c r="P1435" t="s">
        <v>4315</v>
      </c>
      <c r="Q1435" t="s">
        <v>4319</v>
      </c>
      <c r="R1435" t="s">
        <v>4322</v>
      </c>
      <c r="S1435" t="s">
        <v>5327</v>
      </c>
      <c r="T1435" t="s">
        <v>5440</v>
      </c>
      <c r="U1435" t="s">
        <v>5440</v>
      </c>
      <c r="V1435" t="s">
        <v>5817</v>
      </c>
      <c r="W1435" t="s">
        <v>6635</v>
      </c>
      <c r="AA1435" t="s">
        <v>6697</v>
      </c>
      <c r="AB1435" t="s">
        <v>6697</v>
      </c>
      <c r="AC1435" t="s">
        <v>6697</v>
      </c>
      <c r="AD1435" t="s">
        <v>6697</v>
      </c>
      <c r="AE1435" t="s">
        <v>6697</v>
      </c>
      <c r="AF1435" t="s">
        <v>6697</v>
      </c>
      <c r="AG1435" t="s">
        <v>6697</v>
      </c>
      <c r="AH1435" t="s">
        <v>6697</v>
      </c>
      <c r="AI1435" t="s">
        <v>6697</v>
      </c>
      <c r="AJ1435" t="s">
        <v>6697</v>
      </c>
      <c r="AK1435" t="s">
        <v>6697</v>
      </c>
      <c r="AL1435" t="s">
        <v>6697</v>
      </c>
      <c r="AM1435" t="s">
        <v>6697</v>
      </c>
      <c r="AN1435" t="s">
        <v>6697</v>
      </c>
      <c r="AO1435" t="s">
        <v>6697</v>
      </c>
      <c r="AP1435" t="s">
        <v>6697</v>
      </c>
      <c r="AQ1435" t="s">
        <v>6697</v>
      </c>
      <c r="AR1435" t="s">
        <v>6697</v>
      </c>
      <c r="AS1435" t="s">
        <v>6697</v>
      </c>
      <c r="AT1435">
        <v>1</v>
      </c>
      <c r="AU1435" t="s">
        <v>6697</v>
      </c>
      <c r="AV1435" t="s">
        <v>6697</v>
      </c>
      <c r="AW1435">
        <v>1</v>
      </c>
      <c r="AX1435" t="s">
        <v>6697</v>
      </c>
      <c r="AY1435" t="s">
        <v>6697</v>
      </c>
      <c r="BA1435" t="s">
        <v>6697</v>
      </c>
    </row>
    <row r="1436" spans="1:53">
      <c r="A1436" t="s">
        <v>749</v>
      </c>
      <c r="B1436" t="s">
        <v>750</v>
      </c>
      <c r="C1436" t="s">
        <v>1629</v>
      </c>
      <c r="D1436" t="s">
        <v>1667</v>
      </c>
      <c r="E1436" t="s">
        <v>1974</v>
      </c>
      <c r="F1436">
        <v>0</v>
      </c>
      <c r="G1436" t="s">
        <v>1977</v>
      </c>
      <c r="H1436" t="s">
        <v>1979</v>
      </c>
      <c r="I1436" t="s">
        <v>3408</v>
      </c>
      <c r="J1436" t="s">
        <v>3542</v>
      </c>
      <c r="K1436" t="s">
        <v>3545</v>
      </c>
      <c r="L1436" t="s">
        <v>3563</v>
      </c>
      <c r="M1436" t="s">
        <v>4019</v>
      </c>
      <c r="N1436" t="s">
        <v>174</v>
      </c>
      <c r="O1436" t="s">
        <v>3576</v>
      </c>
      <c r="P1436" t="s">
        <v>4315</v>
      </c>
      <c r="Q1436" t="s">
        <v>4319</v>
      </c>
      <c r="R1436" t="s">
        <v>4322</v>
      </c>
      <c r="S1436" t="s">
        <v>5328</v>
      </c>
      <c r="T1436" t="s">
        <v>5440</v>
      </c>
      <c r="U1436" t="s">
        <v>5440</v>
      </c>
      <c r="V1436" t="s">
        <v>5817</v>
      </c>
      <c r="W1436" t="s">
        <v>5955</v>
      </c>
      <c r="AA1436" t="s">
        <v>6697</v>
      </c>
      <c r="AB1436" t="s">
        <v>6697</v>
      </c>
      <c r="AC1436" t="s">
        <v>6697</v>
      </c>
      <c r="AD1436" t="s">
        <v>6697</v>
      </c>
      <c r="AE1436" t="s">
        <v>6697</v>
      </c>
      <c r="AF1436" t="s">
        <v>6697</v>
      </c>
      <c r="AG1436" t="s">
        <v>6697</v>
      </c>
      <c r="AH1436" t="s">
        <v>6697</v>
      </c>
      <c r="AI1436" t="s">
        <v>6697</v>
      </c>
      <c r="AJ1436" t="s">
        <v>6697</v>
      </c>
      <c r="AK1436" t="s">
        <v>6697</v>
      </c>
      <c r="AL1436" t="s">
        <v>6697</v>
      </c>
      <c r="AM1436" t="s">
        <v>6697</v>
      </c>
      <c r="AN1436" t="s">
        <v>6697</v>
      </c>
      <c r="AO1436" t="s">
        <v>6697</v>
      </c>
      <c r="AP1436" t="s">
        <v>6697</v>
      </c>
      <c r="AQ1436" t="s">
        <v>6697</v>
      </c>
      <c r="AR1436" t="s">
        <v>6697</v>
      </c>
      <c r="AS1436" t="s">
        <v>6697</v>
      </c>
      <c r="AT1436">
        <v>2</v>
      </c>
      <c r="AU1436" t="s">
        <v>6697</v>
      </c>
      <c r="AV1436" t="s">
        <v>6697</v>
      </c>
      <c r="AW1436">
        <v>1</v>
      </c>
      <c r="AX1436" t="s">
        <v>6697</v>
      </c>
      <c r="AY1436" t="s">
        <v>6697</v>
      </c>
      <c r="BA1436" t="s">
        <v>6697</v>
      </c>
    </row>
    <row r="1437" spans="1:53">
      <c r="A1437" t="s">
        <v>749</v>
      </c>
      <c r="B1437" t="s">
        <v>1146</v>
      </c>
      <c r="C1437" t="s">
        <v>1630</v>
      </c>
      <c r="D1437" t="s">
        <v>1956</v>
      </c>
      <c r="E1437" t="s">
        <v>1974</v>
      </c>
      <c r="F1437">
        <v>0</v>
      </c>
      <c r="G1437" t="s">
        <v>1977</v>
      </c>
      <c r="H1437" t="s">
        <v>1979</v>
      </c>
      <c r="I1437" t="s">
        <v>3409</v>
      </c>
      <c r="J1437" t="s">
        <v>3542</v>
      </c>
      <c r="K1437" t="s">
        <v>3545</v>
      </c>
      <c r="L1437" t="s">
        <v>3563</v>
      </c>
      <c r="M1437" t="s">
        <v>4019</v>
      </c>
      <c r="N1437" t="s">
        <v>174</v>
      </c>
      <c r="O1437" t="s">
        <v>3576</v>
      </c>
      <c r="P1437" t="s">
        <v>4315</v>
      </c>
      <c r="Q1437" t="s">
        <v>4319</v>
      </c>
      <c r="R1437" t="s">
        <v>4321</v>
      </c>
      <c r="S1437" t="s">
        <v>5329</v>
      </c>
      <c r="T1437" t="s">
        <v>5439</v>
      </c>
      <c r="U1437" t="s">
        <v>4324</v>
      </c>
      <c r="V1437" t="s">
        <v>5817</v>
      </c>
      <c r="W1437" t="s">
        <v>6636</v>
      </c>
      <c r="AA1437" t="s">
        <v>6697</v>
      </c>
      <c r="AB1437" t="s">
        <v>6697</v>
      </c>
      <c r="AC1437" t="s">
        <v>6697</v>
      </c>
      <c r="AD1437" t="s">
        <v>6697</v>
      </c>
      <c r="AE1437" t="s">
        <v>6697</v>
      </c>
      <c r="AF1437" t="s">
        <v>6697</v>
      </c>
      <c r="AG1437" t="s">
        <v>6697</v>
      </c>
      <c r="AH1437" t="s">
        <v>6697</v>
      </c>
      <c r="AI1437" t="s">
        <v>6697</v>
      </c>
      <c r="AJ1437" t="s">
        <v>6697</v>
      </c>
      <c r="AK1437" t="s">
        <v>6697</v>
      </c>
      <c r="AL1437" t="s">
        <v>6697</v>
      </c>
      <c r="AM1437" t="s">
        <v>6697</v>
      </c>
      <c r="AN1437" t="s">
        <v>6700</v>
      </c>
      <c r="AO1437" t="s">
        <v>6697</v>
      </c>
      <c r="AP1437" t="s">
        <v>6697</v>
      </c>
      <c r="AQ1437" t="s">
        <v>6697</v>
      </c>
      <c r="AR1437" t="s">
        <v>6697</v>
      </c>
      <c r="AS1437" t="s">
        <v>6697</v>
      </c>
      <c r="AT1437">
        <v>4</v>
      </c>
      <c r="AU1437" t="s">
        <v>6697</v>
      </c>
      <c r="AV1437" t="s">
        <v>6697</v>
      </c>
      <c r="AW1437">
        <v>2</v>
      </c>
      <c r="AX1437" t="s">
        <v>6697</v>
      </c>
      <c r="AY1437" t="s">
        <v>6697</v>
      </c>
      <c r="BA1437" t="s">
        <v>6697</v>
      </c>
    </row>
    <row r="1438" spans="1:53">
      <c r="A1438" t="s">
        <v>750</v>
      </c>
      <c r="B1438" t="s">
        <v>749</v>
      </c>
      <c r="C1438" t="s">
        <v>1462</v>
      </c>
      <c r="D1438" t="s">
        <v>1667</v>
      </c>
      <c r="E1438" t="s">
        <v>1974</v>
      </c>
      <c r="F1438">
        <v>0</v>
      </c>
      <c r="G1438" t="s">
        <v>1977</v>
      </c>
      <c r="H1438" t="s">
        <v>1979</v>
      </c>
      <c r="I1438" t="s">
        <v>3410</v>
      </c>
      <c r="J1438" t="s">
        <v>3542</v>
      </c>
      <c r="K1438" t="s">
        <v>3545</v>
      </c>
      <c r="L1438" t="s">
        <v>3563</v>
      </c>
      <c r="M1438" t="s">
        <v>3576</v>
      </c>
      <c r="N1438" t="s">
        <v>174</v>
      </c>
      <c r="O1438" t="s">
        <v>4019</v>
      </c>
      <c r="P1438" t="s">
        <v>4315</v>
      </c>
      <c r="Q1438" t="s">
        <v>4319</v>
      </c>
      <c r="R1438" t="s">
        <v>4321</v>
      </c>
      <c r="S1438" t="s">
        <v>5330</v>
      </c>
      <c r="T1438" t="s">
        <v>5439</v>
      </c>
      <c r="U1438" t="s">
        <v>4324</v>
      </c>
      <c r="V1438" t="s">
        <v>5817</v>
      </c>
      <c r="W1438" t="s">
        <v>6637</v>
      </c>
      <c r="AA1438" t="s">
        <v>6697</v>
      </c>
      <c r="AB1438" t="s">
        <v>6697</v>
      </c>
      <c r="AC1438" t="s">
        <v>6697</v>
      </c>
      <c r="AD1438" t="s">
        <v>6697</v>
      </c>
      <c r="AE1438" t="s">
        <v>6697</v>
      </c>
      <c r="AF1438" t="s">
        <v>6697</v>
      </c>
      <c r="AG1438" t="s">
        <v>6697</v>
      </c>
      <c r="AH1438" t="s">
        <v>6697</v>
      </c>
      <c r="AI1438" t="s">
        <v>6697</v>
      </c>
      <c r="AJ1438" t="s">
        <v>6697</v>
      </c>
      <c r="AK1438" t="s">
        <v>6697</v>
      </c>
      <c r="AL1438" t="s">
        <v>6697</v>
      </c>
      <c r="AM1438" t="s">
        <v>6697</v>
      </c>
      <c r="AN1438" t="s">
        <v>6700</v>
      </c>
      <c r="AO1438" t="s">
        <v>6697</v>
      </c>
      <c r="AP1438" t="s">
        <v>6697</v>
      </c>
      <c r="AQ1438" t="s">
        <v>6697</v>
      </c>
      <c r="AR1438" t="s">
        <v>6697</v>
      </c>
      <c r="AS1438" t="s">
        <v>6697</v>
      </c>
      <c r="AT1438">
        <v>1</v>
      </c>
      <c r="AU1438" t="s">
        <v>6697</v>
      </c>
      <c r="AV1438" t="s">
        <v>6697</v>
      </c>
      <c r="AW1438">
        <v>1</v>
      </c>
      <c r="AX1438" t="s">
        <v>6697</v>
      </c>
      <c r="AY1438" t="s">
        <v>6697</v>
      </c>
      <c r="BA1438" t="s">
        <v>6697</v>
      </c>
    </row>
    <row r="1439" spans="1:53">
      <c r="A1439" t="s">
        <v>576</v>
      </c>
      <c r="B1439" t="s">
        <v>523</v>
      </c>
      <c r="C1439" t="s">
        <v>1628</v>
      </c>
      <c r="D1439" t="s">
        <v>1667</v>
      </c>
      <c r="E1439" t="s">
        <v>1974</v>
      </c>
      <c r="F1439">
        <v>0</v>
      </c>
      <c r="G1439" t="s">
        <v>1977</v>
      </c>
      <c r="H1439" t="s">
        <v>1979</v>
      </c>
      <c r="I1439" t="s">
        <v>3411</v>
      </c>
      <c r="J1439" t="s">
        <v>3542</v>
      </c>
      <c r="K1439" t="s">
        <v>3545</v>
      </c>
      <c r="L1439" t="s">
        <v>3563</v>
      </c>
      <c r="M1439" t="s">
        <v>4017</v>
      </c>
      <c r="N1439" t="s">
        <v>174</v>
      </c>
      <c r="O1439" t="s">
        <v>4035</v>
      </c>
      <c r="P1439" t="s">
        <v>4315</v>
      </c>
      <c r="Q1439" t="s">
        <v>4319</v>
      </c>
      <c r="R1439" t="s">
        <v>4322</v>
      </c>
      <c r="S1439" t="s">
        <v>5331</v>
      </c>
      <c r="T1439" t="s">
        <v>5440</v>
      </c>
      <c r="U1439" t="s">
        <v>5440</v>
      </c>
      <c r="V1439" t="s">
        <v>5817</v>
      </c>
      <c r="W1439" t="s">
        <v>6612</v>
      </c>
      <c r="AA1439" t="s">
        <v>6697</v>
      </c>
      <c r="AB1439" t="s">
        <v>6697</v>
      </c>
      <c r="AC1439" t="s">
        <v>6697</v>
      </c>
      <c r="AD1439" t="s">
        <v>6697</v>
      </c>
      <c r="AE1439" t="s">
        <v>6697</v>
      </c>
      <c r="AF1439" t="s">
        <v>6697</v>
      </c>
      <c r="AG1439" t="s">
        <v>6697</v>
      </c>
      <c r="AH1439" t="s">
        <v>6697</v>
      </c>
      <c r="AI1439" t="s">
        <v>6697</v>
      </c>
      <c r="AJ1439" t="s">
        <v>6697</v>
      </c>
      <c r="AK1439" t="s">
        <v>6697</v>
      </c>
      <c r="AL1439" t="s">
        <v>6697</v>
      </c>
      <c r="AM1439" t="s">
        <v>6697</v>
      </c>
      <c r="AN1439" t="s">
        <v>6697</v>
      </c>
      <c r="AO1439" t="s">
        <v>6697</v>
      </c>
      <c r="AP1439" t="s">
        <v>6697</v>
      </c>
      <c r="AQ1439" t="s">
        <v>6697</v>
      </c>
      <c r="AR1439" t="s">
        <v>6697</v>
      </c>
      <c r="AS1439" t="s">
        <v>6697</v>
      </c>
      <c r="AT1439">
        <v>1</v>
      </c>
      <c r="AU1439" t="s">
        <v>6697</v>
      </c>
      <c r="AV1439" t="s">
        <v>6697</v>
      </c>
      <c r="AW1439">
        <v>1</v>
      </c>
      <c r="AX1439" t="s">
        <v>6697</v>
      </c>
      <c r="AY1439" t="s">
        <v>6697</v>
      </c>
      <c r="BA1439" t="s">
        <v>6697</v>
      </c>
    </row>
    <row r="1440" spans="1:53">
      <c r="A1440" t="s">
        <v>751</v>
      </c>
      <c r="B1440" t="s">
        <v>751</v>
      </c>
      <c r="C1440" t="s">
        <v>1631</v>
      </c>
      <c r="D1440" t="s">
        <v>1677</v>
      </c>
      <c r="E1440" t="s">
        <v>1973</v>
      </c>
      <c r="F1440">
        <v>0</v>
      </c>
      <c r="G1440" t="s">
        <v>1977</v>
      </c>
      <c r="H1440" t="s">
        <v>1979</v>
      </c>
      <c r="I1440" t="s">
        <v>3412</v>
      </c>
      <c r="J1440" t="s">
        <v>3542</v>
      </c>
      <c r="K1440" t="s">
        <v>3544</v>
      </c>
      <c r="L1440" t="s">
        <v>3562</v>
      </c>
      <c r="M1440" t="s">
        <v>4022</v>
      </c>
      <c r="N1440" t="s">
        <v>193</v>
      </c>
      <c r="O1440" t="s">
        <v>4022</v>
      </c>
      <c r="P1440" t="s">
        <v>4315</v>
      </c>
      <c r="Q1440" t="s">
        <v>4319</v>
      </c>
      <c r="R1440" t="s">
        <v>4323</v>
      </c>
      <c r="S1440" t="s">
        <v>5332</v>
      </c>
      <c r="T1440" t="s">
        <v>5439</v>
      </c>
      <c r="U1440" t="s">
        <v>4324</v>
      </c>
      <c r="V1440" t="s">
        <v>5616</v>
      </c>
      <c r="W1440" t="s">
        <v>6612</v>
      </c>
      <c r="AA1440" t="s">
        <v>6697</v>
      </c>
      <c r="AB1440" t="s">
        <v>6697</v>
      </c>
      <c r="AC1440" t="s">
        <v>6697</v>
      </c>
      <c r="AD1440" t="s">
        <v>6697</v>
      </c>
      <c r="AE1440" t="s">
        <v>6697</v>
      </c>
      <c r="AF1440" t="s">
        <v>6697</v>
      </c>
      <c r="AG1440" t="s">
        <v>6697</v>
      </c>
      <c r="AH1440" t="s">
        <v>6697</v>
      </c>
      <c r="AI1440" t="s">
        <v>6697</v>
      </c>
      <c r="AJ1440" t="s">
        <v>6697</v>
      </c>
      <c r="AK1440" t="s">
        <v>6697</v>
      </c>
      <c r="AL1440" t="s">
        <v>6697</v>
      </c>
      <c r="AM1440" t="s">
        <v>6697</v>
      </c>
      <c r="AN1440" t="s">
        <v>6699</v>
      </c>
      <c r="AO1440" t="s">
        <v>6697</v>
      </c>
      <c r="AP1440" t="s">
        <v>6697</v>
      </c>
      <c r="AQ1440" t="s">
        <v>6697</v>
      </c>
      <c r="AR1440" t="s">
        <v>6697</v>
      </c>
      <c r="AS1440" t="s">
        <v>6697</v>
      </c>
      <c r="AT1440">
        <v>0</v>
      </c>
      <c r="AU1440" t="s">
        <v>6697</v>
      </c>
      <c r="AV1440" t="s">
        <v>6697</v>
      </c>
      <c r="AW1440">
        <v>0</v>
      </c>
      <c r="AX1440" t="s">
        <v>6697</v>
      </c>
      <c r="AY1440" t="s">
        <v>6697</v>
      </c>
      <c r="BA1440" t="s">
        <v>6697</v>
      </c>
    </row>
    <row r="1441" spans="1:53">
      <c r="A1441" t="s">
        <v>749</v>
      </c>
      <c r="B1441" t="s">
        <v>1147</v>
      </c>
      <c r="C1441" t="s">
        <v>1628</v>
      </c>
      <c r="D1441" t="s">
        <v>1667</v>
      </c>
      <c r="E1441" t="s">
        <v>1974</v>
      </c>
      <c r="F1441">
        <v>0</v>
      </c>
      <c r="G1441" t="s">
        <v>1977</v>
      </c>
      <c r="H1441" t="s">
        <v>1979</v>
      </c>
      <c r="I1441" t="s">
        <v>3413</v>
      </c>
      <c r="J1441" t="s">
        <v>3542</v>
      </c>
      <c r="K1441" t="s">
        <v>3545</v>
      </c>
      <c r="L1441" t="s">
        <v>3563</v>
      </c>
      <c r="M1441" t="s">
        <v>4023</v>
      </c>
      <c r="N1441" t="s">
        <v>174</v>
      </c>
      <c r="O1441" t="s">
        <v>4249</v>
      </c>
      <c r="P1441" t="s">
        <v>4315</v>
      </c>
      <c r="Q1441" t="s">
        <v>4319</v>
      </c>
      <c r="R1441" t="s">
        <v>4322</v>
      </c>
      <c r="S1441" t="s">
        <v>5333</v>
      </c>
      <c r="T1441" t="s">
        <v>5440</v>
      </c>
      <c r="U1441" t="s">
        <v>5440</v>
      </c>
      <c r="V1441" t="s">
        <v>5817</v>
      </c>
      <c r="W1441" t="s">
        <v>6612</v>
      </c>
      <c r="AA1441" t="s">
        <v>6697</v>
      </c>
      <c r="AB1441" t="s">
        <v>6697</v>
      </c>
      <c r="AC1441" t="s">
        <v>6697</v>
      </c>
      <c r="AD1441" t="s">
        <v>6697</v>
      </c>
      <c r="AE1441" t="s">
        <v>6697</v>
      </c>
      <c r="AF1441" t="s">
        <v>6697</v>
      </c>
      <c r="AG1441" t="s">
        <v>6697</v>
      </c>
      <c r="AH1441" t="s">
        <v>6697</v>
      </c>
      <c r="AI1441" t="s">
        <v>6697</v>
      </c>
      <c r="AJ1441" t="s">
        <v>6697</v>
      </c>
      <c r="AK1441" t="s">
        <v>6697</v>
      </c>
      <c r="AL1441" t="s">
        <v>6697</v>
      </c>
      <c r="AM1441" t="s">
        <v>6697</v>
      </c>
      <c r="AN1441" t="s">
        <v>6697</v>
      </c>
      <c r="AO1441" t="s">
        <v>6697</v>
      </c>
      <c r="AP1441" t="s">
        <v>6697</v>
      </c>
      <c r="AQ1441" t="s">
        <v>6697</v>
      </c>
      <c r="AR1441" t="s">
        <v>6697</v>
      </c>
      <c r="AS1441" t="s">
        <v>6697</v>
      </c>
      <c r="AT1441">
        <v>1</v>
      </c>
      <c r="AU1441" t="s">
        <v>6697</v>
      </c>
      <c r="AV1441" t="s">
        <v>6697</v>
      </c>
      <c r="AW1441">
        <v>1</v>
      </c>
      <c r="AX1441" t="s">
        <v>6697</v>
      </c>
      <c r="AY1441" t="s">
        <v>6697</v>
      </c>
      <c r="BA1441" t="s">
        <v>6697</v>
      </c>
    </row>
    <row r="1442" spans="1:53">
      <c r="A1442" t="s">
        <v>749</v>
      </c>
      <c r="B1442" t="s">
        <v>1286</v>
      </c>
      <c r="C1442" t="s">
        <v>1628</v>
      </c>
      <c r="D1442" t="s">
        <v>1667</v>
      </c>
      <c r="E1442" t="s">
        <v>1974</v>
      </c>
      <c r="F1442">
        <v>0</v>
      </c>
      <c r="G1442" t="s">
        <v>1977</v>
      </c>
      <c r="H1442" t="s">
        <v>1979</v>
      </c>
      <c r="I1442" t="s">
        <v>3414</v>
      </c>
      <c r="J1442" t="s">
        <v>3542</v>
      </c>
      <c r="K1442" t="s">
        <v>3545</v>
      </c>
      <c r="L1442" t="s">
        <v>3563</v>
      </c>
      <c r="M1442" t="s">
        <v>4021</v>
      </c>
      <c r="N1442" t="s">
        <v>174</v>
      </c>
      <c r="O1442" t="s">
        <v>4018</v>
      </c>
      <c r="P1442" t="s">
        <v>4315</v>
      </c>
      <c r="Q1442" t="s">
        <v>4319</v>
      </c>
      <c r="R1442" t="s">
        <v>4322</v>
      </c>
      <c r="S1442" t="s">
        <v>5333</v>
      </c>
      <c r="T1442" t="s">
        <v>5440</v>
      </c>
      <c r="U1442" t="s">
        <v>5440</v>
      </c>
      <c r="V1442" t="s">
        <v>5817</v>
      </c>
      <c r="W1442" t="s">
        <v>6612</v>
      </c>
      <c r="AA1442" t="s">
        <v>6697</v>
      </c>
      <c r="AB1442" t="s">
        <v>6697</v>
      </c>
      <c r="AC1442" t="s">
        <v>6697</v>
      </c>
      <c r="AD1442" t="s">
        <v>6697</v>
      </c>
      <c r="AE1442" t="s">
        <v>6697</v>
      </c>
      <c r="AF1442" t="s">
        <v>6697</v>
      </c>
      <c r="AG1442" t="s">
        <v>6697</v>
      </c>
      <c r="AH1442" t="s">
        <v>6697</v>
      </c>
      <c r="AI1442" t="s">
        <v>6697</v>
      </c>
      <c r="AJ1442" t="s">
        <v>6697</v>
      </c>
      <c r="AK1442" t="s">
        <v>6697</v>
      </c>
      <c r="AL1442" t="s">
        <v>6697</v>
      </c>
      <c r="AM1442" t="s">
        <v>6697</v>
      </c>
      <c r="AN1442" t="s">
        <v>6697</v>
      </c>
      <c r="AO1442" t="s">
        <v>6697</v>
      </c>
      <c r="AP1442" t="s">
        <v>6697</v>
      </c>
      <c r="AQ1442" t="s">
        <v>6697</v>
      </c>
      <c r="AR1442" t="s">
        <v>6697</v>
      </c>
      <c r="AS1442" t="s">
        <v>6697</v>
      </c>
      <c r="AT1442">
        <v>1</v>
      </c>
      <c r="AU1442" t="s">
        <v>6697</v>
      </c>
      <c r="AV1442" t="s">
        <v>6697</v>
      </c>
      <c r="AW1442">
        <v>1</v>
      </c>
      <c r="AX1442" t="s">
        <v>6697</v>
      </c>
      <c r="AY1442" t="s">
        <v>6697</v>
      </c>
      <c r="BA1442" t="s">
        <v>6697</v>
      </c>
    </row>
    <row r="1443" spans="1:53">
      <c r="A1443" t="s">
        <v>752</v>
      </c>
      <c r="B1443" t="s">
        <v>1287</v>
      </c>
      <c r="C1443" t="s">
        <v>1325</v>
      </c>
      <c r="D1443" t="s">
        <v>1957</v>
      </c>
      <c r="E1443" t="s">
        <v>1973</v>
      </c>
      <c r="F1443">
        <v>0</v>
      </c>
      <c r="G1443" t="s">
        <v>1977</v>
      </c>
      <c r="H1443" t="s">
        <v>1979</v>
      </c>
      <c r="I1443" t="s">
        <v>3415</v>
      </c>
      <c r="J1443" t="s">
        <v>3542</v>
      </c>
      <c r="K1443" t="s">
        <v>3544</v>
      </c>
      <c r="L1443" t="s">
        <v>3562</v>
      </c>
      <c r="M1443" t="s">
        <v>4024</v>
      </c>
      <c r="N1443" t="s">
        <v>193</v>
      </c>
      <c r="O1443" t="s">
        <v>4300</v>
      </c>
      <c r="P1443" t="s">
        <v>4315</v>
      </c>
      <c r="Q1443" t="s">
        <v>4319</v>
      </c>
      <c r="R1443" t="s">
        <v>4323</v>
      </c>
      <c r="S1443" t="s">
        <v>5334</v>
      </c>
      <c r="T1443" t="s">
        <v>5439</v>
      </c>
      <c r="U1443" t="s">
        <v>4324</v>
      </c>
      <c r="V1443" t="s">
        <v>5616</v>
      </c>
      <c r="W1443" t="s">
        <v>6638</v>
      </c>
      <c r="AA1443" t="s">
        <v>6697</v>
      </c>
      <c r="AB1443" t="s">
        <v>6697</v>
      </c>
      <c r="AC1443" t="s">
        <v>6697</v>
      </c>
      <c r="AD1443" t="s">
        <v>6697</v>
      </c>
      <c r="AE1443" t="s">
        <v>6697</v>
      </c>
      <c r="AF1443" t="s">
        <v>6697</v>
      </c>
      <c r="AG1443" t="s">
        <v>6697</v>
      </c>
      <c r="AH1443" t="s">
        <v>6697</v>
      </c>
      <c r="AI1443" t="s">
        <v>6697</v>
      </c>
      <c r="AJ1443" t="s">
        <v>6697</v>
      </c>
      <c r="AK1443" t="s">
        <v>6697</v>
      </c>
      <c r="AL1443" t="s">
        <v>6697</v>
      </c>
      <c r="AM1443" t="s">
        <v>6697</v>
      </c>
      <c r="AN1443" t="s">
        <v>6699</v>
      </c>
      <c r="AO1443" t="s">
        <v>6697</v>
      </c>
      <c r="AP1443" t="s">
        <v>6697</v>
      </c>
      <c r="AQ1443" t="s">
        <v>6697</v>
      </c>
      <c r="AR1443" t="s">
        <v>6697</v>
      </c>
      <c r="AS1443" t="s">
        <v>6697</v>
      </c>
      <c r="AT1443">
        <v>0</v>
      </c>
      <c r="AU1443" t="s">
        <v>6697</v>
      </c>
      <c r="AV1443" t="s">
        <v>6697</v>
      </c>
      <c r="AW1443">
        <v>0</v>
      </c>
      <c r="AX1443" t="s">
        <v>6697</v>
      </c>
      <c r="AY1443" t="s">
        <v>6697</v>
      </c>
      <c r="BA1443" t="s">
        <v>6697</v>
      </c>
    </row>
    <row r="1444" spans="1:53">
      <c r="A1444" t="s">
        <v>752</v>
      </c>
      <c r="B1444" t="s">
        <v>1288</v>
      </c>
      <c r="C1444" t="s">
        <v>1632</v>
      </c>
      <c r="D1444" t="s">
        <v>193</v>
      </c>
      <c r="E1444" t="s">
        <v>1973</v>
      </c>
      <c r="F1444">
        <v>0</v>
      </c>
      <c r="G1444" t="s">
        <v>1977</v>
      </c>
      <c r="H1444" t="s">
        <v>1979</v>
      </c>
      <c r="I1444" t="s">
        <v>3416</v>
      </c>
      <c r="J1444" t="s">
        <v>3542</v>
      </c>
      <c r="K1444" t="s">
        <v>3544</v>
      </c>
      <c r="L1444" t="s">
        <v>3562</v>
      </c>
      <c r="M1444" t="s">
        <v>4025</v>
      </c>
      <c r="N1444" t="s">
        <v>193</v>
      </c>
      <c r="O1444" t="s">
        <v>4022</v>
      </c>
      <c r="P1444" t="s">
        <v>4315</v>
      </c>
      <c r="Q1444" t="s">
        <v>4319</v>
      </c>
      <c r="R1444" t="s">
        <v>4323</v>
      </c>
      <c r="S1444" t="s">
        <v>5335</v>
      </c>
      <c r="T1444" t="s">
        <v>5443</v>
      </c>
      <c r="U1444" t="s">
        <v>5557</v>
      </c>
      <c r="V1444" t="s">
        <v>5616</v>
      </c>
      <c r="W1444" t="s">
        <v>6638</v>
      </c>
      <c r="AA1444" t="s">
        <v>6697</v>
      </c>
      <c r="AB1444" t="s">
        <v>6697</v>
      </c>
      <c r="AC1444" t="s">
        <v>6697</v>
      </c>
      <c r="AD1444" t="s">
        <v>6697</v>
      </c>
      <c r="AE1444" t="s">
        <v>6697</v>
      </c>
      <c r="AF1444" t="s">
        <v>6697</v>
      </c>
      <c r="AG1444" t="s">
        <v>6697</v>
      </c>
      <c r="AH1444" t="s">
        <v>6697</v>
      </c>
      <c r="AI1444" t="s">
        <v>6697</v>
      </c>
      <c r="AJ1444" t="s">
        <v>6697</v>
      </c>
      <c r="AK1444" t="s">
        <v>6697</v>
      </c>
      <c r="AL1444" t="s">
        <v>6697</v>
      </c>
      <c r="AM1444" t="s">
        <v>6697</v>
      </c>
      <c r="AN1444" t="s">
        <v>6699</v>
      </c>
      <c r="AO1444" t="s">
        <v>6697</v>
      </c>
      <c r="AP1444" t="s">
        <v>6697</v>
      </c>
      <c r="AQ1444" t="s">
        <v>6697</v>
      </c>
      <c r="AR1444" t="s">
        <v>6697</v>
      </c>
      <c r="AS1444" t="s">
        <v>6697</v>
      </c>
      <c r="AT1444">
        <v>0</v>
      </c>
      <c r="AU1444" t="s">
        <v>6697</v>
      </c>
      <c r="AV1444" t="s">
        <v>6697</v>
      </c>
      <c r="AW1444">
        <v>0</v>
      </c>
      <c r="AX1444" t="s">
        <v>6697</v>
      </c>
      <c r="AY1444" t="s">
        <v>6697</v>
      </c>
      <c r="BA1444" t="s">
        <v>6697</v>
      </c>
    </row>
    <row r="1445" spans="1:53">
      <c r="A1445" t="s">
        <v>753</v>
      </c>
      <c r="B1445" t="s">
        <v>1289</v>
      </c>
      <c r="C1445" t="s">
        <v>1325</v>
      </c>
      <c r="D1445" t="s">
        <v>1880</v>
      </c>
      <c r="E1445" t="s">
        <v>1973</v>
      </c>
      <c r="F1445">
        <v>0</v>
      </c>
      <c r="G1445" t="s">
        <v>1977</v>
      </c>
      <c r="H1445" t="s">
        <v>1979</v>
      </c>
      <c r="I1445" t="s">
        <v>3417</v>
      </c>
      <c r="J1445" t="s">
        <v>3542</v>
      </c>
      <c r="K1445" t="s">
        <v>3544</v>
      </c>
      <c r="L1445" t="s">
        <v>3562</v>
      </c>
      <c r="M1445" t="s">
        <v>4025</v>
      </c>
      <c r="N1445" t="s">
        <v>193</v>
      </c>
      <c r="O1445" t="s">
        <v>4025</v>
      </c>
      <c r="P1445" t="s">
        <v>4315</v>
      </c>
      <c r="Q1445" t="s">
        <v>4319</v>
      </c>
      <c r="R1445" t="s">
        <v>4323</v>
      </c>
      <c r="S1445" t="s">
        <v>5336</v>
      </c>
      <c r="T1445" t="s">
        <v>5439</v>
      </c>
      <c r="U1445" t="s">
        <v>4324</v>
      </c>
      <c r="V1445" t="s">
        <v>5616</v>
      </c>
      <c r="W1445" t="s">
        <v>6639</v>
      </c>
      <c r="AA1445" t="s">
        <v>6697</v>
      </c>
      <c r="AB1445" t="s">
        <v>6697</v>
      </c>
      <c r="AC1445" t="s">
        <v>6697</v>
      </c>
      <c r="AD1445" t="s">
        <v>6697</v>
      </c>
      <c r="AE1445" t="s">
        <v>6697</v>
      </c>
      <c r="AF1445" t="s">
        <v>6697</v>
      </c>
      <c r="AG1445" t="s">
        <v>6697</v>
      </c>
      <c r="AH1445" t="s">
        <v>6697</v>
      </c>
      <c r="AI1445" t="s">
        <v>6697</v>
      </c>
      <c r="AJ1445" t="s">
        <v>6697</v>
      </c>
      <c r="AK1445" t="s">
        <v>6697</v>
      </c>
      <c r="AL1445" t="s">
        <v>6697</v>
      </c>
      <c r="AM1445" t="s">
        <v>6697</v>
      </c>
      <c r="AN1445" t="s">
        <v>6699</v>
      </c>
      <c r="AO1445" t="s">
        <v>6697</v>
      </c>
      <c r="AP1445" t="s">
        <v>6697</v>
      </c>
      <c r="AQ1445" t="s">
        <v>6697</v>
      </c>
      <c r="AR1445" t="s">
        <v>6697</v>
      </c>
      <c r="AS1445" t="s">
        <v>6697</v>
      </c>
      <c r="AT1445">
        <v>0</v>
      </c>
      <c r="AU1445" t="s">
        <v>6697</v>
      </c>
      <c r="AV1445" t="s">
        <v>6697</v>
      </c>
      <c r="AW1445">
        <v>0</v>
      </c>
      <c r="AX1445" t="s">
        <v>6697</v>
      </c>
      <c r="AY1445" t="s">
        <v>6697</v>
      </c>
      <c r="BA1445" t="s">
        <v>6697</v>
      </c>
    </row>
    <row r="1446" spans="1:53">
      <c r="A1446" t="s">
        <v>754</v>
      </c>
      <c r="B1446" t="s">
        <v>1290</v>
      </c>
      <c r="C1446" t="s">
        <v>1327</v>
      </c>
      <c r="D1446" t="s">
        <v>1721</v>
      </c>
      <c r="E1446" t="s">
        <v>1974</v>
      </c>
      <c r="F1446">
        <v>0</v>
      </c>
      <c r="G1446" t="s">
        <v>1977</v>
      </c>
      <c r="H1446" t="s">
        <v>1979</v>
      </c>
      <c r="I1446" t="s">
        <v>3418</v>
      </c>
      <c r="J1446" t="s">
        <v>3542</v>
      </c>
      <c r="K1446" t="s">
        <v>3545</v>
      </c>
      <c r="L1446" t="s">
        <v>3563</v>
      </c>
      <c r="M1446" t="s">
        <v>4020</v>
      </c>
      <c r="N1446" t="s">
        <v>174</v>
      </c>
      <c r="O1446" t="s">
        <v>4020</v>
      </c>
      <c r="P1446" t="s">
        <v>4315</v>
      </c>
      <c r="Q1446" t="s">
        <v>4319</v>
      </c>
      <c r="R1446" t="s">
        <v>4323</v>
      </c>
      <c r="S1446" t="s">
        <v>5337</v>
      </c>
      <c r="T1446" t="s">
        <v>5439</v>
      </c>
      <c r="U1446" t="s">
        <v>4324</v>
      </c>
      <c r="V1446" t="s">
        <v>5817</v>
      </c>
      <c r="W1446" t="s">
        <v>6640</v>
      </c>
      <c r="AA1446" t="s">
        <v>6697</v>
      </c>
      <c r="AB1446" t="s">
        <v>6697</v>
      </c>
      <c r="AC1446" t="s">
        <v>6697</v>
      </c>
      <c r="AD1446" t="s">
        <v>6697</v>
      </c>
      <c r="AE1446" t="s">
        <v>6697</v>
      </c>
      <c r="AF1446" t="s">
        <v>6697</v>
      </c>
      <c r="AG1446" t="s">
        <v>6697</v>
      </c>
      <c r="AH1446" t="s">
        <v>6697</v>
      </c>
      <c r="AI1446" t="s">
        <v>6697</v>
      </c>
      <c r="AJ1446" t="s">
        <v>6697</v>
      </c>
      <c r="AK1446" t="s">
        <v>6697</v>
      </c>
      <c r="AL1446" t="s">
        <v>6697</v>
      </c>
      <c r="AM1446" t="s">
        <v>6697</v>
      </c>
      <c r="AN1446" t="s">
        <v>6699</v>
      </c>
      <c r="AO1446" t="s">
        <v>6697</v>
      </c>
      <c r="AP1446" t="s">
        <v>6697</v>
      </c>
      <c r="AQ1446" t="s">
        <v>6697</v>
      </c>
      <c r="AR1446" t="s">
        <v>6697</v>
      </c>
      <c r="AS1446" t="s">
        <v>6697</v>
      </c>
      <c r="AT1446">
        <v>0</v>
      </c>
      <c r="AU1446" t="s">
        <v>6697</v>
      </c>
      <c r="AV1446" t="s">
        <v>6697</v>
      </c>
      <c r="AW1446">
        <v>2</v>
      </c>
      <c r="AX1446" t="s">
        <v>6697</v>
      </c>
      <c r="AY1446" t="s">
        <v>6697</v>
      </c>
      <c r="BA1446" t="s">
        <v>6697</v>
      </c>
    </row>
    <row r="1447" spans="1:53">
      <c r="A1447" t="s">
        <v>755</v>
      </c>
      <c r="B1447" t="s">
        <v>1291</v>
      </c>
      <c r="C1447" t="s">
        <v>1327</v>
      </c>
      <c r="D1447" t="s">
        <v>1721</v>
      </c>
      <c r="E1447" t="s">
        <v>1974</v>
      </c>
      <c r="F1447">
        <v>0</v>
      </c>
      <c r="G1447" t="s">
        <v>1977</v>
      </c>
      <c r="H1447" t="s">
        <v>1979</v>
      </c>
      <c r="I1447" t="s">
        <v>3419</v>
      </c>
      <c r="J1447" t="s">
        <v>3542</v>
      </c>
      <c r="K1447" t="s">
        <v>3545</v>
      </c>
      <c r="L1447" t="s">
        <v>3563</v>
      </c>
      <c r="M1447" t="s">
        <v>4020</v>
      </c>
      <c r="N1447" t="s">
        <v>174</v>
      </c>
      <c r="O1447" t="s">
        <v>4301</v>
      </c>
      <c r="P1447" t="s">
        <v>4315</v>
      </c>
      <c r="Q1447" t="s">
        <v>4319</v>
      </c>
      <c r="R1447" t="s">
        <v>4321</v>
      </c>
      <c r="S1447" t="s">
        <v>5337</v>
      </c>
      <c r="T1447" t="s">
        <v>5440</v>
      </c>
      <c r="U1447" t="s">
        <v>5440</v>
      </c>
      <c r="V1447" t="s">
        <v>5817</v>
      </c>
      <c r="W1447" t="s">
        <v>6641</v>
      </c>
      <c r="AA1447" t="s">
        <v>6697</v>
      </c>
      <c r="AB1447" t="s">
        <v>6697</v>
      </c>
      <c r="AC1447" t="s">
        <v>6697</v>
      </c>
      <c r="AD1447" t="s">
        <v>6697</v>
      </c>
      <c r="AE1447" t="s">
        <v>6697</v>
      </c>
      <c r="AF1447" t="s">
        <v>6697</v>
      </c>
      <c r="AG1447" t="s">
        <v>6697</v>
      </c>
      <c r="AH1447" t="s">
        <v>6697</v>
      </c>
      <c r="AI1447" t="s">
        <v>6697</v>
      </c>
      <c r="AJ1447" t="s">
        <v>6697</v>
      </c>
      <c r="AK1447" t="s">
        <v>6697</v>
      </c>
      <c r="AL1447" t="s">
        <v>6697</v>
      </c>
      <c r="AM1447" t="s">
        <v>6697</v>
      </c>
      <c r="AN1447" t="s">
        <v>6700</v>
      </c>
      <c r="AO1447" t="s">
        <v>6697</v>
      </c>
      <c r="AP1447" t="s">
        <v>6697</v>
      </c>
      <c r="AQ1447" t="s">
        <v>6697</v>
      </c>
      <c r="AR1447" t="s">
        <v>6697</v>
      </c>
      <c r="AS1447" t="s">
        <v>6697</v>
      </c>
      <c r="AT1447">
        <v>0</v>
      </c>
      <c r="AU1447" t="s">
        <v>6697</v>
      </c>
      <c r="AV1447" t="s">
        <v>6697</v>
      </c>
      <c r="AW1447">
        <v>2</v>
      </c>
      <c r="AX1447" t="s">
        <v>6697</v>
      </c>
      <c r="AY1447" t="s">
        <v>6697</v>
      </c>
      <c r="BA1447" t="s">
        <v>6697</v>
      </c>
    </row>
    <row r="1448" spans="1:53">
      <c r="A1448" t="s">
        <v>756</v>
      </c>
      <c r="B1448" t="s">
        <v>1146</v>
      </c>
      <c r="C1448" t="s">
        <v>1537</v>
      </c>
      <c r="D1448" t="s">
        <v>1912</v>
      </c>
      <c r="E1448" t="s">
        <v>1974</v>
      </c>
      <c r="F1448">
        <v>0</v>
      </c>
      <c r="G1448" t="s">
        <v>1977</v>
      </c>
      <c r="H1448" t="s">
        <v>1979</v>
      </c>
      <c r="I1448" t="s">
        <v>3420</v>
      </c>
      <c r="J1448" t="s">
        <v>3542</v>
      </c>
      <c r="K1448" t="s">
        <v>3545</v>
      </c>
      <c r="L1448" t="s">
        <v>3563</v>
      </c>
      <c r="M1448" t="s">
        <v>4019</v>
      </c>
      <c r="N1448" t="s">
        <v>174</v>
      </c>
      <c r="O1448" t="s">
        <v>3576</v>
      </c>
      <c r="P1448" t="s">
        <v>4315</v>
      </c>
      <c r="Q1448" t="s">
        <v>4319</v>
      </c>
      <c r="R1448" t="s">
        <v>4323</v>
      </c>
      <c r="S1448" t="s">
        <v>5338</v>
      </c>
      <c r="T1448" t="s">
        <v>5439</v>
      </c>
      <c r="U1448" t="s">
        <v>4324</v>
      </c>
      <c r="V1448" t="s">
        <v>5817</v>
      </c>
      <c r="W1448" t="s">
        <v>6642</v>
      </c>
      <c r="AA1448" t="s">
        <v>6697</v>
      </c>
      <c r="AB1448" t="s">
        <v>6697</v>
      </c>
      <c r="AC1448" t="s">
        <v>6697</v>
      </c>
      <c r="AD1448" t="s">
        <v>6697</v>
      </c>
      <c r="AE1448" t="s">
        <v>6697</v>
      </c>
      <c r="AF1448" t="s">
        <v>6697</v>
      </c>
      <c r="AG1448" t="s">
        <v>6697</v>
      </c>
      <c r="AH1448" t="s">
        <v>6697</v>
      </c>
      <c r="AI1448" t="s">
        <v>6697</v>
      </c>
      <c r="AJ1448" t="s">
        <v>6697</v>
      </c>
      <c r="AK1448" t="s">
        <v>6697</v>
      </c>
      <c r="AL1448" t="s">
        <v>6697</v>
      </c>
      <c r="AM1448" t="s">
        <v>6697</v>
      </c>
      <c r="AN1448" t="s">
        <v>6699</v>
      </c>
      <c r="AO1448" t="s">
        <v>6697</v>
      </c>
      <c r="AP1448" t="s">
        <v>6697</v>
      </c>
      <c r="AQ1448" t="s">
        <v>6697</v>
      </c>
      <c r="AR1448" t="s">
        <v>6697</v>
      </c>
      <c r="AS1448" t="s">
        <v>6697</v>
      </c>
      <c r="AT1448">
        <v>2</v>
      </c>
      <c r="AU1448" t="s">
        <v>6697</v>
      </c>
      <c r="AV1448" t="s">
        <v>6697</v>
      </c>
      <c r="AW1448">
        <v>1</v>
      </c>
      <c r="AX1448" t="s">
        <v>6697</v>
      </c>
      <c r="AY1448" t="s">
        <v>6697</v>
      </c>
      <c r="BA1448" t="s">
        <v>6697</v>
      </c>
    </row>
    <row r="1449" spans="1:53">
      <c r="A1449" t="s">
        <v>757</v>
      </c>
      <c r="B1449" t="s">
        <v>1292</v>
      </c>
      <c r="C1449" t="s">
        <v>1327</v>
      </c>
      <c r="D1449" t="s">
        <v>1719</v>
      </c>
      <c r="E1449" t="s">
        <v>1974</v>
      </c>
      <c r="F1449">
        <v>0</v>
      </c>
      <c r="G1449" t="s">
        <v>1977</v>
      </c>
      <c r="H1449" t="s">
        <v>1979</v>
      </c>
      <c r="I1449" t="s">
        <v>3421</v>
      </c>
      <c r="J1449" t="s">
        <v>3542</v>
      </c>
      <c r="K1449" t="s">
        <v>3545</v>
      </c>
      <c r="L1449" t="s">
        <v>3563</v>
      </c>
      <c r="M1449" t="s">
        <v>4026</v>
      </c>
      <c r="N1449" t="s">
        <v>174</v>
      </c>
      <c r="O1449" t="s">
        <v>3629</v>
      </c>
      <c r="P1449" t="s">
        <v>4315</v>
      </c>
      <c r="Q1449" t="s">
        <v>4319</v>
      </c>
      <c r="R1449" t="s">
        <v>4322</v>
      </c>
      <c r="S1449" t="s">
        <v>5339</v>
      </c>
      <c r="T1449" t="s">
        <v>5440</v>
      </c>
      <c r="U1449" t="s">
        <v>5439</v>
      </c>
      <c r="V1449" t="s">
        <v>5817</v>
      </c>
      <c r="W1449" t="s">
        <v>6643</v>
      </c>
      <c r="AA1449" t="s">
        <v>6697</v>
      </c>
      <c r="AB1449" t="s">
        <v>6697</v>
      </c>
      <c r="AC1449" t="s">
        <v>6697</v>
      </c>
      <c r="AD1449" t="s">
        <v>6697</v>
      </c>
      <c r="AE1449" t="s">
        <v>6697</v>
      </c>
      <c r="AF1449" t="s">
        <v>6697</v>
      </c>
      <c r="AG1449" t="s">
        <v>6697</v>
      </c>
      <c r="AH1449" t="s">
        <v>6697</v>
      </c>
      <c r="AI1449" t="s">
        <v>6697</v>
      </c>
      <c r="AJ1449" t="s">
        <v>6697</v>
      </c>
      <c r="AK1449" t="s">
        <v>6697</v>
      </c>
      <c r="AL1449" t="s">
        <v>6697</v>
      </c>
      <c r="AM1449" t="s">
        <v>6697</v>
      </c>
      <c r="AN1449" t="s">
        <v>6697</v>
      </c>
      <c r="AO1449" t="s">
        <v>6697</v>
      </c>
      <c r="AP1449" t="s">
        <v>6697</v>
      </c>
      <c r="AQ1449" t="s">
        <v>6697</v>
      </c>
      <c r="AR1449" t="s">
        <v>6697</v>
      </c>
      <c r="AS1449" t="s">
        <v>6697</v>
      </c>
      <c r="AT1449">
        <v>0</v>
      </c>
      <c r="AU1449" t="s">
        <v>6697</v>
      </c>
      <c r="AV1449" t="s">
        <v>6697</v>
      </c>
      <c r="AW1449">
        <v>1</v>
      </c>
      <c r="AX1449" t="s">
        <v>6697</v>
      </c>
      <c r="AY1449" t="s">
        <v>6697</v>
      </c>
      <c r="BA1449" t="s">
        <v>6697</v>
      </c>
    </row>
    <row r="1450" spans="1:53">
      <c r="A1450" t="s">
        <v>131</v>
      </c>
      <c r="B1450" t="s">
        <v>1087</v>
      </c>
      <c r="C1450" t="s">
        <v>1325</v>
      </c>
      <c r="D1450" t="s">
        <v>1880</v>
      </c>
      <c r="E1450" t="s">
        <v>1973</v>
      </c>
      <c r="F1450">
        <v>0</v>
      </c>
      <c r="G1450" t="s">
        <v>1977</v>
      </c>
      <c r="H1450" t="s">
        <v>1979</v>
      </c>
      <c r="I1450" t="s">
        <v>3422</v>
      </c>
      <c r="J1450" t="s">
        <v>3542</v>
      </c>
      <c r="K1450" t="s">
        <v>3544</v>
      </c>
      <c r="L1450" t="s">
        <v>3562</v>
      </c>
      <c r="M1450" t="s">
        <v>3587</v>
      </c>
      <c r="N1450" t="s">
        <v>193</v>
      </c>
      <c r="O1450" t="s">
        <v>4218</v>
      </c>
      <c r="P1450" t="s">
        <v>4315</v>
      </c>
      <c r="Q1450" t="s">
        <v>4319</v>
      </c>
      <c r="R1450" t="s">
        <v>4323</v>
      </c>
      <c r="S1450" t="s">
        <v>5340</v>
      </c>
      <c r="T1450" t="s">
        <v>5439</v>
      </c>
      <c r="U1450" t="s">
        <v>4324</v>
      </c>
      <c r="V1450" t="s">
        <v>5616</v>
      </c>
      <c r="W1450" t="s">
        <v>6644</v>
      </c>
      <c r="AA1450" t="s">
        <v>6697</v>
      </c>
      <c r="AB1450" t="s">
        <v>6697</v>
      </c>
      <c r="AC1450" t="s">
        <v>6697</v>
      </c>
      <c r="AD1450" t="s">
        <v>6697</v>
      </c>
      <c r="AE1450" t="s">
        <v>6697</v>
      </c>
      <c r="AF1450" t="s">
        <v>6697</v>
      </c>
      <c r="AG1450" t="s">
        <v>6697</v>
      </c>
      <c r="AH1450" t="s">
        <v>6697</v>
      </c>
      <c r="AI1450" t="s">
        <v>6697</v>
      </c>
      <c r="AJ1450" t="s">
        <v>6697</v>
      </c>
      <c r="AK1450" t="s">
        <v>6697</v>
      </c>
      <c r="AL1450" t="s">
        <v>6697</v>
      </c>
      <c r="AM1450" t="s">
        <v>6697</v>
      </c>
      <c r="AN1450" t="s">
        <v>6699</v>
      </c>
      <c r="AO1450" t="s">
        <v>6697</v>
      </c>
      <c r="AP1450" t="s">
        <v>6697</v>
      </c>
      <c r="AQ1450" t="s">
        <v>6697</v>
      </c>
      <c r="AR1450" t="s">
        <v>6697</v>
      </c>
      <c r="AS1450" t="s">
        <v>6697</v>
      </c>
      <c r="AT1450">
        <v>0</v>
      </c>
      <c r="AU1450" t="s">
        <v>6697</v>
      </c>
      <c r="AV1450" t="s">
        <v>6697</v>
      </c>
      <c r="AW1450">
        <v>0</v>
      </c>
      <c r="AX1450" t="s">
        <v>6697</v>
      </c>
      <c r="AY1450" t="s">
        <v>6697</v>
      </c>
      <c r="BA1450" t="s">
        <v>6697</v>
      </c>
    </row>
    <row r="1451" spans="1:53">
      <c r="A1451" t="s">
        <v>758</v>
      </c>
      <c r="B1451" t="s">
        <v>1293</v>
      </c>
      <c r="C1451" t="s">
        <v>1633</v>
      </c>
      <c r="D1451" t="s">
        <v>1667</v>
      </c>
      <c r="E1451" t="s">
        <v>1974</v>
      </c>
      <c r="F1451">
        <v>0</v>
      </c>
      <c r="G1451" t="s">
        <v>1977</v>
      </c>
      <c r="H1451" t="s">
        <v>1979</v>
      </c>
      <c r="I1451" t="s">
        <v>3423</v>
      </c>
      <c r="J1451" t="s">
        <v>3542</v>
      </c>
      <c r="K1451" t="s">
        <v>3545</v>
      </c>
      <c r="L1451" t="s">
        <v>3563</v>
      </c>
      <c r="M1451" t="s">
        <v>4027</v>
      </c>
      <c r="N1451" t="s">
        <v>174</v>
      </c>
      <c r="O1451" t="s">
        <v>4028</v>
      </c>
      <c r="P1451" t="s">
        <v>4315</v>
      </c>
      <c r="Q1451" t="s">
        <v>4319</v>
      </c>
      <c r="R1451" t="s">
        <v>4323</v>
      </c>
      <c r="S1451" t="s">
        <v>5341</v>
      </c>
      <c r="T1451" t="s">
        <v>5439</v>
      </c>
      <c r="U1451" t="s">
        <v>4324</v>
      </c>
      <c r="V1451" t="s">
        <v>5817</v>
      </c>
      <c r="W1451" t="s">
        <v>6645</v>
      </c>
      <c r="AA1451" t="s">
        <v>6697</v>
      </c>
      <c r="AB1451" t="s">
        <v>6697</v>
      </c>
      <c r="AC1451" t="s">
        <v>6697</v>
      </c>
      <c r="AD1451" t="s">
        <v>6697</v>
      </c>
      <c r="AE1451" t="s">
        <v>6697</v>
      </c>
      <c r="AF1451" t="s">
        <v>6697</v>
      </c>
      <c r="AG1451" t="s">
        <v>6697</v>
      </c>
      <c r="AH1451" t="s">
        <v>6697</v>
      </c>
      <c r="AI1451" t="s">
        <v>6697</v>
      </c>
      <c r="AJ1451" t="s">
        <v>6697</v>
      </c>
      <c r="AK1451" t="s">
        <v>6697</v>
      </c>
      <c r="AL1451" t="s">
        <v>6697</v>
      </c>
      <c r="AM1451" t="s">
        <v>6697</v>
      </c>
      <c r="AN1451" t="s">
        <v>6699</v>
      </c>
      <c r="AO1451" t="s">
        <v>6697</v>
      </c>
      <c r="AP1451" t="s">
        <v>6697</v>
      </c>
      <c r="AQ1451" t="s">
        <v>6697</v>
      </c>
      <c r="AR1451" t="s">
        <v>6697</v>
      </c>
      <c r="AS1451" t="s">
        <v>6697</v>
      </c>
      <c r="AT1451">
        <v>1</v>
      </c>
      <c r="AU1451" t="s">
        <v>6697</v>
      </c>
      <c r="AV1451" t="s">
        <v>6697</v>
      </c>
      <c r="AW1451">
        <v>1</v>
      </c>
      <c r="AX1451" t="s">
        <v>6697</v>
      </c>
      <c r="AY1451" t="s">
        <v>6697</v>
      </c>
      <c r="BA1451" t="s">
        <v>6697</v>
      </c>
    </row>
    <row r="1452" spans="1:53">
      <c r="A1452" t="s">
        <v>572</v>
      </c>
      <c r="B1452" t="s">
        <v>771</v>
      </c>
      <c r="C1452" t="s">
        <v>1325</v>
      </c>
      <c r="D1452" t="s">
        <v>1677</v>
      </c>
      <c r="E1452" t="s">
        <v>1973</v>
      </c>
      <c r="F1452">
        <v>0</v>
      </c>
      <c r="G1452" t="s">
        <v>1977</v>
      </c>
      <c r="H1452" t="s">
        <v>1979</v>
      </c>
      <c r="I1452" t="s">
        <v>3424</v>
      </c>
      <c r="J1452" t="s">
        <v>3542</v>
      </c>
      <c r="K1452" t="s">
        <v>3544</v>
      </c>
      <c r="L1452" t="s">
        <v>3562</v>
      </c>
      <c r="M1452" t="s">
        <v>4009</v>
      </c>
      <c r="N1452" t="s">
        <v>193</v>
      </c>
      <c r="O1452" t="s">
        <v>4302</v>
      </c>
      <c r="P1452" t="s">
        <v>4315</v>
      </c>
      <c r="Q1452" t="s">
        <v>4319</v>
      </c>
      <c r="R1452" t="s">
        <v>4323</v>
      </c>
      <c r="S1452" t="s">
        <v>5044</v>
      </c>
      <c r="T1452" t="s">
        <v>5439</v>
      </c>
      <c r="U1452" t="s">
        <v>4324</v>
      </c>
      <c r="V1452" t="s">
        <v>5616</v>
      </c>
      <c r="W1452" t="s">
        <v>6268</v>
      </c>
      <c r="AA1452" t="s">
        <v>6697</v>
      </c>
      <c r="AB1452" t="s">
        <v>6697</v>
      </c>
      <c r="AC1452" t="s">
        <v>6697</v>
      </c>
      <c r="AD1452" t="s">
        <v>6697</v>
      </c>
      <c r="AE1452" t="s">
        <v>6697</v>
      </c>
      <c r="AF1452" t="s">
        <v>6697</v>
      </c>
      <c r="AG1452" t="s">
        <v>6697</v>
      </c>
      <c r="AH1452" t="s">
        <v>6697</v>
      </c>
      <c r="AI1452" t="s">
        <v>6697</v>
      </c>
      <c r="AJ1452" t="s">
        <v>6697</v>
      </c>
      <c r="AK1452" t="s">
        <v>6697</v>
      </c>
      <c r="AL1452" t="s">
        <v>6697</v>
      </c>
      <c r="AM1452" t="s">
        <v>6697</v>
      </c>
      <c r="AN1452" t="s">
        <v>6699</v>
      </c>
      <c r="AO1452" t="s">
        <v>6697</v>
      </c>
      <c r="AP1452" t="s">
        <v>6697</v>
      </c>
      <c r="AQ1452" t="s">
        <v>6697</v>
      </c>
      <c r="AR1452" t="s">
        <v>6697</v>
      </c>
      <c r="AS1452" t="s">
        <v>6697</v>
      </c>
      <c r="AT1452">
        <v>0</v>
      </c>
      <c r="AU1452" t="s">
        <v>6697</v>
      </c>
      <c r="AV1452" t="s">
        <v>6697</v>
      </c>
      <c r="AW1452">
        <v>0</v>
      </c>
      <c r="AX1452" t="s">
        <v>6697</v>
      </c>
      <c r="AY1452" t="s">
        <v>6697</v>
      </c>
      <c r="BA1452" t="s">
        <v>6697</v>
      </c>
    </row>
    <row r="1453" spans="1:53">
      <c r="A1453" t="s">
        <v>759</v>
      </c>
      <c r="B1453" t="s">
        <v>758</v>
      </c>
      <c r="C1453" t="s">
        <v>1633</v>
      </c>
      <c r="D1453" t="s">
        <v>1667</v>
      </c>
      <c r="E1453" t="s">
        <v>1974</v>
      </c>
      <c r="F1453">
        <v>0</v>
      </c>
      <c r="G1453" t="s">
        <v>1977</v>
      </c>
      <c r="H1453" t="s">
        <v>1979</v>
      </c>
      <c r="I1453" t="s">
        <v>3425</v>
      </c>
      <c r="J1453" t="s">
        <v>3542</v>
      </c>
      <c r="K1453" t="s">
        <v>3545</v>
      </c>
      <c r="L1453" t="s">
        <v>3563</v>
      </c>
      <c r="M1453" t="s">
        <v>4028</v>
      </c>
      <c r="N1453" t="s">
        <v>174</v>
      </c>
      <c r="O1453" t="s">
        <v>4027</v>
      </c>
      <c r="P1453" t="s">
        <v>4315</v>
      </c>
      <c r="Q1453" t="s">
        <v>4319</v>
      </c>
      <c r="R1453" t="s">
        <v>4321</v>
      </c>
      <c r="S1453" t="s">
        <v>5342</v>
      </c>
      <c r="T1453" t="s">
        <v>5439</v>
      </c>
      <c r="U1453" t="s">
        <v>4324</v>
      </c>
      <c r="V1453" t="s">
        <v>5919</v>
      </c>
      <c r="W1453" t="s">
        <v>6646</v>
      </c>
      <c r="AA1453" t="s">
        <v>6697</v>
      </c>
      <c r="AB1453" t="s">
        <v>6697</v>
      </c>
      <c r="AC1453" t="s">
        <v>6697</v>
      </c>
      <c r="AD1453" t="s">
        <v>6697</v>
      </c>
      <c r="AE1453" t="s">
        <v>6697</v>
      </c>
      <c r="AF1453" t="s">
        <v>6697</v>
      </c>
      <c r="AG1453" t="s">
        <v>6697</v>
      </c>
      <c r="AH1453" t="s">
        <v>6697</v>
      </c>
      <c r="AI1453" t="s">
        <v>6697</v>
      </c>
      <c r="AJ1453" t="s">
        <v>6697</v>
      </c>
      <c r="AK1453" t="s">
        <v>6697</v>
      </c>
      <c r="AL1453" t="s">
        <v>6697</v>
      </c>
      <c r="AM1453" t="s">
        <v>6697</v>
      </c>
      <c r="AN1453" t="s">
        <v>6700</v>
      </c>
      <c r="AO1453" t="s">
        <v>6697</v>
      </c>
      <c r="AP1453" t="s">
        <v>6697</v>
      </c>
      <c r="AQ1453" t="s">
        <v>6697</v>
      </c>
      <c r="AR1453" t="s">
        <v>6697</v>
      </c>
      <c r="AS1453" t="s">
        <v>6697</v>
      </c>
      <c r="AT1453">
        <v>1</v>
      </c>
      <c r="AU1453" t="s">
        <v>6697</v>
      </c>
      <c r="AV1453" t="s">
        <v>6697</v>
      </c>
      <c r="AW1453">
        <v>1</v>
      </c>
      <c r="AX1453" t="s">
        <v>6697</v>
      </c>
      <c r="AY1453" t="s">
        <v>6697</v>
      </c>
      <c r="BA1453" t="s">
        <v>6697</v>
      </c>
    </row>
    <row r="1454" spans="1:53">
      <c r="A1454" t="s">
        <v>760</v>
      </c>
      <c r="B1454" t="s">
        <v>1294</v>
      </c>
      <c r="C1454" t="s">
        <v>1327</v>
      </c>
      <c r="D1454" t="s">
        <v>1949</v>
      </c>
      <c r="E1454" t="s">
        <v>1974</v>
      </c>
      <c r="F1454">
        <v>0</v>
      </c>
      <c r="G1454" t="s">
        <v>1977</v>
      </c>
      <c r="H1454" t="s">
        <v>1979</v>
      </c>
      <c r="I1454" t="s">
        <v>3426</v>
      </c>
      <c r="J1454" t="s">
        <v>3542</v>
      </c>
      <c r="K1454" t="s">
        <v>3545</v>
      </c>
      <c r="L1454" t="s">
        <v>3563</v>
      </c>
      <c r="M1454" t="s">
        <v>4011</v>
      </c>
      <c r="N1454" t="s">
        <v>174</v>
      </c>
      <c r="O1454" t="s">
        <v>4116</v>
      </c>
      <c r="P1454" t="s">
        <v>4315</v>
      </c>
      <c r="Q1454" t="s">
        <v>4319</v>
      </c>
      <c r="R1454" t="s">
        <v>4321</v>
      </c>
      <c r="S1454" t="s">
        <v>5343</v>
      </c>
      <c r="T1454" t="s">
        <v>5439</v>
      </c>
      <c r="U1454" t="s">
        <v>4324</v>
      </c>
      <c r="V1454" t="s">
        <v>5920</v>
      </c>
      <c r="W1454" t="s">
        <v>5766</v>
      </c>
      <c r="AA1454" t="s">
        <v>6697</v>
      </c>
      <c r="AB1454" t="s">
        <v>6697</v>
      </c>
      <c r="AC1454" t="s">
        <v>6697</v>
      </c>
      <c r="AD1454" t="s">
        <v>6697</v>
      </c>
      <c r="AE1454" t="s">
        <v>6697</v>
      </c>
      <c r="AF1454" t="s">
        <v>6697</v>
      </c>
      <c r="AG1454" t="s">
        <v>6697</v>
      </c>
      <c r="AH1454" t="s">
        <v>6697</v>
      </c>
      <c r="AI1454" t="s">
        <v>6697</v>
      </c>
      <c r="AJ1454" t="s">
        <v>6697</v>
      </c>
      <c r="AK1454" t="s">
        <v>6697</v>
      </c>
      <c r="AL1454" t="s">
        <v>6697</v>
      </c>
      <c r="AM1454" t="s">
        <v>6697</v>
      </c>
      <c r="AN1454" t="s">
        <v>6700</v>
      </c>
      <c r="AO1454" t="s">
        <v>6697</v>
      </c>
      <c r="AP1454" t="s">
        <v>6697</v>
      </c>
      <c r="AQ1454" t="s">
        <v>6697</v>
      </c>
      <c r="AR1454" t="s">
        <v>6697</v>
      </c>
      <c r="AS1454" t="s">
        <v>6697</v>
      </c>
      <c r="AT1454">
        <v>0</v>
      </c>
      <c r="AU1454" t="s">
        <v>6697</v>
      </c>
      <c r="AV1454" t="s">
        <v>6697</v>
      </c>
      <c r="AW1454">
        <v>1</v>
      </c>
      <c r="AX1454" t="s">
        <v>6697</v>
      </c>
      <c r="AY1454" t="s">
        <v>6697</v>
      </c>
      <c r="BA1454" t="s">
        <v>6697</v>
      </c>
    </row>
    <row r="1455" spans="1:53">
      <c r="A1455" t="s">
        <v>760</v>
      </c>
      <c r="B1455" t="s">
        <v>1295</v>
      </c>
      <c r="C1455" t="s">
        <v>1634</v>
      </c>
      <c r="D1455" t="s">
        <v>174</v>
      </c>
      <c r="E1455" t="s">
        <v>1974</v>
      </c>
      <c r="F1455">
        <v>10</v>
      </c>
      <c r="G1455" t="s">
        <v>1977</v>
      </c>
      <c r="H1455" t="s">
        <v>1979</v>
      </c>
      <c r="I1455" t="s">
        <v>3427</v>
      </c>
      <c r="J1455" t="s">
        <v>3542</v>
      </c>
      <c r="K1455" t="s">
        <v>3545</v>
      </c>
      <c r="L1455" t="s">
        <v>3563</v>
      </c>
      <c r="M1455" t="s">
        <v>4011</v>
      </c>
      <c r="N1455" t="s">
        <v>174</v>
      </c>
      <c r="O1455" t="s">
        <v>4116</v>
      </c>
      <c r="P1455" t="s">
        <v>4315</v>
      </c>
      <c r="Q1455" t="s">
        <v>4319</v>
      </c>
      <c r="R1455" t="s">
        <v>4321</v>
      </c>
      <c r="S1455" t="s">
        <v>5343</v>
      </c>
      <c r="T1455" t="s">
        <v>5441</v>
      </c>
      <c r="U1455" t="s">
        <v>5547</v>
      </c>
      <c r="V1455" t="s">
        <v>5920</v>
      </c>
      <c r="W1455" t="s">
        <v>5766</v>
      </c>
      <c r="AA1455" t="s">
        <v>6697</v>
      </c>
      <c r="AB1455" t="s">
        <v>6697</v>
      </c>
      <c r="AC1455" t="s">
        <v>6697</v>
      </c>
      <c r="AD1455" t="s">
        <v>6697</v>
      </c>
      <c r="AE1455" t="s">
        <v>6697</v>
      </c>
      <c r="AF1455" t="s">
        <v>6697</v>
      </c>
      <c r="AG1455" t="s">
        <v>6697</v>
      </c>
      <c r="AH1455" t="s">
        <v>6697</v>
      </c>
      <c r="AI1455" t="s">
        <v>6697</v>
      </c>
      <c r="AJ1455" t="s">
        <v>6698</v>
      </c>
      <c r="AK1455" t="s">
        <v>6697</v>
      </c>
      <c r="AL1455" t="s">
        <v>6697</v>
      </c>
      <c r="AM1455" t="s">
        <v>6697</v>
      </c>
      <c r="AN1455" t="s">
        <v>6700</v>
      </c>
      <c r="AO1455" t="s">
        <v>6697</v>
      </c>
      <c r="AP1455" t="s">
        <v>6697</v>
      </c>
      <c r="AQ1455" t="s">
        <v>6697</v>
      </c>
      <c r="AR1455" t="s">
        <v>6697</v>
      </c>
      <c r="AS1455" t="s">
        <v>6697</v>
      </c>
      <c r="AT1455">
        <v>7</v>
      </c>
      <c r="AU1455" t="s">
        <v>6697</v>
      </c>
      <c r="AV1455" t="s">
        <v>6703</v>
      </c>
      <c r="AW1455">
        <v>65535</v>
      </c>
      <c r="AX1455" t="s">
        <v>6703</v>
      </c>
      <c r="AY1455" t="s">
        <v>6697</v>
      </c>
      <c r="BA1455" t="s">
        <v>6697</v>
      </c>
    </row>
    <row r="1456" spans="1:53">
      <c r="A1456" t="s">
        <v>761</v>
      </c>
      <c r="B1456" t="s">
        <v>900</v>
      </c>
      <c r="C1456" t="s">
        <v>1327</v>
      </c>
      <c r="D1456" t="s">
        <v>1667</v>
      </c>
      <c r="E1456" t="s">
        <v>1974</v>
      </c>
      <c r="F1456">
        <v>0</v>
      </c>
      <c r="G1456" t="s">
        <v>1977</v>
      </c>
      <c r="H1456" t="s">
        <v>1979</v>
      </c>
      <c r="I1456" t="s">
        <v>3428</v>
      </c>
      <c r="J1456" t="s">
        <v>3542</v>
      </c>
      <c r="K1456" t="s">
        <v>3545</v>
      </c>
      <c r="L1456" t="s">
        <v>3563</v>
      </c>
      <c r="M1456" t="s">
        <v>3979</v>
      </c>
      <c r="N1456" t="s">
        <v>174</v>
      </c>
      <c r="O1456" t="s">
        <v>4110</v>
      </c>
      <c r="P1456" t="s">
        <v>4315</v>
      </c>
      <c r="Q1456" t="s">
        <v>4319</v>
      </c>
      <c r="R1456" t="s">
        <v>4323</v>
      </c>
      <c r="S1456" t="s">
        <v>5344</v>
      </c>
      <c r="T1456" t="s">
        <v>5439</v>
      </c>
      <c r="U1456" t="s">
        <v>4324</v>
      </c>
      <c r="V1456" t="s">
        <v>5812</v>
      </c>
      <c r="W1456" t="s">
        <v>5812</v>
      </c>
      <c r="AA1456" t="s">
        <v>6697</v>
      </c>
      <c r="AB1456" t="s">
        <v>6697</v>
      </c>
      <c r="AC1456" t="s">
        <v>6697</v>
      </c>
      <c r="AD1456" t="s">
        <v>6697</v>
      </c>
      <c r="AE1456" t="s">
        <v>6697</v>
      </c>
      <c r="AF1456" t="s">
        <v>6697</v>
      </c>
      <c r="AG1456" t="s">
        <v>6697</v>
      </c>
      <c r="AH1456" t="s">
        <v>6697</v>
      </c>
      <c r="AI1456" t="s">
        <v>6697</v>
      </c>
      <c r="AJ1456" t="s">
        <v>6697</v>
      </c>
      <c r="AK1456" t="s">
        <v>6697</v>
      </c>
      <c r="AL1456" t="s">
        <v>6697</v>
      </c>
      <c r="AM1456" t="s">
        <v>6697</v>
      </c>
      <c r="AN1456" t="s">
        <v>6699</v>
      </c>
      <c r="AO1456" t="s">
        <v>6697</v>
      </c>
      <c r="AP1456" t="s">
        <v>6697</v>
      </c>
      <c r="AQ1456" t="s">
        <v>6697</v>
      </c>
      <c r="AR1456" t="s">
        <v>6697</v>
      </c>
      <c r="AS1456" t="s">
        <v>6697</v>
      </c>
      <c r="AT1456">
        <v>0</v>
      </c>
      <c r="AU1456" t="s">
        <v>6697</v>
      </c>
      <c r="AV1456" t="s">
        <v>6697</v>
      </c>
      <c r="AW1456">
        <v>1</v>
      </c>
      <c r="AX1456" t="s">
        <v>6697</v>
      </c>
      <c r="AY1456" t="s">
        <v>6697</v>
      </c>
      <c r="BA1456" t="s">
        <v>6697</v>
      </c>
    </row>
    <row r="1457" spans="1:53">
      <c r="A1457" t="s">
        <v>762</v>
      </c>
      <c r="B1457" t="s">
        <v>762</v>
      </c>
      <c r="C1457" t="s">
        <v>1327</v>
      </c>
      <c r="D1457" t="s">
        <v>1958</v>
      </c>
      <c r="E1457" t="s">
        <v>1974</v>
      </c>
      <c r="F1457">
        <v>0</v>
      </c>
      <c r="G1457" t="s">
        <v>1977</v>
      </c>
      <c r="H1457" t="s">
        <v>1979</v>
      </c>
      <c r="I1457" t="s">
        <v>3429</v>
      </c>
      <c r="J1457" t="s">
        <v>3542</v>
      </c>
      <c r="K1457" t="s">
        <v>3545</v>
      </c>
      <c r="L1457" t="s">
        <v>3563</v>
      </c>
      <c r="M1457" t="s">
        <v>4029</v>
      </c>
      <c r="N1457" t="s">
        <v>174</v>
      </c>
      <c r="O1457" t="s">
        <v>4029</v>
      </c>
      <c r="P1457" t="s">
        <v>4315</v>
      </c>
      <c r="Q1457" t="s">
        <v>4319</v>
      </c>
      <c r="R1457" t="s">
        <v>4321</v>
      </c>
      <c r="S1457" t="s">
        <v>5345</v>
      </c>
      <c r="T1457" t="s">
        <v>5439</v>
      </c>
      <c r="U1457" t="s">
        <v>4324</v>
      </c>
      <c r="V1457" t="s">
        <v>5921</v>
      </c>
      <c r="W1457" t="s">
        <v>5924</v>
      </c>
      <c r="AA1457" t="s">
        <v>6697</v>
      </c>
      <c r="AB1457" t="s">
        <v>6697</v>
      </c>
      <c r="AC1457" t="s">
        <v>6697</v>
      </c>
      <c r="AD1457" t="s">
        <v>6697</v>
      </c>
      <c r="AE1457" t="s">
        <v>6697</v>
      </c>
      <c r="AF1457" t="s">
        <v>6697</v>
      </c>
      <c r="AG1457" t="s">
        <v>6697</v>
      </c>
      <c r="AH1457" t="s">
        <v>6697</v>
      </c>
      <c r="AI1457" t="s">
        <v>6697</v>
      </c>
      <c r="AJ1457" t="s">
        <v>6697</v>
      </c>
      <c r="AK1457" t="s">
        <v>6697</v>
      </c>
      <c r="AL1457" t="s">
        <v>6697</v>
      </c>
      <c r="AM1457" t="s">
        <v>6697</v>
      </c>
      <c r="AN1457" t="s">
        <v>6700</v>
      </c>
      <c r="AO1457" t="s">
        <v>6697</v>
      </c>
      <c r="AP1457" t="s">
        <v>6697</v>
      </c>
      <c r="AQ1457" t="s">
        <v>6697</v>
      </c>
      <c r="AR1457" t="s">
        <v>6697</v>
      </c>
      <c r="AS1457" t="s">
        <v>6697</v>
      </c>
      <c r="AT1457">
        <v>0</v>
      </c>
      <c r="AU1457" t="s">
        <v>6697</v>
      </c>
      <c r="AV1457" t="s">
        <v>6697</v>
      </c>
      <c r="AW1457">
        <v>2</v>
      </c>
      <c r="AX1457" t="s">
        <v>6697</v>
      </c>
      <c r="AY1457" t="s">
        <v>6697</v>
      </c>
      <c r="BA1457" t="s">
        <v>6697</v>
      </c>
    </row>
    <row r="1458" spans="1:53">
      <c r="A1458" t="s">
        <v>763</v>
      </c>
      <c r="B1458" t="s">
        <v>763</v>
      </c>
      <c r="C1458" t="s">
        <v>1628</v>
      </c>
      <c r="D1458" t="s">
        <v>174</v>
      </c>
      <c r="E1458" t="s">
        <v>1974</v>
      </c>
      <c r="F1458">
        <v>10</v>
      </c>
      <c r="G1458" t="s">
        <v>1977</v>
      </c>
      <c r="H1458" t="s">
        <v>1979</v>
      </c>
      <c r="I1458" t="s">
        <v>3430</v>
      </c>
      <c r="J1458" t="s">
        <v>3542</v>
      </c>
      <c r="K1458" t="s">
        <v>3545</v>
      </c>
      <c r="L1458" t="s">
        <v>3563</v>
      </c>
      <c r="M1458" t="s">
        <v>4030</v>
      </c>
      <c r="N1458" t="s">
        <v>174</v>
      </c>
      <c r="O1458" t="s">
        <v>4030</v>
      </c>
      <c r="P1458" t="s">
        <v>4315</v>
      </c>
      <c r="Q1458" t="s">
        <v>4319</v>
      </c>
      <c r="R1458" t="s">
        <v>4321</v>
      </c>
      <c r="S1458" t="s">
        <v>5346</v>
      </c>
      <c r="T1458" t="s">
        <v>5440</v>
      </c>
      <c r="U1458" t="s">
        <v>5558</v>
      </c>
      <c r="V1458" t="s">
        <v>5922</v>
      </c>
      <c r="W1458" t="s">
        <v>5924</v>
      </c>
      <c r="AA1458" t="s">
        <v>6697</v>
      </c>
      <c r="AB1458" t="s">
        <v>6697</v>
      </c>
      <c r="AC1458" t="s">
        <v>6697</v>
      </c>
      <c r="AD1458" t="s">
        <v>6697</v>
      </c>
      <c r="AE1458" t="s">
        <v>6697</v>
      </c>
      <c r="AF1458" t="s">
        <v>6697</v>
      </c>
      <c r="AG1458" t="s">
        <v>6697</v>
      </c>
      <c r="AH1458" t="s">
        <v>6697</v>
      </c>
      <c r="AI1458" t="s">
        <v>6697</v>
      </c>
      <c r="AJ1458" t="s">
        <v>6698</v>
      </c>
      <c r="AK1458" t="s">
        <v>6697</v>
      </c>
      <c r="AL1458" t="s">
        <v>6697</v>
      </c>
      <c r="AM1458" t="s">
        <v>6697</v>
      </c>
      <c r="AN1458" t="s">
        <v>6700</v>
      </c>
      <c r="AO1458" t="s">
        <v>6697</v>
      </c>
      <c r="AP1458" t="s">
        <v>6697</v>
      </c>
      <c r="AQ1458" t="s">
        <v>6697</v>
      </c>
      <c r="AR1458" t="s">
        <v>6697</v>
      </c>
      <c r="AS1458" t="s">
        <v>6697</v>
      </c>
      <c r="AT1458">
        <v>1</v>
      </c>
      <c r="AU1458" t="s">
        <v>6697</v>
      </c>
      <c r="AV1458" t="s">
        <v>6703</v>
      </c>
      <c r="AW1458">
        <v>65535</v>
      </c>
      <c r="AX1458" t="s">
        <v>6703</v>
      </c>
      <c r="AY1458" t="s">
        <v>6697</v>
      </c>
      <c r="BA1458" t="s">
        <v>6697</v>
      </c>
    </row>
    <row r="1459" spans="1:53">
      <c r="A1459" t="s">
        <v>764</v>
      </c>
      <c r="B1459" t="s">
        <v>1296</v>
      </c>
      <c r="C1459" t="s">
        <v>1327</v>
      </c>
      <c r="D1459" t="s">
        <v>1678</v>
      </c>
      <c r="E1459" t="s">
        <v>1974</v>
      </c>
      <c r="F1459">
        <v>0</v>
      </c>
      <c r="G1459" t="s">
        <v>1977</v>
      </c>
      <c r="H1459" t="s">
        <v>1979</v>
      </c>
      <c r="I1459" t="s">
        <v>3431</v>
      </c>
      <c r="J1459" t="s">
        <v>3542</v>
      </c>
      <c r="K1459" t="s">
        <v>3545</v>
      </c>
      <c r="L1459" t="s">
        <v>3563</v>
      </c>
      <c r="M1459" t="s">
        <v>3971</v>
      </c>
      <c r="N1459" t="s">
        <v>174</v>
      </c>
      <c r="O1459" t="s">
        <v>4303</v>
      </c>
      <c r="P1459" t="s">
        <v>4315</v>
      </c>
      <c r="Q1459" t="s">
        <v>4319</v>
      </c>
      <c r="R1459" t="s">
        <v>4321</v>
      </c>
      <c r="S1459" t="s">
        <v>5347</v>
      </c>
      <c r="T1459" t="s">
        <v>5439</v>
      </c>
      <c r="U1459" t="s">
        <v>4324</v>
      </c>
      <c r="V1459" t="s">
        <v>5923</v>
      </c>
      <c r="W1459" t="s">
        <v>5924</v>
      </c>
      <c r="AA1459" t="s">
        <v>6697</v>
      </c>
      <c r="AB1459" t="s">
        <v>6697</v>
      </c>
      <c r="AC1459" t="s">
        <v>6697</v>
      </c>
      <c r="AD1459" t="s">
        <v>6697</v>
      </c>
      <c r="AE1459" t="s">
        <v>6697</v>
      </c>
      <c r="AF1459" t="s">
        <v>6697</v>
      </c>
      <c r="AG1459" t="s">
        <v>6697</v>
      </c>
      <c r="AH1459" t="s">
        <v>6697</v>
      </c>
      <c r="AI1459" t="s">
        <v>6697</v>
      </c>
      <c r="AJ1459" t="s">
        <v>6697</v>
      </c>
      <c r="AK1459" t="s">
        <v>6697</v>
      </c>
      <c r="AL1459" t="s">
        <v>6697</v>
      </c>
      <c r="AM1459" t="s">
        <v>6697</v>
      </c>
      <c r="AN1459" t="s">
        <v>6700</v>
      </c>
      <c r="AO1459" t="s">
        <v>6697</v>
      </c>
      <c r="AP1459" t="s">
        <v>6697</v>
      </c>
      <c r="AQ1459" t="s">
        <v>6697</v>
      </c>
      <c r="AR1459" t="s">
        <v>6697</v>
      </c>
      <c r="AS1459" t="s">
        <v>6697</v>
      </c>
      <c r="AT1459">
        <v>0</v>
      </c>
      <c r="AU1459" t="s">
        <v>6697</v>
      </c>
      <c r="AV1459" t="s">
        <v>6697</v>
      </c>
      <c r="AW1459">
        <v>0</v>
      </c>
      <c r="AX1459" t="s">
        <v>6697</v>
      </c>
      <c r="AY1459" t="s">
        <v>6697</v>
      </c>
      <c r="BA1459" t="s">
        <v>6697</v>
      </c>
    </row>
    <row r="1460" spans="1:53">
      <c r="A1460" t="s">
        <v>764</v>
      </c>
      <c r="B1460" t="s">
        <v>764</v>
      </c>
      <c r="C1460" t="s">
        <v>1327</v>
      </c>
      <c r="D1460" t="s">
        <v>1667</v>
      </c>
      <c r="E1460" t="s">
        <v>1974</v>
      </c>
      <c r="F1460">
        <v>0</v>
      </c>
      <c r="G1460" t="s">
        <v>1977</v>
      </c>
      <c r="H1460" t="s">
        <v>1979</v>
      </c>
      <c r="I1460" t="s">
        <v>3432</v>
      </c>
      <c r="J1460" t="s">
        <v>3542</v>
      </c>
      <c r="K1460" t="s">
        <v>3545</v>
      </c>
      <c r="L1460" t="s">
        <v>3563</v>
      </c>
      <c r="M1460" t="s">
        <v>3920</v>
      </c>
      <c r="N1460" t="s">
        <v>174</v>
      </c>
      <c r="O1460" t="s">
        <v>3920</v>
      </c>
      <c r="P1460" t="s">
        <v>4315</v>
      </c>
      <c r="Q1460" t="s">
        <v>4319</v>
      </c>
      <c r="R1460" t="s">
        <v>4323</v>
      </c>
      <c r="S1460" t="s">
        <v>5348</v>
      </c>
      <c r="T1460" t="s">
        <v>5439</v>
      </c>
      <c r="U1460" t="s">
        <v>4324</v>
      </c>
      <c r="V1460" t="s">
        <v>5924</v>
      </c>
      <c r="W1460" t="s">
        <v>5924</v>
      </c>
      <c r="AA1460" t="s">
        <v>6697</v>
      </c>
      <c r="AB1460" t="s">
        <v>6697</v>
      </c>
      <c r="AC1460" t="s">
        <v>6697</v>
      </c>
      <c r="AD1460" t="s">
        <v>6697</v>
      </c>
      <c r="AE1460" t="s">
        <v>6697</v>
      </c>
      <c r="AF1460" t="s">
        <v>6697</v>
      </c>
      <c r="AG1460" t="s">
        <v>6697</v>
      </c>
      <c r="AH1460" t="s">
        <v>6697</v>
      </c>
      <c r="AI1460" t="s">
        <v>6697</v>
      </c>
      <c r="AJ1460" t="s">
        <v>6697</v>
      </c>
      <c r="AK1460" t="s">
        <v>6697</v>
      </c>
      <c r="AL1460" t="s">
        <v>6697</v>
      </c>
      <c r="AM1460" t="s">
        <v>6697</v>
      </c>
      <c r="AN1460" t="s">
        <v>6699</v>
      </c>
      <c r="AO1460" t="s">
        <v>6697</v>
      </c>
      <c r="AP1460" t="s">
        <v>6697</v>
      </c>
      <c r="AQ1460" t="s">
        <v>6697</v>
      </c>
      <c r="AR1460" t="s">
        <v>6697</v>
      </c>
      <c r="AS1460" t="s">
        <v>6697</v>
      </c>
      <c r="AT1460">
        <v>0</v>
      </c>
      <c r="AU1460" t="s">
        <v>6697</v>
      </c>
      <c r="AV1460" t="s">
        <v>6697</v>
      </c>
      <c r="AW1460">
        <v>1</v>
      </c>
      <c r="AX1460" t="s">
        <v>6697</v>
      </c>
      <c r="AY1460" t="s">
        <v>6697</v>
      </c>
      <c r="BA1460" t="s">
        <v>6697</v>
      </c>
    </row>
    <row r="1461" spans="1:53">
      <c r="A1461" t="s">
        <v>764</v>
      </c>
      <c r="B1461" t="s">
        <v>764</v>
      </c>
      <c r="C1461" t="s">
        <v>1628</v>
      </c>
      <c r="D1461" t="s">
        <v>174</v>
      </c>
      <c r="E1461" t="s">
        <v>1974</v>
      </c>
      <c r="F1461">
        <v>10</v>
      </c>
      <c r="G1461" t="s">
        <v>1977</v>
      </c>
      <c r="H1461" t="s">
        <v>1979</v>
      </c>
      <c r="I1461" t="s">
        <v>3433</v>
      </c>
      <c r="J1461" t="s">
        <v>3542</v>
      </c>
      <c r="K1461" t="s">
        <v>3545</v>
      </c>
      <c r="L1461" t="s">
        <v>3563</v>
      </c>
      <c r="M1461" t="s">
        <v>3920</v>
      </c>
      <c r="N1461" t="s">
        <v>174</v>
      </c>
      <c r="O1461" t="s">
        <v>3920</v>
      </c>
      <c r="P1461" t="s">
        <v>4315</v>
      </c>
      <c r="Q1461" t="s">
        <v>4319</v>
      </c>
      <c r="R1461" t="s">
        <v>4321</v>
      </c>
      <c r="S1461" t="s">
        <v>5348</v>
      </c>
      <c r="T1461" t="s">
        <v>5440</v>
      </c>
      <c r="U1461" t="s">
        <v>5473</v>
      </c>
      <c r="V1461" t="s">
        <v>5925</v>
      </c>
      <c r="W1461" t="s">
        <v>5924</v>
      </c>
      <c r="AA1461" t="s">
        <v>6697</v>
      </c>
      <c r="AB1461" t="s">
        <v>6697</v>
      </c>
      <c r="AC1461" t="s">
        <v>6697</v>
      </c>
      <c r="AD1461" t="s">
        <v>6697</v>
      </c>
      <c r="AE1461" t="s">
        <v>6697</v>
      </c>
      <c r="AF1461" t="s">
        <v>6697</v>
      </c>
      <c r="AG1461" t="s">
        <v>6697</v>
      </c>
      <c r="AH1461" t="s">
        <v>6697</v>
      </c>
      <c r="AI1461" t="s">
        <v>6697</v>
      </c>
      <c r="AJ1461" t="s">
        <v>6698</v>
      </c>
      <c r="AK1461" t="s">
        <v>6697</v>
      </c>
      <c r="AL1461" t="s">
        <v>6697</v>
      </c>
      <c r="AM1461" t="s">
        <v>6697</v>
      </c>
      <c r="AN1461" t="s">
        <v>6700</v>
      </c>
      <c r="AO1461" t="s">
        <v>6697</v>
      </c>
      <c r="AP1461" t="s">
        <v>6697</v>
      </c>
      <c r="AQ1461" t="s">
        <v>6697</v>
      </c>
      <c r="AR1461" t="s">
        <v>6697</v>
      </c>
      <c r="AS1461" t="s">
        <v>6697</v>
      </c>
      <c r="AT1461">
        <v>1</v>
      </c>
      <c r="AU1461" t="s">
        <v>6697</v>
      </c>
      <c r="AV1461" t="s">
        <v>6703</v>
      </c>
      <c r="AW1461">
        <v>65535</v>
      </c>
      <c r="AX1461" t="s">
        <v>6703</v>
      </c>
      <c r="AY1461" t="s">
        <v>6697</v>
      </c>
      <c r="BA1461" t="s">
        <v>6697</v>
      </c>
    </row>
    <row r="1462" spans="1:53">
      <c r="A1462" t="s">
        <v>765</v>
      </c>
      <c r="B1462" t="s">
        <v>765</v>
      </c>
      <c r="C1462" t="s">
        <v>1327</v>
      </c>
      <c r="D1462" t="s">
        <v>1667</v>
      </c>
      <c r="E1462" t="s">
        <v>1974</v>
      </c>
      <c r="F1462">
        <v>0</v>
      </c>
      <c r="G1462" t="s">
        <v>1977</v>
      </c>
      <c r="H1462" t="s">
        <v>1979</v>
      </c>
      <c r="I1462" t="s">
        <v>3434</v>
      </c>
      <c r="J1462" t="s">
        <v>3542</v>
      </c>
      <c r="K1462" t="s">
        <v>3545</v>
      </c>
      <c r="L1462" t="s">
        <v>3563</v>
      </c>
      <c r="M1462" t="s">
        <v>4031</v>
      </c>
      <c r="N1462" t="s">
        <v>174</v>
      </c>
      <c r="O1462" t="s">
        <v>4031</v>
      </c>
      <c r="P1462" t="s">
        <v>4315</v>
      </c>
      <c r="Q1462" t="s">
        <v>4319</v>
      </c>
      <c r="R1462" t="s">
        <v>4321</v>
      </c>
      <c r="S1462" t="s">
        <v>5349</v>
      </c>
      <c r="T1462" t="s">
        <v>5439</v>
      </c>
      <c r="U1462" t="s">
        <v>4324</v>
      </c>
      <c r="V1462" t="s">
        <v>5923</v>
      </c>
      <c r="W1462" t="s">
        <v>5924</v>
      </c>
      <c r="AA1462" t="s">
        <v>6697</v>
      </c>
      <c r="AB1462" t="s">
        <v>6697</v>
      </c>
      <c r="AC1462" t="s">
        <v>6697</v>
      </c>
      <c r="AD1462" t="s">
        <v>6697</v>
      </c>
      <c r="AE1462" t="s">
        <v>6697</v>
      </c>
      <c r="AF1462" t="s">
        <v>6697</v>
      </c>
      <c r="AG1462" t="s">
        <v>6697</v>
      </c>
      <c r="AH1462" t="s">
        <v>6697</v>
      </c>
      <c r="AI1462" t="s">
        <v>6697</v>
      </c>
      <c r="AJ1462" t="s">
        <v>6697</v>
      </c>
      <c r="AK1462" t="s">
        <v>6697</v>
      </c>
      <c r="AL1462" t="s">
        <v>6697</v>
      </c>
      <c r="AM1462" t="s">
        <v>6697</v>
      </c>
      <c r="AN1462" t="s">
        <v>6700</v>
      </c>
      <c r="AO1462" t="s">
        <v>6697</v>
      </c>
      <c r="AP1462" t="s">
        <v>6697</v>
      </c>
      <c r="AQ1462" t="s">
        <v>6697</v>
      </c>
      <c r="AR1462" t="s">
        <v>6697</v>
      </c>
      <c r="AS1462" t="s">
        <v>6697</v>
      </c>
      <c r="AT1462">
        <v>0</v>
      </c>
      <c r="AU1462" t="s">
        <v>6697</v>
      </c>
      <c r="AV1462" t="s">
        <v>6697</v>
      </c>
      <c r="AW1462">
        <v>1</v>
      </c>
      <c r="AX1462" t="s">
        <v>6697</v>
      </c>
      <c r="AY1462" t="s">
        <v>6697</v>
      </c>
      <c r="BA1462" t="s">
        <v>6697</v>
      </c>
    </row>
    <row r="1463" spans="1:53">
      <c r="A1463" t="s">
        <v>765</v>
      </c>
      <c r="B1463" t="s">
        <v>765</v>
      </c>
      <c r="C1463" t="s">
        <v>1628</v>
      </c>
      <c r="D1463" t="s">
        <v>174</v>
      </c>
      <c r="E1463" t="s">
        <v>1974</v>
      </c>
      <c r="F1463">
        <v>10</v>
      </c>
      <c r="G1463" t="s">
        <v>1977</v>
      </c>
      <c r="H1463" t="s">
        <v>1979</v>
      </c>
      <c r="I1463" t="s">
        <v>3435</v>
      </c>
      <c r="J1463" t="s">
        <v>3542</v>
      </c>
      <c r="K1463" t="s">
        <v>3545</v>
      </c>
      <c r="L1463" t="s">
        <v>3563</v>
      </c>
      <c r="M1463" t="s">
        <v>4031</v>
      </c>
      <c r="N1463" t="s">
        <v>174</v>
      </c>
      <c r="O1463" t="s">
        <v>4031</v>
      </c>
      <c r="P1463" t="s">
        <v>4315</v>
      </c>
      <c r="Q1463" t="s">
        <v>4319</v>
      </c>
      <c r="R1463" t="s">
        <v>4321</v>
      </c>
      <c r="S1463" t="s">
        <v>5349</v>
      </c>
      <c r="T1463" t="s">
        <v>5440</v>
      </c>
      <c r="U1463" t="s">
        <v>5547</v>
      </c>
      <c r="V1463" t="s">
        <v>5923</v>
      </c>
      <c r="W1463" t="s">
        <v>5924</v>
      </c>
      <c r="AA1463" t="s">
        <v>6697</v>
      </c>
      <c r="AB1463" t="s">
        <v>6697</v>
      </c>
      <c r="AC1463" t="s">
        <v>6697</v>
      </c>
      <c r="AD1463" t="s">
        <v>6697</v>
      </c>
      <c r="AE1463" t="s">
        <v>6697</v>
      </c>
      <c r="AF1463" t="s">
        <v>6697</v>
      </c>
      <c r="AG1463" t="s">
        <v>6697</v>
      </c>
      <c r="AH1463" t="s">
        <v>6697</v>
      </c>
      <c r="AI1463" t="s">
        <v>6697</v>
      </c>
      <c r="AJ1463" t="s">
        <v>6698</v>
      </c>
      <c r="AK1463" t="s">
        <v>6697</v>
      </c>
      <c r="AL1463" t="s">
        <v>6697</v>
      </c>
      <c r="AM1463" t="s">
        <v>6697</v>
      </c>
      <c r="AN1463" t="s">
        <v>6700</v>
      </c>
      <c r="AO1463" t="s">
        <v>6697</v>
      </c>
      <c r="AP1463" t="s">
        <v>6697</v>
      </c>
      <c r="AQ1463" t="s">
        <v>6697</v>
      </c>
      <c r="AR1463" t="s">
        <v>6697</v>
      </c>
      <c r="AS1463" t="s">
        <v>6697</v>
      </c>
      <c r="AT1463">
        <v>1</v>
      </c>
      <c r="AU1463" t="s">
        <v>6697</v>
      </c>
      <c r="AV1463" t="s">
        <v>6703</v>
      </c>
      <c r="AW1463">
        <v>65535</v>
      </c>
      <c r="AX1463" t="s">
        <v>6703</v>
      </c>
      <c r="AY1463" t="s">
        <v>6697</v>
      </c>
      <c r="BA1463" t="s">
        <v>6697</v>
      </c>
    </row>
    <row r="1464" spans="1:53">
      <c r="A1464" t="s">
        <v>766</v>
      </c>
      <c r="B1464" t="s">
        <v>768</v>
      </c>
      <c r="C1464" t="s">
        <v>1628</v>
      </c>
      <c r="D1464" t="s">
        <v>174</v>
      </c>
      <c r="E1464" t="s">
        <v>1974</v>
      </c>
      <c r="F1464">
        <v>10</v>
      </c>
      <c r="G1464" t="s">
        <v>1977</v>
      </c>
      <c r="H1464" t="s">
        <v>1979</v>
      </c>
      <c r="I1464" t="s">
        <v>3436</v>
      </c>
      <c r="J1464" t="s">
        <v>3542</v>
      </c>
      <c r="K1464" t="s">
        <v>3545</v>
      </c>
      <c r="L1464" t="s">
        <v>3563</v>
      </c>
      <c r="M1464" t="s">
        <v>4032</v>
      </c>
      <c r="N1464" t="s">
        <v>174</v>
      </c>
      <c r="O1464" t="s">
        <v>3967</v>
      </c>
      <c r="P1464" t="s">
        <v>4315</v>
      </c>
      <c r="Q1464" t="s">
        <v>4319</v>
      </c>
      <c r="R1464" t="s">
        <v>4321</v>
      </c>
      <c r="S1464" t="s">
        <v>5350</v>
      </c>
      <c r="T1464" t="s">
        <v>5440</v>
      </c>
      <c r="U1464" t="s">
        <v>5559</v>
      </c>
      <c r="V1464" t="s">
        <v>5926</v>
      </c>
      <c r="W1464" t="s">
        <v>5926</v>
      </c>
      <c r="AA1464" t="s">
        <v>6697</v>
      </c>
      <c r="AB1464" t="s">
        <v>6697</v>
      </c>
      <c r="AC1464" t="s">
        <v>6697</v>
      </c>
      <c r="AD1464" t="s">
        <v>6697</v>
      </c>
      <c r="AE1464" t="s">
        <v>6697</v>
      </c>
      <c r="AF1464" t="s">
        <v>6697</v>
      </c>
      <c r="AG1464" t="s">
        <v>6697</v>
      </c>
      <c r="AH1464" t="s">
        <v>6697</v>
      </c>
      <c r="AI1464" t="s">
        <v>6697</v>
      </c>
      <c r="AJ1464" t="s">
        <v>6698</v>
      </c>
      <c r="AK1464" t="s">
        <v>6697</v>
      </c>
      <c r="AL1464" t="s">
        <v>6697</v>
      </c>
      <c r="AM1464" t="s">
        <v>6697</v>
      </c>
      <c r="AN1464" t="s">
        <v>6700</v>
      </c>
      <c r="AO1464" t="s">
        <v>6697</v>
      </c>
      <c r="AP1464" t="s">
        <v>6697</v>
      </c>
      <c r="AQ1464" t="s">
        <v>6697</v>
      </c>
      <c r="AR1464" t="s">
        <v>6697</v>
      </c>
      <c r="AS1464" t="s">
        <v>6697</v>
      </c>
      <c r="AT1464">
        <v>1</v>
      </c>
      <c r="AU1464" t="s">
        <v>6697</v>
      </c>
      <c r="AV1464" t="s">
        <v>6703</v>
      </c>
      <c r="AW1464">
        <v>65535</v>
      </c>
      <c r="AX1464" t="s">
        <v>6703</v>
      </c>
      <c r="AY1464" t="s">
        <v>6697</v>
      </c>
      <c r="BA1464" t="s">
        <v>6697</v>
      </c>
    </row>
    <row r="1465" spans="1:53">
      <c r="A1465" t="s">
        <v>767</v>
      </c>
      <c r="B1465" t="s">
        <v>524</v>
      </c>
      <c r="C1465" t="s">
        <v>1628</v>
      </c>
      <c r="D1465" t="s">
        <v>174</v>
      </c>
      <c r="E1465" t="s">
        <v>1974</v>
      </c>
      <c r="F1465">
        <v>10</v>
      </c>
      <c r="G1465" t="s">
        <v>1977</v>
      </c>
      <c r="H1465" t="s">
        <v>1979</v>
      </c>
      <c r="I1465" t="s">
        <v>3437</v>
      </c>
      <c r="J1465" t="s">
        <v>3542</v>
      </c>
      <c r="K1465" t="s">
        <v>3545</v>
      </c>
      <c r="L1465" t="s">
        <v>3563</v>
      </c>
      <c r="M1465" t="s">
        <v>3978</v>
      </c>
      <c r="N1465" t="s">
        <v>174</v>
      </c>
      <c r="O1465" t="s">
        <v>3937</v>
      </c>
      <c r="P1465" t="s">
        <v>4315</v>
      </c>
      <c r="Q1465" t="s">
        <v>4319</v>
      </c>
      <c r="R1465" t="s">
        <v>4321</v>
      </c>
      <c r="S1465" t="s">
        <v>5350</v>
      </c>
      <c r="T1465" t="s">
        <v>5440</v>
      </c>
      <c r="U1465" t="s">
        <v>5559</v>
      </c>
      <c r="V1465" t="s">
        <v>5926</v>
      </c>
      <c r="W1465" t="s">
        <v>5926</v>
      </c>
      <c r="AA1465" t="s">
        <v>6697</v>
      </c>
      <c r="AB1465" t="s">
        <v>6697</v>
      </c>
      <c r="AC1465" t="s">
        <v>6697</v>
      </c>
      <c r="AD1465" t="s">
        <v>6697</v>
      </c>
      <c r="AE1465" t="s">
        <v>6697</v>
      </c>
      <c r="AF1465" t="s">
        <v>6697</v>
      </c>
      <c r="AG1465" t="s">
        <v>6697</v>
      </c>
      <c r="AH1465" t="s">
        <v>6697</v>
      </c>
      <c r="AI1465" t="s">
        <v>6697</v>
      </c>
      <c r="AJ1465" t="s">
        <v>6698</v>
      </c>
      <c r="AK1465" t="s">
        <v>6697</v>
      </c>
      <c r="AL1465" t="s">
        <v>6697</v>
      </c>
      <c r="AM1465" t="s">
        <v>6697</v>
      </c>
      <c r="AN1465" t="s">
        <v>6700</v>
      </c>
      <c r="AO1465" t="s">
        <v>6697</v>
      </c>
      <c r="AP1465" t="s">
        <v>6697</v>
      </c>
      <c r="AQ1465" t="s">
        <v>6697</v>
      </c>
      <c r="AR1465" t="s">
        <v>6697</v>
      </c>
      <c r="AS1465" t="s">
        <v>6697</v>
      </c>
      <c r="AT1465">
        <v>1</v>
      </c>
      <c r="AU1465" t="s">
        <v>6697</v>
      </c>
      <c r="AV1465" t="s">
        <v>6703</v>
      </c>
      <c r="AW1465">
        <v>65535</v>
      </c>
      <c r="AX1465" t="s">
        <v>6703</v>
      </c>
      <c r="AY1465" t="s">
        <v>6697</v>
      </c>
      <c r="BA1465" t="s">
        <v>6697</v>
      </c>
    </row>
    <row r="1466" spans="1:53">
      <c r="A1466" t="s">
        <v>524</v>
      </c>
      <c r="B1466" t="s">
        <v>1296</v>
      </c>
      <c r="C1466" t="s">
        <v>1327</v>
      </c>
      <c r="D1466" t="s">
        <v>1678</v>
      </c>
      <c r="E1466" t="s">
        <v>1974</v>
      </c>
      <c r="F1466">
        <v>0</v>
      </c>
      <c r="G1466" t="s">
        <v>1977</v>
      </c>
      <c r="H1466" t="s">
        <v>1979</v>
      </c>
      <c r="I1466" t="s">
        <v>3438</v>
      </c>
      <c r="J1466" t="s">
        <v>3542</v>
      </c>
      <c r="K1466" t="s">
        <v>3545</v>
      </c>
      <c r="L1466" t="s">
        <v>3563</v>
      </c>
      <c r="M1466" t="s">
        <v>3937</v>
      </c>
      <c r="N1466" t="s">
        <v>174</v>
      </c>
      <c r="O1466" t="s">
        <v>3978</v>
      </c>
      <c r="P1466" t="s">
        <v>4315</v>
      </c>
      <c r="Q1466" t="s">
        <v>4319</v>
      </c>
      <c r="R1466" t="s">
        <v>4321</v>
      </c>
      <c r="S1466" t="s">
        <v>5351</v>
      </c>
      <c r="T1466" t="s">
        <v>5439</v>
      </c>
      <c r="U1466" t="s">
        <v>4324</v>
      </c>
      <c r="V1466" t="s">
        <v>5927</v>
      </c>
      <c r="W1466" t="s">
        <v>5926</v>
      </c>
      <c r="AA1466" t="s">
        <v>6697</v>
      </c>
      <c r="AB1466" t="s">
        <v>6697</v>
      </c>
      <c r="AC1466" t="s">
        <v>6697</v>
      </c>
      <c r="AD1466" t="s">
        <v>6697</v>
      </c>
      <c r="AE1466" t="s">
        <v>6697</v>
      </c>
      <c r="AF1466" t="s">
        <v>6697</v>
      </c>
      <c r="AG1466" t="s">
        <v>6697</v>
      </c>
      <c r="AH1466" t="s">
        <v>6697</v>
      </c>
      <c r="AI1466" t="s">
        <v>6697</v>
      </c>
      <c r="AJ1466" t="s">
        <v>6697</v>
      </c>
      <c r="AK1466" t="s">
        <v>6697</v>
      </c>
      <c r="AL1466" t="s">
        <v>6697</v>
      </c>
      <c r="AM1466" t="s">
        <v>6697</v>
      </c>
      <c r="AN1466" t="s">
        <v>6700</v>
      </c>
      <c r="AO1466" t="s">
        <v>6697</v>
      </c>
      <c r="AP1466" t="s">
        <v>6697</v>
      </c>
      <c r="AQ1466" t="s">
        <v>6697</v>
      </c>
      <c r="AR1466" t="s">
        <v>6697</v>
      </c>
      <c r="AS1466" t="s">
        <v>6697</v>
      </c>
      <c r="AT1466">
        <v>0</v>
      </c>
      <c r="AU1466" t="s">
        <v>6697</v>
      </c>
      <c r="AV1466" t="s">
        <v>6697</v>
      </c>
      <c r="AW1466">
        <v>0</v>
      </c>
      <c r="AX1466" t="s">
        <v>6697</v>
      </c>
      <c r="AY1466" t="s">
        <v>6697</v>
      </c>
      <c r="BA1466" t="s">
        <v>6697</v>
      </c>
    </row>
    <row r="1467" spans="1:53">
      <c r="A1467" t="s">
        <v>768</v>
      </c>
      <c r="B1467" t="s">
        <v>1296</v>
      </c>
      <c r="C1467" t="s">
        <v>1327</v>
      </c>
      <c r="D1467" t="s">
        <v>1938</v>
      </c>
      <c r="E1467" t="s">
        <v>1974</v>
      </c>
      <c r="F1467">
        <v>0</v>
      </c>
      <c r="G1467" t="s">
        <v>1977</v>
      </c>
      <c r="H1467" t="s">
        <v>1979</v>
      </c>
      <c r="I1467" t="s">
        <v>3439</v>
      </c>
      <c r="J1467" t="s">
        <v>3542</v>
      </c>
      <c r="K1467" t="s">
        <v>3545</v>
      </c>
      <c r="L1467" t="s">
        <v>3563</v>
      </c>
      <c r="M1467" t="s">
        <v>3967</v>
      </c>
      <c r="N1467" t="s">
        <v>174</v>
      </c>
      <c r="O1467" t="s">
        <v>3978</v>
      </c>
      <c r="P1467" t="s">
        <v>4315</v>
      </c>
      <c r="Q1467" t="s">
        <v>4319</v>
      </c>
      <c r="R1467" t="s">
        <v>4321</v>
      </c>
      <c r="S1467" t="s">
        <v>5352</v>
      </c>
      <c r="T1467" t="s">
        <v>5439</v>
      </c>
      <c r="U1467" t="s">
        <v>4324</v>
      </c>
      <c r="V1467" t="s">
        <v>5881</v>
      </c>
      <c r="W1467" t="s">
        <v>5923</v>
      </c>
      <c r="AA1467" t="s">
        <v>6697</v>
      </c>
      <c r="AB1467" t="s">
        <v>6697</v>
      </c>
      <c r="AC1467" t="s">
        <v>6697</v>
      </c>
      <c r="AD1467" t="s">
        <v>6697</v>
      </c>
      <c r="AE1467" t="s">
        <v>6697</v>
      </c>
      <c r="AF1467" t="s">
        <v>6697</v>
      </c>
      <c r="AG1467" t="s">
        <v>6697</v>
      </c>
      <c r="AH1467" t="s">
        <v>6697</v>
      </c>
      <c r="AI1467" t="s">
        <v>6697</v>
      </c>
      <c r="AJ1467" t="s">
        <v>6697</v>
      </c>
      <c r="AK1467" t="s">
        <v>6697</v>
      </c>
      <c r="AL1467" t="s">
        <v>6697</v>
      </c>
      <c r="AM1467" t="s">
        <v>6697</v>
      </c>
      <c r="AN1467" t="s">
        <v>6700</v>
      </c>
      <c r="AO1467" t="s">
        <v>6697</v>
      </c>
      <c r="AP1467" t="s">
        <v>6697</v>
      </c>
      <c r="AQ1467" t="s">
        <v>6697</v>
      </c>
      <c r="AR1467" t="s">
        <v>6697</v>
      </c>
      <c r="AS1467" t="s">
        <v>6697</v>
      </c>
      <c r="AT1467">
        <v>0</v>
      </c>
      <c r="AU1467" t="s">
        <v>6697</v>
      </c>
      <c r="AV1467" t="s">
        <v>6697</v>
      </c>
      <c r="AW1467">
        <v>1</v>
      </c>
      <c r="AX1467" t="s">
        <v>6697</v>
      </c>
      <c r="AY1467" t="s">
        <v>6697</v>
      </c>
      <c r="BA1467" t="s">
        <v>6697</v>
      </c>
    </row>
    <row r="1468" spans="1:53">
      <c r="A1468" t="s">
        <v>576</v>
      </c>
      <c r="B1468" t="s">
        <v>1297</v>
      </c>
      <c r="C1468" t="s">
        <v>1635</v>
      </c>
      <c r="D1468" t="s">
        <v>1667</v>
      </c>
      <c r="E1468" t="s">
        <v>1974</v>
      </c>
      <c r="F1468">
        <v>0</v>
      </c>
      <c r="G1468" t="s">
        <v>1977</v>
      </c>
      <c r="H1468" t="s">
        <v>1979</v>
      </c>
      <c r="I1468" t="s">
        <v>3440</v>
      </c>
      <c r="J1468" t="s">
        <v>3542</v>
      </c>
      <c r="K1468" t="s">
        <v>3545</v>
      </c>
      <c r="L1468" t="s">
        <v>3563</v>
      </c>
      <c r="M1468" t="s">
        <v>4017</v>
      </c>
      <c r="N1468" t="s">
        <v>174</v>
      </c>
      <c r="O1468" t="s">
        <v>4304</v>
      </c>
      <c r="P1468" t="s">
        <v>4315</v>
      </c>
      <c r="Q1468" t="s">
        <v>4319</v>
      </c>
      <c r="R1468" t="s">
        <v>4323</v>
      </c>
      <c r="S1468" t="s">
        <v>5353</v>
      </c>
      <c r="T1468" t="s">
        <v>5439</v>
      </c>
      <c r="U1468" t="s">
        <v>4324</v>
      </c>
      <c r="V1468" t="s">
        <v>5817</v>
      </c>
      <c r="W1468" t="s">
        <v>5955</v>
      </c>
      <c r="AA1468" t="s">
        <v>6697</v>
      </c>
      <c r="AB1468" t="s">
        <v>6697</v>
      </c>
      <c r="AC1468" t="s">
        <v>6697</v>
      </c>
      <c r="AD1468" t="s">
        <v>6697</v>
      </c>
      <c r="AE1468" t="s">
        <v>6697</v>
      </c>
      <c r="AF1468" t="s">
        <v>6697</v>
      </c>
      <c r="AG1468" t="s">
        <v>6697</v>
      </c>
      <c r="AH1468" t="s">
        <v>6697</v>
      </c>
      <c r="AI1468" t="s">
        <v>6697</v>
      </c>
      <c r="AJ1468" t="s">
        <v>6697</v>
      </c>
      <c r="AK1468" t="s">
        <v>6697</v>
      </c>
      <c r="AL1468" t="s">
        <v>6697</v>
      </c>
      <c r="AM1468" t="s">
        <v>6697</v>
      </c>
      <c r="AN1468" t="s">
        <v>6699</v>
      </c>
      <c r="AO1468" t="s">
        <v>6697</v>
      </c>
      <c r="AP1468" t="s">
        <v>6697</v>
      </c>
      <c r="AQ1468" t="s">
        <v>6697</v>
      </c>
      <c r="AR1468" t="s">
        <v>6697</v>
      </c>
      <c r="AS1468" t="s">
        <v>6697</v>
      </c>
      <c r="AT1468">
        <v>1</v>
      </c>
      <c r="AU1468" t="s">
        <v>6697</v>
      </c>
      <c r="AV1468" t="s">
        <v>6697</v>
      </c>
      <c r="AW1468">
        <v>1</v>
      </c>
      <c r="AX1468" t="s">
        <v>6697</v>
      </c>
      <c r="AY1468" t="s">
        <v>6697</v>
      </c>
      <c r="BA1468" t="s">
        <v>6697</v>
      </c>
    </row>
    <row r="1469" spans="1:53">
      <c r="A1469" t="s">
        <v>523</v>
      </c>
      <c r="B1469" t="s">
        <v>523</v>
      </c>
      <c r="C1469" t="s">
        <v>1635</v>
      </c>
      <c r="D1469" t="s">
        <v>1667</v>
      </c>
      <c r="E1469" t="s">
        <v>1974</v>
      </c>
      <c r="F1469">
        <v>0</v>
      </c>
      <c r="G1469" t="s">
        <v>1977</v>
      </c>
      <c r="H1469" t="s">
        <v>1979</v>
      </c>
      <c r="I1469" t="s">
        <v>3441</v>
      </c>
      <c r="J1469" t="s">
        <v>3542</v>
      </c>
      <c r="K1469" t="s">
        <v>3545</v>
      </c>
      <c r="L1469" t="s">
        <v>3563</v>
      </c>
      <c r="M1469" t="s">
        <v>3916</v>
      </c>
      <c r="N1469" t="s">
        <v>174</v>
      </c>
      <c r="O1469" t="s">
        <v>3916</v>
      </c>
      <c r="P1469" t="s">
        <v>4315</v>
      </c>
      <c r="Q1469" t="s">
        <v>4319</v>
      </c>
      <c r="R1469" t="s">
        <v>4323</v>
      </c>
      <c r="S1469" t="s">
        <v>5353</v>
      </c>
      <c r="T1469" t="s">
        <v>5439</v>
      </c>
      <c r="U1469" t="s">
        <v>4324</v>
      </c>
      <c r="V1469" t="s">
        <v>5817</v>
      </c>
      <c r="W1469" t="s">
        <v>5955</v>
      </c>
      <c r="AA1469" t="s">
        <v>6697</v>
      </c>
      <c r="AB1469" t="s">
        <v>6697</v>
      </c>
      <c r="AC1469" t="s">
        <v>6697</v>
      </c>
      <c r="AD1469" t="s">
        <v>6697</v>
      </c>
      <c r="AE1469" t="s">
        <v>6697</v>
      </c>
      <c r="AF1469" t="s">
        <v>6697</v>
      </c>
      <c r="AG1469" t="s">
        <v>6697</v>
      </c>
      <c r="AH1469" t="s">
        <v>6697</v>
      </c>
      <c r="AI1469" t="s">
        <v>6697</v>
      </c>
      <c r="AJ1469" t="s">
        <v>6697</v>
      </c>
      <c r="AK1469" t="s">
        <v>6697</v>
      </c>
      <c r="AL1469" t="s">
        <v>6697</v>
      </c>
      <c r="AM1469" t="s">
        <v>6697</v>
      </c>
      <c r="AN1469" t="s">
        <v>6699</v>
      </c>
      <c r="AO1469" t="s">
        <v>6697</v>
      </c>
      <c r="AP1469" t="s">
        <v>6697</v>
      </c>
      <c r="AQ1469" t="s">
        <v>6697</v>
      </c>
      <c r="AR1469" t="s">
        <v>6697</v>
      </c>
      <c r="AS1469" t="s">
        <v>6697</v>
      </c>
      <c r="AT1469">
        <v>1</v>
      </c>
      <c r="AU1469" t="s">
        <v>6697</v>
      </c>
      <c r="AV1469" t="s">
        <v>6697</v>
      </c>
      <c r="AW1469">
        <v>1</v>
      </c>
      <c r="AX1469" t="s">
        <v>6697</v>
      </c>
      <c r="AY1469" t="s">
        <v>6697</v>
      </c>
      <c r="BA1469" t="s">
        <v>6697</v>
      </c>
    </row>
    <row r="1470" spans="1:53">
      <c r="A1470" t="s">
        <v>769</v>
      </c>
      <c r="B1470" t="s">
        <v>94</v>
      </c>
      <c r="C1470" t="s">
        <v>1635</v>
      </c>
      <c r="D1470" t="s">
        <v>1667</v>
      </c>
      <c r="E1470" t="s">
        <v>1974</v>
      </c>
      <c r="F1470">
        <v>0</v>
      </c>
      <c r="G1470" t="s">
        <v>1977</v>
      </c>
      <c r="H1470" t="s">
        <v>1979</v>
      </c>
      <c r="I1470" t="s">
        <v>3442</v>
      </c>
      <c r="J1470" t="s">
        <v>3542</v>
      </c>
      <c r="K1470" t="s">
        <v>3545</v>
      </c>
      <c r="L1470" t="s">
        <v>3563</v>
      </c>
      <c r="M1470" t="s">
        <v>4017</v>
      </c>
      <c r="N1470" t="s">
        <v>174</v>
      </c>
      <c r="O1470" t="s">
        <v>4305</v>
      </c>
      <c r="P1470" t="s">
        <v>4315</v>
      </c>
      <c r="Q1470" t="s">
        <v>4319</v>
      </c>
      <c r="R1470" t="s">
        <v>4322</v>
      </c>
      <c r="S1470" t="s">
        <v>5354</v>
      </c>
      <c r="T1470" t="s">
        <v>5439</v>
      </c>
      <c r="U1470" t="s">
        <v>4324</v>
      </c>
      <c r="V1470" t="s">
        <v>5817</v>
      </c>
      <c r="W1470" t="s">
        <v>6647</v>
      </c>
      <c r="AA1470" t="s">
        <v>6697</v>
      </c>
      <c r="AB1470" t="s">
        <v>6697</v>
      </c>
      <c r="AC1470" t="s">
        <v>6697</v>
      </c>
      <c r="AD1470" t="s">
        <v>6697</v>
      </c>
      <c r="AE1470" t="s">
        <v>6697</v>
      </c>
      <c r="AF1470" t="s">
        <v>6697</v>
      </c>
      <c r="AG1470" t="s">
        <v>6697</v>
      </c>
      <c r="AH1470" t="s">
        <v>6697</v>
      </c>
      <c r="AI1470" t="s">
        <v>6697</v>
      </c>
      <c r="AJ1470" t="s">
        <v>6697</v>
      </c>
      <c r="AK1470" t="s">
        <v>6697</v>
      </c>
      <c r="AL1470" t="s">
        <v>6697</v>
      </c>
      <c r="AM1470" t="s">
        <v>6697</v>
      </c>
      <c r="AN1470" t="s">
        <v>6697</v>
      </c>
      <c r="AO1470" t="s">
        <v>6697</v>
      </c>
      <c r="AP1470" t="s">
        <v>6697</v>
      </c>
      <c r="AQ1470" t="s">
        <v>6697</v>
      </c>
      <c r="AR1470" t="s">
        <v>6697</v>
      </c>
      <c r="AS1470" t="s">
        <v>6697</v>
      </c>
      <c r="AT1470">
        <v>1</v>
      </c>
      <c r="AU1470" t="s">
        <v>6697</v>
      </c>
      <c r="AV1470" t="s">
        <v>6697</v>
      </c>
      <c r="AW1470">
        <v>1</v>
      </c>
      <c r="AX1470" t="s">
        <v>6697</v>
      </c>
      <c r="AY1470" t="s">
        <v>6697</v>
      </c>
      <c r="BA1470" t="s">
        <v>6697</v>
      </c>
    </row>
    <row r="1471" spans="1:53">
      <c r="A1471" t="s">
        <v>770</v>
      </c>
      <c r="B1471" t="s">
        <v>1298</v>
      </c>
      <c r="C1471" t="s">
        <v>1636</v>
      </c>
      <c r="D1471" t="s">
        <v>1677</v>
      </c>
      <c r="E1471" t="s">
        <v>1973</v>
      </c>
      <c r="F1471">
        <v>0</v>
      </c>
      <c r="G1471" t="s">
        <v>1977</v>
      </c>
      <c r="H1471" t="s">
        <v>1979</v>
      </c>
      <c r="I1471" t="s">
        <v>3443</v>
      </c>
      <c r="J1471" t="s">
        <v>3542</v>
      </c>
      <c r="K1471" t="s">
        <v>3544</v>
      </c>
      <c r="L1471" t="s">
        <v>3562</v>
      </c>
      <c r="M1471" t="s">
        <v>3632</v>
      </c>
      <c r="N1471" t="s">
        <v>193</v>
      </c>
      <c r="O1471" t="s">
        <v>4306</v>
      </c>
      <c r="P1471" t="s">
        <v>4315</v>
      </c>
      <c r="Q1471" t="s">
        <v>4319</v>
      </c>
      <c r="R1471" t="s">
        <v>4323</v>
      </c>
      <c r="S1471" t="s">
        <v>5355</v>
      </c>
      <c r="T1471" t="s">
        <v>5439</v>
      </c>
      <c r="U1471" t="s">
        <v>4324</v>
      </c>
      <c r="V1471" t="s">
        <v>5910</v>
      </c>
      <c r="W1471" t="s">
        <v>6648</v>
      </c>
      <c r="AA1471" t="s">
        <v>6697</v>
      </c>
      <c r="AB1471" t="s">
        <v>6697</v>
      </c>
      <c r="AC1471" t="s">
        <v>6697</v>
      </c>
      <c r="AD1471" t="s">
        <v>6697</v>
      </c>
      <c r="AE1471" t="s">
        <v>6697</v>
      </c>
      <c r="AF1471" t="s">
        <v>6697</v>
      </c>
      <c r="AG1471" t="s">
        <v>6697</v>
      </c>
      <c r="AH1471" t="s">
        <v>6697</v>
      </c>
      <c r="AI1471" t="s">
        <v>6697</v>
      </c>
      <c r="AJ1471" t="s">
        <v>6697</v>
      </c>
      <c r="AK1471" t="s">
        <v>6697</v>
      </c>
      <c r="AL1471" t="s">
        <v>6697</v>
      </c>
      <c r="AM1471" t="s">
        <v>6697</v>
      </c>
      <c r="AN1471" t="s">
        <v>6699</v>
      </c>
      <c r="AO1471" t="s">
        <v>6697</v>
      </c>
      <c r="AP1471" t="s">
        <v>6697</v>
      </c>
      <c r="AQ1471" t="s">
        <v>6697</v>
      </c>
      <c r="AR1471" t="s">
        <v>6697</v>
      </c>
      <c r="AS1471" t="s">
        <v>6697</v>
      </c>
      <c r="AT1471">
        <v>0</v>
      </c>
      <c r="AU1471" t="s">
        <v>6697</v>
      </c>
      <c r="AV1471" t="s">
        <v>6697</v>
      </c>
      <c r="AW1471">
        <v>0</v>
      </c>
      <c r="AX1471" t="s">
        <v>6697</v>
      </c>
      <c r="AY1471" t="s">
        <v>6697</v>
      </c>
      <c r="BA1471" t="s">
        <v>6697</v>
      </c>
    </row>
    <row r="1472" spans="1:53">
      <c r="A1472" t="s">
        <v>771</v>
      </c>
      <c r="B1472" t="s">
        <v>1299</v>
      </c>
      <c r="C1472" t="s">
        <v>1325</v>
      </c>
      <c r="D1472" t="s">
        <v>1895</v>
      </c>
      <c r="E1472" t="s">
        <v>1973</v>
      </c>
      <c r="F1472">
        <v>0</v>
      </c>
      <c r="G1472" t="s">
        <v>1977</v>
      </c>
      <c r="H1472" t="s">
        <v>1979</v>
      </c>
      <c r="I1472" t="s">
        <v>3444</v>
      </c>
      <c r="J1472" t="s">
        <v>3542</v>
      </c>
      <c r="K1472" t="s">
        <v>3544</v>
      </c>
      <c r="L1472" t="s">
        <v>3562</v>
      </c>
      <c r="M1472" t="s">
        <v>4033</v>
      </c>
      <c r="N1472" t="s">
        <v>193</v>
      </c>
      <c r="O1472" t="s">
        <v>4307</v>
      </c>
      <c r="P1472" t="s">
        <v>4315</v>
      </c>
      <c r="Q1472" t="s">
        <v>4319</v>
      </c>
      <c r="R1472" t="s">
        <v>4323</v>
      </c>
      <c r="S1472" t="s">
        <v>5356</v>
      </c>
      <c r="T1472" t="s">
        <v>5439</v>
      </c>
      <c r="U1472" t="s">
        <v>4324</v>
      </c>
      <c r="V1472" t="s">
        <v>5616</v>
      </c>
      <c r="W1472" t="s">
        <v>6649</v>
      </c>
      <c r="AA1472" t="s">
        <v>6697</v>
      </c>
      <c r="AB1472" t="s">
        <v>6697</v>
      </c>
      <c r="AC1472" t="s">
        <v>6697</v>
      </c>
      <c r="AD1472" t="s">
        <v>6697</v>
      </c>
      <c r="AE1472" t="s">
        <v>6697</v>
      </c>
      <c r="AF1472" t="s">
        <v>6697</v>
      </c>
      <c r="AG1472" t="s">
        <v>6697</v>
      </c>
      <c r="AH1472" t="s">
        <v>6697</v>
      </c>
      <c r="AI1472" t="s">
        <v>6697</v>
      </c>
      <c r="AJ1472" t="s">
        <v>6697</v>
      </c>
      <c r="AK1472" t="s">
        <v>6697</v>
      </c>
      <c r="AL1472" t="s">
        <v>6697</v>
      </c>
      <c r="AM1472" t="s">
        <v>6697</v>
      </c>
      <c r="AN1472" t="s">
        <v>6699</v>
      </c>
      <c r="AO1472" t="s">
        <v>6697</v>
      </c>
      <c r="AP1472" t="s">
        <v>6697</v>
      </c>
      <c r="AQ1472" t="s">
        <v>6697</v>
      </c>
      <c r="AR1472" t="s">
        <v>6697</v>
      </c>
      <c r="AS1472" t="s">
        <v>6697</v>
      </c>
      <c r="AT1472">
        <v>0</v>
      </c>
      <c r="AU1472" t="s">
        <v>6697</v>
      </c>
      <c r="AV1472" t="s">
        <v>6697</v>
      </c>
      <c r="AW1472">
        <v>0</v>
      </c>
      <c r="AX1472" t="s">
        <v>6697</v>
      </c>
      <c r="AY1472" t="s">
        <v>6697</v>
      </c>
      <c r="BA1472" t="s">
        <v>6697</v>
      </c>
    </row>
    <row r="1473" spans="1:53">
      <c r="A1473" t="s">
        <v>364</v>
      </c>
      <c r="B1473" t="s">
        <v>154</v>
      </c>
      <c r="C1473" t="s">
        <v>1327</v>
      </c>
      <c r="D1473" t="s">
        <v>1721</v>
      </c>
      <c r="E1473" t="s">
        <v>1974</v>
      </c>
      <c r="F1473">
        <v>0</v>
      </c>
      <c r="G1473" t="s">
        <v>1977</v>
      </c>
      <c r="H1473" t="s">
        <v>1979</v>
      </c>
      <c r="I1473" t="s">
        <v>3445</v>
      </c>
      <c r="J1473" t="s">
        <v>3542</v>
      </c>
      <c r="K1473" t="s">
        <v>3545</v>
      </c>
      <c r="L1473" t="s">
        <v>3563</v>
      </c>
      <c r="M1473" t="s">
        <v>3644</v>
      </c>
      <c r="N1473" t="s">
        <v>174</v>
      </c>
      <c r="O1473" t="s">
        <v>3608</v>
      </c>
      <c r="P1473" t="s">
        <v>4315</v>
      </c>
      <c r="Q1473" t="s">
        <v>4319</v>
      </c>
      <c r="R1473" t="s">
        <v>4321</v>
      </c>
      <c r="S1473" t="s">
        <v>5357</v>
      </c>
      <c r="T1473" t="s">
        <v>5439</v>
      </c>
      <c r="U1473" t="s">
        <v>4324</v>
      </c>
      <c r="V1473" t="s">
        <v>5817</v>
      </c>
      <c r="W1473" t="s">
        <v>6650</v>
      </c>
      <c r="AA1473" t="s">
        <v>6697</v>
      </c>
      <c r="AB1473" t="s">
        <v>6697</v>
      </c>
      <c r="AC1473" t="s">
        <v>6697</v>
      </c>
      <c r="AD1473" t="s">
        <v>6697</v>
      </c>
      <c r="AE1473" t="s">
        <v>6697</v>
      </c>
      <c r="AF1473" t="s">
        <v>6697</v>
      </c>
      <c r="AG1473" t="s">
        <v>6697</v>
      </c>
      <c r="AH1473" t="s">
        <v>6697</v>
      </c>
      <c r="AI1473" t="s">
        <v>6697</v>
      </c>
      <c r="AJ1473" t="s">
        <v>6697</v>
      </c>
      <c r="AK1473" t="s">
        <v>6697</v>
      </c>
      <c r="AL1473" t="s">
        <v>6697</v>
      </c>
      <c r="AM1473" t="s">
        <v>6697</v>
      </c>
      <c r="AN1473" t="s">
        <v>6700</v>
      </c>
      <c r="AO1473" t="s">
        <v>6697</v>
      </c>
      <c r="AP1473" t="s">
        <v>6697</v>
      </c>
      <c r="AQ1473" t="s">
        <v>6697</v>
      </c>
      <c r="AR1473" t="s">
        <v>6697</v>
      </c>
      <c r="AS1473" t="s">
        <v>6697</v>
      </c>
      <c r="AT1473">
        <v>0</v>
      </c>
      <c r="AU1473" t="s">
        <v>6697</v>
      </c>
      <c r="AV1473" t="s">
        <v>6697</v>
      </c>
      <c r="AW1473">
        <v>2</v>
      </c>
      <c r="AX1473" t="s">
        <v>6697</v>
      </c>
      <c r="AY1473" t="s">
        <v>6697</v>
      </c>
      <c r="BA1473" t="s">
        <v>6697</v>
      </c>
    </row>
    <row r="1474" spans="1:53">
      <c r="A1474" t="s">
        <v>568</v>
      </c>
      <c r="B1474" t="s">
        <v>1300</v>
      </c>
      <c r="C1474" t="s">
        <v>1637</v>
      </c>
      <c r="D1474" t="s">
        <v>1959</v>
      </c>
      <c r="E1474" t="s">
        <v>1973</v>
      </c>
      <c r="F1474">
        <v>0</v>
      </c>
      <c r="G1474" t="s">
        <v>1977</v>
      </c>
      <c r="H1474" t="s">
        <v>1979</v>
      </c>
      <c r="I1474" t="s">
        <v>3446</v>
      </c>
      <c r="J1474" t="s">
        <v>3542</v>
      </c>
      <c r="K1474" t="s">
        <v>3544</v>
      </c>
      <c r="L1474" t="s">
        <v>3562</v>
      </c>
      <c r="M1474" t="s">
        <v>3932</v>
      </c>
      <c r="N1474" t="s">
        <v>4080</v>
      </c>
      <c r="O1474" t="s">
        <v>3632</v>
      </c>
      <c r="P1474" t="s">
        <v>4315</v>
      </c>
      <c r="Q1474" t="s">
        <v>4319</v>
      </c>
      <c r="R1474" t="s">
        <v>4323</v>
      </c>
      <c r="S1474" t="s">
        <v>5358</v>
      </c>
      <c r="T1474" t="s">
        <v>5439</v>
      </c>
      <c r="U1474" t="s">
        <v>4324</v>
      </c>
      <c r="V1474" t="s">
        <v>5616</v>
      </c>
      <c r="W1474" t="s">
        <v>6651</v>
      </c>
      <c r="AA1474" t="s">
        <v>6697</v>
      </c>
      <c r="AB1474" t="s">
        <v>6697</v>
      </c>
      <c r="AC1474" t="s">
        <v>6697</v>
      </c>
      <c r="AD1474" t="s">
        <v>6697</v>
      </c>
      <c r="AE1474" t="s">
        <v>6697</v>
      </c>
      <c r="AF1474" t="s">
        <v>6697</v>
      </c>
      <c r="AG1474" t="s">
        <v>6697</v>
      </c>
      <c r="AH1474" t="s">
        <v>6697</v>
      </c>
      <c r="AI1474" t="s">
        <v>6697</v>
      </c>
      <c r="AJ1474" t="s">
        <v>6697</v>
      </c>
      <c r="AK1474" t="s">
        <v>6697</v>
      </c>
      <c r="AL1474" t="s">
        <v>6697</v>
      </c>
      <c r="AM1474" t="s">
        <v>6697</v>
      </c>
      <c r="AN1474" t="s">
        <v>6699</v>
      </c>
      <c r="AO1474" t="s">
        <v>6697</v>
      </c>
      <c r="AP1474" t="s">
        <v>6697</v>
      </c>
      <c r="AQ1474" t="s">
        <v>6697</v>
      </c>
      <c r="AR1474" t="s">
        <v>6697</v>
      </c>
      <c r="AS1474" t="s">
        <v>6697</v>
      </c>
      <c r="AT1474">
        <v>0</v>
      </c>
      <c r="AU1474" t="s">
        <v>6697</v>
      </c>
      <c r="AV1474" t="s">
        <v>6697</v>
      </c>
      <c r="AW1474">
        <v>0</v>
      </c>
      <c r="AX1474" t="s">
        <v>6697</v>
      </c>
      <c r="AY1474" t="s">
        <v>6697</v>
      </c>
      <c r="BA1474" t="s">
        <v>6697</v>
      </c>
    </row>
    <row r="1475" spans="1:53">
      <c r="A1475" t="s">
        <v>202</v>
      </c>
      <c r="B1475" t="s">
        <v>202</v>
      </c>
      <c r="C1475" t="s">
        <v>1327</v>
      </c>
      <c r="D1475" t="s">
        <v>1660</v>
      </c>
      <c r="E1475" t="s">
        <v>1974</v>
      </c>
      <c r="F1475">
        <v>10</v>
      </c>
      <c r="G1475" t="s">
        <v>1977</v>
      </c>
      <c r="H1475" t="s">
        <v>1979</v>
      </c>
      <c r="I1475" t="s">
        <v>3447</v>
      </c>
      <c r="J1475" t="s">
        <v>3542</v>
      </c>
      <c r="K1475" t="s">
        <v>3545</v>
      </c>
      <c r="L1475" t="s">
        <v>3563</v>
      </c>
      <c r="M1475" t="s">
        <v>3789</v>
      </c>
      <c r="N1475" t="s">
        <v>174</v>
      </c>
      <c r="O1475" t="s">
        <v>3789</v>
      </c>
      <c r="P1475" t="s">
        <v>4315</v>
      </c>
      <c r="Q1475" t="s">
        <v>4319</v>
      </c>
      <c r="R1475" t="s">
        <v>4321</v>
      </c>
      <c r="S1475" t="s">
        <v>5359</v>
      </c>
      <c r="T1475" t="s">
        <v>5439</v>
      </c>
      <c r="U1475" t="s">
        <v>4324</v>
      </c>
      <c r="V1475" t="s">
        <v>5928</v>
      </c>
      <c r="W1475" t="s">
        <v>6652</v>
      </c>
      <c r="AA1475" t="s">
        <v>6697</v>
      </c>
      <c r="AB1475" t="s">
        <v>6697</v>
      </c>
      <c r="AC1475" t="s">
        <v>6699</v>
      </c>
      <c r="AD1475" t="s">
        <v>6697</v>
      </c>
      <c r="AE1475" t="s">
        <v>6697</v>
      </c>
      <c r="AF1475" t="s">
        <v>6699</v>
      </c>
      <c r="AG1475" t="s">
        <v>6697</v>
      </c>
      <c r="AH1475" t="s">
        <v>6697</v>
      </c>
      <c r="AI1475" t="s">
        <v>6697</v>
      </c>
      <c r="AJ1475" t="s">
        <v>6697</v>
      </c>
      <c r="AK1475" t="s">
        <v>6697</v>
      </c>
      <c r="AL1475" t="s">
        <v>6697</v>
      </c>
      <c r="AM1475" t="s">
        <v>6697</v>
      </c>
      <c r="AN1475" t="s">
        <v>6700</v>
      </c>
      <c r="AO1475" t="s">
        <v>6697</v>
      </c>
      <c r="AP1475" t="s">
        <v>6697</v>
      </c>
      <c r="AQ1475" t="s">
        <v>6697</v>
      </c>
      <c r="AR1475" t="s">
        <v>6697</v>
      </c>
      <c r="AS1475" t="s">
        <v>6697</v>
      </c>
      <c r="AT1475">
        <v>0</v>
      </c>
      <c r="AU1475" t="s">
        <v>6697</v>
      </c>
      <c r="AV1475" t="s">
        <v>6697</v>
      </c>
      <c r="AW1475">
        <v>1</v>
      </c>
      <c r="AX1475" t="s">
        <v>6697</v>
      </c>
      <c r="AY1475" t="s">
        <v>6697</v>
      </c>
      <c r="BA1475" t="s">
        <v>6697</v>
      </c>
    </row>
    <row r="1476" spans="1:53">
      <c r="A1476" t="s">
        <v>433</v>
      </c>
      <c r="B1476" t="s">
        <v>432</v>
      </c>
      <c r="C1476" t="s">
        <v>1568</v>
      </c>
      <c r="D1476" t="s">
        <v>1860</v>
      </c>
      <c r="E1476" t="s">
        <v>1974</v>
      </c>
      <c r="F1476">
        <v>0</v>
      </c>
      <c r="G1476" t="s">
        <v>1977</v>
      </c>
      <c r="H1476" t="s">
        <v>1979</v>
      </c>
      <c r="I1476" t="s">
        <v>3448</v>
      </c>
      <c r="J1476" t="s">
        <v>3542</v>
      </c>
      <c r="K1476" t="s">
        <v>3545</v>
      </c>
      <c r="L1476" t="s">
        <v>3563</v>
      </c>
      <c r="M1476" t="s">
        <v>3864</v>
      </c>
      <c r="N1476" t="s">
        <v>174</v>
      </c>
      <c r="O1476" t="s">
        <v>3788</v>
      </c>
      <c r="P1476" t="s">
        <v>4315</v>
      </c>
      <c r="Q1476" t="s">
        <v>4319</v>
      </c>
      <c r="R1476" t="s">
        <v>4321</v>
      </c>
      <c r="S1476" t="s">
        <v>5360</v>
      </c>
      <c r="T1476" t="s">
        <v>5439</v>
      </c>
      <c r="U1476" t="s">
        <v>4324</v>
      </c>
      <c r="V1476" t="s">
        <v>5929</v>
      </c>
      <c r="W1476" t="s">
        <v>6653</v>
      </c>
      <c r="AA1476" t="s">
        <v>6697</v>
      </c>
      <c r="AB1476" t="s">
        <v>6697</v>
      </c>
      <c r="AC1476" t="s">
        <v>6697</v>
      </c>
      <c r="AD1476" t="s">
        <v>6697</v>
      </c>
      <c r="AE1476" t="s">
        <v>6697</v>
      </c>
      <c r="AF1476" t="s">
        <v>6697</v>
      </c>
      <c r="AG1476" t="s">
        <v>6697</v>
      </c>
      <c r="AH1476" t="s">
        <v>6697</v>
      </c>
      <c r="AI1476" t="s">
        <v>6697</v>
      </c>
      <c r="AJ1476" t="s">
        <v>6697</v>
      </c>
      <c r="AK1476" t="s">
        <v>6697</v>
      </c>
      <c r="AL1476" t="s">
        <v>6697</v>
      </c>
      <c r="AM1476" t="s">
        <v>6697</v>
      </c>
      <c r="AN1476" t="s">
        <v>6700</v>
      </c>
      <c r="AO1476" t="s">
        <v>6697</v>
      </c>
      <c r="AP1476" t="s">
        <v>6697</v>
      </c>
      <c r="AQ1476" t="s">
        <v>6697</v>
      </c>
      <c r="AR1476" t="s">
        <v>6697</v>
      </c>
      <c r="AS1476" t="s">
        <v>6697</v>
      </c>
      <c r="AT1476">
        <v>1</v>
      </c>
      <c r="AU1476" t="s">
        <v>6697</v>
      </c>
      <c r="AV1476" t="s">
        <v>6697</v>
      </c>
      <c r="AW1476">
        <v>7</v>
      </c>
      <c r="AX1476" t="s">
        <v>6697</v>
      </c>
      <c r="AY1476" t="s">
        <v>6697</v>
      </c>
      <c r="BA1476" t="s">
        <v>6697</v>
      </c>
    </row>
    <row r="1477" spans="1:53">
      <c r="A1477" t="s">
        <v>397</v>
      </c>
      <c r="B1477" t="s">
        <v>1023</v>
      </c>
      <c r="C1477" t="s">
        <v>1327</v>
      </c>
      <c r="D1477" t="s">
        <v>1898</v>
      </c>
      <c r="E1477" t="s">
        <v>1974</v>
      </c>
      <c r="F1477">
        <v>0</v>
      </c>
      <c r="G1477" t="s">
        <v>1977</v>
      </c>
      <c r="H1477" t="s">
        <v>1979</v>
      </c>
      <c r="I1477" t="s">
        <v>3449</v>
      </c>
      <c r="J1477" t="s">
        <v>3542</v>
      </c>
      <c r="K1477" t="s">
        <v>3545</v>
      </c>
      <c r="L1477" t="s">
        <v>3563</v>
      </c>
      <c r="M1477" t="s">
        <v>3865</v>
      </c>
      <c r="N1477" t="s">
        <v>174</v>
      </c>
      <c r="O1477" t="s">
        <v>3678</v>
      </c>
      <c r="P1477" t="s">
        <v>4315</v>
      </c>
      <c r="Q1477" t="s">
        <v>4319</v>
      </c>
      <c r="R1477" t="s">
        <v>4321</v>
      </c>
      <c r="S1477" t="s">
        <v>5361</v>
      </c>
      <c r="T1477" t="s">
        <v>5439</v>
      </c>
      <c r="U1477" t="s">
        <v>4324</v>
      </c>
      <c r="V1477" t="s">
        <v>5930</v>
      </c>
      <c r="W1477" t="s">
        <v>6654</v>
      </c>
      <c r="AA1477" t="s">
        <v>6697</v>
      </c>
      <c r="AB1477" t="s">
        <v>6697</v>
      </c>
      <c r="AC1477" t="s">
        <v>6697</v>
      </c>
      <c r="AD1477" t="s">
        <v>6697</v>
      </c>
      <c r="AE1477" t="s">
        <v>6697</v>
      </c>
      <c r="AF1477" t="s">
        <v>6697</v>
      </c>
      <c r="AG1477" t="s">
        <v>6697</v>
      </c>
      <c r="AH1477" t="s">
        <v>6697</v>
      </c>
      <c r="AI1477" t="s">
        <v>6697</v>
      </c>
      <c r="AJ1477" t="s">
        <v>6697</v>
      </c>
      <c r="AK1477" t="s">
        <v>6697</v>
      </c>
      <c r="AL1477" t="s">
        <v>6697</v>
      </c>
      <c r="AM1477" t="s">
        <v>6697</v>
      </c>
      <c r="AN1477" t="s">
        <v>6700</v>
      </c>
      <c r="AO1477" t="s">
        <v>6697</v>
      </c>
      <c r="AP1477" t="s">
        <v>6697</v>
      </c>
      <c r="AQ1477" t="s">
        <v>6697</v>
      </c>
      <c r="AR1477" t="s">
        <v>6697</v>
      </c>
      <c r="AS1477" t="s">
        <v>6697</v>
      </c>
      <c r="AT1477">
        <v>0</v>
      </c>
      <c r="AU1477" t="s">
        <v>6697</v>
      </c>
      <c r="AV1477" t="s">
        <v>6697</v>
      </c>
      <c r="AW1477">
        <v>3</v>
      </c>
      <c r="AX1477" t="s">
        <v>6697</v>
      </c>
      <c r="AY1477" t="s">
        <v>6697</v>
      </c>
      <c r="BA1477" t="s">
        <v>6697</v>
      </c>
    </row>
    <row r="1478" spans="1:53">
      <c r="A1478" t="s">
        <v>772</v>
      </c>
      <c r="B1478" t="s">
        <v>1301</v>
      </c>
      <c r="C1478" t="s">
        <v>1325</v>
      </c>
      <c r="D1478" t="s">
        <v>1903</v>
      </c>
      <c r="E1478" t="s">
        <v>1973</v>
      </c>
      <c r="F1478">
        <v>0</v>
      </c>
      <c r="G1478" t="s">
        <v>1977</v>
      </c>
      <c r="H1478" t="s">
        <v>1979</v>
      </c>
      <c r="I1478" t="s">
        <v>3450</v>
      </c>
      <c r="J1478" t="s">
        <v>3542</v>
      </c>
      <c r="K1478" t="s">
        <v>3544</v>
      </c>
      <c r="L1478" t="s">
        <v>3562</v>
      </c>
      <c r="M1478" t="s">
        <v>4034</v>
      </c>
      <c r="N1478" t="s">
        <v>193</v>
      </c>
      <c r="O1478" t="s">
        <v>4308</v>
      </c>
      <c r="P1478" t="s">
        <v>4315</v>
      </c>
      <c r="Q1478" t="s">
        <v>4319</v>
      </c>
      <c r="R1478" t="s">
        <v>4323</v>
      </c>
      <c r="S1478" t="s">
        <v>5362</v>
      </c>
      <c r="T1478" t="s">
        <v>5439</v>
      </c>
      <c r="U1478" t="s">
        <v>4324</v>
      </c>
      <c r="V1478" t="s">
        <v>5616</v>
      </c>
      <c r="W1478" t="s">
        <v>6654</v>
      </c>
      <c r="AA1478" t="s">
        <v>6697</v>
      </c>
      <c r="AB1478" t="s">
        <v>6697</v>
      </c>
      <c r="AC1478" t="s">
        <v>6697</v>
      </c>
      <c r="AD1478" t="s">
        <v>6697</v>
      </c>
      <c r="AE1478" t="s">
        <v>6697</v>
      </c>
      <c r="AF1478" t="s">
        <v>6697</v>
      </c>
      <c r="AG1478" t="s">
        <v>6697</v>
      </c>
      <c r="AH1478" t="s">
        <v>6697</v>
      </c>
      <c r="AI1478" t="s">
        <v>6697</v>
      </c>
      <c r="AJ1478" t="s">
        <v>6697</v>
      </c>
      <c r="AK1478" t="s">
        <v>6697</v>
      </c>
      <c r="AL1478" t="s">
        <v>6697</v>
      </c>
      <c r="AM1478" t="s">
        <v>6697</v>
      </c>
      <c r="AN1478" t="s">
        <v>6699</v>
      </c>
      <c r="AO1478" t="s">
        <v>6697</v>
      </c>
      <c r="AP1478" t="s">
        <v>6697</v>
      </c>
      <c r="AQ1478" t="s">
        <v>6697</v>
      </c>
      <c r="AR1478" t="s">
        <v>6697</v>
      </c>
      <c r="AS1478" t="s">
        <v>6697</v>
      </c>
      <c r="AT1478">
        <v>0</v>
      </c>
      <c r="AU1478" t="s">
        <v>6697</v>
      </c>
      <c r="AV1478" t="s">
        <v>6697</v>
      </c>
      <c r="AW1478">
        <v>0</v>
      </c>
      <c r="AX1478" t="s">
        <v>6697</v>
      </c>
      <c r="AY1478" t="s">
        <v>6697</v>
      </c>
      <c r="BA1478" t="s">
        <v>6697</v>
      </c>
    </row>
    <row r="1479" spans="1:53">
      <c r="A1479" t="s">
        <v>397</v>
      </c>
      <c r="B1479" t="s">
        <v>1024</v>
      </c>
      <c r="C1479" t="s">
        <v>1327</v>
      </c>
      <c r="D1479" t="s">
        <v>1678</v>
      </c>
      <c r="E1479" t="s">
        <v>1974</v>
      </c>
      <c r="F1479">
        <v>0</v>
      </c>
      <c r="G1479" t="s">
        <v>1977</v>
      </c>
      <c r="H1479" t="s">
        <v>1979</v>
      </c>
      <c r="I1479" t="s">
        <v>3451</v>
      </c>
      <c r="J1479" t="s">
        <v>3542</v>
      </c>
      <c r="K1479" t="s">
        <v>3545</v>
      </c>
      <c r="L1479" t="s">
        <v>3563</v>
      </c>
      <c r="M1479" t="s">
        <v>3878</v>
      </c>
      <c r="N1479" t="s">
        <v>174</v>
      </c>
      <c r="O1479" t="s">
        <v>4193</v>
      </c>
      <c r="P1479" t="s">
        <v>4315</v>
      </c>
      <c r="Q1479" t="s">
        <v>4319</v>
      </c>
      <c r="R1479" t="s">
        <v>4323</v>
      </c>
      <c r="S1479" t="s">
        <v>5363</v>
      </c>
      <c r="T1479" t="s">
        <v>5439</v>
      </c>
      <c r="U1479" t="s">
        <v>4324</v>
      </c>
      <c r="V1479" t="s">
        <v>5618</v>
      </c>
      <c r="W1479" t="s">
        <v>6296</v>
      </c>
      <c r="AA1479" t="s">
        <v>6697</v>
      </c>
      <c r="AB1479" t="s">
        <v>6697</v>
      </c>
      <c r="AC1479" t="s">
        <v>6697</v>
      </c>
      <c r="AD1479" t="s">
        <v>6697</v>
      </c>
      <c r="AE1479" t="s">
        <v>6697</v>
      </c>
      <c r="AF1479" t="s">
        <v>6697</v>
      </c>
      <c r="AG1479" t="s">
        <v>6697</v>
      </c>
      <c r="AH1479" t="s">
        <v>6697</v>
      </c>
      <c r="AI1479" t="s">
        <v>6697</v>
      </c>
      <c r="AJ1479" t="s">
        <v>6697</v>
      </c>
      <c r="AK1479" t="s">
        <v>6697</v>
      </c>
      <c r="AL1479" t="s">
        <v>6697</v>
      </c>
      <c r="AM1479" t="s">
        <v>6697</v>
      </c>
      <c r="AN1479" t="s">
        <v>6699</v>
      </c>
      <c r="AO1479" t="s">
        <v>6697</v>
      </c>
      <c r="AP1479" t="s">
        <v>6697</v>
      </c>
      <c r="AQ1479" t="s">
        <v>6697</v>
      </c>
      <c r="AR1479" t="s">
        <v>6697</v>
      </c>
      <c r="AS1479" t="s">
        <v>6697</v>
      </c>
      <c r="AT1479">
        <v>0</v>
      </c>
      <c r="AU1479" t="s">
        <v>6697</v>
      </c>
      <c r="AV1479" t="s">
        <v>6697</v>
      </c>
      <c r="AW1479">
        <v>0</v>
      </c>
      <c r="AX1479" t="s">
        <v>6697</v>
      </c>
      <c r="AY1479" t="s">
        <v>6697</v>
      </c>
      <c r="BA1479" t="s">
        <v>6697</v>
      </c>
    </row>
    <row r="1480" spans="1:53">
      <c r="A1480" t="s">
        <v>620</v>
      </c>
      <c r="B1480" t="s">
        <v>731</v>
      </c>
      <c r="C1480" t="s">
        <v>1327</v>
      </c>
      <c r="D1480" t="s">
        <v>1666</v>
      </c>
      <c r="E1480" t="s">
        <v>1974</v>
      </c>
      <c r="F1480">
        <v>0</v>
      </c>
      <c r="G1480" t="s">
        <v>1977</v>
      </c>
      <c r="H1480" t="s">
        <v>1979</v>
      </c>
      <c r="I1480" t="s">
        <v>3452</v>
      </c>
      <c r="J1480" t="s">
        <v>3542</v>
      </c>
      <c r="K1480" t="s">
        <v>3545</v>
      </c>
      <c r="L1480" t="s">
        <v>3563</v>
      </c>
      <c r="M1480" t="s">
        <v>3649</v>
      </c>
      <c r="N1480" t="s">
        <v>174</v>
      </c>
      <c r="O1480" t="s">
        <v>3971</v>
      </c>
      <c r="P1480" t="s">
        <v>4315</v>
      </c>
      <c r="Q1480" t="s">
        <v>4319</v>
      </c>
      <c r="R1480" t="s">
        <v>4321</v>
      </c>
      <c r="S1480" t="s">
        <v>5364</v>
      </c>
      <c r="T1480" t="s">
        <v>5439</v>
      </c>
      <c r="U1480" t="s">
        <v>4324</v>
      </c>
      <c r="V1480" t="s">
        <v>5931</v>
      </c>
      <c r="W1480" t="s">
        <v>6655</v>
      </c>
      <c r="AA1480" t="s">
        <v>6697</v>
      </c>
      <c r="AB1480" t="s">
        <v>6697</v>
      </c>
      <c r="AC1480" t="s">
        <v>6697</v>
      </c>
      <c r="AD1480" t="s">
        <v>6697</v>
      </c>
      <c r="AE1480" t="s">
        <v>6697</v>
      </c>
      <c r="AF1480" t="s">
        <v>6697</v>
      </c>
      <c r="AG1480" t="s">
        <v>6697</v>
      </c>
      <c r="AH1480" t="s">
        <v>6697</v>
      </c>
      <c r="AI1480" t="s">
        <v>6697</v>
      </c>
      <c r="AJ1480" t="s">
        <v>6697</v>
      </c>
      <c r="AK1480" t="s">
        <v>6697</v>
      </c>
      <c r="AL1480" t="s">
        <v>6697</v>
      </c>
      <c r="AM1480" t="s">
        <v>6697</v>
      </c>
      <c r="AN1480" t="s">
        <v>6700</v>
      </c>
      <c r="AO1480" t="s">
        <v>6697</v>
      </c>
      <c r="AP1480" t="s">
        <v>6697</v>
      </c>
      <c r="AQ1480" t="s">
        <v>6697</v>
      </c>
      <c r="AR1480" t="s">
        <v>6697</v>
      </c>
      <c r="AS1480" t="s">
        <v>6697</v>
      </c>
      <c r="AT1480">
        <v>0</v>
      </c>
      <c r="AU1480" t="s">
        <v>6697</v>
      </c>
      <c r="AV1480" t="s">
        <v>6697</v>
      </c>
      <c r="AW1480">
        <v>2</v>
      </c>
      <c r="AX1480" t="s">
        <v>6697</v>
      </c>
      <c r="AY1480" t="s">
        <v>6697</v>
      </c>
      <c r="BA1480" t="s">
        <v>6697</v>
      </c>
    </row>
    <row r="1481" spans="1:53">
      <c r="A1481" t="s">
        <v>202</v>
      </c>
      <c r="B1481" t="s">
        <v>637</v>
      </c>
      <c r="C1481" t="s">
        <v>1327</v>
      </c>
      <c r="D1481" t="s">
        <v>1884</v>
      </c>
      <c r="E1481" t="s">
        <v>1974</v>
      </c>
      <c r="F1481">
        <v>15</v>
      </c>
      <c r="G1481" t="s">
        <v>1977</v>
      </c>
      <c r="H1481" t="s">
        <v>1979</v>
      </c>
      <c r="I1481" t="s">
        <v>3453</v>
      </c>
      <c r="J1481" t="s">
        <v>3542</v>
      </c>
      <c r="K1481" t="s">
        <v>3545</v>
      </c>
      <c r="L1481" t="s">
        <v>3563</v>
      </c>
      <c r="M1481" t="s">
        <v>3789</v>
      </c>
      <c r="N1481" t="s">
        <v>174</v>
      </c>
      <c r="O1481" t="s">
        <v>3808</v>
      </c>
      <c r="P1481" t="s">
        <v>4315</v>
      </c>
      <c r="Q1481" t="s">
        <v>4319</v>
      </c>
      <c r="R1481" t="s">
        <v>4321</v>
      </c>
      <c r="S1481" t="s">
        <v>5365</v>
      </c>
      <c r="T1481" t="s">
        <v>5439</v>
      </c>
      <c r="U1481" t="s">
        <v>4324</v>
      </c>
      <c r="V1481" t="s">
        <v>5932</v>
      </c>
      <c r="W1481" t="s">
        <v>5737</v>
      </c>
      <c r="AA1481" t="s">
        <v>6697</v>
      </c>
      <c r="AB1481" t="s">
        <v>6697</v>
      </c>
      <c r="AC1481" t="s">
        <v>6699</v>
      </c>
      <c r="AD1481" t="s">
        <v>6697</v>
      </c>
      <c r="AE1481" t="s">
        <v>6698</v>
      </c>
      <c r="AF1481" t="s">
        <v>6697</v>
      </c>
      <c r="AG1481" t="s">
        <v>6697</v>
      </c>
      <c r="AH1481" t="s">
        <v>6697</v>
      </c>
      <c r="AI1481" t="s">
        <v>6697</v>
      </c>
      <c r="AJ1481" t="s">
        <v>6697</v>
      </c>
      <c r="AK1481" t="s">
        <v>6697</v>
      </c>
      <c r="AL1481" t="s">
        <v>6697</v>
      </c>
      <c r="AM1481" t="s">
        <v>6697</v>
      </c>
      <c r="AN1481" t="s">
        <v>6700</v>
      </c>
      <c r="AO1481" t="s">
        <v>6697</v>
      </c>
      <c r="AP1481" t="s">
        <v>6697</v>
      </c>
      <c r="AQ1481" t="s">
        <v>6697</v>
      </c>
      <c r="AR1481" t="s">
        <v>6697</v>
      </c>
      <c r="AS1481" t="s">
        <v>6697</v>
      </c>
      <c r="AT1481">
        <v>0</v>
      </c>
      <c r="AU1481" t="s">
        <v>6697</v>
      </c>
      <c r="AV1481" t="s">
        <v>6697</v>
      </c>
      <c r="AW1481">
        <v>1</v>
      </c>
      <c r="AX1481" t="s">
        <v>6697</v>
      </c>
      <c r="AY1481" t="s">
        <v>6697</v>
      </c>
      <c r="BA1481" t="s">
        <v>6697</v>
      </c>
    </row>
    <row r="1482" spans="1:53">
      <c r="A1482" t="s">
        <v>613</v>
      </c>
      <c r="B1482" t="s">
        <v>1017</v>
      </c>
      <c r="C1482" t="s">
        <v>1327</v>
      </c>
      <c r="D1482" t="s">
        <v>1666</v>
      </c>
      <c r="E1482" t="s">
        <v>1974</v>
      </c>
      <c r="F1482">
        <v>0</v>
      </c>
      <c r="G1482" t="s">
        <v>1977</v>
      </c>
      <c r="H1482" t="s">
        <v>1979</v>
      </c>
      <c r="I1482" t="s">
        <v>3454</v>
      </c>
      <c r="J1482" t="s">
        <v>3542</v>
      </c>
      <c r="K1482" t="s">
        <v>3545</v>
      </c>
      <c r="L1482" t="s">
        <v>3563</v>
      </c>
      <c r="M1482" t="s">
        <v>3864</v>
      </c>
      <c r="N1482" t="s">
        <v>174</v>
      </c>
      <c r="O1482" t="s">
        <v>4186</v>
      </c>
      <c r="P1482" t="s">
        <v>4315</v>
      </c>
      <c r="Q1482" t="s">
        <v>4319</v>
      </c>
      <c r="R1482" t="s">
        <v>4321</v>
      </c>
      <c r="S1482" t="s">
        <v>5366</v>
      </c>
      <c r="T1482" t="s">
        <v>5439</v>
      </c>
      <c r="U1482" t="s">
        <v>4324</v>
      </c>
      <c r="V1482" t="s">
        <v>5627</v>
      </c>
      <c r="W1482" t="s">
        <v>5756</v>
      </c>
      <c r="AA1482" t="s">
        <v>6697</v>
      </c>
      <c r="AB1482" t="s">
        <v>6697</v>
      </c>
      <c r="AC1482" t="s">
        <v>6697</v>
      </c>
      <c r="AD1482" t="s">
        <v>6697</v>
      </c>
      <c r="AE1482" t="s">
        <v>6697</v>
      </c>
      <c r="AF1482" t="s">
        <v>6697</v>
      </c>
      <c r="AG1482" t="s">
        <v>6697</v>
      </c>
      <c r="AH1482" t="s">
        <v>6697</v>
      </c>
      <c r="AI1482" t="s">
        <v>6697</v>
      </c>
      <c r="AJ1482" t="s">
        <v>6697</v>
      </c>
      <c r="AK1482" t="s">
        <v>6697</v>
      </c>
      <c r="AL1482" t="s">
        <v>6697</v>
      </c>
      <c r="AM1482" t="s">
        <v>6697</v>
      </c>
      <c r="AN1482" t="s">
        <v>6700</v>
      </c>
      <c r="AO1482" t="s">
        <v>6697</v>
      </c>
      <c r="AP1482" t="s">
        <v>6697</v>
      </c>
      <c r="AQ1482" t="s">
        <v>6697</v>
      </c>
      <c r="AR1482" t="s">
        <v>6697</v>
      </c>
      <c r="AS1482" t="s">
        <v>6697</v>
      </c>
      <c r="AT1482">
        <v>0</v>
      </c>
      <c r="AU1482" t="s">
        <v>6697</v>
      </c>
      <c r="AV1482" t="s">
        <v>6697</v>
      </c>
      <c r="AW1482">
        <v>2</v>
      </c>
      <c r="AX1482" t="s">
        <v>6697</v>
      </c>
      <c r="AY1482" t="s">
        <v>6697</v>
      </c>
      <c r="BA1482" t="s">
        <v>6697</v>
      </c>
    </row>
    <row r="1483" spans="1:53">
      <c r="A1483" t="s">
        <v>202</v>
      </c>
      <c r="B1483" t="s">
        <v>1302</v>
      </c>
      <c r="C1483" t="s">
        <v>1327</v>
      </c>
      <c r="D1483" t="s">
        <v>1660</v>
      </c>
      <c r="E1483" t="s">
        <v>1974</v>
      </c>
      <c r="F1483">
        <v>5</v>
      </c>
      <c r="G1483" t="s">
        <v>1977</v>
      </c>
      <c r="H1483" t="s">
        <v>1979</v>
      </c>
      <c r="I1483" t="s">
        <v>3455</v>
      </c>
      <c r="J1483" t="s">
        <v>3542</v>
      </c>
      <c r="K1483" t="s">
        <v>3545</v>
      </c>
      <c r="L1483" t="s">
        <v>3563</v>
      </c>
      <c r="M1483" t="s">
        <v>3637</v>
      </c>
      <c r="N1483" t="s">
        <v>174</v>
      </c>
      <c r="O1483" t="s">
        <v>3597</v>
      </c>
      <c r="P1483" t="s">
        <v>4315</v>
      </c>
      <c r="Q1483" t="s">
        <v>4319</v>
      </c>
      <c r="R1483" t="s">
        <v>4321</v>
      </c>
      <c r="S1483" t="s">
        <v>5367</v>
      </c>
      <c r="T1483" t="s">
        <v>5439</v>
      </c>
      <c r="U1483" t="s">
        <v>4324</v>
      </c>
      <c r="V1483" t="s">
        <v>5933</v>
      </c>
      <c r="W1483" t="s">
        <v>5933</v>
      </c>
      <c r="AA1483" t="s">
        <v>6697</v>
      </c>
      <c r="AB1483" t="s">
        <v>6697</v>
      </c>
      <c r="AC1483" t="s">
        <v>6699</v>
      </c>
      <c r="AD1483" t="s">
        <v>6697</v>
      </c>
      <c r="AE1483" t="s">
        <v>6697</v>
      </c>
      <c r="AF1483" t="s">
        <v>6697</v>
      </c>
      <c r="AG1483" t="s">
        <v>6697</v>
      </c>
      <c r="AH1483" t="s">
        <v>6697</v>
      </c>
      <c r="AI1483" t="s">
        <v>6697</v>
      </c>
      <c r="AJ1483" t="s">
        <v>6697</v>
      </c>
      <c r="AK1483" t="s">
        <v>6697</v>
      </c>
      <c r="AL1483" t="s">
        <v>6697</v>
      </c>
      <c r="AM1483" t="s">
        <v>6697</v>
      </c>
      <c r="AN1483" t="s">
        <v>6700</v>
      </c>
      <c r="AO1483" t="s">
        <v>6697</v>
      </c>
      <c r="AP1483" t="s">
        <v>6697</v>
      </c>
      <c r="AQ1483" t="s">
        <v>6697</v>
      </c>
      <c r="AR1483" t="s">
        <v>6697</v>
      </c>
      <c r="AS1483" t="s">
        <v>6697</v>
      </c>
      <c r="AT1483">
        <v>0</v>
      </c>
      <c r="AU1483" t="s">
        <v>6697</v>
      </c>
      <c r="AV1483" t="s">
        <v>6697</v>
      </c>
      <c r="AW1483">
        <v>1</v>
      </c>
      <c r="AX1483" t="s">
        <v>6697</v>
      </c>
      <c r="AY1483" t="s">
        <v>6697</v>
      </c>
      <c r="BA1483" t="s">
        <v>6697</v>
      </c>
    </row>
    <row r="1484" spans="1:53">
      <c r="A1484" t="s">
        <v>202</v>
      </c>
      <c r="B1484" t="s">
        <v>512</v>
      </c>
      <c r="C1484" t="s">
        <v>1327</v>
      </c>
      <c r="D1484" t="s">
        <v>1660</v>
      </c>
      <c r="E1484" t="s">
        <v>1974</v>
      </c>
      <c r="F1484">
        <v>5</v>
      </c>
      <c r="G1484" t="s">
        <v>1977</v>
      </c>
      <c r="H1484" t="s">
        <v>1979</v>
      </c>
      <c r="I1484" t="s">
        <v>3456</v>
      </c>
      <c r="J1484" t="s">
        <v>3542</v>
      </c>
      <c r="K1484" t="s">
        <v>3545</v>
      </c>
      <c r="L1484" t="s">
        <v>3563</v>
      </c>
      <c r="M1484" t="s">
        <v>3637</v>
      </c>
      <c r="N1484" t="s">
        <v>174</v>
      </c>
      <c r="O1484" t="s">
        <v>3576</v>
      </c>
      <c r="P1484" t="s">
        <v>4315</v>
      </c>
      <c r="Q1484" t="s">
        <v>4319</v>
      </c>
      <c r="R1484" t="s">
        <v>4323</v>
      </c>
      <c r="S1484" t="s">
        <v>4967</v>
      </c>
      <c r="T1484" t="s">
        <v>5439</v>
      </c>
      <c r="U1484" t="s">
        <v>4324</v>
      </c>
      <c r="V1484" t="s">
        <v>5934</v>
      </c>
      <c r="W1484" t="s">
        <v>5934</v>
      </c>
      <c r="AA1484" t="s">
        <v>6697</v>
      </c>
      <c r="AB1484" t="s">
        <v>6697</v>
      </c>
      <c r="AC1484" t="s">
        <v>6699</v>
      </c>
      <c r="AD1484" t="s">
        <v>6697</v>
      </c>
      <c r="AE1484" t="s">
        <v>6697</v>
      </c>
      <c r="AF1484" t="s">
        <v>6697</v>
      </c>
      <c r="AG1484" t="s">
        <v>6697</v>
      </c>
      <c r="AH1484" t="s">
        <v>6697</v>
      </c>
      <c r="AI1484" t="s">
        <v>6697</v>
      </c>
      <c r="AJ1484" t="s">
        <v>6697</v>
      </c>
      <c r="AK1484" t="s">
        <v>6697</v>
      </c>
      <c r="AL1484" t="s">
        <v>6697</v>
      </c>
      <c r="AM1484" t="s">
        <v>6697</v>
      </c>
      <c r="AN1484" t="s">
        <v>6699</v>
      </c>
      <c r="AO1484" t="s">
        <v>6697</v>
      </c>
      <c r="AP1484" t="s">
        <v>6697</v>
      </c>
      <c r="AQ1484" t="s">
        <v>6697</v>
      </c>
      <c r="AR1484" t="s">
        <v>6697</v>
      </c>
      <c r="AS1484" t="s">
        <v>6697</v>
      </c>
      <c r="AT1484">
        <v>0</v>
      </c>
      <c r="AU1484" t="s">
        <v>6697</v>
      </c>
      <c r="AV1484" t="s">
        <v>6697</v>
      </c>
      <c r="AW1484">
        <v>1</v>
      </c>
      <c r="AX1484" t="s">
        <v>6697</v>
      </c>
      <c r="AY1484" t="s">
        <v>6697</v>
      </c>
      <c r="BA1484" t="s">
        <v>6697</v>
      </c>
    </row>
    <row r="1485" spans="1:53">
      <c r="A1485" t="s">
        <v>202</v>
      </c>
      <c r="B1485" t="s">
        <v>1303</v>
      </c>
      <c r="C1485" t="s">
        <v>1638</v>
      </c>
      <c r="D1485" t="s">
        <v>1913</v>
      </c>
      <c r="E1485" t="s">
        <v>1974</v>
      </c>
      <c r="F1485">
        <v>0</v>
      </c>
      <c r="G1485" t="s">
        <v>1977</v>
      </c>
      <c r="H1485" t="s">
        <v>1979</v>
      </c>
      <c r="I1485" t="s">
        <v>3457</v>
      </c>
      <c r="J1485" t="s">
        <v>3542</v>
      </c>
      <c r="K1485" t="s">
        <v>3545</v>
      </c>
      <c r="L1485" t="s">
        <v>3563</v>
      </c>
      <c r="M1485" t="s">
        <v>3637</v>
      </c>
      <c r="N1485" t="s">
        <v>4076</v>
      </c>
      <c r="O1485" t="s">
        <v>3576</v>
      </c>
      <c r="P1485" t="s">
        <v>4315</v>
      </c>
      <c r="Q1485" t="s">
        <v>4319</v>
      </c>
      <c r="R1485" t="s">
        <v>4323</v>
      </c>
      <c r="S1485" t="s">
        <v>5368</v>
      </c>
      <c r="T1485" t="s">
        <v>5439</v>
      </c>
      <c r="U1485" t="s">
        <v>4324</v>
      </c>
      <c r="V1485" t="s">
        <v>5817</v>
      </c>
      <c r="W1485" t="s">
        <v>6656</v>
      </c>
      <c r="AA1485" t="s">
        <v>6697</v>
      </c>
      <c r="AB1485" t="s">
        <v>6697</v>
      </c>
      <c r="AC1485" t="s">
        <v>6699</v>
      </c>
      <c r="AD1485" t="s">
        <v>6697</v>
      </c>
      <c r="AE1485" t="s">
        <v>6697</v>
      </c>
      <c r="AF1485" t="s">
        <v>6697</v>
      </c>
      <c r="AG1485" t="s">
        <v>6697</v>
      </c>
      <c r="AH1485" t="s">
        <v>6697</v>
      </c>
      <c r="AI1485" t="s">
        <v>6697</v>
      </c>
      <c r="AJ1485" t="s">
        <v>6697</v>
      </c>
      <c r="AK1485" t="s">
        <v>6699</v>
      </c>
      <c r="AL1485" t="s">
        <v>6697</v>
      </c>
      <c r="AM1485" t="s">
        <v>6697</v>
      </c>
      <c r="AN1485" t="s">
        <v>6699</v>
      </c>
      <c r="AO1485" t="s">
        <v>6697</v>
      </c>
      <c r="AP1485" t="s">
        <v>6702</v>
      </c>
      <c r="AQ1485" t="s">
        <v>6697</v>
      </c>
      <c r="AR1485" t="s">
        <v>6697</v>
      </c>
      <c r="AS1485" t="s">
        <v>6697</v>
      </c>
      <c r="AT1485">
        <v>7</v>
      </c>
      <c r="AU1485" t="s">
        <v>6697</v>
      </c>
      <c r="AV1485" t="s">
        <v>6697</v>
      </c>
      <c r="AW1485">
        <v>4</v>
      </c>
      <c r="AX1485" t="s">
        <v>6697</v>
      </c>
      <c r="AY1485" t="s">
        <v>6697</v>
      </c>
      <c r="AZ1485" t="s">
        <v>6706</v>
      </c>
      <c r="BA1485" t="s">
        <v>6698</v>
      </c>
    </row>
    <row r="1486" spans="1:53">
      <c r="A1486" t="s">
        <v>523</v>
      </c>
      <c r="B1486" t="s">
        <v>746</v>
      </c>
      <c r="C1486" t="s">
        <v>1462</v>
      </c>
      <c r="D1486" t="s">
        <v>1667</v>
      </c>
      <c r="E1486" t="s">
        <v>1974</v>
      </c>
      <c r="F1486">
        <v>0</v>
      </c>
      <c r="G1486" t="s">
        <v>1977</v>
      </c>
      <c r="H1486" t="s">
        <v>1979</v>
      </c>
      <c r="I1486" t="s">
        <v>3458</v>
      </c>
      <c r="J1486" t="s">
        <v>3542</v>
      </c>
      <c r="K1486" t="s">
        <v>3545</v>
      </c>
      <c r="L1486" t="s">
        <v>3563</v>
      </c>
      <c r="M1486" t="s">
        <v>4035</v>
      </c>
      <c r="N1486" t="s">
        <v>174</v>
      </c>
      <c r="O1486" t="s">
        <v>4023</v>
      </c>
      <c r="P1486" t="s">
        <v>4315</v>
      </c>
      <c r="Q1486" t="s">
        <v>4319</v>
      </c>
      <c r="R1486" t="s">
        <v>4321</v>
      </c>
      <c r="S1486" t="s">
        <v>5369</v>
      </c>
      <c r="T1486" t="s">
        <v>5440</v>
      </c>
      <c r="U1486" t="s">
        <v>5440</v>
      </c>
      <c r="V1486" t="s">
        <v>5817</v>
      </c>
      <c r="W1486" t="s">
        <v>6657</v>
      </c>
      <c r="AA1486" t="s">
        <v>6697</v>
      </c>
      <c r="AB1486" t="s">
        <v>6697</v>
      </c>
      <c r="AC1486" t="s">
        <v>6697</v>
      </c>
      <c r="AD1486" t="s">
        <v>6697</v>
      </c>
      <c r="AE1486" t="s">
        <v>6697</v>
      </c>
      <c r="AF1486" t="s">
        <v>6697</v>
      </c>
      <c r="AG1486" t="s">
        <v>6697</v>
      </c>
      <c r="AH1486" t="s">
        <v>6697</v>
      </c>
      <c r="AI1486" t="s">
        <v>6697</v>
      </c>
      <c r="AJ1486" t="s">
        <v>6697</v>
      </c>
      <c r="AK1486" t="s">
        <v>6697</v>
      </c>
      <c r="AL1486" t="s">
        <v>6697</v>
      </c>
      <c r="AM1486" t="s">
        <v>6697</v>
      </c>
      <c r="AN1486" t="s">
        <v>6700</v>
      </c>
      <c r="AO1486" t="s">
        <v>6697</v>
      </c>
      <c r="AP1486" t="s">
        <v>6697</v>
      </c>
      <c r="AQ1486" t="s">
        <v>6697</v>
      </c>
      <c r="AR1486" t="s">
        <v>6697</v>
      </c>
      <c r="AS1486" t="s">
        <v>6697</v>
      </c>
      <c r="AT1486">
        <v>1</v>
      </c>
      <c r="AU1486" t="s">
        <v>6697</v>
      </c>
      <c r="AV1486" t="s">
        <v>6697</v>
      </c>
      <c r="AW1486">
        <v>1</v>
      </c>
      <c r="AX1486" t="s">
        <v>6697</v>
      </c>
      <c r="AY1486" t="s">
        <v>6697</v>
      </c>
      <c r="BA1486" t="s">
        <v>6697</v>
      </c>
    </row>
    <row r="1487" spans="1:53">
      <c r="A1487" t="s">
        <v>746</v>
      </c>
      <c r="B1487" t="s">
        <v>523</v>
      </c>
      <c r="C1487" t="s">
        <v>1462</v>
      </c>
      <c r="D1487" t="s">
        <v>1667</v>
      </c>
      <c r="E1487" t="s">
        <v>1974</v>
      </c>
      <c r="F1487">
        <v>0</v>
      </c>
      <c r="G1487" t="s">
        <v>1977</v>
      </c>
      <c r="H1487" t="s">
        <v>1979</v>
      </c>
      <c r="I1487" t="s">
        <v>3459</v>
      </c>
      <c r="J1487" t="s">
        <v>3542</v>
      </c>
      <c r="K1487" t="s">
        <v>3545</v>
      </c>
      <c r="L1487" t="s">
        <v>3563</v>
      </c>
      <c r="M1487" t="s">
        <v>4023</v>
      </c>
      <c r="N1487" t="s">
        <v>174</v>
      </c>
      <c r="O1487" t="s">
        <v>4035</v>
      </c>
      <c r="P1487" t="s">
        <v>4315</v>
      </c>
      <c r="Q1487" t="s">
        <v>4319</v>
      </c>
      <c r="R1487" t="s">
        <v>4322</v>
      </c>
      <c r="S1487" t="s">
        <v>5369</v>
      </c>
      <c r="T1487" t="s">
        <v>5440</v>
      </c>
      <c r="U1487" t="s">
        <v>5440</v>
      </c>
      <c r="V1487" t="s">
        <v>5817</v>
      </c>
      <c r="W1487" t="s">
        <v>6657</v>
      </c>
      <c r="AA1487" t="s">
        <v>6697</v>
      </c>
      <c r="AB1487" t="s">
        <v>6697</v>
      </c>
      <c r="AC1487" t="s">
        <v>6697</v>
      </c>
      <c r="AD1487" t="s">
        <v>6697</v>
      </c>
      <c r="AE1487" t="s">
        <v>6697</v>
      </c>
      <c r="AF1487" t="s">
        <v>6697</v>
      </c>
      <c r="AG1487" t="s">
        <v>6697</v>
      </c>
      <c r="AH1487" t="s">
        <v>6697</v>
      </c>
      <c r="AI1487" t="s">
        <v>6697</v>
      </c>
      <c r="AJ1487" t="s">
        <v>6697</v>
      </c>
      <c r="AK1487" t="s">
        <v>6697</v>
      </c>
      <c r="AL1487" t="s">
        <v>6697</v>
      </c>
      <c r="AM1487" t="s">
        <v>6697</v>
      </c>
      <c r="AN1487" t="s">
        <v>6697</v>
      </c>
      <c r="AO1487" t="s">
        <v>6697</v>
      </c>
      <c r="AP1487" t="s">
        <v>6697</v>
      </c>
      <c r="AQ1487" t="s">
        <v>6697</v>
      </c>
      <c r="AR1487" t="s">
        <v>6697</v>
      </c>
      <c r="AS1487" t="s">
        <v>6697</v>
      </c>
      <c r="AT1487">
        <v>1</v>
      </c>
      <c r="AU1487" t="s">
        <v>6697</v>
      </c>
      <c r="AV1487" t="s">
        <v>6697</v>
      </c>
      <c r="AW1487">
        <v>1</v>
      </c>
      <c r="AX1487" t="s">
        <v>6697</v>
      </c>
      <c r="AY1487" t="s">
        <v>6697</v>
      </c>
      <c r="BA1487" t="s">
        <v>6697</v>
      </c>
    </row>
    <row r="1488" spans="1:53">
      <c r="A1488" t="s">
        <v>746</v>
      </c>
      <c r="B1488" t="s">
        <v>376</v>
      </c>
      <c r="C1488" t="s">
        <v>1327</v>
      </c>
      <c r="D1488" t="s">
        <v>1667</v>
      </c>
      <c r="E1488" t="s">
        <v>1974</v>
      </c>
      <c r="F1488">
        <v>0</v>
      </c>
      <c r="G1488" t="s">
        <v>1977</v>
      </c>
      <c r="H1488" t="s">
        <v>1979</v>
      </c>
      <c r="I1488" t="s">
        <v>3460</v>
      </c>
      <c r="J1488" t="s">
        <v>3542</v>
      </c>
      <c r="K1488" t="s">
        <v>3545</v>
      </c>
      <c r="L1488" t="s">
        <v>3563</v>
      </c>
      <c r="M1488" t="s">
        <v>4021</v>
      </c>
      <c r="N1488" t="s">
        <v>174</v>
      </c>
      <c r="O1488" t="s">
        <v>3644</v>
      </c>
      <c r="P1488" t="s">
        <v>4315</v>
      </c>
      <c r="Q1488" t="s">
        <v>4319</v>
      </c>
      <c r="R1488" t="s">
        <v>4321</v>
      </c>
      <c r="S1488" t="s">
        <v>5370</v>
      </c>
      <c r="T1488" t="s">
        <v>5440</v>
      </c>
      <c r="U1488" t="s">
        <v>5440</v>
      </c>
      <c r="V1488" t="s">
        <v>5701</v>
      </c>
      <c r="W1488" t="s">
        <v>6658</v>
      </c>
      <c r="AA1488" t="s">
        <v>6697</v>
      </c>
      <c r="AB1488" t="s">
        <v>6697</v>
      </c>
      <c r="AC1488" t="s">
        <v>6697</v>
      </c>
      <c r="AD1488" t="s">
        <v>6697</v>
      </c>
      <c r="AE1488" t="s">
        <v>6697</v>
      </c>
      <c r="AF1488" t="s">
        <v>6697</v>
      </c>
      <c r="AG1488" t="s">
        <v>6697</v>
      </c>
      <c r="AH1488" t="s">
        <v>6697</v>
      </c>
      <c r="AI1488" t="s">
        <v>6697</v>
      </c>
      <c r="AJ1488" t="s">
        <v>6697</v>
      </c>
      <c r="AK1488" t="s">
        <v>6697</v>
      </c>
      <c r="AL1488" t="s">
        <v>6697</v>
      </c>
      <c r="AM1488" t="s">
        <v>6697</v>
      </c>
      <c r="AN1488" t="s">
        <v>6700</v>
      </c>
      <c r="AO1488" t="s">
        <v>6697</v>
      </c>
      <c r="AP1488" t="s">
        <v>6697</v>
      </c>
      <c r="AQ1488" t="s">
        <v>6697</v>
      </c>
      <c r="AR1488" t="s">
        <v>6697</v>
      </c>
      <c r="AS1488" t="s">
        <v>6697</v>
      </c>
      <c r="AT1488">
        <v>0</v>
      </c>
      <c r="AU1488" t="s">
        <v>6697</v>
      </c>
      <c r="AV1488" t="s">
        <v>6697</v>
      </c>
      <c r="AW1488">
        <v>1</v>
      </c>
      <c r="AX1488" t="s">
        <v>6697</v>
      </c>
      <c r="AY1488" t="s">
        <v>6697</v>
      </c>
      <c r="BA1488" t="s">
        <v>6697</v>
      </c>
    </row>
    <row r="1489" spans="1:53">
      <c r="A1489" t="s">
        <v>773</v>
      </c>
      <c r="B1489" t="s">
        <v>746</v>
      </c>
      <c r="C1489" t="s">
        <v>1629</v>
      </c>
      <c r="D1489" t="s">
        <v>1667</v>
      </c>
      <c r="E1489" t="s">
        <v>1974</v>
      </c>
      <c r="F1489">
        <v>0</v>
      </c>
      <c r="G1489" t="s">
        <v>1977</v>
      </c>
      <c r="H1489" t="s">
        <v>1979</v>
      </c>
      <c r="I1489" t="s">
        <v>3461</v>
      </c>
      <c r="J1489" t="s">
        <v>3542</v>
      </c>
      <c r="K1489" t="s">
        <v>3545</v>
      </c>
      <c r="L1489" t="s">
        <v>3563</v>
      </c>
      <c r="M1489" t="s">
        <v>3576</v>
      </c>
      <c r="N1489" t="s">
        <v>174</v>
      </c>
      <c r="O1489" t="s">
        <v>4019</v>
      </c>
      <c r="P1489" t="s">
        <v>4315</v>
      </c>
      <c r="Q1489" t="s">
        <v>4319</v>
      </c>
      <c r="R1489" t="s">
        <v>4322</v>
      </c>
      <c r="S1489" t="s">
        <v>5371</v>
      </c>
      <c r="T1489" t="s">
        <v>5440</v>
      </c>
      <c r="U1489" t="s">
        <v>5440</v>
      </c>
      <c r="V1489" t="s">
        <v>5817</v>
      </c>
      <c r="W1489" t="s">
        <v>6659</v>
      </c>
      <c r="AA1489" t="s">
        <v>6697</v>
      </c>
      <c r="AB1489" t="s">
        <v>6697</v>
      </c>
      <c r="AC1489" t="s">
        <v>6697</v>
      </c>
      <c r="AD1489" t="s">
        <v>6697</v>
      </c>
      <c r="AE1489" t="s">
        <v>6697</v>
      </c>
      <c r="AF1489" t="s">
        <v>6697</v>
      </c>
      <c r="AG1489" t="s">
        <v>6697</v>
      </c>
      <c r="AH1489" t="s">
        <v>6697</v>
      </c>
      <c r="AI1489" t="s">
        <v>6697</v>
      </c>
      <c r="AJ1489" t="s">
        <v>6697</v>
      </c>
      <c r="AK1489" t="s">
        <v>6697</v>
      </c>
      <c r="AL1489" t="s">
        <v>6697</v>
      </c>
      <c r="AM1489" t="s">
        <v>6697</v>
      </c>
      <c r="AN1489" t="s">
        <v>6697</v>
      </c>
      <c r="AO1489" t="s">
        <v>6697</v>
      </c>
      <c r="AP1489" t="s">
        <v>6697</v>
      </c>
      <c r="AQ1489" t="s">
        <v>6697</v>
      </c>
      <c r="AR1489" t="s">
        <v>6697</v>
      </c>
      <c r="AS1489" t="s">
        <v>6697</v>
      </c>
      <c r="AT1489">
        <v>2</v>
      </c>
      <c r="AU1489" t="s">
        <v>6697</v>
      </c>
      <c r="AV1489" t="s">
        <v>6697</v>
      </c>
      <c r="AW1489">
        <v>1</v>
      </c>
      <c r="AX1489" t="s">
        <v>6697</v>
      </c>
      <c r="AY1489" t="s">
        <v>6697</v>
      </c>
      <c r="BA1489" t="s">
        <v>6697</v>
      </c>
    </row>
    <row r="1490" spans="1:53">
      <c r="A1490" t="s">
        <v>773</v>
      </c>
      <c r="B1490" t="s">
        <v>576</v>
      </c>
      <c r="C1490" t="s">
        <v>1629</v>
      </c>
      <c r="D1490" t="s">
        <v>1667</v>
      </c>
      <c r="E1490" t="s">
        <v>1974</v>
      </c>
      <c r="F1490">
        <v>0</v>
      </c>
      <c r="G1490" t="s">
        <v>1977</v>
      </c>
      <c r="H1490" t="s">
        <v>1979</v>
      </c>
      <c r="I1490" t="s">
        <v>3462</v>
      </c>
      <c r="J1490" t="s">
        <v>3542</v>
      </c>
      <c r="K1490" t="s">
        <v>3545</v>
      </c>
      <c r="L1490" t="s">
        <v>3563</v>
      </c>
      <c r="M1490" t="s">
        <v>3576</v>
      </c>
      <c r="N1490" t="s">
        <v>174</v>
      </c>
      <c r="O1490" t="s">
        <v>3947</v>
      </c>
      <c r="P1490" t="s">
        <v>4315</v>
      </c>
      <c r="Q1490" t="s">
        <v>4319</v>
      </c>
      <c r="R1490" t="s">
        <v>4322</v>
      </c>
      <c r="S1490" t="s">
        <v>5372</v>
      </c>
      <c r="T1490" t="s">
        <v>5440</v>
      </c>
      <c r="U1490" t="s">
        <v>5440</v>
      </c>
      <c r="V1490" t="s">
        <v>5817</v>
      </c>
      <c r="W1490" t="s">
        <v>6660</v>
      </c>
      <c r="AA1490" t="s">
        <v>6697</v>
      </c>
      <c r="AB1490" t="s">
        <v>6697</v>
      </c>
      <c r="AC1490" t="s">
        <v>6697</v>
      </c>
      <c r="AD1490" t="s">
        <v>6697</v>
      </c>
      <c r="AE1490" t="s">
        <v>6697</v>
      </c>
      <c r="AF1490" t="s">
        <v>6697</v>
      </c>
      <c r="AG1490" t="s">
        <v>6697</v>
      </c>
      <c r="AH1490" t="s">
        <v>6697</v>
      </c>
      <c r="AI1490" t="s">
        <v>6697</v>
      </c>
      <c r="AJ1490" t="s">
        <v>6697</v>
      </c>
      <c r="AK1490" t="s">
        <v>6697</v>
      </c>
      <c r="AL1490" t="s">
        <v>6697</v>
      </c>
      <c r="AM1490" t="s">
        <v>6697</v>
      </c>
      <c r="AN1490" t="s">
        <v>6697</v>
      </c>
      <c r="AO1490" t="s">
        <v>6697</v>
      </c>
      <c r="AP1490" t="s">
        <v>6697</v>
      </c>
      <c r="AQ1490" t="s">
        <v>6697</v>
      </c>
      <c r="AR1490" t="s">
        <v>6697</v>
      </c>
      <c r="AS1490" t="s">
        <v>6697</v>
      </c>
      <c r="AT1490">
        <v>2</v>
      </c>
      <c r="AU1490" t="s">
        <v>6697</v>
      </c>
      <c r="AV1490" t="s">
        <v>6697</v>
      </c>
      <c r="AW1490">
        <v>1</v>
      </c>
      <c r="AX1490" t="s">
        <v>6697</v>
      </c>
      <c r="AY1490" t="s">
        <v>6697</v>
      </c>
      <c r="BA1490" t="s">
        <v>6697</v>
      </c>
    </row>
    <row r="1491" spans="1:53">
      <c r="A1491" t="s">
        <v>330</v>
      </c>
      <c r="B1491" t="s">
        <v>1170</v>
      </c>
      <c r="C1491" t="s">
        <v>1639</v>
      </c>
      <c r="D1491" t="s">
        <v>1660</v>
      </c>
      <c r="E1491" t="s">
        <v>1974</v>
      </c>
      <c r="F1491">
        <v>0</v>
      </c>
      <c r="G1491" t="s">
        <v>1977</v>
      </c>
      <c r="H1491" t="s">
        <v>1979</v>
      </c>
      <c r="I1491" t="s">
        <v>3463</v>
      </c>
      <c r="J1491" t="s">
        <v>3542</v>
      </c>
      <c r="K1491" t="s">
        <v>3545</v>
      </c>
      <c r="L1491" t="s">
        <v>3563</v>
      </c>
      <c r="M1491" t="s">
        <v>3734</v>
      </c>
      <c r="N1491" t="s">
        <v>174</v>
      </c>
      <c r="O1491" t="s">
        <v>3576</v>
      </c>
      <c r="P1491" t="s">
        <v>4315</v>
      </c>
      <c r="Q1491" t="s">
        <v>4319</v>
      </c>
      <c r="R1491" t="s">
        <v>4321</v>
      </c>
      <c r="S1491" t="s">
        <v>5373</v>
      </c>
      <c r="T1491" t="s">
        <v>5439</v>
      </c>
      <c r="U1491" t="s">
        <v>4324</v>
      </c>
      <c r="V1491" t="s">
        <v>5817</v>
      </c>
      <c r="W1491" t="s">
        <v>6661</v>
      </c>
      <c r="AA1491" t="s">
        <v>6697</v>
      </c>
      <c r="AB1491" t="s">
        <v>6697</v>
      </c>
      <c r="AC1491" t="s">
        <v>6697</v>
      </c>
      <c r="AD1491" t="s">
        <v>6697</v>
      </c>
      <c r="AE1491" t="s">
        <v>6697</v>
      </c>
      <c r="AF1491" t="s">
        <v>6697</v>
      </c>
      <c r="AG1491" t="s">
        <v>6697</v>
      </c>
      <c r="AH1491" t="s">
        <v>6697</v>
      </c>
      <c r="AI1491" t="s">
        <v>6697</v>
      </c>
      <c r="AJ1491" t="s">
        <v>6697</v>
      </c>
      <c r="AK1491" t="s">
        <v>6697</v>
      </c>
      <c r="AL1491" t="s">
        <v>6697</v>
      </c>
      <c r="AM1491" t="s">
        <v>6697</v>
      </c>
      <c r="AN1491" t="s">
        <v>6700</v>
      </c>
      <c r="AO1491" t="s">
        <v>6697</v>
      </c>
      <c r="AP1491" t="s">
        <v>6697</v>
      </c>
      <c r="AQ1491" t="s">
        <v>6697</v>
      </c>
      <c r="AR1491" t="s">
        <v>6697</v>
      </c>
      <c r="AS1491" t="s">
        <v>6697</v>
      </c>
      <c r="AT1491">
        <v>1</v>
      </c>
      <c r="AU1491" t="s">
        <v>6697</v>
      </c>
      <c r="AV1491" t="s">
        <v>6697</v>
      </c>
      <c r="AW1491">
        <v>1</v>
      </c>
      <c r="AX1491" t="s">
        <v>6697</v>
      </c>
      <c r="AY1491" t="s">
        <v>6697</v>
      </c>
      <c r="BA1491" t="s">
        <v>6697</v>
      </c>
    </row>
    <row r="1492" spans="1:53">
      <c r="A1492" t="s">
        <v>774</v>
      </c>
      <c r="B1492" t="s">
        <v>1146</v>
      </c>
      <c r="C1492" t="s">
        <v>1537</v>
      </c>
      <c r="D1492" t="s">
        <v>1912</v>
      </c>
      <c r="E1492" t="s">
        <v>1974</v>
      </c>
      <c r="F1492">
        <v>0</v>
      </c>
      <c r="G1492" t="s">
        <v>1977</v>
      </c>
      <c r="H1492" t="s">
        <v>1979</v>
      </c>
      <c r="I1492" t="s">
        <v>3464</v>
      </c>
      <c r="J1492" t="s">
        <v>3542</v>
      </c>
      <c r="K1492" t="s">
        <v>3545</v>
      </c>
      <c r="L1492" t="s">
        <v>3563</v>
      </c>
      <c r="M1492" t="s">
        <v>3576</v>
      </c>
      <c r="N1492" t="s">
        <v>174</v>
      </c>
      <c r="O1492" t="s">
        <v>3576</v>
      </c>
      <c r="P1492" t="s">
        <v>4315</v>
      </c>
      <c r="Q1492" t="s">
        <v>4319</v>
      </c>
      <c r="R1492" t="s">
        <v>4321</v>
      </c>
      <c r="S1492" t="s">
        <v>5374</v>
      </c>
      <c r="T1492" t="s">
        <v>5439</v>
      </c>
      <c r="U1492" t="s">
        <v>4324</v>
      </c>
      <c r="V1492" t="s">
        <v>5780</v>
      </c>
      <c r="W1492" t="s">
        <v>5843</v>
      </c>
      <c r="AA1492" t="s">
        <v>6697</v>
      </c>
      <c r="AB1492" t="s">
        <v>6697</v>
      </c>
      <c r="AC1492" t="s">
        <v>6697</v>
      </c>
      <c r="AD1492" t="s">
        <v>6697</v>
      </c>
      <c r="AE1492" t="s">
        <v>6697</v>
      </c>
      <c r="AF1492" t="s">
        <v>6697</v>
      </c>
      <c r="AG1492" t="s">
        <v>6697</v>
      </c>
      <c r="AH1492" t="s">
        <v>6697</v>
      </c>
      <c r="AI1492" t="s">
        <v>6697</v>
      </c>
      <c r="AJ1492" t="s">
        <v>6697</v>
      </c>
      <c r="AK1492" t="s">
        <v>6697</v>
      </c>
      <c r="AL1492" t="s">
        <v>6697</v>
      </c>
      <c r="AM1492" t="s">
        <v>6697</v>
      </c>
      <c r="AN1492" t="s">
        <v>6700</v>
      </c>
      <c r="AO1492" t="s">
        <v>6697</v>
      </c>
      <c r="AP1492" t="s">
        <v>6697</v>
      </c>
      <c r="AQ1492" t="s">
        <v>6697</v>
      </c>
      <c r="AR1492" t="s">
        <v>6697</v>
      </c>
      <c r="AS1492" t="s">
        <v>6697</v>
      </c>
      <c r="AT1492">
        <v>2</v>
      </c>
      <c r="AU1492" t="s">
        <v>6697</v>
      </c>
      <c r="AV1492" t="s">
        <v>6697</v>
      </c>
      <c r="AW1492">
        <v>1</v>
      </c>
      <c r="AX1492" t="s">
        <v>6697</v>
      </c>
      <c r="AY1492" t="s">
        <v>6697</v>
      </c>
      <c r="BA1492" t="s">
        <v>6697</v>
      </c>
    </row>
    <row r="1493" spans="1:53">
      <c r="A1493" t="s">
        <v>774</v>
      </c>
      <c r="B1493" t="s">
        <v>750</v>
      </c>
      <c r="C1493" t="s">
        <v>1628</v>
      </c>
      <c r="D1493" t="s">
        <v>1667</v>
      </c>
      <c r="E1493" t="s">
        <v>1974</v>
      </c>
      <c r="F1493">
        <v>0</v>
      </c>
      <c r="G1493" t="s">
        <v>1977</v>
      </c>
      <c r="H1493" t="s">
        <v>1979</v>
      </c>
      <c r="I1493" t="s">
        <v>3465</v>
      </c>
      <c r="J1493" t="s">
        <v>3542</v>
      </c>
      <c r="K1493" t="s">
        <v>3545</v>
      </c>
      <c r="L1493" t="s">
        <v>3563</v>
      </c>
      <c r="M1493" t="s">
        <v>3576</v>
      </c>
      <c r="N1493" t="s">
        <v>174</v>
      </c>
      <c r="O1493" t="s">
        <v>3576</v>
      </c>
      <c r="P1493" t="s">
        <v>4315</v>
      </c>
      <c r="Q1493" t="s">
        <v>4319</v>
      </c>
      <c r="R1493" t="s">
        <v>4321</v>
      </c>
      <c r="S1493" t="s">
        <v>5374</v>
      </c>
      <c r="T1493" t="s">
        <v>5440</v>
      </c>
      <c r="U1493" t="s">
        <v>5440</v>
      </c>
      <c r="V1493" t="s">
        <v>5817</v>
      </c>
      <c r="W1493" t="s">
        <v>5843</v>
      </c>
      <c r="AA1493" t="s">
        <v>6697</v>
      </c>
      <c r="AB1493" t="s">
        <v>6697</v>
      </c>
      <c r="AC1493" t="s">
        <v>6697</v>
      </c>
      <c r="AD1493" t="s">
        <v>6697</v>
      </c>
      <c r="AE1493" t="s">
        <v>6697</v>
      </c>
      <c r="AF1493" t="s">
        <v>6697</v>
      </c>
      <c r="AG1493" t="s">
        <v>6697</v>
      </c>
      <c r="AH1493" t="s">
        <v>6697</v>
      </c>
      <c r="AI1493" t="s">
        <v>6697</v>
      </c>
      <c r="AJ1493" t="s">
        <v>6697</v>
      </c>
      <c r="AK1493" t="s">
        <v>6697</v>
      </c>
      <c r="AL1493" t="s">
        <v>6697</v>
      </c>
      <c r="AM1493" t="s">
        <v>6697</v>
      </c>
      <c r="AN1493" t="s">
        <v>6700</v>
      </c>
      <c r="AO1493" t="s">
        <v>6697</v>
      </c>
      <c r="AP1493" t="s">
        <v>6697</v>
      </c>
      <c r="AQ1493" t="s">
        <v>6697</v>
      </c>
      <c r="AR1493" t="s">
        <v>6697</v>
      </c>
      <c r="AS1493" t="s">
        <v>6697</v>
      </c>
      <c r="AT1493">
        <v>1</v>
      </c>
      <c r="AU1493" t="s">
        <v>6697</v>
      </c>
      <c r="AV1493" t="s">
        <v>6697</v>
      </c>
      <c r="AW1493">
        <v>1</v>
      </c>
      <c r="AX1493" t="s">
        <v>6697</v>
      </c>
      <c r="AY1493" t="s">
        <v>6697</v>
      </c>
      <c r="BA1493" t="s">
        <v>6697</v>
      </c>
    </row>
    <row r="1494" spans="1:53">
      <c r="A1494" t="s">
        <v>774</v>
      </c>
      <c r="B1494" t="s">
        <v>750</v>
      </c>
      <c r="C1494" t="s">
        <v>1327</v>
      </c>
      <c r="D1494" t="s">
        <v>1660</v>
      </c>
      <c r="E1494" t="s">
        <v>1974</v>
      </c>
      <c r="F1494">
        <v>0</v>
      </c>
      <c r="G1494" t="s">
        <v>1977</v>
      </c>
      <c r="H1494" t="s">
        <v>1979</v>
      </c>
      <c r="I1494" t="s">
        <v>3466</v>
      </c>
      <c r="J1494" t="s">
        <v>3542</v>
      </c>
      <c r="K1494" t="s">
        <v>3545</v>
      </c>
      <c r="L1494" t="s">
        <v>3563</v>
      </c>
      <c r="M1494" t="s">
        <v>3576</v>
      </c>
      <c r="N1494" t="s">
        <v>174</v>
      </c>
      <c r="O1494" t="s">
        <v>3576</v>
      </c>
      <c r="P1494" t="s">
        <v>4315</v>
      </c>
      <c r="Q1494" t="s">
        <v>4319</v>
      </c>
      <c r="R1494" t="s">
        <v>4321</v>
      </c>
      <c r="S1494" t="s">
        <v>5374</v>
      </c>
      <c r="T1494" t="s">
        <v>5439</v>
      </c>
      <c r="U1494" t="s">
        <v>4324</v>
      </c>
      <c r="V1494" t="s">
        <v>5843</v>
      </c>
      <c r="W1494" t="s">
        <v>5843</v>
      </c>
      <c r="AA1494" t="s">
        <v>6697</v>
      </c>
      <c r="AB1494" t="s">
        <v>6697</v>
      </c>
      <c r="AC1494" t="s">
        <v>6697</v>
      </c>
      <c r="AD1494" t="s">
        <v>6697</v>
      </c>
      <c r="AE1494" t="s">
        <v>6697</v>
      </c>
      <c r="AF1494" t="s">
        <v>6697</v>
      </c>
      <c r="AG1494" t="s">
        <v>6697</v>
      </c>
      <c r="AH1494" t="s">
        <v>6697</v>
      </c>
      <c r="AI1494" t="s">
        <v>6697</v>
      </c>
      <c r="AJ1494" t="s">
        <v>6697</v>
      </c>
      <c r="AK1494" t="s">
        <v>6697</v>
      </c>
      <c r="AL1494" t="s">
        <v>6697</v>
      </c>
      <c r="AM1494" t="s">
        <v>6697</v>
      </c>
      <c r="AN1494" t="s">
        <v>6700</v>
      </c>
      <c r="AO1494" t="s">
        <v>6697</v>
      </c>
      <c r="AP1494" t="s">
        <v>6697</v>
      </c>
      <c r="AQ1494" t="s">
        <v>6697</v>
      </c>
      <c r="AR1494" t="s">
        <v>6697</v>
      </c>
      <c r="AS1494" t="s">
        <v>6697</v>
      </c>
      <c r="AT1494">
        <v>0</v>
      </c>
      <c r="AU1494" t="s">
        <v>6697</v>
      </c>
      <c r="AV1494" t="s">
        <v>6697</v>
      </c>
      <c r="AW1494">
        <v>1</v>
      </c>
      <c r="AX1494" t="s">
        <v>6697</v>
      </c>
      <c r="AY1494" t="s">
        <v>6697</v>
      </c>
      <c r="BA1494" t="s">
        <v>6697</v>
      </c>
    </row>
    <row r="1495" spans="1:53">
      <c r="A1495" t="s">
        <v>774</v>
      </c>
      <c r="B1495" t="s">
        <v>1170</v>
      </c>
      <c r="C1495" t="s">
        <v>1327</v>
      </c>
      <c r="D1495" t="s">
        <v>1660</v>
      </c>
      <c r="E1495" t="s">
        <v>1974</v>
      </c>
      <c r="F1495">
        <v>0</v>
      </c>
      <c r="G1495" t="s">
        <v>1977</v>
      </c>
      <c r="H1495" t="s">
        <v>1979</v>
      </c>
      <c r="I1495" t="s">
        <v>3467</v>
      </c>
      <c r="J1495" t="s">
        <v>3542</v>
      </c>
      <c r="K1495" t="s">
        <v>3545</v>
      </c>
      <c r="L1495" t="s">
        <v>3563</v>
      </c>
      <c r="M1495" t="s">
        <v>3576</v>
      </c>
      <c r="N1495" t="s">
        <v>174</v>
      </c>
      <c r="O1495" t="s">
        <v>3576</v>
      </c>
      <c r="P1495" t="s">
        <v>4315</v>
      </c>
      <c r="Q1495" t="s">
        <v>4319</v>
      </c>
      <c r="R1495" t="s">
        <v>4323</v>
      </c>
      <c r="S1495" t="s">
        <v>5374</v>
      </c>
      <c r="T1495" t="s">
        <v>5439</v>
      </c>
      <c r="U1495" t="s">
        <v>4324</v>
      </c>
      <c r="V1495" t="s">
        <v>5817</v>
      </c>
      <c r="W1495" t="s">
        <v>5843</v>
      </c>
      <c r="AA1495" t="s">
        <v>6697</v>
      </c>
      <c r="AB1495" t="s">
        <v>6697</v>
      </c>
      <c r="AC1495" t="s">
        <v>6697</v>
      </c>
      <c r="AD1495" t="s">
        <v>6697</v>
      </c>
      <c r="AE1495" t="s">
        <v>6697</v>
      </c>
      <c r="AF1495" t="s">
        <v>6697</v>
      </c>
      <c r="AG1495" t="s">
        <v>6697</v>
      </c>
      <c r="AH1495" t="s">
        <v>6697</v>
      </c>
      <c r="AI1495" t="s">
        <v>6697</v>
      </c>
      <c r="AJ1495" t="s">
        <v>6697</v>
      </c>
      <c r="AK1495" t="s">
        <v>6697</v>
      </c>
      <c r="AL1495" t="s">
        <v>6697</v>
      </c>
      <c r="AM1495" t="s">
        <v>6697</v>
      </c>
      <c r="AN1495" t="s">
        <v>6699</v>
      </c>
      <c r="AO1495" t="s">
        <v>6697</v>
      </c>
      <c r="AP1495" t="s">
        <v>6697</v>
      </c>
      <c r="AQ1495" t="s">
        <v>6697</v>
      </c>
      <c r="AR1495" t="s">
        <v>6697</v>
      </c>
      <c r="AS1495" t="s">
        <v>6697</v>
      </c>
      <c r="AT1495">
        <v>0</v>
      </c>
      <c r="AU1495" t="s">
        <v>6697</v>
      </c>
      <c r="AV1495" t="s">
        <v>6697</v>
      </c>
      <c r="AW1495">
        <v>1</v>
      </c>
      <c r="AX1495" t="s">
        <v>6697</v>
      </c>
      <c r="AY1495" t="s">
        <v>6697</v>
      </c>
      <c r="BA1495" t="s">
        <v>6697</v>
      </c>
    </row>
    <row r="1496" spans="1:53">
      <c r="A1496" t="s">
        <v>774</v>
      </c>
      <c r="B1496" t="s">
        <v>336</v>
      </c>
      <c r="C1496" t="s">
        <v>1640</v>
      </c>
      <c r="D1496" t="s">
        <v>1666</v>
      </c>
      <c r="E1496" t="s">
        <v>1974</v>
      </c>
      <c r="F1496">
        <v>5</v>
      </c>
      <c r="G1496" t="s">
        <v>1977</v>
      </c>
      <c r="H1496" t="s">
        <v>1979</v>
      </c>
      <c r="I1496" t="s">
        <v>3468</v>
      </c>
      <c r="J1496" t="s">
        <v>3542</v>
      </c>
      <c r="K1496" t="s">
        <v>3545</v>
      </c>
      <c r="L1496" t="s">
        <v>3563</v>
      </c>
      <c r="M1496" t="s">
        <v>3576</v>
      </c>
      <c r="N1496" t="s">
        <v>174</v>
      </c>
      <c r="O1496" t="s">
        <v>3576</v>
      </c>
      <c r="P1496" t="s">
        <v>4315</v>
      </c>
      <c r="Q1496" t="s">
        <v>4319</v>
      </c>
      <c r="R1496" t="s">
        <v>4321</v>
      </c>
      <c r="S1496" t="s">
        <v>5375</v>
      </c>
      <c r="T1496" t="s">
        <v>5440</v>
      </c>
      <c r="U1496" t="s">
        <v>5440</v>
      </c>
      <c r="V1496" t="s">
        <v>5935</v>
      </c>
      <c r="W1496" t="s">
        <v>6662</v>
      </c>
      <c r="AA1496" t="s">
        <v>6697</v>
      </c>
      <c r="AB1496" t="s">
        <v>6697</v>
      </c>
      <c r="AC1496" t="s">
        <v>6697</v>
      </c>
      <c r="AD1496" t="s">
        <v>6697</v>
      </c>
      <c r="AE1496" t="s">
        <v>6697</v>
      </c>
      <c r="AF1496" t="s">
        <v>6697</v>
      </c>
      <c r="AG1496" t="s">
        <v>6697</v>
      </c>
      <c r="AH1496" t="s">
        <v>6697</v>
      </c>
      <c r="AI1496" t="s">
        <v>6697</v>
      </c>
      <c r="AJ1496" t="s">
        <v>6697</v>
      </c>
      <c r="AK1496" t="s">
        <v>6699</v>
      </c>
      <c r="AL1496" t="s">
        <v>6697</v>
      </c>
      <c r="AM1496" t="s">
        <v>6697</v>
      </c>
      <c r="AN1496" t="s">
        <v>6700</v>
      </c>
      <c r="AO1496" t="s">
        <v>6697</v>
      </c>
      <c r="AP1496" t="s">
        <v>6697</v>
      </c>
      <c r="AQ1496" t="s">
        <v>6697</v>
      </c>
      <c r="AR1496" t="s">
        <v>6697</v>
      </c>
      <c r="AS1496" t="s">
        <v>6697</v>
      </c>
      <c r="AT1496">
        <v>4</v>
      </c>
      <c r="AU1496" t="s">
        <v>6697</v>
      </c>
      <c r="AV1496" t="s">
        <v>6697</v>
      </c>
      <c r="AW1496">
        <v>2</v>
      </c>
      <c r="AX1496" t="s">
        <v>6697</v>
      </c>
      <c r="AY1496" t="s">
        <v>6697</v>
      </c>
      <c r="AZ1496" t="s">
        <v>6706</v>
      </c>
      <c r="BA1496" t="s">
        <v>6698</v>
      </c>
    </row>
    <row r="1497" spans="1:53">
      <c r="A1497" t="s">
        <v>336</v>
      </c>
      <c r="B1497" t="s">
        <v>774</v>
      </c>
      <c r="C1497" t="s">
        <v>1327</v>
      </c>
      <c r="D1497" t="s">
        <v>1660</v>
      </c>
      <c r="E1497" t="s">
        <v>1974</v>
      </c>
      <c r="F1497">
        <v>0</v>
      </c>
      <c r="G1497" t="s">
        <v>1977</v>
      </c>
      <c r="H1497" t="s">
        <v>1979</v>
      </c>
      <c r="I1497" t="s">
        <v>3469</v>
      </c>
      <c r="J1497" t="s">
        <v>3542</v>
      </c>
      <c r="K1497" t="s">
        <v>3545</v>
      </c>
      <c r="L1497" t="s">
        <v>3563</v>
      </c>
      <c r="M1497" t="s">
        <v>3576</v>
      </c>
      <c r="N1497" t="s">
        <v>174</v>
      </c>
      <c r="O1497" t="s">
        <v>3576</v>
      </c>
      <c r="P1497" t="s">
        <v>4315</v>
      </c>
      <c r="Q1497" t="s">
        <v>4319</v>
      </c>
      <c r="R1497" t="s">
        <v>4323</v>
      </c>
      <c r="S1497" t="s">
        <v>5375</v>
      </c>
      <c r="T1497" t="s">
        <v>5439</v>
      </c>
      <c r="U1497" t="s">
        <v>4324</v>
      </c>
      <c r="V1497" t="s">
        <v>5936</v>
      </c>
      <c r="W1497" t="s">
        <v>5936</v>
      </c>
      <c r="AA1497" t="s">
        <v>6697</v>
      </c>
      <c r="AB1497" t="s">
        <v>6697</v>
      </c>
      <c r="AC1497" t="s">
        <v>6697</v>
      </c>
      <c r="AD1497" t="s">
        <v>6697</v>
      </c>
      <c r="AE1497" t="s">
        <v>6697</v>
      </c>
      <c r="AF1497" t="s">
        <v>6697</v>
      </c>
      <c r="AG1497" t="s">
        <v>6697</v>
      </c>
      <c r="AH1497" t="s">
        <v>6697</v>
      </c>
      <c r="AI1497" t="s">
        <v>6697</v>
      </c>
      <c r="AJ1497" t="s">
        <v>6697</v>
      </c>
      <c r="AK1497" t="s">
        <v>6697</v>
      </c>
      <c r="AL1497" t="s">
        <v>6697</v>
      </c>
      <c r="AM1497" t="s">
        <v>6697</v>
      </c>
      <c r="AN1497" t="s">
        <v>6699</v>
      </c>
      <c r="AO1497" t="s">
        <v>6697</v>
      </c>
      <c r="AP1497" t="s">
        <v>6697</v>
      </c>
      <c r="AQ1497" t="s">
        <v>6697</v>
      </c>
      <c r="AR1497" t="s">
        <v>6697</v>
      </c>
      <c r="AS1497" t="s">
        <v>6697</v>
      </c>
      <c r="AT1497">
        <v>0</v>
      </c>
      <c r="AU1497" t="s">
        <v>6697</v>
      </c>
      <c r="AV1497" t="s">
        <v>6697</v>
      </c>
      <c r="AW1497">
        <v>1</v>
      </c>
      <c r="AX1497" t="s">
        <v>6697</v>
      </c>
      <c r="AY1497" t="s">
        <v>6697</v>
      </c>
      <c r="BA1497" t="s">
        <v>6697</v>
      </c>
    </row>
    <row r="1498" spans="1:53">
      <c r="A1498" t="s">
        <v>775</v>
      </c>
      <c r="B1498" t="s">
        <v>901</v>
      </c>
      <c r="C1498" t="s">
        <v>1327</v>
      </c>
      <c r="D1498" t="s">
        <v>1960</v>
      </c>
      <c r="E1498" t="s">
        <v>1974</v>
      </c>
      <c r="F1498">
        <v>5</v>
      </c>
      <c r="G1498" t="s">
        <v>1977</v>
      </c>
      <c r="H1498" t="s">
        <v>1979</v>
      </c>
      <c r="I1498" t="s">
        <v>3470</v>
      </c>
      <c r="J1498" t="s">
        <v>3542</v>
      </c>
      <c r="K1498" t="s">
        <v>3545</v>
      </c>
      <c r="L1498" t="s">
        <v>3563</v>
      </c>
      <c r="M1498" t="s">
        <v>4036</v>
      </c>
      <c r="N1498" t="s">
        <v>174</v>
      </c>
      <c r="O1498" t="s">
        <v>4309</v>
      </c>
      <c r="P1498" t="s">
        <v>4315</v>
      </c>
      <c r="Q1498" t="s">
        <v>4319</v>
      </c>
      <c r="R1498" t="s">
        <v>4321</v>
      </c>
      <c r="S1498" t="s">
        <v>5376</v>
      </c>
      <c r="T1498" t="s">
        <v>5440</v>
      </c>
      <c r="U1498" t="s">
        <v>5440</v>
      </c>
      <c r="V1498" t="s">
        <v>5618</v>
      </c>
      <c r="W1498" t="s">
        <v>6663</v>
      </c>
      <c r="AA1498" t="s">
        <v>6697</v>
      </c>
      <c r="AB1498" t="s">
        <v>6697</v>
      </c>
      <c r="AC1498" t="s">
        <v>6699</v>
      </c>
      <c r="AD1498" t="s">
        <v>6697</v>
      </c>
      <c r="AE1498" t="s">
        <v>6697</v>
      </c>
      <c r="AF1498" t="s">
        <v>6697</v>
      </c>
      <c r="AG1498" t="s">
        <v>6697</v>
      </c>
      <c r="AH1498" t="s">
        <v>6697</v>
      </c>
      <c r="AI1498" t="s">
        <v>6697</v>
      </c>
      <c r="AJ1498" t="s">
        <v>6697</v>
      </c>
      <c r="AK1498" t="s">
        <v>6697</v>
      </c>
      <c r="AL1498" t="s">
        <v>6697</v>
      </c>
      <c r="AM1498" t="s">
        <v>6697</v>
      </c>
      <c r="AN1498" t="s">
        <v>6700</v>
      </c>
      <c r="AO1498" t="s">
        <v>6697</v>
      </c>
      <c r="AP1498" t="s">
        <v>6697</v>
      </c>
      <c r="AQ1498" t="s">
        <v>6697</v>
      </c>
      <c r="AR1498" t="s">
        <v>6697</v>
      </c>
      <c r="AS1498" t="s">
        <v>6697</v>
      </c>
      <c r="AT1498">
        <v>0</v>
      </c>
      <c r="AU1498" t="s">
        <v>6697</v>
      </c>
      <c r="AV1498" t="s">
        <v>6697</v>
      </c>
      <c r="AW1498">
        <v>2</v>
      </c>
      <c r="AX1498" t="s">
        <v>6697</v>
      </c>
      <c r="AY1498" t="s">
        <v>6697</v>
      </c>
      <c r="BA1498" t="s">
        <v>6697</v>
      </c>
    </row>
    <row r="1499" spans="1:53">
      <c r="A1499" t="s">
        <v>776</v>
      </c>
      <c r="B1499" t="s">
        <v>1304</v>
      </c>
      <c r="C1499" t="s">
        <v>1327</v>
      </c>
      <c r="D1499" t="s">
        <v>1961</v>
      </c>
      <c r="E1499" t="s">
        <v>1974</v>
      </c>
      <c r="F1499">
        <v>0</v>
      </c>
      <c r="G1499" t="s">
        <v>1977</v>
      </c>
      <c r="H1499" t="s">
        <v>1979</v>
      </c>
      <c r="I1499" t="s">
        <v>3471</v>
      </c>
      <c r="J1499" t="s">
        <v>3542</v>
      </c>
      <c r="K1499" t="s">
        <v>3545</v>
      </c>
      <c r="L1499" t="s">
        <v>3563</v>
      </c>
      <c r="M1499" t="s">
        <v>3576</v>
      </c>
      <c r="N1499" t="s">
        <v>174</v>
      </c>
      <c r="O1499" t="s">
        <v>4309</v>
      </c>
      <c r="P1499" t="s">
        <v>4315</v>
      </c>
      <c r="Q1499" t="s">
        <v>4319</v>
      </c>
      <c r="R1499" t="s">
        <v>4321</v>
      </c>
      <c r="S1499" t="s">
        <v>5376</v>
      </c>
      <c r="T1499" t="s">
        <v>5440</v>
      </c>
      <c r="U1499" t="s">
        <v>5440</v>
      </c>
      <c r="V1499" t="s">
        <v>5618</v>
      </c>
      <c r="W1499" t="s">
        <v>6664</v>
      </c>
      <c r="AA1499" t="s">
        <v>6697</v>
      </c>
      <c r="AB1499" t="s">
        <v>6697</v>
      </c>
      <c r="AC1499" t="s">
        <v>6697</v>
      </c>
      <c r="AD1499" t="s">
        <v>6697</v>
      </c>
      <c r="AE1499" t="s">
        <v>6697</v>
      </c>
      <c r="AF1499" t="s">
        <v>6697</v>
      </c>
      <c r="AG1499" t="s">
        <v>6697</v>
      </c>
      <c r="AH1499" t="s">
        <v>6697</v>
      </c>
      <c r="AI1499" t="s">
        <v>6697</v>
      </c>
      <c r="AJ1499" t="s">
        <v>6697</v>
      </c>
      <c r="AK1499" t="s">
        <v>6697</v>
      </c>
      <c r="AL1499" t="s">
        <v>6697</v>
      </c>
      <c r="AM1499" t="s">
        <v>6697</v>
      </c>
      <c r="AN1499" t="s">
        <v>6700</v>
      </c>
      <c r="AO1499" t="s">
        <v>6697</v>
      </c>
      <c r="AP1499" t="s">
        <v>6697</v>
      </c>
      <c r="AQ1499" t="s">
        <v>6697</v>
      </c>
      <c r="AR1499" t="s">
        <v>6697</v>
      </c>
      <c r="AS1499" t="s">
        <v>6697</v>
      </c>
      <c r="AT1499">
        <v>0</v>
      </c>
      <c r="AU1499" t="s">
        <v>6697</v>
      </c>
      <c r="AV1499" t="s">
        <v>6697</v>
      </c>
      <c r="AW1499">
        <v>1</v>
      </c>
      <c r="AX1499" t="s">
        <v>6697</v>
      </c>
      <c r="AY1499" t="s">
        <v>6697</v>
      </c>
      <c r="BA1499" t="s">
        <v>6697</v>
      </c>
    </row>
    <row r="1500" spans="1:53">
      <c r="A1500" t="s">
        <v>777</v>
      </c>
      <c r="B1500" t="s">
        <v>1305</v>
      </c>
      <c r="C1500" t="s">
        <v>1325</v>
      </c>
      <c r="D1500" t="s">
        <v>1659</v>
      </c>
      <c r="E1500" t="s">
        <v>1973</v>
      </c>
      <c r="F1500">
        <v>0</v>
      </c>
      <c r="G1500" t="s">
        <v>1977</v>
      </c>
      <c r="H1500" t="s">
        <v>1979</v>
      </c>
      <c r="I1500" t="s">
        <v>3472</v>
      </c>
      <c r="J1500" t="s">
        <v>3542</v>
      </c>
      <c r="K1500" t="s">
        <v>3544</v>
      </c>
      <c r="L1500" t="s">
        <v>3562</v>
      </c>
      <c r="M1500" t="s">
        <v>4037</v>
      </c>
      <c r="N1500" t="s">
        <v>193</v>
      </c>
      <c r="O1500" t="s">
        <v>4180</v>
      </c>
      <c r="P1500" t="s">
        <v>4315</v>
      </c>
      <c r="Q1500" t="s">
        <v>4319</v>
      </c>
      <c r="R1500" t="s">
        <v>4323</v>
      </c>
      <c r="S1500" t="s">
        <v>5377</v>
      </c>
      <c r="T1500" t="s">
        <v>5439</v>
      </c>
      <c r="U1500" t="s">
        <v>4324</v>
      </c>
      <c r="V1500" t="s">
        <v>5616</v>
      </c>
      <c r="W1500" t="s">
        <v>6664</v>
      </c>
      <c r="AA1500" t="s">
        <v>6697</v>
      </c>
      <c r="AB1500" t="s">
        <v>6697</v>
      </c>
      <c r="AC1500" t="s">
        <v>6697</v>
      </c>
      <c r="AD1500" t="s">
        <v>6697</v>
      </c>
      <c r="AE1500" t="s">
        <v>6697</v>
      </c>
      <c r="AF1500" t="s">
        <v>6697</v>
      </c>
      <c r="AG1500" t="s">
        <v>6697</v>
      </c>
      <c r="AH1500" t="s">
        <v>6697</v>
      </c>
      <c r="AI1500" t="s">
        <v>6697</v>
      </c>
      <c r="AJ1500" t="s">
        <v>6697</v>
      </c>
      <c r="AK1500" t="s">
        <v>6697</v>
      </c>
      <c r="AL1500" t="s">
        <v>6697</v>
      </c>
      <c r="AM1500" t="s">
        <v>6697</v>
      </c>
      <c r="AN1500" t="s">
        <v>6699</v>
      </c>
      <c r="AO1500" t="s">
        <v>6697</v>
      </c>
      <c r="AP1500" t="s">
        <v>6697</v>
      </c>
      <c r="AQ1500" t="s">
        <v>6697</v>
      </c>
      <c r="AR1500" t="s">
        <v>6697</v>
      </c>
      <c r="AS1500" t="s">
        <v>6697</v>
      </c>
      <c r="AT1500">
        <v>0</v>
      </c>
      <c r="AU1500" t="s">
        <v>6697</v>
      </c>
      <c r="AV1500" t="s">
        <v>6697</v>
      </c>
      <c r="AW1500">
        <v>0</v>
      </c>
      <c r="AX1500" t="s">
        <v>6697</v>
      </c>
      <c r="AY1500" t="s">
        <v>6697</v>
      </c>
      <c r="BA1500" t="s">
        <v>6697</v>
      </c>
    </row>
    <row r="1501" spans="1:53">
      <c r="A1501" t="s">
        <v>778</v>
      </c>
      <c r="B1501" t="s">
        <v>288</v>
      </c>
      <c r="C1501" t="s">
        <v>1641</v>
      </c>
      <c r="D1501" t="s">
        <v>1962</v>
      </c>
      <c r="E1501" t="s">
        <v>1974</v>
      </c>
      <c r="F1501">
        <v>5</v>
      </c>
      <c r="G1501" t="s">
        <v>1977</v>
      </c>
      <c r="H1501" t="s">
        <v>1979</v>
      </c>
      <c r="I1501" t="s">
        <v>3473</v>
      </c>
      <c r="J1501" t="s">
        <v>3542</v>
      </c>
      <c r="K1501" t="s">
        <v>3545</v>
      </c>
      <c r="L1501" t="s">
        <v>3563</v>
      </c>
      <c r="M1501" t="s">
        <v>4038</v>
      </c>
      <c r="N1501" t="s">
        <v>174</v>
      </c>
      <c r="O1501" t="s">
        <v>3568</v>
      </c>
      <c r="P1501" t="s">
        <v>4315</v>
      </c>
      <c r="Q1501" t="s">
        <v>4319</v>
      </c>
      <c r="R1501" t="s">
        <v>4323</v>
      </c>
      <c r="S1501" t="s">
        <v>5378</v>
      </c>
      <c r="T1501" t="s">
        <v>5439</v>
      </c>
      <c r="U1501" t="s">
        <v>4324</v>
      </c>
      <c r="V1501" t="s">
        <v>5937</v>
      </c>
      <c r="W1501" t="s">
        <v>6665</v>
      </c>
      <c r="AA1501" t="s">
        <v>6697</v>
      </c>
      <c r="AB1501" t="s">
        <v>6697</v>
      </c>
      <c r="AC1501" t="s">
        <v>6699</v>
      </c>
      <c r="AD1501" t="s">
        <v>6697</v>
      </c>
      <c r="AE1501" t="s">
        <v>6697</v>
      </c>
      <c r="AF1501" t="s">
        <v>6697</v>
      </c>
      <c r="AG1501" t="s">
        <v>6697</v>
      </c>
      <c r="AH1501" t="s">
        <v>6697</v>
      </c>
      <c r="AI1501" t="s">
        <v>6697</v>
      </c>
      <c r="AJ1501" t="s">
        <v>6697</v>
      </c>
      <c r="AK1501" t="s">
        <v>6697</v>
      </c>
      <c r="AL1501" t="s">
        <v>6697</v>
      </c>
      <c r="AM1501" t="s">
        <v>6697</v>
      </c>
      <c r="AN1501" t="s">
        <v>6699</v>
      </c>
      <c r="AO1501" t="s">
        <v>6697</v>
      </c>
      <c r="AP1501" t="s">
        <v>6697</v>
      </c>
      <c r="AQ1501" t="s">
        <v>6697</v>
      </c>
      <c r="AR1501" t="s">
        <v>6697</v>
      </c>
      <c r="AS1501" t="s">
        <v>6697</v>
      </c>
      <c r="AT1501">
        <v>1</v>
      </c>
      <c r="AU1501" t="s">
        <v>6697</v>
      </c>
      <c r="AV1501" t="s">
        <v>6697</v>
      </c>
      <c r="AW1501">
        <v>2</v>
      </c>
      <c r="AX1501" t="s">
        <v>6697</v>
      </c>
      <c r="AY1501" t="s">
        <v>6697</v>
      </c>
      <c r="BA1501" t="s">
        <v>6697</v>
      </c>
    </row>
    <row r="1502" spans="1:53">
      <c r="A1502" t="s">
        <v>779</v>
      </c>
      <c r="B1502" t="s">
        <v>841</v>
      </c>
      <c r="C1502" t="s">
        <v>1335</v>
      </c>
      <c r="D1502" t="s">
        <v>1681</v>
      </c>
      <c r="E1502" t="s">
        <v>1973</v>
      </c>
      <c r="F1502">
        <v>0</v>
      </c>
      <c r="G1502" t="s">
        <v>1977</v>
      </c>
      <c r="H1502" t="s">
        <v>1979</v>
      </c>
      <c r="I1502" t="s">
        <v>3474</v>
      </c>
      <c r="J1502" t="s">
        <v>3542</v>
      </c>
      <c r="K1502" t="s">
        <v>3544</v>
      </c>
      <c r="L1502" t="s">
        <v>3562</v>
      </c>
      <c r="M1502" t="s">
        <v>4039</v>
      </c>
      <c r="N1502" t="s">
        <v>193</v>
      </c>
      <c r="O1502" t="s">
        <v>4088</v>
      </c>
      <c r="P1502" t="s">
        <v>4315</v>
      </c>
      <c r="Q1502" t="s">
        <v>4319</v>
      </c>
      <c r="R1502" t="s">
        <v>4323</v>
      </c>
      <c r="S1502" t="s">
        <v>5379</v>
      </c>
      <c r="T1502" t="s">
        <v>5439</v>
      </c>
      <c r="U1502" t="s">
        <v>4324</v>
      </c>
      <c r="V1502" t="s">
        <v>5616</v>
      </c>
      <c r="W1502" t="s">
        <v>6666</v>
      </c>
      <c r="AA1502" t="s">
        <v>6697</v>
      </c>
      <c r="AB1502" t="s">
        <v>6697</v>
      </c>
      <c r="AC1502" t="s">
        <v>6697</v>
      </c>
      <c r="AD1502" t="s">
        <v>6697</v>
      </c>
      <c r="AE1502" t="s">
        <v>6697</v>
      </c>
      <c r="AF1502" t="s">
        <v>6697</v>
      </c>
      <c r="AG1502" t="s">
        <v>6697</v>
      </c>
      <c r="AH1502" t="s">
        <v>6697</v>
      </c>
      <c r="AI1502" t="s">
        <v>6697</v>
      </c>
      <c r="AJ1502" t="s">
        <v>6697</v>
      </c>
      <c r="AK1502" t="s">
        <v>6697</v>
      </c>
      <c r="AL1502" t="s">
        <v>6697</v>
      </c>
      <c r="AM1502" t="s">
        <v>6697</v>
      </c>
      <c r="AN1502" t="s">
        <v>6699</v>
      </c>
      <c r="AO1502" t="s">
        <v>6697</v>
      </c>
      <c r="AP1502" t="s">
        <v>6697</v>
      </c>
      <c r="AQ1502" t="s">
        <v>6697</v>
      </c>
      <c r="AR1502" t="s">
        <v>6697</v>
      </c>
      <c r="AS1502" t="s">
        <v>6697</v>
      </c>
      <c r="AT1502">
        <v>0</v>
      </c>
      <c r="AU1502" t="s">
        <v>6697</v>
      </c>
      <c r="AV1502" t="s">
        <v>6697</v>
      </c>
      <c r="AW1502">
        <v>0</v>
      </c>
      <c r="AX1502" t="s">
        <v>6697</v>
      </c>
      <c r="AY1502" t="s">
        <v>6697</v>
      </c>
      <c r="BA1502" t="s">
        <v>6697</v>
      </c>
    </row>
    <row r="1503" spans="1:53">
      <c r="A1503" t="s">
        <v>779</v>
      </c>
      <c r="B1503" t="s">
        <v>1306</v>
      </c>
      <c r="C1503" t="s">
        <v>1335</v>
      </c>
      <c r="D1503" t="s">
        <v>1681</v>
      </c>
      <c r="E1503" t="s">
        <v>1973</v>
      </c>
      <c r="F1503">
        <v>0</v>
      </c>
      <c r="G1503" t="s">
        <v>1977</v>
      </c>
      <c r="H1503" t="s">
        <v>1979</v>
      </c>
      <c r="I1503" t="s">
        <v>3475</v>
      </c>
      <c r="J1503" t="s">
        <v>3542</v>
      </c>
      <c r="K1503" t="s">
        <v>3544</v>
      </c>
      <c r="L1503" t="s">
        <v>3562</v>
      </c>
      <c r="M1503" t="s">
        <v>4039</v>
      </c>
      <c r="N1503" t="s">
        <v>193</v>
      </c>
      <c r="O1503" t="s">
        <v>3574</v>
      </c>
      <c r="P1503" t="s">
        <v>4315</v>
      </c>
      <c r="Q1503" t="s">
        <v>4319</v>
      </c>
      <c r="R1503" t="s">
        <v>4323</v>
      </c>
      <c r="S1503" t="s">
        <v>5379</v>
      </c>
      <c r="T1503" t="s">
        <v>5439</v>
      </c>
      <c r="U1503" t="s">
        <v>4324</v>
      </c>
      <c r="V1503" t="s">
        <v>5616</v>
      </c>
      <c r="W1503" t="s">
        <v>6667</v>
      </c>
      <c r="AA1503" t="s">
        <v>6697</v>
      </c>
      <c r="AB1503" t="s">
        <v>6697</v>
      </c>
      <c r="AC1503" t="s">
        <v>6697</v>
      </c>
      <c r="AD1503" t="s">
        <v>6697</v>
      </c>
      <c r="AE1503" t="s">
        <v>6697</v>
      </c>
      <c r="AF1503" t="s">
        <v>6697</v>
      </c>
      <c r="AG1503" t="s">
        <v>6697</v>
      </c>
      <c r="AH1503" t="s">
        <v>6697</v>
      </c>
      <c r="AI1503" t="s">
        <v>6697</v>
      </c>
      <c r="AJ1503" t="s">
        <v>6697</v>
      </c>
      <c r="AK1503" t="s">
        <v>6697</v>
      </c>
      <c r="AL1503" t="s">
        <v>6697</v>
      </c>
      <c r="AM1503" t="s">
        <v>6697</v>
      </c>
      <c r="AN1503" t="s">
        <v>6699</v>
      </c>
      <c r="AO1503" t="s">
        <v>6697</v>
      </c>
      <c r="AP1503" t="s">
        <v>6697</v>
      </c>
      <c r="AQ1503" t="s">
        <v>6697</v>
      </c>
      <c r="AR1503" t="s">
        <v>6697</v>
      </c>
      <c r="AS1503" t="s">
        <v>6697</v>
      </c>
      <c r="AT1503">
        <v>0</v>
      </c>
      <c r="AU1503" t="s">
        <v>6697</v>
      </c>
      <c r="AV1503" t="s">
        <v>6697</v>
      </c>
      <c r="AW1503">
        <v>0</v>
      </c>
      <c r="AX1503" t="s">
        <v>6697</v>
      </c>
      <c r="AY1503" t="s">
        <v>6697</v>
      </c>
      <c r="BA1503" t="s">
        <v>6697</v>
      </c>
    </row>
    <row r="1504" spans="1:53">
      <c r="A1504" t="s">
        <v>780</v>
      </c>
      <c r="B1504" t="s">
        <v>1307</v>
      </c>
      <c r="C1504" t="s">
        <v>1642</v>
      </c>
      <c r="D1504" t="s">
        <v>174</v>
      </c>
      <c r="E1504" t="s">
        <v>1974</v>
      </c>
      <c r="F1504">
        <v>15</v>
      </c>
      <c r="G1504" t="s">
        <v>1977</v>
      </c>
      <c r="H1504" t="s">
        <v>1979</v>
      </c>
      <c r="I1504" t="s">
        <v>3476</v>
      </c>
      <c r="J1504" t="s">
        <v>3542</v>
      </c>
      <c r="K1504" t="s">
        <v>3545</v>
      </c>
      <c r="L1504" t="s">
        <v>3563</v>
      </c>
      <c r="M1504" t="s">
        <v>3576</v>
      </c>
      <c r="N1504" t="s">
        <v>174</v>
      </c>
      <c r="O1504" t="s">
        <v>3885</v>
      </c>
      <c r="P1504" t="s">
        <v>4315</v>
      </c>
      <c r="Q1504" t="s">
        <v>4319</v>
      </c>
      <c r="R1504" t="s">
        <v>4321</v>
      </c>
      <c r="S1504" t="s">
        <v>5380</v>
      </c>
      <c r="T1504" t="s">
        <v>5440</v>
      </c>
      <c r="U1504" t="s">
        <v>5470</v>
      </c>
      <c r="V1504" t="s">
        <v>5667</v>
      </c>
      <c r="W1504" t="s">
        <v>5667</v>
      </c>
      <c r="AA1504" t="s">
        <v>6697</v>
      </c>
      <c r="AB1504" t="s">
        <v>6697</v>
      </c>
      <c r="AC1504" t="s">
        <v>6697</v>
      </c>
      <c r="AD1504" t="s">
        <v>6697</v>
      </c>
      <c r="AE1504" t="s">
        <v>6697</v>
      </c>
      <c r="AF1504" t="s">
        <v>6697</v>
      </c>
      <c r="AG1504" t="s">
        <v>6697</v>
      </c>
      <c r="AH1504" t="s">
        <v>6697</v>
      </c>
      <c r="AI1504" t="s">
        <v>6697</v>
      </c>
      <c r="AJ1504" t="s">
        <v>6698</v>
      </c>
      <c r="AK1504" t="s">
        <v>6699</v>
      </c>
      <c r="AL1504" t="s">
        <v>6697</v>
      </c>
      <c r="AM1504" t="s">
        <v>6697</v>
      </c>
      <c r="AN1504" t="s">
        <v>6700</v>
      </c>
      <c r="AO1504" t="s">
        <v>6697</v>
      </c>
      <c r="AP1504" t="s">
        <v>6697</v>
      </c>
      <c r="AQ1504" t="s">
        <v>6697</v>
      </c>
      <c r="AR1504" t="s">
        <v>6697</v>
      </c>
      <c r="AS1504" t="s">
        <v>6697</v>
      </c>
      <c r="AT1504">
        <v>3</v>
      </c>
      <c r="AU1504" t="s">
        <v>6697</v>
      </c>
      <c r="AV1504" t="s">
        <v>6703</v>
      </c>
      <c r="AW1504">
        <v>65535</v>
      </c>
      <c r="AX1504" t="s">
        <v>6703</v>
      </c>
      <c r="AY1504" t="s">
        <v>6697</v>
      </c>
      <c r="AZ1504" t="s">
        <v>6706</v>
      </c>
      <c r="BA1504" t="s">
        <v>6698</v>
      </c>
    </row>
    <row r="1505" spans="1:53">
      <c r="A1505" t="s">
        <v>781</v>
      </c>
      <c r="B1505" t="s">
        <v>783</v>
      </c>
      <c r="C1505" t="s">
        <v>1327</v>
      </c>
      <c r="D1505" t="s">
        <v>1963</v>
      </c>
      <c r="E1505" t="s">
        <v>1974</v>
      </c>
      <c r="F1505">
        <v>0</v>
      </c>
      <c r="G1505" t="s">
        <v>1977</v>
      </c>
      <c r="H1505" t="s">
        <v>1979</v>
      </c>
      <c r="I1505" t="s">
        <v>3477</v>
      </c>
      <c r="J1505" t="s">
        <v>3542</v>
      </c>
      <c r="K1505" t="s">
        <v>3545</v>
      </c>
      <c r="L1505" t="s">
        <v>3563</v>
      </c>
      <c r="M1505" t="s">
        <v>4040</v>
      </c>
      <c r="N1505" t="s">
        <v>174</v>
      </c>
      <c r="O1505" t="s">
        <v>3597</v>
      </c>
      <c r="P1505" t="s">
        <v>4315</v>
      </c>
      <c r="Q1505" t="s">
        <v>4319</v>
      </c>
      <c r="R1505" t="s">
        <v>4323</v>
      </c>
      <c r="S1505" t="s">
        <v>5381</v>
      </c>
      <c r="T1505" t="s">
        <v>5439</v>
      </c>
      <c r="U1505" t="s">
        <v>4324</v>
      </c>
      <c r="V1505" t="s">
        <v>5817</v>
      </c>
      <c r="W1505" t="s">
        <v>6668</v>
      </c>
      <c r="AA1505" t="s">
        <v>6697</v>
      </c>
      <c r="AB1505" t="s">
        <v>6697</v>
      </c>
      <c r="AC1505" t="s">
        <v>6697</v>
      </c>
      <c r="AD1505" t="s">
        <v>6697</v>
      </c>
      <c r="AE1505" t="s">
        <v>6697</v>
      </c>
      <c r="AF1505" t="s">
        <v>6697</v>
      </c>
      <c r="AG1505" t="s">
        <v>6697</v>
      </c>
      <c r="AH1505" t="s">
        <v>6697</v>
      </c>
      <c r="AI1505" t="s">
        <v>6697</v>
      </c>
      <c r="AJ1505" t="s">
        <v>6697</v>
      </c>
      <c r="AK1505" t="s">
        <v>6697</v>
      </c>
      <c r="AL1505" t="s">
        <v>6697</v>
      </c>
      <c r="AM1505" t="s">
        <v>6697</v>
      </c>
      <c r="AN1505" t="s">
        <v>6699</v>
      </c>
      <c r="AO1505" t="s">
        <v>6697</v>
      </c>
      <c r="AP1505" t="s">
        <v>6697</v>
      </c>
      <c r="AQ1505" t="s">
        <v>6697</v>
      </c>
      <c r="AR1505" t="s">
        <v>6697</v>
      </c>
      <c r="AS1505" t="s">
        <v>6697</v>
      </c>
      <c r="AT1505">
        <v>0</v>
      </c>
      <c r="AU1505" t="s">
        <v>6697</v>
      </c>
      <c r="AV1505" t="s">
        <v>6697</v>
      </c>
      <c r="AW1505">
        <v>2</v>
      </c>
      <c r="AX1505" t="s">
        <v>6697</v>
      </c>
      <c r="AY1505" t="s">
        <v>6697</v>
      </c>
      <c r="BA1505" t="s">
        <v>6697</v>
      </c>
    </row>
    <row r="1506" spans="1:53">
      <c r="A1506" t="s">
        <v>782</v>
      </c>
      <c r="B1506" t="s">
        <v>130</v>
      </c>
      <c r="C1506" t="s">
        <v>1643</v>
      </c>
      <c r="D1506" t="s">
        <v>1964</v>
      </c>
      <c r="E1506" t="s">
        <v>1974</v>
      </c>
      <c r="F1506">
        <v>0</v>
      </c>
      <c r="G1506" t="s">
        <v>1977</v>
      </c>
      <c r="H1506" t="s">
        <v>1979</v>
      </c>
      <c r="I1506" t="s">
        <v>3478</v>
      </c>
      <c r="J1506" t="s">
        <v>3542</v>
      </c>
      <c r="K1506" t="s">
        <v>3545</v>
      </c>
      <c r="L1506" t="s">
        <v>3563</v>
      </c>
      <c r="M1506" t="s">
        <v>4027</v>
      </c>
      <c r="N1506" t="s">
        <v>174</v>
      </c>
      <c r="O1506" t="s">
        <v>3586</v>
      </c>
      <c r="P1506" t="s">
        <v>4315</v>
      </c>
      <c r="Q1506" t="s">
        <v>4319</v>
      </c>
      <c r="R1506" t="s">
        <v>4321</v>
      </c>
      <c r="S1506" t="s">
        <v>5382</v>
      </c>
      <c r="T1506" t="s">
        <v>5439</v>
      </c>
      <c r="U1506" t="s">
        <v>4324</v>
      </c>
      <c r="V1506" t="s">
        <v>5817</v>
      </c>
      <c r="W1506" t="s">
        <v>6644</v>
      </c>
      <c r="AA1506" t="s">
        <v>6697</v>
      </c>
      <c r="AB1506" t="s">
        <v>6697</v>
      </c>
      <c r="AC1506" t="s">
        <v>6697</v>
      </c>
      <c r="AD1506" t="s">
        <v>6697</v>
      </c>
      <c r="AE1506" t="s">
        <v>6697</v>
      </c>
      <c r="AF1506" t="s">
        <v>6697</v>
      </c>
      <c r="AG1506" t="s">
        <v>6697</v>
      </c>
      <c r="AH1506" t="s">
        <v>6697</v>
      </c>
      <c r="AI1506" t="s">
        <v>6697</v>
      </c>
      <c r="AJ1506" t="s">
        <v>6697</v>
      </c>
      <c r="AK1506" t="s">
        <v>6697</v>
      </c>
      <c r="AL1506" t="s">
        <v>6697</v>
      </c>
      <c r="AM1506" t="s">
        <v>6697</v>
      </c>
      <c r="AN1506" t="s">
        <v>6700</v>
      </c>
      <c r="AO1506" t="s">
        <v>6697</v>
      </c>
      <c r="AP1506" t="s">
        <v>6697</v>
      </c>
      <c r="AQ1506" t="s">
        <v>6697</v>
      </c>
      <c r="AR1506" t="s">
        <v>6697</v>
      </c>
      <c r="AS1506" t="s">
        <v>6697</v>
      </c>
      <c r="AT1506">
        <v>4</v>
      </c>
      <c r="AU1506" t="s">
        <v>6697</v>
      </c>
      <c r="AV1506" t="s">
        <v>6697</v>
      </c>
      <c r="AW1506">
        <v>4</v>
      </c>
      <c r="AX1506" t="s">
        <v>6697</v>
      </c>
      <c r="AY1506" t="s">
        <v>6697</v>
      </c>
      <c r="BA1506" t="s">
        <v>6697</v>
      </c>
    </row>
    <row r="1507" spans="1:53">
      <c r="A1507" t="s">
        <v>783</v>
      </c>
      <c r="B1507" t="s">
        <v>782</v>
      </c>
      <c r="C1507" t="s">
        <v>1327</v>
      </c>
      <c r="D1507" t="s">
        <v>1965</v>
      </c>
      <c r="E1507" t="s">
        <v>1974</v>
      </c>
      <c r="F1507">
        <v>0</v>
      </c>
      <c r="G1507" t="s">
        <v>1977</v>
      </c>
      <c r="H1507" t="s">
        <v>1979</v>
      </c>
      <c r="I1507" t="s">
        <v>3479</v>
      </c>
      <c r="J1507" t="s">
        <v>3542</v>
      </c>
      <c r="K1507" t="s">
        <v>3545</v>
      </c>
      <c r="L1507" t="s">
        <v>3563</v>
      </c>
      <c r="M1507" t="s">
        <v>3597</v>
      </c>
      <c r="N1507" t="s">
        <v>174</v>
      </c>
      <c r="O1507" t="s">
        <v>4027</v>
      </c>
      <c r="P1507" t="s">
        <v>4315</v>
      </c>
      <c r="Q1507" t="s">
        <v>4319</v>
      </c>
      <c r="R1507" t="s">
        <v>4323</v>
      </c>
      <c r="S1507" t="s">
        <v>5383</v>
      </c>
      <c r="T1507" t="s">
        <v>5439</v>
      </c>
      <c r="U1507" t="s">
        <v>4324</v>
      </c>
      <c r="V1507" t="s">
        <v>5817</v>
      </c>
      <c r="W1507" t="s">
        <v>6668</v>
      </c>
      <c r="AA1507" t="s">
        <v>6697</v>
      </c>
      <c r="AB1507" t="s">
        <v>6697</v>
      </c>
      <c r="AC1507" t="s">
        <v>6697</v>
      </c>
      <c r="AD1507" t="s">
        <v>6697</v>
      </c>
      <c r="AE1507" t="s">
        <v>6697</v>
      </c>
      <c r="AF1507" t="s">
        <v>6697</v>
      </c>
      <c r="AG1507" t="s">
        <v>6697</v>
      </c>
      <c r="AH1507" t="s">
        <v>6697</v>
      </c>
      <c r="AI1507" t="s">
        <v>6697</v>
      </c>
      <c r="AJ1507" t="s">
        <v>6697</v>
      </c>
      <c r="AK1507" t="s">
        <v>6697</v>
      </c>
      <c r="AL1507" t="s">
        <v>6697</v>
      </c>
      <c r="AM1507" t="s">
        <v>6697</v>
      </c>
      <c r="AN1507" t="s">
        <v>6699</v>
      </c>
      <c r="AO1507" t="s">
        <v>6697</v>
      </c>
      <c r="AP1507" t="s">
        <v>6697</v>
      </c>
      <c r="AQ1507" t="s">
        <v>6697</v>
      </c>
      <c r="AR1507" t="s">
        <v>6697</v>
      </c>
      <c r="AS1507" t="s">
        <v>6697</v>
      </c>
      <c r="AT1507">
        <v>0</v>
      </c>
      <c r="AU1507" t="s">
        <v>6697</v>
      </c>
      <c r="AV1507" t="s">
        <v>6697</v>
      </c>
      <c r="AW1507">
        <v>2</v>
      </c>
      <c r="AX1507" t="s">
        <v>6697</v>
      </c>
      <c r="AY1507" t="s">
        <v>6697</v>
      </c>
      <c r="BA1507" t="s">
        <v>6697</v>
      </c>
    </row>
    <row r="1508" spans="1:53">
      <c r="A1508" t="s">
        <v>784</v>
      </c>
      <c r="B1508" t="s">
        <v>782</v>
      </c>
      <c r="C1508" t="s">
        <v>1644</v>
      </c>
      <c r="D1508" t="s">
        <v>174</v>
      </c>
      <c r="E1508" t="s">
        <v>1974</v>
      </c>
      <c r="F1508">
        <v>15</v>
      </c>
      <c r="G1508" t="s">
        <v>1977</v>
      </c>
      <c r="H1508" t="s">
        <v>1979</v>
      </c>
      <c r="I1508" t="s">
        <v>3480</v>
      </c>
      <c r="J1508" t="s">
        <v>3542</v>
      </c>
      <c r="K1508" t="s">
        <v>3545</v>
      </c>
      <c r="L1508" t="s">
        <v>3563</v>
      </c>
      <c r="M1508" t="s">
        <v>3576</v>
      </c>
      <c r="N1508" t="s">
        <v>174</v>
      </c>
      <c r="O1508" t="s">
        <v>4027</v>
      </c>
      <c r="P1508" t="s">
        <v>4315</v>
      </c>
      <c r="Q1508" t="s">
        <v>4319</v>
      </c>
      <c r="R1508" t="s">
        <v>4321</v>
      </c>
      <c r="S1508" t="s">
        <v>5384</v>
      </c>
      <c r="T1508" t="s">
        <v>5458</v>
      </c>
      <c r="U1508" t="s">
        <v>5560</v>
      </c>
      <c r="V1508" t="s">
        <v>5817</v>
      </c>
      <c r="W1508" t="s">
        <v>6669</v>
      </c>
      <c r="AA1508" t="s">
        <v>6697</v>
      </c>
      <c r="AB1508" t="s">
        <v>6697</v>
      </c>
      <c r="AC1508" t="s">
        <v>6697</v>
      </c>
      <c r="AD1508" t="s">
        <v>6697</v>
      </c>
      <c r="AE1508" t="s">
        <v>6697</v>
      </c>
      <c r="AF1508" t="s">
        <v>6697</v>
      </c>
      <c r="AG1508" t="s">
        <v>6697</v>
      </c>
      <c r="AH1508" t="s">
        <v>6697</v>
      </c>
      <c r="AI1508" t="s">
        <v>6697</v>
      </c>
      <c r="AJ1508" t="s">
        <v>6698</v>
      </c>
      <c r="AK1508" t="s">
        <v>6699</v>
      </c>
      <c r="AL1508" t="s">
        <v>6697</v>
      </c>
      <c r="AM1508" t="s">
        <v>6697</v>
      </c>
      <c r="AN1508" t="s">
        <v>6700</v>
      </c>
      <c r="AO1508" t="s">
        <v>6697</v>
      </c>
      <c r="AP1508" t="s">
        <v>6697</v>
      </c>
      <c r="AQ1508" t="s">
        <v>6697</v>
      </c>
      <c r="AR1508" t="s">
        <v>6697</v>
      </c>
      <c r="AS1508" t="s">
        <v>6697</v>
      </c>
      <c r="AT1508">
        <v>8</v>
      </c>
      <c r="AU1508" t="s">
        <v>6697</v>
      </c>
      <c r="AV1508" t="s">
        <v>6703</v>
      </c>
      <c r="AW1508">
        <v>65535</v>
      </c>
      <c r="AX1508" t="s">
        <v>6703</v>
      </c>
      <c r="AY1508" t="s">
        <v>6697</v>
      </c>
      <c r="AZ1508" t="s">
        <v>6707</v>
      </c>
      <c r="BA1508" t="s">
        <v>6698</v>
      </c>
    </row>
    <row r="1509" spans="1:53">
      <c r="A1509" t="s">
        <v>785</v>
      </c>
      <c r="B1509" t="s">
        <v>1308</v>
      </c>
      <c r="C1509" t="s">
        <v>1325</v>
      </c>
      <c r="D1509" t="s">
        <v>1673</v>
      </c>
      <c r="E1509" t="s">
        <v>1973</v>
      </c>
      <c r="F1509">
        <v>0</v>
      </c>
      <c r="G1509" t="s">
        <v>1977</v>
      </c>
      <c r="H1509" t="s">
        <v>1979</v>
      </c>
      <c r="I1509" t="s">
        <v>3481</v>
      </c>
      <c r="J1509" t="s">
        <v>3542</v>
      </c>
      <c r="K1509" t="s">
        <v>3544</v>
      </c>
      <c r="L1509" t="s">
        <v>3562</v>
      </c>
      <c r="M1509" t="s">
        <v>3632</v>
      </c>
      <c r="N1509" t="s">
        <v>193</v>
      </c>
      <c r="O1509" t="s">
        <v>4042</v>
      </c>
      <c r="P1509" t="s">
        <v>4315</v>
      </c>
      <c r="Q1509" t="s">
        <v>4319</v>
      </c>
      <c r="R1509" t="s">
        <v>4323</v>
      </c>
      <c r="S1509" t="s">
        <v>5385</v>
      </c>
      <c r="T1509" t="s">
        <v>5439</v>
      </c>
      <c r="U1509" t="s">
        <v>4324</v>
      </c>
      <c r="V1509" t="s">
        <v>5616</v>
      </c>
      <c r="W1509" t="s">
        <v>6670</v>
      </c>
      <c r="AA1509" t="s">
        <v>6697</v>
      </c>
      <c r="AB1509" t="s">
        <v>6697</v>
      </c>
      <c r="AC1509" t="s">
        <v>6697</v>
      </c>
      <c r="AD1509" t="s">
        <v>6697</v>
      </c>
      <c r="AE1509" t="s">
        <v>6697</v>
      </c>
      <c r="AF1509" t="s">
        <v>6697</v>
      </c>
      <c r="AG1509" t="s">
        <v>6697</v>
      </c>
      <c r="AH1509" t="s">
        <v>6697</v>
      </c>
      <c r="AI1509" t="s">
        <v>6697</v>
      </c>
      <c r="AJ1509" t="s">
        <v>6697</v>
      </c>
      <c r="AK1509" t="s">
        <v>6697</v>
      </c>
      <c r="AL1509" t="s">
        <v>6697</v>
      </c>
      <c r="AM1509" t="s">
        <v>6697</v>
      </c>
      <c r="AN1509" t="s">
        <v>6699</v>
      </c>
      <c r="AO1509" t="s">
        <v>6697</v>
      </c>
      <c r="AP1509" t="s">
        <v>6697</v>
      </c>
      <c r="AQ1509" t="s">
        <v>6697</v>
      </c>
      <c r="AR1509" t="s">
        <v>6697</v>
      </c>
      <c r="AS1509" t="s">
        <v>6697</v>
      </c>
      <c r="AT1509">
        <v>0</v>
      </c>
      <c r="AU1509" t="s">
        <v>6697</v>
      </c>
      <c r="AV1509" t="s">
        <v>6697</v>
      </c>
      <c r="AW1509">
        <v>0</v>
      </c>
      <c r="AX1509" t="s">
        <v>6697</v>
      </c>
      <c r="AY1509" t="s">
        <v>6697</v>
      </c>
      <c r="BA1509" t="s">
        <v>6697</v>
      </c>
    </row>
    <row r="1510" spans="1:53">
      <c r="A1510" t="s">
        <v>786</v>
      </c>
      <c r="B1510" t="s">
        <v>1309</v>
      </c>
      <c r="C1510" t="s">
        <v>1325</v>
      </c>
      <c r="D1510" t="s">
        <v>1880</v>
      </c>
      <c r="E1510" t="s">
        <v>1973</v>
      </c>
      <c r="F1510">
        <v>0</v>
      </c>
      <c r="G1510" t="s">
        <v>1977</v>
      </c>
      <c r="H1510" t="s">
        <v>1979</v>
      </c>
      <c r="I1510" t="s">
        <v>3482</v>
      </c>
      <c r="J1510" t="s">
        <v>3542</v>
      </c>
      <c r="K1510" t="s">
        <v>3544</v>
      </c>
      <c r="L1510" t="s">
        <v>3562</v>
      </c>
      <c r="M1510" t="s">
        <v>4041</v>
      </c>
      <c r="N1510" t="s">
        <v>193</v>
      </c>
      <c r="O1510" t="s">
        <v>3632</v>
      </c>
      <c r="P1510" t="s">
        <v>4315</v>
      </c>
      <c r="Q1510" t="s">
        <v>4319</v>
      </c>
      <c r="R1510" t="s">
        <v>4323</v>
      </c>
      <c r="S1510" t="s">
        <v>5386</v>
      </c>
      <c r="T1510" t="s">
        <v>5439</v>
      </c>
      <c r="U1510" t="s">
        <v>4324</v>
      </c>
      <c r="V1510" t="s">
        <v>5616</v>
      </c>
      <c r="W1510" t="s">
        <v>6669</v>
      </c>
      <c r="AA1510" t="s">
        <v>6697</v>
      </c>
      <c r="AB1510" t="s">
        <v>6697</v>
      </c>
      <c r="AC1510" t="s">
        <v>6697</v>
      </c>
      <c r="AD1510" t="s">
        <v>6697</v>
      </c>
      <c r="AE1510" t="s">
        <v>6697</v>
      </c>
      <c r="AF1510" t="s">
        <v>6697</v>
      </c>
      <c r="AG1510" t="s">
        <v>6697</v>
      </c>
      <c r="AH1510" t="s">
        <v>6697</v>
      </c>
      <c r="AI1510" t="s">
        <v>6697</v>
      </c>
      <c r="AJ1510" t="s">
        <v>6697</v>
      </c>
      <c r="AK1510" t="s">
        <v>6697</v>
      </c>
      <c r="AL1510" t="s">
        <v>6697</v>
      </c>
      <c r="AM1510" t="s">
        <v>6697</v>
      </c>
      <c r="AN1510" t="s">
        <v>6699</v>
      </c>
      <c r="AO1510" t="s">
        <v>6697</v>
      </c>
      <c r="AP1510" t="s">
        <v>6697</v>
      </c>
      <c r="AQ1510" t="s">
        <v>6697</v>
      </c>
      <c r="AR1510" t="s">
        <v>6697</v>
      </c>
      <c r="AS1510" t="s">
        <v>6697</v>
      </c>
      <c r="AT1510">
        <v>0</v>
      </c>
      <c r="AU1510" t="s">
        <v>6697</v>
      </c>
      <c r="AV1510" t="s">
        <v>6697</v>
      </c>
      <c r="AW1510">
        <v>0</v>
      </c>
      <c r="AX1510" t="s">
        <v>6697</v>
      </c>
      <c r="AY1510" t="s">
        <v>6697</v>
      </c>
      <c r="BA1510" t="s">
        <v>6697</v>
      </c>
    </row>
    <row r="1511" spans="1:53">
      <c r="A1511" t="s">
        <v>787</v>
      </c>
      <c r="B1511" t="s">
        <v>1310</v>
      </c>
      <c r="C1511" t="s">
        <v>1325</v>
      </c>
      <c r="D1511" t="s">
        <v>1966</v>
      </c>
      <c r="E1511" t="s">
        <v>1973</v>
      </c>
      <c r="F1511">
        <v>0</v>
      </c>
      <c r="G1511" t="s">
        <v>1977</v>
      </c>
      <c r="H1511" t="s">
        <v>1979</v>
      </c>
      <c r="I1511" t="s">
        <v>3483</v>
      </c>
      <c r="J1511" t="s">
        <v>3542</v>
      </c>
      <c r="K1511" t="s">
        <v>3544</v>
      </c>
      <c r="L1511" t="s">
        <v>3562</v>
      </c>
      <c r="M1511" t="s">
        <v>4042</v>
      </c>
      <c r="N1511" t="s">
        <v>193</v>
      </c>
      <c r="O1511" t="s">
        <v>4310</v>
      </c>
      <c r="P1511" t="s">
        <v>4315</v>
      </c>
      <c r="Q1511" t="s">
        <v>4319</v>
      </c>
      <c r="R1511" t="s">
        <v>4323</v>
      </c>
      <c r="S1511" t="s">
        <v>5387</v>
      </c>
      <c r="T1511" t="s">
        <v>5439</v>
      </c>
      <c r="U1511" t="s">
        <v>4324</v>
      </c>
      <c r="V1511" t="s">
        <v>5910</v>
      </c>
      <c r="W1511" t="s">
        <v>6671</v>
      </c>
      <c r="AA1511" t="s">
        <v>6697</v>
      </c>
      <c r="AB1511" t="s">
        <v>6697</v>
      </c>
      <c r="AC1511" t="s">
        <v>6697</v>
      </c>
      <c r="AD1511" t="s">
        <v>6697</v>
      </c>
      <c r="AE1511" t="s">
        <v>6697</v>
      </c>
      <c r="AF1511" t="s">
        <v>6697</v>
      </c>
      <c r="AG1511" t="s">
        <v>6697</v>
      </c>
      <c r="AH1511" t="s">
        <v>6697</v>
      </c>
      <c r="AI1511" t="s">
        <v>6697</v>
      </c>
      <c r="AJ1511" t="s">
        <v>6697</v>
      </c>
      <c r="AK1511" t="s">
        <v>6697</v>
      </c>
      <c r="AL1511" t="s">
        <v>6697</v>
      </c>
      <c r="AM1511" t="s">
        <v>6697</v>
      </c>
      <c r="AN1511" t="s">
        <v>6699</v>
      </c>
      <c r="AO1511" t="s">
        <v>6697</v>
      </c>
      <c r="AP1511" t="s">
        <v>6697</v>
      </c>
      <c r="AQ1511" t="s">
        <v>6697</v>
      </c>
      <c r="AR1511" t="s">
        <v>6697</v>
      </c>
      <c r="AS1511" t="s">
        <v>6697</v>
      </c>
      <c r="AT1511">
        <v>0</v>
      </c>
      <c r="AU1511" t="s">
        <v>6697</v>
      </c>
      <c r="AV1511" t="s">
        <v>6697</v>
      </c>
      <c r="AW1511">
        <v>0</v>
      </c>
      <c r="AX1511" t="s">
        <v>6697</v>
      </c>
      <c r="AY1511" t="s">
        <v>6697</v>
      </c>
      <c r="BA1511" t="s">
        <v>6697</v>
      </c>
    </row>
    <row r="1512" spans="1:53">
      <c r="A1512" t="s">
        <v>788</v>
      </c>
      <c r="B1512" t="s">
        <v>782</v>
      </c>
      <c r="C1512" t="s">
        <v>1645</v>
      </c>
      <c r="D1512" t="s">
        <v>174</v>
      </c>
      <c r="E1512" t="s">
        <v>1974</v>
      </c>
      <c r="F1512">
        <v>10</v>
      </c>
      <c r="G1512" t="s">
        <v>1977</v>
      </c>
      <c r="H1512" t="s">
        <v>1979</v>
      </c>
      <c r="I1512" t="s">
        <v>3484</v>
      </c>
      <c r="J1512" t="s">
        <v>3542</v>
      </c>
      <c r="K1512" t="s">
        <v>3545</v>
      </c>
      <c r="L1512" t="s">
        <v>3563</v>
      </c>
      <c r="M1512" t="s">
        <v>4043</v>
      </c>
      <c r="N1512" t="s">
        <v>174</v>
      </c>
      <c r="O1512" t="s">
        <v>4027</v>
      </c>
      <c r="P1512" t="s">
        <v>4315</v>
      </c>
      <c r="Q1512" t="s">
        <v>4319</v>
      </c>
      <c r="R1512" t="s">
        <v>4321</v>
      </c>
      <c r="S1512" t="s">
        <v>5388</v>
      </c>
      <c r="T1512" t="s">
        <v>5464</v>
      </c>
      <c r="U1512" t="s">
        <v>5477</v>
      </c>
      <c r="V1512" t="s">
        <v>5938</v>
      </c>
      <c r="W1512" t="s">
        <v>6672</v>
      </c>
      <c r="AA1512" t="s">
        <v>6697</v>
      </c>
      <c r="AB1512" t="s">
        <v>6697</v>
      </c>
      <c r="AC1512" t="s">
        <v>6697</v>
      </c>
      <c r="AD1512" t="s">
        <v>6697</v>
      </c>
      <c r="AE1512" t="s">
        <v>6697</v>
      </c>
      <c r="AF1512" t="s">
        <v>6697</v>
      </c>
      <c r="AG1512" t="s">
        <v>6697</v>
      </c>
      <c r="AH1512" t="s">
        <v>6697</v>
      </c>
      <c r="AI1512" t="s">
        <v>6697</v>
      </c>
      <c r="AJ1512" t="s">
        <v>6698</v>
      </c>
      <c r="AK1512" t="s">
        <v>6697</v>
      </c>
      <c r="AL1512" t="s">
        <v>6697</v>
      </c>
      <c r="AM1512" t="s">
        <v>6697</v>
      </c>
      <c r="AN1512" t="s">
        <v>6700</v>
      </c>
      <c r="AO1512" t="s">
        <v>6697</v>
      </c>
      <c r="AP1512" t="s">
        <v>6697</v>
      </c>
      <c r="AQ1512" t="s">
        <v>6697</v>
      </c>
      <c r="AR1512" t="s">
        <v>6697</v>
      </c>
      <c r="AS1512" t="s">
        <v>6697</v>
      </c>
      <c r="AT1512">
        <v>1</v>
      </c>
      <c r="AU1512" t="s">
        <v>6697</v>
      </c>
      <c r="AV1512" t="s">
        <v>6703</v>
      </c>
      <c r="AW1512">
        <v>65535</v>
      </c>
      <c r="AX1512" t="s">
        <v>6703</v>
      </c>
      <c r="AY1512" t="s">
        <v>6697</v>
      </c>
      <c r="BA1512" t="s">
        <v>6697</v>
      </c>
    </row>
    <row r="1513" spans="1:53">
      <c r="A1513" t="s">
        <v>218</v>
      </c>
      <c r="B1513" t="s">
        <v>1311</v>
      </c>
      <c r="C1513" t="s">
        <v>1327</v>
      </c>
      <c r="D1513" t="s">
        <v>1660</v>
      </c>
      <c r="E1513" t="s">
        <v>1974</v>
      </c>
      <c r="F1513">
        <v>0</v>
      </c>
      <c r="G1513" t="s">
        <v>1977</v>
      </c>
      <c r="H1513" t="s">
        <v>1979</v>
      </c>
      <c r="I1513" t="s">
        <v>3485</v>
      </c>
      <c r="J1513" t="s">
        <v>3542</v>
      </c>
      <c r="K1513" t="s">
        <v>3545</v>
      </c>
      <c r="L1513" t="s">
        <v>3563</v>
      </c>
      <c r="M1513" t="s">
        <v>3637</v>
      </c>
      <c r="N1513" t="s">
        <v>174</v>
      </c>
      <c r="O1513" t="s">
        <v>4043</v>
      </c>
      <c r="P1513" t="s">
        <v>4315</v>
      </c>
      <c r="Q1513" t="s">
        <v>4319</v>
      </c>
      <c r="R1513" t="s">
        <v>4323</v>
      </c>
      <c r="S1513" t="s">
        <v>5389</v>
      </c>
      <c r="T1513" t="s">
        <v>5439</v>
      </c>
      <c r="U1513" t="s">
        <v>4324</v>
      </c>
      <c r="V1513" t="s">
        <v>5817</v>
      </c>
      <c r="W1513" t="s">
        <v>6673</v>
      </c>
      <c r="AA1513" t="s">
        <v>6697</v>
      </c>
      <c r="AB1513" t="s">
        <v>6697</v>
      </c>
      <c r="AC1513" t="s">
        <v>6697</v>
      </c>
      <c r="AD1513" t="s">
        <v>6697</v>
      </c>
      <c r="AE1513" t="s">
        <v>6697</v>
      </c>
      <c r="AF1513" t="s">
        <v>6697</v>
      </c>
      <c r="AG1513" t="s">
        <v>6697</v>
      </c>
      <c r="AH1513" t="s">
        <v>6697</v>
      </c>
      <c r="AI1513" t="s">
        <v>6697</v>
      </c>
      <c r="AJ1513" t="s">
        <v>6697</v>
      </c>
      <c r="AK1513" t="s">
        <v>6697</v>
      </c>
      <c r="AL1513" t="s">
        <v>6697</v>
      </c>
      <c r="AM1513" t="s">
        <v>6697</v>
      </c>
      <c r="AN1513" t="s">
        <v>6699</v>
      </c>
      <c r="AO1513" t="s">
        <v>6697</v>
      </c>
      <c r="AP1513" t="s">
        <v>6697</v>
      </c>
      <c r="AQ1513" t="s">
        <v>6697</v>
      </c>
      <c r="AR1513" t="s">
        <v>6697</v>
      </c>
      <c r="AS1513" t="s">
        <v>6697</v>
      </c>
      <c r="AT1513">
        <v>0</v>
      </c>
      <c r="AU1513" t="s">
        <v>6697</v>
      </c>
      <c r="AV1513" t="s">
        <v>6697</v>
      </c>
      <c r="AW1513">
        <v>1</v>
      </c>
      <c r="AX1513" t="s">
        <v>6697</v>
      </c>
      <c r="AY1513" t="s">
        <v>6697</v>
      </c>
      <c r="BA1513" t="s">
        <v>6697</v>
      </c>
    </row>
    <row r="1514" spans="1:53">
      <c r="A1514" t="s">
        <v>789</v>
      </c>
      <c r="B1514" t="s">
        <v>792</v>
      </c>
      <c r="C1514" t="s">
        <v>1327</v>
      </c>
      <c r="D1514" t="s">
        <v>1963</v>
      </c>
      <c r="E1514" t="s">
        <v>1974</v>
      </c>
      <c r="F1514">
        <v>0</v>
      </c>
      <c r="G1514" t="s">
        <v>1977</v>
      </c>
      <c r="H1514" t="s">
        <v>1979</v>
      </c>
      <c r="I1514" t="s">
        <v>3486</v>
      </c>
      <c r="J1514" t="s">
        <v>3542</v>
      </c>
      <c r="K1514" t="s">
        <v>3545</v>
      </c>
      <c r="L1514" t="s">
        <v>3563</v>
      </c>
      <c r="M1514" t="s">
        <v>4043</v>
      </c>
      <c r="N1514" t="s">
        <v>174</v>
      </c>
      <c r="O1514" t="s">
        <v>4027</v>
      </c>
      <c r="P1514" t="s">
        <v>4315</v>
      </c>
      <c r="Q1514" t="s">
        <v>4319</v>
      </c>
      <c r="R1514" t="s">
        <v>4321</v>
      </c>
      <c r="S1514" t="s">
        <v>5390</v>
      </c>
      <c r="T1514" t="s">
        <v>5440</v>
      </c>
      <c r="U1514" t="s">
        <v>5440</v>
      </c>
      <c r="V1514" t="s">
        <v>5938</v>
      </c>
      <c r="W1514" t="s">
        <v>6674</v>
      </c>
      <c r="AA1514" t="s">
        <v>6697</v>
      </c>
      <c r="AB1514" t="s">
        <v>6697</v>
      </c>
      <c r="AC1514" t="s">
        <v>6697</v>
      </c>
      <c r="AD1514" t="s">
        <v>6697</v>
      </c>
      <c r="AE1514" t="s">
        <v>6697</v>
      </c>
      <c r="AF1514" t="s">
        <v>6697</v>
      </c>
      <c r="AG1514" t="s">
        <v>6697</v>
      </c>
      <c r="AH1514" t="s">
        <v>6697</v>
      </c>
      <c r="AI1514" t="s">
        <v>6697</v>
      </c>
      <c r="AJ1514" t="s">
        <v>6697</v>
      </c>
      <c r="AK1514" t="s">
        <v>6697</v>
      </c>
      <c r="AL1514" t="s">
        <v>6697</v>
      </c>
      <c r="AM1514" t="s">
        <v>6697</v>
      </c>
      <c r="AN1514" t="s">
        <v>6700</v>
      </c>
      <c r="AO1514" t="s">
        <v>6697</v>
      </c>
      <c r="AP1514" t="s">
        <v>6697</v>
      </c>
      <c r="AQ1514" t="s">
        <v>6697</v>
      </c>
      <c r="AR1514" t="s">
        <v>6697</v>
      </c>
      <c r="AS1514" t="s">
        <v>6697</v>
      </c>
      <c r="AT1514">
        <v>0</v>
      </c>
      <c r="AU1514" t="s">
        <v>6697</v>
      </c>
      <c r="AV1514" t="s">
        <v>6697</v>
      </c>
      <c r="AW1514">
        <v>2</v>
      </c>
      <c r="AX1514" t="s">
        <v>6697</v>
      </c>
      <c r="AY1514" t="s">
        <v>6697</v>
      </c>
      <c r="BA1514" t="s">
        <v>6697</v>
      </c>
    </row>
    <row r="1515" spans="1:53">
      <c r="A1515" t="s">
        <v>790</v>
      </c>
      <c r="B1515" t="s">
        <v>792</v>
      </c>
      <c r="C1515" t="s">
        <v>1327</v>
      </c>
      <c r="D1515" t="s">
        <v>1963</v>
      </c>
      <c r="E1515" t="s">
        <v>1974</v>
      </c>
      <c r="F1515">
        <v>0</v>
      </c>
      <c r="G1515" t="s">
        <v>1977</v>
      </c>
      <c r="H1515" t="s">
        <v>1979</v>
      </c>
      <c r="I1515" t="s">
        <v>3487</v>
      </c>
      <c r="J1515" t="s">
        <v>3542</v>
      </c>
      <c r="K1515" t="s">
        <v>3545</v>
      </c>
      <c r="L1515" t="s">
        <v>3563</v>
      </c>
      <c r="M1515" t="s">
        <v>3597</v>
      </c>
      <c r="N1515" t="s">
        <v>174</v>
      </c>
      <c r="O1515" t="s">
        <v>4027</v>
      </c>
      <c r="P1515" t="s">
        <v>4315</v>
      </c>
      <c r="Q1515" t="s">
        <v>4319</v>
      </c>
      <c r="R1515" t="s">
        <v>4323</v>
      </c>
      <c r="S1515" t="s">
        <v>5391</v>
      </c>
      <c r="T1515" t="s">
        <v>5439</v>
      </c>
      <c r="U1515" t="s">
        <v>4324</v>
      </c>
      <c r="V1515" t="s">
        <v>5817</v>
      </c>
      <c r="W1515" t="s">
        <v>6675</v>
      </c>
      <c r="AA1515" t="s">
        <v>6697</v>
      </c>
      <c r="AB1515" t="s">
        <v>6697</v>
      </c>
      <c r="AC1515" t="s">
        <v>6697</v>
      </c>
      <c r="AD1515" t="s">
        <v>6697</v>
      </c>
      <c r="AE1515" t="s">
        <v>6697</v>
      </c>
      <c r="AF1515" t="s">
        <v>6697</v>
      </c>
      <c r="AG1515" t="s">
        <v>6697</v>
      </c>
      <c r="AH1515" t="s">
        <v>6697</v>
      </c>
      <c r="AI1515" t="s">
        <v>6697</v>
      </c>
      <c r="AJ1515" t="s">
        <v>6697</v>
      </c>
      <c r="AK1515" t="s">
        <v>6697</v>
      </c>
      <c r="AL1515" t="s">
        <v>6697</v>
      </c>
      <c r="AM1515" t="s">
        <v>6697</v>
      </c>
      <c r="AN1515" t="s">
        <v>6699</v>
      </c>
      <c r="AO1515" t="s">
        <v>6697</v>
      </c>
      <c r="AP1515" t="s">
        <v>6697</v>
      </c>
      <c r="AQ1515" t="s">
        <v>6697</v>
      </c>
      <c r="AR1515" t="s">
        <v>6697</v>
      </c>
      <c r="AS1515" t="s">
        <v>6697</v>
      </c>
      <c r="AT1515">
        <v>0</v>
      </c>
      <c r="AU1515" t="s">
        <v>6697</v>
      </c>
      <c r="AV1515" t="s">
        <v>6697</v>
      </c>
      <c r="AW1515">
        <v>2</v>
      </c>
      <c r="AX1515" t="s">
        <v>6697</v>
      </c>
      <c r="AY1515" t="s">
        <v>6697</v>
      </c>
      <c r="BA1515" t="s">
        <v>6697</v>
      </c>
    </row>
    <row r="1516" spans="1:53">
      <c r="A1516" t="s">
        <v>791</v>
      </c>
      <c r="B1516" t="s">
        <v>785</v>
      </c>
      <c r="C1516" t="s">
        <v>1325</v>
      </c>
      <c r="D1516" t="s">
        <v>1880</v>
      </c>
      <c r="E1516" t="s">
        <v>1973</v>
      </c>
      <c r="F1516">
        <v>0</v>
      </c>
      <c r="G1516" t="s">
        <v>1977</v>
      </c>
      <c r="H1516" t="s">
        <v>1979</v>
      </c>
      <c r="I1516" t="s">
        <v>3488</v>
      </c>
      <c r="J1516" t="s">
        <v>3542</v>
      </c>
      <c r="K1516" t="s">
        <v>3544</v>
      </c>
      <c r="L1516" t="s">
        <v>3562</v>
      </c>
      <c r="M1516" t="s">
        <v>3632</v>
      </c>
      <c r="N1516" t="s">
        <v>193</v>
      </c>
      <c r="O1516" t="s">
        <v>4042</v>
      </c>
      <c r="P1516" t="s">
        <v>4315</v>
      </c>
      <c r="Q1516" t="s">
        <v>4319</v>
      </c>
      <c r="R1516" t="s">
        <v>4323</v>
      </c>
      <c r="S1516" t="s">
        <v>5385</v>
      </c>
      <c r="T1516" t="s">
        <v>5439</v>
      </c>
      <c r="U1516" t="s">
        <v>4324</v>
      </c>
      <c r="V1516" t="s">
        <v>5616</v>
      </c>
      <c r="W1516" t="s">
        <v>6670</v>
      </c>
      <c r="AA1516" t="s">
        <v>6697</v>
      </c>
      <c r="AB1516" t="s">
        <v>6697</v>
      </c>
      <c r="AC1516" t="s">
        <v>6697</v>
      </c>
      <c r="AD1516" t="s">
        <v>6697</v>
      </c>
      <c r="AE1516" t="s">
        <v>6697</v>
      </c>
      <c r="AF1516" t="s">
        <v>6697</v>
      </c>
      <c r="AG1516" t="s">
        <v>6697</v>
      </c>
      <c r="AH1516" t="s">
        <v>6697</v>
      </c>
      <c r="AI1516" t="s">
        <v>6697</v>
      </c>
      <c r="AJ1516" t="s">
        <v>6697</v>
      </c>
      <c r="AK1516" t="s">
        <v>6697</v>
      </c>
      <c r="AL1516" t="s">
        <v>6697</v>
      </c>
      <c r="AM1516" t="s">
        <v>6697</v>
      </c>
      <c r="AN1516" t="s">
        <v>6699</v>
      </c>
      <c r="AO1516" t="s">
        <v>6697</v>
      </c>
      <c r="AP1516" t="s">
        <v>6697</v>
      </c>
      <c r="AQ1516" t="s">
        <v>6697</v>
      </c>
      <c r="AR1516" t="s">
        <v>6697</v>
      </c>
      <c r="AS1516" t="s">
        <v>6697</v>
      </c>
      <c r="AT1516">
        <v>0</v>
      </c>
      <c r="AU1516" t="s">
        <v>6697</v>
      </c>
      <c r="AV1516" t="s">
        <v>6697</v>
      </c>
      <c r="AW1516">
        <v>0</v>
      </c>
      <c r="AX1516" t="s">
        <v>6697</v>
      </c>
      <c r="AY1516" t="s">
        <v>6697</v>
      </c>
      <c r="BA1516" t="s">
        <v>6697</v>
      </c>
    </row>
    <row r="1517" spans="1:53">
      <c r="A1517" t="s">
        <v>792</v>
      </c>
      <c r="B1517" t="s">
        <v>900</v>
      </c>
      <c r="C1517" t="s">
        <v>1327</v>
      </c>
      <c r="D1517" t="s">
        <v>1667</v>
      </c>
      <c r="E1517" t="s">
        <v>1974</v>
      </c>
      <c r="F1517">
        <v>0</v>
      </c>
      <c r="G1517" t="s">
        <v>1977</v>
      </c>
      <c r="H1517" t="s">
        <v>1979</v>
      </c>
      <c r="I1517" t="s">
        <v>3489</v>
      </c>
      <c r="J1517" t="s">
        <v>3542</v>
      </c>
      <c r="K1517" t="s">
        <v>3545</v>
      </c>
      <c r="L1517" t="s">
        <v>3563</v>
      </c>
      <c r="M1517" t="s">
        <v>4044</v>
      </c>
      <c r="N1517" t="s">
        <v>174</v>
      </c>
      <c r="O1517" t="s">
        <v>4110</v>
      </c>
      <c r="P1517" t="s">
        <v>4315</v>
      </c>
      <c r="Q1517" t="s">
        <v>4319</v>
      </c>
      <c r="R1517" t="s">
        <v>4323</v>
      </c>
      <c r="S1517" t="s">
        <v>5392</v>
      </c>
      <c r="T1517" t="s">
        <v>5439</v>
      </c>
      <c r="U1517" t="s">
        <v>4324</v>
      </c>
      <c r="V1517" t="s">
        <v>5817</v>
      </c>
      <c r="W1517" t="s">
        <v>6676</v>
      </c>
      <c r="AA1517" t="s">
        <v>6697</v>
      </c>
      <c r="AB1517" t="s">
        <v>6697</v>
      </c>
      <c r="AC1517" t="s">
        <v>6697</v>
      </c>
      <c r="AD1517" t="s">
        <v>6697</v>
      </c>
      <c r="AE1517" t="s">
        <v>6697</v>
      </c>
      <c r="AF1517" t="s">
        <v>6697</v>
      </c>
      <c r="AG1517" t="s">
        <v>6697</v>
      </c>
      <c r="AH1517" t="s">
        <v>6697</v>
      </c>
      <c r="AI1517" t="s">
        <v>6697</v>
      </c>
      <c r="AJ1517" t="s">
        <v>6697</v>
      </c>
      <c r="AK1517" t="s">
        <v>6697</v>
      </c>
      <c r="AL1517" t="s">
        <v>6697</v>
      </c>
      <c r="AM1517" t="s">
        <v>6697</v>
      </c>
      <c r="AN1517" t="s">
        <v>6699</v>
      </c>
      <c r="AO1517" t="s">
        <v>6697</v>
      </c>
      <c r="AP1517" t="s">
        <v>6697</v>
      </c>
      <c r="AQ1517" t="s">
        <v>6697</v>
      </c>
      <c r="AR1517" t="s">
        <v>6697</v>
      </c>
      <c r="AS1517" t="s">
        <v>6697</v>
      </c>
      <c r="AT1517">
        <v>0</v>
      </c>
      <c r="AU1517" t="s">
        <v>6697</v>
      </c>
      <c r="AV1517" t="s">
        <v>6697</v>
      </c>
      <c r="AW1517">
        <v>1</v>
      </c>
      <c r="AX1517" t="s">
        <v>6697</v>
      </c>
      <c r="AY1517" t="s">
        <v>6697</v>
      </c>
      <c r="BA1517" t="s">
        <v>6697</v>
      </c>
    </row>
    <row r="1518" spans="1:53">
      <c r="A1518" t="s">
        <v>793</v>
      </c>
      <c r="B1518" t="s">
        <v>792</v>
      </c>
      <c r="C1518" t="s">
        <v>1645</v>
      </c>
      <c r="D1518" t="s">
        <v>174</v>
      </c>
      <c r="E1518" t="s">
        <v>1974</v>
      </c>
      <c r="F1518">
        <v>10</v>
      </c>
      <c r="G1518" t="s">
        <v>1977</v>
      </c>
      <c r="H1518" t="s">
        <v>1979</v>
      </c>
      <c r="I1518" t="s">
        <v>3490</v>
      </c>
      <c r="J1518" t="s">
        <v>3542</v>
      </c>
      <c r="K1518" t="s">
        <v>3545</v>
      </c>
      <c r="L1518" t="s">
        <v>3563</v>
      </c>
      <c r="M1518" t="s">
        <v>3597</v>
      </c>
      <c r="N1518" t="s">
        <v>174</v>
      </c>
      <c r="O1518" t="s">
        <v>4027</v>
      </c>
      <c r="P1518" t="s">
        <v>4315</v>
      </c>
      <c r="Q1518" t="s">
        <v>4319</v>
      </c>
      <c r="R1518" t="s">
        <v>4321</v>
      </c>
      <c r="S1518" t="s">
        <v>5393</v>
      </c>
      <c r="T1518" t="s">
        <v>5441</v>
      </c>
      <c r="U1518" t="s">
        <v>5452</v>
      </c>
      <c r="V1518" t="s">
        <v>5744</v>
      </c>
      <c r="W1518" t="s">
        <v>6677</v>
      </c>
      <c r="AA1518" t="s">
        <v>6697</v>
      </c>
      <c r="AB1518" t="s">
        <v>6697</v>
      </c>
      <c r="AC1518" t="s">
        <v>6697</v>
      </c>
      <c r="AD1518" t="s">
        <v>6697</v>
      </c>
      <c r="AE1518" t="s">
        <v>6697</v>
      </c>
      <c r="AF1518" t="s">
        <v>6697</v>
      </c>
      <c r="AG1518" t="s">
        <v>6697</v>
      </c>
      <c r="AH1518" t="s">
        <v>6697</v>
      </c>
      <c r="AI1518" t="s">
        <v>6697</v>
      </c>
      <c r="AJ1518" t="s">
        <v>6698</v>
      </c>
      <c r="AK1518" t="s">
        <v>6697</v>
      </c>
      <c r="AL1518" t="s">
        <v>6697</v>
      </c>
      <c r="AM1518" t="s">
        <v>6697</v>
      </c>
      <c r="AN1518" t="s">
        <v>6700</v>
      </c>
      <c r="AO1518" t="s">
        <v>6697</v>
      </c>
      <c r="AP1518" t="s">
        <v>6697</v>
      </c>
      <c r="AQ1518" t="s">
        <v>6697</v>
      </c>
      <c r="AR1518" t="s">
        <v>6697</v>
      </c>
      <c r="AS1518" t="s">
        <v>6697</v>
      </c>
      <c r="AT1518">
        <v>1</v>
      </c>
      <c r="AU1518" t="s">
        <v>6697</v>
      </c>
      <c r="AV1518" t="s">
        <v>6703</v>
      </c>
      <c r="AW1518">
        <v>65535</v>
      </c>
      <c r="AX1518" t="s">
        <v>6703</v>
      </c>
      <c r="AY1518" t="s">
        <v>6697</v>
      </c>
      <c r="BA1518" t="s">
        <v>6697</v>
      </c>
    </row>
    <row r="1519" spans="1:53">
      <c r="A1519" t="s">
        <v>794</v>
      </c>
      <c r="B1519" t="s">
        <v>726</v>
      </c>
      <c r="C1519" t="s">
        <v>1327</v>
      </c>
      <c r="D1519" t="s">
        <v>1721</v>
      </c>
      <c r="E1519" t="s">
        <v>1974</v>
      </c>
      <c r="F1519">
        <v>0</v>
      </c>
      <c r="G1519" t="s">
        <v>1977</v>
      </c>
      <c r="H1519" t="s">
        <v>1979</v>
      </c>
      <c r="I1519" t="s">
        <v>3491</v>
      </c>
      <c r="J1519" t="s">
        <v>3542</v>
      </c>
      <c r="K1519" t="s">
        <v>3545</v>
      </c>
      <c r="L1519" t="s">
        <v>3563</v>
      </c>
      <c r="M1519" t="s">
        <v>4045</v>
      </c>
      <c r="N1519" t="s">
        <v>174</v>
      </c>
      <c r="O1519" t="s">
        <v>4311</v>
      </c>
      <c r="P1519" t="s">
        <v>4315</v>
      </c>
      <c r="Q1519" t="s">
        <v>4319</v>
      </c>
      <c r="R1519" t="s">
        <v>4321</v>
      </c>
      <c r="S1519" t="s">
        <v>5394</v>
      </c>
      <c r="T1519" t="s">
        <v>5439</v>
      </c>
      <c r="U1519" t="s">
        <v>4324</v>
      </c>
      <c r="V1519" t="s">
        <v>5817</v>
      </c>
      <c r="W1519" t="s">
        <v>5955</v>
      </c>
      <c r="AA1519" t="s">
        <v>6697</v>
      </c>
      <c r="AB1519" t="s">
        <v>6697</v>
      </c>
      <c r="AC1519" t="s">
        <v>6697</v>
      </c>
      <c r="AD1519" t="s">
        <v>6697</v>
      </c>
      <c r="AE1519" t="s">
        <v>6697</v>
      </c>
      <c r="AF1519" t="s">
        <v>6697</v>
      </c>
      <c r="AG1519" t="s">
        <v>6697</v>
      </c>
      <c r="AH1519" t="s">
        <v>6697</v>
      </c>
      <c r="AI1519" t="s">
        <v>6697</v>
      </c>
      <c r="AJ1519" t="s">
        <v>6697</v>
      </c>
      <c r="AK1519" t="s">
        <v>6697</v>
      </c>
      <c r="AL1519" t="s">
        <v>6697</v>
      </c>
      <c r="AM1519" t="s">
        <v>6697</v>
      </c>
      <c r="AN1519" t="s">
        <v>6700</v>
      </c>
      <c r="AO1519" t="s">
        <v>6697</v>
      </c>
      <c r="AP1519" t="s">
        <v>6697</v>
      </c>
      <c r="AQ1519" t="s">
        <v>6697</v>
      </c>
      <c r="AR1519" t="s">
        <v>6697</v>
      </c>
      <c r="AS1519" t="s">
        <v>6697</v>
      </c>
      <c r="AT1519">
        <v>0</v>
      </c>
      <c r="AU1519" t="s">
        <v>6697</v>
      </c>
      <c r="AV1519" t="s">
        <v>6697</v>
      </c>
      <c r="AW1519">
        <v>2</v>
      </c>
      <c r="AX1519" t="s">
        <v>6697</v>
      </c>
      <c r="AY1519" t="s">
        <v>6697</v>
      </c>
      <c r="BA1519" t="s">
        <v>6697</v>
      </c>
    </row>
    <row r="1520" spans="1:53">
      <c r="A1520" t="s">
        <v>794</v>
      </c>
      <c r="B1520" t="s">
        <v>726</v>
      </c>
      <c r="C1520" t="s">
        <v>1646</v>
      </c>
      <c r="D1520" t="s">
        <v>1676</v>
      </c>
      <c r="E1520" t="s">
        <v>1974</v>
      </c>
      <c r="F1520">
        <v>0</v>
      </c>
      <c r="G1520" t="s">
        <v>1977</v>
      </c>
      <c r="H1520" t="s">
        <v>1979</v>
      </c>
      <c r="I1520" t="s">
        <v>3492</v>
      </c>
      <c r="J1520" t="s">
        <v>3542</v>
      </c>
      <c r="K1520" t="s">
        <v>3545</v>
      </c>
      <c r="L1520" t="s">
        <v>3563</v>
      </c>
      <c r="M1520" t="s">
        <v>4045</v>
      </c>
      <c r="N1520" t="s">
        <v>174</v>
      </c>
      <c r="O1520" t="s">
        <v>4311</v>
      </c>
      <c r="P1520" t="s">
        <v>4315</v>
      </c>
      <c r="Q1520" t="s">
        <v>4319</v>
      </c>
      <c r="R1520" t="s">
        <v>4321</v>
      </c>
      <c r="S1520" t="s">
        <v>5395</v>
      </c>
      <c r="T1520" t="s">
        <v>5439</v>
      </c>
      <c r="U1520" t="s">
        <v>4324</v>
      </c>
      <c r="V1520" t="s">
        <v>5817</v>
      </c>
      <c r="W1520" t="s">
        <v>5955</v>
      </c>
      <c r="AA1520" t="s">
        <v>6697</v>
      </c>
      <c r="AB1520" t="s">
        <v>6697</v>
      </c>
      <c r="AC1520" t="s">
        <v>6697</v>
      </c>
      <c r="AD1520" t="s">
        <v>6697</v>
      </c>
      <c r="AE1520" t="s">
        <v>6697</v>
      </c>
      <c r="AF1520" t="s">
        <v>6697</v>
      </c>
      <c r="AG1520" t="s">
        <v>6697</v>
      </c>
      <c r="AH1520" t="s">
        <v>6697</v>
      </c>
      <c r="AI1520" t="s">
        <v>6697</v>
      </c>
      <c r="AJ1520" t="s">
        <v>6697</v>
      </c>
      <c r="AK1520" t="s">
        <v>6697</v>
      </c>
      <c r="AL1520" t="s">
        <v>6697</v>
      </c>
      <c r="AM1520" t="s">
        <v>6697</v>
      </c>
      <c r="AN1520" t="s">
        <v>6700</v>
      </c>
      <c r="AO1520" t="s">
        <v>6697</v>
      </c>
      <c r="AP1520" t="s">
        <v>6697</v>
      </c>
      <c r="AQ1520" t="s">
        <v>6697</v>
      </c>
      <c r="AR1520" t="s">
        <v>6697</v>
      </c>
      <c r="AS1520" t="s">
        <v>6697</v>
      </c>
      <c r="AT1520">
        <v>107</v>
      </c>
      <c r="AU1520" t="s">
        <v>6697</v>
      </c>
      <c r="AV1520" t="s">
        <v>6697</v>
      </c>
      <c r="AW1520">
        <v>0</v>
      </c>
      <c r="AX1520" t="s">
        <v>6697</v>
      </c>
      <c r="AY1520" t="s">
        <v>6697</v>
      </c>
      <c r="BA1520" t="s">
        <v>6697</v>
      </c>
    </row>
    <row r="1521" spans="1:53">
      <c r="A1521" t="s">
        <v>795</v>
      </c>
      <c r="B1521" t="s">
        <v>1283</v>
      </c>
      <c r="C1521" t="s">
        <v>1327</v>
      </c>
      <c r="D1521" t="s">
        <v>1947</v>
      </c>
      <c r="E1521" t="s">
        <v>1974</v>
      </c>
      <c r="F1521">
        <v>5</v>
      </c>
      <c r="G1521" t="s">
        <v>1977</v>
      </c>
      <c r="H1521" t="s">
        <v>1979</v>
      </c>
      <c r="I1521" t="s">
        <v>3493</v>
      </c>
      <c r="J1521" t="s">
        <v>3542</v>
      </c>
      <c r="K1521" t="s">
        <v>3545</v>
      </c>
      <c r="L1521" t="s">
        <v>3563</v>
      </c>
      <c r="M1521" t="s">
        <v>3988</v>
      </c>
      <c r="N1521" t="s">
        <v>174</v>
      </c>
      <c r="O1521" t="s">
        <v>3576</v>
      </c>
      <c r="P1521" t="s">
        <v>4315</v>
      </c>
      <c r="Q1521" t="s">
        <v>4319</v>
      </c>
      <c r="R1521" t="s">
        <v>4323</v>
      </c>
      <c r="S1521" t="s">
        <v>5396</v>
      </c>
      <c r="T1521" t="s">
        <v>5439</v>
      </c>
      <c r="U1521" t="s">
        <v>4324</v>
      </c>
      <c r="V1521" t="s">
        <v>5817</v>
      </c>
      <c r="W1521" t="s">
        <v>6678</v>
      </c>
      <c r="AA1521" t="s">
        <v>6697</v>
      </c>
      <c r="AB1521" t="s">
        <v>6697</v>
      </c>
      <c r="AC1521" t="s">
        <v>6697</v>
      </c>
      <c r="AD1521" t="s">
        <v>6697</v>
      </c>
      <c r="AE1521" t="s">
        <v>6697</v>
      </c>
      <c r="AF1521" t="s">
        <v>6699</v>
      </c>
      <c r="AG1521" t="s">
        <v>6697</v>
      </c>
      <c r="AH1521" t="s">
        <v>6697</v>
      </c>
      <c r="AI1521" t="s">
        <v>6697</v>
      </c>
      <c r="AJ1521" t="s">
        <v>6697</v>
      </c>
      <c r="AK1521" t="s">
        <v>6697</v>
      </c>
      <c r="AL1521" t="s">
        <v>6697</v>
      </c>
      <c r="AM1521" t="s">
        <v>6697</v>
      </c>
      <c r="AN1521" t="s">
        <v>6699</v>
      </c>
      <c r="AO1521" t="s">
        <v>6697</v>
      </c>
      <c r="AP1521" t="s">
        <v>6697</v>
      </c>
      <c r="AQ1521" t="s">
        <v>6697</v>
      </c>
      <c r="AR1521" t="s">
        <v>6697</v>
      </c>
      <c r="AS1521" t="s">
        <v>6697</v>
      </c>
      <c r="AT1521">
        <v>0</v>
      </c>
      <c r="AU1521" t="s">
        <v>6697</v>
      </c>
      <c r="AV1521" t="s">
        <v>6697</v>
      </c>
      <c r="AW1521">
        <v>0</v>
      </c>
      <c r="AX1521" t="s">
        <v>6697</v>
      </c>
      <c r="AY1521" t="s">
        <v>6697</v>
      </c>
      <c r="BA1521" t="s">
        <v>6697</v>
      </c>
    </row>
    <row r="1522" spans="1:53">
      <c r="A1522" t="s">
        <v>795</v>
      </c>
      <c r="B1522" t="s">
        <v>1283</v>
      </c>
      <c r="C1522" t="s">
        <v>1647</v>
      </c>
      <c r="D1522" t="s">
        <v>174</v>
      </c>
      <c r="E1522" t="s">
        <v>1974</v>
      </c>
      <c r="F1522">
        <v>20</v>
      </c>
      <c r="G1522" t="s">
        <v>1977</v>
      </c>
      <c r="H1522" t="s">
        <v>1979</v>
      </c>
      <c r="I1522" t="s">
        <v>3494</v>
      </c>
      <c r="J1522" t="s">
        <v>3542</v>
      </c>
      <c r="K1522" t="s">
        <v>3545</v>
      </c>
      <c r="L1522" t="s">
        <v>3563</v>
      </c>
      <c r="M1522" t="s">
        <v>3988</v>
      </c>
      <c r="N1522" t="s">
        <v>174</v>
      </c>
      <c r="O1522" t="s">
        <v>3576</v>
      </c>
      <c r="P1522" t="s">
        <v>4315</v>
      </c>
      <c r="Q1522" t="s">
        <v>4319</v>
      </c>
      <c r="R1522" t="s">
        <v>4321</v>
      </c>
      <c r="S1522" t="s">
        <v>5397</v>
      </c>
      <c r="T1522" t="s">
        <v>5447</v>
      </c>
      <c r="U1522" t="s">
        <v>5477</v>
      </c>
      <c r="V1522" t="s">
        <v>5817</v>
      </c>
      <c r="W1522" t="s">
        <v>6678</v>
      </c>
      <c r="AA1522" t="s">
        <v>6697</v>
      </c>
      <c r="AB1522" t="s">
        <v>6697</v>
      </c>
      <c r="AC1522" t="s">
        <v>6697</v>
      </c>
      <c r="AD1522" t="s">
        <v>6697</v>
      </c>
      <c r="AE1522" t="s">
        <v>6697</v>
      </c>
      <c r="AF1522" t="s">
        <v>6699</v>
      </c>
      <c r="AG1522" t="s">
        <v>6697</v>
      </c>
      <c r="AH1522" t="s">
        <v>6697</v>
      </c>
      <c r="AI1522" t="s">
        <v>6697</v>
      </c>
      <c r="AJ1522" t="s">
        <v>6698</v>
      </c>
      <c r="AK1522" t="s">
        <v>6699</v>
      </c>
      <c r="AL1522" t="s">
        <v>6697</v>
      </c>
      <c r="AM1522" t="s">
        <v>6697</v>
      </c>
      <c r="AN1522" t="s">
        <v>6700</v>
      </c>
      <c r="AO1522" t="s">
        <v>6697</v>
      </c>
      <c r="AP1522" t="s">
        <v>6697</v>
      </c>
      <c r="AQ1522" t="s">
        <v>6697</v>
      </c>
      <c r="AR1522" t="s">
        <v>6697</v>
      </c>
      <c r="AS1522" t="s">
        <v>6697</v>
      </c>
      <c r="AT1522">
        <v>18</v>
      </c>
      <c r="AU1522" t="s">
        <v>6697</v>
      </c>
      <c r="AV1522" t="s">
        <v>6703</v>
      </c>
      <c r="AW1522">
        <v>65535</v>
      </c>
      <c r="AX1522" t="s">
        <v>6703</v>
      </c>
      <c r="AY1522" t="s">
        <v>6697</v>
      </c>
      <c r="AZ1522" t="s">
        <v>6706</v>
      </c>
      <c r="BA1522" t="s">
        <v>6698</v>
      </c>
    </row>
    <row r="1523" spans="1:53">
      <c r="A1523" t="s">
        <v>796</v>
      </c>
      <c r="B1523" t="s">
        <v>1312</v>
      </c>
      <c r="C1523" t="s">
        <v>1327</v>
      </c>
      <c r="D1523" t="s">
        <v>1967</v>
      </c>
      <c r="E1523" t="s">
        <v>1974</v>
      </c>
      <c r="F1523">
        <v>10</v>
      </c>
      <c r="G1523" t="s">
        <v>1977</v>
      </c>
      <c r="H1523" t="s">
        <v>1979</v>
      </c>
      <c r="I1523" t="s">
        <v>3495</v>
      </c>
      <c r="J1523" t="s">
        <v>3542</v>
      </c>
      <c r="K1523" t="s">
        <v>3545</v>
      </c>
      <c r="L1523" t="s">
        <v>3563</v>
      </c>
      <c r="M1523" t="s">
        <v>4046</v>
      </c>
      <c r="N1523" t="s">
        <v>174</v>
      </c>
      <c r="O1523" t="s">
        <v>3576</v>
      </c>
      <c r="P1523" t="s">
        <v>4315</v>
      </c>
      <c r="Q1523" t="s">
        <v>4319</v>
      </c>
      <c r="R1523" t="s">
        <v>4323</v>
      </c>
      <c r="S1523" t="s">
        <v>5398</v>
      </c>
      <c r="T1523" t="s">
        <v>5439</v>
      </c>
      <c r="U1523" t="s">
        <v>4324</v>
      </c>
      <c r="V1523" t="s">
        <v>5907</v>
      </c>
      <c r="W1523" t="s">
        <v>6679</v>
      </c>
      <c r="AA1523" t="s">
        <v>6697</v>
      </c>
      <c r="AB1523" t="s">
        <v>6697</v>
      </c>
      <c r="AC1523" t="s">
        <v>6697</v>
      </c>
      <c r="AD1523" t="s">
        <v>6697</v>
      </c>
      <c r="AE1523" t="s">
        <v>6698</v>
      </c>
      <c r="AF1523" t="s">
        <v>6697</v>
      </c>
      <c r="AG1523" t="s">
        <v>6697</v>
      </c>
      <c r="AH1523" t="s">
        <v>6697</v>
      </c>
      <c r="AI1523" t="s">
        <v>6697</v>
      </c>
      <c r="AJ1523" t="s">
        <v>6697</v>
      </c>
      <c r="AK1523" t="s">
        <v>6697</v>
      </c>
      <c r="AL1523" t="s">
        <v>6697</v>
      </c>
      <c r="AM1523" t="s">
        <v>6697</v>
      </c>
      <c r="AN1523" t="s">
        <v>6699</v>
      </c>
      <c r="AO1523" t="s">
        <v>6697</v>
      </c>
      <c r="AP1523" t="s">
        <v>6697</v>
      </c>
      <c r="AQ1523" t="s">
        <v>6697</v>
      </c>
      <c r="AR1523" t="s">
        <v>6697</v>
      </c>
      <c r="AS1523" t="s">
        <v>6697</v>
      </c>
      <c r="AT1523">
        <v>0</v>
      </c>
      <c r="AU1523" t="s">
        <v>6697</v>
      </c>
      <c r="AV1523" t="s">
        <v>6697</v>
      </c>
      <c r="AW1523">
        <v>102</v>
      </c>
      <c r="AX1523" t="s">
        <v>6697</v>
      </c>
      <c r="AY1523" t="s">
        <v>6697</v>
      </c>
      <c r="BA1523" t="s">
        <v>6697</v>
      </c>
    </row>
    <row r="1524" spans="1:53">
      <c r="A1524" t="s">
        <v>796</v>
      </c>
      <c r="B1524" t="s">
        <v>1312</v>
      </c>
      <c r="C1524" t="s">
        <v>1648</v>
      </c>
      <c r="D1524" t="s">
        <v>174</v>
      </c>
      <c r="E1524" t="s">
        <v>1974</v>
      </c>
      <c r="F1524">
        <v>25</v>
      </c>
      <c r="G1524" t="s">
        <v>1977</v>
      </c>
      <c r="H1524" t="s">
        <v>1979</v>
      </c>
      <c r="I1524" t="s">
        <v>3496</v>
      </c>
      <c r="J1524" t="s">
        <v>3542</v>
      </c>
      <c r="K1524" t="s">
        <v>3545</v>
      </c>
      <c r="L1524" t="s">
        <v>3563</v>
      </c>
      <c r="M1524" t="s">
        <v>4046</v>
      </c>
      <c r="N1524" t="s">
        <v>174</v>
      </c>
      <c r="O1524" t="s">
        <v>3576</v>
      </c>
      <c r="P1524" t="s">
        <v>4315</v>
      </c>
      <c r="Q1524" t="s">
        <v>4319</v>
      </c>
      <c r="R1524" t="s">
        <v>4321</v>
      </c>
      <c r="S1524" t="s">
        <v>5399</v>
      </c>
      <c r="T1524" t="s">
        <v>5458</v>
      </c>
      <c r="U1524" t="s">
        <v>5509</v>
      </c>
      <c r="V1524" t="s">
        <v>5907</v>
      </c>
      <c r="W1524" t="s">
        <v>6679</v>
      </c>
      <c r="AA1524" t="s">
        <v>6697</v>
      </c>
      <c r="AB1524" t="s">
        <v>6697</v>
      </c>
      <c r="AC1524" t="s">
        <v>6697</v>
      </c>
      <c r="AD1524" t="s">
        <v>6697</v>
      </c>
      <c r="AE1524" t="s">
        <v>6698</v>
      </c>
      <c r="AF1524" t="s">
        <v>6697</v>
      </c>
      <c r="AG1524" t="s">
        <v>6697</v>
      </c>
      <c r="AH1524" t="s">
        <v>6697</v>
      </c>
      <c r="AI1524" t="s">
        <v>6697</v>
      </c>
      <c r="AJ1524" t="s">
        <v>6698</v>
      </c>
      <c r="AK1524" t="s">
        <v>6699</v>
      </c>
      <c r="AL1524" t="s">
        <v>6697</v>
      </c>
      <c r="AM1524" t="s">
        <v>6697</v>
      </c>
      <c r="AN1524" t="s">
        <v>6700</v>
      </c>
      <c r="AO1524" t="s">
        <v>6697</v>
      </c>
      <c r="AP1524" t="s">
        <v>6697</v>
      </c>
      <c r="AQ1524" t="s">
        <v>6697</v>
      </c>
      <c r="AR1524" t="s">
        <v>6697</v>
      </c>
      <c r="AS1524" t="s">
        <v>6697</v>
      </c>
      <c r="AT1524">
        <v>19</v>
      </c>
      <c r="AU1524" t="s">
        <v>6697</v>
      </c>
      <c r="AV1524" t="s">
        <v>6703</v>
      </c>
      <c r="AW1524">
        <v>65535</v>
      </c>
      <c r="AX1524" t="s">
        <v>6703</v>
      </c>
      <c r="AY1524" t="s">
        <v>6697</v>
      </c>
      <c r="AZ1524" t="s">
        <v>6711</v>
      </c>
      <c r="BA1524" t="s">
        <v>6698</v>
      </c>
    </row>
    <row r="1525" spans="1:53">
      <c r="A1525" t="s">
        <v>797</v>
      </c>
      <c r="B1525" t="s">
        <v>316</v>
      </c>
      <c r="C1525" t="s">
        <v>1327</v>
      </c>
      <c r="D1525" t="s">
        <v>1662</v>
      </c>
      <c r="E1525" t="s">
        <v>1974</v>
      </c>
      <c r="F1525">
        <v>0</v>
      </c>
      <c r="G1525" t="s">
        <v>1977</v>
      </c>
      <c r="H1525" t="s">
        <v>1979</v>
      </c>
      <c r="I1525" t="s">
        <v>3497</v>
      </c>
      <c r="J1525" t="s">
        <v>3542</v>
      </c>
      <c r="K1525" t="s">
        <v>3545</v>
      </c>
      <c r="L1525" t="s">
        <v>3563</v>
      </c>
      <c r="M1525" t="s">
        <v>3866</v>
      </c>
      <c r="N1525" t="s">
        <v>174</v>
      </c>
      <c r="O1525" t="s">
        <v>3775</v>
      </c>
      <c r="P1525" t="s">
        <v>4315</v>
      </c>
      <c r="Q1525" t="s">
        <v>4319</v>
      </c>
      <c r="R1525" t="s">
        <v>4323</v>
      </c>
      <c r="S1525" t="s">
        <v>5400</v>
      </c>
      <c r="T1525" t="s">
        <v>5439</v>
      </c>
      <c r="U1525" t="s">
        <v>4324</v>
      </c>
      <c r="V1525" t="s">
        <v>5817</v>
      </c>
      <c r="W1525" t="s">
        <v>6092</v>
      </c>
      <c r="AA1525" t="s">
        <v>6697</v>
      </c>
      <c r="AB1525" t="s">
        <v>6697</v>
      </c>
      <c r="AC1525" t="s">
        <v>6697</v>
      </c>
      <c r="AD1525" t="s">
        <v>6697</v>
      </c>
      <c r="AE1525" t="s">
        <v>6697</v>
      </c>
      <c r="AF1525" t="s">
        <v>6697</v>
      </c>
      <c r="AG1525" t="s">
        <v>6697</v>
      </c>
      <c r="AH1525" t="s">
        <v>6697</v>
      </c>
      <c r="AI1525" t="s">
        <v>6697</v>
      </c>
      <c r="AJ1525" t="s">
        <v>6697</v>
      </c>
      <c r="AK1525" t="s">
        <v>6697</v>
      </c>
      <c r="AL1525" t="s">
        <v>6697</v>
      </c>
      <c r="AM1525" t="s">
        <v>6697</v>
      </c>
      <c r="AN1525" t="s">
        <v>6699</v>
      </c>
      <c r="AO1525" t="s">
        <v>6697</v>
      </c>
      <c r="AP1525" t="s">
        <v>6697</v>
      </c>
      <c r="AQ1525" t="s">
        <v>6697</v>
      </c>
      <c r="AR1525" t="s">
        <v>6697</v>
      </c>
      <c r="AS1525" t="s">
        <v>6697</v>
      </c>
      <c r="AT1525">
        <v>0</v>
      </c>
      <c r="AU1525" t="s">
        <v>6697</v>
      </c>
      <c r="AV1525" t="s">
        <v>6697</v>
      </c>
      <c r="AW1525">
        <v>2</v>
      </c>
      <c r="AX1525" t="s">
        <v>6697</v>
      </c>
      <c r="AY1525" t="s">
        <v>6697</v>
      </c>
      <c r="BA1525" t="s">
        <v>6697</v>
      </c>
    </row>
    <row r="1526" spans="1:53">
      <c r="A1526" t="s">
        <v>726</v>
      </c>
      <c r="B1526" t="s">
        <v>1068</v>
      </c>
      <c r="C1526" t="s">
        <v>1327</v>
      </c>
      <c r="D1526" t="s">
        <v>1721</v>
      </c>
      <c r="E1526" t="s">
        <v>1974</v>
      </c>
      <c r="F1526">
        <v>0</v>
      </c>
      <c r="G1526" t="s">
        <v>1977</v>
      </c>
      <c r="H1526" t="s">
        <v>1979</v>
      </c>
      <c r="I1526" t="s">
        <v>3498</v>
      </c>
      <c r="J1526" t="s">
        <v>3542</v>
      </c>
      <c r="K1526" t="s">
        <v>3545</v>
      </c>
      <c r="L1526" t="s">
        <v>3563</v>
      </c>
      <c r="M1526" t="s">
        <v>4047</v>
      </c>
      <c r="N1526" t="s">
        <v>174</v>
      </c>
      <c r="O1526" t="s">
        <v>3681</v>
      </c>
      <c r="P1526" t="s">
        <v>4315</v>
      </c>
      <c r="Q1526" t="s">
        <v>4319</v>
      </c>
      <c r="R1526" t="s">
        <v>4321</v>
      </c>
      <c r="S1526" t="s">
        <v>5401</v>
      </c>
      <c r="T1526" t="s">
        <v>5439</v>
      </c>
      <c r="U1526" t="s">
        <v>4324</v>
      </c>
      <c r="V1526" t="s">
        <v>5817</v>
      </c>
      <c r="W1526" t="s">
        <v>6459</v>
      </c>
      <c r="AA1526" t="s">
        <v>6697</v>
      </c>
      <c r="AB1526" t="s">
        <v>6697</v>
      </c>
      <c r="AC1526" t="s">
        <v>6697</v>
      </c>
      <c r="AD1526" t="s">
        <v>6697</v>
      </c>
      <c r="AE1526" t="s">
        <v>6697</v>
      </c>
      <c r="AF1526" t="s">
        <v>6697</v>
      </c>
      <c r="AG1526" t="s">
        <v>6697</v>
      </c>
      <c r="AH1526" t="s">
        <v>6697</v>
      </c>
      <c r="AI1526" t="s">
        <v>6697</v>
      </c>
      <c r="AJ1526" t="s">
        <v>6697</v>
      </c>
      <c r="AK1526" t="s">
        <v>6697</v>
      </c>
      <c r="AL1526" t="s">
        <v>6697</v>
      </c>
      <c r="AM1526" t="s">
        <v>6697</v>
      </c>
      <c r="AN1526" t="s">
        <v>6700</v>
      </c>
      <c r="AO1526" t="s">
        <v>6697</v>
      </c>
      <c r="AP1526" t="s">
        <v>6697</v>
      </c>
      <c r="AQ1526" t="s">
        <v>6697</v>
      </c>
      <c r="AR1526" t="s">
        <v>6697</v>
      </c>
      <c r="AS1526" t="s">
        <v>6697</v>
      </c>
      <c r="AT1526">
        <v>0</v>
      </c>
      <c r="AU1526" t="s">
        <v>6697</v>
      </c>
      <c r="AV1526" t="s">
        <v>6697</v>
      </c>
      <c r="AW1526">
        <v>2</v>
      </c>
      <c r="AX1526" t="s">
        <v>6697</v>
      </c>
      <c r="AY1526" t="s">
        <v>6697</v>
      </c>
      <c r="BA1526" t="s">
        <v>6697</v>
      </c>
    </row>
    <row r="1527" spans="1:53">
      <c r="A1527" t="s">
        <v>798</v>
      </c>
      <c r="B1527" t="s">
        <v>637</v>
      </c>
      <c r="C1527" t="s">
        <v>1327</v>
      </c>
      <c r="D1527" t="s">
        <v>1968</v>
      </c>
      <c r="E1527" t="s">
        <v>1974</v>
      </c>
      <c r="F1527">
        <v>10</v>
      </c>
      <c r="G1527" t="s">
        <v>1977</v>
      </c>
      <c r="H1527" t="s">
        <v>1979</v>
      </c>
      <c r="I1527" t="s">
        <v>3499</v>
      </c>
      <c r="J1527" t="s">
        <v>3542</v>
      </c>
      <c r="K1527" t="s">
        <v>3545</v>
      </c>
      <c r="L1527" t="s">
        <v>3563</v>
      </c>
      <c r="M1527" t="s">
        <v>4048</v>
      </c>
      <c r="N1527" t="s">
        <v>174</v>
      </c>
      <c r="O1527" t="s">
        <v>3970</v>
      </c>
      <c r="P1527" t="s">
        <v>4315</v>
      </c>
      <c r="Q1527" t="s">
        <v>4319</v>
      </c>
      <c r="R1527" t="s">
        <v>4321</v>
      </c>
      <c r="S1527" t="s">
        <v>5402</v>
      </c>
      <c r="T1527" t="s">
        <v>5446</v>
      </c>
      <c r="U1527" t="s">
        <v>5439</v>
      </c>
      <c r="V1527" t="s">
        <v>5737</v>
      </c>
      <c r="W1527" t="s">
        <v>5780</v>
      </c>
      <c r="AA1527" t="s">
        <v>6697</v>
      </c>
      <c r="AB1527" t="s">
        <v>6697</v>
      </c>
      <c r="AC1527" t="s">
        <v>6697</v>
      </c>
      <c r="AD1527" t="s">
        <v>6697</v>
      </c>
      <c r="AE1527" t="s">
        <v>6698</v>
      </c>
      <c r="AF1527" t="s">
        <v>6697</v>
      </c>
      <c r="AG1527" t="s">
        <v>6697</v>
      </c>
      <c r="AH1527" t="s">
        <v>6697</v>
      </c>
      <c r="AI1527" t="s">
        <v>6697</v>
      </c>
      <c r="AJ1527" t="s">
        <v>6697</v>
      </c>
      <c r="AK1527" t="s">
        <v>6697</v>
      </c>
      <c r="AL1527" t="s">
        <v>6697</v>
      </c>
      <c r="AM1527" t="s">
        <v>6697</v>
      </c>
      <c r="AN1527" t="s">
        <v>6700</v>
      </c>
      <c r="AO1527" t="s">
        <v>6697</v>
      </c>
      <c r="AP1527" t="s">
        <v>6697</v>
      </c>
      <c r="AQ1527" t="s">
        <v>6697</v>
      </c>
      <c r="AR1527" t="s">
        <v>6697</v>
      </c>
      <c r="AS1527" t="s">
        <v>6697</v>
      </c>
      <c r="AT1527">
        <v>0</v>
      </c>
      <c r="AU1527" t="s">
        <v>6697</v>
      </c>
      <c r="AV1527" t="s">
        <v>6697</v>
      </c>
      <c r="AW1527">
        <v>101</v>
      </c>
      <c r="AX1527" t="s">
        <v>6697</v>
      </c>
      <c r="AY1527" t="s">
        <v>6697</v>
      </c>
      <c r="BA1527" t="s">
        <v>6697</v>
      </c>
    </row>
    <row r="1528" spans="1:53">
      <c r="A1528" t="s">
        <v>798</v>
      </c>
      <c r="B1528" t="s">
        <v>637</v>
      </c>
      <c r="C1528" t="s">
        <v>1649</v>
      </c>
      <c r="D1528" t="s">
        <v>174</v>
      </c>
      <c r="E1528" t="s">
        <v>1974</v>
      </c>
      <c r="F1528">
        <v>20</v>
      </c>
      <c r="G1528" t="s">
        <v>1977</v>
      </c>
      <c r="H1528" t="s">
        <v>1979</v>
      </c>
      <c r="I1528" t="s">
        <v>3500</v>
      </c>
      <c r="J1528" t="s">
        <v>3542</v>
      </c>
      <c r="K1528" t="s">
        <v>3545</v>
      </c>
      <c r="L1528" t="s">
        <v>3563</v>
      </c>
      <c r="M1528" t="s">
        <v>4048</v>
      </c>
      <c r="N1528" t="s">
        <v>174</v>
      </c>
      <c r="O1528" t="s">
        <v>3970</v>
      </c>
      <c r="P1528" t="s">
        <v>4315</v>
      </c>
      <c r="Q1528" t="s">
        <v>4319</v>
      </c>
      <c r="R1528" t="s">
        <v>4321</v>
      </c>
      <c r="S1528" t="s">
        <v>5402</v>
      </c>
      <c r="T1528" t="s">
        <v>5441</v>
      </c>
      <c r="U1528" t="s">
        <v>5466</v>
      </c>
      <c r="V1528" t="s">
        <v>5737</v>
      </c>
      <c r="W1528" t="s">
        <v>6680</v>
      </c>
      <c r="AA1528" t="s">
        <v>6697</v>
      </c>
      <c r="AB1528" t="s">
        <v>6697</v>
      </c>
      <c r="AC1528" t="s">
        <v>6697</v>
      </c>
      <c r="AD1528" t="s">
        <v>6697</v>
      </c>
      <c r="AE1528" t="s">
        <v>6698</v>
      </c>
      <c r="AF1528" t="s">
        <v>6697</v>
      </c>
      <c r="AG1528" t="s">
        <v>6697</v>
      </c>
      <c r="AH1528" t="s">
        <v>6697</v>
      </c>
      <c r="AI1528" t="s">
        <v>6697</v>
      </c>
      <c r="AJ1528" t="s">
        <v>6698</v>
      </c>
      <c r="AK1528" t="s">
        <v>6697</v>
      </c>
      <c r="AL1528" t="s">
        <v>6697</v>
      </c>
      <c r="AM1528" t="s">
        <v>6697</v>
      </c>
      <c r="AN1528" t="s">
        <v>6700</v>
      </c>
      <c r="AO1528" t="s">
        <v>6697</v>
      </c>
      <c r="AP1528" t="s">
        <v>6697</v>
      </c>
      <c r="AQ1528" t="s">
        <v>6697</v>
      </c>
      <c r="AR1528" t="s">
        <v>6697</v>
      </c>
      <c r="AS1528" t="s">
        <v>6697</v>
      </c>
      <c r="AT1528">
        <v>9</v>
      </c>
      <c r="AU1528" t="s">
        <v>6697</v>
      </c>
      <c r="AV1528" t="s">
        <v>6703</v>
      </c>
      <c r="AW1528">
        <v>65535</v>
      </c>
      <c r="AX1528" t="s">
        <v>6703</v>
      </c>
      <c r="AY1528" t="s">
        <v>6697</v>
      </c>
      <c r="BA1528" t="s">
        <v>6697</v>
      </c>
    </row>
    <row r="1529" spans="1:53">
      <c r="A1529" t="s">
        <v>799</v>
      </c>
      <c r="B1529" t="s">
        <v>917</v>
      </c>
      <c r="C1529" t="s">
        <v>1327</v>
      </c>
      <c r="D1529" t="s">
        <v>1968</v>
      </c>
      <c r="E1529" t="s">
        <v>1974</v>
      </c>
      <c r="F1529">
        <v>10</v>
      </c>
      <c r="G1529" t="s">
        <v>1977</v>
      </c>
      <c r="H1529" t="s">
        <v>1979</v>
      </c>
      <c r="I1529" t="s">
        <v>3501</v>
      </c>
      <c r="J1529" t="s">
        <v>3542</v>
      </c>
      <c r="K1529" t="s">
        <v>3545</v>
      </c>
      <c r="L1529" t="s">
        <v>3563</v>
      </c>
      <c r="M1529" t="s">
        <v>4049</v>
      </c>
      <c r="N1529" t="s">
        <v>174</v>
      </c>
      <c r="O1529" t="s">
        <v>3576</v>
      </c>
      <c r="P1529" t="s">
        <v>4315</v>
      </c>
      <c r="Q1529" t="s">
        <v>4319</v>
      </c>
      <c r="R1529" t="s">
        <v>4321</v>
      </c>
      <c r="S1529" t="s">
        <v>5403</v>
      </c>
      <c r="T1529" t="s">
        <v>5449</v>
      </c>
      <c r="U1529" t="s">
        <v>5439</v>
      </c>
      <c r="V1529" t="s">
        <v>5773</v>
      </c>
      <c r="W1529" t="s">
        <v>6681</v>
      </c>
      <c r="AA1529" t="s">
        <v>6697</v>
      </c>
      <c r="AB1529" t="s">
        <v>6697</v>
      </c>
      <c r="AC1529" t="s">
        <v>6697</v>
      </c>
      <c r="AD1529" t="s">
        <v>6697</v>
      </c>
      <c r="AE1529" t="s">
        <v>6698</v>
      </c>
      <c r="AF1529" t="s">
        <v>6697</v>
      </c>
      <c r="AG1529" t="s">
        <v>6697</v>
      </c>
      <c r="AH1529" t="s">
        <v>6697</v>
      </c>
      <c r="AI1529" t="s">
        <v>6697</v>
      </c>
      <c r="AJ1529" t="s">
        <v>6697</v>
      </c>
      <c r="AK1529" t="s">
        <v>6697</v>
      </c>
      <c r="AL1529" t="s">
        <v>6697</v>
      </c>
      <c r="AM1529" t="s">
        <v>6697</v>
      </c>
      <c r="AN1529" t="s">
        <v>6700</v>
      </c>
      <c r="AO1529" t="s">
        <v>6697</v>
      </c>
      <c r="AP1529" t="s">
        <v>6697</v>
      </c>
      <c r="AQ1529" t="s">
        <v>6697</v>
      </c>
      <c r="AR1529" t="s">
        <v>6697</v>
      </c>
      <c r="AS1529" t="s">
        <v>6697</v>
      </c>
      <c r="AT1529">
        <v>0</v>
      </c>
      <c r="AU1529" t="s">
        <v>6697</v>
      </c>
      <c r="AV1529" t="s">
        <v>6697</v>
      </c>
      <c r="AW1529">
        <v>101</v>
      </c>
      <c r="AX1529" t="s">
        <v>6697</v>
      </c>
      <c r="AY1529" t="s">
        <v>6697</v>
      </c>
      <c r="BA1529" t="s">
        <v>6697</v>
      </c>
    </row>
    <row r="1530" spans="1:53">
      <c r="A1530" t="s">
        <v>799</v>
      </c>
      <c r="B1530" t="s">
        <v>917</v>
      </c>
      <c r="C1530" t="s">
        <v>1650</v>
      </c>
      <c r="D1530" t="s">
        <v>174</v>
      </c>
      <c r="E1530" t="s">
        <v>1974</v>
      </c>
      <c r="F1530">
        <v>25</v>
      </c>
      <c r="G1530" t="s">
        <v>1977</v>
      </c>
      <c r="H1530" t="s">
        <v>1979</v>
      </c>
      <c r="I1530" t="s">
        <v>3502</v>
      </c>
      <c r="J1530" t="s">
        <v>3542</v>
      </c>
      <c r="K1530" t="s">
        <v>3545</v>
      </c>
      <c r="L1530" t="s">
        <v>3563</v>
      </c>
      <c r="M1530" t="s">
        <v>4049</v>
      </c>
      <c r="N1530" t="s">
        <v>174</v>
      </c>
      <c r="O1530" t="s">
        <v>3576</v>
      </c>
      <c r="P1530" t="s">
        <v>4315</v>
      </c>
      <c r="Q1530" t="s">
        <v>4319</v>
      </c>
      <c r="R1530" t="s">
        <v>4321</v>
      </c>
      <c r="S1530" t="s">
        <v>5404</v>
      </c>
      <c r="T1530" t="s">
        <v>5451</v>
      </c>
      <c r="U1530" t="s">
        <v>5446</v>
      </c>
      <c r="V1530" t="s">
        <v>5939</v>
      </c>
      <c r="W1530" t="s">
        <v>6681</v>
      </c>
      <c r="AA1530" t="s">
        <v>6697</v>
      </c>
      <c r="AB1530" t="s">
        <v>6697</v>
      </c>
      <c r="AC1530" t="s">
        <v>6697</v>
      </c>
      <c r="AD1530" t="s">
        <v>6697</v>
      </c>
      <c r="AE1530" t="s">
        <v>6698</v>
      </c>
      <c r="AF1530" t="s">
        <v>6697</v>
      </c>
      <c r="AG1530" t="s">
        <v>6697</v>
      </c>
      <c r="AH1530" t="s">
        <v>6697</v>
      </c>
      <c r="AI1530" t="s">
        <v>6697</v>
      </c>
      <c r="AJ1530" t="s">
        <v>6698</v>
      </c>
      <c r="AK1530" t="s">
        <v>6699</v>
      </c>
      <c r="AL1530" t="s">
        <v>6697</v>
      </c>
      <c r="AM1530" t="s">
        <v>6697</v>
      </c>
      <c r="AN1530" t="s">
        <v>6700</v>
      </c>
      <c r="AO1530" t="s">
        <v>6697</v>
      </c>
      <c r="AP1530" t="s">
        <v>6697</v>
      </c>
      <c r="AQ1530" t="s">
        <v>6697</v>
      </c>
      <c r="AR1530" t="s">
        <v>6697</v>
      </c>
      <c r="AS1530" t="s">
        <v>6697</v>
      </c>
      <c r="AT1530">
        <v>23</v>
      </c>
      <c r="AU1530" t="s">
        <v>6697</v>
      </c>
      <c r="AV1530" t="s">
        <v>6703</v>
      </c>
      <c r="AW1530">
        <v>65535</v>
      </c>
      <c r="AX1530" t="s">
        <v>6703</v>
      </c>
      <c r="AY1530" t="s">
        <v>6697</v>
      </c>
      <c r="AZ1530" t="s">
        <v>6706</v>
      </c>
      <c r="BA1530" t="s">
        <v>6698</v>
      </c>
    </row>
    <row r="1531" spans="1:53">
      <c r="A1531" t="s">
        <v>800</v>
      </c>
      <c r="B1531" t="s">
        <v>1313</v>
      </c>
      <c r="C1531" t="s">
        <v>1595</v>
      </c>
      <c r="D1531" t="s">
        <v>174</v>
      </c>
      <c r="E1531" t="s">
        <v>1974</v>
      </c>
      <c r="F1531">
        <v>15</v>
      </c>
      <c r="G1531" t="s">
        <v>1977</v>
      </c>
      <c r="H1531" t="s">
        <v>1979</v>
      </c>
      <c r="I1531" t="s">
        <v>3503</v>
      </c>
      <c r="J1531" t="s">
        <v>3542</v>
      </c>
      <c r="K1531" t="s">
        <v>3545</v>
      </c>
      <c r="L1531" t="s">
        <v>3563</v>
      </c>
      <c r="M1531" t="s">
        <v>3576</v>
      </c>
      <c r="N1531" t="s">
        <v>174</v>
      </c>
      <c r="O1531" t="s">
        <v>3986</v>
      </c>
      <c r="P1531" t="s">
        <v>4315</v>
      </c>
      <c r="Q1531" t="s">
        <v>4319</v>
      </c>
      <c r="R1531" t="s">
        <v>4321</v>
      </c>
      <c r="S1531" t="s">
        <v>5405</v>
      </c>
      <c r="T1531" t="s">
        <v>5437</v>
      </c>
      <c r="U1531" t="s">
        <v>5484</v>
      </c>
      <c r="V1531" t="s">
        <v>5896</v>
      </c>
      <c r="W1531" t="s">
        <v>6682</v>
      </c>
      <c r="AA1531" t="s">
        <v>6697</v>
      </c>
      <c r="AB1531" t="s">
        <v>6697</v>
      </c>
      <c r="AC1531" t="s">
        <v>6697</v>
      </c>
      <c r="AD1531" t="s">
        <v>6697</v>
      </c>
      <c r="AE1531" t="s">
        <v>6697</v>
      </c>
      <c r="AF1531" t="s">
        <v>6697</v>
      </c>
      <c r="AG1531" t="s">
        <v>6697</v>
      </c>
      <c r="AH1531" t="s">
        <v>6697</v>
      </c>
      <c r="AI1531" t="s">
        <v>6697</v>
      </c>
      <c r="AJ1531" t="s">
        <v>6698</v>
      </c>
      <c r="AK1531" t="s">
        <v>6699</v>
      </c>
      <c r="AL1531" t="s">
        <v>6697</v>
      </c>
      <c r="AM1531" t="s">
        <v>6697</v>
      </c>
      <c r="AN1531" t="s">
        <v>6700</v>
      </c>
      <c r="AO1531" t="s">
        <v>6697</v>
      </c>
      <c r="AP1531" t="s">
        <v>6697</v>
      </c>
      <c r="AQ1531" t="s">
        <v>6697</v>
      </c>
      <c r="AR1531" t="s">
        <v>6697</v>
      </c>
      <c r="AS1531" t="s">
        <v>6697</v>
      </c>
      <c r="AT1531">
        <v>3</v>
      </c>
      <c r="AU1531" t="s">
        <v>6697</v>
      </c>
      <c r="AV1531" t="s">
        <v>6703</v>
      </c>
      <c r="AW1531">
        <v>65535</v>
      </c>
      <c r="AX1531" t="s">
        <v>6703</v>
      </c>
      <c r="AY1531" t="s">
        <v>6697</v>
      </c>
      <c r="AZ1531" t="s">
        <v>6710</v>
      </c>
      <c r="BA1531" t="s">
        <v>6698</v>
      </c>
    </row>
    <row r="1532" spans="1:53">
      <c r="A1532" t="s">
        <v>801</v>
      </c>
      <c r="B1532" t="s">
        <v>1314</v>
      </c>
      <c r="C1532" t="s">
        <v>1651</v>
      </c>
      <c r="D1532" t="s">
        <v>174</v>
      </c>
      <c r="E1532" t="s">
        <v>1974</v>
      </c>
      <c r="F1532">
        <v>10</v>
      </c>
      <c r="G1532" t="s">
        <v>1977</v>
      </c>
      <c r="H1532" t="s">
        <v>1979</v>
      </c>
      <c r="I1532" t="s">
        <v>3504</v>
      </c>
      <c r="J1532" t="s">
        <v>3542</v>
      </c>
      <c r="K1532" t="s">
        <v>3545</v>
      </c>
      <c r="L1532" t="s">
        <v>3563</v>
      </c>
      <c r="M1532" t="s">
        <v>3986</v>
      </c>
      <c r="N1532" t="s">
        <v>174</v>
      </c>
      <c r="O1532" t="s">
        <v>3576</v>
      </c>
      <c r="P1532" t="s">
        <v>4315</v>
      </c>
      <c r="Q1532" t="s">
        <v>4320</v>
      </c>
      <c r="R1532" t="s">
        <v>4321</v>
      </c>
      <c r="S1532" t="s">
        <v>5406</v>
      </c>
      <c r="T1532" t="s">
        <v>5440</v>
      </c>
      <c r="U1532" t="s">
        <v>5548</v>
      </c>
      <c r="V1532" t="s">
        <v>5896</v>
      </c>
      <c r="W1532" t="s">
        <v>6683</v>
      </c>
      <c r="AA1532" t="s">
        <v>6697</v>
      </c>
      <c r="AB1532" t="s">
        <v>6697</v>
      </c>
      <c r="AC1532" t="s">
        <v>6697</v>
      </c>
      <c r="AD1532" t="s">
        <v>6697</v>
      </c>
      <c r="AE1532" t="s">
        <v>6697</v>
      </c>
      <c r="AF1532" t="s">
        <v>6697</v>
      </c>
      <c r="AG1532" t="s">
        <v>6697</v>
      </c>
      <c r="AH1532" t="s">
        <v>6697</v>
      </c>
      <c r="AI1532" t="s">
        <v>6697</v>
      </c>
      <c r="AJ1532" t="s">
        <v>6698</v>
      </c>
      <c r="AK1532" t="s">
        <v>6697</v>
      </c>
      <c r="AL1532" t="s">
        <v>6697</v>
      </c>
      <c r="AM1532" t="s">
        <v>6697</v>
      </c>
      <c r="AN1532" t="s">
        <v>6700</v>
      </c>
      <c r="AO1532" t="s">
        <v>6697</v>
      </c>
      <c r="AP1532" t="s">
        <v>6697</v>
      </c>
      <c r="AQ1532" t="s">
        <v>6697</v>
      </c>
      <c r="AR1532" t="s">
        <v>6697</v>
      </c>
      <c r="AS1532" t="s">
        <v>6697</v>
      </c>
      <c r="AT1532">
        <v>102</v>
      </c>
      <c r="AU1532" t="s">
        <v>6697</v>
      </c>
      <c r="AV1532" t="s">
        <v>6703</v>
      </c>
      <c r="AW1532">
        <v>65535</v>
      </c>
      <c r="AX1532" t="s">
        <v>6703</v>
      </c>
      <c r="AY1532" t="s">
        <v>6697</v>
      </c>
      <c r="BA1532" t="s">
        <v>6697</v>
      </c>
    </row>
    <row r="1533" spans="1:53">
      <c r="A1533" t="s">
        <v>802</v>
      </c>
      <c r="B1533" t="s">
        <v>1315</v>
      </c>
      <c r="C1533" t="s">
        <v>1651</v>
      </c>
      <c r="D1533" t="s">
        <v>174</v>
      </c>
      <c r="E1533" t="s">
        <v>1974</v>
      </c>
      <c r="F1533">
        <v>10</v>
      </c>
      <c r="G1533" t="s">
        <v>1977</v>
      </c>
      <c r="H1533" t="s">
        <v>1979</v>
      </c>
      <c r="I1533" t="s">
        <v>3505</v>
      </c>
      <c r="J1533" t="s">
        <v>3542</v>
      </c>
      <c r="K1533" t="s">
        <v>3545</v>
      </c>
      <c r="L1533" t="s">
        <v>3563</v>
      </c>
      <c r="M1533" t="s">
        <v>3990</v>
      </c>
      <c r="N1533" t="s">
        <v>174</v>
      </c>
      <c r="O1533" t="s">
        <v>3576</v>
      </c>
      <c r="P1533" t="s">
        <v>4315</v>
      </c>
      <c r="Q1533" t="s">
        <v>4320</v>
      </c>
      <c r="R1533" t="s">
        <v>4321</v>
      </c>
      <c r="S1533" t="s">
        <v>5407</v>
      </c>
      <c r="T1533" t="s">
        <v>5440</v>
      </c>
      <c r="U1533" t="s">
        <v>5552</v>
      </c>
      <c r="V1533" t="s">
        <v>5940</v>
      </c>
      <c r="W1533" t="s">
        <v>6684</v>
      </c>
      <c r="AA1533" t="s">
        <v>6697</v>
      </c>
      <c r="AB1533" t="s">
        <v>6697</v>
      </c>
      <c r="AC1533" t="s">
        <v>6697</v>
      </c>
      <c r="AD1533" t="s">
        <v>6697</v>
      </c>
      <c r="AE1533" t="s">
        <v>6697</v>
      </c>
      <c r="AF1533" t="s">
        <v>6697</v>
      </c>
      <c r="AG1533" t="s">
        <v>6697</v>
      </c>
      <c r="AH1533" t="s">
        <v>6697</v>
      </c>
      <c r="AI1533" t="s">
        <v>6697</v>
      </c>
      <c r="AJ1533" t="s">
        <v>6698</v>
      </c>
      <c r="AK1533" t="s">
        <v>6697</v>
      </c>
      <c r="AL1533" t="s">
        <v>6697</v>
      </c>
      <c r="AM1533" t="s">
        <v>6697</v>
      </c>
      <c r="AN1533" t="s">
        <v>6700</v>
      </c>
      <c r="AO1533" t="s">
        <v>6697</v>
      </c>
      <c r="AP1533" t="s">
        <v>6697</v>
      </c>
      <c r="AQ1533" t="s">
        <v>6697</v>
      </c>
      <c r="AR1533" t="s">
        <v>6697</v>
      </c>
      <c r="AS1533" t="s">
        <v>6697</v>
      </c>
      <c r="AT1533">
        <v>102</v>
      </c>
      <c r="AU1533" t="s">
        <v>6697</v>
      </c>
      <c r="AV1533" t="s">
        <v>6703</v>
      </c>
      <c r="AW1533">
        <v>65535</v>
      </c>
      <c r="AX1533" t="s">
        <v>6703</v>
      </c>
      <c r="AY1533" t="s">
        <v>6697</v>
      </c>
      <c r="BA1533" t="s">
        <v>6697</v>
      </c>
    </row>
    <row r="1534" spans="1:53">
      <c r="A1534" t="s">
        <v>803</v>
      </c>
      <c r="B1534" t="s">
        <v>813</v>
      </c>
      <c r="C1534" t="s">
        <v>1652</v>
      </c>
      <c r="D1534" t="s">
        <v>174</v>
      </c>
      <c r="E1534" t="s">
        <v>1974</v>
      </c>
      <c r="F1534">
        <v>10</v>
      </c>
      <c r="G1534" t="s">
        <v>1977</v>
      </c>
      <c r="H1534" t="s">
        <v>1979</v>
      </c>
      <c r="I1534" t="s">
        <v>3506</v>
      </c>
      <c r="J1534" t="s">
        <v>3542</v>
      </c>
      <c r="K1534" t="s">
        <v>3545</v>
      </c>
      <c r="L1534" t="s">
        <v>3563</v>
      </c>
      <c r="M1534" t="s">
        <v>3988</v>
      </c>
      <c r="N1534" t="s">
        <v>174</v>
      </c>
      <c r="O1534" t="s">
        <v>3576</v>
      </c>
      <c r="P1534" t="s">
        <v>4315</v>
      </c>
      <c r="Q1534" t="s">
        <v>4320</v>
      </c>
      <c r="R1534" t="s">
        <v>4321</v>
      </c>
      <c r="S1534" t="s">
        <v>5408</v>
      </c>
      <c r="T1534" t="s">
        <v>5440</v>
      </c>
      <c r="U1534" t="s">
        <v>5514</v>
      </c>
      <c r="V1534" t="s">
        <v>5896</v>
      </c>
      <c r="W1534" t="s">
        <v>6685</v>
      </c>
      <c r="AA1534" t="s">
        <v>6697</v>
      </c>
      <c r="AB1534" t="s">
        <v>6697</v>
      </c>
      <c r="AC1534" t="s">
        <v>6697</v>
      </c>
      <c r="AD1534" t="s">
        <v>6697</v>
      </c>
      <c r="AE1534" t="s">
        <v>6697</v>
      </c>
      <c r="AF1534" t="s">
        <v>6697</v>
      </c>
      <c r="AG1534" t="s">
        <v>6697</v>
      </c>
      <c r="AH1534" t="s">
        <v>6697</v>
      </c>
      <c r="AI1534" t="s">
        <v>6697</v>
      </c>
      <c r="AJ1534" t="s">
        <v>6698</v>
      </c>
      <c r="AK1534" t="s">
        <v>6697</v>
      </c>
      <c r="AL1534" t="s">
        <v>6697</v>
      </c>
      <c r="AM1534" t="s">
        <v>6697</v>
      </c>
      <c r="AN1534" t="s">
        <v>6700</v>
      </c>
      <c r="AO1534" t="s">
        <v>6697</v>
      </c>
      <c r="AP1534" t="s">
        <v>6697</v>
      </c>
      <c r="AQ1534" t="s">
        <v>6697</v>
      </c>
      <c r="AR1534" t="s">
        <v>6697</v>
      </c>
      <c r="AS1534" t="s">
        <v>6697</v>
      </c>
      <c r="AT1534">
        <v>103</v>
      </c>
      <c r="AU1534" t="s">
        <v>6697</v>
      </c>
      <c r="AV1534" t="s">
        <v>6703</v>
      </c>
      <c r="AW1534">
        <v>65535</v>
      </c>
      <c r="AX1534" t="s">
        <v>6703</v>
      </c>
      <c r="AY1534" t="s">
        <v>6697</v>
      </c>
      <c r="BA1534" t="s">
        <v>6697</v>
      </c>
    </row>
    <row r="1535" spans="1:53">
      <c r="A1535" t="s">
        <v>804</v>
      </c>
      <c r="B1535" t="s">
        <v>1316</v>
      </c>
      <c r="C1535" t="s">
        <v>1327</v>
      </c>
      <c r="D1535" t="s">
        <v>1946</v>
      </c>
      <c r="E1535" t="s">
        <v>1974</v>
      </c>
      <c r="F1535">
        <v>10</v>
      </c>
      <c r="G1535" t="s">
        <v>1977</v>
      </c>
      <c r="H1535" t="s">
        <v>1979</v>
      </c>
      <c r="I1535" t="s">
        <v>3507</v>
      </c>
      <c r="J1535" t="s">
        <v>3542</v>
      </c>
      <c r="K1535" t="s">
        <v>3545</v>
      </c>
      <c r="L1535" t="s">
        <v>3563</v>
      </c>
      <c r="M1535" t="s">
        <v>3986</v>
      </c>
      <c r="N1535" t="s">
        <v>174</v>
      </c>
      <c r="O1535" t="s">
        <v>3970</v>
      </c>
      <c r="P1535" t="s">
        <v>4315</v>
      </c>
      <c r="Q1535" t="s">
        <v>4319</v>
      </c>
      <c r="R1535" t="s">
        <v>4321</v>
      </c>
      <c r="S1535" t="s">
        <v>5409</v>
      </c>
      <c r="T1535" t="s">
        <v>5439</v>
      </c>
      <c r="U1535" t="s">
        <v>4324</v>
      </c>
      <c r="V1535" t="s">
        <v>5941</v>
      </c>
      <c r="W1535" t="s">
        <v>6607</v>
      </c>
      <c r="AA1535" t="s">
        <v>6697</v>
      </c>
      <c r="AB1535" t="s">
        <v>6697</v>
      </c>
      <c r="AC1535" t="s">
        <v>6697</v>
      </c>
      <c r="AD1535" t="s">
        <v>6697</v>
      </c>
      <c r="AE1535" t="s">
        <v>6698</v>
      </c>
      <c r="AF1535" t="s">
        <v>6697</v>
      </c>
      <c r="AG1535" t="s">
        <v>6697</v>
      </c>
      <c r="AH1535" t="s">
        <v>6697</v>
      </c>
      <c r="AI1535" t="s">
        <v>6697</v>
      </c>
      <c r="AJ1535" t="s">
        <v>6697</v>
      </c>
      <c r="AK1535" t="s">
        <v>6697</v>
      </c>
      <c r="AL1535" t="s">
        <v>6697</v>
      </c>
      <c r="AM1535" t="s">
        <v>6697</v>
      </c>
      <c r="AN1535" t="s">
        <v>6700</v>
      </c>
      <c r="AO1535" t="s">
        <v>6697</v>
      </c>
      <c r="AP1535" t="s">
        <v>6697</v>
      </c>
      <c r="AQ1535" t="s">
        <v>6697</v>
      </c>
      <c r="AR1535" t="s">
        <v>6697</v>
      </c>
      <c r="AS1535" t="s">
        <v>6697</v>
      </c>
      <c r="AT1535">
        <v>0</v>
      </c>
      <c r="AU1535" t="s">
        <v>6697</v>
      </c>
      <c r="AV1535" t="s">
        <v>6697</v>
      </c>
      <c r="AW1535">
        <v>102</v>
      </c>
      <c r="AX1535" t="s">
        <v>6697</v>
      </c>
      <c r="AY1535" t="s">
        <v>6697</v>
      </c>
      <c r="BA1535" t="s">
        <v>6697</v>
      </c>
    </row>
    <row r="1536" spans="1:53">
      <c r="A1536" t="s">
        <v>804</v>
      </c>
      <c r="B1536" t="s">
        <v>1316</v>
      </c>
      <c r="C1536" t="s">
        <v>1653</v>
      </c>
      <c r="D1536" t="s">
        <v>174</v>
      </c>
      <c r="E1536" t="s">
        <v>1974</v>
      </c>
      <c r="F1536">
        <v>25</v>
      </c>
      <c r="G1536" t="s">
        <v>1977</v>
      </c>
      <c r="H1536" t="s">
        <v>1979</v>
      </c>
      <c r="I1536" t="s">
        <v>3508</v>
      </c>
      <c r="J1536" t="s">
        <v>3542</v>
      </c>
      <c r="K1536" t="s">
        <v>3549</v>
      </c>
      <c r="L1536" t="s">
        <v>3563</v>
      </c>
      <c r="M1536" t="s">
        <v>3986</v>
      </c>
      <c r="N1536" t="s">
        <v>174</v>
      </c>
      <c r="O1536" t="s">
        <v>3970</v>
      </c>
      <c r="P1536" t="s">
        <v>4315</v>
      </c>
      <c r="Q1536" t="s">
        <v>4319</v>
      </c>
      <c r="R1536" t="s">
        <v>4321</v>
      </c>
      <c r="S1536" t="s">
        <v>5410</v>
      </c>
      <c r="T1536" t="s">
        <v>5440</v>
      </c>
      <c r="U1536" t="s">
        <v>5561</v>
      </c>
      <c r="V1536" t="s">
        <v>5941</v>
      </c>
      <c r="W1536" t="s">
        <v>6607</v>
      </c>
      <c r="AA1536" t="s">
        <v>6697</v>
      </c>
      <c r="AB1536" t="s">
        <v>6697</v>
      </c>
      <c r="AC1536" t="s">
        <v>6697</v>
      </c>
      <c r="AD1536" t="s">
        <v>6697</v>
      </c>
      <c r="AE1536" t="s">
        <v>6698</v>
      </c>
      <c r="AF1536" t="s">
        <v>6697</v>
      </c>
      <c r="AG1536" t="s">
        <v>6697</v>
      </c>
      <c r="AH1536" t="s">
        <v>6697</v>
      </c>
      <c r="AI1536" t="s">
        <v>6697</v>
      </c>
      <c r="AJ1536" t="s">
        <v>6698</v>
      </c>
      <c r="AK1536" t="s">
        <v>6699</v>
      </c>
      <c r="AL1536" t="s">
        <v>6697</v>
      </c>
      <c r="AM1536" t="s">
        <v>6697</v>
      </c>
      <c r="AN1536" t="s">
        <v>6700</v>
      </c>
      <c r="AO1536" t="s">
        <v>6697</v>
      </c>
      <c r="AP1536" t="s">
        <v>6697</v>
      </c>
      <c r="AQ1536" t="s">
        <v>6697</v>
      </c>
      <c r="AR1536" t="s">
        <v>6697</v>
      </c>
      <c r="AS1536" t="s">
        <v>6697</v>
      </c>
      <c r="AT1536">
        <v>11</v>
      </c>
      <c r="AU1536" t="s">
        <v>6697</v>
      </c>
      <c r="AV1536" t="s">
        <v>6703</v>
      </c>
      <c r="AW1536">
        <v>65535</v>
      </c>
      <c r="AX1536" t="s">
        <v>6703</v>
      </c>
      <c r="AY1536" t="s">
        <v>6697</v>
      </c>
      <c r="AZ1536" t="s">
        <v>6706</v>
      </c>
      <c r="BA1536" t="s">
        <v>6698</v>
      </c>
    </row>
    <row r="1537" spans="1:53">
      <c r="A1537" t="s">
        <v>805</v>
      </c>
      <c r="B1537" t="s">
        <v>919</v>
      </c>
      <c r="C1537" t="s">
        <v>1327</v>
      </c>
      <c r="D1537" t="s">
        <v>1946</v>
      </c>
      <c r="E1537" t="s">
        <v>1974</v>
      </c>
      <c r="F1537">
        <v>10</v>
      </c>
      <c r="G1537" t="s">
        <v>1977</v>
      </c>
      <c r="H1537" t="s">
        <v>1979</v>
      </c>
      <c r="I1537" t="s">
        <v>3509</v>
      </c>
      <c r="J1537" t="s">
        <v>3542</v>
      </c>
      <c r="K1537" t="s">
        <v>3545</v>
      </c>
      <c r="L1537" t="s">
        <v>3563</v>
      </c>
      <c r="M1537" t="s">
        <v>4050</v>
      </c>
      <c r="N1537" t="s">
        <v>174</v>
      </c>
      <c r="O1537" t="s">
        <v>3576</v>
      </c>
      <c r="P1537" t="s">
        <v>4315</v>
      </c>
      <c r="Q1537" t="s">
        <v>4319</v>
      </c>
      <c r="R1537" t="s">
        <v>4321</v>
      </c>
      <c r="S1537" t="s">
        <v>5411</v>
      </c>
      <c r="T1537" t="s">
        <v>5439</v>
      </c>
      <c r="U1537" t="s">
        <v>4324</v>
      </c>
      <c r="V1537" t="s">
        <v>5942</v>
      </c>
      <c r="W1537" t="s">
        <v>6607</v>
      </c>
      <c r="AA1537" t="s">
        <v>6697</v>
      </c>
      <c r="AB1537" t="s">
        <v>6697</v>
      </c>
      <c r="AC1537" t="s">
        <v>6697</v>
      </c>
      <c r="AD1537" t="s">
        <v>6697</v>
      </c>
      <c r="AE1537" t="s">
        <v>6698</v>
      </c>
      <c r="AF1537" t="s">
        <v>6697</v>
      </c>
      <c r="AG1537" t="s">
        <v>6697</v>
      </c>
      <c r="AH1537" t="s">
        <v>6697</v>
      </c>
      <c r="AI1537" t="s">
        <v>6697</v>
      </c>
      <c r="AJ1537" t="s">
        <v>6697</v>
      </c>
      <c r="AK1537" t="s">
        <v>6697</v>
      </c>
      <c r="AL1537" t="s">
        <v>6697</v>
      </c>
      <c r="AM1537" t="s">
        <v>6697</v>
      </c>
      <c r="AN1537" t="s">
        <v>6700</v>
      </c>
      <c r="AO1537" t="s">
        <v>6697</v>
      </c>
      <c r="AP1537" t="s">
        <v>6697</v>
      </c>
      <c r="AQ1537" t="s">
        <v>6697</v>
      </c>
      <c r="AR1537" t="s">
        <v>6697</v>
      </c>
      <c r="AS1537" t="s">
        <v>6697</v>
      </c>
      <c r="AT1537">
        <v>0</v>
      </c>
      <c r="AU1537" t="s">
        <v>6697</v>
      </c>
      <c r="AV1537" t="s">
        <v>6697</v>
      </c>
      <c r="AW1537">
        <v>102</v>
      </c>
      <c r="AX1537" t="s">
        <v>6697</v>
      </c>
      <c r="AY1537" t="s">
        <v>6697</v>
      </c>
      <c r="BA1537" t="s">
        <v>6697</v>
      </c>
    </row>
    <row r="1538" spans="1:53">
      <c r="A1538" t="s">
        <v>805</v>
      </c>
      <c r="B1538" t="s">
        <v>919</v>
      </c>
      <c r="C1538" t="s">
        <v>1654</v>
      </c>
      <c r="D1538" t="s">
        <v>174</v>
      </c>
      <c r="E1538" t="s">
        <v>1974</v>
      </c>
      <c r="F1538">
        <v>25</v>
      </c>
      <c r="G1538" t="s">
        <v>1977</v>
      </c>
      <c r="H1538" t="s">
        <v>1979</v>
      </c>
      <c r="I1538" t="s">
        <v>3510</v>
      </c>
      <c r="J1538" t="s">
        <v>3542</v>
      </c>
      <c r="K1538" t="s">
        <v>3549</v>
      </c>
      <c r="L1538" t="s">
        <v>3563</v>
      </c>
      <c r="M1538" t="s">
        <v>4050</v>
      </c>
      <c r="N1538" t="s">
        <v>174</v>
      </c>
      <c r="O1538" t="s">
        <v>3576</v>
      </c>
      <c r="P1538" t="s">
        <v>4315</v>
      </c>
      <c r="Q1538" t="s">
        <v>4319</v>
      </c>
      <c r="R1538" t="s">
        <v>4321</v>
      </c>
      <c r="S1538" t="s">
        <v>5411</v>
      </c>
      <c r="T1538" t="s">
        <v>5451</v>
      </c>
      <c r="U1538" t="s">
        <v>5562</v>
      </c>
      <c r="V1538" t="s">
        <v>5903</v>
      </c>
      <c r="W1538" t="s">
        <v>6607</v>
      </c>
      <c r="AA1538" t="s">
        <v>6697</v>
      </c>
      <c r="AB1538" t="s">
        <v>6697</v>
      </c>
      <c r="AC1538" t="s">
        <v>6697</v>
      </c>
      <c r="AD1538" t="s">
        <v>6697</v>
      </c>
      <c r="AE1538" t="s">
        <v>6698</v>
      </c>
      <c r="AF1538" t="s">
        <v>6697</v>
      </c>
      <c r="AG1538" t="s">
        <v>6697</v>
      </c>
      <c r="AH1538" t="s">
        <v>6697</v>
      </c>
      <c r="AI1538" t="s">
        <v>6697</v>
      </c>
      <c r="AJ1538" t="s">
        <v>6698</v>
      </c>
      <c r="AK1538" t="s">
        <v>6699</v>
      </c>
      <c r="AL1538" t="s">
        <v>6697</v>
      </c>
      <c r="AM1538" t="s">
        <v>6697</v>
      </c>
      <c r="AN1538" t="s">
        <v>6700</v>
      </c>
      <c r="AO1538" t="s">
        <v>6697</v>
      </c>
      <c r="AP1538" t="s">
        <v>6697</v>
      </c>
      <c r="AQ1538" t="s">
        <v>6697</v>
      </c>
      <c r="AR1538" t="s">
        <v>6697</v>
      </c>
      <c r="AS1538" t="s">
        <v>6697</v>
      </c>
      <c r="AT1538">
        <v>10</v>
      </c>
      <c r="AU1538" t="s">
        <v>6697</v>
      </c>
      <c r="AV1538" t="s">
        <v>6703</v>
      </c>
      <c r="AW1538">
        <v>65535</v>
      </c>
      <c r="AX1538" t="s">
        <v>6703</v>
      </c>
      <c r="AY1538" t="s">
        <v>6697</v>
      </c>
      <c r="AZ1538" t="s">
        <v>6712</v>
      </c>
      <c r="BA1538" t="s">
        <v>6698</v>
      </c>
    </row>
    <row r="1539" spans="1:53">
      <c r="A1539" t="s">
        <v>702</v>
      </c>
      <c r="B1539" t="s">
        <v>1255</v>
      </c>
      <c r="C1539" t="s">
        <v>1512</v>
      </c>
      <c r="D1539" t="s">
        <v>1896</v>
      </c>
      <c r="E1539" t="s">
        <v>1974</v>
      </c>
      <c r="F1539">
        <v>0</v>
      </c>
      <c r="G1539" t="s">
        <v>1977</v>
      </c>
      <c r="H1539" t="s">
        <v>1979</v>
      </c>
      <c r="I1539" t="s">
        <v>3511</v>
      </c>
      <c r="J1539" t="s">
        <v>3542</v>
      </c>
      <c r="K1539" t="s">
        <v>3545</v>
      </c>
      <c r="L1539" t="s">
        <v>3563</v>
      </c>
      <c r="M1539" t="s">
        <v>3986</v>
      </c>
      <c r="N1539" t="s">
        <v>174</v>
      </c>
      <c r="O1539" t="s">
        <v>3576</v>
      </c>
      <c r="P1539" t="s">
        <v>4315</v>
      </c>
      <c r="Q1539" t="s">
        <v>4319</v>
      </c>
      <c r="R1539" t="s">
        <v>4321</v>
      </c>
      <c r="S1539" t="s">
        <v>5412</v>
      </c>
      <c r="T1539" t="s">
        <v>5439</v>
      </c>
      <c r="U1539" t="s">
        <v>4324</v>
      </c>
      <c r="V1539" t="s">
        <v>5896</v>
      </c>
      <c r="W1539" t="s">
        <v>6607</v>
      </c>
      <c r="AA1539" t="s">
        <v>6697</v>
      </c>
      <c r="AB1539" t="s">
        <v>6697</v>
      </c>
      <c r="AC1539" t="s">
        <v>6697</v>
      </c>
      <c r="AD1539" t="s">
        <v>6697</v>
      </c>
      <c r="AE1539" t="s">
        <v>6697</v>
      </c>
      <c r="AF1539" t="s">
        <v>6697</v>
      </c>
      <c r="AG1539" t="s">
        <v>6697</v>
      </c>
      <c r="AH1539" t="s">
        <v>6697</v>
      </c>
      <c r="AI1539" t="s">
        <v>6697</v>
      </c>
      <c r="AJ1539" t="s">
        <v>6697</v>
      </c>
      <c r="AK1539" t="s">
        <v>6697</v>
      </c>
      <c r="AL1539" t="s">
        <v>6697</v>
      </c>
      <c r="AM1539" t="s">
        <v>6697</v>
      </c>
      <c r="AN1539" t="s">
        <v>6700</v>
      </c>
      <c r="AO1539" t="s">
        <v>6697</v>
      </c>
      <c r="AP1539" t="s">
        <v>6697</v>
      </c>
      <c r="AQ1539" t="s">
        <v>6697</v>
      </c>
      <c r="AR1539" t="s">
        <v>6697</v>
      </c>
      <c r="AS1539" t="s">
        <v>6697</v>
      </c>
      <c r="AT1539">
        <v>1</v>
      </c>
      <c r="AU1539" t="s">
        <v>6697</v>
      </c>
      <c r="AV1539" t="s">
        <v>6697</v>
      </c>
      <c r="AW1539">
        <v>0</v>
      </c>
      <c r="AX1539" t="s">
        <v>6697</v>
      </c>
      <c r="AY1539" t="s">
        <v>6697</v>
      </c>
      <c r="BA1539" t="s">
        <v>6697</v>
      </c>
    </row>
    <row r="1540" spans="1:53">
      <c r="A1540" t="s">
        <v>806</v>
      </c>
      <c r="B1540" t="s">
        <v>102</v>
      </c>
      <c r="C1540" t="s">
        <v>1327</v>
      </c>
      <c r="D1540" t="s">
        <v>1696</v>
      </c>
      <c r="E1540" t="s">
        <v>1974</v>
      </c>
      <c r="F1540">
        <v>0</v>
      </c>
      <c r="G1540" t="s">
        <v>1977</v>
      </c>
      <c r="H1540" t="s">
        <v>1979</v>
      </c>
      <c r="I1540" t="s">
        <v>3512</v>
      </c>
      <c r="J1540" t="s">
        <v>3542</v>
      </c>
      <c r="K1540" t="s">
        <v>3545</v>
      </c>
      <c r="L1540" t="s">
        <v>3563</v>
      </c>
      <c r="M1540" t="s">
        <v>3992</v>
      </c>
      <c r="N1540" t="s">
        <v>174</v>
      </c>
      <c r="O1540" t="s">
        <v>3576</v>
      </c>
      <c r="P1540" t="s">
        <v>4315</v>
      </c>
      <c r="Q1540" t="s">
        <v>4319</v>
      </c>
      <c r="R1540" t="s">
        <v>4323</v>
      </c>
      <c r="S1540" t="s">
        <v>5413</v>
      </c>
      <c r="T1540" t="s">
        <v>5439</v>
      </c>
      <c r="U1540" t="s">
        <v>4324</v>
      </c>
      <c r="V1540" t="s">
        <v>5578</v>
      </c>
      <c r="W1540" t="s">
        <v>5578</v>
      </c>
      <c r="AA1540" t="s">
        <v>6697</v>
      </c>
      <c r="AB1540" t="s">
        <v>6697</v>
      </c>
      <c r="AC1540" t="s">
        <v>6697</v>
      </c>
      <c r="AD1540" t="s">
        <v>6697</v>
      </c>
      <c r="AE1540" t="s">
        <v>6697</v>
      </c>
      <c r="AF1540" t="s">
        <v>6697</v>
      </c>
      <c r="AG1540" t="s">
        <v>6697</v>
      </c>
      <c r="AH1540" t="s">
        <v>6697</v>
      </c>
      <c r="AI1540" t="s">
        <v>6697</v>
      </c>
      <c r="AJ1540" t="s">
        <v>6697</v>
      </c>
      <c r="AK1540" t="s">
        <v>6697</v>
      </c>
      <c r="AL1540" t="s">
        <v>6697</v>
      </c>
      <c r="AM1540" t="s">
        <v>6697</v>
      </c>
      <c r="AN1540" t="s">
        <v>6699</v>
      </c>
      <c r="AO1540" t="s">
        <v>6697</v>
      </c>
      <c r="AP1540" t="s">
        <v>6697</v>
      </c>
      <c r="AQ1540" t="s">
        <v>6697</v>
      </c>
      <c r="AR1540" t="s">
        <v>6697</v>
      </c>
      <c r="AS1540" t="s">
        <v>6697</v>
      </c>
      <c r="AT1540">
        <v>0</v>
      </c>
      <c r="AU1540" t="s">
        <v>6697</v>
      </c>
      <c r="AV1540" t="s">
        <v>6697</v>
      </c>
      <c r="AW1540">
        <v>0</v>
      </c>
      <c r="AX1540" t="s">
        <v>6697</v>
      </c>
      <c r="AY1540" t="s">
        <v>6697</v>
      </c>
      <c r="BA1540" t="s">
        <v>6697</v>
      </c>
    </row>
    <row r="1541" spans="1:53">
      <c r="A1541" t="s">
        <v>806</v>
      </c>
      <c r="B1541" t="s">
        <v>102</v>
      </c>
      <c r="C1541" t="s">
        <v>1592</v>
      </c>
      <c r="D1541" t="s">
        <v>174</v>
      </c>
      <c r="E1541" t="s">
        <v>1974</v>
      </c>
      <c r="F1541">
        <v>25</v>
      </c>
      <c r="G1541" t="s">
        <v>1977</v>
      </c>
      <c r="H1541" t="s">
        <v>1979</v>
      </c>
      <c r="I1541" t="s">
        <v>3513</v>
      </c>
      <c r="J1541" t="s">
        <v>3542</v>
      </c>
      <c r="K1541" t="s">
        <v>3545</v>
      </c>
      <c r="L1541" t="s">
        <v>3563</v>
      </c>
      <c r="M1541" t="s">
        <v>3992</v>
      </c>
      <c r="N1541" t="s">
        <v>174</v>
      </c>
      <c r="O1541" t="s">
        <v>3576</v>
      </c>
      <c r="P1541" t="s">
        <v>4315</v>
      </c>
      <c r="Q1541" t="s">
        <v>4319</v>
      </c>
      <c r="R1541" t="s">
        <v>4323</v>
      </c>
      <c r="S1541" t="s">
        <v>5413</v>
      </c>
      <c r="T1541" t="s">
        <v>5439</v>
      </c>
      <c r="U1541" t="s">
        <v>4324</v>
      </c>
      <c r="V1541" t="s">
        <v>5578</v>
      </c>
      <c r="W1541" t="s">
        <v>5578</v>
      </c>
      <c r="AA1541" t="s">
        <v>6697</v>
      </c>
      <c r="AB1541" t="s">
        <v>6697</v>
      </c>
      <c r="AC1541" t="s">
        <v>6697</v>
      </c>
      <c r="AD1541" t="s">
        <v>6697</v>
      </c>
      <c r="AE1541" t="s">
        <v>6697</v>
      </c>
      <c r="AF1541" t="s">
        <v>6697</v>
      </c>
      <c r="AG1541" t="s">
        <v>6697</v>
      </c>
      <c r="AH1541" t="s">
        <v>6697</v>
      </c>
      <c r="AI1541" t="s">
        <v>6698</v>
      </c>
      <c r="AJ1541" t="s">
        <v>6698</v>
      </c>
      <c r="AK1541" t="s">
        <v>6699</v>
      </c>
      <c r="AL1541" t="s">
        <v>6697</v>
      </c>
      <c r="AM1541" t="s">
        <v>6697</v>
      </c>
      <c r="AN1541" t="s">
        <v>6699</v>
      </c>
      <c r="AO1541" t="s">
        <v>6697</v>
      </c>
      <c r="AP1541" t="s">
        <v>6697</v>
      </c>
      <c r="AQ1541" t="s">
        <v>6697</v>
      </c>
      <c r="AR1541" t="s">
        <v>6697</v>
      </c>
      <c r="AS1541" t="s">
        <v>6697</v>
      </c>
      <c r="AT1541">
        <v>16411</v>
      </c>
      <c r="AU1541" t="s">
        <v>6703</v>
      </c>
      <c r="AV1541" t="s">
        <v>6703</v>
      </c>
      <c r="AW1541">
        <v>65535</v>
      </c>
      <c r="AX1541" t="s">
        <v>6703</v>
      </c>
      <c r="AY1541" t="s">
        <v>6697</v>
      </c>
      <c r="AZ1541" t="s">
        <v>6706</v>
      </c>
      <c r="BA1541" t="s">
        <v>6698</v>
      </c>
    </row>
    <row r="1542" spans="1:53">
      <c r="A1542" t="s">
        <v>102</v>
      </c>
      <c r="B1542" t="s">
        <v>806</v>
      </c>
      <c r="C1542" t="s">
        <v>1327</v>
      </c>
      <c r="D1542" t="s">
        <v>1696</v>
      </c>
      <c r="E1542" t="s">
        <v>1974</v>
      </c>
      <c r="F1542">
        <v>0</v>
      </c>
      <c r="G1542" t="s">
        <v>1977</v>
      </c>
      <c r="H1542" t="s">
        <v>1979</v>
      </c>
      <c r="I1542" t="s">
        <v>3514</v>
      </c>
      <c r="J1542" t="s">
        <v>3542</v>
      </c>
      <c r="K1542" t="s">
        <v>3545</v>
      </c>
      <c r="L1542" t="s">
        <v>3563</v>
      </c>
      <c r="M1542" t="s">
        <v>3576</v>
      </c>
      <c r="N1542" t="s">
        <v>174</v>
      </c>
      <c r="O1542" t="s">
        <v>3992</v>
      </c>
      <c r="P1542" t="s">
        <v>4316</v>
      </c>
      <c r="Q1542" t="s">
        <v>4319</v>
      </c>
      <c r="R1542" t="s">
        <v>4323</v>
      </c>
      <c r="S1542" t="s">
        <v>5413</v>
      </c>
      <c r="T1542" t="s">
        <v>5439</v>
      </c>
      <c r="U1542" t="s">
        <v>4324</v>
      </c>
      <c r="V1542" t="s">
        <v>5578</v>
      </c>
      <c r="W1542" t="s">
        <v>5578</v>
      </c>
      <c r="AA1542" t="s">
        <v>6697</v>
      </c>
      <c r="AB1542" t="s">
        <v>6697</v>
      </c>
      <c r="AC1542" t="s">
        <v>6697</v>
      </c>
      <c r="AD1542" t="s">
        <v>6697</v>
      </c>
      <c r="AE1542" t="s">
        <v>6697</v>
      </c>
      <c r="AF1542" t="s">
        <v>6697</v>
      </c>
      <c r="AG1542" t="s">
        <v>6697</v>
      </c>
      <c r="AH1542" t="s">
        <v>6697</v>
      </c>
      <c r="AI1542" t="s">
        <v>6697</v>
      </c>
      <c r="AJ1542" t="s">
        <v>6697</v>
      </c>
      <c r="AK1542" t="s">
        <v>6697</v>
      </c>
      <c r="AL1542" t="s">
        <v>6697</v>
      </c>
      <c r="AM1542" t="s">
        <v>6697</v>
      </c>
      <c r="AN1542" t="s">
        <v>6699</v>
      </c>
      <c r="AO1542" t="s">
        <v>6697</v>
      </c>
      <c r="AP1542" t="s">
        <v>6697</v>
      </c>
      <c r="AQ1542" t="s">
        <v>6697</v>
      </c>
      <c r="AR1542" t="s">
        <v>6697</v>
      </c>
      <c r="AS1542" t="s">
        <v>6697</v>
      </c>
      <c r="AT1542">
        <v>0</v>
      </c>
      <c r="AU1542" t="s">
        <v>6697</v>
      </c>
      <c r="AV1542" t="s">
        <v>6697</v>
      </c>
      <c r="AW1542">
        <v>0</v>
      </c>
      <c r="AX1542" t="s">
        <v>6697</v>
      </c>
      <c r="AY1542" t="s">
        <v>6697</v>
      </c>
      <c r="BA1542" t="s">
        <v>6697</v>
      </c>
    </row>
    <row r="1543" spans="1:53">
      <c r="A1543" t="s">
        <v>102</v>
      </c>
      <c r="B1543" t="s">
        <v>806</v>
      </c>
      <c r="C1543" t="s">
        <v>1592</v>
      </c>
      <c r="D1543" t="s">
        <v>174</v>
      </c>
      <c r="E1543" t="s">
        <v>1974</v>
      </c>
      <c r="F1543">
        <v>25</v>
      </c>
      <c r="G1543" t="s">
        <v>1977</v>
      </c>
      <c r="H1543" t="s">
        <v>1979</v>
      </c>
      <c r="I1543" t="s">
        <v>3515</v>
      </c>
      <c r="J1543" t="s">
        <v>3542</v>
      </c>
      <c r="K1543" t="s">
        <v>3545</v>
      </c>
      <c r="L1543" t="s">
        <v>3563</v>
      </c>
      <c r="M1543" t="s">
        <v>3576</v>
      </c>
      <c r="N1543" t="s">
        <v>174</v>
      </c>
      <c r="O1543" t="s">
        <v>3992</v>
      </c>
      <c r="P1543" t="s">
        <v>4315</v>
      </c>
      <c r="Q1543" t="s">
        <v>4319</v>
      </c>
      <c r="R1543" t="s">
        <v>4323</v>
      </c>
      <c r="S1543" t="s">
        <v>5413</v>
      </c>
      <c r="T1543" t="s">
        <v>5439</v>
      </c>
      <c r="U1543" t="s">
        <v>4324</v>
      </c>
      <c r="V1543" t="s">
        <v>5578</v>
      </c>
      <c r="W1543" t="s">
        <v>5578</v>
      </c>
      <c r="AA1543" t="s">
        <v>6697</v>
      </c>
      <c r="AB1543" t="s">
        <v>6697</v>
      </c>
      <c r="AC1543" t="s">
        <v>6697</v>
      </c>
      <c r="AD1543" t="s">
        <v>6697</v>
      </c>
      <c r="AE1543" t="s">
        <v>6697</v>
      </c>
      <c r="AF1543" t="s">
        <v>6697</v>
      </c>
      <c r="AG1543" t="s">
        <v>6697</v>
      </c>
      <c r="AH1543" t="s">
        <v>6697</v>
      </c>
      <c r="AI1543" t="s">
        <v>6698</v>
      </c>
      <c r="AJ1543" t="s">
        <v>6698</v>
      </c>
      <c r="AK1543" t="s">
        <v>6699</v>
      </c>
      <c r="AL1543" t="s">
        <v>6697</v>
      </c>
      <c r="AM1543" t="s">
        <v>6697</v>
      </c>
      <c r="AN1543" t="s">
        <v>6699</v>
      </c>
      <c r="AO1543" t="s">
        <v>6697</v>
      </c>
      <c r="AP1543" t="s">
        <v>6697</v>
      </c>
      <c r="AQ1543" t="s">
        <v>6697</v>
      </c>
      <c r="AR1543" t="s">
        <v>6697</v>
      </c>
      <c r="AS1543" t="s">
        <v>6697</v>
      </c>
      <c r="AT1543">
        <v>16411</v>
      </c>
      <c r="AU1543" t="s">
        <v>6703</v>
      </c>
      <c r="AV1543" t="s">
        <v>6703</v>
      </c>
      <c r="AW1543">
        <v>65535</v>
      </c>
      <c r="AX1543" t="s">
        <v>6703</v>
      </c>
      <c r="AY1543" t="s">
        <v>6697</v>
      </c>
      <c r="AZ1543" t="s">
        <v>6706</v>
      </c>
      <c r="BA1543" t="s">
        <v>6698</v>
      </c>
    </row>
    <row r="1544" spans="1:53">
      <c r="A1544" t="s">
        <v>674</v>
      </c>
      <c r="B1544" t="s">
        <v>918</v>
      </c>
      <c r="C1544" t="s">
        <v>1655</v>
      </c>
      <c r="D1544" t="s">
        <v>174</v>
      </c>
      <c r="E1544" t="s">
        <v>1974</v>
      </c>
      <c r="F1544">
        <v>20</v>
      </c>
      <c r="G1544" t="s">
        <v>1977</v>
      </c>
      <c r="H1544" t="s">
        <v>1979</v>
      </c>
      <c r="I1544" t="s">
        <v>3516</v>
      </c>
      <c r="J1544" t="s">
        <v>3542</v>
      </c>
      <c r="K1544" t="s">
        <v>3545</v>
      </c>
      <c r="L1544" t="s">
        <v>3563</v>
      </c>
      <c r="M1544" t="s">
        <v>3576</v>
      </c>
      <c r="N1544" t="s">
        <v>174</v>
      </c>
      <c r="O1544" t="s">
        <v>3812</v>
      </c>
      <c r="P1544" t="s">
        <v>4315</v>
      </c>
      <c r="Q1544" t="s">
        <v>4319</v>
      </c>
      <c r="R1544" t="s">
        <v>4321</v>
      </c>
      <c r="S1544" t="s">
        <v>5233</v>
      </c>
      <c r="T1544" t="s">
        <v>5441</v>
      </c>
      <c r="U1544" t="s">
        <v>5466</v>
      </c>
      <c r="V1544" t="s">
        <v>5943</v>
      </c>
      <c r="W1544" t="s">
        <v>6686</v>
      </c>
      <c r="AA1544" t="s">
        <v>6697</v>
      </c>
      <c r="AB1544" t="s">
        <v>6697</v>
      </c>
      <c r="AC1544" t="s">
        <v>6697</v>
      </c>
      <c r="AD1544" t="s">
        <v>6697</v>
      </c>
      <c r="AE1544" t="s">
        <v>6698</v>
      </c>
      <c r="AF1544" t="s">
        <v>6697</v>
      </c>
      <c r="AG1544" t="s">
        <v>6697</v>
      </c>
      <c r="AH1544" t="s">
        <v>6697</v>
      </c>
      <c r="AI1544" t="s">
        <v>6697</v>
      </c>
      <c r="AJ1544" t="s">
        <v>6698</v>
      </c>
      <c r="AK1544" t="s">
        <v>6697</v>
      </c>
      <c r="AL1544" t="s">
        <v>6697</v>
      </c>
      <c r="AM1544" t="s">
        <v>6697</v>
      </c>
      <c r="AN1544" t="s">
        <v>6700</v>
      </c>
      <c r="AO1544" t="s">
        <v>6697</v>
      </c>
      <c r="AP1544" t="s">
        <v>6697</v>
      </c>
      <c r="AQ1544" t="s">
        <v>6697</v>
      </c>
      <c r="AR1544" t="s">
        <v>6697</v>
      </c>
      <c r="AS1544" t="s">
        <v>6697</v>
      </c>
      <c r="AT1544">
        <v>3</v>
      </c>
      <c r="AU1544" t="s">
        <v>6697</v>
      </c>
      <c r="AV1544" t="s">
        <v>6703</v>
      </c>
      <c r="AW1544">
        <v>65535</v>
      </c>
      <c r="AX1544" t="s">
        <v>6703</v>
      </c>
      <c r="AY1544" t="s">
        <v>6697</v>
      </c>
      <c r="BA1544" t="s">
        <v>6697</v>
      </c>
    </row>
    <row r="1545" spans="1:53">
      <c r="A1545" t="s">
        <v>807</v>
      </c>
      <c r="B1545" t="s">
        <v>718</v>
      </c>
      <c r="C1545" t="s">
        <v>1327</v>
      </c>
      <c r="D1545" t="s">
        <v>1969</v>
      </c>
      <c r="E1545" t="s">
        <v>1974</v>
      </c>
      <c r="F1545">
        <v>0</v>
      </c>
      <c r="G1545" t="s">
        <v>1977</v>
      </c>
      <c r="H1545" t="s">
        <v>1979</v>
      </c>
      <c r="I1545" t="s">
        <v>3517</v>
      </c>
      <c r="J1545" t="s">
        <v>3542</v>
      </c>
      <c r="K1545" t="s">
        <v>3545</v>
      </c>
      <c r="L1545" t="s">
        <v>3563</v>
      </c>
      <c r="M1545" t="s">
        <v>3975</v>
      </c>
      <c r="N1545" t="s">
        <v>174</v>
      </c>
      <c r="O1545" t="s">
        <v>4312</v>
      </c>
      <c r="P1545" t="s">
        <v>4315</v>
      </c>
      <c r="Q1545" t="s">
        <v>4319</v>
      </c>
      <c r="R1545" t="s">
        <v>4321</v>
      </c>
      <c r="S1545" t="s">
        <v>5414</v>
      </c>
      <c r="T1545" t="s">
        <v>5437</v>
      </c>
      <c r="U1545" t="s">
        <v>5440</v>
      </c>
      <c r="V1545" t="s">
        <v>5944</v>
      </c>
      <c r="W1545" t="s">
        <v>5761</v>
      </c>
      <c r="AA1545" t="s">
        <v>6697</v>
      </c>
      <c r="AB1545" t="s">
        <v>6697</v>
      </c>
      <c r="AC1545" t="s">
        <v>6697</v>
      </c>
      <c r="AD1545" t="s">
        <v>6697</v>
      </c>
      <c r="AE1545" t="s">
        <v>6697</v>
      </c>
      <c r="AF1545" t="s">
        <v>6697</v>
      </c>
      <c r="AG1545" t="s">
        <v>6697</v>
      </c>
      <c r="AH1545" t="s">
        <v>6697</v>
      </c>
      <c r="AI1545" t="s">
        <v>6697</v>
      </c>
      <c r="AJ1545" t="s">
        <v>6697</v>
      </c>
      <c r="AK1545" t="s">
        <v>6697</v>
      </c>
      <c r="AL1545" t="s">
        <v>6697</v>
      </c>
      <c r="AM1545" t="s">
        <v>6697</v>
      </c>
      <c r="AN1545" t="s">
        <v>6700</v>
      </c>
      <c r="AO1545" t="s">
        <v>6697</v>
      </c>
      <c r="AP1545" t="s">
        <v>6697</v>
      </c>
      <c r="AQ1545" t="s">
        <v>6697</v>
      </c>
      <c r="AR1545" t="s">
        <v>6697</v>
      </c>
      <c r="AS1545" t="s">
        <v>6697</v>
      </c>
      <c r="AT1545">
        <v>0</v>
      </c>
      <c r="AU1545" t="s">
        <v>6697</v>
      </c>
      <c r="AV1545" t="s">
        <v>6697</v>
      </c>
      <c r="AW1545">
        <v>2</v>
      </c>
      <c r="AX1545" t="s">
        <v>6697</v>
      </c>
      <c r="AY1545" t="s">
        <v>6697</v>
      </c>
      <c r="BA1545" t="s">
        <v>6697</v>
      </c>
    </row>
    <row r="1546" spans="1:53">
      <c r="A1546" t="s">
        <v>808</v>
      </c>
      <c r="B1546" t="s">
        <v>1174</v>
      </c>
      <c r="C1546" t="s">
        <v>1327</v>
      </c>
      <c r="D1546" t="s">
        <v>1696</v>
      </c>
      <c r="E1546" t="s">
        <v>1974</v>
      </c>
      <c r="F1546">
        <v>0</v>
      </c>
      <c r="G1546" t="s">
        <v>1977</v>
      </c>
      <c r="H1546" t="s">
        <v>1979</v>
      </c>
      <c r="I1546" t="s">
        <v>3518</v>
      </c>
      <c r="J1546" t="s">
        <v>3542</v>
      </c>
      <c r="K1546" t="s">
        <v>3545</v>
      </c>
      <c r="L1546" t="s">
        <v>3563</v>
      </c>
      <c r="M1546" t="s">
        <v>3985</v>
      </c>
      <c r="N1546" t="s">
        <v>174</v>
      </c>
      <c r="O1546" t="s">
        <v>4301</v>
      </c>
      <c r="P1546" t="s">
        <v>4315</v>
      </c>
      <c r="Q1546" t="s">
        <v>4319</v>
      </c>
      <c r="R1546" t="s">
        <v>4321</v>
      </c>
      <c r="S1546" t="s">
        <v>5415</v>
      </c>
      <c r="T1546" t="s">
        <v>5440</v>
      </c>
      <c r="U1546" t="s">
        <v>5440</v>
      </c>
      <c r="V1546" t="s">
        <v>5945</v>
      </c>
      <c r="W1546" t="s">
        <v>6687</v>
      </c>
      <c r="AA1546" t="s">
        <v>6697</v>
      </c>
      <c r="AB1546" t="s">
        <v>6697</v>
      </c>
      <c r="AC1546" t="s">
        <v>6697</v>
      </c>
      <c r="AD1546" t="s">
        <v>6697</v>
      </c>
      <c r="AE1546" t="s">
        <v>6697</v>
      </c>
      <c r="AF1546" t="s">
        <v>6697</v>
      </c>
      <c r="AG1546" t="s">
        <v>6697</v>
      </c>
      <c r="AH1546" t="s">
        <v>6697</v>
      </c>
      <c r="AI1546" t="s">
        <v>6697</v>
      </c>
      <c r="AJ1546" t="s">
        <v>6697</v>
      </c>
      <c r="AK1546" t="s">
        <v>6697</v>
      </c>
      <c r="AL1546" t="s">
        <v>6697</v>
      </c>
      <c r="AM1546" t="s">
        <v>6697</v>
      </c>
      <c r="AN1546" t="s">
        <v>6700</v>
      </c>
      <c r="AO1546" t="s">
        <v>6697</v>
      </c>
      <c r="AP1546" t="s">
        <v>6697</v>
      </c>
      <c r="AQ1546" t="s">
        <v>6697</v>
      </c>
      <c r="AR1546" t="s">
        <v>6697</v>
      </c>
      <c r="AS1546" t="s">
        <v>6697</v>
      </c>
      <c r="AT1546">
        <v>0</v>
      </c>
      <c r="AU1546" t="s">
        <v>6697</v>
      </c>
      <c r="AV1546" t="s">
        <v>6697</v>
      </c>
      <c r="AW1546">
        <v>0</v>
      </c>
      <c r="AX1546" t="s">
        <v>6697</v>
      </c>
      <c r="AY1546" t="s">
        <v>6697</v>
      </c>
      <c r="BA1546" t="s">
        <v>6697</v>
      </c>
    </row>
    <row r="1547" spans="1:53">
      <c r="A1547" t="s">
        <v>809</v>
      </c>
      <c r="B1547" t="s">
        <v>918</v>
      </c>
      <c r="C1547" t="s">
        <v>1327</v>
      </c>
      <c r="D1547" t="s">
        <v>1970</v>
      </c>
      <c r="E1547" t="s">
        <v>1974</v>
      </c>
      <c r="F1547">
        <v>10</v>
      </c>
      <c r="G1547" t="s">
        <v>1977</v>
      </c>
      <c r="H1547" t="s">
        <v>1979</v>
      </c>
      <c r="I1547" t="s">
        <v>3519</v>
      </c>
      <c r="J1547" t="s">
        <v>3542</v>
      </c>
      <c r="K1547" t="s">
        <v>3545</v>
      </c>
      <c r="L1547" t="s">
        <v>3563</v>
      </c>
      <c r="M1547" t="s">
        <v>4051</v>
      </c>
      <c r="N1547" t="s">
        <v>174</v>
      </c>
      <c r="O1547" t="s">
        <v>3576</v>
      </c>
      <c r="P1547" t="s">
        <v>4315</v>
      </c>
      <c r="Q1547" t="s">
        <v>4319</v>
      </c>
      <c r="R1547" t="s">
        <v>4321</v>
      </c>
      <c r="S1547" t="s">
        <v>5416</v>
      </c>
      <c r="T1547" t="s">
        <v>5439</v>
      </c>
      <c r="U1547" t="s">
        <v>4324</v>
      </c>
      <c r="V1547" t="s">
        <v>5787</v>
      </c>
      <c r="W1547" t="s">
        <v>6680</v>
      </c>
      <c r="AA1547" t="s">
        <v>6697</v>
      </c>
      <c r="AB1547" t="s">
        <v>6697</v>
      </c>
      <c r="AC1547" t="s">
        <v>6697</v>
      </c>
      <c r="AD1547" t="s">
        <v>6697</v>
      </c>
      <c r="AE1547" t="s">
        <v>6698</v>
      </c>
      <c r="AF1547" t="s">
        <v>6697</v>
      </c>
      <c r="AG1547" t="s">
        <v>6697</v>
      </c>
      <c r="AH1547" t="s">
        <v>6697</v>
      </c>
      <c r="AI1547" t="s">
        <v>6697</v>
      </c>
      <c r="AJ1547" t="s">
        <v>6697</v>
      </c>
      <c r="AK1547" t="s">
        <v>6697</v>
      </c>
      <c r="AL1547" t="s">
        <v>6697</v>
      </c>
      <c r="AM1547" t="s">
        <v>6697</v>
      </c>
      <c r="AN1547" t="s">
        <v>6700</v>
      </c>
      <c r="AO1547" t="s">
        <v>6697</v>
      </c>
      <c r="AP1547" t="s">
        <v>6697</v>
      </c>
      <c r="AQ1547" t="s">
        <v>6697</v>
      </c>
      <c r="AR1547" t="s">
        <v>6697</v>
      </c>
      <c r="AS1547" t="s">
        <v>6697</v>
      </c>
      <c r="AT1547">
        <v>0</v>
      </c>
      <c r="AU1547" t="s">
        <v>6697</v>
      </c>
      <c r="AV1547" t="s">
        <v>6697</v>
      </c>
      <c r="AW1547">
        <v>101</v>
      </c>
      <c r="AX1547" t="s">
        <v>6697</v>
      </c>
      <c r="AY1547" t="s">
        <v>6697</v>
      </c>
      <c r="BA1547" t="s">
        <v>6697</v>
      </c>
    </row>
    <row r="1548" spans="1:53">
      <c r="A1548" t="s">
        <v>809</v>
      </c>
      <c r="B1548" t="s">
        <v>918</v>
      </c>
      <c r="C1548" t="s">
        <v>1656</v>
      </c>
      <c r="D1548" t="s">
        <v>174</v>
      </c>
      <c r="E1548" t="s">
        <v>1974</v>
      </c>
      <c r="F1548">
        <v>20</v>
      </c>
      <c r="G1548" t="s">
        <v>1977</v>
      </c>
      <c r="H1548" t="s">
        <v>1979</v>
      </c>
      <c r="I1548" t="s">
        <v>3520</v>
      </c>
      <c r="J1548" t="s">
        <v>3542</v>
      </c>
      <c r="K1548" t="s">
        <v>3545</v>
      </c>
      <c r="L1548" t="s">
        <v>3563</v>
      </c>
      <c r="M1548" t="s">
        <v>4051</v>
      </c>
      <c r="N1548" t="s">
        <v>174</v>
      </c>
      <c r="O1548" t="s">
        <v>3576</v>
      </c>
      <c r="P1548" t="s">
        <v>4315</v>
      </c>
      <c r="Q1548" t="s">
        <v>4319</v>
      </c>
      <c r="R1548" t="s">
        <v>4321</v>
      </c>
      <c r="S1548" t="s">
        <v>5417</v>
      </c>
      <c r="T1548" t="s">
        <v>5441</v>
      </c>
      <c r="U1548" t="s">
        <v>5453</v>
      </c>
      <c r="V1548" t="s">
        <v>5946</v>
      </c>
      <c r="W1548" t="s">
        <v>6607</v>
      </c>
      <c r="AA1548" t="s">
        <v>6697</v>
      </c>
      <c r="AB1548" t="s">
        <v>6697</v>
      </c>
      <c r="AC1548" t="s">
        <v>6697</v>
      </c>
      <c r="AD1548" t="s">
        <v>6697</v>
      </c>
      <c r="AE1548" t="s">
        <v>6698</v>
      </c>
      <c r="AF1548" t="s">
        <v>6697</v>
      </c>
      <c r="AG1548" t="s">
        <v>6697</v>
      </c>
      <c r="AH1548" t="s">
        <v>6697</v>
      </c>
      <c r="AI1548" t="s">
        <v>6697</v>
      </c>
      <c r="AJ1548" t="s">
        <v>6698</v>
      </c>
      <c r="AK1548" t="s">
        <v>6697</v>
      </c>
      <c r="AL1548" t="s">
        <v>6697</v>
      </c>
      <c r="AM1548" t="s">
        <v>6697</v>
      </c>
      <c r="AN1548" t="s">
        <v>6700</v>
      </c>
      <c r="AO1548" t="s">
        <v>6697</v>
      </c>
      <c r="AP1548" t="s">
        <v>6697</v>
      </c>
      <c r="AQ1548" t="s">
        <v>6697</v>
      </c>
      <c r="AR1548" t="s">
        <v>6697</v>
      </c>
      <c r="AS1548" t="s">
        <v>6697</v>
      </c>
      <c r="AT1548">
        <v>8</v>
      </c>
      <c r="AU1548" t="s">
        <v>6697</v>
      </c>
      <c r="AV1548" t="s">
        <v>6703</v>
      </c>
      <c r="AW1548">
        <v>65535</v>
      </c>
      <c r="AX1548" t="s">
        <v>6703</v>
      </c>
      <c r="AY1548" t="s">
        <v>6697</v>
      </c>
      <c r="BA1548" t="s">
        <v>6697</v>
      </c>
    </row>
    <row r="1549" spans="1:53">
      <c r="A1549" t="s">
        <v>810</v>
      </c>
      <c r="B1549" t="s">
        <v>1285</v>
      </c>
      <c r="C1549" t="s">
        <v>1327</v>
      </c>
      <c r="D1549" t="s">
        <v>1970</v>
      </c>
      <c r="E1549" t="s">
        <v>1974</v>
      </c>
      <c r="F1549">
        <v>10</v>
      </c>
      <c r="G1549" t="s">
        <v>1977</v>
      </c>
      <c r="H1549" t="s">
        <v>1979</v>
      </c>
      <c r="I1549" t="s">
        <v>3521</v>
      </c>
      <c r="J1549" t="s">
        <v>3542</v>
      </c>
      <c r="K1549" t="s">
        <v>3545</v>
      </c>
      <c r="L1549" t="s">
        <v>3563</v>
      </c>
      <c r="M1549" t="s">
        <v>4049</v>
      </c>
      <c r="N1549" t="s">
        <v>174</v>
      </c>
      <c r="O1549" t="s">
        <v>3576</v>
      </c>
      <c r="P1549" t="s">
        <v>4315</v>
      </c>
      <c r="Q1549" t="s">
        <v>4319</v>
      </c>
      <c r="R1549" t="s">
        <v>4321</v>
      </c>
      <c r="S1549" t="s">
        <v>5418</v>
      </c>
      <c r="T1549" t="s">
        <v>5439</v>
      </c>
      <c r="U1549" t="s">
        <v>4324</v>
      </c>
      <c r="V1549" t="s">
        <v>5947</v>
      </c>
      <c r="W1549" t="s">
        <v>6688</v>
      </c>
      <c r="AA1549" t="s">
        <v>6697</v>
      </c>
      <c r="AB1549" t="s">
        <v>6697</v>
      </c>
      <c r="AC1549" t="s">
        <v>6697</v>
      </c>
      <c r="AD1549" t="s">
        <v>6697</v>
      </c>
      <c r="AE1549" t="s">
        <v>6698</v>
      </c>
      <c r="AF1549" t="s">
        <v>6697</v>
      </c>
      <c r="AG1549" t="s">
        <v>6697</v>
      </c>
      <c r="AH1549" t="s">
        <v>6697</v>
      </c>
      <c r="AI1549" t="s">
        <v>6697</v>
      </c>
      <c r="AJ1549" t="s">
        <v>6697</v>
      </c>
      <c r="AK1549" t="s">
        <v>6697</v>
      </c>
      <c r="AL1549" t="s">
        <v>6697</v>
      </c>
      <c r="AM1549" t="s">
        <v>6697</v>
      </c>
      <c r="AN1549" t="s">
        <v>6700</v>
      </c>
      <c r="AO1549" t="s">
        <v>6697</v>
      </c>
      <c r="AP1549" t="s">
        <v>6697</v>
      </c>
      <c r="AQ1549" t="s">
        <v>6697</v>
      </c>
      <c r="AR1549" t="s">
        <v>6697</v>
      </c>
      <c r="AS1549" t="s">
        <v>6697</v>
      </c>
      <c r="AT1549">
        <v>0</v>
      </c>
      <c r="AU1549" t="s">
        <v>6697</v>
      </c>
      <c r="AV1549" t="s">
        <v>6697</v>
      </c>
      <c r="AW1549">
        <v>101</v>
      </c>
      <c r="AX1549" t="s">
        <v>6697</v>
      </c>
      <c r="AY1549" t="s">
        <v>6697</v>
      </c>
      <c r="BA1549" t="s">
        <v>6697</v>
      </c>
    </row>
    <row r="1550" spans="1:53">
      <c r="A1550" t="s">
        <v>810</v>
      </c>
      <c r="B1550" t="s">
        <v>1285</v>
      </c>
      <c r="C1550" t="s">
        <v>1657</v>
      </c>
      <c r="D1550" t="s">
        <v>174</v>
      </c>
      <c r="E1550" t="s">
        <v>1974</v>
      </c>
      <c r="F1550">
        <v>20</v>
      </c>
      <c r="G1550" t="s">
        <v>1977</v>
      </c>
      <c r="H1550" t="s">
        <v>1979</v>
      </c>
      <c r="I1550" t="s">
        <v>3522</v>
      </c>
      <c r="J1550" t="s">
        <v>3542</v>
      </c>
      <c r="K1550" t="s">
        <v>3545</v>
      </c>
      <c r="L1550" t="s">
        <v>3563</v>
      </c>
      <c r="M1550" t="s">
        <v>4049</v>
      </c>
      <c r="N1550" t="s">
        <v>174</v>
      </c>
      <c r="O1550" t="s">
        <v>3576</v>
      </c>
      <c r="P1550" t="s">
        <v>4315</v>
      </c>
      <c r="Q1550" t="s">
        <v>4319</v>
      </c>
      <c r="R1550" t="s">
        <v>4321</v>
      </c>
      <c r="S1550" t="s">
        <v>5419</v>
      </c>
      <c r="T1550" t="s">
        <v>5439</v>
      </c>
      <c r="U1550" t="s">
        <v>4324</v>
      </c>
      <c r="V1550" t="s">
        <v>5939</v>
      </c>
      <c r="W1550" t="s">
        <v>6688</v>
      </c>
      <c r="AA1550" t="s">
        <v>6697</v>
      </c>
      <c r="AB1550" t="s">
        <v>6697</v>
      </c>
      <c r="AC1550" t="s">
        <v>6697</v>
      </c>
      <c r="AD1550" t="s">
        <v>6697</v>
      </c>
      <c r="AE1550" t="s">
        <v>6698</v>
      </c>
      <c r="AF1550" t="s">
        <v>6697</v>
      </c>
      <c r="AG1550" t="s">
        <v>6697</v>
      </c>
      <c r="AH1550" t="s">
        <v>6697</v>
      </c>
      <c r="AI1550" t="s">
        <v>6697</v>
      </c>
      <c r="AJ1550" t="s">
        <v>6698</v>
      </c>
      <c r="AK1550" t="s">
        <v>6697</v>
      </c>
      <c r="AL1550" t="s">
        <v>6697</v>
      </c>
      <c r="AM1550" t="s">
        <v>6697</v>
      </c>
      <c r="AN1550" t="s">
        <v>6700</v>
      </c>
      <c r="AO1550" t="s">
        <v>6697</v>
      </c>
      <c r="AP1550" t="s">
        <v>6697</v>
      </c>
      <c r="AQ1550" t="s">
        <v>6697</v>
      </c>
      <c r="AR1550" t="s">
        <v>6697</v>
      </c>
      <c r="AS1550" t="s">
        <v>6697</v>
      </c>
      <c r="AT1550">
        <v>8</v>
      </c>
      <c r="AU1550" t="s">
        <v>6697</v>
      </c>
      <c r="AV1550" t="s">
        <v>6703</v>
      </c>
      <c r="AW1550">
        <v>65535</v>
      </c>
      <c r="AX1550" t="s">
        <v>6703</v>
      </c>
      <c r="AY1550" t="s">
        <v>6697</v>
      </c>
      <c r="BA1550" t="s">
        <v>6697</v>
      </c>
    </row>
    <row r="1551" spans="1:53">
      <c r="A1551" t="s">
        <v>811</v>
      </c>
      <c r="B1551" t="s">
        <v>1317</v>
      </c>
      <c r="C1551" t="s">
        <v>1327</v>
      </c>
      <c r="D1551" t="s">
        <v>1971</v>
      </c>
      <c r="E1551" t="s">
        <v>1974</v>
      </c>
      <c r="F1551">
        <v>0</v>
      </c>
      <c r="G1551" t="s">
        <v>1977</v>
      </c>
      <c r="H1551" t="s">
        <v>1979</v>
      </c>
      <c r="I1551" t="s">
        <v>3523</v>
      </c>
      <c r="J1551" t="s">
        <v>3542</v>
      </c>
      <c r="K1551" t="s">
        <v>3545</v>
      </c>
      <c r="L1551" t="s">
        <v>3563</v>
      </c>
      <c r="M1551" t="s">
        <v>4052</v>
      </c>
      <c r="N1551" t="s">
        <v>174</v>
      </c>
      <c r="O1551" t="s">
        <v>3967</v>
      </c>
      <c r="P1551" t="s">
        <v>4315</v>
      </c>
      <c r="Q1551" t="s">
        <v>4319</v>
      </c>
      <c r="R1551" t="s">
        <v>4321</v>
      </c>
      <c r="S1551" t="s">
        <v>5420</v>
      </c>
      <c r="T1551" t="s">
        <v>5439</v>
      </c>
      <c r="U1551" t="s">
        <v>4324</v>
      </c>
      <c r="V1551" t="s">
        <v>5948</v>
      </c>
      <c r="W1551" t="s">
        <v>6689</v>
      </c>
      <c r="AA1551" t="s">
        <v>6697</v>
      </c>
      <c r="AB1551" t="s">
        <v>6697</v>
      </c>
      <c r="AC1551" t="s">
        <v>6697</v>
      </c>
      <c r="AD1551" t="s">
        <v>6697</v>
      </c>
      <c r="AE1551" t="s">
        <v>6697</v>
      </c>
      <c r="AF1551" t="s">
        <v>6697</v>
      </c>
      <c r="AG1551" t="s">
        <v>6697</v>
      </c>
      <c r="AH1551" t="s">
        <v>6697</v>
      </c>
      <c r="AI1551" t="s">
        <v>6697</v>
      </c>
      <c r="AJ1551" t="s">
        <v>6697</v>
      </c>
      <c r="AK1551" t="s">
        <v>6697</v>
      </c>
      <c r="AL1551" t="s">
        <v>6697</v>
      </c>
      <c r="AM1551" t="s">
        <v>6697</v>
      </c>
      <c r="AN1551" t="s">
        <v>6700</v>
      </c>
      <c r="AO1551" t="s">
        <v>6697</v>
      </c>
      <c r="AP1551" t="s">
        <v>6697</v>
      </c>
      <c r="AQ1551" t="s">
        <v>6697</v>
      </c>
      <c r="AR1551" t="s">
        <v>6697</v>
      </c>
      <c r="AS1551" t="s">
        <v>6697</v>
      </c>
      <c r="AT1551">
        <v>0</v>
      </c>
      <c r="AU1551" t="s">
        <v>6697</v>
      </c>
      <c r="AV1551" t="s">
        <v>6697</v>
      </c>
      <c r="AW1551">
        <v>3</v>
      </c>
      <c r="AX1551" t="s">
        <v>6697</v>
      </c>
      <c r="AY1551" t="s">
        <v>6697</v>
      </c>
      <c r="BA1551" t="s">
        <v>6697</v>
      </c>
    </row>
    <row r="1552" spans="1:53">
      <c r="A1552" t="s">
        <v>812</v>
      </c>
      <c r="B1552" t="s">
        <v>1318</v>
      </c>
      <c r="C1552" t="s">
        <v>1595</v>
      </c>
      <c r="D1552" t="s">
        <v>174</v>
      </c>
      <c r="E1552" t="s">
        <v>1974</v>
      </c>
      <c r="F1552">
        <v>15</v>
      </c>
      <c r="G1552" t="s">
        <v>1977</v>
      </c>
      <c r="H1552" t="s">
        <v>1979</v>
      </c>
      <c r="I1552" t="s">
        <v>3524</v>
      </c>
      <c r="J1552" t="s">
        <v>3542</v>
      </c>
      <c r="K1552" t="s">
        <v>3545</v>
      </c>
      <c r="L1552" t="s">
        <v>3563</v>
      </c>
      <c r="M1552" t="s">
        <v>3576</v>
      </c>
      <c r="N1552" t="s">
        <v>174</v>
      </c>
      <c r="O1552" t="s">
        <v>3990</v>
      </c>
      <c r="P1552" t="s">
        <v>4315</v>
      </c>
      <c r="Q1552" t="s">
        <v>4319</v>
      </c>
      <c r="R1552" t="s">
        <v>4321</v>
      </c>
      <c r="S1552" t="s">
        <v>5421</v>
      </c>
      <c r="T1552" t="s">
        <v>5440</v>
      </c>
      <c r="U1552" t="s">
        <v>5484</v>
      </c>
      <c r="V1552" t="s">
        <v>5896</v>
      </c>
      <c r="W1552" t="s">
        <v>6607</v>
      </c>
      <c r="AA1552" t="s">
        <v>6697</v>
      </c>
      <c r="AB1552" t="s">
        <v>6697</v>
      </c>
      <c r="AC1552" t="s">
        <v>6697</v>
      </c>
      <c r="AD1552" t="s">
        <v>6697</v>
      </c>
      <c r="AE1552" t="s">
        <v>6697</v>
      </c>
      <c r="AF1552" t="s">
        <v>6697</v>
      </c>
      <c r="AG1552" t="s">
        <v>6697</v>
      </c>
      <c r="AH1552" t="s">
        <v>6697</v>
      </c>
      <c r="AI1552" t="s">
        <v>6697</v>
      </c>
      <c r="AJ1552" t="s">
        <v>6698</v>
      </c>
      <c r="AK1552" t="s">
        <v>6699</v>
      </c>
      <c r="AL1552" t="s">
        <v>6697</v>
      </c>
      <c r="AM1552" t="s">
        <v>6697</v>
      </c>
      <c r="AN1552" t="s">
        <v>6700</v>
      </c>
      <c r="AO1552" t="s">
        <v>6697</v>
      </c>
      <c r="AP1552" t="s">
        <v>6697</v>
      </c>
      <c r="AQ1552" t="s">
        <v>6697</v>
      </c>
      <c r="AR1552" t="s">
        <v>6697</v>
      </c>
      <c r="AS1552" t="s">
        <v>6697</v>
      </c>
      <c r="AT1552">
        <v>3</v>
      </c>
      <c r="AU1552" t="s">
        <v>6697</v>
      </c>
      <c r="AV1552" t="s">
        <v>6703</v>
      </c>
      <c r="AW1552">
        <v>65535</v>
      </c>
      <c r="AX1552" t="s">
        <v>6703</v>
      </c>
      <c r="AY1552" t="s">
        <v>6697</v>
      </c>
      <c r="AZ1552" t="s">
        <v>6710</v>
      </c>
      <c r="BA1552" t="s">
        <v>6698</v>
      </c>
    </row>
    <row r="1553" spans="1:53">
      <c r="A1553" t="s">
        <v>813</v>
      </c>
      <c r="B1553" t="s">
        <v>1319</v>
      </c>
      <c r="C1553" t="s">
        <v>1595</v>
      </c>
      <c r="D1553" t="s">
        <v>174</v>
      </c>
      <c r="E1553" t="s">
        <v>1974</v>
      </c>
      <c r="F1553">
        <v>15</v>
      </c>
      <c r="G1553" t="s">
        <v>1977</v>
      </c>
      <c r="H1553" t="s">
        <v>1979</v>
      </c>
      <c r="I1553" t="s">
        <v>3525</v>
      </c>
      <c r="J1553" t="s">
        <v>3542</v>
      </c>
      <c r="K1553" t="s">
        <v>3545</v>
      </c>
      <c r="L1553" t="s">
        <v>3563</v>
      </c>
      <c r="M1553" t="s">
        <v>3576</v>
      </c>
      <c r="N1553" t="s">
        <v>174</v>
      </c>
      <c r="O1553" t="s">
        <v>3988</v>
      </c>
      <c r="P1553" t="s">
        <v>4315</v>
      </c>
      <c r="Q1553" t="s">
        <v>4319</v>
      </c>
      <c r="R1553" t="s">
        <v>4321</v>
      </c>
      <c r="S1553" t="s">
        <v>5422</v>
      </c>
      <c r="T1553" t="s">
        <v>5437</v>
      </c>
      <c r="U1553" t="s">
        <v>5514</v>
      </c>
      <c r="V1553" t="s">
        <v>5896</v>
      </c>
      <c r="W1553" t="s">
        <v>6690</v>
      </c>
      <c r="AA1553" t="s">
        <v>6697</v>
      </c>
      <c r="AB1553" t="s">
        <v>6697</v>
      </c>
      <c r="AC1553" t="s">
        <v>6697</v>
      </c>
      <c r="AD1553" t="s">
        <v>6697</v>
      </c>
      <c r="AE1553" t="s">
        <v>6697</v>
      </c>
      <c r="AF1553" t="s">
        <v>6697</v>
      </c>
      <c r="AG1553" t="s">
        <v>6697</v>
      </c>
      <c r="AH1553" t="s">
        <v>6697</v>
      </c>
      <c r="AI1553" t="s">
        <v>6697</v>
      </c>
      <c r="AJ1553" t="s">
        <v>6698</v>
      </c>
      <c r="AK1553" t="s">
        <v>6699</v>
      </c>
      <c r="AL1553" t="s">
        <v>6697</v>
      </c>
      <c r="AM1553" t="s">
        <v>6697</v>
      </c>
      <c r="AN1553" t="s">
        <v>6700</v>
      </c>
      <c r="AO1553" t="s">
        <v>6697</v>
      </c>
      <c r="AP1553" t="s">
        <v>6697</v>
      </c>
      <c r="AQ1553" t="s">
        <v>6697</v>
      </c>
      <c r="AR1553" t="s">
        <v>6697</v>
      </c>
      <c r="AS1553" t="s">
        <v>6697</v>
      </c>
      <c r="AT1553">
        <v>3</v>
      </c>
      <c r="AU1553" t="s">
        <v>6697</v>
      </c>
      <c r="AV1553" t="s">
        <v>6703</v>
      </c>
      <c r="AW1553">
        <v>65535</v>
      </c>
      <c r="AX1553" t="s">
        <v>6703</v>
      </c>
      <c r="AY1553" t="s">
        <v>6697</v>
      </c>
      <c r="AZ1553" t="s">
        <v>6710</v>
      </c>
      <c r="BA1553" t="s">
        <v>6698</v>
      </c>
    </row>
    <row r="1554" spans="1:53">
      <c r="A1554" t="s">
        <v>133</v>
      </c>
      <c r="B1554" t="s">
        <v>634</v>
      </c>
      <c r="C1554" t="s">
        <v>1327</v>
      </c>
      <c r="D1554" t="s">
        <v>1721</v>
      </c>
      <c r="E1554" t="s">
        <v>1974</v>
      </c>
      <c r="F1554">
        <v>0</v>
      </c>
      <c r="G1554" t="s">
        <v>1977</v>
      </c>
      <c r="H1554" t="s">
        <v>1979</v>
      </c>
      <c r="I1554" t="s">
        <v>3526</v>
      </c>
      <c r="J1554" t="s">
        <v>3542</v>
      </c>
      <c r="K1554" t="s">
        <v>3545</v>
      </c>
      <c r="L1554" t="s">
        <v>3563</v>
      </c>
      <c r="M1554" t="s">
        <v>3971</v>
      </c>
      <c r="N1554" t="s">
        <v>174</v>
      </c>
      <c r="O1554" t="s">
        <v>3979</v>
      </c>
      <c r="P1554" t="s">
        <v>4315</v>
      </c>
      <c r="Q1554" t="s">
        <v>4319</v>
      </c>
      <c r="R1554" t="s">
        <v>4321</v>
      </c>
      <c r="S1554" t="s">
        <v>5423</v>
      </c>
      <c r="T1554" t="s">
        <v>5440</v>
      </c>
      <c r="U1554" t="s">
        <v>5439</v>
      </c>
      <c r="V1554" t="s">
        <v>5949</v>
      </c>
      <c r="W1554" t="s">
        <v>5949</v>
      </c>
      <c r="AA1554" t="s">
        <v>6697</v>
      </c>
      <c r="AB1554" t="s">
        <v>6697</v>
      </c>
      <c r="AC1554" t="s">
        <v>6697</v>
      </c>
      <c r="AD1554" t="s">
        <v>6697</v>
      </c>
      <c r="AE1554" t="s">
        <v>6697</v>
      </c>
      <c r="AF1554" t="s">
        <v>6697</v>
      </c>
      <c r="AG1554" t="s">
        <v>6697</v>
      </c>
      <c r="AH1554" t="s">
        <v>6697</v>
      </c>
      <c r="AI1554" t="s">
        <v>6697</v>
      </c>
      <c r="AJ1554" t="s">
        <v>6697</v>
      </c>
      <c r="AK1554" t="s">
        <v>6697</v>
      </c>
      <c r="AL1554" t="s">
        <v>6697</v>
      </c>
      <c r="AM1554" t="s">
        <v>6697</v>
      </c>
      <c r="AN1554" t="s">
        <v>6700</v>
      </c>
      <c r="AO1554" t="s">
        <v>6697</v>
      </c>
      <c r="AP1554" t="s">
        <v>6697</v>
      </c>
      <c r="AQ1554" t="s">
        <v>6697</v>
      </c>
      <c r="AR1554" t="s">
        <v>6697</v>
      </c>
      <c r="AS1554" t="s">
        <v>6697</v>
      </c>
      <c r="AT1554">
        <v>0</v>
      </c>
      <c r="AU1554" t="s">
        <v>6697</v>
      </c>
      <c r="AV1554" t="s">
        <v>6697</v>
      </c>
      <c r="AW1554">
        <v>2</v>
      </c>
      <c r="AX1554" t="s">
        <v>6697</v>
      </c>
      <c r="AY1554" t="s">
        <v>6697</v>
      </c>
      <c r="BA1554" t="s">
        <v>6697</v>
      </c>
    </row>
    <row r="1555" spans="1:53">
      <c r="A1555" t="s">
        <v>814</v>
      </c>
      <c r="B1555" t="s">
        <v>1320</v>
      </c>
      <c r="C1555" t="s">
        <v>1658</v>
      </c>
      <c r="D1555" t="s">
        <v>1667</v>
      </c>
      <c r="E1555" t="s">
        <v>1974</v>
      </c>
      <c r="F1555">
        <v>0</v>
      </c>
      <c r="G1555" t="s">
        <v>1977</v>
      </c>
      <c r="H1555" t="s">
        <v>1979</v>
      </c>
      <c r="I1555" t="s">
        <v>3527</v>
      </c>
      <c r="J1555" t="s">
        <v>3542</v>
      </c>
      <c r="K1555" t="s">
        <v>3545</v>
      </c>
      <c r="L1555" t="s">
        <v>3563</v>
      </c>
      <c r="M1555" t="s">
        <v>4053</v>
      </c>
      <c r="N1555" t="s">
        <v>174</v>
      </c>
      <c r="O1555" t="s">
        <v>3576</v>
      </c>
      <c r="P1555" t="s">
        <v>4315</v>
      </c>
      <c r="Q1555" t="s">
        <v>4319</v>
      </c>
      <c r="R1555" t="s">
        <v>4321</v>
      </c>
      <c r="S1555" t="s">
        <v>5424</v>
      </c>
      <c r="T1555" t="s">
        <v>5440</v>
      </c>
      <c r="U1555" t="s">
        <v>5440</v>
      </c>
      <c r="V1555" t="s">
        <v>5662</v>
      </c>
      <c r="W1555" t="s">
        <v>5780</v>
      </c>
      <c r="AA1555" t="s">
        <v>6697</v>
      </c>
      <c r="AB1555" t="s">
        <v>6697</v>
      </c>
      <c r="AC1555" t="s">
        <v>6697</v>
      </c>
      <c r="AD1555" t="s">
        <v>6697</v>
      </c>
      <c r="AE1555" t="s">
        <v>6697</v>
      </c>
      <c r="AF1555" t="s">
        <v>6697</v>
      </c>
      <c r="AG1555" t="s">
        <v>6697</v>
      </c>
      <c r="AH1555" t="s">
        <v>6697</v>
      </c>
      <c r="AI1555" t="s">
        <v>6697</v>
      </c>
      <c r="AJ1555" t="s">
        <v>6697</v>
      </c>
      <c r="AK1555" t="s">
        <v>6697</v>
      </c>
      <c r="AL1555" t="s">
        <v>6697</v>
      </c>
      <c r="AM1555" t="s">
        <v>6697</v>
      </c>
      <c r="AN1555" t="s">
        <v>6700</v>
      </c>
      <c r="AO1555" t="s">
        <v>6697</v>
      </c>
      <c r="AP1555" t="s">
        <v>6697</v>
      </c>
      <c r="AQ1555" t="s">
        <v>6697</v>
      </c>
      <c r="AR1555" t="s">
        <v>6697</v>
      </c>
      <c r="AS1555" t="s">
        <v>6697</v>
      </c>
      <c r="AT1555">
        <v>1</v>
      </c>
      <c r="AU1555" t="s">
        <v>6697</v>
      </c>
      <c r="AV1555" t="s">
        <v>6697</v>
      </c>
      <c r="AW1555">
        <v>1</v>
      </c>
      <c r="AX1555" t="s">
        <v>6697</v>
      </c>
      <c r="AY1555" t="s">
        <v>6697</v>
      </c>
      <c r="BA1555" t="s">
        <v>6697</v>
      </c>
    </row>
    <row r="1556" spans="1:53">
      <c r="A1556" t="s">
        <v>814</v>
      </c>
      <c r="B1556" t="s">
        <v>1320</v>
      </c>
      <c r="C1556" t="s">
        <v>1327</v>
      </c>
      <c r="D1556" t="s">
        <v>1696</v>
      </c>
      <c r="E1556" t="s">
        <v>1974</v>
      </c>
      <c r="F1556">
        <v>0</v>
      </c>
      <c r="G1556" t="s">
        <v>1977</v>
      </c>
      <c r="H1556" t="s">
        <v>1979</v>
      </c>
      <c r="I1556" t="s">
        <v>3528</v>
      </c>
      <c r="J1556" t="s">
        <v>3542</v>
      </c>
      <c r="K1556" t="s">
        <v>3545</v>
      </c>
      <c r="L1556" t="s">
        <v>3563</v>
      </c>
      <c r="M1556" t="s">
        <v>4053</v>
      </c>
      <c r="N1556" t="s">
        <v>174</v>
      </c>
      <c r="O1556" t="s">
        <v>3576</v>
      </c>
      <c r="P1556" t="s">
        <v>4315</v>
      </c>
      <c r="Q1556" t="s">
        <v>4319</v>
      </c>
      <c r="R1556" t="s">
        <v>4323</v>
      </c>
      <c r="S1556" t="s">
        <v>5424</v>
      </c>
      <c r="T1556" t="s">
        <v>5439</v>
      </c>
      <c r="U1556" t="s">
        <v>4324</v>
      </c>
      <c r="V1556" t="s">
        <v>5662</v>
      </c>
      <c r="W1556" t="s">
        <v>5780</v>
      </c>
      <c r="AA1556" t="s">
        <v>6697</v>
      </c>
      <c r="AB1556" t="s">
        <v>6697</v>
      </c>
      <c r="AC1556" t="s">
        <v>6697</v>
      </c>
      <c r="AD1556" t="s">
        <v>6697</v>
      </c>
      <c r="AE1556" t="s">
        <v>6697</v>
      </c>
      <c r="AF1556" t="s">
        <v>6697</v>
      </c>
      <c r="AG1556" t="s">
        <v>6697</v>
      </c>
      <c r="AH1556" t="s">
        <v>6697</v>
      </c>
      <c r="AI1556" t="s">
        <v>6697</v>
      </c>
      <c r="AJ1556" t="s">
        <v>6697</v>
      </c>
      <c r="AK1556" t="s">
        <v>6697</v>
      </c>
      <c r="AL1556" t="s">
        <v>6697</v>
      </c>
      <c r="AM1556" t="s">
        <v>6697</v>
      </c>
      <c r="AN1556" t="s">
        <v>6699</v>
      </c>
      <c r="AO1556" t="s">
        <v>6697</v>
      </c>
      <c r="AP1556" t="s">
        <v>6697</v>
      </c>
      <c r="AQ1556" t="s">
        <v>6697</v>
      </c>
      <c r="AR1556" t="s">
        <v>6697</v>
      </c>
      <c r="AS1556" t="s">
        <v>6697</v>
      </c>
      <c r="AT1556">
        <v>0</v>
      </c>
      <c r="AU1556" t="s">
        <v>6697</v>
      </c>
      <c r="AV1556" t="s">
        <v>6697</v>
      </c>
      <c r="AW1556">
        <v>0</v>
      </c>
      <c r="AX1556" t="s">
        <v>6697</v>
      </c>
      <c r="AY1556" t="s">
        <v>6697</v>
      </c>
      <c r="BA1556" t="s">
        <v>6697</v>
      </c>
    </row>
    <row r="1557" spans="1:53">
      <c r="A1557" t="s">
        <v>756</v>
      </c>
      <c r="B1557" t="s">
        <v>1170</v>
      </c>
      <c r="C1557" t="s">
        <v>1327</v>
      </c>
      <c r="D1557" t="s">
        <v>1660</v>
      </c>
      <c r="E1557" t="s">
        <v>1974</v>
      </c>
      <c r="F1557">
        <v>0</v>
      </c>
      <c r="G1557" t="s">
        <v>1977</v>
      </c>
      <c r="H1557" t="s">
        <v>1979</v>
      </c>
      <c r="I1557" t="s">
        <v>3529</v>
      </c>
      <c r="J1557" t="s">
        <v>3542</v>
      </c>
      <c r="K1557" t="s">
        <v>3545</v>
      </c>
      <c r="L1557" t="s">
        <v>3563</v>
      </c>
      <c r="M1557" t="s">
        <v>4019</v>
      </c>
      <c r="N1557" t="s">
        <v>174</v>
      </c>
      <c r="O1557" t="s">
        <v>3576</v>
      </c>
      <c r="P1557" t="s">
        <v>4315</v>
      </c>
      <c r="Q1557" t="s">
        <v>4319</v>
      </c>
      <c r="R1557" t="s">
        <v>4321</v>
      </c>
      <c r="S1557" t="s">
        <v>5425</v>
      </c>
      <c r="T1557" t="s">
        <v>5439</v>
      </c>
      <c r="U1557" t="s">
        <v>4324</v>
      </c>
      <c r="V1557" t="s">
        <v>5780</v>
      </c>
      <c r="W1557" t="s">
        <v>5780</v>
      </c>
      <c r="AA1557" t="s">
        <v>6697</v>
      </c>
      <c r="AB1557" t="s">
        <v>6697</v>
      </c>
      <c r="AC1557" t="s">
        <v>6697</v>
      </c>
      <c r="AD1557" t="s">
        <v>6697</v>
      </c>
      <c r="AE1557" t="s">
        <v>6697</v>
      </c>
      <c r="AF1557" t="s">
        <v>6697</v>
      </c>
      <c r="AG1557" t="s">
        <v>6697</v>
      </c>
      <c r="AH1557" t="s">
        <v>6697</v>
      </c>
      <c r="AI1557" t="s">
        <v>6697</v>
      </c>
      <c r="AJ1557" t="s">
        <v>6697</v>
      </c>
      <c r="AK1557" t="s">
        <v>6697</v>
      </c>
      <c r="AL1557" t="s">
        <v>6697</v>
      </c>
      <c r="AM1557" t="s">
        <v>6697</v>
      </c>
      <c r="AN1557" t="s">
        <v>6700</v>
      </c>
      <c r="AO1557" t="s">
        <v>6697</v>
      </c>
      <c r="AP1557" t="s">
        <v>6697</v>
      </c>
      <c r="AQ1557" t="s">
        <v>6697</v>
      </c>
      <c r="AR1557" t="s">
        <v>6697</v>
      </c>
      <c r="AS1557" t="s">
        <v>6697</v>
      </c>
      <c r="AT1557">
        <v>0</v>
      </c>
      <c r="AU1557" t="s">
        <v>6697</v>
      </c>
      <c r="AV1557" t="s">
        <v>6697</v>
      </c>
      <c r="AW1557">
        <v>1</v>
      </c>
      <c r="AX1557" t="s">
        <v>6697</v>
      </c>
      <c r="AY1557" t="s">
        <v>6697</v>
      </c>
      <c r="BA1557" t="s">
        <v>6697</v>
      </c>
    </row>
    <row r="1558" spans="1:53">
      <c r="A1558" t="s">
        <v>746</v>
      </c>
      <c r="B1558" t="s">
        <v>1192</v>
      </c>
      <c r="C1558" t="s">
        <v>1327</v>
      </c>
      <c r="D1558" t="s">
        <v>1667</v>
      </c>
      <c r="E1558" t="s">
        <v>1974</v>
      </c>
      <c r="F1558">
        <v>0</v>
      </c>
      <c r="G1558" t="s">
        <v>1977</v>
      </c>
      <c r="H1558" t="s">
        <v>1979</v>
      </c>
      <c r="I1558" t="s">
        <v>3530</v>
      </c>
      <c r="J1558" t="s">
        <v>3542</v>
      </c>
      <c r="K1558" t="s">
        <v>3545</v>
      </c>
      <c r="L1558" t="s">
        <v>3563</v>
      </c>
      <c r="M1558" t="s">
        <v>4021</v>
      </c>
      <c r="N1558" t="s">
        <v>174</v>
      </c>
      <c r="O1558" t="s">
        <v>4263</v>
      </c>
      <c r="P1558" t="s">
        <v>4315</v>
      </c>
      <c r="Q1558" t="s">
        <v>4319</v>
      </c>
      <c r="R1558" t="s">
        <v>4321</v>
      </c>
      <c r="S1558" t="s">
        <v>5426</v>
      </c>
      <c r="T1558" t="s">
        <v>5440</v>
      </c>
      <c r="U1558" t="s">
        <v>5439</v>
      </c>
      <c r="V1558" t="s">
        <v>5780</v>
      </c>
      <c r="W1558" t="s">
        <v>5780</v>
      </c>
      <c r="AA1558" t="s">
        <v>6697</v>
      </c>
      <c r="AB1558" t="s">
        <v>6697</v>
      </c>
      <c r="AC1558" t="s">
        <v>6697</v>
      </c>
      <c r="AD1558" t="s">
        <v>6697</v>
      </c>
      <c r="AE1558" t="s">
        <v>6697</v>
      </c>
      <c r="AF1558" t="s">
        <v>6697</v>
      </c>
      <c r="AG1558" t="s">
        <v>6697</v>
      </c>
      <c r="AH1558" t="s">
        <v>6697</v>
      </c>
      <c r="AI1558" t="s">
        <v>6697</v>
      </c>
      <c r="AJ1558" t="s">
        <v>6697</v>
      </c>
      <c r="AK1558" t="s">
        <v>6697</v>
      </c>
      <c r="AL1558" t="s">
        <v>6697</v>
      </c>
      <c r="AM1558" t="s">
        <v>6697</v>
      </c>
      <c r="AN1558" t="s">
        <v>6700</v>
      </c>
      <c r="AO1558" t="s">
        <v>6697</v>
      </c>
      <c r="AP1558" t="s">
        <v>6697</v>
      </c>
      <c r="AQ1558" t="s">
        <v>6697</v>
      </c>
      <c r="AR1558" t="s">
        <v>6697</v>
      </c>
      <c r="AS1558" t="s">
        <v>6697</v>
      </c>
      <c r="AT1558">
        <v>0</v>
      </c>
      <c r="AU1558" t="s">
        <v>6697</v>
      </c>
      <c r="AV1558" t="s">
        <v>6697</v>
      </c>
      <c r="AW1558">
        <v>1</v>
      </c>
      <c r="AX1558" t="s">
        <v>6697</v>
      </c>
      <c r="AY1558" t="s">
        <v>6697</v>
      </c>
      <c r="BA1558" t="s">
        <v>6697</v>
      </c>
    </row>
    <row r="1559" spans="1:53">
      <c r="A1559" t="s">
        <v>773</v>
      </c>
      <c r="B1559" t="s">
        <v>1192</v>
      </c>
      <c r="C1559" t="s">
        <v>1327</v>
      </c>
      <c r="D1559" t="s">
        <v>1667</v>
      </c>
      <c r="E1559" t="s">
        <v>1974</v>
      </c>
      <c r="F1559">
        <v>0</v>
      </c>
      <c r="G1559" t="s">
        <v>1977</v>
      </c>
      <c r="H1559" t="s">
        <v>1979</v>
      </c>
      <c r="I1559" t="s">
        <v>3531</v>
      </c>
      <c r="J1559" t="s">
        <v>3542</v>
      </c>
      <c r="K1559" t="s">
        <v>3545</v>
      </c>
      <c r="L1559" t="s">
        <v>3563</v>
      </c>
      <c r="M1559" t="s">
        <v>3576</v>
      </c>
      <c r="N1559" t="s">
        <v>174</v>
      </c>
      <c r="O1559" t="s">
        <v>4313</v>
      </c>
      <c r="P1559" t="s">
        <v>4315</v>
      </c>
      <c r="Q1559" t="s">
        <v>4319</v>
      </c>
      <c r="R1559" t="s">
        <v>4323</v>
      </c>
      <c r="S1559" t="s">
        <v>5426</v>
      </c>
      <c r="T1559" t="s">
        <v>5439</v>
      </c>
      <c r="U1559" t="s">
        <v>4324</v>
      </c>
      <c r="V1559" t="s">
        <v>5780</v>
      </c>
      <c r="W1559" t="s">
        <v>5780</v>
      </c>
      <c r="AA1559" t="s">
        <v>6697</v>
      </c>
      <c r="AB1559" t="s">
        <v>6697</v>
      </c>
      <c r="AC1559" t="s">
        <v>6697</v>
      </c>
      <c r="AD1559" t="s">
        <v>6697</v>
      </c>
      <c r="AE1559" t="s">
        <v>6697</v>
      </c>
      <c r="AF1559" t="s">
        <v>6697</v>
      </c>
      <c r="AG1559" t="s">
        <v>6697</v>
      </c>
      <c r="AH1559" t="s">
        <v>6697</v>
      </c>
      <c r="AI1559" t="s">
        <v>6697</v>
      </c>
      <c r="AJ1559" t="s">
        <v>6697</v>
      </c>
      <c r="AK1559" t="s">
        <v>6697</v>
      </c>
      <c r="AL1559" t="s">
        <v>6697</v>
      </c>
      <c r="AM1559" t="s">
        <v>6697</v>
      </c>
      <c r="AN1559" t="s">
        <v>6699</v>
      </c>
      <c r="AO1559" t="s">
        <v>6697</v>
      </c>
      <c r="AP1559" t="s">
        <v>6697</v>
      </c>
      <c r="AQ1559" t="s">
        <v>6697</v>
      </c>
      <c r="AR1559" t="s">
        <v>6697</v>
      </c>
      <c r="AS1559" t="s">
        <v>6697</v>
      </c>
      <c r="AT1559">
        <v>0</v>
      </c>
      <c r="AU1559" t="s">
        <v>6697</v>
      </c>
      <c r="AV1559" t="s">
        <v>6697</v>
      </c>
      <c r="AW1559">
        <v>1</v>
      </c>
      <c r="AX1559" t="s">
        <v>6697</v>
      </c>
      <c r="AY1559" t="s">
        <v>6697</v>
      </c>
      <c r="BA1559" t="s">
        <v>6697</v>
      </c>
    </row>
    <row r="1560" spans="1:53">
      <c r="A1560" t="s">
        <v>815</v>
      </c>
      <c r="B1560" t="s">
        <v>1320</v>
      </c>
      <c r="C1560" t="s">
        <v>1327</v>
      </c>
      <c r="D1560" t="s">
        <v>1923</v>
      </c>
      <c r="E1560" t="s">
        <v>1974</v>
      </c>
      <c r="F1560">
        <v>0</v>
      </c>
      <c r="G1560" t="s">
        <v>1977</v>
      </c>
      <c r="H1560" t="s">
        <v>1979</v>
      </c>
      <c r="I1560" t="s">
        <v>3532</v>
      </c>
      <c r="J1560" t="s">
        <v>3542</v>
      </c>
      <c r="K1560" t="s">
        <v>3545</v>
      </c>
      <c r="L1560" t="s">
        <v>3563</v>
      </c>
      <c r="M1560" t="s">
        <v>3597</v>
      </c>
      <c r="N1560" t="s">
        <v>174</v>
      </c>
      <c r="O1560" t="s">
        <v>3576</v>
      </c>
      <c r="P1560" t="s">
        <v>4315</v>
      </c>
      <c r="Q1560" t="s">
        <v>4319</v>
      </c>
      <c r="R1560" t="s">
        <v>4321</v>
      </c>
      <c r="S1560" t="s">
        <v>5427</v>
      </c>
      <c r="T1560" t="s">
        <v>5442</v>
      </c>
      <c r="U1560" t="s">
        <v>5440</v>
      </c>
      <c r="V1560" t="s">
        <v>5780</v>
      </c>
      <c r="W1560" t="s">
        <v>5780</v>
      </c>
      <c r="AA1560" t="s">
        <v>6697</v>
      </c>
      <c r="AB1560" t="s">
        <v>6697</v>
      </c>
      <c r="AC1560" t="s">
        <v>6697</v>
      </c>
      <c r="AD1560" t="s">
        <v>6697</v>
      </c>
      <c r="AE1560" t="s">
        <v>6697</v>
      </c>
      <c r="AF1560" t="s">
        <v>6697</v>
      </c>
      <c r="AG1560" t="s">
        <v>6697</v>
      </c>
      <c r="AH1560" t="s">
        <v>6697</v>
      </c>
      <c r="AI1560" t="s">
        <v>6697</v>
      </c>
      <c r="AJ1560" t="s">
        <v>6697</v>
      </c>
      <c r="AK1560" t="s">
        <v>6697</v>
      </c>
      <c r="AL1560" t="s">
        <v>6697</v>
      </c>
      <c r="AM1560" t="s">
        <v>6697</v>
      </c>
      <c r="AN1560" t="s">
        <v>6700</v>
      </c>
      <c r="AO1560" t="s">
        <v>6697</v>
      </c>
      <c r="AP1560" t="s">
        <v>6697</v>
      </c>
      <c r="AQ1560" t="s">
        <v>6697</v>
      </c>
      <c r="AR1560" t="s">
        <v>6697</v>
      </c>
      <c r="AS1560" t="s">
        <v>6697</v>
      </c>
      <c r="AT1560">
        <v>0</v>
      </c>
      <c r="AU1560" t="s">
        <v>6697</v>
      </c>
      <c r="AV1560" t="s">
        <v>6697</v>
      </c>
      <c r="AW1560">
        <v>3</v>
      </c>
      <c r="AX1560" t="s">
        <v>6697</v>
      </c>
      <c r="AY1560" t="s">
        <v>6697</v>
      </c>
      <c r="BA1560" t="s">
        <v>6697</v>
      </c>
    </row>
    <row r="1561" spans="1:53">
      <c r="A1561" t="s">
        <v>815</v>
      </c>
      <c r="B1561" t="s">
        <v>1320</v>
      </c>
      <c r="C1561" t="s">
        <v>1479</v>
      </c>
      <c r="D1561" t="s">
        <v>174</v>
      </c>
      <c r="E1561" t="s">
        <v>1974</v>
      </c>
      <c r="F1561">
        <v>15</v>
      </c>
      <c r="G1561" t="s">
        <v>1977</v>
      </c>
      <c r="H1561" t="s">
        <v>1979</v>
      </c>
      <c r="I1561" t="s">
        <v>3533</v>
      </c>
      <c r="J1561" t="s">
        <v>3542</v>
      </c>
      <c r="K1561" t="s">
        <v>3545</v>
      </c>
      <c r="L1561" t="s">
        <v>3563</v>
      </c>
      <c r="M1561" t="s">
        <v>3597</v>
      </c>
      <c r="N1561" t="s">
        <v>174</v>
      </c>
      <c r="O1561" t="s">
        <v>3576</v>
      </c>
      <c r="P1561" t="s">
        <v>4315</v>
      </c>
      <c r="Q1561" t="s">
        <v>4319</v>
      </c>
      <c r="R1561" t="s">
        <v>4323</v>
      </c>
      <c r="S1561" t="s">
        <v>5427</v>
      </c>
      <c r="T1561" t="s">
        <v>5439</v>
      </c>
      <c r="U1561" t="s">
        <v>4324</v>
      </c>
      <c r="V1561" t="s">
        <v>5780</v>
      </c>
      <c r="W1561" t="s">
        <v>5780</v>
      </c>
      <c r="AA1561" t="s">
        <v>6697</v>
      </c>
      <c r="AB1561" t="s">
        <v>6697</v>
      </c>
      <c r="AC1561" t="s">
        <v>6697</v>
      </c>
      <c r="AD1561" t="s">
        <v>6697</v>
      </c>
      <c r="AE1561" t="s">
        <v>6697</v>
      </c>
      <c r="AF1561" t="s">
        <v>6697</v>
      </c>
      <c r="AG1561" t="s">
        <v>6697</v>
      </c>
      <c r="AH1561" t="s">
        <v>6697</v>
      </c>
      <c r="AI1561" t="s">
        <v>6697</v>
      </c>
      <c r="AJ1561" t="s">
        <v>6698</v>
      </c>
      <c r="AK1561" t="s">
        <v>6699</v>
      </c>
      <c r="AL1561" t="s">
        <v>6697</v>
      </c>
      <c r="AM1561" t="s">
        <v>6697</v>
      </c>
      <c r="AN1561" t="s">
        <v>6699</v>
      </c>
      <c r="AO1561" t="s">
        <v>6697</v>
      </c>
      <c r="AP1561" t="s">
        <v>6697</v>
      </c>
      <c r="AQ1561" t="s">
        <v>6697</v>
      </c>
      <c r="AR1561" t="s">
        <v>6697</v>
      </c>
      <c r="AS1561" t="s">
        <v>6697</v>
      </c>
      <c r="AT1561">
        <v>2</v>
      </c>
      <c r="AU1561" t="s">
        <v>6697</v>
      </c>
      <c r="AV1561" t="s">
        <v>6703</v>
      </c>
      <c r="AW1561">
        <v>65535</v>
      </c>
      <c r="AX1561" t="s">
        <v>6703</v>
      </c>
      <c r="AY1561" t="s">
        <v>6697</v>
      </c>
      <c r="AZ1561" t="s">
        <v>6706</v>
      </c>
      <c r="BA1561" t="s">
        <v>6698</v>
      </c>
    </row>
    <row r="1562" spans="1:53">
      <c r="A1562" t="s">
        <v>136</v>
      </c>
      <c r="B1562" t="s">
        <v>1321</v>
      </c>
      <c r="C1562" t="s">
        <v>1327</v>
      </c>
      <c r="D1562" t="s">
        <v>1667</v>
      </c>
      <c r="E1562" t="s">
        <v>1974</v>
      </c>
      <c r="F1562">
        <v>0</v>
      </c>
      <c r="G1562" t="s">
        <v>1977</v>
      </c>
      <c r="H1562" t="s">
        <v>1979</v>
      </c>
      <c r="I1562" t="s">
        <v>3534</v>
      </c>
      <c r="J1562" t="s">
        <v>3542</v>
      </c>
      <c r="K1562" t="s">
        <v>3545</v>
      </c>
      <c r="L1562" t="s">
        <v>3563</v>
      </c>
      <c r="M1562" t="s">
        <v>3578</v>
      </c>
      <c r="N1562" t="s">
        <v>174</v>
      </c>
      <c r="O1562" t="s">
        <v>4106</v>
      </c>
      <c r="P1562" t="s">
        <v>4315</v>
      </c>
      <c r="Q1562" t="s">
        <v>4319</v>
      </c>
      <c r="R1562" t="s">
        <v>4321</v>
      </c>
      <c r="S1562" t="s">
        <v>5428</v>
      </c>
      <c r="T1562" t="s">
        <v>5439</v>
      </c>
      <c r="U1562" t="s">
        <v>4324</v>
      </c>
      <c r="V1562" t="s">
        <v>5950</v>
      </c>
      <c r="W1562" t="s">
        <v>5950</v>
      </c>
      <c r="AA1562" t="s">
        <v>6697</v>
      </c>
      <c r="AB1562" t="s">
        <v>6697</v>
      </c>
      <c r="AC1562" t="s">
        <v>6697</v>
      </c>
      <c r="AD1562" t="s">
        <v>6697</v>
      </c>
      <c r="AE1562" t="s">
        <v>6697</v>
      </c>
      <c r="AF1562" t="s">
        <v>6697</v>
      </c>
      <c r="AG1562" t="s">
        <v>6697</v>
      </c>
      <c r="AH1562" t="s">
        <v>6697</v>
      </c>
      <c r="AI1562" t="s">
        <v>6697</v>
      </c>
      <c r="AJ1562" t="s">
        <v>6697</v>
      </c>
      <c r="AK1562" t="s">
        <v>6697</v>
      </c>
      <c r="AL1562" t="s">
        <v>6697</v>
      </c>
      <c r="AM1562" t="s">
        <v>6697</v>
      </c>
      <c r="AN1562" t="s">
        <v>6700</v>
      </c>
      <c r="AO1562" t="s">
        <v>6697</v>
      </c>
      <c r="AP1562" t="s">
        <v>6697</v>
      </c>
      <c r="AQ1562" t="s">
        <v>6697</v>
      </c>
      <c r="AR1562" t="s">
        <v>6697</v>
      </c>
      <c r="AS1562" t="s">
        <v>6697</v>
      </c>
      <c r="AT1562">
        <v>0</v>
      </c>
      <c r="AU1562" t="s">
        <v>6697</v>
      </c>
      <c r="AV1562" t="s">
        <v>6697</v>
      </c>
      <c r="AW1562">
        <v>1</v>
      </c>
      <c r="AX1562" t="s">
        <v>6697</v>
      </c>
      <c r="AY1562" t="s">
        <v>6697</v>
      </c>
      <c r="BA1562" t="s">
        <v>6697</v>
      </c>
    </row>
    <row r="1563" spans="1:53">
      <c r="A1563" t="s">
        <v>136</v>
      </c>
      <c r="B1563" t="s">
        <v>1321</v>
      </c>
      <c r="C1563" t="s">
        <v>1327</v>
      </c>
      <c r="D1563" t="s">
        <v>1667</v>
      </c>
      <c r="E1563" t="s">
        <v>1974</v>
      </c>
      <c r="F1563">
        <v>0</v>
      </c>
      <c r="G1563" t="s">
        <v>1977</v>
      </c>
      <c r="H1563" t="s">
        <v>1979</v>
      </c>
      <c r="I1563" t="s">
        <v>3535</v>
      </c>
      <c r="J1563" t="s">
        <v>3542</v>
      </c>
      <c r="K1563" t="s">
        <v>3545</v>
      </c>
      <c r="L1563" t="s">
        <v>3563</v>
      </c>
      <c r="M1563" t="s">
        <v>3578</v>
      </c>
      <c r="N1563" t="s">
        <v>174</v>
      </c>
      <c r="O1563" t="s">
        <v>4106</v>
      </c>
      <c r="P1563" t="s">
        <v>4315</v>
      </c>
      <c r="Q1563" t="s">
        <v>4319</v>
      </c>
      <c r="R1563" t="s">
        <v>4323</v>
      </c>
      <c r="S1563" t="s">
        <v>5428</v>
      </c>
      <c r="T1563" t="s">
        <v>5439</v>
      </c>
      <c r="U1563" t="s">
        <v>4324</v>
      </c>
      <c r="V1563" t="s">
        <v>5646</v>
      </c>
      <c r="W1563" t="s">
        <v>5646</v>
      </c>
      <c r="AA1563" t="s">
        <v>6697</v>
      </c>
      <c r="AB1563" t="s">
        <v>6697</v>
      </c>
      <c r="AC1563" t="s">
        <v>6697</v>
      </c>
      <c r="AD1563" t="s">
        <v>6697</v>
      </c>
      <c r="AE1563" t="s">
        <v>6697</v>
      </c>
      <c r="AF1563" t="s">
        <v>6697</v>
      </c>
      <c r="AG1563" t="s">
        <v>6697</v>
      </c>
      <c r="AH1563" t="s">
        <v>6697</v>
      </c>
      <c r="AI1563" t="s">
        <v>6697</v>
      </c>
      <c r="AJ1563" t="s">
        <v>6697</v>
      </c>
      <c r="AK1563" t="s">
        <v>6697</v>
      </c>
      <c r="AL1563" t="s">
        <v>6697</v>
      </c>
      <c r="AM1563" t="s">
        <v>6697</v>
      </c>
      <c r="AN1563" t="s">
        <v>6699</v>
      </c>
      <c r="AO1563" t="s">
        <v>6697</v>
      </c>
      <c r="AP1563" t="s">
        <v>6697</v>
      </c>
      <c r="AQ1563" t="s">
        <v>6697</v>
      </c>
      <c r="AR1563" t="s">
        <v>6697</v>
      </c>
      <c r="AS1563" t="s">
        <v>6697</v>
      </c>
      <c r="AT1563">
        <v>0</v>
      </c>
      <c r="AU1563" t="s">
        <v>6697</v>
      </c>
      <c r="AV1563" t="s">
        <v>6697</v>
      </c>
      <c r="AW1563">
        <v>1</v>
      </c>
      <c r="AX1563" t="s">
        <v>6697</v>
      </c>
      <c r="AY1563" t="s">
        <v>6697</v>
      </c>
      <c r="BA1563" t="s">
        <v>6697</v>
      </c>
    </row>
    <row r="1564" spans="1:53">
      <c r="A1564" t="s">
        <v>816</v>
      </c>
      <c r="B1564" t="s">
        <v>816</v>
      </c>
      <c r="C1564" t="s">
        <v>174</v>
      </c>
      <c r="D1564" t="s">
        <v>174</v>
      </c>
      <c r="E1564" t="s">
        <v>1974</v>
      </c>
      <c r="F1564">
        <v>45</v>
      </c>
      <c r="G1564" t="s">
        <v>1978</v>
      </c>
      <c r="H1564" t="s">
        <v>1979</v>
      </c>
      <c r="I1564" t="s">
        <v>26</v>
      </c>
      <c r="J1564" t="s">
        <v>3542</v>
      </c>
      <c r="K1564" t="s">
        <v>3545</v>
      </c>
      <c r="L1564" t="s">
        <v>3563</v>
      </c>
      <c r="M1564" t="s">
        <v>4054</v>
      </c>
      <c r="N1564" t="s">
        <v>174</v>
      </c>
      <c r="O1564" t="s">
        <v>4054</v>
      </c>
      <c r="P1564" t="s">
        <v>4315</v>
      </c>
      <c r="Q1564" t="s">
        <v>4319</v>
      </c>
      <c r="R1564" t="s">
        <v>4322</v>
      </c>
      <c r="S1564" t="s">
        <v>5429</v>
      </c>
      <c r="T1564" t="s">
        <v>5474</v>
      </c>
      <c r="U1564" t="s">
        <v>5464</v>
      </c>
      <c r="V1564" t="s">
        <v>5951</v>
      </c>
      <c r="W1564" t="s">
        <v>6691</v>
      </c>
      <c r="AA1564" t="s">
        <v>6697</v>
      </c>
      <c r="AB1564" t="s">
        <v>6698</v>
      </c>
      <c r="AC1564" t="s">
        <v>6697</v>
      </c>
      <c r="AD1564" t="s">
        <v>6697</v>
      </c>
      <c r="AE1564" t="s">
        <v>6698</v>
      </c>
      <c r="AF1564" t="s">
        <v>6697</v>
      </c>
      <c r="AG1564" t="s">
        <v>6697</v>
      </c>
      <c r="AH1564" t="s">
        <v>6697</v>
      </c>
      <c r="AI1564" t="s">
        <v>6698</v>
      </c>
      <c r="AJ1564" t="s">
        <v>6698</v>
      </c>
      <c r="AK1564" t="s">
        <v>6699</v>
      </c>
      <c r="AL1564" t="s">
        <v>6697</v>
      </c>
      <c r="AM1564" t="s">
        <v>6697</v>
      </c>
      <c r="AN1564" t="s">
        <v>6697</v>
      </c>
      <c r="AO1564" t="s">
        <v>6697</v>
      </c>
      <c r="AP1564" t="s">
        <v>6697</v>
      </c>
      <c r="AQ1564" t="s">
        <v>6697</v>
      </c>
      <c r="AR1564" t="s">
        <v>6697</v>
      </c>
      <c r="AS1564" t="s">
        <v>6703</v>
      </c>
      <c r="AT1564">
        <v>65535</v>
      </c>
      <c r="AU1564" t="s">
        <v>6703</v>
      </c>
      <c r="AV1564" t="s">
        <v>6703</v>
      </c>
      <c r="AW1564">
        <v>65535</v>
      </c>
      <c r="AX1564" t="s">
        <v>6703</v>
      </c>
      <c r="AY1564" t="s">
        <v>6697</v>
      </c>
      <c r="AZ1564" t="s">
        <v>6706</v>
      </c>
      <c r="BA1564" t="s">
        <v>6698</v>
      </c>
    </row>
    <row r="1565" spans="1:53">
      <c r="A1565" t="s">
        <v>817</v>
      </c>
      <c r="B1565" t="s">
        <v>817</v>
      </c>
      <c r="C1565" t="s">
        <v>174</v>
      </c>
      <c r="D1565" t="s">
        <v>174</v>
      </c>
      <c r="E1565" t="s">
        <v>1974</v>
      </c>
      <c r="F1565">
        <v>45</v>
      </c>
      <c r="G1565" t="s">
        <v>1978</v>
      </c>
      <c r="H1565" t="s">
        <v>1979</v>
      </c>
      <c r="I1565" t="s">
        <v>27</v>
      </c>
      <c r="J1565" t="s">
        <v>3542</v>
      </c>
      <c r="K1565" t="s">
        <v>3545</v>
      </c>
      <c r="L1565" t="s">
        <v>3563</v>
      </c>
      <c r="M1565" t="s">
        <v>3970</v>
      </c>
      <c r="N1565" t="s">
        <v>174</v>
      </c>
      <c r="O1565" t="s">
        <v>3970</v>
      </c>
      <c r="P1565" t="s">
        <v>4315</v>
      </c>
      <c r="Q1565" t="s">
        <v>4319</v>
      </c>
      <c r="R1565" t="s">
        <v>4321</v>
      </c>
      <c r="S1565" t="s">
        <v>5430</v>
      </c>
      <c r="T1565" t="s">
        <v>5475</v>
      </c>
      <c r="U1565" t="s">
        <v>5440</v>
      </c>
      <c r="V1565" t="s">
        <v>5828</v>
      </c>
      <c r="W1565" t="s">
        <v>6691</v>
      </c>
      <c r="AA1565" t="s">
        <v>6697</v>
      </c>
      <c r="AB1565" t="s">
        <v>6698</v>
      </c>
      <c r="AC1565" t="s">
        <v>6697</v>
      </c>
      <c r="AD1565" t="s">
        <v>6697</v>
      </c>
      <c r="AE1565" t="s">
        <v>6698</v>
      </c>
      <c r="AF1565" t="s">
        <v>6697</v>
      </c>
      <c r="AG1565" t="s">
        <v>6697</v>
      </c>
      <c r="AH1565" t="s">
        <v>6697</v>
      </c>
      <c r="AI1565" t="s">
        <v>6698</v>
      </c>
      <c r="AJ1565" t="s">
        <v>6698</v>
      </c>
      <c r="AK1565" t="s">
        <v>6699</v>
      </c>
      <c r="AL1565" t="s">
        <v>6697</v>
      </c>
      <c r="AM1565" t="s">
        <v>6697</v>
      </c>
      <c r="AN1565" t="s">
        <v>6700</v>
      </c>
      <c r="AO1565" t="s">
        <v>6697</v>
      </c>
      <c r="AP1565" t="s">
        <v>6697</v>
      </c>
      <c r="AQ1565" t="s">
        <v>6697</v>
      </c>
      <c r="AR1565" t="s">
        <v>6697</v>
      </c>
      <c r="AS1565" t="s">
        <v>6703</v>
      </c>
      <c r="AT1565">
        <v>65535</v>
      </c>
      <c r="AU1565" t="s">
        <v>6703</v>
      </c>
      <c r="AV1565" t="s">
        <v>6703</v>
      </c>
      <c r="AW1565">
        <v>65535</v>
      </c>
      <c r="AX1565" t="s">
        <v>6703</v>
      </c>
      <c r="AY1565" t="s">
        <v>6697</v>
      </c>
      <c r="AZ1565" t="s">
        <v>6706</v>
      </c>
      <c r="BA1565" t="s">
        <v>6698</v>
      </c>
    </row>
    <row r="1566" spans="1:53">
      <c r="A1566" t="s">
        <v>818</v>
      </c>
      <c r="B1566" t="s">
        <v>1322</v>
      </c>
      <c r="C1566" t="s">
        <v>1594</v>
      </c>
      <c r="D1566" t="s">
        <v>174</v>
      </c>
      <c r="E1566" t="s">
        <v>1974</v>
      </c>
      <c r="F1566">
        <v>10</v>
      </c>
      <c r="G1566" t="s">
        <v>1977</v>
      </c>
      <c r="H1566" t="s">
        <v>1979</v>
      </c>
      <c r="I1566" t="s">
        <v>3536</v>
      </c>
      <c r="J1566" t="s">
        <v>3542</v>
      </c>
      <c r="K1566" t="s">
        <v>3545</v>
      </c>
      <c r="L1566" t="s">
        <v>3563</v>
      </c>
      <c r="M1566" t="s">
        <v>3970</v>
      </c>
      <c r="N1566" t="s">
        <v>174</v>
      </c>
      <c r="O1566" t="s">
        <v>3970</v>
      </c>
      <c r="P1566" t="s">
        <v>4315</v>
      </c>
      <c r="Q1566" t="s">
        <v>4319</v>
      </c>
      <c r="R1566" t="s">
        <v>4321</v>
      </c>
      <c r="S1566" t="s">
        <v>5431</v>
      </c>
      <c r="T1566" t="s">
        <v>5437</v>
      </c>
      <c r="U1566" t="s">
        <v>5467</v>
      </c>
      <c r="V1566" t="s">
        <v>5952</v>
      </c>
      <c r="W1566" t="s">
        <v>6692</v>
      </c>
      <c r="AA1566" t="s">
        <v>6697</v>
      </c>
      <c r="AB1566" t="s">
        <v>6697</v>
      </c>
      <c r="AC1566" t="s">
        <v>6697</v>
      </c>
      <c r="AD1566" t="s">
        <v>6697</v>
      </c>
      <c r="AE1566" t="s">
        <v>6697</v>
      </c>
      <c r="AF1566" t="s">
        <v>6697</v>
      </c>
      <c r="AG1566" t="s">
        <v>6697</v>
      </c>
      <c r="AH1566" t="s">
        <v>6697</v>
      </c>
      <c r="AI1566" t="s">
        <v>6697</v>
      </c>
      <c r="AJ1566" t="s">
        <v>6698</v>
      </c>
      <c r="AK1566" t="s">
        <v>6697</v>
      </c>
      <c r="AL1566" t="s">
        <v>6697</v>
      </c>
      <c r="AM1566" t="s">
        <v>6697</v>
      </c>
      <c r="AN1566" t="s">
        <v>6700</v>
      </c>
      <c r="AO1566" t="s">
        <v>6697</v>
      </c>
      <c r="AP1566" t="s">
        <v>6697</v>
      </c>
      <c r="AQ1566" t="s">
        <v>6697</v>
      </c>
      <c r="AR1566" t="s">
        <v>6697</v>
      </c>
      <c r="AS1566" t="s">
        <v>6697</v>
      </c>
      <c r="AT1566">
        <v>1</v>
      </c>
      <c r="AU1566" t="s">
        <v>6697</v>
      </c>
      <c r="AV1566" t="s">
        <v>6703</v>
      </c>
      <c r="AW1566">
        <v>65535</v>
      </c>
      <c r="AX1566" t="s">
        <v>6703</v>
      </c>
      <c r="AY1566" t="s">
        <v>6697</v>
      </c>
      <c r="BA1566" t="s">
        <v>6697</v>
      </c>
    </row>
    <row r="1567" spans="1:53">
      <c r="A1567" t="s">
        <v>819</v>
      </c>
      <c r="B1567" t="s">
        <v>1322</v>
      </c>
      <c r="C1567" t="s">
        <v>1594</v>
      </c>
      <c r="D1567" t="s">
        <v>174</v>
      </c>
      <c r="E1567" t="s">
        <v>1974</v>
      </c>
      <c r="F1567">
        <v>20</v>
      </c>
      <c r="G1567" t="s">
        <v>1977</v>
      </c>
      <c r="H1567" t="s">
        <v>1979</v>
      </c>
      <c r="I1567" t="s">
        <v>3537</v>
      </c>
      <c r="J1567" t="s">
        <v>3542</v>
      </c>
      <c r="K1567" t="s">
        <v>3545</v>
      </c>
      <c r="L1567" t="s">
        <v>3563</v>
      </c>
      <c r="M1567" t="s">
        <v>3970</v>
      </c>
      <c r="N1567" t="s">
        <v>174</v>
      </c>
      <c r="O1567" t="s">
        <v>3970</v>
      </c>
      <c r="P1567" t="s">
        <v>4315</v>
      </c>
      <c r="Q1567" t="s">
        <v>4319</v>
      </c>
      <c r="R1567" t="s">
        <v>4321</v>
      </c>
      <c r="S1567" t="s">
        <v>5431</v>
      </c>
      <c r="T1567" t="s">
        <v>5437</v>
      </c>
      <c r="U1567" t="s">
        <v>5500</v>
      </c>
      <c r="V1567" t="s">
        <v>5894</v>
      </c>
      <c r="W1567" t="s">
        <v>6693</v>
      </c>
      <c r="AA1567" t="s">
        <v>6697</v>
      </c>
      <c r="AB1567" t="s">
        <v>6698</v>
      </c>
      <c r="AC1567" t="s">
        <v>6697</v>
      </c>
      <c r="AD1567" t="s">
        <v>6697</v>
      </c>
      <c r="AE1567" t="s">
        <v>6697</v>
      </c>
      <c r="AF1567" t="s">
        <v>6697</v>
      </c>
      <c r="AG1567" t="s">
        <v>6697</v>
      </c>
      <c r="AH1567" t="s">
        <v>6697</v>
      </c>
      <c r="AI1567" t="s">
        <v>6697</v>
      </c>
      <c r="AJ1567" t="s">
        <v>6698</v>
      </c>
      <c r="AK1567" t="s">
        <v>6697</v>
      </c>
      <c r="AL1567" t="s">
        <v>6697</v>
      </c>
      <c r="AM1567" t="s">
        <v>6697</v>
      </c>
      <c r="AN1567" t="s">
        <v>6700</v>
      </c>
      <c r="AO1567" t="s">
        <v>6697</v>
      </c>
      <c r="AP1567" t="s">
        <v>6697</v>
      </c>
      <c r="AQ1567" t="s">
        <v>6697</v>
      </c>
      <c r="AR1567" t="s">
        <v>6697</v>
      </c>
      <c r="AS1567" t="s">
        <v>6697</v>
      </c>
      <c r="AT1567">
        <v>1</v>
      </c>
      <c r="AU1567" t="s">
        <v>6697</v>
      </c>
      <c r="AV1567" t="s">
        <v>6703</v>
      </c>
      <c r="AW1567">
        <v>65535</v>
      </c>
      <c r="AX1567" t="s">
        <v>6703</v>
      </c>
      <c r="AY1567" t="s">
        <v>6697</v>
      </c>
      <c r="BA1567" t="s">
        <v>6697</v>
      </c>
    </row>
    <row r="1568" spans="1:53">
      <c r="A1568" t="s">
        <v>820</v>
      </c>
      <c r="B1568" t="s">
        <v>1323</v>
      </c>
      <c r="C1568" t="s">
        <v>1325</v>
      </c>
      <c r="D1568" t="s">
        <v>1972</v>
      </c>
      <c r="E1568" t="s">
        <v>1973</v>
      </c>
      <c r="F1568">
        <v>0</v>
      </c>
      <c r="G1568" t="s">
        <v>1977</v>
      </c>
      <c r="H1568" t="s">
        <v>1979</v>
      </c>
      <c r="I1568" t="s">
        <v>3538</v>
      </c>
      <c r="J1568" t="s">
        <v>3542</v>
      </c>
      <c r="K1568" t="s">
        <v>3560</v>
      </c>
      <c r="L1568" t="s">
        <v>3562</v>
      </c>
      <c r="M1568" t="s">
        <v>4055</v>
      </c>
      <c r="N1568" t="s">
        <v>193</v>
      </c>
      <c r="O1568" t="s">
        <v>4314</v>
      </c>
      <c r="P1568" t="s">
        <v>4315</v>
      </c>
      <c r="Q1568" t="s">
        <v>4319</v>
      </c>
      <c r="R1568" t="s">
        <v>4321</v>
      </c>
      <c r="S1568" t="s">
        <v>4850</v>
      </c>
      <c r="T1568" t="s">
        <v>5439</v>
      </c>
      <c r="U1568" t="s">
        <v>4324</v>
      </c>
      <c r="V1568" t="s">
        <v>5631</v>
      </c>
      <c r="W1568" t="s">
        <v>6694</v>
      </c>
      <c r="AA1568" t="s">
        <v>6697</v>
      </c>
      <c r="AB1568" t="s">
        <v>6697</v>
      </c>
      <c r="AC1568" t="s">
        <v>6697</v>
      </c>
      <c r="AD1568" t="s">
        <v>6697</v>
      </c>
      <c r="AE1568" t="s">
        <v>6697</v>
      </c>
      <c r="AF1568" t="s">
        <v>6697</v>
      </c>
      <c r="AG1568" t="s">
        <v>6697</v>
      </c>
      <c r="AH1568" t="s">
        <v>6697</v>
      </c>
      <c r="AI1568" t="s">
        <v>6697</v>
      </c>
      <c r="AJ1568" t="s">
        <v>6697</v>
      </c>
      <c r="AK1568" t="s">
        <v>6697</v>
      </c>
      <c r="AL1568" t="s">
        <v>6697</v>
      </c>
      <c r="AM1568" t="s">
        <v>6697</v>
      </c>
      <c r="AN1568" t="s">
        <v>6700</v>
      </c>
      <c r="AO1568" t="s">
        <v>6697</v>
      </c>
      <c r="AP1568" t="s">
        <v>6697</v>
      </c>
      <c r="AQ1568" t="s">
        <v>6697</v>
      </c>
      <c r="AR1568" t="s">
        <v>6697</v>
      </c>
      <c r="AS1568" t="s">
        <v>6697</v>
      </c>
      <c r="AT1568">
        <v>0</v>
      </c>
      <c r="AU1568" t="s">
        <v>6697</v>
      </c>
      <c r="AV1568" t="s">
        <v>6697</v>
      </c>
      <c r="AW1568">
        <v>0</v>
      </c>
      <c r="AX1568" t="s">
        <v>6697</v>
      </c>
      <c r="AY1568" t="s">
        <v>6697</v>
      </c>
      <c r="BA1568" t="s">
        <v>6697</v>
      </c>
    </row>
    <row r="1569" spans="1:53">
      <c r="A1569" t="s">
        <v>821</v>
      </c>
      <c r="B1569" t="s">
        <v>1324</v>
      </c>
      <c r="C1569" t="s">
        <v>1327</v>
      </c>
      <c r="D1569" t="s">
        <v>1702</v>
      </c>
      <c r="E1569" t="s">
        <v>1974</v>
      </c>
      <c r="F1569">
        <v>10</v>
      </c>
      <c r="G1569" t="s">
        <v>1977</v>
      </c>
      <c r="H1569" t="s">
        <v>1979</v>
      </c>
      <c r="I1569" t="s">
        <v>3539</v>
      </c>
      <c r="J1569" t="s">
        <v>3542</v>
      </c>
      <c r="K1569" t="s">
        <v>3557</v>
      </c>
      <c r="L1569" t="s">
        <v>3563</v>
      </c>
      <c r="M1569" t="s">
        <v>3601</v>
      </c>
      <c r="N1569" t="s">
        <v>174</v>
      </c>
      <c r="O1569" t="s">
        <v>3601</v>
      </c>
      <c r="P1569" t="s">
        <v>4315</v>
      </c>
      <c r="Q1569" t="s">
        <v>4319</v>
      </c>
      <c r="R1569" t="s">
        <v>4321</v>
      </c>
      <c r="S1569" t="s">
        <v>4401</v>
      </c>
      <c r="T1569" t="s">
        <v>5439</v>
      </c>
      <c r="U1569" t="s">
        <v>4324</v>
      </c>
      <c r="V1569" t="s">
        <v>5953</v>
      </c>
      <c r="W1569" t="s">
        <v>6695</v>
      </c>
      <c r="AA1569" t="s">
        <v>6697</v>
      </c>
      <c r="AB1569" t="s">
        <v>6697</v>
      </c>
      <c r="AC1569" t="s">
        <v>6699</v>
      </c>
      <c r="AD1569" t="s">
        <v>6697</v>
      </c>
      <c r="AE1569" t="s">
        <v>6697</v>
      </c>
      <c r="AF1569" t="s">
        <v>6699</v>
      </c>
      <c r="AG1569" t="s">
        <v>6697</v>
      </c>
      <c r="AH1569" t="s">
        <v>6697</v>
      </c>
      <c r="AI1569" t="s">
        <v>6697</v>
      </c>
      <c r="AJ1569" t="s">
        <v>6697</v>
      </c>
      <c r="AK1569" t="s">
        <v>6697</v>
      </c>
      <c r="AL1569" t="s">
        <v>6697</v>
      </c>
      <c r="AM1569" t="s">
        <v>6697</v>
      </c>
      <c r="AN1569" t="s">
        <v>6700</v>
      </c>
      <c r="AO1569" t="s">
        <v>6697</v>
      </c>
      <c r="AP1569" t="s">
        <v>6697</v>
      </c>
      <c r="AQ1569" t="s">
        <v>6697</v>
      </c>
      <c r="AR1569" t="s">
        <v>6697</v>
      </c>
      <c r="AS1569" t="s">
        <v>6697</v>
      </c>
      <c r="AT1569">
        <v>0</v>
      </c>
      <c r="AU1569" t="s">
        <v>6697</v>
      </c>
      <c r="AV1569" t="s">
        <v>6697</v>
      </c>
      <c r="AW1569">
        <v>101</v>
      </c>
      <c r="AX1569" t="s">
        <v>6697</v>
      </c>
      <c r="AY1569" t="s">
        <v>6697</v>
      </c>
      <c r="BA1569" t="s">
        <v>6697</v>
      </c>
    </row>
    <row r="1570" spans="1:53">
      <c r="A1570" t="s">
        <v>174</v>
      </c>
      <c r="B1570" t="s">
        <v>824</v>
      </c>
      <c r="C1570" t="s">
        <v>174</v>
      </c>
      <c r="D1570" t="s">
        <v>174</v>
      </c>
      <c r="E1570" t="s">
        <v>1974</v>
      </c>
      <c r="F1570">
        <v>35</v>
      </c>
      <c r="G1570" t="s">
        <v>1978</v>
      </c>
      <c r="H1570" t="s">
        <v>1979</v>
      </c>
      <c r="I1570" t="s">
        <v>32</v>
      </c>
      <c r="J1570" t="s">
        <v>3542</v>
      </c>
      <c r="K1570" t="s">
        <v>3561</v>
      </c>
      <c r="L1570" t="s">
        <v>3563</v>
      </c>
      <c r="M1570" t="s">
        <v>3882</v>
      </c>
      <c r="N1570" t="s">
        <v>174</v>
      </c>
      <c r="O1570" t="s">
        <v>3575</v>
      </c>
      <c r="P1570" t="s">
        <v>4318</v>
      </c>
      <c r="Q1570" t="s">
        <v>4319</v>
      </c>
      <c r="R1570" t="s">
        <v>4322</v>
      </c>
      <c r="S1570" t="s">
        <v>5432</v>
      </c>
      <c r="T1570" t="s">
        <v>5471</v>
      </c>
      <c r="U1570" t="s">
        <v>5439</v>
      </c>
      <c r="V1570" t="s">
        <v>5780</v>
      </c>
      <c r="W1570" t="s">
        <v>5780</v>
      </c>
      <c r="AA1570" t="s">
        <v>6698</v>
      </c>
      <c r="AB1570" t="s">
        <v>6697</v>
      </c>
      <c r="AC1570" t="s">
        <v>6697</v>
      </c>
      <c r="AD1570" t="s">
        <v>6697</v>
      </c>
      <c r="AE1570" t="s">
        <v>6697</v>
      </c>
      <c r="AF1570" t="s">
        <v>6697</v>
      </c>
      <c r="AG1570" t="s">
        <v>6697</v>
      </c>
      <c r="AH1570" t="s">
        <v>6697</v>
      </c>
      <c r="AI1570" t="s">
        <v>6698</v>
      </c>
      <c r="AJ1570" t="s">
        <v>6698</v>
      </c>
      <c r="AK1570" t="s">
        <v>6699</v>
      </c>
      <c r="AL1570" t="s">
        <v>6697</v>
      </c>
      <c r="AM1570" t="s">
        <v>6697</v>
      </c>
      <c r="AN1570" t="s">
        <v>6697</v>
      </c>
      <c r="AO1570" t="s">
        <v>6697</v>
      </c>
      <c r="AP1570" t="s">
        <v>6697</v>
      </c>
      <c r="AQ1570" t="s">
        <v>6697</v>
      </c>
      <c r="AR1570" t="s">
        <v>6697</v>
      </c>
      <c r="AS1570" t="s">
        <v>6703</v>
      </c>
      <c r="AT1570">
        <v>65535</v>
      </c>
      <c r="AU1570" t="s">
        <v>6703</v>
      </c>
      <c r="AV1570" t="s">
        <v>6703</v>
      </c>
      <c r="AW1570">
        <v>65535</v>
      </c>
      <c r="AX1570" t="s">
        <v>6703</v>
      </c>
      <c r="AY1570" t="s">
        <v>6697</v>
      </c>
      <c r="AZ1570" t="s">
        <v>6706</v>
      </c>
      <c r="BA1570" t="s">
        <v>6698</v>
      </c>
    </row>
    <row r="1571" spans="1:53">
      <c r="A1571" t="s">
        <v>222</v>
      </c>
      <c r="B1571" t="s">
        <v>174</v>
      </c>
      <c r="C1571" t="s">
        <v>174</v>
      </c>
      <c r="D1571" t="s">
        <v>174</v>
      </c>
      <c r="E1571" t="s">
        <v>1975</v>
      </c>
      <c r="F1571">
        <v>40</v>
      </c>
      <c r="G1571" t="s">
        <v>1978</v>
      </c>
      <c r="H1571" t="s">
        <v>1979</v>
      </c>
      <c r="I1571" t="s">
        <v>29</v>
      </c>
      <c r="J1571" t="s">
        <v>3542</v>
      </c>
      <c r="K1571" t="s">
        <v>3545</v>
      </c>
      <c r="L1571" t="s">
        <v>3563</v>
      </c>
      <c r="M1571" t="s">
        <v>4056</v>
      </c>
      <c r="N1571" t="s">
        <v>174</v>
      </c>
      <c r="O1571" t="s">
        <v>3600</v>
      </c>
      <c r="P1571" t="s">
        <v>4318</v>
      </c>
      <c r="Q1571" t="s">
        <v>4319</v>
      </c>
      <c r="R1571" t="s">
        <v>4322</v>
      </c>
      <c r="S1571" t="s">
        <v>5433</v>
      </c>
      <c r="T1571" t="s">
        <v>5436</v>
      </c>
      <c r="U1571" t="s">
        <v>5563</v>
      </c>
      <c r="V1571" t="s">
        <v>5780</v>
      </c>
      <c r="W1571" t="s">
        <v>5780</v>
      </c>
      <c r="AA1571" t="s">
        <v>6697</v>
      </c>
      <c r="AB1571" t="s">
        <v>6697</v>
      </c>
      <c r="AC1571" t="s">
        <v>6699</v>
      </c>
      <c r="AD1571" t="s">
        <v>6698</v>
      </c>
      <c r="AE1571" t="s">
        <v>6697</v>
      </c>
      <c r="AF1571" t="s">
        <v>6697</v>
      </c>
      <c r="AG1571" t="s">
        <v>6697</v>
      </c>
      <c r="AH1571" t="s">
        <v>6697</v>
      </c>
      <c r="AI1571" t="s">
        <v>6698</v>
      </c>
      <c r="AJ1571" t="s">
        <v>6698</v>
      </c>
      <c r="AK1571" t="s">
        <v>6699</v>
      </c>
      <c r="AL1571" t="s">
        <v>6697</v>
      </c>
      <c r="AM1571" t="s">
        <v>6697</v>
      </c>
      <c r="AN1571" t="s">
        <v>6697</v>
      </c>
      <c r="AO1571" t="s">
        <v>6697</v>
      </c>
      <c r="AP1571" t="s">
        <v>6697</v>
      </c>
      <c r="AQ1571" t="s">
        <v>6697</v>
      </c>
      <c r="AR1571" t="s">
        <v>6697</v>
      </c>
      <c r="AS1571" t="s">
        <v>6703</v>
      </c>
      <c r="AT1571">
        <v>65535</v>
      </c>
      <c r="AU1571" t="s">
        <v>6703</v>
      </c>
      <c r="AV1571" t="s">
        <v>6703</v>
      </c>
      <c r="AW1571">
        <v>65535</v>
      </c>
      <c r="AX1571" t="s">
        <v>6703</v>
      </c>
      <c r="AY1571" t="s">
        <v>6697</v>
      </c>
      <c r="AZ1571" t="s">
        <v>6706</v>
      </c>
      <c r="BA1571" t="s">
        <v>6698</v>
      </c>
    </row>
    <row r="1572" spans="1:53">
      <c r="A1572" t="s">
        <v>621</v>
      </c>
      <c r="B1572" t="s">
        <v>1284</v>
      </c>
      <c r="C1572" t="s">
        <v>1327</v>
      </c>
      <c r="D1572" t="s">
        <v>1721</v>
      </c>
      <c r="E1572" t="s">
        <v>1974</v>
      </c>
      <c r="F1572">
        <v>0</v>
      </c>
      <c r="G1572" t="s">
        <v>1977</v>
      </c>
      <c r="H1572" t="s">
        <v>1979</v>
      </c>
      <c r="I1572" t="s">
        <v>3540</v>
      </c>
      <c r="J1572" t="s">
        <v>3542</v>
      </c>
      <c r="K1572" t="s">
        <v>3545</v>
      </c>
      <c r="L1572" t="s">
        <v>3563</v>
      </c>
      <c r="M1572" t="s">
        <v>3734</v>
      </c>
      <c r="N1572" t="s">
        <v>174</v>
      </c>
      <c r="O1572" t="s">
        <v>4299</v>
      </c>
      <c r="P1572" t="s">
        <v>4315</v>
      </c>
      <c r="Q1572" t="s">
        <v>4319</v>
      </c>
      <c r="R1572" t="s">
        <v>4321</v>
      </c>
      <c r="S1572" t="s">
        <v>5434</v>
      </c>
      <c r="T1572" t="s">
        <v>5440</v>
      </c>
      <c r="U1572" t="s">
        <v>5440</v>
      </c>
      <c r="V1572" t="s">
        <v>5954</v>
      </c>
      <c r="W1572" t="s">
        <v>5954</v>
      </c>
      <c r="AA1572" t="s">
        <v>6697</v>
      </c>
      <c r="AB1572" t="s">
        <v>6697</v>
      </c>
      <c r="AC1572" t="s">
        <v>6697</v>
      </c>
      <c r="AD1572" t="s">
        <v>6697</v>
      </c>
      <c r="AE1572" t="s">
        <v>6697</v>
      </c>
      <c r="AF1572" t="s">
        <v>6697</v>
      </c>
      <c r="AG1572" t="s">
        <v>6697</v>
      </c>
      <c r="AH1572" t="s">
        <v>6697</v>
      </c>
      <c r="AI1572" t="s">
        <v>6697</v>
      </c>
      <c r="AJ1572" t="s">
        <v>6697</v>
      </c>
      <c r="AK1572" t="s">
        <v>6697</v>
      </c>
      <c r="AL1572" t="s">
        <v>6697</v>
      </c>
      <c r="AM1572" t="s">
        <v>6697</v>
      </c>
      <c r="AN1572" t="s">
        <v>6700</v>
      </c>
      <c r="AO1572" t="s">
        <v>6697</v>
      </c>
      <c r="AP1572" t="s">
        <v>6697</v>
      </c>
      <c r="AQ1572" t="s">
        <v>6697</v>
      </c>
      <c r="AR1572" t="s">
        <v>6697</v>
      </c>
      <c r="AS1572" t="s">
        <v>6697</v>
      </c>
      <c r="AT1572">
        <v>0</v>
      </c>
      <c r="AU1572" t="s">
        <v>6697</v>
      </c>
      <c r="AV1572" t="s">
        <v>6697</v>
      </c>
      <c r="AW1572">
        <v>2</v>
      </c>
      <c r="AX1572" t="s">
        <v>6697</v>
      </c>
      <c r="AY1572" t="s">
        <v>6697</v>
      </c>
      <c r="BA1572" t="s">
        <v>6697</v>
      </c>
    </row>
    <row r="1573" spans="1:53">
      <c r="A1573" t="s">
        <v>174</v>
      </c>
      <c r="B1573" t="s">
        <v>174</v>
      </c>
      <c r="C1573" t="s">
        <v>174</v>
      </c>
      <c r="D1573" t="s">
        <v>174</v>
      </c>
      <c r="E1573" t="s">
        <v>1976</v>
      </c>
      <c r="F1573">
        <v>0</v>
      </c>
      <c r="G1573" t="s">
        <v>1977</v>
      </c>
      <c r="H1573" t="s">
        <v>1979</v>
      </c>
      <c r="I1573" t="s">
        <v>3541</v>
      </c>
      <c r="J1573" t="s">
        <v>3543</v>
      </c>
      <c r="K1573" t="s">
        <v>3545</v>
      </c>
      <c r="L1573" t="s">
        <v>3563</v>
      </c>
      <c r="M1573" t="s">
        <v>174</v>
      </c>
      <c r="N1573" t="s">
        <v>174</v>
      </c>
      <c r="O1573" t="s">
        <v>174</v>
      </c>
      <c r="P1573" t="s">
        <v>3545</v>
      </c>
      <c r="Q1573" t="s">
        <v>4319</v>
      </c>
      <c r="R1573" t="s">
        <v>4322</v>
      </c>
      <c r="S1573" t="s">
        <v>5435</v>
      </c>
      <c r="T1573" t="s">
        <v>5476</v>
      </c>
      <c r="U1573" t="s">
        <v>5489</v>
      </c>
      <c r="V1573" t="s">
        <v>5955</v>
      </c>
      <c r="W1573" t="s">
        <v>6696</v>
      </c>
      <c r="AA1573" t="s">
        <v>6698</v>
      </c>
      <c r="AB1573" t="s">
        <v>6697</v>
      </c>
      <c r="AC1573" t="s">
        <v>6697</v>
      </c>
      <c r="AD1573" t="s">
        <v>6698</v>
      </c>
      <c r="AE1573" t="s">
        <v>6697</v>
      </c>
      <c r="AF1573" t="s">
        <v>6697</v>
      </c>
      <c r="AG1573" t="s">
        <v>6698</v>
      </c>
      <c r="AH1573" t="s">
        <v>6698</v>
      </c>
      <c r="AI1573" t="s">
        <v>6698</v>
      </c>
      <c r="AJ1573" t="s">
        <v>6698</v>
      </c>
      <c r="AK1573" t="s">
        <v>6699</v>
      </c>
      <c r="AL1573" t="s">
        <v>6697</v>
      </c>
      <c r="AM1573" t="s">
        <v>6697</v>
      </c>
      <c r="AN1573" t="s">
        <v>6697</v>
      </c>
      <c r="AO1573" t="s">
        <v>6697</v>
      </c>
      <c r="AP1573" t="s">
        <v>6697</v>
      </c>
      <c r="AQ1573" t="s">
        <v>6699</v>
      </c>
      <c r="AR1573" t="s">
        <v>6697</v>
      </c>
      <c r="AS1573" t="s">
        <v>6703</v>
      </c>
      <c r="AT1573">
        <v>65535</v>
      </c>
      <c r="AU1573" t="s">
        <v>6703</v>
      </c>
      <c r="AV1573" t="s">
        <v>6703</v>
      </c>
      <c r="AW1573">
        <v>65535</v>
      </c>
      <c r="AX1573" t="s">
        <v>6703</v>
      </c>
      <c r="AY1573" t="s">
        <v>6703</v>
      </c>
      <c r="AZ1573" t="s">
        <v>6706</v>
      </c>
      <c r="BA1573" t="s">
        <v>6698</v>
      </c>
    </row>
  </sheetData>
  <conditionalFormatting sqref="G1:G1572">
    <cfRule type="cellIs" dxfId="0" priority="1" operator="equal">
      <formula>"Critical"</formula>
    </cfRule>
    <cfRule type="cellIs" dxfId="1" priority="2" operator="equal">
      <formula>"High"</formula>
    </cfRule>
    <cfRule type="cellIs" dxfId="2" priority="3" operator="equal">
      <formula>"Medium"</formula>
    </cfRule>
    <cfRule type="cellIs" dxfId="3" priority="4" operator="equal">
      <formula>"Low"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AZ1573"/>
  <sheetViews>
    <sheetView workbookViewId="0"/>
  </sheetViews>
  <sheetFormatPr defaultRowHeight="15"/>
  <cols>
    <col min="1" max="24" width="15.7109375" customWidth="1"/>
    <col min="25" max="52" width="20.7109375" customWidth="1"/>
  </cols>
  <sheetData>
    <row r="1" spans="1:52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36</v>
      </c>
      <c r="H1" s="4" t="s">
        <v>49</v>
      </c>
      <c r="I1" s="4" t="s">
        <v>50</v>
      </c>
      <c r="J1" s="4" t="s">
        <v>37</v>
      </c>
      <c r="K1" s="4" t="s">
        <v>39</v>
      </c>
      <c r="L1" s="4" t="s">
        <v>38</v>
      </c>
      <c r="M1" s="4" t="s">
        <v>40</v>
      </c>
      <c r="N1" s="4" t="s">
        <v>51</v>
      </c>
      <c r="O1" s="4" t="s">
        <v>52</v>
      </c>
      <c r="P1" s="4" t="s">
        <v>53</v>
      </c>
      <c r="Q1" s="4" t="s">
        <v>54</v>
      </c>
      <c r="R1" s="4" t="s">
        <v>55</v>
      </c>
      <c r="S1" s="4" t="s">
        <v>56</v>
      </c>
      <c r="T1" s="4" t="s">
        <v>57</v>
      </c>
      <c r="U1" s="4" t="s">
        <v>58</v>
      </c>
      <c r="V1" s="4" t="s">
        <v>59</v>
      </c>
      <c r="W1" s="4" t="s">
        <v>60</v>
      </c>
      <c r="X1" s="4" t="s">
        <v>61</v>
      </c>
      <c r="Y1" s="5" t="s">
        <v>62</v>
      </c>
      <c r="Z1" s="5" t="s">
        <v>63</v>
      </c>
      <c r="AA1" s="5" t="s">
        <v>64</v>
      </c>
      <c r="AB1" s="5" t="s">
        <v>65</v>
      </c>
      <c r="AC1" s="5" t="s">
        <v>66</v>
      </c>
      <c r="AD1" s="5" t="s">
        <v>67</v>
      </c>
      <c r="AE1" s="5" t="s">
        <v>68</v>
      </c>
      <c r="AF1" s="5" t="s">
        <v>69</v>
      </c>
      <c r="AG1" s="5" t="s">
        <v>70</v>
      </c>
      <c r="AH1" s="5" t="s">
        <v>71</v>
      </c>
      <c r="AI1" s="5" t="s">
        <v>72</v>
      </c>
      <c r="AJ1" s="5" t="s">
        <v>73</v>
      </c>
      <c r="AK1" s="5" t="s">
        <v>74</v>
      </c>
      <c r="AL1" s="5" t="s">
        <v>75</v>
      </c>
      <c r="AM1" s="5" t="s">
        <v>76</v>
      </c>
      <c r="AN1" s="5" t="s">
        <v>77</v>
      </c>
      <c r="AO1" s="5" t="s">
        <v>78</v>
      </c>
      <c r="AP1" s="5" t="s">
        <v>79</v>
      </c>
      <c r="AQ1" s="5" t="s">
        <v>80</v>
      </c>
      <c r="AR1" s="5" t="s">
        <v>81</v>
      </c>
      <c r="AS1" s="5" t="s">
        <v>82</v>
      </c>
      <c r="AT1" s="5" t="s">
        <v>83</v>
      </c>
      <c r="AU1" s="5" t="s">
        <v>84</v>
      </c>
      <c r="AV1" s="5" t="s">
        <v>85</v>
      </c>
      <c r="AW1" s="5" t="s">
        <v>86</v>
      </c>
      <c r="AX1" s="5" t="s">
        <v>41</v>
      </c>
      <c r="AY1" s="5" t="s">
        <v>87</v>
      </c>
      <c r="AZ1" s="5" t="s">
        <v>88</v>
      </c>
    </row>
    <row r="2" spans="1:52">
      <c r="A2" t="s">
        <v>1979</v>
      </c>
      <c r="B2" t="s">
        <v>1980</v>
      </c>
      <c r="C2" t="s">
        <v>3542</v>
      </c>
      <c r="D2" t="s">
        <v>3544</v>
      </c>
      <c r="E2" t="s">
        <v>3562</v>
      </c>
      <c r="F2" t="s">
        <v>3565</v>
      </c>
      <c r="G2" t="s">
        <v>89</v>
      </c>
      <c r="H2" t="s">
        <v>193</v>
      </c>
      <c r="I2" t="s">
        <v>3574</v>
      </c>
      <c r="J2" t="s">
        <v>822</v>
      </c>
      <c r="K2" t="s">
        <v>1659</v>
      </c>
      <c r="L2" t="s">
        <v>1325</v>
      </c>
      <c r="M2" t="s">
        <v>1973</v>
      </c>
      <c r="N2" t="s">
        <v>4315</v>
      </c>
      <c r="O2" t="s">
        <v>4319</v>
      </c>
      <c r="P2" t="s">
        <v>4321</v>
      </c>
      <c r="Q2" t="s">
        <v>4325</v>
      </c>
      <c r="R2" t="s">
        <v>5436</v>
      </c>
      <c r="S2" t="s">
        <v>5477</v>
      </c>
      <c r="T2" t="s">
        <v>5564</v>
      </c>
      <c r="U2" t="s">
        <v>5955</v>
      </c>
      <c r="Y2" cm="1">
        <f t="array" ref="Y2">IF(FALSE,"True," &amp; IF(_xlfn.XLOOKUP("Src_IsAny",'Scoring_Config'!$A:$A,'Scoring_Config'!$D:$D,"Yes")="Yes",_xlfn.XLOOKUP("Src_IsAny",'Scoring_Config'!$A:$A,'Scoring_Config'!$C:$C,10),0),"False,0")</f>
        <v>0</v>
      </c>
      <c r="Z2" cm="1">
        <f t="array" ref="Z2">IF(FALSE,"True," &amp; IF(_xlfn.XLOOKUP("Src_CIDR_Le_16",'Scoring_Config'!$A:$A,'Scoring_Config'!$D:$D,"Yes")="Yes",_xlfn.XLOOKUP("Src_CIDR_Le_16",'Scoring_Config'!$A:$A,'Scoring_Config'!$C:$C,10),0),"False,0")</f>
        <v>0</v>
      </c>
      <c r="AA2" cm="1">
        <f t="array" ref="AA2">IF(FALSE,"True," &amp; IF(_xlfn.XLOOKUP("Src_CIDR_17_22",'Scoring_Config'!$A:$A,'Scoring_Config'!$D:$D,"Yes")="Yes",_xlfn.XLOOKUP("Src_CIDR_17_22",'Scoring_Config'!$A:$A,'Scoring_Config'!$C:$C,5),0),"False,0")</f>
        <v>0</v>
      </c>
      <c r="AB2" cm="1">
        <f t="array" ref="AB2">IF(FALSE,"True," &amp; IF(_xlfn.XLOOKUP("Dst_IsAny",'Scoring_Config'!$A:$A,'Scoring_Config'!$D:$D,"Yes")="Yes",_xlfn.XLOOKUP("Dst_IsAny",'Scoring_Config'!$A:$A,'Scoring_Config'!$C:$C,10),0),"False,0")</f>
        <v>0</v>
      </c>
      <c r="AC2" cm="1">
        <f t="array" ref="AC2">IF(FALSE,"True," &amp; IF(_xlfn.XLOOKUP("Dst_CIDR_Le_16",'Scoring_Config'!$A:$A,'Scoring_Config'!$D:$D,"Yes")="Yes",_xlfn.XLOOKUP("Dst_CIDR_Le_16",'Scoring_Config'!$A:$A,'Scoring_Config'!$C:$C,10),0),"False,0")</f>
        <v>0</v>
      </c>
      <c r="AD2" cm="1">
        <f t="array" ref="AD2">IF(FALSE,"True," &amp; IF(_xlfn.XLOOKUP("Dst_CIDR_17_22",'Scoring_Config'!$A:$A,'Scoring_Config'!$D:$D,"Yes")="Yes",_xlfn.XLOOKUP("Dst_CIDR_17_22",'Scoring_Config'!$A:$A,'Scoring_Config'!$C:$C,5),0),"False,0")</f>
        <v>0</v>
      </c>
      <c r="AE2" cm="1">
        <f t="array" ref="AE2">IF(FALSE,"True," &amp; IF(_xlfn.XLOOKUP("SrcZone_IsAny",'Scoring_Config'!$A:$A,'Scoring_Config'!$D:$D,"Yes")="Yes",_xlfn.XLOOKUP("SrcZone_IsAny",'Scoring_Config'!$A:$A,'Scoring_Config'!$C:$C,10),0),"False,0")</f>
        <v>0</v>
      </c>
      <c r="AF2" cm="1">
        <f t="array" ref="AF2">IF(FALSE,"True," &amp; IF(_xlfn.XLOOKUP("DstZone_IsAny",'Scoring_Config'!$A:$A,'Scoring_Config'!$D:$D,"Yes")="Yes",_xlfn.XLOOKUP("DstZone_IsAny",'Scoring_Config'!$A:$A,'Scoring_Config'!$C:$C,10),0),"False,0")</f>
        <v>0</v>
      </c>
      <c r="AG2" cm="1">
        <f t="array" ref="AG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" cm="1">
        <f t="array" ref="AH2">IF(FALSE,"True," &amp; IF(_xlfn.XLOOKUP("App_Any_OR_RangeGt1000",'Scoring_Config'!$A:$A,'Scoring_Config'!$D:$D,"Yes")="Yes",_xlfn.XLOOKUP("App_Any_OR_RangeGt1000",'Scoring_Config'!$A:$A,'Scoring_Config'!$C:$C,10),0),"False,0")</f>
        <v>0</v>
      </c>
      <c r="AI2" cm="1">
        <f t="array" ref="AI2">IF(FALSE,"True," &amp; IF(_xlfn.XLOOKUP("Service_Insecure_Match",'Scoring_Config'!$A:$A,'Scoring_Config'!$D:$D,"Yes")="Yes",_xlfn.XLOOKUP("Service_Insecure_Match",'Scoring_Config'!$A:$A,'Scoring_Config'!$C:$C,5),0),"False,0")</f>
        <v>0</v>
      </c>
      <c r="AJ2" cm="1">
        <f t="array" ref="AJ2">IF(FALSE,"True," &amp; IF(_xlfn.XLOOKUP("Risky_Inbound",'Scoring_Config'!$A:$A,'Scoring_Config'!$D:$D,"Yes")="Yes",_xlfn.XLOOKUP("Risky_Inbound",'Scoring_Config'!$A:$A,'Scoring_Config'!$C:$C,50),0),"False,0")</f>
        <v>0</v>
      </c>
      <c r="AK2" cm="1">
        <f t="array" ref="AK2">IF(FALSE,"True," &amp; IF(_xlfn.XLOOKUP("Risky_Outbound",'Scoring_Config'!$A:$A,'Scoring_Config'!$D:$D,"Yes")="Yes",_xlfn.XLOOKUP("Risky_Outbound",'Scoring_Config'!$A:$A,'Scoring_Config'!$C:$C,25),0),"False,0")</f>
        <v>0</v>
      </c>
      <c r="AL2" t="s">
        <v>6700</v>
      </c>
      <c r="AM2" cm="1">
        <f t="array" ref="AM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" t="s">
        <v>6697</v>
      </c>
      <c r="AO2" t="s">
        <v>6697</v>
      </c>
      <c r="AP2" t="s">
        <v>6697</v>
      </c>
      <c r="AQ2" cm="1">
        <f t="array" ref="AQ2">IF(FALSE,"True," &amp; IF(_xlfn.XLOOKUP("Service_IsAny",'Scoring_Config'!$A:$A,'Scoring_Config'!$D:$D,"Yes")="Yes",_xlfn.XLOOKUP("Service_IsAny",'Scoring_Config'!$A:$A,'Scoring_Config'!$C:$C,0),0),"False,0")</f>
        <v>0</v>
      </c>
      <c r="AR2">
        <v>0</v>
      </c>
      <c r="AS2" cm="1">
        <f t="array" ref="AS2">IF(FALSE,"True," &amp; IF(_xlfn.XLOOKUP("Service_RangeGt1000",'Scoring_Config'!$A:$A,'Scoring_Config'!$D:$D,"Yes")="Yes",_xlfn.XLOOKUP("Service_RangeGt1000",'Scoring_Config'!$A:$A,'Scoring_Config'!$C:$C,0),0),"False,0")</f>
        <v>0</v>
      </c>
      <c r="AT2" cm="1">
        <f t="array" ref="AT2">IF(FALSE,"True," &amp; IF(_xlfn.XLOOKUP("App_IsAny",'Scoring_Config'!$A:$A,'Scoring_Config'!$D:$D,"Yes")="Yes",_xlfn.XLOOKUP("App_IsAny",'Scoring_Config'!$A:$A,'Scoring_Config'!$C:$C,0),0),"False,0")</f>
        <v>0</v>
      </c>
      <c r="AU2">
        <v>0</v>
      </c>
      <c r="AV2" cm="1">
        <f t="array" ref="AV2">IF(FALSE,"True," &amp; IF(_xlfn.XLOOKUP("App_RangeGt1000",'Scoring_Config'!$A:$A,'Scoring_Config'!$D:$D,"Yes")="Yes",_xlfn.XLOOKUP("App_RangeGt1000",'Scoring_Config'!$A:$A,'Scoring_Config'!$C:$C,0),0),"False,0")</f>
        <v>0</v>
      </c>
      <c r="AW2" cm="1">
        <f t="array" ref="AW2">IF(FALSE,"True," &amp; IF(_xlfn.XLOOKUP("Action_IsDenyOrDrop",'Scoring_Config'!$A:$A,'Scoring_Config'!$D:$D,"Yes")="Yes",_xlfn.XLOOKUP("Action_IsDenyOrDrop",'Scoring_Config'!$A:$A,'Scoring_Config'!$C:$C,0),0),"False,0")</f>
        <v>0</v>
      </c>
      <c r="AX2" cm="1">
        <f t="array" ref="AX2">IF(LEFT(AW2,4)="True",0,(IF(LEFT(Y2,4)="True",IF(_xlfn.XLOOKUP("Src_IsAny",'Scoring_Config'!$A:$A,'Scoring_Config'!$D:$D,"Yes")="Yes",_xlfn.XLOOKUP("Src_IsAny",'Scoring_Config'!$A:$A,'Scoring_Config'!$C:$C,10),0),0)+IF(LEFT(Z2,4)="True",IF(_xlfn.XLOOKUP("Src_CIDR_Le_16",'Scoring_Config'!$A:$A,'Scoring_Config'!$D:$D,"Yes")="Yes",_xlfn.XLOOKUP("Src_CIDR_Le_16",'Scoring_Config'!$A:$A,'Scoring_Config'!$C:$C,10),0),0)+IF(LEFT(AA2,4)="True",IF(_xlfn.XLOOKUP("Src_CIDR_17_22",'Scoring_Config'!$A:$A,'Scoring_Config'!$D:$D,"Yes")="Yes",_xlfn.XLOOKUP("Src_CIDR_17_22",'Scoring_Config'!$A:$A,'Scoring_Config'!$C:$C,5),0),0)+IF(LEFT(AB2,4)="True",IF(_xlfn.XLOOKUP("Dst_IsAny",'Scoring_Config'!$A:$A,'Scoring_Config'!$D:$D,"Yes")="Yes",_xlfn.XLOOKUP("Dst_IsAny",'Scoring_Config'!$A:$A,'Scoring_Config'!$C:$C,10),0),0)+IF(LEFT(AC2,4)="True",IF(_xlfn.XLOOKUP("Dst_CIDR_Le_16",'Scoring_Config'!$A:$A,'Scoring_Config'!$D:$D,"Yes")="Yes",_xlfn.XLOOKUP("Dst_CIDR_Le_16",'Scoring_Config'!$A:$A,'Scoring_Config'!$C:$C,10),0),0)+IF(LEFT(AD2,4)="True",IF(_xlfn.XLOOKUP("Dst_CIDR_17_22",'Scoring_Config'!$A:$A,'Scoring_Config'!$D:$D,"Yes")="Yes",_xlfn.XLOOKUP("Dst_CIDR_17_22",'Scoring_Config'!$A:$A,'Scoring_Config'!$C:$C,5),0),0)+IF(LEFT(AE2,4)="True",IF(_xlfn.XLOOKUP("SrcZone_IsAny",'Scoring_Config'!$A:$A,'Scoring_Config'!$D:$D,"Yes")="Yes",_xlfn.XLOOKUP("SrcZone_IsAny",'Scoring_Config'!$A:$A,'Scoring_Config'!$C:$C,10),0),0)+IF(LEFT(AF2,4)="True",IF(_xlfn.XLOOKUP("DstZone_IsAny",'Scoring_Config'!$A:$A,'Scoring_Config'!$D:$D,"Yes")="Yes",_xlfn.XLOOKUP("DstZone_IsAny",'Scoring_Config'!$A:$A,'Scoring_Config'!$C:$C,10),0),0)+IF(LEFT(AG2,4)="True",IF(_xlfn.XLOOKUP("Service_Any_OR_RangeGt1000",'Scoring_Config'!$A:$A,'Scoring_Config'!$D:$D,"Yes")="Yes",_xlfn.XLOOKUP("Service_Any_OR_RangeGt1000",'Scoring_Config'!$A:$A,'Scoring_Config'!$C:$C,10),0),0)+IF(LEFT(AH2,4)="True",IF(_xlfn.XLOOKUP("App_Any_OR_RangeGt1000",'Scoring_Config'!$A:$A,'Scoring_Config'!$D:$D,"Yes")="Yes",_xlfn.XLOOKUP("App_Any_OR_RangeGt1000",'Scoring_Config'!$A:$A,'Scoring_Config'!$C:$C,10),0),0)+IF(LEFT(AI2,4)="True",IF(_xlfn.XLOOKUP("Service_Insecure_Match",'Scoring_Config'!$A:$A,'Scoring_Config'!$D:$D,"Yes")="Yes",_xlfn.XLOOKUP("Service_Insecure_Match",'Scoring_Config'!$A:$A,'Scoring_Config'!$C:$C,5),0),0)+IF(LEFT(AJ2,4)="True",IF(_xlfn.XLOOKUP("Risky_Inbound",'Scoring_Config'!$A:$A,'Scoring_Config'!$D:$D,"Yes")="Yes",_xlfn.XLOOKUP("Risky_Inbound",'Scoring_Config'!$A:$A,'Scoring_Config'!$C:$C,50),0),0)+IF(LEFT(AK2,4)="True",IF(_xlfn.XLOOKUP("Risky_Outbound",'Scoring_Config'!$A:$A,'Scoring_Config'!$D:$D,"Yes")="Yes",_xlfn.XLOOKUP("Risky_Outbound",'Scoring_Config'!$A:$A,'Scoring_Config'!$C:$C,25),0),0)+IF(LEFT(AZ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,FIND(",",AL2)+1,100)),0)+IF(LEFT(AM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,FIND(",",AN2)+1,100)),0)+IF(_xlfn.XLOOKUP("Profile_Scoring",'Scoring_Config'!$A:$A,'Scoring_Config'!$D:$D,"Yes")="Yes",VALUE(MID(AO2,FIND(",",AO2)+1,100)),0)+IF(_xlfn.XLOOKUP("Options_Scoring",'Scoring_Config'!$A:$A,'Scoring_Config'!$D:$D,"Yes")="Yes",VALUE(MID(AP2,FIND(",",AP2)+1,100)),0)))</f>
        <v>0</v>
      </c>
      <c r="AZ2" cm="1">
        <f t="array" ref="AZ2">IF(FALSE,"True," &amp; IF(_xlfn.XLOOKUP("Migrate_Insecure",'Scoring_Config'!$A:$A,'Scoring_Config'!$D:$D,"Yes")="Yes",_xlfn.XLOOKUP("Migrate_Insecure",'Scoring_Config'!$A:$A,'Scoring_Config'!$C:$C,10),0),"False,0")</f>
        <v>0</v>
      </c>
    </row>
    <row r="3" spans="1:52">
      <c r="A3" t="s">
        <v>1979</v>
      </c>
      <c r="B3" t="s">
        <v>1981</v>
      </c>
      <c r="C3" t="s">
        <v>3542</v>
      </c>
      <c r="D3" t="s">
        <v>3545</v>
      </c>
      <c r="E3" t="s">
        <v>3563</v>
      </c>
      <c r="F3" t="s">
        <v>3566</v>
      </c>
      <c r="G3" t="s">
        <v>90</v>
      </c>
      <c r="H3" t="s">
        <v>174</v>
      </c>
      <c r="I3" t="s">
        <v>3575</v>
      </c>
      <c r="J3" t="s">
        <v>823</v>
      </c>
      <c r="K3" t="s">
        <v>1660</v>
      </c>
      <c r="L3" t="s">
        <v>1326</v>
      </c>
      <c r="M3" t="s">
        <v>1974</v>
      </c>
      <c r="N3" t="s">
        <v>4315</v>
      </c>
      <c r="O3" t="s">
        <v>4319</v>
      </c>
      <c r="P3" t="s">
        <v>4321</v>
      </c>
      <c r="R3" t="s">
        <v>5437</v>
      </c>
      <c r="S3" t="s">
        <v>5478</v>
      </c>
      <c r="T3" t="s">
        <v>5565</v>
      </c>
      <c r="U3" t="s">
        <v>5956</v>
      </c>
      <c r="Y3" cm="1">
        <f t="array" ref="Y3">IF(FALSE,"True," &amp; IF(_xlfn.XLOOKUP("Src_IsAny",'Scoring_Config'!$A:$A,'Scoring_Config'!$D:$D,"Yes")="Yes",_xlfn.XLOOKUP("Src_IsAny",'Scoring_Config'!$A:$A,'Scoring_Config'!$C:$C,10),0),"False,0")</f>
        <v>0</v>
      </c>
      <c r="Z3" cm="1">
        <f t="array" ref="Z3">IF(FALSE,"True," &amp; IF(_xlfn.XLOOKUP("Src_CIDR_Le_16",'Scoring_Config'!$A:$A,'Scoring_Config'!$D:$D,"Yes")="Yes",_xlfn.XLOOKUP("Src_CIDR_Le_16",'Scoring_Config'!$A:$A,'Scoring_Config'!$C:$C,10),0),"False,0")</f>
        <v>0</v>
      </c>
      <c r="AA3" cm="1">
        <f t="array" ref="AA3">IF(FALSE,"True," &amp; IF(_xlfn.XLOOKUP("Src_CIDR_17_22",'Scoring_Config'!$A:$A,'Scoring_Config'!$D:$D,"Yes")="Yes",_xlfn.XLOOKUP("Src_CIDR_17_22",'Scoring_Config'!$A:$A,'Scoring_Config'!$C:$C,5),0),"False,0")</f>
        <v>0</v>
      </c>
      <c r="AB3" cm="1">
        <f t="array" ref="AB3">IF(FALSE,"True," &amp; IF(_xlfn.XLOOKUP("Dst_IsAny",'Scoring_Config'!$A:$A,'Scoring_Config'!$D:$D,"Yes")="Yes",_xlfn.XLOOKUP("Dst_IsAny",'Scoring_Config'!$A:$A,'Scoring_Config'!$C:$C,10),0),"False,0")</f>
        <v>0</v>
      </c>
      <c r="AC3" cm="1">
        <f t="array" ref="AC3">IF(FALSE,"True," &amp; IF(_xlfn.XLOOKUP("Dst_CIDR_Le_16",'Scoring_Config'!$A:$A,'Scoring_Config'!$D:$D,"Yes")="Yes",_xlfn.XLOOKUP("Dst_CIDR_Le_16",'Scoring_Config'!$A:$A,'Scoring_Config'!$C:$C,10),0),"False,0")</f>
        <v>0</v>
      </c>
      <c r="AD3" cm="1">
        <f t="array" ref="AD3">IF(FALSE,"True," &amp; IF(_xlfn.XLOOKUP("Dst_CIDR_17_22",'Scoring_Config'!$A:$A,'Scoring_Config'!$D:$D,"Yes")="Yes",_xlfn.XLOOKUP("Dst_CIDR_17_22",'Scoring_Config'!$A:$A,'Scoring_Config'!$C:$C,5),0),"False,0")</f>
        <v>0</v>
      </c>
      <c r="AE3" cm="1">
        <f t="array" ref="AE3">IF(FALSE,"True," &amp; IF(_xlfn.XLOOKUP("SrcZone_IsAny",'Scoring_Config'!$A:$A,'Scoring_Config'!$D:$D,"Yes")="Yes",_xlfn.XLOOKUP("SrcZone_IsAny",'Scoring_Config'!$A:$A,'Scoring_Config'!$C:$C,10),0),"False,0")</f>
        <v>0</v>
      </c>
      <c r="AF3" cm="1">
        <f t="array" ref="AF3">IF(FALSE,"True," &amp; IF(_xlfn.XLOOKUP("DstZone_IsAny",'Scoring_Config'!$A:$A,'Scoring_Config'!$D:$D,"Yes")="Yes",_xlfn.XLOOKUP("DstZone_IsAny",'Scoring_Config'!$A:$A,'Scoring_Config'!$C:$C,10),0),"False,0")</f>
        <v>0</v>
      </c>
      <c r="AG3" cm="1">
        <f t="array" ref="AG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" cm="1">
        <f t="array" ref="AH3">IF(FALSE,"True," &amp; IF(_xlfn.XLOOKUP("App_Any_OR_RangeGt1000",'Scoring_Config'!$A:$A,'Scoring_Config'!$D:$D,"Yes")="Yes",_xlfn.XLOOKUP("App_Any_OR_RangeGt1000",'Scoring_Config'!$A:$A,'Scoring_Config'!$C:$C,10),0),"False,0")</f>
        <v>0</v>
      </c>
      <c r="AI3" cm="1">
        <f t="array" ref="AI3">IF(FALSE,"True," &amp; IF(_xlfn.XLOOKUP("Service_Insecure_Match",'Scoring_Config'!$A:$A,'Scoring_Config'!$D:$D,"Yes")="Yes",_xlfn.XLOOKUP("Service_Insecure_Match",'Scoring_Config'!$A:$A,'Scoring_Config'!$C:$C,5),0),"False,0")</f>
        <v>0</v>
      </c>
      <c r="AJ3" cm="1">
        <f t="array" ref="AJ3">IF(FALSE,"True," &amp; IF(_xlfn.XLOOKUP("Risky_Inbound",'Scoring_Config'!$A:$A,'Scoring_Config'!$D:$D,"Yes")="Yes",_xlfn.XLOOKUP("Risky_Inbound",'Scoring_Config'!$A:$A,'Scoring_Config'!$C:$C,50),0),"False,0")</f>
        <v>0</v>
      </c>
      <c r="AK3" cm="1">
        <f t="array" ref="AK3">IF(FALSE,"True," &amp; IF(_xlfn.XLOOKUP("Risky_Outbound",'Scoring_Config'!$A:$A,'Scoring_Config'!$D:$D,"Yes")="Yes",_xlfn.XLOOKUP("Risky_Outbound",'Scoring_Config'!$A:$A,'Scoring_Config'!$C:$C,25),0),"False,0")</f>
        <v>0</v>
      </c>
      <c r="AL3" t="s">
        <v>6700</v>
      </c>
      <c r="AM3" cm="1">
        <f t="array" ref="AM3">IF(TRUE,"True,"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" t="s">
        <v>6697</v>
      </c>
      <c r="AO3" t="s">
        <v>6697</v>
      </c>
      <c r="AP3" t="s">
        <v>6697</v>
      </c>
      <c r="AQ3" cm="1">
        <f t="array" ref="AQ3">IF(FALSE,"True," &amp; IF(_xlfn.XLOOKUP("Service_IsAny",'Scoring_Config'!$A:$A,'Scoring_Config'!$D:$D,"Yes")="Yes",_xlfn.XLOOKUP("Service_IsAny",'Scoring_Config'!$A:$A,'Scoring_Config'!$C:$C,0),0),"False,0")</f>
        <v>0</v>
      </c>
      <c r="AR3">
        <v>1</v>
      </c>
      <c r="AS3" cm="1">
        <f t="array" ref="AS3">IF(FALSE,"True," &amp; IF(_xlfn.XLOOKUP("Service_RangeGt1000",'Scoring_Config'!$A:$A,'Scoring_Config'!$D:$D,"Yes")="Yes",_xlfn.XLOOKUP("Service_RangeGt1000",'Scoring_Config'!$A:$A,'Scoring_Config'!$C:$C,0),0),"False,0")</f>
        <v>0</v>
      </c>
      <c r="AT3" cm="1">
        <f t="array" ref="AT3">IF(FALSE,"True," &amp; IF(_xlfn.XLOOKUP("App_IsAny",'Scoring_Config'!$A:$A,'Scoring_Config'!$D:$D,"Yes")="Yes",_xlfn.XLOOKUP("App_IsAny",'Scoring_Config'!$A:$A,'Scoring_Config'!$C:$C,0),0),"False,0")</f>
        <v>0</v>
      </c>
      <c r="AU3">
        <v>1</v>
      </c>
      <c r="AV3" cm="1">
        <f t="array" ref="AV3">IF(FALSE,"True," &amp; IF(_xlfn.XLOOKUP("App_RangeGt1000",'Scoring_Config'!$A:$A,'Scoring_Config'!$D:$D,"Yes")="Yes",_xlfn.XLOOKUP("App_RangeGt1000",'Scoring_Config'!$A:$A,'Scoring_Config'!$C:$C,0),0),"False,0")</f>
        <v>0</v>
      </c>
      <c r="AW3" cm="1">
        <f t="array" ref="AW3">IF(FALSE,"True," &amp; IF(_xlfn.XLOOKUP("Action_IsDenyOrDrop",'Scoring_Config'!$A:$A,'Scoring_Config'!$D:$D,"Yes")="Yes",_xlfn.XLOOKUP("Action_IsDenyOrDrop",'Scoring_Config'!$A:$A,'Scoring_Config'!$C:$C,0),0),"False,0")</f>
        <v>0</v>
      </c>
      <c r="AX3" cm="1">
        <f t="array" ref="AX3">IF(LEFT(AW3,4)="True",0,(IF(LEFT(Y3,4)="True",IF(_xlfn.XLOOKUP("Src_IsAny",'Scoring_Config'!$A:$A,'Scoring_Config'!$D:$D,"Yes")="Yes",_xlfn.XLOOKUP("Src_IsAny",'Scoring_Config'!$A:$A,'Scoring_Config'!$C:$C,10),0),0)+IF(LEFT(Z3,4)="True",IF(_xlfn.XLOOKUP("Src_CIDR_Le_16",'Scoring_Config'!$A:$A,'Scoring_Config'!$D:$D,"Yes")="Yes",_xlfn.XLOOKUP("Src_CIDR_Le_16",'Scoring_Config'!$A:$A,'Scoring_Config'!$C:$C,10),0),0)+IF(LEFT(AA3,4)="True",IF(_xlfn.XLOOKUP("Src_CIDR_17_22",'Scoring_Config'!$A:$A,'Scoring_Config'!$D:$D,"Yes")="Yes",_xlfn.XLOOKUP("Src_CIDR_17_22",'Scoring_Config'!$A:$A,'Scoring_Config'!$C:$C,5),0),0)+IF(LEFT(AB3,4)="True",IF(_xlfn.XLOOKUP("Dst_IsAny",'Scoring_Config'!$A:$A,'Scoring_Config'!$D:$D,"Yes")="Yes",_xlfn.XLOOKUP("Dst_IsAny",'Scoring_Config'!$A:$A,'Scoring_Config'!$C:$C,10),0),0)+IF(LEFT(AC3,4)="True",IF(_xlfn.XLOOKUP("Dst_CIDR_Le_16",'Scoring_Config'!$A:$A,'Scoring_Config'!$D:$D,"Yes")="Yes",_xlfn.XLOOKUP("Dst_CIDR_Le_16",'Scoring_Config'!$A:$A,'Scoring_Config'!$C:$C,10),0),0)+IF(LEFT(AD3,4)="True",IF(_xlfn.XLOOKUP("Dst_CIDR_17_22",'Scoring_Config'!$A:$A,'Scoring_Config'!$D:$D,"Yes")="Yes",_xlfn.XLOOKUP("Dst_CIDR_17_22",'Scoring_Config'!$A:$A,'Scoring_Config'!$C:$C,5),0),0)+IF(LEFT(AE3,4)="True",IF(_xlfn.XLOOKUP("SrcZone_IsAny",'Scoring_Config'!$A:$A,'Scoring_Config'!$D:$D,"Yes")="Yes",_xlfn.XLOOKUP("SrcZone_IsAny",'Scoring_Config'!$A:$A,'Scoring_Config'!$C:$C,10),0),0)+IF(LEFT(AF3,4)="True",IF(_xlfn.XLOOKUP("DstZone_IsAny",'Scoring_Config'!$A:$A,'Scoring_Config'!$D:$D,"Yes")="Yes",_xlfn.XLOOKUP("DstZone_IsAny",'Scoring_Config'!$A:$A,'Scoring_Config'!$C:$C,10),0),0)+IF(LEFT(AG3,4)="True",IF(_xlfn.XLOOKUP("Service_Any_OR_RangeGt1000",'Scoring_Config'!$A:$A,'Scoring_Config'!$D:$D,"Yes")="Yes",_xlfn.XLOOKUP("Service_Any_OR_RangeGt1000",'Scoring_Config'!$A:$A,'Scoring_Config'!$C:$C,10),0),0)+IF(LEFT(AH3,4)="True",IF(_xlfn.XLOOKUP("App_Any_OR_RangeGt1000",'Scoring_Config'!$A:$A,'Scoring_Config'!$D:$D,"Yes")="Yes",_xlfn.XLOOKUP("App_Any_OR_RangeGt1000",'Scoring_Config'!$A:$A,'Scoring_Config'!$C:$C,10),0),0)+IF(LEFT(AI3,4)="True",IF(_xlfn.XLOOKUP("Service_Insecure_Match",'Scoring_Config'!$A:$A,'Scoring_Config'!$D:$D,"Yes")="Yes",_xlfn.XLOOKUP("Service_Insecure_Match",'Scoring_Config'!$A:$A,'Scoring_Config'!$C:$C,5),0),0)+IF(LEFT(AJ3,4)="True",IF(_xlfn.XLOOKUP("Risky_Inbound",'Scoring_Config'!$A:$A,'Scoring_Config'!$D:$D,"Yes")="Yes",_xlfn.XLOOKUP("Risky_Inbound",'Scoring_Config'!$A:$A,'Scoring_Config'!$C:$C,50),0),0)+IF(LEFT(AK3,4)="True",IF(_xlfn.XLOOKUP("Risky_Outbound",'Scoring_Config'!$A:$A,'Scoring_Config'!$D:$D,"Yes")="Yes",_xlfn.XLOOKUP("Risky_Outbound",'Scoring_Config'!$A:$A,'Scoring_Config'!$C:$C,25),0),0)+IF(LEFT(AZ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,FIND(",",AL3)+1,100)),0)+IF(LEFT(AM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,FIND(",",AN3)+1,100)),0)+IF(_xlfn.XLOOKUP("Profile_Scoring",'Scoring_Config'!$A:$A,'Scoring_Config'!$D:$D,"Yes")="Yes",VALUE(MID(AO3,FIND(",",AO3)+1,100)),0)+IF(_xlfn.XLOOKUP("Options_Scoring",'Scoring_Config'!$A:$A,'Scoring_Config'!$D:$D,"Yes")="Yes",VALUE(MID(AP3,FIND(",",AP3)+1,100)),0)))</f>
        <v>0</v>
      </c>
      <c r="AZ3" cm="1">
        <f t="array" ref="AZ3">IF(FALSE,"True," &amp; IF(_xlfn.XLOOKUP("Migrate_Insecure",'Scoring_Config'!$A:$A,'Scoring_Config'!$D:$D,"Yes")="Yes",_xlfn.XLOOKUP("Migrate_Insecure",'Scoring_Config'!$A:$A,'Scoring_Config'!$C:$C,10),0),"False,0")</f>
        <v>0</v>
      </c>
    </row>
    <row r="4" spans="1:52">
      <c r="A4" t="s">
        <v>1979</v>
      </c>
      <c r="B4" t="s">
        <v>1982</v>
      </c>
      <c r="C4" t="s">
        <v>3542</v>
      </c>
      <c r="D4" t="s">
        <v>3545</v>
      </c>
      <c r="E4" t="s">
        <v>3563</v>
      </c>
      <c r="F4" t="s">
        <v>3566</v>
      </c>
      <c r="G4" t="s">
        <v>90</v>
      </c>
      <c r="H4" t="s">
        <v>174</v>
      </c>
      <c r="I4" t="s">
        <v>3575</v>
      </c>
      <c r="J4" t="s">
        <v>824</v>
      </c>
      <c r="K4" t="s">
        <v>1661</v>
      </c>
      <c r="L4" t="s">
        <v>1327</v>
      </c>
      <c r="M4" t="s">
        <v>1974</v>
      </c>
      <c r="N4" t="s">
        <v>4315</v>
      </c>
      <c r="O4" t="s">
        <v>4319</v>
      </c>
      <c r="P4" t="s">
        <v>4322</v>
      </c>
      <c r="R4" t="s">
        <v>5438</v>
      </c>
      <c r="S4" t="s">
        <v>5440</v>
      </c>
      <c r="T4" t="s">
        <v>5566</v>
      </c>
      <c r="U4" t="s">
        <v>5955</v>
      </c>
      <c r="Y4" cm="1">
        <f t="array" ref="Y4">IF(FALSE,"True," &amp; IF(_xlfn.XLOOKUP("Src_IsAny",'Scoring_Config'!$A:$A,'Scoring_Config'!$D:$D,"Yes")="Yes",_xlfn.XLOOKUP("Src_IsAny",'Scoring_Config'!$A:$A,'Scoring_Config'!$C:$C,10),0),"False,0")</f>
        <v>0</v>
      </c>
      <c r="Z4" cm="1">
        <f t="array" ref="Z4">IF(FALSE,"True," &amp; IF(_xlfn.XLOOKUP("Src_CIDR_Le_16",'Scoring_Config'!$A:$A,'Scoring_Config'!$D:$D,"Yes")="Yes",_xlfn.XLOOKUP("Src_CIDR_Le_16",'Scoring_Config'!$A:$A,'Scoring_Config'!$C:$C,10),0),"False,0")</f>
        <v>0</v>
      </c>
      <c r="AA4" cm="1">
        <f t="array" ref="AA4">IF(FALSE,"True," &amp; IF(_xlfn.XLOOKUP("Src_CIDR_17_22",'Scoring_Config'!$A:$A,'Scoring_Config'!$D:$D,"Yes")="Yes",_xlfn.XLOOKUP("Src_CIDR_17_22",'Scoring_Config'!$A:$A,'Scoring_Config'!$C:$C,5),0),"False,0")</f>
        <v>0</v>
      </c>
      <c r="AB4" cm="1">
        <f t="array" ref="AB4">IF(FALSE,"True," &amp; IF(_xlfn.XLOOKUP("Dst_IsAny",'Scoring_Config'!$A:$A,'Scoring_Config'!$D:$D,"Yes")="Yes",_xlfn.XLOOKUP("Dst_IsAny",'Scoring_Config'!$A:$A,'Scoring_Config'!$C:$C,10),0),"False,0")</f>
        <v>0</v>
      </c>
      <c r="AC4" cm="1">
        <f t="array" ref="AC4">IF(FALSE,"True," &amp; IF(_xlfn.XLOOKUP("Dst_CIDR_Le_16",'Scoring_Config'!$A:$A,'Scoring_Config'!$D:$D,"Yes")="Yes",_xlfn.XLOOKUP("Dst_CIDR_Le_16",'Scoring_Config'!$A:$A,'Scoring_Config'!$C:$C,10),0),"False,0")</f>
        <v>0</v>
      </c>
      <c r="AD4" cm="1">
        <f t="array" ref="AD4">IF(FALSE,"True," &amp; IF(_xlfn.XLOOKUP("Dst_CIDR_17_22",'Scoring_Config'!$A:$A,'Scoring_Config'!$D:$D,"Yes")="Yes",_xlfn.XLOOKUP("Dst_CIDR_17_22",'Scoring_Config'!$A:$A,'Scoring_Config'!$C:$C,5),0),"False,0")</f>
        <v>0</v>
      </c>
      <c r="AE4" cm="1">
        <f t="array" ref="AE4">IF(FALSE,"True," &amp; IF(_xlfn.XLOOKUP("SrcZone_IsAny",'Scoring_Config'!$A:$A,'Scoring_Config'!$D:$D,"Yes")="Yes",_xlfn.XLOOKUP("SrcZone_IsAny",'Scoring_Config'!$A:$A,'Scoring_Config'!$C:$C,10),0),"False,0")</f>
        <v>0</v>
      </c>
      <c r="AF4" cm="1">
        <f t="array" ref="AF4">IF(FALSE,"True," &amp; IF(_xlfn.XLOOKUP("DstZone_IsAny",'Scoring_Config'!$A:$A,'Scoring_Config'!$D:$D,"Yes")="Yes",_xlfn.XLOOKUP("DstZone_IsAny",'Scoring_Config'!$A:$A,'Scoring_Config'!$C:$C,10),0),"False,0")</f>
        <v>0</v>
      </c>
      <c r="AG4" cm="1">
        <f t="array" ref="AG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" cm="1">
        <f t="array" ref="AH4">IF(FALSE,"True," &amp; IF(_xlfn.XLOOKUP("App_Any_OR_RangeGt1000",'Scoring_Config'!$A:$A,'Scoring_Config'!$D:$D,"Yes")="Yes",_xlfn.XLOOKUP("App_Any_OR_RangeGt1000",'Scoring_Config'!$A:$A,'Scoring_Config'!$C:$C,10),0),"False,0")</f>
        <v>0</v>
      </c>
      <c r="AI4" cm="1">
        <f t="array" ref="AI4">IF(FALSE,"True," &amp; IF(_xlfn.XLOOKUP("Service_Insecure_Match",'Scoring_Config'!$A:$A,'Scoring_Config'!$D:$D,"Yes")="Yes",_xlfn.XLOOKUP("Service_Insecure_Match",'Scoring_Config'!$A:$A,'Scoring_Config'!$C:$C,5),0),"False,0")</f>
        <v>0</v>
      </c>
      <c r="AJ4" cm="1">
        <f t="array" ref="AJ4">IF(FALSE,"True," &amp; IF(_xlfn.XLOOKUP("Risky_Inbound",'Scoring_Config'!$A:$A,'Scoring_Config'!$D:$D,"Yes")="Yes",_xlfn.XLOOKUP("Risky_Inbound",'Scoring_Config'!$A:$A,'Scoring_Config'!$C:$C,50),0),"False,0")</f>
        <v>0</v>
      </c>
      <c r="AK4" cm="1">
        <f t="array" ref="AK4">IF(FALSE,"True," &amp; IF(_xlfn.XLOOKUP("Risky_Outbound",'Scoring_Config'!$A:$A,'Scoring_Config'!$D:$D,"Yes")="Yes",_xlfn.XLOOKUP("Risky_Outbound",'Scoring_Config'!$A:$A,'Scoring_Config'!$C:$C,25),0),"False,0")</f>
        <v>0</v>
      </c>
      <c r="AL4" t="s">
        <v>6697</v>
      </c>
      <c r="AM4" cm="1">
        <f t="array" ref="AM4">IF(TRUE,"True,"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" t="s">
        <v>6697</v>
      </c>
      <c r="AO4" t="s">
        <v>6697</v>
      </c>
      <c r="AP4" t="s">
        <v>6697</v>
      </c>
      <c r="AQ4" cm="1">
        <f t="array" ref="AQ4">IF(FALSE,"True," &amp; IF(_xlfn.XLOOKUP("Service_IsAny",'Scoring_Config'!$A:$A,'Scoring_Config'!$D:$D,"Yes")="Yes",_xlfn.XLOOKUP("Service_IsAny",'Scoring_Config'!$A:$A,'Scoring_Config'!$C:$C,0),0),"False,0")</f>
        <v>0</v>
      </c>
      <c r="AR4">
        <v>0</v>
      </c>
      <c r="AS4" cm="1">
        <f t="array" ref="AS4">IF(FALSE,"True," &amp; IF(_xlfn.XLOOKUP("Service_RangeGt1000",'Scoring_Config'!$A:$A,'Scoring_Config'!$D:$D,"Yes")="Yes",_xlfn.XLOOKUP("Service_RangeGt1000",'Scoring_Config'!$A:$A,'Scoring_Config'!$C:$C,0),0),"False,0")</f>
        <v>0</v>
      </c>
      <c r="AT4" cm="1">
        <f t="array" ref="AT4">IF(FALSE,"True," &amp; IF(_xlfn.XLOOKUP("App_IsAny",'Scoring_Config'!$A:$A,'Scoring_Config'!$D:$D,"Yes")="Yes",_xlfn.XLOOKUP("App_IsAny",'Scoring_Config'!$A:$A,'Scoring_Config'!$C:$C,0),0),"False,0")</f>
        <v>0</v>
      </c>
      <c r="AU4">
        <v>26</v>
      </c>
      <c r="AV4" cm="1">
        <f t="array" ref="AV4">IF(FALSE,"True," &amp; IF(_xlfn.XLOOKUP("App_RangeGt1000",'Scoring_Config'!$A:$A,'Scoring_Config'!$D:$D,"Yes")="Yes",_xlfn.XLOOKUP("App_RangeGt1000",'Scoring_Config'!$A:$A,'Scoring_Config'!$C:$C,0),0),"False,0")</f>
        <v>0</v>
      </c>
      <c r="AW4" cm="1">
        <f t="array" ref="AW4">IF(FALSE,"True," &amp; IF(_xlfn.XLOOKUP("Action_IsDenyOrDrop",'Scoring_Config'!$A:$A,'Scoring_Config'!$D:$D,"Yes")="Yes",_xlfn.XLOOKUP("Action_IsDenyOrDrop",'Scoring_Config'!$A:$A,'Scoring_Config'!$C:$C,0),0),"False,0")</f>
        <v>0</v>
      </c>
      <c r="AX4" cm="1">
        <f t="array" ref="AX4">IF(LEFT(AW4,4)="True",0,(IF(LEFT(Y4,4)="True",IF(_xlfn.XLOOKUP("Src_IsAny",'Scoring_Config'!$A:$A,'Scoring_Config'!$D:$D,"Yes")="Yes",_xlfn.XLOOKUP("Src_IsAny",'Scoring_Config'!$A:$A,'Scoring_Config'!$C:$C,10),0),0)+IF(LEFT(Z4,4)="True",IF(_xlfn.XLOOKUP("Src_CIDR_Le_16",'Scoring_Config'!$A:$A,'Scoring_Config'!$D:$D,"Yes")="Yes",_xlfn.XLOOKUP("Src_CIDR_Le_16",'Scoring_Config'!$A:$A,'Scoring_Config'!$C:$C,10),0),0)+IF(LEFT(AA4,4)="True",IF(_xlfn.XLOOKUP("Src_CIDR_17_22",'Scoring_Config'!$A:$A,'Scoring_Config'!$D:$D,"Yes")="Yes",_xlfn.XLOOKUP("Src_CIDR_17_22",'Scoring_Config'!$A:$A,'Scoring_Config'!$C:$C,5),0),0)+IF(LEFT(AB4,4)="True",IF(_xlfn.XLOOKUP("Dst_IsAny",'Scoring_Config'!$A:$A,'Scoring_Config'!$D:$D,"Yes")="Yes",_xlfn.XLOOKUP("Dst_IsAny",'Scoring_Config'!$A:$A,'Scoring_Config'!$C:$C,10),0),0)+IF(LEFT(AC4,4)="True",IF(_xlfn.XLOOKUP("Dst_CIDR_Le_16",'Scoring_Config'!$A:$A,'Scoring_Config'!$D:$D,"Yes")="Yes",_xlfn.XLOOKUP("Dst_CIDR_Le_16",'Scoring_Config'!$A:$A,'Scoring_Config'!$C:$C,10),0),0)+IF(LEFT(AD4,4)="True",IF(_xlfn.XLOOKUP("Dst_CIDR_17_22",'Scoring_Config'!$A:$A,'Scoring_Config'!$D:$D,"Yes")="Yes",_xlfn.XLOOKUP("Dst_CIDR_17_22",'Scoring_Config'!$A:$A,'Scoring_Config'!$C:$C,5),0),0)+IF(LEFT(AE4,4)="True",IF(_xlfn.XLOOKUP("SrcZone_IsAny",'Scoring_Config'!$A:$A,'Scoring_Config'!$D:$D,"Yes")="Yes",_xlfn.XLOOKUP("SrcZone_IsAny",'Scoring_Config'!$A:$A,'Scoring_Config'!$C:$C,10),0),0)+IF(LEFT(AF4,4)="True",IF(_xlfn.XLOOKUP("DstZone_IsAny",'Scoring_Config'!$A:$A,'Scoring_Config'!$D:$D,"Yes")="Yes",_xlfn.XLOOKUP("DstZone_IsAny",'Scoring_Config'!$A:$A,'Scoring_Config'!$C:$C,10),0),0)+IF(LEFT(AG4,4)="True",IF(_xlfn.XLOOKUP("Service_Any_OR_RangeGt1000",'Scoring_Config'!$A:$A,'Scoring_Config'!$D:$D,"Yes")="Yes",_xlfn.XLOOKUP("Service_Any_OR_RangeGt1000",'Scoring_Config'!$A:$A,'Scoring_Config'!$C:$C,10),0),0)+IF(LEFT(AH4,4)="True",IF(_xlfn.XLOOKUP("App_Any_OR_RangeGt1000",'Scoring_Config'!$A:$A,'Scoring_Config'!$D:$D,"Yes")="Yes",_xlfn.XLOOKUP("App_Any_OR_RangeGt1000",'Scoring_Config'!$A:$A,'Scoring_Config'!$C:$C,10),0),0)+IF(LEFT(AI4,4)="True",IF(_xlfn.XLOOKUP("Service_Insecure_Match",'Scoring_Config'!$A:$A,'Scoring_Config'!$D:$D,"Yes")="Yes",_xlfn.XLOOKUP("Service_Insecure_Match",'Scoring_Config'!$A:$A,'Scoring_Config'!$C:$C,5),0),0)+IF(LEFT(AJ4,4)="True",IF(_xlfn.XLOOKUP("Risky_Inbound",'Scoring_Config'!$A:$A,'Scoring_Config'!$D:$D,"Yes")="Yes",_xlfn.XLOOKUP("Risky_Inbound",'Scoring_Config'!$A:$A,'Scoring_Config'!$C:$C,50),0),0)+IF(LEFT(AK4,4)="True",IF(_xlfn.XLOOKUP("Risky_Outbound",'Scoring_Config'!$A:$A,'Scoring_Config'!$D:$D,"Yes")="Yes",_xlfn.XLOOKUP("Risky_Outbound",'Scoring_Config'!$A:$A,'Scoring_Config'!$C:$C,25),0),0)+IF(LEFT(AZ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,FIND(",",AL4)+1,100)),0)+IF(LEFT(AM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,FIND(",",AN4)+1,100)),0)+IF(_xlfn.XLOOKUP("Profile_Scoring",'Scoring_Config'!$A:$A,'Scoring_Config'!$D:$D,"Yes")="Yes",VALUE(MID(AO4,FIND(",",AO4)+1,100)),0)+IF(_xlfn.XLOOKUP("Options_Scoring",'Scoring_Config'!$A:$A,'Scoring_Config'!$D:$D,"Yes")="Yes",VALUE(MID(AP4,FIND(",",AP4)+1,100)),0)))</f>
        <v>0</v>
      </c>
      <c r="AZ4" cm="1">
        <f t="array" ref="AZ4">IF(FALSE,"True," &amp; IF(_xlfn.XLOOKUP("Migrate_Insecure",'Scoring_Config'!$A:$A,'Scoring_Config'!$D:$D,"Yes")="Yes",_xlfn.XLOOKUP("Migrate_Insecure",'Scoring_Config'!$A:$A,'Scoring_Config'!$C:$C,10),0),"False,0")</f>
        <v>0</v>
      </c>
    </row>
    <row r="5" spans="1:52">
      <c r="A5" t="s">
        <v>1979</v>
      </c>
      <c r="B5" t="s">
        <v>1983</v>
      </c>
      <c r="C5" t="s">
        <v>3542</v>
      </c>
      <c r="D5" t="s">
        <v>3545</v>
      </c>
      <c r="E5" t="s">
        <v>3563</v>
      </c>
      <c r="F5" t="s">
        <v>3566</v>
      </c>
      <c r="G5" t="s">
        <v>90</v>
      </c>
      <c r="H5" t="s">
        <v>174</v>
      </c>
      <c r="I5" t="s">
        <v>3575</v>
      </c>
      <c r="J5" t="s">
        <v>824</v>
      </c>
      <c r="K5" t="s">
        <v>1662</v>
      </c>
      <c r="L5" t="s">
        <v>1326</v>
      </c>
      <c r="M5" t="s">
        <v>1974</v>
      </c>
      <c r="N5" t="s">
        <v>4315</v>
      </c>
      <c r="O5" t="s">
        <v>4319</v>
      </c>
      <c r="P5" t="s">
        <v>4323</v>
      </c>
      <c r="R5" t="s">
        <v>5439</v>
      </c>
      <c r="S5" t="s">
        <v>4324</v>
      </c>
      <c r="T5" t="s">
        <v>5567</v>
      </c>
      <c r="U5" t="s">
        <v>5957</v>
      </c>
      <c r="Y5" cm="1">
        <f t="array" ref="Y5">IF(FALSE,"True," &amp; IF(_xlfn.XLOOKUP("Src_IsAny",'Scoring_Config'!$A:$A,'Scoring_Config'!$D:$D,"Yes")="Yes",_xlfn.XLOOKUP("Src_IsAny",'Scoring_Config'!$A:$A,'Scoring_Config'!$C:$C,10),0),"False,0")</f>
        <v>0</v>
      </c>
      <c r="Z5" cm="1">
        <f t="array" ref="Z5">IF(FALSE,"True," &amp; IF(_xlfn.XLOOKUP("Src_CIDR_Le_16",'Scoring_Config'!$A:$A,'Scoring_Config'!$D:$D,"Yes")="Yes",_xlfn.XLOOKUP("Src_CIDR_Le_16",'Scoring_Config'!$A:$A,'Scoring_Config'!$C:$C,10),0),"False,0")</f>
        <v>0</v>
      </c>
      <c r="AA5" cm="1">
        <f t="array" ref="AA5">IF(FALSE,"True," &amp; IF(_xlfn.XLOOKUP("Src_CIDR_17_22",'Scoring_Config'!$A:$A,'Scoring_Config'!$D:$D,"Yes")="Yes",_xlfn.XLOOKUP("Src_CIDR_17_22",'Scoring_Config'!$A:$A,'Scoring_Config'!$C:$C,5),0),"False,0")</f>
        <v>0</v>
      </c>
      <c r="AB5" cm="1">
        <f t="array" ref="AB5">IF(FALSE,"True," &amp; IF(_xlfn.XLOOKUP("Dst_IsAny",'Scoring_Config'!$A:$A,'Scoring_Config'!$D:$D,"Yes")="Yes",_xlfn.XLOOKUP("Dst_IsAny",'Scoring_Config'!$A:$A,'Scoring_Config'!$C:$C,10),0),"False,0")</f>
        <v>0</v>
      </c>
      <c r="AC5" cm="1">
        <f t="array" ref="AC5">IF(FALSE,"True," &amp; IF(_xlfn.XLOOKUP("Dst_CIDR_Le_16",'Scoring_Config'!$A:$A,'Scoring_Config'!$D:$D,"Yes")="Yes",_xlfn.XLOOKUP("Dst_CIDR_Le_16",'Scoring_Config'!$A:$A,'Scoring_Config'!$C:$C,10),0),"False,0")</f>
        <v>0</v>
      </c>
      <c r="AD5" cm="1">
        <f t="array" ref="AD5">IF(FALSE,"True," &amp; IF(_xlfn.XLOOKUP("Dst_CIDR_17_22",'Scoring_Config'!$A:$A,'Scoring_Config'!$D:$D,"Yes")="Yes",_xlfn.XLOOKUP("Dst_CIDR_17_22",'Scoring_Config'!$A:$A,'Scoring_Config'!$C:$C,5),0),"False,0")</f>
        <v>0</v>
      </c>
      <c r="AE5" cm="1">
        <f t="array" ref="AE5">IF(FALSE,"True," &amp; IF(_xlfn.XLOOKUP("SrcZone_IsAny",'Scoring_Config'!$A:$A,'Scoring_Config'!$D:$D,"Yes")="Yes",_xlfn.XLOOKUP("SrcZone_IsAny",'Scoring_Config'!$A:$A,'Scoring_Config'!$C:$C,10),0),"False,0")</f>
        <v>0</v>
      </c>
      <c r="AF5" cm="1">
        <f t="array" ref="AF5">IF(FALSE,"True," &amp; IF(_xlfn.XLOOKUP("DstZone_IsAny",'Scoring_Config'!$A:$A,'Scoring_Config'!$D:$D,"Yes")="Yes",_xlfn.XLOOKUP("DstZone_IsAny",'Scoring_Config'!$A:$A,'Scoring_Config'!$C:$C,10),0),"False,0")</f>
        <v>0</v>
      </c>
      <c r="AG5" cm="1">
        <f t="array" ref="AG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" cm="1">
        <f t="array" ref="AH5">IF(FALSE,"True," &amp; IF(_xlfn.XLOOKUP("App_Any_OR_RangeGt1000",'Scoring_Config'!$A:$A,'Scoring_Config'!$D:$D,"Yes")="Yes",_xlfn.XLOOKUP("App_Any_OR_RangeGt1000",'Scoring_Config'!$A:$A,'Scoring_Config'!$C:$C,10),0),"False,0")</f>
        <v>0</v>
      </c>
      <c r="AI5" cm="1">
        <f t="array" ref="AI5">IF(FALSE,"True," &amp; IF(_xlfn.XLOOKUP("Service_Insecure_Match",'Scoring_Config'!$A:$A,'Scoring_Config'!$D:$D,"Yes")="Yes",_xlfn.XLOOKUP("Service_Insecure_Match",'Scoring_Config'!$A:$A,'Scoring_Config'!$C:$C,5),0),"False,0")</f>
        <v>0</v>
      </c>
      <c r="AJ5" cm="1">
        <f t="array" ref="AJ5">IF(FALSE,"True," &amp; IF(_xlfn.XLOOKUP("Risky_Inbound",'Scoring_Config'!$A:$A,'Scoring_Config'!$D:$D,"Yes")="Yes",_xlfn.XLOOKUP("Risky_Inbound",'Scoring_Config'!$A:$A,'Scoring_Config'!$C:$C,50),0),"False,0")</f>
        <v>0</v>
      </c>
      <c r="AK5" cm="1">
        <f t="array" ref="AK5">IF(FALSE,"True," &amp; IF(_xlfn.XLOOKUP("Risky_Outbound",'Scoring_Config'!$A:$A,'Scoring_Config'!$D:$D,"Yes")="Yes",_xlfn.XLOOKUP("Risky_Outbound",'Scoring_Config'!$A:$A,'Scoring_Config'!$C:$C,25),0),"False,0")</f>
        <v>0</v>
      </c>
      <c r="AL5" t="s">
        <v>6699</v>
      </c>
      <c r="AM5" cm="1">
        <f t="array" ref="AM5">IF(TRUE,"True,"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" t="s">
        <v>6697</v>
      </c>
      <c r="AO5" t="s">
        <v>6697</v>
      </c>
      <c r="AP5" t="s">
        <v>6697</v>
      </c>
      <c r="AQ5" cm="1">
        <f t="array" ref="AQ5">IF(FALSE,"True," &amp; IF(_xlfn.XLOOKUP("Service_IsAny",'Scoring_Config'!$A:$A,'Scoring_Config'!$D:$D,"Yes")="Yes",_xlfn.XLOOKUP("Service_IsAny",'Scoring_Config'!$A:$A,'Scoring_Config'!$C:$C,0),0),"False,0")</f>
        <v>0</v>
      </c>
      <c r="AR5">
        <v>1</v>
      </c>
      <c r="AS5" cm="1">
        <f t="array" ref="AS5">IF(FALSE,"True," &amp; IF(_xlfn.XLOOKUP("Service_RangeGt1000",'Scoring_Config'!$A:$A,'Scoring_Config'!$D:$D,"Yes")="Yes",_xlfn.XLOOKUP("Service_RangeGt1000",'Scoring_Config'!$A:$A,'Scoring_Config'!$C:$C,0),0),"False,0")</f>
        <v>0</v>
      </c>
      <c r="AT5" cm="1">
        <f t="array" ref="AT5">IF(FALSE,"True," &amp; IF(_xlfn.XLOOKUP("App_IsAny",'Scoring_Config'!$A:$A,'Scoring_Config'!$D:$D,"Yes")="Yes",_xlfn.XLOOKUP("App_IsAny",'Scoring_Config'!$A:$A,'Scoring_Config'!$C:$C,0),0),"False,0")</f>
        <v>0</v>
      </c>
      <c r="AU5">
        <v>2</v>
      </c>
      <c r="AV5" cm="1">
        <f t="array" ref="AV5">IF(FALSE,"True," &amp; IF(_xlfn.XLOOKUP("App_RangeGt1000",'Scoring_Config'!$A:$A,'Scoring_Config'!$D:$D,"Yes")="Yes",_xlfn.XLOOKUP("App_RangeGt1000",'Scoring_Config'!$A:$A,'Scoring_Config'!$C:$C,0),0),"False,0")</f>
        <v>0</v>
      </c>
      <c r="AW5" cm="1">
        <f t="array" ref="AW5">IF(FALSE,"True," &amp; IF(_xlfn.XLOOKUP("Action_IsDenyOrDrop",'Scoring_Config'!$A:$A,'Scoring_Config'!$D:$D,"Yes")="Yes",_xlfn.XLOOKUP("Action_IsDenyOrDrop",'Scoring_Config'!$A:$A,'Scoring_Config'!$C:$C,0),0),"False,0")</f>
        <v>0</v>
      </c>
      <c r="AX5" cm="1">
        <f t="array" ref="AX5">IF(LEFT(AW5,4)="True",0,(IF(LEFT(Y5,4)="True",IF(_xlfn.XLOOKUP("Src_IsAny",'Scoring_Config'!$A:$A,'Scoring_Config'!$D:$D,"Yes")="Yes",_xlfn.XLOOKUP("Src_IsAny",'Scoring_Config'!$A:$A,'Scoring_Config'!$C:$C,10),0),0)+IF(LEFT(Z5,4)="True",IF(_xlfn.XLOOKUP("Src_CIDR_Le_16",'Scoring_Config'!$A:$A,'Scoring_Config'!$D:$D,"Yes")="Yes",_xlfn.XLOOKUP("Src_CIDR_Le_16",'Scoring_Config'!$A:$A,'Scoring_Config'!$C:$C,10),0),0)+IF(LEFT(AA5,4)="True",IF(_xlfn.XLOOKUP("Src_CIDR_17_22",'Scoring_Config'!$A:$A,'Scoring_Config'!$D:$D,"Yes")="Yes",_xlfn.XLOOKUP("Src_CIDR_17_22",'Scoring_Config'!$A:$A,'Scoring_Config'!$C:$C,5),0),0)+IF(LEFT(AB5,4)="True",IF(_xlfn.XLOOKUP("Dst_IsAny",'Scoring_Config'!$A:$A,'Scoring_Config'!$D:$D,"Yes")="Yes",_xlfn.XLOOKUP("Dst_IsAny",'Scoring_Config'!$A:$A,'Scoring_Config'!$C:$C,10),0),0)+IF(LEFT(AC5,4)="True",IF(_xlfn.XLOOKUP("Dst_CIDR_Le_16",'Scoring_Config'!$A:$A,'Scoring_Config'!$D:$D,"Yes")="Yes",_xlfn.XLOOKUP("Dst_CIDR_Le_16",'Scoring_Config'!$A:$A,'Scoring_Config'!$C:$C,10),0),0)+IF(LEFT(AD5,4)="True",IF(_xlfn.XLOOKUP("Dst_CIDR_17_22",'Scoring_Config'!$A:$A,'Scoring_Config'!$D:$D,"Yes")="Yes",_xlfn.XLOOKUP("Dst_CIDR_17_22",'Scoring_Config'!$A:$A,'Scoring_Config'!$C:$C,5),0),0)+IF(LEFT(AE5,4)="True",IF(_xlfn.XLOOKUP("SrcZone_IsAny",'Scoring_Config'!$A:$A,'Scoring_Config'!$D:$D,"Yes")="Yes",_xlfn.XLOOKUP("SrcZone_IsAny",'Scoring_Config'!$A:$A,'Scoring_Config'!$C:$C,10),0),0)+IF(LEFT(AF5,4)="True",IF(_xlfn.XLOOKUP("DstZone_IsAny",'Scoring_Config'!$A:$A,'Scoring_Config'!$D:$D,"Yes")="Yes",_xlfn.XLOOKUP("DstZone_IsAny",'Scoring_Config'!$A:$A,'Scoring_Config'!$C:$C,10),0),0)+IF(LEFT(AG5,4)="True",IF(_xlfn.XLOOKUP("Service_Any_OR_RangeGt1000",'Scoring_Config'!$A:$A,'Scoring_Config'!$D:$D,"Yes")="Yes",_xlfn.XLOOKUP("Service_Any_OR_RangeGt1000",'Scoring_Config'!$A:$A,'Scoring_Config'!$C:$C,10),0),0)+IF(LEFT(AH5,4)="True",IF(_xlfn.XLOOKUP("App_Any_OR_RangeGt1000",'Scoring_Config'!$A:$A,'Scoring_Config'!$D:$D,"Yes")="Yes",_xlfn.XLOOKUP("App_Any_OR_RangeGt1000",'Scoring_Config'!$A:$A,'Scoring_Config'!$C:$C,10),0),0)+IF(LEFT(AI5,4)="True",IF(_xlfn.XLOOKUP("Service_Insecure_Match",'Scoring_Config'!$A:$A,'Scoring_Config'!$D:$D,"Yes")="Yes",_xlfn.XLOOKUP("Service_Insecure_Match",'Scoring_Config'!$A:$A,'Scoring_Config'!$C:$C,5),0),0)+IF(LEFT(AJ5,4)="True",IF(_xlfn.XLOOKUP("Risky_Inbound",'Scoring_Config'!$A:$A,'Scoring_Config'!$D:$D,"Yes")="Yes",_xlfn.XLOOKUP("Risky_Inbound",'Scoring_Config'!$A:$A,'Scoring_Config'!$C:$C,50),0),0)+IF(LEFT(AK5,4)="True",IF(_xlfn.XLOOKUP("Risky_Outbound",'Scoring_Config'!$A:$A,'Scoring_Config'!$D:$D,"Yes")="Yes",_xlfn.XLOOKUP("Risky_Outbound",'Scoring_Config'!$A:$A,'Scoring_Config'!$C:$C,25),0),0)+IF(LEFT(AZ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,FIND(",",AL5)+1,100)),0)+IF(LEFT(AM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,FIND(",",AN5)+1,100)),0)+IF(_xlfn.XLOOKUP("Profile_Scoring",'Scoring_Config'!$A:$A,'Scoring_Config'!$D:$D,"Yes")="Yes",VALUE(MID(AO5,FIND(",",AO5)+1,100)),0)+IF(_xlfn.XLOOKUP("Options_Scoring",'Scoring_Config'!$A:$A,'Scoring_Config'!$D:$D,"Yes")="Yes",VALUE(MID(AP5,FIND(",",AP5)+1,100)),0)))</f>
        <v>0</v>
      </c>
      <c r="AZ5" cm="1">
        <f t="array" ref="AZ5">IF(FALSE,"True," &amp; IF(_xlfn.XLOOKUP("Migrate_Insecure",'Scoring_Config'!$A:$A,'Scoring_Config'!$D:$D,"Yes")="Yes",_xlfn.XLOOKUP("Migrate_Insecure",'Scoring_Config'!$A:$A,'Scoring_Config'!$C:$C,10),0),"False,0")</f>
        <v>0</v>
      </c>
    </row>
    <row r="6" spans="1:52">
      <c r="A6" t="s">
        <v>1979</v>
      </c>
      <c r="B6" t="s">
        <v>1984</v>
      </c>
      <c r="C6" t="s">
        <v>3542</v>
      </c>
      <c r="D6" t="s">
        <v>3545</v>
      </c>
      <c r="E6" t="s">
        <v>3563</v>
      </c>
      <c r="F6" t="s">
        <v>3567</v>
      </c>
      <c r="G6" t="s">
        <v>91</v>
      </c>
      <c r="H6" t="s">
        <v>174</v>
      </c>
      <c r="I6" t="s">
        <v>3575</v>
      </c>
      <c r="J6" t="s">
        <v>824</v>
      </c>
      <c r="K6" t="s">
        <v>1663</v>
      </c>
      <c r="L6" t="s">
        <v>1327</v>
      </c>
      <c r="M6" t="s">
        <v>1974</v>
      </c>
      <c r="N6" t="s">
        <v>4315</v>
      </c>
      <c r="O6" t="s">
        <v>4319</v>
      </c>
      <c r="P6" t="s">
        <v>4321</v>
      </c>
      <c r="R6" t="s">
        <v>5437</v>
      </c>
      <c r="S6" t="s">
        <v>5448</v>
      </c>
      <c r="T6" t="s">
        <v>5568</v>
      </c>
      <c r="U6" t="s">
        <v>5955</v>
      </c>
      <c r="Y6" cm="1">
        <f t="array" ref="Y6">IF(FALSE,"True," &amp; IF(_xlfn.XLOOKUP("Src_IsAny",'Scoring_Config'!$A:$A,'Scoring_Config'!$D:$D,"Yes")="Yes",_xlfn.XLOOKUP("Src_IsAny",'Scoring_Config'!$A:$A,'Scoring_Config'!$C:$C,10),0),"False,0")</f>
        <v>0</v>
      </c>
      <c r="Z6" cm="1">
        <f t="array" ref="Z6">IF(FALSE,"True," &amp; IF(_xlfn.XLOOKUP("Src_CIDR_Le_16",'Scoring_Config'!$A:$A,'Scoring_Config'!$D:$D,"Yes")="Yes",_xlfn.XLOOKUP("Src_CIDR_Le_16",'Scoring_Config'!$A:$A,'Scoring_Config'!$C:$C,10),0),"False,0")</f>
        <v>0</v>
      </c>
      <c r="AA6" cm="1">
        <f t="array" ref="AA6">IF(FALSE,"True," &amp; IF(_xlfn.XLOOKUP("Src_CIDR_17_22",'Scoring_Config'!$A:$A,'Scoring_Config'!$D:$D,"Yes")="Yes",_xlfn.XLOOKUP("Src_CIDR_17_22",'Scoring_Config'!$A:$A,'Scoring_Config'!$C:$C,5),0),"False,0")</f>
        <v>0</v>
      </c>
      <c r="AB6" cm="1">
        <f t="array" ref="AB6">IF(FALSE,"True," &amp; IF(_xlfn.XLOOKUP("Dst_IsAny",'Scoring_Config'!$A:$A,'Scoring_Config'!$D:$D,"Yes")="Yes",_xlfn.XLOOKUP("Dst_IsAny",'Scoring_Config'!$A:$A,'Scoring_Config'!$C:$C,10),0),"False,0")</f>
        <v>0</v>
      </c>
      <c r="AC6" cm="1">
        <f t="array" ref="AC6">IF(FALSE,"True," &amp; IF(_xlfn.XLOOKUP("Dst_CIDR_Le_16",'Scoring_Config'!$A:$A,'Scoring_Config'!$D:$D,"Yes")="Yes",_xlfn.XLOOKUP("Dst_CIDR_Le_16",'Scoring_Config'!$A:$A,'Scoring_Config'!$C:$C,10),0),"False,0")</f>
        <v>0</v>
      </c>
      <c r="AD6" cm="1">
        <f t="array" ref="AD6">IF(FALSE,"True," &amp; IF(_xlfn.XLOOKUP("Dst_CIDR_17_22",'Scoring_Config'!$A:$A,'Scoring_Config'!$D:$D,"Yes")="Yes",_xlfn.XLOOKUP("Dst_CIDR_17_22",'Scoring_Config'!$A:$A,'Scoring_Config'!$C:$C,5),0),"False,0")</f>
        <v>0</v>
      </c>
      <c r="AE6" cm="1">
        <f t="array" ref="AE6">IF(FALSE,"True," &amp; IF(_xlfn.XLOOKUP("SrcZone_IsAny",'Scoring_Config'!$A:$A,'Scoring_Config'!$D:$D,"Yes")="Yes",_xlfn.XLOOKUP("SrcZone_IsAny",'Scoring_Config'!$A:$A,'Scoring_Config'!$C:$C,10),0),"False,0")</f>
        <v>0</v>
      </c>
      <c r="AF6" cm="1">
        <f t="array" ref="AF6">IF(FALSE,"True," &amp; IF(_xlfn.XLOOKUP("DstZone_IsAny",'Scoring_Config'!$A:$A,'Scoring_Config'!$D:$D,"Yes")="Yes",_xlfn.XLOOKUP("DstZone_IsAny",'Scoring_Config'!$A:$A,'Scoring_Config'!$C:$C,10),0),"False,0")</f>
        <v>0</v>
      </c>
      <c r="AG6" cm="1">
        <f t="array" ref="AG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" cm="1">
        <f t="array" ref="AH6">IF(FALSE,"True," &amp; IF(_xlfn.XLOOKUP("App_Any_OR_RangeGt1000",'Scoring_Config'!$A:$A,'Scoring_Config'!$D:$D,"Yes")="Yes",_xlfn.XLOOKUP("App_Any_OR_RangeGt1000",'Scoring_Config'!$A:$A,'Scoring_Config'!$C:$C,10),0),"False,0")</f>
        <v>0</v>
      </c>
      <c r="AI6" cm="1">
        <f t="array" ref="AI6">IF(FALSE,"True," &amp; IF(_xlfn.XLOOKUP("Service_Insecure_Match",'Scoring_Config'!$A:$A,'Scoring_Config'!$D:$D,"Yes")="Yes",_xlfn.XLOOKUP("Service_Insecure_Match",'Scoring_Config'!$A:$A,'Scoring_Config'!$C:$C,5),0),"False,0")</f>
        <v>0</v>
      </c>
      <c r="AJ6" cm="1">
        <f t="array" ref="AJ6">IF(FALSE,"True," &amp; IF(_xlfn.XLOOKUP("Risky_Inbound",'Scoring_Config'!$A:$A,'Scoring_Config'!$D:$D,"Yes")="Yes",_xlfn.XLOOKUP("Risky_Inbound",'Scoring_Config'!$A:$A,'Scoring_Config'!$C:$C,50),0),"False,0")</f>
        <v>0</v>
      </c>
      <c r="AK6" cm="1">
        <f t="array" ref="AK6">IF(FALSE,"True," &amp; IF(_xlfn.XLOOKUP("Risky_Outbound",'Scoring_Config'!$A:$A,'Scoring_Config'!$D:$D,"Yes")="Yes",_xlfn.XLOOKUP("Risky_Outbound",'Scoring_Config'!$A:$A,'Scoring_Config'!$C:$C,25),0),"False,0")</f>
        <v>0</v>
      </c>
      <c r="AL6" t="s">
        <v>6700</v>
      </c>
      <c r="AM6" cm="1">
        <f t="array" ref="AM6">IF(TRUE,"True,"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" t="s">
        <v>6697</v>
      </c>
      <c r="AO6" t="s">
        <v>6697</v>
      </c>
      <c r="AP6" t="s">
        <v>6697</v>
      </c>
      <c r="AQ6" cm="1">
        <f t="array" ref="AQ6">IF(FALSE,"True," &amp; IF(_xlfn.XLOOKUP("Service_IsAny",'Scoring_Config'!$A:$A,'Scoring_Config'!$D:$D,"Yes")="Yes",_xlfn.XLOOKUP("Service_IsAny",'Scoring_Config'!$A:$A,'Scoring_Config'!$C:$C,0),0),"False,0")</f>
        <v>0</v>
      </c>
      <c r="AR6">
        <v>0</v>
      </c>
      <c r="AS6" cm="1">
        <f t="array" ref="AS6">IF(FALSE,"True," &amp; IF(_xlfn.XLOOKUP("Service_RangeGt1000",'Scoring_Config'!$A:$A,'Scoring_Config'!$D:$D,"Yes")="Yes",_xlfn.XLOOKUP("Service_RangeGt1000",'Scoring_Config'!$A:$A,'Scoring_Config'!$C:$C,0),0),"False,0")</f>
        <v>0</v>
      </c>
      <c r="AT6" cm="1">
        <f t="array" ref="AT6">IF(FALSE,"True," &amp; IF(_xlfn.XLOOKUP("App_IsAny",'Scoring_Config'!$A:$A,'Scoring_Config'!$D:$D,"Yes")="Yes",_xlfn.XLOOKUP("App_IsAny",'Scoring_Config'!$A:$A,'Scoring_Config'!$C:$C,0),0),"False,0")</f>
        <v>0</v>
      </c>
      <c r="AU6">
        <v>4</v>
      </c>
      <c r="AV6" cm="1">
        <f t="array" ref="AV6">IF(FALSE,"True," &amp; IF(_xlfn.XLOOKUP("App_RangeGt1000",'Scoring_Config'!$A:$A,'Scoring_Config'!$D:$D,"Yes")="Yes",_xlfn.XLOOKUP("App_RangeGt1000",'Scoring_Config'!$A:$A,'Scoring_Config'!$C:$C,0),0),"False,0")</f>
        <v>0</v>
      </c>
      <c r="AW6" cm="1">
        <f t="array" ref="AW6">IF(FALSE,"True," &amp; IF(_xlfn.XLOOKUP("Action_IsDenyOrDrop",'Scoring_Config'!$A:$A,'Scoring_Config'!$D:$D,"Yes")="Yes",_xlfn.XLOOKUP("Action_IsDenyOrDrop",'Scoring_Config'!$A:$A,'Scoring_Config'!$C:$C,0),0),"False,0")</f>
        <v>0</v>
      </c>
      <c r="AX6" cm="1">
        <f t="array" ref="AX6">IF(LEFT(AW6,4)="True",0,(IF(LEFT(Y6,4)="True",IF(_xlfn.XLOOKUP("Src_IsAny",'Scoring_Config'!$A:$A,'Scoring_Config'!$D:$D,"Yes")="Yes",_xlfn.XLOOKUP("Src_IsAny",'Scoring_Config'!$A:$A,'Scoring_Config'!$C:$C,10),0),0)+IF(LEFT(Z6,4)="True",IF(_xlfn.XLOOKUP("Src_CIDR_Le_16",'Scoring_Config'!$A:$A,'Scoring_Config'!$D:$D,"Yes")="Yes",_xlfn.XLOOKUP("Src_CIDR_Le_16",'Scoring_Config'!$A:$A,'Scoring_Config'!$C:$C,10),0),0)+IF(LEFT(AA6,4)="True",IF(_xlfn.XLOOKUP("Src_CIDR_17_22",'Scoring_Config'!$A:$A,'Scoring_Config'!$D:$D,"Yes")="Yes",_xlfn.XLOOKUP("Src_CIDR_17_22",'Scoring_Config'!$A:$A,'Scoring_Config'!$C:$C,5),0),0)+IF(LEFT(AB6,4)="True",IF(_xlfn.XLOOKUP("Dst_IsAny",'Scoring_Config'!$A:$A,'Scoring_Config'!$D:$D,"Yes")="Yes",_xlfn.XLOOKUP("Dst_IsAny",'Scoring_Config'!$A:$A,'Scoring_Config'!$C:$C,10),0),0)+IF(LEFT(AC6,4)="True",IF(_xlfn.XLOOKUP("Dst_CIDR_Le_16",'Scoring_Config'!$A:$A,'Scoring_Config'!$D:$D,"Yes")="Yes",_xlfn.XLOOKUP("Dst_CIDR_Le_16",'Scoring_Config'!$A:$A,'Scoring_Config'!$C:$C,10),0),0)+IF(LEFT(AD6,4)="True",IF(_xlfn.XLOOKUP("Dst_CIDR_17_22",'Scoring_Config'!$A:$A,'Scoring_Config'!$D:$D,"Yes")="Yes",_xlfn.XLOOKUP("Dst_CIDR_17_22",'Scoring_Config'!$A:$A,'Scoring_Config'!$C:$C,5),0),0)+IF(LEFT(AE6,4)="True",IF(_xlfn.XLOOKUP("SrcZone_IsAny",'Scoring_Config'!$A:$A,'Scoring_Config'!$D:$D,"Yes")="Yes",_xlfn.XLOOKUP("SrcZone_IsAny",'Scoring_Config'!$A:$A,'Scoring_Config'!$C:$C,10),0),0)+IF(LEFT(AF6,4)="True",IF(_xlfn.XLOOKUP("DstZone_IsAny",'Scoring_Config'!$A:$A,'Scoring_Config'!$D:$D,"Yes")="Yes",_xlfn.XLOOKUP("DstZone_IsAny",'Scoring_Config'!$A:$A,'Scoring_Config'!$C:$C,10),0),0)+IF(LEFT(AG6,4)="True",IF(_xlfn.XLOOKUP("Service_Any_OR_RangeGt1000",'Scoring_Config'!$A:$A,'Scoring_Config'!$D:$D,"Yes")="Yes",_xlfn.XLOOKUP("Service_Any_OR_RangeGt1000",'Scoring_Config'!$A:$A,'Scoring_Config'!$C:$C,10),0),0)+IF(LEFT(AH6,4)="True",IF(_xlfn.XLOOKUP("App_Any_OR_RangeGt1000",'Scoring_Config'!$A:$A,'Scoring_Config'!$D:$D,"Yes")="Yes",_xlfn.XLOOKUP("App_Any_OR_RangeGt1000",'Scoring_Config'!$A:$A,'Scoring_Config'!$C:$C,10),0),0)+IF(LEFT(AI6,4)="True",IF(_xlfn.XLOOKUP("Service_Insecure_Match",'Scoring_Config'!$A:$A,'Scoring_Config'!$D:$D,"Yes")="Yes",_xlfn.XLOOKUP("Service_Insecure_Match",'Scoring_Config'!$A:$A,'Scoring_Config'!$C:$C,5),0),0)+IF(LEFT(AJ6,4)="True",IF(_xlfn.XLOOKUP("Risky_Inbound",'Scoring_Config'!$A:$A,'Scoring_Config'!$D:$D,"Yes")="Yes",_xlfn.XLOOKUP("Risky_Inbound",'Scoring_Config'!$A:$A,'Scoring_Config'!$C:$C,50),0),0)+IF(LEFT(AK6,4)="True",IF(_xlfn.XLOOKUP("Risky_Outbound",'Scoring_Config'!$A:$A,'Scoring_Config'!$D:$D,"Yes")="Yes",_xlfn.XLOOKUP("Risky_Outbound",'Scoring_Config'!$A:$A,'Scoring_Config'!$C:$C,25),0),0)+IF(LEFT(AZ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,FIND(",",AL6)+1,100)),0)+IF(LEFT(AM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,FIND(",",AN6)+1,100)),0)+IF(_xlfn.XLOOKUP("Profile_Scoring",'Scoring_Config'!$A:$A,'Scoring_Config'!$D:$D,"Yes")="Yes",VALUE(MID(AO6,FIND(",",AO6)+1,100)),0)+IF(_xlfn.XLOOKUP("Options_Scoring",'Scoring_Config'!$A:$A,'Scoring_Config'!$D:$D,"Yes")="Yes",VALUE(MID(AP6,FIND(",",AP6)+1,100)),0)))</f>
        <v>0</v>
      </c>
      <c r="AZ6" cm="1">
        <f t="array" ref="AZ6">IF(FALSE,"True," &amp; IF(_xlfn.XLOOKUP("Migrate_Insecure",'Scoring_Config'!$A:$A,'Scoring_Config'!$D:$D,"Yes")="Yes",_xlfn.XLOOKUP("Migrate_Insecure",'Scoring_Config'!$A:$A,'Scoring_Config'!$C:$C,10),0),"False,0")</f>
        <v>0</v>
      </c>
    </row>
    <row r="7" spans="1:52">
      <c r="A7" t="s">
        <v>1979</v>
      </c>
      <c r="B7" t="s">
        <v>1985</v>
      </c>
      <c r="C7" t="s">
        <v>3542</v>
      </c>
      <c r="D7" t="s">
        <v>3545</v>
      </c>
      <c r="E7" t="s">
        <v>3563</v>
      </c>
      <c r="F7" t="s">
        <v>3568</v>
      </c>
      <c r="G7" t="s">
        <v>92</v>
      </c>
      <c r="H7" t="s">
        <v>174</v>
      </c>
      <c r="I7" t="s">
        <v>3575</v>
      </c>
      <c r="J7" t="s">
        <v>824</v>
      </c>
      <c r="K7" t="s">
        <v>1664</v>
      </c>
      <c r="L7" t="s">
        <v>1327</v>
      </c>
      <c r="M7" t="s">
        <v>1974</v>
      </c>
      <c r="N7" t="s">
        <v>4315</v>
      </c>
      <c r="O7" t="s">
        <v>4319</v>
      </c>
      <c r="P7" t="s">
        <v>4321</v>
      </c>
      <c r="R7" t="s">
        <v>5439</v>
      </c>
      <c r="S7" t="s">
        <v>4324</v>
      </c>
      <c r="T7" t="s">
        <v>5569</v>
      </c>
      <c r="U7" t="s">
        <v>5955</v>
      </c>
      <c r="Y7" cm="1">
        <f t="array" ref="Y7">IF(FALSE,"True," &amp; IF(_xlfn.XLOOKUP("Src_IsAny",'Scoring_Config'!$A:$A,'Scoring_Config'!$D:$D,"Yes")="Yes",_xlfn.XLOOKUP("Src_IsAny",'Scoring_Config'!$A:$A,'Scoring_Config'!$C:$C,10),0),"False,0")</f>
        <v>0</v>
      </c>
      <c r="Z7" cm="1">
        <f t="array" ref="Z7">IF(FALSE,"True," &amp; IF(_xlfn.XLOOKUP("Src_CIDR_Le_16",'Scoring_Config'!$A:$A,'Scoring_Config'!$D:$D,"Yes")="Yes",_xlfn.XLOOKUP("Src_CIDR_Le_16",'Scoring_Config'!$A:$A,'Scoring_Config'!$C:$C,10),0),"False,0")</f>
        <v>0</v>
      </c>
      <c r="AA7" cm="1">
        <f t="array" ref="AA7">IF(FALSE,"True," &amp; IF(_xlfn.XLOOKUP("Src_CIDR_17_22",'Scoring_Config'!$A:$A,'Scoring_Config'!$D:$D,"Yes")="Yes",_xlfn.XLOOKUP("Src_CIDR_17_22",'Scoring_Config'!$A:$A,'Scoring_Config'!$C:$C,5),0),"False,0")</f>
        <v>0</v>
      </c>
      <c r="AB7" cm="1">
        <f t="array" ref="AB7">IF(FALSE,"True," &amp; IF(_xlfn.XLOOKUP("Dst_IsAny",'Scoring_Config'!$A:$A,'Scoring_Config'!$D:$D,"Yes")="Yes",_xlfn.XLOOKUP("Dst_IsAny",'Scoring_Config'!$A:$A,'Scoring_Config'!$C:$C,10),0),"False,0")</f>
        <v>0</v>
      </c>
      <c r="AC7" cm="1">
        <f t="array" ref="AC7">IF(FALSE,"True," &amp; IF(_xlfn.XLOOKUP("Dst_CIDR_Le_16",'Scoring_Config'!$A:$A,'Scoring_Config'!$D:$D,"Yes")="Yes",_xlfn.XLOOKUP("Dst_CIDR_Le_16",'Scoring_Config'!$A:$A,'Scoring_Config'!$C:$C,10),0),"False,0")</f>
        <v>0</v>
      </c>
      <c r="AD7" cm="1">
        <f t="array" ref="AD7">IF(FALSE,"True," &amp; IF(_xlfn.XLOOKUP("Dst_CIDR_17_22",'Scoring_Config'!$A:$A,'Scoring_Config'!$D:$D,"Yes")="Yes",_xlfn.XLOOKUP("Dst_CIDR_17_22",'Scoring_Config'!$A:$A,'Scoring_Config'!$C:$C,5),0),"False,0")</f>
        <v>0</v>
      </c>
      <c r="AE7" cm="1">
        <f t="array" ref="AE7">IF(FALSE,"True," &amp; IF(_xlfn.XLOOKUP("SrcZone_IsAny",'Scoring_Config'!$A:$A,'Scoring_Config'!$D:$D,"Yes")="Yes",_xlfn.XLOOKUP("SrcZone_IsAny",'Scoring_Config'!$A:$A,'Scoring_Config'!$C:$C,10),0),"False,0")</f>
        <v>0</v>
      </c>
      <c r="AF7" cm="1">
        <f t="array" ref="AF7">IF(FALSE,"True," &amp; IF(_xlfn.XLOOKUP("DstZone_IsAny",'Scoring_Config'!$A:$A,'Scoring_Config'!$D:$D,"Yes")="Yes",_xlfn.XLOOKUP("DstZone_IsAny",'Scoring_Config'!$A:$A,'Scoring_Config'!$C:$C,10),0),"False,0")</f>
        <v>0</v>
      </c>
      <c r="AG7" cm="1">
        <f t="array" ref="AG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" cm="1">
        <f t="array" ref="AH7">IF(FALSE,"True," &amp; IF(_xlfn.XLOOKUP("App_Any_OR_RangeGt1000",'Scoring_Config'!$A:$A,'Scoring_Config'!$D:$D,"Yes")="Yes",_xlfn.XLOOKUP("App_Any_OR_RangeGt1000",'Scoring_Config'!$A:$A,'Scoring_Config'!$C:$C,10),0),"False,0")</f>
        <v>0</v>
      </c>
      <c r="AI7" cm="1">
        <f t="array" ref="AI7">IF(FALSE,"True," &amp; IF(_xlfn.XLOOKUP("Service_Insecure_Match",'Scoring_Config'!$A:$A,'Scoring_Config'!$D:$D,"Yes")="Yes",_xlfn.XLOOKUP("Service_Insecure_Match",'Scoring_Config'!$A:$A,'Scoring_Config'!$C:$C,5),0),"False,0")</f>
        <v>0</v>
      </c>
      <c r="AJ7" cm="1">
        <f t="array" ref="AJ7">IF(FALSE,"True," &amp; IF(_xlfn.XLOOKUP("Risky_Inbound",'Scoring_Config'!$A:$A,'Scoring_Config'!$D:$D,"Yes")="Yes",_xlfn.XLOOKUP("Risky_Inbound",'Scoring_Config'!$A:$A,'Scoring_Config'!$C:$C,50),0),"False,0")</f>
        <v>0</v>
      </c>
      <c r="AK7" cm="1">
        <f t="array" ref="AK7">IF(FALSE,"True," &amp; IF(_xlfn.XLOOKUP("Risky_Outbound",'Scoring_Config'!$A:$A,'Scoring_Config'!$D:$D,"Yes")="Yes",_xlfn.XLOOKUP("Risky_Outbound",'Scoring_Config'!$A:$A,'Scoring_Config'!$C:$C,25),0),"False,0")</f>
        <v>0</v>
      </c>
      <c r="AL7" t="s">
        <v>6700</v>
      </c>
      <c r="AM7" cm="1">
        <f t="array" ref="AM7">IF(TRUE,"True,"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" t="s">
        <v>6697</v>
      </c>
      <c r="AO7" t="s">
        <v>6697</v>
      </c>
      <c r="AP7" t="s">
        <v>6697</v>
      </c>
      <c r="AQ7" cm="1">
        <f t="array" ref="AQ7">IF(FALSE,"True," &amp; IF(_xlfn.XLOOKUP("Service_IsAny",'Scoring_Config'!$A:$A,'Scoring_Config'!$D:$D,"Yes")="Yes",_xlfn.XLOOKUP("Service_IsAny",'Scoring_Config'!$A:$A,'Scoring_Config'!$C:$C,0),0),"False,0")</f>
        <v>0</v>
      </c>
      <c r="AR7">
        <v>0</v>
      </c>
      <c r="AS7" cm="1">
        <f t="array" ref="AS7">IF(FALSE,"True," &amp; IF(_xlfn.XLOOKUP("Service_RangeGt1000",'Scoring_Config'!$A:$A,'Scoring_Config'!$D:$D,"Yes")="Yes",_xlfn.XLOOKUP("Service_RangeGt1000",'Scoring_Config'!$A:$A,'Scoring_Config'!$C:$C,0),0),"False,0")</f>
        <v>0</v>
      </c>
      <c r="AT7" cm="1">
        <f t="array" ref="AT7">IF(FALSE,"True," &amp; IF(_xlfn.XLOOKUP("App_IsAny",'Scoring_Config'!$A:$A,'Scoring_Config'!$D:$D,"Yes")="Yes",_xlfn.XLOOKUP("App_IsAny",'Scoring_Config'!$A:$A,'Scoring_Config'!$C:$C,0),0),"False,0")</f>
        <v>0</v>
      </c>
      <c r="AU7">
        <v>3</v>
      </c>
      <c r="AV7" cm="1">
        <f t="array" ref="AV7">IF(FALSE,"True," &amp; IF(_xlfn.XLOOKUP("App_RangeGt1000",'Scoring_Config'!$A:$A,'Scoring_Config'!$D:$D,"Yes")="Yes",_xlfn.XLOOKUP("App_RangeGt1000",'Scoring_Config'!$A:$A,'Scoring_Config'!$C:$C,0),0),"False,0")</f>
        <v>0</v>
      </c>
      <c r="AW7" cm="1">
        <f t="array" ref="AW7">IF(FALSE,"True," &amp; IF(_xlfn.XLOOKUP("Action_IsDenyOrDrop",'Scoring_Config'!$A:$A,'Scoring_Config'!$D:$D,"Yes")="Yes",_xlfn.XLOOKUP("Action_IsDenyOrDrop",'Scoring_Config'!$A:$A,'Scoring_Config'!$C:$C,0),0),"False,0")</f>
        <v>0</v>
      </c>
      <c r="AX7" cm="1">
        <f t="array" ref="AX7">IF(LEFT(AW7,4)="True",0,(IF(LEFT(Y7,4)="True",IF(_xlfn.XLOOKUP("Src_IsAny",'Scoring_Config'!$A:$A,'Scoring_Config'!$D:$D,"Yes")="Yes",_xlfn.XLOOKUP("Src_IsAny",'Scoring_Config'!$A:$A,'Scoring_Config'!$C:$C,10),0),0)+IF(LEFT(Z7,4)="True",IF(_xlfn.XLOOKUP("Src_CIDR_Le_16",'Scoring_Config'!$A:$A,'Scoring_Config'!$D:$D,"Yes")="Yes",_xlfn.XLOOKUP("Src_CIDR_Le_16",'Scoring_Config'!$A:$A,'Scoring_Config'!$C:$C,10),0),0)+IF(LEFT(AA7,4)="True",IF(_xlfn.XLOOKUP("Src_CIDR_17_22",'Scoring_Config'!$A:$A,'Scoring_Config'!$D:$D,"Yes")="Yes",_xlfn.XLOOKUP("Src_CIDR_17_22",'Scoring_Config'!$A:$A,'Scoring_Config'!$C:$C,5),0),0)+IF(LEFT(AB7,4)="True",IF(_xlfn.XLOOKUP("Dst_IsAny",'Scoring_Config'!$A:$A,'Scoring_Config'!$D:$D,"Yes")="Yes",_xlfn.XLOOKUP("Dst_IsAny",'Scoring_Config'!$A:$A,'Scoring_Config'!$C:$C,10),0),0)+IF(LEFT(AC7,4)="True",IF(_xlfn.XLOOKUP("Dst_CIDR_Le_16",'Scoring_Config'!$A:$A,'Scoring_Config'!$D:$D,"Yes")="Yes",_xlfn.XLOOKUP("Dst_CIDR_Le_16",'Scoring_Config'!$A:$A,'Scoring_Config'!$C:$C,10),0),0)+IF(LEFT(AD7,4)="True",IF(_xlfn.XLOOKUP("Dst_CIDR_17_22",'Scoring_Config'!$A:$A,'Scoring_Config'!$D:$D,"Yes")="Yes",_xlfn.XLOOKUP("Dst_CIDR_17_22",'Scoring_Config'!$A:$A,'Scoring_Config'!$C:$C,5),0),0)+IF(LEFT(AE7,4)="True",IF(_xlfn.XLOOKUP("SrcZone_IsAny",'Scoring_Config'!$A:$A,'Scoring_Config'!$D:$D,"Yes")="Yes",_xlfn.XLOOKUP("SrcZone_IsAny",'Scoring_Config'!$A:$A,'Scoring_Config'!$C:$C,10),0),0)+IF(LEFT(AF7,4)="True",IF(_xlfn.XLOOKUP("DstZone_IsAny",'Scoring_Config'!$A:$A,'Scoring_Config'!$D:$D,"Yes")="Yes",_xlfn.XLOOKUP("DstZone_IsAny",'Scoring_Config'!$A:$A,'Scoring_Config'!$C:$C,10),0),0)+IF(LEFT(AG7,4)="True",IF(_xlfn.XLOOKUP("Service_Any_OR_RangeGt1000",'Scoring_Config'!$A:$A,'Scoring_Config'!$D:$D,"Yes")="Yes",_xlfn.XLOOKUP("Service_Any_OR_RangeGt1000",'Scoring_Config'!$A:$A,'Scoring_Config'!$C:$C,10),0),0)+IF(LEFT(AH7,4)="True",IF(_xlfn.XLOOKUP("App_Any_OR_RangeGt1000",'Scoring_Config'!$A:$A,'Scoring_Config'!$D:$D,"Yes")="Yes",_xlfn.XLOOKUP("App_Any_OR_RangeGt1000",'Scoring_Config'!$A:$A,'Scoring_Config'!$C:$C,10),0),0)+IF(LEFT(AI7,4)="True",IF(_xlfn.XLOOKUP("Service_Insecure_Match",'Scoring_Config'!$A:$A,'Scoring_Config'!$D:$D,"Yes")="Yes",_xlfn.XLOOKUP("Service_Insecure_Match",'Scoring_Config'!$A:$A,'Scoring_Config'!$C:$C,5),0),0)+IF(LEFT(AJ7,4)="True",IF(_xlfn.XLOOKUP("Risky_Inbound",'Scoring_Config'!$A:$A,'Scoring_Config'!$D:$D,"Yes")="Yes",_xlfn.XLOOKUP("Risky_Inbound",'Scoring_Config'!$A:$A,'Scoring_Config'!$C:$C,50),0),0)+IF(LEFT(AK7,4)="True",IF(_xlfn.XLOOKUP("Risky_Outbound",'Scoring_Config'!$A:$A,'Scoring_Config'!$D:$D,"Yes")="Yes",_xlfn.XLOOKUP("Risky_Outbound",'Scoring_Config'!$A:$A,'Scoring_Config'!$C:$C,25),0),0)+IF(LEFT(AZ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,FIND(",",AL7)+1,100)),0)+IF(LEFT(AM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,FIND(",",AN7)+1,100)),0)+IF(_xlfn.XLOOKUP("Profile_Scoring",'Scoring_Config'!$A:$A,'Scoring_Config'!$D:$D,"Yes")="Yes",VALUE(MID(AO7,FIND(",",AO7)+1,100)),0)+IF(_xlfn.XLOOKUP("Options_Scoring",'Scoring_Config'!$A:$A,'Scoring_Config'!$D:$D,"Yes")="Yes",VALUE(MID(AP7,FIND(",",AP7)+1,100)),0)))</f>
        <v>0</v>
      </c>
      <c r="AZ7" cm="1">
        <f t="array" ref="AZ7">IF(FALSE,"True," &amp; IF(_xlfn.XLOOKUP("Migrate_Insecure",'Scoring_Config'!$A:$A,'Scoring_Config'!$D:$D,"Yes")="Yes",_xlfn.XLOOKUP("Migrate_Insecure",'Scoring_Config'!$A:$A,'Scoring_Config'!$C:$C,10),0),"False,0")</f>
        <v>0</v>
      </c>
    </row>
    <row r="8" spans="1:52">
      <c r="A8" t="s">
        <v>1979</v>
      </c>
      <c r="B8" t="s">
        <v>1986</v>
      </c>
      <c r="C8" t="s">
        <v>3542</v>
      </c>
      <c r="D8" t="s">
        <v>3545</v>
      </c>
      <c r="E8" t="s">
        <v>3563</v>
      </c>
      <c r="F8" t="s">
        <v>3569</v>
      </c>
      <c r="G8" t="s">
        <v>93</v>
      </c>
      <c r="H8" t="s">
        <v>174</v>
      </c>
      <c r="I8" t="s">
        <v>3575</v>
      </c>
      <c r="J8" t="s">
        <v>824</v>
      </c>
      <c r="K8" t="s">
        <v>1665</v>
      </c>
      <c r="L8" t="s">
        <v>1327</v>
      </c>
      <c r="M8" t="s">
        <v>1974</v>
      </c>
      <c r="N8" t="s">
        <v>4315</v>
      </c>
      <c r="O8" t="s">
        <v>4319</v>
      </c>
      <c r="P8" t="s">
        <v>4322</v>
      </c>
      <c r="R8" t="s">
        <v>5437</v>
      </c>
      <c r="S8" t="s">
        <v>5448</v>
      </c>
      <c r="T8" t="s">
        <v>5567</v>
      </c>
      <c r="U8" t="s">
        <v>5955</v>
      </c>
      <c r="Y8" cm="1">
        <f t="array" ref="Y8">IF(FALSE,"True," &amp; IF(_xlfn.XLOOKUP("Src_IsAny",'Scoring_Config'!$A:$A,'Scoring_Config'!$D:$D,"Yes")="Yes",_xlfn.XLOOKUP("Src_IsAny",'Scoring_Config'!$A:$A,'Scoring_Config'!$C:$C,10),0),"False,0")</f>
        <v>0</v>
      </c>
      <c r="Z8" cm="1">
        <f t="array" ref="Z8">IF(FALSE,"True," &amp; IF(_xlfn.XLOOKUP("Src_CIDR_Le_16",'Scoring_Config'!$A:$A,'Scoring_Config'!$D:$D,"Yes")="Yes",_xlfn.XLOOKUP("Src_CIDR_Le_16",'Scoring_Config'!$A:$A,'Scoring_Config'!$C:$C,10),0),"False,0")</f>
        <v>0</v>
      </c>
      <c r="AA8" cm="1">
        <f t="array" ref="AA8">IF(FALSE,"True," &amp; IF(_xlfn.XLOOKUP("Src_CIDR_17_22",'Scoring_Config'!$A:$A,'Scoring_Config'!$D:$D,"Yes")="Yes",_xlfn.XLOOKUP("Src_CIDR_17_22",'Scoring_Config'!$A:$A,'Scoring_Config'!$C:$C,5),0),"False,0")</f>
        <v>0</v>
      </c>
      <c r="AB8" cm="1">
        <f t="array" ref="AB8">IF(FALSE,"True," &amp; IF(_xlfn.XLOOKUP("Dst_IsAny",'Scoring_Config'!$A:$A,'Scoring_Config'!$D:$D,"Yes")="Yes",_xlfn.XLOOKUP("Dst_IsAny",'Scoring_Config'!$A:$A,'Scoring_Config'!$C:$C,10),0),"False,0")</f>
        <v>0</v>
      </c>
      <c r="AC8" cm="1">
        <f t="array" ref="AC8">IF(FALSE,"True," &amp; IF(_xlfn.XLOOKUP("Dst_CIDR_Le_16",'Scoring_Config'!$A:$A,'Scoring_Config'!$D:$D,"Yes")="Yes",_xlfn.XLOOKUP("Dst_CIDR_Le_16",'Scoring_Config'!$A:$A,'Scoring_Config'!$C:$C,10),0),"False,0")</f>
        <v>0</v>
      </c>
      <c r="AD8" cm="1">
        <f t="array" ref="AD8">IF(FALSE,"True," &amp; IF(_xlfn.XLOOKUP("Dst_CIDR_17_22",'Scoring_Config'!$A:$A,'Scoring_Config'!$D:$D,"Yes")="Yes",_xlfn.XLOOKUP("Dst_CIDR_17_22",'Scoring_Config'!$A:$A,'Scoring_Config'!$C:$C,5),0),"False,0")</f>
        <v>0</v>
      </c>
      <c r="AE8" cm="1">
        <f t="array" ref="AE8">IF(FALSE,"True," &amp; IF(_xlfn.XLOOKUP("SrcZone_IsAny",'Scoring_Config'!$A:$A,'Scoring_Config'!$D:$D,"Yes")="Yes",_xlfn.XLOOKUP("SrcZone_IsAny",'Scoring_Config'!$A:$A,'Scoring_Config'!$C:$C,10),0),"False,0")</f>
        <v>0</v>
      </c>
      <c r="AF8" cm="1">
        <f t="array" ref="AF8">IF(FALSE,"True," &amp; IF(_xlfn.XLOOKUP("DstZone_IsAny",'Scoring_Config'!$A:$A,'Scoring_Config'!$D:$D,"Yes")="Yes",_xlfn.XLOOKUP("DstZone_IsAny",'Scoring_Config'!$A:$A,'Scoring_Config'!$C:$C,10),0),"False,0")</f>
        <v>0</v>
      </c>
      <c r="AG8" cm="1">
        <f t="array" ref="AG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" cm="1">
        <f t="array" ref="AH8">IF(FALSE,"True," &amp; IF(_xlfn.XLOOKUP("App_Any_OR_RangeGt1000",'Scoring_Config'!$A:$A,'Scoring_Config'!$D:$D,"Yes")="Yes",_xlfn.XLOOKUP("App_Any_OR_RangeGt1000",'Scoring_Config'!$A:$A,'Scoring_Config'!$C:$C,10),0),"False,0")</f>
        <v>0</v>
      </c>
      <c r="AI8" cm="1">
        <f t="array" ref="AI8">IF(FALSE,"True," &amp; IF(_xlfn.XLOOKUP("Service_Insecure_Match",'Scoring_Config'!$A:$A,'Scoring_Config'!$D:$D,"Yes")="Yes",_xlfn.XLOOKUP("Service_Insecure_Match",'Scoring_Config'!$A:$A,'Scoring_Config'!$C:$C,5),0),"False,0")</f>
        <v>0</v>
      </c>
      <c r="AJ8" cm="1">
        <f t="array" ref="AJ8">IF(FALSE,"True," &amp; IF(_xlfn.XLOOKUP("Risky_Inbound",'Scoring_Config'!$A:$A,'Scoring_Config'!$D:$D,"Yes")="Yes",_xlfn.XLOOKUP("Risky_Inbound",'Scoring_Config'!$A:$A,'Scoring_Config'!$C:$C,50),0),"False,0")</f>
        <v>0</v>
      </c>
      <c r="AK8" cm="1">
        <f t="array" ref="AK8">IF(FALSE,"True," &amp; IF(_xlfn.XLOOKUP("Risky_Outbound",'Scoring_Config'!$A:$A,'Scoring_Config'!$D:$D,"Yes")="Yes",_xlfn.XLOOKUP("Risky_Outbound",'Scoring_Config'!$A:$A,'Scoring_Config'!$C:$C,25),0),"False,0")</f>
        <v>0</v>
      </c>
      <c r="AL8" t="s">
        <v>6697</v>
      </c>
      <c r="AM8" cm="1">
        <f t="array" ref="AM8">IF(TRUE,"True,"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" t="s">
        <v>6697</v>
      </c>
      <c r="AO8" t="s">
        <v>6697</v>
      </c>
      <c r="AP8" t="s">
        <v>6697</v>
      </c>
      <c r="AQ8" cm="1">
        <f t="array" ref="AQ8">IF(FALSE,"True," &amp; IF(_xlfn.XLOOKUP("Service_IsAny",'Scoring_Config'!$A:$A,'Scoring_Config'!$D:$D,"Yes")="Yes",_xlfn.XLOOKUP("Service_IsAny",'Scoring_Config'!$A:$A,'Scoring_Config'!$C:$C,0),0),"False,0")</f>
        <v>0</v>
      </c>
      <c r="AR8">
        <v>0</v>
      </c>
      <c r="AS8" cm="1">
        <f t="array" ref="AS8">IF(FALSE,"True," &amp; IF(_xlfn.XLOOKUP("Service_RangeGt1000",'Scoring_Config'!$A:$A,'Scoring_Config'!$D:$D,"Yes")="Yes",_xlfn.XLOOKUP("Service_RangeGt1000",'Scoring_Config'!$A:$A,'Scoring_Config'!$C:$C,0),0),"False,0")</f>
        <v>0</v>
      </c>
      <c r="AT8" cm="1">
        <f t="array" ref="AT8">IF(FALSE,"True," &amp; IF(_xlfn.XLOOKUP("App_IsAny",'Scoring_Config'!$A:$A,'Scoring_Config'!$D:$D,"Yes")="Yes",_xlfn.XLOOKUP("App_IsAny",'Scoring_Config'!$A:$A,'Scoring_Config'!$C:$C,0),0),"False,0")</f>
        <v>0</v>
      </c>
      <c r="AU8">
        <v>2</v>
      </c>
      <c r="AV8" cm="1">
        <f t="array" ref="AV8">IF(FALSE,"True," &amp; IF(_xlfn.XLOOKUP("App_RangeGt1000",'Scoring_Config'!$A:$A,'Scoring_Config'!$D:$D,"Yes")="Yes",_xlfn.XLOOKUP("App_RangeGt1000",'Scoring_Config'!$A:$A,'Scoring_Config'!$C:$C,0),0),"False,0")</f>
        <v>0</v>
      </c>
      <c r="AW8" cm="1">
        <f t="array" ref="AW8">IF(FALSE,"True," &amp; IF(_xlfn.XLOOKUP("Action_IsDenyOrDrop",'Scoring_Config'!$A:$A,'Scoring_Config'!$D:$D,"Yes")="Yes",_xlfn.XLOOKUP("Action_IsDenyOrDrop",'Scoring_Config'!$A:$A,'Scoring_Config'!$C:$C,0),0),"False,0")</f>
        <v>0</v>
      </c>
      <c r="AX8" cm="1">
        <f t="array" ref="AX8">IF(LEFT(AW8,4)="True",0,(IF(LEFT(Y8,4)="True",IF(_xlfn.XLOOKUP("Src_IsAny",'Scoring_Config'!$A:$A,'Scoring_Config'!$D:$D,"Yes")="Yes",_xlfn.XLOOKUP("Src_IsAny",'Scoring_Config'!$A:$A,'Scoring_Config'!$C:$C,10),0),0)+IF(LEFT(Z8,4)="True",IF(_xlfn.XLOOKUP("Src_CIDR_Le_16",'Scoring_Config'!$A:$A,'Scoring_Config'!$D:$D,"Yes")="Yes",_xlfn.XLOOKUP("Src_CIDR_Le_16",'Scoring_Config'!$A:$A,'Scoring_Config'!$C:$C,10),0),0)+IF(LEFT(AA8,4)="True",IF(_xlfn.XLOOKUP("Src_CIDR_17_22",'Scoring_Config'!$A:$A,'Scoring_Config'!$D:$D,"Yes")="Yes",_xlfn.XLOOKUP("Src_CIDR_17_22",'Scoring_Config'!$A:$A,'Scoring_Config'!$C:$C,5),0),0)+IF(LEFT(AB8,4)="True",IF(_xlfn.XLOOKUP("Dst_IsAny",'Scoring_Config'!$A:$A,'Scoring_Config'!$D:$D,"Yes")="Yes",_xlfn.XLOOKUP("Dst_IsAny",'Scoring_Config'!$A:$A,'Scoring_Config'!$C:$C,10),0),0)+IF(LEFT(AC8,4)="True",IF(_xlfn.XLOOKUP("Dst_CIDR_Le_16",'Scoring_Config'!$A:$A,'Scoring_Config'!$D:$D,"Yes")="Yes",_xlfn.XLOOKUP("Dst_CIDR_Le_16",'Scoring_Config'!$A:$A,'Scoring_Config'!$C:$C,10),0),0)+IF(LEFT(AD8,4)="True",IF(_xlfn.XLOOKUP("Dst_CIDR_17_22",'Scoring_Config'!$A:$A,'Scoring_Config'!$D:$D,"Yes")="Yes",_xlfn.XLOOKUP("Dst_CIDR_17_22",'Scoring_Config'!$A:$A,'Scoring_Config'!$C:$C,5),0),0)+IF(LEFT(AE8,4)="True",IF(_xlfn.XLOOKUP("SrcZone_IsAny",'Scoring_Config'!$A:$A,'Scoring_Config'!$D:$D,"Yes")="Yes",_xlfn.XLOOKUP("SrcZone_IsAny",'Scoring_Config'!$A:$A,'Scoring_Config'!$C:$C,10),0),0)+IF(LEFT(AF8,4)="True",IF(_xlfn.XLOOKUP("DstZone_IsAny",'Scoring_Config'!$A:$A,'Scoring_Config'!$D:$D,"Yes")="Yes",_xlfn.XLOOKUP("DstZone_IsAny",'Scoring_Config'!$A:$A,'Scoring_Config'!$C:$C,10),0),0)+IF(LEFT(AG8,4)="True",IF(_xlfn.XLOOKUP("Service_Any_OR_RangeGt1000",'Scoring_Config'!$A:$A,'Scoring_Config'!$D:$D,"Yes")="Yes",_xlfn.XLOOKUP("Service_Any_OR_RangeGt1000",'Scoring_Config'!$A:$A,'Scoring_Config'!$C:$C,10),0),0)+IF(LEFT(AH8,4)="True",IF(_xlfn.XLOOKUP("App_Any_OR_RangeGt1000",'Scoring_Config'!$A:$A,'Scoring_Config'!$D:$D,"Yes")="Yes",_xlfn.XLOOKUP("App_Any_OR_RangeGt1000",'Scoring_Config'!$A:$A,'Scoring_Config'!$C:$C,10),0),0)+IF(LEFT(AI8,4)="True",IF(_xlfn.XLOOKUP("Service_Insecure_Match",'Scoring_Config'!$A:$A,'Scoring_Config'!$D:$D,"Yes")="Yes",_xlfn.XLOOKUP("Service_Insecure_Match",'Scoring_Config'!$A:$A,'Scoring_Config'!$C:$C,5),0),0)+IF(LEFT(AJ8,4)="True",IF(_xlfn.XLOOKUP("Risky_Inbound",'Scoring_Config'!$A:$A,'Scoring_Config'!$D:$D,"Yes")="Yes",_xlfn.XLOOKUP("Risky_Inbound",'Scoring_Config'!$A:$A,'Scoring_Config'!$C:$C,50),0),0)+IF(LEFT(AK8,4)="True",IF(_xlfn.XLOOKUP("Risky_Outbound",'Scoring_Config'!$A:$A,'Scoring_Config'!$D:$D,"Yes")="Yes",_xlfn.XLOOKUP("Risky_Outbound",'Scoring_Config'!$A:$A,'Scoring_Config'!$C:$C,25),0),0)+IF(LEFT(AZ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,FIND(",",AL8)+1,100)),0)+IF(LEFT(AM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,FIND(",",AN8)+1,100)),0)+IF(_xlfn.XLOOKUP("Profile_Scoring",'Scoring_Config'!$A:$A,'Scoring_Config'!$D:$D,"Yes")="Yes",VALUE(MID(AO8,FIND(",",AO8)+1,100)),0)+IF(_xlfn.XLOOKUP("Options_Scoring",'Scoring_Config'!$A:$A,'Scoring_Config'!$D:$D,"Yes")="Yes",VALUE(MID(AP8,FIND(",",AP8)+1,100)),0)))</f>
        <v>0</v>
      </c>
      <c r="AZ8" cm="1">
        <f t="array" ref="AZ8">IF(FALSE,"True," &amp; IF(_xlfn.XLOOKUP("Migrate_Insecure",'Scoring_Config'!$A:$A,'Scoring_Config'!$D:$D,"Yes")="Yes",_xlfn.XLOOKUP("Migrate_Insecure",'Scoring_Config'!$A:$A,'Scoring_Config'!$C:$C,10),0),"False,0")</f>
        <v>0</v>
      </c>
    </row>
    <row r="9" spans="1:52">
      <c r="A9" t="s">
        <v>1979</v>
      </c>
      <c r="B9" t="s">
        <v>1987</v>
      </c>
      <c r="C9" t="s">
        <v>3542</v>
      </c>
      <c r="D9" t="s">
        <v>3545</v>
      </c>
      <c r="E9" t="s">
        <v>3563</v>
      </c>
      <c r="F9" t="s">
        <v>3569</v>
      </c>
      <c r="G9" t="s">
        <v>93</v>
      </c>
      <c r="H9" t="s">
        <v>174</v>
      </c>
      <c r="I9" t="s">
        <v>3575</v>
      </c>
      <c r="J9" t="s">
        <v>824</v>
      </c>
      <c r="K9" t="s">
        <v>1666</v>
      </c>
      <c r="L9" t="s">
        <v>1327</v>
      </c>
      <c r="M9" t="s">
        <v>1974</v>
      </c>
      <c r="N9" t="s">
        <v>4315</v>
      </c>
      <c r="O9" t="s">
        <v>4319</v>
      </c>
      <c r="P9" t="s">
        <v>4322</v>
      </c>
      <c r="R9" t="s">
        <v>5440</v>
      </c>
      <c r="S9" t="s">
        <v>5448</v>
      </c>
      <c r="T9" t="s">
        <v>5567</v>
      </c>
      <c r="U9" t="s">
        <v>5955</v>
      </c>
      <c r="Y9" cm="1">
        <f t="array" ref="Y9">IF(FALSE,"True," &amp; IF(_xlfn.XLOOKUP("Src_IsAny",'Scoring_Config'!$A:$A,'Scoring_Config'!$D:$D,"Yes")="Yes",_xlfn.XLOOKUP("Src_IsAny",'Scoring_Config'!$A:$A,'Scoring_Config'!$C:$C,10),0),"False,0")</f>
        <v>0</v>
      </c>
      <c r="Z9" cm="1">
        <f t="array" ref="Z9">IF(FALSE,"True," &amp; IF(_xlfn.XLOOKUP("Src_CIDR_Le_16",'Scoring_Config'!$A:$A,'Scoring_Config'!$D:$D,"Yes")="Yes",_xlfn.XLOOKUP("Src_CIDR_Le_16",'Scoring_Config'!$A:$A,'Scoring_Config'!$C:$C,10),0),"False,0")</f>
        <v>0</v>
      </c>
      <c r="AA9" cm="1">
        <f t="array" ref="AA9">IF(FALSE,"True," &amp; IF(_xlfn.XLOOKUP("Src_CIDR_17_22",'Scoring_Config'!$A:$A,'Scoring_Config'!$D:$D,"Yes")="Yes",_xlfn.XLOOKUP("Src_CIDR_17_22",'Scoring_Config'!$A:$A,'Scoring_Config'!$C:$C,5),0),"False,0")</f>
        <v>0</v>
      </c>
      <c r="AB9" cm="1">
        <f t="array" ref="AB9">IF(FALSE,"True," &amp; IF(_xlfn.XLOOKUP("Dst_IsAny",'Scoring_Config'!$A:$A,'Scoring_Config'!$D:$D,"Yes")="Yes",_xlfn.XLOOKUP("Dst_IsAny",'Scoring_Config'!$A:$A,'Scoring_Config'!$C:$C,10),0),"False,0")</f>
        <v>0</v>
      </c>
      <c r="AC9" cm="1">
        <f t="array" ref="AC9">IF(FALSE,"True," &amp; IF(_xlfn.XLOOKUP("Dst_CIDR_Le_16",'Scoring_Config'!$A:$A,'Scoring_Config'!$D:$D,"Yes")="Yes",_xlfn.XLOOKUP("Dst_CIDR_Le_16",'Scoring_Config'!$A:$A,'Scoring_Config'!$C:$C,10),0),"False,0")</f>
        <v>0</v>
      </c>
      <c r="AD9" cm="1">
        <f t="array" ref="AD9">IF(FALSE,"True," &amp; IF(_xlfn.XLOOKUP("Dst_CIDR_17_22",'Scoring_Config'!$A:$A,'Scoring_Config'!$D:$D,"Yes")="Yes",_xlfn.XLOOKUP("Dst_CIDR_17_22",'Scoring_Config'!$A:$A,'Scoring_Config'!$C:$C,5),0),"False,0")</f>
        <v>0</v>
      </c>
      <c r="AE9" cm="1">
        <f t="array" ref="AE9">IF(FALSE,"True," &amp; IF(_xlfn.XLOOKUP("SrcZone_IsAny",'Scoring_Config'!$A:$A,'Scoring_Config'!$D:$D,"Yes")="Yes",_xlfn.XLOOKUP("SrcZone_IsAny",'Scoring_Config'!$A:$A,'Scoring_Config'!$C:$C,10),0),"False,0")</f>
        <v>0</v>
      </c>
      <c r="AF9" cm="1">
        <f t="array" ref="AF9">IF(FALSE,"True," &amp; IF(_xlfn.XLOOKUP("DstZone_IsAny",'Scoring_Config'!$A:$A,'Scoring_Config'!$D:$D,"Yes")="Yes",_xlfn.XLOOKUP("DstZone_IsAny",'Scoring_Config'!$A:$A,'Scoring_Config'!$C:$C,10),0),"False,0")</f>
        <v>0</v>
      </c>
      <c r="AG9" cm="1">
        <f t="array" ref="AG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" cm="1">
        <f t="array" ref="AH9">IF(FALSE,"True," &amp; IF(_xlfn.XLOOKUP("App_Any_OR_RangeGt1000",'Scoring_Config'!$A:$A,'Scoring_Config'!$D:$D,"Yes")="Yes",_xlfn.XLOOKUP("App_Any_OR_RangeGt1000",'Scoring_Config'!$A:$A,'Scoring_Config'!$C:$C,10),0),"False,0")</f>
        <v>0</v>
      </c>
      <c r="AI9" cm="1">
        <f t="array" ref="AI9">IF(FALSE,"True," &amp; IF(_xlfn.XLOOKUP("Service_Insecure_Match",'Scoring_Config'!$A:$A,'Scoring_Config'!$D:$D,"Yes")="Yes",_xlfn.XLOOKUP("Service_Insecure_Match",'Scoring_Config'!$A:$A,'Scoring_Config'!$C:$C,5),0),"False,0")</f>
        <v>0</v>
      </c>
      <c r="AJ9" cm="1">
        <f t="array" ref="AJ9">IF(FALSE,"True," &amp; IF(_xlfn.XLOOKUP("Risky_Inbound",'Scoring_Config'!$A:$A,'Scoring_Config'!$D:$D,"Yes")="Yes",_xlfn.XLOOKUP("Risky_Inbound",'Scoring_Config'!$A:$A,'Scoring_Config'!$C:$C,50),0),"False,0")</f>
        <v>0</v>
      </c>
      <c r="AK9" cm="1">
        <f t="array" ref="AK9">IF(FALSE,"True," &amp; IF(_xlfn.XLOOKUP("Risky_Outbound",'Scoring_Config'!$A:$A,'Scoring_Config'!$D:$D,"Yes")="Yes",_xlfn.XLOOKUP("Risky_Outbound",'Scoring_Config'!$A:$A,'Scoring_Config'!$C:$C,25),0),"False,0")</f>
        <v>0</v>
      </c>
      <c r="AL9" t="s">
        <v>6697</v>
      </c>
      <c r="AM9" cm="1">
        <f t="array" ref="AM9">IF(TRUE,"True,"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" t="s">
        <v>6697</v>
      </c>
      <c r="AO9" t="s">
        <v>6697</v>
      </c>
      <c r="AP9" t="s">
        <v>6697</v>
      </c>
      <c r="AQ9" cm="1">
        <f t="array" ref="AQ9">IF(FALSE,"True," &amp; IF(_xlfn.XLOOKUP("Service_IsAny",'Scoring_Config'!$A:$A,'Scoring_Config'!$D:$D,"Yes")="Yes",_xlfn.XLOOKUP("Service_IsAny",'Scoring_Config'!$A:$A,'Scoring_Config'!$C:$C,0),0),"False,0")</f>
        <v>0</v>
      </c>
      <c r="AR9">
        <v>0</v>
      </c>
      <c r="AS9" cm="1">
        <f t="array" ref="AS9">IF(FALSE,"True," &amp; IF(_xlfn.XLOOKUP("Service_RangeGt1000",'Scoring_Config'!$A:$A,'Scoring_Config'!$D:$D,"Yes")="Yes",_xlfn.XLOOKUP("Service_RangeGt1000",'Scoring_Config'!$A:$A,'Scoring_Config'!$C:$C,0),0),"False,0")</f>
        <v>0</v>
      </c>
      <c r="AT9" cm="1">
        <f t="array" ref="AT9">IF(FALSE,"True," &amp; IF(_xlfn.XLOOKUP("App_IsAny",'Scoring_Config'!$A:$A,'Scoring_Config'!$D:$D,"Yes")="Yes",_xlfn.XLOOKUP("App_IsAny",'Scoring_Config'!$A:$A,'Scoring_Config'!$C:$C,0),0),"False,0")</f>
        <v>0</v>
      </c>
      <c r="AU9">
        <v>2</v>
      </c>
      <c r="AV9" cm="1">
        <f t="array" ref="AV9">IF(FALSE,"True," &amp; IF(_xlfn.XLOOKUP("App_RangeGt1000",'Scoring_Config'!$A:$A,'Scoring_Config'!$D:$D,"Yes")="Yes",_xlfn.XLOOKUP("App_RangeGt1000",'Scoring_Config'!$A:$A,'Scoring_Config'!$C:$C,0),0),"False,0")</f>
        <v>0</v>
      </c>
      <c r="AW9" cm="1">
        <f t="array" ref="AW9">IF(FALSE,"True," &amp; IF(_xlfn.XLOOKUP("Action_IsDenyOrDrop",'Scoring_Config'!$A:$A,'Scoring_Config'!$D:$D,"Yes")="Yes",_xlfn.XLOOKUP("Action_IsDenyOrDrop",'Scoring_Config'!$A:$A,'Scoring_Config'!$C:$C,0),0),"False,0")</f>
        <v>0</v>
      </c>
      <c r="AX9" cm="1">
        <f t="array" ref="AX9">IF(LEFT(AW9,4)="True",0,(IF(LEFT(Y9,4)="True",IF(_xlfn.XLOOKUP("Src_IsAny",'Scoring_Config'!$A:$A,'Scoring_Config'!$D:$D,"Yes")="Yes",_xlfn.XLOOKUP("Src_IsAny",'Scoring_Config'!$A:$A,'Scoring_Config'!$C:$C,10),0),0)+IF(LEFT(Z9,4)="True",IF(_xlfn.XLOOKUP("Src_CIDR_Le_16",'Scoring_Config'!$A:$A,'Scoring_Config'!$D:$D,"Yes")="Yes",_xlfn.XLOOKUP("Src_CIDR_Le_16",'Scoring_Config'!$A:$A,'Scoring_Config'!$C:$C,10),0),0)+IF(LEFT(AA9,4)="True",IF(_xlfn.XLOOKUP("Src_CIDR_17_22",'Scoring_Config'!$A:$A,'Scoring_Config'!$D:$D,"Yes")="Yes",_xlfn.XLOOKUP("Src_CIDR_17_22",'Scoring_Config'!$A:$A,'Scoring_Config'!$C:$C,5),0),0)+IF(LEFT(AB9,4)="True",IF(_xlfn.XLOOKUP("Dst_IsAny",'Scoring_Config'!$A:$A,'Scoring_Config'!$D:$D,"Yes")="Yes",_xlfn.XLOOKUP("Dst_IsAny",'Scoring_Config'!$A:$A,'Scoring_Config'!$C:$C,10),0),0)+IF(LEFT(AC9,4)="True",IF(_xlfn.XLOOKUP("Dst_CIDR_Le_16",'Scoring_Config'!$A:$A,'Scoring_Config'!$D:$D,"Yes")="Yes",_xlfn.XLOOKUP("Dst_CIDR_Le_16",'Scoring_Config'!$A:$A,'Scoring_Config'!$C:$C,10),0),0)+IF(LEFT(AD9,4)="True",IF(_xlfn.XLOOKUP("Dst_CIDR_17_22",'Scoring_Config'!$A:$A,'Scoring_Config'!$D:$D,"Yes")="Yes",_xlfn.XLOOKUP("Dst_CIDR_17_22",'Scoring_Config'!$A:$A,'Scoring_Config'!$C:$C,5),0),0)+IF(LEFT(AE9,4)="True",IF(_xlfn.XLOOKUP("SrcZone_IsAny",'Scoring_Config'!$A:$A,'Scoring_Config'!$D:$D,"Yes")="Yes",_xlfn.XLOOKUP("SrcZone_IsAny",'Scoring_Config'!$A:$A,'Scoring_Config'!$C:$C,10),0),0)+IF(LEFT(AF9,4)="True",IF(_xlfn.XLOOKUP("DstZone_IsAny",'Scoring_Config'!$A:$A,'Scoring_Config'!$D:$D,"Yes")="Yes",_xlfn.XLOOKUP("DstZone_IsAny",'Scoring_Config'!$A:$A,'Scoring_Config'!$C:$C,10),0),0)+IF(LEFT(AG9,4)="True",IF(_xlfn.XLOOKUP("Service_Any_OR_RangeGt1000",'Scoring_Config'!$A:$A,'Scoring_Config'!$D:$D,"Yes")="Yes",_xlfn.XLOOKUP("Service_Any_OR_RangeGt1000",'Scoring_Config'!$A:$A,'Scoring_Config'!$C:$C,10),0),0)+IF(LEFT(AH9,4)="True",IF(_xlfn.XLOOKUP("App_Any_OR_RangeGt1000",'Scoring_Config'!$A:$A,'Scoring_Config'!$D:$D,"Yes")="Yes",_xlfn.XLOOKUP("App_Any_OR_RangeGt1000",'Scoring_Config'!$A:$A,'Scoring_Config'!$C:$C,10),0),0)+IF(LEFT(AI9,4)="True",IF(_xlfn.XLOOKUP("Service_Insecure_Match",'Scoring_Config'!$A:$A,'Scoring_Config'!$D:$D,"Yes")="Yes",_xlfn.XLOOKUP("Service_Insecure_Match",'Scoring_Config'!$A:$A,'Scoring_Config'!$C:$C,5),0),0)+IF(LEFT(AJ9,4)="True",IF(_xlfn.XLOOKUP("Risky_Inbound",'Scoring_Config'!$A:$A,'Scoring_Config'!$D:$D,"Yes")="Yes",_xlfn.XLOOKUP("Risky_Inbound",'Scoring_Config'!$A:$A,'Scoring_Config'!$C:$C,50),0),0)+IF(LEFT(AK9,4)="True",IF(_xlfn.XLOOKUP("Risky_Outbound",'Scoring_Config'!$A:$A,'Scoring_Config'!$D:$D,"Yes")="Yes",_xlfn.XLOOKUP("Risky_Outbound",'Scoring_Config'!$A:$A,'Scoring_Config'!$C:$C,25),0),0)+IF(LEFT(AZ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,FIND(",",AL9)+1,100)),0)+IF(LEFT(AM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,FIND(",",AN9)+1,100)),0)+IF(_xlfn.XLOOKUP("Profile_Scoring",'Scoring_Config'!$A:$A,'Scoring_Config'!$D:$D,"Yes")="Yes",VALUE(MID(AO9,FIND(",",AO9)+1,100)),0)+IF(_xlfn.XLOOKUP("Options_Scoring",'Scoring_Config'!$A:$A,'Scoring_Config'!$D:$D,"Yes")="Yes",VALUE(MID(AP9,FIND(",",AP9)+1,100)),0)))</f>
        <v>0</v>
      </c>
      <c r="AZ9" cm="1">
        <f t="array" ref="AZ9">IF(FALSE,"True," &amp; IF(_xlfn.XLOOKUP("Migrate_Insecure",'Scoring_Config'!$A:$A,'Scoring_Config'!$D:$D,"Yes")="Yes",_xlfn.XLOOKUP("Migrate_Insecure",'Scoring_Config'!$A:$A,'Scoring_Config'!$C:$C,10),0),"False,0")</f>
        <v>0</v>
      </c>
    </row>
    <row r="10" spans="1:52">
      <c r="A10" t="s">
        <v>1979</v>
      </c>
      <c r="B10" t="s">
        <v>1988</v>
      </c>
      <c r="C10" t="s">
        <v>3542</v>
      </c>
      <c r="D10" t="s">
        <v>3545</v>
      </c>
      <c r="E10" t="s">
        <v>3563</v>
      </c>
      <c r="F10" t="s">
        <v>3570</v>
      </c>
      <c r="G10" t="s">
        <v>94</v>
      </c>
      <c r="H10" t="s">
        <v>174</v>
      </c>
      <c r="I10" t="s">
        <v>3575</v>
      </c>
      <c r="J10" t="s">
        <v>824</v>
      </c>
      <c r="K10" t="s">
        <v>1667</v>
      </c>
      <c r="L10" t="s">
        <v>1327</v>
      </c>
      <c r="M10" t="s">
        <v>1974</v>
      </c>
      <c r="N10" t="s">
        <v>4315</v>
      </c>
      <c r="O10" t="s">
        <v>4319</v>
      </c>
      <c r="P10" t="s">
        <v>4321</v>
      </c>
      <c r="R10" t="s">
        <v>5440</v>
      </c>
      <c r="S10" t="s">
        <v>5449</v>
      </c>
      <c r="T10" t="s">
        <v>5567</v>
      </c>
      <c r="U10" t="s">
        <v>5955</v>
      </c>
      <c r="Y10" cm="1">
        <f t="array" ref="Y10">IF(FALSE,"True," &amp; IF(_xlfn.XLOOKUP("Src_IsAny",'Scoring_Config'!$A:$A,'Scoring_Config'!$D:$D,"Yes")="Yes",_xlfn.XLOOKUP("Src_IsAny",'Scoring_Config'!$A:$A,'Scoring_Config'!$C:$C,10),0),"False,0")</f>
        <v>0</v>
      </c>
      <c r="Z10" cm="1">
        <f t="array" ref="Z10">IF(FALSE,"True," &amp; IF(_xlfn.XLOOKUP("Src_CIDR_Le_16",'Scoring_Config'!$A:$A,'Scoring_Config'!$D:$D,"Yes")="Yes",_xlfn.XLOOKUP("Src_CIDR_Le_16",'Scoring_Config'!$A:$A,'Scoring_Config'!$C:$C,10),0),"False,0")</f>
        <v>0</v>
      </c>
      <c r="AA10" cm="1">
        <f t="array" ref="AA10">IF(FALSE,"True," &amp; IF(_xlfn.XLOOKUP("Src_CIDR_17_22",'Scoring_Config'!$A:$A,'Scoring_Config'!$D:$D,"Yes")="Yes",_xlfn.XLOOKUP("Src_CIDR_17_22",'Scoring_Config'!$A:$A,'Scoring_Config'!$C:$C,5),0),"False,0")</f>
        <v>0</v>
      </c>
      <c r="AB10" cm="1">
        <f t="array" ref="AB10">IF(FALSE,"True," &amp; IF(_xlfn.XLOOKUP("Dst_IsAny",'Scoring_Config'!$A:$A,'Scoring_Config'!$D:$D,"Yes")="Yes",_xlfn.XLOOKUP("Dst_IsAny",'Scoring_Config'!$A:$A,'Scoring_Config'!$C:$C,10),0),"False,0")</f>
        <v>0</v>
      </c>
      <c r="AC10" cm="1">
        <f t="array" ref="AC10">IF(FALSE,"True," &amp; IF(_xlfn.XLOOKUP("Dst_CIDR_Le_16",'Scoring_Config'!$A:$A,'Scoring_Config'!$D:$D,"Yes")="Yes",_xlfn.XLOOKUP("Dst_CIDR_Le_16",'Scoring_Config'!$A:$A,'Scoring_Config'!$C:$C,10),0),"False,0")</f>
        <v>0</v>
      </c>
      <c r="AD10" cm="1">
        <f t="array" ref="AD10">IF(FALSE,"True," &amp; IF(_xlfn.XLOOKUP("Dst_CIDR_17_22",'Scoring_Config'!$A:$A,'Scoring_Config'!$D:$D,"Yes")="Yes",_xlfn.XLOOKUP("Dst_CIDR_17_22",'Scoring_Config'!$A:$A,'Scoring_Config'!$C:$C,5),0),"False,0")</f>
        <v>0</v>
      </c>
      <c r="AE10" cm="1">
        <f t="array" ref="AE10">IF(FALSE,"True," &amp; IF(_xlfn.XLOOKUP("SrcZone_IsAny",'Scoring_Config'!$A:$A,'Scoring_Config'!$D:$D,"Yes")="Yes",_xlfn.XLOOKUP("SrcZone_IsAny",'Scoring_Config'!$A:$A,'Scoring_Config'!$C:$C,10),0),"False,0")</f>
        <v>0</v>
      </c>
      <c r="AF10" cm="1">
        <f t="array" ref="AF10">IF(FALSE,"True," &amp; IF(_xlfn.XLOOKUP("DstZone_IsAny",'Scoring_Config'!$A:$A,'Scoring_Config'!$D:$D,"Yes")="Yes",_xlfn.XLOOKUP("DstZone_IsAny",'Scoring_Config'!$A:$A,'Scoring_Config'!$C:$C,10),0),"False,0")</f>
        <v>0</v>
      </c>
      <c r="AG10" cm="1">
        <f t="array" ref="AG1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" cm="1">
        <f t="array" ref="AH10">IF(FALSE,"True," &amp; IF(_xlfn.XLOOKUP("App_Any_OR_RangeGt1000",'Scoring_Config'!$A:$A,'Scoring_Config'!$D:$D,"Yes")="Yes",_xlfn.XLOOKUP("App_Any_OR_RangeGt1000",'Scoring_Config'!$A:$A,'Scoring_Config'!$C:$C,10),0),"False,0")</f>
        <v>0</v>
      </c>
      <c r="AI10" cm="1">
        <f t="array" ref="AI10">IF(FALSE,"True," &amp; IF(_xlfn.XLOOKUP("Service_Insecure_Match",'Scoring_Config'!$A:$A,'Scoring_Config'!$D:$D,"Yes")="Yes",_xlfn.XLOOKUP("Service_Insecure_Match",'Scoring_Config'!$A:$A,'Scoring_Config'!$C:$C,5),0),"False,0")</f>
        <v>0</v>
      </c>
      <c r="AJ10" cm="1">
        <f t="array" ref="AJ10">IF(FALSE,"True," &amp; IF(_xlfn.XLOOKUP("Risky_Inbound",'Scoring_Config'!$A:$A,'Scoring_Config'!$D:$D,"Yes")="Yes",_xlfn.XLOOKUP("Risky_Inbound",'Scoring_Config'!$A:$A,'Scoring_Config'!$C:$C,50),0),"False,0")</f>
        <v>0</v>
      </c>
      <c r="AK10" cm="1">
        <f t="array" ref="AK10">IF(FALSE,"True," &amp; IF(_xlfn.XLOOKUP("Risky_Outbound",'Scoring_Config'!$A:$A,'Scoring_Config'!$D:$D,"Yes")="Yes",_xlfn.XLOOKUP("Risky_Outbound",'Scoring_Config'!$A:$A,'Scoring_Config'!$C:$C,25),0),"False,0")</f>
        <v>0</v>
      </c>
      <c r="AL10" t="s">
        <v>6700</v>
      </c>
      <c r="AM10" cm="1">
        <f t="array" ref="AM10">IF(TRUE,"True,"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" t="s">
        <v>6697</v>
      </c>
      <c r="AO10" t="s">
        <v>6697</v>
      </c>
      <c r="AP10" t="s">
        <v>6697</v>
      </c>
      <c r="AQ10" cm="1">
        <f t="array" ref="AQ10">IF(FALSE,"True," &amp; IF(_xlfn.XLOOKUP("Service_IsAny",'Scoring_Config'!$A:$A,'Scoring_Config'!$D:$D,"Yes")="Yes",_xlfn.XLOOKUP("Service_IsAny",'Scoring_Config'!$A:$A,'Scoring_Config'!$C:$C,0),0),"False,0")</f>
        <v>0</v>
      </c>
      <c r="AR10">
        <v>0</v>
      </c>
      <c r="AS10" cm="1">
        <f t="array" ref="AS10">IF(FALSE,"True," &amp; IF(_xlfn.XLOOKUP("Service_RangeGt1000",'Scoring_Config'!$A:$A,'Scoring_Config'!$D:$D,"Yes")="Yes",_xlfn.XLOOKUP("Service_RangeGt1000",'Scoring_Config'!$A:$A,'Scoring_Config'!$C:$C,0),0),"False,0")</f>
        <v>0</v>
      </c>
      <c r="AT10" cm="1">
        <f t="array" ref="AT10">IF(FALSE,"True," &amp; IF(_xlfn.XLOOKUP("App_IsAny",'Scoring_Config'!$A:$A,'Scoring_Config'!$D:$D,"Yes")="Yes",_xlfn.XLOOKUP("App_IsAny",'Scoring_Config'!$A:$A,'Scoring_Config'!$C:$C,0),0),"False,0")</f>
        <v>0</v>
      </c>
      <c r="AU10">
        <v>1</v>
      </c>
      <c r="AV10" cm="1">
        <f t="array" ref="AV10">IF(FALSE,"True," &amp; IF(_xlfn.XLOOKUP("App_RangeGt1000",'Scoring_Config'!$A:$A,'Scoring_Config'!$D:$D,"Yes")="Yes",_xlfn.XLOOKUP("App_RangeGt1000",'Scoring_Config'!$A:$A,'Scoring_Config'!$C:$C,0),0),"False,0")</f>
        <v>0</v>
      </c>
      <c r="AW10" cm="1">
        <f t="array" ref="AW10">IF(FALSE,"True," &amp; IF(_xlfn.XLOOKUP("Action_IsDenyOrDrop",'Scoring_Config'!$A:$A,'Scoring_Config'!$D:$D,"Yes")="Yes",_xlfn.XLOOKUP("Action_IsDenyOrDrop",'Scoring_Config'!$A:$A,'Scoring_Config'!$C:$C,0),0),"False,0")</f>
        <v>0</v>
      </c>
      <c r="AX10" cm="1">
        <f t="array" ref="AX10">IF(LEFT(AW10,4)="True",0,(IF(LEFT(Y10,4)="True",IF(_xlfn.XLOOKUP("Src_IsAny",'Scoring_Config'!$A:$A,'Scoring_Config'!$D:$D,"Yes")="Yes",_xlfn.XLOOKUP("Src_IsAny",'Scoring_Config'!$A:$A,'Scoring_Config'!$C:$C,10),0),0)+IF(LEFT(Z10,4)="True",IF(_xlfn.XLOOKUP("Src_CIDR_Le_16",'Scoring_Config'!$A:$A,'Scoring_Config'!$D:$D,"Yes")="Yes",_xlfn.XLOOKUP("Src_CIDR_Le_16",'Scoring_Config'!$A:$A,'Scoring_Config'!$C:$C,10),0),0)+IF(LEFT(AA10,4)="True",IF(_xlfn.XLOOKUP("Src_CIDR_17_22",'Scoring_Config'!$A:$A,'Scoring_Config'!$D:$D,"Yes")="Yes",_xlfn.XLOOKUP("Src_CIDR_17_22",'Scoring_Config'!$A:$A,'Scoring_Config'!$C:$C,5),0),0)+IF(LEFT(AB10,4)="True",IF(_xlfn.XLOOKUP("Dst_IsAny",'Scoring_Config'!$A:$A,'Scoring_Config'!$D:$D,"Yes")="Yes",_xlfn.XLOOKUP("Dst_IsAny",'Scoring_Config'!$A:$A,'Scoring_Config'!$C:$C,10),0),0)+IF(LEFT(AC10,4)="True",IF(_xlfn.XLOOKUP("Dst_CIDR_Le_16",'Scoring_Config'!$A:$A,'Scoring_Config'!$D:$D,"Yes")="Yes",_xlfn.XLOOKUP("Dst_CIDR_Le_16",'Scoring_Config'!$A:$A,'Scoring_Config'!$C:$C,10),0),0)+IF(LEFT(AD10,4)="True",IF(_xlfn.XLOOKUP("Dst_CIDR_17_22",'Scoring_Config'!$A:$A,'Scoring_Config'!$D:$D,"Yes")="Yes",_xlfn.XLOOKUP("Dst_CIDR_17_22",'Scoring_Config'!$A:$A,'Scoring_Config'!$C:$C,5),0),0)+IF(LEFT(AE10,4)="True",IF(_xlfn.XLOOKUP("SrcZone_IsAny",'Scoring_Config'!$A:$A,'Scoring_Config'!$D:$D,"Yes")="Yes",_xlfn.XLOOKUP("SrcZone_IsAny",'Scoring_Config'!$A:$A,'Scoring_Config'!$C:$C,10),0),0)+IF(LEFT(AF10,4)="True",IF(_xlfn.XLOOKUP("DstZone_IsAny",'Scoring_Config'!$A:$A,'Scoring_Config'!$D:$D,"Yes")="Yes",_xlfn.XLOOKUP("DstZone_IsAny",'Scoring_Config'!$A:$A,'Scoring_Config'!$C:$C,10),0),0)+IF(LEFT(AG10,4)="True",IF(_xlfn.XLOOKUP("Service_Any_OR_RangeGt1000",'Scoring_Config'!$A:$A,'Scoring_Config'!$D:$D,"Yes")="Yes",_xlfn.XLOOKUP("Service_Any_OR_RangeGt1000",'Scoring_Config'!$A:$A,'Scoring_Config'!$C:$C,10),0),0)+IF(LEFT(AH10,4)="True",IF(_xlfn.XLOOKUP("App_Any_OR_RangeGt1000",'Scoring_Config'!$A:$A,'Scoring_Config'!$D:$D,"Yes")="Yes",_xlfn.XLOOKUP("App_Any_OR_RangeGt1000",'Scoring_Config'!$A:$A,'Scoring_Config'!$C:$C,10),0),0)+IF(LEFT(AI10,4)="True",IF(_xlfn.XLOOKUP("Service_Insecure_Match",'Scoring_Config'!$A:$A,'Scoring_Config'!$D:$D,"Yes")="Yes",_xlfn.XLOOKUP("Service_Insecure_Match",'Scoring_Config'!$A:$A,'Scoring_Config'!$C:$C,5),0),0)+IF(LEFT(AJ10,4)="True",IF(_xlfn.XLOOKUP("Risky_Inbound",'Scoring_Config'!$A:$A,'Scoring_Config'!$D:$D,"Yes")="Yes",_xlfn.XLOOKUP("Risky_Inbound",'Scoring_Config'!$A:$A,'Scoring_Config'!$C:$C,50),0),0)+IF(LEFT(AK10,4)="True",IF(_xlfn.XLOOKUP("Risky_Outbound",'Scoring_Config'!$A:$A,'Scoring_Config'!$D:$D,"Yes")="Yes",_xlfn.XLOOKUP("Risky_Outbound",'Scoring_Config'!$A:$A,'Scoring_Config'!$C:$C,25),0),0)+IF(LEFT(AZ10,4)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,FIND(",",AL10)+1,100)),0)+IF(LEFT(AM10,4)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,FIND(",",AN10)+1,100)),0)+IF(_xlfn.XLOOKUP("Profile_Scoring",'Scoring_Config'!$A:$A,'Scoring_Config'!$D:$D,"Yes")="Yes",VALUE(MID(AO10,FIND(",",AO10)+1,100)),0)+IF(_xlfn.XLOOKUP("Options_Scoring",'Scoring_Config'!$A:$A,'Scoring_Config'!$D:$D,"Yes")="Yes",VALUE(MID(AP10,FIND(",",AP10)+1,100)),0)))</f>
        <v>0</v>
      </c>
      <c r="AZ10" cm="1">
        <f t="array" ref="AZ10">IF(FALSE,"True," &amp; IF(_xlfn.XLOOKUP("Migrate_Insecure",'Scoring_Config'!$A:$A,'Scoring_Config'!$D:$D,"Yes")="Yes",_xlfn.XLOOKUP("Migrate_Insecure",'Scoring_Config'!$A:$A,'Scoring_Config'!$C:$C,10),0),"False,0")</f>
        <v>0</v>
      </c>
    </row>
    <row r="11" spans="1:52">
      <c r="A11" t="s">
        <v>1979</v>
      </c>
      <c r="B11" t="s">
        <v>1989</v>
      </c>
      <c r="C11" t="s">
        <v>3542</v>
      </c>
      <c r="D11" t="s">
        <v>3545</v>
      </c>
      <c r="E11" t="s">
        <v>3563</v>
      </c>
      <c r="F11" t="s">
        <v>3570</v>
      </c>
      <c r="G11" t="s">
        <v>94</v>
      </c>
      <c r="H11" t="s">
        <v>174</v>
      </c>
      <c r="I11" t="s">
        <v>3575</v>
      </c>
      <c r="J11" t="s">
        <v>824</v>
      </c>
      <c r="K11" t="s">
        <v>1667</v>
      </c>
      <c r="L11" t="s">
        <v>1327</v>
      </c>
      <c r="M11" t="s">
        <v>1974</v>
      </c>
      <c r="N11" t="s">
        <v>4315</v>
      </c>
      <c r="O11" t="s">
        <v>4319</v>
      </c>
      <c r="P11" t="s">
        <v>4321</v>
      </c>
      <c r="R11" t="s">
        <v>5439</v>
      </c>
      <c r="S11" t="s">
        <v>4324</v>
      </c>
      <c r="T11" t="s">
        <v>5567</v>
      </c>
      <c r="U11" t="s">
        <v>5955</v>
      </c>
      <c r="Y11" cm="1">
        <f t="array" ref="Y11">IF(FALSE,"True," &amp; IF(_xlfn.XLOOKUP("Src_IsAny",'Scoring_Config'!$A:$A,'Scoring_Config'!$D:$D,"Yes")="Yes",_xlfn.XLOOKUP("Src_IsAny",'Scoring_Config'!$A:$A,'Scoring_Config'!$C:$C,10),0),"False,0")</f>
        <v>0</v>
      </c>
      <c r="Z11" cm="1">
        <f t="array" ref="Z11">IF(FALSE,"True," &amp; IF(_xlfn.XLOOKUP("Src_CIDR_Le_16",'Scoring_Config'!$A:$A,'Scoring_Config'!$D:$D,"Yes")="Yes",_xlfn.XLOOKUP("Src_CIDR_Le_16",'Scoring_Config'!$A:$A,'Scoring_Config'!$C:$C,10),0),"False,0")</f>
        <v>0</v>
      </c>
      <c r="AA11" cm="1">
        <f t="array" ref="AA11">IF(FALSE,"True," &amp; IF(_xlfn.XLOOKUP("Src_CIDR_17_22",'Scoring_Config'!$A:$A,'Scoring_Config'!$D:$D,"Yes")="Yes",_xlfn.XLOOKUP("Src_CIDR_17_22",'Scoring_Config'!$A:$A,'Scoring_Config'!$C:$C,5),0),"False,0")</f>
        <v>0</v>
      </c>
      <c r="AB11" cm="1">
        <f t="array" ref="AB11">IF(FALSE,"True," &amp; IF(_xlfn.XLOOKUP("Dst_IsAny",'Scoring_Config'!$A:$A,'Scoring_Config'!$D:$D,"Yes")="Yes",_xlfn.XLOOKUP("Dst_IsAny",'Scoring_Config'!$A:$A,'Scoring_Config'!$C:$C,10),0),"False,0")</f>
        <v>0</v>
      </c>
      <c r="AC11" cm="1">
        <f t="array" ref="AC11">IF(FALSE,"True," &amp; IF(_xlfn.XLOOKUP("Dst_CIDR_Le_16",'Scoring_Config'!$A:$A,'Scoring_Config'!$D:$D,"Yes")="Yes",_xlfn.XLOOKUP("Dst_CIDR_Le_16",'Scoring_Config'!$A:$A,'Scoring_Config'!$C:$C,10),0),"False,0")</f>
        <v>0</v>
      </c>
      <c r="AD11" cm="1">
        <f t="array" ref="AD11">IF(FALSE,"True," &amp; IF(_xlfn.XLOOKUP("Dst_CIDR_17_22",'Scoring_Config'!$A:$A,'Scoring_Config'!$D:$D,"Yes")="Yes",_xlfn.XLOOKUP("Dst_CIDR_17_22",'Scoring_Config'!$A:$A,'Scoring_Config'!$C:$C,5),0),"False,0")</f>
        <v>0</v>
      </c>
      <c r="AE11" cm="1">
        <f t="array" ref="AE11">IF(FALSE,"True," &amp; IF(_xlfn.XLOOKUP("SrcZone_IsAny",'Scoring_Config'!$A:$A,'Scoring_Config'!$D:$D,"Yes")="Yes",_xlfn.XLOOKUP("SrcZone_IsAny",'Scoring_Config'!$A:$A,'Scoring_Config'!$C:$C,10),0),"False,0")</f>
        <v>0</v>
      </c>
      <c r="AF11" cm="1">
        <f t="array" ref="AF11">IF(FALSE,"True," &amp; IF(_xlfn.XLOOKUP("DstZone_IsAny",'Scoring_Config'!$A:$A,'Scoring_Config'!$D:$D,"Yes")="Yes",_xlfn.XLOOKUP("DstZone_IsAny",'Scoring_Config'!$A:$A,'Scoring_Config'!$C:$C,10),0),"False,0")</f>
        <v>0</v>
      </c>
      <c r="AG11" cm="1">
        <f t="array" ref="AG1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" cm="1">
        <f t="array" ref="AH11">IF(FALSE,"True," &amp; IF(_xlfn.XLOOKUP("App_Any_OR_RangeGt1000",'Scoring_Config'!$A:$A,'Scoring_Config'!$D:$D,"Yes")="Yes",_xlfn.XLOOKUP("App_Any_OR_RangeGt1000",'Scoring_Config'!$A:$A,'Scoring_Config'!$C:$C,10),0),"False,0")</f>
        <v>0</v>
      </c>
      <c r="AI11" cm="1">
        <f t="array" ref="AI11">IF(FALSE,"True," &amp; IF(_xlfn.XLOOKUP("Service_Insecure_Match",'Scoring_Config'!$A:$A,'Scoring_Config'!$D:$D,"Yes")="Yes",_xlfn.XLOOKUP("Service_Insecure_Match",'Scoring_Config'!$A:$A,'Scoring_Config'!$C:$C,5),0),"False,0")</f>
        <v>0</v>
      </c>
      <c r="AJ11" cm="1">
        <f t="array" ref="AJ11">IF(FALSE,"True," &amp; IF(_xlfn.XLOOKUP("Risky_Inbound",'Scoring_Config'!$A:$A,'Scoring_Config'!$D:$D,"Yes")="Yes",_xlfn.XLOOKUP("Risky_Inbound",'Scoring_Config'!$A:$A,'Scoring_Config'!$C:$C,50),0),"False,0")</f>
        <v>0</v>
      </c>
      <c r="AK11" cm="1">
        <f t="array" ref="AK11">IF(FALSE,"True," &amp; IF(_xlfn.XLOOKUP("Risky_Outbound",'Scoring_Config'!$A:$A,'Scoring_Config'!$D:$D,"Yes")="Yes",_xlfn.XLOOKUP("Risky_Outbound",'Scoring_Config'!$A:$A,'Scoring_Config'!$C:$C,25),0),"False,0")</f>
        <v>0</v>
      </c>
      <c r="AL11" t="s">
        <v>6700</v>
      </c>
      <c r="AM11" cm="1">
        <f t="array" ref="AM11">IF(TRUE,"True,"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" t="s">
        <v>6697</v>
      </c>
      <c r="AO11" t="s">
        <v>6697</v>
      </c>
      <c r="AP11" t="s">
        <v>6697</v>
      </c>
      <c r="AQ11" cm="1">
        <f t="array" ref="AQ11">IF(FALSE,"True," &amp; IF(_xlfn.XLOOKUP("Service_IsAny",'Scoring_Config'!$A:$A,'Scoring_Config'!$D:$D,"Yes")="Yes",_xlfn.XLOOKUP("Service_IsAny",'Scoring_Config'!$A:$A,'Scoring_Config'!$C:$C,0),0),"False,0")</f>
        <v>0</v>
      </c>
      <c r="AR11">
        <v>0</v>
      </c>
      <c r="AS11" cm="1">
        <f t="array" ref="AS11">IF(FALSE,"True," &amp; IF(_xlfn.XLOOKUP("Service_RangeGt1000",'Scoring_Config'!$A:$A,'Scoring_Config'!$D:$D,"Yes")="Yes",_xlfn.XLOOKUP("Service_RangeGt1000",'Scoring_Config'!$A:$A,'Scoring_Config'!$C:$C,0),0),"False,0")</f>
        <v>0</v>
      </c>
      <c r="AT11" cm="1">
        <f t="array" ref="AT11">IF(FALSE,"True," &amp; IF(_xlfn.XLOOKUP("App_IsAny",'Scoring_Config'!$A:$A,'Scoring_Config'!$D:$D,"Yes")="Yes",_xlfn.XLOOKUP("App_IsAny",'Scoring_Config'!$A:$A,'Scoring_Config'!$C:$C,0),0),"False,0")</f>
        <v>0</v>
      </c>
      <c r="AU11">
        <v>1</v>
      </c>
      <c r="AV11" cm="1">
        <f t="array" ref="AV11">IF(FALSE,"True," &amp; IF(_xlfn.XLOOKUP("App_RangeGt1000",'Scoring_Config'!$A:$A,'Scoring_Config'!$D:$D,"Yes")="Yes",_xlfn.XLOOKUP("App_RangeGt1000",'Scoring_Config'!$A:$A,'Scoring_Config'!$C:$C,0),0),"False,0")</f>
        <v>0</v>
      </c>
      <c r="AW11" cm="1">
        <f t="array" ref="AW11">IF(FALSE,"True," &amp; IF(_xlfn.XLOOKUP("Action_IsDenyOrDrop",'Scoring_Config'!$A:$A,'Scoring_Config'!$D:$D,"Yes")="Yes",_xlfn.XLOOKUP("Action_IsDenyOrDrop",'Scoring_Config'!$A:$A,'Scoring_Config'!$C:$C,0),0),"False,0")</f>
        <v>0</v>
      </c>
      <c r="AX11" cm="1">
        <f t="array" ref="AX11">IF(LEFT(AW11,4)="True",0,(IF(LEFT(Y11,4)="True",IF(_xlfn.XLOOKUP("Src_IsAny",'Scoring_Config'!$A:$A,'Scoring_Config'!$D:$D,"Yes")="Yes",_xlfn.XLOOKUP("Src_IsAny",'Scoring_Config'!$A:$A,'Scoring_Config'!$C:$C,10),0),0)+IF(LEFT(Z11,4)="True",IF(_xlfn.XLOOKUP("Src_CIDR_Le_16",'Scoring_Config'!$A:$A,'Scoring_Config'!$D:$D,"Yes")="Yes",_xlfn.XLOOKUP("Src_CIDR_Le_16",'Scoring_Config'!$A:$A,'Scoring_Config'!$C:$C,10),0),0)+IF(LEFT(AA11,4)="True",IF(_xlfn.XLOOKUP("Src_CIDR_17_22",'Scoring_Config'!$A:$A,'Scoring_Config'!$D:$D,"Yes")="Yes",_xlfn.XLOOKUP("Src_CIDR_17_22",'Scoring_Config'!$A:$A,'Scoring_Config'!$C:$C,5),0),0)+IF(LEFT(AB11,4)="True",IF(_xlfn.XLOOKUP("Dst_IsAny",'Scoring_Config'!$A:$A,'Scoring_Config'!$D:$D,"Yes")="Yes",_xlfn.XLOOKUP("Dst_IsAny",'Scoring_Config'!$A:$A,'Scoring_Config'!$C:$C,10),0),0)+IF(LEFT(AC11,4)="True",IF(_xlfn.XLOOKUP("Dst_CIDR_Le_16",'Scoring_Config'!$A:$A,'Scoring_Config'!$D:$D,"Yes")="Yes",_xlfn.XLOOKUP("Dst_CIDR_Le_16",'Scoring_Config'!$A:$A,'Scoring_Config'!$C:$C,10),0),0)+IF(LEFT(AD11,4)="True",IF(_xlfn.XLOOKUP("Dst_CIDR_17_22",'Scoring_Config'!$A:$A,'Scoring_Config'!$D:$D,"Yes")="Yes",_xlfn.XLOOKUP("Dst_CIDR_17_22",'Scoring_Config'!$A:$A,'Scoring_Config'!$C:$C,5),0),0)+IF(LEFT(AE11,4)="True",IF(_xlfn.XLOOKUP("SrcZone_IsAny",'Scoring_Config'!$A:$A,'Scoring_Config'!$D:$D,"Yes")="Yes",_xlfn.XLOOKUP("SrcZone_IsAny",'Scoring_Config'!$A:$A,'Scoring_Config'!$C:$C,10),0),0)+IF(LEFT(AF11,4)="True",IF(_xlfn.XLOOKUP("DstZone_IsAny",'Scoring_Config'!$A:$A,'Scoring_Config'!$D:$D,"Yes")="Yes",_xlfn.XLOOKUP("DstZone_IsAny",'Scoring_Config'!$A:$A,'Scoring_Config'!$C:$C,10),0),0)+IF(LEFT(AG11,4)="True",IF(_xlfn.XLOOKUP("Service_Any_OR_RangeGt1000",'Scoring_Config'!$A:$A,'Scoring_Config'!$D:$D,"Yes")="Yes",_xlfn.XLOOKUP("Service_Any_OR_RangeGt1000",'Scoring_Config'!$A:$A,'Scoring_Config'!$C:$C,10),0),0)+IF(LEFT(AH11,4)="True",IF(_xlfn.XLOOKUP("App_Any_OR_RangeGt1000",'Scoring_Config'!$A:$A,'Scoring_Config'!$D:$D,"Yes")="Yes",_xlfn.XLOOKUP("App_Any_OR_RangeGt1000",'Scoring_Config'!$A:$A,'Scoring_Config'!$C:$C,10),0),0)+IF(LEFT(AI11,4)="True",IF(_xlfn.XLOOKUP("Service_Insecure_Match",'Scoring_Config'!$A:$A,'Scoring_Config'!$D:$D,"Yes")="Yes",_xlfn.XLOOKUP("Service_Insecure_Match",'Scoring_Config'!$A:$A,'Scoring_Config'!$C:$C,5),0),0)+IF(LEFT(AJ11,4)="True",IF(_xlfn.XLOOKUP("Risky_Inbound",'Scoring_Config'!$A:$A,'Scoring_Config'!$D:$D,"Yes")="Yes",_xlfn.XLOOKUP("Risky_Inbound",'Scoring_Config'!$A:$A,'Scoring_Config'!$C:$C,50),0),0)+IF(LEFT(AK11,4)="True",IF(_xlfn.XLOOKUP("Risky_Outbound",'Scoring_Config'!$A:$A,'Scoring_Config'!$D:$D,"Yes")="Yes",_xlfn.XLOOKUP("Risky_Outbound",'Scoring_Config'!$A:$A,'Scoring_Config'!$C:$C,25),0),0)+IF(LEFT(AZ11,4)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,FIND(",",AL11)+1,100)),0)+IF(LEFT(AM11,4)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,FIND(",",AN11)+1,100)),0)+IF(_xlfn.XLOOKUP("Profile_Scoring",'Scoring_Config'!$A:$A,'Scoring_Config'!$D:$D,"Yes")="Yes",VALUE(MID(AO11,FIND(",",AO11)+1,100)),0)+IF(_xlfn.XLOOKUP("Options_Scoring",'Scoring_Config'!$A:$A,'Scoring_Config'!$D:$D,"Yes")="Yes",VALUE(MID(AP11,FIND(",",AP11)+1,100)),0)))</f>
        <v>0</v>
      </c>
      <c r="AZ11" cm="1">
        <f t="array" ref="AZ11">IF(FALSE,"True," &amp; IF(_xlfn.XLOOKUP("Migrate_Insecure",'Scoring_Config'!$A:$A,'Scoring_Config'!$D:$D,"Yes")="Yes",_xlfn.XLOOKUP("Migrate_Insecure",'Scoring_Config'!$A:$A,'Scoring_Config'!$C:$C,10),0),"False,0")</f>
        <v>0</v>
      </c>
    </row>
    <row r="12" spans="1:52">
      <c r="A12" t="s">
        <v>1979</v>
      </c>
      <c r="B12" t="s">
        <v>1990</v>
      </c>
      <c r="C12" t="s">
        <v>3542</v>
      </c>
      <c r="D12" t="s">
        <v>3545</v>
      </c>
      <c r="E12" t="s">
        <v>3563</v>
      </c>
      <c r="F12" t="s">
        <v>3571</v>
      </c>
      <c r="G12" t="s">
        <v>92</v>
      </c>
      <c r="H12" t="s">
        <v>174</v>
      </c>
      <c r="I12" t="s">
        <v>3575</v>
      </c>
      <c r="J12" t="s">
        <v>824</v>
      </c>
      <c r="K12" t="s">
        <v>1668</v>
      </c>
      <c r="L12" t="s">
        <v>1327</v>
      </c>
      <c r="M12" t="s">
        <v>1974</v>
      </c>
      <c r="N12" t="s">
        <v>4315</v>
      </c>
      <c r="O12" t="s">
        <v>4319</v>
      </c>
      <c r="P12" t="s">
        <v>4323</v>
      </c>
      <c r="R12" t="s">
        <v>5439</v>
      </c>
      <c r="S12" t="s">
        <v>4324</v>
      </c>
      <c r="T12" t="s">
        <v>5567</v>
      </c>
      <c r="U12" t="s">
        <v>5955</v>
      </c>
      <c r="Y12" cm="1">
        <f t="array" ref="Y12">IF(FALSE,"True," &amp; IF(_xlfn.XLOOKUP("Src_IsAny",'Scoring_Config'!$A:$A,'Scoring_Config'!$D:$D,"Yes")="Yes",_xlfn.XLOOKUP("Src_IsAny",'Scoring_Config'!$A:$A,'Scoring_Config'!$C:$C,10),0),"False,0")</f>
        <v>0</v>
      </c>
      <c r="Z12" cm="1">
        <f t="array" ref="Z12">IF(FALSE,"True," &amp; IF(_xlfn.XLOOKUP("Src_CIDR_Le_16",'Scoring_Config'!$A:$A,'Scoring_Config'!$D:$D,"Yes")="Yes",_xlfn.XLOOKUP("Src_CIDR_Le_16",'Scoring_Config'!$A:$A,'Scoring_Config'!$C:$C,10),0),"False,0")</f>
        <v>0</v>
      </c>
      <c r="AA12" cm="1">
        <f t="array" ref="AA12">IF(FALSE,"True," &amp; IF(_xlfn.XLOOKUP("Src_CIDR_17_22",'Scoring_Config'!$A:$A,'Scoring_Config'!$D:$D,"Yes")="Yes",_xlfn.XLOOKUP("Src_CIDR_17_22",'Scoring_Config'!$A:$A,'Scoring_Config'!$C:$C,5),0),"False,0")</f>
        <v>0</v>
      </c>
      <c r="AB12" cm="1">
        <f t="array" ref="AB12">IF(FALSE,"True," &amp; IF(_xlfn.XLOOKUP("Dst_IsAny",'Scoring_Config'!$A:$A,'Scoring_Config'!$D:$D,"Yes")="Yes",_xlfn.XLOOKUP("Dst_IsAny",'Scoring_Config'!$A:$A,'Scoring_Config'!$C:$C,10),0),"False,0")</f>
        <v>0</v>
      </c>
      <c r="AC12" cm="1">
        <f t="array" ref="AC12">IF(FALSE,"True," &amp; IF(_xlfn.XLOOKUP("Dst_CIDR_Le_16",'Scoring_Config'!$A:$A,'Scoring_Config'!$D:$D,"Yes")="Yes",_xlfn.XLOOKUP("Dst_CIDR_Le_16",'Scoring_Config'!$A:$A,'Scoring_Config'!$C:$C,10),0),"False,0")</f>
        <v>0</v>
      </c>
      <c r="AD12" cm="1">
        <f t="array" ref="AD12">IF(FALSE,"True," &amp; IF(_xlfn.XLOOKUP("Dst_CIDR_17_22",'Scoring_Config'!$A:$A,'Scoring_Config'!$D:$D,"Yes")="Yes",_xlfn.XLOOKUP("Dst_CIDR_17_22",'Scoring_Config'!$A:$A,'Scoring_Config'!$C:$C,5),0),"False,0")</f>
        <v>0</v>
      </c>
      <c r="AE12" cm="1">
        <f t="array" ref="AE12">IF(FALSE,"True," &amp; IF(_xlfn.XLOOKUP("SrcZone_IsAny",'Scoring_Config'!$A:$A,'Scoring_Config'!$D:$D,"Yes")="Yes",_xlfn.XLOOKUP("SrcZone_IsAny",'Scoring_Config'!$A:$A,'Scoring_Config'!$C:$C,10),0),"False,0")</f>
        <v>0</v>
      </c>
      <c r="AF12" cm="1">
        <f t="array" ref="AF12">IF(FALSE,"True," &amp; IF(_xlfn.XLOOKUP("DstZone_IsAny",'Scoring_Config'!$A:$A,'Scoring_Config'!$D:$D,"Yes")="Yes",_xlfn.XLOOKUP("DstZone_IsAny",'Scoring_Config'!$A:$A,'Scoring_Config'!$C:$C,10),0),"False,0")</f>
        <v>0</v>
      </c>
      <c r="AG12" cm="1">
        <f t="array" ref="AG1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" cm="1">
        <f t="array" ref="AH12">IF(FALSE,"True," &amp; IF(_xlfn.XLOOKUP("App_Any_OR_RangeGt1000",'Scoring_Config'!$A:$A,'Scoring_Config'!$D:$D,"Yes")="Yes",_xlfn.XLOOKUP("App_Any_OR_RangeGt1000",'Scoring_Config'!$A:$A,'Scoring_Config'!$C:$C,10),0),"False,0")</f>
        <v>0</v>
      </c>
      <c r="AI12" cm="1">
        <f t="array" ref="AI12">IF(FALSE,"True," &amp; IF(_xlfn.XLOOKUP("Service_Insecure_Match",'Scoring_Config'!$A:$A,'Scoring_Config'!$D:$D,"Yes")="Yes",_xlfn.XLOOKUP("Service_Insecure_Match",'Scoring_Config'!$A:$A,'Scoring_Config'!$C:$C,5),0),"False,0")</f>
        <v>0</v>
      </c>
      <c r="AJ12" cm="1">
        <f t="array" ref="AJ12">IF(FALSE,"True," &amp; IF(_xlfn.XLOOKUP("Risky_Inbound",'Scoring_Config'!$A:$A,'Scoring_Config'!$D:$D,"Yes")="Yes",_xlfn.XLOOKUP("Risky_Inbound",'Scoring_Config'!$A:$A,'Scoring_Config'!$C:$C,50),0),"False,0")</f>
        <v>0</v>
      </c>
      <c r="AK12" cm="1">
        <f t="array" ref="AK12">IF(FALSE,"True," &amp; IF(_xlfn.XLOOKUP("Risky_Outbound",'Scoring_Config'!$A:$A,'Scoring_Config'!$D:$D,"Yes")="Yes",_xlfn.XLOOKUP("Risky_Outbound",'Scoring_Config'!$A:$A,'Scoring_Config'!$C:$C,25),0),"False,0")</f>
        <v>0</v>
      </c>
      <c r="AL12" t="s">
        <v>6699</v>
      </c>
      <c r="AM12" cm="1">
        <f t="array" ref="AM12">IF(TRUE,"True,"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" t="s">
        <v>6697</v>
      </c>
      <c r="AO12" t="s">
        <v>6697</v>
      </c>
      <c r="AP12" t="s">
        <v>6697</v>
      </c>
      <c r="AQ12" cm="1">
        <f t="array" ref="AQ12">IF(FALSE,"True," &amp; IF(_xlfn.XLOOKUP("Service_IsAny",'Scoring_Config'!$A:$A,'Scoring_Config'!$D:$D,"Yes")="Yes",_xlfn.XLOOKUP("Service_IsAny",'Scoring_Config'!$A:$A,'Scoring_Config'!$C:$C,0),0),"False,0")</f>
        <v>0</v>
      </c>
      <c r="AR12">
        <v>0</v>
      </c>
      <c r="AS12" cm="1">
        <f t="array" ref="AS12">IF(FALSE,"True," &amp; IF(_xlfn.XLOOKUP("Service_RangeGt1000",'Scoring_Config'!$A:$A,'Scoring_Config'!$D:$D,"Yes")="Yes",_xlfn.XLOOKUP("Service_RangeGt1000",'Scoring_Config'!$A:$A,'Scoring_Config'!$C:$C,0),0),"False,0")</f>
        <v>0</v>
      </c>
      <c r="AT12" cm="1">
        <f t="array" ref="AT12">IF(FALSE,"True," &amp; IF(_xlfn.XLOOKUP("App_IsAny",'Scoring_Config'!$A:$A,'Scoring_Config'!$D:$D,"Yes")="Yes",_xlfn.XLOOKUP("App_IsAny",'Scoring_Config'!$A:$A,'Scoring_Config'!$C:$C,0),0),"False,0")</f>
        <v>0</v>
      </c>
      <c r="AU12">
        <v>8</v>
      </c>
      <c r="AV12" cm="1">
        <f t="array" ref="AV12">IF(FALSE,"True," &amp; IF(_xlfn.XLOOKUP("App_RangeGt1000",'Scoring_Config'!$A:$A,'Scoring_Config'!$D:$D,"Yes")="Yes",_xlfn.XLOOKUP("App_RangeGt1000",'Scoring_Config'!$A:$A,'Scoring_Config'!$C:$C,0),0),"False,0")</f>
        <v>0</v>
      </c>
      <c r="AW12" cm="1">
        <f t="array" ref="AW12">IF(FALSE,"True," &amp; IF(_xlfn.XLOOKUP("Action_IsDenyOrDrop",'Scoring_Config'!$A:$A,'Scoring_Config'!$D:$D,"Yes")="Yes",_xlfn.XLOOKUP("Action_IsDenyOrDrop",'Scoring_Config'!$A:$A,'Scoring_Config'!$C:$C,0),0),"False,0")</f>
        <v>0</v>
      </c>
      <c r="AX12" cm="1">
        <f t="array" ref="AX12">IF(LEFT(AW12,4)="True",0,(IF(LEFT(Y12,4)="True",IF(_xlfn.XLOOKUP("Src_IsAny",'Scoring_Config'!$A:$A,'Scoring_Config'!$D:$D,"Yes")="Yes",_xlfn.XLOOKUP("Src_IsAny",'Scoring_Config'!$A:$A,'Scoring_Config'!$C:$C,10),0),0)+IF(LEFT(Z12,4)="True",IF(_xlfn.XLOOKUP("Src_CIDR_Le_16",'Scoring_Config'!$A:$A,'Scoring_Config'!$D:$D,"Yes")="Yes",_xlfn.XLOOKUP("Src_CIDR_Le_16",'Scoring_Config'!$A:$A,'Scoring_Config'!$C:$C,10),0),0)+IF(LEFT(AA12,4)="True",IF(_xlfn.XLOOKUP("Src_CIDR_17_22",'Scoring_Config'!$A:$A,'Scoring_Config'!$D:$D,"Yes")="Yes",_xlfn.XLOOKUP("Src_CIDR_17_22",'Scoring_Config'!$A:$A,'Scoring_Config'!$C:$C,5),0),0)+IF(LEFT(AB12,4)="True",IF(_xlfn.XLOOKUP("Dst_IsAny",'Scoring_Config'!$A:$A,'Scoring_Config'!$D:$D,"Yes")="Yes",_xlfn.XLOOKUP("Dst_IsAny",'Scoring_Config'!$A:$A,'Scoring_Config'!$C:$C,10),0),0)+IF(LEFT(AC12,4)="True",IF(_xlfn.XLOOKUP("Dst_CIDR_Le_16",'Scoring_Config'!$A:$A,'Scoring_Config'!$D:$D,"Yes")="Yes",_xlfn.XLOOKUP("Dst_CIDR_Le_16",'Scoring_Config'!$A:$A,'Scoring_Config'!$C:$C,10),0),0)+IF(LEFT(AD12,4)="True",IF(_xlfn.XLOOKUP("Dst_CIDR_17_22",'Scoring_Config'!$A:$A,'Scoring_Config'!$D:$D,"Yes")="Yes",_xlfn.XLOOKUP("Dst_CIDR_17_22",'Scoring_Config'!$A:$A,'Scoring_Config'!$C:$C,5),0),0)+IF(LEFT(AE12,4)="True",IF(_xlfn.XLOOKUP("SrcZone_IsAny",'Scoring_Config'!$A:$A,'Scoring_Config'!$D:$D,"Yes")="Yes",_xlfn.XLOOKUP("SrcZone_IsAny",'Scoring_Config'!$A:$A,'Scoring_Config'!$C:$C,10),0),0)+IF(LEFT(AF12,4)="True",IF(_xlfn.XLOOKUP("DstZone_IsAny",'Scoring_Config'!$A:$A,'Scoring_Config'!$D:$D,"Yes")="Yes",_xlfn.XLOOKUP("DstZone_IsAny",'Scoring_Config'!$A:$A,'Scoring_Config'!$C:$C,10),0),0)+IF(LEFT(AG12,4)="True",IF(_xlfn.XLOOKUP("Service_Any_OR_RangeGt1000",'Scoring_Config'!$A:$A,'Scoring_Config'!$D:$D,"Yes")="Yes",_xlfn.XLOOKUP("Service_Any_OR_RangeGt1000",'Scoring_Config'!$A:$A,'Scoring_Config'!$C:$C,10),0),0)+IF(LEFT(AH12,4)="True",IF(_xlfn.XLOOKUP("App_Any_OR_RangeGt1000",'Scoring_Config'!$A:$A,'Scoring_Config'!$D:$D,"Yes")="Yes",_xlfn.XLOOKUP("App_Any_OR_RangeGt1000",'Scoring_Config'!$A:$A,'Scoring_Config'!$C:$C,10),0),0)+IF(LEFT(AI12,4)="True",IF(_xlfn.XLOOKUP("Service_Insecure_Match",'Scoring_Config'!$A:$A,'Scoring_Config'!$D:$D,"Yes")="Yes",_xlfn.XLOOKUP("Service_Insecure_Match",'Scoring_Config'!$A:$A,'Scoring_Config'!$C:$C,5),0),0)+IF(LEFT(AJ12,4)="True",IF(_xlfn.XLOOKUP("Risky_Inbound",'Scoring_Config'!$A:$A,'Scoring_Config'!$D:$D,"Yes")="Yes",_xlfn.XLOOKUP("Risky_Inbound",'Scoring_Config'!$A:$A,'Scoring_Config'!$C:$C,50),0),0)+IF(LEFT(AK12,4)="True",IF(_xlfn.XLOOKUP("Risky_Outbound",'Scoring_Config'!$A:$A,'Scoring_Config'!$D:$D,"Yes")="Yes",_xlfn.XLOOKUP("Risky_Outbound",'Scoring_Config'!$A:$A,'Scoring_Config'!$C:$C,25),0),0)+IF(LEFT(AZ12,4)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,FIND(",",AL12)+1,100)),0)+IF(LEFT(AM12,4)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,FIND(",",AN12)+1,100)),0)+IF(_xlfn.XLOOKUP("Profile_Scoring",'Scoring_Config'!$A:$A,'Scoring_Config'!$D:$D,"Yes")="Yes",VALUE(MID(AO12,FIND(",",AO12)+1,100)),0)+IF(_xlfn.XLOOKUP("Options_Scoring",'Scoring_Config'!$A:$A,'Scoring_Config'!$D:$D,"Yes")="Yes",VALUE(MID(AP12,FIND(",",AP12)+1,100)),0)))</f>
        <v>0</v>
      </c>
      <c r="AZ12" cm="1">
        <f t="array" ref="AZ12">IF(FALSE,"True," &amp; IF(_xlfn.XLOOKUP("Migrate_Insecure",'Scoring_Config'!$A:$A,'Scoring_Config'!$D:$D,"Yes")="Yes",_xlfn.XLOOKUP("Migrate_Insecure",'Scoring_Config'!$A:$A,'Scoring_Config'!$C:$C,10),0),"False,0")</f>
        <v>0</v>
      </c>
    </row>
    <row r="13" spans="1:52">
      <c r="A13" t="s">
        <v>1979</v>
      </c>
      <c r="B13" t="s">
        <v>1991</v>
      </c>
      <c r="C13" t="s">
        <v>3542</v>
      </c>
      <c r="D13" t="s">
        <v>3545</v>
      </c>
      <c r="E13" t="s">
        <v>3563</v>
      </c>
      <c r="F13" t="s">
        <v>3570</v>
      </c>
      <c r="G13" t="s">
        <v>94</v>
      </c>
      <c r="H13" t="s">
        <v>174</v>
      </c>
      <c r="I13" t="s">
        <v>3575</v>
      </c>
      <c r="J13" t="s">
        <v>824</v>
      </c>
      <c r="K13" t="s">
        <v>1669</v>
      </c>
      <c r="L13" t="s">
        <v>1327</v>
      </c>
      <c r="M13" t="s">
        <v>1974</v>
      </c>
      <c r="N13" t="s">
        <v>4315</v>
      </c>
      <c r="O13" t="s">
        <v>4319</v>
      </c>
      <c r="P13" t="s">
        <v>4321</v>
      </c>
      <c r="R13" t="s">
        <v>5437</v>
      </c>
      <c r="S13" t="s">
        <v>5449</v>
      </c>
      <c r="T13" t="s">
        <v>5567</v>
      </c>
      <c r="U13" t="s">
        <v>5955</v>
      </c>
      <c r="Y13" cm="1">
        <f t="array" ref="Y13">IF(FALSE,"True," &amp; IF(_xlfn.XLOOKUP("Src_IsAny",'Scoring_Config'!$A:$A,'Scoring_Config'!$D:$D,"Yes")="Yes",_xlfn.XLOOKUP("Src_IsAny",'Scoring_Config'!$A:$A,'Scoring_Config'!$C:$C,10),0),"False,0")</f>
        <v>0</v>
      </c>
      <c r="Z13" cm="1">
        <f t="array" ref="Z13">IF(FALSE,"True," &amp; IF(_xlfn.XLOOKUP("Src_CIDR_Le_16",'Scoring_Config'!$A:$A,'Scoring_Config'!$D:$D,"Yes")="Yes",_xlfn.XLOOKUP("Src_CIDR_Le_16",'Scoring_Config'!$A:$A,'Scoring_Config'!$C:$C,10),0),"False,0")</f>
        <v>0</v>
      </c>
      <c r="AA13" cm="1">
        <f t="array" ref="AA13">IF(FALSE,"True," &amp; IF(_xlfn.XLOOKUP("Src_CIDR_17_22",'Scoring_Config'!$A:$A,'Scoring_Config'!$D:$D,"Yes")="Yes",_xlfn.XLOOKUP("Src_CIDR_17_22",'Scoring_Config'!$A:$A,'Scoring_Config'!$C:$C,5),0),"False,0")</f>
        <v>0</v>
      </c>
      <c r="AB13" cm="1">
        <f t="array" ref="AB13">IF(FALSE,"True," &amp; IF(_xlfn.XLOOKUP("Dst_IsAny",'Scoring_Config'!$A:$A,'Scoring_Config'!$D:$D,"Yes")="Yes",_xlfn.XLOOKUP("Dst_IsAny",'Scoring_Config'!$A:$A,'Scoring_Config'!$C:$C,10),0),"False,0")</f>
        <v>0</v>
      </c>
      <c r="AC13" cm="1">
        <f t="array" ref="AC13">IF(FALSE,"True," &amp; IF(_xlfn.XLOOKUP("Dst_CIDR_Le_16",'Scoring_Config'!$A:$A,'Scoring_Config'!$D:$D,"Yes")="Yes",_xlfn.XLOOKUP("Dst_CIDR_Le_16",'Scoring_Config'!$A:$A,'Scoring_Config'!$C:$C,10),0),"False,0")</f>
        <v>0</v>
      </c>
      <c r="AD13" cm="1">
        <f t="array" ref="AD13">IF(FALSE,"True," &amp; IF(_xlfn.XLOOKUP("Dst_CIDR_17_22",'Scoring_Config'!$A:$A,'Scoring_Config'!$D:$D,"Yes")="Yes",_xlfn.XLOOKUP("Dst_CIDR_17_22",'Scoring_Config'!$A:$A,'Scoring_Config'!$C:$C,5),0),"False,0")</f>
        <v>0</v>
      </c>
      <c r="AE13" cm="1">
        <f t="array" ref="AE13">IF(FALSE,"True," &amp; IF(_xlfn.XLOOKUP("SrcZone_IsAny",'Scoring_Config'!$A:$A,'Scoring_Config'!$D:$D,"Yes")="Yes",_xlfn.XLOOKUP("SrcZone_IsAny",'Scoring_Config'!$A:$A,'Scoring_Config'!$C:$C,10),0),"False,0")</f>
        <v>0</v>
      </c>
      <c r="AF13" cm="1">
        <f t="array" ref="AF13">IF(FALSE,"True," &amp; IF(_xlfn.XLOOKUP("DstZone_IsAny",'Scoring_Config'!$A:$A,'Scoring_Config'!$D:$D,"Yes")="Yes",_xlfn.XLOOKUP("DstZone_IsAny",'Scoring_Config'!$A:$A,'Scoring_Config'!$C:$C,10),0),"False,0")</f>
        <v>0</v>
      </c>
      <c r="AG13" cm="1">
        <f t="array" ref="AG1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" cm="1">
        <f t="array" ref="AH13">IF(FALSE,"True," &amp; IF(_xlfn.XLOOKUP("App_Any_OR_RangeGt1000",'Scoring_Config'!$A:$A,'Scoring_Config'!$D:$D,"Yes")="Yes",_xlfn.XLOOKUP("App_Any_OR_RangeGt1000",'Scoring_Config'!$A:$A,'Scoring_Config'!$C:$C,10),0),"False,0")</f>
        <v>0</v>
      </c>
      <c r="AI13" cm="1">
        <f t="array" ref="AI13">IF(FALSE,"True," &amp; IF(_xlfn.XLOOKUP("Service_Insecure_Match",'Scoring_Config'!$A:$A,'Scoring_Config'!$D:$D,"Yes")="Yes",_xlfn.XLOOKUP("Service_Insecure_Match",'Scoring_Config'!$A:$A,'Scoring_Config'!$C:$C,5),0),"False,0")</f>
        <v>0</v>
      </c>
      <c r="AJ13" cm="1">
        <f t="array" ref="AJ13">IF(FALSE,"True," &amp; IF(_xlfn.XLOOKUP("Risky_Inbound",'Scoring_Config'!$A:$A,'Scoring_Config'!$D:$D,"Yes")="Yes",_xlfn.XLOOKUP("Risky_Inbound",'Scoring_Config'!$A:$A,'Scoring_Config'!$C:$C,50),0),"False,0")</f>
        <v>0</v>
      </c>
      <c r="AK13" cm="1">
        <f t="array" ref="AK13">IF(FALSE,"True," &amp; IF(_xlfn.XLOOKUP("Risky_Outbound",'Scoring_Config'!$A:$A,'Scoring_Config'!$D:$D,"Yes")="Yes",_xlfn.XLOOKUP("Risky_Outbound",'Scoring_Config'!$A:$A,'Scoring_Config'!$C:$C,25),0),"False,0")</f>
        <v>0</v>
      </c>
      <c r="AL13" t="s">
        <v>6700</v>
      </c>
      <c r="AM13" cm="1">
        <f t="array" ref="AM13">IF(TRUE,"True,"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" t="s">
        <v>6697</v>
      </c>
      <c r="AO13" t="s">
        <v>6697</v>
      </c>
      <c r="AP13" t="s">
        <v>6697</v>
      </c>
      <c r="AQ13" cm="1">
        <f t="array" ref="AQ13">IF(FALSE,"True," &amp; IF(_xlfn.XLOOKUP("Service_IsAny",'Scoring_Config'!$A:$A,'Scoring_Config'!$D:$D,"Yes")="Yes",_xlfn.XLOOKUP("Service_IsAny",'Scoring_Config'!$A:$A,'Scoring_Config'!$C:$C,0),0),"False,0")</f>
        <v>0</v>
      </c>
      <c r="AR13">
        <v>0</v>
      </c>
      <c r="AS13" cm="1">
        <f t="array" ref="AS13">IF(FALSE,"True," &amp; IF(_xlfn.XLOOKUP("Service_RangeGt1000",'Scoring_Config'!$A:$A,'Scoring_Config'!$D:$D,"Yes")="Yes",_xlfn.XLOOKUP("Service_RangeGt1000",'Scoring_Config'!$A:$A,'Scoring_Config'!$C:$C,0),0),"False,0")</f>
        <v>0</v>
      </c>
      <c r="AT13" cm="1">
        <f t="array" ref="AT13">IF(FALSE,"True," &amp; IF(_xlfn.XLOOKUP("App_IsAny",'Scoring_Config'!$A:$A,'Scoring_Config'!$D:$D,"Yes")="Yes",_xlfn.XLOOKUP("App_IsAny",'Scoring_Config'!$A:$A,'Scoring_Config'!$C:$C,0),0),"False,0")</f>
        <v>0</v>
      </c>
      <c r="AU13">
        <v>2</v>
      </c>
      <c r="AV13" cm="1">
        <f t="array" ref="AV13">IF(FALSE,"True," &amp; IF(_xlfn.XLOOKUP("App_RangeGt1000",'Scoring_Config'!$A:$A,'Scoring_Config'!$D:$D,"Yes")="Yes",_xlfn.XLOOKUP("App_RangeGt1000",'Scoring_Config'!$A:$A,'Scoring_Config'!$C:$C,0),0),"False,0")</f>
        <v>0</v>
      </c>
      <c r="AW13" cm="1">
        <f t="array" ref="AW13">IF(FALSE,"True," &amp; IF(_xlfn.XLOOKUP("Action_IsDenyOrDrop",'Scoring_Config'!$A:$A,'Scoring_Config'!$D:$D,"Yes")="Yes",_xlfn.XLOOKUP("Action_IsDenyOrDrop",'Scoring_Config'!$A:$A,'Scoring_Config'!$C:$C,0),0),"False,0")</f>
        <v>0</v>
      </c>
      <c r="AX13" cm="1">
        <f t="array" ref="AX13">IF(LEFT(AW13,4)="True",0,(IF(LEFT(Y13,4)="True",IF(_xlfn.XLOOKUP("Src_IsAny",'Scoring_Config'!$A:$A,'Scoring_Config'!$D:$D,"Yes")="Yes",_xlfn.XLOOKUP("Src_IsAny",'Scoring_Config'!$A:$A,'Scoring_Config'!$C:$C,10),0),0)+IF(LEFT(Z13,4)="True",IF(_xlfn.XLOOKUP("Src_CIDR_Le_16",'Scoring_Config'!$A:$A,'Scoring_Config'!$D:$D,"Yes")="Yes",_xlfn.XLOOKUP("Src_CIDR_Le_16",'Scoring_Config'!$A:$A,'Scoring_Config'!$C:$C,10),0),0)+IF(LEFT(AA13,4)="True",IF(_xlfn.XLOOKUP("Src_CIDR_17_22",'Scoring_Config'!$A:$A,'Scoring_Config'!$D:$D,"Yes")="Yes",_xlfn.XLOOKUP("Src_CIDR_17_22",'Scoring_Config'!$A:$A,'Scoring_Config'!$C:$C,5),0),0)+IF(LEFT(AB13,4)="True",IF(_xlfn.XLOOKUP("Dst_IsAny",'Scoring_Config'!$A:$A,'Scoring_Config'!$D:$D,"Yes")="Yes",_xlfn.XLOOKUP("Dst_IsAny",'Scoring_Config'!$A:$A,'Scoring_Config'!$C:$C,10),0),0)+IF(LEFT(AC13,4)="True",IF(_xlfn.XLOOKUP("Dst_CIDR_Le_16",'Scoring_Config'!$A:$A,'Scoring_Config'!$D:$D,"Yes")="Yes",_xlfn.XLOOKUP("Dst_CIDR_Le_16",'Scoring_Config'!$A:$A,'Scoring_Config'!$C:$C,10),0),0)+IF(LEFT(AD13,4)="True",IF(_xlfn.XLOOKUP("Dst_CIDR_17_22",'Scoring_Config'!$A:$A,'Scoring_Config'!$D:$D,"Yes")="Yes",_xlfn.XLOOKUP("Dst_CIDR_17_22",'Scoring_Config'!$A:$A,'Scoring_Config'!$C:$C,5),0),0)+IF(LEFT(AE13,4)="True",IF(_xlfn.XLOOKUP("SrcZone_IsAny",'Scoring_Config'!$A:$A,'Scoring_Config'!$D:$D,"Yes")="Yes",_xlfn.XLOOKUP("SrcZone_IsAny",'Scoring_Config'!$A:$A,'Scoring_Config'!$C:$C,10),0),0)+IF(LEFT(AF13,4)="True",IF(_xlfn.XLOOKUP("DstZone_IsAny",'Scoring_Config'!$A:$A,'Scoring_Config'!$D:$D,"Yes")="Yes",_xlfn.XLOOKUP("DstZone_IsAny",'Scoring_Config'!$A:$A,'Scoring_Config'!$C:$C,10),0),0)+IF(LEFT(AG13,4)="True",IF(_xlfn.XLOOKUP("Service_Any_OR_RangeGt1000",'Scoring_Config'!$A:$A,'Scoring_Config'!$D:$D,"Yes")="Yes",_xlfn.XLOOKUP("Service_Any_OR_RangeGt1000",'Scoring_Config'!$A:$A,'Scoring_Config'!$C:$C,10),0),0)+IF(LEFT(AH13,4)="True",IF(_xlfn.XLOOKUP("App_Any_OR_RangeGt1000",'Scoring_Config'!$A:$A,'Scoring_Config'!$D:$D,"Yes")="Yes",_xlfn.XLOOKUP("App_Any_OR_RangeGt1000",'Scoring_Config'!$A:$A,'Scoring_Config'!$C:$C,10),0),0)+IF(LEFT(AI13,4)="True",IF(_xlfn.XLOOKUP("Service_Insecure_Match",'Scoring_Config'!$A:$A,'Scoring_Config'!$D:$D,"Yes")="Yes",_xlfn.XLOOKUP("Service_Insecure_Match",'Scoring_Config'!$A:$A,'Scoring_Config'!$C:$C,5),0),0)+IF(LEFT(AJ13,4)="True",IF(_xlfn.XLOOKUP("Risky_Inbound",'Scoring_Config'!$A:$A,'Scoring_Config'!$D:$D,"Yes")="Yes",_xlfn.XLOOKUP("Risky_Inbound",'Scoring_Config'!$A:$A,'Scoring_Config'!$C:$C,50),0),0)+IF(LEFT(AK13,4)="True",IF(_xlfn.XLOOKUP("Risky_Outbound",'Scoring_Config'!$A:$A,'Scoring_Config'!$D:$D,"Yes")="Yes",_xlfn.XLOOKUP("Risky_Outbound",'Scoring_Config'!$A:$A,'Scoring_Config'!$C:$C,25),0),0)+IF(LEFT(AZ13,4)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,FIND(",",AL13)+1,100)),0)+IF(LEFT(AM13,4)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,FIND(",",AN13)+1,100)),0)+IF(_xlfn.XLOOKUP("Profile_Scoring",'Scoring_Config'!$A:$A,'Scoring_Config'!$D:$D,"Yes")="Yes",VALUE(MID(AO13,FIND(",",AO13)+1,100)),0)+IF(_xlfn.XLOOKUP("Options_Scoring",'Scoring_Config'!$A:$A,'Scoring_Config'!$D:$D,"Yes")="Yes",VALUE(MID(AP13,FIND(",",AP13)+1,100)),0)))</f>
        <v>0</v>
      </c>
      <c r="AZ13" cm="1">
        <f t="array" ref="AZ13">IF(FALSE,"True," &amp; IF(_xlfn.XLOOKUP("Migrate_Insecure",'Scoring_Config'!$A:$A,'Scoring_Config'!$D:$D,"Yes")="Yes",_xlfn.XLOOKUP("Migrate_Insecure",'Scoring_Config'!$A:$A,'Scoring_Config'!$C:$C,10),0),"False,0")</f>
        <v>0</v>
      </c>
    </row>
    <row r="14" spans="1:52">
      <c r="A14" t="s">
        <v>1979</v>
      </c>
      <c r="B14" t="s">
        <v>1992</v>
      </c>
      <c r="C14" t="s">
        <v>3542</v>
      </c>
      <c r="D14" t="s">
        <v>3545</v>
      </c>
      <c r="E14" t="s">
        <v>3563</v>
      </c>
      <c r="F14" t="s">
        <v>3572</v>
      </c>
      <c r="G14" t="s">
        <v>95</v>
      </c>
      <c r="H14" t="s">
        <v>174</v>
      </c>
      <c r="I14" t="s">
        <v>3575</v>
      </c>
      <c r="J14" t="s">
        <v>824</v>
      </c>
      <c r="K14" t="s">
        <v>1667</v>
      </c>
      <c r="L14" t="s">
        <v>1327</v>
      </c>
      <c r="M14" t="s">
        <v>1974</v>
      </c>
      <c r="N14" t="s">
        <v>4315</v>
      </c>
      <c r="O14" t="s">
        <v>4319</v>
      </c>
      <c r="P14" t="s">
        <v>4322</v>
      </c>
      <c r="Q14" t="s">
        <v>4326</v>
      </c>
      <c r="R14" t="s">
        <v>5440</v>
      </c>
      <c r="S14" t="s">
        <v>5448</v>
      </c>
      <c r="T14" t="s">
        <v>5567</v>
      </c>
      <c r="U14" t="s">
        <v>5955</v>
      </c>
      <c r="Y14" cm="1">
        <f t="array" ref="Y14">IF(FALSE,"True," &amp; IF(_xlfn.XLOOKUP("Src_IsAny",'Scoring_Config'!$A:$A,'Scoring_Config'!$D:$D,"Yes")="Yes",_xlfn.XLOOKUP("Src_IsAny",'Scoring_Config'!$A:$A,'Scoring_Config'!$C:$C,10),0),"False,0")</f>
        <v>0</v>
      </c>
      <c r="Z14" cm="1">
        <f t="array" ref="Z14">IF(FALSE,"True," &amp; IF(_xlfn.XLOOKUP("Src_CIDR_Le_16",'Scoring_Config'!$A:$A,'Scoring_Config'!$D:$D,"Yes")="Yes",_xlfn.XLOOKUP("Src_CIDR_Le_16",'Scoring_Config'!$A:$A,'Scoring_Config'!$C:$C,10),0),"False,0")</f>
        <v>0</v>
      </c>
      <c r="AA14" cm="1">
        <f t="array" ref="AA14">IF(FALSE,"True," &amp; IF(_xlfn.XLOOKUP("Src_CIDR_17_22",'Scoring_Config'!$A:$A,'Scoring_Config'!$D:$D,"Yes")="Yes",_xlfn.XLOOKUP("Src_CIDR_17_22",'Scoring_Config'!$A:$A,'Scoring_Config'!$C:$C,5),0),"False,0")</f>
        <v>0</v>
      </c>
      <c r="AB14" cm="1">
        <f t="array" ref="AB14">IF(FALSE,"True," &amp; IF(_xlfn.XLOOKUP("Dst_IsAny",'Scoring_Config'!$A:$A,'Scoring_Config'!$D:$D,"Yes")="Yes",_xlfn.XLOOKUP("Dst_IsAny",'Scoring_Config'!$A:$A,'Scoring_Config'!$C:$C,10),0),"False,0")</f>
        <v>0</v>
      </c>
      <c r="AC14" cm="1">
        <f t="array" ref="AC14">IF(FALSE,"True," &amp; IF(_xlfn.XLOOKUP("Dst_CIDR_Le_16",'Scoring_Config'!$A:$A,'Scoring_Config'!$D:$D,"Yes")="Yes",_xlfn.XLOOKUP("Dst_CIDR_Le_16",'Scoring_Config'!$A:$A,'Scoring_Config'!$C:$C,10),0),"False,0")</f>
        <v>0</v>
      </c>
      <c r="AD14" cm="1">
        <f t="array" ref="AD14">IF(FALSE,"True," &amp; IF(_xlfn.XLOOKUP("Dst_CIDR_17_22",'Scoring_Config'!$A:$A,'Scoring_Config'!$D:$D,"Yes")="Yes",_xlfn.XLOOKUP("Dst_CIDR_17_22",'Scoring_Config'!$A:$A,'Scoring_Config'!$C:$C,5),0),"False,0")</f>
        <v>0</v>
      </c>
      <c r="AE14" cm="1">
        <f t="array" ref="AE14">IF(FALSE,"True," &amp; IF(_xlfn.XLOOKUP("SrcZone_IsAny",'Scoring_Config'!$A:$A,'Scoring_Config'!$D:$D,"Yes")="Yes",_xlfn.XLOOKUP("SrcZone_IsAny",'Scoring_Config'!$A:$A,'Scoring_Config'!$C:$C,10),0),"False,0")</f>
        <v>0</v>
      </c>
      <c r="AF14" cm="1">
        <f t="array" ref="AF14">IF(FALSE,"True," &amp; IF(_xlfn.XLOOKUP("DstZone_IsAny",'Scoring_Config'!$A:$A,'Scoring_Config'!$D:$D,"Yes")="Yes",_xlfn.XLOOKUP("DstZone_IsAny",'Scoring_Config'!$A:$A,'Scoring_Config'!$C:$C,10),0),"False,0")</f>
        <v>0</v>
      </c>
      <c r="AG14" cm="1">
        <f t="array" ref="AG1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" cm="1">
        <f t="array" ref="AH14">IF(FALSE,"True," &amp; IF(_xlfn.XLOOKUP("App_Any_OR_RangeGt1000",'Scoring_Config'!$A:$A,'Scoring_Config'!$D:$D,"Yes")="Yes",_xlfn.XLOOKUP("App_Any_OR_RangeGt1000",'Scoring_Config'!$A:$A,'Scoring_Config'!$C:$C,10),0),"False,0")</f>
        <v>0</v>
      </c>
      <c r="AI14" cm="1">
        <f t="array" ref="AI14">IF(FALSE,"True," &amp; IF(_xlfn.XLOOKUP("Service_Insecure_Match",'Scoring_Config'!$A:$A,'Scoring_Config'!$D:$D,"Yes")="Yes",_xlfn.XLOOKUP("Service_Insecure_Match",'Scoring_Config'!$A:$A,'Scoring_Config'!$C:$C,5),0),"False,0")</f>
        <v>0</v>
      </c>
      <c r="AJ14" cm="1">
        <f t="array" ref="AJ14">IF(FALSE,"True," &amp; IF(_xlfn.XLOOKUP("Risky_Inbound",'Scoring_Config'!$A:$A,'Scoring_Config'!$D:$D,"Yes")="Yes",_xlfn.XLOOKUP("Risky_Inbound",'Scoring_Config'!$A:$A,'Scoring_Config'!$C:$C,50),0),"False,0")</f>
        <v>0</v>
      </c>
      <c r="AK14" cm="1">
        <f t="array" ref="AK14">IF(FALSE,"True," &amp; IF(_xlfn.XLOOKUP("Risky_Outbound",'Scoring_Config'!$A:$A,'Scoring_Config'!$D:$D,"Yes")="Yes",_xlfn.XLOOKUP("Risky_Outbound",'Scoring_Config'!$A:$A,'Scoring_Config'!$C:$C,25),0),"False,0")</f>
        <v>0</v>
      </c>
      <c r="AL14" t="s">
        <v>6697</v>
      </c>
      <c r="AM14" cm="1">
        <f t="array" ref="AM1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" t="s">
        <v>6697</v>
      </c>
      <c r="AO14" t="s">
        <v>6697</v>
      </c>
      <c r="AP14" t="s">
        <v>6697</v>
      </c>
      <c r="AQ14" cm="1">
        <f t="array" ref="AQ14">IF(FALSE,"True," &amp; IF(_xlfn.XLOOKUP("Service_IsAny",'Scoring_Config'!$A:$A,'Scoring_Config'!$D:$D,"Yes")="Yes",_xlfn.XLOOKUP("Service_IsAny",'Scoring_Config'!$A:$A,'Scoring_Config'!$C:$C,0),0),"False,0")</f>
        <v>0</v>
      </c>
      <c r="AR14">
        <v>0</v>
      </c>
      <c r="AS14" cm="1">
        <f t="array" ref="AS14">IF(FALSE,"True," &amp; IF(_xlfn.XLOOKUP("Service_RangeGt1000",'Scoring_Config'!$A:$A,'Scoring_Config'!$D:$D,"Yes")="Yes",_xlfn.XLOOKUP("Service_RangeGt1000",'Scoring_Config'!$A:$A,'Scoring_Config'!$C:$C,0),0),"False,0")</f>
        <v>0</v>
      </c>
      <c r="AT14" cm="1">
        <f t="array" ref="AT14">IF(FALSE,"True," &amp; IF(_xlfn.XLOOKUP("App_IsAny",'Scoring_Config'!$A:$A,'Scoring_Config'!$D:$D,"Yes")="Yes",_xlfn.XLOOKUP("App_IsAny",'Scoring_Config'!$A:$A,'Scoring_Config'!$C:$C,0),0),"False,0")</f>
        <v>0</v>
      </c>
      <c r="AU14">
        <v>1</v>
      </c>
      <c r="AV14" cm="1">
        <f t="array" ref="AV14">IF(FALSE,"True," &amp; IF(_xlfn.XLOOKUP("App_RangeGt1000",'Scoring_Config'!$A:$A,'Scoring_Config'!$D:$D,"Yes")="Yes",_xlfn.XLOOKUP("App_RangeGt1000",'Scoring_Config'!$A:$A,'Scoring_Config'!$C:$C,0),0),"False,0")</f>
        <v>0</v>
      </c>
      <c r="AW14" cm="1">
        <f t="array" ref="AW14">IF(FALSE,"True," &amp; IF(_xlfn.XLOOKUP("Action_IsDenyOrDrop",'Scoring_Config'!$A:$A,'Scoring_Config'!$D:$D,"Yes")="Yes",_xlfn.XLOOKUP("Action_IsDenyOrDrop",'Scoring_Config'!$A:$A,'Scoring_Config'!$C:$C,0),0),"False,0")</f>
        <v>0</v>
      </c>
      <c r="AX14" cm="1">
        <f t="array" ref="AX14">IF(LEFT(AW14,4)="True",0,(IF(LEFT(Y14,4)="True",IF(_xlfn.XLOOKUP("Src_IsAny",'Scoring_Config'!$A:$A,'Scoring_Config'!$D:$D,"Yes")="Yes",_xlfn.XLOOKUP("Src_IsAny",'Scoring_Config'!$A:$A,'Scoring_Config'!$C:$C,10),0),0)+IF(LEFT(Z14,4)="True",IF(_xlfn.XLOOKUP("Src_CIDR_Le_16",'Scoring_Config'!$A:$A,'Scoring_Config'!$D:$D,"Yes")="Yes",_xlfn.XLOOKUP("Src_CIDR_Le_16",'Scoring_Config'!$A:$A,'Scoring_Config'!$C:$C,10),0),0)+IF(LEFT(AA14,4)="True",IF(_xlfn.XLOOKUP("Src_CIDR_17_22",'Scoring_Config'!$A:$A,'Scoring_Config'!$D:$D,"Yes")="Yes",_xlfn.XLOOKUP("Src_CIDR_17_22",'Scoring_Config'!$A:$A,'Scoring_Config'!$C:$C,5),0),0)+IF(LEFT(AB14,4)="True",IF(_xlfn.XLOOKUP("Dst_IsAny",'Scoring_Config'!$A:$A,'Scoring_Config'!$D:$D,"Yes")="Yes",_xlfn.XLOOKUP("Dst_IsAny",'Scoring_Config'!$A:$A,'Scoring_Config'!$C:$C,10),0),0)+IF(LEFT(AC14,4)="True",IF(_xlfn.XLOOKUP("Dst_CIDR_Le_16",'Scoring_Config'!$A:$A,'Scoring_Config'!$D:$D,"Yes")="Yes",_xlfn.XLOOKUP("Dst_CIDR_Le_16",'Scoring_Config'!$A:$A,'Scoring_Config'!$C:$C,10),0),0)+IF(LEFT(AD14,4)="True",IF(_xlfn.XLOOKUP("Dst_CIDR_17_22",'Scoring_Config'!$A:$A,'Scoring_Config'!$D:$D,"Yes")="Yes",_xlfn.XLOOKUP("Dst_CIDR_17_22",'Scoring_Config'!$A:$A,'Scoring_Config'!$C:$C,5),0),0)+IF(LEFT(AE14,4)="True",IF(_xlfn.XLOOKUP("SrcZone_IsAny",'Scoring_Config'!$A:$A,'Scoring_Config'!$D:$D,"Yes")="Yes",_xlfn.XLOOKUP("SrcZone_IsAny",'Scoring_Config'!$A:$A,'Scoring_Config'!$C:$C,10),0),0)+IF(LEFT(AF14,4)="True",IF(_xlfn.XLOOKUP("DstZone_IsAny",'Scoring_Config'!$A:$A,'Scoring_Config'!$D:$D,"Yes")="Yes",_xlfn.XLOOKUP("DstZone_IsAny",'Scoring_Config'!$A:$A,'Scoring_Config'!$C:$C,10),0),0)+IF(LEFT(AG14,4)="True",IF(_xlfn.XLOOKUP("Service_Any_OR_RangeGt1000",'Scoring_Config'!$A:$A,'Scoring_Config'!$D:$D,"Yes")="Yes",_xlfn.XLOOKUP("Service_Any_OR_RangeGt1000",'Scoring_Config'!$A:$A,'Scoring_Config'!$C:$C,10),0),0)+IF(LEFT(AH14,4)="True",IF(_xlfn.XLOOKUP("App_Any_OR_RangeGt1000",'Scoring_Config'!$A:$A,'Scoring_Config'!$D:$D,"Yes")="Yes",_xlfn.XLOOKUP("App_Any_OR_RangeGt1000",'Scoring_Config'!$A:$A,'Scoring_Config'!$C:$C,10),0),0)+IF(LEFT(AI14,4)="True",IF(_xlfn.XLOOKUP("Service_Insecure_Match",'Scoring_Config'!$A:$A,'Scoring_Config'!$D:$D,"Yes")="Yes",_xlfn.XLOOKUP("Service_Insecure_Match",'Scoring_Config'!$A:$A,'Scoring_Config'!$C:$C,5),0),0)+IF(LEFT(AJ14,4)="True",IF(_xlfn.XLOOKUP("Risky_Inbound",'Scoring_Config'!$A:$A,'Scoring_Config'!$D:$D,"Yes")="Yes",_xlfn.XLOOKUP("Risky_Inbound",'Scoring_Config'!$A:$A,'Scoring_Config'!$C:$C,50),0),0)+IF(LEFT(AK14,4)="True",IF(_xlfn.XLOOKUP("Risky_Outbound",'Scoring_Config'!$A:$A,'Scoring_Config'!$D:$D,"Yes")="Yes",_xlfn.XLOOKUP("Risky_Outbound",'Scoring_Config'!$A:$A,'Scoring_Config'!$C:$C,25),0),0)+IF(LEFT(AZ14,4)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,FIND(",",AL14)+1,100)),0)+IF(LEFT(AM14,4)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,FIND(",",AN14)+1,100)),0)+IF(_xlfn.XLOOKUP("Profile_Scoring",'Scoring_Config'!$A:$A,'Scoring_Config'!$D:$D,"Yes")="Yes",VALUE(MID(AO14,FIND(",",AO14)+1,100)),0)+IF(_xlfn.XLOOKUP("Options_Scoring",'Scoring_Config'!$A:$A,'Scoring_Config'!$D:$D,"Yes")="Yes",VALUE(MID(AP14,FIND(",",AP14)+1,100)),0)))</f>
        <v>0</v>
      </c>
      <c r="AZ14" cm="1">
        <f t="array" ref="AZ14">IF(FALSE,"True," &amp; IF(_xlfn.XLOOKUP("Migrate_Insecure",'Scoring_Config'!$A:$A,'Scoring_Config'!$D:$D,"Yes")="Yes",_xlfn.XLOOKUP("Migrate_Insecure",'Scoring_Config'!$A:$A,'Scoring_Config'!$C:$C,10),0),"False,0")</f>
        <v>0</v>
      </c>
    </row>
    <row r="15" spans="1:52">
      <c r="A15" t="s">
        <v>1979</v>
      </c>
      <c r="B15" t="s">
        <v>1993</v>
      </c>
      <c r="C15" t="s">
        <v>3542</v>
      </c>
      <c r="D15" t="s">
        <v>3545</v>
      </c>
      <c r="E15" t="s">
        <v>3563</v>
      </c>
      <c r="F15" t="s">
        <v>3568</v>
      </c>
      <c r="G15" t="s">
        <v>96</v>
      </c>
      <c r="H15" t="s">
        <v>174</v>
      </c>
      <c r="I15" t="s">
        <v>3575</v>
      </c>
      <c r="J15" t="s">
        <v>824</v>
      </c>
      <c r="K15" t="s">
        <v>1664</v>
      </c>
      <c r="L15" t="s">
        <v>1327</v>
      </c>
      <c r="M15" t="s">
        <v>1974</v>
      </c>
      <c r="N15" t="s">
        <v>4315</v>
      </c>
      <c r="O15" t="s">
        <v>4319</v>
      </c>
      <c r="P15" t="s">
        <v>4321</v>
      </c>
      <c r="Q15" t="s">
        <v>4327</v>
      </c>
      <c r="R15" t="s">
        <v>5440</v>
      </c>
      <c r="S15" t="s">
        <v>5448</v>
      </c>
      <c r="T15" t="s">
        <v>5570</v>
      </c>
      <c r="U15" t="s">
        <v>5958</v>
      </c>
      <c r="Y15" cm="1">
        <f t="array" ref="Y15">IF(FALSE,"True," &amp; IF(_xlfn.XLOOKUP("Src_IsAny",'Scoring_Config'!$A:$A,'Scoring_Config'!$D:$D,"Yes")="Yes",_xlfn.XLOOKUP("Src_IsAny",'Scoring_Config'!$A:$A,'Scoring_Config'!$C:$C,10),0),"False,0")</f>
        <v>0</v>
      </c>
      <c r="Z15" cm="1">
        <f t="array" ref="Z15">IF(FALSE,"True," &amp; IF(_xlfn.XLOOKUP("Src_CIDR_Le_16",'Scoring_Config'!$A:$A,'Scoring_Config'!$D:$D,"Yes")="Yes",_xlfn.XLOOKUP("Src_CIDR_Le_16",'Scoring_Config'!$A:$A,'Scoring_Config'!$C:$C,10),0),"False,0")</f>
        <v>0</v>
      </c>
      <c r="AA15" cm="1">
        <f t="array" ref="AA15">IF(FALSE,"True," &amp; IF(_xlfn.XLOOKUP("Src_CIDR_17_22",'Scoring_Config'!$A:$A,'Scoring_Config'!$D:$D,"Yes")="Yes",_xlfn.XLOOKUP("Src_CIDR_17_22",'Scoring_Config'!$A:$A,'Scoring_Config'!$C:$C,5),0),"False,0")</f>
        <v>0</v>
      </c>
      <c r="AB15" cm="1">
        <f t="array" ref="AB15">IF(FALSE,"True," &amp; IF(_xlfn.XLOOKUP("Dst_IsAny",'Scoring_Config'!$A:$A,'Scoring_Config'!$D:$D,"Yes")="Yes",_xlfn.XLOOKUP("Dst_IsAny",'Scoring_Config'!$A:$A,'Scoring_Config'!$C:$C,10),0),"False,0")</f>
        <v>0</v>
      </c>
      <c r="AC15" cm="1">
        <f t="array" ref="AC15">IF(FALSE,"True," &amp; IF(_xlfn.XLOOKUP("Dst_CIDR_Le_16",'Scoring_Config'!$A:$A,'Scoring_Config'!$D:$D,"Yes")="Yes",_xlfn.XLOOKUP("Dst_CIDR_Le_16",'Scoring_Config'!$A:$A,'Scoring_Config'!$C:$C,10),0),"False,0")</f>
        <v>0</v>
      </c>
      <c r="AD15" cm="1">
        <f t="array" ref="AD15">IF(FALSE,"True," &amp; IF(_xlfn.XLOOKUP("Dst_CIDR_17_22",'Scoring_Config'!$A:$A,'Scoring_Config'!$D:$D,"Yes")="Yes",_xlfn.XLOOKUP("Dst_CIDR_17_22",'Scoring_Config'!$A:$A,'Scoring_Config'!$C:$C,5),0),"False,0")</f>
        <v>0</v>
      </c>
      <c r="AE15" cm="1">
        <f t="array" ref="AE15">IF(FALSE,"True," &amp; IF(_xlfn.XLOOKUP("SrcZone_IsAny",'Scoring_Config'!$A:$A,'Scoring_Config'!$D:$D,"Yes")="Yes",_xlfn.XLOOKUP("SrcZone_IsAny",'Scoring_Config'!$A:$A,'Scoring_Config'!$C:$C,10),0),"False,0")</f>
        <v>0</v>
      </c>
      <c r="AF15" cm="1">
        <f t="array" ref="AF15">IF(FALSE,"True," &amp; IF(_xlfn.XLOOKUP("DstZone_IsAny",'Scoring_Config'!$A:$A,'Scoring_Config'!$D:$D,"Yes")="Yes",_xlfn.XLOOKUP("DstZone_IsAny",'Scoring_Config'!$A:$A,'Scoring_Config'!$C:$C,10),0),"False,0")</f>
        <v>0</v>
      </c>
      <c r="AG15" cm="1">
        <f t="array" ref="AG1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" cm="1">
        <f t="array" ref="AH15">IF(FALSE,"True," &amp; IF(_xlfn.XLOOKUP("App_Any_OR_RangeGt1000",'Scoring_Config'!$A:$A,'Scoring_Config'!$D:$D,"Yes")="Yes",_xlfn.XLOOKUP("App_Any_OR_RangeGt1000",'Scoring_Config'!$A:$A,'Scoring_Config'!$C:$C,10),0),"False,0")</f>
        <v>0</v>
      </c>
      <c r="AI15" cm="1">
        <f t="array" ref="AI15">IF(FALSE,"True," &amp; IF(_xlfn.XLOOKUP("Service_Insecure_Match",'Scoring_Config'!$A:$A,'Scoring_Config'!$D:$D,"Yes")="Yes",_xlfn.XLOOKUP("Service_Insecure_Match",'Scoring_Config'!$A:$A,'Scoring_Config'!$C:$C,5),0),"False,0")</f>
        <v>0</v>
      </c>
      <c r="AJ15" cm="1">
        <f t="array" ref="AJ15">IF(FALSE,"True," &amp; IF(_xlfn.XLOOKUP("Risky_Inbound",'Scoring_Config'!$A:$A,'Scoring_Config'!$D:$D,"Yes")="Yes",_xlfn.XLOOKUP("Risky_Inbound",'Scoring_Config'!$A:$A,'Scoring_Config'!$C:$C,50),0),"False,0")</f>
        <v>0</v>
      </c>
      <c r="AK15" cm="1">
        <f t="array" ref="AK15">IF(FALSE,"True," &amp; IF(_xlfn.XLOOKUP("Risky_Outbound",'Scoring_Config'!$A:$A,'Scoring_Config'!$D:$D,"Yes")="Yes",_xlfn.XLOOKUP("Risky_Outbound",'Scoring_Config'!$A:$A,'Scoring_Config'!$C:$C,25),0),"False,0")</f>
        <v>0</v>
      </c>
      <c r="AL15" t="s">
        <v>6700</v>
      </c>
      <c r="AM15" cm="1">
        <f t="array" ref="AM1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" t="s">
        <v>6697</v>
      </c>
      <c r="AO15" t="s">
        <v>6697</v>
      </c>
      <c r="AP15" t="s">
        <v>6697</v>
      </c>
      <c r="AQ15" cm="1">
        <f t="array" ref="AQ15">IF(FALSE,"True," &amp; IF(_xlfn.XLOOKUP("Service_IsAny",'Scoring_Config'!$A:$A,'Scoring_Config'!$D:$D,"Yes")="Yes",_xlfn.XLOOKUP("Service_IsAny",'Scoring_Config'!$A:$A,'Scoring_Config'!$C:$C,0),0),"False,0")</f>
        <v>0</v>
      </c>
      <c r="AR15">
        <v>0</v>
      </c>
      <c r="AS15" cm="1">
        <f t="array" ref="AS15">IF(FALSE,"True," &amp; IF(_xlfn.XLOOKUP("Service_RangeGt1000",'Scoring_Config'!$A:$A,'Scoring_Config'!$D:$D,"Yes")="Yes",_xlfn.XLOOKUP("Service_RangeGt1000",'Scoring_Config'!$A:$A,'Scoring_Config'!$C:$C,0),0),"False,0")</f>
        <v>0</v>
      </c>
      <c r="AT15" cm="1">
        <f t="array" ref="AT15">IF(FALSE,"True," &amp; IF(_xlfn.XLOOKUP("App_IsAny",'Scoring_Config'!$A:$A,'Scoring_Config'!$D:$D,"Yes")="Yes",_xlfn.XLOOKUP("App_IsAny",'Scoring_Config'!$A:$A,'Scoring_Config'!$C:$C,0),0),"False,0")</f>
        <v>0</v>
      </c>
      <c r="AU15">
        <v>3</v>
      </c>
      <c r="AV15" cm="1">
        <f t="array" ref="AV15">IF(FALSE,"True," &amp; IF(_xlfn.XLOOKUP("App_RangeGt1000",'Scoring_Config'!$A:$A,'Scoring_Config'!$D:$D,"Yes")="Yes",_xlfn.XLOOKUP("App_RangeGt1000",'Scoring_Config'!$A:$A,'Scoring_Config'!$C:$C,0),0),"False,0")</f>
        <v>0</v>
      </c>
      <c r="AW15" cm="1">
        <f t="array" ref="AW15">IF(FALSE,"True," &amp; IF(_xlfn.XLOOKUP("Action_IsDenyOrDrop",'Scoring_Config'!$A:$A,'Scoring_Config'!$D:$D,"Yes")="Yes",_xlfn.XLOOKUP("Action_IsDenyOrDrop",'Scoring_Config'!$A:$A,'Scoring_Config'!$C:$C,0),0),"False,0")</f>
        <v>0</v>
      </c>
      <c r="AX15" cm="1">
        <f t="array" ref="AX15">IF(LEFT(AW15,4)="True",0,(IF(LEFT(Y15,4)="True",IF(_xlfn.XLOOKUP("Src_IsAny",'Scoring_Config'!$A:$A,'Scoring_Config'!$D:$D,"Yes")="Yes",_xlfn.XLOOKUP("Src_IsAny",'Scoring_Config'!$A:$A,'Scoring_Config'!$C:$C,10),0),0)+IF(LEFT(Z15,4)="True",IF(_xlfn.XLOOKUP("Src_CIDR_Le_16",'Scoring_Config'!$A:$A,'Scoring_Config'!$D:$D,"Yes")="Yes",_xlfn.XLOOKUP("Src_CIDR_Le_16",'Scoring_Config'!$A:$A,'Scoring_Config'!$C:$C,10),0),0)+IF(LEFT(AA15,4)="True",IF(_xlfn.XLOOKUP("Src_CIDR_17_22",'Scoring_Config'!$A:$A,'Scoring_Config'!$D:$D,"Yes")="Yes",_xlfn.XLOOKUP("Src_CIDR_17_22",'Scoring_Config'!$A:$A,'Scoring_Config'!$C:$C,5),0),0)+IF(LEFT(AB15,4)="True",IF(_xlfn.XLOOKUP("Dst_IsAny",'Scoring_Config'!$A:$A,'Scoring_Config'!$D:$D,"Yes")="Yes",_xlfn.XLOOKUP("Dst_IsAny",'Scoring_Config'!$A:$A,'Scoring_Config'!$C:$C,10),0),0)+IF(LEFT(AC15,4)="True",IF(_xlfn.XLOOKUP("Dst_CIDR_Le_16",'Scoring_Config'!$A:$A,'Scoring_Config'!$D:$D,"Yes")="Yes",_xlfn.XLOOKUP("Dst_CIDR_Le_16",'Scoring_Config'!$A:$A,'Scoring_Config'!$C:$C,10),0),0)+IF(LEFT(AD15,4)="True",IF(_xlfn.XLOOKUP("Dst_CIDR_17_22",'Scoring_Config'!$A:$A,'Scoring_Config'!$D:$D,"Yes")="Yes",_xlfn.XLOOKUP("Dst_CIDR_17_22",'Scoring_Config'!$A:$A,'Scoring_Config'!$C:$C,5),0),0)+IF(LEFT(AE15,4)="True",IF(_xlfn.XLOOKUP("SrcZone_IsAny",'Scoring_Config'!$A:$A,'Scoring_Config'!$D:$D,"Yes")="Yes",_xlfn.XLOOKUP("SrcZone_IsAny",'Scoring_Config'!$A:$A,'Scoring_Config'!$C:$C,10),0),0)+IF(LEFT(AF15,4)="True",IF(_xlfn.XLOOKUP("DstZone_IsAny",'Scoring_Config'!$A:$A,'Scoring_Config'!$D:$D,"Yes")="Yes",_xlfn.XLOOKUP("DstZone_IsAny",'Scoring_Config'!$A:$A,'Scoring_Config'!$C:$C,10),0),0)+IF(LEFT(AG15,4)="True",IF(_xlfn.XLOOKUP("Service_Any_OR_RangeGt1000",'Scoring_Config'!$A:$A,'Scoring_Config'!$D:$D,"Yes")="Yes",_xlfn.XLOOKUP("Service_Any_OR_RangeGt1000",'Scoring_Config'!$A:$A,'Scoring_Config'!$C:$C,10),0),0)+IF(LEFT(AH15,4)="True",IF(_xlfn.XLOOKUP("App_Any_OR_RangeGt1000",'Scoring_Config'!$A:$A,'Scoring_Config'!$D:$D,"Yes")="Yes",_xlfn.XLOOKUP("App_Any_OR_RangeGt1000",'Scoring_Config'!$A:$A,'Scoring_Config'!$C:$C,10),0),0)+IF(LEFT(AI15,4)="True",IF(_xlfn.XLOOKUP("Service_Insecure_Match",'Scoring_Config'!$A:$A,'Scoring_Config'!$D:$D,"Yes")="Yes",_xlfn.XLOOKUP("Service_Insecure_Match",'Scoring_Config'!$A:$A,'Scoring_Config'!$C:$C,5),0),0)+IF(LEFT(AJ15,4)="True",IF(_xlfn.XLOOKUP("Risky_Inbound",'Scoring_Config'!$A:$A,'Scoring_Config'!$D:$D,"Yes")="Yes",_xlfn.XLOOKUP("Risky_Inbound",'Scoring_Config'!$A:$A,'Scoring_Config'!$C:$C,50),0),0)+IF(LEFT(AK15,4)="True",IF(_xlfn.XLOOKUP("Risky_Outbound",'Scoring_Config'!$A:$A,'Scoring_Config'!$D:$D,"Yes")="Yes",_xlfn.XLOOKUP("Risky_Outbound",'Scoring_Config'!$A:$A,'Scoring_Config'!$C:$C,25),0),0)+IF(LEFT(AZ15,4)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,FIND(",",AL15)+1,100)),0)+IF(LEFT(AM15,4)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,FIND(",",AN15)+1,100)),0)+IF(_xlfn.XLOOKUP("Profile_Scoring",'Scoring_Config'!$A:$A,'Scoring_Config'!$D:$D,"Yes")="Yes",VALUE(MID(AO15,FIND(",",AO15)+1,100)),0)+IF(_xlfn.XLOOKUP("Options_Scoring",'Scoring_Config'!$A:$A,'Scoring_Config'!$D:$D,"Yes")="Yes",VALUE(MID(AP15,FIND(",",AP15)+1,100)),0)))</f>
        <v>0</v>
      </c>
      <c r="AZ15" cm="1">
        <f t="array" ref="AZ15">IF(FALSE,"True," &amp; IF(_xlfn.XLOOKUP("Migrate_Insecure",'Scoring_Config'!$A:$A,'Scoring_Config'!$D:$D,"Yes")="Yes",_xlfn.XLOOKUP("Migrate_Insecure",'Scoring_Config'!$A:$A,'Scoring_Config'!$C:$C,10),0),"False,0")</f>
        <v>0</v>
      </c>
    </row>
    <row r="16" spans="1:52">
      <c r="A16" t="s">
        <v>1979</v>
      </c>
      <c r="B16" t="s">
        <v>1994</v>
      </c>
      <c r="C16" t="s">
        <v>3542</v>
      </c>
      <c r="D16" t="s">
        <v>3545</v>
      </c>
      <c r="E16" t="s">
        <v>3563</v>
      </c>
      <c r="F16" t="s">
        <v>3569</v>
      </c>
      <c r="G16" t="s">
        <v>93</v>
      </c>
      <c r="H16" t="s">
        <v>174</v>
      </c>
      <c r="I16" t="s">
        <v>3575</v>
      </c>
      <c r="J16" t="s">
        <v>824</v>
      </c>
      <c r="K16" t="s">
        <v>1666</v>
      </c>
      <c r="L16" t="s">
        <v>1327</v>
      </c>
      <c r="M16" t="s">
        <v>1974</v>
      </c>
      <c r="N16" t="s">
        <v>4315</v>
      </c>
      <c r="O16" t="s">
        <v>4319</v>
      </c>
      <c r="P16" t="s">
        <v>4321</v>
      </c>
      <c r="Q16" t="s">
        <v>4328</v>
      </c>
      <c r="R16" t="s">
        <v>5440</v>
      </c>
      <c r="S16" t="s">
        <v>5448</v>
      </c>
      <c r="T16" t="s">
        <v>5570</v>
      </c>
      <c r="U16" t="s">
        <v>5959</v>
      </c>
      <c r="Y16" cm="1">
        <f t="array" ref="Y16">IF(FALSE,"True," &amp; IF(_xlfn.XLOOKUP("Src_IsAny",'Scoring_Config'!$A:$A,'Scoring_Config'!$D:$D,"Yes")="Yes",_xlfn.XLOOKUP("Src_IsAny",'Scoring_Config'!$A:$A,'Scoring_Config'!$C:$C,10),0),"False,0")</f>
        <v>0</v>
      </c>
      <c r="Z16" cm="1">
        <f t="array" ref="Z16">IF(FALSE,"True," &amp; IF(_xlfn.XLOOKUP("Src_CIDR_Le_16",'Scoring_Config'!$A:$A,'Scoring_Config'!$D:$D,"Yes")="Yes",_xlfn.XLOOKUP("Src_CIDR_Le_16",'Scoring_Config'!$A:$A,'Scoring_Config'!$C:$C,10),0),"False,0")</f>
        <v>0</v>
      </c>
      <c r="AA16" cm="1">
        <f t="array" ref="AA16">IF(FALSE,"True," &amp; IF(_xlfn.XLOOKUP("Src_CIDR_17_22",'Scoring_Config'!$A:$A,'Scoring_Config'!$D:$D,"Yes")="Yes",_xlfn.XLOOKUP("Src_CIDR_17_22",'Scoring_Config'!$A:$A,'Scoring_Config'!$C:$C,5),0),"False,0")</f>
        <v>0</v>
      </c>
      <c r="AB16" cm="1">
        <f t="array" ref="AB16">IF(FALSE,"True," &amp; IF(_xlfn.XLOOKUP("Dst_IsAny",'Scoring_Config'!$A:$A,'Scoring_Config'!$D:$D,"Yes")="Yes",_xlfn.XLOOKUP("Dst_IsAny",'Scoring_Config'!$A:$A,'Scoring_Config'!$C:$C,10),0),"False,0")</f>
        <v>0</v>
      </c>
      <c r="AC16" cm="1">
        <f t="array" ref="AC16">IF(FALSE,"True," &amp; IF(_xlfn.XLOOKUP("Dst_CIDR_Le_16",'Scoring_Config'!$A:$A,'Scoring_Config'!$D:$D,"Yes")="Yes",_xlfn.XLOOKUP("Dst_CIDR_Le_16",'Scoring_Config'!$A:$A,'Scoring_Config'!$C:$C,10),0),"False,0")</f>
        <v>0</v>
      </c>
      <c r="AD16" cm="1">
        <f t="array" ref="AD16">IF(FALSE,"True," &amp; IF(_xlfn.XLOOKUP("Dst_CIDR_17_22",'Scoring_Config'!$A:$A,'Scoring_Config'!$D:$D,"Yes")="Yes",_xlfn.XLOOKUP("Dst_CIDR_17_22",'Scoring_Config'!$A:$A,'Scoring_Config'!$C:$C,5),0),"False,0")</f>
        <v>0</v>
      </c>
      <c r="AE16" cm="1">
        <f t="array" ref="AE16">IF(FALSE,"True," &amp; IF(_xlfn.XLOOKUP("SrcZone_IsAny",'Scoring_Config'!$A:$A,'Scoring_Config'!$D:$D,"Yes")="Yes",_xlfn.XLOOKUP("SrcZone_IsAny",'Scoring_Config'!$A:$A,'Scoring_Config'!$C:$C,10),0),"False,0")</f>
        <v>0</v>
      </c>
      <c r="AF16" cm="1">
        <f t="array" ref="AF16">IF(FALSE,"True," &amp; IF(_xlfn.XLOOKUP("DstZone_IsAny",'Scoring_Config'!$A:$A,'Scoring_Config'!$D:$D,"Yes")="Yes",_xlfn.XLOOKUP("DstZone_IsAny",'Scoring_Config'!$A:$A,'Scoring_Config'!$C:$C,10),0),"False,0")</f>
        <v>0</v>
      </c>
      <c r="AG16" cm="1">
        <f t="array" ref="AG1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6" cm="1">
        <f t="array" ref="AH16">IF(FALSE,"True," &amp; IF(_xlfn.XLOOKUP("App_Any_OR_RangeGt1000",'Scoring_Config'!$A:$A,'Scoring_Config'!$D:$D,"Yes")="Yes",_xlfn.XLOOKUP("App_Any_OR_RangeGt1000",'Scoring_Config'!$A:$A,'Scoring_Config'!$C:$C,10),0),"False,0")</f>
        <v>0</v>
      </c>
      <c r="AI16" cm="1">
        <f t="array" ref="AI16">IF(FALSE,"True," &amp; IF(_xlfn.XLOOKUP("Service_Insecure_Match",'Scoring_Config'!$A:$A,'Scoring_Config'!$D:$D,"Yes")="Yes",_xlfn.XLOOKUP("Service_Insecure_Match",'Scoring_Config'!$A:$A,'Scoring_Config'!$C:$C,5),0),"False,0")</f>
        <v>0</v>
      </c>
      <c r="AJ16" cm="1">
        <f t="array" ref="AJ16">IF(FALSE,"True," &amp; IF(_xlfn.XLOOKUP("Risky_Inbound",'Scoring_Config'!$A:$A,'Scoring_Config'!$D:$D,"Yes")="Yes",_xlfn.XLOOKUP("Risky_Inbound",'Scoring_Config'!$A:$A,'Scoring_Config'!$C:$C,50),0),"False,0")</f>
        <v>0</v>
      </c>
      <c r="AK16" cm="1">
        <f t="array" ref="AK16">IF(FALSE,"True," &amp; IF(_xlfn.XLOOKUP("Risky_Outbound",'Scoring_Config'!$A:$A,'Scoring_Config'!$D:$D,"Yes")="Yes",_xlfn.XLOOKUP("Risky_Outbound",'Scoring_Config'!$A:$A,'Scoring_Config'!$C:$C,25),0),"False,0")</f>
        <v>0</v>
      </c>
      <c r="AL16" t="s">
        <v>6700</v>
      </c>
      <c r="AM16" cm="1">
        <f t="array" ref="AM1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6" t="s">
        <v>6697</v>
      </c>
      <c r="AO16" t="s">
        <v>6697</v>
      </c>
      <c r="AP16" t="s">
        <v>6697</v>
      </c>
      <c r="AQ16" cm="1">
        <f t="array" ref="AQ16">IF(FALSE,"True," &amp; IF(_xlfn.XLOOKUP("Service_IsAny",'Scoring_Config'!$A:$A,'Scoring_Config'!$D:$D,"Yes")="Yes",_xlfn.XLOOKUP("Service_IsAny",'Scoring_Config'!$A:$A,'Scoring_Config'!$C:$C,0),0),"False,0")</f>
        <v>0</v>
      </c>
      <c r="AR16">
        <v>0</v>
      </c>
      <c r="AS16" cm="1">
        <f t="array" ref="AS16">IF(FALSE,"True," &amp; IF(_xlfn.XLOOKUP("Service_RangeGt1000",'Scoring_Config'!$A:$A,'Scoring_Config'!$D:$D,"Yes")="Yes",_xlfn.XLOOKUP("Service_RangeGt1000",'Scoring_Config'!$A:$A,'Scoring_Config'!$C:$C,0),0),"False,0")</f>
        <v>0</v>
      </c>
      <c r="AT16" cm="1">
        <f t="array" ref="AT16">IF(FALSE,"True," &amp; IF(_xlfn.XLOOKUP("App_IsAny",'Scoring_Config'!$A:$A,'Scoring_Config'!$D:$D,"Yes")="Yes",_xlfn.XLOOKUP("App_IsAny",'Scoring_Config'!$A:$A,'Scoring_Config'!$C:$C,0),0),"False,0")</f>
        <v>0</v>
      </c>
      <c r="AU16">
        <v>2</v>
      </c>
      <c r="AV16" cm="1">
        <f t="array" ref="AV16">IF(FALSE,"True," &amp; IF(_xlfn.XLOOKUP("App_RangeGt1000",'Scoring_Config'!$A:$A,'Scoring_Config'!$D:$D,"Yes")="Yes",_xlfn.XLOOKUP("App_RangeGt1000",'Scoring_Config'!$A:$A,'Scoring_Config'!$C:$C,0),0),"False,0")</f>
        <v>0</v>
      </c>
      <c r="AW16" cm="1">
        <f t="array" ref="AW16">IF(FALSE,"True," &amp; IF(_xlfn.XLOOKUP("Action_IsDenyOrDrop",'Scoring_Config'!$A:$A,'Scoring_Config'!$D:$D,"Yes")="Yes",_xlfn.XLOOKUP("Action_IsDenyOrDrop",'Scoring_Config'!$A:$A,'Scoring_Config'!$C:$C,0),0),"False,0")</f>
        <v>0</v>
      </c>
      <c r="AX16" cm="1">
        <f t="array" ref="AX16">IF(LEFT(AW16,4)="True",0,(IF(LEFT(Y16,4)="True",IF(_xlfn.XLOOKUP("Src_IsAny",'Scoring_Config'!$A:$A,'Scoring_Config'!$D:$D,"Yes")="Yes",_xlfn.XLOOKUP("Src_IsAny",'Scoring_Config'!$A:$A,'Scoring_Config'!$C:$C,10),0),0)+IF(LEFT(Z16,4)="True",IF(_xlfn.XLOOKUP("Src_CIDR_Le_16",'Scoring_Config'!$A:$A,'Scoring_Config'!$D:$D,"Yes")="Yes",_xlfn.XLOOKUP("Src_CIDR_Le_16",'Scoring_Config'!$A:$A,'Scoring_Config'!$C:$C,10),0),0)+IF(LEFT(AA16,4)="True",IF(_xlfn.XLOOKUP("Src_CIDR_17_22",'Scoring_Config'!$A:$A,'Scoring_Config'!$D:$D,"Yes")="Yes",_xlfn.XLOOKUP("Src_CIDR_17_22",'Scoring_Config'!$A:$A,'Scoring_Config'!$C:$C,5),0),0)+IF(LEFT(AB16,4)="True",IF(_xlfn.XLOOKUP("Dst_IsAny",'Scoring_Config'!$A:$A,'Scoring_Config'!$D:$D,"Yes")="Yes",_xlfn.XLOOKUP("Dst_IsAny",'Scoring_Config'!$A:$A,'Scoring_Config'!$C:$C,10),0),0)+IF(LEFT(AC16,4)="True",IF(_xlfn.XLOOKUP("Dst_CIDR_Le_16",'Scoring_Config'!$A:$A,'Scoring_Config'!$D:$D,"Yes")="Yes",_xlfn.XLOOKUP("Dst_CIDR_Le_16",'Scoring_Config'!$A:$A,'Scoring_Config'!$C:$C,10),0),0)+IF(LEFT(AD16,4)="True",IF(_xlfn.XLOOKUP("Dst_CIDR_17_22",'Scoring_Config'!$A:$A,'Scoring_Config'!$D:$D,"Yes")="Yes",_xlfn.XLOOKUP("Dst_CIDR_17_22",'Scoring_Config'!$A:$A,'Scoring_Config'!$C:$C,5),0),0)+IF(LEFT(AE16,4)="True",IF(_xlfn.XLOOKUP("SrcZone_IsAny",'Scoring_Config'!$A:$A,'Scoring_Config'!$D:$D,"Yes")="Yes",_xlfn.XLOOKUP("SrcZone_IsAny",'Scoring_Config'!$A:$A,'Scoring_Config'!$C:$C,10),0),0)+IF(LEFT(AF16,4)="True",IF(_xlfn.XLOOKUP("DstZone_IsAny",'Scoring_Config'!$A:$A,'Scoring_Config'!$D:$D,"Yes")="Yes",_xlfn.XLOOKUP("DstZone_IsAny",'Scoring_Config'!$A:$A,'Scoring_Config'!$C:$C,10),0),0)+IF(LEFT(AG16,4)="True",IF(_xlfn.XLOOKUP("Service_Any_OR_RangeGt1000",'Scoring_Config'!$A:$A,'Scoring_Config'!$D:$D,"Yes")="Yes",_xlfn.XLOOKUP("Service_Any_OR_RangeGt1000",'Scoring_Config'!$A:$A,'Scoring_Config'!$C:$C,10),0),0)+IF(LEFT(AH16,4)="True",IF(_xlfn.XLOOKUP("App_Any_OR_RangeGt1000",'Scoring_Config'!$A:$A,'Scoring_Config'!$D:$D,"Yes")="Yes",_xlfn.XLOOKUP("App_Any_OR_RangeGt1000",'Scoring_Config'!$A:$A,'Scoring_Config'!$C:$C,10),0),0)+IF(LEFT(AI16,4)="True",IF(_xlfn.XLOOKUP("Service_Insecure_Match",'Scoring_Config'!$A:$A,'Scoring_Config'!$D:$D,"Yes")="Yes",_xlfn.XLOOKUP("Service_Insecure_Match",'Scoring_Config'!$A:$A,'Scoring_Config'!$C:$C,5),0),0)+IF(LEFT(AJ16,4)="True",IF(_xlfn.XLOOKUP("Risky_Inbound",'Scoring_Config'!$A:$A,'Scoring_Config'!$D:$D,"Yes")="Yes",_xlfn.XLOOKUP("Risky_Inbound",'Scoring_Config'!$A:$A,'Scoring_Config'!$C:$C,50),0),0)+IF(LEFT(AK16,4)="True",IF(_xlfn.XLOOKUP("Risky_Outbound",'Scoring_Config'!$A:$A,'Scoring_Config'!$D:$D,"Yes")="Yes",_xlfn.XLOOKUP("Risky_Outbound",'Scoring_Config'!$A:$A,'Scoring_Config'!$C:$C,25),0),0)+IF(LEFT(AZ16,4)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16,FIND(",",AL16)+1,100)),0)+IF(LEFT(AM16,4)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16,FIND(",",AN16)+1,100)),0)+IF(_xlfn.XLOOKUP("Profile_Scoring",'Scoring_Config'!$A:$A,'Scoring_Config'!$D:$D,"Yes")="Yes",VALUE(MID(AO16,FIND(",",AO16)+1,100)),0)+IF(_xlfn.XLOOKUP("Options_Scoring",'Scoring_Config'!$A:$A,'Scoring_Config'!$D:$D,"Yes")="Yes",VALUE(MID(AP16,FIND(",",AP16)+1,100)),0)))</f>
        <v>0</v>
      </c>
      <c r="AZ16" cm="1">
        <f t="array" ref="AZ16">IF(FALSE,"True," &amp; IF(_xlfn.XLOOKUP("Migrate_Insecure",'Scoring_Config'!$A:$A,'Scoring_Config'!$D:$D,"Yes")="Yes",_xlfn.XLOOKUP("Migrate_Insecure",'Scoring_Config'!$A:$A,'Scoring_Config'!$C:$C,10),0),"False,0")</f>
        <v>0</v>
      </c>
    </row>
    <row r="17" spans="1:52">
      <c r="A17" t="s">
        <v>1979</v>
      </c>
      <c r="B17" t="s">
        <v>1995</v>
      </c>
      <c r="C17" t="s">
        <v>3542</v>
      </c>
      <c r="D17" t="s">
        <v>3545</v>
      </c>
      <c r="E17" t="s">
        <v>3563</v>
      </c>
      <c r="F17" t="s">
        <v>3568</v>
      </c>
      <c r="G17" t="s">
        <v>96</v>
      </c>
      <c r="H17" t="s">
        <v>174</v>
      </c>
      <c r="I17" t="s">
        <v>3575</v>
      </c>
      <c r="J17" t="s">
        <v>824</v>
      </c>
      <c r="K17" t="s">
        <v>1670</v>
      </c>
      <c r="L17" t="s">
        <v>1327</v>
      </c>
      <c r="M17" t="s">
        <v>1974</v>
      </c>
      <c r="N17" t="s">
        <v>4316</v>
      </c>
      <c r="O17" t="s">
        <v>4319</v>
      </c>
      <c r="P17" t="s">
        <v>4321</v>
      </c>
      <c r="Q17" t="s">
        <v>4329</v>
      </c>
      <c r="R17" t="s">
        <v>5440</v>
      </c>
      <c r="S17" t="s">
        <v>5448</v>
      </c>
      <c r="T17" t="s">
        <v>5571</v>
      </c>
      <c r="U17" t="s">
        <v>5960</v>
      </c>
      <c r="Y17" cm="1">
        <f t="array" ref="Y17">IF(FALSE,"True," &amp; IF(_xlfn.XLOOKUP("Src_IsAny",'Scoring_Config'!$A:$A,'Scoring_Config'!$D:$D,"Yes")="Yes",_xlfn.XLOOKUP("Src_IsAny",'Scoring_Config'!$A:$A,'Scoring_Config'!$C:$C,10),0),"False,0")</f>
        <v>0</v>
      </c>
      <c r="Z17" cm="1">
        <f t="array" ref="Z17">IF(FALSE,"True," &amp; IF(_xlfn.XLOOKUP("Src_CIDR_Le_16",'Scoring_Config'!$A:$A,'Scoring_Config'!$D:$D,"Yes")="Yes",_xlfn.XLOOKUP("Src_CIDR_Le_16",'Scoring_Config'!$A:$A,'Scoring_Config'!$C:$C,10),0),"False,0")</f>
        <v>0</v>
      </c>
      <c r="AA17" cm="1">
        <f t="array" ref="AA17">IF(FALSE,"True," &amp; IF(_xlfn.XLOOKUP("Src_CIDR_17_22",'Scoring_Config'!$A:$A,'Scoring_Config'!$D:$D,"Yes")="Yes",_xlfn.XLOOKUP("Src_CIDR_17_22",'Scoring_Config'!$A:$A,'Scoring_Config'!$C:$C,5),0),"False,0")</f>
        <v>0</v>
      </c>
      <c r="AB17" cm="1">
        <f t="array" ref="AB17">IF(FALSE,"True," &amp; IF(_xlfn.XLOOKUP("Dst_IsAny",'Scoring_Config'!$A:$A,'Scoring_Config'!$D:$D,"Yes")="Yes",_xlfn.XLOOKUP("Dst_IsAny",'Scoring_Config'!$A:$A,'Scoring_Config'!$C:$C,10),0),"False,0")</f>
        <v>0</v>
      </c>
      <c r="AC17" cm="1">
        <f t="array" ref="AC17">IF(FALSE,"True," &amp; IF(_xlfn.XLOOKUP("Dst_CIDR_Le_16",'Scoring_Config'!$A:$A,'Scoring_Config'!$D:$D,"Yes")="Yes",_xlfn.XLOOKUP("Dst_CIDR_Le_16",'Scoring_Config'!$A:$A,'Scoring_Config'!$C:$C,10),0),"False,0")</f>
        <v>0</v>
      </c>
      <c r="AD17" cm="1">
        <f t="array" ref="AD17">IF(FALSE,"True," &amp; IF(_xlfn.XLOOKUP("Dst_CIDR_17_22",'Scoring_Config'!$A:$A,'Scoring_Config'!$D:$D,"Yes")="Yes",_xlfn.XLOOKUP("Dst_CIDR_17_22",'Scoring_Config'!$A:$A,'Scoring_Config'!$C:$C,5),0),"False,0")</f>
        <v>0</v>
      </c>
      <c r="AE17" cm="1">
        <f t="array" ref="AE17">IF(FALSE,"True," &amp; IF(_xlfn.XLOOKUP("SrcZone_IsAny",'Scoring_Config'!$A:$A,'Scoring_Config'!$D:$D,"Yes")="Yes",_xlfn.XLOOKUP("SrcZone_IsAny",'Scoring_Config'!$A:$A,'Scoring_Config'!$C:$C,10),0),"False,0")</f>
        <v>0</v>
      </c>
      <c r="AF17" cm="1">
        <f t="array" ref="AF17">IF(FALSE,"True," &amp; IF(_xlfn.XLOOKUP("DstZone_IsAny",'Scoring_Config'!$A:$A,'Scoring_Config'!$D:$D,"Yes")="Yes",_xlfn.XLOOKUP("DstZone_IsAny",'Scoring_Config'!$A:$A,'Scoring_Config'!$C:$C,10),0),"False,0")</f>
        <v>0</v>
      </c>
      <c r="AG17" cm="1">
        <f t="array" ref="AG1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7" cm="1">
        <f t="array" ref="AH17">IF(FALSE,"True," &amp; IF(_xlfn.XLOOKUP("App_Any_OR_RangeGt1000",'Scoring_Config'!$A:$A,'Scoring_Config'!$D:$D,"Yes")="Yes",_xlfn.XLOOKUP("App_Any_OR_RangeGt1000",'Scoring_Config'!$A:$A,'Scoring_Config'!$C:$C,10),0),"False,0")</f>
        <v>0</v>
      </c>
      <c r="AI17" cm="1">
        <f t="array" ref="AI17">IF(FALSE,"True," &amp; IF(_xlfn.XLOOKUP("Service_Insecure_Match",'Scoring_Config'!$A:$A,'Scoring_Config'!$D:$D,"Yes")="Yes",_xlfn.XLOOKUP("Service_Insecure_Match",'Scoring_Config'!$A:$A,'Scoring_Config'!$C:$C,5),0),"False,0")</f>
        <v>0</v>
      </c>
      <c r="AJ17" cm="1">
        <f t="array" ref="AJ17">IF(FALSE,"True," &amp; IF(_xlfn.XLOOKUP("Risky_Inbound",'Scoring_Config'!$A:$A,'Scoring_Config'!$D:$D,"Yes")="Yes",_xlfn.XLOOKUP("Risky_Inbound",'Scoring_Config'!$A:$A,'Scoring_Config'!$C:$C,50),0),"False,0")</f>
        <v>0</v>
      </c>
      <c r="AK17" cm="1">
        <f t="array" ref="AK17">IF(FALSE,"True," &amp; IF(_xlfn.XLOOKUP("Risky_Outbound",'Scoring_Config'!$A:$A,'Scoring_Config'!$D:$D,"Yes")="Yes",_xlfn.XLOOKUP("Risky_Outbound",'Scoring_Config'!$A:$A,'Scoring_Config'!$C:$C,25),0),"False,0")</f>
        <v>0</v>
      </c>
      <c r="AL17" t="s">
        <v>6700</v>
      </c>
      <c r="AM17" cm="1">
        <f t="array" ref="AM1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7" t="s">
        <v>6697</v>
      </c>
      <c r="AO17" t="s">
        <v>6697</v>
      </c>
      <c r="AP17" t="s">
        <v>6697</v>
      </c>
      <c r="AQ17" cm="1">
        <f t="array" ref="AQ17">IF(FALSE,"True," &amp; IF(_xlfn.XLOOKUP("Service_IsAny",'Scoring_Config'!$A:$A,'Scoring_Config'!$D:$D,"Yes")="Yes",_xlfn.XLOOKUP("Service_IsAny",'Scoring_Config'!$A:$A,'Scoring_Config'!$C:$C,0),0),"False,0")</f>
        <v>0</v>
      </c>
      <c r="AR17">
        <v>0</v>
      </c>
      <c r="AS17" cm="1">
        <f t="array" ref="AS17">IF(FALSE,"True," &amp; IF(_xlfn.XLOOKUP("Service_RangeGt1000",'Scoring_Config'!$A:$A,'Scoring_Config'!$D:$D,"Yes")="Yes",_xlfn.XLOOKUP("Service_RangeGt1000",'Scoring_Config'!$A:$A,'Scoring_Config'!$C:$C,0),0),"False,0")</f>
        <v>0</v>
      </c>
      <c r="AT17" cm="1">
        <f t="array" ref="AT17">IF(FALSE,"True," &amp; IF(_xlfn.XLOOKUP("App_IsAny",'Scoring_Config'!$A:$A,'Scoring_Config'!$D:$D,"Yes")="Yes",_xlfn.XLOOKUP("App_IsAny",'Scoring_Config'!$A:$A,'Scoring_Config'!$C:$C,0),0),"False,0")</f>
        <v>0</v>
      </c>
      <c r="AU17">
        <v>4</v>
      </c>
      <c r="AV17" cm="1">
        <f t="array" ref="AV17">IF(FALSE,"True," &amp; IF(_xlfn.XLOOKUP("App_RangeGt1000",'Scoring_Config'!$A:$A,'Scoring_Config'!$D:$D,"Yes")="Yes",_xlfn.XLOOKUP("App_RangeGt1000",'Scoring_Config'!$A:$A,'Scoring_Config'!$C:$C,0),0),"False,0")</f>
        <v>0</v>
      </c>
      <c r="AW17" cm="1">
        <f t="array" ref="AW17">IF(FALSE,"True," &amp; IF(_xlfn.XLOOKUP("Action_IsDenyOrDrop",'Scoring_Config'!$A:$A,'Scoring_Config'!$D:$D,"Yes")="Yes",_xlfn.XLOOKUP("Action_IsDenyOrDrop",'Scoring_Config'!$A:$A,'Scoring_Config'!$C:$C,0),0),"False,0")</f>
        <v>0</v>
      </c>
      <c r="AX17" cm="1">
        <f t="array" ref="AX17">IF(LEFT(AW17,4)="True",0,(IF(LEFT(Y17,4)="True",IF(_xlfn.XLOOKUP("Src_IsAny",'Scoring_Config'!$A:$A,'Scoring_Config'!$D:$D,"Yes")="Yes",_xlfn.XLOOKUP("Src_IsAny",'Scoring_Config'!$A:$A,'Scoring_Config'!$C:$C,10),0),0)+IF(LEFT(Z17,4)="True",IF(_xlfn.XLOOKUP("Src_CIDR_Le_16",'Scoring_Config'!$A:$A,'Scoring_Config'!$D:$D,"Yes")="Yes",_xlfn.XLOOKUP("Src_CIDR_Le_16",'Scoring_Config'!$A:$A,'Scoring_Config'!$C:$C,10),0),0)+IF(LEFT(AA17,4)="True",IF(_xlfn.XLOOKUP("Src_CIDR_17_22",'Scoring_Config'!$A:$A,'Scoring_Config'!$D:$D,"Yes")="Yes",_xlfn.XLOOKUP("Src_CIDR_17_22",'Scoring_Config'!$A:$A,'Scoring_Config'!$C:$C,5),0),0)+IF(LEFT(AB17,4)="True",IF(_xlfn.XLOOKUP("Dst_IsAny",'Scoring_Config'!$A:$A,'Scoring_Config'!$D:$D,"Yes")="Yes",_xlfn.XLOOKUP("Dst_IsAny",'Scoring_Config'!$A:$A,'Scoring_Config'!$C:$C,10),0),0)+IF(LEFT(AC17,4)="True",IF(_xlfn.XLOOKUP("Dst_CIDR_Le_16",'Scoring_Config'!$A:$A,'Scoring_Config'!$D:$D,"Yes")="Yes",_xlfn.XLOOKUP("Dst_CIDR_Le_16",'Scoring_Config'!$A:$A,'Scoring_Config'!$C:$C,10),0),0)+IF(LEFT(AD17,4)="True",IF(_xlfn.XLOOKUP("Dst_CIDR_17_22",'Scoring_Config'!$A:$A,'Scoring_Config'!$D:$D,"Yes")="Yes",_xlfn.XLOOKUP("Dst_CIDR_17_22",'Scoring_Config'!$A:$A,'Scoring_Config'!$C:$C,5),0),0)+IF(LEFT(AE17,4)="True",IF(_xlfn.XLOOKUP("SrcZone_IsAny",'Scoring_Config'!$A:$A,'Scoring_Config'!$D:$D,"Yes")="Yes",_xlfn.XLOOKUP("SrcZone_IsAny",'Scoring_Config'!$A:$A,'Scoring_Config'!$C:$C,10),0),0)+IF(LEFT(AF17,4)="True",IF(_xlfn.XLOOKUP("DstZone_IsAny",'Scoring_Config'!$A:$A,'Scoring_Config'!$D:$D,"Yes")="Yes",_xlfn.XLOOKUP("DstZone_IsAny",'Scoring_Config'!$A:$A,'Scoring_Config'!$C:$C,10),0),0)+IF(LEFT(AG17,4)="True",IF(_xlfn.XLOOKUP("Service_Any_OR_RangeGt1000",'Scoring_Config'!$A:$A,'Scoring_Config'!$D:$D,"Yes")="Yes",_xlfn.XLOOKUP("Service_Any_OR_RangeGt1000",'Scoring_Config'!$A:$A,'Scoring_Config'!$C:$C,10),0),0)+IF(LEFT(AH17,4)="True",IF(_xlfn.XLOOKUP("App_Any_OR_RangeGt1000",'Scoring_Config'!$A:$A,'Scoring_Config'!$D:$D,"Yes")="Yes",_xlfn.XLOOKUP("App_Any_OR_RangeGt1000",'Scoring_Config'!$A:$A,'Scoring_Config'!$C:$C,10),0),0)+IF(LEFT(AI17,4)="True",IF(_xlfn.XLOOKUP("Service_Insecure_Match",'Scoring_Config'!$A:$A,'Scoring_Config'!$D:$D,"Yes")="Yes",_xlfn.XLOOKUP("Service_Insecure_Match",'Scoring_Config'!$A:$A,'Scoring_Config'!$C:$C,5),0),0)+IF(LEFT(AJ17,4)="True",IF(_xlfn.XLOOKUP("Risky_Inbound",'Scoring_Config'!$A:$A,'Scoring_Config'!$D:$D,"Yes")="Yes",_xlfn.XLOOKUP("Risky_Inbound",'Scoring_Config'!$A:$A,'Scoring_Config'!$C:$C,50),0),0)+IF(LEFT(AK17,4)="True",IF(_xlfn.XLOOKUP("Risky_Outbound",'Scoring_Config'!$A:$A,'Scoring_Config'!$D:$D,"Yes")="Yes",_xlfn.XLOOKUP("Risky_Outbound",'Scoring_Config'!$A:$A,'Scoring_Config'!$C:$C,25),0),0)+IF(LEFT(AZ17,4)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17,FIND(",",AL17)+1,100)),0)+IF(LEFT(AM17,4)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17,FIND(",",AN17)+1,100)),0)+IF(_xlfn.XLOOKUP("Profile_Scoring",'Scoring_Config'!$A:$A,'Scoring_Config'!$D:$D,"Yes")="Yes",VALUE(MID(AO17,FIND(",",AO17)+1,100)),0)+IF(_xlfn.XLOOKUP("Options_Scoring",'Scoring_Config'!$A:$A,'Scoring_Config'!$D:$D,"Yes")="Yes",VALUE(MID(AP17,FIND(",",AP17)+1,100)),0)))</f>
        <v>0</v>
      </c>
      <c r="AZ17" cm="1">
        <f t="array" ref="AZ17">IF(FALSE,"True," &amp; IF(_xlfn.XLOOKUP("Migrate_Insecure",'Scoring_Config'!$A:$A,'Scoring_Config'!$D:$D,"Yes")="Yes",_xlfn.XLOOKUP("Migrate_Insecure",'Scoring_Config'!$A:$A,'Scoring_Config'!$C:$C,10),0),"False,0")</f>
        <v>0</v>
      </c>
    </row>
    <row r="18" spans="1:52">
      <c r="A18" t="s">
        <v>1979</v>
      </c>
      <c r="B18" t="s">
        <v>1996</v>
      </c>
      <c r="C18" t="s">
        <v>3542</v>
      </c>
      <c r="D18" t="s">
        <v>3545</v>
      </c>
      <c r="E18" t="s">
        <v>3563</v>
      </c>
      <c r="F18" t="s">
        <v>3573</v>
      </c>
      <c r="G18" t="s">
        <v>97</v>
      </c>
      <c r="H18" t="s">
        <v>174</v>
      </c>
      <c r="I18" t="s">
        <v>3575</v>
      </c>
      <c r="J18" t="s">
        <v>824</v>
      </c>
      <c r="K18" t="s">
        <v>1667</v>
      </c>
      <c r="L18" t="s">
        <v>1327</v>
      </c>
      <c r="M18" t="s">
        <v>1974</v>
      </c>
      <c r="N18" t="s">
        <v>4315</v>
      </c>
      <c r="O18" t="s">
        <v>4319</v>
      </c>
      <c r="P18" t="s">
        <v>4322</v>
      </c>
      <c r="Q18" t="s">
        <v>4330</v>
      </c>
      <c r="R18" t="s">
        <v>5440</v>
      </c>
      <c r="S18" t="s">
        <v>5448</v>
      </c>
      <c r="T18" t="s">
        <v>5572</v>
      </c>
      <c r="U18" t="s">
        <v>5961</v>
      </c>
      <c r="Y18" cm="1">
        <f t="array" ref="Y18">IF(FALSE,"True," &amp; IF(_xlfn.XLOOKUP("Src_IsAny",'Scoring_Config'!$A:$A,'Scoring_Config'!$D:$D,"Yes")="Yes",_xlfn.XLOOKUP("Src_IsAny",'Scoring_Config'!$A:$A,'Scoring_Config'!$C:$C,10),0),"False,0")</f>
        <v>0</v>
      </c>
      <c r="Z18" cm="1">
        <f t="array" ref="Z18">IF(FALSE,"True," &amp; IF(_xlfn.XLOOKUP("Src_CIDR_Le_16",'Scoring_Config'!$A:$A,'Scoring_Config'!$D:$D,"Yes")="Yes",_xlfn.XLOOKUP("Src_CIDR_Le_16",'Scoring_Config'!$A:$A,'Scoring_Config'!$C:$C,10),0),"False,0")</f>
        <v>0</v>
      </c>
      <c r="AA18" cm="1">
        <f t="array" ref="AA18">IF(FALSE,"True," &amp; IF(_xlfn.XLOOKUP("Src_CIDR_17_22",'Scoring_Config'!$A:$A,'Scoring_Config'!$D:$D,"Yes")="Yes",_xlfn.XLOOKUP("Src_CIDR_17_22",'Scoring_Config'!$A:$A,'Scoring_Config'!$C:$C,5),0),"False,0")</f>
        <v>0</v>
      </c>
      <c r="AB18" cm="1">
        <f t="array" ref="AB18">IF(FALSE,"True," &amp; IF(_xlfn.XLOOKUP("Dst_IsAny",'Scoring_Config'!$A:$A,'Scoring_Config'!$D:$D,"Yes")="Yes",_xlfn.XLOOKUP("Dst_IsAny",'Scoring_Config'!$A:$A,'Scoring_Config'!$C:$C,10),0),"False,0")</f>
        <v>0</v>
      </c>
      <c r="AC18" cm="1">
        <f t="array" ref="AC18">IF(FALSE,"True," &amp; IF(_xlfn.XLOOKUP("Dst_CIDR_Le_16",'Scoring_Config'!$A:$A,'Scoring_Config'!$D:$D,"Yes")="Yes",_xlfn.XLOOKUP("Dst_CIDR_Le_16",'Scoring_Config'!$A:$A,'Scoring_Config'!$C:$C,10),0),"False,0")</f>
        <v>0</v>
      </c>
      <c r="AD18" cm="1">
        <f t="array" ref="AD18">IF(FALSE,"True," &amp; IF(_xlfn.XLOOKUP("Dst_CIDR_17_22",'Scoring_Config'!$A:$A,'Scoring_Config'!$D:$D,"Yes")="Yes",_xlfn.XLOOKUP("Dst_CIDR_17_22",'Scoring_Config'!$A:$A,'Scoring_Config'!$C:$C,5),0),"False,0")</f>
        <v>0</v>
      </c>
      <c r="AE18" cm="1">
        <f t="array" ref="AE18">IF(FALSE,"True," &amp; IF(_xlfn.XLOOKUP("SrcZone_IsAny",'Scoring_Config'!$A:$A,'Scoring_Config'!$D:$D,"Yes")="Yes",_xlfn.XLOOKUP("SrcZone_IsAny",'Scoring_Config'!$A:$A,'Scoring_Config'!$C:$C,10),0),"False,0")</f>
        <v>0</v>
      </c>
      <c r="AF18" cm="1">
        <f t="array" ref="AF18">IF(FALSE,"True," &amp; IF(_xlfn.XLOOKUP("DstZone_IsAny",'Scoring_Config'!$A:$A,'Scoring_Config'!$D:$D,"Yes")="Yes",_xlfn.XLOOKUP("DstZone_IsAny",'Scoring_Config'!$A:$A,'Scoring_Config'!$C:$C,10),0),"False,0")</f>
        <v>0</v>
      </c>
      <c r="AG18" cm="1">
        <f t="array" ref="AG1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8" cm="1">
        <f t="array" ref="AH18">IF(FALSE,"True," &amp; IF(_xlfn.XLOOKUP("App_Any_OR_RangeGt1000",'Scoring_Config'!$A:$A,'Scoring_Config'!$D:$D,"Yes")="Yes",_xlfn.XLOOKUP("App_Any_OR_RangeGt1000",'Scoring_Config'!$A:$A,'Scoring_Config'!$C:$C,10),0),"False,0")</f>
        <v>0</v>
      </c>
      <c r="AI18" cm="1">
        <f t="array" ref="AI18">IF(FALSE,"True," &amp; IF(_xlfn.XLOOKUP("Service_Insecure_Match",'Scoring_Config'!$A:$A,'Scoring_Config'!$D:$D,"Yes")="Yes",_xlfn.XLOOKUP("Service_Insecure_Match",'Scoring_Config'!$A:$A,'Scoring_Config'!$C:$C,5),0),"False,0")</f>
        <v>0</v>
      </c>
      <c r="AJ18" cm="1">
        <f t="array" ref="AJ18">IF(FALSE,"True," &amp; IF(_xlfn.XLOOKUP("Risky_Inbound",'Scoring_Config'!$A:$A,'Scoring_Config'!$D:$D,"Yes")="Yes",_xlfn.XLOOKUP("Risky_Inbound",'Scoring_Config'!$A:$A,'Scoring_Config'!$C:$C,50),0),"False,0")</f>
        <v>0</v>
      </c>
      <c r="AK18" cm="1">
        <f t="array" ref="AK18">IF(FALSE,"True," &amp; IF(_xlfn.XLOOKUP("Risky_Outbound",'Scoring_Config'!$A:$A,'Scoring_Config'!$D:$D,"Yes")="Yes",_xlfn.XLOOKUP("Risky_Outbound",'Scoring_Config'!$A:$A,'Scoring_Config'!$C:$C,25),0),"False,0")</f>
        <v>0</v>
      </c>
      <c r="AL18" t="s">
        <v>6697</v>
      </c>
      <c r="AM18" cm="1">
        <f t="array" ref="AM1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8" t="s">
        <v>6697</v>
      </c>
      <c r="AO18" t="s">
        <v>6697</v>
      </c>
      <c r="AP18" t="s">
        <v>6697</v>
      </c>
      <c r="AQ18" cm="1">
        <f t="array" ref="AQ18">IF(FALSE,"True," &amp; IF(_xlfn.XLOOKUP("Service_IsAny",'Scoring_Config'!$A:$A,'Scoring_Config'!$D:$D,"Yes")="Yes",_xlfn.XLOOKUP("Service_IsAny",'Scoring_Config'!$A:$A,'Scoring_Config'!$C:$C,0),0),"False,0")</f>
        <v>0</v>
      </c>
      <c r="AR18">
        <v>0</v>
      </c>
      <c r="AS18" cm="1">
        <f t="array" ref="AS18">IF(FALSE,"True," &amp; IF(_xlfn.XLOOKUP("Service_RangeGt1000",'Scoring_Config'!$A:$A,'Scoring_Config'!$D:$D,"Yes")="Yes",_xlfn.XLOOKUP("Service_RangeGt1000",'Scoring_Config'!$A:$A,'Scoring_Config'!$C:$C,0),0),"False,0")</f>
        <v>0</v>
      </c>
      <c r="AT18" cm="1">
        <f t="array" ref="AT18">IF(FALSE,"True," &amp; IF(_xlfn.XLOOKUP("App_IsAny",'Scoring_Config'!$A:$A,'Scoring_Config'!$D:$D,"Yes")="Yes",_xlfn.XLOOKUP("App_IsAny",'Scoring_Config'!$A:$A,'Scoring_Config'!$C:$C,0),0),"False,0")</f>
        <v>0</v>
      </c>
      <c r="AU18">
        <v>1</v>
      </c>
      <c r="AV18" cm="1">
        <f t="array" ref="AV18">IF(FALSE,"True," &amp; IF(_xlfn.XLOOKUP("App_RangeGt1000",'Scoring_Config'!$A:$A,'Scoring_Config'!$D:$D,"Yes")="Yes",_xlfn.XLOOKUP("App_RangeGt1000",'Scoring_Config'!$A:$A,'Scoring_Config'!$C:$C,0),0),"False,0")</f>
        <v>0</v>
      </c>
      <c r="AW18" cm="1">
        <f t="array" ref="AW18">IF(FALSE,"True," &amp; IF(_xlfn.XLOOKUP("Action_IsDenyOrDrop",'Scoring_Config'!$A:$A,'Scoring_Config'!$D:$D,"Yes")="Yes",_xlfn.XLOOKUP("Action_IsDenyOrDrop",'Scoring_Config'!$A:$A,'Scoring_Config'!$C:$C,0),0),"False,0")</f>
        <v>0</v>
      </c>
      <c r="AX18" cm="1">
        <f t="array" ref="AX18">IF(LEFT(AW18,4)="True",0,(IF(LEFT(Y18,4)="True",IF(_xlfn.XLOOKUP("Src_IsAny",'Scoring_Config'!$A:$A,'Scoring_Config'!$D:$D,"Yes")="Yes",_xlfn.XLOOKUP("Src_IsAny",'Scoring_Config'!$A:$A,'Scoring_Config'!$C:$C,10),0),0)+IF(LEFT(Z18,4)="True",IF(_xlfn.XLOOKUP("Src_CIDR_Le_16",'Scoring_Config'!$A:$A,'Scoring_Config'!$D:$D,"Yes")="Yes",_xlfn.XLOOKUP("Src_CIDR_Le_16",'Scoring_Config'!$A:$A,'Scoring_Config'!$C:$C,10),0),0)+IF(LEFT(AA18,4)="True",IF(_xlfn.XLOOKUP("Src_CIDR_17_22",'Scoring_Config'!$A:$A,'Scoring_Config'!$D:$D,"Yes")="Yes",_xlfn.XLOOKUP("Src_CIDR_17_22",'Scoring_Config'!$A:$A,'Scoring_Config'!$C:$C,5),0),0)+IF(LEFT(AB18,4)="True",IF(_xlfn.XLOOKUP("Dst_IsAny",'Scoring_Config'!$A:$A,'Scoring_Config'!$D:$D,"Yes")="Yes",_xlfn.XLOOKUP("Dst_IsAny",'Scoring_Config'!$A:$A,'Scoring_Config'!$C:$C,10),0),0)+IF(LEFT(AC18,4)="True",IF(_xlfn.XLOOKUP("Dst_CIDR_Le_16",'Scoring_Config'!$A:$A,'Scoring_Config'!$D:$D,"Yes")="Yes",_xlfn.XLOOKUP("Dst_CIDR_Le_16",'Scoring_Config'!$A:$A,'Scoring_Config'!$C:$C,10),0),0)+IF(LEFT(AD18,4)="True",IF(_xlfn.XLOOKUP("Dst_CIDR_17_22",'Scoring_Config'!$A:$A,'Scoring_Config'!$D:$D,"Yes")="Yes",_xlfn.XLOOKUP("Dst_CIDR_17_22",'Scoring_Config'!$A:$A,'Scoring_Config'!$C:$C,5),0),0)+IF(LEFT(AE18,4)="True",IF(_xlfn.XLOOKUP("SrcZone_IsAny",'Scoring_Config'!$A:$A,'Scoring_Config'!$D:$D,"Yes")="Yes",_xlfn.XLOOKUP("SrcZone_IsAny",'Scoring_Config'!$A:$A,'Scoring_Config'!$C:$C,10),0),0)+IF(LEFT(AF18,4)="True",IF(_xlfn.XLOOKUP("DstZone_IsAny",'Scoring_Config'!$A:$A,'Scoring_Config'!$D:$D,"Yes")="Yes",_xlfn.XLOOKUP("DstZone_IsAny",'Scoring_Config'!$A:$A,'Scoring_Config'!$C:$C,10),0),0)+IF(LEFT(AG18,4)="True",IF(_xlfn.XLOOKUP("Service_Any_OR_RangeGt1000",'Scoring_Config'!$A:$A,'Scoring_Config'!$D:$D,"Yes")="Yes",_xlfn.XLOOKUP("Service_Any_OR_RangeGt1000",'Scoring_Config'!$A:$A,'Scoring_Config'!$C:$C,10),0),0)+IF(LEFT(AH18,4)="True",IF(_xlfn.XLOOKUP("App_Any_OR_RangeGt1000",'Scoring_Config'!$A:$A,'Scoring_Config'!$D:$D,"Yes")="Yes",_xlfn.XLOOKUP("App_Any_OR_RangeGt1000",'Scoring_Config'!$A:$A,'Scoring_Config'!$C:$C,10),0),0)+IF(LEFT(AI18,4)="True",IF(_xlfn.XLOOKUP("Service_Insecure_Match",'Scoring_Config'!$A:$A,'Scoring_Config'!$D:$D,"Yes")="Yes",_xlfn.XLOOKUP("Service_Insecure_Match",'Scoring_Config'!$A:$A,'Scoring_Config'!$C:$C,5),0),0)+IF(LEFT(AJ18,4)="True",IF(_xlfn.XLOOKUP("Risky_Inbound",'Scoring_Config'!$A:$A,'Scoring_Config'!$D:$D,"Yes")="Yes",_xlfn.XLOOKUP("Risky_Inbound",'Scoring_Config'!$A:$A,'Scoring_Config'!$C:$C,50),0),0)+IF(LEFT(AK18,4)="True",IF(_xlfn.XLOOKUP("Risky_Outbound",'Scoring_Config'!$A:$A,'Scoring_Config'!$D:$D,"Yes")="Yes",_xlfn.XLOOKUP("Risky_Outbound",'Scoring_Config'!$A:$A,'Scoring_Config'!$C:$C,25),0),0)+IF(LEFT(AZ18,4)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18,FIND(",",AL18)+1,100)),0)+IF(LEFT(AM18,4)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18,FIND(",",AN18)+1,100)),0)+IF(_xlfn.XLOOKUP("Profile_Scoring",'Scoring_Config'!$A:$A,'Scoring_Config'!$D:$D,"Yes")="Yes",VALUE(MID(AO18,FIND(",",AO18)+1,100)),0)+IF(_xlfn.XLOOKUP("Options_Scoring",'Scoring_Config'!$A:$A,'Scoring_Config'!$D:$D,"Yes")="Yes",VALUE(MID(AP18,FIND(",",AP18)+1,100)),0)))</f>
        <v>0</v>
      </c>
      <c r="AZ18" cm="1">
        <f t="array" ref="AZ18">IF(FALSE,"True," &amp; IF(_xlfn.XLOOKUP("Migrate_Insecure",'Scoring_Config'!$A:$A,'Scoring_Config'!$D:$D,"Yes")="Yes",_xlfn.XLOOKUP("Migrate_Insecure",'Scoring_Config'!$A:$A,'Scoring_Config'!$C:$C,10),0),"False,0")</f>
        <v>0</v>
      </c>
    </row>
    <row r="19" spans="1:52">
      <c r="A19" t="s">
        <v>1979</v>
      </c>
      <c r="B19" t="s">
        <v>1997</v>
      </c>
      <c r="C19" t="s">
        <v>3542</v>
      </c>
      <c r="D19" t="s">
        <v>3546</v>
      </c>
      <c r="E19" t="s">
        <v>3562</v>
      </c>
      <c r="F19" t="s">
        <v>3574</v>
      </c>
      <c r="G19" t="s">
        <v>98</v>
      </c>
      <c r="H19" t="s">
        <v>193</v>
      </c>
      <c r="I19" t="s">
        <v>3565</v>
      </c>
      <c r="J19" t="s">
        <v>388</v>
      </c>
      <c r="K19" t="s">
        <v>1671</v>
      </c>
      <c r="L19" t="s">
        <v>1325</v>
      </c>
      <c r="M19" t="s">
        <v>1973</v>
      </c>
      <c r="N19" t="s">
        <v>4315</v>
      </c>
      <c r="O19" t="s">
        <v>4319</v>
      </c>
      <c r="P19" t="s">
        <v>4324</v>
      </c>
      <c r="Q19" t="s">
        <v>4331</v>
      </c>
      <c r="R19" t="s">
        <v>5439</v>
      </c>
      <c r="S19" t="s">
        <v>4324</v>
      </c>
      <c r="T19" t="s">
        <v>5573</v>
      </c>
      <c r="U19" t="s">
        <v>5955</v>
      </c>
      <c r="Y19" cm="1">
        <f t="array" ref="Y19">IF(FALSE,"True," &amp; IF(_xlfn.XLOOKUP("Src_IsAny",'Scoring_Config'!$A:$A,'Scoring_Config'!$D:$D,"Yes")="Yes",_xlfn.XLOOKUP("Src_IsAny",'Scoring_Config'!$A:$A,'Scoring_Config'!$C:$C,10),0),"False,0")</f>
        <v>0</v>
      </c>
      <c r="Z19" cm="1">
        <f t="array" ref="Z19">IF(FALSE,"True," &amp; IF(_xlfn.XLOOKUP("Src_CIDR_Le_16",'Scoring_Config'!$A:$A,'Scoring_Config'!$D:$D,"Yes")="Yes",_xlfn.XLOOKUP("Src_CIDR_Le_16",'Scoring_Config'!$A:$A,'Scoring_Config'!$C:$C,10),0),"False,0")</f>
        <v>0</v>
      </c>
      <c r="AA19" cm="1">
        <f t="array" ref="AA19">IF(FALSE,"True," &amp; IF(_xlfn.XLOOKUP("Src_CIDR_17_22",'Scoring_Config'!$A:$A,'Scoring_Config'!$D:$D,"Yes")="Yes",_xlfn.XLOOKUP("Src_CIDR_17_22",'Scoring_Config'!$A:$A,'Scoring_Config'!$C:$C,5),0),"False,0")</f>
        <v>0</v>
      </c>
      <c r="AB19" cm="1">
        <f t="array" ref="AB19">IF(FALSE,"True," &amp; IF(_xlfn.XLOOKUP("Dst_IsAny",'Scoring_Config'!$A:$A,'Scoring_Config'!$D:$D,"Yes")="Yes",_xlfn.XLOOKUP("Dst_IsAny",'Scoring_Config'!$A:$A,'Scoring_Config'!$C:$C,10),0),"False,0")</f>
        <v>0</v>
      </c>
      <c r="AC19" cm="1">
        <f t="array" ref="AC19">IF(FALSE,"True," &amp; IF(_xlfn.XLOOKUP("Dst_CIDR_Le_16",'Scoring_Config'!$A:$A,'Scoring_Config'!$D:$D,"Yes")="Yes",_xlfn.XLOOKUP("Dst_CIDR_Le_16",'Scoring_Config'!$A:$A,'Scoring_Config'!$C:$C,10),0),"False,0")</f>
        <v>0</v>
      </c>
      <c r="AD19" cm="1">
        <f t="array" ref="AD19">IF(FALSE,"True," &amp; IF(_xlfn.XLOOKUP("Dst_CIDR_17_22",'Scoring_Config'!$A:$A,'Scoring_Config'!$D:$D,"Yes")="Yes",_xlfn.XLOOKUP("Dst_CIDR_17_22",'Scoring_Config'!$A:$A,'Scoring_Config'!$C:$C,5),0),"False,0")</f>
        <v>0</v>
      </c>
      <c r="AE19" cm="1">
        <f t="array" ref="AE19">IF(FALSE,"True," &amp; IF(_xlfn.XLOOKUP("SrcZone_IsAny",'Scoring_Config'!$A:$A,'Scoring_Config'!$D:$D,"Yes")="Yes",_xlfn.XLOOKUP("SrcZone_IsAny",'Scoring_Config'!$A:$A,'Scoring_Config'!$C:$C,10),0),"False,0")</f>
        <v>0</v>
      </c>
      <c r="AF19" cm="1">
        <f t="array" ref="AF19">IF(FALSE,"True," &amp; IF(_xlfn.XLOOKUP("DstZone_IsAny",'Scoring_Config'!$A:$A,'Scoring_Config'!$D:$D,"Yes")="Yes",_xlfn.XLOOKUP("DstZone_IsAny",'Scoring_Config'!$A:$A,'Scoring_Config'!$C:$C,10),0),"False,0")</f>
        <v>0</v>
      </c>
      <c r="AG19" cm="1">
        <f t="array" ref="AG1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9" cm="1">
        <f t="array" ref="AH19">IF(FALSE,"True," &amp; IF(_xlfn.XLOOKUP("App_Any_OR_RangeGt1000",'Scoring_Config'!$A:$A,'Scoring_Config'!$D:$D,"Yes")="Yes",_xlfn.XLOOKUP("App_Any_OR_RangeGt1000",'Scoring_Config'!$A:$A,'Scoring_Config'!$C:$C,10),0),"False,0")</f>
        <v>0</v>
      </c>
      <c r="AI19" cm="1">
        <f t="array" ref="AI19">IF(FALSE,"True," &amp; IF(_xlfn.XLOOKUP("Service_Insecure_Match",'Scoring_Config'!$A:$A,'Scoring_Config'!$D:$D,"Yes")="Yes",_xlfn.XLOOKUP("Service_Insecure_Match",'Scoring_Config'!$A:$A,'Scoring_Config'!$C:$C,5),0),"False,0")</f>
        <v>0</v>
      </c>
      <c r="AJ19" cm="1">
        <f t="array" ref="AJ19">IF(FALSE,"True," &amp; IF(_xlfn.XLOOKUP("Risky_Inbound",'Scoring_Config'!$A:$A,'Scoring_Config'!$D:$D,"Yes")="Yes",_xlfn.XLOOKUP("Risky_Inbound",'Scoring_Config'!$A:$A,'Scoring_Config'!$C:$C,50),0),"False,0")</f>
        <v>0</v>
      </c>
      <c r="AK19" cm="1">
        <f t="array" ref="AK19">IF(FALSE,"True," &amp; IF(_xlfn.XLOOKUP("Risky_Outbound",'Scoring_Config'!$A:$A,'Scoring_Config'!$D:$D,"Yes")="Yes",_xlfn.XLOOKUP("Risky_Outbound",'Scoring_Config'!$A:$A,'Scoring_Config'!$C:$C,25),0),"False,0")</f>
        <v>0</v>
      </c>
      <c r="AL19" t="s">
        <v>6699</v>
      </c>
      <c r="AM19" cm="1">
        <f t="array" ref="AM1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9" t="s">
        <v>6697</v>
      </c>
      <c r="AO19" t="s">
        <v>6697</v>
      </c>
      <c r="AP19" t="s">
        <v>6697</v>
      </c>
      <c r="AQ19" cm="1">
        <f t="array" ref="AQ19">IF(FALSE,"True," &amp; IF(_xlfn.XLOOKUP("Service_IsAny",'Scoring_Config'!$A:$A,'Scoring_Config'!$D:$D,"Yes")="Yes",_xlfn.XLOOKUP("Service_IsAny",'Scoring_Config'!$A:$A,'Scoring_Config'!$C:$C,0),0),"False,0")</f>
        <v>0</v>
      </c>
      <c r="AR19">
        <v>0</v>
      </c>
      <c r="AS19" cm="1">
        <f t="array" ref="AS19">IF(FALSE,"True," &amp; IF(_xlfn.XLOOKUP("Service_RangeGt1000",'Scoring_Config'!$A:$A,'Scoring_Config'!$D:$D,"Yes")="Yes",_xlfn.XLOOKUP("Service_RangeGt1000",'Scoring_Config'!$A:$A,'Scoring_Config'!$C:$C,0),0),"False,0")</f>
        <v>0</v>
      </c>
      <c r="AT19" cm="1">
        <f t="array" ref="AT19">IF(FALSE,"True," &amp; IF(_xlfn.XLOOKUP("App_IsAny",'Scoring_Config'!$A:$A,'Scoring_Config'!$D:$D,"Yes")="Yes",_xlfn.XLOOKUP("App_IsAny",'Scoring_Config'!$A:$A,'Scoring_Config'!$C:$C,0),0),"False,0")</f>
        <v>0</v>
      </c>
      <c r="AU19">
        <v>0</v>
      </c>
      <c r="AV19" cm="1">
        <f t="array" ref="AV19">IF(FALSE,"True," &amp; IF(_xlfn.XLOOKUP("App_RangeGt1000",'Scoring_Config'!$A:$A,'Scoring_Config'!$D:$D,"Yes")="Yes",_xlfn.XLOOKUP("App_RangeGt1000",'Scoring_Config'!$A:$A,'Scoring_Config'!$C:$C,0),0),"False,0")</f>
        <v>0</v>
      </c>
      <c r="AW19" cm="1">
        <f t="array" ref="AW19">IF(FALSE,"True," &amp; IF(_xlfn.XLOOKUP("Action_IsDenyOrDrop",'Scoring_Config'!$A:$A,'Scoring_Config'!$D:$D,"Yes")="Yes",_xlfn.XLOOKUP("Action_IsDenyOrDrop",'Scoring_Config'!$A:$A,'Scoring_Config'!$C:$C,0),0),"False,0")</f>
        <v>0</v>
      </c>
      <c r="AX19" cm="1">
        <f t="array" ref="AX19">IF(LEFT(AW19,4)="True",0,(IF(LEFT(Y19,4)="True",IF(_xlfn.XLOOKUP("Src_IsAny",'Scoring_Config'!$A:$A,'Scoring_Config'!$D:$D,"Yes")="Yes",_xlfn.XLOOKUP("Src_IsAny",'Scoring_Config'!$A:$A,'Scoring_Config'!$C:$C,10),0),0)+IF(LEFT(Z19,4)="True",IF(_xlfn.XLOOKUP("Src_CIDR_Le_16",'Scoring_Config'!$A:$A,'Scoring_Config'!$D:$D,"Yes")="Yes",_xlfn.XLOOKUP("Src_CIDR_Le_16",'Scoring_Config'!$A:$A,'Scoring_Config'!$C:$C,10),0),0)+IF(LEFT(AA19,4)="True",IF(_xlfn.XLOOKUP("Src_CIDR_17_22",'Scoring_Config'!$A:$A,'Scoring_Config'!$D:$D,"Yes")="Yes",_xlfn.XLOOKUP("Src_CIDR_17_22",'Scoring_Config'!$A:$A,'Scoring_Config'!$C:$C,5),0),0)+IF(LEFT(AB19,4)="True",IF(_xlfn.XLOOKUP("Dst_IsAny",'Scoring_Config'!$A:$A,'Scoring_Config'!$D:$D,"Yes")="Yes",_xlfn.XLOOKUP("Dst_IsAny",'Scoring_Config'!$A:$A,'Scoring_Config'!$C:$C,10),0),0)+IF(LEFT(AC19,4)="True",IF(_xlfn.XLOOKUP("Dst_CIDR_Le_16",'Scoring_Config'!$A:$A,'Scoring_Config'!$D:$D,"Yes")="Yes",_xlfn.XLOOKUP("Dst_CIDR_Le_16",'Scoring_Config'!$A:$A,'Scoring_Config'!$C:$C,10),0),0)+IF(LEFT(AD19,4)="True",IF(_xlfn.XLOOKUP("Dst_CIDR_17_22",'Scoring_Config'!$A:$A,'Scoring_Config'!$D:$D,"Yes")="Yes",_xlfn.XLOOKUP("Dst_CIDR_17_22",'Scoring_Config'!$A:$A,'Scoring_Config'!$C:$C,5),0),0)+IF(LEFT(AE19,4)="True",IF(_xlfn.XLOOKUP("SrcZone_IsAny",'Scoring_Config'!$A:$A,'Scoring_Config'!$D:$D,"Yes")="Yes",_xlfn.XLOOKUP("SrcZone_IsAny",'Scoring_Config'!$A:$A,'Scoring_Config'!$C:$C,10),0),0)+IF(LEFT(AF19,4)="True",IF(_xlfn.XLOOKUP("DstZone_IsAny",'Scoring_Config'!$A:$A,'Scoring_Config'!$D:$D,"Yes")="Yes",_xlfn.XLOOKUP("DstZone_IsAny",'Scoring_Config'!$A:$A,'Scoring_Config'!$C:$C,10),0),0)+IF(LEFT(AG19,4)="True",IF(_xlfn.XLOOKUP("Service_Any_OR_RangeGt1000",'Scoring_Config'!$A:$A,'Scoring_Config'!$D:$D,"Yes")="Yes",_xlfn.XLOOKUP("Service_Any_OR_RangeGt1000",'Scoring_Config'!$A:$A,'Scoring_Config'!$C:$C,10),0),0)+IF(LEFT(AH19,4)="True",IF(_xlfn.XLOOKUP("App_Any_OR_RangeGt1000",'Scoring_Config'!$A:$A,'Scoring_Config'!$D:$D,"Yes")="Yes",_xlfn.XLOOKUP("App_Any_OR_RangeGt1000",'Scoring_Config'!$A:$A,'Scoring_Config'!$C:$C,10),0),0)+IF(LEFT(AI19,4)="True",IF(_xlfn.XLOOKUP("Service_Insecure_Match",'Scoring_Config'!$A:$A,'Scoring_Config'!$D:$D,"Yes")="Yes",_xlfn.XLOOKUP("Service_Insecure_Match",'Scoring_Config'!$A:$A,'Scoring_Config'!$C:$C,5),0),0)+IF(LEFT(AJ19,4)="True",IF(_xlfn.XLOOKUP("Risky_Inbound",'Scoring_Config'!$A:$A,'Scoring_Config'!$D:$D,"Yes")="Yes",_xlfn.XLOOKUP("Risky_Inbound",'Scoring_Config'!$A:$A,'Scoring_Config'!$C:$C,50),0),0)+IF(LEFT(AK19,4)="True",IF(_xlfn.XLOOKUP("Risky_Outbound",'Scoring_Config'!$A:$A,'Scoring_Config'!$D:$D,"Yes")="Yes",_xlfn.XLOOKUP("Risky_Outbound",'Scoring_Config'!$A:$A,'Scoring_Config'!$C:$C,25),0),0)+IF(LEFT(AZ19,4)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19,FIND(",",AL19)+1,100)),0)+IF(LEFT(AM19,4)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19,FIND(",",AN19)+1,100)),0)+IF(_xlfn.XLOOKUP("Profile_Scoring",'Scoring_Config'!$A:$A,'Scoring_Config'!$D:$D,"Yes")="Yes",VALUE(MID(AO19,FIND(",",AO19)+1,100)),0)+IF(_xlfn.XLOOKUP("Options_Scoring",'Scoring_Config'!$A:$A,'Scoring_Config'!$D:$D,"Yes")="Yes",VALUE(MID(AP19,FIND(",",AP19)+1,100)),0)))</f>
        <v>0</v>
      </c>
      <c r="AZ19" cm="1">
        <f t="array" ref="AZ19">IF(FALSE,"True," &amp; IF(_xlfn.XLOOKUP("Migrate_Insecure",'Scoring_Config'!$A:$A,'Scoring_Config'!$D:$D,"Yes")="Yes",_xlfn.XLOOKUP("Migrate_Insecure",'Scoring_Config'!$A:$A,'Scoring_Config'!$C:$C,10),0),"False,0")</f>
        <v>0</v>
      </c>
    </row>
    <row r="20" spans="1:52">
      <c r="A20" t="s">
        <v>1979</v>
      </c>
      <c r="B20" t="s">
        <v>1998</v>
      </c>
      <c r="C20" t="s">
        <v>3542</v>
      </c>
      <c r="D20" t="s">
        <v>3546</v>
      </c>
      <c r="E20" t="s">
        <v>3562</v>
      </c>
      <c r="F20" t="s">
        <v>3574</v>
      </c>
      <c r="G20" t="s">
        <v>98</v>
      </c>
      <c r="H20" t="s">
        <v>193</v>
      </c>
      <c r="I20" t="s">
        <v>3565</v>
      </c>
      <c r="J20" t="s">
        <v>825</v>
      </c>
      <c r="K20" t="s">
        <v>1671</v>
      </c>
      <c r="L20" t="s">
        <v>1325</v>
      </c>
      <c r="M20" t="s">
        <v>1973</v>
      </c>
      <c r="N20" t="s">
        <v>4315</v>
      </c>
      <c r="O20" t="s">
        <v>4319</v>
      </c>
      <c r="P20" t="s">
        <v>4324</v>
      </c>
      <c r="Q20" t="s">
        <v>4332</v>
      </c>
      <c r="R20" t="s">
        <v>5439</v>
      </c>
      <c r="S20" t="s">
        <v>4324</v>
      </c>
      <c r="T20" t="s">
        <v>5574</v>
      </c>
      <c r="U20" t="s">
        <v>5573</v>
      </c>
      <c r="Y20" cm="1">
        <f t="array" ref="Y20">IF(FALSE,"True," &amp; IF(_xlfn.XLOOKUP("Src_IsAny",'Scoring_Config'!$A:$A,'Scoring_Config'!$D:$D,"Yes")="Yes",_xlfn.XLOOKUP("Src_IsAny",'Scoring_Config'!$A:$A,'Scoring_Config'!$C:$C,10),0),"False,0")</f>
        <v>0</v>
      </c>
      <c r="Z20" cm="1">
        <f t="array" ref="Z20">IF(FALSE,"True," &amp; IF(_xlfn.XLOOKUP("Src_CIDR_Le_16",'Scoring_Config'!$A:$A,'Scoring_Config'!$D:$D,"Yes")="Yes",_xlfn.XLOOKUP("Src_CIDR_Le_16",'Scoring_Config'!$A:$A,'Scoring_Config'!$C:$C,10),0),"False,0")</f>
        <v>0</v>
      </c>
      <c r="AA20" cm="1">
        <f t="array" ref="AA20">IF(FALSE,"True," &amp; IF(_xlfn.XLOOKUP("Src_CIDR_17_22",'Scoring_Config'!$A:$A,'Scoring_Config'!$D:$D,"Yes")="Yes",_xlfn.XLOOKUP("Src_CIDR_17_22",'Scoring_Config'!$A:$A,'Scoring_Config'!$C:$C,5),0),"False,0")</f>
        <v>0</v>
      </c>
      <c r="AB20" cm="1">
        <f t="array" ref="AB20">IF(FALSE,"True," &amp; IF(_xlfn.XLOOKUP("Dst_IsAny",'Scoring_Config'!$A:$A,'Scoring_Config'!$D:$D,"Yes")="Yes",_xlfn.XLOOKUP("Dst_IsAny",'Scoring_Config'!$A:$A,'Scoring_Config'!$C:$C,10),0),"False,0")</f>
        <v>0</v>
      </c>
      <c r="AC20" cm="1">
        <f t="array" ref="AC20">IF(FALSE,"True," &amp; IF(_xlfn.XLOOKUP("Dst_CIDR_Le_16",'Scoring_Config'!$A:$A,'Scoring_Config'!$D:$D,"Yes")="Yes",_xlfn.XLOOKUP("Dst_CIDR_Le_16",'Scoring_Config'!$A:$A,'Scoring_Config'!$C:$C,10),0),"False,0")</f>
        <v>0</v>
      </c>
      <c r="AD20" cm="1">
        <f t="array" ref="AD20">IF(FALSE,"True," &amp; IF(_xlfn.XLOOKUP("Dst_CIDR_17_22",'Scoring_Config'!$A:$A,'Scoring_Config'!$D:$D,"Yes")="Yes",_xlfn.XLOOKUP("Dst_CIDR_17_22",'Scoring_Config'!$A:$A,'Scoring_Config'!$C:$C,5),0),"False,0")</f>
        <v>0</v>
      </c>
      <c r="AE20" cm="1">
        <f t="array" ref="AE20">IF(FALSE,"True," &amp; IF(_xlfn.XLOOKUP("SrcZone_IsAny",'Scoring_Config'!$A:$A,'Scoring_Config'!$D:$D,"Yes")="Yes",_xlfn.XLOOKUP("SrcZone_IsAny",'Scoring_Config'!$A:$A,'Scoring_Config'!$C:$C,10),0),"False,0")</f>
        <v>0</v>
      </c>
      <c r="AF20" cm="1">
        <f t="array" ref="AF20">IF(FALSE,"True," &amp; IF(_xlfn.XLOOKUP("DstZone_IsAny",'Scoring_Config'!$A:$A,'Scoring_Config'!$D:$D,"Yes")="Yes",_xlfn.XLOOKUP("DstZone_IsAny",'Scoring_Config'!$A:$A,'Scoring_Config'!$C:$C,10),0),"False,0")</f>
        <v>0</v>
      </c>
      <c r="AG20" cm="1">
        <f t="array" ref="AG2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0" cm="1">
        <f t="array" ref="AH20">IF(FALSE,"True," &amp; IF(_xlfn.XLOOKUP("App_Any_OR_RangeGt1000",'Scoring_Config'!$A:$A,'Scoring_Config'!$D:$D,"Yes")="Yes",_xlfn.XLOOKUP("App_Any_OR_RangeGt1000",'Scoring_Config'!$A:$A,'Scoring_Config'!$C:$C,10),0),"False,0")</f>
        <v>0</v>
      </c>
      <c r="AI20" cm="1">
        <f t="array" ref="AI20">IF(FALSE,"True," &amp; IF(_xlfn.XLOOKUP("Service_Insecure_Match",'Scoring_Config'!$A:$A,'Scoring_Config'!$D:$D,"Yes")="Yes",_xlfn.XLOOKUP("Service_Insecure_Match",'Scoring_Config'!$A:$A,'Scoring_Config'!$C:$C,5),0),"False,0")</f>
        <v>0</v>
      </c>
      <c r="AJ20" cm="1">
        <f t="array" ref="AJ20">IF(FALSE,"True," &amp; IF(_xlfn.XLOOKUP("Risky_Inbound",'Scoring_Config'!$A:$A,'Scoring_Config'!$D:$D,"Yes")="Yes",_xlfn.XLOOKUP("Risky_Inbound",'Scoring_Config'!$A:$A,'Scoring_Config'!$C:$C,50),0),"False,0")</f>
        <v>0</v>
      </c>
      <c r="AK20" cm="1">
        <f t="array" ref="AK20">IF(FALSE,"True," &amp; IF(_xlfn.XLOOKUP("Risky_Outbound",'Scoring_Config'!$A:$A,'Scoring_Config'!$D:$D,"Yes")="Yes",_xlfn.XLOOKUP("Risky_Outbound",'Scoring_Config'!$A:$A,'Scoring_Config'!$C:$C,25),0),"False,0")</f>
        <v>0</v>
      </c>
      <c r="AL20" t="s">
        <v>6699</v>
      </c>
      <c r="AM20" cm="1">
        <f t="array" ref="AM2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0" t="s">
        <v>6697</v>
      </c>
      <c r="AO20" t="s">
        <v>6697</v>
      </c>
      <c r="AP20" t="s">
        <v>6697</v>
      </c>
      <c r="AQ20" cm="1">
        <f t="array" ref="AQ20">IF(FALSE,"True," &amp; IF(_xlfn.XLOOKUP("Service_IsAny",'Scoring_Config'!$A:$A,'Scoring_Config'!$D:$D,"Yes")="Yes",_xlfn.XLOOKUP("Service_IsAny",'Scoring_Config'!$A:$A,'Scoring_Config'!$C:$C,0),0),"False,0")</f>
        <v>0</v>
      </c>
      <c r="AR20">
        <v>0</v>
      </c>
      <c r="AS20" cm="1">
        <f t="array" ref="AS20">IF(FALSE,"True," &amp; IF(_xlfn.XLOOKUP("Service_RangeGt1000",'Scoring_Config'!$A:$A,'Scoring_Config'!$D:$D,"Yes")="Yes",_xlfn.XLOOKUP("Service_RangeGt1000",'Scoring_Config'!$A:$A,'Scoring_Config'!$C:$C,0),0),"False,0")</f>
        <v>0</v>
      </c>
      <c r="AT20" cm="1">
        <f t="array" ref="AT20">IF(FALSE,"True," &amp; IF(_xlfn.XLOOKUP("App_IsAny",'Scoring_Config'!$A:$A,'Scoring_Config'!$D:$D,"Yes")="Yes",_xlfn.XLOOKUP("App_IsAny",'Scoring_Config'!$A:$A,'Scoring_Config'!$C:$C,0),0),"False,0")</f>
        <v>0</v>
      </c>
      <c r="AU20">
        <v>0</v>
      </c>
      <c r="AV20" cm="1">
        <f t="array" ref="AV20">IF(FALSE,"True," &amp; IF(_xlfn.XLOOKUP("App_RangeGt1000",'Scoring_Config'!$A:$A,'Scoring_Config'!$D:$D,"Yes")="Yes",_xlfn.XLOOKUP("App_RangeGt1000",'Scoring_Config'!$A:$A,'Scoring_Config'!$C:$C,0),0),"False,0")</f>
        <v>0</v>
      </c>
      <c r="AW20" cm="1">
        <f t="array" ref="AW20">IF(FALSE,"True," &amp; IF(_xlfn.XLOOKUP("Action_IsDenyOrDrop",'Scoring_Config'!$A:$A,'Scoring_Config'!$D:$D,"Yes")="Yes",_xlfn.XLOOKUP("Action_IsDenyOrDrop",'Scoring_Config'!$A:$A,'Scoring_Config'!$C:$C,0),0),"False,0")</f>
        <v>0</v>
      </c>
      <c r="AX20" cm="1">
        <f t="array" ref="AX20">IF(LEFT(AW20,4)="True",0,(IF(LEFT(Y20,4)="True",IF(_xlfn.XLOOKUP("Src_IsAny",'Scoring_Config'!$A:$A,'Scoring_Config'!$D:$D,"Yes")="Yes",_xlfn.XLOOKUP("Src_IsAny",'Scoring_Config'!$A:$A,'Scoring_Config'!$C:$C,10),0),0)+IF(LEFT(Z20,4)="True",IF(_xlfn.XLOOKUP("Src_CIDR_Le_16",'Scoring_Config'!$A:$A,'Scoring_Config'!$D:$D,"Yes")="Yes",_xlfn.XLOOKUP("Src_CIDR_Le_16",'Scoring_Config'!$A:$A,'Scoring_Config'!$C:$C,10),0),0)+IF(LEFT(AA20,4)="True",IF(_xlfn.XLOOKUP("Src_CIDR_17_22",'Scoring_Config'!$A:$A,'Scoring_Config'!$D:$D,"Yes")="Yes",_xlfn.XLOOKUP("Src_CIDR_17_22",'Scoring_Config'!$A:$A,'Scoring_Config'!$C:$C,5),0),0)+IF(LEFT(AB20,4)="True",IF(_xlfn.XLOOKUP("Dst_IsAny",'Scoring_Config'!$A:$A,'Scoring_Config'!$D:$D,"Yes")="Yes",_xlfn.XLOOKUP("Dst_IsAny",'Scoring_Config'!$A:$A,'Scoring_Config'!$C:$C,10),0),0)+IF(LEFT(AC20,4)="True",IF(_xlfn.XLOOKUP("Dst_CIDR_Le_16",'Scoring_Config'!$A:$A,'Scoring_Config'!$D:$D,"Yes")="Yes",_xlfn.XLOOKUP("Dst_CIDR_Le_16",'Scoring_Config'!$A:$A,'Scoring_Config'!$C:$C,10),0),0)+IF(LEFT(AD20,4)="True",IF(_xlfn.XLOOKUP("Dst_CIDR_17_22",'Scoring_Config'!$A:$A,'Scoring_Config'!$D:$D,"Yes")="Yes",_xlfn.XLOOKUP("Dst_CIDR_17_22",'Scoring_Config'!$A:$A,'Scoring_Config'!$C:$C,5),0),0)+IF(LEFT(AE20,4)="True",IF(_xlfn.XLOOKUP("SrcZone_IsAny",'Scoring_Config'!$A:$A,'Scoring_Config'!$D:$D,"Yes")="Yes",_xlfn.XLOOKUP("SrcZone_IsAny",'Scoring_Config'!$A:$A,'Scoring_Config'!$C:$C,10),0),0)+IF(LEFT(AF20,4)="True",IF(_xlfn.XLOOKUP("DstZone_IsAny",'Scoring_Config'!$A:$A,'Scoring_Config'!$D:$D,"Yes")="Yes",_xlfn.XLOOKUP("DstZone_IsAny",'Scoring_Config'!$A:$A,'Scoring_Config'!$C:$C,10),0),0)+IF(LEFT(AG20,4)="True",IF(_xlfn.XLOOKUP("Service_Any_OR_RangeGt1000",'Scoring_Config'!$A:$A,'Scoring_Config'!$D:$D,"Yes")="Yes",_xlfn.XLOOKUP("Service_Any_OR_RangeGt1000",'Scoring_Config'!$A:$A,'Scoring_Config'!$C:$C,10),0),0)+IF(LEFT(AH20,4)="True",IF(_xlfn.XLOOKUP("App_Any_OR_RangeGt1000",'Scoring_Config'!$A:$A,'Scoring_Config'!$D:$D,"Yes")="Yes",_xlfn.XLOOKUP("App_Any_OR_RangeGt1000",'Scoring_Config'!$A:$A,'Scoring_Config'!$C:$C,10),0),0)+IF(LEFT(AI20,4)="True",IF(_xlfn.XLOOKUP("Service_Insecure_Match",'Scoring_Config'!$A:$A,'Scoring_Config'!$D:$D,"Yes")="Yes",_xlfn.XLOOKUP("Service_Insecure_Match",'Scoring_Config'!$A:$A,'Scoring_Config'!$C:$C,5),0),0)+IF(LEFT(AJ20,4)="True",IF(_xlfn.XLOOKUP("Risky_Inbound",'Scoring_Config'!$A:$A,'Scoring_Config'!$D:$D,"Yes")="Yes",_xlfn.XLOOKUP("Risky_Inbound",'Scoring_Config'!$A:$A,'Scoring_Config'!$C:$C,50),0),0)+IF(LEFT(AK20,4)="True",IF(_xlfn.XLOOKUP("Risky_Outbound",'Scoring_Config'!$A:$A,'Scoring_Config'!$D:$D,"Yes")="Yes",_xlfn.XLOOKUP("Risky_Outbound",'Scoring_Config'!$A:$A,'Scoring_Config'!$C:$C,25),0),0)+IF(LEFT(AZ20,4)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20,FIND(",",AL20)+1,100)),0)+IF(LEFT(AM20,4)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20,FIND(",",AN20)+1,100)),0)+IF(_xlfn.XLOOKUP("Profile_Scoring",'Scoring_Config'!$A:$A,'Scoring_Config'!$D:$D,"Yes")="Yes",VALUE(MID(AO20,FIND(",",AO20)+1,100)),0)+IF(_xlfn.XLOOKUP("Options_Scoring",'Scoring_Config'!$A:$A,'Scoring_Config'!$D:$D,"Yes")="Yes",VALUE(MID(AP20,FIND(",",AP20)+1,100)),0)))</f>
        <v>0</v>
      </c>
      <c r="AZ20" cm="1">
        <f t="array" ref="AZ20">IF(FALSE,"True," &amp; IF(_xlfn.XLOOKUP("Migrate_Insecure",'Scoring_Config'!$A:$A,'Scoring_Config'!$D:$D,"Yes")="Yes",_xlfn.XLOOKUP("Migrate_Insecure",'Scoring_Config'!$A:$A,'Scoring_Config'!$C:$C,10),0),"False,0")</f>
        <v>0</v>
      </c>
    </row>
    <row r="21" spans="1:52">
      <c r="A21" t="s">
        <v>1979</v>
      </c>
      <c r="B21" t="s">
        <v>1999</v>
      </c>
      <c r="C21" t="s">
        <v>3542</v>
      </c>
      <c r="D21" t="s">
        <v>3546</v>
      </c>
      <c r="E21" t="s">
        <v>3562</v>
      </c>
      <c r="F21" t="s">
        <v>3574</v>
      </c>
      <c r="G21" t="s">
        <v>98</v>
      </c>
      <c r="H21" t="s">
        <v>193</v>
      </c>
      <c r="I21" t="s">
        <v>3565</v>
      </c>
      <c r="J21" t="s">
        <v>826</v>
      </c>
      <c r="K21" t="s">
        <v>1671</v>
      </c>
      <c r="L21" t="s">
        <v>1325</v>
      </c>
      <c r="M21" t="s">
        <v>1973</v>
      </c>
      <c r="N21" t="s">
        <v>4315</v>
      </c>
      <c r="O21" t="s">
        <v>4319</v>
      </c>
      <c r="P21" t="s">
        <v>4324</v>
      </c>
      <c r="Q21" t="s">
        <v>4333</v>
      </c>
      <c r="R21" t="s">
        <v>5439</v>
      </c>
      <c r="S21" t="s">
        <v>4324</v>
      </c>
      <c r="T21" t="s">
        <v>5575</v>
      </c>
      <c r="U21" t="s">
        <v>5962</v>
      </c>
      <c r="Y21" cm="1">
        <f t="array" ref="Y21">IF(FALSE,"True," &amp; IF(_xlfn.XLOOKUP("Src_IsAny",'Scoring_Config'!$A:$A,'Scoring_Config'!$D:$D,"Yes")="Yes",_xlfn.XLOOKUP("Src_IsAny",'Scoring_Config'!$A:$A,'Scoring_Config'!$C:$C,10),0),"False,0")</f>
        <v>0</v>
      </c>
      <c r="Z21" cm="1">
        <f t="array" ref="Z21">IF(FALSE,"True," &amp; IF(_xlfn.XLOOKUP("Src_CIDR_Le_16",'Scoring_Config'!$A:$A,'Scoring_Config'!$D:$D,"Yes")="Yes",_xlfn.XLOOKUP("Src_CIDR_Le_16",'Scoring_Config'!$A:$A,'Scoring_Config'!$C:$C,10),0),"False,0")</f>
        <v>0</v>
      </c>
      <c r="AA21" cm="1">
        <f t="array" ref="AA21">IF(FALSE,"True," &amp; IF(_xlfn.XLOOKUP("Src_CIDR_17_22",'Scoring_Config'!$A:$A,'Scoring_Config'!$D:$D,"Yes")="Yes",_xlfn.XLOOKUP("Src_CIDR_17_22",'Scoring_Config'!$A:$A,'Scoring_Config'!$C:$C,5),0),"False,0")</f>
        <v>0</v>
      </c>
      <c r="AB21" cm="1">
        <f t="array" ref="AB21">IF(FALSE,"True," &amp; IF(_xlfn.XLOOKUP("Dst_IsAny",'Scoring_Config'!$A:$A,'Scoring_Config'!$D:$D,"Yes")="Yes",_xlfn.XLOOKUP("Dst_IsAny",'Scoring_Config'!$A:$A,'Scoring_Config'!$C:$C,10),0),"False,0")</f>
        <v>0</v>
      </c>
      <c r="AC21" cm="1">
        <f t="array" ref="AC21">IF(FALSE,"True," &amp; IF(_xlfn.XLOOKUP("Dst_CIDR_Le_16",'Scoring_Config'!$A:$A,'Scoring_Config'!$D:$D,"Yes")="Yes",_xlfn.XLOOKUP("Dst_CIDR_Le_16",'Scoring_Config'!$A:$A,'Scoring_Config'!$C:$C,10),0),"False,0")</f>
        <v>0</v>
      </c>
      <c r="AD21" cm="1">
        <f t="array" ref="AD21">IF(FALSE,"True," &amp; IF(_xlfn.XLOOKUP("Dst_CIDR_17_22",'Scoring_Config'!$A:$A,'Scoring_Config'!$D:$D,"Yes")="Yes",_xlfn.XLOOKUP("Dst_CIDR_17_22",'Scoring_Config'!$A:$A,'Scoring_Config'!$C:$C,5),0),"False,0")</f>
        <v>0</v>
      </c>
      <c r="AE21" cm="1">
        <f t="array" ref="AE21">IF(FALSE,"True," &amp; IF(_xlfn.XLOOKUP("SrcZone_IsAny",'Scoring_Config'!$A:$A,'Scoring_Config'!$D:$D,"Yes")="Yes",_xlfn.XLOOKUP("SrcZone_IsAny",'Scoring_Config'!$A:$A,'Scoring_Config'!$C:$C,10),0),"False,0")</f>
        <v>0</v>
      </c>
      <c r="AF21" cm="1">
        <f t="array" ref="AF21">IF(FALSE,"True," &amp; IF(_xlfn.XLOOKUP("DstZone_IsAny",'Scoring_Config'!$A:$A,'Scoring_Config'!$D:$D,"Yes")="Yes",_xlfn.XLOOKUP("DstZone_IsAny",'Scoring_Config'!$A:$A,'Scoring_Config'!$C:$C,10),0),"False,0")</f>
        <v>0</v>
      </c>
      <c r="AG21" cm="1">
        <f t="array" ref="AG2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1" cm="1">
        <f t="array" ref="AH21">IF(FALSE,"True," &amp; IF(_xlfn.XLOOKUP("App_Any_OR_RangeGt1000",'Scoring_Config'!$A:$A,'Scoring_Config'!$D:$D,"Yes")="Yes",_xlfn.XLOOKUP("App_Any_OR_RangeGt1000",'Scoring_Config'!$A:$A,'Scoring_Config'!$C:$C,10),0),"False,0")</f>
        <v>0</v>
      </c>
      <c r="AI21" cm="1">
        <f t="array" ref="AI21">IF(FALSE,"True," &amp; IF(_xlfn.XLOOKUP("Service_Insecure_Match",'Scoring_Config'!$A:$A,'Scoring_Config'!$D:$D,"Yes")="Yes",_xlfn.XLOOKUP("Service_Insecure_Match",'Scoring_Config'!$A:$A,'Scoring_Config'!$C:$C,5),0),"False,0")</f>
        <v>0</v>
      </c>
      <c r="AJ21" cm="1">
        <f t="array" ref="AJ21">IF(FALSE,"True," &amp; IF(_xlfn.XLOOKUP("Risky_Inbound",'Scoring_Config'!$A:$A,'Scoring_Config'!$D:$D,"Yes")="Yes",_xlfn.XLOOKUP("Risky_Inbound",'Scoring_Config'!$A:$A,'Scoring_Config'!$C:$C,50),0),"False,0")</f>
        <v>0</v>
      </c>
      <c r="AK21" cm="1">
        <f t="array" ref="AK21">IF(FALSE,"True," &amp; IF(_xlfn.XLOOKUP("Risky_Outbound",'Scoring_Config'!$A:$A,'Scoring_Config'!$D:$D,"Yes")="Yes",_xlfn.XLOOKUP("Risky_Outbound",'Scoring_Config'!$A:$A,'Scoring_Config'!$C:$C,25),0),"False,0")</f>
        <v>0</v>
      </c>
      <c r="AL21" t="s">
        <v>6699</v>
      </c>
      <c r="AM21" cm="1">
        <f t="array" ref="AM2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1" t="s">
        <v>6697</v>
      </c>
      <c r="AO21" t="s">
        <v>6697</v>
      </c>
      <c r="AP21" t="s">
        <v>6697</v>
      </c>
      <c r="AQ21" cm="1">
        <f t="array" ref="AQ21">IF(FALSE,"True," &amp; IF(_xlfn.XLOOKUP("Service_IsAny",'Scoring_Config'!$A:$A,'Scoring_Config'!$D:$D,"Yes")="Yes",_xlfn.XLOOKUP("Service_IsAny",'Scoring_Config'!$A:$A,'Scoring_Config'!$C:$C,0),0),"False,0")</f>
        <v>0</v>
      </c>
      <c r="AR21">
        <v>0</v>
      </c>
      <c r="AS21" cm="1">
        <f t="array" ref="AS21">IF(FALSE,"True," &amp; IF(_xlfn.XLOOKUP("Service_RangeGt1000",'Scoring_Config'!$A:$A,'Scoring_Config'!$D:$D,"Yes")="Yes",_xlfn.XLOOKUP("Service_RangeGt1000",'Scoring_Config'!$A:$A,'Scoring_Config'!$C:$C,0),0),"False,0")</f>
        <v>0</v>
      </c>
      <c r="AT21" cm="1">
        <f t="array" ref="AT21">IF(FALSE,"True," &amp; IF(_xlfn.XLOOKUP("App_IsAny",'Scoring_Config'!$A:$A,'Scoring_Config'!$D:$D,"Yes")="Yes",_xlfn.XLOOKUP("App_IsAny",'Scoring_Config'!$A:$A,'Scoring_Config'!$C:$C,0),0),"False,0")</f>
        <v>0</v>
      </c>
      <c r="AU21">
        <v>0</v>
      </c>
      <c r="AV21" cm="1">
        <f t="array" ref="AV21">IF(FALSE,"True," &amp; IF(_xlfn.XLOOKUP("App_RangeGt1000",'Scoring_Config'!$A:$A,'Scoring_Config'!$D:$D,"Yes")="Yes",_xlfn.XLOOKUP("App_RangeGt1000",'Scoring_Config'!$A:$A,'Scoring_Config'!$C:$C,0),0),"False,0")</f>
        <v>0</v>
      </c>
      <c r="AW21" cm="1">
        <f t="array" ref="AW21">IF(FALSE,"True," &amp; IF(_xlfn.XLOOKUP("Action_IsDenyOrDrop",'Scoring_Config'!$A:$A,'Scoring_Config'!$D:$D,"Yes")="Yes",_xlfn.XLOOKUP("Action_IsDenyOrDrop",'Scoring_Config'!$A:$A,'Scoring_Config'!$C:$C,0),0),"False,0")</f>
        <v>0</v>
      </c>
      <c r="AX21" cm="1">
        <f t="array" ref="AX21">IF(LEFT(AW21,4)="True",0,(IF(LEFT(Y21,4)="True",IF(_xlfn.XLOOKUP("Src_IsAny",'Scoring_Config'!$A:$A,'Scoring_Config'!$D:$D,"Yes")="Yes",_xlfn.XLOOKUP("Src_IsAny",'Scoring_Config'!$A:$A,'Scoring_Config'!$C:$C,10),0),0)+IF(LEFT(Z21,4)="True",IF(_xlfn.XLOOKUP("Src_CIDR_Le_16",'Scoring_Config'!$A:$A,'Scoring_Config'!$D:$D,"Yes")="Yes",_xlfn.XLOOKUP("Src_CIDR_Le_16",'Scoring_Config'!$A:$A,'Scoring_Config'!$C:$C,10),0),0)+IF(LEFT(AA21,4)="True",IF(_xlfn.XLOOKUP("Src_CIDR_17_22",'Scoring_Config'!$A:$A,'Scoring_Config'!$D:$D,"Yes")="Yes",_xlfn.XLOOKUP("Src_CIDR_17_22",'Scoring_Config'!$A:$A,'Scoring_Config'!$C:$C,5),0),0)+IF(LEFT(AB21,4)="True",IF(_xlfn.XLOOKUP("Dst_IsAny",'Scoring_Config'!$A:$A,'Scoring_Config'!$D:$D,"Yes")="Yes",_xlfn.XLOOKUP("Dst_IsAny",'Scoring_Config'!$A:$A,'Scoring_Config'!$C:$C,10),0),0)+IF(LEFT(AC21,4)="True",IF(_xlfn.XLOOKUP("Dst_CIDR_Le_16",'Scoring_Config'!$A:$A,'Scoring_Config'!$D:$D,"Yes")="Yes",_xlfn.XLOOKUP("Dst_CIDR_Le_16",'Scoring_Config'!$A:$A,'Scoring_Config'!$C:$C,10),0),0)+IF(LEFT(AD21,4)="True",IF(_xlfn.XLOOKUP("Dst_CIDR_17_22",'Scoring_Config'!$A:$A,'Scoring_Config'!$D:$D,"Yes")="Yes",_xlfn.XLOOKUP("Dst_CIDR_17_22",'Scoring_Config'!$A:$A,'Scoring_Config'!$C:$C,5),0),0)+IF(LEFT(AE21,4)="True",IF(_xlfn.XLOOKUP("SrcZone_IsAny",'Scoring_Config'!$A:$A,'Scoring_Config'!$D:$D,"Yes")="Yes",_xlfn.XLOOKUP("SrcZone_IsAny",'Scoring_Config'!$A:$A,'Scoring_Config'!$C:$C,10),0),0)+IF(LEFT(AF21,4)="True",IF(_xlfn.XLOOKUP("DstZone_IsAny",'Scoring_Config'!$A:$A,'Scoring_Config'!$D:$D,"Yes")="Yes",_xlfn.XLOOKUP("DstZone_IsAny",'Scoring_Config'!$A:$A,'Scoring_Config'!$C:$C,10),0),0)+IF(LEFT(AG21,4)="True",IF(_xlfn.XLOOKUP("Service_Any_OR_RangeGt1000",'Scoring_Config'!$A:$A,'Scoring_Config'!$D:$D,"Yes")="Yes",_xlfn.XLOOKUP("Service_Any_OR_RangeGt1000",'Scoring_Config'!$A:$A,'Scoring_Config'!$C:$C,10),0),0)+IF(LEFT(AH21,4)="True",IF(_xlfn.XLOOKUP("App_Any_OR_RangeGt1000",'Scoring_Config'!$A:$A,'Scoring_Config'!$D:$D,"Yes")="Yes",_xlfn.XLOOKUP("App_Any_OR_RangeGt1000",'Scoring_Config'!$A:$A,'Scoring_Config'!$C:$C,10),0),0)+IF(LEFT(AI21,4)="True",IF(_xlfn.XLOOKUP("Service_Insecure_Match",'Scoring_Config'!$A:$A,'Scoring_Config'!$D:$D,"Yes")="Yes",_xlfn.XLOOKUP("Service_Insecure_Match",'Scoring_Config'!$A:$A,'Scoring_Config'!$C:$C,5),0),0)+IF(LEFT(AJ21,4)="True",IF(_xlfn.XLOOKUP("Risky_Inbound",'Scoring_Config'!$A:$A,'Scoring_Config'!$D:$D,"Yes")="Yes",_xlfn.XLOOKUP("Risky_Inbound",'Scoring_Config'!$A:$A,'Scoring_Config'!$C:$C,50),0),0)+IF(LEFT(AK21,4)="True",IF(_xlfn.XLOOKUP("Risky_Outbound",'Scoring_Config'!$A:$A,'Scoring_Config'!$D:$D,"Yes")="Yes",_xlfn.XLOOKUP("Risky_Outbound",'Scoring_Config'!$A:$A,'Scoring_Config'!$C:$C,25),0),0)+IF(LEFT(AZ21,4)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21,FIND(",",AL21)+1,100)),0)+IF(LEFT(AM21,4)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21,FIND(",",AN21)+1,100)),0)+IF(_xlfn.XLOOKUP("Profile_Scoring",'Scoring_Config'!$A:$A,'Scoring_Config'!$D:$D,"Yes")="Yes",VALUE(MID(AO21,FIND(",",AO21)+1,100)),0)+IF(_xlfn.XLOOKUP("Options_Scoring",'Scoring_Config'!$A:$A,'Scoring_Config'!$D:$D,"Yes")="Yes",VALUE(MID(AP21,FIND(",",AP21)+1,100)),0)))</f>
        <v>0</v>
      </c>
      <c r="AZ21" cm="1">
        <f t="array" ref="AZ21">IF(FALSE,"True," &amp; IF(_xlfn.XLOOKUP("Migrate_Insecure",'Scoring_Config'!$A:$A,'Scoring_Config'!$D:$D,"Yes")="Yes",_xlfn.XLOOKUP("Migrate_Insecure",'Scoring_Config'!$A:$A,'Scoring_Config'!$C:$C,10),0),"False,0")</f>
        <v>0</v>
      </c>
    </row>
    <row r="22" spans="1:52">
      <c r="A22" t="s">
        <v>1979</v>
      </c>
      <c r="B22" t="s">
        <v>2000</v>
      </c>
      <c r="C22" t="s">
        <v>3542</v>
      </c>
      <c r="D22" t="s">
        <v>3545</v>
      </c>
      <c r="E22" t="s">
        <v>3563</v>
      </c>
      <c r="F22" t="s">
        <v>3575</v>
      </c>
      <c r="G22" t="s">
        <v>99</v>
      </c>
      <c r="H22" t="s">
        <v>174</v>
      </c>
      <c r="I22" t="s">
        <v>3911</v>
      </c>
      <c r="J22" t="s">
        <v>827</v>
      </c>
      <c r="K22" t="s">
        <v>1662</v>
      </c>
      <c r="L22" t="s">
        <v>1327</v>
      </c>
      <c r="M22" t="s">
        <v>1974</v>
      </c>
      <c r="N22" t="s">
        <v>4315</v>
      </c>
      <c r="O22" t="s">
        <v>4319</v>
      </c>
      <c r="P22" t="s">
        <v>4321</v>
      </c>
      <c r="Q22" t="s">
        <v>4334</v>
      </c>
      <c r="R22" t="s">
        <v>5440</v>
      </c>
      <c r="S22" t="s">
        <v>5440</v>
      </c>
      <c r="T22" t="s">
        <v>5570</v>
      </c>
      <c r="U22" t="s">
        <v>5955</v>
      </c>
      <c r="Y22" cm="1">
        <f t="array" ref="Y22">IF(FALSE,"True," &amp; IF(_xlfn.XLOOKUP("Src_IsAny",'Scoring_Config'!$A:$A,'Scoring_Config'!$D:$D,"Yes")="Yes",_xlfn.XLOOKUP("Src_IsAny",'Scoring_Config'!$A:$A,'Scoring_Config'!$C:$C,10),0),"False,0")</f>
        <v>0</v>
      </c>
      <c r="Z22" cm="1">
        <f t="array" ref="Z22">IF(TRUE,"True," &amp; IF(_xlfn.XLOOKUP("Src_CIDR_Le_16",'Scoring_Config'!$A:$A,'Scoring_Config'!$D:$D,"Yes")="Yes",_xlfn.XLOOKUP("Src_CIDR_Le_16",'Scoring_Config'!$A:$A,'Scoring_Config'!$C:$C,10),0),"False,0")</f>
        <v>0</v>
      </c>
      <c r="AA22" cm="1">
        <f t="array" ref="AA22">IF(FALSE,"True," &amp; IF(_xlfn.XLOOKUP("Src_CIDR_17_22",'Scoring_Config'!$A:$A,'Scoring_Config'!$D:$D,"Yes")="Yes",_xlfn.XLOOKUP("Src_CIDR_17_22",'Scoring_Config'!$A:$A,'Scoring_Config'!$C:$C,5),0),"False,0")</f>
        <v>0</v>
      </c>
      <c r="AB22" cm="1">
        <f t="array" ref="AB22">IF(FALSE,"True," &amp; IF(_xlfn.XLOOKUP("Dst_IsAny",'Scoring_Config'!$A:$A,'Scoring_Config'!$D:$D,"Yes")="Yes",_xlfn.XLOOKUP("Dst_IsAny",'Scoring_Config'!$A:$A,'Scoring_Config'!$C:$C,10),0),"False,0")</f>
        <v>0</v>
      </c>
      <c r="AC22" cm="1">
        <f t="array" ref="AC22">IF(FALSE,"True," &amp; IF(_xlfn.XLOOKUP("Dst_CIDR_Le_16",'Scoring_Config'!$A:$A,'Scoring_Config'!$D:$D,"Yes")="Yes",_xlfn.XLOOKUP("Dst_CIDR_Le_16",'Scoring_Config'!$A:$A,'Scoring_Config'!$C:$C,10),0),"False,0")</f>
        <v>0</v>
      </c>
      <c r="AD22" cm="1">
        <f t="array" ref="AD22">IF(FALSE,"True," &amp; IF(_xlfn.XLOOKUP("Dst_CIDR_17_22",'Scoring_Config'!$A:$A,'Scoring_Config'!$D:$D,"Yes")="Yes",_xlfn.XLOOKUP("Dst_CIDR_17_22",'Scoring_Config'!$A:$A,'Scoring_Config'!$C:$C,5),0),"False,0")</f>
        <v>0</v>
      </c>
      <c r="AE22" cm="1">
        <f t="array" ref="AE22">IF(FALSE,"True," &amp; IF(_xlfn.XLOOKUP("SrcZone_IsAny",'Scoring_Config'!$A:$A,'Scoring_Config'!$D:$D,"Yes")="Yes",_xlfn.XLOOKUP("SrcZone_IsAny",'Scoring_Config'!$A:$A,'Scoring_Config'!$C:$C,10),0),"False,0")</f>
        <v>0</v>
      </c>
      <c r="AF22" cm="1">
        <f t="array" ref="AF22">IF(FALSE,"True," &amp; IF(_xlfn.XLOOKUP("DstZone_IsAny",'Scoring_Config'!$A:$A,'Scoring_Config'!$D:$D,"Yes")="Yes",_xlfn.XLOOKUP("DstZone_IsAny",'Scoring_Config'!$A:$A,'Scoring_Config'!$C:$C,10),0),"False,0")</f>
        <v>0</v>
      </c>
      <c r="AG22" cm="1">
        <f t="array" ref="AG2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2" cm="1">
        <f t="array" ref="AH22">IF(FALSE,"True," &amp; IF(_xlfn.XLOOKUP("App_Any_OR_RangeGt1000",'Scoring_Config'!$A:$A,'Scoring_Config'!$D:$D,"Yes")="Yes",_xlfn.XLOOKUP("App_Any_OR_RangeGt1000",'Scoring_Config'!$A:$A,'Scoring_Config'!$C:$C,10),0),"False,0")</f>
        <v>0</v>
      </c>
      <c r="AI22" cm="1">
        <f t="array" ref="AI22">IF(FALSE,"True," &amp; IF(_xlfn.XLOOKUP("Service_Insecure_Match",'Scoring_Config'!$A:$A,'Scoring_Config'!$D:$D,"Yes")="Yes",_xlfn.XLOOKUP("Service_Insecure_Match",'Scoring_Config'!$A:$A,'Scoring_Config'!$C:$C,5),0),"False,0")</f>
        <v>0</v>
      </c>
      <c r="AJ22" cm="1">
        <f t="array" ref="AJ22">IF(FALSE,"True," &amp; IF(_xlfn.XLOOKUP("Risky_Inbound",'Scoring_Config'!$A:$A,'Scoring_Config'!$D:$D,"Yes")="Yes",_xlfn.XLOOKUP("Risky_Inbound",'Scoring_Config'!$A:$A,'Scoring_Config'!$C:$C,50),0),"False,0")</f>
        <v>0</v>
      </c>
      <c r="AK22" cm="1">
        <f t="array" ref="AK22">IF(FALSE,"True," &amp; IF(_xlfn.XLOOKUP("Risky_Outbound",'Scoring_Config'!$A:$A,'Scoring_Config'!$D:$D,"Yes")="Yes",_xlfn.XLOOKUP("Risky_Outbound",'Scoring_Config'!$A:$A,'Scoring_Config'!$C:$C,25),0),"False,0")</f>
        <v>0</v>
      </c>
      <c r="AL22" t="s">
        <v>6700</v>
      </c>
      <c r="AM22" cm="1">
        <f t="array" ref="AM2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2" t="s">
        <v>6697</v>
      </c>
      <c r="AO22" t="s">
        <v>6697</v>
      </c>
      <c r="AP22" t="s">
        <v>6697</v>
      </c>
      <c r="AQ22" cm="1">
        <f t="array" ref="AQ22">IF(FALSE,"True," &amp; IF(_xlfn.XLOOKUP("Service_IsAny",'Scoring_Config'!$A:$A,'Scoring_Config'!$D:$D,"Yes")="Yes",_xlfn.XLOOKUP("Service_IsAny",'Scoring_Config'!$A:$A,'Scoring_Config'!$C:$C,0),0),"False,0")</f>
        <v>0</v>
      </c>
      <c r="AR22">
        <v>0</v>
      </c>
      <c r="AS22" cm="1">
        <f t="array" ref="AS22">IF(FALSE,"True," &amp; IF(_xlfn.XLOOKUP("Service_RangeGt1000",'Scoring_Config'!$A:$A,'Scoring_Config'!$D:$D,"Yes")="Yes",_xlfn.XLOOKUP("Service_RangeGt1000",'Scoring_Config'!$A:$A,'Scoring_Config'!$C:$C,0),0),"False,0")</f>
        <v>0</v>
      </c>
      <c r="AT22" cm="1">
        <f t="array" ref="AT22">IF(FALSE,"True," &amp; IF(_xlfn.XLOOKUP("App_IsAny",'Scoring_Config'!$A:$A,'Scoring_Config'!$D:$D,"Yes")="Yes",_xlfn.XLOOKUP("App_IsAny",'Scoring_Config'!$A:$A,'Scoring_Config'!$C:$C,0),0),"False,0")</f>
        <v>0</v>
      </c>
      <c r="AU22">
        <v>2</v>
      </c>
      <c r="AV22" cm="1">
        <f t="array" ref="AV22">IF(FALSE,"True," &amp; IF(_xlfn.XLOOKUP("App_RangeGt1000",'Scoring_Config'!$A:$A,'Scoring_Config'!$D:$D,"Yes")="Yes",_xlfn.XLOOKUP("App_RangeGt1000",'Scoring_Config'!$A:$A,'Scoring_Config'!$C:$C,0),0),"False,0")</f>
        <v>0</v>
      </c>
      <c r="AW22" cm="1">
        <f t="array" ref="AW22">IF(FALSE,"True," &amp; IF(_xlfn.XLOOKUP("Action_IsDenyOrDrop",'Scoring_Config'!$A:$A,'Scoring_Config'!$D:$D,"Yes")="Yes",_xlfn.XLOOKUP("Action_IsDenyOrDrop",'Scoring_Config'!$A:$A,'Scoring_Config'!$C:$C,0),0),"False,0")</f>
        <v>0</v>
      </c>
      <c r="AX22" cm="1">
        <f t="array" ref="AX22">IF(LEFT(AW22,4)="True",0,(IF(LEFT(Y22,4)="True",IF(_xlfn.XLOOKUP("Src_IsAny",'Scoring_Config'!$A:$A,'Scoring_Config'!$D:$D,"Yes")="Yes",_xlfn.XLOOKUP("Src_IsAny",'Scoring_Config'!$A:$A,'Scoring_Config'!$C:$C,10),0),0)+IF(LEFT(Z22,4)="True",IF(_xlfn.XLOOKUP("Src_CIDR_Le_16",'Scoring_Config'!$A:$A,'Scoring_Config'!$D:$D,"Yes")="Yes",_xlfn.XLOOKUP("Src_CIDR_Le_16",'Scoring_Config'!$A:$A,'Scoring_Config'!$C:$C,10),0),0)+IF(LEFT(AA22,4)="True",IF(_xlfn.XLOOKUP("Src_CIDR_17_22",'Scoring_Config'!$A:$A,'Scoring_Config'!$D:$D,"Yes")="Yes",_xlfn.XLOOKUP("Src_CIDR_17_22",'Scoring_Config'!$A:$A,'Scoring_Config'!$C:$C,5),0),0)+IF(LEFT(AB22,4)="True",IF(_xlfn.XLOOKUP("Dst_IsAny",'Scoring_Config'!$A:$A,'Scoring_Config'!$D:$D,"Yes")="Yes",_xlfn.XLOOKUP("Dst_IsAny",'Scoring_Config'!$A:$A,'Scoring_Config'!$C:$C,10),0),0)+IF(LEFT(AC22,4)="True",IF(_xlfn.XLOOKUP("Dst_CIDR_Le_16",'Scoring_Config'!$A:$A,'Scoring_Config'!$D:$D,"Yes")="Yes",_xlfn.XLOOKUP("Dst_CIDR_Le_16",'Scoring_Config'!$A:$A,'Scoring_Config'!$C:$C,10),0),0)+IF(LEFT(AD22,4)="True",IF(_xlfn.XLOOKUP("Dst_CIDR_17_22",'Scoring_Config'!$A:$A,'Scoring_Config'!$D:$D,"Yes")="Yes",_xlfn.XLOOKUP("Dst_CIDR_17_22",'Scoring_Config'!$A:$A,'Scoring_Config'!$C:$C,5),0),0)+IF(LEFT(AE22,4)="True",IF(_xlfn.XLOOKUP("SrcZone_IsAny",'Scoring_Config'!$A:$A,'Scoring_Config'!$D:$D,"Yes")="Yes",_xlfn.XLOOKUP("SrcZone_IsAny",'Scoring_Config'!$A:$A,'Scoring_Config'!$C:$C,10),0),0)+IF(LEFT(AF22,4)="True",IF(_xlfn.XLOOKUP("DstZone_IsAny",'Scoring_Config'!$A:$A,'Scoring_Config'!$D:$D,"Yes")="Yes",_xlfn.XLOOKUP("DstZone_IsAny",'Scoring_Config'!$A:$A,'Scoring_Config'!$C:$C,10),0),0)+IF(LEFT(AG22,4)="True",IF(_xlfn.XLOOKUP("Service_Any_OR_RangeGt1000",'Scoring_Config'!$A:$A,'Scoring_Config'!$D:$D,"Yes")="Yes",_xlfn.XLOOKUP("Service_Any_OR_RangeGt1000",'Scoring_Config'!$A:$A,'Scoring_Config'!$C:$C,10),0),0)+IF(LEFT(AH22,4)="True",IF(_xlfn.XLOOKUP("App_Any_OR_RangeGt1000",'Scoring_Config'!$A:$A,'Scoring_Config'!$D:$D,"Yes")="Yes",_xlfn.XLOOKUP("App_Any_OR_RangeGt1000",'Scoring_Config'!$A:$A,'Scoring_Config'!$C:$C,10),0),0)+IF(LEFT(AI22,4)="True",IF(_xlfn.XLOOKUP("Service_Insecure_Match",'Scoring_Config'!$A:$A,'Scoring_Config'!$D:$D,"Yes")="Yes",_xlfn.XLOOKUP("Service_Insecure_Match",'Scoring_Config'!$A:$A,'Scoring_Config'!$C:$C,5),0),0)+IF(LEFT(AJ22,4)="True",IF(_xlfn.XLOOKUP("Risky_Inbound",'Scoring_Config'!$A:$A,'Scoring_Config'!$D:$D,"Yes")="Yes",_xlfn.XLOOKUP("Risky_Inbound",'Scoring_Config'!$A:$A,'Scoring_Config'!$C:$C,50),0),0)+IF(LEFT(AK22,4)="True",IF(_xlfn.XLOOKUP("Risky_Outbound",'Scoring_Config'!$A:$A,'Scoring_Config'!$D:$D,"Yes")="Yes",_xlfn.XLOOKUP("Risky_Outbound",'Scoring_Config'!$A:$A,'Scoring_Config'!$C:$C,25),0),0)+IF(LEFT(AZ22,4)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22,FIND(",",AL22)+1,100)),0)+IF(LEFT(AM22,4)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22,FIND(",",AN22)+1,100)),0)+IF(_xlfn.XLOOKUP("Profile_Scoring",'Scoring_Config'!$A:$A,'Scoring_Config'!$D:$D,"Yes")="Yes",VALUE(MID(AO22,FIND(",",AO22)+1,100)),0)+IF(_xlfn.XLOOKUP("Options_Scoring",'Scoring_Config'!$A:$A,'Scoring_Config'!$D:$D,"Yes")="Yes",VALUE(MID(AP22,FIND(",",AP22)+1,100)),0)))</f>
        <v>0</v>
      </c>
      <c r="AZ22" cm="1">
        <f t="array" ref="AZ22">IF(FALSE,"True," &amp; IF(_xlfn.XLOOKUP("Migrate_Insecure",'Scoring_Config'!$A:$A,'Scoring_Config'!$D:$D,"Yes")="Yes",_xlfn.XLOOKUP("Migrate_Insecure",'Scoring_Config'!$A:$A,'Scoring_Config'!$C:$C,10),0),"False,0")</f>
        <v>0</v>
      </c>
    </row>
    <row r="23" spans="1:52">
      <c r="A23" t="s">
        <v>1979</v>
      </c>
      <c r="B23" t="s">
        <v>2001</v>
      </c>
      <c r="C23" t="s">
        <v>3542</v>
      </c>
      <c r="D23" t="s">
        <v>3545</v>
      </c>
      <c r="E23" t="s">
        <v>3563</v>
      </c>
      <c r="F23" t="s">
        <v>3575</v>
      </c>
      <c r="G23" t="s">
        <v>99</v>
      </c>
      <c r="H23" t="s">
        <v>174</v>
      </c>
      <c r="I23" t="s">
        <v>4081</v>
      </c>
      <c r="J23" t="s">
        <v>828</v>
      </c>
      <c r="K23" t="s">
        <v>1672</v>
      </c>
      <c r="L23" t="s">
        <v>1328</v>
      </c>
      <c r="M23" t="s">
        <v>1974</v>
      </c>
      <c r="N23" t="s">
        <v>4315</v>
      </c>
      <c r="O23" t="s">
        <v>4319</v>
      </c>
      <c r="P23" t="s">
        <v>4321</v>
      </c>
      <c r="Q23" t="s">
        <v>4335</v>
      </c>
      <c r="R23" t="s">
        <v>5441</v>
      </c>
      <c r="S23" t="s">
        <v>5450</v>
      </c>
      <c r="T23" t="s">
        <v>5570</v>
      </c>
      <c r="U23" t="s">
        <v>5963</v>
      </c>
      <c r="Y23" cm="1">
        <f t="array" ref="Y23">IF(FALSE,"True," &amp; IF(_xlfn.XLOOKUP("Src_IsAny",'Scoring_Config'!$A:$A,'Scoring_Config'!$D:$D,"Yes")="Yes",_xlfn.XLOOKUP("Src_IsAny",'Scoring_Config'!$A:$A,'Scoring_Config'!$C:$C,10),0),"False,0")</f>
        <v>0</v>
      </c>
      <c r="Z23" cm="1">
        <f t="array" ref="Z23">IF(TRUE,"True," &amp; IF(_xlfn.XLOOKUP("Src_CIDR_Le_16",'Scoring_Config'!$A:$A,'Scoring_Config'!$D:$D,"Yes")="Yes",_xlfn.XLOOKUP("Src_CIDR_Le_16",'Scoring_Config'!$A:$A,'Scoring_Config'!$C:$C,10),0),"False,0")</f>
        <v>0</v>
      </c>
      <c r="AA23" cm="1">
        <f t="array" ref="AA23">IF(FALSE,"True," &amp; IF(_xlfn.XLOOKUP("Src_CIDR_17_22",'Scoring_Config'!$A:$A,'Scoring_Config'!$D:$D,"Yes")="Yes",_xlfn.XLOOKUP("Src_CIDR_17_22",'Scoring_Config'!$A:$A,'Scoring_Config'!$C:$C,5),0),"False,0")</f>
        <v>0</v>
      </c>
      <c r="AB23" cm="1">
        <f t="array" ref="AB23">IF(FALSE,"True," &amp; IF(_xlfn.XLOOKUP("Dst_IsAny",'Scoring_Config'!$A:$A,'Scoring_Config'!$D:$D,"Yes")="Yes",_xlfn.XLOOKUP("Dst_IsAny",'Scoring_Config'!$A:$A,'Scoring_Config'!$C:$C,10),0),"False,0")</f>
        <v>0</v>
      </c>
      <c r="AC23" cm="1">
        <f t="array" ref="AC23">IF(FALSE,"True," &amp; IF(_xlfn.XLOOKUP("Dst_CIDR_Le_16",'Scoring_Config'!$A:$A,'Scoring_Config'!$D:$D,"Yes")="Yes",_xlfn.XLOOKUP("Dst_CIDR_Le_16",'Scoring_Config'!$A:$A,'Scoring_Config'!$C:$C,10),0),"False,0")</f>
        <v>0</v>
      </c>
      <c r="AD23" cm="1">
        <f t="array" ref="AD23">IF(FALSE,"True," &amp; IF(_xlfn.XLOOKUP("Dst_CIDR_17_22",'Scoring_Config'!$A:$A,'Scoring_Config'!$D:$D,"Yes")="Yes",_xlfn.XLOOKUP("Dst_CIDR_17_22",'Scoring_Config'!$A:$A,'Scoring_Config'!$C:$C,5),0),"False,0")</f>
        <v>0</v>
      </c>
      <c r="AE23" cm="1">
        <f t="array" ref="AE23">IF(FALSE,"True," &amp; IF(_xlfn.XLOOKUP("SrcZone_IsAny",'Scoring_Config'!$A:$A,'Scoring_Config'!$D:$D,"Yes")="Yes",_xlfn.XLOOKUP("SrcZone_IsAny",'Scoring_Config'!$A:$A,'Scoring_Config'!$C:$C,10),0),"False,0")</f>
        <v>0</v>
      </c>
      <c r="AF23" cm="1">
        <f t="array" ref="AF23">IF(FALSE,"True," &amp; IF(_xlfn.XLOOKUP("DstZone_IsAny",'Scoring_Config'!$A:$A,'Scoring_Config'!$D:$D,"Yes")="Yes",_xlfn.XLOOKUP("DstZone_IsAny",'Scoring_Config'!$A:$A,'Scoring_Config'!$C:$C,10),0),"False,0")</f>
        <v>0</v>
      </c>
      <c r="AG23" cm="1">
        <f t="array" ref="AG2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3" cm="1">
        <f t="array" ref="AH23">IF(FALSE,"True," &amp; IF(_xlfn.XLOOKUP("App_Any_OR_RangeGt1000",'Scoring_Config'!$A:$A,'Scoring_Config'!$D:$D,"Yes")="Yes",_xlfn.XLOOKUP("App_Any_OR_RangeGt1000",'Scoring_Config'!$A:$A,'Scoring_Config'!$C:$C,10),0),"False,0")</f>
        <v>0</v>
      </c>
      <c r="AI23" cm="1">
        <f t="array" ref="AI23">IF(TRUE,"True," &amp; IF(_xlfn.XLOOKUP("Service_Insecure_Match",'Scoring_Config'!$A:$A,'Scoring_Config'!$D:$D,"Yes")="Yes",_xlfn.XLOOKUP("Service_Insecure_Match",'Scoring_Config'!$A:$A,'Scoring_Config'!$C:$C,5),0),"False,0")</f>
        <v>0</v>
      </c>
      <c r="AJ23" cm="1">
        <f t="array" ref="AJ23">IF(FALSE,"True," &amp; IF(_xlfn.XLOOKUP("Risky_Inbound",'Scoring_Config'!$A:$A,'Scoring_Config'!$D:$D,"Yes")="Yes",_xlfn.XLOOKUP("Risky_Inbound",'Scoring_Config'!$A:$A,'Scoring_Config'!$C:$C,50),0),"False,0")</f>
        <v>0</v>
      </c>
      <c r="AK23" cm="1">
        <f t="array" ref="AK23">IF(FALSE,"True," &amp; IF(_xlfn.XLOOKUP("Risky_Outbound",'Scoring_Config'!$A:$A,'Scoring_Config'!$D:$D,"Yes")="Yes",_xlfn.XLOOKUP("Risky_Outbound",'Scoring_Config'!$A:$A,'Scoring_Config'!$C:$C,25),0),"False,0")</f>
        <v>0</v>
      </c>
      <c r="AL23" t="s">
        <v>6700</v>
      </c>
      <c r="AM23" cm="1">
        <f t="array" ref="AM2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3" t="s">
        <v>6697</v>
      </c>
      <c r="AO23" t="s">
        <v>6697</v>
      </c>
      <c r="AP23" t="s">
        <v>6697</v>
      </c>
      <c r="AQ23" cm="1">
        <f t="array" ref="AQ23">IF(FALSE,"True," &amp; IF(_xlfn.XLOOKUP("Service_IsAny",'Scoring_Config'!$A:$A,'Scoring_Config'!$D:$D,"Yes")="Yes",_xlfn.XLOOKUP("Service_IsAny",'Scoring_Config'!$A:$A,'Scoring_Config'!$C:$C,0),0),"False,0")</f>
        <v>0</v>
      </c>
      <c r="AR23">
        <v>2</v>
      </c>
      <c r="AS23" cm="1">
        <f t="array" ref="AS23">IF(FALSE,"True," &amp; IF(_xlfn.XLOOKUP("Service_RangeGt1000",'Scoring_Config'!$A:$A,'Scoring_Config'!$D:$D,"Yes")="Yes",_xlfn.XLOOKUP("Service_RangeGt1000",'Scoring_Config'!$A:$A,'Scoring_Config'!$C:$C,0),0),"False,0")</f>
        <v>0</v>
      </c>
      <c r="AT23" cm="1">
        <f t="array" ref="AT23">IF(FALSE,"True," &amp; IF(_xlfn.XLOOKUP("App_IsAny",'Scoring_Config'!$A:$A,'Scoring_Config'!$D:$D,"Yes")="Yes",_xlfn.XLOOKUP("App_IsAny",'Scoring_Config'!$A:$A,'Scoring_Config'!$C:$C,0),0),"False,0")</f>
        <v>0</v>
      </c>
      <c r="AU23">
        <v>3</v>
      </c>
      <c r="AV23" cm="1">
        <f t="array" ref="AV23">IF(FALSE,"True," &amp; IF(_xlfn.XLOOKUP("App_RangeGt1000",'Scoring_Config'!$A:$A,'Scoring_Config'!$D:$D,"Yes")="Yes",_xlfn.XLOOKUP("App_RangeGt1000",'Scoring_Config'!$A:$A,'Scoring_Config'!$C:$C,0),0),"False,0")</f>
        <v>0</v>
      </c>
      <c r="AW23" cm="1">
        <f t="array" ref="AW23">IF(FALSE,"True," &amp; IF(_xlfn.XLOOKUP("Action_IsDenyOrDrop",'Scoring_Config'!$A:$A,'Scoring_Config'!$D:$D,"Yes")="Yes",_xlfn.XLOOKUP("Action_IsDenyOrDrop",'Scoring_Config'!$A:$A,'Scoring_Config'!$C:$C,0),0),"False,0")</f>
        <v>0</v>
      </c>
      <c r="AX23" cm="1">
        <f t="array" ref="AX23">IF(LEFT(AW23,4)="True",0,(IF(LEFT(Y23,4)="True",IF(_xlfn.XLOOKUP("Src_IsAny",'Scoring_Config'!$A:$A,'Scoring_Config'!$D:$D,"Yes")="Yes",_xlfn.XLOOKUP("Src_IsAny",'Scoring_Config'!$A:$A,'Scoring_Config'!$C:$C,10),0),0)+IF(LEFT(Z23,4)="True",IF(_xlfn.XLOOKUP("Src_CIDR_Le_16",'Scoring_Config'!$A:$A,'Scoring_Config'!$D:$D,"Yes")="Yes",_xlfn.XLOOKUP("Src_CIDR_Le_16",'Scoring_Config'!$A:$A,'Scoring_Config'!$C:$C,10),0),0)+IF(LEFT(AA23,4)="True",IF(_xlfn.XLOOKUP("Src_CIDR_17_22",'Scoring_Config'!$A:$A,'Scoring_Config'!$D:$D,"Yes")="Yes",_xlfn.XLOOKUP("Src_CIDR_17_22",'Scoring_Config'!$A:$A,'Scoring_Config'!$C:$C,5),0),0)+IF(LEFT(AB23,4)="True",IF(_xlfn.XLOOKUP("Dst_IsAny",'Scoring_Config'!$A:$A,'Scoring_Config'!$D:$D,"Yes")="Yes",_xlfn.XLOOKUP("Dst_IsAny",'Scoring_Config'!$A:$A,'Scoring_Config'!$C:$C,10),0),0)+IF(LEFT(AC23,4)="True",IF(_xlfn.XLOOKUP("Dst_CIDR_Le_16",'Scoring_Config'!$A:$A,'Scoring_Config'!$D:$D,"Yes")="Yes",_xlfn.XLOOKUP("Dst_CIDR_Le_16",'Scoring_Config'!$A:$A,'Scoring_Config'!$C:$C,10),0),0)+IF(LEFT(AD23,4)="True",IF(_xlfn.XLOOKUP("Dst_CIDR_17_22",'Scoring_Config'!$A:$A,'Scoring_Config'!$D:$D,"Yes")="Yes",_xlfn.XLOOKUP("Dst_CIDR_17_22",'Scoring_Config'!$A:$A,'Scoring_Config'!$C:$C,5),0),0)+IF(LEFT(AE23,4)="True",IF(_xlfn.XLOOKUP("SrcZone_IsAny",'Scoring_Config'!$A:$A,'Scoring_Config'!$D:$D,"Yes")="Yes",_xlfn.XLOOKUP("SrcZone_IsAny",'Scoring_Config'!$A:$A,'Scoring_Config'!$C:$C,10),0),0)+IF(LEFT(AF23,4)="True",IF(_xlfn.XLOOKUP("DstZone_IsAny",'Scoring_Config'!$A:$A,'Scoring_Config'!$D:$D,"Yes")="Yes",_xlfn.XLOOKUP("DstZone_IsAny",'Scoring_Config'!$A:$A,'Scoring_Config'!$C:$C,10),0),0)+IF(LEFT(AG23,4)="True",IF(_xlfn.XLOOKUP("Service_Any_OR_RangeGt1000",'Scoring_Config'!$A:$A,'Scoring_Config'!$D:$D,"Yes")="Yes",_xlfn.XLOOKUP("Service_Any_OR_RangeGt1000",'Scoring_Config'!$A:$A,'Scoring_Config'!$C:$C,10),0),0)+IF(LEFT(AH23,4)="True",IF(_xlfn.XLOOKUP("App_Any_OR_RangeGt1000",'Scoring_Config'!$A:$A,'Scoring_Config'!$D:$D,"Yes")="Yes",_xlfn.XLOOKUP("App_Any_OR_RangeGt1000",'Scoring_Config'!$A:$A,'Scoring_Config'!$C:$C,10),0),0)+IF(LEFT(AI23,4)="True",IF(_xlfn.XLOOKUP("Service_Insecure_Match",'Scoring_Config'!$A:$A,'Scoring_Config'!$D:$D,"Yes")="Yes",_xlfn.XLOOKUP("Service_Insecure_Match",'Scoring_Config'!$A:$A,'Scoring_Config'!$C:$C,5),0),0)+IF(LEFT(AJ23,4)="True",IF(_xlfn.XLOOKUP("Risky_Inbound",'Scoring_Config'!$A:$A,'Scoring_Config'!$D:$D,"Yes")="Yes",_xlfn.XLOOKUP("Risky_Inbound",'Scoring_Config'!$A:$A,'Scoring_Config'!$C:$C,50),0),0)+IF(LEFT(AK23,4)="True",IF(_xlfn.XLOOKUP("Risky_Outbound",'Scoring_Config'!$A:$A,'Scoring_Config'!$D:$D,"Yes")="Yes",_xlfn.XLOOKUP("Risky_Outbound",'Scoring_Config'!$A:$A,'Scoring_Config'!$C:$C,25),0),0)+IF(LEFT(AZ23,4)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23,FIND(",",AL23)+1,100)),0)+IF(LEFT(AM23,4)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23,FIND(",",AN23)+1,100)),0)+IF(_xlfn.XLOOKUP("Profile_Scoring",'Scoring_Config'!$A:$A,'Scoring_Config'!$D:$D,"Yes")="Yes",VALUE(MID(AO23,FIND(",",AO23)+1,100)),0)+IF(_xlfn.XLOOKUP("Options_Scoring",'Scoring_Config'!$A:$A,'Scoring_Config'!$D:$D,"Yes")="Yes",VALUE(MID(AP23,FIND(",",AP23)+1,100)),0)))</f>
        <v>0</v>
      </c>
      <c r="AY23" t="s">
        <v>6704</v>
      </c>
      <c r="AZ23" cm="1">
        <f t="array" ref="AZ23">IF(TRUE,"True," &amp; IF(_xlfn.XLOOKUP("Migrate_Insecure",'Scoring_Config'!$A:$A,'Scoring_Config'!$D:$D,"Yes")="Yes",_xlfn.XLOOKUP("Migrate_Insecure",'Scoring_Config'!$A:$A,'Scoring_Config'!$C:$C,10),0),"False,0")</f>
        <v>0</v>
      </c>
    </row>
    <row r="24" spans="1:52">
      <c r="A24" t="s">
        <v>1979</v>
      </c>
      <c r="B24" t="s">
        <v>2002</v>
      </c>
      <c r="C24" t="s">
        <v>3542</v>
      </c>
      <c r="D24" t="s">
        <v>3545</v>
      </c>
      <c r="E24" t="s">
        <v>3563</v>
      </c>
      <c r="F24" t="s">
        <v>3575</v>
      </c>
      <c r="G24" t="s">
        <v>99</v>
      </c>
      <c r="H24" t="s">
        <v>174</v>
      </c>
      <c r="I24" t="s">
        <v>4082</v>
      </c>
      <c r="J24" t="s">
        <v>829</v>
      </c>
      <c r="K24" t="s">
        <v>1667</v>
      </c>
      <c r="L24" t="s">
        <v>1329</v>
      </c>
      <c r="M24" t="s">
        <v>1974</v>
      </c>
      <c r="N24" t="s">
        <v>4315</v>
      </c>
      <c r="O24" t="s">
        <v>4319</v>
      </c>
      <c r="P24" t="s">
        <v>4321</v>
      </c>
      <c r="Q24" t="s">
        <v>4336</v>
      </c>
      <c r="R24" t="s">
        <v>5440</v>
      </c>
      <c r="S24" t="s">
        <v>5448</v>
      </c>
      <c r="T24" t="s">
        <v>5576</v>
      </c>
      <c r="U24" t="s">
        <v>5964</v>
      </c>
      <c r="Y24" cm="1">
        <f t="array" ref="Y24">IF(FALSE,"True," &amp; IF(_xlfn.XLOOKUP("Src_IsAny",'Scoring_Config'!$A:$A,'Scoring_Config'!$D:$D,"Yes")="Yes",_xlfn.XLOOKUP("Src_IsAny",'Scoring_Config'!$A:$A,'Scoring_Config'!$C:$C,10),0),"False,0")</f>
        <v>0</v>
      </c>
      <c r="Z24" cm="1">
        <f t="array" ref="Z24">IF(TRUE,"True," &amp; IF(_xlfn.XLOOKUP("Src_CIDR_Le_16",'Scoring_Config'!$A:$A,'Scoring_Config'!$D:$D,"Yes")="Yes",_xlfn.XLOOKUP("Src_CIDR_Le_16",'Scoring_Config'!$A:$A,'Scoring_Config'!$C:$C,10),0),"False,0")</f>
        <v>0</v>
      </c>
      <c r="AA24" cm="1">
        <f t="array" ref="AA24">IF(FALSE,"True," &amp; IF(_xlfn.XLOOKUP("Src_CIDR_17_22",'Scoring_Config'!$A:$A,'Scoring_Config'!$D:$D,"Yes")="Yes",_xlfn.XLOOKUP("Src_CIDR_17_22",'Scoring_Config'!$A:$A,'Scoring_Config'!$C:$C,5),0),"False,0")</f>
        <v>0</v>
      </c>
      <c r="AB24" cm="1">
        <f t="array" ref="AB24">IF(FALSE,"True," &amp; IF(_xlfn.XLOOKUP("Dst_IsAny",'Scoring_Config'!$A:$A,'Scoring_Config'!$D:$D,"Yes")="Yes",_xlfn.XLOOKUP("Dst_IsAny",'Scoring_Config'!$A:$A,'Scoring_Config'!$C:$C,10),0),"False,0")</f>
        <v>0</v>
      </c>
      <c r="AC24" cm="1">
        <f t="array" ref="AC24">IF(FALSE,"True," &amp; IF(_xlfn.XLOOKUP("Dst_CIDR_Le_16",'Scoring_Config'!$A:$A,'Scoring_Config'!$D:$D,"Yes")="Yes",_xlfn.XLOOKUP("Dst_CIDR_Le_16",'Scoring_Config'!$A:$A,'Scoring_Config'!$C:$C,10),0),"False,0")</f>
        <v>0</v>
      </c>
      <c r="AD24" cm="1">
        <f t="array" ref="AD24">IF(FALSE,"True," &amp; IF(_xlfn.XLOOKUP("Dst_CIDR_17_22",'Scoring_Config'!$A:$A,'Scoring_Config'!$D:$D,"Yes")="Yes",_xlfn.XLOOKUP("Dst_CIDR_17_22",'Scoring_Config'!$A:$A,'Scoring_Config'!$C:$C,5),0),"False,0")</f>
        <v>0</v>
      </c>
      <c r="AE24" cm="1">
        <f t="array" ref="AE24">IF(FALSE,"True," &amp; IF(_xlfn.XLOOKUP("SrcZone_IsAny",'Scoring_Config'!$A:$A,'Scoring_Config'!$D:$D,"Yes")="Yes",_xlfn.XLOOKUP("SrcZone_IsAny",'Scoring_Config'!$A:$A,'Scoring_Config'!$C:$C,10),0),"False,0")</f>
        <v>0</v>
      </c>
      <c r="AF24" cm="1">
        <f t="array" ref="AF24">IF(FALSE,"True," &amp; IF(_xlfn.XLOOKUP("DstZone_IsAny",'Scoring_Config'!$A:$A,'Scoring_Config'!$D:$D,"Yes")="Yes",_xlfn.XLOOKUP("DstZone_IsAny",'Scoring_Config'!$A:$A,'Scoring_Config'!$C:$C,10),0),"False,0")</f>
        <v>0</v>
      </c>
      <c r="AG24" cm="1">
        <f t="array" ref="AG2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4" cm="1">
        <f t="array" ref="AH24">IF(FALSE,"True," &amp; IF(_xlfn.XLOOKUP("App_Any_OR_RangeGt1000",'Scoring_Config'!$A:$A,'Scoring_Config'!$D:$D,"Yes")="Yes",_xlfn.XLOOKUP("App_Any_OR_RangeGt1000",'Scoring_Config'!$A:$A,'Scoring_Config'!$C:$C,10),0),"False,0")</f>
        <v>0</v>
      </c>
      <c r="AI24" cm="1">
        <f t="array" ref="AI24">IF(FALSE,"True," &amp; IF(_xlfn.XLOOKUP("Service_Insecure_Match",'Scoring_Config'!$A:$A,'Scoring_Config'!$D:$D,"Yes")="Yes",_xlfn.XLOOKUP("Service_Insecure_Match",'Scoring_Config'!$A:$A,'Scoring_Config'!$C:$C,5),0),"False,0")</f>
        <v>0</v>
      </c>
      <c r="AJ24" cm="1">
        <f t="array" ref="AJ24">IF(FALSE,"True," &amp; IF(_xlfn.XLOOKUP("Risky_Inbound",'Scoring_Config'!$A:$A,'Scoring_Config'!$D:$D,"Yes")="Yes",_xlfn.XLOOKUP("Risky_Inbound",'Scoring_Config'!$A:$A,'Scoring_Config'!$C:$C,50),0),"False,0")</f>
        <v>0</v>
      </c>
      <c r="AK24" cm="1">
        <f t="array" ref="AK24">IF(FALSE,"True," &amp; IF(_xlfn.XLOOKUP("Risky_Outbound",'Scoring_Config'!$A:$A,'Scoring_Config'!$D:$D,"Yes")="Yes",_xlfn.XLOOKUP("Risky_Outbound",'Scoring_Config'!$A:$A,'Scoring_Config'!$C:$C,25),0),"False,0")</f>
        <v>0</v>
      </c>
      <c r="AL24" t="s">
        <v>6700</v>
      </c>
      <c r="AM24" cm="1">
        <f t="array" ref="AM2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4" t="s">
        <v>6697</v>
      </c>
      <c r="AO24" t="s">
        <v>6697</v>
      </c>
      <c r="AP24" t="s">
        <v>6697</v>
      </c>
      <c r="AQ24" cm="1">
        <f t="array" ref="AQ24">IF(FALSE,"True," &amp; IF(_xlfn.XLOOKUP("Service_IsAny",'Scoring_Config'!$A:$A,'Scoring_Config'!$D:$D,"Yes")="Yes",_xlfn.XLOOKUP("Service_IsAny",'Scoring_Config'!$A:$A,'Scoring_Config'!$C:$C,0),0),"False,0")</f>
        <v>0</v>
      </c>
      <c r="AR24">
        <v>2</v>
      </c>
      <c r="AS24" cm="1">
        <f t="array" ref="AS24">IF(FALSE,"True," &amp; IF(_xlfn.XLOOKUP("Service_RangeGt1000",'Scoring_Config'!$A:$A,'Scoring_Config'!$D:$D,"Yes")="Yes",_xlfn.XLOOKUP("Service_RangeGt1000",'Scoring_Config'!$A:$A,'Scoring_Config'!$C:$C,0),0),"False,0")</f>
        <v>0</v>
      </c>
      <c r="AT24" cm="1">
        <f t="array" ref="AT24">IF(FALSE,"True," &amp; IF(_xlfn.XLOOKUP("App_IsAny",'Scoring_Config'!$A:$A,'Scoring_Config'!$D:$D,"Yes")="Yes",_xlfn.XLOOKUP("App_IsAny",'Scoring_Config'!$A:$A,'Scoring_Config'!$C:$C,0),0),"False,0")</f>
        <v>0</v>
      </c>
      <c r="AU24">
        <v>1</v>
      </c>
      <c r="AV24" cm="1">
        <f t="array" ref="AV24">IF(FALSE,"True," &amp; IF(_xlfn.XLOOKUP("App_RangeGt1000",'Scoring_Config'!$A:$A,'Scoring_Config'!$D:$D,"Yes")="Yes",_xlfn.XLOOKUP("App_RangeGt1000",'Scoring_Config'!$A:$A,'Scoring_Config'!$C:$C,0),0),"False,0")</f>
        <v>0</v>
      </c>
      <c r="AW24" cm="1">
        <f t="array" ref="AW24">IF(FALSE,"True," &amp; IF(_xlfn.XLOOKUP("Action_IsDenyOrDrop",'Scoring_Config'!$A:$A,'Scoring_Config'!$D:$D,"Yes")="Yes",_xlfn.XLOOKUP("Action_IsDenyOrDrop",'Scoring_Config'!$A:$A,'Scoring_Config'!$C:$C,0),0),"False,0")</f>
        <v>0</v>
      </c>
      <c r="AX24" cm="1">
        <f t="array" ref="AX24">IF(LEFT(AW24,4)="True",0,(IF(LEFT(Y24,4)="True",IF(_xlfn.XLOOKUP("Src_IsAny",'Scoring_Config'!$A:$A,'Scoring_Config'!$D:$D,"Yes")="Yes",_xlfn.XLOOKUP("Src_IsAny",'Scoring_Config'!$A:$A,'Scoring_Config'!$C:$C,10),0),0)+IF(LEFT(Z24,4)="True",IF(_xlfn.XLOOKUP("Src_CIDR_Le_16",'Scoring_Config'!$A:$A,'Scoring_Config'!$D:$D,"Yes")="Yes",_xlfn.XLOOKUP("Src_CIDR_Le_16",'Scoring_Config'!$A:$A,'Scoring_Config'!$C:$C,10),0),0)+IF(LEFT(AA24,4)="True",IF(_xlfn.XLOOKUP("Src_CIDR_17_22",'Scoring_Config'!$A:$A,'Scoring_Config'!$D:$D,"Yes")="Yes",_xlfn.XLOOKUP("Src_CIDR_17_22",'Scoring_Config'!$A:$A,'Scoring_Config'!$C:$C,5),0),0)+IF(LEFT(AB24,4)="True",IF(_xlfn.XLOOKUP("Dst_IsAny",'Scoring_Config'!$A:$A,'Scoring_Config'!$D:$D,"Yes")="Yes",_xlfn.XLOOKUP("Dst_IsAny",'Scoring_Config'!$A:$A,'Scoring_Config'!$C:$C,10),0),0)+IF(LEFT(AC24,4)="True",IF(_xlfn.XLOOKUP("Dst_CIDR_Le_16",'Scoring_Config'!$A:$A,'Scoring_Config'!$D:$D,"Yes")="Yes",_xlfn.XLOOKUP("Dst_CIDR_Le_16",'Scoring_Config'!$A:$A,'Scoring_Config'!$C:$C,10),0),0)+IF(LEFT(AD24,4)="True",IF(_xlfn.XLOOKUP("Dst_CIDR_17_22",'Scoring_Config'!$A:$A,'Scoring_Config'!$D:$D,"Yes")="Yes",_xlfn.XLOOKUP("Dst_CIDR_17_22",'Scoring_Config'!$A:$A,'Scoring_Config'!$C:$C,5),0),0)+IF(LEFT(AE24,4)="True",IF(_xlfn.XLOOKUP("SrcZone_IsAny",'Scoring_Config'!$A:$A,'Scoring_Config'!$D:$D,"Yes")="Yes",_xlfn.XLOOKUP("SrcZone_IsAny",'Scoring_Config'!$A:$A,'Scoring_Config'!$C:$C,10),0),0)+IF(LEFT(AF24,4)="True",IF(_xlfn.XLOOKUP("DstZone_IsAny",'Scoring_Config'!$A:$A,'Scoring_Config'!$D:$D,"Yes")="Yes",_xlfn.XLOOKUP("DstZone_IsAny",'Scoring_Config'!$A:$A,'Scoring_Config'!$C:$C,10),0),0)+IF(LEFT(AG24,4)="True",IF(_xlfn.XLOOKUP("Service_Any_OR_RangeGt1000",'Scoring_Config'!$A:$A,'Scoring_Config'!$D:$D,"Yes")="Yes",_xlfn.XLOOKUP("Service_Any_OR_RangeGt1000",'Scoring_Config'!$A:$A,'Scoring_Config'!$C:$C,10),0),0)+IF(LEFT(AH24,4)="True",IF(_xlfn.XLOOKUP("App_Any_OR_RangeGt1000",'Scoring_Config'!$A:$A,'Scoring_Config'!$D:$D,"Yes")="Yes",_xlfn.XLOOKUP("App_Any_OR_RangeGt1000",'Scoring_Config'!$A:$A,'Scoring_Config'!$C:$C,10),0),0)+IF(LEFT(AI24,4)="True",IF(_xlfn.XLOOKUP("Service_Insecure_Match",'Scoring_Config'!$A:$A,'Scoring_Config'!$D:$D,"Yes")="Yes",_xlfn.XLOOKUP("Service_Insecure_Match",'Scoring_Config'!$A:$A,'Scoring_Config'!$C:$C,5),0),0)+IF(LEFT(AJ24,4)="True",IF(_xlfn.XLOOKUP("Risky_Inbound",'Scoring_Config'!$A:$A,'Scoring_Config'!$D:$D,"Yes")="Yes",_xlfn.XLOOKUP("Risky_Inbound",'Scoring_Config'!$A:$A,'Scoring_Config'!$C:$C,50),0),0)+IF(LEFT(AK24,4)="True",IF(_xlfn.XLOOKUP("Risky_Outbound",'Scoring_Config'!$A:$A,'Scoring_Config'!$D:$D,"Yes")="Yes",_xlfn.XLOOKUP("Risky_Outbound",'Scoring_Config'!$A:$A,'Scoring_Config'!$C:$C,25),0),0)+IF(LEFT(AZ24,4)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24,FIND(",",AL24)+1,100)),0)+IF(LEFT(AM24,4)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24,FIND(",",AN24)+1,100)),0)+IF(_xlfn.XLOOKUP("Profile_Scoring",'Scoring_Config'!$A:$A,'Scoring_Config'!$D:$D,"Yes")="Yes",VALUE(MID(AO24,FIND(",",AO24)+1,100)),0)+IF(_xlfn.XLOOKUP("Options_Scoring",'Scoring_Config'!$A:$A,'Scoring_Config'!$D:$D,"Yes")="Yes",VALUE(MID(AP24,FIND(",",AP24)+1,100)),0)))</f>
        <v>0</v>
      </c>
      <c r="AZ24" cm="1">
        <f t="array" ref="AZ24">IF(FALSE,"True," &amp; IF(_xlfn.XLOOKUP("Migrate_Insecure",'Scoring_Config'!$A:$A,'Scoring_Config'!$D:$D,"Yes")="Yes",_xlfn.XLOOKUP("Migrate_Insecure",'Scoring_Config'!$A:$A,'Scoring_Config'!$C:$C,10),0),"False,0")</f>
        <v>0</v>
      </c>
    </row>
    <row r="25" spans="1:52">
      <c r="A25" t="s">
        <v>1979</v>
      </c>
      <c r="B25" t="s">
        <v>2003</v>
      </c>
      <c r="C25" t="s">
        <v>3542</v>
      </c>
      <c r="D25" t="s">
        <v>3544</v>
      </c>
      <c r="E25" t="s">
        <v>3562</v>
      </c>
      <c r="F25" t="s">
        <v>3574</v>
      </c>
      <c r="G25" t="s">
        <v>98</v>
      </c>
      <c r="H25" t="s">
        <v>193</v>
      </c>
      <c r="I25" t="s">
        <v>4083</v>
      </c>
      <c r="J25" t="s">
        <v>830</v>
      </c>
      <c r="K25" t="s">
        <v>1673</v>
      </c>
      <c r="L25" t="s">
        <v>1325</v>
      </c>
      <c r="M25" t="s">
        <v>1973</v>
      </c>
      <c r="N25" t="s">
        <v>4315</v>
      </c>
      <c r="O25" t="s">
        <v>4319</v>
      </c>
      <c r="P25" t="s">
        <v>4323</v>
      </c>
      <c r="Q25" t="s">
        <v>4337</v>
      </c>
      <c r="R25" t="s">
        <v>5439</v>
      </c>
      <c r="S25" t="s">
        <v>4324</v>
      </c>
      <c r="T25" t="s">
        <v>5577</v>
      </c>
      <c r="U25" t="s">
        <v>5965</v>
      </c>
      <c r="Y25" cm="1">
        <f t="array" ref="Y25">IF(FALSE,"True," &amp; IF(_xlfn.XLOOKUP("Src_IsAny",'Scoring_Config'!$A:$A,'Scoring_Config'!$D:$D,"Yes")="Yes",_xlfn.XLOOKUP("Src_IsAny",'Scoring_Config'!$A:$A,'Scoring_Config'!$C:$C,10),0),"False,0")</f>
        <v>0</v>
      </c>
      <c r="Z25" cm="1">
        <f t="array" ref="Z25">IF(FALSE,"True," &amp; IF(_xlfn.XLOOKUP("Src_CIDR_Le_16",'Scoring_Config'!$A:$A,'Scoring_Config'!$D:$D,"Yes")="Yes",_xlfn.XLOOKUP("Src_CIDR_Le_16",'Scoring_Config'!$A:$A,'Scoring_Config'!$C:$C,10),0),"False,0")</f>
        <v>0</v>
      </c>
      <c r="AA25" cm="1">
        <f t="array" ref="AA25">IF(FALSE,"True," &amp; IF(_xlfn.XLOOKUP("Src_CIDR_17_22",'Scoring_Config'!$A:$A,'Scoring_Config'!$D:$D,"Yes")="Yes",_xlfn.XLOOKUP("Src_CIDR_17_22",'Scoring_Config'!$A:$A,'Scoring_Config'!$C:$C,5),0),"False,0")</f>
        <v>0</v>
      </c>
      <c r="AB25" cm="1">
        <f t="array" ref="AB25">IF(FALSE,"True," &amp; IF(_xlfn.XLOOKUP("Dst_IsAny",'Scoring_Config'!$A:$A,'Scoring_Config'!$D:$D,"Yes")="Yes",_xlfn.XLOOKUP("Dst_IsAny",'Scoring_Config'!$A:$A,'Scoring_Config'!$C:$C,10),0),"False,0")</f>
        <v>0</v>
      </c>
      <c r="AC25" cm="1">
        <f t="array" ref="AC25">IF(FALSE,"True," &amp; IF(_xlfn.XLOOKUP("Dst_CIDR_Le_16",'Scoring_Config'!$A:$A,'Scoring_Config'!$D:$D,"Yes")="Yes",_xlfn.XLOOKUP("Dst_CIDR_Le_16",'Scoring_Config'!$A:$A,'Scoring_Config'!$C:$C,10),0),"False,0")</f>
        <v>0</v>
      </c>
      <c r="AD25" cm="1">
        <f t="array" ref="AD25">IF(FALSE,"True," &amp; IF(_xlfn.XLOOKUP("Dst_CIDR_17_22",'Scoring_Config'!$A:$A,'Scoring_Config'!$D:$D,"Yes")="Yes",_xlfn.XLOOKUP("Dst_CIDR_17_22",'Scoring_Config'!$A:$A,'Scoring_Config'!$C:$C,5),0),"False,0")</f>
        <v>0</v>
      </c>
      <c r="AE25" cm="1">
        <f t="array" ref="AE25">IF(FALSE,"True," &amp; IF(_xlfn.XLOOKUP("SrcZone_IsAny",'Scoring_Config'!$A:$A,'Scoring_Config'!$D:$D,"Yes")="Yes",_xlfn.XLOOKUP("SrcZone_IsAny",'Scoring_Config'!$A:$A,'Scoring_Config'!$C:$C,10),0),"False,0")</f>
        <v>0</v>
      </c>
      <c r="AF25" cm="1">
        <f t="array" ref="AF25">IF(FALSE,"True," &amp; IF(_xlfn.XLOOKUP("DstZone_IsAny",'Scoring_Config'!$A:$A,'Scoring_Config'!$D:$D,"Yes")="Yes",_xlfn.XLOOKUP("DstZone_IsAny",'Scoring_Config'!$A:$A,'Scoring_Config'!$C:$C,10),0),"False,0")</f>
        <v>0</v>
      </c>
      <c r="AG25" cm="1">
        <f t="array" ref="AG2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5" cm="1">
        <f t="array" ref="AH25">IF(FALSE,"True," &amp; IF(_xlfn.XLOOKUP("App_Any_OR_RangeGt1000",'Scoring_Config'!$A:$A,'Scoring_Config'!$D:$D,"Yes")="Yes",_xlfn.XLOOKUP("App_Any_OR_RangeGt1000",'Scoring_Config'!$A:$A,'Scoring_Config'!$C:$C,10),0),"False,0")</f>
        <v>0</v>
      </c>
      <c r="AI25" cm="1">
        <f t="array" ref="AI25">IF(FALSE,"True," &amp; IF(_xlfn.XLOOKUP("Service_Insecure_Match",'Scoring_Config'!$A:$A,'Scoring_Config'!$D:$D,"Yes")="Yes",_xlfn.XLOOKUP("Service_Insecure_Match",'Scoring_Config'!$A:$A,'Scoring_Config'!$C:$C,5),0),"False,0")</f>
        <v>0</v>
      </c>
      <c r="AJ25" cm="1">
        <f t="array" ref="AJ25">IF(FALSE,"True," &amp; IF(_xlfn.XLOOKUP("Risky_Inbound",'Scoring_Config'!$A:$A,'Scoring_Config'!$D:$D,"Yes")="Yes",_xlfn.XLOOKUP("Risky_Inbound",'Scoring_Config'!$A:$A,'Scoring_Config'!$C:$C,50),0),"False,0")</f>
        <v>0</v>
      </c>
      <c r="AK25" cm="1">
        <f t="array" ref="AK25">IF(FALSE,"True," &amp; IF(_xlfn.XLOOKUP("Risky_Outbound",'Scoring_Config'!$A:$A,'Scoring_Config'!$D:$D,"Yes")="Yes",_xlfn.XLOOKUP("Risky_Outbound",'Scoring_Config'!$A:$A,'Scoring_Config'!$C:$C,25),0),"False,0")</f>
        <v>0</v>
      </c>
      <c r="AL25" t="s">
        <v>6699</v>
      </c>
      <c r="AM25" cm="1">
        <f t="array" ref="AM2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5" t="s">
        <v>6697</v>
      </c>
      <c r="AO25" t="s">
        <v>6697</v>
      </c>
      <c r="AP25" t="s">
        <v>6697</v>
      </c>
      <c r="AQ25" cm="1">
        <f t="array" ref="AQ25">IF(FALSE,"True," &amp; IF(_xlfn.XLOOKUP("Service_IsAny",'Scoring_Config'!$A:$A,'Scoring_Config'!$D:$D,"Yes")="Yes",_xlfn.XLOOKUP("Service_IsAny",'Scoring_Config'!$A:$A,'Scoring_Config'!$C:$C,0),0),"False,0")</f>
        <v>0</v>
      </c>
      <c r="AR25">
        <v>0</v>
      </c>
      <c r="AS25" cm="1">
        <f t="array" ref="AS25">IF(FALSE,"True," &amp; IF(_xlfn.XLOOKUP("Service_RangeGt1000",'Scoring_Config'!$A:$A,'Scoring_Config'!$D:$D,"Yes")="Yes",_xlfn.XLOOKUP("Service_RangeGt1000",'Scoring_Config'!$A:$A,'Scoring_Config'!$C:$C,0),0),"False,0")</f>
        <v>0</v>
      </c>
      <c r="AT25" cm="1">
        <f t="array" ref="AT25">IF(FALSE,"True," &amp; IF(_xlfn.XLOOKUP("App_IsAny",'Scoring_Config'!$A:$A,'Scoring_Config'!$D:$D,"Yes")="Yes",_xlfn.XLOOKUP("App_IsAny",'Scoring_Config'!$A:$A,'Scoring_Config'!$C:$C,0),0),"False,0")</f>
        <v>0</v>
      </c>
      <c r="AU25">
        <v>0</v>
      </c>
      <c r="AV25" cm="1">
        <f t="array" ref="AV25">IF(FALSE,"True," &amp; IF(_xlfn.XLOOKUP("App_RangeGt1000",'Scoring_Config'!$A:$A,'Scoring_Config'!$D:$D,"Yes")="Yes",_xlfn.XLOOKUP("App_RangeGt1000",'Scoring_Config'!$A:$A,'Scoring_Config'!$C:$C,0),0),"False,0")</f>
        <v>0</v>
      </c>
      <c r="AW25" cm="1">
        <f t="array" ref="AW25">IF(FALSE,"True," &amp; IF(_xlfn.XLOOKUP("Action_IsDenyOrDrop",'Scoring_Config'!$A:$A,'Scoring_Config'!$D:$D,"Yes")="Yes",_xlfn.XLOOKUP("Action_IsDenyOrDrop",'Scoring_Config'!$A:$A,'Scoring_Config'!$C:$C,0),0),"False,0")</f>
        <v>0</v>
      </c>
      <c r="AX25" cm="1">
        <f t="array" ref="AX25">IF(LEFT(AW25,4)="True",0,(IF(LEFT(Y25,4)="True",IF(_xlfn.XLOOKUP("Src_IsAny",'Scoring_Config'!$A:$A,'Scoring_Config'!$D:$D,"Yes")="Yes",_xlfn.XLOOKUP("Src_IsAny",'Scoring_Config'!$A:$A,'Scoring_Config'!$C:$C,10),0),0)+IF(LEFT(Z25,4)="True",IF(_xlfn.XLOOKUP("Src_CIDR_Le_16",'Scoring_Config'!$A:$A,'Scoring_Config'!$D:$D,"Yes")="Yes",_xlfn.XLOOKUP("Src_CIDR_Le_16",'Scoring_Config'!$A:$A,'Scoring_Config'!$C:$C,10),0),0)+IF(LEFT(AA25,4)="True",IF(_xlfn.XLOOKUP("Src_CIDR_17_22",'Scoring_Config'!$A:$A,'Scoring_Config'!$D:$D,"Yes")="Yes",_xlfn.XLOOKUP("Src_CIDR_17_22",'Scoring_Config'!$A:$A,'Scoring_Config'!$C:$C,5),0),0)+IF(LEFT(AB25,4)="True",IF(_xlfn.XLOOKUP("Dst_IsAny",'Scoring_Config'!$A:$A,'Scoring_Config'!$D:$D,"Yes")="Yes",_xlfn.XLOOKUP("Dst_IsAny",'Scoring_Config'!$A:$A,'Scoring_Config'!$C:$C,10),0),0)+IF(LEFT(AC25,4)="True",IF(_xlfn.XLOOKUP("Dst_CIDR_Le_16",'Scoring_Config'!$A:$A,'Scoring_Config'!$D:$D,"Yes")="Yes",_xlfn.XLOOKUP("Dst_CIDR_Le_16",'Scoring_Config'!$A:$A,'Scoring_Config'!$C:$C,10),0),0)+IF(LEFT(AD25,4)="True",IF(_xlfn.XLOOKUP("Dst_CIDR_17_22",'Scoring_Config'!$A:$A,'Scoring_Config'!$D:$D,"Yes")="Yes",_xlfn.XLOOKUP("Dst_CIDR_17_22",'Scoring_Config'!$A:$A,'Scoring_Config'!$C:$C,5),0),0)+IF(LEFT(AE25,4)="True",IF(_xlfn.XLOOKUP("SrcZone_IsAny",'Scoring_Config'!$A:$A,'Scoring_Config'!$D:$D,"Yes")="Yes",_xlfn.XLOOKUP("SrcZone_IsAny",'Scoring_Config'!$A:$A,'Scoring_Config'!$C:$C,10),0),0)+IF(LEFT(AF25,4)="True",IF(_xlfn.XLOOKUP("DstZone_IsAny",'Scoring_Config'!$A:$A,'Scoring_Config'!$D:$D,"Yes")="Yes",_xlfn.XLOOKUP("DstZone_IsAny",'Scoring_Config'!$A:$A,'Scoring_Config'!$C:$C,10),0),0)+IF(LEFT(AG25,4)="True",IF(_xlfn.XLOOKUP("Service_Any_OR_RangeGt1000",'Scoring_Config'!$A:$A,'Scoring_Config'!$D:$D,"Yes")="Yes",_xlfn.XLOOKUP("Service_Any_OR_RangeGt1000",'Scoring_Config'!$A:$A,'Scoring_Config'!$C:$C,10),0),0)+IF(LEFT(AH25,4)="True",IF(_xlfn.XLOOKUP("App_Any_OR_RangeGt1000",'Scoring_Config'!$A:$A,'Scoring_Config'!$D:$D,"Yes")="Yes",_xlfn.XLOOKUP("App_Any_OR_RangeGt1000",'Scoring_Config'!$A:$A,'Scoring_Config'!$C:$C,10),0),0)+IF(LEFT(AI25,4)="True",IF(_xlfn.XLOOKUP("Service_Insecure_Match",'Scoring_Config'!$A:$A,'Scoring_Config'!$D:$D,"Yes")="Yes",_xlfn.XLOOKUP("Service_Insecure_Match",'Scoring_Config'!$A:$A,'Scoring_Config'!$C:$C,5),0),0)+IF(LEFT(AJ25,4)="True",IF(_xlfn.XLOOKUP("Risky_Inbound",'Scoring_Config'!$A:$A,'Scoring_Config'!$D:$D,"Yes")="Yes",_xlfn.XLOOKUP("Risky_Inbound",'Scoring_Config'!$A:$A,'Scoring_Config'!$C:$C,50),0),0)+IF(LEFT(AK25,4)="True",IF(_xlfn.XLOOKUP("Risky_Outbound",'Scoring_Config'!$A:$A,'Scoring_Config'!$D:$D,"Yes")="Yes",_xlfn.XLOOKUP("Risky_Outbound",'Scoring_Config'!$A:$A,'Scoring_Config'!$C:$C,25),0),0)+IF(LEFT(AZ25,4)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25,FIND(",",AL25)+1,100)),0)+IF(LEFT(AM25,4)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25,FIND(",",AN25)+1,100)),0)+IF(_xlfn.XLOOKUP("Profile_Scoring",'Scoring_Config'!$A:$A,'Scoring_Config'!$D:$D,"Yes")="Yes",VALUE(MID(AO25,FIND(",",AO25)+1,100)),0)+IF(_xlfn.XLOOKUP("Options_Scoring",'Scoring_Config'!$A:$A,'Scoring_Config'!$D:$D,"Yes")="Yes",VALUE(MID(AP25,FIND(",",AP25)+1,100)),0)))</f>
        <v>0</v>
      </c>
      <c r="AZ25" cm="1">
        <f t="array" ref="AZ25">IF(FALSE,"True," &amp; IF(_xlfn.XLOOKUP("Migrate_Insecure",'Scoring_Config'!$A:$A,'Scoring_Config'!$D:$D,"Yes")="Yes",_xlfn.XLOOKUP("Migrate_Insecure",'Scoring_Config'!$A:$A,'Scoring_Config'!$C:$C,10),0),"False,0")</f>
        <v>0</v>
      </c>
    </row>
    <row r="26" spans="1:52">
      <c r="A26" t="s">
        <v>1979</v>
      </c>
      <c r="B26" t="s">
        <v>2004</v>
      </c>
      <c r="C26" t="s">
        <v>3542</v>
      </c>
      <c r="D26" t="s">
        <v>3545</v>
      </c>
      <c r="E26" t="s">
        <v>3563</v>
      </c>
      <c r="F26" t="s">
        <v>3575</v>
      </c>
      <c r="G26" t="s">
        <v>99</v>
      </c>
      <c r="H26" t="s">
        <v>174</v>
      </c>
      <c r="I26" t="s">
        <v>3582</v>
      </c>
      <c r="J26" t="s">
        <v>831</v>
      </c>
      <c r="K26" t="s">
        <v>1662</v>
      </c>
      <c r="L26" t="s">
        <v>1327</v>
      </c>
      <c r="M26" t="s">
        <v>1974</v>
      </c>
      <c r="N26" t="s">
        <v>4315</v>
      </c>
      <c r="O26" t="s">
        <v>4319</v>
      </c>
      <c r="P26" t="s">
        <v>4321</v>
      </c>
      <c r="Q26" t="s">
        <v>4338</v>
      </c>
      <c r="R26" t="s">
        <v>5437</v>
      </c>
      <c r="S26" t="s">
        <v>5448</v>
      </c>
      <c r="T26" t="s">
        <v>5576</v>
      </c>
      <c r="U26" t="s">
        <v>5955</v>
      </c>
      <c r="Y26" cm="1">
        <f t="array" ref="Y26">IF(FALSE,"True," &amp; IF(_xlfn.XLOOKUP("Src_IsAny",'Scoring_Config'!$A:$A,'Scoring_Config'!$D:$D,"Yes")="Yes",_xlfn.XLOOKUP("Src_IsAny",'Scoring_Config'!$A:$A,'Scoring_Config'!$C:$C,10),0),"False,0")</f>
        <v>0</v>
      </c>
      <c r="Z26" cm="1">
        <f t="array" ref="Z26">IF(TRUE,"True," &amp; IF(_xlfn.XLOOKUP("Src_CIDR_Le_16",'Scoring_Config'!$A:$A,'Scoring_Config'!$D:$D,"Yes")="Yes",_xlfn.XLOOKUP("Src_CIDR_Le_16",'Scoring_Config'!$A:$A,'Scoring_Config'!$C:$C,10),0),"False,0")</f>
        <v>0</v>
      </c>
      <c r="AA26" cm="1">
        <f t="array" ref="AA26">IF(FALSE,"True," &amp; IF(_xlfn.XLOOKUP("Src_CIDR_17_22",'Scoring_Config'!$A:$A,'Scoring_Config'!$D:$D,"Yes")="Yes",_xlfn.XLOOKUP("Src_CIDR_17_22",'Scoring_Config'!$A:$A,'Scoring_Config'!$C:$C,5),0),"False,0")</f>
        <v>0</v>
      </c>
      <c r="AB26" cm="1">
        <f t="array" ref="AB26">IF(FALSE,"True," &amp; IF(_xlfn.XLOOKUP("Dst_IsAny",'Scoring_Config'!$A:$A,'Scoring_Config'!$D:$D,"Yes")="Yes",_xlfn.XLOOKUP("Dst_IsAny",'Scoring_Config'!$A:$A,'Scoring_Config'!$C:$C,10),0),"False,0")</f>
        <v>0</v>
      </c>
      <c r="AC26" cm="1">
        <f t="array" ref="AC26">IF(FALSE,"True," &amp; IF(_xlfn.XLOOKUP("Dst_CIDR_Le_16",'Scoring_Config'!$A:$A,'Scoring_Config'!$D:$D,"Yes")="Yes",_xlfn.XLOOKUP("Dst_CIDR_Le_16",'Scoring_Config'!$A:$A,'Scoring_Config'!$C:$C,10),0),"False,0")</f>
        <v>0</v>
      </c>
      <c r="AD26" cm="1">
        <f t="array" ref="AD26">IF(FALSE,"True," &amp; IF(_xlfn.XLOOKUP("Dst_CIDR_17_22",'Scoring_Config'!$A:$A,'Scoring_Config'!$D:$D,"Yes")="Yes",_xlfn.XLOOKUP("Dst_CIDR_17_22",'Scoring_Config'!$A:$A,'Scoring_Config'!$C:$C,5),0),"False,0")</f>
        <v>0</v>
      </c>
      <c r="AE26" cm="1">
        <f t="array" ref="AE26">IF(FALSE,"True," &amp; IF(_xlfn.XLOOKUP("SrcZone_IsAny",'Scoring_Config'!$A:$A,'Scoring_Config'!$D:$D,"Yes")="Yes",_xlfn.XLOOKUP("SrcZone_IsAny",'Scoring_Config'!$A:$A,'Scoring_Config'!$C:$C,10),0),"False,0")</f>
        <v>0</v>
      </c>
      <c r="AF26" cm="1">
        <f t="array" ref="AF26">IF(FALSE,"True," &amp; IF(_xlfn.XLOOKUP("DstZone_IsAny",'Scoring_Config'!$A:$A,'Scoring_Config'!$D:$D,"Yes")="Yes",_xlfn.XLOOKUP("DstZone_IsAny",'Scoring_Config'!$A:$A,'Scoring_Config'!$C:$C,10),0),"False,0")</f>
        <v>0</v>
      </c>
      <c r="AG26" cm="1">
        <f t="array" ref="AG2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6" cm="1">
        <f t="array" ref="AH26">IF(FALSE,"True," &amp; IF(_xlfn.XLOOKUP("App_Any_OR_RangeGt1000",'Scoring_Config'!$A:$A,'Scoring_Config'!$D:$D,"Yes")="Yes",_xlfn.XLOOKUP("App_Any_OR_RangeGt1000",'Scoring_Config'!$A:$A,'Scoring_Config'!$C:$C,10),0),"False,0")</f>
        <v>0</v>
      </c>
      <c r="AI26" cm="1">
        <f t="array" ref="AI26">IF(FALSE,"True," &amp; IF(_xlfn.XLOOKUP("Service_Insecure_Match",'Scoring_Config'!$A:$A,'Scoring_Config'!$D:$D,"Yes")="Yes",_xlfn.XLOOKUP("Service_Insecure_Match",'Scoring_Config'!$A:$A,'Scoring_Config'!$C:$C,5),0),"False,0")</f>
        <v>0</v>
      </c>
      <c r="AJ26" cm="1">
        <f t="array" ref="AJ26">IF(FALSE,"True," &amp; IF(_xlfn.XLOOKUP("Risky_Inbound",'Scoring_Config'!$A:$A,'Scoring_Config'!$D:$D,"Yes")="Yes",_xlfn.XLOOKUP("Risky_Inbound",'Scoring_Config'!$A:$A,'Scoring_Config'!$C:$C,50),0),"False,0")</f>
        <v>0</v>
      </c>
      <c r="AK26" cm="1">
        <f t="array" ref="AK26">IF(FALSE,"True," &amp; IF(_xlfn.XLOOKUP("Risky_Outbound",'Scoring_Config'!$A:$A,'Scoring_Config'!$D:$D,"Yes")="Yes",_xlfn.XLOOKUP("Risky_Outbound",'Scoring_Config'!$A:$A,'Scoring_Config'!$C:$C,25),0),"False,0")</f>
        <v>0</v>
      </c>
      <c r="AL26" t="s">
        <v>6700</v>
      </c>
      <c r="AM26" cm="1">
        <f t="array" ref="AM2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6" t="s">
        <v>6697</v>
      </c>
      <c r="AO26" t="s">
        <v>6697</v>
      </c>
      <c r="AP26" t="s">
        <v>6697</v>
      </c>
      <c r="AQ26" cm="1">
        <f t="array" ref="AQ26">IF(FALSE,"True," &amp; IF(_xlfn.XLOOKUP("Service_IsAny",'Scoring_Config'!$A:$A,'Scoring_Config'!$D:$D,"Yes")="Yes",_xlfn.XLOOKUP("Service_IsAny",'Scoring_Config'!$A:$A,'Scoring_Config'!$C:$C,0),0),"False,0")</f>
        <v>0</v>
      </c>
      <c r="AR26">
        <v>0</v>
      </c>
      <c r="AS26" cm="1">
        <f t="array" ref="AS26">IF(FALSE,"True," &amp; IF(_xlfn.XLOOKUP("Service_RangeGt1000",'Scoring_Config'!$A:$A,'Scoring_Config'!$D:$D,"Yes")="Yes",_xlfn.XLOOKUP("Service_RangeGt1000",'Scoring_Config'!$A:$A,'Scoring_Config'!$C:$C,0),0),"False,0")</f>
        <v>0</v>
      </c>
      <c r="AT26" cm="1">
        <f t="array" ref="AT26">IF(FALSE,"True," &amp; IF(_xlfn.XLOOKUP("App_IsAny",'Scoring_Config'!$A:$A,'Scoring_Config'!$D:$D,"Yes")="Yes",_xlfn.XLOOKUP("App_IsAny",'Scoring_Config'!$A:$A,'Scoring_Config'!$C:$C,0),0),"False,0")</f>
        <v>0</v>
      </c>
      <c r="AU26">
        <v>2</v>
      </c>
      <c r="AV26" cm="1">
        <f t="array" ref="AV26">IF(FALSE,"True," &amp; IF(_xlfn.XLOOKUP("App_RangeGt1000",'Scoring_Config'!$A:$A,'Scoring_Config'!$D:$D,"Yes")="Yes",_xlfn.XLOOKUP("App_RangeGt1000",'Scoring_Config'!$A:$A,'Scoring_Config'!$C:$C,0),0),"False,0")</f>
        <v>0</v>
      </c>
      <c r="AW26" cm="1">
        <f t="array" ref="AW26">IF(FALSE,"True," &amp; IF(_xlfn.XLOOKUP("Action_IsDenyOrDrop",'Scoring_Config'!$A:$A,'Scoring_Config'!$D:$D,"Yes")="Yes",_xlfn.XLOOKUP("Action_IsDenyOrDrop",'Scoring_Config'!$A:$A,'Scoring_Config'!$C:$C,0),0),"False,0")</f>
        <v>0</v>
      </c>
      <c r="AX26" cm="1">
        <f t="array" ref="AX26">IF(LEFT(AW26,4)="True",0,(IF(LEFT(Y26,4)="True",IF(_xlfn.XLOOKUP("Src_IsAny",'Scoring_Config'!$A:$A,'Scoring_Config'!$D:$D,"Yes")="Yes",_xlfn.XLOOKUP("Src_IsAny",'Scoring_Config'!$A:$A,'Scoring_Config'!$C:$C,10),0),0)+IF(LEFT(Z26,4)="True",IF(_xlfn.XLOOKUP("Src_CIDR_Le_16",'Scoring_Config'!$A:$A,'Scoring_Config'!$D:$D,"Yes")="Yes",_xlfn.XLOOKUP("Src_CIDR_Le_16",'Scoring_Config'!$A:$A,'Scoring_Config'!$C:$C,10),0),0)+IF(LEFT(AA26,4)="True",IF(_xlfn.XLOOKUP("Src_CIDR_17_22",'Scoring_Config'!$A:$A,'Scoring_Config'!$D:$D,"Yes")="Yes",_xlfn.XLOOKUP("Src_CIDR_17_22",'Scoring_Config'!$A:$A,'Scoring_Config'!$C:$C,5),0),0)+IF(LEFT(AB26,4)="True",IF(_xlfn.XLOOKUP("Dst_IsAny",'Scoring_Config'!$A:$A,'Scoring_Config'!$D:$D,"Yes")="Yes",_xlfn.XLOOKUP("Dst_IsAny",'Scoring_Config'!$A:$A,'Scoring_Config'!$C:$C,10),0),0)+IF(LEFT(AC26,4)="True",IF(_xlfn.XLOOKUP("Dst_CIDR_Le_16",'Scoring_Config'!$A:$A,'Scoring_Config'!$D:$D,"Yes")="Yes",_xlfn.XLOOKUP("Dst_CIDR_Le_16",'Scoring_Config'!$A:$A,'Scoring_Config'!$C:$C,10),0),0)+IF(LEFT(AD26,4)="True",IF(_xlfn.XLOOKUP("Dst_CIDR_17_22",'Scoring_Config'!$A:$A,'Scoring_Config'!$D:$D,"Yes")="Yes",_xlfn.XLOOKUP("Dst_CIDR_17_22",'Scoring_Config'!$A:$A,'Scoring_Config'!$C:$C,5),0),0)+IF(LEFT(AE26,4)="True",IF(_xlfn.XLOOKUP("SrcZone_IsAny",'Scoring_Config'!$A:$A,'Scoring_Config'!$D:$D,"Yes")="Yes",_xlfn.XLOOKUP("SrcZone_IsAny",'Scoring_Config'!$A:$A,'Scoring_Config'!$C:$C,10),0),0)+IF(LEFT(AF26,4)="True",IF(_xlfn.XLOOKUP("DstZone_IsAny",'Scoring_Config'!$A:$A,'Scoring_Config'!$D:$D,"Yes")="Yes",_xlfn.XLOOKUP("DstZone_IsAny",'Scoring_Config'!$A:$A,'Scoring_Config'!$C:$C,10),0),0)+IF(LEFT(AG26,4)="True",IF(_xlfn.XLOOKUP("Service_Any_OR_RangeGt1000",'Scoring_Config'!$A:$A,'Scoring_Config'!$D:$D,"Yes")="Yes",_xlfn.XLOOKUP("Service_Any_OR_RangeGt1000",'Scoring_Config'!$A:$A,'Scoring_Config'!$C:$C,10),0),0)+IF(LEFT(AH26,4)="True",IF(_xlfn.XLOOKUP("App_Any_OR_RangeGt1000",'Scoring_Config'!$A:$A,'Scoring_Config'!$D:$D,"Yes")="Yes",_xlfn.XLOOKUP("App_Any_OR_RangeGt1000",'Scoring_Config'!$A:$A,'Scoring_Config'!$C:$C,10),0),0)+IF(LEFT(AI26,4)="True",IF(_xlfn.XLOOKUP("Service_Insecure_Match",'Scoring_Config'!$A:$A,'Scoring_Config'!$D:$D,"Yes")="Yes",_xlfn.XLOOKUP("Service_Insecure_Match",'Scoring_Config'!$A:$A,'Scoring_Config'!$C:$C,5),0),0)+IF(LEFT(AJ26,4)="True",IF(_xlfn.XLOOKUP("Risky_Inbound",'Scoring_Config'!$A:$A,'Scoring_Config'!$D:$D,"Yes")="Yes",_xlfn.XLOOKUP("Risky_Inbound",'Scoring_Config'!$A:$A,'Scoring_Config'!$C:$C,50),0),0)+IF(LEFT(AK26,4)="True",IF(_xlfn.XLOOKUP("Risky_Outbound",'Scoring_Config'!$A:$A,'Scoring_Config'!$D:$D,"Yes")="Yes",_xlfn.XLOOKUP("Risky_Outbound",'Scoring_Config'!$A:$A,'Scoring_Config'!$C:$C,25),0),0)+IF(LEFT(AZ26,4)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26,FIND(",",AL26)+1,100)),0)+IF(LEFT(AM26,4)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26,FIND(",",AN26)+1,100)),0)+IF(_xlfn.XLOOKUP("Profile_Scoring",'Scoring_Config'!$A:$A,'Scoring_Config'!$D:$D,"Yes")="Yes",VALUE(MID(AO26,FIND(",",AO26)+1,100)),0)+IF(_xlfn.XLOOKUP("Options_Scoring",'Scoring_Config'!$A:$A,'Scoring_Config'!$D:$D,"Yes")="Yes",VALUE(MID(AP26,FIND(",",AP26)+1,100)),0)))</f>
        <v>0</v>
      </c>
      <c r="AZ26" cm="1">
        <f t="array" ref="AZ26">IF(FALSE,"True," &amp; IF(_xlfn.XLOOKUP("Migrate_Insecure",'Scoring_Config'!$A:$A,'Scoring_Config'!$D:$D,"Yes")="Yes",_xlfn.XLOOKUP("Migrate_Insecure",'Scoring_Config'!$A:$A,'Scoring_Config'!$C:$C,10),0),"False,0")</f>
        <v>0</v>
      </c>
    </row>
    <row r="27" spans="1:52">
      <c r="A27" t="s">
        <v>1979</v>
      </c>
      <c r="B27" t="s">
        <v>2005</v>
      </c>
      <c r="C27" t="s">
        <v>3542</v>
      </c>
      <c r="D27" t="s">
        <v>3545</v>
      </c>
      <c r="E27" t="s">
        <v>3563</v>
      </c>
      <c r="F27" t="s">
        <v>3575</v>
      </c>
      <c r="G27" t="s">
        <v>100</v>
      </c>
      <c r="H27" t="s">
        <v>174</v>
      </c>
      <c r="I27" t="s">
        <v>3572</v>
      </c>
      <c r="J27" t="s">
        <v>233</v>
      </c>
      <c r="K27" t="s">
        <v>1674</v>
      </c>
      <c r="L27" t="s">
        <v>1327</v>
      </c>
      <c r="M27" t="s">
        <v>1974</v>
      </c>
      <c r="N27" t="s">
        <v>4315</v>
      </c>
      <c r="O27" t="s">
        <v>4319</v>
      </c>
      <c r="P27" t="s">
        <v>4322</v>
      </c>
      <c r="Q27" t="s">
        <v>4339</v>
      </c>
      <c r="R27" t="s">
        <v>5440</v>
      </c>
      <c r="S27" t="s">
        <v>5448</v>
      </c>
      <c r="T27" t="s">
        <v>5570</v>
      </c>
      <c r="U27" t="s">
        <v>5966</v>
      </c>
      <c r="Y27" cm="1">
        <f t="array" ref="Y27">IF(FALSE,"True," &amp; IF(_xlfn.XLOOKUP("Src_IsAny",'Scoring_Config'!$A:$A,'Scoring_Config'!$D:$D,"Yes")="Yes",_xlfn.XLOOKUP("Src_IsAny",'Scoring_Config'!$A:$A,'Scoring_Config'!$C:$C,10),0),"False,0")</f>
        <v>0</v>
      </c>
      <c r="Z27" cm="1">
        <f t="array" ref="Z27">IF(FALSE,"True," &amp; IF(_xlfn.XLOOKUP("Src_CIDR_Le_16",'Scoring_Config'!$A:$A,'Scoring_Config'!$D:$D,"Yes")="Yes",_xlfn.XLOOKUP("Src_CIDR_Le_16",'Scoring_Config'!$A:$A,'Scoring_Config'!$C:$C,10),0),"False,0")</f>
        <v>0</v>
      </c>
      <c r="AA27" cm="1">
        <f t="array" ref="AA27">IF(FALSE,"True," &amp; IF(_xlfn.XLOOKUP("Src_CIDR_17_22",'Scoring_Config'!$A:$A,'Scoring_Config'!$D:$D,"Yes")="Yes",_xlfn.XLOOKUP("Src_CIDR_17_22",'Scoring_Config'!$A:$A,'Scoring_Config'!$C:$C,5),0),"False,0")</f>
        <v>0</v>
      </c>
      <c r="AB27" cm="1">
        <f t="array" ref="AB27">IF(FALSE,"True," &amp; IF(_xlfn.XLOOKUP("Dst_IsAny",'Scoring_Config'!$A:$A,'Scoring_Config'!$D:$D,"Yes")="Yes",_xlfn.XLOOKUP("Dst_IsAny",'Scoring_Config'!$A:$A,'Scoring_Config'!$C:$C,10),0),"False,0")</f>
        <v>0</v>
      </c>
      <c r="AC27" cm="1">
        <f t="array" ref="AC27">IF(FALSE,"True," &amp; IF(_xlfn.XLOOKUP("Dst_CIDR_Le_16",'Scoring_Config'!$A:$A,'Scoring_Config'!$D:$D,"Yes")="Yes",_xlfn.XLOOKUP("Dst_CIDR_Le_16",'Scoring_Config'!$A:$A,'Scoring_Config'!$C:$C,10),0),"False,0")</f>
        <v>0</v>
      </c>
      <c r="AD27" cm="1">
        <f t="array" ref="AD27">IF(FALSE,"True," &amp; IF(_xlfn.XLOOKUP("Dst_CIDR_17_22",'Scoring_Config'!$A:$A,'Scoring_Config'!$D:$D,"Yes")="Yes",_xlfn.XLOOKUP("Dst_CIDR_17_22",'Scoring_Config'!$A:$A,'Scoring_Config'!$C:$C,5),0),"False,0")</f>
        <v>0</v>
      </c>
      <c r="AE27" cm="1">
        <f t="array" ref="AE27">IF(FALSE,"True," &amp; IF(_xlfn.XLOOKUP("SrcZone_IsAny",'Scoring_Config'!$A:$A,'Scoring_Config'!$D:$D,"Yes")="Yes",_xlfn.XLOOKUP("SrcZone_IsAny",'Scoring_Config'!$A:$A,'Scoring_Config'!$C:$C,10),0),"False,0")</f>
        <v>0</v>
      </c>
      <c r="AF27" cm="1">
        <f t="array" ref="AF27">IF(FALSE,"True," &amp; IF(_xlfn.XLOOKUP("DstZone_IsAny",'Scoring_Config'!$A:$A,'Scoring_Config'!$D:$D,"Yes")="Yes",_xlfn.XLOOKUP("DstZone_IsAny",'Scoring_Config'!$A:$A,'Scoring_Config'!$C:$C,10),0),"False,0")</f>
        <v>0</v>
      </c>
      <c r="AG27" cm="1">
        <f t="array" ref="AG2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7" cm="1">
        <f t="array" ref="AH27">IF(FALSE,"True," &amp; IF(_xlfn.XLOOKUP("App_Any_OR_RangeGt1000",'Scoring_Config'!$A:$A,'Scoring_Config'!$D:$D,"Yes")="Yes",_xlfn.XLOOKUP("App_Any_OR_RangeGt1000",'Scoring_Config'!$A:$A,'Scoring_Config'!$C:$C,10),0),"False,0")</f>
        <v>0</v>
      </c>
      <c r="AI27" cm="1">
        <f t="array" ref="AI27">IF(FALSE,"True," &amp; IF(_xlfn.XLOOKUP("Service_Insecure_Match",'Scoring_Config'!$A:$A,'Scoring_Config'!$D:$D,"Yes")="Yes",_xlfn.XLOOKUP("Service_Insecure_Match",'Scoring_Config'!$A:$A,'Scoring_Config'!$C:$C,5),0),"False,0")</f>
        <v>0</v>
      </c>
      <c r="AJ27" cm="1">
        <f t="array" ref="AJ27">IF(FALSE,"True," &amp; IF(_xlfn.XLOOKUP("Risky_Inbound",'Scoring_Config'!$A:$A,'Scoring_Config'!$D:$D,"Yes")="Yes",_xlfn.XLOOKUP("Risky_Inbound",'Scoring_Config'!$A:$A,'Scoring_Config'!$C:$C,50),0),"False,0")</f>
        <v>0</v>
      </c>
      <c r="AK27" cm="1">
        <f t="array" ref="AK27">IF(FALSE,"True," &amp; IF(_xlfn.XLOOKUP("Risky_Outbound",'Scoring_Config'!$A:$A,'Scoring_Config'!$D:$D,"Yes")="Yes",_xlfn.XLOOKUP("Risky_Outbound",'Scoring_Config'!$A:$A,'Scoring_Config'!$C:$C,25),0),"False,0")</f>
        <v>0</v>
      </c>
      <c r="AL27" t="s">
        <v>6697</v>
      </c>
      <c r="AM27" cm="1">
        <f t="array" ref="AM2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7" t="s">
        <v>6697</v>
      </c>
      <c r="AO27" t="s">
        <v>6697</v>
      </c>
      <c r="AP27" t="s">
        <v>6697</v>
      </c>
      <c r="AQ27" cm="1">
        <f t="array" ref="AQ27">IF(FALSE,"True," &amp; IF(_xlfn.XLOOKUP("Service_IsAny",'Scoring_Config'!$A:$A,'Scoring_Config'!$D:$D,"Yes")="Yes",_xlfn.XLOOKUP("Service_IsAny",'Scoring_Config'!$A:$A,'Scoring_Config'!$C:$C,0),0),"False,0")</f>
        <v>0</v>
      </c>
      <c r="AR27">
        <v>0</v>
      </c>
      <c r="AS27" cm="1">
        <f t="array" ref="AS27">IF(FALSE,"True," &amp; IF(_xlfn.XLOOKUP("Service_RangeGt1000",'Scoring_Config'!$A:$A,'Scoring_Config'!$D:$D,"Yes")="Yes",_xlfn.XLOOKUP("Service_RangeGt1000",'Scoring_Config'!$A:$A,'Scoring_Config'!$C:$C,0),0),"False,0")</f>
        <v>0</v>
      </c>
      <c r="AT27" cm="1">
        <f t="array" ref="AT27">IF(FALSE,"True," &amp; IF(_xlfn.XLOOKUP("App_IsAny",'Scoring_Config'!$A:$A,'Scoring_Config'!$D:$D,"Yes")="Yes",_xlfn.XLOOKUP("App_IsAny",'Scoring_Config'!$A:$A,'Scoring_Config'!$C:$C,0),0),"False,0")</f>
        <v>0</v>
      </c>
      <c r="AU27">
        <v>2</v>
      </c>
      <c r="AV27" cm="1">
        <f t="array" ref="AV27">IF(FALSE,"True," &amp; IF(_xlfn.XLOOKUP("App_RangeGt1000",'Scoring_Config'!$A:$A,'Scoring_Config'!$D:$D,"Yes")="Yes",_xlfn.XLOOKUP("App_RangeGt1000",'Scoring_Config'!$A:$A,'Scoring_Config'!$C:$C,0),0),"False,0")</f>
        <v>0</v>
      </c>
      <c r="AW27" cm="1">
        <f t="array" ref="AW27">IF(FALSE,"True," &amp; IF(_xlfn.XLOOKUP("Action_IsDenyOrDrop",'Scoring_Config'!$A:$A,'Scoring_Config'!$D:$D,"Yes")="Yes",_xlfn.XLOOKUP("Action_IsDenyOrDrop",'Scoring_Config'!$A:$A,'Scoring_Config'!$C:$C,0),0),"False,0")</f>
        <v>0</v>
      </c>
      <c r="AX27" cm="1">
        <f t="array" ref="AX27">IF(LEFT(AW27,4)="True",0,(IF(LEFT(Y27,4)="True",IF(_xlfn.XLOOKUP("Src_IsAny",'Scoring_Config'!$A:$A,'Scoring_Config'!$D:$D,"Yes")="Yes",_xlfn.XLOOKUP("Src_IsAny",'Scoring_Config'!$A:$A,'Scoring_Config'!$C:$C,10),0),0)+IF(LEFT(Z27,4)="True",IF(_xlfn.XLOOKUP("Src_CIDR_Le_16",'Scoring_Config'!$A:$A,'Scoring_Config'!$D:$D,"Yes")="Yes",_xlfn.XLOOKUP("Src_CIDR_Le_16",'Scoring_Config'!$A:$A,'Scoring_Config'!$C:$C,10),0),0)+IF(LEFT(AA27,4)="True",IF(_xlfn.XLOOKUP("Src_CIDR_17_22",'Scoring_Config'!$A:$A,'Scoring_Config'!$D:$D,"Yes")="Yes",_xlfn.XLOOKUP("Src_CIDR_17_22",'Scoring_Config'!$A:$A,'Scoring_Config'!$C:$C,5),0),0)+IF(LEFT(AB27,4)="True",IF(_xlfn.XLOOKUP("Dst_IsAny",'Scoring_Config'!$A:$A,'Scoring_Config'!$D:$D,"Yes")="Yes",_xlfn.XLOOKUP("Dst_IsAny",'Scoring_Config'!$A:$A,'Scoring_Config'!$C:$C,10),0),0)+IF(LEFT(AC27,4)="True",IF(_xlfn.XLOOKUP("Dst_CIDR_Le_16",'Scoring_Config'!$A:$A,'Scoring_Config'!$D:$D,"Yes")="Yes",_xlfn.XLOOKUP("Dst_CIDR_Le_16",'Scoring_Config'!$A:$A,'Scoring_Config'!$C:$C,10),0),0)+IF(LEFT(AD27,4)="True",IF(_xlfn.XLOOKUP("Dst_CIDR_17_22",'Scoring_Config'!$A:$A,'Scoring_Config'!$D:$D,"Yes")="Yes",_xlfn.XLOOKUP("Dst_CIDR_17_22",'Scoring_Config'!$A:$A,'Scoring_Config'!$C:$C,5),0),0)+IF(LEFT(AE27,4)="True",IF(_xlfn.XLOOKUP("SrcZone_IsAny",'Scoring_Config'!$A:$A,'Scoring_Config'!$D:$D,"Yes")="Yes",_xlfn.XLOOKUP("SrcZone_IsAny",'Scoring_Config'!$A:$A,'Scoring_Config'!$C:$C,10),0),0)+IF(LEFT(AF27,4)="True",IF(_xlfn.XLOOKUP("DstZone_IsAny",'Scoring_Config'!$A:$A,'Scoring_Config'!$D:$D,"Yes")="Yes",_xlfn.XLOOKUP("DstZone_IsAny",'Scoring_Config'!$A:$A,'Scoring_Config'!$C:$C,10),0),0)+IF(LEFT(AG27,4)="True",IF(_xlfn.XLOOKUP("Service_Any_OR_RangeGt1000",'Scoring_Config'!$A:$A,'Scoring_Config'!$D:$D,"Yes")="Yes",_xlfn.XLOOKUP("Service_Any_OR_RangeGt1000",'Scoring_Config'!$A:$A,'Scoring_Config'!$C:$C,10),0),0)+IF(LEFT(AH27,4)="True",IF(_xlfn.XLOOKUP("App_Any_OR_RangeGt1000",'Scoring_Config'!$A:$A,'Scoring_Config'!$D:$D,"Yes")="Yes",_xlfn.XLOOKUP("App_Any_OR_RangeGt1000",'Scoring_Config'!$A:$A,'Scoring_Config'!$C:$C,10),0),0)+IF(LEFT(AI27,4)="True",IF(_xlfn.XLOOKUP("Service_Insecure_Match",'Scoring_Config'!$A:$A,'Scoring_Config'!$D:$D,"Yes")="Yes",_xlfn.XLOOKUP("Service_Insecure_Match",'Scoring_Config'!$A:$A,'Scoring_Config'!$C:$C,5),0),0)+IF(LEFT(AJ27,4)="True",IF(_xlfn.XLOOKUP("Risky_Inbound",'Scoring_Config'!$A:$A,'Scoring_Config'!$D:$D,"Yes")="Yes",_xlfn.XLOOKUP("Risky_Inbound",'Scoring_Config'!$A:$A,'Scoring_Config'!$C:$C,50),0),0)+IF(LEFT(AK27,4)="True",IF(_xlfn.XLOOKUP("Risky_Outbound",'Scoring_Config'!$A:$A,'Scoring_Config'!$D:$D,"Yes")="Yes",_xlfn.XLOOKUP("Risky_Outbound",'Scoring_Config'!$A:$A,'Scoring_Config'!$C:$C,25),0),0)+IF(LEFT(AZ27,4)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27,FIND(",",AL27)+1,100)),0)+IF(LEFT(AM27,4)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27,FIND(",",AN27)+1,100)),0)+IF(_xlfn.XLOOKUP("Profile_Scoring",'Scoring_Config'!$A:$A,'Scoring_Config'!$D:$D,"Yes")="Yes",VALUE(MID(AO27,FIND(",",AO27)+1,100)),0)+IF(_xlfn.XLOOKUP("Options_Scoring",'Scoring_Config'!$A:$A,'Scoring_Config'!$D:$D,"Yes")="Yes",VALUE(MID(AP27,FIND(",",AP27)+1,100)),0)))</f>
        <v>0</v>
      </c>
      <c r="AZ27" cm="1">
        <f t="array" ref="AZ27">IF(FALSE,"True," &amp; IF(_xlfn.XLOOKUP("Migrate_Insecure",'Scoring_Config'!$A:$A,'Scoring_Config'!$D:$D,"Yes")="Yes",_xlfn.XLOOKUP("Migrate_Insecure",'Scoring_Config'!$A:$A,'Scoring_Config'!$C:$C,10),0),"False,0")</f>
        <v>0</v>
      </c>
    </row>
    <row r="28" spans="1:52">
      <c r="A28" t="s">
        <v>1979</v>
      </c>
      <c r="B28" t="s">
        <v>2006</v>
      </c>
      <c r="C28" t="s">
        <v>3542</v>
      </c>
      <c r="D28" t="s">
        <v>3545</v>
      </c>
      <c r="E28" t="s">
        <v>3563</v>
      </c>
      <c r="F28" t="s">
        <v>3575</v>
      </c>
      <c r="G28" t="s">
        <v>99</v>
      </c>
      <c r="H28" t="s">
        <v>174</v>
      </c>
      <c r="I28" t="s">
        <v>4084</v>
      </c>
      <c r="J28" t="s">
        <v>669</v>
      </c>
      <c r="K28" t="s">
        <v>1675</v>
      </c>
      <c r="L28" t="s">
        <v>1327</v>
      </c>
      <c r="M28" t="s">
        <v>1974</v>
      </c>
      <c r="N28" t="s">
        <v>4315</v>
      </c>
      <c r="O28" t="s">
        <v>4319</v>
      </c>
      <c r="P28" t="s">
        <v>4321</v>
      </c>
      <c r="Q28" t="s">
        <v>4340</v>
      </c>
      <c r="R28" t="s">
        <v>5437</v>
      </c>
      <c r="S28" t="s">
        <v>5440</v>
      </c>
      <c r="T28" t="s">
        <v>5570</v>
      </c>
      <c r="U28" t="s">
        <v>5967</v>
      </c>
      <c r="Y28" cm="1">
        <f t="array" ref="Y28">IF(FALSE,"True," &amp; IF(_xlfn.XLOOKUP("Src_IsAny",'Scoring_Config'!$A:$A,'Scoring_Config'!$D:$D,"Yes")="Yes",_xlfn.XLOOKUP("Src_IsAny",'Scoring_Config'!$A:$A,'Scoring_Config'!$C:$C,10),0),"False,0")</f>
        <v>0</v>
      </c>
      <c r="Z28" cm="1">
        <f t="array" ref="Z28">IF(TRUE,"True," &amp; IF(_xlfn.XLOOKUP("Src_CIDR_Le_16",'Scoring_Config'!$A:$A,'Scoring_Config'!$D:$D,"Yes")="Yes",_xlfn.XLOOKUP("Src_CIDR_Le_16",'Scoring_Config'!$A:$A,'Scoring_Config'!$C:$C,10),0),"False,0")</f>
        <v>0</v>
      </c>
      <c r="AA28" cm="1">
        <f t="array" ref="AA28">IF(FALSE,"True," &amp; IF(_xlfn.XLOOKUP("Src_CIDR_17_22",'Scoring_Config'!$A:$A,'Scoring_Config'!$D:$D,"Yes")="Yes",_xlfn.XLOOKUP("Src_CIDR_17_22",'Scoring_Config'!$A:$A,'Scoring_Config'!$C:$C,5),0),"False,0")</f>
        <v>0</v>
      </c>
      <c r="AB28" cm="1">
        <f t="array" ref="AB28">IF(FALSE,"True," &amp; IF(_xlfn.XLOOKUP("Dst_IsAny",'Scoring_Config'!$A:$A,'Scoring_Config'!$D:$D,"Yes")="Yes",_xlfn.XLOOKUP("Dst_IsAny",'Scoring_Config'!$A:$A,'Scoring_Config'!$C:$C,10),0),"False,0")</f>
        <v>0</v>
      </c>
      <c r="AC28" cm="1">
        <f t="array" ref="AC28">IF(FALSE,"True," &amp; IF(_xlfn.XLOOKUP("Dst_CIDR_Le_16",'Scoring_Config'!$A:$A,'Scoring_Config'!$D:$D,"Yes")="Yes",_xlfn.XLOOKUP("Dst_CIDR_Le_16",'Scoring_Config'!$A:$A,'Scoring_Config'!$C:$C,10),0),"False,0")</f>
        <v>0</v>
      </c>
      <c r="AD28" cm="1">
        <f t="array" ref="AD28">IF(FALSE,"True," &amp; IF(_xlfn.XLOOKUP("Dst_CIDR_17_22",'Scoring_Config'!$A:$A,'Scoring_Config'!$D:$D,"Yes")="Yes",_xlfn.XLOOKUP("Dst_CIDR_17_22",'Scoring_Config'!$A:$A,'Scoring_Config'!$C:$C,5),0),"False,0")</f>
        <v>0</v>
      </c>
      <c r="AE28" cm="1">
        <f t="array" ref="AE28">IF(FALSE,"True," &amp; IF(_xlfn.XLOOKUP("SrcZone_IsAny",'Scoring_Config'!$A:$A,'Scoring_Config'!$D:$D,"Yes")="Yes",_xlfn.XLOOKUP("SrcZone_IsAny",'Scoring_Config'!$A:$A,'Scoring_Config'!$C:$C,10),0),"False,0")</f>
        <v>0</v>
      </c>
      <c r="AF28" cm="1">
        <f t="array" ref="AF28">IF(FALSE,"True," &amp; IF(_xlfn.XLOOKUP("DstZone_IsAny",'Scoring_Config'!$A:$A,'Scoring_Config'!$D:$D,"Yes")="Yes",_xlfn.XLOOKUP("DstZone_IsAny",'Scoring_Config'!$A:$A,'Scoring_Config'!$C:$C,10),0),"False,0")</f>
        <v>0</v>
      </c>
      <c r="AG28" cm="1">
        <f t="array" ref="AG2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8" cm="1">
        <f t="array" ref="AH28">IF(FALSE,"True," &amp; IF(_xlfn.XLOOKUP("App_Any_OR_RangeGt1000",'Scoring_Config'!$A:$A,'Scoring_Config'!$D:$D,"Yes")="Yes",_xlfn.XLOOKUP("App_Any_OR_RangeGt1000",'Scoring_Config'!$A:$A,'Scoring_Config'!$C:$C,10),0),"False,0")</f>
        <v>0</v>
      </c>
      <c r="AI28" cm="1">
        <f t="array" ref="AI28">IF(FALSE,"True," &amp; IF(_xlfn.XLOOKUP("Service_Insecure_Match",'Scoring_Config'!$A:$A,'Scoring_Config'!$D:$D,"Yes")="Yes",_xlfn.XLOOKUP("Service_Insecure_Match",'Scoring_Config'!$A:$A,'Scoring_Config'!$C:$C,5),0),"False,0")</f>
        <v>0</v>
      </c>
      <c r="AJ28" cm="1">
        <f t="array" ref="AJ28">IF(FALSE,"True," &amp; IF(_xlfn.XLOOKUP("Risky_Inbound",'Scoring_Config'!$A:$A,'Scoring_Config'!$D:$D,"Yes")="Yes",_xlfn.XLOOKUP("Risky_Inbound",'Scoring_Config'!$A:$A,'Scoring_Config'!$C:$C,50),0),"False,0")</f>
        <v>0</v>
      </c>
      <c r="AK28" cm="1">
        <f t="array" ref="AK28">IF(FALSE,"True," &amp; IF(_xlfn.XLOOKUP("Risky_Outbound",'Scoring_Config'!$A:$A,'Scoring_Config'!$D:$D,"Yes")="Yes",_xlfn.XLOOKUP("Risky_Outbound",'Scoring_Config'!$A:$A,'Scoring_Config'!$C:$C,25),0),"False,0")</f>
        <v>0</v>
      </c>
      <c r="AL28" t="s">
        <v>6700</v>
      </c>
      <c r="AM28" cm="1">
        <f t="array" ref="AM2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8" t="s">
        <v>6697</v>
      </c>
      <c r="AO28" t="s">
        <v>6697</v>
      </c>
      <c r="AP28" t="s">
        <v>6697</v>
      </c>
      <c r="AQ28" cm="1">
        <f t="array" ref="AQ28">IF(FALSE,"True," &amp; IF(_xlfn.XLOOKUP("Service_IsAny",'Scoring_Config'!$A:$A,'Scoring_Config'!$D:$D,"Yes")="Yes",_xlfn.XLOOKUP("Service_IsAny",'Scoring_Config'!$A:$A,'Scoring_Config'!$C:$C,0),0),"False,0")</f>
        <v>0</v>
      </c>
      <c r="AR28">
        <v>0</v>
      </c>
      <c r="AS28" cm="1">
        <f t="array" ref="AS28">IF(FALSE,"True," &amp; IF(_xlfn.XLOOKUP("Service_RangeGt1000",'Scoring_Config'!$A:$A,'Scoring_Config'!$D:$D,"Yes")="Yes",_xlfn.XLOOKUP("Service_RangeGt1000",'Scoring_Config'!$A:$A,'Scoring_Config'!$C:$C,0),0),"False,0")</f>
        <v>0</v>
      </c>
      <c r="AT28" cm="1">
        <f t="array" ref="AT28">IF(FALSE,"True," &amp; IF(_xlfn.XLOOKUP("App_IsAny",'Scoring_Config'!$A:$A,'Scoring_Config'!$D:$D,"Yes")="Yes",_xlfn.XLOOKUP("App_IsAny",'Scoring_Config'!$A:$A,'Scoring_Config'!$C:$C,0),0),"False,0")</f>
        <v>0</v>
      </c>
      <c r="AU28">
        <v>2</v>
      </c>
      <c r="AV28" cm="1">
        <f t="array" ref="AV28">IF(FALSE,"True," &amp; IF(_xlfn.XLOOKUP("App_RangeGt1000",'Scoring_Config'!$A:$A,'Scoring_Config'!$D:$D,"Yes")="Yes",_xlfn.XLOOKUP("App_RangeGt1000",'Scoring_Config'!$A:$A,'Scoring_Config'!$C:$C,0),0),"False,0")</f>
        <v>0</v>
      </c>
      <c r="AW28" cm="1">
        <f t="array" ref="AW28">IF(FALSE,"True," &amp; IF(_xlfn.XLOOKUP("Action_IsDenyOrDrop",'Scoring_Config'!$A:$A,'Scoring_Config'!$D:$D,"Yes")="Yes",_xlfn.XLOOKUP("Action_IsDenyOrDrop",'Scoring_Config'!$A:$A,'Scoring_Config'!$C:$C,0),0),"False,0")</f>
        <v>0</v>
      </c>
      <c r="AX28" cm="1">
        <f t="array" ref="AX28">IF(LEFT(AW28,4)="True",0,(IF(LEFT(Y28,4)="True",IF(_xlfn.XLOOKUP("Src_IsAny",'Scoring_Config'!$A:$A,'Scoring_Config'!$D:$D,"Yes")="Yes",_xlfn.XLOOKUP("Src_IsAny",'Scoring_Config'!$A:$A,'Scoring_Config'!$C:$C,10),0),0)+IF(LEFT(Z28,4)="True",IF(_xlfn.XLOOKUP("Src_CIDR_Le_16",'Scoring_Config'!$A:$A,'Scoring_Config'!$D:$D,"Yes")="Yes",_xlfn.XLOOKUP("Src_CIDR_Le_16",'Scoring_Config'!$A:$A,'Scoring_Config'!$C:$C,10),0),0)+IF(LEFT(AA28,4)="True",IF(_xlfn.XLOOKUP("Src_CIDR_17_22",'Scoring_Config'!$A:$A,'Scoring_Config'!$D:$D,"Yes")="Yes",_xlfn.XLOOKUP("Src_CIDR_17_22",'Scoring_Config'!$A:$A,'Scoring_Config'!$C:$C,5),0),0)+IF(LEFT(AB28,4)="True",IF(_xlfn.XLOOKUP("Dst_IsAny",'Scoring_Config'!$A:$A,'Scoring_Config'!$D:$D,"Yes")="Yes",_xlfn.XLOOKUP("Dst_IsAny",'Scoring_Config'!$A:$A,'Scoring_Config'!$C:$C,10),0),0)+IF(LEFT(AC28,4)="True",IF(_xlfn.XLOOKUP("Dst_CIDR_Le_16",'Scoring_Config'!$A:$A,'Scoring_Config'!$D:$D,"Yes")="Yes",_xlfn.XLOOKUP("Dst_CIDR_Le_16",'Scoring_Config'!$A:$A,'Scoring_Config'!$C:$C,10),0),0)+IF(LEFT(AD28,4)="True",IF(_xlfn.XLOOKUP("Dst_CIDR_17_22",'Scoring_Config'!$A:$A,'Scoring_Config'!$D:$D,"Yes")="Yes",_xlfn.XLOOKUP("Dst_CIDR_17_22",'Scoring_Config'!$A:$A,'Scoring_Config'!$C:$C,5),0),0)+IF(LEFT(AE28,4)="True",IF(_xlfn.XLOOKUP("SrcZone_IsAny",'Scoring_Config'!$A:$A,'Scoring_Config'!$D:$D,"Yes")="Yes",_xlfn.XLOOKUP("SrcZone_IsAny",'Scoring_Config'!$A:$A,'Scoring_Config'!$C:$C,10),0),0)+IF(LEFT(AF28,4)="True",IF(_xlfn.XLOOKUP("DstZone_IsAny",'Scoring_Config'!$A:$A,'Scoring_Config'!$D:$D,"Yes")="Yes",_xlfn.XLOOKUP("DstZone_IsAny",'Scoring_Config'!$A:$A,'Scoring_Config'!$C:$C,10),0),0)+IF(LEFT(AG28,4)="True",IF(_xlfn.XLOOKUP("Service_Any_OR_RangeGt1000",'Scoring_Config'!$A:$A,'Scoring_Config'!$D:$D,"Yes")="Yes",_xlfn.XLOOKUP("Service_Any_OR_RangeGt1000",'Scoring_Config'!$A:$A,'Scoring_Config'!$C:$C,10),0),0)+IF(LEFT(AH28,4)="True",IF(_xlfn.XLOOKUP("App_Any_OR_RangeGt1000",'Scoring_Config'!$A:$A,'Scoring_Config'!$D:$D,"Yes")="Yes",_xlfn.XLOOKUP("App_Any_OR_RangeGt1000",'Scoring_Config'!$A:$A,'Scoring_Config'!$C:$C,10),0),0)+IF(LEFT(AI28,4)="True",IF(_xlfn.XLOOKUP("Service_Insecure_Match",'Scoring_Config'!$A:$A,'Scoring_Config'!$D:$D,"Yes")="Yes",_xlfn.XLOOKUP("Service_Insecure_Match",'Scoring_Config'!$A:$A,'Scoring_Config'!$C:$C,5),0),0)+IF(LEFT(AJ28,4)="True",IF(_xlfn.XLOOKUP("Risky_Inbound",'Scoring_Config'!$A:$A,'Scoring_Config'!$D:$D,"Yes")="Yes",_xlfn.XLOOKUP("Risky_Inbound",'Scoring_Config'!$A:$A,'Scoring_Config'!$C:$C,50),0),0)+IF(LEFT(AK28,4)="True",IF(_xlfn.XLOOKUP("Risky_Outbound",'Scoring_Config'!$A:$A,'Scoring_Config'!$D:$D,"Yes")="Yes",_xlfn.XLOOKUP("Risky_Outbound",'Scoring_Config'!$A:$A,'Scoring_Config'!$C:$C,25),0),0)+IF(LEFT(AZ28,4)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28,FIND(",",AL28)+1,100)),0)+IF(LEFT(AM28,4)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28,FIND(",",AN28)+1,100)),0)+IF(_xlfn.XLOOKUP("Profile_Scoring",'Scoring_Config'!$A:$A,'Scoring_Config'!$D:$D,"Yes")="Yes",VALUE(MID(AO28,FIND(",",AO28)+1,100)),0)+IF(_xlfn.XLOOKUP("Options_Scoring",'Scoring_Config'!$A:$A,'Scoring_Config'!$D:$D,"Yes")="Yes",VALUE(MID(AP28,FIND(",",AP28)+1,100)),0)))</f>
        <v>0</v>
      </c>
      <c r="AZ28" cm="1">
        <f t="array" ref="AZ28">IF(FALSE,"True," &amp; IF(_xlfn.XLOOKUP("Migrate_Insecure",'Scoring_Config'!$A:$A,'Scoring_Config'!$D:$D,"Yes")="Yes",_xlfn.XLOOKUP("Migrate_Insecure",'Scoring_Config'!$A:$A,'Scoring_Config'!$C:$C,10),0),"False,0")</f>
        <v>0</v>
      </c>
    </row>
    <row r="29" spans="1:52">
      <c r="A29" t="s">
        <v>1979</v>
      </c>
      <c r="B29" t="s">
        <v>2007</v>
      </c>
      <c r="C29" t="s">
        <v>3542</v>
      </c>
      <c r="D29" t="s">
        <v>3545</v>
      </c>
      <c r="E29" t="s">
        <v>3563</v>
      </c>
      <c r="F29" t="s">
        <v>3575</v>
      </c>
      <c r="G29" t="s">
        <v>101</v>
      </c>
      <c r="H29" t="s">
        <v>174</v>
      </c>
      <c r="I29" t="s">
        <v>4085</v>
      </c>
      <c r="J29" t="s">
        <v>832</v>
      </c>
      <c r="K29" t="s">
        <v>1660</v>
      </c>
      <c r="L29" t="s">
        <v>1327</v>
      </c>
      <c r="M29" t="s">
        <v>1974</v>
      </c>
      <c r="N29" t="s">
        <v>4315</v>
      </c>
      <c r="O29" t="s">
        <v>4319</v>
      </c>
      <c r="P29" t="s">
        <v>4323</v>
      </c>
      <c r="Q29" t="s">
        <v>4341</v>
      </c>
      <c r="R29" t="s">
        <v>5439</v>
      </c>
      <c r="S29" t="s">
        <v>4324</v>
      </c>
      <c r="T29" t="s">
        <v>5570</v>
      </c>
      <c r="U29" t="s">
        <v>5955</v>
      </c>
      <c r="Y29" cm="1">
        <f t="array" ref="Y29">IF(FALSE,"True," &amp; IF(_xlfn.XLOOKUP("Src_IsAny",'Scoring_Config'!$A:$A,'Scoring_Config'!$D:$D,"Yes")="Yes",_xlfn.XLOOKUP("Src_IsAny",'Scoring_Config'!$A:$A,'Scoring_Config'!$C:$C,10),0),"False,0")</f>
        <v>0</v>
      </c>
      <c r="Z29" cm="1">
        <f t="array" ref="Z29">IF(FALSE,"True," &amp; IF(_xlfn.XLOOKUP("Src_CIDR_Le_16",'Scoring_Config'!$A:$A,'Scoring_Config'!$D:$D,"Yes")="Yes",_xlfn.XLOOKUP("Src_CIDR_Le_16",'Scoring_Config'!$A:$A,'Scoring_Config'!$C:$C,10),0),"False,0")</f>
        <v>0</v>
      </c>
      <c r="AA29" cm="1">
        <f t="array" ref="AA29">IF(FALSE,"True," &amp; IF(_xlfn.XLOOKUP("Src_CIDR_17_22",'Scoring_Config'!$A:$A,'Scoring_Config'!$D:$D,"Yes")="Yes",_xlfn.XLOOKUP("Src_CIDR_17_22",'Scoring_Config'!$A:$A,'Scoring_Config'!$C:$C,5),0),"False,0")</f>
        <v>0</v>
      </c>
      <c r="AB29" cm="1">
        <f t="array" ref="AB29">IF(FALSE,"True," &amp; IF(_xlfn.XLOOKUP("Dst_IsAny",'Scoring_Config'!$A:$A,'Scoring_Config'!$D:$D,"Yes")="Yes",_xlfn.XLOOKUP("Dst_IsAny",'Scoring_Config'!$A:$A,'Scoring_Config'!$C:$C,10),0),"False,0")</f>
        <v>0</v>
      </c>
      <c r="AC29" cm="1">
        <f t="array" ref="AC29">IF(FALSE,"True," &amp; IF(_xlfn.XLOOKUP("Dst_CIDR_Le_16",'Scoring_Config'!$A:$A,'Scoring_Config'!$D:$D,"Yes")="Yes",_xlfn.XLOOKUP("Dst_CIDR_Le_16",'Scoring_Config'!$A:$A,'Scoring_Config'!$C:$C,10),0),"False,0")</f>
        <v>0</v>
      </c>
      <c r="AD29" cm="1">
        <f t="array" ref="AD29">IF(FALSE,"True," &amp; IF(_xlfn.XLOOKUP("Dst_CIDR_17_22",'Scoring_Config'!$A:$A,'Scoring_Config'!$D:$D,"Yes")="Yes",_xlfn.XLOOKUP("Dst_CIDR_17_22",'Scoring_Config'!$A:$A,'Scoring_Config'!$C:$C,5),0),"False,0")</f>
        <v>0</v>
      </c>
      <c r="AE29" cm="1">
        <f t="array" ref="AE29">IF(FALSE,"True," &amp; IF(_xlfn.XLOOKUP("SrcZone_IsAny",'Scoring_Config'!$A:$A,'Scoring_Config'!$D:$D,"Yes")="Yes",_xlfn.XLOOKUP("SrcZone_IsAny",'Scoring_Config'!$A:$A,'Scoring_Config'!$C:$C,10),0),"False,0")</f>
        <v>0</v>
      </c>
      <c r="AF29" cm="1">
        <f t="array" ref="AF29">IF(FALSE,"True," &amp; IF(_xlfn.XLOOKUP("DstZone_IsAny",'Scoring_Config'!$A:$A,'Scoring_Config'!$D:$D,"Yes")="Yes",_xlfn.XLOOKUP("DstZone_IsAny",'Scoring_Config'!$A:$A,'Scoring_Config'!$C:$C,10),0),"False,0")</f>
        <v>0</v>
      </c>
      <c r="AG29" cm="1">
        <f t="array" ref="AG2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9" cm="1">
        <f t="array" ref="AH29">IF(FALSE,"True," &amp; IF(_xlfn.XLOOKUP("App_Any_OR_RangeGt1000",'Scoring_Config'!$A:$A,'Scoring_Config'!$D:$D,"Yes")="Yes",_xlfn.XLOOKUP("App_Any_OR_RangeGt1000",'Scoring_Config'!$A:$A,'Scoring_Config'!$C:$C,10),0),"False,0")</f>
        <v>0</v>
      </c>
      <c r="AI29" cm="1">
        <f t="array" ref="AI29">IF(FALSE,"True," &amp; IF(_xlfn.XLOOKUP("Service_Insecure_Match",'Scoring_Config'!$A:$A,'Scoring_Config'!$D:$D,"Yes")="Yes",_xlfn.XLOOKUP("Service_Insecure_Match",'Scoring_Config'!$A:$A,'Scoring_Config'!$C:$C,5),0),"False,0")</f>
        <v>0</v>
      </c>
      <c r="AJ29" cm="1">
        <f t="array" ref="AJ29">IF(FALSE,"True," &amp; IF(_xlfn.XLOOKUP("Risky_Inbound",'Scoring_Config'!$A:$A,'Scoring_Config'!$D:$D,"Yes")="Yes",_xlfn.XLOOKUP("Risky_Inbound",'Scoring_Config'!$A:$A,'Scoring_Config'!$C:$C,50),0),"False,0")</f>
        <v>0</v>
      </c>
      <c r="AK29" cm="1">
        <f t="array" ref="AK29">IF(FALSE,"True," &amp; IF(_xlfn.XLOOKUP("Risky_Outbound",'Scoring_Config'!$A:$A,'Scoring_Config'!$D:$D,"Yes")="Yes",_xlfn.XLOOKUP("Risky_Outbound",'Scoring_Config'!$A:$A,'Scoring_Config'!$C:$C,25),0),"False,0")</f>
        <v>0</v>
      </c>
      <c r="AL29" t="s">
        <v>6699</v>
      </c>
      <c r="AM29" cm="1">
        <f t="array" ref="AM2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9" t="s">
        <v>6697</v>
      </c>
      <c r="AO29" t="s">
        <v>6697</v>
      </c>
      <c r="AP29" t="s">
        <v>6697</v>
      </c>
      <c r="AQ29" cm="1">
        <f t="array" ref="AQ29">IF(FALSE,"True," &amp; IF(_xlfn.XLOOKUP("Service_IsAny",'Scoring_Config'!$A:$A,'Scoring_Config'!$D:$D,"Yes")="Yes",_xlfn.XLOOKUP("Service_IsAny",'Scoring_Config'!$A:$A,'Scoring_Config'!$C:$C,0),0),"False,0")</f>
        <v>0</v>
      </c>
      <c r="AR29">
        <v>0</v>
      </c>
      <c r="AS29" cm="1">
        <f t="array" ref="AS29">IF(FALSE,"True," &amp; IF(_xlfn.XLOOKUP("Service_RangeGt1000",'Scoring_Config'!$A:$A,'Scoring_Config'!$D:$D,"Yes")="Yes",_xlfn.XLOOKUP("Service_RangeGt1000",'Scoring_Config'!$A:$A,'Scoring_Config'!$C:$C,0),0),"False,0")</f>
        <v>0</v>
      </c>
      <c r="AT29" cm="1">
        <f t="array" ref="AT29">IF(FALSE,"True," &amp; IF(_xlfn.XLOOKUP("App_IsAny",'Scoring_Config'!$A:$A,'Scoring_Config'!$D:$D,"Yes")="Yes",_xlfn.XLOOKUP("App_IsAny",'Scoring_Config'!$A:$A,'Scoring_Config'!$C:$C,0),0),"False,0")</f>
        <v>0</v>
      </c>
      <c r="AU29">
        <v>1</v>
      </c>
      <c r="AV29" cm="1">
        <f t="array" ref="AV29">IF(FALSE,"True," &amp; IF(_xlfn.XLOOKUP("App_RangeGt1000",'Scoring_Config'!$A:$A,'Scoring_Config'!$D:$D,"Yes")="Yes",_xlfn.XLOOKUP("App_RangeGt1000",'Scoring_Config'!$A:$A,'Scoring_Config'!$C:$C,0),0),"False,0")</f>
        <v>0</v>
      </c>
      <c r="AW29" cm="1">
        <f t="array" ref="AW29">IF(FALSE,"True," &amp; IF(_xlfn.XLOOKUP("Action_IsDenyOrDrop",'Scoring_Config'!$A:$A,'Scoring_Config'!$D:$D,"Yes")="Yes",_xlfn.XLOOKUP("Action_IsDenyOrDrop",'Scoring_Config'!$A:$A,'Scoring_Config'!$C:$C,0),0),"False,0")</f>
        <v>0</v>
      </c>
      <c r="AX29" cm="1">
        <f t="array" ref="AX29">IF(LEFT(AW29,4)="True",0,(IF(LEFT(Y29,4)="True",IF(_xlfn.XLOOKUP("Src_IsAny",'Scoring_Config'!$A:$A,'Scoring_Config'!$D:$D,"Yes")="Yes",_xlfn.XLOOKUP("Src_IsAny",'Scoring_Config'!$A:$A,'Scoring_Config'!$C:$C,10),0),0)+IF(LEFT(Z29,4)="True",IF(_xlfn.XLOOKUP("Src_CIDR_Le_16",'Scoring_Config'!$A:$A,'Scoring_Config'!$D:$D,"Yes")="Yes",_xlfn.XLOOKUP("Src_CIDR_Le_16",'Scoring_Config'!$A:$A,'Scoring_Config'!$C:$C,10),0),0)+IF(LEFT(AA29,4)="True",IF(_xlfn.XLOOKUP("Src_CIDR_17_22",'Scoring_Config'!$A:$A,'Scoring_Config'!$D:$D,"Yes")="Yes",_xlfn.XLOOKUP("Src_CIDR_17_22",'Scoring_Config'!$A:$A,'Scoring_Config'!$C:$C,5),0),0)+IF(LEFT(AB29,4)="True",IF(_xlfn.XLOOKUP("Dst_IsAny",'Scoring_Config'!$A:$A,'Scoring_Config'!$D:$D,"Yes")="Yes",_xlfn.XLOOKUP("Dst_IsAny",'Scoring_Config'!$A:$A,'Scoring_Config'!$C:$C,10),0),0)+IF(LEFT(AC29,4)="True",IF(_xlfn.XLOOKUP("Dst_CIDR_Le_16",'Scoring_Config'!$A:$A,'Scoring_Config'!$D:$D,"Yes")="Yes",_xlfn.XLOOKUP("Dst_CIDR_Le_16",'Scoring_Config'!$A:$A,'Scoring_Config'!$C:$C,10),0),0)+IF(LEFT(AD29,4)="True",IF(_xlfn.XLOOKUP("Dst_CIDR_17_22",'Scoring_Config'!$A:$A,'Scoring_Config'!$D:$D,"Yes")="Yes",_xlfn.XLOOKUP("Dst_CIDR_17_22",'Scoring_Config'!$A:$A,'Scoring_Config'!$C:$C,5),0),0)+IF(LEFT(AE29,4)="True",IF(_xlfn.XLOOKUP("SrcZone_IsAny",'Scoring_Config'!$A:$A,'Scoring_Config'!$D:$D,"Yes")="Yes",_xlfn.XLOOKUP("SrcZone_IsAny",'Scoring_Config'!$A:$A,'Scoring_Config'!$C:$C,10),0),0)+IF(LEFT(AF29,4)="True",IF(_xlfn.XLOOKUP("DstZone_IsAny",'Scoring_Config'!$A:$A,'Scoring_Config'!$D:$D,"Yes")="Yes",_xlfn.XLOOKUP("DstZone_IsAny",'Scoring_Config'!$A:$A,'Scoring_Config'!$C:$C,10),0),0)+IF(LEFT(AG29,4)="True",IF(_xlfn.XLOOKUP("Service_Any_OR_RangeGt1000",'Scoring_Config'!$A:$A,'Scoring_Config'!$D:$D,"Yes")="Yes",_xlfn.XLOOKUP("Service_Any_OR_RangeGt1000",'Scoring_Config'!$A:$A,'Scoring_Config'!$C:$C,10),0),0)+IF(LEFT(AH29,4)="True",IF(_xlfn.XLOOKUP("App_Any_OR_RangeGt1000",'Scoring_Config'!$A:$A,'Scoring_Config'!$D:$D,"Yes")="Yes",_xlfn.XLOOKUP("App_Any_OR_RangeGt1000",'Scoring_Config'!$A:$A,'Scoring_Config'!$C:$C,10),0),0)+IF(LEFT(AI29,4)="True",IF(_xlfn.XLOOKUP("Service_Insecure_Match",'Scoring_Config'!$A:$A,'Scoring_Config'!$D:$D,"Yes")="Yes",_xlfn.XLOOKUP("Service_Insecure_Match",'Scoring_Config'!$A:$A,'Scoring_Config'!$C:$C,5),0),0)+IF(LEFT(AJ29,4)="True",IF(_xlfn.XLOOKUP("Risky_Inbound",'Scoring_Config'!$A:$A,'Scoring_Config'!$D:$D,"Yes")="Yes",_xlfn.XLOOKUP("Risky_Inbound",'Scoring_Config'!$A:$A,'Scoring_Config'!$C:$C,50),0),0)+IF(LEFT(AK29,4)="True",IF(_xlfn.XLOOKUP("Risky_Outbound",'Scoring_Config'!$A:$A,'Scoring_Config'!$D:$D,"Yes")="Yes",_xlfn.XLOOKUP("Risky_Outbound",'Scoring_Config'!$A:$A,'Scoring_Config'!$C:$C,25),0),0)+IF(LEFT(AZ29,4)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29,FIND(",",AL29)+1,100)),0)+IF(LEFT(AM29,4)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29,FIND(",",AN29)+1,100)),0)+IF(_xlfn.XLOOKUP("Profile_Scoring",'Scoring_Config'!$A:$A,'Scoring_Config'!$D:$D,"Yes")="Yes",VALUE(MID(AO29,FIND(",",AO29)+1,100)),0)+IF(_xlfn.XLOOKUP("Options_Scoring",'Scoring_Config'!$A:$A,'Scoring_Config'!$D:$D,"Yes")="Yes",VALUE(MID(AP29,FIND(",",AP29)+1,100)),0)))</f>
        <v>0</v>
      </c>
      <c r="AZ29" cm="1">
        <f t="array" ref="AZ29">IF(FALSE,"True," &amp; IF(_xlfn.XLOOKUP("Migrate_Insecure",'Scoring_Config'!$A:$A,'Scoring_Config'!$D:$D,"Yes")="Yes",_xlfn.XLOOKUP("Migrate_Insecure",'Scoring_Config'!$A:$A,'Scoring_Config'!$C:$C,10),0),"False,0")</f>
        <v>0</v>
      </c>
    </row>
    <row r="30" spans="1:52">
      <c r="A30" t="s">
        <v>1979</v>
      </c>
      <c r="B30" t="s">
        <v>2008</v>
      </c>
      <c r="C30" t="s">
        <v>3542</v>
      </c>
      <c r="D30" t="s">
        <v>3545</v>
      </c>
      <c r="E30" t="s">
        <v>3563</v>
      </c>
      <c r="F30" t="s">
        <v>3576</v>
      </c>
      <c r="G30" t="s">
        <v>102</v>
      </c>
      <c r="H30" t="s">
        <v>174</v>
      </c>
      <c r="I30" t="s">
        <v>3582</v>
      </c>
      <c r="J30" t="s">
        <v>831</v>
      </c>
      <c r="K30" t="s">
        <v>1662</v>
      </c>
      <c r="L30" t="s">
        <v>1327</v>
      </c>
      <c r="M30" t="s">
        <v>1974</v>
      </c>
      <c r="N30" t="s">
        <v>4315</v>
      </c>
      <c r="O30" t="s">
        <v>4319</v>
      </c>
      <c r="P30" t="s">
        <v>4321</v>
      </c>
      <c r="Q30" t="s">
        <v>4342</v>
      </c>
      <c r="R30" t="s">
        <v>5439</v>
      </c>
      <c r="S30" t="s">
        <v>4324</v>
      </c>
      <c r="T30" t="s">
        <v>5578</v>
      </c>
      <c r="U30" t="s">
        <v>5968</v>
      </c>
      <c r="Y30" cm="1">
        <f t="array" ref="Y30">IF(FALSE,"True," &amp; IF(_xlfn.XLOOKUP("Src_IsAny",'Scoring_Config'!$A:$A,'Scoring_Config'!$D:$D,"Yes")="Yes",_xlfn.XLOOKUP("Src_IsAny",'Scoring_Config'!$A:$A,'Scoring_Config'!$C:$C,10),0),"False,0")</f>
        <v>0</v>
      </c>
      <c r="Z30" cm="1">
        <f t="array" ref="Z30">IF(FALSE,"True," &amp; IF(_xlfn.XLOOKUP("Src_CIDR_Le_16",'Scoring_Config'!$A:$A,'Scoring_Config'!$D:$D,"Yes")="Yes",_xlfn.XLOOKUP("Src_CIDR_Le_16",'Scoring_Config'!$A:$A,'Scoring_Config'!$C:$C,10),0),"False,0")</f>
        <v>0</v>
      </c>
      <c r="AA30" cm="1">
        <f t="array" ref="AA30">IF(FALSE,"True," &amp; IF(_xlfn.XLOOKUP("Src_CIDR_17_22",'Scoring_Config'!$A:$A,'Scoring_Config'!$D:$D,"Yes")="Yes",_xlfn.XLOOKUP("Src_CIDR_17_22",'Scoring_Config'!$A:$A,'Scoring_Config'!$C:$C,5),0),"False,0")</f>
        <v>0</v>
      </c>
      <c r="AB30" cm="1">
        <f t="array" ref="AB30">IF(FALSE,"True," &amp; IF(_xlfn.XLOOKUP("Dst_IsAny",'Scoring_Config'!$A:$A,'Scoring_Config'!$D:$D,"Yes")="Yes",_xlfn.XLOOKUP("Dst_IsAny",'Scoring_Config'!$A:$A,'Scoring_Config'!$C:$C,10),0),"False,0")</f>
        <v>0</v>
      </c>
      <c r="AC30" cm="1">
        <f t="array" ref="AC30">IF(FALSE,"True," &amp; IF(_xlfn.XLOOKUP("Dst_CIDR_Le_16",'Scoring_Config'!$A:$A,'Scoring_Config'!$D:$D,"Yes")="Yes",_xlfn.XLOOKUP("Dst_CIDR_Le_16",'Scoring_Config'!$A:$A,'Scoring_Config'!$C:$C,10),0),"False,0")</f>
        <v>0</v>
      </c>
      <c r="AD30" cm="1">
        <f t="array" ref="AD30">IF(FALSE,"True," &amp; IF(_xlfn.XLOOKUP("Dst_CIDR_17_22",'Scoring_Config'!$A:$A,'Scoring_Config'!$D:$D,"Yes")="Yes",_xlfn.XLOOKUP("Dst_CIDR_17_22",'Scoring_Config'!$A:$A,'Scoring_Config'!$C:$C,5),0),"False,0")</f>
        <v>0</v>
      </c>
      <c r="AE30" cm="1">
        <f t="array" ref="AE30">IF(FALSE,"True," &amp; IF(_xlfn.XLOOKUP("SrcZone_IsAny",'Scoring_Config'!$A:$A,'Scoring_Config'!$D:$D,"Yes")="Yes",_xlfn.XLOOKUP("SrcZone_IsAny",'Scoring_Config'!$A:$A,'Scoring_Config'!$C:$C,10),0),"False,0")</f>
        <v>0</v>
      </c>
      <c r="AF30" cm="1">
        <f t="array" ref="AF30">IF(FALSE,"True," &amp; IF(_xlfn.XLOOKUP("DstZone_IsAny",'Scoring_Config'!$A:$A,'Scoring_Config'!$D:$D,"Yes")="Yes",_xlfn.XLOOKUP("DstZone_IsAny",'Scoring_Config'!$A:$A,'Scoring_Config'!$C:$C,10),0),"False,0")</f>
        <v>0</v>
      </c>
      <c r="AG30" cm="1">
        <f t="array" ref="AG3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0" cm="1">
        <f t="array" ref="AH30">IF(FALSE,"True," &amp; IF(_xlfn.XLOOKUP("App_Any_OR_RangeGt1000",'Scoring_Config'!$A:$A,'Scoring_Config'!$D:$D,"Yes")="Yes",_xlfn.XLOOKUP("App_Any_OR_RangeGt1000",'Scoring_Config'!$A:$A,'Scoring_Config'!$C:$C,10),0),"False,0")</f>
        <v>0</v>
      </c>
      <c r="AI30" cm="1">
        <f t="array" ref="AI30">IF(FALSE,"True," &amp; IF(_xlfn.XLOOKUP("Service_Insecure_Match",'Scoring_Config'!$A:$A,'Scoring_Config'!$D:$D,"Yes")="Yes",_xlfn.XLOOKUP("Service_Insecure_Match",'Scoring_Config'!$A:$A,'Scoring_Config'!$C:$C,5),0),"False,0")</f>
        <v>0</v>
      </c>
      <c r="AJ30" cm="1">
        <f t="array" ref="AJ30">IF(FALSE,"True," &amp; IF(_xlfn.XLOOKUP("Risky_Inbound",'Scoring_Config'!$A:$A,'Scoring_Config'!$D:$D,"Yes")="Yes",_xlfn.XLOOKUP("Risky_Inbound",'Scoring_Config'!$A:$A,'Scoring_Config'!$C:$C,50),0),"False,0")</f>
        <v>0</v>
      </c>
      <c r="AK30" cm="1">
        <f t="array" ref="AK30">IF(FALSE,"True," &amp; IF(_xlfn.XLOOKUP("Risky_Outbound",'Scoring_Config'!$A:$A,'Scoring_Config'!$D:$D,"Yes")="Yes",_xlfn.XLOOKUP("Risky_Outbound",'Scoring_Config'!$A:$A,'Scoring_Config'!$C:$C,25),0),"False,0")</f>
        <v>0</v>
      </c>
      <c r="AL30" t="s">
        <v>6700</v>
      </c>
      <c r="AM30" cm="1">
        <f t="array" ref="AM3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0" t="s">
        <v>6697</v>
      </c>
      <c r="AO30" t="s">
        <v>6697</v>
      </c>
      <c r="AP30" t="s">
        <v>6697</v>
      </c>
      <c r="AQ30" cm="1">
        <f t="array" ref="AQ30">IF(FALSE,"True," &amp; IF(_xlfn.XLOOKUP("Service_IsAny",'Scoring_Config'!$A:$A,'Scoring_Config'!$D:$D,"Yes")="Yes",_xlfn.XLOOKUP("Service_IsAny",'Scoring_Config'!$A:$A,'Scoring_Config'!$C:$C,0),0),"False,0")</f>
        <v>0</v>
      </c>
      <c r="AR30">
        <v>0</v>
      </c>
      <c r="AS30" cm="1">
        <f t="array" ref="AS30">IF(FALSE,"True," &amp; IF(_xlfn.XLOOKUP("Service_RangeGt1000",'Scoring_Config'!$A:$A,'Scoring_Config'!$D:$D,"Yes")="Yes",_xlfn.XLOOKUP("Service_RangeGt1000",'Scoring_Config'!$A:$A,'Scoring_Config'!$C:$C,0),0),"False,0")</f>
        <v>0</v>
      </c>
      <c r="AT30" cm="1">
        <f t="array" ref="AT30">IF(FALSE,"True," &amp; IF(_xlfn.XLOOKUP("App_IsAny",'Scoring_Config'!$A:$A,'Scoring_Config'!$D:$D,"Yes")="Yes",_xlfn.XLOOKUP("App_IsAny",'Scoring_Config'!$A:$A,'Scoring_Config'!$C:$C,0),0),"False,0")</f>
        <v>0</v>
      </c>
      <c r="AU30">
        <v>2</v>
      </c>
      <c r="AV30" cm="1">
        <f t="array" ref="AV30">IF(FALSE,"True," &amp; IF(_xlfn.XLOOKUP("App_RangeGt1000",'Scoring_Config'!$A:$A,'Scoring_Config'!$D:$D,"Yes")="Yes",_xlfn.XLOOKUP("App_RangeGt1000",'Scoring_Config'!$A:$A,'Scoring_Config'!$C:$C,0),0),"False,0")</f>
        <v>0</v>
      </c>
      <c r="AW30" cm="1">
        <f t="array" ref="AW30">IF(FALSE,"True," &amp; IF(_xlfn.XLOOKUP("Action_IsDenyOrDrop",'Scoring_Config'!$A:$A,'Scoring_Config'!$D:$D,"Yes")="Yes",_xlfn.XLOOKUP("Action_IsDenyOrDrop",'Scoring_Config'!$A:$A,'Scoring_Config'!$C:$C,0),0),"False,0")</f>
        <v>0</v>
      </c>
      <c r="AX30" cm="1">
        <f t="array" ref="AX30">IF(LEFT(AW30,4)="True",0,(IF(LEFT(Y30,4)="True",IF(_xlfn.XLOOKUP("Src_IsAny",'Scoring_Config'!$A:$A,'Scoring_Config'!$D:$D,"Yes")="Yes",_xlfn.XLOOKUP("Src_IsAny",'Scoring_Config'!$A:$A,'Scoring_Config'!$C:$C,10),0),0)+IF(LEFT(Z30,4)="True",IF(_xlfn.XLOOKUP("Src_CIDR_Le_16",'Scoring_Config'!$A:$A,'Scoring_Config'!$D:$D,"Yes")="Yes",_xlfn.XLOOKUP("Src_CIDR_Le_16",'Scoring_Config'!$A:$A,'Scoring_Config'!$C:$C,10),0),0)+IF(LEFT(AA30,4)="True",IF(_xlfn.XLOOKUP("Src_CIDR_17_22",'Scoring_Config'!$A:$A,'Scoring_Config'!$D:$D,"Yes")="Yes",_xlfn.XLOOKUP("Src_CIDR_17_22",'Scoring_Config'!$A:$A,'Scoring_Config'!$C:$C,5),0),0)+IF(LEFT(AB30,4)="True",IF(_xlfn.XLOOKUP("Dst_IsAny",'Scoring_Config'!$A:$A,'Scoring_Config'!$D:$D,"Yes")="Yes",_xlfn.XLOOKUP("Dst_IsAny",'Scoring_Config'!$A:$A,'Scoring_Config'!$C:$C,10),0),0)+IF(LEFT(AC30,4)="True",IF(_xlfn.XLOOKUP("Dst_CIDR_Le_16",'Scoring_Config'!$A:$A,'Scoring_Config'!$D:$D,"Yes")="Yes",_xlfn.XLOOKUP("Dst_CIDR_Le_16",'Scoring_Config'!$A:$A,'Scoring_Config'!$C:$C,10),0),0)+IF(LEFT(AD30,4)="True",IF(_xlfn.XLOOKUP("Dst_CIDR_17_22",'Scoring_Config'!$A:$A,'Scoring_Config'!$D:$D,"Yes")="Yes",_xlfn.XLOOKUP("Dst_CIDR_17_22",'Scoring_Config'!$A:$A,'Scoring_Config'!$C:$C,5),0),0)+IF(LEFT(AE30,4)="True",IF(_xlfn.XLOOKUP("SrcZone_IsAny",'Scoring_Config'!$A:$A,'Scoring_Config'!$D:$D,"Yes")="Yes",_xlfn.XLOOKUP("SrcZone_IsAny",'Scoring_Config'!$A:$A,'Scoring_Config'!$C:$C,10),0),0)+IF(LEFT(AF30,4)="True",IF(_xlfn.XLOOKUP("DstZone_IsAny",'Scoring_Config'!$A:$A,'Scoring_Config'!$D:$D,"Yes")="Yes",_xlfn.XLOOKUP("DstZone_IsAny",'Scoring_Config'!$A:$A,'Scoring_Config'!$C:$C,10),0),0)+IF(LEFT(AG30,4)="True",IF(_xlfn.XLOOKUP("Service_Any_OR_RangeGt1000",'Scoring_Config'!$A:$A,'Scoring_Config'!$D:$D,"Yes")="Yes",_xlfn.XLOOKUP("Service_Any_OR_RangeGt1000",'Scoring_Config'!$A:$A,'Scoring_Config'!$C:$C,10),0),0)+IF(LEFT(AH30,4)="True",IF(_xlfn.XLOOKUP("App_Any_OR_RangeGt1000",'Scoring_Config'!$A:$A,'Scoring_Config'!$D:$D,"Yes")="Yes",_xlfn.XLOOKUP("App_Any_OR_RangeGt1000",'Scoring_Config'!$A:$A,'Scoring_Config'!$C:$C,10),0),0)+IF(LEFT(AI30,4)="True",IF(_xlfn.XLOOKUP("Service_Insecure_Match",'Scoring_Config'!$A:$A,'Scoring_Config'!$D:$D,"Yes")="Yes",_xlfn.XLOOKUP("Service_Insecure_Match",'Scoring_Config'!$A:$A,'Scoring_Config'!$C:$C,5),0),0)+IF(LEFT(AJ30,4)="True",IF(_xlfn.XLOOKUP("Risky_Inbound",'Scoring_Config'!$A:$A,'Scoring_Config'!$D:$D,"Yes")="Yes",_xlfn.XLOOKUP("Risky_Inbound",'Scoring_Config'!$A:$A,'Scoring_Config'!$C:$C,50),0),0)+IF(LEFT(AK30,4)="True",IF(_xlfn.XLOOKUP("Risky_Outbound",'Scoring_Config'!$A:$A,'Scoring_Config'!$D:$D,"Yes")="Yes",_xlfn.XLOOKUP("Risky_Outbound",'Scoring_Config'!$A:$A,'Scoring_Config'!$C:$C,25),0),0)+IF(LEFT(AZ30,4)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30,FIND(",",AL30)+1,100)),0)+IF(LEFT(AM30,4)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30,FIND(",",AN30)+1,100)),0)+IF(_xlfn.XLOOKUP("Profile_Scoring",'Scoring_Config'!$A:$A,'Scoring_Config'!$D:$D,"Yes")="Yes",VALUE(MID(AO30,FIND(",",AO30)+1,100)),0)+IF(_xlfn.XLOOKUP("Options_Scoring",'Scoring_Config'!$A:$A,'Scoring_Config'!$D:$D,"Yes")="Yes",VALUE(MID(AP30,FIND(",",AP30)+1,100)),0)))</f>
        <v>0</v>
      </c>
      <c r="AZ30" cm="1">
        <f t="array" ref="AZ30">IF(FALSE,"True," &amp; IF(_xlfn.XLOOKUP("Migrate_Insecure",'Scoring_Config'!$A:$A,'Scoring_Config'!$D:$D,"Yes")="Yes",_xlfn.XLOOKUP("Migrate_Insecure",'Scoring_Config'!$A:$A,'Scoring_Config'!$C:$C,10),0),"False,0")</f>
        <v>0</v>
      </c>
    </row>
    <row r="31" spans="1:52">
      <c r="A31" t="s">
        <v>1979</v>
      </c>
      <c r="B31" t="s">
        <v>2009</v>
      </c>
      <c r="C31" t="s">
        <v>3542</v>
      </c>
      <c r="D31" t="s">
        <v>3545</v>
      </c>
      <c r="E31" t="s">
        <v>3563</v>
      </c>
      <c r="F31" t="s">
        <v>3575</v>
      </c>
      <c r="G31" t="s">
        <v>103</v>
      </c>
      <c r="H31" t="s">
        <v>174</v>
      </c>
      <c r="I31" t="s">
        <v>3569</v>
      </c>
      <c r="J31" t="s">
        <v>833</v>
      </c>
      <c r="K31" t="s">
        <v>1676</v>
      </c>
      <c r="L31" t="s">
        <v>1330</v>
      </c>
      <c r="M31" t="s">
        <v>1974</v>
      </c>
      <c r="N31" t="s">
        <v>4315</v>
      </c>
      <c r="O31" t="s">
        <v>4319</v>
      </c>
      <c r="P31" t="s">
        <v>4322</v>
      </c>
      <c r="Q31" t="s">
        <v>4343</v>
      </c>
      <c r="R31" t="s">
        <v>5440</v>
      </c>
      <c r="S31" t="s">
        <v>5440</v>
      </c>
      <c r="T31" t="s">
        <v>5570</v>
      </c>
      <c r="U31" t="s">
        <v>5955</v>
      </c>
      <c r="Y31" cm="1">
        <f t="array" ref="Y31">IF(FALSE,"True," &amp; IF(_xlfn.XLOOKUP("Src_IsAny",'Scoring_Config'!$A:$A,'Scoring_Config'!$D:$D,"Yes")="Yes",_xlfn.XLOOKUP("Src_IsAny",'Scoring_Config'!$A:$A,'Scoring_Config'!$C:$C,10),0),"False,0")</f>
        <v>0</v>
      </c>
      <c r="Z31" cm="1">
        <f t="array" ref="Z31">IF(FALSE,"True," &amp; IF(_xlfn.XLOOKUP("Src_CIDR_Le_16",'Scoring_Config'!$A:$A,'Scoring_Config'!$D:$D,"Yes")="Yes",_xlfn.XLOOKUP("Src_CIDR_Le_16",'Scoring_Config'!$A:$A,'Scoring_Config'!$C:$C,10),0),"False,0")</f>
        <v>0</v>
      </c>
      <c r="AA31" cm="1">
        <f t="array" ref="AA31">IF(FALSE,"True," &amp; IF(_xlfn.XLOOKUP("Src_CIDR_17_22",'Scoring_Config'!$A:$A,'Scoring_Config'!$D:$D,"Yes")="Yes",_xlfn.XLOOKUP("Src_CIDR_17_22",'Scoring_Config'!$A:$A,'Scoring_Config'!$C:$C,5),0),"False,0")</f>
        <v>0</v>
      </c>
      <c r="AB31" cm="1">
        <f t="array" ref="AB31">IF(FALSE,"True," &amp; IF(_xlfn.XLOOKUP("Dst_IsAny",'Scoring_Config'!$A:$A,'Scoring_Config'!$D:$D,"Yes")="Yes",_xlfn.XLOOKUP("Dst_IsAny",'Scoring_Config'!$A:$A,'Scoring_Config'!$C:$C,10),0),"False,0")</f>
        <v>0</v>
      </c>
      <c r="AC31" cm="1">
        <f t="array" ref="AC31">IF(FALSE,"True," &amp; IF(_xlfn.XLOOKUP("Dst_CIDR_Le_16",'Scoring_Config'!$A:$A,'Scoring_Config'!$D:$D,"Yes")="Yes",_xlfn.XLOOKUP("Dst_CIDR_Le_16",'Scoring_Config'!$A:$A,'Scoring_Config'!$C:$C,10),0),"False,0")</f>
        <v>0</v>
      </c>
      <c r="AD31" cm="1">
        <f t="array" ref="AD31">IF(FALSE,"True," &amp; IF(_xlfn.XLOOKUP("Dst_CIDR_17_22",'Scoring_Config'!$A:$A,'Scoring_Config'!$D:$D,"Yes")="Yes",_xlfn.XLOOKUP("Dst_CIDR_17_22",'Scoring_Config'!$A:$A,'Scoring_Config'!$C:$C,5),0),"False,0")</f>
        <v>0</v>
      </c>
      <c r="AE31" cm="1">
        <f t="array" ref="AE31">IF(FALSE,"True," &amp; IF(_xlfn.XLOOKUP("SrcZone_IsAny",'Scoring_Config'!$A:$A,'Scoring_Config'!$D:$D,"Yes")="Yes",_xlfn.XLOOKUP("SrcZone_IsAny",'Scoring_Config'!$A:$A,'Scoring_Config'!$C:$C,10),0),"False,0")</f>
        <v>0</v>
      </c>
      <c r="AF31" cm="1">
        <f t="array" ref="AF31">IF(FALSE,"True," &amp; IF(_xlfn.XLOOKUP("DstZone_IsAny",'Scoring_Config'!$A:$A,'Scoring_Config'!$D:$D,"Yes")="Yes",_xlfn.XLOOKUP("DstZone_IsAny",'Scoring_Config'!$A:$A,'Scoring_Config'!$C:$C,10),0),"False,0")</f>
        <v>0</v>
      </c>
      <c r="AG31" cm="1">
        <f t="array" ref="AG3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1" cm="1">
        <f t="array" ref="AH31">IF(FALSE,"True," &amp; IF(_xlfn.XLOOKUP("App_Any_OR_RangeGt1000",'Scoring_Config'!$A:$A,'Scoring_Config'!$D:$D,"Yes")="Yes",_xlfn.XLOOKUP("App_Any_OR_RangeGt1000",'Scoring_Config'!$A:$A,'Scoring_Config'!$C:$C,10),0),"False,0")</f>
        <v>0</v>
      </c>
      <c r="AI31" cm="1">
        <f t="array" ref="AI31">IF(FALSE,"True," &amp; IF(_xlfn.XLOOKUP("Service_Insecure_Match",'Scoring_Config'!$A:$A,'Scoring_Config'!$D:$D,"Yes")="Yes",_xlfn.XLOOKUP("Service_Insecure_Match",'Scoring_Config'!$A:$A,'Scoring_Config'!$C:$C,5),0),"False,0")</f>
        <v>0</v>
      </c>
      <c r="AJ31" cm="1">
        <f t="array" ref="AJ31">IF(FALSE,"True," &amp; IF(_xlfn.XLOOKUP("Risky_Inbound",'Scoring_Config'!$A:$A,'Scoring_Config'!$D:$D,"Yes")="Yes",_xlfn.XLOOKUP("Risky_Inbound",'Scoring_Config'!$A:$A,'Scoring_Config'!$C:$C,50),0),"False,0")</f>
        <v>0</v>
      </c>
      <c r="AK31" cm="1">
        <f t="array" ref="AK31">IF(FALSE,"True," &amp; IF(_xlfn.XLOOKUP("Risky_Outbound",'Scoring_Config'!$A:$A,'Scoring_Config'!$D:$D,"Yes")="Yes",_xlfn.XLOOKUP("Risky_Outbound",'Scoring_Config'!$A:$A,'Scoring_Config'!$C:$C,25),0),"False,0")</f>
        <v>0</v>
      </c>
      <c r="AL31" t="s">
        <v>6697</v>
      </c>
      <c r="AM31" cm="1">
        <f t="array" ref="AM3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1" t="s">
        <v>6697</v>
      </c>
      <c r="AO31" t="s">
        <v>6697</v>
      </c>
      <c r="AP31" t="s">
        <v>6697</v>
      </c>
      <c r="AQ31" cm="1">
        <f t="array" ref="AQ31">IF(FALSE,"True," &amp; IF(_xlfn.XLOOKUP("Service_IsAny",'Scoring_Config'!$A:$A,'Scoring_Config'!$D:$D,"Yes")="Yes",_xlfn.XLOOKUP("Service_IsAny",'Scoring_Config'!$A:$A,'Scoring_Config'!$C:$C,0),0),"False,0")</f>
        <v>0</v>
      </c>
      <c r="AR31">
        <v>103</v>
      </c>
      <c r="AS31" cm="1">
        <f t="array" ref="AS31">IF(FALSE,"True," &amp; IF(_xlfn.XLOOKUP("Service_RangeGt1000",'Scoring_Config'!$A:$A,'Scoring_Config'!$D:$D,"Yes")="Yes",_xlfn.XLOOKUP("Service_RangeGt1000",'Scoring_Config'!$A:$A,'Scoring_Config'!$C:$C,0),0),"False,0")</f>
        <v>0</v>
      </c>
      <c r="AT31" cm="1">
        <f t="array" ref="AT31">IF(FALSE,"True," &amp; IF(_xlfn.XLOOKUP("App_IsAny",'Scoring_Config'!$A:$A,'Scoring_Config'!$D:$D,"Yes")="Yes",_xlfn.XLOOKUP("App_IsAny",'Scoring_Config'!$A:$A,'Scoring_Config'!$C:$C,0),0),"False,0")</f>
        <v>0</v>
      </c>
      <c r="AU31">
        <v>0</v>
      </c>
      <c r="AV31" cm="1">
        <f t="array" ref="AV31">IF(FALSE,"True," &amp; IF(_xlfn.XLOOKUP("App_RangeGt1000",'Scoring_Config'!$A:$A,'Scoring_Config'!$D:$D,"Yes")="Yes",_xlfn.XLOOKUP("App_RangeGt1000",'Scoring_Config'!$A:$A,'Scoring_Config'!$C:$C,0),0),"False,0")</f>
        <v>0</v>
      </c>
      <c r="AW31" cm="1">
        <f t="array" ref="AW31">IF(FALSE,"True," &amp; IF(_xlfn.XLOOKUP("Action_IsDenyOrDrop",'Scoring_Config'!$A:$A,'Scoring_Config'!$D:$D,"Yes")="Yes",_xlfn.XLOOKUP("Action_IsDenyOrDrop",'Scoring_Config'!$A:$A,'Scoring_Config'!$C:$C,0),0),"False,0")</f>
        <v>0</v>
      </c>
      <c r="AX31" cm="1">
        <f t="array" ref="AX31">IF(LEFT(AW31,4)="True",0,(IF(LEFT(Y31,4)="True",IF(_xlfn.XLOOKUP("Src_IsAny",'Scoring_Config'!$A:$A,'Scoring_Config'!$D:$D,"Yes")="Yes",_xlfn.XLOOKUP("Src_IsAny",'Scoring_Config'!$A:$A,'Scoring_Config'!$C:$C,10),0),0)+IF(LEFT(Z31,4)="True",IF(_xlfn.XLOOKUP("Src_CIDR_Le_16",'Scoring_Config'!$A:$A,'Scoring_Config'!$D:$D,"Yes")="Yes",_xlfn.XLOOKUP("Src_CIDR_Le_16",'Scoring_Config'!$A:$A,'Scoring_Config'!$C:$C,10),0),0)+IF(LEFT(AA31,4)="True",IF(_xlfn.XLOOKUP("Src_CIDR_17_22",'Scoring_Config'!$A:$A,'Scoring_Config'!$D:$D,"Yes")="Yes",_xlfn.XLOOKUP("Src_CIDR_17_22",'Scoring_Config'!$A:$A,'Scoring_Config'!$C:$C,5),0),0)+IF(LEFT(AB31,4)="True",IF(_xlfn.XLOOKUP("Dst_IsAny",'Scoring_Config'!$A:$A,'Scoring_Config'!$D:$D,"Yes")="Yes",_xlfn.XLOOKUP("Dst_IsAny",'Scoring_Config'!$A:$A,'Scoring_Config'!$C:$C,10),0),0)+IF(LEFT(AC31,4)="True",IF(_xlfn.XLOOKUP("Dst_CIDR_Le_16",'Scoring_Config'!$A:$A,'Scoring_Config'!$D:$D,"Yes")="Yes",_xlfn.XLOOKUP("Dst_CIDR_Le_16",'Scoring_Config'!$A:$A,'Scoring_Config'!$C:$C,10),0),0)+IF(LEFT(AD31,4)="True",IF(_xlfn.XLOOKUP("Dst_CIDR_17_22",'Scoring_Config'!$A:$A,'Scoring_Config'!$D:$D,"Yes")="Yes",_xlfn.XLOOKUP("Dst_CIDR_17_22",'Scoring_Config'!$A:$A,'Scoring_Config'!$C:$C,5),0),0)+IF(LEFT(AE31,4)="True",IF(_xlfn.XLOOKUP("SrcZone_IsAny",'Scoring_Config'!$A:$A,'Scoring_Config'!$D:$D,"Yes")="Yes",_xlfn.XLOOKUP("SrcZone_IsAny",'Scoring_Config'!$A:$A,'Scoring_Config'!$C:$C,10),0),0)+IF(LEFT(AF31,4)="True",IF(_xlfn.XLOOKUP("DstZone_IsAny",'Scoring_Config'!$A:$A,'Scoring_Config'!$D:$D,"Yes")="Yes",_xlfn.XLOOKUP("DstZone_IsAny",'Scoring_Config'!$A:$A,'Scoring_Config'!$C:$C,10),0),0)+IF(LEFT(AG31,4)="True",IF(_xlfn.XLOOKUP("Service_Any_OR_RangeGt1000",'Scoring_Config'!$A:$A,'Scoring_Config'!$D:$D,"Yes")="Yes",_xlfn.XLOOKUP("Service_Any_OR_RangeGt1000",'Scoring_Config'!$A:$A,'Scoring_Config'!$C:$C,10),0),0)+IF(LEFT(AH31,4)="True",IF(_xlfn.XLOOKUP("App_Any_OR_RangeGt1000",'Scoring_Config'!$A:$A,'Scoring_Config'!$D:$D,"Yes")="Yes",_xlfn.XLOOKUP("App_Any_OR_RangeGt1000",'Scoring_Config'!$A:$A,'Scoring_Config'!$C:$C,10),0),0)+IF(LEFT(AI31,4)="True",IF(_xlfn.XLOOKUP("Service_Insecure_Match",'Scoring_Config'!$A:$A,'Scoring_Config'!$D:$D,"Yes")="Yes",_xlfn.XLOOKUP("Service_Insecure_Match",'Scoring_Config'!$A:$A,'Scoring_Config'!$C:$C,5),0),0)+IF(LEFT(AJ31,4)="True",IF(_xlfn.XLOOKUP("Risky_Inbound",'Scoring_Config'!$A:$A,'Scoring_Config'!$D:$D,"Yes")="Yes",_xlfn.XLOOKUP("Risky_Inbound",'Scoring_Config'!$A:$A,'Scoring_Config'!$C:$C,50),0),0)+IF(LEFT(AK31,4)="True",IF(_xlfn.XLOOKUP("Risky_Outbound",'Scoring_Config'!$A:$A,'Scoring_Config'!$D:$D,"Yes")="Yes",_xlfn.XLOOKUP("Risky_Outbound",'Scoring_Config'!$A:$A,'Scoring_Config'!$C:$C,25),0),0)+IF(LEFT(AZ31,4)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31,FIND(",",AL31)+1,100)),0)+IF(LEFT(AM31,4)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31,FIND(",",AN31)+1,100)),0)+IF(_xlfn.XLOOKUP("Profile_Scoring",'Scoring_Config'!$A:$A,'Scoring_Config'!$D:$D,"Yes")="Yes",VALUE(MID(AO31,FIND(",",AO31)+1,100)),0)+IF(_xlfn.XLOOKUP("Options_Scoring",'Scoring_Config'!$A:$A,'Scoring_Config'!$D:$D,"Yes")="Yes",VALUE(MID(AP31,FIND(",",AP31)+1,100)),0)))</f>
        <v>0</v>
      </c>
      <c r="AZ31" cm="1">
        <f t="array" ref="AZ31">IF(FALSE,"True," &amp; IF(_xlfn.XLOOKUP("Migrate_Insecure",'Scoring_Config'!$A:$A,'Scoring_Config'!$D:$D,"Yes")="Yes",_xlfn.XLOOKUP("Migrate_Insecure",'Scoring_Config'!$A:$A,'Scoring_Config'!$C:$C,10),0),"False,0")</f>
        <v>0</v>
      </c>
    </row>
    <row r="32" spans="1:52">
      <c r="A32" t="s">
        <v>1979</v>
      </c>
      <c r="B32" t="s">
        <v>2010</v>
      </c>
      <c r="C32" t="s">
        <v>3542</v>
      </c>
      <c r="D32" t="s">
        <v>3547</v>
      </c>
      <c r="E32" t="s">
        <v>3563</v>
      </c>
      <c r="F32" t="s">
        <v>3575</v>
      </c>
      <c r="G32" t="s">
        <v>104</v>
      </c>
      <c r="H32" t="s">
        <v>174</v>
      </c>
      <c r="I32" t="s">
        <v>3580</v>
      </c>
      <c r="J32" t="s">
        <v>118</v>
      </c>
      <c r="K32" t="s">
        <v>174</v>
      </c>
      <c r="L32" t="s">
        <v>1331</v>
      </c>
      <c r="M32" t="s">
        <v>1974</v>
      </c>
      <c r="N32" t="s">
        <v>4315</v>
      </c>
      <c r="O32" t="s">
        <v>4319</v>
      </c>
      <c r="P32" t="s">
        <v>4321</v>
      </c>
      <c r="Q32" t="s">
        <v>4344</v>
      </c>
      <c r="R32" t="s">
        <v>5440</v>
      </c>
      <c r="S32" t="s">
        <v>5479</v>
      </c>
      <c r="T32" t="s">
        <v>5579</v>
      </c>
      <c r="U32" t="s">
        <v>5969</v>
      </c>
      <c r="Y32" cm="1">
        <f t="array" ref="Y32">IF(FALSE,"True," &amp; IF(_xlfn.XLOOKUP("Src_IsAny",'Scoring_Config'!$A:$A,'Scoring_Config'!$D:$D,"Yes")="Yes",_xlfn.XLOOKUP("Src_IsAny",'Scoring_Config'!$A:$A,'Scoring_Config'!$C:$C,10),0),"False,0")</f>
        <v>0</v>
      </c>
      <c r="Z32" cm="1">
        <f t="array" ref="Z32">IF(FALSE,"True," &amp; IF(_xlfn.XLOOKUP("Src_CIDR_Le_16",'Scoring_Config'!$A:$A,'Scoring_Config'!$D:$D,"Yes")="Yes",_xlfn.XLOOKUP("Src_CIDR_Le_16",'Scoring_Config'!$A:$A,'Scoring_Config'!$C:$C,10),0),"False,0")</f>
        <v>0</v>
      </c>
      <c r="AA32" cm="1">
        <f t="array" ref="AA32">IF(FALSE,"True," &amp; IF(_xlfn.XLOOKUP("Src_CIDR_17_22",'Scoring_Config'!$A:$A,'Scoring_Config'!$D:$D,"Yes")="Yes",_xlfn.XLOOKUP("Src_CIDR_17_22",'Scoring_Config'!$A:$A,'Scoring_Config'!$C:$C,5),0),"False,0")</f>
        <v>0</v>
      </c>
      <c r="AB32" cm="1">
        <f t="array" ref="AB32">IF(FALSE,"True," &amp; IF(_xlfn.XLOOKUP("Dst_IsAny",'Scoring_Config'!$A:$A,'Scoring_Config'!$D:$D,"Yes")="Yes",_xlfn.XLOOKUP("Dst_IsAny",'Scoring_Config'!$A:$A,'Scoring_Config'!$C:$C,10),0),"False,0")</f>
        <v>0</v>
      </c>
      <c r="AC32" cm="1">
        <f t="array" ref="AC32">IF(FALSE,"True," &amp; IF(_xlfn.XLOOKUP("Dst_CIDR_Le_16",'Scoring_Config'!$A:$A,'Scoring_Config'!$D:$D,"Yes")="Yes",_xlfn.XLOOKUP("Dst_CIDR_Le_16",'Scoring_Config'!$A:$A,'Scoring_Config'!$C:$C,10),0),"False,0")</f>
        <v>0</v>
      </c>
      <c r="AD32" cm="1">
        <f t="array" ref="AD32">IF(FALSE,"True," &amp; IF(_xlfn.XLOOKUP("Dst_CIDR_17_22",'Scoring_Config'!$A:$A,'Scoring_Config'!$D:$D,"Yes")="Yes",_xlfn.XLOOKUP("Dst_CIDR_17_22",'Scoring_Config'!$A:$A,'Scoring_Config'!$C:$C,5),0),"False,0")</f>
        <v>0</v>
      </c>
      <c r="AE32" cm="1">
        <f t="array" ref="AE32">IF(FALSE,"True," &amp; IF(_xlfn.XLOOKUP("SrcZone_IsAny",'Scoring_Config'!$A:$A,'Scoring_Config'!$D:$D,"Yes")="Yes",_xlfn.XLOOKUP("SrcZone_IsAny",'Scoring_Config'!$A:$A,'Scoring_Config'!$C:$C,10),0),"False,0")</f>
        <v>0</v>
      </c>
      <c r="AF32" cm="1">
        <f t="array" ref="AF32">IF(FALSE,"True," &amp; IF(_xlfn.XLOOKUP("DstZone_IsAny",'Scoring_Config'!$A:$A,'Scoring_Config'!$D:$D,"Yes")="Yes",_xlfn.XLOOKUP("DstZone_IsAny",'Scoring_Config'!$A:$A,'Scoring_Config'!$C:$C,10),0),"False,0")</f>
        <v>0</v>
      </c>
      <c r="AG32" cm="1">
        <f t="array" ref="AG3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2" cm="1">
        <f t="array" ref="AH32">IF(TRUE,"True," &amp; IF(_xlfn.XLOOKUP("App_Any_OR_RangeGt1000",'Scoring_Config'!$A:$A,'Scoring_Config'!$D:$D,"Yes")="Yes",_xlfn.XLOOKUP("App_Any_OR_RangeGt1000",'Scoring_Config'!$A:$A,'Scoring_Config'!$C:$C,10),0),"False,0")</f>
        <v>0</v>
      </c>
      <c r="AI32" cm="1">
        <f t="array" ref="AI32">IF(FALSE,"True," &amp; IF(_xlfn.XLOOKUP("Service_Insecure_Match",'Scoring_Config'!$A:$A,'Scoring_Config'!$D:$D,"Yes")="Yes",_xlfn.XLOOKUP("Service_Insecure_Match",'Scoring_Config'!$A:$A,'Scoring_Config'!$C:$C,5),0),"False,0")</f>
        <v>0</v>
      </c>
      <c r="AJ32" cm="1">
        <f t="array" ref="AJ32">IF(FALSE,"True," &amp; IF(_xlfn.XLOOKUP("Risky_Inbound",'Scoring_Config'!$A:$A,'Scoring_Config'!$D:$D,"Yes")="Yes",_xlfn.XLOOKUP("Risky_Inbound",'Scoring_Config'!$A:$A,'Scoring_Config'!$C:$C,50),0),"False,0")</f>
        <v>0</v>
      </c>
      <c r="AK32" cm="1">
        <f t="array" ref="AK32">IF(FALSE,"True," &amp; IF(_xlfn.XLOOKUP("Risky_Outbound",'Scoring_Config'!$A:$A,'Scoring_Config'!$D:$D,"Yes")="Yes",_xlfn.XLOOKUP("Risky_Outbound",'Scoring_Config'!$A:$A,'Scoring_Config'!$C:$C,25),0),"False,0")</f>
        <v>0</v>
      </c>
      <c r="AL32" t="s">
        <v>6700</v>
      </c>
      <c r="AM32" cm="1">
        <f t="array" ref="AM3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2" t="s">
        <v>6697</v>
      </c>
      <c r="AO32" t="s">
        <v>6697</v>
      </c>
      <c r="AP32" t="s">
        <v>6697</v>
      </c>
      <c r="AQ32" cm="1">
        <f t="array" ref="AQ32">IF(FALSE,"True," &amp; IF(_xlfn.XLOOKUP("Service_IsAny",'Scoring_Config'!$A:$A,'Scoring_Config'!$D:$D,"Yes")="Yes",_xlfn.XLOOKUP("Service_IsAny",'Scoring_Config'!$A:$A,'Scoring_Config'!$C:$C,0),0),"False,0")</f>
        <v>0</v>
      </c>
      <c r="AR32">
        <v>20</v>
      </c>
      <c r="AS32" cm="1">
        <f t="array" ref="AS32">IF(FALSE,"True," &amp; IF(_xlfn.XLOOKUP("Service_RangeGt1000",'Scoring_Config'!$A:$A,'Scoring_Config'!$D:$D,"Yes")="Yes",_xlfn.XLOOKUP("Service_RangeGt1000",'Scoring_Config'!$A:$A,'Scoring_Config'!$C:$C,0),0),"False,0")</f>
        <v>0</v>
      </c>
      <c r="AT32" cm="1">
        <f t="array" ref="AT32">IF(TRUE,"True," &amp; IF(_xlfn.XLOOKUP("App_IsAny",'Scoring_Config'!$A:$A,'Scoring_Config'!$D:$D,"Yes")="Yes",_xlfn.XLOOKUP("App_IsAny",'Scoring_Config'!$A:$A,'Scoring_Config'!$C:$C,0),0),"False,0")</f>
        <v>0</v>
      </c>
      <c r="AU32">
        <v>65535</v>
      </c>
      <c r="AV32" cm="1">
        <f t="array" ref="AV32">IF(TRUE,"True," &amp; IF(_xlfn.XLOOKUP("App_RangeGt1000",'Scoring_Config'!$A:$A,'Scoring_Config'!$D:$D,"Yes")="Yes",_xlfn.XLOOKUP("App_RangeGt1000",'Scoring_Config'!$A:$A,'Scoring_Config'!$C:$C,0),0),"False,0")</f>
        <v>0</v>
      </c>
      <c r="AW32" cm="1">
        <f t="array" ref="AW32">IF(FALSE,"True," &amp; IF(_xlfn.XLOOKUP("Action_IsDenyOrDrop",'Scoring_Config'!$A:$A,'Scoring_Config'!$D:$D,"Yes")="Yes",_xlfn.XLOOKUP("Action_IsDenyOrDrop",'Scoring_Config'!$A:$A,'Scoring_Config'!$C:$C,0),0),"False,0")</f>
        <v>0</v>
      </c>
      <c r="AX32" cm="1">
        <f t="array" ref="AX32">IF(LEFT(AW32,4)="True",0,(IF(LEFT(Y32,4)="True",IF(_xlfn.XLOOKUP("Src_IsAny",'Scoring_Config'!$A:$A,'Scoring_Config'!$D:$D,"Yes")="Yes",_xlfn.XLOOKUP("Src_IsAny",'Scoring_Config'!$A:$A,'Scoring_Config'!$C:$C,10),0),0)+IF(LEFT(Z32,4)="True",IF(_xlfn.XLOOKUP("Src_CIDR_Le_16",'Scoring_Config'!$A:$A,'Scoring_Config'!$D:$D,"Yes")="Yes",_xlfn.XLOOKUP("Src_CIDR_Le_16",'Scoring_Config'!$A:$A,'Scoring_Config'!$C:$C,10),0),0)+IF(LEFT(AA32,4)="True",IF(_xlfn.XLOOKUP("Src_CIDR_17_22",'Scoring_Config'!$A:$A,'Scoring_Config'!$D:$D,"Yes")="Yes",_xlfn.XLOOKUP("Src_CIDR_17_22",'Scoring_Config'!$A:$A,'Scoring_Config'!$C:$C,5),0),0)+IF(LEFT(AB32,4)="True",IF(_xlfn.XLOOKUP("Dst_IsAny",'Scoring_Config'!$A:$A,'Scoring_Config'!$D:$D,"Yes")="Yes",_xlfn.XLOOKUP("Dst_IsAny",'Scoring_Config'!$A:$A,'Scoring_Config'!$C:$C,10),0),0)+IF(LEFT(AC32,4)="True",IF(_xlfn.XLOOKUP("Dst_CIDR_Le_16",'Scoring_Config'!$A:$A,'Scoring_Config'!$D:$D,"Yes")="Yes",_xlfn.XLOOKUP("Dst_CIDR_Le_16",'Scoring_Config'!$A:$A,'Scoring_Config'!$C:$C,10),0),0)+IF(LEFT(AD32,4)="True",IF(_xlfn.XLOOKUP("Dst_CIDR_17_22",'Scoring_Config'!$A:$A,'Scoring_Config'!$D:$D,"Yes")="Yes",_xlfn.XLOOKUP("Dst_CIDR_17_22",'Scoring_Config'!$A:$A,'Scoring_Config'!$C:$C,5),0),0)+IF(LEFT(AE32,4)="True",IF(_xlfn.XLOOKUP("SrcZone_IsAny",'Scoring_Config'!$A:$A,'Scoring_Config'!$D:$D,"Yes")="Yes",_xlfn.XLOOKUP("SrcZone_IsAny",'Scoring_Config'!$A:$A,'Scoring_Config'!$C:$C,10),0),0)+IF(LEFT(AF32,4)="True",IF(_xlfn.XLOOKUP("DstZone_IsAny",'Scoring_Config'!$A:$A,'Scoring_Config'!$D:$D,"Yes")="Yes",_xlfn.XLOOKUP("DstZone_IsAny",'Scoring_Config'!$A:$A,'Scoring_Config'!$C:$C,10),0),0)+IF(LEFT(AG32,4)="True",IF(_xlfn.XLOOKUP("Service_Any_OR_RangeGt1000",'Scoring_Config'!$A:$A,'Scoring_Config'!$D:$D,"Yes")="Yes",_xlfn.XLOOKUP("Service_Any_OR_RangeGt1000",'Scoring_Config'!$A:$A,'Scoring_Config'!$C:$C,10),0),0)+IF(LEFT(AH32,4)="True",IF(_xlfn.XLOOKUP("App_Any_OR_RangeGt1000",'Scoring_Config'!$A:$A,'Scoring_Config'!$D:$D,"Yes")="Yes",_xlfn.XLOOKUP("App_Any_OR_RangeGt1000",'Scoring_Config'!$A:$A,'Scoring_Config'!$C:$C,10),0),0)+IF(LEFT(AI32,4)="True",IF(_xlfn.XLOOKUP("Service_Insecure_Match",'Scoring_Config'!$A:$A,'Scoring_Config'!$D:$D,"Yes")="Yes",_xlfn.XLOOKUP("Service_Insecure_Match",'Scoring_Config'!$A:$A,'Scoring_Config'!$C:$C,5),0),0)+IF(LEFT(AJ32,4)="True",IF(_xlfn.XLOOKUP("Risky_Inbound",'Scoring_Config'!$A:$A,'Scoring_Config'!$D:$D,"Yes")="Yes",_xlfn.XLOOKUP("Risky_Inbound",'Scoring_Config'!$A:$A,'Scoring_Config'!$C:$C,50),0),0)+IF(LEFT(AK32,4)="True",IF(_xlfn.XLOOKUP("Risky_Outbound",'Scoring_Config'!$A:$A,'Scoring_Config'!$D:$D,"Yes")="Yes",_xlfn.XLOOKUP("Risky_Outbound",'Scoring_Config'!$A:$A,'Scoring_Config'!$C:$C,25),0),0)+IF(LEFT(AZ32,4)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32,FIND(",",AL32)+1,100)),0)+IF(LEFT(AM32,4)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32,FIND(",",AN32)+1,100)),0)+IF(_xlfn.XLOOKUP("Profile_Scoring",'Scoring_Config'!$A:$A,'Scoring_Config'!$D:$D,"Yes")="Yes",VALUE(MID(AO32,FIND(",",AO32)+1,100)),0)+IF(_xlfn.XLOOKUP("Options_Scoring",'Scoring_Config'!$A:$A,'Scoring_Config'!$D:$D,"Yes")="Yes",VALUE(MID(AP32,FIND(",",AP32)+1,100)),0)))</f>
        <v>0</v>
      </c>
      <c r="AZ32" cm="1">
        <f t="array" ref="AZ32">IF(FALSE,"True," &amp; IF(_xlfn.XLOOKUP("Migrate_Insecure",'Scoring_Config'!$A:$A,'Scoring_Config'!$D:$D,"Yes")="Yes",_xlfn.XLOOKUP("Migrate_Insecure",'Scoring_Config'!$A:$A,'Scoring_Config'!$C:$C,10),0),"False,0")</f>
        <v>0</v>
      </c>
    </row>
    <row r="33" spans="1:52">
      <c r="A33" t="s">
        <v>1979</v>
      </c>
      <c r="B33" t="s">
        <v>2011</v>
      </c>
      <c r="C33" t="s">
        <v>3542</v>
      </c>
      <c r="D33" t="s">
        <v>3546</v>
      </c>
      <c r="E33" t="s">
        <v>3562</v>
      </c>
      <c r="F33" t="s">
        <v>3574</v>
      </c>
      <c r="G33" t="s">
        <v>105</v>
      </c>
      <c r="H33" t="s">
        <v>193</v>
      </c>
      <c r="I33" t="s">
        <v>3581</v>
      </c>
      <c r="J33" t="s">
        <v>119</v>
      </c>
      <c r="K33" t="s">
        <v>1677</v>
      </c>
      <c r="L33" t="s">
        <v>1332</v>
      </c>
      <c r="M33" t="s">
        <v>1973</v>
      </c>
      <c r="N33" t="s">
        <v>4315</v>
      </c>
      <c r="O33" t="s">
        <v>4319</v>
      </c>
      <c r="P33" t="s">
        <v>4324</v>
      </c>
      <c r="Q33" t="s">
        <v>4345</v>
      </c>
      <c r="R33" t="s">
        <v>5439</v>
      </c>
      <c r="S33" t="s">
        <v>4324</v>
      </c>
      <c r="T33" t="s">
        <v>5580</v>
      </c>
      <c r="U33" t="s">
        <v>5970</v>
      </c>
      <c r="Y33" cm="1">
        <f t="array" ref="Y33">IF(FALSE,"True," &amp; IF(_xlfn.XLOOKUP("Src_IsAny",'Scoring_Config'!$A:$A,'Scoring_Config'!$D:$D,"Yes")="Yes",_xlfn.XLOOKUP("Src_IsAny",'Scoring_Config'!$A:$A,'Scoring_Config'!$C:$C,10),0),"False,0")</f>
        <v>0</v>
      </c>
      <c r="Z33" cm="1">
        <f t="array" ref="Z33">IF(FALSE,"True," &amp; IF(_xlfn.XLOOKUP("Src_CIDR_Le_16",'Scoring_Config'!$A:$A,'Scoring_Config'!$D:$D,"Yes")="Yes",_xlfn.XLOOKUP("Src_CIDR_Le_16",'Scoring_Config'!$A:$A,'Scoring_Config'!$C:$C,10),0),"False,0")</f>
        <v>0</v>
      </c>
      <c r="AA33" cm="1">
        <f t="array" ref="AA33">IF(FALSE,"True," &amp; IF(_xlfn.XLOOKUP("Src_CIDR_17_22",'Scoring_Config'!$A:$A,'Scoring_Config'!$D:$D,"Yes")="Yes",_xlfn.XLOOKUP("Src_CIDR_17_22",'Scoring_Config'!$A:$A,'Scoring_Config'!$C:$C,5),0),"False,0")</f>
        <v>0</v>
      </c>
      <c r="AB33" cm="1">
        <f t="array" ref="AB33">IF(FALSE,"True," &amp; IF(_xlfn.XLOOKUP("Dst_IsAny",'Scoring_Config'!$A:$A,'Scoring_Config'!$D:$D,"Yes")="Yes",_xlfn.XLOOKUP("Dst_IsAny",'Scoring_Config'!$A:$A,'Scoring_Config'!$C:$C,10),0),"False,0")</f>
        <v>0</v>
      </c>
      <c r="AC33" cm="1">
        <f t="array" ref="AC33">IF(FALSE,"True," &amp; IF(_xlfn.XLOOKUP("Dst_CIDR_Le_16",'Scoring_Config'!$A:$A,'Scoring_Config'!$D:$D,"Yes")="Yes",_xlfn.XLOOKUP("Dst_CIDR_Le_16",'Scoring_Config'!$A:$A,'Scoring_Config'!$C:$C,10),0),"False,0")</f>
        <v>0</v>
      </c>
      <c r="AD33" cm="1">
        <f t="array" ref="AD33">IF(FALSE,"True," &amp; IF(_xlfn.XLOOKUP("Dst_CIDR_17_22",'Scoring_Config'!$A:$A,'Scoring_Config'!$D:$D,"Yes")="Yes",_xlfn.XLOOKUP("Dst_CIDR_17_22",'Scoring_Config'!$A:$A,'Scoring_Config'!$C:$C,5),0),"False,0")</f>
        <v>0</v>
      </c>
      <c r="AE33" cm="1">
        <f t="array" ref="AE33">IF(FALSE,"True," &amp; IF(_xlfn.XLOOKUP("SrcZone_IsAny",'Scoring_Config'!$A:$A,'Scoring_Config'!$D:$D,"Yes")="Yes",_xlfn.XLOOKUP("SrcZone_IsAny",'Scoring_Config'!$A:$A,'Scoring_Config'!$C:$C,10),0),"False,0")</f>
        <v>0</v>
      </c>
      <c r="AF33" cm="1">
        <f t="array" ref="AF33">IF(FALSE,"True," &amp; IF(_xlfn.XLOOKUP("DstZone_IsAny",'Scoring_Config'!$A:$A,'Scoring_Config'!$D:$D,"Yes")="Yes",_xlfn.XLOOKUP("DstZone_IsAny",'Scoring_Config'!$A:$A,'Scoring_Config'!$C:$C,10),0),"False,0")</f>
        <v>0</v>
      </c>
      <c r="AG33" cm="1">
        <f t="array" ref="AG3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3" cm="1">
        <f t="array" ref="AH33">IF(FALSE,"True," &amp; IF(_xlfn.XLOOKUP("App_Any_OR_RangeGt1000",'Scoring_Config'!$A:$A,'Scoring_Config'!$D:$D,"Yes")="Yes",_xlfn.XLOOKUP("App_Any_OR_RangeGt1000",'Scoring_Config'!$A:$A,'Scoring_Config'!$C:$C,10),0),"False,0")</f>
        <v>0</v>
      </c>
      <c r="AI33" cm="1">
        <f t="array" ref="AI33">IF(FALSE,"True," &amp; IF(_xlfn.XLOOKUP("Service_Insecure_Match",'Scoring_Config'!$A:$A,'Scoring_Config'!$D:$D,"Yes")="Yes",_xlfn.XLOOKUP("Service_Insecure_Match",'Scoring_Config'!$A:$A,'Scoring_Config'!$C:$C,5),0),"False,0")</f>
        <v>0</v>
      </c>
      <c r="AJ33" cm="1">
        <f t="array" ref="AJ33">IF(FALSE,"True," &amp; IF(_xlfn.XLOOKUP("Risky_Inbound",'Scoring_Config'!$A:$A,'Scoring_Config'!$D:$D,"Yes")="Yes",_xlfn.XLOOKUP("Risky_Inbound",'Scoring_Config'!$A:$A,'Scoring_Config'!$C:$C,50),0),"False,0")</f>
        <v>0</v>
      </c>
      <c r="AK33" cm="1">
        <f t="array" ref="AK33">IF(FALSE,"True," &amp; IF(_xlfn.XLOOKUP("Risky_Outbound",'Scoring_Config'!$A:$A,'Scoring_Config'!$D:$D,"Yes")="Yes",_xlfn.XLOOKUP("Risky_Outbound",'Scoring_Config'!$A:$A,'Scoring_Config'!$C:$C,25),0),"False,0")</f>
        <v>0</v>
      </c>
      <c r="AL33" t="s">
        <v>6699</v>
      </c>
      <c r="AM33" cm="1">
        <f t="array" ref="AM3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3" t="s">
        <v>6697</v>
      </c>
      <c r="AO33" t="s">
        <v>6697</v>
      </c>
      <c r="AP33" t="s">
        <v>6697</v>
      </c>
      <c r="AQ33" cm="1">
        <f t="array" ref="AQ33">IF(FALSE,"True," &amp; IF(_xlfn.XLOOKUP("Service_IsAny",'Scoring_Config'!$A:$A,'Scoring_Config'!$D:$D,"Yes")="Yes",_xlfn.XLOOKUP("Service_IsAny",'Scoring_Config'!$A:$A,'Scoring_Config'!$C:$C,0),0),"False,0")</f>
        <v>0</v>
      </c>
      <c r="AR33">
        <v>0</v>
      </c>
      <c r="AS33" cm="1">
        <f t="array" ref="AS33">IF(FALSE,"True," &amp; IF(_xlfn.XLOOKUP("Service_RangeGt1000",'Scoring_Config'!$A:$A,'Scoring_Config'!$D:$D,"Yes")="Yes",_xlfn.XLOOKUP("Service_RangeGt1000",'Scoring_Config'!$A:$A,'Scoring_Config'!$C:$C,0),0),"False,0")</f>
        <v>0</v>
      </c>
      <c r="AT33" cm="1">
        <f t="array" ref="AT33">IF(FALSE,"True," &amp; IF(_xlfn.XLOOKUP("App_IsAny",'Scoring_Config'!$A:$A,'Scoring_Config'!$D:$D,"Yes")="Yes",_xlfn.XLOOKUP("App_IsAny",'Scoring_Config'!$A:$A,'Scoring_Config'!$C:$C,0),0),"False,0")</f>
        <v>0</v>
      </c>
      <c r="AU33">
        <v>0</v>
      </c>
      <c r="AV33" cm="1">
        <f t="array" ref="AV33">IF(FALSE,"True," &amp; IF(_xlfn.XLOOKUP("App_RangeGt1000",'Scoring_Config'!$A:$A,'Scoring_Config'!$D:$D,"Yes")="Yes",_xlfn.XLOOKUP("App_RangeGt1000",'Scoring_Config'!$A:$A,'Scoring_Config'!$C:$C,0),0),"False,0")</f>
        <v>0</v>
      </c>
      <c r="AW33" cm="1">
        <f t="array" ref="AW33">IF(FALSE,"True," &amp; IF(_xlfn.XLOOKUP("Action_IsDenyOrDrop",'Scoring_Config'!$A:$A,'Scoring_Config'!$D:$D,"Yes")="Yes",_xlfn.XLOOKUP("Action_IsDenyOrDrop",'Scoring_Config'!$A:$A,'Scoring_Config'!$C:$C,0),0),"False,0")</f>
        <v>0</v>
      </c>
      <c r="AX33" cm="1">
        <f t="array" ref="AX33">IF(LEFT(AW33,4)="True",0,(IF(LEFT(Y33,4)="True",IF(_xlfn.XLOOKUP("Src_IsAny",'Scoring_Config'!$A:$A,'Scoring_Config'!$D:$D,"Yes")="Yes",_xlfn.XLOOKUP("Src_IsAny",'Scoring_Config'!$A:$A,'Scoring_Config'!$C:$C,10),0),0)+IF(LEFT(Z33,4)="True",IF(_xlfn.XLOOKUP("Src_CIDR_Le_16",'Scoring_Config'!$A:$A,'Scoring_Config'!$D:$D,"Yes")="Yes",_xlfn.XLOOKUP("Src_CIDR_Le_16",'Scoring_Config'!$A:$A,'Scoring_Config'!$C:$C,10),0),0)+IF(LEFT(AA33,4)="True",IF(_xlfn.XLOOKUP("Src_CIDR_17_22",'Scoring_Config'!$A:$A,'Scoring_Config'!$D:$D,"Yes")="Yes",_xlfn.XLOOKUP("Src_CIDR_17_22",'Scoring_Config'!$A:$A,'Scoring_Config'!$C:$C,5),0),0)+IF(LEFT(AB33,4)="True",IF(_xlfn.XLOOKUP("Dst_IsAny",'Scoring_Config'!$A:$A,'Scoring_Config'!$D:$D,"Yes")="Yes",_xlfn.XLOOKUP("Dst_IsAny",'Scoring_Config'!$A:$A,'Scoring_Config'!$C:$C,10),0),0)+IF(LEFT(AC33,4)="True",IF(_xlfn.XLOOKUP("Dst_CIDR_Le_16",'Scoring_Config'!$A:$A,'Scoring_Config'!$D:$D,"Yes")="Yes",_xlfn.XLOOKUP("Dst_CIDR_Le_16",'Scoring_Config'!$A:$A,'Scoring_Config'!$C:$C,10),0),0)+IF(LEFT(AD33,4)="True",IF(_xlfn.XLOOKUP("Dst_CIDR_17_22",'Scoring_Config'!$A:$A,'Scoring_Config'!$D:$D,"Yes")="Yes",_xlfn.XLOOKUP("Dst_CIDR_17_22",'Scoring_Config'!$A:$A,'Scoring_Config'!$C:$C,5),0),0)+IF(LEFT(AE33,4)="True",IF(_xlfn.XLOOKUP("SrcZone_IsAny",'Scoring_Config'!$A:$A,'Scoring_Config'!$D:$D,"Yes")="Yes",_xlfn.XLOOKUP("SrcZone_IsAny",'Scoring_Config'!$A:$A,'Scoring_Config'!$C:$C,10),0),0)+IF(LEFT(AF33,4)="True",IF(_xlfn.XLOOKUP("DstZone_IsAny",'Scoring_Config'!$A:$A,'Scoring_Config'!$D:$D,"Yes")="Yes",_xlfn.XLOOKUP("DstZone_IsAny",'Scoring_Config'!$A:$A,'Scoring_Config'!$C:$C,10),0),0)+IF(LEFT(AG33,4)="True",IF(_xlfn.XLOOKUP("Service_Any_OR_RangeGt1000",'Scoring_Config'!$A:$A,'Scoring_Config'!$D:$D,"Yes")="Yes",_xlfn.XLOOKUP("Service_Any_OR_RangeGt1000",'Scoring_Config'!$A:$A,'Scoring_Config'!$C:$C,10),0),0)+IF(LEFT(AH33,4)="True",IF(_xlfn.XLOOKUP("App_Any_OR_RangeGt1000",'Scoring_Config'!$A:$A,'Scoring_Config'!$D:$D,"Yes")="Yes",_xlfn.XLOOKUP("App_Any_OR_RangeGt1000",'Scoring_Config'!$A:$A,'Scoring_Config'!$C:$C,10),0),0)+IF(LEFT(AI33,4)="True",IF(_xlfn.XLOOKUP("Service_Insecure_Match",'Scoring_Config'!$A:$A,'Scoring_Config'!$D:$D,"Yes")="Yes",_xlfn.XLOOKUP("Service_Insecure_Match",'Scoring_Config'!$A:$A,'Scoring_Config'!$C:$C,5),0),0)+IF(LEFT(AJ33,4)="True",IF(_xlfn.XLOOKUP("Risky_Inbound",'Scoring_Config'!$A:$A,'Scoring_Config'!$D:$D,"Yes")="Yes",_xlfn.XLOOKUP("Risky_Inbound",'Scoring_Config'!$A:$A,'Scoring_Config'!$C:$C,50),0),0)+IF(LEFT(AK33,4)="True",IF(_xlfn.XLOOKUP("Risky_Outbound",'Scoring_Config'!$A:$A,'Scoring_Config'!$D:$D,"Yes")="Yes",_xlfn.XLOOKUP("Risky_Outbound",'Scoring_Config'!$A:$A,'Scoring_Config'!$C:$C,25),0),0)+IF(LEFT(AZ33,4)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33,FIND(",",AL33)+1,100)),0)+IF(LEFT(AM33,4)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33,FIND(",",AN33)+1,100)),0)+IF(_xlfn.XLOOKUP("Profile_Scoring",'Scoring_Config'!$A:$A,'Scoring_Config'!$D:$D,"Yes")="Yes",VALUE(MID(AO33,FIND(",",AO33)+1,100)),0)+IF(_xlfn.XLOOKUP("Options_Scoring",'Scoring_Config'!$A:$A,'Scoring_Config'!$D:$D,"Yes")="Yes",VALUE(MID(AP33,FIND(",",AP33)+1,100)),0)))</f>
        <v>0</v>
      </c>
      <c r="AZ33" cm="1">
        <f t="array" ref="AZ33">IF(FALSE,"True," &amp; IF(_xlfn.XLOOKUP("Migrate_Insecure",'Scoring_Config'!$A:$A,'Scoring_Config'!$D:$D,"Yes")="Yes",_xlfn.XLOOKUP("Migrate_Insecure",'Scoring_Config'!$A:$A,'Scoring_Config'!$C:$C,10),0),"False,0")</f>
        <v>0</v>
      </c>
    </row>
    <row r="34" spans="1:52">
      <c r="A34" t="s">
        <v>1979</v>
      </c>
      <c r="B34" t="s">
        <v>2012</v>
      </c>
      <c r="C34" t="s">
        <v>3542</v>
      </c>
      <c r="D34" t="s">
        <v>3545</v>
      </c>
      <c r="E34" t="s">
        <v>3563</v>
      </c>
      <c r="F34" t="s">
        <v>3575</v>
      </c>
      <c r="G34" t="s">
        <v>106</v>
      </c>
      <c r="H34" t="s">
        <v>174</v>
      </c>
      <c r="I34" t="s">
        <v>3580</v>
      </c>
      <c r="J34" t="s">
        <v>121</v>
      </c>
      <c r="K34" t="s">
        <v>1667</v>
      </c>
      <c r="L34" t="s">
        <v>1333</v>
      </c>
      <c r="M34" t="s">
        <v>1974</v>
      </c>
      <c r="N34" t="s">
        <v>4315</v>
      </c>
      <c r="O34" t="s">
        <v>4319</v>
      </c>
      <c r="P34" t="s">
        <v>4321</v>
      </c>
      <c r="Q34" t="s">
        <v>4346</v>
      </c>
      <c r="R34" t="s">
        <v>5439</v>
      </c>
      <c r="S34" t="s">
        <v>4324</v>
      </c>
      <c r="T34" t="s">
        <v>5581</v>
      </c>
      <c r="U34" t="s">
        <v>5581</v>
      </c>
      <c r="Y34" cm="1">
        <f t="array" ref="Y34">IF(FALSE,"True," &amp; IF(_xlfn.XLOOKUP("Src_IsAny",'Scoring_Config'!$A:$A,'Scoring_Config'!$D:$D,"Yes")="Yes",_xlfn.XLOOKUP("Src_IsAny",'Scoring_Config'!$A:$A,'Scoring_Config'!$C:$C,10),0),"False,0")</f>
        <v>0</v>
      </c>
      <c r="Z34" cm="1">
        <f t="array" ref="Z34">IF(FALSE,"True," &amp; IF(_xlfn.XLOOKUP("Src_CIDR_Le_16",'Scoring_Config'!$A:$A,'Scoring_Config'!$D:$D,"Yes")="Yes",_xlfn.XLOOKUP("Src_CIDR_Le_16",'Scoring_Config'!$A:$A,'Scoring_Config'!$C:$C,10),0),"False,0")</f>
        <v>0</v>
      </c>
      <c r="AA34" cm="1">
        <f t="array" ref="AA34">IF(FALSE,"True," &amp; IF(_xlfn.XLOOKUP("Src_CIDR_17_22",'Scoring_Config'!$A:$A,'Scoring_Config'!$D:$D,"Yes")="Yes",_xlfn.XLOOKUP("Src_CIDR_17_22",'Scoring_Config'!$A:$A,'Scoring_Config'!$C:$C,5),0),"False,0")</f>
        <v>0</v>
      </c>
      <c r="AB34" cm="1">
        <f t="array" ref="AB34">IF(FALSE,"True," &amp; IF(_xlfn.XLOOKUP("Dst_IsAny",'Scoring_Config'!$A:$A,'Scoring_Config'!$D:$D,"Yes")="Yes",_xlfn.XLOOKUP("Dst_IsAny",'Scoring_Config'!$A:$A,'Scoring_Config'!$C:$C,10),0),"False,0")</f>
        <v>0</v>
      </c>
      <c r="AC34" cm="1">
        <f t="array" ref="AC34">IF(FALSE,"True," &amp; IF(_xlfn.XLOOKUP("Dst_CIDR_Le_16",'Scoring_Config'!$A:$A,'Scoring_Config'!$D:$D,"Yes")="Yes",_xlfn.XLOOKUP("Dst_CIDR_Le_16",'Scoring_Config'!$A:$A,'Scoring_Config'!$C:$C,10),0),"False,0")</f>
        <v>0</v>
      </c>
      <c r="AD34" cm="1">
        <f t="array" ref="AD34">IF(FALSE,"True," &amp; IF(_xlfn.XLOOKUP("Dst_CIDR_17_22",'Scoring_Config'!$A:$A,'Scoring_Config'!$D:$D,"Yes")="Yes",_xlfn.XLOOKUP("Dst_CIDR_17_22",'Scoring_Config'!$A:$A,'Scoring_Config'!$C:$C,5),0),"False,0")</f>
        <v>0</v>
      </c>
      <c r="AE34" cm="1">
        <f t="array" ref="AE34">IF(FALSE,"True," &amp; IF(_xlfn.XLOOKUP("SrcZone_IsAny",'Scoring_Config'!$A:$A,'Scoring_Config'!$D:$D,"Yes")="Yes",_xlfn.XLOOKUP("SrcZone_IsAny",'Scoring_Config'!$A:$A,'Scoring_Config'!$C:$C,10),0),"False,0")</f>
        <v>0</v>
      </c>
      <c r="AF34" cm="1">
        <f t="array" ref="AF34">IF(FALSE,"True," &amp; IF(_xlfn.XLOOKUP("DstZone_IsAny",'Scoring_Config'!$A:$A,'Scoring_Config'!$D:$D,"Yes")="Yes",_xlfn.XLOOKUP("DstZone_IsAny",'Scoring_Config'!$A:$A,'Scoring_Config'!$C:$C,10),0),"False,0")</f>
        <v>0</v>
      </c>
      <c r="AG34" cm="1">
        <f t="array" ref="AG3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4" cm="1">
        <f t="array" ref="AH34">IF(FALSE,"True," &amp; IF(_xlfn.XLOOKUP("App_Any_OR_RangeGt1000",'Scoring_Config'!$A:$A,'Scoring_Config'!$D:$D,"Yes")="Yes",_xlfn.XLOOKUP("App_Any_OR_RangeGt1000",'Scoring_Config'!$A:$A,'Scoring_Config'!$C:$C,10),0),"False,0")</f>
        <v>0</v>
      </c>
      <c r="AI34" cm="1">
        <f t="array" ref="AI34">IF(FALSE,"True," &amp; IF(_xlfn.XLOOKUP("Service_Insecure_Match",'Scoring_Config'!$A:$A,'Scoring_Config'!$D:$D,"Yes")="Yes",_xlfn.XLOOKUP("Service_Insecure_Match",'Scoring_Config'!$A:$A,'Scoring_Config'!$C:$C,5),0),"False,0")</f>
        <v>0</v>
      </c>
      <c r="AJ34" cm="1">
        <f t="array" ref="AJ34">IF(FALSE,"True," &amp; IF(_xlfn.XLOOKUP("Risky_Inbound",'Scoring_Config'!$A:$A,'Scoring_Config'!$D:$D,"Yes")="Yes",_xlfn.XLOOKUP("Risky_Inbound",'Scoring_Config'!$A:$A,'Scoring_Config'!$C:$C,50),0),"False,0")</f>
        <v>0</v>
      </c>
      <c r="AK34" cm="1">
        <f t="array" ref="AK34">IF(FALSE,"True," &amp; IF(_xlfn.XLOOKUP("Risky_Outbound",'Scoring_Config'!$A:$A,'Scoring_Config'!$D:$D,"Yes")="Yes",_xlfn.XLOOKUP("Risky_Outbound",'Scoring_Config'!$A:$A,'Scoring_Config'!$C:$C,25),0),"False,0")</f>
        <v>0</v>
      </c>
      <c r="AL34" t="s">
        <v>6700</v>
      </c>
      <c r="AM34" cm="1">
        <f t="array" ref="AM3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4" t="s">
        <v>6697</v>
      </c>
      <c r="AO34" t="s">
        <v>6697</v>
      </c>
      <c r="AP34" t="s">
        <v>6697</v>
      </c>
      <c r="AQ34" cm="1">
        <f t="array" ref="AQ34">IF(FALSE,"True," &amp; IF(_xlfn.XLOOKUP("Service_IsAny",'Scoring_Config'!$A:$A,'Scoring_Config'!$D:$D,"Yes")="Yes",_xlfn.XLOOKUP("Service_IsAny",'Scoring_Config'!$A:$A,'Scoring_Config'!$C:$C,0),0),"False,0")</f>
        <v>0</v>
      </c>
      <c r="AR34">
        <v>10</v>
      </c>
      <c r="AS34" cm="1">
        <f t="array" ref="AS34">IF(FALSE,"True," &amp; IF(_xlfn.XLOOKUP("Service_RangeGt1000",'Scoring_Config'!$A:$A,'Scoring_Config'!$D:$D,"Yes")="Yes",_xlfn.XLOOKUP("Service_RangeGt1000",'Scoring_Config'!$A:$A,'Scoring_Config'!$C:$C,0),0),"False,0")</f>
        <v>0</v>
      </c>
      <c r="AT34" cm="1">
        <f t="array" ref="AT34">IF(FALSE,"True," &amp; IF(_xlfn.XLOOKUP("App_IsAny",'Scoring_Config'!$A:$A,'Scoring_Config'!$D:$D,"Yes")="Yes",_xlfn.XLOOKUP("App_IsAny",'Scoring_Config'!$A:$A,'Scoring_Config'!$C:$C,0),0),"False,0")</f>
        <v>0</v>
      </c>
      <c r="AU34">
        <v>1</v>
      </c>
      <c r="AV34" cm="1">
        <f t="array" ref="AV34">IF(FALSE,"True," &amp; IF(_xlfn.XLOOKUP("App_RangeGt1000",'Scoring_Config'!$A:$A,'Scoring_Config'!$D:$D,"Yes")="Yes",_xlfn.XLOOKUP("App_RangeGt1000",'Scoring_Config'!$A:$A,'Scoring_Config'!$C:$C,0),0),"False,0")</f>
        <v>0</v>
      </c>
      <c r="AW34" cm="1">
        <f t="array" ref="AW34">IF(FALSE,"True," &amp; IF(_xlfn.XLOOKUP("Action_IsDenyOrDrop",'Scoring_Config'!$A:$A,'Scoring_Config'!$D:$D,"Yes")="Yes",_xlfn.XLOOKUP("Action_IsDenyOrDrop",'Scoring_Config'!$A:$A,'Scoring_Config'!$C:$C,0),0),"False,0")</f>
        <v>0</v>
      </c>
      <c r="AX34" cm="1">
        <f t="array" ref="AX34">IF(LEFT(AW34,4)="True",0,(IF(LEFT(Y34,4)="True",IF(_xlfn.XLOOKUP("Src_IsAny",'Scoring_Config'!$A:$A,'Scoring_Config'!$D:$D,"Yes")="Yes",_xlfn.XLOOKUP("Src_IsAny",'Scoring_Config'!$A:$A,'Scoring_Config'!$C:$C,10),0),0)+IF(LEFT(Z34,4)="True",IF(_xlfn.XLOOKUP("Src_CIDR_Le_16",'Scoring_Config'!$A:$A,'Scoring_Config'!$D:$D,"Yes")="Yes",_xlfn.XLOOKUP("Src_CIDR_Le_16",'Scoring_Config'!$A:$A,'Scoring_Config'!$C:$C,10),0),0)+IF(LEFT(AA34,4)="True",IF(_xlfn.XLOOKUP("Src_CIDR_17_22",'Scoring_Config'!$A:$A,'Scoring_Config'!$D:$D,"Yes")="Yes",_xlfn.XLOOKUP("Src_CIDR_17_22",'Scoring_Config'!$A:$A,'Scoring_Config'!$C:$C,5),0),0)+IF(LEFT(AB34,4)="True",IF(_xlfn.XLOOKUP("Dst_IsAny",'Scoring_Config'!$A:$A,'Scoring_Config'!$D:$D,"Yes")="Yes",_xlfn.XLOOKUP("Dst_IsAny",'Scoring_Config'!$A:$A,'Scoring_Config'!$C:$C,10),0),0)+IF(LEFT(AC34,4)="True",IF(_xlfn.XLOOKUP("Dst_CIDR_Le_16",'Scoring_Config'!$A:$A,'Scoring_Config'!$D:$D,"Yes")="Yes",_xlfn.XLOOKUP("Dst_CIDR_Le_16",'Scoring_Config'!$A:$A,'Scoring_Config'!$C:$C,10),0),0)+IF(LEFT(AD34,4)="True",IF(_xlfn.XLOOKUP("Dst_CIDR_17_22",'Scoring_Config'!$A:$A,'Scoring_Config'!$D:$D,"Yes")="Yes",_xlfn.XLOOKUP("Dst_CIDR_17_22",'Scoring_Config'!$A:$A,'Scoring_Config'!$C:$C,5),0),0)+IF(LEFT(AE34,4)="True",IF(_xlfn.XLOOKUP("SrcZone_IsAny",'Scoring_Config'!$A:$A,'Scoring_Config'!$D:$D,"Yes")="Yes",_xlfn.XLOOKUP("SrcZone_IsAny",'Scoring_Config'!$A:$A,'Scoring_Config'!$C:$C,10),0),0)+IF(LEFT(AF34,4)="True",IF(_xlfn.XLOOKUP("DstZone_IsAny",'Scoring_Config'!$A:$A,'Scoring_Config'!$D:$D,"Yes")="Yes",_xlfn.XLOOKUP("DstZone_IsAny",'Scoring_Config'!$A:$A,'Scoring_Config'!$C:$C,10),0),0)+IF(LEFT(AG34,4)="True",IF(_xlfn.XLOOKUP("Service_Any_OR_RangeGt1000",'Scoring_Config'!$A:$A,'Scoring_Config'!$D:$D,"Yes")="Yes",_xlfn.XLOOKUP("Service_Any_OR_RangeGt1000",'Scoring_Config'!$A:$A,'Scoring_Config'!$C:$C,10),0),0)+IF(LEFT(AH34,4)="True",IF(_xlfn.XLOOKUP("App_Any_OR_RangeGt1000",'Scoring_Config'!$A:$A,'Scoring_Config'!$D:$D,"Yes")="Yes",_xlfn.XLOOKUP("App_Any_OR_RangeGt1000",'Scoring_Config'!$A:$A,'Scoring_Config'!$C:$C,10),0),0)+IF(LEFT(AI34,4)="True",IF(_xlfn.XLOOKUP("Service_Insecure_Match",'Scoring_Config'!$A:$A,'Scoring_Config'!$D:$D,"Yes")="Yes",_xlfn.XLOOKUP("Service_Insecure_Match",'Scoring_Config'!$A:$A,'Scoring_Config'!$C:$C,5),0),0)+IF(LEFT(AJ34,4)="True",IF(_xlfn.XLOOKUP("Risky_Inbound",'Scoring_Config'!$A:$A,'Scoring_Config'!$D:$D,"Yes")="Yes",_xlfn.XLOOKUP("Risky_Inbound",'Scoring_Config'!$A:$A,'Scoring_Config'!$C:$C,50),0),0)+IF(LEFT(AK34,4)="True",IF(_xlfn.XLOOKUP("Risky_Outbound",'Scoring_Config'!$A:$A,'Scoring_Config'!$D:$D,"Yes")="Yes",_xlfn.XLOOKUP("Risky_Outbound",'Scoring_Config'!$A:$A,'Scoring_Config'!$C:$C,25),0),0)+IF(LEFT(AZ34,4)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34,FIND(",",AL34)+1,100)),0)+IF(LEFT(AM34,4)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34,FIND(",",AN34)+1,100)),0)+IF(_xlfn.XLOOKUP("Profile_Scoring",'Scoring_Config'!$A:$A,'Scoring_Config'!$D:$D,"Yes")="Yes",VALUE(MID(AO34,FIND(",",AO34)+1,100)),0)+IF(_xlfn.XLOOKUP("Options_Scoring",'Scoring_Config'!$A:$A,'Scoring_Config'!$D:$D,"Yes")="Yes",VALUE(MID(AP34,FIND(",",AP34)+1,100)),0)))</f>
        <v>0</v>
      </c>
      <c r="AZ34" cm="1">
        <f t="array" ref="AZ34">IF(FALSE,"True," &amp; IF(_xlfn.XLOOKUP("Migrate_Insecure",'Scoring_Config'!$A:$A,'Scoring_Config'!$D:$D,"Yes")="Yes",_xlfn.XLOOKUP("Migrate_Insecure",'Scoring_Config'!$A:$A,'Scoring_Config'!$C:$C,10),0),"False,0")</f>
        <v>0</v>
      </c>
    </row>
    <row r="35" spans="1:52">
      <c r="A35" t="s">
        <v>1979</v>
      </c>
      <c r="B35" t="s">
        <v>2013</v>
      </c>
      <c r="C35" t="s">
        <v>3542</v>
      </c>
      <c r="D35" t="s">
        <v>3545</v>
      </c>
      <c r="E35" t="s">
        <v>3563</v>
      </c>
      <c r="F35" t="s">
        <v>3575</v>
      </c>
      <c r="G35" t="s">
        <v>99</v>
      </c>
      <c r="H35" t="s">
        <v>174</v>
      </c>
      <c r="I35" t="s">
        <v>3911</v>
      </c>
      <c r="J35" t="s">
        <v>525</v>
      </c>
      <c r="K35" t="s">
        <v>1667</v>
      </c>
      <c r="L35" t="s">
        <v>1327</v>
      </c>
      <c r="M35" t="s">
        <v>1974</v>
      </c>
      <c r="N35" t="s">
        <v>4315</v>
      </c>
      <c r="O35" t="s">
        <v>4319</v>
      </c>
      <c r="P35" t="s">
        <v>4321</v>
      </c>
      <c r="Q35" t="s">
        <v>4347</v>
      </c>
      <c r="R35" t="s">
        <v>5440</v>
      </c>
      <c r="S35" t="s">
        <v>5440</v>
      </c>
      <c r="T35" t="s">
        <v>5570</v>
      </c>
      <c r="U35" t="s">
        <v>5971</v>
      </c>
      <c r="Y35" cm="1">
        <f t="array" ref="Y35">IF(FALSE,"True," &amp; IF(_xlfn.XLOOKUP("Src_IsAny",'Scoring_Config'!$A:$A,'Scoring_Config'!$D:$D,"Yes")="Yes",_xlfn.XLOOKUP("Src_IsAny",'Scoring_Config'!$A:$A,'Scoring_Config'!$C:$C,10),0),"False,0")</f>
        <v>0</v>
      </c>
      <c r="Z35" cm="1">
        <f t="array" ref="Z35">IF(TRUE,"True," &amp; IF(_xlfn.XLOOKUP("Src_CIDR_Le_16",'Scoring_Config'!$A:$A,'Scoring_Config'!$D:$D,"Yes")="Yes",_xlfn.XLOOKUP("Src_CIDR_Le_16",'Scoring_Config'!$A:$A,'Scoring_Config'!$C:$C,10),0),"False,0")</f>
        <v>0</v>
      </c>
      <c r="AA35" cm="1">
        <f t="array" ref="AA35">IF(FALSE,"True," &amp; IF(_xlfn.XLOOKUP("Src_CIDR_17_22",'Scoring_Config'!$A:$A,'Scoring_Config'!$D:$D,"Yes")="Yes",_xlfn.XLOOKUP("Src_CIDR_17_22",'Scoring_Config'!$A:$A,'Scoring_Config'!$C:$C,5),0),"False,0")</f>
        <v>0</v>
      </c>
      <c r="AB35" cm="1">
        <f t="array" ref="AB35">IF(FALSE,"True," &amp; IF(_xlfn.XLOOKUP("Dst_IsAny",'Scoring_Config'!$A:$A,'Scoring_Config'!$D:$D,"Yes")="Yes",_xlfn.XLOOKUP("Dst_IsAny",'Scoring_Config'!$A:$A,'Scoring_Config'!$C:$C,10),0),"False,0")</f>
        <v>0</v>
      </c>
      <c r="AC35" cm="1">
        <f t="array" ref="AC35">IF(FALSE,"True," &amp; IF(_xlfn.XLOOKUP("Dst_CIDR_Le_16",'Scoring_Config'!$A:$A,'Scoring_Config'!$D:$D,"Yes")="Yes",_xlfn.XLOOKUP("Dst_CIDR_Le_16",'Scoring_Config'!$A:$A,'Scoring_Config'!$C:$C,10),0),"False,0")</f>
        <v>0</v>
      </c>
      <c r="AD35" cm="1">
        <f t="array" ref="AD35">IF(FALSE,"True," &amp; IF(_xlfn.XLOOKUP("Dst_CIDR_17_22",'Scoring_Config'!$A:$A,'Scoring_Config'!$D:$D,"Yes")="Yes",_xlfn.XLOOKUP("Dst_CIDR_17_22",'Scoring_Config'!$A:$A,'Scoring_Config'!$C:$C,5),0),"False,0")</f>
        <v>0</v>
      </c>
      <c r="AE35" cm="1">
        <f t="array" ref="AE35">IF(FALSE,"True," &amp; IF(_xlfn.XLOOKUP("SrcZone_IsAny",'Scoring_Config'!$A:$A,'Scoring_Config'!$D:$D,"Yes")="Yes",_xlfn.XLOOKUP("SrcZone_IsAny",'Scoring_Config'!$A:$A,'Scoring_Config'!$C:$C,10),0),"False,0")</f>
        <v>0</v>
      </c>
      <c r="AF35" cm="1">
        <f t="array" ref="AF35">IF(FALSE,"True," &amp; IF(_xlfn.XLOOKUP("DstZone_IsAny",'Scoring_Config'!$A:$A,'Scoring_Config'!$D:$D,"Yes")="Yes",_xlfn.XLOOKUP("DstZone_IsAny",'Scoring_Config'!$A:$A,'Scoring_Config'!$C:$C,10),0),"False,0")</f>
        <v>0</v>
      </c>
      <c r="AG35" cm="1">
        <f t="array" ref="AG3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5" cm="1">
        <f t="array" ref="AH35">IF(FALSE,"True," &amp; IF(_xlfn.XLOOKUP("App_Any_OR_RangeGt1000",'Scoring_Config'!$A:$A,'Scoring_Config'!$D:$D,"Yes")="Yes",_xlfn.XLOOKUP("App_Any_OR_RangeGt1000",'Scoring_Config'!$A:$A,'Scoring_Config'!$C:$C,10),0),"False,0")</f>
        <v>0</v>
      </c>
      <c r="AI35" cm="1">
        <f t="array" ref="AI35">IF(FALSE,"True," &amp; IF(_xlfn.XLOOKUP("Service_Insecure_Match",'Scoring_Config'!$A:$A,'Scoring_Config'!$D:$D,"Yes")="Yes",_xlfn.XLOOKUP("Service_Insecure_Match",'Scoring_Config'!$A:$A,'Scoring_Config'!$C:$C,5),0),"False,0")</f>
        <v>0</v>
      </c>
      <c r="AJ35" cm="1">
        <f t="array" ref="AJ35">IF(FALSE,"True," &amp; IF(_xlfn.XLOOKUP("Risky_Inbound",'Scoring_Config'!$A:$A,'Scoring_Config'!$D:$D,"Yes")="Yes",_xlfn.XLOOKUP("Risky_Inbound",'Scoring_Config'!$A:$A,'Scoring_Config'!$C:$C,50),0),"False,0")</f>
        <v>0</v>
      </c>
      <c r="AK35" cm="1">
        <f t="array" ref="AK35">IF(FALSE,"True," &amp; IF(_xlfn.XLOOKUP("Risky_Outbound",'Scoring_Config'!$A:$A,'Scoring_Config'!$D:$D,"Yes")="Yes",_xlfn.XLOOKUP("Risky_Outbound",'Scoring_Config'!$A:$A,'Scoring_Config'!$C:$C,25),0),"False,0")</f>
        <v>0</v>
      </c>
      <c r="AL35" t="s">
        <v>6700</v>
      </c>
      <c r="AM35" cm="1">
        <f t="array" ref="AM3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5" t="s">
        <v>6697</v>
      </c>
      <c r="AO35" t="s">
        <v>6697</v>
      </c>
      <c r="AP35" t="s">
        <v>6697</v>
      </c>
      <c r="AQ35" cm="1">
        <f t="array" ref="AQ35">IF(FALSE,"True," &amp; IF(_xlfn.XLOOKUP("Service_IsAny",'Scoring_Config'!$A:$A,'Scoring_Config'!$D:$D,"Yes")="Yes",_xlfn.XLOOKUP("Service_IsAny",'Scoring_Config'!$A:$A,'Scoring_Config'!$C:$C,0),0),"False,0")</f>
        <v>0</v>
      </c>
      <c r="AR35">
        <v>0</v>
      </c>
      <c r="AS35" cm="1">
        <f t="array" ref="AS35">IF(FALSE,"True," &amp; IF(_xlfn.XLOOKUP("Service_RangeGt1000",'Scoring_Config'!$A:$A,'Scoring_Config'!$D:$D,"Yes")="Yes",_xlfn.XLOOKUP("Service_RangeGt1000",'Scoring_Config'!$A:$A,'Scoring_Config'!$C:$C,0),0),"False,0")</f>
        <v>0</v>
      </c>
      <c r="AT35" cm="1">
        <f t="array" ref="AT35">IF(FALSE,"True," &amp; IF(_xlfn.XLOOKUP("App_IsAny",'Scoring_Config'!$A:$A,'Scoring_Config'!$D:$D,"Yes")="Yes",_xlfn.XLOOKUP("App_IsAny",'Scoring_Config'!$A:$A,'Scoring_Config'!$C:$C,0),0),"False,0")</f>
        <v>0</v>
      </c>
      <c r="AU35">
        <v>1</v>
      </c>
      <c r="AV35" cm="1">
        <f t="array" ref="AV35">IF(FALSE,"True," &amp; IF(_xlfn.XLOOKUP("App_RangeGt1000",'Scoring_Config'!$A:$A,'Scoring_Config'!$D:$D,"Yes")="Yes",_xlfn.XLOOKUP("App_RangeGt1000",'Scoring_Config'!$A:$A,'Scoring_Config'!$C:$C,0),0),"False,0")</f>
        <v>0</v>
      </c>
      <c r="AW35" cm="1">
        <f t="array" ref="AW35">IF(FALSE,"True," &amp; IF(_xlfn.XLOOKUP("Action_IsDenyOrDrop",'Scoring_Config'!$A:$A,'Scoring_Config'!$D:$D,"Yes")="Yes",_xlfn.XLOOKUP("Action_IsDenyOrDrop",'Scoring_Config'!$A:$A,'Scoring_Config'!$C:$C,0),0),"False,0")</f>
        <v>0</v>
      </c>
      <c r="AX35" cm="1">
        <f t="array" ref="AX35">IF(LEFT(AW35,4)="True",0,(IF(LEFT(Y35,4)="True",IF(_xlfn.XLOOKUP("Src_IsAny",'Scoring_Config'!$A:$A,'Scoring_Config'!$D:$D,"Yes")="Yes",_xlfn.XLOOKUP("Src_IsAny",'Scoring_Config'!$A:$A,'Scoring_Config'!$C:$C,10),0),0)+IF(LEFT(Z35,4)="True",IF(_xlfn.XLOOKUP("Src_CIDR_Le_16",'Scoring_Config'!$A:$A,'Scoring_Config'!$D:$D,"Yes")="Yes",_xlfn.XLOOKUP("Src_CIDR_Le_16",'Scoring_Config'!$A:$A,'Scoring_Config'!$C:$C,10),0),0)+IF(LEFT(AA35,4)="True",IF(_xlfn.XLOOKUP("Src_CIDR_17_22",'Scoring_Config'!$A:$A,'Scoring_Config'!$D:$D,"Yes")="Yes",_xlfn.XLOOKUP("Src_CIDR_17_22",'Scoring_Config'!$A:$A,'Scoring_Config'!$C:$C,5),0),0)+IF(LEFT(AB35,4)="True",IF(_xlfn.XLOOKUP("Dst_IsAny",'Scoring_Config'!$A:$A,'Scoring_Config'!$D:$D,"Yes")="Yes",_xlfn.XLOOKUP("Dst_IsAny",'Scoring_Config'!$A:$A,'Scoring_Config'!$C:$C,10),0),0)+IF(LEFT(AC35,4)="True",IF(_xlfn.XLOOKUP("Dst_CIDR_Le_16",'Scoring_Config'!$A:$A,'Scoring_Config'!$D:$D,"Yes")="Yes",_xlfn.XLOOKUP("Dst_CIDR_Le_16",'Scoring_Config'!$A:$A,'Scoring_Config'!$C:$C,10),0),0)+IF(LEFT(AD35,4)="True",IF(_xlfn.XLOOKUP("Dst_CIDR_17_22",'Scoring_Config'!$A:$A,'Scoring_Config'!$D:$D,"Yes")="Yes",_xlfn.XLOOKUP("Dst_CIDR_17_22",'Scoring_Config'!$A:$A,'Scoring_Config'!$C:$C,5),0),0)+IF(LEFT(AE35,4)="True",IF(_xlfn.XLOOKUP("SrcZone_IsAny",'Scoring_Config'!$A:$A,'Scoring_Config'!$D:$D,"Yes")="Yes",_xlfn.XLOOKUP("SrcZone_IsAny",'Scoring_Config'!$A:$A,'Scoring_Config'!$C:$C,10),0),0)+IF(LEFT(AF35,4)="True",IF(_xlfn.XLOOKUP("DstZone_IsAny",'Scoring_Config'!$A:$A,'Scoring_Config'!$D:$D,"Yes")="Yes",_xlfn.XLOOKUP("DstZone_IsAny",'Scoring_Config'!$A:$A,'Scoring_Config'!$C:$C,10),0),0)+IF(LEFT(AG35,4)="True",IF(_xlfn.XLOOKUP("Service_Any_OR_RangeGt1000",'Scoring_Config'!$A:$A,'Scoring_Config'!$D:$D,"Yes")="Yes",_xlfn.XLOOKUP("Service_Any_OR_RangeGt1000",'Scoring_Config'!$A:$A,'Scoring_Config'!$C:$C,10),0),0)+IF(LEFT(AH35,4)="True",IF(_xlfn.XLOOKUP("App_Any_OR_RangeGt1000",'Scoring_Config'!$A:$A,'Scoring_Config'!$D:$D,"Yes")="Yes",_xlfn.XLOOKUP("App_Any_OR_RangeGt1000",'Scoring_Config'!$A:$A,'Scoring_Config'!$C:$C,10),0),0)+IF(LEFT(AI35,4)="True",IF(_xlfn.XLOOKUP("Service_Insecure_Match",'Scoring_Config'!$A:$A,'Scoring_Config'!$D:$D,"Yes")="Yes",_xlfn.XLOOKUP("Service_Insecure_Match",'Scoring_Config'!$A:$A,'Scoring_Config'!$C:$C,5),0),0)+IF(LEFT(AJ35,4)="True",IF(_xlfn.XLOOKUP("Risky_Inbound",'Scoring_Config'!$A:$A,'Scoring_Config'!$D:$D,"Yes")="Yes",_xlfn.XLOOKUP("Risky_Inbound",'Scoring_Config'!$A:$A,'Scoring_Config'!$C:$C,50),0),0)+IF(LEFT(AK35,4)="True",IF(_xlfn.XLOOKUP("Risky_Outbound",'Scoring_Config'!$A:$A,'Scoring_Config'!$D:$D,"Yes")="Yes",_xlfn.XLOOKUP("Risky_Outbound",'Scoring_Config'!$A:$A,'Scoring_Config'!$C:$C,25),0),0)+IF(LEFT(AZ35,4)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35,FIND(",",AL35)+1,100)),0)+IF(LEFT(AM35,4)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35,FIND(",",AN35)+1,100)),0)+IF(_xlfn.XLOOKUP("Profile_Scoring",'Scoring_Config'!$A:$A,'Scoring_Config'!$D:$D,"Yes")="Yes",VALUE(MID(AO35,FIND(",",AO35)+1,100)),0)+IF(_xlfn.XLOOKUP("Options_Scoring",'Scoring_Config'!$A:$A,'Scoring_Config'!$D:$D,"Yes")="Yes",VALUE(MID(AP35,FIND(",",AP35)+1,100)),0)))</f>
        <v>0</v>
      </c>
      <c r="AZ35" cm="1">
        <f t="array" ref="AZ35">IF(FALSE,"True," &amp; IF(_xlfn.XLOOKUP("Migrate_Insecure",'Scoring_Config'!$A:$A,'Scoring_Config'!$D:$D,"Yes")="Yes",_xlfn.XLOOKUP("Migrate_Insecure",'Scoring_Config'!$A:$A,'Scoring_Config'!$C:$C,10),0),"False,0")</f>
        <v>0</v>
      </c>
    </row>
    <row r="36" spans="1:52">
      <c r="A36" t="s">
        <v>1979</v>
      </c>
      <c r="B36" t="s">
        <v>2014</v>
      </c>
      <c r="C36" t="s">
        <v>3542</v>
      </c>
      <c r="D36" t="s">
        <v>3545</v>
      </c>
      <c r="E36" t="s">
        <v>3563</v>
      </c>
      <c r="F36" t="s">
        <v>3575</v>
      </c>
      <c r="G36" t="s">
        <v>99</v>
      </c>
      <c r="H36" t="s">
        <v>174</v>
      </c>
      <c r="I36" t="s">
        <v>4084</v>
      </c>
      <c r="J36" t="s">
        <v>834</v>
      </c>
      <c r="K36" t="s">
        <v>1667</v>
      </c>
      <c r="L36" t="s">
        <v>1334</v>
      </c>
      <c r="M36" t="s">
        <v>1974</v>
      </c>
      <c r="N36" t="s">
        <v>4316</v>
      </c>
      <c r="O36" t="s">
        <v>4319</v>
      </c>
      <c r="P36" t="s">
        <v>4321</v>
      </c>
      <c r="Q36" t="s">
        <v>4348</v>
      </c>
      <c r="R36" t="s">
        <v>5440</v>
      </c>
      <c r="S36" t="s">
        <v>5440</v>
      </c>
      <c r="T36" t="s">
        <v>5582</v>
      </c>
      <c r="U36" t="s">
        <v>5972</v>
      </c>
      <c r="Y36" cm="1">
        <f t="array" ref="Y36">IF(FALSE,"True," &amp; IF(_xlfn.XLOOKUP("Src_IsAny",'Scoring_Config'!$A:$A,'Scoring_Config'!$D:$D,"Yes")="Yes",_xlfn.XLOOKUP("Src_IsAny",'Scoring_Config'!$A:$A,'Scoring_Config'!$C:$C,10),0),"False,0")</f>
        <v>0</v>
      </c>
      <c r="Z36" cm="1">
        <f t="array" ref="Z36">IF(TRUE,"True," &amp; IF(_xlfn.XLOOKUP("Src_CIDR_Le_16",'Scoring_Config'!$A:$A,'Scoring_Config'!$D:$D,"Yes")="Yes",_xlfn.XLOOKUP("Src_CIDR_Le_16",'Scoring_Config'!$A:$A,'Scoring_Config'!$C:$C,10),0),"False,0")</f>
        <v>0</v>
      </c>
      <c r="AA36" cm="1">
        <f t="array" ref="AA36">IF(FALSE,"True," &amp; IF(_xlfn.XLOOKUP("Src_CIDR_17_22",'Scoring_Config'!$A:$A,'Scoring_Config'!$D:$D,"Yes")="Yes",_xlfn.XLOOKUP("Src_CIDR_17_22",'Scoring_Config'!$A:$A,'Scoring_Config'!$C:$C,5),0),"False,0")</f>
        <v>0</v>
      </c>
      <c r="AB36" cm="1">
        <f t="array" ref="AB36">IF(FALSE,"True," &amp; IF(_xlfn.XLOOKUP("Dst_IsAny",'Scoring_Config'!$A:$A,'Scoring_Config'!$D:$D,"Yes")="Yes",_xlfn.XLOOKUP("Dst_IsAny",'Scoring_Config'!$A:$A,'Scoring_Config'!$C:$C,10),0),"False,0")</f>
        <v>0</v>
      </c>
      <c r="AC36" cm="1">
        <f t="array" ref="AC36">IF(FALSE,"True," &amp; IF(_xlfn.XLOOKUP("Dst_CIDR_Le_16",'Scoring_Config'!$A:$A,'Scoring_Config'!$D:$D,"Yes")="Yes",_xlfn.XLOOKUP("Dst_CIDR_Le_16",'Scoring_Config'!$A:$A,'Scoring_Config'!$C:$C,10),0),"False,0")</f>
        <v>0</v>
      </c>
      <c r="AD36" cm="1">
        <f t="array" ref="AD36">IF(FALSE,"True," &amp; IF(_xlfn.XLOOKUP("Dst_CIDR_17_22",'Scoring_Config'!$A:$A,'Scoring_Config'!$D:$D,"Yes")="Yes",_xlfn.XLOOKUP("Dst_CIDR_17_22",'Scoring_Config'!$A:$A,'Scoring_Config'!$C:$C,5),0),"False,0")</f>
        <v>0</v>
      </c>
      <c r="AE36" cm="1">
        <f t="array" ref="AE36">IF(FALSE,"True," &amp; IF(_xlfn.XLOOKUP("SrcZone_IsAny",'Scoring_Config'!$A:$A,'Scoring_Config'!$D:$D,"Yes")="Yes",_xlfn.XLOOKUP("SrcZone_IsAny",'Scoring_Config'!$A:$A,'Scoring_Config'!$C:$C,10),0),"False,0")</f>
        <v>0</v>
      </c>
      <c r="AF36" cm="1">
        <f t="array" ref="AF36">IF(FALSE,"True," &amp; IF(_xlfn.XLOOKUP("DstZone_IsAny",'Scoring_Config'!$A:$A,'Scoring_Config'!$D:$D,"Yes")="Yes",_xlfn.XLOOKUP("DstZone_IsAny",'Scoring_Config'!$A:$A,'Scoring_Config'!$C:$C,10),0),"False,0")</f>
        <v>0</v>
      </c>
      <c r="AG36" cm="1">
        <f t="array" ref="AG3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6" cm="1">
        <f t="array" ref="AH36">IF(FALSE,"True," &amp; IF(_xlfn.XLOOKUP("App_Any_OR_RangeGt1000",'Scoring_Config'!$A:$A,'Scoring_Config'!$D:$D,"Yes")="Yes",_xlfn.XLOOKUP("App_Any_OR_RangeGt1000",'Scoring_Config'!$A:$A,'Scoring_Config'!$C:$C,10),0),"False,0")</f>
        <v>0</v>
      </c>
      <c r="AI36" cm="1">
        <f t="array" ref="AI36">IF(FALSE,"True," &amp; IF(_xlfn.XLOOKUP("Service_Insecure_Match",'Scoring_Config'!$A:$A,'Scoring_Config'!$D:$D,"Yes")="Yes",_xlfn.XLOOKUP("Service_Insecure_Match",'Scoring_Config'!$A:$A,'Scoring_Config'!$C:$C,5),0),"False,0")</f>
        <v>0</v>
      </c>
      <c r="AJ36" cm="1">
        <f t="array" ref="AJ36">IF(FALSE,"True," &amp; IF(_xlfn.XLOOKUP("Risky_Inbound",'Scoring_Config'!$A:$A,'Scoring_Config'!$D:$D,"Yes")="Yes",_xlfn.XLOOKUP("Risky_Inbound",'Scoring_Config'!$A:$A,'Scoring_Config'!$C:$C,50),0),"False,0")</f>
        <v>0</v>
      </c>
      <c r="AK36" cm="1">
        <f t="array" ref="AK36">IF(FALSE,"True," &amp; IF(_xlfn.XLOOKUP("Risky_Outbound",'Scoring_Config'!$A:$A,'Scoring_Config'!$D:$D,"Yes")="Yes",_xlfn.XLOOKUP("Risky_Outbound",'Scoring_Config'!$A:$A,'Scoring_Config'!$C:$C,25),0),"False,0")</f>
        <v>0</v>
      </c>
      <c r="AL36" t="s">
        <v>6700</v>
      </c>
      <c r="AM36" cm="1">
        <f t="array" ref="AM3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6" t="s">
        <v>6697</v>
      </c>
      <c r="AO36" t="s">
        <v>6697</v>
      </c>
      <c r="AP36" t="s">
        <v>6697</v>
      </c>
      <c r="AQ36" cm="1">
        <f t="array" ref="AQ36">IF(FALSE,"True," &amp; IF(_xlfn.XLOOKUP("Service_IsAny",'Scoring_Config'!$A:$A,'Scoring_Config'!$D:$D,"Yes")="Yes",_xlfn.XLOOKUP("Service_IsAny",'Scoring_Config'!$A:$A,'Scoring_Config'!$C:$C,0),0),"False,0")</f>
        <v>0</v>
      </c>
      <c r="AR36">
        <v>2</v>
      </c>
      <c r="AS36" cm="1">
        <f t="array" ref="AS36">IF(FALSE,"True," &amp; IF(_xlfn.XLOOKUP("Service_RangeGt1000",'Scoring_Config'!$A:$A,'Scoring_Config'!$D:$D,"Yes")="Yes",_xlfn.XLOOKUP("Service_RangeGt1000",'Scoring_Config'!$A:$A,'Scoring_Config'!$C:$C,0),0),"False,0")</f>
        <v>0</v>
      </c>
      <c r="AT36" cm="1">
        <f t="array" ref="AT36">IF(FALSE,"True," &amp; IF(_xlfn.XLOOKUP("App_IsAny",'Scoring_Config'!$A:$A,'Scoring_Config'!$D:$D,"Yes")="Yes",_xlfn.XLOOKUP("App_IsAny",'Scoring_Config'!$A:$A,'Scoring_Config'!$C:$C,0),0),"False,0")</f>
        <v>0</v>
      </c>
      <c r="AU36">
        <v>1</v>
      </c>
      <c r="AV36" cm="1">
        <f t="array" ref="AV36">IF(FALSE,"True," &amp; IF(_xlfn.XLOOKUP("App_RangeGt1000",'Scoring_Config'!$A:$A,'Scoring_Config'!$D:$D,"Yes")="Yes",_xlfn.XLOOKUP("App_RangeGt1000",'Scoring_Config'!$A:$A,'Scoring_Config'!$C:$C,0),0),"False,0")</f>
        <v>0</v>
      </c>
      <c r="AW36" cm="1">
        <f t="array" ref="AW36">IF(FALSE,"True," &amp; IF(_xlfn.XLOOKUP("Action_IsDenyOrDrop",'Scoring_Config'!$A:$A,'Scoring_Config'!$D:$D,"Yes")="Yes",_xlfn.XLOOKUP("Action_IsDenyOrDrop",'Scoring_Config'!$A:$A,'Scoring_Config'!$C:$C,0),0),"False,0")</f>
        <v>0</v>
      </c>
      <c r="AX36" cm="1">
        <f t="array" ref="AX36">IF(LEFT(AW36,4)="True",0,(IF(LEFT(Y36,4)="True",IF(_xlfn.XLOOKUP("Src_IsAny",'Scoring_Config'!$A:$A,'Scoring_Config'!$D:$D,"Yes")="Yes",_xlfn.XLOOKUP("Src_IsAny",'Scoring_Config'!$A:$A,'Scoring_Config'!$C:$C,10),0),0)+IF(LEFT(Z36,4)="True",IF(_xlfn.XLOOKUP("Src_CIDR_Le_16",'Scoring_Config'!$A:$A,'Scoring_Config'!$D:$D,"Yes")="Yes",_xlfn.XLOOKUP("Src_CIDR_Le_16",'Scoring_Config'!$A:$A,'Scoring_Config'!$C:$C,10),0),0)+IF(LEFT(AA36,4)="True",IF(_xlfn.XLOOKUP("Src_CIDR_17_22",'Scoring_Config'!$A:$A,'Scoring_Config'!$D:$D,"Yes")="Yes",_xlfn.XLOOKUP("Src_CIDR_17_22",'Scoring_Config'!$A:$A,'Scoring_Config'!$C:$C,5),0),0)+IF(LEFT(AB36,4)="True",IF(_xlfn.XLOOKUP("Dst_IsAny",'Scoring_Config'!$A:$A,'Scoring_Config'!$D:$D,"Yes")="Yes",_xlfn.XLOOKUP("Dst_IsAny",'Scoring_Config'!$A:$A,'Scoring_Config'!$C:$C,10),0),0)+IF(LEFT(AC36,4)="True",IF(_xlfn.XLOOKUP("Dst_CIDR_Le_16",'Scoring_Config'!$A:$A,'Scoring_Config'!$D:$D,"Yes")="Yes",_xlfn.XLOOKUP("Dst_CIDR_Le_16",'Scoring_Config'!$A:$A,'Scoring_Config'!$C:$C,10),0),0)+IF(LEFT(AD36,4)="True",IF(_xlfn.XLOOKUP("Dst_CIDR_17_22",'Scoring_Config'!$A:$A,'Scoring_Config'!$D:$D,"Yes")="Yes",_xlfn.XLOOKUP("Dst_CIDR_17_22",'Scoring_Config'!$A:$A,'Scoring_Config'!$C:$C,5),0),0)+IF(LEFT(AE36,4)="True",IF(_xlfn.XLOOKUP("SrcZone_IsAny",'Scoring_Config'!$A:$A,'Scoring_Config'!$D:$D,"Yes")="Yes",_xlfn.XLOOKUP("SrcZone_IsAny",'Scoring_Config'!$A:$A,'Scoring_Config'!$C:$C,10),0),0)+IF(LEFT(AF36,4)="True",IF(_xlfn.XLOOKUP("DstZone_IsAny",'Scoring_Config'!$A:$A,'Scoring_Config'!$D:$D,"Yes")="Yes",_xlfn.XLOOKUP("DstZone_IsAny",'Scoring_Config'!$A:$A,'Scoring_Config'!$C:$C,10),0),0)+IF(LEFT(AG36,4)="True",IF(_xlfn.XLOOKUP("Service_Any_OR_RangeGt1000",'Scoring_Config'!$A:$A,'Scoring_Config'!$D:$D,"Yes")="Yes",_xlfn.XLOOKUP("Service_Any_OR_RangeGt1000",'Scoring_Config'!$A:$A,'Scoring_Config'!$C:$C,10),0),0)+IF(LEFT(AH36,4)="True",IF(_xlfn.XLOOKUP("App_Any_OR_RangeGt1000",'Scoring_Config'!$A:$A,'Scoring_Config'!$D:$D,"Yes")="Yes",_xlfn.XLOOKUP("App_Any_OR_RangeGt1000",'Scoring_Config'!$A:$A,'Scoring_Config'!$C:$C,10),0),0)+IF(LEFT(AI36,4)="True",IF(_xlfn.XLOOKUP("Service_Insecure_Match",'Scoring_Config'!$A:$A,'Scoring_Config'!$D:$D,"Yes")="Yes",_xlfn.XLOOKUP("Service_Insecure_Match",'Scoring_Config'!$A:$A,'Scoring_Config'!$C:$C,5),0),0)+IF(LEFT(AJ36,4)="True",IF(_xlfn.XLOOKUP("Risky_Inbound",'Scoring_Config'!$A:$A,'Scoring_Config'!$D:$D,"Yes")="Yes",_xlfn.XLOOKUP("Risky_Inbound",'Scoring_Config'!$A:$A,'Scoring_Config'!$C:$C,50),0),0)+IF(LEFT(AK36,4)="True",IF(_xlfn.XLOOKUP("Risky_Outbound",'Scoring_Config'!$A:$A,'Scoring_Config'!$D:$D,"Yes")="Yes",_xlfn.XLOOKUP("Risky_Outbound",'Scoring_Config'!$A:$A,'Scoring_Config'!$C:$C,25),0),0)+IF(LEFT(AZ36,4)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36,FIND(",",AL36)+1,100)),0)+IF(LEFT(AM36,4)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36,FIND(",",AN36)+1,100)),0)+IF(_xlfn.XLOOKUP("Profile_Scoring",'Scoring_Config'!$A:$A,'Scoring_Config'!$D:$D,"Yes")="Yes",VALUE(MID(AO36,FIND(",",AO36)+1,100)),0)+IF(_xlfn.XLOOKUP("Options_Scoring",'Scoring_Config'!$A:$A,'Scoring_Config'!$D:$D,"Yes")="Yes",VALUE(MID(AP36,FIND(",",AP36)+1,100)),0)))</f>
        <v>0</v>
      </c>
      <c r="AZ36" cm="1">
        <f t="array" ref="AZ36">IF(FALSE,"True," &amp; IF(_xlfn.XLOOKUP("Migrate_Insecure",'Scoring_Config'!$A:$A,'Scoring_Config'!$D:$D,"Yes")="Yes",_xlfn.XLOOKUP("Migrate_Insecure",'Scoring_Config'!$A:$A,'Scoring_Config'!$C:$C,10),0),"False,0")</f>
        <v>0</v>
      </c>
    </row>
    <row r="37" spans="1:52">
      <c r="A37" t="s">
        <v>1979</v>
      </c>
      <c r="B37" t="s">
        <v>2015</v>
      </c>
      <c r="C37" t="s">
        <v>3542</v>
      </c>
      <c r="D37" t="s">
        <v>3545</v>
      </c>
      <c r="E37" t="s">
        <v>3563</v>
      </c>
      <c r="F37" t="s">
        <v>3575</v>
      </c>
      <c r="G37" t="s">
        <v>107</v>
      </c>
      <c r="H37" t="s">
        <v>174</v>
      </c>
      <c r="I37" t="s">
        <v>3583</v>
      </c>
      <c r="J37" t="s">
        <v>719</v>
      </c>
      <c r="K37" t="s">
        <v>1678</v>
      </c>
      <c r="L37" t="s">
        <v>1327</v>
      </c>
      <c r="M37" t="s">
        <v>1974</v>
      </c>
      <c r="N37" t="s">
        <v>4315</v>
      </c>
      <c r="O37" t="s">
        <v>4319</v>
      </c>
      <c r="P37" t="s">
        <v>4321</v>
      </c>
      <c r="Q37" t="s">
        <v>4349</v>
      </c>
      <c r="R37" t="s">
        <v>5440</v>
      </c>
      <c r="S37" t="s">
        <v>5440</v>
      </c>
      <c r="T37" t="s">
        <v>5570</v>
      </c>
      <c r="U37" t="s">
        <v>5955</v>
      </c>
      <c r="Y37" cm="1">
        <f t="array" ref="Y37">IF(FALSE,"True," &amp; IF(_xlfn.XLOOKUP("Src_IsAny",'Scoring_Config'!$A:$A,'Scoring_Config'!$D:$D,"Yes")="Yes",_xlfn.XLOOKUP("Src_IsAny",'Scoring_Config'!$A:$A,'Scoring_Config'!$C:$C,10),0),"False,0")</f>
        <v>0</v>
      </c>
      <c r="Z37" cm="1">
        <f t="array" ref="Z37">IF(FALSE,"True," &amp; IF(_xlfn.XLOOKUP("Src_CIDR_Le_16",'Scoring_Config'!$A:$A,'Scoring_Config'!$D:$D,"Yes")="Yes",_xlfn.XLOOKUP("Src_CIDR_Le_16",'Scoring_Config'!$A:$A,'Scoring_Config'!$C:$C,10),0),"False,0")</f>
        <v>0</v>
      </c>
      <c r="AA37" cm="1">
        <f t="array" ref="AA37">IF(FALSE,"True," &amp; IF(_xlfn.XLOOKUP("Src_CIDR_17_22",'Scoring_Config'!$A:$A,'Scoring_Config'!$D:$D,"Yes")="Yes",_xlfn.XLOOKUP("Src_CIDR_17_22",'Scoring_Config'!$A:$A,'Scoring_Config'!$C:$C,5),0),"False,0")</f>
        <v>0</v>
      </c>
      <c r="AB37" cm="1">
        <f t="array" ref="AB37">IF(FALSE,"True," &amp; IF(_xlfn.XLOOKUP("Dst_IsAny",'Scoring_Config'!$A:$A,'Scoring_Config'!$D:$D,"Yes")="Yes",_xlfn.XLOOKUP("Dst_IsAny",'Scoring_Config'!$A:$A,'Scoring_Config'!$C:$C,10),0),"False,0")</f>
        <v>0</v>
      </c>
      <c r="AC37" cm="1">
        <f t="array" ref="AC37">IF(FALSE,"True," &amp; IF(_xlfn.XLOOKUP("Dst_CIDR_Le_16",'Scoring_Config'!$A:$A,'Scoring_Config'!$D:$D,"Yes")="Yes",_xlfn.XLOOKUP("Dst_CIDR_Le_16",'Scoring_Config'!$A:$A,'Scoring_Config'!$C:$C,10),0),"False,0")</f>
        <v>0</v>
      </c>
      <c r="AD37" cm="1">
        <f t="array" ref="AD37">IF(FALSE,"True," &amp; IF(_xlfn.XLOOKUP("Dst_CIDR_17_22",'Scoring_Config'!$A:$A,'Scoring_Config'!$D:$D,"Yes")="Yes",_xlfn.XLOOKUP("Dst_CIDR_17_22",'Scoring_Config'!$A:$A,'Scoring_Config'!$C:$C,5),0),"False,0")</f>
        <v>0</v>
      </c>
      <c r="AE37" cm="1">
        <f t="array" ref="AE37">IF(FALSE,"True," &amp; IF(_xlfn.XLOOKUP("SrcZone_IsAny",'Scoring_Config'!$A:$A,'Scoring_Config'!$D:$D,"Yes")="Yes",_xlfn.XLOOKUP("SrcZone_IsAny",'Scoring_Config'!$A:$A,'Scoring_Config'!$C:$C,10),0),"False,0")</f>
        <v>0</v>
      </c>
      <c r="AF37" cm="1">
        <f t="array" ref="AF37">IF(FALSE,"True," &amp; IF(_xlfn.XLOOKUP("DstZone_IsAny",'Scoring_Config'!$A:$A,'Scoring_Config'!$D:$D,"Yes")="Yes",_xlfn.XLOOKUP("DstZone_IsAny",'Scoring_Config'!$A:$A,'Scoring_Config'!$C:$C,10),0),"False,0")</f>
        <v>0</v>
      </c>
      <c r="AG37" cm="1">
        <f t="array" ref="AG3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7" cm="1">
        <f t="array" ref="AH37">IF(FALSE,"True," &amp; IF(_xlfn.XLOOKUP("App_Any_OR_RangeGt1000",'Scoring_Config'!$A:$A,'Scoring_Config'!$D:$D,"Yes")="Yes",_xlfn.XLOOKUP("App_Any_OR_RangeGt1000",'Scoring_Config'!$A:$A,'Scoring_Config'!$C:$C,10),0),"False,0")</f>
        <v>0</v>
      </c>
      <c r="AI37" cm="1">
        <f t="array" ref="AI37">IF(FALSE,"True," &amp; IF(_xlfn.XLOOKUP("Service_Insecure_Match",'Scoring_Config'!$A:$A,'Scoring_Config'!$D:$D,"Yes")="Yes",_xlfn.XLOOKUP("Service_Insecure_Match",'Scoring_Config'!$A:$A,'Scoring_Config'!$C:$C,5),0),"False,0")</f>
        <v>0</v>
      </c>
      <c r="AJ37" cm="1">
        <f t="array" ref="AJ37">IF(FALSE,"True," &amp; IF(_xlfn.XLOOKUP("Risky_Inbound",'Scoring_Config'!$A:$A,'Scoring_Config'!$D:$D,"Yes")="Yes",_xlfn.XLOOKUP("Risky_Inbound",'Scoring_Config'!$A:$A,'Scoring_Config'!$C:$C,50),0),"False,0")</f>
        <v>0</v>
      </c>
      <c r="AK37" cm="1">
        <f t="array" ref="AK37">IF(FALSE,"True," &amp; IF(_xlfn.XLOOKUP("Risky_Outbound",'Scoring_Config'!$A:$A,'Scoring_Config'!$D:$D,"Yes")="Yes",_xlfn.XLOOKUP("Risky_Outbound",'Scoring_Config'!$A:$A,'Scoring_Config'!$C:$C,25),0),"False,0")</f>
        <v>0</v>
      </c>
      <c r="AL37" t="s">
        <v>6700</v>
      </c>
      <c r="AM37" cm="1">
        <f t="array" ref="AM3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7" t="s">
        <v>6697</v>
      </c>
      <c r="AO37" t="s">
        <v>6697</v>
      </c>
      <c r="AP37" t="s">
        <v>6697</v>
      </c>
      <c r="AQ37" cm="1">
        <f t="array" ref="AQ37">IF(FALSE,"True," &amp; IF(_xlfn.XLOOKUP("Service_IsAny",'Scoring_Config'!$A:$A,'Scoring_Config'!$D:$D,"Yes")="Yes",_xlfn.XLOOKUP("Service_IsAny",'Scoring_Config'!$A:$A,'Scoring_Config'!$C:$C,0),0),"False,0")</f>
        <v>0</v>
      </c>
      <c r="AR37">
        <v>0</v>
      </c>
      <c r="AS37" cm="1">
        <f t="array" ref="AS37">IF(FALSE,"True," &amp; IF(_xlfn.XLOOKUP("Service_RangeGt1000",'Scoring_Config'!$A:$A,'Scoring_Config'!$D:$D,"Yes")="Yes",_xlfn.XLOOKUP("Service_RangeGt1000",'Scoring_Config'!$A:$A,'Scoring_Config'!$C:$C,0),0),"False,0")</f>
        <v>0</v>
      </c>
      <c r="AT37" cm="1">
        <f t="array" ref="AT37">IF(FALSE,"True," &amp; IF(_xlfn.XLOOKUP("App_IsAny",'Scoring_Config'!$A:$A,'Scoring_Config'!$D:$D,"Yes")="Yes",_xlfn.XLOOKUP("App_IsAny",'Scoring_Config'!$A:$A,'Scoring_Config'!$C:$C,0),0),"False,0")</f>
        <v>0</v>
      </c>
      <c r="AU37">
        <v>0</v>
      </c>
      <c r="AV37" cm="1">
        <f t="array" ref="AV37">IF(FALSE,"True," &amp; IF(_xlfn.XLOOKUP("App_RangeGt1000",'Scoring_Config'!$A:$A,'Scoring_Config'!$D:$D,"Yes")="Yes",_xlfn.XLOOKUP("App_RangeGt1000",'Scoring_Config'!$A:$A,'Scoring_Config'!$C:$C,0),0),"False,0")</f>
        <v>0</v>
      </c>
      <c r="AW37" cm="1">
        <f t="array" ref="AW37">IF(FALSE,"True," &amp; IF(_xlfn.XLOOKUP("Action_IsDenyOrDrop",'Scoring_Config'!$A:$A,'Scoring_Config'!$D:$D,"Yes")="Yes",_xlfn.XLOOKUP("Action_IsDenyOrDrop",'Scoring_Config'!$A:$A,'Scoring_Config'!$C:$C,0),0),"False,0")</f>
        <v>0</v>
      </c>
      <c r="AX37" cm="1">
        <f t="array" ref="AX37">IF(LEFT(AW37,4)="True",0,(IF(LEFT(Y37,4)="True",IF(_xlfn.XLOOKUP("Src_IsAny",'Scoring_Config'!$A:$A,'Scoring_Config'!$D:$D,"Yes")="Yes",_xlfn.XLOOKUP("Src_IsAny",'Scoring_Config'!$A:$A,'Scoring_Config'!$C:$C,10),0),0)+IF(LEFT(Z37,4)="True",IF(_xlfn.XLOOKUP("Src_CIDR_Le_16",'Scoring_Config'!$A:$A,'Scoring_Config'!$D:$D,"Yes")="Yes",_xlfn.XLOOKUP("Src_CIDR_Le_16",'Scoring_Config'!$A:$A,'Scoring_Config'!$C:$C,10),0),0)+IF(LEFT(AA37,4)="True",IF(_xlfn.XLOOKUP("Src_CIDR_17_22",'Scoring_Config'!$A:$A,'Scoring_Config'!$D:$D,"Yes")="Yes",_xlfn.XLOOKUP("Src_CIDR_17_22",'Scoring_Config'!$A:$A,'Scoring_Config'!$C:$C,5),0),0)+IF(LEFT(AB37,4)="True",IF(_xlfn.XLOOKUP("Dst_IsAny",'Scoring_Config'!$A:$A,'Scoring_Config'!$D:$D,"Yes")="Yes",_xlfn.XLOOKUP("Dst_IsAny",'Scoring_Config'!$A:$A,'Scoring_Config'!$C:$C,10),0),0)+IF(LEFT(AC37,4)="True",IF(_xlfn.XLOOKUP("Dst_CIDR_Le_16",'Scoring_Config'!$A:$A,'Scoring_Config'!$D:$D,"Yes")="Yes",_xlfn.XLOOKUP("Dst_CIDR_Le_16",'Scoring_Config'!$A:$A,'Scoring_Config'!$C:$C,10),0),0)+IF(LEFT(AD37,4)="True",IF(_xlfn.XLOOKUP("Dst_CIDR_17_22",'Scoring_Config'!$A:$A,'Scoring_Config'!$D:$D,"Yes")="Yes",_xlfn.XLOOKUP("Dst_CIDR_17_22",'Scoring_Config'!$A:$A,'Scoring_Config'!$C:$C,5),0),0)+IF(LEFT(AE37,4)="True",IF(_xlfn.XLOOKUP("SrcZone_IsAny",'Scoring_Config'!$A:$A,'Scoring_Config'!$D:$D,"Yes")="Yes",_xlfn.XLOOKUP("SrcZone_IsAny",'Scoring_Config'!$A:$A,'Scoring_Config'!$C:$C,10),0),0)+IF(LEFT(AF37,4)="True",IF(_xlfn.XLOOKUP("DstZone_IsAny",'Scoring_Config'!$A:$A,'Scoring_Config'!$D:$D,"Yes")="Yes",_xlfn.XLOOKUP("DstZone_IsAny",'Scoring_Config'!$A:$A,'Scoring_Config'!$C:$C,10),0),0)+IF(LEFT(AG37,4)="True",IF(_xlfn.XLOOKUP("Service_Any_OR_RangeGt1000",'Scoring_Config'!$A:$A,'Scoring_Config'!$D:$D,"Yes")="Yes",_xlfn.XLOOKUP("Service_Any_OR_RangeGt1000",'Scoring_Config'!$A:$A,'Scoring_Config'!$C:$C,10),0),0)+IF(LEFT(AH37,4)="True",IF(_xlfn.XLOOKUP("App_Any_OR_RangeGt1000",'Scoring_Config'!$A:$A,'Scoring_Config'!$D:$D,"Yes")="Yes",_xlfn.XLOOKUP("App_Any_OR_RangeGt1000",'Scoring_Config'!$A:$A,'Scoring_Config'!$C:$C,10),0),0)+IF(LEFT(AI37,4)="True",IF(_xlfn.XLOOKUP("Service_Insecure_Match",'Scoring_Config'!$A:$A,'Scoring_Config'!$D:$D,"Yes")="Yes",_xlfn.XLOOKUP("Service_Insecure_Match",'Scoring_Config'!$A:$A,'Scoring_Config'!$C:$C,5),0),0)+IF(LEFT(AJ37,4)="True",IF(_xlfn.XLOOKUP("Risky_Inbound",'Scoring_Config'!$A:$A,'Scoring_Config'!$D:$D,"Yes")="Yes",_xlfn.XLOOKUP("Risky_Inbound",'Scoring_Config'!$A:$A,'Scoring_Config'!$C:$C,50),0),0)+IF(LEFT(AK37,4)="True",IF(_xlfn.XLOOKUP("Risky_Outbound",'Scoring_Config'!$A:$A,'Scoring_Config'!$D:$D,"Yes")="Yes",_xlfn.XLOOKUP("Risky_Outbound",'Scoring_Config'!$A:$A,'Scoring_Config'!$C:$C,25),0),0)+IF(LEFT(AZ37,4)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37,FIND(",",AL37)+1,100)),0)+IF(LEFT(AM37,4)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37,FIND(",",AN37)+1,100)),0)+IF(_xlfn.XLOOKUP("Profile_Scoring",'Scoring_Config'!$A:$A,'Scoring_Config'!$D:$D,"Yes")="Yes",VALUE(MID(AO37,FIND(",",AO37)+1,100)),0)+IF(_xlfn.XLOOKUP("Options_Scoring",'Scoring_Config'!$A:$A,'Scoring_Config'!$D:$D,"Yes")="Yes",VALUE(MID(AP37,FIND(",",AP37)+1,100)),0)))</f>
        <v>0</v>
      </c>
      <c r="AZ37" cm="1">
        <f t="array" ref="AZ37">IF(FALSE,"True," &amp; IF(_xlfn.XLOOKUP("Migrate_Insecure",'Scoring_Config'!$A:$A,'Scoring_Config'!$D:$D,"Yes")="Yes",_xlfn.XLOOKUP("Migrate_Insecure",'Scoring_Config'!$A:$A,'Scoring_Config'!$C:$C,10),0),"False,0")</f>
        <v>0</v>
      </c>
    </row>
    <row r="38" spans="1:52">
      <c r="A38" t="s">
        <v>1979</v>
      </c>
      <c r="B38" t="s">
        <v>2016</v>
      </c>
      <c r="C38" t="s">
        <v>3542</v>
      </c>
      <c r="D38" t="s">
        <v>3544</v>
      </c>
      <c r="E38" t="s">
        <v>3562</v>
      </c>
      <c r="F38" t="s">
        <v>3574</v>
      </c>
      <c r="G38" t="s">
        <v>108</v>
      </c>
      <c r="H38" t="s">
        <v>193</v>
      </c>
      <c r="I38" t="s">
        <v>4083</v>
      </c>
      <c r="J38" t="s">
        <v>835</v>
      </c>
      <c r="K38" t="s">
        <v>1677</v>
      </c>
      <c r="L38" t="s">
        <v>1325</v>
      </c>
      <c r="M38" t="s">
        <v>1973</v>
      </c>
      <c r="N38" t="s">
        <v>4315</v>
      </c>
      <c r="O38" t="s">
        <v>4319</v>
      </c>
      <c r="P38" t="s">
        <v>4323</v>
      </c>
      <c r="Q38" t="s">
        <v>4350</v>
      </c>
      <c r="R38" t="s">
        <v>5439</v>
      </c>
      <c r="S38" t="s">
        <v>4324</v>
      </c>
      <c r="T38" t="s">
        <v>5577</v>
      </c>
      <c r="U38" t="s">
        <v>5973</v>
      </c>
      <c r="Y38" cm="1">
        <f t="array" ref="Y38">IF(FALSE,"True," &amp; IF(_xlfn.XLOOKUP("Src_IsAny",'Scoring_Config'!$A:$A,'Scoring_Config'!$D:$D,"Yes")="Yes",_xlfn.XLOOKUP("Src_IsAny",'Scoring_Config'!$A:$A,'Scoring_Config'!$C:$C,10),0),"False,0")</f>
        <v>0</v>
      </c>
      <c r="Z38" cm="1">
        <f t="array" ref="Z38">IF(FALSE,"True," &amp; IF(_xlfn.XLOOKUP("Src_CIDR_Le_16",'Scoring_Config'!$A:$A,'Scoring_Config'!$D:$D,"Yes")="Yes",_xlfn.XLOOKUP("Src_CIDR_Le_16",'Scoring_Config'!$A:$A,'Scoring_Config'!$C:$C,10),0),"False,0")</f>
        <v>0</v>
      </c>
      <c r="AA38" cm="1">
        <f t="array" ref="AA38">IF(FALSE,"True," &amp; IF(_xlfn.XLOOKUP("Src_CIDR_17_22",'Scoring_Config'!$A:$A,'Scoring_Config'!$D:$D,"Yes")="Yes",_xlfn.XLOOKUP("Src_CIDR_17_22",'Scoring_Config'!$A:$A,'Scoring_Config'!$C:$C,5),0),"False,0")</f>
        <v>0</v>
      </c>
      <c r="AB38" cm="1">
        <f t="array" ref="AB38">IF(FALSE,"True," &amp; IF(_xlfn.XLOOKUP("Dst_IsAny",'Scoring_Config'!$A:$A,'Scoring_Config'!$D:$D,"Yes")="Yes",_xlfn.XLOOKUP("Dst_IsAny",'Scoring_Config'!$A:$A,'Scoring_Config'!$C:$C,10),0),"False,0")</f>
        <v>0</v>
      </c>
      <c r="AC38" cm="1">
        <f t="array" ref="AC38">IF(FALSE,"True," &amp; IF(_xlfn.XLOOKUP("Dst_CIDR_Le_16",'Scoring_Config'!$A:$A,'Scoring_Config'!$D:$D,"Yes")="Yes",_xlfn.XLOOKUP("Dst_CIDR_Le_16",'Scoring_Config'!$A:$A,'Scoring_Config'!$C:$C,10),0),"False,0")</f>
        <v>0</v>
      </c>
      <c r="AD38" cm="1">
        <f t="array" ref="AD38">IF(FALSE,"True," &amp; IF(_xlfn.XLOOKUP("Dst_CIDR_17_22",'Scoring_Config'!$A:$A,'Scoring_Config'!$D:$D,"Yes")="Yes",_xlfn.XLOOKUP("Dst_CIDR_17_22",'Scoring_Config'!$A:$A,'Scoring_Config'!$C:$C,5),0),"False,0")</f>
        <v>0</v>
      </c>
      <c r="AE38" cm="1">
        <f t="array" ref="AE38">IF(FALSE,"True," &amp; IF(_xlfn.XLOOKUP("SrcZone_IsAny",'Scoring_Config'!$A:$A,'Scoring_Config'!$D:$D,"Yes")="Yes",_xlfn.XLOOKUP("SrcZone_IsAny",'Scoring_Config'!$A:$A,'Scoring_Config'!$C:$C,10),0),"False,0")</f>
        <v>0</v>
      </c>
      <c r="AF38" cm="1">
        <f t="array" ref="AF38">IF(FALSE,"True," &amp; IF(_xlfn.XLOOKUP("DstZone_IsAny",'Scoring_Config'!$A:$A,'Scoring_Config'!$D:$D,"Yes")="Yes",_xlfn.XLOOKUP("DstZone_IsAny",'Scoring_Config'!$A:$A,'Scoring_Config'!$C:$C,10),0),"False,0")</f>
        <v>0</v>
      </c>
      <c r="AG38" cm="1">
        <f t="array" ref="AG3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8" cm="1">
        <f t="array" ref="AH38">IF(FALSE,"True," &amp; IF(_xlfn.XLOOKUP("App_Any_OR_RangeGt1000",'Scoring_Config'!$A:$A,'Scoring_Config'!$D:$D,"Yes")="Yes",_xlfn.XLOOKUP("App_Any_OR_RangeGt1000",'Scoring_Config'!$A:$A,'Scoring_Config'!$C:$C,10),0),"False,0")</f>
        <v>0</v>
      </c>
      <c r="AI38" cm="1">
        <f t="array" ref="AI38">IF(FALSE,"True," &amp; IF(_xlfn.XLOOKUP("Service_Insecure_Match",'Scoring_Config'!$A:$A,'Scoring_Config'!$D:$D,"Yes")="Yes",_xlfn.XLOOKUP("Service_Insecure_Match",'Scoring_Config'!$A:$A,'Scoring_Config'!$C:$C,5),0),"False,0")</f>
        <v>0</v>
      </c>
      <c r="AJ38" cm="1">
        <f t="array" ref="AJ38">IF(FALSE,"True," &amp; IF(_xlfn.XLOOKUP("Risky_Inbound",'Scoring_Config'!$A:$A,'Scoring_Config'!$D:$D,"Yes")="Yes",_xlfn.XLOOKUP("Risky_Inbound",'Scoring_Config'!$A:$A,'Scoring_Config'!$C:$C,50),0),"False,0")</f>
        <v>0</v>
      </c>
      <c r="AK38" cm="1">
        <f t="array" ref="AK38">IF(FALSE,"True," &amp; IF(_xlfn.XLOOKUP("Risky_Outbound",'Scoring_Config'!$A:$A,'Scoring_Config'!$D:$D,"Yes")="Yes",_xlfn.XLOOKUP("Risky_Outbound",'Scoring_Config'!$A:$A,'Scoring_Config'!$C:$C,25),0),"False,0")</f>
        <v>0</v>
      </c>
      <c r="AL38" t="s">
        <v>6699</v>
      </c>
      <c r="AM38" cm="1">
        <f t="array" ref="AM3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8" t="s">
        <v>6697</v>
      </c>
      <c r="AO38" t="s">
        <v>6697</v>
      </c>
      <c r="AP38" t="s">
        <v>6697</v>
      </c>
      <c r="AQ38" cm="1">
        <f t="array" ref="AQ38">IF(FALSE,"True," &amp; IF(_xlfn.XLOOKUP("Service_IsAny",'Scoring_Config'!$A:$A,'Scoring_Config'!$D:$D,"Yes")="Yes",_xlfn.XLOOKUP("Service_IsAny",'Scoring_Config'!$A:$A,'Scoring_Config'!$C:$C,0),0),"False,0")</f>
        <v>0</v>
      </c>
      <c r="AR38">
        <v>0</v>
      </c>
      <c r="AS38" cm="1">
        <f t="array" ref="AS38">IF(FALSE,"True," &amp; IF(_xlfn.XLOOKUP("Service_RangeGt1000",'Scoring_Config'!$A:$A,'Scoring_Config'!$D:$D,"Yes")="Yes",_xlfn.XLOOKUP("Service_RangeGt1000",'Scoring_Config'!$A:$A,'Scoring_Config'!$C:$C,0),0),"False,0")</f>
        <v>0</v>
      </c>
      <c r="AT38" cm="1">
        <f t="array" ref="AT38">IF(FALSE,"True," &amp; IF(_xlfn.XLOOKUP("App_IsAny",'Scoring_Config'!$A:$A,'Scoring_Config'!$D:$D,"Yes")="Yes",_xlfn.XLOOKUP("App_IsAny",'Scoring_Config'!$A:$A,'Scoring_Config'!$C:$C,0),0),"False,0")</f>
        <v>0</v>
      </c>
      <c r="AU38">
        <v>0</v>
      </c>
      <c r="AV38" cm="1">
        <f t="array" ref="AV38">IF(FALSE,"True," &amp; IF(_xlfn.XLOOKUP("App_RangeGt1000",'Scoring_Config'!$A:$A,'Scoring_Config'!$D:$D,"Yes")="Yes",_xlfn.XLOOKUP("App_RangeGt1000",'Scoring_Config'!$A:$A,'Scoring_Config'!$C:$C,0),0),"False,0")</f>
        <v>0</v>
      </c>
      <c r="AW38" cm="1">
        <f t="array" ref="AW38">IF(FALSE,"True," &amp; IF(_xlfn.XLOOKUP("Action_IsDenyOrDrop",'Scoring_Config'!$A:$A,'Scoring_Config'!$D:$D,"Yes")="Yes",_xlfn.XLOOKUP("Action_IsDenyOrDrop",'Scoring_Config'!$A:$A,'Scoring_Config'!$C:$C,0),0),"False,0")</f>
        <v>0</v>
      </c>
      <c r="AX38" cm="1">
        <f t="array" ref="AX38">IF(LEFT(AW38,4)="True",0,(IF(LEFT(Y38,4)="True",IF(_xlfn.XLOOKUP("Src_IsAny",'Scoring_Config'!$A:$A,'Scoring_Config'!$D:$D,"Yes")="Yes",_xlfn.XLOOKUP("Src_IsAny",'Scoring_Config'!$A:$A,'Scoring_Config'!$C:$C,10),0),0)+IF(LEFT(Z38,4)="True",IF(_xlfn.XLOOKUP("Src_CIDR_Le_16",'Scoring_Config'!$A:$A,'Scoring_Config'!$D:$D,"Yes")="Yes",_xlfn.XLOOKUP("Src_CIDR_Le_16",'Scoring_Config'!$A:$A,'Scoring_Config'!$C:$C,10),0),0)+IF(LEFT(AA38,4)="True",IF(_xlfn.XLOOKUP("Src_CIDR_17_22",'Scoring_Config'!$A:$A,'Scoring_Config'!$D:$D,"Yes")="Yes",_xlfn.XLOOKUP("Src_CIDR_17_22",'Scoring_Config'!$A:$A,'Scoring_Config'!$C:$C,5),0),0)+IF(LEFT(AB38,4)="True",IF(_xlfn.XLOOKUP("Dst_IsAny",'Scoring_Config'!$A:$A,'Scoring_Config'!$D:$D,"Yes")="Yes",_xlfn.XLOOKUP("Dst_IsAny",'Scoring_Config'!$A:$A,'Scoring_Config'!$C:$C,10),0),0)+IF(LEFT(AC38,4)="True",IF(_xlfn.XLOOKUP("Dst_CIDR_Le_16",'Scoring_Config'!$A:$A,'Scoring_Config'!$D:$D,"Yes")="Yes",_xlfn.XLOOKUP("Dst_CIDR_Le_16",'Scoring_Config'!$A:$A,'Scoring_Config'!$C:$C,10),0),0)+IF(LEFT(AD38,4)="True",IF(_xlfn.XLOOKUP("Dst_CIDR_17_22",'Scoring_Config'!$A:$A,'Scoring_Config'!$D:$D,"Yes")="Yes",_xlfn.XLOOKUP("Dst_CIDR_17_22",'Scoring_Config'!$A:$A,'Scoring_Config'!$C:$C,5),0),0)+IF(LEFT(AE38,4)="True",IF(_xlfn.XLOOKUP("SrcZone_IsAny",'Scoring_Config'!$A:$A,'Scoring_Config'!$D:$D,"Yes")="Yes",_xlfn.XLOOKUP("SrcZone_IsAny",'Scoring_Config'!$A:$A,'Scoring_Config'!$C:$C,10),0),0)+IF(LEFT(AF38,4)="True",IF(_xlfn.XLOOKUP("DstZone_IsAny",'Scoring_Config'!$A:$A,'Scoring_Config'!$D:$D,"Yes")="Yes",_xlfn.XLOOKUP("DstZone_IsAny",'Scoring_Config'!$A:$A,'Scoring_Config'!$C:$C,10),0),0)+IF(LEFT(AG38,4)="True",IF(_xlfn.XLOOKUP("Service_Any_OR_RangeGt1000",'Scoring_Config'!$A:$A,'Scoring_Config'!$D:$D,"Yes")="Yes",_xlfn.XLOOKUP("Service_Any_OR_RangeGt1000",'Scoring_Config'!$A:$A,'Scoring_Config'!$C:$C,10),0),0)+IF(LEFT(AH38,4)="True",IF(_xlfn.XLOOKUP("App_Any_OR_RangeGt1000",'Scoring_Config'!$A:$A,'Scoring_Config'!$D:$D,"Yes")="Yes",_xlfn.XLOOKUP("App_Any_OR_RangeGt1000",'Scoring_Config'!$A:$A,'Scoring_Config'!$C:$C,10),0),0)+IF(LEFT(AI38,4)="True",IF(_xlfn.XLOOKUP("Service_Insecure_Match",'Scoring_Config'!$A:$A,'Scoring_Config'!$D:$D,"Yes")="Yes",_xlfn.XLOOKUP("Service_Insecure_Match",'Scoring_Config'!$A:$A,'Scoring_Config'!$C:$C,5),0),0)+IF(LEFT(AJ38,4)="True",IF(_xlfn.XLOOKUP("Risky_Inbound",'Scoring_Config'!$A:$A,'Scoring_Config'!$D:$D,"Yes")="Yes",_xlfn.XLOOKUP("Risky_Inbound",'Scoring_Config'!$A:$A,'Scoring_Config'!$C:$C,50),0),0)+IF(LEFT(AK38,4)="True",IF(_xlfn.XLOOKUP("Risky_Outbound",'Scoring_Config'!$A:$A,'Scoring_Config'!$D:$D,"Yes")="Yes",_xlfn.XLOOKUP("Risky_Outbound",'Scoring_Config'!$A:$A,'Scoring_Config'!$C:$C,25),0),0)+IF(LEFT(AZ38,4)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38,FIND(",",AL38)+1,100)),0)+IF(LEFT(AM38,4)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38,FIND(",",AN38)+1,100)),0)+IF(_xlfn.XLOOKUP("Profile_Scoring",'Scoring_Config'!$A:$A,'Scoring_Config'!$D:$D,"Yes")="Yes",VALUE(MID(AO38,FIND(",",AO38)+1,100)),0)+IF(_xlfn.XLOOKUP("Options_Scoring",'Scoring_Config'!$A:$A,'Scoring_Config'!$D:$D,"Yes")="Yes",VALUE(MID(AP38,FIND(",",AP38)+1,100)),0)))</f>
        <v>0</v>
      </c>
      <c r="AZ38" cm="1">
        <f t="array" ref="AZ38">IF(FALSE,"True," &amp; IF(_xlfn.XLOOKUP("Migrate_Insecure",'Scoring_Config'!$A:$A,'Scoring_Config'!$D:$D,"Yes")="Yes",_xlfn.XLOOKUP("Migrate_Insecure",'Scoring_Config'!$A:$A,'Scoring_Config'!$C:$C,10),0),"False,0")</f>
        <v>0</v>
      </c>
    </row>
    <row r="39" spans="1:52">
      <c r="A39" t="s">
        <v>1979</v>
      </c>
      <c r="B39" t="s">
        <v>2017</v>
      </c>
      <c r="C39" t="s">
        <v>3542</v>
      </c>
      <c r="D39" t="s">
        <v>3544</v>
      </c>
      <c r="E39" t="s">
        <v>3562</v>
      </c>
      <c r="F39" t="s">
        <v>3574</v>
      </c>
      <c r="G39" t="s">
        <v>109</v>
      </c>
      <c r="H39" t="s">
        <v>193</v>
      </c>
      <c r="I39" t="s">
        <v>4083</v>
      </c>
      <c r="J39" t="s">
        <v>836</v>
      </c>
      <c r="K39" t="s">
        <v>1677</v>
      </c>
      <c r="L39" t="s">
        <v>1325</v>
      </c>
      <c r="M39" t="s">
        <v>1973</v>
      </c>
      <c r="N39" t="s">
        <v>4315</v>
      </c>
      <c r="O39" t="s">
        <v>4319</v>
      </c>
      <c r="P39" t="s">
        <v>4323</v>
      </c>
      <c r="Q39" t="s">
        <v>4351</v>
      </c>
      <c r="R39" t="s">
        <v>5439</v>
      </c>
      <c r="S39" t="s">
        <v>4324</v>
      </c>
      <c r="T39" t="s">
        <v>5577</v>
      </c>
      <c r="U39" t="s">
        <v>5974</v>
      </c>
      <c r="Y39" cm="1">
        <f t="array" ref="Y39">IF(FALSE,"True," &amp; IF(_xlfn.XLOOKUP("Src_IsAny",'Scoring_Config'!$A:$A,'Scoring_Config'!$D:$D,"Yes")="Yes",_xlfn.XLOOKUP("Src_IsAny",'Scoring_Config'!$A:$A,'Scoring_Config'!$C:$C,10),0),"False,0")</f>
        <v>0</v>
      </c>
      <c r="Z39" cm="1">
        <f t="array" ref="Z39">IF(FALSE,"True," &amp; IF(_xlfn.XLOOKUP("Src_CIDR_Le_16",'Scoring_Config'!$A:$A,'Scoring_Config'!$D:$D,"Yes")="Yes",_xlfn.XLOOKUP("Src_CIDR_Le_16",'Scoring_Config'!$A:$A,'Scoring_Config'!$C:$C,10),0),"False,0")</f>
        <v>0</v>
      </c>
      <c r="AA39" cm="1">
        <f t="array" ref="AA39">IF(FALSE,"True," &amp; IF(_xlfn.XLOOKUP("Src_CIDR_17_22",'Scoring_Config'!$A:$A,'Scoring_Config'!$D:$D,"Yes")="Yes",_xlfn.XLOOKUP("Src_CIDR_17_22",'Scoring_Config'!$A:$A,'Scoring_Config'!$C:$C,5),0),"False,0")</f>
        <v>0</v>
      </c>
      <c r="AB39" cm="1">
        <f t="array" ref="AB39">IF(FALSE,"True," &amp; IF(_xlfn.XLOOKUP("Dst_IsAny",'Scoring_Config'!$A:$A,'Scoring_Config'!$D:$D,"Yes")="Yes",_xlfn.XLOOKUP("Dst_IsAny",'Scoring_Config'!$A:$A,'Scoring_Config'!$C:$C,10),0),"False,0")</f>
        <v>0</v>
      </c>
      <c r="AC39" cm="1">
        <f t="array" ref="AC39">IF(FALSE,"True," &amp; IF(_xlfn.XLOOKUP("Dst_CIDR_Le_16",'Scoring_Config'!$A:$A,'Scoring_Config'!$D:$D,"Yes")="Yes",_xlfn.XLOOKUP("Dst_CIDR_Le_16",'Scoring_Config'!$A:$A,'Scoring_Config'!$C:$C,10),0),"False,0")</f>
        <v>0</v>
      </c>
      <c r="AD39" cm="1">
        <f t="array" ref="AD39">IF(FALSE,"True," &amp; IF(_xlfn.XLOOKUP("Dst_CIDR_17_22",'Scoring_Config'!$A:$A,'Scoring_Config'!$D:$D,"Yes")="Yes",_xlfn.XLOOKUP("Dst_CIDR_17_22",'Scoring_Config'!$A:$A,'Scoring_Config'!$C:$C,5),0),"False,0")</f>
        <v>0</v>
      </c>
      <c r="AE39" cm="1">
        <f t="array" ref="AE39">IF(FALSE,"True," &amp; IF(_xlfn.XLOOKUP("SrcZone_IsAny",'Scoring_Config'!$A:$A,'Scoring_Config'!$D:$D,"Yes")="Yes",_xlfn.XLOOKUP("SrcZone_IsAny",'Scoring_Config'!$A:$A,'Scoring_Config'!$C:$C,10),0),"False,0")</f>
        <v>0</v>
      </c>
      <c r="AF39" cm="1">
        <f t="array" ref="AF39">IF(FALSE,"True," &amp; IF(_xlfn.XLOOKUP("DstZone_IsAny",'Scoring_Config'!$A:$A,'Scoring_Config'!$D:$D,"Yes")="Yes",_xlfn.XLOOKUP("DstZone_IsAny",'Scoring_Config'!$A:$A,'Scoring_Config'!$C:$C,10),0),"False,0")</f>
        <v>0</v>
      </c>
      <c r="AG39" cm="1">
        <f t="array" ref="AG3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9" cm="1">
        <f t="array" ref="AH39">IF(FALSE,"True," &amp; IF(_xlfn.XLOOKUP("App_Any_OR_RangeGt1000",'Scoring_Config'!$A:$A,'Scoring_Config'!$D:$D,"Yes")="Yes",_xlfn.XLOOKUP("App_Any_OR_RangeGt1000",'Scoring_Config'!$A:$A,'Scoring_Config'!$C:$C,10),0),"False,0")</f>
        <v>0</v>
      </c>
      <c r="AI39" cm="1">
        <f t="array" ref="AI39">IF(FALSE,"True," &amp; IF(_xlfn.XLOOKUP("Service_Insecure_Match",'Scoring_Config'!$A:$A,'Scoring_Config'!$D:$D,"Yes")="Yes",_xlfn.XLOOKUP("Service_Insecure_Match",'Scoring_Config'!$A:$A,'Scoring_Config'!$C:$C,5),0),"False,0")</f>
        <v>0</v>
      </c>
      <c r="AJ39" cm="1">
        <f t="array" ref="AJ39">IF(FALSE,"True," &amp; IF(_xlfn.XLOOKUP("Risky_Inbound",'Scoring_Config'!$A:$A,'Scoring_Config'!$D:$D,"Yes")="Yes",_xlfn.XLOOKUP("Risky_Inbound",'Scoring_Config'!$A:$A,'Scoring_Config'!$C:$C,50),0),"False,0")</f>
        <v>0</v>
      </c>
      <c r="AK39" cm="1">
        <f t="array" ref="AK39">IF(FALSE,"True," &amp; IF(_xlfn.XLOOKUP("Risky_Outbound",'Scoring_Config'!$A:$A,'Scoring_Config'!$D:$D,"Yes")="Yes",_xlfn.XLOOKUP("Risky_Outbound",'Scoring_Config'!$A:$A,'Scoring_Config'!$C:$C,25),0),"False,0")</f>
        <v>0</v>
      </c>
      <c r="AL39" t="s">
        <v>6699</v>
      </c>
      <c r="AM39" cm="1">
        <f t="array" ref="AM3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9" t="s">
        <v>6697</v>
      </c>
      <c r="AO39" t="s">
        <v>6697</v>
      </c>
      <c r="AP39" t="s">
        <v>6697</v>
      </c>
      <c r="AQ39" cm="1">
        <f t="array" ref="AQ39">IF(FALSE,"True," &amp; IF(_xlfn.XLOOKUP("Service_IsAny",'Scoring_Config'!$A:$A,'Scoring_Config'!$D:$D,"Yes")="Yes",_xlfn.XLOOKUP("Service_IsAny",'Scoring_Config'!$A:$A,'Scoring_Config'!$C:$C,0),0),"False,0")</f>
        <v>0</v>
      </c>
      <c r="AR39">
        <v>0</v>
      </c>
      <c r="AS39" cm="1">
        <f t="array" ref="AS39">IF(FALSE,"True," &amp; IF(_xlfn.XLOOKUP("Service_RangeGt1000",'Scoring_Config'!$A:$A,'Scoring_Config'!$D:$D,"Yes")="Yes",_xlfn.XLOOKUP("Service_RangeGt1000",'Scoring_Config'!$A:$A,'Scoring_Config'!$C:$C,0),0),"False,0")</f>
        <v>0</v>
      </c>
      <c r="AT39" cm="1">
        <f t="array" ref="AT39">IF(FALSE,"True," &amp; IF(_xlfn.XLOOKUP("App_IsAny",'Scoring_Config'!$A:$A,'Scoring_Config'!$D:$D,"Yes")="Yes",_xlfn.XLOOKUP("App_IsAny",'Scoring_Config'!$A:$A,'Scoring_Config'!$C:$C,0),0),"False,0")</f>
        <v>0</v>
      </c>
      <c r="AU39">
        <v>0</v>
      </c>
      <c r="AV39" cm="1">
        <f t="array" ref="AV39">IF(FALSE,"True," &amp; IF(_xlfn.XLOOKUP("App_RangeGt1000",'Scoring_Config'!$A:$A,'Scoring_Config'!$D:$D,"Yes")="Yes",_xlfn.XLOOKUP("App_RangeGt1000",'Scoring_Config'!$A:$A,'Scoring_Config'!$C:$C,0),0),"False,0")</f>
        <v>0</v>
      </c>
      <c r="AW39" cm="1">
        <f t="array" ref="AW39">IF(FALSE,"True," &amp; IF(_xlfn.XLOOKUP("Action_IsDenyOrDrop",'Scoring_Config'!$A:$A,'Scoring_Config'!$D:$D,"Yes")="Yes",_xlfn.XLOOKUP("Action_IsDenyOrDrop",'Scoring_Config'!$A:$A,'Scoring_Config'!$C:$C,0),0),"False,0")</f>
        <v>0</v>
      </c>
      <c r="AX39" cm="1">
        <f t="array" ref="AX39">IF(LEFT(AW39,4)="True",0,(IF(LEFT(Y39,4)="True",IF(_xlfn.XLOOKUP("Src_IsAny",'Scoring_Config'!$A:$A,'Scoring_Config'!$D:$D,"Yes")="Yes",_xlfn.XLOOKUP("Src_IsAny",'Scoring_Config'!$A:$A,'Scoring_Config'!$C:$C,10),0),0)+IF(LEFT(Z39,4)="True",IF(_xlfn.XLOOKUP("Src_CIDR_Le_16",'Scoring_Config'!$A:$A,'Scoring_Config'!$D:$D,"Yes")="Yes",_xlfn.XLOOKUP("Src_CIDR_Le_16",'Scoring_Config'!$A:$A,'Scoring_Config'!$C:$C,10),0),0)+IF(LEFT(AA39,4)="True",IF(_xlfn.XLOOKUP("Src_CIDR_17_22",'Scoring_Config'!$A:$A,'Scoring_Config'!$D:$D,"Yes")="Yes",_xlfn.XLOOKUP("Src_CIDR_17_22",'Scoring_Config'!$A:$A,'Scoring_Config'!$C:$C,5),0),0)+IF(LEFT(AB39,4)="True",IF(_xlfn.XLOOKUP("Dst_IsAny",'Scoring_Config'!$A:$A,'Scoring_Config'!$D:$D,"Yes")="Yes",_xlfn.XLOOKUP("Dst_IsAny",'Scoring_Config'!$A:$A,'Scoring_Config'!$C:$C,10),0),0)+IF(LEFT(AC39,4)="True",IF(_xlfn.XLOOKUP("Dst_CIDR_Le_16",'Scoring_Config'!$A:$A,'Scoring_Config'!$D:$D,"Yes")="Yes",_xlfn.XLOOKUP("Dst_CIDR_Le_16",'Scoring_Config'!$A:$A,'Scoring_Config'!$C:$C,10),0),0)+IF(LEFT(AD39,4)="True",IF(_xlfn.XLOOKUP("Dst_CIDR_17_22",'Scoring_Config'!$A:$A,'Scoring_Config'!$D:$D,"Yes")="Yes",_xlfn.XLOOKUP("Dst_CIDR_17_22",'Scoring_Config'!$A:$A,'Scoring_Config'!$C:$C,5),0),0)+IF(LEFT(AE39,4)="True",IF(_xlfn.XLOOKUP("SrcZone_IsAny",'Scoring_Config'!$A:$A,'Scoring_Config'!$D:$D,"Yes")="Yes",_xlfn.XLOOKUP("SrcZone_IsAny",'Scoring_Config'!$A:$A,'Scoring_Config'!$C:$C,10),0),0)+IF(LEFT(AF39,4)="True",IF(_xlfn.XLOOKUP("DstZone_IsAny",'Scoring_Config'!$A:$A,'Scoring_Config'!$D:$D,"Yes")="Yes",_xlfn.XLOOKUP("DstZone_IsAny",'Scoring_Config'!$A:$A,'Scoring_Config'!$C:$C,10),0),0)+IF(LEFT(AG39,4)="True",IF(_xlfn.XLOOKUP("Service_Any_OR_RangeGt1000",'Scoring_Config'!$A:$A,'Scoring_Config'!$D:$D,"Yes")="Yes",_xlfn.XLOOKUP("Service_Any_OR_RangeGt1000",'Scoring_Config'!$A:$A,'Scoring_Config'!$C:$C,10),0),0)+IF(LEFT(AH39,4)="True",IF(_xlfn.XLOOKUP("App_Any_OR_RangeGt1000",'Scoring_Config'!$A:$A,'Scoring_Config'!$D:$D,"Yes")="Yes",_xlfn.XLOOKUP("App_Any_OR_RangeGt1000",'Scoring_Config'!$A:$A,'Scoring_Config'!$C:$C,10),0),0)+IF(LEFT(AI39,4)="True",IF(_xlfn.XLOOKUP("Service_Insecure_Match",'Scoring_Config'!$A:$A,'Scoring_Config'!$D:$D,"Yes")="Yes",_xlfn.XLOOKUP("Service_Insecure_Match",'Scoring_Config'!$A:$A,'Scoring_Config'!$C:$C,5),0),0)+IF(LEFT(AJ39,4)="True",IF(_xlfn.XLOOKUP("Risky_Inbound",'Scoring_Config'!$A:$A,'Scoring_Config'!$D:$D,"Yes")="Yes",_xlfn.XLOOKUP("Risky_Inbound",'Scoring_Config'!$A:$A,'Scoring_Config'!$C:$C,50),0),0)+IF(LEFT(AK39,4)="True",IF(_xlfn.XLOOKUP("Risky_Outbound",'Scoring_Config'!$A:$A,'Scoring_Config'!$D:$D,"Yes")="Yes",_xlfn.XLOOKUP("Risky_Outbound",'Scoring_Config'!$A:$A,'Scoring_Config'!$C:$C,25),0),0)+IF(LEFT(AZ39,4)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39,FIND(",",AL39)+1,100)),0)+IF(LEFT(AM39,4)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39,FIND(",",AN39)+1,100)),0)+IF(_xlfn.XLOOKUP("Profile_Scoring",'Scoring_Config'!$A:$A,'Scoring_Config'!$D:$D,"Yes")="Yes",VALUE(MID(AO39,FIND(",",AO39)+1,100)),0)+IF(_xlfn.XLOOKUP("Options_Scoring",'Scoring_Config'!$A:$A,'Scoring_Config'!$D:$D,"Yes")="Yes",VALUE(MID(AP39,FIND(",",AP39)+1,100)),0)))</f>
        <v>0</v>
      </c>
      <c r="AZ39" cm="1">
        <f t="array" ref="AZ39">IF(FALSE,"True," &amp; IF(_xlfn.XLOOKUP("Migrate_Insecure",'Scoring_Config'!$A:$A,'Scoring_Config'!$D:$D,"Yes")="Yes",_xlfn.XLOOKUP("Migrate_Insecure",'Scoring_Config'!$A:$A,'Scoring_Config'!$C:$C,10),0),"False,0")</f>
        <v>0</v>
      </c>
    </row>
    <row r="40" spans="1:52">
      <c r="A40" t="s">
        <v>1979</v>
      </c>
      <c r="B40" t="s">
        <v>2018</v>
      </c>
      <c r="C40" t="s">
        <v>3542</v>
      </c>
      <c r="D40" t="s">
        <v>3544</v>
      </c>
      <c r="E40" t="s">
        <v>3562</v>
      </c>
      <c r="F40" t="s">
        <v>3574</v>
      </c>
      <c r="G40" t="s">
        <v>109</v>
      </c>
      <c r="H40" t="s">
        <v>193</v>
      </c>
      <c r="I40" t="s">
        <v>4086</v>
      </c>
      <c r="J40" t="s">
        <v>837</v>
      </c>
      <c r="K40" t="s">
        <v>1677</v>
      </c>
      <c r="L40" t="s">
        <v>1325</v>
      </c>
      <c r="M40" t="s">
        <v>1973</v>
      </c>
      <c r="N40" t="s">
        <v>4315</v>
      </c>
      <c r="O40" t="s">
        <v>4319</v>
      </c>
      <c r="P40" t="s">
        <v>4323</v>
      </c>
      <c r="Q40" t="s">
        <v>4352</v>
      </c>
      <c r="R40" t="s">
        <v>5439</v>
      </c>
      <c r="S40" t="s">
        <v>4324</v>
      </c>
      <c r="T40" t="s">
        <v>5577</v>
      </c>
      <c r="U40" t="s">
        <v>5974</v>
      </c>
      <c r="Y40" cm="1">
        <f t="array" ref="Y40">IF(FALSE,"True," &amp; IF(_xlfn.XLOOKUP("Src_IsAny",'Scoring_Config'!$A:$A,'Scoring_Config'!$D:$D,"Yes")="Yes",_xlfn.XLOOKUP("Src_IsAny",'Scoring_Config'!$A:$A,'Scoring_Config'!$C:$C,10),0),"False,0")</f>
        <v>0</v>
      </c>
      <c r="Z40" cm="1">
        <f t="array" ref="Z40">IF(FALSE,"True," &amp; IF(_xlfn.XLOOKUP("Src_CIDR_Le_16",'Scoring_Config'!$A:$A,'Scoring_Config'!$D:$D,"Yes")="Yes",_xlfn.XLOOKUP("Src_CIDR_Le_16",'Scoring_Config'!$A:$A,'Scoring_Config'!$C:$C,10),0),"False,0")</f>
        <v>0</v>
      </c>
      <c r="AA40" cm="1">
        <f t="array" ref="AA40">IF(FALSE,"True," &amp; IF(_xlfn.XLOOKUP("Src_CIDR_17_22",'Scoring_Config'!$A:$A,'Scoring_Config'!$D:$D,"Yes")="Yes",_xlfn.XLOOKUP("Src_CIDR_17_22",'Scoring_Config'!$A:$A,'Scoring_Config'!$C:$C,5),0),"False,0")</f>
        <v>0</v>
      </c>
      <c r="AB40" cm="1">
        <f t="array" ref="AB40">IF(FALSE,"True," &amp; IF(_xlfn.XLOOKUP("Dst_IsAny",'Scoring_Config'!$A:$A,'Scoring_Config'!$D:$D,"Yes")="Yes",_xlfn.XLOOKUP("Dst_IsAny",'Scoring_Config'!$A:$A,'Scoring_Config'!$C:$C,10),0),"False,0")</f>
        <v>0</v>
      </c>
      <c r="AC40" cm="1">
        <f t="array" ref="AC40">IF(FALSE,"True," &amp; IF(_xlfn.XLOOKUP("Dst_CIDR_Le_16",'Scoring_Config'!$A:$A,'Scoring_Config'!$D:$D,"Yes")="Yes",_xlfn.XLOOKUP("Dst_CIDR_Le_16",'Scoring_Config'!$A:$A,'Scoring_Config'!$C:$C,10),0),"False,0")</f>
        <v>0</v>
      </c>
      <c r="AD40" cm="1">
        <f t="array" ref="AD40">IF(FALSE,"True," &amp; IF(_xlfn.XLOOKUP("Dst_CIDR_17_22",'Scoring_Config'!$A:$A,'Scoring_Config'!$D:$D,"Yes")="Yes",_xlfn.XLOOKUP("Dst_CIDR_17_22",'Scoring_Config'!$A:$A,'Scoring_Config'!$C:$C,5),0),"False,0")</f>
        <v>0</v>
      </c>
      <c r="AE40" cm="1">
        <f t="array" ref="AE40">IF(FALSE,"True," &amp; IF(_xlfn.XLOOKUP("SrcZone_IsAny",'Scoring_Config'!$A:$A,'Scoring_Config'!$D:$D,"Yes")="Yes",_xlfn.XLOOKUP("SrcZone_IsAny",'Scoring_Config'!$A:$A,'Scoring_Config'!$C:$C,10),0),"False,0")</f>
        <v>0</v>
      </c>
      <c r="AF40" cm="1">
        <f t="array" ref="AF40">IF(FALSE,"True," &amp; IF(_xlfn.XLOOKUP("DstZone_IsAny",'Scoring_Config'!$A:$A,'Scoring_Config'!$D:$D,"Yes")="Yes",_xlfn.XLOOKUP("DstZone_IsAny",'Scoring_Config'!$A:$A,'Scoring_Config'!$C:$C,10),0),"False,0")</f>
        <v>0</v>
      </c>
      <c r="AG40" cm="1">
        <f t="array" ref="AG4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0" cm="1">
        <f t="array" ref="AH40">IF(FALSE,"True," &amp; IF(_xlfn.XLOOKUP("App_Any_OR_RangeGt1000",'Scoring_Config'!$A:$A,'Scoring_Config'!$D:$D,"Yes")="Yes",_xlfn.XLOOKUP("App_Any_OR_RangeGt1000",'Scoring_Config'!$A:$A,'Scoring_Config'!$C:$C,10),0),"False,0")</f>
        <v>0</v>
      </c>
      <c r="AI40" cm="1">
        <f t="array" ref="AI40">IF(FALSE,"True," &amp; IF(_xlfn.XLOOKUP("Service_Insecure_Match",'Scoring_Config'!$A:$A,'Scoring_Config'!$D:$D,"Yes")="Yes",_xlfn.XLOOKUP("Service_Insecure_Match",'Scoring_Config'!$A:$A,'Scoring_Config'!$C:$C,5),0),"False,0")</f>
        <v>0</v>
      </c>
      <c r="AJ40" cm="1">
        <f t="array" ref="AJ40">IF(FALSE,"True," &amp; IF(_xlfn.XLOOKUP("Risky_Inbound",'Scoring_Config'!$A:$A,'Scoring_Config'!$D:$D,"Yes")="Yes",_xlfn.XLOOKUP("Risky_Inbound",'Scoring_Config'!$A:$A,'Scoring_Config'!$C:$C,50),0),"False,0")</f>
        <v>0</v>
      </c>
      <c r="AK40" cm="1">
        <f t="array" ref="AK40">IF(FALSE,"True," &amp; IF(_xlfn.XLOOKUP("Risky_Outbound",'Scoring_Config'!$A:$A,'Scoring_Config'!$D:$D,"Yes")="Yes",_xlfn.XLOOKUP("Risky_Outbound",'Scoring_Config'!$A:$A,'Scoring_Config'!$C:$C,25),0),"False,0")</f>
        <v>0</v>
      </c>
      <c r="AL40" t="s">
        <v>6699</v>
      </c>
      <c r="AM40" cm="1">
        <f t="array" ref="AM4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0" t="s">
        <v>6697</v>
      </c>
      <c r="AO40" t="s">
        <v>6697</v>
      </c>
      <c r="AP40" t="s">
        <v>6697</v>
      </c>
      <c r="AQ40" cm="1">
        <f t="array" ref="AQ40">IF(FALSE,"True," &amp; IF(_xlfn.XLOOKUP("Service_IsAny",'Scoring_Config'!$A:$A,'Scoring_Config'!$D:$D,"Yes")="Yes",_xlfn.XLOOKUP("Service_IsAny",'Scoring_Config'!$A:$A,'Scoring_Config'!$C:$C,0),0),"False,0")</f>
        <v>0</v>
      </c>
      <c r="AR40">
        <v>0</v>
      </c>
      <c r="AS40" cm="1">
        <f t="array" ref="AS40">IF(FALSE,"True," &amp; IF(_xlfn.XLOOKUP("Service_RangeGt1000",'Scoring_Config'!$A:$A,'Scoring_Config'!$D:$D,"Yes")="Yes",_xlfn.XLOOKUP("Service_RangeGt1000",'Scoring_Config'!$A:$A,'Scoring_Config'!$C:$C,0),0),"False,0")</f>
        <v>0</v>
      </c>
      <c r="AT40" cm="1">
        <f t="array" ref="AT40">IF(FALSE,"True," &amp; IF(_xlfn.XLOOKUP("App_IsAny",'Scoring_Config'!$A:$A,'Scoring_Config'!$D:$D,"Yes")="Yes",_xlfn.XLOOKUP("App_IsAny",'Scoring_Config'!$A:$A,'Scoring_Config'!$C:$C,0),0),"False,0")</f>
        <v>0</v>
      </c>
      <c r="AU40">
        <v>0</v>
      </c>
      <c r="AV40" cm="1">
        <f t="array" ref="AV40">IF(FALSE,"True," &amp; IF(_xlfn.XLOOKUP("App_RangeGt1000",'Scoring_Config'!$A:$A,'Scoring_Config'!$D:$D,"Yes")="Yes",_xlfn.XLOOKUP("App_RangeGt1000",'Scoring_Config'!$A:$A,'Scoring_Config'!$C:$C,0),0),"False,0")</f>
        <v>0</v>
      </c>
      <c r="AW40" cm="1">
        <f t="array" ref="AW40">IF(FALSE,"True," &amp; IF(_xlfn.XLOOKUP("Action_IsDenyOrDrop",'Scoring_Config'!$A:$A,'Scoring_Config'!$D:$D,"Yes")="Yes",_xlfn.XLOOKUP("Action_IsDenyOrDrop",'Scoring_Config'!$A:$A,'Scoring_Config'!$C:$C,0),0),"False,0")</f>
        <v>0</v>
      </c>
      <c r="AX40" cm="1">
        <f t="array" ref="AX40">IF(LEFT(AW40,4)="True",0,(IF(LEFT(Y40,4)="True",IF(_xlfn.XLOOKUP("Src_IsAny",'Scoring_Config'!$A:$A,'Scoring_Config'!$D:$D,"Yes")="Yes",_xlfn.XLOOKUP("Src_IsAny",'Scoring_Config'!$A:$A,'Scoring_Config'!$C:$C,10),0),0)+IF(LEFT(Z40,4)="True",IF(_xlfn.XLOOKUP("Src_CIDR_Le_16",'Scoring_Config'!$A:$A,'Scoring_Config'!$D:$D,"Yes")="Yes",_xlfn.XLOOKUP("Src_CIDR_Le_16",'Scoring_Config'!$A:$A,'Scoring_Config'!$C:$C,10),0),0)+IF(LEFT(AA40,4)="True",IF(_xlfn.XLOOKUP("Src_CIDR_17_22",'Scoring_Config'!$A:$A,'Scoring_Config'!$D:$D,"Yes")="Yes",_xlfn.XLOOKUP("Src_CIDR_17_22",'Scoring_Config'!$A:$A,'Scoring_Config'!$C:$C,5),0),0)+IF(LEFT(AB40,4)="True",IF(_xlfn.XLOOKUP("Dst_IsAny",'Scoring_Config'!$A:$A,'Scoring_Config'!$D:$D,"Yes")="Yes",_xlfn.XLOOKUP("Dst_IsAny",'Scoring_Config'!$A:$A,'Scoring_Config'!$C:$C,10),0),0)+IF(LEFT(AC40,4)="True",IF(_xlfn.XLOOKUP("Dst_CIDR_Le_16",'Scoring_Config'!$A:$A,'Scoring_Config'!$D:$D,"Yes")="Yes",_xlfn.XLOOKUP("Dst_CIDR_Le_16",'Scoring_Config'!$A:$A,'Scoring_Config'!$C:$C,10),0),0)+IF(LEFT(AD40,4)="True",IF(_xlfn.XLOOKUP("Dst_CIDR_17_22",'Scoring_Config'!$A:$A,'Scoring_Config'!$D:$D,"Yes")="Yes",_xlfn.XLOOKUP("Dst_CIDR_17_22",'Scoring_Config'!$A:$A,'Scoring_Config'!$C:$C,5),0),0)+IF(LEFT(AE40,4)="True",IF(_xlfn.XLOOKUP("SrcZone_IsAny",'Scoring_Config'!$A:$A,'Scoring_Config'!$D:$D,"Yes")="Yes",_xlfn.XLOOKUP("SrcZone_IsAny",'Scoring_Config'!$A:$A,'Scoring_Config'!$C:$C,10),0),0)+IF(LEFT(AF40,4)="True",IF(_xlfn.XLOOKUP("DstZone_IsAny",'Scoring_Config'!$A:$A,'Scoring_Config'!$D:$D,"Yes")="Yes",_xlfn.XLOOKUP("DstZone_IsAny",'Scoring_Config'!$A:$A,'Scoring_Config'!$C:$C,10),0),0)+IF(LEFT(AG40,4)="True",IF(_xlfn.XLOOKUP("Service_Any_OR_RangeGt1000",'Scoring_Config'!$A:$A,'Scoring_Config'!$D:$D,"Yes")="Yes",_xlfn.XLOOKUP("Service_Any_OR_RangeGt1000",'Scoring_Config'!$A:$A,'Scoring_Config'!$C:$C,10),0),0)+IF(LEFT(AH40,4)="True",IF(_xlfn.XLOOKUP("App_Any_OR_RangeGt1000",'Scoring_Config'!$A:$A,'Scoring_Config'!$D:$D,"Yes")="Yes",_xlfn.XLOOKUP("App_Any_OR_RangeGt1000",'Scoring_Config'!$A:$A,'Scoring_Config'!$C:$C,10),0),0)+IF(LEFT(AI40,4)="True",IF(_xlfn.XLOOKUP("Service_Insecure_Match",'Scoring_Config'!$A:$A,'Scoring_Config'!$D:$D,"Yes")="Yes",_xlfn.XLOOKUP("Service_Insecure_Match",'Scoring_Config'!$A:$A,'Scoring_Config'!$C:$C,5),0),0)+IF(LEFT(AJ40,4)="True",IF(_xlfn.XLOOKUP("Risky_Inbound",'Scoring_Config'!$A:$A,'Scoring_Config'!$D:$D,"Yes")="Yes",_xlfn.XLOOKUP("Risky_Inbound",'Scoring_Config'!$A:$A,'Scoring_Config'!$C:$C,50),0),0)+IF(LEFT(AK40,4)="True",IF(_xlfn.XLOOKUP("Risky_Outbound",'Scoring_Config'!$A:$A,'Scoring_Config'!$D:$D,"Yes")="Yes",_xlfn.XLOOKUP("Risky_Outbound",'Scoring_Config'!$A:$A,'Scoring_Config'!$C:$C,25),0),0)+IF(LEFT(AZ40,4)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40,FIND(",",AL40)+1,100)),0)+IF(LEFT(AM40,4)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40,FIND(",",AN40)+1,100)),0)+IF(_xlfn.XLOOKUP("Profile_Scoring",'Scoring_Config'!$A:$A,'Scoring_Config'!$D:$D,"Yes")="Yes",VALUE(MID(AO40,FIND(",",AO40)+1,100)),0)+IF(_xlfn.XLOOKUP("Options_Scoring",'Scoring_Config'!$A:$A,'Scoring_Config'!$D:$D,"Yes")="Yes",VALUE(MID(AP40,FIND(",",AP40)+1,100)),0)))</f>
        <v>0</v>
      </c>
      <c r="AZ40" cm="1">
        <f t="array" ref="AZ40">IF(FALSE,"True," &amp; IF(_xlfn.XLOOKUP("Migrate_Insecure",'Scoring_Config'!$A:$A,'Scoring_Config'!$D:$D,"Yes")="Yes",_xlfn.XLOOKUP("Migrate_Insecure",'Scoring_Config'!$A:$A,'Scoring_Config'!$C:$C,10),0),"False,0")</f>
        <v>0</v>
      </c>
    </row>
    <row r="41" spans="1:52">
      <c r="A41" t="s">
        <v>1979</v>
      </c>
      <c r="B41" t="s">
        <v>2019</v>
      </c>
      <c r="C41" t="s">
        <v>3542</v>
      </c>
      <c r="D41" t="s">
        <v>3545</v>
      </c>
      <c r="E41" t="s">
        <v>3563</v>
      </c>
      <c r="F41" t="s">
        <v>3575</v>
      </c>
      <c r="G41" t="s">
        <v>99</v>
      </c>
      <c r="H41" t="s">
        <v>174</v>
      </c>
      <c r="I41" t="s">
        <v>3569</v>
      </c>
      <c r="J41" t="s">
        <v>641</v>
      </c>
      <c r="K41" t="s">
        <v>1666</v>
      </c>
      <c r="L41" t="s">
        <v>1327</v>
      </c>
      <c r="M41" t="s">
        <v>1974</v>
      </c>
      <c r="N41" t="s">
        <v>4315</v>
      </c>
      <c r="O41" t="s">
        <v>4319</v>
      </c>
      <c r="P41" t="s">
        <v>4321</v>
      </c>
      <c r="Q41" t="s">
        <v>4353</v>
      </c>
      <c r="R41" t="s">
        <v>5440</v>
      </c>
      <c r="S41" t="s">
        <v>5440</v>
      </c>
      <c r="T41" t="s">
        <v>5570</v>
      </c>
      <c r="U41" t="s">
        <v>5975</v>
      </c>
      <c r="Y41" cm="1">
        <f t="array" ref="Y41">IF(FALSE,"True," &amp; IF(_xlfn.XLOOKUP("Src_IsAny",'Scoring_Config'!$A:$A,'Scoring_Config'!$D:$D,"Yes")="Yes",_xlfn.XLOOKUP("Src_IsAny",'Scoring_Config'!$A:$A,'Scoring_Config'!$C:$C,10),0),"False,0")</f>
        <v>0</v>
      </c>
      <c r="Z41" cm="1">
        <f t="array" ref="Z41">IF(TRUE,"True," &amp; IF(_xlfn.XLOOKUP("Src_CIDR_Le_16",'Scoring_Config'!$A:$A,'Scoring_Config'!$D:$D,"Yes")="Yes",_xlfn.XLOOKUP("Src_CIDR_Le_16",'Scoring_Config'!$A:$A,'Scoring_Config'!$C:$C,10),0),"False,0")</f>
        <v>0</v>
      </c>
      <c r="AA41" cm="1">
        <f t="array" ref="AA41">IF(FALSE,"True," &amp; IF(_xlfn.XLOOKUP("Src_CIDR_17_22",'Scoring_Config'!$A:$A,'Scoring_Config'!$D:$D,"Yes")="Yes",_xlfn.XLOOKUP("Src_CIDR_17_22",'Scoring_Config'!$A:$A,'Scoring_Config'!$C:$C,5),0),"False,0")</f>
        <v>0</v>
      </c>
      <c r="AB41" cm="1">
        <f t="array" ref="AB41">IF(FALSE,"True," &amp; IF(_xlfn.XLOOKUP("Dst_IsAny",'Scoring_Config'!$A:$A,'Scoring_Config'!$D:$D,"Yes")="Yes",_xlfn.XLOOKUP("Dst_IsAny",'Scoring_Config'!$A:$A,'Scoring_Config'!$C:$C,10),0),"False,0")</f>
        <v>0</v>
      </c>
      <c r="AC41" cm="1">
        <f t="array" ref="AC41">IF(FALSE,"True," &amp; IF(_xlfn.XLOOKUP("Dst_CIDR_Le_16",'Scoring_Config'!$A:$A,'Scoring_Config'!$D:$D,"Yes")="Yes",_xlfn.XLOOKUP("Dst_CIDR_Le_16",'Scoring_Config'!$A:$A,'Scoring_Config'!$C:$C,10),0),"False,0")</f>
        <v>0</v>
      </c>
      <c r="AD41" cm="1">
        <f t="array" ref="AD41">IF(FALSE,"True," &amp; IF(_xlfn.XLOOKUP("Dst_CIDR_17_22",'Scoring_Config'!$A:$A,'Scoring_Config'!$D:$D,"Yes")="Yes",_xlfn.XLOOKUP("Dst_CIDR_17_22",'Scoring_Config'!$A:$A,'Scoring_Config'!$C:$C,5),0),"False,0")</f>
        <v>0</v>
      </c>
      <c r="AE41" cm="1">
        <f t="array" ref="AE41">IF(FALSE,"True," &amp; IF(_xlfn.XLOOKUP("SrcZone_IsAny",'Scoring_Config'!$A:$A,'Scoring_Config'!$D:$D,"Yes")="Yes",_xlfn.XLOOKUP("SrcZone_IsAny",'Scoring_Config'!$A:$A,'Scoring_Config'!$C:$C,10),0),"False,0")</f>
        <v>0</v>
      </c>
      <c r="AF41" cm="1">
        <f t="array" ref="AF41">IF(FALSE,"True," &amp; IF(_xlfn.XLOOKUP("DstZone_IsAny",'Scoring_Config'!$A:$A,'Scoring_Config'!$D:$D,"Yes")="Yes",_xlfn.XLOOKUP("DstZone_IsAny",'Scoring_Config'!$A:$A,'Scoring_Config'!$C:$C,10),0),"False,0")</f>
        <v>0</v>
      </c>
      <c r="AG41" cm="1">
        <f t="array" ref="AG4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1" cm="1">
        <f t="array" ref="AH41">IF(FALSE,"True," &amp; IF(_xlfn.XLOOKUP("App_Any_OR_RangeGt1000",'Scoring_Config'!$A:$A,'Scoring_Config'!$D:$D,"Yes")="Yes",_xlfn.XLOOKUP("App_Any_OR_RangeGt1000",'Scoring_Config'!$A:$A,'Scoring_Config'!$C:$C,10),0),"False,0")</f>
        <v>0</v>
      </c>
      <c r="AI41" cm="1">
        <f t="array" ref="AI41">IF(FALSE,"True," &amp; IF(_xlfn.XLOOKUP("Service_Insecure_Match",'Scoring_Config'!$A:$A,'Scoring_Config'!$D:$D,"Yes")="Yes",_xlfn.XLOOKUP("Service_Insecure_Match",'Scoring_Config'!$A:$A,'Scoring_Config'!$C:$C,5),0),"False,0")</f>
        <v>0</v>
      </c>
      <c r="AJ41" cm="1">
        <f t="array" ref="AJ41">IF(FALSE,"True," &amp; IF(_xlfn.XLOOKUP("Risky_Inbound",'Scoring_Config'!$A:$A,'Scoring_Config'!$D:$D,"Yes")="Yes",_xlfn.XLOOKUP("Risky_Inbound",'Scoring_Config'!$A:$A,'Scoring_Config'!$C:$C,50),0),"False,0")</f>
        <v>0</v>
      </c>
      <c r="AK41" cm="1">
        <f t="array" ref="AK41">IF(FALSE,"True," &amp; IF(_xlfn.XLOOKUP("Risky_Outbound",'Scoring_Config'!$A:$A,'Scoring_Config'!$D:$D,"Yes")="Yes",_xlfn.XLOOKUP("Risky_Outbound",'Scoring_Config'!$A:$A,'Scoring_Config'!$C:$C,25),0),"False,0")</f>
        <v>0</v>
      </c>
      <c r="AL41" t="s">
        <v>6700</v>
      </c>
      <c r="AM41" cm="1">
        <f t="array" ref="AM4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1" t="s">
        <v>6697</v>
      </c>
      <c r="AO41" t="s">
        <v>6697</v>
      </c>
      <c r="AP41" t="s">
        <v>6697</v>
      </c>
      <c r="AQ41" cm="1">
        <f t="array" ref="AQ41">IF(FALSE,"True," &amp; IF(_xlfn.XLOOKUP("Service_IsAny",'Scoring_Config'!$A:$A,'Scoring_Config'!$D:$D,"Yes")="Yes",_xlfn.XLOOKUP("Service_IsAny",'Scoring_Config'!$A:$A,'Scoring_Config'!$C:$C,0),0),"False,0")</f>
        <v>0</v>
      </c>
      <c r="AR41">
        <v>0</v>
      </c>
      <c r="AS41" cm="1">
        <f t="array" ref="AS41">IF(FALSE,"True," &amp; IF(_xlfn.XLOOKUP("Service_RangeGt1000",'Scoring_Config'!$A:$A,'Scoring_Config'!$D:$D,"Yes")="Yes",_xlfn.XLOOKUP("Service_RangeGt1000",'Scoring_Config'!$A:$A,'Scoring_Config'!$C:$C,0),0),"False,0")</f>
        <v>0</v>
      </c>
      <c r="AT41" cm="1">
        <f t="array" ref="AT41">IF(FALSE,"True," &amp; IF(_xlfn.XLOOKUP("App_IsAny",'Scoring_Config'!$A:$A,'Scoring_Config'!$D:$D,"Yes")="Yes",_xlfn.XLOOKUP("App_IsAny",'Scoring_Config'!$A:$A,'Scoring_Config'!$C:$C,0),0),"False,0")</f>
        <v>0</v>
      </c>
      <c r="AU41">
        <v>2</v>
      </c>
      <c r="AV41" cm="1">
        <f t="array" ref="AV41">IF(FALSE,"True," &amp; IF(_xlfn.XLOOKUP("App_RangeGt1000",'Scoring_Config'!$A:$A,'Scoring_Config'!$D:$D,"Yes")="Yes",_xlfn.XLOOKUP("App_RangeGt1000",'Scoring_Config'!$A:$A,'Scoring_Config'!$C:$C,0),0),"False,0")</f>
        <v>0</v>
      </c>
      <c r="AW41" cm="1">
        <f t="array" ref="AW41">IF(FALSE,"True," &amp; IF(_xlfn.XLOOKUP("Action_IsDenyOrDrop",'Scoring_Config'!$A:$A,'Scoring_Config'!$D:$D,"Yes")="Yes",_xlfn.XLOOKUP("Action_IsDenyOrDrop",'Scoring_Config'!$A:$A,'Scoring_Config'!$C:$C,0),0),"False,0")</f>
        <v>0</v>
      </c>
      <c r="AX41" cm="1">
        <f t="array" ref="AX41">IF(LEFT(AW41,4)="True",0,(IF(LEFT(Y41,4)="True",IF(_xlfn.XLOOKUP("Src_IsAny",'Scoring_Config'!$A:$A,'Scoring_Config'!$D:$D,"Yes")="Yes",_xlfn.XLOOKUP("Src_IsAny",'Scoring_Config'!$A:$A,'Scoring_Config'!$C:$C,10),0),0)+IF(LEFT(Z41,4)="True",IF(_xlfn.XLOOKUP("Src_CIDR_Le_16",'Scoring_Config'!$A:$A,'Scoring_Config'!$D:$D,"Yes")="Yes",_xlfn.XLOOKUP("Src_CIDR_Le_16",'Scoring_Config'!$A:$A,'Scoring_Config'!$C:$C,10),0),0)+IF(LEFT(AA41,4)="True",IF(_xlfn.XLOOKUP("Src_CIDR_17_22",'Scoring_Config'!$A:$A,'Scoring_Config'!$D:$D,"Yes")="Yes",_xlfn.XLOOKUP("Src_CIDR_17_22",'Scoring_Config'!$A:$A,'Scoring_Config'!$C:$C,5),0),0)+IF(LEFT(AB41,4)="True",IF(_xlfn.XLOOKUP("Dst_IsAny",'Scoring_Config'!$A:$A,'Scoring_Config'!$D:$D,"Yes")="Yes",_xlfn.XLOOKUP("Dst_IsAny",'Scoring_Config'!$A:$A,'Scoring_Config'!$C:$C,10),0),0)+IF(LEFT(AC41,4)="True",IF(_xlfn.XLOOKUP("Dst_CIDR_Le_16",'Scoring_Config'!$A:$A,'Scoring_Config'!$D:$D,"Yes")="Yes",_xlfn.XLOOKUP("Dst_CIDR_Le_16",'Scoring_Config'!$A:$A,'Scoring_Config'!$C:$C,10),0),0)+IF(LEFT(AD41,4)="True",IF(_xlfn.XLOOKUP("Dst_CIDR_17_22",'Scoring_Config'!$A:$A,'Scoring_Config'!$D:$D,"Yes")="Yes",_xlfn.XLOOKUP("Dst_CIDR_17_22",'Scoring_Config'!$A:$A,'Scoring_Config'!$C:$C,5),0),0)+IF(LEFT(AE41,4)="True",IF(_xlfn.XLOOKUP("SrcZone_IsAny",'Scoring_Config'!$A:$A,'Scoring_Config'!$D:$D,"Yes")="Yes",_xlfn.XLOOKUP("SrcZone_IsAny",'Scoring_Config'!$A:$A,'Scoring_Config'!$C:$C,10),0),0)+IF(LEFT(AF41,4)="True",IF(_xlfn.XLOOKUP("DstZone_IsAny",'Scoring_Config'!$A:$A,'Scoring_Config'!$D:$D,"Yes")="Yes",_xlfn.XLOOKUP("DstZone_IsAny",'Scoring_Config'!$A:$A,'Scoring_Config'!$C:$C,10),0),0)+IF(LEFT(AG41,4)="True",IF(_xlfn.XLOOKUP("Service_Any_OR_RangeGt1000",'Scoring_Config'!$A:$A,'Scoring_Config'!$D:$D,"Yes")="Yes",_xlfn.XLOOKUP("Service_Any_OR_RangeGt1000",'Scoring_Config'!$A:$A,'Scoring_Config'!$C:$C,10),0),0)+IF(LEFT(AH41,4)="True",IF(_xlfn.XLOOKUP("App_Any_OR_RangeGt1000",'Scoring_Config'!$A:$A,'Scoring_Config'!$D:$D,"Yes")="Yes",_xlfn.XLOOKUP("App_Any_OR_RangeGt1000",'Scoring_Config'!$A:$A,'Scoring_Config'!$C:$C,10),0),0)+IF(LEFT(AI41,4)="True",IF(_xlfn.XLOOKUP("Service_Insecure_Match",'Scoring_Config'!$A:$A,'Scoring_Config'!$D:$D,"Yes")="Yes",_xlfn.XLOOKUP("Service_Insecure_Match",'Scoring_Config'!$A:$A,'Scoring_Config'!$C:$C,5),0),0)+IF(LEFT(AJ41,4)="True",IF(_xlfn.XLOOKUP("Risky_Inbound",'Scoring_Config'!$A:$A,'Scoring_Config'!$D:$D,"Yes")="Yes",_xlfn.XLOOKUP("Risky_Inbound",'Scoring_Config'!$A:$A,'Scoring_Config'!$C:$C,50),0),0)+IF(LEFT(AK41,4)="True",IF(_xlfn.XLOOKUP("Risky_Outbound",'Scoring_Config'!$A:$A,'Scoring_Config'!$D:$D,"Yes")="Yes",_xlfn.XLOOKUP("Risky_Outbound",'Scoring_Config'!$A:$A,'Scoring_Config'!$C:$C,25),0),0)+IF(LEFT(AZ41,4)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41,FIND(",",AL41)+1,100)),0)+IF(LEFT(AM41,4)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41,FIND(",",AN41)+1,100)),0)+IF(_xlfn.XLOOKUP("Profile_Scoring",'Scoring_Config'!$A:$A,'Scoring_Config'!$D:$D,"Yes")="Yes",VALUE(MID(AO41,FIND(",",AO41)+1,100)),0)+IF(_xlfn.XLOOKUP("Options_Scoring",'Scoring_Config'!$A:$A,'Scoring_Config'!$D:$D,"Yes")="Yes",VALUE(MID(AP41,FIND(",",AP41)+1,100)),0)))</f>
        <v>0</v>
      </c>
      <c r="AZ41" cm="1">
        <f t="array" ref="AZ41">IF(FALSE,"True," &amp; IF(_xlfn.XLOOKUP("Migrate_Insecure",'Scoring_Config'!$A:$A,'Scoring_Config'!$D:$D,"Yes")="Yes",_xlfn.XLOOKUP("Migrate_Insecure",'Scoring_Config'!$A:$A,'Scoring_Config'!$C:$C,10),0),"False,0")</f>
        <v>0</v>
      </c>
    </row>
    <row r="42" spans="1:52">
      <c r="A42" t="s">
        <v>1979</v>
      </c>
      <c r="B42" t="s">
        <v>2020</v>
      </c>
      <c r="C42" t="s">
        <v>3542</v>
      </c>
      <c r="D42" t="s">
        <v>3545</v>
      </c>
      <c r="E42" t="s">
        <v>3563</v>
      </c>
      <c r="F42" t="s">
        <v>3575</v>
      </c>
      <c r="G42" t="s">
        <v>99</v>
      </c>
      <c r="H42" t="s">
        <v>174</v>
      </c>
      <c r="I42" t="s">
        <v>3569</v>
      </c>
      <c r="J42" t="s">
        <v>838</v>
      </c>
      <c r="K42" t="s">
        <v>1666</v>
      </c>
      <c r="L42" t="s">
        <v>1327</v>
      </c>
      <c r="M42" t="s">
        <v>1974</v>
      </c>
      <c r="N42" t="s">
        <v>4315</v>
      </c>
      <c r="O42" t="s">
        <v>4319</v>
      </c>
      <c r="P42" t="s">
        <v>4321</v>
      </c>
      <c r="Q42" t="s">
        <v>4354</v>
      </c>
      <c r="R42" t="s">
        <v>5440</v>
      </c>
      <c r="S42" t="s">
        <v>5440</v>
      </c>
      <c r="T42" t="s">
        <v>5570</v>
      </c>
      <c r="U42" t="s">
        <v>5976</v>
      </c>
      <c r="Y42" cm="1">
        <f t="array" ref="Y42">IF(FALSE,"True," &amp; IF(_xlfn.XLOOKUP("Src_IsAny",'Scoring_Config'!$A:$A,'Scoring_Config'!$D:$D,"Yes")="Yes",_xlfn.XLOOKUP("Src_IsAny",'Scoring_Config'!$A:$A,'Scoring_Config'!$C:$C,10),0),"False,0")</f>
        <v>0</v>
      </c>
      <c r="Z42" cm="1">
        <f t="array" ref="Z42">IF(TRUE,"True," &amp; IF(_xlfn.XLOOKUP("Src_CIDR_Le_16",'Scoring_Config'!$A:$A,'Scoring_Config'!$D:$D,"Yes")="Yes",_xlfn.XLOOKUP("Src_CIDR_Le_16",'Scoring_Config'!$A:$A,'Scoring_Config'!$C:$C,10),0),"False,0")</f>
        <v>0</v>
      </c>
      <c r="AA42" cm="1">
        <f t="array" ref="AA42">IF(FALSE,"True," &amp; IF(_xlfn.XLOOKUP("Src_CIDR_17_22",'Scoring_Config'!$A:$A,'Scoring_Config'!$D:$D,"Yes")="Yes",_xlfn.XLOOKUP("Src_CIDR_17_22",'Scoring_Config'!$A:$A,'Scoring_Config'!$C:$C,5),0),"False,0")</f>
        <v>0</v>
      </c>
      <c r="AB42" cm="1">
        <f t="array" ref="AB42">IF(FALSE,"True," &amp; IF(_xlfn.XLOOKUP("Dst_IsAny",'Scoring_Config'!$A:$A,'Scoring_Config'!$D:$D,"Yes")="Yes",_xlfn.XLOOKUP("Dst_IsAny",'Scoring_Config'!$A:$A,'Scoring_Config'!$C:$C,10),0),"False,0")</f>
        <v>0</v>
      </c>
      <c r="AC42" cm="1">
        <f t="array" ref="AC42">IF(FALSE,"True," &amp; IF(_xlfn.XLOOKUP("Dst_CIDR_Le_16",'Scoring_Config'!$A:$A,'Scoring_Config'!$D:$D,"Yes")="Yes",_xlfn.XLOOKUP("Dst_CIDR_Le_16",'Scoring_Config'!$A:$A,'Scoring_Config'!$C:$C,10),0),"False,0")</f>
        <v>0</v>
      </c>
      <c r="AD42" cm="1">
        <f t="array" ref="AD42">IF(FALSE,"True," &amp; IF(_xlfn.XLOOKUP("Dst_CIDR_17_22",'Scoring_Config'!$A:$A,'Scoring_Config'!$D:$D,"Yes")="Yes",_xlfn.XLOOKUP("Dst_CIDR_17_22",'Scoring_Config'!$A:$A,'Scoring_Config'!$C:$C,5),0),"False,0")</f>
        <v>0</v>
      </c>
      <c r="AE42" cm="1">
        <f t="array" ref="AE42">IF(FALSE,"True," &amp; IF(_xlfn.XLOOKUP("SrcZone_IsAny",'Scoring_Config'!$A:$A,'Scoring_Config'!$D:$D,"Yes")="Yes",_xlfn.XLOOKUP("SrcZone_IsAny",'Scoring_Config'!$A:$A,'Scoring_Config'!$C:$C,10),0),"False,0")</f>
        <v>0</v>
      </c>
      <c r="AF42" cm="1">
        <f t="array" ref="AF42">IF(FALSE,"True," &amp; IF(_xlfn.XLOOKUP("DstZone_IsAny",'Scoring_Config'!$A:$A,'Scoring_Config'!$D:$D,"Yes")="Yes",_xlfn.XLOOKUP("DstZone_IsAny",'Scoring_Config'!$A:$A,'Scoring_Config'!$C:$C,10),0),"False,0")</f>
        <v>0</v>
      </c>
      <c r="AG42" cm="1">
        <f t="array" ref="AG4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2" cm="1">
        <f t="array" ref="AH42">IF(FALSE,"True," &amp; IF(_xlfn.XLOOKUP("App_Any_OR_RangeGt1000",'Scoring_Config'!$A:$A,'Scoring_Config'!$D:$D,"Yes")="Yes",_xlfn.XLOOKUP("App_Any_OR_RangeGt1000",'Scoring_Config'!$A:$A,'Scoring_Config'!$C:$C,10),0),"False,0")</f>
        <v>0</v>
      </c>
      <c r="AI42" cm="1">
        <f t="array" ref="AI42">IF(FALSE,"True," &amp; IF(_xlfn.XLOOKUP("Service_Insecure_Match",'Scoring_Config'!$A:$A,'Scoring_Config'!$D:$D,"Yes")="Yes",_xlfn.XLOOKUP("Service_Insecure_Match",'Scoring_Config'!$A:$A,'Scoring_Config'!$C:$C,5),0),"False,0")</f>
        <v>0</v>
      </c>
      <c r="AJ42" cm="1">
        <f t="array" ref="AJ42">IF(FALSE,"True," &amp; IF(_xlfn.XLOOKUP("Risky_Inbound",'Scoring_Config'!$A:$A,'Scoring_Config'!$D:$D,"Yes")="Yes",_xlfn.XLOOKUP("Risky_Inbound",'Scoring_Config'!$A:$A,'Scoring_Config'!$C:$C,50),0),"False,0")</f>
        <v>0</v>
      </c>
      <c r="AK42" cm="1">
        <f t="array" ref="AK42">IF(FALSE,"True," &amp; IF(_xlfn.XLOOKUP("Risky_Outbound",'Scoring_Config'!$A:$A,'Scoring_Config'!$D:$D,"Yes")="Yes",_xlfn.XLOOKUP("Risky_Outbound",'Scoring_Config'!$A:$A,'Scoring_Config'!$C:$C,25),0),"False,0")</f>
        <v>0</v>
      </c>
      <c r="AL42" t="s">
        <v>6700</v>
      </c>
      <c r="AM42" cm="1">
        <f t="array" ref="AM4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2" t="s">
        <v>6697</v>
      </c>
      <c r="AO42" t="s">
        <v>6697</v>
      </c>
      <c r="AP42" t="s">
        <v>6697</v>
      </c>
      <c r="AQ42" cm="1">
        <f t="array" ref="AQ42">IF(FALSE,"True," &amp; IF(_xlfn.XLOOKUP("Service_IsAny",'Scoring_Config'!$A:$A,'Scoring_Config'!$D:$D,"Yes")="Yes",_xlfn.XLOOKUP("Service_IsAny",'Scoring_Config'!$A:$A,'Scoring_Config'!$C:$C,0),0),"False,0")</f>
        <v>0</v>
      </c>
      <c r="AR42">
        <v>0</v>
      </c>
      <c r="AS42" cm="1">
        <f t="array" ref="AS42">IF(FALSE,"True," &amp; IF(_xlfn.XLOOKUP("Service_RangeGt1000",'Scoring_Config'!$A:$A,'Scoring_Config'!$D:$D,"Yes")="Yes",_xlfn.XLOOKUP("Service_RangeGt1000",'Scoring_Config'!$A:$A,'Scoring_Config'!$C:$C,0),0),"False,0")</f>
        <v>0</v>
      </c>
      <c r="AT42" cm="1">
        <f t="array" ref="AT42">IF(FALSE,"True," &amp; IF(_xlfn.XLOOKUP("App_IsAny",'Scoring_Config'!$A:$A,'Scoring_Config'!$D:$D,"Yes")="Yes",_xlfn.XLOOKUP("App_IsAny",'Scoring_Config'!$A:$A,'Scoring_Config'!$C:$C,0),0),"False,0")</f>
        <v>0</v>
      </c>
      <c r="AU42">
        <v>2</v>
      </c>
      <c r="AV42" cm="1">
        <f t="array" ref="AV42">IF(FALSE,"True," &amp; IF(_xlfn.XLOOKUP("App_RangeGt1000",'Scoring_Config'!$A:$A,'Scoring_Config'!$D:$D,"Yes")="Yes",_xlfn.XLOOKUP("App_RangeGt1000",'Scoring_Config'!$A:$A,'Scoring_Config'!$C:$C,0),0),"False,0")</f>
        <v>0</v>
      </c>
      <c r="AW42" cm="1">
        <f t="array" ref="AW42">IF(FALSE,"True," &amp; IF(_xlfn.XLOOKUP("Action_IsDenyOrDrop",'Scoring_Config'!$A:$A,'Scoring_Config'!$D:$D,"Yes")="Yes",_xlfn.XLOOKUP("Action_IsDenyOrDrop",'Scoring_Config'!$A:$A,'Scoring_Config'!$C:$C,0),0),"False,0")</f>
        <v>0</v>
      </c>
      <c r="AX42" cm="1">
        <f t="array" ref="AX42">IF(LEFT(AW42,4)="True",0,(IF(LEFT(Y42,4)="True",IF(_xlfn.XLOOKUP("Src_IsAny",'Scoring_Config'!$A:$A,'Scoring_Config'!$D:$D,"Yes")="Yes",_xlfn.XLOOKUP("Src_IsAny",'Scoring_Config'!$A:$A,'Scoring_Config'!$C:$C,10),0),0)+IF(LEFT(Z42,4)="True",IF(_xlfn.XLOOKUP("Src_CIDR_Le_16",'Scoring_Config'!$A:$A,'Scoring_Config'!$D:$D,"Yes")="Yes",_xlfn.XLOOKUP("Src_CIDR_Le_16",'Scoring_Config'!$A:$A,'Scoring_Config'!$C:$C,10),0),0)+IF(LEFT(AA42,4)="True",IF(_xlfn.XLOOKUP("Src_CIDR_17_22",'Scoring_Config'!$A:$A,'Scoring_Config'!$D:$D,"Yes")="Yes",_xlfn.XLOOKUP("Src_CIDR_17_22",'Scoring_Config'!$A:$A,'Scoring_Config'!$C:$C,5),0),0)+IF(LEFT(AB42,4)="True",IF(_xlfn.XLOOKUP("Dst_IsAny",'Scoring_Config'!$A:$A,'Scoring_Config'!$D:$D,"Yes")="Yes",_xlfn.XLOOKUP("Dst_IsAny",'Scoring_Config'!$A:$A,'Scoring_Config'!$C:$C,10),0),0)+IF(LEFT(AC42,4)="True",IF(_xlfn.XLOOKUP("Dst_CIDR_Le_16",'Scoring_Config'!$A:$A,'Scoring_Config'!$D:$D,"Yes")="Yes",_xlfn.XLOOKUP("Dst_CIDR_Le_16",'Scoring_Config'!$A:$A,'Scoring_Config'!$C:$C,10),0),0)+IF(LEFT(AD42,4)="True",IF(_xlfn.XLOOKUP("Dst_CIDR_17_22",'Scoring_Config'!$A:$A,'Scoring_Config'!$D:$D,"Yes")="Yes",_xlfn.XLOOKUP("Dst_CIDR_17_22",'Scoring_Config'!$A:$A,'Scoring_Config'!$C:$C,5),0),0)+IF(LEFT(AE42,4)="True",IF(_xlfn.XLOOKUP("SrcZone_IsAny",'Scoring_Config'!$A:$A,'Scoring_Config'!$D:$D,"Yes")="Yes",_xlfn.XLOOKUP("SrcZone_IsAny",'Scoring_Config'!$A:$A,'Scoring_Config'!$C:$C,10),0),0)+IF(LEFT(AF42,4)="True",IF(_xlfn.XLOOKUP("DstZone_IsAny",'Scoring_Config'!$A:$A,'Scoring_Config'!$D:$D,"Yes")="Yes",_xlfn.XLOOKUP("DstZone_IsAny",'Scoring_Config'!$A:$A,'Scoring_Config'!$C:$C,10),0),0)+IF(LEFT(AG42,4)="True",IF(_xlfn.XLOOKUP("Service_Any_OR_RangeGt1000",'Scoring_Config'!$A:$A,'Scoring_Config'!$D:$D,"Yes")="Yes",_xlfn.XLOOKUP("Service_Any_OR_RangeGt1000",'Scoring_Config'!$A:$A,'Scoring_Config'!$C:$C,10),0),0)+IF(LEFT(AH42,4)="True",IF(_xlfn.XLOOKUP("App_Any_OR_RangeGt1000",'Scoring_Config'!$A:$A,'Scoring_Config'!$D:$D,"Yes")="Yes",_xlfn.XLOOKUP("App_Any_OR_RangeGt1000",'Scoring_Config'!$A:$A,'Scoring_Config'!$C:$C,10),0),0)+IF(LEFT(AI42,4)="True",IF(_xlfn.XLOOKUP("Service_Insecure_Match",'Scoring_Config'!$A:$A,'Scoring_Config'!$D:$D,"Yes")="Yes",_xlfn.XLOOKUP("Service_Insecure_Match",'Scoring_Config'!$A:$A,'Scoring_Config'!$C:$C,5),0),0)+IF(LEFT(AJ42,4)="True",IF(_xlfn.XLOOKUP("Risky_Inbound",'Scoring_Config'!$A:$A,'Scoring_Config'!$D:$D,"Yes")="Yes",_xlfn.XLOOKUP("Risky_Inbound",'Scoring_Config'!$A:$A,'Scoring_Config'!$C:$C,50),0),0)+IF(LEFT(AK42,4)="True",IF(_xlfn.XLOOKUP("Risky_Outbound",'Scoring_Config'!$A:$A,'Scoring_Config'!$D:$D,"Yes")="Yes",_xlfn.XLOOKUP("Risky_Outbound",'Scoring_Config'!$A:$A,'Scoring_Config'!$C:$C,25),0),0)+IF(LEFT(AZ42,4)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42,FIND(",",AL42)+1,100)),0)+IF(LEFT(AM42,4)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42,FIND(",",AN42)+1,100)),0)+IF(_xlfn.XLOOKUP("Profile_Scoring",'Scoring_Config'!$A:$A,'Scoring_Config'!$D:$D,"Yes")="Yes",VALUE(MID(AO42,FIND(",",AO42)+1,100)),0)+IF(_xlfn.XLOOKUP("Options_Scoring",'Scoring_Config'!$A:$A,'Scoring_Config'!$D:$D,"Yes")="Yes",VALUE(MID(AP42,FIND(",",AP42)+1,100)),0)))</f>
        <v>0</v>
      </c>
      <c r="AZ42" cm="1">
        <f t="array" ref="AZ42">IF(FALSE,"True," &amp; IF(_xlfn.XLOOKUP("Migrate_Insecure",'Scoring_Config'!$A:$A,'Scoring_Config'!$D:$D,"Yes")="Yes",_xlfn.XLOOKUP("Migrate_Insecure",'Scoring_Config'!$A:$A,'Scoring_Config'!$C:$C,10),0),"False,0")</f>
        <v>0</v>
      </c>
    </row>
    <row r="43" spans="1:52">
      <c r="A43" t="s">
        <v>1979</v>
      </c>
      <c r="B43" t="s">
        <v>2021</v>
      </c>
      <c r="C43" t="s">
        <v>3542</v>
      </c>
      <c r="D43" t="s">
        <v>3545</v>
      </c>
      <c r="E43" t="s">
        <v>3563</v>
      </c>
      <c r="F43" t="s">
        <v>3575</v>
      </c>
      <c r="G43" t="s">
        <v>99</v>
      </c>
      <c r="H43" t="s">
        <v>174</v>
      </c>
      <c r="I43" t="s">
        <v>4087</v>
      </c>
      <c r="J43" t="s">
        <v>839</v>
      </c>
      <c r="K43" t="s">
        <v>1679</v>
      </c>
      <c r="L43" t="s">
        <v>1326</v>
      </c>
      <c r="M43" t="s">
        <v>1974</v>
      </c>
      <c r="N43" t="s">
        <v>4315</v>
      </c>
      <c r="O43" t="s">
        <v>4319</v>
      </c>
      <c r="P43" t="s">
        <v>4321</v>
      </c>
      <c r="Q43" t="s">
        <v>4355</v>
      </c>
      <c r="R43" t="s">
        <v>5440</v>
      </c>
      <c r="S43" t="s">
        <v>5440</v>
      </c>
      <c r="T43" t="s">
        <v>5583</v>
      </c>
      <c r="U43" t="s">
        <v>5977</v>
      </c>
      <c r="Y43" cm="1">
        <f t="array" ref="Y43">IF(FALSE,"True," &amp; IF(_xlfn.XLOOKUP("Src_IsAny",'Scoring_Config'!$A:$A,'Scoring_Config'!$D:$D,"Yes")="Yes",_xlfn.XLOOKUP("Src_IsAny",'Scoring_Config'!$A:$A,'Scoring_Config'!$C:$C,10),0),"False,0")</f>
        <v>0</v>
      </c>
      <c r="Z43" cm="1">
        <f t="array" ref="Z43">IF(TRUE,"True," &amp; IF(_xlfn.XLOOKUP("Src_CIDR_Le_16",'Scoring_Config'!$A:$A,'Scoring_Config'!$D:$D,"Yes")="Yes",_xlfn.XLOOKUP("Src_CIDR_Le_16",'Scoring_Config'!$A:$A,'Scoring_Config'!$C:$C,10),0),"False,0")</f>
        <v>0</v>
      </c>
      <c r="AA43" cm="1">
        <f t="array" ref="AA43">IF(FALSE,"True," &amp; IF(_xlfn.XLOOKUP("Src_CIDR_17_22",'Scoring_Config'!$A:$A,'Scoring_Config'!$D:$D,"Yes")="Yes",_xlfn.XLOOKUP("Src_CIDR_17_22",'Scoring_Config'!$A:$A,'Scoring_Config'!$C:$C,5),0),"False,0")</f>
        <v>0</v>
      </c>
      <c r="AB43" cm="1">
        <f t="array" ref="AB43">IF(FALSE,"True," &amp; IF(_xlfn.XLOOKUP("Dst_IsAny",'Scoring_Config'!$A:$A,'Scoring_Config'!$D:$D,"Yes")="Yes",_xlfn.XLOOKUP("Dst_IsAny",'Scoring_Config'!$A:$A,'Scoring_Config'!$C:$C,10),0),"False,0")</f>
        <v>0</v>
      </c>
      <c r="AC43" cm="1">
        <f t="array" ref="AC43">IF(FALSE,"True," &amp; IF(_xlfn.XLOOKUP("Dst_CIDR_Le_16",'Scoring_Config'!$A:$A,'Scoring_Config'!$D:$D,"Yes")="Yes",_xlfn.XLOOKUP("Dst_CIDR_Le_16",'Scoring_Config'!$A:$A,'Scoring_Config'!$C:$C,10),0),"False,0")</f>
        <v>0</v>
      </c>
      <c r="AD43" cm="1">
        <f t="array" ref="AD43">IF(FALSE,"True," &amp; IF(_xlfn.XLOOKUP("Dst_CIDR_17_22",'Scoring_Config'!$A:$A,'Scoring_Config'!$D:$D,"Yes")="Yes",_xlfn.XLOOKUP("Dst_CIDR_17_22",'Scoring_Config'!$A:$A,'Scoring_Config'!$C:$C,5),0),"False,0")</f>
        <v>0</v>
      </c>
      <c r="AE43" cm="1">
        <f t="array" ref="AE43">IF(FALSE,"True," &amp; IF(_xlfn.XLOOKUP("SrcZone_IsAny",'Scoring_Config'!$A:$A,'Scoring_Config'!$D:$D,"Yes")="Yes",_xlfn.XLOOKUP("SrcZone_IsAny",'Scoring_Config'!$A:$A,'Scoring_Config'!$C:$C,10),0),"False,0")</f>
        <v>0</v>
      </c>
      <c r="AF43" cm="1">
        <f t="array" ref="AF43">IF(FALSE,"True," &amp; IF(_xlfn.XLOOKUP("DstZone_IsAny",'Scoring_Config'!$A:$A,'Scoring_Config'!$D:$D,"Yes")="Yes",_xlfn.XLOOKUP("DstZone_IsAny",'Scoring_Config'!$A:$A,'Scoring_Config'!$C:$C,10),0),"False,0")</f>
        <v>0</v>
      </c>
      <c r="AG43" cm="1">
        <f t="array" ref="AG4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3" cm="1">
        <f t="array" ref="AH43">IF(FALSE,"True," &amp; IF(_xlfn.XLOOKUP("App_Any_OR_RangeGt1000",'Scoring_Config'!$A:$A,'Scoring_Config'!$D:$D,"Yes")="Yes",_xlfn.XLOOKUP("App_Any_OR_RangeGt1000",'Scoring_Config'!$A:$A,'Scoring_Config'!$C:$C,10),0),"False,0")</f>
        <v>0</v>
      </c>
      <c r="AI43" cm="1">
        <f t="array" ref="AI43">IF(FALSE,"True," &amp; IF(_xlfn.XLOOKUP("Service_Insecure_Match",'Scoring_Config'!$A:$A,'Scoring_Config'!$D:$D,"Yes")="Yes",_xlfn.XLOOKUP("Service_Insecure_Match",'Scoring_Config'!$A:$A,'Scoring_Config'!$C:$C,5),0),"False,0")</f>
        <v>0</v>
      </c>
      <c r="AJ43" cm="1">
        <f t="array" ref="AJ43">IF(FALSE,"True," &amp; IF(_xlfn.XLOOKUP("Risky_Inbound",'Scoring_Config'!$A:$A,'Scoring_Config'!$D:$D,"Yes")="Yes",_xlfn.XLOOKUP("Risky_Inbound",'Scoring_Config'!$A:$A,'Scoring_Config'!$C:$C,50),0),"False,0")</f>
        <v>0</v>
      </c>
      <c r="AK43" cm="1">
        <f t="array" ref="AK43">IF(FALSE,"True," &amp; IF(_xlfn.XLOOKUP("Risky_Outbound",'Scoring_Config'!$A:$A,'Scoring_Config'!$D:$D,"Yes")="Yes",_xlfn.XLOOKUP("Risky_Outbound",'Scoring_Config'!$A:$A,'Scoring_Config'!$C:$C,25),0),"False,0")</f>
        <v>0</v>
      </c>
      <c r="AL43" t="s">
        <v>6700</v>
      </c>
      <c r="AM43" cm="1">
        <f t="array" ref="AM4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3" t="s">
        <v>6697</v>
      </c>
      <c r="AO43" t="s">
        <v>6697</v>
      </c>
      <c r="AP43" t="s">
        <v>6697</v>
      </c>
      <c r="AQ43" cm="1">
        <f t="array" ref="AQ43">IF(FALSE,"True," &amp; IF(_xlfn.XLOOKUP("Service_IsAny",'Scoring_Config'!$A:$A,'Scoring_Config'!$D:$D,"Yes")="Yes",_xlfn.XLOOKUP("Service_IsAny",'Scoring_Config'!$A:$A,'Scoring_Config'!$C:$C,0),0),"False,0")</f>
        <v>0</v>
      </c>
      <c r="AR43">
        <v>1</v>
      </c>
      <c r="AS43" cm="1">
        <f t="array" ref="AS43">IF(FALSE,"True," &amp; IF(_xlfn.XLOOKUP("Service_RangeGt1000",'Scoring_Config'!$A:$A,'Scoring_Config'!$D:$D,"Yes")="Yes",_xlfn.XLOOKUP("Service_RangeGt1000",'Scoring_Config'!$A:$A,'Scoring_Config'!$C:$C,0),0),"False,0")</f>
        <v>0</v>
      </c>
      <c r="AT43" cm="1">
        <f t="array" ref="AT43">IF(FALSE,"True," &amp; IF(_xlfn.XLOOKUP("App_IsAny",'Scoring_Config'!$A:$A,'Scoring_Config'!$D:$D,"Yes")="Yes",_xlfn.XLOOKUP("App_IsAny",'Scoring_Config'!$A:$A,'Scoring_Config'!$C:$C,0),0),"False,0")</f>
        <v>0</v>
      </c>
      <c r="AU43">
        <v>7</v>
      </c>
      <c r="AV43" cm="1">
        <f t="array" ref="AV43">IF(FALSE,"True," &amp; IF(_xlfn.XLOOKUP("App_RangeGt1000",'Scoring_Config'!$A:$A,'Scoring_Config'!$D:$D,"Yes")="Yes",_xlfn.XLOOKUP("App_RangeGt1000",'Scoring_Config'!$A:$A,'Scoring_Config'!$C:$C,0),0),"False,0")</f>
        <v>0</v>
      </c>
      <c r="AW43" cm="1">
        <f t="array" ref="AW43">IF(FALSE,"True," &amp; IF(_xlfn.XLOOKUP("Action_IsDenyOrDrop",'Scoring_Config'!$A:$A,'Scoring_Config'!$D:$D,"Yes")="Yes",_xlfn.XLOOKUP("Action_IsDenyOrDrop",'Scoring_Config'!$A:$A,'Scoring_Config'!$C:$C,0),0),"False,0")</f>
        <v>0</v>
      </c>
      <c r="AX43" cm="1">
        <f t="array" ref="AX43">IF(LEFT(AW43,4)="True",0,(IF(LEFT(Y43,4)="True",IF(_xlfn.XLOOKUP("Src_IsAny",'Scoring_Config'!$A:$A,'Scoring_Config'!$D:$D,"Yes")="Yes",_xlfn.XLOOKUP("Src_IsAny",'Scoring_Config'!$A:$A,'Scoring_Config'!$C:$C,10),0),0)+IF(LEFT(Z43,4)="True",IF(_xlfn.XLOOKUP("Src_CIDR_Le_16",'Scoring_Config'!$A:$A,'Scoring_Config'!$D:$D,"Yes")="Yes",_xlfn.XLOOKUP("Src_CIDR_Le_16",'Scoring_Config'!$A:$A,'Scoring_Config'!$C:$C,10),0),0)+IF(LEFT(AA43,4)="True",IF(_xlfn.XLOOKUP("Src_CIDR_17_22",'Scoring_Config'!$A:$A,'Scoring_Config'!$D:$D,"Yes")="Yes",_xlfn.XLOOKUP("Src_CIDR_17_22",'Scoring_Config'!$A:$A,'Scoring_Config'!$C:$C,5),0),0)+IF(LEFT(AB43,4)="True",IF(_xlfn.XLOOKUP("Dst_IsAny",'Scoring_Config'!$A:$A,'Scoring_Config'!$D:$D,"Yes")="Yes",_xlfn.XLOOKUP("Dst_IsAny",'Scoring_Config'!$A:$A,'Scoring_Config'!$C:$C,10),0),0)+IF(LEFT(AC43,4)="True",IF(_xlfn.XLOOKUP("Dst_CIDR_Le_16",'Scoring_Config'!$A:$A,'Scoring_Config'!$D:$D,"Yes")="Yes",_xlfn.XLOOKUP("Dst_CIDR_Le_16",'Scoring_Config'!$A:$A,'Scoring_Config'!$C:$C,10),0),0)+IF(LEFT(AD43,4)="True",IF(_xlfn.XLOOKUP("Dst_CIDR_17_22",'Scoring_Config'!$A:$A,'Scoring_Config'!$D:$D,"Yes")="Yes",_xlfn.XLOOKUP("Dst_CIDR_17_22",'Scoring_Config'!$A:$A,'Scoring_Config'!$C:$C,5),0),0)+IF(LEFT(AE43,4)="True",IF(_xlfn.XLOOKUP("SrcZone_IsAny",'Scoring_Config'!$A:$A,'Scoring_Config'!$D:$D,"Yes")="Yes",_xlfn.XLOOKUP("SrcZone_IsAny",'Scoring_Config'!$A:$A,'Scoring_Config'!$C:$C,10),0),0)+IF(LEFT(AF43,4)="True",IF(_xlfn.XLOOKUP("DstZone_IsAny",'Scoring_Config'!$A:$A,'Scoring_Config'!$D:$D,"Yes")="Yes",_xlfn.XLOOKUP("DstZone_IsAny",'Scoring_Config'!$A:$A,'Scoring_Config'!$C:$C,10),0),0)+IF(LEFT(AG43,4)="True",IF(_xlfn.XLOOKUP("Service_Any_OR_RangeGt1000",'Scoring_Config'!$A:$A,'Scoring_Config'!$D:$D,"Yes")="Yes",_xlfn.XLOOKUP("Service_Any_OR_RangeGt1000",'Scoring_Config'!$A:$A,'Scoring_Config'!$C:$C,10),0),0)+IF(LEFT(AH43,4)="True",IF(_xlfn.XLOOKUP("App_Any_OR_RangeGt1000",'Scoring_Config'!$A:$A,'Scoring_Config'!$D:$D,"Yes")="Yes",_xlfn.XLOOKUP("App_Any_OR_RangeGt1000",'Scoring_Config'!$A:$A,'Scoring_Config'!$C:$C,10),0),0)+IF(LEFT(AI43,4)="True",IF(_xlfn.XLOOKUP("Service_Insecure_Match",'Scoring_Config'!$A:$A,'Scoring_Config'!$D:$D,"Yes")="Yes",_xlfn.XLOOKUP("Service_Insecure_Match",'Scoring_Config'!$A:$A,'Scoring_Config'!$C:$C,5),0),0)+IF(LEFT(AJ43,4)="True",IF(_xlfn.XLOOKUP("Risky_Inbound",'Scoring_Config'!$A:$A,'Scoring_Config'!$D:$D,"Yes")="Yes",_xlfn.XLOOKUP("Risky_Inbound",'Scoring_Config'!$A:$A,'Scoring_Config'!$C:$C,50),0),0)+IF(LEFT(AK43,4)="True",IF(_xlfn.XLOOKUP("Risky_Outbound",'Scoring_Config'!$A:$A,'Scoring_Config'!$D:$D,"Yes")="Yes",_xlfn.XLOOKUP("Risky_Outbound",'Scoring_Config'!$A:$A,'Scoring_Config'!$C:$C,25),0),0)+IF(LEFT(AZ43,4)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43,FIND(",",AL43)+1,100)),0)+IF(LEFT(AM43,4)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43,FIND(",",AN43)+1,100)),0)+IF(_xlfn.XLOOKUP("Profile_Scoring",'Scoring_Config'!$A:$A,'Scoring_Config'!$D:$D,"Yes")="Yes",VALUE(MID(AO43,FIND(",",AO43)+1,100)),0)+IF(_xlfn.XLOOKUP("Options_Scoring",'Scoring_Config'!$A:$A,'Scoring_Config'!$D:$D,"Yes")="Yes",VALUE(MID(AP43,FIND(",",AP43)+1,100)),0)))</f>
        <v>0</v>
      </c>
      <c r="AZ43" cm="1">
        <f t="array" ref="AZ43">IF(FALSE,"True," &amp; IF(_xlfn.XLOOKUP("Migrate_Insecure",'Scoring_Config'!$A:$A,'Scoring_Config'!$D:$D,"Yes")="Yes",_xlfn.XLOOKUP("Migrate_Insecure",'Scoring_Config'!$A:$A,'Scoring_Config'!$C:$C,10),0),"False,0")</f>
        <v>0</v>
      </c>
    </row>
    <row r="44" spans="1:52">
      <c r="A44" t="s">
        <v>1979</v>
      </c>
      <c r="B44" t="s">
        <v>2022</v>
      </c>
      <c r="C44" t="s">
        <v>3542</v>
      </c>
      <c r="D44" t="s">
        <v>3545</v>
      </c>
      <c r="E44" t="s">
        <v>3563</v>
      </c>
      <c r="F44" t="s">
        <v>3575</v>
      </c>
      <c r="G44" t="s">
        <v>99</v>
      </c>
      <c r="H44" t="s">
        <v>174</v>
      </c>
      <c r="I44" t="s">
        <v>3569</v>
      </c>
      <c r="J44" t="s">
        <v>840</v>
      </c>
      <c r="K44" t="s">
        <v>1666</v>
      </c>
      <c r="L44" t="s">
        <v>1327</v>
      </c>
      <c r="M44" t="s">
        <v>1974</v>
      </c>
      <c r="N44" t="s">
        <v>4315</v>
      </c>
      <c r="O44" t="s">
        <v>4319</v>
      </c>
      <c r="P44" t="s">
        <v>4321</v>
      </c>
      <c r="Q44" t="s">
        <v>4356</v>
      </c>
      <c r="R44" t="s">
        <v>5440</v>
      </c>
      <c r="S44" t="s">
        <v>5440</v>
      </c>
      <c r="T44" t="s">
        <v>5570</v>
      </c>
      <c r="U44" t="s">
        <v>5978</v>
      </c>
      <c r="Y44" cm="1">
        <f t="array" ref="Y44">IF(FALSE,"True," &amp; IF(_xlfn.XLOOKUP("Src_IsAny",'Scoring_Config'!$A:$A,'Scoring_Config'!$D:$D,"Yes")="Yes",_xlfn.XLOOKUP("Src_IsAny",'Scoring_Config'!$A:$A,'Scoring_Config'!$C:$C,10),0),"False,0")</f>
        <v>0</v>
      </c>
      <c r="Z44" cm="1">
        <f t="array" ref="Z44">IF(TRUE,"True," &amp; IF(_xlfn.XLOOKUP("Src_CIDR_Le_16",'Scoring_Config'!$A:$A,'Scoring_Config'!$D:$D,"Yes")="Yes",_xlfn.XLOOKUP("Src_CIDR_Le_16",'Scoring_Config'!$A:$A,'Scoring_Config'!$C:$C,10),0),"False,0")</f>
        <v>0</v>
      </c>
      <c r="AA44" cm="1">
        <f t="array" ref="AA44">IF(FALSE,"True," &amp; IF(_xlfn.XLOOKUP("Src_CIDR_17_22",'Scoring_Config'!$A:$A,'Scoring_Config'!$D:$D,"Yes")="Yes",_xlfn.XLOOKUP("Src_CIDR_17_22",'Scoring_Config'!$A:$A,'Scoring_Config'!$C:$C,5),0),"False,0")</f>
        <v>0</v>
      </c>
      <c r="AB44" cm="1">
        <f t="array" ref="AB44">IF(FALSE,"True," &amp; IF(_xlfn.XLOOKUP("Dst_IsAny",'Scoring_Config'!$A:$A,'Scoring_Config'!$D:$D,"Yes")="Yes",_xlfn.XLOOKUP("Dst_IsAny",'Scoring_Config'!$A:$A,'Scoring_Config'!$C:$C,10),0),"False,0")</f>
        <v>0</v>
      </c>
      <c r="AC44" cm="1">
        <f t="array" ref="AC44">IF(FALSE,"True," &amp; IF(_xlfn.XLOOKUP("Dst_CIDR_Le_16",'Scoring_Config'!$A:$A,'Scoring_Config'!$D:$D,"Yes")="Yes",_xlfn.XLOOKUP("Dst_CIDR_Le_16",'Scoring_Config'!$A:$A,'Scoring_Config'!$C:$C,10),0),"False,0")</f>
        <v>0</v>
      </c>
      <c r="AD44" cm="1">
        <f t="array" ref="AD44">IF(FALSE,"True," &amp; IF(_xlfn.XLOOKUP("Dst_CIDR_17_22",'Scoring_Config'!$A:$A,'Scoring_Config'!$D:$D,"Yes")="Yes",_xlfn.XLOOKUP("Dst_CIDR_17_22",'Scoring_Config'!$A:$A,'Scoring_Config'!$C:$C,5),0),"False,0")</f>
        <v>0</v>
      </c>
      <c r="AE44" cm="1">
        <f t="array" ref="AE44">IF(FALSE,"True," &amp; IF(_xlfn.XLOOKUP("SrcZone_IsAny",'Scoring_Config'!$A:$A,'Scoring_Config'!$D:$D,"Yes")="Yes",_xlfn.XLOOKUP("SrcZone_IsAny",'Scoring_Config'!$A:$A,'Scoring_Config'!$C:$C,10),0),"False,0")</f>
        <v>0</v>
      </c>
      <c r="AF44" cm="1">
        <f t="array" ref="AF44">IF(FALSE,"True," &amp; IF(_xlfn.XLOOKUP("DstZone_IsAny",'Scoring_Config'!$A:$A,'Scoring_Config'!$D:$D,"Yes")="Yes",_xlfn.XLOOKUP("DstZone_IsAny",'Scoring_Config'!$A:$A,'Scoring_Config'!$C:$C,10),0),"False,0")</f>
        <v>0</v>
      </c>
      <c r="AG44" cm="1">
        <f t="array" ref="AG4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4" cm="1">
        <f t="array" ref="AH44">IF(FALSE,"True," &amp; IF(_xlfn.XLOOKUP("App_Any_OR_RangeGt1000",'Scoring_Config'!$A:$A,'Scoring_Config'!$D:$D,"Yes")="Yes",_xlfn.XLOOKUP("App_Any_OR_RangeGt1000",'Scoring_Config'!$A:$A,'Scoring_Config'!$C:$C,10),0),"False,0")</f>
        <v>0</v>
      </c>
      <c r="AI44" cm="1">
        <f t="array" ref="AI44">IF(FALSE,"True," &amp; IF(_xlfn.XLOOKUP("Service_Insecure_Match",'Scoring_Config'!$A:$A,'Scoring_Config'!$D:$D,"Yes")="Yes",_xlfn.XLOOKUP("Service_Insecure_Match",'Scoring_Config'!$A:$A,'Scoring_Config'!$C:$C,5),0),"False,0")</f>
        <v>0</v>
      </c>
      <c r="AJ44" cm="1">
        <f t="array" ref="AJ44">IF(FALSE,"True," &amp; IF(_xlfn.XLOOKUP("Risky_Inbound",'Scoring_Config'!$A:$A,'Scoring_Config'!$D:$D,"Yes")="Yes",_xlfn.XLOOKUP("Risky_Inbound",'Scoring_Config'!$A:$A,'Scoring_Config'!$C:$C,50),0),"False,0")</f>
        <v>0</v>
      </c>
      <c r="AK44" cm="1">
        <f t="array" ref="AK44">IF(FALSE,"True," &amp; IF(_xlfn.XLOOKUP("Risky_Outbound",'Scoring_Config'!$A:$A,'Scoring_Config'!$D:$D,"Yes")="Yes",_xlfn.XLOOKUP("Risky_Outbound",'Scoring_Config'!$A:$A,'Scoring_Config'!$C:$C,25),0),"False,0")</f>
        <v>0</v>
      </c>
      <c r="AL44" t="s">
        <v>6700</v>
      </c>
      <c r="AM44" cm="1">
        <f t="array" ref="AM4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4" t="s">
        <v>6697</v>
      </c>
      <c r="AO44" t="s">
        <v>6697</v>
      </c>
      <c r="AP44" t="s">
        <v>6697</v>
      </c>
      <c r="AQ44" cm="1">
        <f t="array" ref="AQ44">IF(FALSE,"True," &amp; IF(_xlfn.XLOOKUP("Service_IsAny",'Scoring_Config'!$A:$A,'Scoring_Config'!$D:$D,"Yes")="Yes",_xlfn.XLOOKUP("Service_IsAny",'Scoring_Config'!$A:$A,'Scoring_Config'!$C:$C,0),0),"False,0")</f>
        <v>0</v>
      </c>
      <c r="AR44">
        <v>0</v>
      </c>
      <c r="AS44" cm="1">
        <f t="array" ref="AS44">IF(FALSE,"True," &amp; IF(_xlfn.XLOOKUP("Service_RangeGt1000",'Scoring_Config'!$A:$A,'Scoring_Config'!$D:$D,"Yes")="Yes",_xlfn.XLOOKUP("Service_RangeGt1000",'Scoring_Config'!$A:$A,'Scoring_Config'!$C:$C,0),0),"False,0")</f>
        <v>0</v>
      </c>
      <c r="AT44" cm="1">
        <f t="array" ref="AT44">IF(FALSE,"True," &amp; IF(_xlfn.XLOOKUP("App_IsAny",'Scoring_Config'!$A:$A,'Scoring_Config'!$D:$D,"Yes")="Yes",_xlfn.XLOOKUP("App_IsAny",'Scoring_Config'!$A:$A,'Scoring_Config'!$C:$C,0),0),"False,0")</f>
        <v>0</v>
      </c>
      <c r="AU44">
        <v>2</v>
      </c>
      <c r="AV44" cm="1">
        <f t="array" ref="AV44">IF(FALSE,"True," &amp; IF(_xlfn.XLOOKUP("App_RangeGt1000",'Scoring_Config'!$A:$A,'Scoring_Config'!$D:$D,"Yes")="Yes",_xlfn.XLOOKUP("App_RangeGt1000",'Scoring_Config'!$A:$A,'Scoring_Config'!$C:$C,0),0),"False,0")</f>
        <v>0</v>
      </c>
      <c r="AW44" cm="1">
        <f t="array" ref="AW44">IF(FALSE,"True," &amp; IF(_xlfn.XLOOKUP("Action_IsDenyOrDrop",'Scoring_Config'!$A:$A,'Scoring_Config'!$D:$D,"Yes")="Yes",_xlfn.XLOOKUP("Action_IsDenyOrDrop",'Scoring_Config'!$A:$A,'Scoring_Config'!$C:$C,0),0),"False,0")</f>
        <v>0</v>
      </c>
      <c r="AX44" cm="1">
        <f t="array" ref="AX44">IF(LEFT(AW44,4)="True",0,(IF(LEFT(Y44,4)="True",IF(_xlfn.XLOOKUP("Src_IsAny",'Scoring_Config'!$A:$A,'Scoring_Config'!$D:$D,"Yes")="Yes",_xlfn.XLOOKUP("Src_IsAny",'Scoring_Config'!$A:$A,'Scoring_Config'!$C:$C,10),0),0)+IF(LEFT(Z44,4)="True",IF(_xlfn.XLOOKUP("Src_CIDR_Le_16",'Scoring_Config'!$A:$A,'Scoring_Config'!$D:$D,"Yes")="Yes",_xlfn.XLOOKUP("Src_CIDR_Le_16",'Scoring_Config'!$A:$A,'Scoring_Config'!$C:$C,10),0),0)+IF(LEFT(AA44,4)="True",IF(_xlfn.XLOOKUP("Src_CIDR_17_22",'Scoring_Config'!$A:$A,'Scoring_Config'!$D:$D,"Yes")="Yes",_xlfn.XLOOKUP("Src_CIDR_17_22",'Scoring_Config'!$A:$A,'Scoring_Config'!$C:$C,5),0),0)+IF(LEFT(AB44,4)="True",IF(_xlfn.XLOOKUP("Dst_IsAny",'Scoring_Config'!$A:$A,'Scoring_Config'!$D:$D,"Yes")="Yes",_xlfn.XLOOKUP("Dst_IsAny",'Scoring_Config'!$A:$A,'Scoring_Config'!$C:$C,10),0),0)+IF(LEFT(AC44,4)="True",IF(_xlfn.XLOOKUP("Dst_CIDR_Le_16",'Scoring_Config'!$A:$A,'Scoring_Config'!$D:$D,"Yes")="Yes",_xlfn.XLOOKUP("Dst_CIDR_Le_16",'Scoring_Config'!$A:$A,'Scoring_Config'!$C:$C,10),0),0)+IF(LEFT(AD44,4)="True",IF(_xlfn.XLOOKUP("Dst_CIDR_17_22",'Scoring_Config'!$A:$A,'Scoring_Config'!$D:$D,"Yes")="Yes",_xlfn.XLOOKUP("Dst_CIDR_17_22",'Scoring_Config'!$A:$A,'Scoring_Config'!$C:$C,5),0),0)+IF(LEFT(AE44,4)="True",IF(_xlfn.XLOOKUP("SrcZone_IsAny",'Scoring_Config'!$A:$A,'Scoring_Config'!$D:$D,"Yes")="Yes",_xlfn.XLOOKUP("SrcZone_IsAny",'Scoring_Config'!$A:$A,'Scoring_Config'!$C:$C,10),0),0)+IF(LEFT(AF44,4)="True",IF(_xlfn.XLOOKUP("DstZone_IsAny",'Scoring_Config'!$A:$A,'Scoring_Config'!$D:$D,"Yes")="Yes",_xlfn.XLOOKUP("DstZone_IsAny",'Scoring_Config'!$A:$A,'Scoring_Config'!$C:$C,10),0),0)+IF(LEFT(AG44,4)="True",IF(_xlfn.XLOOKUP("Service_Any_OR_RangeGt1000",'Scoring_Config'!$A:$A,'Scoring_Config'!$D:$D,"Yes")="Yes",_xlfn.XLOOKUP("Service_Any_OR_RangeGt1000",'Scoring_Config'!$A:$A,'Scoring_Config'!$C:$C,10),0),0)+IF(LEFT(AH44,4)="True",IF(_xlfn.XLOOKUP("App_Any_OR_RangeGt1000",'Scoring_Config'!$A:$A,'Scoring_Config'!$D:$D,"Yes")="Yes",_xlfn.XLOOKUP("App_Any_OR_RangeGt1000",'Scoring_Config'!$A:$A,'Scoring_Config'!$C:$C,10),0),0)+IF(LEFT(AI44,4)="True",IF(_xlfn.XLOOKUP("Service_Insecure_Match",'Scoring_Config'!$A:$A,'Scoring_Config'!$D:$D,"Yes")="Yes",_xlfn.XLOOKUP("Service_Insecure_Match",'Scoring_Config'!$A:$A,'Scoring_Config'!$C:$C,5),0),0)+IF(LEFT(AJ44,4)="True",IF(_xlfn.XLOOKUP("Risky_Inbound",'Scoring_Config'!$A:$A,'Scoring_Config'!$D:$D,"Yes")="Yes",_xlfn.XLOOKUP("Risky_Inbound",'Scoring_Config'!$A:$A,'Scoring_Config'!$C:$C,50),0),0)+IF(LEFT(AK44,4)="True",IF(_xlfn.XLOOKUP("Risky_Outbound",'Scoring_Config'!$A:$A,'Scoring_Config'!$D:$D,"Yes")="Yes",_xlfn.XLOOKUP("Risky_Outbound",'Scoring_Config'!$A:$A,'Scoring_Config'!$C:$C,25),0),0)+IF(LEFT(AZ44,4)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44,FIND(",",AL44)+1,100)),0)+IF(LEFT(AM44,4)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44,FIND(",",AN44)+1,100)),0)+IF(_xlfn.XLOOKUP("Profile_Scoring",'Scoring_Config'!$A:$A,'Scoring_Config'!$D:$D,"Yes")="Yes",VALUE(MID(AO44,FIND(",",AO44)+1,100)),0)+IF(_xlfn.XLOOKUP("Options_Scoring",'Scoring_Config'!$A:$A,'Scoring_Config'!$D:$D,"Yes")="Yes",VALUE(MID(AP44,FIND(",",AP44)+1,100)),0)))</f>
        <v>0</v>
      </c>
      <c r="AZ44" cm="1">
        <f t="array" ref="AZ44">IF(FALSE,"True," &amp; IF(_xlfn.XLOOKUP("Migrate_Insecure",'Scoring_Config'!$A:$A,'Scoring_Config'!$D:$D,"Yes")="Yes",_xlfn.XLOOKUP("Migrate_Insecure",'Scoring_Config'!$A:$A,'Scoring_Config'!$C:$C,10),0),"False,0")</f>
        <v>0</v>
      </c>
    </row>
    <row r="45" spans="1:52">
      <c r="A45" t="s">
        <v>1979</v>
      </c>
      <c r="B45" t="s">
        <v>2023</v>
      </c>
      <c r="C45" t="s">
        <v>3542</v>
      </c>
      <c r="D45" t="s">
        <v>3545</v>
      </c>
      <c r="E45" t="s">
        <v>3563</v>
      </c>
      <c r="F45" t="s">
        <v>3575</v>
      </c>
      <c r="G45" t="s">
        <v>99</v>
      </c>
      <c r="H45" t="s">
        <v>174</v>
      </c>
      <c r="I45" t="s">
        <v>4053</v>
      </c>
      <c r="J45" t="s">
        <v>814</v>
      </c>
      <c r="K45" t="s">
        <v>1680</v>
      </c>
      <c r="L45" t="s">
        <v>1327</v>
      </c>
      <c r="M45" t="s">
        <v>1974</v>
      </c>
      <c r="N45" t="s">
        <v>4315</v>
      </c>
      <c r="O45" t="s">
        <v>4319</v>
      </c>
      <c r="P45" t="s">
        <v>4321</v>
      </c>
      <c r="Q45" t="s">
        <v>4357</v>
      </c>
      <c r="R45" t="s">
        <v>5437</v>
      </c>
      <c r="S45" t="s">
        <v>5440</v>
      </c>
      <c r="T45" t="s">
        <v>5584</v>
      </c>
      <c r="U45" t="s">
        <v>5979</v>
      </c>
      <c r="Y45" cm="1">
        <f t="array" ref="Y45">IF(FALSE,"True," &amp; IF(_xlfn.XLOOKUP("Src_IsAny",'Scoring_Config'!$A:$A,'Scoring_Config'!$D:$D,"Yes")="Yes",_xlfn.XLOOKUP("Src_IsAny",'Scoring_Config'!$A:$A,'Scoring_Config'!$C:$C,10),0),"False,0")</f>
        <v>0</v>
      </c>
      <c r="Z45" cm="1">
        <f t="array" ref="Z45">IF(TRUE,"True," &amp; IF(_xlfn.XLOOKUP("Src_CIDR_Le_16",'Scoring_Config'!$A:$A,'Scoring_Config'!$D:$D,"Yes")="Yes",_xlfn.XLOOKUP("Src_CIDR_Le_16",'Scoring_Config'!$A:$A,'Scoring_Config'!$C:$C,10),0),"False,0")</f>
        <v>0</v>
      </c>
      <c r="AA45" cm="1">
        <f t="array" ref="AA45">IF(FALSE,"True," &amp; IF(_xlfn.XLOOKUP("Src_CIDR_17_22",'Scoring_Config'!$A:$A,'Scoring_Config'!$D:$D,"Yes")="Yes",_xlfn.XLOOKUP("Src_CIDR_17_22",'Scoring_Config'!$A:$A,'Scoring_Config'!$C:$C,5),0),"False,0")</f>
        <v>0</v>
      </c>
      <c r="AB45" cm="1">
        <f t="array" ref="AB45">IF(FALSE,"True," &amp; IF(_xlfn.XLOOKUP("Dst_IsAny",'Scoring_Config'!$A:$A,'Scoring_Config'!$D:$D,"Yes")="Yes",_xlfn.XLOOKUP("Dst_IsAny",'Scoring_Config'!$A:$A,'Scoring_Config'!$C:$C,10),0),"False,0")</f>
        <v>0</v>
      </c>
      <c r="AC45" cm="1">
        <f t="array" ref="AC45">IF(FALSE,"True," &amp; IF(_xlfn.XLOOKUP("Dst_CIDR_Le_16",'Scoring_Config'!$A:$A,'Scoring_Config'!$D:$D,"Yes")="Yes",_xlfn.XLOOKUP("Dst_CIDR_Le_16",'Scoring_Config'!$A:$A,'Scoring_Config'!$C:$C,10),0),"False,0")</f>
        <v>0</v>
      </c>
      <c r="AD45" cm="1">
        <f t="array" ref="AD45">IF(FALSE,"True," &amp; IF(_xlfn.XLOOKUP("Dst_CIDR_17_22",'Scoring_Config'!$A:$A,'Scoring_Config'!$D:$D,"Yes")="Yes",_xlfn.XLOOKUP("Dst_CIDR_17_22",'Scoring_Config'!$A:$A,'Scoring_Config'!$C:$C,5),0),"False,0")</f>
        <v>0</v>
      </c>
      <c r="AE45" cm="1">
        <f t="array" ref="AE45">IF(FALSE,"True," &amp; IF(_xlfn.XLOOKUP("SrcZone_IsAny",'Scoring_Config'!$A:$A,'Scoring_Config'!$D:$D,"Yes")="Yes",_xlfn.XLOOKUP("SrcZone_IsAny",'Scoring_Config'!$A:$A,'Scoring_Config'!$C:$C,10),0),"False,0")</f>
        <v>0</v>
      </c>
      <c r="AF45" cm="1">
        <f t="array" ref="AF45">IF(FALSE,"True," &amp; IF(_xlfn.XLOOKUP("DstZone_IsAny",'Scoring_Config'!$A:$A,'Scoring_Config'!$D:$D,"Yes")="Yes",_xlfn.XLOOKUP("DstZone_IsAny",'Scoring_Config'!$A:$A,'Scoring_Config'!$C:$C,10),0),"False,0")</f>
        <v>0</v>
      </c>
      <c r="AG45" cm="1">
        <f t="array" ref="AG4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5" cm="1">
        <f t="array" ref="AH45">IF(FALSE,"True," &amp; IF(_xlfn.XLOOKUP("App_Any_OR_RangeGt1000",'Scoring_Config'!$A:$A,'Scoring_Config'!$D:$D,"Yes")="Yes",_xlfn.XLOOKUP("App_Any_OR_RangeGt1000",'Scoring_Config'!$A:$A,'Scoring_Config'!$C:$C,10),0),"False,0")</f>
        <v>0</v>
      </c>
      <c r="AI45" cm="1">
        <f t="array" ref="AI45">IF(FALSE,"True," &amp; IF(_xlfn.XLOOKUP("Service_Insecure_Match",'Scoring_Config'!$A:$A,'Scoring_Config'!$D:$D,"Yes")="Yes",_xlfn.XLOOKUP("Service_Insecure_Match",'Scoring_Config'!$A:$A,'Scoring_Config'!$C:$C,5),0),"False,0")</f>
        <v>0</v>
      </c>
      <c r="AJ45" cm="1">
        <f t="array" ref="AJ45">IF(FALSE,"True," &amp; IF(_xlfn.XLOOKUP("Risky_Inbound",'Scoring_Config'!$A:$A,'Scoring_Config'!$D:$D,"Yes")="Yes",_xlfn.XLOOKUP("Risky_Inbound",'Scoring_Config'!$A:$A,'Scoring_Config'!$C:$C,50),0),"False,0")</f>
        <v>0</v>
      </c>
      <c r="AK45" cm="1">
        <f t="array" ref="AK45">IF(FALSE,"True," &amp; IF(_xlfn.XLOOKUP("Risky_Outbound",'Scoring_Config'!$A:$A,'Scoring_Config'!$D:$D,"Yes")="Yes",_xlfn.XLOOKUP("Risky_Outbound",'Scoring_Config'!$A:$A,'Scoring_Config'!$C:$C,25),0),"False,0")</f>
        <v>0</v>
      </c>
      <c r="AL45" t="s">
        <v>6700</v>
      </c>
      <c r="AM45" cm="1">
        <f t="array" ref="AM4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5" t="s">
        <v>6697</v>
      </c>
      <c r="AO45" t="s">
        <v>6697</v>
      </c>
      <c r="AP45" t="s">
        <v>6697</v>
      </c>
      <c r="AQ45" cm="1">
        <f t="array" ref="AQ45">IF(FALSE,"True," &amp; IF(_xlfn.XLOOKUP("Service_IsAny",'Scoring_Config'!$A:$A,'Scoring_Config'!$D:$D,"Yes")="Yes",_xlfn.XLOOKUP("Service_IsAny",'Scoring_Config'!$A:$A,'Scoring_Config'!$C:$C,0),0),"False,0")</f>
        <v>0</v>
      </c>
      <c r="AR45">
        <v>0</v>
      </c>
      <c r="AS45" cm="1">
        <f t="array" ref="AS45">IF(FALSE,"True," &amp; IF(_xlfn.XLOOKUP("Service_RangeGt1000",'Scoring_Config'!$A:$A,'Scoring_Config'!$D:$D,"Yes")="Yes",_xlfn.XLOOKUP("Service_RangeGt1000",'Scoring_Config'!$A:$A,'Scoring_Config'!$C:$C,0),0),"False,0")</f>
        <v>0</v>
      </c>
      <c r="AT45" cm="1">
        <f t="array" ref="AT45">IF(FALSE,"True," &amp; IF(_xlfn.XLOOKUP("App_IsAny",'Scoring_Config'!$A:$A,'Scoring_Config'!$D:$D,"Yes")="Yes",_xlfn.XLOOKUP("App_IsAny",'Scoring_Config'!$A:$A,'Scoring_Config'!$C:$C,0),0),"False,0")</f>
        <v>0</v>
      </c>
      <c r="AU45">
        <v>2</v>
      </c>
      <c r="AV45" cm="1">
        <f t="array" ref="AV45">IF(FALSE,"True," &amp; IF(_xlfn.XLOOKUP("App_RangeGt1000",'Scoring_Config'!$A:$A,'Scoring_Config'!$D:$D,"Yes")="Yes",_xlfn.XLOOKUP("App_RangeGt1000",'Scoring_Config'!$A:$A,'Scoring_Config'!$C:$C,0),0),"False,0")</f>
        <v>0</v>
      </c>
      <c r="AW45" cm="1">
        <f t="array" ref="AW45">IF(FALSE,"True," &amp; IF(_xlfn.XLOOKUP("Action_IsDenyOrDrop",'Scoring_Config'!$A:$A,'Scoring_Config'!$D:$D,"Yes")="Yes",_xlfn.XLOOKUP("Action_IsDenyOrDrop",'Scoring_Config'!$A:$A,'Scoring_Config'!$C:$C,0),0),"False,0")</f>
        <v>0</v>
      </c>
      <c r="AX45" cm="1">
        <f t="array" ref="AX45">IF(LEFT(AW45,4)="True",0,(IF(LEFT(Y45,4)="True",IF(_xlfn.XLOOKUP("Src_IsAny",'Scoring_Config'!$A:$A,'Scoring_Config'!$D:$D,"Yes")="Yes",_xlfn.XLOOKUP("Src_IsAny",'Scoring_Config'!$A:$A,'Scoring_Config'!$C:$C,10),0),0)+IF(LEFT(Z45,4)="True",IF(_xlfn.XLOOKUP("Src_CIDR_Le_16",'Scoring_Config'!$A:$A,'Scoring_Config'!$D:$D,"Yes")="Yes",_xlfn.XLOOKUP("Src_CIDR_Le_16",'Scoring_Config'!$A:$A,'Scoring_Config'!$C:$C,10),0),0)+IF(LEFT(AA45,4)="True",IF(_xlfn.XLOOKUP("Src_CIDR_17_22",'Scoring_Config'!$A:$A,'Scoring_Config'!$D:$D,"Yes")="Yes",_xlfn.XLOOKUP("Src_CIDR_17_22",'Scoring_Config'!$A:$A,'Scoring_Config'!$C:$C,5),0),0)+IF(LEFT(AB45,4)="True",IF(_xlfn.XLOOKUP("Dst_IsAny",'Scoring_Config'!$A:$A,'Scoring_Config'!$D:$D,"Yes")="Yes",_xlfn.XLOOKUP("Dst_IsAny",'Scoring_Config'!$A:$A,'Scoring_Config'!$C:$C,10),0),0)+IF(LEFT(AC45,4)="True",IF(_xlfn.XLOOKUP("Dst_CIDR_Le_16",'Scoring_Config'!$A:$A,'Scoring_Config'!$D:$D,"Yes")="Yes",_xlfn.XLOOKUP("Dst_CIDR_Le_16",'Scoring_Config'!$A:$A,'Scoring_Config'!$C:$C,10),0),0)+IF(LEFT(AD45,4)="True",IF(_xlfn.XLOOKUP("Dst_CIDR_17_22",'Scoring_Config'!$A:$A,'Scoring_Config'!$D:$D,"Yes")="Yes",_xlfn.XLOOKUP("Dst_CIDR_17_22",'Scoring_Config'!$A:$A,'Scoring_Config'!$C:$C,5),0),0)+IF(LEFT(AE45,4)="True",IF(_xlfn.XLOOKUP("SrcZone_IsAny",'Scoring_Config'!$A:$A,'Scoring_Config'!$D:$D,"Yes")="Yes",_xlfn.XLOOKUP("SrcZone_IsAny",'Scoring_Config'!$A:$A,'Scoring_Config'!$C:$C,10),0),0)+IF(LEFT(AF45,4)="True",IF(_xlfn.XLOOKUP("DstZone_IsAny",'Scoring_Config'!$A:$A,'Scoring_Config'!$D:$D,"Yes")="Yes",_xlfn.XLOOKUP("DstZone_IsAny",'Scoring_Config'!$A:$A,'Scoring_Config'!$C:$C,10),0),0)+IF(LEFT(AG45,4)="True",IF(_xlfn.XLOOKUP("Service_Any_OR_RangeGt1000",'Scoring_Config'!$A:$A,'Scoring_Config'!$D:$D,"Yes")="Yes",_xlfn.XLOOKUP("Service_Any_OR_RangeGt1000",'Scoring_Config'!$A:$A,'Scoring_Config'!$C:$C,10),0),0)+IF(LEFT(AH45,4)="True",IF(_xlfn.XLOOKUP("App_Any_OR_RangeGt1000",'Scoring_Config'!$A:$A,'Scoring_Config'!$D:$D,"Yes")="Yes",_xlfn.XLOOKUP("App_Any_OR_RangeGt1000",'Scoring_Config'!$A:$A,'Scoring_Config'!$C:$C,10),0),0)+IF(LEFT(AI45,4)="True",IF(_xlfn.XLOOKUP("Service_Insecure_Match",'Scoring_Config'!$A:$A,'Scoring_Config'!$D:$D,"Yes")="Yes",_xlfn.XLOOKUP("Service_Insecure_Match",'Scoring_Config'!$A:$A,'Scoring_Config'!$C:$C,5),0),0)+IF(LEFT(AJ45,4)="True",IF(_xlfn.XLOOKUP("Risky_Inbound",'Scoring_Config'!$A:$A,'Scoring_Config'!$D:$D,"Yes")="Yes",_xlfn.XLOOKUP("Risky_Inbound",'Scoring_Config'!$A:$A,'Scoring_Config'!$C:$C,50),0),0)+IF(LEFT(AK45,4)="True",IF(_xlfn.XLOOKUP("Risky_Outbound",'Scoring_Config'!$A:$A,'Scoring_Config'!$D:$D,"Yes")="Yes",_xlfn.XLOOKUP("Risky_Outbound",'Scoring_Config'!$A:$A,'Scoring_Config'!$C:$C,25),0),0)+IF(LEFT(AZ45,4)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45,FIND(",",AL45)+1,100)),0)+IF(LEFT(AM45,4)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45,FIND(",",AN45)+1,100)),0)+IF(_xlfn.XLOOKUP("Profile_Scoring",'Scoring_Config'!$A:$A,'Scoring_Config'!$D:$D,"Yes")="Yes",VALUE(MID(AO45,FIND(",",AO45)+1,100)),0)+IF(_xlfn.XLOOKUP("Options_Scoring",'Scoring_Config'!$A:$A,'Scoring_Config'!$D:$D,"Yes")="Yes",VALUE(MID(AP45,FIND(",",AP45)+1,100)),0)))</f>
        <v>0</v>
      </c>
      <c r="AZ45" cm="1">
        <f t="array" ref="AZ45">IF(FALSE,"True," &amp; IF(_xlfn.XLOOKUP("Migrate_Insecure",'Scoring_Config'!$A:$A,'Scoring_Config'!$D:$D,"Yes")="Yes",_xlfn.XLOOKUP("Migrate_Insecure",'Scoring_Config'!$A:$A,'Scoring_Config'!$C:$C,10),0),"False,0")</f>
        <v>0</v>
      </c>
    </row>
    <row r="46" spans="1:52">
      <c r="A46" t="s">
        <v>1979</v>
      </c>
      <c r="B46" t="s">
        <v>2024</v>
      </c>
      <c r="C46" t="s">
        <v>3542</v>
      </c>
      <c r="D46" t="s">
        <v>3544</v>
      </c>
      <c r="E46" t="s">
        <v>3562</v>
      </c>
      <c r="F46" t="s">
        <v>3574</v>
      </c>
      <c r="G46" t="s">
        <v>110</v>
      </c>
      <c r="H46" t="s">
        <v>193</v>
      </c>
      <c r="I46" t="s">
        <v>4088</v>
      </c>
      <c r="J46" t="s">
        <v>841</v>
      </c>
      <c r="K46" t="s">
        <v>1681</v>
      </c>
      <c r="L46" t="s">
        <v>1335</v>
      </c>
      <c r="M46" t="s">
        <v>1973</v>
      </c>
      <c r="N46" t="s">
        <v>4315</v>
      </c>
      <c r="O46" t="s">
        <v>4319</v>
      </c>
      <c r="P46" t="s">
        <v>4323</v>
      </c>
      <c r="Q46" t="s">
        <v>4358</v>
      </c>
      <c r="R46" t="s">
        <v>5439</v>
      </c>
      <c r="S46" t="s">
        <v>4324</v>
      </c>
      <c r="T46" t="s">
        <v>5564</v>
      </c>
      <c r="U46" t="s">
        <v>5720</v>
      </c>
      <c r="Y46" cm="1">
        <f t="array" ref="Y46">IF(FALSE,"True," &amp; IF(_xlfn.XLOOKUP("Src_IsAny",'Scoring_Config'!$A:$A,'Scoring_Config'!$D:$D,"Yes")="Yes",_xlfn.XLOOKUP("Src_IsAny",'Scoring_Config'!$A:$A,'Scoring_Config'!$C:$C,10),0),"False,0")</f>
        <v>0</v>
      </c>
      <c r="Z46" cm="1">
        <f t="array" ref="Z46">IF(FALSE,"True," &amp; IF(_xlfn.XLOOKUP("Src_CIDR_Le_16",'Scoring_Config'!$A:$A,'Scoring_Config'!$D:$D,"Yes")="Yes",_xlfn.XLOOKUP("Src_CIDR_Le_16",'Scoring_Config'!$A:$A,'Scoring_Config'!$C:$C,10),0),"False,0")</f>
        <v>0</v>
      </c>
      <c r="AA46" cm="1">
        <f t="array" ref="AA46">IF(FALSE,"True," &amp; IF(_xlfn.XLOOKUP("Src_CIDR_17_22",'Scoring_Config'!$A:$A,'Scoring_Config'!$D:$D,"Yes")="Yes",_xlfn.XLOOKUP("Src_CIDR_17_22",'Scoring_Config'!$A:$A,'Scoring_Config'!$C:$C,5),0),"False,0")</f>
        <v>0</v>
      </c>
      <c r="AB46" cm="1">
        <f t="array" ref="AB46">IF(FALSE,"True," &amp; IF(_xlfn.XLOOKUP("Dst_IsAny",'Scoring_Config'!$A:$A,'Scoring_Config'!$D:$D,"Yes")="Yes",_xlfn.XLOOKUP("Dst_IsAny",'Scoring_Config'!$A:$A,'Scoring_Config'!$C:$C,10),0),"False,0")</f>
        <v>0</v>
      </c>
      <c r="AC46" cm="1">
        <f t="array" ref="AC46">IF(FALSE,"True," &amp; IF(_xlfn.XLOOKUP("Dst_CIDR_Le_16",'Scoring_Config'!$A:$A,'Scoring_Config'!$D:$D,"Yes")="Yes",_xlfn.XLOOKUP("Dst_CIDR_Le_16",'Scoring_Config'!$A:$A,'Scoring_Config'!$C:$C,10),0),"False,0")</f>
        <v>0</v>
      </c>
      <c r="AD46" cm="1">
        <f t="array" ref="AD46">IF(FALSE,"True," &amp; IF(_xlfn.XLOOKUP("Dst_CIDR_17_22",'Scoring_Config'!$A:$A,'Scoring_Config'!$D:$D,"Yes")="Yes",_xlfn.XLOOKUP("Dst_CIDR_17_22",'Scoring_Config'!$A:$A,'Scoring_Config'!$C:$C,5),0),"False,0")</f>
        <v>0</v>
      </c>
      <c r="AE46" cm="1">
        <f t="array" ref="AE46">IF(FALSE,"True," &amp; IF(_xlfn.XLOOKUP("SrcZone_IsAny",'Scoring_Config'!$A:$A,'Scoring_Config'!$D:$D,"Yes")="Yes",_xlfn.XLOOKUP("SrcZone_IsAny",'Scoring_Config'!$A:$A,'Scoring_Config'!$C:$C,10),0),"False,0")</f>
        <v>0</v>
      </c>
      <c r="AF46" cm="1">
        <f t="array" ref="AF46">IF(FALSE,"True," &amp; IF(_xlfn.XLOOKUP("DstZone_IsAny",'Scoring_Config'!$A:$A,'Scoring_Config'!$D:$D,"Yes")="Yes",_xlfn.XLOOKUP("DstZone_IsAny",'Scoring_Config'!$A:$A,'Scoring_Config'!$C:$C,10),0),"False,0")</f>
        <v>0</v>
      </c>
      <c r="AG46" cm="1">
        <f t="array" ref="AG4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6" cm="1">
        <f t="array" ref="AH46">IF(FALSE,"True," &amp; IF(_xlfn.XLOOKUP("App_Any_OR_RangeGt1000",'Scoring_Config'!$A:$A,'Scoring_Config'!$D:$D,"Yes")="Yes",_xlfn.XLOOKUP("App_Any_OR_RangeGt1000",'Scoring_Config'!$A:$A,'Scoring_Config'!$C:$C,10),0),"False,0")</f>
        <v>0</v>
      </c>
      <c r="AI46" cm="1">
        <f t="array" ref="AI46">IF(FALSE,"True," &amp; IF(_xlfn.XLOOKUP("Service_Insecure_Match",'Scoring_Config'!$A:$A,'Scoring_Config'!$D:$D,"Yes")="Yes",_xlfn.XLOOKUP("Service_Insecure_Match",'Scoring_Config'!$A:$A,'Scoring_Config'!$C:$C,5),0),"False,0")</f>
        <v>0</v>
      </c>
      <c r="AJ46" cm="1">
        <f t="array" ref="AJ46">IF(FALSE,"True," &amp; IF(_xlfn.XLOOKUP("Risky_Inbound",'Scoring_Config'!$A:$A,'Scoring_Config'!$D:$D,"Yes")="Yes",_xlfn.XLOOKUP("Risky_Inbound",'Scoring_Config'!$A:$A,'Scoring_Config'!$C:$C,50),0),"False,0")</f>
        <v>0</v>
      </c>
      <c r="AK46" cm="1">
        <f t="array" ref="AK46">IF(FALSE,"True," &amp; IF(_xlfn.XLOOKUP("Risky_Outbound",'Scoring_Config'!$A:$A,'Scoring_Config'!$D:$D,"Yes")="Yes",_xlfn.XLOOKUP("Risky_Outbound",'Scoring_Config'!$A:$A,'Scoring_Config'!$C:$C,25),0),"False,0")</f>
        <v>0</v>
      </c>
      <c r="AL46" t="s">
        <v>6699</v>
      </c>
      <c r="AM46" cm="1">
        <f t="array" ref="AM4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6" t="s">
        <v>6697</v>
      </c>
      <c r="AO46" t="s">
        <v>6697</v>
      </c>
      <c r="AP46" t="s">
        <v>6697</v>
      </c>
      <c r="AQ46" cm="1">
        <f t="array" ref="AQ46">IF(FALSE,"True," &amp; IF(_xlfn.XLOOKUP("Service_IsAny",'Scoring_Config'!$A:$A,'Scoring_Config'!$D:$D,"Yes")="Yes",_xlfn.XLOOKUP("Service_IsAny",'Scoring_Config'!$A:$A,'Scoring_Config'!$C:$C,0),0),"False,0")</f>
        <v>0</v>
      </c>
      <c r="AR46">
        <v>0</v>
      </c>
      <c r="AS46" cm="1">
        <f t="array" ref="AS46">IF(FALSE,"True," &amp; IF(_xlfn.XLOOKUP("Service_RangeGt1000",'Scoring_Config'!$A:$A,'Scoring_Config'!$D:$D,"Yes")="Yes",_xlfn.XLOOKUP("Service_RangeGt1000",'Scoring_Config'!$A:$A,'Scoring_Config'!$C:$C,0),0),"False,0")</f>
        <v>0</v>
      </c>
      <c r="AT46" cm="1">
        <f t="array" ref="AT46">IF(FALSE,"True," &amp; IF(_xlfn.XLOOKUP("App_IsAny",'Scoring_Config'!$A:$A,'Scoring_Config'!$D:$D,"Yes")="Yes",_xlfn.XLOOKUP("App_IsAny",'Scoring_Config'!$A:$A,'Scoring_Config'!$C:$C,0),0),"False,0")</f>
        <v>0</v>
      </c>
      <c r="AU46">
        <v>0</v>
      </c>
      <c r="AV46" cm="1">
        <f t="array" ref="AV46">IF(FALSE,"True," &amp; IF(_xlfn.XLOOKUP("App_RangeGt1000",'Scoring_Config'!$A:$A,'Scoring_Config'!$D:$D,"Yes")="Yes",_xlfn.XLOOKUP("App_RangeGt1000",'Scoring_Config'!$A:$A,'Scoring_Config'!$C:$C,0),0),"False,0")</f>
        <v>0</v>
      </c>
      <c r="AW46" cm="1">
        <f t="array" ref="AW46">IF(FALSE,"True," &amp; IF(_xlfn.XLOOKUP("Action_IsDenyOrDrop",'Scoring_Config'!$A:$A,'Scoring_Config'!$D:$D,"Yes")="Yes",_xlfn.XLOOKUP("Action_IsDenyOrDrop",'Scoring_Config'!$A:$A,'Scoring_Config'!$C:$C,0),0),"False,0")</f>
        <v>0</v>
      </c>
      <c r="AX46" cm="1">
        <f t="array" ref="AX46">IF(LEFT(AW46,4)="True",0,(IF(LEFT(Y46,4)="True",IF(_xlfn.XLOOKUP("Src_IsAny",'Scoring_Config'!$A:$A,'Scoring_Config'!$D:$D,"Yes")="Yes",_xlfn.XLOOKUP("Src_IsAny",'Scoring_Config'!$A:$A,'Scoring_Config'!$C:$C,10),0),0)+IF(LEFT(Z46,4)="True",IF(_xlfn.XLOOKUP("Src_CIDR_Le_16",'Scoring_Config'!$A:$A,'Scoring_Config'!$D:$D,"Yes")="Yes",_xlfn.XLOOKUP("Src_CIDR_Le_16",'Scoring_Config'!$A:$A,'Scoring_Config'!$C:$C,10),0),0)+IF(LEFT(AA46,4)="True",IF(_xlfn.XLOOKUP("Src_CIDR_17_22",'Scoring_Config'!$A:$A,'Scoring_Config'!$D:$D,"Yes")="Yes",_xlfn.XLOOKUP("Src_CIDR_17_22",'Scoring_Config'!$A:$A,'Scoring_Config'!$C:$C,5),0),0)+IF(LEFT(AB46,4)="True",IF(_xlfn.XLOOKUP("Dst_IsAny",'Scoring_Config'!$A:$A,'Scoring_Config'!$D:$D,"Yes")="Yes",_xlfn.XLOOKUP("Dst_IsAny",'Scoring_Config'!$A:$A,'Scoring_Config'!$C:$C,10),0),0)+IF(LEFT(AC46,4)="True",IF(_xlfn.XLOOKUP("Dst_CIDR_Le_16",'Scoring_Config'!$A:$A,'Scoring_Config'!$D:$D,"Yes")="Yes",_xlfn.XLOOKUP("Dst_CIDR_Le_16",'Scoring_Config'!$A:$A,'Scoring_Config'!$C:$C,10),0),0)+IF(LEFT(AD46,4)="True",IF(_xlfn.XLOOKUP("Dst_CIDR_17_22",'Scoring_Config'!$A:$A,'Scoring_Config'!$D:$D,"Yes")="Yes",_xlfn.XLOOKUP("Dst_CIDR_17_22",'Scoring_Config'!$A:$A,'Scoring_Config'!$C:$C,5),0),0)+IF(LEFT(AE46,4)="True",IF(_xlfn.XLOOKUP("SrcZone_IsAny",'Scoring_Config'!$A:$A,'Scoring_Config'!$D:$D,"Yes")="Yes",_xlfn.XLOOKUP("SrcZone_IsAny",'Scoring_Config'!$A:$A,'Scoring_Config'!$C:$C,10),0),0)+IF(LEFT(AF46,4)="True",IF(_xlfn.XLOOKUP("DstZone_IsAny",'Scoring_Config'!$A:$A,'Scoring_Config'!$D:$D,"Yes")="Yes",_xlfn.XLOOKUP("DstZone_IsAny",'Scoring_Config'!$A:$A,'Scoring_Config'!$C:$C,10),0),0)+IF(LEFT(AG46,4)="True",IF(_xlfn.XLOOKUP("Service_Any_OR_RangeGt1000",'Scoring_Config'!$A:$A,'Scoring_Config'!$D:$D,"Yes")="Yes",_xlfn.XLOOKUP("Service_Any_OR_RangeGt1000",'Scoring_Config'!$A:$A,'Scoring_Config'!$C:$C,10),0),0)+IF(LEFT(AH46,4)="True",IF(_xlfn.XLOOKUP("App_Any_OR_RangeGt1000",'Scoring_Config'!$A:$A,'Scoring_Config'!$D:$D,"Yes")="Yes",_xlfn.XLOOKUP("App_Any_OR_RangeGt1000",'Scoring_Config'!$A:$A,'Scoring_Config'!$C:$C,10),0),0)+IF(LEFT(AI46,4)="True",IF(_xlfn.XLOOKUP("Service_Insecure_Match",'Scoring_Config'!$A:$A,'Scoring_Config'!$D:$D,"Yes")="Yes",_xlfn.XLOOKUP("Service_Insecure_Match",'Scoring_Config'!$A:$A,'Scoring_Config'!$C:$C,5),0),0)+IF(LEFT(AJ46,4)="True",IF(_xlfn.XLOOKUP("Risky_Inbound",'Scoring_Config'!$A:$A,'Scoring_Config'!$D:$D,"Yes")="Yes",_xlfn.XLOOKUP("Risky_Inbound",'Scoring_Config'!$A:$A,'Scoring_Config'!$C:$C,50),0),0)+IF(LEFT(AK46,4)="True",IF(_xlfn.XLOOKUP("Risky_Outbound",'Scoring_Config'!$A:$A,'Scoring_Config'!$D:$D,"Yes")="Yes",_xlfn.XLOOKUP("Risky_Outbound",'Scoring_Config'!$A:$A,'Scoring_Config'!$C:$C,25),0),0)+IF(LEFT(AZ46,4)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46,FIND(",",AL46)+1,100)),0)+IF(LEFT(AM46,4)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46,FIND(",",AN46)+1,100)),0)+IF(_xlfn.XLOOKUP("Profile_Scoring",'Scoring_Config'!$A:$A,'Scoring_Config'!$D:$D,"Yes")="Yes",VALUE(MID(AO46,FIND(",",AO46)+1,100)),0)+IF(_xlfn.XLOOKUP("Options_Scoring",'Scoring_Config'!$A:$A,'Scoring_Config'!$D:$D,"Yes")="Yes",VALUE(MID(AP46,FIND(",",AP46)+1,100)),0)))</f>
        <v>0</v>
      </c>
      <c r="AZ46" cm="1">
        <f t="array" ref="AZ46">IF(FALSE,"True," &amp; IF(_xlfn.XLOOKUP("Migrate_Insecure",'Scoring_Config'!$A:$A,'Scoring_Config'!$D:$D,"Yes")="Yes",_xlfn.XLOOKUP("Migrate_Insecure",'Scoring_Config'!$A:$A,'Scoring_Config'!$C:$C,10),0),"False,0")</f>
        <v>0</v>
      </c>
    </row>
    <row r="47" spans="1:52">
      <c r="A47" t="s">
        <v>1979</v>
      </c>
      <c r="B47" t="s">
        <v>2025</v>
      </c>
      <c r="C47" t="s">
        <v>3542</v>
      </c>
      <c r="D47" t="s">
        <v>3545</v>
      </c>
      <c r="E47" t="s">
        <v>3563</v>
      </c>
      <c r="F47" t="s">
        <v>3575</v>
      </c>
      <c r="G47" t="s">
        <v>111</v>
      </c>
      <c r="H47" t="s">
        <v>174</v>
      </c>
      <c r="I47" t="s">
        <v>3586</v>
      </c>
      <c r="J47" t="s">
        <v>130</v>
      </c>
      <c r="K47" t="s">
        <v>174</v>
      </c>
      <c r="L47" t="s">
        <v>1336</v>
      </c>
      <c r="M47" t="s">
        <v>1974</v>
      </c>
      <c r="N47" t="s">
        <v>4315</v>
      </c>
      <c r="O47" t="s">
        <v>4319</v>
      </c>
      <c r="P47" t="s">
        <v>4321</v>
      </c>
      <c r="Q47" t="s">
        <v>4359</v>
      </c>
      <c r="R47" t="s">
        <v>5442</v>
      </c>
      <c r="S47" t="s">
        <v>5480</v>
      </c>
      <c r="T47" t="s">
        <v>5585</v>
      </c>
      <c r="U47" t="s">
        <v>5980</v>
      </c>
      <c r="Y47" cm="1">
        <f t="array" ref="Y47">IF(FALSE,"True," &amp; IF(_xlfn.XLOOKUP("Src_IsAny",'Scoring_Config'!$A:$A,'Scoring_Config'!$D:$D,"Yes")="Yes",_xlfn.XLOOKUP("Src_IsAny",'Scoring_Config'!$A:$A,'Scoring_Config'!$C:$C,10),0),"False,0")</f>
        <v>0</v>
      </c>
      <c r="Z47" cm="1">
        <f t="array" ref="Z47">IF(FALSE,"True," &amp; IF(_xlfn.XLOOKUP("Src_CIDR_Le_16",'Scoring_Config'!$A:$A,'Scoring_Config'!$D:$D,"Yes")="Yes",_xlfn.XLOOKUP("Src_CIDR_Le_16",'Scoring_Config'!$A:$A,'Scoring_Config'!$C:$C,10),0),"False,0")</f>
        <v>0</v>
      </c>
      <c r="AA47" cm="1">
        <f t="array" ref="AA47">IF(FALSE,"True," &amp; IF(_xlfn.XLOOKUP("Src_CIDR_17_22",'Scoring_Config'!$A:$A,'Scoring_Config'!$D:$D,"Yes")="Yes",_xlfn.XLOOKUP("Src_CIDR_17_22",'Scoring_Config'!$A:$A,'Scoring_Config'!$C:$C,5),0),"False,0")</f>
        <v>0</v>
      </c>
      <c r="AB47" cm="1">
        <f t="array" ref="AB47">IF(FALSE,"True," &amp; IF(_xlfn.XLOOKUP("Dst_IsAny",'Scoring_Config'!$A:$A,'Scoring_Config'!$D:$D,"Yes")="Yes",_xlfn.XLOOKUP("Dst_IsAny",'Scoring_Config'!$A:$A,'Scoring_Config'!$C:$C,10),0),"False,0")</f>
        <v>0</v>
      </c>
      <c r="AC47" cm="1">
        <f t="array" ref="AC47">IF(FALSE,"True," &amp; IF(_xlfn.XLOOKUP("Dst_CIDR_Le_16",'Scoring_Config'!$A:$A,'Scoring_Config'!$D:$D,"Yes")="Yes",_xlfn.XLOOKUP("Dst_CIDR_Le_16",'Scoring_Config'!$A:$A,'Scoring_Config'!$C:$C,10),0),"False,0")</f>
        <v>0</v>
      </c>
      <c r="AD47" cm="1">
        <f t="array" ref="AD47">IF(FALSE,"True," &amp; IF(_xlfn.XLOOKUP("Dst_CIDR_17_22",'Scoring_Config'!$A:$A,'Scoring_Config'!$D:$D,"Yes")="Yes",_xlfn.XLOOKUP("Dst_CIDR_17_22",'Scoring_Config'!$A:$A,'Scoring_Config'!$C:$C,5),0),"False,0")</f>
        <v>0</v>
      </c>
      <c r="AE47" cm="1">
        <f t="array" ref="AE47">IF(FALSE,"True," &amp; IF(_xlfn.XLOOKUP("SrcZone_IsAny",'Scoring_Config'!$A:$A,'Scoring_Config'!$D:$D,"Yes")="Yes",_xlfn.XLOOKUP("SrcZone_IsAny",'Scoring_Config'!$A:$A,'Scoring_Config'!$C:$C,10),0),"False,0")</f>
        <v>0</v>
      </c>
      <c r="AF47" cm="1">
        <f t="array" ref="AF47">IF(FALSE,"True," &amp; IF(_xlfn.XLOOKUP("DstZone_IsAny",'Scoring_Config'!$A:$A,'Scoring_Config'!$D:$D,"Yes")="Yes",_xlfn.XLOOKUP("DstZone_IsAny",'Scoring_Config'!$A:$A,'Scoring_Config'!$C:$C,10),0),"False,0")</f>
        <v>0</v>
      </c>
      <c r="AG47" cm="1">
        <f t="array" ref="AG4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7" cm="1">
        <f t="array" ref="AH47">IF(TRUE,"True," &amp; IF(_xlfn.XLOOKUP("App_Any_OR_RangeGt1000",'Scoring_Config'!$A:$A,'Scoring_Config'!$D:$D,"Yes")="Yes",_xlfn.XLOOKUP("App_Any_OR_RangeGt1000",'Scoring_Config'!$A:$A,'Scoring_Config'!$C:$C,10),0),"False,0")</f>
        <v>0</v>
      </c>
      <c r="AI47" cm="1">
        <f t="array" ref="AI47">IF(FALSE,"True," &amp; IF(_xlfn.XLOOKUP("Service_Insecure_Match",'Scoring_Config'!$A:$A,'Scoring_Config'!$D:$D,"Yes")="Yes",_xlfn.XLOOKUP("Service_Insecure_Match",'Scoring_Config'!$A:$A,'Scoring_Config'!$C:$C,5),0),"False,0")</f>
        <v>0</v>
      </c>
      <c r="AJ47" cm="1">
        <f t="array" ref="AJ47">IF(FALSE,"True," &amp; IF(_xlfn.XLOOKUP("Risky_Inbound",'Scoring_Config'!$A:$A,'Scoring_Config'!$D:$D,"Yes")="Yes",_xlfn.XLOOKUP("Risky_Inbound",'Scoring_Config'!$A:$A,'Scoring_Config'!$C:$C,50),0),"False,0")</f>
        <v>0</v>
      </c>
      <c r="AK47" cm="1">
        <f t="array" ref="AK47">IF(FALSE,"True," &amp; IF(_xlfn.XLOOKUP("Risky_Outbound",'Scoring_Config'!$A:$A,'Scoring_Config'!$D:$D,"Yes")="Yes",_xlfn.XLOOKUP("Risky_Outbound",'Scoring_Config'!$A:$A,'Scoring_Config'!$C:$C,25),0),"False,0")</f>
        <v>0</v>
      </c>
      <c r="AL47" t="s">
        <v>6700</v>
      </c>
      <c r="AM47" cm="1">
        <f t="array" ref="AM4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7" t="s">
        <v>6697</v>
      </c>
      <c r="AO47" t="s">
        <v>6697</v>
      </c>
      <c r="AP47" t="s">
        <v>6697</v>
      </c>
      <c r="AQ47" cm="1">
        <f t="array" ref="AQ47">IF(FALSE,"True," &amp; IF(_xlfn.XLOOKUP("Service_IsAny",'Scoring_Config'!$A:$A,'Scoring_Config'!$D:$D,"Yes")="Yes",_xlfn.XLOOKUP("Service_IsAny",'Scoring_Config'!$A:$A,'Scoring_Config'!$C:$C,0),0),"False,0")</f>
        <v>0</v>
      </c>
      <c r="AR47">
        <v>3</v>
      </c>
      <c r="AS47" cm="1">
        <f t="array" ref="AS47">IF(FALSE,"True," &amp; IF(_xlfn.XLOOKUP("Service_RangeGt1000",'Scoring_Config'!$A:$A,'Scoring_Config'!$D:$D,"Yes")="Yes",_xlfn.XLOOKUP("Service_RangeGt1000",'Scoring_Config'!$A:$A,'Scoring_Config'!$C:$C,0),0),"False,0")</f>
        <v>0</v>
      </c>
      <c r="AT47" cm="1">
        <f t="array" ref="AT47">IF(TRUE,"True," &amp; IF(_xlfn.XLOOKUP("App_IsAny",'Scoring_Config'!$A:$A,'Scoring_Config'!$D:$D,"Yes")="Yes",_xlfn.XLOOKUP("App_IsAny",'Scoring_Config'!$A:$A,'Scoring_Config'!$C:$C,0),0),"False,0")</f>
        <v>0</v>
      </c>
      <c r="AU47">
        <v>65535</v>
      </c>
      <c r="AV47" cm="1">
        <f t="array" ref="AV47">IF(TRUE,"True," &amp; IF(_xlfn.XLOOKUP("App_RangeGt1000",'Scoring_Config'!$A:$A,'Scoring_Config'!$D:$D,"Yes")="Yes",_xlfn.XLOOKUP("App_RangeGt1000",'Scoring_Config'!$A:$A,'Scoring_Config'!$C:$C,0),0),"False,0")</f>
        <v>0</v>
      </c>
      <c r="AW47" cm="1">
        <f t="array" ref="AW47">IF(FALSE,"True," &amp; IF(_xlfn.XLOOKUP("Action_IsDenyOrDrop",'Scoring_Config'!$A:$A,'Scoring_Config'!$D:$D,"Yes")="Yes",_xlfn.XLOOKUP("Action_IsDenyOrDrop",'Scoring_Config'!$A:$A,'Scoring_Config'!$C:$C,0),0),"False,0")</f>
        <v>0</v>
      </c>
      <c r="AX47" cm="1">
        <f t="array" ref="AX47">IF(LEFT(AW47,4)="True",0,(IF(LEFT(Y47,4)="True",IF(_xlfn.XLOOKUP("Src_IsAny",'Scoring_Config'!$A:$A,'Scoring_Config'!$D:$D,"Yes")="Yes",_xlfn.XLOOKUP("Src_IsAny",'Scoring_Config'!$A:$A,'Scoring_Config'!$C:$C,10),0),0)+IF(LEFT(Z47,4)="True",IF(_xlfn.XLOOKUP("Src_CIDR_Le_16",'Scoring_Config'!$A:$A,'Scoring_Config'!$D:$D,"Yes")="Yes",_xlfn.XLOOKUP("Src_CIDR_Le_16",'Scoring_Config'!$A:$A,'Scoring_Config'!$C:$C,10),0),0)+IF(LEFT(AA47,4)="True",IF(_xlfn.XLOOKUP("Src_CIDR_17_22",'Scoring_Config'!$A:$A,'Scoring_Config'!$D:$D,"Yes")="Yes",_xlfn.XLOOKUP("Src_CIDR_17_22",'Scoring_Config'!$A:$A,'Scoring_Config'!$C:$C,5),0),0)+IF(LEFT(AB47,4)="True",IF(_xlfn.XLOOKUP("Dst_IsAny",'Scoring_Config'!$A:$A,'Scoring_Config'!$D:$D,"Yes")="Yes",_xlfn.XLOOKUP("Dst_IsAny",'Scoring_Config'!$A:$A,'Scoring_Config'!$C:$C,10),0),0)+IF(LEFT(AC47,4)="True",IF(_xlfn.XLOOKUP("Dst_CIDR_Le_16",'Scoring_Config'!$A:$A,'Scoring_Config'!$D:$D,"Yes")="Yes",_xlfn.XLOOKUP("Dst_CIDR_Le_16",'Scoring_Config'!$A:$A,'Scoring_Config'!$C:$C,10),0),0)+IF(LEFT(AD47,4)="True",IF(_xlfn.XLOOKUP("Dst_CIDR_17_22",'Scoring_Config'!$A:$A,'Scoring_Config'!$D:$D,"Yes")="Yes",_xlfn.XLOOKUP("Dst_CIDR_17_22",'Scoring_Config'!$A:$A,'Scoring_Config'!$C:$C,5),0),0)+IF(LEFT(AE47,4)="True",IF(_xlfn.XLOOKUP("SrcZone_IsAny",'Scoring_Config'!$A:$A,'Scoring_Config'!$D:$D,"Yes")="Yes",_xlfn.XLOOKUP("SrcZone_IsAny",'Scoring_Config'!$A:$A,'Scoring_Config'!$C:$C,10),0),0)+IF(LEFT(AF47,4)="True",IF(_xlfn.XLOOKUP("DstZone_IsAny",'Scoring_Config'!$A:$A,'Scoring_Config'!$D:$D,"Yes")="Yes",_xlfn.XLOOKUP("DstZone_IsAny",'Scoring_Config'!$A:$A,'Scoring_Config'!$C:$C,10),0),0)+IF(LEFT(AG47,4)="True",IF(_xlfn.XLOOKUP("Service_Any_OR_RangeGt1000",'Scoring_Config'!$A:$A,'Scoring_Config'!$D:$D,"Yes")="Yes",_xlfn.XLOOKUP("Service_Any_OR_RangeGt1000",'Scoring_Config'!$A:$A,'Scoring_Config'!$C:$C,10),0),0)+IF(LEFT(AH47,4)="True",IF(_xlfn.XLOOKUP("App_Any_OR_RangeGt1000",'Scoring_Config'!$A:$A,'Scoring_Config'!$D:$D,"Yes")="Yes",_xlfn.XLOOKUP("App_Any_OR_RangeGt1000",'Scoring_Config'!$A:$A,'Scoring_Config'!$C:$C,10),0),0)+IF(LEFT(AI47,4)="True",IF(_xlfn.XLOOKUP("Service_Insecure_Match",'Scoring_Config'!$A:$A,'Scoring_Config'!$D:$D,"Yes")="Yes",_xlfn.XLOOKUP("Service_Insecure_Match",'Scoring_Config'!$A:$A,'Scoring_Config'!$C:$C,5),0),0)+IF(LEFT(AJ47,4)="True",IF(_xlfn.XLOOKUP("Risky_Inbound",'Scoring_Config'!$A:$A,'Scoring_Config'!$D:$D,"Yes")="Yes",_xlfn.XLOOKUP("Risky_Inbound",'Scoring_Config'!$A:$A,'Scoring_Config'!$C:$C,50),0),0)+IF(LEFT(AK47,4)="True",IF(_xlfn.XLOOKUP("Risky_Outbound",'Scoring_Config'!$A:$A,'Scoring_Config'!$D:$D,"Yes")="Yes",_xlfn.XLOOKUP("Risky_Outbound",'Scoring_Config'!$A:$A,'Scoring_Config'!$C:$C,25),0),0)+IF(LEFT(AZ47,4)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47,FIND(",",AL47)+1,100)),0)+IF(LEFT(AM47,4)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47,FIND(",",AN47)+1,100)),0)+IF(_xlfn.XLOOKUP("Profile_Scoring",'Scoring_Config'!$A:$A,'Scoring_Config'!$D:$D,"Yes")="Yes",VALUE(MID(AO47,FIND(",",AO47)+1,100)),0)+IF(_xlfn.XLOOKUP("Options_Scoring",'Scoring_Config'!$A:$A,'Scoring_Config'!$D:$D,"Yes")="Yes",VALUE(MID(AP47,FIND(",",AP47)+1,100)),0)))</f>
        <v>0</v>
      </c>
      <c r="AZ47" cm="1">
        <f t="array" ref="AZ47">IF(FALSE,"True," &amp; IF(_xlfn.XLOOKUP("Migrate_Insecure",'Scoring_Config'!$A:$A,'Scoring_Config'!$D:$D,"Yes")="Yes",_xlfn.XLOOKUP("Migrate_Insecure",'Scoring_Config'!$A:$A,'Scoring_Config'!$C:$C,10),0),"False,0")</f>
        <v>0</v>
      </c>
    </row>
    <row r="48" spans="1:52">
      <c r="A48" t="s">
        <v>1979</v>
      </c>
      <c r="B48" t="s">
        <v>2026</v>
      </c>
      <c r="C48" t="s">
        <v>3542</v>
      </c>
      <c r="D48" t="s">
        <v>3545</v>
      </c>
      <c r="E48" t="s">
        <v>3563</v>
      </c>
      <c r="F48" t="s">
        <v>3577</v>
      </c>
      <c r="G48" t="s">
        <v>112</v>
      </c>
      <c r="H48" t="s">
        <v>174</v>
      </c>
      <c r="I48" t="s">
        <v>3575</v>
      </c>
      <c r="J48" t="s">
        <v>842</v>
      </c>
      <c r="K48" t="s">
        <v>1682</v>
      </c>
      <c r="L48" t="s">
        <v>1327</v>
      </c>
      <c r="M48" t="s">
        <v>1974</v>
      </c>
      <c r="N48" t="s">
        <v>4315</v>
      </c>
      <c r="O48" t="s">
        <v>4319</v>
      </c>
      <c r="P48" t="s">
        <v>4322</v>
      </c>
      <c r="Q48" t="s">
        <v>4360</v>
      </c>
      <c r="R48" t="s">
        <v>5440</v>
      </c>
      <c r="S48" t="s">
        <v>5440</v>
      </c>
      <c r="T48" t="s">
        <v>5569</v>
      </c>
      <c r="U48" t="s">
        <v>5955</v>
      </c>
      <c r="Y48" cm="1">
        <f t="array" ref="Y48">IF(FALSE,"True," &amp; IF(_xlfn.XLOOKUP("Src_IsAny",'Scoring_Config'!$A:$A,'Scoring_Config'!$D:$D,"Yes")="Yes",_xlfn.XLOOKUP("Src_IsAny",'Scoring_Config'!$A:$A,'Scoring_Config'!$C:$C,10),0),"False,0")</f>
        <v>0</v>
      </c>
      <c r="Z48" cm="1">
        <f t="array" ref="Z48">IF(FALSE,"True," &amp; IF(_xlfn.XLOOKUP("Src_CIDR_Le_16",'Scoring_Config'!$A:$A,'Scoring_Config'!$D:$D,"Yes")="Yes",_xlfn.XLOOKUP("Src_CIDR_Le_16",'Scoring_Config'!$A:$A,'Scoring_Config'!$C:$C,10),0),"False,0")</f>
        <v>0</v>
      </c>
      <c r="AA48" cm="1">
        <f t="array" ref="AA48">IF(FALSE,"True," &amp; IF(_xlfn.XLOOKUP("Src_CIDR_17_22",'Scoring_Config'!$A:$A,'Scoring_Config'!$D:$D,"Yes")="Yes",_xlfn.XLOOKUP("Src_CIDR_17_22",'Scoring_Config'!$A:$A,'Scoring_Config'!$C:$C,5),0),"False,0")</f>
        <v>0</v>
      </c>
      <c r="AB48" cm="1">
        <f t="array" ref="AB48">IF(FALSE,"True," &amp; IF(_xlfn.XLOOKUP("Dst_IsAny",'Scoring_Config'!$A:$A,'Scoring_Config'!$D:$D,"Yes")="Yes",_xlfn.XLOOKUP("Dst_IsAny",'Scoring_Config'!$A:$A,'Scoring_Config'!$C:$C,10),0),"False,0")</f>
        <v>0</v>
      </c>
      <c r="AC48" cm="1">
        <f t="array" ref="AC48">IF(FALSE,"True," &amp; IF(_xlfn.XLOOKUP("Dst_CIDR_Le_16",'Scoring_Config'!$A:$A,'Scoring_Config'!$D:$D,"Yes")="Yes",_xlfn.XLOOKUP("Dst_CIDR_Le_16",'Scoring_Config'!$A:$A,'Scoring_Config'!$C:$C,10),0),"False,0")</f>
        <v>0</v>
      </c>
      <c r="AD48" cm="1">
        <f t="array" ref="AD48">IF(FALSE,"True," &amp; IF(_xlfn.XLOOKUP("Dst_CIDR_17_22",'Scoring_Config'!$A:$A,'Scoring_Config'!$D:$D,"Yes")="Yes",_xlfn.XLOOKUP("Dst_CIDR_17_22",'Scoring_Config'!$A:$A,'Scoring_Config'!$C:$C,5),0),"False,0")</f>
        <v>0</v>
      </c>
      <c r="AE48" cm="1">
        <f t="array" ref="AE48">IF(FALSE,"True," &amp; IF(_xlfn.XLOOKUP("SrcZone_IsAny",'Scoring_Config'!$A:$A,'Scoring_Config'!$D:$D,"Yes")="Yes",_xlfn.XLOOKUP("SrcZone_IsAny",'Scoring_Config'!$A:$A,'Scoring_Config'!$C:$C,10),0),"False,0")</f>
        <v>0</v>
      </c>
      <c r="AF48" cm="1">
        <f t="array" ref="AF48">IF(FALSE,"True," &amp; IF(_xlfn.XLOOKUP("DstZone_IsAny",'Scoring_Config'!$A:$A,'Scoring_Config'!$D:$D,"Yes")="Yes",_xlfn.XLOOKUP("DstZone_IsAny",'Scoring_Config'!$A:$A,'Scoring_Config'!$C:$C,10),0),"False,0")</f>
        <v>0</v>
      </c>
      <c r="AG48" cm="1">
        <f t="array" ref="AG4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8" cm="1">
        <f t="array" ref="AH48">IF(FALSE,"True," &amp; IF(_xlfn.XLOOKUP("App_Any_OR_RangeGt1000",'Scoring_Config'!$A:$A,'Scoring_Config'!$D:$D,"Yes")="Yes",_xlfn.XLOOKUP("App_Any_OR_RangeGt1000",'Scoring_Config'!$A:$A,'Scoring_Config'!$C:$C,10),0),"False,0")</f>
        <v>0</v>
      </c>
      <c r="AI48" cm="1">
        <f t="array" ref="AI48">IF(FALSE,"True," &amp; IF(_xlfn.XLOOKUP("Service_Insecure_Match",'Scoring_Config'!$A:$A,'Scoring_Config'!$D:$D,"Yes")="Yes",_xlfn.XLOOKUP("Service_Insecure_Match",'Scoring_Config'!$A:$A,'Scoring_Config'!$C:$C,5),0),"False,0")</f>
        <v>0</v>
      </c>
      <c r="AJ48" cm="1">
        <f t="array" ref="AJ48">IF(FALSE,"True," &amp; IF(_xlfn.XLOOKUP("Risky_Inbound",'Scoring_Config'!$A:$A,'Scoring_Config'!$D:$D,"Yes")="Yes",_xlfn.XLOOKUP("Risky_Inbound",'Scoring_Config'!$A:$A,'Scoring_Config'!$C:$C,50),0),"False,0")</f>
        <v>0</v>
      </c>
      <c r="AK48" cm="1">
        <f t="array" ref="AK48">IF(FALSE,"True," &amp; IF(_xlfn.XLOOKUP("Risky_Outbound",'Scoring_Config'!$A:$A,'Scoring_Config'!$D:$D,"Yes")="Yes",_xlfn.XLOOKUP("Risky_Outbound",'Scoring_Config'!$A:$A,'Scoring_Config'!$C:$C,25),0),"False,0")</f>
        <v>0</v>
      </c>
      <c r="AL48" t="s">
        <v>6697</v>
      </c>
      <c r="AM48" cm="1">
        <f t="array" ref="AM4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8" t="s">
        <v>6697</v>
      </c>
      <c r="AO48" t="s">
        <v>6697</v>
      </c>
      <c r="AP48" t="s">
        <v>6697</v>
      </c>
      <c r="AQ48" cm="1">
        <f t="array" ref="AQ48">IF(FALSE,"True," &amp; IF(_xlfn.XLOOKUP("Service_IsAny",'Scoring_Config'!$A:$A,'Scoring_Config'!$D:$D,"Yes")="Yes",_xlfn.XLOOKUP("Service_IsAny",'Scoring_Config'!$A:$A,'Scoring_Config'!$C:$C,0),0),"False,0")</f>
        <v>0</v>
      </c>
      <c r="AR48">
        <v>0</v>
      </c>
      <c r="AS48" cm="1">
        <f t="array" ref="AS48">IF(FALSE,"True," &amp; IF(_xlfn.XLOOKUP("Service_RangeGt1000",'Scoring_Config'!$A:$A,'Scoring_Config'!$D:$D,"Yes")="Yes",_xlfn.XLOOKUP("Service_RangeGt1000",'Scoring_Config'!$A:$A,'Scoring_Config'!$C:$C,0),0),"False,0")</f>
        <v>0</v>
      </c>
      <c r="AT48" cm="1">
        <f t="array" ref="AT48">IF(FALSE,"True," &amp; IF(_xlfn.XLOOKUP("App_IsAny",'Scoring_Config'!$A:$A,'Scoring_Config'!$D:$D,"Yes")="Yes",_xlfn.XLOOKUP("App_IsAny",'Scoring_Config'!$A:$A,'Scoring_Config'!$C:$C,0),0),"False,0")</f>
        <v>0</v>
      </c>
      <c r="AU48">
        <v>1</v>
      </c>
      <c r="AV48" cm="1">
        <f t="array" ref="AV48">IF(FALSE,"True," &amp; IF(_xlfn.XLOOKUP("App_RangeGt1000",'Scoring_Config'!$A:$A,'Scoring_Config'!$D:$D,"Yes")="Yes",_xlfn.XLOOKUP("App_RangeGt1000",'Scoring_Config'!$A:$A,'Scoring_Config'!$C:$C,0),0),"False,0")</f>
        <v>0</v>
      </c>
      <c r="AW48" cm="1">
        <f t="array" ref="AW48">IF(FALSE,"True," &amp; IF(_xlfn.XLOOKUP("Action_IsDenyOrDrop",'Scoring_Config'!$A:$A,'Scoring_Config'!$D:$D,"Yes")="Yes",_xlfn.XLOOKUP("Action_IsDenyOrDrop",'Scoring_Config'!$A:$A,'Scoring_Config'!$C:$C,0),0),"False,0")</f>
        <v>0</v>
      </c>
      <c r="AX48" cm="1">
        <f t="array" ref="AX48">IF(LEFT(AW48,4)="True",0,(IF(LEFT(Y48,4)="True",IF(_xlfn.XLOOKUP("Src_IsAny",'Scoring_Config'!$A:$A,'Scoring_Config'!$D:$D,"Yes")="Yes",_xlfn.XLOOKUP("Src_IsAny",'Scoring_Config'!$A:$A,'Scoring_Config'!$C:$C,10),0),0)+IF(LEFT(Z48,4)="True",IF(_xlfn.XLOOKUP("Src_CIDR_Le_16",'Scoring_Config'!$A:$A,'Scoring_Config'!$D:$D,"Yes")="Yes",_xlfn.XLOOKUP("Src_CIDR_Le_16",'Scoring_Config'!$A:$A,'Scoring_Config'!$C:$C,10),0),0)+IF(LEFT(AA48,4)="True",IF(_xlfn.XLOOKUP("Src_CIDR_17_22",'Scoring_Config'!$A:$A,'Scoring_Config'!$D:$D,"Yes")="Yes",_xlfn.XLOOKUP("Src_CIDR_17_22",'Scoring_Config'!$A:$A,'Scoring_Config'!$C:$C,5),0),0)+IF(LEFT(AB48,4)="True",IF(_xlfn.XLOOKUP("Dst_IsAny",'Scoring_Config'!$A:$A,'Scoring_Config'!$D:$D,"Yes")="Yes",_xlfn.XLOOKUP("Dst_IsAny",'Scoring_Config'!$A:$A,'Scoring_Config'!$C:$C,10),0),0)+IF(LEFT(AC48,4)="True",IF(_xlfn.XLOOKUP("Dst_CIDR_Le_16",'Scoring_Config'!$A:$A,'Scoring_Config'!$D:$D,"Yes")="Yes",_xlfn.XLOOKUP("Dst_CIDR_Le_16",'Scoring_Config'!$A:$A,'Scoring_Config'!$C:$C,10),0),0)+IF(LEFT(AD48,4)="True",IF(_xlfn.XLOOKUP("Dst_CIDR_17_22",'Scoring_Config'!$A:$A,'Scoring_Config'!$D:$D,"Yes")="Yes",_xlfn.XLOOKUP("Dst_CIDR_17_22",'Scoring_Config'!$A:$A,'Scoring_Config'!$C:$C,5),0),0)+IF(LEFT(AE48,4)="True",IF(_xlfn.XLOOKUP("SrcZone_IsAny",'Scoring_Config'!$A:$A,'Scoring_Config'!$D:$D,"Yes")="Yes",_xlfn.XLOOKUP("SrcZone_IsAny",'Scoring_Config'!$A:$A,'Scoring_Config'!$C:$C,10),0),0)+IF(LEFT(AF48,4)="True",IF(_xlfn.XLOOKUP("DstZone_IsAny",'Scoring_Config'!$A:$A,'Scoring_Config'!$D:$D,"Yes")="Yes",_xlfn.XLOOKUP("DstZone_IsAny",'Scoring_Config'!$A:$A,'Scoring_Config'!$C:$C,10),0),0)+IF(LEFT(AG48,4)="True",IF(_xlfn.XLOOKUP("Service_Any_OR_RangeGt1000",'Scoring_Config'!$A:$A,'Scoring_Config'!$D:$D,"Yes")="Yes",_xlfn.XLOOKUP("Service_Any_OR_RangeGt1000",'Scoring_Config'!$A:$A,'Scoring_Config'!$C:$C,10),0),0)+IF(LEFT(AH48,4)="True",IF(_xlfn.XLOOKUP("App_Any_OR_RangeGt1000",'Scoring_Config'!$A:$A,'Scoring_Config'!$D:$D,"Yes")="Yes",_xlfn.XLOOKUP("App_Any_OR_RangeGt1000",'Scoring_Config'!$A:$A,'Scoring_Config'!$C:$C,10),0),0)+IF(LEFT(AI48,4)="True",IF(_xlfn.XLOOKUP("Service_Insecure_Match",'Scoring_Config'!$A:$A,'Scoring_Config'!$D:$D,"Yes")="Yes",_xlfn.XLOOKUP("Service_Insecure_Match",'Scoring_Config'!$A:$A,'Scoring_Config'!$C:$C,5),0),0)+IF(LEFT(AJ48,4)="True",IF(_xlfn.XLOOKUP("Risky_Inbound",'Scoring_Config'!$A:$A,'Scoring_Config'!$D:$D,"Yes")="Yes",_xlfn.XLOOKUP("Risky_Inbound",'Scoring_Config'!$A:$A,'Scoring_Config'!$C:$C,50),0),0)+IF(LEFT(AK48,4)="True",IF(_xlfn.XLOOKUP("Risky_Outbound",'Scoring_Config'!$A:$A,'Scoring_Config'!$D:$D,"Yes")="Yes",_xlfn.XLOOKUP("Risky_Outbound",'Scoring_Config'!$A:$A,'Scoring_Config'!$C:$C,25),0),0)+IF(LEFT(AZ48,4)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48,FIND(",",AL48)+1,100)),0)+IF(LEFT(AM48,4)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48,FIND(",",AN48)+1,100)),0)+IF(_xlfn.XLOOKUP("Profile_Scoring",'Scoring_Config'!$A:$A,'Scoring_Config'!$D:$D,"Yes")="Yes",VALUE(MID(AO48,FIND(",",AO48)+1,100)),0)+IF(_xlfn.XLOOKUP("Options_Scoring",'Scoring_Config'!$A:$A,'Scoring_Config'!$D:$D,"Yes")="Yes",VALUE(MID(AP48,FIND(",",AP48)+1,100)),0)))</f>
        <v>0</v>
      </c>
      <c r="AZ48" cm="1">
        <f t="array" ref="AZ48">IF(FALSE,"True," &amp; IF(_xlfn.XLOOKUP("Migrate_Insecure",'Scoring_Config'!$A:$A,'Scoring_Config'!$D:$D,"Yes")="Yes",_xlfn.XLOOKUP("Migrate_Insecure",'Scoring_Config'!$A:$A,'Scoring_Config'!$C:$C,10),0),"False,0")</f>
        <v>0</v>
      </c>
    </row>
    <row r="49" spans="1:52">
      <c r="A49" t="s">
        <v>1979</v>
      </c>
      <c r="B49" t="s">
        <v>2027</v>
      </c>
      <c r="C49" t="s">
        <v>3542</v>
      </c>
      <c r="D49" t="s">
        <v>3545</v>
      </c>
      <c r="E49" t="s">
        <v>3563</v>
      </c>
      <c r="F49" t="s">
        <v>3569</v>
      </c>
      <c r="G49" t="s">
        <v>113</v>
      </c>
      <c r="H49" t="s">
        <v>174</v>
      </c>
      <c r="I49" t="s">
        <v>3575</v>
      </c>
      <c r="J49" t="s">
        <v>824</v>
      </c>
      <c r="K49" t="s">
        <v>1683</v>
      </c>
      <c r="L49" t="s">
        <v>1327</v>
      </c>
      <c r="M49" t="s">
        <v>1974</v>
      </c>
      <c r="N49" t="s">
        <v>4315</v>
      </c>
      <c r="O49" t="s">
        <v>4319</v>
      </c>
      <c r="P49" t="s">
        <v>4321</v>
      </c>
      <c r="Q49" t="s">
        <v>4361</v>
      </c>
      <c r="R49" t="s">
        <v>5437</v>
      </c>
      <c r="S49" t="s">
        <v>5440</v>
      </c>
      <c r="T49" t="s">
        <v>5586</v>
      </c>
      <c r="U49" t="s">
        <v>5981</v>
      </c>
      <c r="Y49" cm="1">
        <f t="array" ref="Y49">IF(FALSE,"True," &amp; IF(_xlfn.XLOOKUP("Src_IsAny",'Scoring_Config'!$A:$A,'Scoring_Config'!$D:$D,"Yes")="Yes",_xlfn.XLOOKUP("Src_IsAny",'Scoring_Config'!$A:$A,'Scoring_Config'!$C:$C,10),0),"False,0")</f>
        <v>0</v>
      </c>
      <c r="Z49" cm="1">
        <f t="array" ref="Z49">IF(FALSE,"True," &amp; IF(_xlfn.XLOOKUP("Src_CIDR_Le_16",'Scoring_Config'!$A:$A,'Scoring_Config'!$D:$D,"Yes")="Yes",_xlfn.XLOOKUP("Src_CIDR_Le_16",'Scoring_Config'!$A:$A,'Scoring_Config'!$C:$C,10),0),"False,0")</f>
        <v>0</v>
      </c>
      <c r="AA49" cm="1">
        <f t="array" ref="AA49">IF(FALSE,"True," &amp; IF(_xlfn.XLOOKUP("Src_CIDR_17_22",'Scoring_Config'!$A:$A,'Scoring_Config'!$D:$D,"Yes")="Yes",_xlfn.XLOOKUP("Src_CIDR_17_22",'Scoring_Config'!$A:$A,'Scoring_Config'!$C:$C,5),0),"False,0")</f>
        <v>0</v>
      </c>
      <c r="AB49" cm="1">
        <f t="array" ref="AB49">IF(FALSE,"True," &amp; IF(_xlfn.XLOOKUP("Dst_IsAny",'Scoring_Config'!$A:$A,'Scoring_Config'!$D:$D,"Yes")="Yes",_xlfn.XLOOKUP("Dst_IsAny",'Scoring_Config'!$A:$A,'Scoring_Config'!$C:$C,10),0),"False,0")</f>
        <v>0</v>
      </c>
      <c r="AC49" cm="1">
        <f t="array" ref="AC49">IF(FALSE,"True," &amp; IF(_xlfn.XLOOKUP("Dst_CIDR_Le_16",'Scoring_Config'!$A:$A,'Scoring_Config'!$D:$D,"Yes")="Yes",_xlfn.XLOOKUP("Dst_CIDR_Le_16",'Scoring_Config'!$A:$A,'Scoring_Config'!$C:$C,10),0),"False,0")</f>
        <v>0</v>
      </c>
      <c r="AD49" cm="1">
        <f t="array" ref="AD49">IF(FALSE,"True," &amp; IF(_xlfn.XLOOKUP("Dst_CIDR_17_22",'Scoring_Config'!$A:$A,'Scoring_Config'!$D:$D,"Yes")="Yes",_xlfn.XLOOKUP("Dst_CIDR_17_22",'Scoring_Config'!$A:$A,'Scoring_Config'!$C:$C,5),0),"False,0")</f>
        <v>0</v>
      </c>
      <c r="AE49" cm="1">
        <f t="array" ref="AE49">IF(FALSE,"True," &amp; IF(_xlfn.XLOOKUP("SrcZone_IsAny",'Scoring_Config'!$A:$A,'Scoring_Config'!$D:$D,"Yes")="Yes",_xlfn.XLOOKUP("SrcZone_IsAny",'Scoring_Config'!$A:$A,'Scoring_Config'!$C:$C,10),0),"False,0")</f>
        <v>0</v>
      </c>
      <c r="AF49" cm="1">
        <f t="array" ref="AF49">IF(FALSE,"True," &amp; IF(_xlfn.XLOOKUP("DstZone_IsAny",'Scoring_Config'!$A:$A,'Scoring_Config'!$D:$D,"Yes")="Yes",_xlfn.XLOOKUP("DstZone_IsAny",'Scoring_Config'!$A:$A,'Scoring_Config'!$C:$C,10),0),"False,0")</f>
        <v>0</v>
      </c>
      <c r="AG49" cm="1">
        <f t="array" ref="AG4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9" cm="1">
        <f t="array" ref="AH49">IF(FALSE,"True," &amp; IF(_xlfn.XLOOKUP("App_Any_OR_RangeGt1000",'Scoring_Config'!$A:$A,'Scoring_Config'!$D:$D,"Yes")="Yes",_xlfn.XLOOKUP("App_Any_OR_RangeGt1000",'Scoring_Config'!$A:$A,'Scoring_Config'!$C:$C,10),0),"False,0")</f>
        <v>0</v>
      </c>
      <c r="AI49" cm="1">
        <f t="array" ref="AI49">IF(FALSE,"True," &amp; IF(_xlfn.XLOOKUP("Service_Insecure_Match",'Scoring_Config'!$A:$A,'Scoring_Config'!$D:$D,"Yes")="Yes",_xlfn.XLOOKUP("Service_Insecure_Match",'Scoring_Config'!$A:$A,'Scoring_Config'!$C:$C,5),0),"False,0")</f>
        <v>0</v>
      </c>
      <c r="AJ49" cm="1">
        <f t="array" ref="AJ49">IF(FALSE,"True," &amp; IF(_xlfn.XLOOKUP("Risky_Inbound",'Scoring_Config'!$A:$A,'Scoring_Config'!$D:$D,"Yes")="Yes",_xlfn.XLOOKUP("Risky_Inbound",'Scoring_Config'!$A:$A,'Scoring_Config'!$C:$C,50),0),"False,0")</f>
        <v>0</v>
      </c>
      <c r="AK49" cm="1">
        <f t="array" ref="AK49">IF(FALSE,"True," &amp; IF(_xlfn.XLOOKUP("Risky_Outbound",'Scoring_Config'!$A:$A,'Scoring_Config'!$D:$D,"Yes")="Yes",_xlfn.XLOOKUP("Risky_Outbound",'Scoring_Config'!$A:$A,'Scoring_Config'!$C:$C,25),0),"False,0")</f>
        <v>0</v>
      </c>
      <c r="AL49" t="s">
        <v>6700</v>
      </c>
      <c r="AM49" cm="1">
        <f t="array" ref="AM4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9" t="s">
        <v>6697</v>
      </c>
      <c r="AO49" t="s">
        <v>6697</v>
      </c>
      <c r="AP49" t="s">
        <v>6697</v>
      </c>
      <c r="AQ49" cm="1">
        <f t="array" ref="AQ49">IF(FALSE,"True," &amp; IF(_xlfn.XLOOKUP("Service_IsAny",'Scoring_Config'!$A:$A,'Scoring_Config'!$D:$D,"Yes")="Yes",_xlfn.XLOOKUP("Service_IsAny",'Scoring_Config'!$A:$A,'Scoring_Config'!$C:$C,0),0),"False,0")</f>
        <v>0</v>
      </c>
      <c r="AR49">
        <v>0</v>
      </c>
      <c r="AS49" cm="1">
        <f t="array" ref="AS49">IF(FALSE,"True," &amp; IF(_xlfn.XLOOKUP("Service_RangeGt1000",'Scoring_Config'!$A:$A,'Scoring_Config'!$D:$D,"Yes")="Yes",_xlfn.XLOOKUP("Service_RangeGt1000",'Scoring_Config'!$A:$A,'Scoring_Config'!$C:$C,0),0),"False,0")</f>
        <v>0</v>
      </c>
      <c r="AT49" cm="1">
        <f t="array" ref="AT49">IF(FALSE,"True," &amp; IF(_xlfn.XLOOKUP("App_IsAny",'Scoring_Config'!$A:$A,'Scoring_Config'!$D:$D,"Yes")="Yes",_xlfn.XLOOKUP("App_IsAny",'Scoring_Config'!$A:$A,'Scoring_Config'!$C:$C,0),0),"False,0")</f>
        <v>0</v>
      </c>
      <c r="AU49">
        <v>3</v>
      </c>
      <c r="AV49" cm="1">
        <f t="array" ref="AV49">IF(FALSE,"True," &amp; IF(_xlfn.XLOOKUP("App_RangeGt1000",'Scoring_Config'!$A:$A,'Scoring_Config'!$D:$D,"Yes")="Yes",_xlfn.XLOOKUP("App_RangeGt1000",'Scoring_Config'!$A:$A,'Scoring_Config'!$C:$C,0),0),"False,0")</f>
        <v>0</v>
      </c>
      <c r="AW49" cm="1">
        <f t="array" ref="AW49">IF(FALSE,"True," &amp; IF(_xlfn.XLOOKUP("Action_IsDenyOrDrop",'Scoring_Config'!$A:$A,'Scoring_Config'!$D:$D,"Yes")="Yes",_xlfn.XLOOKUP("Action_IsDenyOrDrop",'Scoring_Config'!$A:$A,'Scoring_Config'!$C:$C,0),0),"False,0")</f>
        <v>0</v>
      </c>
      <c r="AX49" cm="1">
        <f t="array" ref="AX49">IF(LEFT(AW49,4)="True",0,(IF(LEFT(Y49,4)="True",IF(_xlfn.XLOOKUP("Src_IsAny",'Scoring_Config'!$A:$A,'Scoring_Config'!$D:$D,"Yes")="Yes",_xlfn.XLOOKUP("Src_IsAny",'Scoring_Config'!$A:$A,'Scoring_Config'!$C:$C,10),0),0)+IF(LEFT(Z49,4)="True",IF(_xlfn.XLOOKUP("Src_CIDR_Le_16",'Scoring_Config'!$A:$A,'Scoring_Config'!$D:$D,"Yes")="Yes",_xlfn.XLOOKUP("Src_CIDR_Le_16",'Scoring_Config'!$A:$A,'Scoring_Config'!$C:$C,10),0),0)+IF(LEFT(AA49,4)="True",IF(_xlfn.XLOOKUP("Src_CIDR_17_22",'Scoring_Config'!$A:$A,'Scoring_Config'!$D:$D,"Yes")="Yes",_xlfn.XLOOKUP("Src_CIDR_17_22",'Scoring_Config'!$A:$A,'Scoring_Config'!$C:$C,5),0),0)+IF(LEFT(AB49,4)="True",IF(_xlfn.XLOOKUP("Dst_IsAny",'Scoring_Config'!$A:$A,'Scoring_Config'!$D:$D,"Yes")="Yes",_xlfn.XLOOKUP("Dst_IsAny",'Scoring_Config'!$A:$A,'Scoring_Config'!$C:$C,10),0),0)+IF(LEFT(AC49,4)="True",IF(_xlfn.XLOOKUP("Dst_CIDR_Le_16",'Scoring_Config'!$A:$A,'Scoring_Config'!$D:$D,"Yes")="Yes",_xlfn.XLOOKUP("Dst_CIDR_Le_16",'Scoring_Config'!$A:$A,'Scoring_Config'!$C:$C,10),0),0)+IF(LEFT(AD49,4)="True",IF(_xlfn.XLOOKUP("Dst_CIDR_17_22",'Scoring_Config'!$A:$A,'Scoring_Config'!$D:$D,"Yes")="Yes",_xlfn.XLOOKUP("Dst_CIDR_17_22",'Scoring_Config'!$A:$A,'Scoring_Config'!$C:$C,5),0),0)+IF(LEFT(AE49,4)="True",IF(_xlfn.XLOOKUP("SrcZone_IsAny",'Scoring_Config'!$A:$A,'Scoring_Config'!$D:$D,"Yes")="Yes",_xlfn.XLOOKUP("SrcZone_IsAny",'Scoring_Config'!$A:$A,'Scoring_Config'!$C:$C,10),0),0)+IF(LEFT(AF49,4)="True",IF(_xlfn.XLOOKUP("DstZone_IsAny",'Scoring_Config'!$A:$A,'Scoring_Config'!$D:$D,"Yes")="Yes",_xlfn.XLOOKUP("DstZone_IsAny",'Scoring_Config'!$A:$A,'Scoring_Config'!$C:$C,10),0),0)+IF(LEFT(AG49,4)="True",IF(_xlfn.XLOOKUP("Service_Any_OR_RangeGt1000",'Scoring_Config'!$A:$A,'Scoring_Config'!$D:$D,"Yes")="Yes",_xlfn.XLOOKUP("Service_Any_OR_RangeGt1000",'Scoring_Config'!$A:$A,'Scoring_Config'!$C:$C,10),0),0)+IF(LEFT(AH49,4)="True",IF(_xlfn.XLOOKUP("App_Any_OR_RangeGt1000",'Scoring_Config'!$A:$A,'Scoring_Config'!$D:$D,"Yes")="Yes",_xlfn.XLOOKUP("App_Any_OR_RangeGt1000",'Scoring_Config'!$A:$A,'Scoring_Config'!$C:$C,10),0),0)+IF(LEFT(AI49,4)="True",IF(_xlfn.XLOOKUP("Service_Insecure_Match",'Scoring_Config'!$A:$A,'Scoring_Config'!$D:$D,"Yes")="Yes",_xlfn.XLOOKUP("Service_Insecure_Match",'Scoring_Config'!$A:$A,'Scoring_Config'!$C:$C,5),0),0)+IF(LEFT(AJ49,4)="True",IF(_xlfn.XLOOKUP("Risky_Inbound",'Scoring_Config'!$A:$A,'Scoring_Config'!$D:$D,"Yes")="Yes",_xlfn.XLOOKUP("Risky_Inbound",'Scoring_Config'!$A:$A,'Scoring_Config'!$C:$C,50),0),0)+IF(LEFT(AK49,4)="True",IF(_xlfn.XLOOKUP("Risky_Outbound",'Scoring_Config'!$A:$A,'Scoring_Config'!$D:$D,"Yes")="Yes",_xlfn.XLOOKUP("Risky_Outbound",'Scoring_Config'!$A:$A,'Scoring_Config'!$C:$C,25),0),0)+IF(LEFT(AZ49,4)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49,FIND(",",AL49)+1,100)),0)+IF(LEFT(AM49,4)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49,FIND(",",AN49)+1,100)),0)+IF(_xlfn.XLOOKUP("Profile_Scoring",'Scoring_Config'!$A:$A,'Scoring_Config'!$D:$D,"Yes")="Yes",VALUE(MID(AO49,FIND(",",AO49)+1,100)),0)+IF(_xlfn.XLOOKUP("Options_Scoring",'Scoring_Config'!$A:$A,'Scoring_Config'!$D:$D,"Yes")="Yes",VALUE(MID(AP49,FIND(",",AP49)+1,100)),0)))</f>
        <v>0</v>
      </c>
      <c r="AZ49" cm="1">
        <f t="array" ref="AZ49">IF(FALSE,"True," &amp; IF(_xlfn.XLOOKUP("Migrate_Insecure",'Scoring_Config'!$A:$A,'Scoring_Config'!$D:$D,"Yes")="Yes",_xlfn.XLOOKUP("Migrate_Insecure",'Scoring_Config'!$A:$A,'Scoring_Config'!$C:$C,10),0),"False,0")</f>
        <v>0</v>
      </c>
    </row>
    <row r="50" spans="1:52">
      <c r="A50" t="s">
        <v>1979</v>
      </c>
      <c r="B50" t="s">
        <v>2028</v>
      </c>
      <c r="C50" t="s">
        <v>3542</v>
      </c>
      <c r="D50" t="s">
        <v>3545</v>
      </c>
      <c r="E50" t="s">
        <v>3563</v>
      </c>
      <c r="F50" t="s">
        <v>3569</v>
      </c>
      <c r="G50" t="s">
        <v>113</v>
      </c>
      <c r="H50" t="s">
        <v>174</v>
      </c>
      <c r="I50" t="s">
        <v>3575</v>
      </c>
      <c r="J50" t="s">
        <v>824</v>
      </c>
      <c r="K50" t="s">
        <v>1684</v>
      </c>
      <c r="L50" t="s">
        <v>1327</v>
      </c>
      <c r="M50" t="s">
        <v>1974</v>
      </c>
      <c r="N50" t="s">
        <v>4315</v>
      </c>
      <c r="O50" t="s">
        <v>4319</v>
      </c>
      <c r="P50" t="s">
        <v>4321</v>
      </c>
      <c r="Q50" t="s">
        <v>4361</v>
      </c>
      <c r="R50" t="s">
        <v>5439</v>
      </c>
      <c r="S50" t="s">
        <v>4324</v>
      </c>
      <c r="T50" t="s">
        <v>5587</v>
      </c>
      <c r="U50" t="s">
        <v>5588</v>
      </c>
      <c r="Y50" cm="1">
        <f t="array" ref="Y50">IF(FALSE,"True," &amp; IF(_xlfn.XLOOKUP("Src_IsAny",'Scoring_Config'!$A:$A,'Scoring_Config'!$D:$D,"Yes")="Yes",_xlfn.XLOOKUP("Src_IsAny",'Scoring_Config'!$A:$A,'Scoring_Config'!$C:$C,10),0),"False,0")</f>
        <v>0</v>
      </c>
      <c r="Z50" cm="1">
        <f t="array" ref="Z50">IF(FALSE,"True," &amp; IF(_xlfn.XLOOKUP("Src_CIDR_Le_16",'Scoring_Config'!$A:$A,'Scoring_Config'!$D:$D,"Yes")="Yes",_xlfn.XLOOKUP("Src_CIDR_Le_16",'Scoring_Config'!$A:$A,'Scoring_Config'!$C:$C,10),0),"False,0")</f>
        <v>0</v>
      </c>
      <c r="AA50" cm="1">
        <f t="array" ref="AA50">IF(FALSE,"True," &amp; IF(_xlfn.XLOOKUP("Src_CIDR_17_22",'Scoring_Config'!$A:$A,'Scoring_Config'!$D:$D,"Yes")="Yes",_xlfn.XLOOKUP("Src_CIDR_17_22",'Scoring_Config'!$A:$A,'Scoring_Config'!$C:$C,5),0),"False,0")</f>
        <v>0</v>
      </c>
      <c r="AB50" cm="1">
        <f t="array" ref="AB50">IF(FALSE,"True," &amp; IF(_xlfn.XLOOKUP("Dst_IsAny",'Scoring_Config'!$A:$A,'Scoring_Config'!$D:$D,"Yes")="Yes",_xlfn.XLOOKUP("Dst_IsAny",'Scoring_Config'!$A:$A,'Scoring_Config'!$C:$C,10),0),"False,0")</f>
        <v>0</v>
      </c>
      <c r="AC50" cm="1">
        <f t="array" ref="AC50">IF(FALSE,"True," &amp; IF(_xlfn.XLOOKUP("Dst_CIDR_Le_16",'Scoring_Config'!$A:$A,'Scoring_Config'!$D:$D,"Yes")="Yes",_xlfn.XLOOKUP("Dst_CIDR_Le_16",'Scoring_Config'!$A:$A,'Scoring_Config'!$C:$C,10),0),"False,0")</f>
        <v>0</v>
      </c>
      <c r="AD50" cm="1">
        <f t="array" ref="AD50">IF(FALSE,"True," &amp; IF(_xlfn.XLOOKUP("Dst_CIDR_17_22",'Scoring_Config'!$A:$A,'Scoring_Config'!$D:$D,"Yes")="Yes",_xlfn.XLOOKUP("Dst_CIDR_17_22",'Scoring_Config'!$A:$A,'Scoring_Config'!$C:$C,5),0),"False,0")</f>
        <v>0</v>
      </c>
      <c r="AE50" cm="1">
        <f t="array" ref="AE50">IF(FALSE,"True," &amp; IF(_xlfn.XLOOKUP("SrcZone_IsAny",'Scoring_Config'!$A:$A,'Scoring_Config'!$D:$D,"Yes")="Yes",_xlfn.XLOOKUP("SrcZone_IsAny",'Scoring_Config'!$A:$A,'Scoring_Config'!$C:$C,10),0),"False,0")</f>
        <v>0</v>
      </c>
      <c r="AF50" cm="1">
        <f t="array" ref="AF50">IF(FALSE,"True," &amp; IF(_xlfn.XLOOKUP("DstZone_IsAny",'Scoring_Config'!$A:$A,'Scoring_Config'!$D:$D,"Yes")="Yes",_xlfn.XLOOKUP("DstZone_IsAny",'Scoring_Config'!$A:$A,'Scoring_Config'!$C:$C,10),0),"False,0")</f>
        <v>0</v>
      </c>
      <c r="AG50" cm="1">
        <f t="array" ref="AG5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0" cm="1">
        <f t="array" ref="AH50">IF(FALSE,"True," &amp; IF(_xlfn.XLOOKUP("App_Any_OR_RangeGt1000",'Scoring_Config'!$A:$A,'Scoring_Config'!$D:$D,"Yes")="Yes",_xlfn.XLOOKUP("App_Any_OR_RangeGt1000",'Scoring_Config'!$A:$A,'Scoring_Config'!$C:$C,10),0),"False,0")</f>
        <v>0</v>
      </c>
      <c r="AI50" cm="1">
        <f t="array" ref="AI50">IF(FALSE,"True," &amp; IF(_xlfn.XLOOKUP("Service_Insecure_Match",'Scoring_Config'!$A:$A,'Scoring_Config'!$D:$D,"Yes")="Yes",_xlfn.XLOOKUP("Service_Insecure_Match",'Scoring_Config'!$A:$A,'Scoring_Config'!$C:$C,5),0),"False,0")</f>
        <v>0</v>
      </c>
      <c r="AJ50" cm="1">
        <f t="array" ref="AJ50">IF(FALSE,"True," &amp; IF(_xlfn.XLOOKUP("Risky_Inbound",'Scoring_Config'!$A:$A,'Scoring_Config'!$D:$D,"Yes")="Yes",_xlfn.XLOOKUP("Risky_Inbound",'Scoring_Config'!$A:$A,'Scoring_Config'!$C:$C,50),0),"False,0")</f>
        <v>0</v>
      </c>
      <c r="AK50" cm="1">
        <f t="array" ref="AK50">IF(FALSE,"True," &amp; IF(_xlfn.XLOOKUP("Risky_Outbound",'Scoring_Config'!$A:$A,'Scoring_Config'!$D:$D,"Yes")="Yes",_xlfn.XLOOKUP("Risky_Outbound",'Scoring_Config'!$A:$A,'Scoring_Config'!$C:$C,25),0),"False,0")</f>
        <v>0</v>
      </c>
      <c r="AL50" t="s">
        <v>6700</v>
      </c>
      <c r="AM50" cm="1">
        <f t="array" ref="AM5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0" t="s">
        <v>6697</v>
      </c>
      <c r="AO50" t="s">
        <v>6697</v>
      </c>
      <c r="AP50" t="s">
        <v>6697</v>
      </c>
      <c r="AQ50" cm="1">
        <f t="array" ref="AQ50">IF(FALSE,"True," &amp; IF(_xlfn.XLOOKUP("Service_IsAny",'Scoring_Config'!$A:$A,'Scoring_Config'!$D:$D,"Yes")="Yes",_xlfn.XLOOKUP("Service_IsAny",'Scoring_Config'!$A:$A,'Scoring_Config'!$C:$C,0),0),"False,0")</f>
        <v>0</v>
      </c>
      <c r="AR50">
        <v>0</v>
      </c>
      <c r="AS50" cm="1">
        <f t="array" ref="AS50">IF(FALSE,"True," &amp; IF(_xlfn.XLOOKUP("Service_RangeGt1000",'Scoring_Config'!$A:$A,'Scoring_Config'!$D:$D,"Yes")="Yes",_xlfn.XLOOKUP("Service_RangeGt1000",'Scoring_Config'!$A:$A,'Scoring_Config'!$C:$C,0),0),"False,0")</f>
        <v>0</v>
      </c>
      <c r="AT50" cm="1">
        <f t="array" ref="AT50">IF(FALSE,"True," &amp; IF(_xlfn.XLOOKUP("App_IsAny",'Scoring_Config'!$A:$A,'Scoring_Config'!$D:$D,"Yes")="Yes",_xlfn.XLOOKUP("App_IsAny",'Scoring_Config'!$A:$A,'Scoring_Config'!$C:$C,0),0),"False,0")</f>
        <v>0</v>
      </c>
      <c r="AU50">
        <v>2</v>
      </c>
      <c r="AV50" cm="1">
        <f t="array" ref="AV50">IF(FALSE,"True," &amp; IF(_xlfn.XLOOKUP("App_RangeGt1000",'Scoring_Config'!$A:$A,'Scoring_Config'!$D:$D,"Yes")="Yes",_xlfn.XLOOKUP("App_RangeGt1000",'Scoring_Config'!$A:$A,'Scoring_Config'!$C:$C,0),0),"False,0")</f>
        <v>0</v>
      </c>
      <c r="AW50" cm="1">
        <f t="array" ref="AW50">IF(FALSE,"True," &amp; IF(_xlfn.XLOOKUP("Action_IsDenyOrDrop",'Scoring_Config'!$A:$A,'Scoring_Config'!$D:$D,"Yes")="Yes",_xlfn.XLOOKUP("Action_IsDenyOrDrop",'Scoring_Config'!$A:$A,'Scoring_Config'!$C:$C,0),0),"False,0")</f>
        <v>0</v>
      </c>
      <c r="AX50" cm="1">
        <f t="array" ref="AX50">IF(LEFT(AW50,4)="True",0,(IF(LEFT(Y50,4)="True",IF(_xlfn.XLOOKUP("Src_IsAny",'Scoring_Config'!$A:$A,'Scoring_Config'!$D:$D,"Yes")="Yes",_xlfn.XLOOKUP("Src_IsAny",'Scoring_Config'!$A:$A,'Scoring_Config'!$C:$C,10),0),0)+IF(LEFT(Z50,4)="True",IF(_xlfn.XLOOKUP("Src_CIDR_Le_16",'Scoring_Config'!$A:$A,'Scoring_Config'!$D:$D,"Yes")="Yes",_xlfn.XLOOKUP("Src_CIDR_Le_16",'Scoring_Config'!$A:$A,'Scoring_Config'!$C:$C,10),0),0)+IF(LEFT(AA50,4)="True",IF(_xlfn.XLOOKUP("Src_CIDR_17_22",'Scoring_Config'!$A:$A,'Scoring_Config'!$D:$D,"Yes")="Yes",_xlfn.XLOOKUP("Src_CIDR_17_22",'Scoring_Config'!$A:$A,'Scoring_Config'!$C:$C,5),0),0)+IF(LEFT(AB50,4)="True",IF(_xlfn.XLOOKUP("Dst_IsAny",'Scoring_Config'!$A:$A,'Scoring_Config'!$D:$D,"Yes")="Yes",_xlfn.XLOOKUP("Dst_IsAny",'Scoring_Config'!$A:$A,'Scoring_Config'!$C:$C,10),0),0)+IF(LEFT(AC50,4)="True",IF(_xlfn.XLOOKUP("Dst_CIDR_Le_16",'Scoring_Config'!$A:$A,'Scoring_Config'!$D:$D,"Yes")="Yes",_xlfn.XLOOKUP("Dst_CIDR_Le_16",'Scoring_Config'!$A:$A,'Scoring_Config'!$C:$C,10),0),0)+IF(LEFT(AD50,4)="True",IF(_xlfn.XLOOKUP("Dst_CIDR_17_22",'Scoring_Config'!$A:$A,'Scoring_Config'!$D:$D,"Yes")="Yes",_xlfn.XLOOKUP("Dst_CIDR_17_22",'Scoring_Config'!$A:$A,'Scoring_Config'!$C:$C,5),0),0)+IF(LEFT(AE50,4)="True",IF(_xlfn.XLOOKUP("SrcZone_IsAny",'Scoring_Config'!$A:$A,'Scoring_Config'!$D:$D,"Yes")="Yes",_xlfn.XLOOKUP("SrcZone_IsAny",'Scoring_Config'!$A:$A,'Scoring_Config'!$C:$C,10),0),0)+IF(LEFT(AF50,4)="True",IF(_xlfn.XLOOKUP("DstZone_IsAny",'Scoring_Config'!$A:$A,'Scoring_Config'!$D:$D,"Yes")="Yes",_xlfn.XLOOKUP("DstZone_IsAny",'Scoring_Config'!$A:$A,'Scoring_Config'!$C:$C,10),0),0)+IF(LEFT(AG50,4)="True",IF(_xlfn.XLOOKUP("Service_Any_OR_RangeGt1000",'Scoring_Config'!$A:$A,'Scoring_Config'!$D:$D,"Yes")="Yes",_xlfn.XLOOKUP("Service_Any_OR_RangeGt1000",'Scoring_Config'!$A:$A,'Scoring_Config'!$C:$C,10),0),0)+IF(LEFT(AH50,4)="True",IF(_xlfn.XLOOKUP("App_Any_OR_RangeGt1000",'Scoring_Config'!$A:$A,'Scoring_Config'!$D:$D,"Yes")="Yes",_xlfn.XLOOKUP("App_Any_OR_RangeGt1000",'Scoring_Config'!$A:$A,'Scoring_Config'!$C:$C,10),0),0)+IF(LEFT(AI50,4)="True",IF(_xlfn.XLOOKUP("Service_Insecure_Match",'Scoring_Config'!$A:$A,'Scoring_Config'!$D:$D,"Yes")="Yes",_xlfn.XLOOKUP("Service_Insecure_Match",'Scoring_Config'!$A:$A,'Scoring_Config'!$C:$C,5),0),0)+IF(LEFT(AJ50,4)="True",IF(_xlfn.XLOOKUP("Risky_Inbound",'Scoring_Config'!$A:$A,'Scoring_Config'!$D:$D,"Yes")="Yes",_xlfn.XLOOKUP("Risky_Inbound",'Scoring_Config'!$A:$A,'Scoring_Config'!$C:$C,50),0),0)+IF(LEFT(AK50,4)="True",IF(_xlfn.XLOOKUP("Risky_Outbound",'Scoring_Config'!$A:$A,'Scoring_Config'!$D:$D,"Yes")="Yes",_xlfn.XLOOKUP("Risky_Outbound",'Scoring_Config'!$A:$A,'Scoring_Config'!$C:$C,25),0),0)+IF(LEFT(AZ50,4)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50,FIND(",",AL50)+1,100)),0)+IF(LEFT(AM50,4)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50,FIND(",",AN50)+1,100)),0)+IF(_xlfn.XLOOKUP("Profile_Scoring",'Scoring_Config'!$A:$A,'Scoring_Config'!$D:$D,"Yes")="Yes",VALUE(MID(AO50,FIND(",",AO50)+1,100)),0)+IF(_xlfn.XLOOKUP("Options_Scoring",'Scoring_Config'!$A:$A,'Scoring_Config'!$D:$D,"Yes")="Yes",VALUE(MID(AP50,FIND(",",AP50)+1,100)),0)))</f>
        <v>0</v>
      </c>
      <c r="AZ50" cm="1">
        <f t="array" ref="AZ50">IF(FALSE,"True," &amp; IF(_xlfn.XLOOKUP("Migrate_Insecure",'Scoring_Config'!$A:$A,'Scoring_Config'!$D:$D,"Yes")="Yes",_xlfn.XLOOKUP("Migrate_Insecure",'Scoring_Config'!$A:$A,'Scoring_Config'!$C:$C,10),0),"False,0")</f>
        <v>0</v>
      </c>
    </row>
    <row r="51" spans="1:52">
      <c r="A51" t="s">
        <v>1979</v>
      </c>
      <c r="B51" t="s">
        <v>2029</v>
      </c>
      <c r="C51" t="s">
        <v>3542</v>
      </c>
      <c r="D51" t="s">
        <v>3545</v>
      </c>
      <c r="E51" t="s">
        <v>3563</v>
      </c>
      <c r="F51" t="s">
        <v>3569</v>
      </c>
      <c r="G51" t="s">
        <v>113</v>
      </c>
      <c r="H51" t="s">
        <v>174</v>
      </c>
      <c r="I51" t="s">
        <v>3575</v>
      </c>
      <c r="J51" t="s">
        <v>824</v>
      </c>
      <c r="K51" t="s">
        <v>174</v>
      </c>
      <c r="L51" t="s">
        <v>1337</v>
      </c>
      <c r="M51" t="s">
        <v>1974</v>
      </c>
      <c r="N51" t="s">
        <v>4315</v>
      </c>
      <c r="O51" t="s">
        <v>4319</v>
      </c>
      <c r="P51" t="s">
        <v>4321</v>
      </c>
      <c r="Q51" t="s">
        <v>4361</v>
      </c>
      <c r="R51" t="s">
        <v>5440</v>
      </c>
      <c r="S51" t="s">
        <v>5481</v>
      </c>
      <c r="T51" t="s">
        <v>5588</v>
      </c>
      <c r="U51" t="s">
        <v>5981</v>
      </c>
      <c r="Y51" cm="1">
        <f t="array" ref="Y51">IF(FALSE,"True," &amp; IF(_xlfn.XLOOKUP("Src_IsAny",'Scoring_Config'!$A:$A,'Scoring_Config'!$D:$D,"Yes")="Yes",_xlfn.XLOOKUP("Src_IsAny",'Scoring_Config'!$A:$A,'Scoring_Config'!$C:$C,10),0),"False,0")</f>
        <v>0</v>
      </c>
      <c r="Z51" cm="1">
        <f t="array" ref="Z51">IF(FALSE,"True," &amp; IF(_xlfn.XLOOKUP("Src_CIDR_Le_16",'Scoring_Config'!$A:$A,'Scoring_Config'!$D:$D,"Yes")="Yes",_xlfn.XLOOKUP("Src_CIDR_Le_16",'Scoring_Config'!$A:$A,'Scoring_Config'!$C:$C,10),0),"False,0")</f>
        <v>0</v>
      </c>
      <c r="AA51" cm="1">
        <f t="array" ref="AA51">IF(FALSE,"True," &amp; IF(_xlfn.XLOOKUP("Src_CIDR_17_22",'Scoring_Config'!$A:$A,'Scoring_Config'!$D:$D,"Yes")="Yes",_xlfn.XLOOKUP("Src_CIDR_17_22",'Scoring_Config'!$A:$A,'Scoring_Config'!$C:$C,5),0),"False,0")</f>
        <v>0</v>
      </c>
      <c r="AB51" cm="1">
        <f t="array" ref="AB51">IF(FALSE,"True," &amp; IF(_xlfn.XLOOKUP("Dst_IsAny",'Scoring_Config'!$A:$A,'Scoring_Config'!$D:$D,"Yes")="Yes",_xlfn.XLOOKUP("Dst_IsAny",'Scoring_Config'!$A:$A,'Scoring_Config'!$C:$C,10),0),"False,0")</f>
        <v>0</v>
      </c>
      <c r="AC51" cm="1">
        <f t="array" ref="AC51">IF(FALSE,"True," &amp; IF(_xlfn.XLOOKUP("Dst_CIDR_Le_16",'Scoring_Config'!$A:$A,'Scoring_Config'!$D:$D,"Yes")="Yes",_xlfn.XLOOKUP("Dst_CIDR_Le_16",'Scoring_Config'!$A:$A,'Scoring_Config'!$C:$C,10),0),"False,0")</f>
        <v>0</v>
      </c>
      <c r="AD51" cm="1">
        <f t="array" ref="AD51">IF(FALSE,"True," &amp; IF(_xlfn.XLOOKUP("Dst_CIDR_17_22",'Scoring_Config'!$A:$A,'Scoring_Config'!$D:$D,"Yes")="Yes",_xlfn.XLOOKUP("Dst_CIDR_17_22",'Scoring_Config'!$A:$A,'Scoring_Config'!$C:$C,5),0),"False,0")</f>
        <v>0</v>
      </c>
      <c r="AE51" cm="1">
        <f t="array" ref="AE51">IF(FALSE,"True," &amp; IF(_xlfn.XLOOKUP("SrcZone_IsAny",'Scoring_Config'!$A:$A,'Scoring_Config'!$D:$D,"Yes")="Yes",_xlfn.XLOOKUP("SrcZone_IsAny",'Scoring_Config'!$A:$A,'Scoring_Config'!$C:$C,10),0),"False,0")</f>
        <v>0</v>
      </c>
      <c r="AF51" cm="1">
        <f t="array" ref="AF51">IF(FALSE,"True," &amp; IF(_xlfn.XLOOKUP("DstZone_IsAny",'Scoring_Config'!$A:$A,'Scoring_Config'!$D:$D,"Yes")="Yes",_xlfn.XLOOKUP("DstZone_IsAny",'Scoring_Config'!$A:$A,'Scoring_Config'!$C:$C,10),0),"False,0")</f>
        <v>0</v>
      </c>
      <c r="AG51" cm="1">
        <f t="array" ref="AG5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1" cm="1">
        <f t="array" ref="AH51">IF(TRUE,"True," &amp; IF(_xlfn.XLOOKUP("App_Any_OR_RangeGt1000",'Scoring_Config'!$A:$A,'Scoring_Config'!$D:$D,"Yes")="Yes",_xlfn.XLOOKUP("App_Any_OR_RangeGt1000",'Scoring_Config'!$A:$A,'Scoring_Config'!$C:$C,10),0),"False,0")</f>
        <v>0</v>
      </c>
      <c r="AI51" cm="1">
        <f t="array" ref="AI51">IF(TRUE,"True," &amp; IF(_xlfn.XLOOKUP("Service_Insecure_Match",'Scoring_Config'!$A:$A,'Scoring_Config'!$D:$D,"Yes")="Yes",_xlfn.XLOOKUP("Service_Insecure_Match",'Scoring_Config'!$A:$A,'Scoring_Config'!$C:$C,5),0),"False,0")</f>
        <v>0</v>
      </c>
      <c r="AJ51" cm="1">
        <f t="array" ref="AJ51">IF(FALSE,"True," &amp; IF(_xlfn.XLOOKUP("Risky_Inbound",'Scoring_Config'!$A:$A,'Scoring_Config'!$D:$D,"Yes")="Yes",_xlfn.XLOOKUP("Risky_Inbound",'Scoring_Config'!$A:$A,'Scoring_Config'!$C:$C,50),0),"False,0")</f>
        <v>0</v>
      </c>
      <c r="AK51" cm="1">
        <f t="array" ref="AK51">IF(FALSE,"True," &amp; IF(_xlfn.XLOOKUP("Risky_Outbound",'Scoring_Config'!$A:$A,'Scoring_Config'!$D:$D,"Yes")="Yes",_xlfn.XLOOKUP("Risky_Outbound",'Scoring_Config'!$A:$A,'Scoring_Config'!$C:$C,25),0),"False,0")</f>
        <v>0</v>
      </c>
      <c r="AL51" t="s">
        <v>6700</v>
      </c>
      <c r="AM51" cm="1">
        <f t="array" ref="AM5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1" t="s">
        <v>6697</v>
      </c>
      <c r="AO51" t="s">
        <v>6697</v>
      </c>
      <c r="AP51" t="s">
        <v>6697</v>
      </c>
      <c r="AQ51" cm="1">
        <f t="array" ref="AQ51">IF(FALSE,"True," &amp; IF(_xlfn.XLOOKUP("Service_IsAny",'Scoring_Config'!$A:$A,'Scoring_Config'!$D:$D,"Yes")="Yes",_xlfn.XLOOKUP("Service_IsAny",'Scoring_Config'!$A:$A,'Scoring_Config'!$C:$C,0),0),"False,0")</f>
        <v>0</v>
      </c>
      <c r="AR51">
        <v>3</v>
      </c>
      <c r="AS51" cm="1">
        <f t="array" ref="AS51">IF(FALSE,"True," &amp; IF(_xlfn.XLOOKUP("Service_RangeGt1000",'Scoring_Config'!$A:$A,'Scoring_Config'!$D:$D,"Yes")="Yes",_xlfn.XLOOKUP("Service_RangeGt1000",'Scoring_Config'!$A:$A,'Scoring_Config'!$C:$C,0),0),"False,0")</f>
        <v>0</v>
      </c>
      <c r="AT51" cm="1">
        <f t="array" ref="AT51">IF(TRUE,"True," &amp; IF(_xlfn.XLOOKUP("App_IsAny",'Scoring_Config'!$A:$A,'Scoring_Config'!$D:$D,"Yes")="Yes",_xlfn.XLOOKUP("App_IsAny",'Scoring_Config'!$A:$A,'Scoring_Config'!$C:$C,0),0),"False,0")</f>
        <v>0</v>
      </c>
      <c r="AU51">
        <v>65535</v>
      </c>
      <c r="AV51" cm="1">
        <f t="array" ref="AV51">IF(TRUE,"True," &amp; IF(_xlfn.XLOOKUP("App_RangeGt1000",'Scoring_Config'!$A:$A,'Scoring_Config'!$D:$D,"Yes")="Yes",_xlfn.XLOOKUP("App_RangeGt1000",'Scoring_Config'!$A:$A,'Scoring_Config'!$C:$C,0),0),"False,0")</f>
        <v>0</v>
      </c>
      <c r="AW51" cm="1">
        <f t="array" ref="AW51">IF(FALSE,"True," &amp; IF(_xlfn.XLOOKUP("Action_IsDenyOrDrop",'Scoring_Config'!$A:$A,'Scoring_Config'!$D:$D,"Yes")="Yes",_xlfn.XLOOKUP("Action_IsDenyOrDrop",'Scoring_Config'!$A:$A,'Scoring_Config'!$C:$C,0),0),"False,0")</f>
        <v>0</v>
      </c>
      <c r="AX51" cm="1">
        <f t="array" ref="AX51">IF(LEFT(AW51,4)="True",0,(IF(LEFT(Y51,4)="True",IF(_xlfn.XLOOKUP("Src_IsAny",'Scoring_Config'!$A:$A,'Scoring_Config'!$D:$D,"Yes")="Yes",_xlfn.XLOOKUP("Src_IsAny",'Scoring_Config'!$A:$A,'Scoring_Config'!$C:$C,10),0),0)+IF(LEFT(Z51,4)="True",IF(_xlfn.XLOOKUP("Src_CIDR_Le_16",'Scoring_Config'!$A:$A,'Scoring_Config'!$D:$D,"Yes")="Yes",_xlfn.XLOOKUP("Src_CIDR_Le_16",'Scoring_Config'!$A:$A,'Scoring_Config'!$C:$C,10),0),0)+IF(LEFT(AA51,4)="True",IF(_xlfn.XLOOKUP("Src_CIDR_17_22",'Scoring_Config'!$A:$A,'Scoring_Config'!$D:$D,"Yes")="Yes",_xlfn.XLOOKUP("Src_CIDR_17_22",'Scoring_Config'!$A:$A,'Scoring_Config'!$C:$C,5),0),0)+IF(LEFT(AB51,4)="True",IF(_xlfn.XLOOKUP("Dst_IsAny",'Scoring_Config'!$A:$A,'Scoring_Config'!$D:$D,"Yes")="Yes",_xlfn.XLOOKUP("Dst_IsAny",'Scoring_Config'!$A:$A,'Scoring_Config'!$C:$C,10),0),0)+IF(LEFT(AC51,4)="True",IF(_xlfn.XLOOKUP("Dst_CIDR_Le_16",'Scoring_Config'!$A:$A,'Scoring_Config'!$D:$D,"Yes")="Yes",_xlfn.XLOOKUP("Dst_CIDR_Le_16",'Scoring_Config'!$A:$A,'Scoring_Config'!$C:$C,10),0),0)+IF(LEFT(AD51,4)="True",IF(_xlfn.XLOOKUP("Dst_CIDR_17_22",'Scoring_Config'!$A:$A,'Scoring_Config'!$D:$D,"Yes")="Yes",_xlfn.XLOOKUP("Dst_CIDR_17_22",'Scoring_Config'!$A:$A,'Scoring_Config'!$C:$C,5),0),0)+IF(LEFT(AE51,4)="True",IF(_xlfn.XLOOKUP("SrcZone_IsAny",'Scoring_Config'!$A:$A,'Scoring_Config'!$D:$D,"Yes")="Yes",_xlfn.XLOOKUP("SrcZone_IsAny",'Scoring_Config'!$A:$A,'Scoring_Config'!$C:$C,10),0),0)+IF(LEFT(AF51,4)="True",IF(_xlfn.XLOOKUP("DstZone_IsAny",'Scoring_Config'!$A:$A,'Scoring_Config'!$D:$D,"Yes")="Yes",_xlfn.XLOOKUP("DstZone_IsAny",'Scoring_Config'!$A:$A,'Scoring_Config'!$C:$C,10),0),0)+IF(LEFT(AG51,4)="True",IF(_xlfn.XLOOKUP("Service_Any_OR_RangeGt1000",'Scoring_Config'!$A:$A,'Scoring_Config'!$D:$D,"Yes")="Yes",_xlfn.XLOOKUP("Service_Any_OR_RangeGt1000",'Scoring_Config'!$A:$A,'Scoring_Config'!$C:$C,10),0),0)+IF(LEFT(AH51,4)="True",IF(_xlfn.XLOOKUP("App_Any_OR_RangeGt1000",'Scoring_Config'!$A:$A,'Scoring_Config'!$D:$D,"Yes")="Yes",_xlfn.XLOOKUP("App_Any_OR_RangeGt1000",'Scoring_Config'!$A:$A,'Scoring_Config'!$C:$C,10),0),0)+IF(LEFT(AI51,4)="True",IF(_xlfn.XLOOKUP("Service_Insecure_Match",'Scoring_Config'!$A:$A,'Scoring_Config'!$D:$D,"Yes")="Yes",_xlfn.XLOOKUP("Service_Insecure_Match",'Scoring_Config'!$A:$A,'Scoring_Config'!$C:$C,5),0),0)+IF(LEFT(AJ51,4)="True",IF(_xlfn.XLOOKUP("Risky_Inbound",'Scoring_Config'!$A:$A,'Scoring_Config'!$D:$D,"Yes")="Yes",_xlfn.XLOOKUP("Risky_Inbound",'Scoring_Config'!$A:$A,'Scoring_Config'!$C:$C,50),0),0)+IF(LEFT(AK51,4)="True",IF(_xlfn.XLOOKUP("Risky_Outbound",'Scoring_Config'!$A:$A,'Scoring_Config'!$D:$D,"Yes")="Yes",_xlfn.XLOOKUP("Risky_Outbound",'Scoring_Config'!$A:$A,'Scoring_Config'!$C:$C,25),0),0)+IF(LEFT(AZ51,4)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51,FIND(",",AL51)+1,100)),0)+IF(LEFT(AM51,4)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51,FIND(",",AN51)+1,100)),0)+IF(_xlfn.XLOOKUP("Profile_Scoring",'Scoring_Config'!$A:$A,'Scoring_Config'!$D:$D,"Yes")="Yes",VALUE(MID(AO51,FIND(",",AO51)+1,100)),0)+IF(_xlfn.XLOOKUP("Options_Scoring",'Scoring_Config'!$A:$A,'Scoring_Config'!$D:$D,"Yes")="Yes",VALUE(MID(AP51,FIND(",",AP51)+1,100)),0)))</f>
        <v>0</v>
      </c>
      <c r="AY51" t="s">
        <v>6705</v>
      </c>
      <c r="AZ51" cm="1">
        <f t="array" ref="AZ51">IF(TRUE,"True," &amp; IF(_xlfn.XLOOKUP("Migrate_Insecure",'Scoring_Config'!$A:$A,'Scoring_Config'!$D:$D,"Yes")="Yes",_xlfn.XLOOKUP("Migrate_Insecure",'Scoring_Config'!$A:$A,'Scoring_Config'!$C:$C,10),0),"False,0")</f>
        <v>0</v>
      </c>
    </row>
    <row r="52" spans="1:52">
      <c r="A52" t="s">
        <v>1979</v>
      </c>
      <c r="B52" t="s">
        <v>2030</v>
      </c>
      <c r="C52" t="s">
        <v>3542</v>
      </c>
      <c r="D52" t="s">
        <v>3545</v>
      </c>
      <c r="E52" t="s">
        <v>3563</v>
      </c>
      <c r="F52" t="s">
        <v>3569</v>
      </c>
      <c r="G52" t="s">
        <v>113</v>
      </c>
      <c r="H52" t="s">
        <v>174</v>
      </c>
      <c r="I52" t="s">
        <v>3575</v>
      </c>
      <c r="J52" t="s">
        <v>174</v>
      </c>
      <c r="K52" t="s">
        <v>1685</v>
      </c>
      <c r="L52" t="s">
        <v>1327</v>
      </c>
      <c r="M52" t="s">
        <v>1974</v>
      </c>
      <c r="N52" t="s">
        <v>4315</v>
      </c>
      <c r="O52" t="s">
        <v>4319</v>
      </c>
      <c r="P52" t="s">
        <v>4321</v>
      </c>
      <c r="Q52" t="s">
        <v>4362</v>
      </c>
      <c r="R52" t="s">
        <v>5439</v>
      </c>
      <c r="S52" t="s">
        <v>4324</v>
      </c>
      <c r="T52" t="s">
        <v>5589</v>
      </c>
      <c r="U52" t="s">
        <v>5586</v>
      </c>
      <c r="Y52" cm="1">
        <f t="array" ref="Y52">IF(FALSE,"True," &amp; IF(_xlfn.XLOOKUP("Src_IsAny",'Scoring_Config'!$A:$A,'Scoring_Config'!$D:$D,"Yes")="Yes",_xlfn.XLOOKUP("Src_IsAny",'Scoring_Config'!$A:$A,'Scoring_Config'!$C:$C,10),0),"False,0")</f>
        <v>0</v>
      </c>
      <c r="Z52" cm="1">
        <f t="array" ref="Z52">IF(FALSE,"True," &amp; IF(_xlfn.XLOOKUP("Src_CIDR_Le_16",'Scoring_Config'!$A:$A,'Scoring_Config'!$D:$D,"Yes")="Yes",_xlfn.XLOOKUP("Src_CIDR_Le_16",'Scoring_Config'!$A:$A,'Scoring_Config'!$C:$C,10),0),"False,0")</f>
        <v>0</v>
      </c>
      <c r="AA52" cm="1">
        <f t="array" ref="AA52">IF(FALSE,"True," &amp; IF(_xlfn.XLOOKUP("Src_CIDR_17_22",'Scoring_Config'!$A:$A,'Scoring_Config'!$D:$D,"Yes")="Yes",_xlfn.XLOOKUP("Src_CIDR_17_22",'Scoring_Config'!$A:$A,'Scoring_Config'!$C:$C,5),0),"False,0")</f>
        <v>0</v>
      </c>
      <c r="AB52" cm="1">
        <f t="array" ref="AB52">IF(TRUE,"True," &amp; IF(_xlfn.XLOOKUP("Dst_IsAny",'Scoring_Config'!$A:$A,'Scoring_Config'!$D:$D,"Yes")="Yes",_xlfn.XLOOKUP("Dst_IsAny",'Scoring_Config'!$A:$A,'Scoring_Config'!$C:$C,10),0),"False,0")</f>
        <v>0</v>
      </c>
      <c r="AC52" cm="1">
        <f t="array" ref="AC52">IF(FALSE,"True," &amp; IF(_xlfn.XLOOKUP("Dst_CIDR_Le_16",'Scoring_Config'!$A:$A,'Scoring_Config'!$D:$D,"Yes")="Yes",_xlfn.XLOOKUP("Dst_CIDR_Le_16",'Scoring_Config'!$A:$A,'Scoring_Config'!$C:$C,10),0),"False,0")</f>
        <v>0</v>
      </c>
      <c r="AD52" cm="1">
        <f t="array" ref="AD52">IF(FALSE,"True," &amp; IF(_xlfn.XLOOKUP("Dst_CIDR_17_22",'Scoring_Config'!$A:$A,'Scoring_Config'!$D:$D,"Yes")="Yes",_xlfn.XLOOKUP("Dst_CIDR_17_22",'Scoring_Config'!$A:$A,'Scoring_Config'!$C:$C,5),0),"False,0")</f>
        <v>0</v>
      </c>
      <c r="AE52" cm="1">
        <f t="array" ref="AE52">IF(FALSE,"True," &amp; IF(_xlfn.XLOOKUP("SrcZone_IsAny",'Scoring_Config'!$A:$A,'Scoring_Config'!$D:$D,"Yes")="Yes",_xlfn.XLOOKUP("SrcZone_IsAny",'Scoring_Config'!$A:$A,'Scoring_Config'!$C:$C,10),0),"False,0")</f>
        <v>0</v>
      </c>
      <c r="AF52" cm="1">
        <f t="array" ref="AF52">IF(FALSE,"True," &amp; IF(_xlfn.XLOOKUP("DstZone_IsAny",'Scoring_Config'!$A:$A,'Scoring_Config'!$D:$D,"Yes")="Yes",_xlfn.XLOOKUP("DstZone_IsAny",'Scoring_Config'!$A:$A,'Scoring_Config'!$C:$C,10),0),"False,0")</f>
        <v>0</v>
      </c>
      <c r="AG52" cm="1">
        <f t="array" ref="AG5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2" cm="1">
        <f t="array" ref="AH52">IF(FALSE,"True," &amp; IF(_xlfn.XLOOKUP("App_Any_OR_RangeGt1000",'Scoring_Config'!$A:$A,'Scoring_Config'!$D:$D,"Yes")="Yes",_xlfn.XLOOKUP("App_Any_OR_RangeGt1000",'Scoring_Config'!$A:$A,'Scoring_Config'!$C:$C,10),0),"False,0")</f>
        <v>0</v>
      </c>
      <c r="AI52" cm="1">
        <f t="array" ref="AI52">IF(FALSE,"True," &amp; IF(_xlfn.XLOOKUP("Service_Insecure_Match",'Scoring_Config'!$A:$A,'Scoring_Config'!$D:$D,"Yes")="Yes",_xlfn.XLOOKUP("Service_Insecure_Match",'Scoring_Config'!$A:$A,'Scoring_Config'!$C:$C,5),0),"False,0")</f>
        <v>0</v>
      </c>
      <c r="AJ52" cm="1">
        <f t="array" ref="AJ52">IF(FALSE,"True," &amp; IF(_xlfn.XLOOKUP("Risky_Inbound",'Scoring_Config'!$A:$A,'Scoring_Config'!$D:$D,"Yes")="Yes",_xlfn.XLOOKUP("Risky_Inbound",'Scoring_Config'!$A:$A,'Scoring_Config'!$C:$C,50),0),"False,0")</f>
        <v>0</v>
      </c>
      <c r="AK52" cm="1">
        <f t="array" ref="AK52">IF(FALSE,"True," &amp; IF(_xlfn.XLOOKUP("Risky_Outbound",'Scoring_Config'!$A:$A,'Scoring_Config'!$D:$D,"Yes")="Yes",_xlfn.XLOOKUP("Risky_Outbound",'Scoring_Config'!$A:$A,'Scoring_Config'!$C:$C,25),0),"False,0")</f>
        <v>0</v>
      </c>
      <c r="AL52" t="s">
        <v>6700</v>
      </c>
      <c r="AM52" cm="1">
        <f t="array" ref="AM5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2" t="s">
        <v>6697</v>
      </c>
      <c r="AO52" t="s">
        <v>6697</v>
      </c>
      <c r="AP52" t="s">
        <v>6697</v>
      </c>
      <c r="AQ52" cm="1">
        <f t="array" ref="AQ52">IF(FALSE,"True," &amp; IF(_xlfn.XLOOKUP("Service_IsAny",'Scoring_Config'!$A:$A,'Scoring_Config'!$D:$D,"Yes")="Yes",_xlfn.XLOOKUP("Service_IsAny",'Scoring_Config'!$A:$A,'Scoring_Config'!$C:$C,0),0),"False,0")</f>
        <v>0</v>
      </c>
      <c r="AR52">
        <v>0</v>
      </c>
      <c r="AS52" cm="1">
        <f t="array" ref="AS52">IF(FALSE,"True," &amp; IF(_xlfn.XLOOKUP("Service_RangeGt1000",'Scoring_Config'!$A:$A,'Scoring_Config'!$D:$D,"Yes")="Yes",_xlfn.XLOOKUP("Service_RangeGt1000",'Scoring_Config'!$A:$A,'Scoring_Config'!$C:$C,0),0),"False,0")</f>
        <v>0</v>
      </c>
      <c r="AT52" cm="1">
        <f t="array" ref="AT52">IF(FALSE,"True," &amp; IF(_xlfn.XLOOKUP("App_IsAny",'Scoring_Config'!$A:$A,'Scoring_Config'!$D:$D,"Yes")="Yes",_xlfn.XLOOKUP("App_IsAny",'Scoring_Config'!$A:$A,'Scoring_Config'!$C:$C,0),0),"False,0")</f>
        <v>0</v>
      </c>
      <c r="AU52">
        <v>2</v>
      </c>
      <c r="AV52" cm="1">
        <f t="array" ref="AV52">IF(FALSE,"True," &amp; IF(_xlfn.XLOOKUP("App_RangeGt1000",'Scoring_Config'!$A:$A,'Scoring_Config'!$D:$D,"Yes")="Yes",_xlfn.XLOOKUP("App_RangeGt1000",'Scoring_Config'!$A:$A,'Scoring_Config'!$C:$C,0),0),"False,0")</f>
        <v>0</v>
      </c>
      <c r="AW52" cm="1">
        <f t="array" ref="AW52">IF(FALSE,"True," &amp; IF(_xlfn.XLOOKUP("Action_IsDenyOrDrop",'Scoring_Config'!$A:$A,'Scoring_Config'!$D:$D,"Yes")="Yes",_xlfn.XLOOKUP("Action_IsDenyOrDrop",'Scoring_Config'!$A:$A,'Scoring_Config'!$C:$C,0),0),"False,0")</f>
        <v>0</v>
      </c>
      <c r="AX52" cm="1">
        <f t="array" ref="AX52">IF(LEFT(AW52,4)="True",0,(IF(LEFT(Y52,4)="True",IF(_xlfn.XLOOKUP("Src_IsAny",'Scoring_Config'!$A:$A,'Scoring_Config'!$D:$D,"Yes")="Yes",_xlfn.XLOOKUP("Src_IsAny",'Scoring_Config'!$A:$A,'Scoring_Config'!$C:$C,10),0),0)+IF(LEFT(Z52,4)="True",IF(_xlfn.XLOOKUP("Src_CIDR_Le_16",'Scoring_Config'!$A:$A,'Scoring_Config'!$D:$D,"Yes")="Yes",_xlfn.XLOOKUP("Src_CIDR_Le_16",'Scoring_Config'!$A:$A,'Scoring_Config'!$C:$C,10),0),0)+IF(LEFT(AA52,4)="True",IF(_xlfn.XLOOKUP("Src_CIDR_17_22",'Scoring_Config'!$A:$A,'Scoring_Config'!$D:$D,"Yes")="Yes",_xlfn.XLOOKUP("Src_CIDR_17_22",'Scoring_Config'!$A:$A,'Scoring_Config'!$C:$C,5),0),0)+IF(LEFT(AB52,4)="True",IF(_xlfn.XLOOKUP("Dst_IsAny",'Scoring_Config'!$A:$A,'Scoring_Config'!$D:$D,"Yes")="Yes",_xlfn.XLOOKUP("Dst_IsAny",'Scoring_Config'!$A:$A,'Scoring_Config'!$C:$C,10),0),0)+IF(LEFT(AC52,4)="True",IF(_xlfn.XLOOKUP("Dst_CIDR_Le_16",'Scoring_Config'!$A:$A,'Scoring_Config'!$D:$D,"Yes")="Yes",_xlfn.XLOOKUP("Dst_CIDR_Le_16",'Scoring_Config'!$A:$A,'Scoring_Config'!$C:$C,10),0),0)+IF(LEFT(AD52,4)="True",IF(_xlfn.XLOOKUP("Dst_CIDR_17_22",'Scoring_Config'!$A:$A,'Scoring_Config'!$D:$D,"Yes")="Yes",_xlfn.XLOOKUP("Dst_CIDR_17_22",'Scoring_Config'!$A:$A,'Scoring_Config'!$C:$C,5),0),0)+IF(LEFT(AE52,4)="True",IF(_xlfn.XLOOKUP("SrcZone_IsAny",'Scoring_Config'!$A:$A,'Scoring_Config'!$D:$D,"Yes")="Yes",_xlfn.XLOOKUP("SrcZone_IsAny",'Scoring_Config'!$A:$A,'Scoring_Config'!$C:$C,10),0),0)+IF(LEFT(AF52,4)="True",IF(_xlfn.XLOOKUP("DstZone_IsAny",'Scoring_Config'!$A:$A,'Scoring_Config'!$D:$D,"Yes")="Yes",_xlfn.XLOOKUP("DstZone_IsAny",'Scoring_Config'!$A:$A,'Scoring_Config'!$C:$C,10),0),0)+IF(LEFT(AG52,4)="True",IF(_xlfn.XLOOKUP("Service_Any_OR_RangeGt1000",'Scoring_Config'!$A:$A,'Scoring_Config'!$D:$D,"Yes")="Yes",_xlfn.XLOOKUP("Service_Any_OR_RangeGt1000",'Scoring_Config'!$A:$A,'Scoring_Config'!$C:$C,10),0),0)+IF(LEFT(AH52,4)="True",IF(_xlfn.XLOOKUP("App_Any_OR_RangeGt1000",'Scoring_Config'!$A:$A,'Scoring_Config'!$D:$D,"Yes")="Yes",_xlfn.XLOOKUP("App_Any_OR_RangeGt1000",'Scoring_Config'!$A:$A,'Scoring_Config'!$C:$C,10),0),0)+IF(LEFT(AI52,4)="True",IF(_xlfn.XLOOKUP("Service_Insecure_Match",'Scoring_Config'!$A:$A,'Scoring_Config'!$D:$D,"Yes")="Yes",_xlfn.XLOOKUP("Service_Insecure_Match",'Scoring_Config'!$A:$A,'Scoring_Config'!$C:$C,5),0),0)+IF(LEFT(AJ52,4)="True",IF(_xlfn.XLOOKUP("Risky_Inbound",'Scoring_Config'!$A:$A,'Scoring_Config'!$D:$D,"Yes")="Yes",_xlfn.XLOOKUP("Risky_Inbound",'Scoring_Config'!$A:$A,'Scoring_Config'!$C:$C,50),0),0)+IF(LEFT(AK52,4)="True",IF(_xlfn.XLOOKUP("Risky_Outbound",'Scoring_Config'!$A:$A,'Scoring_Config'!$D:$D,"Yes")="Yes",_xlfn.XLOOKUP("Risky_Outbound",'Scoring_Config'!$A:$A,'Scoring_Config'!$C:$C,25),0),0)+IF(LEFT(AZ52,4)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52,FIND(",",AL52)+1,100)),0)+IF(LEFT(AM52,4)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52,FIND(",",AN52)+1,100)),0)+IF(_xlfn.XLOOKUP("Profile_Scoring",'Scoring_Config'!$A:$A,'Scoring_Config'!$D:$D,"Yes")="Yes",VALUE(MID(AO52,FIND(",",AO52)+1,100)),0)+IF(_xlfn.XLOOKUP("Options_Scoring",'Scoring_Config'!$A:$A,'Scoring_Config'!$D:$D,"Yes")="Yes",VALUE(MID(AP52,FIND(",",AP52)+1,100)),0)))</f>
        <v>0</v>
      </c>
      <c r="AZ52" cm="1">
        <f t="array" ref="AZ52">IF(FALSE,"True," &amp; IF(_xlfn.XLOOKUP("Migrate_Insecure",'Scoring_Config'!$A:$A,'Scoring_Config'!$D:$D,"Yes")="Yes",_xlfn.XLOOKUP("Migrate_Insecure",'Scoring_Config'!$A:$A,'Scoring_Config'!$C:$C,10),0),"False,0")</f>
        <v>0</v>
      </c>
    </row>
    <row r="53" spans="1:52">
      <c r="A53" t="s">
        <v>1979</v>
      </c>
      <c r="B53" t="s">
        <v>2031</v>
      </c>
      <c r="C53" t="s">
        <v>3542</v>
      </c>
      <c r="D53" t="s">
        <v>3545</v>
      </c>
      <c r="E53" t="s">
        <v>3563</v>
      </c>
      <c r="F53" t="s">
        <v>3578</v>
      </c>
      <c r="G53" t="s">
        <v>114</v>
      </c>
      <c r="H53" t="s">
        <v>174</v>
      </c>
      <c r="I53" t="s">
        <v>3575</v>
      </c>
      <c r="J53" t="s">
        <v>843</v>
      </c>
      <c r="K53" t="s">
        <v>1686</v>
      </c>
      <c r="L53" t="s">
        <v>1327</v>
      </c>
      <c r="M53" t="s">
        <v>1974</v>
      </c>
      <c r="N53" t="s">
        <v>4315</v>
      </c>
      <c r="O53" t="s">
        <v>4319</v>
      </c>
      <c r="P53" t="s">
        <v>4323</v>
      </c>
      <c r="Q53" t="s">
        <v>4363</v>
      </c>
      <c r="R53" t="s">
        <v>5439</v>
      </c>
      <c r="S53" t="s">
        <v>4324</v>
      </c>
      <c r="T53" t="s">
        <v>5570</v>
      </c>
      <c r="U53" t="s">
        <v>5955</v>
      </c>
      <c r="Y53" cm="1">
        <f t="array" ref="Y53">IF(FALSE,"True," &amp; IF(_xlfn.XLOOKUP("Src_IsAny",'Scoring_Config'!$A:$A,'Scoring_Config'!$D:$D,"Yes")="Yes",_xlfn.XLOOKUP("Src_IsAny",'Scoring_Config'!$A:$A,'Scoring_Config'!$C:$C,10),0),"False,0")</f>
        <v>0</v>
      </c>
      <c r="Z53" cm="1">
        <f t="array" ref="Z53">IF(FALSE,"True," &amp; IF(_xlfn.XLOOKUP("Src_CIDR_Le_16",'Scoring_Config'!$A:$A,'Scoring_Config'!$D:$D,"Yes")="Yes",_xlfn.XLOOKUP("Src_CIDR_Le_16",'Scoring_Config'!$A:$A,'Scoring_Config'!$C:$C,10),0),"False,0")</f>
        <v>0</v>
      </c>
      <c r="AA53" cm="1">
        <f t="array" ref="AA53">IF(FALSE,"True," &amp; IF(_xlfn.XLOOKUP("Src_CIDR_17_22",'Scoring_Config'!$A:$A,'Scoring_Config'!$D:$D,"Yes")="Yes",_xlfn.XLOOKUP("Src_CIDR_17_22",'Scoring_Config'!$A:$A,'Scoring_Config'!$C:$C,5),0),"False,0")</f>
        <v>0</v>
      </c>
      <c r="AB53" cm="1">
        <f t="array" ref="AB53">IF(FALSE,"True," &amp; IF(_xlfn.XLOOKUP("Dst_IsAny",'Scoring_Config'!$A:$A,'Scoring_Config'!$D:$D,"Yes")="Yes",_xlfn.XLOOKUP("Dst_IsAny",'Scoring_Config'!$A:$A,'Scoring_Config'!$C:$C,10),0),"False,0")</f>
        <v>0</v>
      </c>
      <c r="AC53" cm="1">
        <f t="array" ref="AC53">IF(FALSE,"True," &amp; IF(_xlfn.XLOOKUP("Dst_CIDR_Le_16",'Scoring_Config'!$A:$A,'Scoring_Config'!$D:$D,"Yes")="Yes",_xlfn.XLOOKUP("Dst_CIDR_Le_16",'Scoring_Config'!$A:$A,'Scoring_Config'!$C:$C,10),0),"False,0")</f>
        <v>0</v>
      </c>
      <c r="AD53" cm="1">
        <f t="array" ref="AD53">IF(FALSE,"True," &amp; IF(_xlfn.XLOOKUP("Dst_CIDR_17_22",'Scoring_Config'!$A:$A,'Scoring_Config'!$D:$D,"Yes")="Yes",_xlfn.XLOOKUP("Dst_CIDR_17_22",'Scoring_Config'!$A:$A,'Scoring_Config'!$C:$C,5),0),"False,0")</f>
        <v>0</v>
      </c>
      <c r="AE53" cm="1">
        <f t="array" ref="AE53">IF(FALSE,"True," &amp; IF(_xlfn.XLOOKUP("SrcZone_IsAny",'Scoring_Config'!$A:$A,'Scoring_Config'!$D:$D,"Yes")="Yes",_xlfn.XLOOKUP("SrcZone_IsAny",'Scoring_Config'!$A:$A,'Scoring_Config'!$C:$C,10),0),"False,0")</f>
        <v>0</v>
      </c>
      <c r="AF53" cm="1">
        <f t="array" ref="AF53">IF(FALSE,"True," &amp; IF(_xlfn.XLOOKUP("DstZone_IsAny",'Scoring_Config'!$A:$A,'Scoring_Config'!$D:$D,"Yes")="Yes",_xlfn.XLOOKUP("DstZone_IsAny",'Scoring_Config'!$A:$A,'Scoring_Config'!$C:$C,10),0),"False,0")</f>
        <v>0</v>
      </c>
      <c r="AG53" cm="1">
        <f t="array" ref="AG5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3" cm="1">
        <f t="array" ref="AH53">IF(FALSE,"True," &amp; IF(_xlfn.XLOOKUP("App_Any_OR_RangeGt1000",'Scoring_Config'!$A:$A,'Scoring_Config'!$D:$D,"Yes")="Yes",_xlfn.XLOOKUP("App_Any_OR_RangeGt1000",'Scoring_Config'!$A:$A,'Scoring_Config'!$C:$C,10),0),"False,0")</f>
        <v>0</v>
      </c>
      <c r="AI53" cm="1">
        <f t="array" ref="AI53">IF(FALSE,"True," &amp; IF(_xlfn.XLOOKUP("Service_Insecure_Match",'Scoring_Config'!$A:$A,'Scoring_Config'!$D:$D,"Yes")="Yes",_xlfn.XLOOKUP("Service_Insecure_Match",'Scoring_Config'!$A:$A,'Scoring_Config'!$C:$C,5),0),"False,0")</f>
        <v>0</v>
      </c>
      <c r="AJ53" cm="1">
        <f t="array" ref="AJ53">IF(FALSE,"True," &amp; IF(_xlfn.XLOOKUP("Risky_Inbound",'Scoring_Config'!$A:$A,'Scoring_Config'!$D:$D,"Yes")="Yes",_xlfn.XLOOKUP("Risky_Inbound",'Scoring_Config'!$A:$A,'Scoring_Config'!$C:$C,50),0),"False,0")</f>
        <v>0</v>
      </c>
      <c r="AK53" cm="1">
        <f t="array" ref="AK53">IF(FALSE,"True," &amp; IF(_xlfn.XLOOKUP("Risky_Outbound",'Scoring_Config'!$A:$A,'Scoring_Config'!$D:$D,"Yes")="Yes",_xlfn.XLOOKUP("Risky_Outbound",'Scoring_Config'!$A:$A,'Scoring_Config'!$C:$C,25),0),"False,0")</f>
        <v>0</v>
      </c>
      <c r="AL53" t="s">
        <v>6699</v>
      </c>
      <c r="AM53" cm="1">
        <f t="array" ref="AM5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3" t="s">
        <v>6697</v>
      </c>
      <c r="AO53" t="s">
        <v>6697</v>
      </c>
      <c r="AP53" t="s">
        <v>6697</v>
      </c>
      <c r="AQ53" cm="1">
        <f t="array" ref="AQ53">IF(FALSE,"True," &amp; IF(_xlfn.XLOOKUP("Service_IsAny",'Scoring_Config'!$A:$A,'Scoring_Config'!$D:$D,"Yes")="Yes",_xlfn.XLOOKUP("Service_IsAny",'Scoring_Config'!$A:$A,'Scoring_Config'!$C:$C,0),0),"False,0")</f>
        <v>0</v>
      </c>
      <c r="AR53">
        <v>0</v>
      </c>
      <c r="AS53" cm="1">
        <f t="array" ref="AS53">IF(FALSE,"True," &amp; IF(_xlfn.XLOOKUP("Service_RangeGt1000",'Scoring_Config'!$A:$A,'Scoring_Config'!$D:$D,"Yes")="Yes",_xlfn.XLOOKUP("Service_RangeGt1000",'Scoring_Config'!$A:$A,'Scoring_Config'!$C:$C,0),0),"False,0")</f>
        <v>0</v>
      </c>
      <c r="AT53" cm="1">
        <f t="array" ref="AT53">IF(FALSE,"True," &amp; IF(_xlfn.XLOOKUP("App_IsAny",'Scoring_Config'!$A:$A,'Scoring_Config'!$D:$D,"Yes")="Yes",_xlfn.XLOOKUP("App_IsAny",'Scoring_Config'!$A:$A,'Scoring_Config'!$C:$C,0),0),"False,0")</f>
        <v>0</v>
      </c>
      <c r="AU53">
        <v>8</v>
      </c>
      <c r="AV53" cm="1">
        <f t="array" ref="AV53">IF(FALSE,"True," &amp; IF(_xlfn.XLOOKUP("App_RangeGt1000",'Scoring_Config'!$A:$A,'Scoring_Config'!$D:$D,"Yes")="Yes",_xlfn.XLOOKUP("App_RangeGt1000",'Scoring_Config'!$A:$A,'Scoring_Config'!$C:$C,0),0),"False,0")</f>
        <v>0</v>
      </c>
      <c r="AW53" cm="1">
        <f t="array" ref="AW53">IF(FALSE,"True," &amp; IF(_xlfn.XLOOKUP("Action_IsDenyOrDrop",'Scoring_Config'!$A:$A,'Scoring_Config'!$D:$D,"Yes")="Yes",_xlfn.XLOOKUP("Action_IsDenyOrDrop",'Scoring_Config'!$A:$A,'Scoring_Config'!$C:$C,0),0),"False,0")</f>
        <v>0</v>
      </c>
      <c r="AX53" cm="1">
        <f t="array" ref="AX53">IF(LEFT(AW53,4)="True",0,(IF(LEFT(Y53,4)="True",IF(_xlfn.XLOOKUP("Src_IsAny",'Scoring_Config'!$A:$A,'Scoring_Config'!$D:$D,"Yes")="Yes",_xlfn.XLOOKUP("Src_IsAny",'Scoring_Config'!$A:$A,'Scoring_Config'!$C:$C,10),0),0)+IF(LEFT(Z53,4)="True",IF(_xlfn.XLOOKUP("Src_CIDR_Le_16",'Scoring_Config'!$A:$A,'Scoring_Config'!$D:$D,"Yes")="Yes",_xlfn.XLOOKUP("Src_CIDR_Le_16",'Scoring_Config'!$A:$A,'Scoring_Config'!$C:$C,10),0),0)+IF(LEFT(AA53,4)="True",IF(_xlfn.XLOOKUP("Src_CIDR_17_22",'Scoring_Config'!$A:$A,'Scoring_Config'!$D:$D,"Yes")="Yes",_xlfn.XLOOKUP("Src_CIDR_17_22",'Scoring_Config'!$A:$A,'Scoring_Config'!$C:$C,5),0),0)+IF(LEFT(AB53,4)="True",IF(_xlfn.XLOOKUP("Dst_IsAny",'Scoring_Config'!$A:$A,'Scoring_Config'!$D:$D,"Yes")="Yes",_xlfn.XLOOKUP("Dst_IsAny",'Scoring_Config'!$A:$A,'Scoring_Config'!$C:$C,10),0),0)+IF(LEFT(AC53,4)="True",IF(_xlfn.XLOOKUP("Dst_CIDR_Le_16",'Scoring_Config'!$A:$A,'Scoring_Config'!$D:$D,"Yes")="Yes",_xlfn.XLOOKUP("Dst_CIDR_Le_16",'Scoring_Config'!$A:$A,'Scoring_Config'!$C:$C,10),0),0)+IF(LEFT(AD53,4)="True",IF(_xlfn.XLOOKUP("Dst_CIDR_17_22",'Scoring_Config'!$A:$A,'Scoring_Config'!$D:$D,"Yes")="Yes",_xlfn.XLOOKUP("Dst_CIDR_17_22",'Scoring_Config'!$A:$A,'Scoring_Config'!$C:$C,5),0),0)+IF(LEFT(AE53,4)="True",IF(_xlfn.XLOOKUP("SrcZone_IsAny",'Scoring_Config'!$A:$A,'Scoring_Config'!$D:$D,"Yes")="Yes",_xlfn.XLOOKUP("SrcZone_IsAny",'Scoring_Config'!$A:$A,'Scoring_Config'!$C:$C,10),0),0)+IF(LEFT(AF53,4)="True",IF(_xlfn.XLOOKUP("DstZone_IsAny",'Scoring_Config'!$A:$A,'Scoring_Config'!$D:$D,"Yes")="Yes",_xlfn.XLOOKUP("DstZone_IsAny",'Scoring_Config'!$A:$A,'Scoring_Config'!$C:$C,10),0),0)+IF(LEFT(AG53,4)="True",IF(_xlfn.XLOOKUP("Service_Any_OR_RangeGt1000",'Scoring_Config'!$A:$A,'Scoring_Config'!$D:$D,"Yes")="Yes",_xlfn.XLOOKUP("Service_Any_OR_RangeGt1000",'Scoring_Config'!$A:$A,'Scoring_Config'!$C:$C,10),0),0)+IF(LEFT(AH53,4)="True",IF(_xlfn.XLOOKUP("App_Any_OR_RangeGt1000",'Scoring_Config'!$A:$A,'Scoring_Config'!$D:$D,"Yes")="Yes",_xlfn.XLOOKUP("App_Any_OR_RangeGt1000",'Scoring_Config'!$A:$A,'Scoring_Config'!$C:$C,10),0),0)+IF(LEFT(AI53,4)="True",IF(_xlfn.XLOOKUP("Service_Insecure_Match",'Scoring_Config'!$A:$A,'Scoring_Config'!$D:$D,"Yes")="Yes",_xlfn.XLOOKUP("Service_Insecure_Match",'Scoring_Config'!$A:$A,'Scoring_Config'!$C:$C,5),0),0)+IF(LEFT(AJ53,4)="True",IF(_xlfn.XLOOKUP("Risky_Inbound",'Scoring_Config'!$A:$A,'Scoring_Config'!$D:$D,"Yes")="Yes",_xlfn.XLOOKUP("Risky_Inbound",'Scoring_Config'!$A:$A,'Scoring_Config'!$C:$C,50),0),0)+IF(LEFT(AK53,4)="True",IF(_xlfn.XLOOKUP("Risky_Outbound",'Scoring_Config'!$A:$A,'Scoring_Config'!$D:$D,"Yes")="Yes",_xlfn.XLOOKUP("Risky_Outbound",'Scoring_Config'!$A:$A,'Scoring_Config'!$C:$C,25),0),0)+IF(LEFT(AZ53,4)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53,FIND(",",AL53)+1,100)),0)+IF(LEFT(AM53,4)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53,FIND(",",AN53)+1,100)),0)+IF(_xlfn.XLOOKUP("Profile_Scoring",'Scoring_Config'!$A:$A,'Scoring_Config'!$D:$D,"Yes")="Yes",VALUE(MID(AO53,FIND(",",AO53)+1,100)),0)+IF(_xlfn.XLOOKUP("Options_Scoring",'Scoring_Config'!$A:$A,'Scoring_Config'!$D:$D,"Yes")="Yes",VALUE(MID(AP53,FIND(",",AP53)+1,100)),0)))</f>
        <v>0</v>
      </c>
      <c r="AZ53" cm="1">
        <f t="array" ref="AZ53">IF(FALSE,"True," &amp; IF(_xlfn.XLOOKUP("Migrate_Insecure",'Scoring_Config'!$A:$A,'Scoring_Config'!$D:$D,"Yes")="Yes",_xlfn.XLOOKUP("Migrate_Insecure",'Scoring_Config'!$A:$A,'Scoring_Config'!$C:$C,10),0),"False,0")</f>
        <v>0</v>
      </c>
    </row>
    <row r="54" spans="1:52">
      <c r="A54" t="s">
        <v>1979</v>
      </c>
      <c r="B54" t="s">
        <v>2032</v>
      </c>
      <c r="C54" t="s">
        <v>3542</v>
      </c>
      <c r="D54" t="s">
        <v>3545</v>
      </c>
      <c r="E54" t="s">
        <v>3563</v>
      </c>
      <c r="F54" t="s">
        <v>3579</v>
      </c>
      <c r="G54" t="s">
        <v>115</v>
      </c>
      <c r="H54" t="s">
        <v>174</v>
      </c>
      <c r="I54" t="s">
        <v>3575</v>
      </c>
      <c r="J54" t="s">
        <v>844</v>
      </c>
      <c r="K54" t="s">
        <v>1687</v>
      </c>
      <c r="L54" t="s">
        <v>1327</v>
      </c>
      <c r="M54" t="s">
        <v>1974</v>
      </c>
      <c r="N54" t="s">
        <v>4315</v>
      </c>
      <c r="O54" t="s">
        <v>4319</v>
      </c>
      <c r="P54" t="s">
        <v>4322</v>
      </c>
      <c r="Q54" t="s">
        <v>4364</v>
      </c>
      <c r="R54" t="s">
        <v>5439</v>
      </c>
      <c r="S54" t="s">
        <v>4324</v>
      </c>
      <c r="T54" t="s">
        <v>5570</v>
      </c>
      <c r="U54" t="s">
        <v>5955</v>
      </c>
      <c r="Y54" cm="1">
        <f t="array" ref="Y54">IF(FALSE,"True," &amp; IF(_xlfn.XLOOKUP("Src_IsAny",'Scoring_Config'!$A:$A,'Scoring_Config'!$D:$D,"Yes")="Yes",_xlfn.XLOOKUP("Src_IsAny",'Scoring_Config'!$A:$A,'Scoring_Config'!$C:$C,10),0),"False,0")</f>
        <v>0</v>
      </c>
      <c r="Z54" cm="1">
        <f t="array" ref="Z54">IF(FALSE,"True," &amp; IF(_xlfn.XLOOKUP("Src_CIDR_Le_16",'Scoring_Config'!$A:$A,'Scoring_Config'!$D:$D,"Yes")="Yes",_xlfn.XLOOKUP("Src_CIDR_Le_16",'Scoring_Config'!$A:$A,'Scoring_Config'!$C:$C,10),0),"False,0")</f>
        <v>0</v>
      </c>
      <c r="AA54" cm="1">
        <f t="array" ref="AA54">IF(FALSE,"True," &amp; IF(_xlfn.XLOOKUP("Src_CIDR_17_22",'Scoring_Config'!$A:$A,'Scoring_Config'!$D:$D,"Yes")="Yes",_xlfn.XLOOKUP("Src_CIDR_17_22",'Scoring_Config'!$A:$A,'Scoring_Config'!$C:$C,5),0),"False,0")</f>
        <v>0</v>
      </c>
      <c r="AB54" cm="1">
        <f t="array" ref="AB54">IF(FALSE,"True," &amp; IF(_xlfn.XLOOKUP("Dst_IsAny",'Scoring_Config'!$A:$A,'Scoring_Config'!$D:$D,"Yes")="Yes",_xlfn.XLOOKUP("Dst_IsAny",'Scoring_Config'!$A:$A,'Scoring_Config'!$C:$C,10),0),"False,0")</f>
        <v>0</v>
      </c>
      <c r="AC54" cm="1">
        <f t="array" ref="AC54">IF(FALSE,"True," &amp; IF(_xlfn.XLOOKUP("Dst_CIDR_Le_16",'Scoring_Config'!$A:$A,'Scoring_Config'!$D:$D,"Yes")="Yes",_xlfn.XLOOKUP("Dst_CIDR_Le_16",'Scoring_Config'!$A:$A,'Scoring_Config'!$C:$C,10),0),"False,0")</f>
        <v>0</v>
      </c>
      <c r="AD54" cm="1">
        <f t="array" ref="AD54">IF(FALSE,"True," &amp; IF(_xlfn.XLOOKUP("Dst_CIDR_17_22",'Scoring_Config'!$A:$A,'Scoring_Config'!$D:$D,"Yes")="Yes",_xlfn.XLOOKUP("Dst_CIDR_17_22",'Scoring_Config'!$A:$A,'Scoring_Config'!$C:$C,5),0),"False,0")</f>
        <v>0</v>
      </c>
      <c r="AE54" cm="1">
        <f t="array" ref="AE54">IF(FALSE,"True," &amp; IF(_xlfn.XLOOKUP("SrcZone_IsAny",'Scoring_Config'!$A:$A,'Scoring_Config'!$D:$D,"Yes")="Yes",_xlfn.XLOOKUP("SrcZone_IsAny",'Scoring_Config'!$A:$A,'Scoring_Config'!$C:$C,10),0),"False,0")</f>
        <v>0</v>
      </c>
      <c r="AF54" cm="1">
        <f t="array" ref="AF54">IF(FALSE,"True," &amp; IF(_xlfn.XLOOKUP("DstZone_IsAny",'Scoring_Config'!$A:$A,'Scoring_Config'!$D:$D,"Yes")="Yes",_xlfn.XLOOKUP("DstZone_IsAny",'Scoring_Config'!$A:$A,'Scoring_Config'!$C:$C,10),0),"False,0")</f>
        <v>0</v>
      </c>
      <c r="AG54" cm="1">
        <f t="array" ref="AG5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4" cm="1">
        <f t="array" ref="AH54">IF(FALSE,"True," &amp; IF(_xlfn.XLOOKUP("App_Any_OR_RangeGt1000",'Scoring_Config'!$A:$A,'Scoring_Config'!$D:$D,"Yes")="Yes",_xlfn.XLOOKUP("App_Any_OR_RangeGt1000",'Scoring_Config'!$A:$A,'Scoring_Config'!$C:$C,10),0),"False,0")</f>
        <v>0</v>
      </c>
      <c r="AI54" cm="1">
        <f t="array" ref="AI54">IF(FALSE,"True," &amp; IF(_xlfn.XLOOKUP("Service_Insecure_Match",'Scoring_Config'!$A:$A,'Scoring_Config'!$D:$D,"Yes")="Yes",_xlfn.XLOOKUP("Service_Insecure_Match",'Scoring_Config'!$A:$A,'Scoring_Config'!$C:$C,5),0),"False,0")</f>
        <v>0</v>
      </c>
      <c r="AJ54" cm="1">
        <f t="array" ref="AJ54">IF(FALSE,"True," &amp; IF(_xlfn.XLOOKUP("Risky_Inbound",'Scoring_Config'!$A:$A,'Scoring_Config'!$D:$D,"Yes")="Yes",_xlfn.XLOOKUP("Risky_Inbound",'Scoring_Config'!$A:$A,'Scoring_Config'!$C:$C,50),0),"False,0")</f>
        <v>0</v>
      </c>
      <c r="AK54" cm="1">
        <f t="array" ref="AK54">IF(FALSE,"True," &amp; IF(_xlfn.XLOOKUP("Risky_Outbound",'Scoring_Config'!$A:$A,'Scoring_Config'!$D:$D,"Yes")="Yes",_xlfn.XLOOKUP("Risky_Outbound",'Scoring_Config'!$A:$A,'Scoring_Config'!$C:$C,25),0),"False,0")</f>
        <v>0</v>
      </c>
      <c r="AL54" t="s">
        <v>6697</v>
      </c>
      <c r="AM54" cm="1">
        <f t="array" ref="AM5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4" t="s">
        <v>6697</v>
      </c>
      <c r="AO54" t="s">
        <v>6697</v>
      </c>
      <c r="AP54" t="s">
        <v>6697</v>
      </c>
      <c r="AQ54" cm="1">
        <f t="array" ref="AQ54">IF(FALSE,"True," &amp; IF(_xlfn.XLOOKUP("Service_IsAny",'Scoring_Config'!$A:$A,'Scoring_Config'!$D:$D,"Yes")="Yes",_xlfn.XLOOKUP("Service_IsAny",'Scoring_Config'!$A:$A,'Scoring_Config'!$C:$C,0),0),"False,0")</f>
        <v>0</v>
      </c>
      <c r="AR54">
        <v>0</v>
      </c>
      <c r="AS54" cm="1">
        <f t="array" ref="AS54">IF(FALSE,"True," &amp; IF(_xlfn.XLOOKUP("Service_RangeGt1000",'Scoring_Config'!$A:$A,'Scoring_Config'!$D:$D,"Yes")="Yes",_xlfn.XLOOKUP("Service_RangeGt1000",'Scoring_Config'!$A:$A,'Scoring_Config'!$C:$C,0),0),"False,0")</f>
        <v>0</v>
      </c>
      <c r="AT54" cm="1">
        <f t="array" ref="AT54">IF(FALSE,"True," &amp; IF(_xlfn.XLOOKUP("App_IsAny",'Scoring_Config'!$A:$A,'Scoring_Config'!$D:$D,"Yes")="Yes",_xlfn.XLOOKUP("App_IsAny",'Scoring_Config'!$A:$A,'Scoring_Config'!$C:$C,0),0),"False,0")</f>
        <v>0</v>
      </c>
      <c r="AU54">
        <v>7</v>
      </c>
      <c r="AV54" cm="1">
        <f t="array" ref="AV54">IF(FALSE,"True," &amp; IF(_xlfn.XLOOKUP("App_RangeGt1000",'Scoring_Config'!$A:$A,'Scoring_Config'!$D:$D,"Yes")="Yes",_xlfn.XLOOKUP("App_RangeGt1000",'Scoring_Config'!$A:$A,'Scoring_Config'!$C:$C,0),0),"False,0")</f>
        <v>0</v>
      </c>
      <c r="AW54" cm="1">
        <f t="array" ref="AW54">IF(FALSE,"True," &amp; IF(_xlfn.XLOOKUP("Action_IsDenyOrDrop",'Scoring_Config'!$A:$A,'Scoring_Config'!$D:$D,"Yes")="Yes",_xlfn.XLOOKUP("Action_IsDenyOrDrop",'Scoring_Config'!$A:$A,'Scoring_Config'!$C:$C,0),0),"False,0")</f>
        <v>0</v>
      </c>
      <c r="AX54" cm="1">
        <f t="array" ref="AX54">IF(LEFT(AW54,4)="True",0,(IF(LEFT(Y54,4)="True",IF(_xlfn.XLOOKUP("Src_IsAny",'Scoring_Config'!$A:$A,'Scoring_Config'!$D:$D,"Yes")="Yes",_xlfn.XLOOKUP("Src_IsAny",'Scoring_Config'!$A:$A,'Scoring_Config'!$C:$C,10),0),0)+IF(LEFT(Z54,4)="True",IF(_xlfn.XLOOKUP("Src_CIDR_Le_16",'Scoring_Config'!$A:$A,'Scoring_Config'!$D:$D,"Yes")="Yes",_xlfn.XLOOKUP("Src_CIDR_Le_16",'Scoring_Config'!$A:$A,'Scoring_Config'!$C:$C,10),0),0)+IF(LEFT(AA54,4)="True",IF(_xlfn.XLOOKUP("Src_CIDR_17_22",'Scoring_Config'!$A:$A,'Scoring_Config'!$D:$D,"Yes")="Yes",_xlfn.XLOOKUP("Src_CIDR_17_22",'Scoring_Config'!$A:$A,'Scoring_Config'!$C:$C,5),0),0)+IF(LEFT(AB54,4)="True",IF(_xlfn.XLOOKUP("Dst_IsAny",'Scoring_Config'!$A:$A,'Scoring_Config'!$D:$D,"Yes")="Yes",_xlfn.XLOOKUP("Dst_IsAny",'Scoring_Config'!$A:$A,'Scoring_Config'!$C:$C,10),0),0)+IF(LEFT(AC54,4)="True",IF(_xlfn.XLOOKUP("Dst_CIDR_Le_16",'Scoring_Config'!$A:$A,'Scoring_Config'!$D:$D,"Yes")="Yes",_xlfn.XLOOKUP("Dst_CIDR_Le_16",'Scoring_Config'!$A:$A,'Scoring_Config'!$C:$C,10),0),0)+IF(LEFT(AD54,4)="True",IF(_xlfn.XLOOKUP("Dst_CIDR_17_22",'Scoring_Config'!$A:$A,'Scoring_Config'!$D:$D,"Yes")="Yes",_xlfn.XLOOKUP("Dst_CIDR_17_22",'Scoring_Config'!$A:$A,'Scoring_Config'!$C:$C,5),0),0)+IF(LEFT(AE54,4)="True",IF(_xlfn.XLOOKUP("SrcZone_IsAny",'Scoring_Config'!$A:$A,'Scoring_Config'!$D:$D,"Yes")="Yes",_xlfn.XLOOKUP("SrcZone_IsAny",'Scoring_Config'!$A:$A,'Scoring_Config'!$C:$C,10),0),0)+IF(LEFT(AF54,4)="True",IF(_xlfn.XLOOKUP("DstZone_IsAny",'Scoring_Config'!$A:$A,'Scoring_Config'!$D:$D,"Yes")="Yes",_xlfn.XLOOKUP("DstZone_IsAny",'Scoring_Config'!$A:$A,'Scoring_Config'!$C:$C,10),0),0)+IF(LEFT(AG54,4)="True",IF(_xlfn.XLOOKUP("Service_Any_OR_RangeGt1000",'Scoring_Config'!$A:$A,'Scoring_Config'!$D:$D,"Yes")="Yes",_xlfn.XLOOKUP("Service_Any_OR_RangeGt1000",'Scoring_Config'!$A:$A,'Scoring_Config'!$C:$C,10),0),0)+IF(LEFT(AH54,4)="True",IF(_xlfn.XLOOKUP("App_Any_OR_RangeGt1000",'Scoring_Config'!$A:$A,'Scoring_Config'!$D:$D,"Yes")="Yes",_xlfn.XLOOKUP("App_Any_OR_RangeGt1000",'Scoring_Config'!$A:$A,'Scoring_Config'!$C:$C,10),0),0)+IF(LEFT(AI54,4)="True",IF(_xlfn.XLOOKUP("Service_Insecure_Match",'Scoring_Config'!$A:$A,'Scoring_Config'!$D:$D,"Yes")="Yes",_xlfn.XLOOKUP("Service_Insecure_Match",'Scoring_Config'!$A:$A,'Scoring_Config'!$C:$C,5),0),0)+IF(LEFT(AJ54,4)="True",IF(_xlfn.XLOOKUP("Risky_Inbound",'Scoring_Config'!$A:$A,'Scoring_Config'!$D:$D,"Yes")="Yes",_xlfn.XLOOKUP("Risky_Inbound",'Scoring_Config'!$A:$A,'Scoring_Config'!$C:$C,50),0),0)+IF(LEFT(AK54,4)="True",IF(_xlfn.XLOOKUP("Risky_Outbound",'Scoring_Config'!$A:$A,'Scoring_Config'!$D:$D,"Yes")="Yes",_xlfn.XLOOKUP("Risky_Outbound",'Scoring_Config'!$A:$A,'Scoring_Config'!$C:$C,25),0),0)+IF(LEFT(AZ54,4)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54,FIND(",",AL54)+1,100)),0)+IF(LEFT(AM54,4)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54,FIND(",",AN54)+1,100)),0)+IF(_xlfn.XLOOKUP("Profile_Scoring",'Scoring_Config'!$A:$A,'Scoring_Config'!$D:$D,"Yes")="Yes",VALUE(MID(AO54,FIND(",",AO54)+1,100)),0)+IF(_xlfn.XLOOKUP("Options_Scoring",'Scoring_Config'!$A:$A,'Scoring_Config'!$D:$D,"Yes")="Yes",VALUE(MID(AP54,FIND(",",AP54)+1,100)),0)))</f>
        <v>0</v>
      </c>
      <c r="AZ54" cm="1">
        <f t="array" ref="AZ54">IF(FALSE,"True," &amp; IF(_xlfn.XLOOKUP("Migrate_Insecure",'Scoring_Config'!$A:$A,'Scoring_Config'!$D:$D,"Yes")="Yes",_xlfn.XLOOKUP("Migrate_Insecure",'Scoring_Config'!$A:$A,'Scoring_Config'!$C:$C,10),0),"False,0")</f>
        <v>0</v>
      </c>
    </row>
    <row r="55" spans="1:52">
      <c r="A55" t="s">
        <v>1979</v>
      </c>
      <c r="B55" t="s">
        <v>2033</v>
      </c>
      <c r="C55" t="s">
        <v>3542</v>
      </c>
      <c r="D55" t="s">
        <v>3545</v>
      </c>
      <c r="E55" t="s">
        <v>3563</v>
      </c>
      <c r="F55" t="s">
        <v>3566</v>
      </c>
      <c r="G55" t="s">
        <v>90</v>
      </c>
      <c r="H55" t="s">
        <v>174</v>
      </c>
      <c r="I55" t="s">
        <v>3575</v>
      </c>
      <c r="J55" t="s">
        <v>844</v>
      </c>
      <c r="K55" t="s">
        <v>1688</v>
      </c>
      <c r="L55" t="s">
        <v>1327</v>
      </c>
      <c r="M55" t="s">
        <v>1974</v>
      </c>
      <c r="N55" t="s">
        <v>4315</v>
      </c>
      <c r="O55" t="s">
        <v>4319</v>
      </c>
      <c r="P55" t="s">
        <v>4322</v>
      </c>
      <c r="Q55" t="s">
        <v>4365</v>
      </c>
      <c r="R55" t="s">
        <v>5439</v>
      </c>
      <c r="S55" t="s">
        <v>4324</v>
      </c>
      <c r="T55" t="s">
        <v>5570</v>
      </c>
      <c r="U55" t="s">
        <v>5982</v>
      </c>
      <c r="Y55" cm="1">
        <f t="array" ref="Y55">IF(FALSE,"True," &amp; IF(_xlfn.XLOOKUP("Src_IsAny",'Scoring_Config'!$A:$A,'Scoring_Config'!$D:$D,"Yes")="Yes",_xlfn.XLOOKUP("Src_IsAny",'Scoring_Config'!$A:$A,'Scoring_Config'!$C:$C,10),0),"False,0")</f>
        <v>0</v>
      </c>
      <c r="Z55" cm="1">
        <f t="array" ref="Z55">IF(FALSE,"True," &amp; IF(_xlfn.XLOOKUP("Src_CIDR_Le_16",'Scoring_Config'!$A:$A,'Scoring_Config'!$D:$D,"Yes")="Yes",_xlfn.XLOOKUP("Src_CIDR_Le_16",'Scoring_Config'!$A:$A,'Scoring_Config'!$C:$C,10),0),"False,0")</f>
        <v>0</v>
      </c>
      <c r="AA55" cm="1">
        <f t="array" ref="AA55">IF(FALSE,"True," &amp; IF(_xlfn.XLOOKUP("Src_CIDR_17_22",'Scoring_Config'!$A:$A,'Scoring_Config'!$D:$D,"Yes")="Yes",_xlfn.XLOOKUP("Src_CIDR_17_22",'Scoring_Config'!$A:$A,'Scoring_Config'!$C:$C,5),0),"False,0")</f>
        <v>0</v>
      </c>
      <c r="AB55" cm="1">
        <f t="array" ref="AB55">IF(FALSE,"True," &amp; IF(_xlfn.XLOOKUP("Dst_IsAny",'Scoring_Config'!$A:$A,'Scoring_Config'!$D:$D,"Yes")="Yes",_xlfn.XLOOKUP("Dst_IsAny",'Scoring_Config'!$A:$A,'Scoring_Config'!$C:$C,10),0),"False,0")</f>
        <v>0</v>
      </c>
      <c r="AC55" cm="1">
        <f t="array" ref="AC55">IF(FALSE,"True," &amp; IF(_xlfn.XLOOKUP("Dst_CIDR_Le_16",'Scoring_Config'!$A:$A,'Scoring_Config'!$D:$D,"Yes")="Yes",_xlfn.XLOOKUP("Dst_CIDR_Le_16",'Scoring_Config'!$A:$A,'Scoring_Config'!$C:$C,10),0),"False,0")</f>
        <v>0</v>
      </c>
      <c r="AD55" cm="1">
        <f t="array" ref="AD55">IF(FALSE,"True," &amp; IF(_xlfn.XLOOKUP("Dst_CIDR_17_22",'Scoring_Config'!$A:$A,'Scoring_Config'!$D:$D,"Yes")="Yes",_xlfn.XLOOKUP("Dst_CIDR_17_22",'Scoring_Config'!$A:$A,'Scoring_Config'!$C:$C,5),0),"False,0")</f>
        <v>0</v>
      </c>
      <c r="AE55" cm="1">
        <f t="array" ref="AE55">IF(FALSE,"True," &amp; IF(_xlfn.XLOOKUP("SrcZone_IsAny",'Scoring_Config'!$A:$A,'Scoring_Config'!$D:$D,"Yes")="Yes",_xlfn.XLOOKUP("SrcZone_IsAny",'Scoring_Config'!$A:$A,'Scoring_Config'!$C:$C,10),0),"False,0")</f>
        <v>0</v>
      </c>
      <c r="AF55" cm="1">
        <f t="array" ref="AF55">IF(FALSE,"True," &amp; IF(_xlfn.XLOOKUP("DstZone_IsAny",'Scoring_Config'!$A:$A,'Scoring_Config'!$D:$D,"Yes")="Yes",_xlfn.XLOOKUP("DstZone_IsAny",'Scoring_Config'!$A:$A,'Scoring_Config'!$C:$C,10),0),"False,0")</f>
        <v>0</v>
      </c>
      <c r="AG55" cm="1">
        <f t="array" ref="AG5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5" cm="1">
        <f t="array" ref="AH55">IF(FALSE,"True," &amp; IF(_xlfn.XLOOKUP("App_Any_OR_RangeGt1000",'Scoring_Config'!$A:$A,'Scoring_Config'!$D:$D,"Yes")="Yes",_xlfn.XLOOKUP("App_Any_OR_RangeGt1000",'Scoring_Config'!$A:$A,'Scoring_Config'!$C:$C,10),0),"False,0")</f>
        <v>0</v>
      </c>
      <c r="AI55" cm="1">
        <f t="array" ref="AI55">IF(FALSE,"True," &amp; IF(_xlfn.XLOOKUP("Service_Insecure_Match",'Scoring_Config'!$A:$A,'Scoring_Config'!$D:$D,"Yes")="Yes",_xlfn.XLOOKUP("Service_Insecure_Match",'Scoring_Config'!$A:$A,'Scoring_Config'!$C:$C,5),0),"False,0")</f>
        <v>0</v>
      </c>
      <c r="AJ55" cm="1">
        <f t="array" ref="AJ55">IF(FALSE,"True," &amp; IF(_xlfn.XLOOKUP("Risky_Inbound",'Scoring_Config'!$A:$A,'Scoring_Config'!$D:$D,"Yes")="Yes",_xlfn.XLOOKUP("Risky_Inbound",'Scoring_Config'!$A:$A,'Scoring_Config'!$C:$C,50),0),"False,0")</f>
        <v>0</v>
      </c>
      <c r="AK55" cm="1">
        <f t="array" ref="AK55">IF(FALSE,"True," &amp; IF(_xlfn.XLOOKUP("Risky_Outbound",'Scoring_Config'!$A:$A,'Scoring_Config'!$D:$D,"Yes")="Yes",_xlfn.XLOOKUP("Risky_Outbound",'Scoring_Config'!$A:$A,'Scoring_Config'!$C:$C,25),0),"False,0")</f>
        <v>0</v>
      </c>
      <c r="AL55" t="s">
        <v>6697</v>
      </c>
      <c r="AM55" cm="1">
        <f t="array" ref="AM5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5" t="s">
        <v>6697</v>
      </c>
      <c r="AO55" t="s">
        <v>6697</v>
      </c>
      <c r="AP55" t="s">
        <v>6697</v>
      </c>
      <c r="AQ55" cm="1">
        <f t="array" ref="AQ55">IF(FALSE,"True," &amp; IF(_xlfn.XLOOKUP("Service_IsAny",'Scoring_Config'!$A:$A,'Scoring_Config'!$D:$D,"Yes")="Yes",_xlfn.XLOOKUP("Service_IsAny",'Scoring_Config'!$A:$A,'Scoring_Config'!$C:$C,0),0),"False,0")</f>
        <v>0</v>
      </c>
      <c r="AR55">
        <v>0</v>
      </c>
      <c r="AS55" cm="1">
        <f t="array" ref="AS55">IF(FALSE,"True," &amp; IF(_xlfn.XLOOKUP("Service_RangeGt1000",'Scoring_Config'!$A:$A,'Scoring_Config'!$D:$D,"Yes")="Yes",_xlfn.XLOOKUP("Service_RangeGt1000",'Scoring_Config'!$A:$A,'Scoring_Config'!$C:$C,0),0),"False,0")</f>
        <v>0</v>
      </c>
      <c r="AT55" cm="1">
        <f t="array" ref="AT55">IF(FALSE,"True," &amp; IF(_xlfn.XLOOKUP("App_IsAny",'Scoring_Config'!$A:$A,'Scoring_Config'!$D:$D,"Yes")="Yes",_xlfn.XLOOKUP("App_IsAny",'Scoring_Config'!$A:$A,'Scoring_Config'!$C:$C,0),0),"False,0")</f>
        <v>0</v>
      </c>
      <c r="AU55">
        <v>9</v>
      </c>
      <c r="AV55" cm="1">
        <f t="array" ref="AV55">IF(FALSE,"True," &amp; IF(_xlfn.XLOOKUP("App_RangeGt1000",'Scoring_Config'!$A:$A,'Scoring_Config'!$D:$D,"Yes")="Yes",_xlfn.XLOOKUP("App_RangeGt1000",'Scoring_Config'!$A:$A,'Scoring_Config'!$C:$C,0),0),"False,0")</f>
        <v>0</v>
      </c>
      <c r="AW55" cm="1">
        <f t="array" ref="AW55">IF(FALSE,"True," &amp; IF(_xlfn.XLOOKUP("Action_IsDenyOrDrop",'Scoring_Config'!$A:$A,'Scoring_Config'!$D:$D,"Yes")="Yes",_xlfn.XLOOKUP("Action_IsDenyOrDrop",'Scoring_Config'!$A:$A,'Scoring_Config'!$C:$C,0),0),"False,0")</f>
        <v>0</v>
      </c>
      <c r="AX55" cm="1">
        <f t="array" ref="AX55">IF(LEFT(AW55,4)="True",0,(IF(LEFT(Y55,4)="True",IF(_xlfn.XLOOKUP("Src_IsAny",'Scoring_Config'!$A:$A,'Scoring_Config'!$D:$D,"Yes")="Yes",_xlfn.XLOOKUP("Src_IsAny",'Scoring_Config'!$A:$A,'Scoring_Config'!$C:$C,10),0),0)+IF(LEFT(Z55,4)="True",IF(_xlfn.XLOOKUP("Src_CIDR_Le_16",'Scoring_Config'!$A:$A,'Scoring_Config'!$D:$D,"Yes")="Yes",_xlfn.XLOOKUP("Src_CIDR_Le_16",'Scoring_Config'!$A:$A,'Scoring_Config'!$C:$C,10),0),0)+IF(LEFT(AA55,4)="True",IF(_xlfn.XLOOKUP("Src_CIDR_17_22",'Scoring_Config'!$A:$A,'Scoring_Config'!$D:$D,"Yes")="Yes",_xlfn.XLOOKUP("Src_CIDR_17_22",'Scoring_Config'!$A:$A,'Scoring_Config'!$C:$C,5),0),0)+IF(LEFT(AB55,4)="True",IF(_xlfn.XLOOKUP("Dst_IsAny",'Scoring_Config'!$A:$A,'Scoring_Config'!$D:$D,"Yes")="Yes",_xlfn.XLOOKUP("Dst_IsAny",'Scoring_Config'!$A:$A,'Scoring_Config'!$C:$C,10),0),0)+IF(LEFT(AC55,4)="True",IF(_xlfn.XLOOKUP("Dst_CIDR_Le_16",'Scoring_Config'!$A:$A,'Scoring_Config'!$D:$D,"Yes")="Yes",_xlfn.XLOOKUP("Dst_CIDR_Le_16",'Scoring_Config'!$A:$A,'Scoring_Config'!$C:$C,10),0),0)+IF(LEFT(AD55,4)="True",IF(_xlfn.XLOOKUP("Dst_CIDR_17_22",'Scoring_Config'!$A:$A,'Scoring_Config'!$D:$D,"Yes")="Yes",_xlfn.XLOOKUP("Dst_CIDR_17_22",'Scoring_Config'!$A:$A,'Scoring_Config'!$C:$C,5),0),0)+IF(LEFT(AE55,4)="True",IF(_xlfn.XLOOKUP("SrcZone_IsAny",'Scoring_Config'!$A:$A,'Scoring_Config'!$D:$D,"Yes")="Yes",_xlfn.XLOOKUP("SrcZone_IsAny",'Scoring_Config'!$A:$A,'Scoring_Config'!$C:$C,10),0),0)+IF(LEFT(AF55,4)="True",IF(_xlfn.XLOOKUP("DstZone_IsAny",'Scoring_Config'!$A:$A,'Scoring_Config'!$D:$D,"Yes")="Yes",_xlfn.XLOOKUP("DstZone_IsAny",'Scoring_Config'!$A:$A,'Scoring_Config'!$C:$C,10),0),0)+IF(LEFT(AG55,4)="True",IF(_xlfn.XLOOKUP("Service_Any_OR_RangeGt1000",'Scoring_Config'!$A:$A,'Scoring_Config'!$D:$D,"Yes")="Yes",_xlfn.XLOOKUP("Service_Any_OR_RangeGt1000",'Scoring_Config'!$A:$A,'Scoring_Config'!$C:$C,10),0),0)+IF(LEFT(AH55,4)="True",IF(_xlfn.XLOOKUP("App_Any_OR_RangeGt1000",'Scoring_Config'!$A:$A,'Scoring_Config'!$D:$D,"Yes")="Yes",_xlfn.XLOOKUP("App_Any_OR_RangeGt1000",'Scoring_Config'!$A:$A,'Scoring_Config'!$C:$C,10),0),0)+IF(LEFT(AI55,4)="True",IF(_xlfn.XLOOKUP("Service_Insecure_Match",'Scoring_Config'!$A:$A,'Scoring_Config'!$D:$D,"Yes")="Yes",_xlfn.XLOOKUP("Service_Insecure_Match",'Scoring_Config'!$A:$A,'Scoring_Config'!$C:$C,5),0),0)+IF(LEFT(AJ55,4)="True",IF(_xlfn.XLOOKUP("Risky_Inbound",'Scoring_Config'!$A:$A,'Scoring_Config'!$D:$D,"Yes")="Yes",_xlfn.XLOOKUP("Risky_Inbound",'Scoring_Config'!$A:$A,'Scoring_Config'!$C:$C,50),0),0)+IF(LEFT(AK55,4)="True",IF(_xlfn.XLOOKUP("Risky_Outbound",'Scoring_Config'!$A:$A,'Scoring_Config'!$D:$D,"Yes")="Yes",_xlfn.XLOOKUP("Risky_Outbound",'Scoring_Config'!$A:$A,'Scoring_Config'!$C:$C,25),0),0)+IF(LEFT(AZ55,4)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55,FIND(",",AL55)+1,100)),0)+IF(LEFT(AM55,4)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55,FIND(",",AN55)+1,100)),0)+IF(_xlfn.XLOOKUP("Profile_Scoring",'Scoring_Config'!$A:$A,'Scoring_Config'!$D:$D,"Yes")="Yes",VALUE(MID(AO55,FIND(",",AO55)+1,100)),0)+IF(_xlfn.XLOOKUP("Options_Scoring",'Scoring_Config'!$A:$A,'Scoring_Config'!$D:$D,"Yes")="Yes",VALUE(MID(AP55,FIND(",",AP55)+1,100)),0)))</f>
        <v>0</v>
      </c>
      <c r="AZ55" cm="1">
        <f t="array" ref="AZ55">IF(FALSE,"True," &amp; IF(_xlfn.XLOOKUP("Migrate_Insecure",'Scoring_Config'!$A:$A,'Scoring_Config'!$D:$D,"Yes")="Yes",_xlfn.XLOOKUP("Migrate_Insecure",'Scoring_Config'!$A:$A,'Scoring_Config'!$C:$C,10),0),"False,0")</f>
        <v>0</v>
      </c>
    </row>
    <row r="56" spans="1:52">
      <c r="A56" t="s">
        <v>1979</v>
      </c>
      <c r="B56" t="s">
        <v>2034</v>
      </c>
      <c r="C56" t="s">
        <v>3542</v>
      </c>
      <c r="D56" t="s">
        <v>3545</v>
      </c>
      <c r="E56" t="s">
        <v>3563</v>
      </c>
      <c r="F56" t="s">
        <v>3566</v>
      </c>
      <c r="G56" t="s">
        <v>90</v>
      </c>
      <c r="H56" t="s">
        <v>174</v>
      </c>
      <c r="I56" t="s">
        <v>3575</v>
      </c>
      <c r="J56" t="s">
        <v>845</v>
      </c>
      <c r="K56" t="s">
        <v>1667</v>
      </c>
      <c r="L56" t="s">
        <v>1327</v>
      </c>
      <c r="M56" t="s">
        <v>1974</v>
      </c>
      <c r="N56" t="s">
        <v>4315</v>
      </c>
      <c r="O56" t="s">
        <v>4319</v>
      </c>
      <c r="P56" t="s">
        <v>4321</v>
      </c>
      <c r="Q56" t="s">
        <v>4366</v>
      </c>
      <c r="R56" t="s">
        <v>5439</v>
      </c>
      <c r="S56" t="s">
        <v>4324</v>
      </c>
      <c r="T56" t="s">
        <v>5570</v>
      </c>
      <c r="U56" t="s">
        <v>5983</v>
      </c>
      <c r="Y56" cm="1">
        <f t="array" ref="Y56">IF(FALSE,"True," &amp; IF(_xlfn.XLOOKUP("Src_IsAny",'Scoring_Config'!$A:$A,'Scoring_Config'!$D:$D,"Yes")="Yes",_xlfn.XLOOKUP("Src_IsAny",'Scoring_Config'!$A:$A,'Scoring_Config'!$C:$C,10),0),"False,0")</f>
        <v>0</v>
      </c>
      <c r="Z56" cm="1">
        <f t="array" ref="Z56">IF(FALSE,"True," &amp; IF(_xlfn.XLOOKUP("Src_CIDR_Le_16",'Scoring_Config'!$A:$A,'Scoring_Config'!$D:$D,"Yes")="Yes",_xlfn.XLOOKUP("Src_CIDR_Le_16",'Scoring_Config'!$A:$A,'Scoring_Config'!$C:$C,10),0),"False,0")</f>
        <v>0</v>
      </c>
      <c r="AA56" cm="1">
        <f t="array" ref="AA56">IF(FALSE,"True," &amp; IF(_xlfn.XLOOKUP("Src_CIDR_17_22",'Scoring_Config'!$A:$A,'Scoring_Config'!$D:$D,"Yes")="Yes",_xlfn.XLOOKUP("Src_CIDR_17_22",'Scoring_Config'!$A:$A,'Scoring_Config'!$C:$C,5),0),"False,0")</f>
        <v>0</v>
      </c>
      <c r="AB56" cm="1">
        <f t="array" ref="AB56">IF(FALSE,"True," &amp; IF(_xlfn.XLOOKUP("Dst_IsAny",'Scoring_Config'!$A:$A,'Scoring_Config'!$D:$D,"Yes")="Yes",_xlfn.XLOOKUP("Dst_IsAny",'Scoring_Config'!$A:$A,'Scoring_Config'!$C:$C,10),0),"False,0")</f>
        <v>0</v>
      </c>
      <c r="AC56" cm="1">
        <f t="array" ref="AC56">IF(FALSE,"True," &amp; IF(_xlfn.XLOOKUP("Dst_CIDR_Le_16",'Scoring_Config'!$A:$A,'Scoring_Config'!$D:$D,"Yes")="Yes",_xlfn.XLOOKUP("Dst_CIDR_Le_16",'Scoring_Config'!$A:$A,'Scoring_Config'!$C:$C,10),0),"False,0")</f>
        <v>0</v>
      </c>
      <c r="AD56" cm="1">
        <f t="array" ref="AD56">IF(FALSE,"True," &amp; IF(_xlfn.XLOOKUP("Dst_CIDR_17_22",'Scoring_Config'!$A:$A,'Scoring_Config'!$D:$D,"Yes")="Yes",_xlfn.XLOOKUP("Dst_CIDR_17_22",'Scoring_Config'!$A:$A,'Scoring_Config'!$C:$C,5),0),"False,0")</f>
        <v>0</v>
      </c>
      <c r="AE56" cm="1">
        <f t="array" ref="AE56">IF(FALSE,"True," &amp; IF(_xlfn.XLOOKUP("SrcZone_IsAny",'Scoring_Config'!$A:$A,'Scoring_Config'!$D:$D,"Yes")="Yes",_xlfn.XLOOKUP("SrcZone_IsAny",'Scoring_Config'!$A:$A,'Scoring_Config'!$C:$C,10),0),"False,0")</f>
        <v>0</v>
      </c>
      <c r="AF56" cm="1">
        <f t="array" ref="AF56">IF(FALSE,"True," &amp; IF(_xlfn.XLOOKUP("DstZone_IsAny",'Scoring_Config'!$A:$A,'Scoring_Config'!$D:$D,"Yes")="Yes",_xlfn.XLOOKUP("DstZone_IsAny",'Scoring_Config'!$A:$A,'Scoring_Config'!$C:$C,10),0),"False,0")</f>
        <v>0</v>
      </c>
      <c r="AG56" cm="1">
        <f t="array" ref="AG5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6" cm="1">
        <f t="array" ref="AH56">IF(FALSE,"True," &amp; IF(_xlfn.XLOOKUP("App_Any_OR_RangeGt1000",'Scoring_Config'!$A:$A,'Scoring_Config'!$D:$D,"Yes")="Yes",_xlfn.XLOOKUP("App_Any_OR_RangeGt1000",'Scoring_Config'!$A:$A,'Scoring_Config'!$C:$C,10),0),"False,0")</f>
        <v>0</v>
      </c>
      <c r="AI56" cm="1">
        <f t="array" ref="AI56">IF(FALSE,"True," &amp; IF(_xlfn.XLOOKUP("Service_Insecure_Match",'Scoring_Config'!$A:$A,'Scoring_Config'!$D:$D,"Yes")="Yes",_xlfn.XLOOKUP("Service_Insecure_Match",'Scoring_Config'!$A:$A,'Scoring_Config'!$C:$C,5),0),"False,0")</f>
        <v>0</v>
      </c>
      <c r="AJ56" cm="1">
        <f t="array" ref="AJ56">IF(FALSE,"True," &amp; IF(_xlfn.XLOOKUP("Risky_Inbound",'Scoring_Config'!$A:$A,'Scoring_Config'!$D:$D,"Yes")="Yes",_xlfn.XLOOKUP("Risky_Inbound",'Scoring_Config'!$A:$A,'Scoring_Config'!$C:$C,50),0),"False,0")</f>
        <v>0</v>
      </c>
      <c r="AK56" cm="1">
        <f t="array" ref="AK56">IF(FALSE,"True," &amp; IF(_xlfn.XLOOKUP("Risky_Outbound",'Scoring_Config'!$A:$A,'Scoring_Config'!$D:$D,"Yes")="Yes",_xlfn.XLOOKUP("Risky_Outbound",'Scoring_Config'!$A:$A,'Scoring_Config'!$C:$C,25),0),"False,0")</f>
        <v>0</v>
      </c>
      <c r="AL56" t="s">
        <v>6700</v>
      </c>
      <c r="AM56" cm="1">
        <f t="array" ref="AM5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6" t="s">
        <v>6697</v>
      </c>
      <c r="AO56" t="s">
        <v>6697</v>
      </c>
      <c r="AP56" t="s">
        <v>6697</v>
      </c>
      <c r="AQ56" cm="1">
        <f t="array" ref="AQ56">IF(FALSE,"True," &amp; IF(_xlfn.XLOOKUP("Service_IsAny",'Scoring_Config'!$A:$A,'Scoring_Config'!$D:$D,"Yes")="Yes",_xlfn.XLOOKUP("Service_IsAny",'Scoring_Config'!$A:$A,'Scoring_Config'!$C:$C,0),0),"False,0")</f>
        <v>0</v>
      </c>
      <c r="AR56">
        <v>0</v>
      </c>
      <c r="AS56" cm="1">
        <f t="array" ref="AS56">IF(FALSE,"True," &amp; IF(_xlfn.XLOOKUP("Service_RangeGt1000",'Scoring_Config'!$A:$A,'Scoring_Config'!$D:$D,"Yes")="Yes",_xlfn.XLOOKUP("Service_RangeGt1000",'Scoring_Config'!$A:$A,'Scoring_Config'!$C:$C,0),0),"False,0")</f>
        <v>0</v>
      </c>
      <c r="AT56" cm="1">
        <f t="array" ref="AT56">IF(FALSE,"True," &amp; IF(_xlfn.XLOOKUP("App_IsAny",'Scoring_Config'!$A:$A,'Scoring_Config'!$D:$D,"Yes")="Yes",_xlfn.XLOOKUP("App_IsAny",'Scoring_Config'!$A:$A,'Scoring_Config'!$C:$C,0),0),"False,0")</f>
        <v>0</v>
      </c>
      <c r="AU56">
        <v>1</v>
      </c>
      <c r="AV56" cm="1">
        <f t="array" ref="AV56">IF(FALSE,"True," &amp; IF(_xlfn.XLOOKUP("App_RangeGt1000",'Scoring_Config'!$A:$A,'Scoring_Config'!$D:$D,"Yes")="Yes",_xlfn.XLOOKUP("App_RangeGt1000",'Scoring_Config'!$A:$A,'Scoring_Config'!$C:$C,0),0),"False,0")</f>
        <v>0</v>
      </c>
      <c r="AW56" cm="1">
        <f t="array" ref="AW56">IF(FALSE,"True," &amp; IF(_xlfn.XLOOKUP("Action_IsDenyOrDrop",'Scoring_Config'!$A:$A,'Scoring_Config'!$D:$D,"Yes")="Yes",_xlfn.XLOOKUP("Action_IsDenyOrDrop",'Scoring_Config'!$A:$A,'Scoring_Config'!$C:$C,0),0),"False,0")</f>
        <v>0</v>
      </c>
      <c r="AX56" cm="1">
        <f t="array" ref="AX56">IF(LEFT(AW56,4)="True",0,(IF(LEFT(Y56,4)="True",IF(_xlfn.XLOOKUP("Src_IsAny",'Scoring_Config'!$A:$A,'Scoring_Config'!$D:$D,"Yes")="Yes",_xlfn.XLOOKUP("Src_IsAny",'Scoring_Config'!$A:$A,'Scoring_Config'!$C:$C,10),0),0)+IF(LEFT(Z56,4)="True",IF(_xlfn.XLOOKUP("Src_CIDR_Le_16",'Scoring_Config'!$A:$A,'Scoring_Config'!$D:$D,"Yes")="Yes",_xlfn.XLOOKUP("Src_CIDR_Le_16",'Scoring_Config'!$A:$A,'Scoring_Config'!$C:$C,10),0),0)+IF(LEFT(AA56,4)="True",IF(_xlfn.XLOOKUP("Src_CIDR_17_22",'Scoring_Config'!$A:$A,'Scoring_Config'!$D:$D,"Yes")="Yes",_xlfn.XLOOKUP("Src_CIDR_17_22",'Scoring_Config'!$A:$A,'Scoring_Config'!$C:$C,5),0),0)+IF(LEFT(AB56,4)="True",IF(_xlfn.XLOOKUP("Dst_IsAny",'Scoring_Config'!$A:$A,'Scoring_Config'!$D:$D,"Yes")="Yes",_xlfn.XLOOKUP("Dst_IsAny",'Scoring_Config'!$A:$A,'Scoring_Config'!$C:$C,10),0),0)+IF(LEFT(AC56,4)="True",IF(_xlfn.XLOOKUP("Dst_CIDR_Le_16",'Scoring_Config'!$A:$A,'Scoring_Config'!$D:$D,"Yes")="Yes",_xlfn.XLOOKUP("Dst_CIDR_Le_16",'Scoring_Config'!$A:$A,'Scoring_Config'!$C:$C,10),0),0)+IF(LEFT(AD56,4)="True",IF(_xlfn.XLOOKUP("Dst_CIDR_17_22",'Scoring_Config'!$A:$A,'Scoring_Config'!$D:$D,"Yes")="Yes",_xlfn.XLOOKUP("Dst_CIDR_17_22",'Scoring_Config'!$A:$A,'Scoring_Config'!$C:$C,5),0),0)+IF(LEFT(AE56,4)="True",IF(_xlfn.XLOOKUP("SrcZone_IsAny",'Scoring_Config'!$A:$A,'Scoring_Config'!$D:$D,"Yes")="Yes",_xlfn.XLOOKUP("SrcZone_IsAny",'Scoring_Config'!$A:$A,'Scoring_Config'!$C:$C,10),0),0)+IF(LEFT(AF56,4)="True",IF(_xlfn.XLOOKUP("DstZone_IsAny",'Scoring_Config'!$A:$A,'Scoring_Config'!$D:$D,"Yes")="Yes",_xlfn.XLOOKUP("DstZone_IsAny",'Scoring_Config'!$A:$A,'Scoring_Config'!$C:$C,10),0),0)+IF(LEFT(AG56,4)="True",IF(_xlfn.XLOOKUP("Service_Any_OR_RangeGt1000",'Scoring_Config'!$A:$A,'Scoring_Config'!$D:$D,"Yes")="Yes",_xlfn.XLOOKUP("Service_Any_OR_RangeGt1000",'Scoring_Config'!$A:$A,'Scoring_Config'!$C:$C,10),0),0)+IF(LEFT(AH56,4)="True",IF(_xlfn.XLOOKUP("App_Any_OR_RangeGt1000",'Scoring_Config'!$A:$A,'Scoring_Config'!$D:$D,"Yes")="Yes",_xlfn.XLOOKUP("App_Any_OR_RangeGt1000",'Scoring_Config'!$A:$A,'Scoring_Config'!$C:$C,10),0),0)+IF(LEFT(AI56,4)="True",IF(_xlfn.XLOOKUP("Service_Insecure_Match",'Scoring_Config'!$A:$A,'Scoring_Config'!$D:$D,"Yes")="Yes",_xlfn.XLOOKUP("Service_Insecure_Match",'Scoring_Config'!$A:$A,'Scoring_Config'!$C:$C,5),0),0)+IF(LEFT(AJ56,4)="True",IF(_xlfn.XLOOKUP("Risky_Inbound",'Scoring_Config'!$A:$A,'Scoring_Config'!$D:$D,"Yes")="Yes",_xlfn.XLOOKUP("Risky_Inbound",'Scoring_Config'!$A:$A,'Scoring_Config'!$C:$C,50),0),0)+IF(LEFT(AK56,4)="True",IF(_xlfn.XLOOKUP("Risky_Outbound",'Scoring_Config'!$A:$A,'Scoring_Config'!$D:$D,"Yes")="Yes",_xlfn.XLOOKUP("Risky_Outbound",'Scoring_Config'!$A:$A,'Scoring_Config'!$C:$C,25),0),0)+IF(LEFT(AZ56,4)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56,FIND(",",AL56)+1,100)),0)+IF(LEFT(AM56,4)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56,FIND(",",AN56)+1,100)),0)+IF(_xlfn.XLOOKUP("Profile_Scoring",'Scoring_Config'!$A:$A,'Scoring_Config'!$D:$D,"Yes")="Yes",VALUE(MID(AO56,FIND(",",AO56)+1,100)),0)+IF(_xlfn.XLOOKUP("Options_Scoring",'Scoring_Config'!$A:$A,'Scoring_Config'!$D:$D,"Yes")="Yes",VALUE(MID(AP56,FIND(",",AP56)+1,100)),0)))</f>
        <v>0</v>
      </c>
      <c r="AZ56" cm="1">
        <f t="array" ref="AZ56">IF(FALSE,"True," &amp; IF(_xlfn.XLOOKUP("Migrate_Insecure",'Scoring_Config'!$A:$A,'Scoring_Config'!$D:$D,"Yes")="Yes",_xlfn.XLOOKUP("Migrate_Insecure",'Scoring_Config'!$A:$A,'Scoring_Config'!$C:$C,10),0),"False,0")</f>
        <v>0</v>
      </c>
    </row>
    <row r="57" spans="1:52">
      <c r="A57" t="s">
        <v>1979</v>
      </c>
      <c r="B57" t="s">
        <v>2035</v>
      </c>
      <c r="C57" t="s">
        <v>3542</v>
      </c>
      <c r="D57" t="s">
        <v>3545</v>
      </c>
      <c r="E57" t="s">
        <v>3563</v>
      </c>
      <c r="F57" t="s">
        <v>3566</v>
      </c>
      <c r="G57" t="s">
        <v>90</v>
      </c>
      <c r="H57" t="s">
        <v>174</v>
      </c>
      <c r="I57" t="s">
        <v>3591</v>
      </c>
      <c r="J57" t="s">
        <v>846</v>
      </c>
      <c r="K57" t="s">
        <v>1667</v>
      </c>
      <c r="L57" t="s">
        <v>1327</v>
      </c>
      <c r="M57" t="s">
        <v>1974</v>
      </c>
      <c r="N57" t="s">
        <v>4315</v>
      </c>
      <c r="O57" t="s">
        <v>4319</v>
      </c>
      <c r="P57" t="s">
        <v>4323</v>
      </c>
      <c r="Q57" t="s">
        <v>4367</v>
      </c>
      <c r="R57" t="s">
        <v>5439</v>
      </c>
      <c r="S57" t="s">
        <v>4324</v>
      </c>
      <c r="T57" t="s">
        <v>5570</v>
      </c>
      <c r="U57" t="s">
        <v>5984</v>
      </c>
      <c r="Y57" cm="1">
        <f t="array" ref="Y57">IF(FALSE,"True," &amp; IF(_xlfn.XLOOKUP("Src_IsAny",'Scoring_Config'!$A:$A,'Scoring_Config'!$D:$D,"Yes")="Yes",_xlfn.XLOOKUP("Src_IsAny",'Scoring_Config'!$A:$A,'Scoring_Config'!$C:$C,10),0),"False,0")</f>
        <v>0</v>
      </c>
      <c r="Z57" cm="1">
        <f t="array" ref="Z57">IF(FALSE,"True," &amp; IF(_xlfn.XLOOKUP("Src_CIDR_Le_16",'Scoring_Config'!$A:$A,'Scoring_Config'!$D:$D,"Yes")="Yes",_xlfn.XLOOKUP("Src_CIDR_Le_16",'Scoring_Config'!$A:$A,'Scoring_Config'!$C:$C,10),0),"False,0")</f>
        <v>0</v>
      </c>
      <c r="AA57" cm="1">
        <f t="array" ref="AA57">IF(FALSE,"True," &amp; IF(_xlfn.XLOOKUP("Src_CIDR_17_22",'Scoring_Config'!$A:$A,'Scoring_Config'!$D:$D,"Yes")="Yes",_xlfn.XLOOKUP("Src_CIDR_17_22",'Scoring_Config'!$A:$A,'Scoring_Config'!$C:$C,5),0),"False,0")</f>
        <v>0</v>
      </c>
      <c r="AB57" cm="1">
        <f t="array" ref="AB57">IF(FALSE,"True," &amp; IF(_xlfn.XLOOKUP("Dst_IsAny",'Scoring_Config'!$A:$A,'Scoring_Config'!$D:$D,"Yes")="Yes",_xlfn.XLOOKUP("Dst_IsAny",'Scoring_Config'!$A:$A,'Scoring_Config'!$C:$C,10),0),"False,0")</f>
        <v>0</v>
      </c>
      <c r="AC57" cm="1">
        <f t="array" ref="AC57">IF(FALSE,"True," &amp; IF(_xlfn.XLOOKUP("Dst_CIDR_Le_16",'Scoring_Config'!$A:$A,'Scoring_Config'!$D:$D,"Yes")="Yes",_xlfn.XLOOKUP("Dst_CIDR_Le_16",'Scoring_Config'!$A:$A,'Scoring_Config'!$C:$C,10),0),"False,0")</f>
        <v>0</v>
      </c>
      <c r="AD57" cm="1">
        <f t="array" ref="AD57">IF(FALSE,"True," &amp; IF(_xlfn.XLOOKUP("Dst_CIDR_17_22",'Scoring_Config'!$A:$A,'Scoring_Config'!$D:$D,"Yes")="Yes",_xlfn.XLOOKUP("Dst_CIDR_17_22",'Scoring_Config'!$A:$A,'Scoring_Config'!$C:$C,5),0),"False,0")</f>
        <v>0</v>
      </c>
      <c r="AE57" cm="1">
        <f t="array" ref="AE57">IF(FALSE,"True," &amp; IF(_xlfn.XLOOKUP("SrcZone_IsAny",'Scoring_Config'!$A:$A,'Scoring_Config'!$D:$D,"Yes")="Yes",_xlfn.XLOOKUP("SrcZone_IsAny",'Scoring_Config'!$A:$A,'Scoring_Config'!$C:$C,10),0),"False,0")</f>
        <v>0</v>
      </c>
      <c r="AF57" cm="1">
        <f t="array" ref="AF57">IF(FALSE,"True," &amp; IF(_xlfn.XLOOKUP("DstZone_IsAny",'Scoring_Config'!$A:$A,'Scoring_Config'!$D:$D,"Yes")="Yes",_xlfn.XLOOKUP("DstZone_IsAny",'Scoring_Config'!$A:$A,'Scoring_Config'!$C:$C,10),0),"False,0")</f>
        <v>0</v>
      </c>
      <c r="AG57" cm="1">
        <f t="array" ref="AG5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7" cm="1">
        <f t="array" ref="AH57">IF(FALSE,"True," &amp; IF(_xlfn.XLOOKUP("App_Any_OR_RangeGt1000",'Scoring_Config'!$A:$A,'Scoring_Config'!$D:$D,"Yes")="Yes",_xlfn.XLOOKUP("App_Any_OR_RangeGt1000",'Scoring_Config'!$A:$A,'Scoring_Config'!$C:$C,10),0),"False,0")</f>
        <v>0</v>
      </c>
      <c r="AI57" cm="1">
        <f t="array" ref="AI57">IF(FALSE,"True," &amp; IF(_xlfn.XLOOKUP("Service_Insecure_Match",'Scoring_Config'!$A:$A,'Scoring_Config'!$D:$D,"Yes")="Yes",_xlfn.XLOOKUP("Service_Insecure_Match",'Scoring_Config'!$A:$A,'Scoring_Config'!$C:$C,5),0),"False,0")</f>
        <v>0</v>
      </c>
      <c r="AJ57" cm="1">
        <f t="array" ref="AJ57">IF(FALSE,"True," &amp; IF(_xlfn.XLOOKUP("Risky_Inbound",'Scoring_Config'!$A:$A,'Scoring_Config'!$D:$D,"Yes")="Yes",_xlfn.XLOOKUP("Risky_Inbound",'Scoring_Config'!$A:$A,'Scoring_Config'!$C:$C,50),0),"False,0")</f>
        <v>0</v>
      </c>
      <c r="AK57" cm="1">
        <f t="array" ref="AK57">IF(FALSE,"True," &amp; IF(_xlfn.XLOOKUP("Risky_Outbound",'Scoring_Config'!$A:$A,'Scoring_Config'!$D:$D,"Yes")="Yes",_xlfn.XLOOKUP("Risky_Outbound",'Scoring_Config'!$A:$A,'Scoring_Config'!$C:$C,25),0),"False,0")</f>
        <v>0</v>
      </c>
      <c r="AL57" t="s">
        <v>6699</v>
      </c>
      <c r="AM57" cm="1">
        <f t="array" ref="AM5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7" t="s">
        <v>6697</v>
      </c>
      <c r="AO57" t="s">
        <v>6697</v>
      </c>
      <c r="AP57" t="s">
        <v>6697</v>
      </c>
      <c r="AQ57" cm="1">
        <f t="array" ref="AQ57">IF(FALSE,"True," &amp; IF(_xlfn.XLOOKUP("Service_IsAny",'Scoring_Config'!$A:$A,'Scoring_Config'!$D:$D,"Yes")="Yes",_xlfn.XLOOKUP("Service_IsAny",'Scoring_Config'!$A:$A,'Scoring_Config'!$C:$C,0),0),"False,0")</f>
        <v>0</v>
      </c>
      <c r="AR57">
        <v>0</v>
      </c>
      <c r="AS57" cm="1">
        <f t="array" ref="AS57">IF(FALSE,"True," &amp; IF(_xlfn.XLOOKUP("Service_RangeGt1000",'Scoring_Config'!$A:$A,'Scoring_Config'!$D:$D,"Yes")="Yes",_xlfn.XLOOKUP("Service_RangeGt1000",'Scoring_Config'!$A:$A,'Scoring_Config'!$C:$C,0),0),"False,0")</f>
        <v>0</v>
      </c>
      <c r="AT57" cm="1">
        <f t="array" ref="AT57">IF(FALSE,"True," &amp; IF(_xlfn.XLOOKUP("App_IsAny",'Scoring_Config'!$A:$A,'Scoring_Config'!$D:$D,"Yes")="Yes",_xlfn.XLOOKUP("App_IsAny",'Scoring_Config'!$A:$A,'Scoring_Config'!$C:$C,0),0),"False,0")</f>
        <v>0</v>
      </c>
      <c r="AU57">
        <v>1</v>
      </c>
      <c r="AV57" cm="1">
        <f t="array" ref="AV57">IF(FALSE,"True," &amp; IF(_xlfn.XLOOKUP("App_RangeGt1000",'Scoring_Config'!$A:$A,'Scoring_Config'!$D:$D,"Yes")="Yes",_xlfn.XLOOKUP("App_RangeGt1000",'Scoring_Config'!$A:$A,'Scoring_Config'!$C:$C,0),0),"False,0")</f>
        <v>0</v>
      </c>
      <c r="AW57" cm="1">
        <f t="array" ref="AW57">IF(FALSE,"True," &amp; IF(_xlfn.XLOOKUP("Action_IsDenyOrDrop",'Scoring_Config'!$A:$A,'Scoring_Config'!$D:$D,"Yes")="Yes",_xlfn.XLOOKUP("Action_IsDenyOrDrop",'Scoring_Config'!$A:$A,'Scoring_Config'!$C:$C,0),0),"False,0")</f>
        <v>0</v>
      </c>
      <c r="AX57" cm="1">
        <f t="array" ref="AX57">IF(LEFT(AW57,4)="True",0,(IF(LEFT(Y57,4)="True",IF(_xlfn.XLOOKUP("Src_IsAny",'Scoring_Config'!$A:$A,'Scoring_Config'!$D:$D,"Yes")="Yes",_xlfn.XLOOKUP("Src_IsAny",'Scoring_Config'!$A:$A,'Scoring_Config'!$C:$C,10),0),0)+IF(LEFT(Z57,4)="True",IF(_xlfn.XLOOKUP("Src_CIDR_Le_16",'Scoring_Config'!$A:$A,'Scoring_Config'!$D:$D,"Yes")="Yes",_xlfn.XLOOKUP("Src_CIDR_Le_16",'Scoring_Config'!$A:$A,'Scoring_Config'!$C:$C,10),0),0)+IF(LEFT(AA57,4)="True",IF(_xlfn.XLOOKUP("Src_CIDR_17_22",'Scoring_Config'!$A:$A,'Scoring_Config'!$D:$D,"Yes")="Yes",_xlfn.XLOOKUP("Src_CIDR_17_22",'Scoring_Config'!$A:$A,'Scoring_Config'!$C:$C,5),0),0)+IF(LEFT(AB57,4)="True",IF(_xlfn.XLOOKUP("Dst_IsAny",'Scoring_Config'!$A:$A,'Scoring_Config'!$D:$D,"Yes")="Yes",_xlfn.XLOOKUP("Dst_IsAny",'Scoring_Config'!$A:$A,'Scoring_Config'!$C:$C,10),0),0)+IF(LEFT(AC57,4)="True",IF(_xlfn.XLOOKUP("Dst_CIDR_Le_16",'Scoring_Config'!$A:$A,'Scoring_Config'!$D:$D,"Yes")="Yes",_xlfn.XLOOKUP("Dst_CIDR_Le_16",'Scoring_Config'!$A:$A,'Scoring_Config'!$C:$C,10),0),0)+IF(LEFT(AD57,4)="True",IF(_xlfn.XLOOKUP("Dst_CIDR_17_22",'Scoring_Config'!$A:$A,'Scoring_Config'!$D:$D,"Yes")="Yes",_xlfn.XLOOKUP("Dst_CIDR_17_22",'Scoring_Config'!$A:$A,'Scoring_Config'!$C:$C,5),0),0)+IF(LEFT(AE57,4)="True",IF(_xlfn.XLOOKUP("SrcZone_IsAny",'Scoring_Config'!$A:$A,'Scoring_Config'!$D:$D,"Yes")="Yes",_xlfn.XLOOKUP("SrcZone_IsAny",'Scoring_Config'!$A:$A,'Scoring_Config'!$C:$C,10),0),0)+IF(LEFT(AF57,4)="True",IF(_xlfn.XLOOKUP("DstZone_IsAny",'Scoring_Config'!$A:$A,'Scoring_Config'!$D:$D,"Yes")="Yes",_xlfn.XLOOKUP("DstZone_IsAny",'Scoring_Config'!$A:$A,'Scoring_Config'!$C:$C,10),0),0)+IF(LEFT(AG57,4)="True",IF(_xlfn.XLOOKUP("Service_Any_OR_RangeGt1000",'Scoring_Config'!$A:$A,'Scoring_Config'!$D:$D,"Yes")="Yes",_xlfn.XLOOKUP("Service_Any_OR_RangeGt1000",'Scoring_Config'!$A:$A,'Scoring_Config'!$C:$C,10),0),0)+IF(LEFT(AH57,4)="True",IF(_xlfn.XLOOKUP("App_Any_OR_RangeGt1000",'Scoring_Config'!$A:$A,'Scoring_Config'!$D:$D,"Yes")="Yes",_xlfn.XLOOKUP("App_Any_OR_RangeGt1000",'Scoring_Config'!$A:$A,'Scoring_Config'!$C:$C,10),0),0)+IF(LEFT(AI57,4)="True",IF(_xlfn.XLOOKUP("Service_Insecure_Match",'Scoring_Config'!$A:$A,'Scoring_Config'!$D:$D,"Yes")="Yes",_xlfn.XLOOKUP("Service_Insecure_Match",'Scoring_Config'!$A:$A,'Scoring_Config'!$C:$C,5),0),0)+IF(LEFT(AJ57,4)="True",IF(_xlfn.XLOOKUP("Risky_Inbound",'Scoring_Config'!$A:$A,'Scoring_Config'!$D:$D,"Yes")="Yes",_xlfn.XLOOKUP("Risky_Inbound",'Scoring_Config'!$A:$A,'Scoring_Config'!$C:$C,50),0),0)+IF(LEFT(AK57,4)="True",IF(_xlfn.XLOOKUP("Risky_Outbound",'Scoring_Config'!$A:$A,'Scoring_Config'!$D:$D,"Yes")="Yes",_xlfn.XLOOKUP("Risky_Outbound",'Scoring_Config'!$A:$A,'Scoring_Config'!$C:$C,25),0),0)+IF(LEFT(AZ57,4)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57,FIND(",",AL57)+1,100)),0)+IF(LEFT(AM57,4)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57,FIND(",",AN57)+1,100)),0)+IF(_xlfn.XLOOKUP("Profile_Scoring",'Scoring_Config'!$A:$A,'Scoring_Config'!$D:$D,"Yes")="Yes",VALUE(MID(AO57,FIND(",",AO57)+1,100)),0)+IF(_xlfn.XLOOKUP("Options_Scoring",'Scoring_Config'!$A:$A,'Scoring_Config'!$D:$D,"Yes")="Yes",VALUE(MID(AP57,FIND(",",AP57)+1,100)),0)))</f>
        <v>0</v>
      </c>
      <c r="AZ57" cm="1">
        <f t="array" ref="AZ57">IF(FALSE,"True," &amp; IF(_xlfn.XLOOKUP("Migrate_Insecure",'Scoring_Config'!$A:$A,'Scoring_Config'!$D:$D,"Yes")="Yes",_xlfn.XLOOKUP("Migrate_Insecure",'Scoring_Config'!$A:$A,'Scoring_Config'!$C:$C,10),0),"False,0")</f>
        <v>0</v>
      </c>
    </row>
    <row r="58" spans="1:52">
      <c r="A58" t="s">
        <v>1979</v>
      </c>
      <c r="B58" t="s">
        <v>2036</v>
      </c>
      <c r="C58" t="s">
        <v>3542</v>
      </c>
      <c r="D58" t="s">
        <v>3545</v>
      </c>
      <c r="E58" t="s">
        <v>3563</v>
      </c>
      <c r="F58" t="s">
        <v>3566</v>
      </c>
      <c r="G58" t="s">
        <v>90</v>
      </c>
      <c r="H58" t="s">
        <v>174</v>
      </c>
      <c r="I58" t="s">
        <v>3575</v>
      </c>
      <c r="J58" t="s">
        <v>847</v>
      </c>
      <c r="K58" t="s">
        <v>1666</v>
      </c>
      <c r="L58" t="s">
        <v>1338</v>
      </c>
      <c r="M58" t="s">
        <v>1974</v>
      </c>
      <c r="N58" t="s">
        <v>4315</v>
      </c>
      <c r="O58" t="s">
        <v>4319</v>
      </c>
      <c r="P58" t="s">
        <v>4322</v>
      </c>
      <c r="Q58" t="s">
        <v>4368</v>
      </c>
      <c r="R58" t="s">
        <v>5439</v>
      </c>
      <c r="S58" t="s">
        <v>4324</v>
      </c>
      <c r="T58" t="s">
        <v>5580</v>
      </c>
      <c r="U58" t="s">
        <v>5985</v>
      </c>
      <c r="Y58" cm="1">
        <f t="array" ref="Y58">IF(FALSE,"True," &amp; IF(_xlfn.XLOOKUP("Src_IsAny",'Scoring_Config'!$A:$A,'Scoring_Config'!$D:$D,"Yes")="Yes",_xlfn.XLOOKUP("Src_IsAny",'Scoring_Config'!$A:$A,'Scoring_Config'!$C:$C,10),0),"False,0")</f>
        <v>0</v>
      </c>
      <c r="Z58" cm="1">
        <f t="array" ref="Z58">IF(FALSE,"True," &amp; IF(_xlfn.XLOOKUP("Src_CIDR_Le_16",'Scoring_Config'!$A:$A,'Scoring_Config'!$D:$D,"Yes")="Yes",_xlfn.XLOOKUP("Src_CIDR_Le_16",'Scoring_Config'!$A:$A,'Scoring_Config'!$C:$C,10),0),"False,0")</f>
        <v>0</v>
      </c>
      <c r="AA58" cm="1">
        <f t="array" ref="AA58">IF(FALSE,"True," &amp; IF(_xlfn.XLOOKUP("Src_CIDR_17_22",'Scoring_Config'!$A:$A,'Scoring_Config'!$D:$D,"Yes")="Yes",_xlfn.XLOOKUP("Src_CIDR_17_22",'Scoring_Config'!$A:$A,'Scoring_Config'!$C:$C,5),0),"False,0")</f>
        <v>0</v>
      </c>
      <c r="AB58" cm="1">
        <f t="array" ref="AB58">IF(FALSE,"True," &amp; IF(_xlfn.XLOOKUP("Dst_IsAny",'Scoring_Config'!$A:$A,'Scoring_Config'!$D:$D,"Yes")="Yes",_xlfn.XLOOKUP("Dst_IsAny",'Scoring_Config'!$A:$A,'Scoring_Config'!$C:$C,10),0),"False,0")</f>
        <v>0</v>
      </c>
      <c r="AC58" cm="1">
        <f t="array" ref="AC58">IF(FALSE,"True," &amp; IF(_xlfn.XLOOKUP("Dst_CIDR_Le_16",'Scoring_Config'!$A:$A,'Scoring_Config'!$D:$D,"Yes")="Yes",_xlfn.XLOOKUP("Dst_CIDR_Le_16",'Scoring_Config'!$A:$A,'Scoring_Config'!$C:$C,10),0),"False,0")</f>
        <v>0</v>
      </c>
      <c r="AD58" cm="1">
        <f t="array" ref="AD58">IF(FALSE,"True," &amp; IF(_xlfn.XLOOKUP("Dst_CIDR_17_22",'Scoring_Config'!$A:$A,'Scoring_Config'!$D:$D,"Yes")="Yes",_xlfn.XLOOKUP("Dst_CIDR_17_22",'Scoring_Config'!$A:$A,'Scoring_Config'!$C:$C,5),0),"False,0")</f>
        <v>0</v>
      </c>
      <c r="AE58" cm="1">
        <f t="array" ref="AE58">IF(FALSE,"True," &amp; IF(_xlfn.XLOOKUP("SrcZone_IsAny",'Scoring_Config'!$A:$A,'Scoring_Config'!$D:$D,"Yes")="Yes",_xlfn.XLOOKUP("SrcZone_IsAny",'Scoring_Config'!$A:$A,'Scoring_Config'!$C:$C,10),0),"False,0")</f>
        <v>0</v>
      </c>
      <c r="AF58" cm="1">
        <f t="array" ref="AF58">IF(FALSE,"True," &amp; IF(_xlfn.XLOOKUP("DstZone_IsAny",'Scoring_Config'!$A:$A,'Scoring_Config'!$D:$D,"Yes")="Yes",_xlfn.XLOOKUP("DstZone_IsAny",'Scoring_Config'!$A:$A,'Scoring_Config'!$C:$C,10),0),"False,0")</f>
        <v>0</v>
      </c>
      <c r="AG58" cm="1">
        <f t="array" ref="AG5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8" cm="1">
        <f t="array" ref="AH58">IF(FALSE,"True," &amp; IF(_xlfn.XLOOKUP("App_Any_OR_RangeGt1000",'Scoring_Config'!$A:$A,'Scoring_Config'!$D:$D,"Yes")="Yes",_xlfn.XLOOKUP("App_Any_OR_RangeGt1000",'Scoring_Config'!$A:$A,'Scoring_Config'!$C:$C,10),0),"False,0")</f>
        <v>0</v>
      </c>
      <c r="AI58" cm="1">
        <f t="array" ref="AI58">IF(TRUE,"True," &amp; IF(_xlfn.XLOOKUP("Service_Insecure_Match",'Scoring_Config'!$A:$A,'Scoring_Config'!$D:$D,"Yes")="Yes",_xlfn.XLOOKUP("Service_Insecure_Match",'Scoring_Config'!$A:$A,'Scoring_Config'!$C:$C,5),0),"False,0")</f>
        <v>0</v>
      </c>
      <c r="AJ58" cm="1">
        <f t="array" ref="AJ58">IF(FALSE,"True," &amp; IF(_xlfn.XLOOKUP("Risky_Inbound",'Scoring_Config'!$A:$A,'Scoring_Config'!$D:$D,"Yes")="Yes",_xlfn.XLOOKUP("Risky_Inbound",'Scoring_Config'!$A:$A,'Scoring_Config'!$C:$C,50),0),"False,0")</f>
        <v>0</v>
      </c>
      <c r="AK58" cm="1">
        <f t="array" ref="AK58">IF(FALSE,"True," &amp; IF(_xlfn.XLOOKUP("Risky_Outbound",'Scoring_Config'!$A:$A,'Scoring_Config'!$D:$D,"Yes")="Yes",_xlfn.XLOOKUP("Risky_Outbound",'Scoring_Config'!$A:$A,'Scoring_Config'!$C:$C,25),0),"False,0")</f>
        <v>0</v>
      </c>
      <c r="AL58" t="s">
        <v>6697</v>
      </c>
      <c r="AM58" cm="1">
        <f t="array" ref="AM5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8" t="s">
        <v>6697</v>
      </c>
      <c r="AO58" t="s">
        <v>6697</v>
      </c>
      <c r="AP58" t="s">
        <v>6697</v>
      </c>
      <c r="AQ58" cm="1">
        <f t="array" ref="AQ58">IF(FALSE,"True," &amp; IF(_xlfn.XLOOKUP("Service_IsAny",'Scoring_Config'!$A:$A,'Scoring_Config'!$D:$D,"Yes")="Yes",_xlfn.XLOOKUP("Service_IsAny",'Scoring_Config'!$A:$A,'Scoring_Config'!$C:$C,0),0),"False,0")</f>
        <v>0</v>
      </c>
      <c r="AR58">
        <v>3</v>
      </c>
      <c r="AS58" cm="1">
        <f t="array" ref="AS58">IF(FALSE,"True," &amp; IF(_xlfn.XLOOKUP("Service_RangeGt1000",'Scoring_Config'!$A:$A,'Scoring_Config'!$D:$D,"Yes")="Yes",_xlfn.XLOOKUP("Service_RangeGt1000",'Scoring_Config'!$A:$A,'Scoring_Config'!$C:$C,0),0),"False,0")</f>
        <v>0</v>
      </c>
      <c r="AT58" cm="1">
        <f t="array" ref="AT58">IF(FALSE,"True," &amp; IF(_xlfn.XLOOKUP("App_IsAny",'Scoring_Config'!$A:$A,'Scoring_Config'!$D:$D,"Yes")="Yes",_xlfn.XLOOKUP("App_IsAny",'Scoring_Config'!$A:$A,'Scoring_Config'!$C:$C,0),0),"False,0")</f>
        <v>0</v>
      </c>
      <c r="AU58">
        <v>2</v>
      </c>
      <c r="AV58" cm="1">
        <f t="array" ref="AV58">IF(FALSE,"True," &amp; IF(_xlfn.XLOOKUP("App_RangeGt1000",'Scoring_Config'!$A:$A,'Scoring_Config'!$D:$D,"Yes")="Yes",_xlfn.XLOOKUP("App_RangeGt1000",'Scoring_Config'!$A:$A,'Scoring_Config'!$C:$C,0),0),"False,0")</f>
        <v>0</v>
      </c>
      <c r="AW58" cm="1">
        <f t="array" ref="AW58">IF(FALSE,"True," &amp; IF(_xlfn.XLOOKUP("Action_IsDenyOrDrop",'Scoring_Config'!$A:$A,'Scoring_Config'!$D:$D,"Yes")="Yes",_xlfn.XLOOKUP("Action_IsDenyOrDrop",'Scoring_Config'!$A:$A,'Scoring_Config'!$C:$C,0),0),"False,0")</f>
        <v>0</v>
      </c>
      <c r="AX58" cm="1">
        <f t="array" ref="AX58">IF(LEFT(AW58,4)="True",0,(IF(LEFT(Y58,4)="True",IF(_xlfn.XLOOKUP("Src_IsAny",'Scoring_Config'!$A:$A,'Scoring_Config'!$D:$D,"Yes")="Yes",_xlfn.XLOOKUP("Src_IsAny",'Scoring_Config'!$A:$A,'Scoring_Config'!$C:$C,10),0),0)+IF(LEFT(Z58,4)="True",IF(_xlfn.XLOOKUP("Src_CIDR_Le_16",'Scoring_Config'!$A:$A,'Scoring_Config'!$D:$D,"Yes")="Yes",_xlfn.XLOOKUP("Src_CIDR_Le_16",'Scoring_Config'!$A:$A,'Scoring_Config'!$C:$C,10),0),0)+IF(LEFT(AA58,4)="True",IF(_xlfn.XLOOKUP("Src_CIDR_17_22",'Scoring_Config'!$A:$A,'Scoring_Config'!$D:$D,"Yes")="Yes",_xlfn.XLOOKUP("Src_CIDR_17_22",'Scoring_Config'!$A:$A,'Scoring_Config'!$C:$C,5),0),0)+IF(LEFT(AB58,4)="True",IF(_xlfn.XLOOKUP("Dst_IsAny",'Scoring_Config'!$A:$A,'Scoring_Config'!$D:$D,"Yes")="Yes",_xlfn.XLOOKUP("Dst_IsAny",'Scoring_Config'!$A:$A,'Scoring_Config'!$C:$C,10),0),0)+IF(LEFT(AC58,4)="True",IF(_xlfn.XLOOKUP("Dst_CIDR_Le_16",'Scoring_Config'!$A:$A,'Scoring_Config'!$D:$D,"Yes")="Yes",_xlfn.XLOOKUP("Dst_CIDR_Le_16",'Scoring_Config'!$A:$A,'Scoring_Config'!$C:$C,10),0),0)+IF(LEFT(AD58,4)="True",IF(_xlfn.XLOOKUP("Dst_CIDR_17_22",'Scoring_Config'!$A:$A,'Scoring_Config'!$D:$D,"Yes")="Yes",_xlfn.XLOOKUP("Dst_CIDR_17_22",'Scoring_Config'!$A:$A,'Scoring_Config'!$C:$C,5),0),0)+IF(LEFT(AE58,4)="True",IF(_xlfn.XLOOKUP("SrcZone_IsAny",'Scoring_Config'!$A:$A,'Scoring_Config'!$D:$D,"Yes")="Yes",_xlfn.XLOOKUP("SrcZone_IsAny",'Scoring_Config'!$A:$A,'Scoring_Config'!$C:$C,10),0),0)+IF(LEFT(AF58,4)="True",IF(_xlfn.XLOOKUP("DstZone_IsAny",'Scoring_Config'!$A:$A,'Scoring_Config'!$D:$D,"Yes")="Yes",_xlfn.XLOOKUP("DstZone_IsAny",'Scoring_Config'!$A:$A,'Scoring_Config'!$C:$C,10),0),0)+IF(LEFT(AG58,4)="True",IF(_xlfn.XLOOKUP("Service_Any_OR_RangeGt1000",'Scoring_Config'!$A:$A,'Scoring_Config'!$D:$D,"Yes")="Yes",_xlfn.XLOOKUP("Service_Any_OR_RangeGt1000",'Scoring_Config'!$A:$A,'Scoring_Config'!$C:$C,10),0),0)+IF(LEFT(AH58,4)="True",IF(_xlfn.XLOOKUP("App_Any_OR_RangeGt1000",'Scoring_Config'!$A:$A,'Scoring_Config'!$D:$D,"Yes")="Yes",_xlfn.XLOOKUP("App_Any_OR_RangeGt1000",'Scoring_Config'!$A:$A,'Scoring_Config'!$C:$C,10),0),0)+IF(LEFT(AI58,4)="True",IF(_xlfn.XLOOKUP("Service_Insecure_Match",'Scoring_Config'!$A:$A,'Scoring_Config'!$D:$D,"Yes")="Yes",_xlfn.XLOOKUP("Service_Insecure_Match",'Scoring_Config'!$A:$A,'Scoring_Config'!$C:$C,5),0),0)+IF(LEFT(AJ58,4)="True",IF(_xlfn.XLOOKUP("Risky_Inbound",'Scoring_Config'!$A:$A,'Scoring_Config'!$D:$D,"Yes")="Yes",_xlfn.XLOOKUP("Risky_Inbound",'Scoring_Config'!$A:$A,'Scoring_Config'!$C:$C,50),0),0)+IF(LEFT(AK58,4)="True",IF(_xlfn.XLOOKUP("Risky_Outbound",'Scoring_Config'!$A:$A,'Scoring_Config'!$D:$D,"Yes")="Yes",_xlfn.XLOOKUP("Risky_Outbound",'Scoring_Config'!$A:$A,'Scoring_Config'!$C:$C,25),0),0)+IF(LEFT(AZ58,4)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58,FIND(",",AL58)+1,100)),0)+IF(LEFT(AM58,4)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58,FIND(",",AN58)+1,100)),0)+IF(_xlfn.XLOOKUP("Profile_Scoring",'Scoring_Config'!$A:$A,'Scoring_Config'!$D:$D,"Yes")="Yes",VALUE(MID(AO58,FIND(",",AO58)+1,100)),0)+IF(_xlfn.XLOOKUP("Options_Scoring",'Scoring_Config'!$A:$A,'Scoring_Config'!$D:$D,"Yes")="Yes",VALUE(MID(AP58,FIND(",",AP58)+1,100)),0)))</f>
        <v>0</v>
      </c>
      <c r="AY58" t="s">
        <v>6706</v>
      </c>
      <c r="AZ58" cm="1">
        <f t="array" ref="AZ58">IF(TRUE,"True," &amp; IF(_xlfn.XLOOKUP("Migrate_Insecure",'Scoring_Config'!$A:$A,'Scoring_Config'!$D:$D,"Yes")="Yes",_xlfn.XLOOKUP("Migrate_Insecure",'Scoring_Config'!$A:$A,'Scoring_Config'!$C:$C,10),0),"False,0")</f>
        <v>0</v>
      </c>
    </row>
    <row r="59" spans="1:52">
      <c r="A59" t="s">
        <v>1979</v>
      </c>
      <c r="B59" t="s">
        <v>2037</v>
      </c>
      <c r="C59" t="s">
        <v>3542</v>
      </c>
      <c r="D59" t="s">
        <v>3545</v>
      </c>
      <c r="E59" t="s">
        <v>3563</v>
      </c>
      <c r="F59" t="s">
        <v>3566</v>
      </c>
      <c r="G59" t="s">
        <v>116</v>
      </c>
      <c r="H59" t="s">
        <v>174</v>
      </c>
      <c r="I59" t="s">
        <v>3575</v>
      </c>
      <c r="J59" t="s">
        <v>848</v>
      </c>
      <c r="K59" t="s">
        <v>1689</v>
      </c>
      <c r="L59" t="s">
        <v>1339</v>
      </c>
      <c r="M59" t="s">
        <v>1974</v>
      </c>
      <c r="N59" t="s">
        <v>4315</v>
      </c>
      <c r="O59" t="s">
        <v>4319</v>
      </c>
      <c r="P59" t="s">
        <v>4322</v>
      </c>
      <c r="Q59" t="s">
        <v>4369</v>
      </c>
      <c r="R59" t="s">
        <v>5440</v>
      </c>
      <c r="S59" t="s">
        <v>5440</v>
      </c>
      <c r="T59" t="s">
        <v>5570</v>
      </c>
      <c r="U59" t="s">
        <v>5955</v>
      </c>
      <c r="Y59" cm="1">
        <f t="array" ref="Y59">IF(FALSE,"True," &amp; IF(_xlfn.XLOOKUP("Src_IsAny",'Scoring_Config'!$A:$A,'Scoring_Config'!$D:$D,"Yes")="Yes",_xlfn.XLOOKUP("Src_IsAny",'Scoring_Config'!$A:$A,'Scoring_Config'!$C:$C,10),0),"False,0")</f>
        <v>0</v>
      </c>
      <c r="Z59" cm="1">
        <f t="array" ref="Z59">IF(FALSE,"True," &amp; IF(_xlfn.XLOOKUP("Src_CIDR_Le_16",'Scoring_Config'!$A:$A,'Scoring_Config'!$D:$D,"Yes")="Yes",_xlfn.XLOOKUP("Src_CIDR_Le_16",'Scoring_Config'!$A:$A,'Scoring_Config'!$C:$C,10),0),"False,0")</f>
        <v>0</v>
      </c>
      <c r="AA59" cm="1">
        <f t="array" ref="AA59">IF(FALSE,"True," &amp; IF(_xlfn.XLOOKUP("Src_CIDR_17_22",'Scoring_Config'!$A:$A,'Scoring_Config'!$D:$D,"Yes")="Yes",_xlfn.XLOOKUP("Src_CIDR_17_22",'Scoring_Config'!$A:$A,'Scoring_Config'!$C:$C,5),0),"False,0")</f>
        <v>0</v>
      </c>
      <c r="AB59" cm="1">
        <f t="array" ref="AB59">IF(FALSE,"True," &amp; IF(_xlfn.XLOOKUP("Dst_IsAny",'Scoring_Config'!$A:$A,'Scoring_Config'!$D:$D,"Yes")="Yes",_xlfn.XLOOKUP("Dst_IsAny",'Scoring_Config'!$A:$A,'Scoring_Config'!$C:$C,10),0),"False,0")</f>
        <v>0</v>
      </c>
      <c r="AC59" cm="1">
        <f t="array" ref="AC59">IF(FALSE,"True," &amp; IF(_xlfn.XLOOKUP("Dst_CIDR_Le_16",'Scoring_Config'!$A:$A,'Scoring_Config'!$D:$D,"Yes")="Yes",_xlfn.XLOOKUP("Dst_CIDR_Le_16",'Scoring_Config'!$A:$A,'Scoring_Config'!$C:$C,10),0),"False,0")</f>
        <v>0</v>
      </c>
      <c r="AD59" cm="1">
        <f t="array" ref="AD59">IF(FALSE,"True," &amp; IF(_xlfn.XLOOKUP("Dst_CIDR_17_22",'Scoring_Config'!$A:$A,'Scoring_Config'!$D:$D,"Yes")="Yes",_xlfn.XLOOKUP("Dst_CIDR_17_22",'Scoring_Config'!$A:$A,'Scoring_Config'!$C:$C,5),0),"False,0")</f>
        <v>0</v>
      </c>
      <c r="AE59" cm="1">
        <f t="array" ref="AE59">IF(FALSE,"True," &amp; IF(_xlfn.XLOOKUP("SrcZone_IsAny",'Scoring_Config'!$A:$A,'Scoring_Config'!$D:$D,"Yes")="Yes",_xlfn.XLOOKUP("SrcZone_IsAny",'Scoring_Config'!$A:$A,'Scoring_Config'!$C:$C,10),0),"False,0")</f>
        <v>0</v>
      </c>
      <c r="AF59" cm="1">
        <f t="array" ref="AF59">IF(FALSE,"True," &amp; IF(_xlfn.XLOOKUP("DstZone_IsAny",'Scoring_Config'!$A:$A,'Scoring_Config'!$D:$D,"Yes")="Yes",_xlfn.XLOOKUP("DstZone_IsAny",'Scoring_Config'!$A:$A,'Scoring_Config'!$C:$C,10),0),"False,0")</f>
        <v>0</v>
      </c>
      <c r="AG59" cm="1">
        <f t="array" ref="AG5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9" cm="1">
        <f t="array" ref="AH59">IF(FALSE,"True," &amp; IF(_xlfn.XLOOKUP("App_Any_OR_RangeGt1000",'Scoring_Config'!$A:$A,'Scoring_Config'!$D:$D,"Yes")="Yes",_xlfn.XLOOKUP("App_Any_OR_RangeGt1000",'Scoring_Config'!$A:$A,'Scoring_Config'!$C:$C,10),0),"False,0")</f>
        <v>0</v>
      </c>
      <c r="AI59" cm="1">
        <f t="array" ref="AI59">IF(FALSE,"True," &amp; IF(_xlfn.XLOOKUP("Service_Insecure_Match",'Scoring_Config'!$A:$A,'Scoring_Config'!$D:$D,"Yes")="Yes",_xlfn.XLOOKUP("Service_Insecure_Match",'Scoring_Config'!$A:$A,'Scoring_Config'!$C:$C,5),0),"False,0")</f>
        <v>0</v>
      </c>
      <c r="AJ59" cm="1">
        <f t="array" ref="AJ59">IF(FALSE,"True," &amp; IF(_xlfn.XLOOKUP("Risky_Inbound",'Scoring_Config'!$A:$A,'Scoring_Config'!$D:$D,"Yes")="Yes",_xlfn.XLOOKUP("Risky_Inbound",'Scoring_Config'!$A:$A,'Scoring_Config'!$C:$C,50),0),"False,0")</f>
        <v>0</v>
      </c>
      <c r="AK59" cm="1">
        <f t="array" ref="AK59">IF(FALSE,"True," &amp; IF(_xlfn.XLOOKUP("Risky_Outbound",'Scoring_Config'!$A:$A,'Scoring_Config'!$D:$D,"Yes")="Yes",_xlfn.XLOOKUP("Risky_Outbound",'Scoring_Config'!$A:$A,'Scoring_Config'!$C:$C,25),0),"False,0")</f>
        <v>0</v>
      </c>
      <c r="AL59" t="s">
        <v>6697</v>
      </c>
      <c r="AM59" cm="1">
        <f t="array" ref="AM5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9" t="s">
        <v>6697</v>
      </c>
      <c r="AO59" t="s">
        <v>6697</v>
      </c>
      <c r="AP59" t="s">
        <v>6697</v>
      </c>
      <c r="AQ59" cm="1">
        <f t="array" ref="AQ59">IF(FALSE,"True," &amp; IF(_xlfn.XLOOKUP("Service_IsAny",'Scoring_Config'!$A:$A,'Scoring_Config'!$D:$D,"Yes")="Yes",_xlfn.XLOOKUP("Service_IsAny",'Scoring_Config'!$A:$A,'Scoring_Config'!$C:$C,0),0),"False,0")</f>
        <v>0</v>
      </c>
      <c r="AR59">
        <v>3</v>
      </c>
      <c r="AS59" cm="1">
        <f t="array" ref="AS59">IF(FALSE,"True," &amp; IF(_xlfn.XLOOKUP("Service_RangeGt1000",'Scoring_Config'!$A:$A,'Scoring_Config'!$D:$D,"Yes")="Yes",_xlfn.XLOOKUP("Service_RangeGt1000",'Scoring_Config'!$A:$A,'Scoring_Config'!$C:$C,0),0),"False,0")</f>
        <v>0</v>
      </c>
      <c r="AT59" cm="1">
        <f t="array" ref="AT59">IF(FALSE,"True," &amp; IF(_xlfn.XLOOKUP("App_IsAny",'Scoring_Config'!$A:$A,'Scoring_Config'!$D:$D,"Yes")="Yes",_xlfn.XLOOKUP("App_IsAny",'Scoring_Config'!$A:$A,'Scoring_Config'!$C:$C,0),0),"False,0")</f>
        <v>0</v>
      </c>
      <c r="AU59">
        <v>18</v>
      </c>
      <c r="AV59" cm="1">
        <f t="array" ref="AV59">IF(FALSE,"True," &amp; IF(_xlfn.XLOOKUP("App_RangeGt1000",'Scoring_Config'!$A:$A,'Scoring_Config'!$D:$D,"Yes")="Yes",_xlfn.XLOOKUP("App_RangeGt1000",'Scoring_Config'!$A:$A,'Scoring_Config'!$C:$C,0),0),"False,0")</f>
        <v>0</v>
      </c>
      <c r="AW59" cm="1">
        <f t="array" ref="AW59">IF(FALSE,"True," &amp; IF(_xlfn.XLOOKUP("Action_IsDenyOrDrop",'Scoring_Config'!$A:$A,'Scoring_Config'!$D:$D,"Yes")="Yes",_xlfn.XLOOKUP("Action_IsDenyOrDrop",'Scoring_Config'!$A:$A,'Scoring_Config'!$C:$C,0),0),"False,0")</f>
        <v>0</v>
      </c>
      <c r="AX59" cm="1">
        <f t="array" ref="AX59">IF(LEFT(AW59,4)="True",0,(IF(LEFT(Y59,4)="True",IF(_xlfn.XLOOKUP("Src_IsAny",'Scoring_Config'!$A:$A,'Scoring_Config'!$D:$D,"Yes")="Yes",_xlfn.XLOOKUP("Src_IsAny",'Scoring_Config'!$A:$A,'Scoring_Config'!$C:$C,10),0),0)+IF(LEFT(Z59,4)="True",IF(_xlfn.XLOOKUP("Src_CIDR_Le_16",'Scoring_Config'!$A:$A,'Scoring_Config'!$D:$D,"Yes")="Yes",_xlfn.XLOOKUP("Src_CIDR_Le_16",'Scoring_Config'!$A:$A,'Scoring_Config'!$C:$C,10),0),0)+IF(LEFT(AA59,4)="True",IF(_xlfn.XLOOKUP("Src_CIDR_17_22",'Scoring_Config'!$A:$A,'Scoring_Config'!$D:$D,"Yes")="Yes",_xlfn.XLOOKUP("Src_CIDR_17_22",'Scoring_Config'!$A:$A,'Scoring_Config'!$C:$C,5),0),0)+IF(LEFT(AB59,4)="True",IF(_xlfn.XLOOKUP("Dst_IsAny",'Scoring_Config'!$A:$A,'Scoring_Config'!$D:$D,"Yes")="Yes",_xlfn.XLOOKUP("Dst_IsAny",'Scoring_Config'!$A:$A,'Scoring_Config'!$C:$C,10),0),0)+IF(LEFT(AC59,4)="True",IF(_xlfn.XLOOKUP("Dst_CIDR_Le_16",'Scoring_Config'!$A:$A,'Scoring_Config'!$D:$D,"Yes")="Yes",_xlfn.XLOOKUP("Dst_CIDR_Le_16",'Scoring_Config'!$A:$A,'Scoring_Config'!$C:$C,10),0),0)+IF(LEFT(AD59,4)="True",IF(_xlfn.XLOOKUP("Dst_CIDR_17_22",'Scoring_Config'!$A:$A,'Scoring_Config'!$D:$D,"Yes")="Yes",_xlfn.XLOOKUP("Dst_CIDR_17_22",'Scoring_Config'!$A:$A,'Scoring_Config'!$C:$C,5),0),0)+IF(LEFT(AE59,4)="True",IF(_xlfn.XLOOKUP("SrcZone_IsAny",'Scoring_Config'!$A:$A,'Scoring_Config'!$D:$D,"Yes")="Yes",_xlfn.XLOOKUP("SrcZone_IsAny",'Scoring_Config'!$A:$A,'Scoring_Config'!$C:$C,10),0),0)+IF(LEFT(AF59,4)="True",IF(_xlfn.XLOOKUP("DstZone_IsAny",'Scoring_Config'!$A:$A,'Scoring_Config'!$D:$D,"Yes")="Yes",_xlfn.XLOOKUP("DstZone_IsAny",'Scoring_Config'!$A:$A,'Scoring_Config'!$C:$C,10),0),0)+IF(LEFT(AG59,4)="True",IF(_xlfn.XLOOKUP("Service_Any_OR_RangeGt1000",'Scoring_Config'!$A:$A,'Scoring_Config'!$D:$D,"Yes")="Yes",_xlfn.XLOOKUP("Service_Any_OR_RangeGt1000",'Scoring_Config'!$A:$A,'Scoring_Config'!$C:$C,10),0),0)+IF(LEFT(AH59,4)="True",IF(_xlfn.XLOOKUP("App_Any_OR_RangeGt1000",'Scoring_Config'!$A:$A,'Scoring_Config'!$D:$D,"Yes")="Yes",_xlfn.XLOOKUP("App_Any_OR_RangeGt1000",'Scoring_Config'!$A:$A,'Scoring_Config'!$C:$C,10),0),0)+IF(LEFT(AI59,4)="True",IF(_xlfn.XLOOKUP("Service_Insecure_Match",'Scoring_Config'!$A:$A,'Scoring_Config'!$D:$D,"Yes")="Yes",_xlfn.XLOOKUP("Service_Insecure_Match",'Scoring_Config'!$A:$A,'Scoring_Config'!$C:$C,5),0),0)+IF(LEFT(AJ59,4)="True",IF(_xlfn.XLOOKUP("Risky_Inbound",'Scoring_Config'!$A:$A,'Scoring_Config'!$D:$D,"Yes")="Yes",_xlfn.XLOOKUP("Risky_Inbound",'Scoring_Config'!$A:$A,'Scoring_Config'!$C:$C,50),0),0)+IF(LEFT(AK59,4)="True",IF(_xlfn.XLOOKUP("Risky_Outbound",'Scoring_Config'!$A:$A,'Scoring_Config'!$D:$D,"Yes")="Yes",_xlfn.XLOOKUP("Risky_Outbound",'Scoring_Config'!$A:$A,'Scoring_Config'!$C:$C,25),0),0)+IF(LEFT(AZ59,4)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59,FIND(",",AL59)+1,100)),0)+IF(LEFT(AM59,4)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59,FIND(",",AN59)+1,100)),0)+IF(_xlfn.XLOOKUP("Profile_Scoring",'Scoring_Config'!$A:$A,'Scoring_Config'!$D:$D,"Yes")="Yes",VALUE(MID(AO59,FIND(",",AO59)+1,100)),0)+IF(_xlfn.XLOOKUP("Options_Scoring",'Scoring_Config'!$A:$A,'Scoring_Config'!$D:$D,"Yes")="Yes",VALUE(MID(AP59,FIND(",",AP59)+1,100)),0)))</f>
        <v>0</v>
      </c>
      <c r="AZ59" cm="1">
        <f t="array" ref="AZ59">IF(FALSE,"True," &amp; IF(_xlfn.XLOOKUP("Migrate_Insecure",'Scoring_Config'!$A:$A,'Scoring_Config'!$D:$D,"Yes")="Yes",_xlfn.XLOOKUP("Migrate_Insecure",'Scoring_Config'!$A:$A,'Scoring_Config'!$C:$C,10),0),"False,0")</f>
        <v>0</v>
      </c>
    </row>
    <row r="60" spans="1:52">
      <c r="A60" t="s">
        <v>1979</v>
      </c>
      <c r="B60" t="s">
        <v>2038</v>
      </c>
      <c r="C60" t="s">
        <v>3542</v>
      </c>
      <c r="D60" t="s">
        <v>3545</v>
      </c>
      <c r="E60" t="s">
        <v>3563</v>
      </c>
      <c r="F60" t="s">
        <v>3579</v>
      </c>
      <c r="G60" t="s">
        <v>117</v>
      </c>
      <c r="H60" t="s">
        <v>174</v>
      </c>
      <c r="I60" t="s">
        <v>3575</v>
      </c>
      <c r="J60" t="s">
        <v>849</v>
      </c>
      <c r="K60" t="s">
        <v>1687</v>
      </c>
      <c r="L60" t="s">
        <v>1327</v>
      </c>
      <c r="M60" t="s">
        <v>1974</v>
      </c>
      <c r="N60" t="s">
        <v>4315</v>
      </c>
      <c r="O60" t="s">
        <v>4319</v>
      </c>
      <c r="P60" t="s">
        <v>4322</v>
      </c>
      <c r="Q60" t="s">
        <v>4370</v>
      </c>
      <c r="R60" t="s">
        <v>5440</v>
      </c>
      <c r="S60" t="s">
        <v>5440</v>
      </c>
      <c r="T60" t="s">
        <v>5570</v>
      </c>
      <c r="U60" t="s">
        <v>5955</v>
      </c>
      <c r="Y60" cm="1">
        <f t="array" ref="Y60">IF(FALSE,"True," &amp; IF(_xlfn.XLOOKUP("Src_IsAny",'Scoring_Config'!$A:$A,'Scoring_Config'!$D:$D,"Yes")="Yes",_xlfn.XLOOKUP("Src_IsAny",'Scoring_Config'!$A:$A,'Scoring_Config'!$C:$C,10),0),"False,0")</f>
        <v>0</v>
      </c>
      <c r="Z60" cm="1">
        <f t="array" ref="Z60">IF(FALSE,"True," &amp; IF(_xlfn.XLOOKUP("Src_CIDR_Le_16",'Scoring_Config'!$A:$A,'Scoring_Config'!$D:$D,"Yes")="Yes",_xlfn.XLOOKUP("Src_CIDR_Le_16",'Scoring_Config'!$A:$A,'Scoring_Config'!$C:$C,10),0),"False,0")</f>
        <v>0</v>
      </c>
      <c r="AA60" cm="1">
        <f t="array" ref="AA60">IF(FALSE,"True," &amp; IF(_xlfn.XLOOKUP("Src_CIDR_17_22",'Scoring_Config'!$A:$A,'Scoring_Config'!$D:$D,"Yes")="Yes",_xlfn.XLOOKUP("Src_CIDR_17_22",'Scoring_Config'!$A:$A,'Scoring_Config'!$C:$C,5),0),"False,0")</f>
        <v>0</v>
      </c>
      <c r="AB60" cm="1">
        <f t="array" ref="AB60">IF(FALSE,"True," &amp; IF(_xlfn.XLOOKUP("Dst_IsAny",'Scoring_Config'!$A:$A,'Scoring_Config'!$D:$D,"Yes")="Yes",_xlfn.XLOOKUP("Dst_IsAny",'Scoring_Config'!$A:$A,'Scoring_Config'!$C:$C,10),0),"False,0")</f>
        <v>0</v>
      </c>
      <c r="AC60" cm="1">
        <f t="array" ref="AC60">IF(FALSE,"True," &amp; IF(_xlfn.XLOOKUP("Dst_CIDR_Le_16",'Scoring_Config'!$A:$A,'Scoring_Config'!$D:$D,"Yes")="Yes",_xlfn.XLOOKUP("Dst_CIDR_Le_16",'Scoring_Config'!$A:$A,'Scoring_Config'!$C:$C,10),0),"False,0")</f>
        <v>0</v>
      </c>
      <c r="AD60" cm="1">
        <f t="array" ref="AD60">IF(FALSE,"True," &amp; IF(_xlfn.XLOOKUP("Dst_CIDR_17_22",'Scoring_Config'!$A:$A,'Scoring_Config'!$D:$D,"Yes")="Yes",_xlfn.XLOOKUP("Dst_CIDR_17_22",'Scoring_Config'!$A:$A,'Scoring_Config'!$C:$C,5),0),"False,0")</f>
        <v>0</v>
      </c>
      <c r="AE60" cm="1">
        <f t="array" ref="AE60">IF(FALSE,"True," &amp; IF(_xlfn.XLOOKUP("SrcZone_IsAny",'Scoring_Config'!$A:$A,'Scoring_Config'!$D:$D,"Yes")="Yes",_xlfn.XLOOKUP("SrcZone_IsAny",'Scoring_Config'!$A:$A,'Scoring_Config'!$C:$C,10),0),"False,0")</f>
        <v>0</v>
      </c>
      <c r="AF60" cm="1">
        <f t="array" ref="AF60">IF(FALSE,"True," &amp; IF(_xlfn.XLOOKUP("DstZone_IsAny",'Scoring_Config'!$A:$A,'Scoring_Config'!$D:$D,"Yes")="Yes",_xlfn.XLOOKUP("DstZone_IsAny",'Scoring_Config'!$A:$A,'Scoring_Config'!$C:$C,10),0),"False,0")</f>
        <v>0</v>
      </c>
      <c r="AG60" cm="1">
        <f t="array" ref="AG6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0" cm="1">
        <f t="array" ref="AH60">IF(FALSE,"True," &amp; IF(_xlfn.XLOOKUP("App_Any_OR_RangeGt1000",'Scoring_Config'!$A:$A,'Scoring_Config'!$D:$D,"Yes")="Yes",_xlfn.XLOOKUP("App_Any_OR_RangeGt1000",'Scoring_Config'!$A:$A,'Scoring_Config'!$C:$C,10),0),"False,0")</f>
        <v>0</v>
      </c>
      <c r="AI60" cm="1">
        <f t="array" ref="AI60">IF(FALSE,"True," &amp; IF(_xlfn.XLOOKUP("Service_Insecure_Match",'Scoring_Config'!$A:$A,'Scoring_Config'!$D:$D,"Yes")="Yes",_xlfn.XLOOKUP("Service_Insecure_Match",'Scoring_Config'!$A:$A,'Scoring_Config'!$C:$C,5),0),"False,0")</f>
        <v>0</v>
      </c>
      <c r="AJ60" cm="1">
        <f t="array" ref="AJ60">IF(FALSE,"True," &amp; IF(_xlfn.XLOOKUP("Risky_Inbound",'Scoring_Config'!$A:$A,'Scoring_Config'!$D:$D,"Yes")="Yes",_xlfn.XLOOKUP("Risky_Inbound",'Scoring_Config'!$A:$A,'Scoring_Config'!$C:$C,50),0),"False,0")</f>
        <v>0</v>
      </c>
      <c r="AK60" cm="1">
        <f t="array" ref="AK60">IF(FALSE,"True," &amp; IF(_xlfn.XLOOKUP("Risky_Outbound",'Scoring_Config'!$A:$A,'Scoring_Config'!$D:$D,"Yes")="Yes",_xlfn.XLOOKUP("Risky_Outbound",'Scoring_Config'!$A:$A,'Scoring_Config'!$C:$C,25),0),"False,0")</f>
        <v>0</v>
      </c>
      <c r="AL60" t="s">
        <v>6697</v>
      </c>
      <c r="AM60" cm="1">
        <f t="array" ref="AM6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0" t="s">
        <v>6697</v>
      </c>
      <c r="AO60" t="s">
        <v>6697</v>
      </c>
      <c r="AP60" t="s">
        <v>6697</v>
      </c>
      <c r="AQ60" cm="1">
        <f t="array" ref="AQ60">IF(FALSE,"True," &amp; IF(_xlfn.XLOOKUP("Service_IsAny",'Scoring_Config'!$A:$A,'Scoring_Config'!$D:$D,"Yes")="Yes",_xlfn.XLOOKUP("Service_IsAny",'Scoring_Config'!$A:$A,'Scoring_Config'!$C:$C,0),0),"False,0")</f>
        <v>0</v>
      </c>
      <c r="AR60">
        <v>0</v>
      </c>
      <c r="AS60" cm="1">
        <f t="array" ref="AS60">IF(FALSE,"True," &amp; IF(_xlfn.XLOOKUP("Service_RangeGt1000",'Scoring_Config'!$A:$A,'Scoring_Config'!$D:$D,"Yes")="Yes",_xlfn.XLOOKUP("Service_RangeGt1000",'Scoring_Config'!$A:$A,'Scoring_Config'!$C:$C,0),0),"False,0")</f>
        <v>0</v>
      </c>
      <c r="AT60" cm="1">
        <f t="array" ref="AT60">IF(FALSE,"True," &amp; IF(_xlfn.XLOOKUP("App_IsAny",'Scoring_Config'!$A:$A,'Scoring_Config'!$D:$D,"Yes")="Yes",_xlfn.XLOOKUP("App_IsAny",'Scoring_Config'!$A:$A,'Scoring_Config'!$C:$C,0),0),"False,0")</f>
        <v>0</v>
      </c>
      <c r="AU60">
        <v>7</v>
      </c>
      <c r="AV60" cm="1">
        <f t="array" ref="AV60">IF(FALSE,"True," &amp; IF(_xlfn.XLOOKUP("App_RangeGt1000",'Scoring_Config'!$A:$A,'Scoring_Config'!$D:$D,"Yes")="Yes",_xlfn.XLOOKUP("App_RangeGt1000",'Scoring_Config'!$A:$A,'Scoring_Config'!$C:$C,0),0),"False,0")</f>
        <v>0</v>
      </c>
      <c r="AW60" cm="1">
        <f t="array" ref="AW60">IF(FALSE,"True," &amp; IF(_xlfn.XLOOKUP("Action_IsDenyOrDrop",'Scoring_Config'!$A:$A,'Scoring_Config'!$D:$D,"Yes")="Yes",_xlfn.XLOOKUP("Action_IsDenyOrDrop",'Scoring_Config'!$A:$A,'Scoring_Config'!$C:$C,0),0),"False,0")</f>
        <v>0</v>
      </c>
      <c r="AX60" cm="1">
        <f t="array" ref="AX60">IF(LEFT(AW60,4)="True",0,(IF(LEFT(Y60,4)="True",IF(_xlfn.XLOOKUP("Src_IsAny",'Scoring_Config'!$A:$A,'Scoring_Config'!$D:$D,"Yes")="Yes",_xlfn.XLOOKUP("Src_IsAny",'Scoring_Config'!$A:$A,'Scoring_Config'!$C:$C,10),0),0)+IF(LEFT(Z60,4)="True",IF(_xlfn.XLOOKUP("Src_CIDR_Le_16",'Scoring_Config'!$A:$A,'Scoring_Config'!$D:$D,"Yes")="Yes",_xlfn.XLOOKUP("Src_CIDR_Le_16",'Scoring_Config'!$A:$A,'Scoring_Config'!$C:$C,10),0),0)+IF(LEFT(AA60,4)="True",IF(_xlfn.XLOOKUP("Src_CIDR_17_22",'Scoring_Config'!$A:$A,'Scoring_Config'!$D:$D,"Yes")="Yes",_xlfn.XLOOKUP("Src_CIDR_17_22",'Scoring_Config'!$A:$A,'Scoring_Config'!$C:$C,5),0),0)+IF(LEFT(AB60,4)="True",IF(_xlfn.XLOOKUP("Dst_IsAny",'Scoring_Config'!$A:$A,'Scoring_Config'!$D:$D,"Yes")="Yes",_xlfn.XLOOKUP("Dst_IsAny",'Scoring_Config'!$A:$A,'Scoring_Config'!$C:$C,10),0),0)+IF(LEFT(AC60,4)="True",IF(_xlfn.XLOOKUP("Dst_CIDR_Le_16",'Scoring_Config'!$A:$A,'Scoring_Config'!$D:$D,"Yes")="Yes",_xlfn.XLOOKUP("Dst_CIDR_Le_16",'Scoring_Config'!$A:$A,'Scoring_Config'!$C:$C,10),0),0)+IF(LEFT(AD60,4)="True",IF(_xlfn.XLOOKUP("Dst_CIDR_17_22",'Scoring_Config'!$A:$A,'Scoring_Config'!$D:$D,"Yes")="Yes",_xlfn.XLOOKUP("Dst_CIDR_17_22",'Scoring_Config'!$A:$A,'Scoring_Config'!$C:$C,5),0),0)+IF(LEFT(AE60,4)="True",IF(_xlfn.XLOOKUP("SrcZone_IsAny",'Scoring_Config'!$A:$A,'Scoring_Config'!$D:$D,"Yes")="Yes",_xlfn.XLOOKUP("SrcZone_IsAny",'Scoring_Config'!$A:$A,'Scoring_Config'!$C:$C,10),0),0)+IF(LEFT(AF60,4)="True",IF(_xlfn.XLOOKUP("DstZone_IsAny",'Scoring_Config'!$A:$A,'Scoring_Config'!$D:$D,"Yes")="Yes",_xlfn.XLOOKUP("DstZone_IsAny",'Scoring_Config'!$A:$A,'Scoring_Config'!$C:$C,10),0),0)+IF(LEFT(AG60,4)="True",IF(_xlfn.XLOOKUP("Service_Any_OR_RangeGt1000",'Scoring_Config'!$A:$A,'Scoring_Config'!$D:$D,"Yes")="Yes",_xlfn.XLOOKUP("Service_Any_OR_RangeGt1000",'Scoring_Config'!$A:$A,'Scoring_Config'!$C:$C,10),0),0)+IF(LEFT(AH60,4)="True",IF(_xlfn.XLOOKUP("App_Any_OR_RangeGt1000",'Scoring_Config'!$A:$A,'Scoring_Config'!$D:$D,"Yes")="Yes",_xlfn.XLOOKUP("App_Any_OR_RangeGt1000",'Scoring_Config'!$A:$A,'Scoring_Config'!$C:$C,10),0),0)+IF(LEFT(AI60,4)="True",IF(_xlfn.XLOOKUP("Service_Insecure_Match",'Scoring_Config'!$A:$A,'Scoring_Config'!$D:$D,"Yes")="Yes",_xlfn.XLOOKUP("Service_Insecure_Match",'Scoring_Config'!$A:$A,'Scoring_Config'!$C:$C,5),0),0)+IF(LEFT(AJ60,4)="True",IF(_xlfn.XLOOKUP("Risky_Inbound",'Scoring_Config'!$A:$A,'Scoring_Config'!$D:$D,"Yes")="Yes",_xlfn.XLOOKUP("Risky_Inbound",'Scoring_Config'!$A:$A,'Scoring_Config'!$C:$C,50),0),0)+IF(LEFT(AK60,4)="True",IF(_xlfn.XLOOKUP("Risky_Outbound",'Scoring_Config'!$A:$A,'Scoring_Config'!$D:$D,"Yes")="Yes",_xlfn.XLOOKUP("Risky_Outbound",'Scoring_Config'!$A:$A,'Scoring_Config'!$C:$C,25),0),0)+IF(LEFT(AZ60,4)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60,FIND(",",AL60)+1,100)),0)+IF(LEFT(AM60,4)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60,FIND(",",AN60)+1,100)),0)+IF(_xlfn.XLOOKUP("Profile_Scoring",'Scoring_Config'!$A:$A,'Scoring_Config'!$D:$D,"Yes")="Yes",VALUE(MID(AO60,FIND(",",AO60)+1,100)),0)+IF(_xlfn.XLOOKUP("Options_Scoring",'Scoring_Config'!$A:$A,'Scoring_Config'!$D:$D,"Yes")="Yes",VALUE(MID(AP60,FIND(",",AP60)+1,100)),0)))</f>
        <v>0</v>
      </c>
      <c r="AZ60" cm="1">
        <f t="array" ref="AZ60">IF(FALSE,"True," &amp; IF(_xlfn.XLOOKUP("Migrate_Insecure",'Scoring_Config'!$A:$A,'Scoring_Config'!$D:$D,"Yes")="Yes",_xlfn.XLOOKUP("Migrate_Insecure",'Scoring_Config'!$A:$A,'Scoring_Config'!$C:$C,10),0),"False,0")</f>
        <v>0</v>
      </c>
    </row>
    <row r="61" spans="1:52">
      <c r="A61" t="s">
        <v>1979</v>
      </c>
      <c r="B61" t="s">
        <v>2039</v>
      </c>
      <c r="C61" t="s">
        <v>3542</v>
      </c>
      <c r="D61" t="s">
        <v>3547</v>
      </c>
      <c r="E61" t="s">
        <v>3563</v>
      </c>
      <c r="F61" t="s">
        <v>3580</v>
      </c>
      <c r="G61" t="s">
        <v>118</v>
      </c>
      <c r="H61" t="s">
        <v>174</v>
      </c>
      <c r="I61" t="s">
        <v>3575</v>
      </c>
      <c r="J61" t="s">
        <v>850</v>
      </c>
      <c r="K61" t="s">
        <v>174</v>
      </c>
      <c r="L61" t="s">
        <v>1340</v>
      </c>
      <c r="M61" t="s">
        <v>1974</v>
      </c>
      <c r="N61" t="s">
        <v>4315</v>
      </c>
      <c r="O61" t="s">
        <v>4319</v>
      </c>
      <c r="P61" t="s">
        <v>4321</v>
      </c>
      <c r="Q61" t="s">
        <v>4371</v>
      </c>
      <c r="R61" t="s">
        <v>5443</v>
      </c>
      <c r="S61" t="s">
        <v>5482</v>
      </c>
      <c r="T61" t="s">
        <v>5590</v>
      </c>
      <c r="U61" t="s">
        <v>5955</v>
      </c>
      <c r="Y61" cm="1">
        <f t="array" ref="Y61">IF(FALSE,"True," &amp; IF(_xlfn.XLOOKUP("Src_IsAny",'Scoring_Config'!$A:$A,'Scoring_Config'!$D:$D,"Yes")="Yes",_xlfn.XLOOKUP("Src_IsAny",'Scoring_Config'!$A:$A,'Scoring_Config'!$C:$C,10),0),"False,0")</f>
        <v>0</v>
      </c>
      <c r="Z61" cm="1">
        <f t="array" ref="Z61">IF(FALSE,"True," &amp; IF(_xlfn.XLOOKUP("Src_CIDR_Le_16",'Scoring_Config'!$A:$A,'Scoring_Config'!$D:$D,"Yes")="Yes",_xlfn.XLOOKUP("Src_CIDR_Le_16",'Scoring_Config'!$A:$A,'Scoring_Config'!$C:$C,10),0),"False,0")</f>
        <v>0</v>
      </c>
      <c r="AA61" cm="1">
        <f t="array" ref="AA61">IF(FALSE,"True," &amp; IF(_xlfn.XLOOKUP("Src_CIDR_17_22",'Scoring_Config'!$A:$A,'Scoring_Config'!$D:$D,"Yes")="Yes",_xlfn.XLOOKUP("Src_CIDR_17_22",'Scoring_Config'!$A:$A,'Scoring_Config'!$C:$C,5),0),"False,0")</f>
        <v>0</v>
      </c>
      <c r="AB61" cm="1">
        <f t="array" ref="AB61">IF(FALSE,"True," &amp; IF(_xlfn.XLOOKUP("Dst_IsAny",'Scoring_Config'!$A:$A,'Scoring_Config'!$D:$D,"Yes")="Yes",_xlfn.XLOOKUP("Dst_IsAny",'Scoring_Config'!$A:$A,'Scoring_Config'!$C:$C,10),0),"False,0")</f>
        <v>0</v>
      </c>
      <c r="AC61" cm="1">
        <f t="array" ref="AC61">IF(FALSE,"True," &amp; IF(_xlfn.XLOOKUP("Dst_CIDR_Le_16",'Scoring_Config'!$A:$A,'Scoring_Config'!$D:$D,"Yes")="Yes",_xlfn.XLOOKUP("Dst_CIDR_Le_16",'Scoring_Config'!$A:$A,'Scoring_Config'!$C:$C,10),0),"False,0")</f>
        <v>0</v>
      </c>
      <c r="AD61" cm="1">
        <f t="array" ref="AD61">IF(FALSE,"True," &amp; IF(_xlfn.XLOOKUP("Dst_CIDR_17_22",'Scoring_Config'!$A:$A,'Scoring_Config'!$D:$D,"Yes")="Yes",_xlfn.XLOOKUP("Dst_CIDR_17_22",'Scoring_Config'!$A:$A,'Scoring_Config'!$C:$C,5),0),"False,0")</f>
        <v>0</v>
      </c>
      <c r="AE61" cm="1">
        <f t="array" ref="AE61">IF(FALSE,"True," &amp; IF(_xlfn.XLOOKUP("SrcZone_IsAny",'Scoring_Config'!$A:$A,'Scoring_Config'!$D:$D,"Yes")="Yes",_xlfn.XLOOKUP("SrcZone_IsAny",'Scoring_Config'!$A:$A,'Scoring_Config'!$C:$C,10),0),"False,0")</f>
        <v>0</v>
      </c>
      <c r="AF61" cm="1">
        <f t="array" ref="AF61">IF(FALSE,"True," &amp; IF(_xlfn.XLOOKUP("DstZone_IsAny",'Scoring_Config'!$A:$A,'Scoring_Config'!$D:$D,"Yes")="Yes",_xlfn.XLOOKUP("DstZone_IsAny",'Scoring_Config'!$A:$A,'Scoring_Config'!$C:$C,10),0),"False,0")</f>
        <v>0</v>
      </c>
      <c r="AG61" cm="1">
        <f t="array" ref="AG6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1" cm="1">
        <f t="array" ref="AH61">IF(TRUE,"True," &amp; IF(_xlfn.XLOOKUP("App_Any_OR_RangeGt1000",'Scoring_Config'!$A:$A,'Scoring_Config'!$D:$D,"Yes")="Yes",_xlfn.XLOOKUP("App_Any_OR_RangeGt1000",'Scoring_Config'!$A:$A,'Scoring_Config'!$C:$C,10),0),"False,0")</f>
        <v>0</v>
      </c>
      <c r="AI61" cm="1">
        <f t="array" ref="AI61">IF(FALSE,"True," &amp; IF(_xlfn.XLOOKUP("Service_Insecure_Match",'Scoring_Config'!$A:$A,'Scoring_Config'!$D:$D,"Yes")="Yes",_xlfn.XLOOKUP("Service_Insecure_Match",'Scoring_Config'!$A:$A,'Scoring_Config'!$C:$C,5),0),"False,0")</f>
        <v>0</v>
      </c>
      <c r="AJ61" cm="1">
        <f t="array" ref="AJ61">IF(FALSE,"True," &amp; IF(_xlfn.XLOOKUP("Risky_Inbound",'Scoring_Config'!$A:$A,'Scoring_Config'!$D:$D,"Yes")="Yes",_xlfn.XLOOKUP("Risky_Inbound",'Scoring_Config'!$A:$A,'Scoring_Config'!$C:$C,50),0),"False,0")</f>
        <v>0</v>
      </c>
      <c r="AK61" cm="1">
        <f t="array" ref="AK61">IF(FALSE,"True," &amp; IF(_xlfn.XLOOKUP("Risky_Outbound",'Scoring_Config'!$A:$A,'Scoring_Config'!$D:$D,"Yes")="Yes",_xlfn.XLOOKUP("Risky_Outbound",'Scoring_Config'!$A:$A,'Scoring_Config'!$C:$C,25),0),"False,0")</f>
        <v>0</v>
      </c>
      <c r="AL61" t="s">
        <v>6700</v>
      </c>
      <c r="AM61" cm="1">
        <f t="array" ref="AM6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1" t="s">
        <v>6697</v>
      </c>
      <c r="AO61" t="s">
        <v>6697</v>
      </c>
      <c r="AP61" t="s">
        <v>6697</v>
      </c>
      <c r="AQ61" cm="1">
        <f t="array" ref="AQ61">IF(FALSE,"True," &amp; IF(_xlfn.XLOOKUP("Service_IsAny",'Scoring_Config'!$A:$A,'Scoring_Config'!$D:$D,"Yes")="Yes",_xlfn.XLOOKUP("Service_IsAny",'Scoring_Config'!$A:$A,'Scoring_Config'!$C:$C,0),0),"False,0")</f>
        <v>0</v>
      </c>
      <c r="AR61">
        <v>3</v>
      </c>
      <c r="AS61" cm="1">
        <f t="array" ref="AS61">IF(FALSE,"True," &amp; IF(_xlfn.XLOOKUP("Service_RangeGt1000",'Scoring_Config'!$A:$A,'Scoring_Config'!$D:$D,"Yes")="Yes",_xlfn.XLOOKUP("Service_RangeGt1000",'Scoring_Config'!$A:$A,'Scoring_Config'!$C:$C,0),0),"False,0")</f>
        <v>0</v>
      </c>
      <c r="AT61" cm="1">
        <f t="array" ref="AT61">IF(TRUE,"True," &amp; IF(_xlfn.XLOOKUP("App_IsAny",'Scoring_Config'!$A:$A,'Scoring_Config'!$D:$D,"Yes")="Yes",_xlfn.XLOOKUP("App_IsAny",'Scoring_Config'!$A:$A,'Scoring_Config'!$C:$C,0),0),"False,0")</f>
        <v>0</v>
      </c>
      <c r="AU61">
        <v>65535</v>
      </c>
      <c r="AV61" cm="1">
        <f t="array" ref="AV61">IF(TRUE,"True," &amp; IF(_xlfn.XLOOKUP("App_RangeGt1000",'Scoring_Config'!$A:$A,'Scoring_Config'!$D:$D,"Yes")="Yes",_xlfn.XLOOKUP("App_RangeGt1000",'Scoring_Config'!$A:$A,'Scoring_Config'!$C:$C,0),0),"False,0")</f>
        <v>0</v>
      </c>
      <c r="AW61" cm="1">
        <f t="array" ref="AW61">IF(FALSE,"True," &amp; IF(_xlfn.XLOOKUP("Action_IsDenyOrDrop",'Scoring_Config'!$A:$A,'Scoring_Config'!$D:$D,"Yes")="Yes",_xlfn.XLOOKUP("Action_IsDenyOrDrop",'Scoring_Config'!$A:$A,'Scoring_Config'!$C:$C,0),0),"False,0")</f>
        <v>0</v>
      </c>
      <c r="AX61" cm="1">
        <f t="array" ref="AX61">IF(LEFT(AW61,4)="True",0,(IF(LEFT(Y61,4)="True",IF(_xlfn.XLOOKUP("Src_IsAny",'Scoring_Config'!$A:$A,'Scoring_Config'!$D:$D,"Yes")="Yes",_xlfn.XLOOKUP("Src_IsAny",'Scoring_Config'!$A:$A,'Scoring_Config'!$C:$C,10),0),0)+IF(LEFT(Z61,4)="True",IF(_xlfn.XLOOKUP("Src_CIDR_Le_16",'Scoring_Config'!$A:$A,'Scoring_Config'!$D:$D,"Yes")="Yes",_xlfn.XLOOKUP("Src_CIDR_Le_16",'Scoring_Config'!$A:$A,'Scoring_Config'!$C:$C,10),0),0)+IF(LEFT(AA61,4)="True",IF(_xlfn.XLOOKUP("Src_CIDR_17_22",'Scoring_Config'!$A:$A,'Scoring_Config'!$D:$D,"Yes")="Yes",_xlfn.XLOOKUP("Src_CIDR_17_22",'Scoring_Config'!$A:$A,'Scoring_Config'!$C:$C,5),0),0)+IF(LEFT(AB61,4)="True",IF(_xlfn.XLOOKUP("Dst_IsAny",'Scoring_Config'!$A:$A,'Scoring_Config'!$D:$D,"Yes")="Yes",_xlfn.XLOOKUP("Dst_IsAny",'Scoring_Config'!$A:$A,'Scoring_Config'!$C:$C,10),0),0)+IF(LEFT(AC61,4)="True",IF(_xlfn.XLOOKUP("Dst_CIDR_Le_16",'Scoring_Config'!$A:$A,'Scoring_Config'!$D:$D,"Yes")="Yes",_xlfn.XLOOKUP("Dst_CIDR_Le_16",'Scoring_Config'!$A:$A,'Scoring_Config'!$C:$C,10),0),0)+IF(LEFT(AD61,4)="True",IF(_xlfn.XLOOKUP("Dst_CIDR_17_22",'Scoring_Config'!$A:$A,'Scoring_Config'!$D:$D,"Yes")="Yes",_xlfn.XLOOKUP("Dst_CIDR_17_22",'Scoring_Config'!$A:$A,'Scoring_Config'!$C:$C,5),0),0)+IF(LEFT(AE61,4)="True",IF(_xlfn.XLOOKUP("SrcZone_IsAny",'Scoring_Config'!$A:$A,'Scoring_Config'!$D:$D,"Yes")="Yes",_xlfn.XLOOKUP("SrcZone_IsAny",'Scoring_Config'!$A:$A,'Scoring_Config'!$C:$C,10),0),0)+IF(LEFT(AF61,4)="True",IF(_xlfn.XLOOKUP("DstZone_IsAny",'Scoring_Config'!$A:$A,'Scoring_Config'!$D:$D,"Yes")="Yes",_xlfn.XLOOKUP("DstZone_IsAny",'Scoring_Config'!$A:$A,'Scoring_Config'!$C:$C,10),0),0)+IF(LEFT(AG61,4)="True",IF(_xlfn.XLOOKUP("Service_Any_OR_RangeGt1000",'Scoring_Config'!$A:$A,'Scoring_Config'!$D:$D,"Yes")="Yes",_xlfn.XLOOKUP("Service_Any_OR_RangeGt1000",'Scoring_Config'!$A:$A,'Scoring_Config'!$C:$C,10),0),0)+IF(LEFT(AH61,4)="True",IF(_xlfn.XLOOKUP("App_Any_OR_RangeGt1000",'Scoring_Config'!$A:$A,'Scoring_Config'!$D:$D,"Yes")="Yes",_xlfn.XLOOKUP("App_Any_OR_RangeGt1000",'Scoring_Config'!$A:$A,'Scoring_Config'!$C:$C,10),0),0)+IF(LEFT(AI61,4)="True",IF(_xlfn.XLOOKUP("Service_Insecure_Match",'Scoring_Config'!$A:$A,'Scoring_Config'!$D:$D,"Yes")="Yes",_xlfn.XLOOKUP("Service_Insecure_Match",'Scoring_Config'!$A:$A,'Scoring_Config'!$C:$C,5),0),0)+IF(LEFT(AJ61,4)="True",IF(_xlfn.XLOOKUP("Risky_Inbound",'Scoring_Config'!$A:$A,'Scoring_Config'!$D:$D,"Yes")="Yes",_xlfn.XLOOKUP("Risky_Inbound",'Scoring_Config'!$A:$A,'Scoring_Config'!$C:$C,50),0),0)+IF(LEFT(AK61,4)="True",IF(_xlfn.XLOOKUP("Risky_Outbound",'Scoring_Config'!$A:$A,'Scoring_Config'!$D:$D,"Yes")="Yes",_xlfn.XLOOKUP("Risky_Outbound",'Scoring_Config'!$A:$A,'Scoring_Config'!$C:$C,25),0),0)+IF(LEFT(AZ61,4)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61,FIND(",",AL61)+1,100)),0)+IF(LEFT(AM61,4)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61,FIND(",",AN61)+1,100)),0)+IF(_xlfn.XLOOKUP("Profile_Scoring",'Scoring_Config'!$A:$A,'Scoring_Config'!$D:$D,"Yes")="Yes",VALUE(MID(AO61,FIND(",",AO61)+1,100)),0)+IF(_xlfn.XLOOKUP("Options_Scoring",'Scoring_Config'!$A:$A,'Scoring_Config'!$D:$D,"Yes")="Yes",VALUE(MID(AP61,FIND(",",AP61)+1,100)),0)))</f>
        <v>0</v>
      </c>
      <c r="AZ61" cm="1">
        <f t="array" ref="AZ61">IF(FALSE,"True," &amp; IF(_xlfn.XLOOKUP("Migrate_Insecure",'Scoring_Config'!$A:$A,'Scoring_Config'!$D:$D,"Yes")="Yes",_xlfn.XLOOKUP("Migrate_Insecure",'Scoring_Config'!$A:$A,'Scoring_Config'!$C:$C,10),0),"False,0")</f>
        <v>0</v>
      </c>
    </row>
    <row r="62" spans="1:52">
      <c r="A62" t="s">
        <v>1979</v>
      </c>
      <c r="B62" t="s">
        <v>2040</v>
      </c>
      <c r="C62" t="s">
        <v>3542</v>
      </c>
      <c r="D62" t="s">
        <v>3544</v>
      </c>
      <c r="E62" t="s">
        <v>3562</v>
      </c>
      <c r="F62" t="s">
        <v>3581</v>
      </c>
      <c r="G62" t="s">
        <v>119</v>
      </c>
      <c r="H62" t="s">
        <v>193</v>
      </c>
      <c r="I62" t="s">
        <v>3574</v>
      </c>
      <c r="J62" t="s">
        <v>105</v>
      </c>
      <c r="K62" t="s">
        <v>1677</v>
      </c>
      <c r="L62" t="s">
        <v>1332</v>
      </c>
      <c r="M62" t="s">
        <v>1973</v>
      </c>
      <c r="N62" t="s">
        <v>4315</v>
      </c>
      <c r="O62" t="s">
        <v>4319</v>
      </c>
      <c r="P62" t="s">
        <v>4323</v>
      </c>
      <c r="Q62" t="s">
        <v>4345</v>
      </c>
      <c r="R62" t="s">
        <v>5439</v>
      </c>
      <c r="S62" t="s">
        <v>4324</v>
      </c>
      <c r="T62" t="s">
        <v>5590</v>
      </c>
      <c r="U62" t="s">
        <v>5970</v>
      </c>
      <c r="Y62" cm="1">
        <f t="array" ref="Y62">IF(FALSE,"True," &amp; IF(_xlfn.XLOOKUP("Src_IsAny",'Scoring_Config'!$A:$A,'Scoring_Config'!$D:$D,"Yes")="Yes",_xlfn.XLOOKUP("Src_IsAny",'Scoring_Config'!$A:$A,'Scoring_Config'!$C:$C,10),0),"False,0")</f>
        <v>0</v>
      </c>
      <c r="Z62" cm="1">
        <f t="array" ref="Z62">IF(FALSE,"True," &amp; IF(_xlfn.XLOOKUP("Src_CIDR_Le_16",'Scoring_Config'!$A:$A,'Scoring_Config'!$D:$D,"Yes")="Yes",_xlfn.XLOOKUP("Src_CIDR_Le_16",'Scoring_Config'!$A:$A,'Scoring_Config'!$C:$C,10),0),"False,0")</f>
        <v>0</v>
      </c>
      <c r="AA62" cm="1">
        <f t="array" ref="AA62">IF(FALSE,"True," &amp; IF(_xlfn.XLOOKUP("Src_CIDR_17_22",'Scoring_Config'!$A:$A,'Scoring_Config'!$D:$D,"Yes")="Yes",_xlfn.XLOOKUP("Src_CIDR_17_22",'Scoring_Config'!$A:$A,'Scoring_Config'!$C:$C,5),0),"False,0")</f>
        <v>0</v>
      </c>
      <c r="AB62" cm="1">
        <f t="array" ref="AB62">IF(FALSE,"True," &amp; IF(_xlfn.XLOOKUP("Dst_IsAny",'Scoring_Config'!$A:$A,'Scoring_Config'!$D:$D,"Yes")="Yes",_xlfn.XLOOKUP("Dst_IsAny",'Scoring_Config'!$A:$A,'Scoring_Config'!$C:$C,10),0),"False,0")</f>
        <v>0</v>
      </c>
      <c r="AC62" cm="1">
        <f t="array" ref="AC62">IF(FALSE,"True," &amp; IF(_xlfn.XLOOKUP("Dst_CIDR_Le_16",'Scoring_Config'!$A:$A,'Scoring_Config'!$D:$D,"Yes")="Yes",_xlfn.XLOOKUP("Dst_CIDR_Le_16",'Scoring_Config'!$A:$A,'Scoring_Config'!$C:$C,10),0),"False,0")</f>
        <v>0</v>
      </c>
      <c r="AD62" cm="1">
        <f t="array" ref="AD62">IF(FALSE,"True," &amp; IF(_xlfn.XLOOKUP("Dst_CIDR_17_22",'Scoring_Config'!$A:$A,'Scoring_Config'!$D:$D,"Yes")="Yes",_xlfn.XLOOKUP("Dst_CIDR_17_22",'Scoring_Config'!$A:$A,'Scoring_Config'!$C:$C,5),0),"False,0")</f>
        <v>0</v>
      </c>
      <c r="AE62" cm="1">
        <f t="array" ref="AE62">IF(FALSE,"True," &amp; IF(_xlfn.XLOOKUP("SrcZone_IsAny",'Scoring_Config'!$A:$A,'Scoring_Config'!$D:$D,"Yes")="Yes",_xlfn.XLOOKUP("SrcZone_IsAny",'Scoring_Config'!$A:$A,'Scoring_Config'!$C:$C,10),0),"False,0")</f>
        <v>0</v>
      </c>
      <c r="AF62" cm="1">
        <f t="array" ref="AF62">IF(FALSE,"True," &amp; IF(_xlfn.XLOOKUP("DstZone_IsAny",'Scoring_Config'!$A:$A,'Scoring_Config'!$D:$D,"Yes")="Yes",_xlfn.XLOOKUP("DstZone_IsAny",'Scoring_Config'!$A:$A,'Scoring_Config'!$C:$C,10),0),"False,0")</f>
        <v>0</v>
      </c>
      <c r="AG62" cm="1">
        <f t="array" ref="AG6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2" cm="1">
        <f t="array" ref="AH62">IF(FALSE,"True," &amp; IF(_xlfn.XLOOKUP("App_Any_OR_RangeGt1000",'Scoring_Config'!$A:$A,'Scoring_Config'!$D:$D,"Yes")="Yes",_xlfn.XLOOKUP("App_Any_OR_RangeGt1000",'Scoring_Config'!$A:$A,'Scoring_Config'!$C:$C,10),0),"False,0")</f>
        <v>0</v>
      </c>
      <c r="AI62" cm="1">
        <f t="array" ref="AI62">IF(FALSE,"True," &amp; IF(_xlfn.XLOOKUP("Service_Insecure_Match",'Scoring_Config'!$A:$A,'Scoring_Config'!$D:$D,"Yes")="Yes",_xlfn.XLOOKUP("Service_Insecure_Match",'Scoring_Config'!$A:$A,'Scoring_Config'!$C:$C,5),0),"False,0")</f>
        <v>0</v>
      </c>
      <c r="AJ62" cm="1">
        <f t="array" ref="AJ62">IF(FALSE,"True," &amp; IF(_xlfn.XLOOKUP("Risky_Inbound",'Scoring_Config'!$A:$A,'Scoring_Config'!$D:$D,"Yes")="Yes",_xlfn.XLOOKUP("Risky_Inbound",'Scoring_Config'!$A:$A,'Scoring_Config'!$C:$C,50),0),"False,0")</f>
        <v>0</v>
      </c>
      <c r="AK62" cm="1">
        <f t="array" ref="AK62">IF(FALSE,"True," &amp; IF(_xlfn.XLOOKUP("Risky_Outbound",'Scoring_Config'!$A:$A,'Scoring_Config'!$D:$D,"Yes")="Yes",_xlfn.XLOOKUP("Risky_Outbound",'Scoring_Config'!$A:$A,'Scoring_Config'!$C:$C,25),0),"False,0")</f>
        <v>0</v>
      </c>
      <c r="AL62" t="s">
        <v>6699</v>
      </c>
      <c r="AM62" cm="1">
        <f t="array" ref="AM6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2" t="s">
        <v>6697</v>
      </c>
      <c r="AO62" t="s">
        <v>6697</v>
      </c>
      <c r="AP62" t="s">
        <v>6697</v>
      </c>
      <c r="AQ62" cm="1">
        <f t="array" ref="AQ62">IF(FALSE,"True," &amp; IF(_xlfn.XLOOKUP("Service_IsAny",'Scoring_Config'!$A:$A,'Scoring_Config'!$D:$D,"Yes")="Yes",_xlfn.XLOOKUP("Service_IsAny",'Scoring_Config'!$A:$A,'Scoring_Config'!$C:$C,0),0),"False,0")</f>
        <v>0</v>
      </c>
      <c r="AR62">
        <v>0</v>
      </c>
      <c r="AS62" cm="1">
        <f t="array" ref="AS62">IF(FALSE,"True," &amp; IF(_xlfn.XLOOKUP("Service_RangeGt1000",'Scoring_Config'!$A:$A,'Scoring_Config'!$D:$D,"Yes")="Yes",_xlfn.XLOOKUP("Service_RangeGt1000",'Scoring_Config'!$A:$A,'Scoring_Config'!$C:$C,0),0),"False,0")</f>
        <v>0</v>
      </c>
      <c r="AT62" cm="1">
        <f t="array" ref="AT62">IF(FALSE,"True," &amp; IF(_xlfn.XLOOKUP("App_IsAny",'Scoring_Config'!$A:$A,'Scoring_Config'!$D:$D,"Yes")="Yes",_xlfn.XLOOKUP("App_IsAny",'Scoring_Config'!$A:$A,'Scoring_Config'!$C:$C,0),0),"False,0")</f>
        <v>0</v>
      </c>
      <c r="AU62">
        <v>0</v>
      </c>
      <c r="AV62" cm="1">
        <f t="array" ref="AV62">IF(FALSE,"True," &amp; IF(_xlfn.XLOOKUP("App_RangeGt1000",'Scoring_Config'!$A:$A,'Scoring_Config'!$D:$D,"Yes")="Yes",_xlfn.XLOOKUP("App_RangeGt1000",'Scoring_Config'!$A:$A,'Scoring_Config'!$C:$C,0),0),"False,0")</f>
        <v>0</v>
      </c>
      <c r="AW62" cm="1">
        <f t="array" ref="AW62">IF(FALSE,"True," &amp; IF(_xlfn.XLOOKUP("Action_IsDenyOrDrop",'Scoring_Config'!$A:$A,'Scoring_Config'!$D:$D,"Yes")="Yes",_xlfn.XLOOKUP("Action_IsDenyOrDrop",'Scoring_Config'!$A:$A,'Scoring_Config'!$C:$C,0),0),"False,0")</f>
        <v>0</v>
      </c>
      <c r="AX62" cm="1">
        <f t="array" ref="AX62">IF(LEFT(AW62,4)="True",0,(IF(LEFT(Y62,4)="True",IF(_xlfn.XLOOKUP("Src_IsAny",'Scoring_Config'!$A:$A,'Scoring_Config'!$D:$D,"Yes")="Yes",_xlfn.XLOOKUP("Src_IsAny",'Scoring_Config'!$A:$A,'Scoring_Config'!$C:$C,10),0),0)+IF(LEFT(Z62,4)="True",IF(_xlfn.XLOOKUP("Src_CIDR_Le_16",'Scoring_Config'!$A:$A,'Scoring_Config'!$D:$D,"Yes")="Yes",_xlfn.XLOOKUP("Src_CIDR_Le_16",'Scoring_Config'!$A:$A,'Scoring_Config'!$C:$C,10),0),0)+IF(LEFT(AA62,4)="True",IF(_xlfn.XLOOKUP("Src_CIDR_17_22",'Scoring_Config'!$A:$A,'Scoring_Config'!$D:$D,"Yes")="Yes",_xlfn.XLOOKUP("Src_CIDR_17_22",'Scoring_Config'!$A:$A,'Scoring_Config'!$C:$C,5),0),0)+IF(LEFT(AB62,4)="True",IF(_xlfn.XLOOKUP("Dst_IsAny",'Scoring_Config'!$A:$A,'Scoring_Config'!$D:$D,"Yes")="Yes",_xlfn.XLOOKUP("Dst_IsAny",'Scoring_Config'!$A:$A,'Scoring_Config'!$C:$C,10),0),0)+IF(LEFT(AC62,4)="True",IF(_xlfn.XLOOKUP("Dst_CIDR_Le_16",'Scoring_Config'!$A:$A,'Scoring_Config'!$D:$D,"Yes")="Yes",_xlfn.XLOOKUP("Dst_CIDR_Le_16",'Scoring_Config'!$A:$A,'Scoring_Config'!$C:$C,10),0),0)+IF(LEFT(AD62,4)="True",IF(_xlfn.XLOOKUP("Dst_CIDR_17_22",'Scoring_Config'!$A:$A,'Scoring_Config'!$D:$D,"Yes")="Yes",_xlfn.XLOOKUP("Dst_CIDR_17_22",'Scoring_Config'!$A:$A,'Scoring_Config'!$C:$C,5),0),0)+IF(LEFT(AE62,4)="True",IF(_xlfn.XLOOKUP("SrcZone_IsAny",'Scoring_Config'!$A:$A,'Scoring_Config'!$D:$D,"Yes")="Yes",_xlfn.XLOOKUP("SrcZone_IsAny",'Scoring_Config'!$A:$A,'Scoring_Config'!$C:$C,10),0),0)+IF(LEFT(AF62,4)="True",IF(_xlfn.XLOOKUP("DstZone_IsAny",'Scoring_Config'!$A:$A,'Scoring_Config'!$D:$D,"Yes")="Yes",_xlfn.XLOOKUP("DstZone_IsAny",'Scoring_Config'!$A:$A,'Scoring_Config'!$C:$C,10),0),0)+IF(LEFT(AG62,4)="True",IF(_xlfn.XLOOKUP("Service_Any_OR_RangeGt1000",'Scoring_Config'!$A:$A,'Scoring_Config'!$D:$D,"Yes")="Yes",_xlfn.XLOOKUP("Service_Any_OR_RangeGt1000",'Scoring_Config'!$A:$A,'Scoring_Config'!$C:$C,10),0),0)+IF(LEFT(AH62,4)="True",IF(_xlfn.XLOOKUP("App_Any_OR_RangeGt1000",'Scoring_Config'!$A:$A,'Scoring_Config'!$D:$D,"Yes")="Yes",_xlfn.XLOOKUP("App_Any_OR_RangeGt1000",'Scoring_Config'!$A:$A,'Scoring_Config'!$C:$C,10),0),0)+IF(LEFT(AI62,4)="True",IF(_xlfn.XLOOKUP("Service_Insecure_Match",'Scoring_Config'!$A:$A,'Scoring_Config'!$D:$D,"Yes")="Yes",_xlfn.XLOOKUP("Service_Insecure_Match",'Scoring_Config'!$A:$A,'Scoring_Config'!$C:$C,5),0),0)+IF(LEFT(AJ62,4)="True",IF(_xlfn.XLOOKUP("Risky_Inbound",'Scoring_Config'!$A:$A,'Scoring_Config'!$D:$D,"Yes")="Yes",_xlfn.XLOOKUP("Risky_Inbound",'Scoring_Config'!$A:$A,'Scoring_Config'!$C:$C,50),0),0)+IF(LEFT(AK62,4)="True",IF(_xlfn.XLOOKUP("Risky_Outbound",'Scoring_Config'!$A:$A,'Scoring_Config'!$D:$D,"Yes")="Yes",_xlfn.XLOOKUP("Risky_Outbound",'Scoring_Config'!$A:$A,'Scoring_Config'!$C:$C,25),0),0)+IF(LEFT(AZ62,4)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62,FIND(",",AL62)+1,100)),0)+IF(LEFT(AM62,4)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62,FIND(",",AN62)+1,100)),0)+IF(_xlfn.XLOOKUP("Profile_Scoring",'Scoring_Config'!$A:$A,'Scoring_Config'!$D:$D,"Yes")="Yes",VALUE(MID(AO62,FIND(",",AO62)+1,100)),0)+IF(_xlfn.XLOOKUP("Options_Scoring",'Scoring_Config'!$A:$A,'Scoring_Config'!$D:$D,"Yes")="Yes",VALUE(MID(AP62,FIND(",",AP62)+1,100)),0)))</f>
        <v>0</v>
      </c>
      <c r="AZ62" cm="1">
        <f t="array" ref="AZ62">IF(FALSE,"True," &amp; IF(_xlfn.XLOOKUP("Migrate_Insecure",'Scoring_Config'!$A:$A,'Scoring_Config'!$D:$D,"Yes")="Yes",_xlfn.XLOOKUP("Migrate_Insecure",'Scoring_Config'!$A:$A,'Scoring_Config'!$C:$C,10),0),"False,0")</f>
        <v>0</v>
      </c>
    </row>
    <row r="63" spans="1:52">
      <c r="A63" t="s">
        <v>1979</v>
      </c>
      <c r="B63" t="s">
        <v>2041</v>
      </c>
      <c r="C63" t="s">
        <v>3542</v>
      </c>
      <c r="D63" t="s">
        <v>3545</v>
      </c>
      <c r="E63" t="s">
        <v>3563</v>
      </c>
      <c r="F63" t="s">
        <v>3580</v>
      </c>
      <c r="G63" t="s">
        <v>120</v>
      </c>
      <c r="H63" t="s">
        <v>174</v>
      </c>
      <c r="I63" t="s">
        <v>3575</v>
      </c>
      <c r="J63" t="s">
        <v>851</v>
      </c>
      <c r="K63" t="s">
        <v>1667</v>
      </c>
      <c r="L63" t="s">
        <v>1341</v>
      </c>
      <c r="M63" t="s">
        <v>1974</v>
      </c>
      <c r="N63" t="s">
        <v>4315</v>
      </c>
      <c r="O63" t="s">
        <v>4319</v>
      </c>
      <c r="P63" t="s">
        <v>4321</v>
      </c>
      <c r="Q63" t="s">
        <v>4372</v>
      </c>
      <c r="R63" t="s">
        <v>5440</v>
      </c>
      <c r="S63" t="s">
        <v>5440</v>
      </c>
      <c r="T63" t="s">
        <v>5570</v>
      </c>
      <c r="U63" t="s">
        <v>5986</v>
      </c>
      <c r="Y63" cm="1">
        <f t="array" ref="Y63">IF(FALSE,"True," &amp; IF(_xlfn.XLOOKUP("Src_IsAny",'Scoring_Config'!$A:$A,'Scoring_Config'!$D:$D,"Yes")="Yes",_xlfn.XLOOKUP("Src_IsAny",'Scoring_Config'!$A:$A,'Scoring_Config'!$C:$C,10),0),"False,0")</f>
        <v>0</v>
      </c>
      <c r="Z63" cm="1">
        <f t="array" ref="Z63">IF(FALSE,"True," &amp; IF(_xlfn.XLOOKUP("Src_CIDR_Le_16",'Scoring_Config'!$A:$A,'Scoring_Config'!$D:$D,"Yes")="Yes",_xlfn.XLOOKUP("Src_CIDR_Le_16",'Scoring_Config'!$A:$A,'Scoring_Config'!$C:$C,10),0),"False,0")</f>
        <v>0</v>
      </c>
      <c r="AA63" cm="1">
        <f t="array" ref="AA63">IF(FALSE,"True," &amp; IF(_xlfn.XLOOKUP("Src_CIDR_17_22",'Scoring_Config'!$A:$A,'Scoring_Config'!$D:$D,"Yes")="Yes",_xlfn.XLOOKUP("Src_CIDR_17_22",'Scoring_Config'!$A:$A,'Scoring_Config'!$C:$C,5),0),"False,0")</f>
        <v>0</v>
      </c>
      <c r="AB63" cm="1">
        <f t="array" ref="AB63">IF(FALSE,"True," &amp; IF(_xlfn.XLOOKUP("Dst_IsAny",'Scoring_Config'!$A:$A,'Scoring_Config'!$D:$D,"Yes")="Yes",_xlfn.XLOOKUP("Dst_IsAny",'Scoring_Config'!$A:$A,'Scoring_Config'!$C:$C,10),0),"False,0")</f>
        <v>0</v>
      </c>
      <c r="AC63" cm="1">
        <f t="array" ref="AC63">IF(FALSE,"True," &amp; IF(_xlfn.XLOOKUP("Dst_CIDR_Le_16",'Scoring_Config'!$A:$A,'Scoring_Config'!$D:$D,"Yes")="Yes",_xlfn.XLOOKUP("Dst_CIDR_Le_16",'Scoring_Config'!$A:$A,'Scoring_Config'!$C:$C,10),0),"False,0")</f>
        <v>0</v>
      </c>
      <c r="AD63" cm="1">
        <f t="array" ref="AD63">IF(FALSE,"True," &amp; IF(_xlfn.XLOOKUP("Dst_CIDR_17_22",'Scoring_Config'!$A:$A,'Scoring_Config'!$D:$D,"Yes")="Yes",_xlfn.XLOOKUP("Dst_CIDR_17_22",'Scoring_Config'!$A:$A,'Scoring_Config'!$C:$C,5),0),"False,0")</f>
        <v>0</v>
      </c>
      <c r="AE63" cm="1">
        <f t="array" ref="AE63">IF(FALSE,"True," &amp; IF(_xlfn.XLOOKUP("SrcZone_IsAny",'Scoring_Config'!$A:$A,'Scoring_Config'!$D:$D,"Yes")="Yes",_xlfn.XLOOKUP("SrcZone_IsAny",'Scoring_Config'!$A:$A,'Scoring_Config'!$C:$C,10),0),"False,0")</f>
        <v>0</v>
      </c>
      <c r="AF63" cm="1">
        <f t="array" ref="AF63">IF(FALSE,"True," &amp; IF(_xlfn.XLOOKUP("DstZone_IsAny",'Scoring_Config'!$A:$A,'Scoring_Config'!$D:$D,"Yes")="Yes",_xlfn.XLOOKUP("DstZone_IsAny",'Scoring_Config'!$A:$A,'Scoring_Config'!$C:$C,10),0),"False,0")</f>
        <v>0</v>
      </c>
      <c r="AG63" cm="1">
        <f t="array" ref="AG6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3" cm="1">
        <f t="array" ref="AH63">IF(FALSE,"True," &amp; IF(_xlfn.XLOOKUP("App_Any_OR_RangeGt1000",'Scoring_Config'!$A:$A,'Scoring_Config'!$D:$D,"Yes")="Yes",_xlfn.XLOOKUP("App_Any_OR_RangeGt1000",'Scoring_Config'!$A:$A,'Scoring_Config'!$C:$C,10),0),"False,0")</f>
        <v>0</v>
      </c>
      <c r="AI63" cm="1">
        <f t="array" ref="AI63">IF(FALSE,"True," &amp; IF(_xlfn.XLOOKUP("Service_Insecure_Match",'Scoring_Config'!$A:$A,'Scoring_Config'!$D:$D,"Yes")="Yes",_xlfn.XLOOKUP("Service_Insecure_Match",'Scoring_Config'!$A:$A,'Scoring_Config'!$C:$C,5),0),"False,0")</f>
        <v>0</v>
      </c>
      <c r="AJ63" cm="1">
        <f t="array" ref="AJ63">IF(FALSE,"True," &amp; IF(_xlfn.XLOOKUP("Risky_Inbound",'Scoring_Config'!$A:$A,'Scoring_Config'!$D:$D,"Yes")="Yes",_xlfn.XLOOKUP("Risky_Inbound",'Scoring_Config'!$A:$A,'Scoring_Config'!$C:$C,50),0),"False,0")</f>
        <v>0</v>
      </c>
      <c r="AK63" cm="1">
        <f t="array" ref="AK63">IF(FALSE,"True," &amp; IF(_xlfn.XLOOKUP("Risky_Outbound",'Scoring_Config'!$A:$A,'Scoring_Config'!$D:$D,"Yes")="Yes",_xlfn.XLOOKUP("Risky_Outbound",'Scoring_Config'!$A:$A,'Scoring_Config'!$C:$C,25),0),"False,0")</f>
        <v>0</v>
      </c>
      <c r="AL63" t="s">
        <v>6700</v>
      </c>
      <c r="AM63" cm="1">
        <f t="array" ref="AM6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3" t="s">
        <v>6697</v>
      </c>
      <c r="AO63" t="s">
        <v>6697</v>
      </c>
      <c r="AP63" t="s">
        <v>6697</v>
      </c>
      <c r="AQ63" cm="1">
        <f t="array" ref="AQ63">IF(FALSE,"True," &amp; IF(_xlfn.XLOOKUP("Service_IsAny",'Scoring_Config'!$A:$A,'Scoring_Config'!$D:$D,"Yes")="Yes",_xlfn.XLOOKUP("Service_IsAny",'Scoring_Config'!$A:$A,'Scoring_Config'!$C:$C,0),0),"False,0")</f>
        <v>0</v>
      </c>
      <c r="AR63">
        <v>1</v>
      </c>
      <c r="AS63" cm="1">
        <f t="array" ref="AS63">IF(FALSE,"True," &amp; IF(_xlfn.XLOOKUP("Service_RangeGt1000",'Scoring_Config'!$A:$A,'Scoring_Config'!$D:$D,"Yes")="Yes",_xlfn.XLOOKUP("Service_RangeGt1000",'Scoring_Config'!$A:$A,'Scoring_Config'!$C:$C,0),0),"False,0")</f>
        <v>0</v>
      </c>
      <c r="AT63" cm="1">
        <f t="array" ref="AT63">IF(FALSE,"True," &amp; IF(_xlfn.XLOOKUP("App_IsAny",'Scoring_Config'!$A:$A,'Scoring_Config'!$D:$D,"Yes")="Yes",_xlfn.XLOOKUP("App_IsAny",'Scoring_Config'!$A:$A,'Scoring_Config'!$C:$C,0),0),"False,0")</f>
        <v>0</v>
      </c>
      <c r="AU63">
        <v>1</v>
      </c>
      <c r="AV63" cm="1">
        <f t="array" ref="AV63">IF(FALSE,"True," &amp; IF(_xlfn.XLOOKUP("App_RangeGt1000",'Scoring_Config'!$A:$A,'Scoring_Config'!$D:$D,"Yes")="Yes",_xlfn.XLOOKUP("App_RangeGt1000",'Scoring_Config'!$A:$A,'Scoring_Config'!$C:$C,0),0),"False,0")</f>
        <v>0</v>
      </c>
      <c r="AW63" cm="1">
        <f t="array" ref="AW63">IF(FALSE,"True," &amp; IF(_xlfn.XLOOKUP("Action_IsDenyOrDrop",'Scoring_Config'!$A:$A,'Scoring_Config'!$D:$D,"Yes")="Yes",_xlfn.XLOOKUP("Action_IsDenyOrDrop",'Scoring_Config'!$A:$A,'Scoring_Config'!$C:$C,0),0),"False,0")</f>
        <v>0</v>
      </c>
      <c r="AX63" cm="1">
        <f t="array" ref="AX63">IF(LEFT(AW63,4)="True",0,(IF(LEFT(Y63,4)="True",IF(_xlfn.XLOOKUP("Src_IsAny",'Scoring_Config'!$A:$A,'Scoring_Config'!$D:$D,"Yes")="Yes",_xlfn.XLOOKUP("Src_IsAny",'Scoring_Config'!$A:$A,'Scoring_Config'!$C:$C,10),0),0)+IF(LEFT(Z63,4)="True",IF(_xlfn.XLOOKUP("Src_CIDR_Le_16",'Scoring_Config'!$A:$A,'Scoring_Config'!$D:$D,"Yes")="Yes",_xlfn.XLOOKUP("Src_CIDR_Le_16",'Scoring_Config'!$A:$A,'Scoring_Config'!$C:$C,10),0),0)+IF(LEFT(AA63,4)="True",IF(_xlfn.XLOOKUP("Src_CIDR_17_22",'Scoring_Config'!$A:$A,'Scoring_Config'!$D:$D,"Yes")="Yes",_xlfn.XLOOKUP("Src_CIDR_17_22",'Scoring_Config'!$A:$A,'Scoring_Config'!$C:$C,5),0),0)+IF(LEFT(AB63,4)="True",IF(_xlfn.XLOOKUP("Dst_IsAny",'Scoring_Config'!$A:$A,'Scoring_Config'!$D:$D,"Yes")="Yes",_xlfn.XLOOKUP("Dst_IsAny",'Scoring_Config'!$A:$A,'Scoring_Config'!$C:$C,10),0),0)+IF(LEFT(AC63,4)="True",IF(_xlfn.XLOOKUP("Dst_CIDR_Le_16",'Scoring_Config'!$A:$A,'Scoring_Config'!$D:$D,"Yes")="Yes",_xlfn.XLOOKUP("Dst_CIDR_Le_16",'Scoring_Config'!$A:$A,'Scoring_Config'!$C:$C,10),0),0)+IF(LEFT(AD63,4)="True",IF(_xlfn.XLOOKUP("Dst_CIDR_17_22",'Scoring_Config'!$A:$A,'Scoring_Config'!$D:$D,"Yes")="Yes",_xlfn.XLOOKUP("Dst_CIDR_17_22",'Scoring_Config'!$A:$A,'Scoring_Config'!$C:$C,5),0),0)+IF(LEFT(AE63,4)="True",IF(_xlfn.XLOOKUP("SrcZone_IsAny",'Scoring_Config'!$A:$A,'Scoring_Config'!$D:$D,"Yes")="Yes",_xlfn.XLOOKUP("SrcZone_IsAny",'Scoring_Config'!$A:$A,'Scoring_Config'!$C:$C,10),0),0)+IF(LEFT(AF63,4)="True",IF(_xlfn.XLOOKUP("DstZone_IsAny",'Scoring_Config'!$A:$A,'Scoring_Config'!$D:$D,"Yes")="Yes",_xlfn.XLOOKUP("DstZone_IsAny",'Scoring_Config'!$A:$A,'Scoring_Config'!$C:$C,10),0),0)+IF(LEFT(AG63,4)="True",IF(_xlfn.XLOOKUP("Service_Any_OR_RangeGt1000",'Scoring_Config'!$A:$A,'Scoring_Config'!$D:$D,"Yes")="Yes",_xlfn.XLOOKUP("Service_Any_OR_RangeGt1000",'Scoring_Config'!$A:$A,'Scoring_Config'!$C:$C,10),0),0)+IF(LEFT(AH63,4)="True",IF(_xlfn.XLOOKUP("App_Any_OR_RangeGt1000",'Scoring_Config'!$A:$A,'Scoring_Config'!$D:$D,"Yes")="Yes",_xlfn.XLOOKUP("App_Any_OR_RangeGt1000",'Scoring_Config'!$A:$A,'Scoring_Config'!$C:$C,10),0),0)+IF(LEFT(AI63,4)="True",IF(_xlfn.XLOOKUP("Service_Insecure_Match",'Scoring_Config'!$A:$A,'Scoring_Config'!$D:$D,"Yes")="Yes",_xlfn.XLOOKUP("Service_Insecure_Match",'Scoring_Config'!$A:$A,'Scoring_Config'!$C:$C,5),0),0)+IF(LEFT(AJ63,4)="True",IF(_xlfn.XLOOKUP("Risky_Inbound",'Scoring_Config'!$A:$A,'Scoring_Config'!$D:$D,"Yes")="Yes",_xlfn.XLOOKUP("Risky_Inbound",'Scoring_Config'!$A:$A,'Scoring_Config'!$C:$C,50),0),0)+IF(LEFT(AK63,4)="True",IF(_xlfn.XLOOKUP("Risky_Outbound",'Scoring_Config'!$A:$A,'Scoring_Config'!$D:$D,"Yes")="Yes",_xlfn.XLOOKUP("Risky_Outbound",'Scoring_Config'!$A:$A,'Scoring_Config'!$C:$C,25),0),0)+IF(LEFT(AZ63,4)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63,FIND(",",AL63)+1,100)),0)+IF(LEFT(AM63,4)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63,FIND(",",AN63)+1,100)),0)+IF(_xlfn.XLOOKUP("Profile_Scoring",'Scoring_Config'!$A:$A,'Scoring_Config'!$D:$D,"Yes")="Yes",VALUE(MID(AO63,FIND(",",AO63)+1,100)),0)+IF(_xlfn.XLOOKUP("Options_Scoring",'Scoring_Config'!$A:$A,'Scoring_Config'!$D:$D,"Yes")="Yes",VALUE(MID(AP63,FIND(",",AP63)+1,100)),0)))</f>
        <v>0</v>
      </c>
      <c r="AZ63" cm="1">
        <f t="array" ref="AZ63">IF(FALSE,"True," &amp; IF(_xlfn.XLOOKUP("Migrate_Insecure",'Scoring_Config'!$A:$A,'Scoring_Config'!$D:$D,"Yes")="Yes",_xlfn.XLOOKUP("Migrate_Insecure",'Scoring_Config'!$A:$A,'Scoring_Config'!$C:$C,10),0),"False,0")</f>
        <v>0</v>
      </c>
    </row>
    <row r="64" spans="1:52">
      <c r="A64" t="s">
        <v>1979</v>
      </c>
      <c r="B64" t="s">
        <v>2042</v>
      </c>
      <c r="C64" t="s">
        <v>3542</v>
      </c>
      <c r="D64" t="s">
        <v>3547</v>
      </c>
      <c r="E64" t="s">
        <v>3563</v>
      </c>
      <c r="F64" t="s">
        <v>3580</v>
      </c>
      <c r="G64" t="s">
        <v>118</v>
      </c>
      <c r="H64" t="s">
        <v>174</v>
      </c>
      <c r="I64" t="s">
        <v>3575</v>
      </c>
      <c r="J64" t="s">
        <v>104</v>
      </c>
      <c r="K64" t="s">
        <v>174</v>
      </c>
      <c r="L64" t="s">
        <v>1331</v>
      </c>
      <c r="M64" t="s">
        <v>1974</v>
      </c>
      <c r="N64" t="s">
        <v>4315</v>
      </c>
      <c r="O64" t="s">
        <v>4319</v>
      </c>
      <c r="P64" t="s">
        <v>4321</v>
      </c>
      <c r="Q64" t="s">
        <v>4373</v>
      </c>
      <c r="R64" t="s">
        <v>5443</v>
      </c>
      <c r="S64" t="s">
        <v>5483</v>
      </c>
      <c r="T64" t="s">
        <v>5590</v>
      </c>
      <c r="U64" t="s">
        <v>5955</v>
      </c>
      <c r="Y64" cm="1">
        <f t="array" ref="Y64">IF(FALSE,"True," &amp; IF(_xlfn.XLOOKUP("Src_IsAny",'Scoring_Config'!$A:$A,'Scoring_Config'!$D:$D,"Yes")="Yes",_xlfn.XLOOKUP("Src_IsAny",'Scoring_Config'!$A:$A,'Scoring_Config'!$C:$C,10),0),"False,0")</f>
        <v>0</v>
      </c>
      <c r="Z64" cm="1">
        <f t="array" ref="Z64">IF(FALSE,"True," &amp; IF(_xlfn.XLOOKUP("Src_CIDR_Le_16",'Scoring_Config'!$A:$A,'Scoring_Config'!$D:$D,"Yes")="Yes",_xlfn.XLOOKUP("Src_CIDR_Le_16",'Scoring_Config'!$A:$A,'Scoring_Config'!$C:$C,10),0),"False,0")</f>
        <v>0</v>
      </c>
      <c r="AA64" cm="1">
        <f t="array" ref="AA64">IF(FALSE,"True," &amp; IF(_xlfn.XLOOKUP("Src_CIDR_17_22",'Scoring_Config'!$A:$A,'Scoring_Config'!$D:$D,"Yes")="Yes",_xlfn.XLOOKUP("Src_CIDR_17_22",'Scoring_Config'!$A:$A,'Scoring_Config'!$C:$C,5),0),"False,0")</f>
        <v>0</v>
      </c>
      <c r="AB64" cm="1">
        <f t="array" ref="AB64">IF(FALSE,"True," &amp; IF(_xlfn.XLOOKUP("Dst_IsAny",'Scoring_Config'!$A:$A,'Scoring_Config'!$D:$D,"Yes")="Yes",_xlfn.XLOOKUP("Dst_IsAny",'Scoring_Config'!$A:$A,'Scoring_Config'!$C:$C,10),0),"False,0")</f>
        <v>0</v>
      </c>
      <c r="AC64" cm="1">
        <f t="array" ref="AC64">IF(FALSE,"True," &amp; IF(_xlfn.XLOOKUP("Dst_CIDR_Le_16",'Scoring_Config'!$A:$A,'Scoring_Config'!$D:$D,"Yes")="Yes",_xlfn.XLOOKUP("Dst_CIDR_Le_16",'Scoring_Config'!$A:$A,'Scoring_Config'!$C:$C,10),0),"False,0")</f>
        <v>0</v>
      </c>
      <c r="AD64" cm="1">
        <f t="array" ref="AD64">IF(FALSE,"True," &amp; IF(_xlfn.XLOOKUP("Dst_CIDR_17_22",'Scoring_Config'!$A:$A,'Scoring_Config'!$D:$D,"Yes")="Yes",_xlfn.XLOOKUP("Dst_CIDR_17_22",'Scoring_Config'!$A:$A,'Scoring_Config'!$C:$C,5),0),"False,0")</f>
        <v>0</v>
      </c>
      <c r="AE64" cm="1">
        <f t="array" ref="AE64">IF(FALSE,"True," &amp; IF(_xlfn.XLOOKUP("SrcZone_IsAny",'Scoring_Config'!$A:$A,'Scoring_Config'!$D:$D,"Yes")="Yes",_xlfn.XLOOKUP("SrcZone_IsAny",'Scoring_Config'!$A:$A,'Scoring_Config'!$C:$C,10),0),"False,0")</f>
        <v>0</v>
      </c>
      <c r="AF64" cm="1">
        <f t="array" ref="AF64">IF(FALSE,"True," &amp; IF(_xlfn.XLOOKUP("DstZone_IsAny",'Scoring_Config'!$A:$A,'Scoring_Config'!$D:$D,"Yes")="Yes",_xlfn.XLOOKUP("DstZone_IsAny",'Scoring_Config'!$A:$A,'Scoring_Config'!$C:$C,10),0),"False,0")</f>
        <v>0</v>
      </c>
      <c r="AG64" cm="1">
        <f t="array" ref="AG6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4" cm="1">
        <f t="array" ref="AH64">IF(TRUE,"True," &amp; IF(_xlfn.XLOOKUP("App_Any_OR_RangeGt1000",'Scoring_Config'!$A:$A,'Scoring_Config'!$D:$D,"Yes")="Yes",_xlfn.XLOOKUP("App_Any_OR_RangeGt1000",'Scoring_Config'!$A:$A,'Scoring_Config'!$C:$C,10),0),"False,0")</f>
        <v>0</v>
      </c>
      <c r="AI64" cm="1">
        <f t="array" ref="AI64">IF(FALSE,"True," &amp; IF(_xlfn.XLOOKUP("Service_Insecure_Match",'Scoring_Config'!$A:$A,'Scoring_Config'!$D:$D,"Yes")="Yes",_xlfn.XLOOKUP("Service_Insecure_Match",'Scoring_Config'!$A:$A,'Scoring_Config'!$C:$C,5),0),"False,0")</f>
        <v>0</v>
      </c>
      <c r="AJ64" cm="1">
        <f t="array" ref="AJ64">IF(FALSE,"True," &amp; IF(_xlfn.XLOOKUP("Risky_Inbound",'Scoring_Config'!$A:$A,'Scoring_Config'!$D:$D,"Yes")="Yes",_xlfn.XLOOKUP("Risky_Inbound",'Scoring_Config'!$A:$A,'Scoring_Config'!$C:$C,50),0),"False,0")</f>
        <v>0</v>
      </c>
      <c r="AK64" cm="1">
        <f t="array" ref="AK64">IF(FALSE,"True," &amp; IF(_xlfn.XLOOKUP("Risky_Outbound",'Scoring_Config'!$A:$A,'Scoring_Config'!$D:$D,"Yes")="Yes",_xlfn.XLOOKUP("Risky_Outbound",'Scoring_Config'!$A:$A,'Scoring_Config'!$C:$C,25),0),"False,0")</f>
        <v>0</v>
      </c>
      <c r="AL64" t="s">
        <v>6700</v>
      </c>
      <c r="AM64" cm="1">
        <f t="array" ref="AM6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4" t="s">
        <v>6697</v>
      </c>
      <c r="AO64" t="s">
        <v>6697</v>
      </c>
      <c r="AP64" t="s">
        <v>6697</v>
      </c>
      <c r="AQ64" cm="1">
        <f t="array" ref="AQ64">IF(FALSE,"True," &amp; IF(_xlfn.XLOOKUP("Service_IsAny",'Scoring_Config'!$A:$A,'Scoring_Config'!$D:$D,"Yes")="Yes",_xlfn.XLOOKUP("Service_IsAny",'Scoring_Config'!$A:$A,'Scoring_Config'!$C:$C,0),0),"False,0")</f>
        <v>0</v>
      </c>
      <c r="AR64">
        <v>20</v>
      </c>
      <c r="AS64" cm="1">
        <f t="array" ref="AS64">IF(FALSE,"True," &amp; IF(_xlfn.XLOOKUP("Service_RangeGt1000",'Scoring_Config'!$A:$A,'Scoring_Config'!$D:$D,"Yes")="Yes",_xlfn.XLOOKUP("Service_RangeGt1000",'Scoring_Config'!$A:$A,'Scoring_Config'!$C:$C,0),0),"False,0")</f>
        <v>0</v>
      </c>
      <c r="AT64" cm="1">
        <f t="array" ref="AT64">IF(TRUE,"True," &amp; IF(_xlfn.XLOOKUP("App_IsAny",'Scoring_Config'!$A:$A,'Scoring_Config'!$D:$D,"Yes")="Yes",_xlfn.XLOOKUP("App_IsAny",'Scoring_Config'!$A:$A,'Scoring_Config'!$C:$C,0),0),"False,0")</f>
        <v>0</v>
      </c>
      <c r="AU64">
        <v>65535</v>
      </c>
      <c r="AV64" cm="1">
        <f t="array" ref="AV64">IF(TRUE,"True," &amp; IF(_xlfn.XLOOKUP("App_RangeGt1000",'Scoring_Config'!$A:$A,'Scoring_Config'!$D:$D,"Yes")="Yes",_xlfn.XLOOKUP("App_RangeGt1000",'Scoring_Config'!$A:$A,'Scoring_Config'!$C:$C,0),0),"False,0")</f>
        <v>0</v>
      </c>
      <c r="AW64" cm="1">
        <f t="array" ref="AW64">IF(FALSE,"True," &amp; IF(_xlfn.XLOOKUP("Action_IsDenyOrDrop",'Scoring_Config'!$A:$A,'Scoring_Config'!$D:$D,"Yes")="Yes",_xlfn.XLOOKUP("Action_IsDenyOrDrop",'Scoring_Config'!$A:$A,'Scoring_Config'!$C:$C,0),0),"False,0")</f>
        <v>0</v>
      </c>
      <c r="AX64" cm="1">
        <f t="array" ref="AX64">IF(LEFT(AW64,4)="True",0,(IF(LEFT(Y64,4)="True",IF(_xlfn.XLOOKUP("Src_IsAny",'Scoring_Config'!$A:$A,'Scoring_Config'!$D:$D,"Yes")="Yes",_xlfn.XLOOKUP("Src_IsAny",'Scoring_Config'!$A:$A,'Scoring_Config'!$C:$C,10),0),0)+IF(LEFT(Z64,4)="True",IF(_xlfn.XLOOKUP("Src_CIDR_Le_16",'Scoring_Config'!$A:$A,'Scoring_Config'!$D:$D,"Yes")="Yes",_xlfn.XLOOKUP("Src_CIDR_Le_16",'Scoring_Config'!$A:$A,'Scoring_Config'!$C:$C,10),0),0)+IF(LEFT(AA64,4)="True",IF(_xlfn.XLOOKUP("Src_CIDR_17_22",'Scoring_Config'!$A:$A,'Scoring_Config'!$D:$D,"Yes")="Yes",_xlfn.XLOOKUP("Src_CIDR_17_22",'Scoring_Config'!$A:$A,'Scoring_Config'!$C:$C,5),0),0)+IF(LEFT(AB64,4)="True",IF(_xlfn.XLOOKUP("Dst_IsAny",'Scoring_Config'!$A:$A,'Scoring_Config'!$D:$D,"Yes")="Yes",_xlfn.XLOOKUP("Dst_IsAny",'Scoring_Config'!$A:$A,'Scoring_Config'!$C:$C,10),0),0)+IF(LEFT(AC64,4)="True",IF(_xlfn.XLOOKUP("Dst_CIDR_Le_16",'Scoring_Config'!$A:$A,'Scoring_Config'!$D:$D,"Yes")="Yes",_xlfn.XLOOKUP("Dst_CIDR_Le_16",'Scoring_Config'!$A:$A,'Scoring_Config'!$C:$C,10),0),0)+IF(LEFT(AD64,4)="True",IF(_xlfn.XLOOKUP("Dst_CIDR_17_22",'Scoring_Config'!$A:$A,'Scoring_Config'!$D:$D,"Yes")="Yes",_xlfn.XLOOKUP("Dst_CIDR_17_22",'Scoring_Config'!$A:$A,'Scoring_Config'!$C:$C,5),0),0)+IF(LEFT(AE64,4)="True",IF(_xlfn.XLOOKUP("SrcZone_IsAny",'Scoring_Config'!$A:$A,'Scoring_Config'!$D:$D,"Yes")="Yes",_xlfn.XLOOKUP("SrcZone_IsAny",'Scoring_Config'!$A:$A,'Scoring_Config'!$C:$C,10),0),0)+IF(LEFT(AF64,4)="True",IF(_xlfn.XLOOKUP("DstZone_IsAny",'Scoring_Config'!$A:$A,'Scoring_Config'!$D:$D,"Yes")="Yes",_xlfn.XLOOKUP("DstZone_IsAny",'Scoring_Config'!$A:$A,'Scoring_Config'!$C:$C,10),0),0)+IF(LEFT(AG64,4)="True",IF(_xlfn.XLOOKUP("Service_Any_OR_RangeGt1000",'Scoring_Config'!$A:$A,'Scoring_Config'!$D:$D,"Yes")="Yes",_xlfn.XLOOKUP("Service_Any_OR_RangeGt1000",'Scoring_Config'!$A:$A,'Scoring_Config'!$C:$C,10),0),0)+IF(LEFT(AH64,4)="True",IF(_xlfn.XLOOKUP("App_Any_OR_RangeGt1000",'Scoring_Config'!$A:$A,'Scoring_Config'!$D:$D,"Yes")="Yes",_xlfn.XLOOKUP("App_Any_OR_RangeGt1000",'Scoring_Config'!$A:$A,'Scoring_Config'!$C:$C,10),0),0)+IF(LEFT(AI64,4)="True",IF(_xlfn.XLOOKUP("Service_Insecure_Match",'Scoring_Config'!$A:$A,'Scoring_Config'!$D:$D,"Yes")="Yes",_xlfn.XLOOKUP("Service_Insecure_Match",'Scoring_Config'!$A:$A,'Scoring_Config'!$C:$C,5),0),0)+IF(LEFT(AJ64,4)="True",IF(_xlfn.XLOOKUP("Risky_Inbound",'Scoring_Config'!$A:$A,'Scoring_Config'!$D:$D,"Yes")="Yes",_xlfn.XLOOKUP("Risky_Inbound",'Scoring_Config'!$A:$A,'Scoring_Config'!$C:$C,50),0),0)+IF(LEFT(AK64,4)="True",IF(_xlfn.XLOOKUP("Risky_Outbound",'Scoring_Config'!$A:$A,'Scoring_Config'!$D:$D,"Yes")="Yes",_xlfn.XLOOKUP("Risky_Outbound",'Scoring_Config'!$A:$A,'Scoring_Config'!$C:$C,25),0),0)+IF(LEFT(AZ64,4)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64,FIND(",",AL64)+1,100)),0)+IF(LEFT(AM64,4)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64,FIND(",",AN64)+1,100)),0)+IF(_xlfn.XLOOKUP("Profile_Scoring",'Scoring_Config'!$A:$A,'Scoring_Config'!$D:$D,"Yes")="Yes",VALUE(MID(AO64,FIND(",",AO64)+1,100)),0)+IF(_xlfn.XLOOKUP("Options_Scoring",'Scoring_Config'!$A:$A,'Scoring_Config'!$D:$D,"Yes")="Yes",VALUE(MID(AP64,FIND(",",AP64)+1,100)),0)))</f>
        <v>0</v>
      </c>
      <c r="AZ64" cm="1">
        <f t="array" ref="AZ64">IF(FALSE,"True," &amp; IF(_xlfn.XLOOKUP("Migrate_Insecure",'Scoring_Config'!$A:$A,'Scoring_Config'!$D:$D,"Yes")="Yes",_xlfn.XLOOKUP("Migrate_Insecure",'Scoring_Config'!$A:$A,'Scoring_Config'!$C:$C,10),0),"False,0")</f>
        <v>0</v>
      </c>
    </row>
    <row r="65" spans="1:52">
      <c r="A65" t="s">
        <v>1979</v>
      </c>
      <c r="B65" t="s">
        <v>2043</v>
      </c>
      <c r="C65" t="s">
        <v>3542</v>
      </c>
      <c r="D65" t="s">
        <v>3545</v>
      </c>
      <c r="E65" t="s">
        <v>3563</v>
      </c>
      <c r="F65" t="s">
        <v>3580</v>
      </c>
      <c r="G65" t="s">
        <v>121</v>
      </c>
      <c r="H65" t="s">
        <v>174</v>
      </c>
      <c r="I65" t="s">
        <v>3575</v>
      </c>
      <c r="J65" t="s">
        <v>106</v>
      </c>
      <c r="K65" t="s">
        <v>174</v>
      </c>
      <c r="L65" t="s">
        <v>1342</v>
      </c>
      <c r="M65" t="s">
        <v>1974</v>
      </c>
      <c r="N65" t="s">
        <v>4315</v>
      </c>
      <c r="O65" t="s">
        <v>4319</v>
      </c>
      <c r="P65" t="s">
        <v>4323</v>
      </c>
      <c r="Q65" t="s">
        <v>4374</v>
      </c>
      <c r="R65" t="s">
        <v>5439</v>
      </c>
      <c r="S65" t="s">
        <v>4324</v>
      </c>
      <c r="T65" t="s">
        <v>5581</v>
      </c>
      <c r="U65" t="s">
        <v>5581</v>
      </c>
      <c r="Y65" cm="1">
        <f t="array" ref="Y65">IF(FALSE,"True," &amp; IF(_xlfn.XLOOKUP("Src_IsAny",'Scoring_Config'!$A:$A,'Scoring_Config'!$D:$D,"Yes")="Yes",_xlfn.XLOOKUP("Src_IsAny",'Scoring_Config'!$A:$A,'Scoring_Config'!$C:$C,10),0),"False,0")</f>
        <v>0</v>
      </c>
      <c r="Z65" cm="1">
        <f t="array" ref="Z65">IF(FALSE,"True," &amp; IF(_xlfn.XLOOKUP("Src_CIDR_Le_16",'Scoring_Config'!$A:$A,'Scoring_Config'!$D:$D,"Yes")="Yes",_xlfn.XLOOKUP("Src_CIDR_Le_16",'Scoring_Config'!$A:$A,'Scoring_Config'!$C:$C,10),0),"False,0")</f>
        <v>0</v>
      </c>
      <c r="AA65" cm="1">
        <f t="array" ref="AA65">IF(FALSE,"True," &amp; IF(_xlfn.XLOOKUP("Src_CIDR_17_22",'Scoring_Config'!$A:$A,'Scoring_Config'!$D:$D,"Yes")="Yes",_xlfn.XLOOKUP("Src_CIDR_17_22",'Scoring_Config'!$A:$A,'Scoring_Config'!$C:$C,5),0),"False,0")</f>
        <v>0</v>
      </c>
      <c r="AB65" cm="1">
        <f t="array" ref="AB65">IF(FALSE,"True," &amp; IF(_xlfn.XLOOKUP("Dst_IsAny",'Scoring_Config'!$A:$A,'Scoring_Config'!$D:$D,"Yes")="Yes",_xlfn.XLOOKUP("Dst_IsAny",'Scoring_Config'!$A:$A,'Scoring_Config'!$C:$C,10),0),"False,0")</f>
        <v>0</v>
      </c>
      <c r="AC65" cm="1">
        <f t="array" ref="AC65">IF(FALSE,"True," &amp; IF(_xlfn.XLOOKUP("Dst_CIDR_Le_16",'Scoring_Config'!$A:$A,'Scoring_Config'!$D:$D,"Yes")="Yes",_xlfn.XLOOKUP("Dst_CIDR_Le_16",'Scoring_Config'!$A:$A,'Scoring_Config'!$C:$C,10),0),"False,0")</f>
        <v>0</v>
      </c>
      <c r="AD65" cm="1">
        <f t="array" ref="AD65">IF(FALSE,"True," &amp; IF(_xlfn.XLOOKUP("Dst_CIDR_17_22",'Scoring_Config'!$A:$A,'Scoring_Config'!$D:$D,"Yes")="Yes",_xlfn.XLOOKUP("Dst_CIDR_17_22",'Scoring_Config'!$A:$A,'Scoring_Config'!$C:$C,5),0),"False,0")</f>
        <v>0</v>
      </c>
      <c r="AE65" cm="1">
        <f t="array" ref="AE65">IF(FALSE,"True," &amp; IF(_xlfn.XLOOKUP("SrcZone_IsAny",'Scoring_Config'!$A:$A,'Scoring_Config'!$D:$D,"Yes")="Yes",_xlfn.XLOOKUP("SrcZone_IsAny",'Scoring_Config'!$A:$A,'Scoring_Config'!$C:$C,10),0),"False,0")</f>
        <v>0</v>
      </c>
      <c r="AF65" cm="1">
        <f t="array" ref="AF65">IF(FALSE,"True," &amp; IF(_xlfn.XLOOKUP("DstZone_IsAny",'Scoring_Config'!$A:$A,'Scoring_Config'!$D:$D,"Yes")="Yes",_xlfn.XLOOKUP("DstZone_IsAny",'Scoring_Config'!$A:$A,'Scoring_Config'!$C:$C,10),0),"False,0")</f>
        <v>0</v>
      </c>
      <c r="AG65" cm="1">
        <f t="array" ref="AG6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5" cm="1">
        <f t="array" ref="AH65">IF(TRUE,"True," &amp; IF(_xlfn.XLOOKUP("App_Any_OR_RangeGt1000",'Scoring_Config'!$A:$A,'Scoring_Config'!$D:$D,"Yes")="Yes",_xlfn.XLOOKUP("App_Any_OR_RangeGt1000",'Scoring_Config'!$A:$A,'Scoring_Config'!$C:$C,10),0),"False,0")</f>
        <v>0</v>
      </c>
      <c r="AI65" cm="1">
        <f t="array" ref="AI65">IF(FALSE,"True," &amp; IF(_xlfn.XLOOKUP("Service_Insecure_Match",'Scoring_Config'!$A:$A,'Scoring_Config'!$D:$D,"Yes")="Yes",_xlfn.XLOOKUP("Service_Insecure_Match",'Scoring_Config'!$A:$A,'Scoring_Config'!$C:$C,5),0),"False,0")</f>
        <v>0</v>
      </c>
      <c r="AJ65" cm="1">
        <f t="array" ref="AJ65">IF(FALSE,"True," &amp; IF(_xlfn.XLOOKUP("Risky_Inbound",'Scoring_Config'!$A:$A,'Scoring_Config'!$D:$D,"Yes")="Yes",_xlfn.XLOOKUP("Risky_Inbound",'Scoring_Config'!$A:$A,'Scoring_Config'!$C:$C,50),0),"False,0")</f>
        <v>0</v>
      </c>
      <c r="AK65" cm="1">
        <f t="array" ref="AK65">IF(FALSE,"True," &amp; IF(_xlfn.XLOOKUP("Risky_Outbound",'Scoring_Config'!$A:$A,'Scoring_Config'!$D:$D,"Yes")="Yes",_xlfn.XLOOKUP("Risky_Outbound",'Scoring_Config'!$A:$A,'Scoring_Config'!$C:$C,25),0),"False,0")</f>
        <v>0</v>
      </c>
      <c r="AL65" t="s">
        <v>6699</v>
      </c>
      <c r="AM65" cm="1">
        <f t="array" ref="AM6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5" t="s">
        <v>6697</v>
      </c>
      <c r="AO65" t="s">
        <v>6697</v>
      </c>
      <c r="AP65" t="s">
        <v>6697</v>
      </c>
      <c r="AQ65" cm="1">
        <f t="array" ref="AQ65">IF(FALSE,"True," &amp; IF(_xlfn.XLOOKUP("Service_IsAny",'Scoring_Config'!$A:$A,'Scoring_Config'!$D:$D,"Yes")="Yes",_xlfn.XLOOKUP("Service_IsAny",'Scoring_Config'!$A:$A,'Scoring_Config'!$C:$C,0),0),"False,0")</f>
        <v>0</v>
      </c>
      <c r="AR65">
        <v>5</v>
      </c>
      <c r="AS65" cm="1">
        <f t="array" ref="AS65">IF(FALSE,"True," &amp; IF(_xlfn.XLOOKUP("Service_RangeGt1000",'Scoring_Config'!$A:$A,'Scoring_Config'!$D:$D,"Yes")="Yes",_xlfn.XLOOKUP("Service_RangeGt1000",'Scoring_Config'!$A:$A,'Scoring_Config'!$C:$C,0),0),"False,0")</f>
        <v>0</v>
      </c>
      <c r="AT65" cm="1">
        <f t="array" ref="AT65">IF(TRUE,"True," &amp; IF(_xlfn.XLOOKUP("App_IsAny",'Scoring_Config'!$A:$A,'Scoring_Config'!$D:$D,"Yes")="Yes",_xlfn.XLOOKUP("App_IsAny",'Scoring_Config'!$A:$A,'Scoring_Config'!$C:$C,0),0),"False,0")</f>
        <v>0</v>
      </c>
      <c r="AU65">
        <v>65535</v>
      </c>
      <c r="AV65" cm="1">
        <f t="array" ref="AV65">IF(TRUE,"True," &amp; IF(_xlfn.XLOOKUP("App_RangeGt1000",'Scoring_Config'!$A:$A,'Scoring_Config'!$D:$D,"Yes")="Yes",_xlfn.XLOOKUP("App_RangeGt1000",'Scoring_Config'!$A:$A,'Scoring_Config'!$C:$C,0),0),"False,0")</f>
        <v>0</v>
      </c>
      <c r="AW65" cm="1">
        <f t="array" ref="AW65">IF(FALSE,"True," &amp; IF(_xlfn.XLOOKUP("Action_IsDenyOrDrop",'Scoring_Config'!$A:$A,'Scoring_Config'!$D:$D,"Yes")="Yes",_xlfn.XLOOKUP("Action_IsDenyOrDrop",'Scoring_Config'!$A:$A,'Scoring_Config'!$C:$C,0),0),"False,0")</f>
        <v>0</v>
      </c>
      <c r="AX65" cm="1">
        <f t="array" ref="AX65">IF(LEFT(AW65,4)="True",0,(IF(LEFT(Y65,4)="True",IF(_xlfn.XLOOKUP("Src_IsAny",'Scoring_Config'!$A:$A,'Scoring_Config'!$D:$D,"Yes")="Yes",_xlfn.XLOOKUP("Src_IsAny",'Scoring_Config'!$A:$A,'Scoring_Config'!$C:$C,10),0),0)+IF(LEFT(Z65,4)="True",IF(_xlfn.XLOOKUP("Src_CIDR_Le_16",'Scoring_Config'!$A:$A,'Scoring_Config'!$D:$D,"Yes")="Yes",_xlfn.XLOOKUP("Src_CIDR_Le_16",'Scoring_Config'!$A:$A,'Scoring_Config'!$C:$C,10),0),0)+IF(LEFT(AA65,4)="True",IF(_xlfn.XLOOKUP("Src_CIDR_17_22",'Scoring_Config'!$A:$A,'Scoring_Config'!$D:$D,"Yes")="Yes",_xlfn.XLOOKUP("Src_CIDR_17_22",'Scoring_Config'!$A:$A,'Scoring_Config'!$C:$C,5),0),0)+IF(LEFT(AB65,4)="True",IF(_xlfn.XLOOKUP("Dst_IsAny",'Scoring_Config'!$A:$A,'Scoring_Config'!$D:$D,"Yes")="Yes",_xlfn.XLOOKUP("Dst_IsAny",'Scoring_Config'!$A:$A,'Scoring_Config'!$C:$C,10),0),0)+IF(LEFT(AC65,4)="True",IF(_xlfn.XLOOKUP("Dst_CIDR_Le_16",'Scoring_Config'!$A:$A,'Scoring_Config'!$D:$D,"Yes")="Yes",_xlfn.XLOOKUP("Dst_CIDR_Le_16",'Scoring_Config'!$A:$A,'Scoring_Config'!$C:$C,10),0),0)+IF(LEFT(AD65,4)="True",IF(_xlfn.XLOOKUP("Dst_CIDR_17_22",'Scoring_Config'!$A:$A,'Scoring_Config'!$D:$D,"Yes")="Yes",_xlfn.XLOOKUP("Dst_CIDR_17_22",'Scoring_Config'!$A:$A,'Scoring_Config'!$C:$C,5),0),0)+IF(LEFT(AE65,4)="True",IF(_xlfn.XLOOKUP("SrcZone_IsAny",'Scoring_Config'!$A:$A,'Scoring_Config'!$D:$D,"Yes")="Yes",_xlfn.XLOOKUP("SrcZone_IsAny",'Scoring_Config'!$A:$A,'Scoring_Config'!$C:$C,10),0),0)+IF(LEFT(AF65,4)="True",IF(_xlfn.XLOOKUP("DstZone_IsAny",'Scoring_Config'!$A:$A,'Scoring_Config'!$D:$D,"Yes")="Yes",_xlfn.XLOOKUP("DstZone_IsAny",'Scoring_Config'!$A:$A,'Scoring_Config'!$C:$C,10),0),0)+IF(LEFT(AG65,4)="True",IF(_xlfn.XLOOKUP("Service_Any_OR_RangeGt1000",'Scoring_Config'!$A:$A,'Scoring_Config'!$D:$D,"Yes")="Yes",_xlfn.XLOOKUP("Service_Any_OR_RangeGt1000",'Scoring_Config'!$A:$A,'Scoring_Config'!$C:$C,10),0),0)+IF(LEFT(AH65,4)="True",IF(_xlfn.XLOOKUP("App_Any_OR_RangeGt1000",'Scoring_Config'!$A:$A,'Scoring_Config'!$D:$D,"Yes")="Yes",_xlfn.XLOOKUP("App_Any_OR_RangeGt1000",'Scoring_Config'!$A:$A,'Scoring_Config'!$C:$C,10),0),0)+IF(LEFT(AI65,4)="True",IF(_xlfn.XLOOKUP("Service_Insecure_Match",'Scoring_Config'!$A:$A,'Scoring_Config'!$D:$D,"Yes")="Yes",_xlfn.XLOOKUP("Service_Insecure_Match",'Scoring_Config'!$A:$A,'Scoring_Config'!$C:$C,5),0),0)+IF(LEFT(AJ65,4)="True",IF(_xlfn.XLOOKUP("Risky_Inbound",'Scoring_Config'!$A:$A,'Scoring_Config'!$D:$D,"Yes")="Yes",_xlfn.XLOOKUP("Risky_Inbound",'Scoring_Config'!$A:$A,'Scoring_Config'!$C:$C,50),0),0)+IF(LEFT(AK65,4)="True",IF(_xlfn.XLOOKUP("Risky_Outbound",'Scoring_Config'!$A:$A,'Scoring_Config'!$D:$D,"Yes")="Yes",_xlfn.XLOOKUP("Risky_Outbound",'Scoring_Config'!$A:$A,'Scoring_Config'!$C:$C,25),0),0)+IF(LEFT(AZ65,4)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65,FIND(",",AL65)+1,100)),0)+IF(LEFT(AM65,4)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65,FIND(",",AN65)+1,100)),0)+IF(_xlfn.XLOOKUP("Profile_Scoring",'Scoring_Config'!$A:$A,'Scoring_Config'!$D:$D,"Yes")="Yes",VALUE(MID(AO65,FIND(",",AO65)+1,100)),0)+IF(_xlfn.XLOOKUP("Options_Scoring",'Scoring_Config'!$A:$A,'Scoring_Config'!$D:$D,"Yes")="Yes",VALUE(MID(AP65,FIND(",",AP65)+1,100)),0)))</f>
        <v>0</v>
      </c>
      <c r="AZ65" cm="1">
        <f t="array" ref="AZ65">IF(FALSE,"True," &amp; IF(_xlfn.XLOOKUP("Migrate_Insecure",'Scoring_Config'!$A:$A,'Scoring_Config'!$D:$D,"Yes")="Yes",_xlfn.XLOOKUP("Migrate_Insecure",'Scoring_Config'!$A:$A,'Scoring_Config'!$C:$C,10),0),"False,0")</f>
        <v>0</v>
      </c>
    </row>
    <row r="66" spans="1:52">
      <c r="A66" t="s">
        <v>1979</v>
      </c>
      <c r="B66" t="s">
        <v>2044</v>
      </c>
      <c r="C66" t="s">
        <v>3542</v>
      </c>
      <c r="D66" t="s">
        <v>3545</v>
      </c>
      <c r="E66" t="s">
        <v>3563</v>
      </c>
      <c r="F66" t="s">
        <v>3580</v>
      </c>
      <c r="G66" t="s">
        <v>121</v>
      </c>
      <c r="H66" t="s">
        <v>174</v>
      </c>
      <c r="I66" t="s">
        <v>3575</v>
      </c>
      <c r="J66" t="s">
        <v>852</v>
      </c>
      <c r="K66" t="s">
        <v>174</v>
      </c>
      <c r="L66" t="s">
        <v>1343</v>
      </c>
      <c r="M66" t="s">
        <v>1974</v>
      </c>
      <c r="N66" t="s">
        <v>4315</v>
      </c>
      <c r="O66" t="s">
        <v>4319</v>
      </c>
      <c r="P66" t="s">
        <v>4323</v>
      </c>
      <c r="Q66" t="s">
        <v>4375</v>
      </c>
      <c r="R66" t="s">
        <v>5439</v>
      </c>
      <c r="S66" t="s">
        <v>4324</v>
      </c>
      <c r="T66" t="s">
        <v>5581</v>
      </c>
      <c r="U66" t="s">
        <v>5581</v>
      </c>
      <c r="Y66" cm="1">
        <f t="array" ref="Y66">IF(FALSE,"True," &amp; IF(_xlfn.XLOOKUP("Src_IsAny",'Scoring_Config'!$A:$A,'Scoring_Config'!$D:$D,"Yes")="Yes",_xlfn.XLOOKUP("Src_IsAny",'Scoring_Config'!$A:$A,'Scoring_Config'!$C:$C,10),0),"False,0")</f>
        <v>0</v>
      </c>
      <c r="Z66" cm="1">
        <f t="array" ref="Z66">IF(FALSE,"True," &amp; IF(_xlfn.XLOOKUP("Src_CIDR_Le_16",'Scoring_Config'!$A:$A,'Scoring_Config'!$D:$D,"Yes")="Yes",_xlfn.XLOOKUP("Src_CIDR_Le_16",'Scoring_Config'!$A:$A,'Scoring_Config'!$C:$C,10),0),"False,0")</f>
        <v>0</v>
      </c>
      <c r="AA66" cm="1">
        <f t="array" ref="AA66">IF(FALSE,"True," &amp; IF(_xlfn.XLOOKUP("Src_CIDR_17_22",'Scoring_Config'!$A:$A,'Scoring_Config'!$D:$D,"Yes")="Yes",_xlfn.XLOOKUP("Src_CIDR_17_22",'Scoring_Config'!$A:$A,'Scoring_Config'!$C:$C,5),0),"False,0")</f>
        <v>0</v>
      </c>
      <c r="AB66" cm="1">
        <f t="array" ref="AB66">IF(FALSE,"True," &amp; IF(_xlfn.XLOOKUP("Dst_IsAny",'Scoring_Config'!$A:$A,'Scoring_Config'!$D:$D,"Yes")="Yes",_xlfn.XLOOKUP("Dst_IsAny",'Scoring_Config'!$A:$A,'Scoring_Config'!$C:$C,10),0),"False,0")</f>
        <v>0</v>
      </c>
      <c r="AC66" cm="1">
        <f t="array" ref="AC66">IF(FALSE,"True," &amp; IF(_xlfn.XLOOKUP("Dst_CIDR_Le_16",'Scoring_Config'!$A:$A,'Scoring_Config'!$D:$D,"Yes")="Yes",_xlfn.XLOOKUP("Dst_CIDR_Le_16",'Scoring_Config'!$A:$A,'Scoring_Config'!$C:$C,10),0),"False,0")</f>
        <v>0</v>
      </c>
      <c r="AD66" cm="1">
        <f t="array" ref="AD66">IF(FALSE,"True," &amp; IF(_xlfn.XLOOKUP("Dst_CIDR_17_22",'Scoring_Config'!$A:$A,'Scoring_Config'!$D:$D,"Yes")="Yes",_xlfn.XLOOKUP("Dst_CIDR_17_22",'Scoring_Config'!$A:$A,'Scoring_Config'!$C:$C,5),0),"False,0")</f>
        <v>0</v>
      </c>
      <c r="AE66" cm="1">
        <f t="array" ref="AE66">IF(FALSE,"True," &amp; IF(_xlfn.XLOOKUP("SrcZone_IsAny",'Scoring_Config'!$A:$A,'Scoring_Config'!$D:$D,"Yes")="Yes",_xlfn.XLOOKUP("SrcZone_IsAny",'Scoring_Config'!$A:$A,'Scoring_Config'!$C:$C,10),0),"False,0")</f>
        <v>0</v>
      </c>
      <c r="AF66" cm="1">
        <f t="array" ref="AF66">IF(FALSE,"True," &amp; IF(_xlfn.XLOOKUP("DstZone_IsAny",'Scoring_Config'!$A:$A,'Scoring_Config'!$D:$D,"Yes")="Yes",_xlfn.XLOOKUP("DstZone_IsAny",'Scoring_Config'!$A:$A,'Scoring_Config'!$C:$C,10),0),"False,0")</f>
        <v>0</v>
      </c>
      <c r="AG66" cm="1">
        <f t="array" ref="AG6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6" cm="1">
        <f t="array" ref="AH66">IF(TRUE,"True," &amp; IF(_xlfn.XLOOKUP("App_Any_OR_RangeGt1000",'Scoring_Config'!$A:$A,'Scoring_Config'!$D:$D,"Yes")="Yes",_xlfn.XLOOKUP("App_Any_OR_RangeGt1000",'Scoring_Config'!$A:$A,'Scoring_Config'!$C:$C,10),0),"False,0")</f>
        <v>0</v>
      </c>
      <c r="AI66" cm="1">
        <f t="array" ref="AI66">IF(FALSE,"True," &amp; IF(_xlfn.XLOOKUP("Service_Insecure_Match",'Scoring_Config'!$A:$A,'Scoring_Config'!$D:$D,"Yes")="Yes",_xlfn.XLOOKUP("Service_Insecure_Match",'Scoring_Config'!$A:$A,'Scoring_Config'!$C:$C,5),0),"False,0")</f>
        <v>0</v>
      </c>
      <c r="AJ66" cm="1">
        <f t="array" ref="AJ66">IF(FALSE,"True," &amp; IF(_xlfn.XLOOKUP("Risky_Inbound",'Scoring_Config'!$A:$A,'Scoring_Config'!$D:$D,"Yes")="Yes",_xlfn.XLOOKUP("Risky_Inbound",'Scoring_Config'!$A:$A,'Scoring_Config'!$C:$C,50),0),"False,0")</f>
        <v>0</v>
      </c>
      <c r="AK66" cm="1">
        <f t="array" ref="AK66">IF(FALSE,"True," &amp; IF(_xlfn.XLOOKUP("Risky_Outbound",'Scoring_Config'!$A:$A,'Scoring_Config'!$D:$D,"Yes")="Yes",_xlfn.XLOOKUP("Risky_Outbound",'Scoring_Config'!$A:$A,'Scoring_Config'!$C:$C,25),0),"False,0")</f>
        <v>0</v>
      </c>
      <c r="AL66" t="s">
        <v>6699</v>
      </c>
      <c r="AM66" cm="1">
        <f t="array" ref="AM6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6" t="s">
        <v>6697</v>
      </c>
      <c r="AO66" t="s">
        <v>6697</v>
      </c>
      <c r="AP66" t="s">
        <v>6697</v>
      </c>
      <c r="AQ66" cm="1">
        <f t="array" ref="AQ66">IF(FALSE,"True," &amp; IF(_xlfn.XLOOKUP("Service_IsAny",'Scoring_Config'!$A:$A,'Scoring_Config'!$D:$D,"Yes")="Yes",_xlfn.XLOOKUP("Service_IsAny",'Scoring_Config'!$A:$A,'Scoring_Config'!$C:$C,0),0),"False,0")</f>
        <v>0</v>
      </c>
      <c r="AR66">
        <v>2</v>
      </c>
      <c r="AS66" cm="1">
        <f t="array" ref="AS66">IF(FALSE,"True," &amp; IF(_xlfn.XLOOKUP("Service_RangeGt1000",'Scoring_Config'!$A:$A,'Scoring_Config'!$D:$D,"Yes")="Yes",_xlfn.XLOOKUP("Service_RangeGt1000",'Scoring_Config'!$A:$A,'Scoring_Config'!$C:$C,0),0),"False,0")</f>
        <v>0</v>
      </c>
      <c r="AT66" cm="1">
        <f t="array" ref="AT66">IF(TRUE,"True," &amp; IF(_xlfn.XLOOKUP("App_IsAny",'Scoring_Config'!$A:$A,'Scoring_Config'!$D:$D,"Yes")="Yes",_xlfn.XLOOKUP("App_IsAny",'Scoring_Config'!$A:$A,'Scoring_Config'!$C:$C,0),0),"False,0")</f>
        <v>0</v>
      </c>
      <c r="AU66">
        <v>65535</v>
      </c>
      <c r="AV66" cm="1">
        <f t="array" ref="AV66">IF(TRUE,"True," &amp; IF(_xlfn.XLOOKUP("App_RangeGt1000",'Scoring_Config'!$A:$A,'Scoring_Config'!$D:$D,"Yes")="Yes",_xlfn.XLOOKUP("App_RangeGt1000",'Scoring_Config'!$A:$A,'Scoring_Config'!$C:$C,0),0),"False,0")</f>
        <v>0</v>
      </c>
      <c r="AW66" cm="1">
        <f t="array" ref="AW66">IF(FALSE,"True," &amp; IF(_xlfn.XLOOKUP("Action_IsDenyOrDrop",'Scoring_Config'!$A:$A,'Scoring_Config'!$D:$D,"Yes")="Yes",_xlfn.XLOOKUP("Action_IsDenyOrDrop",'Scoring_Config'!$A:$A,'Scoring_Config'!$C:$C,0),0),"False,0")</f>
        <v>0</v>
      </c>
      <c r="AX66" cm="1">
        <f t="array" ref="AX66">IF(LEFT(AW66,4)="True",0,(IF(LEFT(Y66,4)="True",IF(_xlfn.XLOOKUP("Src_IsAny",'Scoring_Config'!$A:$A,'Scoring_Config'!$D:$D,"Yes")="Yes",_xlfn.XLOOKUP("Src_IsAny",'Scoring_Config'!$A:$A,'Scoring_Config'!$C:$C,10),0),0)+IF(LEFT(Z66,4)="True",IF(_xlfn.XLOOKUP("Src_CIDR_Le_16",'Scoring_Config'!$A:$A,'Scoring_Config'!$D:$D,"Yes")="Yes",_xlfn.XLOOKUP("Src_CIDR_Le_16",'Scoring_Config'!$A:$A,'Scoring_Config'!$C:$C,10),0),0)+IF(LEFT(AA66,4)="True",IF(_xlfn.XLOOKUP("Src_CIDR_17_22",'Scoring_Config'!$A:$A,'Scoring_Config'!$D:$D,"Yes")="Yes",_xlfn.XLOOKUP("Src_CIDR_17_22",'Scoring_Config'!$A:$A,'Scoring_Config'!$C:$C,5),0),0)+IF(LEFT(AB66,4)="True",IF(_xlfn.XLOOKUP("Dst_IsAny",'Scoring_Config'!$A:$A,'Scoring_Config'!$D:$D,"Yes")="Yes",_xlfn.XLOOKUP("Dst_IsAny",'Scoring_Config'!$A:$A,'Scoring_Config'!$C:$C,10),0),0)+IF(LEFT(AC66,4)="True",IF(_xlfn.XLOOKUP("Dst_CIDR_Le_16",'Scoring_Config'!$A:$A,'Scoring_Config'!$D:$D,"Yes")="Yes",_xlfn.XLOOKUP("Dst_CIDR_Le_16",'Scoring_Config'!$A:$A,'Scoring_Config'!$C:$C,10),0),0)+IF(LEFT(AD66,4)="True",IF(_xlfn.XLOOKUP("Dst_CIDR_17_22",'Scoring_Config'!$A:$A,'Scoring_Config'!$D:$D,"Yes")="Yes",_xlfn.XLOOKUP("Dst_CIDR_17_22",'Scoring_Config'!$A:$A,'Scoring_Config'!$C:$C,5),0),0)+IF(LEFT(AE66,4)="True",IF(_xlfn.XLOOKUP("SrcZone_IsAny",'Scoring_Config'!$A:$A,'Scoring_Config'!$D:$D,"Yes")="Yes",_xlfn.XLOOKUP("SrcZone_IsAny",'Scoring_Config'!$A:$A,'Scoring_Config'!$C:$C,10),0),0)+IF(LEFT(AF66,4)="True",IF(_xlfn.XLOOKUP("DstZone_IsAny",'Scoring_Config'!$A:$A,'Scoring_Config'!$D:$D,"Yes")="Yes",_xlfn.XLOOKUP("DstZone_IsAny",'Scoring_Config'!$A:$A,'Scoring_Config'!$C:$C,10),0),0)+IF(LEFT(AG66,4)="True",IF(_xlfn.XLOOKUP("Service_Any_OR_RangeGt1000",'Scoring_Config'!$A:$A,'Scoring_Config'!$D:$D,"Yes")="Yes",_xlfn.XLOOKUP("Service_Any_OR_RangeGt1000",'Scoring_Config'!$A:$A,'Scoring_Config'!$C:$C,10),0),0)+IF(LEFT(AH66,4)="True",IF(_xlfn.XLOOKUP("App_Any_OR_RangeGt1000",'Scoring_Config'!$A:$A,'Scoring_Config'!$D:$D,"Yes")="Yes",_xlfn.XLOOKUP("App_Any_OR_RangeGt1000",'Scoring_Config'!$A:$A,'Scoring_Config'!$C:$C,10),0),0)+IF(LEFT(AI66,4)="True",IF(_xlfn.XLOOKUP("Service_Insecure_Match",'Scoring_Config'!$A:$A,'Scoring_Config'!$D:$D,"Yes")="Yes",_xlfn.XLOOKUP("Service_Insecure_Match",'Scoring_Config'!$A:$A,'Scoring_Config'!$C:$C,5),0),0)+IF(LEFT(AJ66,4)="True",IF(_xlfn.XLOOKUP("Risky_Inbound",'Scoring_Config'!$A:$A,'Scoring_Config'!$D:$D,"Yes")="Yes",_xlfn.XLOOKUP("Risky_Inbound",'Scoring_Config'!$A:$A,'Scoring_Config'!$C:$C,50),0),0)+IF(LEFT(AK66,4)="True",IF(_xlfn.XLOOKUP("Risky_Outbound",'Scoring_Config'!$A:$A,'Scoring_Config'!$D:$D,"Yes")="Yes",_xlfn.XLOOKUP("Risky_Outbound",'Scoring_Config'!$A:$A,'Scoring_Config'!$C:$C,25),0),0)+IF(LEFT(AZ66,4)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66,FIND(",",AL66)+1,100)),0)+IF(LEFT(AM66,4)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66,FIND(",",AN66)+1,100)),0)+IF(_xlfn.XLOOKUP("Profile_Scoring",'Scoring_Config'!$A:$A,'Scoring_Config'!$D:$D,"Yes")="Yes",VALUE(MID(AO66,FIND(",",AO66)+1,100)),0)+IF(_xlfn.XLOOKUP("Options_Scoring",'Scoring_Config'!$A:$A,'Scoring_Config'!$D:$D,"Yes")="Yes",VALUE(MID(AP66,FIND(",",AP66)+1,100)),0)))</f>
        <v>0</v>
      </c>
      <c r="AZ66" cm="1">
        <f t="array" ref="AZ66">IF(FALSE,"True," &amp; IF(_xlfn.XLOOKUP("Migrate_Insecure",'Scoring_Config'!$A:$A,'Scoring_Config'!$D:$D,"Yes")="Yes",_xlfn.XLOOKUP("Migrate_Insecure",'Scoring_Config'!$A:$A,'Scoring_Config'!$C:$C,10),0),"False,0")</f>
        <v>0</v>
      </c>
    </row>
    <row r="67" spans="1:52">
      <c r="A67" t="s">
        <v>1979</v>
      </c>
      <c r="B67" t="s">
        <v>2045</v>
      </c>
      <c r="C67" t="s">
        <v>3542</v>
      </c>
      <c r="D67" t="s">
        <v>3545</v>
      </c>
      <c r="E67" t="s">
        <v>3563</v>
      </c>
      <c r="F67" t="s">
        <v>3580</v>
      </c>
      <c r="G67" t="s">
        <v>122</v>
      </c>
      <c r="H67" t="s">
        <v>174</v>
      </c>
      <c r="I67" t="s">
        <v>3575</v>
      </c>
      <c r="J67" t="s">
        <v>853</v>
      </c>
      <c r="K67" t="s">
        <v>1678</v>
      </c>
      <c r="L67" t="s">
        <v>1327</v>
      </c>
      <c r="M67" t="s">
        <v>1974</v>
      </c>
      <c r="N67" t="s">
        <v>4315</v>
      </c>
      <c r="O67" t="s">
        <v>4319</v>
      </c>
      <c r="P67" t="s">
        <v>4321</v>
      </c>
      <c r="Q67" t="s">
        <v>4376</v>
      </c>
      <c r="R67" t="s">
        <v>5437</v>
      </c>
      <c r="S67" t="s">
        <v>5446</v>
      </c>
      <c r="T67" t="s">
        <v>5570</v>
      </c>
      <c r="U67" t="s">
        <v>5987</v>
      </c>
      <c r="Y67" cm="1">
        <f t="array" ref="Y67">IF(FALSE,"True," &amp; IF(_xlfn.XLOOKUP("Src_IsAny",'Scoring_Config'!$A:$A,'Scoring_Config'!$D:$D,"Yes")="Yes",_xlfn.XLOOKUP("Src_IsAny",'Scoring_Config'!$A:$A,'Scoring_Config'!$C:$C,10),0),"False,0")</f>
        <v>0</v>
      </c>
      <c r="Z67" cm="1">
        <f t="array" ref="Z67">IF(FALSE,"True," &amp; IF(_xlfn.XLOOKUP("Src_CIDR_Le_16",'Scoring_Config'!$A:$A,'Scoring_Config'!$D:$D,"Yes")="Yes",_xlfn.XLOOKUP("Src_CIDR_Le_16",'Scoring_Config'!$A:$A,'Scoring_Config'!$C:$C,10),0),"False,0")</f>
        <v>0</v>
      </c>
      <c r="AA67" cm="1">
        <f t="array" ref="AA67">IF(FALSE,"True," &amp; IF(_xlfn.XLOOKUP("Src_CIDR_17_22",'Scoring_Config'!$A:$A,'Scoring_Config'!$D:$D,"Yes")="Yes",_xlfn.XLOOKUP("Src_CIDR_17_22",'Scoring_Config'!$A:$A,'Scoring_Config'!$C:$C,5),0),"False,0")</f>
        <v>0</v>
      </c>
      <c r="AB67" cm="1">
        <f t="array" ref="AB67">IF(FALSE,"True," &amp; IF(_xlfn.XLOOKUP("Dst_IsAny",'Scoring_Config'!$A:$A,'Scoring_Config'!$D:$D,"Yes")="Yes",_xlfn.XLOOKUP("Dst_IsAny",'Scoring_Config'!$A:$A,'Scoring_Config'!$C:$C,10),0),"False,0")</f>
        <v>0</v>
      </c>
      <c r="AC67" cm="1">
        <f t="array" ref="AC67">IF(FALSE,"True," &amp; IF(_xlfn.XLOOKUP("Dst_CIDR_Le_16",'Scoring_Config'!$A:$A,'Scoring_Config'!$D:$D,"Yes")="Yes",_xlfn.XLOOKUP("Dst_CIDR_Le_16",'Scoring_Config'!$A:$A,'Scoring_Config'!$C:$C,10),0),"False,0")</f>
        <v>0</v>
      </c>
      <c r="AD67" cm="1">
        <f t="array" ref="AD67">IF(FALSE,"True," &amp; IF(_xlfn.XLOOKUP("Dst_CIDR_17_22",'Scoring_Config'!$A:$A,'Scoring_Config'!$D:$D,"Yes")="Yes",_xlfn.XLOOKUP("Dst_CIDR_17_22",'Scoring_Config'!$A:$A,'Scoring_Config'!$C:$C,5),0),"False,0")</f>
        <v>0</v>
      </c>
      <c r="AE67" cm="1">
        <f t="array" ref="AE67">IF(FALSE,"True," &amp; IF(_xlfn.XLOOKUP("SrcZone_IsAny",'Scoring_Config'!$A:$A,'Scoring_Config'!$D:$D,"Yes")="Yes",_xlfn.XLOOKUP("SrcZone_IsAny",'Scoring_Config'!$A:$A,'Scoring_Config'!$C:$C,10),0),"False,0")</f>
        <v>0</v>
      </c>
      <c r="AF67" cm="1">
        <f t="array" ref="AF67">IF(FALSE,"True," &amp; IF(_xlfn.XLOOKUP("DstZone_IsAny",'Scoring_Config'!$A:$A,'Scoring_Config'!$D:$D,"Yes")="Yes",_xlfn.XLOOKUP("DstZone_IsAny",'Scoring_Config'!$A:$A,'Scoring_Config'!$C:$C,10),0),"False,0")</f>
        <v>0</v>
      </c>
      <c r="AG67" cm="1">
        <f t="array" ref="AG6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7" cm="1">
        <f t="array" ref="AH67">IF(FALSE,"True," &amp; IF(_xlfn.XLOOKUP("App_Any_OR_RangeGt1000",'Scoring_Config'!$A:$A,'Scoring_Config'!$D:$D,"Yes")="Yes",_xlfn.XLOOKUP("App_Any_OR_RangeGt1000",'Scoring_Config'!$A:$A,'Scoring_Config'!$C:$C,10),0),"False,0")</f>
        <v>0</v>
      </c>
      <c r="AI67" cm="1">
        <f t="array" ref="AI67">IF(FALSE,"True," &amp; IF(_xlfn.XLOOKUP("Service_Insecure_Match",'Scoring_Config'!$A:$A,'Scoring_Config'!$D:$D,"Yes")="Yes",_xlfn.XLOOKUP("Service_Insecure_Match",'Scoring_Config'!$A:$A,'Scoring_Config'!$C:$C,5),0),"False,0")</f>
        <v>0</v>
      </c>
      <c r="AJ67" cm="1">
        <f t="array" ref="AJ67">IF(FALSE,"True," &amp; IF(_xlfn.XLOOKUP("Risky_Inbound",'Scoring_Config'!$A:$A,'Scoring_Config'!$D:$D,"Yes")="Yes",_xlfn.XLOOKUP("Risky_Inbound",'Scoring_Config'!$A:$A,'Scoring_Config'!$C:$C,50),0),"False,0")</f>
        <v>0</v>
      </c>
      <c r="AK67" cm="1">
        <f t="array" ref="AK67">IF(FALSE,"True," &amp; IF(_xlfn.XLOOKUP("Risky_Outbound",'Scoring_Config'!$A:$A,'Scoring_Config'!$D:$D,"Yes")="Yes",_xlfn.XLOOKUP("Risky_Outbound",'Scoring_Config'!$A:$A,'Scoring_Config'!$C:$C,25),0),"False,0")</f>
        <v>0</v>
      </c>
      <c r="AL67" t="s">
        <v>6700</v>
      </c>
      <c r="AM67" cm="1">
        <f t="array" ref="AM6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7" t="s">
        <v>6697</v>
      </c>
      <c r="AO67" t="s">
        <v>6697</v>
      </c>
      <c r="AP67" t="s">
        <v>6697</v>
      </c>
      <c r="AQ67" cm="1">
        <f t="array" ref="AQ67">IF(FALSE,"True," &amp; IF(_xlfn.XLOOKUP("Service_IsAny",'Scoring_Config'!$A:$A,'Scoring_Config'!$D:$D,"Yes")="Yes",_xlfn.XLOOKUP("Service_IsAny",'Scoring_Config'!$A:$A,'Scoring_Config'!$C:$C,0),0),"False,0")</f>
        <v>0</v>
      </c>
      <c r="AR67">
        <v>0</v>
      </c>
      <c r="AS67" cm="1">
        <f t="array" ref="AS67">IF(FALSE,"True," &amp; IF(_xlfn.XLOOKUP("Service_RangeGt1000",'Scoring_Config'!$A:$A,'Scoring_Config'!$D:$D,"Yes")="Yes",_xlfn.XLOOKUP("Service_RangeGt1000",'Scoring_Config'!$A:$A,'Scoring_Config'!$C:$C,0),0),"False,0")</f>
        <v>0</v>
      </c>
      <c r="AT67" cm="1">
        <f t="array" ref="AT67">IF(FALSE,"True," &amp; IF(_xlfn.XLOOKUP("App_IsAny",'Scoring_Config'!$A:$A,'Scoring_Config'!$D:$D,"Yes")="Yes",_xlfn.XLOOKUP("App_IsAny",'Scoring_Config'!$A:$A,'Scoring_Config'!$C:$C,0),0),"False,0")</f>
        <v>0</v>
      </c>
      <c r="AU67">
        <v>0</v>
      </c>
      <c r="AV67" cm="1">
        <f t="array" ref="AV67">IF(FALSE,"True," &amp; IF(_xlfn.XLOOKUP("App_RangeGt1000",'Scoring_Config'!$A:$A,'Scoring_Config'!$D:$D,"Yes")="Yes",_xlfn.XLOOKUP("App_RangeGt1000",'Scoring_Config'!$A:$A,'Scoring_Config'!$C:$C,0),0),"False,0")</f>
        <v>0</v>
      </c>
      <c r="AW67" cm="1">
        <f t="array" ref="AW67">IF(FALSE,"True," &amp; IF(_xlfn.XLOOKUP("Action_IsDenyOrDrop",'Scoring_Config'!$A:$A,'Scoring_Config'!$D:$D,"Yes")="Yes",_xlfn.XLOOKUP("Action_IsDenyOrDrop",'Scoring_Config'!$A:$A,'Scoring_Config'!$C:$C,0),0),"False,0")</f>
        <v>0</v>
      </c>
      <c r="AX67" cm="1">
        <f t="array" ref="AX67">IF(LEFT(AW67,4)="True",0,(IF(LEFT(Y67,4)="True",IF(_xlfn.XLOOKUP("Src_IsAny",'Scoring_Config'!$A:$A,'Scoring_Config'!$D:$D,"Yes")="Yes",_xlfn.XLOOKUP("Src_IsAny",'Scoring_Config'!$A:$A,'Scoring_Config'!$C:$C,10),0),0)+IF(LEFT(Z67,4)="True",IF(_xlfn.XLOOKUP("Src_CIDR_Le_16",'Scoring_Config'!$A:$A,'Scoring_Config'!$D:$D,"Yes")="Yes",_xlfn.XLOOKUP("Src_CIDR_Le_16",'Scoring_Config'!$A:$A,'Scoring_Config'!$C:$C,10),0),0)+IF(LEFT(AA67,4)="True",IF(_xlfn.XLOOKUP("Src_CIDR_17_22",'Scoring_Config'!$A:$A,'Scoring_Config'!$D:$D,"Yes")="Yes",_xlfn.XLOOKUP("Src_CIDR_17_22",'Scoring_Config'!$A:$A,'Scoring_Config'!$C:$C,5),0),0)+IF(LEFT(AB67,4)="True",IF(_xlfn.XLOOKUP("Dst_IsAny",'Scoring_Config'!$A:$A,'Scoring_Config'!$D:$D,"Yes")="Yes",_xlfn.XLOOKUP("Dst_IsAny",'Scoring_Config'!$A:$A,'Scoring_Config'!$C:$C,10),0),0)+IF(LEFT(AC67,4)="True",IF(_xlfn.XLOOKUP("Dst_CIDR_Le_16",'Scoring_Config'!$A:$A,'Scoring_Config'!$D:$D,"Yes")="Yes",_xlfn.XLOOKUP("Dst_CIDR_Le_16",'Scoring_Config'!$A:$A,'Scoring_Config'!$C:$C,10),0),0)+IF(LEFT(AD67,4)="True",IF(_xlfn.XLOOKUP("Dst_CIDR_17_22",'Scoring_Config'!$A:$A,'Scoring_Config'!$D:$D,"Yes")="Yes",_xlfn.XLOOKUP("Dst_CIDR_17_22",'Scoring_Config'!$A:$A,'Scoring_Config'!$C:$C,5),0),0)+IF(LEFT(AE67,4)="True",IF(_xlfn.XLOOKUP("SrcZone_IsAny",'Scoring_Config'!$A:$A,'Scoring_Config'!$D:$D,"Yes")="Yes",_xlfn.XLOOKUP("SrcZone_IsAny",'Scoring_Config'!$A:$A,'Scoring_Config'!$C:$C,10),0),0)+IF(LEFT(AF67,4)="True",IF(_xlfn.XLOOKUP("DstZone_IsAny",'Scoring_Config'!$A:$A,'Scoring_Config'!$D:$D,"Yes")="Yes",_xlfn.XLOOKUP("DstZone_IsAny",'Scoring_Config'!$A:$A,'Scoring_Config'!$C:$C,10),0),0)+IF(LEFT(AG67,4)="True",IF(_xlfn.XLOOKUP("Service_Any_OR_RangeGt1000",'Scoring_Config'!$A:$A,'Scoring_Config'!$D:$D,"Yes")="Yes",_xlfn.XLOOKUP("Service_Any_OR_RangeGt1000",'Scoring_Config'!$A:$A,'Scoring_Config'!$C:$C,10),0),0)+IF(LEFT(AH67,4)="True",IF(_xlfn.XLOOKUP("App_Any_OR_RangeGt1000",'Scoring_Config'!$A:$A,'Scoring_Config'!$D:$D,"Yes")="Yes",_xlfn.XLOOKUP("App_Any_OR_RangeGt1000",'Scoring_Config'!$A:$A,'Scoring_Config'!$C:$C,10),0),0)+IF(LEFT(AI67,4)="True",IF(_xlfn.XLOOKUP("Service_Insecure_Match",'Scoring_Config'!$A:$A,'Scoring_Config'!$D:$D,"Yes")="Yes",_xlfn.XLOOKUP("Service_Insecure_Match",'Scoring_Config'!$A:$A,'Scoring_Config'!$C:$C,5),0),0)+IF(LEFT(AJ67,4)="True",IF(_xlfn.XLOOKUP("Risky_Inbound",'Scoring_Config'!$A:$A,'Scoring_Config'!$D:$D,"Yes")="Yes",_xlfn.XLOOKUP("Risky_Inbound",'Scoring_Config'!$A:$A,'Scoring_Config'!$C:$C,50),0),0)+IF(LEFT(AK67,4)="True",IF(_xlfn.XLOOKUP("Risky_Outbound",'Scoring_Config'!$A:$A,'Scoring_Config'!$D:$D,"Yes")="Yes",_xlfn.XLOOKUP("Risky_Outbound",'Scoring_Config'!$A:$A,'Scoring_Config'!$C:$C,25),0),0)+IF(LEFT(AZ67,4)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67,FIND(",",AL67)+1,100)),0)+IF(LEFT(AM67,4)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67,FIND(",",AN67)+1,100)),0)+IF(_xlfn.XLOOKUP("Profile_Scoring",'Scoring_Config'!$A:$A,'Scoring_Config'!$D:$D,"Yes")="Yes",VALUE(MID(AO67,FIND(",",AO67)+1,100)),0)+IF(_xlfn.XLOOKUP("Options_Scoring",'Scoring_Config'!$A:$A,'Scoring_Config'!$D:$D,"Yes")="Yes",VALUE(MID(AP67,FIND(",",AP67)+1,100)),0)))</f>
        <v>0</v>
      </c>
      <c r="AZ67" cm="1">
        <f t="array" ref="AZ67">IF(FALSE,"True," &amp; IF(_xlfn.XLOOKUP("Migrate_Insecure",'Scoring_Config'!$A:$A,'Scoring_Config'!$D:$D,"Yes")="Yes",_xlfn.XLOOKUP("Migrate_Insecure",'Scoring_Config'!$A:$A,'Scoring_Config'!$C:$C,10),0),"False,0")</f>
        <v>0</v>
      </c>
    </row>
    <row r="68" spans="1:52">
      <c r="A68" t="s">
        <v>1979</v>
      </c>
      <c r="B68" t="s">
        <v>2046</v>
      </c>
      <c r="C68" t="s">
        <v>3542</v>
      </c>
      <c r="D68" t="s">
        <v>3545</v>
      </c>
      <c r="E68" t="s">
        <v>3563</v>
      </c>
      <c r="F68" t="s">
        <v>3580</v>
      </c>
      <c r="G68" t="s">
        <v>123</v>
      </c>
      <c r="H68" t="s">
        <v>174</v>
      </c>
      <c r="I68" t="s">
        <v>3575</v>
      </c>
      <c r="J68" t="s">
        <v>854</v>
      </c>
      <c r="K68" t="s">
        <v>174</v>
      </c>
      <c r="L68" t="s">
        <v>1344</v>
      </c>
      <c r="M68" t="s">
        <v>1974</v>
      </c>
      <c r="N68" t="s">
        <v>4315</v>
      </c>
      <c r="O68" t="s">
        <v>4319</v>
      </c>
      <c r="P68" t="s">
        <v>4321</v>
      </c>
      <c r="Q68" t="s">
        <v>4377</v>
      </c>
      <c r="R68" t="s">
        <v>5440</v>
      </c>
      <c r="S68" t="s">
        <v>5480</v>
      </c>
      <c r="T68" t="s">
        <v>5591</v>
      </c>
      <c r="U68" t="s">
        <v>5591</v>
      </c>
      <c r="Y68" cm="1">
        <f t="array" ref="Y68">IF(FALSE,"True," &amp; IF(_xlfn.XLOOKUP("Src_IsAny",'Scoring_Config'!$A:$A,'Scoring_Config'!$D:$D,"Yes")="Yes",_xlfn.XLOOKUP("Src_IsAny",'Scoring_Config'!$A:$A,'Scoring_Config'!$C:$C,10),0),"False,0")</f>
        <v>0</v>
      </c>
      <c r="Z68" cm="1">
        <f t="array" ref="Z68">IF(FALSE,"True," &amp; IF(_xlfn.XLOOKUP("Src_CIDR_Le_16",'Scoring_Config'!$A:$A,'Scoring_Config'!$D:$D,"Yes")="Yes",_xlfn.XLOOKUP("Src_CIDR_Le_16",'Scoring_Config'!$A:$A,'Scoring_Config'!$C:$C,10),0),"False,0")</f>
        <v>0</v>
      </c>
      <c r="AA68" cm="1">
        <f t="array" ref="AA68">IF(FALSE,"True," &amp; IF(_xlfn.XLOOKUP("Src_CIDR_17_22",'Scoring_Config'!$A:$A,'Scoring_Config'!$D:$D,"Yes")="Yes",_xlfn.XLOOKUP("Src_CIDR_17_22",'Scoring_Config'!$A:$A,'Scoring_Config'!$C:$C,5),0),"False,0")</f>
        <v>0</v>
      </c>
      <c r="AB68" cm="1">
        <f t="array" ref="AB68">IF(FALSE,"True," &amp; IF(_xlfn.XLOOKUP("Dst_IsAny",'Scoring_Config'!$A:$A,'Scoring_Config'!$D:$D,"Yes")="Yes",_xlfn.XLOOKUP("Dst_IsAny",'Scoring_Config'!$A:$A,'Scoring_Config'!$C:$C,10),0),"False,0")</f>
        <v>0</v>
      </c>
      <c r="AC68" cm="1">
        <f t="array" ref="AC68">IF(FALSE,"True," &amp; IF(_xlfn.XLOOKUP("Dst_CIDR_Le_16",'Scoring_Config'!$A:$A,'Scoring_Config'!$D:$D,"Yes")="Yes",_xlfn.XLOOKUP("Dst_CIDR_Le_16",'Scoring_Config'!$A:$A,'Scoring_Config'!$C:$C,10),0),"False,0")</f>
        <v>0</v>
      </c>
      <c r="AD68" cm="1">
        <f t="array" ref="AD68">IF(FALSE,"True," &amp; IF(_xlfn.XLOOKUP("Dst_CIDR_17_22",'Scoring_Config'!$A:$A,'Scoring_Config'!$D:$D,"Yes")="Yes",_xlfn.XLOOKUP("Dst_CIDR_17_22",'Scoring_Config'!$A:$A,'Scoring_Config'!$C:$C,5),0),"False,0")</f>
        <v>0</v>
      </c>
      <c r="AE68" cm="1">
        <f t="array" ref="AE68">IF(FALSE,"True," &amp; IF(_xlfn.XLOOKUP("SrcZone_IsAny",'Scoring_Config'!$A:$A,'Scoring_Config'!$D:$D,"Yes")="Yes",_xlfn.XLOOKUP("SrcZone_IsAny",'Scoring_Config'!$A:$A,'Scoring_Config'!$C:$C,10),0),"False,0")</f>
        <v>0</v>
      </c>
      <c r="AF68" cm="1">
        <f t="array" ref="AF68">IF(FALSE,"True," &amp; IF(_xlfn.XLOOKUP("DstZone_IsAny",'Scoring_Config'!$A:$A,'Scoring_Config'!$D:$D,"Yes")="Yes",_xlfn.XLOOKUP("DstZone_IsAny",'Scoring_Config'!$A:$A,'Scoring_Config'!$C:$C,10),0),"False,0")</f>
        <v>0</v>
      </c>
      <c r="AG68" cm="1">
        <f t="array" ref="AG6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8" cm="1">
        <f t="array" ref="AH68">IF(TRUE,"True," &amp; IF(_xlfn.XLOOKUP("App_Any_OR_RangeGt1000",'Scoring_Config'!$A:$A,'Scoring_Config'!$D:$D,"Yes")="Yes",_xlfn.XLOOKUP("App_Any_OR_RangeGt1000",'Scoring_Config'!$A:$A,'Scoring_Config'!$C:$C,10),0),"False,0")</f>
        <v>0</v>
      </c>
      <c r="AI68" cm="1">
        <f t="array" ref="AI68">IF(FALSE,"True," &amp; IF(_xlfn.XLOOKUP("Service_Insecure_Match",'Scoring_Config'!$A:$A,'Scoring_Config'!$D:$D,"Yes")="Yes",_xlfn.XLOOKUP("Service_Insecure_Match",'Scoring_Config'!$A:$A,'Scoring_Config'!$C:$C,5),0),"False,0")</f>
        <v>0</v>
      </c>
      <c r="AJ68" cm="1">
        <f t="array" ref="AJ68">IF(FALSE,"True," &amp; IF(_xlfn.XLOOKUP("Risky_Inbound",'Scoring_Config'!$A:$A,'Scoring_Config'!$D:$D,"Yes")="Yes",_xlfn.XLOOKUP("Risky_Inbound",'Scoring_Config'!$A:$A,'Scoring_Config'!$C:$C,50),0),"False,0")</f>
        <v>0</v>
      </c>
      <c r="AK68" cm="1">
        <f t="array" ref="AK68">IF(FALSE,"True," &amp; IF(_xlfn.XLOOKUP("Risky_Outbound",'Scoring_Config'!$A:$A,'Scoring_Config'!$D:$D,"Yes")="Yes",_xlfn.XLOOKUP("Risky_Outbound",'Scoring_Config'!$A:$A,'Scoring_Config'!$C:$C,25),0),"False,0")</f>
        <v>0</v>
      </c>
      <c r="AL68" t="s">
        <v>6700</v>
      </c>
      <c r="AM68" cm="1">
        <f t="array" ref="AM6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8" t="s">
        <v>6697</v>
      </c>
      <c r="AO68" t="s">
        <v>6697</v>
      </c>
      <c r="AP68" t="s">
        <v>6697</v>
      </c>
      <c r="AQ68" cm="1">
        <f t="array" ref="AQ68">IF(FALSE,"True," &amp; IF(_xlfn.XLOOKUP("Service_IsAny",'Scoring_Config'!$A:$A,'Scoring_Config'!$D:$D,"Yes")="Yes",_xlfn.XLOOKUP("Service_IsAny",'Scoring_Config'!$A:$A,'Scoring_Config'!$C:$C,0),0),"False,0")</f>
        <v>0</v>
      </c>
      <c r="AR68">
        <v>1</v>
      </c>
      <c r="AS68" cm="1">
        <f t="array" ref="AS68">IF(FALSE,"True," &amp; IF(_xlfn.XLOOKUP("Service_RangeGt1000",'Scoring_Config'!$A:$A,'Scoring_Config'!$D:$D,"Yes")="Yes",_xlfn.XLOOKUP("Service_RangeGt1000",'Scoring_Config'!$A:$A,'Scoring_Config'!$C:$C,0),0),"False,0")</f>
        <v>0</v>
      </c>
      <c r="AT68" cm="1">
        <f t="array" ref="AT68">IF(TRUE,"True," &amp; IF(_xlfn.XLOOKUP("App_IsAny",'Scoring_Config'!$A:$A,'Scoring_Config'!$D:$D,"Yes")="Yes",_xlfn.XLOOKUP("App_IsAny",'Scoring_Config'!$A:$A,'Scoring_Config'!$C:$C,0),0),"False,0")</f>
        <v>0</v>
      </c>
      <c r="AU68">
        <v>65535</v>
      </c>
      <c r="AV68" cm="1">
        <f t="array" ref="AV68">IF(TRUE,"True," &amp; IF(_xlfn.XLOOKUP("App_RangeGt1000",'Scoring_Config'!$A:$A,'Scoring_Config'!$D:$D,"Yes")="Yes",_xlfn.XLOOKUP("App_RangeGt1000",'Scoring_Config'!$A:$A,'Scoring_Config'!$C:$C,0),0),"False,0")</f>
        <v>0</v>
      </c>
      <c r="AW68" cm="1">
        <f t="array" ref="AW68">IF(FALSE,"True," &amp; IF(_xlfn.XLOOKUP("Action_IsDenyOrDrop",'Scoring_Config'!$A:$A,'Scoring_Config'!$D:$D,"Yes")="Yes",_xlfn.XLOOKUP("Action_IsDenyOrDrop",'Scoring_Config'!$A:$A,'Scoring_Config'!$C:$C,0),0),"False,0")</f>
        <v>0</v>
      </c>
      <c r="AX68" cm="1">
        <f t="array" ref="AX68">IF(LEFT(AW68,4)="True",0,(IF(LEFT(Y68,4)="True",IF(_xlfn.XLOOKUP("Src_IsAny",'Scoring_Config'!$A:$A,'Scoring_Config'!$D:$D,"Yes")="Yes",_xlfn.XLOOKUP("Src_IsAny",'Scoring_Config'!$A:$A,'Scoring_Config'!$C:$C,10),0),0)+IF(LEFT(Z68,4)="True",IF(_xlfn.XLOOKUP("Src_CIDR_Le_16",'Scoring_Config'!$A:$A,'Scoring_Config'!$D:$D,"Yes")="Yes",_xlfn.XLOOKUP("Src_CIDR_Le_16",'Scoring_Config'!$A:$A,'Scoring_Config'!$C:$C,10),0),0)+IF(LEFT(AA68,4)="True",IF(_xlfn.XLOOKUP("Src_CIDR_17_22",'Scoring_Config'!$A:$A,'Scoring_Config'!$D:$D,"Yes")="Yes",_xlfn.XLOOKUP("Src_CIDR_17_22",'Scoring_Config'!$A:$A,'Scoring_Config'!$C:$C,5),0),0)+IF(LEFT(AB68,4)="True",IF(_xlfn.XLOOKUP("Dst_IsAny",'Scoring_Config'!$A:$A,'Scoring_Config'!$D:$D,"Yes")="Yes",_xlfn.XLOOKUP("Dst_IsAny",'Scoring_Config'!$A:$A,'Scoring_Config'!$C:$C,10),0),0)+IF(LEFT(AC68,4)="True",IF(_xlfn.XLOOKUP("Dst_CIDR_Le_16",'Scoring_Config'!$A:$A,'Scoring_Config'!$D:$D,"Yes")="Yes",_xlfn.XLOOKUP("Dst_CIDR_Le_16",'Scoring_Config'!$A:$A,'Scoring_Config'!$C:$C,10),0),0)+IF(LEFT(AD68,4)="True",IF(_xlfn.XLOOKUP("Dst_CIDR_17_22",'Scoring_Config'!$A:$A,'Scoring_Config'!$D:$D,"Yes")="Yes",_xlfn.XLOOKUP("Dst_CIDR_17_22",'Scoring_Config'!$A:$A,'Scoring_Config'!$C:$C,5),0),0)+IF(LEFT(AE68,4)="True",IF(_xlfn.XLOOKUP("SrcZone_IsAny",'Scoring_Config'!$A:$A,'Scoring_Config'!$D:$D,"Yes")="Yes",_xlfn.XLOOKUP("SrcZone_IsAny",'Scoring_Config'!$A:$A,'Scoring_Config'!$C:$C,10),0),0)+IF(LEFT(AF68,4)="True",IF(_xlfn.XLOOKUP("DstZone_IsAny",'Scoring_Config'!$A:$A,'Scoring_Config'!$D:$D,"Yes")="Yes",_xlfn.XLOOKUP("DstZone_IsAny",'Scoring_Config'!$A:$A,'Scoring_Config'!$C:$C,10),0),0)+IF(LEFT(AG68,4)="True",IF(_xlfn.XLOOKUP("Service_Any_OR_RangeGt1000",'Scoring_Config'!$A:$A,'Scoring_Config'!$D:$D,"Yes")="Yes",_xlfn.XLOOKUP("Service_Any_OR_RangeGt1000",'Scoring_Config'!$A:$A,'Scoring_Config'!$C:$C,10),0),0)+IF(LEFT(AH68,4)="True",IF(_xlfn.XLOOKUP("App_Any_OR_RangeGt1000",'Scoring_Config'!$A:$A,'Scoring_Config'!$D:$D,"Yes")="Yes",_xlfn.XLOOKUP("App_Any_OR_RangeGt1000",'Scoring_Config'!$A:$A,'Scoring_Config'!$C:$C,10),0),0)+IF(LEFT(AI68,4)="True",IF(_xlfn.XLOOKUP("Service_Insecure_Match",'Scoring_Config'!$A:$A,'Scoring_Config'!$D:$D,"Yes")="Yes",_xlfn.XLOOKUP("Service_Insecure_Match",'Scoring_Config'!$A:$A,'Scoring_Config'!$C:$C,5),0),0)+IF(LEFT(AJ68,4)="True",IF(_xlfn.XLOOKUP("Risky_Inbound",'Scoring_Config'!$A:$A,'Scoring_Config'!$D:$D,"Yes")="Yes",_xlfn.XLOOKUP("Risky_Inbound",'Scoring_Config'!$A:$A,'Scoring_Config'!$C:$C,50),0),0)+IF(LEFT(AK68,4)="True",IF(_xlfn.XLOOKUP("Risky_Outbound",'Scoring_Config'!$A:$A,'Scoring_Config'!$D:$D,"Yes")="Yes",_xlfn.XLOOKUP("Risky_Outbound",'Scoring_Config'!$A:$A,'Scoring_Config'!$C:$C,25),0),0)+IF(LEFT(AZ68,4)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68,FIND(",",AL68)+1,100)),0)+IF(LEFT(AM68,4)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68,FIND(",",AN68)+1,100)),0)+IF(_xlfn.XLOOKUP("Profile_Scoring",'Scoring_Config'!$A:$A,'Scoring_Config'!$D:$D,"Yes")="Yes",VALUE(MID(AO68,FIND(",",AO68)+1,100)),0)+IF(_xlfn.XLOOKUP("Options_Scoring",'Scoring_Config'!$A:$A,'Scoring_Config'!$D:$D,"Yes")="Yes",VALUE(MID(AP68,FIND(",",AP68)+1,100)),0)))</f>
        <v>0</v>
      </c>
      <c r="AZ68" cm="1">
        <f t="array" ref="AZ68">IF(FALSE,"True," &amp; IF(_xlfn.XLOOKUP("Migrate_Insecure",'Scoring_Config'!$A:$A,'Scoring_Config'!$D:$D,"Yes")="Yes",_xlfn.XLOOKUP("Migrate_Insecure",'Scoring_Config'!$A:$A,'Scoring_Config'!$C:$C,10),0),"False,0")</f>
        <v>0</v>
      </c>
    </row>
    <row r="69" spans="1:52">
      <c r="A69" t="s">
        <v>1979</v>
      </c>
      <c r="B69" t="s">
        <v>2047</v>
      </c>
      <c r="C69" t="s">
        <v>3542</v>
      </c>
      <c r="D69" t="s">
        <v>3545</v>
      </c>
      <c r="E69" t="s">
        <v>3563</v>
      </c>
      <c r="F69" t="s">
        <v>3582</v>
      </c>
      <c r="G69" t="s">
        <v>124</v>
      </c>
      <c r="H69" t="s">
        <v>174</v>
      </c>
      <c r="I69" t="s">
        <v>3575</v>
      </c>
      <c r="J69" t="s">
        <v>855</v>
      </c>
      <c r="K69" t="s">
        <v>1684</v>
      </c>
      <c r="L69" t="s">
        <v>1327</v>
      </c>
      <c r="M69" t="s">
        <v>1974</v>
      </c>
      <c r="N69" t="s">
        <v>4315</v>
      </c>
      <c r="O69" t="s">
        <v>4319</v>
      </c>
      <c r="P69" t="s">
        <v>4322</v>
      </c>
      <c r="Q69" t="s">
        <v>4378</v>
      </c>
      <c r="R69" t="s">
        <v>5440</v>
      </c>
      <c r="S69" t="s">
        <v>5440</v>
      </c>
      <c r="T69" t="s">
        <v>5569</v>
      </c>
      <c r="U69" t="s">
        <v>5955</v>
      </c>
      <c r="Y69" cm="1">
        <f t="array" ref="Y69">IF(FALSE,"True," &amp; IF(_xlfn.XLOOKUP("Src_IsAny",'Scoring_Config'!$A:$A,'Scoring_Config'!$D:$D,"Yes")="Yes",_xlfn.XLOOKUP("Src_IsAny",'Scoring_Config'!$A:$A,'Scoring_Config'!$C:$C,10),0),"False,0")</f>
        <v>0</v>
      </c>
      <c r="Z69" cm="1">
        <f t="array" ref="Z69">IF(FALSE,"True," &amp; IF(_xlfn.XLOOKUP("Src_CIDR_Le_16",'Scoring_Config'!$A:$A,'Scoring_Config'!$D:$D,"Yes")="Yes",_xlfn.XLOOKUP("Src_CIDR_Le_16",'Scoring_Config'!$A:$A,'Scoring_Config'!$C:$C,10),0),"False,0")</f>
        <v>0</v>
      </c>
      <c r="AA69" cm="1">
        <f t="array" ref="AA69">IF(FALSE,"True," &amp; IF(_xlfn.XLOOKUP("Src_CIDR_17_22",'Scoring_Config'!$A:$A,'Scoring_Config'!$D:$D,"Yes")="Yes",_xlfn.XLOOKUP("Src_CIDR_17_22",'Scoring_Config'!$A:$A,'Scoring_Config'!$C:$C,5),0),"False,0")</f>
        <v>0</v>
      </c>
      <c r="AB69" cm="1">
        <f t="array" ref="AB69">IF(FALSE,"True," &amp; IF(_xlfn.XLOOKUP("Dst_IsAny",'Scoring_Config'!$A:$A,'Scoring_Config'!$D:$D,"Yes")="Yes",_xlfn.XLOOKUP("Dst_IsAny",'Scoring_Config'!$A:$A,'Scoring_Config'!$C:$C,10),0),"False,0")</f>
        <v>0</v>
      </c>
      <c r="AC69" cm="1">
        <f t="array" ref="AC69">IF(FALSE,"True," &amp; IF(_xlfn.XLOOKUP("Dst_CIDR_Le_16",'Scoring_Config'!$A:$A,'Scoring_Config'!$D:$D,"Yes")="Yes",_xlfn.XLOOKUP("Dst_CIDR_Le_16",'Scoring_Config'!$A:$A,'Scoring_Config'!$C:$C,10),0),"False,0")</f>
        <v>0</v>
      </c>
      <c r="AD69" cm="1">
        <f t="array" ref="AD69">IF(FALSE,"True," &amp; IF(_xlfn.XLOOKUP("Dst_CIDR_17_22",'Scoring_Config'!$A:$A,'Scoring_Config'!$D:$D,"Yes")="Yes",_xlfn.XLOOKUP("Dst_CIDR_17_22",'Scoring_Config'!$A:$A,'Scoring_Config'!$C:$C,5),0),"False,0")</f>
        <v>0</v>
      </c>
      <c r="AE69" cm="1">
        <f t="array" ref="AE69">IF(FALSE,"True," &amp; IF(_xlfn.XLOOKUP("SrcZone_IsAny",'Scoring_Config'!$A:$A,'Scoring_Config'!$D:$D,"Yes")="Yes",_xlfn.XLOOKUP("SrcZone_IsAny",'Scoring_Config'!$A:$A,'Scoring_Config'!$C:$C,10),0),"False,0")</f>
        <v>0</v>
      </c>
      <c r="AF69" cm="1">
        <f t="array" ref="AF69">IF(FALSE,"True," &amp; IF(_xlfn.XLOOKUP("DstZone_IsAny",'Scoring_Config'!$A:$A,'Scoring_Config'!$D:$D,"Yes")="Yes",_xlfn.XLOOKUP("DstZone_IsAny",'Scoring_Config'!$A:$A,'Scoring_Config'!$C:$C,10),0),"False,0")</f>
        <v>0</v>
      </c>
      <c r="AG69" cm="1">
        <f t="array" ref="AG6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9" cm="1">
        <f t="array" ref="AH69">IF(FALSE,"True," &amp; IF(_xlfn.XLOOKUP("App_Any_OR_RangeGt1000",'Scoring_Config'!$A:$A,'Scoring_Config'!$D:$D,"Yes")="Yes",_xlfn.XLOOKUP("App_Any_OR_RangeGt1000",'Scoring_Config'!$A:$A,'Scoring_Config'!$C:$C,10),0),"False,0")</f>
        <v>0</v>
      </c>
      <c r="AI69" cm="1">
        <f t="array" ref="AI69">IF(FALSE,"True," &amp; IF(_xlfn.XLOOKUP("Service_Insecure_Match",'Scoring_Config'!$A:$A,'Scoring_Config'!$D:$D,"Yes")="Yes",_xlfn.XLOOKUP("Service_Insecure_Match",'Scoring_Config'!$A:$A,'Scoring_Config'!$C:$C,5),0),"False,0")</f>
        <v>0</v>
      </c>
      <c r="AJ69" cm="1">
        <f t="array" ref="AJ69">IF(FALSE,"True," &amp; IF(_xlfn.XLOOKUP("Risky_Inbound",'Scoring_Config'!$A:$A,'Scoring_Config'!$D:$D,"Yes")="Yes",_xlfn.XLOOKUP("Risky_Inbound",'Scoring_Config'!$A:$A,'Scoring_Config'!$C:$C,50),0),"False,0")</f>
        <v>0</v>
      </c>
      <c r="AK69" cm="1">
        <f t="array" ref="AK69">IF(FALSE,"True," &amp; IF(_xlfn.XLOOKUP("Risky_Outbound",'Scoring_Config'!$A:$A,'Scoring_Config'!$D:$D,"Yes")="Yes",_xlfn.XLOOKUP("Risky_Outbound",'Scoring_Config'!$A:$A,'Scoring_Config'!$C:$C,25),0),"False,0")</f>
        <v>0</v>
      </c>
      <c r="AL69" t="s">
        <v>6697</v>
      </c>
      <c r="AM69" cm="1">
        <f t="array" ref="AM6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9" t="s">
        <v>6697</v>
      </c>
      <c r="AO69" t="s">
        <v>6697</v>
      </c>
      <c r="AP69" t="s">
        <v>6697</v>
      </c>
      <c r="AQ69" cm="1">
        <f t="array" ref="AQ69">IF(FALSE,"True," &amp; IF(_xlfn.XLOOKUP("Service_IsAny",'Scoring_Config'!$A:$A,'Scoring_Config'!$D:$D,"Yes")="Yes",_xlfn.XLOOKUP("Service_IsAny",'Scoring_Config'!$A:$A,'Scoring_Config'!$C:$C,0),0),"False,0")</f>
        <v>0</v>
      </c>
      <c r="AR69">
        <v>0</v>
      </c>
      <c r="AS69" cm="1">
        <f t="array" ref="AS69">IF(FALSE,"True," &amp; IF(_xlfn.XLOOKUP("Service_RangeGt1000",'Scoring_Config'!$A:$A,'Scoring_Config'!$D:$D,"Yes")="Yes",_xlfn.XLOOKUP("Service_RangeGt1000",'Scoring_Config'!$A:$A,'Scoring_Config'!$C:$C,0),0),"False,0")</f>
        <v>0</v>
      </c>
      <c r="AT69" cm="1">
        <f t="array" ref="AT69">IF(FALSE,"True," &amp; IF(_xlfn.XLOOKUP("App_IsAny",'Scoring_Config'!$A:$A,'Scoring_Config'!$D:$D,"Yes")="Yes",_xlfn.XLOOKUP("App_IsAny",'Scoring_Config'!$A:$A,'Scoring_Config'!$C:$C,0),0),"False,0")</f>
        <v>0</v>
      </c>
      <c r="AU69">
        <v>2</v>
      </c>
      <c r="AV69" cm="1">
        <f t="array" ref="AV69">IF(FALSE,"True," &amp; IF(_xlfn.XLOOKUP("App_RangeGt1000",'Scoring_Config'!$A:$A,'Scoring_Config'!$D:$D,"Yes")="Yes",_xlfn.XLOOKUP("App_RangeGt1000",'Scoring_Config'!$A:$A,'Scoring_Config'!$C:$C,0),0),"False,0")</f>
        <v>0</v>
      </c>
      <c r="AW69" cm="1">
        <f t="array" ref="AW69">IF(FALSE,"True," &amp; IF(_xlfn.XLOOKUP("Action_IsDenyOrDrop",'Scoring_Config'!$A:$A,'Scoring_Config'!$D:$D,"Yes")="Yes",_xlfn.XLOOKUP("Action_IsDenyOrDrop",'Scoring_Config'!$A:$A,'Scoring_Config'!$C:$C,0),0),"False,0")</f>
        <v>0</v>
      </c>
      <c r="AX69" cm="1">
        <f t="array" ref="AX69">IF(LEFT(AW69,4)="True",0,(IF(LEFT(Y69,4)="True",IF(_xlfn.XLOOKUP("Src_IsAny",'Scoring_Config'!$A:$A,'Scoring_Config'!$D:$D,"Yes")="Yes",_xlfn.XLOOKUP("Src_IsAny",'Scoring_Config'!$A:$A,'Scoring_Config'!$C:$C,10),0),0)+IF(LEFT(Z69,4)="True",IF(_xlfn.XLOOKUP("Src_CIDR_Le_16",'Scoring_Config'!$A:$A,'Scoring_Config'!$D:$D,"Yes")="Yes",_xlfn.XLOOKUP("Src_CIDR_Le_16",'Scoring_Config'!$A:$A,'Scoring_Config'!$C:$C,10),0),0)+IF(LEFT(AA69,4)="True",IF(_xlfn.XLOOKUP("Src_CIDR_17_22",'Scoring_Config'!$A:$A,'Scoring_Config'!$D:$D,"Yes")="Yes",_xlfn.XLOOKUP("Src_CIDR_17_22",'Scoring_Config'!$A:$A,'Scoring_Config'!$C:$C,5),0),0)+IF(LEFT(AB69,4)="True",IF(_xlfn.XLOOKUP("Dst_IsAny",'Scoring_Config'!$A:$A,'Scoring_Config'!$D:$D,"Yes")="Yes",_xlfn.XLOOKUP("Dst_IsAny",'Scoring_Config'!$A:$A,'Scoring_Config'!$C:$C,10),0),0)+IF(LEFT(AC69,4)="True",IF(_xlfn.XLOOKUP("Dst_CIDR_Le_16",'Scoring_Config'!$A:$A,'Scoring_Config'!$D:$D,"Yes")="Yes",_xlfn.XLOOKUP("Dst_CIDR_Le_16",'Scoring_Config'!$A:$A,'Scoring_Config'!$C:$C,10),0),0)+IF(LEFT(AD69,4)="True",IF(_xlfn.XLOOKUP("Dst_CIDR_17_22",'Scoring_Config'!$A:$A,'Scoring_Config'!$D:$D,"Yes")="Yes",_xlfn.XLOOKUP("Dst_CIDR_17_22",'Scoring_Config'!$A:$A,'Scoring_Config'!$C:$C,5),0),0)+IF(LEFT(AE69,4)="True",IF(_xlfn.XLOOKUP("SrcZone_IsAny",'Scoring_Config'!$A:$A,'Scoring_Config'!$D:$D,"Yes")="Yes",_xlfn.XLOOKUP("SrcZone_IsAny",'Scoring_Config'!$A:$A,'Scoring_Config'!$C:$C,10),0),0)+IF(LEFT(AF69,4)="True",IF(_xlfn.XLOOKUP("DstZone_IsAny",'Scoring_Config'!$A:$A,'Scoring_Config'!$D:$D,"Yes")="Yes",_xlfn.XLOOKUP("DstZone_IsAny",'Scoring_Config'!$A:$A,'Scoring_Config'!$C:$C,10),0),0)+IF(LEFT(AG69,4)="True",IF(_xlfn.XLOOKUP("Service_Any_OR_RangeGt1000",'Scoring_Config'!$A:$A,'Scoring_Config'!$D:$D,"Yes")="Yes",_xlfn.XLOOKUP("Service_Any_OR_RangeGt1000",'Scoring_Config'!$A:$A,'Scoring_Config'!$C:$C,10),0),0)+IF(LEFT(AH69,4)="True",IF(_xlfn.XLOOKUP("App_Any_OR_RangeGt1000",'Scoring_Config'!$A:$A,'Scoring_Config'!$D:$D,"Yes")="Yes",_xlfn.XLOOKUP("App_Any_OR_RangeGt1000",'Scoring_Config'!$A:$A,'Scoring_Config'!$C:$C,10),0),0)+IF(LEFT(AI69,4)="True",IF(_xlfn.XLOOKUP("Service_Insecure_Match",'Scoring_Config'!$A:$A,'Scoring_Config'!$D:$D,"Yes")="Yes",_xlfn.XLOOKUP("Service_Insecure_Match",'Scoring_Config'!$A:$A,'Scoring_Config'!$C:$C,5),0),0)+IF(LEFT(AJ69,4)="True",IF(_xlfn.XLOOKUP("Risky_Inbound",'Scoring_Config'!$A:$A,'Scoring_Config'!$D:$D,"Yes")="Yes",_xlfn.XLOOKUP("Risky_Inbound",'Scoring_Config'!$A:$A,'Scoring_Config'!$C:$C,50),0),0)+IF(LEFT(AK69,4)="True",IF(_xlfn.XLOOKUP("Risky_Outbound",'Scoring_Config'!$A:$A,'Scoring_Config'!$D:$D,"Yes")="Yes",_xlfn.XLOOKUP("Risky_Outbound",'Scoring_Config'!$A:$A,'Scoring_Config'!$C:$C,25),0),0)+IF(LEFT(AZ69,4)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69,FIND(",",AL69)+1,100)),0)+IF(LEFT(AM69,4)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69,FIND(",",AN69)+1,100)),0)+IF(_xlfn.XLOOKUP("Profile_Scoring",'Scoring_Config'!$A:$A,'Scoring_Config'!$D:$D,"Yes")="Yes",VALUE(MID(AO69,FIND(",",AO69)+1,100)),0)+IF(_xlfn.XLOOKUP("Options_Scoring",'Scoring_Config'!$A:$A,'Scoring_Config'!$D:$D,"Yes")="Yes",VALUE(MID(AP69,FIND(",",AP69)+1,100)),0)))</f>
        <v>0</v>
      </c>
      <c r="AZ69" cm="1">
        <f t="array" ref="AZ69">IF(FALSE,"True," &amp; IF(_xlfn.XLOOKUP("Migrate_Insecure",'Scoring_Config'!$A:$A,'Scoring_Config'!$D:$D,"Yes")="Yes",_xlfn.XLOOKUP("Migrate_Insecure",'Scoring_Config'!$A:$A,'Scoring_Config'!$C:$C,10),0),"False,0")</f>
        <v>0</v>
      </c>
    </row>
    <row r="70" spans="1:52">
      <c r="A70" t="s">
        <v>1979</v>
      </c>
      <c r="B70" t="s">
        <v>2048</v>
      </c>
      <c r="C70" t="s">
        <v>3542</v>
      </c>
      <c r="D70" t="s">
        <v>3545</v>
      </c>
      <c r="E70" t="s">
        <v>3563</v>
      </c>
      <c r="F70" t="s">
        <v>3572</v>
      </c>
      <c r="G70" t="s">
        <v>125</v>
      </c>
      <c r="H70" t="s">
        <v>174</v>
      </c>
      <c r="I70" t="s">
        <v>3575</v>
      </c>
      <c r="J70" t="s">
        <v>100</v>
      </c>
      <c r="K70" t="s">
        <v>1674</v>
      </c>
      <c r="L70" t="s">
        <v>1327</v>
      </c>
      <c r="M70" t="s">
        <v>1974</v>
      </c>
      <c r="N70" t="s">
        <v>4315</v>
      </c>
      <c r="O70" t="s">
        <v>4319</v>
      </c>
      <c r="P70" t="s">
        <v>4322</v>
      </c>
      <c r="Q70" t="s">
        <v>4379</v>
      </c>
      <c r="R70" t="s">
        <v>5440</v>
      </c>
      <c r="S70" t="s">
        <v>5440</v>
      </c>
      <c r="T70" t="s">
        <v>5570</v>
      </c>
      <c r="U70" t="s">
        <v>5955</v>
      </c>
      <c r="Y70" cm="1">
        <f t="array" ref="Y70">IF(FALSE,"True," &amp; IF(_xlfn.XLOOKUP("Src_IsAny",'Scoring_Config'!$A:$A,'Scoring_Config'!$D:$D,"Yes")="Yes",_xlfn.XLOOKUP("Src_IsAny",'Scoring_Config'!$A:$A,'Scoring_Config'!$C:$C,10),0),"False,0")</f>
        <v>0</v>
      </c>
      <c r="Z70" cm="1">
        <f t="array" ref="Z70">IF(FALSE,"True," &amp; IF(_xlfn.XLOOKUP("Src_CIDR_Le_16",'Scoring_Config'!$A:$A,'Scoring_Config'!$D:$D,"Yes")="Yes",_xlfn.XLOOKUP("Src_CIDR_Le_16",'Scoring_Config'!$A:$A,'Scoring_Config'!$C:$C,10),0),"False,0")</f>
        <v>0</v>
      </c>
      <c r="AA70" cm="1">
        <f t="array" ref="AA70">IF(FALSE,"True," &amp; IF(_xlfn.XLOOKUP("Src_CIDR_17_22",'Scoring_Config'!$A:$A,'Scoring_Config'!$D:$D,"Yes")="Yes",_xlfn.XLOOKUP("Src_CIDR_17_22",'Scoring_Config'!$A:$A,'Scoring_Config'!$C:$C,5),0),"False,0")</f>
        <v>0</v>
      </c>
      <c r="AB70" cm="1">
        <f t="array" ref="AB70">IF(FALSE,"True," &amp; IF(_xlfn.XLOOKUP("Dst_IsAny",'Scoring_Config'!$A:$A,'Scoring_Config'!$D:$D,"Yes")="Yes",_xlfn.XLOOKUP("Dst_IsAny",'Scoring_Config'!$A:$A,'Scoring_Config'!$C:$C,10),0),"False,0")</f>
        <v>0</v>
      </c>
      <c r="AC70" cm="1">
        <f t="array" ref="AC70">IF(FALSE,"True," &amp; IF(_xlfn.XLOOKUP("Dst_CIDR_Le_16",'Scoring_Config'!$A:$A,'Scoring_Config'!$D:$D,"Yes")="Yes",_xlfn.XLOOKUP("Dst_CIDR_Le_16",'Scoring_Config'!$A:$A,'Scoring_Config'!$C:$C,10),0),"False,0")</f>
        <v>0</v>
      </c>
      <c r="AD70" cm="1">
        <f t="array" ref="AD70">IF(FALSE,"True," &amp; IF(_xlfn.XLOOKUP("Dst_CIDR_17_22",'Scoring_Config'!$A:$A,'Scoring_Config'!$D:$D,"Yes")="Yes",_xlfn.XLOOKUP("Dst_CIDR_17_22",'Scoring_Config'!$A:$A,'Scoring_Config'!$C:$C,5),0),"False,0")</f>
        <v>0</v>
      </c>
      <c r="AE70" cm="1">
        <f t="array" ref="AE70">IF(FALSE,"True," &amp; IF(_xlfn.XLOOKUP("SrcZone_IsAny",'Scoring_Config'!$A:$A,'Scoring_Config'!$D:$D,"Yes")="Yes",_xlfn.XLOOKUP("SrcZone_IsAny",'Scoring_Config'!$A:$A,'Scoring_Config'!$C:$C,10),0),"False,0")</f>
        <v>0</v>
      </c>
      <c r="AF70" cm="1">
        <f t="array" ref="AF70">IF(FALSE,"True," &amp; IF(_xlfn.XLOOKUP("DstZone_IsAny",'Scoring_Config'!$A:$A,'Scoring_Config'!$D:$D,"Yes")="Yes",_xlfn.XLOOKUP("DstZone_IsAny",'Scoring_Config'!$A:$A,'Scoring_Config'!$C:$C,10),0),"False,0")</f>
        <v>0</v>
      </c>
      <c r="AG70" cm="1">
        <f t="array" ref="AG7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0" cm="1">
        <f t="array" ref="AH70">IF(FALSE,"True," &amp; IF(_xlfn.XLOOKUP("App_Any_OR_RangeGt1000",'Scoring_Config'!$A:$A,'Scoring_Config'!$D:$D,"Yes")="Yes",_xlfn.XLOOKUP("App_Any_OR_RangeGt1000",'Scoring_Config'!$A:$A,'Scoring_Config'!$C:$C,10),0),"False,0")</f>
        <v>0</v>
      </c>
      <c r="AI70" cm="1">
        <f t="array" ref="AI70">IF(FALSE,"True," &amp; IF(_xlfn.XLOOKUP("Service_Insecure_Match",'Scoring_Config'!$A:$A,'Scoring_Config'!$D:$D,"Yes")="Yes",_xlfn.XLOOKUP("Service_Insecure_Match",'Scoring_Config'!$A:$A,'Scoring_Config'!$C:$C,5),0),"False,0")</f>
        <v>0</v>
      </c>
      <c r="AJ70" cm="1">
        <f t="array" ref="AJ70">IF(FALSE,"True," &amp; IF(_xlfn.XLOOKUP("Risky_Inbound",'Scoring_Config'!$A:$A,'Scoring_Config'!$D:$D,"Yes")="Yes",_xlfn.XLOOKUP("Risky_Inbound",'Scoring_Config'!$A:$A,'Scoring_Config'!$C:$C,50),0),"False,0")</f>
        <v>0</v>
      </c>
      <c r="AK70" cm="1">
        <f t="array" ref="AK70">IF(FALSE,"True," &amp; IF(_xlfn.XLOOKUP("Risky_Outbound",'Scoring_Config'!$A:$A,'Scoring_Config'!$D:$D,"Yes")="Yes",_xlfn.XLOOKUP("Risky_Outbound",'Scoring_Config'!$A:$A,'Scoring_Config'!$C:$C,25),0),"False,0")</f>
        <v>0</v>
      </c>
      <c r="AL70" t="s">
        <v>6697</v>
      </c>
      <c r="AM70" cm="1">
        <f t="array" ref="AM7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0" t="s">
        <v>6697</v>
      </c>
      <c r="AO70" t="s">
        <v>6697</v>
      </c>
      <c r="AP70" t="s">
        <v>6697</v>
      </c>
      <c r="AQ70" cm="1">
        <f t="array" ref="AQ70">IF(FALSE,"True," &amp; IF(_xlfn.XLOOKUP("Service_IsAny",'Scoring_Config'!$A:$A,'Scoring_Config'!$D:$D,"Yes")="Yes",_xlfn.XLOOKUP("Service_IsAny",'Scoring_Config'!$A:$A,'Scoring_Config'!$C:$C,0),0),"False,0")</f>
        <v>0</v>
      </c>
      <c r="AR70">
        <v>0</v>
      </c>
      <c r="AS70" cm="1">
        <f t="array" ref="AS70">IF(FALSE,"True," &amp; IF(_xlfn.XLOOKUP("Service_RangeGt1000",'Scoring_Config'!$A:$A,'Scoring_Config'!$D:$D,"Yes")="Yes",_xlfn.XLOOKUP("Service_RangeGt1000",'Scoring_Config'!$A:$A,'Scoring_Config'!$C:$C,0),0),"False,0")</f>
        <v>0</v>
      </c>
      <c r="AT70" cm="1">
        <f t="array" ref="AT70">IF(FALSE,"True," &amp; IF(_xlfn.XLOOKUP("App_IsAny",'Scoring_Config'!$A:$A,'Scoring_Config'!$D:$D,"Yes")="Yes",_xlfn.XLOOKUP("App_IsAny",'Scoring_Config'!$A:$A,'Scoring_Config'!$C:$C,0),0),"False,0")</f>
        <v>0</v>
      </c>
      <c r="AU70">
        <v>2</v>
      </c>
      <c r="AV70" cm="1">
        <f t="array" ref="AV70">IF(FALSE,"True," &amp; IF(_xlfn.XLOOKUP("App_RangeGt1000",'Scoring_Config'!$A:$A,'Scoring_Config'!$D:$D,"Yes")="Yes",_xlfn.XLOOKUP("App_RangeGt1000",'Scoring_Config'!$A:$A,'Scoring_Config'!$C:$C,0),0),"False,0")</f>
        <v>0</v>
      </c>
      <c r="AW70" cm="1">
        <f t="array" ref="AW70">IF(FALSE,"True," &amp; IF(_xlfn.XLOOKUP("Action_IsDenyOrDrop",'Scoring_Config'!$A:$A,'Scoring_Config'!$D:$D,"Yes")="Yes",_xlfn.XLOOKUP("Action_IsDenyOrDrop",'Scoring_Config'!$A:$A,'Scoring_Config'!$C:$C,0),0),"False,0")</f>
        <v>0</v>
      </c>
      <c r="AX70" cm="1">
        <f t="array" ref="AX70">IF(LEFT(AW70,4)="True",0,(IF(LEFT(Y70,4)="True",IF(_xlfn.XLOOKUP("Src_IsAny",'Scoring_Config'!$A:$A,'Scoring_Config'!$D:$D,"Yes")="Yes",_xlfn.XLOOKUP("Src_IsAny",'Scoring_Config'!$A:$A,'Scoring_Config'!$C:$C,10),0),0)+IF(LEFT(Z70,4)="True",IF(_xlfn.XLOOKUP("Src_CIDR_Le_16",'Scoring_Config'!$A:$A,'Scoring_Config'!$D:$D,"Yes")="Yes",_xlfn.XLOOKUP("Src_CIDR_Le_16",'Scoring_Config'!$A:$A,'Scoring_Config'!$C:$C,10),0),0)+IF(LEFT(AA70,4)="True",IF(_xlfn.XLOOKUP("Src_CIDR_17_22",'Scoring_Config'!$A:$A,'Scoring_Config'!$D:$D,"Yes")="Yes",_xlfn.XLOOKUP("Src_CIDR_17_22",'Scoring_Config'!$A:$A,'Scoring_Config'!$C:$C,5),0),0)+IF(LEFT(AB70,4)="True",IF(_xlfn.XLOOKUP("Dst_IsAny",'Scoring_Config'!$A:$A,'Scoring_Config'!$D:$D,"Yes")="Yes",_xlfn.XLOOKUP("Dst_IsAny",'Scoring_Config'!$A:$A,'Scoring_Config'!$C:$C,10),0),0)+IF(LEFT(AC70,4)="True",IF(_xlfn.XLOOKUP("Dst_CIDR_Le_16",'Scoring_Config'!$A:$A,'Scoring_Config'!$D:$D,"Yes")="Yes",_xlfn.XLOOKUP("Dst_CIDR_Le_16",'Scoring_Config'!$A:$A,'Scoring_Config'!$C:$C,10),0),0)+IF(LEFT(AD70,4)="True",IF(_xlfn.XLOOKUP("Dst_CIDR_17_22",'Scoring_Config'!$A:$A,'Scoring_Config'!$D:$D,"Yes")="Yes",_xlfn.XLOOKUP("Dst_CIDR_17_22",'Scoring_Config'!$A:$A,'Scoring_Config'!$C:$C,5),0),0)+IF(LEFT(AE70,4)="True",IF(_xlfn.XLOOKUP("SrcZone_IsAny",'Scoring_Config'!$A:$A,'Scoring_Config'!$D:$D,"Yes")="Yes",_xlfn.XLOOKUP("SrcZone_IsAny",'Scoring_Config'!$A:$A,'Scoring_Config'!$C:$C,10),0),0)+IF(LEFT(AF70,4)="True",IF(_xlfn.XLOOKUP("DstZone_IsAny",'Scoring_Config'!$A:$A,'Scoring_Config'!$D:$D,"Yes")="Yes",_xlfn.XLOOKUP("DstZone_IsAny",'Scoring_Config'!$A:$A,'Scoring_Config'!$C:$C,10),0),0)+IF(LEFT(AG70,4)="True",IF(_xlfn.XLOOKUP("Service_Any_OR_RangeGt1000",'Scoring_Config'!$A:$A,'Scoring_Config'!$D:$D,"Yes")="Yes",_xlfn.XLOOKUP("Service_Any_OR_RangeGt1000",'Scoring_Config'!$A:$A,'Scoring_Config'!$C:$C,10),0),0)+IF(LEFT(AH70,4)="True",IF(_xlfn.XLOOKUP("App_Any_OR_RangeGt1000",'Scoring_Config'!$A:$A,'Scoring_Config'!$D:$D,"Yes")="Yes",_xlfn.XLOOKUP("App_Any_OR_RangeGt1000",'Scoring_Config'!$A:$A,'Scoring_Config'!$C:$C,10),0),0)+IF(LEFT(AI70,4)="True",IF(_xlfn.XLOOKUP("Service_Insecure_Match",'Scoring_Config'!$A:$A,'Scoring_Config'!$D:$D,"Yes")="Yes",_xlfn.XLOOKUP("Service_Insecure_Match",'Scoring_Config'!$A:$A,'Scoring_Config'!$C:$C,5),0),0)+IF(LEFT(AJ70,4)="True",IF(_xlfn.XLOOKUP("Risky_Inbound",'Scoring_Config'!$A:$A,'Scoring_Config'!$D:$D,"Yes")="Yes",_xlfn.XLOOKUP("Risky_Inbound",'Scoring_Config'!$A:$A,'Scoring_Config'!$C:$C,50),0),0)+IF(LEFT(AK70,4)="True",IF(_xlfn.XLOOKUP("Risky_Outbound",'Scoring_Config'!$A:$A,'Scoring_Config'!$D:$D,"Yes")="Yes",_xlfn.XLOOKUP("Risky_Outbound",'Scoring_Config'!$A:$A,'Scoring_Config'!$C:$C,25),0),0)+IF(LEFT(AZ70,4)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70,FIND(",",AL70)+1,100)),0)+IF(LEFT(AM70,4)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70,FIND(",",AN70)+1,100)),0)+IF(_xlfn.XLOOKUP("Profile_Scoring",'Scoring_Config'!$A:$A,'Scoring_Config'!$D:$D,"Yes")="Yes",VALUE(MID(AO70,FIND(",",AO70)+1,100)),0)+IF(_xlfn.XLOOKUP("Options_Scoring",'Scoring_Config'!$A:$A,'Scoring_Config'!$D:$D,"Yes")="Yes",VALUE(MID(AP70,FIND(",",AP70)+1,100)),0)))</f>
        <v>0</v>
      </c>
      <c r="AZ70" cm="1">
        <f t="array" ref="AZ70">IF(FALSE,"True," &amp; IF(_xlfn.XLOOKUP("Migrate_Insecure",'Scoring_Config'!$A:$A,'Scoring_Config'!$D:$D,"Yes")="Yes",_xlfn.XLOOKUP("Migrate_Insecure",'Scoring_Config'!$A:$A,'Scoring_Config'!$C:$C,10),0),"False,0")</f>
        <v>0</v>
      </c>
    </row>
    <row r="71" spans="1:52">
      <c r="A71" t="s">
        <v>1979</v>
      </c>
      <c r="B71" t="s">
        <v>2049</v>
      </c>
      <c r="C71" t="s">
        <v>3542</v>
      </c>
      <c r="D71" t="s">
        <v>3545</v>
      </c>
      <c r="E71" t="s">
        <v>3563</v>
      </c>
      <c r="F71" t="s">
        <v>3569</v>
      </c>
      <c r="G71" t="s">
        <v>93</v>
      </c>
      <c r="H71" t="s">
        <v>174</v>
      </c>
      <c r="I71" t="s">
        <v>3575</v>
      </c>
      <c r="J71" t="s">
        <v>856</v>
      </c>
      <c r="K71" t="s">
        <v>1678</v>
      </c>
      <c r="L71" t="s">
        <v>1327</v>
      </c>
      <c r="M71" t="s">
        <v>1974</v>
      </c>
      <c r="N71" t="s">
        <v>4315</v>
      </c>
      <c r="O71" t="s">
        <v>4319</v>
      </c>
      <c r="P71" t="s">
        <v>4321</v>
      </c>
      <c r="Q71" t="s">
        <v>4380</v>
      </c>
      <c r="R71" t="s">
        <v>5439</v>
      </c>
      <c r="S71" t="s">
        <v>4324</v>
      </c>
      <c r="T71" t="s">
        <v>5570</v>
      </c>
      <c r="U71" t="s">
        <v>5988</v>
      </c>
      <c r="Y71" cm="1">
        <f t="array" ref="Y71">IF(FALSE,"True," &amp; IF(_xlfn.XLOOKUP("Src_IsAny",'Scoring_Config'!$A:$A,'Scoring_Config'!$D:$D,"Yes")="Yes",_xlfn.XLOOKUP("Src_IsAny",'Scoring_Config'!$A:$A,'Scoring_Config'!$C:$C,10),0),"False,0")</f>
        <v>0</v>
      </c>
      <c r="Z71" cm="1">
        <f t="array" ref="Z71">IF(FALSE,"True," &amp; IF(_xlfn.XLOOKUP("Src_CIDR_Le_16",'Scoring_Config'!$A:$A,'Scoring_Config'!$D:$D,"Yes")="Yes",_xlfn.XLOOKUP("Src_CIDR_Le_16",'Scoring_Config'!$A:$A,'Scoring_Config'!$C:$C,10),0),"False,0")</f>
        <v>0</v>
      </c>
      <c r="AA71" cm="1">
        <f t="array" ref="AA71">IF(FALSE,"True," &amp; IF(_xlfn.XLOOKUP("Src_CIDR_17_22",'Scoring_Config'!$A:$A,'Scoring_Config'!$D:$D,"Yes")="Yes",_xlfn.XLOOKUP("Src_CIDR_17_22",'Scoring_Config'!$A:$A,'Scoring_Config'!$C:$C,5),0),"False,0")</f>
        <v>0</v>
      </c>
      <c r="AB71" cm="1">
        <f t="array" ref="AB71">IF(FALSE,"True," &amp; IF(_xlfn.XLOOKUP("Dst_IsAny",'Scoring_Config'!$A:$A,'Scoring_Config'!$D:$D,"Yes")="Yes",_xlfn.XLOOKUP("Dst_IsAny",'Scoring_Config'!$A:$A,'Scoring_Config'!$C:$C,10),0),"False,0")</f>
        <v>0</v>
      </c>
      <c r="AC71" cm="1">
        <f t="array" ref="AC71">IF(FALSE,"True," &amp; IF(_xlfn.XLOOKUP("Dst_CIDR_Le_16",'Scoring_Config'!$A:$A,'Scoring_Config'!$D:$D,"Yes")="Yes",_xlfn.XLOOKUP("Dst_CIDR_Le_16",'Scoring_Config'!$A:$A,'Scoring_Config'!$C:$C,10),0),"False,0")</f>
        <v>0</v>
      </c>
      <c r="AD71" cm="1">
        <f t="array" ref="AD71">IF(FALSE,"True," &amp; IF(_xlfn.XLOOKUP("Dst_CIDR_17_22",'Scoring_Config'!$A:$A,'Scoring_Config'!$D:$D,"Yes")="Yes",_xlfn.XLOOKUP("Dst_CIDR_17_22",'Scoring_Config'!$A:$A,'Scoring_Config'!$C:$C,5),0),"False,0")</f>
        <v>0</v>
      </c>
      <c r="AE71" cm="1">
        <f t="array" ref="AE71">IF(FALSE,"True," &amp; IF(_xlfn.XLOOKUP("SrcZone_IsAny",'Scoring_Config'!$A:$A,'Scoring_Config'!$D:$D,"Yes")="Yes",_xlfn.XLOOKUP("SrcZone_IsAny",'Scoring_Config'!$A:$A,'Scoring_Config'!$C:$C,10),0),"False,0")</f>
        <v>0</v>
      </c>
      <c r="AF71" cm="1">
        <f t="array" ref="AF71">IF(FALSE,"True," &amp; IF(_xlfn.XLOOKUP("DstZone_IsAny",'Scoring_Config'!$A:$A,'Scoring_Config'!$D:$D,"Yes")="Yes",_xlfn.XLOOKUP("DstZone_IsAny",'Scoring_Config'!$A:$A,'Scoring_Config'!$C:$C,10),0),"False,0")</f>
        <v>0</v>
      </c>
      <c r="AG71" cm="1">
        <f t="array" ref="AG7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1" cm="1">
        <f t="array" ref="AH71">IF(FALSE,"True," &amp; IF(_xlfn.XLOOKUP("App_Any_OR_RangeGt1000",'Scoring_Config'!$A:$A,'Scoring_Config'!$D:$D,"Yes")="Yes",_xlfn.XLOOKUP("App_Any_OR_RangeGt1000",'Scoring_Config'!$A:$A,'Scoring_Config'!$C:$C,10),0),"False,0")</f>
        <v>0</v>
      </c>
      <c r="AI71" cm="1">
        <f t="array" ref="AI71">IF(FALSE,"True," &amp; IF(_xlfn.XLOOKUP("Service_Insecure_Match",'Scoring_Config'!$A:$A,'Scoring_Config'!$D:$D,"Yes")="Yes",_xlfn.XLOOKUP("Service_Insecure_Match",'Scoring_Config'!$A:$A,'Scoring_Config'!$C:$C,5),0),"False,0")</f>
        <v>0</v>
      </c>
      <c r="AJ71" cm="1">
        <f t="array" ref="AJ71">IF(FALSE,"True," &amp; IF(_xlfn.XLOOKUP("Risky_Inbound",'Scoring_Config'!$A:$A,'Scoring_Config'!$D:$D,"Yes")="Yes",_xlfn.XLOOKUP("Risky_Inbound",'Scoring_Config'!$A:$A,'Scoring_Config'!$C:$C,50),0),"False,0")</f>
        <v>0</v>
      </c>
      <c r="AK71" cm="1">
        <f t="array" ref="AK71">IF(FALSE,"True," &amp; IF(_xlfn.XLOOKUP("Risky_Outbound",'Scoring_Config'!$A:$A,'Scoring_Config'!$D:$D,"Yes")="Yes",_xlfn.XLOOKUP("Risky_Outbound",'Scoring_Config'!$A:$A,'Scoring_Config'!$C:$C,25),0),"False,0")</f>
        <v>0</v>
      </c>
      <c r="AL71" t="s">
        <v>6700</v>
      </c>
      <c r="AM71" cm="1">
        <f t="array" ref="AM7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1" t="s">
        <v>6697</v>
      </c>
      <c r="AO71" t="s">
        <v>6697</v>
      </c>
      <c r="AP71" t="s">
        <v>6697</v>
      </c>
      <c r="AQ71" cm="1">
        <f t="array" ref="AQ71">IF(FALSE,"True," &amp; IF(_xlfn.XLOOKUP("Service_IsAny",'Scoring_Config'!$A:$A,'Scoring_Config'!$D:$D,"Yes")="Yes",_xlfn.XLOOKUP("Service_IsAny",'Scoring_Config'!$A:$A,'Scoring_Config'!$C:$C,0),0),"False,0")</f>
        <v>0</v>
      </c>
      <c r="AR71">
        <v>0</v>
      </c>
      <c r="AS71" cm="1">
        <f t="array" ref="AS71">IF(FALSE,"True," &amp; IF(_xlfn.XLOOKUP("Service_RangeGt1000",'Scoring_Config'!$A:$A,'Scoring_Config'!$D:$D,"Yes")="Yes",_xlfn.XLOOKUP("Service_RangeGt1000",'Scoring_Config'!$A:$A,'Scoring_Config'!$C:$C,0),0),"False,0")</f>
        <v>0</v>
      </c>
      <c r="AT71" cm="1">
        <f t="array" ref="AT71">IF(FALSE,"True," &amp; IF(_xlfn.XLOOKUP("App_IsAny",'Scoring_Config'!$A:$A,'Scoring_Config'!$D:$D,"Yes")="Yes",_xlfn.XLOOKUP("App_IsAny",'Scoring_Config'!$A:$A,'Scoring_Config'!$C:$C,0),0),"False,0")</f>
        <v>0</v>
      </c>
      <c r="AU71">
        <v>0</v>
      </c>
      <c r="AV71" cm="1">
        <f t="array" ref="AV71">IF(FALSE,"True," &amp; IF(_xlfn.XLOOKUP("App_RangeGt1000",'Scoring_Config'!$A:$A,'Scoring_Config'!$D:$D,"Yes")="Yes",_xlfn.XLOOKUP("App_RangeGt1000",'Scoring_Config'!$A:$A,'Scoring_Config'!$C:$C,0),0),"False,0")</f>
        <v>0</v>
      </c>
      <c r="AW71" cm="1">
        <f t="array" ref="AW71">IF(FALSE,"True," &amp; IF(_xlfn.XLOOKUP("Action_IsDenyOrDrop",'Scoring_Config'!$A:$A,'Scoring_Config'!$D:$D,"Yes")="Yes",_xlfn.XLOOKUP("Action_IsDenyOrDrop",'Scoring_Config'!$A:$A,'Scoring_Config'!$C:$C,0),0),"False,0")</f>
        <v>0</v>
      </c>
      <c r="AX71" cm="1">
        <f t="array" ref="AX71">IF(LEFT(AW71,4)="True",0,(IF(LEFT(Y71,4)="True",IF(_xlfn.XLOOKUP("Src_IsAny",'Scoring_Config'!$A:$A,'Scoring_Config'!$D:$D,"Yes")="Yes",_xlfn.XLOOKUP("Src_IsAny",'Scoring_Config'!$A:$A,'Scoring_Config'!$C:$C,10),0),0)+IF(LEFT(Z71,4)="True",IF(_xlfn.XLOOKUP("Src_CIDR_Le_16",'Scoring_Config'!$A:$A,'Scoring_Config'!$D:$D,"Yes")="Yes",_xlfn.XLOOKUP("Src_CIDR_Le_16",'Scoring_Config'!$A:$A,'Scoring_Config'!$C:$C,10),0),0)+IF(LEFT(AA71,4)="True",IF(_xlfn.XLOOKUP("Src_CIDR_17_22",'Scoring_Config'!$A:$A,'Scoring_Config'!$D:$D,"Yes")="Yes",_xlfn.XLOOKUP("Src_CIDR_17_22",'Scoring_Config'!$A:$A,'Scoring_Config'!$C:$C,5),0),0)+IF(LEFT(AB71,4)="True",IF(_xlfn.XLOOKUP("Dst_IsAny",'Scoring_Config'!$A:$A,'Scoring_Config'!$D:$D,"Yes")="Yes",_xlfn.XLOOKUP("Dst_IsAny",'Scoring_Config'!$A:$A,'Scoring_Config'!$C:$C,10),0),0)+IF(LEFT(AC71,4)="True",IF(_xlfn.XLOOKUP("Dst_CIDR_Le_16",'Scoring_Config'!$A:$A,'Scoring_Config'!$D:$D,"Yes")="Yes",_xlfn.XLOOKUP("Dst_CIDR_Le_16",'Scoring_Config'!$A:$A,'Scoring_Config'!$C:$C,10),0),0)+IF(LEFT(AD71,4)="True",IF(_xlfn.XLOOKUP("Dst_CIDR_17_22",'Scoring_Config'!$A:$A,'Scoring_Config'!$D:$D,"Yes")="Yes",_xlfn.XLOOKUP("Dst_CIDR_17_22",'Scoring_Config'!$A:$A,'Scoring_Config'!$C:$C,5),0),0)+IF(LEFT(AE71,4)="True",IF(_xlfn.XLOOKUP("SrcZone_IsAny",'Scoring_Config'!$A:$A,'Scoring_Config'!$D:$D,"Yes")="Yes",_xlfn.XLOOKUP("SrcZone_IsAny",'Scoring_Config'!$A:$A,'Scoring_Config'!$C:$C,10),0),0)+IF(LEFT(AF71,4)="True",IF(_xlfn.XLOOKUP("DstZone_IsAny",'Scoring_Config'!$A:$A,'Scoring_Config'!$D:$D,"Yes")="Yes",_xlfn.XLOOKUP("DstZone_IsAny",'Scoring_Config'!$A:$A,'Scoring_Config'!$C:$C,10),0),0)+IF(LEFT(AG71,4)="True",IF(_xlfn.XLOOKUP("Service_Any_OR_RangeGt1000",'Scoring_Config'!$A:$A,'Scoring_Config'!$D:$D,"Yes")="Yes",_xlfn.XLOOKUP("Service_Any_OR_RangeGt1000",'Scoring_Config'!$A:$A,'Scoring_Config'!$C:$C,10),0),0)+IF(LEFT(AH71,4)="True",IF(_xlfn.XLOOKUP("App_Any_OR_RangeGt1000",'Scoring_Config'!$A:$A,'Scoring_Config'!$D:$D,"Yes")="Yes",_xlfn.XLOOKUP("App_Any_OR_RangeGt1000",'Scoring_Config'!$A:$A,'Scoring_Config'!$C:$C,10),0),0)+IF(LEFT(AI71,4)="True",IF(_xlfn.XLOOKUP("Service_Insecure_Match",'Scoring_Config'!$A:$A,'Scoring_Config'!$D:$D,"Yes")="Yes",_xlfn.XLOOKUP("Service_Insecure_Match",'Scoring_Config'!$A:$A,'Scoring_Config'!$C:$C,5),0),0)+IF(LEFT(AJ71,4)="True",IF(_xlfn.XLOOKUP("Risky_Inbound",'Scoring_Config'!$A:$A,'Scoring_Config'!$D:$D,"Yes")="Yes",_xlfn.XLOOKUP("Risky_Inbound",'Scoring_Config'!$A:$A,'Scoring_Config'!$C:$C,50),0),0)+IF(LEFT(AK71,4)="True",IF(_xlfn.XLOOKUP("Risky_Outbound",'Scoring_Config'!$A:$A,'Scoring_Config'!$D:$D,"Yes")="Yes",_xlfn.XLOOKUP("Risky_Outbound",'Scoring_Config'!$A:$A,'Scoring_Config'!$C:$C,25),0),0)+IF(LEFT(AZ71,4)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71,FIND(",",AL71)+1,100)),0)+IF(LEFT(AM71,4)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71,FIND(",",AN71)+1,100)),0)+IF(_xlfn.XLOOKUP("Profile_Scoring",'Scoring_Config'!$A:$A,'Scoring_Config'!$D:$D,"Yes")="Yes",VALUE(MID(AO71,FIND(",",AO71)+1,100)),0)+IF(_xlfn.XLOOKUP("Options_Scoring",'Scoring_Config'!$A:$A,'Scoring_Config'!$D:$D,"Yes")="Yes",VALUE(MID(AP71,FIND(",",AP71)+1,100)),0)))</f>
        <v>0</v>
      </c>
      <c r="AZ71" cm="1">
        <f t="array" ref="AZ71">IF(FALSE,"True," &amp; IF(_xlfn.XLOOKUP("Migrate_Insecure",'Scoring_Config'!$A:$A,'Scoring_Config'!$D:$D,"Yes")="Yes",_xlfn.XLOOKUP("Migrate_Insecure",'Scoring_Config'!$A:$A,'Scoring_Config'!$C:$C,10),0),"False,0")</f>
        <v>0</v>
      </c>
    </row>
    <row r="72" spans="1:52">
      <c r="A72" t="s">
        <v>1979</v>
      </c>
      <c r="B72" t="s">
        <v>2050</v>
      </c>
      <c r="C72" t="s">
        <v>3542</v>
      </c>
      <c r="D72" t="s">
        <v>3545</v>
      </c>
      <c r="E72" t="s">
        <v>3563</v>
      </c>
      <c r="F72" t="s">
        <v>3583</v>
      </c>
      <c r="G72" t="s">
        <v>126</v>
      </c>
      <c r="H72" t="s">
        <v>174</v>
      </c>
      <c r="I72" t="s">
        <v>3575</v>
      </c>
      <c r="J72" t="s">
        <v>857</v>
      </c>
      <c r="K72" t="s">
        <v>1690</v>
      </c>
      <c r="L72" t="s">
        <v>1327</v>
      </c>
      <c r="M72" t="s">
        <v>1974</v>
      </c>
      <c r="N72" t="s">
        <v>4315</v>
      </c>
      <c r="O72" t="s">
        <v>4319</v>
      </c>
      <c r="P72" t="s">
        <v>4321</v>
      </c>
      <c r="Q72" t="s">
        <v>4381</v>
      </c>
      <c r="R72" t="s">
        <v>5440</v>
      </c>
      <c r="S72" t="s">
        <v>5440</v>
      </c>
      <c r="T72" t="s">
        <v>5570</v>
      </c>
      <c r="U72" t="s">
        <v>5989</v>
      </c>
      <c r="Y72" cm="1">
        <f t="array" ref="Y72">IF(FALSE,"True," &amp; IF(_xlfn.XLOOKUP("Src_IsAny",'Scoring_Config'!$A:$A,'Scoring_Config'!$D:$D,"Yes")="Yes",_xlfn.XLOOKUP("Src_IsAny",'Scoring_Config'!$A:$A,'Scoring_Config'!$C:$C,10),0),"False,0")</f>
        <v>0</v>
      </c>
      <c r="Z72" cm="1">
        <f t="array" ref="Z72">IF(FALSE,"True," &amp; IF(_xlfn.XLOOKUP("Src_CIDR_Le_16",'Scoring_Config'!$A:$A,'Scoring_Config'!$D:$D,"Yes")="Yes",_xlfn.XLOOKUP("Src_CIDR_Le_16",'Scoring_Config'!$A:$A,'Scoring_Config'!$C:$C,10),0),"False,0")</f>
        <v>0</v>
      </c>
      <c r="AA72" cm="1">
        <f t="array" ref="AA72">IF(FALSE,"True," &amp; IF(_xlfn.XLOOKUP("Src_CIDR_17_22",'Scoring_Config'!$A:$A,'Scoring_Config'!$D:$D,"Yes")="Yes",_xlfn.XLOOKUP("Src_CIDR_17_22",'Scoring_Config'!$A:$A,'Scoring_Config'!$C:$C,5),0),"False,0")</f>
        <v>0</v>
      </c>
      <c r="AB72" cm="1">
        <f t="array" ref="AB72">IF(FALSE,"True," &amp; IF(_xlfn.XLOOKUP("Dst_IsAny",'Scoring_Config'!$A:$A,'Scoring_Config'!$D:$D,"Yes")="Yes",_xlfn.XLOOKUP("Dst_IsAny",'Scoring_Config'!$A:$A,'Scoring_Config'!$C:$C,10),0),"False,0")</f>
        <v>0</v>
      </c>
      <c r="AC72" cm="1">
        <f t="array" ref="AC72">IF(FALSE,"True," &amp; IF(_xlfn.XLOOKUP("Dst_CIDR_Le_16",'Scoring_Config'!$A:$A,'Scoring_Config'!$D:$D,"Yes")="Yes",_xlfn.XLOOKUP("Dst_CIDR_Le_16",'Scoring_Config'!$A:$A,'Scoring_Config'!$C:$C,10),0),"False,0")</f>
        <v>0</v>
      </c>
      <c r="AD72" cm="1">
        <f t="array" ref="AD72">IF(FALSE,"True," &amp; IF(_xlfn.XLOOKUP("Dst_CIDR_17_22",'Scoring_Config'!$A:$A,'Scoring_Config'!$D:$D,"Yes")="Yes",_xlfn.XLOOKUP("Dst_CIDR_17_22",'Scoring_Config'!$A:$A,'Scoring_Config'!$C:$C,5),0),"False,0")</f>
        <v>0</v>
      </c>
      <c r="AE72" cm="1">
        <f t="array" ref="AE72">IF(FALSE,"True," &amp; IF(_xlfn.XLOOKUP("SrcZone_IsAny",'Scoring_Config'!$A:$A,'Scoring_Config'!$D:$D,"Yes")="Yes",_xlfn.XLOOKUP("SrcZone_IsAny",'Scoring_Config'!$A:$A,'Scoring_Config'!$C:$C,10),0),"False,0")</f>
        <v>0</v>
      </c>
      <c r="AF72" cm="1">
        <f t="array" ref="AF72">IF(FALSE,"True," &amp; IF(_xlfn.XLOOKUP("DstZone_IsAny",'Scoring_Config'!$A:$A,'Scoring_Config'!$D:$D,"Yes")="Yes",_xlfn.XLOOKUP("DstZone_IsAny",'Scoring_Config'!$A:$A,'Scoring_Config'!$C:$C,10),0),"False,0")</f>
        <v>0</v>
      </c>
      <c r="AG72" cm="1">
        <f t="array" ref="AG7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2" cm="1">
        <f t="array" ref="AH72">IF(FALSE,"True," &amp; IF(_xlfn.XLOOKUP("App_Any_OR_RangeGt1000",'Scoring_Config'!$A:$A,'Scoring_Config'!$D:$D,"Yes")="Yes",_xlfn.XLOOKUP("App_Any_OR_RangeGt1000",'Scoring_Config'!$A:$A,'Scoring_Config'!$C:$C,10),0),"False,0")</f>
        <v>0</v>
      </c>
      <c r="AI72" cm="1">
        <f t="array" ref="AI72">IF(FALSE,"True," &amp; IF(_xlfn.XLOOKUP("Service_Insecure_Match",'Scoring_Config'!$A:$A,'Scoring_Config'!$D:$D,"Yes")="Yes",_xlfn.XLOOKUP("Service_Insecure_Match",'Scoring_Config'!$A:$A,'Scoring_Config'!$C:$C,5),0),"False,0")</f>
        <v>0</v>
      </c>
      <c r="AJ72" cm="1">
        <f t="array" ref="AJ72">IF(FALSE,"True," &amp; IF(_xlfn.XLOOKUP("Risky_Inbound",'Scoring_Config'!$A:$A,'Scoring_Config'!$D:$D,"Yes")="Yes",_xlfn.XLOOKUP("Risky_Inbound",'Scoring_Config'!$A:$A,'Scoring_Config'!$C:$C,50),0),"False,0")</f>
        <v>0</v>
      </c>
      <c r="AK72" cm="1">
        <f t="array" ref="AK72">IF(FALSE,"True," &amp; IF(_xlfn.XLOOKUP("Risky_Outbound",'Scoring_Config'!$A:$A,'Scoring_Config'!$D:$D,"Yes")="Yes",_xlfn.XLOOKUP("Risky_Outbound",'Scoring_Config'!$A:$A,'Scoring_Config'!$C:$C,25),0),"False,0")</f>
        <v>0</v>
      </c>
      <c r="AL72" t="s">
        <v>6700</v>
      </c>
      <c r="AM72" cm="1">
        <f t="array" ref="AM7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2" t="s">
        <v>6697</v>
      </c>
      <c r="AO72" t="s">
        <v>6697</v>
      </c>
      <c r="AP72" t="s">
        <v>6697</v>
      </c>
      <c r="AQ72" cm="1">
        <f t="array" ref="AQ72">IF(FALSE,"True," &amp; IF(_xlfn.XLOOKUP("Service_IsAny",'Scoring_Config'!$A:$A,'Scoring_Config'!$D:$D,"Yes")="Yes",_xlfn.XLOOKUP("Service_IsAny",'Scoring_Config'!$A:$A,'Scoring_Config'!$C:$C,0),0),"False,0")</f>
        <v>0</v>
      </c>
      <c r="AR72">
        <v>0</v>
      </c>
      <c r="AS72" cm="1">
        <f t="array" ref="AS72">IF(FALSE,"True," &amp; IF(_xlfn.XLOOKUP("Service_RangeGt1000",'Scoring_Config'!$A:$A,'Scoring_Config'!$D:$D,"Yes")="Yes",_xlfn.XLOOKUP("Service_RangeGt1000",'Scoring_Config'!$A:$A,'Scoring_Config'!$C:$C,0),0),"False,0")</f>
        <v>0</v>
      </c>
      <c r="AT72" cm="1">
        <f t="array" ref="AT72">IF(FALSE,"True," &amp; IF(_xlfn.XLOOKUP("App_IsAny",'Scoring_Config'!$A:$A,'Scoring_Config'!$D:$D,"Yes")="Yes",_xlfn.XLOOKUP("App_IsAny",'Scoring_Config'!$A:$A,'Scoring_Config'!$C:$C,0),0),"False,0")</f>
        <v>0</v>
      </c>
      <c r="AU72">
        <v>0</v>
      </c>
      <c r="AV72" cm="1">
        <f t="array" ref="AV72">IF(FALSE,"True," &amp; IF(_xlfn.XLOOKUP("App_RangeGt1000",'Scoring_Config'!$A:$A,'Scoring_Config'!$D:$D,"Yes")="Yes",_xlfn.XLOOKUP("App_RangeGt1000",'Scoring_Config'!$A:$A,'Scoring_Config'!$C:$C,0),0),"False,0")</f>
        <v>0</v>
      </c>
      <c r="AW72" cm="1">
        <f t="array" ref="AW72">IF(FALSE,"True," &amp; IF(_xlfn.XLOOKUP("Action_IsDenyOrDrop",'Scoring_Config'!$A:$A,'Scoring_Config'!$D:$D,"Yes")="Yes",_xlfn.XLOOKUP("Action_IsDenyOrDrop",'Scoring_Config'!$A:$A,'Scoring_Config'!$C:$C,0),0),"False,0")</f>
        <v>0</v>
      </c>
      <c r="AX72" cm="1">
        <f t="array" ref="AX72">IF(LEFT(AW72,4)="True",0,(IF(LEFT(Y72,4)="True",IF(_xlfn.XLOOKUP("Src_IsAny",'Scoring_Config'!$A:$A,'Scoring_Config'!$D:$D,"Yes")="Yes",_xlfn.XLOOKUP("Src_IsAny",'Scoring_Config'!$A:$A,'Scoring_Config'!$C:$C,10),0),0)+IF(LEFT(Z72,4)="True",IF(_xlfn.XLOOKUP("Src_CIDR_Le_16",'Scoring_Config'!$A:$A,'Scoring_Config'!$D:$D,"Yes")="Yes",_xlfn.XLOOKUP("Src_CIDR_Le_16",'Scoring_Config'!$A:$A,'Scoring_Config'!$C:$C,10),0),0)+IF(LEFT(AA72,4)="True",IF(_xlfn.XLOOKUP("Src_CIDR_17_22",'Scoring_Config'!$A:$A,'Scoring_Config'!$D:$D,"Yes")="Yes",_xlfn.XLOOKUP("Src_CIDR_17_22",'Scoring_Config'!$A:$A,'Scoring_Config'!$C:$C,5),0),0)+IF(LEFT(AB72,4)="True",IF(_xlfn.XLOOKUP("Dst_IsAny",'Scoring_Config'!$A:$A,'Scoring_Config'!$D:$D,"Yes")="Yes",_xlfn.XLOOKUP("Dst_IsAny",'Scoring_Config'!$A:$A,'Scoring_Config'!$C:$C,10),0),0)+IF(LEFT(AC72,4)="True",IF(_xlfn.XLOOKUP("Dst_CIDR_Le_16",'Scoring_Config'!$A:$A,'Scoring_Config'!$D:$D,"Yes")="Yes",_xlfn.XLOOKUP("Dst_CIDR_Le_16",'Scoring_Config'!$A:$A,'Scoring_Config'!$C:$C,10),0),0)+IF(LEFT(AD72,4)="True",IF(_xlfn.XLOOKUP("Dst_CIDR_17_22",'Scoring_Config'!$A:$A,'Scoring_Config'!$D:$D,"Yes")="Yes",_xlfn.XLOOKUP("Dst_CIDR_17_22",'Scoring_Config'!$A:$A,'Scoring_Config'!$C:$C,5),0),0)+IF(LEFT(AE72,4)="True",IF(_xlfn.XLOOKUP("SrcZone_IsAny",'Scoring_Config'!$A:$A,'Scoring_Config'!$D:$D,"Yes")="Yes",_xlfn.XLOOKUP("SrcZone_IsAny",'Scoring_Config'!$A:$A,'Scoring_Config'!$C:$C,10),0),0)+IF(LEFT(AF72,4)="True",IF(_xlfn.XLOOKUP("DstZone_IsAny",'Scoring_Config'!$A:$A,'Scoring_Config'!$D:$D,"Yes")="Yes",_xlfn.XLOOKUP("DstZone_IsAny",'Scoring_Config'!$A:$A,'Scoring_Config'!$C:$C,10),0),0)+IF(LEFT(AG72,4)="True",IF(_xlfn.XLOOKUP("Service_Any_OR_RangeGt1000",'Scoring_Config'!$A:$A,'Scoring_Config'!$D:$D,"Yes")="Yes",_xlfn.XLOOKUP("Service_Any_OR_RangeGt1000",'Scoring_Config'!$A:$A,'Scoring_Config'!$C:$C,10),0),0)+IF(LEFT(AH72,4)="True",IF(_xlfn.XLOOKUP("App_Any_OR_RangeGt1000",'Scoring_Config'!$A:$A,'Scoring_Config'!$D:$D,"Yes")="Yes",_xlfn.XLOOKUP("App_Any_OR_RangeGt1000",'Scoring_Config'!$A:$A,'Scoring_Config'!$C:$C,10),0),0)+IF(LEFT(AI72,4)="True",IF(_xlfn.XLOOKUP("Service_Insecure_Match",'Scoring_Config'!$A:$A,'Scoring_Config'!$D:$D,"Yes")="Yes",_xlfn.XLOOKUP("Service_Insecure_Match",'Scoring_Config'!$A:$A,'Scoring_Config'!$C:$C,5),0),0)+IF(LEFT(AJ72,4)="True",IF(_xlfn.XLOOKUP("Risky_Inbound",'Scoring_Config'!$A:$A,'Scoring_Config'!$D:$D,"Yes")="Yes",_xlfn.XLOOKUP("Risky_Inbound",'Scoring_Config'!$A:$A,'Scoring_Config'!$C:$C,50),0),0)+IF(LEFT(AK72,4)="True",IF(_xlfn.XLOOKUP("Risky_Outbound",'Scoring_Config'!$A:$A,'Scoring_Config'!$D:$D,"Yes")="Yes",_xlfn.XLOOKUP("Risky_Outbound",'Scoring_Config'!$A:$A,'Scoring_Config'!$C:$C,25),0),0)+IF(LEFT(AZ72,4)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72,FIND(",",AL72)+1,100)),0)+IF(LEFT(AM72,4)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72,FIND(",",AN72)+1,100)),0)+IF(_xlfn.XLOOKUP("Profile_Scoring",'Scoring_Config'!$A:$A,'Scoring_Config'!$D:$D,"Yes")="Yes",VALUE(MID(AO72,FIND(",",AO72)+1,100)),0)+IF(_xlfn.XLOOKUP("Options_Scoring",'Scoring_Config'!$A:$A,'Scoring_Config'!$D:$D,"Yes")="Yes",VALUE(MID(AP72,FIND(",",AP72)+1,100)),0)))</f>
        <v>0</v>
      </c>
      <c r="AZ72" cm="1">
        <f t="array" ref="AZ72">IF(FALSE,"True," &amp; IF(_xlfn.XLOOKUP("Migrate_Insecure",'Scoring_Config'!$A:$A,'Scoring_Config'!$D:$D,"Yes")="Yes",_xlfn.XLOOKUP("Migrate_Insecure",'Scoring_Config'!$A:$A,'Scoring_Config'!$C:$C,10),0),"False,0")</f>
        <v>0</v>
      </c>
    </row>
    <row r="73" spans="1:52">
      <c r="A73" t="s">
        <v>1979</v>
      </c>
      <c r="B73" t="s">
        <v>2051</v>
      </c>
      <c r="C73" t="s">
        <v>3542</v>
      </c>
      <c r="D73" t="s">
        <v>3545</v>
      </c>
      <c r="E73" t="s">
        <v>3563</v>
      </c>
      <c r="F73" t="s">
        <v>3584</v>
      </c>
      <c r="G73" t="s">
        <v>127</v>
      </c>
      <c r="H73" t="s">
        <v>174</v>
      </c>
      <c r="I73" t="s">
        <v>3575</v>
      </c>
      <c r="J73" t="s">
        <v>858</v>
      </c>
      <c r="K73" t="s">
        <v>1667</v>
      </c>
      <c r="L73" t="s">
        <v>1327</v>
      </c>
      <c r="M73" t="s">
        <v>1974</v>
      </c>
      <c r="N73" t="s">
        <v>4315</v>
      </c>
      <c r="O73" t="s">
        <v>4319</v>
      </c>
      <c r="P73" t="s">
        <v>4322</v>
      </c>
      <c r="Q73" t="s">
        <v>4382</v>
      </c>
      <c r="R73" t="s">
        <v>5440</v>
      </c>
      <c r="S73" t="s">
        <v>5440</v>
      </c>
      <c r="T73" t="s">
        <v>5592</v>
      </c>
      <c r="U73" t="s">
        <v>5955</v>
      </c>
      <c r="Y73" cm="1">
        <f t="array" ref="Y73">IF(FALSE,"True," &amp; IF(_xlfn.XLOOKUP("Src_IsAny",'Scoring_Config'!$A:$A,'Scoring_Config'!$D:$D,"Yes")="Yes",_xlfn.XLOOKUP("Src_IsAny",'Scoring_Config'!$A:$A,'Scoring_Config'!$C:$C,10),0),"False,0")</f>
        <v>0</v>
      </c>
      <c r="Z73" cm="1">
        <f t="array" ref="Z73">IF(FALSE,"True," &amp; IF(_xlfn.XLOOKUP("Src_CIDR_Le_16",'Scoring_Config'!$A:$A,'Scoring_Config'!$D:$D,"Yes")="Yes",_xlfn.XLOOKUP("Src_CIDR_Le_16",'Scoring_Config'!$A:$A,'Scoring_Config'!$C:$C,10),0),"False,0")</f>
        <v>0</v>
      </c>
      <c r="AA73" cm="1">
        <f t="array" ref="AA73">IF(FALSE,"True," &amp; IF(_xlfn.XLOOKUP("Src_CIDR_17_22",'Scoring_Config'!$A:$A,'Scoring_Config'!$D:$D,"Yes")="Yes",_xlfn.XLOOKUP("Src_CIDR_17_22",'Scoring_Config'!$A:$A,'Scoring_Config'!$C:$C,5),0),"False,0")</f>
        <v>0</v>
      </c>
      <c r="AB73" cm="1">
        <f t="array" ref="AB73">IF(FALSE,"True," &amp; IF(_xlfn.XLOOKUP("Dst_IsAny",'Scoring_Config'!$A:$A,'Scoring_Config'!$D:$D,"Yes")="Yes",_xlfn.XLOOKUP("Dst_IsAny",'Scoring_Config'!$A:$A,'Scoring_Config'!$C:$C,10),0),"False,0")</f>
        <v>0</v>
      </c>
      <c r="AC73" cm="1">
        <f t="array" ref="AC73">IF(FALSE,"True," &amp; IF(_xlfn.XLOOKUP("Dst_CIDR_Le_16",'Scoring_Config'!$A:$A,'Scoring_Config'!$D:$D,"Yes")="Yes",_xlfn.XLOOKUP("Dst_CIDR_Le_16",'Scoring_Config'!$A:$A,'Scoring_Config'!$C:$C,10),0),"False,0")</f>
        <v>0</v>
      </c>
      <c r="AD73" cm="1">
        <f t="array" ref="AD73">IF(FALSE,"True," &amp; IF(_xlfn.XLOOKUP("Dst_CIDR_17_22",'Scoring_Config'!$A:$A,'Scoring_Config'!$D:$D,"Yes")="Yes",_xlfn.XLOOKUP("Dst_CIDR_17_22",'Scoring_Config'!$A:$A,'Scoring_Config'!$C:$C,5),0),"False,0")</f>
        <v>0</v>
      </c>
      <c r="AE73" cm="1">
        <f t="array" ref="AE73">IF(FALSE,"True," &amp; IF(_xlfn.XLOOKUP("SrcZone_IsAny",'Scoring_Config'!$A:$A,'Scoring_Config'!$D:$D,"Yes")="Yes",_xlfn.XLOOKUP("SrcZone_IsAny",'Scoring_Config'!$A:$A,'Scoring_Config'!$C:$C,10),0),"False,0")</f>
        <v>0</v>
      </c>
      <c r="AF73" cm="1">
        <f t="array" ref="AF73">IF(FALSE,"True," &amp; IF(_xlfn.XLOOKUP("DstZone_IsAny",'Scoring_Config'!$A:$A,'Scoring_Config'!$D:$D,"Yes")="Yes",_xlfn.XLOOKUP("DstZone_IsAny",'Scoring_Config'!$A:$A,'Scoring_Config'!$C:$C,10),0),"False,0")</f>
        <v>0</v>
      </c>
      <c r="AG73" cm="1">
        <f t="array" ref="AG7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3" cm="1">
        <f t="array" ref="AH73">IF(FALSE,"True," &amp; IF(_xlfn.XLOOKUP("App_Any_OR_RangeGt1000",'Scoring_Config'!$A:$A,'Scoring_Config'!$D:$D,"Yes")="Yes",_xlfn.XLOOKUP("App_Any_OR_RangeGt1000",'Scoring_Config'!$A:$A,'Scoring_Config'!$C:$C,10),0),"False,0")</f>
        <v>0</v>
      </c>
      <c r="AI73" cm="1">
        <f t="array" ref="AI73">IF(FALSE,"True," &amp; IF(_xlfn.XLOOKUP("Service_Insecure_Match",'Scoring_Config'!$A:$A,'Scoring_Config'!$D:$D,"Yes")="Yes",_xlfn.XLOOKUP("Service_Insecure_Match",'Scoring_Config'!$A:$A,'Scoring_Config'!$C:$C,5),0),"False,0")</f>
        <v>0</v>
      </c>
      <c r="AJ73" cm="1">
        <f t="array" ref="AJ73">IF(FALSE,"True," &amp; IF(_xlfn.XLOOKUP("Risky_Inbound",'Scoring_Config'!$A:$A,'Scoring_Config'!$D:$D,"Yes")="Yes",_xlfn.XLOOKUP("Risky_Inbound",'Scoring_Config'!$A:$A,'Scoring_Config'!$C:$C,50),0),"False,0")</f>
        <v>0</v>
      </c>
      <c r="AK73" cm="1">
        <f t="array" ref="AK73">IF(FALSE,"True," &amp; IF(_xlfn.XLOOKUP("Risky_Outbound",'Scoring_Config'!$A:$A,'Scoring_Config'!$D:$D,"Yes")="Yes",_xlfn.XLOOKUP("Risky_Outbound",'Scoring_Config'!$A:$A,'Scoring_Config'!$C:$C,25),0),"False,0")</f>
        <v>0</v>
      </c>
      <c r="AL73" t="s">
        <v>6697</v>
      </c>
      <c r="AM73" cm="1">
        <f t="array" ref="AM7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3" t="s">
        <v>6697</v>
      </c>
      <c r="AO73" t="s">
        <v>6697</v>
      </c>
      <c r="AP73" t="s">
        <v>6697</v>
      </c>
      <c r="AQ73" cm="1">
        <f t="array" ref="AQ73">IF(FALSE,"True," &amp; IF(_xlfn.XLOOKUP("Service_IsAny",'Scoring_Config'!$A:$A,'Scoring_Config'!$D:$D,"Yes")="Yes",_xlfn.XLOOKUP("Service_IsAny",'Scoring_Config'!$A:$A,'Scoring_Config'!$C:$C,0),0),"False,0")</f>
        <v>0</v>
      </c>
      <c r="AR73">
        <v>0</v>
      </c>
      <c r="AS73" cm="1">
        <f t="array" ref="AS73">IF(FALSE,"True," &amp; IF(_xlfn.XLOOKUP("Service_RangeGt1000",'Scoring_Config'!$A:$A,'Scoring_Config'!$D:$D,"Yes")="Yes",_xlfn.XLOOKUP("Service_RangeGt1000",'Scoring_Config'!$A:$A,'Scoring_Config'!$C:$C,0),0),"False,0")</f>
        <v>0</v>
      </c>
      <c r="AT73" cm="1">
        <f t="array" ref="AT73">IF(FALSE,"True," &amp; IF(_xlfn.XLOOKUP("App_IsAny",'Scoring_Config'!$A:$A,'Scoring_Config'!$D:$D,"Yes")="Yes",_xlfn.XLOOKUP("App_IsAny",'Scoring_Config'!$A:$A,'Scoring_Config'!$C:$C,0),0),"False,0")</f>
        <v>0</v>
      </c>
      <c r="AU73">
        <v>1</v>
      </c>
      <c r="AV73" cm="1">
        <f t="array" ref="AV73">IF(FALSE,"True," &amp; IF(_xlfn.XLOOKUP("App_RangeGt1000",'Scoring_Config'!$A:$A,'Scoring_Config'!$D:$D,"Yes")="Yes",_xlfn.XLOOKUP("App_RangeGt1000",'Scoring_Config'!$A:$A,'Scoring_Config'!$C:$C,0),0),"False,0")</f>
        <v>0</v>
      </c>
      <c r="AW73" cm="1">
        <f t="array" ref="AW73">IF(FALSE,"True," &amp; IF(_xlfn.XLOOKUP("Action_IsDenyOrDrop",'Scoring_Config'!$A:$A,'Scoring_Config'!$D:$D,"Yes")="Yes",_xlfn.XLOOKUP("Action_IsDenyOrDrop",'Scoring_Config'!$A:$A,'Scoring_Config'!$C:$C,0),0),"False,0")</f>
        <v>0</v>
      </c>
      <c r="AX73" cm="1">
        <f t="array" ref="AX73">IF(LEFT(AW73,4)="True",0,(IF(LEFT(Y73,4)="True",IF(_xlfn.XLOOKUP("Src_IsAny",'Scoring_Config'!$A:$A,'Scoring_Config'!$D:$D,"Yes")="Yes",_xlfn.XLOOKUP("Src_IsAny",'Scoring_Config'!$A:$A,'Scoring_Config'!$C:$C,10),0),0)+IF(LEFT(Z73,4)="True",IF(_xlfn.XLOOKUP("Src_CIDR_Le_16",'Scoring_Config'!$A:$A,'Scoring_Config'!$D:$D,"Yes")="Yes",_xlfn.XLOOKUP("Src_CIDR_Le_16",'Scoring_Config'!$A:$A,'Scoring_Config'!$C:$C,10),0),0)+IF(LEFT(AA73,4)="True",IF(_xlfn.XLOOKUP("Src_CIDR_17_22",'Scoring_Config'!$A:$A,'Scoring_Config'!$D:$D,"Yes")="Yes",_xlfn.XLOOKUP("Src_CIDR_17_22",'Scoring_Config'!$A:$A,'Scoring_Config'!$C:$C,5),0),0)+IF(LEFT(AB73,4)="True",IF(_xlfn.XLOOKUP("Dst_IsAny",'Scoring_Config'!$A:$A,'Scoring_Config'!$D:$D,"Yes")="Yes",_xlfn.XLOOKUP("Dst_IsAny",'Scoring_Config'!$A:$A,'Scoring_Config'!$C:$C,10),0),0)+IF(LEFT(AC73,4)="True",IF(_xlfn.XLOOKUP("Dst_CIDR_Le_16",'Scoring_Config'!$A:$A,'Scoring_Config'!$D:$D,"Yes")="Yes",_xlfn.XLOOKUP("Dst_CIDR_Le_16",'Scoring_Config'!$A:$A,'Scoring_Config'!$C:$C,10),0),0)+IF(LEFT(AD73,4)="True",IF(_xlfn.XLOOKUP("Dst_CIDR_17_22",'Scoring_Config'!$A:$A,'Scoring_Config'!$D:$D,"Yes")="Yes",_xlfn.XLOOKUP("Dst_CIDR_17_22",'Scoring_Config'!$A:$A,'Scoring_Config'!$C:$C,5),0),0)+IF(LEFT(AE73,4)="True",IF(_xlfn.XLOOKUP("SrcZone_IsAny",'Scoring_Config'!$A:$A,'Scoring_Config'!$D:$D,"Yes")="Yes",_xlfn.XLOOKUP("SrcZone_IsAny",'Scoring_Config'!$A:$A,'Scoring_Config'!$C:$C,10),0),0)+IF(LEFT(AF73,4)="True",IF(_xlfn.XLOOKUP("DstZone_IsAny",'Scoring_Config'!$A:$A,'Scoring_Config'!$D:$D,"Yes")="Yes",_xlfn.XLOOKUP("DstZone_IsAny",'Scoring_Config'!$A:$A,'Scoring_Config'!$C:$C,10),0),0)+IF(LEFT(AG73,4)="True",IF(_xlfn.XLOOKUP("Service_Any_OR_RangeGt1000",'Scoring_Config'!$A:$A,'Scoring_Config'!$D:$D,"Yes")="Yes",_xlfn.XLOOKUP("Service_Any_OR_RangeGt1000",'Scoring_Config'!$A:$A,'Scoring_Config'!$C:$C,10),0),0)+IF(LEFT(AH73,4)="True",IF(_xlfn.XLOOKUP("App_Any_OR_RangeGt1000",'Scoring_Config'!$A:$A,'Scoring_Config'!$D:$D,"Yes")="Yes",_xlfn.XLOOKUP("App_Any_OR_RangeGt1000",'Scoring_Config'!$A:$A,'Scoring_Config'!$C:$C,10),0),0)+IF(LEFT(AI73,4)="True",IF(_xlfn.XLOOKUP("Service_Insecure_Match",'Scoring_Config'!$A:$A,'Scoring_Config'!$D:$D,"Yes")="Yes",_xlfn.XLOOKUP("Service_Insecure_Match",'Scoring_Config'!$A:$A,'Scoring_Config'!$C:$C,5),0),0)+IF(LEFT(AJ73,4)="True",IF(_xlfn.XLOOKUP("Risky_Inbound",'Scoring_Config'!$A:$A,'Scoring_Config'!$D:$D,"Yes")="Yes",_xlfn.XLOOKUP("Risky_Inbound",'Scoring_Config'!$A:$A,'Scoring_Config'!$C:$C,50),0),0)+IF(LEFT(AK73,4)="True",IF(_xlfn.XLOOKUP("Risky_Outbound",'Scoring_Config'!$A:$A,'Scoring_Config'!$D:$D,"Yes")="Yes",_xlfn.XLOOKUP("Risky_Outbound",'Scoring_Config'!$A:$A,'Scoring_Config'!$C:$C,25),0),0)+IF(LEFT(AZ73,4)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73,FIND(",",AL73)+1,100)),0)+IF(LEFT(AM73,4)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73,FIND(",",AN73)+1,100)),0)+IF(_xlfn.XLOOKUP("Profile_Scoring",'Scoring_Config'!$A:$A,'Scoring_Config'!$D:$D,"Yes")="Yes",VALUE(MID(AO73,FIND(",",AO73)+1,100)),0)+IF(_xlfn.XLOOKUP("Options_Scoring",'Scoring_Config'!$A:$A,'Scoring_Config'!$D:$D,"Yes")="Yes",VALUE(MID(AP73,FIND(",",AP73)+1,100)),0)))</f>
        <v>0</v>
      </c>
      <c r="AZ73" cm="1">
        <f t="array" ref="AZ73">IF(FALSE,"True," &amp; IF(_xlfn.XLOOKUP("Migrate_Insecure",'Scoring_Config'!$A:$A,'Scoring_Config'!$D:$D,"Yes")="Yes",_xlfn.XLOOKUP("Migrate_Insecure",'Scoring_Config'!$A:$A,'Scoring_Config'!$C:$C,10),0),"False,0")</f>
        <v>0</v>
      </c>
    </row>
    <row r="74" spans="1:52">
      <c r="A74" t="s">
        <v>1979</v>
      </c>
      <c r="B74" t="s">
        <v>2052</v>
      </c>
      <c r="C74" t="s">
        <v>3542</v>
      </c>
      <c r="D74" t="s">
        <v>3545</v>
      </c>
      <c r="E74" t="s">
        <v>3563</v>
      </c>
      <c r="F74" t="s">
        <v>3569</v>
      </c>
      <c r="G74" t="s">
        <v>128</v>
      </c>
      <c r="H74" t="s">
        <v>174</v>
      </c>
      <c r="I74" t="s">
        <v>3575</v>
      </c>
      <c r="J74" t="s">
        <v>859</v>
      </c>
      <c r="K74" t="s">
        <v>1691</v>
      </c>
      <c r="L74" t="s">
        <v>1345</v>
      </c>
      <c r="M74" t="s">
        <v>1974</v>
      </c>
      <c r="N74" t="s">
        <v>4315</v>
      </c>
      <c r="O74" t="s">
        <v>4319</v>
      </c>
      <c r="P74" t="s">
        <v>4321</v>
      </c>
      <c r="Q74" t="s">
        <v>4383</v>
      </c>
      <c r="R74" t="s">
        <v>5437</v>
      </c>
      <c r="S74" t="s">
        <v>5440</v>
      </c>
      <c r="T74" t="s">
        <v>5593</v>
      </c>
      <c r="U74" t="s">
        <v>5955</v>
      </c>
      <c r="Y74" cm="1">
        <f t="array" ref="Y74">IF(FALSE,"True," &amp; IF(_xlfn.XLOOKUP("Src_IsAny",'Scoring_Config'!$A:$A,'Scoring_Config'!$D:$D,"Yes")="Yes",_xlfn.XLOOKUP("Src_IsAny",'Scoring_Config'!$A:$A,'Scoring_Config'!$C:$C,10),0),"False,0")</f>
        <v>0</v>
      </c>
      <c r="Z74" cm="1">
        <f t="array" ref="Z74">IF(FALSE,"True," &amp; IF(_xlfn.XLOOKUP("Src_CIDR_Le_16",'Scoring_Config'!$A:$A,'Scoring_Config'!$D:$D,"Yes")="Yes",_xlfn.XLOOKUP("Src_CIDR_Le_16",'Scoring_Config'!$A:$A,'Scoring_Config'!$C:$C,10),0),"False,0")</f>
        <v>0</v>
      </c>
      <c r="AA74" cm="1">
        <f t="array" ref="AA74">IF(FALSE,"True," &amp; IF(_xlfn.XLOOKUP("Src_CIDR_17_22",'Scoring_Config'!$A:$A,'Scoring_Config'!$D:$D,"Yes")="Yes",_xlfn.XLOOKUP("Src_CIDR_17_22",'Scoring_Config'!$A:$A,'Scoring_Config'!$C:$C,5),0),"False,0")</f>
        <v>0</v>
      </c>
      <c r="AB74" cm="1">
        <f t="array" ref="AB74">IF(FALSE,"True," &amp; IF(_xlfn.XLOOKUP("Dst_IsAny",'Scoring_Config'!$A:$A,'Scoring_Config'!$D:$D,"Yes")="Yes",_xlfn.XLOOKUP("Dst_IsAny",'Scoring_Config'!$A:$A,'Scoring_Config'!$C:$C,10),0),"False,0")</f>
        <v>0</v>
      </c>
      <c r="AC74" cm="1">
        <f t="array" ref="AC74">IF(FALSE,"True," &amp; IF(_xlfn.XLOOKUP("Dst_CIDR_Le_16",'Scoring_Config'!$A:$A,'Scoring_Config'!$D:$D,"Yes")="Yes",_xlfn.XLOOKUP("Dst_CIDR_Le_16",'Scoring_Config'!$A:$A,'Scoring_Config'!$C:$C,10),0),"False,0")</f>
        <v>0</v>
      </c>
      <c r="AD74" cm="1">
        <f t="array" ref="AD74">IF(FALSE,"True," &amp; IF(_xlfn.XLOOKUP("Dst_CIDR_17_22",'Scoring_Config'!$A:$A,'Scoring_Config'!$D:$D,"Yes")="Yes",_xlfn.XLOOKUP("Dst_CIDR_17_22",'Scoring_Config'!$A:$A,'Scoring_Config'!$C:$C,5),0),"False,0")</f>
        <v>0</v>
      </c>
      <c r="AE74" cm="1">
        <f t="array" ref="AE74">IF(FALSE,"True," &amp; IF(_xlfn.XLOOKUP("SrcZone_IsAny",'Scoring_Config'!$A:$A,'Scoring_Config'!$D:$D,"Yes")="Yes",_xlfn.XLOOKUP("SrcZone_IsAny",'Scoring_Config'!$A:$A,'Scoring_Config'!$C:$C,10),0),"False,0")</f>
        <v>0</v>
      </c>
      <c r="AF74" cm="1">
        <f t="array" ref="AF74">IF(FALSE,"True," &amp; IF(_xlfn.XLOOKUP("DstZone_IsAny",'Scoring_Config'!$A:$A,'Scoring_Config'!$D:$D,"Yes")="Yes",_xlfn.XLOOKUP("DstZone_IsAny",'Scoring_Config'!$A:$A,'Scoring_Config'!$C:$C,10),0),"False,0")</f>
        <v>0</v>
      </c>
      <c r="AG74" cm="1">
        <f t="array" ref="AG7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4" cm="1">
        <f t="array" ref="AH74">IF(FALSE,"True," &amp; IF(_xlfn.XLOOKUP("App_Any_OR_RangeGt1000",'Scoring_Config'!$A:$A,'Scoring_Config'!$D:$D,"Yes")="Yes",_xlfn.XLOOKUP("App_Any_OR_RangeGt1000",'Scoring_Config'!$A:$A,'Scoring_Config'!$C:$C,10),0),"False,0")</f>
        <v>0</v>
      </c>
      <c r="AI74" cm="1">
        <f t="array" ref="AI74">IF(TRUE,"True," &amp; IF(_xlfn.XLOOKUP("Service_Insecure_Match",'Scoring_Config'!$A:$A,'Scoring_Config'!$D:$D,"Yes")="Yes",_xlfn.XLOOKUP("Service_Insecure_Match",'Scoring_Config'!$A:$A,'Scoring_Config'!$C:$C,5),0),"False,0")</f>
        <v>0</v>
      </c>
      <c r="AJ74" cm="1">
        <f t="array" ref="AJ74">IF(FALSE,"True," &amp; IF(_xlfn.XLOOKUP("Risky_Inbound",'Scoring_Config'!$A:$A,'Scoring_Config'!$D:$D,"Yes")="Yes",_xlfn.XLOOKUP("Risky_Inbound",'Scoring_Config'!$A:$A,'Scoring_Config'!$C:$C,50),0),"False,0")</f>
        <v>0</v>
      </c>
      <c r="AK74" cm="1">
        <f t="array" ref="AK74">IF(FALSE,"True," &amp; IF(_xlfn.XLOOKUP("Risky_Outbound",'Scoring_Config'!$A:$A,'Scoring_Config'!$D:$D,"Yes")="Yes",_xlfn.XLOOKUP("Risky_Outbound",'Scoring_Config'!$A:$A,'Scoring_Config'!$C:$C,25),0),"False,0")</f>
        <v>0</v>
      </c>
      <c r="AL74" t="s">
        <v>6700</v>
      </c>
      <c r="AM74" cm="1">
        <f t="array" ref="AM7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4" t="s">
        <v>6697</v>
      </c>
      <c r="AO74" t="s">
        <v>6697</v>
      </c>
      <c r="AP74" t="s">
        <v>6697</v>
      </c>
      <c r="AQ74" cm="1">
        <f t="array" ref="AQ74">IF(FALSE,"True," &amp; IF(_xlfn.XLOOKUP("Service_IsAny",'Scoring_Config'!$A:$A,'Scoring_Config'!$D:$D,"Yes")="Yes",_xlfn.XLOOKUP("Service_IsAny",'Scoring_Config'!$A:$A,'Scoring_Config'!$C:$C,0),0),"False,0")</f>
        <v>0</v>
      </c>
      <c r="AR74">
        <v>2</v>
      </c>
      <c r="AS74" cm="1">
        <f t="array" ref="AS74">IF(FALSE,"True," &amp; IF(_xlfn.XLOOKUP("Service_RangeGt1000",'Scoring_Config'!$A:$A,'Scoring_Config'!$D:$D,"Yes")="Yes",_xlfn.XLOOKUP("Service_RangeGt1000",'Scoring_Config'!$A:$A,'Scoring_Config'!$C:$C,0),0),"False,0")</f>
        <v>0</v>
      </c>
      <c r="AT74" cm="1">
        <f t="array" ref="AT74">IF(FALSE,"True," &amp; IF(_xlfn.XLOOKUP("App_IsAny",'Scoring_Config'!$A:$A,'Scoring_Config'!$D:$D,"Yes")="Yes",_xlfn.XLOOKUP("App_IsAny",'Scoring_Config'!$A:$A,'Scoring_Config'!$C:$C,0),0),"False,0")</f>
        <v>0</v>
      </c>
      <c r="AU74">
        <v>2</v>
      </c>
      <c r="AV74" cm="1">
        <f t="array" ref="AV74">IF(FALSE,"True," &amp; IF(_xlfn.XLOOKUP("App_RangeGt1000",'Scoring_Config'!$A:$A,'Scoring_Config'!$D:$D,"Yes")="Yes",_xlfn.XLOOKUP("App_RangeGt1000",'Scoring_Config'!$A:$A,'Scoring_Config'!$C:$C,0),0),"False,0")</f>
        <v>0</v>
      </c>
      <c r="AW74" cm="1">
        <f t="array" ref="AW74">IF(FALSE,"True," &amp; IF(_xlfn.XLOOKUP("Action_IsDenyOrDrop",'Scoring_Config'!$A:$A,'Scoring_Config'!$D:$D,"Yes")="Yes",_xlfn.XLOOKUP("Action_IsDenyOrDrop",'Scoring_Config'!$A:$A,'Scoring_Config'!$C:$C,0),0),"False,0")</f>
        <v>0</v>
      </c>
      <c r="AX74" cm="1">
        <f t="array" ref="AX74">IF(LEFT(AW74,4)="True",0,(IF(LEFT(Y74,4)="True",IF(_xlfn.XLOOKUP("Src_IsAny",'Scoring_Config'!$A:$A,'Scoring_Config'!$D:$D,"Yes")="Yes",_xlfn.XLOOKUP("Src_IsAny",'Scoring_Config'!$A:$A,'Scoring_Config'!$C:$C,10),0),0)+IF(LEFT(Z74,4)="True",IF(_xlfn.XLOOKUP("Src_CIDR_Le_16",'Scoring_Config'!$A:$A,'Scoring_Config'!$D:$D,"Yes")="Yes",_xlfn.XLOOKUP("Src_CIDR_Le_16",'Scoring_Config'!$A:$A,'Scoring_Config'!$C:$C,10),0),0)+IF(LEFT(AA74,4)="True",IF(_xlfn.XLOOKUP("Src_CIDR_17_22",'Scoring_Config'!$A:$A,'Scoring_Config'!$D:$D,"Yes")="Yes",_xlfn.XLOOKUP("Src_CIDR_17_22",'Scoring_Config'!$A:$A,'Scoring_Config'!$C:$C,5),0),0)+IF(LEFT(AB74,4)="True",IF(_xlfn.XLOOKUP("Dst_IsAny",'Scoring_Config'!$A:$A,'Scoring_Config'!$D:$D,"Yes")="Yes",_xlfn.XLOOKUP("Dst_IsAny",'Scoring_Config'!$A:$A,'Scoring_Config'!$C:$C,10),0),0)+IF(LEFT(AC74,4)="True",IF(_xlfn.XLOOKUP("Dst_CIDR_Le_16",'Scoring_Config'!$A:$A,'Scoring_Config'!$D:$D,"Yes")="Yes",_xlfn.XLOOKUP("Dst_CIDR_Le_16",'Scoring_Config'!$A:$A,'Scoring_Config'!$C:$C,10),0),0)+IF(LEFT(AD74,4)="True",IF(_xlfn.XLOOKUP("Dst_CIDR_17_22",'Scoring_Config'!$A:$A,'Scoring_Config'!$D:$D,"Yes")="Yes",_xlfn.XLOOKUP("Dst_CIDR_17_22",'Scoring_Config'!$A:$A,'Scoring_Config'!$C:$C,5),0),0)+IF(LEFT(AE74,4)="True",IF(_xlfn.XLOOKUP("SrcZone_IsAny",'Scoring_Config'!$A:$A,'Scoring_Config'!$D:$D,"Yes")="Yes",_xlfn.XLOOKUP("SrcZone_IsAny",'Scoring_Config'!$A:$A,'Scoring_Config'!$C:$C,10),0),0)+IF(LEFT(AF74,4)="True",IF(_xlfn.XLOOKUP("DstZone_IsAny",'Scoring_Config'!$A:$A,'Scoring_Config'!$D:$D,"Yes")="Yes",_xlfn.XLOOKUP("DstZone_IsAny",'Scoring_Config'!$A:$A,'Scoring_Config'!$C:$C,10),0),0)+IF(LEFT(AG74,4)="True",IF(_xlfn.XLOOKUP("Service_Any_OR_RangeGt1000",'Scoring_Config'!$A:$A,'Scoring_Config'!$D:$D,"Yes")="Yes",_xlfn.XLOOKUP("Service_Any_OR_RangeGt1000",'Scoring_Config'!$A:$A,'Scoring_Config'!$C:$C,10),0),0)+IF(LEFT(AH74,4)="True",IF(_xlfn.XLOOKUP("App_Any_OR_RangeGt1000",'Scoring_Config'!$A:$A,'Scoring_Config'!$D:$D,"Yes")="Yes",_xlfn.XLOOKUP("App_Any_OR_RangeGt1000",'Scoring_Config'!$A:$A,'Scoring_Config'!$C:$C,10),0),0)+IF(LEFT(AI74,4)="True",IF(_xlfn.XLOOKUP("Service_Insecure_Match",'Scoring_Config'!$A:$A,'Scoring_Config'!$D:$D,"Yes")="Yes",_xlfn.XLOOKUP("Service_Insecure_Match",'Scoring_Config'!$A:$A,'Scoring_Config'!$C:$C,5),0),0)+IF(LEFT(AJ74,4)="True",IF(_xlfn.XLOOKUP("Risky_Inbound",'Scoring_Config'!$A:$A,'Scoring_Config'!$D:$D,"Yes")="Yes",_xlfn.XLOOKUP("Risky_Inbound",'Scoring_Config'!$A:$A,'Scoring_Config'!$C:$C,50),0),0)+IF(LEFT(AK74,4)="True",IF(_xlfn.XLOOKUP("Risky_Outbound",'Scoring_Config'!$A:$A,'Scoring_Config'!$D:$D,"Yes")="Yes",_xlfn.XLOOKUP("Risky_Outbound",'Scoring_Config'!$A:$A,'Scoring_Config'!$C:$C,25),0),0)+IF(LEFT(AZ74,4)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74,FIND(",",AL74)+1,100)),0)+IF(LEFT(AM74,4)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74,FIND(",",AN74)+1,100)),0)+IF(_xlfn.XLOOKUP("Profile_Scoring",'Scoring_Config'!$A:$A,'Scoring_Config'!$D:$D,"Yes")="Yes",VALUE(MID(AO74,FIND(",",AO74)+1,100)),0)+IF(_xlfn.XLOOKUP("Options_Scoring",'Scoring_Config'!$A:$A,'Scoring_Config'!$D:$D,"Yes")="Yes",VALUE(MID(AP74,FIND(",",AP74)+1,100)),0)))</f>
        <v>0</v>
      </c>
      <c r="AY74" t="s">
        <v>6705</v>
      </c>
      <c r="AZ74" cm="1">
        <f t="array" ref="AZ74">IF(TRUE,"True," &amp; IF(_xlfn.XLOOKUP("Migrate_Insecure",'Scoring_Config'!$A:$A,'Scoring_Config'!$D:$D,"Yes")="Yes",_xlfn.XLOOKUP("Migrate_Insecure",'Scoring_Config'!$A:$A,'Scoring_Config'!$C:$C,10),0),"False,0")</f>
        <v>0</v>
      </c>
    </row>
    <row r="75" spans="1:52">
      <c r="A75" t="s">
        <v>1979</v>
      </c>
      <c r="B75" t="s">
        <v>2053</v>
      </c>
      <c r="C75" t="s">
        <v>3542</v>
      </c>
      <c r="D75" t="s">
        <v>3548</v>
      </c>
      <c r="E75" t="s">
        <v>3562</v>
      </c>
      <c r="F75" t="s">
        <v>3585</v>
      </c>
      <c r="G75" t="s">
        <v>129</v>
      </c>
      <c r="H75" t="s">
        <v>193</v>
      </c>
      <c r="I75" t="s">
        <v>3574</v>
      </c>
      <c r="J75" t="s">
        <v>860</v>
      </c>
      <c r="K75" t="s">
        <v>193</v>
      </c>
      <c r="L75" t="s">
        <v>1346</v>
      </c>
      <c r="M75" t="s">
        <v>1973</v>
      </c>
      <c r="N75" t="s">
        <v>4315</v>
      </c>
      <c r="O75" t="s">
        <v>4319</v>
      </c>
      <c r="P75" t="s">
        <v>4323</v>
      </c>
      <c r="Q75" t="s">
        <v>4384</v>
      </c>
      <c r="R75" t="s">
        <v>5439</v>
      </c>
      <c r="S75" t="s">
        <v>4324</v>
      </c>
      <c r="T75" t="s">
        <v>5577</v>
      </c>
      <c r="U75" t="s">
        <v>5990</v>
      </c>
      <c r="Y75" cm="1">
        <f t="array" ref="Y75">IF(FALSE,"True," &amp; IF(_xlfn.XLOOKUP("Src_IsAny",'Scoring_Config'!$A:$A,'Scoring_Config'!$D:$D,"Yes")="Yes",_xlfn.XLOOKUP("Src_IsAny",'Scoring_Config'!$A:$A,'Scoring_Config'!$C:$C,10),0),"False,0")</f>
        <v>0</v>
      </c>
      <c r="Z75" cm="1">
        <f t="array" ref="Z75">IF(FALSE,"True," &amp; IF(_xlfn.XLOOKUP("Src_CIDR_Le_16",'Scoring_Config'!$A:$A,'Scoring_Config'!$D:$D,"Yes")="Yes",_xlfn.XLOOKUP("Src_CIDR_Le_16",'Scoring_Config'!$A:$A,'Scoring_Config'!$C:$C,10),0),"False,0")</f>
        <v>0</v>
      </c>
      <c r="AA75" cm="1">
        <f t="array" ref="AA75">IF(FALSE,"True," &amp; IF(_xlfn.XLOOKUP("Src_CIDR_17_22",'Scoring_Config'!$A:$A,'Scoring_Config'!$D:$D,"Yes")="Yes",_xlfn.XLOOKUP("Src_CIDR_17_22",'Scoring_Config'!$A:$A,'Scoring_Config'!$C:$C,5),0),"False,0")</f>
        <v>0</v>
      </c>
      <c r="AB75" cm="1">
        <f t="array" ref="AB75">IF(FALSE,"True," &amp; IF(_xlfn.XLOOKUP("Dst_IsAny",'Scoring_Config'!$A:$A,'Scoring_Config'!$D:$D,"Yes")="Yes",_xlfn.XLOOKUP("Dst_IsAny",'Scoring_Config'!$A:$A,'Scoring_Config'!$C:$C,10),0),"False,0")</f>
        <v>0</v>
      </c>
      <c r="AC75" cm="1">
        <f t="array" ref="AC75">IF(FALSE,"True," &amp; IF(_xlfn.XLOOKUP("Dst_CIDR_Le_16",'Scoring_Config'!$A:$A,'Scoring_Config'!$D:$D,"Yes")="Yes",_xlfn.XLOOKUP("Dst_CIDR_Le_16",'Scoring_Config'!$A:$A,'Scoring_Config'!$C:$C,10),0),"False,0")</f>
        <v>0</v>
      </c>
      <c r="AD75" cm="1">
        <f t="array" ref="AD75">IF(FALSE,"True," &amp; IF(_xlfn.XLOOKUP("Dst_CIDR_17_22",'Scoring_Config'!$A:$A,'Scoring_Config'!$D:$D,"Yes")="Yes",_xlfn.XLOOKUP("Dst_CIDR_17_22",'Scoring_Config'!$A:$A,'Scoring_Config'!$C:$C,5),0),"False,0")</f>
        <v>0</v>
      </c>
      <c r="AE75" cm="1">
        <f t="array" ref="AE75">IF(FALSE,"True," &amp; IF(_xlfn.XLOOKUP("SrcZone_IsAny",'Scoring_Config'!$A:$A,'Scoring_Config'!$D:$D,"Yes")="Yes",_xlfn.XLOOKUP("SrcZone_IsAny",'Scoring_Config'!$A:$A,'Scoring_Config'!$C:$C,10),0),"False,0")</f>
        <v>0</v>
      </c>
      <c r="AF75" cm="1">
        <f t="array" ref="AF75">IF(FALSE,"True," &amp; IF(_xlfn.XLOOKUP("DstZone_IsAny",'Scoring_Config'!$A:$A,'Scoring_Config'!$D:$D,"Yes")="Yes",_xlfn.XLOOKUP("DstZone_IsAny",'Scoring_Config'!$A:$A,'Scoring_Config'!$C:$C,10),0),"False,0")</f>
        <v>0</v>
      </c>
      <c r="AG75" cm="1">
        <f t="array" ref="AG7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5" cm="1">
        <f t="array" ref="AH75">IF(FALSE,"True," &amp; IF(_xlfn.XLOOKUP("App_Any_OR_RangeGt1000",'Scoring_Config'!$A:$A,'Scoring_Config'!$D:$D,"Yes")="Yes",_xlfn.XLOOKUP("App_Any_OR_RangeGt1000",'Scoring_Config'!$A:$A,'Scoring_Config'!$C:$C,10),0),"False,0")</f>
        <v>0</v>
      </c>
      <c r="AI75" cm="1">
        <f t="array" ref="AI75">IF(FALSE,"True," &amp; IF(_xlfn.XLOOKUP("Service_Insecure_Match",'Scoring_Config'!$A:$A,'Scoring_Config'!$D:$D,"Yes")="Yes",_xlfn.XLOOKUP("Service_Insecure_Match",'Scoring_Config'!$A:$A,'Scoring_Config'!$C:$C,5),0),"False,0")</f>
        <v>0</v>
      </c>
      <c r="AJ75" cm="1">
        <f t="array" ref="AJ75">IF(FALSE,"True," &amp; IF(_xlfn.XLOOKUP("Risky_Inbound",'Scoring_Config'!$A:$A,'Scoring_Config'!$D:$D,"Yes")="Yes",_xlfn.XLOOKUP("Risky_Inbound",'Scoring_Config'!$A:$A,'Scoring_Config'!$C:$C,50),0),"False,0")</f>
        <v>0</v>
      </c>
      <c r="AK75" cm="1">
        <f t="array" ref="AK75">IF(FALSE,"True," &amp; IF(_xlfn.XLOOKUP("Risky_Outbound",'Scoring_Config'!$A:$A,'Scoring_Config'!$D:$D,"Yes")="Yes",_xlfn.XLOOKUP("Risky_Outbound",'Scoring_Config'!$A:$A,'Scoring_Config'!$C:$C,25),0),"False,0")</f>
        <v>0</v>
      </c>
      <c r="AL75" t="s">
        <v>6699</v>
      </c>
      <c r="AM75" cm="1">
        <f t="array" ref="AM7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5" t="s">
        <v>6697</v>
      </c>
      <c r="AO75" t="s">
        <v>6697</v>
      </c>
      <c r="AP75" t="s">
        <v>6697</v>
      </c>
      <c r="AQ75" cm="1">
        <f t="array" ref="AQ75">IF(FALSE,"True," &amp; IF(_xlfn.XLOOKUP("Service_IsAny",'Scoring_Config'!$A:$A,'Scoring_Config'!$D:$D,"Yes")="Yes",_xlfn.XLOOKUP("Service_IsAny",'Scoring_Config'!$A:$A,'Scoring_Config'!$C:$C,0),0),"False,0")</f>
        <v>0</v>
      </c>
      <c r="AR75">
        <v>0</v>
      </c>
      <c r="AS75" cm="1">
        <f t="array" ref="AS75">IF(FALSE,"True," &amp; IF(_xlfn.XLOOKUP("Service_RangeGt1000",'Scoring_Config'!$A:$A,'Scoring_Config'!$D:$D,"Yes")="Yes",_xlfn.XLOOKUP("Service_RangeGt1000",'Scoring_Config'!$A:$A,'Scoring_Config'!$C:$C,0),0),"False,0")</f>
        <v>0</v>
      </c>
      <c r="AT75" cm="1">
        <f t="array" ref="AT75">IF(FALSE,"True," &amp; IF(_xlfn.XLOOKUP("App_IsAny",'Scoring_Config'!$A:$A,'Scoring_Config'!$D:$D,"Yes")="Yes",_xlfn.XLOOKUP("App_IsAny",'Scoring_Config'!$A:$A,'Scoring_Config'!$C:$C,0),0),"False,0")</f>
        <v>0</v>
      </c>
      <c r="AU75">
        <v>0</v>
      </c>
      <c r="AV75" cm="1">
        <f t="array" ref="AV75">IF(FALSE,"True," &amp; IF(_xlfn.XLOOKUP("App_RangeGt1000",'Scoring_Config'!$A:$A,'Scoring_Config'!$D:$D,"Yes")="Yes",_xlfn.XLOOKUP("App_RangeGt1000",'Scoring_Config'!$A:$A,'Scoring_Config'!$C:$C,0),0),"False,0")</f>
        <v>0</v>
      </c>
      <c r="AW75" cm="1">
        <f t="array" ref="AW75">IF(FALSE,"True," &amp; IF(_xlfn.XLOOKUP("Action_IsDenyOrDrop",'Scoring_Config'!$A:$A,'Scoring_Config'!$D:$D,"Yes")="Yes",_xlfn.XLOOKUP("Action_IsDenyOrDrop",'Scoring_Config'!$A:$A,'Scoring_Config'!$C:$C,0),0),"False,0")</f>
        <v>0</v>
      </c>
      <c r="AX75" cm="1">
        <f t="array" ref="AX75">IF(LEFT(AW75,4)="True",0,(IF(LEFT(Y75,4)="True",IF(_xlfn.XLOOKUP("Src_IsAny",'Scoring_Config'!$A:$A,'Scoring_Config'!$D:$D,"Yes")="Yes",_xlfn.XLOOKUP("Src_IsAny",'Scoring_Config'!$A:$A,'Scoring_Config'!$C:$C,10),0),0)+IF(LEFT(Z75,4)="True",IF(_xlfn.XLOOKUP("Src_CIDR_Le_16",'Scoring_Config'!$A:$A,'Scoring_Config'!$D:$D,"Yes")="Yes",_xlfn.XLOOKUP("Src_CIDR_Le_16",'Scoring_Config'!$A:$A,'Scoring_Config'!$C:$C,10),0),0)+IF(LEFT(AA75,4)="True",IF(_xlfn.XLOOKUP("Src_CIDR_17_22",'Scoring_Config'!$A:$A,'Scoring_Config'!$D:$D,"Yes")="Yes",_xlfn.XLOOKUP("Src_CIDR_17_22",'Scoring_Config'!$A:$A,'Scoring_Config'!$C:$C,5),0),0)+IF(LEFT(AB75,4)="True",IF(_xlfn.XLOOKUP("Dst_IsAny",'Scoring_Config'!$A:$A,'Scoring_Config'!$D:$D,"Yes")="Yes",_xlfn.XLOOKUP("Dst_IsAny",'Scoring_Config'!$A:$A,'Scoring_Config'!$C:$C,10),0),0)+IF(LEFT(AC75,4)="True",IF(_xlfn.XLOOKUP("Dst_CIDR_Le_16",'Scoring_Config'!$A:$A,'Scoring_Config'!$D:$D,"Yes")="Yes",_xlfn.XLOOKUP("Dst_CIDR_Le_16",'Scoring_Config'!$A:$A,'Scoring_Config'!$C:$C,10),0),0)+IF(LEFT(AD75,4)="True",IF(_xlfn.XLOOKUP("Dst_CIDR_17_22",'Scoring_Config'!$A:$A,'Scoring_Config'!$D:$D,"Yes")="Yes",_xlfn.XLOOKUP("Dst_CIDR_17_22",'Scoring_Config'!$A:$A,'Scoring_Config'!$C:$C,5),0),0)+IF(LEFT(AE75,4)="True",IF(_xlfn.XLOOKUP("SrcZone_IsAny",'Scoring_Config'!$A:$A,'Scoring_Config'!$D:$D,"Yes")="Yes",_xlfn.XLOOKUP("SrcZone_IsAny",'Scoring_Config'!$A:$A,'Scoring_Config'!$C:$C,10),0),0)+IF(LEFT(AF75,4)="True",IF(_xlfn.XLOOKUP("DstZone_IsAny",'Scoring_Config'!$A:$A,'Scoring_Config'!$D:$D,"Yes")="Yes",_xlfn.XLOOKUP("DstZone_IsAny",'Scoring_Config'!$A:$A,'Scoring_Config'!$C:$C,10),0),0)+IF(LEFT(AG75,4)="True",IF(_xlfn.XLOOKUP("Service_Any_OR_RangeGt1000",'Scoring_Config'!$A:$A,'Scoring_Config'!$D:$D,"Yes")="Yes",_xlfn.XLOOKUP("Service_Any_OR_RangeGt1000",'Scoring_Config'!$A:$A,'Scoring_Config'!$C:$C,10),0),0)+IF(LEFT(AH75,4)="True",IF(_xlfn.XLOOKUP("App_Any_OR_RangeGt1000",'Scoring_Config'!$A:$A,'Scoring_Config'!$D:$D,"Yes")="Yes",_xlfn.XLOOKUP("App_Any_OR_RangeGt1000",'Scoring_Config'!$A:$A,'Scoring_Config'!$C:$C,10),0),0)+IF(LEFT(AI75,4)="True",IF(_xlfn.XLOOKUP("Service_Insecure_Match",'Scoring_Config'!$A:$A,'Scoring_Config'!$D:$D,"Yes")="Yes",_xlfn.XLOOKUP("Service_Insecure_Match",'Scoring_Config'!$A:$A,'Scoring_Config'!$C:$C,5),0),0)+IF(LEFT(AJ75,4)="True",IF(_xlfn.XLOOKUP("Risky_Inbound",'Scoring_Config'!$A:$A,'Scoring_Config'!$D:$D,"Yes")="Yes",_xlfn.XLOOKUP("Risky_Inbound",'Scoring_Config'!$A:$A,'Scoring_Config'!$C:$C,50),0),0)+IF(LEFT(AK75,4)="True",IF(_xlfn.XLOOKUP("Risky_Outbound",'Scoring_Config'!$A:$A,'Scoring_Config'!$D:$D,"Yes")="Yes",_xlfn.XLOOKUP("Risky_Outbound",'Scoring_Config'!$A:$A,'Scoring_Config'!$C:$C,25),0),0)+IF(LEFT(AZ75,4)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75,FIND(",",AL75)+1,100)),0)+IF(LEFT(AM75,4)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75,FIND(",",AN75)+1,100)),0)+IF(_xlfn.XLOOKUP("Profile_Scoring",'Scoring_Config'!$A:$A,'Scoring_Config'!$D:$D,"Yes")="Yes",VALUE(MID(AO75,FIND(",",AO75)+1,100)),0)+IF(_xlfn.XLOOKUP("Options_Scoring",'Scoring_Config'!$A:$A,'Scoring_Config'!$D:$D,"Yes")="Yes",VALUE(MID(AP75,FIND(",",AP75)+1,100)),0)))</f>
        <v>0</v>
      </c>
      <c r="AZ75" cm="1">
        <f t="array" ref="AZ75">IF(FALSE,"True," &amp; IF(_xlfn.XLOOKUP("Migrate_Insecure",'Scoring_Config'!$A:$A,'Scoring_Config'!$D:$D,"Yes")="Yes",_xlfn.XLOOKUP("Migrate_Insecure",'Scoring_Config'!$A:$A,'Scoring_Config'!$C:$C,10),0),"False,0")</f>
        <v>0</v>
      </c>
    </row>
    <row r="76" spans="1:52">
      <c r="A76" t="s">
        <v>1979</v>
      </c>
      <c r="B76" t="s">
        <v>2054</v>
      </c>
      <c r="C76" t="s">
        <v>3542</v>
      </c>
      <c r="D76" t="s">
        <v>3545</v>
      </c>
      <c r="E76" t="s">
        <v>3563</v>
      </c>
      <c r="F76" t="s">
        <v>3586</v>
      </c>
      <c r="G76" t="s">
        <v>130</v>
      </c>
      <c r="H76" t="s">
        <v>174</v>
      </c>
      <c r="I76" t="s">
        <v>3575</v>
      </c>
      <c r="J76" t="s">
        <v>861</v>
      </c>
      <c r="K76" t="s">
        <v>1692</v>
      </c>
      <c r="L76" t="s">
        <v>1347</v>
      </c>
      <c r="M76" t="s">
        <v>1974</v>
      </c>
      <c r="N76" t="s">
        <v>4315</v>
      </c>
      <c r="O76" t="s">
        <v>4319</v>
      </c>
      <c r="P76" t="s">
        <v>4321</v>
      </c>
      <c r="Q76" t="s">
        <v>4385</v>
      </c>
      <c r="R76" t="s">
        <v>5440</v>
      </c>
      <c r="S76" t="s">
        <v>5440</v>
      </c>
      <c r="T76" t="s">
        <v>5594</v>
      </c>
      <c r="U76" t="s">
        <v>5991</v>
      </c>
      <c r="Y76" cm="1">
        <f t="array" ref="Y76">IF(FALSE,"True," &amp; IF(_xlfn.XLOOKUP("Src_IsAny",'Scoring_Config'!$A:$A,'Scoring_Config'!$D:$D,"Yes")="Yes",_xlfn.XLOOKUP("Src_IsAny",'Scoring_Config'!$A:$A,'Scoring_Config'!$C:$C,10),0),"False,0")</f>
        <v>0</v>
      </c>
      <c r="Z76" cm="1">
        <f t="array" ref="Z76">IF(FALSE,"True," &amp; IF(_xlfn.XLOOKUP("Src_CIDR_Le_16",'Scoring_Config'!$A:$A,'Scoring_Config'!$D:$D,"Yes")="Yes",_xlfn.XLOOKUP("Src_CIDR_Le_16",'Scoring_Config'!$A:$A,'Scoring_Config'!$C:$C,10),0),"False,0")</f>
        <v>0</v>
      </c>
      <c r="AA76" cm="1">
        <f t="array" ref="AA76">IF(FALSE,"True," &amp; IF(_xlfn.XLOOKUP("Src_CIDR_17_22",'Scoring_Config'!$A:$A,'Scoring_Config'!$D:$D,"Yes")="Yes",_xlfn.XLOOKUP("Src_CIDR_17_22",'Scoring_Config'!$A:$A,'Scoring_Config'!$C:$C,5),0),"False,0")</f>
        <v>0</v>
      </c>
      <c r="AB76" cm="1">
        <f t="array" ref="AB76">IF(FALSE,"True," &amp; IF(_xlfn.XLOOKUP("Dst_IsAny",'Scoring_Config'!$A:$A,'Scoring_Config'!$D:$D,"Yes")="Yes",_xlfn.XLOOKUP("Dst_IsAny",'Scoring_Config'!$A:$A,'Scoring_Config'!$C:$C,10),0),"False,0")</f>
        <v>0</v>
      </c>
      <c r="AC76" cm="1">
        <f t="array" ref="AC76">IF(FALSE,"True," &amp; IF(_xlfn.XLOOKUP("Dst_CIDR_Le_16",'Scoring_Config'!$A:$A,'Scoring_Config'!$D:$D,"Yes")="Yes",_xlfn.XLOOKUP("Dst_CIDR_Le_16",'Scoring_Config'!$A:$A,'Scoring_Config'!$C:$C,10),0),"False,0")</f>
        <v>0</v>
      </c>
      <c r="AD76" cm="1">
        <f t="array" ref="AD76">IF(FALSE,"True," &amp; IF(_xlfn.XLOOKUP("Dst_CIDR_17_22",'Scoring_Config'!$A:$A,'Scoring_Config'!$D:$D,"Yes")="Yes",_xlfn.XLOOKUP("Dst_CIDR_17_22",'Scoring_Config'!$A:$A,'Scoring_Config'!$C:$C,5),0),"False,0")</f>
        <v>0</v>
      </c>
      <c r="AE76" cm="1">
        <f t="array" ref="AE76">IF(FALSE,"True," &amp; IF(_xlfn.XLOOKUP("SrcZone_IsAny",'Scoring_Config'!$A:$A,'Scoring_Config'!$D:$D,"Yes")="Yes",_xlfn.XLOOKUP("SrcZone_IsAny",'Scoring_Config'!$A:$A,'Scoring_Config'!$C:$C,10),0),"False,0")</f>
        <v>0</v>
      </c>
      <c r="AF76" cm="1">
        <f t="array" ref="AF76">IF(FALSE,"True," &amp; IF(_xlfn.XLOOKUP("DstZone_IsAny",'Scoring_Config'!$A:$A,'Scoring_Config'!$D:$D,"Yes")="Yes",_xlfn.XLOOKUP("DstZone_IsAny",'Scoring_Config'!$A:$A,'Scoring_Config'!$C:$C,10),0),"False,0")</f>
        <v>0</v>
      </c>
      <c r="AG76" cm="1">
        <f t="array" ref="AG7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6" cm="1">
        <f t="array" ref="AH76">IF(FALSE,"True," &amp; IF(_xlfn.XLOOKUP("App_Any_OR_RangeGt1000",'Scoring_Config'!$A:$A,'Scoring_Config'!$D:$D,"Yes")="Yes",_xlfn.XLOOKUP("App_Any_OR_RangeGt1000",'Scoring_Config'!$A:$A,'Scoring_Config'!$C:$C,10),0),"False,0")</f>
        <v>0</v>
      </c>
      <c r="AI76" cm="1">
        <f t="array" ref="AI76">IF(FALSE,"True," &amp; IF(_xlfn.XLOOKUP("Service_Insecure_Match",'Scoring_Config'!$A:$A,'Scoring_Config'!$D:$D,"Yes")="Yes",_xlfn.XLOOKUP("Service_Insecure_Match",'Scoring_Config'!$A:$A,'Scoring_Config'!$C:$C,5),0),"False,0")</f>
        <v>0</v>
      </c>
      <c r="AJ76" cm="1">
        <f t="array" ref="AJ76">IF(FALSE,"True," &amp; IF(_xlfn.XLOOKUP("Risky_Inbound",'Scoring_Config'!$A:$A,'Scoring_Config'!$D:$D,"Yes")="Yes",_xlfn.XLOOKUP("Risky_Inbound",'Scoring_Config'!$A:$A,'Scoring_Config'!$C:$C,50),0),"False,0")</f>
        <v>0</v>
      </c>
      <c r="AK76" cm="1">
        <f t="array" ref="AK76">IF(FALSE,"True," &amp; IF(_xlfn.XLOOKUP("Risky_Outbound",'Scoring_Config'!$A:$A,'Scoring_Config'!$D:$D,"Yes")="Yes",_xlfn.XLOOKUP("Risky_Outbound",'Scoring_Config'!$A:$A,'Scoring_Config'!$C:$C,25),0),"False,0")</f>
        <v>0</v>
      </c>
      <c r="AL76" t="s">
        <v>6700</v>
      </c>
      <c r="AM76" cm="1">
        <f t="array" ref="AM7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6" t="s">
        <v>6697</v>
      </c>
      <c r="AO76" t="s">
        <v>6697</v>
      </c>
      <c r="AP76" t="s">
        <v>6697</v>
      </c>
      <c r="AQ76" cm="1">
        <f t="array" ref="AQ76">IF(FALSE,"True," &amp; IF(_xlfn.XLOOKUP("Service_IsAny",'Scoring_Config'!$A:$A,'Scoring_Config'!$D:$D,"Yes")="Yes",_xlfn.XLOOKUP("Service_IsAny",'Scoring_Config'!$A:$A,'Scoring_Config'!$C:$C,0),0),"False,0")</f>
        <v>0</v>
      </c>
      <c r="AR76">
        <v>3</v>
      </c>
      <c r="AS76" cm="1">
        <f t="array" ref="AS76">IF(FALSE,"True," &amp; IF(_xlfn.XLOOKUP("Service_RangeGt1000",'Scoring_Config'!$A:$A,'Scoring_Config'!$D:$D,"Yes")="Yes",_xlfn.XLOOKUP("Service_RangeGt1000",'Scoring_Config'!$A:$A,'Scoring_Config'!$C:$C,0),0),"False,0")</f>
        <v>0</v>
      </c>
      <c r="AT76" cm="1">
        <f t="array" ref="AT76">IF(FALSE,"True," &amp; IF(_xlfn.XLOOKUP("App_IsAny",'Scoring_Config'!$A:$A,'Scoring_Config'!$D:$D,"Yes")="Yes",_xlfn.XLOOKUP("App_IsAny",'Scoring_Config'!$A:$A,'Scoring_Config'!$C:$C,0),0),"False,0")</f>
        <v>0</v>
      </c>
      <c r="AU76">
        <v>4</v>
      </c>
      <c r="AV76" cm="1">
        <f t="array" ref="AV76">IF(FALSE,"True," &amp; IF(_xlfn.XLOOKUP("App_RangeGt1000",'Scoring_Config'!$A:$A,'Scoring_Config'!$D:$D,"Yes")="Yes",_xlfn.XLOOKUP("App_RangeGt1000",'Scoring_Config'!$A:$A,'Scoring_Config'!$C:$C,0),0),"False,0")</f>
        <v>0</v>
      </c>
      <c r="AW76" cm="1">
        <f t="array" ref="AW76">IF(FALSE,"True," &amp; IF(_xlfn.XLOOKUP("Action_IsDenyOrDrop",'Scoring_Config'!$A:$A,'Scoring_Config'!$D:$D,"Yes")="Yes",_xlfn.XLOOKUP("Action_IsDenyOrDrop",'Scoring_Config'!$A:$A,'Scoring_Config'!$C:$C,0),0),"False,0")</f>
        <v>0</v>
      </c>
      <c r="AX76" cm="1">
        <f t="array" ref="AX76">IF(LEFT(AW76,4)="True",0,(IF(LEFT(Y76,4)="True",IF(_xlfn.XLOOKUP("Src_IsAny",'Scoring_Config'!$A:$A,'Scoring_Config'!$D:$D,"Yes")="Yes",_xlfn.XLOOKUP("Src_IsAny",'Scoring_Config'!$A:$A,'Scoring_Config'!$C:$C,10),0),0)+IF(LEFT(Z76,4)="True",IF(_xlfn.XLOOKUP("Src_CIDR_Le_16",'Scoring_Config'!$A:$A,'Scoring_Config'!$D:$D,"Yes")="Yes",_xlfn.XLOOKUP("Src_CIDR_Le_16",'Scoring_Config'!$A:$A,'Scoring_Config'!$C:$C,10),0),0)+IF(LEFT(AA76,4)="True",IF(_xlfn.XLOOKUP("Src_CIDR_17_22",'Scoring_Config'!$A:$A,'Scoring_Config'!$D:$D,"Yes")="Yes",_xlfn.XLOOKUP("Src_CIDR_17_22",'Scoring_Config'!$A:$A,'Scoring_Config'!$C:$C,5),0),0)+IF(LEFT(AB76,4)="True",IF(_xlfn.XLOOKUP("Dst_IsAny",'Scoring_Config'!$A:$A,'Scoring_Config'!$D:$D,"Yes")="Yes",_xlfn.XLOOKUP("Dst_IsAny",'Scoring_Config'!$A:$A,'Scoring_Config'!$C:$C,10),0),0)+IF(LEFT(AC76,4)="True",IF(_xlfn.XLOOKUP("Dst_CIDR_Le_16",'Scoring_Config'!$A:$A,'Scoring_Config'!$D:$D,"Yes")="Yes",_xlfn.XLOOKUP("Dst_CIDR_Le_16",'Scoring_Config'!$A:$A,'Scoring_Config'!$C:$C,10),0),0)+IF(LEFT(AD76,4)="True",IF(_xlfn.XLOOKUP("Dst_CIDR_17_22",'Scoring_Config'!$A:$A,'Scoring_Config'!$D:$D,"Yes")="Yes",_xlfn.XLOOKUP("Dst_CIDR_17_22",'Scoring_Config'!$A:$A,'Scoring_Config'!$C:$C,5),0),0)+IF(LEFT(AE76,4)="True",IF(_xlfn.XLOOKUP("SrcZone_IsAny",'Scoring_Config'!$A:$A,'Scoring_Config'!$D:$D,"Yes")="Yes",_xlfn.XLOOKUP("SrcZone_IsAny",'Scoring_Config'!$A:$A,'Scoring_Config'!$C:$C,10),0),0)+IF(LEFT(AF76,4)="True",IF(_xlfn.XLOOKUP("DstZone_IsAny",'Scoring_Config'!$A:$A,'Scoring_Config'!$D:$D,"Yes")="Yes",_xlfn.XLOOKUP("DstZone_IsAny",'Scoring_Config'!$A:$A,'Scoring_Config'!$C:$C,10),0),0)+IF(LEFT(AG76,4)="True",IF(_xlfn.XLOOKUP("Service_Any_OR_RangeGt1000",'Scoring_Config'!$A:$A,'Scoring_Config'!$D:$D,"Yes")="Yes",_xlfn.XLOOKUP("Service_Any_OR_RangeGt1000",'Scoring_Config'!$A:$A,'Scoring_Config'!$C:$C,10),0),0)+IF(LEFT(AH76,4)="True",IF(_xlfn.XLOOKUP("App_Any_OR_RangeGt1000",'Scoring_Config'!$A:$A,'Scoring_Config'!$D:$D,"Yes")="Yes",_xlfn.XLOOKUP("App_Any_OR_RangeGt1000",'Scoring_Config'!$A:$A,'Scoring_Config'!$C:$C,10),0),0)+IF(LEFT(AI76,4)="True",IF(_xlfn.XLOOKUP("Service_Insecure_Match",'Scoring_Config'!$A:$A,'Scoring_Config'!$D:$D,"Yes")="Yes",_xlfn.XLOOKUP("Service_Insecure_Match",'Scoring_Config'!$A:$A,'Scoring_Config'!$C:$C,5),0),0)+IF(LEFT(AJ76,4)="True",IF(_xlfn.XLOOKUP("Risky_Inbound",'Scoring_Config'!$A:$A,'Scoring_Config'!$D:$D,"Yes")="Yes",_xlfn.XLOOKUP("Risky_Inbound",'Scoring_Config'!$A:$A,'Scoring_Config'!$C:$C,50),0),0)+IF(LEFT(AK76,4)="True",IF(_xlfn.XLOOKUP("Risky_Outbound",'Scoring_Config'!$A:$A,'Scoring_Config'!$D:$D,"Yes")="Yes",_xlfn.XLOOKUP("Risky_Outbound",'Scoring_Config'!$A:$A,'Scoring_Config'!$C:$C,25),0),0)+IF(LEFT(AZ76,4)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76,FIND(",",AL76)+1,100)),0)+IF(LEFT(AM76,4)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76,FIND(",",AN76)+1,100)),0)+IF(_xlfn.XLOOKUP("Profile_Scoring",'Scoring_Config'!$A:$A,'Scoring_Config'!$D:$D,"Yes")="Yes",VALUE(MID(AO76,FIND(",",AO76)+1,100)),0)+IF(_xlfn.XLOOKUP("Options_Scoring",'Scoring_Config'!$A:$A,'Scoring_Config'!$D:$D,"Yes")="Yes",VALUE(MID(AP76,FIND(",",AP76)+1,100)),0)))</f>
        <v>0</v>
      </c>
      <c r="AZ76" cm="1">
        <f t="array" ref="AZ76">IF(FALSE,"True," &amp; IF(_xlfn.XLOOKUP("Migrate_Insecure",'Scoring_Config'!$A:$A,'Scoring_Config'!$D:$D,"Yes")="Yes",_xlfn.XLOOKUP("Migrate_Insecure",'Scoring_Config'!$A:$A,'Scoring_Config'!$C:$C,10),0),"False,0")</f>
        <v>0</v>
      </c>
    </row>
    <row r="77" spans="1:52">
      <c r="A77" t="s">
        <v>1979</v>
      </c>
      <c r="B77" t="s">
        <v>2055</v>
      </c>
      <c r="C77" t="s">
        <v>3542</v>
      </c>
      <c r="D77" t="s">
        <v>3545</v>
      </c>
      <c r="E77" t="s">
        <v>3563</v>
      </c>
      <c r="F77" t="s">
        <v>3586</v>
      </c>
      <c r="G77" t="s">
        <v>130</v>
      </c>
      <c r="H77" t="s">
        <v>174</v>
      </c>
      <c r="I77" t="s">
        <v>3575</v>
      </c>
      <c r="J77" t="s">
        <v>111</v>
      </c>
      <c r="K77" t="s">
        <v>174</v>
      </c>
      <c r="L77" t="s">
        <v>1336</v>
      </c>
      <c r="M77" t="s">
        <v>1974</v>
      </c>
      <c r="N77" t="s">
        <v>4315</v>
      </c>
      <c r="O77" t="s">
        <v>4319</v>
      </c>
      <c r="P77" t="s">
        <v>4321</v>
      </c>
      <c r="Q77" t="s">
        <v>4386</v>
      </c>
      <c r="R77" t="s">
        <v>5439</v>
      </c>
      <c r="S77" t="s">
        <v>4324</v>
      </c>
      <c r="T77" t="s">
        <v>5585</v>
      </c>
      <c r="U77" t="s">
        <v>5992</v>
      </c>
      <c r="Y77" cm="1">
        <f t="array" ref="Y77">IF(FALSE,"True," &amp; IF(_xlfn.XLOOKUP("Src_IsAny",'Scoring_Config'!$A:$A,'Scoring_Config'!$D:$D,"Yes")="Yes",_xlfn.XLOOKUP("Src_IsAny",'Scoring_Config'!$A:$A,'Scoring_Config'!$C:$C,10),0),"False,0")</f>
        <v>0</v>
      </c>
      <c r="Z77" cm="1">
        <f t="array" ref="Z77">IF(FALSE,"True," &amp; IF(_xlfn.XLOOKUP("Src_CIDR_Le_16",'Scoring_Config'!$A:$A,'Scoring_Config'!$D:$D,"Yes")="Yes",_xlfn.XLOOKUP("Src_CIDR_Le_16",'Scoring_Config'!$A:$A,'Scoring_Config'!$C:$C,10),0),"False,0")</f>
        <v>0</v>
      </c>
      <c r="AA77" cm="1">
        <f t="array" ref="AA77">IF(FALSE,"True," &amp; IF(_xlfn.XLOOKUP("Src_CIDR_17_22",'Scoring_Config'!$A:$A,'Scoring_Config'!$D:$D,"Yes")="Yes",_xlfn.XLOOKUP("Src_CIDR_17_22",'Scoring_Config'!$A:$A,'Scoring_Config'!$C:$C,5),0),"False,0")</f>
        <v>0</v>
      </c>
      <c r="AB77" cm="1">
        <f t="array" ref="AB77">IF(FALSE,"True," &amp; IF(_xlfn.XLOOKUP("Dst_IsAny",'Scoring_Config'!$A:$A,'Scoring_Config'!$D:$D,"Yes")="Yes",_xlfn.XLOOKUP("Dst_IsAny",'Scoring_Config'!$A:$A,'Scoring_Config'!$C:$C,10),0),"False,0")</f>
        <v>0</v>
      </c>
      <c r="AC77" cm="1">
        <f t="array" ref="AC77">IF(FALSE,"True," &amp; IF(_xlfn.XLOOKUP("Dst_CIDR_Le_16",'Scoring_Config'!$A:$A,'Scoring_Config'!$D:$D,"Yes")="Yes",_xlfn.XLOOKUP("Dst_CIDR_Le_16",'Scoring_Config'!$A:$A,'Scoring_Config'!$C:$C,10),0),"False,0")</f>
        <v>0</v>
      </c>
      <c r="AD77" cm="1">
        <f t="array" ref="AD77">IF(FALSE,"True," &amp; IF(_xlfn.XLOOKUP("Dst_CIDR_17_22",'Scoring_Config'!$A:$A,'Scoring_Config'!$D:$D,"Yes")="Yes",_xlfn.XLOOKUP("Dst_CIDR_17_22",'Scoring_Config'!$A:$A,'Scoring_Config'!$C:$C,5),0),"False,0")</f>
        <v>0</v>
      </c>
      <c r="AE77" cm="1">
        <f t="array" ref="AE77">IF(FALSE,"True," &amp; IF(_xlfn.XLOOKUP("SrcZone_IsAny",'Scoring_Config'!$A:$A,'Scoring_Config'!$D:$D,"Yes")="Yes",_xlfn.XLOOKUP("SrcZone_IsAny",'Scoring_Config'!$A:$A,'Scoring_Config'!$C:$C,10),0),"False,0")</f>
        <v>0</v>
      </c>
      <c r="AF77" cm="1">
        <f t="array" ref="AF77">IF(FALSE,"True," &amp; IF(_xlfn.XLOOKUP("DstZone_IsAny",'Scoring_Config'!$A:$A,'Scoring_Config'!$D:$D,"Yes")="Yes",_xlfn.XLOOKUP("DstZone_IsAny",'Scoring_Config'!$A:$A,'Scoring_Config'!$C:$C,10),0),"False,0")</f>
        <v>0</v>
      </c>
      <c r="AG77" cm="1">
        <f t="array" ref="AG7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7" cm="1">
        <f t="array" ref="AH77">IF(TRUE,"True," &amp; IF(_xlfn.XLOOKUP("App_Any_OR_RangeGt1000",'Scoring_Config'!$A:$A,'Scoring_Config'!$D:$D,"Yes")="Yes",_xlfn.XLOOKUP("App_Any_OR_RangeGt1000",'Scoring_Config'!$A:$A,'Scoring_Config'!$C:$C,10),0),"False,0")</f>
        <v>0</v>
      </c>
      <c r="AI77" cm="1">
        <f t="array" ref="AI77">IF(FALSE,"True," &amp; IF(_xlfn.XLOOKUP("Service_Insecure_Match",'Scoring_Config'!$A:$A,'Scoring_Config'!$D:$D,"Yes")="Yes",_xlfn.XLOOKUP("Service_Insecure_Match",'Scoring_Config'!$A:$A,'Scoring_Config'!$C:$C,5),0),"False,0")</f>
        <v>0</v>
      </c>
      <c r="AJ77" cm="1">
        <f t="array" ref="AJ77">IF(FALSE,"True," &amp; IF(_xlfn.XLOOKUP("Risky_Inbound",'Scoring_Config'!$A:$A,'Scoring_Config'!$D:$D,"Yes")="Yes",_xlfn.XLOOKUP("Risky_Inbound",'Scoring_Config'!$A:$A,'Scoring_Config'!$C:$C,50),0),"False,0")</f>
        <v>0</v>
      </c>
      <c r="AK77" cm="1">
        <f t="array" ref="AK77">IF(FALSE,"True," &amp; IF(_xlfn.XLOOKUP("Risky_Outbound",'Scoring_Config'!$A:$A,'Scoring_Config'!$D:$D,"Yes")="Yes",_xlfn.XLOOKUP("Risky_Outbound",'Scoring_Config'!$A:$A,'Scoring_Config'!$C:$C,25),0),"False,0")</f>
        <v>0</v>
      </c>
      <c r="AL77" t="s">
        <v>6700</v>
      </c>
      <c r="AM77" cm="1">
        <f t="array" ref="AM7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7" t="s">
        <v>6697</v>
      </c>
      <c r="AO77" t="s">
        <v>6697</v>
      </c>
      <c r="AP77" t="s">
        <v>6697</v>
      </c>
      <c r="AQ77" cm="1">
        <f t="array" ref="AQ77">IF(FALSE,"True," &amp; IF(_xlfn.XLOOKUP("Service_IsAny",'Scoring_Config'!$A:$A,'Scoring_Config'!$D:$D,"Yes")="Yes",_xlfn.XLOOKUP("Service_IsAny",'Scoring_Config'!$A:$A,'Scoring_Config'!$C:$C,0),0),"False,0")</f>
        <v>0</v>
      </c>
      <c r="AR77">
        <v>3</v>
      </c>
      <c r="AS77" cm="1">
        <f t="array" ref="AS77">IF(FALSE,"True," &amp; IF(_xlfn.XLOOKUP("Service_RangeGt1000",'Scoring_Config'!$A:$A,'Scoring_Config'!$D:$D,"Yes")="Yes",_xlfn.XLOOKUP("Service_RangeGt1000",'Scoring_Config'!$A:$A,'Scoring_Config'!$C:$C,0),0),"False,0")</f>
        <v>0</v>
      </c>
      <c r="AT77" cm="1">
        <f t="array" ref="AT77">IF(TRUE,"True," &amp; IF(_xlfn.XLOOKUP("App_IsAny",'Scoring_Config'!$A:$A,'Scoring_Config'!$D:$D,"Yes")="Yes",_xlfn.XLOOKUP("App_IsAny",'Scoring_Config'!$A:$A,'Scoring_Config'!$C:$C,0),0),"False,0")</f>
        <v>0</v>
      </c>
      <c r="AU77">
        <v>65535</v>
      </c>
      <c r="AV77" cm="1">
        <f t="array" ref="AV77">IF(TRUE,"True," &amp; IF(_xlfn.XLOOKUP("App_RangeGt1000",'Scoring_Config'!$A:$A,'Scoring_Config'!$D:$D,"Yes")="Yes",_xlfn.XLOOKUP("App_RangeGt1000",'Scoring_Config'!$A:$A,'Scoring_Config'!$C:$C,0),0),"False,0")</f>
        <v>0</v>
      </c>
      <c r="AW77" cm="1">
        <f t="array" ref="AW77">IF(FALSE,"True," &amp; IF(_xlfn.XLOOKUP("Action_IsDenyOrDrop",'Scoring_Config'!$A:$A,'Scoring_Config'!$D:$D,"Yes")="Yes",_xlfn.XLOOKUP("Action_IsDenyOrDrop",'Scoring_Config'!$A:$A,'Scoring_Config'!$C:$C,0),0),"False,0")</f>
        <v>0</v>
      </c>
      <c r="AX77" cm="1">
        <f t="array" ref="AX77">IF(LEFT(AW77,4)="True",0,(IF(LEFT(Y77,4)="True",IF(_xlfn.XLOOKUP("Src_IsAny",'Scoring_Config'!$A:$A,'Scoring_Config'!$D:$D,"Yes")="Yes",_xlfn.XLOOKUP("Src_IsAny",'Scoring_Config'!$A:$A,'Scoring_Config'!$C:$C,10),0),0)+IF(LEFT(Z77,4)="True",IF(_xlfn.XLOOKUP("Src_CIDR_Le_16",'Scoring_Config'!$A:$A,'Scoring_Config'!$D:$D,"Yes")="Yes",_xlfn.XLOOKUP("Src_CIDR_Le_16",'Scoring_Config'!$A:$A,'Scoring_Config'!$C:$C,10),0),0)+IF(LEFT(AA77,4)="True",IF(_xlfn.XLOOKUP("Src_CIDR_17_22",'Scoring_Config'!$A:$A,'Scoring_Config'!$D:$D,"Yes")="Yes",_xlfn.XLOOKUP("Src_CIDR_17_22",'Scoring_Config'!$A:$A,'Scoring_Config'!$C:$C,5),0),0)+IF(LEFT(AB77,4)="True",IF(_xlfn.XLOOKUP("Dst_IsAny",'Scoring_Config'!$A:$A,'Scoring_Config'!$D:$D,"Yes")="Yes",_xlfn.XLOOKUP("Dst_IsAny",'Scoring_Config'!$A:$A,'Scoring_Config'!$C:$C,10),0),0)+IF(LEFT(AC77,4)="True",IF(_xlfn.XLOOKUP("Dst_CIDR_Le_16",'Scoring_Config'!$A:$A,'Scoring_Config'!$D:$D,"Yes")="Yes",_xlfn.XLOOKUP("Dst_CIDR_Le_16",'Scoring_Config'!$A:$A,'Scoring_Config'!$C:$C,10),0),0)+IF(LEFT(AD77,4)="True",IF(_xlfn.XLOOKUP("Dst_CIDR_17_22",'Scoring_Config'!$A:$A,'Scoring_Config'!$D:$D,"Yes")="Yes",_xlfn.XLOOKUP("Dst_CIDR_17_22",'Scoring_Config'!$A:$A,'Scoring_Config'!$C:$C,5),0),0)+IF(LEFT(AE77,4)="True",IF(_xlfn.XLOOKUP("SrcZone_IsAny",'Scoring_Config'!$A:$A,'Scoring_Config'!$D:$D,"Yes")="Yes",_xlfn.XLOOKUP("SrcZone_IsAny",'Scoring_Config'!$A:$A,'Scoring_Config'!$C:$C,10),0),0)+IF(LEFT(AF77,4)="True",IF(_xlfn.XLOOKUP("DstZone_IsAny",'Scoring_Config'!$A:$A,'Scoring_Config'!$D:$D,"Yes")="Yes",_xlfn.XLOOKUP("DstZone_IsAny",'Scoring_Config'!$A:$A,'Scoring_Config'!$C:$C,10),0),0)+IF(LEFT(AG77,4)="True",IF(_xlfn.XLOOKUP("Service_Any_OR_RangeGt1000",'Scoring_Config'!$A:$A,'Scoring_Config'!$D:$D,"Yes")="Yes",_xlfn.XLOOKUP("Service_Any_OR_RangeGt1000",'Scoring_Config'!$A:$A,'Scoring_Config'!$C:$C,10),0),0)+IF(LEFT(AH77,4)="True",IF(_xlfn.XLOOKUP("App_Any_OR_RangeGt1000",'Scoring_Config'!$A:$A,'Scoring_Config'!$D:$D,"Yes")="Yes",_xlfn.XLOOKUP("App_Any_OR_RangeGt1000",'Scoring_Config'!$A:$A,'Scoring_Config'!$C:$C,10),0),0)+IF(LEFT(AI77,4)="True",IF(_xlfn.XLOOKUP("Service_Insecure_Match",'Scoring_Config'!$A:$A,'Scoring_Config'!$D:$D,"Yes")="Yes",_xlfn.XLOOKUP("Service_Insecure_Match",'Scoring_Config'!$A:$A,'Scoring_Config'!$C:$C,5),0),0)+IF(LEFT(AJ77,4)="True",IF(_xlfn.XLOOKUP("Risky_Inbound",'Scoring_Config'!$A:$A,'Scoring_Config'!$D:$D,"Yes")="Yes",_xlfn.XLOOKUP("Risky_Inbound",'Scoring_Config'!$A:$A,'Scoring_Config'!$C:$C,50),0),0)+IF(LEFT(AK77,4)="True",IF(_xlfn.XLOOKUP("Risky_Outbound",'Scoring_Config'!$A:$A,'Scoring_Config'!$D:$D,"Yes")="Yes",_xlfn.XLOOKUP("Risky_Outbound",'Scoring_Config'!$A:$A,'Scoring_Config'!$C:$C,25),0),0)+IF(LEFT(AZ77,4)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77,FIND(",",AL77)+1,100)),0)+IF(LEFT(AM77,4)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77,FIND(",",AN77)+1,100)),0)+IF(_xlfn.XLOOKUP("Profile_Scoring",'Scoring_Config'!$A:$A,'Scoring_Config'!$D:$D,"Yes")="Yes",VALUE(MID(AO77,FIND(",",AO77)+1,100)),0)+IF(_xlfn.XLOOKUP("Options_Scoring",'Scoring_Config'!$A:$A,'Scoring_Config'!$D:$D,"Yes")="Yes",VALUE(MID(AP77,FIND(",",AP77)+1,100)),0)))</f>
        <v>0</v>
      </c>
      <c r="AZ77" cm="1">
        <f t="array" ref="AZ77">IF(FALSE,"True," &amp; IF(_xlfn.XLOOKUP("Migrate_Insecure",'Scoring_Config'!$A:$A,'Scoring_Config'!$D:$D,"Yes")="Yes",_xlfn.XLOOKUP("Migrate_Insecure",'Scoring_Config'!$A:$A,'Scoring_Config'!$C:$C,10),0),"False,0")</f>
        <v>0</v>
      </c>
    </row>
    <row r="78" spans="1:52">
      <c r="A78" t="s">
        <v>1979</v>
      </c>
      <c r="B78" t="s">
        <v>2056</v>
      </c>
      <c r="C78" t="s">
        <v>3542</v>
      </c>
      <c r="D78" t="s">
        <v>3544</v>
      </c>
      <c r="E78" t="s">
        <v>3562</v>
      </c>
      <c r="F78" t="s">
        <v>3587</v>
      </c>
      <c r="G78" t="s">
        <v>131</v>
      </c>
      <c r="H78" t="s">
        <v>193</v>
      </c>
      <c r="I78" t="s">
        <v>3574</v>
      </c>
      <c r="J78" t="s">
        <v>862</v>
      </c>
      <c r="K78" t="s">
        <v>1693</v>
      </c>
      <c r="L78" t="s">
        <v>1348</v>
      </c>
      <c r="M78" t="s">
        <v>1973</v>
      </c>
      <c r="N78" t="s">
        <v>4315</v>
      </c>
      <c r="O78" t="s">
        <v>4319</v>
      </c>
      <c r="P78" t="s">
        <v>4323</v>
      </c>
      <c r="Q78" t="s">
        <v>4387</v>
      </c>
      <c r="R78" t="s">
        <v>5439</v>
      </c>
      <c r="S78" t="s">
        <v>4324</v>
      </c>
      <c r="T78" t="s">
        <v>5564</v>
      </c>
      <c r="U78" t="s">
        <v>5993</v>
      </c>
      <c r="Y78" cm="1">
        <f t="array" ref="Y78">IF(FALSE,"True," &amp; IF(_xlfn.XLOOKUP("Src_IsAny",'Scoring_Config'!$A:$A,'Scoring_Config'!$D:$D,"Yes")="Yes",_xlfn.XLOOKUP("Src_IsAny",'Scoring_Config'!$A:$A,'Scoring_Config'!$C:$C,10),0),"False,0")</f>
        <v>0</v>
      </c>
      <c r="Z78" cm="1">
        <f t="array" ref="Z78">IF(FALSE,"True," &amp; IF(_xlfn.XLOOKUP("Src_CIDR_Le_16",'Scoring_Config'!$A:$A,'Scoring_Config'!$D:$D,"Yes")="Yes",_xlfn.XLOOKUP("Src_CIDR_Le_16",'Scoring_Config'!$A:$A,'Scoring_Config'!$C:$C,10),0),"False,0")</f>
        <v>0</v>
      </c>
      <c r="AA78" cm="1">
        <f t="array" ref="AA78">IF(FALSE,"True," &amp; IF(_xlfn.XLOOKUP("Src_CIDR_17_22",'Scoring_Config'!$A:$A,'Scoring_Config'!$D:$D,"Yes")="Yes",_xlfn.XLOOKUP("Src_CIDR_17_22",'Scoring_Config'!$A:$A,'Scoring_Config'!$C:$C,5),0),"False,0")</f>
        <v>0</v>
      </c>
      <c r="AB78" cm="1">
        <f t="array" ref="AB78">IF(FALSE,"True," &amp; IF(_xlfn.XLOOKUP("Dst_IsAny",'Scoring_Config'!$A:$A,'Scoring_Config'!$D:$D,"Yes")="Yes",_xlfn.XLOOKUP("Dst_IsAny",'Scoring_Config'!$A:$A,'Scoring_Config'!$C:$C,10),0),"False,0")</f>
        <v>0</v>
      </c>
      <c r="AC78" cm="1">
        <f t="array" ref="AC78">IF(FALSE,"True," &amp; IF(_xlfn.XLOOKUP("Dst_CIDR_Le_16",'Scoring_Config'!$A:$A,'Scoring_Config'!$D:$D,"Yes")="Yes",_xlfn.XLOOKUP("Dst_CIDR_Le_16",'Scoring_Config'!$A:$A,'Scoring_Config'!$C:$C,10),0),"False,0")</f>
        <v>0</v>
      </c>
      <c r="AD78" cm="1">
        <f t="array" ref="AD78">IF(FALSE,"True," &amp; IF(_xlfn.XLOOKUP("Dst_CIDR_17_22",'Scoring_Config'!$A:$A,'Scoring_Config'!$D:$D,"Yes")="Yes",_xlfn.XLOOKUP("Dst_CIDR_17_22",'Scoring_Config'!$A:$A,'Scoring_Config'!$C:$C,5),0),"False,0")</f>
        <v>0</v>
      </c>
      <c r="AE78" cm="1">
        <f t="array" ref="AE78">IF(FALSE,"True," &amp; IF(_xlfn.XLOOKUP("SrcZone_IsAny",'Scoring_Config'!$A:$A,'Scoring_Config'!$D:$D,"Yes")="Yes",_xlfn.XLOOKUP("SrcZone_IsAny",'Scoring_Config'!$A:$A,'Scoring_Config'!$C:$C,10),0),"False,0")</f>
        <v>0</v>
      </c>
      <c r="AF78" cm="1">
        <f t="array" ref="AF78">IF(FALSE,"True," &amp; IF(_xlfn.XLOOKUP("DstZone_IsAny",'Scoring_Config'!$A:$A,'Scoring_Config'!$D:$D,"Yes")="Yes",_xlfn.XLOOKUP("DstZone_IsAny",'Scoring_Config'!$A:$A,'Scoring_Config'!$C:$C,10),0),"False,0")</f>
        <v>0</v>
      </c>
      <c r="AG78" cm="1">
        <f t="array" ref="AG7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8" cm="1">
        <f t="array" ref="AH78">IF(FALSE,"True," &amp; IF(_xlfn.XLOOKUP("App_Any_OR_RangeGt1000",'Scoring_Config'!$A:$A,'Scoring_Config'!$D:$D,"Yes")="Yes",_xlfn.XLOOKUP("App_Any_OR_RangeGt1000",'Scoring_Config'!$A:$A,'Scoring_Config'!$C:$C,10),0),"False,0")</f>
        <v>0</v>
      </c>
      <c r="AI78" cm="1">
        <f t="array" ref="AI78">IF(FALSE,"True," &amp; IF(_xlfn.XLOOKUP("Service_Insecure_Match",'Scoring_Config'!$A:$A,'Scoring_Config'!$D:$D,"Yes")="Yes",_xlfn.XLOOKUP("Service_Insecure_Match",'Scoring_Config'!$A:$A,'Scoring_Config'!$C:$C,5),0),"False,0")</f>
        <v>0</v>
      </c>
      <c r="AJ78" cm="1">
        <f t="array" ref="AJ78">IF(FALSE,"True," &amp; IF(_xlfn.XLOOKUP("Risky_Inbound",'Scoring_Config'!$A:$A,'Scoring_Config'!$D:$D,"Yes")="Yes",_xlfn.XLOOKUP("Risky_Inbound",'Scoring_Config'!$A:$A,'Scoring_Config'!$C:$C,50),0),"False,0")</f>
        <v>0</v>
      </c>
      <c r="AK78" cm="1">
        <f t="array" ref="AK78">IF(FALSE,"True," &amp; IF(_xlfn.XLOOKUP("Risky_Outbound",'Scoring_Config'!$A:$A,'Scoring_Config'!$D:$D,"Yes")="Yes",_xlfn.XLOOKUP("Risky_Outbound",'Scoring_Config'!$A:$A,'Scoring_Config'!$C:$C,25),0),"False,0")</f>
        <v>0</v>
      </c>
      <c r="AL78" t="s">
        <v>6699</v>
      </c>
      <c r="AM78" cm="1">
        <f t="array" ref="AM7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8" t="s">
        <v>6697</v>
      </c>
      <c r="AO78" t="s">
        <v>6697</v>
      </c>
      <c r="AP78" t="s">
        <v>6697</v>
      </c>
      <c r="AQ78" cm="1">
        <f t="array" ref="AQ78">IF(FALSE,"True," &amp; IF(_xlfn.XLOOKUP("Service_IsAny",'Scoring_Config'!$A:$A,'Scoring_Config'!$D:$D,"Yes")="Yes",_xlfn.XLOOKUP("Service_IsAny",'Scoring_Config'!$A:$A,'Scoring_Config'!$C:$C,0),0),"False,0")</f>
        <v>0</v>
      </c>
      <c r="AR78">
        <v>0</v>
      </c>
      <c r="AS78" cm="1">
        <f t="array" ref="AS78">IF(FALSE,"True," &amp; IF(_xlfn.XLOOKUP("Service_RangeGt1000",'Scoring_Config'!$A:$A,'Scoring_Config'!$D:$D,"Yes")="Yes",_xlfn.XLOOKUP("Service_RangeGt1000",'Scoring_Config'!$A:$A,'Scoring_Config'!$C:$C,0),0),"False,0")</f>
        <v>0</v>
      </c>
      <c r="AT78" cm="1">
        <f t="array" ref="AT78">IF(FALSE,"True," &amp; IF(_xlfn.XLOOKUP("App_IsAny",'Scoring_Config'!$A:$A,'Scoring_Config'!$D:$D,"Yes")="Yes",_xlfn.XLOOKUP("App_IsAny",'Scoring_Config'!$A:$A,'Scoring_Config'!$C:$C,0),0),"False,0")</f>
        <v>0</v>
      </c>
      <c r="AU78">
        <v>0</v>
      </c>
      <c r="AV78" cm="1">
        <f t="array" ref="AV78">IF(FALSE,"True," &amp; IF(_xlfn.XLOOKUP("App_RangeGt1000",'Scoring_Config'!$A:$A,'Scoring_Config'!$D:$D,"Yes")="Yes",_xlfn.XLOOKUP("App_RangeGt1000",'Scoring_Config'!$A:$A,'Scoring_Config'!$C:$C,0),0),"False,0")</f>
        <v>0</v>
      </c>
      <c r="AW78" cm="1">
        <f t="array" ref="AW78">IF(FALSE,"True," &amp; IF(_xlfn.XLOOKUP("Action_IsDenyOrDrop",'Scoring_Config'!$A:$A,'Scoring_Config'!$D:$D,"Yes")="Yes",_xlfn.XLOOKUP("Action_IsDenyOrDrop",'Scoring_Config'!$A:$A,'Scoring_Config'!$C:$C,0),0),"False,0")</f>
        <v>0</v>
      </c>
      <c r="AX78" cm="1">
        <f t="array" ref="AX78">IF(LEFT(AW78,4)="True",0,(IF(LEFT(Y78,4)="True",IF(_xlfn.XLOOKUP("Src_IsAny",'Scoring_Config'!$A:$A,'Scoring_Config'!$D:$D,"Yes")="Yes",_xlfn.XLOOKUP("Src_IsAny",'Scoring_Config'!$A:$A,'Scoring_Config'!$C:$C,10),0),0)+IF(LEFT(Z78,4)="True",IF(_xlfn.XLOOKUP("Src_CIDR_Le_16",'Scoring_Config'!$A:$A,'Scoring_Config'!$D:$D,"Yes")="Yes",_xlfn.XLOOKUP("Src_CIDR_Le_16",'Scoring_Config'!$A:$A,'Scoring_Config'!$C:$C,10),0),0)+IF(LEFT(AA78,4)="True",IF(_xlfn.XLOOKUP("Src_CIDR_17_22",'Scoring_Config'!$A:$A,'Scoring_Config'!$D:$D,"Yes")="Yes",_xlfn.XLOOKUP("Src_CIDR_17_22",'Scoring_Config'!$A:$A,'Scoring_Config'!$C:$C,5),0),0)+IF(LEFT(AB78,4)="True",IF(_xlfn.XLOOKUP("Dst_IsAny",'Scoring_Config'!$A:$A,'Scoring_Config'!$D:$D,"Yes")="Yes",_xlfn.XLOOKUP("Dst_IsAny",'Scoring_Config'!$A:$A,'Scoring_Config'!$C:$C,10),0),0)+IF(LEFT(AC78,4)="True",IF(_xlfn.XLOOKUP("Dst_CIDR_Le_16",'Scoring_Config'!$A:$A,'Scoring_Config'!$D:$D,"Yes")="Yes",_xlfn.XLOOKUP("Dst_CIDR_Le_16",'Scoring_Config'!$A:$A,'Scoring_Config'!$C:$C,10),0),0)+IF(LEFT(AD78,4)="True",IF(_xlfn.XLOOKUP("Dst_CIDR_17_22",'Scoring_Config'!$A:$A,'Scoring_Config'!$D:$D,"Yes")="Yes",_xlfn.XLOOKUP("Dst_CIDR_17_22",'Scoring_Config'!$A:$A,'Scoring_Config'!$C:$C,5),0),0)+IF(LEFT(AE78,4)="True",IF(_xlfn.XLOOKUP("SrcZone_IsAny",'Scoring_Config'!$A:$A,'Scoring_Config'!$D:$D,"Yes")="Yes",_xlfn.XLOOKUP("SrcZone_IsAny",'Scoring_Config'!$A:$A,'Scoring_Config'!$C:$C,10),0),0)+IF(LEFT(AF78,4)="True",IF(_xlfn.XLOOKUP("DstZone_IsAny",'Scoring_Config'!$A:$A,'Scoring_Config'!$D:$D,"Yes")="Yes",_xlfn.XLOOKUP("DstZone_IsAny",'Scoring_Config'!$A:$A,'Scoring_Config'!$C:$C,10),0),0)+IF(LEFT(AG78,4)="True",IF(_xlfn.XLOOKUP("Service_Any_OR_RangeGt1000",'Scoring_Config'!$A:$A,'Scoring_Config'!$D:$D,"Yes")="Yes",_xlfn.XLOOKUP("Service_Any_OR_RangeGt1000",'Scoring_Config'!$A:$A,'Scoring_Config'!$C:$C,10),0),0)+IF(LEFT(AH78,4)="True",IF(_xlfn.XLOOKUP("App_Any_OR_RangeGt1000",'Scoring_Config'!$A:$A,'Scoring_Config'!$D:$D,"Yes")="Yes",_xlfn.XLOOKUP("App_Any_OR_RangeGt1000",'Scoring_Config'!$A:$A,'Scoring_Config'!$C:$C,10),0),0)+IF(LEFT(AI78,4)="True",IF(_xlfn.XLOOKUP("Service_Insecure_Match",'Scoring_Config'!$A:$A,'Scoring_Config'!$D:$D,"Yes")="Yes",_xlfn.XLOOKUP("Service_Insecure_Match",'Scoring_Config'!$A:$A,'Scoring_Config'!$C:$C,5),0),0)+IF(LEFT(AJ78,4)="True",IF(_xlfn.XLOOKUP("Risky_Inbound",'Scoring_Config'!$A:$A,'Scoring_Config'!$D:$D,"Yes")="Yes",_xlfn.XLOOKUP("Risky_Inbound",'Scoring_Config'!$A:$A,'Scoring_Config'!$C:$C,50),0),0)+IF(LEFT(AK78,4)="True",IF(_xlfn.XLOOKUP("Risky_Outbound",'Scoring_Config'!$A:$A,'Scoring_Config'!$D:$D,"Yes")="Yes",_xlfn.XLOOKUP("Risky_Outbound",'Scoring_Config'!$A:$A,'Scoring_Config'!$C:$C,25),0),0)+IF(LEFT(AZ78,4)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78,FIND(",",AL78)+1,100)),0)+IF(LEFT(AM78,4)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78,FIND(",",AN78)+1,100)),0)+IF(_xlfn.XLOOKUP("Profile_Scoring",'Scoring_Config'!$A:$A,'Scoring_Config'!$D:$D,"Yes")="Yes",VALUE(MID(AO78,FIND(",",AO78)+1,100)),0)+IF(_xlfn.XLOOKUP("Options_Scoring",'Scoring_Config'!$A:$A,'Scoring_Config'!$D:$D,"Yes")="Yes",VALUE(MID(AP78,FIND(",",AP78)+1,100)),0)))</f>
        <v>0</v>
      </c>
      <c r="AZ78" cm="1">
        <f t="array" ref="AZ78">IF(FALSE,"True," &amp; IF(_xlfn.XLOOKUP("Migrate_Insecure",'Scoring_Config'!$A:$A,'Scoring_Config'!$D:$D,"Yes")="Yes",_xlfn.XLOOKUP("Migrate_Insecure",'Scoring_Config'!$A:$A,'Scoring_Config'!$C:$C,10),0),"False,0")</f>
        <v>0</v>
      </c>
    </row>
    <row r="79" spans="1:52">
      <c r="A79" t="s">
        <v>1979</v>
      </c>
      <c r="B79" t="s">
        <v>2057</v>
      </c>
      <c r="C79" t="s">
        <v>3542</v>
      </c>
      <c r="D79" t="s">
        <v>3545</v>
      </c>
      <c r="E79" t="s">
        <v>3563</v>
      </c>
      <c r="F79" t="s">
        <v>3569</v>
      </c>
      <c r="G79" t="s">
        <v>132</v>
      </c>
      <c r="H79" t="s">
        <v>174</v>
      </c>
      <c r="I79" t="s">
        <v>3575</v>
      </c>
      <c r="J79" t="s">
        <v>863</v>
      </c>
      <c r="K79" t="s">
        <v>1694</v>
      </c>
      <c r="L79" t="s">
        <v>1327</v>
      </c>
      <c r="M79" t="s">
        <v>1974</v>
      </c>
      <c r="N79" t="s">
        <v>4315</v>
      </c>
      <c r="O79" t="s">
        <v>4319</v>
      </c>
      <c r="P79" t="s">
        <v>4321</v>
      </c>
      <c r="Q79" t="s">
        <v>4388</v>
      </c>
      <c r="R79" t="s">
        <v>5439</v>
      </c>
      <c r="S79" t="s">
        <v>4324</v>
      </c>
      <c r="T79" t="s">
        <v>5595</v>
      </c>
      <c r="U79" t="s">
        <v>5994</v>
      </c>
      <c r="Y79" cm="1">
        <f t="array" ref="Y79">IF(FALSE,"True," &amp; IF(_xlfn.XLOOKUP("Src_IsAny",'Scoring_Config'!$A:$A,'Scoring_Config'!$D:$D,"Yes")="Yes",_xlfn.XLOOKUP("Src_IsAny",'Scoring_Config'!$A:$A,'Scoring_Config'!$C:$C,10),0),"False,0")</f>
        <v>0</v>
      </c>
      <c r="Z79" cm="1">
        <f t="array" ref="Z79">IF(FALSE,"True," &amp; IF(_xlfn.XLOOKUP("Src_CIDR_Le_16",'Scoring_Config'!$A:$A,'Scoring_Config'!$D:$D,"Yes")="Yes",_xlfn.XLOOKUP("Src_CIDR_Le_16",'Scoring_Config'!$A:$A,'Scoring_Config'!$C:$C,10),0),"False,0")</f>
        <v>0</v>
      </c>
      <c r="AA79" cm="1">
        <f t="array" ref="AA79">IF(FALSE,"True," &amp; IF(_xlfn.XLOOKUP("Src_CIDR_17_22",'Scoring_Config'!$A:$A,'Scoring_Config'!$D:$D,"Yes")="Yes",_xlfn.XLOOKUP("Src_CIDR_17_22",'Scoring_Config'!$A:$A,'Scoring_Config'!$C:$C,5),0),"False,0")</f>
        <v>0</v>
      </c>
      <c r="AB79" cm="1">
        <f t="array" ref="AB79">IF(FALSE,"True," &amp; IF(_xlfn.XLOOKUP("Dst_IsAny",'Scoring_Config'!$A:$A,'Scoring_Config'!$D:$D,"Yes")="Yes",_xlfn.XLOOKUP("Dst_IsAny",'Scoring_Config'!$A:$A,'Scoring_Config'!$C:$C,10),0),"False,0")</f>
        <v>0</v>
      </c>
      <c r="AC79" cm="1">
        <f t="array" ref="AC79">IF(FALSE,"True," &amp; IF(_xlfn.XLOOKUP("Dst_CIDR_Le_16",'Scoring_Config'!$A:$A,'Scoring_Config'!$D:$D,"Yes")="Yes",_xlfn.XLOOKUP("Dst_CIDR_Le_16",'Scoring_Config'!$A:$A,'Scoring_Config'!$C:$C,10),0),"False,0")</f>
        <v>0</v>
      </c>
      <c r="AD79" cm="1">
        <f t="array" ref="AD79">IF(FALSE,"True," &amp; IF(_xlfn.XLOOKUP("Dst_CIDR_17_22",'Scoring_Config'!$A:$A,'Scoring_Config'!$D:$D,"Yes")="Yes",_xlfn.XLOOKUP("Dst_CIDR_17_22",'Scoring_Config'!$A:$A,'Scoring_Config'!$C:$C,5),0),"False,0")</f>
        <v>0</v>
      </c>
      <c r="AE79" cm="1">
        <f t="array" ref="AE79">IF(FALSE,"True," &amp; IF(_xlfn.XLOOKUP("SrcZone_IsAny",'Scoring_Config'!$A:$A,'Scoring_Config'!$D:$D,"Yes")="Yes",_xlfn.XLOOKUP("SrcZone_IsAny",'Scoring_Config'!$A:$A,'Scoring_Config'!$C:$C,10),0),"False,0")</f>
        <v>0</v>
      </c>
      <c r="AF79" cm="1">
        <f t="array" ref="AF79">IF(FALSE,"True," &amp; IF(_xlfn.XLOOKUP("DstZone_IsAny",'Scoring_Config'!$A:$A,'Scoring_Config'!$D:$D,"Yes")="Yes",_xlfn.XLOOKUP("DstZone_IsAny",'Scoring_Config'!$A:$A,'Scoring_Config'!$C:$C,10),0),"False,0")</f>
        <v>0</v>
      </c>
      <c r="AG79" cm="1">
        <f t="array" ref="AG7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9" cm="1">
        <f t="array" ref="AH79">IF(FALSE,"True," &amp; IF(_xlfn.XLOOKUP("App_Any_OR_RangeGt1000",'Scoring_Config'!$A:$A,'Scoring_Config'!$D:$D,"Yes")="Yes",_xlfn.XLOOKUP("App_Any_OR_RangeGt1000",'Scoring_Config'!$A:$A,'Scoring_Config'!$C:$C,10),0),"False,0")</f>
        <v>0</v>
      </c>
      <c r="AI79" cm="1">
        <f t="array" ref="AI79">IF(FALSE,"True," &amp; IF(_xlfn.XLOOKUP("Service_Insecure_Match",'Scoring_Config'!$A:$A,'Scoring_Config'!$D:$D,"Yes")="Yes",_xlfn.XLOOKUP("Service_Insecure_Match",'Scoring_Config'!$A:$A,'Scoring_Config'!$C:$C,5),0),"False,0")</f>
        <v>0</v>
      </c>
      <c r="AJ79" cm="1">
        <f t="array" ref="AJ79">IF(FALSE,"True," &amp; IF(_xlfn.XLOOKUP("Risky_Inbound",'Scoring_Config'!$A:$A,'Scoring_Config'!$D:$D,"Yes")="Yes",_xlfn.XLOOKUP("Risky_Inbound",'Scoring_Config'!$A:$A,'Scoring_Config'!$C:$C,50),0),"False,0")</f>
        <v>0</v>
      </c>
      <c r="AK79" cm="1">
        <f t="array" ref="AK79">IF(FALSE,"True," &amp; IF(_xlfn.XLOOKUP("Risky_Outbound",'Scoring_Config'!$A:$A,'Scoring_Config'!$D:$D,"Yes")="Yes",_xlfn.XLOOKUP("Risky_Outbound",'Scoring_Config'!$A:$A,'Scoring_Config'!$C:$C,25),0),"False,0")</f>
        <v>0</v>
      </c>
      <c r="AL79" t="s">
        <v>6700</v>
      </c>
      <c r="AM79" cm="1">
        <f t="array" ref="AM7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9" t="s">
        <v>6697</v>
      </c>
      <c r="AO79" t="s">
        <v>6697</v>
      </c>
      <c r="AP79" t="s">
        <v>6697</v>
      </c>
      <c r="AQ79" cm="1">
        <f t="array" ref="AQ79">IF(FALSE,"True," &amp; IF(_xlfn.XLOOKUP("Service_IsAny",'Scoring_Config'!$A:$A,'Scoring_Config'!$D:$D,"Yes")="Yes",_xlfn.XLOOKUP("Service_IsAny",'Scoring_Config'!$A:$A,'Scoring_Config'!$C:$C,0),0),"False,0")</f>
        <v>0</v>
      </c>
      <c r="AR79">
        <v>0</v>
      </c>
      <c r="AS79" cm="1">
        <f t="array" ref="AS79">IF(FALSE,"True," &amp; IF(_xlfn.XLOOKUP("Service_RangeGt1000",'Scoring_Config'!$A:$A,'Scoring_Config'!$D:$D,"Yes")="Yes",_xlfn.XLOOKUP("Service_RangeGt1000",'Scoring_Config'!$A:$A,'Scoring_Config'!$C:$C,0),0),"False,0")</f>
        <v>0</v>
      </c>
      <c r="AT79" cm="1">
        <f t="array" ref="AT79">IF(FALSE,"True," &amp; IF(_xlfn.XLOOKUP("App_IsAny",'Scoring_Config'!$A:$A,'Scoring_Config'!$D:$D,"Yes")="Yes",_xlfn.XLOOKUP("App_IsAny",'Scoring_Config'!$A:$A,'Scoring_Config'!$C:$C,0),0),"False,0")</f>
        <v>0</v>
      </c>
      <c r="AU79">
        <v>1</v>
      </c>
      <c r="AV79" cm="1">
        <f t="array" ref="AV79">IF(FALSE,"True," &amp; IF(_xlfn.XLOOKUP("App_RangeGt1000",'Scoring_Config'!$A:$A,'Scoring_Config'!$D:$D,"Yes")="Yes",_xlfn.XLOOKUP("App_RangeGt1000",'Scoring_Config'!$A:$A,'Scoring_Config'!$C:$C,0),0),"False,0")</f>
        <v>0</v>
      </c>
      <c r="AW79" cm="1">
        <f t="array" ref="AW79">IF(FALSE,"True," &amp; IF(_xlfn.XLOOKUP("Action_IsDenyOrDrop",'Scoring_Config'!$A:$A,'Scoring_Config'!$D:$D,"Yes")="Yes",_xlfn.XLOOKUP("Action_IsDenyOrDrop",'Scoring_Config'!$A:$A,'Scoring_Config'!$C:$C,0),0),"False,0")</f>
        <v>0</v>
      </c>
      <c r="AX79" cm="1">
        <f t="array" ref="AX79">IF(LEFT(AW79,4)="True",0,(IF(LEFT(Y79,4)="True",IF(_xlfn.XLOOKUP("Src_IsAny",'Scoring_Config'!$A:$A,'Scoring_Config'!$D:$D,"Yes")="Yes",_xlfn.XLOOKUP("Src_IsAny",'Scoring_Config'!$A:$A,'Scoring_Config'!$C:$C,10),0),0)+IF(LEFT(Z79,4)="True",IF(_xlfn.XLOOKUP("Src_CIDR_Le_16",'Scoring_Config'!$A:$A,'Scoring_Config'!$D:$D,"Yes")="Yes",_xlfn.XLOOKUP("Src_CIDR_Le_16",'Scoring_Config'!$A:$A,'Scoring_Config'!$C:$C,10),0),0)+IF(LEFT(AA79,4)="True",IF(_xlfn.XLOOKUP("Src_CIDR_17_22",'Scoring_Config'!$A:$A,'Scoring_Config'!$D:$D,"Yes")="Yes",_xlfn.XLOOKUP("Src_CIDR_17_22",'Scoring_Config'!$A:$A,'Scoring_Config'!$C:$C,5),0),0)+IF(LEFT(AB79,4)="True",IF(_xlfn.XLOOKUP("Dst_IsAny",'Scoring_Config'!$A:$A,'Scoring_Config'!$D:$D,"Yes")="Yes",_xlfn.XLOOKUP("Dst_IsAny",'Scoring_Config'!$A:$A,'Scoring_Config'!$C:$C,10),0),0)+IF(LEFT(AC79,4)="True",IF(_xlfn.XLOOKUP("Dst_CIDR_Le_16",'Scoring_Config'!$A:$A,'Scoring_Config'!$D:$D,"Yes")="Yes",_xlfn.XLOOKUP("Dst_CIDR_Le_16",'Scoring_Config'!$A:$A,'Scoring_Config'!$C:$C,10),0),0)+IF(LEFT(AD79,4)="True",IF(_xlfn.XLOOKUP("Dst_CIDR_17_22",'Scoring_Config'!$A:$A,'Scoring_Config'!$D:$D,"Yes")="Yes",_xlfn.XLOOKUP("Dst_CIDR_17_22",'Scoring_Config'!$A:$A,'Scoring_Config'!$C:$C,5),0),0)+IF(LEFT(AE79,4)="True",IF(_xlfn.XLOOKUP("SrcZone_IsAny",'Scoring_Config'!$A:$A,'Scoring_Config'!$D:$D,"Yes")="Yes",_xlfn.XLOOKUP("SrcZone_IsAny",'Scoring_Config'!$A:$A,'Scoring_Config'!$C:$C,10),0),0)+IF(LEFT(AF79,4)="True",IF(_xlfn.XLOOKUP("DstZone_IsAny",'Scoring_Config'!$A:$A,'Scoring_Config'!$D:$D,"Yes")="Yes",_xlfn.XLOOKUP("DstZone_IsAny",'Scoring_Config'!$A:$A,'Scoring_Config'!$C:$C,10),0),0)+IF(LEFT(AG79,4)="True",IF(_xlfn.XLOOKUP("Service_Any_OR_RangeGt1000",'Scoring_Config'!$A:$A,'Scoring_Config'!$D:$D,"Yes")="Yes",_xlfn.XLOOKUP("Service_Any_OR_RangeGt1000",'Scoring_Config'!$A:$A,'Scoring_Config'!$C:$C,10),0),0)+IF(LEFT(AH79,4)="True",IF(_xlfn.XLOOKUP("App_Any_OR_RangeGt1000",'Scoring_Config'!$A:$A,'Scoring_Config'!$D:$D,"Yes")="Yes",_xlfn.XLOOKUP("App_Any_OR_RangeGt1000",'Scoring_Config'!$A:$A,'Scoring_Config'!$C:$C,10),0),0)+IF(LEFT(AI79,4)="True",IF(_xlfn.XLOOKUP("Service_Insecure_Match",'Scoring_Config'!$A:$A,'Scoring_Config'!$D:$D,"Yes")="Yes",_xlfn.XLOOKUP("Service_Insecure_Match",'Scoring_Config'!$A:$A,'Scoring_Config'!$C:$C,5),0),0)+IF(LEFT(AJ79,4)="True",IF(_xlfn.XLOOKUP("Risky_Inbound",'Scoring_Config'!$A:$A,'Scoring_Config'!$D:$D,"Yes")="Yes",_xlfn.XLOOKUP("Risky_Inbound",'Scoring_Config'!$A:$A,'Scoring_Config'!$C:$C,50),0),0)+IF(LEFT(AK79,4)="True",IF(_xlfn.XLOOKUP("Risky_Outbound",'Scoring_Config'!$A:$A,'Scoring_Config'!$D:$D,"Yes")="Yes",_xlfn.XLOOKUP("Risky_Outbound",'Scoring_Config'!$A:$A,'Scoring_Config'!$C:$C,25),0),0)+IF(LEFT(AZ79,4)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79,FIND(",",AL79)+1,100)),0)+IF(LEFT(AM79,4)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79,FIND(",",AN79)+1,100)),0)+IF(_xlfn.XLOOKUP("Profile_Scoring",'Scoring_Config'!$A:$A,'Scoring_Config'!$D:$D,"Yes")="Yes",VALUE(MID(AO79,FIND(",",AO79)+1,100)),0)+IF(_xlfn.XLOOKUP("Options_Scoring",'Scoring_Config'!$A:$A,'Scoring_Config'!$D:$D,"Yes")="Yes",VALUE(MID(AP79,FIND(",",AP79)+1,100)),0)))</f>
        <v>0</v>
      </c>
      <c r="AZ79" cm="1">
        <f t="array" ref="AZ79">IF(FALSE,"True," &amp; IF(_xlfn.XLOOKUP("Migrate_Insecure",'Scoring_Config'!$A:$A,'Scoring_Config'!$D:$D,"Yes")="Yes",_xlfn.XLOOKUP("Migrate_Insecure",'Scoring_Config'!$A:$A,'Scoring_Config'!$C:$C,10),0),"False,0")</f>
        <v>0</v>
      </c>
    </row>
    <row r="80" spans="1:52">
      <c r="A80" t="s">
        <v>1979</v>
      </c>
      <c r="B80" t="s">
        <v>2058</v>
      </c>
      <c r="C80" t="s">
        <v>3542</v>
      </c>
      <c r="D80" t="s">
        <v>3549</v>
      </c>
      <c r="E80" t="s">
        <v>3563</v>
      </c>
      <c r="F80" t="s">
        <v>3569</v>
      </c>
      <c r="G80" t="s">
        <v>133</v>
      </c>
      <c r="H80" t="s">
        <v>174</v>
      </c>
      <c r="I80" t="s">
        <v>3575</v>
      </c>
      <c r="J80" t="s">
        <v>863</v>
      </c>
      <c r="K80" t="s">
        <v>174</v>
      </c>
      <c r="L80" t="s">
        <v>1349</v>
      </c>
      <c r="M80" t="s">
        <v>1974</v>
      </c>
      <c r="N80" t="s">
        <v>4315</v>
      </c>
      <c r="O80" t="s">
        <v>4319</v>
      </c>
      <c r="P80" t="s">
        <v>4321</v>
      </c>
      <c r="Q80" t="s">
        <v>4389</v>
      </c>
      <c r="R80" t="s">
        <v>5437</v>
      </c>
      <c r="S80" t="s">
        <v>5472</v>
      </c>
      <c r="T80" t="s">
        <v>5596</v>
      </c>
      <c r="U80" t="s">
        <v>5995</v>
      </c>
      <c r="Y80" cm="1">
        <f t="array" ref="Y80">IF(FALSE,"True," &amp; IF(_xlfn.XLOOKUP("Src_IsAny",'Scoring_Config'!$A:$A,'Scoring_Config'!$D:$D,"Yes")="Yes",_xlfn.XLOOKUP("Src_IsAny",'Scoring_Config'!$A:$A,'Scoring_Config'!$C:$C,10),0),"False,0")</f>
        <v>0</v>
      </c>
      <c r="Z80" cm="1">
        <f t="array" ref="Z80">IF(FALSE,"True," &amp; IF(_xlfn.XLOOKUP("Src_CIDR_Le_16",'Scoring_Config'!$A:$A,'Scoring_Config'!$D:$D,"Yes")="Yes",_xlfn.XLOOKUP("Src_CIDR_Le_16",'Scoring_Config'!$A:$A,'Scoring_Config'!$C:$C,10),0),"False,0")</f>
        <v>0</v>
      </c>
      <c r="AA80" cm="1">
        <f t="array" ref="AA80">IF(FALSE,"True," &amp; IF(_xlfn.XLOOKUP("Src_CIDR_17_22",'Scoring_Config'!$A:$A,'Scoring_Config'!$D:$D,"Yes")="Yes",_xlfn.XLOOKUP("Src_CIDR_17_22",'Scoring_Config'!$A:$A,'Scoring_Config'!$C:$C,5),0),"False,0")</f>
        <v>0</v>
      </c>
      <c r="AB80" cm="1">
        <f t="array" ref="AB80">IF(FALSE,"True," &amp; IF(_xlfn.XLOOKUP("Dst_IsAny",'Scoring_Config'!$A:$A,'Scoring_Config'!$D:$D,"Yes")="Yes",_xlfn.XLOOKUP("Dst_IsAny",'Scoring_Config'!$A:$A,'Scoring_Config'!$C:$C,10),0),"False,0")</f>
        <v>0</v>
      </c>
      <c r="AC80" cm="1">
        <f t="array" ref="AC80">IF(FALSE,"True," &amp; IF(_xlfn.XLOOKUP("Dst_CIDR_Le_16",'Scoring_Config'!$A:$A,'Scoring_Config'!$D:$D,"Yes")="Yes",_xlfn.XLOOKUP("Dst_CIDR_Le_16",'Scoring_Config'!$A:$A,'Scoring_Config'!$C:$C,10),0),"False,0")</f>
        <v>0</v>
      </c>
      <c r="AD80" cm="1">
        <f t="array" ref="AD80">IF(FALSE,"True," &amp; IF(_xlfn.XLOOKUP("Dst_CIDR_17_22",'Scoring_Config'!$A:$A,'Scoring_Config'!$D:$D,"Yes")="Yes",_xlfn.XLOOKUP("Dst_CIDR_17_22",'Scoring_Config'!$A:$A,'Scoring_Config'!$C:$C,5),0),"False,0")</f>
        <v>0</v>
      </c>
      <c r="AE80" cm="1">
        <f t="array" ref="AE80">IF(FALSE,"True," &amp; IF(_xlfn.XLOOKUP("SrcZone_IsAny",'Scoring_Config'!$A:$A,'Scoring_Config'!$D:$D,"Yes")="Yes",_xlfn.XLOOKUP("SrcZone_IsAny",'Scoring_Config'!$A:$A,'Scoring_Config'!$C:$C,10),0),"False,0")</f>
        <v>0</v>
      </c>
      <c r="AF80" cm="1">
        <f t="array" ref="AF80">IF(FALSE,"True," &amp; IF(_xlfn.XLOOKUP("DstZone_IsAny",'Scoring_Config'!$A:$A,'Scoring_Config'!$D:$D,"Yes")="Yes",_xlfn.XLOOKUP("DstZone_IsAny",'Scoring_Config'!$A:$A,'Scoring_Config'!$C:$C,10),0),"False,0")</f>
        <v>0</v>
      </c>
      <c r="AG80" cm="1">
        <f t="array" ref="AG8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0" cm="1">
        <f t="array" ref="AH80">IF(TRUE,"True," &amp; IF(_xlfn.XLOOKUP("App_Any_OR_RangeGt1000",'Scoring_Config'!$A:$A,'Scoring_Config'!$D:$D,"Yes")="Yes",_xlfn.XLOOKUP("App_Any_OR_RangeGt1000",'Scoring_Config'!$A:$A,'Scoring_Config'!$C:$C,10),0),"False,0")</f>
        <v>0</v>
      </c>
      <c r="AI80" cm="1">
        <f t="array" ref="AI80">IF(FALSE,"True," &amp; IF(_xlfn.XLOOKUP("Service_Insecure_Match",'Scoring_Config'!$A:$A,'Scoring_Config'!$D:$D,"Yes")="Yes",_xlfn.XLOOKUP("Service_Insecure_Match",'Scoring_Config'!$A:$A,'Scoring_Config'!$C:$C,5),0),"False,0")</f>
        <v>0</v>
      </c>
      <c r="AJ80" cm="1">
        <f t="array" ref="AJ80">IF(FALSE,"True," &amp; IF(_xlfn.XLOOKUP("Risky_Inbound",'Scoring_Config'!$A:$A,'Scoring_Config'!$D:$D,"Yes")="Yes",_xlfn.XLOOKUP("Risky_Inbound",'Scoring_Config'!$A:$A,'Scoring_Config'!$C:$C,50),0),"False,0")</f>
        <v>0</v>
      </c>
      <c r="AK80" cm="1">
        <f t="array" ref="AK80">IF(FALSE,"True," &amp; IF(_xlfn.XLOOKUP("Risky_Outbound",'Scoring_Config'!$A:$A,'Scoring_Config'!$D:$D,"Yes")="Yes",_xlfn.XLOOKUP("Risky_Outbound",'Scoring_Config'!$A:$A,'Scoring_Config'!$C:$C,25),0),"False,0")</f>
        <v>0</v>
      </c>
      <c r="AL80" t="s">
        <v>6700</v>
      </c>
      <c r="AM80" cm="1">
        <f t="array" ref="AM8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0" t="s">
        <v>6697</v>
      </c>
      <c r="AO80" t="s">
        <v>6697</v>
      </c>
      <c r="AP80" t="s">
        <v>6697</v>
      </c>
      <c r="AQ80" cm="1">
        <f t="array" ref="AQ80">IF(FALSE,"True," &amp; IF(_xlfn.XLOOKUP("Service_IsAny",'Scoring_Config'!$A:$A,'Scoring_Config'!$D:$D,"Yes")="Yes",_xlfn.XLOOKUP("Service_IsAny",'Scoring_Config'!$A:$A,'Scoring_Config'!$C:$C,0),0),"False,0")</f>
        <v>0</v>
      </c>
      <c r="AR80">
        <v>3</v>
      </c>
      <c r="AS80" cm="1">
        <f t="array" ref="AS80">IF(FALSE,"True," &amp; IF(_xlfn.XLOOKUP("Service_RangeGt1000",'Scoring_Config'!$A:$A,'Scoring_Config'!$D:$D,"Yes")="Yes",_xlfn.XLOOKUP("Service_RangeGt1000",'Scoring_Config'!$A:$A,'Scoring_Config'!$C:$C,0),0),"False,0")</f>
        <v>0</v>
      </c>
      <c r="AT80" cm="1">
        <f t="array" ref="AT80">IF(TRUE,"True," &amp; IF(_xlfn.XLOOKUP("App_IsAny",'Scoring_Config'!$A:$A,'Scoring_Config'!$D:$D,"Yes")="Yes",_xlfn.XLOOKUP("App_IsAny",'Scoring_Config'!$A:$A,'Scoring_Config'!$C:$C,0),0),"False,0")</f>
        <v>0</v>
      </c>
      <c r="AU80">
        <v>65535</v>
      </c>
      <c r="AV80" cm="1">
        <f t="array" ref="AV80">IF(TRUE,"True," &amp; IF(_xlfn.XLOOKUP("App_RangeGt1000",'Scoring_Config'!$A:$A,'Scoring_Config'!$D:$D,"Yes")="Yes",_xlfn.XLOOKUP("App_RangeGt1000",'Scoring_Config'!$A:$A,'Scoring_Config'!$C:$C,0),0),"False,0")</f>
        <v>0</v>
      </c>
      <c r="AW80" cm="1">
        <f t="array" ref="AW80">IF(FALSE,"True," &amp; IF(_xlfn.XLOOKUP("Action_IsDenyOrDrop",'Scoring_Config'!$A:$A,'Scoring_Config'!$D:$D,"Yes")="Yes",_xlfn.XLOOKUP("Action_IsDenyOrDrop",'Scoring_Config'!$A:$A,'Scoring_Config'!$C:$C,0),0),"False,0")</f>
        <v>0</v>
      </c>
      <c r="AX80" cm="1">
        <f t="array" ref="AX80">IF(LEFT(AW80,4)="True",0,(IF(LEFT(Y80,4)="True",IF(_xlfn.XLOOKUP("Src_IsAny",'Scoring_Config'!$A:$A,'Scoring_Config'!$D:$D,"Yes")="Yes",_xlfn.XLOOKUP("Src_IsAny",'Scoring_Config'!$A:$A,'Scoring_Config'!$C:$C,10),0),0)+IF(LEFT(Z80,4)="True",IF(_xlfn.XLOOKUP("Src_CIDR_Le_16",'Scoring_Config'!$A:$A,'Scoring_Config'!$D:$D,"Yes")="Yes",_xlfn.XLOOKUP("Src_CIDR_Le_16",'Scoring_Config'!$A:$A,'Scoring_Config'!$C:$C,10),0),0)+IF(LEFT(AA80,4)="True",IF(_xlfn.XLOOKUP("Src_CIDR_17_22",'Scoring_Config'!$A:$A,'Scoring_Config'!$D:$D,"Yes")="Yes",_xlfn.XLOOKUP("Src_CIDR_17_22",'Scoring_Config'!$A:$A,'Scoring_Config'!$C:$C,5),0),0)+IF(LEFT(AB80,4)="True",IF(_xlfn.XLOOKUP("Dst_IsAny",'Scoring_Config'!$A:$A,'Scoring_Config'!$D:$D,"Yes")="Yes",_xlfn.XLOOKUP("Dst_IsAny",'Scoring_Config'!$A:$A,'Scoring_Config'!$C:$C,10),0),0)+IF(LEFT(AC80,4)="True",IF(_xlfn.XLOOKUP("Dst_CIDR_Le_16",'Scoring_Config'!$A:$A,'Scoring_Config'!$D:$D,"Yes")="Yes",_xlfn.XLOOKUP("Dst_CIDR_Le_16",'Scoring_Config'!$A:$A,'Scoring_Config'!$C:$C,10),0),0)+IF(LEFT(AD80,4)="True",IF(_xlfn.XLOOKUP("Dst_CIDR_17_22",'Scoring_Config'!$A:$A,'Scoring_Config'!$D:$D,"Yes")="Yes",_xlfn.XLOOKUP("Dst_CIDR_17_22",'Scoring_Config'!$A:$A,'Scoring_Config'!$C:$C,5),0),0)+IF(LEFT(AE80,4)="True",IF(_xlfn.XLOOKUP("SrcZone_IsAny",'Scoring_Config'!$A:$A,'Scoring_Config'!$D:$D,"Yes")="Yes",_xlfn.XLOOKUP("SrcZone_IsAny",'Scoring_Config'!$A:$A,'Scoring_Config'!$C:$C,10),0),0)+IF(LEFT(AF80,4)="True",IF(_xlfn.XLOOKUP("DstZone_IsAny",'Scoring_Config'!$A:$A,'Scoring_Config'!$D:$D,"Yes")="Yes",_xlfn.XLOOKUP("DstZone_IsAny",'Scoring_Config'!$A:$A,'Scoring_Config'!$C:$C,10),0),0)+IF(LEFT(AG80,4)="True",IF(_xlfn.XLOOKUP("Service_Any_OR_RangeGt1000",'Scoring_Config'!$A:$A,'Scoring_Config'!$D:$D,"Yes")="Yes",_xlfn.XLOOKUP("Service_Any_OR_RangeGt1000",'Scoring_Config'!$A:$A,'Scoring_Config'!$C:$C,10),0),0)+IF(LEFT(AH80,4)="True",IF(_xlfn.XLOOKUP("App_Any_OR_RangeGt1000",'Scoring_Config'!$A:$A,'Scoring_Config'!$D:$D,"Yes")="Yes",_xlfn.XLOOKUP("App_Any_OR_RangeGt1000",'Scoring_Config'!$A:$A,'Scoring_Config'!$C:$C,10),0),0)+IF(LEFT(AI80,4)="True",IF(_xlfn.XLOOKUP("Service_Insecure_Match",'Scoring_Config'!$A:$A,'Scoring_Config'!$D:$D,"Yes")="Yes",_xlfn.XLOOKUP("Service_Insecure_Match",'Scoring_Config'!$A:$A,'Scoring_Config'!$C:$C,5),0),0)+IF(LEFT(AJ80,4)="True",IF(_xlfn.XLOOKUP("Risky_Inbound",'Scoring_Config'!$A:$A,'Scoring_Config'!$D:$D,"Yes")="Yes",_xlfn.XLOOKUP("Risky_Inbound",'Scoring_Config'!$A:$A,'Scoring_Config'!$C:$C,50),0),0)+IF(LEFT(AK80,4)="True",IF(_xlfn.XLOOKUP("Risky_Outbound",'Scoring_Config'!$A:$A,'Scoring_Config'!$D:$D,"Yes")="Yes",_xlfn.XLOOKUP("Risky_Outbound",'Scoring_Config'!$A:$A,'Scoring_Config'!$C:$C,25),0),0)+IF(LEFT(AZ80,4)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80,FIND(",",AL80)+1,100)),0)+IF(LEFT(AM80,4)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80,FIND(",",AN80)+1,100)),0)+IF(_xlfn.XLOOKUP("Profile_Scoring",'Scoring_Config'!$A:$A,'Scoring_Config'!$D:$D,"Yes")="Yes",VALUE(MID(AO80,FIND(",",AO80)+1,100)),0)+IF(_xlfn.XLOOKUP("Options_Scoring",'Scoring_Config'!$A:$A,'Scoring_Config'!$D:$D,"Yes")="Yes",VALUE(MID(AP80,FIND(",",AP80)+1,100)),0)))</f>
        <v>0</v>
      </c>
      <c r="AZ80" cm="1">
        <f t="array" ref="AZ80">IF(FALSE,"True," &amp; IF(_xlfn.XLOOKUP("Migrate_Insecure",'Scoring_Config'!$A:$A,'Scoring_Config'!$D:$D,"Yes")="Yes",_xlfn.XLOOKUP("Migrate_Insecure",'Scoring_Config'!$A:$A,'Scoring_Config'!$C:$C,10),0),"False,0")</f>
        <v>0</v>
      </c>
    </row>
    <row r="81" spans="1:52">
      <c r="A81" t="s">
        <v>1979</v>
      </c>
      <c r="B81" t="s">
        <v>2059</v>
      </c>
      <c r="C81" t="s">
        <v>3542</v>
      </c>
      <c r="D81" t="s">
        <v>3545</v>
      </c>
      <c r="E81" t="s">
        <v>3563</v>
      </c>
      <c r="F81" t="s">
        <v>3569</v>
      </c>
      <c r="G81" t="s">
        <v>133</v>
      </c>
      <c r="H81" t="s">
        <v>174</v>
      </c>
      <c r="I81" t="s">
        <v>3575</v>
      </c>
      <c r="J81" t="s">
        <v>864</v>
      </c>
      <c r="K81" t="s">
        <v>1695</v>
      </c>
      <c r="L81" t="s">
        <v>1327</v>
      </c>
      <c r="M81" t="s">
        <v>1974</v>
      </c>
      <c r="N81" t="s">
        <v>4315</v>
      </c>
      <c r="O81" t="s">
        <v>4319</v>
      </c>
      <c r="P81" t="s">
        <v>4321</v>
      </c>
      <c r="Q81" t="s">
        <v>4390</v>
      </c>
      <c r="R81" t="s">
        <v>5440</v>
      </c>
      <c r="S81" t="s">
        <v>5440</v>
      </c>
      <c r="T81" t="s">
        <v>5597</v>
      </c>
      <c r="U81" t="s">
        <v>5996</v>
      </c>
      <c r="Y81" cm="1">
        <f t="array" ref="Y81">IF(FALSE,"True," &amp; IF(_xlfn.XLOOKUP("Src_IsAny",'Scoring_Config'!$A:$A,'Scoring_Config'!$D:$D,"Yes")="Yes",_xlfn.XLOOKUP("Src_IsAny",'Scoring_Config'!$A:$A,'Scoring_Config'!$C:$C,10),0),"False,0")</f>
        <v>0</v>
      </c>
      <c r="Z81" cm="1">
        <f t="array" ref="Z81">IF(FALSE,"True," &amp; IF(_xlfn.XLOOKUP("Src_CIDR_Le_16",'Scoring_Config'!$A:$A,'Scoring_Config'!$D:$D,"Yes")="Yes",_xlfn.XLOOKUP("Src_CIDR_Le_16",'Scoring_Config'!$A:$A,'Scoring_Config'!$C:$C,10),0),"False,0")</f>
        <v>0</v>
      </c>
      <c r="AA81" cm="1">
        <f t="array" ref="AA81">IF(FALSE,"True," &amp; IF(_xlfn.XLOOKUP("Src_CIDR_17_22",'Scoring_Config'!$A:$A,'Scoring_Config'!$D:$D,"Yes")="Yes",_xlfn.XLOOKUP("Src_CIDR_17_22",'Scoring_Config'!$A:$A,'Scoring_Config'!$C:$C,5),0),"False,0")</f>
        <v>0</v>
      </c>
      <c r="AB81" cm="1">
        <f t="array" ref="AB81">IF(FALSE,"True," &amp; IF(_xlfn.XLOOKUP("Dst_IsAny",'Scoring_Config'!$A:$A,'Scoring_Config'!$D:$D,"Yes")="Yes",_xlfn.XLOOKUP("Dst_IsAny",'Scoring_Config'!$A:$A,'Scoring_Config'!$C:$C,10),0),"False,0")</f>
        <v>0</v>
      </c>
      <c r="AC81" cm="1">
        <f t="array" ref="AC81">IF(FALSE,"True," &amp; IF(_xlfn.XLOOKUP("Dst_CIDR_Le_16",'Scoring_Config'!$A:$A,'Scoring_Config'!$D:$D,"Yes")="Yes",_xlfn.XLOOKUP("Dst_CIDR_Le_16",'Scoring_Config'!$A:$A,'Scoring_Config'!$C:$C,10),0),"False,0")</f>
        <v>0</v>
      </c>
      <c r="AD81" cm="1">
        <f t="array" ref="AD81">IF(FALSE,"True," &amp; IF(_xlfn.XLOOKUP("Dst_CIDR_17_22",'Scoring_Config'!$A:$A,'Scoring_Config'!$D:$D,"Yes")="Yes",_xlfn.XLOOKUP("Dst_CIDR_17_22",'Scoring_Config'!$A:$A,'Scoring_Config'!$C:$C,5),0),"False,0")</f>
        <v>0</v>
      </c>
      <c r="AE81" cm="1">
        <f t="array" ref="AE81">IF(FALSE,"True," &amp; IF(_xlfn.XLOOKUP("SrcZone_IsAny",'Scoring_Config'!$A:$A,'Scoring_Config'!$D:$D,"Yes")="Yes",_xlfn.XLOOKUP("SrcZone_IsAny",'Scoring_Config'!$A:$A,'Scoring_Config'!$C:$C,10),0),"False,0")</f>
        <v>0</v>
      </c>
      <c r="AF81" cm="1">
        <f t="array" ref="AF81">IF(FALSE,"True," &amp; IF(_xlfn.XLOOKUP("DstZone_IsAny",'Scoring_Config'!$A:$A,'Scoring_Config'!$D:$D,"Yes")="Yes",_xlfn.XLOOKUP("DstZone_IsAny",'Scoring_Config'!$A:$A,'Scoring_Config'!$C:$C,10),0),"False,0")</f>
        <v>0</v>
      </c>
      <c r="AG81" cm="1">
        <f t="array" ref="AG8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1" cm="1">
        <f t="array" ref="AH81">IF(FALSE,"True," &amp; IF(_xlfn.XLOOKUP("App_Any_OR_RangeGt1000",'Scoring_Config'!$A:$A,'Scoring_Config'!$D:$D,"Yes")="Yes",_xlfn.XLOOKUP("App_Any_OR_RangeGt1000",'Scoring_Config'!$A:$A,'Scoring_Config'!$C:$C,10),0),"False,0")</f>
        <v>0</v>
      </c>
      <c r="AI81" cm="1">
        <f t="array" ref="AI81">IF(FALSE,"True," &amp; IF(_xlfn.XLOOKUP("Service_Insecure_Match",'Scoring_Config'!$A:$A,'Scoring_Config'!$D:$D,"Yes")="Yes",_xlfn.XLOOKUP("Service_Insecure_Match",'Scoring_Config'!$A:$A,'Scoring_Config'!$C:$C,5),0),"False,0")</f>
        <v>0</v>
      </c>
      <c r="AJ81" cm="1">
        <f t="array" ref="AJ81">IF(FALSE,"True," &amp; IF(_xlfn.XLOOKUP("Risky_Inbound",'Scoring_Config'!$A:$A,'Scoring_Config'!$D:$D,"Yes")="Yes",_xlfn.XLOOKUP("Risky_Inbound",'Scoring_Config'!$A:$A,'Scoring_Config'!$C:$C,50),0),"False,0")</f>
        <v>0</v>
      </c>
      <c r="AK81" cm="1">
        <f t="array" ref="AK81">IF(FALSE,"True," &amp; IF(_xlfn.XLOOKUP("Risky_Outbound",'Scoring_Config'!$A:$A,'Scoring_Config'!$D:$D,"Yes")="Yes",_xlfn.XLOOKUP("Risky_Outbound",'Scoring_Config'!$A:$A,'Scoring_Config'!$C:$C,25),0),"False,0")</f>
        <v>0</v>
      </c>
      <c r="AL81" t="s">
        <v>6700</v>
      </c>
      <c r="AM81" cm="1">
        <f t="array" ref="AM8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1" t="s">
        <v>6697</v>
      </c>
      <c r="AO81" t="s">
        <v>6697</v>
      </c>
      <c r="AP81" t="s">
        <v>6697</v>
      </c>
      <c r="AQ81" cm="1">
        <f t="array" ref="AQ81">IF(FALSE,"True," &amp; IF(_xlfn.XLOOKUP("Service_IsAny",'Scoring_Config'!$A:$A,'Scoring_Config'!$D:$D,"Yes")="Yes",_xlfn.XLOOKUP("Service_IsAny",'Scoring_Config'!$A:$A,'Scoring_Config'!$C:$C,0),0),"False,0")</f>
        <v>0</v>
      </c>
      <c r="AR81">
        <v>0</v>
      </c>
      <c r="AS81" cm="1">
        <f t="array" ref="AS81">IF(FALSE,"True," &amp; IF(_xlfn.XLOOKUP("Service_RangeGt1000",'Scoring_Config'!$A:$A,'Scoring_Config'!$D:$D,"Yes")="Yes",_xlfn.XLOOKUP("Service_RangeGt1000",'Scoring_Config'!$A:$A,'Scoring_Config'!$C:$C,0),0),"False,0")</f>
        <v>0</v>
      </c>
      <c r="AT81" cm="1">
        <f t="array" ref="AT81">IF(FALSE,"True," &amp; IF(_xlfn.XLOOKUP("App_IsAny",'Scoring_Config'!$A:$A,'Scoring_Config'!$D:$D,"Yes")="Yes",_xlfn.XLOOKUP("App_IsAny",'Scoring_Config'!$A:$A,'Scoring_Config'!$C:$C,0),0),"False,0")</f>
        <v>0</v>
      </c>
      <c r="AU81">
        <v>0</v>
      </c>
      <c r="AV81" cm="1">
        <f t="array" ref="AV81">IF(FALSE,"True," &amp; IF(_xlfn.XLOOKUP("App_RangeGt1000",'Scoring_Config'!$A:$A,'Scoring_Config'!$D:$D,"Yes")="Yes",_xlfn.XLOOKUP("App_RangeGt1000",'Scoring_Config'!$A:$A,'Scoring_Config'!$C:$C,0),0),"False,0")</f>
        <v>0</v>
      </c>
      <c r="AW81" cm="1">
        <f t="array" ref="AW81">IF(FALSE,"True," &amp; IF(_xlfn.XLOOKUP("Action_IsDenyOrDrop",'Scoring_Config'!$A:$A,'Scoring_Config'!$D:$D,"Yes")="Yes",_xlfn.XLOOKUP("Action_IsDenyOrDrop",'Scoring_Config'!$A:$A,'Scoring_Config'!$C:$C,0),0),"False,0")</f>
        <v>0</v>
      </c>
      <c r="AX81" cm="1">
        <f t="array" ref="AX81">IF(LEFT(AW81,4)="True",0,(IF(LEFT(Y81,4)="True",IF(_xlfn.XLOOKUP("Src_IsAny",'Scoring_Config'!$A:$A,'Scoring_Config'!$D:$D,"Yes")="Yes",_xlfn.XLOOKUP("Src_IsAny",'Scoring_Config'!$A:$A,'Scoring_Config'!$C:$C,10),0),0)+IF(LEFT(Z81,4)="True",IF(_xlfn.XLOOKUP("Src_CIDR_Le_16",'Scoring_Config'!$A:$A,'Scoring_Config'!$D:$D,"Yes")="Yes",_xlfn.XLOOKUP("Src_CIDR_Le_16",'Scoring_Config'!$A:$A,'Scoring_Config'!$C:$C,10),0),0)+IF(LEFT(AA81,4)="True",IF(_xlfn.XLOOKUP("Src_CIDR_17_22",'Scoring_Config'!$A:$A,'Scoring_Config'!$D:$D,"Yes")="Yes",_xlfn.XLOOKUP("Src_CIDR_17_22",'Scoring_Config'!$A:$A,'Scoring_Config'!$C:$C,5),0),0)+IF(LEFT(AB81,4)="True",IF(_xlfn.XLOOKUP("Dst_IsAny",'Scoring_Config'!$A:$A,'Scoring_Config'!$D:$D,"Yes")="Yes",_xlfn.XLOOKUP("Dst_IsAny",'Scoring_Config'!$A:$A,'Scoring_Config'!$C:$C,10),0),0)+IF(LEFT(AC81,4)="True",IF(_xlfn.XLOOKUP("Dst_CIDR_Le_16",'Scoring_Config'!$A:$A,'Scoring_Config'!$D:$D,"Yes")="Yes",_xlfn.XLOOKUP("Dst_CIDR_Le_16",'Scoring_Config'!$A:$A,'Scoring_Config'!$C:$C,10),0),0)+IF(LEFT(AD81,4)="True",IF(_xlfn.XLOOKUP("Dst_CIDR_17_22",'Scoring_Config'!$A:$A,'Scoring_Config'!$D:$D,"Yes")="Yes",_xlfn.XLOOKUP("Dst_CIDR_17_22",'Scoring_Config'!$A:$A,'Scoring_Config'!$C:$C,5),0),0)+IF(LEFT(AE81,4)="True",IF(_xlfn.XLOOKUP("SrcZone_IsAny",'Scoring_Config'!$A:$A,'Scoring_Config'!$D:$D,"Yes")="Yes",_xlfn.XLOOKUP("SrcZone_IsAny",'Scoring_Config'!$A:$A,'Scoring_Config'!$C:$C,10),0),0)+IF(LEFT(AF81,4)="True",IF(_xlfn.XLOOKUP("DstZone_IsAny",'Scoring_Config'!$A:$A,'Scoring_Config'!$D:$D,"Yes")="Yes",_xlfn.XLOOKUP("DstZone_IsAny",'Scoring_Config'!$A:$A,'Scoring_Config'!$C:$C,10),0),0)+IF(LEFT(AG81,4)="True",IF(_xlfn.XLOOKUP("Service_Any_OR_RangeGt1000",'Scoring_Config'!$A:$A,'Scoring_Config'!$D:$D,"Yes")="Yes",_xlfn.XLOOKUP("Service_Any_OR_RangeGt1000",'Scoring_Config'!$A:$A,'Scoring_Config'!$C:$C,10),0),0)+IF(LEFT(AH81,4)="True",IF(_xlfn.XLOOKUP("App_Any_OR_RangeGt1000",'Scoring_Config'!$A:$A,'Scoring_Config'!$D:$D,"Yes")="Yes",_xlfn.XLOOKUP("App_Any_OR_RangeGt1000",'Scoring_Config'!$A:$A,'Scoring_Config'!$C:$C,10),0),0)+IF(LEFT(AI81,4)="True",IF(_xlfn.XLOOKUP("Service_Insecure_Match",'Scoring_Config'!$A:$A,'Scoring_Config'!$D:$D,"Yes")="Yes",_xlfn.XLOOKUP("Service_Insecure_Match",'Scoring_Config'!$A:$A,'Scoring_Config'!$C:$C,5),0),0)+IF(LEFT(AJ81,4)="True",IF(_xlfn.XLOOKUP("Risky_Inbound",'Scoring_Config'!$A:$A,'Scoring_Config'!$D:$D,"Yes")="Yes",_xlfn.XLOOKUP("Risky_Inbound",'Scoring_Config'!$A:$A,'Scoring_Config'!$C:$C,50),0),0)+IF(LEFT(AK81,4)="True",IF(_xlfn.XLOOKUP("Risky_Outbound",'Scoring_Config'!$A:$A,'Scoring_Config'!$D:$D,"Yes")="Yes",_xlfn.XLOOKUP("Risky_Outbound",'Scoring_Config'!$A:$A,'Scoring_Config'!$C:$C,25),0),0)+IF(LEFT(AZ81,4)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81,FIND(",",AL81)+1,100)),0)+IF(LEFT(AM81,4)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81,FIND(",",AN81)+1,100)),0)+IF(_xlfn.XLOOKUP("Profile_Scoring",'Scoring_Config'!$A:$A,'Scoring_Config'!$D:$D,"Yes")="Yes",VALUE(MID(AO81,FIND(",",AO81)+1,100)),0)+IF(_xlfn.XLOOKUP("Options_Scoring",'Scoring_Config'!$A:$A,'Scoring_Config'!$D:$D,"Yes")="Yes",VALUE(MID(AP81,FIND(",",AP81)+1,100)),0)))</f>
        <v>0</v>
      </c>
      <c r="AZ81" cm="1">
        <f t="array" ref="AZ81">IF(FALSE,"True," &amp; IF(_xlfn.XLOOKUP("Migrate_Insecure",'Scoring_Config'!$A:$A,'Scoring_Config'!$D:$D,"Yes")="Yes",_xlfn.XLOOKUP("Migrate_Insecure",'Scoring_Config'!$A:$A,'Scoring_Config'!$C:$C,10),0),"False,0")</f>
        <v>0</v>
      </c>
    </row>
    <row r="82" spans="1:52">
      <c r="A82" t="s">
        <v>1979</v>
      </c>
      <c r="B82" t="s">
        <v>2060</v>
      </c>
      <c r="C82" t="s">
        <v>3542</v>
      </c>
      <c r="D82" t="s">
        <v>3544</v>
      </c>
      <c r="E82" t="s">
        <v>3562</v>
      </c>
      <c r="F82" t="s">
        <v>3588</v>
      </c>
      <c r="G82" t="s">
        <v>134</v>
      </c>
      <c r="H82" t="s">
        <v>193</v>
      </c>
      <c r="I82" t="s">
        <v>3574</v>
      </c>
      <c r="J82" t="s">
        <v>865</v>
      </c>
      <c r="K82" t="s">
        <v>193</v>
      </c>
      <c r="L82" t="s">
        <v>1350</v>
      </c>
      <c r="M82" t="s">
        <v>1973</v>
      </c>
      <c r="N82" t="s">
        <v>4315</v>
      </c>
      <c r="O82" t="s">
        <v>4319</v>
      </c>
      <c r="P82" t="s">
        <v>4323</v>
      </c>
      <c r="Q82" t="s">
        <v>4391</v>
      </c>
      <c r="R82" t="s">
        <v>5439</v>
      </c>
      <c r="S82" t="s">
        <v>4324</v>
      </c>
      <c r="T82" t="s">
        <v>5577</v>
      </c>
      <c r="U82" t="s">
        <v>5833</v>
      </c>
      <c r="Y82" cm="1">
        <f t="array" ref="Y82">IF(FALSE,"True," &amp; IF(_xlfn.XLOOKUP("Src_IsAny",'Scoring_Config'!$A:$A,'Scoring_Config'!$D:$D,"Yes")="Yes",_xlfn.XLOOKUP("Src_IsAny",'Scoring_Config'!$A:$A,'Scoring_Config'!$C:$C,10),0),"False,0")</f>
        <v>0</v>
      </c>
      <c r="Z82" cm="1">
        <f t="array" ref="Z82">IF(FALSE,"True," &amp; IF(_xlfn.XLOOKUP("Src_CIDR_Le_16",'Scoring_Config'!$A:$A,'Scoring_Config'!$D:$D,"Yes")="Yes",_xlfn.XLOOKUP("Src_CIDR_Le_16",'Scoring_Config'!$A:$A,'Scoring_Config'!$C:$C,10),0),"False,0")</f>
        <v>0</v>
      </c>
      <c r="AA82" cm="1">
        <f t="array" ref="AA82">IF(FALSE,"True," &amp; IF(_xlfn.XLOOKUP("Src_CIDR_17_22",'Scoring_Config'!$A:$A,'Scoring_Config'!$D:$D,"Yes")="Yes",_xlfn.XLOOKUP("Src_CIDR_17_22",'Scoring_Config'!$A:$A,'Scoring_Config'!$C:$C,5),0),"False,0")</f>
        <v>0</v>
      </c>
      <c r="AB82" cm="1">
        <f t="array" ref="AB82">IF(FALSE,"True," &amp; IF(_xlfn.XLOOKUP("Dst_IsAny",'Scoring_Config'!$A:$A,'Scoring_Config'!$D:$D,"Yes")="Yes",_xlfn.XLOOKUP("Dst_IsAny",'Scoring_Config'!$A:$A,'Scoring_Config'!$C:$C,10),0),"False,0")</f>
        <v>0</v>
      </c>
      <c r="AC82" cm="1">
        <f t="array" ref="AC82">IF(FALSE,"True," &amp; IF(_xlfn.XLOOKUP("Dst_CIDR_Le_16",'Scoring_Config'!$A:$A,'Scoring_Config'!$D:$D,"Yes")="Yes",_xlfn.XLOOKUP("Dst_CIDR_Le_16",'Scoring_Config'!$A:$A,'Scoring_Config'!$C:$C,10),0),"False,0")</f>
        <v>0</v>
      </c>
      <c r="AD82" cm="1">
        <f t="array" ref="AD82">IF(FALSE,"True," &amp; IF(_xlfn.XLOOKUP("Dst_CIDR_17_22",'Scoring_Config'!$A:$A,'Scoring_Config'!$D:$D,"Yes")="Yes",_xlfn.XLOOKUP("Dst_CIDR_17_22",'Scoring_Config'!$A:$A,'Scoring_Config'!$C:$C,5),0),"False,0")</f>
        <v>0</v>
      </c>
      <c r="AE82" cm="1">
        <f t="array" ref="AE82">IF(FALSE,"True," &amp; IF(_xlfn.XLOOKUP("SrcZone_IsAny",'Scoring_Config'!$A:$A,'Scoring_Config'!$D:$D,"Yes")="Yes",_xlfn.XLOOKUP("SrcZone_IsAny",'Scoring_Config'!$A:$A,'Scoring_Config'!$C:$C,10),0),"False,0")</f>
        <v>0</v>
      </c>
      <c r="AF82" cm="1">
        <f t="array" ref="AF82">IF(FALSE,"True," &amp; IF(_xlfn.XLOOKUP("DstZone_IsAny",'Scoring_Config'!$A:$A,'Scoring_Config'!$D:$D,"Yes")="Yes",_xlfn.XLOOKUP("DstZone_IsAny",'Scoring_Config'!$A:$A,'Scoring_Config'!$C:$C,10),0),"False,0")</f>
        <v>0</v>
      </c>
      <c r="AG82" cm="1">
        <f t="array" ref="AG8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2" cm="1">
        <f t="array" ref="AH82">IF(FALSE,"True," &amp; IF(_xlfn.XLOOKUP("App_Any_OR_RangeGt1000",'Scoring_Config'!$A:$A,'Scoring_Config'!$D:$D,"Yes")="Yes",_xlfn.XLOOKUP("App_Any_OR_RangeGt1000",'Scoring_Config'!$A:$A,'Scoring_Config'!$C:$C,10),0),"False,0")</f>
        <v>0</v>
      </c>
      <c r="AI82" cm="1">
        <f t="array" ref="AI82">IF(FALSE,"True," &amp; IF(_xlfn.XLOOKUP("Service_Insecure_Match",'Scoring_Config'!$A:$A,'Scoring_Config'!$D:$D,"Yes")="Yes",_xlfn.XLOOKUP("Service_Insecure_Match",'Scoring_Config'!$A:$A,'Scoring_Config'!$C:$C,5),0),"False,0")</f>
        <v>0</v>
      </c>
      <c r="AJ82" cm="1">
        <f t="array" ref="AJ82">IF(FALSE,"True," &amp; IF(_xlfn.XLOOKUP("Risky_Inbound",'Scoring_Config'!$A:$A,'Scoring_Config'!$D:$D,"Yes")="Yes",_xlfn.XLOOKUP("Risky_Inbound",'Scoring_Config'!$A:$A,'Scoring_Config'!$C:$C,50),0),"False,0")</f>
        <v>0</v>
      </c>
      <c r="AK82" cm="1">
        <f t="array" ref="AK82">IF(FALSE,"True," &amp; IF(_xlfn.XLOOKUP("Risky_Outbound",'Scoring_Config'!$A:$A,'Scoring_Config'!$D:$D,"Yes")="Yes",_xlfn.XLOOKUP("Risky_Outbound",'Scoring_Config'!$A:$A,'Scoring_Config'!$C:$C,25),0),"False,0")</f>
        <v>0</v>
      </c>
      <c r="AL82" t="s">
        <v>6699</v>
      </c>
      <c r="AM82" cm="1">
        <f t="array" ref="AM8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2" t="s">
        <v>6697</v>
      </c>
      <c r="AO82" t="s">
        <v>6697</v>
      </c>
      <c r="AP82" t="s">
        <v>6697</v>
      </c>
      <c r="AQ82" cm="1">
        <f t="array" ref="AQ82">IF(FALSE,"True," &amp; IF(_xlfn.XLOOKUP("Service_IsAny",'Scoring_Config'!$A:$A,'Scoring_Config'!$D:$D,"Yes")="Yes",_xlfn.XLOOKUP("Service_IsAny",'Scoring_Config'!$A:$A,'Scoring_Config'!$C:$C,0),0),"False,0")</f>
        <v>0</v>
      </c>
      <c r="AR82">
        <v>0</v>
      </c>
      <c r="AS82" cm="1">
        <f t="array" ref="AS82">IF(FALSE,"True," &amp; IF(_xlfn.XLOOKUP("Service_RangeGt1000",'Scoring_Config'!$A:$A,'Scoring_Config'!$D:$D,"Yes")="Yes",_xlfn.XLOOKUP("Service_RangeGt1000",'Scoring_Config'!$A:$A,'Scoring_Config'!$C:$C,0),0),"False,0")</f>
        <v>0</v>
      </c>
      <c r="AT82" cm="1">
        <f t="array" ref="AT82">IF(FALSE,"True," &amp; IF(_xlfn.XLOOKUP("App_IsAny",'Scoring_Config'!$A:$A,'Scoring_Config'!$D:$D,"Yes")="Yes",_xlfn.XLOOKUP("App_IsAny",'Scoring_Config'!$A:$A,'Scoring_Config'!$C:$C,0),0),"False,0")</f>
        <v>0</v>
      </c>
      <c r="AU82">
        <v>0</v>
      </c>
      <c r="AV82" cm="1">
        <f t="array" ref="AV82">IF(FALSE,"True," &amp; IF(_xlfn.XLOOKUP("App_RangeGt1000",'Scoring_Config'!$A:$A,'Scoring_Config'!$D:$D,"Yes")="Yes",_xlfn.XLOOKUP("App_RangeGt1000",'Scoring_Config'!$A:$A,'Scoring_Config'!$C:$C,0),0),"False,0")</f>
        <v>0</v>
      </c>
      <c r="AW82" cm="1">
        <f t="array" ref="AW82">IF(FALSE,"True," &amp; IF(_xlfn.XLOOKUP("Action_IsDenyOrDrop",'Scoring_Config'!$A:$A,'Scoring_Config'!$D:$D,"Yes")="Yes",_xlfn.XLOOKUP("Action_IsDenyOrDrop",'Scoring_Config'!$A:$A,'Scoring_Config'!$C:$C,0),0),"False,0")</f>
        <v>0</v>
      </c>
      <c r="AX82" cm="1">
        <f t="array" ref="AX82">IF(LEFT(AW82,4)="True",0,(IF(LEFT(Y82,4)="True",IF(_xlfn.XLOOKUP("Src_IsAny",'Scoring_Config'!$A:$A,'Scoring_Config'!$D:$D,"Yes")="Yes",_xlfn.XLOOKUP("Src_IsAny",'Scoring_Config'!$A:$A,'Scoring_Config'!$C:$C,10),0),0)+IF(LEFT(Z82,4)="True",IF(_xlfn.XLOOKUP("Src_CIDR_Le_16",'Scoring_Config'!$A:$A,'Scoring_Config'!$D:$D,"Yes")="Yes",_xlfn.XLOOKUP("Src_CIDR_Le_16",'Scoring_Config'!$A:$A,'Scoring_Config'!$C:$C,10),0),0)+IF(LEFT(AA82,4)="True",IF(_xlfn.XLOOKUP("Src_CIDR_17_22",'Scoring_Config'!$A:$A,'Scoring_Config'!$D:$D,"Yes")="Yes",_xlfn.XLOOKUP("Src_CIDR_17_22",'Scoring_Config'!$A:$A,'Scoring_Config'!$C:$C,5),0),0)+IF(LEFT(AB82,4)="True",IF(_xlfn.XLOOKUP("Dst_IsAny",'Scoring_Config'!$A:$A,'Scoring_Config'!$D:$D,"Yes")="Yes",_xlfn.XLOOKUP("Dst_IsAny",'Scoring_Config'!$A:$A,'Scoring_Config'!$C:$C,10),0),0)+IF(LEFT(AC82,4)="True",IF(_xlfn.XLOOKUP("Dst_CIDR_Le_16",'Scoring_Config'!$A:$A,'Scoring_Config'!$D:$D,"Yes")="Yes",_xlfn.XLOOKUP("Dst_CIDR_Le_16",'Scoring_Config'!$A:$A,'Scoring_Config'!$C:$C,10),0),0)+IF(LEFT(AD82,4)="True",IF(_xlfn.XLOOKUP("Dst_CIDR_17_22",'Scoring_Config'!$A:$A,'Scoring_Config'!$D:$D,"Yes")="Yes",_xlfn.XLOOKUP("Dst_CIDR_17_22",'Scoring_Config'!$A:$A,'Scoring_Config'!$C:$C,5),0),0)+IF(LEFT(AE82,4)="True",IF(_xlfn.XLOOKUP("SrcZone_IsAny",'Scoring_Config'!$A:$A,'Scoring_Config'!$D:$D,"Yes")="Yes",_xlfn.XLOOKUP("SrcZone_IsAny",'Scoring_Config'!$A:$A,'Scoring_Config'!$C:$C,10),0),0)+IF(LEFT(AF82,4)="True",IF(_xlfn.XLOOKUP("DstZone_IsAny",'Scoring_Config'!$A:$A,'Scoring_Config'!$D:$D,"Yes")="Yes",_xlfn.XLOOKUP("DstZone_IsAny",'Scoring_Config'!$A:$A,'Scoring_Config'!$C:$C,10),0),0)+IF(LEFT(AG82,4)="True",IF(_xlfn.XLOOKUP("Service_Any_OR_RangeGt1000",'Scoring_Config'!$A:$A,'Scoring_Config'!$D:$D,"Yes")="Yes",_xlfn.XLOOKUP("Service_Any_OR_RangeGt1000",'Scoring_Config'!$A:$A,'Scoring_Config'!$C:$C,10),0),0)+IF(LEFT(AH82,4)="True",IF(_xlfn.XLOOKUP("App_Any_OR_RangeGt1000",'Scoring_Config'!$A:$A,'Scoring_Config'!$D:$D,"Yes")="Yes",_xlfn.XLOOKUP("App_Any_OR_RangeGt1000",'Scoring_Config'!$A:$A,'Scoring_Config'!$C:$C,10),0),0)+IF(LEFT(AI82,4)="True",IF(_xlfn.XLOOKUP("Service_Insecure_Match",'Scoring_Config'!$A:$A,'Scoring_Config'!$D:$D,"Yes")="Yes",_xlfn.XLOOKUP("Service_Insecure_Match",'Scoring_Config'!$A:$A,'Scoring_Config'!$C:$C,5),0),0)+IF(LEFT(AJ82,4)="True",IF(_xlfn.XLOOKUP("Risky_Inbound",'Scoring_Config'!$A:$A,'Scoring_Config'!$D:$D,"Yes")="Yes",_xlfn.XLOOKUP("Risky_Inbound",'Scoring_Config'!$A:$A,'Scoring_Config'!$C:$C,50),0),0)+IF(LEFT(AK82,4)="True",IF(_xlfn.XLOOKUP("Risky_Outbound",'Scoring_Config'!$A:$A,'Scoring_Config'!$D:$D,"Yes")="Yes",_xlfn.XLOOKUP("Risky_Outbound",'Scoring_Config'!$A:$A,'Scoring_Config'!$C:$C,25),0),0)+IF(LEFT(AZ82,4)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82,FIND(",",AL82)+1,100)),0)+IF(LEFT(AM82,4)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82,FIND(",",AN82)+1,100)),0)+IF(_xlfn.XLOOKUP("Profile_Scoring",'Scoring_Config'!$A:$A,'Scoring_Config'!$D:$D,"Yes")="Yes",VALUE(MID(AO82,FIND(",",AO82)+1,100)),0)+IF(_xlfn.XLOOKUP("Options_Scoring",'Scoring_Config'!$A:$A,'Scoring_Config'!$D:$D,"Yes")="Yes",VALUE(MID(AP82,FIND(",",AP82)+1,100)),0)))</f>
        <v>0</v>
      </c>
      <c r="AZ82" cm="1">
        <f t="array" ref="AZ82">IF(FALSE,"True," &amp; IF(_xlfn.XLOOKUP("Migrate_Insecure",'Scoring_Config'!$A:$A,'Scoring_Config'!$D:$D,"Yes")="Yes",_xlfn.XLOOKUP("Migrate_Insecure",'Scoring_Config'!$A:$A,'Scoring_Config'!$C:$C,10),0),"False,0")</f>
        <v>0</v>
      </c>
    </row>
    <row r="83" spans="1:52">
      <c r="A83" t="s">
        <v>1979</v>
      </c>
      <c r="B83" t="s">
        <v>2061</v>
      </c>
      <c r="C83" t="s">
        <v>3542</v>
      </c>
      <c r="D83" t="s">
        <v>3549</v>
      </c>
      <c r="E83" t="s">
        <v>3563</v>
      </c>
      <c r="F83" t="s">
        <v>3589</v>
      </c>
      <c r="G83" t="s">
        <v>135</v>
      </c>
      <c r="H83" t="s">
        <v>174</v>
      </c>
      <c r="I83" t="s">
        <v>3589</v>
      </c>
      <c r="J83" t="s">
        <v>866</v>
      </c>
      <c r="K83" t="s">
        <v>174</v>
      </c>
      <c r="L83" t="s">
        <v>1351</v>
      </c>
      <c r="M83" t="s">
        <v>1974</v>
      </c>
      <c r="N83" t="s">
        <v>4315</v>
      </c>
      <c r="O83" t="s">
        <v>4319</v>
      </c>
      <c r="P83" t="s">
        <v>4321</v>
      </c>
      <c r="Q83" t="s">
        <v>4392</v>
      </c>
      <c r="R83" t="s">
        <v>5439</v>
      </c>
      <c r="S83" t="s">
        <v>4324</v>
      </c>
      <c r="T83" t="s">
        <v>5598</v>
      </c>
      <c r="U83" t="s">
        <v>5997</v>
      </c>
      <c r="Y83" cm="1">
        <f t="array" ref="Y83">IF(FALSE,"True," &amp; IF(_xlfn.XLOOKUP("Src_IsAny",'Scoring_Config'!$A:$A,'Scoring_Config'!$D:$D,"Yes")="Yes",_xlfn.XLOOKUP("Src_IsAny",'Scoring_Config'!$A:$A,'Scoring_Config'!$C:$C,10),0),"False,0")</f>
        <v>0</v>
      </c>
      <c r="Z83" cm="1">
        <f t="array" ref="Z83">IF(FALSE,"True," &amp; IF(_xlfn.XLOOKUP("Src_CIDR_Le_16",'Scoring_Config'!$A:$A,'Scoring_Config'!$D:$D,"Yes")="Yes",_xlfn.XLOOKUP("Src_CIDR_Le_16",'Scoring_Config'!$A:$A,'Scoring_Config'!$C:$C,10),0),"False,0")</f>
        <v>0</v>
      </c>
      <c r="AA83" cm="1">
        <f t="array" ref="AA83">IF(FALSE,"True," &amp; IF(_xlfn.XLOOKUP("Src_CIDR_17_22",'Scoring_Config'!$A:$A,'Scoring_Config'!$D:$D,"Yes")="Yes",_xlfn.XLOOKUP("Src_CIDR_17_22",'Scoring_Config'!$A:$A,'Scoring_Config'!$C:$C,5),0),"False,0")</f>
        <v>0</v>
      </c>
      <c r="AB83" cm="1">
        <f t="array" ref="AB83">IF(FALSE,"True," &amp; IF(_xlfn.XLOOKUP("Dst_IsAny",'Scoring_Config'!$A:$A,'Scoring_Config'!$D:$D,"Yes")="Yes",_xlfn.XLOOKUP("Dst_IsAny",'Scoring_Config'!$A:$A,'Scoring_Config'!$C:$C,10),0),"False,0")</f>
        <v>0</v>
      </c>
      <c r="AC83" cm="1">
        <f t="array" ref="AC83">IF(FALSE,"True," &amp; IF(_xlfn.XLOOKUP("Dst_CIDR_Le_16",'Scoring_Config'!$A:$A,'Scoring_Config'!$D:$D,"Yes")="Yes",_xlfn.XLOOKUP("Dst_CIDR_Le_16",'Scoring_Config'!$A:$A,'Scoring_Config'!$C:$C,10),0),"False,0")</f>
        <v>0</v>
      </c>
      <c r="AD83" cm="1">
        <f t="array" ref="AD83">IF(FALSE,"True," &amp; IF(_xlfn.XLOOKUP("Dst_CIDR_17_22",'Scoring_Config'!$A:$A,'Scoring_Config'!$D:$D,"Yes")="Yes",_xlfn.XLOOKUP("Dst_CIDR_17_22",'Scoring_Config'!$A:$A,'Scoring_Config'!$C:$C,5),0),"False,0")</f>
        <v>0</v>
      </c>
      <c r="AE83" cm="1">
        <f t="array" ref="AE83">IF(FALSE,"True," &amp; IF(_xlfn.XLOOKUP("SrcZone_IsAny",'Scoring_Config'!$A:$A,'Scoring_Config'!$D:$D,"Yes")="Yes",_xlfn.XLOOKUP("SrcZone_IsAny",'Scoring_Config'!$A:$A,'Scoring_Config'!$C:$C,10),0),"False,0")</f>
        <v>0</v>
      </c>
      <c r="AF83" cm="1">
        <f t="array" ref="AF83">IF(FALSE,"True," &amp; IF(_xlfn.XLOOKUP("DstZone_IsAny",'Scoring_Config'!$A:$A,'Scoring_Config'!$D:$D,"Yes")="Yes",_xlfn.XLOOKUP("DstZone_IsAny",'Scoring_Config'!$A:$A,'Scoring_Config'!$C:$C,10),0),"False,0")</f>
        <v>0</v>
      </c>
      <c r="AG83" cm="1">
        <f t="array" ref="AG8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3" cm="1">
        <f t="array" ref="AH83">IF(TRUE,"True," &amp; IF(_xlfn.XLOOKUP("App_Any_OR_RangeGt1000",'Scoring_Config'!$A:$A,'Scoring_Config'!$D:$D,"Yes")="Yes",_xlfn.XLOOKUP("App_Any_OR_RangeGt1000",'Scoring_Config'!$A:$A,'Scoring_Config'!$C:$C,10),0),"False,0")</f>
        <v>0</v>
      </c>
      <c r="AI83" cm="1">
        <f t="array" ref="AI83">IF(TRUE,"True," &amp; IF(_xlfn.XLOOKUP("Service_Insecure_Match",'Scoring_Config'!$A:$A,'Scoring_Config'!$D:$D,"Yes")="Yes",_xlfn.XLOOKUP("Service_Insecure_Match",'Scoring_Config'!$A:$A,'Scoring_Config'!$C:$C,5),0),"False,0")</f>
        <v>0</v>
      </c>
      <c r="AJ83" cm="1">
        <f t="array" ref="AJ83">IF(FALSE,"True," &amp; IF(_xlfn.XLOOKUP("Risky_Inbound",'Scoring_Config'!$A:$A,'Scoring_Config'!$D:$D,"Yes")="Yes",_xlfn.XLOOKUP("Risky_Inbound",'Scoring_Config'!$A:$A,'Scoring_Config'!$C:$C,50),0),"False,0")</f>
        <v>0</v>
      </c>
      <c r="AK83" cm="1">
        <f t="array" ref="AK83">IF(FALSE,"True," &amp; IF(_xlfn.XLOOKUP("Risky_Outbound",'Scoring_Config'!$A:$A,'Scoring_Config'!$D:$D,"Yes")="Yes",_xlfn.XLOOKUP("Risky_Outbound",'Scoring_Config'!$A:$A,'Scoring_Config'!$C:$C,25),0),"False,0")</f>
        <v>0</v>
      </c>
      <c r="AL83" t="s">
        <v>6700</v>
      </c>
      <c r="AM83" cm="1">
        <f t="array" ref="AM8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3" t="s">
        <v>6697</v>
      </c>
      <c r="AO83" t="s">
        <v>6697</v>
      </c>
      <c r="AP83" t="s">
        <v>6697</v>
      </c>
      <c r="AQ83" cm="1">
        <f t="array" ref="AQ83">IF(FALSE,"True," &amp; IF(_xlfn.XLOOKUP("Service_IsAny",'Scoring_Config'!$A:$A,'Scoring_Config'!$D:$D,"Yes")="Yes",_xlfn.XLOOKUP("Service_IsAny",'Scoring_Config'!$A:$A,'Scoring_Config'!$C:$C,0),0),"False,0")</f>
        <v>0</v>
      </c>
      <c r="AR83">
        <v>8</v>
      </c>
      <c r="AS83" cm="1">
        <f t="array" ref="AS83">IF(FALSE,"True," &amp; IF(_xlfn.XLOOKUP("Service_RangeGt1000",'Scoring_Config'!$A:$A,'Scoring_Config'!$D:$D,"Yes")="Yes",_xlfn.XLOOKUP("Service_RangeGt1000",'Scoring_Config'!$A:$A,'Scoring_Config'!$C:$C,0),0),"False,0")</f>
        <v>0</v>
      </c>
      <c r="AT83" cm="1">
        <f t="array" ref="AT83">IF(TRUE,"True," &amp; IF(_xlfn.XLOOKUP("App_IsAny",'Scoring_Config'!$A:$A,'Scoring_Config'!$D:$D,"Yes")="Yes",_xlfn.XLOOKUP("App_IsAny",'Scoring_Config'!$A:$A,'Scoring_Config'!$C:$C,0),0),"False,0")</f>
        <v>0</v>
      </c>
      <c r="AU83">
        <v>65535</v>
      </c>
      <c r="AV83" cm="1">
        <f t="array" ref="AV83">IF(TRUE,"True," &amp; IF(_xlfn.XLOOKUP("App_RangeGt1000",'Scoring_Config'!$A:$A,'Scoring_Config'!$D:$D,"Yes")="Yes",_xlfn.XLOOKUP("App_RangeGt1000",'Scoring_Config'!$A:$A,'Scoring_Config'!$C:$C,0),0),"False,0")</f>
        <v>0</v>
      </c>
      <c r="AW83" cm="1">
        <f t="array" ref="AW83">IF(FALSE,"True," &amp; IF(_xlfn.XLOOKUP("Action_IsDenyOrDrop",'Scoring_Config'!$A:$A,'Scoring_Config'!$D:$D,"Yes")="Yes",_xlfn.XLOOKUP("Action_IsDenyOrDrop",'Scoring_Config'!$A:$A,'Scoring_Config'!$C:$C,0),0),"False,0")</f>
        <v>0</v>
      </c>
      <c r="AX83" cm="1">
        <f t="array" ref="AX83">IF(LEFT(AW83,4)="True",0,(IF(LEFT(Y83,4)="True",IF(_xlfn.XLOOKUP("Src_IsAny",'Scoring_Config'!$A:$A,'Scoring_Config'!$D:$D,"Yes")="Yes",_xlfn.XLOOKUP("Src_IsAny",'Scoring_Config'!$A:$A,'Scoring_Config'!$C:$C,10),0),0)+IF(LEFT(Z83,4)="True",IF(_xlfn.XLOOKUP("Src_CIDR_Le_16",'Scoring_Config'!$A:$A,'Scoring_Config'!$D:$D,"Yes")="Yes",_xlfn.XLOOKUP("Src_CIDR_Le_16",'Scoring_Config'!$A:$A,'Scoring_Config'!$C:$C,10),0),0)+IF(LEFT(AA83,4)="True",IF(_xlfn.XLOOKUP("Src_CIDR_17_22",'Scoring_Config'!$A:$A,'Scoring_Config'!$D:$D,"Yes")="Yes",_xlfn.XLOOKUP("Src_CIDR_17_22",'Scoring_Config'!$A:$A,'Scoring_Config'!$C:$C,5),0),0)+IF(LEFT(AB83,4)="True",IF(_xlfn.XLOOKUP("Dst_IsAny",'Scoring_Config'!$A:$A,'Scoring_Config'!$D:$D,"Yes")="Yes",_xlfn.XLOOKUP("Dst_IsAny",'Scoring_Config'!$A:$A,'Scoring_Config'!$C:$C,10),0),0)+IF(LEFT(AC83,4)="True",IF(_xlfn.XLOOKUP("Dst_CIDR_Le_16",'Scoring_Config'!$A:$A,'Scoring_Config'!$D:$D,"Yes")="Yes",_xlfn.XLOOKUP("Dst_CIDR_Le_16",'Scoring_Config'!$A:$A,'Scoring_Config'!$C:$C,10),0),0)+IF(LEFT(AD83,4)="True",IF(_xlfn.XLOOKUP("Dst_CIDR_17_22",'Scoring_Config'!$A:$A,'Scoring_Config'!$D:$D,"Yes")="Yes",_xlfn.XLOOKUP("Dst_CIDR_17_22",'Scoring_Config'!$A:$A,'Scoring_Config'!$C:$C,5),0),0)+IF(LEFT(AE83,4)="True",IF(_xlfn.XLOOKUP("SrcZone_IsAny",'Scoring_Config'!$A:$A,'Scoring_Config'!$D:$D,"Yes")="Yes",_xlfn.XLOOKUP("SrcZone_IsAny",'Scoring_Config'!$A:$A,'Scoring_Config'!$C:$C,10),0),0)+IF(LEFT(AF83,4)="True",IF(_xlfn.XLOOKUP("DstZone_IsAny",'Scoring_Config'!$A:$A,'Scoring_Config'!$D:$D,"Yes")="Yes",_xlfn.XLOOKUP("DstZone_IsAny",'Scoring_Config'!$A:$A,'Scoring_Config'!$C:$C,10),0),0)+IF(LEFT(AG83,4)="True",IF(_xlfn.XLOOKUP("Service_Any_OR_RangeGt1000",'Scoring_Config'!$A:$A,'Scoring_Config'!$D:$D,"Yes")="Yes",_xlfn.XLOOKUP("Service_Any_OR_RangeGt1000",'Scoring_Config'!$A:$A,'Scoring_Config'!$C:$C,10),0),0)+IF(LEFT(AH83,4)="True",IF(_xlfn.XLOOKUP("App_Any_OR_RangeGt1000",'Scoring_Config'!$A:$A,'Scoring_Config'!$D:$D,"Yes")="Yes",_xlfn.XLOOKUP("App_Any_OR_RangeGt1000",'Scoring_Config'!$A:$A,'Scoring_Config'!$C:$C,10),0),0)+IF(LEFT(AI83,4)="True",IF(_xlfn.XLOOKUP("Service_Insecure_Match",'Scoring_Config'!$A:$A,'Scoring_Config'!$D:$D,"Yes")="Yes",_xlfn.XLOOKUP("Service_Insecure_Match",'Scoring_Config'!$A:$A,'Scoring_Config'!$C:$C,5),0),0)+IF(LEFT(AJ83,4)="True",IF(_xlfn.XLOOKUP("Risky_Inbound",'Scoring_Config'!$A:$A,'Scoring_Config'!$D:$D,"Yes")="Yes",_xlfn.XLOOKUP("Risky_Inbound",'Scoring_Config'!$A:$A,'Scoring_Config'!$C:$C,50),0),0)+IF(LEFT(AK83,4)="True",IF(_xlfn.XLOOKUP("Risky_Outbound",'Scoring_Config'!$A:$A,'Scoring_Config'!$D:$D,"Yes")="Yes",_xlfn.XLOOKUP("Risky_Outbound",'Scoring_Config'!$A:$A,'Scoring_Config'!$C:$C,25),0),0)+IF(LEFT(AZ83,4)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83,FIND(",",AL83)+1,100)),0)+IF(LEFT(AM83,4)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83,FIND(",",AN83)+1,100)),0)+IF(_xlfn.XLOOKUP("Profile_Scoring",'Scoring_Config'!$A:$A,'Scoring_Config'!$D:$D,"Yes")="Yes",VALUE(MID(AO83,FIND(",",AO83)+1,100)),0)+IF(_xlfn.XLOOKUP("Options_Scoring",'Scoring_Config'!$A:$A,'Scoring_Config'!$D:$D,"Yes")="Yes",VALUE(MID(AP83,FIND(",",AP83)+1,100)),0)))</f>
        <v>0</v>
      </c>
      <c r="AY83" t="s">
        <v>6707</v>
      </c>
      <c r="AZ83" cm="1">
        <f t="array" ref="AZ83">IF(TRUE,"True," &amp; IF(_xlfn.XLOOKUP("Migrate_Insecure",'Scoring_Config'!$A:$A,'Scoring_Config'!$D:$D,"Yes")="Yes",_xlfn.XLOOKUP("Migrate_Insecure",'Scoring_Config'!$A:$A,'Scoring_Config'!$C:$C,10),0),"False,0")</f>
        <v>0</v>
      </c>
    </row>
    <row r="84" spans="1:52">
      <c r="A84" t="s">
        <v>1979</v>
      </c>
      <c r="B84" t="s">
        <v>2062</v>
      </c>
      <c r="C84" t="s">
        <v>3542</v>
      </c>
      <c r="D84" t="s">
        <v>3549</v>
      </c>
      <c r="E84" t="s">
        <v>3563</v>
      </c>
      <c r="F84" t="s">
        <v>3586</v>
      </c>
      <c r="G84" t="s">
        <v>130</v>
      </c>
      <c r="H84" t="s">
        <v>174</v>
      </c>
      <c r="I84" t="s">
        <v>3575</v>
      </c>
      <c r="J84" t="s">
        <v>867</v>
      </c>
      <c r="K84" t="s">
        <v>1696</v>
      </c>
      <c r="L84" t="s">
        <v>1327</v>
      </c>
      <c r="M84" t="s">
        <v>1974</v>
      </c>
      <c r="N84" t="s">
        <v>4315</v>
      </c>
      <c r="O84" t="s">
        <v>4319</v>
      </c>
      <c r="P84" t="s">
        <v>4323</v>
      </c>
      <c r="Q84" t="s">
        <v>4392</v>
      </c>
      <c r="R84" t="s">
        <v>5439</v>
      </c>
      <c r="S84" t="s">
        <v>4324</v>
      </c>
      <c r="T84" t="s">
        <v>5599</v>
      </c>
      <c r="U84" t="s">
        <v>5998</v>
      </c>
      <c r="Y84" cm="1">
        <f t="array" ref="Y84">IF(FALSE,"True," &amp; IF(_xlfn.XLOOKUP("Src_IsAny",'Scoring_Config'!$A:$A,'Scoring_Config'!$D:$D,"Yes")="Yes",_xlfn.XLOOKUP("Src_IsAny",'Scoring_Config'!$A:$A,'Scoring_Config'!$C:$C,10),0),"False,0")</f>
        <v>0</v>
      </c>
      <c r="Z84" cm="1">
        <f t="array" ref="Z84">IF(FALSE,"True," &amp; IF(_xlfn.XLOOKUP("Src_CIDR_Le_16",'Scoring_Config'!$A:$A,'Scoring_Config'!$D:$D,"Yes")="Yes",_xlfn.XLOOKUP("Src_CIDR_Le_16",'Scoring_Config'!$A:$A,'Scoring_Config'!$C:$C,10),0),"False,0")</f>
        <v>0</v>
      </c>
      <c r="AA84" cm="1">
        <f t="array" ref="AA84">IF(FALSE,"True," &amp; IF(_xlfn.XLOOKUP("Src_CIDR_17_22",'Scoring_Config'!$A:$A,'Scoring_Config'!$D:$D,"Yes")="Yes",_xlfn.XLOOKUP("Src_CIDR_17_22",'Scoring_Config'!$A:$A,'Scoring_Config'!$C:$C,5),0),"False,0")</f>
        <v>0</v>
      </c>
      <c r="AB84" cm="1">
        <f t="array" ref="AB84">IF(FALSE,"True," &amp; IF(_xlfn.XLOOKUP("Dst_IsAny",'Scoring_Config'!$A:$A,'Scoring_Config'!$D:$D,"Yes")="Yes",_xlfn.XLOOKUP("Dst_IsAny",'Scoring_Config'!$A:$A,'Scoring_Config'!$C:$C,10),0),"False,0")</f>
        <v>0</v>
      </c>
      <c r="AC84" cm="1">
        <f t="array" ref="AC84">IF(FALSE,"True," &amp; IF(_xlfn.XLOOKUP("Dst_CIDR_Le_16",'Scoring_Config'!$A:$A,'Scoring_Config'!$D:$D,"Yes")="Yes",_xlfn.XLOOKUP("Dst_CIDR_Le_16",'Scoring_Config'!$A:$A,'Scoring_Config'!$C:$C,10),0),"False,0")</f>
        <v>0</v>
      </c>
      <c r="AD84" cm="1">
        <f t="array" ref="AD84">IF(FALSE,"True," &amp; IF(_xlfn.XLOOKUP("Dst_CIDR_17_22",'Scoring_Config'!$A:$A,'Scoring_Config'!$D:$D,"Yes")="Yes",_xlfn.XLOOKUP("Dst_CIDR_17_22",'Scoring_Config'!$A:$A,'Scoring_Config'!$C:$C,5),0),"False,0")</f>
        <v>0</v>
      </c>
      <c r="AE84" cm="1">
        <f t="array" ref="AE84">IF(FALSE,"True," &amp; IF(_xlfn.XLOOKUP("SrcZone_IsAny",'Scoring_Config'!$A:$A,'Scoring_Config'!$D:$D,"Yes")="Yes",_xlfn.XLOOKUP("SrcZone_IsAny",'Scoring_Config'!$A:$A,'Scoring_Config'!$C:$C,10),0),"False,0")</f>
        <v>0</v>
      </c>
      <c r="AF84" cm="1">
        <f t="array" ref="AF84">IF(FALSE,"True," &amp; IF(_xlfn.XLOOKUP("DstZone_IsAny",'Scoring_Config'!$A:$A,'Scoring_Config'!$D:$D,"Yes")="Yes",_xlfn.XLOOKUP("DstZone_IsAny",'Scoring_Config'!$A:$A,'Scoring_Config'!$C:$C,10),0),"False,0")</f>
        <v>0</v>
      </c>
      <c r="AG84" cm="1">
        <f t="array" ref="AG8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4" cm="1">
        <f t="array" ref="AH84">IF(FALSE,"True," &amp; IF(_xlfn.XLOOKUP("App_Any_OR_RangeGt1000",'Scoring_Config'!$A:$A,'Scoring_Config'!$D:$D,"Yes")="Yes",_xlfn.XLOOKUP("App_Any_OR_RangeGt1000",'Scoring_Config'!$A:$A,'Scoring_Config'!$C:$C,10),0),"False,0")</f>
        <v>0</v>
      </c>
      <c r="AI84" cm="1">
        <f t="array" ref="AI84">IF(FALSE,"True," &amp; IF(_xlfn.XLOOKUP("Service_Insecure_Match",'Scoring_Config'!$A:$A,'Scoring_Config'!$D:$D,"Yes")="Yes",_xlfn.XLOOKUP("Service_Insecure_Match",'Scoring_Config'!$A:$A,'Scoring_Config'!$C:$C,5),0),"False,0")</f>
        <v>0</v>
      </c>
      <c r="AJ84" cm="1">
        <f t="array" ref="AJ84">IF(FALSE,"True," &amp; IF(_xlfn.XLOOKUP("Risky_Inbound",'Scoring_Config'!$A:$A,'Scoring_Config'!$D:$D,"Yes")="Yes",_xlfn.XLOOKUP("Risky_Inbound",'Scoring_Config'!$A:$A,'Scoring_Config'!$C:$C,50),0),"False,0")</f>
        <v>0</v>
      </c>
      <c r="AK84" cm="1">
        <f t="array" ref="AK84">IF(FALSE,"True," &amp; IF(_xlfn.XLOOKUP("Risky_Outbound",'Scoring_Config'!$A:$A,'Scoring_Config'!$D:$D,"Yes")="Yes",_xlfn.XLOOKUP("Risky_Outbound",'Scoring_Config'!$A:$A,'Scoring_Config'!$C:$C,25),0),"False,0")</f>
        <v>0</v>
      </c>
      <c r="AL84" t="s">
        <v>6699</v>
      </c>
      <c r="AM84" cm="1">
        <f t="array" ref="AM8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4" t="s">
        <v>6697</v>
      </c>
      <c r="AO84" t="s">
        <v>6697</v>
      </c>
      <c r="AP84" t="s">
        <v>6697</v>
      </c>
      <c r="AQ84" cm="1">
        <f t="array" ref="AQ84">IF(FALSE,"True," &amp; IF(_xlfn.XLOOKUP("Service_IsAny",'Scoring_Config'!$A:$A,'Scoring_Config'!$D:$D,"Yes")="Yes",_xlfn.XLOOKUP("Service_IsAny",'Scoring_Config'!$A:$A,'Scoring_Config'!$C:$C,0),0),"False,0")</f>
        <v>0</v>
      </c>
      <c r="AR84">
        <v>0</v>
      </c>
      <c r="AS84" cm="1">
        <f t="array" ref="AS84">IF(FALSE,"True," &amp; IF(_xlfn.XLOOKUP("Service_RangeGt1000",'Scoring_Config'!$A:$A,'Scoring_Config'!$D:$D,"Yes")="Yes",_xlfn.XLOOKUP("Service_RangeGt1000",'Scoring_Config'!$A:$A,'Scoring_Config'!$C:$C,0),0),"False,0")</f>
        <v>0</v>
      </c>
      <c r="AT84" cm="1">
        <f t="array" ref="AT84">IF(FALSE,"True," &amp; IF(_xlfn.XLOOKUP("App_IsAny",'Scoring_Config'!$A:$A,'Scoring_Config'!$D:$D,"Yes")="Yes",_xlfn.XLOOKUP("App_IsAny",'Scoring_Config'!$A:$A,'Scoring_Config'!$C:$C,0),0),"False,0")</f>
        <v>0</v>
      </c>
      <c r="AU84">
        <v>0</v>
      </c>
      <c r="AV84" cm="1">
        <f t="array" ref="AV84">IF(FALSE,"True," &amp; IF(_xlfn.XLOOKUP("App_RangeGt1000",'Scoring_Config'!$A:$A,'Scoring_Config'!$D:$D,"Yes")="Yes",_xlfn.XLOOKUP("App_RangeGt1000",'Scoring_Config'!$A:$A,'Scoring_Config'!$C:$C,0),0),"False,0")</f>
        <v>0</v>
      </c>
      <c r="AW84" cm="1">
        <f t="array" ref="AW84">IF(FALSE,"True," &amp; IF(_xlfn.XLOOKUP("Action_IsDenyOrDrop",'Scoring_Config'!$A:$A,'Scoring_Config'!$D:$D,"Yes")="Yes",_xlfn.XLOOKUP("Action_IsDenyOrDrop",'Scoring_Config'!$A:$A,'Scoring_Config'!$C:$C,0),0),"False,0")</f>
        <v>0</v>
      </c>
      <c r="AX84" cm="1">
        <f t="array" ref="AX84">IF(LEFT(AW84,4)="True",0,(IF(LEFT(Y84,4)="True",IF(_xlfn.XLOOKUP("Src_IsAny",'Scoring_Config'!$A:$A,'Scoring_Config'!$D:$D,"Yes")="Yes",_xlfn.XLOOKUP("Src_IsAny",'Scoring_Config'!$A:$A,'Scoring_Config'!$C:$C,10),0),0)+IF(LEFT(Z84,4)="True",IF(_xlfn.XLOOKUP("Src_CIDR_Le_16",'Scoring_Config'!$A:$A,'Scoring_Config'!$D:$D,"Yes")="Yes",_xlfn.XLOOKUP("Src_CIDR_Le_16",'Scoring_Config'!$A:$A,'Scoring_Config'!$C:$C,10),0),0)+IF(LEFT(AA84,4)="True",IF(_xlfn.XLOOKUP("Src_CIDR_17_22",'Scoring_Config'!$A:$A,'Scoring_Config'!$D:$D,"Yes")="Yes",_xlfn.XLOOKUP("Src_CIDR_17_22",'Scoring_Config'!$A:$A,'Scoring_Config'!$C:$C,5),0),0)+IF(LEFT(AB84,4)="True",IF(_xlfn.XLOOKUP("Dst_IsAny",'Scoring_Config'!$A:$A,'Scoring_Config'!$D:$D,"Yes")="Yes",_xlfn.XLOOKUP("Dst_IsAny",'Scoring_Config'!$A:$A,'Scoring_Config'!$C:$C,10),0),0)+IF(LEFT(AC84,4)="True",IF(_xlfn.XLOOKUP("Dst_CIDR_Le_16",'Scoring_Config'!$A:$A,'Scoring_Config'!$D:$D,"Yes")="Yes",_xlfn.XLOOKUP("Dst_CIDR_Le_16",'Scoring_Config'!$A:$A,'Scoring_Config'!$C:$C,10),0),0)+IF(LEFT(AD84,4)="True",IF(_xlfn.XLOOKUP("Dst_CIDR_17_22",'Scoring_Config'!$A:$A,'Scoring_Config'!$D:$D,"Yes")="Yes",_xlfn.XLOOKUP("Dst_CIDR_17_22",'Scoring_Config'!$A:$A,'Scoring_Config'!$C:$C,5),0),0)+IF(LEFT(AE84,4)="True",IF(_xlfn.XLOOKUP("SrcZone_IsAny",'Scoring_Config'!$A:$A,'Scoring_Config'!$D:$D,"Yes")="Yes",_xlfn.XLOOKUP("SrcZone_IsAny",'Scoring_Config'!$A:$A,'Scoring_Config'!$C:$C,10),0),0)+IF(LEFT(AF84,4)="True",IF(_xlfn.XLOOKUP("DstZone_IsAny",'Scoring_Config'!$A:$A,'Scoring_Config'!$D:$D,"Yes")="Yes",_xlfn.XLOOKUP("DstZone_IsAny",'Scoring_Config'!$A:$A,'Scoring_Config'!$C:$C,10),0),0)+IF(LEFT(AG84,4)="True",IF(_xlfn.XLOOKUP("Service_Any_OR_RangeGt1000",'Scoring_Config'!$A:$A,'Scoring_Config'!$D:$D,"Yes")="Yes",_xlfn.XLOOKUP("Service_Any_OR_RangeGt1000",'Scoring_Config'!$A:$A,'Scoring_Config'!$C:$C,10),0),0)+IF(LEFT(AH84,4)="True",IF(_xlfn.XLOOKUP("App_Any_OR_RangeGt1000",'Scoring_Config'!$A:$A,'Scoring_Config'!$D:$D,"Yes")="Yes",_xlfn.XLOOKUP("App_Any_OR_RangeGt1000",'Scoring_Config'!$A:$A,'Scoring_Config'!$C:$C,10),0),0)+IF(LEFT(AI84,4)="True",IF(_xlfn.XLOOKUP("Service_Insecure_Match",'Scoring_Config'!$A:$A,'Scoring_Config'!$D:$D,"Yes")="Yes",_xlfn.XLOOKUP("Service_Insecure_Match",'Scoring_Config'!$A:$A,'Scoring_Config'!$C:$C,5),0),0)+IF(LEFT(AJ84,4)="True",IF(_xlfn.XLOOKUP("Risky_Inbound",'Scoring_Config'!$A:$A,'Scoring_Config'!$D:$D,"Yes")="Yes",_xlfn.XLOOKUP("Risky_Inbound",'Scoring_Config'!$A:$A,'Scoring_Config'!$C:$C,50),0),0)+IF(LEFT(AK84,4)="True",IF(_xlfn.XLOOKUP("Risky_Outbound",'Scoring_Config'!$A:$A,'Scoring_Config'!$D:$D,"Yes")="Yes",_xlfn.XLOOKUP("Risky_Outbound",'Scoring_Config'!$A:$A,'Scoring_Config'!$C:$C,25),0),0)+IF(LEFT(AZ84,4)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84,FIND(",",AL84)+1,100)),0)+IF(LEFT(AM84,4)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84,FIND(",",AN84)+1,100)),0)+IF(_xlfn.XLOOKUP("Profile_Scoring",'Scoring_Config'!$A:$A,'Scoring_Config'!$D:$D,"Yes")="Yes",VALUE(MID(AO84,FIND(",",AO84)+1,100)),0)+IF(_xlfn.XLOOKUP("Options_Scoring",'Scoring_Config'!$A:$A,'Scoring_Config'!$D:$D,"Yes")="Yes",VALUE(MID(AP84,FIND(",",AP84)+1,100)),0)))</f>
        <v>0</v>
      </c>
      <c r="AZ84" cm="1">
        <f t="array" ref="AZ84">IF(FALSE,"True," &amp; IF(_xlfn.XLOOKUP("Migrate_Insecure",'Scoring_Config'!$A:$A,'Scoring_Config'!$D:$D,"Yes")="Yes",_xlfn.XLOOKUP("Migrate_Insecure",'Scoring_Config'!$A:$A,'Scoring_Config'!$C:$C,10),0),"False,0")</f>
        <v>0</v>
      </c>
    </row>
    <row r="85" spans="1:52">
      <c r="A85" t="s">
        <v>1979</v>
      </c>
      <c r="B85" t="s">
        <v>2063</v>
      </c>
      <c r="C85" t="s">
        <v>3542</v>
      </c>
      <c r="D85" t="s">
        <v>3545</v>
      </c>
      <c r="E85" t="s">
        <v>3563</v>
      </c>
      <c r="F85" t="s">
        <v>3578</v>
      </c>
      <c r="G85" t="s">
        <v>136</v>
      </c>
      <c r="H85" t="s">
        <v>174</v>
      </c>
      <c r="I85" t="s">
        <v>3575</v>
      </c>
      <c r="J85" t="s">
        <v>868</v>
      </c>
      <c r="K85" t="s">
        <v>1697</v>
      </c>
      <c r="L85" t="s">
        <v>1327</v>
      </c>
      <c r="M85" t="s">
        <v>1974</v>
      </c>
      <c r="N85" t="s">
        <v>4315</v>
      </c>
      <c r="O85" t="s">
        <v>4319</v>
      </c>
      <c r="P85" t="s">
        <v>4321</v>
      </c>
      <c r="Q85" t="s">
        <v>4393</v>
      </c>
      <c r="R85" t="s">
        <v>5439</v>
      </c>
      <c r="S85" t="s">
        <v>4324</v>
      </c>
      <c r="T85" t="s">
        <v>5600</v>
      </c>
      <c r="U85" t="s">
        <v>5646</v>
      </c>
      <c r="Y85" cm="1">
        <f t="array" ref="Y85">IF(FALSE,"True," &amp; IF(_xlfn.XLOOKUP("Src_IsAny",'Scoring_Config'!$A:$A,'Scoring_Config'!$D:$D,"Yes")="Yes",_xlfn.XLOOKUP("Src_IsAny",'Scoring_Config'!$A:$A,'Scoring_Config'!$C:$C,10),0),"False,0")</f>
        <v>0</v>
      </c>
      <c r="Z85" cm="1">
        <f t="array" ref="Z85">IF(FALSE,"True," &amp; IF(_xlfn.XLOOKUP("Src_CIDR_Le_16",'Scoring_Config'!$A:$A,'Scoring_Config'!$D:$D,"Yes")="Yes",_xlfn.XLOOKUP("Src_CIDR_Le_16",'Scoring_Config'!$A:$A,'Scoring_Config'!$C:$C,10),0),"False,0")</f>
        <v>0</v>
      </c>
      <c r="AA85" cm="1">
        <f t="array" ref="AA85">IF(FALSE,"True," &amp; IF(_xlfn.XLOOKUP("Src_CIDR_17_22",'Scoring_Config'!$A:$A,'Scoring_Config'!$D:$D,"Yes")="Yes",_xlfn.XLOOKUP("Src_CIDR_17_22",'Scoring_Config'!$A:$A,'Scoring_Config'!$C:$C,5),0),"False,0")</f>
        <v>0</v>
      </c>
      <c r="AB85" cm="1">
        <f t="array" ref="AB85">IF(FALSE,"True," &amp; IF(_xlfn.XLOOKUP("Dst_IsAny",'Scoring_Config'!$A:$A,'Scoring_Config'!$D:$D,"Yes")="Yes",_xlfn.XLOOKUP("Dst_IsAny",'Scoring_Config'!$A:$A,'Scoring_Config'!$C:$C,10),0),"False,0")</f>
        <v>0</v>
      </c>
      <c r="AC85" cm="1">
        <f t="array" ref="AC85">IF(FALSE,"True," &amp; IF(_xlfn.XLOOKUP("Dst_CIDR_Le_16",'Scoring_Config'!$A:$A,'Scoring_Config'!$D:$D,"Yes")="Yes",_xlfn.XLOOKUP("Dst_CIDR_Le_16",'Scoring_Config'!$A:$A,'Scoring_Config'!$C:$C,10),0),"False,0")</f>
        <v>0</v>
      </c>
      <c r="AD85" cm="1">
        <f t="array" ref="AD85">IF(FALSE,"True," &amp; IF(_xlfn.XLOOKUP("Dst_CIDR_17_22",'Scoring_Config'!$A:$A,'Scoring_Config'!$D:$D,"Yes")="Yes",_xlfn.XLOOKUP("Dst_CIDR_17_22",'Scoring_Config'!$A:$A,'Scoring_Config'!$C:$C,5),0),"False,0")</f>
        <v>0</v>
      </c>
      <c r="AE85" cm="1">
        <f t="array" ref="AE85">IF(FALSE,"True," &amp; IF(_xlfn.XLOOKUP("SrcZone_IsAny",'Scoring_Config'!$A:$A,'Scoring_Config'!$D:$D,"Yes")="Yes",_xlfn.XLOOKUP("SrcZone_IsAny",'Scoring_Config'!$A:$A,'Scoring_Config'!$C:$C,10),0),"False,0")</f>
        <v>0</v>
      </c>
      <c r="AF85" cm="1">
        <f t="array" ref="AF85">IF(FALSE,"True," &amp; IF(_xlfn.XLOOKUP("DstZone_IsAny",'Scoring_Config'!$A:$A,'Scoring_Config'!$D:$D,"Yes")="Yes",_xlfn.XLOOKUP("DstZone_IsAny",'Scoring_Config'!$A:$A,'Scoring_Config'!$C:$C,10),0),"False,0")</f>
        <v>0</v>
      </c>
      <c r="AG85" cm="1">
        <f t="array" ref="AG8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5" cm="1">
        <f t="array" ref="AH85">IF(FALSE,"True," &amp; IF(_xlfn.XLOOKUP("App_Any_OR_RangeGt1000",'Scoring_Config'!$A:$A,'Scoring_Config'!$D:$D,"Yes")="Yes",_xlfn.XLOOKUP("App_Any_OR_RangeGt1000",'Scoring_Config'!$A:$A,'Scoring_Config'!$C:$C,10),0),"False,0")</f>
        <v>0</v>
      </c>
      <c r="AI85" cm="1">
        <f t="array" ref="AI85">IF(FALSE,"True," &amp; IF(_xlfn.XLOOKUP("Service_Insecure_Match",'Scoring_Config'!$A:$A,'Scoring_Config'!$D:$D,"Yes")="Yes",_xlfn.XLOOKUP("Service_Insecure_Match",'Scoring_Config'!$A:$A,'Scoring_Config'!$C:$C,5),0),"False,0")</f>
        <v>0</v>
      </c>
      <c r="AJ85" cm="1">
        <f t="array" ref="AJ85">IF(FALSE,"True," &amp; IF(_xlfn.XLOOKUP("Risky_Inbound",'Scoring_Config'!$A:$A,'Scoring_Config'!$D:$D,"Yes")="Yes",_xlfn.XLOOKUP("Risky_Inbound",'Scoring_Config'!$A:$A,'Scoring_Config'!$C:$C,50),0),"False,0")</f>
        <v>0</v>
      </c>
      <c r="AK85" cm="1">
        <f t="array" ref="AK85">IF(FALSE,"True," &amp; IF(_xlfn.XLOOKUP("Risky_Outbound",'Scoring_Config'!$A:$A,'Scoring_Config'!$D:$D,"Yes")="Yes",_xlfn.XLOOKUP("Risky_Outbound",'Scoring_Config'!$A:$A,'Scoring_Config'!$C:$C,25),0),"False,0")</f>
        <v>0</v>
      </c>
      <c r="AL85" t="s">
        <v>6700</v>
      </c>
      <c r="AM85" cm="1">
        <f t="array" ref="AM8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5" t="s">
        <v>6697</v>
      </c>
      <c r="AO85" t="s">
        <v>6697</v>
      </c>
      <c r="AP85" t="s">
        <v>6697</v>
      </c>
      <c r="AQ85" cm="1">
        <f t="array" ref="AQ85">IF(FALSE,"True," &amp; IF(_xlfn.XLOOKUP("Service_IsAny",'Scoring_Config'!$A:$A,'Scoring_Config'!$D:$D,"Yes")="Yes",_xlfn.XLOOKUP("Service_IsAny",'Scoring_Config'!$A:$A,'Scoring_Config'!$C:$C,0),0),"False,0")</f>
        <v>0</v>
      </c>
      <c r="AR85">
        <v>0</v>
      </c>
      <c r="AS85" cm="1">
        <f t="array" ref="AS85">IF(FALSE,"True," &amp; IF(_xlfn.XLOOKUP("Service_RangeGt1000",'Scoring_Config'!$A:$A,'Scoring_Config'!$D:$D,"Yes")="Yes",_xlfn.XLOOKUP("Service_RangeGt1000",'Scoring_Config'!$A:$A,'Scoring_Config'!$C:$C,0),0),"False,0")</f>
        <v>0</v>
      </c>
      <c r="AT85" cm="1">
        <f t="array" ref="AT85">IF(FALSE,"True," &amp; IF(_xlfn.XLOOKUP("App_IsAny",'Scoring_Config'!$A:$A,'Scoring_Config'!$D:$D,"Yes")="Yes",_xlfn.XLOOKUP("App_IsAny",'Scoring_Config'!$A:$A,'Scoring_Config'!$C:$C,0),0),"False,0")</f>
        <v>0</v>
      </c>
      <c r="AU85">
        <v>5</v>
      </c>
      <c r="AV85" cm="1">
        <f t="array" ref="AV85">IF(FALSE,"True," &amp; IF(_xlfn.XLOOKUP("App_RangeGt1000",'Scoring_Config'!$A:$A,'Scoring_Config'!$D:$D,"Yes")="Yes",_xlfn.XLOOKUP("App_RangeGt1000",'Scoring_Config'!$A:$A,'Scoring_Config'!$C:$C,0),0),"False,0")</f>
        <v>0</v>
      </c>
      <c r="AW85" cm="1">
        <f t="array" ref="AW85">IF(FALSE,"True," &amp; IF(_xlfn.XLOOKUP("Action_IsDenyOrDrop",'Scoring_Config'!$A:$A,'Scoring_Config'!$D:$D,"Yes")="Yes",_xlfn.XLOOKUP("Action_IsDenyOrDrop",'Scoring_Config'!$A:$A,'Scoring_Config'!$C:$C,0),0),"False,0")</f>
        <v>0</v>
      </c>
      <c r="AX85" cm="1">
        <f t="array" ref="AX85">IF(LEFT(AW85,4)="True",0,(IF(LEFT(Y85,4)="True",IF(_xlfn.XLOOKUP("Src_IsAny",'Scoring_Config'!$A:$A,'Scoring_Config'!$D:$D,"Yes")="Yes",_xlfn.XLOOKUP("Src_IsAny",'Scoring_Config'!$A:$A,'Scoring_Config'!$C:$C,10),0),0)+IF(LEFT(Z85,4)="True",IF(_xlfn.XLOOKUP("Src_CIDR_Le_16",'Scoring_Config'!$A:$A,'Scoring_Config'!$D:$D,"Yes")="Yes",_xlfn.XLOOKUP("Src_CIDR_Le_16",'Scoring_Config'!$A:$A,'Scoring_Config'!$C:$C,10),0),0)+IF(LEFT(AA85,4)="True",IF(_xlfn.XLOOKUP("Src_CIDR_17_22",'Scoring_Config'!$A:$A,'Scoring_Config'!$D:$D,"Yes")="Yes",_xlfn.XLOOKUP("Src_CIDR_17_22",'Scoring_Config'!$A:$A,'Scoring_Config'!$C:$C,5),0),0)+IF(LEFT(AB85,4)="True",IF(_xlfn.XLOOKUP("Dst_IsAny",'Scoring_Config'!$A:$A,'Scoring_Config'!$D:$D,"Yes")="Yes",_xlfn.XLOOKUP("Dst_IsAny",'Scoring_Config'!$A:$A,'Scoring_Config'!$C:$C,10),0),0)+IF(LEFT(AC85,4)="True",IF(_xlfn.XLOOKUP("Dst_CIDR_Le_16",'Scoring_Config'!$A:$A,'Scoring_Config'!$D:$D,"Yes")="Yes",_xlfn.XLOOKUP("Dst_CIDR_Le_16",'Scoring_Config'!$A:$A,'Scoring_Config'!$C:$C,10),0),0)+IF(LEFT(AD85,4)="True",IF(_xlfn.XLOOKUP("Dst_CIDR_17_22",'Scoring_Config'!$A:$A,'Scoring_Config'!$D:$D,"Yes")="Yes",_xlfn.XLOOKUP("Dst_CIDR_17_22",'Scoring_Config'!$A:$A,'Scoring_Config'!$C:$C,5),0),0)+IF(LEFT(AE85,4)="True",IF(_xlfn.XLOOKUP("SrcZone_IsAny",'Scoring_Config'!$A:$A,'Scoring_Config'!$D:$D,"Yes")="Yes",_xlfn.XLOOKUP("SrcZone_IsAny",'Scoring_Config'!$A:$A,'Scoring_Config'!$C:$C,10),0),0)+IF(LEFT(AF85,4)="True",IF(_xlfn.XLOOKUP("DstZone_IsAny",'Scoring_Config'!$A:$A,'Scoring_Config'!$D:$D,"Yes")="Yes",_xlfn.XLOOKUP("DstZone_IsAny",'Scoring_Config'!$A:$A,'Scoring_Config'!$C:$C,10),0),0)+IF(LEFT(AG85,4)="True",IF(_xlfn.XLOOKUP("Service_Any_OR_RangeGt1000",'Scoring_Config'!$A:$A,'Scoring_Config'!$D:$D,"Yes")="Yes",_xlfn.XLOOKUP("Service_Any_OR_RangeGt1000",'Scoring_Config'!$A:$A,'Scoring_Config'!$C:$C,10),0),0)+IF(LEFT(AH85,4)="True",IF(_xlfn.XLOOKUP("App_Any_OR_RangeGt1000",'Scoring_Config'!$A:$A,'Scoring_Config'!$D:$D,"Yes")="Yes",_xlfn.XLOOKUP("App_Any_OR_RangeGt1000",'Scoring_Config'!$A:$A,'Scoring_Config'!$C:$C,10),0),0)+IF(LEFT(AI85,4)="True",IF(_xlfn.XLOOKUP("Service_Insecure_Match",'Scoring_Config'!$A:$A,'Scoring_Config'!$D:$D,"Yes")="Yes",_xlfn.XLOOKUP("Service_Insecure_Match",'Scoring_Config'!$A:$A,'Scoring_Config'!$C:$C,5),0),0)+IF(LEFT(AJ85,4)="True",IF(_xlfn.XLOOKUP("Risky_Inbound",'Scoring_Config'!$A:$A,'Scoring_Config'!$D:$D,"Yes")="Yes",_xlfn.XLOOKUP("Risky_Inbound",'Scoring_Config'!$A:$A,'Scoring_Config'!$C:$C,50),0),0)+IF(LEFT(AK85,4)="True",IF(_xlfn.XLOOKUP("Risky_Outbound",'Scoring_Config'!$A:$A,'Scoring_Config'!$D:$D,"Yes")="Yes",_xlfn.XLOOKUP("Risky_Outbound",'Scoring_Config'!$A:$A,'Scoring_Config'!$C:$C,25),0),0)+IF(LEFT(AZ85,4)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85,FIND(",",AL85)+1,100)),0)+IF(LEFT(AM85,4)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85,FIND(",",AN85)+1,100)),0)+IF(_xlfn.XLOOKUP("Profile_Scoring",'Scoring_Config'!$A:$A,'Scoring_Config'!$D:$D,"Yes")="Yes",VALUE(MID(AO85,FIND(",",AO85)+1,100)),0)+IF(_xlfn.XLOOKUP("Options_Scoring",'Scoring_Config'!$A:$A,'Scoring_Config'!$D:$D,"Yes")="Yes",VALUE(MID(AP85,FIND(",",AP85)+1,100)),0)))</f>
        <v>0</v>
      </c>
      <c r="AZ85" cm="1">
        <f t="array" ref="AZ85">IF(FALSE,"True," &amp; IF(_xlfn.XLOOKUP("Migrate_Insecure",'Scoring_Config'!$A:$A,'Scoring_Config'!$D:$D,"Yes")="Yes",_xlfn.XLOOKUP("Migrate_Insecure",'Scoring_Config'!$A:$A,'Scoring_Config'!$C:$C,10),0),"False,0")</f>
        <v>0</v>
      </c>
    </row>
    <row r="86" spans="1:52">
      <c r="A86" t="s">
        <v>1979</v>
      </c>
      <c r="B86" t="s">
        <v>2064</v>
      </c>
      <c r="C86" t="s">
        <v>3542</v>
      </c>
      <c r="D86" t="s">
        <v>3545</v>
      </c>
      <c r="E86" t="s">
        <v>3563</v>
      </c>
      <c r="F86" t="s">
        <v>3569</v>
      </c>
      <c r="G86" t="s">
        <v>113</v>
      </c>
      <c r="H86" t="s">
        <v>174</v>
      </c>
      <c r="I86" t="s">
        <v>3575</v>
      </c>
      <c r="J86" t="s">
        <v>869</v>
      </c>
      <c r="K86" t="s">
        <v>1684</v>
      </c>
      <c r="L86" t="s">
        <v>1327</v>
      </c>
      <c r="M86" t="s">
        <v>1974</v>
      </c>
      <c r="N86" t="s">
        <v>4315</v>
      </c>
      <c r="O86" t="s">
        <v>4319</v>
      </c>
      <c r="P86" t="s">
        <v>4321</v>
      </c>
      <c r="Q86" t="s">
        <v>4394</v>
      </c>
      <c r="R86" t="s">
        <v>5439</v>
      </c>
      <c r="S86" t="s">
        <v>4324</v>
      </c>
      <c r="T86" t="s">
        <v>5601</v>
      </c>
      <c r="U86" t="s">
        <v>5999</v>
      </c>
      <c r="Y86" cm="1">
        <f t="array" ref="Y86">IF(FALSE,"True," &amp; IF(_xlfn.XLOOKUP("Src_IsAny",'Scoring_Config'!$A:$A,'Scoring_Config'!$D:$D,"Yes")="Yes",_xlfn.XLOOKUP("Src_IsAny",'Scoring_Config'!$A:$A,'Scoring_Config'!$C:$C,10),0),"False,0")</f>
        <v>0</v>
      </c>
      <c r="Z86" cm="1">
        <f t="array" ref="Z86">IF(FALSE,"True," &amp; IF(_xlfn.XLOOKUP("Src_CIDR_Le_16",'Scoring_Config'!$A:$A,'Scoring_Config'!$D:$D,"Yes")="Yes",_xlfn.XLOOKUP("Src_CIDR_Le_16",'Scoring_Config'!$A:$A,'Scoring_Config'!$C:$C,10),0),"False,0")</f>
        <v>0</v>
      </c>
      <c r="AA86" cm="1">
        <f t="array" ref="AA86">IF(FALSE,"True," &amp; IF(_xlfn.XLOOKUP("Src_CIDR_17_22",'Scoring_Config'!$A:$A,'Scoring_Config'!$D:$D,"Yes")="Yes",_xlfn.XLOOKUP("Src_CIDR_17_22",'Scoring_Config'!$A:$A,'Scoring_Config'!$C:$C,5),0),"False,0")</f>
        <v>0</v>
      </c>
      <c r="AB86" cm="1">
        <f t="array" ref="AB86">IF(FALSE,"True," &amp; IF(_xlfn.XLOOKUP("Dst_IsAny",'Scoring_Config'!$A:$A,'Scoring_Config'!$D:$D,"Yes")="Yes",_xlfn.XLOOKUP("Dst_IsAny",'Scoring_Config'!$A:$A,'Scoring_Config'!$C:$C,10),0),"False,0")</f>
        <v>0</v>
      </c>
      <c r="AC86" cm="1">
        <f t="array" ref="AC86">IF(FALSE,"True," &amp; IF(_xlfn.XLOOKUP("Dst_CIDR_Le_16",'Scoring_Config'!$A:$A,'Scoring_Config'!$D:$D,"Yes")="Yes",_xlfn.XLOOKUP("Dst_CIDR_Le_16",'Scoring_Config'!$A:$A,'Scoring_Config'!$C:$C,10),0),"False,0")</f>
        <v>0</v>
      </c>
      <c r="AD86" cm="1">
        <f t="array" ref="AD86">IF(FALSE,"True," &amp; IF(_xlfn.XLOOKUP("Dst_CIDR_17_22",'Scoring_Config'!$A:$A,'Scoring_Config'!$D:$D,"Yes")="Yes",_xlfn.XLOOKUP("Dst_CIDR_17_22",'Scoring_Config'!$A:$A,'Scoring_Config'!$C:$C,5),0),"False,0")</f>
        <v>0</v>
      </c>
      <c r="AE86" cm="1">
        <f t="array" ref="AE86">IF(FALSE,"True," &amp; IF(_xlfn.XLOOKUP("SrcZone_IsAny",'Scoring_Config'!$A:$A,'Scoring_Config'!$D:$D,"Yes")="Yes",_xlfn.XLOOKUP("SrcZone_IsAny",'Scoring_Config'!$A:$A,'Scoring_Config'!$C:$C,10),0),"False,0")</f>
        <v>0</v>
      </c>
      <c r="AF86" cm="1">
        <f t="array" ref="AF86">IF(FALSE,"True," &amp; IF(_xlfn.XLOOKUP("DstZone_IsAny",'Scoring_Config'!$A:$A,'Scoring_Config'!$D:$D,"Yes")="Yes",_xlfn.XLOOKUP("DstZone_IsAny",'Scoring_Config'!$A:$A,'Scoring_Config'!$C:$C,10),0),"False,0")</f>
        <v>0</v>
      </c>
      <c r="AG86" cm="1">
        <f t="array" ref="AG8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6" cm="1">
        <f t="array" ref="AH86">IF(FALSE,"True," &amp; IF(_xlfn.XLOOKUP("App_Any_OR_RangeGt1000",'Scoring_Config'!$A:$A,'Scoring_Config'!$D:$D,"Yes")="Yes",_xlfn.XLOOKUP("App_Any_OR_RangeGt1000",'Scoring_Config'!$A:$A,'Scoring_Config'!$C:$C,10),0),"False,0")</f>
        <v>0</v>
      </c>
      <c r="AI86" cm="1">
        <f t="array" ref="AI86">IF(FALSE,"True," &amp; IF(_xlfn.XLOOKUP("Service_Insecure_Match",'Scoring_Config'!$A:$A,'Scoring_Config'!$D:$D,"Yes")="Yes",_xlfn.XLOOKUP("Service_Insecure_Match",'Scoring_Config'!$A:$A,'Scoring_Config'!$C:$C,5),0),"False,0")</f>
        <v>0</v>
      </c>
      <c r="AJ86" cm="1">
        <f t="array" ref="AJ86">IF(FALSE,"True," &amp; IF(_xlfn.XLOOKUP("Risky_Inbound",'Scoring_Config'!$A:$A,'Scoring_Config'!$D:$D,"Yes")="Yes",_xlfn.XLOOKUP("Risky_Inbound",'Scoring_Config'!$A:$A,'Scoring_Config'!$C:$C,50),0),"False,0")</f>
        <v>0</v>
      </c>
      <c r="AK86" cm="1">
        <f t="array" ref="AK86">IF(FALSE,"True," &amp; IF(_xlfn.XLOOKUP("Risky_Outbound",'Scoring_Config'!$A:$A,'Scoring_Config'!$D:$D,"Yes")="Yes",_xlfn.XLOOKUP("Risky_Outbound",'Scoring_Config'!$A:$A,'Scoring_Config'!$C:$C,25),0),"False,0")</f>
        <v>0</v>
      </c>
      <c r="AL86" t="s">
        <v>6700</v>
      </c>
      <c r="AM86" cm="1">
        <f t="array" ref="AM8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6" t="s">
        <v>6697</v>
      </c>
      <c r="AO86" t="s">
        <v>6697</v>
      </c>
      <c r="AP86" t="s">
        <v>6697</v>
      </c>
      <c r="AQ86" cm="1">
        <f t="array" ref="AQ86">IF(FALSE,"True," &amp; IF(_xlfn.XLOOKUP("Service_IsAny",'Scoring_Config'!$A:$A,'Scoring_Config'!$D:$D,"Yes")="Yes",_xlfn.XLOOKUP("Service_IsAny",'Scoring_Config'!$A:$A,'Scoring_Config'!$C:$C,0),0),"False,0")</f>
        <v>0</v>
      </c>
      <c r="AR86">
        <v>0</v>
      </c>
      <c r="AS86" cm="1">
        <f t="array" ref="AS86">IF(FALSE,"True," &amp; IF(_xlfn.XLOOKUP("Service_RangeGt1000",'Scoring_Config'!$A:$A,'Scoring_Config'!$D:$D,"Yes")="Yes",_xlfn.XLOOKUP("Service_RangeGt1000",'Scoring_Config'!$A:$A,'Scoring_Config'!$C:$C,0),0),"False,0")</f>
        <v>0</v>
      </c>
      <c r="AT86" cm="1">
        <f t="array" ref="AT86">IF(FALSE,"True," &amp; IF(_xlfn.XLOOKUP("App_IsAny",'Scoring_Config'!$A:$A,'Scoring_Config'!$D:$D,"Yes")="Yes",_xlfn.XLOOKUP("App_IsAny",'Scoring_Config'!$A:$A,'Scoring_Config'!$C:$C,0),0),"False,0")</f>
        <v>0</v>
      </c>
      <c r="AU86">
        <v>2</v>
      </c>
      <c r="AV86" cm="1">
        <f t="array" ref="AV86">IF(FALSE,"True," &amp; IF(_xlfn.XLOOKUP("App_RangeGt1000",'Scoring_Config'!$A:$A,'Scoring_Config'!$D:$D,"Yes")="Yes",_xlfn.XLOOKUP("App_RangeGt1000",'Scoring_Config'!$A:$A,'Scoring_Config'!$C:$C,0),0),"False,0")</f>
        <v>0</v>
      </c>
      <c r="AW86" cm="1">
        <f t="array" ref="AW86">IF(FALSE,"True," &amp; IF(_xlfn.XLOOKUP("Action_IsDenyOrDrop",'Scoring_Config'!$A:$A,'Scoring_Config'!$D:$D,"Yes")="Yes",_xlfn.XLOOKUP("Action_IsDenyOrDrop",'Scoring_Config'!$A:$A,'Scoring_Config'!$C:$C,0),0),"False,0")</f>
        <v>0</v>
      </c>
      <c r="AX86" cm="1">
        <f t="array" ref="AX86">IF(LEFT(AW86,4)="True",0,(IF(LEFT(Y86,4)="True",IF(_xlfn.XLOOKUP("Src_IsAny",'Scoring_Config'!$A:$A,'Scoring_Config'!$D:$D,"Yes")="Yes",_xlfn.XLOOKUP("Src_IsAny",'Scoring_Config'!$A:$A,'Scoring_Config'!$C:$C,10),0),0)+IF(LEFT(Z86,4)="True",IF(_xlfn.XLOOKUP("Src_CIDR_Le_16",'Scoring_Config'!$A:$A,'Scoring_Config'!$D:$D,"Yes")="Yes",_xlfn.XLOOKUP("Src_CIDR_Le_16",'Scoring_Config'!$A:$A,'Scoring_Config'!$C:$C,10),0),0)+IF(LEFT(AA86,4)="True",IF(_xlfn.XLOOKUP("Src_CIDR_17_22",'Scoring_Config'!$A:$A,'Scoring_Config'!$D:$D,"Yes")="Yes",_xlfn.XLOOKUP("Src_CIDR_17_22",'Scoring_Config'!$A:$A,'Scoring_Config'!$C:$C,5),0),0)+IF(LEFT(AB86,4)="True",IF(_xlfn.XLOOKUP("Dst_IsAny",'Scoring_Config'!$A:$A,'Scoring_Config'!$D:$D,"Yes")="Yes",_xlfn.XLOOKUP("Dst_IsAny",'Scoring_Config'!$A:$A,'Scoring_Config'!$C:$C,10),0),0)+IF(LEFT(AC86,4)="True",IF(_xlfn.XLOOKUP("Dst_CIDR_Le_16",'Scoring_Config'!$A:$A,'Scoring_Config'!$D:$D,"Yes")="Yes",_xlfn.XLOOKUP("Dst_CIDR_Le_16",'Scoring_Config'!$A:$A,'Scoring_Config'!$C:$C,10),0),0)+IF(LEFT(AD86,4)="True",IF(_xlfn.XLOOKUP("Dst_CIDR_17_22",'Scoring_Config'!$A:$A,'Scoring_Config'!$D:$D,"Yes")="Yes",_xlfn.XLOOKUP("Dst_CIDR_17_22",'Scoring_Config'!$A:$A,'Scoring_Config'!$C:$C,5),0),0)+IF(LEFT(AE86,4)="True",IF(_xlfn.XLOOKUP("SrcZone_IsAny",'Scoring_Config'!$A:$A,'Scoring_Config'!$D:$D,"Yes")="Yes",_xlfn.XLOOKUP("SrcZone_IsAny",'Scoring_Config'!$A:$A,'Scoring_Config'!$C:$C,10),0),0)+IF(LEFT(AF86,4)="True",IF(_xlfn.XLOOKUP("DstZone_IsAny",'Scoring_Config'!$A:$A,'Scoring_Config'!$D:$D,"Yes")="Yes",_xlfn.XLOOKUP("DstZone_IsAny",'Scoring_Config'!$A:$A,'Scoring_Config'!$C:$C,10),0),0)+IF(LEFT(AG86,4)="True",IF(_xlfn.XLOOKUP("Service_Any_OR_RangeGt1000",'Scoring_Config'!$A:$A,'Scoring_Config'!$D:$D,"Yes")="Yes",_xlfn.XLOOKUP("Service_Any_OR_RangeGt1000",'Scoring_Config'!$A:$A,'Scoring_Config'!$C:$C,10),0),0)+IF(LEFT(AH86,4)="True",IF(_xlfn.XLOOKUP("App_Any_OR_RangeGt1000",'Scoring_Config'!$A:$A,'Scoring_Config'!$D:$D,"Yes")="Yes",_xlfn.XLOOKUP("App_Any_OR_RangeGt1000",'Scoring_Config'!$A:$A,'Scoring_Config'!$C:$C,10),0),0)+IF(LEFT(AI86,4)="True",IF(_xlfn.XLOOKUP("Service_Insecure_Match",'Scoring_Config'!$A:$A,'Scoring_Config'!$D:$D,"Yes")="Yes",_xlfn.XLOOKUP("Service_Insecure_Match",'Scoring_Config'!$A:$A,'Scoring_Config'!$C:$C,5),0),0)+IF(LEFT(AJ86,4)="True",IF(_xlfn.XLOOKUP("Risky_Inbound",'Scoring_Config'!$A:$A,'Scoring_Config'!$D:$D,"Yes")="Yes",_xlfn.XLOOKUP("Risky_Inbound",'Scoring_Config'!$A:$A,'Scoring_Config'!$C:$C,50),0),0)+IF(LEFT(AK86,4)="True",IF(_xlfn.XLOOKUP("Risky_Outbound",'Scoring_Config'!$A:$A,'Scoring_Config'!$D:$D,"Yes")="Yes",_xlfn.XLOOKUP("Risky_Outbound",'Scoring_Config'!$A:$A,'Scoring_Config'!$C:$C,25),0),0)+IF(LEFT(AZ86,4)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86,FIND(",",AL86)+1,100)),0)+IF(LEFT(AM86,4)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86,FIND(",",AN86)+1,100)),0)+IF(_xlfn.XLOOKUP("Profile_Scoring",'Scoring_Config'!$A:$A,'Scoring_Config'!$D:$D,"Yes")="Yes",VALUE(MID(AO86,FIND(",",AO86)+1,100)),0)+IF(_xlfn.XLOOKUP("Options_Scoring",'Scoring_Config'!$A:$A,'Scoring_Config'!$D:$D,"Yes")="Yes",VALUE(MID(AP86,FIND(",",AP86)+1,100)),0)))</f>
        <v>0</v>
      </c>
      <c r="AZ86" cm="1">
        <f t="array" ref="AZ86">IF(FALSE,"True," &amp; IF(_xlfn.XLOOKUP("Migrate_Insecure",'Scoring_Config'!$A:$A,'Scoring_Config'!$D:$D,"Yes")="Yes",_xlfn.XLOOKUP("Migrate_Insecure",'Scoring_Config'!$A:$A,'Scoring_Config'!$C:$C,10),0),"False,0")</f>
        <v>0</v>
      </c>
    </row>
    <row r="87" spans="1:52">
      <c r="A87" t="s">
        <v>1979</v>
      </c>
      <c r="B87" t="s">
        <v>2065</v>
      </c>
      <c r="C87" t="s">
        <v>3542</v>
      </c>
      <c r="D87" t="s">
        <v>3545</v>
      </c>
      <c r="E87" t="s">
        <v>3563</v>
      </c>
      <c r="F87" t="s">
        <v>3575</v>
      </c>
      <c r="G87" t="s">
        <v>137</v>
      </c>
      <c r="H87" t="s">
        <v>174</v>
      </c>
      <c r="I87" t="s">
        <v>3575</v>
      </c>
      <c r="J87" t="s">
        <v>137</v>
      </c>
      <c r="K87" t="s">
        <v>1698</v>
      </c>
      <c r="L87" t="s">
        <v>1327</v>
      </c>
      <c r="M87" t="s">
        <v>1974</v>
      </c>
      <c r="N87" t="s">
        <v>4315</v>
      </c>
      <c r="O87" t="s">
        <v>4319</v>
      </c>
      <c r="P87" t="s">
        <v>4322</v>
      </c>
      <c r="Q87" t="s">
        <v>4395</v>
      </c>
      <c r="R87" t="s">
        <v>5437</v>
      </c>
      <c r="S87" t="s">
        <v>5448</v>
      </c>
      <c r="T87" t="s">
        <v>5570</v>
      </c>
      <c r="U87" t="s">
        <v>5955</v>
      </c>
      <c r="Y87" cm="1">
        <f t="array" ref="Y87">IF(FALSE,"True," &amp; IF(_xlfn.XLOOKUP("Src_IsAny",'Scoring_Config'!$A:$A,'Scoring_Config'!$D:$D,"Yes")="Yes",_xlfn.XLOOKUP("Src_IsAny",'Scoring_Config'!$A:$A,'Scoring_Config'!$C:$C,10),0),"False,0")</f>
        <v>0</v>
      </c>
      <c r="Z87" cm="1">
        <f t="array" ref="Z87">IF(FALSE,"True," &amp; IF(_xlfn.XLOOKUP("Src_CIDR_Le_16",'Scoring_Config'!$A:$A,'Scoring_Config'!$D:$D,"Yes")="Yes",_xlfn.XLOOKUP("Src_CIDR_Le_16",'Scoring_Config'!$A:$A,'Scoring_Config'!$C:$C,10),0),"False,0")</f>
        <v>0</v>
      </c>
      <c r="AA87" cm="1">
        <f t="array" ref="AA87">IF(FALSE,"True," &amp; IF(_xlfn.XLOOKUP("Src_CIDR_17_22",'Scoring_Config'!$A:$A,'Scoring_Config'!$D:$D,"Yes")="Yes",_xlfn.XLOOKUP("Src_CIDR_17_22",'Scoring_Config'!$A:$A,'Scoring_Config'!$C:$C,5),0),"False,0")</f>
        <v>0</v>
      </c>
      <c r="AB87" cm="1">
        <f t="array" ref="AB87">IF(FALSE,"True," &amp; IF(_xlfn.XLOOKUP("Dst_IsAny",'Scoring_Config'!$A:$A,'Scoring_Config'!$D:$D,"Yes")="Yes",_xlfn.XLOOKUP("Dst_IsAny",'Scoring_Config'!$A:$A,'Scoring_Config'!$C:$C,10),0),"False,0")</f>
        <v>0</v>
      </c>
      <c r="AC87" cm="1">
        <f t="array" ref="AC87">IF(FALSE,"True," &amp; IF(_xlfn.XLOOKUP("Dst_CIDR_Le_16",'Scoring_Config'!$A:$A,'Scoring_Config'!$D:$D,"Yes")="Yes",_xlfn.XLOOKUP("Dst_CIDR_Le_16",'Scoring_Config'!$A:$A,'Scoring_Config'!$C:$C,10),0),"False,0")</f>
        <v>0</v>
      </c>
      <c r="AD87" cm="1">
        <f t="array" ref="AD87">IF(FALSE,"True," &amp; IF(_xlfn.XLOOKUP("Dst_CIDR_17_22",'Scoring_Config'!$A:$A,'Scoring_Config'!$D:$D,"Yes")="Yes",_xlfn.XLOOKUP("Dst_CIDR_17_22",'Scoring_Config'!$A:$A,'Scoring_Config'!$C:$C,5),0),"False,0")</f>
        <v>0</v>
      </c>
      <c r="AE87" cm="1">
        <f t="array" ref="AE87">IF(FALSE,"True," &amp; IF(_xlfn.XLOOKUP("SrcZone_IsAny",'Scoring_Config'!$A:$A,'Scoring_Config'!$D:$D,"Yes")="Yes",_xlfn.XLOOKUP("SrcZone_IsAny",'Scoring_Config'!$A:$A,'Scoring_Config'!$C:$C,10),0),"False,0")</f>
        <v>0</v>
      </c>
      <c r="AF87" cm="1">
        <f t="array" ref="AF87">IF(FALSE,"True," &amp; IF(_xlfn.XLOOKUP("DstZone_IsAny",'Scoring_Config'!$A:$A,'Scoring_Config'!$D:$D,"Yes")="Yes",_xlfn.XLOOKUP("DstZone_IsAny",'Scoring_Config'!$A:$A,'Scoring_Config'!$C:$C,10),0),"False,0")</f>
        <v>0</v>
      </c>
      <c r="AG87" cm="1">
        <f t="array" ref="AG8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7" cm="1">
        <f t="array" ref="AH87">IF(FALSE,"True," &amp; IF(_xlfn.XLOOKUP("App_Any_OR_RangeGt1000",'Scoring_Config'!$A:$A,'Scoring_Config'!$D:$D,"Yes")="Yes",_xlfn.XLOOKUP("App_Any_OR_RangeGt1000",'Scoring_Config'!$A:$A,'Scoring_Config'!$C:$C,10),0),"False,0")</f>
        <v>0</v>
      </c>
      <c r="AI87" cm="1">
        <f t="array" ref="AI87">IF(FALSE,"True," &amp; IF(_xlfn.XLOOKUP("Service_Insecure_Match",'Scoring_Config'!$A:$A,'Scoring_Config'!$D:$D,"Yes")="Yes",_xlfn.XLOOKUP("Service_Insecure_Match",'Scoring_Config'!$A:$A,'Scoring_Config'!$C:$C,5),0),"False,0")</f>
        <v>0</v>
      </c>
      <c r="AJ87" cm="1">
        <f t="array" ref="AJ87">IF(FALSE,"True," &amp; IF(_xlfn.XLOOKUP("Risky_Inbound",'Scoring_Config'!$A:$A,'Scoring_Config'!$D:$D,"Yes")="Yes",_xlfn.XLOOKUP("Risky_Inbound",'Scoring_Config'!$A:$A,'Scoring_Config'!$C:$C,50),0),"False,0")</f>
        <v>0</v>
      </c>
      <c r="AK87" cm="1">
        <f t="array" ref="AK87">IF(FALSE,"True," &amp; IF(_xlfn.XLOOKUP("Risky_Outbound",'Scoring_Config'!$A:$A,'Scoring_Config'!$D:$D,"Yes")="Yes",_xlfn.XLOOKUP("Risky_Outbound",'Scoring_Config'!$A:$A,'Scoring_Config'!$C:$C,25),0),"False,0")</f>
        <v>0</v>
      </c>
      <c r="AL87" t="s">
        <v>6697</v>
      </c>
      <c r="AM87" cm="1">
        <f t="array" ref="AM8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7" t="s">
        <v>6697</v>
      </c>
      <c r="AO87" t="s">
        <v>6697</v>
      </c>
      <c r="AP87" t="s">
        <v>6697</v>
      </c>
      <c r="AQ87" cm="1">
        <f t="array" ref="AQ87">IF(FALSE,"True," &amp; IF(_xlfn.XLOOKUP("Service_IsAny",'Scoring_Config'!$A:$A,'Scoring_Config'!$D:$D,"Yes")="Yes",_xlfn.XLOOKUP("Service_IsAny",'Scoring_Config'!$A:$A,'Scoring_Config'!$C:$C,0),0),"False,0")</f>
        <v>0</v>
      </c>
      <c r="AR87">
        <v>0</v>
      </c>
      <c r="AS87" cm="1">
        <f t="array" ref="AS87">IF(FALSE,"True," &amp; IF(_xlfn.XLOOKUP("Service_RangeGt1000",'Scoring_Config'!$A:$A,'Scoring_Config'!$D:$D,"Yes")="Yes",_xlfn.XLOOKUP("Service_RangeGt1000",'Scoring_Config'!$A:$A,'Scoring_Config'!$C:$C,0),0),"False,0")</f>
        <v>0</v>
      </c>
      <c r="AT87" cm="1">
        <f t="array" ref="AT87">IF(FALSE,"True," &amp; IF(_xlfn.XLOOKUP("App_IsAny",'Scoring_Config'!$A:$A,'Scoring_Config'!$D:$D,"Yes")="Yes",_xlfn.XLOOKUP("App_IsAny",'Scoring_Config'!$A:$A,'Scoring_Config'!$C:$C,0),0),"False,0")</f>
        <v>0</v>
      </c>
      <c r="AU87">
        <v>4</v>
      </c>
      <c r="AV87" cm="1">
        <f t="array" ref="AV87">IF(FALSE,"True," &amp; IF(_xlfn.XLOOKUP("App_RangeGt1000",'Scoring_Config'!$A:$A,'Scoring_Config'!$D:$D,"Yes")="Yes",_xlfn.XLOOKUP("App_RangeGt1000",'Scoring_Config'!$A:$A,'Scoring_Config'!$C:$C,0),0),"False,0")</f>
        <v>0</v>
      </c>
      <c r="AW87" cm="1">
        <f t="array" ref="AW87">IF(FALSE,"True," &amp; IF(_xlfn.XLOOKUP("Action_IsDenyOrDrop",'Scoring_Config'!$A:$A,'Scoring_Config'!$D:$D,"Yes")="Yes",_xlfn.XLOOKUP("Action_IsDenyOrDrop",'Scoring_Config'!$A:$A,'Scoring_Config'!$C:$C,0),0),"False,0")</f>
        <v>0</v>
      </c>
      <c r="AX87" cm="1">
        <f t="array" ref="AX87">IF(LEFT(AW87,4)="True",0,(IF(LEFT(Y87,4)="True",IF(_xlfn.XLOOKUP("Src_IsAny",'Scoring_Config'!$A:$A,'Scoring_Config'!$D:$D,"Yes")="Yes",_xlfn.XLOOKUP("Src_IsAny",'Scoring_Config'!$A:$A,'Scoring_Config'!$C:$C,10),0),0)+IF(LEFT(Z87,4)="True",IF(_xlfn.XLOOKUP("Src_CIDR_Le_16",'Scoring_Config'!$A:$A,'Scoring_Config'!$D:$D,"Yes")="Yes",_xlfn.XLOOKUP("Src_CIDR_Le_16",'Scoring_Config'!$A:$A,'Scoring_Config'!$C:$C,10),0),0)+IF(LEFT(AA87,4)="True",IF(_xlfn.XLOOKUP("Src_CIDR_17_22",'Scoring_Config'!$A:$A,'Scoring_Config'!$D:$D,"Yes")="Yes",_xlfn.XLOOKUP("Src_CIDR_17_22",'Scoring_Config'!$A:$A,'Scoring_Config'!$C:$C,5),0),0)+IF(LEFT(AB87,4)="True",IF(_xlfn.XLOOKUP("Dst_IsAny",'Scoring_Config'!$A:$A,'Scoring_Config'!$D:$D,"Yes")="Yes",_xlfn.XLOOKUP("Dst_IsAny",'Scoring_Config'!$A:$A,'Scoring_Config'!$C:$C,10),0),0)+IF(LEFT(AC87,4)="True",IF(_xlfn.XLOOKUP("Dst_CIDR_Le_16",'Scoring_Config'!$A:$A,'Scoring_Config'!$D:$D,"Yes")="Yes",_xlfn.XLOOKUP("Dst_CIDR_Le_16",'Scoring_Config'!$A:$A,'Scoring_Config'!$C:$C,10),0),0)+IF(LEFT(AD87,4)="True",IF(_xlfn.XLOOKUP("Dst_CIDR_17_22",'Scoring_Config'!$A:$A,'Scoring_Config'!$D:$D,"Yes")="Yes",_xlfn.XLOOKUP("Dst_CIDR_17_22",'Scoring_Config'!$A:$A,'Scoring_Config'!$C:$C,5),0),0)+IF(LEFT(AE87,4)="True",IF(_xlfn.XLOOKUP("SrcZone_IsAny",'Scoring_Config'!$A:$A,'Scoring_Config'!$D:$D,"Yes")="Yes",_xlfn.XLOOKUP("SrcZone_IsAny",'Scoring_Config'!$A:$A,'Scoring_Config'!$C:$C,10),0),0)+IF(LEFT(AF87,4)="True",IF(_xlfn.XLOOKUP("DstZone_IsAny",'Scoring_Config'!$A:$A,'Scoring_Config'!$D:$D,"Yes")="Yes",_xlfn.XLOOKUP("DstZone_IsAny",'Scoring_Config'!$A:$A,'Scoring_Config'!$C:$C,10),0),0)+IF(LEFT(AG87,4)="True",IF(_xlfn.XLOOKUP("Service_Any_OR_RangeGt1000",'Scoring_Config'!$A:$A,'Scoring_Config'!$D:$D,"Yes")="Yes",_xlfn.XLOOKUP("Service_Any_OR_RangeGt1000",'Scoring_Config'!$A:$A,'Scoring_Config'!$C:$C,10),0),0)+IF(LEFT(AH87,4)="True",IF(_xlfn.XLOOKUP("App_Any_OR_RangeGt1000",'Scoring_Config'!$A:$A,'Scoring_Config'!$D:$D,"Yes")="Yes",_xlfn.XLOOKUP("App_Any_OR_RangeGt1000",'Scoring_Config'!$A:$A,'Scoring_Config'!$C:$C,10),0),0)+IF(LEFT(AI87,4)="True",IF(_xlfn.XLOOKUP("Service_Insecure_Match",'Scoring_Config'!$A:$A,'Scoring_Config'!$D:$D,"Yes")="Yes",_xlfn.XLOOKUP("Service_Insecure_Match",'Scoring_Config'!$A:$A,'Scoring_Config'!$C:$C,5),0),0)+IF(LEFT(AJ87,4)="True",IF(_xlfn.XLOOKUP("Risky_Inbound",'Scoring_Config'!$A:$A,'Scoring_Config'!$D:$D,"Yes")="Yes",_xlfn.XLOOKUP("Risky_Inbound",'Scoring_Config'!$A:$A,'Scoring_Config'!$C:$C,50),0),0)+IF(LEFT(AK87,4)="True",IF(_xlfn.XLOOKUP("Risky_Outbound",'Scoring_Config'!$A:$A,'Scoring_Config'!$D:$D,"Yes")="Yes",_xlfn.XLOOKUP("Risky_Outbound",'Scoring_Config'!$A:$A,'Scoring_Config'!$C:$C,25),0),0)+IF(LEFT(AZ87,4)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87,FIND(",",AL87)+1,100)),0)+IF(LEFT(AM87,4)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87,FIND(",",AN87)+1,100)),0)+IF(_xlfn.XLOOKUP("Profile_Scoring",'Scoring_Config'!$A:$A,'Scoring_Config'!$D:$D,"Yes")="Yes",VALUE(MID(AO87,FIND(",",AO87)+1,100)),0)+IF(_xlfn.XLOOKUP("Options_Scoring",'Scoring_Config'!$A:$A,'Scoring_Config'!$D:$D,"Yes")="Yes",VALUE(MID(AP87,FIND(",",AP87)+1,100)),0)))</f>
        <v>0</v>
      </c>
      <c r="AZ87" cm="1">
        <f t="array" ref="AZ87">IF(FALSE,"True," &amp; IF(_xlfn.XLOOKUP("Migrate_Insecure",'Scoring_Config'!$A:$A,'Scoring_Config'!$D:$D,"Yes")="Yes",_xlfn.XLOOKUP("Migrate_Insecure",'Scoring_Config'!$A:$A,'Scoring_Config'!$C:$C,10),0),"False,0")</f>
        <v>0</v>
      </c>
    </row>
    <row r="88" spans="1:52">
      <c r="A88" t="s">
        <v>1979</v>
      </c>
      <c r="B88" t="s">
        <v>2066</v>
      </c>
      <c r="C88" t="s">
        <v>3542</v>
      </c>
      <c r="D88" t="s">
        <v>3545</v>
      </c>
      <c r="E88" t="s">
        <v>3563</v>
      </c>
      <c r="F88" t="s">
        <v>3590</v>
      </c>
      <c r="G88" t="s">
        <v>138</v>
      </c>
      <c r="H88" t="s">
        <v>174</v>
      </c>
      <c r="I88" t="s">
        <v>3590</v>
      </c>
      <c r="J88" t="s">
        <v>138</v>
      </c>
      <c r="K88" t="s">
        <v>1699</v>
      </c>
      <c r="L88" t="s">
        <v>1327</v>
      </c>
      <c r="M88" t="s">
        <v>1974</v>
      </c>
      <c r="N88" t="s">
        <v>4315</v>
      </c>
      <c r="O88" t="s">
        <v>4319</v>
      </c>
      <c r="P88" t="s">
        <v>4322</v>
      </c>
      <c r="Q88" t="s">
        <v>4396</v>
      </c>
      <c r="R88" t="s">
        <v>5439</v>
      </c>
      <c r="S88" t="s">
        <v>4324</v>
      </c>
      <c r="T88" t="s">
        <v>5570</v>
      </c>
      <c r="U88" t="s">
        <v>5955</v>
      </c>
      <c r="Y88" cm="1">
        <f t="array" ref="Y88">IF(FALSE,"True," &amp; IF(_xlfn.XLOOKUP("Src_IsAny",'Scoring_Config'!$A:$A,'Scoring_Config'!$D:$D,"Yes")="Yes",_xlfn.XLOOKUP("Src_IsAny",'Scoring_Config'!$A:$A,'Scoring_Config'!$C:$C,10),0),"False,0")</f>
        <v>0</v>
      </c>
      <c r="Z88" cm="1">
        <f t="array" ref="Z88">IF(FALSE,"True," &amp; IF(_xlfn.XLOOKUP("Src_CIDR_Le_16",'Scoring_Config'!$A:$A,'Scoring_Config'!$D:$D,"Yes")="Yes",_xlfn.XLOOKUP("Src_CIDR_Le_16",'Scoring_Config'!$A:$A,'Scoring_Config'!$C:$C,10),0),"False,0")</f>
        <v>0</v>
      </c>
      <c r="AA88" cm="1">
        <f t="array" ref="AA88">IF(FALSE,"True," &amp; IF(_xlfn.XLOOKUP("Src_CIDR_17_22",'Scoring_Config'!$A:$A,'Scoring_Config'!$D:$D,"Yes")="Yes",_xlfn.XLOOKUP("Src_CIDR_17_22",'Scoring_Config'!$A:$A,'Scoring_Config'!$C:$C,5),0),"False,0")</f>
        <v>0</v>
      </c>
      <c r="AB88" cm="1">
        <f t="array" ref="AB88">IF(FALSE,"True," &amp; IF(_xlfn.XLOOKUP("Dst_IsAny",'Scoring_Config'!$A:$A,'Scoring_Config'!$D:$D,"Yes")="Yes",_xlfn.XLOOKUP("Dst_IsAny",'Scoring_Config'!$A:$A,'Scoring_Config'!$C:$C,10),0),"False,0")</f>
        <v>0</v>
      </c>
      <c r="AC88" cm="1">
        <f t="array" ref="AC88">IF(FALSE,"True," &amp; IF(_xlfn.XLOOKUP("Dst_CIDR_Le_16",'Scoring_Config'!$A:$A,'Scoring_Config'!$D:$D,"Yes")="Yes",_xlfn.XLOOKUP("Dst_CIDR_Le_16",'Scoring_Config'!$A:$A,'Scoring_Config'!$C:$C,10),0),"False,0")</f>
        <v>0</v>
      </c>
      <c r="AD88" cm="1">
        <f t="array" ref="AD88">IF(FALSE,"True," &amp; IF(_xlfn.XLOOKUP("Dst_CIDR_17_22",'Scoring_Config'!$A:$A,'Scoring_Config'!$D:$D,"Yes")="Yes",_xlfn.XLOOKUP("Dst_CIDR_17_22",'Scoring_Config'!$A:$A,'Scoring_Config'!$C:$C,5),0),"False,0")</f>
        <v>0</v>
      </c>
      <c r="AE88" cm="1">
        <f t="array" ref="AE88">IF(FALSE,"True," &amp; IF(_xlfn.XLOOKUP("SrcZone_IsAny",'Scoring_Config'!$A:$A,'Scoring_Config'!$D:$D,"Yes")="Yes",_xlfn.XLOOKUP("SrcZone_IsAny",'Scoring_Config'!$A:$A,'Scoring_Config'!$C:$C,10),0),"False,0")</f>
        <v>0</v>
      </c>
      <c r="AF88" cm="1">
        <f t="array" ref="AF88">IF(FALSE,"True," &amp; IF(_xlfn.XLOOKUP("DstZone_IsAny",'Scoring_Config'!$A:$A,'Scoring_Config'!$D:$D,"Yes")="Yes",_xlfn.XLOOKUP("DstZone_IsAny",'Scoring_Config'!$A:$A,'Scoring_Config'!$C:$C,10),0),"False,0")</f>
        <v>0</v>
      </c>
      <c r="AG88" cm="1">
        <f t="array" ref="AG8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8" cm="1">
        <f t="array" ref="AH88">IF(FALSE,"True," &amp; IF(_xlfn.XLOOKUP("App_Any_OR_RangeGt1000",'Scoring_Config'!$A:$A,'Scoring_Config'!$D:$D,"Yes")="Yes",_xlfn.XLOOKUP("App_Any_OR_RangeGt1000",'Scoring_Config'!$A:$A,'Scoring_Config'!$C:$C,10),0),"False,0")</f>
        <v>0</v>
      </c>
      <c r="AI88" cm="1">
        <f t="array" ref="AI88">IF(FALSE,"True," &amp; IF(_xlfn.XLOOKUP("Service_Insecure_Match",'Scoring_Config'!$A:$A,'Scoring_Config'!$D:$D,"Yes")="Yes",_xlfn.XLOOKUP("Service_Insecure_Match",'Scoring_Config'!$A:$A,'Scoring_Config'!$C:$C,5),0),"False,0")</f>
        <v>0</v>
      </c>
      <c r="AJ88" cm="1">
        <f t="array" ref="AJ88">IF(FALSE,"True," &amp; IF(_xlfn.XLOOKUP("Risky_Inbound",'Scoring_Config'!$A:$A,'Scoring_Config'!$D:$D,"Yes")="Yes",_xlfn.XLOOKUP("Risky_Inbound",'Scoring_Config'!$A:$A,'Scoring_Config'!$C:$C,50),0),"False,0")</f>
        <v>0</v>
      </c>
      <c r="AK88" cm="1">
        <f t="array" ref="AK88">IF(FALSE,"True," &amp; IF(_xlfn.XLOOKUP("Risky_Outbound",'Scoring_Config'!$A:$A,'Scoring_Config'!$D:$D,"Yes")="Yes",_xlfn.XLOOKUP("Risky_Outbound",'Scoring_Config'!$A:$A,'Scoring_Config'!$C:$C,25),0),"False,0")</f>
        <v>0</v>
      </c>
      <c r="AL88" t="s">
        <v>6697</v>
      </c>
      <c r="AM88" cm="1">
        <f t="array" ref="AM8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8" t="s">
        <v>6697</v>
      </c>
      <c r="AO88" t="s">
        <v>6697</v>
      </c>
      <c r="AP88" t="s">
        <v>6697</v>
      </c>
      <c r="AQ88" cm="1">
        <f t="array" ref="AQ88">IF(FALSE,"True," &amp; IF(_xlfn.XLOOKUP("Service_IsAny",'Scoring_Config'!$A:$A,'Scoring_Config'!$D:$D,"Yes")="Yes",_xlfn.XLOOKUP("Service_IsAny",'Scoring_Config'!$A:$A,'Scoring_Config'!$C:$C,0),0),"False,0")</f>
        <v>0</v>
      </c>
      <c r="AR88">
        <v>0</v>
      </c>
      <c r="AS88" cm="1">
        <f t="array" ref="AS88">IF(FALSE,"True," &amp; IF(_xlfn.XLOOKUP("Service_RangeGt1000",'Scoring_Config'!$A:$A,'Scoring_Config'!$D:$D,"Yes")="Yes",_xlfn.XLOOKUP("Service_RangeGt1000",'Scoring_Config'!$A:$A,'Scoring_Config'!$C:$C,0),0),"False,0")</f>
        <v>0</v>
      </c>
      <c r="AT88" cm="1">
        <f t="array" ref="AT88">IF(FALSE,"True," &amp; IF(_xlfn.XLOOKUP("App_IsAny",'Scoring_Config'!$A:$A,'Scoring_Config'!$D:$D,"Yes")="Yes",_xlfn.XLOOKUP("App_IsAny",'Scoring_Config'!$A:$A,'Scoring_Config'!$C:$C,0),0),"False,0")</f>
        <v>0</v>
      </c>
      <c r="AU88">
        <v>1</v>
      </c>
      <c r="AV88" cm="1">
        <f t="array" ref="AV88">IF(FALSE,"True," &amp; IF(_xlfn.XLOOKUP("App_RangeGt1000",'Scoring_Config'!$A:$A,'Scoring_Config'!$D:$D,"Yes")="Yes",_xlfn.XLOOKUP("App_RangeGt1000",'Scoring_Config'!$A:$A,'Scoring_Config'!$C:$C,0),0),"False,0")</f>
        <v>0</v>
      </c>
      <c r="AW88" cm="1">
        <f t="array" ref="AW88">IF(FALSE,"True," &amp; IF(_xlfn.XLOOKUP("Action_IsDenyOrDrop",'Scoring_Config'!$A:$A,'Scoring_Config'!$D:$D,"Yes")="Yes",_xlfn.XLOOKUP("Action_IsDenyOrDrop",'Scoring_Config'!$A:$A,'Scoring_Config'!$C:$C,0),0),"False,0")</f>
        <v>0</v>
      </c>
      <c r="AX88" cm="1">
        <f t="array" ref="AX88">IF(LEFT(AW88,4)="True",0,(IF(LEFT(Y88,4)="True",IF(_xlfn.XLOOKUP("Src_IsAny",'Scoring_Config'!$A:$A,'Scoring_Config'!$D:$D,"Yes")="Yes",_xlfn.XLOOKUP("Src_IsAny",'Scoring_Config'!$A:$A,'Scoring_Config'!$C:$C,10),0),0)+IF(LEFT(Z88,4)="True",IF(_xlfn.XLOOKUP("Src_CIDR_Le_16",'Scoring_Config'!$A:$A,'Scoring_Config'!$D:$D,"Yes")="Yes",_xlfn.XLOOKUP("Src_CIDR_Le_16",'Scoring_Config'!$A:$A,'Scoring_Config'!$C:$C,10),0),0)+IF(LEFT(AA88,4)="True",IF(_xlfn.XLOOKUP("Src_CIDR_17_22",'Scoring_Config'!$A:$A,'Scoring_Config'!$D:$D,"Yes")="Yes",_xlfn.XLOOKUP("Src_CIDR_17_22",'Scoring_Config'!$A:$A,'Scoring_Config'!$C:$C,5),0),0)+IF(LEFT(AB88,4)="True",IF(_xlfn.XLOOKUP("Dst_IsAny",'Scoring_Config'!$A:$A,'Scoring_Config'!$D:$D,"Yes")="Yes",_xlfn.XLOOKUP("Dst_IsAny",'Scoring_Config'!$A:$A,'Scoring_Config'!$C:$C,10),0),0)+IF(LEFT(AC88,4)="True",IF(_xlfn.XLOOKUP("Dst_CIDR_Le_16",'Scoring_Config'!$A:$A,'Scoring_Config'!$D:$D,"Yes")="Yes",_xlfn.XLOOKUP("Dst_CIDR_Le_16",'Scoring_Config'!$A:$A,'Scoring_Config'!$C:$C,10),0),0)+IF(LEFT(AD88,4)="True",IF(_xlfn.XLOOKUP("Dst_CIDR_17_22",'Scoring_Config'!$A:$A,'Scoring_Config'!$D:$D,"Yes")="Yes",_xlfn.XLOOKUP("Dst_CIDR_17_22",'Scoring_Config'!$A:$A,'Scoring_Config'!$C:$C,5),0),0)+IF(LEFT(AE88,4)="True",IF(_xlfn.XLOOKUP("SrcZone_IsAny",'Scoring_Config'!$A:$A,'Scoring_Config'!$D:$D,"Yes")="Yes",_xlfn.XLOOKUP("SrcZone_IsAny",'Scoring_Config'!$A:$A,'Scoring_Config'!$C:$C,10),0),0)+IF(LEFT(AF88,4)="True",IF(_xlfn.XLOOKUP("DstZone_IsAny",'Scoring_Config'!$A:$A,'Scoring_Config'!$D:$D,"Yes")="Yes",_xlfn.XLOOKUP("DstZone_IsAny",'Scoring_Config'!$A:$A,'Scoring_Config'!$C:$C,10),0),0)+IF(LEFT(AG88,4)="True",IF(_xlfn.XLOOKUP("Service_Any_OR_RangeGt1000",'Scoring_Config'!$A:$A,'Scoring_Config'!$D:$D,"Yes")="Yes",_xlfn.XLOOKUP("Service_Any_OR_RangeGt1000",'Scoring_Config'!$A:$A,'Scoring_Config'!$C:$C,10),0),0)+IF(LEFT(AH88,4)="True",IF(_xlfn.XLOOKUP("App_Any_OR_RangeGt1000",'Scoring_Config'!$A:$A,'Scoring_Config'!$D:$D,"Yes")="Yes",_xlfn.XLOOKUP("App_Any_OR_RangeGt1000",'Scoring_Config'!$A:$A,'Scoring_Config'!$C:$C,10),0),0)+IF(LEFT(AI88,4)="True",IF(_xlfn.XLOOKUP("Service_Insecure_Match",'Scoring_Config'!$A:$A,'Scoring_Config'!$D:$D,"Yes")="Yes",_xlfn.XLOOKUP("Service_Insecure_Match",'Scoring_Config'!$A:$A,'Scoring_Config'!$C:$C,5),0),0)+IF(LEFT(AJ88,4)="True",IF(_xlfn.XLOOKUP("Risky_Inbound",'Scoring_Config'!$A:$A,'Scoring_Config'!$D:$D,"Yes")="Yes",_xlfn.XLOOKUP("Risky_Inbound",'Scoring_Config'!$A:$A,'Scoring_Config'!$C:$C,50),0),0)+IF(LEFT(AK88,4)="True",IF(_xlfn.XLOOKUP("Risky_Outbound",'Scoring_Config'!$A:$A,'Scoring_Config'!$D:$D,"Yes")="Yes",_xlfn.XLOOKUP("Risky_Outbound",'Scoring_Config'!$A:$A,'Scoring_Config'!$C:$C,25),0),0)+IF(LEFT(AZ88,4)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88,FIND(",",AL88)+1,100)),0)+IF(LEFT(AM88,4)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88,FIND(",",AN88)+1,100)),0)+IF(_xlfn.XLOOKUP("Profile_Scoring",'Scoring_Config'!$A:$A,'Scoring_Config'!$D:$D,"Yes")="Yes",VALUE(MID(AO88,FIND(",",AO88)+1,100)),0)+IF(_xlfn.XLOOKUP("Options_Scoring",'Scoring_Config'!$A:$A,'Scoring_Config'!$D:$D,"Yes")="Yes",VALUE(MID(AP88,FIND(",",AP88)+1,100)),0)))</f>
        <v>0</v>
      </c>
      <c r="AZ88" cm="1">
        <f t="array" ref="AZ88">IF(FALSE,"True," &amp; IF(_xlfn.XLOOKUP("Migrate_Insecure",'Scoring_Config'!$A:$A,'Scoring_Config'!$D:$D,"Yes")="Yes",_xlfn.XLOOKUP("Migrate_Insecure",'Scoring_Config'!$A:$A,'Scoring_Config'!$C:$C,10),0),"False,0")</f>
        <v>0</v>
      </c>
    </row>
    <row r="89" spans="1:52">
      <c r="A89" t="s">
        <v>1979</v>
      </c>
      <c r="B89" t="s">
        <v>2067</v>
      </c>
      <c r="C89" t="s">
        <v>3542</v>
      </c>
      <c r="D89" t="s">
        <v>3545</v>
      </c>
      <c r="E89" t="s">
        <v>3563</v>
      </c>
      <c r="F89" t="s">
        <v>3591</v>
      </c>
      <c r="G89" t="s">
        <v>139</v>
      </c>
      <c r="H89" t="s">
        <v>174</v>
      </c>
      <c r="I89" t="s">
        <v>3591</v>
      </c>
      <c r="J89" t="s">
        <v>139</v>
      </c>
      <c r="K89" t="s">
        <v>1699</v>
      </c>
      <c r="L89" t="s">
        <v>1327</v>
      </c>
      <c r="M89" t="s">
        <v>1974</v>
      </c>
      <c r="N89" t="s">
        <v>4315</v>
      </c>
      <c r="O89" t="s">
        <v>4319</v>
      </c>
      <c r="P89" t="s">
        <v>4323</v>
      </c>
      <c r="Q89" t="s">
        <v>4397</v>
      </c>
      <c r="R89" t="s">
        <v>5439</v>
      </c>
      <c r="S89" t="s">
        <v>4324</v>
      </c>
      <c r="T89" t="s">
        <v>5569</v>
      </c>
      <c r="U89" t="s">
        <v>5955</v>
      </c>
      <c r="Y89" cm="1">
        <f t="array" ref="Y89">IF(FALSE,"True," &amp; IF(_xlfn.XLOOKUP("Src_IsAny",'Scoring_Config'!$A:$A,'Scoring_Config'!$D:$D,"Yes")="Yes",_xlfn.XLOOKUP("Src_IsAny",'Scoring_Config'!$A:$A,'Scoring_Config'!$C:$C,10),0),"False,0")</f>
        <v>0</v>
      </c>
      <c r="Z89" cm="1">
        <f t="array" ref="Z89">IF(FALSE,"True," &amp; IF(_xlfn.XLOOKUP("Src_CIDR_Le_16",'Scoring_Config'!$A:$A,'Scoring_Config'!$D:$D,"Yes")="Yes",_xlfn.XLOOKUP("Src_CIDR_Le_16",'Scoring_Config'!$A:$A,'Scoring_Config'!$C:$C,10),0),"False,0")</f>
        <v>0</v>
      </c>
      <c r="AA89" cm="1">
        <f t="array" ref="AA89">IF(FALSE,"True," &amp; IF(_xlfn.XLOOKUP("Src_CIDR_17_22",'Scoring_Config'!$A:$A,'Scoring_Config'!$D:$D,"Yes")="Yes",_xlfn.XLOOKUP("Src_CIDR_17_22",'Scoring_Config'!$A:$A,'Scoring_Config'!$C:$C,5),0),"False,0")</f>
        <v>0</v>
      </c>
      <c r="AB89" cm="1">
        <f t="array" ref="AB89">IF(FALSE,"True," &amp; IF(_xlfn.XLOOKUP("Dst_IsAny",'Scoring_Config'!$A:$A,'Scoring_Config'!$D:$D,"Yes")="Yes",_xlfn.XLOOKUP("Dst_IsAny",'Scoring_Config'!$A:$A,'Scoring_Config'!$C:$C,10),0),"False,0")</f>
        <v>0</v>
      </c>
      <c r="AC89" cm="1">
        <f t="array" ref="AC89">IF(FALSE,"True," &amp; IF(_xlfn.XLOOKUP("Dst_CIDR_Le_16",'Scoring_Config'!$A:$A,'Scoring_Config'!$D:$D,"Yes")="Yes",_xlfn.XLOOKUP("Dst_CIDR_Le_16",'Scoring_Config'!$A:$A,'Scoring_Config'!$C:$C,10),0),"False,0")</f>
        <v>0</v>
      </c>
      <c r="AD89" cm="1">
        <f t="array" ref="AD89">IF(FALSE,"True," &amp; IF(_xlfn.XLOOKUP("Dst_CIDR_17_22",'Scoring_Config'!$A:$A,'Scoring_Config'!$D:$D,"Yes")="Yes",_xlfn.XLOOKUP("Dst_CIDR_17_22",'Scoring_Config'!$A:$A,'Scoring_Config'!$C:$C,5),0),"False,0")</f>
        <v>0</v>
      </c>
      <c r="AE89" cm="1">
        <f t="array" ref="AE89">IF(FALSE,"True," &amp; IF(_xlfn.XLOOKUP("SrcZone_IsAny",'Scoring_Config'!$A:$A,'Scoring_Config'!$D:$D,"Yes")="Yes",_xlfn.XLOOKUP("SrcZone_IsAny",'Scoring_Config'!$A:$A,'Scoring_Config'!$C:$C,10),0),"False,0")</f>
        <v>0</v>
      </c>
      <c r="AF89" cm="1">
        <f t="array" ref="AF89">IF(FALSE,"True," &amp; IF(_xlfn.XLOOKUP("DstZone_IsAny",'Scoring_Config'!$A:$A,'Scoring_Config'!$D:$D,"Yes")="Yes",_xlfn.XLOOKUP("DstZone_IsAny",'Scoring_Config'!$A:$A,'Scoring_Config'!$C:$C,10),0),"False,0")</f>
        <v>0</v>
      </c>
      <c r="AG89" cm="1">
        <f t="array" ref="AG8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9" cm="1">
        <f t="array" ref="AH89">IF(FALSE,"True," &amp; IF(_xlfn.XLOOKUP("App_Any_OR_RangeGt1000",'Scoring_Config'!$A:$A,'Scoring_Config'!$D:$D,"Yes")="Yes",_xlfn.XLOOKUP("App_Any_OR_RangeGt1000",'Scoring_Config'!$A:$A,'Scoring_Config'!$C:$C,10),0),"False,0")</f>
        <v>0</v>
      </c>
      <c r="AI89" cm="1">
        <f t="array" ref="AI89">IF(FALSE,"True," &amp; IF(_xlfn.XLOOKUP("Service_Insecure_Match",'Scoring_Config'!$A:$A,'Scoring_Config'!$D:$D,"Yes")="Yes",_xlfn.XLOOKUP("Service_Insecure_Match",'Scoring_Config'!$A:$A,'Scoring_Config'!$C:$C,5),0),"False,0")</f>
        <v>0</v>
      </c>
      <c r="AJ89" cm="1">
        <f t="array" ref="AJ89">IF(FALSE,"True," &amp; IF(_xlfn.XLOOKUP("Risky_Inbound",'Scoring_Config'!$A:$A,'Scoring_Config'!$D:$D,"Yes")="Yes",_xlfn.XLOOKUP("Risky_Inbound",'Scoring_Config'!$A:$A,'Scoring_Config'!$C:$C,50),0),"False,0")</f>
        <v>0</v>
      </c>
      <c r="AK89" cm="1">
        <f t="array" ref="AK89">IF(FALSE,"True," &amp; IF(_xlfn.XLOOKUP("Risky_Outbound",'Scoring_Config'!$A:$A,'Scoring_Config'!$D:$D,"Yes")="Yes",_xlfn.XLOOKUP("Risky_Outbound",'Scoring_Config'!$A:$A,'Scoring_Config'!$C:$C,25),0),"False,0")</f>
        <v>0</v>
      </c>
      <c r="AL89" t="s">
        <v>6699</v>
      </c>
      <c r="AM89" cm="1">
        <f t="array" ref="AM8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9" t="s">
        <v>6697</v>
      </c>
      <c r="AO89" t="s">
        <v>6697</v>
      </c>
      <c r="AP89" t="s">
        <v>6697</v>
      </c>
      <c r="AQ89" cm="1">
        <f t="array" ref="AQ89">IF(FALSE,"True," &amp; IF(_xlfn.XLOOKUP("Service_IsAny",'Scoring_Config'!$A:$A,'Scoring_Config'!$D:$D,"Yes")="Yes",_xlfn.XLOOKUP("Service_IsAny",'Scoring_Config'!$A:$A,'Scoring_Config'!$C:$C,0),0),"False,0")</f>
        <v>0</v>
      </c>
      <c r="AR89">
        <v>0</v>
      </c>
      <c r="AS89" cm="1">
        <f t="array" ref="AS89">IF(FALSE,"True," &amp; IF(_xlfn.XLOOKUP("Service_RangeGt1000",'Scoring_Config'!$A:$A,'Scoring_Config'!$D:$D,"Yes")="Yes",_xlfn.XLOOKUP("Service_RangeGt1000",'Scoring_Config'!$A:$A,'Scoring_Config'!$C:$C,0),0),"False,0")</f>
        <v>0</v>
      </c>
      <c r="AT89" cm="1">
        <f t="array" ref="AT89">IF(FALSE,"True," &amp; IF(_xlfn.XLOOKUP("App_IsAny",'Scoring_Config'!$A:$A,'Scoring_Config'!$D:$D,"Yes")="Yes",_xlfn.XLOOKUP("App_IsAny",'Scoring_Config'!$A:$A,'Scoring_Config'!$C:$C,0),0),"False,0")</f>
        <v>0</v>
      </c>
      <c r="AU89">
        <v>1</v>
      </c>
      <c r="AV89" cm="1">
        <f t="array" ref="AV89">IF(FALSE,"True," &amp; IF(_xlfn.XLOOKUP("App_RangeGt1000",'Scoring_Config'!$A:$A,'Scoring_Config'!$D:$D,"Yes")="Yes",_xlfn.XLOOKUP("App_RangeGt1000",'Scoring_Config'!$A:$A,'Scoring_Config'!$C:$C,0),0),"False,0")</f>
        <v>0</v>
      </c>
      <c r="AW89" cm="1">
        <f t="array" ref="AW89">IF(FALSE,"True," &amp; IF(_xlfn.XLOOKUP("Action_IsDenyOrDrop",'Scoring_Config'!$A:$A,'Scoring_Config'!$D:$D,"Yes")="Yes",_xlfn.XLOOKUP("Action_IsDenyOrDrop",'Scoring_Config'!$A:$A,'Scoring_Config'!$C:$C,0),0),"False,0")</f>
        <v>0</v>
      </c>
      <c r="AX89" cm="1">
        <f t="array" ref="AX89">IF(LEFT(AW89,4)="True",0,(IF(LEFT(Y89,4)="True",IF(_xlfn.XLOOKUP("Src_IsAny",'Scoring_Config'!$A:$A,'Scoring_Config'!$D:$D,"Yes")="Yes",_xlfn.XLOOKUP("Src_IsAny",'Scoring_Config'!$A:$A,'Scoring_Config'!$C:$C,10),0),0)+IF(LEFT(Z89,4)="True",IF(_xlfn.XLOOKUP("Src_CIDR_Le_16",'Scoring_Config'!$A:$A,'Scoring_Config'!$D:$D,"Yes")="Yes",_xlfn.XLOOKUP("Src_CIDR_Le_16",'Scoring_Config'!$A:$A,'Scoring_Config'!$C:$C,10),0),0)+IF(LEFT(AA89,4)="True",IF(_xlfn.XLOOKUP("Src_CIDR_17_22",'Scoring_Config'!$A:$A,'Scoring_Config'!$D:$D,"Yes")="Yes",_xlfn.XLOOKUP("Src_CIDR_17_22",'Scoring_Config'!$A:$A,'Scoring_Config'!$C:$C,5),0),0)+IF(LEFT(AB89,4)="True",IF(_xlfn.XLOOKUP("Dst_IsAny",'Scoring_Config'!$A:$A,'Scoring_Config'!$D:$D,"Yes")="Yes",_xlfn.XLOOKUP("Dst_IsAny",'Scoring_Config'!$A:$A,'Scoring_Config'!$C:$C,10),0),0)+IF(LEFT(AC89,4)="True",IF(_xlfn.XLOOKUP("Dst_CIDR_Le_16",'Scoring_Config'!$A:$A,'Scoring_Config'!$D:$D,"Yes")="Yes",_xlfn.XLOOKUP("Dst_CIDR_Le_16",'Scoring_Config'!$A:$A,'Scoring_Config'!$C:$C,10),0),0)+IF(LEFT(AD89,4)="True",IF(_xlfn.XLOOKUP("Dst_CIDR_17_22",'Scoring_Config'!$A:$A,'Scoring_Config'!$D:$D,"Yes")="Yes",_xlfn.XLOOKUP("Dst_CIDR_17_22",'Scoring_Config'!$A:$A,'Scoring_Config'!$C:$C,5),0),0)+IF(LEFT(AE89,4)="True",IF(_xlfn.XLOOKUP("SrcZone_IsAny",'Scoring_Config'!$A:$A,'Scoring_Config'!$D:$D,"Yes")="Yes",_xlfn.XLOOKUP("SrcZone_IsAny",'Scoring_Config'!$A:$A,'Scoring_Config'!$C:$C,10),0),0)+IF(LEFT(AF89,4)="True",IF(_xlfn.XLOOKUP("DstZone_IsAny",'Scoring_Config'!$A:$A,'Scoring_Config'!$D:$D,"Yes")="Yes",_xlfn.XLOOKUP("DstZone_IsAny",'Scoring_Config'!$A:$A,'Scoring_Config'!$C:$C,10),0),0)+IF(LEFT(AG89,4)="True",IF(_xlfn.XLOOKUP("Service_Any_OR_RangeGt1000",'Scoring_Config'!$A:$A,'Scoring_Config'!$D:$D,"Yes")="Yes",_xlfn.XLOOKUP("Service_Any_OR_RangeGt1000",'Scoring_Config'!$A:$A,'Scoring_Config'!$C:$C,10),0),0)+IF(LEFT(AH89,4)="True",IF(_xlfn.XLOOKUP("App_Any_OR_RangeGt1000",'Scoring_Config'!$A:$A,'Scoring_Config'!$D:$D,"Yes")="Yes",_xlfn.XLOOKUP("App_Any_OR_RangeGt1000",'Scoring_Config'!$A:$A,'Scoring_Config'!$C:$C,10),0),0)+IF(LEFT(AI89,4)="True",IF(_xlfn.XLOOKUP("Service_Insecure_Match",'Scoring_Config'!$A:$A,'Scoring_Config'!$D:$D,"Yes")="Yes",_xlfn.XLOOKUP("Service_Insecure_Match",'Scoring_Config'!$A:$A,'Scoring_Config'!$C:$C,5),0),0)+IF(LEFT(AJ89,4)="True",IF(_xlfn.XLOOKUP("Risky_Inbound",'Scoring_Config'!$A:$A,'Scoring_Config'!$D:$D,"Yes")="Yes",_xlfn.XLOOKUP("Risky_Inbound",'Scoring_Config'!$A:$A,'Scoring_Config'!$C:$C,50),0),0)+IF(LEFT(AK89,4)="True",IF(_xlfn.XLOOKUP("Risky_Outbound",'Scoring_Config'!$A:$A,'Scoring_Config'!$D:$D,"Yes")="Yes",_xlfn.XLOOKUP("Risky_Outbound",'Scoring_Config'!$A:$A,'Scoring_Config'!$C:$C,25),0),0)+IF(LEFT(AZ89,4)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89,FIND(",",AL89)+1,100)),0)+IF(LEFT(AM89,4)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89,FIND(",",AN89)+1,100)),0)+IF(_xlfn.XLOOKUP("Profile_Scoring",'Scoring_Config'!$A:$A,'Scoring_Config'!$D:$D,"Yes")="Yes",VALUE(MID(AO89,FIND(",",AO89)+1,100)),0)+IF(_xlfn.XLOOKUP("Options_Scoring",'Scoring_Config'!$A:$A,'Scoring_Config'!$D:$D,"Yes")="Yes",VALUE(MID(AP89,FIND(",",AP89)+1,100)),0)))</f>
        <v>0</v>
      </c>
      <c r="AZ89" cm="1">
        <f t="array" ref="AZ89">IF(FALSE,"True," &amp; IF(_xlfn.XLOOKUP("Migrate_Insecure",'Scoring_Config'!$A:$A,'Scoring_Config'!$D:$D,"Yes")="Yes",_xlfn.XLOOKUP("Migrate_Insecure",'Scoring_Config'!$A:$A,'Scoring_Config'!$C:$C,10),0),"False,0")</f>
        <v>0</v>
      </c>
    </row>
    <row r="90" spans="1:52">
      <c r="A90" t="s">
        <v>1979</v>
      </c>
      <c r="B90" t="s">
        <v>2068</v>
      </c>
      <c r="C90" t="s">
        <v>3542</v>
      </c>
      <c r="D90" t="s">
        <v>3545</v>
      </c>
      <c r="E90" t="s">
        <v>3563</v>
      </c>
      <c r="F90" t="s">
        <v>3592</v>
      </c>
      <c r="G90" t="s">
        <v>140</v>
      </c>
      <c r="H90" t="s">
        <v>174</v>
      </c>
      <c r="I90" t="s">
        <v>3592</v>
      </c>
      <c r="J90" t="s">
        <v>140</v>
      </c>
      <c r="K90" t="s">
        <v>1699</v>
      </c>
      <c r="L90" t="s">
        <v>1327</v>
      </c>
      <c r="M90" t="s">
        <v>1974</v>
      </c>
      <c r="N90" t="s">
        <v>4315</v>
      </c>
      <c r="O90" t="s">
        <v>4319</v>
      </c>
      <c r="P90" t="s">
        <v>4323</v>
      </c>
      <c r="Q90" t="s">
        <v>4398</v>
      </c>
      <c r="R90" t="s">
        <v>5439</v>
      </c>
      <c r="S90" t="s">
        <v>4324</v>
      </c>
      <c r="T90" t="s">
        <v>5570</v>
      </c>
      <c r="U90" t="s">
        <v>5955</v>
      </c>
      <c r="Y90" cm="1">
        <f t="array" ref="Y90">IF(FALSE,"True," &amp; IF(_xlfn.XLOOKUP("Src_IsAny",'Scoring_Config'!$A:$A,'Scoring_Config'!$D:$D,"Yes")="Yes",_xlfn.XLOOKUP("Src_IsAny",'Scoring_Config'!$A:$A,'Scoring_Config'!$C:$C,10),0),"False,0")</f>
        <v>0</v>
      </c>
      <c r="Z90" cm="1">
        <f t="array" ref="Z90">IF(FALSE,"True," &amp; IF(_xlfn.XLOOKUP("Src_CIDR_Le_16",'Scoring_Config'!$A:$A,'Scoring_Config'!$D:$D,"Yes")="Yes",_xlfn.XLOOKUP("Src_CIDR_Le_16",'Scoring_Config'!$A:$A,'Scoring_Config'!$C:$C,10),0),"False,0")</f>
        <v>0</v>
      </c>
      <c r="AA90" cm="1">
        <f t="array" ref="AA90">IF(FALSE,"True," &amp; IF(_xlfn.XLOOKUP("Src_CIDR_17_22",'Scoring_Config'!$A:$A,'Scoring_Config'!$D:$D,"Yes")="Yes",_xlfn.XLOOKUP("Src_CIDR_17_22",'Scoring_Config'!$A:$A,'Scoring_Config'!$C:$C,5),0),"False,0")</f>
        <v>0</v>
      </c>
      <c r="AB90" cm="1">
        <f t="array" ref="AB90">IF(FALSE,"True," &amp; IF(_xlfn.XLOOKUP("Dst_IsAny",'Scoring_Config'!$A:$A,'Scoring_Config'!$D:$D,"Yes")="Yes",_xlfn.XLOOKUP("Dst_IsAny",'Scoring_Config'!$A:$A,'Scoring_Config'!$C:$C,10),0),"False,0")</f>
        <v>0</v>
      </c>
      <c r="AC90" cm="1">
        <f t="array" ref="AC90">IF(FALSE,"True," &amp; IF(_xlfn.XLOOKUP("Dst_CIDR_Le_16",'Scoring_Config'!$A:$A,'Scoring_Config'!$D:$D,"Yes")="Yes",_xlfn.XLOOKUP("Dst_CIDR_Le_16",'Scoring_Config'!$A:$A,'Scoring_Config'!$C:$C,10),0),"False,0")</f>
        <v>0</v>
      </c>
      <c r="AD90" cm="1">
        <f t="array" ref="AD90">IF(FALSE,"True," &amp; IF(_xlfn.XLOOKUP("Dst_CIDR_17_22",'Scoring_Config'!$A:$A,'Scoring_Config'!$D:$D,"Yes")="Yes",_xlfn.XLOOKUP("Dst_CIDR_17_22",'Scoring_Config'!$A:$A,'Scoring_Config'!$C:$C,5),0),"False,0")</f>
        <v>0</v>
      </c>
      <c r="AE90" cm="1">
        <f t="array" ref="AE90">IF(FALSE,"True," &amp; IF(_xlfn.XLOOKUP("SrcZone_IsAny",'Scoring_Config'!$A:$A,'Scoring_Config'!$D:$D,"Yes")="Yes",_xlfn.XLOOKUP("SrcZone_IsAny",'Scoring_Config'!$A:$A,'Scoring_Config'!$C:$C,10),0),"False,0")</f>
        <v>0</v>
      </c>
      <c r="AF90" cm="1">
        <f t="array" ref="AF90">IF(FALSE,"True," &amp; IF(_xlfn.XLOOKUP("DstZone_IsAny",'Scoring_Config'!$A:$A,'Scoring_Config'!$D:$D,"Yes")="Yes",_xlfn.XLOOKUP("DstZone_IsAny",'Scoring_Config'!$A:$A,'Scoring_Config'!$C:$C,10),0),"False,0")</f>
        <v>0</v>
      </c>
      <c r="AG90" cm="1">
        <f t="array" ref="AG9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0" cm="1">
        <f t="array" ref="AH90">IF(FALSE,"True," &amp; IF(_xlfn.XLOOKUP("App_Any_OR_RangeGt1000",'Scoring_Config'!$A:$A,'Scoring_Config'!$D:$D,"Yes")="Yes",_xlfn.XLOOKUP("App_Any_OR_RangeGt1000",'Scoring_Config'!$A:$A,'Scoring_Config'!$C:$C,10),0),"False,0")</f>
        <v>0</v>
      </c>
      <c r="AI90" cm="1">
        <f t="array" ref="AI90">IF(FALSE,"True," &amp; IF(_xlfn.XLOOKUP("Service_Insecure_Match",'Scoring_Config'!$A:$A,'Scoring_Config'!$D:$D,"Yes")="Yes",_xlfn.XLOOKUP("Service_Insecure_Match",'Scoring_Config'!$A:$A,'Scoring_Config'!$C:$C,5),0),"False,0")</f>
        <v>0</v>
      </c>
      <c r="AJ90" cm="1">
        <f t="array" ref="AJ90">IF(FALSE,"True," &amp; IF(_xlfn.XLOOKUP("Risky_Inbound",'Scoring_Config'!$A:$A,'Scoring_Config'!$D:$D,"Yes")="Yes",_xlfn.XLOOKUP("Risky_Inbound",'Scoring_Config'!$A:$A,'Scoring_Config'!$C:$C,50),0),"False,0")</f>
        <v>0</v>
      </c>
      <c r="AK90" cm="1">
        <f t="array" ref="AK90">IF(FALSE,"True," &amp; IF(_xlfn.XLOOKUP("Risky_Outbound",'Scoring_Config'!$A:$A,'Scoring_Config'!$D:$D,"Yes")="Yes",_xlfn.XLOOKUP("Risky_Outbound",'Scoring_Config'!$A:$A,'Scoring_Config'!$C:$C,25),0),"False,0")</f>
        <v>0</v>
      </c>
      <c r="AL90" t="s">
        <v>6699</v>
      </c>
      <c r="AM90" cm="1">
        <f t="array" ref="AM9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0" t="s">
        <v>6697</v>
      </c>
      <c r="AO90" t="s">
        <v>6697</v>
      </c>
      <c r="AP90" t="s">
        <v>6697</v>
      </c>
      <c r="AQ90" cm="1">
        <f t="array" ref="AQ90">IF(FALSE,"True," &amp; IF(_xlfn.XLOOKUP("Service_IsAny",'Scoring_Config'!$A:$A,'Scoring_Config'!$D:$D,"Yes")="Yes",_xlfn.XLOOKUP("Service_IsAny",'Scoring_Config'!$A:$A,'Scoring_Config'!$C:$C,0),0),"False,0")</f>
        <v>0</v>
      </c>
      <c r="AR90">
        <v>0</v>
      </c>
      <c r="AS90" cm="1">
        <f t="array" ref="AS90">IF(FALSE,"True," &amp; IF(_xlfn.XLOOKUP("Service_RangeGt1000",'Scoring_Config'!$A:$A,'Scoring_Config'!$D:$D,"Yes")="Yes",_xlfn.XLOOKUP("Service_RangeGt1000",'Scoring_Config'!$A:$A,'Scoring_Config'!$C:$C,0),0),"False,0")</f>
        <v>0</v>
      </c>
      <c r="AT90" cm="1">
        <f t="array" ref="AT90">IF(FALSE,"True," &amp; IF(_xlfn.XLOOKUP("App_IsAny",'Scoring_Config'!$A:$A,'Scoring_Config'!$D:$D,"Yes")="Yes",_xlfn.XLOOKUP("App_IsAny",'Scoring_Config'!$A:$A,'Scoring_Config'!$C:$C,0),0),"False,0")</f>
        <v>0</v>
      </c>
      <c r="AU90">
        <v>1</v>
      </c>
      <c r="AV90" cm="1">
        <f t="array" ref="AV90">IF(FALSE,"True," &amp; IF(_xlfn.XLOOKUP("App_RangeGt1000",'Scoring_Config'!$A:$A,'Scoring_Config'!$D:$D,"Yes")="Yes",_xlfn.XLOOKUP("App_RangeGt1000",'Scoring_Config'!$A:$A,'Scoring_Config'!$C:$C,0),0),"False,0")</f>
        <v>0</v>
      </c>
      <c r="AW90" cm="1">
        <f t="array" ref="AW90">IF(FALSE,"True," &amp; IF(_xlfn.XLOOKUP("Action_IsDenyOrDrop",'Scoring_Config'!$A:$A,'Scoring_Config'!$D:$D,"Yes")="Yes",_xlfn.XLOOKUP("Action_IsDenyOrDrop",'Scoring_Config'!$A:$A,'Scoring_Config'!$C:$C,0),0),"False,0")</f>
        <v>0</v>
      </c>
      <c r="AX90" cm="1">
        <f t="array" ref="AX90">IF(LEFT(AW90,4)="True",0,(IF(LEFT(Y90,4)="True",IF(_xlfn.XLOOKUP("Src_IsAny",'Scoring_Config'!$A:$A,'Scoring_Config'!$D:$D,"Yes")="Yes",_xlfn.XLOOKUP("Src_IsAny",'Scoring_Config'!$A:$A,'Scoring_Config'!$C:$C,10),0),0)+IF(LEFT(Z90,4)="True",IF(_xlfn.XLOOKUP("Src_CIDR_Le_16",'Scoring_Config'!$A:$A,'Scoring_Config'!$D:$D,"Yes")="Yes",_xlfn.XLOOKUP("Src_CIDR_Le_16",'Scoring_Config'!$A:$A,'Scoring_Config'!$C:$C,10),0),0)+IF(LEFT(AA90,4)="True",IF(_xlfn.XLOOKUP("Src_CIDR_17_22",'Scoring_Config'!$A:$A,'Scoring_Config'!$D:$D,"Yes")="Yes",_xlfn.XLOOKUP("Src_CIDR_17_22",'Scoring_Config'!$A:$A,'Scoring_Config'!$C:$C,5),0),0)+IF(LEFT(AB90,4)="True",IF(_xlfn.XLOOKUP("Dst_IsAny",'Scoring_Config'!$A:$A,'Scoring_Config'!$D:$D,"Yes")="Yes",_xlfn.XLOOKUP("Dst_IsAny",'Scoring_Config'!$A:$A,'Scoring_Config'!$C:$C,10),0),0)+IF(LEFT(AC90,4)="True",IF(_xlfn.XLOOKUP("Dst_CIDR_Le_16",'Scoring_Config'!$A:$A,'Scoring_Config'!$D:$D,"Yes")="Yes",_xlfn.XLOOKUP("Dst_CIDR_Le_16",'Scoring_Config'!$A:$A,'Scoring_Config'!$C:$C,10),0),0)+IF(LEFT(AD90,4)="True",IF(_xlfn.XLOOKUP("Dst_CIDR_17_22",'Scoring_Config'!$A:$A,'Scoring_Config'!$D:$D,"Yes")="Yes",_xlfn.XLOOKUP("Dst_CIDR_17_22",'Scoring_Config'!$A:$A,'Scoring_Config'!$C:$C,5),0),0)+IF(LEFT(AE90,4)="True",IF(_xlfn.XLOOKUP("SrcZone_IsAny",'Scoring_Config'!$A:$A,'Scoring_Config'!$D:$D,"Yes")="Yes",_xlfn.XLOOKUP("SrcZone_IsAny",'Scoring_Config'!$A:$A,'Scoring_Config'!$C:$C,10),0),0)+IF(LEFT(AF90,4)="True",IF(_xlfn.XLOOKUP("DstZone_IsAny",'Scoring_Config'!$A:$A,'Scoring_Config'!$D:$D,"Yes")="Yes",_xlfn.XLOOKUP("DstZone_IsAny",'Scoring_Config'!$A:$A,'Scoring_Config'!$C:$C,10),0),0)+IF(LEFT(AG90,4)="True",IF(_xlfn.XLOOKUP("Service_Any_OR_RangeGt1000",'Scoring_Config'!$A:$A,'Scoring_Config'!$D:$D,"Yes")="Yes",_xlfn.XLOOKUP("Service_Any_OR_RangeGt1000",'Scoring_Config'!$A:$A,'Scoring_Config'!$C:$C,10),0),0)+IF(LEFT(AH90,4)="True",IF(_xlfn.XLOOKUP("App_Any_OR_RangeGt1000",'Scoring_Config'!$A:$A,'Scoring_Config'!$D:$D,"Yes")="Yes",_xlfn.XLOOKUP("App_Any_OR_RangeGt1000",'Scoring_Config'!$A:$A,'Scoring_Config'!$C:$C,10),0),0)+IF(LEFT(AI90,4)="True",IF(_xlfn.XLOOKUP("Service_Insecure_Match",'Scoring_Config'!$A:$A,'Scoring_Config'!$D:$D,"Yes")="Yes",_xlfn.XLOOKUP("Service_Insecure_Match",'Scoring_Config'!$A:$A,'Scoring_Config'!$C:$C,5),0),0)+IF(LEFT(AJ90,4)="True",IF(_xlfn.XLOOKUP("Risky_Inbound",'Scoring_Config'!$A:$A,'Scoring_Config'!$D:$D,"Yes")="Yes",_xlfn.XLOOKUP("Risky_Inbound",'Scoring_Config'!$A:$A,'Scoring_Config'!$C:$C,50),0),0)+IF(LEFT(AK90,4)="True",IF(_xlfn.XLOOKUP("Risky_Outbound",'Scoring_Config'!$A:$A,'Scoring_Config'!$D:$D,"Yes")="Yes",_xlfn.XLOOKUP("Risky_Outbound",'Scoring_Config'!$A:$A,'Scoring_Config'!$C:$C,25),0),0)+IF(LEFT(AZ90,4)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90,FIND(",",AL90)+1,100)),0)+IF(LEFT(AM90,4)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90,FIND(",",AN90)+1,100)),0)+IF(_xlfn.XLOOKUP("Profile_Scoring",'Scoring_Config'!$A:$A,'Scoring_Config'!$D:$D,"Yes")="Yes",VALUE(MID(AO90,FIND(",",AO90)+1,100)),0)+IF(_xlfn.XLOOKUP("Options_Scoring",'Scoring_Config'!$A:$A,'Scoring_Config'!$D:$D,"Yes")="Yes",VALUE(MID(AP90,FIND(",",AP90)+1,100)),0)))</f>
        <v>0</v>
      </c>
      <c r="AZ90" cm="1">
        <f t="array" ref="AZ90">IF(FALSE,"True," &amp; IF(_xlfn.XLOOKUP("Migrate_Insecure",'Scoring_Config'!$A:$A,'Scoring_Config'!$D:$D,"Yes")="Yes",_xlfn.XLOOKUP("Migrate_Insecure",'Scoring_Config'!$A:$A,'Scoring_Config'!$C:$C,10),0),"False,0")</f>
        <v>0</v>
      </c>
    </row>
    <row r="91" spans="1:52">
      <c r="A91" t="s">
        <v>1979</v>
      </c>
      <c r="B91" t="s">
        <v>2069</v>
      </c>
      <c r="C91" t="s">
        <v>3542</v>
      </c>
      <c r="D91" t="s">
        <v>3545</v>
      </c>
      <c r="E91" t="s">
        <v>3563</v>
      </c>
      <c r="F91" t="s">
        <v>3593</v>
      </c>
      <c r="G91" t="s">
        <v>141</v>
      </c>
      <c r="H91" t="s">
        <v>174</v>
      </c>
      <c r="I91" t="s">
        <v>3593</v>
      </c>
      <c r="J91" t="s">
        <v>141</v>
      </c>
      <c r="K91" t="s">
        <v>1698</v>
      </c>
      <c r="L91" t="s">
        <v>1327</v>
      </c>
      <c r="M91" t="s">
        <v>1974</v>
      </c>
      <c r="N91" t="s">
        <v>4315</v>
      </c>
      <c r="O91" t="s">
        <v>4319</v>
      </c>
      <c r="P91" t="s">
        <v>4322</v>
      </c>
      <c r="Q91" t="s">
        <v>4395</v>
      </c>
      <c r="R91" t="s">
        <v>5440</v>
      </c>
      <c r="S91" t="s">
        <v>5440</v>
      </c>
      <c r="T91" t="s">
        <v>5570</v>
      </c>
      <c r="U91" t="s">
        <v>5955</v>
      </c>
      <c r="Y91" cm="1">
        <f t="array" ref="Y91">IF(FALSE,"True," &amp; IF(_xlfn.XLOOKUP("Src_IsAny",'Scoring_Config'!$A:$A,'Scoring_Config'!$D:$D,"Yes")="Yes",_xlfn.XLOOKUP("Src_IsAny",'Scoring_Config'!$A:$A,'Scoring_Config'!$C:$C,10),0),"False,0")</f>
        <v>0</v>
      </c>
      <c r="Z91" cm="1">
        <f t="array" ref="Z91">IF(FALSE,"True," &amp; IF(_xlfn.XLOOKUP("Src_CIDR_Le_16",'Scoring_Config'!$A:$A,'Scoring_Config'!$D:$D,"Yes")="Yes",_xlfn.XLOOKUP("Src_CIDR_Le_16",'Scoring_Config'!$A:$A,'Scoring_Config'!$C:$C,10),0),"False,0")</f>
        <v>0</v>
      </c>
      <c r="AA91" cm="1">
        <f t="array" ref="AA91">IF(FALSE,"True," &amp; IF(_xlfn.XLOOKUP("Src_CIDR_17_22",'Scoring_Config'!$A:$A,'Scoring_Config'!$D:$D,"Yes")="Yes",_xlfn.XLOOKUP("Src_CIDR_17_22",'Scoring_Config'!$A:$A,'Scoring_Config'!$C:$C,5),0),"False,0")</f>
        <v>0</v>
      </c>
      <c r="AB91" cm="1">
        <f t="array" ref="AB91">IF(FALSE,"True," &amp; IF(_xlfn.XLOOKUP("Dst_IsAny",'Scoring_Config'!$A:$A,'Scoring_Config'!$D:$D,"Yes")="Yes",_xlfn.XLOOKUP("Dst_IsAny",'Scoring_Config'!$A:$A,'Scoring_Config'!$C:$C,10),0),"False,0")</f>
        <v>0</v>
      </c>
      <c r="AC91" cm="1">
        <f t="array" ref="AC91">IF(FALSE,"True," &amp; IF(_xlfn.XLOOKUP("Dst_CIDR_Le_16",'Scoring_Config'!$A:$A,'Scoring_Config'!$D:$D,"Yes")="Yes",_xlfn.XLOOKUP("Dst_CIDR_Le_16",'Scoring_Config'!$A:$A,'Scoring_Config'!$C:$C,10),0),"False,0")</f>
        <v>0</v>
      </c>
      <c r="AD91" cm="1">
        <f t="array" ref="AD91">IF(FALSE,"True," &amp; IF(_xlfn.XLOOKUP("Dst_CIDR_17_22",'Scoring_Config'!$A:$A,'Scoring_Config'!$D:$D,"Yes")="Yes",_xlfn.XLOOKUP("Dst_CIDR_17_22",'Scoring_Config'!$A:$A,'Scoring_Config'!$C:$C,5),0),"False,0")</f>
        <v>0</v>
      </c>
      <c r="AE91" cm="1">
        <f t="array" ref="AE91">IF(FALSE,"True," &amp; IF(_xlfn.XLOOKUP("SrcZone_IsAny",'Scoring_Config'!$A:$A,'Scoring_Config'!$D:$D,"Yes")="Yes",_xlfn.XLOOKUP("SrcZone_IsAny",'Scoring_Config'!$A:$A,'Scoring_Config'!$C:$C,10),0),"False,0")</f>
        <v>0</v>
      </c>
      <c r="AF91" cm="1">
        <f t="array" ref="AF91">IF(FALSE,"True," &amp; IF(_xlfn.XLOOKUP("DstZone_IsAny",'Scoring_Config'!$A:$A,'Scoring_Config'!$D:$D,"Yes")="Yes",_xlfn.XLOOKUP("DstZone_IsAny",'Scoring_Config'!$A:$A,'Scoring_Config'!$C:$C,10),0),"False,0")</f>
        <v>0</v>
      </c>
      <c r="AG91" cm="1">
        <f t="array" ref="AG9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1" cm="1">
        <f t="array" ref="AH91">IF(FALSE,"True," &amp; IF(_xlfn.XLOOKUP("App_Any_OR_RangeGt1000",'Scoring_Config'!$A:$A,'Scoring_Config'!$D:$D,"Yes")="Yes",_xlfn.XLOOKUP("App_Any_OR_RangeGt1000",'Scoring_Config'!$A:$A,'Scoring_Config'!$C:$C,10),0),"False,0")</f>
        <v>0</v>
      </c>
      <c r="AI91" cm="1">
        <f t="array" ref="AI91">IF(FALSE,"True," &amp; IF(_xlfn.XLOOKUP("Service_Insecure_Match",'Scoring_Config'!$A:$A,'Scoring_Config'!$D:$D,"Yes")="Yes",_xlfn.XLOOKUP("Service_Insecure_Match",'Scoring_Config'!$A:$A,'Scoring_Config'!$C:$C,5),0),"False,0")</f>
        <v>0</v>
      </c>
      <c r="AJ91" cm="1">
        <f t="array" ref="AJ91">IF(FALSE,"True," &amp; IF(_xlfn.XLOOKUP("Risky_Inbound",'Scoring_Config'!$A:$A,'Scoring_Config'!$D:$D,"Yes")="Yes",_xlfn.XLOOKUP("Risky_Inbound",'Scoring_Config'!$A:$A,'Scoring_Config'!$C:$C,50),0),"False,0")</f>
        <v>0</v>
      </c>
      <c r="AK91" cm="1">
        <f t="array" ref="AK91">IF(FALSE,"True," &amp; IF(_xlfn.XLOOKUP("Risky_Outbound",'Scoring_Config'!$A:$A,'Scoring_Config'!$D:$D,"Yes")="Yes",_xlfn.XLOOKUP("Risky_Outbound",'Scoring_Config'!$A:$A,'Scoring_Config'!$C:$C,25),0),"False,0")</f>
        <v>0</v>
      </c>
      <c r="AL91" t="s">
        <v>6697</v>
      </c>
      <c r="AM91" cm="1">
        <f t="array" ref="AM9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1" t="s">
        <v>6697</v>
      </c>
      <c r="AO91" t="s">
        <v>6697</v>
      </c>
      <c r="AP91" t="s">
        <v>6697</v>
      </c>
      <c r="AQ91" cm="1">
        <f t="array" ref="AQ91">IF(FALSE,"True," &amp; IF(_xlfn.XLOOKUP("Service_IsAny",'Scoring_Config'!$A:$A,'Scoring_Config'!$D:$D,"Yes")="Yes",_xlfn.XLOOKUP("Service_IsAny",'Scoring_Config'!$A:$A,'Scoring_Config'!$C:$C,0),0),"False,0")</f>
        <v>0</v>
      </c>
      <c r="AR91">
        <v>0</v>
      </c>
      <c r="AS91" cm="1">
        <f t="array" ref="AS91">IF(FALSE,"True," &amp; IF(_xlfn.XLOOKUP("Service_RangeGt1000",'Scoring_Config'!$A:$A,'Scoring_Config'!$D:$D,"Yes")="Yes",_xlfn.XLOOKUP("Service_RangeGt1000",'Scoring_Config'!$A:$A,'Scoring_Config'!$C:$C,0),0),"False,0")</f>
        <v>0</v>
      </c>
      <c r="AT91" cm="1">
        <f t="array" ref="AT91">IF(FALSE,"True," &amp; IF(_xlfn.XLOOKUP("App_IsAny",'Scoring_Config'!$A:$A,'Scoring_Config'!$D:$D,"Yes")="Yes",_xlfn.XLOOKUP("App_IsAny",'Scoring_Config'!$A:$A,'Scoring_Config'!$C:$C,0),0),"False,0")</f>
        <v>0</v>
      </c>
      <c r="AU91">
        <v>4</v>
      </c>
      <c r="AV91" cm="1">
        <f t="array" ref="AV91">IF(FALSE,"True," &amp; IF(_xlfn.XLOOKUP("App_RangeGt1000",'Scoring_Config'!$A:$A,'Scoring_Config'!$D:$D,"Yes")="Yes",_xlfn.XLOOKUP("App_RangeGt1000",'Scoring_Config'!$A:$A,'Scoring_Config'!$C:$C,0),0),"False,0")</f>
        <v>0</v>
      </c>
      <c r="AW91" cm="1">
        <f t="array" ref="AW91">IF(FALSE,"True," &amp; IF(_xlfn.XLOOKUP("Action_IsDenyOrDrop",'Scoring_Config'!$A:$A,'Scoring_Config'!$D:$D,"Yes")="Yes",_xlfn.XLOOKUP("Action_IsDenyOrDrop",'Scoring_Config'!$A:$A,'Scoring_Config'!$C:$C,0),0),"False,0")</f>
        <v>0</v>
      </c>
      <c r="AX91" cm="1">
        <f t="array" ref="AX91">IF(LEFT(AW91,4)="True",0,(IF(LEFT(Y91,4)="True",IF(_xlfn.XLOOKUP("Src_IsAny",'Scoring_Config'!$A:$A,'Scoring_Config'!$D:$D,"Yes")="Yes",_xlfn.XLOOKUP("Src_IsAny",'Scoring_Config'!$A:$A,'Scoring_Config'!$C:$C,10),0),0)+IF(LEFT(Z91,4)="True",IF(_xlfn.XLOOKUP("Src_CIDR_Le_16",'Scoring_Config'!$A:$A,'Scoring_Config'!$D:$D,"Yes")="Yes",_xlfn.XLOOKUP("Src_CIDR_Le_16",'Scoring_Config'!$A:$A,'Scoring_Config'!$C:$C,10),0),0)+IF(LEFT(AA91,4)="True",IF(_xlfn.XLOOKUP("Src_CIDR_17_22",'Scoring_Config'!$A:$A,'Scoring_Config'!$D:$D,"Yes")="Yes",_xlfn.XLOOKUP("Src_CIDR_17_22",'Scoring_Config'!$A:$A,'Scoring_Config'!$C:$C,5),0),0)+IF(LEFT(AB91,4)="True",IF(_xlfn.XLOOKUP("Dst_IsAny",'Scoring_Config'!$A:$A,'Scoring_Config'!$D:$D,"Yes")="Yes",_xlfn.XLOOKUP("Dst_IsAny",'Scoring_Config'!$A:$A,'Scoring_Config'!$C:$C,10),0),0)+IF(LEFT(AC91,4)="True",IF(_xlfn.XLOOKUP("Dst_CIDR_Le_16",'Scoring_Config'!$A:$A,'Scoring_Config'!$D:$D,"Yes")="Yes",_xlfn.XLOOKUP("Dst_CIDR_Le_16",'Scoring_Config'!$A:$A,'Scoring_Config'!$C:$C,10),0),0)+IF(LEFT(AD91,4)="True",IF(_xlfn.XLOOKUP("Dst_CIDR_17_22",'Scoring_Config'!$A:$A,'Scoring_Config'!$D:$D,"Yes")="Yes",_xlfn.XLOOKUP("Dst_CIDR_17_22",'Scoring_Config'!$A:$A,'Scoring_Config'!$C:$C,5),0),0)+IF(LEFT(AE91,4)="True",IF(_xlfn.XLOOKUP("SrcZone_IsAny",'Scoring_Config'!$A:$A,'Scoring_Config'!$D:$D,"Yes")="Yes",_xlfn.XLOOKUP("SrcZone_IsAny",'Scoring_Config'!$A:$A,'Scoring_Config'!$C:$C,10),0),0)+IF(LEFT(AF91,4)="True",IF(_xlfn.XLOOKUP("DstZone_IsAny",'Scoring_Config'!$A:$A,'Scoring_Config'!$D:$D,"Yes")="Yes",_xlfn.XLOOKUP("DstZone_IsAny",'Scoring_Config'!$A:$A,'Scoring_Config'!$C:$C,10),0),0)+IF(LEFT(AG91,4)="True",IF(_xlfn.XLOOKUP("Service_Any_OR_RangeGt1000",'Scoring_Config'!$A:$A,'Scoring_Config'!$D:$D,"Yes")="Yes",_xlfn.XLOOKUP("Service_Any_OR_RangeGt1000",'Scoring_Config'!$A:$A,'Scoring_Config'!$C:$C,10),0),0)+IF(LEFT(AH91,4)="True",IF(_xlfn.XLOOKUP("App_Any_OR_RangeGt1000",'Scoring_Config'!$A:$A,'Scoring_Config'!$D:$D,"Yes")="Yes",_xlfn.XLOOKUP("App_Any_OR_RangeGt1000",'Scoring_Config'!$A:$A,'Scoring_Config'!$C:$C,10),0),0)+IF(LEFT(AI91,4)="True",IF(_xlfn.XLOOKUP("Service_Insecure_Match",'Scoring_Config'!$A:$A,'Scoring_Config'!$D:$D,"Yes")="Yes",_xlfn.XLOOKUP("Service_Insecure_Match",'Scoring_Config'!$A:$A,'Scoring_Config'!$C:$C,5),0),0)+IF(LEFT(AJ91,4)="True",IF(_xlfn.XLOOKUP("Risky_Inbound",'Scoring_Config'!$A:$A,'Scoring_Config'!$D:$D,"Yes")="Yes",_xlfn.XLOOKUP("Risky_Inbound",'Scoring_Config'!$A:$A,'Scoring_Config'!$C:$C,50),0),0)+IF(LEFT(AK91,4)="True",IF(_xlfn.XLOOKUP("Risky_Outbound",'Scoring_Config'!$A:$A,'Scoring_Config'!$D:$D,"Yes")="Yes",_xlfn.XLOOKUP("Risky_Outbound",'Scoring_Config'!$A:$A,'Scoring_Config'!$C:$C,25),0),0)+IF(LEFT(AZ91,4)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91,FIND(",",AL91)+1,100)),0)+IF(LEFT(AM91,4)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91,FIND(",",AN91)+1,100)),0)+IF(_xlfn.XLOOKUP("Profile_Scoring",'Scoring_Config'!$A:$A,'Scoring_Config'!$D:$D,"Yes")="Yes",VALUE(MID(AO91,FIND(",",AO91)+1,100)),0)+IF(_xlfn.XLOOKUP("Options_Scoring",'Scoring_Config'!$A:$A,'Scoring_Config'!$D:$D,"Yes")="Yes",VALUE(MID(AP91,FIND(",",AP91)+1,100)),0)))</f>
        <v>0</v>
      </c>
      <c r="AZ91" cm="1">
        <f t="array" ref="AZ91">IF(FALSE,"True," &amp; IF(_xlfn.XLOOKUP("Migrate_Insecure",'Scoring_Config'!$A:$A,'Scoring_Config'!$D:$D,"Yes")="Yes",_xlfn.XLOOKUP("Migrate_Insecure",'Scoring_Config'!$A:$A,'Scoring_Config'!$C:$C,10),0),"False,0")</f>
        <v>0</v>
      </c>
    </row>
    <row r="92" spans="1:52">
      <c r="A92" t="s">
        <v>1979</v>
      </c>
      <c r="B92" t="s">
        <v>2070</v>
      </c>
      <c r="C92" t="s">
        <v>3542</v>
      </c>
      <c r="D92" t="s">
        <v>3545</v>
      </c>
      <c r="E92" t="s">
        <v>3563</v>
      </c>
      <c r="F92" t="s">
        <v>3594</v>
      </c>
      <c r="G92" t="s">
        <v>142</v>
      </c>
      <c r="H92" t="s">
        <v>174</v>
      </c>
      <c r="I92" t="s">
        <v>3594</v>
      </c>
      <c r="J92" t="s">
        <v>142</v>
      </c>
      <c r="K92" t="s">
        <v>1698</v>
      </c>
      <c r="L92" t="s">
        <v>1327</v>
      </c>
      <c r="M92" t="s">
        <v>1974</v>
      </c>
      <c r="N92" t="s">
        <v>4315</v>
      </c>
      <c r="O92" t="s">
        <v>4319</v>
      </c>
      <c r="P92" t="s">
        <v>4322</v>
      </c>
      <c r="Q92" t="s">
        <v>4399</v>
      </c>
      <c r="R92" t="s">
        <v>5440</v>
      </c>
      <c r="S92" t="s">
        <v>5440</v>
      </c>
      <c r="T92" t="s">
        <v>5570</v>
      </c>
      <c r="U92" t="s">
        <v>6000</v>
      </c>
      <c r="Y92" cm="1">
        <f t="array" ref="Y92">IF(FALSE,"True," &amp; IF(_xlfn.XLOOKUP("Src_IsAny",'Scoring_Config'!$A:$A,'Scoring_Config'!$D:$D,"Yes")="Yes",_xlfn.XLOOKUP("Src_IsAny",'Scoring_Config'!$A:$A,'Scoring_Config'!$C:$C,10),0),"False,0")</f>
        <v>0</v>
      </c>
      <c r="Z92" cm="1">
        <f t="array" ref="Z92">IF(FALSE,"True," &amp; IF(_xlfn.XLOOKUP("Src_CIDR_Le_16",'Scoring_Config'!$A:$A,'Scoring_Config'!$D:$D,"Yes")="Yes",_xlfn.XLOOKUP("Src_CIDR_Le_16",'Scoring_Config'!$A:$A,'Scoring_Config'!$C:$C,10),0),"False,0")</f>
        <v>0</v>
      </c>
      <c r="AA92" cm="1">
        <f t="array" ref="AA92">IF(FALSE,"True," &amp; IF(_xlfn.XLOOKUP("Src_CIDR_17_22",'Scoring_Config'!$A:$A,'Scoring_Config'!$D:$D,"Yes")="Yes",_xlfn.XLOOKUP("Src_CIDR_17_22",'Scoring_Config'!$A:$A,'Scoring_Config'!$C:$C,5),0),"False,0")</f>
        <v>0</v>
      </c>
      <c r="AB92" cm="1">
        <f t="array" ref="AB92">IF(FALSE,"True," &amp; IF(_xlfn.XLOOKUP("Dst_IsAny",'Scoring_Config'!$A:$A,'Scoring_Config'!$D:$D,"Yes")="Yes",_xlfn.XLOOKUP("Dst_IsAny",'Scoring_Config'!$A:$A,'Scoring_Config'!$C:$C,10),0),"False,0")</f>
        <v>0</v>
      </c>
      <c r="AC92" cm="1">
        <f t="array" ref="AC92">IF(FALSE,"True," &amp; IF(_xlfn.XLOOKUP("Dst_CIDR_Le_16",'Scoring_Config'!$A:$A,'Scoring_Config'!$D:$D,"Yes")="Yes",_xlfn.XLOOKUP("Dst_CIDR_Le_16",'Scoring_Config'!$A:$A,'Scoring_Config'!$C:$C,10),0),"False,0")</f>
        <v>0</v>
      </c>
      <c r="AD92" cm="1">
        <f t="array" ref="AD92">IF(FALSE,"True," &amp; IF(_xlfn.XLOOKUP("Dst_CIDR_17_22",'Scoring_Config'!$A:$A,'Scoring_Config'!$D:$D,"Yes")="Yes",_xlfn.XLOOKUP("Dst_CIDR_17_22",'Scoring_Config'!$A:$A,'Scoring_Config'!$C:$C,5),0),"False,0")</f>
        <v>0</v>
      </c>
      <c r="AE92" cm="1">
        <f t="array" ref="AE92">IF(FALSE,"True," &amp; IF(_xlfn.XLOOKUP("SrcZone_IsAny",'Scoring_Config'!$A:$A,'Scoring_Config'!$D:$D,"Yes")="Yes",_xlfn.XLOOKUP("SrcZone_IsAny",'Scoring_Config'!$A:$A,'Scoring_Config'!$C:$C,10),0),"False,0")</f>
        <v>0</v>
      </c>
      <c r="AF92" cm="1">
        <f t="array" ref="AF92">IF(FALSE,"True," &amp; IF(_xlfn.XLOOKUP("DstZone_IsAny",'Scoring_Config'!$A:$A,'Scoring_Config'!$D:$D,"Yes")="Yes",_xlfn.XLOOKUP("DstZone_IsAny",'Scoring_Config'!$A:$A,'Scoring_Config'!$C:$C,10),0),"False,0")</f>
        <v>0</v>
      </c>
      <c r="AG92" cm="1">
        <f t="array" ref="AG9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2" cm="1">
        <f t="array" ref="AH92">IF(FALSE,"True," &amp; IF(_xlfn.XLOOKUP("App_Any_OR_RangeGt1000",'Scoring_Config'!$A:$A,'Scoring_Config'!$D:$D,"Yes")="Yes",_xlfn.XLOOKUP("App_Any_OR_RangeGt1000",'Scoring_Config'!$A:$A,'Scoring_Config'!$C:$C,10),0),"False,0")</f>
        <v>0</v>
      </c>
      <c r="AI92" cm="1">
        <f t="array" ref="AI92">IF(FALSE,"True," &amp; IF(_xlfn.XLOOKUP("Service_Insecure_Match",'Scoring_Config'!$A:$A,'Scoring_Config'!$D:$D,"Yes")="Yes",_xlfn.XLOOKUP("Service_Insecure_Match",'Scoring_Config'!$A:$A,'Scoring_Config'!$C:$C,5),0),"False,0")</f>
        <v>0</v>
      </c>
      <c r="AJ92" cm="1">
        <f t="array" ref="AJ92">IF(FALSE,"True," &amp; IF(_xlfn.XLOOKUP("Risky_Inbound",'Scoring_Config'!$A:$A,'Scoring_Config'!$D:$D,"Yes")="Yes",_xlfn.XLOOKUP("Risky_Inbound",'Scoring_Config'!$A:$A,'Scoring_Config'!$C:$C,50),0),"False,0")</f>
        <v>0</v>
      </c>
      <c r="AK92" cm="1">
        <f t="array" ref="AK92">IF(FALSE,"True," &amp; IF(_xlfn.XLOOKUP("Risky_Outbound",'Scoring_Config'!$A:$A,'Scoring_Config'!$D:$D,"Yes")="Yes",_xlfn.XLOOKUP("Risky_Outbound",'Scoring_Config'!$A:$A,'Scoring_Config'!$C:$C,25),0),"False,0")</f>
        <v>0</v>
      </c>
      <c r="AL92" t="s">
        <v>6697</v>
      </c>
      <c r="AM92" cm="1">
        <f t="array" ref="AM9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2" t="s">
        <v>6697</v>
      </c>
      <c r="AO92" t="s">
        <v>6697</v>
      </c>
      <c r="AP92" t="s">
        <v>6697</v>
      </c>
      <c r="AQ92" cm="1">
        <f t="array" ref="AQ92">IF(FALSE,"True," &amp; IF(_xlfn.XLOOKUP("Service_IsAny",'Scoring_Config'!$A:$A,'Scoring_Config'!$D:$D,"Yes")="Yes",_xlfn.XLOOKUP("Service_IsAny",'Scoring_Config'!$A:$A,'Scoring_Config'!$C:$C,0),0),"False,0")</f>
        <v>0</v>
      </c>
      <c r="AR92">
        <v>0</v>
      </c>
      <c r="AS92" cm="1">
        <f t="array" ref="AS92">IF(FALSE,"True," &amp; IF(_xlfn.XLOOKUP("Service_RangeGt1000",'Scoring_Config'!$A:$A,'Scoring_Config'!$D:$D,"Yes")="Yes",_xlfn.XLOOKUP("Service_RangeGt1000",'Scoring_Config'!$A:$A,'Scoring_Config'!$C:$C,0),0),"False,0")</f>
        <v>0</v>
      </c>
      <c r="AT92" cm="1">
        <f t="array" ref="AT92">IF(FALSE,"True," &amp; IF(_xlfn.XLOOKUP("App_IsAny",'Scoring_Config'!$A:$A,'Scoring_Config'!$D:$D,"Yes")="Yes",_xlfn.XLOOKUP("App_IsAny",'Scoring_Config'!$A:$A,'Scoring_Config'!$C:$C,0),0),"False,0")</f>
        <v>0</v>
      </c>
      <c r="AU92">
        <v>4</v>
      </c>
      <c r="AV92" cm="1">
        <f t="array" ref="AV92">IF(FALSE,"True," &amp; IF(_xlfn.XLOOKUP("App_RangeGt1000",'Scoring_Config'!$A:$A,'Scoring_Config'!$D:$D,"Yes")="Yes",_xlfn.XLOOKUP("App_RangeGt1000",'Scoring_Config'!$A:$A,'Scoring_Config'!$C:$C,0),0),"False,0")</f>
        <v>0</v>
      </c>
      <c r="AW92" cm="1">
        <f t="array" ref="AW92">IF(FALSE,"True," &amp; IF(_xlfn.XLOOKUP("Action_IsDenyOrDrop",'Scoring_Config'!$A:$A,'Scoring_Config'!$D:$D,"Yes")="Yes",_xlfn.XLOOKUP("Action_IsDenyOrDrop",'Scoring_Config'!$A:$A,'Scoring_Config'!$C:$C,0),0),"False,0")</f>
        <v>0</v>
      </c>
      <c r="AX92" cm="1">
        <f t="array" ref="AX92">IF(LEFT(AW92,4)="True",0,(IF(LEFT(Y92,4)="True",IF(_xlfn.XLOOKUP("Src_IsAny",'Scoring_Config'!$A:$A,'Scoring_Config'!$D:$D,"Yes")="Yes",_xlfn.XLOOKUP("Src_IsAny",'Scoring_Config'!$A:$A,'Scoring_Config'!$C:$C,10),0),0)+IF(LEFT(Z92,4)="True",IF(_xlfn.XLOOKUP("Src_CIDR_Le_16",'Scoring_Config'!$A:$A,'Scoring_Config'!$D:$D,"Yes")="Yes",_xlfn.XLOOKUP("Src_CIDR_Le_16",'Scoring_Config'!$A:$A,'Scoring_Config'!$C:$C,10),0),0)+IF(LEFT(AA92,4)="True",IF(_xlfn.XLOOKUP("Src_CIDR_17_22",'Scoring_Config'!$A:$A,'Scoring_Config'!$D:$D,"Yes")="Yes",_xlfn.XLOOKUP("Src_CIDR_17_22",'Scoring_Config'!$A:$A,'Scoring_Config'!$C:$C,5),0),0)+IF(LEFT(AB92,4)="True",IF(_xlfn.XLOOKUP("Dst_IsAny",'Scoring_Config'!$A:$A,'Scoring_Config'!$D:$D,"Yes")="Yes",_xlfn.XLOOKUP("Dst_IsAny",'Scoring_Config'!$A:$A,'Scoring_Config'!$C:$C,10),0),0)+IF(LEFT(AC92,4)="True",IF(_xlfn.XLOOKUP("Dst_CIDR_Le_16",'Scoring_Config'!$A:$A,'Scoring_Config'!$D:$D,"Yes")="Yes",_xlfn.XLOOKUP("Dst_CIDR_Le_16",'Scoring_Config'!$A:$A,'Scoring_Config'!$C:$C,10),0),0)+IF(LEFT(AD92,4)="True",IF(_xlfn.XLOOKUP("Dst_CIDR_17_22",'Scoring_Config'!$A:$A,'Scoring_Config'!$D:$D,"Yes")="Yes",_xlfn.XLOOKUP("Dst_CIDR_17_22",'Scoring_Config'!$A:$A,'Scoring_Config'!$C:$C,5),0),0)+IF(LEFT(AE92,4)="True",IF(_xlfn.XLOOKUP("SrcZone_IsAny",'Scoring_Config'!$A:$A,'Scoring_Config'!$D:$D,"Yes")="Yes",_xlfn.XLOOKUP("SrcZone_IsAny",'Scoring_Config'!$A:$A,'Scoring_Config'!$C:$C,10),0),0)+IF(LEFT(AF92,4)="True",IF(_xlfn.XLOOKUP("DstZone_IsAny",'Scoring_Config'!$A:$A,'Scoring_Config'!$D:$D,"Yes")="Yes",_xlfn.XLOOKUP("DstZone_IsAny",'Scoring_Config'!$A:$A,'Scoring_Config'!$C:$C,10),0),0)+IF(LEFT(AG92,4)="True",IF(_xlfn.XLOOKUP("Service_Any_OR_RangeGt1000",'Scoring_Config'!$A:$A,'Scoring_Config'!$D:$D,"Yes")="Yes",_xlfn.XLOOKUP("Service_Any_OR_RangeGt1000",'Scoring_Config'!$A:$A,'Scoring_Config'!$C:$C,10),0),0)+IF(LEFT(AH92,4)="True",IF(_xlfn.XLOOKUP("App_Any_OR_RangeGt1000",'Scoring_Config'!$A:$A,'Scoring_Config'!$D:$D,"Yes")="Yes",_xlfn.XLOOKUP("App_Any_OR_RangeGt1000",'Scoring_Config'!$A:$A,'Scoring_Config'!$C:$C,10),0),0)+IF(LEFT(AI92,4)="True",IF(_xlfn.XLOOKUP("Service_Insecure_Match",'Scoring_Config'!$A:$A,'Scoring_Config'!$D:$D,"Yes")="Yes",_xlfn.XLOOKUP("Service_Insecure_Match",'Scoring_Config'!$A:$A,'Scoring_Config'!$C:$C,5),0),0)+IF(LEFT(AJ92,4)="True",IF(_xlfn.XLOOKUP("Risky_Inbound",'Scoring_Config'!$A:$A,'Scoring_Config'!$D:$D,"Yes")="Yes",_xlfn.XLOOKUP("Risky_Inbound",'Scoring_Config'!$A:$A,'Scoring_Config'!$C:$C,50),0),0)+IF(LEFT(AK92,4)="True",IF(_xlfn.XLOOKUP("Risky_Outbound",'Scoring_Config'!$A:$A,'Scoring_Config'!$D:$D,"Yes")="Yes",_xlfn.XLOOKUP("Risky_Outbound",'Scoring_Config'!$A:$A,'Scoring_Config'!$C:$C,25),0),0)+IF(LEFT(AZ92,4)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92,FIND(",",AL92)+1,100)),0)+IF(LEFT(AM92,4)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92,FIND(",",AN92)+1,100)),0)+IF(_xlfn.XLOOKUP("Profile_Scoring",'Scoring_Config'!$A:$A,'Scoring_Config'!$D:$D,"Yes")="Yes",VALUE(MID(AO92,FIND(",",AO92)+1,100)),0)+IF(_xlfn.XLOOKUP("Options_Scoring",'Scoring_Config'!$A:$A,'Scoring_Config'!$D:$D,"Yes")="Yes",VALUE(MID(AP92,FIND(",",AP92)+1,100)),0)))</f>
        <v>0</v>
      </c>
      <c r="AZ92" cm="1">
        <f t="array" ref="AZ92">IF(FALSE,"True," &amp; IF(_xlfn.XLOOKUP("Migrate_Insecure",'Scoring_Config'!$A:$A,'Scoring_Config'!$D:$D,"Yes")="Yes",_xlfn.XLOOKUP("Migrate_Insecure",'Scoring_Config'!$A:$A,'Scoring_Config'!$C:$C,10),0),"False,0")</f>
        <v>0</v>
      </c>
    </row>
    <row r="93" spans="1:52">
      <c r="A93" t="s">
        <v>1979</v>
      </c>
      <c r="B93" t="s">
        <v>2071</v>
      </c>
      <c r="C93" t="s">
        <v>3542</v>
      </c>
      <c r="D93" t="s">
        <v>3545</v>
      </c>
      <c r="E93" t="s">
        <v>3563</v>
      </c>
      <c r="F93" t="s">
        <v>3595</v>
      </c>
      <c r="G93" t="s">
        <v>143</v>
      </c>
      <c r="H93" t="s">
        <v>174</v>
      </c>
      <c r="I93" t="s">
        <v>3595</v>
      </c>
      <c r="J93" t="s">
        <v>143</v>
      </c>
      <c r="K93" t="s">
        <v>1699</v>
      </c>
      <c r="L93" t="s">
        <v>1327</v>
      </c>
      <c r="M93" t="s">
        <v>1974</v>
      </c>
      <c r="N93" t="s">
        <v>4315</v>
      </c>
      <c r="O93" t="s">
        <v>4319</v>
      </c>
      <c r="P93" t="s">
        <v>4322</v>
      </c>
      <c r="Q93" t="s">
        <v>4399</v>
      </c>
      <c r="R93" t="s">
        <v>5440</v>
      </c>
      <c r="S93" t="s">
        <v>5440</v>
      </c>
      <c r="T93" t="s">
        <v>5570</v>
      </c>
      <c r="U93" t="s">
        <v>6001</v>
      </c>
      <c r="Y93" cm="1">
        <f t="array" ref="Y93">IF(FALSE,"True," &amp; IF(_xlfn.XLOOKUP("Src_IsAny",'Scoring_Config'!$A:$A,'Scoring_Config'!$D:$D,"Yes")="Yes",_xlfn.XLOOKUP("Src_IsAny",'Scoring_Config'!$A:$A,'Scoring_Config'!$C:$C,10),0),"False,0")</f>
        <v>0</v>
      </c>
      <c r="Z93" cm="1">
        <f t="array" ref="Z93">IF(FALSE,"True," &amp; IF(_xlfn.XLOOKUP("Src_CIDR_Le_16",'Scoring_Config'!$A:$A,'Scoring_Config'!$D:$D,"Yes")="Yes",_xlfn.XLOOKUP("Src_CIDR_Le_16",'Scoring_Config'!$A:$A,'Scoring_Config'!$C:$C,10),0),"False,0")</f>
        <v>0</v>
      </c>
      <c r="AA93" cm="1">
        <f t="array" ref="AA93">IF(FALSE,"True," &amp; IF(_xlfn.XLOOKUP("Src_CIDR_17_22",'Scoring_Config'!$A:$A,'Scoring_Config'!$D:$D,"Yes")="Yes",_xlfn.XLOOKUP("Src_CIDR_17_22",'Scoring_Config'!$A:$A,'Scoring_Config'!$C:$C,5),0),"False,0")</f>
        <v>0</v>
      </c>
      <c r="AB93" cm="1">
        <f t="array" ref="AB93">IF(FALSE,"True," &amp; IF(_xlfn.XLOOKUP("Dst_IsAny",'Scoring_Config'!$A:$A,'Scoring_Config'!$D:$D,"Yes")="Yes",_xlfn.XLOOKUP("Dst_IsAny",'Scoring_Config'!$A:$A,'Scoring_Config'!$C:$C,10),0),"False,0")</f>
        <v>0</v>
      </c>
      <c r="AC93" cm="1">
        <f t="array" ref="AC93">IF(FALSE,"True," &amp; IF(_xlfn.XLOOKUP("Dst_CIDR_Le_16",'Scoring_Config'!$A:$A,'Scoring_Config'!$D:$D,"Yes")="Yes",_xlfn.XLOOKUP("Dst_CIDR_Le_16",'Scoring_Config'!$A:$A,'Scoring_Config'!$C:$C,10),0),"False,0")</f>
        <v>0</v>
      </c>
      <c r="AD93" cm="1">
        <f t="array" ref="AD93">IF(FALSE,"True," &amp; IF(_xlfn.XLOOKUP("Dst_CIDR_17_22",'Scoring_Config'!$A:$A,'Scoring_Config'!$D:$D,"Yes")="Yes",_xlfn.XLOOKUP("Dst_CIDR_17_22",'Scoring_Config'!$A:$A,'Scoring_Config'!$C:$C,5),0),"False,0")</f>
        <v>0</v>
      </c>
      <c r="AE93" cm="1">
        <f t="array" ref="AE93">IF(FALSE,"True," &amp; IF(_xlfn.XLOOKUP("SrcZone_IsAny",'Scoring_Config'!$A:$A,'Scoring_Config'!$D:$D,"Yes")="Yes",_xlfn.XLOOKUP("SrcZone_IsAny",'Scoring_Config'!$A:$A,'Scoring_Config'!$C:$C,10),0),"False,0")</f>
        <v>0</v>
      </c>
      <c r="AF93" cm="1">
        <f t="array" ref="AF93">IF(FALSE,"True," &amp; IF(_xlfn.XLOOKUP("DstZone_IsAny",'Scoring_Config'!$A:$A,'Scoring_Config'!$D:$D,"Yes")="Yes",_xlfn.XLOOKUP("DstZone_IsAny",'Scoring_Config'!$A:$A,'Scoring_Config'!$C:$C,10),0),"False,0")</f>
        <v>0</v>
      </c>
      <c r="AG93" cm="1">
        <f t="array" ref="AG9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3" cm="1">
        <f t="array" ref="AH93">IF(FALSE,"True," &amp; IF(_xlfn.XLOOKUP("App_Any_OR_RangeGt1000",'Scoring_Config'!$A:$A,'Scoring_Config'!$D:$D,"Yes")="Yes",_xlfn.XLOOKUP("App_Any_OR_RangeGt1000",'Scoring_Config'!$A:$A,'Scoring_Config'!$C:$C,10),0),"False,0")</f>
        <v>0</v>
      </c>
      <c r="AI93" cm="1">
        <f t="array" ref="AI93">IF(FALSE,"True," &amp; IF(_xlfn.XLOOKUP("Service_Insecure_Match",'Scoring_Config'!$A:$A,'Scoring_Config'!$D:$D,"Yes")="Yes",_xlfn.XLOOKUP("Service_Insecure_Match",'Scoring_Config'!$A:$A,'Scoring_Config'!$C:$C,5),0),"False,0")</f>
        <v>0</v>
      </c>
      <c r="AJ93" cm="1">
        <f t="array" ref="AJ93">IF(FALSE,"True," &amp; IF(_xlfn.XLOOKUP("Risky_Inbound",'Scoring_Config'!$A:$A,'Scoring_Config'!$D:$D,"Yes")="Yes",_xlfn.XLOOKUP("Risky_Inbound",'Scoring_Config'!$A:$A,'Scoring_Config'!$C:$C,50),0),"False,0")</f>
        <v>0</v>
      </c>
      <c r="AK93" cm="1">
        <f t="array" ref="AK93">IF(FALSE,"True," &amp; IF(_xlfn.XLOOKUP("Risky_Outbound",'Scoring_Config'!$A:$A,'Scoring_Config'!$D:$D,"Yes")="Yes",_xlfn.XLOOKUP("Risky_Outbound",'Scoring_Config'!$A:$A,'Scoring_Config'!$C:$C,25),0),"False,0")</f>
        <v>0</v>
      </c>
      <c r="AL93" t="s">
        <v>6697</v>
      </c>
      <c r="AM93" cm="1">
        <f t="array" ref="AM9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3" t="s">
        <v>6697</v>
      </c>
      <c r="AO93" t="s">
        <v>6697</v>
      </c>
      <c r="AP93" t="s">
        <v>6697</v>
      </c>
      <c r="AQ93" cm="1">
        <f t="array" ref="AQ93">IF(FALSE,"True," &amp; IF(_xlfn.XLOOKUP("Service_IsAny",'Scoring_Config'!$A:$A,'Scoring_Config'!$D:$D,"Yes")="Yes",_xlfn.XLOOKUP("Service_IsAny",'Scoring_Config'!$A:$A,'Scoring_Config'!$C:$C,0),0),"False,0")</f>
        <v>0</v>
      </c>
      <c r="AR93">
        <v>0</v>
      </c>
      <c r="AS93" cm="1">
        <f t="array" ref="AS93">IF(FALSE,"True," &amp; IF(_xlfn.XLOOKUP("Service_RangeGt1000",'Scoring_Config'!$A:$A,'Scoring_Config'!$D:$D,"Yes")="Yes",_xlfn.XLOOKUP("Service_RangeGt1000",'Scoring_Config'!$A:$A,'Scoring_Config'!$C:$C,0),0),"False,0")</f>
        <v>0</v>
      </c>
      <c r="AT93" cm="1">
        <f t="array" ref="AT93">IF(FALSE,"True," &amp; IF(_xlfn.XLOOKUP("App_IsAny",'Scoring_Config'!$A:$A,'Scoring_Config'!$D:$D,"Yes")="Yes",_xlfn.XLOOKUP("App_IsAny",'Scoring_Config'!$A:$A,'Scoring_Config'!$C:$C,0),0),"False,0")</f>
        <v>0</v>
      </c>
      <c r="AU93">
        <v>1</v>
      </c>
      <c r="AV93" cm="1">
        <f t="array" ref="AV93">IF(FALSE,"True," &amp; IF(_xlfn.XLOOKUP("App_RangeGt1000",'Scoring_Config'!$A:$A,'Scoring_Config'!$D:$D,"Yes")="Yes",_xlfn.XLOOKUP("App_RangeGt1000",'Scoring_Config'!$A:$A,'Scoring_Config'!$C:$C,0),0),"False,0")</f>
        <v>0</v>
      </c>
      <c r="AW93" cm="1">
        <f t="array" ref="AW93">IF(FALSE,"True," &amp; IF(_xlfn.XLOOKUP("Action_IsDenyOrDrop",'Scoring_Config'!$A:$A,'Scoring_Config'!$D:$D,"Yes")="Yes",_xlfn.XLOOKUP("Action_IsDenyOrDrop",'Scoring_Config'!$A:$A,'Scoring_Config'!$C:$C,0),0),"False,0")</f>
        <v>0</v>
      </c>
      <c r="AX93" cm="1">
        <f t="array" ref="AX93">IF(LEFT(AW93,4)="True",0,(IF(LEFT(Y93,4)="True",IF(_xlfn.XLOOKUP("Src_IsAny",'Scoring_Config'!$A:$A,'Scoring_Config'!$D:$D,"Yes")="Yes",_xlfn.XLOOKUP("Src_IsAny",'Scoring_Config'!$A:$A,'Scoring_Config'!$C:$C,10),0),0)+IF(LEFT(Z93,4)="True",IF(_xlfn.XLOOKUP("Src_CIDR_Le_16",'Scoring_Config'!$A:$A,'Scoring_Config'!$D:$D,"Yes")="Yes",_xlfn.XLOOKUP("Src_CIDR_Le_16",'Scoring_Config'!$A:$A,'Scoring_Config'!$C:$C,10),0),0)+IF(LEFT(AA93,4)="True",IF(_xlfn.XLOOKUP("Src_CIDR_17_22",'Scoring_Config'!$A:$A,'Scoring_Config'!$D:$D,"Yes")="Yes",_xlfn.XLOOKUP("Src_CIDR_17_22",'Scoring_Config'!$A:$A,'Scoring_Config'!$C:$C,5),0),0)+IF(LEFT(AB93,4)="True",IF(_xlfn.XLOOKUP("Dst_IsAny",'Scoring_Config'!$A:$A,'Scoring_Config'!$D:$D,"Yes")="Yes",_xlfn.XLOOKUP("Dst_IsAny",'Scoring_Config'!$A:$A,'Scoring_Config'!$C:$C,10),0),0)+IF(LEFT(AC93,4)="True",IF(_xlfn.XLOOKUP("Dst_CIDR_Le_16",'Scoring_Config'!$A:$A,'Scoring_Config'!$D:$D,"Yes")="Yes",_xlfn.XLOOKUP("Dst_CIDR_Le_16",'Scoring_Config'!$A:$A,'Scoring_Config'!$C:$C,10),0),0)+IF(LEFT(AD93,4)="True",IF(_xlfn.XLOOKUP("Dst_CIDR_17_22",'Scoring_Config'!$A:$A,'Scoring_Config'!$D:$D,"Yes")="Yes",_xlfn.XLOOKUP("Dst_CIDR_17_22",'Scoring_Config'!$A:$A,'Scoring_Config'!$C:$C,5),0),0)+IF(LEFT(AE93,4)="True",IF(_xlfn.XLOOKUP("SrcZone_IsAny",'Scoring_Config'!$A:$A,'Scoring_Config'!$D:$D,"Yes")="Yes",_xlfn.XLOOKUP("SrcZone_IsAny",'Scoring_Config'!$A:$A,'Scoring_Config'!$C:$C,10),0),0)+IF(LEFT(AF93,4)="True",IF(_xlfn.XLOOKUP("DstZone_IsAny",'Scoring_Config'!$A:$A,'Scoring_Config'!$D:$D,"Yes")="Yes",_xlfn.XLOOKUP("DstZone_IsAny",'Scoring_Config'!$A:$A,'Scoring_Config'!$C:$C,10),0),0)+IF(LEFT(AG93,4)="True",IF(_xlfn.XLOOKUP("Service_Any_OR_RangeGt1000",'Scoring_Config'!$A:$A,'Scoring_Config'!$D:$D,"Yes")="Yes",_xlfn.XLOOKUP("Service_Any_OR_RangeGt1000",'Scoring_Config'!$A:$A,'Scoring_Config'!$C:$C,10),0),0)+IF(LEFT(AH93,4)="True",IF(_xlfn.XLOOKUP("App_Any_OR_RangeGt1000",'Scoring_Config'!$A:$A,'Scoring_Config'!$D:$D,"Yes")="Yes",_xlfn.XLOOKUP("App_Any_OR_RangeGt1000",'Scoring_Config'!$A:$A,'Scoring_Config'!$C:$C,10),0),0)+IF(LEFT(AI93,4)="True",IF(_xlfn.XLOOKUP("Service_Insecure_Match",'Scoring_Config'!$A:$A,'Scoring_Config'!$D:$D,"Yes")="Yes",_xlfn.XLOOKUP("Service_Insecure_Match",'Scoring_Config'!$A:$A,'Scoring_Config'!$C:$C,5),0),0)+IF(LEFT(AJ93,4)="True",IF(_xlfn.XLOOKUP("Risky_Inbound",'Scoring_Config'!$A:$A,'Scoring_Config'!$D:$D,"Yes")="Yes",_xlfn.XLOOKUP("Risky_Inbound",'Scoring_Config'!$A:$A,'Scoring_Config'!$C:$C,50),0),0)+IF(LEFT(AK93,4)="True",IF(_xlfn.XLOOKUP("Risky_Outbound",'Scoring_Config'!$A:$A,'Scoring_Config'!$D:$D,"Yes")="Yes",_xlfn.XLOOKUP("Risky_Outbound",'Scoring_Config'!$A:$A,'Scoring_Config'!$C:$C,25),0),0)+IF(LEFT(AZ93,4)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93,FIND(",",AL93)+1,100)),0)+IF(LEFT(AM93,4)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93,FIND(",",AN93)+1,100)),0)+IF(_xlfn.XLOOKUP("Profile_Scoring",'Scoring_Config'!$A:$A,'Scoring_Config'!$D:$D,"Yes")="Yes",VALUE(MID(AO93,FIND(",",AO93)+1,100)),0)+IF(_xlfn.XLOOKUP("Options_Scoring",'Scoring_Config'!$A:$A,'Scoring_Config'!$D:$D,"Yes")="Yes",VALUE(MID(AP93,FIND(",",AP93)+1,100)),0)))</f>
        <v>0</v>
      </c>
      <c r="AZ93" cm="1">
        <f t="array" ref="AZ93">IF(FALSE,"True," &amp; IF(_xlfn.XLOOKUP("Migrate_Insecure",'Scoring_Config'!$A:$A,'Scoring_Config'!$D:$D,"Yes")="Yes",_xlfn.XLOOKUP("Migrate_Insecure",'Scoring_Config'!$A:$A,'Scoring_Config'!$C:$C,10),0),"False,0")</f>
        <v>0</v>
      </c>
    </row>
    <row r="94" spans="1:52">
      <c r="A94" t="s">
        <v>1979</v>
      </c>
      <c r="B94" t="s">
        <v>2072</v>
      </c>
      <c r="C94" t="s">
        <v>3542</v>
      </c>
      <c r="D94" t="s">
        <v>3545</v>
      </c>
      <c r="E94" t="s">
        <v>3563</v>
      </c>
      <c r="F94" t="s">
        <v>3595</v>
      </c>
      <c r="G94" t="s">
        <v>144</v>
      </c>
      <c r="H94" t="s">
        <v>174</v>
      </c>
      <c r="I94" t="s">
        <v>3595</v>
      </c>
      <c r="J94" t="s">
        <v>144</v>
      </c>
      <c r="K94" t="s">
        <v>1699</v>
      </c>
      <c r="L94" t="s">
        <v>1327</v>
      </c>
      <c r="M94" t="s">
        <v>1974</v>
      </c>
      <c r="N94" t="s">
        <v>4315</v>
      </c>
      <c r="O94" t="s">
        <v>4319</v>
      </c>
      <c r="P94" t="s">
        <v>4322</v>
      </c>
      <c r="Q94" t="s">
        <v>4399</v>
      </c>
      <c r="R94" t="s">
        <v>5439</v>
      </c>
      <c r="S94" t="s">
        <v>4324</v>
      </c>
      <c r="T94" t="s">
        <v>5570</v>
      </c>
      <c r="U94" t="s">
        <v>6001</v>
      </c>
      <c r="Y94" cm="1">
        <f t="array" ref="Y94">IF(FALSE,"True," &amp; IF(_xlfn.XLOOKUP("Src_IsAny",'Scoring_Config'!$A:$A,'Scoring_Config'!$D:$D,"Yes")="Yes",_xlfn.XLOOKUP("Src_IsAny",'Scoring_Config'!$A:$A,'Scoring_Config'!$C:$C,10),0),"False,0")</f>
        <v>0</v>
      </c>
      <c r="Z94" cm="1">
        <f t="array" ref="Z94">IF(FALSE,"True," &amp; IF(_xlfn.XLOOKUP("Src_CIDR_Le_16",'Scoring_Config'!$A:$A,'Scoring_Config'!$D:$D,"Yes")="Yes",_xlfn.XLOOKUP("Src_CIDR_Le_16",'Scoring_Config'!$A:$A,'Scoring_Config'!$C:$C,10),0),"False,0")</f>
        <v>0</v>
      </c>
      <c r="AA94" cm="1">
        <f t="array" ref="AA94">IF(FALSE,"True," &amp; IF(_xlfn.XLOOKUP("Src_CIDR_17_22",'Scoring_Config'!$A:$A,'Scoring_Config'!$D:$D,"Yes")="Yes",_xlfn.XLOOKUP("Src_CIDR_17_22",'Scoring_Config'!$A:$A,'Scoring_Config'!$C:$C,5),0),"False,0")</f>
        <v>0</v>
      </c>
      <c r="AB94" cm="1">
        <f t="array" ref="AB94">IF(FALSE,"True," &amp; IF(_xlfn.XLOOKUP("Dst_IsAny",'Scoring_Config'!$A:$A,'Scoring_Config'!$D:$D,"Yes")="Yes",_xlfn.XLOOKUP("Dst_IsAny",'Scoring_Config'!$A:$A,'Scoring_Config'!$C:$C,10),0),"False,0")</f>
        <v>0</v>
      </c>
      <c r="AC94" cm="1">
        <f t="array" ref="AC94">IF(FALSE,"True," &amp; IF(_xlfn.XLOOKUP("Dst_CIDR_Le_16",'Scoring_Config'!$A:$A,'Scoring_Config'!$D:$D,"Yes")="Yes",_xlfn.XLOOKUP("Dst_CIDR_Le_16",'Scoring_Config'!$A:$A,'Scoring_Config'!$C:$C,10),0),"False,0")</f>
        <v>0</v>
      </c>
      <c r="AD94" cm="1">
        <f t="array" ref="AD94">IF(FALSE,"True," &amp; IF(_xlfn.XLOOKUP("Dst_CIDR_17_22",'Scoring_Config'!$A:$A,'Scoring_Config'!$D:$D,"Yes")="Yes",_xlfn.XLOOKUP("Dst_CIDR_17_22",'Scoring_Config'!$A:$A,'Scoring_Config'!$C:$C,5),0),"False,0")</f>
        <v>0</v>
      </c>
      <c r="AE94" cm="1">
        <f t="array" ref="AE94">IF(FALSE,"True," &amp; IF(_xlfn.XLOOKUP("SrcZone_IsAny",'Scoring_Config'!$A:$A,'Scoring_Config'!$D:$D,"Yes")="Yes",_xlfn.XLOOKUP("SrcZone_IsAny",'Scoring_Config'!$A:$A,'Scoring_Config'!$C:$C,10),0),"False,0")</f>
        <v>0</v>
      </c>
      <c r="AF94" cm="1">
        <f t="array" ref="AF94">IF(FALSE,"True," &amp; IF(_xlfn.XLOOKUP("DstZone_IsAny",'Scoring_Config'!$A:$A,'Scoring_Config'!$D:$D,"Yes")="Yes",_xlfn.XLOOKUP("DstZone_IsAny",'Scoring_Config'!$A:$A,'Scoring_Config'!$C:$C,10),0),"False,0")</f>
        <v>0</v>
      </c>
      <c r="AG94" cm="1">
        <f t="array" ref="AG9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4" cm="1">
        <f t="array" ref="AH94">IF(FALSE,"True," &amp; IF(_xlfn.XLOOKUP("App_Any_OR_RangeGt1000",'Scoring_Config'!$A:$A,'Scoring_Config'!$D:$D,"Yes")="Yes",_xlfn.XLOOKUP("App_Any_OR_RangeGt1000",'Scoring_Config'!$A:$A,'Scoring_Config'!$C:$C,10),0),"False,0")</f>
        <v>0</v>
      </c>
      <c r="AI94" cm="1">
        <f t="array" ref="AI94">IF(FALSE,"True," &amp; IF(_xlfn.XLOOKUP("Service_Insecure_Match",'Scoring_Config'!$A:$A,'Scoring_Config'!$D:$D,"Yes")="Yes",_xlfn.XLOOKUP("Service_Insecure_Match",'Scoring_Config'!$A:$A,'Scoring_Config'!$C:$C,5),0),"False,0")</f>
        <v>0</v>
      </c>
      <c r="AJ94" cm="1">
        <f t="array" ref="AJ94">IF(FALSE,"True," &amp; IF(_xlfn.XLOOKUP("Risky_Inbound",'Scoring_Config'!$A:$A,'Scoring_Config'!$D:$D,"Yes")="Yes",_xlfn.XLOOKUP("Risky_Inbound",'Scoring_Config'!$A:$A,'Scoring_Config'!$C:$C,50),0),"False,0")</f>
        <v>0</v>
      </c>
      <c r="AK94" cm="1">
        <f t="array" ref="AK94">IF(FALSE,"True," &amp; IF(_xlfn.XLOOKUP("Risky_Outbound",'Scoring_Config'!$A:$A,'Scoring_Config'!$D:$D,"Yes")="Yes",_xlfn.XLOOKUP("Risky_Outbound",'Scoring_Config'!$A:$A,'Scoring_Config'!$C:$C,25),0),"False,0")</f>
        <v>0</v>
      </c>
      <c r="AL94" t="s">
        <v>6697</v>
      </c>
      <c r="AM94" cm="1">
        <f t="array" ref="AM9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4" t="s">
        <v>6697</v>
      </c>
      <c r="AO94" t="s">
        <v>6697</v>
      </c>
      <c r="AP94" t="s">
        <v>6697</v>
      </c>
      <c r="AQ94" cm="1">
        <f t="array" ref="AQ94">IF(FALSE,"True," &amp; IF(_xlfn.XLOOKUP("Service_IsAny",'Scoring_Config'!$A:$A,'Scoring_Config'!$D:$D,"Yes")="Yes",_xlfn.XLOOKUP("Service_IsAny",'Scoring_Config'!$A:$A,'Scoring_Config'!$C:$C,0),0),"False,0")</f>
        <v>0</v>
      </c>
      <c r="AR94">
        <v>0</v>
      </c>
      <c r="AS94" cm="1">
        <f t="array" ref="AS94">IF(FALSE,"True," &amp; IF(_xlfn.XLOOKUP("Service_RangeGt1000",'Scoring_Config'!$A:$A,'Scoring_Config'!$D:$D,"Yes")="Yes",_xlfn.XLOOKUP("Service_RangeGt1000",'Scoring_Config'!$A:$A,'Scoring_Config'!$C:$C,0),0),"False,0")</f>
        <v>0</v>
      </c>
      <c r="AT94" cm="1">
        <f t="array" ref="AT94">IF(FALSE,"True," &amp; IF(_xlfn.XLOOKUP("App_IsAny",'Scoring_Config'!$A:$A,'Scoring_Config'!$D:$D,"Yes")="Yes",_xlfn.XLOOKUP("App_IsAny",'Scoring_Config'!$A:$A,'Scoring_Config'!$C:$C,0),0),"False,0")</f>
        <v>0</v>
      </c>
      <c r="AU94">
        <v>1</v>
      </c>
      <c r="AV94" cm="1">
        <f t="array" ref="AV94">IF(FALSE,"True," &amp; IF(_xlfn.XLOOKUP("App_RangeGt1000",'Scoring_Config'!$A:$A,'Scoring_Config'!$D:$D,"Yes")="Yes",_xlfn.XLOOKUP("App_RangeGt1000",'Scoring_Config'!$A:$A,'Scoring_Config'!$C:$C,0),0),"False,0")</f>
        <v>0</v>
      </c>
      <c r="AW94" cm="1">
        <f t="array" ref="AW94">IF(FALSE,"True," &amp; IF(_xlfn.XLOOKUP("Action_IsDenyOrDrop",'Scoring_Config'!$A:$A,'Scoring_Config'!$D:$D,"Yes")="Yes",_xlfn.XLOOKUP("Action_IsDenyOrDrop",'Scoring_Config'!$A:$A,'Scoring_Config'!$C:$C,0),0),"False,0")</f>
        <v>0</v>
      </c>
      <c r="AX94" cm="1">
        <f t="array" ref="AX94">IF(LEFT(AW94,4)="True",0,(IF(LEFT(Y94,4)="True",IF(_xlfn.XLOOKUP("Src_IsAny",'Scoring_Config'!$A:$A,'Scoring_Config'!$D:$D,"Yes")="Yes",_xlfn.XLOOKUP("Src_IsAny",'Scoring_Config'!$A:$A,'Scoring_Config'!$C:$C,10),0),0)+IF(LEFT(Z94,4)="True",IF(_xlfn.XLOOKUP("Src_CIDR_Le_16",'Scoring_Config'!$A:$A,'Scoring_Config'!$D:$D,"Yes")="Yes",_xlfn.XLOOKUP("Src_CIDR_Le_16",'Scoring_Config'!$A:$A,'Scoring_Config'!$C:$C,10),0),0)+IF(LEFT(AA94,4)="True",IF(_xlfn.XLOOKUP("Src_CIDR_17_22",'Scoring_Config'!$A:$A,'Scoring_Config'!$D:$D,"Yes")="Yes",_xlfn.XLOOKUP("Src_CIDR_17_22",'Scoring_Config'!$A:$A,'Scoring_Config'!$C:$C,5),0),0)+IF(LEFT(AB94,4)="True",IF(_xlfn.XLOOKUP("Dst_IsAny",'Scoring_Config'!$A:$A,'Scoring_Config'!$D:$D,"Yes")="Yes",_xlfn.XLOOKUP("Dst_IsAny",'Scoring_Config'!$A:$A,'Scoring_Config'!$C:$C,10),0),0)+IF(LEFT(AC94,4)="True",IF(_xlfn.XLOOKUP("Dst_CIDR_Le_16",'Scoring_Config'!$A:$A,'Scoring_Config'!$D:$D,"Yes")="Yes",_xlfn.XLOOKUP("Dst_CIDR_Le_16",'Scoring_Config'!$A:$A,'Scoring_Config'!$C:$C,10),0),0)+IF(LEFT(AD94,4)="True",IF(_xlfn.XLOOKUP("Dst_CIDR_17_22",'Scoring_Config'!$A:$A,'Scoring_Config'!$D:$D,"Yes")="Yes",_xlfn.XLOOKUP("Dst_CIDR_17_22",'Scoring_Config'!$A:$A,'Scoring_Config'!$C:$C,5),0),0)+IF(LEFT(AE94,4)="True",IF(_xlfn.XLOOKUP("SrcZone_IsAny",'Scoring_Config'!$A:$A,'Scoring_Config'!$D:$D,"Yes")="Yes",_xlfn.XLOOKUP("SrcZone_IsAny",'Scoring_Config'!$A:$A,'Scoring_Config'!$C:$C,10),0),0)+IF(LEFT(AF94,4)="True",IF(_xlfn.XLOOKUP("DstZone_IsAny",'Scoring_Config'!$A:$A,'Scoring_Config'!$D:$D,"Yes")="Yes",_xlfn.XLOOKUP("DstZone_IsAny",'Scoring_Config'!$A:$A,'Scoring_Config'!$C:$C,10),0),0)+IF(LEFT(AG94,4)="True",IF(_xlfn.XLOOKUP("Service_Any_OR_RangeGt1000",'Scoring_Config'!$A:$A,'Scoring_Config'!$D:$D,"Yes")="Yes",_xlfn.XLOOKUP("Service_Any_OR_RangeGt1000",'Scoring_Config'!$A:$A,'Scoring_Config'!$C:$C,10),0),0)+IF(LEFT(AH94,4)="True",IF(_xlfn.XLOOKUP("App_Any_OR_RangeGt1000",'Scoring_Config'!$A:$A,'Scoring_Config'!$D:$D,"Yes")="Yes",_xlfn.XLOOKUP("App_Any_OR_RangeGt1000",'Scoring_Config'!$A:$A,'Scoring_Config'!$C:$C,10),0),0)+IF(LEFT(AI94,4)="True",IF(_xlfn.XLOOKUP("Service_Insecure_Match",'Scoring_Config'!$A:$A,'Scoring_Config'!$D:$D,"Yes")="Yes",_xlfn.XLOOKUP("Service_Insecure_Match",'Scoring_Config'!$A:$A,'Scoring_Config'!$C:$C,5),0),0)+IF(LEFT(AJ94,4)="True",IF(_xlfn.XLOOKUP("Risky_Inbound",'Scoring_Config'!$A:$A,'Scoring_Config'!$D:$D,"Yes")="Yes",_xlfn.XLOOKUP("Risky_Inbound",'Scoring_Config'!$A:$A,'Scoring_Config'!$C:$C,50),0),0)+IF(LEFT(AK94,4)="True",IF(_xlfn.XLOOKUP("Risky_Outbound",'Scoring_Config'!$A:$A,'Scoring_Config'!$D:$D,"Yes")="Yes",_xlfn.XLOOKUP("Risky_Outbound",'Scoring_Config'!$A:$A,'Scoring_Config'!$C:$C,25),0),0)+IF(LEFT(AZ94,4)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94,FIND(",",AL94)+1,100)),0)+IF(LEFT(AM94,4)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94,FIND(",",AN94)+1,100)),0)+IF(_xlfn.XLOOKUP("Profile_Scoring",'Scoring_Config'!$A:$A,'Scoring_Config'!$D:$D,"Yes")="Yes",VALUE(MID(AO94,FIND(",",AO94)+1,100)),0)+IF(_xlfn.XLOOKUP("Options_Scoring",'Scoring_Config'!$A:$A,'Scoring_Config'!$D:$D,"Yes")="Yes",VALUE(MID(AP94,FIND(",",AP94)+1,100)),0)))</f>
        <v>0</v>
      </c>
      <c r="AZ94" cm="1">
        <f t="array" ref="AZ94">IF(FALSE,"True," &amp; IF(_xlfn.XLOOKUP("Migrate_Insecure",'Scoring_Config'!$A:$A,'Scoring_Config'!$D:$D,"Yes")="Yes",_xlfn.XLOOKUP("Migrate_Insecure",'Scoring_Config'!$A:$A,'Scoring_Config'!$C:$C,10),0),"False,0")</f>
        <v>0</v>
      </c>
    </row>
    <row r="95" spans="1:52">
      <c r="A95" t="s">
        <v>1979</v>
      </c>
      <c r="B95" t="s">
        <v>2073</v>
      </c>
      <c r="C95" t="s">
        <v>3542</v>
      </c>
      <c r="D95" t="s">
        <v>3545</v>
      </c>
      <c r="E95" t="s">
        <v>3563</v>
      </c>
      <c r="F95" t="s">
        <v>3596</v>
      </c>
      <c r="G95" t="s">
        <v>145</v>
      </c>
      <c r="H95" t="s">
        <v>174</v>
      </c>
      <c r="I95" t="s">
        <v>3596</v>
      </c>
      <c r="J95" t="s">
        <v>145</v>
      </c>
      <c r="K95" t="s">
        <v>1698</v>
      </c>
      <c r="L95" t="s">
        <v>1327</v>
      </c>
      <c r="M95" t="s">
        <v>1974</v>
      </c>
      <c r="N95" t="s">
        <v>4315</v>
      </c>
      <c r="O95" t="s">
        <v>4319</v>
      </c>
      <c r="P95" t="s">
        <v>4322</v>
      </c>
      <c r="Q95" t="s">
        <v>4399</v>
      </c>
      <c r="R95" t="s">
        <v>5440</v>
      </c>
      <c r="S95" t="s">
        <v>5440</v>
      </c>
      <c r="T95" t="s">
        <v>5570</v>
      </c>
      <c r="U95" t="s">
        <v>6002</v>
      </c>
      <c r="Y95" cm="1">
        <f t="array" ref="Y95">IF(FALSE,"True," &amp; IF(_xlfn.XLOOKUP("Src_IsAny",'Scoring_Config'!$A:$A,'Scoring_Config'!$D:$D,"Yes")="Yes",_xlfn.XLOOKUP("Src_IsAny",'Scoring_Config'!$A:$A,'Scoring_Config'!$C:$C,10),0),"False,0")</f>
        <v>0</v>
      </c>
      <c r="Z95" cm="1">
        <f t="array" ref="Z95">IF(FALSE,"True," &amp; IF(_xlfn.XLOOKUP("Src_CIDR_Le_16",'Scoring_Config'!$A:$A,'Scoring_Config'!$D:$D,"Yes")="Yes",_xlfn.XLOOKUP("Src_CIDR_Le_16",'Scoring_Config'!$A:$A,'Scoring_Config'!$C:$C,10),0),"False,0")</f>
        <v>0</v>
      </c>
      <c r="AA95" cm="1">
        <f t="array" ref="AA95">IF(FALSE,"True," &amp; IF(_xlfn.XLOOKUP("Src_CIDR_17_22",'Scoring_Config'!$A:$A,'Scoring_Config'!$D:$D,"Yes")="Yes",_xlfn.XLOOKUP("Src_CIDR_17_22",'Scoring_Config'!$A:$A,'Scoring_Config'!$C:$C,5),0),"False,0")</f>
        <v>0</v>
      </c>
      <c r="AB95" cm="1">
        <f t="array" ref="AB95">IF(FALSE,"True," &amp; IF(_xlfn.XLOOKUP("Dst_IsAny",'Scoring_Config'!$A:$A,'Scoring_Config'!$D:$D,"Yes")="Yes",_xlfn.XLOOKUP("Dst_IsAny",'Scoring_Config'!$A:$A,'Scoring_Config'!$C:$C,10),0),"False,0")</f>
        <v>0</v>
      </c>
      <c r="AC95" cm="1">
        <f t="array" ref="AC95">IF(FALSE,"True," &amp; IF(_xlfn.XLOOKUP("Dst_CIDR_Le_16",'Scoring_Config'!$A:$A,'Scoring_Config'!$D:$D,"Yes")="Yes",_xlfn.XLOOKUP("Dst_CIDR_Le_16",'Scoring_Config'!$A:$A,'Scoring_Config'!$C:$C,10),0),"False,0")</f>
        <v>0</v>
      </c>
      <c r="AD95" cm="1">
        <f t="array" ref="AD95">IF(FALSE,"True," &amp; IF(_xlfn.XLOOKUP("Dst_CIDR_17_22",'Scoring_Config'!$A:$A,'Scoring_Config'!$D:$D,"Yes")="Yes",_xlfn.XLOOKUP("Dst_CIDR_17_22",'Scoring_Config'!$A:$A,'Scoring_Config'!$C:$C,5),0),"False,0")</f>
        <v>0</v>
      </c>
      <c r="AE95" cm="1">
        <f t="array" ref="AE95">IF(FALSE,"True," &amp; IF(_xlfn.XLOOKUP("SrcZone_IsAny",'Scoring_Config'!$A:$A,'Scoring_Config'!$D:$D,"Yes")="Yes",_xlfn.XLOOKUP("SrcZone_IsAny",'Scoring_Config'!$A:$A,'Scoring_Config'!$C:$C,10),0),"False,0")</f>
        <v>0</v>
      </c>
      <c r="AF95" cm="1">
        <f t="array" ref="AF95">IF(FALSE,"True," &amp; IF(_xlfn.XLOOKUP("DstZone_IsAny",'Scoring_Config'!$A:$A,'Scoring_Config'!$D:$D,"Yes")="Yes",_xlfn.XLOOKUP("DstZone_IsAny",'Scoring_Config'!$A:$A,'Scoring_Config'!$C:$C,10),0),"False,0")</f>
        <v>0</v>
      </c>
      <c r="AG95" cm="1">
        <f t="array" ref="AG9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5" cm="1">
        <f t="array" ref="AH95">IF(FALSE,"True," &amp; IF(_xlfn.XLOOKUP("App_Any_OR_RangeGt1000",'Scoring_Config'!$A:$A,'Scoring_Config'!$D:$D,"Yes")="Yes",_xlfn.XLOOKUP("App_Any_OR_RangeGt1000",'Scoring_Config'!$A:$A,'Scoring_Config'!$C:$C,10),0),"False,0")</f>
        <v>0</v>
      </c>
      <c r="AI95" cm="1">
        <f t="array" ref="AI95">IF(FALSE,"True," &amp; IF(_xlfn.XLOOKUP("Service_Insecure_Match",'Scoring_Config'!$A:$A,'Scoring_Config'!$D:$D,"Yes")="Yes",_xlfn.XLOOKUP("Service_Insecure_Match",'Scoring_Config'!$A:$A,'Scoring_Config'!$C:$C,5),0),"False,0")</f>
        <v>0</v>
      </c>
      <c r="AJ95" cm="1">
        <f t="array" ref="AJ95">IF(FALSE,"True," &amp; IF(_xlfn.XLOOKUP("Risky_Inbound",'Scoring_Config'!$A:$A,'Scoring_Config'!$D:$D,"Yes")="Yes",_xlfn.XLOOKUP("Risky_Inbound",'Scoring_Config'!$A:$A,'Scoring_Config'!$C:$C,50),0),"False,0")</f>
        <v>0</v>
      </c>
      <c r="AK95" cm="1">
        <f t="array" ref="AK95">IF(FALSE,"True," &amp; IF(_xlfn.XLOOKUP("Risky_Outbound",'Scoring_Config'!$A:$A,'Scoring_Config'!$D:$D,"Yes")="Yes",_xlfn.XLOOKUP("Risky_Outbound",'Scoring_Config'!$A:$A,'Scoring_Config'!$C:$C,25),0),"False,0")</f>
        <v>0</v>
      </c>
      <c r="AL95" t="s">
        <v>6697</v>
      </c>
      <c r="AM95" cm="1">
        <f t="array" ref="AM9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5" t="s">
        <v>6697</v>
      </c>
      <c r="AO95" t="s">
        <v>6697</v>
      </c>
      <c r="AP95" t="s">
        <v>6697</v>
      </c>
      <c r="AQ95" cm="1">
        <f t="array" ref="AQ95">IF(FALSE,"True," &amp; IF(_xlfn.XLOOKUP("Service_IsAny",'Scoring_Config'!$A:$A,'Scoring_Config'!$D:$D,"Yes")="Yes",_xlfn.XLOOKUP("Service_IsAny",'Scoring_Config'!$A:$A,'Scoring_Config'!$C:$C,0),0),"False,0")</f>
        <v>0</v>
      </c>
      <c r="AR95">
        <v>0</v>
      </c>
      <c r="AS95" cm="1">
        <f t="array" ref="AS95">IF(FALSE,"True," &amp; IF(_xlfn.XLOOKUP("Service_RangeGt1000",'Scoring_Config'!$A:$A,'Scoring_Config'!$D:$D,"Yes")="Yes",_xlfn.XLOOKUP("Service_RangeGt1000",'Scoring_Config'!$A:$A,'Scoring_Config'!$C:$C,0),0),"False,0")</f>
        <v>0</v>
      </c>
      <c r="AT95" cm="1">
        <f t="array" ref="AT95">IF(FALSE,"True," &amp; IF(_xlfn.XLOOKUP("App_IsAny",'Scoring_Config'!$A:$A,'Scoring_Config'!$D:$D,"Yes")="Yes",_xlfn.XLOOKUP("App_IsAny",'Scoring_Config'!$A:$A,'Scoring_Config'!$C:$C,0),0),"False,0")</f>
        <v>0</v>
      </c>
      <c r="AU95">
        <v>4</v>
      </c>
      <c r="AV95" cm="1">
        <f t="array" ref="AV95">IF(FALSE,"True," &amp; IF(_xlfn.XLOOKUP("App_RangeGt1000",'Scoring_Config'!$A:$A,'Scoring_Config'!$D:$D,"Yes")="Yes",_xlfn.XLOOKUP("App_RangeGt1000",'Scoring_Config'!$A:$A,'Scoring_Config'!$C:$C,0),0),"False,0")</f>
        <v>0</v>
      </c>
      <c r="AW95" cm="1">
        <f t="array" ref="AW95">IF(FALSE,"True," &amp; IF(_xlfn.XLOOKUP("Action_IsDenyOrDrop",'Scoring_Config'!$A:$A,'Scoring_Config'!$D:$D,"Yes")="Yes",_xlfn.XLOOKUP("Action_IsDenyOrDrop",'Scoring_Config'!$A:$A,'Scoring_Config'!$C:$C,0),0),"False,0")</f>
        <v>0</v>
      </c>
      <c r="AX95" cm="1">
        <f t="array" ref="AX95">IF(LEFT(AW95,4)="True",0,(IF(LEFT(Y95,4)="True",IF(_xlfn.XLOOKUP("Src_IsAny",'Scoring_Config'!$A:$A,'Scoring_Config'!$D:$D,"Yes")="Yes",_xlfn.XLOOKUP("Src_IsAny",'Scoring_Config'!$A:$A,'Scoring_Config'!$C:$C,10),0),0)+IF(LEFT(Z95,4)="True",IF(_xlfn.XLOOKUP("Src_CIDR_Le_16",'Scoring_Config'!$A:$A,'Scoring_Config'!$D:$D,"Yes")="Yes",_xlfn.XLOOKUP("Src_CIDR_Le_16",'Scoring_Config'!$A:$A,'Scoring_Config'!$C:$C,10),0),0)+IF(LEFT(AA95,4)="True",IF(_xlfn.XLOOKUP("Src_CIDR_17_22",'Scoring_Config'!$A:$A,'Scoring_Config'!$D:$D,"Yes")="Yes",_xlfn.XLOOKUP("Src_CIDR_17_22",'Scoring_Config'!$A:$A,'Scoring_Config'!$C:$C,5),0),0)+IF(LEFT(AB95,4)="True",IF(_xlfn.XLOOKUP("Dst_IsAny",'Scoring_Config'!$A:$A,'Scoring_Config'!$D:$D,"Yes")="Yes",_xlfn.XLOOKUP("Dst_IsAny",'Scoring_Config'!$A:$A,'Scoring_Config'!$C:$C,10),0),0)+IF(LEFT(AC95,4)="True",IF(_xlfn.XLOOKUP("Dst_CIDR_Le_16",'Scoring_Config'!$A:$A,'Scoring_Config'!$D:$D,"Yes")="Yes",_xlfn.XLOOKUP("Dst_CIDR_Le_16",'Scoring_Config'!$A:$A,'Scoring_Config'!$C:$C,10),0),0)+IF(LEFT(AD95,4)="True",IF(_xlfn.XLOOKUP("Dst_CIDR_17_22",'Scoring_Config'!$A:$A,'Scoring_Config'!$D:$D,"Yes")="Yes",_xlfn.XLOOKUP("Dst_CIDR_17_22",'Scoring_Config'!$A:$A,'Scoring_Config'!$C:$C,5),0),0)+IF(LEFT(AE95,4)="True",IF(_xlfn.XLOOKUP("SrcZone_IsAny",'Scoring_Config'!$A:$A,'Scoring_Config'!$D:$D,"Yes")="Yes",_xlfn.XLOOKUP("SrcZone_IsAny",'Scoring_Config'!$A:$A,'Scoring_Config'!$C:$C,10),0),0)+IF(LEFT(AF95,4)="True",IF(_xlfn.XLOOKUP("DstZone_IsAny",'Scoring_Config'!$A:$A,'Scoring_Config'!$D:$D,"Yes")="Yes",_xlfn.XLOOKUP("DstZone_IsAny",'Scoring_Config'!$A:$A,'Scoring_Config'!$C:$C,10),0),0)+IF(LEFT(AG95,4)="True",IF(_xlfn.XLOOKUP("Service_Any_OR_RangeGt1000",'Scoring_Config'!$A:$A,'Scoring_Config'!$D:$D,"Yes")="Yes",_xlfn.XLOOKUP("Service_Any_OR_RangeGt1000",'Scoring_Config'!$A:$A,'Scoring_Config'!$C:$C,10),0),0)+IF(LEFT(AH95,4)="True",IF(_xlfn.XLOOKUP("App_Any_OR_RangeGt1000",'Scoring_Config'!$A:$A,'Scoring_Config'!$D:$D,"Yes")="Yes",_xlfn.XLOOKUP("App_Any_OR_RangeGt1000",'Scoring_Config'!$A:$A,'Scoring_Config'!$C:$C,10),0),0)+IF(LEFT(AI95,4)="True",IF(_xlfn.XLOOKUP("Service_Insecure_Match",'Scoring_Config'!$A:$A,'Scoring_Config'!$D:$D,"Yes")="Yes",_xlfn.XLOOKUP("Service_Insecure_Match",'Scoring_Config'!$A:$A,'Scoring_Config'!$C:$C,5),0),0)+IF(LEFT(AJ95,4)="True",IF(_xlfn.XLOOKUP("Risky_Inbound",'Scoring_Config'!$A:$A,'Scoring_Config'!$D:$D,"Yes")="Yes",_xlfn.XLOOKUP("Risky_Inbound",'Scoring_Config'!$A:$A,'Scoring_Config'!$C:$C,50),0),0)+IF(LEFT(AK95,4)="True",IF(_xlfn.XLOOKUP("Risky_Outbound",'Scoring_Config'!$A:$A,'Scoring_Config'!$D:$D,"Yes")="Yes",_xlfn.XLOOKUP("Risky_Outbound",'Scoring_Config'!$A:$A,'Scoring_Config'!$C:$C,25),0),0)+IF(LEFT(AZ95,4)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95,FIND(",",AL95)+1,100)),0)+IF(LEFT(AM95,4)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95,FIND(",",AN95)+1,100)),0)+IF(_xlfn.XLOOKUP("Profile_Scoring",'Scoring_Config'!$A:$A,'Scoring_Config'!$D:$D,"Yes")="Yes",VALUE(MID(AO95,FIND(",",AO95)+1,100)),0)+IF(_xlfn.XLOOKUP("Options_Scoring",'Scoring_Config'!$A:$A,'Scoring_Config'!$D:$D,"Yes")="Yes",VALUE(MID(AP95,FIND(",",AP95)+1,100)),0)))</f>
        <v>0</v>
      </c>
      <c r="AZ95" cm="1">
        <f t="array" ref="AZ95">IF(FALSE,"True," &amp; IF(_xlfn.XLOOKUP("Migrate_Insecure",'Scoring_Config'!$A:$A,'Scoring_Config'!$D:$D,"Yes")="Yes",_xlfn.XLOOKUP("Migrate_Insecure",'Scoring_Config'!$A:$A,'Scoring_Config'!$C:$C,10),0),"False,0")</f>
        <v>0</v>
      </c>
    </row>
    <row r="96" spans="1:52">
      <c r="A96" t="s">
        <v>1979</v>
      </c>
      <c r="B96" t="s">
        <v>2074</v>
      </c>
      <c r="C96" t="s">
        <v>3542</v>
      </c>
      <c r="D96" t="s">
        <v>3545</v>
      </c>
      <c r="E96" t="s">
        <v>3563</v>
      </c>
      <c r="F96" t="s">
        <v>3597</v>
      </c>
      <c r="G96" t="s">
        <v>146</v>
      </c>
      <c r="H96" t="s">
        <v>174</v>
      </c>
      <c r="I96" t="s">
        <v>3597</v>
      </c>
      <c r="J96" t="s">
        <v>146</v>
      </c>
      <c r="K96" t="s">
        <v>1699</v>
      </c>
      <c r="L96" t="s">
        <v>1327</v>
      </c>
      <c r="M96" t="s">
        <v>1974</v>
      </c>
      <c r="N96" t="s">
        <v>4315</v>
      </c>
      <c r="O96" t="s">
        <v>4319</v>
      </c>
      <c r="P96" t="s">
        <v>4322</v>
      </c>
      <c r="Q96" t="s">
        <v>4400</v>
      </c>
      <c r="R96" t="s">
        <v>5439</v>
      </c>
      <c r="S96" t="s">
        <v>4324</v>
      </c>
      <c r="T96" t="s">
        <v>5570</v>
      </c>
      <c r="U96" t="s">
        <v>6003</v>
      </c>
      <c r="Y96" cm="1">
        <f t="array" ref="Y96">IF(FALSE,"True," &amp; IF(_xlfn.XLOOKUP("Src_IsAny",'Scoring_Config'!$A:$A,'Scoring_Config'!$D:$D,"Yes")="Yes",_xlfn.XLOOKUP("Src_IsAny",'Scoring_Config'!$A:$A,'Scoring_Config'!$C:$C,10),0),"False,0")</f>
        <v>0</v>
      </c>
      <c r="Z96" cm="1">
        <f t="array" ref="Z96">IF(FALSE,"True," &amp; IF(_xlfn.XLOOKUP("Src_CIDR_Le_16",'Scoring_Config'!$A:$A,'Scoring_Config'!$D:$D,"Yes")="Yes",_xlfn.XLOOKUP("Src_CIDR_Le_16",'Scoring_Config'!$A:$A,'Scoring_Config'!$C:$C,10),0),"False,0")</f>
        <v>0</v>
      </c>
      <c r="AA96" cm="1">
        <f t="array" ref="AA96">IF(FALSE,"True," &amp; IF(_xlfn.XLOOKUP("Src_CIDR_17_22",'Scoring_Config'!$A:$A,'Scoring_Config'!$D:$D,"Yes")="Yes",_xlfn.XLOOKUP("Src_CIDR_17_22",'Scoring_Config'!$A:$A,'Scoring_Config'!$C:$C,5),0),"False,0")</f>
        <v>0</v>
      </c>
      <c r="AB96" cm="1">
        <f t="array" ref="AB96">IF(FALSE,"True," &amp; IF(_xlfn.XLOOKUP("Dst_IsAny",'Scoring_Config'!$A:$A,'Scoring_Config'!$D:$D,"Yes")="Yes",_xlfn.XLOOKUP("Dst_IsAny",'Scoring_Config'!$A:$A,'Scoring_Config'!$C:$C,10),0),"False,0")</f>
        <v>0</v>
      </c>
      <c r="AC96" cm="1">
        <f t="array" ref="AC96">IF(FALSE,"True," &amp; IF(_xlfn.XLOOKUP("Dst_CIDR_Le_16",'Scoring_Config'!$A:$A,'Scoring_Config'!$D:$D,"Yes")="Yes",_xlfn.XLOOKUP("Dst_CIDR_Le_16",'Scoring_Config'!$A:$A,'Scoring_Config'!$C:$C,10),0),"False,0")</f>
        <v>0</v>
      </c>
      <c r="AD96" cm="1">
        <f t="array" ref="AD96">IF(FALSE,"True," &amp; IF(_xlfn.XLOOKUP("Dst_CIDR_17_22",'Scoring_Config'!$A:$A,'Scoring_Config'!$D:$D,"Yes")="Yes",_xlfn.XLOOKUP("Dst_CIDR_17_22",'Scoring_Config'!$A:$A,'Scoring_Config'!$C:$C,5),0),"False,0")</f>
        <v>0</v>
      </c>
      <c r="AE96" cm="1">
        <f t="array" ref="AE96">IF(FALSE,"True," &amp; IF(_xlfn.XLOOKUP("SrcZone_IsAny",'Scoring_Config'!$A:$A,'Scoring_Config'!$D:$D,"Yes")="Yes",_xlfn.XLOOKUP("SrcZone_IsAny",'Scoring_Config'!$A:$A,'Scoring_Config'!$C:$C,10),0),"False,0")</f>
        <v>0</v>
      </c>
      <c r="AF96" cm="1">
        <f t="array" ref="AF96">IF(FALSE,"True," &amp; IF(_xlfn.XLOOKUP("DstZone_IsAny",'Scoring_Config'!$A:$A,'Scoring_Config'!$D:$D,"Yes")="Yes",_xlfn.XLOOKUP("DstZone_IsAny",'Scoring_Config'!$A:$A,'Scoring_Config'!$C:$C,10),0),"False,0")</f>
        <v>0</v>
      </c>
      <c r="AG96" cm="1">
        <f t="array" ref="AG9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6" cm="1">
        <f t="array" ref="AH96">IF(FALSE,"True," &amp; IF(_xlfn.XLOOKUP("App_Any_OR_RangeGt1000",'Scoring_Config'!$A:$A,'Scoring_Config'!$D:$D,"Yes")="Yes",_xlfn.XLOOKUP("App_Any_OR_RangeGt1000",'Scoring_Config'!$A:$A,'Scoring_Config'!$C:$C,10),0),"False,0")</f>
        <v>0</v>
      </c>
      <c r="AI96" cm="1">
        <f t="array" ref="AI96">IF(FALSE,"True," &amp; IF(_xlfn.XLOOKUP("Service_Insecure_Match",'Scoring_Config'!$A:$A,'Scoring_Config'!$D:$D,"Yes")="Yes",_xlfn.XLOOKUP("Service_Insecure_Match",'Scoring_Config'!$A:$A,'Scoring_Config'!$C:$C,5),0),"False,0")</f>
        <v>0</v>
      </c>
      <c r="AJ96" cm="1">
        <f t="array" ref="AJ96">IF(FALSE,"True," &amp; IF(_xlfn.XLOOKUP("Risky_Inbound",'Scoring_Config'!$A:$A,'Scoring_Config'!$D:$D,"Yes")="Yes",_xlfn.XLOOKUP("Risky_Inbound",'Scoring_Config'!$A:$A,'Scoring_Config'!$C:$C,50),0),"False,0")</f>
        <v>0</v>
      </c>
      <c r="AK96" cm="1">
        <f t="array" ref="AK96">IF(FALSE,"True," &amp; IF(_xlfn.XLOOKUP("Risky_Outbound",'Scoring_Config'!$A:$A,'Scoring_Config'!$D:$D,"Yes")="Yes",_xlfn.XLOOKUP("Risky_Outbound",'Scoring_Config'!$A:$A,'Scoring_Config'!$C:$C,25),0),"False,0")</f>
        <v>0</v>
      </c>
      <c r="AL96" t="s">
        <v>6697</v>
      </c>
      <c r="AM96" cm="1">
        <f t="array" ref="AM9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6" t="s">
        <v>6697</v>
      </c>
      <c r="AO96" t="s">
        <v>6697</v>
      </c>
      <c r="AP96" t="s">
        <v>6697</v>
      </c>
      <c r="AQ96" cm="1">
        <f t="array" ref="AQ96">IF(FALSE,"True," &amp; IF(_xlfn.XLOOKUP("Service_IsAny",'Scoring_Config'!$A:$A,'Scoring_Config'!$D:$D,"Yes")="Yes",_xlfn.XLOOKUP("Service_IsAny",'Scoring_Config'!$A:$A,'Scoring_Config'!$C:$C,0),0),"False,0")</f>
        <v>0</v>
      </c>
      <c r="AR96">
        <v>0</v>
      </c>
      <c r="AS96" cm="1">
        <f t="array" ref="AS96">IF(FALSE,"True," &amp; IF(_xlfn.XLOOKUP("Service_RangeGt1000",'Scoring_Config'!$A:$A,'Scoring_Config'!$D:$D,"Yes")="Yes",_xlfn.XLOOKUP("Service_RangeGt1000",'Scoring_Config'!$A:$A,'Scoring_Config'!$C:$C,0),0),"False,0")</f>
        <v>0</v>
      </c>
      <c r="AT96" cm="1">
        <f t="array" ref="AT96">IF(FALSE,"True," &amp; IF(_xlfn.XLOOKUP("App_IsAny",'Scoring_Config'!$A:$A,'Scoring_Config'!$D:$D,"Yes")="Yes",_xlfn.XLOOKUP("App_IsAny",'Scoring_Config'!$A:$A,'Scoring_Config'!$C:$C,0),0),"False,0")</f>
        <v>0</v>
      </c>
      <c r="AU96">
        <v>1</v>
      </c>
      <c r="AV96" cm="1">
        <f t="array" ref="AV96">IF(FALSE,"True," &amp; IF(_xlfn.XLOOKUP("App_RangeGt1000",'Scoring_Config'!$A:$A,'Scoring_Config'!$D:$D,"Yes")="Yes",_xlfn.XLOOKUP("App_RangeGt1000",'Scoring_Config'!$A:$A,'Scoring_Config'!$C:$C,0),0),"False,0")</f>
        <v>0</v>
      </c>
      <c r="AW96" cm="1">
        <f t="array" ref="AW96">IF(FALSE,"True," &amp; IF(_xlfn.XLOOKUP("Action_IsDenyOrDrop",'Scoring_Config'!$A:$A,'Scoring_Config'!$D:$D,"Yes")="Yes",_xlfn.XLOOKUP("Action_IsDenyOrDrop",'Scoring_Config'!$A:$A,'Scoring_Config'!$C:$C,0),0),"False,0")</f>
        <v>0</v>
      </c>
      <c r="AX96" cm="1">
        <f t="array" ref="AX96">IF(LEFT(AW96,4)="True",0,(IF(LEFT(Y96,4)="True",IF(_xlfn.XLOOKUP("Src_IsAny",'Scoring_Config'!$A:$A,'Scoring_Config'!$D:$D,"Yes")="Yes",_xlfn.XLOOKUP("Src_IsAny",'Scoring_Config'!$A:$A,'Scoring_Config'!$C:$C,10),0),0)+IF(LEFT(Z96,4)="True",IF(_xlfn.XLOOKUP("Src_CIDR_Le_16",'Scoring_Config'!$A:$A,'Scoring_Config'!$D:$D,"Yes")="Yes",_xlfn.XLOOKUP("Src_CIDR_Le_16",'Scoring_Config'!$A:$A,'Scoring_Config'!$C:$C,10),0),0)+IF(LEFT(AA96,4)="True",IF(_xlfn.XLOOKUP("Src_CIDR_17_22",'Scoring_Config'!$A:$A,'Scoring_Config'!$D:$D,"Yes")="Yes",_xlfn.XLOOKUP("Src_CIDR_17_22",'Scoring_Config'!$A:$A,'Scoring_Config'!$C:$C,5),0),0)+IF(LEFT(AB96,4)="True",IF(_xlfn.XLOOKUP("Dst_IsAny",'Scoring_Config'!$A:$A,'Scoring_Config'!$D:$D,"Yes")="Yes",_xlfn.XLOOKUP("Dst_IsAny",'Scoring_Config'!$A:$A,'Scoring_Config'!$C:$C,10),0),0)+IF(LEFT(AC96,4)="True",IF(_xlfn.XLOOKUP("Dst_CIDR_Le_16",'Scoring_Config'!$A:$A,'Scoring_Config'!$D:$D,"Yes")="Yes",_xlfn.XLOOKUP("Dst_CIDR_Le_16",'Scoring_Config'!$A:$A,'Scoring_Config'!$C:$C,10),0),0)+IF(LEFT(AD96,4)="True",IF(_xlfn.XLOOKUP("Dst_CIDR_17_22",'Scoring_Config'!$A:$A,'Scoring_Config'!$D:$D,"Yes")="Yes",_xlfn.XLOOKUP("Dst_CIDR_17_22",'Scoring_Config'!$A:$A,'Scoring_Config'!$C:$C,5),0),0)+IF(LEFT(AE96,4)="True",IF(_xlfn.XLOOKUP("SrcZone_IsAny",'Scoring_Config'!$A:$A,'Scoring_Config'!$D:$D,"Yes")="Yes",_xlfn.XLOOKUP("SrcZone_IsAny",'Scoring_Config'!$A:$A,'Scoring_Config'!$C:$C,10),0),0)+IF(LEFT(AF96,4)="True",IF(_xlfn.XLOOKUP("DstZone_IsAny",'Scoring_Config'!$A:$A,'Scoring_Config'!$D:$D,"Yes")="Yes",_xlfn.XLOOKUP("DstZone_IsAny",'Scoring_Config'!$A:$A,'Scoring_Config'!$C:$C,10),0),0)+IF(LEFT(AG96,4)="True",IF(_xlfn.XLOOKUP("Service_Any_OR_RangeGt1000",'Scoring_Config'!$A:$A,'Scoring_Config'!$D:$D,"Yes")="Yes",_xlfn.XLOOKUP("Service_Any_OR_RangeGt1000",'Scoring_Config'!$A:$A,'Scoring_Config'!$C:$C,10),0),0)+IF(LEFT(AH96,4)="True",IF(_xlfn.XLOOKUP("App_Any_OR_RangeGt1000",'Scoring_Config'!$A:$A,'Scoring_Config'!$D:$D,"Yes")="Yes",_xlfn.XLOOKUP("App_Any_OR_RangeGt1000",'Scoring_Config'!$A:$A,'Scoring_Config'!$C:$C,10),0),0)+IF(LEFT(AI96,4)="True",IF(_xlfn.XLOOKUP("Service_Insecure_Match",'Scoring_Config'!$A:$A,'Scoring_Config'!$D:$D,"Yes")="Yes",_xlfn.XLOOKUP("Service_Insecure_Match",'Scoring_Config'!$A:$A,'Scoring_Config'!$C:$C,5),0),0)+IF(LEFT(AJ96,4)="True",IF(_xlfn.XLOOKUP("Risky_Inbound",'Scoring_Config'!$A:$A,'Scoring_Config'!$D:$D,"Yes")="Yes",_xlfn.XLOOKUP("Risky_Inbound",'Scoring_Config'!$A:$A,'Scoring_Config'!$C:$C,50),0),0)+IF(LEFT(AK96,4)="True",IF(_xlfn.XLOOKUP("Risky_Outbound",'Scoring_Config'!$A:$A,'Scoring_Config'!$D:$D,"Yes")="Yes",_xlfn.XLOOKUP("Risky_Outbound",'Scoring_Config'!$A:$A,'Scoring_Config'!$C:$C,25),0),0)+IF(LEFT(AZ96,4)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96,FIND(",",AL96)+1,100)),0)+IF(LEFT(AM96,4)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96,FIND(",",AN96)+1,100)),0)+IF(_xlfn.XLOOKUP("Profile_Scoring",'Scoring_Config'!$A:$A,'Scoring_Config'!$D:$D,"Yes")="Yes",VALUE(MID(AO96,FIND(",",AO96)+1,100)),0)+IF(_xlfn.XLOOKUP("Options_Scoring",'Scoring_Config'!$A:$A,'Scoring_Config'!$D:$D,"Yes")="Yes",VALUE(MID(AP96,FIND(",",AP96)+1,100)),0)))</f>
        <v>0</v>
      </c>
      <c r="AZ96" cm="1">
        <f t="array" ref="AZ96">IF(FALSE,"True," &amp; IF(_xlfn.XLOOKUP("Migrate_Insecure",'Scoring_Config'!$A:$A,'Scoring_Config'!$D:$D,"Yes")="Yes",_xlfn.XLOOKUP("Migrate_Insecure",'Scoring_Config'!$A:$A,'Scoring_Config'!$C:$C,10),0),"False,0")</f>
        <v>0</v>
      </c>
    </row>
    <row r="97" spans="1:52">
      <c r="A97" t="s">
        <v>1979</v>
      </c>
      <c r="B97" t="s">
        <v>2075</v>
      </c>
      <c r="C97" t="s">
        <v>3542</v>
      </c>
      <c r="D97" t="s">
        <v>3545</v>
      </c>
      <c r="E97" t="s">
        <v>3563</v>
      </c>
      <c r="F97" t="s">
        <v>3598</v>
      </c>
      <c r="G97" t="s">
        <v>147</v>
      </c>
      <c r="H97" t="s">
        <v>174</v>
      </c>
      <c r="I97" t="s">
        <v>3598</v>
      </c>
      <c r="J97" t="s">
        <v>147</v>
      </c>
      <c r="K97" t="s">
        <v>1700</v>
      </c>
      <c r="L97" t="s">
        <v>1327</v>
      </c>
      <c r="M97" t="s">
        <v>1974</v>
      </c>
      <c r="N97" t="s">
        <v>4315</v>
      </c>
      <c r="O97" t="s">
        <v>4319</v>
      </c>
      <c r="P97" t="s">
        <v>4322</v>
      </c>
      <c r="Q97" t="s">
        <v>4401</v>
      </c>
      <c r="R97" t="s">
        <v>5440</v>
      </c>
      <c r="S97" t="s">
        <v>5440</v>
      </c>
      <c r="T97" t="s">
        <v>5570</v>
      </c>
      <c r="U97" t="s">
        <v>6004</v>
      </c>
      <c r="Y97" cm="1">
        <f t="array" ref="Y97">IF(FALSE,"True," &amp; IF(_xlfn.XLOOKUP("Src_IsAny",'Scoring_Config'!$A:$A,'Scoring_Config'!$D:$D,"Yes")="Yes",_xlfn.XLOOKUP("Src_IsAny",'Scoring_Config'!$A:$A,'Scoring_Config'!$C:$C,10),0),"False,0")</f>
        <v>0</v>
      </c>
      <c r="Z97" cm="1">
        <f t="array" ref="Z97">IF(FALSE,"True," &amp; IF(_xlfn.XLOOKUP("Src_CIDR_Le_16",'Scoring_Config'!$A:$A,'Scoring_Config'!$D:$D,"Yes")="Yes",_xlfn.XLOOKUP("Src_CIDR_Le_16",'Scoring_Config'!$A:$A,'Scoring_Config'!$C:$C,10),0),"False,0")</f>
        <v>0</v>
      </c>
      <c r="AA97" cm="1">
        <f t="array" ref="AA97">IF(FALSE,"True," &amp; IF(_xlfn.XLOOKUP("Src_CIDR_17_22",'Scoring_Config'!$A:$A,'Scoring_Config'!$D:$D,"Yes")="Yes",_xlfn.XLOOKUP("Src_CIDR_17_22",'Scoring_Config'!$A:$A,'Scoring_Config'!$C:$C,5),0),"False,0")</f>
        <v>0</v>
      </c>
      <c r="AB97" cm="1">
        <f t="array" ref="AB97">IF(FALSE,"True," &amp; IF(_xlfn.XLOOKUP("Dst_IsAny",'Scoring_Config'!$A:$A,'Scoring_Config'!$D:$D,"Yes")="Yes",_xlfn.XLOOKUP("Dst_IsAny",'Scoring_Config'!$A:$A,'Scoring_Config'!$C:$C,10),0),"False,0")</f>
        <v>0</v>
      </c>
      <c r="AC97" cm="1">
        <f t="array" ref="AC97">IF(FALSE,"True," &amp; IF(_xlfn.XLOOKUP("Dst_CIDR_Le_16",'Scoring_Config'!$A:$A,'Scoring_Config'!$D:$D,"Yes")="Yes",_xlfn.XLOOKUP("Dst_CIDR_Le_16",'Scoring_Config'!$A:$A,'Scoring_Config'!$C:$C,10),0),"False,0")</f>
        <v>0</v>
      </c>
      <c r="AD97" cm="1">
        <f t="array" ref="AD97">IF(FALSE,"True," &amp; IF(_xlfn.XLOOKUP("Dst_CIDR_17_22",'Scoring_Config'!$A:$A,'Scoring_Config'!$D:$D,"Yes")="Yes",_xlfn.XLOOKUP("Dst_CIDR_17_22",'Scoring_Config'!$A:$A,'Scoring_Config'!$C:$C,5),0),"False,0")</f>
        <v>0</v>
      </c>
      <c r="AE97" cm="1">
        <f t="array" ref="AE97">IF(FALSE,"True," &amp; IF(_xlfn.XLOOKUP("SrcZone_IsAny",'Scoring_Config'!$A:$A,'Scoring_Config'!$D:$D,"Yes")="Yes",_xlfn.XLOOKUP("SrcZone_IsAny",'Scoring_Config'!$A:$A,'Scoring_Config'!$C:$C,10),0),"False,0")</f>
        <v>0</v>
      </c>
      <c r="AF97" cm="1">
        <f t="array" ref="AF97">IF(FALSE,"True," &amp; IF(_xlfn.XLOOKUP("DstZone_IsAny",'Scoring_Config'!$A:$A,'Scoring_Config'!$D:$D,"Yes")="Yes",_xlfn.XLOOKUP("DstZone_IsAny",'Scoring_Config'!$A:$A,'Scoring_Config'!$C:$C,10),0),"False,0")</f>
        <v>0</v>
      </c>
      <c r="AG97" cm="1">
        <f t="array" ref="AG9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7" cm="1">
        <f t="array" ref="AH97">IF(FALSE,"True," &amp; IF(_xlfn.XLOOKUP("App_Any_OR_RangeGt1000",'Scoring_Config'!$A:$A,'Scoring_Config'!$D:$D,"Yes")="Yes",_xlfn.XLOOKUP("App_Any_OR_RangeGt1000",'Scoring_Config'!$A:$A,'Scoring_Config'!$C:$C,10),0),"False,0")</f>
        <v>0</v>
      </c>
      <c r="AI97" cm="1">
        <f t="array" ref="AI97">IF(FALSE,"True," &amp; IF(_xlfn.XLOOKUP("Service_Insecure_Match",'Scoring_Config'!$A:$A,'Scoring_Config'!$D:$D,"Yes")="Yes",_xlfn.XLOOKUP("Service_Insecure_Match",'Scoring_Config'!$A:$A,'Scoring_Config'!$C:$C,5),0),"False,0")</f>
        <v>0</v>
      </c>
      <c r="AJ97" cm="1">
        <f t="array" ref="AJ97">IF(FALSE,"True," &amp; IF(_xlfn.XLOOKUP("Risky_Inbound",'Scoring_Config'!$A:$A,'Scoring_Config'!$D:$D,"Yes")="Yes",_xlfn.XLOOKUP("Risky_Inbound",'Scoring_Config'!$A:$A,'Scoring_Config'!$C:$C,50),0),"False,0")</f>
        <v>0</v>
      </c>
      <c r="AK97" cm="1">
        <f t="array" ref="AK97">IF(FALSE,"True," &amp; IF(_xlfn.XLOOKUP("Risky_Outbound",'Scoring_Config'!$A:$A,'Scoring_Config'!$D:$D,"Yes")="Yes",_xlfn.XLOOKUP("Risky_Outbound",'Scoring_Config'!$A:$A,'Scoring_Config'!$C:$C,25),0),"False,0")</f>
        <v>0</v>
      </c>
      <c r="AL97" t="s">
        <v>6697</v>
      </c>
      <c r="AM97" cm="1">
        <f t="array" ref="AM9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7" t="s">
        <v>6697</v>
      </c>
      <c r="AO97" t="s">
        <v>6697</v>
      </c>
      <c r="AP97" t="s">
        <v>6697</v>
      </c>
      <c r="AQ97" cm="1">
        <f t="array" ref="AQ97">IF(FALSE,"True," &amp; IF(_xlfn.XLOOKUP("Service_IsAny",'Scoring_Config'!$A:$A,'Scoring_Config'!$D:$D,"Yes")="Yes",_xlfn.XLOOKUP("Service_IsAny",'Scoring_Config'!$A:$A,'Scoring_Config'!$C:$C,0),0),"False,0")</f>
        <v>0</v>
      </c>
      <c r="AR97">
        <v>0</v>
      </c>
      <c r="AS97" cm="1">
        <f t="array" ref="AS97">IF(FALSE,"True," &amp; IF(_xlfn.XLOOKUP("Service_RangeGt1000",'Scoring_Config'!$A:$A,'Scoring_Config'!$D:$D,"Yes")="Yes",_xlfn.XLOOKUP("Service_RangeGt1000",'Scoring_Config'!$A:$A,'Scoring_Config'!$C:$C,0),0),"False,0")</f>
        <v>0</v>
      </c>
      <c r="AT97" cm="1">
        <f t="array" ref="AT97">IF(FALSE,"True," &amp; IF(_xlfn.XLOOKUP("App_IsAny",'Scoring_Config'!$A:$A,'Scoring_Config'!$D:$D,"Yes")="Yes",_xlfn.XLOOKUP("App_IsAny",'Scoring_Config'!$A:$A,'Scoring_Config'!$C:$C,0),0),"False,0")</f>
        <v>0</v>
      </c>
      <c r="AU97">
        <v>102</v>
      </c>
      <c r="AV97" cm="1">
        <f t="array" ref="AV97">IF(FALSE,"True," &amp; IF(_xlfn.XLOOKUP("App_RangeGt1000",'Scoring_Config'!$A:$A,'Scoring_Config'!$D:$D,"Yes")="Yes",_xlfn.XLOOKUP("App_RangeGt1000",'Scoring_Config'!$A:$A,'Scoring_Config'!$C:$C,0),0),"False,0")</f>
        <v>0</v>
      </c>
      <c r="AW97" cm="1">
        <f t="array" ref="AW97">IF(FALSE,"True," &amp; IF(_xlfn.XLOOKUP("Action_IsDenyOrDrop",'Scoring_Config'!$A:$A,'Scoring_Config'!$D:$D,"Yes")="Yes",_xlfn.XLOOKUP("Action_IsDenyOrDrop",'Scoring_Config'!$A:$A,'Scoring_Config'!$C:$C,0),0),"False,0")</f>
        <v>0</v>
      </c>
      <c r="AX97" cm="1">
        <f t="array" ref="AX97">IF(LEFT(AW97,4)="True",0,(IF(LEFT(Y97,4)="True",IF(_xlfn.XLOOKUP("Src_IsAny",'Scoring_Config'!$A:$A,'Scoring_Config'!$D:$D,"Yes")="Yes",_xlfn.XLOOKUP("Src_IsAny",'Scoring_Config'!$A:$A,'Scoring_Config'!$C:$C,10),0),0)+IF(LEFT(Z97,4)="True",IF(_xlfn.XLOOKUP("Src_CIDR_Le_16",'Scoring_Config'!$A:$A,'Scoring_Config'!$D:$D,"Yes")="Yes",_xlfn.XLOOKUP("Src_CIDR_Le_16",'Scoring_Config'!$A:$A,'Scoring_Config'!$C:$C,10),0),0)+IF(LEFT(AA97,4)="True",IF(_xlfn.XLOOKUP("Src_CIDR_17_22",'Scoring_Config'!$A:$A,'Scoring_Config'!$D:$D,"Yes")="Yes",_xlfn.XLOOKUP("Src_CIDR_17_22",'Scoring_Config'!$A:$A,'Scoring_Config'!$C:$C,5),0),0)+IF(LEFT(AB97,4)="True",IF(_xlfn.XLOOKUP("Dst_IsAny",'Scoring_Config'!$A:$A,'Scoring_Config'!$D:$D,"Yes")="Yes",_xlfn.XLOOKUP("Dst_IsAny",'Scoring_Config'!$A:$A,'Scoring_Config'!$C:$C,10),0),0)+IF(LEFT(AC97,4)="True",IF(_xlfn.XLOOKUP("Dst_CIDR_Le_16",'Scoring_Config'!$A:$A,'Scoring_Config'!$D:$D,"Yes")="Yes",_xlfn.XLOOKUP("Dst_CIDR_Le_16",'Scoring_Config'!$A:$A,'Scoring_Config'!$C:$C,10),0),0)+IF(LEFT(AD97,4)="True",IF(_xlfn.XLOOKUP("Dst_CIDR_17_22",'Scoring_Config'!$A:$A,'Scoring_Config'!$D:$D,"Yes")="Yes",_xlfn.XLOOKUP("Dst_CIDR_17_22",'Scoring_Config'!$A:$A,'Scoring_Config'!$C:$C,5),0),0)+IF(LEFT(AE97,4)="True",IF(_xlfn.XLOOKUP("SrcZone_IsAny",'Scoring_Config'!$A:$A,'Scoring_Config'!$D:$D,"Yes")="Yes",_xlfn.XLOOKUP("SrcZone_IsAny",'Scoring_Config'!$A:$A,'Scoring_Config'!$C:$C,10),0),0)+IF(LEFT(AF97,4)="True",IF(_xlfn.XLOOKUP("DstZone_IsAny",'Scoring_Config'!$A:$A,'Scoring_Config'!$D:$D,"Yes")="Yes",_xlfn.XLOOKUP("DstZone_IsAny",'Scoring_Config'!$A:$A,'Scoring_Config'!$C:$C,10),0),0)+IF(LEFT(AG97,4)="True",IF(_xlfn.XLOOKUP("Service_Any_OR_RangeGt1000",'Scoring_Config'!$A:$A,'Scoring_Config'!$D:$D,"Yes")="Yes",_xlfn.XLOOKUP("Service_Any_OR_RangeGt1000",'Scoring_Config'!$A:$A,'Scoring_Config'!$C:$C,10),0),0)+IF(LEFT(AH97,4)="True",IF(_xlfn.XLOOKUP("App_Any_OR_RangeGt1000",'Scoring_Config'!$A:$A,'Scoring_Config'!$D:$D,"Yes")="Yes",_xlfn.XLOOKUP("App_Any_OR_RangeGt1000",'Scoring_Config'!$A:$A,'Scoring_Config'!$C:$C,10),0),0)+IF(LEFT(AI97,4)="True",IF(_xlfn.XLOOKUP("Service_Insecure_Match",'Scoring_Config'!$A:$A,'Scoring_Config'!$D:$D,"Yes")="Yes",_xlfn.XLOOKUP("Service_Insecure_Match",'Scoring_Config'!$A:$A,'Scoring_Config'!$C:$C,5),0),0)+IF(LEFT(AJ97,4)="True",IF(_xlfn.XLOOKUP("Risky_Inbound",'Scoring_Config'!$A:$A,'Scoring_Config'!$D:$D,"Yes")="Yes",_xlfn.XLOOKUP("Risky_Inbound",'Scoring_Config'!$A:$A,'Scoring_Config'!$C:$C,50),0),0)+IF(LEFT(AK97,4)="True",IF(_xlfn.XLOOKUP("Risky_Outbound",'Scoring_Config'!$A:$A,'Scoring_Config'!$D:$D,"Yes")="Yes",_xlfn.XLOOKUP("Risky_Outbound",'Scoring_Config'!$A:$A,'Scoring_Config'!$C:$C,25),0),0)+IF(LEFT(AZ97,4)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97,FIND(",",AL97)+1,100)),0)+IF(LEFT(AM97,4)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97,FIND(",",AN97)+1,100)),0)+IF(_xlfn.XLOOKUP("Profile_Scoring",'Scoring_Config'!$A:$A,'Scoring_Config'!$D:$D,"Yes")="Yes",VALUE(MID(AO97,FIND(",",AO97)+1,100)),0)+IF(_xlfn.XLOOKUP("Options_Scoring",'Scoring_Config'!$A:$A,'Scoring_Config'!$D:$D,"Yes")="Yes",VALUE(MID(AP97,FIND(",",AP97)+1,100)),0)))</f>
        <v>0</v>
      </c>
      <c r="AZ97" cm="1">
        <f t="array" ref="AZ97">IF(FALSE,"True," &amp; IF(_xlfn.XLOOKUP("Migrate_Insecure",'Scoring_Config'!$A:$A,'Scoring_Config'!$D:$D,"Yes")="Yes",_xlfn.XLOOKUP("Migrate_Insecure",'Scoring_Config'!$A:$A,'Scoring_Config'!$C:$C,10),0),"False,0")</f>
        <v>0</v>
      </c>
    </row>
    <row r="98" spans="1:52">
      <c r="A98" t="s">
        <v>1979</v>
      </c>
      <c r="B98" t="s">
        <v>2076</v>
      </c>
      <c r="C98" t="s">
        <v>3542</v>
      </c>
      <c r="D98" t="s">
        <v>3550</v>
      </c>
      <c r="E98" t="s">
        <v>3563</v>
      </c>
      <c r="F98" t="s">
        <v>3599</v>
      </c>
      <c r="G98" t="s">
        <v>148</v>
      </c>
      <c r="H98" t="s">
        <v>174</v>
      </c>
      <c r="I98" t="s">
        <v>3599</v>
      </c>
      <c r="J98" t="s">
        <v>148</v>
      </c>
      <c r="K98" t="s">
        <v>1698</v>
      </c>
      <c r="L98" t="s">
        <v>1327</v>
      </c>
      <c r="M98" t="s">
        <v>1974</v>
      </c>
      <c r="N98" t="s">
        <v>4315</v>
      </c>
      <c r="O98" t="s">
        <v>4319</v>
      </c>
      <c r="P98" t="s">
        <v>4322</v>
      </c>
      <c r="Q98" t="s">
        <v>4402</v>
      </c>
      <c r="R98" t="s">
        <v>5439</v>
      </c>
      <c r="S98" t="s">
        <v>4324</v>
      </c>
      <c r="T98" t="s">
        <v>5602</v>
      </c>
      <c r="U98" t="s">
        <v>6005</v>
      </c>
      <c r="Y98" cm="1">
        <f t="array" ref="Y98">IF(FALSE,"True," &amp; IF(_xlfn.XLOOKUP("Src_IsAny",'Scoring_Config'!$A:$A,'Scoring_Config'!$D:$D,"Yes")="Yes",_xlfn.XLOOKUP("Src_IsAny",'Scoring_Config'!$A:$A,'Scoring_Config'!$C:$C,10),0),"False,0")</f>
        <v>0</v>
      </c>
      <c r="Z98" cm="1">
        <f t="array" ref="Z98">IF(FALSE,"True," &amp; IF(_xlfn.XLOOKUP("Src_CIDR_Le_16",'Scoring_Config'!$A:$A,'Scoring_Config'!$D:$D,"Yes")="Yes",_xlfn.XLOOKUP("Src_CIDR_Le_16",'Scoring_Config'!$A:$A,'Scoring_Config'!$C:$C,10),0),"False,0")</f>
        <v>0</v>
      </c>
      <c r="AA98" cm="1">
        <f t="array" ref="AA98">IF(FALSE,"True," &amp; IF(_xlfn.XLOOKUP("Src_CIDR_17_22",'Scoring_Config'!$A:$A,'Scoring_Config'!$D:$D,"Yes")="Yes",_xlfn.XLOOKUP("Src_CIDR_17_22",'Scoring_Config'!$A:$A,'Scoring_Config'!$C:$C,5),0),"False,0")</f>
        <v>0</v>
      </c>
      <c r="AB98" cm="1">
        <f t="array" ref="AB98">IF(FALSE,"True," &amp; IF(_xlfn.XLOOKUP("Dst_IsAny",'Scoring_Config'!$A:$A,'Scoring_Config'!$D:$D,"Yes")="Yes",_xlfn.XLOOKUP("Dst_IsAny",'Scoring_Config'!$A:$A,'Scoring_Config'!$C:$C,10),0),"False,0")</f>
        <v>0</v>
      </c>
      <c r="AC98" cm="1">
        <f t="array" ref="AC98">IF(FALSE,"True," &amp; IF(_xlfn.XLOOKUP("Dst_CIDR_Le_16",'Scoring_Config'!$A:$A,'Scoring_Config'!$D:$D,"Yes")="Yes",_xlfn.XLOOKUP("Dst_CIDR_Le_16",'Scoring_Config'!$A:$A,'Scoring_Config'!$C:$C,10),0),"False,0")</f>
        <v>0</v>
      </c>
      <c r="AD98" cm="1">
        <f t="array" ref="AD98">IF(FALSE,"True," &amp; IF(_xlfn.XLOOKUP("Dst_CIDR_17_22",'Scoring_Config'!$A:$A,'Scoring_Config'!$D:$D,"Yes")="Yes",_xlfn.XLOOKUP("Dst_CIDR_17_22",'Scoring_Config'!$A:$A,'Scoring_Config'!$C:$C,5),0),"False,0")</f>
        <v>0</v>
      </c>
      <c r="AE98" cm="1">
        <f t="array" ref="AE98">IF(FALSE,"True," &amp; IF(_xlfn.XLOOKUP("SrcZone_IsAny",'Scoring_Config'!$A:$A,'Scoring_Config'!$D:$D,"Yes")="Yes",_xlfn.XLOOKUP("SrcZone_IsAny",'Scoring_Config'!$A:$A,'Scoring_Config'!$C:$C,10),0),"False,0")</f>
        <v>0</v>
      </c>
      <c r="AF98" cm="1">
        <f t="array" ref="AF98">IF(FALSE,"True," &amp; IF(_xlfn.XLOOKUP("DstZone_IsAny",'Scoring_Config'!$A:$A,'Scoring_Config'!$D:$D,"Yes")="Yes",_xlfn.XLOOKUP("DstZone_IsAny",'Scoring_Config'!$A:$A,'Scoring_Config'!$C:$C,10),0),"False,0")</f>
        <v>0</v>
      </c>
      <c r="AG98" cm="1">
        <f t="array" ref="AG9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8" cm="1">
        <f t="array" ref="AH98">IF(FALSE,"True," &amp; IF(_xlfn.XLOOKUP("App_Any_OR_RangeGt1000",'Scoring_Config'!$A:$A,'Scoring_Config'!$D:$D,"Yes")="Yes",_xlfn.XLOOKUP("App_Any_OR_RangeGt1000",'Scoring_Config'!$A:$A,'Scoring_Config'!$C:$C,10),0),"False,0")</f>
        <v>0</v>
      </c>
      <c r="AI98" cm="1">
        <f t="array" ref="AI98">IF(FALSE,"True," &amp; IF(_xlfn.XLOOKUP("Service_Insecure_Match",'Scoring_Config'!$A:$A,'Scoring_Config'!$D:$D,"Yes")="Yes",_xlfn.XLOOKUP("Service_Insecure_Match",'Scoring_Config'!$A:$A,'Scoring_Config'!$C:$C,5),0),"False,0")</f>
        <v>0</v>
      </c>
      <c r="AJ98" cm="1">
        <f t="array" ref="AJ98">IF(FALSE,"True," &amp; IF(_xlfn.XLOOKUP("Risky_Inbound",'Scoring_Config'!$A:$A,'Scoring_Config'!$D:$D,"Yes")="Yes",_xlfn.XLOOKUP("Risky_Inbound",'Scoring_Config'!$A:$A,'Scoring_Config'!$C:$C,50),0),"False,0")</f>
        <v>0</v>
      </c>
      <c r="AK98" cm="1">
        <f t="array" ref="AK98">IF(FALSE,"True," &amp; IF(_xlfn.XLOOKUP("Risky_Outbound",'Scoring_Config'!$A:$A,'Scoring_Config'!$D:$D,"Yes")="Yes",_xlfn.XLOOKUP("Risky_Outbound",'Scoring_Config'!$A:$A,'Scoring_Config'!$C:$C,25),0),"False,0")</f>
        <v>0</v>
      </c>
      <c r="AL98" t="s">
        <v>6697</v>
      </c>
      <c r="AM98" cm="1">
        <f t="array" ref="AM9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8" t="s">
        <v>6697</v>
      </c>
      <c r="AO98" t="s">
        <v>6697</v>
      </c>
      <c r="AP98" t="s">
        <v>6697</v>
      </c>
      <c r="AQ98" cm="1">
        <f t="array" ref="AQ98">IF(FALSE,"True," &amp; IF(_xlfn.XLOOKUP("Service_IsAny",'Scoring_Config'!$A:$A,'Scoring_Config'!$D:$D,"Yes")="Yes",_xlfn.XLOOKUP("Service_IsAny",'Scoring_Config'!$A:$A,'Scoring_Config'!$C:$C,0),0),"False,0")</f>
        <v>0</v>
      </c>
      <c r="AR98">
        <v>0</v>
      </c>
      <c r="AS98" cm="1">
        <f t="array" ref="AS98">IF(FALSE,"True," &amp; IF(_xlfn.XLOOKUP("Service_RangeGt1000",'Scoring_Config'!$A:$A,'Scoring_Config'!$D:$D,"Yes")="Yes",_xlfn.XLOOKUP("Service_RangeGt1000",'Scoring_Config'!$A:$A,'Scoring_Config'!$C:$C,0),0),"False,0")</f>
        <v>0</v>
      </c>
      <c r="AT98" cm="1">
        <f t="array" ref="AT98">IF(FALSE,"True," &amp; IF(_xlfn.XLOOKUP("App_IsAny",'Scoring_Config'!$A:$A,'Scoring_Config'!$D:$D,"Yes")="Yes",_xlfn.XLOOKUP("App_IsAny",'Scoring_Config'!$A:$A,'Scoring_Config'!$C:$C,0),0),"False,0")</f>
        <v>0</v>
      </c>
      <c r="AU98">
        <v>4</v>
      </c>
      <c r="AV98" cm="1">
        <f t="array" ref="AV98">IF(FALSE,"True," &amp; IF(_xlfn.XLOOKUP("App_RangeGt1000",'Scoring_Config'!$A:$A,'Scoring_Config'!$D:$D,"Yes")="Yes",_xlfn.XLOOKUP("App_RangeGt1000",'Scoring_Config'!$A:$A,'Scoring_Config'!$C:$C,0),0),"False,0")</f>
        <v>0</v>
      </c>
      <c r="AW98" cm="1">
        <f t="array" ref="AW98">IF(FALSE,"True," &amp; IF(_xlfn.XLOOKUP("Action_IsDenyOrDrop",'Scoring_Config'!$A:$A,'Scoring_Config'!$D:$D,"Yes")="Yes",_xlfn.XLOOKUP("Action_IsDenyOrDrop",'Scoring_Config'!$A:$A,'Scoring_Config'!$C:$C,0),0),"False,0")</f>
        <v>0</v>
      </c>
      <c r="AX98" cm="1">
        <f t="array" ref="AX98">IF(LEFT(AW98,4)="True",0,(IF(LEFT(Y98,4)="True",IF(_xlfn.XLOOKUP("Src_IsAny",'Scoring_Config'!$A:$A,'Scoring_Config'!$D:$D,"Yes")="Yes",_xlfn.XLOOKUP("Src_IsAny",'Scoring_Config'!$A:$A,'Scoring_Config'!$C:$C,10),0),0)+IF(LEFT(Z98,4)="True",IF(_xlfn.XLOOKUP("Src_CIDR_Le_16",'Scoring_Config'!$A:$A,'Scoring_Config'!$D:$D,"Yes")="Yes",_xlfn.XLOOKUP("Src_CIDR_Le_16",'Scoring_Config'!$A:$A,'Scoring_Config'!$C:$C,10),0),0)+IF(LEFT(AA98,4)="True",IF(_xlfn.XLOOKUP("Src_CIDR_17_22",'Scoring_Config'!$A:$A,'Scoring_Config'!$D:$D,"Yes")="Yes",_xlfn.XLOOKUP("Src_CIDR_17_22",'Scoring_Config'!$A:$A,'Scoring_Config'!$C:$C,5),0),0)+IF(LEFT(AB98,4)="True",IF(_xlfn.XLOOKUP("Dst_IsAny",'Scoring_Config'!$A:$A,'Scoring_Config'!$D:$D,"Yes")="Yes",_xlfn.XLOOKUP("Dst_IsAny",'Scoring_Config'!$A:$A,'Scoring_Config'!$C:$C,10),0),0)+IF(LEFT(AC98,4)="True",IF(_xlfn.XLOOKUP("Dst_CIDR_Le_16",'Scoring_Config'!$A:$A,'Scoring_Config'!$D:$D,"Yes")="Yes",_xlfn.XLOOKUP("Dst_CIDR_Le_16",'Scoring_Config'!$A:$A,'Scoring_Config'!$C:$C,10),0),0)+IF(LEFT(AD98,4)="True",IF(_xlfn.XLOOKUP("Dst_CIDR_17_22",'Scoring_Config'!$A:$A,'Scoring_Config'!$D:$D,"Yes")="Yes",_xlfn.XLOOKUP("Dst_CIDR_17_22",'Scoring_Config'!$A:$A,'Scoring_Config'!$C:$C,5),0),0)+IF(LEFT(AE98,4)="True",IF(_xlfn.XLOOKUP("SrcZone_IsAny",'Scoring_Config'!$A:$A,'Scoring_Config'!$D:$D,"Yes")="Yes",_xlfn.XLOOKUP("SrcZone_IsAny",'Scoring_Config'!$A:$A,'Scoring_Config'!$C:$C,10),0),0)+IF(LEFT(AF98,4)="True",IF(_xlfn.XLOOKUP("DstZone_IsAny",'Scoring_Config'!$A:$A,'Scoring_Config'!$D:$D,"Yes")="Yes",_xlfn.XLOOKUP("DstZone_IsAny",'Scoring_Config'!$A:$A,'Scoring_Config'!$C:$C,10),0),0)+IF(LEFT(AG98,4)="True",IF(_xlfn.XLOOKUP("Service_Any_OR_RangeGt1000",'Scoring_Config'!$A:$A,'Scoring_Config'!$D:$D,"Yes")="Yes",_xlfn.XLOOKUP("Service_Any_OR_RangeGt1000",'Scoring_Config'!$A:$A,'Scoring_Config'!$C:$C,10),0),0)+IF(LEFT(AH98,4)="True",IF(_xlfn.XLOOKUP("App_Any_OR_RangeGt1000",'Scoring_Config'!$A:$A,'Scoring_Config'!$D:$D,"Yes")="Yes",_xlfn.XLOOKUP("App_Any_OR_RangeGt1000",'Scoring_Config'!$A:$A,'Scoring_Config'!$C:$C,10),0),0)+IF(LEFT(AI98,4)="True",IF(_xlfn.XLOOKUP("Service_Insecure_Match",'Scoring_Config'!$A:$A,'Scoring_Config'!$D:$D,"Yes")="Yes",_xlfn.XLOOKUP("Service_Insecure_Match",'Scoring_Config'!$A:$A,'Scoring_Config'!$C:$C,5),0),0)+IF(LEFT(AJ98,4)="True",IF(_xlfn.XLOOKUP("Risky_Inbound",'Scoring_Config'!$A:$A,'Scoring_Config'!$D:$D,"Yes")="Yes",_xlfn.XLOOKUP("Risky_Inbound",'Scoring_Config'!$A:$A,'Scoring_Config'!$C:$C,50),0),0)+IF(LEFT(AK98,4)="True",IF(_xlfn.XLOOKUP("Risky_Outbound",'Scoring_Config'!$A:$A,'Scoring_Config'!$D:$D,"Yes")="Yes",_xlfn.XLOOKUP("Risky_Outbound",'Scoring_Config'!$A:$A,'Scoring_Config'!$C:$C,25),0),0)+IF(LEFT(AZ98,4)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98,FIND(",",AL98)+1,100)),0)+IF(LEFT(AM98,4)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98,FIND(",",AN98)+1,100)),0)+IF(_xlfn.XLOOKUP("Profile_Scoring",'Scoring_Config'!$A:$A,'Scoring_Config'!$D:$D,"Yes")="Yes",VALUE(MID(AO98,FIND(",",AO98)+1,100)),0)+IF(_xlfn.XLOOKUP("Options_Scoring",'Scoring_Config'!$A:$A,'Scoring_Config'!$D:$D,"Yes")="Yes",VALUE(MID(AP98,FIND(",",AP98)+1,100)),0)))</f>
        <v>0</v>
      </c>
      <c r="AZ98" cm="1">
        <f t="array" ref="AZ98">IF(FALSE,"True," &amp; IF(_xlfn.XLOOKUP("Migrate_Insecure",'Scoring_Config'!$A:$A,'Scoring_Config'!$D:$D,"Yes")="Yes",_xlfn.XLOOKUP("Migrate_Insecure",'Scoring_Config'!$A:$A,'Scoring_Config'!$C:$C,10),0),"False,0")</f>
        <v>0</v>
      </c>
    </row>
    <row r="99" spans="1:52">
      <c r="A99" t="s">
        <v>1979</v>
      </c>
      <c r="B99" t="s">
        <v>2077</v>
      </c>
      <c r="C99" t="s">
        <v>3542</v>
      </c>
      <c r="D99" t="s">
        <v>3545</v>
      </c>
      <c r="E99" t="s">
        <v>3563</v>
      </c>
      <c r="F99" t="s">
        <v>3595</v>
      </c>
      <c r="G99" t="s">
        <v>149</v>
      </c>
      <c r="H99" t="s">
        <v>174</v>
      </c>
      <c r="I99" t="s">
        <v>3595</v>
      </c>
      <c r="J99" t="s">
        <v>149</v>
      </c>
      <c r="K99" t="s">
        <v>1701</v>
      </c>
      <c r="L99" t="s">
        <v>1327</v>
      </c>
      <c r="M99" t="s">
        <v>1974</v>
      </c>
      <c r="N99" t="s">
        <v>4315</v>
      </c>
      <c r="O99" t="s">
        <v>4319</v>
      </c>
      <c r="P99" t="s">
        <v>4322</v>
      </c>
      <c r="Q99" t="s">
        <v>4403</v>
      </c>
      <c r="R99" t="s">
        <v>5439</v>
      </c>
      <c r="S99" t="s">
        <v>4324</v>
      </c>
      <c r="T99" t="s">
        <v>5570</v>
      </c>
      <c r="U99" t="s">
        <v>6006</v>
      </c>
      <c r="Y99" cm="1">
        <f t="array" ref="Y99">IF(FALSE,"True," &amp; IF(_xlfn.XLOOKUP("Src_IsAny",'Scoring_Config'!$A:$A,'Scoring_Config'!$D:$D,"Yes")="Yes",_xlfn.XLOOKUP("Src_IsAny",'Scoring_Config'!$A:$A,'Scoring_Config'!$C:$C,10),0),"False,0")</f>
        <v>0</v>
      </c>
      <c r="Z99" cm="1">
        <f t="array" ref="Z99">IF(FALSE,"True," &amp; IF(_xlfn.XLOOKUP("Src_CIDR_Le_16",'Scoring_Config'!$A:$A,'Scoring_Config'!$D:$D,"Yes")="Yes",_xlfn.XLOOKUP("Src_CIDR_Le_16",'Scoring_Config'!$A:$A,'Scoring_Config'!$C:$C,10),0),"False,0")</f>
        <v>0</v>
      </c>
      <c r="AA99" cm="1">
        <f t="array" ref="AA99">IF(FALSE,"True," &amp; IF(_xlfn.XLOOKUP("Src_CIDR_17_22",'Scoring_Config'!$A:$A,'Scoring_Config'!$D:$D,"Yes")="Yes",_xlfn.XLOOKUP("Src_CIDR_17_22",'Scoring_Config'!$A:$A,'Scoring_Config'!$C:$C,5),0),"False,0")</f>
        <v>0</v>
      </c>
      <c r="AB99" cm="1">
        <f t="array" ref="AB99">IF(FALSE,"True," &amp; IF(_xlfn.XLOOKUP("Dst_IsAny",'Scoring_Config'!$A:$A,'Scoring_Config'!$D:$D,"Yes")="Yes",_xlfn.XLOOKUP("Dst_IsAny",'Scoring_Config'!$A:$A,'Scoring_Config'!$C:$C,10),0),"False,0")</f>
        <v>0</v>
      </c>
      <c r="AC99" cm="1">
        <f t="array" ref="AC99">IF(FALSE,"True," &amp; IF(_xlfn.XLOOKUP("Dst_CIDR_Le_16",'Scoring_Config'!$A:$A,'Scoring_Config'!$D:$D,"Yes")="Yes",_xlfn.XLOOKUP("Dst_CIDR_Le_16",'Scoring_Config'!$A:$A,'Scoring_Config'!$C:$C,10),0),"False,0")</f>
        <v>0</v>
      </c>
      <c r="AD99" cm="1">
        <f t="array" ref="AD99">IF(FALSE,"True," &amp; IF(_xlfn.XLOOKUP("Dst_CIDR_17_22",'Scoring_Config'!$A:$A,'Scoring_Config'!$D:$D,"Yes")="Yes",_xlfn.XLOOKUP("Dst_CIDR_17_22",'Scoring_Config'!$A:$A,'Scoring_Config'!$C:$C,5),0),"False,0")</f>
        <v>0</v>
      </c>
      <c r="AE99" cm="1">
        <f t="array" ref="AE99">IF(FALSE,"True," &amp; IF(_xlfn.XLOOKUP("SrcZone_IsAny",'Scoring_Config'!$A:$A,'Scoring_Config'!$D:$D,"Yes")="Yes",_xlfn.XLOOKUP("SrcZone_IsAny",'Scoring_Config'!$A:$A,'Scoring_Config'!$C:$C,10),0),"False,0")</f>
        <v>0</v>
      </c>
      <c r="AF99" cm="1">
        <f t="array" ref="AF99">IF(FALSE,"True," &amp; IF(_xlfn.XLOOKUP("DstZone_IsAny",'Scoring_Config'!$A:$A,'Scoring_Config'!$D:$D,"Yes")="Yes",_xlfn.XLOOKUP("DstZone_IsAny",'Scoring_Config'!$A:$A,'Scoring_Config'!$C:$C,10),0),"False,0")</f>
        <v>0</v>
      </c>
      <c r="AG99" cm="1">
        <f t="array" ref="AG9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9" cm="1">
        <f t="array" ref="AH99">IF(FALSE,"True," &amp; IF(_xlfn.XLOOKUP("App_Any_OR_RangeGt1000",'Scoring_Config'!$A:$A,'Scoring_Config'!$D:$D,"Yes")="Yes",_xlfn.XLOOKUP("App_Any_OR_RangeGt1000",'Scoring_Config'!$A:$A,'Scoring_Config'!$C:$C,10),0),"False,0")</f>
        <v>0</v>
      </c>
      <c r="AI99" cm="1">
        <f t="array" ref="AI99">IF(FALSE,"True," &amp; IF(_xlfn.XLOOKUP("Service_Insecure_Match",'Scoring_Config'!$A:$A,'Scoring_Config'!$D:$D,"Yes")="Yes",_xlfn.XLOOKUP("Service_Insecure_Match",'Scoring_Config'!$A:$A,'Scoring_Config'!$C:$C,5),0),"False,0")</f>
        <v>0</v>
      </c>
      <c r="AJ99" cm="1">
        <f t="array" ref="AJ99">IF(FALSE,"True," &amp; IF(_xlfn.XLOOKUP("Risky_Inbound",'Scoring_Config'!$A:$A,'Scoring_Config'!$D:$D,"Yes")="Yes",_xlfn.XLOOKUP("Risky_Inbound",'Scoring_Config'!$A:$A,'Scoring_Config'!$C:$C,50),0),"False,0")</f>
        <v>0</v>
      </c>
      <c r="AK99" cm="1">
        <f t="array" ref="AK99">IF(FALSE,"True," &amp; IF(_xlfn.XLOOKUP("Risky_Outbound",'Scoring_Config'!$A:$A,'Scoring_Config'!$D:$D,"Yes")="Yes",_xlfn.XLOOKUP("Risky_Outbound",'Scoring_Config'!$A:$A,'Scoring_Config'!$C:$C,25),0),"False,0")</f>
        <v>0</v>
      </c>
      <c r="AL99" t="s">
        <v>6697</v>
      </c>
      <c r="AM99" cm="1">
        <f t="array" ref="AM9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9" t="s">
        <v>6697</v>
      </c>
      <c r="AO99" t="s">
        <v>6697</v>
      </c>
      <c r="AP99" t="s">
        <v>6697</v>
      </c>
      <c r="AQ99" cm="1">
        <f t="array" ref="AQ99">IF(FALSE,"True," &amp; IF(_xlfn.XLOOKUP("Service_IsAny",'Scoring_Config'!$A:$A,'Scoring_Config'!$D:$D,"Yes")="Yes",_xlfn.XLOOKUP("Service_IsAny",'Scoring_Config'!$A:$A,'Scoring_Config'!$C:$C,0),0),"False,0")</f>
        <v>0</v>
      </c>
      <c r="AR99">
        <v>0</v>
      </c>
      <c r="AS99" cm="1">
        <f t="array" ref="AS99">IF(FALSE,"True," &amp; IF(_xlfn.XLOOKUP("Service_RangeGt1000",'Scoring_Config'!$A:$A,'Scoring_Config'!$D:$D,"Yes")="Yes",_xlfn.XLOOKUP("Service_RangeGt1000",'Scoring_Config'!$A:$A,'Scoring_Config'!$C:$C,0),0),"False,0")</f>
        <v>0</v>
      </c>
      <c r="AT99" cm="1">
        <f t="array" ref="AT99">IF(FALSE,"True," &amp; IF(_xlfn.XLOOKUP("App_IsAny",'Scoring_Config'!$A:$A,'Scoring_Config'!$D:$D,"Yes")="Yes",_xlfn.XLOOKUP("App_IsAny",'Scoring_Config'!$A:$A,'Scoring_Config'!$C:$C,0),0),"False,0")</f>
        <v>0</v>
      </c>
      <c r="AU99">
        <v>0</v>
      </c>
      <c r="AV99" cm="1">
        <f t="array" ref="AV99">IF(FALSE,"True," &amp; IF(_xlfn.XLOOKUP("App_RangeGt1000",'Scoring_Config'!$A:$A,'Scoring_Config'!$D:$D,"Yes")="Yes",_xlfn.XLOOKUP("App_RangeGt1000",'Scoring_Config'!$A:$A,'Scoring_Config'!$C:$C,0),0),"False,0")</f>
        <v>0</v>
      </c>
      <c r="AW99" cm="1">
        <f t="array" ref="AW99">IF(FALSE,"True," &amp; IF(_xlfn.XLOOKUP("Action_IsDenyOrDrop",'Scoring_Config'!$A:$A,'Scoring_Config'!$D:$D,"Yes")="Yes",_xlfn.XLOOKUP("Action_IsDenyOrDrop",'Scoring_Config'!$A:$A,'Scoring_Config'!$C:$C,0),0),"False,0")</f>
        <v>0</v>
      </c>
      <c r="AX99" cm="1">
        <f t="array" ref="AX99">IF(LEFT(AW99,4)="True",0,(IF(LEFT(Y99,4)="True",IF(_xlfn.XLOOKUP("Src_IsAny",'Scoring_Config'!$A:$A,'Scoring_Config'!$D:$D,"Yes")="Yes",_xlfn.XLOOKUP("Src_IsAny",'Scoring_Config'!$A:$A,'Scoring_Config'!$C:$C,10),0),0)+IF(LEFT(Z99,4)="True",IF(_xlfn.XLOOKUP("Src_CIDR_Le_16",'Scoring_Config'!$A:$A,'Scoring_Config'!$D:$D,"Yes")="Yes",_xlfn.XLOOKUP("Src_CIDR_Le_16",'Scoring_Config'!$A:$A,'Scoring_Config'!$C:$C,10),0),0)+IF(LEFT(AA99,4)="True",IF(_xlfn.XLOOKUP("Src_CIDR_17_22",'Scoring_Config'!$A:$A,'Scoring_Config'!$D:$D,"Yes")="Yes",_xlfn.XLOOKUP("Src_CIDR_17_22",'Scoring_Config'!$A:$A,'Scoring_Config'!$C:$C,5),0),0)+IF(LEFT(AB99,4)="True",IF(_xlfn.XLOOKUP("Dst_IsAny",'Scoring_Config'!$A:$A,'Scoring_Config'!$D:$D,"Yes")="Yes",_xlfn.XLOOKUP("Dst_IsAny",'Scoring_Config'!$A:$A,'Scoring_Config'!$C:$C,10),0),0)+IF(LEFT(AC99,4)="True",IF(_xlfn.XLOOKUP("Dst_CIDR_Le_16",'Scoring_Config'!$A:$A,'Scoring_Config'!$D:$D,"Yes")="Yes",_xlfn.XLOOKUP("Dst_CIDR_Le_16",'Scoring_Config'!$A:$A,'Scoring_Config'!$C:$C,10),0),0)+IF(LEFT(AD99,4)="True",IF(_xlfn.XLOOKUP("Dst_CIDR_17_22",'Scoring_Config'!$A:$A,'Scoring_Config'!$D:$D,"Yes")="Yes",_xlfn.XLOOKUP("Dst_CIDR_17_22",'Scoring_Config'!$A:$A,'Scoring_Config'!$C:$C,5),0),0)+IF(LEFT(AE99,4)="True",IF(_xlfn.XLOOKUP("SrcZone_IsAny",'Scoring_Config'!$A:$A,'Scoring_Config'!$D:$D,"Yes")="Yes",_xlfn.XLOOKUP("SrcZone_IsAny",'Scoring_Config'!$A:$A,'Scoring_Config'!$C:$C,10),0),0)+IF(LEFT(AF99,4)="True",IF(_xlfn.XLOOKUP("DstZone_IsAny",'Scoring_Config'!$A:$A,'Scoring_Config'!$D:$D,"Yes")="Yes",_xlfn.XLOOKUP("DstZone_IsAny",'Scoring_Config'!$A:$A,'Scoring_Config'!$C:$C,10),0),0)+IF(LEFT(AG99,4)="True",IF(_xlfn.XLOOKUP("Service_Any_OR_RangeGt1000",'Scoring_Config'!$A:$A,'Scoring_Config'!$D:$D,"Yes")="Yes",_xlfn.XLOOKUP("Service_Any_OR_RangeGt1000",'Scoring_Config'!$A:$A,'Scoring_Config'!$C:$C,10),0),0)+IF(LEFT(AH99,4)="True",IF(_xlfn.XLOOKUP("App_Any_OR_RangeGt1000",'Scoring_Config'!$A:$A,'Scoring_Config'!$D:$D,"Yes")="Yes",_xlfn.XLOOKUP("App_Any_OR_RangeGt1000",'Scoring_Config'!$A:$A,'Scoring_Config'!$C:$C,10),0),0)+IF(LEFT(AI99,4)="True",IF(_xlfn.XLOOKUP("Service_Insecure_Match",'Scoring_Config'!$A:$A,'Scoring_Config'!$D:$D,"Yes")="Yes",_xlfn.XLOOKUP("Service_Insecure_Match",'Scoring_Config'!$A:$A,'Scoring_Config'!$C:$C,5),0),0)+IF(LEFT(AJ99,4)="True",IF(_xlfn.XLOOKUP("Risky_Inbound",'Scoring_Config'!$A:$A,'Scoring_Config'!$D:$D,"Yes")="Yes",_xlfn.XLOOKUP("Risky_Inbound",'Scoring_Config'!$A:$A,'Scoring_Config'!$C:$C,50),0),0)+IF(LEFT(AK99,4)="True",IF(_xlfn.XLOOKUP("Risky_Outbound",'Scoring_Config'!$A:$A,'Scoring_Config'!$D:$D,"Yes")="Yes",_xlfn.XLOOKUP("Risky_Outbound",'Scoring_Config'!$A:$A,'Scoring_Config'!$C:$C,25),0),0)+IF(LEFT(AZ99,4)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99,FIND(",",AL99)+1,100)),0)+IF(LEFT(AM99,4)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99,FIND(",",AN99)+1,100)),0)+IF(_xlfn.XLOOKUP("Profile_Scoring",'Scoring_Config'!$A:$A,'Scoring_Config'!$D:$D,"Yes")="Yes",VALUE(MID(AO99,FIND(",",AO99)+1,100)),0)+IF(_xlfn.XLOOKUP("Options_Scoring",'Scoring_Config'!$A:$A,'Scoring_Config'!$D:$D,"Yes")="Yes",VALUE(MID(AP99,FIND(",",AP99)+1,100)),0)))</f>
        <v>0</v>
      </c>
      <c r="AZ99" cm="1">
        <f t="array" ref="AZ99">IF(FALSE,"True," &amp; IF(_xlfn.XLOOKUP("Migrate_Insecure",'Scoring_Config'!$A:$A,'Scoring_Config'!$D:$D,"Yes")="Yes",_xlfn.XLOOKUP("Migrate_Insecure",'Scoring_Config'!$A:$A,'Scoring_Config'!$C:$C,10),0),"False,0")</f>
        <v>0</v>
      </c>
    </row>
    <row r="100" spans="1:52">
      <c r="A100" t="s">
        <v>1979</v>
      </c>
      <c r="B100" t="s">
        <v>2078</v>
      </c>
      <c r="C100" t="s">
        <v>3542</v>
      </c>
      <c r="D100" t="s">
        <v>3545</v>
      </c>
      <c r="E100" t="s">
        <v>3563</v>
      </c>
      <c r="F100" t="s">
        <v>3595</v>
      </c>
      <c r="G100" t="s">
        <v>150</v>
      </c>
      <c r="H100" t="s">
        <v>174</v>
      </c>
      <c r="I100" t="s">
        <v>3595</v>
      </c>
      <c r="J100" t="s">
        <v>150</v>
      </c>
      <c r="K100" t="s">
        <v>1701</v>
      </c>
      <c r="L100" t="s">
        <v>1327</v>
      </c>
      <c r="M100" t="s">
        <v>1974</v>
      </c>
      <c r="N100" t="s">
        <v>4315</v>
      </c>
      <c r="O100" t="s">
        <v>4319</v>
      </c>
      <c r="P100" t="s">
        <v>4322</v>
      </c>
      <c r="Q100" t="s">
        <v>4403</v>
      </c>
      <c r="R100" t="s">
        <v>5439</v>
      </c>
      <c r="S100" t="s">
        <v>4324</v>
      </c>
      <c r="T100" t="s">
        <v>5570</v>
      </c>
      <c r="U100" t="s">
        <v>6006</v>
      </c>
      <c r="Y100" cm="1">
        <f t="array" ref="Y100">IF(FALSE,"True," &amp; IF(_xlfn.XLOOKUP("Src_IsAny",'Scoring_Config'!$A:$A,'Scoring_Config'!$D:$D,"Yes")="Yes",_xlfn.XLOOKUP("Src_IsAny",'Scoring_Config'!$A:$A,'Scoring_Config'!$C:$C,10),0),"False,0")</f>
        <v>0</v>
      </c>
      <c r="Z100" cm="1">
        <f t="array" ref="Z100">IF(FALSE,"True," &amp; IF(_xlfn.XLOOKUP("Src_CIDR_Le_16",'Scoring_Config'!$A:$A,'Scoring_Config'!$D:$D,"Yes")="Yes",_xlfn.XLOOKUP("Src_CIDR_Le_16",'Scoring_Config'!$A:$A,'Scoring_Config'!$C:$C,10),0),"False,0")</f>
        <v>0</v>
      </c>
      <c r="AA100" cm="1">
        <f t="array" ref="AA100">IF(FALSE,"True," &amp; IF(_xlfn.XLOOKUP("Src_CIDR_17_22",'Scoring_Config'!$A:$A,'Scoring_Config'!$D:$D,"Yes")="Yes",_xlfn.XLOOKUP("Src_CIDR_17_22",'Scoring_Config'!$A:$A,'Scoring_Config'!$C:$C,5),0),"False,0")</f>
        <v>0</v>
      </c>
      <c r="AB100" cm="1">
        <f t="array" ref="AB100">IF(FALSE,"True," &amp; IF(_xlfn.XLOOKUP("Dst_IsAny",'Scoring_Config'!$A:$A,'Scoring_Config'!$D:$D,"Yes")="Yes",_xlfn.XLOOKUP("Dst_IsAny",'Scoring_Config'!$A:$A,'Scoring_Config'!$C:$C,10),0),"False,0")</f>
        <v>0</v>
      </c>
      <c r="AC100" cm="1">
        <f t="array" ref="AC100">IF(FALSE,"True," &amp; IF(_xlfn.XLOOKUP("Dst_CIDR_Le_16",'Scoring_Config'!$A:$A,'Scoring_Config'!$D:$D,"Yes")="Yes",_xlfn.XLOOKUP("Dst_CIDR_Le_16",'Scoring_Config'!$A:$A,'Scoring_Config'!$C:$C,10),0),"False,0")</f>
        <v>0</v>
      </c>
      <c r="AD100" cm="1">
        <f t="array" ref="AD100">IF(FALSE,"True," &amp; IF(_xlfn.XLOOKUP("Dst_CIDR_17_22",'Scoring_Config'!$A:$A,'Scoring_Config'!$D:$D,"Yes")="Yes",_xlfn.XLOOKUP("Dst_CIDR_17_22",'Scoring_Config'!$A:$A,'Scoring_Config'!$C:$C,5),0),"False,0")</f>
        <v>0</v>
      </c>
      <c r="AE100" cm="1">
        <f t="array" ref="AE100">IF(FALSE,"True," &amp; IF(_xlfn.XLOOKUP("SrcZone_IsAny",'Scoring_Config'!$A:$A,'Scoring_Config'!$D:$D,"Yes")="Yes",_xlfn.XLOOKUP("SrcZone_IsAny",'Scoring_Config'!$A:$A,'Scoring_Config'!$C:$C,10),0),"False,0")</f>
        <v>0</v>
      </c>
      <c r="AF100" cm="1">
        <f t="array" ref="AF100">IF(FALSE,"True," &amp; IF(_xlfn.XLOOKUP("DstZone_IsAny",'Scoring_Config'!$A:$A,'Scoring_Config'!$D:$D,"Yes")="Yes",_xlfn.XLOOKUP("DstZone_IsAny",'Scoring_Config'!$A:$A,'Scoring_Config'!$C:$C,10),0),"False,0")</f>
        <v>0</v>
      </c>
      <c r="AG100" cm="1">
        <f t="array" ref="AG10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0" cm="1">
        <f t="array" ref="AH100">IF(FALSE,"True," &amp; IF(_xlfn.XLOOKUP("App_Any_OR_RangeGt1000",'Scoring_Config'!$A:$A,'Scoring_Config'!$D:$D,"Yes")="Yes",_xlfn.XLOOKUP("App_Any_OR_RangeGt1000",'Scoring_Config'!$A:$A,'Scoring_Config'!$C:$C,10),0),"False,0")</f>
        <v>0</v>
      </c>
      <c r="AI100" cm="1">
        <f t="array" ref="AI100">IF(FALSE,"True," &amp; IF(_xlfn.XLOOKUP("Service_Insecure_Match",'Scoring_Config'!$A:$A,'Scoring_Config'!$D:$D,"Yes")="Yes",_xlfn.XLOOKUP("Service_Insecure_Match",'Scoring_Config'!$A:$A,'Scoring_Config'!$C:$C,5),0),"False,0")</f>
        <v>0</v>
      </c>
      <c r="AJ100" cm="1">
        <f t="array" ref="AJ100">IF(FALSE,"True," &amp; IF(_xlfn.XLOOKUP("Risky_Inbound",'Scoring_Config'!$A:$A,'Scoring_Config'!$D:$D,"Yes")="Yes",_xlfn.XLOOKUP("Risky_Inbound",'Scoring_Config'!$A:$A,'Scoring_Config'!$C:$C,50),0),"False,0")</f>
        <v>0</v>
      </c>
      <c r="AK100" cm="1">
        <f t="array" ref="AK100">IF(FALSE,"True," &amp; IF(_xlfn.XLOOKUP("Risky_Outbound",'Scoring_Config'!$A:$A,'Scoring_Config'!$D:$D,"Yes")="Yes",_xlfn.XLOOKUP("Risky_Outbound",'Scoring_Config'!$A:$A,'Scoring_Config'!$C:$C,25),0),"False,0")</f>
        <v>0</v>
      </c>
      <c r="AL100" t="s">
        <v>6697</v>
      </c>
      <c r="AM100" cm="1">
        <f t="array" ref="AM10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0" t="s">
        <v>6697</v>
      </c>
      <c r="AO100" t="s">
        <v>6697</v>
      </c>
      <c r="AP100" t="s">
        <v>6697</v>
      </c>
      <c r="AQ100" cm="1">
        <f t="array" ref="AQ100">IF(FALSE,"True," &amp; IF(_xlfn.XLOOKUP("Service_IsAny",'Scoring_Config'!$A:$A,'Scoring_Config'!$D:$D,"Yes")="Yes",_xlfn.XLOOKUP("Service_IsAny",'Scoring_Config'!$A:$A,'Scoring_Config'!$C:$C,0),0),"False,0")</f>
        <v>0</v>
      </c>
      <c r="AR100">
        <v>0</v>
      </c>
      <c r="AS100" cm="1">
        <f t="array" ref="AS100">IF(FALSE,"True," &amp; IF(_xlfn.XLOOKUP("Service_RangeGt1000",'Scoring_Config'!$A:$A,'Scoring_Config'!$D:$D,"Yes")="Yes",_xlfn.XLOOKUP("Service_RangeGt1000",'Scoring_Config'!$A:$A,'Scoring_Config'!$C:$C,0),0),"False,0")</f>
        <v>0</v>
      </c>
      <c r="AT100" cm="1">
        <f t="array" ref="AT100">IF(FALSE,"True," &amp; IF(_xlfn.XLOOKUP("App_IsAny",'Scoring_Config'!$A:$A,'Scoring_Config'!$D:$D,"Yes")="Yes",_xlfn.XLOOKUP("App_IsAny",'Scoring_Config'!$A:$A,'Scoring_Config'!$C:$C,0),0),"False,0")</f>
        <v>0</v>
      </c>
      <c r="AU100">
        <v>0</v>
      </c>
      <c r="AV100" cm="1">
        <f t="array" ref="AV100">IF(FALSE,"True," &amp; IF(_xlfn.XLOOKUP("App_RangeGt1000",'Scoring_Config'!$A:$A,'Scoring_Config'!$D:$D,"Yes")="Yes",_xlfn.XLOOKUP("App_RangeGt1000",'Scoring_Config'!$A:$A,'Scoring_Config'!$C:$C,0),0),"False,0")</f>
        <v>0</v>
      </c>
      <c r="AW100" cm="1">
        <f t="array" ref="AW100">IF(FALSE,"True," &amp; IF(_xlfn.XLOOKUP("Action_IsDenyOrDrop",'Scoring_Config'!$A:$A,'Scoring_Config'!$D:$D,"Yes")="Yes",_xlfn.XLOOKUP("Action_IsDenyOrDrop",'Scoring_Config'!$A:$A,'Scoring_Config'!$C:$C,0),0),"False,0")</f>
        <v>0</v>
      </c>
      <c r="AX100" cm="1">
        <f t="array" ref="AX100">IF(LEFT(AW100,4)="True",0,(IF(LEFT(Y100,4)="True",IF(_xlfn.XLOOKUP("Src_IsAny",'Scoring_Config'!$A:$A,'Scoring_Config'!$D:$D,"Yes")="Yes",_xlfn.XLOOKUP("Src_IsAny",'Scoring_Config'!$A:$A,'Scoring_Config'!$C:$C,10),0),0)+IF(LEFT(Z100,4)="True",IF(_xlfn.XLOOKUP("Src_CIDR_Le_16",'Scoring_Config'!$A:$A,'Scoring_Config'!$D:$D,"Yes")="Yes",_xlfn.XLOOKUP("Src_CIDR_Le_16",'Scoring_Config'!$A:$A,'Scoring_Config'!$C:$C,10),0),0)+IF(LEFT(AA100,4)="True",IF(_xlfn.XLOOKUP("Src_CIDR_17_22",'Scoring_Config'!$A:$A,'Scoring_Config'!$D:$D,"Yes")="Yes",_xlfn.XLOOKUP("Src_CIDR_17_22",'Scoring_Config'!$A:$A,'Scoring_Config'!$C:$C,5),0),0)+IF(LEFT(AB100,4)="True",IF(_xlfn.XLOOKUP("Dst_IsAny",'Scoring_Config'!$A:$A,'Scoring_Config'!$D:$D,"Yes")="Yes",_xlfn.XLOOKUP("Dst_IsAny",'Scoring_Config'!$A:$A,'Scoring_Config'!$C:$C,10),0),0)+IF(LEFT(AC100,4)="True",IF(_xlfn.XLOOKUP("Dst_CIDR_Le_16",'Scoring_Config'!$A:$A,'Scoring_Config'!$D:$D,"Yes")="Yes",_xlfn.XLOOKUP("Dst_CIDR_Le_16",'Scoring_Config'!$A:$A,'Scoring_Config'!$C:$C,10),0),0)+IF(LEFT(AD100,4)="True",IF(_xlfn.XLOOKUP("Dst_CIDR_17_22",'Scoring_Config'!$A:$A,'Scoring_Config'!$D:$D,"Yes")="Yes",_xlfn.XLOOKUP("Dst_CIDR_17_22",'Scoring_Config'!$A:$A,'Scoring_Config'!$C:$C,5),0),0)+IF(LEFT(AE100,4)="True",IF(_xlfn.XLOOKUP("SrcZone_IsAny",'Scoring_Config'!$A:$A,'Scoring_Config'!$D:$D,"Yes")="Yes",_xlfn.XLOOKUP("SrcZone_IsAny",'Scoring_Config'!$A:$A,'Scoring_Config'!$C:$C,10),0),0)+IF(LEFT(AF100,4)="True",IF(_xlfn.XLOOKUP("DstZone_IsAny",'Scoring_Config'!$A:$A,'Scoring_Config'!$D:$D,"Yes")="Yes",_xlfn.XLOOKUP("DstZone_IsAny",'Scoring_Config'!$A:$A,'Scoring_Config'!$C:$C,10),0),0)+IF(LEFT(AG100,4)="True",IF(_xlfn.XLOOKUP("Service_Any_OR_RangeGt1000",'Scoring_Config'!$A:$A,'Scoring_Config'!$D:$D,"Yes")="Yes",_xlfn.XLOOKUP("Service_Any_OR_RangeGt1000",'Scoring_Config'!$A:$A,'Scoring_Config'!$C:$C,10),0),0)+IF(LEFT(AH100,4)="True",IF(_xlfn.XLOOKUP("App_Any_OR_RangeGt1000",'Scoring_Config'!$A:$A,'Scoring_Config'!$D:$D,"Yes")="Yes",_xlfn.XLOOKUP("App_Any_OR_RangeGt1000",'Scoring_Config'!$A:$A,'Scoring_Config'!$C:$C,10),0),0)+IF(LEFT(AI100,4)="True",IF(_xlfn.XLOOKUP("Service_Insecure_Match",'Scoring_Config'!$A:$A,'Scoring_Config'!$D:$D,"Yes")="Yes",_xlfn.XLOOKUP("Service_Insecure_Match",'Scoring_Config'!$A:$A,'Scoring_Config'!$C:$C,5),0),0)+IF(LEFT(AJ100,4)="True",IF(_xlfn.XLOOKUP("Risky_Inbound",'Scoring_Config'!$A:$A,'Scoring_Config'!$D:$D,"Yes")="Yes",_xlfn.XLOOKUP("Risky_Inbound",'Scoring_Config'!$A:$A,'Scoring_Config'!$C:$C,50),0),0)+IF(LEFT(AK100,4)="True",IF(_xlfn.XLOOKUP("Risky_Outbound",'Scoring_Config'!$A:$A,'Scoring_Config'!$D:$D,"Yes")="Yes",_xlfn.XLOOKUP("Risky_Outbound",'Scoring_Config'!$A:$A,'Scoring_Config'!$C:$C,25),0),0)+IF(LEFT(AZ100,4)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100,FIND(",",AL100)+1,100)),0)+IF(LEFT(AM100,4)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100,FIND(",",AN100)+1,100)),0)+IF(_xlfn.XLOOKUP("Profile_Scoring",'Scoring_Config'!$A:$A,'Scoring_Config'!$D:$D,"Yes")="Yes",VALUE(MID(AO100,FIND(",",AO100)+1,100)),0)+IF(_xlfn.XLOOKUP("Options_Scoring",'Scoring_Config'!$A:$A,'Scoring_Config'!$D:$D,"Yes")="Yes",VALUE(MID(AP100,FIND(",",AP100)+1,100)),0)))</f>
        <v>0</v>
      </c>
      <c r="AZ100" cm="1">
        <f t="array" ref="AZ100">IF(FALSE,"True," &amp; IF(_xlfn.XLOOKUP("Migrate_Insecure",'Scoring_Config'!$A:$A,'Scoring_Config'!$D:$D,"Yes")="Yes",_xlfn.XLOOKUP("Migrate_Insecure",'Scoring_Config'!$A:$A,'Scoring_Config'!$C:$C,10),0),"False,0")</f>
        <v>0</v>
      </c>
    </row>
    <row r="101" spans="1:52">
      <c r="A101" t="s">
        <v>1979</v>
      </c>
      <c r="B101" t="s">
        <v>2079</v>
      </c>
      <c r="C101" t="s">
        <v>3542</v>
      </c>
      <c r="D101" t="s">
        <v>3545</v>
      </c>
      <c r="E101" t="s">
        <v>3563</v>
      </c>
      <c r="F101" t="s">
        <v>3600</v>
      </c>
      <c r="G101" t="s">
        <v>151</v>
      </c>
      <c r="H101" t="s">
        <v>174</v>
      </c>
      <c r="I101" t="s">
        <v>3600</v>
      </c>
      <c r="J101" t="s">
        <v>151</v>
      </c>
      <c r="K101" t="s">
        <v>1702</v>
      </c>
      <c r="L101" t="s">
        <v>1327</v>
      </c>
      <c r="M101" t="s">
        <v>1974</v>
      </c>
      <c r="N101" t="s">
        <v>4315</v>
      </c>
      <c r="O101" t="s">
        <v>4319</v>
      </c>
      <c r="P101" t="s">
        <v>4322</v>
      </c>
      <c r="Q101" t="s">
        <v>4401</v>
      </c>
      <c r="R101" t="s">
        <v>5437</v>
      </c>
      <c r="S101" t="s">
        <v>5439</v>
      </c>
      <c r="T101" t="s">
        <v>5570</v>
      </c>
      <c r="U101" t="s">
        <v>6007</v>
      </c>
      <c r="Y101" cm="1">
        <f t="array" ref="Y101">IF(FALSE,"True," &amp; IF(_xlfn.XLOOKUP("Src_IsAny",'Scoring_Config'!$A:$A,'Scoring_Config'!$D:$D,"Yes")="Yes",_xlfn.XLOOKUP("Src_IsAny",'Scoring_Config'!$A:$A,'Scoring_Config'!$C:$C,10),0),"False,0")</f>
        <v>0</v>
      </c>
      <c r="Z101" cm="1">
        <f t="array" ref="Z101">IF(FALSE,"True," &amp; IF(_xlfn.XLOOKUP("Src_CIDR_Le_16",'Scoring_Config'!$A:$A,'Scoring_Config'!$D:$D,"Yes")="Yes",_xlfn.XLOOKUP("Src_CIDR_Le_16",'Scoring_Config'!$A:$A,'Scoring_Config'!$C:$C,10),0),"False,0")</f>
        <v>0</v>
      </c>
      <c r="AA101" cm="1">
        <f t="array" ref="AA101">IF(TRUE,"True," &amp; IF(_xlfn.XLOOKUP("Src_CIDR_17_22",'Scoring_Config'!$A:$A,'Scoring_Config'!$D:$D,"Yes")="Yes",_xlfn.XLOOKUP("Src_CIDR_17_22",'Scoring_Config'!$A:$A,'Scoring_Config'!$C:$C,5),0),"False,0")</f>
        <v>0</v>
      </c>
      <c r="AB101" cm="1">
        <f t="array" ref="AB101">IF(FALSE,"True," &amp; IF(_xlfn.XLOOKUP("Dst_IsAny",'Scoring_Config'!$A:$A,'Scoring_Config'!$D:$D,"Yes")="Yes",_xlfn.XLOOKUP("Dst_IsAny",'Scoring_Config'!$A:$A,'Scoring_Config'!$C:$C,10),0),"False,0")</f>
        <v>0</v>
      </c>
      <c r="AC101" cm="1">
        <f t="array" ref="AC101">IF(FALSE,"True," &amp; IF(_xlfn.XLOOKUP("Dst_CIDR_Le_16",'Scoring_Config'!$A:$A,'Scoring_Config'!$D:$D,"Yes")="Yes",_xlfn.XLOOKUP("Dst_CIDR_Le_16",'Scoring_Config'!$A:$A,'Scoring_Config'!$C:$C,10),0),"False,0")</f>
        <v>0</v>
      </c>
      <c r="AD101" cm="1">
        <f t="array" ref="AD101">IF(TRUE,"True," &amp; IF(_xlfn.XLOOKUP("Dst_CIDR_17_22",'Scoring_Config'!$A:$A,'Scoring_Config'!$D:$D,"Yes")="Yes",_xlfn.XLOOKUP("Dst_CIDR_17_22",'Scoring_Config'!$A:$A,'Scoring_Config'!$C:$C,5),0),"False,0")</f>
        <v>0</v>
      </c>
      <c r="AE101" cm="1">
        <f t="array" ref="AE101">IF(FALSE,"True," &amp; IF(_xlfn.XLOOKUP("SrcZone_IsAny",'Scoring_Config'!$A:$A,'Scoring_Config'!$D:$D,"Yes")="Yes",_xlfn.XLOOKUP("SrcZone_IsAny",'Scoring_Config'!$A:$A,'Scoring_Config'!$C:$C,10),0),"False,0")</f>
        <v>0</v>
      </c>
      <c r="AF101" cm="1">
        <f t="array" ref="AF101">IF(FALSE,"True," &amp; IF(_xlfn.XLOOKUP("DstZone_IsAny",'Scoring_Config'!$A:$A,'Scoring_Config'!$D:$D,"Yes")="Yes",_xlfn.XLOOKUP("DstZone_IsAny",'Scoring_Config'!$A:$A,'Scoring_Config'!$C:$C,10),0),"False,0")</f>
        <v>0</v>
      </c>
      <c r="AG101" cm="1">
        <f t="array" ref="AG10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1" cm="1">
        <f t="array" ref="AH101">IF(FALSE,"True," &amp; IF(_xlfn.XLOOKUP("App_Any_OR_RangeGt1000",'Scoring_Config'!$A:$A,'Scoring_Config'!$D:$D,"Yes")="Yes",_xlfn.XLOOKUP("App_Any_OR_RangeGt1000",'Scoring_Config'!$A:$A,'Scoring_Config'!$C:$C,10),0),"False,0")</f>
        <v>0</v>
      </c>
      <c r="AI101" cm="1">
        <f t="array" ref="AI101">IF(FALSE,"True," &amp; IF(_xlfn.XLOOKUP("Service_Insecure_Match",'Scoring_Config'!$A:$A,'Scoring_Config'!$D:$D,"Yes")="Yes",_xlfn.XLOOKUP("Service_Insecure_Match",'Scoring_Config'!$A:$A,'Scoring_Config'!$C:$C,5),0),"False,0")</f>
        <v>0</v>
      </c>
      <c r="AJ101" cm="1">
        <f t="array" ref="AJ101">IF(FALSE,"True," &amp; IF(_xlfn.XLOOKUP("Risky_Inbound",'Scoring_Config'!$A:$A,'Scoring_Config'!$D:$D,"Yes")="Yes",_xlfn.XLOOKUP("Risky_Inbound",'Scoring_Config'!$A:$A,'Scoring_Config'!$C:$C,50),0),"False,0")</f>
        <v>0</v>
      </c>
      <c r="AK101" cm="1">
        <f t="array" ref="AK101">IF(FALSE,"True," &amp; IF(_xlfn.XLOOKUP("Risky_Outbound",'Scoring_Config'!$A:$A,'Scoring_Config'!$D:$D,"Yes")="Yes",_xlfn.XLOOKUP("Risky_Outbound",'Scoring_Config'!$A:$A,'Scoring_Config'!$C:$C,25),0),"False,0")</f>
        <v>0</v>
      </c>
      <c r="AL101" t="s">
        <v>6697</v>
      </c>
      <c r="AM101" cm="1">
        <f t="array" ref="AM10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1" t="s">
        <v>6697</v>
      </c>
      <c r="AO101" t="s">
        <v>6697</v>
      </c>
      <c r="AP101" t="s">
        <v>6697</v>
      </c>
      <c r="AQ101" cm="1">
        <f t="array" ref="AQ101">IF(FALSE,"True," &amp; IF(_xlfn.XLOOKUP("Service_IsAny",'Scoring_Config'!$A:$A,'Scoring_Config'!$D:$D,"Yes")="Yes",_xlfn.XLOOKUP("Service_IsAny",'Scoring_Config'!$A:$A,'Scoring_Config'!$C:$C,0),0),"False,0")</f>
        <v>0</v>
      </c>
      <c r="AR101">
        <v>0</v>
      </c>
      <c r="AS101" cm="1">
        <f t="array" ref="AS101">IF(FALSE,"True," &amp; IF(_xlfn.XLOOKUP("Service_RangeGt1000",'Scoring_Config'!$A:$A,'Scoring_Config'!$D:$D,"Yes")="Yes",_xlfn.XLOOKUP("Service_RangeGt1000",'Scoring_Config'!$A:$A,'Scoring_Config'!$C:$C,0),0),"False,0")</f>
        <v>0</v>
      </c>
      <c r="AT101" cm="1">
        <f t="array" ref="AT101">IF(FALSE,"True," &amp; IF(_xlfn.XLOOKUP("App_IsAny",'Scoring_Config'!$A:$A,'Scoring_Config'!$D:$D,"Yes")="Yes",_xlfn.XLOOKUP("App_IsAny",'Scoring_Config'!$A:$A,'Scoring_Config'!$C:$C,0),0),"False,0")</f>
        <v>0</v>
      </c>
      <c r="AU101">
        <v>101</v>
      </c>
      <c r="AV101" cm="1">
        <f t="array" ref="AV101">IF(FALSE,"True," &amp; IF(_xlfn.XLOOKUP("App_RangeGt1000",'Scoring_Config'!$A:$A,'Scoring_Config'!$D:$D,"Yes")="Yes",_xlfn.XLOOKUP("App_RangeGt1000",'Scoring_Config'!$A:$A,'Scoring_Config'!$C:$C,0),0),"False,0")</f>
        <v>0</v>
      </c>
      <c r="AW101" cm="1">
        <f t="array" ref="AW101">IF(FALSE,"True," &amp; IF(_xlfn.XLOOKUP("Action_IsDenyOrDrop",'Scoring_Config'!$A:$A,'Scoring_Config'!$D:$D,"Yes")="Yes",_xlfn.XLOOKUP("Action_IsDenyOrDrop",'Scoring_Config'!$A:$A,'Scoring_Config'!$C:$C,0),0),"False,0")</f>
        <v>0</v>
      </c>
      <c r="AX101" cm="1">
        <f t="array" ref="AX101">IF(LEFT(AW101,4)="True",0,(IF(LEFT(Y101,4)="True",IF(_xlfn.XLOOKUP("Src_IsAny",'Scoring_Config'!$A:$A,'Scoring_Config'!$D:$D,"Yes")="Yes",_xlfn.XLOOKUP("Src_IsAny",'Scoring_Config'!$A:$A,'Scoring_Config'!$C:$C,10),0),0)+IF(LEFT(Z101,4)="True",IF(_xlfn.XLOOKUP("Src_CIDR_Le_16",'Scoring_Config'!$A:$A,'Scoring_Config'!$D:$D,"Yes")="Yes",_xlfn.XLOOKUP("Src_CIDR_Le_16",'Scoring_Config'!$A:$A,'Scoring_Config'!$C:$C,10),0),0)+IF(LEFT(AA101,4)="True",IF(_xlfn.XLOOKUP("Src_CIDR_17_22",'Scoring_Config'!$A:$A,'Scoring_Config'!$D:$D,"Yes")="Yes",_xlfn.XLOOKUP("Src_CIDR_17_22",'Scoring_Config'!$A:$A,'Scoring_Config'!$C:$C,5),0),0)+IF(LEFT(AB101,4)="True",IF(_xlfn.XLOOKUP("Dst_IsAny",'Scoring_Config'!$A:$A,'Scoring_Config'!$D:$D,"Yes")="Yes",_xlfn.XLOOKUP("Dst_IsAny",'Scoring_Config'!$A:$A,'Scoring_Config'!$C:$C,10),0),0)+IF(LEFT(AC101,4)="True",IF(_xlfn.XLOOKUP("Dst_CIDR_Le_16",'Scoring_Config'!$A:$A,'Scoring_Config'!$D:$D,"Yes")="Yes",_xlfn.XLOOKUP("Dst_CIDR_Le_16",'Scoring_Config'!$A:$A,'Scoring_Config'!$C:$C,10),0),0)+IF(LEFT(AD101,4)="True",IF(_xlfn.XLOOKUP("Dst_CIDR_17_22",'Scoring_Config'!$A:$A,'Scoring_Config'!$D:$D,"Yes")="Yes",_xlfn.XLOOKUP("Dst_CIDR_17_22",'Scoring_Config'!$A:$A,'Scoring_Config'!$C:$C,5),0),0)+IF(LEFT(AE101,4)="True",IF(_xlfn.XLOOKUP("SrcZone_IsAny",'Scoring_Config'!$A:$A,'Scoring_Config'!$D:$D,"Yes")="Yes",_xlfn.XLOOKUP("SrcZone_IsAny",'Scoring_Config'!$A:$A,'Scoring_Config'!$C:$C,10),0),0)+IF(LEFT(AF101,4)="True",IF(_xlfn.XLOOKUP("DstZone_IsAny",'Scoring_Config'!$A:$A,'Scoring_Config'!$D:$D,"Yes")="Yes",_xlfn.XLOOKUP("DstZone_IsAny",'Scoring_Config'!$A:$A,'Scoring_Config'!$C:$C,10),0),0)+IF(LEFT(AG101,4)="True",IF(_xlfn.XLOOKUP("Service_Any_OR_RangeGt1000",'Scoring_Config'!$A:$A,'Scoring_Config'!$D:$D,"Yes")="Yes",_xlfn.XLOOKUP("Service_Any_OR_RangeGt1000",'Scoring_Config'!$A:$A,'Scoring_Config'!$C:$C,10),0),0)+IF(LEFT(AH101,4)="True",IF(_xlfn.XLOOKUP("App_Any_OR_RangeGt1000",'Scoring_Config'!$A:$A,'Scoring_Config'!$D:$D,"Yes")="Yes",_xlfn.XLOOKUP("App_Any_OR_RangeGt1000",'Scoring_Config'!$A:$A,'Scoring_Config'!$C:$C,10),0),0)+IF(LEFT(AI101,4)="True",IF(_xlfn.XLOOKUP("Service_Insecure_Match",'Scoring_Config'!$A:$A,'Scoring_Config'!$D:$D,"Yes")="Yes",_xlfn.XLOOKUP("Service_Insecure_Match",'Scoring_Config'!$A:$A,'Scoring_Config'!$C:$C,5),0),0)+IF(LEFT(AJ101,4)="True",IF(_xlfn.XLOOKUP("Risky_Inbound",'Scoring_Config'!$A:$A,'Scoring_Config'!$D:$D,"Yes")="Yes",_xlfn.XLOOKUP("Risky_Inbound",'Scoring_Config'!$A:$A,'Scoring_Config'!$C:$C,50),0),0)+IF(LEFT(AK101,4)="True",IF(_xlfn.XLOOKUP("Risky_Outbound",'Scoring_Config'!$A:$A,'Scoring_Config'!$D:$D,"Yes")="Yes",_xlfn.XLOOKUP("Risky_Outbound",'Scoring_Config'!$A:$A,'Scoring_Config'!$C:$C,25),0),0)+IF(LEFT(AZ101,4)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101,FIND(",",AL101)+1,100)),0)+IF(LEFT(AM101,4)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101,FIND(",",AN101)+1,100)),0)+IF(_xlfn.XLOOKUP("Profile_Scoring",'Scoring_Config'!$A:$A,'Scoring_Config'!$D:$D,"Yes")="Yes",VALUE(MID(AO101,FIND(",",AO101)+1,100)),0)+IF(_xlfn.XLOOKUP("Options_Scoring",'Scoring_Config'!$A:$A,'Scoring_Config'!$D:$D,"Yes")="Yes",VALUE(MID(AP101,FIND(",",AP101)+1,100)),0)))</f>
        <v>0</v>
      </c>
      <c r="AZ101" cm="1">
        <f t="array" ref="AZ101">IF(FALSE,"True," &amp; IF(_xlfn.XLOOKUP("Migrate_Insecure",'Scoring_Config'!$A:$A,'Scoring_Config'!$D:$D,"Yes")="Yes",_xlfn.XLOOKUP("Migrate_Insecure",'Scoring_Config'!$A:$A,'Scoring_Config'!$C:$C,10),0),"False,0")</f>
        <v>0</v>
      </c>
    </row>
    <row r="102" spans="1:52">
      <c r="A102" t="s">
        <v>1979</v>
      </c>
      <c r="B102" t="s">
        <v>2080</v>
      </c>
      <c r="C102" t="s">
        <v>3542</v>
      </c>
      <c r="D102" t="s">
        <v>3545</v>
      </c>
      <c r="E102" t="s">
        <v>3563</v>
      </c>
      <c r="F102" t="s">
        <v>3601</v>
      </c>
      <c r="G102" t="s">
        <v>152</v>
      </c>
      <c r="H102" t="s">
        <v>174</v>
      </c>
      <c r="I102" t="s">
        <v>3601</v>
      </c>
      <c r="J102" t="s">
        <v>152</v>
      </c>
      <c r="K102" t="s">
        <v>1702</v>
      </c>
      <c r="L102" t="s">
        <v>1327</v>
      </c>
      <c r="M102" t="s">
        <v>1974</v>
      </c>
      <c r="N102" t="s">
        <v>4315</v>
      </c>
      <c r="O102" t="s">
        <v>4319</v>
      </c>
      <c r="P102" t="s">
        <v>4322</v>
      </c>
      <c r="Q102" t="s">
        <v>4401</v>
      </c>
      <c r="R102" t="s">
        <v>5440</v>
      </c>
      <c r="S102" t="s">
        <v>5440</v>
      </c>
      <c r="T102" t="s">
        <v>5570</v>
      </c>
      <c r="U102" t="s">
        <v>6007</v>
      </c>
      <c r="Y102" cm="1">
        <f t="array" ref="Y102">IF(FALSE,"True," &amp; IF(_xlfn.XLOOKUP("Src_IsAny",'Scoring_Config'!$A:$A,'Scoring_Config'!$D:$D,"Yes")="Yes",_xlfn.XLOOKUP("Src_IsAny",'Scoring_Config'!$A:$A,'Scoring_Config'!$C:$C,10),0),"False,0")</f>
        <v>0</v>
      </c>
      <c r="Z102" cm="1">
        <f t="array" ref="Z102">IF(FALSE,"True," &amp; IF(_xlfn.XLOOKUP("Src_CIDR_Le_16",'Scoring_Config'!$A:$A,'Scoring_Config'!$D:$D,"Yes")="Yes",_xlfn.XLOOKUP("Src_CIDR_Le_16",'Scoring_Config'!$A:$A,'Scoring_Config'!$C:$C,10),0),"False,0")</f>
        <v>0</v>
      </c>
      <c r="AA102" cm="1">
        <f t="array" ref="AA102">IF(TRUE,"True," &amp; IF(_xlfn.XLOOKUP("Src_CIDR_17_22",'Scoring_Config'!$A:$A,'Scoring_Config'!$D:$D,"Yes")="Yes",_xlfn.XLOOKUP("Src_CIDR_17_22",'Scoring_Config'!$A:$A,'Scoring_Config'!$C:$C,5),0),"False,0")</f>
        <v>0</v>
      </c>
      <c r="AB102" cm="1">
        <f t="array" ref="AB102">IF(FALSE,"True," &amp; IF(_xlfn.XLOOKUP("Dst_IsAny",'Scoring_Config'!$A:$A,'Scoring_Config'!$D:$D,"Yes")="Yes",_xlfn.XLOOKUP("Dst_IsAny",'Scoring_Config'!$A:$A,'Scoring_Config'!$C:$C,10),0),"False,0")</f>
        <v>0</v>
      </c>
      <c r="AC102" cm="1">
        <f t="array" ref="AC102">IF(FALSE,"True," &amp; IF(_xlfn.XLOOKUP("Dst_CIDR_Le_16",'Scoring_Config'!$A:$A,'Scoring_Config'!$D:$D,"Yes")="Yes",_xlfn.XLOOKUP("Dst_CIDR_Le_16",'Scoring_Config'!$A:$A,'Scoring_Config'!$C:$C,10),0),"False,0")</f>
        <v>0</v>
      </c>
      <c r="AD102" cm="1">
        <f t="array" ref="AD102">IF(TRUE,"True," &amp; IF(_xlfn.XLOOKUP("Dst_CIDR_17_22",'Scoring_Config'!$A:$A,'Scoring_Config'!$D:$D,"Yes")="Yes",_xlfn.XLOOKUP("Dst_CIDR_17_22",'Scoring_Config'!$A:$A,'Scoring_Config'!$C:$C,5),0),"False,0")</f>
        <v>0</v>
      </c>
      <c r="AE102" cm="1">
        <f t="array" ref="AE102">IF(FALSE,"True," &amp; IF(_xlfn.XLOOKUP("SrcZone_IsAny",'Scoring_Config'!$A:$A,'Scoring_Config'!$D:$D,"Yes")="Yes",_xlfn.XLOOKUP("SrcZone_IsAny",'Scoring_Config'!$A:$A,'Scoring_Config'!$C:$C,10),0),"False,0")</f>
        <v>0</v>
      </c>
      <c r="AF102" cm="1">
        <f t="array" ref="AF102">IF(FALSE,"True," &amp; IF(_xlfn.XLOOKUP("DstZone_IsAny",'Scoring_Config'!$A:$A,'Scoring_Config'!$D:$D,"Yes")="Yes",_xlfn.XLOOKUP("DstZone_IsAny",'Scoring_Config'!$A:$A,'Scoring_Config'!$C:$C,10),0),"False,0")</f>
        <v>0</v>
      </c>
      <c r="AG102" cm="1">
        <f t="array" ref="AG10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2" cm="1">
        <f t="array" ref="AH102">IF(FALSE,"True," &amp; IF(_xlfn.XLOOKUP("App_Any_OR_RangeGt1000",'Scoring_Config'!$A:$A,'Scoring_Config'!$D:$D,"Yes")="Yes",_xlfn.XLOOKUP("App_Any_OR_RangeGt1000",'Scoring_Config'!$A:$A,'Scoring_Config'!$C:$C,10),0),"False,0")</f>
        <v>0</v>
      </c>
      <c r="AI102" cm="1">
        <f t="array" ref="AI102">IF(FALSE,"True," &amp; IF(_xlfn.XLOOKUP("Service_Insecure_Match",'Scoring_Config'!$A:$A,'Scoring_Config'!$D:$D,"Yes")="Yes",_xlfn.XLOOKUP("Service_Insecure_Match",'Scoring_Config'!$A:$A,'Scoring_Config'!$C:$C,5),0),"False,0")</f>
        <v>0</v>
      </c>
      <c r="AJ102" cm="1">
        <f t="array" ref="AJ102">IF(FALSE,"True," &amp; IF(_xlfn.XLOOKUP("Risky_Inbound",'Scoring_Config'!$A:$A,'Scoring_Config'!$D:$D,"Yes")="Yes",_xlfn.XLOOKUP("Risky_Inbound",'Scoring_Config'!$A:$A,'Scoring_Config'!$C:$C,50),0),"False,0")</f>
        <v>0</v>
      </c>
      <c r="AK102" cm="1">
        <f t="array" ref="AK102">IF(FALSE,"True," &amp; IF(_xlfn.XLOOKUP("Risky_Outbound",'Scoring_Config'!$A:$A,'Scoring_Config'!$D:$D,"Yes")="Yes",_xlfn.XLOOKUP("Risky_Outbound",'Scoring_Config'!$A:$A,'Scoring_Config'!$C:$C,25),0),"False,0")</f>
        <v>0</v>
      </c>
      <c r="AL102" t="s">
        <v>6697</v>
      </c>
      <c r="AM102" cm="1">
        <f t="array" ref="AM10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2" t="s">
        <v>6697</v>
      </c>
      <c r="AO102" t="s">
        <v>6697</v>
      </c>
      <c r="AP102" t="s">
        <v>6697</v>
      </c>
      <c r="AQ102" cm="1">
        <f t="array" ref="AQ102">IF(FALSE,"True," &amp; IF(_xlfn.XLOOKUP("Service_IsAny",'Scoring_Config'!$A:$A,'Scoring_Config'!$D:$D,"Yes")="Yes",_xlfn.XLOOKUP("Service_IsAny",'Scoring_Config'!$A:$A,'Scoring_Config'!$C:$C,0),0),"False,0")</f>
        <v>0</v>
      </c>
      <c r="AR102">
        <v>0</v>
      </c>
      <c r="AS102" cm="1">
        <f t="array" ref="AS102">IF(FALSE,"True," &amp; IF(_xlfn.XLOOKUP("Service_RangeGt1000",'Scoring_Config'!$A:$A,'Scoring_Config'!$D:$D,"Yes")="Yes",_xlfn.XLOOKUP("Service_RangeGt1000",'Scoring_Config'!$A:$A,'Scoring_Config'!$C:$C,0),0),"False,0")</f>
        <v>0</v>
      </c>
      <c r="AT102" cm="1">
        <f t="array" ref="AT102">IF(FALSE,"True," &amp; IF(_xlfn.XLOOKUP("App_IsAny",'Scoring_Config'!$A:$A,'Scoring_Config'!$D:$D,"Yes")="Yes",_xlfn.XLOOKUP("App_IsAny",'Scoring_Config'!$A:$A,'Scoring_Config'!$C:$C,0),0),"False,0")</f>
        <v>0</v>
      </c>
      <c r="AU102">
        <v>101</v>
      </c>
      <c r="AV102" cm="1">
        <f t="array" ref="AV102">IF(FALSE,"True," &amp; IF(_xlfn.XLOOKUP("App_RangeGt1000",'Scoring_Config'!$A:$A,'Scoring_Config'!$D:$D,"Yes")="Yes",_xlfn.XLOOKUP("App_RangeGt1000",'Scoring_Config'!$A:$A,'Scoring_Config'!$C:$C,0),0),"False,0")</f>
        <v>0</v>
      </c>
      <c r="AW102" cm="1">
        <f t="array" ref="AW102">IF(FALSE,"True," &amp; IF(_xlfn.XLOOKUP("Action_IsDenyOrDrop",'Scoring_Config'!$A:$A,'Scoring_Config'!$D:$D,"Yes")="Yes",_xlfn.XLOOKUP("Action_IsDenyOrDrop",'Scoring_Config'!$A:$A,'Scoring_Config'!$C:$C,0),0),"False,0")</f>
        <v>0</v>
      </c>
      <c r="AX102" cm="1">
        <f t="array" ref="AX102">IF(LEFT(AW102,4)="True",0,(IF(LEFT(Y102,4)="True",IF(_xlfn.XLOOKUP("Src_IsAny",'Scoring_Config'!$A:$A,'Scoring_Config'!$D:$D,"Yes")="Yes",_xlfn.XLOOKUP("Src_IsAny",'Scoring_Config'!$A:$A,'Scoring_Config'!$C:$C,10),0),0)+IF(LEFT(Z102,4)="True",IF(_xlfn.XLOOKUP("Src_CIDR_Le_16",'Scoring_Config'!$A:$A,'Scoring_Config'!$D:$D,"Yes")="Yes",_xlfn.XLOOKUP("Src_CIDR_Le_16",'Scoring_Config'!$A:$A,'Scoring_Config'!$C:$C,10),0),0)+IF(LEFT(AA102,4)="True",IF(_xlfn.XLOOKUP("Src_CIDR_17_22",'Scoring_Config'!$A:$A,'Scoring_Config'!$D:$D,"Yes")="Yes",_xlfn.XLOOKUP("Src_CIDR_17_22",'Scoring_Config'!$A:$A,'Scoring_Config'!$C:$C,5),0),0)+IF(LEFT(AB102,4)="True",IF(_xlfn.XLOOKUP("Dst_IsAny",'Scoring_Config'!$A:$A,'Scoring_Config'!$D:$D,"Yes")="Yes",_xlfn.XLOOKUP("Dst_IsAny",'Scoring_Config'!$A:$A,'Scoring_Config'!$C:$C,10),0),0)+IF(LEFT(AC102,4)="True",IF(_xlfn.XLOOKUP("Dst_CIDR_Le_16",'Scoring_Config'!$A:$A,'Scoring_Config'!$D:$D,"Yes")="Yes",_xlfn.XLOOKUP("Dst_CIDR_Le_16",'Scoring_Config'!$A:$A,'Scoring_Config'!$C:$C,10),0),0)+IF(LEFT(AD102,4)="True",IF(_xlfn.XLOOKUP("Dst_CIDR_17_22",'Scoring_Config'!$A:$A,'Scoring_Config'!$D:$D,"Yes")="Yes",_xlfn.XLOOKUP("Dst_CIDR_17_22",'Scoring_Config'!$A:$A,'Scoring_Config'!$C:$C,5),0),0)+IF(LEFT(AE102,4)="True",IF(_xlfn.XLOOKUP("SrcZone_IsAny",'Scoring_Config'!$A:$A,'Scoring_Config'!$D:$D,"Yes")="Yes",_xlfn.XLOOKUP("SrcZone_IsAny",'Scoring_Config'!$A:$A,'Scoring_Config'!$C:$C,10),0),0)+IF(LEFT(AF102,4)="True",IF(_xlfn.XLOOKUP("DstZone_IsAny",'Scoring_Config'!$A:$A,'Scoring_Config'!$D:$D,"Yes")="Yes",_xlfn.XLOOKUP("DstZone_IsAny",'Scoring_Config'!$A:$A,'Scoring_Config'!$C:$C,10),0),0)+IF(LEFT(AG102,4)="True",IF(_xlfn.XLOOKUP("Service_Any_OR_RangeGt1000",'Scoring_Config'!$A:$A,'Scoring_Config'!$D:$D,"Yes")="Yes",_xlfn.XLOOKUP("Service_Any_OR_RangeGt1000",'Scoring_Config'!$A:$A,'Scoring_Config'!$C:$C,10),0),0)+IF(LEFT(AH102,4)="True",IF(_xlfn.XLOOKUP("App_Any_OR_RangeGt1000",'Scoring_Config'!$A:$A,'Scoring_Config'!$D:$D,"Yes")="Yes",_xlfn.XLOOKUP("App_Any_OR_RangeGt1000",'Scoring_Config'!$A:$A,'Scoring_Config'!$C:$C,10),0),0)+IF(LEFT(AI102,4)="True",IF(_xlfn.XLOOKUP("Service_Insecure_Match",'Scoring_Config'!$A:$A,'Scoring_Config'!$D:$D,"Yes")="Yes",_xlfn.XLOOKUP("Service_Insecure_Match",'Scoring_Config'!$A:$A,'Scoring_Config'!$C:$C,5),0),0)+IF(LEFT(AJ102,4)="True",IF(_xlfn.XLOOKUP("Risky_Inbound",'Scoring_Config'!$A:$A,'Scoring_Config'!$D:$D,"Yes")="Yes",_xlfn.XLOOKUP("Risky_Inbound",'Scoring_Config'!$A:$A,'Scoring_Config'!$C:$C,50),0),0)+IF(LEFT(AK102,4)="True",IF(_xlfn.XLOOKUP("Risky_Outbound",'Scoring_Config'!$A:$A,'Scoring_Config'!$D:$D,"Yes")="Yes",_xlfn.XLOOKUP("Risky_Outbound",'Scoring_Config'!$A:$A,'Scoring_Config'!$C:$C,25),0),0)+IF(LEFT(AZ102,4)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102,FIND(",",AL102)+1,100)),0)+IF(LEFT(AM102,4)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102,FIND(",",AN102)+1,100)),0)+IF(_xlfn.XLOOKUP("Profile_Scoring",'Scoring_Config'!$A:$A,'Scoring_Config'!$D:$D,"Yes")="Yes",VALUE(MID(AO102,FIND(",",AO102)+1,100)),0)+IF(_xlfn.XLOOKUP("Options_Scoring",'Scoring_Config'!$A:$A,'Scoring_Config'!$D:$D,"Yes")="Yes",VALUE(MID(AP102,FIND(",",AP102)+1,100)),0)))</f>
        <v>0</v>
      </c>
      <c r="AZ102" cm="1">
        <f t="array" ref="AZ102">IF(FALSE,"True," &amp; IF(_xlfn.XLOOKUP("Migrate_Insecure",'Scoring_Config'!$A:$A,'Scoring_Config'!$D:$D,"Yes")="Yes",_xlfn.XLOOKUP("Migrate_Insecure",'Scoring_Config'!$A:$A,'Scoring_Config'!$C:$C,10),0),"False,0")</f>
        <v>0</v>
      </c>
    </row>
    <row r="103" spans="1:52">
      <c r="A103" t="s">
        <v>1979</v>
      </c>
      <c r="B103" t="s">
        <v>2081</v>
      </c>
      <c r="C103" t="s">
        <v>3542</v>
      </c>
      <c r="D103" t="s">
        <v>3545</v>
      </c>
      <c r="E103" t="s">
        <v>3563</v>
      </c>
      <c r="F103" t="s">
        <v>3601</v>
      </c>
      <c r="G103" t="s">
        <v>153</v>
      </c>
      <c r="H103" t="s">
        <v>174</v>
      </c>
      <c r="I103" t="s">
        <v>3601</v>
      </c>
      <c r="J103" t="s">
        <v>153</v>
      </c>
      <c r="K103" t="s">
        <v>1702</v>
      </c>
      <c r="L103" t="s">
        <v>1327</v>
      </c>
      <c r="M103" t="s">
        <v>1974</v>
      </c>
      <c r="N103" t="s">
        <v>4315</v>
      </c>
      <c r="O103" t="s">
        <v>4319</v>
      </c>
      <c r="P103" t="s">
        <v>4322</v>
      </c>
      <c r="Q103" t="s">
        <v>4401</v>
      </c>
      <c r="R103" t="s">
        <v>5440</v>
      </c>
      <c r="S103" t="s">
        <v>5440</v>
      </c>
      <c r="T103" t="s">
        <v>5570</v>
      </c>
      <c r="U103" t="s">
        <v>6007</v>
      </c>
      <c r="Y103" cm="1">
        <f t="array" ref="Y103">IF(FALSE,"True," &amp; IF(_xlfn.XLOOKUP("Src_IsAny",'Scoring_Config'!$A:$A,'Scoring_Config'!$D:$D,"Yes")="Yes",_xlfn.XLOOKUP("Src_IsAny",'Scoring_Config'!$A:$A,'Scoring_Config'!$C:$C,10),0),"False,0")</f>
        <v>0</v>
      </c>
      <c r="Z103" cm="1">
        <f t="array" ref="Z103">IF(FALSE,"True," &amp; IF(_xlfn.XLOOKUP("Src_CIDR_Le_16",'Scoring_Config'!$A:$A,'Scoring_Config'!$D:$D,"Yes")="Yes",_xlfn.XLOOKUP("Src_CIDR_Le_16",'Scoring_Config'!$A:$A,'Scoring_Config'!$C:$C,10),0),"False,0")</f>
        <v>0</v>
      </c>
      <c r="AA103" cm="1">
        <f t="array" ref="AA103">IF(TRUE,"True," &amp; IF(_xlfn.XLOOKUP("Src_CIDR_17_22",'Scoring_Config'!$A:$A,'Scoring_Config'!$D:$D,"Yes")="Yes",_xlfn.XLOOKUP("Src_CIDR_17_22",'Scoring_Config'!$A:$A,'Scoring_Config'!$C:$C,5),0),"False,0")</f>
        <v>0</v>
      </c>
      <c r="AB103" cm="1">
        <f t="array" ref="AB103">IF(FALSE,"True," &amp; IF(_xlfn.XLOOKUP("Dst_IsAny",'Scoring_Config'!$A:$A,'Scoring_Config'!$D:$D,"Yes")="Yes",_xlfn.XLOOKUP("Dst_IsAny",'Scoring_Config'!$A:$A,'Scoring_Config'!$C:$C,10),0),"False,0")</f>
        <v>0</v>
      </c>
      <c r="AC103" cm="1">
        <f t="array" ref="AC103">IF(FALSE,"True," &amp; IF(_xlfn.XLOOKUP("Dst_CIDR_Le_16",'Scoring_Config'!$A:$A,'Scoring_Config'!$D:$D,"Yes")="Yes",_xlfn.XLOOKUP("Dst_CIDR_Le_16",'Scoring_Config'!$A:$A,'Scoring_Config'!$C:$C,10),0),"False,0")</f>
        <v>0</v>
      </c>
      <c r="AD103" cm="1">
        <f t="array" ref="AD103">IF(TRUE,"True," &amp; IF(_xlfn.XLOOKUP("Dst_CIDR_17_22",'Scoring_Config'!$A:$A,'Scoring_Config'!$D:$D,"Yes")="Yes",_xlfn.XLOOKUP("Dst_CIDR_17_22",'Scoring_Config'!$A:$A,'Scoring_Config'!$C:$C,5),0),"False,0")</f>
        <v>0</v>
      </c>
      <c r="AE103" cm="1">
        <f t="array" ref="AE103">IF(FALSE,"True," &amp; IF(_xlfn.XLOOKUP("SrcZone_IsAny",'Scoring_Config'!$A:$A,'Scoring_Config'!$D:$D,"Yes")="Yes",_xlfn.XLOOKUP("SrcZone_IsAny",'Scoring_Config'!$A:$A,'Scoring_Config'!$C:$C,10),0),"False,0")</f>
        <v>0</v>
      </c>
      <c r="AF103" cm="1">
        <f t="array" ref="AF103">IF(FALSE,"True," &amp; IF(_xlfn.XLOOKUP("DstZone_IsAny",'Scoring_Config'!$A:$A,'Scoring_Config'!$D:$D,"Yes")="Yes",_xlfn.XLOOKUP("DstZone_IsAny",'Scoring_Config'!$A:$A,'Scoring_Config'!$C:$C,10),0),"False,0")</f>
        <v>0</v>
      </c>
      <c r="AG103" cm="1">
        <f t="array" ref="AG10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3" cm="1">
        <f t="array" ref="AH103">IF(FALSE,"True," &amp; IF(_xlfn.XLOOKUP("App_Any_OR_RangeGt1000",'Scoring_Config'!$A:$A,'Scoring_Config'!$D:$D,"Yes")="Yes",_xlfn.XLOOKUP("App_Any_OR_RangeGt1000",'Scoring_Config'!$A:$A,'Scoring_Config'!$C:$C,10),0),"False,0")</f>
        <v>0</v>
      </c>
      <c r="AI103" cm="1">
        <f t="array" ref="AI103">IF(FALSE,"True," &amp; IF(_xlfn.XLOOKUP("Service_Insecure_Match",'Scoring_Config'!$A:$A,'Scoring_Config'!$D:$D,"Yes")="Yes",_xlfn.XLOOKUP("Service_Insecure_Match",'Scoring_Config'!$A:$A,'Scoring_Config'!$C:$C,5),0),"False,0")</f>
        <v>0</v>
      </c>
      <c r="AJ103" cm="1">
        <f t="array" ref="AJ103">IF(FALSE,"True," &amp; IF(_xlfn.XLOOKUP("Risky_Inbound",'Scoring_Config'!$A:$A,'Scoring_Config'!$D:$D,"Yes")="Yes",_xlfn.XLOOKUP("Risky_Inbound",'Scoring_Config'!$A:$A,'Scoring_Config'!$C:$C,50),0),"False,0")</f>
        <v>0</v>
      </c>
      <c r="AK103" cm="1">
        <f t="array" ref="AK103">IF(FALSE,"True," &amp; IF(_xlfn.XLOOKUP("Risky_Outbound",'Scoring_Config'!$A:$A,'Scoring_Config'!$D:$D,"Yes")="Yes",_xlfn.XLOOKUP("Risky_Outbound",'Scoring_Config'!$A:$A,'Scoring_Config'!$C:$C,25),0),"False,0")</f>
        <v>0</v>
      </c>
      <c r="AL103" t="s">
        <v>6697</v>
      </c>
      <c r="AM103" cm="1">
        <f t="array" ref="AM10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3" t="s">
        <v>6697</v>
      </c>
      <c r="AO103" t="s">
        <v>6697</v>
      </c>
      <c r="AP103" t="s">
        <v>6697</v>
      </c>
      <c r="AQ103" cm="1">
        <f t="array" ref="AQ103">IF(FALSE,"True," &amp; IF(_xlfn.XLOOKUP("Service_IsAny",'Scoring_Config'!$A:$A,'Scoring_Config'!$D:$D,"Yes")="Yes",_xlfn.XLOOKUP("Service_IsAny",'Scoring_Config'!$A:$A,'Scoring_Config'!$C:$C,0),0),"False,0")</f>
        <v>0</v>
      </c>
      <c r="AR103">
        <v>0</v>
      </c>
      <c r="AS103" cm="1">
        <f t="array" ref="AS103">IF(FALSE,"True," &amp; IF(_xlfn.XLOOKUP("Service_RangeGt1000",'Scoring_Config'!$A:$A,'Scoring_Config'!$D:$D,"Yes")="Yes",_xlfn.XLOOKUP("Service_RangeGt1000",'Scoring_Config'!$A:$A,'Scoring_Config'!$C:$C,0),0),"False,0")</f>
        <v>0</v>
      </c>
      <c r="AT103" cm="1">
        <f t="array" ref="AT103">IF(FALSE,"True," &amp; IF(_xlfn.XLOOKUP("App_IsAny",'Scoring_Config'!$A:$A,'Scoring_Config'!$D:$D,"Yes")="Yes",_xlfn.XLOOKUP("App_IsAny",'Scoring_Config'!$A:$A,'Scoring_Config'!$C:$C,0),0),"False,0")</f>
        <v>0</v>
      </c>
      <c r="AU103">
        <v>101</v>
      </c>
      <c r="AV103" cm="1">
        <f t="array" ref="AV103">IF(FALSE,"True," &amp; IF(_xlfn.XLOOKUP("App_RangeGt1000",'Scoring_Config'!$A:$A,'Scoring_Config'!$D:$D,"Yes")="Yes",_xlfn.XLOOKUP("App_RangeGt1000",'Scoring_Config'!$A:$A,'Scoring_Config'!$C:$C,0),0),"False,0")</f>
        <v>0</v>
      </c>
      <c r="AW103" cm="1">
        <f t="array" ref="AW103">IF(FALSE,"True," &amp; IF(_xlfn.XLOOKUP("Action_IsDenyOrDrop",'Scoring_Config'!$A:$A,'Scoring_Config'!$D:$D,"Yes")="Yes",_xlfn.XLOOKUP("Action_IsDenyOrDrop",'Scoring_Config'!$A:$A,'Scoring_Config'!$C:$C,0),0),"False,0")</f>
        <v>0</v>
      </c>
      <c r="AX103" cm="1">
        <f t="array" ref="AX103">IF(LEFT(AW103,4)="True",0,(IF(LEFT(Y103,4)="True",IF(_xlfn.XLOOKUP("Src_IsAny",'Scoring_Config'!$A:$A,'Scoring_Config'!$D:$D,"Yes")="Yes",_xlfn.XLOOKUP("Src_IsAny",'Scoring_Config'!$A:$A,'Scoring_Config'!$C:$C,10),0),0)+IF(LEFT(Z103,4)="True",IF(_xlfn.XLOOKUP("Src_CIDR_Le_16",'Scoring_Config'!$A:$A,'Scoring_Config'!$D:$D,"Yes")="Yes",_xlfn.XLOOKUP("Src_CIDR_Le_16",'Scoring_Config'!$A:$A,'Scoring_Config'!$C:$C,10),0),0)+IF(LEFT(AA103,4)="True",IF(_xlfn.XLOOKUP("Src_CIDR_17_22",'Scoring_Config'!$A:$A,'Scoring_Config'!$D:$D,"Yes")="Yes",_xlfn.XLOOKUP("Src_CIDR_17_22",'Scoring_Config'!$A:$A,'Scoring_Config'!$C:$C,5),0),0)+IF(LEFT(AB103,4)="True",IF(_xlfn.XLOOKUP("Dst_IsAny",'Scoring_Config'!$A:$A,'Scoring_Config'!$D:$D,"Yes")="Yes",_xlfn.XLOOKUP("Dst_IsAny",'Scoring_Config'!$A:$A,'Scoring_Config'!$C:$C,10),0),0)+IF(LEFT(AC103,4)="True",IF(_xlfn.XLOOKUP("Dst_CIDR_Le_16",'Scoring_Config'!$A:$A,'Scoring_Config'!$D:$D,"Yes")="Yes",_xlfn.XLOOKUP("Dst_CIDR_Le_16",'Scoring_Config'!$A:$A,'Scoring_Config'!$C:$C,10),0),0)+IF(LEFT(AD103,4)="True",IF(_xlfn.XLOOKUP("Dst_CIDR_17_22",'Scoring_Config'!$A:$A,'Scoring_Config'!$D:$D,"Yes")="Yes",_xlfn.XLOOKUP("Dst_CIDR_17_22",'Scoring_Config'!$A:$A,'Scoring_Config'!$C:$C,5),0),0)+IF(LEFT(AE103,4)="True",IF(_xlfn.XLOOKUP("SrcZone_IsAny",'Scoring_Config'!$A:$A,'Scoring_Config'!$D:$D,"Yes")="Yes",_xlfn.XLOOKUP("SrcZone_IsAny",'Scoring_Config'!$A:$A,'Scoring_Config'!$C:$C,10),0),0)+IF(LEFT(AF103,4)="True",IF(_xlfn.XLOOKUP("DstZone_IsAny",'Scoring_Config'!$A:$A,'Scoring_Config'!$D:$D,"Yes")="Yes",_xlfn.XLOOKUP("DstZone_IsAny",'Scoring_Config'!$A:$A,'Scoring_Config'!$C:$C,10),0),0)+IF(LEFT(AG103,4)="True",IF(_xlfn.XLOOKUP("Service_Any_OR_RangeGt1000",'Scoring_Config'!$A:$A,'Scoring_Config'!$D:$D,"Yes")="Yes",_xlfn.XLOOKUP("Service_Any_OR_RangeGt1000",'Scoring_Config'!$A:$A,'Scoring_Config'!$C:$C,10),0),0)+IF(LEFT(AH103,4)="True",IF(_xlfn.XLOOKUP("App_Any_OR_RangeGt1000",'Scoring_Config'!$A:$A,'Scoring_Config'!$D:$D,"Yes")="Yes",_xlfn.XLOOKUP("App_Any_OR_RangeGt1000",'Scoring_Config'!$A:$A,'Scoring_Config'!$C:$C,10),0),0)+IF(LEFT(AI103,4)="True",IF(_xlfn.XLOOKUP("Service_Insecure_Match",'Scoring_Config'!$A:$A,'Scoring_Config'!$D:$D,"Yes")="Yes",_xlfn.XLOOKUP("Service_Insecure_Match",'Scoring_Config'!$A:$A,'Scoring_Config'!$C:$C,5),0),0)+IF(LEFT(AJ103,4)="True",IF(_xlfn.XLOOKUP("Risky_Inbound",'Scoring_Config'!$A:$A,'Scoring_Config'!$D:$D,"Yes")="Yes",_xlfn.XLOOKUP("Risky_Inbound",'Scoring_Config'!$A:$A,'Scoring_Config'!$C:$C,50),0),0)+IF(LEFT(AK103,4)="True",IF(_xlfn.XLOOKUP("Risky_Outbound",'Scoring_Config'!$A:$A,'Scoring_Config'!$D:$D,"Yes")="Yes",_xlfn.XLOOKUP("Risky_Outbound",'Scoring_Config'!$A:$A,'Scoring_Config'!$C:$C,25),0),0)+IF(LEFT(AZ103,4)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103,FIND(",",AL103)+1,100)),0)+IF(LEFT(AM103,4)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103,FIND(",",AN103)+1,100)),0)+IF(_xlfn.XLOOKUP("Profile_Scoring",'Scoring_Config'!$A:$A,'Scoring_Config'!$D:$D,"Yes")="Yes",VALUE(MID(AO103,FIND(",",AO103)+1,100)),0)+IF(_xlfn.XLOOKUP("Options_Scoring",'Scoring_Config'!$A:$A,'Scoring_Config'!$D:$D,"Yes")="Yes",VALUE(MID(AP103,FIND(",",AP103)+1,100)),0)))</f>
        <v>0</v>
      </c>
      <c r="AZ103" cm="1">
        <f t="array" ref="AZ103">IF(FALSE,"True," &amp; IF(_xlfn.XLOOKUP("Migrate_Insecure",'Scoring_Config'!$A:$A,'Scoring_Config'!$D:$D,"Yes")="Yes",_xlfn.XLOOKUP("Migrate_Insecure",'Scoring_Config'!$A:$A,'Scoring_Config'!$C:$C,10),0),"False,0")</f>
        <v>0</v>
      </c>
    </row>
    <row r="104" spans="1:52">
      <c r="A104" t="s">
        <v>1979</v>
      </c>
      <c r="B104" t="s">
        <v>2082</v>
      </c>
      <c r="C104" t="s">
        <v>3542</v>
      </c>
      <c r="D104" t="s">
        <v>3545</v>
      </c>
      <c r="E104" t="s">
        <v>3563</v>
      </c>
      <c r="F104" t="s">
        <v>3602</v>
      </c>
      <c r="G104" t="s">
        <v>154</v>
      </c>
      <c r="H104" t="s">
        <v>174</v>
      </c>
      <c r="I104" t="s">
        <v>3601</v>
      </c>
      <c r="J104" t="s">
        <v>870</v>
      </c>
      <c r="K104" t="s">
        <v>1666</v>
      </c>
      <c r="L104" t="s">
        <v>1327</v>
      </c>
      <c r="M104" t="s">
        <v>1974</v>
      </c>
      <c r="N104" t="s">
        <v>4315</v>
      </c>
      <c r="O104" t="s">
        <v>4319</v>
      </c>
      <c r="P104" t="s">
        <v>4323</v>
      </c>
      <c r="Q104" t="s">
        <v>4404</v>
      </c>
      <c r="R104" t="s">
        <v>5439</v>
      </c>
      <c r="S104" t="s">
        <v>4324</v>
      </c>
      <c r="T104" t="s">
        <v>5570</v>
      </c>
      <c r="U104" t="s">
        <v>6008</v>
      </c>
      <c r="Y104" cm="1">
        <f t="array" ref="Y104">IF(FALSE,"True," &amp; IF(_xlfn.XLOOKUP("Src_IsAny",'Scoring_Config'!$A:$A,'Scoring_Config'!$D:$D,"Yes")="Yes",_xlfn.XLOOKUP("Src_IsAny",'Scoring_Config'!$A:$A,'Scoring_Config'!$C:$C,10),0),"False,0")</f>
        <v>0</v>
      </c>
      <c r="Z104" cm="1">
        <f t="array" ref="Z104">IF(FALSE,"True," &amp; IF(_xlfn.XLOOKUP("Src_CIDR_Le_16",'Scoring_Config'!$A:$A,'Scoring_Config'!$D:$D,"Yes")="Yes",_xlfn.XLOOKUP("Src_CIDR_Le_16",'Scoring_Config'!$A:$A,'Scoring_Config'!$C:$C,10),0),"False,0")</f>
        <v>0</v>
      </c>
      <c r="AA104" cm="1">
        <f t="array" ref="AA104">IF(FALSE,"True," &amp; IF(_xlfn.XLOOKUP("Src_CIDR_17_22",'Scoring_Config'!$A:$A,'Scoring_Config'!$D:$D,"Yes")="Yes",_xlfn.XLOOKUP("Src_CIDR_17_22",'Scoring_Config'!$A:$A,'Scoring_Config'!$C:$C,5),0),"False,0")</f>
        <v>0</v>
      </c>
      <c r="AB104" cm="1">
        <f t="array" ref="AB104">IF(FALSE,"True," &amp; IF(_xlfn.XLOOKUP("Dst_IsAny",'Scoring_Config'!$A:$A,'Scoring_Config'!$D:$D,"Yes")="Yes",_xlfn.XLOOKUP("Dst_IsAny",'Scoring_Config'!$A:$A,'Scoring_Config'!$C:$C,10),0),"False,0")</f>
        <v>0</v>
      </c>
      <c r="AC104" cm="1">
        <f t="array" ref="AC104">IF(FALSE,"True," &amp; IF(_xlfn.XLOOKUP("Dst_CIDR_Le_16",'Scoring_Config'!$A:$A,'Scoring_Config'!$D:$D,"Yes")="Yes",_xlfn.XLOOKUP("Dst_CIDR_Le_16",'Scoring_Config'!$A:$A,'Scoring_Config'!$C:$C,10),0),"False,0")</f>
        <v>0</v>
      </c>
      <c r="AD104" cm="1">
        <f t="array" ref="AD104">IF(FALSE,"True," &amp; IF(_xlfn.XLOOKUP("Dst_CIDR_17_22",'Scoring_Config'!$A:$A,'Scoring_Config'!$D:$D,"Yes")="Yes",_xlfn.XLOOKUP("Dst_CIDR_17_22",'Scoring_Config'!$A:$A,'Scoring_Config'!$C:$C,5),0),"False,0")</f>
        <v>0</v>
      </c>
      <c r="AE104" cm="1">
        <f t="array" ref="AE104">IF(FALSE,"True," &amp; IF(_xlfn.XLOOKUP("SrcZone_IsAny",'Scoring_Config'!$A:$A,'Scoring_Config'!$D:$D,"Yes")="Yes",_xlfn.XLOOKUP("SrcZone_IsAny",'Scoring_Config'!$A:$A,'Scoring_Config'!$C:$C,10),0),"False,0")</f>
        <v>0</v>
      </c>
      <c r="AF104" cm="1">
        <f t="array" ref="AF104">IF(FALSE,"True," &amp; IF(_xlfn.XLOOKUP("DstZone_IsAny",'Scoring_Config'!$A:$A,'Scoring_Config'!$D:$D,"Yes")="Yes",_xlfn.XLOOKUP("DstZone_IsAny",'Scoring_Config'!$A:$A,'Scoring_Config'!$C:$C,10),0),"False,0")</f>
        <v>0</v>
      </c>
      <c r="AG104" cm="1">
        <f t="array" ref="AG10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4" cm="1">
        <f t="array" ref="AH104">IF(FALSE,"True," &amp; IF(_xlfn.XLOOKUP("App_Any_OR_RangeGt1000",'Scoring_Config'!$A:$A,'Scoring_Config'!$D:$D,"Yes")="Yes",_xlfn.XLOOKUP("App_Any_OR_RangeGt1000",'Scoring_Config'!$A:$A,'Scoring_Config'!$C:$C,10),0),"False,0")</f>
        <v>0</v>
      </c>
      <c r="AI104" cm="1">
        <f t="array" ref="AI104">IF(FALSE,"True," &amp; IF(_xlfn.XLOOKUP("Service_Insecure_Match",'Scoring_Config'!$A:$A,'Scoring_Config'!$D:$D,"Yes")="Yes",_xlfn.XLOOKUP("Service_Insecure_Match",'Scoring_Config'!$A:$A,'Scoring_Config'!$C:$C,5),0),"False,0")</f>
        <v>0</v>
      </c>
      <c r="AJ104" cm="1">
        <f t="array" ref="AJ104">IF(FALSE,"True," &amp; IF(_xlfn.XLOOKUP("Risky_Inbound",'Scoring_Config'!$A:$A,'Scoring_Config'!$D:$D,"Yes")="Yes",_xlfn.XLOOKUP("Risky_Inbound",'Scoring_Config'!$A:$A,'Scoring_Config'!$C:$C,50),0),"False,0")</f>
        <v>0</v>
      </c>
      <c r="AK104" cm="1">
        <f t="array" ref="AK104">IF(FALSE,"True," &amp; IF(_xlfn.XLOOKUP("Risky_Outbound",'Scoring_Config'!$A:$A,'Scoring_Config'!$D:$D,"Yes")="Yes",_xlfn.XLOOKUP("Risky_Outbound",'Scoring_Config'!$A:$A,'Scoring_Config'!$C:$C,25),0),"False,0")</f>
        <v>0</v>
      </c>
      <c r="AL104" t="s">
        <v>6699</v>
      </c>
      <c r="AM104" cm="1">
        <f t="array" ref="AM10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4" t="s">
        <v>6697</v>
      </c>
      <c r="AO104" t="s">
        <v>6697</v>
      </c>
      <c r="AP104" t="s">
        <v>6697</v>
      </c>
      <c r="AQ104" cm="1">
        <f t="array" ref="AQ104">IF(FALSE,"True," &amp; IF(_xlfn.XLOOKUP("Service_IsAny",'Scoring_Config'!$A:$A,'Scoring_Config'!$D:$D,"Yes")="Yes",_xlfn.XLOOKUP("Service_IsAny",'Scoring_Config'!$A:$A,'Scoring_Config'!$C:$C,0),0),"False,0")</f>
        <v>0</v>
      </c>
      <c r="AR104">
        <v>0</v>
      </c>
      <c r="AS104" cm="1">
        <f t="array" ref="AS104">IF(FALSE,"True," &amp; IF(_xlfn.XLOOKUP("Service_RangeGt1000",'Scoring_Config'!$A:$A,'Scoring_Config'!$D:$D,"Yes")="Yes",_xlfn.XLOOKUP("Service_RangeGt1000",'Scoring_Config'!$A:$A,'Scoring_Config'!$C:$C,0),0),"False,0")</f>
        <v>0</v>
      </c>
      <c r="AT104" cm="1">
        <f t="array" ref="AT104">IF(FALSE,"True," &amp; IF(_xlfn.XLOOKUP("App_IsAny",'Scoring_Config'!$A:$A,'Scoring_Config'!$D:$D,"Yes")="Yes",_xlfn.XLOOKUP("App_IsAny",'Scoring_Config'!$A:$A,'Scoring_Config'!$C:$C,0),0),"False,0")</f>
        <v>0</v>
      </c>
      <c r="AU104">
        <v>2</v>
      </c>
      <c r="AV104" cm="1">
        <f t="array" ref="AV104">IF(FALSE,"True," &amp; IF(_xlfn.XLOOKUP("App_RangeGt1000",'Scoring_Config'!$A:$A,'Scoring_Config'!$D:$D,"Yes")="Yes",_xlfn.XLOOKUP("App_RangeGt1000",'Scoring_Config'!$A:$A,'Scoring_Config'!$C:$C,0),0),"False,0")</f>
        <v>0</v>
      </c>
      <c r="AW104" cm="1">
        <f t="array" ref="AW104">IF(FALSE,"True," &amp; IF(_xlfn.XLOOKUP("Action_IsDenyOrDrop",'Scoring_Config'!$A:$A,'Scoring_Config'!$D:$D,"Yes")="Yes",_xlfn.XLOOKUP("Action_IsDenyOrDrop",'Scoring_Config'!$A:$A,'Scoring_Config'!$C:$C,0),0),"False,0")</f>
        <v>0</v>
      </c>
      <c r="AX104" cm="1">
        <f t="array" ref="AX104">IF(LEFT(AW104,4)="True",0,(IF(LEFT(Y104,4)="True",IF(_xlfn.XLOOKUP("Src_IsAny",'Scoring_Config'!$A:$A,'Scoring_Config'!$D:$D,"Yes")="Yes",_xlfn.XLOOKUP("Src_IsAny",'Scoring_Config'!$A:$A,'Scoring_Config'!$C:$C,10),0),0)+IF(LEFT(Z104,4)="True",IF(_xlfn.XLOOKUP("Src_CIDR_Le_16",'Scoring_Config'!$A:$A,'Scoring_Config'!$D:$D,"Yes")="Yes",_xlfn.XLOOKUP("Src_CIDR_Le_16",'Scoring_Config'!$A:$A,'Scoring_Config'!$C:$C,10),0),0)+IF(LEFT(AA104,4)="True",IF(_xlfn.XLOOKUP("Src_CIDR_17_22",'Scoring_Config'!$A:$A,'Scoring_Config'!$D:$D,"Yes")="Yes",_xlfn.XLOOKUP("Src_CIDR_17_22",'Scoring_Config'!$A:$A,'Scoring_Config'!$C:$C,5),0),0)+IF(LEFT(AB104,4)="True",IF(_xlfn.XLOOKUP("Dst_IsAny",'Scoring_Config'!$A:$A,'Scoring_Config'!$D:$D,"Yes")="Yes",_xlfn.XLOOKUP("Dst_IsAny",'Scoring_Config'!$A:$A,'Scoring_Config'!$C:$C,10),0),0)+IF(LEFT(AC104,4)="True",IF(_xlfn.XLOOKUP("Dst_CIDR_Le_16",'Scoring_Config'!$A:$A,'Scoring_Config'!$D:$D,"Yes")="Yes",_xlfn.XLOOKUP("Dst_CIDR_Le_16",'Scoring_Config'!$A:$A,'Scoring_Config'!$C:$C,10),0),0)+IF(LEFT(AD104,4)="True",IF(_xlfn.XLOOKUP("Dst_CIDR_17_22",'Scoring_Config'!$A:$A,'Scoring_Config'!$D:$D,"Yes")="Yes",_xlfn.XLOOKUP("Dst_CIDR_17_22",'Scoring_Config'!$A:$A,'Scoring_Config'!$C:$C,5),0),0)+IF(LEFT(AE104,4)="True",IF(_xlfn.XLOOKUP("SrcZone_IsAny",'Scoring_Config'!$A:$A,'Scoring_Config'!$D:$D,"Yes")="Yes",_xlfn.XLOOKUP("SrcZone_IsAny",'Scoring_Config'!$A:$A,'Scoring_Config'!$C:$C,10),0),0)+IF(LEFT(AF104,4)="True",IF(_xlfn.XLOOKUP("DstZone_IsAny",'Scoring_Config'!$A:$A,'Scoring_Config'!$D:$D,"Yes")="Yes",_xlfn.XLOOKUP("DstZone_IsAny",'Scoring_Config'!$A:$A,'Scoring_Config'!$C:$C,10),0),0)+IF(LEFT(AG104,4)="True",IF(_xlfn.XLOOKUP("Service_Any_OR_RangeGt1000",'Scoring_Config'!$A:$A,'Scoring_Config'!$D:$D,"Yes")="Yes",_xlfn.XLOOKUP("Service_Any_OR_RangeGt1000",'Scoring_Config'!$A:$A,'Scoring_Config'!$C:$C,10),0),0)+IF(LEFT(AH104,4)="True",IF(_xlfn.XLOOKUP("App_Any_OR_RangeGt1000",'Scoring_Config'!$A:$A,'Scoring_Config'!$D:$D,"Yes")="Yes",_xlfn.XLOOKUP("App_Any_OR_RangeGt1000",'Scoring_Config'!$A:$A,'Scoring_Config'!$C:$C,10),0),0)+IF(LEFT(AI104,4)="True",IF(_xlfn.XLOOKUP("Service_Insecure_Match",'Scoring_Config'!$A:$A,'Scoring_Config'!$D:$D,"Yes")="Yes",_xlfn.XLOOKUP("Service_Insecure_Match",'Scoring_Config'!$A:$A,'Scoring_Config'!$C:$C,5),0),0)+IF(LEFT(AJ104,4)="True",IF(_xlfn.XLOOKUP("Risky_Inbound",'Scoring_Config'!$A:$A,'Scoring_Config'!$D:$D,"Yes")="Yes",_xlfn.XLOOKUP("Risky_Inbound",'Scoring_Config'!$A:$A,'Scoring_Config'!$C:$C,50),0),0)+IF(LEFT(AK104,4)="True",IF(_xlfn.XLOOKUP("Risky_Outbound",'Scoring_Config'!$A:$A,'Scoring_Config'!$D:$D,"Yes")="Yes",_xlfn.XLOOKUP("Risky_Outbound",'Scoring_Config'!$A:$A,'Scoring_Config'!$C:$C,25),0),0)+IF(LEFT(AZ104,4)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104,FIND(",",AL104)+1,100)),0)+IF(LEFT(AM104,4)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104,FIND(",",AN104)+1,100)),0)+IF(_xlfn.XLOOKUP("Profile_Scoring",'Scoring_Config'!$A:$A,'Scoring_Config'!$D:$D,"Yes")="Yes",VALUE(MID(AO104,FIND(",",AO104)+1,100)),0)+IF(_xlfn.XLOOKUP("Options_Scoring",'Scoring_Config'!$A:$A,'Scoring_Config'!$D:$D,"Yes")="Yes",VALUE(MID(AP104,FIND(",",AP104)+1,100)),0)))</f>
        <v>0</v>
      </c>
      <c r="AZ104" cm="1">
        <f t="array" ref="AZ104">IF(FALSE,"True," &amp; IF(_xlfn.XLOOKUP("Migrate_Insecure",'Scoring_Config'!$A:$A,'Scoring_Config'!$D:$D,"Yes")="Yes",_xlfn.XLOOKUP("Migrate_Insecure",'Scoring_Config'!$A:$A,'Scoring_Config'!$C:$C,10),0),"False,0")</f>
        <v>0</v>
      </c>
    </row>
    <row r="105" spans="1:52">
      <c r="A105" t="s">
        <v>1979</v>
      </c>
      <c r="B105" t="s">
        <v>2083</v>
      </c>
      <c r="C105" t="s">
        <v>3542</v>
      </c>
      <c r="D105" t="s">
        <v>3545</v>
      </c>
      <c r="E105" t="s">
        <v>3563</v>
      </c>
      <c r="F105" t="s">
        <v>3603</v>
      </c>
      <c r="G105" t="s">
        <v>155</v>
      </c>
      <c r="H105" t="s">
        <v>174</v>
      </c>
      <c r="I105" t="s">
        <v>3617</v>
      </c>
      <c r="J105" t="s">
        <v>112</v>
      </c>
      <c r="K105" t="s">
        <v>1682</v>
      </c>
      <c r="L105" t="s">
        <v>1327</v>
      </c>
      <c r="M105" t="s">
        <v>1974</v>
      </c>
      <c r="N105" t="s">
        <v>4315</v>
      </c>
      <c r="O105" t="s">
        <v>4319</v>
      </c>
      <c r="P105" t="s">
        <v>4322</v>
      </c>
      <c r="Q105" t="s">
        <v>4405</v>
      </c>
      <c r="R105" t="s">
        <v>5440</v>
      </c>
      <c r="S105" t="s">
        <v>5448</v>
      </c>
      <c r="T105" t="s">
        <v>5569</v>
      </c>
      <c r="U105" t="s">
        <v>5955</v>
      </c>
      <c r="Y105" cm="1">
        <f t="array" ref="Y105">IF(FALSE,"True," &amp; IF(_xlfn.XLOOKUP("Src_IsAny",'Scoring_Config'!$A:$A,'Scoring_Config'!$D:$D,"Yes")="Yes",_xlfn.XLOOKUP("Src_IsAny",'Scoring_Config'!$A:$A,'Scoring_Config'!$C:$C,10),0),"False,0")</f>
        <v>0</v>
      </c>
      <c r="Z105" cm="1">
        <f t="array" ref="Z105">IF(FALSE,"True," &amp; IF(_xlfn.XLOOKUP("Src_CIDR_Le_16",'Scoring_Config'!$A:$A,'Scoring_Config'!$D:$D,"Yes")="Yes",_xlfn.XLOOKUP("Src_CIDR_Le_16",'Scoring_Config'!$A:$A,'Scoring_Config'!$C:$C,10),0),"False,0")</f>
        <v>0</v>
      </c>
      <c r="AA105" cm="1">
        <f t="array" ref="AA105">IF(FALSE,"True," &amp; IF(_xlfn.XLOOKUP("Src_CIDR_17_22",'Scoring_Config'!$A:$A,'Scoring_Config'!$D:$D,"Yes")="Yes",_xlfn.XLOOKUP("Src_CIDR_17_22",'Scoring_Config'!$A:$A,'Scoring_Config'!$C:$C,5),0),"False,0")</f>
        <v>0</v>
      </c>
      <c r="AB105" cm="1">
        <f t="array" ref="AB105">IF(FALSE,"True," &amp; IF(_xlfn.XLOOKUP("Dst_IsAny",'Scoring_Config'!$A:$A,'Scoring_Config'!$D:$D,"Yes")="Yes",_xlfn.XLOOKUP("Dst_IsAny",'Scoring_Config'!$A:$A,'Scoring_Config'!$C:$C,10),0),"False,0")</f>
        <v>0</v>
      </c>
      <c r="AC105" cm="1">
        <f t="array" ref="AC105">IF(FALSE,"True," &amp; IF(_xlfn.XLOOKUP("Dst_CIDR_Le_16",'Scoring_Config'!$A:$A,'Scoring_Config'!$D:$D,"Yes")="Yes",_xlfn.XLOOKUP("Dst_CIDR_Le_16",'Scoring_Config'!$A:$A,'Scoring_Config'!$C:$C,10),0),"False,0")</f>
        <v>0</v>
      </c>
      <c r="AD105" cm="1">
        <f t="array" ref="AD105">IF(FALSE,"True," &amp; IF(_xlfn.XLOOKUP("Dst_CIDR_17_22",'Scoring_Config'!$A:$A,'Scoring_Config'!$D:$D,"Yes")="Yes",_xlfn.XLOOKUP("Dst_CIDR_17_22",'Scoring_Config'!$A:$A,'Scoring_Config'!$C:$C,5),0),"False,0")</f>
        <v>0</v>
      </c>
      <c r="AE105" cm="1">
        <f t="array" ref="AE105">IF(FALSE,"True," &amp; IF(_xlfn.XLOOKUP("SrcZone_IsAny",'Scoring_Config'!$A:$A,'Scoring_Config'!$D:$D,"Yes")="Yes",_xlfn.XLOOKUP("SrcZone_IsAny",'Scoring_Config'!$A:$A,'Scoring_Config'!$C:$C,10),0),"False,0")</f>
        <v>0</v>
      </c>
      <c r="AF105" cm="1">
        <f t="array" ref="AF105">IF(FALSE,"True," &amp; IF(_xlfn.XLOOKUP("DstZone_IsAny",'Scoring_Config'!$A:$A,'Scoring_Config'!$D:$D,"Yes")="Yes",_xlfn.XLOOKUP("DstZone_IsAny",'Scoring_Config'!$A:$A,'Scoring_Config'!$C:$C,10),0),"False,0")</f>
        <v>0</v>
      </c>
      <c r="AG105" cm="1">
        <f t="array" ref="AG10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5" cm="1">
        <f t="array" ref="AH105">IF(FALSE,"True," &amp; IF(_xlfn.XLOOKUP("App_Any_OR_RangeGt1000",'Scoring_Config'!$A:$A,'Scoring_Config'!$D:$D,"Yes")="Yes",_xlfn.XLOOKUP("App_Any_OR_RangeGt1000",'Scoring_Config'!$A:$A,'Scoring_Config'!$C:$C,10),0),"False,0")</f>
        <v>0</v>
      </c>
      <c r="AI105" cm="1">
        <f t="array" ref="AI105">IF(FALSE,"True," &amp; IF(_xlfn.XLOOKUP("Service_Insecure_Match",'Scoring_Config'!$A:$A,'Scoring_Config'!$D:$D,"Yes")="Yes",_xlfn.XLOOKUP("Service_Insecure_Match",'Scoring_Config'!$A:$A,'Scoring_Config'!$C:$C,5),0),"False,0")</f>
        <v>0</v>
      </c>
      <c r="AJ105" cm="1">
        <f t="array" ref="AJ105">IF(FALSE,"True," &amp; IF(_xlfn.XLOOKUP("Risky_Inbound",'Scoring_Config'!$A:$A,'Scoring_Config'!$D:$D,"Yes")="Yes",_xlfn.XLOOKUP("Risky_Inbound",'Scoring_Config'!$A:$A,'Scoring_Config'!$C:$C,50),0),"False,0")</f>
        <v>0</v>
      </c>
      <c r="AK105" cm="1">
        <f t="array" ref="AK105">IF(FALSE,"True," &amp; IF(_xlfn.XLOOKUP("Risky_Outbound",'Scoring_Config'!$A:$A,'Scoring_Config'!$D:$D,"Yes")="Yes",_xlfn.XLOOKUP("Risky_Outbound",'Scoring_Config'!$A:$A,'Scoring_Config'!$C:$C,25),0),"False,0")</f>
        <v>0</v>
      </c>
      <c r="AL105" t="s">
        <v>6697</v>
      </c>
      <c r="AM105" cm="1">
        <f t="array" ref="AM10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5" t="s">
        <v>6697</v>
      </c>
      <c r="AO105" t="s">
        <v>6697</v>
      </c>
      <c r="AP105" t="s">
        <v>6697</v>
      </c>
      <c r="AQ105" cm="1">
        <f t="array" ref="AQ105">IF(FALSE,"True," &amp; IF(_xlfn.XLOOKUP("Service_IsAny",'Scoring_Config'!$A:$A,'Scoring_Config'!$D:$D,"Yes")="Yes",_xlfn.XLOOKUP("Service_IsAny",'Scoring_Config'!$A:$A,'Scoring_Config'!$C:$C,0),0),"False,0")</f>
        <v>0</v>
      </c>
      <c r="AR105">
        <v>0</v>
      </c>
      <c r="AS105" cm="1">
        <f t="array" ref="AS105">IF(FALSE,"True," &amp; IF(_xlfn.XLOOKUP("Service_RangeGt1000",'Scoring_Config'!$A:$A,'Scoring_Config'!$D:$D,"Yes")="Yes",_xlfn.XLOOKUP("Service_RangeGt1000",'Scoring_Config'!$A:$A,'Scoring_Config'!$C:$C,0),0),"False,0")</f>
        <v>0</v>
      </c>
      <c r="AT105" cm="1">
        <f t="array" ref="AT105">IF(FALSE,"True," &amp; IF(_xlfn.XLOOKUP("App_IsAny",'Scoring_Config'!$A:$A,'Scoring_Config'!$D:$D,"Yes")="Yes",_xlfn.XLOOKUP("App_IsAny",'Scoring_Config'!$A:$A,'Scoring_Config'!$C:$C,0),0),"False,0")</f>
        <v>0</v>
      </c>
      <c r="AU105">
        <v>1</v>
      </c>
      <c r="AV105" cm="1">
        <f t="array" ref="AV105">IF(FALSE,"True," &amp; IF(_xlfn.XLOOKUP("App_RangeGt1000",'Scoring_Config'!$A:$A,'Scoring_Config'!$D:$D,"Yes")="Yes",_xlfn.XLOOKUP("App_RangeGt1000",'Scoring_Config'!$A:$A,'Scoring_Config'!$C:$C,0),0),"False,0")</f>
        <v>0</v>
      </c>
      <c r="AW105" cm="1">
        <f t="array" ref="AW105">IF(FALSE,"True," &amp; IF(_xlfn.XLOOKUP("Action_IsDenyOrDrop",'Scoring_Config'!$A:$A,'Scoring_Config'!$D:$D,"Yes")="Yes",_xlfn.XLOOKUP("Action_IsDenyOrDrop",'Scoring_Config'!$A:$A,'Scoring_Config'!$C:$C,0),0),"False,0")</f>
        <v>0</v>
      </c>
      <c r="AX105" cm="1">
        <f t="array" ref="AX105">IF(LEFT(AW105,4)="True",0,(IF(LEFT(Y105,4)="True",IF(_xlfn.XLOOKUP("Src_IsAny",'Scoring_Config'!$A:$A,'Scoring_Config'!$D:$D,"Yes")="Yes",_xlfn.XLOOKUP("Src_IsAny",'Scoring_Config'!$A:$A,'Scoring_Config'!$C:$C,10),0),0)+IF(LEFT(Z105,4)="True",IF(_xlfn.XLOOKUP("Src_CIDR_Le_16",'Scoring_Config'!$A:$A,'Scoring_Config'!$D:$D,"Yes")="Yes",_xlfn.XLOOKUP("Src_CIDR_Le_16",'Scoring_Config'!$A:$A,'Scoring_Config'!$C:$C,10),0),0)+IF(LEFT(AA105,4)="True",IF(_xlfn.XLOOKUP("Src_CIDR_17_22",'Scoring_Config'!$A:$A,'Scoring_Config'!$D:$D,"Yes")="Yes",_xlfn.XLOOKUP("Src_CIDR_17_22",'Scoring_Config'!$A:$A,'Scoring_Config'!$C:$C,5),0),0)+IF(LEFT(AB105,4)="True",IF(_xlfn.XLOOKUP("Dst_IsAny",'Scoring_Config'!$A:$A,'Scoring_Config'!$D:$D,"Yes")="Yes",_xlfn.XLOOKUP("Dst_IsAny",'Scoring_Config'!$A:$A,'Scoring_Config'!$C:$C,10),0),0)+IF(LEFT(AC105,4)="True",IF(_xlfn.XLOOKUP("Dst_CIDR_Le_16",'Scoring_Config'!$A:$A,'Scoring_Config'!$D:$D,"Yes")="Yes",_xlfn.XLOOKUP("Dst_CIDR_Le_16",'Scoring_Config'!$A:$A,'Scoring_Config'!$C:$C,10),0),0)+IF(LEFT(AD105,4)="True",IF(_xlfn.XLOOKUP("Dst_CIDR_17_22",'Scoring_Config'!$A:$A,'Scoring_Config'!$D:$D,"Yes")="Yes",_xlfn.XLOOKUP("Dst_CIDR_17_22",'Scoring_Config'!$A:$A,'Scoring_Config'!$C:$C,5),0),0)+IF(LEFT(AE105,4)="True",IF(_xlfn.XLOOKUP("SrcZone_IsAny",'Scoring_Config'!$A:$A,'Scoring_Config'!$D:$D,"Yes")="Yes",_xlfn.XLOOKUP("SrcZone_IsAny",'Scoring_Config'!$A:$A,'Scoring_Config'!$C:$C,10),0),0)+IF(LEFT(AF105,4)="True",IF(_xlfn.XLOOKUP("DstZone_IsAny",'Scoring_Config'!$A:$A,'Scoring_Config'!$D:$D,"Yes")="Yes",_xlfn.XLOOKUP("DstZone_IsAny",'Scoring_Config'!$A:$A,'Scoring_Config'!$C:$C,10),0),0)+IF(LEFT(AG105,4)="True",IF(_xlfn.XLOOKUP("Service_Any_OR_RangeGt1000",'Scoring_Config'!$A:$A,'Scoring_Config'!$D:$D,"Yes")="Yes",_xlfn.XLOOKUP("Service_Any_OR_RangeGt1000",'Scoring_Config'!$A:$A,'Scoring_Config'!$C:$C,10),0),0)+IF(LEFT(AH105,4)="True",IF(_xlfn.XLOOKUP("App_Any_OR_RangeGt1000",'Scoring_Config'!$A:$A,'Scoring_Config'!$D:$D,"Yes")="Yes",_xlfn.XLOOKUP("App_Any_OR_RangeGt1000",'Scoring_Config'!$A:$A,'Scoring_Config'!$C:$C,10),0),0)+IF(LEFT(AI105,4)="True",IF(_xlfn.XLOOKUP("Service_Insecure_Match",'Scoring_Config'!$A:$A,'Scoring_Config'!$D:$D,"Yes")="Yes",_xlfn.XLOOKUP("Service_Insecure_Match",'Scoring_Config'!$A:$A,'Scoring_Config'!$C:$C,5),0),0)+IF(LEFT(AJ105,4)="True",IF(_xlfn.XLOOKUP("Risky_Inbound",'Scoring_Config'!$A:$A,'Scoring_Config'!$D:$D,"Yes")="Yes",_xlfn.XLOOKUP("Risky_Inbound",'Scoring_Config'!$A:$A,'Scoring_Config'!$C:$C,50),0),0)+IF(LEFT(AK105,4)="True",IF(_xlfn.XLOOKUP("Risky_Outbound",'Scoring_Config'!$A:$A,'Scoring_Config'!$D:$D,"Yes")="Yes",_xlfn.XLOOKUP("Risky_Outbound",'Scoring_Config'!$A:$A,'Scoring_Config'!$C:$C,25),0),0)+IF(LEFT(AZ105,4)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105,FIND(",",AL105)+1,100)),0)+IF(LEFT(AM105,4)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105,FIND(",",AN105)+1,100)),0)+IF(_xlfn.XLOOKUP("Profile_Scoring",'Scoring_Config'!$A:$A,'Scoring_Config'!$D:$D,"Yes")="Yes",VALUE(MID(AO105,FIND(",",AO105)+1,100)),0)+IF(_xlfn.XLOOKUP("Options_Scoring",'Scoring_Config'!$A:$A,'Scoring_Config'!$D:$D,"Yes")="Yes",VALUE(MID(AP105,FIND(",",AP105)+1,100)),0)))</f>
        <v>0</v>
      </c>
      <c r="AZ105" cm="1">
        <f t="array" ref="AZ105">IF(FALSE,"True," &amp; IF(_xlfn.XLOOKUP("Migrate_Insecure",'Scoring_Config'!$A:$A,'Scoring_Config'!$D:$D,"Yes")="Yes",_xlfn.XLOOKUP("Migrate_Insecure",'Scoring_Config'!$A:$A,'Scoring_Config'!$C:$C,10),0),"False,0")</f>
        <v>0</v>
      </c>
    </row>
    <row r="106" spans="1:52">
      <c r="A106" t="s">
        <v>1979</v>
      </c>
      <c r="B106" t="s">
        <v>2084</v>
      </c>
      <c r="C106" t="s">
        <v>3542</v>
      </c>
      <c r="D106" t="s">
        <v>3545</v>
      </c>
      <c r="E106" t="s">
        <v>3563</v>
      </c>
      <c r="F106" t="s">
        <v>3604</v>
      </c>
      <c r="G106" t="s">
        <v>156</v>
      </c>
      <c r="H106" t="s">
        <v>174</v>
      </c>
      <c r="I106" t="s">
        <v>3604</v>
      </c>
      <c r="J106" t="s">
        <v>156</v>
      </c>
      <c r="K106" t="s">
        <v>1682</v>
      </c>
      <c r="L106" t="s">
        <v>1327</v>
      </c>
      <c r="M106" t="s">
        <v>1974</v>
      </c>
      <c r="N106" t="s">
        <v>4315</v>
      </c>
      <c r="O106" t="s">
        <v>4319</v>
      </c>
      <c r="P106" t="s">
        <v>4322</v>
      </c>
      <c r="Q106" t="s">
        <v>4406</v>
      </c>
      <c r="R106" t="s">
        <v>5440</v>
      </c>
      <c r="S106" t="s">
        <v>5440</v>
      </c>
      <c r="T106" t="s">
        <v>5570</v>
      </c>
      <c r="U106" t="s">
        <v>6009</v>
      </c>
      <c r="Y106" cm="1">
        <f t="array" ref="Y106">IF(FALSE,"True," &amp; IF(_xlfn.XLOOKUP("Src_IsAny",'Scoring_Config'!$A:$A,'Scoring_Config'!$D:$D,"Yes")="Yes",_xlfn.XLOOKUP("Src_IsAny",'Scoring_Config'!$A:$A,'Scoring_Config'!$C:$C,10),0),"False,0")</f>
        <v>0</v>
      </c>
      <c r="Z106" cm="1">
        <f t="array" ref="Z106">IF(FALSE,"True," &amp; IF(_xlfn.XLOOKUP("Src_CIDR_Le_16",'Scoring_Config'!$A:$A,'Scoring_Config'!$D:$D,"Yes")="Yes",_xlfn.XLOOKUP("Src_CIDR_Le_16",'Scoring_Config'!$A:$A,'Scoring_Config'!$C:$C,10),0),"False,0")</f>
        <v>0</v>
      </c>
      <c r="AA106" cm="1">
        <f t="array" ref="AA106">IF(FALSE,"True," &amp; IF(_xlfn.XLOOKUP("Src_CIDR_17_22",'Scoring_Config'!$A:$A,'Scoring_Config'!$D:$D,"Yes")="Yes",_xlfn.XLOOKUP("Src_CIDR_17_22",'Scoring_Config'!$A:$A,'Scoring_Config'!$C:$C,5),0),"False,0")</f>
        <v>0</v>
      </c>
      <c r="AB106" cm="1">
        <f t="array" ref="AB106">IF(FALSE,"True," &amp; IF(_xlfn.XLOOKUP("Dst_IsAny",'Scoring_Config'!$A:$A,'Scoring_Config'!$D:$D,"Yes")="Yes",_xlfn.XLOOKUP("Dst_IsAny",'Scoring_Config'!$A:$A,'Scoring_Config'!$C:$C,10),0),"False,0")</f>
        <v>0</v>
      </c>
      <c r="AC106" cm="1">
        <f t="array" ref="AC106">IF(FALSE,"True," &amp; IF(_xlfn.XLOOKUP("Dst_CIDR_Le_16",'Scoring_Config'!$A:$A,'Scoring_Config'!$D:$D,"Yes")="Yes",_xlfn.XLOOKUP("Dst_CIDR_Le_16",'Scoring_Config'!$A:$A,'Scoring_Config'!$C:$C,10),0),"False,0")</f>
        <v>0</v>
      </c>
      <c r="AD106" cm="1">
        <f t="array" ref="AD106">IF(FALSE,"True," &amp; IF(_xlfn.XLOOKUP("Dst_CIDR_17_22",'Scoring_Config'!$A:$A,'Scoring_Config'!$D:$D,"Yes")="Yes",_xlfn.XLOOKUP("Dst_CIDR_17_22",'Scoring_Config'!$A:$A,'Scoring_Config'!$C:$C,5),0),"False,0")</f>
        <v>0</v>
      </c>
      <c r="AE106" cm="1">
        <f t="array" ref="AE106">IF(FALSE,"True," &amp; IF(_xlfn.XLOOKUP("SrcZone_IsAny",'Scoring_Config'!$A:$A,'Scoring_Config'!$D:$D,"Yes")="Yes",_xlfn.XLOOKUP("SrcZone_IsAny",'Scoring_Config'!$A:$A,'Scoring_Config'!$C:$C,10),0),"False,0")</f>
        <v>0</v>
      </c>
      <c r="AF106" cm="1">
        <f t="array" ref="AF106">IF(FALSE,"True," &amp; IF(_xlfn.XLOOKUP("DstZone_IsAny",'Scoring_Config'!$A:$A,'Scoring_Config'!$D:$D,"Yes")="Yes",_xlfn.XLOOKUP("DstZone_IsAny",'Scoring_Config'!$A:$A,'Scoring_Config'!$C:$C,10),0),"False,0")</f>
        <v>0</v>
      </c>
      <c r="AG106" cm="1">
        <f t="array" ref="AG10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6" cm="1">
        <f t="array" ref="AH106">IF(FALSE,"True," &amp; IF(_xlfn.XLOOKUP("App_Any_OR_RangeGt1000",'Scoring_Config'!$A:$A,'Scoring_Config'!$D:$D,"Yes")="Yes",_xlfn.XLOOKUP("App_Any_OR_RangeGt1000",'Scoring_Config'!$A:$A,'Scoring_Config'!$C:$C,10),0),"False,0")</f>
        <v>0</v>
      </c>
      <c r="AI106" cm="1">
        <f t="array" ref="AI106">IF(FALSE,"True," &amp; IF(_xlfn.XLOOKUP("Service_Insecure_Match",'Scoring_Config'!$A:$A,'Scoring_Config'!$D:$D,"Yes")="Yes",_xlfn.XLOOKUP("Service_Insecure_Match",'Scoring_Config'!$A:$A,'Scoring_Config'!$C:$C,5),0),"False,0")</f>
        <v>0</v>
      </c>
      <c r="AJ106" cm="1">
        <f t="array" ref="AJ106">IF(FALSE,"True," &amp; IF(_xlfn.XLOOKUP("Risky_Inbound",'Scoring_Config'!$A:$A,'Scoring_Config'!$D:$D,"Yes")="Yes",_xlfn.XLOOKUP("Risky_Inbound",'Scoring_Config'!$A:$A,'Scoring_Config'!$C:$C,50),0),"False,0")</f>
        <v>0</v>
      </c>
      <c r="AK106" cm="1">
        <f t="array" ref="AK106">IF(FALSE,"True," &amp; IF(_xlfn.XLOOKUP("Risky_Outbound",'Scoring_Config'!$A:$A,'Scoring_Config'!$D:$D,"Yes")="Yes",_xlfn.XLOOKUP("Risky_Outbound",'Scoring_Config'!$A:$A,'Scoring_Config'!$C:$C,25),0),"False,0")</f>
        <v>0</v>
      </c>
      <c r="AL106" t="s">
        <v>6697</v>
      </c>
      <c r="AM106" cm="1">
        <f t="array" ref="AM10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6" t="s">
        <v>6697</v>
      </c>
      <c r="AO106" t="s">
        <v>6697</v>
      </c>
      <c r="AP106" t="s">
        <v>6697</v>
      </c>
      <c r="AQ106" cm="1">
        <f t="array" ref="AQ106">IF(FALSE,"True," &amp; IF(_xlfn.XLOOKUP("Service_IsAny",'Scoring_Config'!$A:$A,'Scoring_Config'!$D:$D,"Yes")="Yes",_xlfn.XLOOKUP("Service_IsAny",'Scoring_Config'!$A:$A,'Scoring_Config'!$C:$C,0),0),"False,0")</f>
        <v>0</v>
      </c>
      <c r="AR106">
        <v>0</v>
      </c>
      <c r="AS106" cm="1">
        <f t="array" ref="AS106">IF(FALSE,"True," &amp; IF(_xlfn.XLOOKUP("Service_RangeGt1000",'Scoring_Config'!$A:$A,'Scoring_Config'!$D:$D,"Yes")="Yes",_xlfn.XLOOKUP("Service_RangeGt1000",'Scoring_Config'!$A:$A,'Scoring_Config'!$C:$C,0),0),"False,0")</f>
        <v>0</v>
      </c>
      <c r="AT106" cm="1">
        <f t="array" ref="AT106">IF(FALSE,"True," &amp; IF(_xlfn.XLOOKUP("App_IsAny",'Scoring_Config'!$A:$A,'Scoring_Config'!$D:$D,"Yes")="Yes",_xlfn.XLOOKUP("App_IsAny",'Scoring_Config'!$A:$A,'Scoring_Config'!$C:$C,0),0),"False,0")</f>
        <v>0</v>
      </c>
      <c r="AU106">
        <v>1</v>
      </c>
      <c r="AV106" cm="1">
        <f t="array" ref="AV106">IF(FALSE,"True," &amp; IF(_xlfn.XLOOKUP("App_RangeGt1000",'Scoring_Config'!$A:$A,'Scoring_Config'!$D:$D,"Yes")="Yes",_xlfn.XLOOKUP("App_RangeGt1000",'Scoring_Config'!$A:$A,'Scoring_Config'!$C:$C,0),0),"False,0")</f>
        <v>0</v>
      </c>
      <c r="AW106" cm="1">
        <f t="array" ref="AW106">IF(FALSE,"True," &amp; IF(_xlfn.XLOOKUP("Action_IsDenyOrDrop",'Scoring_Config'!$A:$A,'Scoring_Config'!$D:$D,"Yes")="Yes",_xlfn.XLOOKUP("Action_IsDenyOrDrop",'Scoring_Config'!$A:$A,'Scoring_Config'!$C:$C,0),0),"False,0")</f>
        <v>0</v>
      </c>
      <c r="AX106" cm="1">
        <f t="array" ref="AX106">IF(LEFT(AW106,4)="True",0,(IF(LEFT(Y106,4)="True",IF(_xlfn.XLOOKUP("Src_IsAny",'Scoring_Config'!$A:$A,'Scoring_Config'!$D:$D,"Yes")="Yes",_xlfn.XLOOKUP("Src_IsAny",'Scoring_Config'!$A:$A,'Scoring_Config'!$C:$C,10),0),0)+IF(LEFT(Z106,4)="True",IF(_xlfn.XLOOKUP("Src_CIDR_Le_16",'Scoring_Config'!$A:$A,'Scoring_Config'!$D:$D,"Yes")="Yes",_xlfn.XLOOKUP("Src_CIDR_Le_16",'Scoring_Config'!$A:$A,'Scoring_Config'!$C:$C,10),0),0)+IF(LEFT(AA106,4)="True",IF(_xlfn.XLOOKUP("Src_CIDR_17_22",'Scoring_Config'!$A:$A,'Scoring_Config'!$D:$D,"Yes")="Yes",_xlfn.XLOOKUP("Src_CIDR_17_22",'Scoring_Config'!$A:$A,'Scoring_Config'!$C:$C,5),0),0)+IF(LEFT(AB106,4)="True",IF(_xlfn.XLOOKUP("Dst_IsAny",'Scoring_Config'!$A:$A,'Scoring_Config'!$D:$D,"Yes")="Yes",_xlfn.XLOOKUP("Dst_IsAny",'Scoring_Config'!$A:$A,'Scoring_Config'!$C:$C,10),0),0)+IF(LEFT(AC106,4)="True",IF(_xlfn.XLOOKUP("Dst_CIDR_Le_16",'Scoring_Config'!$A:$A,'Scoring_Config'!$D:$D,"Yes")="Yes",_xlfn.XLOOKUP("Dst_CIDR_Le_16",'Scoring_Config'!$A:$A,'Scoring_Config'!$C:$C,10),0),0)+IF(LEFT(AD106,4)="True",IF(_xlfn.XLOOKUP("Dst_CIDR_17_22",'Scoring_Config'!$A:$A,'Scoring_Config'!$D:$D,"Yes")="Yes",_xlfn.XLOOKUP("Dst_CIDR_17_22",'Scoring_Config'!$A:$A,'Scoring_Config'!$C:$C,5),0),0)+IF(LEFT(AE106,4)="True",IF(_xlfn.XLOOKUP("SrcZone_IsAny",'Scoring_Config'!$A:$A,'Scoring_Config'!$D:$D,"Yes")="Yes",_xlfn.XLOOKUP("SrcZone_IsAny",'Scoring_Config'!$A:$A,'Scoring_Config'!$C:$C,10),0),0)+IF(LEFT(AF106,4)="True",IF(_xlfn.XLOOKUP("DstZone_IsAny",'Scoring_Config'!$A:$A,'Scoring_Config'!$D:$D,"Yes")="Yes",_xlfn.XLOOKUP("DstZone_IsAny",'Scoring_Config'!$A:$A,'Scoring_Config'!$C:$C,10),0),0)+IF(LEFT(AG106,4)="True",IF(_xlfn.XLOOKUP("Service_Any_OR_RangeGt1000",'Scoring_Config'!$A:$A,'Scoring_Config'!$D:$D,"Yes")="Yes",_xlfn.XLOOKUP("Service_Any_OR_RangeGt1000",'Scoring_Config'!$A:$A,'Scoring_Config'!$C:$C,10),0),0)+IF(LEFT(AH106,4)="True",IF(_xlfn.XLOOKUP("App_Any_OR_RangeGt1000",'Scoring_Config'!$A:$A,'Scoring_Config'!$D:$D,"Yes")="Yes",_xlfn.XLOOKUP("App_Any_OR_RangeGt1000",'Scoring_Config'!$A:$A,'Scoring_Config'!$C:$C,10),0),0)+IF(LEFT(AI106,4)="True",IF(_xlfn.XLOOKUP("Service_Insecure_Match",'Scoring_Config'!$A:$A,'Scoring_Config'!$D:$D,"Yes")="Yes",_xlfn.XLOOKUP("Service_Insecure_Match",'Scoring_Config'!$A:$A,'Scoring_Config'!$C:$C,5),0),0)+IF(LEFT(AJ106,4)="True",IF(_xlfn.XLOOKUP("Risky_Inbound",'Scoring_Config'!$A:$A,'Scoring_Config'!$D:$D,"Yes")="Yes",_xlfn.XLOOKUP("Risky_Inbound",'Scoring_Config'!$A:$A,'Scoring_Config'!$C:$C,50),0),0)+IF(LEFT(AK106,4)="True",IF(_xlfn.XLOOKUP("Risky_Outbound",'Scoring_Config'!$A:$A,'Scoring_Config'!$D:$D,"Yes")="Yes",_xlfn.XLOOKUP("Risky_Outbound",'Scoring_Config'!$A:$A,'Scoring_Config'!$C:$C,25),0),0)+IF(LEFT(AZ106,4)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106,FIND(",",AL106)+1,100)),0)+IF(LEFT(AM106,4)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106,FIND(",",AN106)+1,100)),0)+IF(_xlfn.XLOOKUP("Profile_Scoring",'Scoring_Config'!$A:$A,'Scoring_Config'!$D:$D,"Yes")="Yes",VALUE(MID(AO106,FIND(",",AO106)+1,100)),0)+IF(_xlfn.XLOOKUP("Options_Scoring",'Scoring_Config'!$A:$A,'Scoring_Config'!$D:$D,"Yes")="Yes",VALUE(MID(AP106,FIND(",",AP106)+1,100)),0)))</f>
        <v>0</v>
      </c>
      <c r="AZ106" cm="1">
        <f t="array" ref="AZ106">IF(FALSE,"True," &amp; IF(_xlfn.XLOOKUP("Migrate_Insecure",'Scoring_Config'!$A:$A,'Scoring_Config'!$D:$D,"Yes")="Yes",_xlfn.XLOOKUP("Migrate_Insecure",'Scoring_Config'!$A:$A,'Scoring_Config'!$C:$C,10),0),"False,0")</f>
        <v>0</v>
      </c>
    </row>
    <row r="107" spans="1:52">
      <c r="A107" t="s">
        <v>1979</v>
      </c>
      <c r="B107" t="s">
        <v>2085</v>
      </c>
      <c r="C107" t="s">
        <v>3542</v>
      </c>
      <c r="D107" t="s">
        <v>3545</v>
      </c>
      <c r="E107" t="s">
        <v>3563</v>
      </c>
      <c r="F107" t="s">
        <v>3596</v>
      </c>
      <c r="G107" t="s">
        <v>157</v>
      </c>
      <c r="H107" t="s">
        <v>174</v>
      </c>
      <c r="I107" t="s">
        <v>3575</v>
      </c>
      <c r="J107" t="s">
        <v>871</v>
      </c>
      <c r="K107" t="s">
        <v>1703</v>
      </c>
      <c r="L107" t="s">
        <v>1327</v>
      </c>
      <c r="M107" t="s">
        <v>1974</v>
      </c>
      <c r="N107" t="s">
        <v>4315</v>
      </c>
      <c r="O107" t="s">
        <v>4319</v>
      </c>
      <c r="P107" t="s">
        <v>4322</v>
      </c>
      <c r="Q107" t="s">
        <v>4407</v>
      </c>
      <c r="R107" t="s">
        <v>5440</v>
      </c>
      <c r="S107" t="s">
        <v>5440</v>
      </c>
      <c r="T107" t="s">
        <v>5570</v>
      </c>
      <c r="U107" t="s">
        <v>5955</v>
      </c>
      <c r="Y107" cm="1">
        <f t="array" ref="Y107">IF(FALSE,"True," &amp; IF(_xlfn.XLOOKUP("Src_IsAny",'Scoring_Config'!$A:$A,'Scoring_Config'!$D:$D,"Yes")="Yes",_xlfn.XLOOKUP("Src_IsAny",'Scoring_Config'!$A:$A,'Scoring_Config'!$C:$C,10),0),"False,0")</f>
        <v>0</v>
      </c>
      <c r="Z107" cm="1">
        <f t="array" ref="Z107">IF(FALSE,"True," &amp; IF(_xlfn.XLOOKUP("Src_CIDR_Le_16",'Scoring_Config'!$A:$A,'Scoring_Config'!$D:$D,"Yes")="Yes",_xlfn.XLOOKUP("Src_CIDR_Le_16",'Scoring_Config'!$A:$A,'Scoring_Config'!$C:$C,10),0),"False,0")</f>
        <v>0</v>
      </c>
      <c r="AA107" cm="1">
        <f t="array" ref="AA107">IF(FALSE,"True," &amp; IF(_xlfn.XLOOKUP("Src_CIDR_17_22",'Scoring_Config'!$A:$A,'Scoring_Config'!$D:$D,"Yes")="Yes",_xlfn.XLOOKUP("Src_CIDR_17_22",'Scoring_Config'!$A:$A,'Scoring_Config'!$C:$C,5),0),"False,0")</f>
        <v>0</v>
      </c>
      <c r="AB107" cm="1">
        <f t="array" ref="AB107">IF(FALSE,"True," &amp; IF(_xlfn.XLOOKUP("Dst_IsAny",'Scoring_Config'!$A:$A,'Scoring_Config'!$D:$D,"Yes")="Yes",_xlfn.XLOOKUP("Dst_IsAny",'Scoring_Config'!$A:$A,'Scoring_Config'!$C:$C,10),0),"False,0")</f>
        <v>0</v>
      </c>
      <c r="AC107" cm="1">
        <f t="array" ref="AC107">IF(FALSE,"True," &amp; IF(_xlfn.XLOOKUP("Dst_CIDR_Le_16",'Scoring_Config'!$A:$A,'Scoring_Config'!$D:$D,"Yes")="Yes",_xlfn.XLOOKUP("Dst_CIDR_Le_16",'Scoring_Config'!$A:$A,'Scoring_Config'!$C:$C,10),0),"False,0")</f>
        <v>0</v>
      </c>
      <c r="AD107" cm="1">
        <f t="array" ref="AD107">IF(FALSE,"True," &amp; IF(_xlfn.XLOOKUP("Dst_CIDR_17_22",'Scoring_Config'!$A:$A,'Scoring_Config'!$D:$D,"Yes")="Yes",_xlfn.XLOOKUP("Dst_CIDR_17_22",'Scoring_Config'!$A:$A,'Scoring_Config'!$C:$C,5),0),"False,0")</f>
        <v>0</v>
      </c>
      <c r="AE107" cm="1">
        <f t="array" ref="AE107">IF(FALSE,"True," &amp; IF(_xlfn.XLOOKUP("SrcZone_IsAny",'Scoring_Config'!$A:$A,'Scoring_Config'!$D:$D,"Yes")="Yes",_xlfn.XLOOKUP("SrcZone_IsAny",'Scoring_Config'!$A:$A,'Scoring_Config'!$C:$C,10),0),"False,0")</f>
        <v>0</v>
      </c>
      <c r="AF107" cm="1">
        <f t="array" ref="AF107">IF(FALSE,"True," &amp; IF(_xlfn.XLOOKUP("DstZone_IsAny",'Scoring_Config'!$A:$A,'Scoring_Config'!$D:$D,"Yes")="Yes",_xlfn.XLOOKUP("DstZone_IsAny",'Scoring_Config'!$A:$A,'Scoring_Config'!$C:$C,10),0),"False,0")</f>
        <v>0</v>
      </c>
      <c r="AG107" cm="1">
        <f t="array" ref="AG10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7" cm="1">
        <f t="array" ref="AH107">IF(FALSE,"True," &amp; IF(_xlfn.XLOOKUP("App_Any_OR_RangeGt1000",'Scoring_Config'!$A:$A,'Scoring_Config'!$D:$D,"Yes")="Yes",_xlfn.XLOOKUP("App_Any_OR_RangeGt1000",'Scoring_Config'!$A:$A,'Scoring_Config'!$C:$C,10),0),"False,0")</f>
        <v>0</v>
      </c>
      <c r="AI107" cm="1">
        <f t="array" ref="AI107">IF(FALSE,"True," &amp; IF(_xlfn.XLOOKUP("Service_Insecure_Match",'Scoring_Config'!$A:$A,'Scoring_Config'!$D:$D,"Yes")="Yes",_xlfn.XLOOKUP("Service_Insecure_Match",'Scoring_Config'!$A:$A,'Scoring_Config'!$C:$C,5),0),"False,0")</f>
        <v>0</v>
      </c>
      <c r="AJ107" cm="1">
        <f t="array" ref="AJ107">IF(FALSE,"True," &amp; IF(_xlfn.XLOOKUP("Risky_Inbound",'Scoring_Config'!$A:$A,'Scoring_Config'!$D:$D,"Yes")="Yes",_xlfn.XLOOKUP("Risky_Inbound",'Scoring_Config'!$A:$A,'Scoring_Config'!$C:$C,50),0),"False,0")</f>
        <v>0</v>
      </c>
      <c r="AK107" cm="1">
        <f t="array" ref="AK107">IF(FALSE,"True," &amp; IF(_xlfn.XLOOKUP("Risky_Outbound",'Scoring_Config'!$A:$A,'Scoring_Config'!$D:$D,"Yes")="Yes",_xlfn.XLOOKUP("Risky_Outbound",'Scoring_Config'!$A:$A,'Scoring_Config'!$C:$C,25),0),"False,0")</f>
        <v>0</v>
      </c>
      <c r="AL107" t="s">
        <v>6697</v>
      </c>
      <c r="AM107" cm="1">
        <f t="array" ref="AM10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7" t="s">
        <v>6697</v>
      </c>
      <c r="AO107" t="s">
        <v>6697</v>
      </c>
      <c r="AP107" t="s">
        <v>6697</v>
      </c>
      <c r="AQ107" cm="1">
        <f t="array" ref="AQ107">IF(FALSE,"True," &amp; IF(_xlfn.XLOOKUP("Service_IsAny",'Scoring_Config'!$A:$A,'Scoring_Config'!$D:$D,"Yes")="Yes",_xlfn.XLOOKUP("Service_IsAny",'Scoring_Config'!$A:$A,'Scoring_Config'!$C:$C,0),0),"False,0")</f>
        <v>0</v>
      </c>
      <c r="AR107">
        <v>0</v>
      </c>
      <c r="AS107" cm="1">
        <f t="array" ref="AS107">IF(FALSE,"True," &amp; IF(_xlfn.XLOOKUP("Service_RangeGt1000",'Scoring_Config'!$A:$A,'Scoring_Config'!$D:$D,"Yes")="Yes",_xlfn.XLOOKUP("Service_RangeGt1000",'Scoring_Config'!$A:$A,'Scoring_Config'!$C:$C,0),0),"False,0")</f>
        <v>0</v>
      </c>
      <c r="AT107" cm="1">
        <f t="array" ref="AT107">IF(FALSE,"True," &amp; IF(_xlfn.XLOOKUP("App_IsAny",'Scoring_Config'!$A:$A,'Scoring_Config'!$D:$D,"Yes")="Yes",_xlfn.XLOOKUP("App_IsAny",'Scoring_Config'!$A:$A,'Scoring_Config'!$C:$C,0),0),"False,0")</f>
        <v>0</v>
      </c>
      <c r="AU107">
        <v>3</v>
      </c>
      <c r="AV107" cm="1">
        <f t="array" ref="AV107">IF(FALSE,"True," &amp; IF(_xlfn.XLOOKUP("App_RangeGt1000",'Scoring_Config'!$A:$A,'Scoring_Config'!$D:$D,"Yes")="Yes",_xlfn.XLOOKUP("App_RangeGt1000",'Scoring_Config'!$A:$A,'Scoring_Config'!$C:$C,0),0),"False,0")</f>
        <v>0</v>
      </c>
      <c r="AW107" cm="1">
        <f t="array" ref="AW107">IF(FALSE,"True," &amp; IF(_xlfn.XLOOKUP("Action_IsDenyOrDrop",'Scoring_Config'!$A:$A,'Scoring_Config'!$D:$D,"Yes")="Yes",_xlfn.XLOOKUP("Action_IsDenyOrDrop",'Scoring_Config'!$A:$A,'Scoring_Config'!$C:$C,0),0),"False,0")</f>
        <v>0</v>
      </c>
      <c r="AX107" cm="1">
        <f t="array" ref="AX107">IF(LEFT(AW107,4)="True",0,(IF(LEFT(Y107,4)="True",IF(_xlfn.XLOOKUP("Src_IsAny",'Scoring_Config'!$A:$A,'Scoring_Config'!$D:$D,"Yes")="Yes",_xlfn.XLOOKUP("Src_IsAny",'Scoring_Config'!$A:$A,'Scoring_Config'!$C:$C,10),0),0)+IF(LEFT(Z107,4)="True",IF(_xlfn.XLOOKUP("Src_CIDR_Le_16",'Scoring_Config'!$A:$A,'Scoring_Config'!$D:$D,"Yes")="Yes",_xlfn.XLOOKUP("Src_CIDR_Le_16",'Scoring_Config'!$A:$A,'Scoring_Config'!$C:$C,10),0),0)+IF(LEFT(AA107,4)="True",IF(_xlfn.XLOOKUP("Src_CIDR_17_22",'Scoring_Config'!$A:$A,'Scoring_Config'!$D:$D,"Yes")="Yes",_xlfn.XLOOKUP("Src_CIDR_17_22",'Scoring_Config'!$A:$A,'Scoring_Config'!$C:$C,5),0),0)+IF(LEFT(AB107,4)="True",IF(_xlfn.XLOOKUP("Dst_IsAny",'Scoring_Config'!$A:$A,'Scoring_Config'!$D:$D,"Yes")="Yes",_xlfn.XLOOKUP("Dst_IsAny",'Scoring_Config'!$A:$A,'Scoring_Config'!$C:$C,10),0),0)+IF(LEFT(AC107,4)="True",IF(_xlfn.XLOOKUP("Dst_CIDR_Le_16",'Scoring_Config'!$A:$A,'Scoring_Config'!$D:$D,"Yes")="Yes",_xlfn.XLOOKUP("Dst_CIDR_Le_16",'Scoring_Config'!$A:$A,'Scoring_Config'!$C:$C,10),0),0)+IF(LEFT(AD107,4)="True",IF(_xlfn.XLOOKUP("Dst_CIDR_17_22",'Scoring_Config'!$A:$A,'Scoring_Config'!$D:$D,"Yes")="Yes",_xlfn.XLOOKUP("Dst_CIDR_17_22",'Scoring_Config'!$A:$A,'Scoring_Config'!$C:$C,5),0),0)+IF(LEFT(AE107,4)="True",IF(_xlfn.XLOOKUP("SrcZone_IsAny",'Scoring_Config'!$A:$A,'Scoring_Config'!$D:$D,"Yes")="Yes",_xlfn.XLOOKUP("SrcZone_IsAny",'Scoring_Config'!$A:$A,'Scoring_Config'!$C:$C,10),0),0)+IF(LEFT(AF107,4)="True",IF(_xlfn.XLOOKUP("DstZone_IsAny",'Scoring_Config'!$A:$A,'Scoring_Config'!$D:$D,"Yes")="Yes",_xlfn.XLOOKUP("DstZone_IsAny",'Scoring_Config'!$A:$A,'Scoring_Config'!$C:$C,10),0),0)+IF(LEFT(AG107,4)="True",IF(_xlfn.XLOOKUP("Service_Any_OR_RangeGt1000",'Scoring_Config'!$A:$A,'Scoring_Config'!$D:$D,"Yes")="Yes",_xlfn.XLOOKUP("Service_Any_OR_RangeGt1000",'Scoring_Config'!$A:$A,'Scoring_Config'!$C:$C,10),0),0)+IF(LEFT(AH107,4)="True",IF(_xlfn.XLOOKUP("App_Any_OR_RangeGt1000",'Scoring_Config'!$A:$A,'Scoring_Config'!$D:$D,"Yes")="Yes",_xlfn.XLOOKUP("App_Any_OR_RangeGt1000",'Scoring_Config'!$A:$A,'Scoring_Config'!$C:$C,10),0),0)+IF(LEFT(AI107,4)="True",IF(_xlfn.XLOOKUP("Service_Insecure_Match",'Scoring_Config'!$A:$A,'Scoring_Config'!$D:$D,"Yes")="Yes",_xlfn.XLOOKUP("Service_Insecure_Match",'Scoring_Config'!$A:$A,'Scoring_Config'!$C:$C,5),0),0)+IF(LEFT(AJ107,4)="True",IF(_xlfn.XLOOKUP("Risky_Inbound",'Scoring_Config'!$A:$A,'Scoring_Config'!$D:$D,"Yes")="Yes",_xlfn.XLOOKUP("Risky_Inbound",'Scoring_Config'!$A:$A,'Scoring_Config'!$C:$C,50),0),0)+IF(LEFT(AK107,4)="True",IF(_xlfn.XLOOKUP("Risky_Outbound",'Scoring_Config'!$A:$A,'Scoring_Config'!$D:$D,"Yes")="Yes",_xlfn.XLOOKUP("Risky_Outbound",'Scoring_Config'!$A:$A,'Scoring_Config'!$C:$C,25),0),0)+IF(LEFT(AZ107,4)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107,FIND(",",AL107)+1,100)),0)+IF(LEFT(AM107,4)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107,FIND(",",AN107)+1,100)),0)+IF(_xlfn.XLOOKUP("Profile_Scoring",'Scoring_Config'!$A:$A,'Scoring_Config'!$D:$D,"Yes")="Yes",VALUE(MID(AO107,FIND(",",AO107)+1,100)),0)+IF(_xlfn.XLOOKUP("Options_Scoring",'Scoring_Config'!$A:$A,'Scoring_Config'!$D:$D,"Yes")="Yes",VALUE(MID(AP107,FIND(",",AP107)+1,100)),0)))</f>
        <v>0</v>
      </c>
      <c r="AZ107" cm="1">
        <f t="array" ref="AZ107">IF(FALSE,"True," &amp; IF(_xlfn.XLOOKUP("Migrate_Insecure",'Scoring_Config'!$A:$A,'Scoring_Config'!$D:$D,"Yes")="Yes",_xlfn.XLOOKUP("Migrate_Insecure",'Scoring_Config'!$A:$A,'Scoring_Config'!$C:$C,10),0),"False,0")</f>
        <v>0</v>
      </c>
    </row>
    <row r="108" spans="1:52">
      <c r="A108" t="s">
        <v>1979</v>
      </c>
      <c r="B108" t="s">
        <v>2086</v>
      </c>
      <c r="C108" t="s">
        <v>3542</v>
      </c>
      <c r="D108" t="s">
        <v>3545</v>
      </c>
      <c r="E108" t="s">
        <v>3563</v>
      </c>
      <c r="F108" t="s">
        <v>3596</v>
      </c>
      <c r="G108" t="s">
        <v>157</v>
      </c>
      <c r="H108" t="s">
        <v>174</v>
      </c>
      <c r="I108" t="s">
        <v>3575</v>
      </c>
      <c r="J108" t="s">
        <v>872</v>
      </c>
      <c r="K108" t="s">
        <v>1704</v>
      </c>
      <c r="L108" t="s">
        <v>1327</v>
      </c>
      <c r="M108" t="s">
        <v>1974</v>
      </c>
      <c r="N108" t="s">
        <v>4315</v>
      </c>
      <c r="O108" t="s">
        <v>4319</v>
      </c>
      <c r="P108" t="s">
        <v>4322</v>
      </c>
      <c r="Q108" t="s">
        <v>4407</v>
      </c>
      <c r="R108" t="s">
        <v>5440</v>
      </c>
      <c r="S108" t="s">
        <v>5440</v>
      </c>
      <c r="T108" t="s">
        <v>5570</v>
      </c>
      <c r="U108" t="s">
        <v>5955</v>
      </c>
      <c r="Y108" cm="1">
        <f t="array" ref="Y108">IF(FALSE,"True," &amp; IF(_xlfn.XLOOKUP("Src_IsAny",'Scoring_Config'!$A:$A,'Scoring_Config'!$D:$D,"Yes")="Yes",_xlfn.XLOOKUP("Src_IsAny",'Scoring_Config'!$A:$A,'Scoring_Config'!$C:$C,10),0),"False,0")</f>
        <v>0</v>
      </c>
      <c r="Z108" cm="1">
        <f t="array" ref="Z108">IF(FALSE,"True," &amp; IF(_xlfn.XLOOKUP("Src_CIDR_Le_16",'Scoring_Config'!$A:$A,'Scoring_Config'!$D:$D,"Yes")="Yes",_xlfn.XLOOKUP("Src_CIDR_Le_16",'Scoring_Config'!$A:$A,'Scoring_Config'!$C:$C,10),0),"False,0")</f>
        <v>0</v>
      </c>
      <c r="AA108" cm="1">
        <f t="array" ref="AA108">IF(FALSE,"True," &amp; IF(_xlfn.XLOOKUP("Src_CIDR_17_22",'Scoring_Config'!$A:$A,'Scoring_Config'!$D:$D,"Yes")="Yes",_xlfn.XLOOKUP("Src_CIDR_17_22",'Scoring_Config'!$A:$A,'Scoring_Config'!$C:$C,5),0),"False,0")</f>
        <v>0</v>
      </c>
      <c r="AB108" cm="1">
        <f t="array" ref="AB108">IF(FALSE,"True," &amp; IF(_xlfn.XLOOKUP("Dst_IsAny",'Scoring_Config'!$A:$A,'Scoring_Config'!$D:$D,"Yes")="Yes",_xlfn.XLOOKUP("Dst_IsAny",'Scoring_Config'!$A:$A,'Scoring_Config'!$C:$C,10),0),"False,0")</f>
        <v>0</v>
      </c>
      <c r="AC108" cm="1">
        <f t="array" ref="AC108">IF(FALSE,"True," &amp; IF(_xlfn.XLOOKUP("Dst_CIDR_Le_16",'Scoring_Config'!$A:$A,'Scoring_Config'!$D:$D,"Yes")="Yes",_xlfn.XLOOKUP("Dst_CIDR_Le_16",'Scoring_Config'!$A:$A,'Scoring_Config'!$C:$C,10),0),"False,0")</f>
        <v>0</v>
      </c>
      <c r="AD108" cm="1">
        <f t="array" ref="AD108">IF(FALSE,"True," &amp; IF(_xlfn.XLOOKUP("Dst_CIDR_17_22",'Scoring_Config'!$A:$A,'Scoring_Config'!$D:$D,"Yes")="Yes",_xlfn.XLOOKUP("Dst_CIDR_17_22",'Scoring_Config'!$A:$A,'Scoring_Config'!$C:$C,5),0),"False,0")</f>
        <v>0</v>
      </c>
      <c r="AE108" cm="1">
        <f t="array" ref="AE108">IF(FALSE,"True," &amp; IF(_xlfn.XLOOKUP("SrcZone_IsAny",'Scoring_Config'!$A:$A,'Scoring_Config'!$D:$D,"Yes")="Yes",_xlfn.XLOOKUP("SrcZone_IsAny",'Scoring_Config'!$A:$A,'Scoring_Config'!$C:$C,10),0),"False,0")</f>
        <v>0</v>
      </c>
      <c r="AF108" cm="1">
        <f t="array" ref="AF108">IF(FALSE,"True," &amp; IF(_xlfn.XLOOKUP("DstZone_IsAny",'Scoring_Config'!$A:$A,'Scoring_Config'!$D:$D,"Yes")="Yes",_xlfn.XLOOKUP("DstZone_IsAny",'Scoring_Config'!$A:$A,'Scoring_Config'!$C:$C,10),0),"False,0")</f>
        <v>0</v>
      </c>
      <c r="AG108" cm="1">
        <f t="array" ref="AG10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8" cm="1">
        <f t="array" ref="AH108">IF(FALSE,"True," &amp; IF(_xlfn.XLOOKUP("App_Any_OR_RangeGt1000",'Scoring_Config'!$A:$A,'Scoring_Config'!$D:$D,"Yes")="Yes",_xlfn.XLOOKUP("App_Any_OR_RangeGt1000",'Scoring_Config'!$A:$A,'Scoring_Config'!$C:$C,10),0),"False,0")</f>
        <v>0</v>
      </c>
      <c r="AI108" cm="1">
        <f t="array" ref="AI108">IF(FALSE,"True," &amp; IF(_xlfn.XLOOKUP("Service_Insecure_Match",'Scoring_Config'!$A:$A,'Scoring_Config'!$D:$D,"Yes")="Yes",_xlfn.XLOOKUP("Service_Insecure_Match",'Scoring_Config'!$A:$A,'Scoring_Config'!$C:$C,5),0),"False,0")</f>
        <v>0</v>
      </c>
      <c r="AJ108" cm="1">
        <f t="array" ref="AJ108">IF(FALSE,"True," &amp; IF(_xlfn.XLOOKUP("Risky_Inbound",'Scoring_Config'!$A:$A,'Scoring_Config'!$D:$D,"Yes")="Yes",_xlfn.XLOOKUP("Risky_Inbound",'Scoring_Config'!$A:$A,'Scoring_Config'!$C:$C,50),0),"False,0")</f>
        <v>0</v>
      </c>
      <c r="AK108" cm="1">
        <f t="array" ref="AK108">IF(FALSE,"True," &amp; IF(_xlfn.XLOOKUP("Risky_Outbound",'Scoring_Config'!$A:$A,'Scoring_Config'!$D:$D,"Yes")="Yes",_xlfn.XLOOKUP("Risky_Outbound",'Scoring_Config'!$A:$A,'Scoring_Config'!$C:$C,25),0),"False,0")</f>
        <v>0</v>
      </c>
      <c r="AL108" t="s">
        <v>6697</v>
      </c>
      <c r="AM108" cm="1">
        <f t="array" ref="AM10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8" t="s">
        <v>6697</v>
      </c>
      <c r="AO108" t="s">
        <v>6697</v>
      </c>
      <c r="AP108" t="s">
        <v>6697</v>
      </c>
      <c r="AQ108" cm="1">
        <f t="array" ref="AQ108">IF(FALSE,"True," &amp; IF(_xlfn.XLOOKUP("Service_IsAny",'Scoring_Config'!$A:$A,'Scoring_Config'!$D:$D,"Yes")="Yes",_xlfn.XLOOKUP("Service_IsAny",'Scoring_Config'!$A:$A,'Scoring_Config'!$C:$C,0),0),"False,0")</f>
        <v>0</v>
      </c>
      <c r="AR108">
        <v>0</v>
      </c>
      <c r="AS108" cm="1">
        <f t="array" ref="AS108">IF(FALSE,"True," &amp; IF(_xlfn.XLOOKUP("Service_RangeGt1000",'Scoring_Config'!$A:$A,'Scoring_Config'!$D:$D,"Yes")="Yes",_xlfn.XLOOKUP("Service_RangeGt1000",'Scoring_Config'!$A:$A,'Scoring_Config'!$C:$C,0),0),"False,0")</f>
        <v>0</v>
      </c>
      <c r="AT108" cm="1">
        <f t="array" ref="AT108">IF(FALSE,"True," &amp; IF(_xlfn.XLOOKUP("App_IsAny",'Scoring_Config'!$A:$A,'Scoring_Config'!$D:$D,"Yes")="Yes",_xlfn.XLOOKUP("App_IsAny",'Scoring_Config'!$A:$A,'Scoring_Config'!$C:$C,0),0),"False,0")</f>
        <v>0</v>
      </c>
      <c r="AU108">
        <v>4</v>
      </c>
      <c r="AV108" cm="1">
        <f t="array" ref="AV108">IF(FALSE,"True," &amp; IF(_xlfn.XLOOKUP("App_RangeGt1000",'Scoring_Config'!$A:$A,'Scoring_Config'!$D:$D,"Yes")="Yes",_xlfn.XLOOKUP("App_RangeGt1000",'Scoring_Config'!$A:$A,'Scoring_Config'!$C:$C,0),0),"False,0")</f>
        <v>0</v>
      </c>
      <c r="AW108" cm="1">
        <f t="array" ref="AW108">IF(FALSE,"True," &amp; IF(_xlfn.XLOOKUP("Action_IsDenyOrDrop",'Scoring_Config'!$A:$A,'Scoring_Config'!$D:$D,"Yes")="Yes",_xlfn.XLOOKUP("Action_IsDenyOrDrop",'Scoring_Config'!$A:$A,'Scoring_Config'!$C:$C,0),0),"False,0")</f>
        <v>0</v>
      </c>
      <c r="AX108" cm="1">
        <f t="array" ref="AX108">IF(LEFT(AW108,4)="True",0,(IF(LEFT(Y108,4)="True",IF(_xlfn.XLOOKUP("Src_IsAny",'Scoring_Config'!$A:$A,'Scoring_Config'!$D:$D,"Yes")="Yes",_xlfn.XLOOKUP("Src_IsAny",'Scoring_Config'!$A:$A,'Scoring_Config'!$C:$C,10),0),0)+IF(LEFT(Z108,4)="True",IF(_xlfn.XLOOKUP("Src_CIDR_Le_16",'Scoring_Config'!$A:$A,'Scoring_Config'!$D:$D,"Yes")="Yes",_xlfn.XLOOKUP("Src_CIDR_Le_16",'Scoring_Config'!$A:$A,'Scoring_Config'!$C:$C,10),0),0)+IF(LEFT(AA108,4)="True",IF(_xlfn.XLOOKUP("Src_CIDR_17_22",'Scoring_Config'!$A:$A,'Scoring_Config'!$D:$D,"Yes")="Yes",_xlfn.XLOOKUP("Src_CIDR_17_22",'Scoring_Config'!$A:$A,'Scoring_Config'!$C:$C,5),0),0)+IF(LEFT(AB108,4)="True",IF(_xlfn.XLOOKUP("Dst_IsAny",'Scoring_Config'!$A:$A,'Scoring_Config'!$D:$D,"Yes")="Yes",_xlfn.XLOOKUP("Dst_IsAny",'Scoring_Config'!$A:$A,'Scoring_Config'!$C:$C,10),0),0)+IF(LEFT(AC108,4)="True",IF(_xlfn.XLOOKUP("Dst_CIDR_Le_16",'Scoring_Config'!$A:$A,'Scoring_Config'!$D:$D,"Yes")="Yes",_xlfn.XLOOKUP("Dst_CIDR_Le_16",'Scoring_Config'!$A:$A,'Scoring_Config'!$C:$C,10),0),0)+IF(LEFT(AD108,4)="True",IF(_xlfn.XLOOKUP("Dst_CIDR_17_22",'Scoring_Config'!$A:$A,'Scoring_Config'!$D:$D,"Yes")="Yes",_xlfn.XLOOKUP("Dst_CIDR_17_22",'Scoring_Config'!$A:$A,'Scoring_Config'!$C:$C,5),0),0)+IF(LEFT(AE108,4)="True",IF(_xlfn.XLOOKUP("SrcZone_IsAny",'Scoring_Config'!$A:$A,'Scoring_Config'!$D:$D,"Yes")="Yes",_xlfn.XLOOKUP("SrcZone_IsAny",'Scoring_Config'!$A:$A,'Scoring_Config'!$C:$C,10),0),0)+IF(LEFT(AF108,4)="True",IF(_xlfn.XLOOKUP("DstZone_IsAny",'Scoring_Config'!$A:$A,'Scoring_Config'!$D:$D,"Yes")="Yes",_xlfn.XLOOKUP("DstZone_IsAny",'Scoring_Config'!$A:$A,'Scoring_Config'!$C:$C,10),0),0)+IF(LEFT(AG108,4)="True",IF(_xlfn.XLOOKUP("Service_Any_OR_RangeGt1000",'Scoring_Config'!$A:$A,'Scoring_Config'!$D:$D,"Yes")="Yes",_xlfn.XLOOKUP("Service_Any_OR_RangeGt1000",'Scoring_Config'!$A:$A,'Scoring_Config'!$C:$C,10),0),0)+IF(LEFT(AH108,4)="True",IF(_xlfn.XLOOKUP("App_Any_OR_RangeGt1000",'Scoring_Config'!$A:$A,'Scoring_Config'!$D:$D,"Yes")="Yes",_xlfn.XLOOKUP("App_Any_OR_RangeGt1000",'Scoring_Config'!$A:$A,'Scoring_Config'!$C:$C,10),0),0)+IF(LEFT(AI108,4)="True",IF(_xlfn.XLOOKUP("Service_Insecure_Match",'Scoring_Config'!$A:$A,'Scoring_Config'!$D:$D,"Yes")="Yes",_xlfn.XLOOKUP("Service_Insecure_Match",'Scoring_Config'!$A:$A,'Scoring_Config'!$C:$C,5),0),0)+IF(LEFT(AJ108,4)="True",IF(_xlfn.XLOOKUP("Risky_Inbound",'Scoring_Config'!$A:$A,'Scoring_Config'!$D:$D,"Yes")="Yes",_xlfn.XLOOKUP("Risky_Inbound",'Scoring_Config'!$A:$A,'Scoring_Config'!$C:$C,50),0),0)+IF(LEFT(AK108,4)="True",IF(_xlfn.XLOOKUP("Risky_Outbound",'Scoring_Config'!$A:$A,'Scoring_Config'!$D:$D,"Yes")="Yes",_xlfn.XLOOKUP("Risky_Outbound",'Scoring_Config'!$A:$A,'Scoring_Config'!$C:$C,25),0),0)+IF(LEFT(AZ108,4)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108,FIND(",",AL108)+1,100)),0)+IF(LEFT(AM108,4)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108,FIND(",",AN108)+1,100)),0)+IF(_xlfn.XLOOKUP("Profile_Scoring",'Scoring_Config'!$A:$A,'Scoring_Config'!$D:$D,"Yes")="Yes",VALUE(MID(AO108,FIND(",",AO108)+1,100)),0)+IF(_xlfn.XLOOKUP("Options_Scoring",'Scoring_Config'!$A:$A,'Scoring_Config'!$D:$D,"Yes")="Yes",VALUE(MID(AP108,FIND(",",AP108)+1,100)),0)))</f>
        <v>0</v>
      </c>
      <c r="AZ108" cm="1">
        <f t="array" ref="AZ108">IF(FALSE,"True," &amp; IF(_xlfn.XLOOKUP("Migrate_Insecure",'Scoring_Config'!$A:$A,'Scoring_Config'!$D:$D,"Yes")="Yes",_xlfn.XLOOKUP("Migrate_Insecure",'Scoring_Config'!$A:$A,'Scoring_Config'!$C:$C,10),0),"False,0")</f>
        <v>0</v>
      </c>
    </row>
    <row r="109" spans="1:52">
      <c r="A109" t="s">
        <v>1979</v>
      </c>
      <c r="B109" t="s">
        <v>2087</v>
      </c>
      <c r="C109" t="s">
        <v>3542</v>
      </c>
      <c r="D109" t="s">
        <v>3545</v>
      </c>
      <c r="E109" t="s">
        <v>3563</v>
      </c>
      <c r="F109" t="s">
        <v>3605</v>
      </c>
      <c r="G109" t="s">
        <v>158</v>
      </c>
      <c r="H109" t="s">
        <v>174</v>
      </c>
      <c r="I109" t="s">
        <v>3605</v>
      </c>
      <c r="J109" t="s">
        <v>873</v>
      </c>
      <c r="K109" t="s">
        <v>1705</v>
      </c>
      <c r="L109" t="s">
        <v>1352</v>
      </c>
      <c r="M109" t="s">
        <v>1974</v>
      </c>
      <c r="N109" t="s">
        <v>4315</v>
      </c>
      <c r="O109" t="s">
        <v>4319</v>
      </c>
      <c r="P109" t="s">
        <v>4322</v>
      </c>
      <c r="Q109" t="s">
        <v>4408</v>
      </c>
      <c r="R109" t="s">
        <v>5440</v>
      </c>
      <c r="S109" t="s">
        <v>5440</v>
      </c>
      <c r="T109" t="s">
        <v>5570</v>
      </c>
      <c r="U109" t="s">
        <v>6010</v>
      </c>
      <c r="Y109" cm="1">
        <f t="array" ref="Y109">IF(FALSE,"True," &amp; IF(_xlfn.XLOOKUP("Src_IsAny",'Scoring_Config'!$A:$A,'Scoring_Config'!$D:$D,"Yes")="Yes",_xlfn.XLOOKUP("Src_IsAny",'Scoring_Config'!$A:$A,'Scoring_Config'!$C:$C,10),0),"False,0")</f>
        <v>0</v>
      </c>
      <c r="Z109" cm="1">
        <f t="array" ref="Z109">IF(FALSE,"True," &amp; IF(_xlfn.XLOOKUP("Src_CIDR_Le_16",'Scoring_Config'!$A:$A,'Scoring_Config'!$D:$D,"Yes")="Yes",_xlfn.XLOOKUP("Src_CIDR_Le_16",'Scoring_Config'!$A:$A,'Scoring_Config'!$C:$C,10),0),"False,0")</f>
        <v>0</v>
      </c>
      <c r="AA109" cm="1">
        <f t="array" ref="AA109">IF(FALSE,"True," &amp; IF(_xlfn.XLOOKUP("Src_CIDR_17_22",'Scoring_Config'!$A:$A,'Scoring_Config'!$D:$D,"Yes")="Yes",_xlfn.XLOOKUP("Src_CIDR_17_22",'Scoring_Config'!$A:$A,'Scoring_Config'!$C:$C,5),0),"False,0")</f>
        <v>0</v>
      </c>
      <c r="AB109" cm="1">
        <f t="array" ref="AB109">IF(FALSE,"True," &amp; IF(_xlfn.XLOOKUP("Dst_IsAny",'Scoring_Config'!$A:$A,'Scoring_Config'!$D:$D,"Yes")="Yes",_xlfn.XLOOKUP("Dst_IsAny",'Scoring_Config'!$A:$A,'Scoring_Config'!$C:$C,10),0),"False,0")</f>
        <v>0</v>
      </c>
      <c r="AC109" cm="1">
        <f t="array" ref="AC109">IF(FALSE,"True," &amp; IF(_xlfn.XLOOKUP("Dst_CIDR_Le_16",'Scoring_Config'!$A:$A,'Scoring_Config'!$D:$D,"Yes")="Yes",_xlfn.XLOOKUP("Dst_CIDR_Le_16",'Scoring_Config'!$A:$A,'Scoring_Config'!$C:$C,10),0),"False,0")</f>
        <v>0</v>
      </c>
      <c r="AD109" cm="1">
        <f t="array" ref="AD109">IF(FALSE,"True," &amp; IF(_xlfn.XLOOKUP("Dst_CIDR_17_22",'Scoring_Config'!$A:$A,'Scoring_Config'!$D:$D,"Yes")="Yes",_xlfn.XLOOKUP("Dst_CIDR_17_22",'Scoring_Config'!$A:$A,'Scoring_Config'!$C:$C,5),0),"False,0")</f>
        <v>0</v>
      </c>
      <c r="AE109" cm="1">
        <f t="array" ref="AE109">IF(FALSE,"True," &amp; IF(_xlfn.XLOOKUP("SrcZone_IsAny",'Scoring_Config'!$A:$A,'Scoring_Config'!$D:$D,"Yes")="Yes",_xlfn.XLOOKUP("SrcZone_IsAny",'Scoring_Config'!$A:$A,'Scoring_Config'!$C:$C,10),0),"False,0")</f>
        <v>0</v>
      </c>
      <c r="AF109" cm="1">
        <f t="array" ref="AF109">IF(FALSE,"True," &amp; IF(_xlfn.XLOOKUP("DstZone_IsAny",'Scoring_Config'!$A:$A,'Scoring_Config'!$D:$D,"Yes")="Yes",_xlfn.XLOOKUP("DstZone_IsAny",'Scoring_Config'!$A:$A,'Scoring_Config'!$C:$C,10),0),"False,0")</f>
        <v>0</v>
      </c>
      <c r="AG109" cm="1">
        <f t="array" ref="AG10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9" cm="1">
        <f t="array" ref="AH109">IF(FALSE,"True," &amp; IF(_xlfn.XLOOKUP("App_Any_OR_RangeGt1000",'Scoring_Config'!$A:$A,'Scoring_Config'!$D:$D,"Yes")="Yes",_xlfn.XLOOKUP("App_Any_OR_RangeGt1000",'Scoring_Config'!$A:$A,'Scoring_Config'!$C:$C,10),0),"False,0")</f>
        <v>0</v>
      </c>
      <c r="AI109" cm="1">
        <f t="array" ref="AI109">IF(FALSE,"True," &amp; IF(_xlfn.XLOOKUP("Service_Insecure_Match",'Scoring_Config'!$A:$A,'Scoring_Config'!$D:$D,"Yes")="Yes",_xlfn.XLOOKUP("Service_Insecure_Match",'Scoring_Config'!$A:$A,'Scoring_Config'!$C:$C,5),0),"False,0")</f>
        <v>0</v>
      </c>
      <c r="AJ109" cm="1">
        <f t="array" ref="AJ109">IF(FALSE,"True," &amp; IF(_xlfn.XLOOKUP("Risky_Inbound",'Scoring_Config'!$A:$A,'Scoring_Config'!$D:$D,"Yes")="Yes",_xlfn.XLOOKUP("Risky_Inbound",'Scoring_Config'!$A:$A,'Scoring_Config'!$C:$C,50),0),"False,0")</f>
        <v>0</v>
      </c>
      <c r="AK109" cm="1">
        <f t="array" ref="AK109">IF(FALSE,"True," &amp; IF(_xlfn.XLOOKUP("Risky_Outbound",'Scoring_Config'!$A:$A,'Scoring_Config'!$D:$D,"Yes")="Yes",_xlfn.XLOOKUP("Risky_Outbound",'Scoring_Config'!$A:$A,'Scoring_Config'!$C:$C,25),0),"False,0")</f>
        <v>0</v>
      </c>
      <c r="AL109" t="s">
        <v>6697</v>
      </c>
      <c r="AM109" cm="1">
        <f t="array" ref="AM10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9" t="s">
        <v>6697</v>
      </c>
      <c r="AO109" t="s">
        <v>6697</v>
      </c>
      <c r="AP109" t="s">
        <v>6697</v>
      </c>
      <c r="AQ109" cm="1">
        <f t="array" ref="AQ109">IF(FALSE,"True," &amp; IF(_xlfn.XLOOKUP("Service_IsAny",'Scoring_Config'!$A:$A,'Scoring_Config'!$D:$D,"Yes")="Yes",_xlfn.XLOOKUP("Service_IsAny",'Scoring_Config'!$A:$A,'Scoring_Config'!$C:$C,0),0),"False,0")</f>
        <v>0</v>
      </c>
      <c r="AR109">
        <v>2</v>
      </c>
      <c r="AS109" cm="1">
        <f t="array" ref="AS109">IF(FALSE,"True," &amp; IF(_xlfn.XLOOKUP("Service_RangeGt1000",'Scoring_Config'!$A:$A,'Scoring_Config'!$D:$D,"Yes")="Yes",_xlfn.XLOOKUP("Service_RangeGt1000",'Scoring_Config'!$A:$A,'Scoring_Config'!$C:$C,0),0),"False,0")</f>
        <v>0</v>
      </c>
      <c r="AT109" cm="1">
        <f t="array" ref="AT109">IF(FALSE,"True," &amp; IF(_xlfn.XLOOKUP("App_IsAny",'Scoring_Config'!$A:$A,'Scoring_Config'!$D:$D,"Yes")="Yes",_xlfn.XLOOKUP("App_IsAny",'Scoring_Config'!$A:$A,'Scoring_Config'!$C:$C,0),0),"False,0")</f>
        <v>0</v>
      </c>
      <c r="AU109">
        <v>2</v>
      </c>
      <c r="AV109" cm="1">
        <f t="array" ref="AV109">IF(FALSE,"True," &amp; IF(_xlfn.XLOOKUP("App_RangeGt1000",'Scoring_Config'!$A:$A,'Scoring_Config'!$D:$D,"Yes")="Yes",_xlfn.XLOOKUP("App_RangeGt1000",'Scoring_Config'!$A:$A,'Scoring_Config'!$C:$C,0),0),"False,0")</f>
        <v>0</v>
      </c>
      <c r="AW109" cm="1">
        <f t="array" ref="AW109">IF(FALSE,"True," &amp; IF(_xlfn.XLOOKUP("Action_IsDenyOrDrop",'Scoring_Config'!$A:$A,'Scoring_Config'!$D:$D,"Yes")="Yes",_xlfn.XLOOKUP("Action_IsDenyOrDrop",'Scoring_Config'!$A:$A,'Scoring_Config'!$C:$C,0),0),"False,0")</f>
        <v>0</v>
      </c>
      <c r="AX109" cm="1">
        <f t="array" ref="AX109">IF(LEFT(AW109,4)="True",0,(IF(LEFT(Y109,4)="True",IF(_xlfn.XLOOKUP("Src_IsAny",'Scoring_Config'!$A:$A,'Scoring_Config'!$D:$D,"Yes")="Yes",_xlfn.XLOOKUP("Src_IsAny",'Scoring_Config'!$A:$A,'Scoring_Config'!$C:$C,10),0),0)+IF(LEFT(Z109,4)="True",IF(_xlfn.XLOOKUP("Src_CIDR_Le_16",'Scoring_Config'!$A:$A,'Scoring_Config'!$D:$D,"Yes")="Yes",_xlfn.XLOOKUP("Src_CIDR_Le_16",'Scoring_Config'!$A:$A,'Scoring_Config'!$C:$C,10),0),0)+IF(LEFT(AA109,4)="True",IF(_xlfn.XLOOKUP("Src_CIDR_17_22",'Scoring_Config'!$A:$A,'Scoring_Config'!$D:$D,"Yes")="Yes",_xlfn.XLOOKUP("Src_CIDR_17_22",'Scoring_Config'!$A:$A,'Scoring_Config'!$C:$C,5),0),0)+IF(LEFT(AB109,4)="True",IF(_xlfn.XLOOKUP("Dst_IsAny",'Scoring_Config'!$A:$A,'Scoring_Config'!$D:$D,"Yes")="Yes",_xlfn.XLOOKUP("Dst_IsAny",'Scoring_Config'!$A:$A,'Scoring_Config'!$C:$C,10),0),0)+IF(LEFT(AC109,4)="True",IF(_xlfn.XLOOKUP("Dst_CIDR_Le_16",'Scoring_Config'!$A:$A,'Scoring_Config'!$D:$D,"Yes")="Yes",_xlfn.XLOOKUP("Dst_CIDR_Le_16",'Scoring_Config'!$A:$A,'Scoring_Config'!$C:$C,10),0),0)+IF(LEFT(AD109,4)="True",IF(_xlfn.XLOOKUP("Dst_CIDR_17_22",'Scoring_Config'!$A:$A,'Scoring_Config'!$D:$D,"Yes")="Yes",_xlfn.XLOOKUP("Dst_CIDR_17_22",'Scoring_Config'!$A:$A,'Scoring_Config'!$C:$C,5),0),0)+IF(LEFT(AE109,4)="True",IF(_xlfn.XLOOKUP("SrcZone_IsAny",'Scoring_Config'!$A:$A,'Scoring_Config'!$D:$D,"Yes")="Yes",_xlfn.XLOOKUP("SrcZone_IsAny",'Scoring_Config'!$A:$A,'Scoring_Config'!$C:$C,10),0),0)+IF(LEFT(AF109,4)="True",IF(_xlfn.XLOOKUP("DstZone_IsAny",'Scoring_Config'!$A:$A,'Scoring_Config'!$D:$D,"Yes")="Yes",_xlfn.XLOOKUP("DstZone_IsAny",'Scoring_Config'!$A:$A,'Scoring_Config'!$C:$C,10),0),0)+IF(LEFT(AG109,4)="True",IF(_xlfn.XLOOKUP("Service_Any_OR_RangeGt1000",'Scoring_Config'!$A:$A,'Scoring_Config'!$D:$D,"Yes")="Yes",_xlfn.XLOOKUP("Service_Any_OR_RangeGt1000",'Scoring_Config'!$A:$A,'Scoring_Config'!$C:$C,10),0),0)+IF(LEFT(AH109,4)="True",IF(_xlfn.XLOOKUP("App_Any_OR_RangeGt1000",'Scoring_Config'!$A:$A,'Scoring_Config'!$D:$D,"Yes")="Yes",_xlfn.XLOOKUP("App_Any_OR_RangeGt1000",'Scoring_Config'!$A:$A,'Scoring_Config'!$C:$C,10),0),0)+IF(LEFT(AI109,4)="True",IF(_xlfn.XLOOKUP("Service_Insecure_Match",'Scoring_Config'!$A:$A,'Scoring_Config'!$D:$D,"Yes")="Yes",_xlfn.XLOOKUP("Service_Insecure_Match",'Scoring_Config'!$A:$A,'Scoring_Config'!$C:$C,5),0),0)+IF(LEFT(AJ109,4)="True",IF(_xlfn.XLOOKUP("Risky_Inbound",'Scoring_Config'!$A:$A,'Scoring_Config'!$D:$D,"Yes")="Yes",_xlfn.XLOOKUP("Risky_Inbound",'Scoring_Config'!$A:$A,'Scoring_Config'!$C:$C,50),0),0)+IF(LEFT(AK109,4)="True",IF(_xlfn.XLOOKUP("Risky_Outbound",'Scoring_Config'!$A:$A,'Scoring_Config'!$D:$D,"Yes")="Yes",_xlfn.XLOOKUP("Risky_Outbound",'Scoring_Config'!$A:$A,'Scoring_Config'!$C:$C,25),0),0)+IF(LEFT(AZ109,4)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109,FIND(",",AL109)+1,100)),0)+IF(LEFT(AM109,4)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109,FIND(",",AN109)+1,100)),0)+IF(_xlfn.XLOOKUP("Profile_Scoring",'Scoring_Config'!$A:$A,'Scoring_Config'!$D:$D,"Yes")="Yes",VALUE(MID(AO109,FIND(",",AO109)+1,100)),0)+IF(_xlfn.XLOOKUP("Options_Scoring",'Scoring_Config'!$A:$A,'Scoring_Config'!$D:$D,"Yes")="Yes",VALUE(MID(AP109,FIND(",",AP109)+1,100)),0)))</f>
        <v>0</v>
      </c>
      <c r="AZ109" cm="1">
        <f t="array" ref="AZ109">IF(FALSE,"True," &amp; IF(_xlfn.XLOOKUP("Migrate_Insecure",'Scoring_Config'!$A:$A,'Scoring_Config'!$D:$D,"Yes")="Yes",_xlfn.XLOOKUP("Migrate_Insecure",'Scoring_Config'!$A:$A,'Scoring_Config'!$C:$C,10),0),"False,0")</f>
        <v>0</v>
      </c>
    </row>
    <row r="110" spans="1:52">
      <c r="A110" t="s">
        <v>1979</v>
      </c>
      <c r="B110" t="s">
        <v>2088</v>
      </c>
      <c r="C110" t="s">
        <v>3542</v>
      </c>
      <c r="D110" t="s">
        <v>3545</v>
      </c>
      <c r="E110" t="s">
        <v>3563</v>
      </c>
      <c r="F110" t="s">
        <v>3596</v>
      </c>
      <c r="G110" t="s">
        <v>157</v>
      </c>
      <c r="H110" t="s">
        <v>174</v>
      </c>
      <c r="I110" t="s">
        <v>4089</v>
      </c>
      <c r="J110" t="s">
        <v>246</v>
      </c>
      <c r="K110" t="s">
        <v>1667</v>
      </c>
      <c r="L110" t="s">
        <v>1353</v>
      </c>
      <c r="M110" t="s">
        <v>1974</v>
      </c>
      <c r="N110" t="s">
        <v>4315</v>
      </c>
      <c r="O110" t="s">
        <v>4319</v>
      </c>
      <c r="P110" t="s">
        <v>4322</v>
      </c>
      <c r="Q110" t="s">
        <v>4408</v>
      </c>
      <c r="R110" t="s">
        <v>5440</v>
      </c>
      <c r="S110" t="s">
        <v>5448</v>
      </c>
      <c r="T110" t="s">
        <v>5570</v>
      </c>
      <c r="U110" t="s">
        <v>6011</v>
      </c>
      <c r="Y110" cm="1">
        <f t="array" ref="Y110">IF(FALSE,"True," &amp; IF(_xlfn.XLOOKUP("Src_IsAny",'Scoring_Config'!$A:$A,'Scoring_Config'!$D:$D,"Yes")="Yes",_xlfn.XLOOKUP("Src_IsAny",'Scoring_Config'!$A:$A,'Scoring_Config'!$C:$C,10),0),"False,0")</f>
        <v>0</v>
      </c>
      <c r="Z110" cm="1">
        <f t="array" ref="Z110">IF(FALSE,"True," &amp; IF(_xlfn.XLOOKUP("Src_CIDR_Le_16",'Scoring_Config'!$A:$A,'Scoring_Config'!$D:$D,"Yes")="Yes",_xlfn.XLOOKUP("Src_CIDR_Le_16",'Scoring_Config'!$A:$A,'Scoring_Config'!$C:$C,10),0),"False,0")</f>
        <v>0</v>
      </c>
      <c r="AA110" cm="1">
        <f t="array" ref="AA110">IF(FALSE,"True," &amp; IF(_xlfn.XLOOKUP("Src_CIDR_17_22",'Scoring_Config'!$A:$A,'Scoring_Config'!$D:$D,"Yes")="Yes",_xlfn.XLOOKUP("Src_CIDR_17_22",'Scoring_Config'!$A:$A,'Scoring_Config'!$C:$C,5),0),"False,0")</f>
        <v>0</v>
      </c>
      <c r="AB110" cm="1">
        <f t="array" ref="AB110">IF(FALSE,"True," &amp; IF(_xlfn.XLOOKUP("Dst_IsAny",'Scoring_Config'!$A:$A,'Scoring_Config'!$D:$D,"Yes")="Yes",_xlfn.XLOOKUP("Dst_IsAny",'Scoring_Config'!$A:$A,'Scoring_Config'!$C:$C,10),0),"False,0")</f>
        <v>0</v>
      </c>
      <c r="AC110" cm="1">
        <f t="array" ref="AC110">IF(FALSE,"True," &amp; IF(_xlfn.XLOOKUP("Dst_CIDR_Le_16",'Scoring_Config'!$A:$A,'Scoring_Config'!$D:$D,"Yes")="Yes",_xlfn.XLOOKUP("Dst_CIDR_Le_16",'Scoring_Config'!$A:$A,'Scoring_Config'!$C:$C,10),0),"False,0")</f>
        <v>0</v>
      </c>
      <c r="AD110" cm="1">
        <f t="array" ref="AD110">IF(FALSE,"True," &amp; IF(_xlfn.XLOOKUP("Dst_CIDR_17_22",'Scoring_Config'!$A:$A,'Scoring_Config'!$D:$D,"Yes")="Yes",_xlfn.XLOOKUP("Dst_CIDR_17_22",'Scoring_Config'!$A:$A,'Scoring_Config'!$C:$C,5),0),"False,0")</f>
        <v>0</v>
      </c>
      <c r="AE110" cm="1">
        <f t="array" ref="AE110">IF(FALSE,"True," &amp; IF(_xlfn.XLOOKUP("SrcZone_IsAny",'Scoring_Config'!$A:$A,'Scoring_Config'!$D:$D,"Yes")="Yes",_xlfn.XLOOKUP("SrcZone_IsAny",'Scoring_Config'!$A:$A,'Scoring_Config'!$C:$C,10),0),"False,0")</f>
        <v>0</v>
      </c>
      <c r="AF110" cm="1">
        <f t="array" ref="AF110">IF(FALSE,"True," &amp; IF(_xlfn.XLOOKUP("DstZone_IsAny",'Scoring_Config'!$A:$A,'Scoring_Config'!$D:$D,"Yes")="Yes",_xlfn.XLOOKUP("DstZone_IsAny",'Scoring_Config'!$A:$A,'Scoring_Config'!$C:$C,10),0),"False,0")</f>
        <v>0</v>
      </c>
      <c r="AG110" cm="1">
        <f t="array" ref="AG11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0" cm="1">
        <f t="array" ref="AH110">IF(FALSE,"True," &amp; IF(_xlfn.XLOOKUP("App_Any_OR_RangeGt1000",'Scoring_Config'!$A:$A,'Scoring_Config'!$D:$D,"Yes")="Yes",_xlfn.XLOOKUP("App_Any_OR_RangeGt1000",'Scoring_Config'!$A:$A,'Scoring_Config'!$C:$C,10),0),"False,0")</f>
        <v>0</v>
      </c>
      <c r="AI110" cm="1">
        <f t="array" ref="AI110">IF(FALSE,"True," &amp; IF(_xlfn.XLOOKUP("Service_Insecure_Match",'Scoring_Config'!$A:$A,'Scoring_Config'!$D:$D,"Yes")="Yes",_xlfn.XLOOKUP("Service_Insecure_Match",'Scoring_Config'!$A:$A,'Scoring_Config'!$C:$C,5),0),"False,0")</f>
        <v>0</v>
      </c>
      <c r="AJ110" cm="1">
        <f t="array" ref="AJ110">IF(FALSE,"True," &amp; IF(_xlfn.XLOOKUP("Risky_Inbound",'Scoring_Config'!$A:$A,'Scoring_Config'!$D:$D,"Yes")="Yes",_xlfn.XLOOKUP("Risky_Inbound",'Scoring_Config'!$A:$A,'Scoring_Config'!$C:$C,50),0),"False,0")</f>
        <v>0</v>
      </c>
      <c r="AK110" cm="1">
        <f t="array" ref="AK110">IF(FALSE,"True," &amp; IF(_xlfn.XLOOKUP("Risky_Outbound",'Scoring_Config'!$A:$A,'Scoring_Config'!$D:$D,"Yes")="Yes",_xlfn.XLOOKUP("Risky_Outbound",'Scoring_Config'!$A:$A,'Scoring_Config'!$C:$C,25),0),"False,0")</f>
        <v>0</v>
      </c>
      <c r="AL110" t="s">
        <v>6697</v>
      </c>
      <c r="AM110" cm="1">
        <f t="array" ref="AM11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0" t="s">
        <v>6697</v>
      </c>
      <c r="AO110" t="s">
        <v>6697</v>
      </c>
      <c r="AP110" t="s">
        <v>6697</v>
      </c>
      <c r="AQ110" cm="1">
        <f t="array" ref="AQ110">IF(FALSE,"True," &amp; IF(_xlfn.XLOOKUP("Service_IsAny",'Scoring_Config'!$A:$A,'Scoring_Config'!$D:$D,"Yes")="Yes",_xlfn.XLOOKUP("Service_IsAny",'Scoring_Config'!$A:$A,'Scoring_Config'!$C:$C,0),0),"False,0")</f>
        <v>0</v>
      </c>
      <c r="AR110">
        <v>1</v>
      </c>
      <c r="AS110" cm="1">
        <f t="array" ref="AS110">IF(FALSE,"True," &amp; IF(_xlfn.XLOOKUP("Service_RangeGt1000",'Scoring_Config'!$A:$A,'Scoring_Config'!$D:$D,"Yes")="Yes",_xlfn.XLOOKUP("Service_RangeGt1000",'Scoring_Config'!$A:$A,'Scoring_Config'!$C:$C,0),0),"False,0")</f>
        <v>0</v>
      </c>
      <c r="AT110" cm="1">
        <f t="array" ref="AT110">IF(FALSE,"True," &amp; IF(_xlfn.XLOOKUP("App_IsAny",'Scoring_Config'!$A:$A,'Scoring_Config'!$D:$D,"Yes")="Yes",_xlfn.XLOOKUP("App_IsAny",'Scoring_Config'!$A:$A,'Scoring_Config'!$C:$C,0),0),"False,0")</f>
        <v>0</v>
      </c>
      <c r="AU110">
        <v>1</v>
      </c>
      <c r="AV110" cm="1">
        <f t="array" ref="AV110">IF(FALSE,"True," &amp; IF(_xlfn.XLOOKUP("App_RangeGt1000",'Scoring_Config'!$A:$A,'Scoring_Config'!$D:$D,"Yes")="Yes",_xlfn.XLOOKUP("App_RangeGt1000",'Scoring_Config'!$A:$A,'Scoring_Config'!$C:$C,0),0),"False,0")</f>
        <v>0</v>
      </c>
      <c r="AW110" cm="1">
        <f t="array" ref="AW110">IF(FALSE,"True," &amp; IF(_xlfn.XLOOKUP("Action_IsDenyOrDrop",'Scoring_Config'!$A:$A,'Scoring_Config'!$D:$D,"Yes")="Yes",_xlfn.XLOOKUP("Action_IsDenyOrDrop",'Scoring_Config'!$A:$A,'Scoring_Config'!$C:$C,0),0),"False,0")</f>
        <v>0</v>
      </c>
      <c r="AX110" cm="1">
        <f t="array" ref="AX110">IF(LEFT(AW110,4)="True",0,(IF(LEFT(Y110,4)="True",IF(_xlfn.XLOOKUP("Src_IsAny",'Scoring_Config'!$A:$A,'Scoring_Config'!$D:$D,"Yes")="Yes",_xlfn.XLOOKUP("Src_IsAny",'Scoring_Config'!$A:$A,'Scoring_Config'!$C:$C,10),0),0)+IF(LEFT(Z110,4)="True",IF(_xlfn.XLOOKUP("Src_CIDR_Le_16",'Scoring_Config'!$A:$A,'Scoring_Config'!$D:$D,"Yes")="Yes",_xlfn.XLOOKUP("Src_CIDR_Le_16",'Scoring_Config'!$A:$A,'Scoring_Config'!$C:$C,10),0),0)+IF(LEFT(AA110,4)="True",IF(_xlfn.XLOOKUP("Src_CIDR_17_22",'Scoring_Config'!$A:$A,'Scoring_Config'!$D:$D,"Yes")="Yes",_xlfn.XLOOKUP("Src_CIDR_17_22",'Scoring_Config'!$A:$A,'Scoring_Config'!$C:$C,5),0),0)+IF(LEFT(AB110,4)="True",IF(_xlfn.XLOOKUP("Dst_IsAny",'Scoring_Config'!$A:$A,'Scoring_Config'!$D:$D,"Yes")="Yes",_xlfn.XLOOKUP("Dst_IsAny",'Scoring_Config'!$A:$A,'Scoring_Config'!$C:$C,10),0),0)+IF(LEFT(AC110,4)="True",IF(_xlfn.XLOOKUP("Dst_CIDR_Le_16",'Scoring_Config'!$A:$A,'Scoring_Config'!$D:$D,"Yes")="Yes",_xlfn.XLOOKUP("Dst_CIDR_Le_16",'Scoring_Config'!$A:$A,'Scoring_Config'!$C:$C,10),0),0)+IF(LEFT(AD110,4)="True",IF(_xlfn.XLOOKUP("Dst_CIDR_17_22",'Scoring_Config'!$A:$A,'Scoring_Config'!$D:$D,"Yes")="Yes",_xlfn.XLOOKUP("Dst_CIDR_17_22",'Scoring_Config'!$A:$A,'Scoring_Config'!$C:$C,5),0),0)+IF(LEFT(AE110,4)="True",IF(_xlfn.XLOOKUP("SrcZone_IsAny",'Scoring_Config'!$A:$A,'Scoring_Config'!$D:$D,"Yes")="Yes",_xlfn.XLOOKUP("SrcZone_IsAny",'Scoring_Config'!$A:$A,'Scoring_Config'!$C:$C,10),0),0)+IF(LEFT(AF110,4)="True",IF(_xlfn.XLOOKUP("DstZone_IsAny",'Scoring_Config'!$A:$A,'Scoring_Config'!$D:$D,"Yes")="Yes",_xlfn.XLOOKUP("DstZone_IsAny",'Scoring_Config'!$A:$A,'Scoring_Config'!$C:$C,10),0),0)+IF(LEFT(AG110,4)="True",IF(_xlfn.XLOOKUP("Service_Any_OR_RangeGt1000",'Scoring_Config'!$A:$A,'Scoring_Config'!$D:$D,"Yes")="Yes",_xlfn.XLOOKUP("Service_Any_OR_RangeGt1000",'Scoring_Config'!$A:$A,'Scoring_Config'!$C:$C,10),0),0)+IF(LEFT(AH110,4)="True",IF(_xlfn.XLOOKUP("App_Any_OR_RangeGt1000",'Scoring_Config'!$A:$A,'Scoring_Config'!$D:$D,"Yes")="Yes",_xlfn.XLOOKUP("App_Any_OR_RangeGt1000",'Scoring_Config'!$A:$A,'Scoring_Config'!$C:$C,10),0),0)+IF(LEFT(AI110,4)="True",IF(_xlfn.XLOOKUP("Service_Insecure_Match",'Scoring_Config'!$A:$A,'Scoring_Config'!$D:$D,"Yes")="Yes",_xlfn.XLOOKUP("Service_Insecure_Match",'Scoring_Config'!$A:$A,'Scoring_Config'!$C:$C,5),0),0)+IF(LEFT(AJ110,4)="True",IF(_xlfn.XLOOKUP("Risky_Inbound",'Scoring_Config'!$A:$A,'Scoring_Config'!$D:$D,"Yes")="Yes",_xlfn.XLOOKUP("Risky_Inbound",'Scoring_Config'!$A:$A,'Scoring_Config'!$C:$C,50),0),0)+IF(LEFT(AK110,4)="True",IF(_xlfn.XLOOKUP("Risky_Outbound",'Scoring_Config'!$A:$A,'Scoring_Config'!$D:$D,"Yes")="Yes",_xlfn.XLOOKUP("Risky_Outbound",'Scoring_Config'!$A:$A,'Scoring_Config'!$C:$C,25),0),0)+IF(LEFT(AZ110,4)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110,FIND(",",AL110)+1,100)),0)+IF(LEFT(AM110,4)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110,FIND(",",AN110)+1,100)),0)+IF(_xlfn.XLOOKUP("Profile_Scoring",'Scoring_Config'!$A:$A,'Scoring_Config'!$D:$D,"Yes")="Yes",VALUE(MID(AO110,FIND(",",AO110)+1,100)),0)+IF(_xlfn.XLOOKUP("Options_Scoring",'Scoring_Config'!$A:$A,'Scoring_Config'!$D:$D,"Yes")="Yes",VALUE(MID(AP110,FIND(",",AP110)+1,100)),0)))</f>
        <v>0</v>
      </c>
      <c r="AZ110" cm="1">
        <f t="array" ref="AZ110">IF(FALSE,"True," &amp; IF(_xlfn.XLOOKUP("Migrate_Insecure",'Scoring_Config'!$A:$A,'Scoring_Config'!$D:$D,"Yes")="Yes",_xlfn.XLOOKUP("Migrate_Insecure",'Scoring_Config'!$A:$A,'Scoring_Config'!$C:$C,10),0),"False,0")</f>
        <v>0</v>
      </c>
    </row>
    <row r="111" spans="1:52">
      <c r="A111" t="s">
        <v>1979</v>
      </c>
      <c r="B111" t="s">
        <v>2089</v>
      </c>
      <c r="C111" t="s">
        <v>3542</v>
      </c>
      <c r="D111" t="s">
        <v>3545</v>
      </c>
      <c r="E111" t="s">
        <v>3563</v>
      </c>
      <c r="F111" t="s">
        <v>3576</v>
      </c>
      <c r="G111" t="s">
        <v>159</v>
      </c>
      <c r="H111" t="s">
        <v>174</v>
      </c>
      <c r="I111" t="s">
        <v>4090</v>
      </c>
      <c r="J111" t="s">
        <v>246</v>
      </c>
      <c r="K111" t="s">
        <v>1667</v>
      </c>
      <c r="L111" t="s">
        <v>1353</v>
      </c>
      <c r="M111" t="s">
        <v>1974</v>
      </c>
      <c r="N111" t="s">
        <v>4315</v>
      </c>
      <c r="O111" t="s">
        <v>4319</v>
      </c>
      <c r="P111" t="s">
        <v>4323</v>
      </c>
      <c r="Q111" t="s">
        <v>4409</v>
      </c>
      <c r="R111" t="s">
        <v>5439</v>
      </c>
      <c r="S111" t="s">
        <v>4324</v>
      </c>
      <c r="T111" t="s">
        <v>5570</v>
      </c>
      <c r="U111" t="s">
        <v>6012</v>
      </c>
      <c r="Y111" cm="1">
        <f t="array" ref="Y111">IF(FALSE,"True," &amp; IF(_xlfn.XLOOKUP("Src_IsAny",'Scoring_Config'!$A:$A,'Scoring_Config'!$D:$D,"Yes")="Yes",_xlfn.XLOOKUP("Src_IsAny",'Scoring_Config'!$A:$A,'Scoring_Config'!$C:$C,10),0),"False,0")</f>
        <v>0</v>
      </c>
      <c r="Z111" cm="1">
        <f t="array" ref="Z111">IF(FALSE,"True," &amp; IF(_xlfn.XLOOKUP("Src_CIDR_Le_16",'Scoring_Config'!$A:$A,'Scoring_Config'!$D:$D,"Yes")="Yes",_xlfn.XLOOKUP("Src_CIDR_Le_16",'Scoring_Config'!$A:$A,'Scoring_Config'!$C:$C,10),0),"False,0")</f>
        <v>0</v>
      </c>
      <c r="AA111" cm="1">
        <f t="array" ref="AA111">IF(FALSE,"True," &amp; IF(_xlfn.XLOOKUP("Src_CIDR_17_22",'Scoring_Config'!$A:$A,'Scoring_Config'!$D:$D,"Yes")="Yes",_xlfn.XLOOKUP("Src_CIDR_17_22",'Scoring_Config'!$A:$A,'Scoring_Config'!$C:$C,5),0),"False,0")</f>
        <v>0</v>
      </c>
      <c r="AB111" cm="1">
        <f t="array" ref="AB111">IF(FALSE,"True," &amp; IF(_xlfn.XLOOKUP("Dst_IsAny",'Scoring_Config'!$A:$A,'Scoring_Config'!$D:$D,"Yes")="Yes",_xlfn.XLOOKUP("Dst_IsAny",'Scoring_Config'!$A:$A,'Scoring_Config'!$C:$C,10),0),"False,0")</f>
        <v>0</v>
      </c>
      <c r="AC111" cm="1">
        <f t="array" ref="AC111">IF(FALSE,"True," &amp; IF(_xlfn.XLOOKUP("Dst_CIDR_Le_16",'Scoring_Config'!$A:$A,'Scoring_Config'!$D:$D,"Yes")="Yes",_xlfn.XLOOKUP("Dst_CIDR_Le_16",'Scoring_Config'!$A:$A,'Scoring_Config'!$C:$C,10),0),"False,0")</f>
        <v>0</v>
      </c>
      <c r="AD111" cm="1">
        <f t="array" ref="AD111">IF(FALSE,"True," &amp; IF(_xlfn.XLOOKUP("Dst_CIDR_17_22",'Scoring_Config'!$A:$A,'Scoring_Config'!$D:$D,"Yes")="Yes",_xlfn.XLOOKUP("Dst_CIDR_17_22",'Scoring_Config'!$A:$A,'Scoring_Config'!$C:$C,5),0),"False,0")</f>
        <v>0</v>
      </c>
      <c r="AE111" cm="1">
        <f t="array" ref="AE111">IF(FALSE,"True," &amp; IF(_xlfn.XLOOKUP("SrcZone_IsAny",'Scoring_Config'!$A:$A,'Scoring_Config'!$D:$D,"Yes")="Yes",_xlfn.XLOOKUP("SrcZone_IsAny",'Scoring_Config'!$A:$A,'Scoring_Config'!$C:$C,10),0),"False,0")</f>
        <v>0</v>
      </c>
      <c r="AF111" cm="1">
        <f t="array" ref="AF111">IF(FALSE,"True," &amp; IF(_xlfn.XLOOKUP("DstZone_IsAny",'Scoring_Config'!$A:$A,'Scoring_Config'!$D:$D,"Yes")="Yes",_xlfn.XLOOKUP("DstZone_IsAny",'Scoring_Config'!$A:$A,'Scoring_Config'!$C:$C,10),0),"False,0")</f>
        <v>0</v>
      </c>
      <c r="AG111" cm="1">
        <f t="array" ref="AG11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1" cm="1">
        <f t="array" ref="AH111">IF(FALSE,"True," &amp; IF(_xlfn.XLOOKUP("App_Any_OR_RangeGt1000",'Scoring_Config'!$A:$A,'Scoring_Config'!$D:$D,"Yes")="Yes",_xlfn.XLOOKUP("App_Any_OR_RangeGt1000",'Scoring_Config'!$A:$A,'Scoring_Config'!$C:$C,10),0),"False,0")</f>
        <v>0</v>
      </c>
      <c r="AI111" cm="1">
        <f t="array" ref="AI111">IF(FALSE,"True," &amp; IF(_xlfn.XLOOKUP("Service_Insecure_Match",'Scoring_Config'!$A:$A,'Scoring_Config'!$D:$D,"Yes")="Yes",_xlfn.XLOOKUP("Service_Insecure_Match",'Scoring_Config'!$A:$A,'Scoring_Config'!$C:$C,5),0),"False,0")</f>
        <v>0</v>
      </c>
      <c r="AJ111" cm="1">
        <f t="array" ref="AJ111">IF(FALSE,"True," &amp; IF(_xlfn.XLOOKUP("Risky_Inbound",'Scoring_Config'!$A:$A,'Scoring_Config'!$D:$D,"Yes")="Yes",_xlfn.XLOOKUP("Risky_Inbound",'Scoring_Config'!$A:$A,'Scoring_Config'!$C:$C,50),0),"False,0")</f>
        <v>0</v>
      </c>
      <c r="AK111" cm="1">
        <f t="array" ref="AK111">IF(FALSE,"True," &amp; IF(_xlfn.XLOOKUP("Risky_Outbound",'Scoring_Config'!$A:$A,'Scoring_Config'!$D:$D,"Yes")="Yes",_xlfn.XLOOKUP("Risky_Outbound",'Scoring_Config'!$A:$A,'Scoring_Config'!$C:$C,25),0),"False,0")</f>
        <v>0</v>
      </c>
      <c r="AL111" t="s">
        <v>6699</v>
      </c>
      <c r="AM111" cm="1">
        <f t="array" ref="AM11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1" t="s">
        <v>6697</v>
      </c>
      <c r="AO111" t="s">
        <v>6697</v>
      </c>
      <c r="AP111" t="s">
        <v>6697</v>
      </c>
      <c r="AQ111" cm="1">
        <f t="array" ref="AQ111">IF(FALSE,"True," &amp; IF(_xlfn.XLOOKUP("Service_IsAny",'Scoring_Config'!$A:$A,'Scoring_Config'!$D:$D,"Yes")="Yes",_xlfn.XLOOKUP("Service_IsAny",'Scoring_Config'!$A:$A,'Scoring_Config'!$C:$C,0),0),"False,0")</f>
        <v>0</v>
      </c>
      <c r="AR111">
        <v>1</v>
      </c>
      <c r="AS111" cm="1">
        <f t="array" ref="AS111">IF(FALSE,"True," &amp; IF(_xlfn.XLOOKUP("Service_RangeGt1000",'Scoring_Config'!$A:$A,'Scoring_Config'!$D:$D,"Yes")="Yes",_xlfn.XLOOKUP("Service_RangeGt1000",'Scoring_Config'!$A:$A,'Scoring_Config'!$C:$C,0),0),"False,0")</f>
        <v>0</v>
      </c>
      <c r="AT111" cm="1">
        <f t="array" ref="AT111">IF(FALSE,"True," &amp; IF(_xlfn.XLOOKUP("App_IsAny",'Scoring_Config'!$A:$A,'Scoring_Config'!$D:$D,"Yes")="Yes",_xlfn.XLOOKUP("App_IsAny",'Scoring_Config'!$A:$A,'Scoring_Config'!$C:$C,0),0),"False,0")</f>
        <v>0</v>
      </c>
      <c r="AU111">
        <v>1</v>
      </c>
      <c r="AV111" cm="1">
        <f t="array" ref="AV111">IF(FALSE,"True," &amp; IF(_xlfn.XLOOKUP("App_RangeGt1000",'Scoring_Config'!$A:$A,'Scoring_Config'!$D:$D,"Yes")="Yes",_xlfn.XLOOKUP("App_RangeGt1000",'Scoring_Config'!$A:$A,'Scoring_Config'!$C:$C,0),0),"False,0")</f>
        <v>0</v>
      </c>
      <c r="AW111" cm="1">
        <f t="array" ref="AW111">IF(FALSE,"True," &amp; IF(_xlfn.XLOOKUP("Action_IsDenyOrDrop",'Scoring_Config'!$A:$A,'Scoring_Config'!$D:$D,"Yes")="Yes",_xlfn.XLOOKUP("Action_IsDenyOrDrop",'Scoring_Config'!$A:$A,'Scoring_Config'!$C:$C,0),0),"False,0")</f>
        <v>0</v>
      </c>
      <c r="AX111" cm="1">
        <f t="array" ref="AX111">IF(LEFT(AW111,4)="True",0,(IF(LEFT(Y111,4)="True",IF(_xlfn.XLOOKUP("Src_IsAny",'Scoring_Config'!$A:$A,'Scoring_Config'!$D:$D,"Yes")="Yes",_xlfn.XLOOKUP("Src_IsAny",'Scoring_Config'!$A:$A,'Scoring_Config'!$C:$C,10),0),0)+IF(LEFT(Z111,4)="True",IF(_xlfn.XLOOKUP("Src_CIDR_Le_16",'Scoring_Config'!$A:$A,'Scoring_Config'!$D:$D,"Yes")="Yes",_xlfn.XLOOKUP("Src_CIDR_Le_16",'Scoring_Config'!$A:$A,'Scoring_Config'!$C:$C,10),0),0)+IF(LEFT(AA111,4)="True",IF(_xlfn.XLOOKUP("Src_CIDR_17_22",'Scoring_Config'!$A:$A,'Scoring_Config'!$D:$D,"Yes")="Yes",_xlfn.XLOOKUP("Src_CIDR_17_22",'Scoring_Config'!$A:$A,'Scoring_Config'!$C:$C,5),0),0)+IF(LEFT(AB111,4)="True",IF(_xlfn.XLOOKUP("Dst_IsAny",'Scoring_Config'!$A:$A,'Scoring_Config'!$D:$D,"Yes")="Yes",_xlfn.XLOOKUP("Dst_IsAny",'Scoring_Config'!$A:$A,'Scoring_Config'!$C:$C,10),0),0)+IF(LEFT(AC111,4)="True",IF(_xlfn.XLOOKUP("Dst_CIDR_Le_16",'Scoring_Config'!$A:$A,'Scoring_Config'!$D:$D,"Yes")="Yes",_xlfn.XLOOKUP("Dst_CIDR_Le_16",'Scoring_Config'!$A:$A,'Scoring_Config'!$C:$C,10),0),0)+IF(LEFT(AD111,4)="True",IF(_xlfn.XLOOKUP("Dst_CIDR_17_22",'Scoring_Config'!$A:$A,'Scoring_Config'!$D:$D,"Yes")="Yes",_xlfn.XLOOKUP("Dst_CIDR_17_22",'Scoring_Config'!$A:$A,'Scoring_Config'!$C:$C,5),0),0)+IF(LEFT(AE111,4)="True",IF(_xlfn.XLOOKUP("SrcZone_IsAny",'Scoring_Config'!$A:$A,'Scoring_Config'!$D:$D,"Yes")="Yes",_xlfn.XLOOKUP("SrcZone_IsAny",'Scoring_Config'!$A:$A,'Scoring_Config'!$C:$C,10),0),0)+IF(LEFT(AF111,4)="True",IF(_xlfn.XLOOKUP("DstZone_IsAny",'Scoring_Config'!$A:$A,'Scoring_Config'!$D:$D,"Yes")="Yes",_xlfn.XLOOKUP("DstZone_IsAny",'Scoring_Config'!$A:$A,'Scoring_Config'!$C:$C,10),0),0)+IF(LEFT(AG111,4)="True",IF(_xlfn.XLOOKUP("Service_Any_OR_RangeGt1000",'Scoring_Config'!$A:$A,'Scoring_Config'!$D:$D,"Yes")="Yes",_xlfn.XLOOKUP("Service_Any_OR_RangeGt1000",'Scoring_Config'!$A:$A,'Scoring_Config'!$C:$C,10),0),0)+IF(LEFT(AH111,4)="True",IF(_xlfn.XLOOKUP("App_Any_OR_RangeGt1000",'Scoring_Config'!$A:$A,'Scoring_Config'!$D:$D,"Yes")="Yes",_xlfn.XLOOKUP("App_Any_OR_RangeGt1000",'Scoring_Config'!$A:$A,'Scoring_Config'!$C:$C,10),0),0)+IF(LEFT(AI111,4)="True",IF(_xlfn.XLOOKUP("Service_Insecure_Match",'Scoring_Config'!$A:$A,'Scoring_Config'!$D:$D,"Yes")="Yes",_xlfn.XLOOKUP("Service_Insecure_Match",'Scoring_Config'!$A:$A,'Scoring_Config'!$C:$C,5),0),0)+IF(LEFT(AJ111,4)="True",IF(_xlfn.XLOOKUP("Risky_Inbound",'Scoring_Config'!$A:$A,'Scoring_Config'!$D:$D,"Yes")="Yes",_xlfn.XLOOKUP("Risky_Inbound",'Scoring_Config'!$A:$A,'Scoring_Config'!$C:$C,50),0),0)+IF(LEFT(AK111,4)="True",IF(_xlfn.XLOOKUP("Risky_Outbound",'Scoring_Config'!$A:$A,'Scoring_Config'!$D:$D,"Yes")="Yes",_xlfn.XLOOKUP("Risky_Outbound",'Scoring_Config'!$A:$A,'Scoring_Config'!$C:$C,25),0),0)+IF(LEFT(AZ111,4)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111,FIND(",",AL111)+1,100)),0)+IF(LEFT(AM111,4)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111,FIND(",",AN111)+1,100)),0)+IF(_xlfn.XLOOKUP("Profile_Scoring",'Scoring_Config'!$A:$A,'Scoring_Config'!$D:$D,"Yes")="Yes",VALUE(MID(AO111,FIND(",",AO111)+1,100)),0)+IF(_xlfn.XLOOKUP("Options_Scoring",'Scoring_Config'!$A:$A,'Scoring_Config'!$D:$D,"Yes")="Yes",VALUE(MID(AP111,FIND(",",AP111)+1,100)),0)))</f>
        <v>0</v>
      </c>
      <c r="AZ111" cm="1">
        <f t="array" ref="AZ111">IF(FALSE,"True," &amp; IF(_xlfn.XLOOKUP("Migrate_Insecure",'Scoring_Config'!$A:$A,'Scoring_Config'!$D:$D,"Yes")="Yes",_xlfn.XLOOKUP("Migrate_Insecure",'Scoring_Config'!$A:$A,'Scoring_Config'!$C:$C,10),0),"False,0")</f>
        <v>0</v>
      </c>
    </row>
    <row r="112" spans="1:52">
      <c r="A112" t="s">
        <v>1979</v>
      </c>
      <c r="B112" t="s">
        <v>2090</v>
      </c>
      <c r="C112" t="s">
        <v>3542</v>
      </c>
      <c r="D112" t="s">
        <v>3545</v>
      </c>
      <c r="E112" t="s">
        <v>3563</v>
      </c>
      <c r="F112" t="s">
        <v>3596</v>
      </c>
      <c r="G112" t="s">
        <v>157</v>
      </c>
      <c r="H112" t="s">
        <v>174</v>
      </c>
      <c r="I112" t="s">
        <v>4089</v>
      </c>
      <c r="J112" t="s">
        <v>246</v>
      </c>
      <c r="K112" t="s">
        <v>1706</v>
      </c>
      <c r="L112" t="s">
        <v>1327</v>
      </c>
      <c r="M112" t="s">
        <v>1974</v>
      </c>
      <c r="N112" t="s">
        <v>4315</v>
      </c>
      <c r="O112" t="s">
        <v>4319</v>
      </c>
      <c r="P112" t="s">
        <v>4322</v>
      </c>
      <c r="Q112" t="s">
        <v>4408</v>
      </c>
      <c r="R112" t="s">
        <v>5440</v>
      </c>
      <c r="S112" t="s">
        <v>5440</v>
      </c>
      <c r="T112" t="s">
        <v>5570</v>
      </c>
      <c r="U112" t="s">
        <v>6013</v>
      </c>
      <c r="Y112" cm="1">
        <f t="array" ref="Y112">IF(FALSE,"True," &amp; IF(_xlfn.XLOOKUP("Src_IsAny",'Scoring_Config'!$A:$A,'Scoring_Config'!$D:$D,"Yes")="Yes",_xlfn.XLOOKUP("Src_IsAny",'Scoring_Config'!$A:$A,'Scoring_Config'!$C:$C,10),0),"False,0")</f>
        <v>0</v>
      </c>
      <c r="Z112" cm="1">
        <f t="array" ref="Z112">IF(FALSE,"True," &amp; IF(_xlfn.XLOOKUP("Src_CIDR_Le_16",'Scoring_Config'!$A:$A,'Scoring_Config'!$D:$D,"Yes")="Yes",_xlfn.XLOOKUP("Src_CIDR_Le_16",'Scoring_Config'!$A:$A,'Scoring_Config'!$C:$C,10),0),"False,0")</f>
        <v>0</v>
      </c>
      <c r="AA112" cm="1">
        <f t="array" ref="AA112">IF(FALSE,"True," &amp; IF(_xlfn.XLOOKUP("Src_CIDR_17_22",'Scoring_Config'!$A:$A,'Scoring_Config'!$D:$D,"Yes")="Yes",_xlfn.XLOOKUP("Src_CIDR_17_22",'Scoring_Config'!$A:$A,'Scoring_Config'!$C:$C,5),0),"False,0")</f>
        <v>0</v>
      </c>
      <c r="AB112" cm="1">
        <f t="array" ref="AB112">IF(FALSE,"True," &amp; IF(_xlfn.XLOOKUP("Dst_IsAny",'Scoring_Config'!$A:$A,'Scoring_Config'!$D:$D,"Yes")="Yes",_xlfn.XLOOKUP("Dst_IsAny",'Scoring_Config'!$A:$A,'Scoring_Config'!$C:$C,10),0),"False,0")</f>
        <v>0</v>
      </c>
      <c r="AC112" cm="1">
        <f t="array" ref="AC112">IF(FALSE,"True," &amp; IF(_xlfn.XLOOKUP("Dst_CIDR_Le_16",'Scoring_Config'!$A:$A,'Scoring_Config'!$D:$D,"Yes")="Yes",_xlfn.XLOOKUP("Dst_CIDR_Le_16",'Scoring_Config'!$A:$A,'Scoring_Config'!$C:$C,10),0),"False,0")</f>
        <v>0</v>
      </c>
      <c r="AD112" cm="1">
        <f t="array" ref="AD112">IF(FALSE,"True," &amp; IF(_xlfn.XLOOKUP("Dst_CIDR_17_22",'Scoring_Config'!$A:$A,'Scoring_Config'!$D:$D,"Yes")="Yes",_xlfn.XLOOKUP("Dst_CIDR_17_22",'Scoring_Config'!$A:$A,'Scoring_Config'!$C:$C,5),0),"False,0")</f>
        <v>0</v>
      </c>
      <c r="AE112" cm="1">
        <f t="array" ref="AE112">IF(FALSE,"True," &amp; IF(_xlfn.XLOOKUP("SrcZone_IsAny",'Scoring_Config'!$A:$A,'Scoring_Config'!$D:$D,"Yes")="Yes",_xlfn.XLOOKUP("SrcZone_IsAny",'Scoring_Config'!$A:$A,'Scoring_Config'!$C:$C,10),0),"False,0")</f>
        <v>0</v>
      </c>
      <c r="AF112" cm="1">
        <f t="array" ref="AF112">IF(FALSE,"True," &amp; IF(_xlfn.XLOOKUP("DstZone_IsAny",'Scoring_Config'!$A:$A,'Scoring_Config'!$D:$D,"Yes")="Yes",_xlfn.XLOOKUP("DstZone_IsAny",'Scoring_Config'!$A:$A,'Scoring_Config'!$C:$C,10),0),"False,0")</f>
        <v>0</v>
      </c>
      <c r="AG112" cm="1">
        <f t="array" ref="AG11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2" cm="1">
        <f t="array" ref="AH112">IF(FALSE,"True," &amp; IF(_xlfn.XLOOKUP("App_Any_OR_RangeGt1000",'Scoring_Config'!$A:$A,'Scoring_Config'!$D:$D,"Yes")="Yes",_xlfn.XLOOKUP("App_Any_OR_RangeGt1000",'Scoring_Config'!$A:$A,'Scoring_Config'!$C:$C,10),0),"False,0")</f>
        <v>0</v>
      </c>
      <c r="AI112" cm="1">
        <f t="array" ref="AI112">IF(FALSE,"True," &amp; IF(_xlfn.XLOOKUP("Service_Insecure_Match",'Scoring_Config'!$A:$A,'Scoring_Config'!$D:$D,"Yes")="Yes",_xlfn.XLOOKUP("Service_Insecure_Match",'Scoring_Config'!$A:$A,'Scoring_Config'!$C:$C,5),0),"False,0")</f>
        <v>0</v>
      </c>
      <c r="AJ112" cm="1">
        <f t="array" ref="AJ112">IF(FALSE,"True," &amp; IF(_xlfn.XLOOKUP("Risky_Inbound",'Scoring_Config'!$A:$A,'Scoring_Config'!$D:$D,"Yes")="Yes",_xlfn.XLOOKUP("Risky_Inbound",'Scoring_Config'!$A:$A,'Scoring_Config'!$C:$C,50),0),"False,0")</f>
        <v>0</v>
      </c>
      <c r="AK112" cm="1">
        <f t="array" ref="AK112">IF(FALSE,"True," &amp; IF(_xlfn.XLOOKUP("Risky_Outbound",'Scoring_Config'!$A:$A,'Scoring_Config'!$D:$D,"Yes")="Yes",_xlfn.XLOOKUP("Risky_Outbound",'Scoring_Config'!$A:$A,'Scoring_Config'!$C:$C,25),0),"False,0")</f>
        <v>0</v>
      </c>
      <c r="AL112" t="s">
        <v>6697</v>
      </c>
      <c r="AM112" cm="1">
        <f t="array" ref="AM11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2" t="s">
        <v>6697</v>
      </c>
      <c r="AO112" t="s">
        <v>6697</v>
      </c>
      <c r="AP112" t="s">
        <v>6697</v>
      </c>
      <c r="AQ112" cm="1">
        <f t="array" ref="AQ112">IF(FALSE,"True," &amp; IF(_xlfn.XLOOKUP("Service_IsAny",'Scoring_Config'!$A:$A,'Scoring_Config'!$D:$D,"Yes")="Yes",_xlfn.XLOOKUP("Service_IsAny",'Scoring_Config'!$A:$A,'Scoring_Config'!$C:$C,0),0),"False,0")</f>
        <v>0</v>
      </c>
      <c r="AR112">
        <v>0</v>
      </c>
      <c r="AS112" cm="1">
        <f t="array" ref="AS112">IF(FALSE,"True," &amp; IF(_xlfn.XLOOKUP("Service_RangeGt1000",'Scoring_Config'!$A:$A,'Scoring_Config'!$D:$D,"Yes")="Yes",_xlfn.XLOOKUP("Service_RangeGt1000",'Scoring_Config'!$A:$A,'Scoring_Config'!$C:$C,0),0),"False,0")</f>
        <v>0</v>
      </c>
      <c r="AT112" cm="1">
        <f t="array" ref="AT112">IF(FALSE,"True," &amp; IF(_xlfn.XLOOKUP("App_IsAny",'Scoring_Config'!$A:$A,'Scoring_Config'!$D:$D,"Yes")="Yes",_xlfn.XLOOKUP("App_IsAny",'Scoring_Config'!$A:$A,'Scoring_Config'!$C:$C,0),0),"False,0")</f>
        <v>0</v>
      </c>
      <c r="AU112">
        <v>5</v>
      </c>
      <c r="AV112" cm="1">
        <f t="array" ref="AV112">IF(FALSE,"True," &amp; IF(_xlfn.XLOOKUP("App_RangeGt1000",'Scoring_Config'!$A:$A,'Scoring_Config'!$D:$D,"Yes")="Yes",_xlfn.XLOOKUP("App_RangeGt1000",'Scoring_Config'!$A:$A,'Scoring_Config'!$C:$C,0),0),"False,0")</f>
        <v>0</v>
      </c>
      <c r="AW112" cm="1">
        <f t="array" ref="AW112">IF(FALSE,"True," &amp; IF(_xlfn.XLOOKUP("Action_IsDenyOrDrop",'Scoring_Config'!$A:$A,'Scoring_Config'!$D:$D,"Yes")="Yes",_xlfn.XLOOKUP("Action_IsDenyOrDrop",'Scoring_Config'!$A:$A,'Scoring_Config'!$C:$C,0),0),"False,0")</f>
        <v>0</v>
      </c>
      <c r="AX112" cm="1">
        <f t="array" ref="AX112">IF(LEFT(AW112,4)="True",0,(IF(LEFT(Y112,4)="True",IF(_xlfn.XLOOKUP("Src_IsAny",'Scoring_Config'!$A:$A,'Scoring_Config'!$D:$D,"Yes")="Yes",_xlfn.XLOOKUP("Src_IsAny",'Scoring_Config'!$A:$A,'Scoring_Config'!$C:$C,10),0),0)+IF(LEFT(Z112,4)="True",IF(_xlfn.XLOOKUP("Src_CIDR_Le_16",'Scoring_Config'!$A:$A,'Scoring_Config'!$D:$D,"Yes")="Yes",_xlfn.XLOOKUP("Src_CIDR_Le_16",'Scoring_Config'!$A:$A,'Scoring_Config'!$C:$C,10),0),0)+IF(LEFT(AA112,4)="True",IF(_xlfn.XLOOKUP("Src_CIDR_17_22",'Scoring_Config'!$A:$A,'Scoring_Config'!$D:$D,"Yes")="Yes",_xlfn.XLOOKUP("Src_CIDR_17_22",'Scoring_Config'!$A:$A,'Scoring_Config'!$C:$C,5),0),0)+IF(LEFT(AB112,4)="True",IF(_xlfn.XLOOKUP("Dst_IsAny",'Scoring_Config'!$A:$A,'Scoring_Config'!$D:$D,"Yes")="Yes",_xlfn.XLOOKUP("Dst_IsAny",'Scoring_Config'!$A:$A,'Scoring_Config'!$C:$C,10),0),0)+IF(LEFT(AC112,4)="True",IF(_xlfn.XLOOKUP("Dst_CIDR_Le_16",'Scoring_Config'!$A:$A,'Scoring_Config'!$D:$D,"Yes")="Yes",_xlfn.XLOOKUP("Dst_CIDR_Le_16",'Scoring_Config'!$A:$A,'Scoring_Config'!$C:$C,10),0),0)+IF(LEFT(AD112,4)="True",IF(_xlfn.XLOOKUP("Dst_CIDR_17_22",'Scoring_Config'!$A:$A,'Scoring_Config'!$D:$D,"Yes")="Yes",_xlfn.XLOOKUP("Dst_CIDR_17_22",'Scoring_Config'!$A:$A,'Scoring_Config'!$C:$C,5),0),0)+IF(LEFT(AE112,4)="True",IF(_xlfn.XLOOKUP("SrcZone_IsAny",'Scoring_Config'!$A:$A,'Scoring_Config'!$D:$D,"Yes")="Yes",_xlfn.XLOOKUP("SrcZone_IsAny",'Scoring_Config'!$A:$A,'Scoring_Config'!$C:$C,10),0),0)+IF(LEFT(AF112,4)="True",IF(_xlfn.XLOOKUP("DstZone_IsAny",'Scoring_Config'!$A:$A,'Scoring_Config'!$D:$D,"Yes")="Yes",_xlfn.XLOOKUP("DstZone_IsAny",'Scoring_Config'!$A:$A,'Scoring_Config'!$C:$C,10),0),0)+IF(LEFT(AG112,4)="True",IF(_xlfn.XLOOKUP("Service_Any_OR_RangeGt1000",'Scoring_Config'!$A:$A,'Scoring_Config'!$D:$D,"Yes")="Yes",_xlfn.XLOOKUP("Service_Any_OR_RangeGt1000",'Scoring_Config'!$A:$A,'Scoring_Config'!$C:$C,10),0),0)+IF(LEFT(AH112,4)="True",IF(_xlfn.XLOOKUP("App_Any_OR_RangeGt1000",'Scoring_Config'!$A:$A,'Scoring_Config'!$D:$D,"Yes")="Yes",_xlfn.XLOOKUP("App_Any_OR_RangeGt1000",'Scoring_Config'!$A:$A,'Scoring_Config'!$C:$C,10),0),0)+IF(LEFT(AI112,4)="True",IF(_xlfn.XLOOKUP("Service_Insecure_Match",'Scoring_Config'!$A:$A,'Scoring_Config'!$D:$D,"Yes")="Yes",_xlfn.XLOOKUP("Service_Insecure_Match",'Scoring_Config'!$A:$A,'Scoring_Config'!$C:$C,5),0),0)+IF(LEFT(AJ112,4)="True",IF(_xlfn.XLOOKUP("Risky_Inbound",'Scoring_Config'!$A:$A,'Scoring_Config'!$D:$D,"Yes")="Yes",_xlfn.XLOOKUP("Risky_Inbound",'Scoring_Config'!$A:$A,'Scoring_Config'!$C:$C,50),0),0)+IF(LEFT(AK112,4)="True",IF(_xlfn.XLOOKUP("Risky_Outbound",'Scoring_Config'!$A:$A,'Scoring_Config'!$D:$D,"Yes")="Yes",_xlfn.XLOOKUP("Risky_Outbound",'Scoring_Config'!$A:$A,'Scoring_Config'!$C:$C,25),0),0)+IF(LEFT(AZ112,4)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112,FIND(",",AL112)+1,100)),0)+IF(LEFT(AM112,4)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112,FIND(",",AN112)+1,100)),0)+IF(_xlfn.XLOOKUP("Profile_Scoring",'Scoring_Config'!$A:$A,'Scoring_Config'!$D:$D,"Yes")="Yes",VALUE(MID(AO112,FIND(",",AO112)+1,100)),0)+IF(_xlfn.XLOOKUP("Options_Scoring",'Scoring_Config'!$A:$A,'Scoring_Config'!$D:$D,"Yes")="Yes",VALUE(MID(AP112,FIND(",",AP112)+1,100)),0)))</f>
        <v>0</v>
      </c>
      <c r="AZ112" cm="1">
        <f t="array" ref="AZ112">IF(FALSE,"True," &amp; IF(_xlfn.XLOOKUP("Migrate_Insecure",'Scoring_Config'!$A:$A,'Scoring_Config'!$D:$D,"Yes")="Yes",_xlfn.XLOOKUP("Migrate_Insecure",'Scoring_Config'!$A:$A,'Scoring_Config'!$C:$C,10),0),"False,0")</f>
        <v>0</v>
      </c>
    </row>
    <row r="113" spans="1:52">
      <c r="A113" t="s">
        <v>1979</v>
      </c>
      <c r="B113" t="s">
        <v>2091</v>
      </c>
      <c r="C113" t="s">
        <v>3542</v>
      </c>
      <c r="D113" t="s">
        <v>3545</v>
      </c>
      <c r="E113" t="s">
        <v>3563</v>
      </c>
      <c r="F113" t="s">
        <v>3606</v>
      </c>
      <c r="G113" t="s">
        <v>160</v>
      </c>
      <c r="H113" t="s">
        <v>174</v>
      </c>
      <c r="I113" t="s">
        <v>4091</v>
      </c>
      <c r="J113" t="s">
        <v>874</v>
      </c>
      <c r="K113" t="s">
        <v>1707</v>
      </c>
      <c r="L113" t="s">
        <v>1354</v>
      </c>
      <c r="M113" t="s">
        <v>1974</v>
      </c>
      <c r="N113" t="s">
        <v>4315</v>
      </c>
      <c r="O113" t="s">
        <v>4319</v>
      </c>
      <c r="P113" t="s">
        <v>4322</v>
      </c>
      <c r="Q113" t="s">
        <v>4410</v>
      </c>
      <c r="R113" t="s">
        <v>5437</v>
      </c>
      <c r="S113" t="s">
        <v>5440</v>
      </c>
      <c r="T113" t="s">
        <v>5570</v>
      </c>
      <c r="U113" t="s">
        <v>6014</v>
      </c>
      <c r="Y113" cm="1">
        <f t="array" ref="Y113">IF(FALSE,"True," &amp; IF(_xlfn.XLOOKUP("Src_IsAny",'Scoring_Config'!$A:$A,'Scoring_Config'!$D:$D,"Yes")="Yes",_xlfn.XLOOKUP("Src_IsAny",'Scoring_Config'!$A:$A,'Scoring_Config'!$C:$C,10),0),"False,0")</f>
        <v>0</v>
      </c>
      <c r="Z113" cm="1">
        <f t="array" ref="Z113">IF(FALSE,"True," &amp; IF(_xlfn.XLOOKUP("Src_CIDR_Le_16",'Scoring_Config'!$A:$A,'Scoring_Config'!$D:$D,"Yes")="Yes",_xlfn.XLOOKUP("Src_CIDR_Le_16",'Scoring_Config'!$A:$A,'Scoring_Config'!$C:$C,10),0),"False,0")</f>
        <v>0</v>
      </c>
      <c r="AA113" cm="1">
        <f t="array" ref="AA113">IF(TRUE,"True," &amp; IF(_xlfn.XLOOKUP("Src_CIDR_17_22",'Scoring_Config'!$A:$A,'Scoring_Config'!$D:$D,"Yes")="Yes",_xlfn.XLOOKUP("Src_CIDR_17_22",'Scoring_Config'!$A:$A,'Scoring_Config'!$C:$C,5),0),"False,0")</f>
        <v>0</v>
      </c>
      <c r="AB113" cm="1">
        <f t="array" ref="AB113">IF(FALSE,"True," &amp; IF(_xlfn.XLOOKUP("Dst_IsAny",'Scoring_Config'!$A:$A,'Scoring_Config'!$D:$D,"Yes")="Yes",_xlfn.XLOOKUP("Dst_IsAny",'Scoring_Config'!$A:$A,'Scoring_Config'!$C:$C,10),0),"False,0")</f>
        <v>0</v>
      </c>
      <c r="AC113" cm="1">
        <f t="array" ref="AC113">IF(FALSE,"True," &amp; IF(_xlfn.XLOOKUP("Dst_CIDR_Le_16",'Scoring_Config'!$A:$A,'Scoring_Config'!$D:$D,"Yes")="Yes",_xlfn.XLOOKUP("Dst_CIDR_Le_16",'Scoring_Config'!$A:$A,'Scoring_Config'!$C:$C,10),0),"False,0")</f>
        <v>0</v>
      </c>
      <c r="AD113" cm="1">
        <f t="array" ref="AD113">IF(TRUE,"True," &amp; IF(_xlfn.XLOOKUP("Dst_CIDR_17_22",'Scoring_Config'!$A:$A,'Scoring_Config'!$D:$D,"Yes")="Yes",_xlfn.XLOOKUP("Dst_CIDR_17_22",'Scoring_Config'!$A:$A,'Scoring_Config'!$C:$C,5),0),"False,0")</f>
        <v>0</v>
      </c>
      <c r="AE113" cm="1">
        <f t="array" ref="AE113">IF(FALSE,"True," &amp; IF(_xlfn.XLOOKUP("SrcZone_IsAny",'Scoring_Config'!$A:$A,'Scoring_Config'!$D:$D,"Yes")="Yes",_xlfn.XLOOKUP("SrcZone_IsAny",'Scoring_Config'!$A:$A,'Scoring_Config'!$C:$C,10),0),"False,0")</f>
        <v>0</v>
      </c>
      <c r="AF113" cm="1">
        <f t="array" ref="AF113">IF(FALSE,"True," &amp; IF(_xlfn.XLOOKUP("DstZone_IsAny",'Scoring_Config'!$A:$A,'Scoring_Config'!$D:$D,"Yes")="Yes",_xlfn.XLOOKUP("DstZone_IsAny",'Scoring_Config'!$A:$A,'Scoring_Config'!$C:$C,10),0),"False,0")</f>
        <v>0</v>
      </c>
      <c r="AG113" cm="1">
        <f t="array" ref="AG11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3" cm="1">
        <f t="array" ref="AH113">IF(FALSE,"True," &amp; IF(_xlfn.XLOOKUP("App_Any_OR_RangeGt1000",'Scoring_Config'!$A:$A,'Scoring_Config'!$D:$D,"Yes")="Yes",_xlfn.XLOOKUP("App_Any_OR_RangeGt1000",'Scoring_Config'!$A:$A,'Scoring_Config'!$C:$C,10),0),"False,0")</f>
        <v>0</v>
      </c>
      <c r="AI113" cm="1">
        <f t="array" ref="AI113">IF(FALSE,"True," &amp; IF(_xlfn.XLOOKUP("Service_Insecure_Match",'Scoring_Config'!$A:$A,'Scoring_Config'!$D:$D,"Yes")="Yes",_xlfn.XLOOKUP("Service_Insecure_Match",'Scoring_Config'!$A:$A,'Scoring_Config'!$C:$C,5),0),"False,0")</f>
        <v>0</v>
      </c>
      <c r="AJ113" cm="1">
        <f t="array" ref="AJ113">IF(FALSE,"True," &amp; IF(_xlfn.XLOOKUP("Risky_Inbound",'Scoring_Config'!$A:$A,'Scoring_Config'!$D:$D,"Yes")="Yes",_xlfn.XLOOKUP("Risky_Inbound",'Scoring_Config'!$A:$A,'Scoring_Config'!$C:$C,50),0),"False,0")</f>
        <v>0</v>
      </c>
      <c r="AK113" cm="1">
        <f t="array" ref="AK113">IF(FALSE,"True," &amp; IF(_xlfn.XLOOKUP("Risky_Outbound",'Scoring_Config'!$A:$A,'Scoring_Config'!$D:$D,"Yes")="Yes",_xlfn.XLOOKUP("Risky_Outbound",'Scoring_Config'!$A:$A,'Scoring_Config'!$C:$C,25),0),"False,0")</f>
        <v>0</v>
      </c>
      <c r="AL113" t="s">
        <v>6697</v>
      </c>
      <c r="AM113" cm="1">
        <f t="array" ref="AM11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3" t="s">
        <v>6697</v>
      </c>
      <c r="AO113" t="s">
        <v>6697</v>
      </c>
      <c r="AP113" t="s">
        <v>6697</v>
      </c>
      <c r="AQ113" cm="1">
        <f t="array" ref="AQ113">IF(FALSE,"True," &amp; IF(_xlfn.XLOOKUP("Service_IsAny",'Scoring_Config'!$A:$A,'Scoring_Config'!$D:$D,"Yes")="Yes",_xlfn.XLOOKUP("Service_IsAny",'Scoring_Config'!$A:$A,'Scoring_Config'!$C:$C,0),0),"False,0")</f>
        <v>0</v>
      </c>
      <c r="AR113">
        <v>1</v>
      </c>
      <c r="AS113" cm="1">
        <f t="array" ref="AS113">IF(FALSE,"True," &amp; IF(_xlfn.XLOOKUP("Service_RangeGt1000",'Scoring_Config'!$A:$A,'Scoring_Config'!$D:$D,"Yes")="Yes",_xlfn.XLOOKUP("Service_RangeGt1000",'Scoring_Config'!$A:$A,'Scoring_Config'!$C:$C,0),0),"False,0")</f>
        <v>0</v>
      </c>
      <c r="AT113" cm="1">
        <f t="array" ref="AT113">IF(FALSE,"True," &amp; IF(_xlfn.XLOOKUP("App_IsAny",'Scoring_Config'!$A:$A,'Scoring_Config'!$D:$D,"Yes")="Yes",_xlfn.XLOOKUP("App_IsAny",'Scoring_Config'!$A:$A,'Scoring_Config'!$C:$C,0),0),"False,0")</f>
        <v>0</v>
      </c>
      <c r="AU113">
        <v>2</v>
      </c>
      <c r="AV113" cm="1">
        <f t="array" ref="AV113">IF(FALSE,"True," &amp; IF(_xlfn.XLOOKUP("App_RangeGt1000",'Scoring_Config'!$A:$A,'Scoring_Config'!$D:$D,"Yes")="Yes",_xlfn.XLOOKUP("App_RangeGt1000",'Scoring_Config'!$A:$A,'Scoring_Config'!$C:$C,0),0),"False,0")</f>
        <v>0</v>
      </c>
      <c r="AW113" cm="1">
        <f t="array" ref="AW113">IF(FALSE,"True," &amp; IF(_xlfn.XLOOKUP("Action_IsDenyOrDrop",'Scoring_Config'!$A:$A,'Scoring_Config'!$D:$D,"Yes")="Yes",_xlfn.XLOOKUP("Action_IsDenyOrDrop",'Scoring_Config'!$A:$A,'Scoring_Config'!$C:$C,0),0),"False,0")</f>
        <v>0</v>
      </c>
      <c r="AX113" cm="1">
        <f t="array" ref="AX113">IF(LEFT(AW113,4)="True",0,(IF(LEFT(Y113,4)="True",IF(_xlfn.XLOOKUP("Src_IsAny",'Scoring_Config'!$A:$A,'Scoring_Config'!$D:$D,"Yes")="Yes",_xlfn.XLOOKUP("Src_IsAny",'Scoring_Config'!$A:$A,'Scoring_Config'!$C:$C,10),0),0)+IF(LEFT(Z113,4)="True",IF(_xlfn.XLOOKUP("Src_CIDR_Le_16",'Scoring_Config'!$A:$A,'Scoring_Config'!$D:$D,"Yes")="Yes",_xlfn.XLOOKUP("Src_CIDR_Le_16",'Scoring_Config'!$A:$A,'Scoring_Config'!$C:$C,10),0),0)+IF(LEFT(AA113,4)="True",IF(_xlfn.XLOOKUP("Src_CIDR_17_22",'Scoring_Config'!$A:$A,'Scoring_Config'!$D:$D,"Yes")="Yes",_xlfn.XLOOKUP("Src_CIDR_17_22",'Scoring_Config'!$A:$A,'Scoring_Config'!$C:$C,5),0),0)+IF(LEFT(AB113,4)="True",IF(_xlfn.XLOOKUP("Dst_IsAny",'Scoring_Config'!$A:$A,'Scoring_Config'!$D:$D,"Yes")="Yes",_xlfn.XLOOKUP("Dst_IsAny",'Scoring_Config'!$A:$A,'Scoring_Config'!$C:$C,10),0),0)+IF(LEFT(AC113,4)="True",IF(_xlfn.XLOOKUP("Dst_CIDR_Le_16",'Scoring_Config'!$A:$A,'Scoring_Config'!$D:$D,"Yes")="Yes",_xlfn.XLOOKUP("Dst_CIDR_Le_16",'Scoring_Config'!$A:$A,'Scoring_Config'!$C:$C,10),0),0)+IF(LEFT(AD113,4)="True",IF(_xlfn.XLOOKUP("Dst_CIDR_17_22",'Scoring_Config'!$A:$A,'Scoring_Config'!$D:$D,"Yes")="Yes",_xlfn.XLOOKUP("Dst_CIDR_17_22",'Scoring_Config'!$A:$A,'Scoring_Config'!$C:$C,5),0),0)+IF(LEFT(AE113,4)="True",IF(_xlfn.XLOOKUP("SrcZone_IsAny",'Scoring_Config'!$A:$A,'Scoring_Config'!$D:$D,"Yes")="Yes",_xlfn.XLOOKUP("SrcZone_IsAny",'Scoring_Config'!$A:$A,'Scoring_Config'!$C:$C,10),0),0)+IF(LEFT(AF113,4)="True",IF(_xlfn.XLOOKUP("DstZone_IsAny",'Scoring_Config'!$A:$A,'Scoring_Config'!$D:$D,"Yes")="Yes",_xlfn.XLOOKUP("DstZone_IsAny",'Scoring_Config'!$A:$A,'Scoring_Config'!$C:$C,10),0),0)+IF(LEFT(AG113,4)="True",IF(_xlfn.XLOOKUP("Service_Any_OR_RangeGt1000",'Scoring_Config'!$A:$A,'Scoring_Config'!$D:$D,"Yes")="Yes",_xlfn.XLOOKUP("Service_Any_OR_RangeGt1000",'Scoring_Config'!$A:$A,'Scoring_Config'!$C:$C,10),0),0)+IF(LEFT(AH113,4)="True",IF(_xlfn.XLOOKUP("App_Any_OR_RangeGt1000",'Scoring_Config'!$A:$A,'Scoring_Config'!$D:$D,"Yes")="Yes",_xlfn.XLOOKUP("App_Any_OR_RangeGt1000",'Scoring_Config'!$A:$A,'Scoring_Config'!$C:$C,10),0),0)+IF(LEFT(AI113,4)="True",IF(_xlfn.XLOOKUP("Service_Insecure_Match",'Scoring_Config'!$A:$A,'Scoring_Config'!$D:$D,"Yes")="Yes",_xlfn.XLOOKUP("Service_Insecure_Match",'Scoring_Config'!$A:$A,'Scoring_Config'!$C:$C,5),0),0)+IF(LEFT(AJ113,4)="True",IF(_xlfn.XLOOKUP("Risky_Inbound",'Scoring_Config'!$A:$A,'Scoring_Config'!$D:$D,"Yes")="Yes",_xlfn.XLOOKUP("Risky_Inbound",'Scoring_Config'!$A:$A,'Scoring_Config'!$C:$C,50),0),0)+IF(LEFT(AK113,4)="True",IF(_xlfn.XLOOKUP("Risky_Outbound",'Scoring_Config'!$A:$A,'Scoring_Config'!$D:$D,"Yes")="Yes",_xlfn.XLOOKUP("Risky_Outbound",'Scoring_Config'!$A:$A,'Scoring_Config'!$C:$C,25),0),0)+IF(LEFT(AZ113,4)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113,FIND(",",AL113)+1,100)),0)+IF(LEFT(AM113,4)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113,FIND(",",AN113)+1,100)),0)+IF(_xlfn.XLOOKUP("Profile_Scoring",'Scoring_Config'!$A:$A,'Scoring_Config'!$D:$D,"Yes")="Yes",VALUE(MID(AO113,FIND(",",AO113)+1,100)),0)+IF(_xlfn.XLOOKUP("Options_Scoring",'Scoring_Config'!$A:$A,'Scoring_Config'!$D:$D,"Yes")="Yes",VALUE(MID(AP113,FIND(",",AP113)+1,100)),0)))</f>
        <v>0</v>
      </c>
      <c r="AZ113" cm="1">
        <f t="array" ref="AZ113">IF(FALSE,"True," &amp; IF(_xlfn.XLOOKUP("Migrate_Insecure",'Scoring_Config'!$A:$A,'Scoring_Config'!$D:$D,"Yes")="Yes",_xlfn.XLOOKUP("Migrate_Insecure",'Scoring_Config'!$A:$A,'Scoring_Config'!$C:$C,10),0),"False,0")</f>
        <v>0</v>
      </c>
    </row>
    <row r="114" spans="1:52">
      <c r="A114" t="s">
        <v>1979</v>
      </c>
      <c r="B114" t="s">
        <v>2092</v>
      </c>
      <c r="C114" t="s">
        <v>3542</v>
      </c>
      <c r="D114" t="s">
        <v>3545</v>
      </c>
      <c r="E114" t="s">
        <v>3563</v>
      </c>
      <c r="F114" t="s">
        <v>3607</v>
      </c>
      <c r="G114" t="s">
        <v>116</v>
      </c>
      <c r="H114" t="s">
        <v>174</v>
      </c>
      <c r="I114" t="s">
        <v>4092</v>
      </c>
      <c r="J114" t="s">
        <v>875</v>
      </c>
      <c r="K114" t="s">
        <v>1666</v>
      </c>
      <c r="L114" t="s">
        <v>1327</v>
      </c>
      <c r="M114" t="s">
        <v>1974</v>
      </c>
      <c r="N114" t="s">
        <v>4315</v>
      </c>
      <c r="O114" t="s">
        <v>4319</v>
      </c>
      <c r="P114" t="s">
        <v>4322</v>
      </c>
      <c r="Q114" t="s">
        <v>4411</v>
      </c>
      <c r="R114" t="s">
        <v>5440</v>
      </c>
      <c r="S114" t="s">
        <v>5440</v>
      </c>
      <c r="T114" t="s">
        <v>5570</v>
      </c>
      <c r="U114" t="s">
        <v>6015</v>
      </c>
      <c r="Y114" cm="1">
        <f t="array" ref="Y114">IF(FALSE,"True," &amp; IF(_xlfn.XLOOKUP("Src_IsAny",'Scoring_Config'!$A:$A,'Scoring_Config'!$D:$D,"Yes")="Yes",_xlfn.XLOOKUP("Src_IsAny",'Scoring_Config'!$A:$A,'Scoring_Config'!$C:$C,10),0),"False,0")</f>
        <v>0</v>
      </c>
      <c r="Z114" cm="1">
        <f t="array" ref="Z114">IF(FALSE,"True," &amp; IF(_xlfn.XLOOKUP("Src_CIDR_Le_16",'Scoring_Config'!$A:$A,'Scoring_Config'!$D:$D,"Yes")="Yes",_xlfn.XLOOKUP("Src_CIDR_Le_16",'Scoring_Config'!$A:$A,'Scoring_Config'!$C:$C,10),0),"False,0")</f>
        <v>0</v>
      </c>
      <c r="AA114" cm="1">
        <f t="array" ref="AA114">IF(FALSE,"True," &amp; IF(_xlfn.XLOOKUP("Src_CIDR_17_22",'Scoring_Config'!$A:$A,'Scoring_Config'!$D:$D,"Yes")="Yes",_xlfn.XLOOKUP("Src_CIDR_17_22",'Scoring_Config'!$A:$A,'Scoring_Config'!$C:$C,5),0),"False,0")</f>
        <v>0</v>
      </c>
      <c r="AB114" cm="1">
        <f t="array" ref="AB114">IF(FALSE,"True," &amp; IF(_xlfn.XLOOKUP("Dst_IsAny",'Scoring_Config'!$A:$A,'Scoring_Config'!$D:$D,"Yes")="Yes",_xlfn.XLOOKUP("Dst_IsAny",'Scoring_Config'!$A:$A,'Scoring_Config'!$C:$C,10),0),"False,0")</f>
        <v>0</v>
      </c>
      <c r="AC114" cm="1">
        <f t="array" ref="AC114">IF(FALSE,"True," &amp; IF(_xlfn.XLOOKUP("Dst_CIDR_Le_16",'Scoring_Config'!$A:$A,'Scoring_Config'!$D:$D,"Yes")="Yes",_xlfn.XLOOKUP("Dst_CIDR_Le_16",'Scoring_Config'!$A:$A,'Scoring_Config'!$C:$C,10),0),"False,0")</f>
        <v>0</v>
      </c>
      <c r="AD114" cm="1">
        <f t="array" ref="AD114">IF(FALSE,"True," &amp; IF(_xlfn.XLOOKUP("Dst_CIDR_17_22",'Scoring_Config'!$A:$A,'Scoring_Config'!$D:$D,"Yes")="Yes",_xlfn.XLOOKUP("Dst_CIDR_17_22",'Scoring_Config'!$A:$A,'Scoring_Config'!$C:$C,5),0),"False,0")</f>
        <v>0</v>
      </c>
      <c r="AE114" cm="1">
        <f t="array" ref="AE114">IF(FALSE,"True," &amp; IF(_xlfn.XLOOKUP("SrcZone_IsAny",'Scoring_Config'!$A:$A,'Scoring_Config'!$D:$D,"Yes")="Yes",_xlfn.XLOOKUP("SrcZone_IsAny",'Scoring_Config'!$A:$A,'Scoring_Config'!$C:$C,10),0),"False,0")</f>
        <v>0</v>
      </c>
      <c r="AF114" cm="1">
        <f t="array" ref="AF114">IF(FALSE,"True," &amp; IF(_xlfn.XLOOKUP("DstZone_IsAny",'Scoring_Config'!$A:$A,'Scoring_Config'!$D:$D,"Yes")="Yes",_xlfn.XLOOKUP("DstZone_IsAny",'Scoring_Config'!$A:$A,'Scoring_Config'!$C:$C,10),0),"False,0")</f>
        <v>0</v>
      </c>
      <c r="AG114" cm="1">
        <f t="array" ref="AG11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4" cm="1">
        <f t="array" ref="AH114">IF(FALSE,"True," &amp; IF(_xlfn.XLOOKUP("App_Any_OR_RangeGt1000",'Scoring_Config'!$A:$A,'Scoring_Config'!$D:$D,"Yes")="Yes",_xlfn.XLOOKUP("App_Any_OR_RangeGt1000",'Scoring_Config'!$A:$A,'Scoring_Config'!$C:$C,10),0),"False,0")</f>
        <v>0</v>
      </c>
      <c r="AI114" cm="1">
        <f t="array" ref="AI114">IF(FALSE,"True," &amp; IF(_xlfn.XLOOKUP("Service_Insecure_Match",'Scoring_Config'!$A:$A,'Scoring_Config'!$D:$D,"Yes")="Yes",_xlfn.XLOOKUP("Service_Insecure_Match",'Scoring_Config'!$A:$A,'Scoring_Config'!$C:$C,5),0),"False,0")</f>
        <v>0</v>
      </c>
      <c r="AJ114" cm="1">
        <f t="array" ref="AJ114">IF(FALSE,"True," &amp; IF(_xlfn.XLOOKUP("Risky_Inbound",'Scoring_Config'!$A:$A,'Scoring_Config'!$D:$D,"Yes")="Yes",_xlfn.XLOOKUP("Risky_Inbound",'Scoring_Config'!$A:$A,'Scoring_Config'!$C:$C,50),0),"False,0")</f>
        <v>0</v>
      </c>
      <c r="AK114" cm="1">
        <f t="array" ref="AK114">IF(FALSE,"True," &amp; IF(_xlfn.XLOOKUP("Risky_Outbound",'Scoring_Config'!$A:$A,'Scoring_Config'!$D:$D,"Yes")="Yes",_xlfn.XLOOKUP("Risky_Outbound",'Scoring_Config'!$A:$A,'Scoring_Config'!$C:$C,25),0),"False,0")</f>
        <v>0</v>
      </c>
      <c r="AL114" t="s">
        <v>6697</v>
      </c>
      <c r="AM114" cm="1">
        <f t="array" ref="AM11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4" t="s">
        <v>6697</v>
      </c>
      <c r="AO114" t="s">
        <v>6697</v>
      </c>
      <c r="AP114" t="s">
        <v>6697</v>
      </c>
      <c r="AQ114" cm="1">
        <f t="array" ref="AQ114">IF(FALSE,"True," &amp; IF(_xlfn.XLOOKUP("Service_IsAny",'Scoring_Config'!$A:$A,'Scoring_Config'!$D:$D,"Yes")="Yes",_xlfn.XLOOKUP("Service_IsAny",'Scoring_Config'!$A:$A,'Scoring_Config'!$C:$C,0),0),"False,0")</f>
        <v>0</v>
      </c>
      <c r="AR114">
        <v>0</v>
      </c>
      <c r="AS114" cm="1">
        <f t="array" ref="AS114">IF(FALSE,"True," &amp; IF(_xlfn.XLOOKUP("Service_RangeGt1000",'Scoring_Config'!$A:$A,'Scoring_Config'!$D:$D,"Yes")="Yes",_xlfn.XLOOKUP("Service_RangeGt1000",'Scoring_Config'!$A:$A,'Scoring_Config'!$C:$C,0),0),"False,0")</f>
        <v>0</v>
      </c>
      <c r="AT114" cm="1">
        <f t="array" ref="AT114">IF(FALSE,"True," &amp; IF(_xlfn.XLOOKUP("App_IsAny",'Scoring_Config'!$A:$A,'Scoring_Config'!$D:$D,"Yes")="Yes",_xlfn.XLOOKUP("App_IsAny",'Scoring_Config'!$A:$A,'Scoring_Config'!$C:$C,0),0),"False,0")</f>
        <v>0</v>
      </c>
      <c r="AU114">
        <v>2</v>
      </c>
      <c r="AV114" cm="1">
        <f t="array" ref="AV114">IF(FALSE,"True," &amp; IF(_xlfn.XLOOKUP("App_RangeGt1000",'Scoring_Config'!$A:$A,'Scoring_Config'!$D:$D,"Yes")="Yes",_xlfn.XLOOKUP("App_RangeGt1000",'Scoring_Config'!$A:$A,'Scoring_Config'!$C:$C,0),0),"False,0")</f>
        <v>0</v>
      </c>
      <c r="AW114" cm="1">
        <f t="array" ref="AW114">IF(FALSE,"True," &amp; IF(_xlfn.XLOOKUP("Action_IsDenyOrDrop",'Scoring_Config'!$A:$A,'Scoring_Config'!$D:$D,"Yes")="Yes",_xlfn.XLOOKUP("Action_IsDenyOrDrop",'Scoring_Config'!$A:$A,'Scoring_Config'!$C:$C,0),0),"False,0")</f>
        <v>0</v>
      </c>
      <c r="AX114" cm="1">
        <f t="array" ref="AX114">IF(LEFT(AW114,4)="True",0,(IF(LEFT(Y114,4)="True",IF(_xlfn.XLOOKUP("Src_IsAny",'Scoring_Config'!$A:$A,'Scoring_Config'!$D:$D,"Yes")="Yes",_xlfn.XLOOKUP("Src_IsAny",'Scoring_Config'!$A:$A,'Scoring_Config'!$C:$C,10),0),0)+IF(LEFT(Z114,4)="True",IF(_xlfn.XLOOKUP("Src_CIDR_Le_16",'Scoring_Config'!$A:$A,'Scoring_Config'!$D:$D,"Yes")="Yes",_xlfn.XLOOKUP("Src_CIDR_Le_16",'Scoring_Config'!$A:$A,'Scoring_Config'!$C:$C,10),0),0)+IF(LEFT(AA114,4)="True",IF(_xlfn.XLOOKUP("Src_CIDR_17_22",'Scoring_Config'!$A:$A,'Scoring_Config'!$D:$D,"Yes")="Yes",_xlfn.XLOOKUP("Src_CIDR_17_22",'Scoring_Config'!$A:$A,'Scoring_Config'!$C:$C,5),0),0)+IF(LEFT(AB114,4)="True",IF(_xlfn.XLOOKUP("Dst_IsAny",'Scoring_Config'!$A:$A,'Scoring_Config'!$D:$D,"Yes")="Yes",_xlfn.XLOOKUP("Dst_IsAny",'Scoring_Config'!$A:$A,'Scoring_Config'!$C:$C,10),0),0)+IF(LEFT(AC114,4)="True",IF(_xlfn.XLOOKUP("Dst_CIDR_Le_16",'Scoring_Config'!$A:$A,'Scoring_Config'!$D:$D,"Yes")="Yes",_xlfn.XLOOKUP("Dst_CIDR_Le_16",'Scoring_Config'!$A:$A,'Scoring_Config'!$C:$C,10),0),0)+IF(LEFT(AD114,4)="True",IF(_xlfn.XLOOKUP("Dst_CIDR_17_22",'Scoring_Config'!$A:$A,'Scoring_Config'!$D:$D,"Yes")="Yes",_xlfn.XLOOKUP("Dst_CIDR_17_22",'Scoring_Config'!$A:$A,'Scoring_Config'!$C:$C,5),0),0)+IF(LEFT(AE114,4)="True",IF(_xlfn.XLOOKUP("SrcZone_IsAny",'Scoring_Config'!$A:$A,'Scoring_Config'!$D:$D,"Yes")="Yes",_xlfn.XLOOKUP("SrcZone_IsAny",'Scoring_Config'!$A:$A,'Scoring_Config'!$C:$C,10),0),0)+IF(LEFT(AF114,4)="True",IF(_xlfn.XLOOKUP("DstZone_IsAny",'Scoring_Config'!$A:$A,'Scoring_Config'!$D:$D,"Yes")="Yes",_xlfn.XLOOKUP("DstZone_IsAny",'Scoring_Config'!$A:$A,'Scoring_Config'!$C:$C,10),0),0)+IF(LEFT(AG114,4)="True",IF(_xlfn.XLOOKUP("Service_Any_OR_RangeGt1000",'Scoring_Config'!$A:$A,'Scoring_Config'!$D:$D,"Yes")="Yes",_xlfn.XLOOKUP("Service_Any_OR_RangeGt1000",'Scoring_Config'!$A:$A,'Scoring_Config'!$C:$C,10),0),0)+IF(LEFT(AH114,4)="True",IF(_xlfn.XLOOKUP("App_Any_OR_RangeGt1000",'Scoring_Config'!$A:$A,'Scoring_Config'!$D:$D,"Yes")="Yes",_xlfn.XLOOKUP("App_Any_OR_RangeGt1000",'Scoring_Config'!$A:$A,'Scoring_Config'!$C:$C,10),0),0)+IF(LEFT(AI114,4)="True",IF(_xlfn.XLOOKUP("Service_Insecure_Match",'Scoring_Config'!$A:$A,'Scoring_Config'!$D:$D,"Yes")="Yes",_xlfn.XLOOKUP("Service_Insecure_Match",'Scoring_Config'!$A:$A,'Scoring_Config'!$C:$C,5),0),0)+IF(LEFT(AJ114,4)="True",IF(_xlfn.XLOOKUP("Risky_Inbound",'Scoring_Config'!$A:$A,'Scoring_Config'!$D:$D,"Yes")="Yes",_xlfn.XLOOKUP("Risky_Inbound",'Scoring_Config'!$A:$A,'Scoring_Config'!$C:$C,50),0),0)+IF(LEFT(AK114,4)="True",IF(_xlfn.XLOOKUP("Risky_Outbound",'Scoring_Config'!$A:$A,'Scoring_Config'!$D:$D,"Yes")="Yes",_xlfn.XLOOKUP("Risky_Outbound",'Scoring_Config'!$A:$A,'Scoring_Config'!$C:$C,25),0),0)+IF(LEFT(AZ114,4)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114,FIND(",",AL114)+1,100)),0)+IF(LEFT(AM114,4)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114,FIND(",",AN114)+1,100)),0)+IF(_xlfn.XLOOKUP("Profile_Scoring",'Scoring_Config'!$A:$A,'Scoring_Config'!$D:$D,"Yes")="Yes",VALUE(MID(AO114,FIND(",",AO114)+1,100)),0)+IF(_xlfn.XLOOKUP("Options_Scoring",'Scoring_Config'!$A:$A,'Scoring_Config'!$D:$D,"Yes")="Yes",VALUE(MID(AP114,FIND(",",AP114)+1,100)),0)))</f>
        <v>0</v>
      </c>
      <c r="AZ114" cm="1">
        <f t="array" ref="AZ114">IF(FALSE,"True," &amp; IF(_xlfn.XLOOKUP("Migrate_Insecure",'Scoring_Config'!$A:$A,'Scoring_Config'!$D:$D,"Yes")="Yes",_xlfn.XLOOKUP("Migrate_Insecure",'Scoring_Config'!$A:$A,'Scoring_Config'!$C:$C,10),0),"False,0")</f>
        <v>0</v>
      </c>
    </row>
    <row r="115" spans="1:52">
      <c r="A115" t="s">
        <v>1979</v>
      </c>
      <c r="B115" t="s">
        <v>2093</v>
      </c>
      <c r="C115" t="s">
        <v>3542</v>
      </c>
      <c r="D115" t="s">
        <v>3545</v>
      </c>
      <c r="E115" t="s">
        <v>3563</v>
      </c>
      <c r="F115" t="s">
        <v>3608</v>
      </c>
      <c r="G115" t="s">
        <v>154</v>
      </c>
      <c r="H115" t="s">
        <v>174</v>
      </c>
      <c r="I115" t="s">
        <v>4093</v>
      </c>
      <c r="J115" t="s">
        <v>875</v>
      </c>
      <c r="K115" t="s">
        <v>1666</v>
      </c>
      <c r="L115" t="s">
        <v>1327</v>
      </c>
      <c r="M115" t="s">
        <v>1974</v>
      </c>
      <c r="N115" t="s">
        <v>4315</v>
      </c>
      <c r="O115" t="s">
        <v>4319</v>
      </c>
      <c r="P115" t="s">
        <v>4323</v>
      </c>
      <c r="Q115" t="s">
        <v>4411</v>
      </c>
      <c r="R115" t="s">
        <v>5439</v>
      </c>
      <c r="S115" t="s">
        <v>4324</v>
      </c>
      <c r="T115" t="s">
        <v>5570</v>
      </c>
      <c r="U115" t="s">
        <v>6015</v>
      </c>
      <c r="Y115" cm="1">
        <f t="array" ref="Y115">IF(FALSE,"True," &amp; IF(_xlfn.XLOOKUP("Src_IsAny",'Scoring_Config'!$A:$A,'Scoring_Config'!$D:$D,"Yes")="Yes",_xlfn.XLOOKUP("Src_IsAny",'Scoring_Config'!$A:$A,'Scoring_Config'!$C:$C,10),0),"False,0")</f>
        <v>0</v>
      </c>
      <c r="Z115" cm="1">
        <f t="array" ref="Z115">IF(FALSE,"True," &amp; IF(_xlfn.XLOOKUP("Src_CIDR_Le_16",'Scoring_Config'!$A:$A,'Scoring_Config'!$D:$D,"Yes")="Yes",_xlfn.XLOOKUP("Src_CIDR_Le_16",'Scoring_Config'!$A:$A,'Scoring_Config'!$C:$C,10),0),"False,0")</f>
        <v>0</v>
      </c>
      <c r="AA115" cm="1">
        <f t="array" ref="AA115">IF(FALSE,"True," &amp; IF(_xlfn.XLOOKUP("Src_CIDR_17_22",'Scoring_Config'!$A:$A,'Scoring_Config'!$D:$D,"Yes")="Yes",_xlfn.XLOOKUP("Src_CIDR_17_22",'Scoring_Config'!$A:$A,'Scoring_Config'!$C:$C,5),0),"False,0")</f>
        <v>0</v>
      </c>
      <c r="AB115" cm="1">
        <f t="array" ref="AB115">IF(FALSE,"True," &amp; IF(_xlfn.XLOOKUP("Dst_IsAny",'Scoring_Config'!$A:$A,'Scoring_Config'!$D:$D,"Yes")="Yes",_xlfn.XLOOKUP("Dst_IsAny",'Scoring_Config'!$A:$A,'Scoring_Config'!$C:$C,10),0),"False,0")</f>
        <v>0</v>
      </c>
      <c r="AC115" cm="1">
        <f t="array" ref="AC115">IF(FALSE,"True," &amp; IF(_xlfn.XLOOKUP("Dst_CIDR_Le_16",'Scoring_Config'!$A:$A,'Scoring_Config'!$D:$D,"Yes")="Yes",_xlfn.XLOOKUP("Dst_CIDR_Le_16",'Scoring_Config'!$A:$A,'Scoring_Config'!$C:$C,10),0),"False,0")</f>
        <v>0</v>
      </c>
      <c r="AD115" cm="1">
        <f t="array" ref="AD115">IF(FALSE,"True," &amp; IF(_xlfn.XLOOKUP("Dst_CIDR_17_22",'Scoring_Config'!$A:$A,'Scoring_Config'!$D:$D,"Yes")="Yes",_xlfn.XLOOKUP("Dst_CIDR_17_22",'Scoring_Config'!$A:$A,'Scoring_Config'!$C:$C,5),0),"False,0")</f>
        <v>0</v>
      </c>
      <c r="AE115" cm="1">
        <f t="array" ref="AE115">IF(FALSE,"True," &amp; IF(_xlfn.XLOOKUP("SrcZone_IsAny",'Scoring_Config'!$A:$A,'Scoring_Config'!$D:$D,"Yes")="Yes",_xlfn.XLOOKUP("SrcZone_IsAny",'Scoring_Config'!$A:$A,'Scoring_Config'!$C:$C,10),0),"False,0")</f>
        <v>0</v>
      </c>
      <c r="AF115" cm="1">
        <f t="array" ref="AF115">IF(FALSE,"True," &amp; IF(_xlfn.XLOOKUP("DstZone_IsAny",'Scoring_Config'!$A:$A,'Scoring_Config'!$D:$D,"Yes")="Yes",_xlfn.XLOOKUP("DstZone_IsAny",'Scoring_Config'!$A:$A,'Scoring_Config'!$C:$C,10),0),"False,0")</f>
        <v>0</v>
      </c>
      <c r="AG115" cm="1">
        <f t="array" ref="AG11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5" cm="1">
        <f t="array" ref="AH115">IF(FALSE,"True," &amp; IF(_xlfn.XLOOKUP("App_Any_OR_RangeGt1000",'Scoring_Config'!$A:$A,'Scoring_Config'!$D:$D,"Yes")="Yes",_xlfn.XLOOKUP("App_Any_OR_RangeGt1000",'Scoring_Config'!$A:$A,'Scoring_Config'!$C:$C,10),0),"False,0")</f>
        <v>0</v>
      </c>
      <c r="AI115" cm="1">
        <f t="array" ref="AI115">IF(FALSE,"True," &amp; IF(_xlfn.XLOOKUP("Service_Insecure_Match",'Scoring_Config'!$A:$A,'Scoring_Config'!$D:$D,"Yes")="Yes",_xlfn.XLOOKUP("Service_Insecure_Match",'Scoring_Config'!$A:$A,'Scoring_Config'!$C:$C,5),0),"False,0")</f>
        <v>0</v>
      </c>
      <c r="AJ115" cm="1">
        <f t="array" ref="AJ115">IF(FALSE,"True," &amp; IF(_xlfn.XLOOKUP("Risky_Inbound",'Scoring_Config'!$A:$A,'Scoring_Config'!$D:$D,"Yes")="Yes",_xlfn.XLOOKUP("Risky_Inbound",'Scoring_Config'!$A:$A,'Scoring_Config'!$C:$C,50),0),"False,0")</f>
        <v>0</v>
      </c>
      <c r="AK115" cm="1">
        <f t="array" ref="AK115">IF(FALSE,"True," &amp; IF(_xlfn.XLOOKUP("Risky_Outbound",'Scoring_Config'!$A:$A,'Scoring_Config'!$D:$D,"Yes")="Yes",_xlfn.XLOOKUP("Risky_Outbound",'Scoring_Config'!$A:$A,'Scoring_Config'!$C:$C,25),0),"False,0")</f>
        <v>0</v>
      </c>
      <c r="AL115" t="s">
        <v>6699</v>
      </c>
      <c r="AM115" cm="1">
        <f t="array" ref="AM11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5" t="s">
        <v>6697</v>
      </c>
      <c r="AO115" t="s">
        <v>6697</v>
      </c>
      <c r="AP115" t="s">
        <v>6697</v>
      </c>
      <c r="AQ115" cm="1">
        <f t="array" ref="AQ115">IF(FALSE,"True," &amp; IF(_xlfn.XLOOKUP("Service_IsAny",'Scoring_Config'!$A:$A,'Scoring_Config'!$D:$D,"Yes")="Yes",_xlfn.XLOOKUP("Service_IsAny",'Scoring_Config'!$A:$A,'Scoring_Config'!$C:$C,0),0),"False,0")</f>
        <v>0</v>
      </c>
      <c r="AR115">
        <v>0</v>
      </c>
      <c r="AS115" cm="1">
        <f t="array" ref="AS115">IF(FALSE,"True," &amp; IF(_xlfn.XLOOKUP("Service_RangeGt1000",'Scoring_Config'!$A:$A,'Scoring_Config'!$D:$D,"Yes")="Yes",_xlfn.XLOOKUP("Service_RangeGt1000",'Scoring_Config'!$A:$A,'Scoring_Config'!$C:$C,0),0),"False,0")</f>
        <v>0</v>
      </c>
      <c r="AT115" cm="1">
        <f t="array" ref="AT115">IF(FALSE,"True," &amp; IF(_xlfn.XLOOKUP("App_IsAny",'Scoring_Config'!$A:$A,'Scoring_Config'!$D:$D,"Yes")="Yes",_xlfn.XLOOKUP("App_IsAny",'Scoring_Config'!$A:$A,'Scoring_Config'!$C:$C,0),0),"False,0")</f>
        <v>0</v>
      </c>
      <c r="AU115">
        <v>2</v>
      </c>
      <c r="AV115" cm="1">
        <f t="array" ref="AV115">IF(FALSE,"True," &amp; IF(_xlfn.XLOOKUP("App_RangeGt1000",'Scoring_Config'!$A:$A,'Scoring_Config'!$D:$D,"Yes")="Yes",_xlfn.XLOOKUP("App_RangeGt1000",'Scoring_Config'!$A:$A,'Scoring_Config'!$C:$C,0),0),"False,0")</f>
        <v>0</v>
      </c>
      <c r="AW115" cm="1">
        <f t="array" ref="AW115">IF(FALSE,"True," &amp; IF(_xlfn.XLOOKUP("Action_IsDenyOrDrop",'Scoring_Config'!$A:$A,'Scoring_Config'!$D:$D,"Yes")="Yes",_xlfn.XLOOKUP("Action_IsDenyOrDrop",'Scoring_Config'!$A:$A,'Scoring_Config'!$C:$C,0),0),"False,0")</f>
        <v>0</v>
      </c>
      <c r="AX115" cm="1">
        <f t="array" ref="AX115">IF(LEFT(AW115,4)="True",0,(IF(LEFT(Y115,4)="True",IF(_xlfn.XLOOKUP("Src_IsAny",'Scoring_Config'!$A:$A,'Scoring_Config'!$D:$D,"Yes")="Yes",_xlfn.XLOOKUP("Src_IsAny",'Scoring_Config'!$A:$A,'Scoring_Config'!$C:$C,10),0),0)+IF(LEFT(Z115,4)="True",IF(_xlfn.XLOOKUP("Src_CIDR_Le_16",'Scoring_Config'!$A:$A,'Scoring_Config'!$D:$D,"Yes")="Yes",_xlfn.XLOOKUP("Src_CIDR_Le_16",'Scoring_Config'!$A:$A,'Scoring_Config'!$C:$C,10),0),0)+IF(LEFT(AA115,4)="True",IF(_xlfn.XLOOKUP("Src_CIDR_17_22",'Scoring_Config'!$A:$A,'Scoring_Config'!$D:$D,"Yes")="Yes",_xlfn.XLOOKUP("Src_CIDR_17_22",'Scoring_Config'!$A:$A,'Scoring_Config'!$C:$C,5),0),0)+IF(LEFT(AB115,4)="True",IF(_xlfn.XLOOKUP("Dst_IsAny",'Scoring_Config'!$A:$A,'Scoring_Config'!$D:$D,"Yes")="Yes",_xlfn.XLOOKUP("Dst_IsAny",'Scoring_Config'!$A:$A,'Scoring_Config'!$C:$C,10),0),0)+IF(LEFT(AC115,4)="True",IF(_xlfn.XLOOKUP("Dst_CIDR_Le_16",'Scoring_Config'!$A:$A,'Scoring_Config'!$D:$D,"Yes")="Yes",_xlfn.XLOOKUP("Dst_CIDR_Le_16",'Scoring_Config'!$A:$A,'Scoring_Config'!$C:$C,10),0),0)+IF(LEFT(AD115,4)="True",IF(_xlfn.XLOOKUP("Dst_CIDR_17_22",'Scoring_Config'!$A:$A,'Scoring_Config'!$D:$D,"Yes")="Yes",_xlfn.XLOOKUP("Dst_CIDR_17_22",'Scoring_Config'!$A:$A,'Scoring_Config'!$C:$C,5),0),0)+IF(LEFT(AE115,4)="True",IF(_xlfn.XLOOKUP("SrcZone_IsAny",'Scoring_Config'!$A:$A,'Scoring_Config'!$D:$D,"Yes")="Yes",_xlfn.XLOOKUP("SrcZone_IsAny",'Scoring_Config'!$A:$A,'Scoring_Config'!$C:$C,10),0),0)+IF(LEFT(AF115,4)="True",IF(_xlfn.XLOOKUP("DstZone_IsAny",'Scoring_Config'!$A:$A,'Scoring_Config'!$D:$D,"Yes")="Yes",_xlfn.XLOOKUP("DstZone_IsAny",'Scoring_Config'!$A:$A,'Scoring_Config'!$C:$C,10),0),0)+IF(LEFT(AG115,4)="True",IF(_xlfn.XLOOKUP("Service_Any_OR_RangeGt1000",'Scoring_Config'!$A:$A,'Scoring_Config'!$D:$D,"Yes")="Yes",_xlfn.XLOOKUP("Service_Any_OR_RangeGt1000",'Scoring_Config'!$A:$A,'Scoring_Config'!$C:$C,10),0),0)+IF(LEFT(AH115,4)="True",IF(_xlfn.XLOOKUP("App_Any_OR_RangeGt1000",'Scoring_Config'!$A:$A,'Scoring_Config'!$D:$D,"Yes")="Yes",_xlfn.XLOOKUP("App_Any_OR_RangeGt1000",'Scoring_Config'!$A:$A,'Scoring_Config'!$C:$C,10),0),0)+IF(LEFT(AI115,4)="True",IF(_xlfn.XLOOKUP("Service_Insecure_Match",'Scoring_Config'!$A:$A,'Scoring_Config'!$D:$D,"Yes")="Yes",_xlfn.XLOOKUP("Service_Insecure_Match",'Scoring_Config'!$A:$A,'Scoring_Config'!$C:$C,5),0),0)+IF(LEFT(AJ115,4)="True",IF(_xlfn.XLOOKUP("Risky_Inbound",'Scoring_Config'!$A:$A,'Scoring_Config'!$D:$D,"Yes")="Yes",_xlfn.XLOOKUP("Risky_Inbound",'Scoring_Config'!$A:$A,'Scoring_Config'!$C:$C,50),0),0)+IF(LEFT(AK115,4)="True",IF(_xlfn.XLOOKUP("Risky_Outbound",'Scoring_Config'!$A:$A,'Scoring_Config'!$D:$D,"Yes")="Yes",_xlfn.XLOOKUP("Risky_Outbound",'Scoring_Config'!$A:$A,'Scoring_Config'!$C:$C,25),0),0)+IF(LEFT(AZ115,4)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115,FIND(",",AL115)+1,100)),0)+IF(LEFT(AM115,4)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115,FIND(",",AN115)+1,100)),0)+IF(_xlfn.XLOOKUP("Profile_Scoring",'Scoring_Config'!$A:$A,'Scoring_Config'!$D:$D,"Yes")="Yes",VALUE(MID(AO115,FIND(",",AO115)+1,100)),0)+IF(_xlfn.XLOOKUP("Options_Scoring",'Scoring_Config'!$A:$A,'Scoring_Config'!$D:$D,"Yes")="Yes",VALUE(MID(AP115,FIND(",",AP115)+1,100)),0)))</f>
        <v>0</v>
      </c>
      <c r="AZ115" cm="1">
        <f t="array" ref="AZ115">IF(FALSE,"True," &amp; IF(_xlfn.XLOOKUP("Migrate_Insecure",'Scoring_Config'!$A:$A,'Scoring_Config'!$D:$D,"Yes")="Yes",_xlfn.XLOOKUP("Migrate_Insecure",'Scoring_Config'!$A:$A,'Scoring_Config'!$C:$C,10),0),"False,0")</f>
        <v>0</v>
      </c>
    </row>
    <row r="116" spans="1:52">
      <c r="A116" t="s">
        <v>1979</v>
      </c>
      <c r="B116" t="s">
        <v>2094</v>
      </c>
      <c r="C116" t="s">
        <v>3542</v>
      </c>
      <c r="D116" t="s">
        <v>3545</v>
      </c>
      <c r="E116" t="s">
        <v>3563</v>
      </c>
      <c r="F116" t="s">
        <v>3609</v>
      </c>
      <c r="G116" t="s">
        <v>161</v>
      </c>
      <c r="H116" t="s">
        <v>174</v>
      </c>
      <c r="I116" t="s">
        <v>3608</v>
      </c>
      <c r="J116" t="s">
        <v>154</v>
      </c>
      <c r="K116" t="s">
        <v>1666</v>
      </c>
      <c r="L116" t="s">
        <v>1327</v>
      </c>
      <c r="M116" t="s">
        <v>1974</v>
      </c>
      <c r="N116" t="s">
        <v>4315</v>
      </c>
      <c r="O116" t="s">
        <v>4319</v>
      </c>
      <c r="P116" t="s">
        <v>4322</v>
      </c>
      <c r="Q116" t="s">
        <v>4412</v>
      </c>
      <c r="R116" t="s">
        <v>5437</v>
      </c>
      <c r="S116" t="s">
        <v>5439</v>
      </c>
      <c r="T116" t="s">
        <v>5570</v>
      </c>
      <c r="U116" t="s">
        <v>5985</v>
      </c>
      <c r="Y116" cm="1">
        <f t="array" ref="Y116">IF(FALSE,"True," &amp; IF(_xlfn.XLOOKUP("Src_IsAny",'Scoring_Config'!$A:$A,'Scoring_Config'!$D:$D,"Yes")="Yes",_xlfn.XLOOKUP("Src_IsAny",'Scoring_Config'!$A:$A,'Scoring_Config'!$C:$C,10),0),"False,0")</f>
        <v>0</v>
      </c>
      <c r="Z116" cm="1">
        <f t="array" ref="Z116">IF(FALSE,"True," &amp; IF(_xlfn.XLOOKUP("Src_CIDR_Le_16",'Scoring_Config'!$A:$A,'Scoring_Config'!$D:$D,"Yes")="Yes",_xlfn.XLOOKUP("Src_CIDR_Le_16",'Scoring_Config'!$A:$A,'Scoring_Config'!$C:$C,10),0),"False,0")</f>
        <v>0</v>
      </c>
      <c r="AA116" cm="1">
        <f t="array" ref="AA116">IF(FALSE,"True," &amp; IF(_xlfn.XLOOKUP("Src_CIDR_17_22",'Scoring_Config'!$A:$A,'Scoring_Config'!$D:$D,"Yes")="Yes",_xlfn.XLOOKUP("Src_CIDR_17_22",'Scoring_Config'!$A:$A,'Scoring_Config'!$C:$C,5),0),"False,0")</f>
        <v>0</v>
      </c>
      <c r="AB116" cm="1">
        <f t="array" ref="AB116">IF(FALSE,"True," &amp; IF(_xlfn.XLOOKUP("Dst_IsAny",'Scoring_Config'!$A:$A,'Scoring_Config'!$D:$D,"Yes")="Yes",_xlfn.XLOOKUP("Dst_IsAny",'Scoring_Config'!$A:$A,'Scoring_Config'!$C:$C,10),0),"False,0")</f>
        <v>0</v>
      </c>
      <c r="AC116" cm="1">
        <f t="array" ref="AC116">IF(FALSE,"True," &amp; IF(_xlfn.XLOOKUP("Dst_CIDR_Le_16",'Scoring_Config'!$A:$A,'Scoring_Config'!$D:$D,"Yes")="Yes",_xlfn.XLOOKUP("Dst_CIDR_Le_16",'Scoring_Config'!$A:$A,'Scoring_Config'!$C:$C,10),0),"False,0")</f>
        <v>0</v>
      </c>
      <c r="AD116" cm="1">
        <f t="array" ref="AD116">IF(FALSE,"True," &amp; IF(_xlfn.XLOOKUP("Dst_CIDR_17_22",'Scoring_Config'!$A:$A,'Scoring_Config'!$D:$D,"Yes")="Yes",_xlfn.XLOOKUP("Dst_CIDR_17_22",'Scoring_Config'!$A:$A,'Scoring_Config'!$C:$C,5),0),"False,0")</f>
        <v>0</v>
      </c>
      <c r="AE116" cm="1">
        <f t="array" ref="AE116">IF(FALSE,"True," &amp; IF(_xlfn.XLOOKUP("SrcZone_IsAny",'Scoring_Config'!$A:$A,'Scoring_Config'!$D:$D,"Yes")="Yes",_xlfn.XLOOKUP("SrcZone_IsAny",'Scoring_Config'!$A:$A,'Scoring_Config'!$C:$C,10),0),"False,0")</f>
        <v>0</v>
      </c>
      <c r="AF116" cm="1">
        <f t="array" ref="AF116">IF(FALSE,"True," &amp; IF(_xlfn.XLOOKUP("DstZone_IsAny",'Scoring_Config'!$A:$A,'Scoring_Config'!$D:$D,"Yes")="Yes",_xlfn.XLOOKUP("DstZone_IsAny",'Scoring_Config'!$A:$A,'Scoring_Config'!$C:$C,10),0),"False,0")</f>
        <v>0</v>
      </c>
      <c r="AG116" cm="1">
        <f t="array" ref="AG11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6" cm="1">
        <f t="array" ref="AH116">IF(FALSE,"True," &amp; IF(_xlfn.XLOOKUP("App_Any_OR_RangeGt1000",'Scoring_Config'!$A:$A,'Scoring_Config'!$D:$D,"Yes")="Yes",_xlfn.XLOOKUP("App_Any_OR_RangeGt1000",'Scoring_Config'!$A:$A,'Scoring_Config'!$C:$C,10),0),"False,0")</f>
        <v>0</v>
      </c>
      <c r="AI116" cm="1">
        <f t="array" ref="AI116">IF(FALSE,"True," &amp; IF(_xlfn.XLOOKUP("Service_Insecure_Match",'Scoring_Config'!$A:$A,'Scoring_Config'!$D:$D,"Yes")="Yes",_xlfn.XLOOKUP("Service_Insecure_Match",'Scoring_Config'!$A:$A,'Scoring_Config'!$C:$C,5),0),"False,0")</f>
        <v>0</v>
      </c>
      <c r="AJ116" cm="1">
        <f t="array" ref="AJ116">IF(FALSE,"True," &amp; IF(_xlfn.XLOOKUP("Risky_Inbound",'Scoring_Config'!$A:$A,'Scoring_Config'!$D:$D,"Yes")="Yes",_xlfn.XLOOKUP("Risky_Inbound",'Scoring_Config'!$A:$A,'Scoring_Config'!$C:$C,50),0),"False,0")</f>
        <v>0</v>
      </c>
      <c r="AK116" cm="1">
        <f t="array" ref="AK116">IF(FALSE,"True," &amp; IF(_xlfn.XLOOKUP("Risky_Outbound",'Scoring_Config'!$A:$A,'Scoring_Config'!$D:$D,"Yes")="Yes",_xlfn.XLOOKUP("Risky_Outbound",'Scoring_Config'!$A:$A,'Scoring_Config'!$C:$C,25),0),"False,0")</f>
        <v>0</v>
      </c>
      <c r="AL116" t="s">
        <v>6697</v>
      </c>
      <c r="AM116" cm="1">
        <f t="array" ref="AM11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6" t="s">
        <v>6697</v>
      </c>
      <c r="AO116" t="s">
        <v>6697</v>
      </c>
      <c r="AP116" t="s">
        <v>6697</v>
      </c>
      <c r="AQ116" cm="1">
        <f t="array" ref="AQ116">IF(FALSE,"True," &amp; IF(_xlfn.XLOOKUP("Service_IsAny",'Scoring_Config'!$A:$A,'Scoring_Config'!$D:$D,"Yes")="Yes",_xlfn.XLOOKUP("Service_IsAny",'Scoring_Config'!$A:$A,'Scoring_Config'!$C:$C,0),0),"False,0")</f>
        <v>0</v>
      </c>
      <c r="AR116">
        <v>0</v>
      </c>
      <c r="AS116" cm="1">
        <f t="array" ref="AS116">IF(FALSE,"True," &amp; IF(_xlfn.XLOOKUP("Service_RangeGt1000",'Scoring_Config'!$A:$A,'Scoring_Config'!$D:$D,"Yes")="Yes",_xlfn.XLOOKUP("Service_RangeGt1000",'Scoring_Config'!$A:$A,'Scoring_Config'!$C:$C,0),0),"False,0")</f>
        <v>0</v>
      </c>
      <c r="AT116" cm="1">
        <f t="array" ref="AT116">IF(FALSE,"True," &amp; IF(_xlfn.XLOOKUP("App_IsAny",'Scoring_Config'!$A:$A,'Scoring_Config'!$D:$D,"Yes")="Yes",_xlfn.XLOOKUP("App_IsAny",'Scoring_Config'!$A:$A,'Scoring_Config'!$C:$C,0),0),"False,0")</f>
        <v>0</v>
      </c>
      <c r="AU116">
        <v>2</v>
      </c>
      <c r="AV116" cm="1">
        <f t="array" ref="AV116">IF(FALSE,"True," &amp; IF(_xlfn.XLOOKUP("App_RangeGt1000",'Scoring_Config'!$A:$A,'Scoring_Config'!$D:$D,"Yes")="Yes",_xlfn.XLOOKUP("App_RangeGt1000",'Scoring_Config'!$A:$A,'Scoring_Config'!$C:$C,0),0),"False,0")</f>
        <v>0</v>
      </c>
      <c r="AW116" cm="1">
        <f t="array" ref="AW116">IF(FALSE,"True," &amp; IF(_xlfn.XLOOKUP("Action_IsDenyOrDrop",'Scoring_Config'!$A:$A,'Scoring_Config'!$D:$D,"Yes")="Yes",_xlfn.XLOOKUP("Action_IsDenyOrDrop",'Scoring_Config'!$A:$A,'Scoring_Config'!$C:$C,0),0),"False,0")</f>
        <v>0</v>
      </c>
      <c r="AX116" cm="1">
        <f t="array" ref="AX116">IF(LEFT(AW116,4)="True",0,(IF(LEFT(Y116,4)="True",IF(_xlfn.XLOOKUP("Src_IsAny",'Scoring_Config'!$A:$A,'Scoring_Config'!$D:$D,"Yes")="Yes",_xlfn.XLOOKUP("Src_IsAny",'Scoring_Config'!$A:$A,'Scoring_Config'!$C:$C,10),0),0)+IF(LEFT(Z116,4)="True",IF(_xlfn.XLOOKUP("Src_CIDR_Le_16",'Scoring_Config'!$A:$A,'Scoring_Config'!$D:$D,"Yes")="Yes",_xlfn.XLOOKUP("Src_CIDR_Le_16",'Scoring_Config'!$A:$A,'Scoring_Config'!$C:$C,10),0),0)+IF(LEFT(AA116,4)="True",IF(_xlfn.XLOOKUP("Src_CIDR_17_22",'Scoring_Config'!$A:$A,'Scoring_Config'!$D:$D,"Yes")="Yes",_xlfn.XLOOKUP("Src_CIDR_17_22",'Scoring_Config'!$A:$A,'Scoring_Config'!$C:$C,5),0),0)+IF(LEFT(AB116,4)="True",IF(_xlfn.XLOOKUP("Dst_IsAny",'Scoring_Config'!$A:$A,'Scoring_Config'!$D:$D,"Yes")="Yes",_xlfn.XLOOKUP("Dst_IsAny",'Scoring_Config'!$A:$A,'Scoring_Config'!$C:$C,10),0),0)+IF(LEFT(AC116,4)="True",IF(_xlfn.XLOOKUP("Dst_CIDR_Le_16",'Scoring_Config'!$A:$A,'Scoring_Config'!$D:$D,"Yes")="Yes",_xlfn.XLOOKUP("Dst_CIDR_Le_16",'Scoring_Config'!$A:$A,'Scoring_Config'!$C:$C,10),0),0)+IF(LEFT(AD116,4)="True",IF(_xlfn.XLOOKUP("Dst_CIDR_17_22",'Scoring_Config'!$A:$A,'Scoring_Config'!$D:$D,"Yes")="Yes",_xlfn.XLOOKUP("Dst_CIDR_17_22",'Scoring_Config'!$A:$A,'Scoring_Config'!$C:$C,5),0),0)+IF(LEFT(AE116,4)="True",IF(_xlfn.XLOOKUP("SrcZone_IsAny",'Scoring_Config'!$A:$A,'Scoring_Config'!$D:$D,"Yes")="Yes",_xlfn.XLOOKUP("SrcZone_IsAny",'Scoring_Config'!$A:$A,'Scoring_Config'!$C:$C,10),0),0)+IF(LEFT(AF116,4)="True",IF(_xlfn.XLOOKUP("DstZone_IsAny",'Scoring_Config'!$A:$A,'Scoring_Config'!$D:$D,"Yes")="Yes",_xlfn.XLOOKUP("DstZone_IsAny",'Scoring_Config'!$A:$A,'Scoring_Config'!$C:$C,10),0),0)+IF(LEFT(AG116,4)="True",IF(_xlfn.XLOOKUP("Service_Any_OR_RangeGt1000",'Scoring_Config'!$A:$A,'Scoring_Config'!$D:$D,"Yes")="Yes",_xlfn.XLOOKUP("Service_Any_OR_RangeGt1000",'Scoring_Config'!$A:$A,'Scoring_Config'!$C:$C,10),0),0)+IF(LEFT(AH116,4)="True",IF(_xlfn.XLOOKUP("App_Any_OR_RangeGt1000",'Scoring_Config'!$A:$A,'Scoring_Config'!$D:$D,"Yes")="Yes",_xlfn.XLOOKUP("App_Any_OR_RangeGt1000",'Scoring_Config'!$A:$A,'Scoring_Config'!$C:$C,10),0),0)+IF(LEFT(AI116,4)="True",IF(_xlfn.XLOOKUP("Service_Insecure_Match",'Scoring_Config'!$A:$A,'Scoring_Config'!$D:$D,"Yes")="Yes",_xlfn.XLOOKUP("Service_Insecure_Match",'Scoring_Config'!$A:$A,'Scoring_Config'!$C:$C,5),0),0)+IF(LEFT(AJ116,4)="True",IF(_xlfn.XLOOKUP("Risky_Inbound",'Scoring_Config'!$A:$A,'Scoring_Config'!$D:$D,"Yes")="Yes",_xlfn.XLOOKUP("Risky_Inbound",'Scoring_Config'!$A:$A,'Scoring_Config'!$C:$C,50),0),0)+IF(LEFT(AK116,4)="True",IF(_xlfn.XLOOKUP("Risky_Outbound",'Scoring_Config'!$A:$A,'Scoring_Config'!$D:$D,"Yes")="Yes",_xlfn.XLOOKUP("Risky_Outbound",'Scoring_Config'!$A:$A,'Scoring_Config'!$C:$C,25),0),0)+IF(LEFT(AZ116,4)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116,FIND(",",AL116)+1,100)),0)+IF(LEFT(AM116,4)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116,FIND(",",AN116)+1,100)),0)+IF(_xlfn.XLOOKUP("Profile_Scoring",'Scoring_Config'!$A:$A,'Scoring_Config'!$D:$D,"Yes")="Yes",VALUE(MID(AO116,FIND(",",AO116)+1,100)),0)+IF(_xlfn.XLOOKUP("Options_Scoring",'Scoring_Config'!$A:$A,'Scoring_Config'!$D:$D,"Yes")="Yes",VALUE(MID(AP116,FIND(",",AP116)+1,100)),0)))</f>
        <v>0</v>
      </c>
      <c r="AZ116" cm="1">
        <f t="array" ref="AZ116">IF(FALSE,"True," &amp; IF(_xlfn.XLOOKUP("Migrate_Insecure",'Scoring_Config'!$A:$A,'Scoring_Config'!$D:$D,"Yes")="Yes",_xlfn.XLOOKUP("Migrate_Insecure",'Scoring_Config'!$A:$A,'Scoring_Config'!$C:$C,10),0),"False,0")</f>
        <v>0</v>
      </c>
    </row>
    <row r="117" spans="1:52">
      <c r="A117" t="s">
        <v>1979</v>
      </c>
      <c r="B117" t="s">
        <v>2095</v>
      </c>
      <c r="C117" t="s">
        <v>3542</v>
      </c>
      <c r="D117" t="s">
        <v>3545</v>
      </c>
      <c r="E117" t="s">
        <v>3563</v>
      </c>
      <c r="F117" t="s">
        <v>3610</v>
      </c>
      <c r="G117" t="s">
        <v>162</v>
      </c>
      <c r="H117" t="s">
        <v>174</v>
      </c>
      <c r="I117" t="s">
        <v>3610</v>
      </c>
      <c r="J117" t="s">
        <v>162</v>
      </c>
      <c r="K117" t="s">
        <v>1708</v>
      </c>
      <c r="L117" t="s">
        <v>1327</v>
      </c>
      <c r="M117" t="s">
        <v>1974</v>
      </c>
      <c r="N117" t="s">
        <v>4315</v>
      </c>
      <c r="O117" t="s">
        <v>4319</v>
      </c>
      <c r="P117" t="s">
        <v>4322</v>
      </c>
      <c r="Q117" t="s">
        <v>4413</v>
      </c>
      <c r="R117" t="s">
        <v>5440</v>
      </c>
      <c r="S117" t="s">
        <v>5440</v>
      </c>
      <c r="T117" t="s">
        <v>5570</v>
      </c>
      <c r="U117" t="s">
        <v>5955</v>
      </c>
      <c r="Y117" cm="1">
        <f t="array" ref="Y117">IF(FALSE,"True," &amp; IF(_xlfn.XLOOKUP("Src_IsAny",'Scoring_Config'!$A:$A,'Scoring_Config'!$D:$D,"Yes")="Yes",_xlfn.XLOOKUP("Src_IsAny",'Scoring_Config'!$A:$A,'Scoring_Config'!$C:$C,10),0),"False,0")</f>
        <v>0</v>
      </c>
      <c r="Z117" cm="1">
        <f t="array" ref="Z117">IF(FALSE,"True," &amp; IF(_xlfn.XLOOKUP("Src_CIDR_Le_16",'Scoring_Config'!$A:$A,'Scoring_Config'!$D:$D,"Yes")="Yes",_xlfn.XLOOKUP("Src_CIDR_Le_16",'Scoring_Config'!$A:$A,'Scoring_Config'!$C:$C,10),0),"False,0")</f>
        <v>0</v>
      </c>
      <c r="AA117" cm="1">
        <f t="array" ref="AA117">IF(FALSE,"True," &amp; IF(_xlfn.XLOOKUP("Src_CIDR_17_22",'Scoring_Config'!$A:$A,'Scoring_Config'!$D:$D,"Yes")="Yes",_xlfn.XLOOKUP("Src_CIDR_17_22",'Scoring_Config'!$A:$A,'Scoring_Config'!$C:$C,5),0),"False,0")</f>
        <v>0</v>
      </c>
      <c r="AB117" cm="1">
        <f t="array" ref="AB117">IF(FALSE,"True," &amp; IF(_xlfn.XLOOKUP("Dst_IsAny",'Scoring_Config'!$A:$A,'Scoring_Config'!$D:$D,"Yes")="Yes",_xlfn.XLOOKUP("Dst_IsAny",'Scoring_Config'!$A:$A,'Scoring_Config'!$C:$C,10),0),"False,0")</f>
        <v>0</v>
      </c>
      <c r="AC117" cm="1">
        <f t="array" ref="AC117">IF(FALSE,"True," &amp; IF(_xlfn.XLOOKUP("Dst_CIDR_Le_16",'Scoring_Config'!$A:$A,'Scoring_Config'!$D:$D,"Yes")="Yes",_xlfn.XLOOKUP("Dst_CIDR_Le_16",'Scoring_Config'!$A:$A,'Scoring_Config'!$C:$C,10),0),"False,0")</f>
        <v>0</v>
      </c>
      <c r="AD117" cm="1">
        <f t="array" ref="AD117">IF(FALSE,"True," &amp; IF(_xlfn.XLOOKUP("Dst_CIDR_17_22",'Scoring_Config'!$A:$A,'Scoring_Config'!$D:$D,"Yes")="Yes",_xlfn.XLOOKUP("Dst_CIDR_17_22",'Scoring_Config'!$A:$A,'Scoring_Config'!$C:$C,5),0),"False,0")</f>
        <v>0</v>
      </c>
      <c r="AE117" cm="1">
        <f t="array" ref="AE117">IF(FALSE,"True," &amp; IF(_xlfn.XLOOKUP("SrcZone_IsAny",'Scoring_Config'!$A:$A,'Scoring_Config'!$D:$D,"Yes")="Yes",_xlfn.XLOOKUP("SrcZone_IsAny",'Scoring_Config'!$A:$A,'Scoring_Config'!$C:$C,10),0),"False,0")</f>
        <v>0</v>
      </c>
      <c r="AF117" cm="1">
        <f t="array" ref="AF117">IF(FALSE,"True," &amp; IF(_xlfn.XLOOKUP("DstZone_IsAny",'Scoring_Config'!$A:$A,'Scoring_Config'!$D:$D,"Yes")="Yes",_xlfn.XLOOKUP("DstZone_IsAny",'Scoring_Config'!$A:$A,'Scoring_Config'!$C:$C,10),0),"False,0")</f>
        <v>0</v>
      </c>
      <c r="AG117" cm="1">
        <f t="array" ref="AG11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7" cm="1">
        <f t="array" ref="AH117">IF(FALSE,"True," &amp; IF(_xlfn.XLOOKUP("App_Any_OR_RangeGt1000",'Scoring_Config'!$A:$A,'Scoring_Config'!$D:$D,"Yes")="Yes",_xlfn.XLOOKUP("App_Any_OR_RangeGt1000",'Scoring_Config'!$A:$A,'Scoring_Config'!$C:$C,10),0),"False,0")</f>
        <v>0</v>
      </c>
      <c r="AI117" cm="1">
        <f t="array" ref="AI117">IF(FALSE,"True," &amp; IF(_xlfn.XLOOKUP("Service_Insecure_Match",'Scoring_Config'!$A:$A,'Scoring_Config'!$D:$D,"Yes")="Yes",_xlfn.XLOOKUP("Service_Insecure_Match",'Scoring_Config'!$A:$A,'Scoring_Config'!$C:$C,5),0),"False,0")</f>
        <v>0</v>
      </c>
      <c r="AJ117" cm="1">
        <f t="array" ref="AJ117">IF(FALSE,"True," &amp; IF(_xlfn.XLOOKUP("Risky_Inbound",'Scoring_Config'!$A:$A,'Scoring_Config'!$D:$D,"Yes")="Yes",_xlfn.XLOOKUP("Risky_Inbound",'Scoring_Config'!$A:$A,'Scoring_Config'!$C:$C,50),0),"False,0")</f>
        <v>0</v>
      </c>
      <c r="AK117" cm="1">
        <f t="array" ref="AK117">IF(FALSE,"True," &amp; IF(_xlfn.XLOOKUP("Risky_Outbound",'Scoring_Config'!$A:$A,'Scoring_Config'!$D:$D,"Yes")="Yes",_xlfn.XLOOKUP("Risky_Outbound",'Scoring_Config'!$A:$A,'Scoring_Config'!$C:$C,25),0),"False,0")</f>
        <v>0</v>
      </c>
      <c r="AL117" t="s">
        <v>6697</v>
      </c>
      <c r="AM117" cm="1">
        <f t="array" ref="AM11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7" t="s">
        <v>6697</v>
      </c>
      <c r="AO117" t="s">
        <v>6697</v>
      </c>
      <c r="AP117" t="s">
        <v>6697</v>
      </c>
      <c r="AQ117" cm="1">
        <f t="array" ref="AQ117">IF(FALSE,"True," &amp; IF(_xlfn.XLOOKUP("Service_IsAny",'Scoring_Config'!$A:$A,'Scoring_Config'!$D:$D,"Yes")="Yes",_xlfn.XLOOKUP("Service_IsAny",'Scoring_Config'!$A:$A,'Scoring_Config'!$C:$C,0),0),"False,0")</f>
        <v>0</v>
      </c>
      <c r="AR117">
        <v>0</v>
      </c>
      <c r="AS117" cm="1">
        <f t="array" ref="AS117">IF(FALSE,"True," &amp; IF(_xlfn.XLOOKUP("Service_RangeGt1000",'Scoring_Config'!$A:$A,'Scoring_Config'!$D:$D,"Yes")="Yes",_xlfn.XLOOKUP("Service_RangeGt1000",'Scoring_Config'!$A:$A,'Scoring_Config'!$C:$C,0),0),"False,0")</f>
        <v>0</v>
      </c>
      <c r="AT117" cm="1">
        <f t="array" ref="AT117">IF(FALSE,"True," &amp; IF(_xlfn.XLOOKUP("App_IsAny",'Scoring_Config'!$A:$A,'Scoring_Config'!$D:$D,"Yes")="Yes",_xlfn.XLOOKUP("App_IsAny",'Scoring_Config'!$A:$A,'Scoring_Config'!$C:$C,0),0),"False,0")</f>
        <v>0</v>
      </c>
      <c r="AU117">
        <v>9</v>
      </c>
      <c r="AV117" cm="1">
        <f t="array" ref="AV117">IF(FALSE,"True," &amp; IF(_xlfn.XLOOKUP("App_RangeGt1000",'Scoring_Config'!$A:$A,'Scoring_Config'!$D:$D,"Yes")="Yes",_xlfn.XLOOKUP("App_RangeGt1000",'Scoring_Config'!$A:$A,'Scoring_Config'!$C:$C,0),0),"False,0")</f>
        <v>0</v>
      </c>
      <c r="AW117" cm="1">
        <f t="array" ref="AW117">IF(FALSE,"True," &amp; IF(_xlfn.XLOOKUP("Action_IsDenyOrDrop",'Scoring_Config'!$A:$A,'Scoring_Config'!$D:$D,"Yes")="Yes",_xlfn.XLOOKUP("Action_IsDenyOrDrop",'Scoring_Config'!$A:$A,'Scoring_Config'!$C:$C,0),0),"False,0")</f>
        <v>0</v>
      </c>
      <c r="AX117" cm="1">
        <f t="array" ref="AX117">IF(LEFT(AW117,4)="True",0,(IF(LEFT(Y117,4)="True",IF(_xlfn.XLOOKUP("Src_IsAny",'Scoring_Config'!$A:$A,'Scoring_Config'!$D:$D,"Yes")="Yes",_xlfn.XLOOKUP("Src_IsAny",'Scoring_Config'!$A:$A,'Scoring_Config'!$C:$C,10),0),0)+IF(LEFT(Z117,4)="True",IF(_xlfn.XLOOKUP("Src_CIDR_Le_16",'Scoring_Config'!$A:$A,'Scoring_Config'!$D:$D,"Yes")="Yes",_xlfn.XLOOKUP("Src_CIDR_Le_16",'Scoring_Config'!$A:$A,'Scoring_Config'!$C:$C,10),0),0)+IF(LEFT(AA117,4)="True",IF(_xlfn.XLOOKUP("Src_CIDR_17_22",'Scoring_Config'!$A:$A,'Scoring_Config'!$D:$D,"Yes")="Yes",_xlfn.XLOOKUP("Src_CIDR_17_22",'Scoring_Config'!$A:$A,'Scoring_Config'!$C:$C,5),0),0)+IF(LEFT(AB117,4)="True",IF(_xlfn.XLOOKUP("Dst_IsAny",'Scoring_Config'!$A:$A,'Scoring_Config'!$D:$D,"Yes")="Yes",_xlfn.XLOOKUP("Dst_IsAny",'Scoring_Config'!$A:$A,'Scoring_Config'!$C:$C,10),0),0)+IF(LEFT(AC117,4)="True",IF(_xlfn.XLOOKUP("Dst_CIDR_Le_16",'Scoring_Config'!$A:$A,'Scoring_Config'!$D:$D,"Yes")="Yes",_xlfn.XLOOKUP("Dst_CIDR_Le_16",'Scoring_Config'!$A:$A,'Scoring_Config'!$C:$C,10),0),0)+IF(LEFT(AD117,4)="True",IF(_xlfn.XLOOKUP("Dst_CIDR_17_22",'Scoring_Config'!$A:$A,'Scoring_Config'!$D:$D,"Yes")="Yes",_xlfn.XLOOKUP("Dst_CIDR_17_22",'Scoring_Config'!$A:$A,'Scoring_Config'!$C:$C,5),0),0)+IF(LEFT(AE117,4)="True",IF(_xlfn.XLOOKUP("SrcZone_IsAny",'Scoring_Config'!$A:$A,'Scoring_Config'!$D:$D,"Yes")="Yes",_xlfn.XLOOKUP("SrcZone_IsAny",'Scoring_Config'!$A:$A,'Scoring_Config'!$C:$C,10),0),0)+IF(LEFT(AF117,4)="True",IF(_xlfn.XLOOKUP("DstZone_IsAny",'Scoring_Config'!$A:$A,'Scoring_Config'!$D:$D,"Yes")="Yes",_xlfn.XLOOKUP("DstZone_IsAny",'Scoring_Config'!$A:$A,'Scoring_Config'!$C:$C,10),0),0)+IF(LEFT(AG117,4)="True",IF(_xlfn.XLOOKUP("Service_Any_OR_RangeGt1000",'Scoring_Config'!$A:$A,'Scoring_Config'!$D:$D,"Yes")="Yes",_xlfn.XLOOKUP("Service_Any_OR_RangeGt1000",'Scoring_Config'!$A:$A,'Scoring_Config'!$C:$C,10),0),0)+IF(LEFT(AH117,4)="True",IF(_xlfn.XLOOKUP("App_Any_OR_RangeGt1000",'Scoring_Config'!$A:$A,'Scoring_Config'!$D:$D,"Yes")="Yes",_xlfn.XLOOKUP("App_Any_OR_RangeGt1000",'Scoring_Config'!$A:$A,'Scoring_Config'!$C:$C,10),0),0)+IF(LEFT(AI117,4)="True",IF(_xlfn.XLOOKUP("Service_Insecure_Match",'Scoring_Config'!$A:$A,'Scoring_Config'!$D:$D,"Yes")="Yes",_xlfn.XLOOKUP("Service_Insecure_Match",'Scoring_Config'!$A:$A,'Scoring_Config'!$C:$C,5),0),0)+IF(LEFT(AJ117,4)="True",IF(_xlfn.XLOOKUP("Risky_Inbound",'Scoring_Config'!$A:$A,'Scoring_Config'!$D:$D,"Yes")="Yes",_xlfn.XLOOKUP("Risky_Inbound",'Scoring_Config'!$A:$A,'Scoring_Config'!$C:$C,50),0),0)+IF(LEFT(AK117,4)="True",IF(_xlfn.XLOOKUP("Risky_Outbound",'Scoring_Config'!$A:$A,'Scoring_Config'!$D:$D,"Yes")="Yes",_xlfn.XLOOKUP("Risky_Outbound",'Scoring_Config'!$A:$A,'Scoring_Config'!$C:$C,25),0),0)+IF(LEFT(AZ117,4)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117,FIND(",",AL117)+1,100)),0)+IF(LEFT(AM117,4)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117,FIND(",",AN117)+1,100)),0)+IF(_xlfn.XLOOKUP("Profile_Scoring",'Scoring_Config'!$A:$A,'Scoring_Config'!$D:$D,"Yes")="Yes",VALUE(MID(AO117,FIND(",",AO117)+1,100)),0)+IF(_xlfn.XLOOKUP("Options_Scoring",'Scoring_Config'!$A:$A,'Scoring_Config'!$D:$D,"Yes")="Yes",VALUE(MID(AP117,FIND(",",AP117)+1,100)),0)))</f>
        <v>0</v>
      </c>
      <c r="AZ117" cm="1">
        <f t="array" ref="AZ117">IF(FALSE,"True," &amp; IF(_xlfn.XLOOKUP("Migrate_Insecure",'Scoring_Config'!$A:$A,'Scoring_Config'!$D:$D,"Yes")="Yes",_xlfn.XLOOKUP("Migrate_Insecure",'Scoring_Config'!$A:$A,'Scoring_Config'!$C:$C,10),0),"False,0")</f>
        <v>0</v>
      </c>
    </row>
    <row r="118" spans="1:52">
      <c r="A118" t="s">
        <v>1979</v>
      </c>
      <c r="B118" t="s">
        <v>2096</v>
      </c>
      <c r="C118" t="s">
        <v>3542</v>
      </c>
      <c r="D118" t="s">
        <v>3545</v>
      </c>
      <c r="E118" t="s">
        <v>3563</v>
      </c>
      <c r="F118" t="s">
        <v>3610</v>
      </c>
      <c r="G118" t="s">
        <v>162</v>
      </c>
      <c r="H118" t="s">
        <v>174</v>
      </c>
      <c r="I118" t="s">
        <v>3610</v>
      </c>
      <c r="J118" t="s">
        <v>162</v>
      </c>
      <c r="K118" t="s">
        <v>1709</v>
      </c>
      <c r="L118" t="s">
        <v>1355</v>
      </c>
      <c r="M118" t="s">
        <v>1974</v>
      </c>
      <c r="N118" t="s">
        <v>4315</v>
      </c>
      <c r="O118" t="s">
        <v>4319</v>
      </c>
      <c r="P118" t="s">
        <v>4322</v>
      </c>
      <c r="Q118" t="s">
        <v>4414</v>
      </c>
      <c r="R118" t="s">
        <v>5439</v>
      </c>
      <c r="S118" t="s">
        <v>4324</v>
      </c>
      <c r="T118" t="s">
        <v>5570</v>
      </c>
      <c r="U118" t="s">
        <v>5955</v>
      </c>
      <c r="Y118" cm="1">
        <f t="array" ref="Y118">IF(FALSE,"True," &amp; IF(_xlfn.XLOOKUP("Src_IsAny",'Scoring_Config'!$A:$A,'Scoring_Config'!$D:$D,"Yes")="Yes",_xlfn.XLOOKUP("Src_IsAny",'Scoring_Config'!$A:$A,'Scoring_Config'!$C:$C,10),0),"False,0")</f>
        <v>0</v>
      </c>
      <c r="Z118" cm="1">
        <f t="array" ref="Z118">IF(FALSE,"True," &amp; IF(_xlfn.XLOOKUP("Src_CIDR_Le_16",'Scoring_Config'!$A:$A,'Scoring_Config'!$D:$D,"Yes")="Yes",_xlfn.XLOOKUP("Src_CIDR_Le_16",'Scoring_Config'!$A:$A,'Scoring_Config'!$C:$C,10),0),"False,0")</f>
        <v>0</v>
      </c>
      <c r="AA118" cm="1">
        <f t="array" ref="AA118">IF(FALSE,"True," &amp; IF(_xlfn.XLOOKUP("Src_CIDR_17_22",'Scoring_Config'!$A:$A,'Scoring_Config'!$D:$D,"Yes")="Yes",_xlfn.XLOOKUP("Src_CIDR_17_22",'Scoring_Config'!$A:$A,'Scoring_Config'!$C:$C,5),0),"False,0")</f>
        <v>0</v>
      </c>
      <c r="AB118" cm="1">
        <f t="array" ref="AB118">IF(FALSE,"True," &amp; IF(_xlfn.XLOOKUP("Dst_IsAny",'Scoring_Config'!$A:$A,'Scoring_Config'!$D:$D,"Yes")="Yes",_xlfn.XLOOKUP("Dst_IsAny",'Scoring_Config'!$A:$A,'Scoring_Config'!$C:$C,10),0),"False,0")</f>
        <v>0</v>
      </c>
      <c r="AC118" cm="1">
        <f t="array" ref="AC118">IF(FALSE,"True," &amp; IF(_xlfn.XLOOKUP("Dst_CIDR_Le_16",'Scoring_Config'!$A:$A,'Scoring_Config'!$D:$D,"Yes")="Yes",_xlfn.XLOOKUP("Dst_CIDR_Le_16",'Scoring_Config'!$A:$A,'Scoring_Config'!$C:$C,10),0),"False,0")</f>
        <v>0</v>
      </c>
      <c r="AD118" cm="1">
        <f t="array" ref="AD118">IF(FALSE,"True," &amp; IF(_xlfn.XLOOKUP("Dst_CIDR_17_22",'Scoring_Config'!$A:$A,'Scoring_Config'!$D:$D,"Yes")="Yes",_xlfn.XLOOKUP("Dst_CIDR_17_22",'Scoring_Config'!$A:$A,'Scoring_Config'!$C:$C,5),0),"False,0")</f>
        <v>0</v>
      </c>
      <c r="AE118" cm="1">
        <f t="array" ref="AE118">IF(FALSE,"True," &amp; IF(_xlfn.XLOOKUP("SrcZone_IsAny",'Scoring_Config'!$A:$A,'Scoring_Config'!$D:$D,"Yes")="Yes",_xlfn.XLOOKUP("SrcZone_IsAny",'Scoring_Config'!$A:$A,'Scoring_Config'!$C:$C,10),0),"False,0")</f>
        <v>0</v>
      </c>
      <c r="AF118" cm="1">
        <f t="array" ref="AF118">IF(FALSE,"True," &amp; IF(_xlfn.XLOOKUP("DstZone_IsAny",'Scoring_Config'!$A:$A,'Scoring_Config'!$D:$D,"Yes")="Yes",_xlfn.XLOOKUP("DstZone_IsAny",'Scoring_Config'!$A:$A,'Scoring_Config'!$C:$C,10),0),"False,0")</f>
        <v>0</v>
      </c>
      <c r="AG118" cm="1">
        <f t="array" ref="AG11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8" cm="1">
        <f t="array" ref="AH118">IF(FALSE,"True," &amp; IF(_xlfn.XLOOKUP("App_Any_OR_RangeGt1000",'Scoring_Config'!$A:$A,'Scoring_Config'!$D:$D,"Yes")="Yes",_xlfn.XLOOKUP("App_Any_OR_RangeGt1000",'Scoring_Config'!$A:$A,'Scoring_Config'!$C:$C,10),0),"False,0")</f>
        <v>0</v>
      </c>
      <c r="AI118" cm="1">
        <f t="array" ref="AI118">IF(FALSE,"True," &amp; IF(_xlfn.XLOOKUP("Service_Insecure_Match",'Scoring_Config'!$A:$A,'Scoring_Config'!$D:$D,"Yes")="Yes",_xlfn.XLOOKUP("Service_Insecure_Match",'Scoring_Config'!$A:$A,'Scoring_Config'!$C:$C,5),0),"False,0")</f>
        <v>0</v>
      </c>
      <c r="AJ118" cm="1">
        <f t="array" ref="AJ118">IF(FALSE,"True," &amp; IF(_xlfn.XLOOKUP("Risky_Inbound",'Scoring_Config'!$A:$A,'Scoring_Config'!$D:$D,"Yes")="Yes",_xlfn.XLOOKUP("Risky_Inbound",'Scoring_Config'!$A:$A,'Scoring_Config'!$C:$C,50),0),"False,0")</f>
        <v>0</v>
      </c>
      <c r="AK118" cm="1">
        <f t="array" ref="AK118">IF(FALSE,"True," &amp; IF(_xlfn.XLOOKUP("Risky_Outbound",'Scoring_Config'!$A:$A,'Scoring_Config'!$D:$D,"Yes")="Yes",_xlfn.XLOOKUP("Risky_Outbound",'Scoring_Config'!$A:$A,'Scoring_Config'!$C:$C,25),0),"False,0")</f>
        <v>0</v>
      </c>
      <c r="AL118" t="s">
        <v>6697</v>
      </c>
      <c r="AM118" cm="1">
        <f t="array" ref="AM11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8" t="s">
        <v>6697</v>
      </c>
      <c r="AO118" t="s">
        <v>6697</v>
      </c>
      <c r="AP118" t="s">
        <v>6697</v>
      </c>
      <c r="AQ118" cm="1">
        <f t="array" ref="AQ118">IF(FALSE,"True," &amp; IF(_xlfn.XLOOKUP("Service_IsAny",'Scoring_Config'!$A:$A,'Scoring_Config'!$D:$D,"Yes")="Yes",_xlfn.XLOOKUP("Service_IsAny",'Scoring_Config'!$A:$A,'Scoring_Config'!$C:$C,0),0),"False,0")</f>
        <v>0</v>
      </c>
      <c r="AR118">
        <v>2</v>
      </c>
      <c r="AS118" cm="1">
        <f t="array" ref="AS118">IF(FALSE,"True," &amp; IF(_xlfn.XLOOKUP("Service_RangeGt1000",'Scoring_Config'!$A:$A,'Scoring_Config'!$D:$D,"Yes")="Yes",_xlfn.XLOOKUP("Service_RangeGt1000",'Scoring_Config'!$A:$A,'Scoring_Config'!$C:$C,0),0),"False,0")</f>
        <v>0</v>
      </c>
      <c r="AT118" cm="1">
        <f t="array" ref="AT118">IF(FALSE,"True," &amp; IF(_xlfn.XLOOKUP("App_IsAny",'Scoring_Config'!$A:$A,'Scoring_Config'!$D:$D,"Yes")="Yes",_xlfn.XLOOKUP("App_IsAny",'Scoring_Config'!$A:$A,'Scoring_Config'!$C:$C,0),0),"False,0")</f>
        <v>0</v>
      </c>
      <c r="AU118">
        <v>8</v>
      </c>
      <c r="AV118" cm="1">
        <f t="array" ref="AV118">IF(FALSE,"True," &amp; IF(_xlfn.XLOOKUP("App_RangeGt1000",'Scoring_Config'!$A:$A,'Scoring_Config'!$D:$D,"Yes")="Yes",_xlfn.XLOOKUP("App_RangeGt1000",'Scoring_Config'!$A:$A,'Scoring_Config'!$C:$C,0),0),"False,0")</f>
        <v>0</v>
      </c>
      <c r="AW118" cm="1">
        <f t="array" ref="AW118">IF(FALSE,"True," &amp; IF(_xlfn.XLOOKUP("Action_IsDenyOrDrop",'Scoring_Config'!$A:$A,'Scoring_Config'!$D:$D,"Yes")="Yes",_xlfn.XLOOKUP("Action_IsDenyOrDrop",'Scoring_Config'!$A:$A,'Scoring_Config'!$C:$C,0),0),"False,0")</f>
        <v>0</v>
      </c>
      <c r="AX118" cm="1">
        <f t="array" ref="AX118">IF(LEFT(AW118,4)="True",0,(IF(LEFT(Y118,4)="True",IF(_xlfn.XLOOKUP("Src_IsAny",'Scoring_Config'!$A:$A,'Scoring_Config'!$D:$D,"Yes")="Yes",_xlfn.XLOOKUP("Src_IsAny",'Scoring_Config'!$A:$A,'Scoring_Config'!$C:$C,10),0),0)+IF(LEFT(Z118,4)="True",IF(_xlfn.XLOOKUP("Src_CIDR_Le_16",'Scoring_Config'!$A:$A,'Scoring_Config'!$D:$D,"Yes")="Yes",_xlfn.XLOOKUP("Src_CIDR_Le_16",'Scoring_Config'!$A:$A,'Scoring_Config'!$C:$C,10),0),0)+IF(LEFT(AA118,4)="True",IF(_xlfn.XLOOKUP("Src_CIDR_17_22",'Scoring_Config'!$A:$A,'Scoring_Config'!$D:$D,"Yes")="Yes",_xlfn.XLOOKUP("Src_CIDR_17_22",'Scoring_Config'!$A:$A,'Scoring_Config'!$C:$C,5),0),0)+IF(LEFT(AB118,4)="True",IF(_xlfn.XLOOKUP("Dst_IsAny",'Scoring_Config'!$A:$A,'Scoring_Config'!$D:$D,"Yes")="Yes",_xlfn.XLOOKUP("Dst_IsAny",'Scoring_Config'!$A:$A,'Scoring_Config'!$C:$C,10),0),0)+IF(LEFT(AC118,4)="True",IF(_xlfn.XLOOKUP("Dst_CIDR_Le_16",'Scoring_Config'!$A:$A,'Scoring_Config'!$D:$D,"Yes")="Yes",_xlfn.XLOOKUP("Dst_CIDR_Le_16",'Scoring_Config'!$A:$A,'Scoring_Config'!$C:$C,10),0),0)+IF(LEFT(AD118,4)="True",IF(_xlfn.XLOOKUP("Dst_CIDR_17_22",'Scoring_Config'!$A:$A,'Scoring_Config'!$D:$D,"Yes")="Yes",_xlfn.XLOOKUP("Dst_CIDR_17_22",'Scoring_Config'!$A:$A,'Scoring_Config'!$C:$C,5),0),0)+IF(LEFT(AE118,4)="True",IF(_xlfn.XLOOKUP("SrcZone_IsAny",'Scoring_Config'!$A:$A,'Scoring_Config'!$D:$D,"Yes")="Yes",_xlfn.XLOOKUP("SrcZone_IsAny",'Scoring_Config'!$A:$A,'Scoring_Config'!$C:$C,10),0),0)+IF(LEFT(AF118,4)="True",IF(_xlfn.XLOOKUP("DstZone_IsAny",'Scoring_Config'!$A:$A,'Scoring_Config'!$D:$D,"Yes")="Yes",_xlfn.XLOOKUP("DstZone_IsAny",'Scoring_Config'!$A:$A,'Scoring_Config'!$C:$C,10),0),0)+IF(LEFT(AG118,4)="True",IF(_xlfn.XLOOKUP("Service_Any_OR_RangeGt1000",'Scoring_Config'!$A:$A,'Scoring_Config'!$D:$D,"Yes")="Yes",_xlfn.XLOOKUP("Service_Any_OR_RangeGt1000",'Scoring_Config'!$A:$A,'Scoring_Config'!$C:$C,10),0),0)+IF(LEFT(AH118,4)="True",IF(_xlfn.XLOOKUP("App_Any_OR_RangeGt1000",'Scoring_Config'!$A:$A,'Scoring_Config'!$D:$D,"Yes")="Yes",_xlfn.XLOOKUP("App_Any_OR_RangeGt1000",'Scoring_Config'!$A:$A,'Scoring_Config'!$C:$C,10),0),0)+IF(LEFT(AI118,4)="True",IF(_xlfn.XLOOKUP("Service_Insecure_Match",'Scoring_Config'!$A:$A,'Scoring_Config'!$D:$D,"Yes")="Yes",_xlfn.XLOOKUP("Service_Insecure_Match",'Scoring_Config'!$A:$A,'Scoring_Config'!$C:$C,5),0),0)+IF(LEFT(AJ118,4)="True",IF(_xlfn.XLOOKUP("Risky_Inbound",'Scoring_Config'!$A:$A,'Scoring_Config'!$D:$D,"Yes")="Yes",_xlfn.XLOOKUP("Risky_Inbound",'Scoring_Config'!$A:$A,'Scoring_Config'!$C:$C,50),0),0)+IF(LEFT(AK118,4)="True",IF(_xlfn.XLOOKUP("Risky_Outbound",'Scoring_Config'!$A:$A,'Scoring_Config'!$D:$D,"Yes")="Yes",_xlfn.XLOOKUP("Risky_Outbound",'Scoring_Config'!$A:$A,'Scoring_Config'!$C:$C,25),0),0)+IF(LEFT(AZ118,4)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118,FIND(",",AL118)+1,100)),0)+IF(LEFT(AM118,4)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118,FIND(",",AN118)+1,100)),0)+IF(_xlfn.XLOOKUP("Profile_Scoring",'Scoring_Config'!$A:$A,'Scoring_Config'!$D:$D,"Yes")="Yes",VALUE(MID(AO118,FIND(",",AO118)+1,100)),0)+IF(_xlfn.XLOOKUP("Options_Scoring",'Scoring_Config'!$A:$A,'Scoring_Config'!$D:$D,"Yes")="Yes",VALUE(MID(AP118,FIND(",",AP118)+1,100)),0)))</f>
        <v>0</v>
      </c>
      <c r="AZ118" cm="1">
        <f t="array" ref="AZ118">IF(FALSE,"True," &amp; IF(_xlfn.XLOOKUP("Migrate_Insecure",'Scoring_Config'!$A:$A,'Scoring_Config'!$D:$D,"Yes")="Yes",_xlfn.XLOOKUP("Migrate_Insecure",'Scoring_Config'!$A:$A,'Scoring_Config'!$C:$C,10),0),"False,0")</f>
        <v>0</v>
      </c>
    </row>
    <row r="119" spans="1:52">
      <c r="A119" t="s">
        <v>1979</v>
      </c>
      <c r="B119" t="s">
        <v>2097</v>
      </c>
      <c r="C119" t="s">
        <v>3542</v>
      </c>
      <c r="D119" t="s">
        <v>3547</v>
      </c>
      <c r="E119" t="s">
        <v>3563</v>
      </c>
      <c r="F119" t="s">
        <v>3610</v>
      </c>
      <c r="G119" t="s">
        <v>162</v>
      </c>
      <c r="H119" t="s">
        <v>174</v>
      </c>
      <c r="I119" t="s">
        <v>3610</v>
      </c>
      <c r="J119" t="s">
        <v>162</v>
      </c>
      <c r="K119" t="s">
        <v>174</v>
      </c>
      <c r="L119" t="s">
        <v>1356</v>
      </c>
      <c r="M119" t="s">
        <v>1974</v>
      </c>
      <c r="N119" t="s">
        <v>4315</v>
      </c>
      <c r="O119" t="s">
        <v>4319</v>
      </c>
      <c r="P119" t="s">
        <v>4322</v>
      </c>
      <c r="Q119" t="s">
        <v>4413</v>
      </c>
      <c r="R119" t="s">
        <v>5444</v>
      </c>
      <c r="S119" t="s">
        <v>5484</v>
      </c>
      <c r="T119" t="s">
        <v>5570</v>
      </c>
      <c r="U119" t="s">
        <v>5955</v>
      </c>
      <c r="Y119" cm="1">
        <f t="array" ref="Y119">IF(FALSE,"True," &amp; IF(_xlfn.XLOOKUP("Src_IsAny",'Scoring_Config'!$A:$A,'Scoring_Config'!$D:$D,"Yes")="Yes",_xlfn.XLOOKUP("Src_IsAny",'Scoring_Config'!$A:$A,'Scoring_Config'!$C:$C,10),0),"False,0")</f>
        <v>0</v>
      </c>
      <c r="Z119" cm="1">
        <f t="array" ref="Z119">IF(FALSE,"True," &amp; IF(_xlfn.XLOOKUP("Src_CIDR_Le_16",'Scoring_Config'!$A:$A,'Scoring_Config'!$D:$D,"Yes")="Yes",_xlfn.XLOOKUP("Src_CIDR_Le_16",'Scoring_Config'!$A:$A,'Scoring_Config'!$C:$C,10),0),"False,0")</f>
        <v>0</v>
      </c>
      <c r="AA119" cm="1">
        <f t="array" ref="AA119">IF(FALSE,"True," &amp; IF(_xlfn.XLOOKUP("Src_CIDR_17_22",'Scoring_Config'!$A:$A,'Scoring_Config'!$D:$D,"Yes")="Yes",_xlfn.XLOOKUP("Src_CIDR_17_22",'Scoring_Config'!$A:$A,'Scoring_Config'!$C:$C,5),0),"False,0")</f>
        <v>0</v>
      </c>
      <c r="AB119" cm="1">
        <f t="array" ref="AB119">IF(FALSE,"True," &amp; IF(_xlfn.XLOOKUP("Dst_IsAny",'Scoring_Config'!$A:$A,'Scoring_Config'!$D:$D,"Yes")="Yes",_xlfn.XLOOKUP("Dst_IsAny",'Scoring_Config'!$A:$A,'Scoring_Config'!$C:$C,10),0),"False,0")</f>
        <v>0</v>
      </c>
      <c r="AC119" cm="1">
        <f t="array" ref="AC119">IF(FALSE,"True," &amp; IF(_xlfn.XLOOKUP("Dst_CIDR_Le_16",'Scoring_Config'!$A:$A,'Scoring_Config'!$D:$D,"Yes")="Yes",_xlfn.XLOOKUP("Dst_CIDR_Le_16",'Scoring_Config'!$A:$A,'Scoring_Config'!$C:$C,10),0),"False,0")</f>
        <v>0</v>
      </c>
      <c r="AD119" cm="1">
        <f t="array" ref="AD119">IF(FALSE,"True," &amp; IF(_xlfn.XLOOKUP("Dst_CIDR_17_22",'Scoring_Config'!$A:$A,'Scoring_Config'!$D:$D,"Yes")="Yes",_xlfn.XLOOKUP("Dst_CIDR_17_22",'Scoring_Config'!$A:$A,'Scoring_Config'!$C:$C,5),0),"False,0")</f>
        <v>0</v>
      </c>
      <c r="AE119" cm="1">
        <f t="array" ref="AE119">IF(FALSE,"True," &amp; IF(_xlfn.XLOOKUP("SrcZone_IsAny",'Scoring_Config'!$A:$A,'Scoring_Config'!$D:$D,"Yes")="Yes",_xlfn.XLOOKUP("SrcZone_IsAny",'Scoring_Config'!$A:$A,'Scoring_Config'!$C:$C,10),0),"False,0")</f>
        <v>0</v>
      </c>
      <c r="AF119" cm="1">
        <f t="array" ref="AF119">IF(FALSE,"True," &amp; IF(_xlfn.XLOOKUP("DstZone_IsAny",'Scoring_Config'!$A:$A,'Scoring_Config'!$D:$D,"Yes")="Yes",_xlfn.XLOOKUP("DstZone_IsAny",'Scoring_Config'!$A:$A,'Scoring_Config'!$C:$C,10),0),"False,0")</f>
        <v>0</v>
      </c>
      <c r="AG119" cm="1">
        <f t="array" ref="AG11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9" cm="1">
        <f t="array" ref="AH119">IF(TRUE,"True," &amp; IF(_xlfn.XLOOKUP("App_Any_OR_RangeGt1000",'Scoring_Config'!$A:$A,'Scoring_Config'!$D:$D,"Yes")="Yes",_xlfn.XLOOKUP("App_Any_OR_RangeGt1000",'Scoring_Config'!$A:$A,'Scoring_Config'!$C:$C,10),0),"False,0")</f>
        <v>0</v>
      </c>
      <c r="AI119" cm="1">
        <f t="array" ref="AI119">IF(FALSE,"True," &amp; IF(_xlfn.XLOOKUP("Service_Insecure_Match",'Scoring_Config'!$A:$A,'Scoring_Config'!$D:$D,"Yes")="Yes",_xlfn.XLOOKUP("Service_Insecure_Match",'Scoring_Config'!$A:$A,'Scoring_Config'!$C:$C,5),0),"False,0")</f>
        <v>0</v>
      </c>
      <c r="AJ119" cm="1">
        <f t="array" ref="AJ119">IF(FALSE,"True," &amp; IF(_xlfn.XLOOKUP("Risky_Inbound",'Scoring_Config'!$A:$A,'Scoring_Config'!$D:$D,"Yes")="Yes",_xlfn.XLOOKUP("Risky_Inbound",'Scoring_Config'!$A:$A,'Scoring_Config'!$C:$C,50),0),"False,0")</f>
        <v>0</v>
      </c>
      <c r="AK119" cm="1">
        <f t="array" ref="AK119">IF(FALSE,"True," &amp; IF(_xlfn.XLOOKUP("Risky_Outbound",'Scoring_Config'!$A:$A,'Scoring_Config'!$D:$D,"Yes")="Yes",_xlfn.XLOOKUP("Risky_Outbound",'Scoring_Config'!$A:$A,'Scoring_Config'!$C:$C,25),0),"False,0")</f>
        <v>0</v>
      </c>
      <c r="AL119" t="s">
        <v>6697</v>
      </c>
      <c r="AM119" cm="1">
        <f t="array" ref="AM11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9" t="s">
        <v>6697</v>
      </c>
      <c r="AO119" t="s">
        <v>6697</v>
      </c>
      <c r="AP119" t="s">
        <v>6697</v>
      </c>
      <c r="AQ119" cm="1">
        <f t="array" ref="AQ119">IF(FALSE,"True," &amp; IF(_xlfn.XLOOKUP("Service_IsAny",'Scoring_Config'!$A:$A,'Scoring_Config'!$D:$D,"Yes")="Yes",_xlfn.XLOOKUP("Service_IsAny",'Scoring_Config'!$A:$A,'Scoring_Config'!$C:$C,0),0),"False,0")</f>
        <v>0</v>
      </c>
      <c r="AR119">
        <v>8</v>
      </c>
      <c r="AS119" cm="1">
        <f t="array" ref="AS119">IF(FALSE,"True," &amp; IF(_xlfn.XLOOKUP("Service_RangeGt1000",'Scoring_Config'!$A:$A,'Scoring_Config'!$D:$D,"Yes")="Yes",_xlfn.XLOOKUP("Service_RangeGt1000",'Scoring_Config'!$A:$A,'Scoring_Config'!$C:$C,0),0),"False,0")</f>
        <v>0</v>
      </c>
      <c r="AT119" cm="1">
        <f t="array" ref="AT119">IF(TRUE,"True," &amp; IF(_xlfn.XLOOKUP("App_IsAny",'Scoring_Config'!$A:$A,'Scoring_Config'!$D:$D,"Yes")="Yes",_xlfn.XLOOKUP("App_IsAny",'Scoring_Config'!$A:$A,'Scoring_Config'!$C:$C,0),0),"False,0")</f>
        <v>0</v>
      </c>
      <c r="AU119">
        <v>65535</v>
      </c>
      <c r="AV119" cm="1">
        <f t="array" ref="AV119">IF(TRUE,"True," &amp; IF(_xlfn.XLOOKUP("App_RangeGt1000",'Scoring_Config'!$A:$A,'Scoring_Config'!$D:$D,"Yes")="Yes",_xlfn.XLOOKUP("App_RangeGt1000",'Scoring_Config'!$A:$A,'Scoring_Config'!$C:$C,0),0),"False,0")</f>
        <v>0</v>
      </c>
      <c r="AW119" cm="1">
        <f t="array" ref="AW119">IF(FALSE,"True," &amp; IF(_xlfn.XLOOKUP("Action_IsDenyOrDrop",'Scoring_Config'!$A:$A,'Scoring_Config'!$D:$D,"Yes")="Yes",_xlfn.XLOOKUP("Action_IsDenyOrDrop",'Scoring_Config'!$A:$A,'Scoring_Config'!$C:$C,0),0),"False,0")</f>
        <v>0</v>
      </c>
      <c r="AX119" cm="1">
        <f t="array" ref="AX119">IF(LEFT(AW119,4)="True",0,(IF(LEFT(Y119,4)="True",IF(_xlfn.XLOOKUP("Src_IsAny",'Scoring_Config'!$A:$A,'Scoring_Config'!$D:$D,"Yes")="Yes",_xlfn.XLOOKUP("Src_IsAny",'Scoring_Config'!$A:$A,'Scoring_Config'!$C:$C,10),0),0)+IF(LEFT(Z119,4)="True",IF(_xlfn.XLOOKUP("Src_CIDR_Le_16",'Scoring_Config'!$A:$A,'Scoring_Config'!$D:$D,"Yes")="Yes",_xlfn.XLOOKUP("Src_CIDR_Le_16",'Scoring_Config'!$A:$A,'Scoring_Config'!$C:$C,10),0),0)+IF(LEFT(AA119,4)="True",IF(_xlfn.XLOOKUP("Src_CIDR_17_22",'Scoring_Config'!$A:$A,'Scoring_Config'!$D:$D,"Yes")="Yes",_xlfn.XLOOKUP("Src_CIDR_17_22",'Scoring_Config'!$A:$A,'Scoring_Config'!$C:$C,5),0),0)+IF(LEFT(AB119,4)="True",IF(_xlfn.XLOOKUP("Dst_IsAny",'Scoring_Config'!$A:$A,'Scoring_Config'!$D:$D,"Yes")="Yes",_xlfn.XLOOKUP("Dst_IsAny",'Scoring_Config'!$A:$A,'Scoring_Config'!$C:$C,10),0),0)+IF(LEFT(AC119,4)="True",IF(_xlfn.XLOOKUP("Dst_CIDR_Le_16",'Scoring_Config'!$A:$A,'Scoring_Config'!$D:$D,"Yes")="Yes",_xlfn.XLOOKUP("Dst_CIDR_Le_16",'Scoring_Config'!$A:$A,'Scoring_Config'!$C:$C,10),0),0)+IF(LEFT(AD119,4)="True",IF(_xlfn.XLOOKUP("Dst_CIDR_17_22",'Scoring_Config'!$A:$A,'Scoring_Config'!$D:$D,"Yes")="Yes",_xlfn.XLOOKUP("Dst_CIDR_17_22",'Scoring_Config'!$A:$A,'Scoring_Config'!$C:$C,5),0),0)+IF(LEFT(AE119,4)="True",IF(_xlfn.XLOOKUP("SrcZone_IsAny",'Scoring_Config'!$A:$A,'Scoring_Config'!$D:$D,"Yes")="Yes",_xlfn.XLOOKUP("SrcZone_IsAny",'Scoring_Config'!$A:$A,'Scoring_Config'!$C:$C,10),0),0)+IF(LEFT(AF119,4)="True",IF(_xlfn.XLOOKUP("DstZone_IsAny",'Scoring_Config'!$A:$A,'Scoring_Config'!$D:$D,"Yes")="Yes",_xlfn.XLOOKUP("DstZone_IsAny",'Scoring_Config'!$A:$A,'Scoring_Config'!$C:$C,10),0),0)+IF(LEFT(AG119,4)="True",IF(_xlfn.XLOOKUP("Service_Any_OR_RangeGt1000",'Scoring_Config'!$A:$A,'Scoring_Config'!$D:$D,"Yes")="Yes",_xlfn.XLOOKUP("Service_Any_OR_RangeGt1000",'Scoring_Config'!$A:$A,'Scoring_Config'!$C:$C,10),0),0)+IF(LEFT(AH119,4)="True",IF(_xlfn.XLOOKUP("App_Any_OR_RangeGt1000",'Scoring_Config'!$A:$A,'Scoring_Config'!$D:$D,"Yes")="Yes",_xlfn.XLOOKUP("App_Any_OR_RangeGt1000",'Scoring_Config'!$A:$A,'Scoring_Config'!$C:$C,10),0),0)+IF(LEFT(AI119,4)="True",IF(_xlfn.XLOOKUP("Service_Insecure_Match",'Scoring_Config'!$A:$A,'Scoring_Config'!$D:$D,"Yes")="Yes",_xlfn.XLOOKUP("Service_Insecure_Match",'Scoring_Config'!$A:$A,'Scoring_Config'!$C:$C,5),0),0)+IF(LEFT(AJ119,4)="True",IF(_xlfn.XLOOKUP("Risky_Inbound",'Scoring_Config'!$A:$A,'Scoring_Config'!$D:$D,"Yes")="Yes",_xlfn.XLOOKUP("Risky_Inbound",'Scoring_Config'!$A:$A,'Scoring_Config'!$C:$C,50),0),0)+IF(LEFT(AK119,4)="True",IF(_xlfn.XLOOKUP("Risky_Outbound",'Scoring_Config'!$A:$A,'Scoring_Config'!$D:$D,"Yes")="Yes",_xlfn.XLOOKUP("Risky_Outbound",'Scoring_Config'!$A:$A,'Scoring_Config'!$C:$C,25),0),0)+IF(LEFT(AZ119,4)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119,FIND(",",AL119)+1,100)),0)+IF(LEFT(AM119,4)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119,FIND(",",AN119)+1,100)),0)+IF(_xlfn.XLOOKUP("Profile_Scoring",'Scoring_Config'!$A:$A,'Scoring_Config'!$D:$D,"Yes")="Yes",VALUE(MID(AO119,FIND(",",AO119)+1,100)),0)+IF(_xlfn.XLOOKUP("Options_Scoring",'Scoring_Config'!$A:$A,'Scoring_Config'!$D:$D,"Yes")="Yes",VALUE(MID(AP119,FIND(",",AP119)+1,100)),0)))</f>
        <v>0</v>
      </c>
      <c r="AZ119" cm="1">
        <f t="array" ref="AZ119">IF(FALSE,"True," &amp; IF(_xlfn.XLOOKUP("Migrate_Insecure",'Scoring_Config'!$A:$A,'Scoring_Config'!$D:$D,"Yes")="Yes",_xlfn.XLOOKUP("Migrate_Insecure",'Scoring_Config'!$A:$A,'Scoring_Config'!$C:$C,10),0),"False,0")</f>
        <v>0</v>
      </c>
    </row>
    <row r="120" spans="1:52">
      <c r="A120" t="s">
        <v>1979</v>
      </c>
      <c r="B120" t="s">
        <v>2098</v>
      </c>
      <c r="C120" t="s">
        <v>3542</v>
      </c>
      <c r="D120" t="s">
        <v>3545</v>
      </c>
      <c r="E120" t="s">
        <v>3563</v>
      </c>
      <c r="F120" t="s">
        <v>3576</v>
      </c>
      <c r="G120" t="s">
        <v>163</v>
      </c>
      <c r="H120" t="s">
        <v>174</v>
      </c>
      <c r="I120" t="s">
        <v>3596</v>
      </c>
      <c r="J120" t="s">
        <v>157</v>
      </c>
      <c r="K120" t="s">
        <v>1667</v>
      </c>
      <c r="L120" t="s">
        <v>1357</v>
      </c>
      <c r="M120" t="s">
        <v>1974</v>
      </c>
      <c r="N120" t="s">
        <v>4315</v>
      </c>
      <c r="O120" t="s">
        <v>4319</v>
      </c>
      <c r="P120" t="s">
        <v>4323</v>
      </c>
      <c r="Q120" t="s">
        <v>4415</v>
      </c>
      <c r="R120" t="s">
        <v>5439</v>
      </c>
      <c r="S120" t="s">
        <v>4324</v>
      </c>
      <c r="T120" t="s">
        <v>5570</v>
      </c>
      <c r="U120" t="s">
        <v>6016</v>
      </c>
      <c r="Y120" cm="1">
        <f t="array" ref="Y120">IF(FALSE,"True," &amp; IF(_xlfn.XLOOKUP("Src_IsAny",'Scoring_Config'!$A:$A,'Scoring_Config'!$D:$D,"Yes")="Yes",_xlfn.XLOOKUP("Src_IsAny",'Scoring_Config'!$A:$A,'Scoring_Config'!$C:$C,10),0),"False,0")</f>
        <v>0</v>
      </c>
      <c r="Z120" cm="1">
        <f t="array" ref="Z120">IF(FALSE,"True," &amp; IF(_xlfn.XLOOKUP("Src_CIDR_Le_16",'Scoring_Config'!$A:$A,'Scoring_Config'!$D:$D,"Yes")="Yes",_xlfn.XLOOKUP("Src_CIDR_Le_16",'Scoring_Config'!$A:$A,'Scoring_Config'!$C:$C,10),0),"False,0")</f>
        <v>0</v>
      </c>
      <c r="AA120" cm="1">
        <f t="array" ref="AA120">IF(FALSE,"True," &amp; IF(_xlfn.XLOOKUP("Src_CIDR_17_22",'Scoring_Config'!$A:$A,'Scoring_Config'!$D:$D,"Yes")="Yes",_xlfn.XLOOKUP("Src_CIDR_17_22",'Scoring_Config'!$A:$A,'Scoring_Config'!$C:$C,5),0),"False,0")</f>
        <v>0</v>
      </c>
      <c r="AB120" cm="1">
        <f t="array" ref="AB120">IF(FALSE,"True," &amp; IF(_xlfn.XLOOKUP("Dst_IsAny",'Scoring_Config'!$A:$A,'Scoring_Config'!$D:$D,"Yes")="Yes",_xlfn.XLOOKUP("Dst_IsAny",'Scoring_Config'!$A:$A,'Scoring_Config'!$C:$C,10),0),"False,0")</f>
        <v>0</v>
      </c>
      <c r="AC120" cm="1">
        <f t="array" ref="AC120">IF(FALSE,"True," &amp; IF(_xlfn.XLOOKUP("Dst_CIDR_Le_16",'Scoring_Config'!$A:$A,'Scoring_Config'!$D:$D,"Yes")="Yes",_xlfn.XLOOKUP("Dst_CIDR_Le_16",'Scoring_Config'!$A:$A,'Scoring_Config'!$C:$C,10),0),"False,0")</f>
        <v>0</v>
      </c>
      <c r="AD120" cm="1">
        <f t="array" ref="AD120">IF(FALSE,"True," &amp; IF(_xlfn.XLOOKUP("Dst_CIDR_17_22",'Scoring_Config'!$A:$A,'Scoring_Config'!$D:$D,"Yes")="Yes",_xlfn.XLOOKUP("Dst_CIDR_17_22",'Scoring_Config'!$A:$A,'Scoring_Config'!$C:$C,5),0),"False,0")</f>
        <v>0</v>
      </c>
      <c r="AE120" cm="1">
        <f t="array" ref="AE120">IF(FALSE,"True," &amp; IF(_xlfn.XLOOKUP("SrcZone_IsAny",'Scoring_Config'!$A:$A,'Scoring_Config'!$D:$D,"Yes")="Yes",_xlfn.XLOOKUP("SrcZone_IsAny",'Scoring_Config'!$A:$A,'Scoring_Config'!$C:$C,10),0),"False,0")</f>
        <v>0</v>
      </c>
      <c r="AF120" cm="1">
        <f t="array" ref="AF120">IF(FALSE,"True," &amp; IF(_xlfn.XLOOKUP("DstZone_IsAny",'Scoring_Config'!$A:$A,'Scoring_Config'!$D:$D,"Yes")="Yes",_xlfn.XLOOKUP("DstZone_IsAny",'Scoring_Config'!$A:$A,'Scoring_Config'!$C:$C,10),0),"False,0")</f>
        <v>0</v>
      </c>
      <c r="AG120" cm="1">
        <f t="array" ref="AG12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0" cm="1">
        <f t="array" ref="AH120">IF(FALSE,"True," &amp; IF(_xlfn.XLOOKUP("App_Any_OR_RangeGt1000",'Scoring_Config'!$A:$A,'Scoring_Config'!$D:$D,"Yes")="Yes",_xlfn.XLOOKUP("App_Any_OR_RangeGt1000",'Scoring_Config'!$A:$A,'Scoring_Config'!$C:$C,10),0),"False,0")</f>
        <v>0</v>
      </c>
      <c r="AI120" cm="1">
        <f t="array" ref="AI120">IF(FALSE,"True," &amp; IF(_xlfn.XLOOKUP("Service_Insecure_Match",'Scoring_Config'!$A:$A,'Scoring_Config'!$D:$D,"Yes")="Yes",_xlfn.XLOOKUP("Service_Insecure_Match",'Scoring_Config'!$A:$A,'Scoring_Config'!$C:$C,5),0),"False,0")</f>
        <v>0</v>
      </c>
      <c r="AJ120" cm="1">
        <f t="array" ref="AJ120">IF(FALSE,"True," &amp; IF(_xlfn.XLOOKUP("Risky_Inbound",'Scoring_Config'!$A:$A,'Scoring_Config'!$D:$D,"Yes")="Yes",_xlfn.XLOOKUP("Risky_Inbound",'Scoring_Config'!$A:$A,'Scoring_Config'!$C:$C,50),0),"False,0")</f>
        <v>0</v>
      </c>
      <c r="AK120" cm="1">
        <f t="array" ref="AK120">IF(FALSE,"True," &amp; IF(_xlfn.XLOOKUP("Risky_Outbound",'Scoring_Config'!$A:$A,'Scoring_Config'!$D:$D,"Yes")="Yes",_xlfn.XLOOKUP("Risky_Outbound",'Scoring_Config'!$A:$A,'Scoring_Config'!$C:$C,25),0),"False,0")</f>
        <v>0</v>
      </c>
      <c r="AL120" t="s">
        <v>6699</v>
      </c>
      <c r="AM120" cm="1">
        <f t="array" ref="AM12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0" t="s">
        <v>6697</v>
      </c>
      <c r="AO120" t="s">
        <v>6697</v>
      </c>
      <c r="AP120" t="s">
        <v>6697</v>
      </c>
      <c r="AQ120" cm="1">
        <f t="array" ref="AQ120">IF(FALSE,"True," &amp; IF(_xlfn.XLOOKUP("Service_IsAny",'Scoring_Config'!$A:$A,'Scoring_Config'!$D:$D,"Yes")="Yes",_xlfn.XLOOKUP("Service_IsAny",'Scoring_Config'!$A:$A,'Scoring_Config'!$C:$C,0),0),"False,0")</f>
        <v>0</v>
      </c>
      <c r="AR120">
        <v>1</v>
      </c>
      <c r="AS120" cm="1">
        <f t="array" ref="AS120">IF(FALSE,"True," &amp; IF(_xlfn.XLOOKUP("Service_RangeGt1000",'Scoring_Config'!$A:$A,'Scoring_Config'!$D:$D,"Yes")="Yes",_xlfn.XLOOKUP("Service_RangeGt1000",'Scoring_Config'!$A:$A,'Scoring_Config'!$C:$C,0),0),"False,0")</f>
        <v>0</v>
      </c>
      <c r="AT120" cm="1">
        <f t="array" ref="AT120">IF(FALSE,"True," &amp; IF(_xlfn.XLOOKUP("App_IsAny",'Scoring_Config'!$A:$A,'Scoring_Config'!$D:$D,"Yes")="Yes",_xlfn.XLOOKUP("App_IsAny",'Scoring_Config'!$A:$A,'Scoring_Config'!$C:$C,0),0),"False,0")</f>
        <v>0</v>
      </c>
      <c r="AU120">
        <v>1</v>
      </c>
      <c r="AV120" cm="1">
        <f t="array" ref="AV120">IF(FALSE,"True," &amp; IF(_xlfn.XLOOKUP("App_RangeGt1000",'Scoring_Config'!$A:$A,'Scoring_Config'!$D:$D,"Yes")="Yes",_xlfn.XLOOKUP("App_RangeGt1000",'Scoring_Config'!$A:$A,'Scoring_Config'!$C:$C,0),0),"False,0")</f>
        <v>0</v>
      </c>
      <c r="AW120" cm="1">
        <f t="array" ref="AW120">IF(FALSE,"True," &amp; IF(_xlfn.XLOOKUP("Action_IsDenyOrDrop",'Scoring_Config'!$A:$A,'Scoring_Config'!$D:$D,"Yes")="Yes",_xlfn.XLOOKUP("Action_IsDenyOrDrop",'Scoring_Config'!$A:$A,'Scoring_Config'!$C:$C,0),0),"False,0")</f>
        <v>0</v>
      </c>
      <c r="AX120" cm="1">
        <f t="array" ref="AX120">IF(LEFT(AW120,4)="True",0,(IF(LEFT(Y120,4)="True",IF(_xlfn.XLOOKUP("Src_IsAny",'Scoring_Config'!$A:$A,'Scoring_Config'!$D:$D,"Yes")="Yes",_xlfn.XLOOKUP("Src_IsAny",'Scoring_Config'!$A:$A,'Scoring_Config'!$C:$C,10),0),0)+IF(LEFT(Z120,4)="True",IF(_xlfn.XLOOKUP("Src_CIDR_Le_16",'Scoring_Config'!$A:$A,'Scoring_Config'!$D:$D,"Yes")="Yes",_xlfn.XLOOKUP("Src_CIDR_Le_16",'Scoring_Config'!$A:$A,'Scoring_Config'!$C:$C,10),0),0)+IF(LEFT(AA120,4)="True",IF(_xlfn.XLOOKUP("Src_CIDR_17_22",'Scoring_Config'!$A:$A,'Scoring_Config'!$D:$D,"Yes")="Yes",_xlfn.XLOOKUP("Src_CIDR_17_22",'Scoring_Config'!$A:$A,'Scoring_Config'!$C:$C,5),0),0)+IF(LEFT(AB120,4)="True",IF(_xlfn.XLOOKUP("Dst_IsAny",'Scoring_Config'!$A:$A,'Scoring_Config'!$D:$D,"Yes")="Yes",_xlfn.XLOOKUP("Dst_IsAny",'Scoring_Config'!$A:$A,'Scoring_Config'!$C:$C,10),0),0)+IF(LEFT(AC120,4)="True",IF(_xlfn.XLOOKUP("Dst_CIDR_Le_16",'Scoring_Config'!$A:$A,'Scoring_Config'!$D:$D,"Yes")="Yes",_xlfn.XLOOKUP("Dst_CIDR_Le_16",'Scoring_Config'!$A:$A,'Scoring_Config'!$C:$C,10),0),0)+IF(LEFT(AD120,4)="True",IF(_xlfn.XLOOKUP("Dst_CIDR_17_22",'Scoring_Config'!$A:$A,'Scoring_Config'!$D:$D,"Yes")="Yes",_xlfn.XLOOKUP("Dst_CIDR_17_22",'Scoring_Config'!$A:$A,'Scoring_Config'!$C:$C,5),0),0)+IF(LEFT(AE120,4)="True",IF(_xlfn.XLOOKUP("SrcZone_IsAny",'Scoring_Config'!$A:$A,'Scoring_Config'!$D:$D,"Yes")="Yes",_xlfn.XLOOKUP("SrcZone_IsAny",'Scoring_Config'!$A:$A,'Scoring_Config'!$C:$C,10),0),0)+IF(LEFT(AF120,4)="True",IF(_xlfn.XLOOKUP("DstZone_IsAny",'Scoring_Config'!$A:$A,'Scoring_Config'!$D:$D,"Yes")="Yes",_xlfn.XLOOKUP("DstZone_IsAny",'Scoring_Config'!$A:$A,'Scoring_Config'!$C:$C,10),0),0)+IF(LEFT(AG120,4)="True",IF(_xlfn.XLOOKUP("Service_Any_OR_RangeGt1000",'Scoring_Config'!$A:$A,'Scoring_Config'!$D:$D,"Yes")="Yes",_xlfn.XLOOKUP("Service_Any_OR_RangeGt1000",'Scoring_Config'!$A:$A,'Scoring_Config'!$C:$C,10),0),0)+IF(LEFT(AH120,4)="True",IF(_xlfn.XLOOKUP("App_Any_OR_RangeGt1000",'Scoring_Config'!$A:$A,'Scoring_Config'!$D:$D,"Yes")="Yes",_xlfn.XLOOKUP("App_Any_OR_RangeGt1000",'Scoring_Config'!$A:$A,'Scoring_Config'!$C:$C,10),0),0)+IF(LEFT(AI120,4)="True",IF(_xlfn.XLOOKUP("Service_Insecure_Match",'Scoring_Config'!$A:$A,'Scoring_Config'!$D:$D,"Yes")="Yes",_xlfn.XLOOKUP("Service_Insecure_Match",'Scoring_Config'!$A:$A,'Scoring_Config'!$C:$C,5),0),0)+IF(LEFT(AJ120,4)="True",IF(_xlfn.XLOOKUP("Risky_Inbound",'Scoring_Config'!$A:$A,'Scoring_Config'!$D:$D,"Yes")="Yes",_xlfn.XLOOKUP("Risky_Inbound",'Scoring_Config'!$A:$A,'Scoring_Config'!$C:$C,50),0),0)+IF(LEFT(AK120,4)="True",IF(_xlfn.XLOOKUP("Risky_Outbound",'Scoring_Config'!$A:$A,'Scoring_Config'!$D:$D,"Yes")="Yes",_xlfn.XLOOKUP("Risky_Outbound",'Scoring_Config'!$A:$A,'Scoring_Config'!$C:$C,25),0),0)+IF(LEFT(AZ120,4)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120,FIND(",",AL120)+1,100)),0)+IF(LEFT(AM120,4)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120,FIND(",",AN120)+1,100)),0)+IF(_xlfn.XLOOKUP("Profile_Scoring",'Scoring_Config'!$A:$A,'Scoring_Config'!$D:$D,"Yes")="Yes",VALUE(MID(AO120,FIND(",",AO120)+1,100)),0)+IF(_xlfn.XLOOKUP("Options_Scoring",'Scoring_Config'!$A:$A,'Scoring_Config'!$D:$D,"Yes")="Yes",VALUE(MID(AP120,FIND(",",AP120)+1,100)),0)))</f>
        <v>0</v>
      </c>
      <c r="AZ120" cm="1">
        <f t="array" ref="AZ120">IF(FALSE,"True," &amp; IF(_xlfn.XLOOKUP("Migrate_Insecure",'Scoring_Config'!$A:$A,'Scoring_Config'!$D:$D,"Yes")="Yes",_xlfn.XLOOKUP("Migrate_Insecure",'Scoring_Config'!$A:$A,'Scoring_Config'!$C:$C,10),0),"False,0")</f>
        <v>0</v>
      </c>
    </row>
    <row r="121" spans="1:52">
      <c r="A121" t="s">
        <v>1979</v>
      </c>
      <c r="B121" t="s">
        <v>2099</v>
      </c>
      <c r="C121" t="s">
        <v>3542</v>
      </c>
      <c r="D121" t="s">
        <v>3545</v>
      </c>
      <c r="E121" t="s">
        <v>3563</v>
      </c>
      <c r="F121" t="s">
        <v>3596</v>
      </c>
      <c r="G121" t="s">
        <v>157</v>
      </c>
      <c r="H121" t="s">
        <v>174</v>
      </c>
      <c r="I121" t="s">
        <v>4094</v>
      </c>
      <c r="J121" t="s">
        <v>876</v>
      </c>
      <c r="K121" t="s">
        <v>1667</v>
      </c>
      <c r="L121" t="s">
        <v>1357</v>
      </c>
      <c r="M121" t="s">
        <v>1974</v>
      </c>
      <c r="N121" t="s">
        <v>4315</v>
      </c>
      <c r="O121" t="s">
        <v>4319</v>
      </c>
      <c r="P121" t="s">
        <v>4322</v>
      </c>
      <c r="Q121" t="s">
        <v>4416</v>
      </c>
      <c r="R121" t="s">
        <v>5439</v>
      </c>
      <c r="S121" t="s">
        <v>4324</v>
      </c>
      <c r="T121" t="s">
        <v>5603</v>
      </c>
      <c r="U121" t="s">
        <v>6017</v>
      </c>
      <c r="Y121" cm="1">
        <f t="array" ref="Y121">IF(FALSE,"True," &amp; IF(_xlfn.XLOOKUP("Src_IsAny",'Scoring_Config'!$A:$A,'Scoring_Config'!$D:$D,"Yes")="Yes",_xlfn.XLOOKUP("Src_IsAny",'Scoring_Config'!$A:$A,'Scoring_Config'!$C:$C,10),0),"False,0")</f>
        <v>0</v>
      </c>
      <c r="Z121" cm="1">
        <f t="array" ref="Z121">IF(FALSE,"True," &amp; IF(_xlfn.XLOOKUP("Src_CIDR_Le_16",'Scoring_Config'!$A:$A,'Scoring_Config'!$D:$D,"Yes")="Yes",_xlfn.XLOOKUP("Src_CIDR_Le_16",'Scoring_Config'!$A:$A,'Scoring_Config'!$C:$C,10),0),"False,0")</f>
        <v>0</v>
      </c>
      <c r="AA121" cm="1">
        <f t="array" ref="AA121">IF(FALSE,"True," &amp; IF(_xlfn.XLOOKUP("Src_CIDR_17_22",'Scoring_Config'!$A:$A,'Scoring_Config'!$D:$D,"Yes")="Yes",_xlfn.XLOOKUP("Src_CIDR_17_22",'Scoring_Config'!$A:$A,'Scoring_Config'!$C:$C,5),0),"False,0")</f>
        <v>0</v>
      </c>
      <c r="AB121" cm="1">
        <f t="array" ref="AB121">IF(FALSE,"True," &amp; IF(_xlfn.XLOOKUP("Dst_IsAny",'Scoring_Config'!$A:$A,'Scoring_Config'!$D:$D,"Yes")="Yes",_xlfn.XLOOKUP("Dst_IsAny",'Scoring_Config'!$A:$A,'Scoring_Config'!$C:$C,10),0),"False,0")</f>
        <v>0</v>
      </c>
      <c r="AC121" cm="1">
        <f t="array" ref="AC121">IF(FALSE,"True," &amp; IF(_xlfn.XLOOKUP("Dst_CIDR_Le_16",'Scoring_Config'!$A:$A,'Scoring_Config'!$D:$D,"Yes")="Yes",_xlfn.XLOOKUP("Dst_CIDR_Le_16",'Scoring_Config'!$A:$A,'Scoring_Config'!$C:$C,10),0),"False,0")</f>
        <v>0</v>
      </c>
      <c r="AD121" cm="1">
        <f t="array" ref="AD121">IF(FALSE,"True," &amp; IF(_xlfn.XLOOKUP("Dst_CIDR_17_22",'Scoring_Config'!$A:$A,'Scoring_Config'!$D:$D,"Yes")="Yes",_xlfn.XLOOKUP("Dst_CIDR_17_22",'Scoring_Config'!$A:$A,'Scoring_Config'!$C:$C,5),0),"False,0")</f>
        <v>0</v>
      </c>
      <c r="AE121" cm="1">
        <f t="array" ref="AE121">IF(FALSE,"True," &amp; IF(_xlfn.XLOOKUP("SrcZone_IsAny",'Scoring_Config'!$A:$A,'Scoring_Config'!$D:$D,"Yes")="Yes",_xlfn.XLOOKUP("SrcZone_IsAny",'Scoring_Config'!$A:$A,'Scoring_Config'!$C:$C,10),0),"False,0")</f>
        <v>0</v>
      </c>
      <c r="AF121" cm="1">
        <f t="array" ref="AF121">IF(FALSE,"True," &amp; IF(_xlfn.XLOOKUP("DstZone_IsAny",'Scoring_Config'!$A:$A,'Scoring_Config'!$D:$D,"Yes")="Yes",_xlfn.XLOOKUP("DstZone_IsAny",'Scoring_Config'!$A:$A,'Scoring_Config'!$C:$C,10),0),"False,0")</f>
        <v>0</v>
      </c>
      <c r="AG121" cm="1">
        <f t="array" ref="AG12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1" cm="1">
        <f t="array" ref="AH121">IF(FALSE,"True," &amp; IF(_xlfn.XLOOKUP("App_Any_OR_RangeGt1000",'Scoring_Config'!$A:$A,'Scoring_Config'!$D:$D,"Yes")="Yes",_xlfn.XLOOKUP("App_Any_OR_RangeGt1000",'Scoring_Config'!$A:$A,'Scoring_Config'!$C:$C,10),0),"False,0")</f>
        <v>0</v>
      </c>
      <c r="AI121" cm="1">
        <f t="array" ref="AI121">IF(FALSE,"True," &amp; IF(_xlfn.XLOOKUP("Service_Insecure_Match",'Scoring_Config'!$A:$A,'Scoring_Config'!$D:$D,"Yes")="Yes",_xlfn.XLOOKUP("Service_Insecure_Match",'Scoring_Config'!$A:$A,'Scoring_Config'!$C:$C,5),0),"False,0")</f>
        <v>0</v>
      </c>
      <c r="AJ121" cm="1">
        <f t="array" ref="AJ121">IF(FALSE,"True," &amp; IF(_xlfn.XLOOKUP("Risky_Inbound",'Scoring_Config'!$A:$A,'Scoring_Config'!$D:$D,"Yes")="Yes",_xlfn.XLOOKUP("Risky_Inbound",'Scoring_Config'!$A:$A,'Scoring_Config'!$C:$C,50),0),"False,0")</f>
        <v>0</v>
      </c>
      <c r="AK121" cm="1">
        <f t="array" ref="AK121">IF(FALSE,"True," &amp; IF(_xlfn.XLOOKUP("Risky_Outbound",'Scoring_Config'!$A:$A,'Scoring_Config'!$D:$D,"Yes")="Yes",_xlfn.XLOOKUP("Risky_Outbound",'Scoring_Config'!$A:$A,'Scoring_Config'!$C:$C,25),0),"False,0")</f>
        <v>0</v>
      </c>
      <c r="AL121" t="s">
        <v>6697</v>
      </c>
      <c r="AM121" cm="1">
        <f t="array" ref="AM12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1" t="s">
        <v>6697</v>
      </c>
      <c r="AO121" t="s">
        <v>6697</v>
      </c>
      <c r="AP121" t="s">
        <v>6697</v>
      </c>
      <c r="AQ121" cm="1">
        <f t="array" ref="AQ121">IF(FALSE,"True," &amp; IF(_xlfn.XLOOKUP("Service_IsAny",'Scoring_Config'!$A:$A,'Scoring_Config'!$D:$D,"Yes")="Yes",_xlfn.XLOOKUP("Service_IsAny",'Scoring_Config'!$A:$A,'Scoring_Config'!$C:$C,0),0),"False,0")</f>
        <v>0</v>
      </c>
      <c r="AR121">
        <v>1</v>
      </c>
      <c r="AS121" cm="1">
        <f t="array" ref="AS121">IF(FALSE,"True," &amp; IF(_xlfn.XLOOKUP("Service_RangeGt1000",'Scoring_Config'!$A:$A,'Scoring_Config'!$D:$D,"Yes")="Yes",_xlfn.XLOOKUP("Service_RangeGt1000",'Scoring_Config'!$A:$A,'Scoring_Config'!$C:$C,0),0),"False,0")</f>
        <v>0</v>
      </c>
      <c r="AT121" cm="1">
        <f t="array" ref="AT121">IF(FALSE,"True," &amp; IF(_xlfn.XLOOKUP("App_IsAny",'Scoring_Config'!$A:$A,'Scoring_Config'!$D:$D,"Yes")="Yes",_xlfn.XLOOKUP("App_IsAny",'Scoring_Config'!$A:$A,'Scoring_Config'!$C:$C,0),0),"False,0")</f>
        <v>0</v>
      </c>
      <c r="AU121">
        <v>1</v>
      </c>
      <c r="AV121" cm="1">
        <f t="array" ref="AV121">IF(FALSE,"True," &amp; IF(_xlfn.XLOOKUP("App_RangeGt1000",'Scoring_Config'!$A:$A,'Scoring_Config'!$D:$D,"Yes")="Yes",_xlfn.XLOOKUP("App_RangeGt1000",'Scoring_Config'!$A:$A,'Scoring_Config'!$C:$C,0),0),"False,0")</f>
        <v>0</v>
      </c>
      <c r="AW121" cm="1">
        <f t="array" ref="AW121">IF(FALSE,"True," &amp; IF(_xlfn.XLOOKUP("Action_IsDenyOrDrop",'Scoring_Config'!$A:$A,'Scoring_Config'!$D:$D,"Yes")="Yes",_xlfn.XLOOKUP("Action_IsDenyOrDrop",'Scoring_Config'!$A:$A,'Scoring_Config'!$C:$C,0),0),"False,0")</f>
        <v>0</v>
      </c>
      <c r="AX121" cm="1">
        <f t="array" ref="AX121">IF(LEFT(AW121,4)="True",0,(IF(LEFT(Y121,4)="True",IF(_xlfn.XLOOKUP("Src_IsAny",'Scoring_Config'!$A:$A,'Scoring_Config'!$D:$D,"Yes")="Yes",_xlfn.XLOOKUP("Src_IsAny",'Scoring_Config'!$A:$A,'Scoring_Config'!$C:$C,10),0),0)+IF(LEFT(Z121,4)="True",IF(_xlfn.XLOOKUP("Src_CIDR_Le_16",'Scoring_Config'!$A:$A,'Scoring_Config'!$D:$D,"Yes")="Yes",_xlfn.XLOOKUP("Src_CIDR_Le_16",'Scoring_Config'!$A:$A,'Scoring_Config'!$C:$C,10),0),0)+IF(LEFT(AA121,4)="True",IF(_xlfn.XLOOKUP("Src_CIDR_17_22",'Scoring_Config'!$A:$A,'Scoring_Config'!$D:$D,"Yes")="Yes",_xlfn.XLOOKUP("Src_CIDR_17_22",'Scoring_Config'!$A:$A,'Scoring_Config'!$C:$C,5),0),0)+IF(LEFT(AB121,4)="True",IF(_xlfn.XLOOKUP("Dst_IsAny",'Scoring_Config'!$A:$A,'Scoring_Config'!$D:$D,"Yes")="Yes",_xlfn.XLOOKUP("Dst_IsAny",'Scoring_Config'!$A:$A,'Scoring_Config'!$C:$C,10),0),0)+IF(LEFT(AC121,4)="True",IF(_xlfn.XLOOKUP("Dst_CIDR_Le_16",'Scoring_Config'!$A:$A,'Scoring_Config'!$D:$D,"Yes")="Yes",_xlfn.XLOOKUP("Dst_CIDR_Le_16",'Scoring_Config'!$A:$A,'Scoring_Config'!$C:$C,10),0),0)+IF(LEFT(AD121,4)="True",IF(_xlfn.XLOOKUP("Dst_CIDR_17_22",'Scoring_Config'!$A:$A,'Scoring_Config'!$D:$D,"Yes")="Yes",_xlfn.XLOOKUP("Dst_CIDR_17_22",'Scoring_Config'!$A:$A,'Scoring_Config'!$C:$C,5),0),0)+IF(LEFT(AE121,4)="True",IF(_xlfn.XLOOKUP("SrcZone_IsAny",'Scoring_Config'!$A:$A,'Scoring_Config'!$D:$D,"Yes")="Yes",_xlfn.XLOOKUP("SrcZone_IsAny",'Scoring_Config'!$A:$A,'Scoring_Config'!$C:$C,10),0),0)+IF(LEFT(AF121,4)="True",IF(_xlfn.XLOOKUP("DstZone_IsAny",'Scoring_Config'!$A:$A,'Scoring_Config'!$D:$D,"Yes")="Yes",_xlfn.XLOOKUP("DstZone_IsAny",'Scoring_Config'!$A:$A,'Scoring_Config'!$C:$C,10),0),0)+IF(LEFT(AG121,4)="True",IF(_xlfn.XLOOKUP("Service_Any_OR_RangeGt1000",'Scoring_Config'!$A:$A,'Scoring_Config'!$D:$D,"Yes")="Yes",_xlfn.XLOOKUP("Service_Any_OR_RangeGt1000",'Scoring_Config'!$A:$A,'Scoring_Config'!$C:$C,10),0),0)+IF(LEFT(AH121,4)="True",IF(_xlfn.XLOOKUP("App_Any_OR_RangeGt1000",'Scoring_Config'!$A:$A,'Scoring_Config'!$D:$D,"Yes")="Yes",_xlfn.XLOOKUP("App_Any_OR_RangeGt1000",'Scoring_Config'!$A:$A,'Scoring_Config'!$C:$C,10),0),0)+IF(LEFT(AI121,4)="True",IF(_xlfn.XLOOKUP("Service_Insecure_Match",'Scoring_Config'!$A:$A,'Scoring_Config'!$D:$D,"Yes")="Yes",_xlfn.XLOOKUP("Service_Insecure_Match",'Scoring_Config'!$A:$A,'Scoring_Config'!$C:$C,5),0),0)+IF(LEFT(AJ121,4)="True",IF(_xlfn.XLOOKUP("Risky_Inbound",'Scoring_Config'!$A:$A,'Scoring_Config'!$D:$D,"Yes")="Yes",_xlfn.XLOOKUP("Risky_Inbound",'Scoring_Config'!$A:$A,'Scoring_Config'!$C:$C,50),0),0)+IF(LEFT(AK121,4)="True",IF(_xlfn.XLOOKUP("Risky_Outbound",'Scoring_Config'!$A:$A,'Scoring_Config'!$D:$D,"Yes")="Yes",_xlfn.XLOOKUP("Risky_Outbound",'Scoring_Config'!$A:$A,'Scoring_Config'!$C:$C,25),0),0)+IF(LEFT(AZ121,4)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121,FIND(",",AL121)+1,100)),0)+IF(LEFT(AM121,4)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121,FIND(",",AN121)+1,100)),0)+IF(_xlfn.XLOOKUP("Profile_Scoring",'Scoring_Config'!$A:$A,'Scoring_Config'!$D:$D,"Yes")="Yes",VALUE(MID(AO121,FIND(",",AO121)+1,100)),0)+IF(_xlfn.XLOOKUP("Options_Scoring",'Scoring_Config'!$A:$A,'Scoring_Config'!$D:$D,"Yes")="Yes",VALUE(MID(AP121,FIND(",",AP121)+1,100)),0)))</f>
        <v>0</v>
      </c>
      <c r="AZ121" cm="1">
        <f t="array" ref="AZ121">IF(FALSE,"True," &amp; IF(_xlfn.XLOOKUP("Migrate_Insecure",'Scoring_Config'!$A:$A,'Scoring_Config'!$D:$D,"Yes")="Yes",_xlfn.XLOOKUP("Migrate_Insecure",'Scoring_Config'!$A:$A,'Scoring_Config'!$C:$C,10),0),"False,0")</f>
        <v>0</v>
      </c>
    </row>
    <row r="122" spans="1:52">
      <c r="A122" t="s">
        <v>1979</v>
      </c>
      <c r="B122" t="s">
        <v>2100</v>
      </c>
      <c r="C122" t="s">
        <v>3542</v>
      </c>
      <c r="D122" t="s">
        <v>3545</v>
      </c>
      <c r="E122" t="s">
        <v>3563</v>
      </c>
      <c r="F122" t="s">
        <v>3610</v>
      </c>
      <c r="G122" t="s">
        <v>162</v>
      </c>
      <c r="H122" t="s">
        <v>174</v>
      </c>
      <c r="I122" t="s">
        <v>3608</v>
      </c>
      <c r="J122" t="s">
        <v>877</v>
      </c>
      <c r="K122" t="s">
        <v>1660</v>
      </c>
      <c r="L122" t="s">
        <v>1327</v>
      </c>
      <c r="M122" t="s">
        <v>1974</v>
      </c>
      <c r="N122" t="s">
        <v>4315</v>
      </c>
      <c r="O122" t="s">
        <v>4319</v>
      </c>
      <c r="P122" t="s">
        <v>4321</v>
      </c>
      <c r="Q122" t="s">
        <v>4417</v>
      </c>
      <c r="R122" t="s">
        <v>5440</v>
      </c>
      <c r="S122" t="s">
        <v>5440</v>
      </c>
      <c r="T122" t="s">
        <v>5570</v>
      </c>
      <c r="U122" t="s">
        <v>6018</v>
      </c>
      <c r="Y122" cm="1">
        <f t="array" ref="Y122">IF(FALSE,"True," &amp; IF(_xlfn.XLOOKUP("Src_IsAny",'Scoring_Config'!$A:$A,'Scoring_Config'!$D:$D,"Yes")="Yes",_xlfn.XLOOKUP("Src_IsAny",'Scoring_Config'!$A:$A,'Scoring_Config'!$C:$C,10),0),"False,0")</f>
        <v>0</v>
      </c>
      <c r="Z122" cm="1">
        <f t="array" ref="Z122">IF(FALSE,"True," &amp; IF(_xlfn.XLOOKUP("Src_CIDR_Le_16",'Scoring_Config'!$A:$A,'Scoring_Config'!$D:$D,"Yes")="Yes",_xlfn.XLOOKUP("Src_CIDR_Le_16",'Scoring_Config'!$A:$A,'Scoring_Config'!$C:$C,10),0),"False,0")</f>
        <v>0</v>
      </c>
      <c r="AA122" cm="1">
        <f t="array" ref="AA122">IF(FALSE,"True," &amp; IF(_xlfn.XLOOKUP("Src_CIDR_17_22",'Scoring_Config'!$A:$A,'Scoring_Config'!$D:$D,"Yes")="Yes",_xlfn.XLOOKUP("Src_CIDR_17_22",'Scoring_Config'!$A:$A,'Scoring_Config'!$C:$C,5),0),"False,0")</f>
        <v>0</v>
      </c>
      <c r="AB122" cm="1">
        <f t="array" ref="AB122">IF(FALSE,"True," &amp; IF(_xlfn.XLOOKUP("Dst_IsAny",'Scoring_Config'!$A:$A,'Scoring_Config'!$D:$D,"Yes")="Yes",_xlfn.XLOOKUP("Dst_IsAny",'Scoring_Config'!$A:$A,'Scoring_Config'!$C:$C,10),0),"False,0")</f>
        <v>0</v>
      </c>
      <c r="AC122" cm="1">
        <f t="array" ref="AC122">IF(FALSE,"True," &amp; IF(_xlfn.XLOOKUP("Dst_CIDR_Le_16",'Scoring_Config'!$A:$A,'Scoring_Config'!$D:$D,"Yes")="Yes",_xlfn.XLOOKUP("Dst_CIDR_Le_16",'Scoring_Config'!$A:$A,'Scoring_Config'!$C:$C,10),0),"False,0")</f>
        <v>0</v>
      </c>
      <c r="AD122" cm="1">
        <f t="array" ref="AD122">IF(FALSE,"True," &amp; IF(_xlfn.XLOOKUP("Dst_CIDR_17_22",'Scoring_Config'!$A:$A,'Scoring_Config'!$D:$D,"Yes")="Yes",_xlfn.XLOOKUP("Dst_CIDR_17_22",'Scoring_Config'!$A:$A,'Scoring_Config'!$C:$C,5),0),"False,0")</f>
        <v>0</v>
      </c>
      <c r="AE122" cm="1">
        <f t="array" ref="AE122">IF(FALSE,"True," &amp; IF(_xlfn.XLOOKUP("SrcZone_IsAny",'Scoring_Config'!$A:$A,'Scoring_Config'!$D:$D,"Yes")="Yes",_xlfn.XLOOKUP("SrcZone_IsAny",'Scoring_Config'!$A:$A,'Scoring_Config'!$C:$C,10),0),"False,0")</f>
        <v>0</v>
      </c>
      <c r="AF122" cm="1">
        <f t="array" ref="AF122">IF(FALSE,"True," &amp; IF(_xlfn.XLOOKUP("DstZone_IsAny",'Scoring_Config'!$A:$A,'Scoring_Config'!$D:$D,"Yes")="Yes",_xlfn.XLOOKUP("DstZone_IsAny",'Scoring_Config'!$A:$A,'Scoring_Config'!$C:$C,10),0),"False,0")</f>
        <v>0</v>
      </c>
      <c r="AG122" cm="1">
        <f t="array" ref="AG12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2" cm="1">
        <f t="array" ref="AH122">IF(FALSE,"True," &amp; IF(_xlfn.XLOOKUP("App_Any_OR_RangeGt1000",'Scoring_Config'!$A:$A,'Scoring_Config'!$D:$D,"Yes")="Yes",_xlfn.XLOOKUP("App_Any_OR_RangeGt1000",'Scoring_Config'!$A:$A,'Scoring_Config'!$C:$C,10),0),"False,0")</f>
        <v>0</v>
      </c>
      <c r="AI122" cm="1">
        <f t="array" ref="AI122">IF(FALSE,"True," &amp; IF(_xlfn.XLOOKUP("Service_Insecure_Match",'Scoring_Config'!$A:$A,'Scoring_Config'!$D:$D,"Yes")="Yes",_xlfn.XLOOKUP("Service_Insecure_Match",'Scoring_Config'!$A:$A,'Scoring_Config'!$C:$C,5),0),"False,0")</f>
        <v>0</v>
      </c>
      <c r="AJ122" cm="1">
        <f t="array" ref="AJ122">IF(FALSE,"True," &amp; IF(_xlfn.XLOOKUP("Risky_Inbound",'Scoring_Config'!$A:$A,'Scoring_Config'!$D:$D,"Yes")="Yes",_xlfn.XLOOKUP("Risky_Inbound",'Scoring_Config'!$A:$A,'Scoring_Config'!$C:$C,50),0),"False,0")</f>
        <v>0</v>
      </c>
      <c r="AK122" cm="1">
        <f t="array" ref="AK122">IF(FALSE,"True," &amp; IF(_xlfn.XLOOKUP("Risky_Outbound",'Scoring_Config'!$A:$A,'Scoring_Config'!$D:$D,"Yes")="Yes",_xlfn.XLOOKUP("Risky_Outbound",'Scoring_Config'!$A:$A,'Scoring_Config'!$C:$C,25),0),"False,0")</f>
        <v>0</v>
      </c>
      <c r="AL122" t="s">
        <v>6700</v>
      </c>
      <c r="AM122" cm="1">
        <f t="array" ref="AM12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2" t="s">
        <v>6697</v>
      </c>
      <c r="AO122" t="s">
        <v>6697</v>
      </c>
      <c r="AP122" t="s">
        <v>6697</v>
      </c>
      <c r="AQ122" cm="1">
        <f t="array" ref="AQ122">IF(FALSE,"True," &amp; IF(_xlfn.XLOOKUP("Service_IsAny",'Scoring_Config'!$A:$A,'Scoring_Config'!$D:$D,"Yes")="Yes",_xlfn.XLOOKUP("Service_IsAny",'Scoring_Config'!$A:$A,'Scoring_Config'!$C:$C,0),0),"False,0")</f>
        <v>0</v>
      </c>
      <c r="AR122">
        <v>0</v>
      </c>
      <c r="AS122" cm="1">
        <f t="array" ref="AS122">IF(FALSE,"True," &amp; IF(_xlfn.XLOOKUP("Service_RangeGt1000",'Scoring_Config'!$A:$A,'Scoring_Config'!$D:$D,"Yes")="Yes",_xlfn.XLOOKUP("Service_RangeGt1000",'Scoring_Config'!$A:$A,'Scoring_Config'!$C:$C,0),0),"False,0")</f>
        <v>0</v>
      </c>
      <c r="AT122" cm="1">
        <f t="array" ref="AT122">IF(FALSE,"True," &amp; IF(_xlfn.XLOOKUP("App_IsAny",'Scoring_Config'!$A:$A,'Scoring_Config'!$D:$D,"Yes")="Yes",_xlfn.XLOOKUP("App_IsAny",'Scoring_Config'!$A:$A,'Scoring_Config'!$C:$C,0),0),"False,0")</f>
        <v>0</v>
      </c>
      <c r="AU122">
        <v>1</v>
      </c>
      <c r="AV122" cm="1">
        <f t="array" ref="AV122">IF(FALSE,"True," &amp; IF(_xlfn.XLOOKUP("App_RangeGt1000",'Scoring_Config'!$A:$A,'Scoring_Config'!$D:$D,"Yes")="Yes",_xlfn.XLOOKUP("App_RangeGt1000",'Scoring_Config'!$A:$A,'Scoring_Config'!$C:$C,0),0),"False,0")</f>
        <v>0</v>
      </c>
      <c r="AW122" cm="1">
        <f t="array" ref="AW122">IF(FALSE,"True," &amp; IF(_xlfn.XLOOKUP("Action_IsDenyOrDrop",'Scoring_Config'!$A:$A,'Scoring_Config'!$D:$D,"Yes")="Yes",_xlfn.XLOOKUP("Action_IsDenyOrDrop",'Scoring_Config'!$A:$A,'Scoring_Config'!$C:$C,0),0),"False,0")</f>
        <v>0</v>
      </c>
      <c r="AX122" cm="1">
        <f t="array" ref="AX122">IF(LEFT(AW122,4)="True",0,(IF(LEFT(Y122,4)="True",IF(_xlfn.XLOOKUP("Src_IsAny",'Scoring_Config'!$A:$A,'Scoring_Config'!$D:$D,"Yes")="Yes",_xlfn.XLOOKUP("Src_IsAny",'Scoring_Config'!$A:$A,'Scoring_Config'!$C:$C,10),0),0)+IF(LEFT(Z122,4)="True",IF(_xlfn.XLOOKUP("Src_CIDR_Le_16",'Scoring_Config'!$A:$A,'Scoring_Config'!$D:$D,"Yes")="Yes",_xlfn.XLOOKUP("Src_CIDR_Le_16",'Scoring_Config'!$A:$A,'Scoring_Config'!$C:$C,10),0),0)+IF(LEFT(AA122,4)="True",IF(_xlfn.XLOOKUP("Src_CIDR_17_22",'Scoring_Config'!$A:$A,'Scoring_Config'!$D:$D,"Yes")="Yes",_xlfn.XLOOKUP("Src_CIDR_17_22",'Scoring_Config'!$A:$A,'Scoring_Config'!$C:$C,5),0),0)+IF(LEFT(AB122,4)="True",IF(_xlfn.XLOOKUP("Dst_IsAny",'Scoring_Config'!$A:$A,'Scoring_Config'!$D:$D,"Yes")="Yes",_xlfn.XLOOKUP("Dst_IsAny",'Scoring_Config'!$A:$A,'Scoring_Config'!$C:$C,10),0),0)+IF(LEFT(AC122,4)="True",IF(_xlfn.XLOOKUP("Dst_CIDR_Le_16",'Scoring_Config'!$A:$A,'Scoring_Config'!$D:$D,"Yes")="Yes",_xlfn.XLOOKUP("Dst_CIDR_Le_16",'Scoring_Config'!$A:$A,'Scoring_Config'!$C:$C,10),0),0)+IF(LEFT(AD122,4)="True",IF(_xlfn.XLOOKUP("Dst_CIDR_17_22",'Scoring_Config'!$A:$A,'Scoring_Config'!$D:$D,"Yes")="Yes",_xlfn.XLOOKUP("Dst_CIDR_17_22",'Scoring_Config'!$A:$A,'Scoring_Config'!$C:$C,5),0),0)+IF(LEFT(AE122,4)="True",IF(_xlfn.XLOOKUP("SrcZone_IsAny",'Scoring_Config'!$A:$A,'Scoring_Config'!$D:$D,"Yes")="Yes",_xlfn.XLOOKUP("SrcZone_IsAny",'Scoring_Config'!$A:$A,'Scoring_Config'!$C:$C,10),0),0)+IF(LEFT(AF122,4)="True",IF(_xlfn.XLOOKUP("DstZone_IsAny",'Scoring_Config'!$A:$A,'Scoring_Config'!$D:$D,"Yes")="Yes",_xlfn.XLOOKUP("DstZone_IsAny",'Scoring_Config'!$A:$A,'Scoring_Config'!$C:$C,10),0),0)+IF(LEFT(AG122,4)="True",IF(_xlfn.XLOOKUP("Service_Any_OR_RangeGt1000",'Scoring_Config'!$A:$A,'Scoring_Config'!$D:$D,"Yes")="Yes",_xlfn.XLOOKUP("Service_Any_OR_RangeGt1000",'Scoring_Config'!$A:$A,'Scoring_Config'!$C:$C,10),0),0)+IF(LEFT(AH122,4)="True",IF(_xlfn.XLOOKUP("App_Any_OR_RangeGt1000",'Scoring_Config'!$A:$A,'Scoring_Config'!$D:$D,"Yes")="Yes",_xlfn.XLOOKUP("App_Any_OR_RangeGt1000",'Scoring_Config'!$A:$A,'Scoring_Config'!$C:$C,10),0),0)+IF(LEFT(AI122,4)="True",IF(_xlfn.XLOOKUP("Service_Insecure_Match",'Scoring_Config'!$A:$A,'Scoring_Config'!$D:$D,"Yes")="Yes",_xlfn.XLOOKUP("Service_Insecure_Match",'Scoring_Config'!$A:$A,'Scoring_Config'!$C:$C,5),0),0)+IF(LEFT(AJ122,4)="True",IF(_xlfn.XLOOKUP("Risky_Inbound",'Scoring_Config'!$A:$A,'Scoring_Config'!$D:$D,"Yes")="Yes",_xlfn.XLOOKUP("Risky_Inbound",'Scoring_Config'!$A:$A,'Scoring_Config'!$C:$C,50),0),0)+IF(LEFT(AK122,4)="True",IF(_xlfn.XLOOKUP("Risky_Outbound",'Scoring_Config'!$A:$A,'Scoring_Config'!$D:$D,"Yes")="Yes",_xlfn.XLOOKUP("Risky_Outbound",'Scoring_Config'!$A:$A,'Scoring_Config'!$C:$C,25),0),0)+IF(LEFT(AZ122,4)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122,FIND(",",AL122)+1,100)),0)+IF(LEFT(AM122,4)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122,FIND(",",AN122)+1,100)),0)+IF(_xlfn.XLOOKUP("Profile_Scoring",'Scoring_Config'!$A:$A,'Scoring_Config'!$D:$D,"Yes")="Yes",VALUE(MID(AO122,FIND(",",AO122)+1,100)),0)+IF(_xlfn.XLOOKUP("Options_Scoring",'Scoring_Config'!$A:$A,'Scoring_Config'!$D:$D,"Yes")="Yes",VALUE(MID(AP122,FIND(",",AP122)+1,100)),0)))</f>
        <v>0</v>
      </c>
      <c r="AZ122" cm="1">
        <f t="array" ref="AZ122">IF(FALSE,"True," &amp; IF(_xlfn.XLOOKUP("Migrate_Insecure",'Scoring_Config'!$A:$A,'Scoring_Config'!$D:$D,"Yes")="Yes",_xlfn.XLOOKUP("Migrate_Insecure",'Scoring_Config'!$A:$A,'Scoring_Config'!$C:$C,10),0),"False,0")</f>
        <v>0</v>
      </c>
    </row>
    <row r="123" spans="1:52">
      <c r="A123" t="s">
        <v>1979</v>
      </c>
      <c r="B123" t="s">
        <v>2101</v>
      </c>
      <c r="C123" t="s">
        <v>3542</v>
      </c>
      <c r="D123" t="s">
        <v>3545</v>
      </c>
      <c r="E123" t="s">
        <v>3563</v>
      </c>
      <c r="F123" t="s">
        <v>3611</v>
      </c>
      <c r="G123" t="s">
        <v>164</v>
      </c>
      <c r="H123" t="s">
        <v>174</v>
      </c>
      <c r="I123" t="s">
        <v>3610</v>
      </c>
      <c r="J123" t="s">
        <v>162</v>
      </c>
      <c r="K123" t="s">
        <v>1710</v>
      </c>
      <c r="L123" t="s">
        <v>1327</v>
      </c>
      <c r="M123" t="s">
        <v>1974</v>
      </c>
      <c r="N123" t="s">
        <v>4315</v>
      </c>
      <c r="O123" t="s">
        <v>4319</v>
      </c>
      <c r="P123" t="s">
        <v>4322</v>
      </c>
      <c r="Q123" t="s">
        <v>4413</v>
      </c>
      <c r="R123" t="s">
        <v>5440</v>
      </c>
      <c r="S123" t="s">
        <v>5440</v>
      </c>
      <c r="T123" t="s">
        <v>5570</v>
      </c>
      <c r="U123" t="s">
        <v>5955</v>
      </c>
      <c r="Y123" cm="1">
        <f t="array" ref="Y123">IF(FALSE,"True," &amp; IF(_xlfn.XLOOKUP("Src_IsAny",'Scoring_Config'!$A:$A,'Scoring_Config'!$D:$D,"Yes")="Yes",_xlfn.XLOOKUP("Src_IsAny",'Scoring_Config'!$A:$A,'Scoring_Config'!$C:$C,10),0),"False,0")</f>
        <v>0</v>
      </c>
      <c r="Z123" cm="1">
        <f t="array" ref="Z123">IF(FALSE,"True," &amp; IF(_xlfn.XLOOKUP("Src_CIDR_Le_16",'Scoring_Config'!$A:$A,'Scoring_Config'!$D:$D,"Yes")="Yes",_xlfn.XLOOKUP("Src_CIDR_Le_16",'Scoring_Config'!$A:$A,'Scoring_Config'!$C:$C,10),0),"False,0")</f>
        <v>0</v>
      </c>
      <c r="AA123" cm="1">
        <f t="array" ref="AA123">IF(FALSE,"True," &amp; IF(_xlfn.XLOOKUP("Src_CIDR_17_22",'Scoring_Config'!$A:$A,'Scoring_Config'!$D:$D,"Yes")="Yes",_xlfn.XLOOKUP("Src_CIDR_17_22",'Scoring_Config'!$A:$A,'Scoring_Config'!$C:$C,5),0),"False,0")</f>
        <v>0</v>
      </c>
      <c r="AB123" cm="1">
        <f t="array" ref="AB123">IF(FALSE,"True," &amp; IF(_xlfn.XLOOKUP("Dst_IsAny",'Scoring_Config'!$A:$A,'Scoring_Config'!$D:$D,"Yes")="Yes",_xlfn.XLOOKUP("Dst_IsAny",'Scoring_Config'!$A:$A,'Scoring_Config'!$C:$C,10),0),"False,0")</f>
        <v>0</v>
      </c>
      <c r="AC123" cm="1">
        <f t="array" ref="AC123">IF(FALSE,"True," &amp; IF(_xlfn.XLOOKUP("Dst_CIDR_Le_16",'Scoring_Config'!$A:$A,'Scoring_Config'!$D:$D,"Yes")="Yes",_xlfn.XLOOKUP("Dst_CIDR_Le_16",'Scoring_Config'!$A:$A,'Scoring_Config'!$C:$C,10),0),"False,0")</f>
        <v>0</v>
      </c>
      <c r="AD123" cm="1">
        <f t="array" ref="AD123">IF(FALSE,"True," &amp; IF(_xlfn.XLOOKUP("Dst_CIDR_17_22",'Scoring_Config'!$A:$A,'Scoring_Config'!$D:$D,"Yes")="Yes",_xlfn.XLOOKUP("Dst_CIDR_17_22",'Scoring_Config'!$A:$A,'Scoring_Config'!$C:$C,5),0),"False,0")</f>
        <v>0</v>
      </c>
      <c r="AE123" cm="1">
        <f t="array" ref="AE123">IF(FALSE,"True," &amp; IF(_xlfn.XLOOKUP("SrcZone_IsAny",'Scoring_Config'!$A:$A,'Scoring_Config'!$D:$D,"Yes")="Yes",_xlfn.XLOOKUP("SrcZone_IsAny",'Scoring_Config'!$A:$A,'Scoring_Config'!$C:$C,10),0),"False,0")</f>
        <v>0</v>
      </c>
      <c r="AF123" cm="1">
        <f t="array" ref="AF123">IF(FALSE,"True," &amp; IF(_xlfn.XLOOKUP("DstZone_IsAny",'Scoring_Config'!$A:$A,'Scoring_Config'!$D:$D,"Yes")="Yes",_xlfn.XLOOKUP("DstZone_IsAny",'Scoring_Config'!$A:$A,'Scoring_Config'!$C:$C,10),0),"False,0")</f>
        <v>0</v>
      </c>
      <c r="AG123" cm="1">
        <f t="array" ref="AG12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3" cm="1">
        <f t="array" ref="AH123">IF(FALSE,"True," &amp; IF(_xlfn.XLOOKUP("App_Any_OR_RangeGt1000",'Scoring_Config'!$A:$A,'Scoring_Config'!$D:$D,"Yes")="Yes",_xlfn.XLOOKUP("App_Any_OR_RangeGt1000",'Scoring_Config'!$A:$A,'Scoring_Config'!$C:$C,10),0),"False,0")</f>
        <v>0</v>
      </c>
      <c r="AI123" cm="1">
        <f t="array" ref="AI123">IF(FALSE,"True," &amp; IF(_xlfn.XLOOKUP("Service_Insecure_Match",'Scoring_Config'!$A:$A,'Scoring_Config'!$D:$D,"Yes")="Yes",_xlfn.XLOOKUP("Service_Insecure_Match",'Scoring_Config'!$A:$A,'Scoring_Config'!$C:$C,5),0),"False,0")</f>
        <v>0</v>
      </c>
      <c r="AJ123" cm="1">
        <f t="array" ref="AJ123">IF(FALSE,"True," &amp; IF(_xlfn.XLOOKUP("Risky_Inbound",'Scoring_Config'!$A:$A,'Scoring_Config'!$D:$D,"Yes")="Yes",_xlfn.XLOOKUP("Risky_Inbound",'Scoring_Config'!$A:$A,'Scoring_Config'!$C:$C,50),0),"False,0")</f>
        <v>0</v>
      </c>
      <c r="AK123" cm="1">
        <f t="array" ref="AK123">IF(FALSE,"True," &amp; IF(_xlfn.XLOOKUP("Risky_Outbound",'Scoring_Config'!$A:$A,'Scoring_Config'!$D:$D,"Yes")="Yes",_xlfn.XLOOKUP("Risky_Outbound",'Scoring_Config'!$A:$A,'Scoring_Config'!$C:$C,25),0),"False,0")</f>
        <v>0</v>
      </c>
      <c r="AL123" t="s">
        <v>6697</v>
      </c>
      <c r="AM123" cm="1">
        <f t="array" ref="AM12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3" t="s">
        <v>6697</v>
      </c>
      <c r="AO123" t="s">
        <v>6697</v>
      </c>
      <c r="AP123" t="s">
        <v>6697</v>
      </c>
      <c r="AQ123" cm="1">
        <f t="array" ref="AQ123">IF(FALSE,"True," &amp; IF(_xlfn.XLOOKUP("Service_IsAny",'Scoring_Config'!$A:$A,'Scoring_Config'!$D:$D,"Yes")="Yes",_xlfn.XLOOKUP("Service_IsAny",'Scoring_Config'!$A:$A,'Scoring_Config'!$C:$C,0),0),"False,0")</f>
        <v>0</v>
      </c>
      <c r="AR123">
        <v>0</v>
      </c>
      <c r="AS123" cm="1">
        <f t="array" ref="AS123">IF(FALSE,"True," &amp; IF(_xlfn.XLOOKUP("Service_RangeGt1000",'Scoring_Config'!$A:$A,'Scoring_Config'!$D:$D,"Yes")="Yes",_xlfn.XLOOKUP("Service_RangeGt1000",'Scoring_Config'!$A:$A,'Scoring_Config'!$C:$C,0),0),"False,0")</f>
        <v>0</v>
      </c>
      <c r="AT123" cm="1">
        <f t="array" ref="AT123">IF(FALSE,"True," &amp; IF(_xlfn.XLOOKUP("App_IsAny",'Scoring_Config'!$A:$A,'Scoring_Config'!$D:$D,"Yes")="Yes",_xlfn.XLOOKUP("App_IsAny",'Scoring_Config'!$A:$A,'Scoring_Config'!$C:$C,0),0),"False,0")</f>
        <v>0</v>
      </c>
      <c r="AU123">
        <v>8</v>
      </c>
      <c r="AV123" cm="1">
        <f t="array" ref="AV123">IF(FALSE,"True," &amp; IF(_xlfn.XLOOKUP("App_RangeGt1000",'Scoring_Config'!$A:$A,'Scoring_Config'!$D:$D,"Yes")="Yes",_xlfn.XLOOKUP("App_RangeGt1000",'Scoring_Config'!$A:$A,'Scoring_Config'!$C:$C,0),0),"False,0")</f>
        <v>0</v>
      </c>
      <c r="AW123" cm="1">
        <f t="array" ref="AW123">IF(FALSE,"True," &amp; IF(_xlfn.XLOOKUP("Action_IsDenyOrDrop",'Scoring_Config'!$A:$A,'Scoring_Config'!$D:$D,"Yes")="Yes",_xlfn.XLOOKUP("Action_IsDenyOrDrop",'Scoring_Config'!$A:$A,'Scoring_Config'!$C:$C,0),0),"False,0")</f>
        <v>0</v>
      </c>
      <c r="AX123" cm="1">
        <f t="array" ref="AX123">IF(LEFT(AW123,4)="True",0,(IF(LEFT(Y123,4)="True",IF(_xlfn.XLOOKUP("Src_IsAny",'Scoring_Config'!$A:$A,'Scoring_Config'!$D:$D,"Yes")="Yes",_xlfn.XLOOKUP("Src_IsAny",'Scoring_Config'!$A:$A,'Scoring_Config'!$C:$C,10),0),0)+IF(LEFT(Z123,4)="True",IF(_xlfn.XLOOKUP("Src_CIDR_Le_16",'Scoring_Config'!$A:$A,'Scoring_Config'!$D:$D,"Yes")="Yes",_xlfn.XLOOKUP("Src_CIDR_Le_16",'Scoring_Config'!$A:$A,'Scoring_Config'!$C:$C,10),0),0)+IF(LEFT(AA123,4)="True",IF(_xlfn.XLOOKUP("Src_CIDR_17_22",'Scoring_Config'!$A:$A,'Scoring_Config'!$D:$D,"Yes")="Yes",_xlfn.XLOOKUP("Src_CIDR_17_22",'Scoring_Config'!$A:$A,'Scoring_Config'!$C:$C,5),0),0)+IF(LEFT(AB123,4)="True",IF(_xlfn.XLOOKUP("Dst_IsAny",'Scoring_Config'!$A:$A,'Scoring_Config'!$D:$D,"Yes")="Yes",_xlfn.XLOOKUP("Dst_IsAny",'Scoring_Config'!$A:$A,'Scoring_Config'!$C:$C,10),0),0)+IF(LEFT(AC123,4)="True",IF(_xlfn.XLOOKUP("Dst_CIDR_Le_16",'Scoring_Config'!$A:$A,'Scoring_Config'!$D:$D,"Yes")="Yes",_xlfn.XLOOKUP("Dst_CIDR_Le_16",'Scoring_Config'!$A:$A,'Scoring_Config'!$C:$C,10),0),0)+IF(LEFT(AD123,4)="True",IF(_xlfn.XLOOKUP("Dst_CIDR_17_22",'Scoring_Config'!$A:$A,'Scoring_Config'!$D:$D,"Yes")="Yes",_xlfn.XLOOKUP("Dst_CIDR_17_22",'Scoring_Config'!$A:$A,'Scoring_Config'!$C:$C,5),0),0)+IF(LEFT(AE123,4)="True",IF(_xlfn.XLOOKUP("SrcZone_IsAny",'Scoring_Config'!$A:$A,'Scoring_Config'!$D:$D,"Yes")="Yes",_xlfn.XLOOKUP("SrcZone_IsAny",'Scoring_Config'!$A:$A,'Scoring_Config'!$C:$C,10),0),0)+IF(LEFT(AF123,4)="True",IF(_xlfn.XLOOKUP("DstZone_IsAny",'Scoring_Config'!$A:$A,'Scoring_Config'!$D:$D,"Yes")="Yes",_xlfn.XLOOKUP("DstZone_IsAny",'Scoring_Config'!$A:$A,'Scoring_Config'!$C:$C,10),0),0)+IF(LEFT(AG123,4)="True",IF(_xlfn.XLOOKUP("Service_Any_OR_RangeGt1000",'Scoring_Config'!$A:$A,'Scoring_Config'!$D:$D,"Yes")="Yes",_xlfn.XLOOKUP("Service_Any_OR_RangeGt1000",'Scoring_Config'!$A:$A,'Scoring_Config'!$C:$C,10),0),0)+IF(LEFT(AH123,4)="True",IF(_xlfn.XLOOKUP("App_Any_OR_RangeGt1000",'Scoring_Config'!$A:$A,'Scoring_Config'!$D:$D,"Yes")="Yes",_xlfn.XLOOKUP("App_Any_OR_RangeGt1000",'Scoring_Config'!$A:$A,'Scoring_Config'!$C:$C,10),0),0)+IF(LEFT(AI123,4)="True",IF(_xlfn.XLOOKUP("Service_Insecure_Match",'Scoring_Config'!$A:$A,'Scoring_Config'!$D:$D,"Yes")="Yes",_xlfn.XLOOKUP("Service_Insecure_Match",'Scoring_Config'!$A:$A,'Scoring_Config'!$C:$C,5),0),0)+IF(LEFT(AJ123,4)="True",IF(_xlfn.XLOOKUP("Risky_Inbound",'Scoring_Config'!$A:$A,'Scoring_Config'!$D:$D,"Yes")="Yes",_xlfn.XLOOKUP("Risky_Inbound",'Scoring_Config'!$A:$A,'Scoring_Config'!$C:$C,50),0),0)+IF(LEFT(AK123,4)="True",IF(_xlfn.XLOOKUP("Risky_Outbound",'Scoring_Config'!$A:$A,'Scoring_Config'!$D:$D,"Yes")="Yes",_xlfn.XLOOKUP("Risky_Outbound",'Scoring_Config'!$A:$A,'Scoring_Config'!$C:$C,25),0),0)+IF(LEFT(AZ123,4)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123,FIND(",",AL123)+1,100)),0)+IF(LEFT(AM123,4)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123,FIND(",",AN123)+1,100)),0)+IF(_xlfn.XLOOKUP("Profile_Scoring",'Scoring_Config'!$A:$A,'Scoring_Config'!$D:$D,"Yes")="Yes",VALUE(MID(AO123,FIND(",",AO123)+1,100)),0)+IF(_xlfn.XLOOKUP("Options_Scoring",'Scoring_Config'!$A:$A,'Scoring_Config'!$D:$D,"Yes")="Yes",VALUE(MID(AP123,FIND(",",AP123)+1,100)),0)))</f>
        <v>0</v>
      </c>
      <c r="AZ123" cm="1">
        <f t="array" ref="AZ123">IF(FALSE,"True," &amp; IF(_xlfn.XLOOKUP("Migrate_Insecure",'Scoring_Config'!$A:$A,'Scoring_Config'!$D:$D,"Yes")="Yes",_xlfn.XLOOKUP("Migrate_Insecure",'Scoring_Config'!$A:$A,'Scoring_Config'!$C:$C,10),0),"False,0")</f>
        <v>0</v>
      </c>
    </row>
    <row r="124" spans="1:52">
      <c r="A124" t="s">
        <v>1979</v>
      </c>
      <c r="B124" t="s">
        <v>2102</v>
      </c>
      <c r="C124" t="s">
        <v>3542</v>
      </c>
      <c r="D124" t="s">
        <v>3545</v>
      </c>
      <c r="E124" t="s">
        <v>3563</v>
      </c>
      <c r="F124" t="s">
        <v>3611</v>
      </c>
      <c r="G124" t="s">
        <v>164</v>
      </c>
      <c r="H124" t="s">
        <v>174</v>
      </c>
      <c r="I124" t="s">
        <v>3610</v>
      </c>
      <c r="J124" t="s">
        <v>162</v>
      </c>
      <c r="K124" t="s">
        <v>1711</v>
      </c>
      <c r="L124" t="s">
        <v>1358</v>
      </c>
      <c r="M124" t="s">
        <v>1974</v>
      </c>
      <c r="N124" t="s">
        <v>4315</v>
      </c>
      <c r="O124" t="s">
        <v>4319</v>
      </c>
      <c r="P124" t="s">
        <v>4322</v>
      </c>
      <c r="Q124" t="s">
        <v>4418</v>
      </c>
      <c r="R124" t="s">
        <v>5440</v>
      </c>
      <c r="S124" t="s">
        <v>5440</v>
      </c>
      <c r="T124" t="s">
        <v>5570</v>
      </c>
      <c r="U124" t="s">
        <v>5955</v>
      </c>
      <c r="Y124" cm="1">
        <f t="array" ref="Y124">IF(FALSE,"True," &amp; IF(_xlfn.XLOOKUP("Src_IsAny",'Scoring_Config'!$A:$A,'Scoring_Config'!$D:$D,"Yes")="Yes",_xlfn.XLOOKUP("Src_IsAny",'Scoring_Config'!$A:$A,'Scoring_Config'!$C:$C,10),0),"False,0")</f>
        <v>0</v>
      </c>
      <c r="Z124" cm="1">
        <f t="array" ref="Z124">IF(FALSE,"True," &amp; IF(_xlfn.XLOOKUP("Src_CIDR_Le_16",'Scoring_Config'!$A:$A,'Scoring_Config'!$D:$D,"Yes")="Yes",_xlfn.XLOOKUP("Src_CIDR_Le_16",'Scoring_Config'!$A:$A,'Scoring_Config'!$C:$C,10),0),"False,0")</f>
        <v>0</v>
      </c>
      <c r="AA124" cm="1">
        <f t="array" ref="AA124">IF(FALSE,"True," &amp; IF(_xlfn.XLOOKUP("Src_CIDR_17_22",'Scoring_Config'!$A:$A,'Scoring_Config'!$D:$D,"Yes")="Yes",_xlfn.XLOOKUP("Src_CIDR_17_22",'Scoring_Config'!$A:$A,'Scoring_Config'!$C:$C,5),0),"False,0")</f>
        <v>0</v>
      </c>
      <c r="AB124" cm="1">
        <f t="array" ref="AB124">IF(FALSE,"True," &amp; IF(_xlfn.XLOOKUP("Dst_IsAny",'Scoring_Config'!$A:$A,'Scoring_Config'!$D:$D,"Yes")="Yes",_xlfn.XLOOKUP("Dst_IsAny",'Scoring_Config'!$A:$A,'Scoring_Config'!$C:$C,10),0),"False,0")</f>
        <v>0</v>
      </c>
      <c r="AC124" cm="1">
        <f t="array" ref="AC124">IF(FALSE,"True," &amp; IF(_xlfn.XLOOKUP("Dst_CIDR_Le_16",'Scoring_Config'!$A:$A,'Scoring_Config'!$D:$D,"Yes")="Yes",_xlfn.XLOOKUP("Dst_CIDR_Le_16",'Scoring_Config'!$A:$A,'Scoring_Config'!$C:$C,10),0),"False,0")</f>
        <v>0</v>
      </c>
      <c r="AD124" cm="1">
        <f t="array" ref="AD124">IF(FALSE,"True," &amp; IF(_xlfn.XLOOKUP("Dst_CIDR_17_22",'Scoring_Config'!$A:$A,'Scoring_Config'!$D:$D,"Yes")="Yes",_xlfn.XLOOKUP("Dst_CIDR_17_22",'Scoring_Config'!$A:$A,'Scoring_Config'!$C:$C,5),0),"False,0")</f>
        <v>0</v>
      </c>
      <c r="AE124" cm="1">
        <f t="array" ref="AE124">IF(FALSE,"True," &amp; IF(_xlfn.XLOOKUP("SrcZone_IsAny",'Scoring_Config'!$A:$A,'Scoring_Config'!$D:$D,"Yes")="Yes",_xlfn.XLOOKUP("SrcZone_IsAny",'Scoring_Config'!$A:$A,'Scoring_Config'!$C:$C,10),0),"False,0")</f>
        <v>0</v>
      </c>
      <c r="AF124" cm="1">
        <f t="array" ref="AF124">IF(FALSE,"True," &amp; IF(_xlfn.XLOOKUP("DstZone_IsAny",'Scoring_Config'!$A:$A,'Scoring_Config'!$D:$D,"Yes")="Yes",_xlfn.XLOOKUP("DstZone_IsAny",'Scoring_Config'!$A:$A,'Scoring_Config'!$C:$C,10),0),"False,0")</f>
        <v>0</v>
      </c>
      <c r="AG124" cm="1">
        <f t="array" ref="AG12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4" cm="1">
        <f t="array" ref="AH124">IF(FALSE,"True," &amp; IF(_xlfn.XLOOKUP("App_Any_OR_RangeGt1000",'Scoring_Config'!$A:$A,'Scoring_Config'!$D:$D,"Yes")="Yes",_xlfn.XLOOKUP("App_Any_OR_RangeGt1000",'Scoring_Config'!$A:$A,'Scoring_Config'!$C:$C,10),0),"False,0")</f>
        <v>0</v>
      </c>
      <c r="AI124" cm="1">
        <f t="array" ref="AI124">IF(FALSE,"True," &amp; IF(_xlfn.XLOOKUP("Service_Insecure_Match",'Scoring_Config'!$A:$A,'Scoring_Config'!$D:$D,"Yes")="Yes",_xlfn.XLOOKUP("Service_Insecure_Match",'Scoring_Config'!$A:$A,'Scoring_Config'!$C:$C,5),0),"False,0")</f>
        <v>0</v>
      </c>
      <c r="AJ124" cm="1">
        <f t="array" ref="AJ124">IF(FALSE,"True," &amp; IF(_xlfn.XLOOKUP("Risky_Inbound",'Scoring_Config'!$A:$A,'Scoring_Config'!$D:$D,"Yes")="Yes",_xlfn.XLOOKUP("Risky_Inbound",'Scoring_Config'!$A:$A,'Scoring_Config'!$C:$C,50),0),"False,0")</f>
        <v>0</v>
      </c>
      <c r="AK124" cm="1">
        <f t="array" ref="AK124">IF(FALSE,"True," &amp; IF(_xlfn.XLOOKUP("Risky_Outbound",'Scoring_Config'!$A:$A,'Scoring_Config'!$D:$D,"Yes")="Yes",_xlfn.XLOOKUP("Risky_Outbound",'Scoring_Config'!$A:$A,'Scoring_Config'!$C:$C,25),0),"False,0")</f>
        <v>0</v>
      </c>
      <c r="AL124" t="s">
        <v>6697</v>
      </c>
      <c r="AM124" cm="1">
        <f t="array" ref="AM12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4" t="s">
        <v>6697</v>
      </c>
      <c r="AO124" t="s">
        <v>6697</v>
      </c>
      <c r="AP124" t="s">
        <v>6697</v>
      </c>
      <c r="AQ124" cm="1">
        <f t="array" ref="AQ124">IF(FALSE,"True," &amp; IF(_xlfn.XLOOKUP("Service_IsAny",'Scoring_Config'!$A:$A,'Scoring_Config'!$D:$D,"Yes")="Yes",_xlfn.XLOOKUP("Service_IsAny",'Scoring_Config'!$A:$A,'Scoring_Config'!$C:$C,0),0),"False,0")</f>
        <v>0</v>
      </c>
      <c r="AR124">
        <v>2</v>
      </c>
      <c r="AS124" cm="1">
        <f t="array" ref="AS124">IF(FALSE,"True," &amp; IF(_xlfn.XLOOKUP("Service_RangeGt1000",'Scoring_Config'!$A:$A,'Scoring_Config'!$D:$D,"Yes")="Yes",_xlfn.XLOOKUP("Service_RangeGt1000",'Scoring_Config'!$A:$A,'Scoring_Config'!$C:$C,0),0),"False,0")</f>
        <v>0</v>
      </c>
      <c r="AT124" cm="1">
        <f t="array" ref="AT124">IF(FALSE,"True," &amp; IF(_xlfn.XLOOKUP("App_IsAny",'Scoring_Config'!$A:$A,'Scoring_Config'!$D:$D,"Yes")="Yes",_xlfn.XLOOKUP("App_IsAny",'Scoring_Config'!$A:$A,'Scoring_Config'!$C:$C,0),0),"False,0")</f>
        <v>0</v>
      </c>
      <c r="AU124">
        <v>2</v>
      </c>
      <c r="AV124" cm="1">
        <f t="array" ref="AV124">IF(FALSE,"True," &amp; IF(_xlfn.XLOOKUP("App_RangeGt1000",'Scoring_Config'!$A:$A,'Scoring_Config'!$D:$D,"Yes")="Yes",_xlfn.XLOOKUP("App_RangeGt1000",'Scoring_Config'!$A:$A,'Scoring_Config'!$C:$C,0),0),"False,0")</f>
        <v>0</v>
      </c>
      <c r="AW124" cm="1">
        <f t="array" ref="AW124">IF(FALSE,"True," &amp; IF(_xlfn.XLOOKUP("Action_IsDenyOrDrop",'Scoring_Config'!$A:$A,'Scoring_Config'!$D:$D,"Yes")="Yes",_xlfn.XLOOKUP("Action_IsDenyOrDrop",'Scoring_Config'!$A:$A,'Scoring_Config'!$C:$C,0),0),"False,0")</f>
        <v>0</v>
      </c>
      <c r="AX124" cm="1">
        <f t="array" ref="AX124">IF(LEFT(AW124,4)="True",0,(IF(LEFT(Y124,4)="True",IF(_xlfn.XLOOKUP("Src_IsAny",'Scoring_Config'!$A:$A,'Scoring_Config'!$D:$D,"Yes")="Yes",_xlfn.XLOOKUP("Src_IsAny",'Scoring_Config'!$A:$A,'Scoring_Config'!$C:$C,10),0),0)+IF(LEFT(Z124,4)="True",IF(_xlfn.XLOOKUP("Src_CIDR_Le_16",'Scoring_Config'!$A:$A,'Scoring_Config'!$D:$D,"Yes")="Yes",_xlfn.XLOOKUP("Src_CIDR_Le_16",'Scoring_Config'!$A:$A,'Scoring_Config'!$C:$C,10),0),0)+IF(LEFT(AA124,4)="True",IF(_xlfn.XLOOKUP("Src_CIDR_17_22",'Scoring_Config'!$A:$A,'Scoring_Config'!$D:$D,"Yes")="Yes",_xlfn.XLOOKUP("Src_CIDR_17_22",'Scoring_Config'!$A:$A,'Scoring_Config'!$C:$C,5),0),0)+IF(LEFT(AB124,4)="True",IF(_xlfn.XLOOKUP("Dst_IsAny",'Scoring_Config'!$A:$A,'Scoring_Config'!$D:$D,"Yes")="Yes",_xlfn.XLOOKUP("Dst_IsAny",'Scoring_Config'!$A:$A,'Scoring_Config'!$C:$C,10),0),0)+IF(LEFT(AC124,4)="True",IF(_xlfn.XLOOKUP("Dst_CIDR_Le_16",'Scoring_Config'!$A:$A,'Scoring_Config'!$D:$D,"Yes")="Yes",_xlfn.XLOOKUP("Dst_CIDR_Le_16",'Scoring_Config'!$A:$A,'Scoring_Config'!$C:$C,10),0),0)+IF(LEFT(AD124,4)="True",IF(_xlfn.XLOOKUP("Dst_CIDR_17_22",'Scoring_Config'!$A:$A,'Scoring_Config'!$D:$D,"Yes")="Yes",_xlfn.XLOOKUP("Dst_CIDR_17_22",'Scoring_Config'!$A:$A,'Scoring_Config'!$C:$C,5),0),0)+IF(LEFT(AE124,4)="True",IF(_xlfn.XLOOKUP("SrcZone_IsAny",'Scoring_Config'!$A:$A,'Scoring_Config'!$D:$D,"Yes")="Yes",_xlfn.XLOOKUP("SrcZone_IsAny",'Scoring_Config'!$A:$A,'Scoring_Config'!$C:$C,10),0),0)+IF(LEFT(AF124,4)="True",IF(_xlfn.XLOOKUP("DstZone_IsAny",'Scoring_Config'!$A:$A,'Scoring_Config'!$D:$D,"Yes")="Yes",_xlfn.XLOOKUP("DstZone_IsAny",'Scoring_Config'!$A:$A,'Scoring_Config'!$C:$C,10),0),0)+IF(LEFT(AG124,4)="True",IF(_xlfn.XLOOKUP("Service_Any_OR_RangeGt1000",'Scoring_Config'!$A:$A,'Scoring_Config'!$D:$D,"Yes")="Yes",_xlfn.XLOOKUP("Service_Any_OR_RangeGt1000",'Scoring_Config'!$A:$A,'Scoring_Config'!$C:$C,10),0),0)+IF(LEFT(AH124,4)="True",IF(_xlfn.XLOOKUP("App_Any_OR_RangeGt1000",'Scoring_Config'!$A:$A,'Scoring_Config'!$D:$D,"Yes")="Yes",_xlfn.XLOOKUP("App_Any_OR_RangeGt1000",'Scoring_Config'!$A:$A,'Scoring_Config'!$C:$C,10),0),0)+IF(LEFT(AI124,4)="True",IF(_xlfn.XLOOKUP("Service_Insecure_Match",'Scoring_Config'!$A:$A,'Scoring_Config'!$D:$D,"Yes")="Yes",_xlfn.XLOOKUP("Service_Insecure_Match",'Scoring_Config'!$A:$A,'Scoring_Config'!$C:$C,5),0),0)+IF(LEFT(AJ124,4)="True",IF(_xlfn.XLOOKUP("Risky_Inbound",'Scoring_Config'!$A:$A,'Scoring_Config'!$D:$D,"Yes")="Yes",_xlfn.XLOOKUP("Risky_Inbound",'Scoring_Config'!$A:$A,'Scoring_Config'!$C:$C,50),0),0)+IF(LEFT(AK124,4)="True",IF(_xlfn.XLOOKUP("Risky_Outbound",'Scoring_Config'!$A:$A,'Scoring_Config'!$D:$D,"Yes")="Yes",_xlfn.XLOOKUP("Risky_Outbound",'Scoring_Config'!$A:$A,'Scoring_Config'!$C:$C,25),0),0)+IF(LEFT(AZ124,4)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124,FIND(",",AL124)+1,100)),0)+IF(LEFT(AM124,4)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124,FIND(",",AN124)+1,100)),0)+IF(_xlfn.XLOOKUP("Profile_Scoring",'Scoring_Config'!$A:$A,'Scoring_Config'!$D:$D,"Yes")="Yes",VALUE(MID(AO124,FIND(",",AO124)+1,100)),0)+IF(_xlfn.XLOOKUP("Options_Scoring",'Scoring_Config'!$A:$A,'Scoring_Config'!$D:$D,"Yes")="Yes",VALUE(MID(AP124,FIND(",",AP124)+1,100)),0)))</f>
        <v>0</v>
      </c>
      <c r="AZ124" cm="1">
        <f t="array" ref="AZ124">IF(FALSE,"True," &amp; IF(_xlfn.XLOOKUP("Migrate_Insecure",'Scoring_Config'!$A:$A,'Scoring_Config'!$D:$D,"Yes")="Yes",_xlfn.XLOOKUP("Migrate_Insecure",'Scoring_Config'!$A:$A,'Scoring_Config'!$C:$C,10),0),"False,0")</f>
        <v>0</v>
      </c>
    </row>
    <row r="125" spans="1:52">
      <c r="A125" t="s">
        <v>1979</v>
      </c>
      <c r="B125" t="s">
        <v>2103</v>
      </c>
      <c r="C125" t="s">
        <v>3542</v>
      </c>
      <c r="D125" t="s">
        <v>3545</v>
      </c>
      <c r="E125" t="s">
        <v>3563</v>
      </c>
      <c r="F125" t="s">
        <v>3592</v>
      </c>
      <c r="G125" t="s">
        <v>165</v>
      </c>
      <c r="H125" t="s">
        <v>174</v>
      </c>
      <c r="I125" t="s">
        <v>3592</v>
      </c>
      <c r="J125" t="s">
        <v>165</v>
      </c>
      <c r="K125" t="s">
        <v>1701</v>
      </c>
      <c r="L125" t="s">
        <v>1327</v>
      </c>
      <c r="M125" t="s">
        <v>1974</v>
      </c>
      <c r="N125" t="s">
        <v>4315</v>
      </c>
      <c r="O125" t="s">
        <v>4319</v>
      </c>
      <c r="P125" t="s">
        <v>4323</v>
      </c>
      <c r="Q125" t="s">
        <v>4419</v>
      </c>
      <c r="R125" t="s">
        <v>5439</v>
      </c>
      <c r="S125" t="s">
        <v>4324</v>
      </c>
      <c r="T125" t="s">
        <v>5570</v>
      </c>
      <c r="U125" t="s">
        <v>5955</v>
      </c>
      <c r="Y125" cm="1">
        <f t="array" ref="Y125">IF(FALSE,"True," &amp; IF(_xlfn.XLOOKUP("Src_IsAny",'Scoring_Config'!$A:$A,'Scoring_Config'!$D:$D,"Yes")="Yes",_xlfn.XLOOKUP("Src_IsAny",'Scoring_Config'!$A:$A,'Scoring_Config'!$C:$C,10),0),"False,0")</f>
        <v>0</v>
      </c>
      <c r="Z125" cm="1">
        <f t="array" ref="Z125">IF(FALSE,"True," &amp; IF(_xlfn.XLOOKUP("Src_CIDR_Le_16",'Scoring_Config'!$A:$A,'Scoring_Config'!$D:$D,"Yes")="Yes",_xlfn.XLOOKUP("Src_CIDR_Le_16",'Scoring_Config'!$A:$A,'Scoring_Config'!$C:$C,10),0),"False,0")</f>
        <v>0</v>
      </c>
      <c r="AA125" cm="1">
        <f t="array" ref="AA125">IF(FALSE,"True," &amp; IF(_xlfn.XLOOKUP("Src_CIDR_17_22",'Scoring_Config'!$A:$A,'Scoring_Config'!$D:$D,"Yes")="Yes",_xlfn.XLOOKUP("Src_CIDR_17_22",'Scoring_Config'!$A:$A,'Scoring_Config'!$C:$C,5),0),"False,0")</f>
        <v>0</v>
      </c>
      <c r="AB125" cm="1">
        <f t="array" ref="AB125">IF(FALSE,"True," &amp; IF(_xlfn.XLOOKUP("Dst_IsAny",'Scoring_Config'!$A:$A,'Scoring_Config'!$D:$D,"Yes")="Yes",_xlfn.XLOOKUP("Dst_IsAny",'Scoring_Config'!$A:$A,'Scoring_Config'!$C:$C,10),0),"False,0")</f>
        <v>0</v>
      </c>
      <c r="AC125" cm="1">
        <f t="array" ref="AC125">IF(FALSE,"True," &amp; IF(_xlfn.XLOOKUP("Dst_CIDR_Le_16",'Scoring_Config'!$A:$A,'Scoring_Config'!$D:$D,"Yes")="Yes",_xlfn.XLOOKUP("Dst_CIDR_Le_16",'Scoring_Config'!$A:$A,'Scoring_Config'!$C:$C,10),0),"False,0")</f>
        <v>0</v>
      </c>
      <c r="AD125" cm="1">
        <f t="array" ref="AD125">IF(FALSE,"True," &amp; IF(_xlfn.XLOOKUP("Dst_CIDR_17_22",'Scoring_Config'!$A:$A,'Scoring_Config'!$D:$D,"Yes")="Yes",_xlfn.XLOOKUP("Dst_CIDR_17_22",'Scoring_Config'!$A:$A,'Scoring_Config'!$C:$C,5),0),"False,0")</f>
        <v>0</v>
      </c>
      <c r="AE125" cm="1">
        <f t="array" ref="AE125">IF(FALSE,"True," &amp; IF(_xlfn.XLOOKUP("SrcZone_IsAny",'Scoring_Config'!$A:$A,'Scoring_Config'!$D:$D,"Yes")="Yes",_xlfn.XLOOKUP("SrcZone_IsAny",'Scoring_Config'!$A:$A,'Scoring_Config'!$C:$C,10),0),"False,0")</f>
        <v>0</v>
      </c>
      <c r="AF125" cm="1">
        <f t="array" ref="AF125">IF(FALSE,"True," &amp; IF(_xlfn.XLOOKUP("DstZone_IsAny",'Scoring_Config'!$A:$A,'Scoring_Config'!$D:$D,"Yes")="Yes",_xlfn.XLOOKUP("DstZone_IsAny",'Scoring_Config'!$A:$A,'Scoring_Config'!$C:$C,10),0),"False,0")</f>
        <v>0</v>
      </c>
      <c r="AG125" cm="1">
        <f t="array" ref="AG12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5" cm="1">
        <f t="array" ref="AH125">IF(FALSE,"True," &amp; IF(_xlfn.XLOOKUP("App_Any_OR_RangeGt1000",'Scoring_Config'!$A:$A,'Scoring_Config'!$D:$D,"Yes")="Yes",_xlfn.XLOOKUP("App_Any_OR_RangeGt1000",'Scoring_Config'!$A:$A,'Scoring_Config'!$C:$C,10),0),"False,0")</f>
        <v>0</v>
      </c>
      <c r="AI125" cm="1">
        <f t="array" ref="AI125">IF(FALSE,"True," &amp; IF(_xlfn.XLOOKUP("Service_Insecure_Match",'Scoring_Config'!$A:$A,'Scoring_Config'!$D:$D,"Yes")="Yes",_xlfn.XLOOKUP("Service_Insecure_Match",'Scoring_Config'!$A:$A,'Scoring_Config'!$C:$C,5),0),"False,0")</f>
        <v>0</v>
      </c>
      <c r="AJ125" cm="1">
        <f t="array" ref="AJ125">IF(FALSE,"True," &amp; IF(_xlfn.XLOOKUP("Risky_Inbound",'Scoring_Config'!$A:$A,'Scoring_Config'!$D:$D,"Yes")="Yes",_xlfn.XLOOKUP("Risky_Inbound",'Scoring_Config'!$A:$A,'Scoring_Config'!$C:$C,50),0),"False,0")</f>
        <v>0</v>
      </c>
      <c r="AK125" cm="1">
        <f t="array" ref="AK125">IF(FALSE,"True," &amp; IF(_xlfn.XLOOKUP("Risky_Outbound",'Scoring_Config'!$A:$A,'Scoring_Config'!$D:$D,"Yes")="Yes",_xlfn.XLOOKUP("Risky_Outbound",'Scoring_Config'!$A:$A,'Scoring_Config'!$C:$C,25),0),"False,0")</f>
        <v>0</v>
      </c>
      <c r="AL125" t="s">
        <v>6699</v>
      </c>
      <c r="AM125" cm="1">
        <f t="array" ref="AM12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5" t="s">
        <v>6697</v>
      </c>
      <c r="AO125" t="s">
        <v>6697</v>
      </c>
      <c r="AP125" t="s">
        <v>6697</v>
      </c>
      <c r="AQ125" cm="1">
        <f t="array" ref="AQ125">IF(FALSE,"True," &amp; IF(_xlfn.XLOOKUP("Service_IsAny",'Scoring_Config'!$A:$A,'Scoring_Config'!$D:$D,"Yes")="Yes",_xlfn.XLOOKUP("Service_IsAny",'Scoring_Config'!$A:$A,'Scoring_Config'!$C:$C,0),0),"False,0")</f>
        <v>0</v>
      </c>
      <c r="AR125">
        <v>0</v>
      </c>
      <c r="AS125" cm="1">
        <f t="array" ref="AS125">IF(FALSE,"True," &amp; IF(_xlfn.XLOOKUP("Service_RangeGt1000",'Scoring_Config'!$A:$A,'Scoring_Config'!$D:$D,"Yes")="Yes",_xlfn.XLOOKUP("Service_RangeGt1000",'Scoring_Config'!$A:$A,'Scoring_Config'!$C:$C,0),0),"False,0")</f>
        <v>0</v>
      </c>
      <c r="AT125" cm="1">
        <f t="array" ref="AT125">IF(FALSE,"True," &amp; IF(_xlfn.XLOOKUP("App_IsAny",'Scoring_Config'!$A:$A,'Scoring_Config'!$D:$D,"Yes")="Yes",_xlfn.XLOOKUP("App_IsAny",'Scoring_Config'!$A:$A,'Scoring_Config'!$C:$C,0),0),"False,0")</f>
        <v>0</v>
      </c>
      <c r="AU125">
        <v>0</v>
      </c>
      <c r="AV125" cm="1">
        <f t="array" ref="AV125">IF(FALSE,"True," &amp; IF(_xlfn.XLOOKUP("App_RangeGt1000",'Scoring_Config'!$A:$A,'Scoring_Config'!$D:$D,"Yes")="Yes",_xlfn.XLOOKUP("App_RangeGt1000",'Scoring_Config'!$A:$A,'Scoring_Config'!$C:$C,0),0),"False,0")</f>
        <v>0</v>
      </c>
      <c r="AW125" cm="1">
        <f t="array" ref="AW125">IF(FALSE,"True," &amp; IF(_xlfn.XLOOKUP("Action_IsDenyOrDrop",'Scoring_Config'!$A:$A,'Scoring_Config'!$D:$D,"Yes")="Yes",_xlfn.XLOOKUP("Action_IsDenyOrDrop",'Scoring_Config'!$A:$A,'Scoring_Config'!$C:$C,0),0),"False,0")</f>
        <v>0</v>
      </c>
      <c r="AX125" cm="1">
        <f t="array" ref="AX125">IF(LEFT(AW125,4)="True",0,(IF(LEFT(Y125,4)="True",IF(_xlfn.XLOOKUP("Src_IsAny",'Scoring_Config'!$A:$A,'Scoring_Config'!$D:$D,"Yes")="Yes",_xlfn.XLOOKUP("Src_IsAny",'Scoring_Config'!$A:$A,'Scoring_Config'!$C:$C,10),0),0)+IF(LEFT(Z125,4)="True",IF(_xlfn.XLOOKUP("Src_CIDR_Le_16",'Scoring_Config'!$A:$A,'Scoring_Config'!$D:$D,"Yes")="Yes",_xlfn.XLOOKUP("Src_CIDR_Le_16",'Scoring_Config'!$A:$A,'Scoring_Config'!$C:$C,10),0),0)+IF(LEFT(AA125,4)="True",IF(_xlfn.XLOOKUP("Src_CIDR_17_22",'Scoring_Config'!$A:$A,'Scoring_Config'!$D:$D,"Yes")="Yes",_xlfn.XLOOKUP("Src_CIDR_17_22",'Scoring_Config'!$A:$A,'Scoring_Config'!$C:$C,5),0),0)+IF(LEFT(AB125,4)="True",IF(_xlfn.XLOOKUP("Dst_IsAny",'Scoring_Config'!$A:$A,'Scoring_Config'!$D:$D,"Yes")="Yes",_xlfn.XLOOKUP("Dst_IsAny",'Scoring_Config'!$A:$A,'Scoring_Config'!$C:$C,10),0),0)+IF(LEFT(AC125,4)="True",IF(_xlfn.XLOOKUP("Dst_CIDR_Le_16",'Scoring_Config'!$A:$A,'Scoring_Config'!$D:$D,"Yes")="Yes",_xlfn.XLOOKUP("Dst_CIDR_Le_16",'Scoring_Config'!$A:$A,'Scoring_Config'!$C:$C,10),0),0)+IF(LEFT(AD125,4)="True",IF(_xlfn.XLOOKUP("Dst_CIDR_17_22",'Scoring_Config'!$A:$A,'Scoring_Config'!$D:$D,"Yes")="Yes",_xlfn.XLOOKUP("Dst_CIDR_17_22",'Scoring_Config'!$A:$A,'Scoring_Config'!$C:$C,5),0),0)+IF(LEFT(AE125,4)="True",IF(_xlfn.XLOOKUP("SrcZone_IsAny",'Scoring_Config'!$A:$A,'Scoring_Config'!$D:$D,"Yes")="Yes",_xlfn.XLOOKUP("SrcZone_IsAny",'Scoring_Config'!$A:$A,'Scoring_Config'!$C:$C,10),0),0)+IF(LEFT(AF125,4)="True",IF(_xlfn.XLOOKUP("DstZone_IsAny",'Scoring_Config'!$A:$A,'Scoring_Config'!$D:$D,"Yes")="Yes",_xlfn.XLOOKUP("DstZone_IsAny",'Scoring_Config'!$A:$A,'Scoring_Config'!$C:$C,10),0),0)+IF(LEFT(AG125,4)="True",IF(_xlfn.XLOOKUP("Service_Any_OR_RangeGt1000",'Scoring_Config'!$A:$A,'Scoring_Config'!$D:$D,"Yes")="Yes",_xlfn.XLOOKUP("Service_Any_OR_RangeGt1000",'Scoring_Config'!$A:$A,'Scoring_Config'!$C:$C,10),0),0)+IF(LEFT(AH125,4)="True",IF(_xlfn.XLOOKUP("App_Any_OR_RangeGt1000",'Scoring_Config'!$A:$A,'Scoring_Config'!$D:$D,"Yes")="Yes",_xlfn.XLOOKUP("App_Any_OR_RangeGt1000",'Scoring_Config'!$A:$A,'Scoring_Config'!$C:$C,10),0),0)+IF(LEFT(AI125,4)="True",IF(_xlfn.XLOOKUP("Service_Insecure_Match",'Scoring_Config'!$A:$A,'Scoring_Config'!$D:$D,"Yes")="Yes",_xlfn.XLOOKUP("Service_Insecure_Match",'Scoring_Config'!$A:$A,'Scoring_Config'!$C:$C,5),0),0)+IF(LEFT(AJ125,4)="True",IF(_xlfn.XLOOKUP("Risky_Inbound",'Scoring_Config'!$A:$A,'Scoring_Config'!$D:$D,"Yes")="Yes",_xlfn.XLOOKUP("Risky_Inbound",'Scoring_Config'!$A:$A,'Scoring_Config'!$C:$C,50),0),0)+IF(LEFT(AK125,4)="True",IF(_xlfn.XLOOKUP("Risky_Outbound",'Scoring_Config'!$A:$A,'Scoring_Config'!$D:$D,"Yes")="Yes",_xlfn.XLOOKUP("Risky_Outbound",'Scoring_Config'!$A:$A,'Scoring_Config'!$C:$C,25),0),0)+IF(LEFT(AZ125,4)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125,FIND(",",AL125)+1,100)),0)+IF(LEFT(AM125,4)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125,FIND(",",AN125)+1,100)),0)+IF(_xlfn.XLOOKUP("Profile_Scoring",'Scoring_Config'!$A:$A,'Scoring_Config'!$D:$D,"Yes")="Yes",VALUE(MID(AO125,FIND(",",AO125)+1,100)),0)+IF(_xlfn.XLOOKUP("Options_Scoring",'Scoring_Config'!$A:$A,'Scoring_Config'!$D:$D,"Yes")="Yes",VALUE(MID(AP125,FIND(",",AP125)+1,100)),0)))</f>
        <v>0</v>
      </c>
      <c r="AZ125" cm="1">
        <f t="array" ref="AZ125">IF(FALSE,"True," &amp; IF(_xlfn.XLOOKUP("Migrate_Insecure",'Scoring_Config'!$A:$A,'Scoring_Config'!$D:$D,"Yes")="Yes",_xlfn.XLOOKUP("Migrate_Insecure",'Scoring_Config'!$A:$A,'Scoring_Config'!$C:$C,10),0),"False,0")</f>
        <v>0</v>
      </c>
    </row>
    <row r="126" spans="1:52">
      <c r="A126" t="s">
        <v>1979</v>
      </c>
      <c r="B126" t="s">
        <v>2104</v>
      </c>
      <c r="C126" t="s">
        <v>3542</v>
      </c>
      <c r="D126" t="s">
        <v>3545</v>
      </c>
      <c r="E126" t="s">
        <v>3563</v>
      </c>
      <c r="F126" t="s">
        <v>3575</v>
      </c>
      <c r="G126" t="s">
        <v>166</v>
      </c>
      <c r="H126" t="s">
        <v>174</v>
      </c>
      <c r="I126" t="s">
        <v>3575</v>
      </c>
      <c r="J126" t="s">
        <v>166</v>
      </c>
      <c r="K126" t="s">
        <v>1701</v>
      </c>
      <c r="L126" t="s">
        <v>1327</v>
      </c>
      <c r="M126" t="s">
        <v>1974</v>
      </c>
      <c r="N126" t="s">
        <v>4315</v>
      </c>
      <c r="O126" t="s">
        <v>4319</v>
      </c>
      <c r="P126" t="s">
        <v>4323</v>
      </c>
      <c r="Q126" t="s">
        <v>4420</v>
      </c>
      <c r="R126" t="s">
        <v>5439</v>
      </c>
      <c r="S126" t="s">
        <v>4324</v>
      </c>
      <c r="T126" t="s">
        <v>5570</v>
      </c>
      <c r="U126" t="s">
        <v>5955</v>
      </c>
      <c r="Y126" cm="1">
        <f t="array" ref="Y126">IF(FALSE,"True," &amp; IF(_xlfn.XLOOKUP("Src_IsAny",'Scoring_Config'!$A:$A,'Scoring_Config'!$D:$D,"Yes")="Yes",_xlfn.XLOOKUP("Src_IsAny",'Scoring_Config'!$A:$A,'Scoring_Config'!$C:$C,10),0),"False,0")</f>
        <v>0</v>
      </c>
      <c r="Z126" cm="1">
        <f t="array" ref="Z126">IF(FALSE,"True," &amp; IF(_xlfn.XLOOKUP("Src_CIDR_Le_16",'Scoring_Config'!$A:$A,'Scoring_Config'!$D:$D,"Yes")="Yes",_xlfn.XLOOKUP("Src_CIDR_Le_16",'Scoring_Config'!$A:$A,'Scoring_Config'!$C:$C,10),0),"False,0")</f>
        <v>0</v>
      </c>
      <c r="AA126" cm="1">
        <f t="array" ref="AA126">IF(FALSE,"True," &amp; IF(_xlfn.XLOOKUP("Src_CIDR_17_22",'Scoring_Config'!$A:$A,'Scoring_Config'!$D:$D,"Yes")="Yes",_xlfn.XLOOKUP("Src_CIDR_17_22",'Scoring_Config'!$A:$A,'Scoring_Config'!$C:$C,5),0),"False,0")</f>
        <v>0</v>
      </c>
      <c r="AB126" cm="1">
        <f t="array" ref="AB126">IF(FALSE,"True," &amp; IF(_xlfn.XLOOKUP("Dst_IsAny",'Scoring_Config'!$A:$A,'Scoring_Config'!$D:$D,"Yes")="Yes",_xlfn.XLOOKUP("Dst_IsAny",'Scoring_Config'!$A:$A,'Scoring_Config'!$C:$C,10),0),"False,0")</f>
        <v>0</v>
      </c>
      <c r="AC126" cm="1">
        <f t="array" ref="AC126">IF(FALSE,"True," &amp; IF(_xlfn.XLOOKUP("Dst_CIDR_Le_16",'Scoring_Config'!$A:$A,'Scoring_Config'!$D:$D,"Yes")="Yes",_xlfn.XLOOKUP("Dst_CIDR_Le_16",'Scoring_Config'!$A:$A,'Scoring_Config'!$C:$C,10),0),"False,0")</f>
        <v>0</v>
      </c>
      <c r="AD126" cm="1">
        <f t="array" ref="AD126">IF(FALSE,"True," &amp; IF(_xlfn.XLOOKUP("Dst_CIDR_17_22",'Scoring_Config'!$A:$A,'Scoring_Config'!$D:$D,"Yes")="Yes",_xlfn.XLOOKUP("Dst_CIDR_17_22",'Scoring_Config'!$A:$A,'Scoring_Config'!$C:$C,5),0),"False,0")</f>
        <v>0</v>
      </c>
      <c r="AE126" cm="1">
        <f t="array" ref="AE126">IF(FALSE,"True," &amp; IF(_xlfn.XLOOKUP("SrcZone_IsAny",'Scoring_Config'!$A:$A,'Scoring_Config'!$D:$D,"Yes")="Yes",_xlfn.XLOOKUP("SrcZone_IsAny",'Scoring_Config'!$A:$A,'Scoring_Config'!$C:$C,10),0),"False,0")</f>
        <v>0</v>
      </c>
      <c r="AF126" cm="1">
        <f t="array" ref="AF126">IF(FALSE,"True," &amp; IF(_xlfn.XLOOKUP("DstZone_IsAny",'Scoring_Config'!$A:$A,'Scoring_Config'!$D:$D,"Yes")="Yes",_xlfn.XLOOKUP("DstZone_IsAny",'Scoring_Config'!$A:$A,'Scoring_Config'!$C:$C,10),0),"False,0")</f>
        <v>0</v>
      </c>
      <c r="AG126" cm="1">
        <f t="array" ref="AG12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6" cm="1">
        <f t="array" ref="AH126">IF(FALSE,"True," &amp; IF(_xlfn.XLOOKUP("App_Any_OR_RangeGt1000",'Scoring_Config'!$A:$A,'Scoring_Config'!$D:$D,"Yes")="Yes",_xlfn.XLOOKUP("App_Any_OR_RangeGt1000",'Scoring_Config'!$A:$A,'Scoring_Config'!$C:$C,10),0),"False,0")</f>
        <v>0</v>
      </c>
      <c r="AI126" cm="1">
        <f t="array" ref="AI126">IF(FALSE,"True," &amp; IF(_xlfn.XLOOKUP("Service_Insecure_Match",'Scoring_Config'!$A:$A,'Scoring_Config'!$D:$D,"Yes")="Yes",_xlfn.XLOOKUP("Service_Insecure_Match",'Scoring_Config'!$A:$A,'Scoring_Config'!$C:$C,5),0),"False,0")</f>
        <v>0</v>
      </c>
      <c r="AJ126" cm="1">
        <f t="array" ref="AJ126">IF(FALSE,"True," &amp; IF(_xlfn.XLOOKUP("Risky_Inbound",'Scoring_Config'!$A:$A,'Scoring_Config'!$D:$D,"Yes")="Yes",_xlfn.XLOOKUP("Risky_Inbound",'Scoring_Config'!$A:$A,'Scoring_Config'!$C:$C,50),0),"False,0")</f>
        <v>0</v>
      </c>
      <c r="AK126" cm="1">
        <f t="array" ref="AK126">IF(FALSE,"True," &amp; IF(_xlfn.XLOOKUP("Risky_Outbound",'Scoring_Config'!$A:$A,'Scoring_Config'!$D:$D,"Yes")="Yes",_xlfn.XLOOKUP("Risky_Outbound",'Scoring_Config'!$A:$A,'Scoring_Config'!$C:$C,25),0),"False,0")</f>
        <v>0</v>
      </c>
      <c r="AL126" t="s">
        <v>6699</v>
      </c>
      <c r="AM126" cm="1">
        <f t="array" ref="AM12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6" t="s">
        <v>6697</v>
      </c>
      <c r="AO126" t="s">
        <v>6697</v>
      </c>
      <c r="AP126" t="s">
        <v>6697</v>
      </c>
      <c r="AQ126" cm="1">
        <f t="array" ref="AQ126">IF(FALSE,"True," &amp; IF(_xlfn.XLOOKUP("Service_IsAny",'Scoring_Config'!$A:$A,'Scoring_Config'!$D:$D,"Yes")="Yes",_xlfn.XLOOKUP("Service_IsAny",'Scoring_Config'!$A:$A,'Scoring_Config'!$C:$C,0),0),"False,0")</f>
        <v>0</v>
      </c>
      <c r="AR126">
        <v>0</v>
      </c>
      <c r="AS126" cm="1">
        <f t="array" ref="AS126">IF(FALSE,"True," &amp; IF(_xlfn.XLOOKUP("Service_RangeGt1000",'Scoring_Config'!$A:$A,'Scoring_Config'!$D:$D,"Yes")="Yes",_xlfn.XLOOKUP("Service_RangeGt1000",'Scoring_Config'!$A:$A,'Scoring_Config'!$C:$C,0),0),"False,0")</f>
        <v>0</v>
      </c>
      <c r="AT126" cm="1">
        <f t="array" ref="AT126">IF(FALSE,"True," &amp; IF(_xlfn.XLOOKUP("App_IsAny",'Scoring_Config'!$A:$A,'Scoring_Config'!$D:$D,"Yes")="Yes",_xlfn.XLOOKUP("App_IsAny",'Scoring_Config'!$A:$A,'Scoring_Config'!$C:$C,0),0),"False,0")</f>
        <v>0</v>
      </c>
      <c r="AU126">
        <v>0</v>
      </c>
      <c r="AV126" cm="1">
        <f t="array" ref="AV126">IF(FALSE,"True," &amp; IF(_xlfn.XLOOKUP("App_RangeGt1000",'Scoring_Config'!$A:$A,'Scoring_Config'!$D:$D,"Yes")="Yes",_xlfn.XLOOKUP("App_RangeGt1000",'Scoring_Config'!$A:$A,'Scoring_Config'!$C:$C,0),0),"False,0")</f>
        <v>0</v>
      </c>
      <c r="AW126" cm="1">
        <f t="array" ref="AW126">IF(FALSE,"True," &amp; IF(_xlfn.XLOOKUP("Action_IsDenyOrDrop",'Scoring_Config'!$A:$A,'Scoring_Config'!$D:$D,"Yes")="Yes",_xlfn.XLOOKUP("Action_IsDenyOrDrop",'Scoring_Config'!$A:$A,'Scoring_Config'!$C:$C,0),0),"False,0")</f>
        <v>0</v>
      </c>
      <c r="AX126" cm="1">
        <f t="array" ref="AX126">IF(LEFT(AW126,4)="True",0,(IF(LEFT(Y126,4)="True",IF(_xlfn.XLOOKUP("Src_IsAny",'Scoring_Config'!$A:$A,'Scoring_Config'!$D:$D,"Yes")="Yes",_xlfn.XLOOKUP("Src_IsAny",'Scoring_Config'!$A:$A,'Scoring_Config'!$C:$C,10),0),0)+IF(LEFT(Z126,4)="True",IF(_xlfn.XLOOKUP("Src_CIDR_Le_16",'Scoring_Config'!$A:$A,'Scoring_Config'!$D:$D,"Yes")="Yes",_xlfn.XLOOKUP("Src_CIDR_Le_16",'Scoring_Config'!$A:$A,'Scoring_Config'!$C:$C,10),0),0)+IF(LEFT(AA126,4)="True",IF(_xlfn.XLOOKUP("Src_CIDR_17_22",'Scoring_Config'!$A:$A,'Scoring_Config'!$D:$D,"Yes")="Yes",_xlfn.XLOOKUP("Src_CIDR_17_22",'Scoring_Config'!$A:$A,'Scoring_Config'!$C:$C,5),0),0)+IF(LEFT(AB126,4)="True",IF(_xlfn.XLOOKUP("Dst_IsAny",'Scoring_Config'!$A:$A,'Scoring_Config'!$D:$D,"Yes")="Yes",_xlfn.XLOOKUP("Dst_IsAny",'Scoring_Config'!$A:$A,'Scoring_Config'!$C:$C,10),0),0)+IF(LEFT(AC126,4)="True",IF(_xlfn.XLOOKUP("Dst_CIDR_Le_16",'Scoring_Config'!$A:$A,'Scoring_Config'!$D:$D,"Yes")="Yes",_xlfn.XLOOKUP("Dst_CIDR_Le_16",'Scoring_Config'!$A:$A,'Scoring_Config'!$C:$C,10),0),0)+IF(LEFT(AD126,4)="True",IF(_xlfn.XLOOKUP("Dst_CIDR_17_22",'Scoring_Config'!$A:$A,'Scoring_Config'!$D:$D,"Yes")="Yes",_xlfn.XLOOKUP("Dst_CIDR_17_22",'Scoring_Config'!$A:$A,'Scoring_Config'!$C:$C,5),0),0)+IF(LEFT(AE126,4)="True",IF(_xlfn.XLOOKUP("SrcZone_IsAny",'Scoring_Config'!$A:$A,'Scoring_Config'!$D:$D,"Yes")="Yes",_xlfn.XLOOKUP("SrcZone_IsAny",'Scoring_Config'!$A:$A,'Scoring_Config'!$C:$C,10),0),0)+IF(LEFT(AF126,4)="True",IF(_xlfn.XLOOKUP("DstZone_IsAny",'Scoring_Config'!$A:$A,'Scoring_Config'!$D:$D,"Yes")="Yes",_xlfn.XLOOKUP("DstZone_IsAny",'Scoring_Config'!$A:$A,'Scoring_Config'!$C:$C,10),0),0)+IF(LEFT(AG126,4)="True",IF(_xlfn.XLOOKUP("Service_Any_OR_RangeGt1000",'Scoring_Config'!$A:$A,'Scoring_Config'!$D:$D,"Yes")="Yes",_xlfn.XLOOKUP("Service_Any_OR_RangeGt1000",'Scoring_Config'!$A:$A,'Scoring_Config'!$C:$C,10),0),0)+IF(LEFT(AH126,4)="True",IF(_xlfn.XLOOKUP("App_Any_OR_RangeGt1000",'Scoring_Config'!$A:$A,'Scoring_Config'!$D:$D,"Yes")="Yes",_xlfn.XLOOKUP("App_Any_OR_RangeGt1000",'Scoring_Config'!$A:$A,'Scoring_Config'!$C:$C,10),0),0)+IF(LEFT(AI126,4)="True",IF(_xlfn.XLOOKUP("Service_Insecure_Match",'Scoring_Config'!$A:$A,'Scoring_Config'!$D:$D,"Yes")="Yes",_xlfn.XLOOKUP("Service_Insecure_Match",'Scoring_Config'!$A:$A,'Scoring_Config'!$C:$C,5),0),0)+IF(LEFT(AJ126,4)="True",IF(_xlfn.XLOOKUP("Risky_Inbound",'Scoring_Config'!$A:$A,'Scoring_Config'!$D:$D,"Yes")="Yes",_xlfn.XLOOKUP("Risky_Inbound",'Scoring_Config'!$A:$A,'Scoring_Config'!$C:$C,50),0),0)+IF(LEFT(AK126,4)="True",IF(_xlfn.XLOOKUP("Risky_Outbound",'Scoring_Config'!$A:$A,'Scoring_Config'!$D:$D,"Yes")="Yes",_xlfn.XLOOKUP("Risky_Outbound",'Scoring_Config'!$A:$A,'Scoring_Config'!$C:$C,25),0),0)+IF(LEFT(AZ126,4)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126,FIND(",",AL126)+1,100)),0)+IF(LEFT(AM126,4)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126,FIND(",",AN126)+1,100)),0)+IF(_xlfn.XLOOKUP("Profile_Scoring",'Scoring_Config'!$A:$A,'Scoring_Config'!$D:$D,"Yes")="Yes",VALUE(MID(AO126,FIND(",",AO126)+1,100)),0)+IF(_xlfn.XLOOKUP("Options_Scoring",'Scoring_Config'!$A:$A,'Scoring_Config'!$D:$D,"Yes")="Yes",VALUE(MID(AP126,FIND(",",AP126)+1,100)),0)))</f>
        <v>0</v>
      </c>
      <c r="AZ126" cm="1">
        <f t="array" ref="AZ126">IF(FALSE,"True," &amp; IF(_xlfn.XLOOKUP("Migrate_Insecure",'Scoring_Config'!$A:$A,'Scoring_Config'!$D:$D,"Yes")="Yes",_xlfn.XLOOKUP("Migrate_Insecure",'Scoring_Config'!$A:$A,'Scoring_Config'!$C:$C,10),0),"False,0")</f>
        <v>0</v>
      </c>
    </row>
    <row r="127" spans="1:52">
      <c r="A127" t="s">
        <v>1979</v>
      </c>
      <c r="B127" t="s">
        <v>2105</v>
      </c>
      <c r="C127" t="s">
        <v>3542</v>
      </c>
      <c r="D127" t="s">
        <v>3545</v>
      </c>
      <c r="E127" t="s">
        <v>3563</v>
      </c>
      <c r="F127" t="s">
        <v>3612</v>
      </c>
      <c r="G127" t="s">
        <v>167</v>
      </c>
      <c r="H127" t="s">
        <v>174</v>
      </c>
      <c r="I127" t="s">
        <v>4095</v>
      </c>
      <c r="J127" t="s">
        <v>321</v>
      </c>
      <c r="K127" t="s">
        <v>1712</v>
      </c>
      <c r="L127" t="s">
        <v>1327</v>
      </c>
      <c r="M127" t="s">
        <v>1974</v>
      </c>
      <c r="N127" t="s">
        <v>4315</v>
      </c>
      <c r="O127" t="s">
        <v>4319</v>
      </c>
      <c r="P127" t="s">
        <v>4322</v>
      </c>
      <c r="Q127" t="s">
        <v>4421</v>
      </c>
      <c r="R127" t="s">
        <v>5440</v>
      </c>
      <c r="S127" t="s">
        <v>5440</v>
      </c>
      <c r="T127" t="s">
        <v>5604</v>
      </c>
      <c r="U127" t="s">
        <v>6019</v>
      </c>
      <c r="Y127" cm="1">
        <f t="array" ref="Y127">IF(FALSE,"True," &amp; IF(_xlfn.XLOOKUP("Src_IsAny",'Scoring_Config'!$A:$A,'Scoring_Config'!$D:$D,"Yes")="Yes",_xlfn.XLOOKUP("Src_IsAny",'Scoring_Config'!$A:$A,'Scoring_Config'!$C:$C,10),0),"False,0")</f>
        <v>0</v>
      </c>
      <c r="Z127" cm="1">
        <f t="array" ref="Z127">IF(FALSE,"True," &amp; IF(_xlfn.XLOOKUP("Src_CIDR_Le_16",'Scoring_Config'!$A:$A,'Scoring_Config'!$D:$D,"Yes")="Yes",_xlfn.XLOOKUP("Src_CIDR_Le_16",'Scoring_Config'!$A:$A,'Scoring_Config'!$C:$C,10),0),"False,0")</f>
        <v>0</v>
      </c>
      <c r="AA127" cm="1">
        <f t="array" ref="AA127">IF(TRUE,"True," &amp; IF(_xlfn.XLOOKUP("Src_CIDR_17_22",'Scoring_Config'!$A:$A,'Scoring_Config'!$D:$D,"Yes")="Yes",_xlfn.XLOOKUP("Src_CIDR_17_22",'Scoring_Config'!$A:$A,'Scoring_Config'!$C:$C,5),0),"False,0")</f>
        <v>0</v>
      </c>
      <c r="AB127" cm="1">
        <f t="array" ref="AB127">IF(FALSE,"True," &amp; IF(_xlfn.XLOOKUP("Dst_IsAny",'Scoring_Config'!$A:$A,'Scoring_Config'!$D:$D,"Yes")="Yes",_xlfn.XLOOKUP("Dst_IsAny",'Scoring_Config'!$A:$A,'Scoring_Config'!$C:$C,10),0),"False,0")</f>
        <v>0</v>
      </c>
      <c r="AC127" cm="1">
        <f t="array" ref="AC127">IF(FALSE,"True," &amp; IF(_xlfn.XLOOKUP("Dst_CIDR_Le_16",'Scoring_Config'!$A:$A,'Scoring_Config'!$D:$D,"Yes")="Yes",_xlfn.XLOOKUP("Dst_CIDR_Le_16",'Scoring_Config'!$A:$A,'Scoring_Config'!$C:$C,10),0),"False,0")</f>
        <v>0</v>
      </c>
      <c r="AD127" cm="1">
        <f t="array" ref="AD127">IF(FALSE,"True," &amp; IF(_xlfn.XLOOKUP("Dst_CIDR_17_22",'Scoring_Config'!$A:$A,'Scoring_Config'!$D:$D,"Yes")="Yes",_xlfn.XLOOKUP("Dst_CIDR_17_22",'Scoring_Config'!$A:$A,'Scoring_Config'!$C:$C,5),0),"False,0")</f>
        <v>0</v>
      </c>
      <c r="AE127" cm="1">
        <f t="array" ref="AE127">IF(FALSE,"True," &amp; IF(_xlfn.XLOOKUP("SrcZone_IsAny",'Scoring_Config'!$A:$A,'Scoring_Config'!$D:$D,"Yes")="Yes",_xlfn.XLOOKUP("SrcZone_IsAny",'Scoring_Config'!$A:$A,'Scoring_Config'!$C:$C,10),0),"False,0")</f>
        <v>0</v>
      </c>
      <c r="AF127" cm="1">
        <f t="array" ref="AF127">IF(FALSE,"True," &amp; IF(_xlfn.XLOOKUP("DstZone_IsAny",'Scoring_Config'!$A:$A,'Scoring_Config'!$D:$D,"Yes")="Yes",_xlfn.XLOOKUP("DstZone_IsAny",'Scoring_Config'!$A:$A,'Scoring_Config'!$C:$C,10),0),"False,0")</f>
        <v>0</v>
      </c>
      <c r="AG127" cm="1">
        <f t="array" ref="AG12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7" cm="1">
        <f t="array" ref="AH127">IF(FALSE,"True," &amp; IF(_xlfn.XLOOKUP("App_Any_OR_RangeGt1000",'Scoring_Config'!$A:$A,'Scoring_Config'!$D:$D,"Yes")="Yes",_xlfn.XLOOKUP("App_Any_OR_RangeGt1000",'Scoring_Config'!$A:$A,'Scoring_Config'!$C:$C,10),0),"False,0")</f>
        <v>0</v>
      </c>
      <c r="AI127" cm="1">
        <f t="array" ref="AI127">IF(FALSE,"True," &amp; IF(_xlfn.XLOOKUP("Service_Insecure_Match",'Scoring_Config'!$A:$A,'Scoring_Config'!$D:$D,"Yes")="Yes",_xlfn.XLOOKUP("Service_Insecure_Match",'Scoring_Config'!$A:$A,'Scoring_Config'!$C:$C,5),0),"False,0")</f>
        <v>0</v>
      </c>
      <c r="AJ127" cm="1">
        <f t="array" ref="AJ127">IF(FALSE,"True," &amp; IF(_xlfn.XLOOKUP("Risky_Inbound",'Scoring_Config'!$A:$A,'Scoring_Config'!$D:$D,"Yes")="Yes",_xlfn.XLOOKUP("Risky_Inbound",'Scoring_Config'!$A:$A,'Scoring_Config'!$C:$C,50),0),"False,0")</f>
        <v>0</v>
      </c>
      <c r="AK127" cm="1">
        <f t="array" ref="AK127">IF(FALSE,"True," &amp; IF(_xlfn.XLOOKUP("Risky_Outbound",'Scoring_Config'!$A:$A,'Scoring_Config'!$D:$D,"Yes")="Yes",_xlfn.XLOOKUP("Risky_Outbound",'Scoring_Config'!$A:$A,'Scoring_Config'!$C:$C,25),0),"False,0")</f>
        <v>0</v>
      </c>
      <c r="AL127" t="s">
        <v>6697</v>
      </c>
      <c r="AM127" cm="1">
        <f t="array" ref="AM12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7" t="s">
        <v>6697</v>
      </c>
      <c r="AO127" t="s">
        <v>6697</v>
      </c>
      <c r="AP127" t="s">
        <v>6697</v>
      </c>
      <c r="AQ127" cm="1">
        <f t="array" ref="AQ127">IF(FALSE,"True," &amp; IF(_xlfn.XLOOKUP("Service_IsAny",'Scoring_Config'!$A:$A,'Scoring_Config'!$D:$D,"Yes")="Yes",_xlfn.XLOOKUP("Service_IsAny",'Scoring_Config'!$A:$A,'Scoring_Config'!$C:$C,0),0),"False,0")</f>
        <v>0</v>
      </c>
      <c r="AR127">
        <v>0</v>
      </c>
      <c r="AS127" cm="1">
        <f t="array" ref="AS127">IF(FALSE,"True," &amp; IF(_xlfn.XLOOKUP("Service_RangeGt1000",'Scoring_Config'!$A:$A,'Scoring_Config'!$D:$D,"Yes")="Yes",_xlfn.XLOOKUP("Service_RangeGt1000",'Scoring_Config'!$A:$A,'Scoring_Config'!$C:$C,0),0),"False,0")</f>
        <v>0</v>
      </c>
      <c r="AT127" cm="1">
        <f t="array" ref="AT127">IF(FALSE,"True," &amp; IF(_xlfn.XLOOKUP("App_IsAny",'Scoring_Config'!$A:$A,'Scoring_Config'!$D:$D,"Yes")="Yes",_xlfn.XLOOKUP("App_IsAny",'Scoring_Config'!$A:$A,'Scoring_Config'!$C:$C,0),0),"False,0")</f>
        <v>0</v>
      </c>
      <c r="AU127">
        <v>1</v>
      </c>
      <c r="AV127" cm="1">
        <f t="array" ref="AV127">IF(FALSE,"True," &amp; IF(_xlfn.XLOOKUP("App_RangeGt1000",'Scoring_Config'!$A:$A,'Scoring_Config'!$D:$D,"Yes")="Yes",_xlfn.XLOOKUP("App_RangeGt1000",'Scoring_Config'!$A:$A,'Scoring_Config'!$C:$C,0),0),"False,0")</f>
        <v>0</v>
      </c>
      <c r="AW127" cm="1">
        <f t="array" ref="AW127">IF(FALSE,"True," &amp; IF(_xlfn.XLOOKUP("Action_IsDenyOrDrop",'Scoring_Config'!$A:$A,'Scoring_Config'!$D:$D,"Yes")="Yes",_xlfn.XLOOKUP("Action_IsDenyOrDrop",'Scoring_Config'!$A:$A,'Scoring_Config'!$C:$C,0),0),"False,0")</f>
        <v>0</v>
      </c>
      <c r="AX127" cm="1">
        <f t="array" ref="AX127">IF(LEFT(AW127,4)="True",0,(IF(LEFT(Y127,4)="True",IF(_xlfn.XLOOKUP("Src_IsAny",'Scoring_Config'!$A:$A,'Scoring_Config'!$D:$D,"Yes")="Yes",_xlfn.XLOOKUP("Src_IsAny",'Scoring_Config'!$A:$A,'Scoring_Config'!$C:$C,10),0),0)+IF(LEFT(Z127,4)="True",IF(_xlfn.XLOOKUP("Src_CIDR_Le_16",'Scoring_Config'!$A:$A,'Scoring_Config'!$D:$D,"Yes")="Yes",_xlfn.XLOOKUP("Src_CIDR_Le_16",'Scoring_Config'!$A:$A,'Scoring_Config'!$C:$C,10),0),0)+IF(LEFT(AA127,4)="True",IF(_xlfn.XLOOKUP("Src_CIDR_17_22",'Scoring_Config'!$A:$A,'Scoring_Config'!$D:$D,"Yes")="Yes",_xlfn.XLOOKUP("Src_CIDR_17_22",'Scoring_Config'!$A:$A,'Scoring_Config'!$C:$C,5),0),0)+IF(LEFT(AB127,4)="True",IF(_xlfn.XLOOKUP("Dst_IsAny",'Scoring_Config'!$A:$A,'Scoring_Config'!$D:$D,"Yes")="Yes",_xlfn.XLOOKUP("Dst_IsAny",'Scoring_Config'!$A:$A,'Scoring_Config'!$C:$C,10),0),0)+IF(LEFT(AC127,4)="True",IF(_xlfn.XLOOKUP("Dst_CIDR_Le_16",'Scoring_Config'!$A:$A,'Scoring_Config'!$D:$D,"Yes")="Yes",_xlfn.XLOOKUP("Dst_CIDR_Le_16",'Scoring_Config'!$A:$A,'Scoring_Config'!$C:$C,10),0),0)+IF(LEFT(AD127,4)="True",IF(_xlfn.XLOOKUP("Dst_CIDR_17_22",'Scoring_Config'!$A:$A,'Scoring_Config'!$D:$D,"Yes")="Yes",_xlfn.XLOOKUP("Dst_CIDR_17_22",'Scoring_Config'!$A:$A,'Scoring_Config'!$C:$C,5),0),0)+IF(LEFT(AE127,4)="True",IF(_xlfn.XLOOKUP("SrcZone_IsAny",'Scoring_Config'!$A:$A,'Scoring_Config'!$D:$D,"Yes")="Yes",_xlfn.XLOOKUP("SrcZone_IsAny",'Scoring_Config'!$A:$A,'Scoring_Config'!$C:$C,10),0),0)+IF(LEFT(AF127,4)="True",IF(_xlfn.XLOOKUP("DstZone_IsAny",'Scoring_Config'!$A:$A,'Scoring_Config'!$D:$D,"Yes")="Yes",_xlfn.XLOOKUP("DstZone_IsAny",'Scoring_Config'!$A:$A,'Scoring_Config'!$C:$C,10),0),0)+IF(LEFT(AG127,4)="True",IF(_xlfn.XLOOKUP("Service_Any_OR_RangeGt1000",'Scoring_Config'!$A:$A,'Scoring_Config'!$D:$D,"Yes")="Yes",_xlfn.XLOOKUP("Service_Any_OR_RangeGt1000",'Scoring_Config'!$A:$A,'Scoring_Config'!$C:$C,10),0),0)+IF(LEFT(AH127,4)="True",IF(_xlfn.XLOOKUP("App_Any_OR_RangeGt1000",'Scoring_Config'!$A:$A,'Scoring_Config'!$D:$D,"Yes")="Yes",_xlfn.XLOOKUP("App_Any_OR_RangeGt1000",'Scoring_Config'!$A:$A,'Scoring_Config'!$C:$C,10),0),0)+IF(LEFT(AI127,4)="True",IF(_xlfn.XLOOKUP("Service_Insecure_Match",'Scoring_Config'!$A:$A,'Scoring_Config'!$D:$D,"Yes")="Yes",_xlfn.XLOOKUP("Service_Insecure_Match",'Scoring_Config'!$A:$A,'Scoring_Config'!$C:$C,5),0),0)+IF(LEFT(AJ127,4)="True",IF(_xlfn.XLOOKUP("Risky_Inbound",'Scoring_Config'!$A:$A,'Scoring_Config'!$D:$D,"Yes")="Yes",_xlfn.XLOOKUP("Risky_Inbound",'Scoring_Config'!$A:$A,'Scoring_Config'!$C:$C,50),0),0)+IF(LEFT(AK127,4)="True",IF(_xlfn.XLOOKUP("Risky_Outbound",'Scoring_Config'!$A:$A,'Scoring_Config'!$D:$D,"Yes")="Yes",_xlfn.XLOOKUP("Risky_Outbound",'Scoring_Config'!$A:$A,'Scoring_Config'!$C:$C,25),0),0)+IF(LEFT(AZ127,4)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127,FIND(",",AL127)+1,100)),0)+IF(LEFT(AM127,4)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127,FIND(",",AN127)+1,100)),0)+IF(_xlfn.XLOOKUP("Profile_Scoring",'Scoring_Config'!$A:$A,'Scoring_Config'!$D:$D,"Yes")="Yes",VALUE(MID(AO127,FIND(",",AO127)+1,100)),0)+IF(_xlfn.XLOOKUP("Options_Scoring",'Scoring_Config'!$A:$A,'Scoring_Config'!$D:$D,"Yes")="Yes",VALUE(MID(AP127,FIND(",",AP127)+1,100)),0)))</f>
        <v>0</v>
      </c>
      <c r="AZ127" cm="1">
        <f t="array" ref="AZ127">IF(FALSE,"True," &amp; IF(_xlfn.XLOOKUP("Migrate_Insecure",'Scoring_Config'!$A:$A,'Scoring_Config'!$D:$D,"Yes")="Yes",_xlfn.XLOOKUP("Migrate_Insecure",'Scoring_Config'!$A:$A,'Scoring_Config'!$C:$C,10),0),"False,0")</f>
        <v>0</v>
      </c>
    </row>
    <row r="128" spans="1:52">
      <c r="A128" t="s">
        <v>1979</v>
      </c>
      <c r="B128" t="s">
        <v>2106</v>
      </c>
      <c r="C128" t="s">
        <v>3542</v>
      </c>
      <c r="D128" t="s">
        <v>3544</v>
      </c>
      <c r="E128" t="s">
        <v>3562</v>
      </c>
      <c r="F128" t="s">
        <v>3613</v>
      </c>
      <c r="G128" t="s">
        <v>168</v>
      </c>
      <c r="H128" t="s">
        <v>193</v>
      </c>
      <c r="I128" t="s">
        <v>4096</v>
      </c>
      <c r="J128" t="s">
        <v>878</v>
      </c>
      <c r="K128" t="s">
        <v>1713</v>
      </c>
      <c r="L128" t="s">
        <v>1325</v>
      </c>
      <c r="M128" t="s">
        <v>1973</v>
      </c>
      <c r="N128" t="s">
        <v>4315</v>
      </c>
      <c r="O128" t="s">
        <v>4319</v>
      </c>
      <c r="P128" t="s">
        <v>4323</v>
      </c>
      <c r="Q128" t="s">
        <v>4422</v>
      </c>
      <c r="R128" t="s">
        <v>5439</v>
      </c>
      <c r="S128" t="s">
        <v>4324</v>
      </c>
      <c r="T128" t="s">
        <v>5605</v>
      </c>
      <c r="U128" t="s">
        <v>6020</v>
      </c>
      <c r="Y128" cm="1">
        <f t="array" ref="Y128">IF(FALSE,"True," &amp; IF(_xlfn.XLOOKUP("Src_IsAny",'Scoring_Config'!$A:$A,'Scoring_Config'!$D:$D,"Yes")="Yes",_xlfn.XLOOKUP("Src_IsAny",'Scoring_Config'!$A:$A,'Scoring_Config'!$C:$C,10),0),"False,0")</f>
        <v>0</v>
      </c>
      <c r="Z128" cm="1">
        <f t="array" ref="Z128">IF(FALSE,"True," &amp; IF(_xlfn.XLOOKUP("Src_CIDR_Le_16",'Scoring_Config'!$A:$A,'Scoring_Config'!$D:$D,"Yes")="Yes",_xlfn.XLOOKUP("Src_CIDR_Le_16",'Scoring_Config'!$A:$A,'Scoring_Config'!$C:$C,10),0),"False,0")</f>
        <v>0</v>
      </c>
      <c r="AA128" cm="1">
        <f t="array" ref="AA128">IF(FALSE,"True," &amp; IF(_xlfn.XLOOKUP("Src_CIDR_17_22",'Scoring_Config'!$A:$A,'Scoring_Config'!$D:$D,"Yes")="Yes",_xlfn.XLOOKUP("Src_CIDR_17_22",'Scoring_Config'!$A:$A,'Scoring_Config'!$C:$C,5),0),"False,0")</f>
        <v>0</v>
      </c>
      <c r="AB128" cm="1">
        <f t="array" ref="AB128">IF(FALSE,"True," &amp; IF(_xlfn.XLOOKUP("Dst_IsAny",'Scoring_Config'!$A:$A,'Scoring_Config'!$D:$D,"Yes")="Yes",_xlfn.XLOOKUP("Dst_IsAny",'Scoring_Config'!$A:$A,'Scoring_Config'!$C:$C,10),0),"False,0")</f>
        <v>0</v>
      </c>
      <c r="AC128" cm="1">
        <f t="array" ref="AC128">IF(FALSE,"True," &amp; IF(_xlfn.XLOOKUP("Dst_CIDR_Le_16",'Scoring_Config'!$A:$A,'Scoring_Config'!$D:$D,"Yes")="Yes",_xlfn.XLOOKUP("Dst_CIDR_Le_16",'Scoring_Config'!$A:$A,'Scoring_Config'!$C:$C,10),0),"False,0")</f>
        <v>0</v>
      </c>
      <c r="AD128" cm="1">
        <f t="array" ref="AD128">IF(FALSE,"True," &amp; IF(_xlfn.XLOOKUP("Dst_CIDR_17_22",'Scoring_Config'!$A:$A,'Scoring_Config'!$D:$D,"Yes")="Yes",_xlfn.XLOOKUP("Dst_CIDR_17_22",'Scoring_Config'!$A:$A,'Scoring_Config'!$C:$C,5),0),"False,0")</f>
        <v>0</v>
      </c>
      <c r="AE128" cm="1">
        <f t="array" ref="AE128">IF(FALSE,"True," &amp; IF(_xlfn.XLOOKUP("SrcZone_IsAny",'Scoring_Config'!$A:$A,'Scoring_Config'!$D:$D,"Yes")="Yes",_xlfn.XLOOKUP("SrcZone_IsAny",'Scoring_Config'!$A:$A,'Scoring_Config'!$C:$C,10),0),"False,0")</f>
        <v>0</v>
      </c>
      <c r="AF128" cm="1">
        <f t="array" ref="AF128">IF(FALSE,"True," &amp; IF(_xlfn.XLOOKUP("DstZone_IsAny",'Scoring_Config'!$A:$A,'Scoring_Config'!$D:$D,"Yes")="Yes",_xlfn.XLOOKUP("DstZone_IsAny",'Scoring_Config'!$A:$A,'Scoring_Config'!$C:$C,10),0),"False,0")</f>
        <v>0</v>
      </c>
      <c r="AG128" cm="1">
        <f t="array" ref="AG12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8" cm="1">
        <f t="array" ref="AH128">IF(FALSE,"True," &amp; IF(_xlfn.XLOOKUP("App_Any_OR_RangeGt1000",'Scoring_Config'!$A:$A,'Scoring_Config'!$D:$D,"Yes")="Yes",_xlfn.XLOOKUP("App_Any_OR_RangeGt1000",'Scoring_Config'!$A:$A,'Scoring_Config'!$C:$C,10),0),"False,0")</f>
        <v>0</v>
      </c>
      <c r="AI128" cm="1">
        <f t="array" ref="AI128">IF(FALSE,"True," &amp; IF(_xlfn.XLOOKUP("Service_Insecure_Match",'Scoring_Config'!$A:$A,'Scoring_Config'!$D:$D,"Yes")="Yes",_xlfn.XLOOKUP("Service_Insecure_Match",'Scoring_Config'!$A:$A,'Scoring_Config'!$C:$C,5),0),"False,0")</f>
        <v>0</v>
      </c>
      <c r="AJ128" cm="1">
        <f t="array" ref="AJ128">IF(FALSE,"True," &amp; IF(_xlfn.XLOOKUP("Risky_Inbound",'Scoring_Config'!$A:$A,'Scoring_Config'!$D:$D,"Yes")="Yes",_xlfn.XLOOKUP("Risky_Inbound",'Scoring_Config'!$A:$A,'Scoring_Config'!$C:$C,50),0),"False,0")</f>
        <v>0</v>
      </c>
      <c r="AK128" cm="1">
        <f t="array" ref="AK128">IF(FALSE,"True," &amp; IF(_xlfn.XLOOKUP("Risky_Outbound",'Scoring_Config'!$A:$A,'Scoring_Config'!$D:$D,"Yes")="Yes",_xlfn.XLOOKUP("Risky_Outbound",'Scoring_Config'!$A:$A,'Scoring_Config'!$C:$C,25),0),"False,0")</f>
        <v>0</v>
      </c>
      <c r="AL128" t="s">
        <v>6699</v>
      </c>
      <c r="AM128" cm="1">
        <f t="array" ref="AM12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8" t="s">
        <v>6697</v>
      </c>
      <c r="AO128" t="s">
        <v>6697</v>
      </c>
      <c r="AP128" t="s">
        <v>6697</v>
      </c>
      <c r="AQ128" cm="1">
        <f t="array" ref="AQ128">IF(FALSE,"True," &amp; IF(_xlfn.XLOOKUP("Service_IsAny",'Scoring_Config'!$A:$A,'Scoring_Config'!$D:$D,"Yes")="Yes",_xlfn.XLOOKUP("Service_IsAny",'Scoring_Config'!$A:$A,'Scoring_Config'!$C:$C,0),0),"False,0")</f>
        <v>0</v>
      </c>
      <c r="AR128">
        <v>0</v>
      </c>
      <c r="AS128" cm="1">
        <f t="array" ref="AS128">IF(FALSE,"True," &amp; IF(_xlfn.XLOOKUP("Service_RangeGt1000",'Scoring_Config'!$A:$A,'Scoring_Config'!$D:$D,"Yes")="Yes",_xlfn.XLOOKUP("Service_RangeGt1000",'Scoring_Config'!$A:$A,'Scoring_Config'!$C:$C,0),0),"False,0")</f>
        <v>0</v>
      </c>
      <c r="AT128" cm="1">
        <f t="array" ref="AT128">IF(FALSE,"True," &amp; IF(_xlfn.XLOOKUP("App_IsAny",'Scoring_Config'!$A:$A,'Scoring_Config'!$D:$D,"Yes")="Yes",_xlfn.XLOOKUP("App_IsAny",'Scoring_Config'!$A:$A,'Scoring_Config'!$C:$C,0),0),"False,0")</f>
        <v>0</v>
      </c>
      <c r="AU128">
        <v>0</v>
      </c>
      <c r="AV128" cm="1">
        <f t="array" ref="AV128">IF(FALSE,"True," &amp; IF(_xlfn.XLOOKUP("App_RangeGt1000",'Scoring_Config'!$A:$A,'Scoring_Config'!$D:$D,"Yes")="Yes",_xlfn.XLOOKUP("App_RangeGt1000",'Scoring_Config'!$A:$A,'Scoring_Config'!$C:$C,0),0),"False,0")</f>
        <v>0</v>
      </c>
      <c r="AW128" cm="1">
        <f t="array" ref="AW128">IF(FALSE,"True," &amp; IF(_xlfn.XLOOKUP("Action_IsDenyOrDrop",'Scoring_Config'!$A:$A,'Scoring_Config'!$D:$D,"Yes")="Yes",_xlfn.XLOOKUP("Action_IsDenyOrDrop",'Scoring_Config'!$A:$A,'Scoring_Config'!$C:$C,0),0),"False,0")</f>
        <v>0</v>
      </c>
      <c r="AX128" cm="1">
        <f t="array" ref="AX128">IF(LEFT(AW128,4)="True",0,(IF(LEFT(Y128,4)="True",IF(_xlfn.XLOOKUP("Src_IsAny",'Scoring_Config'!$A:$A,'Scoring_Config'!$D:$D,"Yes")="Yes",_xlfn.XLOOKUP("Src_IsAny",'Scoring_Config'!$A:$A,'Scoring_Config'!$C:$C,10),0),0)+IF(LEFT(Z128,4)="True",IF(_xlfn.XLOOKUP("Src_CIDR_Le_16",'Scoring_Config'!$A:$A,'Scoring_Config'!$D:$D,"Yes")="Yes",_xlfn.XLOOKUP("Src_CIDR_Le_16",'Scoring_Config'!$A:$A,'Scoring_Config'!$C:$C,10),0),0)+IF(LEFT(AA128,4)="True",IF(_xlfn.XLOOKUP("Src_CIDR_17_22",'Scoring_Config'!$A:$A,'Scoring_Config'!$D:$D,"Yes")="Yes",_xlfn.XLOOKUP("Src_CIDR_17_22",'Scoring_Config'!$A:$A,'Scoring_Config'!$C:$C,5),0),0)+IF(LEFT(AB128,4)="True",IF(_xlfn.XLOOKUP("Dst_IsAny",'Scoring_Config'!$A:$A,'Scoring_Config'!$D:$D,"Yes")="Yes",_xlfn.XLOOKUP("Dst_IsAny",'Scoring_Config'!$A:$A,'Scoring_Config'!$C:$C,10),0),0)+IF(LEFT(AC128,4)="True",IF(_xlfn.XLOOKUP("Dst_CIDR_Le_16",'Scoring_Config'!$A:$A,'Scoring_Config'!$D:$D,"Yes")="Yes",_xlfn.XLOOKUP("Dst_CIDR_Le_16",'Scoring_Config'!$A:$A,'Scoring_Config'!$C:$C,10),0),0)+IF(LEFT(AD128,4)="True",IF(_xlfn.XLOOKUP("Dst_CIDR_17_22",'Scoring_Config'!$A:$A,'Scoring_Config'!$D:$D,"Yes")="Yes",_xlfn.XLOOKUP("Dst_CIDR_17_22",'Scoring_Config'!$A:$A,'Scoring_Config'!$C:$C,5),0),0)+IF(LEFT(AE128,4)="True",IF(_xlfn.XLOOKUP("SrcZone_IsAny",'Scoring_Config'!$A:$A,'Scoring_Config'!$D:$D,"Yes")="Yes",_xlfn.XLOOKUP("SrcZone_IsAny",'Scoring_Config'!$A:$A,'Scoring_Config'!$C:$C,10),0),0)+IF(LEFT(AF128,4)="True",IF(_xlfn.XLOOKUP("DstZone_IsAny",'Scoring_Config'!$A:$A,'Scoring_Config'!$D:$D,"Yes")="Yes",_xlfn.XLOOKUP("DstZone_IsAny",'Scoring_Config'!$A:$A,'Scoring_Config'!$C:$C,10),0),0)+IF(LEFT(AG128,4)="True",IF(_xlfn.XLOOKUP("Service_Any_OR_RangeGt1000",'Scoring_Config'!$A:$A,'Scoring_Config'!$D:$D,"Yes")="Yes",_xlfn.XLOOKUP("Service_Any_OR_RangeGt1000",'Scoring_Config'!$A:$A,'Scoring_Config'!$C:$C,10),0),0)+IF(LEFT(AH128,4)="True",IF(_xlfn.XLOOKUP("App_Any_OR_RangeGt1000",'Scoring_Config'!$A:$A,'Scoring_Config'!$D:$D,"Yes")="Yes",_xlfn.XLOOKUP("App_Any_OR_RangeGt1000",'Scoring_Config'!$A:$A,'Scoring_Config'!$C:$C,10),0),0)+IF(LEFT(AI128,4)="True",IF(_xlfn.XLOOKUP("Service_Insecure_Match",'Scoring_Config'!$A:$A,'Scoring_Config'!$D:$D,"Yes")="Yes",_xlfn.XLOOKUP("Service_Insecure_Match",'Scoring_Config'!$A:$A,'Scoring_Config'!$C:$C,5),0),0)+IF(LEFT(AJ128,4)="True",IF(_xlfn.XLOOKUP("Risky_Inbound",'Scoring_Config'!$A:$A,'Scoring_Config'!$D:$D,"Yes")="Yes",_xlfn.XLOOKUP("Risky_Inbound",'Scoring_Config'!$A:$A,'Scoring_Config'!$C:$C,50),0),0)+IF(LEFT(AK128,4)="True",IF(_xlfn.XLOOKUP("Risky_Outbound",'Scoring_Config'!$A:$A,'Scoring_Config'!$D:$D,"Yes")="Yes",_xlfn.XLOOKUP("Risky_Outbound",'Scoring_Config'!$A:$A,'Scoring_Config'!$C:$C,25),0),0)+IF(LEFT(AZ128,4)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128,FIND(",",AL128)+1,100)),0)+IF(LEFT(AM128,4)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128,FIND(",",AN128)+1,100)),0)+IF(_xlfn.XLOOKUP("Profile_Scoring",'Scoring_Config'!$A:$A,'Scoring_Config'!$D:$D,"Yes")="Yes",VALUE(MID(AO128,FIND(",",AO128)+1,100)),0)+IF(_xlfn.XLOOKUP("Options_Scoring",'Scoring_Config'!$A:$A,'Scoring_Config'!$D:$D,"Yes")="Yes",VALUE(MID(AP128,FIND(",",AP128)+1,100)),0)))</f>
        <v>0</v>
      </c>
      <c r="AZ128" cm="1">
        <f t="array" ref="AZ128">IF(FALSE,"True," &amp; IF(_xlfn.XLOOKUP("Migrate_Insecure",'Scoring_Config'!$A:$A,'Scoring_Config'!$D:$D,"Yes")="Yes",_xlfn.XLOOKUP("Migrate_Insecure",'Scoring_Config'!$A:$A,'Scoring_Config'!$C:$C,10),0),"False,0")</f>
        <v>0</v>
      </c>
    </row>
    <row r="129" spans="1:52">
      <c r="A129" t="s">
        <v>1979</v>
      </c>
      <c r="B129" t="s">
        <v>2107</v>
      </c>
      <c r="C129" t="s">
        <v>3542</v>
      </c>
      <c r="D129" t="s">
        <v>3544</v>
      </c>
      <c r="E129" t="s">
        <v>3562</v>
      </c>
      <c r="F129" t="s">
        <v>3614</v>
      </c>
      <c r="G129" t="s">
        <v>168</v>
      </c>
      <c r="H129" t="s">
        <v>193</v>
      </c>
      <c r="I129" t="s">
        <v>4097</v>
      </c>
      <c r="J129" t="s">
        <v>879</v>
      </c>
      <c r="K129" t="s">
        <v>1713</v>
      </c>
      <c r="L129" t="s">
        <v>1325</v>
      </c>
      <c r="M129" t="s">
        <v>1973</v>
      </c>
      <c r="N129" t="s">
        <v>4315</v>
      </c>
      <c r="O129" t="s">
        <v>4319</v>
      </c>
      <c r="P129" t="s">
        <v>4323</v>
      </c>
      <c r="Q129" t="s">
        <v>4422</v>
      </c>
      <c r="R129" t="s">
        <v>5439</v>
      </c>
      <c r="S129" t="s">
        <v>4324</v>
      </c>
      <c r="T129" t="s">
        <v>5605</v>
      </c>
      <c r="U129" t="s">
        <v>6020</v>
      </c>
      <c r="Y129" cm="1">
        <f t="array" ref="Y129">IF(FALSE,"True," &amp; IF(_xlfn.XLOOKUP("Src_IsAny",'Scoring_Config'!$A:$A,'Scoring_Config'!$D:$D,"Yes")="Yes",_xlfn.XLOOKUP("Src_IsAny",'Scoring_Config'!$A:$A,'Scoring_Config'!$C:$C,10),0),"False,0")</f>
        <v>0</v>
      </c>
      <c r="Z129" cm="1">
        <f t="array" ref="Z129">IF(FALSE,"True," &amp; IF(_xlfn.XLOOKUP("Src_CIDR_Le_16",'Scoring_Config'!$A:$A,'Scoring_Config'!$D:$D,"Yes")="Yes",_xlfn.XLOOKUP("Src_CIDR_Le_16",'Scoring_Config'!$A:$A,'Scoring_Config'!$C:$C,10),0),"False,0")</f>
        <v>0</v>
      </c>
      <c r="AA129" cm="1">
        <f t="array" ref="AA129">IF(FALSE,"True," &amp; IF(_xlfn.XLOOKUP("Src_CIDR_17_22",'Scoring_Config'!$A:$A,'Scoring_Config'!$D:$D,"Yes")="Yes",_xlfn.XLOOKUP("Src_CIDR_17_22",'Scoring_Config'!$A:$A,'Scoring_Config'!$C:$C,5),0),"False,0")</f>
        <v>0</v>
      </c>
      <c r="AB129" cm="1">
        <f t="array" ref="AB129">IF(FALSE,"True," &amp; IF(_xlfn.XLOOKUP("Dst_IsAny",'Scoring_Config'!$A:$A,'Scoring_Config'!$D:$D,"Yes")="Yes",_xlfn.XLOOKUP("Dst_IsAny",'Scoring_Config'!$A:$A,'Scoring_Config'!$C:$C,10),0),"False,0")</f>
        <v>0</v>
      </c>
      <c r="AC129" cm="1">
        <f t="array" ref="AC129">IF(FALSE,"True," &amp; IF(_xlfn.XLOOKUP("Dst_CIDR_Le_16",'Scoring_Config'!$A:$A,'Scoring_Config'!$D:$D,"Yes")="Yes",_xlfn.XLOOKUP("Dst_CIDR_Le_16",'Scoring_Config'!$A:$A,'Scoring_Config'!$C:$C,10),0),"False,0")</f>
        <v>0</v>
      </c>
      <c r="AD129" cm="1">
        <f t="array" ref="AD129">IF(FALSE,"True," &amp; IF(_xlfn.XLOOKUP("Dst_CIDR_17_22",'Scoring_Config'!$A:$A,'Scoring_Config'!$D:$D,"Yes")="Yes",_xlfn.XLOOKUP("Dst_CIDR_17_22",'Scoring_Config'!$A:$A,'Scoring_Config'!$C:$C,5),0),"False,0")</f>
        <v>0</v>
      </c>
      <c r="AE129" cm="1">
        <f t="array" ref="AE129">IF(FALSE,"True," &amp; IF(_xlfn.XLOOKUP("SrcZone_IsAny",'Scoring_Config'!$A:$A,'Scoring_Config'!$D:$D,"Yes")="Yes",_xlfn.XLOOKUP("SrcZone_IsAny",'Scoring_Config'!$A:$A,'Scoring_Config'!$C:$C,10),0),"False,0")</f>
        <v>0</v>
      </c>
      <c r="AF129" cm="1">
        <f t="array" ref="AF129">IF(FALSE,"True," &amp; IF(_xlfn.XLOOKUP("DstZone_IsAny",'Scoring_Config'!$A:$A,'Scoring_Config'!$D:$D,"Yes")="Yes",_xlfn.XLOOKUP("DstZone_IsAny",'Scoring_Config'!$A:$A,'Scoring_Config'!$C:$C,10),0),"False,0")</f>
        <v>0</v>
      </c>
      <c r="AG129" cm="1">
        <f t="array" ref="AG12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9" cm="1">
        <f t="array" ref="AH129">IF(FALSE,"True," &amp; IF(_xlfn.XLOOKUP("App_Any_OR_RangeGt1000",'Scoring_Config'!$A:$A,'Scoring_Config'!$D:$D,"Yes")="Yes",_xlfn.XLOOKUP("App_Any_OR_RangeGt1000",'Scoring_Config'!$A:$A,'Scoring_Config'!$C:$C,10),0),"False,0")</f>
        <v>0</v>
      </c>
      <c r="AI129" cm="1">
        <f t="array" ref="AI129">IF(FALSE,"True," &amp; IF(_xlfn.XLOOKUP("Service_Insecure_Match",'Scoring_Config'!$A:$A,'Scoring_Config'!$D:$D,"Yes")="Yes",_xlfn.XLOOKUP("Service_Insecure_Match",'Scoring_Config'!$A:$A,'Scoring_Config'!$C:$C,5),0),"False,0")</f>
        <v>0</v>
      </c>
      <c r="AJ129" cm="1">
        <f t="array" ref="AJ129">IF(FALSE,"True," &amp; IF(_xlfn.XLOOKUP("Risky_Inbound",'Scoring_Config'!$A:$A,'Scoring_Config'!$D:$D,"Yes")="Yes",_xlfn.XLOOKUP("Risky_Inbound",'Scoring_Config'!$A:$A,'Scoring_Config'!$C:$C,50),0),"False,0")</f>
        <v>0</v>
      </c>
      <c r="AK129" cm="1">
        <f t="array" ref="AK129">IF(FALSE,"True," &amp; IF(_xlfn.XLOOKUP("Risky_Outbound",'Scoring_Config'!$A:$A,'Scoring_Config'!$D:$D,"Yes")="Yes",_xlfn.XLOOKUP("Risky_Outbound",'Scoring_Config'!$A:$A,'Scoring_Config'!$C:$C,25),0),"False,0")</f>
        <v>0</v>
      </c>
      <c r="AL129" t="s">
        <v>6699</v>
      </c>
      <c r="AM129" cm="1">
        <f t="array" ref="AM12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9" t="s">
        <v>6697</v>
      </c>
      <c r="AO129" t="s">
        <v>6697</v>
      </c>
      <c r="AP129" t="s">
        <v>6697</v>
      </c>
      <c r="AQ129" cm="1">
        <f t="array" ref="AQ129">IF(FALSE,"True," &amp; IF(_xlfn.XLOOKUP("Service_IsAny",'Scoring_Config'!$A:$A,'Scoring_Config'!$D:$D,"Yes")="Yes",_xlfn.XLOOKUP("Service_IsAny",'Scoring_Config'!$A:$A,'Scoring_Config'!$C:$C,0),0),"False,0")</f>
        <v>0</v>
      </c>
      <c r="AR129">
        <v>0</v>
      </c>
      <c r="AS129" cm="1">
        <f t="array" ref="AS129">IF(FALSE,"True," &amp; IF(_xlfn.XLOOKUP("Service_RangeGt1000",'Scoring_Config'!$A:$A,'Scoring_Config'!$D:$D,"Yes")="Yes",_xlfn.XLOOKUP("Service_RangeGt1000",'Scoring_Config'!$A:$A,'Scoring_Config'!$C:$C,0),0),"False,0")</f>
        <v>0</v>
      </c>
      <c r="AT129" cm="1">
        <f t="array" ref="AT129">IF(FALSE,"True," &amp; IF(_xlfn.XLOOKUP("App_IsAny",'Scoring_Config'!$A:$A,'Scoring_Config'!$D:$D,"Yes")="Yes",_xlfn.XLOOKUP("App_IsAny",'Scoring_Config'!$A:$A,'Scoring_Config'!$C:$C,0),0),"False,0")</f>
        <v>0</v>
      </c>
      <c r="AU129">
        <v>0</v>
      </c>
      <c r="AV129" cm="1">
        <f t="array" ref="AV129">IF(FALSE,"True," &amp; IF(_xlfn.XLOOKUP("App_RangeGt1000",'Scoring_Config'!$A:$A,'Scoring_Config'!$D:$D,"Yes")="Yes",_xlfn.XLOOKUP("App_RangeGt1000",'Scoring_Config'!$A:$A,'Scoring_Config'!$C:$C,0),0),"False,0")</f>
        <v>0</v>
      </c>
      <c r="AW129" cm="1">
        <f t="array" ref="AW129">IF(FALSE,"True," &amp; IF(_xlfn.XLOOKUP("Action_IsDenyOrDrop",'Scoring_Config'!$A:$A,'Scoring_Config'!$D:$D,"Yes")="Yes",_xlfn.XLOOKUP("Action_IsDenyOrDrop",'Scoring_Config'!$A:$A,'Scoring_Config'!$C:$C,0),0),"False,0")</f>
        <v>0</v>
      </c>
      <c r="AX129" cm="1">
        <f t="array" ref="AX129">IF(LEFT(AW129,4)="True",0,(IF(LEFT(Y129,4)="True",IF(_xlfn.XLOOKUP("Src_IsAny",'Scoring_Config'!$A:$A,'Scoring_Config'!$D:$D,"Yes")="Yes",_xlfn.XLOOKUP("Src_IsAny",'Scoring_Config'!$A:$A,'Scoring_Config'!$C:$C,10),0),0)+IF(LEFT(Z129,4)="True",IF(_xlfn.XLOOKUP("Src_CIDR_Le_16",'Scoring_Config'!$A:$A,'Scoring_Config'!$D:$D,"Yes")="Yes",_xlfn.XLOOKUP("Src_CIDR_Le_16",'Scoring_Config'!$A:$A,'Scoring_Config'!$C:$C,10),0),0)+IF(LEFT(AA129,4)="True",IF(_xlfn.XLOOKUP("Src_CIDR_17_22",'Scoring_Config'!$A:$A,'Scoring_Config'!$D:$D,"Yes")="Yes",_xlfn.XLOOKUP("Src_CIDR_17_22",'Scoring_Config'!$A:$A,'Scoring_Config'!$C:$C,5),0),0)+IF(LEFT(AB129,4)="True",IF(_xlfn.XLOOKUP("Dst_IsAny",'Scoring_Config'!$A:$A,'Scoring_Config'!$D:$D,"Yes")="Yes",_xlfn.XLOOKUP("Dst_IsAny",'Scoring_Config'!$A:$A,'Scoring_Config'!$C:$C,10),0),0)+IF(LEFT(AC129,4)="True",IF(_xlfn.XLOOKUP("Dst_CIDR_Le_16",'Scoring_Config'!$A:$A,'Scoring_Config'!$D:$D,"Yes")="Yes",_xlfn.XLOOKUP("Dst_CIDR_Le_16",'Scoring_Config'!$A:$A,'Scoring_Config'!$C:$C,10),0),0)+IF(LEFT(AD129,4)="True",IF(_xlfn.XLOOKUP("Dst_CIDR_17_22",'Scoring_Config'!$A:$A,'Scoring_Config'!$D:$D,"Yes")="Yes",_xlfn.XLOOKUP("Dst_CIDR_17_22",'Scoring_Config'!$A:$A,'Scoring_Config'!$C:$C,5),0),0)+IF(LEFT(AE129,4)="True",IF(_xlfn.XLOOKUP("SrcZone_IsAny",'Scoring_Config'!$A:$A,'Scoring_Config'!$D:$D,"Yes")="Yes",_xlfn.XLOOKUP("SrcZone_IsAny",'Scoring_Config'!$A:$A,'Scoring_Config'!$C:$C,10),0),0)+IF(LEFT(AF129,4)="True",IF(_xlfn.XLOOKUP("DstZone_IsAny",'Scoring_Config'!$A:$A,'Scoring_Config'!$D:$D,"Yes")="Yes",_xlfn.XLOOKUP("DstZone_IsAny",'Scoring_Config'!$A:$A,'Scoring_Config'!$C:$C,10),0),0)+IF(LEFT(AG129,4)="True",IF(_xlfn.XLOOKUP("Service_Any_OR_RangeGt1000",'Scoring_Config'!$A:$A,'Scoring_Config'!$D:$D,"Yes")="Yes",_xlfn.XLOOKUP("Service_Any_OR_RangeGt1000",'Scoring_Config'!$A:$A,'Scoring_Config'!$C:$C,10),0),0)+IF(LEFT(AH129,4)="True",IF(_xlfn.XLOOKUP("App_Any_OR_RangeGt1000",'Scoring_Config'!$A:$A,'Scoring_Config'!$D:$D,"Yes")="Yes",_xlfn.XLOOKUP("App_Any_OR_RangeGt1000",'Scoring_Config'!$A:$A,'Scoring_Config'!$C:$C,10),0),0)+IF(LEFT(AI129,4)="True",IF(_xlfn.XLOOKUP("Service_Insecure_Match",'Scoring_Config'!$A:$A,'Scoring_Config'!$D:$D,"Yes")="Yes",_xlfn.XLOOKUP("Service_Insecure_Match",'Scoring_Config'!$A:$A,'Scoring_Config'!$C:$C,5),0),0)+IF(LEFT(AJ129,4)="True",IF(_xlfn.XLOOKUP("Risky_Inbound",'Scoring_Config'!$A:$A,'Scoring_Config'!$D:$D,"Yes")="Yes",_xlfn.XLOOKUP("Risky_Inbound",'Scoring_Config'!$A:$A,'Scoring_Config'!$C:$C,50),0),0)+IF(LEFT(AK129,4)="True",IF(_xlfn.XLOOKUP("Risky_Outbound",'Scoring_Config'!$A:$A,'Scoring_Config'!$D:$D,"Yes")="Yes",_xlfn.XLOOKUP("Risky_Outbound",'Scoring_Config'!$A:$A,'Scoring_Config'!$C:$C,25),0),0)+IF(LEFT(AZ129,4)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129,FIND(",",AL129)+1,100)),0)+IF(LEFT(AM129,4)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129,FIND(",",AN129)+1,100)),0)+IF(_xlfn.XLOOKUP("Profile_Scoring",'Scoring_Config'!$A:$A,'Scoring_Config'!$D:$D,"Yes")="Yes",VALUE(MID(AO129,FIND(",",AO129)+1,100)),0)+IF(_xlfn.XLOOKUP("Options_Scoring",'Scoring_Config'!$A:$A,'Scoring_Config'!$D:$D,"Yes")="Yes",VALUE(MID(AP129,FIND(",",AP129)+1,100)),0)))</f>
        <v>0</v>
      </c>
      <c r="AZ129" cm="1">
        <f t="array" ref="AZ129">IF(FALSE,"True," &amp; IF(_xlfn.XLOOKUP("Migrate_Insecure",'Scoring_Config'!$A:$A,'Scoring_Config'!$D:$D,"Yes")="Yes",_xlfn.XLOOKUP("Migrate_Insecure",'Scoring_Config'!$A:$A,'Scoring_Config'!$C:$C,10),0),"False,0")</f>
        <v>0</v>
      </c>
    </row>
    <row r="130" spans="1:52">
      <c r="A130" t="s">
        <v>1979</v>
      </c>
      <c r="B130" t="s">
        <v>2108</v>
      </c>
      <c r="C130" t="s">
        <v>3542</v>
      </c>
      <c r="D130" t="s">
        <v>3545</v>
      </c>
      <c r="E130" t="s">
        <v>3563</v>
      </c>
      <c r="F130" t="s">
        <v>3615</v>
      </c>
      <c r="G130" t="s">
        <v>169</v>
      </c>
      <c r="H130" t="s">
        <v>174</v>
      </c>
      <c r="I130" t="s">
        <v>4098</v>
      </c>
      <c r="J130" t="s">
        <v>880</v>
      </c>
      <c r="K130" t="s">
        <v>1660</v>
      </c>
      <c r="L130" t="s">
        <v>1327</v>
      </c>
      <c r="M130" t="s">
        <v>1974</v>
      </c>
      <c r="N130" t="s">
        <v>4315</v>
      </c>
      <c r="O130" t="s">
        <v>4319</v>
      </c>
      <c r="P130" t="s">
        <v>4323</v>
      </c>
      <c r="Q130" t="s">
        <v>4423</v>
      </c>
      <c r="R130" t="s">
        <v>5439</v>
      </c>
      <c r="S130" t="s">
        <v>4324</v>
      </c>
      <c r="T130" t="s">
        <v>5570</v>
      </c>
      <c r="U130" t="s">
        <v>6020</v>
      </c>
      <c r="Y130" cm="1">
        <f t="array" ref="Y130">IF(FALSE,"True," &amp; IF(_xlfn.XLOOKUP("Src_IsAny",'Scoring_Config'!$A:$A,'Scoring_Config'!$D:$D,"Yes")="Yes",_xlfn.XLOOKUP("Src_IsAny",'Scoring_Config'!$A:$A,'Scoring_Config'!$C:$C,10),0),"False,0")</f>
        <v>0</v>
      </c>
      <c r="Z130" cm="1">
        <f t="array" ref="Z130">IF(FALSE,"True," &amp; IF(_xlfn.XLOOKUP("Src_CIDR_Le_16",'Scoring_Config'!$A:$A,'Scoring_Config'!$D:$D,"Yes")="Yes",_xlfn.XLOOKUP("Src_CIDR_Le_16",'Scoring_Config'!$A:$A,'Scoring_Config'!$C:$C,10),0),"False,0")</f>
        <v>0</v>
      </c>
      <c r="AA130" cm="1">
        <f t="array" ref="AA130">IF(FALSE,"True," &amp; IF(_xlfn.XLOOKUP("Src_CIDR_17_22",'Scoring_Config'!$A:$A,'Scoring_Config'!$D:$D,"Yes")="Yes",_xlfn.XLOOKUP("Src_CIDR_17_22",'Scoring_Config'!$A:$A,'Scoring_Config'!$C:$C,5),0),"False,0")</f>
        <v>0</v>
      </c>
      <c r="AB130" cm="1">
        <f t="array" ref="AB130">IF(FALSE,"True," &amp; IF(_xlfn.XLOOKUP("Dst_IsAny",'Scoring_Config'!$A:$A,'Scoring_Config'!$D:$D,"Yes")="Yes",_xlfn.XLOOKUP("Dst_IsAny",'Scoring_Config'!$A:$A,'Scoring_Config'!$C:$C,10),0),"False,0")</f>
        <v>0</v>
      </c>
      <c r="AC130" cm="1">
        <f t="array" ref="AC130">IF(FALSE,"True," &amp; IF(_xlfn.XLOOKUP("Dst_CIDR_Le_16",'Scoring_Config'!$A:$A,'Scoring_Config'!$D:$D,"Yes")="Yes",_xlfn.XLOOKUP("Dst_CIDR_Le_16",'Scoring_Config'!$A:$A,'Scoring_Config'!$C:$C,10),0),"False,0")</f>
        <v>0</v>
      </c>
      <c r="AD130" cm="1">
        <f t="array" ref="AD130">IF(FALSE,"True," &amp; IF(_xlfn.XLOOKUP("Dst_CIDR_17_22",'Scoring_Config'!$A:$A,'Scoring_Config'!$D:$D,"Yes")="Yes",_xlfn.XLOOKUP("Dst_CIDR_17_22",'Scoring_Config'!$A:$A,'Scoring_Config'!$C:$C,5),0),"False,0")</f>
        <v>0</v>
      </c>
      <c r="AE130" cm="1">
        <f t="array" ref="AE130">IF(FALSE,"True," &amp; IF(_xlfn.XLOOKUP("SrcZone_IsAny",'Scoring_Config'!$A:$A,'Scoring_Config'!$D:$D,"Yes")="Yes",_xlfn.XLOOKUP("SrcZone_IsAny",'Scoring_Config'!$A:$A,'Scoring_Config'!$C:$C,10),0),"False,0")</f>
        <v>0</v>
      </c>
      <c r="AF130" cm="1">
        <f t="array" ref="AF130">IF(FALSE,"True," &amp; IF(_xlfn.XLOOKUP("DstZone_IsAny",'Scoring_Config'!$A:$A,'Scoring_Config'!$D:$D,"Yes")="Yes",_xlfn.XLOOKUP("DstZone_IsAny",'Scoring_Config'!$A:$A,'Scoring_Config'!$C:$C,10),0),"False,0")</f>
        <v>0</v>
      </c>
      <c r="AG130" cm="1">
        <f t="array" ref="AG13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0" cm="1">
        <f t="array" ref="AH130">IF(FALSE,"True," &amp; IF(_xlfn.XLOOKUP("App_Any_OR_RangeGt1000",'Scoring_Config'!$A:$A,'Scoring_Config'!$D:$D,"Yes")="Yes",_xlfn.XLOOKUP("App_Any_OR_RangeGt1000",'Scoring_Config'!$A:$A,'Scoring_Config'!$C:$C,10),0),"False,0")</f>
        <v>0</v>
      </c>
      <c r="AI130" cm="1">
        <f t="array" ref="AI130">IF(FALSE,"True," &amp; IF(_xlfn.XLOOKUP("Service_Insecure_Match",'Scoring_Config'!$A:$A,'Scoring_Config'!$D:$D,"Yes")="Yes",_xlfn.XLOOKUP("Service_Insecure_Match",'Scoring_Config'!$A:$A,'Scoring_Config'!$C:$C,5),0),"False,0")</f>
        <v>0</v>
      </c>
      <c r="AJ130" cm="1">
        <f t="array" ref="AJ130">IF(FALSE,"True," &amp; IF(_xlfn.XLOOKUP("Risky_Inbound",'Scoring_Config'!$A:$A,'Scoring_Config'!$D:$D,"Yes")="Yes",_xlfn.XLOOKUP("Risky_Inbound",'Scoring_Config'!$A:$A,'Scoring_Config'!$C:$C,50),0),"False,0")</f>
        <v>0</v>
      </c>
      <c r="AK130" cm="1">
        <f t="array" ref="AK130">IF(FALSE,"True," &amp; IF(_xlfn.XLOOKUP("Risky_Outbound",'Scoring_Config'!$A:$A,'Scoring_Config'!$D:$D,"Yes")="Yes",_xlfn.XLOOKUP("Risky_Outbound",'Scoring_Config'!$A:$A,'Scoring_Config'!$C:$C,25),0),"False,0")</f>
        <v>0</v>
      </c>
      <c r="AL130" t="s">
        <v>6699</v>
      </c>
      <c r="AM130" cm="1">
        <f t="array" ref="AM13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0" t="s">
        <v>6697</v>
      </c>
      <c r="AO130" t="s">
        <v>6697</v>
      </c>
      <c r="AP130" t="s">
        <v>6697</v>
      </c>
      <c r="AQ130" cm="1">
        <f t="array" ref="AQ130">IF(FALSE,"True," &amp; IF(_xlfn.XLOOKUP("Service_IsAny",'Scoring_Config'!$A:$A,'Scoring_Config'!$D:$D,"Yes")="Yes",_xlfn.XLOOKUP("Service_IsAny",'Scoring_Config'!$A:$A,'Scoring_Config'!$C:$C,0),0),"False,0")</f>
        <v>0</v>
      </c>
      <c r="AR130">
        <v>0</v>
      </c>
      <c r="AS130" cm="1">
        <f t="array" ref="AS130">IF(FALSE,"True," &amp; IF(_xlfn.XLOOKUP("Service_RangeGt1000",'Scoring_Config'!$A:$A,'Scoring_Config'!$D:$D,"Yes")="Yes",_xlfn.XLOOKUP("Service_RangeGt1000",'Scoring_Config'!$A:$A,'Scoring_Config'!$C:$C,0),0),"False,0")</f>
        <v>0</v>
      </c>
      <c r="AT130" cm="1">
        <f t="array" ref="AT130">IF(FALSE,"True," &amp; IF(_xlfn.XLOOKUP("App_IsAny",'Scoring_Config'!$A:$A,'Scoring_Config'!$D:$D,"Yes")="Yes",_xlfn.XLOOKUP("App_IsAny",'Scoring_Config'!$A:$A,'Scoring_Config'!$C:$C,0),0),"False,0")</f>
        <v>0</v>
      </c>
      <c r="AU130">
        <v>1</v>
      </c>
      <c r="AV130" cm="1">
        <f t="array" ref="AV130">IF(FALSE,"True," &amp; IF(_xlfn.XLOOKUP("App_RangeGt1000",'Scoring_Config'!$A:$A,'Scoring_Config'!$D:$D,"Yes")="Yes",_xlfn.XLOOKUP("App_RangeGt1000",'Scoring_Config'!$A:$A,'Scoring_Config'!$C:$C,0),0),"False,0")</f>
        <v>0</v>
      </c>
      <c r="AW130" cm="1">
        <f t="array" ref="AW130">IF(FALSE,"True," &amp; IF(_xlfn.XLOOKUP("Action_IsDenyOrDrop",'Scoring_Config'!$A:$A,'Scoring_Config'!$D:$D,"Yes")="Yes",_xlfn.XLOOKUP("Action_IsDenyOrDrop",'Scoring_Config'!$A:$A,'Scoring_Config'!$C:$C,0),0),"False,0")</f>
        <v>0</v>
      </c>
      <c r="AX130" cm="1">
        <f t="array" ref="AX130">IF(LEFT(AW130,4)="True",0,(IF(LEFT(Y130,4)="True",IF(_xlfn.XLOOKUP("Src_IsAny",'Scoring_Config'!$A:$A,'Scoring_Config'!$D:$D,"Yes")="Yes",_xlfn.XLOOKUP("Src_IsAny",'Scoring_Config'!$A:$A,'Scoring_Config'!$C:$C,10),0),0)+IF(LEFT(Z130,4)="True",IF(_xlfn.XLOOKUP("Src_CIDR_Le_16",'Scoring_Config'!$A:$A,'Scoring_Config'!$D:$D,"Yes")="Yes",_xlfn.XLOOKUP("Src_CIDR_Le_16",'Scoring_Config'!$A:$A,'Scoring_Config'!$C:$C,10),0),0)+IF(LEFT(AA130,4)="True",IF(_xlfn.XLOOKUP("Src_CIDR_17_22",'Scoring_Config'!$A:$A,'Scoring_Config'!$D:$D,"Yes")="Yes",_xlfn.XLOOKUP("Src_CIDR_17_22",'Scoring_Config'!$A:$A,'Scoring_Config'!$C:$C,5),0),0)+IF(LEFT(AB130,4)="True",IF(_xlfn.XLOOKUP("Dst_IsAny",'Scoring_Config'!$A:$A,'Scoring_Config'!$D:$D,"Yes")="Yes",_xlfn.XLOOKUP("Dst_IsAny",'Scoring_Config'!$A:$A,'Scoring_Config'!$C:$C,10),0),0)+IF(LEFT(AC130,4)="True",IF(_xlfn.XLOOKUP("Dst_CIDR_Le_16",'Scoring_Config'!$A:$A,'Scoring_Config'!$D:$D,"Yes")="Yes",_xlfn.XLOOKUP("Dst_CIDR_Le_16",'Scoring_Config'!$A:$A,'Scoring_Config'!$C:$C,10),0),0)+IF(LEFT(AD130,4)="True",IF(_xlfn.XLOOKUP("Dst_CIDR_17_22",'Scoring_Config'!$A:$A,'Scoring_Config'!$D:$D,"Yes")="Yes",_xlfn.XLOOKUP("Dst_CIDR_17_22",'Scoring_Config'!$A:$A,'Scoring_Config'!$C:$C,5),0),0)+IF(LEFT(AE130,4)="True",IF(_xlfn.XLOOKUP("SrcZone_IsAny",'Scoring_Config'!$A:$A,'Scoring_Config'!$D:$D,"Yes")="Yes",_xlfn.XLOOKUP("SrcZone_IsAny",'Scoring_Config'!$A:$A,'Scoring_Config'!$C:$C,10),0),0)+IF(LEFT(AF130,4)="True",IF(_xlfn.XLOOKUP("DstZone_IsAny",'Scoring_Config'!$A:$A,'Scoring_Config'!$D:$D,"Yes")="Yes",_xlfn.XLOOKUP("DstZone_IsAny",'Scoring_Config'!$A:$A,'Scoring_Config'!$C:$C,10),0),0)+IF(LEFT(AG130,4)="True",IF(_xlfn.XLOOKUP("Service_Any_OR_RangeGt1000",'Scoring_Config'!$A:$A,'Scoring_Config'!$D:$D,"Yes")="Yes",_xlfn.XLOOKUP("Service_Any_OR_RangeGt1000",'Scoring_Config'!$A:$A,'Scoring_Config'!$C:$C,10),0),0)+IF(LEFT(AH130,4)="True",IF(_xlfn.XLOOKUP("App_Any_OR_RangeGt1000",'Scoring_Config'!$A:$A,'Scoring_Config'!$D:$D,"Yes")="Yes",_xlfn.XLOOKUP("App_Any_OR_RangeGt1000",'Scoring_Config'!$A:$A,'Scoring_Config'!$C:$C,10),0),0)+IF(LEFT(AI130,4)="True",IF(_xlfn.XLOOKUP("Service_Insecure_Match",'Scoring_Config'!$A:$A,'Scoring_Config'!$D:$D,"Yes")="Yes",_xlfn.XLOOKUP("Service_Insecure_Match",'Scoring_Config'!$A:$A,'Scoring_Config'!$C:$C,5),0),0)+IF(LEFT(AJ130,4)="True",IF(_xlfn.XLOOKUP("Risky_Inbound",'Scoring_Config'!$A:$A,'Scoring_Config'!$D:$D,"Yes")="Yes",_xlfn.XLOOKUP("Risky_Inbound",'Scoring_Config'!$A:$A,'Scoring_Config'!$C:$C,50),0),0)+IF(LEFT(AK130,4)="True",IF(_xlfn.XLOOKUP("Risky_Outbound",'Scoring_Config'!$A:$A,'Scoring_Config'!$D:$D,"Yes")="Yes",_xlfn.XLOOKUP("Risky_Outbound",'Scoring_Config'!$A:$A,'Scoring_Config'!$C:$C,25),0),0)+IF(LEFT(AZ130,4)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130,FIND(",",AL130)+1,100)),0)+IF(LEFT(AM130,4)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130,FIND(",",AN130)+1,100)),0)+IF(_xlfn.XLOOKUP("Profile_Scoring",'Scoring_Config'!$A:$A,'Scoring_Config'!$D:$D,"Yes")="Yes",VALUE(MID(AO130,FIND(",",AO130)+1,100)),0)+IF(_xlfn.XLOOKUP("Options_Scoring",'Scoring_Config'!$A:$A,'Scoring_Config'!$D:$D,"Yes")="Yes",VALUE(MID(AP130,FIND(",",AP130)+1,100)),0)))</f>
        <v>0</v>
      </c>
      <c r="AZ130" cm="1">
        <f t="array" ref="AZ130">IF(FALSE,"True," &amp; IF(_xlfn.XLOOKUP("Migrate_Insecure",'Scoring_Config'!$A:$A,'Scoring_Config'!$D:$D,"Yes")="Yes",_xlfn.XLOOKUP("Migrate_Insecure",'Scoring_Config'!$A:$A,'Scoring_Config'!$C:$C,10),0),"False,0")</f>
        <v>0</v>
      </c>
    </row>
    <row r="131" spans="1:52">
      <c r="A131" t="s">
        <v>1979</v>
      </c>
      <c r="B131" t="s">
        <v>2109</v>
      </c>
      <c r="C131" t="s">
        <v>3542</v>
      </c>
      <c r="D131" t="s">
        <v>3545</v>
      </c>
      <c r="E131" t="s">
        <v>3563</v>
      </c>
      <c r="F131" t="s">
        <v>3608</v>
      </c>
      <c r="G131" t="s">
        <v>169</v>
      </c>
      <c r="H131" t="s">
        <v>174</v>
      </c>
      <c r="I131" t="s">
        <v>3775</v>
      </c>
      <c r="J131" t="s">
        <v>316</v>
      </c>
      <c r="K131" t="s">
        <v>1660</v>
      </c>
      <c r="L131" t="s">
        <v>1327</v>
      </c>
      <c r="M131" t="s">
        <v>1974</v>
      </c>
      <c r="N131" t="s">
        <v>4315</v>
      </c>
      <c r="O131" t="s">
        <v>4319</v>
      </c>
      <c r="P131" t="s">
        <v>4321</v>
      </c>
      <c r="Q131" t="s">
        <v>4423</v>
      </c>
      <c r="R131" t="s">
        <v>5440</v>
      </c>
      <c r="S131" t="s">
        <v>5449</v>
      </c>
      <c r="T131" t="s">
        <v>5570</v>
      </c>
      <c r="U131" t="s">
        <v>6020</v>
      </c>
      <c r="Y131" cm="1">
        <f t="array" ref="Y131">IF(FALSE,"True," &amp; IF(_xlfn.XLOOKUP("Src_IsAny",'Scoring_Config'!$A:$A,'Scoring_Config'!$D:$D,"Yes")="Yes",_xlfn.XLOOKUP("Src_IsAny",'Scoring_Config'!$A:$A,'Scoring_Config'!$C:$C,10),0),"False,0")</f>
        <v>0</v>
      </c>
      <c r="Z131" cm="1">
        <f t="array" ref="Z131">IF(FALSE,"True," &amp; IF(_xlfn.XLOOKUP("Src_CIDR_Le_16",'Scoring_Config'!$A:$A,'Scoring_Config'!$D:$D,"Yes")="Yes",_xlfn.XLOOKUP("Src_CIDR_Le_16",'Scoring_Config'!$A:$A,'Scoring_Config'!$C:$C,10),0),"False,0")</f>
        <v>0</v>
      </c>
      <c r="AA131" cm="1">
        <f t="array" ref="AA131">IF(FALSE,"True," &amp; IF(_xlfn.XLOOKUP("Src_CIDR_17_22",'Scoring_Config'!$A:$A,'Scoring_Config'!$D:$D,"Yes")="Yes",_xlfn.XLOOKUP("Src_CIDR_17_22",'Scoring_Config'!$A:$A,'Scoring_Config'!$C:$C,5),0),"False,0")</f>
        <v>0</v>
      </c>
      <c r="AB131" cm="1">
        <f t="array" ref="AB131">IF(FALSE,"True," &amp; IF(_xlfn.XLOOKUP("Dst_IsAny",'Scoring_Config'!$A:$A,'Scoring_Config'!$D:$D,"Yes")="Yes",_xlfn.XLOOKUP("Dst_IsAny",'Scoring_Config'!$A:$A,'Scoring_Config'!$C:$C,10),0),"False,0")</f>
        <v>0</v>
      </c>
      <c r="AC131" cm="1">
        <f t="array" ref="AC131">IF(FALSE,"True," &amp; IF(_xlfn.XLOOKUP("Dst_CIDR_Le_16",'Scoring_Config'!$A:$A,'Scoring_Config'!$D:$D,"Yes")="Yes",_xlfn.XLOOKUP("Dst_CIDR_Le_16",'Scoring_Config'!$A:$A,'Scoring_Config'!$C:$C,10),0),"False,0")</f>
        <v>0</v>
      </c>
      <c r="AD131" cm="1">
        <f t="array" ref="AD131">IF(FALSE,"True," &amp; IF(_xlfn.XLOOKUP("Dst_CIDR_17_22",'Scoring_Config'!$A:$A,'Scoring_Config'!$D:$D,"Yes")="Yes",_xlfn.XLOOKUP("Dst_CIDR_17_22",'Scoring_Config'!$A:$A,'Scoring_Config'!$C:$C,5),0),"False,0")</f>
        <v>0</v>
      </c>
      <c r="AE131" cm="1">
        <f t="array" ref="AE131">IF(FALSE,"True," &amp; IF(_xlfn.XLOOKUP("SrcZone_IsAny",'Scoring_Config'!$A:$A,'Scoring_Config'!$D:$D,"Yes")="Yes",_xlfn.XLOOKUP("SrcZone_IsAny",'Scoring_Config'!$A:$A,'Scoring_Config'!$C:$C,10),0),"False,0")</f>
        <v>0</v>
      </c>
      <c r="AF131" cm="1">
        <f t="array" ref="AF131">IF(FALSE,"True," &amp; IF(_xlfn.XLOOKUP("DstZone_IsAny",'Scoring_Config'!$A:$A,'Scoring_Config'!$D:$D,"Yes")="Yes",_xlfn.XLOOKUP("DstZone_IsAny",'Scoring_Config'!$A:$A,'Scoring_Config'!$C:$C,10),0),"False,0")</f>
        <v>0</v>
      </c>
      <c r="AG131" cm="1">
        <f t="array" ref="AG13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1" cm="1">
        <f t="array" ref="AH131">IF(FALSE,"True," &amp; IF(_xlfn.XLOOKUP("App_Any_OR_RangeGt1000",'Scoring_Config'!$A:$A,'Scoring_Config'!$D:$D,"Yes")="Yes",_xlfn.XLOOKUP("App_Any_OR_RangeGt1000",'Scoring_Config'!$A:$A,'Scoring_Config'!$C:$C,10),0),"False,0")</f>
        <v>0</v>
      </c>
      <c r="AI131" cm="1">
        <f t="array" ref="AI131">IF(FALSE,"True," &amp; IF(_xlfn.XLOOKUP("Service_Insecure_Match",'Scoring_Config'!$A:$A,'Scoring_Config'!$D:$D,"Yes")="Yes",_xlfn.XLOOKUP("Service_Insecure_Match",'Scoring_Config'!$A:$A,'Scoring_Config'!$C:$C,5),0),"False,0")</f>
        <v>0</v>
      </c>
      <c r="AJ131" cm="1">
        <f t="array" ref="AJ131">IF(FALSE,"True," &amp; IF(_xlfn.XLOOKUP("Risky_Inbound",'Scoring_Config'!$A:$A,'Scoring_Config'!$D:$D,"Yes")="Yes",_xlfn.XLOOKUP("Risky_Inbound",'Scoring_Config'!$A:$A,'Scoring_Config'!$C:$C,50),0),"False,0")</f>
        <v>0</v>
      </c>
      <c r="AK131" cm="1">
        <f t="array" ref="AK131">IF(FALSE,"True," &amp; IF(_xlfn.XLOOKUP("Risky_Outbound",'Scoring_Config'!$A:$A,'Scoring_Config'!$D:$D,"Yes")="Yes",_xlfn.XLOOKUP("Risky_Outbound",'Scoring_Config'!$A:$A,'Scoring_Config'!$C:$C,25),0),"False,0")</f>
        <v>0</v>
      </c>
      <c r="AL131" t="s">
        <v>6700</v>
      </c>
      <c r="AM131" cm="1">
        <f t="array" ref="AM13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1" t="s">
        <v>6697</v>
      </c>
      <c r="AO131" t="s">
        <v>6697</v>
      </c>
      <c r="AP131" t="s">
        <v>6697</v>
      </c>
      <c r="AQ131" cm="1">
        <f t="array" ref="AQ131">IF(FALSE,"True," &amp; IF(_xlfn.XLOOKUP("Service_IsAny",'Scoring_Config'!$A:$A,'Scoring_Config'!$D:$D,"Yes")="Yes",_xlfn.XLOOKUP("Service_IsAny",'Scoring_Config'!$A:$A,'Scoring_Config'!$C:$C,0),0),"False,0")</f>
        <v>0</v>
      </c>
      <c r="AR131">
        <v>0</v>
      </c>
      <c r="AS131" cm="1">
        <f t="array" ref="AS131">IF(FALSE,"True," &amp; IF(_xlfn.XLOOKUP("Service_RangeGt1000",'Scoring_Config'!$A:$A,'Scoring_Config'!$D:$D,"Yes")="Yes",_xlfn.XLOOKUP("Service_RangeGt1000",'Scoring_Config'!$A:$A,'Scoring_Config'!$C:$C,0),0),"False,0")</f>
        <v>0</v>
      </c>
      <c r="AT131" cm="1">
        <f t="array" ref="AT131">IF(FALSE,"True," &amp; IF(_xlfn.XLOOKUP("App_IsAny",'Scoring_Config'!$A:$A,'Scoring_Config'!$D:$D,"Yes")="Yes",_xlfn.XLOOKUP("App_IsAny",'Scoring_Config'!$A:$A,'Scoring_Config'!$C:$C,0),0),"False,0")</f>
        <v>0</v>
      </c>
      <c r="AU131">
        <v>1</v>
      </c>
      <c r="AV131" cm="1">
        <f t="array" ref="AV131">IF(FALSE,"True," &amp; IF(_xlfn.XLOOKUP("App_RangeGt1000",'Scoring_Config'!$A:$A,'Scoring_Config'!$D:$D,"Yes")="Yes",_xlfn.XLOOKUP("App_RangeGt1000",'Scoring_Config'!$A:$A,'Scoring_Config'!$C:$C,0),0),"False,0")</f>
        <v>0</v>
      </c>
      <c r="AW131" cm="1">
        <f t="array" ref="AW131">IF(FALSE,"True," &amp; IF(_xlfn.XLOOKUP("Action_IsDenyOrDrop",'Scoring_Config'!$A:$A,'Scoring_Config'!$D:$D,"Yes")="Yes",_xlfn.XLOOKUP("Action_IsDenyOrDrop",'Scoring_Config'!$A:$A,'Scoring_Config'!$C:$C,0),0),"False,0")</f>
        <v>0</v>
      </c>
      <c r="AX131" cm="1">
        <f t="array" ref="AX131">IF(LEFT(AW131,4)="True",0,(IF(LEFT(Y131,4)="True",IF(_xlfn.XLOOKUP("Src_IsAny",'Scoring_Config'!$A:$A,'Scoring_Config'!$D:$D,"Yes")="Yes",_xlfn.XLOOKUP("Src_IsAny",'Scoring_Config'!$A:$A,'Scoring_Config'!$C:$C,10),0),0)+IF(LEFT(Z131,4)="True",IF(_xlfn.XLOOKUP("Src_CIDR_Le_16",'Scoring_Config'!$A:$A,'Scoring_Config'!$D:$D,"Yes")="Yes",_xlfn.XLOOKUP("Src_CIDR_Le_16",'Scoring_Config'!$A:$A,'Scoring_Config'!$C:$C,10),0),0)+IF(LEFT(AA131,4)="True",IF(_xlfn.XLOOKUP("Src_CIDR_17_22",'Scoring_Config'!$A:$A,'Scoring_Config'!$D:$D,"Yes")="Yes",_xlfn.XLOOKUP("Src_CIDR_17_22",'Scoring_Config'!$A:$A,'Scoring_Config'!$C:$C,5),0),0)+IF(LEFT(AB131,4)="True",IF(_xlfn.XLOOKUP("Dst_IsAny",'Scoring_Config'!$A:$A,'Scoring_Config'!$D:$D,"Yes")="Yes",_xlfn.XLOOKUP("Dst_IsAny",'Scoring_Config'!$A:$A,'Scoring_Config'!$C:$C,10),0),0)+IF(LEFT(AC131,4)="True",IF(_xlfn.XLOOKUP("Dst_CIDR_Le_16",'Scoring_Config'!$A:$A,'Scoring_Config'!$D:$D,"Yes")="Yes",_xlfn.XLOOKUP("Dst_CIDR_Le_16",'Scoring_Config'!$A:$A,'Scoring_Config'!$C:$C,10),0),0)+IF(LEFT(AD131,4)="True",IF(_xlfn.XLOOKUP("Dst_CIDR_17_22",'Scoring_Config'!$A:$A,'Scoring_Config'!$D:$D,"Yes")="Yes",_xlfn.XLOOKUP("Dst_CIDR_17_22",'Scoring_Config'!$A:$A,'Scoring_Config'!$C:$C,5),0),0)+IF(LEFT(AE131,4)="True",IF(_xlfn.XLOOKUP("SrcZone_IsAny",'Scoring_Config'!$A:$A,'Scoring_Config'!$D:$D,"Yes")="Yes",_xlfn.XLOOKUP("SrcZone_IsAny",'Scoring_Config'!$A:$A,'Scoring_Config'!$C:$C,10),0),0)+IF(LEFT(AF131,4)="True",IF(_xlfn.XLOOKUP("DstZone_IsAny",'Scoring_Config'!$A:$A,'Scoring_Config'!$D:$D,"Yes")="Yes",_xlfn.XLOOKUP("DstZone_IsAny",'Scoring_Config'!$A:$A,'Scoring_Config'!$C:$C,10),0),0)+IF(LEFT(AG131,4)="True",IF(_xlfn.XLOOKUP("Service_Any_OR_RangeGt1000",'Scoring_Config'!$A:$A,'Scoring_Config'!$D:$D,"Yes")="Yes",_xlfn.XLOOKUP("Service_Any_OR_RangeGt1000",'Scoring_Config'!$A:$A,'Scoring_Config'!$C:$C,10),0),0)+IF(LEFT(AH131,4)="True",IF(_xlfn.XLOOKUP("App_Any_OR_RangeGt1000",'Scoring_Config'!$A:$A,'Scoring_Config'!$D:$D,"Yes")="Yes",_xlfn.XLOOKUP("App_Any_OR_RangeGt1000",'Scoring_Config'!$A:$A,'Scoring_Config'!$C:$C,10),0),0)+IF(LEFT(AI131,4)="True",IF(_xlfn.XLOOKUP("Service_Insecure_Match",'Scoring_Config'!$A:$A,'Scoring_Config'!$D:$D,"Yes")="Yes",_xlfn.XLOOKUP("Service_Insecure_Match",'Scoring_Config'!$A:$A,'Scoring_Config'!$C:$C,5),0),0)+IF(LEFT(AJ131,4)="True",IF(_xlfn.XLOOKUP("Risky_Inbound",'Scoring_Config'!$A:$A,'Scoring_Config'!$D:$D,"Yes")="Yes",_xlfn.XLOOKUP("Risky_Inbound",'Scoring_Config'!$A:$A,'Scoring_Config'!$C:$C,50),0),0)+IF(LEFT(AK131,4)="True",IF(_xlfn.XLOOKUP("Risky_Outbound",'Scoring_Config'!$A:$A,'Scoring_Config'!$D:$D,"Yes")="Yes",_xlfn.XLOOKUP("Risky_Outbound",'Scoring_Config'!$A:$A,'Scoring_Config'!$C:$C,25),0),0)+IF(LEFT(AZ131,4)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131,FIND(",",AL131)+1,100)),0)+IF(LEFT(AM131,4)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131,FIND(",",AN131)+1,100)),0)+IF(_xlfn.XLOOKUP("Profile_Scoring",'Scoring_Config'!$A:$A,'Scoring_Config'!$D:$D,"Yes")="Yes",VALUE(MID(AO131,FIND(",",AO131)+1,100)),0)+IF(_xlfn.XLOOKUP("Options_Scoring",'Scoring_Config'!$A:$A,'Scoring_Config'!$D:$D,"Yes")="Yes",VALUE(MID(AP131,FIND(",",AP131)+1,100)),0)))</f>
        <v>0</v>
      </c>
      <c r="AZ131" cm="1">
        <f t="array" ref="AZ131">IF(FALSE,"True," &amp; IF(_xlfn.XLOOKUP("Migrate_Insecure",'Scoring_Config'!$A:$A,'Scoring_Config'!$D:$D,"Yes")="Yes",_xlfn.XLOOKUP("Migrate_Insecure",'Scoring_Config'!$A:$A,'Scoring_Config'!$C:$C,10),0),"False,0")</f>
        <v>0</v>
      </c>
    </row>
    <row r="132" spans="1:52">
      <c r="A132" t="s">
        <v>1979</v>
      </c>
      <c r="B132" t="s">
        <v>2110</v>
      </c>
      <c r="C132" t="s">
        <v>3542</v>
      </c>
      <c r="D132" t="s">
        <v>3545</v>
      </c>
      <c r="E132" t="s">
        <v>3563</v>
      </c>
      <c r="F132" t="s">
        <v>3616</v>
      </c>
      <c r="G132" t="s">
        <v>170</v>
      </c>
      <c r="H132" t="s">
        <v>174</v>
      </c>
      <c r="I132" t="s">
        <v>4099</v>
      </c>
      <c r="J132" t="s">
        <v>316</v>
      </c>
      <c r="K132" t="s">
        <v>1660</v>
      </c>
      <c r="L132" t="s">
        <v>1327</v>
      </c>
      <c r="M132" t="s">
        <v>1974</v>
      </c>
      <c r="N132" t="s">
        <v>4315</v>
      </c>
      <c r="O132" t="s">
        <v>4319</v>
      </c>
      <c r="P132" t="s">
        <v>4321</v>
      </c>
      <c r="Q132" t="s">
        <v>4424</v>
      </c>
      <c r="R132" t="s">
        <v>5439</v>
      </c>
      <c r="S132" t="s">
        <v>4324</v>
      </c>
      <c r="T132" t="s">
        <v>5606</v>
      </c>
      <c r="U132" t="s">
        <v>6021</v>
      </c>
      <c r="Y132" cm="1">
        <f t="array" ref="Y132">IF(FALSE,"True," &amp; IF(_xlfn.XLOOKUP("Src_IsAny",'Scoring_Config'!$A:$A,'Scoring_Config'!$D:$D,"Yes")="Yes",_xlfn.XLOOKUP("Src_IsAny",'Scoring_Config'!$A:$A,'Scoring_Config'!$C:$C,10),0),"False,0")</f>
        <v>0</v>
      </c>
      <c r="Z132" cm="1">
        <f t="array" ref="Z132">IF(FALSE,"True," &amp; IF(_xlfn.XLOOKUP("Src_CIDR_Le_16",'Scoring_Config'!$A:$A,'Scoring_Config'!$D:$D,"Yes")="Yes",_xlfn.XLOOKUP("Src_CIDR_Le_16",'Scoring_Config'!$A:$A,'Scoring_Config'!$C:$C,10),0),"False,0")</f>
        <v>0</v>
      </c>
      <c r="AA132" cm="1">
        <f t="array" ref="AA132">IF(FALSE,"True," &amp; IF(_xlfn.XLOOKUP("Src_CIDR_17_22",'Scoring_Config'!$A:$A,'Scoring_Config'!$D:$D,"Yes")="Yes",_xlfn.XLOOKUP("Src_CIDR_17_22",'Scoring_Config'!$A:$A,'Scoring_Config'!$C:$C,5),0),"False,0")</f>
        <v>0</v>
      </c>
      <c r="AB132" cm="1">
        <f t="array" ref="AB132">IF(FALSE,"True," &amp; IF(_xlfn.XLOOKUP("Dst_IsAny",'Scoring_Config'!$A:$A,'Scoring_Config'!$D:$D,"Yes")="Yes",_xlfn.XLOOKUP("Dst_IsAny",'Scoring_Config'!$A:$A,'Scoring_Config'!$C:$C,10),0),"False,0")</f>
        <v>0</v>
      </c>
      <c r="AC132" cm="1">
        <f t="array" ref="AC132">IF(FALSE,"True," &amp; IF(_xlfn.XLOOKUP("Dst_CIDR_Le_16",'Scoring_Config'!$A:$A,'Scoring_Config'!$D:$D,"Yes")="Yes",_xlfn.XLOOKUP("Dst_CIDR_Le_16",'Scoring_Config'!$A:$A,'Scoring_Config'!$C:$C,10),0),"False,0")</f>
        <v>0</v>
      </c>
      <c r="AD132" cm="1">
        <f t="array" ref="AD132">IF(FALSE,"True," &amp; IF(_xlfn.XLOOKUP("Dst_CIDR_17_22",'Scoring_Config'!$A:$A,'Scoring_Config'!$D:$D,"Yes")="Yes",_xlfn.XLOOKUP("Dst_CIDR_17_22",'Scoring_Config'!$A:$A,'Scoring_Config'!$C:$C,5),0),"False,0")</f>
        <v>0</v>
      </c>
      <c r="AE132" cm="1">
        <f t="array" ref="AE132">IF(FALSE,"True," &amp; IF(_xlfn.XLOOKUP("SrcZone_IsAny",'Scoring_Config'!$A:$A,'Scoring_Config'!$D:$D,"Yes")="Yes",_xlfn.XLOOKUP("SrcZone_IsAny",'Scoring_Config'!$A:$A,'Scoring_Config'!$C:$C,10),0),"False,0")</f>
        <v>0</v>
      </c>
      <c r="AF132" cm="1">
        <f t="array" ref="AF132">IF(FALSE,"True," &amp; IF(_xlfn.XLOOKUP("DstZone_IsAny",'Scoring_Config'!$A:$A,'Scoring_Config'!$D:$D,"Yes")="Yes",_xlfn.XLOOKUP("DstZone_IsAny",'Scoring_Config'!$A:$A,'Scoring_Config'!$C:$C,10),0),"False,0")</f>
        <v>0</v>
      </c>
      <c r="AG132" cm="1">
        <f t="array" ref="AG13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2" cm="1">
        <f t="array" ref="AH132">IF(FALSE,"True," &amp; IF(_xlfn.XLOOKUP("App_Any_OR_RangeGt1000",'Scoring_Config'!$A:$A,'Scoring_Config'!$D:$D,"Yes")="Yes",_xlfn.XLOOKUP("App_Any_OR_RangeGt1000",'Scoring_Config'!$A:$A,'Scoring_Config'!$C:$C,10),0),"False,0")</f>
        <v>0</v>
      </c>
      <c r="AI132" cm="1">
        <f t="array" ref="AI132">IF(FALSE,"True," &amp; IF(_xlfn.XLOOKUP("Service_Insecure_Match",'Scoring_Config'!$A:$A,'Scoring_Config'!$D:$D,"Yes")="Yes",_xlfn.XLOOKUP("Service_Insecure_Match",'Scoring_Config'!$A:$A,'Scoring_Config'!$C:$C,5),0),"False,0")</f>
        <v>0</v>
      </c>
      <c r="AJ132" cm="1">
        <f t="array" ref="AJ132">IF(FALSE,"True," &amp; IF(_xlfn.XLOOKUP("Risky_Inbound",'Scoring_Config'!$A:$A,'Scoring_Config'!$D:$D,"Yes")="Yes",_xlfn.XLOOKUP("Risky_Inbound",'Scoring_Config'!$A:$A,'Scoring_Config'!$C:$C,50),0),"False,0")</f>
        <v>0</v>
      </c>
      <c r="AK132" cm="1">
        <f t="array" ref="AK132">IF(FALSE,"True," &amp; IF(_xlfn.XLOOKUP("Risky_Outbound",'Scoring_Config'!$A:$A,'Scoring_Config'!$D:$D,"Yes")="Yes",_xlfn.XLOOKUP("Risky_Outbound",'Scoring_Config'!$A:$A,'Scoring_Config'!$C:$C,25),0),"False,0")</f>
        <v>0</v>
      </c>
      <c r="AL132" t="s">
        <v>6700</v>
      </c>
      <c r="AM132" cm="1">
        <f t="array" ref="AM13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2" t="s">
        <v>6697</v>
      </c>
      <c r="AO132" t="s">
        <v>6697</v>
      </c>
      <c r="AP132" t="s">
        <v>6697</v>
      </c>
      <c r="AQ132" cm="1">
        <f t="array" ref="AQ132">IF(FALSE,"True," &amp; IF(_xlfn.XLOOKUP("Service_IsAny",'Scoring_Config'!$A:$A,'Scoring_Config'!$D:$D,"Yes")="Yes",_xlfn.XLOOKUP("Service_IsAny",'Scoring_Config'!$A:$A,'Scoring_Config'!$C:$C,0),0),"False,0")</f>
        <v>0</v>
      </c>
      <c r="AR132">
        <v>0</v>
      </c>
      <c r="AS132" cm="1">
        <f t="array" ref="AS132">IF(FALSE,"True," &amp; IF(_xlfn.XLOOKUP("Service_RangeGt1000",'Scoring_Config'!$A:$A,'Scoring_Config'!$D:$D,"Yes")="Yes",_xlfn.XLOOKUP("Service_RangeGt1000",'Scoring_Config'!$A:$A,'Scoring_Config'!$C:$C,0),0),"False,0")</f>
        <v>0</v>
      </c>
      <c r="AT132" cm="1">
        <f t="array" ref="AT132">IF(FALSE,"True," &amp; IF(_xlfn.XLOOKUP("App_IsAny",'Scoring_Config'!$A:$A,'Scoring_Config'!$D:$D,"Yes")="Yes",_xlfn.XLOOKUP("App_IsAny",'Scoring_Config'!$A:$A,'Scoring_Config'!$C:$C,0),0),"False,0")</f>
        <v>0</v>
      </c>
      <c r="AU132">
        <v>1</v>
      </c>
      <c r="AV132" cm="1">
        <f t="array" ref="AV132">IF(FALSE,"True," &amp; IF(_xlfn.XLOOKUP("App_RangeGt1000",'Scoring_Config'!$A:$A,'Scoring_Config'!$D:$D,"Yes")="Yes",_xlfn.XLOOKUP("App_RangeGt1000",'Scoring_Config'!$A:$A,'Scoring_Config'!$C:$C,0),0),"False,0")</f>
        <v>0</v>
      </c>
      <c r="AW132" cm="1">
        <f t="array" ref="AW132">IF(FALSE,"True," &amp; IF(_xlfn.XLOOKUP("Action_IsDenyOrDrop",'Scoring_Config'!$A:$A,'Scoring_Config'!$D:$D,"Yes")="Yes",_xlfn.XLOOKUP("Action_IsDenyOrDrop",'Scoring_Config'!$A:$A,'Scoring_Config'!$C:$C,0),0),"False,0")</f>
        <v>0</v>
      </c>
      <c r="AX132" cm="1">
        <f t="array" ref="AX132">IF(LEFT(AW132,4)="True",0,(IF(LEFT(Y132,4)="True",IF(_xlfn.XLOOKUP("Src_IsAny",'Scoring_Config'!$A:$A,'Scoring_Config'!$D:$D,"Yes")="Yes",_xlfn.XLOOKUP("Src_IsAny",'Scoring_Config'!$A:$A,'Scoring_Config'!$C:$C,10),0),0)+IF(LEFT(Z132,4)="True",IF(_xlfn.XLOOKUP("Src_CIDR_Le_16",'Scoring_Config'!$A:$A,'Scoring_Config'!$D:$D,"Yes")="Yes",_xlfn.XLOOKUP("Src_CIDR_Le_16",'Scoring_Config'!$A:$A,'Scoring_Config'!$C:$C,10),0),0)+IF(LEFT(AA132,4)="True",IF(_xlfn.XLOOKUP("Src_CIDR_17_22",'Scoring_Config'!$A:$A,'Scoring_Config'!$D:$D,"Yes")="Yes",_xlfn.XLOOKUP("Src_CIDR_17_22",'Scoring_Config'!$A:$A,'Scoring_Config'!$C:$C,5),0),0)+IF(LEFT(AB132,4)="True",IF(_xlfn.XLOOKUP("Dst_IsAny",'Scoring_Config'!$A:$A,'Scoring_Config'!$D:$D,"Yes")="Yes",_xlfn.XLOOKUP("Dst_IsAny",'Scoring_Config'!$A:$A,'Scoring_Config'!$C:$C,10),0),0)+IF(LEFT(AC132,4)="True",IF(_xlfn.XLOOKUP("Dst_CIDR_Le_16",'Scoring_Config'!$A:$A,'Scoring_Config'!$D:$D,"Yes")="Yes",_xlfn.XLOOKUP("Dst_CIDR_Le_16",'Scoring_Config'!$A:$A,'Scoring_Config'!$C:$C,10),0),0)+IF(LEFT(AD132,4)="True",IF(_xlfn.XLOOKUP("Dst_CIDR_17_22",'Scoring_Config'!$A:$A,'Scoring_Config'!$D:$D,"Yes")="Yes",_xlfn.XLOOKUP("Dst_CIDR_17_22",'Scoring_Config'!$A:$A,'Scoring_Config'!$C:$C,5),0),0)+IF(LEFT(AE132,4)="True",IF(_xlfn.XLOOKUP("SrcZone_IsAny",'Scoring_Config'!$A:$A,'Scoring_Config'!$D:$D,"Yes")="Yes",_xlfn.XLOOKUP("SrcZone_IsAny",'Scoring_Config'!$A:$A,'Scoring_Config'!$C:$C,10),0),0)+IF(LEFT(AF132,4)="True",IF(_xlfn.XLOOKUP("DstZone_IsAny",'Scoring_Config'!$A:$A,'Scoring_Config'!$D:$D,"Yes")="Yes",_xlfn.XLOOKUP("DstZone_IsAny",'Scoring_Config'!$A:$A,'Scoring_Config'!$C:$C,10),0),0)+IF(LEFT(AG132,4)="True",IF(_xlfn.XLOOKUP("Service_Any_OR_RangeGt1000",'Scoring_Config'!$A:$A,'Scoring_Config'!$D:$D,"Yes")="Yes",_xlfn.XLOOKUP("Service_Any_OR_RangeGt1000",'Scoring_Config'!$A:$A,'Scoring_Config'!$C:$C,10),0),0)+IF(LEFT(AH132,4)="True",IF(_xlfn.XLOOKUP("App_Any_OR_RangeGt1000",'Scoring_Config'!$A:$A,'Scoring_Config'!$D:$D,"Yes")="Yes",_xlfn.XLOOKUP("App_Any_OR_RangeGt1000",'Scoring_Config'!$A:$A,'Scoring_Config'!$C:$C,10),0),0)+IF(LEFT(AI132,4)="True",IF(_xlfn.XLOOKUP("Service_Insecure_Match",'Scoring_Config'!$A:$A,'Scoring_Config'!$D:$D,"Yes")="Yes",_xlfn.XLOOKUP("Service_Insecure_Match",'Scoring_Config'!$A:$A,'Scoring_Config'!$C:$C,5),0),0)+IF(LEFT(AJ132,4)="True",IF(_xlfn.XLOOKUP("Risky_Inbound",'Scoring_Config'!$A:$A,'Scoring_Config'!$D:$D,"Yes")="Yes",_xlfn.XLOOKUP("Risky_Inbound",'Scoring_Config'!$A:$A,'Scoring_Config'!$C:$C,50),0),0)+IF(LEFT(AK132,4)="True",IF(_xlfn.XLOOKUP("Risky_Outbound",'Scoring_Config'!$A:$A,'Scoring_Config'!$D:$D,"Yes")="Yes",_xlfn.XLOOKUP("Risky_Outbound",'Scoring_Config'!$A:$A,'Scoring_Config'!$C:$C,25),0),0)+IF(LEFT(AZ132,4)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132,FIND(",",AL132)+1,100)),0)+IF(LEFT(AM132,4)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132,FIND(",",AN132)+1,100)),0)+IF(_xlfn.XLOOKUP("Profile_Scoring",'Scoring_Config'!$A:$A,'Scoring_Config'!$D:$D,"Yes")="Yes",VALUE(MID(AO132,FIND(",",AO132)+1,100)),0)+IF(_xlfn.XLOOKUP("Options_Scoring",'Scoring_Config'!$A:$A,'Scoring_Config'!$D:$D,"Yes")="Yes",VALUE(MID(AP132,FIND(",",AP132)+1,100)),0)))</f>
        <v>0</v>
      </c>
      <c r="AZ132" cm="1">
        <f t="array" ref="AZ132">IF(FALSE,"True," &amp; IF(_xlfn.XLOOKUP("Migrate_Insecure",'Scoring_Config'!$A:$A,'Scoring_Config'!$D:$D,"Yes")="Yes",_xlfn.XLOOKUP("Migrate_Insecure",'Scoring_Config'!$A:$A,'Scoring_Config'!$C:$C,10),0),"False,0")</f>
        <v>0</v>
      </c>
    </row>
    <row r="133" spans="1:52">
      <c r="A133" t="s">
        <v>1979</v>
      </c>
      <c r="B133" t="s">
        <v>2111</v>
      </c>
      <c r="C133" t="s">
        <v>3542</v>
      </c>
      <c r="D133" t="s">
        <v>3545</v>
      </c>
      <c r="E133" t="s">
        <v>3563</v>
      </c>
      <c r="F133" t="s">
        <v>3617</v>
      </c>
      <c r="G133" t="s">
        <v>171</v>
      </c>
      <c r="H133" t="s">
        <v>174</v>
      </c>
      <c r="I133" t="s">
        <v>3615</v>
      </c>
      <c r="J133" t="s">
        <v>169</v>
      </c>
      <c r="K133" t="s">
        <v>1714</v>
      </c>
      <c r="L133" t="s">
        <v>1327</v>
      </c>
      <c r="M133" t="s">
        <v>1974</v>
      </c>
      <c r="N133" t="s">
        <v>4315</v>
      </c>
      <c r="O133" t="s">
        <v>4319</v>
      </c>
      <c r="P133" t="s">
        <v>4321</v>
      </c>
      <c r="Q133" t="s">
        <v>4425</v>
      </c>
      <c r="R133" t="s">
        <v>5440</v>
      </c>
      <c r="S133" t="s">
        <v>5439</v>
      </c>
      <c r="T133" t="s">
        <v>5570</v>
      </c>
      <c r="U133" t="s">
        <v>6020</v>
      </c>
      <c r="Y133" cm="1">
        <f t="array" ref="Y133">IF(FALSE,"True," &amp; IF(_xlfn.XLOOKUP("Src_IsAny",'Scoring_Config'!$A:$A,'Scoring_Config'!$D:$D,"Yes")="Yes",_xlfn.XLOOKUP("Src_IsAny",'Scoring_Config'!$A:$A,'Scoring_Config'!$C:$C,10),0),"False,0")</f>
        <v>0</v>
      </c>
      <c r="Z133" cm="1">
        <f t="array" ref="Z133">IF(FALSE,"True," &amp; IF(_xlfn.XLOOKUP("Src_CIDR_Le_16",'Scoring_Config'!$A:$A,'Scoring_Config'!$D:$D,"Yes")="Yes",_xlfn.XLOOKUP("Src_CIDR_Le_16",'Scoring_Config'!$A:$A,'Scoring_Config'!$C:$C,10),0),"False,0")</f>
        <v>0</v>
      </c>
      <c r="AA133" cm="1">
        <f t="array" ref="AA133">IF(FALSE,"True," &amp; IF(_xlfn.XLOOKUP("Src_CIDR_17_22",'Scoring_Config'!$A:$A,'Scoring_Config'!$D:$D,"Yes")="Yes",_xlfn.XLOOKUP("Src_CIDR_17_22",'Scoring_Config'!$A:$A,'Scoring_Config'!$C:$C,5),0),"False,0")</f>
        <v>0</v>
      </c>
      <c r="AB133" cm="1">
        <f t="array" ref="AB133">IF(FALSE,"True," &amp; IF(_xlfn.XLOOKUP("Dst_IsAny",'Scoring_Config'!$A:$A,'Scoring_Config'!$D:$D,"Yes")="Yes",_xlfn.XLOOKUP("Dst_IsAny",'Scoring_Config'!$A:$A,'Scoring_Config'!$C:$C,10),0),"False,0")</f>
        <v>0</v>
      </c>
      <c r="AC133" cm="1">
        <f t="array" ref="AC133">IF(FALSE,"True," &amp; IF(_xlfn.XLOOKUP("Dst_CIDR_Le_16",'Scoring_Config'!$A:$A,'Scoring_Config'!$D:$D,"Yes")="Yes",_xlfn.XLOOKUP("Dst_CIDR_Le_16",'Scoring_Config'!$A:$A,'Scoring_Config'!$C:$C,10),0),"False,0")</f>
        <v>0</v>
      </c>
      <c r="AD133" cm="1">
        <f t="array" ref="AD133">IF(FALSE,"True," &amp; IF(_xlfn.XLOOKUP("Dst_CIDR_17_22",'Scoring_Config'!$A:$A,'Scoring_Config'!$D:$D,"Yes")="Yes",_xlfn.XLOOKUP("Dst_CIDR_17_22",'Scoring_Config'!$A:$A,'Scoring_Config'!$C:$C,5),0),"False,0")</f>
        <v>0</v>
      </c>
      <c r="AE133" cm="1">
        <f t="array" ref="AE133">IF(FALSE,"True," &amp; IF(_xlfn.XLOOKUP("SrcZone_IsAny",'Scoring_Config'!$A:$A,'Scoring_Config'!$D:$D,"Yes")="Yes",_xlfn.XLOOKUP("SrcZone_IsAny",'Scoring_Config'!$A:$A,'Scoring_Config'!$C:$C,10),0),"False,0")</f>
        <v>0</v>
      </c>
      <c r="AF133" cm="1">
        <f t="array" ref="AF133">IF(FALSE,"True," &amp; IF(_xlfn.XLOOKUP("DstZone_IsAny",'Scoring_Config'!$A:$A,'Scoring_Config'!$D:$D,"Yes")="Yes",_xlfn.XLOOKUP("DstZone_IsAny",'Scoring_Config'!$A:$A,'Scoring_Config'!$C:$C,10),0),"False,0")</f>
        <v>0</v>
      </c>
      <c r="AG133" cm="1">
        <f t="array" ref="AG13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3" cm="1">
        <f t="array" ref="AH133">IF(FALSE,"True," &amp; IF(_xlfn.XLOOKUP("App_Any_OR_RangeGt1000",'Scoring_Config'!$A:$A,'Scoring_Config'!$D:$D,"Yes")="Yes",_xlfn.XLOOKUP("App_Any_OR_RangeGt1000",'Scoring_Config'!$A:$A,'Scoring_Config'!$C:$C,10),0),"False,0")</f>
        <v>0</v>
      </c>
      <c r="AI133" cm="1">
        <f t="array" ref="AI133">IF(FALSE,"True," &amp; IF(_xlfn.XLOOKUP("Service_Insecure_Match",'Scoring_Config'!$A:$A,'Scoring_Config'!$D:$D,"Yes")="Yes",_xlfn.XLOOKUP("Service_Insecure_Match",'Scoring_Config'!$A:$A,'Scoring_Config'!$C:$C,5),0),"False,0")</f>
        <v>0</v>
      </c>
      <c r="AJ133" cm="1">
        <f t="array" ref="AJ133">IF(FALSE,"True," &amp; IF(_xlfn.XLOOKUP("Risky_Inbound",'Scoring_Config'!$A:$A,'Scoring_Config'!$D:$D,"Yes")="Yes",_xlfn.XLOOKUP("Risky_Inbound",'Scoring_Config'!$A:$A,'Scoring_Config'!$C:$C,50),0),"False,0")</f>
        <v>0</v>
      </c>
      <c r="AK133" cm="1">
        <f t="array" ref="AK133">IF(FALSE,"True," &amp; IF(_xlfn.XLOOKUP("Risky_Outbound",'Scoring_Config'!$A:$A,'Scoring_Config'!$D:$D,"Yes")="Yes",_xlfn.XLOOKUP("Risky_Outbound",'Scoring_Config'!$A:$A,'Scoring_Config'!$C:$C,25),0),"False,0")</f>
        <v>0</v>
      </c>
      <c r="AL133" t="s">
        <v>6700</v>
      </c>
      <c r="AM133" cm="1">
        <f t="array" ref="AM13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3" t="s">
        <v>6697</v>
      </c>
      <c r="AO133" t="s">
        <v>6697</v>
      </c>
      <c r="AP133" t="s">
        <v>6697</v>
      </c>
      <c r="AQ133" cm="1">
        <f t="array" ref="AQ133">IF(FALSE,"True," &amp; IF(_xlfn.XLOOKUP("Service_IsAny",'Scoring_Config'!$A:$A,'Scoring_Config'!$D:$D,"Yes")="Yes",_xlfn.XLOOKUP("Service_IsAny",'Scoring_Config'!$A:$A,'Scoring_Config'!$C:$C,0),0),"False,0")</f>
        <v>0</v>
      </c>
      <c r="AR133">
        <v>0</v>
      </c>
      <c r="AS133" cm="1">
        <f t="array" ref="AS133">IF(FALSE,"True," &amp; IF(_xlfn.XLOOKUP("Service_RangeGt1000",'Scoring_Config'!$A:$A,'Scoring_Config'!$D:$D,"Yes")="Yes",_xlfn.XLOOKUP("Service_RangeGt1000",'Scoring_Config'!$A:$A,'Scoring_Config'!$C:$C,0),0),"False,0")</f>
        <v>0</v>
      </c>
      <c r="AT133" cm="1">
        <f t="array" ref="AT133">IF(FALSE,"True," &amp; IF(_xlfn.XLOOKUP("App_IsAny",'Scoring_Config'!$A:$A,'Scoring_Config'!$D:$D,"Yes")="Yes",_xlfn.XLOOKUP("App_IsAny",'Scoring_Config'!$A:$A,'Scoring_Config'!$C:$C,0),0),"False,0")</f>
        <v>0</v>
      </c>
      <c r="AU133">
        <v>1</v>
      </c>
      <c r="AV133" cm="1">
        <f t="array" ref="AV133">IF(FALSE,"True," &amp; IF(_xlfn.XLOOKUP("App_RangeGt1000",'Scoring_Config'!$A:$A,'Scoring_Config'!$D:$D,"Yes")="Yes",_xlfn.XLOOKUP("App_RangeGt1000",'Scoring_Config'!$A:$A,'Scoring_Config'!$C:$C,0),0),"False,0")</f>
        <v>0</v>
      </c>
      <c r="AW133" cm="1">
        <f t="array" ref="AW133">IF(FALSE,"True," &amp; IF(_xlfn.XLOOKUP("Action_IsDenyOrDrop",'Scoring_Config'!$A:$A,'Scoring_Config'!$D:$D,"Yes")="Yes",_xlfn.XLOOKUP("Action_IsDenyOrDrop",'Scoring_Config'!$A:$A,'Scoring_Config'!$C:$C,0),0),"False,0")</f>
        <v>0</v>
      </c>
      <c r="AX133" cm="1">
        <f t="array" ref="AX133">IF(LEFT(AW133,4)="True",0,(IF(LEFT(Y133,4)="True",IF(_xlfn.XLOOKUP("Src_IsAny",'Scoring_Config'!$A:$A,'Scoring_Config'!$D:$D,"Yes")="Yes",_xlfn.XLOOKUP("Src_IsAny",'Scoring_Config'!$A:$A,'Scoring_Config'!$C:$C,10),0),0)+IF(LEFT(Z133,4)="True",IF(_xlfn.XLOOKUP("Src_CIDR_Le_16",'Scoring_Config'!$A:$A,'Scoring_Config'!$D:$D,"Yes")="Yes",_xlfn.XLOOKUP("Src_CIDR_Le_16",'Scoring_Config'!$A:$A,'Scoring_Config'!$C:$C,10),0),0)+IF(LEFT(AA133,4)="True",IF(_xlfn.XLOOKUP("Src_CIDR_17_22",'Scoring_Config'!$A:$A,'Scoring_Config'!$D:$D,"Yes")="Yes",_xlfn.XLOOKUP("Src_CIDR_17_22",'Scoring_Config'!$A:$A,'Scoring_Config'!$C:$C,5),0),0)+IF(LEFT(AB133,4)="True",IF(_xlfn.XLOOKUP("Dst_IsAny",'Scoring_Config'!$A:$A,'Scoring_Config'!$D:$D,"Yes")="Yes",_xlfn.XLOOKUP("Dst_IsAny",'Scoring_Config'!$A:$A,'Scoring_Config'!$C:$C,10),0),0)+IF(LEFT(AC133,4)="True",IF(_xlfn.XLOOKUP("Dst_CIDR_Le_16",'Scoring_Config'!$A:$A,'Scoring_Config'!$D:$D,"Yes")="Yes",_xlfn.XLOOKUP("Dst_CIDR_Le_16",'Scoring_Config'!$A:$A,'Scoring_Config'!$C:$C,10),0),0)+IF(LEFT(AD133,4)="True",IF(_xlfn.XLOOKUP("Dst_CIDR_17_22",'Scoring_Config'!$A:$A,'Scoring_Config'!$D:$D,"Yes")="Yes",_xlfn.XLOOKUP("Dst_CIDR_17_22",'Scoring_Config'!$A:$A,'Scoring_Config'!$C:$C,5),0),0)+IF(LEFT(AE133,4)="True",IF(_xlfn.XLOOKUP("SrcZone_IsAny",'Scoring_Config'!$A:$A,'Scoring_Config'!$D:$D,"Yes")="Yes",_xlfn.XLOOKUP("SrcZone_IsAny",'Scoring_Config'!$A:$A,'Scoring_Config'!$C:$C,10),0),0)+IF(LEFT(AF133,4)="True",IF(_xlfn.XLOOKUP("DstZone_IsAny",'Scoring_Config'!$A:$A,'Scoring_Config'!$D:$D,"Yes")="Yes",_xlfn.XLOOKUP("DstZone_IsAny",'Scoring_Config'!$A:$A,'Scoring_Config'!$C:$C,10),0),0)+IF(LEFT(AG133,4)="True",IF(_xlfn.XLOOKUP("Service_Any_OR_RangeGt1000",'Scoring_Config'!$A:$A,'Scoring_Config'!$D:$D,"Yes")="Yes",_xlfn.XLOOKUP("Service_Any_OR_RangeGt1000",'Scoring_Config'!$A:$A,'Scoring_Config'!$C:$C,10),0),0)+IF(LEFT(AH133,4)="True",IF(_xlfn.XLOOKUP("App_Any_OR_RangeGt1000",'Scoring_Config'!$A:$A,'Scoring_Config'!$D:$D,"Yes")="Yes",_xlfn.XLOOKUP("App_Any_OR_RangeGt1000",'Scoring_Config'!$A:$A,'Scoring_Config'!$C:$C,10),0),0)+IF(LEFT(AI133,4)="True",IF(_xlfn.XLOOKUP("Service_Insecure_Match",'Scoring_Config'!$A:$A,'Scoring_Config'!$D:$D,"Yes")="Yes",_xlfn.XLOOKUP("Service_Insecure_Match",'Scoring_Config'!$A:$A,'Scoring_Config'!$C:$C,5),0),0)+IF(LEFT(AJ133,4)="True",IF(_xlfn.XLOOKUP("Risky_Inbound",'Scoring_Config'!$A:$A,'Scoring_Config'!$D:$D,"Yes")="Yes",_xlfn.XLOOKUP("Risky_Inbound",'Scoring_Config'!$A:$A,'Scoring_Config'!$C:$C,50),0),0)+IF(LEFT(AK133,4)="True",IF(_xlfn.XLOOKUP("Risky_Outbound",'Scoring_Config'!$A:$A,'Scoring_Config'!$D:$D,"Yes")="Yes",_xlfn.XLOOKUP("Risky_Outbound",'Scoring_Config'!$A:$A,'Scoring_Config'!$C:$C,25),0),0)+IF(LEFT(AZ133,4)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133,FIND(",",AL133)+1,100)),0)+IF(LEFT(AM133,4)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133,FIND(",",AN133)+1,100)),0)+IF(_xlfn.XLOOKUP("Profile_Scoring",'Scoring_Config'!$A:$A,'Scoring_Config'!$D:$D,"Yes")="Yes",VALUE(MID(AO133,FIND(",",AO133)+1,100)),0)+IF(_xlfn.XLOOKUP("Options_Scoring",'Scoring_Config'!$A:$A,'Scoring_Config'!$D:$D,"Yes")="Yes",VALUE(MID(AP133,FIND(",",AP133)+1,100)),0)))</f>
        <v>0</v>
      </c>
      <c r="AZ133" cm="1">
        <f t="array" ref="AZ133">IF(FALSE,"True," &amp; IF(_xlfn.XLOOKUP("Migrate_Insecure",'Scoring_Config'!$A:$A,'Scoring_Config'!$D:$D,"Yes")="Yes",_xlfn.XLOOKUP("Migrate_Insecure",'Scoring_Config'!$A:$A,'Scoring_Config'!$C:$C,10),0),"False,0")</f>
        <v>0</v>
      </c>
    </row>
    <row r="134" spans="1:52">
      <c r="A134" t="s">
        <v>1979</v>
      </c>
      <c r="B134" t="s">
        <v>2112</v>
      </c>
      <c r="C134" t="s">
        <v>3542</v>
      </c>
      <c r="D134" t="s">
        <v>3545</v>
      </c>
      <c r="E134" t="s">
        <v>3563</v>
      </c>
      <c r="F134" t="s">
        <v>3618</v>
      </c>
      <c r="G134" t="s">
        <v>172</v>
      </c>
      <c r="H134" t="s">
        <v>174</v>
      </c>
      <c r="I134" t="s">
        <v>3820</v>
      </c>
      <c r="J134" t="s">
        <v>169</v>
      </c>
      <c r="K134" t="s">
        <v>1714</v>
      </c>
      <c r="L134" t="s">
        <v>1327</v>
      </c>
      <c r="M134" t="s">
        <v>1974</v>
      </c>
      <c r="N134" t="s">
        <v>4315</v>
      </c>
      <c r="O134" t="s">
        <v>4319</v>
      </c>
      <c r="P134" t="s">
        <v>4322</v>
      </c>
      <c r="Q134" t="s">
        <v>4426</v>
      </c>
      <c r="R134" t="s">
        <v>5440</v>
      </c>
      <c r="S134" t="s">
        <v>5440</v>
      </c>
      <c r="T134" t="s">
        <v>5607</v>
      </c>
      <c r="U134" t="s">
        <v>6020</v>
      </c>
      <c r="Y134" cm="1">
        <f t="array" ref="Y134">IF(FALSE,"True," &amp; IF(_xlfn.XLOOKUP("Src_IsAny",'Scoring_Config'!$A:$A,'Scoring_Config'!$D:$D,"Yes")="Yes",_xlfn.XLOOKUP("Src_IsAny",'Scoring_Config'!$A:$A,'Scoring_Config'!$C:$C,10),0),"False,0")</f>
        <v>0</v>
      </c>
      <c r="Z134" cm="1">
        <f t="array" ref="Z134">IF(TRUE,"True," &amp; IF(_xlfn.XLOOKUP("Src_CIDR_Le_16",'Scoring_Config'!$A:$A,'Scoring_Config'!$D:$D,"Yes")="Yes",_xlfn.XLOOKUP("Src_CIDR_Le_16",'Scoring_Config'!$A:$A,'Scoring_Config'!$C:$C,10),0),"False,0")</f>
        <v>0</v>
      </c>
      <c r="AA134" cm="1">
        <f t="array" ref="AA134">IF(FALSE,"True," &amp; IF(_xlfn.XLOOKUP("Src_CIDR_17_22",'Scoring_Config'!$A:$A,'Scoring_Config'!$D:$D,"Yes")="Yes",_xlfn.XLOOKUP("Src_CIDR_17_22",'Scoring_Config'!$A:$A,'Scoring_Config'!$C:$C,5),0),"False,0")</f>
        <v>0</v>
      </c>
      <c r="AB134" cm="1">
        <f t="array" ref="AB134">IF(FALSE,"True," &amp; IF(_xlfn.XLOOKUP("Dst_IsAny",'Scoring_Config'!$A:$A,'Scoring_Config'!$D:$D,"Yes")="Yes",_xlfn.XLOOKUP("Dst_IsAny",'Scoring_Config'!$A:$A,'Scoring_Config'!$C:$C,10),0),"False,0")</f>
        <v>0</v>
      </c>
      <c r="AC134" cm="1">
        <f t="array" ref="AC134">IF(FALSE,"True," &amp; IF(_xlfn.XLOOKUP("Dst_CIDR_Le_16",'Scoring_Config'!$A:$A,'Scoring_Config'!$D:$D,"Yes")="Yes",_xlfn.XLOOKUP("Dst_CIDR_Le_16",'Scoring_Config'!$A:$A,'Scoring_Config'!$C:$C,10),0),"False,0")</f>
        <v>0</v>
      </c>
      <c r="AD134" cm="1">
        <f t="array" ref="AD134">IF(FALSE,"True," &amp; IF(_xlfn.XLOOKUP("Dst_CIDR_17_22",'Scoring_Config'!$A:$A,'Scoring_Config'!$D:$D,"Yes")="Yes",_xlfn.XLOOKUP("Dst_CIDR_17_22",'Scoring_Config'!$A:$A,'Scoring_Config'!$C:$C,5),0),"False,0")</f>
        <v>0</v>
      </c>
      <c r="AE134" cm="1">
        <f t="array" ref="AE134">IF(FALSE,"True," &amp; IF(_xlfn.XLOOKUP("SrcZone_IsAny",'Scoring_Config'!$A:$A,'Scoring_Config'!$D:$D,"Yes")="Yes",_xlfn.XLOOKUP("SrcZone_IsAny",'Scoring_Config'!$A:$A,'Scoring_Config'!$C:$C,10),0),"False,0")</f>
        <v>0</v>
      </c>
      <c r="AF134" cm="1">
        <f t="array" ref="AF134">IF(FALSE,"True," &amp; IF(_xlfn.XLOOKUP("DstZone_IsAny",'Scoring_Config'!$A:$A,'Scoring_Config'!$D:$D,"Yes")="Yes",_xlfn.XLOOKUP("DstZone_IsAny",'Scoring_Config'!$A:$A,'Scoring_Config'!$C:$C,10),0),"False,0")</f>
        <v>0</v>
      </c>
      <c r="AG134" cm="1">
        <f t="array" ref="AG13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4" cm="1">
        <f t="array" ref="AH134">IF(FALSE,"True," &amp; IF(_xlfn.XLOOKUP("App_Any_OR_RangeGt1000",'Scoring_Config'!$A:$A,'Scoring_Config'!$D:$D,"Yes")="Yes",_xlfn.XLOOKUP("App_Any_OR_RangeGt1000",'Scoring_Config'!$A:$A,'Scoring_Config'!$C:$C,10),0),"False,0")</f>
        <v>0</v>
      </c>
      <c r="AI134" cm="1">
        <f t="array" ref="AI134">IF(FALSE,"True," &amp; IF(_xlfn.XLOOKUP("Service_Insecure_Match",'Scoring_Config'!$A:$A,'Scoring_Config'!$D:$D,"Yes")="Yes",_xlfn.XLOOKUP("Service_Insecure_Match",'Scoring_Config'!$A:$A,'Scoring_Config'!$C:$C,5),0),"False,0")</f>
        <v>0</v>
      </c>
      <c r="AJ134" cm="1">
        <f t="array" ref="AJ134">IF(FALSE,"True," &amp; IF(_xlfn.XLOOKUP("Risky_Inbound",'Scoring_Config'!$A:$A,'Scoring_Config'!$D:$D,"Yes")="Yes",_xlfn.XLOOKUP("Risky_Inbound",'Scoring_Config'!$A:$A,'Scoring_Config'!$C:$C,50),0),"False,0")</f>
        <v>0</v>
      </c>
      <c r="AK134" cm="1">
        <f t="array" ref="AK134">IF(FALSE,"True," &amp; IF(_xlfn.XLOOKUP("Risky_Outbound",'Scoring_Config'!$A:$A,'Scoring_Config'!$D:$D,"Yes")="Yes",_xlfn.XLOOKUP("Risky_Outbound",'Scoring_Config'!$A:$A,'Scoring_Config'!$C:$C,25),0),"False,0")</f>
        <v>0</v>
      </c>
      <c r="AL134" t="s">
        <v>6697</v>
      </c>
      <c r="AM134" cm="1">
        <f t="array" ref="AM13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4" t="s">
        <v>6697</v>
      </c>
      <c r="AO134" t="s">
        <v>6697</v>
      </c>
      <c r="AP134" t="s">
        <v>6697</v>
      </c>
      <c r="AQ134" cm="1">
        <f t="array" ref="AQ134">IF(FALSE,"True," &amp; IF(_xlfn.XLOOKUP("Service_IsAny",'Scoring_Config'!$A:$A,'Scoring_Config'!$D:$D,"Yes")="Yes",_xlfn.XLOOKUP("Service_IsAny",'Scoring_Config'!$A:$A,'Scoring_Config'!$C:$C,0),0),"False,0")</f>
        <v>0</v>
      </c>
      <c r="AR134">
        <v>0</v>
      </c>
      <c r="AS134" cm="1">
        <f t="array" ref="AS134">IF(FALSE,"True," &amp; IF(_xlfn.XLOOKUP("Service_RangeGt1000",'Scoring_Config'!$A:$A,'Scoring_Config'!$D:$D,"Yes")="Yes",_xlfn.XLOOKUP("Service_RangeGt1000",'Scoring_Config'!$A:$A,'Scoring_Config'!$C:$C,0),0),"False,0")</f>
        <v>0</v>
      </c>
      <c r="AT134" cm="1">
        <f t="array" ref="AT134">IF(FALSE,"True," &amp; IF(_xlfn.XLOOKUP("App_IsAny",'Scoring_Config'!$A:$A,'Scoring_Config'!$D:$D,"Yes")="Yes",_xlfn.XLOOKUP("App_IsAny",'Scoring_Config'!$A:$A,'Scoring_Config'!$C:$C,0),0),"False,0")</f>
        <v>0</v>
      </c>
      <c r="AU134">
        <v>1</v>
      </c>
      <c r="AV134" cm="1">
        <f t="array" ref="AV134">IF(FALSE,"True," &amp; IF(_xlfn.XLOOKUP("App_RangeGt1000",'Scoring_Config'!$A:$A,'Scoring_Config'!$D:$D,"Yes")="Yes",_xlfn.XLOOKUP("App_RangeGt1000",'Scoring_Config'!$A:$A,'Scoring_Config'!$C:$C,0),0),"False,0")</f>
        <v>0</v>
      </c>
      <c r="AW134" cm="1">
        <f t="array" ref="AW134">IF(FALSE,"True," &amp; IF(_xlfn.XLOOKUP("Action_IsDenyOrDrop",'Scoring_Config'!$A:$A,'Scoring_Config'!$D:$D,"Yes")="Yes",_xlfn.XLOOKUP("Action_IsDenyOrDrop",'Scoring_Config'!$A:$A,'Scoring_Config'!$C:$C,0),0),"False,0")</f>
        <v>0</v>
      </c>
      <c r="AX134" cm="1">
        <f t="array" ref="AX134">IF(LEFT(AW134,4)="True",0,(IF(LEFT(Y134,4)="True",IF(_xlfn.XLOOKUP("Src_IsAny",'Scoring_Config'!$A:$A,'Scoring_Config'!$D:$D,"Yes")="Yes",_xlfn.XLOOKUP("Src_IsAny",'Scoring_Config'!$A:$A,'Scoring_Config'!$C:$C,10),0),0)+IF(LEFT(Z134,4)="True",IF(_xlfn.XLOOKUP("Src_CIDR_Le_16",'Scoring_Config'!$A:$A,'Scoring_Config'!$D:$D,"Yes")="Yes",_xlfn.XLOOKUP("Src_CIDR_Le_16",'Scoring_Config'!$A:$A,'Scoring_Config'!$C:$C,10),0),0)+IF(LEFT(AA134,4)="True",IF(_xlfn.XLOOKUP("Src_CIDR_17_22",'Scoring_Config'!$A:$A,'Scoring_Config'!$D:$D,"Yes")="Yes",_xlfn.XLOOKUP("Src_CIDR_17_22",'Scoring_Config'!$A:$A,'Scoring_Config'!$C:$C,5),0),0)+IF(LEFT(AB134,4)="True",IF(_xlfn.XLOOKUP("Dst_IsAny",'Scoring_Config'!$A:$A,'Scoring_Config'!$D:$D,"Yes")="Yes",_xlfn.XLOOKUP("Dst_IsAny",'Scoring_Config'!$A:$A,'Scoring_Config'!$C:$C,10),0),0)+IF(LEFT(AC134,4)="True",IF(_xlfn.XLOOKUP("Dst_CIDR_Le_16",'Scoring_Config'!$A:$A,'Scoring_Config'!$D:$D,"Yes")="Yes",_xlfn.XLOOKUP("Dst_CIDR_Le_16",'Scoring_Config'!$A:$A,'Scoring_Config'!$C:$C,10),0),0)+IF(LEFT(AD134,4)="True",IF(_xlfn.XLOOKUP("Dst_CIDR_17_22",'Scoring_Config'!$A:$A,'Scoring_Config'!$D:$D,"Yes")="Yes",_xlfn.XLOOKUP("Dst_CIDR_17_22",'Scoring_Config'!$A:$A,'Scoring_Config'!$C:$C,5),0),0)+IF(LEFT(AE134,4)="True",IF(_xlfn.XLOOKUP("SrcZone_IsAny",'Scoring_Config'!$A:$A,'Scoring_Config'!$D:$D,"Yes")="Yes",_xlfn.XLOOKUP("SrcZone_IsAny",'Scoring_Config'!$A:$A,'Scoring_Config'!$C:$C,10),0),0)+IF(LEFT(AF134,4)="True",IF(_xlfn.XLOOKUP("DstZone_IsAny",'Scoring_Config'!$A:$A,'Scoring_Config'!$D:$D,"Yes")="Yes",_xlfn.XLOOKUP("DstZone_IsAny",'Scoring_Config'!$A:$A,'Scoring_Config'!$C:$C,10),0),0)+IF(LEFT(AG134,4)="True",IF(_xlfn.XLOOKUP("Service_Any_OR_RangeGt1000",'Scoring_Config'!$A:$A,'Scoring_Config'!$D:$D,"Yes")="Yes",_xlfn.XLOOKUP("Service_Any_OR_RangeGt1000",'Scoring_Config'!$A:$A,'Scoring_Config'!$C:$C,10),0),0)+IF(LEFT(AH134,4)="True",IF(_xlfn.XLOOKUP("App_Any_OR_RangeGt1000",'Scoring_Config'!$A:$A,'Scoring_Config'!$D:$D,"Yes")="Yes",_xlfn.XLOOKUP("App_Any_OR_RangeGt1000",'Scoring_Config'!$A:$A,'Scoring_Config'!$C:$C,10),0),0)+IF(LEFT(AI134,4)="True",IF(_xlfn.XLOOKUP("Service_Insecure_Match",'Scoring_Config'!$A:$A,'Scoring_Config'!$D:$D,"Yes")="Yes",_xlfn.XLOOKUP("Service_Insecure_Match",'Scoring_Config'!$A:$A,'Scoring_Config'!$C:$C,5),0),0)+IF(LEFT(AJ134,4)="True",IF(_xlfn.XLOOKUP("Risky_Inbound",'Scoring_Config'!$A:$A,'Scoring_Config'!$D:$D,"Yes")="Yes",_xlfn.XLOOKUP("Risky_Inbound",'Scoring_Config'!$A:$A,'Scoring_Config'!$C:$C,50),0),0)+IF(LEFT(AK134,4)="True",IF(_xlfn.XLOOKUP("Risky_Outbound",'Scoring_Config'!$A:$A,'Scoring_Config'!$D:$D,"Yes")="Yes",_xlfn.XLOOKUP("Risky_Outbound",'Scoring_Config'!$A:$A,'Scoring_Config'!$C:$C,25),0),0)+IF(LEFT(AZ134,4)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134,FIND(",",AL134)+1,100)),0)+IF(LEFT(AM134,4)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134,FIND(",",AN134)+1,100)),0)+IF(_xlfn.XLOOKUP("Profile_Scoring",'Scoring_Config'!$A:$A,'Scoring_Config'!$D:$D,"Yes")="Yes",VALUE(MID(AO134,FIND(",",AO134)+1,100)),0)+IF(_xlfn.XLOOKUP("Options_Scoring",'Scoring_Config'!$A:$A,'Scoring_Config'!$D:$D,"Yes")="Yes",VALUE(MID(AP134,FIND(",",AP134)+1,100)),0)))</f>
        <v>0</v>
      </c>
      <c r="AZ134" cm="1">
        <f t="array" ref="AZ134">IF(FALSE,"True," &amp; IF(_xlfn.XLOOKUP("Migrate_Insecure",'Scoring_Config'!$A:$A,'Scoring_Config'!$D:$D,"Yes")="Yes",_xlfn.XLOOKUP("Migrate_Insecure",'Scoring_Config'!$A:$A,'Scoring_Config'!$C:$C,10),0),"False,0")</f>
        <v>0</v>
      </c>
    </row>
    <row r="135" spans="1:52">
      <c r="A135" t="s">
        <v>1979</v>
      </c>
      <c r="B135" t="s">
        <v>2113</v>
      </c>
      <c r="C135" t="s">
        <v>3542</v>
      </c>
      <c r="D135" t="s">
        <v>3545</v>
      </c>
      <c r="E135" t="s">
        <v>3563</v>
      </c>
      <c r="F135" t="s">
        <v>3619</v>
      </c>
      <c r="G135" t="s">
        <v>173</v>
      </c>
      <c r="H135" t="s">
        <v>174</v>
      </c>
      <c r="I135" t="s">
        <v>3820</v>
      </c>
      <c r="J135" t="s">
        <v>169</v>
      </c>
      <c r="K135" t="s">
        <v>1714</v>
      </c>
      <c r="L135" t="s">
        <v>1327</v>
      </c>
      <c r="M135" t="s">
        <v>1974</v>
      </c>
      <c r="N135" t="s">
        <v>4315</v>
      </c>
      <c r="O135" t="s">
        <v>4319</v>
      </c>
      <c r="P135" t="s">
        <v>4323</v>
      </c>
      <c r="Q135" t="s">
        <v>4427</v>
      </c>
      <c r="R135" t="s">
        <v>5439</v>
      </c>
      <c r="S135" t="s">
        <v>4324</v>
      </c>
      <c r="T135" t="s">
        <v>5608</v>
      </c>
      <c r="U135" t="s">
        <v>5690</v>
      </c>
      <c r="Y135" cm="1">
        <f t="array" ref="Y135">IF(FALSE,"True," &amp; IF(_xlfn.XLOOKUP("Src_IsAny",'Scoring_Config'!$A:$A,'Scoring_Config'!$D:$D,"Yes")="Yes",_xlfn.XLOOKUP("Src_IsAny",'Scoring_Config'!$A:$A,'Scoring_Config'!$C:$C,10),0),"False,0")</f>
        <v>0</v>
      </c>
      <c r="Z135" cm="1">
        <f t="array" ref="Z135">IF(FALSE,"True," &amp; IF(_xlfn.XLOOKUP("Src_CIDR_Le_16",'Scoring_Config'!$A:$A,'Scoring_Config'!$D:$D,"Yes")="Yes",_xlfn.XLOOKUP("Src_CIDR_Le_16",'Scoring_Config'!$A:$A,'Scoring_Config'!$C:$C,10),0),"False,0")</f>
        <v>0</v>
      </c>
      <c r="AA135" cm="1">
        <f t="array" ref="AA135">IF(FALSE,"True," &amp; IF(_xlfn.XLOOKUP("Src_CIDR_17_22",'Scoring_Config'!$A:$A,'Scoring_Config'!$D:$D,"Yes")="Yes",_xlfn.XLOOKUP("Src_CIDR_17_22",'Scoring_Config'!$A:$A,'Scoring_Config'!$C:$C,5),0),"False,0")</f>
        <v>0</v>
      </c>
      <c r="AB135" cm="1">
        <f t="array" ref="AB135">IF(FALSE,"True," &amp; IF(_xlfn.XLOOKUP("Dst_IsAny",'Scoring_Config'!$A:$A,'Scoring_Config'!$D:$D,"Yes")="Yes",_xlfn.XLOOKUP("Dst_IsAny",'Scoring_Config'!$A:$A,'Scoring_Config'!$C:$C,10),0),"False,0")</f>
        <v>0</v>
      </c>
      <c r="AC135" cm="1">
        <f t="array" ref="AC135">IF(FALSE,"True," &amp; IF(_xlfn.XLOOKUP("Dst_CIDR_Le_16",'Scoring_Config'!$A:$A,'Scoring_Config'!$D:$D,"Yes")="Yes",_xlfn.XLOOKUP("Dst_CIDR_Le_16",'Scoring_Config'!$A:$A,'Scoring_Config'!$C:$C,10),0),"False,0")</f>
        <v>0</v>
      </c>
      <c r="AD135" cm="1">
        <f t="array" ref="AD135">IF(FALSE,"True," &amp; IF(_xlfn.XLOOKUP("Dst_CIDR_17_22",'Scoring_Config'!$A:$A,'Scoring_Config'!$D:$D,"Yes")="Yes",_xlfn.XLOOKUP("Dst_CIDR_17_22",'Scoring_Config'!$A:$A,'Scoring_Config'!$C:$C,5),0),"False,0")</f>
        <v>0</v>
      </c>
      <c r="AE135" cm="1">
        <f t="array" ref="AE135">IF(FALSE,"True," &amp; IF(_xlfn.XLOOKUP("SrcZone_IsAny",'Scoring_Config'!$A:$A,'Scoring_Config'!$D:$D,"Yes")="Yes",_xlfn.XLOOKUP("SrcZone_IsAny",'Scoring_Config'!$A:$A,'Scoring_Config'!$C:$C,10),0),"False,0")</f>
        <v>0</v>
      </c>
      <c r="AF135" cm="1">
        <f t="array" ref="AF135">IF(FALSE,"True," &amp; IF(_xlfn.XLOOKUP("DstZone_IsAny",'Scoring_Config'!$A:$A,'Scoring_Config'!$D:$D,"Yes")="Yes",_xlfn.XLOOKUP("DstZone_IsAny",'Scoring_Config'!$A:$A,'Scoring_Config'!$C:$C,10),0),"False,0")</f>
        <v>0</v>
      </c>
      <c r="AG135" cm="1">
        <f t="array" ref="AG13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5" cm="1">
        <f t="array" ref="AH135">IF(FALSE,"True," &amp; IF(_xlfn.XLOOKUP("App_Any_OR_RangeGt1000",'Scoring_Config'!$A:$A,'Scoring_Config'!$D:$D,"Yes")="Yes",_xlfn.XLOOKUP("App_Any_OR_RangeGt1000",'Scoring_Config'!$A:$A,'Scoring_Config'!$C:$C,10),0),"False,0")</f>
        <v>0</v>
      </c>
      <c r="AI135" cm="1">
        <f t="array" ref="AI135">IF(FALSE,"True," &amp; IF(_xlfn.XLOOKUP("Service_Insecure_Match",'Scoring_Config'!$A:$A,'Scoring_Config'!$D:$D,"Yes")="Yes",_xlfn.XLOOKUP("Service_Insecure_Match",'Scoring_Config'!$A:$A,'Scoring_Config'!$C:$C,5),0),"False,0")</f>
        <v>0</v>
      </c>
      <c r="AJ135" cm="1">
        <f t="array" ref="AJ135">IF(FALSE,"True," &amp; IF(_xlfn.XLOOKUP("Risky_Inbound",'Scoring_Config'!$A:$A,'Scoring_Config'!$D:$D,"Yes")="Yes",_xlfn.XLOOKUP("Risky_Inbound",'Scoring_Config'!$A:$A,'Scoring_Config'!$C:$C,50),0),"False,0")</f>
        <v>0</v>
      </c>
      <c r="AK135" cm="1">
        <f t="array" ref="AK135">IF(FALSE,"True," &amp; IF(_xlfn.XLOOKUP("Risky_Outbound",'Scoring_Config'!$A:$A,'Scoring_Config'!$D:$D,"Yes")="Yes",_xlfn.XLOOKUP("Risky_Outbound",'Scoring_Config'!$A:$A,'Scoring_Config'!$C:$C,25),0),"False,0")</f>
        <v>0</v>
      </c>
      <c r="AL135" t="s">
        <v>6699</v>
      </c>
      <c r="AM135" cm="1">
        <f t="array" ref="AM13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5" t="s">
        <v>6697</v>
      </c>
      <c r="AO135" t="s">
        <v>6697</v>
      </c>
      <c r="AP135" t="s">
        <v>6697</v>
      </c>
      <c r="AQ135" cm="1">
        <f t="array" ref="AQ135">IF(FALSE,"True," &amp; IF(_xlfn.XLOOKUP("Service_IsAny",'Scoring_Config'!$A:$A,'Scoring_Config'!$D:$D,"Yes")="Yes",_xlfn.XLOOKUP("Service_IsAny",'Scoring_Config'!$A:$A,'Scoring_Config'!$C:$C,0),0),"False,0")</f>
        <v>0</v>
      </c>
      <c r="AR135">
        <v>0</v>
      </c>
      <c r="AS135" cm="1">
        <f t="array" ref="AS135">IF(FALSE,"True," &amp; IF(_xlfn.XLOOKUP("Service_RangeGt1000",'Scoring_Config'!$A:$A,'Scoring_Config'!$D:$D,"Yes")="Yes",_xlfn.XLOOKUP("Service_RangeGt1000",'Scoring_Config'!$A:$A,'Scoring_Config'!$C:$C,0),0),"False,0")</f>
        <v>0</v>
      </c>
      <c r="AT135" cm="1">
        <f t="array" ref="AT135">IF(FALSE,"True," &amp; IF(_xlfn.XLOOKUP("App_IsAny",'Scoring_Config'!$A:$A,'Scoring_Config'!$D:$D,"Yes")="Yes",_xlfn.XLOOKUP("App_IsAny",'Scoring_Config'!$A:$A,'Scoring_Config'!$C:$C,0),0),"False,0")</f>
        <v>0</v>
      </c>
      <c r="AU135">
        <v>1</v>
      </c>
      <c r="AV135" cm="1">
        <f t="array" ref="AV135">IF(FALSE,"True," &amp; IF(_xlfn.XLOOKUP("App_RangeGt1000",'Scoring_Config'!$A:$A,'Scoring_Config'!$D:$D,"Yes")="Yes",_xlfn.XLOOKUP("App_RangeGt1000",'Scoring_Config'!$A:$A,'Scoring_Config'!$C:$C,0),0),"False,0")</f>
        <v>0</v>
      </c>
      <c r="AW135" cm="1">
        <f t="array" ref="AW135">IF(FALSE,"True," &amp; IF(_xlfn.XLOOKUP("Action_IsDenyOrDrop",'Scoring_Config'!$A:$A,'Scoring_Config'!$D:$D,"Yes")="Yes",_xlfn.XLOOKUP("Action_IsDenyOrDrop",'Scoring_Config'!$A:$A,'Scoring_Config'!$C:$C,0),0),"False,0")</f>
        <v>0</v>
      </c>
      <c r="AX135" cm="1">
        <f t="array" ref="AX135">IF(LEFT(AW135,4)="True",0,(IF(LEFT(Y135,4)="True",IF(_xlfn.XLOOKUP("Src_IsAny",'Scoring_Config'!$A:$A,'Scoring_Config'!$D:$D,"Yes")="Yes",_xlfn.XLOOKUP("Src_IsAny",'Scoring_Config'!$A:$A,'Scoring_Config'!$C:$C,10),0),0)+IF(LEFT(Z135,4)="True",IF(_xlfn.XLOOKUP("Src_CIDR_Le_16",'Scoring_Config'!$A:$A,'Scoring_Config'!$D:$D,"Yes")="Yes",_xlfn.XLOOKUP("Src_CIDR_Le_16",'Scoring_Config'!$A:$A,'Scoring_Config'!$C:$C,10),0),0)+IF(LEFT(AA135,4)="True",IF(_xlfn.XLOOKUP("Src_CIDR_17_22",'Scoring_Config'!$A:$A,'Scoring_Config'!$D:$D,"Yes")="Yes",_xlfn.XLOOKUP("Src_CIDR_17_22",'Scoring_Config'!$A:$A,'Scoring_Config'!$C:$C,5),0),0)+IF(LEFT(AB135,4)="True",IF(_xlfn.XLOOKUP("Dst_IsAny",'Scoring_Config'!$A:$A,'Scoring_Config'!$D:$D,"Yes")="Yes",_xlfn.XLOOKUP("Dst_IsAny",'Scoring_Config'!$A:$A,'Scoring_Config'!$C:$C,10),0),0)+IF(LEFT(AC135,4)="True",IF(_xlfn.XLOOKUP("Dst_CIDR_Le_16",'Scoring_Config'!$A:$A,'Scoring_Config'!$D:$D,"Yes")="Yes",_xlfn.XLOOKUP("Dst_CIDR_Le_16",'Scoring_Config'!$A:$A,'Scoring_Config'!$C:$C,10),0),0)+IF(LEFT(AD135,4)="True",IF(_xlfn.XLOOKUP("Dst_CIDR_17_22",'Scoring_Config'!$A:$A,'Scoring_Config'!$D:$D,"Yes")="Yes",_xlfn.XLOOKUP("Dst_CIDR_17_22",'Scoring_Config'!$A:$A,'Scoring_Config'!$C:$C,5),0),0)+IF(LEFT(AE135,4)="True",IF(_xlfn.XLOOKUP("SrcZone_IsAny",'Scoring_Config'!$A:$A,'Scoring_Config'!$D:$D,"Yes")="Yes",_xlfn.XLOOKUP("SrcZone_IsAny",'Scoring_Config'!$A:$A,'Scoring_Config'!$C:$C,10),0),0)+IF(LEFT(AF135,4)="True",IF(_xlfn.XLOOKUP("DstZone_IsAny",'Scoring_Config'!$A:$A,'Scoring_Config'!$D:$D,"Yes")="Yes",_xlfn.XLOOKUP("DstZone_IsAny",'Scoring_Config'!$A:$A,'Scoring_Config'!$C:$C,10),0),0)+IF(LEFT(AG135,4)="True",IF(_xlfn.XLOOKUP("Service_Any_OR_RangeGt1000",'Scoring_Config'!$A:$A,'Scoring_Config'!$D:$D,"Yes")="Yes",_xlfn.XLOOKUP("Service_Any_OR_RangeGt1000",'Scoring_Config'!$A:$A,'Scoring_Config'!$C:$C,10),0),0)+IF(LEFT(AH135,4)="True",IF(_xlfn.XLOOKUP("App_Any_OR_RangeGt1000",'Scoring_Config'!$A:$A,'Scoring_Config'!$D:$D,"Yes")="Yes",_xlfn.XLOOKUP("App_Any_OR_RangeGt1000",'Scoring_Config'!$A:$A,'Scoring_Config'!$C:$C,10),0),0)+IF(LEFT(AI135,4)="True",IF(_xlfn.XLOOKUP("Service_Insecure_Match",'Scoring_Config'!$A:$A,'Scoring_Config'!$D:$D,"Yes")="Yes",_xlfn.XLOOKUP("Service_Insecure_Match",'Scoring_Config'!$A:$A,'Scoring_Config'!$C:$C,5),0),0)+IF(LEFT(AJ135,4)="True",IF(_xlfn.XLOOKUP("Risky_Inbound",'Scoring_Config'!$A:$A,'Scoring_Config'!$D:$D,"Yes")="Yes",_xlfn.XLOOKUP("Risky_Inbound",'Scoring_Config'!$A:$A,'Scoring_Config'!$C:$C,50),0),0)+IF(LEFT(AK135,4)="True",IF(_xlfn.XLOOKUP("Risky_Outbound",'Scoring_Config'!$A:$A,'Scoring_Config'!$D:$D,"Yes")="Yes",_xlfn.XLOOKUP("Risky_Outbound",'Scoring_Config'!$A:$A,'Scoring_Config'!$C:$C,25),0),0)+IF(LEFT(AZ135,4)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135,FIND(",",AL135)+1,100)),0)+IF(LEFT(AM135,4)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135,FIND(",",AN135)+1,100)),0)+IF(_xlfn.XLOOKUP("Profile_Scoring",'Scoring_Config'!$A:$A,'Scoring_Config'!$D:$D,"Yes")="Yes",VALUE(MID(AO135,FIND(",",AO135)+1,100)),0)+IF(_xlfn.XLOOKUP("Options_Scoring",'Scoring_Config'!$A:$A,'Scoring_Config'!$D:$D,"Yes")="Yes",VALUE(MID(AP135,FIND(",",AP135)+1,100)),0)))</f>
        <v>0</v>
      </c>
      <c r="AZ135" cm="1">
        <f t="array" ref="AZ135">IF(FALSE,"True," &amp; IF(_xlfn.XLOOKUP("Migrate_Insecure",'Scoring_Config'!$A:$A,'Scoring_Config'!$D:$D,"Yes")="Yes",_xlfn.XLOOKUP("Migrate_Insecure",'Scoring_Config'!$A:$A,'Scoring_Config'!$C:$C,10),0),"False,0")</f>
        <v>0</v>
      </c>
    </row>
    <row r="136" spans="1:52">
      <c r="A136" t="s">
        <v>1979</v>
      </c>
      <c r="B136" t="s">
        <v>2114</v>
      </c>
      <c r="C136" t="s">
        <v>3542</v>
      </c>
      <c r="D136" t="s">
        <v>3545</v>
      </c>
      <c r="E136" t="s">
        <v>3563</v>
      </c>
      <c r="F136" t="s">
        <v>3620</v>
      </c>
      <c r="G136" t="s">
        <v>174</v>
      </c>
      <c r="H136" t="s">
        <v>174</v>
      </c>
      <c r="I136" t="s">
        <v>3608</v>
      </c>
      <c r="J136" t="s">
        <v>169</v>
      </c>
      <c r="K136" t="s">
        <v>1715</v>
      </c>
      <c r="L136" t="s">
        <v>1327</v>
      </c>
      <c r="M136" t="s">
        <v>1974</v>
      </c>
      <c r="N136" t="s">
        <v>4315</v>
      </c>
      <c r="O136" t="s">
        <v>4319</v>
      </c>
      <c r="P136" t="s">
        <v>4321</v>
      </c>
      <c r="Q136" t="s">
        <v>4428</v>
      </c>
      <c r="R136" t="s">
        <v>5440</v>
      </c>
      <c r="S136" t="s">
        <v>5440</v>
      </c>
      <c r="T136" t="s">
        <v>5609</v>
      </c>
      <c r="U136" t="s">
        <v>6022</v>
      </c>
      <c r="Y136" cm="1">
        <f t="array" ref="Y136">IF(TRUE,"True," &amp; IF(_xlfn.XLOOKUP("Src_IsAny",'Scoring_Config'!$A:$A,'Scoring_Config'!$D:$D,"Yes")="Yes",_xlfn.XLOOKUP("Src_IsAny",'Scoring_Config'!$A:$A,'Scoring_Config'!$C:$C,10),0),"False,0")</f>
        <v>0</v>
      </c>
      <c r="Z136" cm="1">
        <f t="array" ref="Z136">IF(FALSE,"True," &amp; IF(_xlfn.XLOOKUP("Src_CIDR_Le_16",'Scoring_Config'!$A:$A,'Scoring_Config'!$D:$D,"Yes")="Yes",_xlfn.XLOOKUP("Src_CIDR_Le_16",'Scoring_Config'!$A:$A,'Scoring_Config'!$C:$C,10),0),"False,0")</f>
        <v>0</v>
      </c>
      <c r="AA136" cm="1">
        <f t="array" ref="AA136">IF(FALSE,"True," &amp; IF(_xlfn.XLOOKUP("Src_CIDR_17_22",'Scoring_Config'!$A:$A,'Scoring_Config'!$D:$D,"Yes")="Yes",_xlfn.XLOOKUP("Src_CIDR_17_22",'Scoring_Config'!$A:$A,'Scoring_Config'!$C:$C,5),0),"False,0")</f>
        <v>0</v>
      </c>
      <c r="AB136" cm="1">
        <f t="array" ref="AB136">IF(FALSE,"True," &amp; IF(_xlfn.XLOOKUP("Dst_IsAny",'Scoring_Config'!$A:$A,'Scoring_Config'!$D:$D,"Yes")="Yes",_xlfn.XLOOKUP("Dst_IsAny",'Scoring_Config'!$A:$A,'Scoring_Config'!$C:$C,10),0),"False,0")</f>
        <v>0</v>
      </c>
      <c r="AC136" cm="1">
        <f t="array" ref="AC136">IF(FALSE,"True," &amp; IF(_xlfn.XLOOKUP("Dst_CIDR_Le_16",'Scoring_Config'!$A:$A,'Scoring_Config'!$D:$D,"Yes")="Yes",_xlfn.XLOOKUP("Dst_CIDR_Le_16",'Scoring_Config'!$A:$A,'Scoring_Config'!$C:$C,10),0),"False,0")</f>
        <v>0</v>
      </c>
      <c r="AD136" cm="1">
        <f t="array" ref="AD136">IF(FALSE,"True," &amp; IF(_xlfn.XLOOKUP("Dst_CIDR_17_22",'Scoring_Config'!$A:$A,'Scoring_Config'!$D:$D,"Yes")="Yes",_xlfn.XLOOKUP("Dst_CIDR_17_22",'Scoring_Config'!$A:$A,'Scoring_Config'!$C:$C,5),0),"False,0")</f>
        <v>0</v>
      </c>
      <c r="AE136" cm="1">
        <f t="array" ref="AE136">IF(FALSE,"True," &amp; IF(_xlfn.XLOOKUP("SrcZone_IsAny",'Scoring_Config'!$A:$A,'Scoring_Config'!$D:$D,"Yes")="Yes",_xlfn.XLOOKUP("SrcZone_IsAny",'Scoring_Config'!$A:$A,'Scoring_Config'!$C:$C,10),0),"False,0")</f>
        <v>0</v>
      </c>
      <c r="AF136" cm="1">
        <f t="array" ref="AF136">IF(FALSE,"True," &amp; IF(_xlfn.XLOOKUP("DstZone_IsAny",'Scoring_Config'!$A:$A,'Scoring_Config'!$D:$D,"Yes")="Yes",_xlfn.XLOOKUP("DstZone_IsAny",'Scoring_Config'!$A:$A,'Scoring_Config'!$C:$C,10),0),"False,0")</f>
        <v>0</v>
      </c>
      <c r="AG136" cm="1">
        <f t="array" ref="AG13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6" cm="1">
        <f t="array" ref="AH136">IF(FALSE,"True," &amp; IF(_xlfn.XLOOKUP("App_Any_OR_RangeGt1000",'Scoring_Config'!$A:$A,'Scoring_Config'!$D:$D,"Yes")="Yes",_xlfn.XLOOKUP("App_Any_OR_RangeGt1000",'Scoring_Config'!$A:$A,'Scoring_Config'!$C:$C,10),0),"False,0")</f>
        <v>0</v>
      </c>
      <c r="AI136" cm="1">
        <f t="array" ref="AI136">IF(FALSE,"True," &amp; IF(_xlfn.XLOOKUP("Service_Insecure_Match",'Scoring_Config'!$A:$A,'Scoring_Config'!$D:$D,"Yes")="Yes",_xlfn.XLOOKUP("Service_Insecure_Match",'Scoring_Config'!$A:$A,'Scoring_Config'!$C:$C,5),0),"False,0")</f>
        <v>0</v>
      </c>
      <c r="AJ136" cm="1">
        <f t="array" ref="AJ136">IF(FALSE,"True," &amp; IF(_xlfn.XLOOKUP("Risky_Inbound",'Scoring_Config'!$A:$A,'Scoring_Config'!$D:$D,"Yes")="Yes",_xlfn.XLOOKUP("Risky_Inbound",'Scoring_Config'!$A:$A,'Scoring_Config'!$C:$C,50),0),"False,0")</f>
        <v>0</v>
      </c>
      <c r="AK136" cm="1">
        <f t="array" ref="AK136">IF(FALSE,"True," &amp; IF(_xlfn.XLOOKUP("Risky_Outbound",'Scoring_Config'!$A:$A,'Scoring_Config'!$D:$D,"Yes")="Yes",_xlfn.XLOOKUP("Risky_Outbound",'Scoring_Config'!$A:$A,'Scoring_Config'!$C:$C,25),0),"False,0")</f>
        <v>0</v>
      </c>
      <c r="AL136" t="s">
        <v>6700</v>
      </c>
      <c r="AM136" cm="1">
        <f t="array" ref="AM13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6" t="s">
        <v>6697</v>
      </c>
      <c r="AO136" t="s">
        <v>6697</v>
      </c>
      <c r="AP136" t="s">
        <v>6697</v>
      </c>
      <c r="AQ136" cm="1">
        <f t="array" ref="AQ136">IF(FALSE,"True," &amp; IF(_xlfn.XLOOKUP("Service_IsAny",'Scoring_Config'!$A:$A,'Scoring_Config'!$D:$D,"Yes")="Yes",_xlfn.XLOOKUP("Service_IsAny",'Scoring_Config'!$A:$A,'Scoring_Config'!$C:$C,0),0),"False,0")</f>
        <v>0</v>
      </c>
      <c r="AR136">
        <v>0</v>
      </c>
      <c r="AS136" cm="1">
        <f t="array" ref="AS136">IF(FALSE,"True," &amp; IF(_xlfn.XLOOKUP("Service_RangeGt1000",'Scoring_Config'!$A:$A,'Scoring_Config'!$D:$D,"Yes")="Yes",_xlfn.XLOOKUP("Service_RangeGt1000",'Scoring_Config'!$A:$A,'Scoring_Config'!$C:$C,0),0),"False,0")</f>
        <v>0</v>
      </c>
      <c r="AT136" cm="1">
        <f t="array" ref="AT136">IF(FALSE,"True," &amp; IF(_xlfn.XLOOKUP("App_IsAny",'Scoring_Config'!$A:$A,'Scoring_Config'!$D:$D,"Yes")="Yes",_xlfn.XLOOKUP("App_IsAny",'Scoring_Config'!$A:$A,'Scoring_Config'!$C:$C,0),0),"False,0")</f>
        <v>0</v>
      </c>
      <c r="AU136">
        <v>4</v>
      </c>
      <c r="AV136" cm="1">
        <f t="array" ref="AV136">IF(FALSE,"True," &amp; IF(_xlfn.XLOOKUP("App_RangeGt1000",'Scoring_Config'!$A:$A,'Scoring_Config'!$D:$D,"Yes")="Yes",_xlfn.XLOOKUP("App_RangeGt1000",'Scoring_Config'!$A:$A,'Scoring_Config'!$C:$C,0),0),"False,0")</f>
        <v>0</v>
      </c>
      <c r="AW136" cm="1">
        <f t="array" ref="AW136">IF(FALSE,"True," &amp; IF(_xlfn.XLOOKUP("Action_IsDenyOrDrop",'Scoring_Config'!$A:$A,'Scoring_Config'!$D:$D,"Yes")="Yes",_xlfn.XLOOKUP("Action_IsDenyOrDrop",'Scoring_Config'!$A:$A,'Scoring_Config'!$C:$C,0),0),"False,0")</f>
        <v>0</v>
      </c>
      <c r="AX136" cm="1">
        <f t="array" ref="AX136">IF(LEFT(AW136,4)="True",0,(IF(LEFT(Y136,4)="True",IF(_xlfn.XLOOKUP("Src_IsAny",'Scoring_Config'!$A:$A,'Scoring_Config'!$D:$D,"Yes")="Yes",_xlfn.XLOOKUP("Src_IsAny",'Scoring_Config'!$A:$A,'Scoring_Config'!$C:$C,10),0),0)+IF(LEFT(Z136,4)="True",IF(_xlfn.XLOOKUP("Src_CIDR_Le_16",'Scoring_Config'!$A:$A,'Scoring_Config'!$D:$D,"Yes")="Yes",_xlfn.XLOOKUP("Src_CIDR_Le_16",'Scoring_Config'!$A:$A,'Scoring_Config'!$C:$C,10),0),0)+IF(LEFT(AA136,4)="True",IF(_xlfn.XLOOKUP("Src_CIDR_17_22",'Scoring_Config'!$A:$A,'Scoring_Config'!$D:$D,"Yes")="Yes",_xlfn.XLOOKUP("Src_CIDR_17_22",'Scoring_Config'!$A:$A,'Scoring_Config'!$C:$C,5),0),0)+IF(LEFT(AB136,4)="True",IF(_xlfn.XLOOKUP("Dst_IsAny",'Scoring_Config'!$A:$A,'Scoring_Config'!$D:$D,"Yes")="Yes",_xlfn.XLOOKUP("Dst_IsAny",'Scoring_Config'!$A:$A,'Scoring_Config'!$C:$C,10),0),0)+IF(LEFT(AC136,4)="True",IF(_xlfn.XLOOKUP("Dst_CIDR_Le_16",'Scoring_Config'!$A:$A,'Scoring_Config'!$D:$D,"Yes")="Yes",_xlfn.XLOOKUP("Dst_CIDR_Le_16",'Scoring_Config'!$A:$A,'Scoring_Config'!$C:$C,10),0),0)+IF(LEFT(AD136,4)="True",IF(_xlfn.XLOOKUP("Dst_CIDR_17_22",'Scoring_Config'!$A:$A,'Scoring_Config'!$D:$D,"Yes")="Yes",_xlfn.XLOOKUP("Dst_CIDR_17_22",'Scoring_Config'!$A:$A,'Scoring_Config'!$C:$C,5),0),0)+IF(LEFT(AE136,4)="True",IF(_xlfn.XLOOKUP("SrcZone_IsAny",'Scoring_Config'!$A:$A,'Scoring_Config'!$D:$D,"Yes")="Yes",_xlfn.XLOOKUP("SrcZone_IsAny",'Scoring_Config'!$A:$A,'Scoring_Config'!$C:$C,10),0),0)+IF(LEFT(AF136,4)="True",IF(_xlfn.XLOOKUP("DstZone_IsAny",'Scoring_Config'!$A:$A,'Scoring_Config'!$D:$D,"Yes")="Yes",_xlfn.XLOOKUP("DstZone_IsAny",'Scoring_Config'!$A:$A,'Scoring_Config'!$C:$C,10),0),0)+IF(LEFT(AG136,4)="True",IF(_xlfn.XLOOKUP("Service_Any_OR_RangeGt1000",'Scoring_Config'!$A:$A,'Scoring_Config'!$D:$D,"Yes")="Yes",_xlfn.XLOOKUP("Service_Any_OR_RangeGt1000",'Scoring_Config'!$A:$A,'Scoring_Config'!$C:$C,10),0),0)+IF(LEFT(AH136,4)="True",IF(_xlfn.XLOOKUP("App_Any_OR_RangeGt1000",'Scoring_Config'!$A:$A,'Scoring_Config'!$D:$D,"Yes")="Yes",_xlfn.XLOOKUP("App_Any_OR_RangeGt1000",'Scoring_Config'!$A:$A,'Scoring_Config'!$C:$C,10),0),0)+IF(LEFT(AI136,4)="True",IF(_xlfn.XLOOKUP("Service_Insecure_Match",'Scoring_Config'!$A:$A,'Scoring_Config'!$D:$D,"Yes")="Yes",_xlfn.XLOOKUP("Service_Insecure_Match",'Scoring_Config'!$A:$A,'Scoring_Config'!$C:$C,5),0),0)+IF(LEFT(AJ136,4)="True",IF(_xlfn.XLOOKUP("Risky_Inbound",'Scoring_Config'!$A:$A,'Scoring_Config'!$D:$D,"Yes")="Yes",_xlfn.XLOOKUP("Risky_Inbound",'Scoring_Config'!$A:$A,'Scoring_Config'!$C:$C,50),0),0)+IF(LEFT(AK136,4)="True",IF(_xlfn.XLOOKUP("Risky_Outbound",'Scoring_Config'!$A:$A,'Scoring_Config'!$D:$D,"Yes")="Yes",_xlfn.XLOOKUP("Risky_Outbound",'Scoring_Config'!$A:$A,'Scoring_Config'!$C:$C,25),0),0)+IF(LEFT(AZ136,4)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136,FIND(",",AL136)+1,100)),0)+IF(LEFT(AM136,4)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136,FIND(",",AN136)+1,100)),0)+IF(_xlfn.XLOOKUP("Profile_Scoring",'Scoring_Config'!$A:$A,'Scoring_Config'!$D:$D,"Yes")="Yes",VALUE(MID(AO136,FIND(",",AO136)+1,100)),0)+IF(_xlfn.XLOOKUP("Options_Scoring",'Scoring_Config'!$A:$A,'Scoring_Config'!$D:$D,"Yes")="Yes",VALUE(MID(AP136,FIND(",",AP136)+1,100)),0)))</f>
        <v>0</v>
      </c>
      <c r="AZ136" cm="1">
        <f t="array" ref="AZ136">IF(FALSE,"True," &amp; IF(_xlfn.XLOOKUP("Migrate_Insecure",'Scoring_Config'!$A:$A,'Scoring_Config'!$D:$D,"Yes")="Yes",_xlfn.XLOOKUP("Migrate_Insecure",'Scoring_Config'!$A:$A,'Scoring_Config'!$C:$C,10),0),"False,0")</f>
        <v>0</v>
      </c>
    </row>
    <row r="137" spans="1:52">
      <c r="A137" t="s">
        <v>1979</v>
      </c>
      <c r="B137" t="s">
        <v>2115</v>
      </c>
      <c r="C137" t="s">
        <v>3542</v>
      </c>
      <c r="D137" t="s">
        <v>3545</v>
      </c>
      <c r="E137" t="s">
        <v>3563</v>
      </c>
      <c r="F137" t="s">
        <v>3621</v>
      </c>
      <c r="G137" t="s">
        <v>175</v>
      </c>
      <c r="H137" t="s">
        <v>174</v>
      </c>
      <c r="I137" t="s">
        <v>3602</v>
      </c>
      <c r="J137" t="s">
        <v>169</v>
      </c>
      <c r="K137" t="s">
        <v>1715</v>
      </c>
      <c r="L137" t="s">
        <v>1327</v>
      </c>
      <c r="M137" t="s">
        <v>1974</v>
      </c>
      <c r="N137" t="s">
        <v>4315</v>
      </c>
      <c r="O137" t="s">
        <v>4319</v>
      </c>
      <c r="P137" t="s">
        <v>4321</v>
      </c>
      <c r="Q137" t="s">
        <v>4429</v>
      </c>
      <c r="R137" t="s">
        <v>5440</v>
      </c>
      <c r="S137" t="s">
        <v>5440</v>
      </c>
      <c r="T137" t="s">
        <v>5610</v>
      </c>
      <c r="U137" t="s">
        <v>6023</v>
      </c>
      <c r="Y137" cm="1">
        <f t="array" ref="Y137">IF(FALSE,"True," &amp; IF(_xlfn.XLOOKUP("Src_IsAny",'Scoring_Config'!$A:$A,'Scoring_Config'!$D:$D,"Yes")="Yes",_xlfn.XLOOKUP("Src_IsAny",'Scoring_Config'!$A:$A,'Scoring_Config'!$C:$C,10),0),"False,0")</f>
        <v>0</v>
      </c>
      <c r="Z137" cm="1">
        <f t="array" ref="Z137">IF(FALSE,"True," &amp; IF(_xlfn.XLOOKUP("Src_CIDR_Le_16",'Scoring_Config'!$A:$A,'Scoring_Config'!$D:$D,"Yes")="Yes",_xlfn.XLOOKUP("Src_CIDR_Le_16",'Scoring_Config'!$A:$A,'Scoring_Config'!$C:$C,10),0),"False,0")</f>
        <v>0</v>
      </c>
      <c r="AA137" cm="1">
        <f t="array" ref="AA137">IF(FALSE,"True," &amp; IF(_xlfn.XLOOKUP("Src_CIDR_17_22",'Scoring_Config'!$A:$A,'Scoring_Config'!$D:$D,"Yes")="Yes",_xlfn.XLOOKUP("Src_CIDR_17_22",'Scoring_Config'!$A:$A,'Scoring_Config'!$C:$C,5),0),"False,0")</f>
        <v>0</v>
      </c>
      <c r="AB137" cm="1">
        <f t="array" ref="AB137">IF(FALSE,"True," &amp; IF(_xlfn.XLOOKUP("Dst_IsAny",'Scoring_Config'!$A:$A,'Scoring_Config'!$D:$D,"Yes")="Yes",_xlfn.XLOOKUP("Dst_IsAny",'Scoring_Config'!$A:$A,'Scoring_Config'!$C:$C,10),0),"False,0")</f>
        <v>0</v>
      </c>
      <c r="AC137" cm="1">
        <f t="array" ref="AC137">IF(FALSE,"True," &amp; IF(_xlfn.XLOOKUP("Dst_CIDR_Le_16",'Scoring_Config'!$A:$A,'Scoring_Config'!$D:$D,"Yes")="Yes",_xlfn.XLOOKUP("Dst_CIDR_Le_16",'Scoring_Config'!$A:$A,'Scoring_Config'!$C:$C,10),0),"False,0")</f>
        <v>0</v>
      </c>
      <c r="AD137" cm="1">
        <f t="array" ref="AD137">IF(FALSE,"True," &amp; IF(_xlfn.XLOOKUP("Dst_CIDR_17_22",'Scoring_Config'!$A:$A,'Scoring_Config'!$D:$D,"Yes")="Yes",_xlfn.XLOOKUP("Dst_CIDR_17_22",'Scoring_Config'!$A:$A,'Scoring_Config'!$C:$C,5),0),"False,0")</f>
        <v>0</v>
      </c>
      <c r="AE137" cm="1">
        <f t="array" ref="AE137">IF(FALSE,"True," &amp; IF(_xlfn.XLOOKUP("SrcZone_IsAny",'Scoring_Config'!$A:$A,'Scoring_Config'!$D:$D,"Yes")="Yes",_xlfn.XLOOKUP("SrcZone_IsAny",'Scoring_Config'!$A:$A,'Scoring_Config'!$C:$C,10),0),"False,0")</f>
        <v>0</v>
      </c>
      <c r="AF137" cm="1">
        <f t="array" ref="AF137">IF(FALSE,"True," &amp; IF(_xlfn.XLOOKUP("DstZone_IsAny",'Scoring_Config'!$A:$A,'Scoring_Config'!$D:$D,"Yes")="Yes",_xlfn.XLOOKUP("DstZone_IsAny",'Scoring_Config'!$A:$A,'Scoring_Config'!$C:$C,10),0),"False,0")</f>
        <v>0</v>
      </c>
      <c r="AG137" cm="1">
        <f t="array" ref="AG13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7" cm="1">
        <f t="array" ref="AH137">IF(FALSE,"True," &amp; IF(_xlfn.XLOOKUP("App_Any_OR_RangeGt1000",'Scoring_Config'!$A:$A,'Scoring_Config'!$D:$D,"Yes")="Yes",_xlfn.XLOOKUP("App_Any_OR_RangeGt1000",'Scoring_Config'!$A:$A,'Scoring_Config'!$C:$C,10),0),"False,0")</f>
        <v>0</v>
      </c>
      <c r="AI137" cm="1">
        <f t="array" ref="AI137">IF(FALSE,"True," &amp; IF(_xlfn.XLOOKUP("Service_Insecure_Match",'Scoring_Config'!$A:$A,'Scoring_Config'!$D:$D,"Yes")="Yes",_xlfn.XLOOKUP("Service_Insecure_Match",'Scoring_Config'!$A:$A,'Scoring_Config'!$C:$C,5),0),"False,0")</f>
        <v>0</v>
      </c>
      <c r="AJ137" cm="1">
        <f t="array" ref="AJ137">IF(FALSE,"True," &amp; IF(_xlfn.XLOOKUP("Risky_Inbound",'Scoring_Config'!$A:$A,'Scoring_Config'!$D:$D,"Yes")="Yes",_xlfn.XLOOKUP("Risky_Inbound",'Scoring_Config'!$A:$A,'Scoring_Config'!$C:$C,50),0),"False,0")</f>
        <v>0</v>
      </c>
      <c r="AK137" cm="1">
        <f t="array" ref="AK137">IF(FALSE,"True," &amp; IF(_xlfn.XLOOKUP("Risky_Outbound",'Scoring_Config'!$A:$A,'Scoring_Config'!$D:$D,"Yes")="Yes",_xlfn.XLOOKUP("Risky_Outbound",'Scoring_Config'!$A:$A,'Scoring_Config'!$C:$C,25),0),"False,0")</f>
        <v>0</v>
      </c>
      <c r="AL137" t="s">
        <v>6700</v>
      </c>
      <c r="AM137" cm="1">
        <f t="array" ref="AM13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7" t="s">
        <v>6697</v>
      </c>
      <c r="AO137" t="s">
        <v>6697</v>
      </c>
      <c r="AP137" t="s">
        <v>6697</v>
      </c>
      <c r="AQ137" cm="1">
        <f t="array" ref="AQ137">IF(FALSE,"True," &amp; IF(_xlfn.XLOOKUP("Service_IsAny",'Scoring_Config'!$A:$A,'Scoring_Config'!$D:$D,"Yes")="Yes",_xlfn.XLOOKUP("Service_IsAny",'Scoring_Config'!$A:$A,'Scoring_Config'!$C:$C,0),0),"False,0")</f>
        <v>0</v>
      </c>
      <c r="AR137">
        <v>0</v>
      </c>
      <c r="AS137" cm="1">
        <f t="array" ref="AS137">IF(FALSE,"True," &amp; IF(_xlfn.XLOOKUP("Service_RangeGt1000",'Scoring_Config'!$A:$A,'Scoring_Config'!$D:$D,"Yes")="Yes",_xlfn.XLOOKUP("Service_RangeGt1000",'Scoring_Config'!$A:$A,'Scoring_Config'!$C:$C,0),0),"False,0")</f>
        <v>0</v>
      </c>
      <c r="AT137" cm="1">
        <f t="array" ref="AT137">IF(FALSE,"True," &amp; IF(_xlfn.XLOOKUP("App_IsAny",'Scoring_Config'!$A:$A,'Scoring_Config'!$D:$D,"Yes")="Yes",_xlfn.XLOOKUP("App_IsAny",'Scoring_Config'!$A:$A,'Scoring_Config'!$C:$C,0),0),"False,0")</f>
        <v>0</v>
      </c>
      <c r="AU137">
        <v>4</v>
      </c>
      <c r="AV137" cm="1">
        <f t="array" ref="AV137">IF(FALSE,"True," &amp; IF(_xlfn.XLOOKUP("App_RangeGt1000",'Scoring_Config'!$A:$A,'Scoring_Config'!$D:$D,"Yes")="Yes",_xlfn.XLOOKUP("App_RangeGt1000",'Scoring_Config'!$A:$A,'Scoring_Config'!$C:$C,0),0),"False,0")</f>
        <v>0</v>
      </c>
      <c r="AW137" cm="1">
        <f t="array" ref="AW137">IF(FALSE,"True," &amp; IF(_xlfn.XLOOKUP("Action_IsDenyOrDrop",'Scoring_Config'!$A:$A,'Scoring_Config'!$D:$D,"Yes")="Yes",_xlfn.XLOOKUP("Action_IsDenyOrDrop",'Scoring_Config'!$A:$A,'Scoring_Config'!$C:$C,0),0),"False,0")</f>
        <v>0</v>
      </c>
      <c r="AX137" cm="1">
        <f t="array" ref="AX137">IF(LEFT(AW137,4)="True",0,(IF(LEFT(Y137,4)="True",IF(_xlfn.XLOOKUP("Src_IsAny",'Scoring_Config'!$A:$A,'Scoring_Config'!$D:$D,"Yes")="Yes",_xlfn.XLOOKUP("Src_IsAny",'Scoring_Config'!$A:$A,'Scoring_Config'!$C:$C,10),0),0)+IF(LEFT(Z137,4)="True",IF(_xlfn.XLOOKUP("Src_CIDR_Le_16",'Scoring_Config'!$A:$A,'Scoring_Config'!$D:$D,"Yes")="Yes",_xlfn.XLOOKUP("Src_CIDR_Le_16",'Scoring_Config'!$A:$A,'Scoring_Config'!$C:$C,10),0),0)+IF(LEFT(AA137,4)="True",IF(_xlfn.XLOOKUP("Src_CIDR_17_22",'Scoring_Config'!$A:$A,'Scoring_Config'!$D:$D,"Yes")="Yes",_xlfn.XLOOKUP("Src_CIDR_17_22",'Scoring_Config'!$A:$A,'Scoring_Config'!$C:$C,5),0),0)+IF(LEFT(AB137,4)="True",IF(_xlfn.XLOOKUP("Dst_IsAny",'Scoring_Config'!$A:$A,'Scoring_Config'!$D:$D,"Yes")="Yes",_xlfn.XLOOKUP("Dst_IsAny",'Scoring_Config'!$A:$A,'Scoring_Config'!$C:$C,10),0),0)+IF(LEFT(AC137,4)="True",IF(_xlfn.XLOOKUP("Dst_CIDR_Le_16",'Scoring_Config'!$A:$A,'Scoring_Config'!$D:$D,"Yes")="Yes",_xlfn.XLOOKUP("Dst_CIDR_Le_16",'Scoring_Config'!$A:$A,'Scoring_Config'!$C:$C,10),0),0)+IF(LEFT(AD137,4)="True",IF(_xlfn.XLOOKUP("Dst_CIDR_17_22",'Scoring_Config'!$A:$A,'Scoring_Config'!$D:$D,"Yes")="Yes",_xlfn.XLOOKUP("Dst_CIDR_17_22",'Scoring_Config'!$A:$A,'Scoring_Config'!$C:$C,5),0),0)+IF(LEFT(AE137,4)="True",IF(_xlfn.XLOOKUP("SrcZone_IsAny",'Scoring_Config'!$A:$A,'Scoring_Config'!$D:$D,"Yes")="Yes",_xlfn.XLOOKUP("SrcZone_IsAny",'Scoring_Config'!$A:$A,'Scoring_Config'!$C:$C,10),0),0)+IF(LEFT(AF137,4)="True",IF(_xlfn.XLOOKUP("DstZone_IsAny",'Scoring_Config'!$A:$A,'Scoring_Config'!$D:$D,"Yes")="Yes",_xlfn.XLOOKUP("DstZone_IsAny",'Scoring_Config'!$A:$A,'Scoring_Config'!$C:$C,10),0),0)+IF(LEFT(AG137,4)="True",IF(_xlfn.XLOOKUP("Service_Any_OR_RangeGt1000",'Scoring_Config'!$A:$A,'Scoring_Config'!$D:$D,"Yes")="Yes",_xlfn.XLOOKUP("Service_Any_OR_RangeGt1000",'Scoring_Config'!$A:$A,'Scoring_Config'!$C:$C,10),0),0)+IF(LEFT(AH137,4)="True",IF(_xlfn.XLOOKUP("App_Any_OR_RangeGt1000",'Scoring_Config'!$A:$A,'Scoring_Config'!$D:$D,"Yes")="Yes",_xlfn.XLOOKUP("App_Any_OR_RangeGt1000",'Scoring_Config'!$A:$A,'Scoring_Config'!$C:$C,10),0),0)+IF(LEFT(AI137,4)="True",IF(_xlfn.XLOOKUP("Service_Insecure_Match",'Scoring_Config'!$A:$A,'Scoring_Config'!$D:$D,"Yes")="Yes",_xlfn.XLOOKUP("Service_Insecure_Match",'Scoring_Config'!$A:$A,'Scoring_Config'!$C:$C,5),0),0)+IF(LEFT(AJ137,4)="True",IF(_xlfn.XLOOKUP("Risky_Inbound",'Scoring_Config'!$A:$A,'Scoring_Config'!$D:$D,"Yes")="Yes",_xlfn.XLOOKUP("Risky_Inbound",'Scoring_Config'!$A:$A,'Scoring_Config'!$C:$C,50),0),0)+IF(LEFT(AK137,4)="True",IF(_xlfn.XLOOKUP("Risky_Outbound",'Scoring_Config'!$A:$A,'Scoring_Config'!$D:$D,"Yes")="Yes",_xlfn.XLOOKUP("Risky_Outbound",'Scoring_Config'!$A:$A,'Scoring_Config'!$C:$C,25),0),0)+IF(LEFT(AZ137,4)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137,FIND(",",AL137)+1,100)),0)+IF(LEFT(AM137,4)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137,FIND(",",AN137)+1,100)),0)+IF(_xlfn.XLOOKUP("Profile_Scoring",'Scoring_Config'!$A:$A,'Scoring_Config'!$D:$D,"Yes")="Yes",VALUE(MID(AO137,FIND(",",AO137)+1,100)),0)+IF(_xlfn.XLOOKUP("Options_Scoring",'Scoring_Config'!$A:$A,'Scoring_Config'!$D:$D,"Yes")="Yes",VALUE(MID(AP137,FIND(",",AP137)+1,100)),0)))</f>
        <v>0</v>
      </c>
      <c r="AZ137" cm="1">
        <f t="array" ref="AZ137">IF(FALSE,"True," &amp; IF(_xlfn.XLOOKUP("Migrate_Insecure",'Scoring_Config'!$A:$A,'Scoring_Config'!$D:$D,"Yes")="Yes",_xlfn.XLOOKUP("Migrate_Insecure",'Scoring_Config'!$A:$A,'Scoring_Config'!$C:$C,10),0),"False,0")</f>
        <v>0</v>
      </c>
    </row>
    <row r="138" spans="1:52">
      <c r="A138" t="s">
        <v>1979</v>
      </c>
      <c r="B138" t="s">
        <v>2116</v>
      </c>
      <c r="C138" t="s">
        <v>3542</v>
      </c>
      <c r="D138" t="s">
        <v>3545</v>
      </c>
      <c r="E138" t="s">
        <v>3563</v>
      </c>
      <c r="F138" t="s">
        <v>3619</v>
      </c>
      <c r="G138" t="s">
        <v>176</v>
      </c>
      <c r="H138" t="s">
        <v>174</v>
      </c>
      <c r="I138" t="s">
        <v>3602</v>
      </c>
      <c r="J138" t="s">
        <v>169</v>
      </c>
      <c r="K138" t="s">
        <v>1716</v>
      </c>
      <c r="L138" t="s">
        <v>1327</v>
      </c>
      <c r="M138" t="s">
        <v>1974</v>
      </c>
      <c r="N138" t="s">
        <v>4315</v>
      </c>
      <c r="O138" t="s">
        <v>4319</v>
      </c>
      <c r="P138" t="s">
        <v>4323</v>
      </c>
      <c r="Q138" t="s">
        <v>4430</v>
      </c>
      <c r="R138" t="s">
        <v>5439</v>
      </c>
      <c r="S138" t="s">
        <v>4324</v>
      </c>
      <c r="T138" t="s">
        <v>5570</v>
      </c>
      <c r="U138" t="s">
        <v>6024</v>
      </c>
      <c r="Y138" cm="1">
        <f t="array" ref="Y138">IF(FALSE,"True," &amp; IF(_xlfn.XLOOKUP("Src_IsAny",'Scoring_Config'!$A:$A,'Scoring_Config'!$D:$D,"Yes")="Yes",_xlfn.XLOOKUP("Src_IsAny",'Scoring_Config'!$A:$A,'Scoring_Config'!$C:$C,10),0),"False,0")</f>
        <v>0</v>
      </c>
      <c r="Z138" cm="1">
        <f t="array" ref="Z138">IF(FALSE,"True," &amp; IF(_xlfn.XLOOKUP("Src_CIDR_Le_16",'Scoring_Config'!$A:$A,'Scoring_Config'!$D:$D,"Yes")="Yes",_xlfn.XLOOKUP("Src_CIDR_Le_16",'Scoring_Config'!$A:$A,'Scoring_Config'!$C:$C,10),0),"False,0")</f>
        <v>0</v>
      </c>
      <c r="AA138" cm="1">
        <f t="array" ref="AA138">IF(FALSE,"True," &amp; IF(_xlfn.XLOOKUP("Src_CIDR_17_22",'Scoring_Config'!$A:$A,'Scoring_Config'!$D:$D,"Yes")="Yes",_xlfn.XLOOKUP("Src_CIDR_17_22",'Scoring_Config'!$A:$A,'Scoring_Config'!$C:$C,5),0),"False,0")</f>
        <v>0</v>
      </c>
      <c r="AB138" cm="1">
        <f t="array" ref="AB138">IF(FALSE,"True," &amp; IF(_xlfn.XLOOKUP("Dst_IsAny",'Scoring_Config'!$A:$A,'Scoring_Config'!$D:$D,"Yes")="Yes",_xlfn.XLOOKUP("Dst_IsAny",'Scoring_Config'!$A:$A,'Scoring_Config'!$C:$C,10),0),"False,0")</f>
        <v>0</v>
      </c>
      <c r="AC138" cm="1">
        <f t="array" ref="AC138">IF(FALSE,"True," &amp; IF(_xlfn.XLOOKUP("Dst_CIDR_Le_16",'Scoring_Config'!$A:$A,'Scoring_Config'!$D:$D,"Yes")="Yes",_xlfn.XLOOKUP("Dst_CIDR_Le_16",'Scoring_Config'!$A:$A,'Scoring_Config'!$C:$C,10),0),"False,0")</f>
        <v>0</v>
      </c>
      <c r="AD138" cm="1">
        <f t="array" ref="AD138">IF(FALSE,"True," &amp; IF(_xlfn.XLOOKUP("Dst_CIDR_17_22",'Scoring_Config'!$A:$A,'Scoring_Config'!$D:$D,"Yes")="Yes",_xlfn.XLOOKUP("Dst_CIDR_17_22",'Scoring_Config'!$A:$A,'Scoring_Config'!$C:$C,5),0),"False,0")</f>
        <v>0</v>
      </c>
      <c r="AE138" cm="1">
        <f t="array" ref="AE138">IF(FALSE,"True," &amp; IF(_xlfn.XLOOKUP("SrcZone_IsAny",'Scoring_Config'!$A:$A,'Scoring_Config'!$D:$D,"Yes")="Yes",_xlfn.XLOOKUP("SrcZone_IsAny",'Scoring_Config'!$A:$A,'Scoring_Config'!$C:$C,10),0),"False,0")</f>
        <v>0</v>
      </c>
      <c r="AF138" cm="1">
        <f t="array" ref="AF138">IF(FALSE,"True," &amp; IF(_xlfn.XLOOKUP("DstZone_IsAny",'Scoring_Config'!$A:$A,'Scoring_Config'!$D:$D,"Yes")="Yes",_xlfn.XLOOKUP("DstZone_IsAny",'Scoring_Config'!$A:$A,'Scoring_Config'!$C:$C,10),0),"False,0")</f>
        <v>0</v>
      </c>
      <c r="AG138" cm="1">
        <f t="array" ref="AG13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8" cm="1">
        <f t="array" ref="AH138">IF(FALSE,"True," &amp; IF(_xlfn.XLOOKUP("App_Any_OR_RangeGt1000",'Scoring_Config'!$A:$A,'Scoring_Config'!$D:$D,"Yes")="Yes",_xlfn.XLOOKUP("App_Any_OR_RangeGt1000",'Scoring_Config'!$A:$A,'Scoring_Config'!$C:$C,10),0),"False,0")</f>
        <v>0</v>
      </c>
      <c r="AI138" cm="1">
        <f t="array" ref="AI138">IF(FALSE,"True," &amp; IF(_xlfn.XLOOKUP("Service_Insecure_Match",'Scoring_Config'!$A:$A,'Scoring_Config'!$D:$D,"Yes")="Yes",_xlfn.XLOOKUP("Service_Insecure_Match",'Scoring_Config'!$A:$A,'Scoring_Config'!$C:$C,5),0),"False,0")</f>
        <v>0</v>
      </c>
      <c r="AJ138" cm="1">
        <f t="array" ref="AJ138">IF(FALSE,"True," &amp; IF(_xlfn.XLOOKUP("Risky_Inbound",'Scoring_Config'!$A:$A,'Scoring_Config'!$D:$D,"Yes")="Yes",_xlfn.XLOOKUP("Risky_Inbound",'Scoring_Config'!$A:$A,'Scoring_Config'!$C:$C,50),0),"False,0")</f>
        <v>0</v>
      </c>
      <c r="AK138" cm="1">
        <f t="array" ref="AK138">IF(FALSE,"True," &amp; IF(_xlfn.XLOOKUP("Risky_Outbound",'Scoring_Config'!$A:$A,'Scoring_Config'!$D:$D,"Yes")="Yes",_xlfn.XLOOKUP("Risky_Outbound",'Scoring_Config'!$A:$A,'Scoring_Config'!$C:$C,25),0),"False,0")</f>
        <v>0</v>
      </c>
      <c r="AL138" t="s">
        <v>6699</v>
      </c>
      <c r="AM138" cm="1">
        <f t="array" ref="AM13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8" t="s">
        <v>6697</v>
      </c>
      <c r="AO138" t="s">
        <v>6697</v>
      </c>
      <c r="AP138" t="s">
        <v>6697</v>
      </c>
      <c r="AQ138" cm="1">
        <f t="array" ref="AQ138">IF(FALSE,"True," &amp; IF(_xlfn.XLOOKUP("Service_IsAny",'Scoring_Config'!$A:$A,'Scoring_Config'!$D:$D,"Yes")="Yes",_xlfn.XLOOKUP("Service_IsAny",'Scoring_Config'!$A:$A,'Scoring_Config'!$C:$C,0),0),"False,0")</f>
        <v>0</v>
      </c>
      <c r="AR138">
        <v>0</v>
      </c>
      <c r="AS138" cm="1">
        <f t="array" ref="AS138">IF(FALSE,"True," &amp; IF(_xlfn.XLOOKUP("Service_RangeGt1000",'Scoring_Config'!$A:$A,'Scoring_Config'!$D:$D,"Yes")="Yes",_xlfn.XLOOKUP("Service_RangeGt1000",'Scoring_Config'!$A:$A,'Scoring_Config'!$C:$C,0),0),"False,0")</f>
        <v>0</v>
      </c>
      <c r="AT138" cm="1">
        <f t="array" ref="AT138">IF(FALSE,"True," &amp; IF(_xlfn.XLOOKUP("App_IsAny",'Scoring_Config'!$A:$A,'Scoring_Config'!$D:$D,"Yes")="Yes",_xlfn.XLOOKUP("App_IsAny",'Scoring_Config'!$A:$A,'Scoring_Config'!$C:$C,0),0),"False,0")</f>
        <v>0</v>
      </c>
      <c r="AU138">
        <v>5</v>
      </c>
      <c r="AV138" cm="1">
        <f t="array" ref="AV138">IF(FALSE,"True," &amp; IF(_xlfn.XLOOKUP("App_RangeGt1000",'Scoring_Config'!$A:$A,'Scoring_Config'!$D:$D,"Yes")="Yes",_xlfn.XLOOKUP("App_RangeGt1000",'Scoring_Config'!$A:$A,'Scoring_Config'!$C:$C,0),0),"False,0")</f>
        <v>0</v>
      </c>
      <c r="AW138" cm="1">
        <f t="array" ref="AW138">IF(FALSE,"True," &amp; IF(_xlfn.XLOOKUP("Action_IsDenyOrDrop",'Scoring_Config'!$A:$A,'Scoring_Config'!$D:$D,"Yes")="Yes",_xlfn.XLOOKUP("Action_IsDenyOrDrop",'Scoring_Config'!$A:$A,'Scoring_Config'!$C:$C,0),0),"False,0")</f>
        <v>0</v>
      </c>
      <c r="AX138" cm="1">
        <f t="array" ref="AX138">IF(LEFT(AW138,4)="True",0,(IF(LEFT(Y138,4)="True",IF(_xlfn.XLOOKUP("Src_IsAny",'Scoring_Config'!$A:$A,'Scoring_Config'!$D:$D,"Yes")="Yes",_xlfn.XLOOKUP("Src_IsAny",'Scoring_Config'!$A:$A,'Scoring_Config'!$C:$C,10),0),0)+IF(LEFT(Z138,4)="True",IF(_xlfn.XLOOKUP("Src_CIDR_Le_16",'Scoring_Config'!$A:$A,'Scoring_Config'!$D:$D,"Yes")="Yes",_xlfn.XLOOKUP("Src_CIDR_Le_16",'Scoring_Config'!$A:$A,'Scoring_Config'!$C:$C,10),0),0)+IF(LEFT(AA138,4)="True",IF(_xlfn.XLOOKUP("Src_CIDR_17_22",'Scoring_Config'!$A:$A,'Scoring_Config'!$D:$D,"Yes")="Yes",_xlfn.XLOOKUP("Src_CIDR_17_22",'Scoring_Config'!$A:$A,'Scoring_Config'!$C:$C,5),0),0)+IF(LEFT(AB138,4)="True",IF(_xlfn.XLOOKUP("Dst_IsAny",'Scoring_Config'!$A:$A,'Scoring_Config'!$D:$D,"Yes")="Yes",_xlfn.XLOOKUP("Dst_IsAny",'Scoring_Config'!$A:$A,'Scoring_Config'!$C:$C,10),0),0)+IF(LEFT(AC138,4)="True",IF(_xlfn.XLOOKUP("Dst_CIDR_Le_16",'Scoring_Config'!$A:$A,'Scoring_Config'!$D:$D,"Yes")="Yes",_xlfn.XLOOKUP("Dst_CIDR_Le_16",'Scoring_Config'!$A:$A,'Scoring_Config'!$C:$C,10),0),0)+IF(LEFT(AD138,4)="True",IF(_xlfn.XLOOKUP("Dst_CIDR_17_22",'Scoring_Config'!$A:$A,'Scoring_Config'!$D:$D,"Yes")="Yes",_xlfn.XLOOKUP("Dst_CIDR_17_22",'Scoring_Config'!$A:$A,'Scoring_Config'!$C:$C,5),0),0)+IF(LEFT(AE138,4)="True",IF(_xlfn.XLOOKUP("SrcZone_IsAny",'Scoring_Config'!$A:$A,'Scoring_Config'!$D:$D,"Yes")="Yes",_xlfn.XLOOKUP("SrcZone_IsAny",'Scoring_Config'!$A:$A,'Scoring_Config'!$C:$C,10),0),0)+IF(LEFT(AF138,4)="True",IF(_xlfn.XLOOKUP("DstZone_IsAny",'Scoring_Config'!$A:$A,'Scoring_Config'!$D:$D,"Yes")="Yes",_xlfn.XLOOKUP("DstZone_IsAny",'Scoring_Config'!$A:$A,'Scoring_Config'!$C:$C,10),0),0)+IF(LEFT(AG138,4)="True",IF(_xlfn.XLOOKUP("Service_Any_OR_RangeGt1000",'Scoring_Config'!$A:$A,'Scoring_Config'!$D:$D,"Yes")="Yes",_xlfn.XLOOKUP("Service_Any_OR_RangeGt1000",'Scoring_Config'!$A:$A,'Scoring_Config'!$C:$C,10),0),0)+IF(LEFT(AH138,4)="True",IF(_xlfn.XLOOKUP("App_Any_OR_RangeGt1000",'Scoring_Config'!$A:$A,'Scoring_Config'!$D:$D,"Yes")="Yes",_xlfn.XLOOKUP("App_Any_OR_RangeGt1000",'Scoring_Config'!$A:$A,'Scoring_Config'!$C:$C,10),0),0)+IF(LEFT(AI138,4)="True",IF(_xlfn.XLOOKUP("Service_Insecure_Match",'Scoring_Config'!$A:$A,'Scoring_Config'!$D:$D,"Yes")="Yes",_xlfn.XLOOKUP("Service_Insecure_Match",'Scoring_Config'!$A:$A,'Scoring_Config'!$C:$C,5),0),0)+IF(LEFT(AJ138,4)="True",IF(_xlfn.XLOOKUP("Risky_Inbound",'Scoring_Config'!$A:$A,'Scoring_Config'!$D:$D,"Yes")="Yes",_xlfn.XLOOKUP("Risky_Inbound",'Scoring_Config'!$A:$A,'Scoring_Config'!$C:$C,50),0),0)+IF(LEFT(AK138,4)="True",IF(_xlfn.XLOOKUP("Risky_Outbound",'Scoring_Config'!$A:$A,'Scoring_Config'!$D:$D,"Yes")="Yes",_xlfn.XLOOKUP("Risky_Outbound",'Scoring_Config'!$A:$A,'Scoring_Config'!$C:$C,25),0),0)+IF(LEFT(AZ138,4)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138,FIND(",",AL138)+1,100)),0)+IF(LEFT(AM138,4)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138,FIND(",",AN138)+1,100)),0)+IF(_xlfn.XLOOKUP("Profile_Scoring",'Scoring_Config'!$A:$A,'Scoring_Config'!$D:$D,"Yes")="Yes",VALUE(MID(AO138,FIND(",",AO138)+1,100)),0)+IF(_xlfn.XLOOKUP("Options_Scoring",'Scoring_Config'!$A:$A,'Scoring_Config'!$D:$D,"Yes")="Yes",VALUE(MID(AP138,FIND(",",AP138)+1,100)),0)))</f>
        <v>0</v>
      </c>
      <c r="AZ138" cm="1">
        <f t="array" ref="AZ138">IF(FALSE,"True," &amp; IF(_xlfn.XLOOKUP("Migrate_Insecure",'Scoring_Config'!$A:$A,'Scoring_Config'!$D:$D,"Yes")="Yes",_xlfn.XLOOKUP("Migrate_Insecure",'Scoring_Config'!$A:$A,'Scoring_Config'!$C:$C,10),0),"False,0")</f>
        <v>0</v>
      </c>
    </row>
    <row r="139" spans="1:52">
      <c r="A139" t="s">
        <v>1979</v>
      </c>
      <c r="B139" t="s">
        <v>2117</v>
      </c>
      <c r="C139" t="s">
        <v>3542</v>
      </c>
      <c r="D139" t="s">
        <v>3545</v>
      </c>
      <c r="E139" t="s">
        <v>3563</v>
      </c>
      <c r="F139" t="s">
        <v>3608</v>
      </c>
      <c r="G139" t="s">
        <v>169</v>
      </c>
      <c r="H139" t="s">
        <v>174</v>
      </c>
      <c r="I139" t="s">
        <v>3608</v>
      </c>
      <c r="J139" t="s">
        <v>169</v>
      </c>
      <c r="K139" t="s">
        <v>1667</v>
      </c>
      <c r="L139" t="s">
        <v>1359</v>
      </c>
      <c r="M139" t="s">
        <v>1974</v>
      </c>
      <c r="N139" t="s">
        <v>4315</v>
      </c>
      <c r="O139" t="s">
        <v>4319</v>
      </c>
      <c r="P139" t="s">
        <v>4322</v>
      </c>
      <c r="Q139" t="s">
        <v>4431</v>
      </c>
      <c r="R139" t="s">
        <v>5439</v>
      </c>
      <c r="S139" t="s">
        <v>4324</v>
      </c>
      <c r="T139" t="s">
        <v>5570</v>
      </c>
      <c r="U139" t="s">
        <v>6025</v>
      </c>
      <c r="Y139" cm="1">
        <f t="array" ref="Y139">IF(FALSE,"True," &amp; IF(_xlfn.XLOOKUP("Src_IsAny",'Scoring_Config'!$A:$A,'Scoring_Config'!$D:$D,"Yes")="Yes",_xlfn.XLOOKUP("Src_IsAny",'Scoring_Config'!$A:$A,'Scoring_Config'!$C:$C,10),0),"False,0")</f>
        <v>0</v>
      </c>
      <c r="Z139" cm="1">
        <f t="array" ref="Z139">IF(FALSE,"True," &amp; IF(_xlfn.XLOOKUP("Src_CIDR_Le_16",'Scoring_Config'!$A:$A,'Scoring_Config'!$D:$D,"Yes")="Yes",_xlfn.XLOOKUP("Src_CIDR_Le_16",'Scoring_Config'!$A:$A,'Scoring_Config'!$C:$C,10),0),"False,0")</f>
        <v>0</v>
      </c>
      <c r="AA139" cm="1">
        <f t="array" ref="AA139">IF(FALSE,"True," &amp; IF(_xlfn.XLOOKUP("Src_CIDR_17_22",'Scoring_Config'!$A:$A,'Scoring_Config'!$D:$D,"Yes")="Yes",_xlfn.XLOOKUP("Src_CIDR_17_22",'Scoring_Config'!$A:$A,'Scoring_Config'!$C:$C,5),0),"False,0")</f>
        <v>0</v>
      </c>
      <c r="AB139" cm="1">
        <f t="array" ref="AB139">IF(FALSE,"True," &amp; IF(_xlfn.XLOOKUP("Dst_IsAny",'Scoring_Config'!$A:$A,'Scoring_Config'!$D:$D,"Yes")="Yes",_xlfn.XLOOKUP("Dst_IsAny",'Scoring_Config'!$A:$A,'Scoring_Config'!$C:$C,10),0),"False,0")</f>
        <v>0</v>
      </c>
      <c r="AC139" cm="1">
        <f t="array" ref="AC139">IF(FALSE,"True," &amp; IF(_xlfn.XLOOKUP("Dst_CIDR_Le_16",'Scoring_Config'!$A:$A,'Scoring_Config'!$D:$D,"Yes")="Yes",_xlfn.XLOOKUP("Dst_CIDR_Le_16",'Scoring_Config'!$A:$A,'Scoring_Config'!$C:$C,10),0),"False,0")</f>
        <v>0</v>
      </c>
      <c r="AD139" cm="1">
        <f t="array" ref="AD139">IF(FALSE,"True," &amp; IF(_xlfn.XLOOKUP("Dst_CIDR_17_22",'Scoring_Config'!$A:$A,'Scoring_Config'!$D:$D,"Yes")="Yes",_xlfn.XLOOKUP("Dst_CIDR_17_22",'Scoring_Config'!$A:$A,'Scoring_Config'!$C:$C,5),0),"False,0")</f>
        <v>0</v>
      </c>
      <c r="AE139" cm="1">
        <f t="array" ref="AE139">IF(FALSE,"True," &amp; IF(_xlfn.XLOOKUP("SrcZone_IsAny",'Scoring_Config'!$A:$A,'Scoring_Config'!$D:$D,"Yes")="Yes",_xlfn.XLOOKUP("SrcZone_IsAny",'Scoring_Config'!$A:$A,'Scoring_Config'!$C:$C,10),0),"False,0")</f>
        <v>0</v>
      </c>
      <c r="AF139" cm="1">
        <f t="array" ref="AF139">IF(FALSE,"True," &amp; IF(_xlfn.XLOOKUP("DstZone_IsAny",'Scoring_Config'!$A:$A,'Scoring_Config'!$D:$D,"Yes")="Yes",_xlfn.XLOOKUP("DstZone_IsAny",'Scoring_Config'!$A:$A,'Scoring_Config'!$C:$C,10),0),"False,0")</f>
        <v>0</v>
      </c>
      <c r="AG139" cm="1">
        <f t="array" ref="AG13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9" cm="1">
        <f t="array" ref="AH139">IF(FALSE,"True," &amp; IF(_xlfn.XLOOKUP("App_Any_OR_RangeGt1000",'Scoring_Config'!$A:$A,'Scoring_Config'!$D:$D,"Yes")="Yes",_xlfn.XLOOKUP("App_Any_OR_RangeGt1000",'Scoring_Config'!$A:$A,'Scoring_Config'!$C:$C,10),0),"False,0")</f>
        <v>0</v>
      </c>
      <c r="AI139" cm="1">
        <f t="array" ref="AI139">IF(FALSE,"True," &amp; IF(_xlfn.XLOOKUP("Service_Insecure_Match",'Scoring_Config'!$A:$A,'Scoring_Config'!$D:$D,"Yes")="Yes",_xlfn.XLOOKUP("Service_Insecure_Match",'Scoring_Config'!$A:$A,'Scoring_Config'!$C:$C,5),0),"False,0")</f>
        <v>0</v>
      </c>
      <c r="AJ139" cm="1">
        <f t="array" ref="AJ139">IF(FALSE,"True," &amp; IF(_xlfn.XLOOKUP("Risky_Inbound",'Scoring_Config'!$A:$A,'Scoring_Config'!$D:$D,"Yes")="Yes",_xlfn.XLOOKUP("Risky_Inbound",'Scoring_Config'!$A:$A,'Scoring_Config'!$C:$C,50),0),"False,0")</f>
        <v>0</v>
      </c>
      <c r="AK139" cm="1">
        <f t="array" ref="AK139">IF(FALSE,"True," &amp; IF(_xlfn.XLOOKUP("Risky_Outbound",'Scoring_Config'!$A:$A,'Scoring_Config'!$D:$D,"Yes")="Yes",_xlfn.XLOOKUP("Risky_Outbound",'Scoring_Config'!$A:$A,'Scoring_Config'!$C:$C,25),0),"False,0")</f>
        <v>0</v>
      </c>
      <c r="AL139" t="s">
        <v>6697</v>
      </c>
      <c r="AM139" cm="1">
        <f t="array" ref="AM13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9" t="s">
        <v>6697</v>
      </c>
      <c r="AO139" t="s">
        <v>6697</v>
      </c>
      <c r="AP139" t="s">
        <v>6697</v>
      </c>
      <c r="AQ139" cm="1">
        <f t="array" ref="AQ139">IF(FALSE,"True," &amp; IF(_xlfn.XLOOKUP("Service_IsAny",'Scoring_Config'!$A:$A,'Scoring_Config'!$D:$D,"Yes")="Yes",_xlfn.XLOOKUP("Service_IsAny",'Scoring_Config'!$A:$A,'Scoring_Config'!$C:$C,0),0),"False,0")</f>
        <v>0</v>
      </c>
      <c r="AR139">
        <v>1</v>
      </c>
      <c r="AS139" cm="1">
        <f t="array" ref="AS139">IF(FALSE,"True," &amp; IF(_xlfn.XLOOKUP("Service_RangeGt1000",'Scoring_Config'!$A:$A,'Scoring_Config'!$D:$D,"Yes")="Yes",_xlfn.XLOOKUP("Service_RangeGt1000",'Scoring_Config'!$A:$A,'Scoring_Config'!$C:$C,0),0),"False,0")</f>
        <v>0</v>
      </c>
      <c r="AT139" cm="1">
        <f t="array" ref="AT139">IF(FALSE,"True," &amp; IF(_xlfn.XLOOKUP("App_IsAny",'Scoring_Config'!$A:$A,'Scoring_Config'!$D:$D,"Yes")="Yes",_xlfn.XLOOKUP("App_IsAny",'Scoring_Config'!$A:$A,'Scoring_Config'!$C:$C,0),0),"False,0")</f>
        <v>0</v>
      </c>
      <c r="AU139">
        <v>1</v>
      </c>
      <c r="AV139" cm="1">
        <f t="array" ref="AV139">IF(FALSE,"True," &amp; IF(_xlfn.XLOOKUP("App_RangeGt1000",'Scoring_Config'!$A:$A,'Scoring_Config'!$D:$D,"Yes")="Yes",_xlfn.XLOOKUP("App_RangeGt1000",'Scoring_Config'!$A:$A,'Scoring_Config'!$C:$C,0),0),"False,0")</f>
        <v>0</v>
      </c>
      <c r="AW139" cm="1">
        <f t="array" ref="AW139">IF(FALSE,"True," &amp; IF(_xlfn.XLOOKUP("Action_IsDenyOrDrop",'Scoring_Config'!$A:$A,'Scoring_Config'!$D:$D,"Yes")="Yes",_xlfn.XLOOKUP("Action_IsDenyOrDrop",'Scoring_Config'!$A:$A,'Scoring_Config'!$C:$C,0),0),"False,0")</f>
        <v>0</v>
      </c>
      <c r="AX139" cm="1">
        <f t="array" ref="AX139">IF(LEFT(AW139,4)="True",0,(IF(LEFT(Y139,4)="True",IF(_xlfn.XLOOKUP("Src_IsAny",'Scoring_Config'!$A:$A,'Scoring_Config'!$D:$D,"Yes")="Yes",_xlfn.XLOOKUP("Src_IsAny",'Scoring_Config'!$A:$A,'Scoring_Config'!$C:$C,10),0),0)+IF(LEFT(Z139,4)="True",IF(_xlfn.XLOOKUP("Src_CIDR_Le_16",'Scoring_Config'!$A:$A,'Scoring_Config'!$D:$D,"Yes")="Yes",_xlfn.XLOOKUP("Src_CIDR_Le_16",'Scoring_Config'!$A:$A,'Scoring_Config'!$C:$C,10),0),0)+IF(LEFT(AA139,4)="True",IF(_xlfn.XLOOKUP("Src_CIDR_17_22",'Scoring_Config'!$A:$A,'Scoring_Config'!$D:$D,"Yes")="Yes",_xlfn.XLOOKUP("Src_CIDR_17_22",'Scoring_Config'!$A:$A,'Scoring_Config'!$C:$C,5),0),0)+IF(LEFT(AB139,4)="True",IF(_xlfn.XLOOKUP("Dst_IsAny",'Scoring_Config'!$A:$A,'Scoring_Config'!$D:$D,"Yes")="Yes",_xlfn.XLOOKUP("Dst_IsAny",'Scoring_Config'!$A:$A,'Scoring_Config'!$C:$C,10),0),0)+IF(LEFT(AC139,4)="True",IF(_xlfn.XLOOKUP("Dst_CIDR_Le_16",'Scoring_Config'!$A:$A,'Scoring_Config'!$D:$D,"Yes")="Yes",_xlfn.XLOOKUP("Dst_CIDR_Le_16",'Scoring_Config'!$A:$A,'Scoring_Config'!$C:$C,10),0),0)+IF(LEFT(AD139,4)="True",IF(_xlfn.XLOOKUP("Dst_CIDR_17_22",'Scoring_Config'!$A:$A,'Scoring_Config'!$D:$D,"Yes")="Yes",_xlfn.XLOOKUP("Dst_CIDR_17_22",'Scoring_Config'!$A:$A,'Scoring_Config'!$C:$C,5),0),0)+IF(LEFT(AE139,4)="True",IF(_xlfn.XLOOKUP("SrcZone_IsAny",'Scoring_Config'!$A:$A,'Scoring_Config'!$D:$D,"Yes")="Yes",_xlfn.XLOOKUP("SrcZone_IsAny",'Scoring_Config'!$A:$A,'Scoring_Config'!$C:$C,10),0),0)+IF(LEFT(AF139,4)="True",IF(_xlfn.XLOOKUP("DstZone_IsAny",'Scoring_Config'!$A:$A,'Scoring_Config'!$D:$D,"Yes")="Yes",_xlfn.XLOOKUP("DstZone_IsAny",'Scoring_Config'!$A:$A,'Scoring_Config'!$C:$C,10),0),0)+IF(LEFT(AG139,4)="True",IF(_xlfn.XLOOKUP("Service_Any_OR_RangeGt1000",'Scoring_Config'!$A:$A,'Scoring_Config'!$D:$D,"Yes")="Yes",_xlfn.XLOOKUP("Service_Any_OR_RangeGt1000",'Scoring_Config'!$A:$A,'Scoring_Config'!$C:$C,10),0),0)+IF(LEFT(AH139,4)="True",IF(_xlfn.XLOOKUP("App_Any_OR_RangeGt1000",'Scoring_Config'!$A:$A,'Scoring_Config'!$D:$D,"Yes")="Yes",_xlfn.XLOOKUP("App_Any_OR_RangeGt1000",'Scoring_Config'!$A:$A,'Scoring_Config'!$C:$C,10),0),0)+IF(LEFT(AI139,4)="True",IF(_xlfn.XLOOKUP("Service_Insecure_Match",'Scoring_Config'!$A:$A,'Scoring_Config'!$D:$D,"Yes")="Yes",_xlfn.XLOOKUP("Service_Insecure_Match",'Scoring_Config'!$A:$A,'Scoring_Config'!$C:$C,5),0),0)+IF(LEFT(AJ139,4)="True",IF(_xlfn.XLOOKUP("Risky_Inbound",'Scoring_Config'!$A:$A,'Scoring_Config'!$D:$D,"Yes")="Yes",_xlfn.XLOOKUP("Risky_Inbound",'Scoring_Config'!$A:$A,'Scoring_Config'!$C:$C,50),0),0)+IF(LEFT(AK139,4)="True",IF(_xlfn.XLOOKUP("Risky_Outbound",'Scoring_Config'!$A:$A,'Scoring_Config'!$D:$D,"Yes")="Yes",_xlfn.XLOOKUP("Risky_Outbound",'Scoring_Config'!$A:$A,'Scoring_Config'!$C:$C,25),0),0)+IF(LEFT(AZ139,4)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139,FIND(",",AL139)+1,100)),0)+IF(LEFT(AM139,4)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139,FIND(",",AN139)+1,100)),0)+IF(_xlfn.XLOOKUP("Profile_Scoring",'Scoring_Config'!$A:$A,'Scoring_Config'!$D:$D,"Yes")="Yes",VALUE(MID(AO139,FIND(",",AO139)+1,100)),0)+IF(_xlfn.XLOOKUP("Options_Scoring",'Scoring_Config'!$A:$A,'Scoring_Config'!$D:$D,"Yes")="Yes",VALUE(MID(AP139,FIND(",",AP139)+1,100)),0)))</f>
        <v>0</v>
      </c>
      <c r="AZ139" cm="1">
        <f t="array" ref="AZ139">IF(FALSE,"True," &amp; IF(_xlfn.XLOOKUP("Migrate_Insecure",'Scoring_Config'!$A:$A,'Scoring_Config'!$D:$D,"Yes")="Yes",_xlfn.XLOOKUP("Migrate_Insecure",'Scoring_Config'!$A:$A,'Scoring_Config'!$C:$C,10),0),"False,0")</f>
        <v>0</v>
      </c>
    </row>
    <row r="140" spans="1:52">
      <c r="A140" t="s">
        <v>1979</v>
      </c>
      <c r="B140" t="s">
        <v>2118</v>
      </c>
      <c r="C140" t="s">
        <v>3542</v>
      </c>
      <c r="D140" t="s">
        <v>3545</v>
      </c>
      <c r="E140" t="s">
        <v>3563</v>
      </c>
      <c r="F140" t="s">
        <v>3608</v>
      </c>
      <c r="G140" t="s">
        <v>169</v>
      </c>
      <c r="H140" t="s">
        <v>174</v>
      </c>
      <c r="I140" t="s">
        <v>3608</v>
      </c>
      <c r="J140" t="s">
        <v>169</v>
      </c>
      <c r="K140" t="s">
        <v>1717</v>
      </c>
      <c r="L140" t="s">
        <v>1360</v>
      </c>
      <c r="M140" t="s">
        <v>1974</v>
      </c>
      <c r="N140" t="s">
        <v>4315</v>
      </c>
      <c r="O140" t="s">
        <v>4319</v>
      </c>
      <c r="P140" t="s">
        <v>4322</v>
      </c>
      <c r="Q140" t="s">
        <v>4432</v>
      </c>
      <c r="R140" t="s">
        <v>5440</v>
      </c>
      <c r="S140" t="s">
        <v>5440</v>
      </c>
      <c r="T140" t="s">
        <v>5570</v>
      </c>
      <c r="U140" t="s">
        <v>5955</v>
      </c>
      <c r="Y140" cm="1">
        <f t="array" ref="Y140">IF(FALSE,"True," &amp; IF(_xlfn.XLOOKUP("Src_IsAny",'Scoring_Config'!$A:$A,'Scoring_Config'!$D:$D,"Yes")="Yes",_xlfn.XLOOKUP("Src_IsAny",'Scoring_Config'!$A:$A,'Scoring_Config'!$C:$C,10),0),"False,0")</f>
        <v>0</v>
      </c>
      <c r="Z140" cm="1">
        <f t="array" ref="Z140">IF(FALSE,"True," &amp; IF(_xlfn.XLOOKUP("Src_CIDR_Le_16",'Scoring_Config'!$A:$A,'Scoring_Config'!$D:$D,"Yes")="Yes",_xlfn.XLOOKUP("Src_CIDR_Le_16",'Scoring_Config'!$A:$A,'Scoring_Config'!$C:$C,10),0),"False,0")</f>
        <v>0</v>
      </c>
      <c r="AA140" cm="1">
        <f t="array" ref="AA140">IF(FALSE,"True," &amp; IF(_xlfn.XLOOKUP("Src_CIDR_17_22",'Scoring_Config'!$A:$A,'Scoring_Config'!$D:$D,"Yes")="Yes",_xlfn.XLOOKUP("Src_CIDR_17_22",'Scoring_Config'!$A:$A,'Scoring_Config'!$C:$C,5),0),"False,0")</f>
        <v>0</v>
      </c>
      <c r="AB140" cm="1">
        <f t="array" ref="AB140">IF(FALSE,"True," &amp; IF(_xlfn.XLOOKUP("Dst_IsAny",'Scoring_Config'!$A:$A,'Scoring_Config'!$D:$D,"Yes")="Yes",_xlfn.XLOOKUP("Dst_IsAny",'Scoring_Config'!$A:$A,'Scoring_Config'!$C:$C,10),0),"False,0")</f>
        <v>0</v>
      </c>
      <c r="AC140" cm="1">
        <f t="array" ref="AC140">IF(FALSE,"True," &amp; IF(_xlfn.XLOOKUP("Dst_CIDR_Le_16",'Scoring_Config'!$A:$A,'Scoring_Config'!$D:$D,"Yes")="Yes",_xlfn.XLOOKUP("Dst_CIDR_Le_16",'Scoring_Config'!$A:$A,'Scoring_Config'!$C:$C,10),0),"False,0")</f>
        <v>0</v>
      </c>
      <c r="AD140" cm="1">
        <f t="array" ref="AD140">IF(FALSE,"True," &amp; IF(_xlfn.XLOOKUP("Dst_CIDR_17_22",'Scoring_Config'!$A:$A,'Scoring_Config'!$D:$D,"Yes")="Yes",_xlfn.XLOOKUP("Dst_CIDR_17_22",'Scoring_Config'!$A:$A,'Scoring_Config'!$C:$C,5),0),"False,0")</f>
        <v>0</v>
      </c>
      <c r="AE140" cm="1">
        <f t="array" ref="AE140">IF(FALSE,"True," &amp; IF(_xlfn.XLOOKUP("SrcZone_IsAny",'Scoring_Config'!$A:$A,'Scoring_Config'!$D:$D,"Yes")="Yes",_xlfn.XLOOKUP("SrcZone_IsAny",'Scoring_Config'!$A:$A,'Scoring_Config'!$C:$C,10),0),"False,0")</f>
        <v>0</v>
      </c>
      <c r="AF140" cm="1">
        <f t="array" ref="AF140">IF(FALSE,"True," &amp; IF(_xlfn.XLOOKUP("DstZone_IsAny",'Scoring_Config'!$A:$A,'Scoring_Config'!$D:$D,"Yes")="Yes",_xlfn.XLOOKUP("DstZone_IsAny",'Scoring_Config'!$A:$A,'Scoring_Config'!$C:$C,10),0),"False,0")</f>
        <v>0</v>
      </c>
      <c r="AG140" cm="1">
        <f t="array" ref="AG14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0" cm="1">
        <f t="array" ref="AH140">IF(FALSE,"True," &amp; IF(_xlfn.XLOOKUP("App_Any_OR_RangeGt1000",'Scoring_Config'!$A:$A,'Scoring_Config'!$D:$D,"Yes")="Yes",_xlfn.XLOOKUP("App_Any_OR_RangeGt1000",'Scoring_Config'!$A:$A,'Scoring_Config'!$C:$C,10),0),"False,0")</f>
        <v>0</v>
      </c>
      <c r="AI140" cm="1">
        <f t="array" ref="AI140">IF(FALSE,"True," &amp; IF(_xlfn.XLOOKUP("Service_Insecure_Match",'Scoring_Config'!$A:$A,'Scoring_Config'!$D:$D,"Yes")="Yes",_xlfn.XLOOKUP("Service_Insecure_Match",'Scoring_Config'!$A:$A,'Scoring_Config'!$C:$C,5),0),"False,0")</f>
        <v>0</v>
      </c>
      <c r="AJ140" cm="1">
        <f t="array" ref="AJ140">IF(FALSE,"True," &amp; IF(_xlfn.XLOOKUP("Risky_Inbound",'Scoring_Config'!$A:$A,'Scoring_Config'!$D:$D,"Yes")="Yes",_xlfn.XLOOKUP("Risky_Inbound",'Scoring_Config'!$A:$A,'Scoring_Config'!$C:$C,50),0),"False,0")</f>
        <v>0</v>
      </c>
      <c r="AK140" cm="1">
        <f t="array" ref="AK140">IF(FALSE,"True," &amp; IF(_xlfn.XLOOKUP("Risky_Outbound",'Scoring_Config'!$A:$A,'Scoring_Config'!$D:$D,"Yes")="Yes",_xlfn.XLOOKUP("Risky_Outbound",'Scoring_Config'!$A:$A,'Scoring_Config'!$C:$C,25),0),"False,0")</f>
        <v>0</v>
      </c>
      <c r="AL140" t="s">
        <v>6697</v>
      </c>
      <c r="AM140" cm="1">
        <f t="array" ref="AM14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0" t="s">
        <v>6697</v>
      </c>
      <c r="AO140" t="s">
        <v>6697</v>
      </c>
      <c r="AP140" t="s">
        <v>6697</v>
      </c>
      <c r="AQ140" cm="1">
        <f t="array" ref="AQ140">IF(FALSE,"True," &amp; IF(_xlfn.XLOOKUP("Service_IsAny",'Scoring_Config'!$A:$A,'Scoring_Config'!$D:$D,"Yes")="Yes",_xlfn.XLOOKUP("Service_IsAny",'Scoring_Config'!$A:$A,'Scoring_Config'!$C:$C,0),0),"False,0")</f>
        <v>0</v>
      </c>
      <c r="AR140">
        <v>8</v>
      </c>
      <c r="AS140" cm="1">
        <f t="array" ref="AS140">IF(FALSE,"True," &amp; IF(_xlfn.XLOOKUP("Service_RangeGt1000",'Scoring_Config'!$A:$A,'Scoring_Config'!$D:$D,"Yes")="Yes",_xlfn.XLOOKUP("Service_RangeGt1000",'Scoring_Config'!$A:$A,'Scoring_Config'!$C:$C,0),0),"False,0")</f>
        <v>0</v>
      </c>
      <c r="AT140" cm="1">
        <f t="array" ref="AT140">IF(FALSE,"True," &amp; IF(_xlfn.XLOOKUP("App_IsAny",'Scoring_Config'!$A:$A,'Scoring_Config'!$D:$D,"Yes")="Yes",_xlfn.XLOOKUP("App_IsAny",'Scoring_Config'!$A:$A,'Scoring_Config'!$C:$C,0),0),"False,0")</f>
        <v>0</v>
      </c>
      <c r="AU140">
        <v>102</v>
      </c>
      <c r="AV140" cm="1">
        <f t="array" ref="AV140">IF(FALSE,"True," &amp; IF(_xlfn.XLOOKUP("App_RangeGt1000",'Scoring_Config'!$A:$A,'Scoring_Config'!$D:$D,"Yes")="Yes",_xlfn.XLOOKUP("App_RangeGt1000",'Scoring_Config'!$A:$A,'Scoring_Config'!$C:$C,0),0),"False,0")</f>
        <v>0</v>
      </c>
      <c r="AW140" cm="1">
        <f t="array" ref="AW140">IF(FALSE,"True," &amp; IF(_xlfn.XLOOKUP("Action_IsDenyOrDrop",'Scoring_Config'!$A:$A,'Scoring_Config'!$D:$D,"Yes")="Yes",_xlfn.XLOOKUP("Action_IsDenyOrDrop",'Scoring_Config'!$A:$A,'Scoring_Config'!$C:$C,0),0),"False,0")</f>
        <v>0</v>
      </c>
      <c r="AX140" cm="1">
        <f t="array" ref="AX140">IF(LEFT(AW140,4)="True",0,(IF(LEFT(Y140,4)="True",IF(_xlfn.XLOOKUP("Src_IsAny",'Scoring_Config'!$A:$A,'Scoring_Config'!$D:$D,"Yes")="Yes",_xlfn.XLOOKUP("Src_IsAny",'Scoring_Config'!$A:$A,'Scoring_Config'!$C:$C,10),0),0)+IF(LEFT(Z140,4)="True",IF(_xlfn.XLOOKUP("Src_CIDR_Le_16",'Scoring_Config'!$A:$A,'Scoring_Config'!$D:$D,"Yes")="Yes",_xlfn.XLOOKUP("Src_CIDR_Le_16",'Scoring_Config'!$A:$A,'Scoring_Config'!$C:$C,10),0),0)+IF(LEFT(AA140,4)="True",IF(_xlfn.XLOOKUP("Src_CIDR_17_22",'Scoring_Config'!$A:$A,'Scoring_Config'!$D:$D,"Yes")="Yes",_xlfn.XLOOKUP("Src_CIDR_17_22",'Scoring_Config'!$A:$A,'Scoring_Config'!$C:$C,5),0),0)+IF(LEFT(AB140,4)="True",IF(_xlfn.XLOOKUP("Dst_IsAny",'Scoring_Config'!$A:$A,'Scoring_Config'!$D:$D,"Yes")="Yes",_xlfn.XLOOKUP("Dst_IsAny",'Scoring_Config'!$A:$A,'Scoring_Config'!$C:$C,10),0),0)+IF(LEFT(AC140,4)="True",IF(_xlfn.XLOOKUP("Dst_CIDR_Le_16",'Scoring_Config'!$A:$A,'Scoring_Config'!$D:$D,"Yes")="Yes",_xlfn.XLOOKUP("Dst_CIDR_Le_16",'Scoring_Config'!$A:$A,'Scoring_Config'!$C:$C,10),0),0)+IF(LEFT(AD140,4)="True",IF(_xlfn.XLOOKUP("Dst_CIDR_17_22",'Scoring_Config'!$A:$A,'Scoring_Config'!$D:$D,"Yes")="Yes",_xlfn.XLOOKUP("Dst_CIDR_17_22",'Scoring_Config'!$A:$A,'Scoring_Config'!$C:$C,5),0),0)+IF(LEFT(AE140,4)="True",IF(_xlfn.XLOOKUP("SrcZone_IsAny",'Scoring_Config'!$A:$A,'Scoring_Config'!$D:$D,"Yes")="Yes",_xlfn.XLOOKUP("SrcZone_IsAny",'Scoring_Config'!$A:$A,'Scoring_Config'!$C:$C,10),0),0)+IF(LEFT(AF140,4)="True",IF(_xlfn.XLOOKUP("DstZone_IsAny",'Scoring_Config'!$A:$A,'Scoring_Config'!$D:$D,"Yes")="Yes",_xlfn.XLOOKUP("DstZone_IsAny",'Scoring_Config'!$A:$A,'Scoring_Config'!$C:$C,10),0),0)+IF(LEFT(AG140,4)="True",IF(_xlfn.XLOOKUP("Service_Any_OR_RangeGt1000",'Scoring_Config'!$A:$A,'Scoring_Config'!$D:$D,"Yes")="Yes",_xlfn.XLOOKUP("Service_Any_OR_RangeGt1000",'Scoring_Config'!$A:$A,'Scoring_Config'!$C:$C,10),0),0)+IF(LEFT(AH140,4)="True",IF(_xlfn.XLOOKUP("App_Any_OR_RangeGt1000",'Scoring_Config'!$A:$A,'Scoring_Config'!$D:$D,"Yes")="Yes",_xlfn.XLOOKUP("App_Any_OR_RangeGt1000",'Scoring_Config'!$A:$A,'Scoring_Config'!$C:$C,10),0),0)+IF(LEFT(AI140,4)="True",IF(_xlfn.XLOOKUP("Service_Insecure_Match",'Scoring_Config'!$A:$A,'Scoring_Config'!$D:$D,"Yes")="Yes",_xlfn.XLOOKUP("Service_Insecure_Match",'Scoring_Config'!$A:$A,'Scoring_Config'!$C:$C,5),0),0)+IF(LEFT(AJ140,4)="True",IF(_xlfn.XLOOKUP("Risky_Inbound",'Scoring_Config'!$A:$A,'Scoring_Config'!$D:$D,"Yes")="Yes",_xlfn.XLOOKUP("Risky_Inbound",'Scoring_Config'!$A:$A,'Scoring_Config'!$C:$C,50),0),0)+IF(LEFT(AK140,4)="True",IF(_xlfn.XLOOKUP("Risky_Outbound",'Scoring_Config'!$A:$A,'Scoring_Config'!$D:$D,"Yes")="Yes",_xlfn.XLOOKUP("Risky_Outbound",'Scoring_Config'!$A:$A,'Scoring_Config'!$C:$C,25),0),0)+IF(LEFT(AZ140,4)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140,FIND(",",AL140)+1,100)),0)+IF(LEFT(AM140,4)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140,FIND(",",AN140)+1,100)),0)+IF(_xlfn.XLOOKUP("Profile_Scoring",'Scoring_Config'!$A:$A,'Scoring_Config'!$D:$D,"Yes")="Yes",VALUE(MID(AO140,FIND(",",AO140)+1,100)),0)+IF(_xlfn.XLOOKUP("Options_Scoring",'Scoring_Config'!$A:$A,'Scoring_Config'!$D:$D,"Yes")="Yes",VALUE(MID(AP140,FIND(",",AP140)+1,100)),0)))</f>
        <v>0</v>
      </c>
      <c r="AZ140" cm="1">
        <f t="array" ref="AZ140">IF(FALSE,"True," &amp; IF(_xlfn.XLOOKUP("Migrate_Insecure",'Scoring_Config'!$A:$A,'Scoring_Config'!$D:$D,"Yes")="Yes",_xlfn.XLOOKUP("Migrate_Insecure",'Scoring_Config'!$A:$A,'Scoring_Config'!$C:$C,10),0),"False,0")</f>
        <v>0</v>
      </c>
    </row>
    <row r="141" spans="1:52">
      <c r="A141" t="s">
        <v>1979</v>
      </c>
      <c r="B141" t="s">
        <v>2119</v>
      </c>
      <c r="C141" t="s">
        <v>3542</v>
      </c>
      <c r="D141" t="s">
        <v>3547</v>
      </c>
      <c r="E141" t="s">
        <v>3563</v>
      </c>
      <c r="F141" t="s">
        <v>3608</v>
      </c>
      <c r="G141" t="s">
        <v>169</v>
      </c>
      <c r="H141" t="s">
        <v>174</v>
      </c>
      <c r="I141" t="s">
        <v>3608</v>
      </c>
      <c r="J141" t="s">
        <v>169</v>
      </c>
      <c r="K141" t="s">
        <v>174</v>
      </c>
      <c r="L141" t="s">
        <v>1361</v>
      </c>
      <c r="M141" t="s">
        <v>1974</v>
      </c>
      <c r="N141" t="s">
        <v>4315</v>
      </c>
      <c r="O141" t="s">
        <v>4319</v>
      </c>
      <c r="P141" t="s">
        <v>4322</v>
      </c>
      <c r="Q141" t="s">
        <v>4432</v>
      </c>
      <c r="R141" t="s">
        <v>5445</v>
      </c>
      <c r="S141" t="s">
        <v>5485</v>
      </c>
      <c r="T141" t="s">
        <v>5603</v>
      </c>
      <c r="U141" t="s">
        <v>6026</v>
      </c>
      <c r="Y141" cm="1">
        <f t="array" ref="Y141">IF(FALSE,"True," &amp; IF(_xlfn.XLOOKUP("Src_IsAny",'Scoring_Config'!$A:$A,'Scoring_Config'!$D:$D,"Yes")="Yes",_xlfn.XLOOKUP("Src_IsAny",'Scoring_Config'!$A:$A,'Scoring_Config'!$C:$C,10),0),"False,0")</f>
        <v>0</v>
      </c>
      <c r="Z141" cm="1">
        <f t="array" ref="Z141">IF(FALSE,"True," &amp; IF(_xlfn.XLOOKUP("Src_CIDR_Le_16",'Scoring_Config'!$A:$A,'Scoring_Config'!$D:$D,"Yes")="Yes",_xlfn.XLOOKUP("Src_CIDR_Le_16",'Scoring_Config'!$A:$A,'Scoring_Config'!$C:$C,10),0),"False,0")</f>
        <v>0</v>
      </c>
      <c r="AA141" cm="1">
        <f t="array" ref="AA141">IF(FALSE,"True," &amp; IF(_xlfn.XLOOKUP("Src_CIDR_17_22",'Scoring_Config'!$A:$A,'Scoring_Config'!$D:$D,"Yes")="Yes",_xlfn.XLOOKUP("Src_CIDR_17_22",'Scoring_Config'!$A:$A,'Scoring_Config'!$C:$C,5),0),"False,0")</f>
        <v>0</v>
      </c>
      <c r="AB141" cm="1">
        <f t="array" ref="AB141">IF(FALSE,"True," &amp; IF(_xlfn.XLOOKUP("Dst_IsAny",'Scoring_Config'!$A:$A,'Scoring_Config'!$D:$D,"Yes")="Yes",_xlfn.XLOOKUP("Dst_IsAny",'Scoring_Config'!$A:$A,'Scoring_Config'!$C:$C,10),0),"False,0")</f>
        <v>0</v>
      </c>
      <c r="AC141" cm="1">
        <f t="array" ref="AC141">IF(FALSE,"True," &amp; IF(_xlfn.XLOOKUP("Dst_CIDR_Le_16",'Scoring_Config'!$A:$A,'Scoring_Config'!$D:$D,"Yes")="Yes",_xlfn.XLOOKUP("Dst_CIDR_Le_16",'Scoring_Config'!$A:$A,'Scoring_Config'!$C:$C,10),0),"False,0")</f>
        <v>0</v>
      </c>
      <c r="AD141" cm="1">
        <f t="array" ref="AD141">IF(FALSE,"True," &amp; IF(_xlfn.XLOOKUP("Dst_CIDR_17_22",'Scoring_Config'!$A:$A,'Scoring_Config'!$D:$D,"Yes")="Yes",_xlfn.XLOOKUP("Dst_CIDR_17_22",'Scoring_Config'!$A:$A,'Scoring_Config'!$C:$C,5),0),"False,0")</f>
        <v>0</v>
      </c>
      <c r="AE141" cm="1">
        <f t="array" ref="AE141">IF(FALSE,"True," &amp; IF(_xlfn.XLOOKUP("SrcZone_IsAny",'Scoring_Config'!$A:$A,'Scoring_Config'!$D:$D,"Yes")="Yes",_xlfn.XLOOKUP("SrcZone_IsAny",'Scoring_Config'!$A:$A,'Scoring_Config'!$C:$C,10),0),"False,0")</f>
        <v>0</v>
      </c>
      <c r="AF141" cm="1">
        <f t="array" ref="AF141">IF(FALSE,"True," &amp; IF(_xlfn.XLOOKUP("DstZone_IsAny",'Scoring_Config'!$A:$A,'Scoring_Config'!$D:$D,"Yes")="Yes",_xlfn.XLOOKUP("DstZone_IsAny",'Scoring_Config'!$A:$A,'Scoring_Config'!$C:$C,10),0),"False,0")</f>
        <v>0</v>
      </c>
      <c r="AG141" cm="1">
        <f t="array" ref="AG14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1" cm="1">
        <f t="array" ref="AH141">IF(TRUE,"True," &amp; IF(_xlfn.XLOOKUP("App_Any_OR_RangeGt1000",'Scoring_Config'!$A:$A,'Scoring_Config'!$D:$D,"Yes")="Yes",_xlfn.XLOOKUP("App_Any_OR_RangeGt1000",'Scoring_Config'!$A:$A,'Scoring_Config'!$C:$C,10),0),"False,0")</f>
        <v>0</v>
      </c>
      <c r="AI141" cm="1">
        <f t="array" ref="AI141">IF(FALSE,"True," &amp; IF(_xlfn.XLOOKUP("Service_Insecure_Match",'Scoring_Config'!$A:$A,'Scoring_Config'!$D:$D,"Yes")="Yes",_xlfn.XLOOKUP("Service_Insecure_Match",'Scoring_Config'!$A:$A,'Scoring_Config'!$C:$C,5),0),"False,0")</f>
        <v>0</v>
      </c>
      <c r="AJ141" cm="1">
        <f t="array" ref="AJ141">IF(FALSE,"True," &amp; IF(_xlfn.XLOOKUP("Risky_Inbound",'Scoring_Config'!$A:$A,'Scoring_Config'!$D:$D,"Yes")="Yes",_xlfn.XLOOKUP("Risky_Inbound",'Scoring_Config'!$A:$A,'Scoring_Config'!$C:$C,50),0),"False,0")</f>
        <v>0</v>
      </c>
      <c r="AK141" cm="1">
        <f t="array" ref="AK141">IF(FALSE,"True," &amp; IF(_xlfn.XLOOKUP("Risky_Outbound",'Scoring_Config'!$A:$A,'Scoring_Config'!$D:$D,"Yes")="Yes",_xlfn.XLOOKUP("Risky_Outbound",'Scoring_Config'!$A:$A,'Scoring_Config'!$C:$C,25),0),"False,0")</f>
        <v>0</v>
      </c>
      <c r="AL141" t="s">
        <v>6697</v>
      </c>
      <c r="AM141" cm="1">
        <f t="array" ref="AM14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1" t="s">
        <v>6697</v>
      </c>
      <c r="AO141" t="s">
        <v>6697</v>
      </c>
      <c r="AP141" t="s">
        <v>6697</v>
      </c>
      <c r="AQ141" cm="1">
        <f t="array" ref="AQ141">IF(FALSE,"True," &amp; IF(_xlfn.XLOOKUP("Service_IsAny",'Scoring_Config'!$A:$A,'Scoring_Config'!$D:$D,"Yes")="Yes",_xlfn.XLOOKUP("Service_IsAny",'Scoring_Config'!$A:$A,'Scoring_Config'!$C:$C,0),0),"False,0")</f>
        <v>0</v>
      </c>
      <c r="AR141">
        <v>9</v>
      </c>
      <c r="AS141" cm="1">
        <f t="array" ref="AS141">IF(FALSE,"True," &amp; IF(_xlfn.XLOOKUP("Service_RangeGt1000",'Scoring_Config'!$A:$A,'Scoring_Config'!$D:$D,"Yes")="Yes",_xlfn.XLOOKUP("Service_RangeGt1000",'Scoring_Config'!$A:$A,'Scoring_Config'!$C:$C,0),0),"False,0")</f>
        <v>0</v>
      </c>
      <c r="AT141" cm="1">
        <f t="array" ref="AT141">IF(TRUE,"True," &amp; IF(_xlfn.XLOOKUP("App_IsAny",'Scoring_Config'!$A:$A,'Scoring_Config'!$D:$D,"Yes")="Yes",_xlfn.XLOOKUP("App_IsAny",'Scoring_Config'!$A:$A,'Scoring_Config'!$C:$C,0),0),"False,0")</f>
        <v>0</v>
      </c>
      <c r="AU141">
        <v>65535</v>
      </c>
      <c r="AV141" cm="1">
        <f t="array" ref="AV141">IF(TRUE,"True," &amp; IF(_xlfn.XLOOKUP("App_RangeGt1000",'Scoring_Config'!$A:$A,'Scoring_Config'!$D:$D,"Yes")="Yes",_xlfn.XLOOKUP("App_RangeGt1000",'Scoring_Config'!$A:$A,'Scoring_Config'!$C:$C,0),0),"False,0")</f>
        <v>0</v>
      </c>
      <c r="AW141" cm="1">
        <f t="array" ref="AW141">IF(FALSE,"True," &amp; IF(_xlfn.XLOOKUP("Action_IsDenyOrDrop",'Scoring_Config'!$A:$A,'Scoring_Config'!$D:$D,"Yes")="Yes",_xlfn.XLOOKUP("Action_IsDenyOrDrop",'Scoring_Config'!$A:$A,'Scoring_Config'!$C:$C,0),0),"False,0")</f>
        <v>0</v>
      </c>
      <c r="AX141" cm="1">
        <f t="array" ref="AX141">IF(LEFT(AW141,4)="True",0,(IF(LEFT(Y141,4)="True",IF(_xlfn.XLOOKUP("Src_IsAny",'Scoring_Config'!$A:$A,'Scoring_Config'!$D:$D,"Yes")="Yes",_xlfn.XLOOKUP("Src_IsAny",'Scoring_Config'!$A:$A,'Scoring_Config'!$C:$C,10),0),0)+IF(LEFT(Z141,4)="True",IF(_xlfn.XLOOKUP("Src_CIDR_Le_16",'Scoring_Config'!$A:$A,'Scoring_Config'!$D:$D,"Yes")="Yes",_xlfn.XLOOKUP("Src_CIDR_Le_16",'Scoring_Config'!$A:$A,'Scoring_Config'!$C:$C,10),0),0)+IF(LEFT(AA141,4)="True",IF(_xlfn.XLOOKUP("Src_CIDR_17_22",'Scoring_Config'!$A:$A,'Scoring_Config'!$D:$D,"Yes")="Yes",_xlfn.XLOOKUP("Src_CIDR_17_22",'Scoring_Config'!$A:$A,'Scoring_Config'!$C:$C,5),0),0)+IF(LEFT(AB141,4)="True",IF(_xlfn.XLOOKUP("Dst_IsAny",'Scoring_Config'!$A:$A,'Scoring_Config'!$D:$D,"Yes")="Yes",_xlfn.XLOOKUP("Dst_IsAny",'Scoring_Config'!$A:$A,'Scoring_Config'!$C:$C,10),0),0)+IF(LEFT(AC141,4)="True",IF(_xlfn.XLOOKUP("Dst_CIDR_Le_16",'Scoring_Config'!$A:$A,'Scoring_Config'!$D:$D,"Yes")="Yes",_xlfn.XLOOKUP("Dst_CIDR_Le_16",'Scoring_Config'!$A:$A,'Scoring_Config'!$C:$C,10),0),0)+IF(LEFT(AD141,4)="True",IF(_xlfn.XLOOKUP("Dst_CIDR_17_22",'Scoring_Config'!$A:$A,'Scoring_Config'!$D:$D,"Yes")="Yes",_xlfn.XLOOKUP("Dst_CIDR_17_22",'Scoring_Config'!$A:$A,'Scoring_Config'!$C:$C,5),0),0)+IF(LEFT(AE141,4)="True",IF(_xlfn.XLOOKUP("SrcZone_IsAny",'Scoring_Config'!$A:$A,'Scoring_Config'!$D:$D,"Yes")="Yes",_xlfn.XLOOKUP("SrcZone_IsAny",'Scoring_Config'!$A:$A,'Scoring_Config'!$C:$C,10),0),0)+IF(LEFT(AF141,4)="True",IF(_xlfn.XLOOKUP("DstZone_IsAny",'Scoring_Config'!$A:$A,'Scoring_Config'!$D:$D,"Yes")="Yes",_xlfn.XLOOKUP("DstZone_IsAny",'Scoring_Config'!$A:$A,'Scoring_Config'!$C:$C,10),0),0)+IF(LEFT(AG141,4)="True",IF(_xlfn.XLOOKUP("Service_Any_OR_RangeGt1000",'Scoring_Config'!$A:$A,'Scoring_Config'!$D:$D,"Yes")="Yes",_xlfn.XLOOKUP("Service_Any_OR_RangeGt1000",'Scoring_Config'!$A:$A,'Scoring_Config'!$C:$C,10),0),0)+IF(LEFT(AH141,4)="True",IF(_xlfn.XLOOKUP("App_Any_OR_RangeGt1000",'Scoring_Config'!$A:$A,'Scoring_Config'!$D:$D,"Yes")="Yes",_xlfn.XLOOKUP("App_Any_OR_RangeGt1000",'Scoring_Config'!$A:$A,'Scoring_Config'!$C:$C,10),0),0)+IF(LEFT(AI141,4)="True",IF(_xlfn.XLOOKUP("Service_Insecure_Match",'Scoring_Config'!$A:$A,'Scoring_Config'!$D:$D,"Yes")="Yes",_xlfn.XLOOKUP("Service_Insecure_Match",'Scoring_Config'!$A:$A,'Scoring_Config'!$C:$C,5),0),0)+IF(LEFT(AJ141,4)="True",IF(_xlfn.XLOOKUP("Risky_Inbound",'Scoring_Config'!$A:$A,'Scoring_Config'!$D:$D,"Yes")="Yes",_xlfn.XLOOKUP("Risky_Inbound",'Scoring_Config'!$A:$A,'Scoring_Config'!$C:$C,50),0),0)+IF(LEFT(AK141,4)="True",IF(_xlfn.XLOOKUP("Risky_Outbound",'Scoring_Config'!$A:$A,'Scoring_Config'!$D:$D,"Yes")="Yes",_xlfn.XLOOKUP("Risky_Outbound",'Scoring_Config'!$A:$A,'Scoring_Config'!$C:$C,25),0),0)+IF(LEFT(AZ141,4)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141,FIND(",",AL141)+1,100)),0)+IF(LEFT(AM141,4)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141,FIND(",",AN141)+1,100)),0)+IF(_xlfn.XLOOKUP("Profile_Scoring",'Scoring_Config'!$A:$A,'Scoring_Config'!$D:$D,"Yes")="Yes",VALUE(MID(AO141,FIND(",",AO141)+1,100)),0)+IF(_xlfn.XLOOKUP("Options_Scoring",'Scoring_Config'!$A:$A,'Scoring_Config'!$D:$D,"Yes")="Yes",VALUE(MID(AP141,FIND(",",AP141)+1,100)),0)))</f>
        <v>0</v>
      </c>
      <c r="AZ141" cm="1">
        <f t="array" ref="AZ141">IF(FALSE,"True," &amp; IF(_xlfn.XLOOKUP("Migrate_Insecure",'Scoring_Config'!$A:$A,'Scoring_Config'!$D:$D,"Yes")="Yes",_xlfn.XLOOKUP("Migrate_Insecure",'Scoring_Config'!$A:$A,'Scoring_Config'!$C:$C,10),0),"False,0")</f>
        <v>0</v>
      </c>
    </row>
    <row r="142" spans="1:52">
      <c r="A142" t="s">
        <v>1979</v>
      </c>
      <c r="B142" t="s">
        <v>2120</v>
      </c>
      <c r="C142" t="s">
        <v>3542</v>
      </c>
      <c r="D142" t="s">
        <v>3545</v>
      </c>
      <c r="E142" t="s">
        <v>3563</v>
      </c>
      <c r="F142" t="s">
        <v>3622</v>
      </c>
      <c r="G142" t="s">
        <v>170</v>
      </c>
      <c r="H142" t="s">
        <v>174</v>
      </c>
      <c r="I142" t="s">
        <v>3622</v>
      </c>
      <c r="J142" t="s">
        <v>170</v>
      </c>
      <c r="K142" t="s">
        <v>1666</v>
      </c>
      <c r="L142" t="s">
        <v>1362</v>
      </c>
      <c r="M142" t="s">
        <v>1974</v>
      </c>
      <c r="N142" t="s">
        <v>4315</v>
      </c>
      <c r="O142" t="s">
        <v>4319</v>
      </c>
      <c r="P142" t="s">
        <v>4322</v>
      </c>
      <c r="Q142" t="s">
        <v>4424</v>
      </c>
      <c r="R142" t="s">
        <v>5437</v>
      </c>
      <c r="S142" t="s">
        <v>5440</v>
      </c>
      <c r="T142" t="s">
        <v>5603</v>
      </c>
      <c r="U142" t="s">
        <v>6027</v>
      </c>
      <c r="Y142" cm="1">
        <f t="array" ref="Y142">IF(FALSE,"True," &amp; IF(_xlfn.XLOOKUP("Src_IsAny",'Scoring_Config'!$A:$A,'Scoring_Config'!$D:$D,"Yes")="Yes",_xlfn.XLOOKUP("Src_IsAny",'Scoring_Config'!$A:$A,'Scoring_Config'!$C:$C,10),0),"False,0")</f>
        <v>0</v>
      </c>
      <c r="Z142" cm="1">
        <f t="array" ref="Z142">IF(FALSE,"True," &amp; IF(_xlfn.XLOOKUP("Src_CIDR_Le_16",'Scoring_Config'!$A:$A,'Scoring_Config'!$D:$D,"Yes")="Yes",_xlfn.XLOOKUP("Src_CIDR_Le_16",'Scoring_Config'!$A:$A,'Scoring_Config'!$C:$C,10),0),"False,0")</f>
        <v>0</v>
      </c>
      <c r="AA142" cm="1">
        <f t="array" ref="AA142">IF(FALSE,"True," &amp; IF(_xlfn.XLOOKUP("Src_CIDR_17_22",'Scoring_Config'!$A:$A,'Scoring_Config'!$D:$D,"Yes")="Yes",_xlfn.XLOOKUP("Src_CIDR_17_22",'Scoring_Config'!$A:$A,'Scoring_Config'!$C:$C,5),0),"False,0")</f>
        <v>0</v>
      </c>
      <c r="AB142" cm="1">
        <f t="array" ref="AB142">IF(FALSE,"True," &amp; IF(_xlfn.XLOOKUP("Dst_IsAny",'Scoring_Config'!$A:$A,'Scoring_Config'!$D:$D,"Yes")="Yes",_xlfn.XLOOKUP("Dst_IsAny",'Scoring_Config'!$A:$A,'Scoring_Config'!$C:$C,10),0),"False,0")</f>
        <v>0</v>
      </c>
      <c r="AC142" cm="1">
        <f t="array" ref="AC142">IF(FALSE,"True," &amp; IF(_xlfn.XLOOKUP("Dst_CIDR_Le_16",'Scoring_Config'!$A:$A,'Scoring_Config'!$D:$D,"Yes")="Yes",_xlfn.XLOOKUP("Dst_CIDR_Le_16",'Scoring_Config'!$A:$A,'Scoring_Config'!$C:$C,10),0),"False,0")</f>
        <v>0</v>
      </c>
      <c r="AD142" cm="1">
        <f t="array" ref="AD142">IF(FALSE,"True," &amp; IF(_xlfn.XLOOKUP("Dst_CIDR_17_22",'Scoring_Config'!$A:$A,'Scoring_Config'!$D:$D,"Yes")="Yes",_xlfn.XLOOKUP("Dst_CIDR_17_22",'Scoring_Config'!$A:$A,'Scoring_Config'!$C:$C,5),0),"False,0")</f>
        <v>0</v>
      </c>
      <c r="AE142" cm="1">
        <f t="array" ref="AE142">IF(FALSE,"True," &amp; IF(_xlfn.XLOOKUP("SrcZone_IsAny",'Scoring_Config'!$A:$A,'Scoring_Config'!$D:$D,"Yes")="Yes",_xlfn.XLOOKUP("SrcZone_IsAny",'Scoring_Config'!$A:$A,'Scoring_Config'!$C:$C,10),0),"False,0")</f>
        <v>0</v>
      </c>
      <c r="AF142" cm="1">
        <f t="array" ref="AF142">IF(FALSE,"True," &amp; IF(_xlfn.XLOOKUP("DstZone_IsAny",'Scoring_Config'!$A:$A,'Scoring_Config'!$D:$D,"Yes")="Yes",_xlfn.XLOOKUP("DstZone_IsAny",'Scoring_Config'!$A:$A,'Scoring_Config'!$C:$C,10),0),"False,0")</f>
        <v>0</v>
      </c>
      <c r="AG142" cm="1">
        <f t="array" ref="AG14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2" cm="1">
        <f t="array" ref="AH142">IF(FALSE,"True," &amp; IF(_xlfn.XLOOKUP("App_Any_OR_RangeGt1000",'Scoring_Config'!$A:$A,'Scoring_Config'!$D:$D,"Yes")="Yes",_xlfn.XLOOKUP("App_Any_OR_RangeGt1000",'Scoring_Config'!$A:$A,'Scoring_Config'!$C:$C,10),0),"False,0")</f>
        <v>0</v>
      </c>
      <c r="AI142" cm="1">
        <f t="array" ref="AI142">IF(FALSE,"True," &amp; IF(_xlfn.XLOOKUP("Service_Insecure_Match",'Scoring_Config'!$A:$A,'Scoring_Config'!$D:$D,"Yes")="Yes",_xlfn.XLOOKUP("Service_Insecure_Match",'Scoring_Config'!$A:$A,'Scoring_Config'!$C:$C,5),0),"False,0")</f>
        <v>0</v>
      </c>
      <c r="AJ142" cm="1">
        <f t="array" ref="AJ142">IF(FALSE,"True," &amp; IF(_xlfn.XLOOKUP("Risky_Inbound",'Scoring_Config'!$A:$A,'Scoring_Config'!$D:$D,"Yes")="Yes",_xlfn.XLOOKUP("Risky_Inbound",'Scoring_Config'!$A:$A,'Scoring_Config'!$C:$C,50),0),"False,0")</f>
        <v>0</v>
      </c>
      <c r="AK142" cm="1">
        <f t="array" ref="AK142">IF(FALSE,"True," &amp; IF(_xlfn.XLOOKUP("Risky_Outbound",'Scoring_Config'!$A:$A,'Scoring_Config'!$D:$D,"Yes")="Yes",_xlfn.XLOOKUP("Risky_Outbound",'Scoring_Config'!$A:$A,'Scoring_Config'!$C:$C,25),0),"False,0")</f>
        <v>0</v>
      </c>
      <c r="AL142" t="s">
        <v>6697</v>
      </c>
      <c r="AM142" cm="1">
        <f t="array" ref="AM14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2" t="s">
        <v>6697</v>
      </c>
      <c r="AO142" t="s">
        <v>6697</v>
      </c>
      <c r="AP142" t="s">
        <v>6697</v>
      </c>
      <c r="AQ142" cm="1">
        <f t="array" ref="AQ142">IF(FALSE,"True," &amp; IF(_xlfn.XLOOKUP("Service_IsAny",'Scoring_Config'!$A:$A,'Scoring_Config'!$D:$D,"Yes")="Yes",_xlfn.XLOOKUP("Service_IsAny",'Scoring_Config'!$A:$A,'Scoring_Config'!$C:$C,0),0),"False,0")</f>
        <v>0</v>
      </c>
      <c r="AR142">
        <v>4</v>
      </c>
      <c r="AS142" cm="1">
        <f t="array" ref="AS142">IF(FALSE,"True," &amp; IF(_xlfn.XLOOKUP("Service_RangeGt1000",'Scoring_Config'!$A:$A,'Scoring_Config'!$D:$D,"Yes")="Yes",_xlfn.XLOOKUP("Service_RangeGt1000",'Scoring_Config'!$A:$A,'Scoring_Config'!$C:$C,0),0),"False,0")</f>
        <v>0</v>
      </c>
      <c r="AT142" cm="1">
        <f t="array" ref="AT142">IF(FALSE,"True," &amp; IF(_xlfn.XLOOKUP("App_IsAny",'Scoring_Config'!$A:$A,'Scoring_Config'!$D:$D,"Yes")="Yes",_xlfn.XLOOKUP("App_IsAny",'Scoring_Config'!$A:$A,'Scoring_Config'!$C:$C,0),0),"False,0")</f>
        <v>0</v>
      </c>
      <c r="AU142">
        <v>2</v>
      </c>
      <c r="AV142" cm="1">
        <f t="array" ref="AV142">IF(FALSE,"True," &amp; IF(_xlfn.XLOOKUP("App_RangeGt1000",'Scoring_Config'!$A:$A,'Scoring_Config'!$D:$D,"Yes")="Yes",_xlfn.XLOOKUP("App_RangeGt1000",'Scoring_Config'!$A:$A,'Scoring_Config'!$C:$C,0),0),"False,0")</f>
        <v>0</v>
      </c>
      <c r="AW142" cm="1">
        <f t="array" ref="AW142">IF(FALSE,"True," &amp; IF(_xlfn.XLOOKUP("Action_IsDenyOrDrop",'Scoring_Config'!$A:$A,'Scoring_Config'!$D:$D,"Yes")="Yes",_xlfn.XLOOKUP("Action_IsDenyOrDrop",'Scoring_Config'!$A:$A,'Scoring_Config'!$C:$C,0),0),"False,0")</f>
        <v>0</v>
      </c>
      <c r="AX142" cm="1">
        <f t="array" ref="AX142">IF(LEFT(AW142,4)="True",0,(IF(LEFT(Y142,4)="True",IF(_xlfn.XLOOKUP("Src_IsAny",'Scoring_Config'!$A:$A,'Scoring_Config'!$D:$D,"Yes")="Yes",_xlfn.XLOOKUP("Src_IsAny",'Scoring_Config'!$A:$A,'Scoring_Config'!$C:$C,10),0),0)+IF(LEFT(Z142,4)="True",IF(_xlfn.XLOOKUP("Src_CIDR_Le_16",'Scoring_Config'!$A:$A,'Scoring_Config'!$D:$D,"Yes")="Yes",_xlfn.XLOOKUP("Src_CIDR_Le_16",'Scoring_Config'!$A:$A,'Scoring_Config'!$C:$C,10),0),0)+IF(LEFT(AA142,4)="True",IF(_xlfn.XLOOKUP("Src_CIDR_17_22",'Scoring_Config'!$A:$A,'Scoring_Config'!$D:$D,"Yes")="Yes",_xlfn.XLOOKUP("Src_CIDR_17_22",'Scoring_Config'!$A:$A,'Scoring_Config'!$C:$C,5),0),0)+IF(LEFT(AB142,4)="True",IF(_xlfn.XLOOKUP("Dst_IsAny",'Scoring_Config'!$A:$A,'Scoring_Config'!$D:$D,"Yes")="Yes",_xlfn.XLOOKUP("Dst_IsAny",'Scoring_Config'!$A:$A,'Scoring_Config'!$C:$C,10),0),0)+IF(LEFT(AC142,4)="True",IF(_xlfn.XLOOKUP("Dst_CIDR_Le_16",'Scoring_Config'!$A:$A,'Scoring_Config'!$D:$D,"Yes")="Yes",_xlfn.XLOOKUP("Dst_CIDR_Le_16",'Scoring_Config'!$A:$A,'Scoring_Config'!$C:$C,10),0),0)+IF(LEFT(AD142,4)="True",IF(_xlfn.XLOOKUP("Dst_CIDR_17_22",'Scoring_Config'!$A:$A,'Scoring_Config'!$D:$D,"Yes")="Yes",_xlfn.XLOOKUP("Dst_CIDR_17_22",'Scoring_Config'!$A:$A,'Scoring_Config'!$C:$C,5),0),0)+IF(LEFT(AE142,4)="True",IF(_xlfn.XLOOKUP("SrcZone_IsAny",'Scoring_Config'!$A:$A,'Scoring_Config'!$D:$D,"Yes")="Yes",_xlfn.XLOOKUP("SrcZone_IsAny",'Scoring_Config'!$A:$A,'Scoring_Config'!$C:$C,10),0),0)+IF(LEFT(AF142,4)="True",IF(_xlfn.XLOOKUP("DstZone_IsAny",'Scoring_Config'!$A:$A,'Scoring_Config'!$D:$D,"Yes")="Yes",_xlfn.XLOOKUP("DstZone_IsAny",'Scoring_Config'!$A:$A,'Scoring_Config'!$C:$C,10),0),0)+IF(LEFT(AG142,4)="True",IF(_xlfn.XLOOKUP("Service_Any_OR_RangeGt1000",'Scoring_Config'!$A:$A,'Scoring_Config'!$D:$D,"Yes")="Yes",_xlfn.XLOOKUP("Service_Any_OR_RangeGt1000",'Scoring_Config'!$A:$A,'Scoring_Config'!$C:$C,10),0),0)+IF(LEFT(AH142,4)="True",IF(_xlfn.XLOOKUP("App_Any_OR_RangeGt1000",'Scoring_Config'!$A:$A,'Scoring_Config'!$D:$D,"Yes")="Yes",_xlfn.XLOOKUP("App_Any_OR_RangeGt1000",'Scoring_Config'!$A:$A,'Scoring_Config'!$C:$C,10),0),0)+IF(LEFT(AI142,4)="True",IF(_xlfn.XLOOKUP("Service_Insecure_Match",'Scoring_Config'!$A:$A,'Scoring_Config'!$D:$D,"Yes")="Yes",_xlfn.XLOOKUP("Service_Insecure_Match",'Scoring_Config'!$A:$A,'Scoring_Config'!$C:$C,5),0),0)+IF(LEFT(AJ142,4)="True",IF(_xlfn.XLOOKUP("Risky_Inbound",'Scoring_Config'!$A:$A,'Scoring_Config'!$D:$D,"Yes")="Yes",_xlfn.XLOOKUP("Risky_Inbound",'Scoring_Config'!$A:$A,'Scoring_Config'!$C:$C,50),0),0)+IF(LEFT(AK142,4)="True",IF(_xlfn.XLOOKUP("Risky_Outbound",'Scoring_Config'!$A:$A,'Scoring_Config'!$D:$D,"Yes")="Yes",_xlfn.XLOOKUP("Risky_Outbound",'Scoring_Config'!$A:$A,'Scoring_Config'!$C:$C,25),0),0)+IF(LEFT(AZ142,4)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142,FIND(",",AL142)+1,100)),0)+IF(LEFT(AM142,4)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142,FIND(",",AN142)+1,100)),0)+IF(_xlfn.XLOOKUP("Profile_Scoring",'Scoring_Config'!$A:$A,'Scoring_Config'!$D:$D,"Yes")="Yes",VALUE(MID(AO142,FIND(",",AO142)+1,100)),0)+IF(_xlfn.XLOOKUP("Options_Scoring",'Scoring_Config'!$A:$A,'Scoring_Config'!$D:$D,"Yes")="Yes",VALUE(MID(AP142,FIND(",",AP142)+1,100)),0)))</f>
        <v>0</v>
      </c>
      <c r="AZ142" cm="1">
        <f t="array" ref="AZ142">IF(FALSE,"True," &amp; IF(_xlfn.XLOOKUP("Migrate_Insecure",'Scoring_Config'!$A:$A,'Scoring_Config'!$D:$D,"Yes")="Yes",_xlfn.XLOOKUP("Migrate_Insecure",'Scoring_Config'!$A:$A,'Scoring_Config'!$C:$C,10),0),"False,0")</f>
        <v>0</v>
      </c>
    </row>
    <row r="143" spans="1:52">
      <c r="A143" t="s">
        <v>1979</v>
      </c>
      <c r="B143" t="s">
        <v>2121</v>
      </c>
      <c r="C143" t="s">
        <v>3542</v>
      </c>
      <c r="D143" t="s">
        <v>3545</v>
      </c>
      <c r="E143" t="s">
        <v>3563</v>
      </c>
      <c r="F143" t="s">
        <v>3622</v>
      </c>
      <c r="G143" t="s">
        <v>170</v>
      </c>
      <c r="H143" t="s">
        <v>174</v>
      </c>
      <c r="I143" t="s">
        <v>3622</v>
      </c>
      <c r="J143" t="s">
        <v>170</v>
      </c>
      <c r="K143" t="s">
        <v>1718</v>
      </c>
      <c r="L143" t="s">
        <v>1327</v>
      </c>
      <c r="M143" t="s">
        <v>1974</v>
      </c>
      <c r="N143" t="s">
        <v>4315</v>
      </c>
      <c r="O143" t="s">
        <v>4319</v>
      </c>
      <c r="P143" t="s">
        <v>4322</v>
      </c>
      <c r="Q143" t="s">
        <v>4424</v>
      </c>
      <c r="R143" t="s">
        <v>5437</v>
      </c>
      <c r="S143" t="s">
        <v>5440</v>
      </c>
      <c r="T143" t="s">
        <v>5603</v>
      </c>
      <c r="U143" t="s">
        <v>6027</v>
      </c>
      <c r="Y143" cm="1">
        <f t="array" ref="Y143">IF(FALSE,"True," &amp; IF(_xlfn.XLOOKUP("Src_IsAny",'Scoring_Config'!$A:$A,'Scoring_Config'!$D:$D,"Yes")="Yes",_xlfn.XLOOKUP("Src_IsAny",'Scoring_Config'!$A:$A,'Scoring_Config'!$C:$C,10),0),"False,0")</f>
        <v>0</v>
      </c>
      <c r="Z143" cm="1">
        <f t="array" ref="Z143">IF(FALSE,"True," &amp; IF(_xlfn.XLOOKUP("Src_CIDR_Le_16",'Scoring_Config'!$A:$A,'Scoring_Config'!$D:$D,"Yes")="Yes",_xlfn.XLOOKUP("Src_CIDR_Le_16",'Scoring_Config'!$A:$A,'Scoring_Config'!$C:$C,10),0),"False,0")</f>
        <v>0</v>
      </c>
      <c r="AA143" cm="1">
        <f t="array" ref="AA143">IF(FALSE,"True," &amp; IF(_xlfn.XLOOKUP("Src_CIDR_17_22",'Scoring_Config'!$A:$A,'Scoring_Config'!$D:$D,"Yes")="Yes",_xlfn.XLOOKUP("Src_CIDR_17_22",'Scoring_Config'!$A:$A,'Scoring_Config'!$C:$C,5),0),"False,0")</f>
        <v>0</v>
      </c>
      <c r="AB143" cm="1">
        <f t="array" ref="AB143">IF(FALSE,"True," &amp; IF(_xlfn.XLOOKUP("Dst_IsAny",'Scoring_Config'!$A:$A,'Scoring_Config'!$D:$D,"Yes")="Yes",_xlfn.XLOOKUP("Dst_IsAny",'Scoring_Config'!$A:$A,'Scoring_Config'!$C:$C,10),0),"False,0")</f>
        <v>0</v>
      </c>
      <c r="AC143" cm="1">
        <f t="array" ref="AC143">IF(FALSE,"True," &amp; IF(_xlfn.XLOOKUP("Dst_CIDR_Le_16",'Scoring_Config'!$A:$A,'Scoring_Config'!$D:$D,"Yes")="Yes",_xlfn.XLOOKUP("Dst_CIDR_Le_16",'Scoring_Config'!$A:$A,'Scoring_Config'!$C:$C,10),0),"False,0")</f>
        <v>0</v>
      </c>
      <c r="AD143" cm="1">
        <f t="array" ref="AD143">IF(FALSE,"True," &amp; IF(_xlfn.XLOOKUP("Dst_CIDR_17_22",'Scoring_Config'!$A:$A,'Scoring_Config'!$D:$D,"Yes")="Yes",_xlfn.XLOOKUP("Dst_CIDR_17_22",'Scoring_Config'!$A:$A,'Scoring_Config'!$C:$C,5),0),"False,0")</f>
        <v>0</v>
      </c>
      <c r="AE143" cm="1">
        <f t="array" ref="AE143">IF(FALSE,"True," &amp; IF(_xlfn.XLOOKUP("SrcZone_IsAny",'Scoring_Config'!$A:$A,'Scoring_Config'!$D:$D,"Yes")="Yes",_xlfn.XLOOKUP("SrcZone_IsAny",'Scoring_Config'!$A:$A,'Scoring_Config'!$C:$C,10),0),"False,0")</f>
        <v>0</v>
      </c>
      <c r="AF143" cm="1">
        <f t="array" ref="AF143">IF(FALSE,"True," &amp; IF(_xlfn.XLOOKUP("DstZone_IsAny",'Scoring_Config'!$A:$A,'Scoring_Config'!$D:$D,"Yes")="Yes",_xlfn.XLOOKUP("DstZone_IsAny",'Scoring_Config'!$A:$A,'Scoring_Config'!$C:$C,10),0),"False,0")</f>
        <v>0</v>
      </c>
      <c r="AG143" cm="1">
        <f t="array" ref="AG14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3" cm="1">
        <f t="array" ref="AH143">IF(FALSE,"True," &amp; IF(_xlfn.XLOOKUP("App_Any_OR_RangeGt1000",'Scoring_Config'!$A:$A,'Scoring_Config'!$D:$D,"Yes")="Yes",_xlfn.XLOOKUP("App_Any_OR_RangeGt1000",'Scoring_Config'!$A:$A,'Scoring_Config'!$C:$C,10),0),"False,0")</f>
        <v>0</v>
      </c>
      <c r="AI143" cm="1">
        <f t="array" ref="AI143">IF(FALSE,"True," &amp; IF(_xlfn.XLOOKUP("Service_Insecure_Match",'Scoring_Config'!$A:$A,'Scoring_Config'!$D:$D,"Yes")="Yes",_xlfn.XLOOKUP("Service_Insecure_Match",'Scoring_Config'!$A:$A,'Scoring_Config'!$C:$C,5),0),"False,0")</f>
        <v>0</v>
      </c>
      <c r="AJ143" cm="1">
        <f t="array" ref="AJ143">IF(FALSE,"True," &amp; IF(_xlfn.XLOOKUP("Risky_Inbound",'Scoring_Config'!$A:$A,'Scoring_Config'!$D:$D,"Yes")="Yes",_xlfn.XLOOKUP("Risky_Inbound",'Scoring_Config'!$A:$A,'Scoring_Config'!$C:$C,50),0),"False,0")</f>
        <v>0</v>
      </c>
      <c r="AK143" cm="1">
        <f t="array" ref="AK143">IF(FALSE,"True," &amp; IF(_xlfn.XLOOKUP("Risky_Outbound",'Scoring_Config'!$A:$A,'Scoring_Config'!$D:$D,"Yes")="Yes",_xlfn.XLOOKUP("Risky_Outbound",'Scoring_Config'!$A:$A,'Scoring_Config'!$C:$C,25),0),"False,0")</f>
        <v>0</v>
      </c>
      <c r="AL143" t="s">
        <v>6697</v>
      </c>
      <c r="AM143" cm="1">
        <f t="array" ref="AM14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3" t="s">
        <v>6697</v>
      </c>
      <c r="AO143" t="s">
        <v>6697</v>
      </c>
      <c r="AP143" t="s">
        <v>6697</v>
      </c>
      <c r="AQ143" cm="1">
        <f t="array" ref="AQ143">IF(FALSE,"True," &amp; IF(_xlfn.XLOOKUP("Service_IsAny",'Scoring_Config'!$A:$A,'Scoring_Config'!$D:$D,"Yes")="Yes",_xlfn.XLOOKUP("Service_IsAny",'Scoring_Config'!$A:$A,'Scoring_Config'!$C:$C,0),0),"False,0")</f>
        <v>0</v>
      </c>
      <c r="AR143">
        <v>0</v>
      </c>
      <c r="AS143" cm="1">
        <f t="array" ref="AS143">IF(FALSE,"True," &amp; IF(_xlfn.XLOOKUP("Service_RangeGt1000",'Scoring_Config'!$A:$A,'Scoring_Config'!$D:$D,"Yes")="Yes",_xlfn.XLOOKUP("Service_RangeGt1000",'Scoring_Config'!$A:$A,'Scoring_Config'!$C:$C,0),0),"False,0")</f>
        <v>0</v>
      </c>
      <c r="AT143" cm="1">
        <f t="array" ref="AT143">IF(FALSE,"True," &amp; IF(_xlfn.XLOOKUP("App_IsAny",'Scoring_Config'!$A:$A,'Scoring_Config'!$D:$D,"Yes")="Yes",_xlfn.XLOOKUP("App_IsAny",'Scoring_Config'!$A:$A,'Scoring_Config'!$C:$C,0),0),"False,0")</f>
        <v>0</v>
      </c>
      <c r="AU143">
        <v>103</v>
      </c>
      <c r="AV143" cm="1">
        <f t="array" ref="AV143">IF(FALSE,"True," &amp; IF(_xlfn.XLOOKUP("App_RangeGt1000",'Scoring_Config'!$A:$A,'Scoring_Config'!$D:$D,"Yes")="Yes",_xlfn.XLOOKUP("App_RangeGt1000",'Scoring_Config'!$A:$A,'Scoring_Config'!$C:$C,0),0),"False,0")</f>
        <v>0</v>
      </c>
      <c r="AW143" cm="1">
        <f t="array" ref="AW143">IF(FALSE,"True," &amp; IF(_xlfn.XLOOKUP("Action_IsDenyOrDrop",'Scoring_Config'!$A:$A,'Scoring_Config'!$D:$D,"Yes")="Yes",_xlfn.XLOOKUP("Action_IsDenyOrDrop",'Scoring_Config'!$A:$A,'Scoring_Config'!$C:$C,0),0),"False,0")</f>
        <v>0</v>
      </c>
      <c r="AX143" cm="1">
        <f t="array" ref="AX143">IF(LEFT(AW143,4)="True",0,(IF(LEFT(Y143,4)="True",IF(_xlfn.XLOOKUP("Src_IsAny",'Scoring_Config'!$A:$A,'Scoring_Config'!$D:$D,"Yes")="Yes",_xlfn.XLOOKUP("Src_IsAny",'Scoring_Config'!$A:$A,'Scoring_Config'!$C:$C,10),0),0)+IF(LEFT(Z143,4)="True",IF(_xlfn.XLOOKUP("Src_CIDR_Le_16",'Scoring_Config'!$A:$A,'Scoring_Config'!$D:$D,"Yes")="Yes",_xlfn.XLOOKUP("Src_CIDR_Le_16",'Scoring_Config'!$A:$A,'Scoring_Config'!$C:$C,10),0),0)+IF(LEFT(AA143,4)="True",IF(_xlfn.XLOOKUP("Src_CIDR_17_22",'Scoring_Config'!$A:$A,'Scoring_Config'!$D:$D,"Yes")="Yes",_xlfn.XLOOKUP("Src_CIDR_17_22",'Scoring_Config'!$A:$A,'Scoring_Config'!$C:$C,5),0),0)+IF(LEFT(AB143,4)="True",IF(_xlfn.XLOOKUP("Dst_IsAny",'Scoring_Config'!$A:$A,'Scoring_Config'!$D:$D,"Yes")="Yes",_xlfn.XLOOKUP("Dst_IsAny",'Scoring_Config'!$A:$A,'Scoring_Config'!$C:$C,10),0),0)+IF(LEFT(AC143,4)="True",IF(_xlfn.XLOOKUP("Dst_CIDR_Le_16",'Scoring_Config'!$A:$A,'Scoring_Config'!$D:$D,"Yes")="Yes",_xlfn.XLOOKUP("Dst_CIDR_Le_16",'Scoring_Config'!$A:$A,'Scoring_Config'!$C:$C,10),0),0)+IF(LEFT(AD143,4)="True",IF(_xlfn.XLOOKUP("Dst_CIDR_17_22",'Scoring_Config'!$A:$A,'Scoring_Config'!$D:$D,"Yes")="Yes",_xlfn.XLOOKUP("Dst_CIDR_17_22",'Scoring_Config'!$A:$A,'Scoring_Config'!$C:$C,5),0),0)+IF(LEFT(AE143,4)="True",IF(_xlfn.XLOOKUP("SrcZone_IsAny",'Scoring_Config'!$A:$A,'Scoring_Config'!$D:$D,"Yes")="Yes",_xlfn.XLOOKUP("SrcZone_IsAny",'Scoring_Config'!$A:$A,'Scoring_Config'!$C:$C,10),0),0)+IF(LEFT(AF143,4)="True",IF(_xlfn.XLOOKUP("DstZone_IsAny",'Scoring_Config'!$A:$A,'Scoring_Config'!$D:$D,"Yes")="Yes",_xlfn.XLOOKUP("DstZone_IsAny",'Scoring_Config'!$A:$A,'Scoring_Config'!$C:$C,10),0),0)+IF(LEFT(AG143,4)="True",IF(_xlfn.XLOOKUP("Service_Any_OR_RangeGt1000",'Scoring_Config'!$A:$A,'Scoring_Config'!$D:$D,"Yes")="Yes",_xlfn.XLOOKUP("Service_Any_OR_RangeGt1000",'Scoring_Config'!$A:$A,'Scoring_Config'!$C:$C,10),0),0)+IF(LEFT(AH143,4)="True",IF(_xlfn.XLOOKUP("App_Any_OR_RangeGt1000",'Scoring_Config'!$A:$A,'Scoring_Config'!$D:$D,"Yes")="Yes",_xlfn.XLOOKUP("App_Any_OR_RangeGt1000",'Scoring_Config'!$A:$A,'Scoring_Config'!$C:$C,10),0),0)+IF(LEFT(AI143,4)="True",IF(_xlfn.XLOOKUP("Service_Insecure_Match",'Scoring_Config'!$A:$A,'Scoring_Config'!$D:$D,"Yes")="Yes",_xlfn.XLOOKUP("Service_Insecure_Match",'Scoring_Config'!$A:$A,'Scoring_Config'!$C:$C,5),0),0)+IF(LEFT(AJ143,4)="True",IF(_xlfn.XLOOKUP("Risky_Inbound",'Scoring_Config'!$A:$A,'Scoring_Config'!$D:$D,"Yes")="Yes",_xlfn.XLOOKUP("Risky_Inbound",'Scoring_Config'!$A:$A,'Scoring_Config'!$C:$C,50),0),0)+IF(LEFT(AK143,4)="True",IF(_xlfn.XLOOKUP("Risky_Outbound",'Scoring_Config'!$A:$A,'Scoring_Config'!$D:$D,"Yes")="Yes",_xlfn.XLOOKUP("Risky_Outbound",'Scoring_Config'!$A:$A,'Scoring_Config'!$C:$C,25),0),0)+IF(LEFT(AZ143,4)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143,FIND(",",AL143)+1,100)),0)+IF(LEFT(AM143,4)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143,FIND(",",AN143)+1,100)),0)+IF(_xlfn.XLOOKUP("Profile_Scoring",'Scoring_Config'!$A:$A,'Scoring_Config'!$D:$D,"Yes")="Yes",VALUE(MID(AO143,FIND(",",AO143)+1,100)),0)+IF(_xlfn.XLOOKUP("Options_Scoring",'Scoring_Config'!$A:$A,'Scoring_Config'!$D:$D,"Yes")="Yes",VALUE(MID(AP143,FIND(",",AP143)+1,100)),0)))</f>
        <v>0</v>
      </c>
      <c r="AZ143" cm="1">
        <f t="array" ref="AZ143">IF(FALSE,"True," &amp; IF(_xlfn.XLOOKUP("Migrate_Insecure",'Scoring_Config'!$A:$A,'Scoring_Config'!$D:$D,"Yes")="Yes",_xlfn.XLOOKUP("Migrate_Insecure",'Scoring_Config'!$A:$A,'Scoring_Config'!$C:$C,10),0),"False,0")</f>
        <v>0</v>
      </c>
    </row>
    <row r="144" spans="1:52">
      <c r="A144" t="s">
        <v>1979</v>
      </c>
      <c r="B144" t="s">
        <v>2122</v>
      </c>
      <c r="C144" t="s">
        <v>3542</v>
      </c>
      <c r="D144" t="s">
        <v>3547</v>
      </c>
      <c r="E144" t="s">
        <v>3563</v>
      </c>
      <c r="F144" t="s">
        <v>3622</v>
      </c>
      <c r="G144" t="s">
        <v>170</v>
      </c>
      <c r="H144" t="s">
        <v>174</v>
      </c>
      <c r="I144" t="s">
        <v>3622</v>
      </c>
      <c r="J144" t="s">
        <v>170</v>
      </c>
      <c r="K144" t="s">
        <v>174</v>
      </c>
      <c r="L144" t="s">
        <v>1363</v>
      </c>
      <c r="M144" t="s">
        <v>1974</v>
      </c>
      <c r="N144" t="s">
        <v>4315</v>
      </c>
      <c r="O144" t="s">
        <v>4319</v>
      </c>
      <c r="P144" t="s">
        <v>4322</v>
      </c>
      <c r="Q144" t="s">
        <v>4424</v>
      </c>
      <c r="R144" t="s">
        <v>5446</v>
      </c>
      <c r="S144" t="s">
        <v>5486</v>
      </c>
      <c r="T144" t="s">
        <v>5611</v>
      </c>
      <c r="U144" t="s">
        <v>6027</v>
      </c>
      <c r="Y144" cm="1">
        <f t="array" ref="Y144">IF(FALSE,"True," &amp; IF(_xlfn.XLOOKUP("Src_IsAny",'Scoring_Config'!$A:$A,'Scoring_Config'!$D:$D,"Yes")="Yes",_xlfn.XLOOKUP("Src_IsAny",'Scoring_Config'!$A:$A,'Scoring_Config'!$C:$C,10),0),"False,0")</f>
        <v>0</v>
      </c>
      <c r="Z144" cm="1">
        <f t="array" ref="Z144">IF(FALSE,"True," &amp; IF(_xlfn.XLOOKUP("Src_CIDR_Le_16",'Scoring_Config'!$A:$A,'Scoring_Config'!$D:$D,"Yes")="Yes",_xlfn.XLOOKUP("Src_CIDR_Le_16",'Scoring_Config'!$A:$A,'Scoring_Config'!$C:$C,10),0),"False,0")</f>
        <v>0</v>
      </c>
      <c r="AA144" cm="1">
        <f t="array" ref="AA144">IF(FALSE,"True," &amp; IF(_xlfn.XLOOKUP("Src_CIDR_17_22",'Scoring_Config'!$A:$A,'Scoring_Config'!$D:$D,"Yes")="Yes",_xlfn.XLOOKUP("Src_CIDR_17_22",'Scoring_Config'!$A:$A,'Scoring_Config'!$C:$C,5),0),"False,0")</f>
        <v>0</v>
      </c>
      <c r="AB144" cm="1">
        <f t="array" ref="AB144">IF(FALSE,"True," &amp; IF(_xlfn.XLOOKUP("Dst_IsAny",'Scoring_Config'!$A:$A,'Scoring_Config'!$D:$D,"Yes")="Yes",_xlfn.XLOOKUP("Dst_IsAny",'Scoring_Config'!$A:$A,'Scoring_Config'!$C:$C,10),0),"False,0")</f>
        <v>0</v>
      </c>
      <c r="AC144" cm="1">
        <f t="array" ref="AC144">IF(FALSE,"True," &amp; IF(_xlfn.XLOOKUP("Dst_CIDR_Le_16",'Scoring_Config'!$A:$A,'Scoring_Config'!$D:$D,"Yes")="Yes",_xlfn.XLOOKUP("Dst_CIDR_Le_16",'Scoring_Config'!$A:$A,'Scoring_Config'!$C:$C,10),0),"False,0")</f>
        <v>0</v>
      </c>
      <c r="AD144" cm="1">
        <f t="array" ref="AD144">IF(FALSE,"True," &amp; IF(_xlfn.XLOOKUP("Dst_CIDR_17_22",'Scoring_Config'!$A:$A,'Scoring_Config'!$D:$D,"Yes")="Yes",_xlfn.XLOOKUP("Dst_CIDR_17_22",'Scoring_Config'!$A:$A,'Scoring_Config'!$C:$C,5),0),"False,0")</f>
        <v>0</v>
      </c>
      <c r="AE144" cm="1">
        <f t="array" ref="AE144">IF(FALSE,"True," &amp; IF(_xlfn.XLOOKUP("SrcZone_IsAny",'Scoring_Config'!$A:$A,'Scoring_Config'!$D:$D,"Yes")="Yes",_xlfn.XLOOKUP("SrcZone_IsAny",'Scoring_Config'!$A:$A,'Scoring_Config'!$C:$C,10),0),"False,0")</f>
        <v>0</v>
      </c>
      <c r="AF144" cm="1">
        <f t="array" ref="AF144">IF(FALSE,"True," &amp; IF(_xlfn.XLOOKUP("DstZone_IsAny",'Scoring_Config'!$A:$A,'Scoring_Config'!$D:$D,"Yes")="Yes",_xlfn.XLOOKUP("DstZone_IsAny",'Scoring_Config'!$A:$A,'Scoring_Config'!$C:$C,10),0),"False,0")</f>
        <v>0</v>
      </c>
      <c r="AG144" cm="1">
        <f t="array" ref="AG14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4" cm="1">
        <f t="array" ref="AH144">IF(TRUE,"True," &amp; IF(_xlfn.XLOOKUP("App_Any_OR_RangeGt1000",'Scoring_Config'!$A:$A,'Scoring_Config'!$D:$D,"Yes")="Yes",_xlfn.XLOOKUP("App_Any_OR_RangeGt1000",'Scoring_Config'!$A:$A,'Scoring_Config'!$C:$C,10),0),"False,0")</f>
        <v>0</v>
      </c>
      <c r="AI144" cm="1">
        <f t="array" ref="AI144">IF(FALSE,"True," &amp; IF(_xlfn.XLOOKUP("Service_Insecure_Match",'Scoring_Config'!$A:$A,'Scoring_Config'!$D:$D,"Yes")="Yes",_xlfn.XLOOKUP("Service_Insecure_Match",'Scoring_Config'!$A:$A,'Scoring_Config'!$C:$C,5),0),"False,0")</f>
        <v>0</v>
      </c>
      <c r="AJ144" cm="1">
        <f t="array" ref="AJ144">IF(FALSE,"True," &amp; IF(_xlfn.XLOOKUP("Risky_Inbound",'Scoring_Config'!$A:$A,'Scoring_Config'!$D:$D,"Yes")="Yes",_xlfn.XLOOKUP("Risky_Inbound",'Scoring_Config'!$A:$A,'Scoring_Config'!$C:$C,50),0),"False,0")</f>
        <v>0</v>
      </c>
      <c r="AK144" cm="1">
        <f t="array" ref="AK144">IF(FALSE,"True," &amp; IF(_xlfn.XLOOKUP("Risky_Outbound",'Scoring_Config'!$A:$A,'Scoring_Config'!$D:$D,"Yes")="Yes",_xlfn.XLOOKUP("Risky_Outbound",'Scoring_Config'!$A:$A,'Scoring_Config'!$C:$C,25),0),"False,0")</f>
        <v>0</v>
      </c>
      <c r="AL144" t="s">
        <v>6697</v>
      </c>
      <c r="AM144" cm="1">
        <f t="array" ref="AM14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4" t="s">
        <v>6697</v>
      </c>
      <c r="AO144" t="s">
        <v>6697</v>
      </c>
      <c r="AP144" t="s">
        <v>6697</v>
      </c>
      <c r="AQ144" cm="1">
        <f t="array" ref="AQ144">IF(FALSE,"True," &amp; IF(_xlfn.XLOOKUP("Service_IsAny",'Scoring_Config'!$A:$A,'Scoring_Config'!$D:$D,"Yes")="Yes",_xlfn.XLOOKUP("Service_IsAny",'Scoring_Config'!$A:$A,'Scoring_Config'!$C:$C,0),0),"False,0")</f>
        <v>0</v>
      </c>
      <c r="AR144">
        <v>1</v>
      </c>
      <c r="AS144" cm="1">
        <f t="array" ref="AS144">IF(FALSE,"True," &amp; IF(_xlfn.XLOOKUP("Service_RangeGt1000",'Scoring_Config'!$A:$A,'Scoring_Config'!$D:$D,"Yes")="Yes",_xlfn.XLOOKUP("Service_RangeGt1000",'Scoring_Config'!$A:$A,'Scoring_Config'!$C:$C,0),0),"False,0")</f>
        <v>0</v>
      </c>
      <c r="AT144" cm="1">
        <f t="array" ref="AT144">IF(TRUE,"True," &amp; IF(_xlfn.XLOOKUP("App_IsAny",'Scoring_Config'!$A:$A,'Scoring_Config'!$D:$D,"Yes")="Yes",_xlfn.XLOOKUP("App_IsAny",'Scoring_Config'!$A:$A,'Scoring_Config'!$C:$C,0),0),"False,0")</f>
        <v>0</v>
      </c>
      <c r="AU144">
        <v>65535</v>
      </c>
      <c r="AV144" cm="1">
        <f t="array" ref="AV144">IF(TRUE,"True," &amp; IF(_xlfn.XLOOKUP("App_RangeGt1000",'Scoring_Config'!$A:$A,'Scoring_Config'!$D:$D,"Yes")="Yes",_xlfn.XLOOKUP("App_RangeGt1000",'Scoring_Config'!$A:$A,'Scoring_Config'!$C:$C,0),0),"False,0")</f>
        <v>0</v>
      </c>
      <c r="AW144" cm="1">
        <f t="array" ref="AW144">IF(FALSE,"True," &amp; IF(_xlfn.XLOOKUP("Action_IsDenyOrDrop",'Scoring_Config'!$A:$A,'Scoring_Config'!$D:$D,"Yes")="Yes",_xlfn.XLOOKUP("Action_IsDenyOrDrop",'Scoring_Config'!$A:$A,'Scoring_Config'!$C:$C,0),0),"False,0")</f>
        <v>0</v>
      </c>
      <c r="AX144" cm="1">
        <f t="array" ref="AX144">IF(LEFT(AW144,4)="True",0,(IF(LEFT(Y144,4)="True",IF(_xlfn.XLOOKUP("Src_IsAny",'Scoring_Config'!$A:$A,'Scoring_Config'!$D:$D,"Yes")="Yes",_xlfn.XLOOKUP("Src_IsAny",'Scoring_Config'!$A:$A,'Scoring_Config'!$C:$C,10),0),0)+IF(LEFT(Z144,4)="True",IF(_xlfn.XLOOKUP("Src_CIDR_Le_16",'Scoring_Config'!$A:$A,'Scoring_Config'!$D:$D,"Yes")="Yes",_xlfn.XLOOKUP("Src_CIDR_Le_16",'Scoring_Config'!$A:$A,'Scoring_Config'!$C:$C,10),0),0)+IF(LEFT(AA144,4)="True",IF(_xlfn.XLOOKUP("Src_CIDR_17_22",'Scoring_Config'!$A:$A,'Scoring_Config'!$D:$D,"Yes")="Yes",_xlfn.XLOOKUP("Src_CIDR_17_22",'Scoring_Config'!$A:$A,'Scoring_Config'!$C:$C,5),0),0)+IF(LEFT(AB144,4)="True",IF(_xlfn.XLOOKUP("Dst_IsAny",'Scoring_Config'!$A:$A,'Scoring_Config'!$D:$D,"Yes")="Yes",_xlfn.XLOOKUP("Dst_IsAny",'Scoring_Config'!$A:$A,'Scoring_Config'!$C:$C,10),0),0)+IF(LEFT(AC144,4)="True",IF(_xlfn.XLOOKUP("Dst_CIDR_Le_16",'Scoring_Config'!$A:$A,'Scoring_Config'!$D:$D,"Yes")="Yes",_xlfn.XLOOKUP("Dst_CIDR_Le_16",'Scoring_Config'!$A:$A,'Scoring_Config'!$C:$C,10),0),0)+IF(LEFT(AD144,4)="True",IF(_xlfn.XLOOKUP("Dst_CIDR_17_22",'Scoring_Config'!$A:$A,'Scoring_Config'!$D:$D,"Yes")="Yes",_xlfn.XLOOKUP("Dst_CIDR_17_22",'Scoring_Config'!$A:$A,'Scoring_Config'!$C:$C,5),0),0)+IF(LEFT(AE144,4)="True",IF(_xlfn.XLOOKUP("SrcZone_IsAny",'Scoring_Config'!$A:$A,'Scoring_Config'!$D:$D,"Yes")="Yes",_xlfn.XLOOKUP("SrcZone_IsAny",'Scoring_Config'!$A:$A,'Scoring_Config'!$C:$C,10),0),0)+IF(LEFT(AF144,4)="True",IF(_xlfn.XLOOKUP("DstZone_IsAny",'Scoring_Config'!$A:$A,'Scoring_Config'!$D:$D,"Yes")="Yes",_xlfn.XLOOKUP("DstZone_IsAny",'Scoring_Config'!$A:$A,'Scoring_Config'!$C:$C,10),0),0)+IF(LEFT(AG144,4)="True",IF(_xlfn.XLOOKUP("Service_Any_OR_RangeGt1000",'Scoring_Config'!$A:$A,'Scoring_Config'!$D:$D,"Yes")="Yes",_xlfn.XLOOKUP("Service_Any_OR_RangeGt1000",'Scoring_Config'!$A:$A,'Scoring_Config'!$C:$C,10),0),0)+IF(LEFT(AH144,4)="True",IF(_xlfn.XLOOKUP("App_Any_OR_RangeGt1000",'Scoring_Config'!$A:$A,'Scoring_Config'!$D:$D,"Yes")="Yes",_xlfn.XLOOKUP("App_Any_OR_RangeGt1000",'Scoring_Config'!$A:$A,'Scoring_Config'!$C:$C,10),0),0)+IF(LEFT(AI144,4)="True",IF(_xlfn.XLOOKUP("Service_Insecure_Match",'Scoring_Config'!$A:$A,'Scoring_Config'!$D:$D,"Yes")="Yes",_xlfn.XLOOKUP("Service_Insecure_Match",'Scoring_Config'!$A:$A,'Scoring_Config'!$C:$C,5),0),0)+IF(LEFT(AJ144,4)="True",IF(_xlfn.XLOOKUP("Risky_Inbound",'Scoring_Config'!$A:$A,'Scoring_Config'!$D:$D,"Yes")="Yes",_xlfn.XLOOKUP("Risky_Inbound",'Scoring_Config'!$A:$A,'Scoring_Config'!$C:$C,50),0),0)+IF(LEFT(AK144,4)="True",IF(_xlfn.XLOOKUP("Risky_Outbound",'Scoring_Config'!$A:$A,'Scoring_Config'!$D:$D,"Yes")="Yes",_xlfn.XLOOKUP("Risky_Outbound",'Scoring_Config'!$A:$A,'Scoring_Config'!$C:$C,25),0),0)+IF(LEFT(AZ144,4)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144,FIND(",",AL144)+1,100)),0)+IF(LEFT(AM144,4)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144,FIND(",",AN144)+1,100)),0)+IF(_xlfn.XLOOKUP("Profile_Scoring",'Scoring_Config'!$A:$A,'Scoring_Config'!$D:$D,"Yes")="Yes",VALUE(MID(AO144,FIND(",",AO144)+1,100)),0)+IF(_xlfn.XLOOKUP("Options_Scoring",'Scoring_Config'!$A:$A,'Scoring_Config'!$D:$D,"Yes")="Yes",VALUE(MID(AP144,FIND(",",AP144)+1,100)),0)))</f>
        <v>0</v>
      </c>
      <c r="AZ144" cm="1">
        <f t="array" ref="AZ144">IF(FALSE,"True," &amp; IF(_xlfn.XLOOKUP("Migrate_Insecure",'Scoring_Config'!$A:$A,'Scoring_Config'!$D:$D,"Yes")="Yes",_xlfn.XLOOKUP("Migrate_Insecure",'Scoring_Config'!$A:$A,'Scoring_Config'!$C:$C,10),0),"False,0")</f>
        <v>0</v>
      </c>
    </row>
    <row r="145" spans="1:52">
      <c r="A145" t="s">
        <v>1979</v>
      </c>
      <c r="B145" t="s">
        <v>2123</v>
      </c>
      <c r="C145" t="s">
        <v>3542</v>
      </c>
      <c r="D145" t="s">
        <v>3545</v>
      </c>
      <c r="E145" t="s">
        <v>3563</v>
      </c>
      <c r="F145" t="s">
        <v>3608</v>
      </c>
      <c r="G145" t="s">
        <v>169</v>
      </c>
      <c r="H145" t="s">
        <v>174</v>
      </c>
      <c r="I145" t="s">
        <v>3608</v>
      </c>
      <c r="J145" t="s">
        <v>169</v>
      </c>
      <c r="K145" t="s">
        <v>1719</v>
      </c>
      <c r="L145" t="s">
        <v>1327</v>
      </c>
      <c r="M145" t="s">
        <v>1974</v>
      </c>
      <c r="N145" t="s">
        <v>4315</v>
      </c>
      <c r="O145" t="s">
        <v>4319</v>
      </c>
      <c r="P145" t="s">
        <v>4321</v>
      </c>
      <c r="Q145" t="s">
        <v>4433</v>
      </c>
      <c r="R145" t="s">
        <v>5439</v>
      </c>
      <c r="S145" t="s">
        <v>4324</v>
      </c>
      <c r="T145" t="s">
        <v>5603</v>
      </c>
      <c r="U145" t="s">
        <v>6028</v>
      </c>
      <c r="Y145" cm="1">
        <f t="array" ref="Y145">IF(FALSE,"True," &amp; IF(_xlfn.XLOOKUP("Src_IsAny",'Scoring_Config'!$A:$A,'Scoring_Config'!$D:$D,"Yes")="Yes",_xlfn.XLOOKUP("Src_IsAny",'Scoring_Config'!$A:$A,'Scoring_Config'!$C:$C,10),0),"False,0")</f>
        <v>0</v>
      </c>
      <c r="Z145" cm="1">
        <f t="array" ref="Z145">IF(FALSE,"True," &amp; IF(_xlfn.XLOOKUP("Src_CIDR_Le_16",'Scoring_Config'!$A:$A,'Scoring_Config'!$D:$D,"Yes")="Yes",_xlfn.XLOOKUP("Src_CIDR_Le_16",'Scoring_Config'!$A:$A,'Scoring_Config'!$C:$C,10),0),"False,0")</f>
        <v>0</v>
      </c>
      <c r="AA145" cm="1">
        <f t="array" ref="AA145">IF(FALSE,"True," &amp; IF(_xlfn.XLOOKUP("Src_CIDR_17_22",'Scoring_Config'!$A:$A,'Scoring_Config'!$D:$D,"Yes")="Yes",_xlfn.XLOOKUP("Src_CIDR_17_22",'Scoring_Config'!$A:$A,'Scoring_Config'!$C:$C,5),0),"False,0")</f>
        <v>0</v>
      </c>
      <c r="AB145" cm="1">
        <f t="array" ref="AB145">IF(FALSE,"True," &amp; IF(_xlfn.XLOOKUP("Dst_IsAny",'Scoring_Config'!$A:$A,'Scoring_Config'!$D:$D,"Yes")="Yes",_xlfn.XLOOKUP("Dst_IsAny",'Scoring_Config'!$A:$A,'Scoring_Config'!$C:$C,10),0),"False,0")</f>
        <v>0</v>
      </c>
      <c r="AC145" cm="1">
        <f t="array" ref="AC145">IF(FALSE,"True," &amp; IF(_xlfn.XLOOKUP("Dst_CIDR_Le_16",'Scoring_Config'!$A:$A,'Scoring_Config'!$D:$D,"Yes")="Yes",_xlfn.XLOOKUP("Dst_CIDR_Le_16",'Scoring_Config'!$A:$A,'Scoring_Config'!$C:$C,10),0),"False,0")</f>
        <v>0</v>
      </c>
      <c r="AD145" cm="1">
        <f t="array" ref="AD145">IF(FALSE,"True," &amp; IF(_xlfn.XLOOKUP("Dst_CIDR_17_22",'Scoring_Config'!$A:$A,'Scoring_Config'!$D:$D,"Yes")="Yes",_xlfn.XLOOKUP("Dst_CIDR_17_22",'Scoring_Config'!$A:$A,'Scoring_Config'!$C:$C,5),0),"False,0")</f>
        <v>0</v>
      </c>
      <c r="AE145" cm="1">
        <f t="array" ref="AE145">IF(FALSE,"True," &amp; IF(_xlfn.XLOOKUP("SrcZone_IsAny",'Scoring_Config'!$A:$A,'Scoring_Config'!$D:$D,"Yes")="Yes",_xlfn.XLOOKUP("SrcZone_IsAny",'Scoring_Config'!$A:$A,'Scoring_Config'!$C:$C,10),0),"False,0")</f>
        <v>0</v>
      </c>
      <c r="AF145" cm="1">
        <f t="array" ref="AF145">IF(FALSE,"True," &amp; IF(_xlfn.XLOOKUP("DstZone_IsAny",'Scoring_Config'!$A:$A,'Scoring_Config'!$D:$D,"Yes")="Yes",_xlfn.XLOOKUP("DstZone_IsAny",'Scoring_Config'!$A:$A,'Scoring_Config'!$C:$C,10),0),"False,0")</f>
        <v>0</v>
      </c>
      <c r="AG145" cm="1">
        <f t="array" ref="AG14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5" cm="1">
        <f t="array" ref="AH145">IF(FALSE,"True," &amp; IF(_xlfn.XLOOKUP("App_Any_OR_RangeGt1000",'Scoring_Config'!$A:$A,'Scoring_Config'!$D:$D,"Yes")="Yes",_xlfn.XLOOKUP("App_Any_OR_RangeGt1000",'Scoring_Config'!$A:$A,'Scoring_Config'!$C:$C,10),0),"False,0")</f>
        <v>0</v>
      </c>
      <c r="AI145" cm="1">
        <f t="array" ref="AI145">IF(FALSE,"True," &amp; IF(_xlfn.XLOOKUP("Service_Insecure_Match",'Scoring_Config'!$A:$A,'Scoring_Config'!$D:$D,"Yes")="Yes",_xlfn.XLOOKUP("Service_Insecure_Match",'Scoring_Config'!$A:$A,'Scoring_Config'!$C:$C,5),0),"False,0")</f>
        <v>0</v>
      </c>
      <c r="AJ145" cm="1">
        <f t="array" ref="AJ145">IF(FALSE,"True," &amp; IF(_xlfn.XLOOKUP("Risky_Inbound",'Scoring_Config'!$A:$A,'Scoring_Config'!$D:$D,"Yes")="Yes",_xlfn.XLOOKUP("Risky_Inbound",'Scoring_Config'!$A:$A,'Scoring_Config'!$C:$C,50),0),"False,0")</f>
        <v>0</v>
      </c>
      <c r="AK145" cm="1">
        <f t="array" ref="AK145">IF(FALSE,"True," &amp; IF(_xlfn.XLOOKUP("Risky_Outbound",'Scoring_Config'!$A:$A,'Scoring_Config'!$D:$D,"Yes")="Yes",_xlfn.XLOOKUP("Risky_Outbound",'Scoring_Config'!$A:$A,'Scoring_Config'!$C:$C,25),0),"False,0")</f>
        <v>0</v>
      </c>
      <c r="AL145" t="s">
        <v>6700</v>
      </c>
      <c r="AM145" cm="1">
        <f t="array" ref="AM14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5" t="s">
        <v>6697</v>
      </c>
      <c r="AO145" t="s">
        <v>6697</v>
      </c>
      <c r="AP145" t="s">
        <v>6697</v>
      </c>
      <c r="AQ145" cm="1">
        <f t="array" ref="AQ145">IF(FALSE,"True," &amp; IF(_xlfn.XLOOKUP("Service_IsAny",'Scoring_Config'!$A:$A,'Scoring_Config'!$D:$D,"Yes")="Yes",_xlfn.XLOOKUP("Service_IsAny",'Scoring_Config'!$A:$A,'Scoring_Config'!$C:$C,0),0),"False,0")</f>
        <v>0</v>
      </c>
      <c r="AR145">
        <v>0</v>
      </c>
      <c r="AS145" cm="1">
        <f t="array" ref="AS145">IF(FALSE,"True," &amp; IF(_xlfn.XLOOKUP("Service_RangeGt1000",'Scoring_Config'!$A:$A,'Scoring_Config'!$D:$D,"Yes")="Yes",_xlfn.XLOOKUP("Service_RangeGt1000",'Scoring_Config'!$A:$A,'Scoring_Config'!$C:$C,0),0),"False,0")</f>
        <v>0</v>
      </c>
      <c r="AT145" cm="1">
        <f t="array" ref="AT145">IF(FALSE,"True," &amp; IF(_xlfn.XLOOKUP("App_IsAny",'Scoring_Config'!$A:$A,'Scoring_Config'!$D:$D,"Yes")="Yes",_xlfn.XLOOKUP("App_IsAny",'Scoring_Config'!$A:$A,'Scoring_Config'!$C:$C,0),0),"False,0")</f>
        <v>0</v>
      </c>
      <c r="AU145">
        <v>1</v>
      </c>
      <c r="AV145" cm="1">
        <f t="array" ref="AV145">IF(FALSE,"True," &amp; IF(_xlfn.XLOOKUP("App_RangeGt1000",'Scoring_Config'!$A:$A,'Scoring_Config'!$D:$D,"Yes")="Yes",_xlfn.XLOOKUP("App_RangeGt1000",'Scoring_Config'!$A:$A,'Scoring_Config'!$C:$C,0),0),"False,0")</f>
        <v>0</v>
      </c>
      <c r="AW145" cm="1">
        <f t="array" ref="AW145">IF(FALSE,"True," &amp; IF(_xlfn.XLOOKUP("Action_IsDenyOrDrop",'Scoring_Config'!$A:$A,'Scoring_Config'!$D:$D,"Yes")="Yes",_xlfn.XLOOKUP("Action_IsDenyOrDrop",'Scoring_Config'!$A:$A,'Scoring_Config'!$C:$C,0),0),"False,0")</f>
        <v>0</v>
      </c>
      <c r="AX145" cm="1">
        <f t="array" ref="AX145">IF(LEFT(AW145,4)="True",0,(IF(LEFT(Y145,4)="True",IF(_xlfn.XLOOKUP("Src_IsAny",'Scoring_Config'!$A:$A,'Scoring_Config'!$D:$D,"Yes")="Yes",_xlfn.XLOOKUP("Src_IsAny",'Scoring_Config'!$A:$A,'Scoring_Config'!$C:$C,10),0),0)+IF(LEFT(Z145,4)="True",IF(_xlfn.XLOOKUP("Src_CIDR_Le_16",'Scoring_Config'!$A:$A,'Scoring_Config'!$D:$D,"Yes")="Yes",_xlfn.XLOOKUP("Src_CIDR_Le_16",'Scoring_Config'!$A:$A,'Scoring_Config'!$C:$C,10),0),0)+IF(LEFT(AA145,4)="True",IF(_xlfn.XLOOKUP("Src_CIDR_17_22",'Scoring_Config'!$A:$A,'Scoring_Config'!$D:$D,"Yes")="Yes",_xlfn.XLOOKUP("Src_CIDR_17_22",'Scoring_Config'!$A:$A,'Scoring_Config'!$C:$C,5),0),0)+IF(LEFT(AB145,4)="True",IF(_xlfn.XLOOKUP("Dst_IsAny",'Scoring_Config'!$A:$A,'Scoring_Config'!$D:$D,"Yes")="Yes",_xlfn.XLOOKUP("Dst_IsAny",'Scoring_Config'!$A:$A,'Scoring_Config'!$C:$C,10),0),0)+IF(LEFT(AC145,4)="True",IF(_xlfn.XLOOKUP("Dst_CIDR_Le_16",'Scoring_Config'!$A:$A,'Scoring_Config'!$D:$D,"Yes")="Yes",_xlfn.XLOOKUP("Dst_CIDR_Le_16",'Scoring_Config'!$A:$A,'Scoring_Config'!$C:$C,10),0),0)+IF(LEFT(AD145,4)="True",IF(_xlfn.XLOOKUP("Dst_CIDR_17_22",'Scoring_Config'!$A:$A,'Scoring_Config'!$D:$D,"Yes")="Yes",_xlfn.XLOOKUP("Dst_CIDR_17_22",'Scoring_Config'!$A:$A,'Scoring_Config'!$C:$C,5),0),0)+IF(LEFT(AE145,4)="True",IF(_xlfn.XLOOKUP("SrcZone_IsAny",'Scoring_Config'!$A:$A,'Scoring_Config'!$D:$D,"Yes")="Yes",_xlfn.XLOOKUP("SrcZone_IsAny",'Scoring_Config'!$A:$A,'Scoring_Config'!$C:$C,10),0),0)+IF(LEFT(AF145,4)="True",IF(_xlfn.XLOOKUP("DstZone_IsAny",'Scoring_Config'!$A:$A,'Scoring_Config'!$D:$D,"Yes")="Yes",_xlfn.XLOOKUP("DstZone_IsAny",'Scoring_Config'!$A:$A,'Scoring_Config'!$C:$C,10),0),0)+IF(LEFT(AG145,4)="True",IF(_xlfn.XLOOKUP("Service_Any_OR_RangeGt1000",'Scoring_Config'!$A:$A,'Scoring_Config'!$D:$D,"Yes")="Yes",_xlfn.XLOOKUP("Service_Any_OR_RangeGt1000",'Scoring_Config'!$A:$A,'Scoring_Config'!$C:$C,10),0),0)+IF(LEFT(AH145,4)="True",IF(_xlfn.XLOOKUP("App_Any_OR_RangeGt1000",'Scoring_Config'!$A:$A,'Scoring_Config'!$D:$D,"Yes")="Yes",_xlfn.XLOOKUP("App_Any_OR_RangeGt1000",'Scoring_Config'!$A:$A,'Scoring_Config'!$C:$C,10),0),0)+IF(LEFT(AI145,4)="True",IF(_xlfn.XLOOKUP("Service_Insecure_Match",'Scoring_Config'!$A:$A,'Scoring_Config'!$D:$D,"Yes")="Yes",_xlfn.XLOOKUP("Service_Insecure_Match",'Scoring_Config'!$A:$A,'Scoring_Config'!$C:$C,5),0),0)+IF(LEFT(AJ145,4)="True",IF(_xlfn.XLOOKUP("Risky_Inbound",'Scoring_Config'!$A:$A,'Scoring_Config'!$D:$D,"Yes")="Yes",_xlfn.XLOOKUP("Risky_Inbound",'Scoring_Config'!$A:$A,'Scoring_Config'!$C:$C,50),0),0)+IF(LEFT(AK145,4)="True",IF(_xlfn.XLOOKUP("Risky_Outbound",'Scoring_Config'!$A:$A,'Scoring_Config'!$D:$D,"Yes")="Yes",_xlfn.XLOOKUP("Risky_Outbound",'Scoring_Config'!$A:$A,'Scoring_Config'!$C:$C,25),0),0)+IF(LEFT(AZ145,4)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145,FIND(",",AL145)+1,100)),0)+IF(LEFT(AM145,4)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145,FIND(",",AN145)+1,100)),0)+IF(_xlfn.XLOOKUP("Profile_Scoring",'Scoring_Config'!$A:$A,'Scoring_Config'!$D:$D,"Yes")="Yes",VALUE(MID(AO145,FIND(",",AO145)+1,100)),0)+IF(_xlfn.XLOOKUP("Options_Scoring",'Scoring_Config'!$A:$A,'Scoring_Config'!$D:$D,"Yes")="Yes",VALUE(MID(AP145,FIND(",",AP145)+1,100)),0)))</f>
        <v>0</v>
      </c>
      <c r="AZ145" cm="1">
        <f t="array" ref="AZ145">IF(FALSE,"True," &amp; IF(_xlfn.XLOOKUP("Migrate_Insecure",'Scoring_Config'!$A:$A,'Scoring_Config'!$D:$D,"Yes")="Yes",_xlfn.XLOOKUP("Migrate_Insecure",'Scoring_Config'!$A:$A,'Scoring_Config'!$C:$C,10),0),"False,0")</f>
        <v>0</v>
      </c>
    </row>
    <row r="146" spans="1:52">
      <c r="A146" t="s">
        <v>1979</v>
      </c>
      <c r="B146" t="s">
        <v>2124</v>
      </c>
      <c r="C146" t="s">
        <v>3542</v>
      </c>
      <c r="D146" t="s">
        <v>3545</v>
      </c>
      <c r="E146" t="s">
        <v>3563</v>
      </c>
      <c r="F146" t="s">
        <v>3604</v>
      </c>
      <c r="G146" t="s">
        <v>156</v>
      </c>
      <c r="H146" t="s">
        <v>174</v>
      </c>
      <c r="I146" t="s">
        <v>3608</v>
      </c>
      <c r="J146" t="s">
        <v>169</v>
      </c>
      <c r="K146" t="s">
        <v>1714</v>
      </c>
      <c r="L146" t="s">
        <v>1327</v>
      </c>
      <c r="M146" t="s">
        <v>1974</v>
      </c>
      <c r="N146" t="s">
        <v>4315</v>
      </c>
      <c r="O146" t="s">
        <v>4319</v>
      </c>
      <c r="P146" t="s">
        <v>4323</v>
      </c>
      <c r="Q146" t="s">
        <v>4434</v>
      </c>
      <c r="R146" t="s">
        <v>5439</v>
      </c>
      <c r="S146" t="s">
        <v>4324</v>
      </c>
      <c r="T146" t="s">
        <v>5603</v>
      </c>
      <c r="U146" t="s">
        <v>6029</v>
      </c>
      <c r="Y146" cm="1">
        <f t="array" ref="Y146">IF(FALSE,"True," &amp; IF(_xlfn.XLOOKUP("Src_IsAny",'Scoring_Config'!$A:$A,'Scoring_Config'!$D:$D,"Yes")="Yes",_xlfn.XLOOKUP("Src_IsAny",'Scoring_Config'!$A:$A,'Scoring_Config'!$C:$C,10),0),"False,0")</f>
        <v>0</v>
      </c>
      <c r="Z146" cm="1">
        <f t="array" ref="Z146">IF(FALSE,"True," &amp; IF(_xlfn.XLOOKUP("Src_CIDR_Le_16",'Scoring_Config'!$A:$A,'Scoring_Config'!$D:$D,"Yes")="Yes",_xlfn.XLOOKUP("Src_CIDR_Le_16",'Scoring_Config'!$A:$A,'Scoring_Config'!$C:$C,10),0),"False,0")</f>
        <v>0</v>
      </c>
      <c r="AA146" cm="1">
        <f t="array" ref="AA146">IF(FALSE,"True," &amp; IF(_xlfn.XLOOKUP("Src_CIDR_17_22",'Scoring_Config'!$A:$A,'Scoring_Config'!$D:$D,"Yes")="Yes",_xlfn.XLOOKUP("Src_CIDR_17_22",'Scoring_Config'!$A:$A,'Scoring_Config'!$C:$C,5),0),"False,0")</f>
        <v>0</v>
      </c>
      <c r="AB146" cm="1">
        <f t="array" ref="AB146">IF(FALSE,"True," &amp; IF(_xlfn.XLOOKUP("Dst_IsAny",'Scoring_Config'!$A:$A,'Scoring_Config'!$D:$D,"Yes")="Yes",_xlfn.XLOOKUP("Dst_IsAny",'Scoring_Config'!$A:$A,'Scoring_Config'!$C:$C,10),0),"False,0")</f>
        <v>0</v>
      </c>
      <c r="AC146" cm="1">
        <f t="array" ref="AC146">IF(FALSE,"True," &amp; IF(_xlfn.XLOOKUP("Dst_CIDR_Le_16",'Scoring_Config'!$A:$A,'Scoring_Config'!$D:$D,"Yes")="Yes",_xlfn.XLOOKUP("Dst_CIDR_Le_16",'Scoring_Config'!$A:$A,'Scoring_Config'!$C:$C,10),0),"False,0")</f>
        <v>0</v>
      </c>
      <c r="AD146" cm="1">
        <f t="array" ref="AD146">IF(FALSE,"True," &amp; IF(_xlfn.XLOOKUP("Dst_CIDR_17_22",'Scoring_Config'!$A:$A,'Scoring_Config'!$D:$D,"Yes")="Yes",_xlfn.XLOOKUP("Dst_CIDR_17_22",'Scoring_Config'!$A:$A,'Scoring_Config'!$C:$C,5),0),"False,0")</f>
        <v>0</v>
      </c>
      <c r="AE146" cm="1">
        <f t="array" ref="AE146">IF(FALSE,"True," &amp; IF(_xlfn.XLOOKUP("SrcZone_IsAny",'Scoring_Config'!$A:$A,'Scoring_Config'!$D:$D,"Yes")="Yes",_xlfn.XLOOKUP("SrcZone_IsAny",'Scoring_Config'!$A:$A,'Scoring_Config'!$C:$C,10),0),"False,0")</f>
        <v>0</v>
      </c>
      <c r="AF146" cm="1">
        <f t="array" ref="AF146">IF(FALSE,"True," &amp; IF(_xlfn.XLOOKUP("DstZone_IsAny",'Scoring_Config'!$A:$A,'Scoring_Config'!$D:$D,"Yes")="Yes",_xlfn.XLOOKUP("DstZone_IsAny",'Scoring_Config'!$A:$A,'Scoring_Config'!$C:$C,10),0),"False,0")</f>
        <v>0</v>
      </c>
      <c r="AG146" cm="1">
        <f t="array" ref="AG14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6" cm="1">
        <f t="array" ref="AH146">IF(FALSE,"True," &amp; IF(_xlfn.XLOOKUP("App_Any_OR_RangeGt1000",'Scoring_Config'!$A:$A,'Scoring_Config'!$D:$D,"Yes")="Yes",_xlfn.XLOOKUP("App_Any_OR_RangeGt1000",'Scoring_Config'!$A:$A,'Scoring_Config'!$C:$C,10),0),"False,0")</f>
        <v>0</v>
      </c>
      <c r="AI146" cm="1">
        <f t="array" ref="AI146">IF(FALSE,"True," &amp; IF(_xlfn.XLOOKUP("Service_Insecure_Match",'Scoring_Config'!$A:$A,'Scoring_Config'!$D:$D,"Yes")="Yes",_xlfn.XLOOKUP("Service_Insecure_Match",'Scoring_Config'!$A:$A,'Scoring_Config'!$C:$C,5),0),"False,0")</f>
        <v>0</v>
      </c>
      <c r="AJ146" cm="1">
        <f t="array" ref="AJ146">IF(FALSE,"True," &amp; IF(_xlfn.XLOOKUP("Risky_Inbound",'Scoring_Config'!$A:$A,'Scoring_Config'!$D:$D,"Yes")="Yes",_xlfn.XLOOKUP("Risky_Inbound",'Scoring_Config'!$A:$A,'Scoring_Config'!$C:$C,50),0),"False,0")</f>
        <v>0</v>
      </c>
      <c r="AK146" cm="1">
        <f t="array" ref="AK146">IF(FALSE,"True," &amp; IF(_xlfn.XLOOKUP("Risky_Outbound",'Scoring_Config'!$A:$A,'Scoring_Config'!$D:$D,"Yes")="Yes",_xlfn.XLOOKUP("Risky_Outbound",'Scoring_Config'!$A:$A,'Scoring_Config'!$C:$C,25),0),"False,0")</f>
        <v>0</v>
      </c>
      <c r="AL146" t="s">
        <v>6699</v>
      </c>
      <c r="AM146" cm="1">
        <f t="array" ref="AM14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6" t="s">
        <v>6697</v>
      </c>
      <c r="AO146" t="s">
        <v>6697</v>
      </c>
      <c r="AP146" t="s">
        <v>6697</v>
      </c>
      <c r="AQ146" cm="1">
        <f t="array" ref="AQ146">IF(FALSE,"True," &amp; IF(_xlfn.XLOOKUP("Service_IsAny",'Scoring_Config'!$A:$A,'Scoring_Config'!$D:$D,"Yes")="Yes",_xlfn.XLOOKUP("Service_IsAny",'Scoring_Config'!$A:$A,'Scoring_Config'!$C:$C,0),0),"False,0")</f>
        <v>0</v>
      </c>
      <c r="AR146">
        <v>0</v>
      </c>
      <c r="AS146" cm="1">
        <f t="array" ref="AS146">IF(FALSE,"True," &amp; IF(_xlfn.XLOOKUP("Service_RangeGt1000",'Scoring_Config'!$A:$A,'Scoring_Config'!$D:$D,"Yes")="Yes",_xlfn.XLOOKUP("Service_RangeGt1000",'Scoring_Config'!$A:$A,'Scoring_Config'!$C:$C,0),0),"False,0")</f>
        <v>0</v>
      </c>
      <c r="AT146" cm="1">
        <f t="array" ref="AT146">IF(FALSE,"True," &amp; IF(_xlfn.XLOOKUP("App_IsAny",'Scoring_Config'!$A:$A,'Scoring_Config'!$D:$D,"Yes")="Yes",_xlfn.XLOOKUP("App_IsAny",'Scoring_Config'!$A:$A,'Scoring_Config'!$C:$C,0),0),"False,0")</f>
        <v>0</v>
      </c>
      <c r="AU146">
        <v>1</v>
      </c>
      <c r="AV146" cm="1">
        <f t="array" ref="AV146">IF(FALSE,"True," &amp; IF(_xlfn.XLOOKUP("App_RangeGt1000",'Scoring_Config'!$A:$A,'Scoring_Config'!$D:$D,"Yes")="Yes",_xlfn.XLOOKUP("App_RangeGt1000",'Scoring_Config'!$A:$A,'Scoring_Config'!$C:$C,0),0),"False,0")</f>
        <v>0</v>
      </c>
      <c r="AW146" cm="1">
        <f t="array" ref="AW146">IF(FALSE,"True," &amp; IF(_xlfn.XLOOKUP("Action_IsDenyOrDrop",'Scoring_Config'!$A:$A,'Scoring_Config'!$D:$D,"Yes")="Yes",_xlfn.XLOOKUP("Action_IsDenyOrDrop",'Scoring_Config'!$A:$A,'Scoring_Config'!$C:$C,0),0),"False,0")</f>
        <v>0</v>
      </c>
      <c r="AX146" cm="1">
        <f t="array" ref="AX146">IF(LEFT(AW146,4)="True",0,(IF(LEFT(Y146,4)="True",IF(_xlfn.XLOOKUP("Src_IsAny",'Scoring_Config'!$A:$A,'Scoring_Config'!$D:$D,"Yes")="Yes",_xlfn.XLOOKUP("Src_IsAny",'Scoring_Config'!$A:$A,'Scoring_Config'!$C:$C,10),0),0)+IF(LEFT(Z146,4)="True",IF(_xlfn.XLOOKUP("Src_CIDR_Le_16",'Scoring_Config'!$A:$A,'Scoring_Config'!$D:$D,"Yes")="Yes",_xlfn.XLOOKUP("Src_CIDR_Le_16",'Scoring_Config'!$A:$A,'Scoring_Config'!$C:$C,10),0),0)+IF(LEFT(AA146,4)="True",IF(_xlfn.XLOOKUP("Src_CIDR_17_22",'Scoring_Config'!$A:$A,'Scoring_Config'!$D:$D,"Yes")="Yes",_xlfn.XLOOKUP("Src_CIDR_17_22",'Scoring_Config'!$A:$A,'Scoring_Config'!$C:$C,5),0),0)+IF(LEFT(AB146,4)="True",IF(_xlfn.XLOOKUP("Dst_IsAny",'Scoring_Config'!$A:$A,'Scoring_Config'!$D:$D,"Yes")="Yes",_xlfn.XLOOKUP("Dst_IsAny",'Scoring_Config'!$A:$A,'Scoring_Config'!$C:$C,10),0),0)+IF(LEFT(AC146,4)="True",IF(_xlfn.XLOOKUP("Dst_CIDR_Le_16",'Scoring_Config'!$A:$A,'Scoring_Config'!$D:$D,"Yes")="Yes",_xlfn.XLOOKUP("Dst_CIDR_Le_16",'Scoring_Config'!$A:$A,'Scoring_Config'!$C:$C,10),0),0)+IF(LEFT(AD146,4)="True",IF(_xlfn.XLOOKUP("Dst_CIDR_17_22",'Scoring_Config'!$A:$A,'Scoring_Config'!$D:$D,"Yes")="Yes",_xlfn.XLOOKUP("Dst_CIDR_17_22",'Scoring_Config'!$A:$A,'Scoring_Config'!$C:$C,5),0),0)+IF(LEFT(AE146,4)="True",IF(_xlfn.XLOOKUP("SrcZone_IsAny",'Scoring_Config'!$A:$A,'Scoring_Config'!$D:$D,"Yes")="Yes",_xlfn.XLOOKUP("SrcZone_IsAny",'Scoring_Config'!$A:$A,'Scoring_Config'!$C:$C,10),0),0)+IF(LEFT(AF146,4)="True",IF(_xlfn.XLOOKUP("DstZone_IsAny",'Scoring_Config'!$A:$A,'Scoring_Config'!$D:$D,"Yes")="Yes",_xlfn.XLOOKUP("DstZone_IsAny",'Scoring_Config'!$A:$A,'Scoring_Config'!$C:$C,10),0),0)+IF(LEFT(AG146,4)="True",IF(_xlfn.XLOOKUP("Service_Any_OR_RangeGt1000",'Scoring_Config'!$A:$A,'Scoring_Config'!$D:$D,"Yes")="Yes",_xlfn.XLOOKUP("Service_Any_OR_RangeGt1000",'Scoring_Config'!$A:$A,'Scoring_Config'!$C:$C,10),0),0)+IF(LEFT(AH146,4)="True",IF(_xlfn.XLOOKUP("App_Any_OR_RangeGt1000",'Scoring_Config'!$A:$A,'Scoring_Config'!$D:$D,"Yes")="Yes",_xlfn.XLOOKUP("App_Any_OR_RangeGt1000",'Scoring_Config'!$A:$A,'Scoring_Config'!$C:$C,10),0),0)+IF(LEFT(AI146,4)="True",IF(_xlfn.XLOOKUP("Service_Insecure_Match",'Scoring_Config'!$A:$A,'Scoring_Config'!$D:$D,"Yes")="Yes",_xlfn.XLOOKUP("Service_Insecure_Match",'Scoring_Config'!$A:$A,'Scoring_Config'!$C:$C,5),0),0)+IF(LEFT(AJ146,4)="True",IF(_xlfn.XLOOKUP("Risky_Inbound",'Scoring_Config'!$A:$A,'Scoring_Config'!$D:$D,"Yes")="Yes",_xlfn.XLOOKUP("Risky_Inbound",'Scoring_Config'!$A:$A,'Scoring_Config'!$C:$C,50),0),0)+IF(LEFT(AK146,4)="True",IF(_xlfn.XLOOKUP("Risky_Outbound",'Scoring_Config'!$A:$A,'Scoring_Config'!$D:$D,"Yes")="Yes",_xlfn.XLOOKUP("Risky_Outbound",'Scoring_Config'!$A:$A,'Scoring_Config'!$C:$C,25),0),0)+IF(LEFT(AZ146,4)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146,FIND(",",AL146)+1,100)),0)+IF(LEFT(AM146,4)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146,FIND(",",AN146)+1,100)),0)+IF(_xlfn.XLOOKUP("Profile_Scoring",'Scoring_Config'!$A:$A,'Scoring_Config'!$D:$D,"Yes")="Yes",VALUE(MID(AO146,FIND(",",AO146)+1,100)),0)+IF(_xlfn.XLOOKUP("Options_Scoring",'Scoring_Config'!$A:$A,'Scoring_Config'!$D:$D,"Yes")="Yes",VALUE(MID(AP146,FIND(",",AP146)+1,100)),0)))</f>
        <v>0</v>
      </c>
      <c r="AZ146" cm="1">
        <f t="array" ref="AZ146">IF(FALSE,"True," &amp; IF(_xlfn.XLOOKUP("Migrate_Insecure",'Scoring_Config'!$A:$A,'Scoring_Config'!$D:$D,"Yes")="Yes",_xlfn.XLOOKUP("Migrate_Insecure",'Scoring_Config'!$A:$A,'Scoring_Config'!$C:$C,10),0),"False,0")</f>
        <v>0</v>
      </c>
    </row>
    <row r="147" spans="1:52">
      <c r="A147" t="s">
        <v>1979</v>
      </c>
      <c r="B147" t="s">
        <v>2125</v>
      </c>
      <c r="C147" t="s">
        <v>3542</v>
      </c>
      <c r="D147" t="s">
        <v>3545</v>
      </c>
      <c r="E147" t="s">
        <v>3563</v>
      </c>
      <c r="F147" t="s">
        <v>3623</v>
      </c>
      <c r="G147" t="s">
        <v>177</v>
      </c>
      <c r="H147" t="s">
        <v>174</v>
      </c>
      <c r="I147" t="s">
        <v>3623</v>
      </c>
      <c r="J147" t="s">
        <v>177</v>
      </c>
      <c r="K147" t="s">
        <v>1720</v>
      </c>
      <c r="L147" t="s">
        <v>1364</v>
      </c>
      <c r="M147" t="s">
        <v>1974</v>
      </c>
      <c r="N147" t="s">
        <v>4315</v>
      </c>
      <c r="O147" t="s">
        <v>4319</v>
      </c>
      <c r="P147" t="s">
        <v>4322</v>
      </c>
      <c r="Q147" t="s">
        <v>4434</v>
      </c>
      <c r="R147" t="s">
        <v>5440</v>
      </c>
      <c r="S147" t="s">
        <v>5440</v>
      </c>
      <c r="T147" t="s">
        <v>5603</v>
      </c>
      <c r="U147" t="s">
        <v>6029</v>
      </c>
      <c r="Y147" cm="1">
        <f t="array" ref="Y147">IF(FALSE,"True," &amp; IF(_xlfn.XLOOKUP("Src_IsAny",'Scoring_Config'!$A:$A,'Scoring_Config'!$D:$D,"Yes")="Yes",_xlfn.XLOOKUP("Src_IsAny",'Scoring_Config'!$A:$A,'Scoring_Config'!$C:$C,10),0),"False,0")</f>
        <v>0</v>
      </c>
      <c r="Z147" cm="1">
        <f t="array" ref="Z147">IF(FALSE,"True," &amp; IF(_xlfn.XLOOKUP("Src_CIDR_Le_16",'Scoring_Config'!$A:$A,'Scoring_Config'!$D:$D,"Yes")="Yes",_xlfn.XLOOKUP("Src_CIDR_Le_16",'Scoring_Config'!$A:$A,'Scoring_Config'!$C:$C,10),0),"False,0")</f>
        <v>0</v>
      </c>
      <c r="AA147" cm="1">
        <f t="array" ref="AA147">IF(FALSE,"True," &amp; IF(_xlfn.XLOOKUP("Src_CIDR_17_22",'Scoring_Config'!$A:$A,'Scoring_Config'!$D:$D,"Yes")="Yes",_xlfn.XLOOKUP("Src_CIDR_17_22",'Scoring_Config'!$A:$A,'Scoring_Config'!$C:$C,5),0),"False,0")</f>
        <v>0</v>
      </c>
      <c r="AB147" cm="1">
        <f t="array" ref="AB147">IF(FALSE,"True," &amp; IF(_xlfn.XLOOKUP("Dst_IsAny",'Scoring_Config'!$A:$A,'Scoring_Config'!$D:$D,"Yes")="Yes",_xlfn.XLOOKUP("Dst_IsAny",'Scoring_Config'!$A:$A,'Scoring_Config'!$C:$C,10),0),"False,0")</f>
        <v>0</v>
      </c>
      <c r="AC147" cm="1">
        <f t="array" ref="AC147">IF(FALSE,"True," &amp; IF(_xlfn.XLOOKUP("Dst_CIDR_Le_16",'Scoring_Config'!$A:$A,'Scoring_Config'!$D:$D,"Yes")="Yes",_xlfn.XLOOKUP("Dst_CIDR_Le_16",'Scoring_Config'!$A:$A,'Scoring_Config'!$C:$C,10),0),"False,0")</f>
        <v>0</v>
      </c>
      <c r="AD147" cm="1">
        <f t="array" ref="AD147">IF(FALSE,"True," &amp; IF(_xlfn.XLOOKUP("Dst_CIDR_17_22",'Scoring_Config'!$A:$A,'Scoring_Config'!$D:$D,"Yes")="Yes",_xlfn.XLOOKUP("Dst_CIDR_17_22",'Scoring_Config'!$A:$A,'Scoring_Config'!$C:$C,5),0),"False,0")</f>
        <v>0</v>
      </c>
      <c r="AE147" cm="1">
        <f t="array" ref="AE147">IF(FALSE,"True," &amp; IF(_xlfn.XLOOKUP("SrcZone_IsAny",'Scoring_Config'!$A:$A,'Scoring_Config'!$D:$D,"Yes")="Yes",_xlfn.XLOOKUP("SrcZone_IsAny",'Scoring_Config'!$A:$A,'Scoring_Config'!$C:$C,10),0),"False,0")</f>
        <v>0</v>
      </c>
      <c r="AF147" cm="1">
        <f t="array" ref="AF147">IF(FALSE,"True," &amp; IF(_xlfn.XLOOKUP("DstZone_IsAny",'Scoring_Config'!$A:$A,'Scoring_Config'!$D:$D,"Yes")="Yes",_xlfn.XLOOKUP("DstZone_IsAny",'Scoring_Config'!$A:$A,'Scoring_Config'!$C:$C,10),0),"False,0")</f>
        <v>0</v>
      </c>
      <c r="AG147" cm="1">
        <f t="array" ref="AG14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7" cm="1">
        <f t="array" ref="AH147">IF(FALSE,"True," &amp; IF(_xlfn.XLOOKUP("App_Any_OR_RangeGt1000",'Scoring_Config'!$A:$A,'Scoring_Config'!$D:$D,"Yes")="Yes",_xlfn.XLOOKUP("App_Any_OR_RangeGt1000",'Scoring_Config'!$A:$A,'Scoring_Config'!$C:$C,10),0),"False,0")</f>
        <v>0</v>
      </c>
      <c r="AI147" cm="1">
        <f t="array" ref="AI147">IF(TRUE,"True," &amp; IF(_xlfn.XLOOKUP("Service_Insecure_Match",'Scoring_Config'!$A:$A,'Scoring_Config'!$D:$D,"Yes")="Yes",_xlfn.XLOOKUP("Service_Insecure_Match",'Scoring_Config'!$A:$A,'Scoring_Config'!$C:$C,5),0),"False,0")</f>
        <v>0</v>
      </c>
      <c r="AJ147" cm="1">
        <f t="array" ref="AJ147">IF(FALSE,"True," &amp; IF(_xlfn.XLOOKUP("Risky_Inbound",'Scoring_Config'!$A:$A,'Scoring_Config'!$D:$D,"Yes")="Yes",_xlfn.XLOOKUP("Risky_Inbound",'Scoring_Config'!$A:$A,'Scoring_Config'!$C:$C,50),0),"False,0")</f>
        <v>0</v>
      </c>
      <c r="AK147" cm="1">
        <f t="array" ref="AK147">IF(FALSE,"True," &amp; IF(_xlfn.XLOOKUP("Risky_Outbound",'Scoring_Config'!$A:$A,'Scoring_Config'!$D:$D,"Yes")="Yes",_xlfn.XLOOKUP("Risky_Outbound",'Scoring_Config'!$A:$A,'Scoring_Config'!$C:$C,25),0),"False,0")</f>
        <v>0</v>
      </c>
      <c r="AL147" t="s">
        <v>6697</v>
      </c>
      <c r="AM147" cm="1">
        <f t="array" ref="AM14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7" t="s">
        <v>6697</v>
      </c>
      <c r="AO147" t="s">
        <v>6697</v>
      </c>
      <c r="AP147" t="s">
        <v>6697</v>
      </c>
      <c r="AQ147" cm="1">
        <f t="array" ref="AQ147">IF(FALSE,"True," &amp; IF(_xlfn.XLOOKUP("Service_IsAny",'Scoring_Config'!$A:$A,'Scoring_Config'!$D:$D,"Yes")="Yes",_xlfn.XLOOKUP("Service_IsAny",'Scoring_Config'!$A:$A,'Scoring_Config'!$C:$C,0),0),"False,0")</f>
        <v>0</v>
      </c>
      <c r="AR147">
        <v>2</v>
      </c>
      <c r="AS147" cm="1">
        <f t="array" ref="AS147">IF(FALSE,"True," &amp; IF(_xlfn.XLOOKUP("Service_RangeGt1000",'Scoring_Config'!$A:$A,'Scoring_Config'!$D:$D,"Yes")="Yes",_xlfn.XLOOKUP("Service_RangeGt1000",'Scoring_Config'!$A:$A,'Scoring_Config'!$C:$C,0),0),"False,0")</f>
        <v>0</v>
      </c>
      <c r="AT147" cm="1">
        <f t="array" ref="AT147">IF(FALSE,"True," &amp; IF(_xlfn.XLOOKUP("App_IsAny",'Scoring_Config'!$A:$A,'Scoring_Config'!$D:$D,"Yes")="Yes",_xlfn.XLOOKUP("App_IsAny",'Scoring_Config'!$A:$A,'Scoring_Config'!$C:$C,0),0),"False,0")</f>
        <v>0</v>
      </c>
      <c r="AU147">
        <v>2</v>
      </c>
      <c r="AV147" cm="1">
        <f t="array" ref="AV147">IF(FALSE,"True," &amp; IF(_xlfn.XLOOKUP("App_RangeGt1000",'Scoring_Config'!$A:$A,'Scoring_Config'!$D:$D,"Yes")="Yes",_xlfn.XLOOKUP("App_RangeGt1000",'Scoring_Config'!$A:$A,'Scoring_Config'!$C:$C,0),0),"False,0")</f>
        <v>0</v>
      </c>
      <c r="AW147" cm="1">
        <f t="array" ref="AW147">IF(FALSE,"True," &amp; IF(_xlfn.XLOOKUP("Action_IsDenyOrDrop",'Scoring_Config'!$A:$A,'Scoring_Config'!$D:$D,"Yes")="Yes",_xlfn.XLOOKUP("Action_IsDenyOrDrop",'Scoring_Config'!$A:$A,'Scoring_Config'!$C:$C,0),0),"False,0")</f>
        <v>0</v>
      </c>
      <c r="AX147" cm="1">
        <f t="array" ref="AX147">IF(LEFT(AW147,4)="True",0,(IF(LEFT(Y147,4)="True",IF(_xlfn.XLOOKUP("Src_IsAny",'Scoring_Config'!$A:$A,'Scoring_Config'!$D:$D,"Yes")="Yes",_xlfn.XLOOKUP("Src_IsAny",'Scoring_Config'!$A:$A,'Scoring_Config'!$C:$C,10),0),0)+IF(LEFT(Z147,4)="True",IF(_xlfn.XLOOKUP("Src_CIDR_Le_16",'Scoring_Config'!$A:$A,'Scoring_Config'!$D:$D,"Yes")="Yes",_xlfn.XLOOKUP("Src_CIDR_Le_16",'Scoring_Config'!$A:$A,'Scoring_Config'!$C:$C,10),0),0)+IF(LEFT(AA147,4)="True",IF(_xlfn.XLOOKUP("Src_CIDR_17_22",'Scoring_Config'!$A:$A,'Scoring_Config'!$D:$D,"Yes")="Yes",_xlfn.XLOOKUP("Src_CIDR_17_22",'Scoring_Config'!$A:$A,'Scoring_Config'!$C:$C,5),0),0)+IF(LEFT(AB147,4)="True",IF(_xlfn.XLOOKUP("Dst_IsAny",'Scoring_Config'!$A:$A,'Scoring_Config'!$D:$D,"Yes")="Yes",_xlfn.XLOOKUP("Dst_IsAny",'Scoring_Config'!$A:$A,'Scoring_Config'!$C:$C,10),0),0)+IF(LEFT(AC147,4)="True",IF(_xlfn.XLOOKUP("Dst_CIDR_Le_16",'Scoring_Config'!$A:$A,'Scoring_Config'!$D:$D,"Yes")="Yes",_xlfn.XLOOKUP("Dst_CIDR_Le_16",'Scoring_Config'!$A:$A,'Scoring_Config'!$C:$C,10),0),0)+IF(LEFT(AD147,4)="True",IF(_xlfn.XLOOKUP("Dst_CIDR_17_22",'Scoring_Config'!$A:$A,'Scoring_Config'!$D:$D,"Yes")="Yes",_xlfn.XLOOKUP("Dst_CIDR_17_22",'Scoring_Config'!$A:$A,'Scoring_Config'!$C:$C,5),0),0)+IF(LEFT(AE147,4)="True",IF(_xlfn.XLOOKUP("SrcZone_IsAny",'Scoring_Config'!$A:$A,'Scoring_Config'!$D:$D,"Yes")="Yes",_xlfn.XLOOKUP("SrcZone_IsAny",'Scoring_Config'!$A:$A,'Scoring_Config'!$C:$C,10),0),0)+IF(LEFT(AF147,4)="True",IF(_xlfn.XLOOKUP("DstZone_IsAny",'Scoring_Config'!$A:$A,'Scoring_Config'!$D:$D,"Yes")="Yes",_xlfn.XLOOKUP("DstZone_IsAny",'Scoring_Config'!$A:$A,'Scoring_Config'!$C:$C,10),0),0)+IF(LEFT(AG147,4)="True",IF(_xlfn.XLOOKUP("Service_Any_OR_RangeGt1000",'Scoring_Config'!$A:$A,'Scoring_Config'!$D:$D,"Yes")="Yes",_xlfn.XLOOKUP("Service_Any_OR_RangeGt1000",'Scoring_Config'!$A:$A,'Scoring_Config'!$C:$C,10),0),0)+IF(LEFT(AH147,4)="True",IF(_xlfn.XLOOKUP("App_Any_OR_RangeGt1000",'Scoring_Config'!$A:$A,'Scoring_Config'!$D:$D,"Yes")="Yes",_xlfn.XLOOKUP("App_Any_OR_RangeGt1000",'Scoring_Config'!$A:$A,'Scoring_Config'!$C:$C,10),0),0)+IF(LEFT(AI147,4)="True",IF(_xlfn.XLOOKUP("Service_Insecure_Match",'Scoring_Config'!$A:$A,'Scoring_Config'!$D:$D,"Yes")="Yes",_xlfn.XLOOKUP("Service_Insecure_Match",'Scoring_Config'!$A:$A,'Scoring_Config'!$C:$C,5),0),0)+IF(LEFT(AJ147,4)="True",IF(_xlfn.XLOOKUP("Risky_Inbound",'Scoring_Config'!$A:$A,'Scoring_Config'!$D:$D,"Yes")="Yes",_xlfn.XLOOKUP("Risky_Inbound",'Scoring_Config'!$A:$A,'Scoring_Config'!$C:$C,50),0),0)+IF(LEFT(AK147,4)="True",IF(_xlfn.XLOOKUP("Risky_Outbound",'Scoring_Config'!$A:$A,'Scoring_Config'!$D:$D,"Yes")="Yes",_xlfn.XLOOKUP("Risky_Outbound",'Scoring_Config'!$A:$A,'Scoring_Config'!$C:$C,25),0),0)+IF(LEFT(AZ147,4)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147,FIND(",",AL147)+1,100)),0)+IF(LEFT(AM147,4)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147,FIND(",",AN147)+1,100)),0)+IF(_xlfn.XLOOKUP("Profile_Scoring",'Scoring_Config'!$A:$A,'Scoring_Config'!$D:$D,"Yes")="Yes",VALUE(MID(AO147,FIND(",",AO147)+1,100)),0)+IF(_xlfn.XLOOKUP("Options_Scoring",'Scoring_Config'!$A:$A,'Scoring_Config'!$D:$D,"Yes")="Yes",VALUE(MID(AP147,FIND(",",AP147)+1,100)),0)))</f>
        <v>0</v>
      </c>
      <c r="AY147" t="s">
        <v>6708</v>
      </c>
      <c r="AZ147" cm="1">
        <f t="array" ref="AZ147">IF(TRUE,"True," &amp; IF(_xlfn.XLOOKUP("Migrate_Insecure",'Scoring_Config'!$A:$A,'Scoring_Config'!$D:$D,"Yes")="Yes",_xlfn.XLOOKUP("Migrate_Insecure",'Scoring_Config'!$A:$A,'Scoring_Config'!$C:$C,10),0),"False,0")</f>
        <v>0</v>
      </c>
    </row>
    <row r="148" spans="1:52">
      <c r="A148" t="s">
        <v>1979</v>
      </c>
      <c r="B148" t="s">
        <v>2126</v>
      </c>
      <c r="C148" t="s">
        <v>3542</v>
      </c>
      <c r="D148" t="s">
        <v>3545</v>
      </c>
      <c r="E148" t="s">
        <v>3563</v>
      </c>
      <c r="F148" t="s">
        <v>3608</v>
      </c>
      <c r="G148" t="s">
        <v>154</v>
      </c>
      <c r="H148" t="s">
        <v>174</v>
      </c>
      <c r="I148" t="s">
        <v>3608</v>
      </c>
      <c r="J148" t="s">
        <v>154</v>
      </c>
      <c r="K148" t="s">
        <v>1721</v>
      </c>
      <c r="L148" t="s">
        <v>1327</v>
      </c>
      <c r="M148" t="s">
        <v>1974</v>
      </c>
      <c r="N148" t="s">
        <v>4315</v>
      </c>
      <c r="O148" t="s">
        <v>4319</v>
      </c>
      <c r="P148" t="s">
        <v>4321</v>
      </c>
      <c r="Q148" t="s">
        <v>4435</v>
      </c>
      <c r="R148" t="s">
        <v>5440</v>
      </c>
      <c r="S148" t="s">
        <v>5440</v>
      </c>
      <c r="T148" t="s">
        <v>5603</v>
      </c>
      <c r="U148" t="s">
        <v>6030</v>
      </c>
      <c r="Y148" cm="1">
        <f t="array" ref="Y148">IF(FALSE,"True," &amp; IF(_xlfn.XLOOKUP("Src_IsAny",'Scoring_Config'!$A:$A,'Scoring_Config'!$D:$D,"Yes")="Yes",_xlfn.XLOOKUP("Src_IsAny",'Scoring_Config'!$A:$A,'Scoring_Config'!$C:$C,10),0),"False,0")</f>
        <v>0</v>
      </c>
      <c r="Z148" cm="1">
        <f t="array" ref="Z148">IF(FALSE,"True," &amp; IF(_xlfn.XLOOKUP("Src_CIDR_Le_16",'Scoring_Config'!$A:$A,'Scoring_Config'!$D:$D,"Yes")="Yes",_xlfn.XLOOKUP("Src_CIDR_Le_16",'Scoring_Config'!$A:$A,'Scoring_Config'!$C:$C,10),0),"False,0")</f>
        <v>0</v>
      </c>
      <c r="AA148" cm="1">
        <f t="array" ref="AA148">IF(FALSE,"True," &amp; IF(_xlfn.XLOOKUP("Src_CIDR_17_22",'Scoring_Config'!$A:$A,'Scoring_Config'!$D:$D,"Yes")="Yes",_xlfn.XLOOKUP("Src_CIDR_17_22",'Scoring_Config'!$A:$A,'Scoring_Config'!$C:$C,5),0),"False,0")</f>
        <v>0</v>
      </c>
      <c r="AB148" cm="1">
        <f t="array" ref="AB148">IF(FALSE,"True," &amp; IF(_xlfn.XLOOKUP("Dst_IsAny",'Scoring_Config'!$A:$A,'Scoring_Config'!$D:$D,"Yes")="Yes",_xlfn.XLOOKUP("Dst_IsAny",'Scoring_Config'!$A:$A,'Scoring_Config'!$C:$C,10),0),"False,0")</f>
        <v>0</v>
      </c>
      <c r="AC148" cm="1">
        <f t="array" ref="AC148">IF(FALSE,"True," &amp; IF(_xlfn.XLOOKUP("Dst_CIDR_Le_16",'Scoring_Config'!$A:$A,'Scoring_Config'!$D:$D,"Yes")="Yes",_xlfn.XLOOKUP("Dst_CIDR_Le_16",'Scoring_Config'!$A:$A,'Scoring_Config'!$C:$C,10),0),"False,0")</f>
        <v>0</v>
      </c>
      <c r="AD148" cm="1">
        <f t="array" ref="AD148">IF(FALSE,"True," &amp; IF(_xlfn.XLOOKUP("Dst_CIDR_17_22",'Scoring_Config'!$A:$A,'Scoring_Config'!$D:$D,"Yes")="Yes",_xlfn.XLOOKUP("Dst_CIDR_17_22",'Scoring_Config'!$A:$A,'Scoring_Config'!$C:$C,5),0),"False,0")</f>
        <v>0</v>
      </c>
      <c r="AE148" cm="1">
        <f t="array" ref="AE148">IF(FALSE,"True," &amp; IF(_xlfn.XLOOKUP("SrcZone_IsAny",'Scoring_Config'!$A:$A,'Scoring_Config'!$D:$D,"Yes")="Yes",_xlfn.XLOOKUP("SrcZone_IsAny",'Scoring_Config'!$A:$A,'Scoring_Config'!$C:$C,10),0),"False,0")</f>
        <v>0</v>
      </c>
      <c r="AF148" cm="1">
        <f t="array" ref="AF148">IF(FALSE,"True," &amp; IF(_xlfn.XLOOKUP("DstZone_IsAny",'Scoring_Config'!$A:$A,'Scoring_Config'!$D:$D,"Yes")="Yes",_xlfn.XLOOKUP("DstZone_IsAny",'Scoring_Config'!$A:$A,'Scoring_Config'!$C:$C,10),0),"False,0")</f>
        <v>0</v>
      </c>
      <c r="AG148" cm="1">
        <f t="array" ref="AG14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8" cm="1">
        <f t="array" ref="AH148">IF(FALSE,"True," &amp; IF(_xlfn.XLOOKUP("App_Any_OR_RangeGt1000",'Scoring_Config'!$A:$A,'Scoring_Config'!$D:$D,"Yes")="Yes",_xlfn.XLOOKUP("App_Any_OR_RangeGt1000",'Scoring_Config'!$A:$A,'Scoring_Config'!$C:$C,10),0),"False,0")</f>
        <v>0</v>
      </c>
      <c r="AI148" cm="1">
        <f t="array" ref="AI148">IF(FALSE,"True," &amp; IF(_xlfn.XLOOKUP("Service_Insecure_Match",'Scoring_Config'!$A:$A,'Scoring_Config'!$D:$D,"Yes")="Yes",_xlfn.XLOOKUP("Service_Insecure_Match",'Scoring_Config'!$A:$A,'Scoring_Config'!$C:$C,5),0),"False,0")</f>
        <v>0</v>
      </c>
      <c r="AJ148" cm="1">
        <f t="array" ref="AJ148">IF(FALSE,"True," &amp; IF(_xlfn.XLOOKUP("Risky_Inbound",'Scoring_Config'!$A:$A,'Scoring_Config'!$D:$D,"Yes")="Yes",_xlfn.XLOOKUP("Risky_Inbound",'Scoring_Config'!$A:$A,'Scoring_Config'!$C:$C,50),0),"False,0")</f>
        <v>0</v>
      </c>
      <c r="AK148" cm="1">
        <f t="array" ref="AK148">IF(FALSE,"True," &amp; IF(_xlfn.XLOOKUP("Risky_Outbound",'Scoring_Config'!$A:$A,'Scoring_Config'!$D:$D,"Yes")="Yes",_xlfn.XLOOKUP("Risky_Outbound",'Scoring_Config'!$A:$A,'Scoring_Config'!$C:$C,25),0),"False,0")</f>
        <v>0</v>
      </c>
      <c r="AL148" t="s">
        <v>6700</v>
      </c>
      <c r="AM148" cm="1">
        <f t="array" ref="AM14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8" t="s">
        <v>6697</v>
      </c>
      <c r="AO148" t="s">
        <v>6697</v>
      </c>
      <c r="AP148" t="s">
        <v>6697</v>
      </c>
      <c r="AQ148" cm="1">
        <f t="array" ref="AQ148">IF(FALSE,"True," &amp; IF(_xlfn.XLOOKUP("Service_IsAny",'Scoring_Config'!$A:$A,'Scoring_Config'!$D:$D,"Yes")="Yes",_xlfn.XLOOKUP("Service_IsAny",'Scoring_Config'!$A:$A,'Scoring_Config'!$C:$C,0),0),"False,0")</f>
        <v>0</v>
      </c>
      <c r="AR148">
        <v>0</v>
      </c>
      <c r="AS148" cm="1">
        <f t="array" ref="AS148">IF(FALSE,"True," &amp; IF(_xlfn.XLOOKUP("Service_RangeGt1000",'Scoring_Config'!$A:$A,'Scoring_Config'!$D:$D,"Yes")="Yes",_xlfn.XLOOKUP("Service_RangeGt1000",'Scoring_Config'!$A:$A,'Scoring_Config'!$C:$C,0),0),"False,0")</f>
        <v>0</v>
      </c>
      <c r="AT148" cm="1">
        <f t="array" ref="AT148">IF(FALSE,"True," &amp; IF(_xlfn.XLOOKUP("App_IsAny",'Scoring_Config'!$A:$A,'Scoring_Config'!$D:$D,"Yes")="Yes",_xlfn.XLOOKUP("App_IsAny",'Scoring_Config'!$A:$A,'Scoring_Config'!$C:$C,0),0),"False,0")</f>
        <v>0</v>
      </c>
      <c r="AU148">
        <v>2</v>
      </c>
      <c r="AV148" cm="1">
        <f t="array" ref="AV148">IF(FALSE,"True," &amp; IF(_xlfn.XLOOKUP("App_RangeGt1000",'Scoring_Config'!$A:$A,'Scoring_Config'!$D:$D,"Yes")="Yes",_xlfn.XLOOKUP("App_RangeGt1000",'Scoring_Config'!$A:$A,'Scoring_Config'!$C:$C,0),0),"False,0")</f>
        <v>0</v>
      </c>
      <c r="AW148" cm="1">
        <f t="array" ref="AW148">IF(FALSE,"True," &amp; IF(_xlfn.XLOOKUP("Action_IsDenyOrDrop",'Scoring_Config'!$A:$A,'Scoring_Config'!$D:$D,"Yes")="Yes",_xlfn.XLOOKUP("Action_IsDenyOrDrop",'Scoring_Config'!$A:$A,'Scoring_Config'!$C:$C,0),0),"False,0")</f>
        <v>0</v>
      </c>
      <c r="AX148" cm="1">
        <f t="array" ref="AX148">IF(LEFT(AW148,4)="True",0,(IF(LEFT(Y148,4)="True",IF(_xlfn.XLOOKUP("Src_IsAny",'Scoring_Config'!$A:$A,'Scoring_Config'!$D:$D,"Yes")="Yes",_xlfn.XLOOKUP("Src_IsAny",'Scoring_Config'!$A:$A,'Scoring_Config'!$C:$C,10),0),0)+IF(LEFT(Z148,4)="True",IF(_xlfn.XLOOKUP("Src_CIDR_Le_16",'Scoring_Config'!$A:$A,'Scoring_Config'!$D:$D,"Yes")="Yes",_xlfn.XLOOKUP("Src_CIDR_Le_16",'Scoring_Config'!$A:$A,'Scoring_Config'!$C:$C,10),0),0)+IF(LEFT(AA148,4)="True",IF(_xlfn.XLOOKUP("Src_CIDR_17_22",'Scoring_Config'!$A:$A,'Scoring_Config'!$D:$D,"Yes")="Yes",_xlfn.XLOOKUP("Src_CIDR_17_22",'Scoring_Config'!$A:$A,'Scoring_Config'!$C:$C,5),0),0)+IF(LEFT(AB148,4)="True",IF(_xlfn.XLOOKUP("Dst_IsAny",'Scoring_Config'!$A:$A,'Scoring_Config'!$D:$D,"Yes")="Yes",_xlfn.XLOOKUP("Dst_IsAny",'Scoring_Config'!$A:$A,'Scoring_Config'!$C:$C,10),0),0)+IF(LEFT(AC148,4)="True",IF(_xlfn.XLOOKUP("Dst_CIDR_Le_16",'Scoring_Config'!$A:$A,'Scoring_Config'!$D:$D,"Yes")="Yes",_xlfn.XLOOKUP("Dst_CIDR_Le_16",'Scoring_Config'!$A:$A,'Scoring_Config'!$C:$C,10),0),0)+IF(LEFT(AD148,4)="True",IF(_xlfn.XLOOKUP("Dst_CIDR_17_22",'Scoring_Config'!$A:$A,'Scoring_Config'!$D:$D,"Yes")="Yes",_xlfn.XLOOKUP("Dst_CIDR_17_22",'Scoring_Config'!$A:$A,'Scoring_Config'!$C:$C,5),0),0)+IF(LEFT(AE148,4)="True",IF(_xlfn.XLOOKUP("SrcZone_IsAny",'Scoring_Config'!$A:$A,'Scoring_Config'!$D:$D,"Yes")="Yes",_xlfn.XLOOKUP("SrcZone_IsAny",'Scoring_Config'!$A:$A,'Scoring_Config'!$C:$C,10),0),0)+IF(LEFT(AF148,4)="True",IF(_xlfn.XLOOKUP("DstZone_IsAny",'Scoring_Config'!$A:$A,'Scoring_Config'!$D:$D,"Yes")="Yes",_xlfn.XLOOKUP("DstZone_IsAny",'Scoring_Config'!$A:$A,'Scoring_Config'!$C:$C,10),0),0)+IF(LEFT(AG148,4)="True",IF(_xlfn.XLOOKUP("Service_Any_OR_RangeGt1000",'Scoring_Config'!$A:$A,'Scoring_Config'!$D:$D,"Yes")="Yes",_xlfn.XLOOKUP("Service_Any_OR_RangeGt1000",'Scoring_Config'!$A:$A,'Scoring_Config'!$C:$C,10),0),0)+IF(LEFT(AH148,4)="True",IF(_xlfn.XLOOKUP("App_Any_OR_RangeGt1000",'Scoring_Config'!$A:$A,'Scoring_Config'!$D:$D,"Yes")="Yes",_xlfn.XLOOKUP("App_Any_OR_RangeGt1000",'Scoring_Config'!$A:$A,'Scoring_Config'!$C:$C,10),0),0)+IF(LEFT(AI148,4)="True",IF(_xlfn.XLOOKUP("Service_Insecure_Match",'Scoring_Config'!$A:$A,'Scoring_Config'!$D:$D,"Yes")="Yes",_xlfn.XLOOKUP("Service_Insecure_Match",'Scoring_Config'!$A:$A,'Scoring_Config'!$C:$C,5),0),0)+IF(LEFT(AJ148,4)="True",IF(_xlfn.XLOOKUP("Risky_Inbound",'Scoring_Config'!$A:$A,'Scoring_Config'!$D:$D,"Yes")="Yes",_xlfn.XLOOKUP("Risky_Inbound",'Scoring_Config'!$A:$A,'Scoring_Config'!$C:$C,50),0),0)+IF(LEFT(AK148,4)="True",IF(_xlfn.XLOOKUP("Risky_Outbound",'Scoring_Config'!$A:$A,'Scoring_Config'!$D:$D,"Yes")="Yes",_xlfn.XLOOKUP("Risky_Outbound",'Scoring_Config'!$A:$A,'Scoring_Config'!$C:$C,25),0),0)+IF(LEFT(AZ148,4)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148,FIND(",",AL148)+1,100)),0)+IF(LEFT(AM148,4)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148,FIND(",",AN148)+1,100)),0)+IF(_xlfn.XLOOKUP("Profile_Scoring",'Scoring_Config'!$A:$A,'Scoring_Config'!$D:$D,"Yes")="Yes",VALUE(MID(AO148,FIND(",",AO148)+1,100)),0)+IF(_xlfn.XLOOKUP("Options_Scoring",'Scoring_Config'!$A:$A,'Scoring_Config'!$D:$D,"Yes")="Yes",VALUE(MID(AP148,FIND(",",AP148)+1,100)),0)))</f>
        <v>0</v>
      </c>
      <c r="AZ148" cm="1">
        <f t="array" ref="AZ148">IF(FALSE,"True," &amp; IF(_xlfn.XLOOKUP("Migrate_Insecure",'Scoring_Config'!$A:$A,'Scoring_Config'!$D:$D,"Yes")="Yes",_xlfn.XLOOKUP("Migrate_Insecure",'Scoring_Config'!$A:$A,'Scoring_Config'!$C:$C,10),0),"False,0")</f>
        <v>0</v>
      </c>
    </row>
    <row r="149" spans="1:52">
      <c r="A149" t="s">
        <v>1979</v>
      </c>
      <c r="B149" t="s">
        <v>2127</v>
      </c>
      <c r="C149" t="s">
        <v>3542</v>
      </c>
      <c r="D149" t="s">
        <v>3545</v>
      </c>
      <c r="E149" t="s">
        <v>3563</v>
      </c>
      <c r="F149" t="s">
        <v>3624</v>
      </c>
      <c r="G149" t="s">
        <v>178</v>
      </c>
      <c r="H149" t="s">
        <v>174</v>
      </c>
      <c r="I149" t="s">
        <v>3602</v>
      </c>
      <c r="J149" t="s">
        <v>169</v>
      </c>
      <c r="K149" t="s">
        <v>1715</v>
      </c>
      <c r="L149" t="s">
        <v>1327</v>
      </c>
      <c r="M149" t="s">
        <v>1974</v>
      </c>
      <c r="N149" t="s">
        <v>4315</v>
      </c>
      <c r="O149" t="s">
        <v>4319</v>
      </c>
      <c r="P149" t="s">
        <v>4321</v>
      </c>
      <c r="Q149" t="s">
        <v>4436</v>
      </c>
      <c r="R149" t="s">
        <v>5440</v>
      </c>
      <c r="S149" t="s">
        <v>5448</v>
      </c>
      <c r="T149" t="s">
        <v>5603</v>
      </c>
      <c r="U149" t="s">
        <v>6031</v>
      </c>
      <c r="Y149" cm="1">
        <f t="array" ref="Y149">IF(FALSE,"True," &amp; IF(_xlfn.XLOOKUP("Src_IsAny",'Scoring_Config'!$A:$A,'Scoring_Config'!$D:$D,"Yes")="Yes",_xlfn.XLOOKUP("Src_IsAny",'Scoring_Config'!$A:$A,'Scoring_Config'!$C:$C,10),0),"False,0")</f>
        <v>0</v>
      </c>
      <c r="Z149" cm="1">
        <f t="array" ref="Z149">IF(FALSE,"True," &amp; IF(_xlfn.XLOOKUP("Src_CIDR_Le_16",'Scoring_Config'!$A:$A,'Scoring_Config'!$D:$D,"Yes")="Yes",_xlfn.XLOOKUP("Src_CIDR_Le_16",'Scoring_Config'!$A:$A,'Scoring_Config'!$C:$C,10),0),"False,0")</f>
        <v>0</v>
      </c>
      <c r="AA149" cm="1">
        <f t="array" ref="AA149">IF(FALSE,"True," &amp; IF(_xlfn.XLOOKUP("Src_CIDR_17_22",'Scoring_Config'!$A:$A,'Scoring_Config'!$D:$D,"Yes")="Yes",_xlfn.XLOOKUP("Src_CIDR_17_22",'Scoring_Config'!$A:$A,'Scoring_Config'!$C:$C,5),0),"False,0")</f>
        <v>0</v>
      </c>
      <c r="AB149" cm="1">
        <f t="array" ref="AB149">IF(FALSE,"True," &amp; IF(_xlfn.XLOOKUP("Dst_IsAny",'Scoring_Config'!$A:$A,'Scoring_Config'!$D:$D,"Yes")="Yes",_xlfn.XLOOKUP("Dst_IsAny",'Scoring_Config'!$A:$A,'Scoring_Config'!$C:$C,10),0),"False,0")</f>
        <v>0</v>
      </c>
      <c r="AC149" cm="1">
        <f t="array" ref="AC149">IF(FALSE,"True," &amp; IF(_xlfn.XLOOKUP("Dst_CIDR_Le_16",'Scoring_Config'!$A:$A,'Scoring_Config'!$D:$D,"Yes")="Yes",_xlfn.XLOOKUP("Dst_CIDR_Le_16",'Scoring_Config'!$A:$A,'Scoring_Config'!$C:$C,10),0),"False,0")</f>
        <v>0</v>
      </c>
      <c r="AD149" cm="1">
        <f t="array" ref="AD149">IF(FALSE,"True," &amp; IF(_xlfn.XLOOKUP("Dst_CIDR_17_22",'Scoring_Config'!$A:$A,'Scoring_Config'!$D:$D,"Yes")="Yes",_xlfn.XLOOKUP("Dst_CIDR_17_22",'Scoring_Config'!$A:$A,'Scoring_Config'!$C:$C,5),0),"False,0")</f>
        <v>0</v>
      </c>
      <c r="AE149" cm="1">
        <f t="array" ref="AE149">IF(FALSE,"True," &amp; IF(_xlfn.XLOOKUP("SrcZone_IsAny",'Scoring_Config'!$A:$A,'Scoring_Config'!$D:$D,"Yes")="Yes",_xlfn.XLOOKUP("SrcZone_IsAny",'Scoring_Config'!$A:$A,'Scoring_Config'!$C:$C,10),0),"False,0")</f>
        <v>0</v>
      </c>
      <c r="AF149" cm="1">
        <f t="array" ref="AF149">IF(FALSE,"True," &amp; IF(_xlfn.XLOOKUP("DstZone_IsAny",'Scoring_Config'!$A:$A,'Scoring_Config'!$D:$D,"Yes")="Yes",_xlfn.XLOOKUP("DstZone_IsAny",'Scoring_Config'!$A:$A,'Scoring_Config'!$C:$C,10),0),"False,0")</f>
        <v>0</v>
      </c>
      <c r="AG149" cm="1">
        <f t="array" ref="AG14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9" cm="1">
        <f t="array" ref="AH149">IF(FALSE,"True," &amp; IF(_xlfn.XLOOKUP("App_Any_OR_RangeGt1000",'Scoring_Config'!$A:$A,'Scoring_Config'!$D:$D,"Yes")="Yes",_xlfn.XLOOKUP("App_Any_OR_RangeGt1000",'Scoring_Config'!$A:$A,'Scoring_Config'!$C:$C,10),0),"False,0")</f>
        <v>0</v>
      </c>
      <c r="AI149" cm="1">
        <f t="array" ref="AI149">IF(FALSE,"True," &amp; IF(_xlfn.XLOOKUP("Service_Insecure_Match",'Scoring_Config'!$A:$A,'Scoring_Config'!$D:$D,"Yes")="Yes",_xlfn.XLOOKUP("Service_Insecure_Match",'Scoring_Config'!$A:$A,'Scoring_Config'!$C:$C,5),0),"False,0")</f>
        <v>0</v>
      </c>
      <c r="AJ149" cm="1">
        <f t="array" ref="AJ149">IF(FALSE,"True," &amp; IF(_xlfn.XLOOKUP("Risky_Inbound",'Scoring_Config'!$A:$A,'Scoring_Config'!$D:$D,"Yes")="Yes",_xlfn.XLOOKUP("Risky_Inbound",'Scoring_Config'!$A:$A,'Scoring_Config'!$C:$C,50),0),"False,0")</f>
        <v>0</v>
      </c>
      <c r="AK149" cm="1">
        <f t="array" ref="AK149">IF(FALSE,"True," &amp; IF(_xlfn.XLOOKUP("Risky_Outbound",'Scoring_Config'!$A:$A,'Scoring_Config'!$D:$D,"Yes")="Yes",_xlfn.XLOOKUP("Risky_Outbound",'Scoring_Config'!$A:$A,'Scoring_Config'!$C:$C,25),0),"False,0")</f>
        <v>0</v>
      </c>
      <c r="AL149" t="s">
        <v>6700</v>
      </c>
      <c r="AM149" cm="1">
        <f t="array" ref="AM14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9" t="s">
        <v>6697</v>
      </c>
      <c r="AO149" t="s">
        <v>6697</v>
      </c>
      <c r="AP149" t="s">
        <v>6697</v>
      </c>
      <c r="AQ149" cm="1">
        <f t="array" ref="AQ149">IF(FALSE,"True," &amp; IF(_xlfn.XLOOKUP("Service_IsAny",'Scoring_Config'!$A:$A,'Scoring_Config'!$D:$D,"Yes")="Yes",_xlfn.XLOOKUP("Service_IsAny",'Scoring_Config'!$A:$A,'Scoring_Config'!$C:$C,0),0),"False,0")</f>
        <v>0</v>
      </c>
      <c r="AR149">
        <v>0</v>
      </c>
      <c r="AS149" cm="1">
        <f t="array" ref="AS149">IF(FALSE,"True," &amp; IF(_xlfn.XLOOKUP("Service_RangeGt1000",'Scoring_Config'!$A:$A,'Scoring_Config'!$D:$D,"Yes")="Yes",_xlfn.XLOOKUP("Service_RangeGt1000",'Scoring_Config'!$A:$A,'Scoring_Config'!$C:$C,0),0),"False,0")</f>
        <v>0</v>
      </c>
      <c r="AT149" cm="1">
        <f t="array" ref="AT149">IF(FALSE,"True," &amp; IF(_xlfn.XLOOKUP("App_IsAny",'Scoring_Config'!$A:$A,'Scoring_Config'!$D:$D,"Yes")="Yes",_xlfn.XLOOKUP("App_IsAny",'Scoring_Config'!$A:$A,'Scoring_Config'!$C:$C,0),0),"False,0")</f>
        <v>0</v>
      </c>
      <c r="AU149">
        <v>4</v>
      </c>
      <c r="AV149" cm="1">
        <f t="array" ref="AV149">IF(FALSE,"True," &amp; IF(_xlfn.XLOOKUP("App_RangeGt1000",'Scoring_Config'!$A:$A,'Scoring_Config'!$D:$D,"Yes")="Yes",_xlfn.XLOOKUP("App_RangeGt1000",'Scoring_Config'!$A:$A,'Scoring_Config'!$C:$C,0),0),"False,0")</f>
        <v>0</v>
      </c>
      <c r="AW149" cm="1">
        <f t="array" ref="AW149">IF(FALSE,"True," &amp; IF(_xlfn.XLOOKUP("Action_IsDenyOrDrop",'Scoring_Config'!$A:$A,'Scoring_Config'!$D:$D,"Yes")="Yes",_xlfn.XLOOKUP("Action_IsDenyOrDrop",'Scoring_Config'!$A:$A,'Scoring_Config'!$C:$C,0),0),"False,0")</f>
        <v>0</v>
      </c>
      <c r="AX149" cm="1">
        <f t="array" ref="AX149">IF(LEFT(AW149,4)="True",0,(IF(LEFT(Y149,4)="True",IF(_xlfn.XLOOKUP("Src_IsAny",'Scoring_Config'!$A:$A,'Scoring_Config'!$D:$D,"Yes")="Yes",_xlfn.XLOOKUP("Src_IsAny",'Scoring_Config'!$A:$A,'Scoring_Config'!$C:$C,10),0),0)+IF(LEFT(Z149,4)="True",IF(_xlfn.XLOOKUP("Src_CIDR_Le_16",'Scoring_Config'!$A:$A,'Scoring_Config'!$D:$D,"Yes")="Yes",_xlfn.XLOOKUP("Src_CIDR_Le_16",'Scoring_Config'!$A:$A,'Scoring_Config'!$C:$C,10),0),0)+IF(LEFT(AA149,4)="True",IF(_xlfn.XLOOKUP("Src_CIDR_17_22",'Scoring_Config'!$A:$A,'Scoring_Config'!$D:$D,"Yes")="Yes",_xlfn.XLOOKUP("Src_CIDR_17_22",'Scoring_Config'!$A:$A,'Scoring_Config'!$C:$C,5),0),0)+IF(LEFT(AB149,4)="True",IF(_xlfn.XLOOKUP("Dst_IsAny",'Scoring_Config'!$A:$A,'Scoring_Config'!$D:$D,"Yes")="Yes",_xlfn.XLOOKUP("Dst_IsAny",'Scoring_Config'!$A:$A,'Scoring_Config'!$C:$C,10),0),0)+IF(LEFT(AC149,4)="True",IF(_xlfn.XLOOKUP("Dst_CIDR_Le_16",'Scoring_Config'!$A:$A,'Scoring_Config'!$D:$D,"Yes")="Yes",_xlfn.XLOOKUP("Dst_CIDR_Le_16",'Scoring_Config'!$A:$A,'Scoring_Config'!$C:$C,10),0),0)+IF(LEFT(AD149,4)="True",IF(_xlfn.XLOOKUP("Dst_CIDR_17_22",'Scoring_Config'!$A:$A,'Scoring_Config'!$D:$D,"Yes")="Yes",_xlfn.XLOOKUP("Dst_CIDR_17_22",'Scoring_Config'!$A:$A,'Scoring_Config'!$C:$C,5),0),0)+IF(LEFT(AE149,4)="True",IF(_xlfn.XLOOKUP("SrcZone_IsAny",'Scoring_Config'!$A:$A,'Scoring_Config'!$D:$D,"Yes")="Yes",_xlfn.XLOOKUP("SrcZone_IsAny",'Scoring_Config'!$A:$A,'Scoring_Config'!$C:$C,10),0),0)+IF(LEFT(AF149,4)="True",IF(_xlfn.XLOOKUP("DstZone_IsAny",'Scoring_Config'!$A:$A,'Scoring_Config'!$D:$D,"Yes")="Yes",_xlfn.XLOOKUP("DstZone_IsAny",'Scoring_Config'!$A:$A,'Scoring_Config'!$C:$C,10),0),0)+IF(LEFT(AG149,4)="True",IF(_xlfn.XLOOKUP("Service_Any_OR_RangeGt1000",'Scoring_Config'!$A:$A,'Scoring_Config'!$D:$D,"Yes")="Yes",_xlfn.XLOOKUP("Service_Any_OR_RangeGt1000",'Scoring_Config'!$A:$A,'Scoring_Config'!$C:$C,10),0),0)+IF(LEFT(AH149,4)="True",IF(_xlfn.XLOOKUP("App_Any_OR_RangeGt1000",'Scoring_Config'!$A:$A,'Scoring_Config'!$D:$D,"Yes")="Yes",_xlfn.XLOOKUP("App_Any_OR_RangeGt1000",'Scoring_Config'!$A:$A,'Scoring_Config'!$C:$C,10),0),0)+IF(LEFT(AI149,4)="True",IF(_xlfn.XLOOKUP("Service_Insecure_Match",'Scoring_Config'!$A:$A,'Scoring_Config'!$D:$D,"Yes")="Yes",_xlfn.XLOOKUP("Service_Insecure_Match",'Scoring_Config'!$A:$A,'Scoring_Config'!$C:$C,5),0),0)+IF(LEFT(AJ149,4)="True",IF(_xlfn.XLOOKUP("Risky_Inbound",'Scoring_Config'!$A:$A,'Scoring_Config'!$D:$D,"Yes")="Yes",_xlfn.XLOOKUP("Risky_Inbound",'Scoring_Config'!$A:$A,'Scoring_Config'!$C:$C,50),0),0)+IF(LEFT(AK149,4)="True",IF(_xlfn.XLOOKUP("Risky_Outbound",'Scoring_Config'!$A:$A,'Scoring_Config'!$D:$D,"Yes")="Yes",_xlfn.XLOOKUP("Risky_Outbound",'Scoring_Config'!$A:$A,'Scoring_Config'!$C:$C,25),0),0)+IF(LEFT(AZ149,4)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149,FIND(",",AL149)+1,100)),0)+IF(LEFT(AM149,4)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149,FIND(",",AN149)+1,100)),0)+IF(_xlfn.XLOOKUP("Profile_Scoring",'Scoring_Config'!$A:$A,'Scoring_Config'!$D:$D,"Yes")="Yes",VALUE(MID(AO149,FIND(",",AO149)+1,100)),0)+IF(_xlfn.XLOOKUP("Options_Scoring",'Scoring_Config'!$A:$A,'Scoring_Config'!$D:$D,"Yes")="Yes",VALUE(MID(AP149,FIND(",",AP149)+1,100)),0)))</f>
        <v>0</v>
      </c>
      <c r="AZ149" cm="1">
        <f t="array" ref="AZ149">IF(FALSE,"True," &amp; IF(_xlfn.XLOOKUP("Migrate_Insecure",'Scoring_Config'!$A:$A,'Scoring_Config'!$D:$D,"Yes")="Yes",_xlfn.XLOOKUP("Migrate_Insecure",'Scoring_Config'!$A:$A,'Scoring_Config'!$C:$C,10),0),"False,0")</f>
        <v>0</v>
      </c>
    </row>
    <row r="150" spans="1:52">
      <c r="A150" t="s">
        <v>1979</v>
      </c>
      <c r="B150" t="s">
        <v>2128</v>
      </c>
      <c r="C150" t="s">
        <v>3542</v>
      </c>
      <c r="D150" t="s">
        <v>3545</v>
      </c>
      <c r="E150" t="s">
        <v>3563</v>
      </c>
      <c r="F150" t="s">
        <v>3621</v>
      </c>
      <c r="G150" t="s">
        <v>179</v>
      </c>
      <c r="H150" t="s">
        <v>174</v>
      </c>
      <c r="I150" t="s">
        <v>3602</v>
      </c>
      <c r="J150" t="s">
        <v>169</v>
      </c>
      <c r="K150" t="s">
        <v>1716</v>
      </c>
      <c r="L150" t="s">
        <v>1327</v>
      </c>
      <c r="M150" t="s">
        <v>1974</v>
      </c>
      <c r="N150" t="s">
        <v>4315</v>
      </c>
      <c r="O150" t="s">
        <v>4319</v>
      </c>
      <c r="P150" t="s">
        <v>4322</v>
      </c>
      <c r="Q150" t="s">
        <v>4437</v>
      </c>
      <c r="R150" t="s">
        <v>5440</v>
      </c>
      <c r="S150" t="s">
        <v>5440</v>
      </c>
      <c r="T150" t="s">
        <v>5612</v>
      </c>
      <c r="U150" t="s">
        <v>6032</v>
      </c>
      <c r="Y150" cm="1">
        <f t="array" ref="Y150">IF(FALSE,"True," &amp; IF(_xlfn.XLOOKUP("Src_IsAny",'Scoring_Config'!$A:$A,'Scoring_Config'!$D:$D,"Yes")="Yes",_xlfn.XLOOKUP("Src_IsAny",'Scoring_Config'!$A:$A,'Scoring_Config'!$C:$C,10),0),"False,0")</f>
        <v>0</v>
      </c>
      <c r="Z150" cm="1">
        <f t="array" ref="Z150">IF(TRUE,"True," &amp; IF(_xlfn.XLOOKUP("Src_CIDR_Le_16",'Scoring_Config'!$A:$A,'Scoring_Config'!$D:$D,"Yes")="Yes",_xlfn.XLOOKUP("Src_CIDR_Le_16",'Scoring_Config'!$A:$A,'Scoring_Config'!$C:$C,10),0),"False,0")</f>
        <v>0</v>
      </c>
      <c r="AA150" cm="1">
        <f t="array" ref="AA150">IF(FALSE,"True," &amp; IF(_xlfn.XLOOKUP("Src_CIDR_17_22",'Scoring_Config'!$A:$A,'Scoring_Config'!$D:$D,"Yes")="Yes",_xlfn.XLOOKUP("Src_CIDR_17_22",'Scoring_Config'!$A:$A,'Scoring_Config'!$C:$C,5),0),"False,0")</f>
        <v>0</v>
      </c>
      <c r="AB150" cm="1">
        <f t="array" ref="AB150">IF(FALSE,"True," &amp; IF(_xlfn.XLOOKUP("Dst_IsAny",'Scoring_Config'!$A:$A,'Scoring_Config'!$D:$D,"Yes")="Yes",_xlfn.XLOOKUP("Dst_IsAny",'Scoring_Config'!$A:$A,'Scoring_Config'!$C:$C,10),0),"False,0")</f>
        <v>0</v>
      </c>
      <c r="AC150" cm="1">
        <f t="array" ref="AC150">IF(FALSE,"True," &amp; IF(_xlfn.XLOOKUP("Dst_CIDR_Le_16",'Scoring_Config'!$A:$A,'Scoring_Config'!$D:$D,"Yes")="Yes",_xlfn.XLOOKUP("Dst_CIDR_Le_16",'Scoring_Config'!$A:$A,'Scoring_Config'!$C:$C,10),0),"False,0")</f>
        <v>0</v>
      </c>
      <c r="AD150" cm="1">
        <f t="array" ref="AD150">IF(FALSE,"True," &amp; IF(_xlfn.XLOOKUP("Dst_CIDR_17_22",'Scoring_Config'!$A:$A,'Scoring_Config'!$D:$D,"Yes")="Yes",_xlfn.XLOOKUP("Dst_CIDR_17_22",'Scoring_Config'!$A:$A,'Scoring_Config'!$C:$C,5),0),"False,0")</f>
        <v>0</v>
      </c>
      <c r="AE150" cm="1">
        <f t="array" ref="AE150">IF(FALSE,"True," &amp; IF(_xlfn.XLOOKUP("SrcZone_IsAny",'Scoring_Config'!$A:$A,'Scoring_Config'!$D:$D,"Yes")="Yes",_xlfn.XLOOKUP("SrcZone_IsAny",'Scoring_Config'!$A:$A,'Scoring_Config'!$C:$C,10),0),"False,0")</f>
        <v>0</v>
      </c>
      <c r="AF150" cm="1">
        <f t="array" ref="AF150">IF(FALSE,"True," &amp; IF(_xlfn.XLOOKUP("DstZone_IsAny",'Scoring_Config'!$A:$A,'Scoring_Config'!$D:$D,"Yes")="Yes",_xlfn.XLOOKUP("DstZone_IsAny",'Scoring_Config'!$A:$A,'Scoring_Config'!$C:$C,10),0),"False,0")</f>
        <v>0</v>
      </c>
      <c r="AG150" cm="1">
        <f t="array" ref="AG15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0" cm="1">
        <f t="array" ref="AH150">IF(FALSE,"True," &amp; IF(_xlfn.XLOOKUP("App_Any_OR_RangeGt1000",'Scoring_Config'!$A:$A,'Scoring_Config'!$D:$D,"Yes")="Yes",_xlfn.XLOOKUP("App_Any_OR_RangeGt1000",'Scoring_Config'!$A:$A,'Scoring_Config'!$C:$C,10),0),"False,0")</f>
        <v>0</v>
      </c>
      <c r="AI150" cm="1">
        <f t="array" ref="AI150">IF(FALSE,"True," &amp; IF(_xlfn.XLOOKUP("Service_Insecure_Match",'Scoring_Config'!$A:$A,'Scoring_Config'!$D:$D,"Yes")="Yes",_xlfn.XLOOKUP("Service_Insecure_Match",'Scoring_Config'!$A:$A,'Scoring_Config'!$C:$C,5),0),"False,0")</f>
        <v>0</v>
      </c>
      <c r="AJ150" cm="1">
        <f t="array" ref="AJ150">IF(FALSE,"True," &amp; IF(_xlfn.XLOOKUP("Risky_Inbound",'Scoring_Config'!$A:$A,'Scoring_Config'!$D:$D,"Yes")="Yes",_xlfn.XLOOKUP("Risky_Inbound",'Scoring_Config'!$A:$A,'Scoring_Config'!$C:$C,50),0),"False,0")</f>
        <v>0</v>
      </c>
      <c r="AK150" cm="1">
        <f t="array" ref="AK150">IF(FALSE,"True," &amp; IF(_xlfn.XLOOKUP("Risky_Outbound",'Scoring_Config'!$A:$A,'Scoring_Config'!$D:$D,"Yes")="Yes",_xlfn.XLOOKUP("Risky_Outbound",'Scoring_Config'!$A:$A,'Scoring_Config'!$C:$C,25),0),"False,0")</f>
        <v>0</v>
      </c>
      <c r="AL150" t="s">
        <v>6697</v>
      </c>
      <c r="AM150" cm="1">
        <f t="array" ref="AM15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0" t="s">
        <v>6697</v>
      </c>
      <c r="AO150" t="s">
        <v>6697</v>
      </c>
      <c r="AP150" t="s">
        <v>6697</v>
      </c>
      <c r="AQ150" cm="1">
        <f t="array" ref="AQ150">IF(FALSE,"True," &amp; IF(_xlfn.XLOOKUP("Service_IsAny",'Scoring_Config'!$A:$A,'Scoring_Config'!$D:$D,"Yes")="Yes",_xlfn.XLOOKUP("Service_IsAny",'Scoring_Config'!$A:$A,'Scoring_Config'!$C:$C,0),0),"False,0")</f>
        <v>0</v>
      </c>
      <c r="AR150">
        <v>0</v>
      </c>
      <c r="AS150" cm="1">
        <f t="array" ref="AS150">IF(FALSE,"True," &amp; IF(_xlfn.XLOOKUP("Service_RangeGt1000",'Scoring_Config'!$A:$A,'Scoring_Config'!$D:$D,"Yes")="Yes",_xlfn.XLOOKUP("Service_RangeGt1000",'Scoring_Config'!$A:$A,'Scoring_Config'!$C:$C,0),0),"False,0")</f>
        <v>0</v>
      </c>
      <c r="AT150" cm="1">
        <f t="array" ref="AT150">IF(FALSE,"True," &amp; IF(_xlfn.XLOOKUP("App_IsAny",'Scoring_Config'!$A:$A,'Scoring_Config'!$D:$D,"Yes")="Yes",_xlfn.XLOOKUP("App_IsAny",'Scoring_Config'!$A:$A,'Scoring_Config'!$C:$C,0),0),"False,0")</f>
        <v>0</v>
      </c>
      <c r="AU150">
        <v>5</v>
      </c>
      <c r="AV150" cm="1">
        <f t="array" ref="AV150">IF(FALSE,"True," &amp; IF(_xlfn.XLOOKUP("App_RangeGt1000",'Scoring_Config'!$A:$A,'Scoring_Config'!$D:$D,"Yes")="Yes",_xlfn.XLOOKUP("App_RangeGt1000",'Scoring_Config'!$A:$A,'Scoring_Config'!$C:$C,0),0),"False,0")</f>
        <v>0</v>
      </c>
      <c r="AW150" cm="1">
        <f t="array" ref="AW150">IF(FALSE,"True," &amp; IF(_xlfn.XLOOKUP("Action_IsDenyOrDrop",'Scoring_Config'!$A:$A,'Scoring_Config'!$D:$D,"Yes")="Yes",_xlfn.XLOOKUP("Action_IsDenyOrDrop",'Scoring_Config'!$A:$A,'Scoring_Config'!$C:$C,0),0),"False,0")</f>
        <v>0</v>
      </c>
      <c r="AX150" cm="1">
        <f t="array" ref="AX150">IF(LEFT(AW150,4)="True",0,(IF(LEFT(Y150,4)="True",IF(_xlfn.XLOOKUP("Src_IsAny",'Scoring_Config'!$A:$A,'Scoring_Config'!$D:$D,"Yes")="Yes",_xlfn.XLOOKUP("Src_IsAny",'Scoring_Config'!$A:$A,'Scoring_Config'!$C:$C,10),0),0)+IF(LEFT(Z150,4)="True",IF(_xlfn.XLOOKUP("Src_CIDR_Le_16",'Scoring_Config'!$A:$A,'Scoring_Config'!$D:$D,"Yes")="Yes",_xlfn.XLOOKUP("Src_CIDR_Le_16",'Scoring_Config'!$A:$A,'Scoring_Config'!$C:$C,10),0),0)+IF(LEFT(AA150,4)="True",IF(_xlfn.XLOOKUP("Src_CIDR_17_22",'Scoring_Config'!$A:$A,'Scoring_Config'!$D:$D,"Yes")="Yes",_xlfn.XLOOKUP("Src_CIDR_17_22",'Scoring_Config'!$A:$A,'Scoring_Config'!$C:$C,5),0),0)+IF(LEFT(AB150,4)="True",IF(_xlfn.XLOOKUP("Dst_IsAny",'Scoring_Config'!$A:$A,'Scoring_Config'!$D:$D,"Yes")="Yes",_xlfn.XLOOKUP("Dst_IsAny",'Scoring_Config'!$A:$A,'Scoring_Config'!$C:$C,10),0),0)+IF(LEFT(AC150,4)="True",IF(_xlfn.XLOOKUP("Dst_CIDR_Le_16",'Scoring_Config'!$A:$A,'Scoring_Config'!$D:$D,"Yes")="Yes",_xlfn.XLOOKUP("Dst_CIDR_Le_16",'Scoring_Config'!$A:$A,'Scoring_Config'!$C:$C,10),0),0)+IF(LEFT(AD150,4)="True",IF(_xlfn.XLOOKUP("Dst_CIDR_17_22",'Scoring_Config'!$A:$A,'Scoring_Config'!$D:$D,"Yes")="Yes",_xlfn.XLOOKUP("Dst_CIDR_17_22",'Scoring_Config'!$A:$A,'Scoring_Config'!$C:$C,5),0),0)+IF(LEFT(AE150,4)="True",IF(_xlfn.XLOOKUP("SrcZone_IsAny",'Scoring_Config'!$A:$A,'Scoring_Config'!$D:$D,"Yes")="Yes",_xlfn.XLOOKUP("SrcZone_IsAny",'Scoring_Config'!$A:$A,'Scoring_Config'!$C:$C,10),0),0)+IF(LEFT(AF150,4)="True",IF(_xlfn.XLOOKUP("DstZone_IsAny",'Scoring_Config'!$A:$A,'Scoring_Config'!$D:$D,"Yes")="Yes",_xlfn.XLOOKUP("DstZone_IsAny",'Scoring_Config'!$A:$A,'Scoring_Config'!$C:$C,10),0),0)+IF(LEFT(AG150,4)="True",IF(_xlfn.XLOOKUP("Service_Any_OR_RangeGt1000",'Scoring_Config'!$A:$A,'Scoring_Config'!$D:$D,"Yes")="Yes",_xlfn.XLOOKUP("Service_Any_OR_RangeGt1000",'Scoring_Config'!$A:$A,'Scoring_Config'!$C:$C,10),0),0)+IF(LEFT(AH150,4)="True",IF(_xlfn.XLOOKUP("App_Any_OR_RangeGt1000",'Scoring_Config'!$A:$A,'Scoring_Config'!$D:$D,"Yes")="Yes",_xlfn.XLOOKUP("App_Any_OR_RangeGt1000",'Scoring_Config'!$A:$A,'Scoring_Config'!$C:$C,10),0),0)+IF(LEFT(AI150,4)="True",IF(_xlfn.XLOOKUP("Service_Insecure_Match",'Scoring_Config'!$A:$A,'Scoring_Config'!$D:$D,"Yes")="Yes",_xlfn.XLOOKUP("Service_Insecure_Match",'Scoring_Config'!$A:$A,'Scoring_Config'!$C:$C,5),0),0)+IF(LEFT(AJ150,4)="True",IF(_xlfn.XLOOKUP("Risky_Inbound",'Scoring_Config'!$A:$A,'Scoring_Config'!$D:$D,"Yes")="Yes",_xlfn.XLOOKUP("Risky_Inbound",'Scoring_Config'!$A:$A,'Scoring_Config'!$C:$C,50),0),0)+IF(LEFT(AK150,4)="True",IF(_xlfn.XLOOKUP("Risky_Outbound",'Scoring_Config'!$A:$A,'Scoring_Config'!$D:$D,"Yes")="Yes",_xlfn.XLOOKUP("Risky_Outbound",'Scoring_Config'!$A:$A,'Scoring_Config'!$C:$C,25),0),0)+IF(LEFT(AZ150,4)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150,FIND(",",AL150)+1,100)),0)+IF(LEFT(AM150,4)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150,FIND(",",AN150)+1,100)),0)+IF(_xlfn.XLOOKUP("Profile_Scoring",'Scoring_Config'!$A:$A,'Scoring_Config'!$D:$D,"Yes")="Yes",VALUE(MID(AO150,FIND(",",AO150)+1,100)),0)+IF(_xlfn.XLOOKUP("Options_Scoring",'Scoring_Config'!$A:$A,'Scoring_Config'!$D:$D,"Yes")="Yes",VALUE(MID(AP150,FIND(",",AP150)+1,100)),0)))</f>
        <v>0</v>
      </c>
      <c r="AZ150" cm="1">
        <f t="array" ref="AZ150">IF(FALSE,"True," &amp; IF(_xlfn.XLOOKUP("Migrate_Insecure",'Scoring_Config'!$A:$A,'Scoring_Config'!$D:$D,"Yes")="Yes",_xlfn.XLOOKUP("Migrate_Insecure",'Scoring_Config'!$A:$A,'Scoring_Config'!$C:$C,10),0),"False,0")</f>
        <v>0</v>
      </c>
    </row>
    <row r="151" spans="1:52">
      <c r="A151" t="s">
        <v>1979</v>
      </c>
      <c r="B151" t="s">
        <v>2129</v>
      </c>
      <c r="C151" t="s">
        <v>3542</v>
      </c>
      <c r="D151" t="s">
        <v>3545</v>
      </c>
      <c r="E151" t="s">
        <v>3563</v>
      </c>
      <c r="F151" t="s">
        <v>3625</v>
      </c>
      <c r="G151" t="s">
        <v>180</v>
      </c>
      <c r="H151" t="s">
        <v>174</v>
      </c>
      <c r="I151" t="s">
        <v>3624</v>
      </c>
      <c r="J151" t="s">
        <v>181</v>
      </c>
      <c r="K151" t="s">
        <v>1722</v>
      </c>
      <c r="L151" t="s">
        <v>1327</v>
      </c>
      <c r="M151" t="s">
        <v>1974</v>
      </c>
      <c r="N151" t="s">
        <v>4315</v>
      </c>
      <c r="O151" t="s">
        <v>4319</v>
      </c>
      <c r="P151" t="s">
        <v>4321</v>
      </c>
      <c r="Q151" t="s">
        <v>4438</v>
      </c>
      <c r="R151" t="s">
        <v>5437</v>
      </c>
      <c r="S151" t="s">
        <v>5440</v>
      </c>
      <c r="T151" t="s">
        <v>5613</v>
      </c>
      <c r="U151" t="s">
        <v>6033</v>
      </c>
      <c r="Y151" cm="1">
        <f t="array" ref="Y151">IF(FALSE,"True," &amp; IF(_xlfn.XLOOKUP("Src_IsAny",'Scoring_Config'!$A:$A,'Scoring_Config'!$D:$D,"Yes")="Yes",_xlfn.XLOOKUP("Src_IsAny",'Scoring_Config'!$A:$A,'Scoring_Config'!$C:$C,10),0),"False,0")</f>
        <v>0</v>
      </c>
      <c r="Z151" cm="1">
        <f t="array" ref="Z151">IF(TRUE,"True," &amp; IF(_xlfn.XLOOKUP("Src_CIDR_Le_16",'Scoring_Config'!$A:$A,'Scoring_Config'!$D:$D,"Yes")="Yes",_xlfn.XLOOKUP("Src_CIDR_Le_16",'Scoring_Config'!$A:$A,'Scoring_Config'!$C:$C,10),0),"False,0")</f>
        <v>0</v>
      </c>
      <c r="AA151" cm="1">
        <f t="array" ref="AA151">IF(FALSE,"True," &amp; IF(_xlfn.XLOOKUP("Src_CIDR_17_22",'Scoring_Config'!$A:$A,'Scoring_Config'!$D:$D,"Yes")="Yes",_xlfn.XLOOKUP("Src_CIDR_17_22",'Scoring_Config'!$A:$A,'Scoring_Config'!$C:$C,5),0),"False,0")</f>
        <v>0</v>
      </c>
      <c r="AB151" cm="1">
        <f t="array" ref="AB151">IF(FALSE,"True," &amp; IF(_xlfn.XLOOKUP("Dst_IsAny",'Scoring_Config'!$A:$A,'Scoring_Config'!$D:$D,"Yes")="Yes",_xlfn.XLOOKUP("Dst_IsAny",'Scoring_Config'!$A:$A,'Scoring_Config'!$C:$C,10),0),"False,0")</f>
        <v>0</v>
      </c>
      <c r="AC151" cm="1">
        <f t="array" ref="AC151">IF(FALSE,"True," &amp; IF(_xlfn.XLOOKUP("Dst_CIDR_Le_16",'Scoring_Config'!$A:$A,'Scoring_Config'!$D:$D,"Yes")="Yes",_xlfn.XLOOKUP("Dst_CIDR_Le_16",'Scoring_Config'!$A:$A,'Scoring_Config'!$C:$C,10),0),"False,0")</f>
        <v>0</v>
      </c>
      <c r="AD151" cm="1">
        <f t="array" ref="AD151">IF(FALSE,"True," &amp; IF(_xlfn.XLOOKUP("Dst_CIDR_17_22",'Scoring_Config'!$A:$A,'Scoring_Config'!$D:$D,"Yes")="Yes",_xlfn.XLOOKUP("Dst_CIDR_17_22",'Scoring_Config'!$A:$A,'Scoring_Config'!$C:$C,5),0),"False,0")</f>
        <v>0</v>
      </c>
      <c r="AE151" cm="1">
        <f t="array" ref="AE151">IF(FALSE,"True," &amp; IF(_xlfn.XLOOKUP("SrcZone_IsAny",'Scoring_Config'!$A:$A,'Scoring_Config'!$D:$D,"Yes")="Yes",_xlfn.XLOOKUP("SrcZone_IsAny",'Scoring_Config'!$A:$A,'Scoring_Config'!$C:$C,10),0),"False,0")</f>
        <v>0</v>
      </c>
      <c r="AF151" cm="1">
        <f t="array" ref="AF151">IF(FALSE,"True," &amp; IF(_xlfn.XLOOKUP("DstZone_IsAny",'Scoring_Config'!$A:$A,'Scoring_Config'!$D:$D,"Yes")="Yes",_xlfn.XLOOKUP("DstZone_IsAny",'Scoring_Config'!$A:$A,'Scoring_Config'!$C:$C,10),0),"False,0")</f>
        <v>0</v>
      </c>
      <c r="AG151" cm="1">
        <f t="array" ref="AG15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1" cm="1">
        <f t="array" ref="AH151">IF(FALSE,"True," &amp; IF(_xlfn.XLOOKUP("App_Any_OR_RangeGt1000",'Scoring_Config'!$A:$A,'Scoring_Config'!$D:$D,"Yes")="Yes",_xlfn.XLOOKUP("App_Any_OR_RangeGt1000",'Scoring_Config'!$A:$A,'Scoring_Config'!$C:$C,10),0),"False,0")</f>
        <v>0</v>
      </c>
      <c r="AI151" cm="1">
        <f t="array" ref="AI151">IF(FALSE,"True," &amp; IF(_xlfn.XLOOKUP("Service_Insecure_Match",'Scoring_Config'!$A:$A,'Scoring_Config'!$D:$D,"Yes")="Yes",_xlfn.XLOOKUP("Service_Insecure_Match",'Scoring_Config'!$A:$A,'Scoring_Config'!$C:$C,5),0),"False,0")</f>
        <v>0</v>
      </c>
      <c r="AJ151" cm="1">
        <f t="array" ref="AJ151">IF(FALSE,"True," &amp; IF(_xlfn.XLOOKUP("Risky_Inbound",'Scoring_Config'!$A:$A,'Scoring_Config'!$D:$D,"Yes")="Yes",_xlfn.XLOOKUP("Risky_Inbound",'Scoring_Config'!$A:$A,'Scoring_Config'!$C:$C,50),0),"False,0")</f>
        <v>0</v>
      </c>
      <c r="AK151" cm="1">
        <f t="array" ref="AK151">IF(FALSE,"True," &amp; IF(_xlfn.XLOOKUP("Risky_Outbound",'Scoring_Config'!$A:$A,'Scoring_Config'!$D:$D,"Yes")="Yes",_xlfn.XLOOKUP("Risky_Outbound",'Scoring_Config'!$A:$A,'Scoring_Config'!$C:$C,25),0),"False,0")</f>
        <v>0</v>
      </c>
      <c r="AL151" t="s">
        <v>6700</v>
      </c>
      <c r="AM151" cm="1">
        <f t="array" ref="AM15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1" t="s">
        <v>6697</v>
      </c>
      <c r="AO151" t="s">
        <v>6697</v>
      </c>
      <c r="AP151" t="s">
        <v>6697</v>
      </c>
      <c r="AQ151" cm="1">
        <f t="array" ref="AQ151">IF(FALSE,"True," &amp; IF(_xlfn.XLOOKUP("Service_IsAny",'Scoring_Config'!$A:$A,'Scoring_Config'!$D:$D,"Yes")="Yes",_xlfn.XLOOKUP("Service_IsAny",'Scoring_Config'!$A:$A,'Scoring_Config'!$C:$C,0),0),"False,0")</f>
        <v>0</v>
      </c>
      <c r="AR151">
        <v>0</v>
      </c>
      <c r="AS151" cm="1">
        <f t="array" ref="AS151">IF(FALSE,"True," &amp; IF(_xlfn.XLOOKUP("Service_RangeGt1000",'Scoring_Config'!$A:$A,'Scoring_Config'!$D:$D,"Yes")="Yes",_xlfn.XLOOKUP("Service_RangeGt1000",'Scoring_Config'!$A:$A,'Scoring_Config'!$C:$C,0),0),"False,0")</f>
        <v>0</v>
      </c>
      <c r="AT151" cm="1">
        <f t="array" ref="AT151">IF(FALSE,"True," &amp; IF(_xlfn.XLOOKUP("App_IsAny",'Scoring_Config'!$A:$A,'Scoring_Config'!$D:$D,"Yes")="Yes",_xlfn.XLOOKUP("App_IsAny",'Scoring_Config'!$A:$A,'Scoring_Config'!$C:$C,0),0),"False,0")</f>
        <v>0</v>
      </c>
      <c r="AU151">
        <v>1</v>
      </c>
      <c r="AV151" cm="1">
        <f t="array" ref="AV151">IF(FALSE,"True," &amp; IF(_xlfn.XLOOKUP("App_RangeGt1000",'Scoring_Config'!$A:$A,'Scoring_Config'!$D:$D,"Yes")="Yes",_xlfn.XLOOKUP("App_RangeGt1000",'Scoring_Config'!$A:$A,'Scoring_Config'!$C:$C,0),0),"False,0")</f>
        <v>0</v>
      </c>
      <c r="AW151" cm="1">
        <f t="array" ref="AW151">IF(FALSE,"True," &amp; IF(_xlfn.XLOOKUP("Action_IsDenyOrDrop",'Scoring_Config'!$A:$A,'Scoring_Config'!$D:$D,"Yes")="Yes",_xlfn.XLOOKUP("Action_IsDenyOrDrop",'Scoring_Config'!$A:$A,'Scoring_Config'!$C:$C,0),0),"False,0")</f>
        <v>0</v>
      </c>
      <c r="AX151" cm="1">
        <f t="array" ref="AX151">IF(LEFT(AW151,4)="True",0,(IF(LEFT(Y151,4)="True",IF(_xlfn.XLOOKUP("Src_IsAny",'Scoring_Config'!$A:$A,'Scoring_Config'!$D:$D,"Yes")="Yes",_xlfn.XLOOKUP("Src_IsAny",'Scoring_Config'!$A:$A,'Scoring_Config'!$C:$C,10),0),0)+IF(LEFT(Z151,4)="True",IF(_xlfn.XLOOKUP("Src_CIDR_Le_16",'Scoring_Config'!$A:$A,'Scoring_Config'!$D:$D,"Yes")="Yes",_xlfn.XLOOKUP("Src_CIDR_Le_16",'Scoring_Config'!$A:$A,'Scoring_Config'!$C:$C,10),0),0)+IF(LEFT(AA151,4)="True",IF(_xlfn.XLOOKUP("Src_CIDR_17_22",'Scoring_Config'!$A:$A,'Scoring_Config'!$D:$D,"Yes")="Yes",_xlfn.XLOOKUP("Src_CIDR_17_22",'Scoring_Config'!$A:$A,'Scoring_Config'!$C:$C,5),0),0)+IF(LEFT(AB151,4)="True",IF(_xlfn.XLOOKUP("Dst_IsAny",'Scoring_Config'!$A:$A,'Scoring_Config'!$D:$D,"Yes")="Yes",_xlfn.XLOOKUP("Dst_IsAny",'Scoring_Config'!$A:$A,'Scoring_Config'!$C:$C,10),0),0)+IF(LEFT(AC151,4)="True",IF(_xlfn.XLOOKUP("Dst_CIDR_Le_16",'Scoring_Config'!$A:$A,'Scoring_Config'!$D:$D,"Yes")="Yes",_xlfn.XLOOKUP("Dst_CIDR_Le_16",'Scoring_Config'!$A:$A,'Scoring_Config'!$C:$C,10),0),0)+IF(LEFT(AD151,4)="True",IF(_xlfn.XLOOKUP("Dst_CIDR_17_22",'Scoring_Config'!$A:$A,'Scoring_Config'!$D:$D,"Yes")="Yes",_xlfn.XLOOKUP("Dst_CIDR_17_22",'Scoring_Config'!$A:$A,'Scoring_Config'!$C:$C,5),0),0)+IF(LEFT(AE151,4)="True",IF(_xlfn.XLOOKUP("SrcZone_IsAny",'Scoring_Config'!$A:$A,'Scoring_Config'!$D:$D,"Yes")="Yes",_xlfn.XLOOKUP("SrcZone_IsAny",'Scoring_Config'!$A:$A,'Scoring_Config'!$C:$C,10),0),0)+IF(LEFT(AF151,4)="True",IF(_xlfn.XLOOKUP("DstZone_IsAny",'Scoring_Config'!$A:$A,'Scoring_Config'!$D:$D,"Yes")="Yes",_xlfn.XLOOKUP("DstZone_IsAny",'Scoring_Config'!$A:$A,'Scoring_Config'!$C:$C,10),0),0)+IF(LEFT(AG151,4)="True",IF(_xlfn.XLOOKUP("Service_Any_OR_RangeGt1000",'Scoring_Config'!$A:$A,'Scoring_Config'!$D:$D,"Yes")="Yes",_xlfn.XLOOKUP("Service_Any_OR_RangeGt1000",'Scoring_Config'!$A:$A,'Scoring_Config'!$C:$C,10),0),0)+IF(LEFT(AH151,4)="True",IF(_xlfn.XLOOKUP("App_Any_OR_RangeGt1000",'Scoring_Config'!$A:$A,'Scoring_Config'!$D:$D,"Yes")="Yes",_xlfn.XLOOKUP("App_Any_OR_RangeGt1000",'Scoring_Config'!$A:$A,'Scoring_Config'!$C:$C,10),0),0)+IF(LEFT(AI151,4)="True",IF(_xlfn.XLOOKUP("Service_Insecure_Match",'Scoring_Config'!$A:$A,'Scoring_Config'!$D:$D,"Yes")="Yes",_xlfn.XLOOKUP("Service_Insecure_Match",'Scoring_Config'!$A:$A,'Scoring_Config'!$C:$C,5),0),0)+IF(LEFT(AJ151,4)="True",IF(_xlfn.XLOOKUP("Risky_Inbound",'Scoring_Config'!$A:$A,'Scoring_Config'!$D:$D,"Yes")="Yes",_xlfn.XLOOKUP("Risky_Inbound",'Scoring_Config'!$A:$A,'Scoring_Config'!$C:$C,50),0),0)+IF(LEFT(AK151,4)="True",IF(_xlfn.XLOOKUP("Risky_Outbound",'Scoring_Config'!$A:$A,'Scoring_Config'!$D:$D,"Yes")="Yes",_xlfn.XLOOKUP("Risky_Outbound",'Scoring_Config'!$A:$A,'Scoring_Config'!$C:$C,25),0),0)+IF(LEFT(AZ151,4)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151,FIND(",",AL151)+1,100)),0)+IF(LEFT(AM151,4)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151,FIND(",",AN151)+1,100)),0)+IF(_xlfn.XLOOKUP("Profile_Scoring",'Scoring_Config'!$A:$A,'Scoring_Config'!$D:$D,"Yes")="Yes",VALUE(MID(AO151,FIND(",",AO151)+1,100)),0)+IF(_xlfn.XLOOKUP("Options_Scoring",'Scoring_Config'!$A:$A,'Scoring_Config'!$D:$D,"Yes")="Yes",VALUE(MID(AP151,FIND(",",AP151)+1,100)),0)))</f>
        <v>0</v>
      </c>
      <c r="AZ151" cm="1">
        <f t="array" ref="AZ151">IF(FALSE,"True," &amp; IF(_xlfn.XLOOKUP("Migrate_Insecure",'Scoring_Config'!$A:$A,'Scoring_Config'!$D:$D,"Yes")="Yes",_xlfn.XLOOKUP("Migrate_Insecure",'Scoring_Config'!$A:$A,'Scoring_Config'!$C:$C,10),0),"False,0")</f>
        <v>0</v>
      </c>
    </row>
    <row r="152" spans="1:52">
      <c r="A152" t="s">
        <v>1979</v>
      </c>
      <c r="B152" t="s">
        <v>2130</v>
      </c>
      <c r="C152" t="s">
        <v>3542</v>
      </c>
      <c r="D152" t="s">
        <v>3547</v>
      </c>
      <c r="E152" t="s">
        <v>3563</v>
      </c>
      <c r="F152" t="s">
        <v>3625</v>
      </c>
      <c r="G152" t="s">
        <v>180</v>
      </c>
      <c r="H152" t="s">
        <v>174</v>
      </c>
      <c r="I152" t="s">
        <v>3624</v>
      </c>
      <c r="J152" t="s">
        <v>181</v>
      </c>
      <c r="K152" t="s">
        <v>174</v>
      </c>
      <c r="L152" t="s">
        <v>1365</v>
      </c>
      <c r="M152" t="s">
        <v>1974</v>
      </c>
      <c r="N152" t="s">
        <v>4315</v>
      </c>
      <c r="O152" t="s">
        <v>4319</v>
      </c>
      <c r="P152" t="s">
        <v>4321</v>
      </c>
      <c r="Q152" t="s">
        <v>4438</v>
      </c>
      <c r="R152" t="s">
        <v>5436</v>
      </c>
      <c r="S152" t="s">
        <v>5477</v>
      </c>
      <c r="T152" t="s">
        <v>5613</v>
      </c>
      <c r="U152" t="s">
        <v>6034</v>
      </c>
      <c r="Y152" cm="1">
        <f t="array" ref="Y152">IF(FALSE,"True," &amp; IF(_xlfn.XLOOKUP("Src_IsAny",'Scoring_Config'!$A:$A,'Scoring_Config'!$D:$D,"Yes")="Yes",_xlfn.XLOOKUP("Src_IsAny",'Scoring_Config'!$A:$A,'Scoring_Config'!$C:$C,10),0),"False,0")</f>
        <v>0</v>
      </c>
      <c r="Z152" cm="1">
        <f t="array" ref="Z152">IF(TRUE,"True," &amp; IF(_xlfn.XLOOKUP("Src_CIDR_Le_16",'Scoring_Config'!$A:$A,'Scoring_Config'!$D:$D,"Yes")="Yes",_xlfn.XLOOKUP("Src_CIDR_Le_16",'Scoring_Config'!$A:$A,'Scoring_Config'!$C:$C,10),0),"False,0")</f>
        <v>0</v>
      </c>
      <c r="AA152" cm="1">
        <f t="array" ref="AA152">IF(FALSE,"True," &amp; IF(_xlfn.XLOOKUP("Src_CIDR_17_22",'Scoring_Config'!$A:$A,'Scoring_Config'!$D:$D,"Yes")="Yes",_xlfn.XLOOKUP("Src_CIDR_17_22",'Scoring_Config'!$A:$A,'Scoring_Config'!$C:$C,5),0),"False,0")</f>
        <v>0</v>
      </c>
      <c r="AB152" cm="1">
        <f t="array" ref="AB152">IF(FALSE,"True," &amp; IF(_xlfn.XLOOKUP("Dst_IsAny",'Scoring_Config'!$A:$A,'Scoring_Config'!$D:$D,"Yes")="Yes",_xlfn.XLOOKUP("Dst_IsAny",'Scoring_Config'!$A:$A,'Scoring_Config'!$C:$C,10),0),"False,0")</f>
        <v>0</v>
      </c>
      <c r="AC152" cm="1">
        <f t="array" ref="AC152">IF(FALSE,"True," &amp; IF(_xlfn.XLOOKUP("Dst_CIDR_Le_16",'Scoring_Config'!$A:$A,'Scoring_Config'!$D:$D,"Yes")="Yes",_xlfn.XLOOKUP("Dst_CIDR_Le_16",'Scoring_Config'!$A:$A,'Scoring_Config'!$C:$C,10),0),"False,0")</f>
        <v>0</v>
      </c>
      <c r="AD152" cm="1">
        <f t="array" ref="AD152">IF(FALSE,"True," &amp; IF(_xlfn.XLOOKUP("Dst_CIDR_17_22",'Scoring_Config'!$A:$A,'Scoring_Config'!$D:$D,"Yes")="Yes",_xlfn.XLOOKUP("Dst_CIDR_17_22",'Scoring_Config'!$A:$A,'Scoring_Config'!$C:$C,5),0),"False,0")</f>
        <v>0</v>
      </c>
      <c r="AE152" cm="1">
        <f t="array" ref="AE152">IF(FALSE,"True," &amp; IF(_xlfn.XLOOKUP("SrcZone_IsAny",'Scoring_Config'!$A:$A,'Scoring_Config'!$D:$D,"Yes")="Yes",_xlfn.XLOOKUP("SrcZone_IsAny",'Scoring_Config'!$A:$A,'Scoring_Config'!$C:$C,10),0),"False,0")</f>
        <v>0</v>
      </c>
      <c r="AF152" cm="1">
        <f t="array" ref="AF152">IF(FALSE,"True," &amp; IF(_xlfn.XLOOKUP("DstZone_IsAny",'Scoring_Config'!$A:$A,'Scoring_Config'!$D:$D,"Yes")="Yes",_xlfn.XLOOKUP("DstZone_IsAny",'Scoring_Config'!$A:$A,'Scoring_Config'!$C:$C,10),0),"False,0")</f>
        <v>0</v>
      </c>
      <c r="AG152" cm="1">
        <f t="array" ref="AG15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2" cm="1">
        <f t="array" ref="AH152">IF(TRUE,"True," &amp; IF(_xlfn.XLOOKUP("App_Any_OR_RangeGt1000",'Scoring_Config'!$A:$A,'Scoring_Config'!$D:$D,"Yes")="Yes",_xlfn.XLOOKUP("App_Any_OR_RangeGt1000",'Scoring_Config'!$A:$A,'Scoring_Config'!$C:$C,10),0),"False,0")</f>
        <v>0</v>
      </c>
      <c r="AI152" cm="1">
        <f t="array" ref="AI152">IF(FALSE,"True," &amp; IF(_xlfn.XLOOKUP("Service_Insecure_Match",'Scoring_Config'!$A:$A,'Scoring_Config'!$D:$D,"Yes")="Yes",_xlfn.XLOOKUP("Service_Insecure_Match",'Scoring_Config'!$A:$A,'Scoring_Config'!$C:$C,5),0),"False,0")</f>
        <v>0</v>
      </c>
      <c r="AJ152" cm="1">
        <f t="array" ref="AJ152">IF(FALSE,"True," &amp; IF(_xlfn.XLOOKUP("Risky_Inbound",'Scoring_Config'!$A:$A,'Scoring_Config'!$D:$D,"Yes")="Yes",_xlfn.XLOOKUP("Risky_Inbound",'Scoring_Config'!$A:$A,'Scoring_Config'!$C:$C,50),0),"False,0")</f>
        <v>0</v>
      </c>
      <c r="AK152" cm="1">
        <f t="array" ref="AK152">IF(FALSE,"True," &amp; IF(_xlfn.XLOOKUP("Risky_Outbound",'Scoring_Config'!$A:$A,'Scoring_Config'!$D:$D,"Yes")="Yes",_xlfn.XLOOKUP("Risky_Outbound",'Scoring_Config'!$A:$A,'Scoring_Config'!$C:$C,25),0),"False,0")</f>
        <v>0</v>
      </c>
      <c r="AL152" t="s">
        <v>6700</v>
      </c>
      <c r="AM152" cm="1">
        <f t="array" ref="AM15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2" t="s">
        <v>6697</v>
      </c>
      <c r="AO152" t="s">
        <v>6697</v>
      </c>
      <c r="AP152" t="s">
        <v>6697</v>
      </c>
      <c r="AQ152" cm="1">
        <f t="array" ref="AQ152">IF(FALSE,"True," &amp; IF(_xlfn.XLOOKUP("Service_IsAny",'Scoring_Config'!$A:$A,'Scoring_Config'!$D:$D,"Yes")="Yes",_xlfn.XLOOKUP("Service_IsAny",'Scoring_Config'!$A:$A,'Scoring_Config'!$C:$C,0),0),"False,0")</f>
        <v>0</v>
      </c>
      <c r="AR152">
        <v>2</v>
      </c>
      <c r="AS152" cm="1">
        <f t="array" ref="AS152">IF(FALSE,"True," &amp; IF(_xlfn.XLOOKUP("Service_RangeGt1000",'Scoring_Config'!$A:$A,'Scoring_Config'!$D:$D,"Yes")="Yes",_xlfn.XLOOKUP("Service_RangeGt1000",'Scoring_Config'!$A:$A,'Scoring_Config'!$C:$C,0),0),"False,0")</f>
        <v>0</v>
      </c>
      <c r="AT152" cm="1">
        <f t="array" ref="AT152">IF(TRUE,"True," &amp; IF(_xlfn.XLOOKUP("App_IsAny",'Scoring_Config'!$A:$A,'Scoring_Config'!$D:$D,"Yes")="Yes",_xlfn.XLOOKUP("App_IsAny",'Scoring_Config'!$A:$A,'Scoring_Config'!$C:$C,0),0),"False,0")</f>
        <v>0</v>
      </c>
      <c r="AU152">
        <v>65535</v>
      </c>
      <c r="AV152" cm="1">
        <f t="array" ref="AV152">IF(TRUE,"True," &amp; IF(_xlfn.XLOOKUP("App_RangeGt1000",'Scoring_Config'!$A:$A,'Scoring_Config'!$D:$D,"Yes")="Yes",_xlfn.XLOOKUP("App_RangeGt1000",'Scoring_Config'!$A:$A,'Scoring_Config'!$C:$C,0),0),"False,0")</f>
        <v>0</v>
      </c>
      <c r="AW152" cm="1">
        <f t="array" ref="AW152">IF(FALSE,"True," &amp; IF(_xlfn.XLOOKUP("Action_IsDenyOrDrop",'Scoring_Config'!$A:$A,'Scoring_Config'!$D:$D,"Yes")="Yes",_xlfn.XLOOKUP("Action_IsDenyOrDrop",'Scoring_Config'!$A:$A,'Scoring_Config'!$C:$C,0),0),"False,0")</f>
        <v>0</v>
      </c>
      <c r="AX152" cm="1">
        <f t="array" ref="AX152">IF(LEFT(AW152,4)="True",0,(IF(LEFT(Y152,4)="True",IF(_xlfn.XLOOKUP("Src_IsAny",'Scoring_Config'!$A:$A,'Scoring_Config'!$D:$D,"Yes")="Yes",_xlfn.XLOOKUP("Src_IsAny",'Scoring_Config'!$A:$A,'Scoring_Config'!$C:$C,10),0),0)+IF(LEFT(Z152,4)="True",IF(_xlfn.XLOOKUP("Src_CIDR_Le_16",'Scoring_Config'!$A:$A,'Scoring_Config'!$D:$D,"Yes")="Yes",_xlfn.XLOOKUP("Src_CIDR_Le_16",'Scoring_Config'!$A:$A,'Scoring_Config'!$C:$C,10),0),0)+IF(LEFT(AA152,4)="True",IF(_xlfn.XLOOKUP("Src_CIDR_17_22",'Scoring_Config'!$A:$A,'Scoring_Config'!$D:$D,"Yes")="Yes",_xlfn.XLOOKUP("Src_CIDR_17_22",'Scoring_Config'!$A:$A,'Scoring_Config'!$C:$C,5),0),0)+IF(LEFT(AB152,4)="True",IF(_xlfn.XLOOKUP("Dst_IsAny",'Scoring_Config'!$A:$A,'Scoring_Config'!$D:$D,"Yes")="Yes",_xlfn.XLOOKUP("Dst_IsAny",'Scoring_Config'!$A:$A,'Scoring_Config'!$C:$C,10),0),0)+IF(LEFT(AC152,4)="True",IF(_xlfn.XLOOKUP("Dst_CIDR_Le_16",'Scoring_Config'!$A:$A,'Scoring_Config'!$D:$D,"Yes")="Yes",_xlfn.XLOOKUP("Dst_CIDR_Le_16",'Scoring_Config'!$A:$A,'Scoring_Config'!$C:$C,10),0),0)+IF(LEFT(AD152,4)="True",IF(_xlfn.XLOOKUP("Dst_CIDR_17_22",'Scoring_Config'!$A:$A,'Scoring_Config'!$D:$D,"Yes")="Yes",_xlfn.XLOOKUP("Dst_CIDR_17_22",'Scoring_Config'!$A:$A,'Scoring_Config'!$C:$C,5),0),0)+IF(LEFT(AE152,4)="True",IF(_xlfn.XLOOKUP("SrcZone_IsAny",'Scoring_Config'!$A:$A,'Scoring_Config'!$D:$D,"Yes")="Yes",_xlfn.XLOOKUP("SrcZone_IsAny",'Scoring_Config'!$A:$A,'Scoring_Config'!$C:$C,10),0),0)+IF(LEFT(AF152,4)="True",IF(_xlfn.XLOOKUP("DstZone_IsAny",'Scoring_Config'!$A:$A,'Scoring_Config'!$D:$D,"Yes")="Yes",_xlfn.XLOOKUP("DstZone_IsAny",'Scoring_Config'!$A:$A,'Scoring_Config'!$C:$C,10),0),0)+IF(LEFT(AG152,4)="True",IF(_xlfn.XLOOKUP("Service_Any_OR_RangeGt1000",'Scoring_Config'!$A:$A,'Scoring_Config'!$D:$D,"Yes")="Yes",_xlfn.XLOOKUP("Service_Any_OR_RangeGt1000",'Scoring_Config'!$A:$A,'Scoring_Config'!$C:$C,10),0),0)+IF(LEFT(AH152,4)="True",IF(_xlfn.XLOOKUP("App_Any_OR_RangeGt1000",'Scoring_Config'!$A:$A,'Scoring_Config'!$D:$D,"Yes")="Yes",_xlfn.XLOOKUP("App_Any_OR_RangeGt1000",'Scoring_Config'!$A:$A,'Scoring_Config'!$C:$C,10),0),0)+IF(LEFT(AI152,4)="True",IF(_xlfn.XLOOKUP("Service_Insecure_Match",'Scoring_Config'!$A:$A,'Scoring_Config'!$D:$D,"Yes")="Yes",_xlfn.XLOOKUP("Service_Insecure_Match",'Scoring_Config'!$A:$A,'Scoring_Config'!$C:$C,5),0),0)+IF(LEFT(AJ152,4)="True",IF(_xlfn.XLOOKUP("Risky_Inbound",'Scoring_Config'!$A:$A,'Scoring_Config'!$D:$D,"Yes")="Yes",_xlfn.XLOOKUP("Risky_Inbound",'Scoring_Config'!$A:$A,'Scoring_Config'!$C:$C,50),0),0)+IF(LEFT(AK152,4)="True",IF(_xlfn.XLOOKUP("Risky_Outbound",'Scoring_Config'!$A:$A,'Scoring_Config'!$D:$D,"Yes")="Yes",_xlfn.XLOOKUP("Risky_Outbound",'Scoring_Config'!$A:$A,'Scoring_Config'!$C:$C,25),0),0)+IF(LEFT(AZ152,4)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152,FIND(",",AL152)+1,100)),0)+IF(LEFT(AM152,4)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152,FIND(",",AN152)+1,100)),0)+IF(_xlfn.XLOOKUP("Profile_Scoring",'Scoring_Config'!$A:$A,'Scoring_Config'!$D:$D,"Yes")="Yes",VALUE(MID(AO152,FIND(",",AO152)+1,100)),0)+IF(_xlfn.XLOOKUP("Options_Scoring",'Scoring_Config'!$A:$A,'Scoring_Config'!$D:$D,"Yes")="Yes",VALUE(MID(AP152,FIND(",",AP152)+1,100)),0)))</f>
        <v>0</v>
      </c>
      <c r="AZ152" cm="1">
        <f t="array" ref="AZ152">IF(FALSE,"True," &amp; IF(_xlfn.XLOOKUP("Migrate_Insecure",'Scoring_Config'!$A:$A,'Scoring_Config'!$D:$D,"Yes")="Yes",_xlfn.XLOOKUP("Migrate_Insecure",'Scoring_Config'!$A:$A,'Scoring_Config'!$C:$C,10),0),"False,0")</f>
        <v>0</v>
      </c>
    </row>
    <row r="153" spans="1:52">
      <c r="A153" t="s">
        <v>1979</v>
      </c>
      <c r="B153" t="s">
        <v>2131</v>
      </c>
      <c r="C153" t="s">
        <v>3542</v>
      </c>
      <c r="D153" t="s">
        <v>3545</v>
      </c>
      <c r="E153" t="s">
        <v>3563</v>
      </c>
      <c r="F153" t="s">
        <v>3624</v>
      </c>
      <c r="G153" t="s">
        <v>181</v>
      </c>
      <c r="H153" t="s">
        <v>174</v>
      </c>
      <c r="I153" t="s">
        <v>3625</v>
      </c>
      <c r="J153" t="s">
        <v>180</v>
      </c>
      <c r="K153" t="s">
        <v>1723</v>
      </c>
      <c r="L153" t="s">
        <v>1327</v>
      </c>
      <c r="M153" t="s">
        <v>1974</v>
      </c>
      <c r="N153" t="s">
        <v>4315</v>
      </c>
      <c r="O153" t="s">
        <v>4319</v>
      </c>
      <c r="P153" t="s">
        <v>4321</v>
      </c>
      <c r="Q153" t="s">
        <v>4438</v>
      </c>
      <c r="R153" t="s">
        <v>5437</v>
      </c>
      <c r="S153" t="s">
        <v>5440</v>
      </c>
      <c r="T153" t="s">
        <v>5613</v>
      </c>
      <c r="U153" t="s">
        <v>6034</v>
      </c>
      <c r="Y153" cm="1">
        <f t="array" ref="Y153">IF(FALSE,"True," &amp; IF(_xlfn.XLOOKUP("Src_IsAny",'Scoring_Config'!$A:$A,'Scoring_Config'!$D:$D,"Yes")="Yes",_xlfn.XLOOKUP("Src_IsAny",'Scoring_Config'!$A:$A,'Scoring_Config'!$C:$C,10),0),"False,0")</f>
        <v>0</v>
      </c>
      <c r="Z153" cm="1">
        <f t="array" ref="Z153">IF(FALSE,"True," &amp; IF(_xlfn.XLOOKUP("Src_CIDR_Le_16",'Scoring_Config'!$A:$A,'Scoring_Config'!$D:$D,"Yes")="Yes",_xlfn.XLOOKUP("Src_CIDR_Le_16",'Scoring_Config'!$A:$A,'Scoring_Config'!$C:$C,10),0),"False,0")</f>
        <v>0</v>
      </c>
      <c r="AA153" cm="1">
        <f t="array" ref="AA153">IF(FALSE,"True," &amp; IF(_xlfn.XLOOKUP("Src_CIDR_17_22",'Scoring_Config'!$A:$A,'Scoring_Config'!$D:$D,"Yes")="Yes",_xlfn.XLOOKUP("Src_CIDR_17_22",'Scoring_Config'!$A:$A,'Scoring_Config'!$C:$C,5),0),"False,0")</f>
        <v>0</v>
      </c>
      <c r="AB153" cm="1">
        <f t="array" ref="AB153">IF(FALSE,"True," &amp; IF(_xlfn.XLOOKUP("Dst_IsAny",'Scoring_Config'!$A:$A,'Scoring_Config'!$D:$D,"Yes")="Yes",_xlfn.XLOOKUP("Dst_IsAny",'Scoring_Config'!$A:$A,'Scoring_Config'!$C:$C,10),0),"False,0")</f>
        <v>0</v>
      </c>
      <c r="AC153" cm="1">
        <f t="array" ref="AC153">IF(TRUE,"True," &amp; IF(_xlfn.XLOOKUP("Dst_CIDR_Le_16",'Scoring_Config'!$A:$A,'Scoring_Config'!$D:$D,"Yes")="Yes",_xlfn.XLOOKUP("Dst_CIDR_Le_16",'Scoring_Config'!$A:$A,'Scoring_Config'!$C:$C,10),0),"False,0")</f>
        <v>0</v>
      </c>
      <c r="AD153" cm="1">
        <f t="array" ref="AD153">IF(FALSE,"True," &amp; IF(_xlfn.XLOOKUP("Dst_CIDR_17_22",'Scoring_Config'!$A:$A,'Scoring_Config'!$D:$D,"Yes")="Yes",_xlfn.XLOOKUP("Dst_CIDR_17_22",'Scoring_Config'!$A:$A,'Scoring_Config'!$C:$C,5),0),"False,0")</f>
        <v>0</v>
      </c>
      <c r="AE153" cm="1">
        <f t="array" ref="AE153">IF(FALSE,"True," &amp; IF(_xlfn.XLOOKUP("SrcZone_IsAny",'Scoring_Config'!$A:$A,'Scoring_Config'!$D:$D,"Yes")="Yes",_xlfn.XLOOKUP("SrcZone_IsAny",'Scoring_Config'!$A:$A,'Scoring_Config'!$C:$C,10),0),"False,0")</f>
        <v>0</v>
      </c>
      <c r="AF153" cm="1">
        <f t="array" ref="AF153">IF(FALSE,"True," &amp; IF(_xlfn.XLOOKUP("DstZone_IsAny",'Scoring_Config'!$A:$A,'Scoring_Config'!$D:$D,"Yes")="Yes",_xlfn.XLOOKUP("DstZone_IsAny",'Scoring_Config'!$A:$A,'Scoring_Config'!$C:$C,10),0),"False,0")</f>
        <v>0</v>
      </c>
      <c r="AG153" cm="1">
        <f t="array" ref="AG15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3" cm="1">
        <f t="array" ref="AH153">IF(FALSE,"True," &amp; IF(_xlfn.XLOOKUP("App_Any_OR_RangeGt1000",'Scoring_Config'!$A:$A,'Scoring_Config'!$D:$D,"Yes")="Yes",_xlfn.XLOOKUP("App_Any_OR_RangeGt1000",'Scoring_Config'!$A:$A,'Scoring_Config'!$C:$C,10),0),"False,0")</f>
        <v>0</v>
      </c>
      <c r="AI153" cm="1">
        <f t="array" ref="AI153">IF(FALSE,"True," &amp; IF(_xlfn.XLOOKUP("Service_Insecure_Match",'Scoring_Config'!$A:$A,'Scoring_Config'!$D:$D,"Yes")="Yes",_xlfn.XLOOKUP("Service_Insecure_Match",'Scoring_Config'!$A:$A,'Scoring_Config'!$C:$C,5),0),"False,0")</f>
        <v>0</v>
      </c>
      <c r="AJ153" cm="1">
        <f t="array" ref="AJ153">IF(FALSE,"True," &amp; IF(_xlfn.XLOOKUP("Risky_Inbound",'Scoring_Config'!$A:$A,'Scoring_Config'!$D:$D,"Yes")="Yes",_xlfn.XLOOKUP("Risky_Inbound",'Scoring_Config'!$A:$A,'Scoring_Config'!$C:$C,50),0),"False,0")</f>
        <v>0</v>
      </c>
      <c r="AK153" cm="1">
        <f t="array" ref="AK153">IF(FALSE,"True," &amp; IF(_xlfn.XLOOKUP("Risky_Outbound",'Scoring_Config'!$A:$A,'Scoring_Config'!$D:$D,"Yes")="Yes",_xlfn.XLOOKUP("Risky_Outbound",'Scoring_Config'!$A:$A,'Scoring_Config'!$C:$C,25),0),"False,0")</f>
        <v>0</v>
      </c>
      <c r="AL153" t="s">
        <v>6700</v>
      </c>
      <c r="AM153" cm="1">
        <f t="array" ref="AM15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3" t="s">
        <v>6697</v>
      </c>
      <c r="AO153" t="s">
        <v>6697</v>
      </c>
      <c r="AP153" t="s">
        <v>6697</v>
      </c>
      <c r="AQ153" cm="1">
        <f t="array" ref="AQ153">IF(FALSE,"True," &amp; IF(_xlfn.XLOOKUP("Service_IsAny",'Scoring_Config'!$A:$A,'Scoring_Config'!$D:$D,"Yes")="Yes",_xlfn.XLOOKUP("Service_IsAny",'Scoring_Config'!$A:$A,'Scoring_Config'!$C:$C,0),0),"False,0")</f>
        <v>0</v>
      </c>
      <c r="AR153">
        <v>0</v>
      </c>
      <c r="AS153" cm="1">
        <f t="array" ref="AS153">IF(FALSE,"True," &amp; IF(_xlfn.XLOOKUP("Service_RangeGt1000",'Scoring_Config'!$A:$A,'Scoring_Config'!$D:$D,"Yes")="Yes",_xlfn.XLOOKUP("Service_RangeGt1000",'Scoring_Config'!$A:$A,'Scoring_Config'!$C:$C,0),0),"False,0")</f>
        <v>0</v>
      </c>
      <c r="AT153" cm="1">
        <f t="array" ref="AT153">IF(FALSE,"True," &amp; IF(_xlfn.XLOOKUP("App_IsAny",'Scoring_Config'!$A:$A,'Scoring_Config'!$D:$D,"Yes")="Yes",_xlfn.XLOOKUP("App_IsAny",'Scoring_Config'!$A:$A,'Scoring_Config'!$C:$C,0),0),"False,0")</f>
        <v>0</v>
      </c>
      <c r="AU153">
        <v>2</v>
      </c>
      <c r="AV153" cm="1">
        <f t="array" ref="AV153">IF(FALSE,"True," &amp; IF(_xlfn.XLOOKUP("App_RangeGt1000",'Scoring_Config'!$A:$A,'Scoring_Config'!$D:$D,"Yes")="Yes",_xlfn.XLOOKUP("App_RangeGt1000",'Scoring_Config'!$A:$A,'Scoring_Config'!$C:$C,0),0),"False,0")</f>
        <v>0</v>
      </c>
      <c r="AW153" cm="1">
        <f t="array" ref="AW153">IF(FALSE,"True," &amp; IF(_xlfn.XLOOKUP("Action_IsDenyOrDrop",'Scoring_Config'!$A:$A,'Scoring_Config'!$D:$D,"Yes")="Yes",_xlfn.XLOOKUP("Action_IsDenyOrDrop",'Scoring_Config'!$A:$A,'Scoring_Config'!$C:$C,0),0),"False,0")</f>
        <v>0</v>
      </c>
      <c r="AX153" cm="1">
        <f t="array" ref="AX153">IF(LEFT(AW153,4)="True",0,(IF(LEFT(Y153,4)="True",IF(_xlfn.XLOOKUP("Src_IsAny",'Scoring_Config'!$A:$A,'Scoring_Config'!$D:$D,"Yes")="Yes",_xlfn.XLOOKUP("Src_IsAny",'Scoring_Config'!$A:$A,'Scoring_Config'!$C:$C,10),0),0)+IF(LEFT(Z153,4)="True",IF(_xlfn.XLOOKUP("Src_CIDR_Le_16",'Scoring_Config'!$A:$A,'Scoring_Config'!$D:$D,"Yes")="Yes",_xlfn.XLOOKUP("Src_CIDR_Le_16",'Scoring_Config'!$A:$A,'Scoring_Config'!$C:$C,10),0),0)+IF(LEFT(AA153,4)="True",IF(_xlfn.XLOOKUP("Src_CIDR_17_22",'Scoring_Config'!$A:$A,'Scoring_Config'!$D:$D,"Yes")="Yes",_xlfn.XLOOKUP("Src_CIDR_17_22",'Scoring_Config'!$A:$A,'Scoring_Config'!$C:$C,5),0),0)+IF(LEFT(AB153,4)="True",IF(_xlfn.XLOOKUP("Dst_IsAny",'Scoring_Config'!$A:$A,'Scoring_Config'!$D:$D,"Yes")="Yes",_xlfn.XLOOKUP("Dst_IsAny",'Scoring_Config'!$A:$A,'Scoring_Config'!$C:$C,10),0),0)+IF(LEFT(AC153,4)="True",IF(_xlfn.XLOOKUP("Dst_CIDR_Le_16",'Scoring_Config'!$A:$A,'Scoring_Config'!$D:$D,"Yes")="Yes",_xlfn.XLOOKUP("Dst_CIDR_Le_16",'Scoring_Config'!$A:$A,'Scoring_Config'!$C:$C,10),0),0)+IF(LEFT(AD153,4)="True",IF(_xlfn.XLOOKUP("Dst_CIDR_17_22",'Scoring_Config'!$A:$A,'Scoring_Config'!$D:$D,"Yes")="Yes",_xlfn.XLOOKUP("Dst_CIDR_17_22",'Scoring_Config'!$A:$A,'Scoring_Config'!$C:$C,5),0),0)+IF(LEFT(AE153,4)="True",IF(_xlfn.XLOOKUP("SrcZone_IsAny",'Scoring_Config'!$A:$A,'Scoring_Config'!$D:$D,"Yes")="Yes",_xlfn.XLOOKUP("SrcZone_IsAny",'Scoring_Config'!$A:$A,'Scoring_Config'!$C:$C,10),0),0)+IF(LEFT(AF153,4)="True",IF(_xlfn.XLOOKUP("DstZone_IsAny",'Scoring_Config'!$A:$A,'Scoring_Config'!$D:$D,"Yes")="Yes",_xlfn.XLOOKUP("DstZone_IsAny",'Scoring_Config'!$A:$A,'Scoring_Config'!$C:$C,10),0),0)+IF(LEFT(AG153,4)="True",IF(_xlfn.XLOOKUP("Service_Any_OR_RangeGt1000",'Scoring_Config'!$A:$A,'Scoring_Config'!$D:$D,"Yes")="Yes",_xlfn.XLOOKUP("Service_Any_OR_RangeGt1000",'Scoring_Config'!$A:$A,'Scoring_Config'!$C:$C,10),0),0)+IF(LEFT(AH153,4)="True",IF(_xlfn.XLOOKUP("App_Any_OR_RangeGt1000",'Scoring_Config'!$A:$A,'Scoring_Config'!$D:$D,"Yes")="Yes",_xlfn.XLOOKUP("App_Any_OR_RangeGt1000",'Scoring_Config'!$A:$A,'Scoring_Config'!$C:$C,10),0),0)+IF(LEFT(AI153,4)="True",IF(_xlfn.XLOOKUP("Service_Insecure_Match",'Scoring_Config'!$A:$A,'Scoring_Config'!$D:$D,"Yes")="Yes",_xlfn.XLOOKUP("Service_Insecure_Match",'Scoring_Config'!$A:$A,'Scoring_Config'!$C:$C,5),0),0)+IF(LEFT(AJ153,4)="True",IF(_xlfn.XLOOKUP("Risky_Inbound",'Scoring_Config'!$A:$A,'Scoring_Config'!$D:$D,"Yes")="Yes",_xlfn.XLOOKUP("Risky_Inbound",'Scoring_Config'!$A:$A,'Scoring_Config'!$C:$C,50),0),0)+IF(LEFT(AK153,4)="True",IF(_xlfn.XLOOKUP("Risky_Outbound",'Scoring_Config'!$A:$A,'Scoring_Config'!$D:$D,"Yes")="Yes",_xlfn.XLOOKUP("Risky_Outbound",'Scoring_Config'!$A:$A,'Scoring_Config'!$C:$C,25),0),0)+IF(LEFT(AZ153,4)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153,FIND(",",AL153)+1,100)),0)+IF(LEFT(AM153,4)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153,FIND(",",AN153)+1,100)),0)+IF(_xlfn.XLOOKUP("Profile_Scoring",'Scoring_Config'!$A:$A,'Scoring_Config'!$D:$D,"Yes")="Yes",VALUE(MID(AO153,FIND(",",AO153)+1,100)),0)+IF(_xlfn.XLOOKUP("Options_Scoring",'Scoring_Config'!$A:$A,'Scoring_Config'!$D:$D,"Yes")="Yes",VALUE(MID(AP153,FIND(",",AP153)+1,100)),0)))</f>
        <v>0</v>
      </c>
      <c r="AZ153" cm="1">
        <f t="array" ref="AZ153">IF(FALSE,"True," &amp; IF(_xlfn.XLOOKUP("Migrate_Insecure",'Scoring_Config'!$A:$A,'Scoring_Config'!$D:$D,"Yes")="Yes",_xlfn.XLOOKUP("Migrate_Insecure",'Scoring_Config'!$A:$A,'Scoring_Config'!$C:$C,10),0),"False,0")</f>
        <v>0</v>
      </c>
    </row>
    <row r="154" spans="1:52">
      <c r="A154" t="s">
        <v>1979</v>
      </c>
      <c r="B154" t="s">
        <v>2132</v>
      </c>
      <c r="C154" t="s">
        <v>3542</v>
      </c>
      <c r="D154" t="s">
        <v>3547</v>
      </c>
      <c r="E154" t="s">
        <v>3563</v>
      </c>
      <c r="F154" t="s">
        <v>3624</v>
      </c>
      <c r="G154" t="s">
        <v>181</v>
      </c>
      <c r="H154" t="s">
        <v>174</v>
      </c>
      <c r="I154" t="s">
        <v>3625</v>
      </c>
      <c r="J154" t="s">
        <v>180</v>
      </c>
      <c r="K154" t="s">
        <v>174</v>
      </c>
      <c r="L154" t="s">
        <v>1366</v>
      </c>
      <c r="M154" t="s">
        <v>1974</v>
      </c>
      <c r="N154" t="s">
        <v>4315</v>
      </c>
      <c r="O154" t="s">
        <v>4319</v>
      </c>
      <c r="P154" t="s">
        <v>4321</v>
      </c>
      <c r="Q154" t="s">
        <v>4438</v>
      </c>
      <c r="R154" t="s">
        <v>5447</v>
      </c>
      <c r="S154" t="s">
        <v>5487</v>
      </c>
      <c r="T154" t="s">
        <v>5613</v>
      </c>
      <c r="U154" t="s">
        <v>6034</v>
      </c>
      <c r="Y154" cm="1">
        <f t="array" ref="Y154">IF(FALSE,"True," &amp; IF(_xlfn.XLOOKUP("Src_IsAny",'Scoring_Config'!$A:$A,'Scoring_Config'!$D:$D,"Yes")="Yes",_xlfn.XLOOKUP("Src_IsAny",'Scoring_Config'!$A:$A,'Scoring_Config'!$C:$C,10),0),"False,0")</f>
        <v>0</v>
      </c>
      <c r="Z154" cm="1">
        <f t="array" ref="Z154">IF(FALSE,"True," &amp; IF(_xlfn.XLOOKUP("Src_CIDR_Le_16",'Scoring_Config'!$A:$A,'Scoring_Config'!$D:$D,"Yes")="Yes",_xlfn.XLOOKUP("Src_CIDR_Le_16",'Scoring_Config'!$A:$A,'Scoring_Config'!$C:$C,10),0),"False,0")</f>
        <v>0</v>
      </c>
      <c r="AA154" cm="1">
        <f t="array" ref="AA154">IF(FALSE,"True," &amp; IF(_xlfn.XLOOKUP("Src_CIDR_17_22",'Scoring_Config'!$A:$A,'Scoring_Config'!$D:$D,"Yes")="Yes",_xlfn.XLOOKUP("Src_CIDR_17_22",'Scoring_Config'!$A:$A,'Scoring_Config'!$C:$C,5),0),"False,0")</f>
        <v>0</v>
      </c>
      <c r="AB154" cm="1">
        <f t="array" ref="AB154">IF(FALSE,"True," &amp; IF(_xlfn.XLOOKUP("Dst_IsAny",'Scoring_Config'!$A:$A,'Scoring_Config'!$D:$D,"Yes")="Yes",_xlfn.XLOOKUP("Dst_IsAny",'Scoring_Config'!$A:$A,'Scoring_Config'!$C:$C,10),0),"False,0")</f>
        <v>0</v>
      </c>
      <c r="AC154" cm="1">
        <f t="array" ref="AC154">IF(TRUE,"True," &amp; IF(_xlfn.XLOOKUP("Dst_CIDR_Le_16",'Scoring_Config'!$A:$A,'Scoring_Config'!$D:$D,"Yes")="Yes",_xlfn.XLOOKUP("Dst_CIDR_Le_16",'Scoring_Config'!$A:$A,'Scoring_Config'!$C:$C,10),0),"False,0")</f>
        <v>0</v>
      </c>
      <c r="AD154" cm="1">
        <f t="array" ref="AD154">IF(FALSE,"True," &amp; IF(_xlfn.XLOOKUP("Dst_CIDR_17_22",'Scoring_Config'!$A:$A,'Scoring_Config'!$D:$D,"Yes")="Yes",_xlfn.XLOOKUP("Dst_CIDR_17_22",'Scoring_Config'!$A:$A,'Scoring_Config'!$C:$C,5),0),"False,0")</f>
        <v>0</v>
      </c>
      <c r="AE154" cm="1">
        <f t="array" ref="AE154">IF(FALSE,"True," &amp; IF(_xlfn.XLOOKUP("SrcZone_IsAny",'Scoring_Config'!$A:$A,'Scoring_Config'!$D:$D,"Yes")="Yes",_xlfn.XLOOKUP("SrcZone_IsAny",'Scoring_Config'!$A:$A,'Scoring_Config'!$C:$C,10),0),"False,0")</f>
        <v>0</v>
      </c>
      <c r="AF154" cm="1">
        <f t="array" ref="AF154">IF(FALSE,"True," &amp; IF(_xlfn.XLOOKUP("DstZone_IsAny",'Scoring_Config'!$A:$A,'Scoring_Config'!$D:$D,"Yes")="Yes",_xlfn.XLOOKUP("DstZone_IsAny",'Scoring_Config'!$A:$A,'Scoring_Config'!$C:$C,10),0),"False,0")</f>
        <v>0</v>
      </c>
      <c r="AG154" cm="1">
        <f t="array" ref="AG15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4" cm="1">
        <f t="array" ref="AH154">IF(TRUE,"True," &amp; IF(_xlfn.XLOOKUP("App_Any_OR_RangeGt1000",'Scoring_Config'!$A:$A,'Scoring_Config'!$D:$D,"Yes")="Yes",_xlfn.XLOOKUP("App_Any_OR_RangeGt1000",'Scoring_Config'!$A:$A,'Scoring_Config'!$C:$C,10),0),"False,0")</f>
        <v>0</v>
      </c>
      <c r="AI154" cm="1">
        <f t="array" ref="AI154">IF(FALSE,"True," &amp; IF(_xlfn.XLOOKUP("Service_Insecure_Match",'Scoring_Config'!$A:$A,'Scoring_Config'!$D:$D,"Yes")="Yes",_xlfn.XLOOKUP("Service_Insecure_Match",'Scoring_Config'!$A:$A,'Scoring_Config'!$C:$C,5),0),"False,0")</f>
        <v>0</v>
      </c>
      <c r="AJ154" cm="1">
        <f t="array" ref="AJ154">IF(FALSE,"True," &amp; IF(_xlfn.XLOOKUP("Risky_Inbound",'Scoring_Config'!$A:$A,'Scoring_Config'!$D:$D,"Yes")="Yes",_xlfn.XLOOKUP("Risky_Inbound",'Scoring_Config'!$A:$A,'Scoring_Config'!$C:$C,50),0),"False,0")</f>
        <v>0</v>
      </c>
      <c r="AK154" cm="1">
        <f t="array" ref="AK154">IF(FALSE,"True," &amp; IF(_xlfn.XLOOKUP("Risky_Outbound",'Scoring_Config'!$A:$A,'Scoring_Config'!$D:$D,"Yes")="Yes",_xlfn.XLOOKUP("Risky_Outbound",'Scoring_Config'!$A:$A,'Scoring_Config'!$C:$C,25),0),"False,0")</f>
        <v>0</v>
      </c>
      <c r="AL154" t="s">
        <v>6700</v>
      </c>
      <c r="AM154" cm="1">
        <f t="array" ref="AM15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4" t="s">
        <v>6697</v>
      </c>
      <c r="AO154" t="s">
        <v>6697</v>
      </c>
      <c r="AP154" t="s">
        <v>6697</v>
      </c>
      <c r="AQ154" cm="1">
        <f t="array" ref="AQ154">IF(FALSE,"True," &amp; IF(_xlfn.XLOOKUP("Service_IsAny",'Scoring_Config'!$A:$A,'Scoring_Config'!$D:$D,"Yes")="Yes",_xlfn.XLOOKUP("Service_IsAny",'Scoring_Config'!$A:$A,'Scoring_Config'!$C:$C,0),0),"False,0")</f>
        <v>0</v>
      </c>
      <c r="AR154">
        <v>4</v>
      </c>
      <c r="AS154" cm="1">
        <f t="array" ref="AS154">IF(FALSE,"True," &amp; IF(_xlfn.XLOOKUP("Service_RangeGt1000",'Scoring_Config'!$A:$A,'Scoring_Config'!$D:$D,"Yes")="Yes",_xlfn.XLOOKUP("Service_RangeGt1000",'Scoring_Config'!$A:$A,'Scoring_Config'!$C:$C,0),0),"False,0")</f>
        <v>0</v>
      </c>
      <c r="AT154" cm="1">
        <f t="array" ref="AT154">IF(TRUE,"True," &amp; IF(_xlfn.XLOOKUP("App_IsAny",'Scoring_Config'!$A:$A,'Scoring_Config'!$D:$D,"Yes")="Yes",_xlfn.XLOOKUP("App_IsAny",'Scoring_Config'!$A:$A,'Scoring_Config'!$C:$C,0),0),"False,0")</f>
        <v>0</v>
      </c>
      <c r="AU154">
        <v>65535</v>
      </c>
      <c r="AV154" cm="1">
        <f t="array" ref="AV154">IF(TRUE,"True," &amp; IF(_xlfn.XLOOKUP("App_RangeGt1000",'Scoring_Config'!$A:$A,'Scoring_Config'!$D:$D,"Yes")="Yes",_xlfn.XLOOKUP("App_RangeGt1000",'Scoring_Config'!$A:$A,'Scoring_Config'!$C:$C,0),0),"False,0")</f>
        <v>0</v>
      </c>
      <c r="AW154" cm="1">
        <f t="array" ref="AW154">IF(FALSE,"True," &amp; IF(_xlfn.XLOOKUP("Action_IsDenyOrDrop",'Scoring_Config'!$A:$A,'Scoring_Config'!$D:$D,"Yes")="Yes",_xlfn.XLOOKUP("Action_IsDenyOrDrop",'Scoring_Config'!$A:$A,'Scoring_Config'!$C:$C,0),0),"False,0")</f>
        <v>0</v>
      </c>
      <c r="AX154" cm="1">
        <f t="array" ref="AX154">IF(LEFT(AW154,4)="True",0,(IF(LEFT(Y154,4)="True",IF(_xlfn.XLOOKUP("Src_IsAny",'Scoring_Config'!$A:$A,'Scoring_Config'!$D:$D,"Yes")="Yes",_xlfn.XLOOKUP("Src_IsAny",'Scoring_Config'!$A:$A,'Scoring_Config'!$C:$C,10),0),0)+IF(LEFT(Z154,4)="True",IF(_xlfn.XLOOKUP("Src_CIDR_Le_16",'Scoring_Config'!$A:$A,'Scoring_Config'!$D:$D,"Yes")="Yes",_xlfn.XLOOKUP("Src_CIDR_Le_16",'Scoring_Config'!$A:$A,'Scoring_Config'!$C:$C,10),0),0)+IF(LEFT(AA154,4)="True",IF(_xlfn.XLOOKUP("Src_CIDR_17_22",'Scoring_Config'!$A:$A,'Scoring_Config'!$D:$D,"Yes")="Yes",_xlfn.XLOOKUP("Src_CIDR_17_22",'Scoring_Config'!$A:$A,'Scoring_Config'!$C:$C,5),0),0)+IF(LEFT(AB154,4)="True",IF(_xlfn.XLOOKUP("Dst_IsAny",'Scoring_Config'!$A:$A,'Scoring_Config'!$D:$D,"Yes")="Yes",_xlfn.XLOOKUP("Dst_IsAny",'Scoring_Config'!$A:$A,'Scoring_Config'!$C:$C,10),0),0)+IF(LEFT(AC154,4)="True",IF(_xlfn.XLOOKUP("Dst_CIDR_Le_16",'Scoring_Config'!$A:$A,'Scoring_Config'!$D:$D,"Yes")="Yes",_xlfn.XLOOKUP("Dst_CIDR_Le_16",'Scoring_Config'!$A:$A,'Scoring_Config'!$C:$C,10),0),0)+IF(LEFT(AD154,4)="True",IF(_xlfn.XLOOKUP("Dst_CIDR_17_22",'Scoring_Config'!$A:$A,'Scoring_Config'!$D:$D,"Yes")="Yes",_xlfn.XLOOKUP("Dst_CIDR_17_22",'Scoring_Config'!$A:$A,'Scoring_Config'!$C:$C,5),0),0)+IF(LEFT(AE154,4)="True",IF(_xlfn.XLOOKUP("SrcZone_IsAny",'Scoring_Config'!$A:$A,'Scoring_Config'!$D:$D,"Yes")="Yes",_xlfn.XLOOKUP("SrcZone_IsAny",'Scoring_Config'!$A:$A,'Scoring_Config'!$C:$C,10),0),0)+IF(LEFT(AF154,4)="True",IF(_xlfn.XLOOKUP("DstZone_IsAny",'Scoring_Config'!$A:$A,'Scoring_Config'!$D:$D,"Yes")="Yes",_xlfn.XLOOKUP("DstZone_IsAny",'Scoring_Config'!$A:$A,'Scoring_Config'!$C:$C,10),0),0)+IF(LEFT(AG154,4)="True",IF(_xlfn.XLOOKUP("Service_Any_OR_RangeGt1000",'Scoring_Config'!$A:$A,'Scoring_Config'!$D:$D,"Yes")="Yes",_xlfn.XLOOKUP("Service_Any_OR_RangeGt1000",'Scoring_Config'!$A:$A,'Scoring_Config'!$C:$C,10),0),0)+IF(LEFT(AH154,4)="True",IF(_xlfn.XLOOKUP("App_Any_OR_RangeGt1000",'Scoring_Config'!$A:$A,'Scoring_Config'!$D:$D,"Yes")="Yes",_xlfn.XLOOKUP("App_Any_OR_RangeGt1000",'Scoring_Config'!$A:$A,'Scoring_Config'!$C:$C,10),0),0)+IF(LEFT(AI154,4)="True",IF(_xlfn.XLOOKUP("Service_Insecure_Match",'Scoring_Config'!$A:$A,'Scoring_Config'!$D:$D,"Yes")="Yes",_xlfn.XLOOKUP("Service_Insecure_Match",'Scoring_Config'!$A:$A,'Scoring_Config'!$C:$C,5),0),0)+IF(LEFT(AJ154,4)="True",IF(_xlfn.XLOOKUP("Risky_Inbound",'Scoring_Config'!$A:$A,'Scoring_Config'!$D:$D,"Yes")="Yes",_xlfn.XLOOKUP("Risky_Inbound",'Scoring_Config'!$A:$A,'Scoring_Config'!$C:$C,50),0),0)+IF(LEFT(AK154,4)="True",IF(_xlfn.XLOOKUP("Risky_Outbound",'Scoring_Config'!$A:$A,'Scoring_Config'!$D:$D,"Yes")="Yes",_xlfn.XLOOKUP("Risky_Outbound",'Scoring_Config'!$A:$A,'Scoring_Config'!$C:$C,25),0),0)+IF(LEFT(AZ154,4)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154,FIND(",",AL154)+1,100)),0)+IF(LEFT(AM154,4)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154,FIND(",",AN154)+1,100)),0)+IF(_xlfn.XLOOKUP("Profile_Scoring",'Scoring_Config'!$A:$A,'Scoring_Config'!$D:$D,"Yes")="Yes",VALUE(MID(AO154,FIND(",",AO154)+1,100)),0)+IF(_xlfn.XLOOKUP("Options_Scoring",'Scoring_Config'!$A:$A,'Scoring_Config'!$D:$D,"Yes")="Yes",VALUE(MID(AP154,FIND(",",AP154)+1,100)),0)))</f>
        <v>0</v>
      </c>
      <c r="AZ154" cm="1">
        <f t="array" ref="AZ154">IF(FALSE,"True," &amp; IF(_xlfn.XLOOKUP("Migrate_Insecure",'Scoring_Config'!$A:$A,'Scoring_Config'!$D:$D,"Yes")="Yes",_xlfn.XLOOKUP("Migrate_Insecure",'Scoring_Config'!$A:$A,'Scoring_Config'!$C:$C,10),0),"False,0")</f>
        <v>0</v>
      </c>
    </row>
    <row r="155" spans="1:52">
      <c r="A155" t="s">
        <v>1979</v>
      </c>
      <c r="B155" t="s">
        <v>2133</v>
      </c>
      <c r="C155" t="s">
        <v>3542</v>
      </c>
      <c r="D155" t="s">
        <v>3545</v>
      </c>
      <c r="E155" t="s">
        <v>3563</v>
      </c>
      <c r="F155" t="s">
        <v>3626</v>
      </c>
      <c r="G155" t="s">
        <v>182</v>
      </c>
      <c r="H155" t="s">
        <v>174</v>
      </c>
      <c r="I155" t="s">
        <v>3624</v>
      </c>
      <c r="J155" t="s">
        <v>881</v>
      </c>
      <c r="K155" t="s">
        <v>1724</v>
      </c>
      <c r="L155" t="s">
        <v>1327</v>
      </c>
      <c r="M155" t="s">
        <v>1974</v>
      </c>
      <c r="N155" t="s">
        <v>4315</v>
      </c>
      <c r="O155" t="s">
        <v>4319</v>
      </c>
      <c r="P155" t="s">
        <v>4321</v>
      </c>
      <c r="Q155" t="s">
        <v>4439</v>
      </c>
      <c r="R155" t="s">
        <v>5437</v>
      </c>
      <c r="S155" t="s">
        <v>5440</v>
      </c>
      <c r="T155" t="s">
        <v>5614</v>
      </c>
      <c r="U155" t="s">
        <v>6034</v>
      </c>
      <c r="Y155" cm="1">
        <f t="array" ref="Y155">IF(FALSE,"True," &amp; IF(_xlfn.XLOOKUP("Src_IsAny",'Scoring_Config'!$A:$A,'Scoring_Config'!$D:$D,"Yes")="Yes",_xlfn.XLOOKUP("Src_IsAny",'Scoring_Config'!$A:$A,'Scoring_Config'!$C:$C,10),0),"False,0")</f>
        <v>0</v>
      </c>
      <c r="Z155" cm="1">
        <f t="array" ref="Z155">IF(TRUE,"True," &amp; IF(_xlfn.XLOOKUP("Src_CIDR_Le_16",'Scoring_Config'!$A:$A,'Scoring_Config'!$D:$D,"Yes")="Yes",_xlfn.XLOOKUP("Src_CIDR_Le_16",'Scoring_Config'!$A:$A,'Scoring_Config'!$C:$C,10),0),"False,0")</f>
        <v>0</v>
      </c>
      <c r="AA155" cm="1">
        <f t="array" ref="AA155">IF(FALSE,"True," &amp; IF(_xlfn.XLOOKUP("Src_CIDR_17_22",'Scoring_Config'!$A:$A,'Scoring_Config'!$D:$D,"Yes")="Yes",_xlfn.XLOOKUP("Src_CIDR_17_22",'Scoring_Config'!$A:$A,'Scoring_Config'!$C:$C,5),0),"False,0")</f>
        <v>0</v>
      </c>
      <c r="AB155" cm="1">
        <f t="array" ref="AB155">IF(FALSE,"True," &amp; IF(_xlfn.XLOOKUP("Dst_IsAny",'Scoring_Config'!$A:$A,'Scoring_Config'!$D:$D,"Yes")="Yes",_xlfn.XLOOKUP("Dst_IsAny",'Scoring_Config'!$A:$A,'Scoring_Config'!$C:$C,10),0),"False,0")</f>
        <v>0</v>
      </c>
      <c r="AC155" cm="1">
        <f t="array" ref="AC155">IF(FALSE,"True," &amp; IF(_xlfn.XLOOKUP("Dst_CIDR_Le_16",'Scoring_Config'!$A:$A,'Scoring_Config'!$D:$D,"Yes")="Yes",_xlfn.XLOOKUP("Dst_CIDR_Le_16",'Scoring_Config'!$A:$A,'Scoring_Config'!$C:$C,10),0),"False,0")</f>
        <v>0</v>
      </c>
      <c r="AD155" cm="1">
        <f t="array" ref="AD155">IF(FALSE,"True," &amp; IF(_xlfn.XLOOKUP("Dst_CIDR_17_22",'Scoring_Config'!$A:$A,'Scoring_Config'!$D:$D,"Yes")="Yes",_xlfn.XLOOKUP("Dst_CIDR_17_22",'Scoring_Config'!$A:$A,'Scoring_Config'!$C:$C,5),0),"False,0")</f>
        <v>0</v>
      </c>
      <c r="AE155" cm="1">
        <f t="array" ref="AE155">IF(FALSE,"True," &amp; IF(_xlfn.XLOOKUP("SrcZone_IsAny",'Scoring_Config'!$A:$A,'Scoring_Config'!$D:$D,"Yes")="Yes",_xlfn.XLOOKUP("SrcZone_IsAny",'Scoring_Config'!$A:$A,'Scoring_Config'!$C:$C,10),0),"False,0")</f>
        <v>0</v>
      </c>
      <c r="AF155" cm="1">
        <f t="array" ref="AF155">IF(FALSE,"True," &amp; IF(_xlfn.XLOOKUP("DstZone_IsAny",'Scoring_Config'!$A:$A,'Scoring_Config'!$D:$D,"Yes")="Yes",_xlfn.XLOOKUP("DstZone_IsAny",'Scoring_Config'!$A:$A,'Scoring_Config'!$C:$C,10),0),"False,0")</f>
        <v>0</v>
      </c>
      <c r="AG155" cm="1">
        <f t="array" ref="AG15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5" cm="1">
        <f t="array" ref="AH155">IF(FALSE,"True," &amp; IF(_xlfn.XLOOKUP("App_Any_OR_RangeGt1000",'Scoring_Config'!$A:$A,'Scoring_Config'!$D:$D,"Yes")="Yes",_xlfn.XLOOKUP("App_Any_OR_RangeGt1000",'Scoring_Config'!$A:$A,'Scoring_Config'!$C:$C,10),0),"False,0")</f>
        <v>0</v>
      </c>
      <c r="AI155" cm="1">
        <f t="array" ref="AI155">IF(FALSE,"True," &amp; IF(_xlfn.XLOOKUP("Service_Insecure_Match",'Scoring_Config'!$A:$A,'Scoring_Config'!$D:$D,"Yes")="Yes",_xlfn.XLOOKUP("Service_Insecure_Match",'Scoring_Config'!$A:$A,'Scoring_Config'!$C:$C,5),0),"False,0")</f>
        <v>0</v>
      </c>
      <c r="AJ155" cm="1">
        <f t="array" ref="AJ155">IF(FALSE,"True," &amp; IF(_xlfn.XLOOKUP("Risky_Inbound",'Scoring_Config'!$A:$A,'Scoring_Config'!$D:$D,"Yes")="Yes",_xlfn.XLOOKUP("Risky_Inbound",'Scoring_Config'!$A:$A,'Scoring_Config'!$C:$C,50),0),"False,0")</f>
        <v>0</v>
      </c>
      <c r="AK155" cm="1">
        <f t="array" ref="AK155">IF(FALSE,"True," &amp; IF(_xlfn.XLOOKUP("Risky_Outbound",'Scoring_Config'!$A:$A,'Scoring_Config'!$D:$D,"Yes")="Yes",_xlfn.XLOOKUP("Risky_Outbound",'Scoring_Config'!$A:$A,'Scoring_Config'!$C:$C,25),0),"False,0")</f>
        <v>0</v>
      </c>
      <c r="AL155" t="s">
        <v>6700</v>
      </c>
      <c r="AM155" cm="1">
        <f t="array" ref="AM15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5" t="s">
        <v>6697</v>
      </c>
      <c r="AO155" t="s">
        <v>6697</v>
      </c>
      <c r="AP155" t="s">
        <v>6697</v>
      </c>
      <c r="AQ155" cm="1">
        <f t="array" ref="AQ155">IF(FALSE,"True," &amp; IF(_xlfn.XLOOKUP("Service_IsAny",'Scoring_Config'!$A:$A,'Scoring_Config'!$D:$D,"Yes")="Yes",_xlfn.XLOOKUP("Service_IsAny",'Scoring_Config'!$A:$A,'Scoring_Config'!$C:$C,0),0),"False,0")</f>
        <v>0</v>
      </c>
      <c r="AR155">
        <v>0</v>
      </c>
      <c r="AS155" cm="1">
        <f t="array" ref="AS155">IF(FALSE,"True," &amp; IF(_xlfn.XLOOKUP("Service_RangeGt1000",'Scoring_Config'!$A:$A,'Scoring_Config'!$D:$D,"Yes")="Yes",_xlfn.XLOOKUP("Service_RangeGt1000",'Scoring_Config'!$A:$A,'Scoring_Config'!$C:$C,0),0),"False,0")</f>
        <v>0</v>
      </c>
      <c r="AT155" cm="1">
        <f t="array" ref="AT155">IF(FALSE,"True," &amp; IF(_xlfn.XLOOKUP("App_IsAny",'Scoring_Config'!$A:$A,'Scoring_Config'!$D:$D,"Yes")="Yes",_xlfn.XLOOKUP("App_IsAny",'Scoring_Config'!$A:$A,'Scoring_Config'!$C:$C,0),0),"False,0")</f>
        <v>0</v>
      </c>
      <c r="AU155">
        <v>1</v>
      </c>
      <c r="AV155" cm="1">
        <f t="array" ref="AV155">IF(FALSE,"True," &amp; IF(_xlfn.XLOOKUP("App_RangeGt1000",'Scoring_Config'!$A:$A,'Scoring_Config'!$D:$D,"Yes")="Yes",_xlfn.XLOOKUP("App_RangeGt1000",'Scoring_Config'!$A:$A,'Scoring_Config'!$C:$C,0),0),"False,0")</f>
        <v>0</v>
      </c>
      <c r="AW155" cm="1">
        <f t="array" ref="AW155">IF(FALSE,"True," &amp; IF(_xlfn.XLOOKUP("Action_IsDenyOrDrop",'Scoring_Config'!$A:$A,'Scoring_Config'!$D:$D,"Yes")="Yes",_xlfn.XLOOKUP("Action_IsDenyOrDrop",'Scoring_Config'!$A:$A,'Scoring_Config'!$C:$C,0),0),"False,0")</f>
        <v>0</v>
      </c>
      <c r="AX155" cm="1">
        <f t="array" ref="AX155">IF(LEFT(AW155,4)="True",0,(IF(LEFT(Y155,4)="True",IF(_xlfn.XLOOKUP("Src_IsAny",'Scoring_Config'!$A:$A,'Scoring_Config'!$D:$D,"Yes")="Yes",_xlfn.XLOOKUP("Src_IsAny",'Scoring_Config'!$A:$A,'Scoring_Config'!$C:$C,10),0),0)+IF(LEFT(Z155,4)="True",IF(_xlfn.XLOOKUP("Src_CIDR_Le_16",'Scoring_Config'!$A:$A,'Scoring_Config'!$D:$D,"Yes")="Yes",_xlfn.XLOOKUP("Src_CIDR_Le_16",'Scoring_Config'!$A:$A,'Scoring_Config'!$C:$C,10),0),0)+IF(LEFT(AA155,4)="True",IF(_xlfn.XLOOKUP("Src_CIDR_17_22",'Scoring_Config'!$A:$A,'Scoring_Config'!$D:$D,"Yes")="Yes",_xlfn.XLOOKUP("Src_CIDR_17_22",'Scoring_Config'!$A:$A,'Scoring_Config'!$C:$C,5),0),0)+IF(LEFT(AB155,4)="True",IF(_xlfn.XLOOKUP("Dst_IsAny",'Scoring_Config'!$A:$A,'Scoring_Config'!$D:$D,"Yes")="Yes",_xlfn.XLOOKUP("Dst_IsAny",'Scoring_Config'!$A:$A,'Scoring_Config'!$C:$C,10),0),0)+IF(LEFT(AC155,4)="True",IF(_xlfn.XLOOKUP("Dst_CIDR_Le_16",'Scoring_Config'!$A:$A,'Scoring_Config'!$D:$D,"Yes")="Yes",_xlfn.XLOOKUP("Dst_CIDR_Le_16",'Scoring_Config'!$A:$A,'Scoring_Config'!$C:$C,10),0),0)+IF(LEFT(AD155,4)="True",IF(_xlfn.XLOOKUP("Dst_CIDR_17_22",'Scoring_Config'!$A:$A,'Scoring_Config'!$D:$D,"Yes")="Yes",_xlfn.XLOOKUP("Dst_CIDR_17_22",'Scoring_Config'!$A:$A,'Scoring_Config'!$C:$C,5),0),0)+IF(LEFT(AE155,4)="True",IF(_xlfn.XLOOKUP("SrcZone_IsAny",'Scoring_Config'!$A:$A,'Scoring_Config'!$D:$D,"Yes")="Yes",_xlfn.XLOOKUP("SrcZone_IsAny",'Scoring_Config'!$A:$A,'Scoring_Config'!$C:$C,10),0),0)+IF(LEFT(AF155,4)="True",IF(_xlfn.XLOOKUP("DstZone_IsAny",'Scoring_Config'!$A:$A,'Scoring_Config'!$D:$D,"Yes")="Yes",_xlfn.XLOOKUP("DstZone_IsAny",'Scoring_Config'!$A:$A,'Scoring_Config'!$C:$C,10),0),0)+IF(LEFT(AG155,4)="True",IF(_xlfn.XLOOKUP("Service_Any_OR_RangeGt1000",'Scoring_Config'!$A:$A,'Scoring_Config'!$D:$D,"Yes")="Yes",_xlfn.XLOOKUP("Service_Any_OR_RangeGt1000",'Scoring_Config'!$A:$A,'Scoring_Config'!$C:$C,10),0),0)+IF(LEFT(AH155,4)="True",IF(_xlfn.XLOOKUP("App_Any_OR_RangeGt1000",'Scoring_Config'!$A:$A,'Scoring_Config'!$D:$D,"Yes")="Yes",_xlfn.XLOOKUP("App_Any_OR_RangeGt1000",'Scoring_Config'!$A:$A,'Scoring_Config'!$C:$C,10),0),0)+IF(LEFT(AI155,4)="True",IF(_xlfn.XLOOKUP("Service_Insecure_Match",'Scoring_Config'!$A:$A,'Scoring_Config'!$D:$D,"Yes")="Yes",_xlfn.XLOOKUP("Service_Insecure_Match",'Scoring_Config'!$A:$A,'Scoring_Config'!$C:$C,5),0),0)+IF(LEFT(AJ155,4)="True",IF(_xlfn.XLOOKUP("Risky_Inbound",'Scoring_Config'!$A:$A,'Scoring_Config'!$D:$D,"Yes")="Yes",_xlfn.XLOOKUP("Risky_Inbound",'Scoring_Config'!$A:$A,'Scoring_Config'!$C:$C,50),0),0)+IF(LEFT(AK155,4)="True",IF(_xlfn.XLOOKUP("Risky_Outbound",'Scoring_Config'!$A:$A,'Scoring_Config'!$D:$D,"Yes")="Yes",_xlfn.XLOOKUP("Risky_Outbound",'Scoring_Config'!$A:$A,'Scoring_Config'!$C:$C,25),0),0)+IF(LEFT(AZ155,4)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155,FIND(",",AL155)+1,100)),0)+IF(LEFT(AM155,4)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155,FIND(",",AN155)+1,100)),0)+IF(_xlfn.XLOOKUP("Profile_Scoring",'Scoring_Config'!$A:$A,'Scoring_Config'!$D:$D,"Yes")="Yes",VALUE(MID(AO155,FIND(",",AO155)+1,100)),0)+IF(_xlfn.XLOOKUP("Options_Scoring",'Scoring_Config'!$A:$A,'Scoring_Config'!$D:$D,"Yes")="Yes",VALUE(MID(AP155,FIND(",",AP155)+1,100)),0)))</f>
        <v>0</v>
      </c>
      <c r="AZ155" cm="1">
        <f t="array" ref="AZ155">IF(FALSE,"True," &amp; IF(_xlfn.XLOOKUP("Migrate_Insecure",'Scoring_Config'!$A:$A,'Scoring_Config'!$D:$D,"Yes")="Yes",_xlfn.XLOOKUP("Migrate_Insecure",'Scoring_Config'!$A:$A,'Scoring_Config'!$C:$C,10),0),"False,0")</f>
        <v>0</v>
      </c>
    </row>
    <row r="156" spans="1:52">
      <c r="A156" t="s">
        <v>1979</v>
      </c>
      <c r="B156" t="s">
        <v>2134</v>
      </c>
      <c r="C156" t="s">
        <v>3542</v>
      </c>
      <c r="D156" t="s">
        <v>3544</v>
      </c>
      <c r="E156" t="s">
        <v>3562</v>
      </c>
      <c r="F156" t="s">
        <v>3627</v>
      </c>
      <c r="G156" t="s">
        <v>183</v>
      </c>
      <c r="H156" t="s">
        <v>193</v>
      </c>
      <c r="I156" t="s">
        <v>3628</v>
      </c>
      <c r="J156" t="s">
        <v>198</v>
      </c>
      <c r="K156" t="s">
        <v>1677</v>
      </c>
      <c r="L156" t="s">
        <v>1325</v>
      </c>
      <c r="M156" t="s">
        <v>1973</v>
      </c>
      <c r="N156" t="s">
        <v>4315</v>
      </c>
      <c r="O156" t="s">
        <v>4319</v>
      </c>
      <c r="P156" t="s">
        <v>4321</v>
      </c>
      <c r="Q156" t="s">
        <v>4440</v>
      </c>
      <c r="R156" t="s">
        <v>5439</v>
      </c>
      <c r="S156" t="s">
        <v>4324</v>
      </c>
      <c r="T156" t="s">
        <v>5615</v>
      </c>
      <c r="U156" t="s">
        <v>6035</v>
      </c>
      <c r="Y156" cm="1">
        <f t="array" ref="Y156">IF(FALSE,"True," &amp; IF(_xlfn.XLOOKUP("Src_IsAny",'Scoring_Config'!$A:$A,'Scoring_Config'!$D:$D,"Yes")="Yes",_xlfn.XLOOKUP("Src_IsAny",'Scoring_Config'!$A:$A,'Scoring_Config'!$C:$C,10),0),"False,0")</f>
        <v>0</v>
      </c>
      <c r="Z156" cm="1">
        <f t="array" ref="Z156">IF(FALSE,"True," &amp; IF(_xlfn.XLOOKUP("Src_CIDR_Le_16",'Scoring_Config'!$A:$A,'Scoring_Config'!$D:$D,"Yes")="Yes",_xlfn.XLOOKUP("Src_CIDR_Le_16",'Scoring_Config'!$A:$A,'Scoring_Config'!$C:$C,10),0),"False,0")</f>
        <v>0</v>
      </c>
      <c r="AA156" cm="1">
        <f t="array" ref="AA156">IF(FALSE,"True," &amp; IF(_xlfn.XLOOKUP("Src_CIDR_17_22",'Scoring_Config'!$A:$A,'Scoring_Config'!$D:$D,"Yes")="Yes",_xlfn.XLOOKUP("Src_CIDR_17_22",'Scoring_Config'!$A:$A,'Scoring_Config'!$C:$C,5),0),"False,0")</f>
        <v>0</v>
      </c>
      <c r="AB156" cm="1">
        <f t="array" ref="AB156">IF(FALSE,"True," &amp; IF(_xlfn.XLOOKUP("Dst_IsAny",'Scoring_Config'!$A:$A,'Scoring_Config'!$D:$D,"Yes")="Yes",_xlfn.XLOOKUP("Dst_IsAny",'Scoring_Config'!$A:$A,'Scoring_Config'!$C:$C,10),0),"False,0")</f>
        <v>0</v>
      </c>
      <c r="AC156" cm="1">
        <f t="array" ref="AC156">IF(FALSE,"True," &amp; IF(_xlfn.XLOOKUP("Dst_CIDR_Le_16",'Scoring_Config'!$A:$A,'Scoring_Config'!$D:$D,"Yes")="Yes",_xlfn.XLOOKUP("Dst_CIDR_Le_16",'Scoring_Config'!$A:$A,'Scoring_Config'!$C:$C,10),0),"False,0")</f>
        <v>0</v>
      </c>
      <c r="AD156" cm="1">
        <f t="array" ref="AD156">IF(FALSE,"True," &amp; IF(_xlfn.XLOOKUP("Dst_CIDR_17_22",'Scoring_Config'!$A:$A,'Scoring_Config'!$D:$D,"Yes")="Yes",_xlfn.XLOOKUP("Dst_CIDR_17_22",'Scoring_Config'!$A:$A,'Scoring_Config'!$C:$C,5),0),"False,0")</f>
        <v>0</v>
      </c>
      <c r="AE156" cm="1">
        <f t="array" ref="AE156">IF(FALSE,"True," &amp; IF(_xlfn.XLOOKUP("SrcZone_IsAny",'Scoring_Config'!$A:$A,'Scoring_Config'!$D:$D,"Yes")="Yes",_xlfn.XLOOKUP("SrcZone_IsAny",'Scoring_Config'!$A:$A,'Scoring_Config'!$C:$C,10),0),"False,0")</f>
        <v>0</v>
      </c>
      <c r="AF156" cm="1">
        <f t="array" ref="AF156">IF(FALSE,"True," &amp; IF(_xlfn.XLOOKUP("DstZone_IsAny",'Scoring_Config'!$A:$A,'Scoring_Config'!$D:$D,"Yes")="Yes",_xlfn.XLOOKUP("DstZone_IsAny",'Scoring_Config'!$A:$A,'Scoring_Config'!$C:$C,10),0),"False,0")</f>
        <v>0</v>
      </c>
      <c r="AG156" cm="1">
        <f t="array" ref="AG15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6" cm="1">
        <f t="array" ref="AH156">IF(FALSE,"True," &amp; IF(_xlfn.XLOOKUP("App_Any_OR_RangeGt1000",'Scoring_Config'!$A:$A,'Scoring_Config'!$D:$D,"Yes")="Yes",_xlfn.XLOOKUP("App_Any_OR_RangeGt1000",'Scoring_Config'!$A:$A,'Scoring_Config'!$C:$C,10),0),"False,0")</f>
        <v>0</v>
      </c>
      <c r="AI156" cm="1">
        <f t="array" ref="AI156">IF(FALSE,"True," &amp; IF(_xlfn.XLOOKUP("Service_Insecure_Match",'Scoring_Config'!$A:$A,'Scoring_Config'!$D:$D,"Yes")="Yes",_xlfn.XLOOKUP("Service_Insecure_Match",'Scoring_Config'!$A:$A,'Scoring_Config'!$C:$C,5),0),"False,0")</f>
        <v>0</v>
      </c>
      <c r="AJ156" cm="1">
        <f t="array" ref="AJ156">IF(FALSE,"True," &amp; IF(_xlfn.XLOOKUP("Risky_Inbound",'Scoring_Config'!$A:$A,'Scoring_Config'!$D:$D,"Yes")="Yes",_xlfn.XLOOKUP("Risky_Inbound",'Scoring_Config'!$A:$A,'Scoring_Config'!$C:$C,50),0),"False,0")</f>
        <v>0</v>
      </c>
      <c r="AK156" cm="1">
        <f t="array" ref="AK156">IF(FALSE,"True," &amp; IF(_xlfn.XLOOKUP("Risky_Outbound",'Scoring_Config'!$A:$A,'Scoring_Config'!$D:$D,"Yes")="Yes",_xlfn.XLOOKUP("Risky_Outbound",'Scoring_Config'!$A:$A,'Scoring_Config'!$C:$C,25),0),"False,0")</f>
        <v>0</v>
      </c>
      <c r="AL156" t="s">
        <v>6700</v>
      </c>
      <c r="AM156" cm="1">
        <f t="array" ref="AM15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6" t="s">
        <v>6697</v>
      </c>
      <c r="AO156" t="s">
        <v>6697</v>
      </c>
      <c r="AP156" t="s">
        <v>6697</v>
      </c>
      <c r="AQ156" cm="1">
        <f t="array" ref="AQ156">IF(FALSE,"True," &amp; IF(_xlfn.XLOOKUP("Service_IsAny",'Scoring_Config'!$A:$A,'Scoring_Config'!$D:$D,"Yes")="Yes",_xlfn.XLOOKUP("Service_IsAny",'Scoring_Config'!$A:$A,'Scoring_Config'!$C:$C,0),0),"False,0")</f>
        <v>0</v>
      </c>
      <c r="AR156">
        <v>0</v>
      </c>
      <c r="AS156" cm="1">
        <f t="array" ref="AS156">IF(FALSE,"True," &amp; IF(_xlfn.XLOOKUP("Service_RangeGt1000",'Scoring_Config'!$A:$A,'Scoring_Config'!$D:$D,"Yes")="Yes",_xlfn.XLOOKUP("Service_RangeGt1000",'Scoring_Config'!$A:$A,'Scoring_Config'!$C:$C,0),0),"False,0")</f>
        <v>0</v>
      </c>
      <c r="AT156" cm="1">
        <f t="array" ref="AT156">IF(FALSE,"True," &amp; IF(_xlfn.XLOOKUP("App_IsAny",'Scoring_Config'!$A:$A,'Scoring_Config'!$D:$D,"Yes")="Yes",_xlfn.XLOOKUP("App_IsAny",'Scoring_Config'!$A:$A,'Scoring_Config'!$C:$C,0),0),"False,0")</f>
        <v>0</v>
      </c>
      <c r="AU156">
        <v>0</v>
      </c>
      <c r="AV156" cm="1">
        <f t="array" ref="AV156">IF(FALSE,"True," &amp; IF(_xlfn.XLOOKUP("App_RangeGt1000",'Scoring_Config'!$A:$A,'Scoring_Config'!$D:$D,"Yes")="Yes",_xlfn.XLOOKUP("App_RangeGt1000",'Scoring_Config'!$A:$A,'Scoring_Config'!$C:$C,0),0),"False,0")</f>
        <v>0</v>
      </c>
      <c r="AW156" cm="1">
        <f t="array" ref="AW156">IF(FALSE,"True," &amp; IF(_xlfn.XLOOKUP("Action_IsDenyOrDrop",'Scoring_Config'!$A:$A,'Scoring_Config'!$D:$D,"Yes")="Yes",_xlfn.XLOOKUP("Action_IsDenyOrDrop",'Scoring_Config'!$A:$A,'Scoring_Config'!$C:$C,0),0),"False,0")</f>
        <v>0</v>
      </c>
      <c r="AX156" cm="1">
        <f t="array" ref="AX156">IF(LEFT(AW156,4)="True",0,(IF(LEFT(Y156,4)="True",IF(_xlfn.XLOOKUP("Src_IsAny",'Scoring_Config'!$A:$A,'Scoring_Config'!$D:$D,"Yes")="Yes",_xlfn.XLOOKUP("Src_IsAny",'Scoring_Config'!$A:$A,'Scoring_Config'!$C:$C,10),0),0)+IF(LEFT(Z156,4)="True",IF(_xlfn.XLOOKUP("Src_CIDR_Le_16",'Scoring_Config'!$A:$A,'Scoring_Config'!$D:$D,"Yes")="Yes",_xlfn.XLOOKUP("Src_CIDR_Le_16",'Scoring_Config'!$A:$A,'Scoring_Config'!$C:$C,10),0),0)+IF(LEFT(AA156,4)="True",IF(_xlfn.XLOOKUP("Src_CIDR_17_22",'Scoring_Config'!$A:$A,'Scoring_Config'!$D:$D,"Yes")="Yes",_xlfn.XLOOKUP("Src_CIDR_17_22",'Scoring_Config'!$A:$A,'Scoring_Config'!$C:$C,5),0),0)+IF(LEFT(AB156,4)="True",IF(_xlfn.XLOOKUP("Dst_IsAny",'Scoring_Config'!$A:$A,'Scoring_Config'!$D:$D,"Yes")="Yes",_xlfn.XLOOKUP("Dst_IsAny",'Scoring_Config'!$A:$A,'Scoring_Config'!$C:$C,10),0),0)+IF(LEFT(AC156,4)="True",IF(_xlfn.XLOOKUP("Dst_CIDR_Le_16",'Scoring_Config'!$A:$A,'Scoring_Config'!$D:$D,"Yes")="Yes",_xlfn.XLOOKUP("Dst_CIDR_Le_16",'Scoring_Config'!$A:$A,'Scoring_Config'!$C:$C,10),0),0)+IF(LEFT(AD156,4)="True",IF(_xlfn.XLOOKUP("Dst_CIDR_17_22",'Scoring_Config'!$A:$A,'Scoring_Config'!$D:$D,"Yes")="Yes",_xlfn.XLOOKUP("Dst_CIDR_17_22",'Scoring_Config'!$A:$A,'Scoring_Config'!$C:$C,5),0),0)+IF(LEFT(AE156,4)="True",IF(_xlfn.XLOOKUP("SrcZone_IsAny",'Scoring_Config'!$A:$A,'Scoring_Config'!$D:$D,"Yes")="Yes",_xlfn.XLOOKUP("SrcZone_IsAny",'Scoring_Config'!$A:$A,'Scoring_Config'!$C:$C,10),0),0)+IF(LEFT(AF156,4)="True",IF(_xlfn.XLOOKUP("DstZone_IsAny",'Scoring_Config'!$A:$A,'Scoring_Config'!$D:$D,"Yes")="Yes",_xlfn.XLOOKUP("DstZone_IsAny",'Scoring_Config'!$A:$A,'Scoring_Config'!$C:$C,10),0),0)+IF(LEFT(AG156,4)="True",IF(_xlfn.XLOOKUP("Service_Any_OR_RangeGt1000",'Scoring_Config'!$A:$A,'Scoring_Config'!$D:$D,"Yes")="Yes",_xlfn.XLOOKUP("Service_Any_OR_RangeGt1000",'Scoring_Config'!$A:$A,'Scoring_Config'!$C:$C,10),0),0)+IF(LEFT(AH156,4)="True",IF(_xlfn.XLOOKUP("App_Any_OR_RangeGt1000",'Scoring_Config'!$A:$A,'Scoring_Config'!$D:$D,"Yes")="Yes",_xlfn.XLOOKUP("App_Any_OR_RangeGt1000",'Scoring_Config'!$A:$A,'Scoring_Config'!$C:$C,10),0),0)+IF(LEFT(AI156,4)="True",IF(_xlfn.XLOOKUP("Service_Insecure_Match",'Scoring_Config'!$A:$A,'Scoring_Config'!$D:$D,"Yes")="Yes",_xlfn.XLOOKUP("Service_Insecure_Match",'Scoring_Config'!$A:$A,'Scoring_Config'!$C:$C,5),0),0)+IF(LEFT(AJ156,4)="True",IF(_xlfn.XLOOKUP("Risky_Inbound",'Scoring_Config'!$A:$A,'Scoring_Config'!$D:$D,"Yes")="Yes",_xlfn.XLOOKUP("Risky_Inbound",'Scoring_Config'!$A:$A,'Scoring_Config'!$C:$C,50),0),0)+IF(LEFT(AK156,4)="True",IF(_xlfn.XLOOKUP("Risky_Outbound",'Scoring_Config'!$A:$A,'Scoring_Config'!$D:$D,"Yes")="Yes",_xlfn.XLOOKUP("Risky_Outbound",'Scoring_Config'!$A:$A,'Scoring_Config'!$C:$C,25),0),0)+IF(LEFT(AZ156,4)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156,FIND(",",AL156)+1,100)),0)+IF(LEFT(AM156,4)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156,FIND(",",AN156)+1,100)),0)+IF(_xlfn.XLOOKUP("Profile_Scoring",'Scoring_Config'!$A:$A,'Scoring_Config'!$D:$D,"Yes")="Yes",VALUE(MID(AO156,FIND(",",AO156)+1,100)),0)+IF(_xlfn.XLOOKUP("Options_Scoring",'Scoring_Config'!$A:$A,'Scoring_Config'!$D:$D,"Yes")="Yes",VALUE(MID(AP156,FIND(",",AP156)+1,100)),0)))</f>
        <v>0</v>
      </c>
      <c r="AZ156" cm="1">
        <f t="array" ref="AZ156">IF(FALSE,"True," &amp; IF(_xlfn.XLOOKUP("Migrate_Insecure",'Scoring_Config'!$A:$A,'Scoring_Config'!$D:$D,"Yes")="Yes",_xlfn.XLOOKUP("Migrate_Insecure",'Scoring_Config'!$A:$A,'Scoring_Config'!$C:$C,10),0),"False,0")</f>
        <v>0</v>
      </c>
    </row>
    <row r="157" spans="1:52">
      <c r="A157" t="s">
        <v>1979</v>
      </c>
      <c r="B157" t="s">
        <v>2135</v>
      </c>
      <c r="C157" t="s">
        <v>3542</v>
      </c>
      <c r="D157" t="s">
        <v>3544</v>
      </c>
      <c r="E157" t="s">
        <v>3562</v>
      </c>
      <c r="F157" t="s">
        <v>3628</v>
      </c>
      <c r="G157" t="s">
        <v>184</v>
      </c>
      <c r="H157" t="s">
        <v>193</v>
      </c>
      <c r="I157" t="s">
        <v>3628</v>
      </c>
      <c r="J157" t="s">
        <v>882</v>
      </c>
      <c r="K157" t="s">
        <v>1725</v>
      </c>
      <c r="L157" t="s">
        <v>1325</v>
      </c>
      <c r="M157" t="s">
        <v>1973</v>
      </c>
      <c r="N157" t="s">
        <v>4315</v>
      </c>
      <c r="O157" t="s">
        <v>4319</v>
      </c>
      <c r="P157" t="s">
        <v>4323</v>
      </c>
      <c r="Q157" t="s">
        <v>4441</v>
      </c>
      <c r="R157" t="s">
        <v>5439</v>
      </c>
      <c r="S157" t="s">
        <v>4324</v>
      </c>
      <c r="T157" t="s">
        <v>5616</v>
      </c>
      <c r="U157" t="s">
        <v>6036</v>
      </c>
      <c r="Y157" cm="1">
        <f t="array" ref="Y157">IF(FALSE,"True," &amp; IF(_xlfn.XLOOKUP("Src_IsAny",'Scoring_Config'!$A:$A,'Scoring_Config'!$D:$D,"Yes")="Yes",_xlfn.XLOOKUP("Src_IsAny",'Scoring_Config'!$A:$A,'Scoring_Config'!$C:$C,10),0),"False,0")</f>
        <v>0</v>
      </c>
      <c r="Z157" cm="1">
        <f t="array" ref="Z157">IF(FALSE,"True," &amp; IF(_xlfn.XLOOKUP("Src_CIDR_Le_16",'Scoring_Config'!$A:$A,'Scoring_Config'!$D:$D,"Yes")="Yes",_xlfn.XLOOKUP("Src_CIDR_Le_16",'Scoring_Config'!$A:$A,'Scoring_Config'!$C:$C,10),0),"False,0")</f>
        <v>0</v>
      </c>
      <c r="AA157" cm="1">
        <f t="array" ref="AA157">IF(FALSE,"True," &amp; IF(_xlfn.XLOOKUP("Src_CIDR_17_22",'Scoring_Config'!$A:$A,'Scoring_Config'!$D:$D,"Yes")="Yes",_xlfn.XLOOKUP("Src_CIDR_17_22",'Scoring_Config'!$A:$A,'Scoring_Config'!$C:$C,5),0),"False,0")</f>
        <v>0</v>
      </c>
      <c r="AB157" cm="1">
        <f t="array" ref="AB157">IF(FALSE,"True," &amp; IF(_xlfn.XLOOKUP("Dst_IsAny",'Scoring_Config'!$A:$A,'Scoring_Config'!$D:$D,"Yes")="Yes",_xlfn.XLOOKUP("Dst_IsAny",'Scoring_Config'!$A:$A,'Scoring_Config'!$C:$C,10),0),"False,0")</f>
        <v>0</v>
      </c>
      <c r="AC157" cm="1">
        <f t="array" ref="AC157">IF(FALSE,"True," &amp; IF(_xlfn.XLOOKUP("Dst_CIDR_Le_16",'Scoring_Config'!$A:$A,'Scoring_Config'!$D:$D,"Yes")="Yes",_xlfn.XLOOKUP("Dst_CIDR_Le_16",'Scoring_Config'!$A:$A,'Scoring_Config'!$C:$C,10),0),"False,0")</f>
        <v>0</v>
      </c>
      <c r="AD157" cm="1">
        <f t="array" ref="AD157">IF(FALSE,"True," &amp; IF(_xlfn.XLOOKUP("Dst_CIDR_17_22",'Scoring_Config'!$A:$A,'Scoring_Config'!$D:$D,"Yes")="Yes",_xlfn.XLOOKUP("Dst_CIDR_17_22",'Scoring_Config'!$A:$A,'Scoring_Config'!$C:$C,5),0),"False,0")</f>
        <v>0</v>
      </c>
      <c r="AE157" cm="1">
        <f t="array" ref="AE157">IF(FALSE,"True," &amp; IF(_xlfn.XLOOKUP("SrcZone_IsAny",'Scoring_Config'!$A:$A,'Scoring_Config'!$D:$D,"Yes")="Yes",_xlfn.XLOOKUP("SrcZone_IsAny",'Scoring_Config'!$A:$A,'Scoring_Config'!$C:$C,10),0),"False,0")</f>
        <v>0</v>
      </c>
      <c r="AF157" cm="1">
        <f t="array" ref="AF157">IF(FALSE,"True," &amp; IF(_xlfn.XLOOKUP("DstZone_IsAny",'Scoring_Config'!$A:$A,'Scoring_Config'!$D:$D,"Yes")="Yes",_xlfn.XLOOKUP("DstZone_IsAny",'Scoring_Config'!$A:$A,'Scoring_Config'!$C:$C,10),0),"False,0")</f>
        <v>0</v>
      </c>
      <c r="AG157" cm="1">
        <f t="array" ref="AG15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7" cm="1">
        <f t="array" ref="AH157">IF(FALSE,"True," &amp; IF(_xlfn.XLOOKUP("App_Any_OR_RangeGt1000",'Scoring_Config'!$A:$A,'Scoring_Config'!$D:$D,"Yes")="Yes",_xlfn.XLOOKUP("App_Any_OR_RangeGt1000",'Scoring_Config'!$A:$A,'Scoring_Config'!$C:$C,10),0),"False,0")</f>
        <v>0</v>
      </c>
      <c r="AI157" cm="1">
        <f t="array" ref="AI157">IF(FALSE,"True," &amp; IF(_xlfn.XLOOKUP("Service_Insecure_Match",'Scoring_Config'!$A:$A,'Scoring_Config'!$D:$D,"Yes")="Yes",_xlfn.XLOOKUP("Service_Insecure_Match",'Scoring_Config'!$A:$A,'Scoring_Config'!$C:$C,5),0),"False,0")</f>
        <v>0</v>
      </c>
      <c r="AJ157" cm="1">
        <f t="array" ref="AJ157">IF(FALSE,"True," &amp; IF(_xlfn.XLOOKUP("Risky_Inbound",'Scoring_Config'!$A:$A,'Scoring_Config'!$D:$D,"Yes")="Yes",_xlfn.XLOOKUP("Risky_Inbound",'Scoring_Config'!$A:$A,'Scoring_Config'!$C:$C,50),0),"False,0")</f>
        <v>0</v>
      </c>
      <c r="AK157" cm="1">
        <f t="array" ref="AK157">IF(FALSE,"True," &amp; IF(_xlfn.XLOOKUP("Risky_Outbound",'Scoring_Config'!$A:$A,'Scoring_Config'!$D:$D,"Yes")="Yes",_xlfn.XLOOKUP("Risky_Outbound",'Scoring_Config'!$A:$A,'Scoring_Config'!$C:$C,25),0),"False,0")</f>
        <v>0</v>
      </c>
      <c r="AL157" t="s">
        <v>6699</v>
      </c>
      <c r="AM157" cm="1">
        <f t="array" ref="AM15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7" t="s">
        <v>6697</v>
      </c>
      <c r="AO157" t="s">
        <v>6697</v>
      </c>
      <c r="AP157" t="s">
        <v>6697</v>
      </c>
      <c r="AQ157" cm="1">
        <f t="array" ref="AQ157">IF(FALSE,"True," &amp; IF(_xlfn.XLOOKUP("Service_IsAny",'Scoring_Config'!$A:$A,'Scoring_Config'!$D:$D,"Yes")="Yes",_xlfn.XLOOKUP("Service_IsAny",'Scoring_Config'!$A:$A,'Scoring_Config'!$C:$C,0),0),"False,0")</f>
        <v>0</v>
      </c>
      <c r="AR157">
        <v>0</v>
      </c>
      <c r="AS157" cm="1">
        <f t="array" ref="AS157">IF(FALSE,"True," &amp; IF(_xlfn.XLOOKUP("Service_RangeGt1000",'Scoring_Config'!$A:$A,'Scoring_Config'!$D:$D,"Yes")="Yes",_xlfn.XLOOKUP("Service_RangeGt1000",'Scoring_Config'!$A:$A,'Scoring_Config'!$C:$C,0),0),"False,0")</f>
        <v>0</v>
      </c>
      <c r="AT157" cm="1">
        <f t="array" ref="AT157">IF(FALSE,"True," &amp; IF(_xlfn.XLOOKUP("App_IsAny",'Scoring_Config'!$A:$A,'Scoring_Config'!$D:$D,"Yes")="Yes",_xlfn.XLOOKUP("App_IsAny",'Scoring_Config'!$A:$A,'Scoring_Config'!$C:$C,0),0),"False,0")</f>
        <v>0</v>
      </c>
      <c r="AU157">
        <v>0</v>
      </c>
      <c r="AV157" cm="1">
        <f t="array" ref="AV157">IF(FALSE,"True," &amp; IF(_xlfn.XLOOKUP("App_RangeGt1000",'Scoring_Config'!$A:$A,'Scoring_Config'!$D:$D,"Yes")="Yes",_xlfn.XLOOKUP("App_RangeGt1000",'Scoring_Config'!$A:$A,'Scoring_Config'!$C:$C,0),0),"False,0")</f>
        <v>0</v>
      </c>
      <c r="AW157" cm="1">
        <f t="array" ref="AW157">IF(FALSE,"True," &amp; IF(_xlfn.XLOOKUP("Action_IsDenyOrDrop",'Scoring_Config'!$A:$A,'Scoring_Config'!$D:$D,"Yes")="Yes",_xlfn.XLOOKUP("Action_IsDenyOrDrop",'Scoring_Config'!$A:$A,'Scoring_Config'!$C:$C,0),0),"False,0")</f>
        <v>0</v>
      </c>
      <c r="AX157" cm="1">
        <f t="array" ref="AX157">IF(LEFT(AW157,4)="True",0,(IF(LEFT(Y157,4)="True",IF(_xlfn.XLOOKUP("Src_IsAny",'Scoring_Config'!$A:$A,'Scoring_Config'!$D:$D,"Yes")="Yes",_xlfn.XLOOKUP("Src_IsAny",'Scoring_Config'!$A:$A,'Scoring_Config'!$C:$C,10),0),0)+IF(LEFT(Z157,4)="True",IF(_xlfn.XLOOKUP("Src_CIDR_Le_16",'Scoring_Config'!$A:$A,'Scoring_Config'!$D:$D,"Yes")="Yes",_xlfn.XLOOKUP("Src_CIDR_Le_16",'Scoring_Config'!$A:$A,'Scoring_Config'!$C:$C,10),0),0)+IF(LEFT(AA157,4)="True",IF(_xlfn.XLOOKUP("Src_CIDR_17_22",'Scoring_Config'!$A:$A,'Scoring_Config'!$D:$D,"Yes")="Yes",_xlfn.XLOOKUP("Src_CIDR_17_22",'Scoring_Config'!$A:$A,'Scoring_Config'!$C:$C,5),0),0)+IF(LEFT(AB157,4)="True",IF(_xlfn.XLOOKUP("Dst_IsAny",'Scoring_Config'!$A:$A,'Scoring_Config'!$D:$D,"Yes")="Yes",_xlfn.XLOOKUP("Dst_IsAny",'Scoring_Config'!$A:$A,'Scoring_Config'!$C:$C,10),0),0)+IF(LEFT(AC157,4)="True",IF(_xlfn.XLOOKUP("Dst_CIDR_Le_16",'Scoring_Config'!$A:$A,'Scoring_Config'!$D:$D,"Yes")="Yes",_xlfn.XLOOKUP("Dst_CIDR_Le_16",'Scoring_Config'!$A:$A,'Scoring_Config'!$C:$C,10),0),0)+IF(LEFT(AD157,4)="True",IF(_xlfn.XLOOKUP("Dst_CIDR_17_22",'Scoring_Config'!$A:$A,'Scoring_Config'!$D:$D,"Yes")="Yes",_xlfn.XLOOKUP("Dst_CIDR_17_22",'Scoring_Config'!$A:$A,'Scoring_Config'!$C:$C,5),0),0)+IF(LEFT(AE157,4)="True",IF(_xlfn.XLOOKUP("SrcZone_IsAny",'Scoring_Config'!$A:$A,'Scoring_Config'!$D:$D,"Yes")="Yes",_xlfn.XLOOKUP("SrcZone_IsAny",'Scoring_Config'!$A:$A,'Scoring_Config'!$C:$C,10),0),0)+IF(LEFT(AF157,4)="True",IF(_xlfn.XLOOKUP("DstZone_IsAny",'Scoring_Config'!$A:$A,'Scoring_Config'!$D:$D,"Yes")="Yes",_xlfn.XLOOKUP("DstZone_IsAny",'Scoring_Config'!$A:$A,'Scoring_Config'!$C:$C,10),0),0)+IF(LEFT(AG157,4)="True",IF(_xlfn.XLOOKUP("Service_Any_OR_RangeGt1000",'Scoring_Config'!$A:$A,'Scoring_Config'!$D:$D,"Yes")="Yes",_xlfn.XLOOKUP("Service_Any_OR_RangeGt1000",'Scoring_Config'!$A:$A,'Scoring_Config'!$C:$C,10),0),0)+IF(LEFT(AH157,4)="True",IF(_xlfn.XLOOKUP("App_Any_OR_RangeGt1000",'Scoring_Config'!$A:$A,'Scoring_Config'!$D:$D,"Yes")="Yes",_xlfn.XLOOKUP("App_Any_OR_RangeGt1000",'Scoring_Config'!$A:$A,'Scoring_Config'!$C:$C,10),0),0)+IF(LEFT(AI157,4)="True",IF(_xlfn.XLOOKUP("Service_Insecure_Match",'Scoring_Config'!$A:$A,'Scoring_Config'!$D:$D,"Yes")="Yes",_xlfn.XLOOKUP("Service_Insecure_Match",'Scoring_Config'!$A:$A,'Scoring_Config'!$C:$C,5),0),0)+IF(LEFT(AJ157,4)="True",IF(_xlfn.XLOOKUP("Risky_Inbound",'Scoring_Config'!$A:$A,'Scoring_Config'!$D:$D,"Yes")="Yes",_xlfn.XLOOKUP("Risky_Inbound",'Scoring_Config'!$A:$A,'Scoring_Config'!$C:$C,50),0),0)+IF(LEFT(AK157,4)="True",IF(_xlfn.XLOOKUP("Risky_Outbound",'Scoring_Config'!$A:$A,'Scoring_Config'!$D:$D,"Yes")="Yes",_xlfn.XLOOKUP("Risky_Outbound",'Scoring_Config'!$A:$A,'Scoring_Config'!$C:$C,25),0),0)+IF(LEFT(AZ157,4)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157,FIND(",",AL157)+1,100)),0)+IF(LEFT(AM157,4)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157,FIND(",",AN157)+1,100)),0)+IF(_xlfn.XLOOKUP("Profile_Scoring",'Scoring_Config'!$A:$A,'Scoring_Config'!$D:$D,"Yes")="Yes",VALUE(MID(AO157,FIND(",",AO157)+1,100)),0)+IF(_xlfn.XLOOKUP("Options_Scoring",'Scoring_Config'!$A:$A,'Scoring_Config'!$D:$D,"Yes")="Yes",VALUE(MID(AP157,FIND(",",AP157)+1,100)),0)))</f>
        <v>0</v>
      </c>
      <c r="AZ157" cm="1">
        <f t="array" ref="AZ157">IF(FALSE,"True," &amp; IF(_xlfn.XLOOKUP("Migrate_Insecure",'Scoring_Config'!$A:$A,'Scoring_Config'!$D:$D,"Yes")="Yes",_xlfn.XLOOKUP("Migrate_Insecure",'Scoring_Config'!$A:$A,'Scoring_Config'!$C:$C,10),0),"False,0")</f>
        <v>0</v>
      </c>
    </row>
    <row r="158" spans="1:52">
      <c r="A158" t="s">
        <v>1979</v>
      </c>
      <c r="B158" t="s">
        <v>2136</v>
      </c>
      <c r="C158" t="s">
        <v>3542</v>
      </c>
      <c r="D158" t="s">
        <v>3545</v>
      </c>
      <c r="E158" t="s">
        <v>3563</v>
      </c>
      <c r="F158" t="s">
        <v>3629</v>
      </c>
      <c r="G158" t="s">
        <v>185</v>
      </c>
      <c r="H158" t="s">
        <v>174</v>
      </c>
      <c r="I158" t="s">
        <v>3775</v>
      </c>
      <c r="J158" t="s">
        <v>316</v>
      </c>
      <c r="K158" t="s">
        <v>1660</v>
      </c>
      <c r="L158" t="s">
        <v>1327</v>
      </c>
      <c r="M158" t="s">
        <v>1974</v>
      </c>
      <c r="N158" t="s">
        <v>4315</v>
      </c>
      <c r="O158" t="s">
        <v>4319</v>
      </c>
      <c r="P158" t="s">
        <v>4321</v>
      </c>
      <c r="Q158" t="s">
        <v>4442</v>
      </c>
      <c r="R158" t="s">
        <v>5440</v>
      </c>
      <c r="S158" t="s">
        <v>5439</v>
      </c>
      <c r="T158" t="s">
        <v>5603</v>
      </c>
      <c r="U158" t="s">
        <v>6037</v>
      </c>
      <c r="Y158" cm="1">
        <f t="array" ref="Y158">IF(FALSE,"True," &amp; IF(_xlfn.XLOOKUP("Src_IsAny",'Scoring_Config'!$A:$A,'Scoring_Config'!$D:$D,"Yes")="Yes",_xlfn.XLOOKUP("Src_IsAny",'Scoring_Config'!$A:$A,'Scoring_Config'!$C:$C,10),0),"False,0")</f>
        <v>0</v>
      </c>
      <c r="Z158" cm="1">
        <f t="array" ref="Z158">IF(FALSE,"True," &amp; IF(_xlfn.XLOOKUP("Src_CIDR_Le_16",'Scoring_Config'!$A:$A,'Scoring_Config'!$D:$D,"Yes")="Yes",_xlfn.XLOOKUP("Src_CIDR_Le_16",'Scoring_Config'!$A:$A,'Scoring_Config'!$C:$C,10),0),"False,0")</f>
        <v>0</v>
      </c>
      <c r="AA158" cm="1">
        <f t="array" ref="AA158">IF(FALSE,"True," &amp; IF(_xlfn.XLOOKUP("Src_CIDR_17_22",'Scoring_Config'!$A:$A,'Scoring_Config'!$D:$D,"Yes")="Yes",_xlfn.XLOOKUP("Src_CIDR_17_22",'Scoring_Config'!$A:$A,'Scoring_Config'!$C:$C,5),0),"False,0")</f>
        <v>0</v>
      </c>
      <c r="AB158" cm="1">
        <f t="array" ref="AB158">IF(FALSE,"True," &amp; IF(_xlfn.XLOOKUP("Dst_IsAny",'Scoring_Config'!$A:$A,'Scoring_Config'!$D:$D,"Yes")="Yes",_xlfn.XLOOKUP("Dst_IsAny",'Scoring_Config'!$A:$A,'Scoring_Config'!$C:$C,10),0),"False,0")</f>
        <v>0</v>
      </c>
      <c r="AC158" cm="1">
        <f t="array" ref="AC158">IF(FALSE,"True," &amp; IF(_xlfn.XLOOKUP("Dst_CIDR_Le_16",'Scoring_Config'!$A:$A,'Scoring_Config'!$D:$D,"Yes")="Yes",_xlfn.XLOOKUP("Dst_CIDR_Le_16",'Scoring_Config'!$A:$A,'Scoring_Config'!$C:$C,10),0),"False,0")</f>
        <v>0</v>
      </c>
      <c r="AD158" cm="1">
        <f t="array" ref="AD158">IF(FALSE,"True," &amp; IF(_xlfn.XLOOKUP("Dst_CIDR_17_22",'Scoring_Config'!$A:$A,'Scoring_Config'!$D:$D,"Yes")="Yes",_xlfn.XLOOKUP("Dst_CIDR_17_22",'Scoring_Config'!$A:$A,'Scoring_Config'!$C:$C,5),0),"False,0")</f>
        <v>0</v>
      </c>
      <c r="AE158" cm="1">
        <f t="array" ref="AE158">IF(FALSE,"True," &amp; IF(_xlfn.XLOOKUP("SrcZone_IsAny",'Scoring_Config'!$A:$A,'Scoring_Config'!$D:$D,"Yes")="Yes",_xlfn.XLOOKUP("SrcZone_IsAny",'Scoring_Config'!$A:$A,'Scoring_Config'!$C:$C,10),0),"False,0")</f>
        <v>0</v>
      </c>
      <c r="AF158" cm="1">
        <f t="array" ref="AF158">IF(FALSE,"True," &amp; IF(_xlfn.XLOOKUP("DstZone_IsAny",'Scoring_Config'!$A:$A,'Scoring_Config'!$D:$D,"Yes")="Yes",_xlfn.XLOOKUP("DstZone_IsAny",'Scoring_Config'!$A:$A,'Scoring_Config'!$C:$C,10),0),"False,0")</f>
        <v>0</v>
      </c>
      <c r="AG158" cm="1">
        <f t="array" ref="AG15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8" cm="1">
        <f t="array" ref="AH158">IF(FALSE,"True," &amp; IF(_xlfn.XLOOKUP("App_Any_OR_RangeGt1000",'Scoring_Config'!$A:$A,'Scoring_Config'!$D:$D,"Yes")="Yes",_xlfn.XLOOKUP("App_Any_OR_RangeGt1000",'Scoring_Config'!$A:$A,'Scoring_Config'!$C:$C,10),0),"False,0")</f>
        <v>0</v>
      </c>
      <c r="AI158" cm="1">
        <f t="array" ref="AI158">IF(FALSE,"True," &amp; IF(_xlfn.XLOOKUP("Service_Insecure_Match",'Scoring_Config'!$A:$A,'Scoring_Config'!$D:$D,"Yes")="Yes",_xlfn.XLOOKUP("Service_Insecure_Match",'Scoring_Config'!$A:$A,'Scoring_Config'!$C:$C,5),0),"False,0")</f>
        <v>0</v>
      </c>
      <c r="AJ158" cm="1">
        <f t="array" ref="AJ158">IF(FALSE,"True," &amp; IF(_xlfn.XLOOKUP("Risky_Inbound",'Scoring_Config'!$A:$A,'Scoring_Config'!$D:$D,"Yes")="Yes",_xlfn.XLOOKUP("Risky_Inbound",'Scoring_Config'!$A:$A,'Scoring_Config'!$C:$C,50),0),"False,0")</f>
        <v>0</v>
      </c>
      <c r="AK158" cm="1">
        <f t="array" ref="AK158">IF(FALSE,"True," &amp; IF(_xlfn.XLOOKUP("Risky_Outbound",'Scoring_Config'!$A:$A,'Scoring_Config'!$D:$D,"Yes")="Yes",_xlfn.XLOOKUP("Risky_Outbound",'Scoring_Config'!$A:$A,'Scoring_Config'!$C:$C,25),0),"False,0")</f>
        <v>0</v>
      </c>
      <c r="AL158" t="s">
        <v>6700</v>
      </c>
      <c r="AM158" cm="1">
        <f t="array" ref="AM15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8" t="s">
        <v>6697</v>
      </c>
      <c r="AO158" t="s">
        <v>6697</v>
      </c>
      <c r="AP158" t="s">
        <v>6697</v>
      </c>
      <c r="AQ158" cm="1">
        <f t="array" ref="AQ158">IF(FALSE,"True," &amp; IF(_xlfn.XLOOKUP("Service_IsAny",'Scoring_Config'!$A:$A,'Scoring_Config'!$D:$D,"Yes")="Yes",_xlfn.XLOOKUP("Service_IsAny",'Scoring_Config'!$A:$A,'Scoring_Config'!$C:$C,0),0),"False,0")</f>
        <v>0</v>
      </c>
      <c r="AR158">
        <v>0</v>
      </c>
      <c r="AS158" cm="1">
        <f t="array" ref="AS158">IF(FALSE,"True," &amp; IF(_xlfn.XLOOKUP("Service_RangeGt1000",'Scoring_Config'!$A:$A,'Scoring_Config'!$D:$D,"Yes")="Yes",_xlfn.XLOOKUP("Service_RangeGt1000",'Scoring_Config'!$A:$A,'Scoring_Config'!$C:$C,0),0),"False,0")</f>
        <v>0</v>
      </c>
      <c r="AT158" cm="1">
        <f t="array" ref="AT158">IF(FALSE,"True," &amp; IF(_xlfn.XLOOKUP("App_IsAny",'Scoring_Config'!$A:$A,'Scoring_Config'!$D:$D,"Yes")="Yes",_xlfn.XLOOKUP("App_IsAny",'Scoring_Config'!$A:$A,'Scoring_Config'!$C:$C,0),0),"False,0")</f>
        <v>0</v>
      </c>
      <c r="AU158">
        <v>1</v>
      </c>
      <c r="AV158" cm="1">
        <f t="array" ref="AV158">IF(FALSE,"True," &amp; IF(_xlfn.XLOOKUP("App_RangeGt1000",'Scoring_Config'!$A:$A,'Scoring_Config'!$D:$D,"Yes")="Yes",_xlfn.XLOOKUP("App_RangeGt1000",'Scoring_Config'!$A:$A,'Scoring_Config'!$C:$C,0),0),"False,0")</f>
        <v>0</v>
      </c>
      <c r="AW158" cm="1">
        <f t="array" ref="AW158">IF(FALSE,"True," &amp; IF(_xlfn.XLOOKUP("Action_IsDenyOrDrop",'Scoring_Config'!$A:$A,'Scoring_Config'!$D:$D,"Yes")="Yes",_xlfn.XLOOKUP("Action_IsDenyOrDrop",'Scoring_Config'!$A:$A,'Scoring_Config'!$C:$C,0),0),"False,0")</f>
        <v>0</v>
      </c>
      <c r="AX158" cm="1">
        <f t="array" ref="AX158">IF(LEFT(AW158,4)="True",0,(IF(LEFT(Y158,4)="True",IF(_xlfn.XLOOKUP("Src_IsAny",'Scoring_Config'!$A:$A,'Scoring_Config'!$D:$D,"Yes")="Yes",_xlfn.XLOOKUP("Src_IsAny",'Scoring_Config'!$A:$A,'Scoring_Config'!$C:$C,10),0),0)+IF(LEFT(Z158,4)="True",IF(_xlfn.XLOOKUP("Src_CIDR_Le_16",'Scoring_Config'!$A:$A,'Scoring_Config'!$D:$D,"Yes")="Yes",_xlfn.XLOOKUP("Src_CIDR_Le_16",'Scoring_Config'!$A:$A,'Scoring_Config'!$C:$C,10),0),0)+IF(LEFT(AA158,4)="True",IF(_xlfn.XLOOKUP("Src_CIDR_17_22",'Scoring_Config'!$A:$A,'Scoring_Config'!$D:$D,"Yes")="Yes",_xlfn.XLOOKUP("Src_CIDR_17_22",'Scoring_Config'!$A:$A,'Scoring_Config'!$C:$C,5),0),0)+IF(LEFT(AB158,4)="True",IF(_xlfn.XLOOKUP("Dst_IsAny",'Scoring_Config'!$A:$A,'Scoring_Config'!$D:$D,"Yes")="Yes",_xlfn.XLOOKUP("Dst_IsAny",'Scoring_Config'!$A:$A,'Scoring_Config'!$C:$C,10),0),0)+IF(LEFT(AC158,4)="True",IF(_xlfn.XLOOKUP("Dst_CIDR_Le_16",'Scoring_Config'!$A:$A,'Scoring_Config'!$D:$D,"Yes")="Yes",_xlfn.XLOOKUP("Dst_CIDR_Le_16",'Scoring_Config'!$A:$A,'Scoring_Config'!$C:$C,10),0),0)+IF(LEFT(AD158,4)="True",IF(_xlfn.XLOOKUP("Dst_CIDR_17_22",'Scoring_Config'!$A:$A,'Scoring_Config'!$D:$D,"Yes")="Yes",_xlfn.XLOOKUP("Dst_CIDR_17_22",'Scoring_Config'!$A:$A,'Scoring_Config'!$C:$C,5),0),0)+IF(LEFT(AE158,4)="True",IF(_xlfn.XLOOKUP("SrcZone_IsAny",'Scoring_Config'!$A:$A,'Scoring_Config'!$D:$D,"Yes")="Yes",_xlfn.XLOOKUP("SrcZone_IsAny",'Scoring_Config'!$A:$A,'Scoring_Config'!$C:$C,10),0),0)+IF(LEFT(AF158,4)="True",IF(_xlfn.XLOOKUP("DstZone_IsAny",'Scoring_Config'!$A:$A,'Scoring_Config'!$D:$D,"Yes")="Yes",_xlfn.XLOOKUP("DstZone_IsAny",'Scoring_Config'!$A:$A,'Scoring_Config'!$C:$C,10),0),0)+IF(LEFT(AG158,4)="True",IF(_xlfn.XLOOKUP("Service_Any_OR_RangeGt1000",'Scoring_Config'!$A:$A,'Scoring_Config'!$D:$D,"Yes")="Yes",_xlfn.XLOOKUP("Service_Any_OR_RangeGt1000",'Scoring_Config'!$A:$A,'Scoring_Config'!$C:$C,10),0),0)+IF(LEFT(AH158,4)="True",IF(_xlfn.XLOOKUP("App_Any_OR_RangeGt1000",'Scoring_Config'!$A:$A,'Scoring_Config'!$D:$D,"Yes")="Yes",_xlfn.XLOOKUP("App_Any_OR_RangeGt1000",'Scoring_Config'!$A:$A,'Scoring_Config'!$C:$C,10),0),0)+IF(LEFT(AI158,4)="True",IF(_xlfn.XLOOKUP("Service_Insecure_Match",'Scoring_Config'!$A:$A,'Scoring_Config'!$D:$D,"Yes")="Yes",_xlfn.XLOOKUP("Service_Insecure_Match",'Scoring_Config'!$A:$A,'Scoring_Config'!$C:$C,5),0),0)+IF(LEFT(AJ158,4)="True",IF(_xlfn.XLOOKUP("Risky_Inbound",'Scoring_Config'!$A:$A,'Scoring_Config'!$D:$D,"Yes")="Yes",_xlfn.XLOOKUP("Risky_Inbound",'Scoring_Config'!$A:$A,'Scoring_Config'!$C:$C,50),0),0)+IF(LEFT(AK158,4)="True",IF(_xlfn.XLOOKUP("Risky_Outbound",'Scoring_Config'!$A:$A,'Scoring_Config'!$D:$D,"Yes")="Yes",_xlfn.XLOOKUP("Risky_Outbound",'Scoring_Config'!$A:$A,'Scoring_Config'!$C:$C,25),0),0)+IF(LEFT(AZ158,4)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158,FIND(",",AL158)+1,100)),0)+IF(LEFT(AM158,4)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158,FIND(",",AN158)+1,100)),0)+IF(_xlfn.XLOOKUP("Profile_Scoring",'Scoring_Config'!$A:$A,'Scoring_Config'!$D:$D,"Yes")="Yes",VALUE(MID(AO158,FIND(",",AO158)+1,100)),0)+IF(_xlfn.XLOOKUP("Options_Scoring",'Scoring_Config'!$A:$A,'Scoring_Config'!$D:$D,"Yes")="Yes",VALUE(MID(AP158,FIND(",",AP158)+1,100)),0)))</f>
        <v>0</v>
      </c>
      <c r="AZ158" cm="1">
        <f t="array" ref="AZ158">IF(FALSE,"True," &amp; IF(_xlfn.XLOOKUP("Migrate_Insecure",'Scoring_Config'!$A:$A,'Scoring_Config'!$D:$D,"Yes")="Yes",_xlfn.XLOOKUP("Migrate_Insecure",'Scoring_Config'!$A:$A,'Scoring_Config'!$C:$C,10),0),"False,0")</f>
        <v>0</v>
      </c>
    </row>
    <row r="159" spans="1:52">
      <c r="A159" t="s">
        <v>1979</v>
      </c>
      <c r="B159" t="s">
        <v>2137</v>
      </c>
      <c r="C159" t="s">
        <v>3542</v>
      </c>
      <c r="D159" t="s">
        <v>3545</v>
      </c>
      <c r="E159" t="s">
        <v>3563</v>
      </c>
      <c r="F159" t="s">
        <v>3624</v>
      </c>
      <c r="G159" t="s">
        <v>186</v>
      </c>
      <c r="H159" t="s">
        <v>174</v>
      </c>
      <c r="I159" t="s">
        <v>3621</v>
      </c>
      <c r="J159" t="s">
        <v>187</v>
      </c>
      <c r="K159" t="s">
        <v>1726</v>
      </c>
      <c r="L159" t="s">
        <v>1327</v>
      </c>
      <c r="M159" t="s">
        <v>1974</v>
      </c>
      <c r="N159" t="s">
        <v>4315</v>
      </c>
      <c r="O159" t="s">
        <v>4319</v>
      </c>
      <c r="P159" t="s">
        <v>4321</v>
      </c>
      <c r="Q159" t="s">
        <v>4443</v>
      </c>
      <c r="R159" t="s">
        <v>5442</v>
      </c>
      <c r="S159" t="s">
        <v>5440</v>
      </c>
      <c r="T159" t="s">
        <v>5617</v>
      </c>
      <c r="U159" t="s">
        <v>6038</v>
      </c>
      <c r="Y159" cm="1">
        <f t="array" ref="Y159">IF(FALSE,"True," &amp; IF(_xlfn.XLOOKUP("Src_IsAny",'Scoring_Config'!$A:$A,'Scoring_Config'!$D:$D,"Yes")="Yes",_xlfn.XLOOKUP("Src_IsAny",'Scoring_Config'!$A:$A,'Scoring_Config'!$C:$C,10),0),"False,0")</f>
        <v>0</v>
      </c>
      <c r="Z159" cm="1">
        <f t="array" ref="Z159">IF(FALSE,"True," &amp; IF(_xlfn.XLOOKUP("Src_CIDR_Le_16",'Scoring_Config'!$A:$A,'Scoring_Config'!$D:$D,"Yes")="Yes",_xlfn.XLOOKUP("Src_CIDR_Le_16",'Scoring_Config'!$A:$A,'Scoring_Config'!$C:$C,10),0),"False,0")</f>
        <v>0</v>
      </c>
      <c r="AA159" cm="1">
        <f t="array" ref="AA159">IF(FALSE,"True," &amp; IF(_xlfn.XLOOKUP("Src_CIDR_17_22",'Scoring_Config'!$A:$A,'Scoring_Config'!$D:$D,"Yes")="Yes",_xlfn.XLOOKUP("Src_CIDR_17_22",'Scoring_Config'!$A:$A,'Scoring_Config'!$C:$C,5),0),"False,0")</f>
        <v>0</v>
      </c>
      <c r="AB159" cm="1">
        <f t="array" ref="AB159">IF(FALSE,"True," &amp; IF(_xlfn.XLOOKUP("Dst_IsAny",'Scoring_Config'!$A:$A,'Scoring_Config'!$D:$D,"Yes")="Yes",_xlfn.XLOOKUP("Dst_IsAny",'Scoring_Config'!$A:$A,'Scoring_Config'!$C:$C,10),0),"False,0")</f>
        <v>0</v>
      </c>
      <c r="AC159" cm="1">
        <f t="array" ref="AC159">IF(TRUE,"True," &amp; IF(_xlfn.XLOOKUP("Dst_CIDR_Le_16",'Scoring_Config'!$A:$A,'Scoring_Config'!$D:$D,"Yes")="Yes",_xlfn.XLOOKUP("Dst_CIDR_Le_16",'Scoring_Config'!$A:$A,'Scoring_Config'!$C:$C,10),0),"False,0")</f>
        <v>0</v>
      </c>
      <c r="AD159" cm="1">
        <f t="array" ref="AD159">IF(FALSE,"True," &amp; IF(_xlfn.XLOOKUP("Dst_CIDR_17_22",'Scoring_Config'!$A:$A,'Scoring_Config'!$D:$D,"Yes")="Yes",_xlfn.XLOOKUP("Dst_CIDR_17_22",'Scoring_Config'!$A:$A,'Scoring_Config'!$C:$C,5),0),"False,0")</f>
        <v>0</v>
      </c>
      <c r="AE159" cm="1">
        <f t="array" ref="AE159">IF(FALSE,"True," &amp; IF(_xlfn.XLOOKUP("SrcZone_IsAny",'Scoring_Config'!$A:$A,'Scoring_Config'!$D:$D,"Yes")="Yes",_xlfn.XLOOKUP("SrcZone_IsAny",'Scoring_Config'!$A:$A,'Scoring_Config'!$C:$C,10),0),"False,0")</f>
        <v>0</v>
      </c>
      <c r="AF159" cm="1">
        <f t="array" ref="AF159">IF(FALSE,"True," &amp; IF(_xlfn.XLOOKUP("DstZone_IsAny",'Scoring_Config'!$A:$A,'Scoring_Config'!$D:$D,"Yes")="Yes",_xlfn.XLOOKUP("DstZone_IsAny",'Scoring_Config'!$A:$A,'Scoring_Config'!$C:$C,10),0),"False,0")</f>
        <v>0</v>
      </c>
      <c r="AG159" cm="1">
        <f t="array" ref="AG15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9" cm="1">
        <f t="array" ref="AH159">IF(FALSE,"True," &amp; IF(_xlfn.XLOOKUP("App_Any_OR_RangeGt1000",'Scoring_Config'!$A:$A,'Scoring_Config'!$D:$D,"Yes")="Yes",_xlfn.XLOOKUP("App_Any_OR_RangeGt1000",'Scoring_Config'!$A:$A,'Scoring_Config'!$C:$C,10),0),"False,0")</f>
        <v>0</v>
      </c>
      <c r="AI159" cm="1">
        <f t="array" ref="AI159">IF(FALSE,"True," &amp; IF(_xlfn.XLOOKUP("Service_Insecure_Match",'Scoring_Config'!$A:$A,'Scoring_Config'!$D:$D,"Yes")="Yes",_xlfn.XLOOKUP("Service_Insecure_Match",'Scoring_Config'!$A:$A,'Scoring_Config'!$C:$C,5),0),"False,0")</f>
        <v>0</v>
      </c>
      <c r="AJ159" cm="1">
        <f t="array" ref="AJ159">IF(FALSE,"True," &amp; IF(_xlfn.XLOOKUP("Risky_Inbound",'Scoring_Config'!$A:$A,'Scoring_Config'!$D:$D,"Yes")="Yes",_xlfn.XLOOKUP("Risky_Inbound",'Scoring_Config'!$A:$A,'Scoring_Config'!$C:$C,50),0),"False,0")</f>
        <v>0</v>
      </c>
      <c r="AK159" cm="1">
        <f t="array" ref="AK159">IF(FALSE,"True," &amp; IF(_xlfn.XLOOKUP("Risky_Outbound",'Scoring_Config'!$A:$A,'Scoring_Config'!$D:$D,"Yes")="Yes",_xlfn.XLOOKUP("Risky_Outbound",'Scoring_Config'!$A:$A,'Scoring_Config'!$C:$C,25),0),"False,0")</f>
        <v>0</v>
      </c>
      <c r="AL159" t="s">
        <v>6700</v>
      </c>
      <c r="AM159" cm="1">
        <f t="array" ref="AM15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9" t="s">
        <v>6697</v>
      </c>
      <c r="AO159" t="s">
        <v>6697</v>
      </c>
      <c r="AP159" t="s">
        <v>6697</v>
      </c>
      <c r="AQ159" cm="1">
        <f t="array" ref="AQ159">IF(FALSE,"True," &amp; IF(_xlfn.XLOOKUP("Service_IsAny",'Scoring_Config'!$A:$A,'Scoring_Config'!$D:$D,"Yes")="Yes",_xlfn.XLOOKUP("Service_IsAny",'Scoring_Config'!$A:$A,'Scoring_Config'!$C:$C,0),0),"False,0")</f>
        <v>0</v>
      </c>
      <c r="AR159">
        <v>0</v>
      </c>
      <c r="AS159" cm="1">
        <f t="array" ref="AS159">IF(FALSE,"True," &amp; IF(_xlfn.XLOOKUP("Service_RangeGt1000",'Scoring_Config'!$A:$A,'Scoring_Config'!$D:$D,"Yes")="Yes",_xlfn.XLOOKUP("Service_RangeGt1000",'Scoring_Config'!$A:$A,'Scoring_Config'!$C:$C,0),0),"False,0")</f>
        <v>0</v>
      </c>
      <c r="AT159" cm="1">
        <f t="array" ref="AT159">IF(FALSE,"True," &amp; IF(_xlfn.XLOOKUP("App_IsAny",'Scoring_Config'!$A:$A,'Scoring_Config'!$D:$D,"Yes")="Yes",_xlfn.XLOOKUP("App_IsAny",'Scoring_Config'!$A:$A,'Scoring_Config'!$C:$C,0),0),"False,0")</f>
        <v>0</v>
      </c>
      <c r="AU159">
        <v>4</v>
      </c>
      <c r="AV159" cm="1">
        <f t="array" ref="AV159">IF(FALSE,"True," &amp; IF(_xlfn.XLOOKUP("App_RangeGt1000",'Scoring_Config'!$A:$A,'Scoring_Config'!$D:$D,"Yes")="Yes",_xlfn.XLOOKUP("App_RangeGt1000",'Scoring_Config'!$A:$A,'Scoring_Config'!$C:$C,0),0),"False,0")</f>
        <v>0</v>
      </c>
      <c r="AW159" cm="1">
        <f t="array" ref="AW159">IF(FALSE,"True," &amp; IF(_xlfn.XLOOKUP("Action_IsDenyOrDrop",'Scoring_Config'!$A:$A,'Scoring_Config'!$D:$D,"Yes")="Yes",_xlfn.XLOOKUP("Action_IsDenyOrDrop",'Scoring_Config'!$A:$A,'Scoring_Config'!$C:$C,0),0),"False,0")</f>
        <v>0</v>
      </c>
      <c r="AX159" cm="1">
        <f t="array" ref="AX159">IF(LEFT(AW159,4)="True",0,(IF(LEFT(Y159,4)="True",IF(_xlfn.XLOOKUP("Src_IsAny",'Scoring_Config'!$A:$A,'Scoring_Config'!$D:$D,"Yes")="Yes",_xlfn.XLOOKUP("Src_IsAny",'Scoring_Config'!$A:$A,'Scoring_Config'!$C:$C,10),0),0)+IF(LEFT(Z159,4)="True",IF(_xlfn.XLOOKUP("Src_CIDR_Le_16",'Scoring_Config'!$A:$A,'Scoring_Config'!$D:$D,"Yes")="Yes",_xlfn.XLOOKUP("Src_CIDR_Le_16",'Scoring_Config'!$A:$A,'Scoring_Config'!$C:$C,10),0),0)+IF(LEFT(AA159,4)="True",IF(_xlfn.XLOOKUP("Src_CIDR_17_22",'Scoring_Config'!$A:$A,'Scoring_Config'!$D:$D,"Yes")="Yes",_xlfn.XLOOKUP("Src_CIDR_17_22",'Scoring_Config'!$A:$A,'Scoring_Config'!$C:$C,5),0),0)+IF(LEFT(AB159,4)="True",IF(_xlfn.XLOOKUP("Dst_IsAny",'Scoring_Config'!$A:$A,'Scoring_Config'!$D:$D,"Yes")="Yes",_xlfn.XLOOKUP("Dst_IsAny",'Scoring_Config'!$A:$A,'Scoring_Config'!$C:$C,10),0),0)+IF(LEFT(AC159,4)="True",IF(_xlfn.XLOOKUP("Dst_CIDR_Le_16",'Scoring_Config'!$A:$A,'Scoring_Config'!$D:$D,"Yes")="Yes",_xlfn.XLOOKUP("Dst_CIDR_Le_16",'Scoring_Config'!$A:$A,'Scoring_Config'!$C:$C,10),0),0)+IF(LEFT(AD159,4)="True",IF(_xlfn.XLOOKUP("Dst_CIDR_17_22",'Scoring_Config'!$A:$A,'Scoring_Config'!$D:$D,"Yes")="Yes",_xlfn.XLOOKUP("Dst_CIDR_17_22",'Scoring_Config'!$A:$A,'Scoring_Config'!$C:$C,5),0),0)+IF(LEFT(AE159,4)="True",IF(_xlfn.XLOOKUP("SrcZone_IsAny",'Scoring_Config'!$A:$A,'Scoring_Config'!$D:$D,"Yes")="Yes",_xlfn.XLOOKUP("SrcZone_IsAny",'Scoring_Config'!$A:$A,'Scoring_Config'!$C:$C,10),0),0)+IF(LEFT(AF159,4)="True",IF(_xlfn.XLOOKUP("DstZone_IsAny",'Scoring_Config'!$A:$A,'Scoring_Config'!$D:$D,"Yes")="Yes",_xlfn.XLOOKUP("DstZone_IsAny",'Scoring_Config'!$A:$A,'Scoring_Config'!$C:$C,10),0),0)+IF(LEFT(AG159,4)="True",IF(_xlfn.XLOOKUP("Service_Any_OR_RangeGt1000",'Scoring_Config'!$A:$A,'Scoring_Config'!$D:$D,"Yes")="Yes",_xlfn.XLOOKUP("Service_Any_OR_RangeGt1000",'Scoring_Config'!$A:$A,'Scoring_Config'!$C:$C,10),0),0)+IF(LEFT(AH159,4)="True",IF(_xlfn.XLOOKUP("App_Any_OR_RangeGt1000",'Scoring_Config'!$A:$A,'Scoring_Config'!$D:$D,"Yes")="Yes",_xlfn.XLOOKUP("App_Any_OR_RangeGt1000",'Scoring_Config'!$A:$A,'Scoring_Config'!$C:$C,10),0),0)+IF(LEFT(AI159,4)="True",IF(_xlfn.XLOOKUP("Service_Insecure_Match",'Scoring_Config'!$A:$A,'Scoring_Config'!$D:$D,"Yes")="Yes",_xlfn.XLOOKUP("Service_Insecure_Match",'Scoring_Config'!$A:$A,'Scoring_Config'!$C:$C,5),0),0)+IF(LEFT(AJ159,4)="True",IF(_xlfn.XLOOKUP("Risky_Inbound",'Scoring_Config'!$A:$A,'Scoring_Config'!$D:$D,"Yes")="Yes",_xlfn.XLOOKUP("Risky_Inbound",'Scoring_Config'!$A:$A,'Scoring_Config'!$C:$C,50),0),0)+IF(LEFT(AK159,4)="True",IF(_xlfn.XLOOKUP("Risky_Outbound",'Scoring_Config'!$A:$A,'Scoring_Config'!$D:$D,"Yes")="Yes",_xlfn.XLOOKUP("Risky_Outbound",'Scoring_Config'!$A:$A,'Scoring_Config'!$C:$C,25),0),0)+IF(LEFT(AZ159,4)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159,FIND(",",AL159)+1,100)),0)+IF(LEFT(AM159,4)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159,FIND(",",AN159)+1,100)),0)+IF(_xlfn.XLOOKUP("Profile_Scoring",'Scoring_Config'!$A:$A,'Scoring_Config'!$D:$D,"Yes")="Yes",VALUE(MID(AO159,FIND(",",AO159)+1,100)),0)+IF(_xlfn.XLOOKUP("Options_Scoring",'Scoring_Config'!$A:$A,'Scoring_Config'!$D:$D,"Yes")="Yes",VALUE(MID(AP159,FIND(",",AP159)+1,100)),0)))</f>
        <v>0</v>
      </c>
      <c r="AZ159" cm="1">
        <f t="array" ref="AZ159">IF(FALSE,"True," &amp; IF(_xlfn.XLOOKUP("Migrate_Insecure",'Scoring_Config'!$A:$A,'Scoring_Config'!$D:$D,"Yes")="Yes",_xlfn.XLOOKUP("Migrate_Insecure",'Scoring_Config'!$A:$A,'Scoring_Config'!$C:$C,10),0),"False,0")</f>
        <v>0</v>
      </c>
    </row>
    <row r="160" spans="1:52">
      <c r="A160" t="s">
        <v>1979</v>
      </c>
      <c r="B160" t="s">
        <v>2138</v>
      </c>
      <c r="C160" t="s">
        <v>3542</v>
      </c>
      <c r="D160" t="s">
        <v>3547</v>
      </c>
      <c r="E160" t="s">
        <v>3563</v>
      </c>
      <c r="F160" t="s">
        <v>3624</v>
      </c>
      <c r="G160" t="s">
        <v>186</v>
      </c>
      <c r="H160" t="s">
        <v>174</v>
      </c>
      <c r="I160" t="s">
        <v>3621</v>
      </c>
      <c r="J160" t="s">
        <v>187</v>
      </c>
      <c r="K160" t="s">
        <v>174</v>
      </c>
      <c r="L160" t="s">
        <v>1367</v>
      </c>
      <c r="M160" t="s">
        <v>1974</v>
      </c>
      <c r="N160" t="s">
        <v>4315</v>
      </c>
      <c r="O160" t="s">
        <v>4319</v>
      </c>
      <c r="P160" t="s">
        <v>4321</v>
      </c>
      <c r="Q160" t="s">
        <v>4444</v>
      </c>
      <c r="R160" t="s">
        <v>5437</v>
      </c>
      <c r="S160" t="s">
        <v>5475</v>
      </c>
      <c r="T160" t="s">
        <v>5618</v>
      </c>
      <c r="U160" t="s">
        <v>6038</v>
      </c>
      <c r="Y160" cm="1">
        <f t="array" ref="Y160">IF(FALSE,"True," &amp; IF(_xlfn.XLOOKUP("Src_IsAny",'Scoring_Config'!$A:$A,'Scoring_Config'!$D:$D,"Yes")="Yes",_xlfn.XLOOKUP("Src_IsAny",'Scoring_Config'!$A:$A,'Scoring_Config'!$C:$C,10),0),"False,0")</f>
        <v>0</v>
      </c>
      <c r="Z160" cm="1">
        <f t="array" ref="Z160">IF(FALSE,"True," &amp; IF(_xlfn.XLOOKUP("Src_CIDR_Le_16",'Scoring_Config'!$A:$A,'Scoring_Config'!$D:$D,"Yes")="Yes",_xlfn.XLOOKUP("Src_CIDR_Le_16",'Scoring_Config'!$A:$A,'Scoring_Config'!$C:$C,10),0),"False,0")</f>
        <v>0</v>
      </c>
      <c r="AA160" cm="1">
        <f t="array" ref="AA160">IF(FALSE,"True," &amp; IF(_xlfn.XLOOKUP("Src_CIDR_17_22",'Scoring_Config'!$A:$A,'Scoring_Config'!$D:$D,"Yes")="Yes",_xlfn.XLOOKUP("Src_CIDR_17_22",'Scoring_Config'!$A:$A,'Scoring_Config'!$C:$C,5),0),"False,0")</f>
        <v>0</v>
      </c>
      <c r="AB160" cm="1">
        <f t="array" ref="AB160">IF(FALSE,"True," &amp; IF(_xlfn.XLOOKUP("Dst_IsAny",'Scoring_Config'!$A:$A,'Scoring_Config'!$D:$D,"Yes")="Yes",_xlfn.XLOOKUP("Dst_IsAny",'Scoring_Config'!$A:$A,'Scoring_Config'!$C:$C,10),0),"False,0")</f>
        <v>0</v>
      </c>
      <c r="AC160" cm="1">
        <f t="array" ref="AC160">IF(TRUE,"True," &amp; IF(_xlfn.XLOOKUP("Dst_CIDR_Le_16",'Scoring_Config'!$A:$A,'Scoring_Config'!$D:$D,"Yes")="Yes",_xlfn.XLOOKUP("Dst_CIDR_Le_16",'Scoring_Config'!$A:$A,'Scoring_Config'!$C:$C,10),0),"False,0")</f>
        <v>0</v>
      </c>
      <c r="AD160" cm="1">
        <f t="array" ref="AD160">IF(FALSE,"True," &amp; IF(_xlfn.XLOOKUP("Dst_CIDR_17_22",'Scoring_Config'!$A:$A,'Scoring_Config'!$D:$D,"Yes")="Yes",_xlfn.XLOOKUP("Dst_CIDR_17_22",'Scoring_Config'!$A:$A,'Scoring_Config'!$C:$C,5),0),"False,0")</f>
        <v>0</v>
      </c>
      <c r="AE160" cm="1">
        <f t="array" ref="AE160">IF(FALSE,"True," &amp; IF(_xlfn.XLOOKUP("SrcZone_IsAny",'Scoring_Config'!$A:$A,'Scoring_Config'!$D:$D,"Yes")="Yes",_xlfn.XLOOKUP("SrcZone_IsAny",'Scoring_Config'!$A:$A,'Scoring_Config'!$C:$C,10),0),"False,0")</f>
        <v>0</v>
      </c>
      <c r="AF160" cm="1">
        <f t="array" ref="AF160">IF(FALSE,"True," &amp; IF(_xlfn.XLOOKUP("DstZone_IsAny",'Scoring_Config'!$A:$A,'Scoring_Config'!$D:$D,"Yes")="Yes",_xlfn.XLOOKUP("DstZone_IsAny",'Scoring_Config'!$A:$A,'Scoring_Config'!$C:$C,10),0),"False,0")</f>
        <v>0</v>
      </c>
      <c r="AG160" cm="1">
        <f t="array" ref="AG16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60" cm="1">
        <f t="array" ref="AH160">IF(TRUE,"True," &amp; IF(_xlfn.XLOOKUP("App_Any_OR_RangeGt1000",'Scoring_Config'!$A:$A,'Scoring_Config'!$D:$D,"Yes")="Yes",_xlfn.XLOOKUP("App_Any_OR_RangeGt1000",'Scoring_Config'!$A:$A,'Scoring_Config'!$C:$C,10),0),"False,0")</f>
        <v>0</v>
      </c>
      <c r="AI160" cm="1">
        <f t="array" ref="AI160">IF(FALSE,"True," &amp; IF(_xlfn.XLOOKUP("Service_Insecure_Match",'Scoring_Config'!$A:$A,'Scoring_Config'!$D:$D,"Yes")="Yes",_xlfn.XLOOKUP("Service_Insecure_Match",'Scoring_Config'!$A:$A,'Scoring_Config'!$C:$C,5),0),"False,0")</f>
        <v>0</v>
      </c>
      <c r="AJ160" cm="1">
        <f t="array" ref="AJ160">IF(FALSE,"True," &amp; IF(_xlfn.XLOOKUP("Risky_Inbound",'Scoring_Config'!$A:$A,'Scoring_Config'!$D:$D,"Yes")="Yes",_xlfn.XLOOKUP("Risky_Inbound",'Scoring_Config'!$A:$A,'Scoring_Config'!$C:$C,50),0),"False,0")</f>
        <v>0</v>
      </c>
      <c r="AK160" cm="1">
        <f t="array" ref="AK160">IF(FALSE,"True," &amp; IF(_xlfn.XLOOKUP("Risky_Outbound",'Scoring_Config'!$A:$A,'Scoring_Config'!$D:$D,"Yes")="Yes",_xlfn.XLOOKUP("Risky_Outbound",'Scoring_Config'!$A:$A,'Scoring_Config'!$C:$C,25),0),"False,0")</f>
        <v>0</v>
      </c>
      <c r="AL160" t="s">
        <v>6700</v>
      </c>
      <c r="AM160" cm="1">
        <f t="array" ref="AM16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60" t="s">
        <v>6697</v>
      </c>
      <c r="AO160" t="s">
        <v>6697</v>
      </c>
      <c r="AP160" t="s">
        <v>6697</v>
      </c>
      <c r="AQ160" cm="1">
        <f t="array" ref="AQ160">IF(FALSE,"True," &amp; IF(_xlfn.XLOOKUP("Service_IsAny",'Scoring_Config'!$A:$A,'Scoring_Config'!$D:$D,"Yes")="Yes",_xlfn.XLOOKUP("Service_IsAny",'Scoring_Config'!$A:$A,'Scoring_Config'!$C:$C,0),0),"False,0")</f>
        <v>0</v>
      </c>
      <c r="AR160">
        <v>3</v>
      </c>
      <c r="AS160" cm="1">
        <f t="array" ref="AS160">IF(FALSE,"True," &amp; IF(_xlfn.XLOOKUP("Service_RangeGt1000",'Scoring_Config'!$A:$A,'Scoring_Config'!$D:$D,"Yes")="Yes",_xlfn.XLOOKUP("Service_RangeGt1000",'Scoring_Config'!$A:$A,'Scoring_Config'!$C:$C,0),0),"False,0")</f>
        <v>0</v>
      </c>
      <c r="AT160" cm="1">
        <f t="array" ref="AT160">IF(TRUE,"True," &amp; IF(_xlfn.XLOOKUP("App_IsAny",'Scoring_Config'!$A:$A,'Scoring_Config'!$D:$D,"Yes")="Yes",_xlfn.XLOOKUP("App_IsAny",'Scoring_Config'!$A:$A,'Scoring_Config'!$C:$C,0),0),"False,0")</f>
        <v>0</v>
      </c>
      <c r="AU160">
        <v>65535</v>
      </c>
      <c r="AV160" cm="1">
        <f t="array" ref="AV160">IF(TRUE,"True," &amp; IF(_xlfn.XLOOKUP("App_RangeGt1000",'Scoring_Config'!$A:$A,'Scoring_Config'!$D:$D,"Yes")="Yes",_xlfn.XLOOKUP("App_RangeGt1000",'Scoring_Config'!$A:$A,'Scoring_Config'!$C:$C,0),0),"False,0")</f>
        <v>0</v>
      </c>
      <c r="AW160" cm="1">
        <f t="array" ref="AW160">IF(FALSE,"True," &amp; IF(_xlfn.XLOOKUP("Action_IsDenyOrDrop",'Scoring_Config'!$A:$A,'Scoring_Config'!$D:$D,"Yes")="Yes",_xlfn.XLOOKUP("Action_IsDenyOrDrop",'Scoring_Config'!$A:$A,'Scoring_Config'!$C:$C,0),0),"False,0")</f>
        <v>0</v>
      </c>
      <c r="AX160" cm="1">
        <f t="array" ref="AX160">IF(LEFT(AW160,4)="True",0,(IF(LEFT(Y160,4)="True",IF(_xlfn.XLOOKUP("Src_IsAny",'Scoring_Config'!$A:$A,'Scoring_Config'!$D:$D,"Yes")="Yes",_xlfn.XLOOKUP("Src_IsAny",'Scoring_Config'!$A:$A,'Scoring_Config'!$C:$C,10),0),0)+IF(LEFT(Z160,4)="True",IF(_xlfn.XLOOKUP("Src_CIDR_Le_16",'Scoring_Config'!$A:$A,'Scoring_Config'!$D:$D,"Yes")="Yes",_xlfn.XLOOKUP("Src_CIDR_Le_16",'Scoring_Config'!$A:$A,'Scoring_Config'!$C:$C,10),0),0)+IF(LEFT(AA160,4)="True",IF(_xlfn.XLOOKUP("Src_CIDR_17_22",'Scoring_Config'!$A:$A,'Scoring_Config'!$D:$D,"Yes")="Yes",_xlfn.XLOOKUP("Src_CIDR_17_22",'Scoring_Config'!$A:$A,'Scoring_Config'!$C:$C,5),0),0)+IF(LEFT(AB160,4)="True",IF(_xlfn.XLOOKUP("Dst_IsAny",'Scoring_Config'!$A:$A,'Scoring_Config'!$D:$D,"Yes")="Yes",_xlfn.XLOOKUP("Dst_IsAny",'Scoring_Config'!$A:$A,'Scoring_Config'!$C:$C,10),0),0)+IF(LEFT(AC160,4)="True",IF(_xlfn.XLOOKUP("Dst_CIDR_Le_16",'Scoring_Config'!$A:$A,'Scoring_Config'!$D:$D,"Yes")="Yes",_xlfn.XLOOKUP("Dst_CIDR_Le_16",'Scoring_Config'!$A:$A,'Scoring_Config'!$C:$C,10),0),0)+IF(LEFT(AD160,4)="True",IF(_xlfn.XLOOKUP("Dst_CIDR_17_22",'Scoring_Config'!$A:$A,'Scoring_Config'!$D:$D,"Yes")="Yes",_xlfn.XLOOKUP("Dst_CIDR_17_22",'Scoring_Config'!$A:$A,'Scoring_Config'!$C:$C,5),0),0)+IF(LEFT(AE160,4)="True",IF(_xlfn.XLOOKUP("SrcZone_IsAny",'Scoring_Config'!$A:$A,'Scoring_Config'!$D:$D,"Yes")="Yes",_xlfn.XLOOKUP("SrcZone_IsAny",'Scoring_Config'!$A:$A,'Scoring_Config'!$C:$C,10),0),0)+IF(LEFT(AF160,4)="True",IF(_xlfn.XLOOKUP("DstZone_IsAny",'Scoring_Config'!$A:$A,'Scoring_Config'!$D:$D,"Yes")="Yes",_xlfn.XLOOKUP("DstZone_IsAny",'Scoring_Config'!$A:$A,'Scoring_Config'!$C:$C,10),0),0)+IF(LEFT(AG160,4)="True",IF(_xlfn.XLOOKUP("Service_Any_OR_RangeGt1000",'Scoring_Config'!$A:$A,'Scoring_Config'!$D:$D,"Yes")="Yes",_xlfn.XLOOKUP("Service_Any_OR_RangeGt1000",'Scoring_Config'!$A:$A,'Scoring_Config'!$C:$C,10),0),0)+IF(LEFT(AH160,4)="True",IF(_xlfn.XLOOKUP("App_Any_OR_RangeGt1000",'Scoring_Config'!$A:$A,'Scoring_Config'!$D:$D,"Yes")="Yes",_xlfn.XLOOKUP("App_Any_OR_RangeGt1000",'Scoring_Config'!$A:$A,'Scoring_Config'!$C:$C,10),0),0)+IF(LEFT(AI160,4)="True",IF(_xlfn.XLOOKUP("Service_Insecure_Match",'Scoring_Config'!$A:$A,'Scoring_Config'!$D:$D,"Yes")="Yes",_xlfn.XLOOKUP("Service_Insecure_Match",'Scoring_Config'!$A:$A,'Scoring_Config'!$C:$C,5),0),0)+IF(LEFT(AJ160,4)="True",IF(_xlfn.XLOOKUP("Risky_Inbound",'Scoring_Config'!$A:$A,'Scoring_Config'!$D:$D,"Yes")="Yes",_xlfn.XLOOKUP("Risky_Inbound",'Scoring_Config'!$A:$A,'Scoring_Config'!$C:$C,50),0),0)+IF(LEFT(AK160,4)="True",IF(_xlfn.XLOOKUP("Risky_Outbound",'Scoring_Config'!$A:$A,'Scoring_Config'!$D:$D,"Yes")="Yes",_xlfn.XLOOKUP("Risky_Outbound",'Scoring_Config'!$A:$A,'Scoring_Config'!$C:$C,25),0),0)+IF(LEFT(AZ160,4)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160,FIND(",",AL160)+1,100)),0)+IF(LEFT(AM160,4)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160,FIND(",",AN160)+1,100)),0)+IF(_xlfn.XLOOKUP("Profile_Scoring",'Scoring_Config'!$A:$A,'Scoring_Config'!$D:$D,"Yes")="Yes",VALUE(MID(AO160,FIND(",",AO160)+1,100)),0)+IF(_xlfn.XLOOKUP("Options_Scoring",'Scoring_Config'!$A:$A,'Scoring_Config'!$D:$D,"Yes")="Yes",VALUE(MID(AP160,FIND(",",AP160)+1,100)),0)))</f>
        <v>0</v>
      </c>
      <c r="AZ160" cm="1">
        <f t="array" ref="AZ160">IF(FALSE,"True," &amp; IF(_xlfn.XLOOKUP("Migrate_Insecure",'Scoring_Config'!$A:$A,'Scoring_Config'!$D:$D,"Yes")="Yes",_xlfn.XLOOKUP("Migrate_Insecure",'Scoring_Config'!$A:$A,'Scoring_Config'!$C:$C,10),0),"False,0")</f>
        <v>0</v>
      </c>
    </row>
    <row r="161" spans="1:52">
      <c r="A161" t="s">
        <v>1979</v>
      </c>
      <c r="B161" t="s">
        <v>2139</v>
      </c>
      <c r="C161" t="s">
        <v>3542</v>
      </c>
      <c r="D161" t="s">
        <v>3545</v>
      </c>
      <c r="E161" t="s">
        <v>3563</v>
      </c>
      <c r="F161" t="s">
        <v>3630</v>
      </c>
      <c r="G161" t="s">
        <v>187</v>
      </c>
      <c r="H161" t="s">
        <v>174</v>
      </c>
      <c r="I161" t="s">
        <v>3624</v>
      </c>
      <c r="J161" t="s">
        <v>186</v>
      </c>
      <c r="K161" t="s">
        <v>1727</v>
      </c>
      <c r="L161" t="s">
        <v>1327</v>
      </c>
      <c r="M161" t="s">
        <v>1974</v>
      </c>
      <c r="N161" t="s">
        <v>4315</v>
      </c>
      <c r="O161" t="s">
        <v>4319</v>
      </c>
      <c r="P161" t="s">
        <v>4323</v>
      </c>
      <c r="Q161" t="s">
        <v>4445</v>
      </c>
      <c r="R161" t="s">
        <v>5439</v>
      </c>
      <c r="S161" t="s">
        <v>4324</v>
      </c>
      <c r="T161" t="s">
        <v>5619</v>
      </c>
      <c r="U161" t="s">
        <v>6038</v>
      </c>
      <c r="Y161" cm="1">
        <f t="array" ref="Y161">IF(FALSE,"True," &amp; IF(_xlfn.XLOOKUP("Src_IsAny",'Scoring_Config'!$A:$A,'Scoring_Config'!$D:$D,"Yes")="Yes",_xlfn.XLOOKUP("Src_IsAny",'Scoring_Config'!$A:$A,'Scoring_Config'!$C:$C,10),0),"False,0")</f>
        <v>0</v>
      </c>
      <c r="Z161" cm="1">
        <f t="array" ref="Z161">IF(TRUE,"True," &amp; IF(_xlfn.XLOOKUP("Src_CIDR_Le_16",'Scoring_Config'!$A:$A,'Scoring_Config'!$D:$D,"Yes")="Yes",_xlfn.XLOOKUP("Src_CIDR_Le_16",'Scoring_Config'!$A:$A,'Scoring_Config'!$C:$C,10),0),"False,0")</f>
        <v>0</v>
      </c>
      <c r="AA161" cm="1">
        <f t="array" ref="AA161">IF(FALSE,"True," &amp; IF(_xlfn.XLOOKUP("Src_CIDR_17_22",'Scoring_Config'!$A:$A,'Scoring_Config'!$D:$D,"Yes")="Yes",_xlfn.XLOOKUP("Src_CIDR_17_22",'Scoring_Config'!$A:$A,'Scoring_Config'!$C:$C,5),0),"False,0")</f>
        <v>0</v>
      </c>
      <c r="AB161" cm="1">
        <f t="array" ref="AB161">IF(FALSE,"True," &amp; IF(_xlfn.XLOOKUP("Dst_IsAny",'Scoring_Config'!$A:$A,'Scoring_Config'!$D:$D,"Yes")="Yes",_xlfn.XLOOKUP("Dst_IsAny",'Scoring_Config'!$A:$A,'Scoring_Config'!$C:$C,10),0),"False,0")</f>
        <v>0</v>
      </c>
      <c r="AC161" cm="1">
        <f t="array" ref="AC161">IF(FALSE,"True," &amp; IF(_xlfn.XLOOKUP("Dst_CIDR_Le_16",'Scoring_Config'!$A:$A,'Scoring_Config'!$D:$D,"Yes")="Yes",_xlfn.XLOOKUP("Dst_CIDR_Le_16",'Scoring_Config'!$A:$A,'Scoring_Config'!$C:$C,10),0),"False,0")</f>
        <v>0</v>
      </c>
      <c r="AD161" cm="1">
        <f t="array" ref="AD161">IF(FALSE,"True," &amp; IF(_xlfn.XLOOKUP("Dst_CIDR_17_22",'Scoring_Config'!$A:$A,'Scoring_Config'!$D:$D,"Yes")="Yes",_xlfn.XLOOKUP("Dst_CIDR_17_22",'Scoring_Config'!$A:$A,'Scoring_Config'!$C:$C,5),0),"False,0")</f>
        <v>0</v>
      </c>
      <c r="AE161" cm="1">
        <f t="array" ref="AE161">IF(FALSE,"True," &amp; IF(_xlfn.XLOOKUP("SrcZone_IsAny",'Scoring_Config'!$A:$A,'Scoring_Config'!$D:$D,"Yes")="Yes",_xlfn.XLOOKUP("SrcZone_IsAny",'Scoring_Config'!$A:$A,'Scoring_Config'!$C:$C,10),0),"False,0")</f>
        <v>0</v>
      </c>
      <c r="AF161" cm="1">
        <f t="array" ref="AF161">IF(FALSE,"True," &amp; IF(_xlfn.XLOOKUP("DstZone_IsAny",'Scoring_Config'!$A:$A,'Scoring_Config'!$D:$D,"Yes")="Yes",_xlfn.XLOOKUP("DstZone_IsAny",'Scoring_Config'!$A:$A,'Scoring_Config'!$C:$C,10),0),"False,0")</f>
        <v>0</v>
      </c>
      <c r="AG161" cm="1">
        <f t="array" ref="AG16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61" cm="1">
        <f t="array" ref="AH161">IF(FALSE,"True," &amp; IF(_xlfn.XLOOKUP("App_Any_OR_RangeGt1000",'Scoring_Config'!$A:$A,'Scoring_Config'!$D:$D,"Yes")="Yes",_xlfn.XLOOKUP("App_Any_OR_RangeGt1000",'Scoring_Config'!$A:$A,'Scoring_Config'!$C:$C,10),0),"False,0")</f>
        <v>0</v>
      </c>
      <c r="AI161" cm="1">
        <f t="array" ref="AI161">IF(FALSE,"True," &amp; IF(_xlfn.XLOOKUP("Service_Insecure_Match",'Scoring_Config'!$A:$A,'Scoring_Config'!$D:$D,"Yes")="Yes",_xlfn.XLOOKUP("Service_Insecure_Match",'Scoring_Config'!$A:$A,'Scoring_Config'!$C:$C,5),0),"False,0")</f>
        <v>0</v>
      </c>
      <c r="AJ161" cm="1">
        <f t="array" ref="AJ161">IF(FALSE,"True," &amp; IF(_xlfn.XLOOKUP("Risky_Inbound",'Scoring_Config'!$A:$A,'Scoring_Config'!$D:$D,"Yes")="Yes",_xlfn.XLOOKUP("Risky_Inbound",'Scoring_Config'!$A:$A,'Scoring_Config'!$C:$C,50),0),"False,0")</f>
        <v>0</v>
      </c>
      <c r="AK161" cm="1">
        <f t="array" ref="AK161">IF(FALSE,"True," &amp; IF(_xlfn.XLOOKUP("Risky_Outbound",'Scoring_Config'!$A:$A,'Scoring_Config'!$D:$D,"Yes")="Yes",_xlfn.XLOOKUP("Risky_Outbound",'Scoring_Config'!$A:$A,'Scoring_Config'!$C:$C,25),0),"False,0")</f>
        <v>0</v>
      </c>
      <c r="AL161" t="s">
        <v>6699</v>
      </c>
      <c r="AM161" cm="1">
        <f t="array" ref="AM16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61" t="s">
        <v>6697</v>
      </c>
      <c r="AO161" t="s">
        <v>6697</v>
      </c>
      <c r="AP161" t="s">
        <v>6697</v>
      </c>
      <c r="AQ161" cm="1">
        <f t="array" ref="AQ161">IF(FALSE,"True," &amp; IF(_xlfn.XLOOKUP("Service_IsAny",'Scoring_Config'!$A:$A,'Scoring_Config'!$D:$D,"Yes")="Yes",_xlfn.XLOOKUP("Service_IsAny",'Scoring_Config'!$A:$A,'Scoring_Config'!$C:$C,0),0),"False,0")</f>
        <v>0</v>
      </c>
      <c r="AR161">
        <v>0</v>
      </c>
      <c r="AS161" cm="1">
        <f t="array" ref="AS161">IF(FALSE,"True," &amp; IF(_xlfn.XLOOKUP("Service_RangeGt1000",'Scoring_Config'!$A:$A,'Scoring_Config'!$D:$D,"Yes")="Yes",_xlfn.XLOOKUP("Service_RangeGt1000",'Scoring_Config'!$A:$A,'Scoring_Config'!$C:$C,0),0),"False,0")</f>
        <v>0</v>
      </c>
      <c r="AT161" cm="1">
        <f t="array" ref="AT161">IF(FALSE,"True," &amp; IF(_xlfn.XLOOKUP("App_IsAny",'Scoring_Config'!$A:$A,'Scoring_Config'!$D:$D,"Yes")="Yes",_xlfn.XLOOKUP("App_IsAny",'Scoring_Config'!$A:$A,'Scoring_Config'!$C:$C,0),0),"False,0")</f>
        <v>0</v>
      </c>
      <c r="AU161">
        <v>7</v>
      </c>
      <c r="AV161" cm="1">
        <f t="array" ref="AV161">IF(FALSE,"True," &amp; IF(_xlfn.XLOOKUP("App_RangeGt1000",'Scoring_Config'!$A:$A,'Scoring_Config'!$D:$D,"Yes")="Yes",_xlfn.XLOOKUP("App_RangeGt1000",'Scoring_Config'!$A:$A,'Scoring_Config'!$C:$C,0),0),"False,0")</f>
        <v>0</v>
      </c>
      <c r="AW161" cm="1">
        <f t="array" ref="AW161">IF(FALSE,"True," &amp; IF(_xlfn.XLOOKUP("Action_IsDenyOrDrop",'Scoring_Config'!$A:$A,'Scoring_Config'!$D:$D,"Yes")="Yes",_xlfn.XLOOKUP("Action_IsDenyOrDrop",'Scoring_Config'!$A:$A,'Scoring_Config'!$C:$C,0),0),"False,0")</f>
        <v>0</v>
      </c>
      <c r="AX161" cm="1">
        <f t="array" ref="AX161">IF(LEFT(AW161,4)="True",0,(IF(LEFT(Y161,4)="True",IF(_xlfn.XLOOKUP("Src_IsAny",'Scoring_Config'!$A:$A,'Scoring_Config'!$D:$D,"Yes")="Yes",_xlfn.XLOOKUP("Src_IsAny",'Scoring_Config'!$A:$A,'Scoring_Config'!$C:$C,10),0),0)+IF(LEFT(Z161,4)="True",IF(_xlfn.XLOOKUP("Src_CIDR_Le_16",'Scoring_Config'!$A:$A,'Scoring_Config'!$D:$D,"Yes")="Yes",_xlfn.XLOOKUP("Src_CIDR_Le_16",'Scoring_Config'!$A:$A,'Scoring_Config'!$C:$C,10),0),0)+IF(LEFT(AA161,4)="True",IF(_xlfn.XLOOKUP("Src_CIDR_17_22",'Scoring_Config'!$A:$A,'Scoring_Config'!$D:$D,"Yes")="Yes",_xlfn.XLOOKUP("Src_CIDR_17_22",'Scoring_Config'!$A:$A,'Scoring_Config'!$C:$C,5),0),0)+IF(LEFT(AB161,4)="True",IF(_xlfn.XLOOKUP("Dst_IsAny",'Scoring_Config'!$A:$A,'Scoring_Config'!$D:$D,"Yes")="Yes",_xlfn.XLOOKUP("Dst_IsAny",'Scoring_Config'!$A:$A,'Scoring_Config'!$C:$C,10),0),0)+IF(LEFT(AC161,4)="True",IF(_xlfn.XLOOKUP("Dst_CIDR_Le_16",'Scoring_Config'!$A:$A,'Scoring_Config'!$D:$D,"Yes")="Yes",_xlfn.XLOOKUP("Dst_CIDR_Le_16",'Scoring_Config'!$A:$A,'Scoring_Config'!$C:$C,10),0),0)+IF(LEFT(AD161,4)="True",IF(_xlfn.XLOOKUP("Dst_CIDR_17_22",'Scoring_Config'!$A:$A,'Scoring_Config'!$D:$D,"Yes")="Yes",_xlfn.XLOOKUP("Dst_CIDR_17_22",'Scoring_Config'!$A:$A,'Scoring_Config'!$C:$C,5),0),0)+IF(LEFT(AE161,4)="True",IF(_xlfn.XLOOKUP("SrcZone_IsAny",'Scoring_Config'!$A:$A,'Scoring_Config'!$D:$D,"Yes")="Yes",_xlfn.XLOOKUP("SrcZone_IsAny",'Scoring_Config'!$A:$A,'Scoring_Config'!$C:$C,10),0),0)+IF(LEFT(AF161,4)="True",IF(_xlfn.XLOOKUP("DstZone_IsAny",'Scoring_Config'!$A:$A,'Scoring_Config'!$D:$D,"Yes")="Yes",_xlfn.XLOOKUP("DstZone_IsAny",'Scoring_Config'!$A:$A,'Scoring_Config'!$C:$C,10),0),0)+IF(LEFT(AG161,4)="True",IF(_xlfn.XLOOKUP("Service_Any_OR_RangeGt1000",'Scoring_Config'!$A:$A,'Scoring_Config'!$D:$D,"Yes")="Yes",_xlfn.XLOOKUP("Service_Any_OR_RangeGt1000",'Scoring_Config'!$A:$A,'Scoring_Config'!$C:$C,10),0),0)+IF(LEFT(AH161,4)="True",IF(_xlfn.XLOOKUP("App_Any_OR_RangeGt1000",'Scoring_Config'!$A:$A,'Scoring_Config'!$D:$D,"Yes")="Yes",_xlfn.XLOOKUP("App_Any_OR_RangeGt1000",'Scoring_Config'!$A:$A,'Scoring_Config'!$C:$C,10),0),0)+IF(LEFT(AI161,4)="True",IF(_xlfn.XLOOKUP("Service_Insecure_Match",'Scoring_Config'!$A:$A,'Scoring_Config'!$D:$D,"Yes")="Yes",_xlfn.XLOOKUP("Service_Insecure_Match",'Scoring_Config'!$A:$A,'Scoring_Config'!$C:$C,5),0),0)+IF(LEFT(AJ161,4)="True",IF(_xlfn.XLOOKUP("Risky_Inbound",'Scoring_Config'!$A:$A,'Scoring_Config'!$D:$D,"Yes")="Yes",_xlfn.XLOOKUP("Risky_Inbound",'Scoring_Config'!$A:$A,'Scoring_Config'!$C:$C,50),0),0)+IF(LEFT(AK161,4)="True",IF(_xlfn.XLOOKUP("Risky_Outbound",'Scoring_Config'!$A:$A,'Scoring_Config'!$D:$D,"Yes")="Yes",_xlfn.XLOOKUP("Risky_Outbound",'Scoring_Config'!$A:$A,'Scoring_Config'!$C:$C,25),0),0)+IF(LEFT(AZ161,4)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161,FIND(",",AL161)+1,100)),0)+IF(LEFT(AM161,4)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161,FIND(",",AN161)+1,100)),0)+IF(_xlfn.XLOOKUP("Profile_Scoring",'Scoring_Config'!$A:$A,'Scoring_Config'!$D:$D,"Yes")="Yes",VALUE(MID(AO161,FIND(",",AO161)+1,100)),0)+IF(_xlfn.XLOOKUP("Options_Scoring",'Scoring_Config'!$A:$A,'Scoring_Config'!$D:$D,"Yes")="Yes",VALUE(MID(AP161,FIND(",",AP161)+1,100)),0)))</f>
        <v>0</v>
      </c>
      <c r="AZ161" cm="1">
        <f t="array" ref="AZ161">IF(FALSE,"True," &amp; IF(_xlfn.XLOOKUP("Migrate_Insecure",'Scoring_Config'!$A:$A,'Scoring_Config'!$D:$D,"Yes")="Yes",_xlfn.XLOOKUP("Migrate_Insecure",'Scoring_Config'!$A:$A,'Scoring_Config'!$C:$C,10),0),"False,0")</f>
        <v>0</v>
      </c>
    </row>
    <row r="162" spans="1:52">
      <c r="A162" t="s">
        <v>1979</v>
      </c>
      <c r="B162" t="s">
        <v>2140</v>
      </c>
      <c r="C162" t="s">
        <v>3542</v>
      </c>
      <c r="D162" t="s">
        <v>3545</v>
      </c>
      <c r="E162" t="s">
        <v>3563</v>
      </c>
      <c r="F162" t="s">
        <v>3629</v>
      </c>
      <c r="G162" t="s">
        <v>188</v>
      </c>
      <c r="H162" t="s">
        <v>174</v>
      </c>
      <c r="I162" t="s">
        <v>3775</v>
      </c>
      <c r="J162" t="s">
        <v>316</v>
      </c>
      <c r="K162" t="s">
        <v>1662</v>
      </c>
      <c r="L162" t="s">
        <v>1327</v>
      </c>
      <c r="M162" t="s">
        <v>1974</v>
      </c>
      <c r="N162" t="s">
        <v>4315</v>
      </c>
      <c r="O162" t="s">
        <v>4319</v>
      </c>
      <c r="P162" t="s">
        <v>4321</v>
      </c>
      <c r="Q162" t="s">
        <v>4446</v>
      </c>
      <c r="R162" t="s">
        <v>5439</v>
      </c>
      <c r="S162" t="s">
        <v>4324</v>
      </c>
      <c r="T162" t="s">
        <v>5620</v>
      </c>
      <c r="U162" t="s">
        <v>5620</v>
      </c>
      <c r="Y162" cm="1">
        <f t="array" ref="Y162">IF(FALSE,"True," &amp; IF(_xlfn.XLOOKUP("Src_IsAny",'Scoring_Config'!$A:$A,'Scoring_Config'!$D:$D,"Yes")="Yes",_xlfn.XLOOKUP("Src_IsAny",'Scoring_Config'!$A:$A,'Scoring_Config'!$C:$C,10),0),"False,0")</f>
        <v>0</v>
      </c>
      <c r="Z162" cm="1">
        <f t="array" ref="Z162">IF(FALSE,"True," &amp; IF(_xlfn.XLOOKUP("Src_CIDR_Le_16",'Scoring_Config'!$A:$A,'Scoring_Config'!$D:$D,"Yes")="Yes",_xlfn.XLOOKUP("Src_CIDR_Le_16",'Scoring_Config'!$A:$A,'Scoring_Config'!$C:$C,10),0),"False,0")</f>
        <v>0</v>
      </c>
      <c r="AA162" cm="1">
        <f t="array" ref="AA162">IF(FALSE,"True," &amp; IF(_xlfn.XLOOKUP("Src_CIDR_17_22",'Scoring_Config'!$A:$A,'Scoring_Config'!$D:$D,"Yes")="Yes",_xlfn.XLOOKUP("Src_CIDR_17_22",'Scoring_Config'!$A:$A,'Scoring_Config'!$C:$C,5),0),"False,0")</f>
        <v>0</v>
      </c>
      <c r="AB162" cm="1">
        <f t="array" ref="AB162">IF(FALSE,"True," &amp; IF(_xlfn.XLOOKUP("Dst_IsAny",'Scoring_Config'!$A:$A,'Scoring_Config'!$D:$D,"Yes")="Yes",_xlfn.XLOOKUP("Dst_IsAny",'Scoring_Config'!$A:$A,'Scoring_Config'!$C:$C,10),0),"False,0")</f>
        <v>0</v>
      </c>
      <c r="AC162" cm="1">
        <f t="array" ref="AC162">IF(FALSE,"True," &amp; IF(_xlfn.XLOOKUP("Dst_CIDR_Le_16",'Scoring_Config'!$A:$A,'Scoring_Config'!$D:$D,"Yes")="Yes",_xlfn.XLOOKUP("Dst_CIDR_Le_16",'Scoring_Config'!$A:$A,'Scoring_Config'!$C:$C,10),0),"False,0")</f>
        <v>0</v>
      </c>
      <c r="AD162" cm="1">
        <f t="array" ref="AD162">IF(FALSE,"True," &amp; IF(_xlfn.XLOOKUP("Dst_CIDR_17_22",'Scoring_Config'!$A:$A,'Scoring_Config'!$D:$D,"Yes")="Yes",_xlfn.XLOOKUP("Dst_CIDR_17_22",'Scoring_Config'!$A:$A,'Scoring_Config'!$C:$C,5),0),"False,0")</f>
        <v>0</v>
      </c>
      <c r="AE162" cm="1">
        <f t="array" ref="AE162">IF(FALSE,"True," &amp; IF(_xlfn.XLOOKUP("SrcZone_IsAny",'Scoring_Config'!$A:$A,'Scoring_Config'!$D:$D,"Yes")="Yes",_xlfn.XLOOKUP("SrcZone_IsAny",'Scoring_Config'!$A:$A,'Scoring_Config'!$C:$C,10),0),"False,0")</f>
        <v>0</v>
      </c>
      <c r="AF162" cm="1">
        <f t="array" ref="AF162">IF(FALSE,"True," &amp; IF(_xlfn.XLOOKUP("DstZone_IsAny",'Scoring_Config'!$A:$A,'Scoring_Config'!$D:$D,"Yes")="Yes",_xlfn.XLOOKUP("DstZone_IsAny",'Scoring_Config'!$A:$A,'Scoring_Config'!$C:$C,10),0),"False,0")</f>
        <v>0</v>
      </c>
      <c r="AG162" cm="1">
        <f t="array" ref="AG16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62" cm="1">
        <f t="array" ref="AH162">IF(FALSE,"True," &amp; IF(_xlfn.XLOOKUP("App_Any_OR_RangeGt1000",'Scoring_Config'!$A:$A,'Scoring_Config'!$D:$D,"Yes")="Yes",_xlfn.XLOOKUP("App_Any_OR_RangeGt1000",'Scoring_Config'!$A:$A,'Scoring_Config'!$C:$C,10),0),"False,0")</f>
        <v>0</v>
      </c>
      <c r="AI162" cm="1">
        <f t="array" ref="AI162">IF(FALSE,"True," &amp; IF(_xlfn.XLOOKUP("Service_Insecure_Match",'Scoring_Config'!$A:$A,'Scoring_Config'!$D:$D,"Yes")="Yes",_xlfn.XLOOKUP("Service_Insecure_Match",'Scoring_Config'!$A:$A,'Scoring_Config'!$C:$C,5),0),"False,0")</f>
        <v>0</v>
      </c>
      <c r="AJ162" cm="1">
        <f t="array" ref="AJ162">IF(FALSE,"True," &amp; IF(_xlfn.XLOOKUP("Risky_Inbound",'Scoring_Config'!$A:$A,'Scoring_Config'!$D:$D,"Yes")="Yes",_xlfn.XLOOKUP("Risky_Inbound",'Scoring_Config'!$A:$A,'Scoring_Config'!$C:$C,50),0),"False,0")</f>
        <v>0</v>
      </c>
      <c r="AK162" cm="1">
        <f t="array" ref="AK162">IF(FALSE,"True," &amp; IF(_xlfn.XLOOKUP("Risky_Outbound",'Scoring_Config'!$A:$A,'Scoring_Config'!$D:$D,"Yes")="Yes",_xlfn.XLOOKUP("Risky_Outbound",'Scoring_Config'!$A:$A,'Scoring_Config'!$C:$C,25),0),"False,0")</f>
        <v>0</v>
      </c>
      <c r="AL162" t="s">
        <v>6700</v>
      </c>
      <c r="AM162" cm="1">
        <f t="array" ref="AM16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62" t="s">
        <v>6697</v>
      </c>
      <c r="AO162" t="s">
        <v>6697</v>
      </c>
      <c r="AP162" t="s">
        <v>6697</v>
      </c>
      <c r="AQ162" cm="1">
        <f t="array" ref="AQ162">IF(FALSE,"True," &amp; IF(_xlfn.XLOOKUP("Service_IsAny",'Scoring_Config'!$A:$A,'Scoring_Config'!$D:$D,"Yes")="Yes",_xlfn.XLOOKUP("Service_IsAny",'Scoring_Config'!$A:$A,'Scoring_Config'!$C:$C,0),0),"False,0")</f>
        <v>0</v>
      </c>
      <c r="AR162">
        <v>0</v>
      </c>
      <c r="AS162" cm="1">
        <f t="array" ref="AS162">IF(FALSE,"True," &amp; IF(_xlfn.XLOOKUP("Service_RangeGt1000",'Scoring_Config'!$A:$A,'Scoring_Config'!$D:$D,"Yes")="Yes",_xlfn.XLOOKUP("Service_RangeGt1000",'Scoring_Config'!$A:$A,'Scoring_Config'!$C:$C,0),0),"False,0")</f>
        <v>0</v>
      </c>
      <c r="AT162" cm="1">
        <f t="array" ref="AT162">IF(FALSE,"True," &amp; IF(_xlfn.XLOOKUP("App_IsAny",'Scoring_Config'!$A:$A,'Scoring_Config'!$D:$D,"Yes")="Yes",_xlfn.XLOOKUP("App_IsAny",'Scoring_Config'!$A:$A,'Scoring_Config'!$C:$C,0),0),"False,0")</f>
        <v>0</v>
      </c>
      <c r="AU162">
        <v>2</v>
      </c>
      <c r="AV162" cm="1">
        <f t="array" ref="AV162">IF(FALSE,"True," &amp; IF(_xlfn.XLOOKUP("App_RangeGt1000",'Scoring_Config'!$A:$A,'Scoring_Config'!$D:$D,"Yes")="Yes",_xlfn.XLOOKUP("App_RangeGt1000",'Scoring_Config'!$A:$A,'Scoring_Config'!$C:$C,0),0),"False,0")</f>
        <v>0</v>
      </c>
      <c r="AW162" cm="1">
        <f t="array" ref="AW162">IF(FALSE,"True," &amp; IF(_xlfn.XLOOKUP("Action_IsDenyOrDrop",'Scoring_Config'!$A:$A,'Scoring_Config'!$D:$D,"Yes")="Yes",_xlfn.XLOOKUP("Action_IsDenyOrDrop",'Scoring_Config'!$A:$A,'Scoring_Config'!$C:$C,0),0),"False,0")</f>
        <v>0</v>
      </c>
      <c r="AX162" cm="1">
        <f t="array" ref="AX162">IF(LEFT(AW162,4)="True",0,(IF(LEFT(Y162,4)="True",IF(_xlfn.XLOOKUP("Src_IsAny",'Scoring_Config'!$A:$A,'Scoring_Config'!$D:$D,"Yes")="Yes",_xlfn.XLOOKUP("Src_IsAny",'Scoring_Config'!$A:$A,'Scoring_Config'!$C:$C,10),0),0)+IF(LEFT(Z162,4)="True",IF(_xlfn.XLOOKUP("Src_CIDR_Le_16",'Scoring_Config'!$A:$A,'Scoring_Config'!$D:$D,"Yes")="Yes",_xlfn.XLOOKUP("Src_CIDR_Le_16",'Scoring_Config'!$A:$A,'Scoring_Config'!$C:$C,10),0),0)+IF(LEFT(AA162,4)="True",IF(_xlfn.XLOOKUP("Src_CIDR_17_22",'Scoring_Config'!$A:$A,'Scoring_Config'!$D:$D,"Yes")="Yes",_xlfn.XLOOKUP("Src_CIDR_17_22",'Scoring_Config'!$A:$A,'Scoring_Config'!$C:$C,5),0),0)+IF(LEFT(AB162,4)="True",IF(_xlfn.XLOOKUP("Dst_IsAny",'Scoring_Config'!$A:$A,'Scoring_Config'!$D:$D,"Yes")="Yes",_xlfn.XLOOKUP("Dst_IsAny",'Scoring_Config'!$A:$A,'Scoring_Config'!$C:$C,10),0),0)+IF(LEFT(AC162,4)="True",IF(_xlfn.XLOOKUP("Dst_CIDR_Le_16",'Scoring_Config'!$A:$A,'Scoring_Config'!$D:$D,"Yes")="Yes",_xlfn.XLOOKUP("Dst_CIDR_Le_16",'Scoring_Config'!$A:$A,'Scoring_Config'!$C:$C,10),0),0)+IF(LEFT(AD162,4)="True",IF(_xlfn.XLOOKUP("Dst_CIDR_17_22",'Scoring_Config'!$A:$A,'Scoring_Config'!$D:$D,"Yes")="Yes",_xlfn.XLOOKUP("Dst_CIDR_17_22",'Scoring_Config'!$A:$A,'Scoring_Config'!$C:$C,5),0),0)+IF(LEFT(AE162,4)="True",IF(_xlfn.XLOOKUP("SrcZone_IsAny",'Scoring_Config'!$A:$A,'Scoring_Config'!$D:$D,"Yes")="Yes",_xlfn.XLOOKUP("SrcZone_IsAny",'Scoring_Config'!$A:$A,'Scoring_Config'!$C:$C,10),0),0)+IF(LEFT(AF162,4)="True",IF(_xlfn.XLOOKUP("DstZone_IsAny",'Scoring_Config'!$A:$A,'Scoring_Config'!$D:$D,"Yes")="Yes",_xlfn.XLOOKUP("DstZone_IsAny",'Scoring_Config'!$A:$A,'Scoring_Config'!$C:$C,10),0),0)+IF(LEFT(AG162,4)="True",IF(_xlfn.XLOOKUP("Service_Any_OR_RangeGt1000",'Scoring_Config'!$A:$A,'Scoring_Config'!$D:$D,"Yes")="Yes",_xlfn.XLOOKUP("Service_Any_OR_RangeGt1000",'Scoring_Config'!$A:$A,'Scoring_Config'!$C:$C,10),0),0)+IF(LEFT(AH162,4)="True",IF(_xlfn.XLOOKUP("App_Any_OR_RangeGt1000",'Scoring_Config'!$A:$A,'Scoring_Config'!$D:$D,"Yes")="Yes",_xlfn.XLOOKUP("App_Any_OR_RangeGt1000",'Scoring_Config'!$A:$A,'Scoring_Config'!$C:$C,10),0),0)+IF(LEFT(AI162,4)="True",IF(_xlfn.XLOOKUP("Service_Insecure_Match",'Scoring_Config'!$A:$A,'Scoring_Config'!$D:$D,"Yes")="Yes",_xlfn.XLOOKUP("Service_Insecure_Match",'Scoring_Config'!$A:$A,'Scoring_Config'!$C:$C,5),0),0)+IF(LEFT(AJ162,4)="True",IF(_xlfn.XLOOKUP("Risky_Inbound",'Scoring_Config'!$A:$A,'Scoring_Config'!$D:$D,"Yes")="Yes",_xlfn.XLOOKUP("Risky_Inbound",'Scoring_Config'!$A:$A,'Scoring_Config'!$C:$C,50),0),0)+IF(LEFT(AK162,4)="True",IF(_xlfn.XLOOKUP("Risky_Outbound",'Scoring_Config'!$A:$A,'Scoring_Config'!$D:$D,"Yes")="Yes",_xlfn.XLOOKUP("Risky_Outbound",'Scoring_Config'!$A:$A,'Scoring_Config'!$C:$C,25),0),0)+IF(LEFT(AZ162,4)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162,FIND(",",AL162)+1,100)),0)+IF(LEFT(AM162,4)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162,FIND(",",AN162)+1,100)),0)+IF(_xlfn.XLOOKUP("Profile_Scoring",'Scoring_Config'!$A:$A,'Scoring_Config'!$D:$D,"Yes")="Yes",VALUE(MID(AO162,FIND(",",AO162)+1,100)),0)+IF(_xlfn.XLOOKUP("Options_Scoring",'Scoring_Config'!$A:$A,'Scoring_Config'!$D:$D,"Yes")="Yes",VALUE(MID(AP162,FIND(",",AP162)+1,100)),0)))</f>
        <v>0</v>
      </c>
      <c r="AZ162" cm="1">
        <f t="array" ref="AZ162">IF(FALSE,"True," &amp; IF(_xlfn.XLOOKUP("Migrate_Insecure",'Scoring_Config'!$A:$A,'Scoring_Config'!$D:$D,"Yes")="Yes",_xlfn.XLOOKUP("Migrate_Insecure",'Scoring_Config'!$A:$A,'Scoring_Config'!$C:$C,10),0),"False,0")</f>
        <v>0</v>
      </c>
    </row>
    <row r="163" spans="1:52">
      <c r="A163" t="s">
        <v>1979</v>
      </c>
      <c r="B163" t="s">
        <v>2141</v>
      </c>
      <c r="C163" t="s">
        <v>3542</v>
      </c>
      <c r="D163" t="s">
        <v>3545</v>
      </c>
      <c r="E163" t="s">
        <v>3563</v>
      </c>
      <c r="F163" t="s">
        <v>3631</v>
      </c>
      <c r="G163" t="s">
        <v>189</v>
      </c>
      <c r="H163" t="s">
        <v>174</v>
      </c>
      <c r="I163" t="s">
        <v>3608</v>
      </c>
      <c r="J163" t="s">
        <v>169</v>
      </c>
      <c r="K163" t="s">
        <v>1716</v>
      </c>
      <c r="L163" t="s">
        <v>1327</v>
      </c>
      <c r="M163" t="s">
        <v>1974</v>
      </c>
      <c r="N163" t="s">
        <v>4315</v>
      </c>
      <c r="O163" t="s">
        <v>4319</v>
      </c>
      <c r="P163" t="s">
        <v>4321</v>
      </c>
      <c r="Q163" t="s">
        <v>4447</v>
      </c>
      <c r="R163" t="s">
        <v>5439</v>
      </c>
      <c r="S163" t="s">
        <v>4324</v>
      </c>
      <c r="T163" t="s">
        <v>5621</v>
      </c>
      <c r="U163" t="s">
        <v>6038</v>
      </c>
      <c r="Y163" cm="1">
        <f t="array" ref="Y163">IF(FALSE,"True," &amp; IF(_xlfn.XLOOKUP("Src_IsAny",'Scoring_Config'!$A:$A,'Scoring_Config'!$D:$D,"Yes")="Yes",_xlfn.XLOOKUP("Src_IsAny",'Scoring_Config'!$A:$A,'Scoring_Config'!$C:$C,10),0),"False,0")</f>
        <v>0</v>
      </c>
      <c r="Z163" cm="1">
        <f t="array" ref="Z163">IF(FALSE,"True," &amp; IF(_xlfn.XLOOKUP("Src_CIDR_Le_16",'Scoring_Config'!$A:$A,'Scoring_Config'!$D:$D,"Yes")="Yes",_xlfn.XLOOKUP("Src_CIDR_Le_16",'Scoring_Config'!$A:$A,'Scoring_Config'!$C:$C,10),0),"False,0")</f>
        <v>0</v>
      </c>
      <c r="AA163" cm="1">
        <f t="array" ref="AA163">IF(FALSE,"True," &amp; IF(_xlfn.XLOOKUP("Src_CIDR_17_22",'Scoring_Config'!$A:$A,'Scoring_Config'!$D:$D,"Yes")="Yes",_xlfn.XLOOKUP("Src_CIDR_17_22",'Scoring_Config'!$A:$A,'Scoring_Config'!$C:$C,5),0),"False,0")</f>
        <v>0</v>
      </c>
      <c r="AB163" cm="1">
        <f t="array" ref="AB163">IF(FALSE,"True," &amp; IF(_xlfn.XLOOKUP("Dst_IsAny",'Scoring_Config'!$A:$A,'Scoring_Config'!$D:$D,"Yes")="Yes",_xlfn.XLOOKUP("Dst_IsAny",'Scoring_Config'!$A:$A,'Scoring_Config'!$C:$C,10),0),"False,0")</f>
        <v>0</v>
      </c>
      <c r="AC163" cm="1">
        <f t="array" ref="AC163">IF(FALSE,"True," &amp; IF(_xlfn.XLOOKUP("Dst_CIDR_Le_16",'Scoring_Config'!$A:$A,'Scoring_Config'!$D:$D,"Yes")="Yes",_xlfn.XLOOKUP("Dst_CIDR_Le_16",'Scoring_Config'!$A:$A,'Scoring_Config'!$C:$C,10),0),"False,0")</f>
        <v>0</v>
      </c>
      <c r="AD163" cm="1">
        <f t="array" ref="AD163">IF(FALSE,"True," &amp; IF(_xlfn.XLOOKUP("Dst_CIDR_17_22",'Scoring_Config'!$A:$A,'Scoring_Config'!$D:$D,"Yes")="Yes",_xlfn.XLOOKUP("Dst_CIDR_17_22",'Scoring_Config'!$A:$A,'Scoring_Config'!$C:$C,5),0),"False,0")</f>
        <v>0</v>
      </c>
      <c r="AE163" cm="1">
        <f t="array" ref="AE163">IF(FALSE,"True," &amp; IF(_xlfn.XLOOKUP("SrcZone_IsAny",'Scoring_Config'!$A:$A,'Scoring_Config'!$D:$D,"Yes")="Yes",_xlfn.XLOOKUP("SrcZone_IsAny",'Scoring_Config'!$A:$A,'Scoring_Config'!$C:$C,10),0),"False,0")</f>
        <v>0</v>
      </c>
      <c r="AF163" cm="1">
        <f t="array" ref="AF163">IF(FALSE,"True," &amp; IF(_xlfn.XLOOKUP("DstZone_IsAny",'Scoring_Config'!$A:$A,'Scoring_Config'!$D:$D,"Yes")="Yes",_xlfn.XLOOKUP("DstZone_IsAny",'Scoring_Config'!$A:$A,'Scoring_Config'!$C:$C,10),0),"False,0")</f>
        <v>0</v>
      </c>
      <c r="AG163" cm="1">
        <f t="array" ref="AG16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63" cm="1">
        <f t="array" ref="AH163">IF(FALSE,"True," &amp; IF(_xlfn.XLOOKUP("App_Any_OR_RangeGt1000",'Scoring_Config'!$A:$A,'Scoring_Config'!$D:$D,"Yes")="Yes",_xlfn.XLOOKUP("App_Any_OR_RangeGt1000",'Scoring_Config'!$A:$A,'Scoring_Config'!$C:$C,10),0),"False,0")</f>
        <v>0</v>
      </c>
      <c r="AI163" cm="1">
        <f t="array" ref="AI163">IF(FALSE,"True," &amp; IF(_xlfn.XLOOKUP("Service_Insecure_Match",'Scoring_Config'!$A:$A,'Scoring_Config'!$D:$D,"Yes")="Yes",_xlfn.XLOOKUP("Service_Insecure_Match",'Scoring_Config'!$A:$A,'Scoring_Config'!$C:$C,5),0),"False,0")</f>
        <v>0</v>
      </c>
      <c r="AJ163" cm="1">
        <f t="array" ref="AJ163">IF(FALSE,"True," &amp; IF(_xlfn.XLOOKUP("Risky_Inbound",'Scoring_Config'!$A:$A,'Scoring_Config'!$D:$D,"Yes")="Yes",_xlfn.XLOOKUP("Risky_Inbound",'Scoring_Config'!$A:$A,'Scoring_Config'!$C:$C,50),0),"False,0")</f>
        <v>0</v>
      </c>
      <c r="AK163" cm="1">
        <f t="array" ref="AK163">IF(FALSE,"True," &amp; IF(_xlfn.XLOOKUP("Risky_Outbound",'Scoring_Config'!$A:$A,'Scoring_Config'!$D:$D,"Yes")="Yes",_xlfn.XLOOKUP("Risky_Outbound",'Scoring_Config'!$A:$A,'Scoring_Config'!$C:$C,25),0),"False,0")</f>
        <v>0</v>
      </c>
      <c r="AL163" t="s">
        <v>6700</v>
      </c>
      <c r="AM163" cm="1">
        <f t="array" ref="AM16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63" t="s">
        <v>6697</v>
      </c>
      <c r="AO163" t="s">
        <v>6697</v>
      </c>
      <c r="AP163" t="s">
        <v>6697</v>
      </c>
      <c r="AQ163" cm="1">
        <f t="array" ref="AQ163">IF(FALSE,"True," &amp; IF(_xlfn.XLOOKUP("Service_IsAny",'Scoring_Config'!$A:$A,'Scoring_Config'!$D:$D,"Yes")="Yes",_xlfn.XLOOKUP("Service_IsAny",'Scoring_Config'!$A:$A,'Scoring_Config'!$C:$C,0),0),"False,0")</f>
        <v>0</v>
      </c>
      <c r="AR163">
        <v>0</v>
      </c>
      <c r="AS163" cm="1">
        <f t="array" ref="AS163">IF(FALSE,"True," &amp; IF(_xlfn.XLOOKUP("Service_RangeGt1000",'Scoring_Config'!$A:$A,'Scoring_Config'!$D:$D,"Yes")="Yes",_xlfn.XLOOKUP("Service_RangeGt1000",'Scoring_Config'!$A:$A,'Scoring_Config'!$C:$C,0),0),"False,0")</f>
        <v>0</v>
      </c>
      <c r="AT163" cm="1">
        <f t="array" ref="AT163">IF(FALSE,"True," &amp; IF(_xlfn.XLOOKUP("App_IsAny",'Scoring_Config'!$A:$A,'Scoring_Config'!$D:$D,"Yes")="Yes",_xlfn.XLOOKUP("App_IsAny",'Scoring_Config'!$A:$A,'Scoring_Config'!$C:$C,0),0),"False,0")</f>
        <v>0</v>
      </c>
      <c r="AU163">
        <v>5</v>
      </c>
      <c r="AV163" cm="1">
        <f t="array" ref="AV163">IF(FALSE,"True," &amp; IF(_xlfn.XLOOKUP("App_RangeGt1000",'Scoring_Config'!$A:$A,'Scoring_Config'!$D:$D,"Yes")="Yes",_xlfn.XLOOKUP("App_RangeGt1000",'Scoring_Config'!$A:$A,'Scoring_Config'!$C:$C,0),0),"False,0")</f>
        <v>0</v>
      </c>
      <c r="AW163" cm="1">
        <f t="array" ref="AW163">IF(FALSE,"True," &amp; IF(_xlfn.XLOOKUP("Action_IsDenyOrDrop",'Scoring_Config'!$A:$A,'Scoring_Config'!$D:$D,"Yes")="Yes",_xlfn.XLOOKUP("Action_IsDenyOrDrop",'Scoring_Config'!$A:$A,'Scoring_Config'!$C:$C,0),0),"False,0")</f>
        <v>0</v>
      </c>
      <c r="AX163" cm="1">
        <f t="array" ref="AX163">IF(LEFT(AW163,4)="True",0,(IF(LEFT(Y163,4)="True",IF(_xlfn.XLOOKUP("Src_IsAny",'Scoring_Config'!$A:$A,'Scoring_Config'!$D:$D,"Yes")="Yes",_xlfn.XLOOKUP("Src_IsAny",'Scoring_Config'!$A:$A,'Scoring_Config'!$C:$C,10),0),0)+IF(LEFT(Z163,4)="True",IF(_xlfn.XLOOKUP("Src_CIDR_Le_16",'Scoring_Config'!$A:$A,'Scoring_Config'!$D:$D,"Yes")="Yes",_xlfn.XLOOKUP("Src_CIDR_Le_16",'Scoring_Config'!$A:$A,'Scoring_Config'!$C:$C,10),0),0)+IF(LEFT(AA163,4)="True",IF(_xlfn.XLOOKUP("Src_CIDR_17_22",'Scoring_Config'!$A:$A,'Scoring_Config'!$D:$D,"Yes")="Yes",_xlfn.XLOOKUP("Src_CIDR_17_22",'Scoring_Config'!$A:$A,'Scoring_Config'!$C:$C,5),0),0)+IF(LEFT(AB163,4)="True",IF(_xlfn.XLOOKUP("Dst_IsAny",'Scoring_Config'!$A:$A,'Scoring_Config'!$D:$D,"Yes")="Yes",_xlfn.XLOOKUP("Dst_IsAny",'Scoring_Config'!$A:$A,'Scoring_Config'!$C:$C,10),0),0)+IF(LEFT(AC163,4)="True",IF(_xlfn.XLOOKUP("Dst_CIDR_Le_16",'Scoring_Config'!$A:$A,'Scoring_Config'!$D:$D,"Yes")="Yes",_xlfn.XLOOKUP("Dst_CIDR_Le_16",'Scoring_Config'!$A:$A,'Scoring_Config'!$C:$C,10),0),0)+IF(LEFT(AD163,4)="True",IF(_xlfn.XLOOKUP("Dst_CIDR_17_22",'Scoring_Config'!$A:$A,'Scoring_Config'!$D:$D,"Yes")="Yes",_xlfn.XLOOKUP("Dst_CIDR_17_22",'Scoring_Config'!$A:$A,'Scoring_Config'!$C:$C,5),0),0)+IF(LEFT(AE163,4)="True",IF(_xlfn.XLOOKUP("SrcZone_IsAny",'Scoring_Config'!$A:$A,'Scoring_Config'!$D:$D,"Yes")="Yes",_xlfn.XLOOKUP("SrcZone_IsAny",'Scoring_Config'!$A:$A,'Scoring_Config'!$C:$C,10),0),0)+IF(LEFT(AF163,4)="True",IF(_xlfn.XLOOKUP("DstZone_IsAny",'Scoring_Config'!$A:$A,'Scoring_Config'!$D:$D,"Yes")="Yes",_xlfn.XLOOKUP("DstZone_IsAny",'Scoring_Config'!$A:$A,'Scoring_Config'!$C:$C,10),0),0)+IF(LEFT(AG163,4)="True",IF(_xlfn.XLOOKUP("Service_Any_OR_RangeGt1000",'Scoring_Config'!$A:$A,'Scoring_Config'!$D:$D,"Yes")="Yes",_xlfn.XLOOKUP("Service_Any_OR_RangeGt1000",'Scoring_Config'!$A:$A,'Scoring_Config'!$C:$C,10),0),0)+IF(LEFT(AH163,4)="True",IF(_xlfn.XLOOKUP("App_Any_OR_RangeGt1000",'Scoring_Config'!$A:$A,'Scoring_Config'!$D:$D,"Yes")="Yes",_xlfn.XLOOKUP("App_Any_OR_RangeGt1000",'Scoring_Config'!$A:$A,'Scoring_Config'!$C:$C,10),0),0)+IF(LEFT(AI163,4)="True",IF(_xlfn.XLOOKUP("Service_Insecure_Match",'Scoring_Config'!$A:$A,'Scoring_Config'!$D:$D,"Yes")="Yes",_xlfn.XLOOKUP("Service_Insecure_Match",'Scoring_Config'!$A:$A,'Scoring_Config'!$C:$C,5),0),0)+IF(LEFT(AJ163,4)="True",IF(_xlfn.XLOOKUP("Risky_Inbound",'Scoring_Config'!$A:$A,'Scoring_Config'!$D:$D,"Yes")="Yes",_xlfn.XLOOKUP("Risky_Inbound",'Scoring_Config'!$A:$A,'Scoring_Config'!$C:$C,50),0),0)+IF(LEFT(AK163,4)="True",IF(_xlfn.XLOOKUP("Risky_Outbound",'Scoring_Config'!$A:$A,'Scoring_Config'!$D:$D,"Yes")="Yes",_xlfn.XLOOKUP("Risky_Outbound",'Scoring_Config'!$A:$A,'Scoring_Config'!$C:$C,25),0),0)+IF(LEFT(AZ163,4)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163,FIND(",",AL163)+1,100)),0)+IF(LEFT(AM163,4)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163,FIND(",",AN163)+1,100)),0)+IF(_xlfn.XLOOKUP("Profile_Scoring",'Scoring_Config'!$A:$A,'Scoring_Config'!$D:$D,"Yes")="Yes",VALUE(MID(AO163,FIND(",",AO163)+1,100)),0)+IF(_xlfn.XLOOKUP("Options_Scoring",'Scoring_Config'!$A:$A,'Scoring_Config'!$D:$D,"Yes")="Yes",VALUE(MID(AP163,FIND(",",AP163)+1,100)),0)))</f>
        <v>0</v>
      </c>
      <c r="AZ163" cm="1">
        <f t="array" ref="AZ163">IF(FALSE,"True," &amp; IF(_xlfn.XLOOKUP("Migrate_Insecure",'Scoring_Config'!$A:$A,'Scoring_Config'!$D:$D,"Yes")="Yes",_xlfn.XLOOKUP("Migrate_Insecure",'Scoring_Config'!$A:$A,'Scoring_Config'!$C:$C,10),0),"False,0")</f>
        <v>0</v>
      </c>
    </row>
    <row r="164" spans="1:52">
      <c r="A164" t="s">
        <v>1979</v>
      </c>
      <c r="B164" t="s">
        <v>2142</v>
      </c>
      <c r="C164" t="s">
        <v>3542</v>
      </c>
      <c r="D164" t="s">
        <v>3544</v>
      </c>
      <c r="E164" t="s">
        <v>3562</v>
      </c>
      <c r="F164" t="s">
        <v>3632</v>
      </c>
      <c r="G164" t="s">
        <v>190</v>
      </c>
      <c r="H164" t="s">
        <v>193</v>
      </c>
      <c r="I164" t="s">
        <v>4100</v>
      </c>
      <c r="J164" t="s">
        <v>883</v>
      </c>
      <c r="K164" t="s">
        <v>1728</v>
      </c>
      <c r="L164" t="s">
        <v>1325</v>
      </c>
      <c r="M164" t="s">
        <v>1973</v>
      </c>
      <c r="N164" t="s">
        <v>4315</v>
      </c>
      <c r="O164" t="s">
        <v>4319</v>
      </c>
      <c r="P164" t="s">
        <v>4323</v>
      </c>
      <c r="Q164" t="s">
        <v>4448</v>
      </c>
      <c r="R164" t="s">
        <v>5439</v>
      </c>
      <c r="S164" t="s">
        <v>4324</v>
      </c>
      <c r="T164" t="s">
        <v>5564</v>
      </c>
      <c r="U164" t="s">
        <v>6039</v>
      </c>
      <c r="Y164" cm="1">
        <f t="array" ref="Y164">IF(FALSE,"True," &amp; IF(_xlfn.XLOOKUP("Src_IsAny",'Scoring_Config'!$A:$A,'Scoring_Config'!$D:$D,"Yes")="Yes",_xlfn.XLOOKUP("Src_IsAny",'Scoring_Config'!$A:$A,'Scoring_Config'!$C:$C,10),0),"False,0")</f>
        <v>0</v>
      </c>
      <c r="Z164" cm="1">
        <f t="array" ref="Z164">IF(FALSE,"True," &amp; IF(_xlfn.XLOOKUP("Src_CIDR_Le_16",'Scoring_Config'!$A:$A,'Scoring_Config'!$D:$D,"Yes")="Yes",_xlfn.XLOOKUP("Src_CIDR_Le_16",'Scoring_Config'!$A:$A,'Scoring_Config'!$C:$C,10),0),"False,0")</f>
        <v>0</v>
      </c>
      <c r="AA164" cm="1">
        <f t="array" ref="AA164">IF(FALSE,"True," &amp; IF(_xlfn.XLOOKUP("Src_CIDR_17_22",'Scoring_Config'!$A:$A,'Scoring_Config'!$D:$D,"Yes")="Yes",_xlfn.XLOOKUP("Src_CIDR_17_22",'Scoring_Config'!$A:$A,'Scoring_Config'!$C:$C,5),0),"False,0")</f>
        <v>0</v>
      </c>
      <c r="AB164" cm="1">
        <f t="array" ref="AB164">IF(FALSE,"True," &amp; IF(_xlfn.XLOOKUP("Dst_IsAny",'Scoring_Config'!$A:$A,'Scoring_Config'!$D:$D,"Yes")="Yes",_xlfn.XLOOKUP("Dst_IsAny",'Scoring_Config'!$A:$A,'Scoring_Config'!$C:$C,10),0),"False,0")</f>
        <v>0</v>
      </c>
      <c r="AC164" cm="1">
        <f t="array" ref="AC164">IF(FALSE,"True," &amp; IF(_xlfn.XLOOKUP("Dst_CIDR_Le_16",'Scoring_Config'!$A:$A,'Scoring_Config'!$D:$D,"Yes")="Yes",_xlfn.XLOOKUP("Dst_CIDR_Le_16",'Scoring_Config'!$A:$A,'Scoring_Config'!$C:$C,10),0),"False,0")</f>
        <v>0</v>
      </c>
      <c r="AD164" cm="1">
        <f t="array" ref="AD164">IF(FALSE,"True," &amp; IF(_xlfn.XLOOKUP("Dst_CIDR_17_22",'Scoring_Config'!$A:$A,'Scoring_Config'!$D:$D,"Yes")="Yes",_xlfn.XLOOKUP("Dst_CIDR_17_22",'Scoring_Config'!$A:$A,'Scoring_Config'!$C:$C,5),0),"False,0")</f>
        <v>0</v>
      </c>
      <c r="AE164" cm="1">
        <f t="array" ref="AE164">IF(FALSE,"True," &amp; IF(_xlfn.XLOOKUP("SrcZone_IsAny",'Scoring_Config'!$A:$A,'Scoring_Config'!$D:$D,"Yes")="Yes",_xlfn.XLOOKUP("SrcZone_IsAny",'Scoring_Config'!$A:$A,'Scoring_Config'!$C:$C,10),0),"False,0")</f>
        <v>0</v>
      </c>
      <c r="AF164" cm="1">
        <f t="array" ref="AF164">IF(FALSE,"True," &amp; IF(_xlfn.XLOOKUP("DstZone_IsAny",'Scoring_Config'!$A:$A,'Scoring_Config'!$D:$D,"Yes")="Yes",_xlfn.XLOOKUP("DstZone_IsAny",'Scoring_Config'!$A:$A,'Scoring_Config'!$C:$C,10),0),"False,0")</f>
        <v>0</v>
      </c>
      <c r="AG164" cm="1">
        <f t="array" ref="AG16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64" cm="1">
        <f t="array" ref="AH164">IF(FALSE,"True," &amp; IF(_xlfn.XLOOKUP("App_Any_OR_RangeGt1000",'Scoring_Config'!$A:$A,'Scoring_Config'!$D:$D,"Yes")="Yes",_xlfn.XLOOKUP("App_Any_OR_RangeGt1000",'Scoring_Config'!$A:$A,'Scoring_Config'!$C:$C,10),0),"False,0")</f>
        <v>0</v>
      </c>
      <c r="AI164" cm="1">
        <f t="array" ref="AI164">IF(FALSE,"True," &amp; IF(_xlfn.XLOOKUP("Service_Insecure_Match",'Scoring_Config'!$A:$A,'Scoring_Config'!$D:$D,"Yes")="Yes",_xlfn.XLOOKUP("Service_Insecure_Match",'Scoring_Config'!$A:$A,'Scoring_Config'!$C:$C,5),0),"False,0")</f>
        <v>0</v>
      </c>
      <c r="AJ164" cm="1">
        <f t="array" ref="AJ164">IF(FALSE,"True," &amp; IF(_xlfn.XLOOKUP("Risky_Inbound",'Scoring_Config'!$A:$A,'Scoring_Config'!$D:$D,"Yes")="Yes",_xlfn.XLOOKUP("Risky_Inbound",'Scoring_Config'!$A:$A,'Scoring_Config'!$C:$C,50),0),"False,0")</f>
        <v>0</v>
      </c>
      <c r="AK164" cm="1">
        <f t="array" ref="AK164">IF(FALSE,"True," &amp; IF(_xlfn.XLOOKUP("Risky_Outbound",'Scoring_Config'!$A:$A,'Scoring_Config'!$D:$D,"Yes")="Yes",_xlfn.XLOOKUP("Risky_Outbound",'Scoring_Config'!$A:$A,'Scoring_Config'!$C:$C,25),0),"False,0")</f>
        <v>0</v>
      </c>
      <c r="AL164" t="s">
        <v>6699</v>
      </c>
      <c r="AM164" cm="1">
        <f t="array" ref="AM16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64" t="s">
        <v>6697</v>
      </c>
      <c r="AO164" t="s">
        <v>6697</v>
      </c>
      <c r="AP164" t="s">
        <v>6697</v>
      </c>
      <c r="AQ164" cm="1">
        <f t="array" ref="AQ164">IF(FALSE,"True," &amp; IF(_xlfn.XLOOKUP("Service_IsAny",'Scoring_Config'!$A:$A,'Scoring_Config'!$D:$D,"Yes")="Yes",_xlfn.XLOOKUP("Service_IsAny",'Scoring_Config'!$A:$A,'Scoring_Config'!$C:$C,0),0),"False,0")</f>
        <v>0</v>
      </c>
      <c r="AR164">
        <v>0</v>
      </c>
      <c r="AS164" cm="1">
        <f t="array" ref="AS164">IF(FALSE,"True," &amp; IF(_xlfn.XLOOKUP("Service_RangeGt1000",'Scoring_Config'!$A:$A,'Scoring_Config'!$D:$D,"Yes")="Yes",_xlfn.XLOOKUP("Service_RangeGt1000",'Scoring_Config'!$A:$A,'Scoring_Config'!$C:$C,0),0),"False,0")</f>
        <v>0</v>
      </c>
      <c r="AT164" cm="1">
        <f t="array" ref="AT164">IF(FALSE,"True," &amp; IF(_xlfn.XLOOKUP("App_IsAny",'Scoring_Config'!$A:$A,'Scoring_Config'!$D:$D,"Yes")="Yes",_xlfn.XLOOKUP("App_IsAny",'Scoring_Config'!$A:$A,'Scoring_Config'!$C:$C,0),0),"False,0")</f>
        <v>0</v>
      </c>
      <c r="AU164">
        <v>0</v>
      </c>
      <c r="AV164" cm="1">
        <f t="array" ref="AV164">IF(FALSE,"True," &amp; IF(_xlfn.XLOOKUP("App_RangeGt1000",'Scoring_Config'!$A:$A,'Scoring_Config'!$D:$D,"Yes")="Yes",_xlfn.XLOOKUP("App_RangeGt1000",'Scoring_Config'!$A:$A,'Scoring_Config'!$C:$C,0),0),"False,0")</f>
        <v>0</v>
      </c>
      <c r="AW164" cm="1">
        <f t="array" ref="AW164">IF(FALSE,"True," &amp; IF(_xlfn.XLOOKUP("Action_IsDenyOrDrop",'Scoring_Config'!$A:$A,'Scoring_Config'!$D:$D,"Yes")="Yes",_xlfn.XLOOKUP("Action_IsDenyOrDrop",'Scoring_Config'!$A:$A,'Scoring_Config'!$C:$C,0),0),"False,0")</f>
        <v>0</v>
      </c>
      <c r="AX164" cm="1">
        <f t="array" ref="AX164">IF(LEFT(AW164,4)="True",0,(IF(LEFT(Y164,4)="True",IF(_xlfn.XLOOKUP("Src_IsAny",'Scoring_Config'!$A:$A,'Scoring_Config'!$D:$D,"Yes")="Yes",_xlfn.XLOOKUP("Src_IsAny",'Scoring_Config'!$A:$A,'Scoring_Config'!$C:$C,10),0),0)+IF(LEFT(Z164,4)="True",IF(_xlfn.XLOOKUP("Src_CIDR_Le_16",'Scoring_Config'!$A:$A,'Scoring_Config'!$D:$D,"Yes")="Yes",_xlfn.XLOOKUP("Src_CIDR_Le_16",'Scoring_Config'!$A:$A,'Scoring_Config'!$C:$C,10),0),0)+IF(LEFT(AA164,4)="True",IF(_xlfn.XLOOKUP("Src_CIDR_17_22",'Scoring_Config'!$A:$A,'Scoring_Config'!$D:$D,"Yes")="Yes",_xlfn.XLOOKUP("Src_CIDR_17_22",'Scoring_Config'!$A:$A,'Scoring_Config'!$C:$C,5),0),0)+IF(LEFT(AB164,4)="True",IF(_xlfn.XLOOKUP("Dst_IsAny",'Scoring_Config'!$A:$A,'Scoring_Config'!$D:$D,"Yes")="Yes",_xlfn.XLOOKUP("Dst_IsAny",'Scoring_Config'!$A:$A,'Scoring_Config'!$C:$C,10),0),0)+IF(LEFT(AC164,4)="True",IF(_xlfn.XLOOKUP("Dst_CIDR_Le_16",'Scoring_Config'!$A:$A,'Scoring_Config'!$D:$D,"Yes")="Yes",_xlfn.XLOOKUP("Dst_CIDR_Le_16",'Scoring_Config'!$A:$A,'Scoring_Config'!$C:$C,10),0),0)+IF(LEFT(AD164,4)="True",IF(_xlfn.XLOOKUP("Dst_CIDR_17_22",'Scoring_Config'!$A:$A,'Scoring_Config'!$D:$D,"Yes")="Yes",_xlfn.XLOOKUP("Dst_CIDR_17_22",'Scoring_Config'!$A:$A,'Scoring_Config'!$C:$C,5),0),0)+IF(LEFT(AE164,4)="True",IF(_xlfn.XLOOKUP("SrcZone_IsAny",'Scoring_Config'!$A:$A,'Scoring_Config'!$D:$D,"Yes")="Yes",_xlfn.XLOOKUP("SrcZone_IsAny",'Scoring_Config'!$A:$A,'Scoring_Config'!$C:$C,10),0),0)+IF(LEFT(AF164,4)="True",IF(_xlfn.XLOOKUP("DstZone_IsAny",'Scoring_Config'!$A:$A,'Scoring_Config'!$D:$D,"Yes")="Yes",_xlfn.XLOOKUP("DstZone_IsAny",'Scoring_Config'!$A:$A,'Scoring_Config'!$C:$C,10),0),0)+IF(LEFT(AG164,4)="True",IF(_xlfn.XLOOKUP("Service_Any_OR_RangeGt1000",'Scoring_Config'!$A:$A,'Scoring_Config'!$D:$D,"Yes")="Yes",_xlfn.XLOOKUP("Service_Any_OR_RangeGt1000",'Scoring_Config'!$A:$A,'Scoring_Config'!$C:$C,10),0),0)+IF(LEFT(AH164,4)="True",IF(_xlfn.XLOOKUP("App_Any_OR_RangeGt1000",'Scoring_Config'!$A:$A,'Scoring_Config'!$D:$D,"Yes")="Yes",_xlfn.XLOOKUP("App_Any_OR_RangeGt1000",'Scoring_Config'!$A:$A,'Scoring_Config'!$C:$C,10),0),0)+IF(LEFT(AI164,4)="True",IF(_xlfn.XLOOKUP("Service_Insecure_Match",'Scoring_Config'!$A:$A,'Scoring_Config'!$D:$D,"Yes")="Yes",_xlfn.XLOOKUP("Service_Insecure_Match",'Scoring_Config'!$A:$A,'Scoring_Config'!$C:$C,5),0),0)+IF(LEFT(AJ164,4)="True",IF(_xlfn.XLOOKUP("Risky_Inbound",'Scoring_Config'!$A:$A,'Scoring_Config'!$D:$D,"Yes")="Yes",_xlfn.XLOOKUP("Risky_Inbound",'Scoring_Config'!$A:$A,'Scoring_Config'!$C:$C,50),0),0)+IF(LEFT(AK164,4)="True",IF(_xlfn.XLOOKUP("Risky_Outbound",'Scoring_Config'!$A:$A,'Scoring_Config'!$D:$D,"Yes")="Yes",_xlfn.XLOOKUP("Risky_Outbound",'Scoring_Config'!$A:$A,'Scoring_Config'!$C:$C,25),0),0)+IF(LEFT(AZ164,4)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164,FIND(",",AL164)+1,100)),0)+IF(LEFT(AM164,4)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164,FIND(",",AN164)+1,100)),0)+IF(_xlfn.XLOOKUP("Profile_Scoring",'Scoring_Config'!$A:$A,'Scoring_Config'!$D:$D,"Yes")="Yes",VALUE(MID(AO164,FIND(",",AO164)+1,100)),0)+IF(_xlfn.XLOOKUP("Options_Scoring",'Scoring_Config'!$A:$A,'Scoring_Config'!$D:$D,"Yes")="Yes",VALUE(MID(AP164,FIND(",",AP164)+1,100)),0)))</f>
        <v>0</v>
      </c>
      <c r="AZ164" cm="1">
        <f t="array" ref="AZ164">IF(FALSE,"True," &amp; IF(_xlfn.XLOOKUP("Migrate_Insecure",'Scoring_Config'!$A:$A,'Scoring_Config'!$D:$D,"Yes")="Yes",_xlfn.XLOOKUP("Migrate_Insecure",'Scoring_Config'!$A:$A,'Scoring_Config'!$C:$C,10),0),"False,0")</f>
        <v>0</v>
      </c>
    </row>
    <row r="165" spans="1:52">
      <c r="A165" t="s">
        <v>1979</v>
      </c>
      <c r="B165" t="s">
        <v>2143</v>
      </c>
      <c r="C165" t="s">
        <v>3542</v>
      </c>
      <c r="D165" t="s">
        <v>3545</v>
      </c>
      <c r="E165" t="s">
        <v>3563</v>
      </c>
      <c r="F165" t="s">
        <v>3633</v>
      </c>
      <c r="G165" t="s">
        <v>191</v>
      </c>
      <c r="H165" t="s">
        <v>174</v>
      </c>
      <c r="I165" t="s">
        <v>3602</v>
      </c>
      <c r="J165" t="s">
        <v>169</v>
      </c>
      <c r="K165" t="s">
        <v>1715</v>
      </c>
      <c r="L165" t="s">
        <v>1327</v>
      </c>
      <c r="M165" t="s">
        <v>1974</v>
      </c>
      <c r="N165" t="s">
        <v>4315</v>
      </c>
      <c r="O165" t="s">
        <v>4319</v>
      </c>
      <c r="P165" t="s">
        <v>4321</v>
      </c>
      <c r="Q165" t="s">
        <v>4449</v>
      </c>
      <c r="R165" t="s">
        <v>5440</v>
      </c>
      <c r="S165" t="s">
        <v>5440</v>
      </c>
      <c r="T165" t="s">
        <v>5622</v>
      </c>
      <c r="U165" t="s">
        <v>5897</v>
      </c>
      <c r="Y165" cm="1">
        <f t="array" ref="Y165">IF(FALSE,"True," &amp; IF(_xlfn.XLOOKUP("Src_IsAny",'Scoring_Config'!$A:$A,'Scoring_Config'!$D:$D,"Yes")="Yes",_xlfn.XLOOKUP("Src_IsAny",'Scoring_Config'!$A:$A,'Scoring_Config'!$C:$C,10),0),"False,0")</f>
        <v>0</v>
      </c>
      <c r="Z165" cm="1">
        <f t="array" ref="Z165">IF(FALSE,"True," &amp; IF(_xlfn.XLOOKUP("Src_CIDR_Le_16",'Scoring_Config'!$A:$A,'Scoring_Config'!$D:$D,"Yes")="Yes",_xlfn.XLOOKUP("Src_CIDR_Le_16",'Scoring_Config'!$A:$A,'Scoring_Config'!$C:$C,10),0),"False,0")</f>
        <v>0</v>
      </c>
      <c r="AA165" cm="1">
        <f t="array" ref="AA165">IF(FALSE,"True," &amp; IF(_xlfn.XLOOKUP("Src_CIDR_17_22",'Scoring_Config'!$A:$A,'Scoring_Config'!$D:$D,"Yes")="Yes",_xlfn.XLOOKUP("Src_CIDR_17_22",'Scoring_Config'!$A:$A,'Scoring_Config'!$C:$C,5),0),"False,0")</f>
        <v>0</v>
      </c>
      <c r="AB165" cm="1">
        <f t="array" ref="AB165">IF(FALSE,"True," &amp; IF(_xlfn.XLOOKUP("Dst_IsAny",'Scoring_Config'!$A:$A,'Scoring_Config'!$D:$D,"Yes")="Yes",_xlfn.XLOOKUP("Dst_IsAny",'Scoring_Config'!$A:$A,'Scoring_Config'!$C:$C,10),0),"False,0")</f>
        <v>0</v>
      </c>
      <c r="AC165" cm="1">
        <f t="array" ref="AC165">IF(FALSE,"True," &amp; IF(_xlfn.XLOOKUP("Dst_CIDR_Le_16",'Scoring_Config'!$A:$A,'Scoring_Config'!$D:$D,"Yes")="Yes",_xlfn.XLOOKUP("Dst_CIDR_Le_16",'Scoring_Config'!$A:$A,'Scoring_Config'!$C:$C,10),0),"False,0")</f>
        <v>0</v>
      </c>
      <c r="AD165" cm="1">
        <f t="array" ref="AD165">IF(FALSE,"True," &amp; IF(_xlfn.XLOOKUP("Dst_CIDR_17_22",'Scoring_Config'!$A:$A,'Scoring_Config'!$D:$D,"Yes")="Yes",_xlfn.XLOOKUP("Dst_CIDR_17_22",'Scoring_Config'!$A:$A,'Scoring_Config'!$C:$C,5),0),"False,0")</f>
        <v>0</v>
      </c>
      <c r="AE165" cm="1">
        <f t="array" ref="AE165">IF(FALSE,"True," &amp; IF(_xlfn.XLOOKUP("SrcZone_IsAny",'Scoring_Config'!$A:$A,'Scoring_Config'!$D:$D,"Yes")="Yes",_xlfn.XLOOKUP("SrcZone_IsAny",'Scoring_Config'!$A:$A,'Scoring_Config'!$C:$C,10),0),"False,0")</f>
        <v>0</v>
      </c>
      <c r="AF165" cm="1">
        <f t="array" ref="AF165">IF(FALSE,"True," &amp; IF(_xlfn.XLOOKUP("DstZone_IsAny",'Scoring_Config'!$A:$A,'Scoring_Config'!$D:$D,"Yes")="Yes",_xlfn.XLOOKUP("DstZone_IsAny",'Scoring_Config'!$A:$A,'Scoring_Config'!$C:$C,10),0),"False,0")</f>
        <v>0</v>
      </c>
      <c r="AG165" cm="1">
        <f t="array" ref="AG16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65" cm="1">
        <f t="array" ref="AH165">IF(FALSE,"True," &amp; IF(_xlfn.XLOOKUP("App_Any_OR_RangeGt1000",'Scoring_Config'!$A:$A,'Scoring_Config'!$D:$D,"Yes")="Yes",_xlfn.XLOOKUP("App_Any_OR_RangeGt1000",'Scoring_Config'!$A:$A,'Scoring_Config'!$C:$C,10),0),"False,0")</f>
        <v>0</v>
      </c>
      <c r="AI165" cm="1">
        <f t="array" ref="AI165">IF(FALSE,"True," &amp; IF(_xlfn.XLOOKUP("Service_Insecure_Match",'Scoring_Config'!$A:$A,'Scoring_Config'!$D:$D,"Yes")="Yes",_xlfn.XLOOKUP("Service_Insecure_Match",'Scoring_Config'!$A:$A,'Scoring_Config'!$C:$C,5),0),"False,0")</f>
        <v>0</v>
      </c>
      <c r="AJ165" cm="1">
        <f t="array" ref="AJ165">IF(FALSE,"True," &amp; IF(_xlfn.XLOOKUP("Risky_Inbound",'Scoring_Config'!$A:$A,'Scoring_Config'!$D:$D,"Yes")="Yes",_xlfn.XLOOKUP("Risky_Inbound",'Scoring_Config'!$A:$A,'Scoring_Config'!$C:$C,50),0),"False,0")</f>
        <v>0</v>
      </c>
      <c r="AK165" cm="1">
        <f t="array" ref="AK165">IF(FALSE,"True," &amp; IF(_xlfn.XLOOKUP("Risky_Outbound",'Scoring_Config'!$A:$A,'Scoring_Config'!$D:$D,"Yes")="Yes",_xlfn.XLOOKUP("Risky_Outbound",'Scoring_Config'!$A:$A,'Scoring_Config'!$C:$C,25),0),"False,0")</f>
        <v>0</v>
      </c>
      <c r="AL165" t="s">
        <v>6700</v>
      </c>
      <c r="AM165" cm="1">
        <f t="array" ref="AM16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65" t="s">
        <v>6697</v>
      </c>
      <c r="AO165" t="s">
        <v>6697</v>
      </c>
      <c r="AP165" t="s">
        <v>6697</v>
      </c>
      <c r="AQ165" cm="1">
        <f t="array" ref="AQ165">IF(FALSE,"True," &amp; IF(_xlfn.XLOOKUP("Service_IsAny",'Scoring_Config'!$A:$A,'Scoring_Config'!$D:$D,"Yes")="Yes",_xlfn.XLOOKUP("Service_IsAny",'Scoring_Config'!$A:$A,'Scoring_Config'!$C:$C,0),0),"False,0")</f>
        <v>0</v>
      </c>
      <c r="AR165">
        <v>0</v>
      </c>
      <c r="AS165" cm="1">
        <f t="array" ref="AS165">IF(FALSE,"True," &amp; IF(_xlfn.XLOOKUP("Service_RangeGt1000",'Scoring_Config'!$A:$A,'Scoring_Config'!$D:$D,"Yes")="Yes",_xlfn.XLOOKUP("Service_RangeGt1000",'Scoring_Config'!$A:$A,'Scoring_Config'!$C:$C,0),0),"False,0")</f>
        <v>0</v>
      </c>
      <c r="AT165" cm="1">
        <f t="array" ref="AT165">IF(FALSE,"True," &amp; IF(_xlfn.XLOOKUP("App_IsAny",'Scoring_Config'!$A:$A,'Scoring_Config'!$D:$D,"Yes")="Yes",_xlfn.XLOOKUP("App_IsAny",'Scoring_Config'!$A:$A,'Scoring_Config'!$C:$C,0),0),"False,0")</f>
        <v>0</v>
      </c>
      <c r="AU165">
        <v>4</v>
      </c>
      <c r="AV165" cm="1">
        <f t="array" ref="AV165">IF(FALSE,"True," &amp; IF(_xlfn.XLOOKUP("App_RangeGt1000",'Scoring_Config'!$A:$A,'Scoring_Config'!$D:$D,"Yes")="Yes",_xlfn.XLOOKUP("App_RangeGt1000",'Scoring_Config'!$A:$A,'Scoring_Config'!$C:$C,0),0),"False,0")</f>
        <v>0</v>
      </c>
      <c r="AW165" cm="1">
        <f t="array" ref="AW165">IF(FALSE,"True," &amp; IF(_xlfn.XLOOKUP("Action_IsDenyOrDrop",'Scoring_Config'!$A:$A,'Scoring_Config'!$D:$D,"Yes")="Yes",_xlfn.XLOOKUP("Action_IsDenyOrDrop",'Scoring_Config'!$A:$A,'Scoring_Config'!$C:$C,0),0),"False,0")</f>
        <v>0</v>
      </c>
      <c r="AX165" cm="1">
        <f t="array" ref="AX165">IF(LEFT(AW165,4)="True",0,(IF(LEFT(Y165,4)="True",IF(_xlfn.XLOOKUP("Src_IsAny",'Scoring_Config'!$A:$A,'Scoring_Config'!$D:$D,"Yes")="Yes",_xlfn.XLOOKUP("Src_IsAny",'Scoring_Config'!$A:$A,'Scoring_Config'!$C:$C,10),0),0)+IF(LEFT(Z165,4)="True",IF(_xlfn.XLOOKUP("Src_CIDR_Le_16",'Scoring_Config'!$A:$A,'Scoring_Config'!$D:$D,"Yes")="Yes",_xlfn.XLOOKUP("Src_CIDR_Le_16",'Scoring_Config'!$A:$A,'Scoring_Config'!$C:$C,10),0),0)+IF(LEFT(AA165,4)="True",IF(_xlfn.XLOOKUP("Src_CIDR_17_22",'Scoring_Config'!$A:$A,'Scoring_Config'!$D:$D,"Yes")="Yes",_xlfn.XLOOKUP("Src_CIDR_17_22",'Scoring_Config'!$A:$A,'Scoring_Config'!$C:$C,5),0),0)+IF(LEFT(AB165,4)="True",IF(_xlfn.XLOOKUP("Dst_IsAny",'Scoring_Config'!$A:$A,'Scoring_Config'!$D:$D,"Yes")="Yes",_xlfn.XLOOKUP("Dst_IsAny",'Scoring_Config'!$A:$A,'Scoring_Config'!$C:$C,10),0),0)+IF(LEFT(AC165,4)="True",IF(_xlfn.XLOOKUP("Dst_CIDR_Le_16",'Scoring_Config'!$A:$A,'Scoring_Config'!$D:$D,"Yes")="Yes",_xlfn.XLOOKUP("Dst_CIDR_Le_16",'Scoring_Config'!$A:$A,'Scoring_Config'!$C:$C,10),0),0)+IF(LEFT(AD165,4)="True",IF(_xlfn.XLOOKUP("Dst_CIDR_17_22",'Scoring_Config'!$A:$A,'Scoring_Config'!$D:$D,"Yes")="Yes",_xlfn.XLOOKUP("Dst_CIDR_17_22",'Scoring_Config'!$A:$A,'Scoring_Config'!$C:$C,5),0),0)+IF(LEFT(AE165,4)="True",IF(_xlfn.XLOOKUP("SrcZone_IsAny",'Scoring_Config'!$A:$A,'Scoring_Config'!$D:$D,"Yes")="Yes",_xlfn.XLOOKUP("SrcZone_IsAny",'Scoring_Config'!$A:$A,'Scoring_Config'!$C:$C,10),0),0)+IF(LEFT(AF165,4)="True",IF(_xlfn.XLOOKUP("DstZone_IsAny",'Scoring_Config'!$A:$A,'Scoring_Config'!$D:$D,"Yes")="Yes",_xlfn.XLOOKUP("DstZone_IsAny",'Scoring_Config'!$A:$A,'Scoring_Config'!$C:$C,10),0),0)+IF(LEFT(AG165,4)="True",IF(_xlfn.XLOOKUP("Service_Any_OR_RangeGt1000",'Scoring_Config'!$A:$A,'Scoring_Config'!$D:$D,"Yes")="Yes",_xlfn.XLOOKUP("Service_Any_OR_RangeGt1000",'Scoring_Config'!$A:$A,'Scoring_Config'!$C:$C,10),0),0)+IF(LEFT(AH165,4)="True",IF(_xlfn.XLOOKUP("App_Any_OR_RangeGt1000",'Scoring_Config'!$A:$A,'Scoring_Config'!$D:$D,"Yes")="Yes",_xlfn.XLOOKUP("App_Any_OR_RangeGt1000",'Scoring_Config'!$A:$A,'Scoring_Config'!$C:$C,10),0),0)+IF(LEFT(AI165,4)="True",IF(_xlfn.XLOOKUP("Service_Insecure_Match",'Scoring_Config'!$A:$A,'Scoring_Config'!$D:$D,"Yes")="Yes",_xlfn.XLOOKUP("Service_Insecure_Match",'Scoring_Config'!$A:$A,'Scoring_Config'!$C:$C,5),0),0)+IF(LEFT(AJ165,4)="True",IF(_xlfn.XLOOKUP("Risky_Inbound",'Scoring_Config'!$A:$A,'Scoring_Config'!$D:$D,"Yes")="Yes",_xlfn.XLOOKUP("Risky_Inbound",'Scoring_Config'!$A:$A,'Scoring_Config'!$C:$C,50),0),0)+IF(LEFT(AK165,4)="True",IF(_xlfn.XLOOKUP("Risky_Outbound",'Scoring_Config'!$A:$A,'Scoring_Config'!$D:$D,"Yes")="Yes",_xlfn.XLOOKUP("Risky_Outbound",'Scoring_Config'!$A:$A,'Scoring_Config'!$C:$C,25),0),0)+IF(LEFT(AZ165,4)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165,FIND(",",AL165)+1,100)),0)+IF(LEFT(AM165,4)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165,FIND(",",AN165)+1,100)),0)+IF(_xlfn.XLOOKUP("Profile_Scoring",'Scoring_Config'!$A:$A,'Scoring_Config'!$D:$D,"Yes")="Yes",VALUE(MID(AO165,FIND(",",AO165)+1,100)),0)+IF(_xlfn.XLOOKUP("Options_Scoring",'Scoring_Config'!$A:$A,'Scoring_Config'!$D:$D,"Yes")="Yes",VALUE(MID(AP165,FIND(",",AP165)+1,100)),0)))</f>
        <v>0</v>
      </c>
      <c r="AZ165" cm="1">
        <f t="array" ref="AZ165">IF(FALSE,"True," &amp; IF(_xlfn.XLOOKUP("Migrate_Insecure",'Scoring_Config'!$A:$A,'Scoring_Config'!$D:$D,"Yes")="Yes",_xlfn.XLOOKUP("Migrate_Insecure",'Scoring_Config'!$A:$A,'Scoring_Config'!$C:$C,10),0),"False,0")</f>
        <v>0</v>
      </c>
    </row>
    <row r="166" spans="1:52">
      <c r="A166" t="s">
        <v>1979</v>
      </c>
      <c r="B166" t="s">
        <v>2144</v>
      </c>
      <c r="C166" t="s">
        <v>3542</v>
      </c>
      <c r="D166" t="s">
        <v>3544</v>
      </c>
      <c r="E166" t="s">
        <v>3562</v>
      </c>
      <c r="F166" t="s">
        <v>193</v>
      </c>
      <c r="G166" t="s">
        <v>192</v>
      </c>
      <c r="H166" t="s">
        <v>193</v>
      </c>
      <c r="I166" t="s">
        <v>193</v>
      </c>
      <c r="J166" t="s">
        <v>193</v>
      </c>
      <c r="K166" t="s">
        <v>1729</v>
      </c>
      <c r="L166" t="s">
        <v>1325</v>
      </c>
      <c r="M166" t="s">
        <v>1973</v>
      </c>
      <c r="N166" t="s">
        <v>4315</v>
      </c>
      <c r="O166" t="s">
        <v>4319</v>
      </c>
      <c r="P166" t="s">
        <v>4323</v>
      </c>
      <c r="Q166" t="s">
        <v>4450</v>
      </c>
      <c r="R166" t="s">
        <v>5439</v>
      </c>
      <c r="S166" t="s">
        <v>4324</v>
      </c>
      <c r="T166" t="s">
        <v>5623</v>
      </c>
      <c r="U166" t="s">
        <v>6040</v>
      </c>
      <c r="Y166" cm="1">
        <f t="array" ref="Y166">IF(FALSE,"True," &amp; IF(_xlfn.XLOOKUP("Src_IsAny",'Scoring_Config'!$A:$A,'Scoring_Config'!$D:$D,"Yes")="Yes",_xlfn.XLOOKUP("Src_IsAny",'Scoring_Config'!$A:$A,'Scoring_Config'!$C:$C,10),0),"False,0")</f>
        <v>0</v>
      </c>
      <c r="Z166" cm="1">
        <f t="array" ref="Z166">IF(FALSE,"True," &amp; IF(_xlfn.XLOOKUP("Src_CIDR_Le_16",'Scoring_Config'!$A:$A,'Scoring_Config'!$D:$D,"Yes")="Yes",_xlfn.XLOOKUP("Src_CIDR_Le_16",'Scoring_Config'!$A:$A,'Scoring_Config'!$C:$C,10),0),"False,0")</f>
        <v>0</v>
      </c>
      <c r="AA166" cm="1">
        <f t="array" ref="AA166">IF(FALSE,"True," &amp; IF(_xlfn.XLOOKUP("Src_CIDR_17_22",'Scoring_Config'!$A:$A,'Scoring_Config'!$D:$D,"Yes")="Yes",_xlfn.XLOOKUP("Src_CIDR_17_22",'Scoring_Config'!$A:$A,'Scoring_Config'!$C:$C,5),0),"False,0")</f>
        <v>0</v>
      </c>
      <c r="AB166" cm="1">
        <f t="array" ref="AB166">IF(FALSE,"True," &amp; IF(_xlfn.XLOOKUP("Dst_IsAny",'Scoring_Config'!$A:$A,'Scoring_Config'!$D:$D,"Yes")="Yes",_xlfn.XLOOKUP("Dst_IsAny",'Scoring_Config'!$A:$A,'Scoring_Config'!$C:$C,10),0),"False,0")</f>
        <v>0</v>
      </c>
      <c r="AC166" cm="1">
        <f t="array" ref="AC166">IF(FALSE,"True," &amp; IF(_xlfn.XLOOKUP("Dst_CIDR_Le_16",'Scoring_Config'!$A:$A,'Scoring_Config'!$D:$D,"Yes")="Yes",_xlfn.XLOOKUP("Dst_CIDR_Le_16",'Scoring_Config'!$A:$A,'Scoring_Config'!$C:$C,10),0),"False,0")</f>
        <v>0</v>
      </c>
      <c r="AD166" cm="1">
        <f t="array" ref="AD166">IF(FALSE,"True," &amp; IF(_xlfn.XLOOKUP("Dst_CIDR_17_22",'Scoring_Config'!$A:$A,'Scoring_Config'!$D:$D,"Yes")="Yes",_xlfn.XLOOKUP("Dst_CIDR_17_22",'Scoring_Config'!$A:$A,'Scoring_Config'!$C:$C,5),0),"False,0")</f>
        <v>0</v>
      </c>
      <c r="AE166" cm="1">
        <f t="array" ref="AE166">IF(FALSE,"True," &amp; IF(_xlfn.XLOOKUP("SrcZone_IsAny",'Scoring_Config'!$A:$A,'Scoring_Config'!$D:$D,"Yes")="Yes",_xlfn.XLOOKUP("SrcZone_IsAny",'Scoring_Config'!$A:$A,'Scoring_Config'!$C:$C,10),0),"False,0")</f>
        <v>0</v>
      </c>
      <c r="AF166" cm="1">
        <f t="array" ref="AF166">IF(FALSE,"True," &amp; IF(_xlfn.XLOOKUP("DstZone_IsAny",'Scoring_Config'!$A:$A,'Scoring_Config'!$D:$D,"Yes")="Yes",_xlfn.XLOOKUP("DstZone_IsAny",'Scoring_Config'!$A:$A,'Scoring_Config'!$C:$C,10),0),"False,0")</f>
        <v>0</v>
      </c>
      <c r="AG166" cm="1">
        <f t="array" ref="AG16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66" cm="1">
        <f t="array" ref="AH166">IF(FALSE,"True," &amp; IF(_xlfn.XLOOKUP("App_Any_OR_RangeGt1000",'Scoring_Config'!$A:$A,'Scoring_Config'!$D:$D,"Yes")="Yes",_xlfn.XLOOKUP("App_Any_OR_RangeGt1000",'Scoring_Config'!$A:$A,'Scoring_Config'!$C:$C,10),0),"False,0")</f>
        <v>0</v>
      </c>
      <c r="AI166" cm="1">
        <f t="array" ref="AI166">IF(FALSE,"True," &amp; IF(_xlfn.XLOOKUP("Service_Insecure_Match",'Scoring_Config'!$A:$A,'Scoring_Config'!$D:$D,"Yes")="Yes",_xlfn.XLOOKUP("Service_Insecure_Match",'Scoring_Config'!$A:$A,'Scoring_Config'!$C:$C,5),0),"False,0")</f>
        <v>0</v>
      </c>
      <c r="AJ166" cm="1">
        <f t="array" ref="AJ166">IF(FALSE,"True," &amp; IF(_xlfn.XLOOKUP("Risky_Inbound",'Scoring_Config'!$A:$A,'Scoring_Config'!$D:$D,"Yes")="Yes",_xlfn.XLOOKUP("Risky_Inbound",'Scoring_Config'!$A:$A,'Scoring_Config'!$C:$C,50),0),"False,0")</f>
        <v>0</v>
      </c>
      <c r="AK166" cm="1">
        <f t="array" ref="AK166">IF(FALSE,"True," &amp; IF(_xlfn.XLOOKUP("Risky_Outbound",'Scoring_Config'!$A:$A,'Scoring_Config'!$D:$D,"Yes")="Yes",_xlfn.XLOOKUP("Risky_Outbound",'Scoring_Config'!$A:$A,'Scoring_Config'!$C:$C,25),0),"False,0")</f>
        <v>0</v>
      </c>
      <c r="AL166" t="s">
        <v>6699</v>
      </c>
      <c r="AM166" cm="1">
        <f t="array" ref="AM16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66" t="s">
        <v>6697</v>
      </c>
      <c r="AO166" t="s">
        <v>6697</v>
      </c>
      <c r="AP166" t="s">
        <v>6697</v>
      </c>
      <c r="AQ166" cm="1">
        <f t="array" ref="AQ166">IF(FALSE,"True," &amp; IF(_xlfn.XLOOKUP("Service_IsAny",'Scoring_Config'!$A:$A,'Scoring_Config'!$D:$D,"Yes")="Yes",_xlfn.XLOOKUP("Service_IsAny",'Scoring_Config'!$A:$A,'Scoring_Config'!$C:$C,0),0),"False,0")</f>
        <v>0</v>
      </c>
      <c r="AR166">
        <v>0</v>
      </c>
      <c r="AS166" cm="1">
        <f t="array" ref="AS166">IF(FALSE,"True," &amp; IF(_xlfn.XLOOKUP("Service_RangeGt1000",'Scoring_Config'!$A:$A,'Scoring_Config'!$D:$D,"Yes")="Yes",_xlfn.XLOOKUP("Service_RangeGt1000",'Scoring_Config'!$A:$A,'Scoring_Config'!$C:$C,0),0),"False,0")</f>
        <v>0</v>
      </c>
      <c r="AT166" cm="1">
        <f t="array" ref="AT166">IF(FALSE,"True," &amp; IF(_xlfn.XLOOKUP("App_IsAny",'Scoring_Config'!$A:$A,'Scoring_Config'!$D:$D,"Yes")="Yes",_xlfn.XLOOKUP("App_IsAny",'Scoring_Config'!$A:$A,'Scoring_Config'!$C:$C,0),0),"False,0")</f>
        <v>0</v>
      </c>
      <c r="AU166">
        <v>0</v>
      </c>
      <c r="AV166" cm="1">
        <f t="array" ref="AV166">IF(FALSE,"True," &amp; IF(_xlfn.XLOOKUP("App_RangeGt1000",'Scoring_Config'!$A:$A,'Scoring_Config'!$D:$D,"Yes")="Yes",_xlfn.XLOOKUP("App_RangeGt1000",'Scoring_Config'!$A:$A,'Scoring_Config'!$C:$C,0),0),"False,0")</f>
        <v>0</v>
      </c>
      <c r="AW166" cm="1">
        <f t="array" ref="AW166">IF(FALSE,"True," &amp; IF(_xlfn.XLOOKUP("Action_IsDenyOrDrop",'Scoring_Config'!$A:$A,'Scoring_Config'!$D:$D,"Yes")="Yes",_xlfn.XLOOKUP("Action_IsDenyOrDrop",'Scoring_Config'!$A:$A,'Scoring_Config'!$C:$C,0),0),"False,0")</f>
        <v>0</v>
      </c>
      <c r="AX166" cm="1">
        <f t="array" ref="AX166">IF(LEFT(AW166,4)="True",0,(IF(LEFT(Y166,4)="True",IF(_xlfn.XLOOKUP("Src_IsAny",'Scoring_Config'!$A:$A,'Scoring_Config'!$D:$D,"Yes")="Yes",_xlfn.XLOOKUP("Src_IsAny",'Scoring_Config'!$A:$A,'Scoring_Config'!$C:$C,10),0),0)+IF(LEFT(Z166,4)="True",IF(_xlfn.XLOOKUP("Src_CIDR_Le_16",'Scoring_Config'!$A:$A,'Scoring_Config'!$D:$D,"Yes")="Yes",_xlfn.XLOOKUP("Src_CIDR_Le_16",'Scoring_Config'!$A:$A,'Scoring_Config'!$C:$C,10),0),0)+IF(LEFT(AA166,4)="True",IF(_xlfn.XLOOKUP("Src_CIDR_17_22",'Scoring_Config'!$A:$A,'Scoring_Config'!$D:$D,"Yes")="Yes",_xlfn.XLOOKUP("Src_CIDR_17_22",'Scoring_Config'!$A:$A,'Scoring_Config'!$C:$C,5),0),0)+IF(LEFT(AB166,4)="True",IF(_xlfn.XLOOKUP("Dst_IsAny",'Scoring_Config'!$A:$A,'Scoring_Config'!$D:$D,"Yes")="Yes",_xlfn.XLOOKUP("Dst_IsAny",'Scoring_Config'!$A:$A,'Scoring_Config'!$C:$C,10),0),0)+IF(LEFT(AC166,4)="True",IF(_xlfn.XLOOKUP("Dst_CIDR_Le_16",'Scoring_Config'!$A:$A,'Scoring_Config'!$D:$D,"Yes")="Yes",_xlfn.XLOOKUP("Dst_CIDR_Le_16",'Scoring_Config'!$A:$A,'Scoring_Config'!$C:$C,10),0),0)+IF(LEFT(AD166,4)="True",IF(_xlfn.XLOOKUP("Dst_CIDR_17_22",'Scoring_Config'!$A:$A,'Scoring_Config'!$D:$D,"Yes")="Yes",_xlfn.XLOOKUP("Dst_CIDR_17_22",'Scoring_Config'!$A:$A,'Scoring_Config'!$C:$C,5),0),0)+IF(LEFT(AE166,4)="True",IF(_xlfn.XLOOKUP("SrcZone_IsAny",'Scoring_Config'!$A:$A,'Scoring_Config'!$D:$D,"Yes")="Yes",_xlfn.XLOOKUP("SrcZone_IsAny",'Scoring_Config'!$A:$A,'Scoring_Config'!$C:$C,10),0),0)+IF(LEFT(AF166,4)="True",IF(_xlfn.XLOOKUP("DstZone_IsAny",'Scoring_Config'!$A:$A,'Scoring_Config'!$D:$D,"Yes")="Yes",_xlfn.XLOOKUP("DstZone_IsAny",'Scoring_Config'!$A:$A,'Scoring_Config'!$C:$C,10),0),0)+IF(LEFT(AG166,4)="True",IF(_xlfn.XLOOKUP("Service_Any_OR_RangeGt1000",'Scoring_Config'!$A:$A,'Scoring_Config'!$D:$D,"Yes")="Yes",_xlfn.XLOOKUP("Service_Any_OR_RangeGt1000",'Scoring_Config'!$A:$A,'Scoring_Config'!$C:$C,10),0),0)+IF(LEFT(AH166,4)="True",IF(_xlfn.XLOOKUP("App_Any_OR_RangeGt1000",'Scoring_Config'!$A:$A,'Scoring_Config'!$D:$D,"Yes")="Yes",_xlfn.XLOOKUP("App_Any_OR_RangeGt1000",'Scoring_Config'!$A:$A,'Scoring_Config'!$C:$C,10),0),0)+IF(LEFT(AI166,4)="True",IF(_xlfn.XLOOKUP("Service_Insecure_Match",'Scoring_Config'!$A:$A,'Scoring_Config'!$D:$D,"Yes")="Yes",_xlfn.XLOOKUP("Service_Insecure_Match",'Scoring_Config'!$A:$A,'Scoring_Config'!$C:$C,5),0),0)+IF(LEFT(AJ166,4)="True",IF(_xlfn.XLOOKUP("Risky_Inbound",'Scoring_Config'!$A:$A,'Scoring_Config'!$D:$D,"Yes")="Yes",_xlfn.XLOOKUP("Risky_Inbound",'Scoring_Config'!$A:$A,'Scoring_Config'!$C:$C,50),0),0)+IF(LEFT(AK166,4)="True",IF(_xlfn.XLOOKUP("Risky_Outbound",'Scoring_Config'!$A:$A,'Scoring_Config'!$D:$D,"Yes")="Yes",_xlfn.XLOOKUP("Risky_Outbound",'Scoring_Config'!$A:$A,'Scoring_Config'!$C:$C,25),0),0)+IF(LEFT(AZ166,4)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166,FIND(",",AL166)+1,100)),0)+IF(LEFT(AM166,4)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166,FIND(",",AN166)+1,100)),0)+IF(_xlfn.XLOOKUP("Profile_Scoring",'Scoring_Config'!$A:$A,'Scoring_Config'!$D:$D,"Yes")="Yes",VALUE(MID(AO166,FIND(",",AO166)+1,100)),0)+IF(_xlfn.XLOOKUP("Options_Scoring",'Scoring_Config'!$A:$A,'Scoring_Config'!$D:$D,"Yes")="Yes",VALUE(MID(AP166,FIND(",",AP166)+1,100)),0)))</f>
        <v>0</v>
      </c>
      <c r="AZ166" cm="1">
        <f t="array" ref="AZ166">IF(FALSE,"True," &amp; IF(_xlfn.XLOOKUP("Migrate_Insecure",'Scoring_Config'!$A:$A,'Scoring_Config'!$D:$D,"Yes")="Yes",_xlfn.XLOOKUP("Migrate_Insecure",'Scoring_Config'!$A:$A,'Scoring_Config'!$C:$C,10),0),"False,0")</f>
        <v>0</v>
      </c>
    </row>
    <row r="167" spans="1:52">
      <c r="A167" t="s">
        <v>1979</v>
      </c>
      <c r="B167" t="s">
        <v>2145</v>
      </c>
      <c r="C167" t="s">
        <v>3542</v>
      </c>
      <c r="D167" t="s">
        <v>3544</v>
      </c>
      <c r="E167" t="s">
        <v>3562</v>
      </c>
      <c r="F167" t="s">
        <v>193</v>
      </c>
      <c r="G167" t="s">
        <v>193</v>
      </c>
      <c r="H167" t="s">
        <v>193</v>
      </c>
      <c r="I167" t="s">
        <v>193</v>
      </c>
      <c r="J167" t="s">
        <v>192</v>
      </c>
      <c r="K167" t="s">
        <v>1729</v>
      </c>
      <c r="L167" t="s">
        <v>1325</v>
      </c>
      <c r="M167" t="s">
        <v>1973</v>
      </c>
      <c r="N167" t="s">
        <v>4315</v>
      </c>
      <c r="O167" t="s">
        <v>4319</v>
      </c>
      <c r="P167" t="s">
        <v>4322</v>
      </c>
      <c r="Q167" t="s">
        <v>4450</v>
      </c>
      <c r="R167" t="s">
        <v>5439</v>
      </c>
      <c r="S167" t="s">
        <v>4324</v>
      </c>
      <c r="T167" t="s">
        <v>5623</v>
      </c>
      <c r="U167" t="s">
        <v>6040</v>
      </c>
      <c r="Y167" cm="1">
        <f t="array" ref="Y167">IF(FALSE,"True," &amp; IF(_xlfn.XLOOKUP("Src_IsAny",'Scoring_Config'!$A:$A,'Scoring_Config'!$D:$D,"Yes")="Yes",_xlfn.XLOOKUP("Src_IsAny",'Scoring_Config'!$A:$A,'Scoring_Config'!$C:$C,10),0),"False,0")</f>
        <v>0</v>
      </c>
      <c r="Z167" cm="1">
        <f t="array" ref="Z167">IF(FALSE,"True," &amp; IF(_xlfn.XLOOKUP("Src_CIDR_Le_16",'Scoring_Config'!$A:$A,'Scoring_Config'!$D:$D,"Yes")="Yes",_xlfn.XLOOKUP("Src_CIDR_Le_16",'Scoring_Config'!$A:$A,'Scoring_Config'!$C:$C,10),0),"False,0")</f>
        <v>0</v>
      </c>
      <c r="AA167" cm="1">
        <f t="array" ref="AA167">IF(FALSE,"True," &amp; IF(_xlfn.XLOOKUP("Src_CIDR_17_22",'Scoring_Config'!$A:$A,'Scoring_Config'!$D:$D,"Yes")="Yes",_xlfn.XLOOKUP("Src_CIDR_17_22",'Scoring_Config'!$A:$A,'Scoring_Config'!$C:$C,5),0),"False,0")</f>
        <v>0</v>
      </c>
      <c r="AB167" cm="1">
        <f t="array" ref="AB167">IF(FALSE,"True," &amp; IF(_xlfn.XLOOKUP("Dst_IsAny",'Scoring_Config'!$A:$A,'Scoring_Config'!$D:$D,"Yes")="Yes",_xlfn.XLOOKUP("Dst_IsAny",'Scoring_Config'!$A:$A,'Scoring_Config'!$C:$C,10),0),"False,0")</f>
        <v>0</v>
      </c>
      <c r="AC167" cm="1">
        <f t="array" ref="AC167">IF(FALSE,"True," &amp; IF(_xlfn.XLOOKUP("Dst_CIDR_Le_16",'Scoring_Config'!$A:$A,'Scoring_Config'!$D:$D,"Yes")="Yes",_xlfn.XLOOKUP("Dst_CIDR_Le_16",'Scoring_Config'!$A:$A,'Scoring_Config'!$C:$C,10),0),"False,0")</f>
        <v>0</v>
      </c>
      <c r="AD167" cm="1">
        <f t="array" ref="AD167">IF(FALSE,"True," &amp; IF(_xlfn.XLOOKUP("Dst_CIDR_17_22",'Scoring_Config'!$A:$A,'Scoring_Config'!$D:$D,"Yes")="Yes",_xlfn.XLOOKUP("Dst_CIDR_17_22",'Scoring_Config'!$A:$A,'Scoring_Config'!$C:$C,5),0),"False,0")</f>
        <v>0</v>
      </c>
      <c r="AE167" cm="1">
        <f t="array" ref="AE167">IF(FALSE,"True," &amp; IF(_xlfn.XLOOKUP("SrcZone_IsAny",'Scoring_Config'!$A:$A,'Scoring_Config'!$D:$D,"Yes")="Yes",_xlfn.XLOOKUP("SrcZone_IsAny",'Scoring_Config'!$A:$A,'Scoring_Config'!$C:$C,10),0),"False,0")</f>
        <v>0</v>
      </c>
      <c r="AF167" cm="1">
        <f t="array" ref="AF167">IF(FALSE,"True," &amp; IF(_xlfn.XLOOKUP("DstZone_IsAny",'Scoring_Config'!$A:$A,'Scoring_Config'!$D:$D,"Yes")="Yes",_xlfn.XLOOKUP("DstZone_IsAny",'Scoring_Config'!$A:$A,'Scoring_Config'!$C:$C,10),0),"False,0")</f>
        <v>0</v>
      </c>
      <c r="AG167" cm="1">
        <f t="array" ref="AG16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67" cm="1">
        <f t="array" ref="AH167">IF(FALSE,"True," &amp; IF(_xlfn.XLOOKUP("App_Any_OR_RangeGt1000",'Scoring_Config'!$A:$A,'Scoring_Config'!$D:$D,"Yes")="Yes",_xlfn.XLOOKUP("App_Any_OR_RangeGt1000",'Scoring_Config'!$A:$A,'Scoring_Config'!$C:$C,10),0),"False,0")</f>
        <v>0</v>
      </c>
      <c r="AI167" cm="1">
        <f t="array" ref="AI167">IF(FALSE,"True," &amp; IF(_xlfn.XLOOKUP("Service_Insecure_Match",'Scoring_Config'!$A:$A,'Scoring_Config'!$D:$D,"Yes")="Yes",_xlfn.XLOOKUP("Service_Insecure_Match",'Scoring_Config'!$A:$A,'Scoring_Config'!$C:$C,5),0),"False,0")</f>
        <v>0</v>
      </c>
      <c r="AJ167" cm="1">
        <f t="array" ref="AJ167">IF(FALSE,"True," &amp; IF(_xlfn.XLOOKUP("Risky_Inbound",'Scoring_Config'!$A:$A,'Scoring_Config'!$D:$D,"Yes")="Yes",_xlfn.XLOOKUP("Risky_Inbound",'Scoring_Config'!$A:$A,'Scoring_Config'!$C:$C,50),0),"False,0")</f>
        <v>0</v>
      </c>
      <c r="AK167" cm="1">
        <f t="array" ref="AK167">IF(FALSE,"True," &amp; IF(_xlfn.XLOOKUP("Risky_Outbound",'Scoring_Config'!$A:$A,'Scoring_Config'!$D:$D,"Yes")="Yes",_xlfn.XLOOKUP("Risky_Outbound",'Scoring_Config'!$A:$A,'Scoring_Config'!$C:$C,25),0),"False,0")</f>
        <v>0</v>
      </c>
      <c r="AL167" t="s">
        <v>6697</v>
      </c>
      <c r="AM167" cm="1">
        <f t="array" ref="AM16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67" t="s">
        <v>6697</v>
      </c>
      <c r="AO167" t="s">
        <v>6697</v>
      </c>
      <c r="AP167" t="s">
        <v>6697</v>
      </c>
      <c r="AQ167" cm="1">
        <f t="array" ref="AQ167">IF(FALSE,"True," &amp; IF(_xlfn.XLOOKUP("Service_IsAny",'Scoring_Config'!$A:$A,'Scoring_Config'!$D:$D,"Yes")="Yes",_xlfn.XLOOKUP("Service_IsAny",'Scoring_Config'!$A:$A,'Scoring_Config'!$C:$C,0),0),"False,0")</f>
        <v>0</v>
      </c>
      <c r="AR167">
        <v>0</v>
      </c>
      <c r="AS167" cm="1">
        <f t="array" ref="AS167">IF(FALSE,"True," &amp; IF(_xlfn.XLOOKUP("Service_RangeGt1000",'Scoring_Config'!$A:$A,'Scoring_Config'!$D:$D,"Yes")="Yes",_xlfn.XLOOKUP("Service_RangeGt1000",'Scoring_Config'!$A:$A,'Scoring_Config'!$C:$C,0),0),"False,0")</f>
        <v>0</v>
      </c>
      <c r="AT167" cm="1">
        <f t="array" ref="AT167">IF(FALSE,"True," &amp; IF(_xlfn.XLOOKUP("App_IsAny",'Scoring_Config'!$A:$A,'Scoring_Config'!$D:$D,"Yes")="Yes",_xlfn.XLOOKUP("App_IsAny",'Scoring_Config'!$A:$A,'Scoring_Config'!$C:$C,0),0),"False,0")</f>
        <v>0</v>
      </c>
      <c r="AU167">
        <v>0</v>
      </c>
      <c r="AV167" cm="1">
        <f t="array" ref="AV167">IF(FALSE,"True," &amp; IF(_xlfn.XLOOKUP("App_RangeGt1000",'Scoring_Config'!$A:$A,'Scoring_Config'!$D:$D,"Yes")="Yes",_xlfn.XLOOKUP("App_RangeGt1000",'Scoring_Config'!$A:$A,'Scoring_Config'!$C:$C,0),0),"False,0")</f>
        <v>0</v>
      </c>
      <c r="AW167" cm="1">
        <f t="array" ref="AW167">IF(FALSE,"True," &amp; IF(_xlfn.XLOOKUP("Action_IsDenyOrDrop",'Scoring_Config'!$A:$A,'Scoring_Config'!$D:$D,"Yes")="Yes",_xlfn.XLOOKUP("Action_IsDenyOrDrop",'Scoring_Config'!$A:$A,'Scoring_Config'!$C:$C,0),0),"False,0")</f>
        <v>0</v>
      </c>
      <c r="AX167" cm="1">
        <f t="array" ref="AX167">IF(LEFT(AW167,4)="True",0,(IF(LEFT(Y167,4)="True",IF(_xlfn.XLOOKUP("Src_IsAny",'Scoring_Config'!$A:$A,'Scoring_Config'!$D:$D,"Yes")="Yes",_xlfn.XLOOKUP("Src_IsAny",'Scoring_Config'!$A:$A,'Scoring_Config'!$C:$C,10),0),0)+IF(LEFT(Z167,4)="True",IF(_xlfn.XLOOKUP("Src_CIDR_Le_16",'Scoring_Config'!$A:$A,'Scoring_Config'!$D:$D,"Yes")="Yes",_xlfn.XLOOKUP("Src_CIDR_Le_16",'Scoring_Config'!$A:$A,'Scoring_Config'!$C:$C,10),0),0)+IF(LEFT(AA167,4)="True",IF(_xlfn.XLOOKUP("Src_CIDR_17_22",'Scoring_Config'!$A:$A,'Scoring_Config'!$D:$D,"Yes")="Yes",_xlfn.XLOOKUP("Src_CIDR_17_22",'Scoring_Config'!$A:$A,'Scoring_Config'!$C:$C,5),0),0)+IF(LEFT(AB167,4)="True",IF(_xlfn.XLOOKUP("Dst_IsAny",'Scoring_Config'!$A:$A,'Scoring_Config'!$D:$D,"Yes")="Yes",_xlfn.XLOOKUP("Dst_IsAny",'Scoring_Config'!$A:$A,'Scoring_Config'!$C:$C,10),0),0)+IF(LEFT(AC167,4)="True",IF(_xlfn.XLOOKUP("Dst_CIDR_Le_16",'Scoring_Config'!$A:$A,'Scoring_Config'!$D:$D,"Yes")="Yes",_xlfn.XLOOKUP("Dst_CIDR_Le_16",'Scoring_Config'!$A:$A,'Scoring_Config'!$C:$C,10),0),0)+IF(LEFT(AD167,4)="True",IF(_xlfn.XLOOKUP("Dst_CIDR_17_22",'Scoring_Config'!$A:$A,'Scoring_Config'!$D:$D,"Yes")="Yes",_xlfn.XLOOKUP("Dst_CIDR_17_22",'Scoring_Config'!$A:$A,'Scoring_Config'!$C:$C,5),0),0)+IF(LEFT(AE167,4)="True",IF(_xlfn.XLOOKUP("SrcZone_IsAny",'Scoring_Config'!$A:$A,'Scoring_Config'!$D:$D,"Yes")="Yes",_xlfn.XLOOKUP("SrcZone_IsAny",'Scoring_Config'!$A:$A,'Scoring_Config'!$C:$C,10),0),0)+IF(LEFT(AF167,4)="True",IF(_xlfn.XLOOKUP("DstZone_IsAny",'Scoring_Config'!$A:$A,'Scoring_Config'!$D:$D,"Yes")="Yes",_xlfn.XLOOKUP("DstZone_IsAny",'Scoring_Config'!$A:$A,'Scoring_Config'!$C:$C,10),0),0)+IF(LEFT(AG167,4)="True",IF(_xlfn.XLOOKUP("Service_Any_OR_RangeGt1000",'Scoring_Config'!$A:$A,'Scoring_Config'!$D:$D,"Yes")="Yes",_xlfn.XLOOKUP("Service_Any_OR_RangeGt1000",'Scoring_Config'!$A:$A,'Scoring_Config'!$C:$C,10),0),0)+IF(LEFT(AH167,4)="True",IF(_xlfn.XLOOKUP("App_Any_OR_RangeGt1000",'Scoring_Config'!$A:$A,'Scoring_Config'!$D:$D,"Yes")="Yes",_xlfn.XLOOKUP("App_Any_OR_RangeGt1000",'Scoring_Config'!$A:$A,'Scoring_Config'!$C:$C,10),0),0)+IF(LEFT(AI167,4)="True",IF(_xlfn.XLOOKUP("Service_Insecure_Match",'Scoring_Config'!$A:$A,'Scoring_Config'!$D:$D,"Yes")="Yes",_xlfn.XLOOKUP("Service_Insecure_Match",'Scoring_Config'!$A:$A,'Scoring_Config'!$C:$C,5),0),0)+IF(LEFT(AJ167,4)="True",IF(_xlfn.XLOOKUP("Risky_Inbound",'Scoring_Config'!$A:$A,'Scoring_Config'!$D:$D,"Yes")="Yes",_xlfn.XLOOKUP("Risky_Inbound",'Scoring_Config'!$A:$A,'Scoring_Config'!$C:$C,50),0),0)+IF(LEFT(AK167,4)="True",IF(_xlfn.XLOOKUP("Risky_Outbound",'Scoring_Config'!$A:$A,'Scoring_Config'!$D:$D,"Yes")="Yes",_xlfn.XLOOKUP("Risky_Outbound",'Scoring_Config'!$A:$A,'Scoring_Config'!$C:$C,25),0),0)+IF(LEFT(AZ167,4)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167,FIND(",",AL167)+1,100)),0)+IF(LEFT(AM167,4)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167,FIND(",",AN167)+1,100)),0)+IF(_xlfn.XLOOKUP("Profile_Scoring",'Scoring_Config'!$A:$A,'Scoring_Config'!$D:$D,"Yes")="Yes",VALUE(MID(AO167,FIND(",",AO167)+1,100)),0)+IF(_xlfn.XLOOKUP("Options_Scoring",'Scoring_Config'!$A:$A,'Scoring_Config'!$D:$D,"Yes")="Yes",VALUE(MID(AP167,FIND(",",AP167)+1,100)),0)))</f>
        <v>0</v>
      </c>
      <c r="AZ167" cm="1">
        <f t="array" ref="AZ167">IF(FALSE,"True," &amp; IF(_xlfn.XLOOKUP("Migrate_Insecure",'Scoring_Config'!$A:$A,'Scoring_Config'!$D:$D,"Yes")="Yes",_xlfn.XLOOKUP("Migrate_Insecure",'Scoring_Config'!$A:$A,'Scoring_Config'!$C:$C,10),0),"False,0")</f>
        <v>0</v>
      </c>
    </row>
    <row r="168" spans="1:52">
      <c r="A168" t="s">
        <v>1979</v>
      </c>
      <c r="B168" t="s">
        <v>2146</v>
      </c>
      <c r="C168" t="s">
        <v>3542</v>
      </c>
      <c r="D168" t="s">
        <v>3545</v>
      </c>
      <c r="E168" t="s">
        <v>3563</v>
      </c>
      <c r="F168" t="s">
        <v>3576</v>
      </c>
      <c r="G168" t="s">
        <v>189</v>
      </c>
      <c r="H168" t="s">
        <v>174</v>
      </c>
      <c r="I168" t="s">
        <v>3624</v>
      </c>
      <c r="J168" t="s">
        <v>194</v>
      </c>
      <c r="K168" t="s">
        <v>1730</v>
      </c>
      <c r="L168" t="s">
        <v>1327</v>
      </c>
      <c r="M168" t="s">
        <v>1974</v>
      </c>
      <c r="N168" t="s">
        <v>4315</v>
      </c>
      <c r="O168" t="s">
        <v>4319</v>
      </c>
      <c r="P168" t="s">
        <v>4321</v>
      </c>
      <c r="Q168" t="s">
        <v>4451</v>
      </c>
      <c r="R168" t="s">
        <v>5440</v>
      </c>
      <c r="S168" t="s">
        <v>5440</v>
      </c>
      <c r="T168" t="s">
        <v>5624</v>
      </c>
      <c r="U168" t="s">
        <v>6038</v>
      </c>
      <c r="Y168" cm="1">
        <f t="array" ref="Y168">IF(FALSE,"True," &amp; IF(_xlfn.XLOOKUP("Src_IsAny",'Scoring_Config'!$A:$A,'Scoring_Config'!$D:$D,"Yes")="Yes",_xlfn.XLOOKUP("Src_IsAny",'Scoring_Config'!$A:$A,'Scoring_Config'!$C:$C,10),0),"False,0")</f>
        <v>0</v>
      </c>
      <c r="Z168" cm="1">
        <f t="array" ref="Z168">IF(FALSE,"True," &amp; IF(_xlfn.XLOOKUP("Src_CIDR_Le_16",'Scoring_Config'!$A:$A,'Scoring_Config'!$D:$D,"Yes")="Yes",_xlfn.XLOOKUP("Src_CIDR_Le_16",'Scoring_Config'!$A:$A,'Scoring_Config'!$C:$C,10),0),"False,0")</f>
        <v>0</v>
      </c>
      <c r="AA168" cm="1">
        <f t="array" ref="AA168">IF(FALSE,"True," &amp; IF(_xlfn.XLOOKUP("Src_CIDR_17_22",'Scoring_Config'!$A:$A,'Scoring_Config'!$D:$D,"Yes")="Yes",_xlfn.XLOOKUP("Src_CIDR_17_22",'Scoring_Config'!$A:$A,'Scoring_Config'!$C:$C,5),0),"False,0")</f>
        <v>0</v>
      </c>
      <c r="AB168" cm="1">
        <f t="array" ref="AB168">IF(FALSE,"True," &amp; IF(_xlfn.XLOOKUP("Dst_IsAny",'Scoring_Config'!$A:$A,'Scoring_Config'!$D:$D,"Yes")="Yes",_xlfn.XLOOKUP("Dst_IsAny",'Scoring_Config'!$A:$A,'Scoring_Config'!$C:$C,10),0),"False,0")</f>
        <v>0</v>
      </c>
      <c r="AC168" cm="1">
        <f t="array" ref="AC168">IF(FALSE,"True," &amp; IF(_xlfn.XLOOKUP("Dst_CIDR_Le_16",'Scoring_Config'!$A:$A,'Scoring_Config'!$D:$D,"Yes")="Yes",_xlfn.XLOOKUP("Dst_CIDR_Le_16",'Scoring_Config'!$A:$A,'Scoring_Config'!$C:$C,10),0),"False,0")</f>
        <v>0</v>
      </c>
      <c r="AD168" cm="1">
        <f t="array" ref="AD168">IF(FALSE,"True," &amp; IF(_xlfn.XLOOKUP("Dst_CIDR_17_22",'Scoring_Config'!$A:$A,'Scoring_Config'!$D:$D,"Yes")="Yes",_xlfn.XLOOKUP("Dst_CIDR_17_22",'Scoring_Config'!$A:$A,'Scoring_Config'!$C:$C,5),0),"False,0")</f>
        <v>0</v>
      </c>
      <c r="AE168" cm="1">
        <f t="array" ref="AE168">IF(FALSE,"True," &amp; IF(_xlfn.XLOOKUP("SrcZone_IsAny",'Scoring_Config'!$A:$A,'Scoring_Config'!$D:$D,"Yes")="Yes",_xlfn.XLOOKUP("SrcZone_IsAny",'Scoring_Config'!$A:$A,'Scoring_Config'!$C:$C,10),0),"False,0")</f>
        <v>0</v>
      </c>
      <c r="AF168" cm="1">
        <f t="array" ref="AF168">IF(FALSE,"True," &amp; IF(_xlfn.XLOOKUP("DstZone_IsAny",'Scoring_Config'!$A:$A,'Scoring_Config'!$D:$D,"Yes")="Yes",_xlfn.XLOOKUP("DstZone_IsAny",'Scoring_Config'!$A:$A,'Scoring_Config'!$C:$C,10),0),"False,0")</f>
        <v>0</v>
      </c>
      <c r="AG168" cm="1">
        <f t="array" ref="AG16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68" cm="1">
        <f t="array" ref="AH168">IF(FALSE,"True," &amp; IF(_xlfn.XLOOKUP("App_Any_OR_RangeGt1000",'Scoring_Config'!$A:$A,'Scoring_Config'!$D:$D,"Yes")="Yes",_xlfn.XLOOKUP("App_Any_OR_RangeGt1000",'Scoring_Config'!$A:$A,'Scoring_Config'!$C:$C,10),0),"False,0")</f>
        <v>0</v>
      </c>
      <c r="AI168" cm="1">
        <f t="array" ref="AI168">IF(FALSE,"True," &amp; IF(_xlfn.XLOOKUP("Service_Insecure_Match",'Scoring_Config'!$A:$A,'Scoring_Config'!$D:$D,"Yes")="Yes",_xlfn.XLOOKUP("Service_Insecure_Match",'Scoring_Config'!$A:$A,'Scoring_Config'!$C:$C,5),0),"False,0")</f>
        <v>0</v>
      </c>
      <c r="AJ168" cm="1">
        <f t="array" ref="AJ168">IF(FALSE,"True," &amp; IF(_xlfn.XLOOKUP("Risky_Inbound",'Scoring_Config'!$A:$A,'Scoring_Config'!$D:$D,"Yes")="Yes",_xlfn.XLOOKUP("Risky_Inbound",'Scoring_Config'!$A:$A,'Scoring_Config'!$C:$C,50),0),"False,0")</f>
        <v>0</v>
      </c>
      <c r="AK168" cm="1">
        <f t="array" ref="AK168">IF(FALSE,"True," &amp; IF(_xlfn.XLOOKUP("Risky_Outbound",'Scoring_Config'!$A:$A,'Scoring_Config'!$D:$D,"Yes")="Yes",_xlfn.XLOOKUP("Risky_Outbound",'Scoring_Config'!$A:$A,'Scoring_Config'!$C:$C,25),0),"False,0")</f>
        <v>0</v>
      </c>
      <c r="AL168" t="s">
        <v>6700</v>
      </c>
      <c r="AM168" cm="1">
        <f t="array" ref="AM16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68" t="s">
        <v>6697</v>
      </c>
      <c r="AO168" t="s">
        <v>6697</v>
      </c>
      <c r="AP168" t="s">
        <v>6697</v>
      </c>
      <c r="AQ168" cm="1">
        <f t="array" ref="AQ168">IF(FALSE,"True," &amp; IF(_xlfn.XLOOKUP("Service_IsAny",'Scoring_Config'!$A:$A,'Scoring_Config'!$D:$D,"Yes")="Yes",_xlfn.XLOOKUP("Service_IsAny",'Scoring_Config'!$A:$A,'Scoring_Config'!$C:$C,0),0),"False,0")</f>
        <v>0</v>
      </c>
      <c r="AR168">
        <v>0</v>
      </c>
      <c r="AS168" cm="1">
        <f t="array" ref="AS168">IF(FALSE,"True," &amp; IF(_xlfn.XLOOKUP("Service_RangeGt1000",'Scoring_Config'!$A:$A,'Scoring_Config'!$D:$D,"Yes")="Yes",_xlfn.XLOOKUP("Service_RangeGt1000",'Scoring_Config'!$A:$A,'Scoring_Config'!$C:$C,0),0),"False,0")</f>
        <v>0</v>
      </c>
      <c r="AT168" cm="1">
        <f t="array" ref="AT168">IF(FALSE,"True," &amp; IF(_xlfn.XLOOKUP("App_IsAny",'Scoring_Config'!$A:$A,'Scoring_Config'!$D:$D,"Yes")="Yes",_xlfn.XLOOKUP("App_IsAny",'Scoring_Config'!$A:$A,'Scoring_Config'!$C:$C,0),0),"False,0")</f>
        <v>0</v>
      </c>
      <c r="AU168">
        <v>4</v>
      </c>
      <c r="AV168" cm="1">
        <f t="array" ref="AV168">IF(FALSE,"True," &amp; IF(_xlfn.XLOOKUP("App_RangeGt1000",'Scoring_Config'!$A:$A,'Scoring_Config'!$D:$D,"Yes")="Yes",_xlfn.XLOOKUP("App_RangeGt1000",'Scoring_Config'!$A:$A,'Scoring_Config'!$C:$C,0),0),"False,0")</f>
        <v>0</v>
      </c>
      <c r="AW168" cm="1">
        <f t="array" ref="AW168">IF(FALSE,"True," &amp; IF(_xlfn.XLOOKUP("Action_IsDenyOrDrop",'Scoring_Config'!$A:$A,'Scoring_Config'!$D:$D,"Yes")="Yes",_xlfn.XLOOKUP("Action_IsDenyOrDrop",'Scoring_Config'!$A:$A,'Scoring_Config'!$C:$C,0),0),"False,0")</f>
        <v>0</v>
      </c>
      <c r="AX168" cm="1">
        <f t="array" ref="AX168">IF(LEFT(AW168,4)="True",0,(IF(LEFT(Y168,4)="True",IF(_xlfn.XLOOKUP("Src_IsAny",'Scoring_Config'!$A:$A,'Scoring_Config'!$D:$D,"Yes")="Yes",_xlfn.XLOOKUP("Src_IsAny",'Scoring_Config'!$A:$A,'Scoring_Config'!$C:$C,10),0),0)+IF(LEFT(Z168,4)="True",IF(_xlfn.XLOOKUP("Src_CIDR_Le_16",'Scoring_Config'!$A:$A,'Scoring_Config'!$D:$D,"Yes")="Yes",_xlfn.XLOOKUP("Src_CIDR_Le_16",'Scoring_Config'!$A:$A,'Scoring_Config'!$C:$C,10),0),0)+IF(LEFT(AA168,4)="True",IF(_xlfn.XLOOKUP("Src_CIDR_17_22",'Scoring_Config'!$A:$A,'Scoring_Config'!$D:$D,"Yes")="Yes",_xlfn.XLOOKUP("Src_CIDR_17_22",'Scoring_Config'!$A:$A,'Scoring_Config'!$C:$C,5),0),0)+IF(LEFT(AB168,4)="True",IF(_xlfn.XLOOKUP("Dst_IsAny",'Scoring_Config'!$A:$A,'Scoring_Config'!$D:$D,"Yes")="Yes",_xlfn.XLOOKUP("Dst_IsAny",'Scoring_Config'!$A:$A,'Scoring_Config'!$C:$C,10),0),0)+IF(LEFT(AC168,4)="True",IF(_xlfn.XLOOKUP("Dst_CIDR_Le_16",'Scoring_Config'!$A:$A,'Scoring_Config'!$D:$D,"Yes")="Yes",_xlfn.XLOOKUP("Dst_CIDR_Le_16",'Scoring_Config'!$A:$A,'Scoring_Config'!$C:$C,10),0),0)+IF(LEFT(AD168,4)="True",IF(_xlfn.XLOOKUP("Dst_CIDR_17_22",'Scoring_Config'!$A:$A,'Scoring_Config'!$D:$D,"Yes")="Yes",_xlfn.XLOOKUP("Dst_CIDR_17_22",'Scoring_Config'!$A:$A,'Scoring_Config'!$C:$C,5),0),0)+IF(LEFT(AE168,4)="True",IF(_xlfn.XLOOKUP("SrcZone_IsAny",'Scoring_Config'!$A:$A,'Scoring_Config'!$D:$D,"Yes")="Yes",_xlfn.XLOOKUP("SrcZone_IsAny",'Scoring_Config'!$A:$A,'Scoring_Config'!$C:$C,10),0),0)+IF(LEFT(AF168,4)="True",IF(_xlfn.XLOOKUP("DstZone_IsAny",'Scoring_Config'!$A:$A,'Scoring_Config'!$D:$D,"Yes")="Yes",_xlfn.XLOOKUP("DstZone_IsAny",'Scoring_Config'!$A:$A,'Scoring_Config'!$C:$C,10),0),0)+IF(LEFT(AG168,4)="True",IF(_xlfn.XLOOKUP("Service_Any_OR_RangeGt1000",'Scoring_Config'!$A:$A,'Scoring_Config'!$D:$D,"Yes")="Yes",_xlfn.XLOOKUP("Service_Any_OR_RangeGt1000",'Scoring_Config'!$A:$A,'Scoring_Config'!$C:$C,10),0),0)+IF(LEFT(AH168,4)="True",IF(_xlfn.XLOOKUP("App_Any_OR_RangeGt1000",'Scoring_Config'!$A:$A,'Scoring_Config'!$D:$D,"Yes")="Yes",_xlfn.XLOOKUP("App_Any_OR_RangeGt1000",'Scoring_Config'!$A:$A,'Scoring_Config'!$C:$C,10),0),0)+IF(LEFT(AI168,4)="True",IF(_xlfn.XLOOKUP("Service_Insecure_Match",'Scoring_Config'!$A:$A,'Scoring_Config'!$D:$D,"Yes")="Yes",_xlfn.XLOOKUP("Service_Insecure_Match",'Scoring_Config'!$A:$A,'Scoring_Config'!$C:$C,5),0),0)+IF(LEFT(AJ168,4)="True",IF(_xlfn.XLOOKUP("Risky_Inbound",'Scoring_Config'!$A:$A,'Scoring_Config'!$D:$D,"Yes")="Yes",_xlfn.XLOOKUP("Risky_Inbound",'Scoring_Config'!$A:$A,'Scoring_Config'!$C:$C,50),0),0)+IF(LEFT(AK168,4)="True",IF(_xlfn.XLOOKUP("Risky_Outbound",'Scoring_Config'!$A:$A,'Scoring_Config'!$D:$D,"Yes")="Yes",_xlfn.XLOOKUP("Risky_Outbound",'Scoring_Config'!$A:$A,'Scoring_Config'!$C:$C,25),0),0)+IF(LEFT(AZ168,4)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168,FIND(",",AL168)+1,100)),0)+IF(LEFT(AM168,4)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168,FIND(",",AN168)+1,100)),0)+IF(_xlfn.XLOOKUP("Profile_Scoring",'Scoring_Config'!$A:$A,'Scoring_Config'!$D:$D,"Yes")="Yes",VALUE(MID(AO168,FIND(",",AO168)+1,100)),0)+IF(_xlfn.XLOOKUP("Options_Scoring",'Scoring_Config'!$A:$A,'Scoring_Config'!$D:$D,"Yes")="Yes",VALUE(MID(AP168,FIND(",",AP168)+1,100)),0)))</f>
        <v>0</v>
      </c>
      <c r="AZ168" cm="1">
        <f t="array" ref="AZ168">IF(FALSE,"True," &amp; IF(_xlfn.XLOOKUP("Migrate_Insecure",'Scoring_Config'!$A:$A,'Scoring_Config'!$D:$D,"Yes")="Yes",_xlfn.XLOOKUP("Migrate_Insecure",'Scoring_Config'!$A:$A,'Scoring_Config'!$C:$C,10),0),"False,0")</f>
        <v>0</v>
      </c>
    </row>
    <row r="169" spans="1:52">
      <c r="A169" t="s">
        <v>1979</v>
      </c>
      <c r="B169" t="s">
        <v>2147</v>
      </c>
      <c r="C169" t="s">
        <v>3542</v>
      </c>
      <c r="D169" t="s">
        <v>3545</v>
      </c>
      <c r="E169" t="s">
        <v>3563</v>
      </c>
      <c r="F169" t="s">
        <v>3624</v>
      </c>
      <c r="G169" t="s">
        <v>194</v>
      </c>
      <c r="H169" t="s">
        <v>174</v>
      </c>
      <c r="I169" t="s">
        <v>3576</v>
      </c>
      <c r="J169" t="s">
        <v>189</v>
      </c>
      <c r="K169" t="s">
        <v>1731</v>
      </c>
      <c r="L169" t="s">
        <v>1327</v>
      </c>
      <c r="M169" t="s">
        <v>1974</v>
      </c>
      <c r="N169" t="s">
        <v>4315</v>
      </c>
      <c r="O169" t="s">
        <v>4319</v>
      </c>
      <c r="P169" t="s">
        <v>4321</v>
      </c>
      <c r="Q169" t="s">
        <v>4452</v>
      </c>
      <c r="R169" t="s">
        <v>5440</v>
      </c>
      <c r="S169" t="s">
        <v>5440</v>
      </c>
      <c r="T169" t="s">
        <v>5603</v>
      </c>
      <c r="U169" t="s">
        <v>6038</v>
      </c>
      <c r="Y169" cm="1">
        <f t="array" ref="Y169">IF(FALSE,"True," &amp; IF(_xlfn.XLOOKUP("Src_IsAny",'Scoring_Config'!$A:$A,'Scoring_Config'!$D:$D,"Yes")="Yes",_xlfn.XLOOKUP("Src_IsAny",'Scoring_Config'!$A:$A,'Scoring_Config'!$C:$C,10),0),"False,0")</f>
        <v>0</v>
      </c>
      <c r="Z169" cm="1">
        <f t="array" ref="Z169">IF(FALSE,"True," &amp; IF(_xlfn.XLOOKUP("Src_CIDR_Le_16",'Scoring_Config'!$A:$A,'Scoring_Config'!$D:$D,"Yes")="Yes",_xlfn.XLOOKUP("Src_CIDR_Le_16",'Scoring_Config'!$A:$A,'Scoring_Config'!$C:$C,10),0),"False,0")</f>
        <v>0</v>
      </c>
      <c r="AA169" cm="1">
        <f t="array" ref="AA169">IF(FALSE,"True," &amp; IF(_xlfn.XLOOKUP("Src_CIDR_17_22",'Scoring_Config'!$A:$A,'Scoring_Config'!$D:$D,"Yes")="Yes",_xlfn.XLOOKUP("Src_CIDR_17_22",'Scoring_Config'!$A:$A,'Scoring_Config'!$C:$C,5),0),"False,0")</f>
        <v>0</v>
      </c>
      <c r="AB169" cm="1">
        <f t="array" ref="AB169">IF(FALSE,"True," &amp; IF(_xlfn.XLOOKUP("Dst_IsAny",'Scoring_Config'!$A:$A,'Scoring_Config'!$D:$D,"Yes")="Yes",_xlfn.XLOOKUP("Dst_IsAny",'Scoring_Config'!$A:$A,'Scoring_Config'!$C:$C,10),0),"False,0")</f>
        <v>0</v>
      </c>
      <c r="AC169" cm="1">
        <f t="array" ref="AC169">IF(FALSE,"True," &amp; IF(_xlfn.XLOOKUP("Dst_CIDR_Le_16",'Scoring_Config'!$A:$A,'Scoring_Config'!$D:$D,"Yes")="Yes",_xlfn.XLOOKUP("Dst_CIDR_Le_16",'Scoring_Config'!$A:$A,'Scoring_Config'!$C:$C,10),0),"False,0")</f>
        <v>0</v>
      </c>
      <c r="AD169" cm="1">
        <f t="array" ref="AD169">IF(FALSE,"True," &amp; IF(_xlfn.XLOOKUP("Dst_CIDR_17_22",'Scoring_Config'!$A:$A,'Scoring_Config'!$D:$D,"Yes")="Yes",_xlfn.XLOOKUP("Dst_CIDR_17_22",'Scoring_Config'!$A:$A,'Scoring_Config'!$C:$C,5),0),"False,0")</f>
        <v>0</v>
      </c>
      <c r="AE169" cm="1">
        <f t="array" ref="AE169">IF(FALSE,"True," &amp; IF(_xlfn.XLOOKUP("SrcZone_IsAny",'Scoring_Config'!$A:$A,'Scoring_Config'!$D:$D,"Yes")="Yes",_xlfn.XLOOKUP("SrcZone_IsAny",'Scoring_Config'!$A:$A,'Scoring_Config'!$C:$C,10),0),"False,0")</f>
        <v>0</v>
      </c>
      <c r="AF169" cm="1">
        <f t="array" ref="AF169">IF(FALSE,"True," &amp; IF(_xlfn.XLOOKUP("DstZone_IsAny",'Scoring_Config'!$A:$A,'Scoring_Config'!$D:$D,"Yes")="Yes",_xlfn.XLOOKUP("DstZone_IsAny",'Scoring_Config'!$A:$A,'Scoring_Config'!$C:$C,10),0),"False,0")</f>
        <v>0</v>
      </c>
      <c r="AG169" cm="1">
        <f t="array" ref="AG16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69" cm="1">
        <f t="array" ref="AH169">IF(FALSE,"True," &amp; IF(_xlfn.XLOOKUP("App_Any_OR_RangeGt1000",'Scoring_Config'!$A:$A,'Scoring_Config'!$D:$D,"Yes")="Yes",_xlfn.XLOOKUP("App_Any_OR_RangeGt1000",'Scoring_Config'!$A:$A,'Scoring_Config'!$C:$C,10),0),"False,0")</f>
        <v>0</v>
      </c>
      <c r="AI169" cm="1">
        <f t="array" ref="AI169">IF(FALSE,"True," &amp; IF(_xlfn.XLOOKUP("Service_Insecure_Match",'Scoring_Config'!$A:$A,'Scoring_Config'!$D:$D,"Yes")="Yes",_xlfn.XLOOKUP("Service_Insecure_Match",'Scoring_Config'!$A:$A,'Scoring_Config'!$C:$C,5),0),"False,0")</f>
        <v>0</v>
      </c>
      <c r="AJ169" cm="1">
        <f t="array" ref="AJ169">IF(FALSE,"True," &amp; IF(_xlfn.XLOOKUP("Risky_Inbound",'Scoring_Config'!$A:$A,'Scoring_Config'!$D:$D,"Yes")="Yes",_xlfn.XLOOKUP("Risky_Inbound",'Scoring_Config'!$A:$A,'Scoring_Config'!$C:$C,50),0),"False,0")</f>
        <v>0</v>
      </c>
      <c r="AK169" cm="1">
        <f t="array" ref="AK169">IF(FALSE,"True," &amp; IF(_xlfn.XLOOKUP("Risky_Outbound",'Scoring_Config'!$A:$A,'Scoring_Config'!$D:$D,"Yes")="Yes",_xlfn.XLOOKUP("Risky_Outbound",'Scoring_Config'!$A:$A,'Scoring_Config'!$C:$C,25),0),"False,0")</f>
        <v>0</v>
      </c>
      <c r="AL169" t="s">
        <v>6700</v>
      </c>
      <c r="AM169" cm="1">
        <f t="array" ref="AM16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69" t="s">
        <v>6697</v>
      </c>
      <c r="AO169" t="s">
        <v>6697</v>
      </c>
      <c r="AP169" t="s">
        <v>6697</v>
      </c>
      <c r="AQ169" cm="1">
        <f t="array" ref="AQ169">IF(FALSE,"True," &amp; IF(_xlfn.XLOOKUP("Service_IsAny",'Scoring_Config'!$A:$A,'Scoring_Config'!$D:$D,"Yes")="Yes",_xlfn.XLOOKUP("Service_IsAny",'Scoring_Config'!$A:$A,'Scoring_Config'!$C:$C,0),0),"False,0")</f>
        <v>0</v>
      </c>
      <c r="AR169">
        <v>0</v>
      </c>
      <c r="AS169" cm="1">
        <f t="array" ref="AS169">IF(FALSE,"True," &amp; IF(_xlfn.XLOOKUP("Service_RangeGt1000",'Scoring_Config'!$A:$A,'Scoring_Config'!$D:$D,"Yes")="Yes",_xlfn.XLOOKUP("Service_RangeGt1000",'Scoring_Config'!$A:$A,'Scoring_Config'!$C:$C,0),0),"False,0")</f>
        <v>0</v>
      </c>
      <c r="AT169" cm="1">
        <f t="array" ref="AT169">IF(FALSE,"True," &amp; IF(_xlfn.XLOOKUP("App_IsAny",'Scoring_Config'!$A:$A,'Scoring_Config'!$D:$D,"Yes")="Yes",_xlfn.XLOOKUP("App_IsAny",'Scoring_Config'!$A:$A,'Scoring_Config'!$C:$C,0),0),"False,0")</f>
        <v>0</v>
      </c>
      <c r="AU169">
        <v>3</v>
      </c>
      <c r="AV169" cm="1">
        <f t="array" ref="AV169">IF(FALSE,"True," &amp; IF(_xlfn.XLOOKUP("App_RangeGt1000",'Scoring_Config'!$A:$A,'Scoring_Config'!$D:$D,"Yes")="Yes",_xlfn.XLOOKUP("App_RangeGt1000",'Scoring_Config'!$A:$A,'Scoring_Config'!$C:$C,0),0),"False,0")</f>
        <v>0</v>
      </c>
      <c r="AW169" cm="1">
        <f t="array" ref="AW169">IF(FALSE,"True," &amp; IF(_xlfn.XLOOKUP("Action_IsDenyOrDrop",'Scoring_Config'!$A:$A,'Scoring_Config'!$D:$D,"Yes")="Yes",_xlfn.XLOOKUP("Action_IsDenyOrDrop",'Scoring_Config'!$A:$A,'Scoring_Config'!$C:$C,0),0),"False,0")</f>
        <v>0</v>
      </c>
      <c r="AX169" cm="1">
        <f t="array" ref="AX169">IF(LEFT(AW169,4)="True",0,(IF(LEFT(Y169,4)="True",IF(_xlfn.XLOOKUP("Src_IsAny",'Scoring_Config'!$A:$A,'Scoring_Config'!$D:$D,"Yes")="Yes",_xlfn.XLOOKUP("Src_IsAny",'Scoring_Config'!$A:$A,'Scoring_Config'!$C:$C,10),0),0)+IF(LEFT(Z169,4)="True",IF(_xlfn.XLOOKUP("Src_CIDR_Le_16",'Scoring_Config'!$A:$A,'Scoring_Config'!$D:$D,"Yes")="Yes",_xlfn.XLOOKUP("Src_CIDR_Le_16",'Scoring_Config'!$A:$A,'Scoring_Config'!$C:$C,10),0),0)+IF(LEFT(AA169,4)="True",IF(_xlfn.XLOOKUP("Src_CIDR_17_22",'Scoring_Config'!$A:$A,'Scoring_Config'!$D:$D,"Yes")="Yes",_xlfn.XLOOKUP("Src_CIDR_17_22",'Scoring_Config'!$A:$A,'Scoring_Config'!$C:$C,5),0),0)+IF(LEFT(AB169,4)="True",IF(_xlfn.XLOOKUP("Dst_IsAny",'Scoring_Config'!$A:$A,'Scoring_Config'!$D:$D,"Yes")="Yes",_xlfn.XLOOKUP("Dst_IsAny",'Scoring_Config'!$A:$A,'Scoring_Config'!$C:$C,10),0),0)+IF(LEFT(AC169,4)="True",IF(_xlfn.XLOOKUP("Dst_CIDR_Le_16",'Scoring_Config'!$A:$A,'Scoring_Config'!$D:$D,"Yes")="Yes",_xlfn.XLOOKUP("Dst_CIDR_Le_16",'Scoring_Config'!$A:$A,'Scoring_Config'!$C:$C,10),0),0)+IF(LEFT(AD169,4)="True",IF(_xlfn.XLOOKUP("Dst_CIDR_17_22",'Scoring_Config'!$A:$A,'Scoring_Config'!$D:$D,"Yes")="Yes",_xlfn.XLOOKUP("Dst_CIDR_17_22",'Scoring_Config'!$A:$A,'Scoring_Config'!$C:$C,5),0),0)+IF(LEFT(AE169,4)="True",IF(_xlfn.XLOOKUP("SrcZone_IsAny",'Scoring_Config'!$A:$A,'Scoring_Config'!$D:$D,"Yes")="Yes",_xlfn.XLOOKUP("SrcZone_IsAny",'Scoring_Config'!$A:$A,'Scoring_Config'!$C:$C,10),0),0)+IF(LEFT(AF169,4)="True",IF(_xlfn.XLOOKUP("DstZone_IsAny",'Scoring_Config'!$A:$A,'Scoring_Config'!$D:$D,"Yes")="Yes",_xlfn.XLOOKUP("DstZone_IsAny",'Scoring_Config'!$A:$A,'Scoring_Config'!$C:$C,10),0),0)+IF(LEFT(AG169,4)="True",IF(_xlfn.XLOOKUP("Service_Any_OR_RangeGt1000",'Scoring_Config'!$A:$A,'Scoring_Config'!$D:$D,"Yes")="Yes",_xlfn.XLOOKUP("Service_Any_OR_RangeGt1000",'Scoring_Config'!$A:$A,'Scoring_Config'!$C:$C,10),0),0)+IF(LEFT(AH169,4)="True",IF(_xlfn.XLOOKUP("App_Any_OR_RangeGt1000",'Scoring_Config'!$A:$A,'Scoring_Config'!$D:$D,"Yes")="Yes",_xlfn.XLOOKUP("App_Any_OR_RangeGt1000",'Scoring_Config'!$A:$A,'Scoring_Config'!$C:$C,10),0),0)+IF(LEFT(AI169,4)="True",IF(_xlfn.XLOOKUP("Service_Insecure_Match",'Scoring_Config'!$A:$A,'Scoring_Config'!$D:$D,"Yes")="Yes",_xlfn.XLOOKUP("Service_Insecure_Match",'Scoring_Config'!$A:$A,'Scoring_Config'!$C:$C,5),0),0)+IF(LEFT(AJ169,4)="True",IF(_xlfn.XLOOKUP("Risky_Inbound",'Scoring_Config'!$A:$A,'Scoring_Config'!$D:$D,"Yes")="Yes",_xlfn.XLOOKUP("Risky_Inbound",'Scoring_Config'!$A:$A,'Scoring_Config'!$C:$C,50),0),0)+IF(LEFT(AK169,4)="True",IF(_xlfn.XLOOKUP("Risky_Outbound",'Scoring_Config'!$A:$A,'Scoring_Config'!$D:$D,"Yes")="Yes",_xlfn.XLOOKUP("Risky_Outbound",'Scoring_Config'!$A:$A,'Scoring_Config'!$C:$C,25),0),0)+IF(LEFT(AZ169,4)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169,FIND(",",AL169)+1,100)),0)+IF(LEFT(AM169,4)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169,FIND(",",AN169)+1,100)),0)+IF(_xlfn.XLOOKUP("Profile_Scoring",'Scoring_Config'!$A:$A,'Scoring_Config'!$D:$D,"Yes")="Yes",VALUE(MID(AO169,FIND(",",AO169)+1,100)),0)+IF(_xlfn.XLOOKUP("Options_Scoring",'Scoring_Config'!$A:$A,'Scoring_Config'!$D:$D,"Yes")="Yes",VALUE(MID(AP169,FIND(",",AP169)+1,100)),0)))</f>
        <v>0</v>
      </c>
      <c r="AZ169" cm="1">
        <f t="array" ref="AZ169">IF(FALSE,"True," &amp; IF(_xlfn.XLOOKUP("Migrate_Insecure",'Scoring_Config'!$A:$A,'Scoring_Config'!$D:$D,"Yes")="Yes",_xlfn.XLOOKUP("Migrate_Insecure",'Scoring_Config'!$A:$A,'Scoring_Config'!$C:$C,10),0),"False,0")</f>
        <v>0</v>
      </c>
    </row>
    <row r="170" spans="1:52">
      <c r="A170" t="s">
        <v>1979</v>
      </c>
      <c r="B170" t="s">
        <v>2148</v>
      </c>
      <c r="C170" t="s">
        <v>3542</v>
      </c>
      <c r="D170" t="s">
        <v>3545</v>
      </c>
      <c r="E170" t="s">
        <v>3563</v>
      </c>
      <c r="F170" t="s">
        <v>3634</v>
      </c>
      <c r="G170" t="s">
        <v>195</v>
      </c>
      <c r="H170" t="s">
        <v>174</v>
      </c>
      <c r="I170" t="s">
        <v>3630</v>
      </c>
      <c r="J170" t="s">
        <v>884</v>
      </c>
      <c r="K170" t="s">
        <v>1732</v>
      </c>
      <c r="L170" t="s">
        <v>1327</v>
      </c>
      <c r="M170" t="s">
        <v>1974</v>
      </c>
      <c r="N170" t="s">
        <v>4315</v>
      </c>
      <c r="O170" t="s">
        <v>4319</v>
      </c>
      <c r="P170" t="s">
        <v>4322</v>
      </c>
      <c r="Q170" t="s">
        <v>4453</v>
      </c>
      <c r="R170" t="s">
        <v>5448</v>
      </c>
      <c r="S170" t="s">
        <v>5440</v>
      </c>
      <c r="T170" t="s">
        <v>5625</v>
      </c>
      <c r="U170" t="s">
        <v>6041</v>
      </c>
      <c r="Y170" cm="1">
        <f t="array" ref="Y170">IF(FALSE,"True," &amp; IF(_xlfn.XLOOKUP("Src_IsAny",'Scoring_Config'!$A:$A,'Scoring_Config'!$D:$D,"Yes")="Yes",_xlfn.XLOOKUP("Src_IsAny",'Scoring_Config'!$A:$A,'Scoring_Config'!$C:$C,10),0),"False,0")</f>
        <v>0</v>
      </c>
      <c r="Z170" cm="1">
        <f t="array" ref="Z170">IF(FALSE,"True," &amp; IF(_xlfn.XLOOKUP("Src_CIDR_Le_16",'Scoring_Config'!$A:$A,'Scoring_Config'!$D:$D,"Yes")="Yes",_xlfn.XLOOKUP("Src_CIDR_Le_16",'Scoring_Config'!$A:$A,'Scoring_Config'!$C:$C,10),0),"False,0")</f>
        <v>0</v>
      </c>
      <c r="AA170" cm="1">
        <f t="array" ref="AA170">IF(FALSE,"True," &amp; IF(_xlfn.XLOOKUP("Src_CIDR_17_22",'Scoring_Config'!$A:$A,'Scoring_Config'!$D:$D,"Yes")="Yes",_xlfn.XLOOKUP("Src_CIDR_17_22",'Scoring_Config'!$A:$A,'Scoring_Config'!$C:$C,5),0),"False,0")</f>
        <v>0</v>
      </c>
      <c r="AB170" cm="1">
        <f t="array" ref="AB170">IF(FALSE,"True," &amp; IF(_xlfn.XLOOKUP("Dst_IsAny",'Scoring_Config'!$A:$A,'Scoring_Config'!$D:$D,"Yes")="Yes",_xlfn.XLOOKUP("Dst_IsAny",'Scoring_Config'!$A:$A,'Scoring_Config'!$C:$C,10),0),"False,0")</f>
        <v>0</v>
      </c>
      <c r="AC170" cm="1">
        <f t="array" ref="AC170">IF(FALSE,"True," &amp; IF(_xlfn.XLOOKUP("Dst_CIDR_Le_16",'Scoring_Config'!$A:$A,'Scoring_Config'!$D:$D,"Yes")="Yes",_xlfn.XLOOKUP("Dst_CIDR_Le_16",'Scoring_Config'!$A:$A,'Scoring_Config'!$C:$C,10),0),"False,0")</f>
        <v>0</v>
      </c>
      <c r="AD170" cm="1">
        <f t="array" ref="AD170">IF(FALSE,"True," &amp; IF(_xlfn.XLOOKUP("Dst_CIDR_17_22",'Scoring_Config'!$A:$A,'Scoring_Config'!$D:$D,"Yes")="Yes",_xlfn.XLOOKUP("Dst_CIDR_17_22",'Scoring_Config'!$A:$A,'Scoring_Config'!$C:$C,5),0),"False,0")</f>
        <v>0</v>
      </c>
      <c r="AE170" cm="1">
        <f t="array" ref="AE170">IF(FALSE,"True," &amp; IF(_xlfn.XLOOKUP("SrcZone_IsAny",'Scoring_Config'!$A:$A,'Scoring_Config'!$D:$D,"Yes")="Yes",_xlfn.XLOOKUP("SrcZone_IsAny",'Scoring_Config'!$A:$A,'Scoring_Config'!$C:$C,10),0),"False,0")</f>
        <v>0</v>
      </c>
      <c r="AF170" cm="1">
        <f t="array" ref="AF170">IF(FALSE,"True," &amp; IF(_xlfn.XLOOKUP("DstZone_IsAny",'Scoring_Config'!$A:$A,'Scoring_Config'!$D:$D,"Yes")="Yes",_xlfn.XLOOKUP("DstZone_IsAny",'Scoring_Config'!$A:$A,'Scoring_Config'!$C:$C,10),0),"False,0")</f>
        <v>0</v>
      </c>
      <c r="AG170" cm="1">
        <f t="array" ref="AG17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70" cm="1">
        <f t="array" ref="AH170">IF(FALSE,"True," &amp; IF(_xlfn.XLOOKUP("App_Any_OR_RangeGt1000",'Scoring_Config'!$A:$A,'Scoring_Config'!$D:$D,"Yes")="Yes",_xlfn.XLOOKUP("App_Any_OR_RangeGt1000",'Scoring_Config'!$A:$A,'Scoring_Config'!$C:$C,10),0),"False,0")</f>
        <v>0</v>
      </c>
      <c r="AI170" cm="1">
        <f t="array" ref="AI170">IF(FALSE,"True," &amp; IF(_xlfn.XLOOKUP("Service_Insecure_Match",'Scoring_Config'!$A:$A,'Scoring_Config'!$D:$D,"Yes")="Yes",_xlfn.XLOOKUP("Service_Insecure_Match",'Scoring_Config'!$A:$A,'Scoring_Config'!$C:$C,5),0),"False,0")</f>
        <v>0</v>
      </c>
      <c r="AJ170" cm="1">
        <f t="array" ref="AJ170">IF(FALSE,"True," &amp; IF(_xlfn.XLOOKUP("Risky_Inbound",'Scoring_Config'!$A:$A,'Scoring_Config'!$D:$D,"Yes")="Yes",_xlfn.XLOOKUP("Risky_Inbound",'Scoring_Config'!$A:$A,'Scoring_Config'!$C:$C,50),0),"False,0")</f>
        <v>0</v>
      </c>
      <c r="AK170" cm="1">
        <f t="array" ref="AK170">IF(FALSE,"True," &amp; IF(_xlfn.XLOOKUP("Risky_Outbound",'Scoring_Config'!$A:$A,'Scoring_Config'!$D:$D,"Yes")="Yes",_xlfn.XLOOKUP("Risky_Outbound",'Scoring_Config'!$A:$A,'Scoring_Config'!$C:$C,25),0),"False,0")</f>
        <v>0</v>
      </c>
      <c r="AL170" t="s">
        <v>6697</v>
      </c>
      <c r="AM170" cm="1">
        <f t="array" ref="AM17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70" t="s">
        <v>6697</v>
      </c>
      <c r="AO170" t="s">
        <v>6697</v>
      </c>
      <c r="AP170" t="s">
        <v>6697</v>
      </c>
      <c r="AQ170" cm="1">
        <f t="array" ref="AQ170">IF(FALSE,"True," &amp; IF(_xlfn.XLOOKUP("Service_IsAny",'Scoring_Config'!$A:$A,'Scoring_Config'!$D:$D,"Yes")="Yes",_xlfn.XLOOKUP("Service_IsAny",'Scoring_Config'!$A:$A,'Scoring_Config'!$C:$C,0),0),"False,0")</f>
        <v>0</v>
      </c>
      <c r="AR170">
        <v>0</v>
      </c>
      <c r="AS170" cm="1">
        <f t="array" ref="AS170">IF(FALSE,"True," &amp; IF(_xlfn.XLOOKUP("Service_RangeGt1000",'Scoring_Config'!$A:$A,'Scoring_Config'!$D:$D,"Yes")="Yes",_xlfn.XLOOKUP("Service_RangeGt1000",'Scoring_Config'!$A:$A,'Scoring_Config'!$C:$C,0),0),"False,0")</f>
        <v>0</v>
      </c>
      <c r="AT170" cm="1">
        <f t="array" ref="AT170">IF(FALSE,"True," &amp; IF(_xlfn.XLOOKUP("App_IsAny",'Scoring_Config'!$A:$A,'Scoring_Config'!$D:$D,"Yes")="Yes",_xlfn.XLOOKUP("App_IsAny",'Scoring_Config'!$A:$A,'Scoring_Config'!$C:$C,0),0),"False,0")</f>
        <v>0</v>
      </c>
      <c r="AU170">
        <v>2</v>
      </c>
      <c r="AV170" cm="1">
        <f t="array" ref="AV170">IF(FALSE,"True," &amp; IF(_xlfn.XLOOKUP("App_RangeGt1000",'Scoring_Config'!$A:$A,'Scoring_Config'!$D:$D,"Yes")="Yes",_xlfn.XLOOKUP("App_RangeGt1000",'Scoring_Config'!$A:$A,'Scoring_Config'!$C:$C,0),0),"False,0")</f>
        <v>0</v>
      </c>
      <c r="AW170" cm="1">
        <f t="array" ref="AW170">IF(FALSE,"True," &amp; IF(_xlfn.XLOOKUP("Action_IsDenyOrDrop",'Scoring_Config'!$A:$A,'Scoring_Config'!$D:$D,"Yes")="Yes",_xlfn.XLOOKUP("Action_IsDenyOrDrop",'Scoring_Config'!$A:$A,'Scoring_Config'!$C:$C,0),0),"False,0")</f>
        <v>0</v>
      </c>
      <c r="AX170" cm="1">
        <f t="array" ref="AX170">IF(LEFT(AW170,4)="True",0,(IF(LEFT(Y170,4)="True",IF(_xlfn.XLOOKUP("Src_IsAny",'Scoring_Config'!$A:$A,'Scoring_Config'!$D:$D,"Yes")="Yes",_xlfn.XLOOKUP("Src_IsAny",'Scoring_Config'!$A:$A,'Scoring_Config'!$C:$C,10),0),0)+IF(LEFT(Z170,4)="True",IF(_xlfn.XLOOKUP("Src_CIDR_Le_16",'Scoring_Config'!$A:$A,'Scoring_Config'!$D:$D,"Yes")="Yes",_xlfn.XLOOKUP("Src_CIDR_Le_16",'Scoring_Config'!$A:$A,'Scoring_Config'!$C:$C,10),0),0)+IF(LEFT(AA170,4)="True",IF(_xlfn.XLOOKUP("Src_CIDR_17_22",'Scoring_Config'!$A:$A,'Scoring_Config'!$D:$D,"Yes")="Yes",_xlfn.XLOOKUP("Src_CIDR_17_22",'Scoring_Config'!$A:$A,'Scoring_Config'!$C:$C,5),0),0)+IF(LEFT(AB170,4)="True",IF(_xlfn.XLOOKUP("Dst_IsAny",'Scoring_Config'!$A:$A,'Scoring_Config'!$D:$D,"Yes")="Yes",_xlfn.XLOOKUP("Dst_IsAny",'Scoring_Config'!$A:$A,'Scoring_Config'!$C:$C,10),0),0)+IF(LEFT(AC170,4)="True",IF(_xlfn.XLOOKUP("Dst_CIDR_Le_16",'Scoring_Config'!$A:$A,'Scoring_Config'!$D:$D,"Yes")="Yes",_xlfn.XLOOKUP("Dst_CIDR_Le_16",'Scoring_Config'!$A:$A,'Scoring_Config'!$C:$C,10),0),0)+IF(LEFT(AD170,4)="True",IF(_xlfn.XLOOKUP("Dst_CIDR_17_22",'Scoring_Config'!$A:$A,'Scoring_Config'!$D:$D,"Yes")="Yes",_xlfn.XLOOKUP("Dst_CIDR_17_22",'Scoring_Config'!$A:$A,'Scoring_Config'!$C:$C,5),0),0)+IF(LEFT(AE170,4)="True",IF(_xlfn.XLOOKUP("SrcZone_IsAny",'Scoring_Config'!$A:$A,'Scoring_Config'!$D:$D,"Yes")="Yes",_xlfn.XLOOKUP("SrcZone_IsAny",'Scoring_Config'!$A:$A,'Scoring_Config'!$C:$C,10),0),0)+IF(LEFT(AF170,4)="True",IF(_xlfn.XLOOKUP("DstZone_IsAny",'Scoring_Config'!$A:$A,'Scoring_Config'!$D:$D,"Yes")="Yes",_xlfn.XLOOKUP("DstZone_IsAny",'Scoring_Config'!$A:$A,'Scoring_Config'!$C:$C,10),0),0)+IF(LEFT(AG170,4)="True",IF(_xlfn.XLOOKUP("Service_Any_OR_RangeGt1000",'Scoring_Config'!$A:$A,'Scoring_Config'!$D:$D,"Yes")="Yes",_xlfn.XLOOKUP("Service_Any_OR_RangeGt1000",'Scoring_Config'!$A:$A,'Scoring_Config'!$C:$C,10),0),0)+IF(LEFT(AH170,4)="True",IF(_xlfn.XLOOKUP("App_Any_OR_RangeGt1000",'Scoring_Config'!$A:$A,'Scoring_Config'!$D:$D,"Yes")="Yes",_xlfn.XLOOKUP("App_Any_OR_RangeGt1000",'Scoring_Config'!$A:$A,'Scoring_Config'!$C:$C,10),0),0)+IF(LEFT(AI170,4)="True",IF(_xlfn.XLOOKUP("Service_Insecure_Match",'Scoring_Config'!$A:$A,'Scoring_Config'!$D:$D,"Yes")="Yes",_xlfn.XLOOKUP("Service_Insecure_Match",'Scoring_Config'!$A:$A,'Scoring_Config'!$C:$C,5),0),0)+IF(LEFT(AJ170,4)="True",IF(_xlfn.XLOOKUP("Risky_Inbound",'Scoring_Config'!$A:$A,'Scoring_Config'!$D:$D,"Yes")="Yes",_xlfn.XLOOKUP("Risky_Inbound",'Scoring_Config'!$A:$A,'Scoring_Config'!$C:$C,50),0),0)+IF(LEFT(AK170,4)="True",IF(_xlfn.XLOOKUP("Risky_Outbound",'Scoring_Config'!$A:$A,'Scoring_Config'!$D:$D,"Yes")="Yes",_xlfn.XLOOKUP("Risky_Outbound",'Scoring_Config'!$A:$A,'Scoring_Config'!$C:$C,25),0),0)+IF(LEFT(AZ170,4)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170,FIND(",",AL170)+1,100)),0)+IF(LEFT(AM170,4)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170,FIND(",",AN170)+1,100)),0)+IF(_xlfn.XLOOKUP("Profile_Scoring",'Scoring_Config'!$A:$A,'Scoring_Config'!$D:$D,"Yes")="Yes",VALUE(MID(AO170,FIND(",",AO170)+1,100)),0)+IF(_xlfn.XLOOKUP("Options_Scoring",'Scoring_Config'!$A:$A,'Scoring_Config'!$D:$D,"Yes")="Yes",VALUE(MID(AP170,FIND(",",AP170)+1,100)),0)))</f>
        <v>0</v>
      </c>
      <c r="AZ170" cm="1">
        <f t="array" ref="AZ170">IF(FALSE,"True," &amp; IF(_xlfn.XLOOKUP("Migrate_Insecure",'Scoring_Config'!$A:$A,'Scoring_Config'!$D:$D,"Yes")="Yes",_xlfn.XLOOKUP("Migrate_Insecure",'Scoring_Config'!$A:$A,'Scoring_Config'!$C:$C,10),0),"False,0")</f>
        <v>0</v>
      </c>
    </row>
    <row r="171" spans="1:52">
      <c r="A171" t="s">
        <v>1979</v>
      </c>
      <c r="B171" t="s">
        <v>2149</v>
      </c>
      <c r="C171" t="s">
        <v>3542</v>
      </c>
      <c r="D171" t="s">
        <v>3545</v>
      </c>
      <c r="E171" t="s">
        <v>3563</v>
      </c>
      <c r="F171" t="s">
        <v>3634</v>
      </c>
      <c r="G171" t="s">
        <v>195</v>
      </c>
      <c r="H171" t="s">
        <v>174</v>
      </c>
      <c r="I171" t="s">
        <v>4101</v>
      </c>
      <c r="J171" t="s">
        <v>320</v>
      </c>
      <c r="K171" t="s">
        <v>1732</v>
      </c>
      <c r="L171" t="s">
        <v>1327</v>
      </c>
      <c r="M171" t="s">
        <v>1974</v>
      </c>
      <c r="N171" t="s">
        <v>4315</v>
      </c>
      <c r="O171" t="s">
        <v>4319</v>
      </c>
      <c r="P171" t="s">
        <v>4322</v>
      </c>
      <c r="Q171" t="s">
        <v>4454</v>
      </c>
      <c r="R171" t="s">
        <v>5449</v>
      </c>
      <c r="S171" t="s">
        <v>5440</v>
      </c>
      <c r="T171" t="s">
        <v>5626</v>
      </c>
      <c r="U171" t="s">
        <v>6042</v>
      </c>
      <c r="Y171" cm="1">
        <f t="array" ref="Y171">IF(FALSE,"True," &amp; IF(_xlfn.XLOOKUP("Src_IsAny",'Scoring_Config'!$A:$A,'Scoring_Config'!$D:$D,"Yes")="Yes",_xlfn.XLOOKUP("Src_IsAny",'Scoring_Config'!$A:$A,'Scoring_Config'!$C:$C,10),0),"False,0")</f>
        <v>0</v>
      </c>
      <c r="Z171" cm="1">
        <f t="array" ref="Z171">IF(FALSE,"True," &amp; IF(_xlfn.XLOOKUP("Src_CIDR_Le_16",'Scoring_Config'!$A:$A,'Scoring_Config'!$D:$D,"Yes")="Yes",_xlfn.XLOOKUP("Src_CIDR_Le_16",'Scoring_Config'!$A:$A,'Scoring_Config'!$C:$C,10),0),"False,0")</f>
        <v>0</v>
      </c>
      <c r="AA171" cm="1">
        <f t="array" ref="AA171">IF(FALSE,"True," &amp; IF(_xlfn.XLOOKUP("Src_CIDR_17_22",'Scoring_Config'!$A:$A,'Scoring_Config'!$D:$D,"Yes")="Yes",_xlfn.XLOOKUP("Src_CIDR_17_22",'Scoring_Config'!$A:$A,'Scoring_Config'!$C:$C,5),0),"False,0")</f>
        <v>0</v>
      </c>
      <c r="AB171" cm="1">
        <f t="array" ref="AB171">IF(FALSE,"True," &amp; IF(_xlfn.XLOOKUP("Dst_IsAny",'Scoring_Config'!$A:$A,'Scoring_Config'!$D:$D,"Yes")="Yes",_xlfn.XLOOKUP("Dst_IsAny",'Scoring_Config'!$A:$A,'Scoring_Config'!$C:$C,10),0),"False,0")</f>
        <v>0</v>
      </c>
      <c r="AC171" cm="1">
        <f t="array" ref="AC171">IF(TRUE,"True," &amp; IF(_xlfn.XLOOKUP("Dst_CIDR_Le_16",'Scoring_Config'!$A:$A,'Scoring_Config'!$D:$D,"Yes")="Yes",_xlfn.XLOOKUP("Dst_CIDR_Le_16",'Scoring_Config'!$A:$A,'Scoring_Config'!$C:$C,10),0),"False,0")</f>
        <v>0</v>
      </c>
      <c r="AD171" cm="1">
        <f t="array" ref="AD171">IF(FALSE,"True," &amp; IF(_xlfn.XLOOKUP("Dst_CIDR_17_22",'Scoring_Config'!$A:$A,'Scoring_Config'!$D:$D,"Yes")="Yes",_xlfn.XLOOKUP("Dst_CIDR_17_22",'Scoring_Config'!$A:$A,'Scoring_Config'!$C:$C,5),0),"False,0")</f>
        <v>0</v>
      </c>
      <c r="AE171" cm="1">
        <f t="array" ref="AE171">IF(FALSE,"True," &amp; IF(_xlfn.XLOOKUP("SrcZone_IsAny",'Scoring_Config'!$A:$A,'Scoring_Config'!$D:$D,"Yes")="Yes",_xlfn.XLOOKUP("SrcZone_IsAny",'Scoring_Config'!$A:$A,'Scoring_Config'!$C:$C,10),0),"False,0")</f>
        <v>0</v>
      </c>
      <c r="AF171" cm="1">
        <f t="array" ref="AF171">IF(FALSE,"True," &amp; IF(_xlfn.XLOOKUP("DstZone_IsAny",'Scoring_Config'!$A:$A,'Scoring_Config'!$D:$D,"Yes")="Yes",_xlfn.XLOOKUP("DstZone_IsAny",'Scoring_Config'!$A:$A,'Scoring_Config'!$C:$C,10),0),"False,0")</f>
        <v>0</v>
      </c>
      <c r="AG171" cm="1">
        <f t="array" ref="AG17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71" cm="1">
        <f t="array" ref="AH171">IF(FALSE,"True," &amp; IF(_xlfn.XLOOKUP("App_Any_OR_RangeGt1000",'Scoring_Config'!$A:$A,'Scoring_Config'!$D:$D,"Yes")="Yes",_xlfn.XLOOKUP("App_Any_OR_RangeGt1000",'Scoring_Config'!$A:$A,'Scoring_Config'!$C:$C,10),0),"False,0")</f>
        <v>0</v>
      </c>
      <c r="AI171" cm="1">
        <f t="array" ref="AI171">IF(FALSE,"True," &amp; IF(_xlfn.XLOOKUP("Service_Insecure_Match",'Scoring_Config'!$A:$A,'Scoring_Config'!$D:$D,"Yes")="Yes",_xlfn.XLOOKUP("Service_Insecure_Match",'Scoring_Config'!$A:$A,'Scoring_Config'!$C:$C,5),0),"False,0")</f>
        <v>0</v>
      </c>
      <c r="AJ171" cm="1">
        <f t="array" ref="AJ171">IF(FALSE,"True," &amp; IF(_xlfn.XLOOKUP("Risky_Inbound",'Scoring_Config'!$A:$A,'Scoring_Config'!$D:$D,"Yes")="Yes",_xlfn.XLOOKUP("Risky_Inbound",'Scoring_Config'!$A:$A,'Scoring_Config'!$C:$C,50),0),"False,0")</f>
        <v>0</v>
      </c>
      <c r="AK171" cm="1">
        <f t="array" ref="AK171">IF(FALSE,"True," &amp; IF(_xlfn.XLOOKUP("Risky_Outbound",'Scoring_Config'!$A:$A,'Scoring_Config'!$D:$D,"Yes")="Yes",_xlfn.XLOOKUP("Risky_Outbound",'Scoring_Config'!$A:$A,'Scoring_Config'!$C:$C,25),0),"False,0")</f>
        <v>0</v>
      </c>
      <c r="AL171" t="s">
        <v>6697</v>
      </c>
      <c r="AM171" cm="1">
        <f t="array" ref="AM17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71" t="s">
        <v>6697</v>
      </c>
      <c r="AO171" t="s">
        <v>6697</v>
      </c>
      <c r="AP171" t="s">
        <v>6697</v>
      </c>
      <c r="AQ171" cm="1">
        <f t="array" ref="AQ171">IF(FALSE,"True," &amp; IF(_xlfn.XLOOKUP("Service_IsAny",'Scoring_Config'!$A:$A,'Scoring_Config'!$D:$D,"Yes")="Yes",_xlfn.XLOOKUP("Service_IsAny",'Scoring_Config'!$A:$A,'Scoring_Config'!$C:$C,0),0),"False,0")</f>
        <v>0</v>
      </c>
      <c r="AR171">
        <v>0</v>
      </c>
      <c r="AS171" cm="1">
        <f t="array" ref="AS171">IF(FALSE,"True," &amp; IF(_xlfn.XLOOKUP("Service_RangeGt1000",'Scoring_Config'!$A:$A,'Scoring_Config'!$D:$D,"Yes")="Yes",_xlfn.XLOOKUP("Service_RangeGt1000",'Scoring_Config'!$A:$A,'Scoring_Config'!$C:$C,0),0),"False,0")</f>
        <v>0</v>
      </c>
      <c r="AT171" cm="1">
        <f t="array" ref="AT171">IF(FALSE,"True," &amp; IF(_xlfn.XLOOKUP("App_IsAny",'Scoring_Config'!$A:$A,'Scoring_Config'!$D:$D,"Yes")="Yes",_xlfn.XLOOKUP("App_IsAny",'Scoring_Config'!$A:$A,'Scoring_Config'!$C:$C,0),0),"False,0")</f>
        <v>0</v>
      </c>
      <c r="AU171">
        <v>2</v>
      </c>
      <c r="AV171" cm="1">
        <f t="array" ref="AV171">IF(FALSE,"True," &amp; IF(_xlfn.XLOOKUP("App_RangeGt1000",'Scoring_Config'!$A:$A,'Scoring_Config'!$D:$D,"Yes")="Yes",_xlfn.XLOOKUP("App_RangeGt1000",'Scoring_Config'!$A:$A,'Scoring_Config'!$C:$C,0),0),"False,0")</f>
        <v>0</v>
      </c>
      <c r="AW171" cm="1">
        <f t="array" ref="AW171">IF(FALSE,"True," &amp; IF(_xlfn.XLOOKUP("Action_IsDenyOrDrop",'Scoring_Config'!$A:$A,'Scoring_Config'!$D:$D,"Yes")="Yes",_xlfn.XLOOKUP("Action_IsDenyOrDrop",'Scoring_Config'!$A:$A,'Scoring_Config'!$C:$C,0),0),"False,0")</f>
        <v>0</v>
      </c>
      <c r="AX171" cm="1">
        <f t="array" ref="AX171">IF(LEFT(AW171,4)="True",0,(IF(LEFT(Y171,4)="True",IF(_xlfn.XLOOKUP("Src_IsAny",'Scoring_Config'!$A:$A,'Scoring_Config'!$D:$D,"Yes")="Yes",_xlfn.XLOOKUP("Src_IsAny",'Scoring_Config'!$A:$A,'Scoring_Config'!$C:$C,10),0),0)+IF(LEFT(Z171,4)="True",IF(_xlfn.XLOOKUP("Src_CIDR_Le_16",'Scoring_Config'!$A:$A,'Scoring_Config'!$D:$D,"Yes")="Yes",_xlfn.XLOOKUP("Src_CIDR_Le_16",'Scoring_Config'!$A:$A,'Scoring_Config'!$C:$C,10),0),0)+IF(LEFT(AA171,4)="True",IF(_xlfn.XLOOKUP("Src_CIDR_17_22",'Scoring_Config'!$A:$A,'Scoring_Config'!$D:$D,"Yes")="Yes",_xlfn.XLOOKUP("Src_CIDR_17_22",'Scoring_Config'!$A:$A,'Scoring_Config'!$C:$C,5),0),0)+IF(LEFT(AB171,4)="True",IF(_xlfn.XLOOKUP("Dst_IsAny",'Scoring_Config'!$A:$A,'Scoring_Config'!$D:$D,"Yes")="Yes",_xlfn.XLOOKUP("Dst_IsAny",'Scoring_Config'!$A:$A,'Scoring_Config'!$C:$C,10),0),0)+IF(LEFT(AC171,4)="True",IF(_xlfn.XLOOKUP("Dst_CIDR_Le_16",'Scoring_Config'!$A:$A,'Scoring_Config'!$D:$D,"Yes")="Yes",_xlfn.XLOOKUP("Dst_CIDR_Le_16",'Scoring_Config'!$A:$A,'Scoring_Config'!$C:$C,10),0),0)+IF(LEFT(AD171,4)="True",IF(_xlfn.XLOOKUP("Dst_CIDR_17_22",'Scoring_Config'!$A:$A,'Scoring_Config'!$D:$D,"Yes")="Yes",_xlfn.XLOOKUP("Dst_CIDR_17_22",'Scoring_Config'!$A:$A,'Scoring_Config'!$C:$C,5),0),0)+IF(LEFT(AE171,4)="True",IF(_xlfn.XLOOKUP("SrcZone_IsAny",'Scoring_Config'!$A:$A,'Scoring_Config'!$D:$D,"Yes")="Yes",_xlfn.XLOOKUP("SrcZone_IsAny",'Scoring_Config'!$A:$A,'Scoring_Config'!$C:$C,10),0),0)+IF(LEFT(AF171,4)="True",IF(_xlfn.XLOOKUP("DstZone_IsAny",'Scoring_Config'!$A:$A,'Scoring_Config'!$D:$D,"Yes")="Yes",_xlfn.XLOOKUP("DstZone_IsAny",'Scoring_Config'!$A:$A,'Scoring_Config'!$C:$C,10),0),0)+IF(LEFT(AG171,4)="True",IF(_xlfn.XLOOKUP("Service_Any_OR_RangeGt1000",'Scoring_Config'!$A:$A,'Scoring_Config'!$D:$D,"Yes")="Yes",_xlfn.XLOOKUP("Service_Any_OR_RangeGt1000",'Scoring_Config'!$A:$A,'Scoring_Config'!$C:$C,10),0),0)+IF(LEFT(AH171,4)="True",IF(_xlfn.XLOOKUP("App_Any_OR_RangeGt1000",'Scoring_Config'!$A:$A,'Scoring_Config'!$D:$D,"Yes")="Yes",_xlfn.XLOOKUP("App_Any_OR_RangeGt1000",'Scoring_Config'!$A:$A,'Scoring_Config'!$C:$C,10),0),0)+IF(LEFT(AI171,4)="True",IF(_xlfn.XLOOKUP("Service_Insecure_Match",'Scoring_Config'!$A:$A,'Scoring_Config'!$D:$D,"Yes")="Yes",_xlfn.XLOOKUP("Service_Insecure_Match",'Scoring_Config'!$A:$A,'Scoring_Config'!$C:$C,5),0),0)+IF(LEFT(AJ171,4)="True",IF(_xlfn.XLOOKUP("Risky_Inbound",'Scoring_Config'!$A:$A,'Scoring_Config'!$D:$D,"Yes")="Yes",_xlfn.XLOOKUP("Risky_Inbound",'Scoring_Config'!$A:$A,'Scoring_Config'!$C:$C,50),0),0)+IF(LEFT(AK171,4)="True",IF(_xlfn.XLOOKUP("Risky_Outbound",'Scoring_Config'!$A:$A,'Scoring_Config'!$D:$D,"Yes")="Yes",_xlfn.XLOOKUP("Risky_Outbound",'Scoring_Config'!$A:$A,'Scoring_Config'!$C:$C,25),0),0)+IF(LEFT(AZ171,4)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171,FIND(",",AL171)+1,100)),0)+IF(LEFT(AM171,4)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171,FIND(",",AN171)+1,100)),0)+IF(_xlfn.XLOOKUP("Profile_Scoring",'Scoring_Config'!$A:$A,'Scoring_Config'!$D:$D,"Yes")="Yes",VALUE(MID(AO171,FIND(",",AO171)+1,100)),0)+IF(_xlfn.XLOOKUP("Options_Scoring",'Scoring_Config'!$A:$A,'Scoring_Config'!$D:$D,"Yes")="Yes",VALUE(MID(AP171,FIND(",",AP171)+1,100)),0)))</f>
        <v>0</v>
      </c>
      <c r="AZ171" cm="1">
        <f t="array" ref="AZ171">IF(FALSE,"True," &amp; IF(_xlfn.XLOOKUP("Migrate_Insecure",'Scoring_Config'!$A:$A,'Scoring_Config'!$D:$D,"Yes")="Yes",_xlfn.XLOOKUP("Migrate_Insecure",'Scoring_Config'!$A:$A,'Scoring_Config'!$C:$C,10),0),"False,0")</f>
        <v>0</v>
      </c>
    </row>
    <row r="172" spans="1:52">
      <c r="A172" t="s">
        <v>1979</v>
      </c>
      <c r="B172" t="s">
        <v>2150</v>
      </c>
      <c r="C172" t="s">
        <v>3542</v>
      </c>
      <c r="D172" t="s">
        <v>3545</v>
      </c>
      <c r="E172" t="s">
        <v>3563</v>
      </c>
      <c r="F172" t="s">
        <v>3634</v>
      </c>
      <c r="G172" t="s">
        <v>195</v>
      </c>
      <c r="H172" t="s">
        <v>174</v>
      </c>
      <c r="I172" t="s">
        <v>3576</v>
      </c>
      <c r="J172" t="s">
        <v>885</v>
      </c>
      <c r="K172" t="s">
        <v>1732</v>
      </c>
      <c r="L172" t="s">
        <v>1327</v>
      </c>
      <c r="M172" t="s">
        <v>1974</v>
      </c>
      <c r="N172" t="s">
        <v>4315</v>
      </c>
      <c r="O172" t="s">
        <v>4319</v>
      </c>
      <c r="P172" t="s">
        <v>4322</v>
      </c>
      <c r="Q172" t="s">
        <v>4455</v>
      </c>
      <c r="R172" t="s">
        <v>5448</v>
      </c>
      <c r="S172" t="s">
        <v>5440</v>
      </c>
      <c r="T172" t="s">
        <v>5603</v>
      </c>
      <c r="U172" t="s">
        <v>6043</v>
      </c>
      <c r="Y172" cm="1">
        <f t="array" ref="Y172">IF(FALSE,"True," &amp; IF(_xlfn.XLOOKUP("Src_IsAny",'Scoring_Config'!$A:$A,'Scoring_Config'!$D:$D,"Yes")="Yes",_xlfn.XLOOKUP("Src_IsAny",'Scoring_Config'!$A:$A,'Scoring_Config'!$C:$C,10),0),"False,0")</f>
        <v>0</v>
      </c>
      <c r="Z172" cm="1">
        <f t="array" ref="Z172">IF(FALSE,"True," &amp; IF(_xlfn.XLOOKUP("Src_CIDR_Le_16",'Scoring_Config'!$A:$A,'Scoring_Config'!$D:$D,"Yes")="Yes",_xlfn.XLOOKUP("Src_CIDR_Le_16",'Scoring_Config'!$A:$A,'Scoring_Config'!$C:$C,10),0),"False,0")</f>
        <v>0</v>
      </c>
      <c r="AA172" cm="1">
        <f t="array" ref="AA172">IF(FALSE,"True," &amp; IF(_xlfn.XLOOKUP("Src_CIDR_17_22",'Scoring_Config'!$A:$A,'Scoring_Config'!$D:$D,"Yes")="Yes",_xlfn.XLOOKUP("Src_CIDR_17_22",'Scoring_Config'!$A:$A,'Scoring_Config'!$C:$C,5),0),"False,0")</f>
        <v>0</v>
      </c>
      <c r="AB172" cm="1">
        <f t="array" ref="AB172">IF(FALSE,"True," &amp; IF(_xlfn.XLOOKUP("Dst_IsAny",'Scoring_Config'!$A:$A,'Scoring_Config'!$D:$D,"Yes")="Yes",_xlfn.XLOOKUP("Dst_IsAny",'Scoring_Config'!$A:$A,'Scoring_Config'!$C:$C,10),0),"False,0")</f>
        <v>0</v>
      </c>
      <c r="AC172" cm="1">
        <f t="array" ref="AC172">IF(TRUE,"True," &amp; IF(_xlfn.XLOOKUP("Dst_CIDR_Le_16",'Scoring_Config'!$A:$A,'Scoring_Config'!$D:$D,"Yes")="Yes",_xlfn.XLOOKUP("Dst_CIDR_Le_16",'Scoring_Config'!$A:$A,'Scoring_Config'!$C:$C,10),0),"False,0")</f>
        <v>0</v>
      </c>
      <c r="AD172" cm="1">
        <f t="array" ref="AD172">IF(FALSE,"True," &amp; IF(_xlfn.XLOOKUP("Dst_CIDR_17_22",'Scoring_Config'!$A:$A,'Scoring_Config'!$D:$D,"Yes")="Yes",_xlfn.XLOOKUP("Dst_CIDR_17_22",'Scoring_Config'!$A:$A,'Scoring_Config'!$C:$C,5),0),"False,0")</f>
        <v>0</v>
      </c>
      <c r="AE172" cm="1">
        <f t="array" ref="AE172">IF(FALSE,"True," &amp; IF(_xlfn.XLOOKUP("SrcZone_IsAny",'Scoring_Config'!$A:$A,'Scoring_Config'!$D:$D,"Yes")="Yes",_xlfn.XLOOKUP("SrcZone_IsAny",'Scoring_Config'!$A:$A,'Scoring_Config'!$C:$C,10),0),"False,0")</f>
        <v>0</v>
      </c>
      <c r="AF172" cm="1">
        <f t="array" ref="AF172">IF(FALSE,"True," &amp; IF(_xlfn.XLOOKUP("DstZone_IsAny",'Scoring_Config'!$A:$A,'Scoring_Config'!$D:$D,"Yes")="Yes",_xlfn.XLOOKUP("DstZone_IsAny",'Scoring_Config'!$A:$A,'Scoring_Config'!$C:$C,10),0),"False,0")</f>
        <v>0</v>
      </c>
      <c r="AG172" cm="1">
        <f t="array" ref="AG17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72" cm="1">
        <f t="array" ref="AH172">IF(FALSE,"True," &amp; IF(_xlfn.XLOOKUP("App_Any_OR_RangeGt1000",'Scoring_Config'!$A:$A,'Scoring_Config'!$D:$D,"Yes")="Yes",_xlfn.XLOOKUP("App_Any_OR_RangeGt1000",'Scoring_Config'!$A:$A,'Scoring_Config'!$C:$C,10),0),"False,0")</f>
        <v>0</v>
      </c>
      <c r="AI172" cm="1">
        <f t="array" ref="AI172">IF(FALSE,"True," &amp; IF(_xlfn.XLOOKUP("Service_Insecure_Match",'Scoring_Config'!$A:$A,'Scoring_Config'!$D:$D,"Yes")="Yes",_xlfn.XLOOKUP("Service_Insecure_Match",'Scoring_Config'!$A:$A,'Scoring_Config'!$C:$C,5),0),"False,0")</f>
        <v>0</v>
      </c>
      <c r="AJ172" cm="1">
        <f t="array" ref="AJ172">IF(FALSE,"True," &amp; IF(_xlfn.XLOOKUP("Risky_Inbound",'Scoring_Config'!$A:$A,'Scoring_Config'!$D:$D,"Yes")="Yes",_xlfn.XLOOKUP("Risky_Inbound",'Scoring_Config'!$A:$A,'Scoring_Config'!$C:$C,50),0),"False,0")</f>
        <v>0</v>
      </c>
      <c r="AK172" cm="1">
        <f t="array" ref="AK172">IF(FALSE,"True," &amp; IF(_xlfn.XLOOKUP("Risky_Outbound",'Scoring_Config'!$A:$A,'Scoring_Config'!$D:$D,"Yes")="Yes",_xlfn.XLOOKUP("Risky_Outbound",'Scoring_Config'!$A:$A,'Scoring_Config'!$C:$C,25),0),"False,0")</f>
        <v>0</v>
      </c>
      <c r="AL172" t="s">
        <v>6697</v>
      </c>
      <c r="AM172" cm="1">
        <f t="array" ref="AM17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72" t="s">
        <v>6697</v>
      </c>
      <c r="AO172" t="s">
        <v>6697</v>
      </c>
      <c r="AP172" t="s">
        <v>6697</v>
      </c>
      <c r="AQ172" cm="1">
        <f t="array" ref="AQ172">IF(FALSE,"True," &amp; IF(_xlfn.XLOOKUP("Service_IsAny",'Scoring_Config'!$A:$A,'Scoring_Config'!$D:$D,"Yes")="Yes",_xlfn.XLOOKUP("Service_IsAny",'Scoring_Config'!$A:$A,'Scoring_Config'!$C:$C,0),0),"False,0")</f>
        <v>0</v>
      </c>
      <c r="AR172">
        <v>0</v>
      </c>
      <c r="AS172" cm="1">
        <f t="array" ref="AS172">IF(FALSE,"True," &amp; IF(_xlfn.XLOOKUP("Service_RangeGt1000",'Scoring_Config'!$A:$A,'Scoring_Config'!$D:$D,"Yes")="Yes",_xlfn.XLOOKUP("Service_RangeGt1000",'Scoring_Config'!$A:$A,'Scoring_Config'!$C:$C,0),0),"False,0")</f>
        <v>0</v>
      </c>
      <c r="AT172" cm="1">
        <f t="array" ref="AT172">IF(FALSE,"True," &amp; IF(_xlfn.XLOOKUP("App_IsAny",'Scoring_Config'!$A:$A,'Scoring_Config'!$D:$D,"Yes")="Yes",_xlfn.XLOOKUP("App_IsAny",'Scoring_Config'!$A:$A,'Scoring_Config'!$C:$C,0),0),"False,0")</f>
        <v>0</v>
      </c>
      <c r="AU172">
        <v>2</v>
      </c>
      <c r="AV172" cm="1">
        <f t="array" ref="AV172">IF(FALSE,"True," &amp; IF(_xlfn.XLOOKUP("App_RangeGt1000",'Scoring_Config'!$A:$A,'Scoring_Config'!$D:$D,"Yes")="Yes",_xlfn.XLOOKUP("App_RangeGt1000",'Scoring_Config'!$A:$A,'Scoring_Config'!$C:$C,0),0),"False,0")</f>
        <v>0</v>
      </c>
      <c r="AW172" cm="1">
        <f t="array" ref="AW172">IF(FALSE,"True," &amp; IF(_xlfn.XLOOKUP("Action_IsDenyOrDrop",'Scoring_Config'!$A:$A,'Scoring_Config'!$D:$D,"Yes")="Yes",_xlfn.XLOOKUP("Action_IsDenyOrDrop",'Scoring_Config'!$A:$A,'Scoring_Config'!$C:$C,0),0),"False,0")</f>
        <v>0</v>
      </c>
      <c r="AX172" cm="1">
        <f t="array" ref="AX172">IF(LEFT(AW172,4)="True",0,(IF(LEFT(Y172,4)="True",IF(_xlfn.XLOOKUP("Src_IsAny",'Scoring_Config'!$A:$A,'Scoring_Config'!$D:$D,"Yes")="Yes",_xlfn.XLOOKUP("Src_IsAny",'Scoring_Config'!$A:$A,'Scoring_Config'!$C:$C,10),0),0)+IF(LEFT(Z172,4)="True",IF(_xlfn.XLOOKUP("Src_CIDR_Le_16",'Scoring_Config'!$A:$A,'Scoring_Config'!$D:$D,"Yes")="Yes",_xlfn.XLOOKUP("Src_CIDR_Le_16",'Scoring_Config'!$A:$A,'Scoring_Config'!$C:$C,10),0),0)+IF(LEFT(AA172,4)="True",IF(_xlfn.XLOOKUP("Src_CIDR_17_22",'Scoring_Config'!$A:$A,'Scoring_Config'!$D:$D,"Yes")="Yes",_xlfn.XLOOKUP("Src_CIDR_17_22",'Scoring_Config'!$A:$A,'Scoring_Config'!$C:$C,5),0),0)+IF(LEFT(AB172,4)="True",IF(_xlfn.XLOOKUP("Dst_IsAny",'Scoring_Config'!$A:$A,'Scoring_Config'!$D:$D,"Yes")="Yes",_xlfn.XLOOKUP("Dst_IsAny",'Scoring_Config'!$A:$A,'Scoring_Config'!$C:$C,10),0),0)+IF(LEFT(AC172,4)="True",IF(_xlfn.XLOOKUP("Dst_CIDR_Le_16",'Scoring_Config'!$A:$A,'Scoring_Config'!$D:$D,"Yes")="Yes",_xlfn.XLOOKUP("Dst_CIDR_Le_16",'Scoring_Config'!$A:$A,'Scoring_Config'!$C:$C,10),0),0)+IF(LEFT(AD172,4)="True",IF(_xlfn.XLOOKUP("Dst_CIDR_17_22",'Scoring_Config'!$A:$A,'Scoring_Config'!$D:$D,"Yes")="Yes",_xlfn.XLOOKUP("Dst_CIDR_17_22",'Scoring_Config'!$A:$A,'Scoring_Config'!$C:$C,5),0),0)+IF(LEFT(AE172,4)="True",IF(_xlfn.XLOOKUP("SrcZone_IsAny",'Scoring_Config'!$A:$A,'Scoring_Config'!$D:$D,"Yes")="Yes",_xlfn.XLOOKUP("SrcZone_IsAny",'Scoring_Config'!$A:$A,'Scoring_Config'!$C:$C,10),0),0)+IF(LEFT(AF172,4)="True",IF(_xlfn.XLOOKUP("DstZone_IsAny",'Scoring_Config'!$A:$A,'Scoring_Config'!$D:$D,"Yes")="Yes",_xlfn.XLOOKUP("DstZone_IsAny",'Scoring_Config'!$A:$A,'Scoring_Config'!$C:$C,10),0),0)+IF(LEFT(AG172,4)="True",IF(_xlfn.XLOOKUP("Service_Any_OR_RangeGt1000",'Scoring_Config'!$A:$A,'Scoring_Config'!$D:$D,"Yes")="Yes",_xlfn.XLOOKUP("Service_Any_OR_RangeGt1000",'Scoring_Config'!$A:$A,'Scoring_Config'!$C:$C,10),0),0)+IF(LEFT(AH172,4)="True",IF(_xlfn.XLOOKUP("App_Any_OR_RangeGt1000",'Scoring_Config'!$A:$A,'Scoring_Config'!$D:$D,"Yes")="Yes",_xlfn.XLOOKUP("App_Any_OR_RangeGt1000",'Scoring_Config'!$A:$A,'Scoring_Config'!$C:$C,10),0),0)+IF(LEFT(AI172,4)="True",IF(_xlfn.XLOOKUP("Service_Insecure_Match",'Scoring_Config'!$A:$A,'Scoring_Config'!$D:$D,"Yes")="Yes",_xlfn.XLOOKUP("Service_Insecure_Match",'Scoring_Config'!$A:$A,'Scoring_Config'!$C:$C,5),0),0)+IF(LEFT(AJ172,4)="True",IF(_xlfn.XLOOKUP("Risky_Inbound",'Scoring_Config'!$A:$A,'Scoring_Config'!$D:$D,"Yes")="Yes",_xlfn.XLOOKUP("Risky_Inbound",'Scoring_Config'!$A:$A,'Scoring_Config'!$C:$C,50),0),0)+IF(LEFT(AK172,4)="True",IF(_xlfn.XLOOKUP("Risky_Outbound",'Scoring_Config'!$A:$A,'Scoring_Config'!$D:$D,"Yes")="Yes",_xlfn.XLOOKUP("Risky_Outbound",'Scoring_Config'!$A:$A,'Scoring_Config'!$C:$C,25),0),0)+IF(LEFT(AZ172,4)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172,FIND(",",AL172)+1,100)),0)+IF(LEFT(AM172,4)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172,FIND(",",AN172)+1,100)),0)+IF(_xlfn.XLOOKUP("Profile_Scoring",'Scoring_Config'!$A:$A,'Scoring_Config'!$D:$D,"Yes")="Yes",VALUE(MID(AO172,FIND(",",AO172)+1,100)),0)+IF(_xlfn.XLOOKUP("Options_Scoring",'Scoring_Config'!$A:$A,'Scoring_Config'!$D:$D,"Yes")="Yes",VALUE(MID(AP172,FIND(",",AP172)+1,100)),0)))</f>
        <v>0</v>
      </c>
      <c r="AZ172" cm="1">
        <f t="array" ref="AZ172">IF(FALSE,"True," &amp; IF(_xlfn.XLOOKUP("Migrate_Insecure",'Scoring_Config'!$A:$A,'Scoring_Config'!$D:$D,"Yes")="Yes",_xlfn.XLOOKUP("Migrate_Insecure",'Scoring_Config'!$A:$A,'Scoring_Config'!$C:$C,10),0),"False,0")</f>
        <v>0</v>
      </c>
    </row>
    <row r="173" spans="1:52">
      <c r="A173" t="s">
        <v>1979</v>
      </c>
      <c r="B173" t="s">
        <v>2151</v>
      </c>
      <c r="C173" t="s">
        <v>3542</v>
      </c>
      <c r="D173" t="s">
        <v>3545</v>
      </c>
      <c r="E173" t="s">
        <v>3563</v>
      </c>
      <c r="F173" t="s">
        <v>3635</v>
      </c>
      <c r="G173" t="s">
        <v>196</v>
      </c>
      <c r="H173" t="s">
        <v>174</v>
      </c>
      <c r="I173" t="s">
        <v>3576</v>
      </c>
      <c r="J173" t="s">
        <v>886</v>
      </c>
      <c r="K173" t="s">
        <v>1733</v>
      </c>
      <c r="L173" t="s">
        <v>1327</v>
      </c>
      <c r="M173" t="s">
        <v>1974</v>
      </c>
      <c r="N173" t="s">
        <v>4315</v>
      </c>
      <c r="O173" t="s">
        <v>4319</v>
      </c>
      <c r="P173" t="s">
        <v>4321</v>
      </c>
      <c r="Q173" t="s">
        <v>4456</v>
      </c>
      <c r="R173" t="s">
        <v>5437</v>
      </c>
      <c r="S173" t="s">
        <v>5440</v>
      </c>
      <c r="T173" t="s">
        <v>5625</v>
      </c>
      <c r="U173" t="s">
        <v>6044</v>
      </c>
      <c r="Y173" cm="1">
        <f t="array" ref="Y173">IF(FALSE,"True," &amp; IF(_xlfn.XLOOKUP("Src_IsAny",'Scoring_Config'!$A:$A,'Scoring_Config'!$D:$D,"Yes")="Yes",_xlfn.XLOOKUP("Src_IsAny",'Scoring_Config'!$A:$A,'Scoring_Config'!$C:$C,10),0),"False,0")</f>
        <v>0</v>
      </c>
      <c r="Z173" cm="1">
        <f t="array" ref="Z173">IF(TRUE,"True," &amp; IF(_xlfn.XLOOKUP("Src_CIDR_Le_16",'Scoring_Config'!$A:$A,'Scoring_Config'!$D:$D,"Yes")="Yes",_xlfn.XLOOKUP("Src_CIDR_Le_16",'Scoring_Config'!$A:$A,'Scoring_Config'!$C:$C,10),0),"False,0")</f>
        <v>0</v>
      </c>
      <c r="AA173" cm="1">
        <f t="array" ref="AA173">IF(FALSE,"True," &amp; IF(_xlfn.XLOOKUP("Src_CIDR_17_22",'Scoring_Config'!$A:$A,'Scoring_Config'!$D:$D,"Yes")="Yes",_xlfn.XLOOKUP("Src_CIDR_17_22",'Scoring_Config'!$A:$A,'Scoring_Config'!$C:$C,5),0),"False,0")</f>
        <v>0</v>
      </c>
      <c r="AB173" cm="1">
        <f t="array" ref="AB173">IF(FALSE,"True," &amp; IF(_xlfn.XLOOKUP("Dst_IsAny",'Scoring_Config'!$A:$A,'Scoring_Config'!$D:$D,"Yes")="Yes",_xlfn.XLOOKUP("Dst_IsAny",'Scoring_Config'!$A:$A,'Scoring_Config'!$C:$C,10),0),"False,0")</f>
        <v>0</v>
      </c>
      <c r="AC173" cm="1">
        <f t="array" ref="AC173">IF(FALSE,"True," &amp; IF(_xlfn.XLOOKUP("Dst_CIDR_Le_16",'Scoring_Config'!$A:$A,'Scoring_Config'!$D:$D,"Yes")="Yes",_xlfn.XLOOKUP("Dst_CIDR_Le_16",'Scoring_Config'!$A:$A,'Scoring_Config'!$C:$C,10),0),"False,0")</f>
        <v>0</v>
      </c>
      <c r="AD173" cm="1">
        <f t="array" ref="AD173">IF(TRUE,"True," &amp; IF(_xlfn.XLOOKUP("Dst_CIDR_17_22",'Scoring_Config'!$A:$A,'Scoring_Config'!$D:$D,"Yes")="Yes",_xlfn.XLOOKUP("Dst_CIDR_17_22",'Scoring_Config'!$A:$A,'Scoring_Config'!$C:$C,5),0),"False,0")</f>
        <v>0</v>
      </c>
      <c r="AE173" cm="1">
        <f t="array" ref="AE173">IF(FALSE,"True," &amp; IF(_xlfn.XLOOKUP("SrcZone_IsAny",'Scoring_Config'!$A:$A,'Scoring_Config'!$D:$D,"Yes")="Yes",_xlfn.XLOOKUP("SrcZone_IsAny",'Scoring_Config'!$A:$A,'Scoring_Config'!$C:$C,10),0),"False,0")</f>
        <v>0</v>
      </c>
      <c r="AF173" cm="1">
        <f t="array" ref="AF173">IF(FALSE,"True," &amp; IF(_xlfn.XLOOKUP("DstZone_IsAny",'Scoring_Config'!$A:$A,'Scoring_Config'!$D:$D,"Yes")="Yes",_xlfn.XLOOKUP("DstZone_IsAny",'Scoring_Config'!$A:$A,'Scoring_Config'!$C:$C,10),0),"False,0")</f>
        <v>0</v>
      </c>
      <c r="AG173" cm="1">
        <f t="array" ref="AG17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73" cm="1">
        <f t="array" ref="AH173">IF(FALSE,"True," &amp; IF(_xlfn.XLOOKUP("App_Any_OR_RangeGt1000",'Scoring_Config'!$A:$A,'Scoring_Config'!$D:$D,"Yes")="Yes",_xlfn.XLOOKUP("App_Any_OR_RangeGt1000",'Scoring_Config'!$A:$A,'Scoring_Config'!$C:$C,10),0),"False,0")</f>
        <v>0</v>
      </c>
      <c r="AI173" cm="1">
        <f t="array" ref="AI173">IF(FALSE,"True," &amp; IF(_xlfn.XLOOKUP("Service_Insecure_Match",'Scoring_Config'!$A:$A,'Scoring_Config'!$D:$D,"Yes")="Yes",_xlfn.XLOOKUP("Service_Insecure_Match",'Scoring_Config'!$A:$A,'Scoring_Config'!$C:$C,5),0),"False,0")</f>
        <v>0</v>
      </c>
      <c r="AJ173" cm="1">
        <f t="array" ref="AJ173">IF(FALSE,"True," &amp; IF(_xlfn.XLOOKUP("Risky_Inbound",'Scoring_Config'!$A:$A,'Scoring_Config'!$D:$D,"Yes")="Yes",_xlfn.XLOOKUP("Risky_Inbound",'Scoring_Config'!$A:$A,'Scoring_Config'!$C:$C,50),0),"False,0")</f>
        <v>0</v>
      </c>
      <c r="AK173" cm="1">
        <f t="array" ref="AK173">IF(FALSE,"True," &amp; IF(_xlfn.XLOOKUP("Risky_Outbound",'Scoring_Config'!$A:$A,'Scoring_Config'!$D:$D,"Yes")="Yes",_xlfn.XLOOKUP("Risky_Outbound",'Scoring_Config'!$A:$A,'Scoring_Config'!$C:$C,25),0),"False,0")</f>
        <v>0</v>
      </c>
      <c r="AL173" t="s">
        <v>6700</v>
      </c>
      <c r="AM173" cm="1">
        <f t="array" ref="AM17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73" t="s">
        <v>6697</v>
      </c>
      <c r="AO173" t="s">
        <v>6697</v>
      </c>
      <c r="AP173" t="s">
        <v>6697</v>
      </c>
      <c r="AQ173" cm="1">
        <f t="array" ref="AQ173">IF(FALSE,"True," &amp; IF(_xlfn.XLOOKUP("Service_IsAny",'Scoring_Config'!$A:$A,'Scoring_Config'!$D:$D,"Yes")="Yes",_xlfn.XLOOKUP("Service_IsAny",'Scoring_Config'!$A:$A,'Scoring_Config'!$C:$C,0),0),"False,0")</f>
        <v>0</v>
      </c>
      <c r="AR173">
        <v>0</v>
      </c>
      <c r="AS173" cm="1">
        <f t="array" ref="AS173">IF(FALSE,"True," &amp; IF(_xlfn.XLOOKUP("Service_RangeGt1000",'Scoring_Config'!$A:$A,'Scoring_Config'!$D:$D,"Yes")="Yes",_xlfn.XLOOKUP("Service_RangeGt1000",'Scoring_Config'!$A:$A,'Scoring_Config'!$C:$C,0),0),"False,0")</f>
        <v>0</v>
      </c>
      <c r="AT173" cm="1">
        <f t="array" ref="AT173">IF(FALSE,"True," &amp; IF(_xlfn.XLOOKUP("App_IsAny",'Scoring_Config'!$A:$A,'Scoring_Config'!$D:$D,"Yes")="Yes",_xlfn.XLOOKUP("App_IsAny",'Scoring_Config'!$A:$A,'Scoring_Config'!$C:$C,0),0),"False,0")</f>
        <v>0</v>
      </c>
      <c r="AU173">
        <v>0</v>
      </c>
      <c r="AV173" cm="1">
        <f t="array" ref="AV173">IF(FALSE,"True," &amp; IF(_xlfn.XLOOKUP("App_RangeGt1000",'Scoring_Config'!$A:$A,'Scoring_Config'!$D:$D,"Yes")="Yes",_xlfn.XLOOKUP("App_RangeGt1000",'Scoring_Config'!$A:$A,'Scoring_Config'!$C:$C,0),0),"False,0")</f>
        <v>0</v>
      </c>
      <c r="AW173" cm="1">
        <f t="array" ref="AW173">IF(FALSE,"True," &amp; IF(_xlfn.XLOOKUP("Action_IsDenyOrDrop",'Scoring_Config'!$A:$A,'Scoring_Config'!$D:$D,"Yes")="Yes",_xlfn.XLOOKUP("Action_IsDenyOrDrop",'Scoring_Config'!$A:$A,'Scoring_Config'!$C:$C,0),0),"False,0")</f>
        <v>0</v>
      </c>
      <c r="AX173" cm="1">
        <f t="array" ref="AX173">IF(LEFT(AW173,4)="True",0,(IF(LEFT(Y173,4)="True",IF(_xlfn.XLOOKUP("Src_IsAny",'Scoring_Config'!$A:$A,'Scoring_Config'!$D:$D,"Yes")="Yes",_xlfn.XLOOKUP("Src_IsAny",'Scoring_Config'!$A:$A,'Scoring_Config'!$C:$C,10),0),0)+IF(LEFT(Z173,4)="True",IF(_xlfn.XLOOKUP("Src_CIDR_Le_16",'Scoring_Config'!$A:$A,'Scoring_Config'!$D:$D,"Yes")="Yes",_xlfn.XLOOKUP("Src_CIDR_Le_16",'Scoring_Config'!$A:$A,'Scoring_Config'!$C:$C,10),0),0)+IF(LEFT(AA173,4)="True",IF(_xlfn.XLOOKUP("Src_CIDR_17_22",'Scoring_Config'!$A:$A,'Scoring_Config'!$D:$D,"Yes")="Yes",_xlfn.XLOOKUP("Src_CIDR_17_22",'Scoring_Config'!$A:$A,'Scoring_Config'!$C:$C,5),0),0)+IF(LEFT(AB173,4)="True",IF(_xlfn.XLOOKUP("Dst_IsAny",'Scoring_Config'!$A:$A,'Scoring_Config'!$D:$D,"Yes")="Yes",_xlfn.XLOOKUP("Dst_IsAny",'Scoring_Config'!$A:$A,'Scoring_Config'!$C:$C,10),0),0)+IF(LEFT(AC173,4)="True",IF(_xlfn.XLOOKUP("Dst_CIDR_Le_16",'Scoring_Config'!$A:$A,'Scoring_Config'!$D:$D,"Yes")="Yes",_xlfn.XLOOKUP("Dst_CIDR_Le_16",'Scoring_Config'!$A:$A,'Scoring_Config'!$C:$C,10),0),0)+IF(LEFT(AD173,4)="True",IF(_xlfn.XLOOKUP("Dst_CIDR_17_22",'Scoring_Config'!$A:$A,'Scoring_Config'!$D:$D,"Yes")="Yes",_xlfn.XLOOKUP("Dst_CIDR_17_22",'Scoring_Config'!$A:$A,'Scoring_Config'!$C:$C,5),0),0)+IF(LEFT(AE173,4)="True",IF(_xlfn.XLOOKUP("SrcZone_IsAny",'Scoring_Config'!$A:$A,'Scoring_Config'!$D:$D,"Yes")="Yes",_xlfn.XLOOKUP("SrcZone_IsAny",'Scoring_Config'!$A:$A,'Scoring_Config'!$C:$C,10),0),0)+IF(LEFT(AF173,4)="True",IF(_xlfn.XLOOKUP("DstZone_IsAny",'Scoring_Config'!$A:$A,'Scoring_Config'!$D:$D,"Yes")="Yes",_xlfn.XLOOKUP("DstZone_IsAny",'Scoring_Config'!$A:$A,'Scoring_Config'!$C:$C,10),0),0)+IF(LEFT(AG173,4)="True",IF(_xlfn.XLOOKUP("Service_Any_OR_RangeGt1000",'Scoring_Config'!$A:$A,'Scoring_Config'!$D:$D,"Yes")="Yes",_xlfn.XLOOKUP("Service_Any_OR_RangeGt1000",'Scoring_Config'!$A:$A,'Scoring_Config'!$C:$C,10),0),0)+IF(LEFT(AH173,4)="True",IF(_xlfn.XLOOKUP("App_Any_OR_RangeGt1000",'Scoring_Config'!$A:$A,'Scoring_Config'!$D:$D,"Yes")="Yes",_xlfn.XLOOKUP("App_Any_OR_RangeGt1000",'Scoring_Config'!$A:$A,'Scoring_Config'!$C:$C,10),0),0)+IF(LEFT(AI173,4)="True",IF(_xlfn.XLOOKUP("Service_Insecure_Match",'Scoring_Config'!$A:$A,'Scoring_Config'!$D:$D,"Yes")="Yes",_xlfn.XLOOKUP("Service_Insecure_Match",'Scoring_Config'!$A:$A,'Scoring_Config'!$C:$C,5),0),0)+IF(LEFT(AJ173,4)="True",IF(_xlfn.XLOOKUP("Risky_Inbound",'Scoring_Config'!$A:$A,'Scoring_Config'!$D:$D,"Yes")="Yes",_xlfn.XLOOKUP("Risky_Inbound",'Scoring_Config'!$A:$A,'Scoring_Config'!$C:$C,50),0),0)+IF(LEFT(AK173,4)="True",IF(_xlfn.XLOOKUP("Risky_Outbound",'Scoring_Config'!$A:$A,'Scoring_Config'!$D:$D,"Yes")="Yes",_xlfn.XLOOKUP("Risky_Outbound",'Scoring_Config'!$A:$A,'Scoring_Config'!$C:$C,25),0),0)+IF(LEFT(AZ173,4)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173,FIND(",",AL173)+1,100)),0)+IF(LEFT(AM173,4)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173,FIND(",",AN173)+1,100)),0)+IF(_xlfn.XLOOKUP("Profile_Scoring",'Scoring_Config'!$A:$A,'Scoring_Config'!$D:$D,"Yes")="Yes",VALUE(MID(AO173,FIND(",",AO173)+1,100)),0)+IF(_xlfn.XLOOKUP("Options_Scoring",'Scoring_Config'!$A:$A,'Scoring_Config'!$D:$D,"Yes")="Yes",VALUE(MID(AP173,FIND(",",AP173)+1,100)),0)))</f>
        <v>0</v>
      </c>
      <c r="AZ173" cm="1">
        <f t="array" ref="AZ173">IF(FALSE,"True," &amp; IF(_xlfn.XLOOKUP("Migrate_Insecure",'Scoring_Config'!$A:$A,'Scoring_Config'!$D:$D,"Yes")="Yes",_xlfn.XLOOKUP("Migrate_Insecure",'Scoring_Config'!$A:$A,'Scoring_Config'!$C:$C,10),0),"False,0")</f>
        <v>0</v>
      </c>
    </row>
    <row r="174" spans="1:52">
      <c r="A174" t="s">
        <v>1979</v>
      </c>
      <c r="B174" t="s">
        <v>2152</v>
      </c>
      <c r="C174" t="s">
        <v>3542</v>
      </c>
      <c r="D174" t="s">
        <v>3545</v>
      </c>
      <c r="E174" t="s">
        <v>3563</v>
      </c>
      <c r="F174" t="s">
        <v>3602</v>
      </c>
      <c r="G174" t="s">
        <v>197</v>
      </c>
      <c r="H174" t="s">
        <v>174</v>
      </c>
      <c r="I174" t="s">
        <v>3775</v>
      </c>
      <c r="J174" t="s">
        <v>316</v>
      </c>
      <c r="K174" t="s">
        <v>1660</v>
      </c>
      <c r="L174" t="s">
        <v>1327</v>
      </c>
      <c r="M174" t="s">
        <v>1974</v>
      </c>
      <c r="N174" t="s">
        <v>4315</v>
      </c>
      <c r="O174" t="s">
        <v>4319</v>
      </c>
      <c r="P174" t="s">
        <v>4323</v>
      </c>
      <c r="Q174" t="s">
        <v>4457</v>
      </c>
      <c r="R174" t="s">
        <v>5439</v>
      </c>
      <c r="S174" t="s">
        <v>4324</v>
      </c>
      <c r="T174" t="s">
        <v>5603</v>
      </c>
      <c r="U174" t="s">
        <v>6045</v>
      </c>
      <c r="Y174" cm="1">
        <f t="array" ref="Y174">IF(FALSE,"True," &amp; IF(_xlfn.XLOOKUP("Src_IsAny",'Scoring_Config'!$A:$A,'Scoring_Config'!$D:$D,"Yes")="Yes",_xlfn.XLOOKUP("Src_IsAny",'Scoring_Config'!$A:$A,'Scoring_Config'!$C:$C,10),0),"False,0")</f>
        <v>0</v>
      </c>
      <c r="Z174" cm="1">
        <f t="array" ref="Z174">IF(FALSE,"True," &amp; IF(_xlfn.XLOOKUP("Src_CIDR_Le_16",'Scoring_Config'!$A:$A,'Scoring_Config'!$D:$D,"Yes")="Yes",_xlfn.XLOOKUP("Src_CIDR_Le_16",'Scoring_Config'!$A:$A,'Scoring_Config'!$C:$C,10),0),"False,0")</f>
        <v>0</v>
      </c>
      <c r="AA174" cm="1">
        <f t="array" ref="AA174">IF(FALSE,"True," &amp; IF(_xlfn.XLOOKUP("Src_CIDR_17_22",'Scoring_Config'!$A:$A,'Scoring_Config'!$D:$D,"Yes")="Yes",_xlfn.XLOOKUP("Src_CIDR_17_22",'Scoring_Config'!$A:$A,'Scoring_Config'!$C:$C,5),0),"False,0")</f>
        <v>0</v>
      </c>
      <c r="AB174" cm="1">
        <f t="array" ref="AB174">IF(FALSE,"True," &amp; IF(_xlfn.XLOOKUP("Dst_IsAny",'Scoring_Config'!$A:$A,'Scoring_Config'!$D:$D,"Yes")="Yes",_xlfn.XLOOKUP("Dst_IsAny",'Scoring_Config'!$A:$A,'Scoring_Config'!$C:$C,10),0),"False,0")</f>
        <v>0</v>
      </c>
      <c r="AC174" cm="1">
        <f t="array" ref="AC174">IF(FALSE,"True," &amp; IF(_xlfn.XLOOKUP("Dst_CIDR_Le_16",'Scoring_Config'!$A:$A,'Scoring_Config'!$D:$D,"Yes")="Yes",_xlfn.XLOOKUP("Dst_CIDR_Le_16",'Scoring_Config'!$A:$A,'Scoring_Config'!$C:$C,10),0),"False,0")</f>
        <v>0</v>
      </c>
      <c r="AD174" cm="1">
        <f t="array" ref="AD174">IF(FALSE,"True," &amp; IF(_xlfn.XLOOKUP("Dst_CIDR_17_22",'Scoring_Config'!$A:$A,'Scoring_Config'!$D:$D,"Yes")="Yes",_xlfn.XLOOKUP("Dst_CIDR_17_22",'Scoring_Config'!$A:$A,'Scoring_Config'!$C:$C,5),0),"False,0")</f>
        <v>0</v>
      </c>
      <c r="AE174" cm="1">
        <f t="array" ref="AE174">IF(FALSE,"True," &amp; IF(_xlfn.XLOOKUP("SrcZone_IsAny",'Scoring_Config'!$A:$A,'Scoring_Config'!$D:$D,"Yes")="Yes",_xlfn.XLOOKUP("SrcZone_IsAny",'Scoring_Config'!$A:$A,'Scoring_Config'!$C:$C,10),0),"False,0")</f>
        <v>0</v>
      </c>
      <c r="AF174" cm="1">
        <f t="array" ref="AF174">IF(FALSE,"True," &amp; IF(_xlfn.XLOOKUP("DstZone_IsAny",'Scoring_Config'!$A:$A,'Scoring_Config'!$D:$D,"Yes")="Yes",_xlfn.XLOOKUP("DstZone_IsAny",'Scoring_Config'!$A:$A,'Scoring_Config'!$C:$C,10),0),"False,0")</f>
        <v>0</v>
      </c>
      <c r="AG174" cm="1">
        <f t="array" ref="AG17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74" cm="1">
        <f t="array" ref="AH174">IF(FALSE,"True," &amp; IF(_xlfn.XLOOKUP("App_Any_OR_RangeGt1000",'Scoring_Config'!$A:$A,'Scoring_Config'!$D:$D,"Yes")="Yes",_xlfn.XLOOKUP("App_Any_OR_RangeGt1000",'Scoring_Config'!$A:$A,'Scoring_Config'!$C:$C,10),0),"False,0")</f>
        <v>0</v>
      </c>
      <c r="AI174" cm="1">
        <f t="array" ref="AI174">IF(FALSE,"True," &amp; IF(_xlfn.XLOOKUP("Service_Insecure_Match",'Scoring_Config'!$A:$A,'Scoring_Config'!$D:$D,"Yes")="Yes",_xlfn.XLOOKUP("Service_Insecure_Match",'Scoring_Config'!$A:$A,'Scoring_Config'!$C:$C,5),0),"False,0")</f>
        <v>0</v>
      </c>
      <c r="AJ174" cm="1">
        <f t="array" ref="AJ174">IF(FALSE,"True," &amp; IF(_xlfn.XLOOKUP("Risky_Inbound",'Scoring_Config'!$A:$A,'Scoring_Config'!$D:$D,"Yes")="Yes",_xlfn.XLOOKUP("Risky_Inbound",'Scoring_Config'!$A:$A,'Scoring_Config'!$C:$C,50),0),"False,0")</f>
        <v>0</v>
      </c>
      <c r="AK174" cm="1">
        <f t="array" ref="AK174">IF(FALSE,"True," &amp; IF(_xlfn.XLOOKUP("Risky_Outbound",'Scoring_Config'!$A:$A,'Scoring_Config'!$D:$D,"Yes")="Yes",_xlfn.XLOOKUP("Risky_Outbound",'Scoring_Config'!$A:$A,'Scoring_Config'!$C:$C,25),0),"False,0")</f>
        <v>0</v>
      </c>
      <c r="AL174" t="s">
        <v>6699</v>
      </c>
      <c r="AM174" cm="1">
        <f t="array" ref="AM17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74" t="s">
        <v>6697</v>
      </c>
      <c r="AO174" t="s">
        <v>6697</v>
      </c>
      <c r="AP174" t="s">
        <v>6697</v>
      </c>
      <c r="AQ174" cm="1">
        <f t="array" ref="AQ174">IF(FALSE,"True," &amp; IF(_xlfn.XLOOKUP("Service_IsAny",'Scoring_Config'!$A:$A,'Scoring_Config'!$D:$D,"Yes")="Yes",_xlfn.XLOOKUP("Service_IsAny",'Scoring_Config'!$A:$A,'Scoring_Config'!$C:$C,0),0),"False,0")</f>
        <v>0</v>
      </c>
      <c r="AR174">
        <v>0</v>
      </c>
      <c r="AS174" cm="1">
        <f t="array" ref="AS174">IF(FALSE,"True," &amp; IF(_xlfn.XLOOKUP("Service_RangeGt1000",'Scoring_Config'!$A:$A,'Scoring_Config'!$D:$D,"Yes")="Yes",_xlfn.XLOOKUP("Service_RangeGt1000",'Scoring_Config'!$A:$A,'Scoring_Config'!$C:$C,0),0),"False,0")</f>
        <v>0</v>
      </c>
      <c r="AT174" cm="1">
        <f t="array" ref="AT174">IF(FALSE,"True," &amp; IF(_xlfn.XLOOKUP("App_IsAny",'Scoring_Config'!$A:$A,'Scoring_Config'!$D:$D,"Yes")="Yes",_xlfn.XLOOKUP("App_IsAny",'Scoring_Config'!$A:$A,'Scoring_Config'!$C:$C,0),0),"False,0")</f>
        <v>0</v>
      </c>
      <c r="AU174">
        <v>1</v>
      </c>
      <c r="AV174" cm="1">
        <f t="array" ref="AV174">IF(FALSE,"True," &amp; IF(_xlfn.XLOOKUP("App_RangeGt1000",'Scoring_Config'!$A:$A,'Scoring_Config'!$D:$D,"Yes")="Yes",_xlfn.XLOOKUP("App_RangeGt1000",'Scoring_Config'!$A:$A,'Scoring_Config'!$C:$C,0),0),"False,0")</f>
        <v>0</v>
      </c>
      <c r="AW174" cm="1">
        <f t="array" ref="AW174">IF(FALSE,"True," &amp; IF(_xlfn.XLOOKUP("Action_IsDenyOrDrop",'Scoring_Config'!$A:$A,'Scoring_Config'!$D:$D,"Yes")="Yes",_xlfn.XLOOKUP("Action_IsDenyOrDrop",'Scoring_Config'!$A:$A,'Scoring_Config'!$C:$C,0),0),"False,0")</f>
        <v>0</v>
      </c>
      <c r="AX174" cm="1">
        <f t="array" ref="AX174">IF(LEFT(AW174,4)="True",0,(IF(LEFT(Y174,4)="True",IF(_xlfn.XLOOKUP("Src_IsAny",'Scoring_Config'!$A:$A,'Scoring_Config'!$D:$D,"Yes")="Yes",_xlfn.XLOOKUP("Src_IsAny",'Scoring_Config'!$A:$A,'Scoring_Config'!$C:$C,10),0),0)+IF(LEFT(Z174,4)="True",IF(_xlfn.XLOOKUP("Src_CIDR_Le_16",'Scoring_Config'!$A:$A,'Scoring_Config'!$D:$D,"Yes")="Yes",_xlfn.XLOOKUP("Src_CIDR_Le_16",'Scoring_Config'!$A:$A,'Scoring_Config'!$C:$C,10),0),0)+IF(LEFT(AA174,4)="True",IF(_xlfn.XLOOKUP("Src_CIDR_17_22",'Scoring_Config'!$A:$A,'Scoring_Config'!$D:$D,"Yes")="Yes",_xlfn.XLOOKUP("Src_CIDR_17_22",'Scoring_Config'!$A:$A,'Scoring_Config'!$C:$C,5),0),0)+IF(LEFT(AB174,4)="True",IF(_xlfn.XLOOKUP("Dst_IsAny",'Scoring_Config'!$A:$A,'Scoring_Config'!$D:$D,"Yes")="Yes",_xlfn.XLOOKUP("Dst_IsAny",'Scoring_Config'!$A:$A,'Scoring_Config'!$C:$C,10),0),0)+IF(LEFT(AC174,4)="True",IF(_xlfn.XLOOKUP("Dst_CIDR_Le_16",'Scoring_Config'!$A:$A,'Scoring_Config'!$D:$D,"Yes")="Yes",_xlfn.XLOOKUP("Dst_CIDR_Le_16",'Scoring_Config'!$A:$A,'Scoring_Config'!$C:$C,10),0),0)+IF(LEFT(AD174,4)="True",IF(_xlfn.XLOOKUP("Dst_CIDR_17_22",'Scoring_Config'!$A:$A,'Scoring_Config'!$D:$D,"Yes")="Yes",_xlfn.XLOOKUP("Dst_CIDR_17_22",'Scoring_Config'!$A:$A,'Scoring_Config'!$C:$C,5),0),0)+IF(LEFT(AE174,4)="True",IF(_xlfn.XLOOKUP("SrcZone_IsAny",'Scoring_Config'!$A:$A,'Scoring_Config'!$D:$D,"Yes")="Yes",_xlfn.XLOOKUP("SrcZone_IsAny",'Scoring_Config'!$A:$A,'Scoring_Config'!$C:$C,10),0),0)+IF(LEFT(AF174,4)="True",IF(_xlfn.XLOOKUP("DstZone_IsAny",'Scoring_Config'!$A:$A,'Scoring_Config'!$D:$D,"Yes")="Yes",_xlfn.XLOOKUP("DstZone_IsAny",'Scoring_Config'!$A:$A,'Scoring_Config'!$C:$C,10),0),0)+IF(LEFT(AG174,4)="True",IF(_xlfn.XLOOKUP("Service_Any_OR_RangeGt1000",'Scoring_Config'!$A:$A,'Scoring_Config'!$D:$D,"Yes")="Yes",_xlfn.XLOOKUP("Service_Any_OR_RangeGt1000",'Scoring_Config'!$A:$A,'Scoring_Config'!$C:$C,10),0),0)+IF(LEFT(AH174,4)="True",IF(_xlfn.XLOOKUP("App_Any_OR_RangeGt1000",'Scoring_Config'!$A:$A,'Scoring_Config'!$D:$D,"Yes")="Yes",_xlfn.XLOOKUP("App_Any_OR_RangeGt1000",'Scoring_Config'!$A:$A,'Scoring_Config'!$C:$C,10),0),0)+IF(LEFT(AI174,4)="True",IF(_xlfn.XLOOKUP("Service_Insecure_Match",'Scoring_Config'!$A:$A,'Scoring_Config'!$D:$D,"Yes")="Yes",_xlfn.XLOOKUP("Service_Insecure_Match",'Scoring_Config'!$A:$A,'Scoring_Config'!$C:$C,5),0),0)+IF(LEFT(AJ174,4)="True",IF(_xlfn.XLOOKUP("Risky_Inbound",'Scoring_Config'!$A:$A,'Scoring_Config'!$D:$D,"Yes")="Yes",_xlfn.XLOOKUP("Risky_Inbound",'Scoring_Config'!$A:$A,'Scoring_Config'!$C:$C,50),0),0)+IF(LEFT(AK174,4)="True",IF(_xlfn.XLOOKUP("Risky_Outbound",'Scoring_Config'!$A:$A,'Scoring_Config'!$D:$D,"Yes")="Yes",_xlfn.XLOOKUP("Risky_Outbound",'Scoring_Config'!$A:$A,'Scoring_Config'!$C:$C,25),0),0)+IF(LEFT(AZ174,4)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174,FIND(",",AL174)+1,100)),0)+IF(LEFT(AM174,4)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174,FIND(",",AN174)+1,100)),0)+IF(_xlfn.XLOOKUP("Profile_Scoring",'Scoring_Config'!$A:$A,'Scoring_Config'!$D:$D,"Yes")="Yes",VALUE(MID(AO174,FIND(",",AO174)+1,100)),0)+IF(_xlfn.XLOOKUP("Options_Scoring",'Scoring_Config'!$A:$A,'Scoring_Config'!$D:$D,"Yes")="Yes",VALUE(MID(AP174,FIND(",",AP174)+1,100)),0)))</f>
        <v>0</v>
      </c>
      <c r="AZ174" cm="1">
        <f t="array" ref="AZ174">IF(FALSE,"True," &amp; IF(_xlfn.XLOOKUP("Migrate_Insecure",'Scoring_Config'!$A:$A,'Scoring_Config'!$D:$D,"Yes")="Yes",_xlfn.XLOOKUP("Migrate_Insecure",'Scoring_Config'!$A:$A,'Scoring_Config'!$C:$C,10),0),"False,0")</f>
        <v>0</v>
      </c>
    </row>
    <row r="175" spans="1:52">
      <c r="A175" t="s">
        <v>1979</v>
      </c>
      <c r="B175" t="s">
        <v>2153</v>
      </c>
      <c r="C175" t="s">
        <v>3542</v>
      </c>
      <c r="D175" t="s">
        <v>3544</v>
      </c>
      <c r="E175" t="s">
        <v>3562</v>
      </c>
      <c r="F175" t="s">
        <v>3628</v>
      </c>
      <c r="G175" t="s">
        <v>198</v>
      </c>
      <c r="H175" t="s">
        <v>193</v>
      </c>
      <c r="I175" t="s">
        <v>4102</v>
      </c>
      <c r="J175" t="s">
        <v>887</v>
      </c>
      <c r="K175" t="s">
        <v>1734</v>
      </c>
      <c r="L175" t="s">
        <v>1325</v>
      </c>
      <c r="M175" t="s">
        <v>1973</v>
      </c>
      <c r="N175" t="s">
        <v>4315</v>
      </c>
      <c r="O175" t="s">
        <v>4319</v>
      </c>
      <c r="P175" t="s">
        <v>4323</v>
      </c>
      <c r="Q175" t="s">
        <v>4458</v>
      </c>
      <c r="R175" t="s">
        <v>5439</v>
      </c>
      <c r="S175" t="s">
        <v>4324</v>
      </c>
      <c r="T175" t="s">
        <v>5577</v>
      </c>
      <c r="U175" t="s">
        <v>6024</v>
      </c>
      <c r="Y175" cm="1">
        <f t="array" ref="Y175">IF(FALSE,"True," &amp; IF(_xlfn.XLOOKUP("Src_IsAny",'Scoring_Config'!$A:$A,'Scoring_Config'!$D:$D,"Yes")="Yes",_xlfn.XLOOKUP("Src_IsAny",'Scoring_Config'!$A:$A,'Scoring_Config'!$C:$C,10),0),"False,0")</f>
        <v>0</v>
      </c>
      <c r="Z175" cm="1">
        <f t="array" ref="Z175">IF(FALSE,"True," &amp; IF(_xlfn.XLOOKUP("Src_CIDR_Le_16",'Scoring_Config'!$A:$A,'Scoring_Config'!$D:$D,"Yes")="Yes",_xlfn.XLOOKUP("Src_CIDR_Le_16",'Scoring_Config'!$A:$A,'Scoring_Config'!$C:$C,10),0),"False,0")</f>
        <v>0</v>
      </c>
      <c r="AA175" cm="1">
        <f t="array" ref="AA175">IF(FALSE,"True," &amp; IF(_xlfn.XLOOKUP("Src_CIDR_17_22",'Scoring_Config'!$A:$A,'Scoring_Config'!$D:$D,"Yes")="Yes",_xlfn.XLOOKUP("Src_CIDR_17_22",'Scoring_Config'!$A:$A,'Scoring_Config'!$C:$C,5),0),"False,0")</f>
        <v>0</v>
      </c>
      <c r="AB175" cm="1">
        <f t="array" ref="AB175">IF(FALSE,"True," &amp; IF(_xlfn.XLOOKUP("Dst_IsAny",'Scoring_Config'!$A:$A,'Scoring_Config'!$D:$D,"Yes")="Yes",_xlfn.XLOOKUP("Dst_IsAny",'Scoring_Config'!$A:$A,'Scoring_Config'!$C:$C,10),0),"False,0")</f>
        <v>0</v>
      </c>
      <c r="AC175" cm="1">
        <f t="array" ref="AC175">IF(FALSE,"True," &amp; IF(_xlfn.XLOOKUP("Dst_CIDR_Le_16",'Scoring_Config'!$A:$A,'Scoring_Config'!$D:$D,"Yes")="Yes",_xlfn.XLOOKUP("Dst_CIDR_Le_16",'Scoring_Config'!$A:$A,'Scoring_Config'!$C:$C,10),0),"False,0")</f>
        <v>0</v>
      </c>
      <c r="AD175" cm="1">
        <f t="array" ref="AD175">IF(FALSE,"True," &amp; IF(_xlfn.XLOOKUP("Dst_CIDR_17_22",'Scoring_Config'!$A:$A,'Scoring_Config'!$D:$D,"Yes")="Yes",_xlfn.XLOOKUP("Dst_CIDR_17_22",'Scoring_Config'!$A:$A,'Scoring_Config'!$C:$C,5),0),"False,0")</f>
        <v>0</v>
      </c>
      <c r="AE175" cm="1">
        <f t="array" ref="AE175">IF(FALSE,"True," &amp; IF(_xlfn.XLOOKUP("SrcZone_IsAny",'Scoring_Config'!$A:$A,'Scoring_Config'!$D:$D,"Yes")="Yes",_xlfn.XLOOKUP("SrcZone_IsAny",'Scoring_Config'!$A:$A,'Scoring_Config'!$C:$C,10),0),"False,0")</f>
        <v>0</v>
      </c>
      <c r="AF175" cm="1">
        <f t="array" ref="AF175">IF(FALSE,"True," &amp; IF(_xlfn.XLOOKUP("DstZone_IsAny",'Scoring_Config'!$A:$A,'Scoring_Config'!$D:$D,"Yes")="Yes",_xlfn.XLOOKUP("DstZone_IsAny",'Scoring_Config'!$A:$A,'Scoring_Config'!$C:$C,10),0),"False,0")</f>
        <v>0</v>
      </c>
      <c r="AG175" cm="1">
        <f t="array" ref="AG17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75" cm="1">
        <f t="array" ref="AH175">IF(FALSE,"True," &amp; IF(_xlfn.XLOOKUP("App_Any_OR_RangeGt1000",'Scoring_Config'!$A:$A,'Scoring_Config'!$D:$D,"Yes")="Yes",_xlfn.XLOOKUP("App_Any_OR_RangeGt1000",'Scoring_Config'!$A:$A,'Scoring_Config'!$C:$C,10),0),"False,0")</f>
        <v>0</v>
      </c>
      <c r="AI175" cm="1">
        <f t="array" ref="AI175">IF(FALSE,"True," &amp; IF(_xlfn.XLOOKUP("Service_Insecure_Match",'Scoring_Config'!$A:$A,'Scoring_Config'!$D:$D,"Yes")="Yes",_xlfn.XLOOKUP("Service_Insecure_Match",'Scoring_Config'!$A:$A,'Scoring_Config'!$C:$C,5),0),"False,0")</f>
        <v>0</v>
      </c>
      <c r="AJ175" cm="1">
        <f t="array" ref="AJ175">IF(FALSE,"True," &amp; IF(_xlfn.XLOOKUP("Risky_Inbound",'Scoring_Config'!$A:$A,'Scoring_Config'!$D:$D,"Yes")="Yes",_xlfn.XLOOKUP("Risky_Inbound",'Scoring_Config'!$A:$A,'Scoring_Config'!$C:$C,50),0),"False,0")</f>
        <v>0</v>
      </c>
      <c r="AK175" cm="1">
        <f t="array" ref="AK175">IF(FALSE,"True," &amp; IF(_xlfn.XLOOKUP("Risky_Outbound",'Scoring_Config'!$A:$A,'Scoring_Config'!$D:$D,"Yes")="Yes",_xlfn.XLOOKUP("Risky_Outbound",'Scoring_Config'!$A:$A,'Scoring_Config'!$C:$C,25),0),"False,0")</f>
        <v>0</v>
      </c>
      <c r="AL175" t="s">
        <v>6699</v>
      </c>
      <c r="AM175" cm="1">
        <f t="array" ref="AM17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75" t="s">
        <v>6697</v>
      </c>
      <c r="AO175" t="s">
        <v>6697</v>
      </c>
      <c r="AP175" t="s">
        <v>6697</v>
      </c>
      <c r="AQ175" cm="1">
        <f t="array" ref="AQ175">IF(FALSE,"True," &amp; IF(_xlfn.XLOOKUP("Service_IsAny",'Scoring_Config'!$A:$A,'Scoring_Config'!$D:$D,"Yes")="Yes",_xlfn.XLOOKUP("Service_IsAny",'Scoring_Config'!$A:$A,'Scoring_Config'!$C:$C,0),0),"False,0")</f>
        <v>0</v>
      </c>
      <c r="AR175">
        <v>0</v>
      </c>
      <c r="AS175" cm="1">
        <f t="array" ref="AS175">IF(FALSE,"True," &amp; IF(_xlfn.XLOOKUP("Service_RangeGt1000",'Scoring_Config'!$A:$A,'Scoring_Config'!$D:$D,"Yes")="Yes",_xlfn.XLOOKUP("Service_RangeGt1000",'Scoring_Config'!$A:$A,'Scoring_Config'!$C:$C,0),0),"False,0")</f>
        <v>0</v>
      </c>
      <c r="AT175" cm="1">
        <f t="array" ref="AT175">IF(FALSE,"True," &amp; IF(_xlfn.XLOOKUP("App_IsAny",'Scoring_Config'!$A:$A,'Scoring_Config'!$D:$D,"Yes")="Yes",_xlfn.XLOOKUP("App_IsAny",'Scoring_Config'!$A:$A,'Scoring_Config'!$C:$C,0),0),"False,0")</f>
        <v>0</v>
      </c>
      <c r="AU175">
        <v>0</v>
      </c>
      <c r="AV175" cm="1">
        <f t="array" ref="AV175">IF(FALSE,"True," &amp; IF(_xlfn.XLOOKUP("App_RangeGt1000",'Scoring_Config'!$A:$A,'Scoring_Config'!$D:$D,"Yes")="Yes",_xlfn.XLOOKUP("App_RangeGt1000",'Scoring_Config'!$A:$A,'Scoring_Config'!$C:$C,0),0),"False,0")</f>
        <v>0</v>
      </c>
      <c r="AW175" cm="1">
        <f t="array" ref="AW175">IF(FALSE,"True," &amp; IF(_xlfn.XLOOKUP("Action_IsDenyOrDrop",'Scoring_Config'!$A:$A,'Scoring_Config'!$D:$D,"Yes")="Yes",_xlfn.XLOOKUP("Action_IsDenyOrDrop",'Scoring_Config'!$A:$A,'Scoring_Config'!$C:$C,0),0),"False,0")</f>
        <v>0</v>
      </c>
      <c r="AX175" cm="1">
        <f t="array" ref="AX175">IF(LEFT(AW175,4)="True",0,(IF(LEFT(Y175,4)="True",IF(_xlfn.XLOOKUP("Src_IsAny",'Scoring_Config'!$A:$A,'Scoring_Config'!$D:$D,"Yes")="Yes",_xlfn.XLOOKUP("Src_IsAny",'Scoring_Config'!$A:$A,'Scoring_Config'!$C:$C,10),0),0)+IF(LEFT(Z175,4)="True",IF(_xlfn.XLOOKUP("Src_CIDR_Le_16",'Scoring_Config'!$A:$A,'Scoring_Config'!$D:$D,"Yes")="Yes",_xlfn.XLOOKUP("Src_CIDR_Le_16",'Scoring_Config'!$A:$A,'Scoring_Config'!$C:$C,10),0),0)+IF(LEFT(AA175,4)="True",IF(_xlfn.XLOOKUP("Src_CIDR_17_22",'Scoring_Config'!$A:$A,'Scoring_Config'!$D:$D,"Yes")="Yes",_xlfn.XLOOKUP("Src_CIDR_17_22",'Scoring_Config'!$A:$A,'Scoring_Config'!$C:$C,5),0),0)+IF(LEFT(AB175,4)="True",IF(_xlfn.XLOOKUP("Dst_IsAny",'Scoring_Config'!$A:$A,'Scoring_Config'!$D:$D,"Yes")="Yes",_xlfn.XLOOKUP("Dst_IsAny",'Scoring_Config'!$A:$A,'Scoring_Config'!$C:$C,10),0),0)+IF(LEFT(AC175,4)="True",IF(_xlfn.XLOOKUP("Dst_CIDR_Le_16",'Scoring_Config'!$A:$A,'Scoring_Config'!$D:$D,"Yes")="Yes",_xlfn.XLOOKUP("Dst_CIDR_Le_16",'Scoring_Config'!$A:$A,'Scoring_Config'!$C:$C,10),0),0)+IF(LEFT(AD175,4)="True",IF(_xlfn.XLOOKUP("Dst_CIDR_17_22",'Scoring_Config'!$A:$A,'Scoring_Config'!$D:$D,"Yes")="Yes",_xlfn.XLOOKUP("Dst_CIDR_17_22",'Scoring_Config'!$A:$A,'Scoring_Config'!$C:$C,5),0),0)+IF(LEFT(AE175,4)="True",IF(_xlfn.XLOOKUP("SrcZone_IsAny",'Scoring_Config'!$A:$A,'Scoring_Config'!$D:$D,"Yes")="Yes",_xlfn.XLOOKUP("SrcZone_IsAny",'Scoring_Config'!$A:$A,'Scoring_Config'!$C:$C,10),0),0)+IF(LEFT(AF175,4)="True",IF(_xlfn.XLOOKUP("DstZone_IsAny",'Scoring_Config'!$A:$A,'Scoring_Config'!$D:$D,"Yes")="Yes",_xlfn.XLOOKUP("DstZone_IsAny",'Scoring_Config'!$A:$A,'Scoring_Config'!$C:$C,10),0),0)+IF(LEFT(AG175,4)="True",IF(_xlfn.XLOOKUP("Service_Any_OR_RangeGt1000",'Scoring_Config'!$A:$A,'Scoring_Config'!$D:$D,"Yes")="Yes",_xlfn.XLOOKUP("Service_Any_OR_RangeGt1000",'Scoring_Config'!$A:$A,'Scoring_Config'!$C:$C,10),0),0)+IF(LEFT(AH175,4)="True",IF(_xlfn.XLOOKUP("App_Any_OR_RangeGt1000",'Scoring_Config'!$A:$A,'Scoring_Config'!$D:$D,"Yes")="Yes",_xlfn.XLOOKUP("App_Any_OR_RangeGt1000",'Scoring_Config'!$A:$A,'Scoring_Config'!$C:$C,10),0),0)+IF(LEFT(AI175,4)="True",IF(_xlfn.XLOOKUP("Service_Insecure_Match",'Scoring_Config'!$A:$A,'Scoring_Config'!$D:$D,"Yes")="Yes",_xlfn.XLOOKUP("Service_Insecure_Match",'Scoring_Config'!$A:$A,'Scoring_Config'!$C:$C,5),0),0)+IF(LEFT(AJ175,4)="True",IF(_xlfn.XLOOKUP("Risky_Inbound",'Scoring_Config'!$A:$A,'Scoring_Config'!$D:$D,"Yes")="Yes",_xlfn.XLOOKUP("Risky_Inbound",'Scoring_Config'!$A:$A,'Scoring_Config'!$C:$C,50),0),0)+IF(LEFT(AK175,4)="True",IF(_xlfn.XLOOKUP("Risky_Outbound",'Scoring_Config'!$A:$A,'Scoring_Config'!$D:$D,"Yes")="Yes",_xlfn.XLOOKUP("Risky_Outbound",'Scoring_Config'!$A:$A,'Scoring_Config'!$C:$C,25),0),0)+IF(LEFT(AZ175,4)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175,FIND(",",AL175)+1,100)),0)+IF(LEFT(AM175,4)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175,FIND(",",AN175)+1,100)),0)+IF(_xlfn.XLOOKUP("Profile_Scoring",'Scoring_Config'!$A:$A,'Scoring_Config'!$D:$D,"Yes")="Yes",VALUE(MID(AO175,FIND(",",AO175)+1,100)),0)+IF(_xlfn.XLOOKUP("Options_Scoring",'Scoring_Config'!$A:$A,'Scoring_Config'!$D:$D,"Yes")="Yes",VALUE(MID(AP175,FIND(",",AP175)+1,100)),0)))</f>
        <v>0</v>
      </c>
      <c r="AZ175" cm="1">
        <f t="array" ref="AZ175">IF(FALSE,"True," &amp; IF(_xlfn.XLOOKUP("Migrate_Insecure",'Scoring_Config'!$A:$A,'Scoring_Config'!$D:$D,"Yes")="Yes",_xlfn.XLOOKUP("Migrate_Insecure",'Scoring_Config'!$A:$A,'Scoring_Config'!$C:$C,10),0),"False,0")</f>
        <v>0</v>
      </c>
    </row>
    <row r="176" spans="1:52">
      <c r="A176" t="s">
        <v>1979</v>
      </c>
      <c r="B176" t="s">
        <v>2154</v>
      </c>
      <c r="C176" t="s">
        <v>3542</v>
      </c>
      <c r="D176" t="s">
        <v>3545</v>
      </c>
      <c r="E176" t="s">
        <v>3563</v>
      </c>
      <c r="F176" t="s">
        <v>3619</v>
      </c>
      <c r="G176" t="s">
        <v>199</v>
      </c>
      <c r="H176" t="s">
        <v>174</v>
      </c>
      <c r="I176" t="s">
        <v>3624</v>
      </c>
      <c r="J176" t="s">
        <v>185</v>
      </c>
      <c r="K176" t="s">
        <v>1680</v>
      </c>
      <c r="L176" t="s">
        <v>1327</v>
      </c>
      <c r="M176" t="s">
        <v>1974</v>
      </c>
      <c r="N176" t="s">
        <v>4315</v>
      </c>
      <c r="O176" t="s">
        <v>4319</v>
      </c>
      <c r="P176" t="s">
        <v>4323</v>
      </c>
      <c r="Q176" t="s">
        <v>4430</v>
      </c>
      <c r="R176" t="s">
        <v>5439</v>
      </c>
      <c r="S176" t="s">
        <v>4324</v>
      </c>
      <c r="T176" t="s">
        <v>5603</v>
      </c>
      <c r="U176" t="s">
        <v>6046</v>
      </c>
      <c r="Y176" cm="1">
        <f t="array" ref="Y176">IF(FALSE,"True," &amp; IF(_xlfn.XLOOKUP("Src_IsAny",'Scoring_Config'!$A:$A,'Scoring_Config'!$D:$D,"Yes")="Yes",_xlfn.XLOOKUP("Src_IsAny",'Scoring_Config'!$A:$A,'Scoring_Config'!$C:$C,10),0),"False,0")</f>
        <v>0</v>
      </c>
      <c r="Z176" cm="1">
        <f t="array" ref="Z176">IF(FALSE,"True," &amp; IF(_xlfn.XLOOKUP("Src_CIDR_Le_16",'Scoring_Config'!$A:$A,'Scoring_Config'!$D:$D,"Yes")="Yes",_xlfn.XLOOKUP("Src_CIDR_Le_16",'Scoring_Config'!$A:$A,'Scoring_Config'!$C:$C,10),0),"False,0")</f>
        <v>0</v>
      </c>
      <c r="AA176" cm="1">
        <f t="array" ref="AA176">IF(FALSE,"True," &amp; IF(_xlfn.XLOOKUP("Src_CIDR_17_22",'Scoring_Config'!$A:$A,'Scoring_Config'!$D:$D,"Yes")="Yes",_xlfn.XLOOKUP("Src_CIDR_17_22",'Scoring_Config'!$A:$A,'Scoring_Config'!$C:$C,5),0),"False,0")</f>
        <v>0</v>
      </c>
      <c r="AB176" cm="1">
        <f t="array" ref="AB176">IF(FALSE,"True," &amp; IF(_xlfn.XLOOKUP("Dst_IsAny",'Scoring_Config'!$A:$A,'Scoring_Config'!$D:$D,"Yes")="Yes",_xlfn.XLOOKUP("Dst_IsAny",'Scoring_Config'!$A:$A,'Scoring_Config'!$C:$C,10),0),"False,0")</f>
        <v>0</v>
      </c>
      <c r="AC176" cm="1">
        <f t="array" ref="AC176">IF(FALSE,"True," &amp; IF(_xlfn.XLOOKUP("Dst_CIDR_Le_16",'Scoring_Config'!$A:$A,'Scoring_Config'!$D:$D,"Yes")="Yes",_xlfn.XLOOKUP("Dst_CIDR_Le_16",'Scoring_Config'!$A:$A,'Scoring_Config'!$C:$C,10),0),"False,0")</f>
        <v>0</v>
      </c>
      <c r="AD176" cm="1">
        <f t="array" ref="AD176">IF(FALSE,"True," &amp; IF(_xlfn.XLOOKUP("Dst_CIDR_17_22",'Scoring_Config'!$A:$A,'Scoring_Config'!$D:$D,"Yes")="Yes",_xlfn.XLOOKUP("Dst_CIDR_17_22",'Scoring_Config'!$A:$A,'Scoring_Config'!$C:$C,5),0),"False,0")</f>
        <v>0</v>
      </c>
      <c r="AE176" cm="1">
        <f t="array" ref="AE176">IF(FALSE,"True," &amp; IF(_xlfn.XLOOKUP("SrcZone_IsAny",'Scoring_Config'!$A:$A,'Scoring_Config'!$D:$D,"Yes")="Yes",_xlfn.XLOOKUP("SrcZone_IsAny",'Scoring_Config'!$A:$A,'Scoring_Config'!$C:$C,10),0),"False,0")</f>
        <v>0</v>
      </c>
      <c r="AF176" cm="1">
        <f t="array" ref="AF176">IF(FALSE,"True," &amp; IF(_xlfn.XLOOKUP("DstZone_IsAny",'Scoring_Config'!$A:$A,'Scoring_Config'!$D:$D,"Yes")="Yes",_xlfn.XLOOKUP("DstZone_IsAny",'Scoring_Config'!$A:$A,'Scoring_Config'!$C:$C,10),0),"False,0")</f>
        <v>0</v>
      </c>
      <c r="AG176" cm="1">
        <f t="array" ref="AG17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76" cm="1">
        <f t="array" ref="AH176">IF(FALSE,"True," &amp; IF(_xlfn.XLOOKUP("App_Any_OR_RangeGt1000",'Scoring_Config'!$A:$A,'Scoring_Config'!$D:$D,"Yes")="Yes",_xlfn.XLOOKUP("App_Any_OR_RangeGt1000",'Scoring_Config'!$A:$A,'Scoring_Config'!$C:$C,10),0),"False,0")</f>
        <v>0</v>
      </c>
      <c r="AI176" cm="1">
        <f t="array" ref="AI176">IF(FALSE,"True," &amp; IF(_xlfn.XLOOKUP("Service_Insecure_Match",'Scoring_Config'!$A:$A,'Scoring_Config'!$D:$D,"Yes")="Yes",_xlfn.XLOOKUP("Service_Insecure_Match",'Scoring_Config'!$A:$A,'Scoring_Config'!$C:$C,5),0),"False,0")</f>
        <v>0</v>
      </c>
      <c r="AJ176" cm="1">
        <f t="array" ref="AJ176">IF(FALSE,"True," &amp; IF(_xlfn.XLOOKUP("Risky_Inbound",'Scoring_Config'!$A:$A,'Scoring_Config'!$D:$D,"Yes")="Yes",_xlfn.XLOOKUP("Risky_Inbound",'Scoring_Config'!$A:$A,'Scoring_Config'!$C:$C,50),0),"False,0")</f>
        <v>0</v>
      </c>
      <c r="AK176" cm="1">
        <f t="array" ref="AK176">IF(FALSE,"True," &amp; IF(_xlfn.XLOOKUP("Risky_Outbound",'Scoring_Config'!$A:$A,'Scoring_Config'!$D:$D,"Yes")="Yes",_xlfn.XLOOKUP("Risky_Outbound",'Scoring_Config'!$A:$A,'Scoring_Config'!$C:$C,25),0),"False,0")</f>
        <v>0</v>
      </c>
      <c r="AL176" t="s">
        <v>6699</v>
      </c>
      <c r="AM176" cm="1">
        <f t="array" ref="AM17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76" t="s">
        <v>6697</v>
      </c>
      <c r="AO176" t="s">
        <v>6697</v>
      </c>
      <c r="AP176" t="s">
        <v>6697</v>
      </c>
      <c r="AQ176" cm="1">
        <f t="array" ref="AQ176">IF(FALSE,"True," &amp; IF(_xlfn.XLOOKUP("Service_IsAny",'Scoring_Config'!$A:$A,'Scoring_Config'!$D:$D,"Yes")="Yes",_xlfn.XLOOKUP("Service_IsAny",'Scoring_Config'!$A:$A,'Scoring_Config'!$C:$C,0),0),"False,0")</f>
        <v>0</v>
      </c>
      <c r="AR176">
        <v>0</v>
      </c>
      <c r="AS176" cm="1">
        <f t="array" ref="AS176">IF(FALSE,"True," &amp; IF(_xlfn.XLOOKUP("Service_RangeGt1000",'Scoring_Config'!$A:$A,'Scoring_Config'!$D:$D,"Yes")="Yes",_xlfn.XLOOKUP("Service_RangeGt1000",'Scoring_Config'!$A:$A,'Scoring_Config'!$C:$C,0),0),"False,0")</f>
        <v>0</v>
      </c>
      <c r="AT176" cm="1">
        <f t="array" ref="AT176">IF(FALSE,"True," &amp; IF(_xlfn.XLOOKUP("App_IsAny",'Scoring_Config'!$A:$A,'Scoring_Config'!$D:$D,"Yes")="Yes",_xlfn.XLOOKUP("App_IsAny",'Scoring_Config'!$A:$A,'Scoring_Config'!$C:$C,0),0),"False,0")</f>
        <v>0</v>
      </c>
      <c r="AU176">
        <v>2</v>
      </c>
      <c r="AV176" cm="1">
        <f t="array" ref="AV176">IF(FALSE,"True," &amp; IF(_xlfn.XLOOKUP("App_RangeGt1000",'Scoring_Config'!$A:$A,'Scoring_Config'!$D:$D,"Yes")="Yes",_xlfn.XLOOKUP("App_RangeGt1000",'Scoring_Config'!$A:$A,'Scoring_Config'!$C:$C,0),0),"False,0")</f>
        <v>0</v>
      </c>
      <c r="AW176" cm="1">
        <f t="array" ref="AW176">IF(FALSE,"True," &amp; IF(_xlfn.XLOOKUP("Action_IsDenyOrDrop",'Scoring_Config'!$A:$A,'Scoring_Config'!$D:$D,"Yes")="Yes",_xlfn.XLOOKUP("Action_IsDenyOrDrop",'Scoring_Config'!$A:$A,'Scoring_Config'!$C:$C,0),0),"False,0")</f>
        <v>0</v>
      </c>
      <c r="AX176" cm="1">
        <f t="array" ref="AX176">IF(LEFT(AW176,4)="True",0,(IF(LEFT(Y176,4)="True",IF(_xlfn.XLOOKUP("Src_IsAny",'Scoring_Config'!$A:$A,'Scoring_Config'!$D:$D,"Yes")="Yes",_xlfn.XLOOKUP("Src_IsAny",'Scoring_Config'!$A:$A,'Scoring_Config'!$C:$C,10),0),0)+IF(LEFT(Z176,4)="True",IF(_xlfn.XLOOKUP("Src_CIDR_Le_16",'Scoring_Config'!$A:$A,'Scoring_Config'!$D:$D,"Yes")="Yes",_xlfn.XLOOKUP("Src_CIDR_Le_16",'Scoring_Config'!$A:$A,'Scoring_Config'!$C:$C,10),0),0)+IF(LEFT(AA176,4)="True",IF(_xlfn.XLOOKUP("Src_CIDR_17_22",'Scoring_Config'!$A:$A,'Scoring_Config'!$D:$D,"Yes")="Yes",_xlfn.XLOOKUP("Src_CIDR_17_22",'Scoring_Config'!$A:$A,'Scoring_Config'!$C:$C,5),0),0)+IF(LEFT(AB176,4)="True",IF(_xlfn.XLOOKUP("Dst_IsAny",'Scoring_Config'!$A:$A,'Scoring_Config'!$D:$D,"Yes")="Yes",_xlfn.XLOOKUP("Dst_IsAny",'Scoring_Config'!$A:$A,'Scoring_Config'!$C:$C,10),0),0)+IF(LEFT(AC176,4)="True",IF(_xlfn.XLOOKUP("Dst_CIDR_Le_16",'Scoring_Config'!$A:$A,'Scoring_Config'!$D:$D,"Yes")="Yes",_xlfn.XLOOKUP("Dst_CIDR_Le_16",'Scoring_Config'!$A:$A,'Scoring_Config'!$C:$C,10),0),0)+IF(LEFT(AD176,4)="True",IF(_xlfn.XLOOKUP("Dst_CIDR_17_22",'Scoring_Config'!$A:$A,'Scoring_Config'!$D:$D,"Yes")="Yes",_xlfn.XLOOKUP("Dst_CIDR_17_22",'Scoring_Config'!$A:$A,'Scoring_Config'!$C:$C,5),0),0)+IF(LEFT(AE176,4)="True",IF(_xlfn.XLOOKUP("SrcZone_IsAny",'Scoring_Config'!$A:$A,'Scoring_Config'!$D:$D,"Yes")="Yes",_xlfn.XLOOKUP("SrcZone_IsAny",'Scoring_Config'!$A:$A,'Scoring_Config'!$C:$C,10),0),0)+IF(LEFT(AF176,4)="True",IF(_xlfn.XLOOKUP("DstZone_IsAny",'Scoring_Config'!$A:$A,'Scoring_Config'!$D:$D,"Yes")="Yes",_xlfn.XLOOKUP("DstZone_IsAny",'Scoring_Config'!$A:$A,'Scoring_Config'!$C:$C,10),0),0)+IF(LEFT(AG176,4)="True",IF(_xlfn.XLOOKUP("Service_Any_OR_RangeGt1000",'Scoring_Config'!$A:$A,'Scoring_Config'!$D:$D,"Yes")="Yes",_xlfn.XLOOKUP("Service_Any_OR_RangeGt1000",'Scoring_Config'!$A:$A,'Scoring_Config'!$C:$C,10),0),0)+IF(LEFT(AH176,4)="True",IF(_xlfn.XLOOKUP("App_Any_OR_RangeGt1000",'Scoring_Config'!$A:$A,'Scoring_Config'!$D:$D,"Yes")="Yes",_xlfn.XLOOKUP("App_Any_OR_RangeGt1000",'Scoring_Config'!$A:$A,'Scoring_Config'!$C:$C,10),0),0)+IF(LEFT(AI176,4)="True",IF(_xlfn.XLOOKUP("Service_Insecure_Match",'Scoring_Config'!$A:$A,'Scoring_Config'!$D:$D,"Yes")="Yes",_xlfn.XLOOKUP("Service_Insecure_Match",'Scoring_Config'!$A:$A,'Scoring_Config'!$C:$C,5),0),0)+IF(LEFT(AJ176,4)="True",IF(_xlfn.XLOOKUP("Risky_Inbound",'Scoring_Config'!$A:$A,'Scoring_Config'!$D:$D,"Yes")="Yes",_xlfn.XLOOKUP("Risky_Inbound",'Scoring_Config'!$A:$A,'Scoring_Config'!$C:$C,50),0),0)+IF(LEFT(AK176,4)="True",IF(_xlfn.XLOOKUP("Risky_Outbound",'Scoring_Config'!$A:$A,'Scoring_Config'!$D:$D,"Yes")="Yes",_xlfn.XLOOKUP("Risky_Outbound",'Scoring_Config'!$A:$A,'Scoring_Config'!$C:$C,25),0),0)+IF(LEFT(AZ176,4)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176,FIND(",",AL176)+1,100)),0)+IF(LEFT(AM176,4)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176,FIND(",",AN176)+1,100)),0)+IF(_xlfn.XLOOKUP("Profile_Scoring",'Scoring_Config'!$A:$A,'Scoring_Config'!$D:$D,"Yes")="Yes",VALUE(MID(AO176,FIND(",",AO176)+1,100)),0)+IF(_xlfn.XLOOKUP("Options_Scoring",'Scoring_Config'!$A:$A,'Scoring_Config'!$D:$D,"Yes")="Yes",VALUE(MID(AP176,FIND(",",AP176)+1,100)),0)))</f>
        <v>0</v>
      </c>
      <c r="AZ176" cm="1">
        <f t="array" ref="AZ176">IF(FALSE,"True," &amp; IF(_xlfn.XLOOKUP("Migrate_Insecure",'Scoring_Config'!$A:$A,'Scoring_Config'!$D:$D,"Yes")="Yes",_xlfn.XLOOKUP("Migrate_Insecure",'Scoring_Config'!$A:$A,'Scoring_Config'!$C:$C,10),0),"False,0")</f>
        <v>0</v>
      </c>
    </row>
    <row r="177" spans="1:52">
      <c r="A177" t="s">
        <v>1979</v>
      </c>
      <c r="B177" t="s">
        <v>2155</v>
      </c>
      <c r="C177" t="s">
        <v>3542</v>
      </c>
      <c r="D177" t="s">
        <v>3545</v>
      </c>
      <c r="E177" t="s">
        <v>3563</v>
      </c>
      <c r="F177" t="s">
        <v>3624</v>
      </c>
      <c r="G177" t="s">
        <v>185</v>
      </c>
      <c r="H177" t="s">
        <v>174</v>
      </c>
      <c r="I177" t="s">
        <v>3576</v>
      </c>
      <c r="J177" t="s">
        <v>200</v>
      </c>
      <c r="K177" t="s">
        <v>174</v>
      </c>
      <c r="L177" t="s">
        <v>1368</v>
      </c>
      <c r="M177" t="s">
        <v>1974</v>
      </c>
      <c r="N177" t="s">
        <v>4315</v>
      </c>
      <c r="O177" t="s">
        <v>4319</v>
      </c>
      <c r="P177" t="s">
        <v>4323</v>
      </c>
      <c r="Q177" t="s">
        <v>4459</v>
      </c>
      <c r="R177" t="s">
        <v>5437</v>
      </c>
      <c r="S177" t="s">
        <v>5488</v>
      </c>
      <c r="T177" t="s">
        <v>5627</v>
      </c>
      <c r="U177" t="s">
        <v>6047</v>
      </c>
      <c r="Y177" cm="1">
        <f t="array" ref="Y177">IF(FALSE,"True," &amp; IF(_xlfn.XLOOKUP("Src_IsAny",'Scoring_Config'!$A:$A,'Scoring_Config'!$D:$D,"Yes")="Yes",_xlfn.XLOOKUP("Src_IsAny",'Scoring_Config'!$A:$A,'Scoring_Config'!$C:$C,10),0),"False,0")</f>
        <v>0</v>
      </c>
      <c r="Z177" cm="1">
        <f t="array" ref="Z177">IF(FALSE,"True," &amp; IF(_xlfn.XLOOKUP("Src_CIDR_Le_16",'Scoring_Config'!$A:$A,'Scoring_Config'!$D:$D,"Yes")="Yes",_xlfn.XLOOKUP("Src_CIDR_Le_16",'Scoring_Config'!$A:$A,'Scoring_Config'!$C:$C,10),0),"False,0")</f>
        <v>0</v>
      </c>
      <c r="AA177" cm="1">
        <f t="array" ref="AA177">IF(FALSE,"True," &amp; IF(_xlfn.XLOOKUP("Src_CIDR_17_22",'Scoring_Config'!$A:$A,'Scoring_Config'!$D:$D,"Yes")="Yes",_xlfn.XLOOKUP("Src_CIDR_17_22",'Scoring_Config'!$A:$A,'Scoring_Config'!$C:$C,5),0),"False,0")</f>
        <v>0</v>
      </c>
      <c r="AB177" cm="1">
        <f t="array" ref="AB177">IF(FALSE,"True," &amp; IF(_xlfn.XLOOKUP("Dst_IsAny",'Scoring_Config'!$A:$A,'Scoring_Config'!$D:$D,"Yes")="Yes",_xlfn.XLOOKUP("Dst_IsAny",'Scoring_Config'!$A:$A,'Scoring_Config'!$C:$C,10),0),"False,0")</f>
        <v>0</v>
      </c>
      <c r="AC177" cm="1">
        <f t="array" ref="AC177">IF(FALSE,"True," &amp; IF(_xlfn.XLOOKUP("Dst_CIDR_Le_16",'Scoring_Config'!$A:$A,'Scoring_Config'!$D:$D,"Yes")="Yes",_xlfn.XLOOKUP("Dst_CIDR_Le_16",'Scoring_Config'!$A:$A,'Scoring_Config'!$C:$C,10),0),"False,0")</f>
        <v>0</v>
      </c>
      <c r="AD177" cm="1">
        <f t="array" ref="AD177">IF(FALSE,"True," &amp; IF(_xlfn.XLOOKUP("Dst_CIDR_17_22",'Scoring_Config'!$A:$A,'Scoring_Config'!$D:$D,"Yes")="Yes",_xlfn.XLOOKUP("Dst_CIDR_17_22",'Scoring_Config'!$A:$A,'Scoring_Config'!$C:$C,5),0),"False,0")</f>
        <v>0</v>
      </c>
      <c r="AE177" cm="1">
        <f t="array" ref="AE177">IF(FALSE,"True," &amp; IF(_xlfn.XLOOKUP("SrcZone_IsAny",'Scoring_Config'!$A:$A,'Scoring_Config'!$D:$D,"Yes")="Yes",_xlfn.XLOOKUP("SrcZone_IsAny",'Scoring_Config'!$A:$A,'Scoring_Config'!$C:$C,10),0),"False,0")</f>
        <v>0</v>
      </c>
      <c r="AF177" cm="1">
        <f t="array" ref="AF177">IF(FALSE,"True," &amp; IF(_xlfn.XLOOKUP("DstZone_IsAny",'Scoring_Config'!$A:$A,'Scoring_Config'!$D:$D,"Yes")="Yes",_xlfn.XLOOKUP("DstZone_IsAny",'Scoring_Config'!$A:$A,'Scoring_Config'!$C:$C,10),0),"False,0")</f>
        <v>0</v>
      </c>
      <c r="AG177" cm="1">
        <f t="array" ref="AG17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77" cm="1">
        <f t="array" ref="AH177">IF(TRUE,"True," &amp; IF(_xlfn.XLOOKUP("App_Any_OR_RangeGt1000",'Scoring_Config'!$A:$A,'Scoring_Config'!$D:$D,"Yes")="Yes",_xlfn.XLOOKUP("App_Any_OR_RangeGt1000",'Scoring_Config'!$A:$A,'Scoring_Config'!$C:$C,10),0),"False,0")</f>
        <v>0</v>
      </c>
      <c r="AI177" cm="1">
        <f t="array" ref="AI177">IF(FALSE,"True," &amp; IF(_xlfn.XLOOKUP("Service_Insecure_Match",'Scoring_Config'!$A:$A,'Scoring_Config'!$D:$D,"Yes")="Yes",_xlfn.XLOOKUP("Service_Insecure_Match",'Scoring_Config'!$A:$A,'Scoring_Config'!$C:$C,5),0),"False,0")</f>
        <v>0</v>
      </c>
      <c r="AJ177" cm="1">
        <f t="array" ref="AJ177">IF(FALSE,"True," &amp; IF(_xlfn.XLOOKUP("Risky_Inbound",'Scoring_Config'!$A:$A,'Scoring_Config'!$D:$D,"Yes")="Yes",_xlfn.XLOOKUP("Risky_Inbound",'Scoring_Config'!$A:$A,'Scoring_Config'!$C:$C,50),0),"False,0")</f>
        <v>0</v>
      </c>
      <c r="AK177" cm="1">
        <f t="array" ref="AK177">IF(FALSE,"True," &amp; IF(_xlfn.XLOOKUP("Risky_Outbound",'Scoring_Config'!$A:$A,'Scoring_Config'!$D:$D,"Yes")="Yes",_xlfn.XLOOKUP("Risky_Outbound",'Scoring_Config'!$A:$A,'Scoring_Config'!$C:$C,25),0),"False,0")</f>
        <v>0</v>
      </c>
      <c r="AL177" t="s">
        <v>6699</v>
      </c>
      <c r="AM177" cm="1">
        <f t="array" ref="AM17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77" t="s">
        <v>6697</v>
      </c>
      <c r="AO177" t="s">
        <v>6697</v>
      </c>
      <c r="AP177" t="s">
        <v>6697</v>
      </c>
      <c r="AQ177" cm="1">
        <f t="array" ref="AQ177">IF(FALSE,"True," &amp; IF(_xlfn.XLOOKUP("Service_IsAny",'Scoring_Config'!$A:$A,'Scoring_Config'!$D:$D,"Yes")="Yes",_xlfn.XLOOKUP("Service_IsAny",'Scoring_Config'!$A:$A,'Scoring_Config'!$C:$C,0),0),"False,0")</f>
        <v>0</v>
      </c>
      <c r="AR177">
        <v>1</v>
      </c>
      <c r="AS177" cm="1">
        <f t="array" ref="AS177">IF(FALSE,"True," &amp; IF(_xlfn.XLOOKUP("Service_RangeGt1000",'Scoring_Config'!$A:$A,'Scoring_Config'!$D:$D,"Yes")="Yes",_xlfn.XLOOKUP("Service_RangeGt1000",'Scoring_Config'!$A:$A,'Scoring_Config'!$C:$C,0),0),"False,0")</f>
        <v>0</v>
      </c>
      <c r="AT177" cm="1">
        <f t="array" ref="AT177">IF(TRUE,"True," &amp; IF(_xlfn.XLOOKUP("App_IsAny",'Scoring_Config'!$A:$A,'Scoring_Config'!$D:$D,"Yes")="Yes",_xlfn.XLOOKUP("App_IsAny",'Scoring_Config'!$A:$A,'Scoring_Config'!$C:$C,0),0),"False,0")</f>
        <v>0</v>
      </c>
      <c r="AU177">
        <v>65535</v>
      </c>
      <c r="AV177" cm="1">
        <f t="array" ref="AV177">IF(TRUE,"True," &amp; IF(_xlfn.XLOOKUP("App_RangeGt1000",'Scoring_Config'!$A:$A,'Scoring_Config'!$D:$D,"Yes")="Yes",_xlfn.XLOOKUP("App_RangeGt1000",'Scoring_Config'!$A:$A,'Scoring_Config'!$C:$C,0),0),"False,0")</f>
        <v>0</v>
      </c>
      <c r="AW177" cm="1">
        <f t="array" ref="AW177">IF(FALSE,"True," &amp; IF(_xlfn.XLOOKUP("Action_IsDenyOrDrop",'Scoring_Config'!$A:$A,'Scoring_Config'!$D:$D,"Yes")="Yes",_xlfn.XLOOKUP("Action_IsDenyOrDrop",'Scoring_Config'!$A:$A,'Scoring_Config'!$C:$C,0),0),"False,0")</f>
        <v>0</v>
      </c>
      <c r="AX177" cm="1">
        <f t="array" ref="AX177">IF(LEFT(AW177,4)="True",0,(IF(LEFT(Y177,4)="True",IF(_xlfn.XLOOKUP("Src_IsAny",'Scoring_Config'!$A:$A,'Scoring_Config'!$D:$D,"Yes")="Yes",_xlfn.XLOOKUP("Src_IsAny",'Scoring_Config'!$A:$A,'Scoring_Config'!$C:$C,10),0),0)+IF(LEFT(Z177,4)="True",IF(_xlfn.XLOOKUP("Src_CIDR_Le_16",'Scoring_Config'!$A:$A,'Scoring_Config'!$D:$D,"Yes")="Yes",_xlfn.XLOOKUP("Src_CIDR_Le_16",'Scoring_Config'!$A:$A,'Scoring_Config'!$C:$C,10),0),0)+IF(LEFT(AA177,4)="True",IF(_xlfn.XLOOKUP("Src_CIDR_17_22",'Scoring_Config'!$A:$A,'Scoring_Config'!$D:$D,"Yes")="Yes",_xlfn.XLOOKUP("Src_CIDR_17_22",'Scoring_Config'!$A:$A,'Scoring_Config'!$C:$C,5),0),0)+IF(LEFT(AB177,4)="True",IF(_xlfn.XLOOKUP("Dst_IsAny",'Scoring_Config'!$A:$A,'Scoring_Config'!$D:$D,"Yes")="Yes",_xlfn.XLOOKUP("Dst_IsAny",'Scoring_Config'!$A:$A,'Scoring_Config'!$C:$C,10),0),0)+IF(LEFT(AC177,4)="True",IF(_xlfn.XLOOKUP("Dst_CIDR_Le_16",'Scoring_Config'!$A:$A,'Scoring_Config'!$D:$D,"Yes")="Yes",_xlfn.XLOOKUP("Dst_CIDR_Le_16",'Scoring_Config'!$A:$A,'Scoring_Config'!$C:$C,10),0),0)+IF(LEFT(AD177,4)="True",IF(_xlfn.XLOOKUP("Dst_CIDR_17_22",'Scoring_Config'!$A:$A,'Scoring_Config'!$D:$D,"Yes")="Yes",_xlfn.XLOOKUP("Dst_CIDR_17_22",'Scoring_Config'!$A:$A,'Scoring_Config'!$C:$C,5),0),0)+IF(LEFT(AE177,4)="True",IF(_xlfn.XLOOKUP("SrcZone_IsAny",'Scoring_Config'!$A:$A,'Scoring_Config'!$D:$D,"Yes")="Yes",_xlfn.XLOOKUP("SrcZone_IsAny",'Scoring_Config'!$A:$A,'Scoring_Config'!$C:$C,10),0),0)+IF(LEFT(AF177,4)="True",IF(_xlfn.XLOOKUP("DstZone_IsAny",'Scoring_Config'!$A:$A,'Scoring_Config'!$D:$D,"Yes")="Yes",_xlfn.XLOOKUP("DstZone_IsAny",'Scoring_Config'!$A:$A,'Scoring_Config'!$C:$C,10),0),0)+IF(LEFT(AG177,4)="True",IF(_xlfn.XLOOKUP("Service_Any_OR_RangeGt1000",'Scoring_Config'!$A:$A,'Scoring_Config'!$D:$D,"Yes")="Yes",_xlfn.XLOOKUP("Service_Any_OR_RangeGt1000",'Scoring_Config'!$A:$A,'Scoring_Config'!$C:$C,10),0),0)+IF(LEFT(AH177,4)="True",IF(_xlfn.XLOOKUP("App_Any_OR_RangeGt1000",'Scoring_Config'!$A:$A,'Scoring_Config'!$D:$D,"Yes")="Yes",_xlfn.XLOOKUP("App_Any_OR_RangeGt1000",'Scoring_Config'!$A:$A,'Scoring_Config'!$C:$C,10),0),0)+IF(LEFT(AI177,4)="True",IF(_xlfn.XLOOKUP("Service_Insecure_Match",'Scoring_Config'!$A:$A,'Scoring_Config'!$D:$D,"Yes")="Yes",_xlfn.XLOOKUP("Service_Insecure_Match",'Scoring_Config'!$A:$A,'Scoring_Config'!$C:$C,5),0),0)+IF(LEFT(AJ177,4)="True",IF(_xlfn.XLOOKUP("Risky_Inbound",'Scoring_Config'!$A:$A,'Scoring_Config'!$D:$D,"Yes")="Yes",_xlfn.XLOOKUP("Risky_Inbound",'Scoring_Config'!$A:$A,'Scoring_Config'!$C:$C,50),0),0)+IF(LEFT(AK177,4)="True",IF(_xlfn.XLOOKUP("Risky_Outbound",'Scoring_Config'!$A:$A,'Scoring_Config'!$D:$D,"Yes")="Yes",_xlfn.XLOOKUP("Risky_Outbound",'Scoring_Config'!$A:$A,'Scoring_Config'!$C:$C,25),0),0)+IF(LEFT(AZ177,4)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177,FIND(",",AL177)+1,100)),0)+IF(LEFT(AM177,4)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177,FIND(",",AN177)+1,100)),0)+IF(_xlfn.XLOOKUP("Profile_Scoring",'Scoring_Config'!$A:$A,'Scoring_Config'!$D:$D,"Yes")="Yes",VALUE(MID(AO177,FIND(",",AO177)+1,100)),0)+IF(_xlfn.XLOOKUP("Options_Scoring",'Scoring_Config'!$A:$A,'Scoring_Config'!$D:$D,"Yes")="Yes",VALUE(MID(AP177,FIND(",",AP177)+1,100)),0)))</f>
        <v>0</v>
      </c>
      <c r="AZ177" cm="1">
        <f t="array" ref="AZ177">IF(FALSE,"True," &amp; IF(_xlfn.XLOOKUP("Migrate_Insecure",'Scoring_Config'!$A:$A,'Scoring_Config'!$D:$D,"Yes")="Yes",_xlfn.XLOOKUP("Migrate_Insecure",'Scoring_Config'!$A:$A,'Scoring_Config'!$C:$C,10),0),"False,0")</f>
        <v>0</v>
      </c>
    </row>
    <row r="178" spans="1:52">
      <c r="A178" t="s">
        <v>1979</v>
      </c>
      <c r="B178" t="s">
        <v>2156</v>
      </c>
      <c r="C178" t="s">
        <v>3542</v>
      </c>
      <c r="D178" t="s">
        <v>3545</v>
      </c>
      <c r="E178" t="s">
        <v>3563</v>
      </c>
      <c r="F178" t="s">
        <v>3576</v>
      </c>
      <c r="G178" t="s">
        <v>200</v>
      </c>
      <c r="H178" t="s">
        <v>174</v>
      </c>
      <c r="I178" t="s">
        <v>3624</v>
      </c>
      <c r="J178" t="s">
        <v>185</v>
      </c>
      <c r="K178" t="s">
        <v>174</v>
      </c>
      <c r="L178" t="s">
        <v>1368</v>
      </c>
      <c r="M178" t="s">
        <v>1974</v>
      </c>
      <c r="N178" t="s">
        <v>4315</v>
      </c>
      <c r="O178" t="s">
        <v>4319</v>
      </c>
      <c r="P178" t="s">
        <v>4323</v>
      </c>
      <c r="Q178" t="s">
        <v>4459</v>
      </c>
      <c r="R178" t="s">
        <v>5439</v>
      </c>
      <c r="S178" t="s">
        <v>4324</v>
      </c>
      <c r="T178" t="s">
        <v>5627</v>
      </c>
      <c r="U178" t="s">
        <v>6048</v>
      </c>
      <c r="Y178" cm="1">
        <f t="array" ref="Y178">IF(FALSE,"True," &amp; IF(_xlfn.XLOOKUP("Src_IsAny",'Scoring_Config'!$A:$A,'Scoring_Config'!$D:$D,"Yes")="Yes",_xlfn.XLOOKUP("Src_IsAny",'Scoring_Config'!$A:$A,'Scoring_Config'!$C:$C,10),0),"False,0")</f>
        <v>0</v>
      </c>
      <c r="Z178" cm="1">
        <f t="array" ref="Z178">IF(FALSE,"True," &amp; IF(_xlfn.XLOOKUP("Src_CIDR_Le_16",'Scoring_Config'!$A:$A,'Scoring_Config'!$D:$D,"Yes")="Yes",_xlfn.XLOOKUP("Src_CIDR_Le_16",'Scoring_Config'!$A:$A,'Scoring_Config'!$C:$C,10),0),"False,0")</f>
        <v>0</v>
      </c>
      <c r="AA178" cm="1">
        <f t="array" ref="AA178">IF(FALSE,"True," &amp; IF(_xlfn.XLOOKUP("Src_CIDR_17_22",'Scoring_Config'!$A:$A,'Scoring_Config'!$D:$D,"Yes")="Yes",_xlfn.XLOOKUP("Src_CIDR_17_22",'Scoring_Config'!$A:$A,'Scoring_Config'!$C:$C,5),0),"False,0")</f>
        <v>0</v>
      </c>
      <c r="AB178" cm="1">
        <f t="array" ref="AB178">IF(FALSE,"True," &amp; IF(_xlfn.XLOOKUP("Dst_IsAny",'Scoring_Config'!$A:$A,'Scoring_Config'!$D:$D,"Yes")="Yes",_xlfn.XLOOKUP("Dst_IsAny",'Scoring_Config'!$A:$A,'Scoring_Config'!$C:$C,10),0),"False,0")</f>
        <v>0</v>
      </c>
      <c r="AC178" cm="1">
        <f t="array" ref="AC178">IF(FALSE,"True," &amp; IF(_xlfn.XLOOKUP("Dst_CIDR_Le_16",'Scoring_Config'!$A:$A,'Scoring_Config'!$D:$D,"Yes")="Yes",_xlfn.XLOOKUP("Dst_CIDR_Le_16",'Scoring_Config'!$A:$A,'Scoring_Config'!$C:$C,10),0),"False,0")</f>
        <v>0</v>
      </c>
      <c r="AD178" cm="1">
        <f t="array" ref="AD178">IF(FALSE,"True," &amp; IF(_xlfn.XLOOKUP("Dst_CIDR_17_22",'Scoring_Config'!$A:$A,'Scoring_Config'!$D:$D,"Yes")="Yes",_xlfn.XLOOKUP("Dst_CIDR_17_22",'Scoring_Config'!$A:$A,'Scoring_Config'!$C:$C,5),0),"False,0")</f>
        <v>0</v>
      </c>
      <c r="AE178" cm="1">
        <f t="array" ref="AE178">IF(FALSE,"True," &amp; IF(_xlfn.XLOOKUP("SrcZone_IsAny",'Scoring_Config'!$A:$A,'Scoring_Config'!$D:$D,"Yes")="Yes",_xlfn.XLOOKUP("SrcZone_IsAny",'Scoring_Config'!$A:$A,'Scoring_Config'!$C:$C,10),0),"False,0")</f>
        <v>0</v>
      </c>
      <c r="AF178" cm="1">
        <f t="array" ref="AF178">IF(FALSE,"True," &amp; IF(_xlfn.XLOOKUP("DstZone_IsAny",'Scoring_Config'!$A:$A,'Scoring_Config'!$D:$D,"Yes")="Yes",_xlfn.XLOOKUP("DstZone_IsAny",'Scoring_Config'!$A:$A,'Scoring_Config'!$C:$C,10),0),"False,0")</f>
        <v>0</v>
      </c>
      <c r="AG178" cm="1">
        <f t="array" ref="AG17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78" cm="1">
        <f t="array" ref="AH178">IF(TRUE,"True," &amp; IF(_xlfn.XLOOKUP("App_Any_OR_RangeGt1000",'Scoring_Config'!$A:$A,'Scoring_Config'!$D:$D,"Yes")="Yes",_xlfn.XLOOKUP("App_Any_OR_RangeGt1000",'Scoring_Config'!$A:$A,'Scoring_Config'!$C:$C,10),0),"False,0")</f>
        <v>0</v>
      </c>
      <c r="AI178" cm="1">
        <f t="array" ref="AI178">IF(FALSE,"True," &amp; IF(_xlfn.XLOOKUP("Service_Insecure_Match",'Scoring_Config'!$A:$A,'Scoring_Config'!$D:$D,"Yes")="Yes",_xlfn.XLOOKUP("Service_Insecure_Match",'Scoring_Config'!$A:$A,'Scoring_Config'!$C:$C,5),0),"False,0")</f>
        <v>0</v>
      </c>
      <c r="AJ178" cm="1">
        <f t="array" ref="AJ178">IF(FALSE,"True," &amp; IF(_xlfn.XLOOKUP("Risky_Inbound",'Scoring_Config'!$A:$A,'Scoring_Config'!$D:$D,"Yes")="Yes",_xlfn.XLOOKUP("Risky_Inbound",'Scoring_Config'!$A:$A,'Scoring_Config'!$C:$C,50),0),"False,0")</f>
        <v>0</v>
      </c>
      <c r="AK178" cm="1">
        <f t="array" ref="AK178">IF(FALSE,"True," &amp; IF(_xlfn.XLOOKUP("Risky_Outbound",'Scoring_Config'!$A:$A,'Scoring_Config'!$D:$D,"Yes")="Yes",_xlfn.XLOOKUP("Risky_Outbound",'Scoring_Config'!$A:$A,'Scoring_Config'!$C:$C,25),0),"False,0")</f>
        <v>0</v>
      </c>
      <c r="AL178" t="s">
        <v>6699</v>
      </c>
      <c r="AM178" cm="1">
        <f t="array" ref="AM17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78" t="s">
        <v>6697</v>
      </c>
      <c r="AO178" t="s">
        <v>6697</v>
      </c>
      <c r="AP178" t="s">
        <v>6697</v>
      </c>
      <c r="AQ178" cm="1">
        <f t="array" ref="AQ178">IF(FALSE,"True," &amp; IF(_xlfn.XLOOKUP("Service_IsAny",'Scoring_Config'!$A:$A,'Scoring_Config'!$D:$D,"Yes")="Yes",_xlfn.XLOOKUP("Service_IsAny",'Scoring_Config'!$A:$A,'Scoring_Config'!$C:$C,0),0),"False,0")</f>
        <v>0</v>
      </c>
      <c r="AR178">
        <v>1</v>
      </c>
      <c r="AS178" cm="1">
        <f t="array" ref="AS178">IF(FALSE,"True," &amp; IF(_xlfn.XLOOKUP("Service_RangeGt1000",'Scoring_Config'!$A:$A,'Scoring_Config'!$D:$D,"Yes")="Yes",_xlfn.XLOOKUP("Service_RangeGt1000",'Scoring_Config'!$A:$A,'Scoring_Config'!$C:$C,0),0),"False,0")</f>
        <v>0</v>
      </c>
      <c r="AT178" cm="1">
        <f t="array" ref="AT178">IF(TRUE,"True," &amp; IF(_xlfn.XLOOKUP("App_IsAny",'Scoring_Config'!$A:$A,'Scoring_Config'!$D:$D,"Yes")="Yes",_xlfn.XLOOKUP("App_IsAny",'Scoring_Config'!$A:$A,'Scoring_Config'!$C:$C,0),0),"False,0")</f>
        <v>0</v>
      </c>
      <c r="AU178">
        <v>65535</v>
      </c>
      <c r="AV178" cm="1">
        <f t="array" ref="AV178">IF(TRUE,"True," &amp; IF(_xlfn.XLOOKUP("App_RangeGt1000",'Scoring_Config'!$A:$A,'Scoring_Config'!$D:$D,"Yes")="Yes",_xlfn.XLOOKUP("App_RangeGt1000",'Scoring_Config'!$A:$A,'Scoring_Config'!$C:$C,0),0),"False,0")</f>
        <v>0</v>
      </c>
      <c r="AW178" cm="1">
        <f t="array" ref="AW178">IF(FALSE,"True," &amp; IF(_xlfn.XLOOKUP("Action_IsDenyOrDrop",'Scoring_Config'!$A:$A,'Scoring_Config'!$D:$D,"Yes")="Yes",_xlfn.XLOOKUP("Action_IsDenyOrDrop",'Scoring_Config'!$A:$A,'Scoring_Config'!$C:$C,0),0),"False,0")</f>
        <v>0</v>
      </c>
      <c r="AX178" cm="1">
        <f t="array" ref="AX178">IF(LEFT(AW178,4)="True",0,(IF(LEFT(Y178,4)="True",IF(_xlfn.XLOOKUP("Src_IsAny",'Scoring_Config'!$A:$A,'Scoring_Config'!$D:$D,"Yes")="Yes",_xlfn.XLOOKUP("Src_IsAny",'Scoring_Config'!$A:$A,'Scoring_Config'!$C:$C,10),0),0)+IF(LEFT(Z178,4)="True",IF(_xlfn.XLOOKUP("Src_CIDR_Le_16",'Scoring_Config'!$A:$A,'Scoring_Config'!$D:$D,"Yes")="Yes",_xlfn.XLOOKUP("Src_CIDR_Le_16",'Scoring_Config'!$A:$A,'Scoring_Config'!$C:$C,10),0),0)+IF(LEFT(AA178,4)="True",IF(_xlfn.XLOOKUP("Src_CIDR_17_22",'Scoring_Config'!$A:$A,'Scoring_Config'!$D:$D,"Yes")="Yes",_xlfn.XLOOKUP("Src_CIDR_17_22",'Scoring_Config'!$A:$A,'Scoring_Config'!$C:$C,5),0),0)+IF(LEFT(AB178,4)="True",IF(_xlfn.XLOOKUP("Dst_IsAny",'Scoring_Config'!$A:$A,'Scoring_Config'!$D:$D,"Yes")="Yes",_xlfn.XLOOKUP("Dst_IsAny",'Scoring_Config'!$A:$A,'Scoring_Config'!$C:$C,10),0),0)+IF(LEFT(AC178,4)="True",IF(_xlfn.XLOOKUP("Dst_CIDR_Le_16",'Scoring_Config'!$A:$A,'Scoring_Config'!$D:$D,"Yes")="Yes",_xlfn.XLOOKUP("Dst_CIDR_Le_16",'Scoring_Config'!$A:$A,'Scoring_Config'!$C:$C,10),0),0)+IF(LEFT(AD178,4)="True",IF(_xlfn.XLOOKUP("Dst_CIDR_17_22",'Scoring_Config'!$A:$A,'Scoring_Config'!$D:$D,"Yes")="Yes",_xlfn.XLOOKUP("Dst_CIDR_17_22",'Scoring_Config'!$A:$A,'Scoring_Config'!$C:$C,5),0),0)+IF(LEFT(AE178,4)="True",IF(_xlfn.XLOOKUP("SrcZone_IsAny",'Scoring_Config'!$A:$A,'Scoring_Config'!$D:$D,"Yes")="Yes",_xlfn.XLOOKUP("SrcZone_IsAny",'Scoring_Config'!$A:$A,'Scoring_Config'!$C:$C,10),0),0)+IF(LEFT(AF178,4)="True",IF(_xlfn.XLOOKUP("DstZone_IsAny",'Scoring_Config'!$A:$A,'Scoring_Config'!$D:$D,"Yes")="Yes",_xlfn.XLOOKUP("DstZone_IsAny",'Scoring_Config'!$A:$A,'Scoring_Config'!$C:$C,10),0),0)+IF(LEFT(AG178,4)="True",IF(_xlfn.XLOOKUP("Service_Any_OR_RangeGt1000",'Scoring_Config'!$A:$A,'Scoring_Config'!$D:$D,"Yes")="Yes",_xlfn.XLOOKUP("Service_Any_OR_RangeGt1000",'Scoring_Config'!$A:$A,'Scoring_Config'!$C:$C,10),0),0)+IF(LEFT(AH178,4)="True",IF(_xlfn.XLOOKUP("App_Any_OR_RangeGt1000",'Scoring_Config'!$A:$A,'Scoring_Config'!$D:$D,"Yes")="Yes",_xlfn.XLOOKUP("App_Any_OR_RangeGt1000",'Scoring_Config'!$A:$A,'Scoring_Config'!$C:$C,10),0),0)+IF(LEFT(AI178,4)="True",IF(_xlfn.XLOOKUP("Service_Insecure_Match",'Scoring_Config'!$A:$A,'Scoring_Config'!$D:$D,"Yes")="Yes",_xlfn.XLOOKUP("Service_Insecure_Match",'Scoring_Config'!$A:$A,'Scoring_Config'!$C:$C,5),0),0)+IF(LEFT(AJ178,4)="True",IF(_xlfn.XLOOKUP("Risky_Inbound",'Scoring_Config'!$A:$A,'Scoring_Config'!$D:$D,"Yes")="Yes",_xlfn.XLOOKUP("Risky_Inbound",'Scoring_Config'!$A:$A,'Scoring_Config'!$C:$C,50),0),0)+IF(LEFT(AK178,4)="True",IF(_xlfn.XLOOKUP("Risky_Outbound",'Scoring_Config'!$A:$A,'Scoring_Config'!$D:$D,"Yes")="Yes",_xlfn.XLOOKUP("Risky_Outbound",'Scoring_Config'!$A:$A,'Scoring_Config'!$C:$C,25),0),0)+IF(LEFT(AZ178,4)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178,FIND(",",AL178)+1,100)),0)+IF(LEFT(AM178,4)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178,FIND(",",AN178)+1,100)),0)+IF(_xlfn.XLOOKUP("Profile_Scoring",'Scoring_Config'!$A:$A,'Scoring_Config'!$D:$D,"Yes")="Yes",VALUE(MID(AO178,FIND(",",AO178)+1,100)),0)+IF(_xlfn.XLOOKUP("Options_Scoring",'Scoring_Config'!$A:$A,'Scoring_Config'!$D:$D,"Yes")="Yes",VALUE(MID(AP178,FIND(",",AP178)+1,100)),0)))</f>
        <v>0</v>
      </c>
      <c r="AZ178" cm="1">
        <f t="array" ref="AZ178">IF(FALSE,"True," &amp; IF(_xlfn.XLOOKUP("Migrate_Insecure",'Scoring_Config'!$A:$A,'Scoring_Config'!$D:$D,"Yes")="Yes",_xlfn.XLOOKUP("Migrate_Insecure",'Scoring_Config'!$A:$A,'Scoring_Config'!$C:$C,10),0),"False,0")</f>
        <v>0</v>
      </c>
    </row>
    <row r="179" spans="1:52">
      <c r="A179" t="s">
        <v>1979</v>
      </c>
      <c r="B179" t="s">
        <v>2157</v>
      </c>
      <c r="C179" t="s">
        <v>3542</v>
      </c>
      <c r="D179" t="s">
        <v>3545</v>
      </c>
      <c r="E179" t="s">
        <v>3563</v>
      </c>
      <c r="F179" t="s">
        <v>3636</v>
      </c>
      <c r="G179" t="s">
        <v>201</v>
      </c>
      <c r="H179" t="s">
        <v>174</v>
      </c>
      <c r="I179" t="s">
        <v>3636</v>
      </c>
      <c r="J179" t="s">
        <v>201</v>
      </c>
      <c r="K179" t="s">
        <v>1696</v>
      </c>
      <c r="L179" t="s">
        <v>1327</v>
      </c>
      <c r="M179" t="s">
        <v>1974</v>
      </c>
      <c r="N179" t="s">
        <v>4315</v>
      </c>
      <c r="O179" t="s">
        <v>4319</v>
      </c>
      <c r="P179" t="s">
        <v>4321</v>
      </c>
      <c r="Q179" t="s">
        <v>4460</v>
      </c>
      <c r="R179" t="s">
        <v>5440</v>
      </c>
      <c r="S179" t="s">
        <v>5440</v>
      </c>
      <c r="T179" t="s">
        <v>5628</v>
      </c>
      <c r="U179" t="s">
        <v>6049</v>
      </c>
      <c r="Y179" cm="1">
        <f t="array" ref="Y179">IF(FALSE,"True," &amp; IF(_xlfn.XLOOKUP("Src_IsAny",'Scoring_Config'!$A:$A,'Scoring_Config'!$D:$D,"Yes")="Yes",_xlfn.XLOOKUP("Src_IsAny",'Scoring_Config'!$A:$A,'Scoring_Config'!$C:$C,10),0),"False,0")</f>
        <v>0</v>
      </c>
      <c r="Z179" cm="1">
        <f t="array" ref="Z179">IF(FALSE,"True," &amp; IF(_xlfn.XLOOKUP("Src_CIDR_Le_16",'Scoring_Config'!$A:$A,'Scoring_Config'!$D:$D,"Yes")="Yes",_xlfn.XLOOKUP("Src_CIDR_Le_16",'Scoring_Config'!$A:$A,'Scoring_Config'!$C:$C,10),0),"False,0")</f>
        <v>0</v>
      </c>
      <c r="AA179" cm="1">
        <f t="array" ref="AA179">IF(TRUE,"True," &amp; IF(_xlfn.XLOOKUP("Src_CIDR_17_22",'Scoring_Config'!$A:$A,'Scoring_Config'!$D:$D,"Yes")="Yes",_xlfn.XLOOKUP("Src_CIDR_17_22",'Scoring_Config'!$A:$A,'Scoring_Config'!$C:$C,5),0),"False,0")</f>
        <v>0</v>
      </c>
      <c r="AB179" cm="1">
        <f t="array" ref="AB179">IF(FALSE,"True," &amp; IF(_xlfn.XLOOKUP("Dst_IsAny",'Scoring_Config'!$A:$A,'Scoring_Config'!$D:$D,"Yes")="Yes",_xlfn.XLOOKUP("Dst_IsAny",'Scoring_Config'!$A:$A,'Scoring_Config'!$C:$C,10),0),"False,0")</f>
        <v>0</v>
      </c>
      <c r="AC179" cm="1">
        <f t="array" ref="AC179">IF(FALSE,"True," &amp; IF(_xlfn.XLOOKUP("Dst_CIDR_Le_16",'Scoring_Config'!$A:$A,'Scoring_Config'!$D:$D,"Yes")="Yes",_xlfn.XLOOKUP("Dst_CIDR_Le_16",'Scoring_Config'!$A:$A,'Scoring_Config'!$C:$C,10),0),"False,0")</f>
        <v>0</v>
      </c>
      <c r="AD179" cm="1">
        <f t="array" ref="AD179">IF(TRUE,"True," &amp; IF(_xlfn.XLOOKUP("Dst_CIDR_17_22",'Scoring_Config'!$A:$A,'Scoring_Config'!$D:$D,"Yes")="Yes",_xlfn.XLOOKUP("Dst_CIDR_17_22",'Scoring_Config'!$A:$A,'Scoring_Config'!$C:$C,5),0),"False,0")</f>
        <v>0</v>
      </c>
      <c r="AE179" cm="1">
        <f t="array" ref="AE179">IF(FALSE,"True," &amp; IF(_xlfn.XLOOKUP("SrcZone_IsAny",'Scoring_Config'!$A:$A,'Scoring_Config'!$D:$D,"Yes")="Yes",_xlfn.XLOOKUP("SrcZone_IsAny",'Scoring_Config'!$A:$A,'Scoring_Config'!$C:$C,10),0),"False,0")</f>
        <v>0</v>
      </c>
      <c r="AF179" cm="1">
        <f t="array" ref="AF179">IF(FALSE,"True," &amp; IF(_xlfn.XLOOKUP("DstZone_IsAny",'Scoring_Config'!$A:$A,'Scoring_Config'!$D:$D,"Yes")="Yes",_xlfn.XLOOKUP("DstZone_IsAny",'Scoring_Config'!$A:$A,'Scoring_Config'!$C:$C,10),0),"False,0")</f>
        <v>0</v>
      </c>
      <c r="AG179" cm="1">
        <f t="array" ref="AG17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79" cm="1">
        <f t="array" ref="AH179">IF(FALSE,"True," &amp; IF(_xlfn.XLOOKUP("App_Any_OR_RangeGt1000",'Scoring_Config'!$A:$A,'Scoring_Config'!$D:$D,"Yes")="Yes",_xlfn.XLOOKUP("App_Any_OR_RangeGt1000",'Scoring_Config'!$A:$A,'Scoring_Config'!$C:$C,10),0),"False,0")</f>
        <v>0</v>
      </c>
      <c r="AI179" cm="1">
        <f t="array" ref="AI179">IF(FALSE,"True," &amp; IF(_xlfn.XLOOKUP("Service_Insecure_Match",'Scoring_Config'!$A:$A,'Scoring_Config'!$D:$D,"Yes")="Yes",_xlfn.XLOOKUP("Service_Insecure_Match",'Scoring_Config'!$A:$A,'Scoring_Config'!$C:$C,5),0),"False,0")</f>
        <v>0</v>
      </c>
      <c r="AJ179" cm="1">
        <f t="array" ref="AJ179">IF(FALSE,"True," &amp; IF(_xlfn.XLOOKUP("Risky_Inbound",'Scoring_Config'!$A:$A,'Scoring_Config'!$D:$D,"Yes")="Yes",_xlfn.XLOOKUP("Risky_Inbound",'Scoring_Config'!$A:$A,'Scoring_Config'!$C:$C,50),0),"False,0")</f>
        <v>0</v>
      </c>
      <c r="AK179" cm="1">
        <f t="array" ref="AK179">IF(FALSE,"True," &amp; IF(_xlfn.XLOOKUP("Risky_Outbound",'Scoring_Config'!$A:$A,'Scoring_Config'!$D:$D,"Yes")="Yes",_xlfn.XLOOKUP("Risky_Outbound",'Scoring_Config'!$A:$A,'Scoring_Config'!$C:$C,25),0),"False,0")</f>
        <v>0</v>
      </c>
      <c r="AL179" t="s">
        <v>6700</v>
      </c>
      <c r="AM179" cm="1">
        <f t="array" ref="AM17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79" t="s">
        <v>6697</v>
      </c>
      <c r="AO179" t="s">
        <v>6697</v>
      </c>
      <c r="AP179" t="s">
        <v>6697</v>
      </c>
      <c r="AQ179" cm="1">
        <f t="array" ref="AQ179">IF(FALSE,"True," &amp; IF(_xlfn.XLOOKUP("Service_IsAny",'Scoring_Config'!$A:$A,'Scoring_Config'!$D:$D,"Yes")="Yes",_xlfn.XLOOKUP("Service_IsAny",'Scoring_Config'!$A:$A,'Scoring_Config'!$C:$C,0),0),"False,0")</f>
        <v>0</v>
      </c>
      <c r="AR179">
        <v>0</v>
      </c>
      <c r="AS179" cm="1">
        <f t="array" ref="AS179">IF(FALSE,"True," &amp; IF(_xlfn.XLOOKUP("Service_RangeGt1000",'Scoring_Config'!$A:$A,'Scoring_Config'!$D:$D,"Yes")="Yes",_xlfn.XLOOKUP("Service_RangeGt1000",'Scoring_Config'!$A:$A,'Scoring_Config'!$C:$C,0),0),"False,0")</f>
        <v>0</v>
      </c>
      <c r="AT179" cm="1">
        <f t="array" ref="AT179">IF(FALSE,"True," &amp; IF(_xlfn.XLOOKUP("App_IsAny",'Scoring_Config'!$A:$A,'Scoring_Config'!$D:$D,"Yes")="Yes",_xlfn.XLOOKUP("App_IsAny",'Scoring_Config'!$A:$A,'Scoring_Config'!$C:$C,0),0),"False,0")</f>
        <v>0</v>
      </c>
      <c r="AU179">
        <v>0</v>
      </c>
      <c r="AV179" cm="1">
        <f t="array" ref="AV179">IF(FALSE,"True," &amp; IF(_xlfn.XLOOKUP("App_RangeGt1000",'Scoring_Config'!$A:$A,'Scoring_Config'!$D:$D,"Yes")="Yes",_xlfn.XLOOKUP("App_RangeGt1000",'Scoring_Config'!$A:$A,'Scoring_Config'!$C:$C,0),0),"False,0")</f>
        <v>0</v>
      </c>
      <c r="AW179" cm="1">
        <f t="array" ref="AW179">IF(FALSE,"True," &amp; IF(_xlfn.XLOOKUP("Action_IsDenyOrDrop",'Scoring_Config'!$A:$A,'Scoring_Config'!$D:$D,"Yes")="Yes",_xlfn.XLOOKUP("Action_IsDenyOrDrop",'Scoring_Config'!$A:$A,'Scoring_Config'!$C:$C,0),0),"False,0")</f>
        <v>0</v>
      </c>
      <c r="AX179" cm="1">
        <f t="array" ref="AX179">IF(LEFT(AW179,4)="True",0,(IF(LEFT(Y179,4)="True",IF(_xlfn.XLOOKUP("Src_IsAny",'Scoring_Config'!$A:$A,'Scoring_Config'!$D:$D,"Yes")="Yes",_xlfn.XLOOKUP("Src_IsAny",'Scoring_Config'!$A:$A,'Scoring_Config'!$C:$C,10),0),0)+IF(LEFT(Z179,4)="True",IF(_xlfn.XLOOKUP("Src_CIDR_Le_16",'Scoring_Config'!$A:$A,'Scoring_Config'!$D:$D,"Yes")="Yes",_xlfn.XLOOKUP("Src_CIDR_Le_16",'Scoring_Config'!$A:$A,'Scoring_Config'!$C:$C,10),0),0)+IF(LEFT(AA179,4)="True",IF(_xlfn.XLOOKUP("Src_CIDR_17_22",'Scoring_Config'!$A:$A,'Scoring_Config'!$D:$D,"Yes")="Yes",_xlfn.XLOOKUP("Src_CIDR_17_22",'Scoring_Config'!$A:$A,'Scoring_Config'!$C:$C,5),0),0)+IF(LEFT(AB179,4)="True",IF(_xlfn.XLOOKUP("Dst_IsAny",'Scoring_Config'!$A:$A,'Scoring_Config'!$D:$D,"Yes")="Yes",_xlfn.XLOOKUP("Dst_IsAny",'Scoring_Config'!$A:$A,'Scoring_Config'!$C:$C,10),0),0)+IF(LEFT(AC179,4)="True",IF(_xlfn.XLOOKUP("Dst_CIDR_Le_16",'Scoring_Config'!$A:$A,'Scoring_Config'!$D:$D,"Yes")="Yes",_xlfn.XLOOKUP("Dst_CIDR_Le_16",'Scoring_Config'!$A:$A,'Scoring_Config'!$C:$C,10),0),0)+IF(LEFT(AD179,4)="True",IF(_xlfn.XLOOKUP("Dst_CIDR_17_22",'Scoring_Config'!$A:$A,'Scoring_Config'!$D:$D,"Yes")="Yes",_xlfn.XLOOKUP("Dst_CIDR_17_22",'Scoring_Config'!$A:$A,'Scoring_Config'!$C:$C,5),0),0)+IF(LEFT(AE179,4)="True",IF(_xlfn.XLOOKUP("SrcZone_IsAny",'Scoring_Config'!$A:$A,'Scoring_Config'!$D:$D,"Yes")="Yes",_xlfn.XLOOKUP("SrcZone_IsAny",'Scoring_Config'!$A:$A,'Scoring_Config'!$C:$C,10),0),0)+IF(LEFT(AF179,4)="True",IF(_xlfn.XLOOKUP("DstZone_IsAny",'Scoring_Config'!$A:$A,'Scoring_Config'!$D:$D,"Yes")="Yes",_xlfn.XLOOKUP("DstZone_IsAny",'Scoring_Config'!$A:$A,'Scoring_Config'!$C:$C,10),0),0)+IF(LEFT(AG179,4)="True",IF(_xlfn.XLOOKUP("Service_Any_OR_RangeGt1000",'Scoring_Config'!$A:$A,'Scoring_Config'!$D:$D,"Yes")="Yes",_xlfn.XLOOKUP("Service_Any_OR_RangeGt1000",'Scoring_Config'!$A:$A,'Scoring_Config'!$C:$C,10),0),0)+IF(LEFT(AH179,4)="True",IF(_xlfn.XLOOKUP("App_Any_OR_RangeGt1000",'Scoring_Config'!$A:$A,'Scoring_Config'!$D:$D,"Yes")="Yes",_xlfn.XLOOKUP("App_Any_OR_RangeGt1000",'Scoring_Config'!$A:$A,'Scoring_Config'!$C:$C,10),0),0)+IF(LEFT(AI179,4)="True",IF(_xlfn.XLOOKUP("Service_Insecure_Match",'Scoring_Config'!$A:$A,'Scoring_Config'!$D:$D,"Yes")="Yes",_xlfn.XLOOKUP("Service_Insecure_Match",'Scoring_Config'!$A:$A,'Scoring_Config'!$C:$C,5),0),0)+IF(LEFT(AJ179,4)="True",IF(_xlfn.XLOOKUP("Risky_Inbound",'Scoring_Config'!$A:$A,'Scoring_Config'!$D:$D,"Yes")="Yes",_xlfn.XLOOKUP("Risky_Inbound",'Scoring_Config'!$A:$A,'Scoring_Config'!$C:$C,50),0),0)+IF(LEFT(AK179,4)="True",IF(_xlfn.XLOOKUP("Risky_Outbound",'Scoring_Config'!$A:$A,'Scoring_Config'!$D:$D,"Yes")="Yes",_xlfn.XLOOKUP("Risky_Outbound",'Scoring_Config'!$A:$A,'Scoring_Config'!$C:$C,25),0),0)+IF(LEFT(AZ179,4)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179,FIND(",",AL179)+1,100)),0)+IF(LEFT(AM179,4)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179,FIND(",",AN179)+1,100)),0)+IF(_xlfn.XLOOKUP("Profile_Scoring",'Scoring_Config'!$A:$A,'Scoring_Config'!$D:$D,"Yes")="Yes",VALUE(MID(AO179,FIND(",",AO179)+1,100)),0)+IF(_xlfn.XLOOKUP("Options_Scoring",'Scoring_Config'!$A:$A,'Scoring_Config'!$D:$D,"Yes")="Yes",VALUE(MID(AP179,FIND(",",AP179)+1,100)),0)))</f>
        <v>0</v>
      </c>
      <c r="AZ179" cm="1">
        <f t="array" ref="AZ179">IF(FALSE,"True," &amp; IF(_xlfn.XLOOKUP("Migrate_Insecure",'Scoring_Config'!$A:$A,'Scoring_Config'!$D:$D,"Yes")="Yes",_xlfn.XLOOKUP("Migrate_Insecure",'Scoring_Config'!$A:$A,'Scoring_Config'!$C:$C,10),0),"False,0")</f>
        <v>0</v>
      </c>
    </row>
    <row r="180" spans="1:52">
      <c r="A180" t="s">
        <v>1979</v>
      </c>
      <c r="B180" t="s">
        <v>2158</v>
      </c>
      <c r="C180" t="s">
        <v>3542</v>
      </c>
      <c r="D180" t="s">
        <v>3545</v>
      </c>
      <c r="E180" t="s">
        <v>3563</v>
      </c>
      <c r="F180" t="s">
        <v>3637</v>
      </c>
      <c r="G180" t="s">
        <v>202</v>
      </c>
      <c r="H180" t="s">
        <v>174</v>
      </c>
      <c r="I180" t="s">
        <v>3599</v>
      </c>
      <c r="J180" t="s">
        <v>204</v>
      </c>
      <c r="K180" t="s">
        <v>1735</v>
      </c>
      <c r="L180" t="s">
        <v>1327</v>
      </c>
      <c r="M180" t="s">
        <v>1974</v>
      </c>
      <c r="N180" t="s">
        <v>4315</v>
      </c>
      <c r="O180" t="s">
        <v>4319</v>
      </c>
      <c r="P180" t="s">
        <v>4322</v>
      </c>
      <c r="Q180" t="s">
        <v>4461</v>
      </c>
      <c r="R180" t="s">
        <v>5450</v>
      </c>
      <c r="S180" t="s">
        <v>5440</v>
      </c>
      <c r="T180" t="s">
        <v>5603</v>
      </c>
      <c r="U180" t="s">
        <v>6050</v>
      </c>
      <c r="Y180" cm="1">
        <f t="array" ref="Y180">IF(FALSE,"True," &amp; IF(_xlfn.XLOOKUP("Src_IsAny",'Scoring_Config'!$A:$A,'Scoring_Config'!$D:$D,"Yes")="Yes",_xlfn.XLOOKUP("Src_IsAny",'Scoring_Config'!$A:$A,'Scoring_Config'!$C:$C,10),0),"False,0")</f>
        <v>0</v>
      </c>
      <c r="Z180" cm="1">
        <f t="array" ref="Z180">IF(FALSE,"True," &amp; IF(_xlfn.XLOOKUP("Src_CIDR_Le_16",'Scoring_Config'!$A:$A,'Scoring_Config'!$D:$D,"Yes")="Yes",_xlfn.XLOOKUP("Src_CIDR_Le_16",'Scoring_Config'!$A:$A,'Scoring_Config'!$C:$C,10),0),"False,0")</f>
        <v>0</v>
      </c>
      <c r="AA180" cm="1">
        <f t="array" ref="AA180">IF(TRUE,"True," &amp; IF(_xlfn.XLOOKUP("Src_CIDR_17_22",'Scoring_Config'!$A:$A,'Scoring_Config'!$D:$D,"Yes")="Yes",_xlfn.XLOOKUP("Src_CIDR_17_22",'Scoring_Config'!$A:$A,'Scoring_Config'!$C:$C,5),0),"False,0")</f>
        <v>0</v>
      </c>
      <c r="AB180" cm="1">
        <f t="array" ref="AB180">IF(FALSE,"True," &amp; IF(_xlfn.XLOOKUP("Dst_IsAny",'Scoring_Config'!$A:$A,'Scoring_Config'!$D:$D,"Yes")="Yes",_xlfn.XLOOKUP("Dst_IsAny",'Scoring_Config'!$A:$A,'Scoring_Config'!$C:$C,10),0),"False,0")</f>
        <v>0</v>
      </c>
      <c r="AC180" cm="1">
        <f t="array" ref="AC180">IF(FALSE,"True," &amp; IF(_xlfn.XLOOKUP("Dst_CIDR_Le_16",'Scoring_Config'!$A:$A,'Scoring_Config'!$D:$D,"Yes")="Yes",_xlfn.XLOOKUP("Dst_CIDR_Le_16",'Scoring_Config'!$A:$A,'Scoring_Config'!$C:$C,10),0),"False,0")</f>
        <v>0</v>
      </c>
      <c r="AD180" cm="1">
        <f t="array" ref="AD180">IF(TRUE,"True," &amp; IF(_xlfn.XLOOKUP("Dst_CIDR_17_22",'Scoring_Config'!$A:$A,'Scoring_Config'!$D:$D,"Yes")="Yes",_xlfn.XLOOKUP("Dst_CIDR_17_22",'Scoring_Config'!$A:$A,'Scoring_Config'!$C:$C,5),0),"False,0")</f>
        <v>0</v>
      </c>
      <c r="AE180" cm="1">
        <f t="array" ref="AE180">IF(FALSE,"True," &amp; IF(_xlfn.XLOOKUP("SrcZone_IsAny",'Scoring_Config'!$A:$A,'Scoring_Config'!$D:$D,"Yes")="Yes",_xlfn.XLOOKUP("SrcZone_IsAny",'Scoring_Config'!$A:$A,'Scoring_Config'!$C:$C,10),0),"False,0")</f>
        <v>0</v>
      </c>
      <c r="AF180" cm="1">
        <f t="array" ref="AF180">IF(FALSE,"True," &amp; IF(_xlfn.XLOOKUP("DstZone_IsAny",'Scoring_Config'!$A:$A,'Scoring_Config'!$D:$D,"Yes")="Yes",_xlfn.XLOOKUP("DstZone_IsAny",'Scoring_Config'!$A:$A,'Scoring_Config'!$C:$C,10),0),"False,0")</f>
        <v>0</v>
      </c>
      <c r="AG180" cm="1">
        <f t="array" ref="AG18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80" cm="1">
        <f t="array" ref="AH180">IF(FALSE,"True," &amp; IF(_xlfn.XLOOKUP("App_Any_OR_RangeGt1000",'Scoring_Config'!$A:$A,'Scoring_Config'!$D:$D,"Yes")="Yes",_xlfn.XLOOKUP("App_Any_OR_RangeGt1000",'Scoring_Config'!$A:$A,'Scoring_Config'!$C:$C,10),0),"False,0")</f>
        <v>0</v>
      </c>
      <c r="AI180" cm="1">
        <f t="array" ref="AI180">IF(FALSE,"True," &amp; IF(_xlfn.XLOOKUP("Service_Insecure_Match",'Scoring_Config'!$A:$A,'Scoring_Config'!$D:$D,"Yes")="Yes",_xlfn.XLOOKUP("Service_Insecure_Match",'Scoring_Config'!$A:$A,'Scoring_Config'!$C:$C,5),0),"False,0")</f>
        <v>0</v>
      </c>
      <c r="AJ180" cm="1">
        <f t="array" ref="AJ180">IF(FALSE,"True," &amp; IF(_xlfn.XLOOKUP("Risky_Inbound",'Scoring_Config'!$A:$A,'Scoring_Config'!$D:$D,"Yes")="Yes",_xlfn.XLOOKUP("Risky_Inbound",'Scoring_Config'!$A:$A,'Scoring_Config'!$C:$C,50),0),"False,0")</f>
        <v>0</v>
      </c>
      <c r="AK180" cm="1">
        <f t="array" ref="AK180">IF(FALSE,"True," &amp; IF(_xlfn.XLOOKUP("Risky_Outbound",'Scoring_Config'!$A:$A,'Scoring_Config'!$D:$D,"Yes")="Yes",_xlfn.XLOOKUP("Risky_Outbound",'Scoring_Config'!$A:$A,'Scoring_Config'!$C:$C,25),0),"False,0")</f>
        <v>0</v>
      </c>
      <c r="AL180" t="s">
        <v>6697</v>
      </c>
      <c r="AM180" cm="1">
        <f t="array" ref="AM18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80" t="s">
        <v>6697</v>
      </c>
      <c r="AO180" t="s">
        <v>6697</v>
      </c>
      <c r="AP180" t="s">
        <v>6697</v>
      </c>
      <c r="AQ180" cm="1">
        <f t="array" ref="AQ180">IF(FALSE,"True," &amp; IF(_xlfn.XLOOKUP("Service_IsAny",'Scoring_Config'!$A:$A,'Scoring_Config'!$D:$D,"Yes")="Yes",_xlfn.XLOOKUP("Service_IsAny",'Scoring_Config'!$A:$A,'Scoring_Config'!$C:$C,0),0),"False,0")</f>
        <v>0</v>
      </c>
      <c r="AR180">
        <v>0</v>
      </c>
      <c r="AS180" cm="1">
        <f t="array" ref="AS180">IF(FALSE,"True," &amp; IF(_xlfn.XLOOKUP("Service_RangeGt1000",'Scoring_Config'!$A:$A,'Scoring_Config'!$D:$D,"Yes")="Yes",_xlfn.XLOOKUP("Service_RangeGt1000",'Scoring_Config'!$A:$A,'Scoring_Config'!$C:$C,0),0),"False,0")</f>
        <v>0</v>
      </c>
      <c r="AT180" cm="1">
        <f t="array" ref="AT180">IF(FALSE,"True," &amp; IF(_xlfn.XLOOKUP("App_IsAny",'Scoring_Config'!$A:$A,'Scoring_Config'!$D:$D,"Yes")="Yes",_xlfn.XLOOKUP("App_IsAny",'Scoring_Config'!$A:$A,'Scoring_Config'!$C:$C,0),0),"False,0")</f>
        <v>0</v>
      </c>
      <c r="AU180">
        <v>103</v>
      </c>
      <c r="AV180" cm="1">
        <f t="array" ref="AV180">IF(FALSE,"True," &amp; IF(_xlfn.XLOOKUP("App_RangeGt1000",'Scoring_Config'!$A:$A,'Scoring_Config'!$D:$D,"Yes")="Yes",_xlfn.XLOOKUP("App_RangeGt1000",'Scoring_Config'!$A:$A,'Scoring_Config'!$C:$C,0),0),"False,0")</f>
        <v>0</v>
      </c>
      <c r="AW180" cm="1">
        <f t="array" ref="AW180">IF(FALSE,"True," &amp; IF(_xlfn.XLOOKUP("Action_IsDenyOrDrop",'Scoring_Config'!$A:$A,'Scoring_Config'!$D:$D,"Yes")="Yes",_xlfn.XLOOKUP("Action_IsDenyOrDrop",'Scoring_Config'!$A:$A,'Scoring_Config'!$C:$C,0),0),"False,0")</f>
        <v>0</v>
      </c>
      <c r="AX180" cm="1">
        <f t="array" ref="AX180">IF(LEFT(AW180,4)="True",0,(IF(LEFT(Y180,4)="True",IF(_xlfn.XLOOKUP("Src_IsAny",'Scoring_Config'!$A:$A,'Scoring_Config'!$D:$D,"Yes")="Yes",_xlfn.XLOOKUP("Src_IsAny",'Scoring_Config'!$A:$A,'Scoring_Config'!$C:$C,10),0),0)+IF(LEFT(Z180,4)="True",IF(_xlfn.XLOOKUP("Src_CIDR_Le_16",'Scoring_Config'!$A:$A,'Scoring_Config'!$D:$D,"Yes")="Yes",_xlfn.XLOOKUP("Src_CIDR_Le_16",'Scoring_Config'!$A:$A,'Scoring_Config'!$C:$C,10),0),0)+IF(LEFT(AA180,4)="True",IF(_xlfn.XLOOKUP("Src_CIDR_17_22",'Scoring_Config'!$A:$A,'Scoring_Config'!$D:$D,"Yes")="Yes",_xlfn.XLOOKUP("Src_CIDR_17_22",'Scoring_Config'!$A:$A,'Scoring_Config'!$C:$C,5),0),0)+IF(LEFT(AB180,4)="True",IF(_xlfn.XLOOKUP("Dst_IsAny",'Scoring_Config'!$A:$A,'Scoring_Config'!$D:$D,"Yes")="Yes",_xlfn.XLOOKUP("Dst_IsAny",'Scoring_Config'!$A:$A,'Scoring_Config'!$C:$C,10),0),0)+IF(LEFT(AC180,4)="True",IF(_xlfn.XLOOKUP("Dst_CIDR_Le_16",'Scoring_Config'!$A:$A,'Scoring_Config'!$D:$D,"Yes")="Yes",_xlfn.XLOOKUP("Dst_CIDR_Le_16",'Scoring_Config'!$A:$A,'Scoring_Config'!$C:$C,10),0),0)+IF(LEFT(AD180,4)="True",IF(_xlfn.XLOOKUP("Dst_CIDR_17_22",'Scoring_Config'!$A:$A,'Scoring_Config'!$D:$D,"Yes")="Yes",_xlfn.XLOOKUP("Dst_CIDR_17_22",'Scoring_Config'!$A:$A,'Scoring_Config'!$C:$C,5),0),0)+IF(LEFT(AE180,4)="True",IF(_xlfn.XLOOKUP("SrcZone_IsAny",'Scoring_Config'!$A:$A,'Scoring_Config'!$D:$D,"Yes")="Yes",_xlfn.XLOOKUP("SrcZone_IsAny",'Scoring_Config'!$A:$A,'Scoring_Config'!$C:$C,10),0),0)+IF(LEFT(AF180,4)="True",IF(_xlfn.XLOOKUP("DstZone_IsAny",'Scoring_Config'!$A:$A,'Scoring_Config'!$D:$D,"Yes")="Yes",_xlfn.XLOOKUP("DstZone_IsAny",'Scoring_Config'!$A:$A,'Scoring_Config'!$C:$C,10),0),0)+IF(LEFT(AG180,4)="True",IF(_xlfn.XLOOKUP("Service_Any_OR_RangeGt1000",'Scoring_Config'!$A:$A,'Scoring_Config'!$D:$D,"Yes")="Yes",_xlfn.XLOOKUP("Service_Any_OR_RangeGt1000",'Scoring_Config'!$A:$A,'Scoring_Config'!$C:$C,10),0),0)+IF(LEFT(AH180,4)="True",IF(_xlfn.XLOOKUP("App_Any_OR_RangeGt1000",'Scoring_Config'!$A:$A,'Scoring_Config'!$D:$D,"Yes")="Yes",_xlfn.XLOOKUP("App_Any_OR_RangeGt1000",'Scoring_Config'!$A:$A,'Scoring_Config'!$C:$C,10),0),0)+IF(LEFT(AI180,4)="True",IF(_xlfn.XLOOKUP("Service_Insecure_Match",'Scoring_Config'!$A:$A,'Scoring_Config'!$D:$D,"Yes")="Yes",_xlfn.XLOOKUP("Service_Insecure_Match",'Scoring_Config'!$A:$A,'Scoring_Config'!$C:$C,5),0),0)+IF(LEFT(AJ180,4)="True",IF(_xlfn.XLOOKUP("Risky_Inbound",'Scoring_Config'!$A:$A,'Scoring_Config'!$D:$D,"Yes")="Yes",_xlfn.XLOOKUP("Risky_Inbound",'Scoring_Config'!$A:$A,'Scoring_Config'!$C:$C,50),0),0)+IF(LEFT(AK180,4)="True",IF(_xlfn.XLOOKUP("Risky_Outbound",'Scoring_Config'!$A:$A,'Scoring_Config'!$D:$D,"Yes")="Yes",_xlfn.XLOOKUP("Risky_Outbound",'Scoring_Config'!$A:$A,'Scoring_Config'!$C:$C,25),0),0)+IF(LEFT(AZ180,4)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180,FIND(",",AL180)+1,100)),0)+IF(LEFT(AM180,4)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180,FIND(",",AN180)+1,100)),0)+IF(_xlfn.XLOOKUP("Profile_Scoring",'Scoring_Config'!$A:$A,'Scoring_Config'!$D:$D,"Yes")="Yes",VALUE(MID(AO180,FIND(",",AO180)+1,100)),0)+IF(_xlfn.XLOOKUP("Options_Scoring",'Scoring_Config'!$A:$A,'Scoring_Config'!$D:$D,"Yes")="Yes",VALUE(MID(AP180,FIND(",",AP180)+1,100)),0)))</f>
        <v>0</v>
      </c>
      <c r="AZ180" cm="1">
        <f t="array" ref="AZ180">IF(FALSE,"True," &amp; IF(_xlfn.XLOOKUP("Migrate_Insecure",'Scoring_Config'!$A:$A,'Scoring_Config'!$D:$D,"Yes")="Yes",_xlfn.XLOOKUP("Migrate_Insecure",'Scoring_Config'!$A:$A,'Scoring_Config'!$C:$C,10),0),"False,0")</f>
        <v>0</v>
      </c>
    </row>
    <row r="181" spans="1:52">
      <c r="A181" t="s">
        <v>1979</v>
      </c>
      <c r="B181" t="s">
        <v>2159</v>
      </c>
      <c r="C181" t="s">
        <v>3542</v>
      </c>
      <c r="D181" t="s">
        <v>3545</v>
      </c>
      <c r="E181" t="s">
        <v>3563</v>
      </c>
      <c r="F181" t="s">
        <v>3638</v>
      </c>
      <c r="G181" t="s">
        <v>202</v>
      </c>
      <c r="H181" t="s">
        <v>174</v>
      </c>
      <c r="I181" t="s">
        <v>3802</v>
      </c>
      <c r="J181" t="s">
        <v>349</v>
      </c>
      <c r="K181" t="s">
        <v>1736</v>
      </c>
      <c r="L181" t="s">
        <v>1327</v>
      </c>
      <c r="M181" t="s">
        <v>1974</v>
      </c>
      <c r="N181" t="s">
        <v>4315</v>
      </c>
      <c r="O181" t="s">
        <v>4319</v>
      </c>
      <c r="P181" t="s">
        <v>4321</v>
      </c>
      <c r="Q181" t="s">
        <v>4462</v>
      </c>
      <c r="R181" t="s">
        <v>5441</v>
      </c>
      <c r="S181" t="s">
        <v>5440</v>
      </c>
      <c r="T181" t="s">
        <v>5629</v>
      </c>
      <c r="U181" t="s">
        <v>6051</v>
      </c>
      <c r="Y181" cm="1">
        <f t="array" ref="Y181">IF(FALSE,"True," &amp; IF(_xlfn.XLOOKUP("Src_IsAny",'Scoring_Config'!$A:$A,'Scoring_Config'!$D:$D,"Yes")="Yes",_xlfn.XLOOKUP("Src_IsAny",'Scoring_Config'!$A:$A,'Scoring_Config'!$C:$C,10),0),"False,0")</f>
        <v>0</v>
      </c>
      <c r="Z181" cm="1">
        <f t="array" ref="Z181">IF(FALSE,"True," &amp; IF(_xlfn.XLOOKUP("Src_CIDR_Le_16",'Scoring_Config'!$A:$A,'Scoring_Config'!$D:$D,"Yes")="Yes",_xlfn.XLOOKUP("Src_CIDR_Le_16",'Scoring_Config'!$A:$A,'Scoring_Config'!$C:$C,10),0),"False,0")</f>
        <v>0</v>
      </c>
      <c r="AA181" cm="1">
        <f t="array" ref="AA181">IF(TRUE,"True," &amp; IF(_xlfn.XLOOKUP("Src_CIDR_17_22",'Scoring_Config'!$A:$A,'Scoring_Config'!$D:$D,"Yes")="Yes",_xlfn.XLOOKUP("Src_CIDR_17_22",'Scoring_Config'!$A:$A,'Scoring_Config'!$C:$C,5),0),"False,0")</f>
        <v>0</v>
      </c>
      <c r="AB181" cm="1">
        <f t="array" ref="AB181">IF(FALSE,"True," &amp; IF(_xlfn.XLOOKUP("Dst_IsAny",'Scoring_Config'!$A:$A,'Scoring_Config'!$D:$D,"Yes")="Yes",_xlfn.XLOOKUP("Dst_IsAny",'Scoring_Config'!$A:$A,'Scoring_Config'!$C:$C,10),0),"False,0")</f>
        <v>0</v>
      </c>
      <c r="AC181" cm="1">
        <f t="array" ref="AC181">IF(FALSE,"True," &amp; IF(_xlfn.XLOOKUP("Dst_CIDR_Le_16",'Scoring_Config'!$A:$A,'Scoring_Config'!$D:$D,"Yes")="Yes",_xlfn.XLOOKUP("Dst_CIDR_Le_16",'Scoring_Config'!$A:$A,'Scoring_Config'!$C:$C,10),0),"False,0")</f>
        <v>0</v>
      </c>
      <c r="AD181" cm="1">
        <f t="array" ref="AD181">IF(FALSE,"True," &amp; IF(_xlfn.XLOOKUP("Dst_CIDR_17_22",'Scoring_Config'!$A:$A,'Scoring_Config'!$D:$D,"Yes")="Yes",_xlfn.XLOOKUP("Dst_CIDR_17_22",'Scoring_Config'!$A:$A,'Scoring_Config'!$C:$C,5),0),"False,0")</f>
        <v>0</v>
      </c>
      <c r="AE181" cm="1">
        <f t="array" ref="AE181">IF(FALSE,"True," &amp; IF(_xlfn.XLOOKUP("SrcZone_IsAny",'Scoring_Config'!$A:$A,'Scoring_Config'!$D:$D,"Yes")="Yes",_xlfn.XLOOKUP("SrcZone_IsAny",'Scoring_Config'!$A:$A,'Scoring_Config'!$C:$C,10),0),"False,0")</f>
        <v>0</v>
      </c>
      <c r="AF181" cm="1">
        <f t="array" ref="AF181">IF(FALSE,"True," &amp; IF(_xlfn.XLOOKUP("DstZone_IsAny",'Scoring_Config'!$A:$A,'Scoring_Config'!$D:$D,"Yes")="Yes",_xlfn.XLOOKUP("DstZone_IsAny",'Scoring_Config'!$A:$A,'Scoring_Config'!$C:$C,10),0),"False,0")</f>
        <v>0</v>
      </c>
      <c r="AG181" cm="1">
        <f t="array" ref="AG18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81" cm="1">
        <f t="array" ref="AH181">IF(FALSE,"True," &amp; IF(_xlfn.XLOOKUP("App_Any_OR_RangeGt1000",'Scoring_Config'!$A:$A,'Scoring_Config'!$D:$D,"Yes")="Yes",_xlfn.XLOOKUP("App_Any_OR_RangeGt1000",'Scoring_Config'!$A:$A,'Scoring_Config'!$C:$C,10),0),"False,0")</f>
        <v>0</v>
      </c>
      <c r="AI181" cm="1">
        <f t="array" ref="AI181">IF(FALSE,"True," &amp; IF(_xlfn.XLOOKUP("Service_Insecure_Match",'Scoring_Config'!$A:$A,'Scoring_Config'!$D:$D,"Yes")="Yes",_xlfn.XLOOKUP("Service_Insecure_Match",'Scoring_Config'!$A:$A,'Scoring_Config'!$C:$C,5),0),"False,0")</f>
        <v>0</v>
      </c>
      <c r="AJ181" cm="1">
        <f t="array" ref="AJ181">IF(FALSE,"True," &amp; IF(_xlfn.XLOOKUP("Risky_Inbound",'Scoring_Config'!$A:$A,'Scoring_Config'!$D:$D,"Yes")="Yes",_xlfn.XLOOKUP("Risky_Inbound",'Scoring_Config'!$A:$A,'Scoring_Config'!$C:$C,50),0),"False,0")</f>
        <v>0</v>
      </c>
      <c r="AK181" cm="1">
        <f t="array" ref="AK181">IF(FALSE,"True," &amp; IF(_xlfn.XLOOKUP("Risky_Outbound",'Scoring_Config'!$A:$A,'Scoring_Config'!$D:$D,"Yes")="Yes",_xlfn.XLOOKUP("Risky_Outbound",'Scoring_Config'!$A:$A,'Scoring_Config'!$C:$C,25),0),"False,0")</f>
        <v>0</v>
      </c>
      <c r="AL181" t="s">
        <v>6700</v>
      </c>
      <c r="AM181" cm="1">
        <f t="array" ref="AM18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81" t="s">
        <v>6697</v>
      </c>
      <c r="AO181" t="s">
        <v>6697</v>
      </c>
      <c r="AP181" t="s">
        <v>6697</v>
      </c>
      <c r="AQ181" cm="1">
        <f t="array" ref="AQ181">IF(FALSE,"True," &amp; IF(_xlfn.XLOOKUP("Service_IsAny",'Scoring_Config'!$A:$A,'Scoring_Config'!$D:$D,"Yes")="Yes",_xlfn.XLOOKUP("Service_IsAny",'Scoring_Config'!$A:$A,'Scoring_Config'!$C:$C,0),0),"False,0")</f>
        <v>0</v>
      </c>
      <c r="AR181">
        <v>0</v>
      </c>
      <c r="AS181" cm="1">
        <f t="array" ref="AS181">IF(FALSE,"True," &amp; IF(_xlfn.XLOOKUP("Service_RangeGt1000",'Scoring_Config'!$A:$A,'Scoring_Config'!$D:$D,"Yes")="Yes",_xlfn.XLOOKUP("Service_RangeGt1000",'Scoring_Config'!$A:$A,'Scoring_Config'!$C:$C,0),0),"False,0")</f>
        <v>0</v>
      </c>
      <c r="AT181" cm="1">
        <f t="array" ref="AT181">IF(FALSE,"True," &amp; IF(_xlfn.XLOOKUP("App_IsAny",'Scoring_Config'!$A:$A,'Scoring_Config'!$D:$D,"Yes")="Yes",_xlfn.XLOOKUP("App_IsAny",'Scoring_Config'!$A:$A,'Scoring_Config'!$C:$C,0),0),"False,0")</f>
        <v>0</v>
      </c>
      <c r="AU181">
        <v>2</v>
      </c>
      <c r="AV181" cm="1">
        <f t="array" ref="AV181">IF(FALSE,"True," &amp; IF(_xlfn.XLOOKUP("App_RangeGt1000",'Scoring_Config'!$A:$A,'Scoring_Config'!$D:$D,"Yes")="Yes",_xlfn.XLOOKUP("App_RangeGt1000",'Scoring_Config'!$A:$A,'Scoring_Config'!$C:$C,0),0),"False,0")</f>
        <v>0</v>
      </c>
      <c r="AW181" cm="1">
        <f t="array" ref="AW181">IF(FALSE,"True," &amp; IF(_xlfn.XLOOKUP("Action_IsDenyOrDrop",'Scoring_Config'!$A:$A,'Scoring_Config'!$D:$D,"Yes")="Yes",_xlfn.XLOOKUP("Action_IsDenyOrDrop",'Scoring_Config'!$A:$A,'Scoring_Config'!$C:$C,0),0),"False,0")</f>
        <v>0</v>
      </c>
      <c r="AX181" cm="1">
        <f t="array" ref="AX181">IF(LEFT(AW181,4)="True",0,(IF(LEFT(Y181,4)="True",IF(_xlfn.XLOOKUP("Src_IsAny",'Scoring_Config'!$A:$A,'Scoring_Config'!$D:$D,"Yes")="Yes",_xlfn.XLOOKUP("Src_IsAny",'Scoring_Config'!$A:$A,'Scoring_Config'!$C:$C,10),0),0)+IF(LEFT(Z181,4)="True",IF(_xlfn.XLOOKUP("Src_CIDR_Le_16",'Scoring_Config'!$A:$A,'Scoring_Config'!$D:$D,"Yes")="Yes",_xlfn.XLOOKUP("Src_CIDR_Le_16",'Scoring_Config'!$A:$A,'Scoring_Config'!$C:$C,10),0),0)+IF(LEFT(AA181,4)="True",IF(_xlfn.XLOOKUP("Src_CIDR_17_22",'Scoring_Config'!$A:$A,'Scoring_Config'!$D:$D,"Yes")="Yes",_xlfn.XLOOKUP("Src_CIDR_17_22",'Scoring_Config'!$A:$A,'Scoring_Config'!$C:$C,5),0),0)+IF(LEFT(AB181,4)="True",IF(_xlfn.XLOOKUP("Dst_IsAny",'Scoring_Config'!$A:$A,'Scoring_Config'!$D:$D,"Yes")="Yes",_xlfn.XLOOKUP("Dst_IsAny",'Scoring_Config'!$A:$A,'Scoring_Config'!$C:$C,10),0),0)+IF(LEFT(AC181,4)="True",IF(_xlfn.XLOOKUP("Dst_CIDR_Le_16",'Scoring_Config'!$A:$A,'Scoring_Config'!$D:$D,"Yes")="Yes",_xlfn.XLOOKUP("Dst_CIDR_Le_16",'Scoring_Config'!$A:$A,'Scoring_Config'!$C:$C,10),0),0)+IF(LEFT(AD181,4)="True",IF(_xlfn.XLOOKUP("Dst_CIDR_17_22",'Scoring_Config'!$A:$A,'Scoring_Config'!$D:$D,"Yes")="Yes",_xlfn.XLOOKUP("Dst_CIDR_17_22",'Scoring_Config'!$A:$A,'Scoring_Config'!$C:$C,5),0),0)+IF(LEFT(AE181,4)="True",IF(_xlfn.XLOOKUP("SrcZone_IsAny",'Scoring_Config'!$A:$A,'Scoring_Config'!$D:$D,"Yes")="Yes",_xlfn.XLOOKUP("SrcZone_IsAny",'Scoring_Config'!$A:$A,'Scoring_Config'!$C:$C,10),0),0)+IF(LEFT(AF181,4)="True",IF(_xlfn.XLOOKUP("DstZone_IsAny",'Scoring_Config'!$A:$A,'Scoring_Config'!$D:$D,"Yes")="Yes",_xlfn.XLOOKUP("DstZone_IsAny",'Scoring_Config'!$A:$A,'Scoring_Config'!$C:$C,10),0),0)+IF(LEFT(AG181,4)="True",IF(_xlfn.XLOOKUP("Service_Any_OR_RangeGt1000",'Scoring_Config'!$A:$A,'Scoring_Config'!$D:$D,"Yes")="Yes",_xlfn.XLOOKUP("Service_Any_OR_RangeGt1000",'Scoring_Config'!$A:$A,'Scoring_Config'!$C:$C,10),0),0)+IF(LEFT(AH181,4)="True",IF(_xlfn.XLOOKUP("App_Any_OR_RangeGt1000",'Scoring_Config'!$A:$A,'Scoring_Config'!$D:$D,"Yes")="Yes",_xlfn.XLOOKUP("App_Any_OR_RangeGt1000",'Scoring_Config'!$A:$A,'Scoring_Config'!$C:$C,10),0),0)+IF(LEFT(AI181,4)="True",IF(_xlfn.XLOOKUP("Service_Insecure_Match",'Scoring_Config'!$A:$A,'Scoring_Config'!$D:$D,"Yes")="Yes",_xlfn.XLOOKUP("Service_Insecure_Match",'Scoring_Config'!$A:$A,'Scoring_Config'!$C:$C,5),0),0)+IF(LEFT(AJ181,4)="True",IF(_xlfn.XLOOKUP("Risky_Inbound",'Scoring_Config'!$A:$A,'Scoring_Config'!$D:$D,"Yes")="Yes",_xlfn.XLOOKUP("Risky_Inbound",'Scoring_Config'!$A:$A,'Scoring_Config'!$C:$C,50),0),0)+IF(LEFT(AK181,4)="True",IF(_xlfn.XLOOKUP("Risky_Outbound",'Scoring_Config'!$A:$A,'Scoring_Config'!$D:$D,"Yes")="Yes",_xlfn.XLOOKUP("Risky_Outbound",'Scoring_Config'!$A:$A,'Scoring_Config'!$C:$C,25),0),0)+IF(LEFT(AZ181,4)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181,FIND(",",AL181)+1,100)),0)+IF(LEFT(AM181,4)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181,FIND(",",AN181)+1,100)),0)+IF(_xlfn.XLOOKUP("Profile_Scoring",'Scoring_Config'!$A:$A,'Scoring_Config'!$D:$D,"Yes")="Yes",VALUE(MID(AO181,FIND(",",AO181)+1,100)),0)+IF(_xlfn.XLOOKUP("Options_Scoring",'Scoring_Config'!$A:$A,'Scoring_Config'!$D:$D,"Yes")="Yes",VALUE(MID(AP181,FIND(",",AP181)+1,100)),0)))</f>
        <v>0</v>
      </c>
      <c r="AZ181" cm="1">
        <f t="array" ref="AZ181">IF(FALSE,"True," &amp; IF(_xlfn.XLOOKUP("Migrate_Insecure",'Scoring_Config'!$A:$A,'Scoring_Config'!$D:$D,"Yes")="Yes",_xlfn.XLOOKUP("Migrate_Insecure",'Scoring_Config'!$A:$A,'Scoring_Config'!$C:$C,10),0),"False,0")</f>
        <v>0</v>
      </c>
    </row>
    <row r="182" spans="1:52">
      <c r="A182" t="s">
        <v>1979</v>
      </c>
      <c r="B182" t="s">
        <v>2160</v>
      </c>
      <c r="C182" t="s">
        <v>3542</v>
      </c>
      <c r="D182" t="s">
        <v>3545</v>
      </c>
      <c r="E182" t="s">
        <v>3563</v>
      </c>
      <c r="F182" t="s">
        <v>3639</v>
      </c>
      <c r="G182" t="s">
        <v>203</v>
      </c>
      <c r="H182" t="s">
        <v>174</v>
      </c>
      <c r="I182" t="s">
        <v>3599</v>
      </c>
      <c r="J182" t="s">
        <v>205</v>
      </c>
      <c r="K182" t="s">
        <v>1737</v>
      </c>
      <c r="L182" t="s">
        <v>1327</v>
      </c>
      <c r="M182" t="s">
        <v>1974</v>
      </c>
      <c r="N182" t="s">
        <v>4315</v>
      </c>
      <c r="O182" t="s">
        <v>4319</v>
      </c>
      <c r="P182" t="s">
        <v>4321</v>
      </c>
      <c r="Q182" t="s">
        <v>4463</v>
      </c>
      <c r="R182" t="s">
        <v>5439</v>
      </c>
      <c r="S182" t="s">
        <v>4324</v>
      </c>
      <c r="T182" t="s">
        <v>5603</v>
      </c>
      <c r="U182" t="s">
        <v>6052</v>
      </c>
      <c r="Y182" cm="1">
        <f t="array" ref="Y182">IF(FALSE,"True," &amp; IF(_xlfn.XLOOKUP("Src_IsAny",'Scoring_Config'!$A:$A,'Scoring_Config'!$D:$D,"Yes")="Yes",_xlfn.XLOOKUP("Src_IsAny",'Scoring_Config'!$A:$A,'Scoring_Config'!$C:$C,10),0),"False,0")</f>
        <v>0</v>
      </c>
      <c r="Z182" cm="1">
        <f t="array" ref="Z182">IF(FALSE,"True," &amp; IF(_xlfn.XLOOKUP("Src_CIDR_Le_16",'Scoring_Config'!$A:$A,'Scoring_Config'!$D:$D,"Yes")="Yes",_xlfn.XLOOKUP("Src_CIDR_Le_16",'Scoring_Config'!$A:$A,'Scoring_Config'!$C:$C,10),0),"False,0")</f>
        <v>0</v>
      </c>
      <c r="AA182" cm="1">
        <f t="array" ref="AA182">IF(TRUE,"True," &amp; IF(_xlfn.XLOOKUP("Src_CIDR_17_22",'Scoring_Config'!$A:$A,'Scoring_Config'!$D:$D,"Yes")="Yes",_xlfn.XLOOKUP("Src_CIDR_17_22",'Scoring_Config'!$A:$A,'Scoring_Config'!$C:$C,5),0),"False,0")</f>
        <v>0</v>
      </c>
      <c r="AB182" cm="1">
        <f t="array" ref="AB182">IF(FALSE,"True," &amp; IF(_xlfn.XLOOKUP("Dst_IsAny",'Scoring_Config'!$A:$A,'Scoring_Config'!$D:$D,"Yes")="Yes",_xlfn.XLOOKUP("Dst_IsAny",'Scoring_Config'!$A:$A,'Scoring_Config'!$C:$C,10),0),"False,0")</f>
        <v>0</v>
      </c>
      <c r="AC182" cm="1">
        <f t="array" ref="AC182">IF(FALSE,"True," &amp; IF(_xlfn.XLOOKUP("Dst_CIDR_Le_16",'Scoring_Config'!$A:$A,'Scoring_Config'!$D:$D,"Yes")="Yes",_xlfn.XLOOKUP("Dst_CIDR_Le_16",'Scoring_Config'!$A:$A,'Scoring_Config'!$C:$C,10),0),"False,0")</f>
        <v>0</v>
      </c>
      <c r="AD182" cm="1">
        <f t="array" ref="AD182">IF(TRUE,"True," &amp; IF(_xlfn.XLOOKUP("Dst_CIDR_17_22",'Scoring_Config'!$A:$A,'Scoring_Config'!$D:$D,"Yes")="Yes",_xlfn.XLOOKUP("Dst_CIDR_17_22",'Scoring_Config'!$A:$A,'Scoring_Config'!$C:$C,5),0),"False,0")</f>
        <v>0</v>
      </c>
      <c r="AE182" cm="1">
        <f t="array" ref="AE182">IF(FALSE,"True," &amp; IF(_xlfn.XLOOKUP("SrcZone_IsAny",'Scoring_Config'!$A:$A,'Scoring_Config'!$D:$D,"Yes")="Yes",_xlfn.XLOOKUP("SrcZone_IsAny",'Scoring_Config'!$A:$A,'Scoring_Config'!$C:$C,10),0),"False,0")</f>
        <v>0</v>
      </c>
      <c r="AF182" cm="1">
        <f t="array" ref="AF182">IF(FALSE,"True," &amp; IF(_xlfn.XLOOKUP("DstZone_IsAny",'Scoring_Config'!$A:$A,'Scoring_Config'!$D:$D,"Yes")="Yes",_xlfn.XLOOKUP("DstZone_IsAny",'Scoring_Config'!$A:$A,'Scoring_Config'!$C:$C,10),0),"False,0")</f>
        <v>0</v>
      </c>
      <c r="AG182" cm="1">
        <f t="array" ref="AG18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82" cm="1">
        <f t="array" ref="AH182">IF(FALSE,"True," &amp; IF(_xlfn.XLOOKUP("App_Any_OR_RangeGt1000",'Scoring_Config'!$A:$A,'Scoring_Config'!$D:$D,"Yes")="Yes",_xlfn.XLOOKUP("App_Any_OR_RangeGt1000",'Scoring_Config'!$A:$A,'Scoring_Config'!$C:$C,10),0),"False,0")</f>
        <v>0</v>
      </c>
      <c r="AI182" cm="1">
        <f t="array" ref="AI182">IF(FALSE,"True," &amp; IF(_xlfn.XLOOKUP("Service_Insecure_Match",'Scoring_Config'!$A:$A,'Scoring_Config'!$D:$D,"Yes")="Yes",_xlfn.XLOOKUP("Service_Insecure_Match",'Scoring_Config'!$A:$A,'Scoring_Config'!$C:$C,5),0),"False,0")</f>
        <v>0</v>
      </c>
      <c r="AJ182" cm="1">
        <f t="array" ref="AJ182">IF(FALSE,"True," &amp; IF(_xlfn.XLOOKUP("Risky_Inbound",'Scoring_Config'!$A:$A,'Scoring_Config'!$D:$D,"Yes")="Yes",_xlfn.XLOOKUP("Risky_Inbound",'Scoring_Config'!$A:$A,'Scoring_Config'!$C:$C,50),0),"False,0")</f>
        <v>0</v>
      </c>
      <c r="AK182" cm="1">
        <f t="array" ref="AK182">IF(FALSE,"True," &amp; IF(_xlfn.XLOOKUP("Risky_Outbound",'Scoring_Config'!$A:$A,'Scoring_Config'!$D:$D,"Yes")="Yes",_xlfn.XLOOKUP("Risky_Outbound",'Scoring_Config'!$A:$A,'Scoring_Config'!$C:$C,25),0),"False,0")</f>
        <v>0</v>
      </c>
      <c r="AL182" t="s">
        <v>6700</v>
      </c>
      <c r="AM182" cm="1">
        <f t="array" ref="AM18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82" t="s">
        <v>6697</v>
      </c>
      <c r="AO182" t="s">
        <v>6697</v>
      </c>
      <c r="AP182" t="s">
        <v>6697</v>
      </c>
      <c r="AQ182" cm="1">
        <f t="array" ref="AQ182">IF(FALSE,"True," &amp; IF(_xlfn.XLOOKUP("Service_IsAny",'Scoring_Config'!$A:$A,'Scoring_Config'!$D:$D,"Yes")="Yes",_xlfn.XLOOKUP("Service_IsAny",'Scoring_Config'!$A:$A,'Scoring_Config'!$C:$C,0),0),"False,0")</f>
        <v>0</v>
      </c>
      <c r="AR182">
        <v>0</v>
      </c>
      <c r="AS182" cm="1">
        <f t="array" ref="AS182">IF(FALSE,"True," &amp; IF(_xlfn.XLOOKUP("Service_RangeGt1000",'Scoring_Config'!$A:$A,'Scoring_Config'!$D:$D,"Yes")="Yes",_xlfn.XLOOKUP("Service_RangeGt1000",'Scoring_Config'!$A:$A,'Scoring_Config'!$C:$C,0),0),"False,0")</f>
        <v>0</v>
      </c>
      <c r="AT182" cm="1">
        <f t="array" ref="AT182">IF(FALSE,"True," &amp; IF(_xlfn.XLOOKUP("App_IsAny",'Scoring_Config'!$A:$A,'Scoring_Config'!$D:$D,"Yes")="Yes",_xlfn.XLOOKUP("App_IsAny",'Scoring_Config'!$A:$A,'Scoring_Config'!$C:$C,0),0),"False,0")</f>
        <v>0</v>
      </c>
      <c r="AU182">
        <v>1</v>
      </c>
      <c r="AV182" cm="1">
        <f t="array" ref="AV182">IF(FALSE,"True," &amp; IF(_xlfn.XLOOKUP("App_RangeGt1000",'Scoring_Config'!$A:$A,'Scoring_Config'!$D:$D,"Yes")="Yes",_xlfn.XLOOKUP("App_RangeGt1000",'Scoring_Config'!$A:$A,'Scoring_Config'!$C:$C,0),0),"False,0")</f>
        <v>0</v>
      </c>
      <c r="AW182" cm="1">
        <f t="array" ref="AW182">IF(FALSE,"True," &amp; IF(_xlfn.XLOOKUP("Action_IsDenyOrDrop",'Scoring_Config'!$A:$A,'Scoring_Config'!$D:$D,"Yes")="Yes",_xlfn.XLOOKUP("Action_IsDenyOrDrop",'Scoring_Config'!$A:$A,'Scoring_Config'!$C:$C,0),0),"False,0")</f>
        <v>0</v>
      </c>
      <c r="AX182" cm="1">
        <f t="array" ref="AX182">IF(LEFT(AW182,4)="True",0,(IF(LEFT(Y182,4)="True",IF(_xlfn.XLOOKUP("Src_IsAny",'Scoring_Config'!$A:$A,'Scoring_Config'!$D:$D,"Yes")="Yes",_xlfn.XLOOKUP("Src_IsAny",'Scoring_Config'!$A:$A,'Scoring_Config'!$C:$C,10),0),0)+IF(LEFT(Z182,4)="True",IF(_xlfn.XLOOKUP("Src_CIDR_Le_16",'Scoring_Config'!$A:$A,'Scoring_Config'!$D:$D,"Yes")="Yes",_xlfn.XLOOKUP("Src_CIDR_Le_16",'Scoring_Config'!$A:$A,'Scoring_Config'!$C:$C,10),0),0)+IF(LEFT(AA182,4)="True",IF(_xlfn.XLOOKUP("Src_CIDR_17_22",'Scoring_Config'!$A:$A,'Scoring_Config'!$D:$D,"Yes")="Yes",_xlfn.XLOOKUP("Src_CIDR_17_22",'Scoring_Config'!$A:$A,'Scoring_Config'!$C:$C,5),0),0)+IF(LEFT(AB182,4)="True",IF(_xlfn.XLOOKUP("Dst_IsAny",'Scoring_Config'!$A:$A,'Scoring_Config'!$D:$D,"Yes")="Yes",_xlfn.XLOOKUP("Dst_IsAny",'Scoring_Config'!$A:$A,'Scoring_Config'!$C:$C,10),0),0)+IF(LEFT(AC182,4)="True",IF(_xlfn.XLOOKUP("Dst_CIDR_Le_16",'Scoring_Config'!$A:$A,'Scoring_Config'!$D:$D,"Yes")="Yes",_xlfn.XLOOKUP("Dst_CIDR_Le_16",'Scoring_Config'!$A:$A,'Scoring_Config'!$C:$C,10),0),0)+IF(LEFT(AD182,4)="True",IF(_xlfn.XLOOKUP("Dst_CIDR_17_22",'Scoring_Config'!$A:$A,'Scoring_Config'!$D:$D,"Yes")="Yes",_xlfn.XLOOKUP("Dst_CIDR_17_22",'Scoring_Config'!$A:$A,'Scoring_Config'!$C:$C,5),0),0)+IF(LEFT(AE182,4)="True",IF(_xlfn.XLOOKUP("SrcZone_IsAny",'Scoring_Config'!$A:$A,'Scoring_Config'!$D:$D,"Yes")="Yes",_xlfn.XLOOKUP("SrcZone_IsAny",'Scoring_Config'!$A:$A,'Scoring_Config'!$C:$C,10),0),0)+IF(LEFT(AF182,4)="True",IF(_xlfn.XLOOKUP("DstZone_IsAny",'Scoring_Config'!$A:$A,'Scoring_Config'!$D:$D,"Yes")="Yes",_xlfn.XLOOKUP("DstZone_IsAny",'Scoring_Config'!$A:$A,'Scoring_Config'!$C:$C,10),0),0)+IF(LEFT(AG182,4)="True",IF(_xlfn.XLOOKUP("Service_Any_OR_RangeGt1000",'Scoring_Config'!$A:$A,'Scoring_Config'!$D:$D,"Yes")="Yes",_xlfn.XLOOKUP("Service_Any_OR_RangeGt1000",'Scoring_Config'!$A:$A,'Scoring_Config'!$C:$C,10),0),0)+IF(LEFT(AH182,4)="True",IF(_xlfn.XLOOKUP("App_Any_OR_RangeGt1000",'Scoring_Config'!$A:$A,'Scoring_Config'!$D:$D,"Yes")="Yes",_xlfn.XLOOKUP("App_Any_OR_RangeGt1000",'Scoring_Config'!$A:$A,'Scoring_Config'!$C:$C,10),0),0)+IF(LEFT(AI182,4)="True",IF(_xlfn.XLOOKUP("Service_Insecure_Match",'Scoring_Config'!$A:$A,'Scoring_Config'!$D:$D,"Yes")="Yes",_xlfn.XLOOKUP("Service_Insecure_Match",'Scoring_Config'!$A:$A,'Scoring_Config'!$C:$C,5),0),0)+IF(LEFT(AJ182,4)="True",IF(_xlfn.XLOOKUP("Risky_Inbound",'Scoring_Config'!$A:$A,'Scoring_Config'!$D:$D,"Yes")="Yes",_xlfn.XLOOKUP("Risky_Inbound",'Scoring_Config'!$A:$A,'Scoring_Config'!$C:$C,50),0),0)+IF(LEFT(AK182,4)="True",IF(_xlfn.XLOOKUP("Risky_Outbound",'Scoring_Config'!$A:$A,'Scoring_Config'!$D:$D,"Yes")="Yes",_xlfn.XLOOKUP("Risky_Outbound",'Scoring_Config'!$A:$A,'Scoring_Config'!$C:$C,25),0),0)+IF(LEFT(AZ182,4)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182,FIND(",",AL182)+1,100)),0)+IF(LEFT(AM182,4)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182,FIND(",",AN182)+1,100)),0)+IF(_xlfn.XLOOKUP("Profile_Scoring",'Scoring_Config'!$A:$A,'Scoring_Config'!$D:$D,"Yes")="Yes",VALUE(MID(AO182,FIND(",",AO182)+1,100)),0)+IF(_xlfn.XLOOKUP("Options_Scoring",'Scoring_Config'!$A:$A,'Scoring_Config'!$D:$D,"Yes")="Yes",VALUE(MID(AP182,FIND(",",AP182)+1,100)),0)))</f>
        <v>0</v>
      </c>
      <c r="AZ182" cm="1">
        <f t="array" ref="AZ182">IF(FALSE,"True," &amp; IF(_xlfn.XLOOKUP("Migrate_Insecure",'Scoring_Config'!$A:$A,'Scoring_Config'!$D:$D,"Yes")="Yes",_xlfn.XLOOKUP("Migrate_Insecure",'Scoring_Config'!$A:$A,'Scoring_Config'!$C:$C,10),0),"False,0")</f>
        <v>0</v>
      </c>
    </row>
    <row r="183" spans="1:52">
      <c r="A183" t="s">
        <v>1979</v>
      </c>
      <c r="B183" t="s">
        <v>2161</v>
      </c>
      <c r="C183" t="s">
        <v>3542</v>
      </c>
      <c r="D183" t="s">
        <v>3545</v>
      </c>
      <c r="E183" t="s">
        <v>3563</v>
      </c>
      <c r="F183" t="s">
        <v>3640</v>
      </c>
      <c r="G183" t="s">
        <v>204</v>
      </c>
      <c r="H183" t="s">
        <v>174</v>
      </c>
      <c r="I183" t="s">
        <v>3602</v>
      </c>
      <c r="J183" t="s">
        <v>169</v>
      </c>
      <c r="K183" t="s">
        <v>1714</v>
      </c>
      <c r="L183" t="s">
        <v>1327</v>
      </c>
      <c r="M183" t="s">
        <v>1974</v>
      </c>
      <c r="N183" t="s">
        <v>4315</v>
      </c>
      <c r="O183" t="s">
        <v>4319</v>
      </c>
      <c r="P183" t="s">
        <v>4321</v>
      </c>
      <c r="Q183" t="s">
        <v>4464</v>
      </c>
      <c r="R183" t="s">
        <v>5440</v>
      </c>
      <c r="S183" t="s">
        <v>5440</v>
      </c>
      <c r="T183" t="s">
        <v>5603</v>
      </c>
      <c r="U183" t="s">
        <v>6053</v>
      </c>
      <c r="Y183" cm="1">
        <f t="array" ref="Y183">IF(FALSE,"True," &amp; IF(_xlfn.XLOOKUP("Src_IsAny",'Scoring_Config'!$A:$A,'Scoring_Config'!$D:$D,"Yes")="Yes",_xlfn.XLOOKUP("Src_IsAny",'Scoring_Config'!$A:$A,'Scoring_Config'!$C:$C,10),0),"False,0")</f>
        <v>0</v>
      </c>
      <c r="Z183" cm="1">
        <f t="array" ref="Z183">IF(FALSE,"True," &amp; IF(_xlfn.XLOOKUP("Src_CIDR_Le_16",'Scoring_Config'!$A:$A,'Scoring_Config'!$D:$D,"Yes")="Yes",_xlfn.XLOOKUP("Src_CIDR_Le_16",'Scoring_Config'!$A:$A,'Scoring_Config'!$C:$C,10),0),"False,0")</f>
        <v>0</v>
      </c>
      <c r="AA183" cm="1">
        <f t="array" ref="AA183">IF(TRUE,"True," &amp; IF(_xlfn.XLOOKUP("Src_CIDR_17_22",'Scoring_Config'!$A:$A,'Scoring_Config'!$D:$D,"Yes")="Yes",_xlfn.XLOOKUP("Src_CIDR_17_22",'Scoring_Config'!$A:$A,'Scoring_Config'!$C:$C,5),0),"False,0")</f>
        <v>0</v>
      </c>
      <c r="AB183" cm="1">
        <f t="array" ref="AB183">IF(FALSE,"True," &amp; IF(_xlfn.XLOOKUP("Dst_IsAny",'Scoring_Config'!$A:$A,'Scoring_Config'!$D:$D,"Yes")="Yes",_xlfn.XLOOKUP("Dst_IsAny",'Scoring_Config'!$A:$A,'Scoring_Config'!$C:$C,10),0),"False,0")</f>
        <v>0</v>
      </c>
      <c r="AC183" cm="1">
        <f t="array" ref="AC183">IF(FALSE,"True," &amp; IF(_xlfn.XLOOKUP("Dst_CIDR_Le_16",'Scoring_Config'!$A:$A,'Scoring_Config'!$D:$D,"Yes")="Yes",_xlfn.XLOOKUP("Dst_CIDR_Le_16",'Scoring_Config'!$A:$A,'Scoring_Config'!$C:$C,10),0),"False,0")</f>
        <v>0</v>
      </c>
      <c r="AD183" cm="1">
        <f t="array" ref="AD183">IF(FALSE,"True," &amp; IF(_xlfn.XLOOKUP("Dst_CIDR_17_22",'Scoring_Config'!$A:$A,'Scoring_Config'!$D:$D,"Yes")="Yes",_xlfn.XLOOKUP("Dst_CIDR_17_22",'Scoring_Config'!$A:$A,'Scoring_Config'!$C:$C,5),0),"False,0")</f>
        <v>0</v>
      </c>
      <c r="AE183" cm="1">
        <f t="array" ref="AE183">IF(FALSE,"True," &amp; IF(_xlfn.XLOOKUP("SrcZone_IsAny",'Scoring_Config'!$A:$A,'Scoring_Config'!$D:$D,"Yes")="Yes",_xlfn.XLOOKUP("SrcZone_IsAny",'Scoring_Config'!$A:$A,'Scoring_Config'!$C:$C,10),0),"False,0")</f>
        <v>0</v>
      </c>
      <c r="AF183" cm="1">
        <f t="array" ref="AF183">IF(FALSE,"True," &amp; IF(_xlfn.XLOOKUP("DstZone_IsAny",'Scoring_Config'!$A:$A,'Scoring_Config'!$D:$D,"Yes")="Yes",_xlfn.XLOOKUP("DstZone_IsAny",'Scoring_Config'!$A:$A,'Scoring_Config'!$C:$C,10),0),"False,0")</f>
        <v>0</v>
      </c>
      <c r="AG183" cm="1">
        <f t="array" ref="AG18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83" cm="1">
        <f t="array" ref="AH183">IF(FALSE,"True," &amp; IF(_xlfn.XLOOKUP("App_Any_OR_RangeGt1000",'Scoring_Config'!$A:$A,'Scoring_Config'!$D:$D,"Yes")="Yes",_xlfn.XLOOKUP("App_Any_OR_RangeGt1000",'Scoring_Config'!$A:$A,'Scoring_Config'!$C:$C,10),0),"False,0")</f>
        <v>0</v>
      </c>
      <c r="AI183" cm="1">
        <f t="array" ref="AI183">IF(FALSE,"True," &amp; IF(_xlfn.XLOOKUP("Service_Insecure_Match",'Scoring_Config'!$A:$A,'Scoring_Config'!$D:$D,"Yes")="Yes",_xlfn.XLOOKUP("Service_Insecure_Match",'Scoring_Config'!$A:$A,'Scoring_Config'!$C:$C,5),0),"False,0")</f>
        <v>0</v>
      </c>
      <c r="AJ183" cm="1">
        <f t="array" ref="AJ183">IF(FALSE,"True," &amp; IF(_xlfn.XLOOKUP("Risky_Inbound",'Scoring_Config'!$A:$A,'Scoring_Config'!$D:$D,"Yes")="Yes",_xlfn.XLOOKUP("Risky_Inbound",'Scoring_Config'!$A:$A,'Scoring_Config'!$C:$C,50),0),"False,0")</f>
        <v>0</v>
      </c>
      <c r="AK183" cm="1">
        <f t="array" ref="AK183">IF(FALSE,"True," &amp; IF(_xlfn.XLOOKUP("Risky_Outbound",'Scoring_Config'!$A:$A,'Scoring_Config'!$D:$D,"Yes")="Yes",_xlfn.XLOOKUP("Risky_Outbound",'Scoring_Config'!$A:$A,'Scoring_Config'!$C:$C,25),0),"False,0")</f>
        <v>0</v>
      </c>
      <c r="AL183" t="s">
        <v>6700</v>
      </c>
      <c r="AM183" cm="1">
        <f t="array" ref="AM18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83" t="s">
        <v>6697</v>
      </c>
      <c r="AO183" t="s">
        <v>6697</v>
      </c>
      <c r="AP183" t="s">
        <v>6697</v>
      </c>
      <c r="AQ183" cm="1">
        <f t="array" ref="AQ183">IF(FALSE,"True," &amp; IF(_xlfn.XLOOKUP("Service_IsAny",'Scoring_Config'!$A:$A,'Scoring_Config'!$D:$D,"Yes")="Yes",_xlfn.XLOOKUP("Service_IsAny",'Scoring_Config'!$A:$A,'Scoring_Config'!$C:$C,0),0),"False,0")</f>
        <v>0</v>
      </c>
      <c r="AR183">
        <v>0</v>
      </c>
      <c r="AS183" cm="1">
        <f t="array" ref="AS183">IF(FALSE,"True," &amp; IF(_xlfn.XLOOKUP("Service_RangeGt1000",'Scoring_Config'!$A:$A,'Scoring_Config'!$D:$D,"Yes")="Yes",_xlfn.XLOOKUP("Service_RangeGt1000",'Scoring_Config'!$A:$A,'Scoring_Config'!$C:$C,0),0),"False,0")</f>
        <v>0</v>
      </c>
      <c r="AT183" cm="1">
        <f t="array" ref="AT183">IF(FALSE,"True," &amp; IF(_xlfn.XLOOKUP("App_IsAny",'Scoring_Config'!$A:$A,'Scoring_Config'!$D:$D,"Yes")="Yes",_xlfn.XLOOKUP("App_IsAny",'Scoring_Config'!$A:$A,'Scoring_Config'!$C:$C,0),0),"False,0")</f>
        <v>0</v>
      </c>
      <c r="AU183">
        <v>1</v>
      </c>
      <c r="AV183" cm="1">
        <f t="array" ref="AV183">IF(FALSE,"True," &amp; IF(_xlfn.XLOOKUP("App_RangeGt1000",'Scoring_Config'!$A:$A,'Scoring_Config'!$D:$D,"Yes")="Yes",_xlfn.XLOOKUP("App_RangeGt1000",'Scoring_Config'!$A:$A,'Scoring_Config'!$C:$C,0),0),"False,0")</f>
        <v>0</v>
      </c>
      <c r="AW183" cm="1">
        <f t="array" ref="AW183">IF(FALSE,"True," &amp; IF(_xlfn.XLOOKUP("Action_IsDenyOrDrop",'Scoring_Config'!$A:$A,'Scoring_Config'!$D:$D,"Yes")="Yes",_xlfn.XLOOKUP("Action_IsDenyOrDrop",'Scoring_Config'!$A:$A,'Scoring_Config'!$C:$C,0),0),"False,0")</f>
        <v>0</v>
      </c>
      <c r="AX183" cm="1">
        <f t="array" ref="AX183">IF(LEFT(AW183,4)="True",0,(IF(LEFT(Y183,4)="True",IF(_xlfn.XLOOKUP("Src_IsAny",'Scoring_Config'!$A:$A,'Scoring_Config'!$D:$D,"Yes")="Yes",_xlfn.XLOOKUP("Src_IsAny",'Scoring_Config'!$A:$A,'Scoring_Config'!$C:$C,10),0),0)+IF(LEFT(Z183,4)="True",IF(_xlfn.XLOOKUP("Src_CIDR_Le_16",'Scoring_Config'!$A:$A,'Scoring_Config'!$D:$D,"Yes")="Yes",_xlfn.XLOOKUP("Src_CIDR_Le_16",'Scoring_Config'!$A:$A,'Scoring_Config'!$C:$C,10),0),0)+IF(LEFT(AA183,4)="True",IF(_xlfn.XLOOKUP("Src_CIDR_17_22",'Scoring_Config'!$A:$A,'Scoring_Config'!$D:$D,"Yes")="Yes",_xlfn.XLOOKUP("Src_CIDR_17_22",'Scoring_Config'!$A:$A,'Scoring_Config'!$C:$C,5),0),0)+IF(LEFT(AB183,4)="True",IF(_xlfn.XLOOKUP("Dst_IsAny",'Scoring_Config'!$A:$A,'Scoring_Config'!$D:$D,"Yes")="Yes",_xlfn.XLOOKUP("Dst_IsAny",'Scoring_Config'!$A:$A,'Scoring_Config'!$C:$C,10),0),0)+IF(LEFT(AC183,4)="True",IF(_xlfn.XLOOKUP("Dst_CIDR_Le_16",'Scoring_Config'!$A:$A,'Scoring_Config'!$D:$D,"Yes")="Yes",_xlfn.XLOOKUP("Dst_CIDR_Le_16",'Scoring_Config'!$A:$A,'Scoring_Config'!$C:$C,10),0),0)+IF(LEFT(AD183,4)="True",IF(_xlfn.XLOOKUP("Dst_CIDR_17_22",'Scoring_Config'!$A:$A,'Scoring_Config'!$D:$D,"Yes")="Yes",_xlfn.XLOOKUP("Dst_CIDR_17_22",'Scoring_Config'!$A:$A,'Scoring_Config'!$C:$C,5),0),0)+IF(LEFT(AE183,4)="True",IF(_xlfn.XLOOKUP("SrcZone_IsAny",'Scoring_Config'!$A:$A,'Scoring_Config'!$D:$D,"Yes")="Yes",_xlfn.XLOOKUP("SrcZone_IsAny",'Scoring_Config'!$A:$A,'Scoring_Config'!$C:$C,10),0),0)+IF(LEFT(AF183,4)="True",IF(_xlfn.XLOOKUP("DstZone_IsAny",'Scoring_Config'!$A:$A,'Scoring_Config'!$D:$D,"Yes")="Yes",_xlfn.XLOOKUP("DstZone_IsAny",'Scoring_Config'!$A:$A,'Scoring_Config'!$C:$C,10),0),0)+IF(LEFT(AG183,4)="True",IF(_xlfn.XLOOKUP("Service_Any_OR_RangeGt1000",'Scoring_Config'!$A:$A,'Scoring_Config'!$D:$D,"Yes")="Yes",_xlfn.XLOOKUP("Service_Any_OR_RangeGt1000",'Scoring_Config'!$A:$A,'Scoring_Config'!$C:$C,10),0),0)+IF(LEFT(AH183,4)="True",IF(_xlfn.XLOOKUP("App_Any_OR_RangeGt1000",'Scoring_Config'!$A:$A,'Scoring_Config'!$D:$D,"Yes")="Yes",_xlfn.XLOOKUP("App_Any_OR_RangeGt1000",'Scoring_Config'!$A:$A,'Scoring_Config'!$C:$C,10),0),0)+IF(LEFT(AI183,4)="True",IF(_xlfn.XLOOKUP("Service_Insecure_Match",'Scoring_Config'!$A:$A,'Scoring_Config'!$D:$D,"Yes")="Yes",_xlfn.XLOOKUP("Service_Insecure_Match",'Scoring_Config'!$A:$A,'Scoring_Config'!$C:$C,5),0),0)+IF(LEFT(AJ183,4)="True",IF(_xlfn.XLOOKUP("Risky_Inbound",'Scoring_Config'!$A:$A,'Scoring_Config'!$D:$D,"Yes")="Yes",_xlfn.XLOOKUP("Risky_Inbound",'Scoring_Config'!$A:$A,'Scoring_Config'!$C:$C,50),0),0)+IF(LEFT(AK183,4)="True",IF(_xlfn.XLOOKUP("Risky_Outbound",'Scoring_Config'!$A:$A,'Scoring_Config'!$D:$D,"Yes")="Yes",_xlfn.XLOOKUP("Risky_Outbound",'Scoring_Config'!$A:$A,'Scoring_Config'!$C:$C,25),0),0)+IF(LEFT(AZ183,4)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183,FIND(",",AL183)+1,100)),0)+IF(LEFT(AM183,4)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183,FIND(",",AN183)+1,100)),0)+IF(_xlfn.XLOOKUP("Profile_Scoring",'Scoring_Config'!$A:$A,'Scoring_Config'!$D:$D,"Yes")="Yes",VALUE(MID(AO183,FIND(",",AO183)+1,100)),0)+IF(_xlfn.XLOOKUP("Options_Scoring",'Scoring_Config'!$A:$A,'Scoring_Config'!$D:$D,"Yes")="Yes",VALUE(MID(AP183,FIND(",",AP183)+1,100)),0)))</f>
        <v>0</v>
      </c>
      <c r="AZ183" cm="1">
        <f t="array" ref="AZ183">IF(FALSE,"True," &amp; IF(_xlfn.XLOOKUP("Migrate_Insecure",'Scoring_Config'!$A:$A,'Scoring_Config'!$D:$D,"Yes")="Yes",_xlfn.XLOOKUP("Migrate_Insecure",'Scoring_Config'!$A:$A,'Scoring_Config'!$C:$C,10),0),"False,0")</f>
        <v>0</v>
      </c>
    </row>
    <row r="184" spans="1:52">
      <c r="A184" t="s">
        <v>1979</v>
      </c>
      <c r="B184" t="s">
        <v>2162</v>
      </c>
      <c r="C184" t="s">
        <v>3542</v>
      </c>
      <c r="D184" t="s">
        <v>3545</v>
      </c>
      <c r="E184" t="s">
        <v>3563</v>
      </c>
      <c r="F184" t="s">
        <v>3599</v>
      </c>
      <c r="G184" t="s">
        <v>204</v>
      </c>
      <c r="H184" t="s">
        <v>174</v>
      </c>
      <c r="I184" t="s">
        <v>3602</v>
      </c>
      <c r="J184" t="s">
        <v>230</v>
      </c>
      <c r="K184" t="s">
        <v>1674</v>
      </c>
      <c r="L184" t="s">
        <v>1327</v>
      </c>
      <c r="M184" t="s">
        <v>1974</v>
      </c>
      <c r="N184" t="s">
        <v>4315</v>
      </c>
      <c r="O184" t="s">
        <v>4319</v>
      </c>
      <c r="P184" t="s">
        <v>4322</v>
      </c>
      <c r="Q184" t="s">
        <v>4464</v>
      </c>
      <c r="R184" t="s">
        <v>5440</v>
      </c>
      <c r="S184" t="s">
        <v>5440</v>
      </c>
      <c r="T184" t="s">
        <v>5603</v>
      </c>
      <c r="U184" t="s">
        <v>6053</v>
      </c>
      <c r="Y184" cm="1">
        <f t="array" ref="Y184">IF(FALSE,"True," &amp; IF(_xlfn.XLOOKUP("Src_IsAny",'Scoring_Config'!$A:$A,'Scoring_Config'!$D:$D,"Yes")="Yes",_xlfn.XLOOKUP("Src_IsAny",'Scoring_Config'!$A:$A,'Scoring_Config'!$C:$C,10),0),"False,0")</f>
        <v>0</v>
      </c>
      <c r="Z184" cm="1">
        <f t="array" ref="Z184">IF(FALSE,"True," &amp; IF(_xlfn.XLOOKUP("Src_CIDR_Le_16",'Scoring_Config'!$A:$A,'Scoring_Config'!$D:$D,"Yes")="Yes",_xlfn.XLOOKUP("Src_CIDR_Le_16",'Scoring_Config'!$A:$A,'Scoring_Config'!$C:$C,10),0),"False,0")</f>
        <v>0</v>
      </c>
      <c r="AA184" cm="1">
        <f t="array" ref="AA184">IF(TRUE,"True," &amp; IF(_xlfn.XLOOKUP("Src_CIDR_17_22",'Scoring_Config'!$A:$A,'Scoring_Config'!$D:$D,"Yes")="Yes",_xlfn.XLOOKUP("Src_CIDR_17_22",'Scoring_Config'!$A:$A,'Scoring_Config'!$C:$C,5),0),"False,0")</f>
        <v>0</v>
      </c>
      <c r="AB184" cm="1">
        <f t="array" ref="AB184">IF(FALSE,"True," &amp; IF(_xlfn.XLOOKUP("Dst_IsAny",'Scoring_Config'!$A:$A,'Scoring_Config'!$D:$D,"Yes")="Yes",_xlfn.XLOOKUP("Dst_IsAny",'Scoring_Config'!$A:$A,'Scoring_Config'!$C:$C,10),0),"False,0")</f>
        <v>0</v>
      </c>
      <c r="AC184" cm="1">
        <f t="array" ref="AC184">IF(FALSE,"True," &amp; IF(_xlfn.XLOOKUP("Dst_CIDR_Le_16",'Scoring_Config'!$A:$A,'Scoring_Config'!$D:$D,"Yes")="Yes",_xlfn.XLOOKUP("Dst_CIDR_Le_16",'Scoring_Config'!$A:$A,'Scoring_Config'!$C:$C,10),0),"False,0")</f>
        <v>0</v>
      </c>
      <c r="AD184" cm="1">
        <f t="array" ref="AD184">IF(FALSE,"True," &amp; IF(_xlfn.XLOOKUP("Dst_CIDR_17_22",'Scoring_Config'!$A:$A,'Scoring_Config'!$D:$D,"Yes")="Yes",_xlfn.XLOOKUP("Dst_CIDR_17_22",'Scoring_Config'!$A:$A,'Scoring_Config'!$C:$C,5),0),"False,0")</f>
        <v>0</v>
      </c>
      <c r="AE184" cm="1">
        <f t="array" ref="AE184">IF(FALSE,"True," &amp; IF(_xlfn.XLOOKUP("SrcZone_IsAny",'Scoring_Config'!$A:$A,'Scoring_Config'!$D:$D,"Yes")="Yes",_xlfn.XLOOKUP("SrcZone_IsAny",'Scoring_Config'!$A:$A,'Scoring_Config'!$C:$C,10),0),"False,0")</f>
        <v>0</v>
      </c>
      <c r="AF184" cm="1">
        <f t="array" ref="AF184">IF(FALSE,"True," &amp; IF(_xlfn.XLOOKUP("DstZone_IsAny",'Scoring_Config'!$A:$A,'Scoring_Config'!$D:$D,"Yes")="Yes",_xlfn.XLOOKUP("DstZone_IsAny",'Scoring_Config'!$A:$A,'Scoring_Config'!$C:$C,10),0),"False,0")</f>
        <v>0</v>
      </c>
      <c r="AG184" cm="1">
        <f t="array" ref="AG18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84" cm="1">
        <f t="array" ref="AH184">IF(FALSE,"True," &amp; IF(_xlfn.XLOOKUP("App_Any_OR_RangeGt1000",'Scoring_Config'!$A:$A,'Scoring_Config'!$D:$D,"Yes")="Yes",_xlfn.XLOOKUP("App_Any_OR_RangeGt1000",'Scoring_Config'!$A:$A,'Scoring_Config'!$C:$C,10),0),"False,0")</f>
        <v>0</v>
      </c>
      <c r="AI184" cm="1">
        <f t="array" ref="AI184">IF(FALSE,"True," &amp; IF(_xlfn.XLOOKUP("Service_Insecure_Match",'Scoring_Config'!$A:$A,'Scoring_Config'!$D:$D,"Yes")="Yes",_xlfn.XLOOKUP("Service_Insecure_Match",'Scoring_Config'!$A:$A,'Scoring_Config'!$C:$C,5),0),"False,0")</f>
        <v>0</v>
      </c>
      <c r="AJ184" cm="1">
        <f t="array" ref="AJ184">IF(FALSE,"True," &amp; IF(_xlfn.XLOOKUP("Risky_Inbound",'Scoring_Config'!$A:$A,'Scoring_Config'!$D:$D,"Yes")="Yes",_xlfn.XLOOKUP("Risky_Inbound",'Scoring_Config'!$A:$A,'Scoring_Config'!$C:$C,50),0),"False,0")</f>
        <v>0</v>
      </c>
      <c r="AK184" cm="1">
        <f t="array" ref="AK184">IF(FALSE,"True," &amp; IF(_xlfn.XLOOKUP("Risky_Outbound",'Scoring_Config'!$A:$A,'Scoring_Config'!$D:$D,"Yes")="Yes",_xlfn.XLOOKUP("Risky_Outbound",'Scoring_Config'!$A:$A,'Scoring_Config'!$C:$C,25),0),"False,0")</f>
        <v>0</v>
      </c>
      <c r="AL184" t="s">
        <v>6697</v>
      </c>
      <c r="AM184" cm="1">
        <f t="array" ref="AM18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84" t="s">
        <v>6697</v>
      </c>
      <c r="AO184" t="s">
        <v>6697</v>
      </c>
      <c r="AP184" t="s">
        <v>6697</v>
      </c>
      <c r="AQ184" cm="1">
        <f t="array" ref="AQ184">IF(FALSE,"True," &amp; IF(_xlfn.XLOOKUP("Service_IsAny",'Scoring_Config'!$A:$A,'Scoring_Config'!$D:$D,"Yes")="Yes",_xlfn.XLOOKUP("Service_IsAny",'Scoring_Config'!$A:$A,'Scoring_Config'!$C:$C,0),0),"False,0")</f>
        <v>0</v>
      </c>
      <c r="AR184">
        <v>0</v>
      </c>
      <c r="AS184" cm="1">
        <f t="array" ref="AS184">IF(FALSE,"True," &amp; IF(_xlfn.XLOOKUP("Service_RangeGt1000",'Scoring_Config'!$A:$A,'Scoring_Config'!$D:$D,"Yes")="Yes",_xlfn.XLOOKUP("Service_RangeGt1000",'Scoring_Config'!$A:$A,'Scoring_Config'!$C:$C,0),0),"False,0")</f>
        <v>0</v>
      </c>
      <c r="AT184" cm="1">
        <f t="array" ref="AT184">IF(FALSE,"True," &amp; IF(_xlfn.XLOOKUP("App_IsAny",'Scoring_Config'!$A:$A,'Scoring_Config'!$D:$D,"Yes")="Yes",_xlfn.XLOOKUP("App_IsAny",'Scoring_Config'!$A:$A,'Scoring_Config'!$C:$C,0),0),"False,0")</f>
        <v>0</v>
      </c>
      <c r="AU184">
        <v>2</v>
      </c>
      <c r="AV184" cm="1">
        <f t="array" ref="AV184">IF(FALSE,"True," &amp; IF(_xlfn.XLOOKUP("App_RangeGt1000",'Scoring_Config'!$A:$A,'Scoring_Config'!$D:$D,"Yes")="Yes",_xlfn.XLOOKUP("App_RangeGt1000",'Scoring_Config'!$A:$A,'Scoring_Config'!$C:$C,0),0),"False,0")</f>
        <v>0</v>
      </c>
      <c r="AW184" cm="1">
        <f t="array" ref="AW184">IF(FALSE,"True," &amp; IF(_xlfn.XLOOKUP("Action_IsDenyOrDrop",'Scoring_Config'!$A:$A,'Scoring_Config'!$D:$D,"Yes")="Yes",_xlfn.XLOOKUP("Action_IsDenyOrDrop",'Scoring_Config'!$A:$A,'Scoring_Config'!$C:$C,0),0),"False,0")</f>
        <v>0</v>
      </c>
      <c r="AX184" cm="1">
        <f t="array" ref="AX184">IF(LEFT(AW184,4)="True",0,(IF(LEFT(Y184,4)="True",IF(_xlfn.XLOOKUP("Src_IsAny",'Scoring_Config'!$A:$A,'Scoring_Config'!$D:$D,"Yes")="Yes",_xlfn.XLOOKUP("Src_IsAny",'Scoring_Config'!$A:$A,'Scoring_Config'!$C:$C,10),0),0)+IF(LEFT(Z184,4)="True",IF(_xlfn.XLOOKUP("Src_CIDR_Le_16",'Scoring_Config'!$A:$A,'Scoring_Config'!$D:$D,"Yes")="Yes",_xlfn.XLOOKUP("Src_CIDR_Le_16",'Scoring_Config'!$A:$A,'Scoring_Config'!$C:$C,10),0),0)+IF(LEFT(AA184,4)="True",IF(_xlfn.XLOOKUP("Src_CIDR_17_22",'Scoring_Config'!$A:$A,'Scoring_Config'!$D:$D,"Yes")="Yes",_xlfn.XLOOKUP("Src_CIDR_17_22",'Scoring_Config'!$A:$A,'Scoring_Config'!$C:$C,5),0),0)+IF(LEFT(AB184,4)="True",IF(_xlfn.XLOOKUP("Dst_IsAny",'Scoring_Config'!$A:$A,'Scoring_Config'!$D:$D,"Yes")="Yes",_xlfn.XLOOKUP("Dst_IsAny",'Scoring_Config'!$A:$A,'Scoring_Config'!$C:$C,10),0),0)+IF(LEFT(AC184,4)="True",IF(_xlfn.XLOOKUP("Dst_CIDR_Le_16",'Scoring_Config'!$A:$A,'Scoring_Config'!$D:$D,"Yes")="Yes",_xlfn.XLOOKUP("Dst_CIDR_Le_16",'Scoring_Config'!$A:$A,'Scoring_Config'!$C:$C,10),0),0)+IF(LEFT(AD184,4)="True",IF(_xlfn.XLOOKUP("Dst_CIDR_17_22",'Scoring_Config'!$A:$A,'Scoring_Config'!$D:$D,"Yes")="Yes",_xlfn.XLOOKUP("Dst_CIDR_17_22",'Scoring_Config'!$A:$A,'Scoring_Config'!$C:$C,5),0),0)+IF(LEFT(AE184,4)="True",IF(_xlfn.XLOOKUP("SrcZone_IsAny",'Scoring_Config'!$A:$A,'Scoring_Config'!$D:$D,"Yes")="Yes",_xlfn.XLOOKUP("SrcZone_IsAny",'Scoring_Config'!$A:$A,'Scoring_Config'!$C:$C,10),0),0)+IF(LEFT(AF184,4)="True",IF(_xlfn.XLOOKUP("DstZone_IsAny",'Scoring_Config'!$A:$A,'Scoring_Config'!$D:$D,"Yes")="Yes",_xlfn.XLOOKUP("DstZone_IsAny",'Scoring_Config'!$A:$A,'Scoring_Config'!$C:$C,10),0),0)+IF(LEFT(AG184,4)="True",IF(_xlfn.XLOOKUP("Service_Any_OR_RangeGt1000",'Scoring_Config'!$A:$A,'Scoring_Config'!$D:$D,"Yes")="Yes",_xlfn.XLOOKUP("Service_Any_OR_RangeGt1000",'Scoring_Config'!$A:$A,'Scoring_Config'!$C:$C,10),0),0)+IF(LEFT(AH184,4)="True",IF(_xlfn.XLOOKUP("App_Any_OR_RangeGt1000",'Scoring_Config'!$A:$A,'Scoring_Config'!$D:$D,"Yes")="Yes",_xlfn.XLOOKUP("App_Any_OR_RangeGt1000",'Scoring_Config'!$A:$A,'Scoring_Config'!$C:$C,10),0),0)+IF(LEFT(AI184,4)="True",IF(_xlfn.XLOOKUP("Service_Insecure_Match",'Scoring_Config'!$A:$A,'Scoring_Config'!$D:$D,"Yes")="Yes",_xlfn.XLOOKUP("Service_Insecure_Match",'Scoring_Config'!$A:$A,'Scoring_Config'!$C:$C,5),0),0)+IF(LEFT(AJ184,4)="True",IF(_xlfn.XLOOKUP("Risky_Inbound",'Scoring_Config'!$A:$A,'Scoring_Config'!$D:$D,"Yes")="Yes",_xlfn.XLOOKUP("Risky_Inbound",'Scoring_Config'!$A:$A,'Scoring_Config'!$C:$C,50),0),0)+IF(LEFT(AK184,4)="True",IF(_xlfn.XLOOKUP("Risky_Outbound",'Scoring_Config'!$A:$A,'Scoring_Config'!$D:$D,"Yes")="Yes",_xlfn.XLOOKUP("Risky_Outbound",'Scoring_Config'!$A:$A,'Scoring_Config'!$C:$C,25),0),0)+IF(LEFT(AZ184,4)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184,FIND(",",AL184)+1,100)),0)+IF(LEFT(AM184,4)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184,FIND(",",AN184)+1,100)),0)+IF(_xlfn.XLOOKUP("Profile_Scoring",'Scoring_Config'!$A:$A,'Scoring_Config'!$D:$D,"Yes")="Yes",VALUE(MID(AO184,FIND(",",AO184)+1,100)),0)+IF(_xlfn.XLOOKUP("Options_Scoring",'Scoring_Config'!$A:$A,'Scoring_Config'!$D:$D,"Yes")="Yes",VALUE(MID(AP184,FIND(",",AP184)+1,100)),0)))</f>
        <v>0</v>
      </c>
      <c r="AZ184" cm="1">
        <f t="array" ref="AZ184">IF(FALSE,"True," &amp; IF(_xlfn.XLOOKUP("Migrate_Insecure",'Scoring_Config'!$A:$A,'Scoring_Config'!$D:$D,"Yes")="Yes",_xlfn.XLOOKUP("Migrate_Insecure",'Scoring_Config'!$A:$A,'Scoring_Config'!$C:$C,10),0),"False,0")</f>
        <v>0</v>
      </c>
    </row>
    <row r="185" spans="1:52">
      <c r="A185" t="s">
        <v>1979</v>
      </c>
      <c r="B185" t="s">
        <v>2163</v>
      </c>
      <c r="C185" t="s">
        <v>3542</v>
      </c>
      <c r="D185" t="s">
        <v>3545</v>
      </c>
      <c r="E185" t="s">
        <v>3563</v>
      </c>
      <c r="F185" t="s">
        <v>3599</v>
      </c>
      <c r="G185" t="s">
        <v>204</v>
      </c>
      <c r="H185" t="s">
        <v>174</v>
      </c>
      <c r="I185" t="s">
        <v>4103</v>
      </c>
      <c r="J185" t="s">
        <v>155</v>
      </c>
      <c r="K185" t="s">
        <v>1682</v>
      </c>
      <c r="L185" t="s">
        <v>1327</v>
      </c>
      <c r="M185" t="s">
        <v>1974</v>
      </c>
      <c r="N185" t="s">
        <v>4315</v>
      </c>
      <c r="O185" t="s">
        <v>4319</v>
      </c>
      <c r="P185" t="s">
        <v>4322</v>
      </c>
      <c r="Q185" t="s">
        <v>4464</v>
      </c>
      <c r="R185" t="s">
        <v>5440</v>
      </c>
      <c r="S185" t="s">
        <v>5440</v>
      </c>
      <c r="T185" t="s">
        <v>5603</v>
      </c>
      <c r="U185" t="s">
        <v>6053</v>
      </c>
      <c r="Y185" cm="1">
        <f t="array" ref="Y185">IF(FALSE,"True," &amp; IF(_xlfn.XLOOKUP("Src_IsAny",'Scoring_Config'!$A:$A,'Scoring_Config'!$D:$D,"Yes")="Yes",_xlfn.XLOOKUP("Src_IsAny",'Scoring_Config'!$A:$A,'Scoring_Config'!$C:$C,10),0),"False,0")</f>
        <v>0</v>
      </c>
      <c r="Z185" cm="1">
        <f t="array" ref="Z185">IF(FALSE,"True," &amp; IF(_xlfn.XLOOKUP("Src_CIDR_Le_16",'Scoring_Config'!$A:$A,'Scoring_Config'!$D:$D,"Yes")="Yes",_xlfn.XLOOKUP("Src_CIDR_Le_16",'Scoring_Config'!$A:$A,'Scoring_Config'!$C:$C,10),0),"False,0")</f>
        <v>0</v>
      </c>
      <c r="AA185" cm="1">
        <f t="array" ref="AA185">IF(TRUE,"True," &amp; IF(_xlfn.XLOOKUP("Src_CIDR_17_22",'Scoring_Config'!$A:$A,'Scoring_Config'!$D:$D,"Yes")="Yes",_xlfn.XLOOKUP("Src_CIDR_17_22",'Scoring_Config'!$A:$A,'Scoring_Config'!$C:$C,5),0),"False,0")</f>
        <v>0</v>
      </c>
      <c r="AB185" cm="1">
        <f t="array" ref="AB185">IF(FALSE,"True," &amp; IF(_xlfn.XLOOKUP("Dst_IsAny",'Scoring_Config'!$A:$A,'Scoring_Config'!$D:$D,"Yes")="Yes",_xlfn.XLOOKUP("Dst_IsAny",'Scoring_Config'!$A:$A,'Scoring_Config'!$C:$C,10),0),"False,0")</f>
        <v>0</v>
      </c>
      <c r="AC185" cm="1">
        <f t="array" ref="AC185">IF(FALSE,"True," &amp; IF(_xlfn.XLOOKUP("Dst_CIDR_Le_16",'Scoring_Config'!$A:$A,'Scoring_Config'!$D:$D,"Yes")="Yes",_xlfn.XLOOKUP("Dst_CIDR_Le_16",'Scoring_Config'!$A:$A,'Scoring_Config'!$C:$C,10),0),"False,0")</f>
        <v>0</v>
      </c>
      <c r="AD185" cm="1">
        <f t="array" ref="AD185">IF(FALSE,"True," &amp; IF(_xlfn.XLOOKUP("Dst_CIDR_17_22",'Scoring_Config'!$A:$A,'Scoring_Config'!$D:$D,"Yes")="Yes",_xlfn.XLOOKUP("Dst_CIDR_17_22",'Scoring_Config'!$A:$A,'Scoring_Config'!$C:$C,5),0),"False,0")</f>
        <v>0</v>
      </c>
      <c r="AE185" cm="1">
        <f t="array" ref="AE185">IF(FALSE,"True," &amp; IF(_xlfn.XLOOKUP("SrcZone_IsAny",'Scoring_Config'!$A:$A,'Scoring_Config'!$D:$D,"Yes")="Yes",_xlfn.XLOOKUP("SrcZone_IsAny",'Scoring_Config'!$A:$A,'Scoring_Config'!$C:$C,10),0),"False,0")</f>
        <v>0</v>
      </c>
      <c r="AF185" cm="1">
        <f t="array" ref="AF185">IF(FALSE,"True," &amp; IF(_xlfn.XLOOKUP("DstZone_IsAny",'Scoring_Config'!$A:$A,'Scoring_Config'!$D:$D,"Yes")="Yes",_xlfn.XLOOKUP("DstZone_IsAny",'Scoring_Config'!$A:$A,'Scoring_Config'!$C:$C,10),0),"False,0")</f>
        <v>0</v>
      </c>
      <c r="AG185" cm="1">
        <f t="array" ref="AG18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85" cm="1">
        <f t="array" ref="AH185">IF(FALSE,"True," &amp; IF(_xlfn.XLOOKUP("App_Any_OR_RangeGt1000",'Scoring_Config'!$A:$A,'Scoring_Config'!$D:$D,"Yes")="Yes",_xlfn.XLOOKUP("App_Any_OR_RangeGt1000",'Scoring_Config'!$A:$A,'Scoring_Config'!$C:$C,10),0),"False,0")</f>
        <v>0</v>
      </c>
      <c r="AI185" cm="1">
        <f t="array" ref="AI185">IF(FALSE,"True," &amp; IF(_xlfn.XLOOKUP("Service_Insecure_Match",'Scoring_Config'!$A:$A,'Scoring_Config'!$D:$D,"Yes")="Yes",_xlfn.XLOOKUP("Service_Insecure_Match",'Scoring_Config'!$A:$A,'Scoring_Config'!$C:$C,5),0),"False,0")</f>
        <v>0</v>
      </c>
      <c r="AJ185" cm="1">
        <f t="array" ref="AJ185">IF(FALSE,"True," &amp; IF(_xlfn.XLOOKUP("Risky_Inbound",'Scoring_Config'!$A:$A,'Scoring_Config'!$D:$D,"Yes")="Yes",_xlfn.XLOOKUP("Risky_Inbound",'Scoring_Config'!$A:$A,'Scoring_Config'!$C:$C,50),0),"False,0")</f>
        <v>0</v>
      </c>
      <c r="AK185" cm="1">
        <f t="array" ref="AK185">IF(FALSE,"True," &amp; IF(_xlfn.XLOOKUP("Risky_Outbound",'Scoring_Config'!$A:$A,'Scoring_Config'!$D:$D,"Yes")="Yes",_xlfn.XLOOKUP("Risky_Outbound",'Scoring_Config'!$A:$A,'Scoring_Config'!$C:$C,25),0),"False,0")</f>
        <v>0</v>
      </c>
      <c r="AL185" t="s">
        <v>6697</v>
      </c>
      <c r="AM185" cm="1">
        <f t="array" ref="AM18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85" t="s">
        <v>6697</v>
      </c>
      <c r="AO185" t="s">
        <v>6697</v>
      </c>
      <c r="AP185" t="s">
        <v>6697</v>
      </c>
      <c r="AQ185" cm="1">
        <f t="array" ref="AQ185">IF(FALSE,"True," &amp; IF(_xlfn.XLOOKUP("Service_IsAny",'Scoring_Config'!$A:$A,'Scoring_Config'!$D:$D,"Yes")="Yes",_xlfn.XLOOKUP("Service_IsAny",'Scoring_Config'!$A:$A,'Scoring_Config'!$C:$C,0),0),"False,0")</f>
        <v>0</v>
      </c>
      <c r="AR185">
        <v>0</v>
      </c>
      <c r="AS185" cm="1">
        <f t="array" ref="AS185">IF(FALSE,"True," &amp; IF(_xlfn.XLOOKUP("Service_RangeGt1000",'Scoring_Config'!$A:$A,'Scoring_Config'!$D:$D,"Yes")="Yes",_xlfn.XLOOKUP("Service_RangeGt1000",'Scoring_Config'!$A:$A,'Scoring_Config'!$C:$C,0),0),"False,0")</f>
        <v>0</v>
      </c>
      <c r="AT185" cm="1">
        <f t="array" ref="AT185">IF(FALSE,"True," &amp; IF(_xlfn.XLOOKUP("App_IsAny",'Scoring_Config'!$A:$A,'Scoring_Config'!$D:$D,"Yes")="Yes",_xlfn.XLOOKUP("App_IsAny",'Scoring_Config'!$A:$A,'Scoring_Config'!$C:$C,0),0),"False,0")</f>
        <v>0</v>
      </c>
      <c r="AU185">
        <v>1</v>
      </c>
      <c r="AV185" cm="1">
        <f t="array" ref="AV185">IF(FALSE,"True," &amp; IF(_xlfn.XLOOKUP("App_RangeGt1000",'Scoring_Config'!$A:$A,'Scoring_Config'!$D:$D,"Yes")="Yes",_xlfn.XLOOKUP("App_RangeGt1000",'Scoring_Config'!$A:$A,'Scoring_Config'!$C:$C,0),0),"False,0")</f>
        <v>0</v>
      </c>
      <c r="AW185" cm="1">
        <f t="array" ref="AW185">IF(FALSE,"True," &amp; IF(_xlfn.XLOOKUP("Action_IsDenyOrDrop",'Scoring_Config'!$A:$A,'Scoring_Config'!$D:$D,"Yes")="Yes",_xlfn.XLOOKUP("Action_IsDenyOrDrop",'Scoring_Config'!$A:$A,'Scoring_Config'!$C:$C,0),0),"False,0")</f>
        <v>0</v>
      </c>
      <c r="AX185" cm="1">
        <f t="array" ref="AX185">IF(LEFT(AW185,4)="True",0,(IF(LEFT(Y185,4)="True",IF(_xlfn.XLOOKUP("Src_IsAny",'Scoring_Config'!$A:$A,'Scoring_Config'!$D:$D,"Yes")="Yes",_xlfn.XLOOKUP("Src_IsAny",'Scoring_Config'!$A:$A,'Scoring_Config'!$C:$C,10),0),0)+IF(LEFT(Z185,4)="True",IF(_xlfn.XLOOKUP("Src_CIDR_Le_16",'Scoring_Config'!$A:$A,'Scoring_Config'!$D:$D,"Yes")="Yes",_xlfn.XLOOKUP("Src_CIDR_Le_16",'Scoring_Config'!$A:$A,'Scoring_Config'!$C:$C,10),0),0)+IF(LEFT(AA185,4)="True",IF(_xlfn.XLOOKUP("Src_CIDR_17_22",'Scoring_Config'!$A:$A,'Scoring_Config'!$D:$D,"Yes")="Yes",_xlfn.XLOOKUP("Src_CIDR_17_22",'Scoring_Config'!$A:$A,'Scoring_Config'!$C:$C,5),0),0)+IF(LEFT(AB185,4)="True",IF(_xlfn.XLOOKUP("Dst_IsAny",'Scoring_Config'!$A:$A,'Scoring_Config'!$D:$D,"Yes")="Yes",_xlfn.XLOOKUP("Dst_IsAny",'Scoring_Config'!$A:$A,'Scoring_Config'!$C:$C,10),0),0)+IF(LEFT(AC185,4)="True",IF(_xlfn.XLOOKUP("Dst_CIDR_Le_16",'Scoring_Config'!$A:$A,'Scoring_Config'!$D:$D,"Yes")="Yes",_xlfn.XLOOKUP("Dst_CIDR_Le_16",'Scoring_Config'!$A:$A,'Scoring_Config'!$C:$C,10),0),0)+IF(LEFT(AD185,4)="True",IF(_xlfn.XLOOKUP("Dst_CIDR_17_22",'Scoring_Config'!$A:$A,'Scoring_Config'!$D:$D,"Yes")="Yes",_xlfn.XLOOKUP("Dst_CIDR_17_22",'Scoring_Config'!$A:$A,'Scoring_Config'!$C:$C,5),0),0)+IF(LEFT(AE185,4)="True",IF(_xlfn.XLOOKUP("SrcZone_IsAny",'Scoring_Config'!$A:$A,'Scoring_Config'!$D:$D,"Yes")="Yes",_xlfn.XLOOKUP("SrcZone_IsAny",'Scoring_Config'!$A:$A,'Scoring_Config'!$C:$C,10),0),0)+IF(LEFT(AF185,4)="True",IF(_xlfn.XLOOKUP("DstZone_IsAny",'Scoring_Config'!$A:$A,'Scoring_Config'!$D:$D,"Yes")="Yes",_xlfn.XLOOKUP("DstZone_IsAny",'Scoring_Config'!$A:$A,'Scoring_Config'!$C:$C,10),0),0)+IF(LEFT(AG185,4)="True",IF(_xlfn.XLOOKUP("Service_Any_OR_RangeGt1000",'Scoring_Config'!$A:$A,'Scoring_Config'!$D:$D,"Yes")="Yes",_xlfn.XLOOKUP("Service_Any_OR_RangeGt1000",'Scoring_Config'!$A:$A,'Scoring_Config'!$C:$C,10),0),0)+IF(LEFT(AH185,4)="True",IF(_xlfn.XLOOKUP("App_Any_OR_RangeGt1000",'Scoring_Config'!$A:$A,'Scoring_Config'!$D:$D,"Yes")="Yes",_xlfn.XLOOKUP("App_Any_OR_RangeGt1000",'Scoring_Config'!$A:$A,'Scoring_Config'!$C:$C,10),0),0)+IF(LEFT(AI185,4)="True",IF(_xlfn.XLOOKUP("Service_Insecure_Match",'Scoring_Config'!$A:$A,'Scoring_Config'!$D:$D,"Yes")="Yes",_xlfn.XLOOKUP("Service_Insecure_Match",'Scoring_Config'!$A:$A,'Scoring_Config'!$C:$C,5),0),0)+IF(LEFT(AJ185,4)="True",IF(_xlfn.XLOOKUP("Risky_Inbound",'Scoring_Config'!$A:$A,'Scoring_Config'!$D:$D,"Yes")="Yes",_xlfn.XLOOKUP("Risky_Inbound",'Scoring_Config'!$A:$A,'Scoring_Config'!$C:$C,50),0),0)+IF(LEFT(AK185,4)="True",IF(_xlfn.XLOOKUP("Risky_Outbound",'Scoring_Config'!$A:$A,'Scoring_Config'!$D:$D,"Yes")="Yes",_xlfn.XLOOKUP("Risky_Outbound",'Scoring_Config'!$A:$A,'Scoring_Config'!$C:$C,25),0),0)+IF(LEFT(AZ185,4)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185,FIND(",",AL185)+1,100)),0)+IF(LEFT(AM185,4)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185,FIND(",",AN185)+1,100)),0)+IF(_xlfn.XLOOKUP("Profile_Scoring",'Scoring_Config'!$A:$A,'Scoring_Config'!$D:$D,"Yes")="Yes",VALUE(MID(AO185,FIND(",",AO185)+1,100)),0)+IF(_xlfn.XLOOKUP("Options_Scoring",'Scoring_Config'!$A:$A,'Scoring_Config'!$D:$D,"Yes")="Yes",VALUE(MID(AP185,FIND(",",AP185)+1,100)),0)))</f>
        <v>0</v>
      </c>
      <c r="AZ185" cm="1">
        <f t="array" ref="AZ185">IF(FALSE,"True," &amp; IF(_xlfn.XLOOKUP("Migrate_Insecure",'Scoring_Config'!$A:$A,'Scoring_Config'!$D:$D,"Yes")="Yes",_xlfn.XLOOKUP("Migrate_Insecure",'Scoring_Config'!$A:$A,'Scoring_Config'!$C:$C,10),0),"False,0")</f>
        <v>0</v>
      </c>
    </row>
    <row r="186" spans="1:52">
      <c r="A186" t="s">
        <v>1979</v>
      </c>
      <c r="B186" t="s">
        <v>2164</v>
      </c>
      <c r="C186" t="s">
        <v>3542</v>
      </c>
      <c r="D186" t="s">
        <v>3545</v>
      </c>
      <c r="E186" t="s">
        <v>3563</v>
      </c>
      <c r="F186" t="s">
        <v>3634</v>
      </c>
      <c r="G186" t="s">
        <v>195</v>
      </c>
      <c r="H186" t="s">
        <v>174</v>
      </c>
      <c r="I186" t="s">
        <v>4104</v>
      </c>
      <c r="J186" t="s">
        <v>204</v>
      </c>
      <c r="K186" t="s">
        <v>1732</v>
      </c>
      <c r="L186" t="s">
        <v>1327</v>
      </c>
      <c r="M186" t="s">
        <v>1974</v>
      </c>
      <c r="N186" t="s">
        <v>4315</v>
      </c>
      <c r="O186" t="s">
        <v>4319</v>
      </c>
      <c r="P186" t="s">
        <v>4322</v>
      </c>
      <c r="Q186" t="s">
        <v>4465</v>
      </c>
      <c r="R186" t="s">
        <v>5451</v>
      </c>
      <c r="S186" t="s">
        <v>5439</v>
      </c>
      <c r="T186" t="s">
        <v>5630</v>
      </c>
      <c r="U186" t="s">
        <v>6054</v>
      </c>
      <c r="Y186" cm="1">
        <f t="array" ref="Y186">IF(FALSE,"True," &amp; IF(_xlfn.XLOOKUP("Src_IsAny",'Scoring_Config'!$A:$A,'Scoring_Config'!$D:$D,"Yes")="Yes",_xlfn.XLOOKUP("Src_IsAny",'Scoring_Config'!$A:$A,'Scoring_Config'!$C:$C,10),0),"False,0")</f>
        <v>0</v>
      </c>
      <c r="Z186" cm="1">
        <f t="array" ref="Z186">IF(FALSE,"True," &amp; IF(_xlfn.XLOOKUP("Src_CIDR_Le_16",'Scoring_Config'!$A:$A,'Scoring_Config'!$D:$D,"Yes")="Yes",_xlfn.XLOOKUP("Src_CIDR_Le_16",'Scoring_Config'!$A:$A,'Scoring_Config'!$C:$C,10),0),"False,0")</f>
        <v>0</v>
      </c>
      <c r="AA186" cm="1">
        <f t="array" ref="AA186">IF(FALSE,"True," &amp; IF(_xlfn.XLOOKUP("Src_CIDR_17_22",'Scoring_Config'!$A:$A,'Scoring_Config'!$D:$D,"Yes")="Yes",_xlfn.XLOOKUP("Src_CIDR_17_22",'Scoring_Config'!$A:$A,'Scoring_Config'!$C:$C,5),0),"False,0")</f>
        <v>0</v>
      </c>
      <c r="AB186" cm="1">
        <f t="array" ref="AB186">IF(FALSE,"True," &amp; IF(_xlfn.XLOOKUP("Dst_IsAny",'Scoring_Config'!$A:$A,'Scoring_Config'!$D:$D,"Yes")="Yes",_xlfn.XLOOKUP("Dst_IsAny",'Scoring_Config'!$A:$A,'Scoring_Config'!$C:$C,10),0),"False,0")</f>
        <v>0</v>
      </c>
      <c r="AC186" cm="1">
        <f t="array" ref="AC186">IF(FALSE,"True," &amp; IF(_xlfn.XLOOKUP("Dst_CIDR_Le_16",'Scoring_Config'!$A:$A,'Scoring_Config'!$D:$D,"Yes")="Yes",_xlfn.XLOOKUP("Dst_CIDR_Le_16",'Scoring_Config'!$A:$A,'Scoring_Config'!$C:$C,10),0),"False,0")</f>
        <v>0</v>
      </c>
      <c r="AD186" cm="1">
        <f t="array" ref="AD186">IF(TRUE,"True," &amp; IF(_xlfn.XLOOKUP("Dst_CIDR_17_22",'Scoring_Config'!$A:$A,'Scoring_Config'!$D:$D,"Yes")="Yes",_xlfn.XLOOKUP("Dst_CIDR_17_22",'Scoring_Config'!$A:$A,'Scoring_Config'!$C:$C,5),0),"False,0")</f>
        <v>0</v>
      </c>
      <c r="AE186" cm="1">
        <f t="array" ref="AE186">IF(FALSE,"True," &amp; IF(_xlfn.XLOOKUP("SrcZone_IsAny",'Scoring_Config'!$A:$A,'Scoring_Config'!$D:$D,"Yes")="Yes",_xlfn.XLOOKUP("SrcZone_IsAny",'Scoring_Config'!$A:$A,'Scoring_Config'!$C:$C,10),0),"False,0")</f>
        <v>0</v>
      </c>
      <c r="AF186" cm="1">
        <f t="array" ref="AF186">IF(FALSE,"True," &amp; IF(_xlfn.XLOOKUP("DstZone_IsAny",'Scoring_Config'!$A:$A,'Scoring_Config'!$D:$D,"Yes")="Yes",_xlfn.XLOOKUP("DstZone_IsAny",'Scoring_Config'!$A:$A,'Scoring_Config'!$C:$C,10),0),"False,0")</f>
        <v>0</v>
      </c>
      <c r="AG186" cm="1">
        <f t="array" ref="AG18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86" cm="1">
        <f t="array" ref="AH186">IF(FALSE,"True," &amp; IF(_xlfn.XLOOKUP("App_Any_OR_RangeGt1000",'Scoring_Config'!$A:$A,'Scoring_Config'!$D:$D,"Yes")="Yes",_xlfn.XLOOKUP("App_Any_OR_RangeGt1000",'Scoring_Config'!$A:$A,'Scoring_Config'!$C:$C,10),0),"False,0")</f>
        <v>0</v>
      </c>
      <c r="AI186" cm="1">
        <f t="array" ref="AI186">IF(FALSE,"True," &amp; IF(_xlfn.XLOOKUP("Service_Insecure_Match",'Scoring_Config'!$A:$A,'Scoring_Config'!$D:$D,"Yes")="Yes",_xlfn.XLOOKUP("Service_Insecure_Match",'Scoring_Config'!$A:$A,'Scoring_Config'!$C:$C,5),0),"False,0")</f>
        <v>0</v>
      </c>
      <c r="AJ186" cm="1">
        <f t="array" ref="AJ186">IF(FALSE,"True," &amp; IF(_xlfn.XLOOKUP("Risky_Inbound",'Scoring_Config'!$A:$A,'Scoring_Config'!$D:$D,"Yes")="Yes",_xlfn.XLOOKUP("Risky_Inbound",'Scoring_Config'!$A:$A,'Scoring_Config'!$C:$C,50),0),"False,0")</f>
        <v>0</v>
      </c>
      <c r="AK186" cm="1">
        <f t="array" ref="AK186">IF(FALSE,"True," &amp; IF(_xlfn.XLOOKUP("Risky_Outbound",'Scoring_Config'!$A:$A,'Scoring_Config'!$D:$D,"Yes")="Yes",_xlfn.XLOOKUP("Risky_Outbound",'Scoring_Config'!$A:$A,'Scoring_Config'!$C:$C,25),0),"False,0")</f>
        <v>0</v>
      </c>
      <c r="AL186" t="s">
        <v>6697</v>
      </c>
      <c r="AM186" cm="1">
        <f t="array" ref="AM18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86" t="s">
        <v>6697</v>
      </c>
      <c r="AO186" t="s">
        <v>6697</v>
      </c>
      <c r="AP186" t="s">
        <v>6697</v>
      </c>
      <c r="AQ186" cm="1">
        <f t="array" ref="AQ186">IF(FALSE,"True," &amp; IF(_xlfn.XLOOKUP("Service_IsAny",'Scoring_Config'!$A:$A,'Scoring_Config'!$D:$D,"Yes")="Yes",_xlfn.XLOOKUP("Service_IsAny",'Scoring_Config'!$A:$A,'Scoring_Config'!$C:$C,0),0),"False,0")</f>
        <v>0</v>
      </c>
      <c r="AR186">
        <v>0</v>
      </c>
      <c r="AS186" cm="1">
        <f t="array" ref="AS186">IF(FALSE,"True," &amp; IF(_xlfn.XLOOKUP("Service_RangeGt1000",'Scoring_Config'!$A:$A,'Scoring_Config'!$D:$D,"Yes")="Yes",_xlfn.XLOOKUP("Service_RangeGt1000",'Scoring_Config'!$A:$A,'Scoring_Config'!$C:$C,0),0),"False,0")</f>
        <v>0</v>
      </c>
      <c r="AT186" cm="1">
        <f t="array" ref="AT186">IF(FALSE,"True," &amp; IF(_xlfn.XLOOKUP("App_IsAny",'Scoring_Config'!$A:$A,'Scoring_Config'!$D:$D,"Yes")="Yes",_xlfn.XLOOKUP("App_IsAny",'Scoring_Config'!$A:$A,'Scoring_Config'!$C:$C,0),0),"False,0")</f>
        <v>0</v>
      </c>
      <c r="AU186">
        <v>2</v>
      </c>
      <c r="AV186" cm="1">
        <f t="array" ref="AV186">IF(FALSE,"True," &amp; IF(_xlfn.XLOOKUP("App_RangeGt1000",'Scoring_Config'!$A:$A,'Scoring_Config'!$D:$D,"Yes")="Yes",_xlfn.XLOOKUP("App_RangeGt1000",'Scoring_Config'!$A:$A,'Scoring_Config'!$C:$C,0),0),"False,0")</f>
        <v>0</v>
      </c>
      <c r="AW186" cm="1">
        <f t="array" ref="AW186">IF(FALSE,"True," &amp; IF(_xlfn.XLOOKUP("Action_IsDenyOrDrop",'Scoring_Config'!$A:$A,'Scoring_Config'!$D:$D,"Yes")="Yes",_xlfn.XLOOKUP("Action_IsDenyOrDrop",'Scoring_Config'!$A:$A,'Scoring_Config'!$C:$C,0),0),"False,0")</f>
        <v>0</v>
      </c>
      <c r="AX186" cm="1">
        <f t="array" ref="AX186">IF(LEFT(AW186,4)="True",0,(IF(LEFT(Y186,4)="True",IF(_xlfn.XLOOKUP("Src_IsAny",'Scoring_Config'!$A:$A,'Scoring_Config'!$D:$D,"Yes")="Yes",_xlfn.XLOOKUP("Src_IsAny",'Scoring_Config'!$A:$A,'Scoring_Config'!$C:$C,10),0),0)+IF(LEFT(Z186,4)="True",IF(_xlfn.XLOOKUP("Src_CIDR_Le_16",'Scoring_Config'!$A:$A,'Scoring_Config'!$D:$D,"Yes")="Yes",_xlfn.XLOOKUP("Src_CIDR_Le_16",'Scoring_Config'!$A:$A,'Scoring_Config'!$C:$C,10),0),0)+IF(LEFT(AA186,4)="True",IF(_xlfn.XLOOKUP("Src_CIDR_17_22",'Scoring_Config'!$A:$A,'Scoring_Config'!$D:$D,"Yes")="Yes",_xlfn.XLOOKUP("Src_CIDR_17_22",'Scoring_Config'!$A:$A,'Scoring_Config'!$C:$C,5),0),0)+IF(LEFT(AB186,4)="True",IF(_xlfn.XLOOKUP("Dst_IsAny",'Scoring_Config'!$A:$A,'Scoring_Config'!$D:$D,"Yes")="Yes",_xlfn.XLOOKUP("Dst_IsAny",'Scoring_Config'!$A:$A,'Scoring_Config'!$C:$C,10),0),0)+IF(LEFT(AC186,4)="True",IF(_xlfn.XLOOKUP("Dst_CIDR_Le_16",'Scoring_Config'!$A:$A,'Scoring_Config'!$D:$D,"Yes")="Yes",_xlfn.XLOOKUP("Dst_CIDR_Le_16",'Scoring_Config'!$A:$A,'Scoring_Config'!$C:$C,10),0),0)+IF(LEFT(AD186,4)="True",IF(_xlfn.XLOOKUP("Dst_CIDR_17_22",'Scoring_Config'!$A:$A,'Scoring_Config'!$D:$D,"Yes")="Yes",_xlfn.XLOOKUP("Dst_CIDR_17_22",'Scoring_Config'!$A:$A,'Scoring_Config'!$C:$C,5),0),0)+IF(LEFT(AE186,4)="True",IF(_xlfn.XLOOKUP("SrcZone_IsAny",'Scoring_Config'!$A:$A,'Scoring_Config'!$D:$D,"Yes")="Yes",_xlfn.XLOOKUP("SrcZone_IsAny",'Scoring_Config'!$A:$A,'Scoring_Config'!$C:$C,10),0),0)+IF(LEFT(AF186,4)="True",IF(_xlfn.XLOOKUP("DstZone_IsAny",'Scoring_Config'!$A:$A,'Scoring_Config'!$D:$D,"Yes")="Yes",_xlfn.XLOOKUP("DstZone_IsAny",'Scoring_Config'!$A:$A,'Scoring_Config'!$C:$C,10),0),0)+IF(LEFT(AG186,4)="True",IF(_xlfn.XLOOKUP("Service_Any_OR_RangeGt1000",'Scoring_Config'!$A:$A,'Scoring_Config'!$D:$D,"Yes")="Yes",_xlfn.XLOOKUP("Service_Any_OR_RangeGt1000",'Scoring_Config'!$A:$A,'Scoring_Config'!$C:$C,10),0),0)+IF(LEFT(AH186,4)="True",IF(_xlfn.XLOOKUP("App_Any_OR_RangeGt1000",'Scoring_Config'!$A:$A,'Scoring_Config'!$D:$D,"Yes")="Yes",_xlfn.XLOOKUP("App_Any_OR_RangeGt1000",'Scoring_Config'!$A:$A,'Scoring_Config'!$C:$C,10),0),0)+IF(LEFT(AI186,4)="True",IF(_xlfn.XLOOKUP("Service_Insecure_Match",'Scoring_Config'!$A:$A,'Scoring_Config'!$D:$D,"Yes")="Yes",_xlfn.XLOOKUP("Service_Insecure_Match",'Scoring_Config'!$A:$A,'Scoring_Config'!$C:$C,5),0),0)+IF(LEFT(AJ186,4)="True",IF(_xlfn.XLOOKUP("Risky_Inbound",'Scoring_Config'!$A:$A,'Scoring_Config'!$D:$D,"Yes")="Yes",_xlfn.XLOOKUP("Risky_Inbound",'Scoring_Config'!$A:$A,'Scoring_Config'!$C:$C,50),0),0)+IF(LEFT(AK186,4)="True",IF(_xlfn.XLOOKUP("Risky_Outbound",'Scoring_Config'!$A:$A,'Scoring_Config'!$D:$D,"Yes")="Yes",_xlfn.XLOOKUP("Risky_Outbound",'Scoring_Config'!$A:$A,'Scoring_Config'!$C:$C,25),0),0)+IF(LEFT(AZ186,4)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186,FIND(",",AL186)+1,100)),0)+IF(LEFT(AM186,4)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186,FIND(",",AN186)+1,100)),0)+IF(_xlfn.XLOOKUP("Profile_Scoring",'Scoring_Config'!$A:$A,'Scoring_Config'!$D:$D,"Yes")="Yes",VALUE(MID(AO186,FIND(",",AO186)+1,100)),0)+IF(_xlfn.XLOOKUP("Options_Scoring",'Scoring_Config'!$A:$A,'Scoring_Config'!$D:$D,"Yes")="Yes",VALUE(MID(AP186,FIND(",",AP186)+1,100)),0)))</f>
        <v>0</v>
      </c>
      <c r="AZ186" cm="1">
        <f t="array" ref="AZ186">IF(FALSE,"True," &amp; IF(_xlfn.XLOOKUP("Migrate_Insecure",'Scoring_Config'!$A:$A,'Scoring_Config'!$D:$D,"Yes")="Yes",_xlfn.XLOOKUP("Migrate_Insecure",'Scoring_Config'!$A:$A,'Scoring_Config'!$C:$C,10),0),"False,0")</f>
        <v>0</v>
      </c>
    </row>
    <row r="187" spans="1:52">
      <c r="A187" t="s">
        <v>1979</v>
      </c>
      <c r="B187" t="s">
        <v>2165</v>
      </c>
      <c r="C187" t="s">
        <v>3542</v>
      </c>
      <c r="D187" t="s">
        <v>3545</v>
      </c>
      <c r="E187" t="s">
        <v>3563</v>
      </c>
      <c r="F187" t="s">
        <v>3634</v>
      </c>
      <c r="G187" t="s">
        <v>195</v>
      </c>
      <c r="H187" t="s">
        <v>174</v>
      </c>
      <c r="I187" t="s">
        <v>4105</v>
      </c>
      <c r="J187" t="s">
        <v>204</v>
      </c>
      <c r="K187" t="s">
        <v>174</v>
      </c>
      <c r="L187" t="s">
        <v>1369</v>
      </c>
      <c r="M187" t="s">
        <v>1974</v>
      </c>
      <c r="N187" t="s">
        <v>4315</v>
      </c>
      <c r="O187" t="s">
        <v>4319</v>
      </c>
      <c r="P187" t="s">
        <v>4321</v>
      </c>
      <c r="Q187" t="s">
        <v>4465</v>
      </c>
      <c r="R187" t="s">
        <v>5441</v>
      </c>
      <c r="S187" t="s">
        <v>5445</v>
      </c>
      <c r="T187" t="s">
        <v>5630</v>
      </c>
      <c r="U187" t="s">
        <v>6055</v>
      </c>
      <c r="Y187" cm="1">
        <f t="array" ref="Y187">IF(FALSE,"True," &amp; IF(_xlfn.XLOOKUP("Src_IsAny",'Scoring_Config'!$A:$A,'Scoring_Config'!$D:$D,"Yes")="Yes",_xlfn.XLOOKUP("Src_IsAny",'Scoring_Config'!$A:$A,'Scoring_Config'!$C:$C,10),0),"False,0")</f>
        <v>0</v>
      </c>
      <c r="Z187" cm="1">
        <f t="array" ref="Z187">IF(FALSE,"True," &amp; IF(_xlfn.XLOOKUP("Src_CIDR_Le_16",'Scoring_Config'!$A:$A,'Scoring_Config'!$D:$D,"Yes")="Yes",_xlfn.XLOOKUP("Src_CIDR_Le_16",'Scoring_Config'!$A:$A,'Scoring_Config'!$C:$C,10),0),"False,0")</f>
        <v>0</v>
      </c>
      <c r="AA187" cm="1">
        <f t="array" ref="AA187">IF(FALSE,"True," &amp; IF(_xlfn.XLOOKUP("Src_CIDR_17_22",'Scoring_Config'!$A:$A,'Scoring_Config'!$D:$D,"Yes")="Yes",_xlfn.XLOOKUP("Src_CIDR_17_22",'Scoring_Config'!$A:$A,'Scoring_Config'!$C:$C,5),0),"False,0")</f>
        <v>0</v>
      </c>
      <c r="AB187" cm="1">
        <f t="array" ref="AB187">IF(FALSE,"True," &amp; IF(_xlfn.XLOOKUP("Dst_IsAny",'Scoring_Config'!$A:$A,'Scoring_Config'!$D:$D,"Yes")="Yes",_xlfn.XLOOKUP("Dst_IsAny",'Scoring_Config'!$A:$A,'Scoring_Config'!$C:$C,10),0),"False,0")</f>
        <v>0</v>
      </c>
      <c r="AC187" cm="1">
        <f t="array" ref="AC187">IF(FALSE,"True," &amp; IF(_xlfn.XLOOKUP("Dst_CIDR_Le_16",'Scoring_Config'!$A:$A,'Scoring_Config'!$D:$D,"Yes")="Yes",_xlfn.XLOOKUP("Dst_CIDR_Le_16",'Scoring_Config'!$A:$A,'Scoring_Config'!$C:$C,10),0),"False,0")</f>
        <v>0</v>
      </c>
      <c r="AD187" cm="1">
        <f t="array" ref="AD187">IF(TRUE,"True," &amp; IF(_xlfn.XLOOKUP("Dst_CIDR_17_22",'Scoring_Config'!$A:$A,'Scoring_Config'!$D:$D,"Yes")="Yes",_xlfn.XLOOKUP("Dst_CIDR_17_22",'Scoring_Config'!$A:$A,'Scoring_Config'!$C:$C,5),0),"False,0")</f>
        <v>0</v>
      </c>
      <c r="AE187" cm="1">
        <f t="array" ref="AE187">IF(FALSE,"True," &amp; IF(_xlfn.XLOOKUP("SrcZone_IsAny",'Scoring_Config'!$A:$A,'Scoring_Config'!$D:$D,"Yes")="Yes",_xlfn.XLOOKUP("SrcZone_IsAny",'Scoring_Config'!$A:$A,'Scoring_Config'!$C:$C,10),0),"False,0")</f>
        <v>0</v>
      </c>
      <c r="AF187" cm="1">
        <f t="array" ref="AF187">IF(FALSE,"True," &amp; IF(_xlfn.XLOOKUP("DstZone_IsAny",'Scoring_Config'!$A:$A,'Scoring_Config'!$D:$D,"Yes")="Yes",_xlfn.XLOOKUP("DstZone_IsAny",'Scoring_Config'!$A:$A,'Scoring_Config'!$C:$C,10),0),"False,0")</f>
        <v>0</v>
      </c>
      <c r="AG187" cm="1">
        <f t="array" ref="AG18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87" cm="1">
        <f t="array" ref="AH187">IF(TRUE,"True," &amp; IF(_xlfn.XLOOKUP("App_Any_OR_RangeGt1000",'Scoring_Config'!$A:$A,'Scoring_Config'!$D:$D,"Yes")="Yes",_xlfn.XLOOKUP("App_Any_OR_RangeGt1000",'Scoring_Config'!$A:$A,'Scoring_Config'!$C:$C,10),0),"False,0")</f>
        <v>0</v>
      </c>
      <c r="AI187" cm="1">
        <f t="array" ref="AI187">IF(TRUE,"True," &amp; IF(_xlfn.XLOOKUP("Service_Insecure_Match",'Scoring_Config'!$A:$A,'Scoring_Config'!$D:$D,"Yes")="Yes",_xlfn.XLOOKUP("Service_Insecure_Match",'Scoring_Config'!$A:$A,'Scoring_Config'!$C:$C,5),0),"False,0")</f>
        <v>0</v>
      </c>
      <c r="AJ187" cm="1">
        <f t="array" ref="AJ187">IF(FALSE,"True," &amp; IF(_xlfn.XLOOKUP("Risky_Inbound",'Scoring_Config'!$A:$A,'Scoring_Config'!$D:$D,"Yes")="Yes",_xlfn.XLOOKUP("Risky_Inbound",'Scoring_Config'!$A:$A,'Scoring_Config'!$C:$C,50),0),"False,0")</f>
        <v>0</v>
      </c>
      <c r="AK187" cm="1">
        <f t="array" ref="AK187">IF(FALSE,"True," &amp; IF(_xlfn.XLOOKUP("Risky_Outbound",'Scoring_Config'!$A:$A,'Scoring_Config'!$D:$D,"Yes")="Yes",_xlfn.XLOOKUP("Risky_Outbound",'Scoring_Config'!$A:$A,'Scoring_Config'!$C:$C,25),0),"False,0")</f>
        <v>0</v>
      </c>
      <c r="AL187" t="s">
        <v>6700</v>
      </c>
      <c r="AM187" cm="1">
        <f t="array" ref="AM18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87" t="s">
        <v>6697</v>
      </c>
      <c r="AO187" t="s">
        <v>6697</v>
      </c>
      <c r="AP187" t="s">
        <v>6697</v>
      </c>
      <c r="AQ187" cm="1">
        <f t="array" ref="AQ187">IF(FALSE,"True," &amp; IF(_xlfn.XLOOKUP("Service_IsAny",'Scoring_Config'!$A:$A,'Scoring_Config'!$D:$D,"Yes")="Yes",_xlfn.XLOOKUP("Service_IsAny",'Scoring_Config'!$A:$A,'Scoring_Config'!$C:$C,0),0),"False,0")</f>
        <v>0</v>
      </c>
      <c r="AR187">
        <v>1</v>
      </c>
      <c r="AS187" cm="1">
        <f t="array" ref="AS187">IF(FALSE,"True," &amp; IF(_xlfn.XLOOKUP("Service_RangeGt1000",'Scoring_Config'!$A:$A,'Scoring_Config'!$D:$D,"Yes")="Yes",_xlfn.XLOOKUP("Service_RangeGt1000",'Scoring_Config'!$A:$A,'Scoring_Config'!$C:$C,0),0),"False,0")</f>
        <v>0</v>
      </c>
      <c r="AT187" cm="1">
        <f t="array" ref="AT187">IF(TRUE,"True," &amp; IF(_xlfn.XLOOKUP("App_IsAny",'Scoring_Config'!$A:$A,'Scoring_Config'!$D:$D,"Yes")="Yes",_xlfn.XLOOKUP("App_IsAny",'Scoring_Config'!$A:$A,'Scoring_Config'!$C:$C,0),0),"False,0")</f>
        <v>0</v>
      </c>
      <c r="AU187">
        <v>65535</v>
      </c>
      <c r="AV187" cm="1">
        <f t="array" ref="AV187">IF(TRUE,"True," &amp; IF(_xlfn.XLOOKUP("App_RangeGt1000",'Scoring_Config'!$A:$A,'Scoring_Config'!$D:$D,"Yes")="Yes",_xlfn.XLOOKUP("App_RangeGt1000",'Scoring_Config'!$A:$A,'Scoring_Config'!$C:$C,0),0),"False,0")</f>
        <v>0</v>
      </c>
      <c r="AW187" cm="1">
        <f t="array" ref="AW187">IF(FALSE,"True," &amp; IF(_xlfn.XLOOKUP("Action_IsDenyOrDrop",'Scoring_Config'!$A:$A,'Scoring_Config'!$D:$D,"Yes")="Yes",_xlfn.XLOOKUP("Action_IsDenyOrDrop",'Scoring_Config'!$A:$A,'Scoring_Config'!$C:$C,0),0),"False,0")</f>
        <v>0</v>
      </c>
      <c r="AX187" cm="1">
        <f t="array" ref="AX187">IF(LEFT(AW187,4)="True",0,(IF(LEFT(Y187,4)="True",IF(_xlfn.XLOOKUP("Src_IsAny",'Scoring_Config'!$A:$A,'Scoring_Config'!$D:$D,"Yes")="Yes",_xlfn.XLOOKUP("Src_IsAny",'Scoring_Config'!$A:$A,'Scoring_Config'!$C:$C,10),0),0)+IF(LEFT(Z187,4)="True",IF(_xlfn.XLOOKUP("Src_CIDR_Le_16",'Scoring_Config'!$A:$A,'Scoring_Config'!$D:$D,"Yes")="Yes",_xlfn.XLOOKUP("Src_CIDR_Le_16",'Scoring_Config'!$A:$A,'Scoring_Config'!$C:$C,10),0),0)+IF(LEFT(AA187,4)="True",IF(_xlfn.XLOOKUP("Src_CIDR_17_22",'Scoring_Config'!$A:$A,'Scoring_Config'!$D:$D,"Yes")="Yes",_xlfn.XLOOKUP("Src_CIDR_17_22",'Scoring_Config'!$A:$A,'Scoring_Config'!$C:$C,5),0),0)+IF(LEFT(AB187,4)="True",IF(_xlfn.XLOOKUP("Dst_IsAny",'Scoring_Config'!$A:$A,'Scoring_Config'!$D:$D,"Yes")="Yes",_xlfn.XLOOKUP("Dst_IsAny",'Scoring_Config'!$A:$A,'Scoring_Config'!$C:$C,10),0),0)+IF(LEFT(AC187,4)="True",IF(_xlfn.XLOOKUP("Dst_CIDR_Le_16",'Scoring_Config'!$A:$A,'Scoring_Config'!$D:$D,"Yes")="Yes",_xlfn.XLOOKUP("Dst_CIDR_Le_16",'Scoring_Config'!$A:$A,'Scoring_Config'!$C:$C,10),0),0)+IF(LEFT(AD187,4)="True",IF(_xlfn.XLOOKUP("Dst_CIDR_17_22",'Scoring_Config'!$A:$A,'Scoring_Config'!$D:$D,"Yes")="Yes",_xlfn.XLOOKUP("Dst_CIDR_17_22",'Scoring_Config'!$A:$A,'Scoring_Config'!$C:$C,5),0),0)+IF(LEFT(AE187,4)="True",IF(_xlfn.XLOOKUP("SrcZone_IsAny",'Scoring_Config'!$A:$A,'Scoring_Config'!$D:$D,"Yes")="Yes",_xlfn.XLOOKUP("SrcZone_IsAny",'Scoring_Config'!$A:$A,'Scoring_Config'!$C:$C,10),0),0)+IF(LEFT(AF187,4)="True",IF(_xlfn.XLOOKUP("DstZone_IsAny",'Scoring_Config'!$A:$A,'Scoring_Config'!$D:$D,"Yes")="Yes",_xlfn.XLOOKUP("DstZone_IsAny",'Scoring_Config'!$A:$A,'Scoring_Config'!$C:$C,10),0),0)+IF(LEFT(AG187,4)="True",IF(_xlfn.XLOOKUP("Service_Any_OR_RangeGt1000",'Scoring_Config'!$A:$A,'Scoring_Config'!$D:$D,"Yes")="Yes",_xlfn.XLOOKUP("Service_Any_OR_RangeGt1000",'Scoring_Config'!$A:$A,'Scoring_Config'!$C:$C,10),0),0)+IF(LEFT(AH187,4)="True",IF(_xlfn.XLOOKUP("App_Any_OR_RangeGt1000",'Scoring_Config'!$A:$A,'Scoring_Config'!$D:$D,"Yes")="Yes",_xlfn.XLOOKUP("App_Any_OR_RangeGt1000",'Scoring_Config'!$A:$A,'Scoring_Config'!$C:$C,10),0),0)+IF(LEFT(AI187,4)="True",IF(_xlfn.XLOOKUP("Service_Insecure_Match",'Scoring_Config'!$A:$A,'Scoring_Config'!$D:$D,"Yes")="Yes",_xlfn.XLOOKUP("Service_Insecure_Match",'Scoring_Config'!$A:$A,'Scoring_Config'!$C:$C,5),0),0)+IF(LEFT(AJ187,4)="True",IF(_xlfn.XLOOKUP("Risky_Inbound",'Scoring_Config'!$A:$A,'Scoring_Config'!$D:$D,"Yes")="Yes",_xlfn.XLOOKUP("Risky_Inbound",'Scoring_Config'!$A:$A,'Scoring_Config'!$C:$C,50),0),0)+IF(LEFT(AK187,4)="True",IF(_xlfn.XLOOKUP("Risky_Outbound",'Scoring_Config'!$A:$A,'Scoring_Config'!$D:$D,"Yes")="Yes",_xlfn.XLOOKUP("Risky_Outbound",'Scoring_Config'!$A:$A,'Scoring_Config'!$C:$C,25),0),0)+IF(LEFT(AZ187,4)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187,FIND(",",AL187)+1,100)),0)+IF(LEFT(AM187,4)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187,FIND(",",AN187)+1,100)),0)+IF(_xlfn.XLOOKUP("Profile_Scoring",'Scoring_Config'!$A:$A,'Scoring_Config'!$D:$D,"Yes")="Yes",VALUE(MID(AO187,FIND(",",AO187)+1,100)),0)+IF(_xlfn.XLOOKUP("Options_Scoring",'Scoring_Config'!$A:$A,'Scoring_Config'!$D:$D,"Yes")="Yes",VALUE(MID(AP187,FIND(",",AP187)+1,100)),0)))</f>
        <v>0</v>
      </c>
      <c r="AY187" t="s">
        <v>6708</v>
      </c>
      <c r="AZ187" cm="1">
        <f t="array" ref="AZ187">IF(TRUE,"True," &amp; IF(_xlfn.XLOOKUP("Migrate_Insecure",'Scoring_Config'!$A:$A,'Scoring_Config'!$D:$D,"Yes")="Yes",_xlfn.XLOOKUP("Migrate_Insecure",'Scoring_Config'!$A:$A,'Scoring_Config'!$C:$C,10),0),"False,0")</f>
        <v>0</v>
      </c>
    </row>
    <row r="188" spans="1:52">
      <c r="A188" t="s">
        <v>1979</v>
      </c>
      <c r="B188" t="s">
        <v>2166</v>
      </c>
      <c r="C188" t="s">
        <v>3542</v>
      </c>
      <c r="D188" t="s">
        <v>3545</v>
      </c>
      <c r="E188" t="s">
        <v>3563</v>
      </c>
      <c r="F188" t="s">
        <v>3599</v>
      </c>
      <c r="G188" t="s">
        <v>204</v>
      </c>
      <c r="H188" t="s">
        <v>174</v>
      </c>
      <c r="I188" t="s">
        <v>4106</v>
      </c>
      <c r="J188" t="s">
        <v>888</v>
      </c>
      <c r="K188" t="s">
        <v>1712</v>
      </c>
      <c r="L188" t="s">
        <v>1327</v>
      </c>
      <c r="M188" t="s">
        <v>1974</v>
      </c>
      <c r="N188" t="s">
        <v>4315</v>
      </c>
      <c r="O188" t="s">
        <v>4319</v>
      </c>
      <c r="P188" t="s">
        <v>4322</v>
      </c>
      <c r="Q188" t="s">
        <v>4464</v>
      </c>
      <c r="R188" t="s">
        <v>5440</v>
      </c>
      <c r="S188" t="s">
        <v>5440</v>
      </c>
      <c r="T188" t="s">
        <v>5603</v>
      </c>
      <c r="U188" t="s">
        <v>6056</v>
      </c>
      <c r="Y188" cm="1">
        <f t="array" ref="Y188">IF(FALSE,"True," &amp; IF(_xlfn.XLOOKUP("Src_IsAny",'Scoring_Config'!$A:$A,'Scoring_Config'!$D:$D,"Yes")="Yes",_xlfn.XLOOKUP("Src_IsAny",'Scoring_Config'!$A:$A,'Scoring_Config'!$C:$C,10),0),"False,0")</f>
        <v>0</v>
      </c>
      <c r="Z188" cm="1">
        <f t="array" ref="Z188">IF(FALSE,"True," &amp; IF(_xlfn.XLOOKUP("Src_CIDR_Le_16",'Scoring_Config'!$A:$A,'Scoring_Config'!$D:$D,"Yes")="Yes",_xlfn.XLOOKUP("Src_CIDR_Le_16",'Scoring_Config'!$A:$A,'Scoring_Config'!$C:$C,10),0),"False,0")</f>
        <v>0</v>
      </c>
      <c r="AA188" cm="1">
        <f t="array" ref="AA188">IF(TRUE,"True," &amp; IF(_xlfn.XLOOKUP("Src_CIDR_17_22",'Scoring_Config'!$A:$A,'Scoring_Config'!$D:$D,"Yes")="Yes",_xlfn.XLOOKUP("Src_CIDR_17_22",'Scoring_Config'!$A:$A,'Scoring_Config'!$C:$C,5),0),"False,0")</f>
        <v>0</v>
      </c>
      <c r="AB188" cm="1">
        <f t="array" ref="AB188">IF(FALSE,"True," &amp; IF(_xlfn.XLOOKUP("Dst_IsAny",'Scoring_Config'!$A:$A,'Scoring_Config'!$D:$D,"Yes")="Yes",_xlfn.XLOOKUP("Dst_IsAny",'Scoring_Config'!$A:$A,'Scoring_Config'!$C:$C,10),0),"False,0")</f>
        <v>0</v>
      </c>
      <c r="AC188" cm="1">
        <f t="array" ref="AC188">IF(FALSE,"True," &amp; IF(_xlfn.XLOOKUP("Dst_CIDR_Le_16",'Scoring_Config'!$A:$A,'Scoring_Config'!$D:$D,"Yes")="Yes",_xlfn.XLOOKUP("Dst_CIDR_Le_16",'Scoring_Config'!$A:$A,'Scoring_Config'!$C:$C,10),0),"False,0")</f>
        <v>0</v>
      </c>
      <c r="AD188" cm="1">
        <f t="array" ref="AD188">IF(FALSE,"True," &amp; IF(_xlfn.XLOOKUP("Dst_CIDR_17_22",'Scoring_Config'!$A:$A,'Scoring_Config'!$D:$D,"Yes")="Yes",_xlfn.XLOOKUP("Dst_CIDR_17_22",'Scoring_Config'!$A:$A,'Scoring_Config'!$C:$C,5),0),"False,0")</f>
        <v>0</v>
      </c>
      <c r="AE188" cm="1">
        <f t="array" ref="AE188">IF(FALSE,"True," &amp; IF(_xlfn.XLOOKUP("SrcZone_IsAny",'Scoring_Config'!$A:$A,'Scoring_Config'!$D:$D,"Yes")="Yes",_xlfn.XLOOKUP("SrcZone_IsAny",'Scoring_Config'!$A:$A,'Scoring_Config'!$C:$C,10),0),"False,0")</f>
        <v>0</v>
      </c>
      <c r="AF188" cm="1">
        <f t="array" ref="AF188">IF(FALSE,"True," &amp; IF(_xlfn.XLOOKUP("DstZone_IsAny",'Scoring_Config'!$A:$A,'Scoring_Config'!$D:$D,"Yes")="Yes",_xlfn.XLOOKUP("DstZone_IsAny",'Scoring_Config'!$A:$A,'Scoring_Config'!$C:$C,10),0),"False,0")</f>
        <v>0</v>
      </c>
      <c r="AG188" cm="1">
        <f t="array" ref="AG18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88" cm="1">
        <f t="array" ref="AH188">IF(FALSE,"True," &amp; IF(_xlfn.XLOOKUP("App_Any_OR_RangeGt1000",'Scoring_Config'!$A:$A,'Scoring_Config'!$D:$D,"Yes")="Yes",_xlfn.XLOOKUP("App_Any_OR_RangeGt1000",'Scoring_Config'!$A:$A,'Scoring_Config'!$C:$C,10),0),"False,0")</f>
        <v>0</v>
      </c>
      <c r="AI188" cm="1">
        <f t="array" ref="AI188">IF(FALSE,"True," &amp; IF(_xlfn.XLOOKUP("Service_Insecure_Match",'Scoring_Config'!$A:$A,'Scoring_Config'!$D:$D,"Yes")="Yes",_xlfn.XLOOKUP("Service_Insecure_Match",'Scoring_Config'!$A:$A,'Scoring_Config'!$C:$C,5),0),"False,0")</f>
        <v>0</v>
      </c>
      <c r="AJ188" cm="1">
        <f t="array" ref="AJ188">IF(FALSE,"True," &amp; IF(_xlfn.XLOOKUP("Risky_Inbound",'Scoring_Config'!$A:$A,'Scoring_Config'!$D:$D,"Yes")="Yes",_xlfn.XLOOKUP("Risky_Inbound",'Scoring_Config'!$A:$A,'Scoring_Config'!$C:$C,50),0),"False,0")</f>
        <v>0</v>
      </c>
      <c r="AK188" cm="1">
        <f t="array" ref="AK188">IF(FALSE,"True," &amp; IF(_xlfn.XLOOKUP("Risky_Outbound",'Scoring_Config'!$A:$A,'Scoring_Config'!$D:$D,"Yes")="Yes",_xlfn.XLOOKUP("Risky_Outbound",'Scoring_Config'!$A:$A,'Scoring_Config'!$C:$C,25),0),"False,0")</f>
        <v>0</v>
      </c>
      <c r="AL188" t="s">
        <v>6697</v>
      </c>
      <c r="AM188" cm="1">
        <f t="array" ref="AM18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88" t="s">
        <v>6697</v>
      </c>
      <c r="AO188" t="s">
        <v>6697</v>
      </c>
      <c r="AP188" t="s">
        <v>6697</v>
      </c>
      <c r="AQ188" cm="1">
        <f t="array" ref="AQ188">IF(FALSE,"True," &amp; IF(_xlfn.XLOOKUP("Service_IsAny",'Scoring_Config'!$A:$A,'Scoring_Config'!$D:$D,"Yes")="Yes",_xlfn.XLOOKUP("Service_IsAny",'Scoring_Config'!$A:$A,'Scoring_Config'!$C:$C,0),0),"False,0")</f>
        <v>0</v>
      </c>
      <c r="AR188">
        <v>0</v>
      </c>
      <c r="AS188" cm="1">
        <f t="array" ref="AS188">IF(FALSE,"True," &amp; IF(_xlfn.XLOOKUP("Service_RangeGt1000",'Scoring_Config'!$A:$A,'Scoring_Config'!$D:$D,"Yes")="Yes",_xlfn.XLOOKUP("Service_RangeGt1000",'Scoring_Config'!$A:$A,'Scoring_Config'!$C:$C,0),0),"False,0")</f>
        <v>0</v>
      </c>
      <c r="AT188" cm="1">
        <f t="array" ref="AT188">IF(FALSE,"True," &amp; IF(_xlfn.XLOOKUP("App_IsAny",'Scoring_Config'!$A:$A,'Scoring_Config'!$D:$D,"Yes")="Yes",_xlfn.XLOOKUP("App_IsAny",'Scoring_Config'!$A:$A,'Scoring_Config'!$C:$C,0),0),"False,0")</f>
        <v>0</v>
      </c>
      <c r="AU188">
        <v>1</v>
      </c>
      <c r="AV188" cm="1">
        <f t="array" ref="AV188">IF(FALSE,"True," &amp; IF(_xlfn.XLOOKUP("App_RangeGt1000",'Scoring_Config'!$A:$A,'Scoring_Config'!$D:$D,"Yes")="Yes",_xlfn.XLOOKUP("App_RangeGt1000",'Scoring_Config'!$A:$A,'Scoring_Config'!$C:$C,0),0),"False,0")</f>
        <v>0</v>
      </c>
      <c r="AW188" cm="1">
        <f t="array" ref="AW188">IF(FALSE,"True," &amp; IF(_xlfn.XLOOKUP("Action_IsDenyOrDrop",'Scoring_Config'!$A:$A,'Scoring_Config'!$D:$D,"Yes")="Yes",_xlfn.XLOOKUP("Action_IsDenyOrDrop",'Scoring_Config'!$A:$A,'Scoring_Config'!$C:$C,0),0),"False,0")</f>
        <v>0</v>
      </c>
      <c r="AX188" cm="1">
        <f t="array" ref="AX188">IF(LEFT(AW188,4)="True",0,(IF(LEFT(Y188,4)="True",IF(_xlfn.XLOOKUP("Src_IsAny",'Scoring_Config'!$A:$A,'Scoring_Config'!$D:$D,"Yes")="Yes",_xlfn.XLOOKUP("Src_IsAny",'Scoring_Config'!$A:$A,'Scoring_Config'!$C:$C,10),0),0)+IF(LEFT(Z188,4)="True",IF(_xlfn.XLOOKUP("Src_CIDR_Le_16",'Scoring_Config'!$A:$A,'Scoring_Config'!$D:$D,"Yes")="Yes",_xlfn.XLOOKUP("Src_CIDR_Le_16",'Scoring_Config'!$A:$A,'Scoring_Config'!$C:$C,10),0),0)+IF(LEFT(AA188,4)="True",IF(_xlfn.XLOOKUP("Src_CIDR_17_22",'Scoring_Config'!$A:$A,'Scoring_Config'!$D:$D,"Yes")="Yes",_xlfn.XLOOKUP("Src_CIDR_17_22",'Scoring_Config'!$A:$A,'Scoring_Config'!$C:$C,5),0),0)+IF(LEFT(AB188,4)="True",IF(_xlfn.XLOOKUP("Dst_IsAny",'Scoring_Config'!$A:$A,'Scoring_Config'!$D:$D,"Yes")="Yes",_xlfn.XLOOKUP("Dst_IsAny",'Scoring_Config'!$A:$A,'Scoring_Config'!$C:$C,10),0),0)+IF(LEFT(AC188,4)="True",IF(_xlfn.XLOOKUP("Dst_CIDR_Le_16",'Scoring_Config'!$A:$A,'Scoring_Config'!$D:$D,"Yes")="Yes",_xlfn.XLOOKUP("Dst_CIDR_Le_16",'Scoring_Config'!$A:$A,'Scoring_Config'!$C:$C,10),0),0)+IF(LEFT(AD188,4)="True",IF(_xlfn.XLOOKUP("Dst_CIDR_17_22",'Scoring_Config'!$A:$A,'Scoring_Config'!$D:$D,"Yes")="Yes",_xlfn.XLOOKUP("Dst_CIDR_17_22",'Scoring_Config'!$A:$A,'Scoring_Config'!$C:$C,5),0),0)+IF(LEFT(AE188,4)="True",IF(_xlfn.XLOOKUP("SrcZone_IsAny",'Scoring_Config'!$A:$A,'Scoring_Config'!$D:$D,"Yes")="Yes",_xlfn.XLOOKUP("SrcZone_IsAny",'Scoring_Config'!$A:$A,'Scoring_Config'!$C:$C,10),0),0)+IF(LEFT(AF188,4)="True",IF(_xlfn.XLOOKUP("DstZone_IsAny",'Scoring_Config'!$A:$A,'Scoring_Config'!$D:$D,"Yes")="Yes",_xlfn.XLOOKUP("DstZone_IsAny",'Scoring_Config'!$A:$A,'Scoring_Config'!$C:$C,10),0),0)+IF(LEFT(AG188,4)="True",IF(_xlfn.XLOOKUP("Service_Any_OR_RangeGt1000",'Scoring_Config'!$A:$A,'Scoring_Config'!$D:$D,"Yes")="Yes",_xlfn.XLOOKUP("Service_Any_OR_RangeGt1000",'Scoring_Config'!$A:$A,'Scoring_Config'!$C:$C,10),0),0)+IF(LEFT(AH188,4)="True",IF(_xlfn.XLOOKUP("App_Any_OR_RangeGt1000",'Scoring_Config'!$A:$A,'Scoring_Config'!$D:$D,"Yes")="Yes",_xlfn.XLOOKUP("App_Any_OR_RangeGt1000",'Scoring_Config'!$A:$A,'Scoring_Config'!$C:$C,10),0),0)+IF(LEFT(AI188,4)="True",IF(_xlfn.XLOOKUP("Service_Insecure_Match",'Scoring_Config'!$A:$A,'Scoring_Config'!$D:$D,"Yes")="Yes",_xlfn.XLOOKUP("Service_Insecure_Match",'Scoring_Config'!$A:$A,'Scoring_Config'!$C:$C,5),0),0)+IF(LEFT(AJ188,4)="True",IF(_xlfn.XLOOKUP("Risky_Inbound",'Scoring_Config'!$A:$A,'Scoring_Config'!$D:$D,"Yes")="Yes",_xlfn.XLOOKUP("Risky_Inbound",'Scoring_Config'!$A:$A,'Scoring_Config'!$C:$C,50),0),0)+IF(LEFT(AK188,4)="True",IF(_xlfn.XLOOKUP("Risky_Outbound",'Scoring_Config'!$A:$A,'Scoring_Config'!$D:$D,"Yes")="Yes",_xlfn.XLOOKUP("Risky_Outbound",'Scoring_Config'!$A:$A,'Scoring_Config'!$C:$C,25),0),0)+IF(LEFT(AZ188,4)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188,FIND(",",AL188)+1,100)),0)+IF(LEFT(AM188,4)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188,FIND(",",AN188)+1,100)),0)+IF(_xlfn.XLOOKUP("Profile_Scoring",'Scoring_Config'!$A:$A,'Scoring_Config'!$D:$D,"Yes")="Yes",VALUE(MID(AO188,FIND(",",AO188)+1,100)),0)+IF(_xlfn.XLOOKUP("Options_Scoring",'Scoring_Config'!$A:$A,'Scoring_Config'!$D:$D,"Yes")="Yes",VALUE(MID(AP188,FIND(",",AP188)+1,100)),0)))</f>
        <v>0</v>
      </c>
      <c r="AZ188" cm="1">
        <f t="array" ref="AZ188">IF(FALSE,"True," &amp; IF(_xlfn.XLOOKUP("Migrate_Insecure",'Scoring_Config'!$A:$A,'Scoring_Config'!$D:$D,"Yes")="Yes",_xlfn.XLOOKUP("Migrate_Insecure",'Scoring_Config'!$A:$A,'Scoring_Config'!$C:$C,10),0),"False,0")</f>
        <v>0</v>
      </c>
    </row>
    <row r="189" spans="1:52">
      <c r="A189" t="s">
        <v>1979</v>
      </c>
      <c r="B189" t="s">
        <v>2167</v>
      </c>
      <c r="C189" t="s">
        <v>3542</v>
      </c>
      <c r="D189" t="s">
        <v>3545</v>
      </c>
      <c r="E189" t="s">
        <v>3563</v>
      </c>
      <c r="F189" t="s">
        <v>3599</v>
      </c>
      <c r="G189" t="s">
        <v>205</v>
      </c>
      <c r="H189" t="s">
        <v>174</v>
      </c>
      <c r="I189" t="s">
        <v>4107</v>
      </c>
      <c r="J189" t="s">
        <v>162</v>
      </c>
      <c r="K189" t="s">
        <v>174</v>
      </c>
      <c r="L189" t="s">
        <v>1358</v>
      </c>
      <c r="M189" t="s">
        <v>1974</v>
      </c>
      <c r="N189" t="s">
        <v>4315</v>
      </c>
      <c r="O189" t="s">
        <v>4319</v>
      </c>
      <c r="P189" t="s">
        <v>4322</v>
      </c>
      <c r="Q189" t="s">
        <v>4466</v>
      </c>
      <c r="R189" t="s">
        <v>5452</v>
      </c>
      <c r="S189" t="s">
        <v>5477</v>
      </c>
      <c r="T189" t="s">
        <v>5603</v>
      </c>
      <c r="U189" t="s">
        <v>6057</v>
      </c>
      <c r="Y189" cm="1">
        <f t="array" ref="Y189">IF(FALSE,"True," &amp; IF(_xlfn.XLOOKUP("Src_IsAny",'Scoring_Config'!$A:$A,'Scoring_Config'!$D:$D,"Yes")="Yes",_xlfn.XLOOKUP("Src_IsAny",'Scoring_Config'!$A:$A,'Scoring_Config'!$C:$C,10),0),"False,0")</f>
        <v>0</v>
      </c>
      <c r="Z189" cm="1">
        <f t="array" ref="Z189">IF(FALSE,"True," &amp; IF(_xlfn.XLOOKUP("Src_CIDR_Le_16",'Scoring_Config'!$A:$A,'Scoring_Config'!$D:$D,"Yes")="Yes",_xlfn.XLOOKUP("Src_CIDR_Le_16",'Scoring_Config'!$A:$A,'Scoring_Config'!$C:$C,10),0),"False,0")</f>
        <v>0</v>
      </c>
      <c r="AA189" cm="1">
        <f t="array" ref="AA189">IF(TRUE,"True," &amp; IF(_xlfn.XLOOKUP("Src_CIDR_17_22",'Scoring_Config'!$A:$A,'Scoring_Config'!$D:$D,"Yes")="Yes",_xlfn.XLOOKUP("Src_CIDR_17_22",'Scoring_Config'!$A:$A,'Scoring_Config'!$C:$C,5),0),"False,0")</f>
        <v>0</v>
      </c>
      <c r="AB189" cm="1">
        <f t="array" ref="AB189">IF(FALSE,"True," &amp; IF(_xlfn.XLOOKUP("Dst_IsAny",'Scoring_Config'!$A:$A,'Scoring_Config'!$D:$D,"Yes")="Yes",_xlfn.XLOOKUP("Dst_IsAny",'Scoring_Config'!$A:$A,'Scoring_Config'!$C:$C,10),0),"False,0")</f>
        <v>0</v>
      </c>
      <c r="AC189" cm="1">
        <f t="array" ref="AC189">IF(FALSE,"True," &amp; IF(_xlfn.XLOOKUP("Dst_CIDR_Le_16",'Scoring_Config'!$A:$A,'Scoring_Config'!$D:$D,"Yes")="Yes",_xlfn.XLOOKUP("Dst_CIDR_Le_16",'Scoring_Config'!$A:$A,'Scoring_Config'!$C:$C,10),0),"False,0")</f>
        <v>0</v>
      </c>
      <c r="AD189" cm="1">
        <f t="array" ref="AD189">IF(FALSE,"True," &amp; IF(_xlfn.XLOOKUP("Dst_CIDR_17_22",'Scoring_Config'!$A:$A,'Scoring_Config'!$D:$D,"Yes")="Yes",_xlfn.XLOOKUP("Dst_CIDR_17_22",'Scoring_Config'!$A:$A,'Scoring_Config'!$C:$C,5),0),"False,0")</f>
        <v>0</v>
      </c>
      <c r="AE189" cm="1">
        <f t="array" ref="AE189">IF(FALSE,"True," &amp; IF(_xlfn.XLOOKUP("SrcZone_IsAny",'Scoring_Config'!$A:$A,'Scoring_Config'!$D:$D,"Yes")="Yes",_xlfn.XLOOKUP("SrcZone_IsAny",'Scoring_Config'!$A:$A,'Scoring_Config'!$C:$C,10),0),"False,0")</f>
        <v>0</v>
      </c>
      <c r="AF189" cm="1">
        <f t="array" ref="AF189">IF(FALSE,"True," &amp; IF(_xlfn.XLOOKUP("DstZone_IsAny",'Scoring_Config'!$A:$A,'Scoring_Config'!$D:$D,"Yes")="Yes",_xlfn.XLOOKUP("DstZone_IsAny",'Scoring_Config'!$A:$A,'Scoring_Config'!$C:$C,10),0),"False,0")</f>
        <v>0</v>
      </c>
      <c r="AG189" cm="1">
        <f t="array" ref="AG18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89" cm="1">
        <f t="array" ref="AH189">IF(TRUE,"True," &amp; IF(_xlfn.XLOOKUP("App_Any_OR_RangeGt1000",'Scoring_Config'!$A:$A,'Scoring_Config'!$D:$D,"Yes")="Yes",_xlfn.XLOOKUP("App_Any_OR_RangeGt1000",'Scoring_Config'!$A:$A,'Scoring_Config'!$C:$C,10),0),"False,0")</f>
        <v>0</v>
      </c>
      <c r="AI189" cm="1">
        <f t="array" ref="AI189">IF(FALSE,"True," &amp; IF(_xlfn.XLOOKUP("Service_Insecure_Match",'Scoring_Config'!$A:$A,'Scoring_Config'!$D:$D,"Yes")="Yes",_xlfn.XLOOKUP("Service_Insecure_Match",'Scoring_Config'!$A:$A,'Scoring_Config'!$C:$C,5),0),"False,0")</f>
        <v>0</v>
      </c>
      <c r="AJ189" cm="1">
        <f t="array" ref="AJ189">IF(FALSE,"True," &amp; IF(_xlfn.XLOOKUP("Risky_Inbound",'Scoring_Config'!$A:$A,'Scoring_Config'!$D:$D,"Yes")="Yes",_xlfn.XLOOKUP("Risky_Inbound",'Scoring_Config'!$A:$A,'Scoring_Config'!$C:$C,50),0),"False,0")</f>
        <v>0</v>
      </c>
      <c r="AK189" cm="1">
        <f t="array" ref="AK189">IF(FALSE,"True," &amp; IF(_xlfn.XLOOKUP("Risky_Outbound",'Scoring_Config'!$A:$A,'Scoring_Config'!$D:$D,"Yes")="Yes",_xlfn.XLOOKUP("Risky_Outbound",'Scoring_Config'!$A:$A,'Scoring_Config'!$C:$C,25),0),"False,0")</f>
        <v>0</v>
      </c>
      <c r="AL189" t="s">
        <v>6697</v>
      </c>
      <c r="AM189" cm="1">
        <f t="array" ref="AM18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89" t="s">
        <v>6697</v>
      </c>
      <c r="AO189" t="s">
        <v>6697</v>
      </c>
      <c r="AP189" t="s">
        <v>6697</v>
      </c>
      <c r="AQ189" cm="1">
        <f t="array" ref="AQ189">IF(FALSE,"True," &amp; IF(_xlfn.XLOOKUP("Service_IsAny",'Scoring_Config'!$A:$A,'Scoring_Config'!$D:$D,"Yes")="Yes",_xlfn.XLOOKUP("Service_IsAny",'Scoring_Config'!$A:$A,'Scoring_Config'!$C:$C,0),0),"False,0")</f>
        <v>0</v>
      </c>
      <c r="AR189">
        <v>2</v>
      </c>
      <c r="AS189" cm="1">
        <f t="array" ref="AS189">IF(FALSE,"True," &amp; IF(_xlfn.XLOOKUP("Service_RangeGt1000",'Scoring_Config'!$A:$A,'Scoring_Config'!$D:$D,"Yes")="Yes",_xlfn.XLOOKUP("Service_RangeGt1000",'Scoring_Config'!$A:$A,'Scoring_Config'!$C:$C,0),0),"False,0")</f>
        <v>0</v>
      </c>
      <c r="AT189" cm="1">
        <f t="array" ref="AT189">IF(TRUE,"True," &amp; IF(_xlfn.XLOOKUP("App_IsAny",'Scoring_Config'!$A:$A,'Scoring_Config'!$D:$D,"Yes")="Yes",_xlfn.XLOOKUP("App_IsAny",'Scoring_Config'!$A:$A,'Scoring_Config'!$C:$C,0),0),"False,0")</f>
        <v>0</v>
      </c>
      <c r="AU189">
        <v>65535</v>
      </c>
      <c r="AV189" cm="1">
        <f t="array" ref="AV189">IF(TRUE,"True," &amp; IF(_xlfn.XLOOKUP("App_RangeGt1000",'Scoring_Config'!$A:$A,'Scoring_Config'!$D:$D,"Yes")="Yes",_xlfn.XLOOKUP("App_RangeGt1000",'Scoring_Config'!$A:$A,'Scoring_Config'!$C:$C,0),0),"False,0")</f>
        <v>0</v>
      </c>
      <c r="AW189" cm="1">
        <f t="array" ref="AW189">IF(FALSE,"True," &amp; IF(_xlfn.XLOOKUP("Action_IsDenyOrDrop",'Scoring_Config'!$A:$A,'Scoring_Config'!$D:$D,"Yes")="Yes",_xlfn.XLOOKUP("Action_IsDenyOrDrop",'Scoring_Config'!$A:$A,'Scoring_Config'!$C:$C,0),0),"False,0")</f>
        <v>0</v>
      </c>
      <c r="AX189" cm="1">
        <f t="array" ref="AX189">IF(LEFT(AW189,4)="True",0,(IF(LEFT(Y189,4)="True",IF(_xlfn.XLOOKUP("Src_IsAny",'Scoring_Config'!$A:$A,'Scoring_Config'!$D:$D,"Yes")="Yes",_xlfn.XLOOKUP("Src_IsAny",'Scoring_Config'!$A:$A,'Scoring_Config'!$C:$C,10),0),0)+IF(LEFT(Z189,4)="True",IF(_xlfn.XLOOKUP("Src_CIDR_Le_16",'Scoring_Config'!$A:$A,'Scoring_Config'!$D:$D,"Yes")="Yes",_xlfn.XLOOKUP("Src_CIDR_Le_16",'Scoring_Config'!$A:$A,'Scoring_Config'!$C:$C,10),0),0)+IF(LEFT(AA189,4)="True",IF(_xlfn.XLOOKUP("Src_CIDR_17_22",'Scoring_Config'!$A:$A,'Scoring_Config'!$D:$D,"Yes")="Yes",_xlfn.XLOOKUP("Src_CIDR_17_22",'Scoring_Config'!$A:$A,'Scoring_Config'!$C:$C,5),0),0)+IF(LEFT(AB189,4)="True",IF(_xlfn.XLOOKUP("Dst_IsAny",'Scoring_Config'!$A:$A,'Scoring_Config'!$D:$D,"Yes")="Yes",_xlfn.XLOOKUP("Dst_IsAny",'Scoring_Config'!$A:$A,'Scoring_Config'!$C:$C,10),0),0)+IF(LEFT(AC189,4)="True",IF(_xlfn.XLOOKUP("Dst_CIDR_Le_16",'Scoring_Config'!$A:$A,'Scoring_Config'!$D:$D,"Yes")="Yes",_xlfn.XLOOKUP("Dst_CIDR_Le_16",'Scoring_Config'!$A:$A,'Scoring_Config'!$C:$C,10),0),0)+IF(LEFT(AD189,4)="True",IF(_xlfn.XLOOKUP("Dst_CIDR_17_22",'Scoring_Config'!$A:$A,'Scoring_Config'!$D:$D,"Yes")="Yes",_xlfn.XLOOKUP("Dst_CIDR_17_22",'Scoring_Config'!$A:$A,'Scoring_Config'!$C:$C,5),0),0)+IF(LEFT(AE189,4)="True",IF(_xlfn.XLOOKUP("SrcZone_IsAny",'Scoring_Config'!$A:$A,'Scoring_Config'!$D:$D,"Yes")="Yes",_xlfn.XLOOKUP("SrcZone_IsAny",'Scoring_Config'!$A:$A,'Scoring_Config'!$C:$C,10),0),0)+IF(LEFT(AF189,4)="True",IF(_xlfn.XLOOKUP("DstZone_IsAny",'Scoring_Config'!$A:$A,'Scoring_Config'!$D:$D,"Yes")="Yes",_xlfn.XLOOKUP("DstZone_IsAny",'Scoring_Config'!$A:$A,'Scoring_Config'!$C:$C,10),0),0)+IF(LEFT(AG189,4)="True",IF(_xlfn.XLOOKUP("Service_Any_OR_RangeGt1000",'Scoring_Config'!$A:$A,'Scoring_Config'!$D:$D,"Yes")="Yes",_xlfn.XLOOKUP("Service_Any_OR_RangeGt1000",'Scoring_Config'!$A:$A,'Scoring_Config'!$C:$C,10),0),0)+IF(LEFT(AH189,4)="True",IF(_xlfn.XLOOKUP("App_Any_OR_RangeGt1000",'Scoring_Config'!$A:$A,'Scoring_Config'!$D:$D,"Yes")="Yes",_xlfn.XLOOKUP("App_Any_OR_RangeGt1000",'Scoring_Config'!$A:$A,'Scoring_Config'!$C:$C,10),0),0)+IF(LEFT(AI189,4)="True",IF(_xlfn.XLOOKUP("Service_Insecure_Match",'Scoring_Config'!$A:$A,'Scoring_Config'!$D:$D,"Yes")="Yes",_xlfn.XLOOKUP("Service_Insecure_Match",'Scoring_Config'!$A:$A,'Scoring_Config'!$C:$C,5),0),0)+IF(LEFT(AJ189,4)="True",IF(_xlfn.XLOOKUP("Risky_Inbound",'Scoring_Config'!$A:$A,'Scoring_Config'!$D:$D,"Yes")="Yes",_xlfn.XLOOKUP("Risky_Inbound",'Scoring_Config'!$A:$A,'Scoring_Config'!$C:$C,50),0),0)+IF(LEFT(AK189,4)="True",IF(_xlfn.XLOOKUP("Risky_Outbound",'Scoring_Config'!$A:$A,'Scoring_Config'!$D:$D,"Yes")="Yes",_xlfn.XLOOKUP("Risky_Outbound",'Scoring_Config'!$A:$A,'Scoring_Config'!$C:$C,25),0),0)+IF(LEFT(AZ189,4)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189,FIND(",",AL189)+1,100)),0)+IF(LEFT(AM189,4)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189,FIND(",",AN189)+1,100)),0)+IF(_xlfn.XLOOKUP("Profile_Scoring",'Scoring_Config'!$A:$A,'Scoring_Config'!$D:$D,"Yes")="Yes",VALUE(MID(AO189,FIND(",",AO189)+1,100)),0)+IF(_xlfn.XLOOKUP("Options_Scoring",'Scoring_Config'!$A:$A,'Scoring_Config'!$D:$D,"Yes")="Yes",VALUE(MID(AP189,FIND(",",AP189)+1,100)),0)))</f>
        <v>0</v>
      </c>
      <c r="AZ189" cm="1">
        <f t="array" ref="AZ189">IF(FALSE,"True," &amp; IF(_xlfn.XLOOKUP("Migrate_Insecure",'Scoring_Config'!$A:$A,'Scoring_Config'!$D:$D,"Yes")="Yes",_xlfn.XLOOKUP("Migrate_Insecure",'Scoring_Config'!$A:$A,'Scoring_Config'!$C:$C,10),0),"False,0")</f>
        <v>0</v>
      </c>
    </row>
    <row r="190" spans="1:52">
      <c r="A190" t="s">
        <v>1979</v>
      </c>
      <c r="B190" t="s">
        <v>2168</v>
      </c>
      <c r="C190" t="s">
        <v>3542</v>
      </c>
      <c r="D190" t="s">
        <v>3544</v>
      </c>
      <c r="E190" t="s">
        <v>3562</v>
      </c>
      <c r="F190" t="s">
        <v>3641</v>
      </c>
      <c r="G190" t="s">
        <v>206</v>
      </c>
      <c r="H190" t="s">
        <v>193</v>
      </c>
      <c r="I190" t="s">
        <v>4108</v>
      </c>
      <c r="J190" t="s">
        <v>889</v>
      </c>
      <c r="K190" t="s">
        <v>1677</v>
      </c>
      <c r="L190" t="s">
        <v>1325</v>
      </c>
      <c r="M190" t="s">
        <v>1973</v>
      </c>
      <c r="N190" t="s">
        <v>4315</v>
      </c>
      <c r="O190" t="s">
        <v>4319</v>
      </c>
      <c r="P190" t="s">
        <v>4323</v>
      </c>
      <c r="Q190" t="s">
        <v>4467</v>
      </c>
      <c r="R190" t="s">
        <v>5439</v>
      </c>
      <c r="S190" t="s">
        <v>4324</v>
      </c>
      <c r="T190" t="s">
        <v>5631</v>
      </c>
      <c r="U190" t="s">
        <v>6058</v>
      </c>
      <c r="Y190" cm="1">
        <f t="array" ref="Y190">IF(FALSE,"True," &amp; IF(_xlfn.XLOOKUP("Src_IsAny",'Scoring_Config'!$A:$A,'Scoring_Config'!$D:$D,"Yes")="Yes",_xlfn.XLOOKUP("Src_IsAny",'Scoring_Config'!$A:$A,'Scoring_Config'!$C:$C,10),0),"False,0")</f>
        <v>0</v>
      </c>
      <c r="Z190" cm="1">
        <f t="array" ref="Z190">IF(FALSE,"True," &amp; IF(_xlfn.XLOOKUP("Src_CIDR_Le_16",'Scoring_Config'!$A:$A,'Scoring_Config'!$D:$D,"Yes")="Yes",_xlfn.XLOOKUP("Src_CIDR_Le_16",'Scoring_Config'!$A:$A,'Scoring_Config'!$C:$C,10),0),"False,0")</f>
        <v>0</v>
      </c>
      <c r="AA190" cm="1">
        <f t="array" ref="AA190">IF(FALSE,"True," &amp; IF(_xlfn.XLOOKUP("Src_CIDR_17_22",'Scoring_Config'!$A:$A,'Scoring_Config'!$D:$D,"Yes")="Yes",_xlfn.XLOOKUP("Src_CIDR_17_22",'Scoring_Config'!$A:$A,'Scoring_Config'!$C:$C,5),0),"False,0")</f>
        <v>0</v>
      </c>
      <c r="AB190" cm="1">
        <f t="array" ref="AB190">IF(FALSE,"True," &amp; IF(_xlfn.XLOOKUP("Dst_IsAny",'Scoring_Config'!$A:$A,'Scoring_Config'!$D:$D,"Yes")="Yes",_xlfn.XLOOKUP("Dst_IsAny",'Scoring_Config'!$A:$A,'Scoring_Config'!$C:$C,10),0),"False,0")</f>
        <v>0</v>
      </c>
      <c r="AC190" cm="1">
        <f t="array" ref="AC190">IF(FALSE,"True," &amp; IF(_xlfn.XLOOKUP("Dst_CIDR_Le_16",'Scoring_Config'!$A:$A,'Scoring_Config'!$D:$D,"Yes")="Yes",_xlfn.XLOOKUP("Dst_CIDR_Le_16",'Scoring_Config'!$A:$A,'Scoring_Config'!$C:$C,10),0),"False,0")</f>
        <v>0</v>
      </c>
      <c r="AD190" cm="1">
        <f t="array" ref="AD190">IF(FALSE,"True," &amp; IF(_xlfn.XLOOKUP("Dst_CIDR_17_22",'Scoring_Config'!$A:$A,'Scoring_Config'!$D:$D,"Yes")="Yes",_xlfn.XLOOKUP("Dst_CIDR_17_22",'Scoring_Config'!$A:$A,'Scoring_Config'!$C:$C,5),0),"False,0")</f>
        <v>0</v>
      </c>
      <c r="AE190" cm="1">
        <f t="array" ref="AE190">IF(FALSE,"True," &amp; IF(_xlfn.XLOOKUP("SrcZone_IsAny",'Scoring_Config'!$A:$A,'Scoring_Config'!$D:$D,"Yes")="Yes",_xlfn.XLOOKUP("SrcZone_IsAny",'Scoring_Config'!$A:$A,'Scoring_Config'!$C:$C,10),0),"False,0")</f>
        <v>0</v>
      </c>
      <c r="AF190" cm="1">
        <f t="array" ref="AF190">IF(FALSE,"True," &amp; IF(_xlfn.XLOOKUP("DstZone_IsAny",'Scoring_Config'!$A:$A,'Scoring_Config'!$D:$D,"Yes")="Yes",_xlfn.XLOOKUP("DstZone_IsAny",'Scoring_Config'!$A:$A,'Scoring_Config'!$C:$C,10),0),"False,0")</f>
        <v>0</v>
      </c>
      <c r="AG190" cm="1">
        <f t="array" ref="AG19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90" cm="1">
        <f t="array" ref="AH190">IF(FALSE,"True," &amp; IF(_xlfn.XLOOKUP("App_Any_OR_RangeGt1000",'Scoring_Config'!$A:$A,'Scoring_Config'!$D:$D,"Yes")="Yes",_xlfn.XLOOKUP("App_Any_OR_RangeGt1000",'Scoring_Config'!$A:$A,'Scoring_Config'!$C:$C,10),0),"False,0")</f>
        <v>0</v>
      </c>
      <c r="AI190" cm="1">
        <f t="array" ref="AI190">IF(FALSE,"True," &amp; IF(_xlfn.XLOOKUP("Service_Insecure_Match",'Scoring_Config'!$A:$A,'Scoring_Config'!$D:$D,"Yes")="Yes",_xlfn.XLOOKUP("Service_Insecure_Match",'Scoring_Config'!$A:$A,'Scoring_Config'!$C:$C,5),0),"False,0")</f>
        <v>0</v>
      </c>
      <c r="AJ190" cm="1">
        <f t="array" ref="AJ190">IF(FALSE,"True," &amp; IF(_xlfn.XLOOKUP("Risky_Inbound",'Scoring_Config'!$A:$A,'Scoring_Config'!$D:$D,"Yes")="Yes",_xlfn.XLOOKUP("Risky_Inbound",'Scoring_Config'!$A:$A,'Scoring_Config'!$C:$C,50),0),"False,0")</f>
        <v>0</v>
      </c>
      <c r="AK190" cm="1">
        <f t="array" ref="AK190">IF(FALSE,"True," &amp; IF(_xlfn.XLOOKUP("Risky_Outbound",'Scoring_Config'!$A:$A,'Scoring_Config'!$D:$D,"Yes")="Yes",_xlfn.XLOOKUP("Risky_Outbound",'Scoring_Config'!$A:$A,'Scoring_Config'!$C:$C,25),0),"False,0")</f>
        <v>0</v>
      </c>
      <c r="AL190" t="s">
        <v>6699</v>
      </c>
      <c r="AM190" cm="1">
        <f t="array" ref="AM19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90" t="s">
        <v>6697</v>
      </c>
      <c r="AO190" t="s">
        <v>6697</v>
      </c>
      <c r="AP190" t="s">
        <v>6697</v>
      </c>
      <c r="AQ190" cm="1">
        <f t="array" ref="AQ190">IF(FALSE,"True," &amp; IF(_xlfn.XLOOKUP("Service_IsAny",'Scoring_Config'!$A:$A,'Scoring_Config'!$D:$D,"Yes")="Yes",_xlfn.XLOOKUP("Service_IsAny",'Scoring_Config'!$A:$A,'Scoring_Config'!$C:$C,0),0),"False,0")</f>
        <v>0</v>
      </c>
      <c r="AR190">
        <v>0</v>
      </c>
      <c r="AS190" cm="1">
        <f t="array" ref="AS190">IF(FALSE,"True," &amp; IF(_xlfn.XLOOKUP("Service_RangeGt1000",'Scoring_Config'!$A:$A,'Scoring_Config'!$D:$D,"Yes")="Yes",_xlfn.XLOOKUP("Service_RangeGt1000",'Scoring_Config'!$A:$A,'Scoring_Config'!$C:$C,0),0),"False,0")</f>
        <v>0</v>
      </c>
      <c r="AT190" cm="1">
        <f t="array" ref="AT190">IF(FALSE,"True," &amp; IF(_xlfn.XLOOKUP("App_IsAny",'Scoring_Config'!$A:$A,'Scoring_Config'!$D:$D,"Yes")="Yes",_xlfn.XLOOKUP("App_IsAny",'Scoring_Config'!$A:$A,'Scoring_Config'!$C:$C,0),0),"False,0")</f>
        <v>0</v>
      </c>
      <c r="AU190">
        <v>0</v>
      </c>
      <c r="AV190" cm="1">
        <f t="array" ref="AV190">IF(FALSE,"True," &amp; IF(_xlfn.XLOOKUP("App_RangeGt1000",'Scoring_Config'!$A:$A,'Scoring_Config'!$D:$D,"Yes")="Yes",_xlfn.XLOOKUP("App_RangeGt1000",'Scoring_Config'!$A:$A,'Scoring_Config'!$C:$C,0),0),"False,0")</f>
        <v>0</v>
      </c>
      <c r="AW190" cm="1">
        <f t="array" ref="AW190">IF(FALSE,"True," &amp; IF(_xlfn.XLOOKUP("Action_IsDenyOrDrop",'Scoring_Config'!$A:$A,'Scoring_Config'!$D:$D,"Yes")="Yes",_xlfn.XLOOKUP("Action_IsDenyOrDrop",'Scoring_Config'!$A:$A,'Scoring_Config'!$C:$C,0),0),"False,0")</f>
        <v>0</v>
      </c>
      <c r="AX190" cm="1">
        <f t="array" ref="AX190">IF(LEFT(AW190,4)="True",0,(IF(LEFT(Y190,4)="True",IF(_xlfn.XLOOKUP("Src_IsAny",'Scoring_Config'!$A:$A,'Scoring_Config'!$D:$D,"Yes")="Yes",_xlfn.XLOOKUP("Src_IsAny",'Scoring_Config'!$A:$A,'Scoring_Config'!$C:$C,10),0),0)+IF(LEFT(Z190,4)="True",IF(_xlfn.XLOOKUP("Src_CIDR_Le_16",'Scoring_Config'!$A:$A,'Scoring_Config'!$D:$D,"Yes")="Yes",_xlfn.XLOOKUP("Src_CIDR_Le_16",'Scoring_Config'!$A:$A,'Scoring_Config'!$C:$C,10),0),0)+IF(LEFT(AA190,4)="True",IF(_xlfn.XLOOKUP("Src_CIDR_17_22",'Scoring_Config'!$A:$A,'Scoring_Config'!$D:$D,"Yes")="Yes",_xlfn.XLOOKUP("Src_CIDR_17_22",'Scoring_Config'!$A:$A,'Scoring_Config'!$C:$C,5),0),0)+IF(LEFT(AB190,4)="True",IF(_xlfn.XLOOKUP("Dst_IsAny",'Scoring_Config'!$A:$A,'Scoring_Config'!$D:$D,"Yes")="Yes",_xlfn.XLOOKUP("Dst_IsAny",'Scoring_Config'!$A:$A,'Scoring_Config'!$C:$C,10),0),0)+IF(LEFT(AC190,4)="True",IF(_xlfn.XLOOKUP("Dst_CIDR_Le_16",'Scoring_Config'!$A:$A,'Scoring_Config'!$D:$D,"Yes")="Yes",_xlfn.XLOOKUP("Dst_CIDR_Le_16",'Scoring_Config'!$A:$A,'Scoring_Config'!$C:$C,10),0),0)+IF(LEFT(AD190,4)="True",IF(_xlfn.XLOOKUP("Dst_CIDR_17_22",'Scoring_Config'!$A:$A,'Scoring_Config'!$D:$D,"Yes")="Yes",_xlfn.XLOOKUP("Dst_CIDR_17_22",'Scoring_Config'!$A:$A,'Scoring_Config'!$C:$C,5),0),0)+IF(LEFT(AE190,4)="True",IF(_xlfn.XLOOKUP("SrcZone_IsAny",'Scoring_Config'!$A:$A,'Scoring_Config'!$D:$D,"Yes")="Yes",_xlfn.XLOOKUP("SrcZone_IsAny",'Scoring_Config'!$A:$A,'Scoring_Config'!$C:$C,10),0),0)+IF(LEFT(AF190,4)="True",IF(_xlfn.XLOOKUP("DstZone_IsAny",'Scoring_Config'!$A:$A,'Scoring_Config'!$D:$D,"Yes")="Yes",_xlfn.XLOOKUP("DstZone_IsAny",'Scoring_Config'!$A:$A,'Scoring_Config'!$C:$C,10),0),0)+IF(LEFT(AG190,4)="True",IF(_xlfn.XLOOKUP("Service_Any_OR_RangeGt1000",'Scoring_Config'!$A:$A,'Scoring_Config'!$D:$D,"Yes")="Yes",_xlfn.XLOOKUP("Service_Any_OR_RangeGt1000",'Scoring_Config'!$A:$A,'Scoring_Config'!$C:$C,10),0),0)+IF(LEFT(AH190,4)="True",IF(_xlfn.XLOOKUP("App_Any_OR_RangeGt1000",'Scoring_Config'!$A:$A,'Scoring_Config'!$D:$D,"Yes")="Yes",_xlfn.XLOOKUP("App_Any_OR_RangeGt1000",'Scoring_Config'!$A:$A,'Scoring_Config'!$C:$C,10),0),0)+IF(LEFT(AI190,4)="True",IF(_xlfn.XLOOKUP("Service_Insecure_Match",'Scoring_Config'!$A:$A,'Scoring_Config'!$D:$D,"Yes")="Yes",_xlfn.XLOOKUP("Service_Insecure_Match",'Scoring_Config'!$A:$A,'Scoring_Config'!$C:$C,5),0),0)+IF(LEFT(AJ190,4)="True",IF(_xlfn.XLOOKUP("Risky_Inbound",'Scoring_Config'!$A:$A,'Scoring_Config'!$D:$D,"Yes")="Yes",_xlfn.XLOOKUP("Risky_Inbound",'Scoring_Config'!$A:$A,'Scoring_Config'!$C:$C,50),0),0)+IF(LEFT(AK190,4)="True",IF(_xlfn.XLOOKUP("Risky_Outbound",'Scoring_Config'!$A:$A,'Scoring_Config'!$D:$D,"Yes")="Yes",_xlfn.XLOOKUP("Risky_Outbound",'Scoring_Config'!$A:$A,'Scoring_Config'!$C:$C,25),0),0)+IF(LEFT(AZ190,4)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190,FIND(",",AL190)+1,100)),0)+IF(LEFT(AM190,4)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190,FIND(",",AN190)+1,100)),0)+IF(_xlfn.XLOOKUP("Profile_Scoring",'Scoring_Config'!$A:$A,'Scoring_Config'!$D:$D,"Yes")="Yes",VALUE(MID(AO190,FIND(",",AO190)+1,100)),0)+IF(_xlfn.XLOOKUP("Options_Scoring",'Scoring_Config'!$A:$A,'Scoring_Config'!$D:$D,"Yes")="Yes",VALUE(MID(AP190,FIND(",",AP190)+1,100)),0)))</f>
        <v>0</v>
      </c>
      <c r="AZ190" cm="1">
        <f t="array" ref="AZ190">IF(FALSE,"True," &amp; IF(_xlfn.XLOOKUP("Migrate_Insecure",'Scoring_Config'!$A:$A,'Scoring_Config'!$D:$D,"Yes")="Yes",_xlfn.XLOOKUP("Migrate_Insecure",'Scoring_Config'!$A:$A,'Scoring_Config'!$C:$C,10),0),"False,0")</f>
        <v>0</v>
      </c>
    </row>
    <row r="191" spans="1:52">
      <c r="A191" t="s">
        <v>1979</v>
      </c>
      <c r="B191" t="s">
        <v>2169</v>
      </c>
      <c r="C191" t="s">
        <v>3542</v>
      </c>
      <c r="D191" t="s">
        <v>3545</v>
      </c>
      <c r="E191" t="s">
        <v>3563</v>
      </c>
      <c r="F191" t="s">
        <v>3599</v>
      </c>
      <c r="G191" t="s">
        <v>205</v>
      </c>
      <c r="H191" t="s">
        <v>174</v>
      </c>
      <c r="I191" t="s">
        <v>4084</v>
      </c>
      <c r="J191" t="s">
        <v>890</v>
      </c>
      <c r="K191" t="s">
        <v>1738</v>
      </c>
      <c r="L191" t="s">
        <v>1370</v>
      </c>
      <c r="M191" t="s">
        <v>1974</v>
      </c>
      <c r="N191" t="s">
        <v>4315</v>
      </c>
      <c r="O191" t="s">
        <v>4319</v>
      </c>
      <c r="P191" t="s">
        <v>4322</v>
      </c>
      <c r="Q191" t="s">
        <v>4468</v>
      </c>
      <c r="R191" t="s">
        <v>5451</v>
      </c>
      <c r="S191" t="s">
        <v>5440</v>
      </c>
      <c r="T191" t="s">
        <v>5603</v>
      </c>
      <c r="U191" t="s">
        <v>6058</v>
      </c>
      <c r="Y191" cm="1">
        <f t="array" ref="Y191">IF(FALSE,"True," &amp; IF(_xlfn.XLOOKUP("Src_IsAny",'Scoring_Config'!$A:$A,'Scoring_Config'!$D:$D,"Yes")="Yes",_xlfn.XLOOKUP("Src_IsAny",'Scoring_Config'!$A:$A,'Scoring_Config'!$C:$C,10),0),"False,0")</f>
        <v>0</v>
      </c>
      <c r="Z191" cm="1">
        <f t="array" ref="Z191">IF(FALSE,"True," &amp; IF(_xlfn.XLOOKUP("Src_CIDR_Le_16",'Scoring_Config'!$A:$A,'Scoring_Config'!$D:$D,"Yes")="Yes",_xlfn.XLOOKUP("Src_CIDR_Le_16",'Scoring_Config'!$A:$A,'Scoring_Config'!$C:$C,10),0),"False,0")</f>
        <v>0</v>
      </c>
      <c r="AA191" cm="1">
        <f t="array" ref="AA191">IF(TRUE,"True," &amp; IF(_xlfn.XLOOKUP("Src_CIDR_17_22",'Scoring_Config'!$A:$A,'Scoring_Config'!$D:$D,"Yes")="Yes",_xlfn.XLOOKUP("Src_CIDR_17_22",'Scoring_Config'!$A:$A,'Scoring_Config'!$C:$C,5),0),"False,0")</f>
        <v>0</v>
      </c>
      <c r="AB191" cm="1">
        <f t="array" ref="AB191">IF(FALSE,"True," &amp; IF(_xlfn.XLOOKUP("Dst_IsAny",'Scoring_Config'!$A:$A,'Scoring_Config'!$D:$D,"Yes")="Yes",_xlfn.XLOOKUP("Dst_IsAny",'Scoring_Config'!$A:$A,'Scoring_Config'!$C:$C,10),0),"False,0")</f>
        <v>0</v>
      </c>
      <c r="AC191" cm="1">
        <f t="array" ref="AC191">IF(FALSE,"True," &amp; IF(_xlfn.XLOOKUP("Dst_CIDR_Le_16",'Scoring_Config'!$A:$A,'Scoring_Config'!$D:$D,"Yes")="Yes",_xlfn.XLOOKUP("Dst_CIDR_Le_16",'Scoring_Config'!$A:$A,'Scoring_Config'!$C:$C,10),0),"False,0")</f>
        <v>0</v>
      </c>
      <c r="AD191" cm="1">
        <f t="array" ref="AD191">IF(FALSE,"True," &amp; IF(_xlfn.XLOOKUP("Dst_CIDR_17_22",'Scoring_Config'!$A:$A,'Scoring_Config'!$D:$D,"Yes")="Yes",_xlfn.XLOOKUP("Dst_CIDR_17_22",'Scoring_Config'!$A:$A,'Scoring_Config'!$C:$C,5),0),"False,0")</f>
        <v>0</v>
      </c>
      <c r="AE191" cm="1">
        <f t="array" ref="AE191">IF(FALSE,"True," &amp; IF(_xlfn.XLOOKUP("SrcZone_IsAny",'Scoring_Config'!$A:$A,'Scoring_Config'!$D:$D,"Yes")="Yes",_xlfn.XLOOKUP("SrcZone_IsAny",'Scoring_Config'!$A:$A,'Scoring_Config'!$C:$C,10),0),"False,0")</f>
        <v>0</v>
      </c>
      <c r="AF191" cm="1">
        <f t="array" ref="AF191">IF(FALSE,"True," &amp; IF(_xlfn.XLOOKUP("DstZone_IsAny",'Scoring_Config'!$A:$A,'Scoring_Config'!$D:$D,"Yes")="Yes",_xlfn.XLOOKUP("DstZone_IsAny",'Scoring_Config'!$A:$A,'Scoring_Config'!$C:$C,10),0),"False,0")</f>
        <v>0</v>
      </c>
      <c r="AG191" cm="1">
        <f t="array" ref="AG19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91" cm="1">
        <f t="array" ref="AH191">IF(FALSE,"True," &amp; IF(_xlfn.XLOOKUP("App_Any_OR_RangeGt1000",'Scoring_Config'!$A:$A,'Scoring_Config'!$D:$D,"Yes")="Yes",_xlfn.XLOOKUP("App_Any_OR_RangeGt1000",'Scoring_Config'!$A:$A,'Scoring_Config'!$C:$C,10),0),"False,0")</f>
        <v>0</v>
      </c>
      <c r="AI191" cm="1">
        <f t="array" ref="AI191">IF(FALSE,"True," &amp; IF(_xlfn.XLOOKUP("Service_Insecure_Match",'Scoring_Config'!$A:$A,'Scoring_Config'!$D:$D,"Yes")="Yes",_xlfn.XLOOKUP("Service_Insecure_Match",'Scoring_Config'!$A:$A,'Scoring_Config'!$C:$C,5),0),"False,0")</f>
        <v>0</v>
      </c>
      <c r="AJ191" cm="1">
        <f t="array" ref="AJ191">IF(FALSE,"True," &amp; IF(_xlfn.XLOOKUP("Risky_Inbound",'Scoring_Config'!$A:$A,'Scoring_Config'!$D:$D,"Yes")="Yes",_xlfn.XLOOKUP("Risky_Inbound",'Scoring_Config'!$A:$A,'Scoring_Config'!$C:$C,50),0),"False,0")</f>
        <v>0</v>
      </c>
      <c r="AK191" cm="1">
        <f t="array" ref="AK191">IF(FALSE,"True," &amp; IF(_xlfn.XLOOKUP("Risky_Outbound",'Scoring_Config'!$A:$A,'Scoring_Config'!$D:$D,"Yes")="Yes",_xlfn.XLOOKUP("Risky_Outbound",'Scoring_Config'!$A:$A,'Scoring_Config'!$C:$C,25),0),"False,0")</f>
        <v>0</v>
      </c>
      <c r="AL191" t="s">
        <v>6697</v>
      </c>
      <c r="AM191" cm="1">
        <f t="array" ref="AM19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91" t="s">
        <v>6697</v>
      </c>
      <c r="AO191" t="s">
        <v>6697</v>
      </c>
      <c r="AP191" t="s">
        <v>6697</v>
      </c>
      <c r="AQ191" cm="1">
        <f t="array" ref="AQ191">IF(FALSE,"True," &amp; IF(_xlfn.XLOOKUP("Service_IsAny",'Scoring_Config'!$A:$A,'Scoring_Config'!$D:$D,"Yes")="Yes",_xlfn.XLOOKUP("Service_IsAny",'Scoring_Config'!$A:$A,'Scoring_Config'!$C:$C,0),0),"False,0")</f>
        <v>0</v>
      </c>
      <c r="AR191">
        <v>1</v>
      </c>
      <c r="AS191" cm="1">
        <f t="array" ref="AS191">IF(FALSE,"True," &amp; IF(_xlfn.XLOOKUP("Service_RangeGt1000",'Scoring_Config'!$A:$A,'Scoring_Config'!$D:$D,"Yes")="Yes",_xlfn.XLOOKUP("Service_RangeGt1000",'Scoring_Config'!$A:$A,'Scoring_Config'!$C:$C,0),0),"False,0")</f>
        <v>0</v>
      </c>
      <c r="AT191" cm="1">
        <f t="array" ref="AT191">IF(FALSE,"True," &amp; IF(_xlfn.XLOOKUP("App_IsAny",'Scoring_Config'!$A:$A,'Scoring_Config'!$D:$D,"Yes")="Yes",_xlfn.XLOOKUP("App_IsAny",'Scoring_Config'!$A:$A,'Scoring_Config'!$C:$C,0),0),"False,0")</f>
        <v>0</v>
      </c>
      <c r="AU191">
        <v>9</v>
      </c>
      <c r="AV191" cm="1">
        <f t="array" ref="AV191">IF(FALSE,"True," &amp; IF(_xlfn.XLOOKUP("App_RangeGt1000",'Scoring_Config'!$A:$A,'Scoring_Config'!$D:$D,"Yes")="Yes",_xlfn.XLOOKUP("App_RangeGt1000",'Scoring_Config'!$A:$A,'Scoring_Config'!$C:$C,0),0),"False,0")</f>
        <v>0</v>
      </c>
      <c r="AW191" cm="1">
        <f t="array" ref="AW191">IF(FALSE,"True," &amp; IF(_xlfn.XLOOKUP("Action_IsDenyOrDrop",'Scoring_Config'!$A:$A,'Scoring_Config'!$D:$D,"Yes")="Yes",_xlfn.XLOOKUP("Action_IsDenyOrDrop",'Scoring_Config'!$A:$A,'Scoring_Config'!$C:$C,0),0),"False,0")</f>
        <v>0</v>
      </c>
      <c r="AX191" cm="1">
        <f t="array" ref="AX191">IF(LEFT(AW191,4)="True",0,(IF(LEFT(Y191,4)="True",IF(_xlfn.XLOOKUP("Src_IsAny",'Scoring_Config'!$A:$A,'Scoring_Config'!$D:$D,"Yes")="Yes",_xlfn.XLOOKUP("Src_IsAny",'Scoring_Config'!$A:$A,'Scoring_Config'!$C:$C,10),0),0)+IF(LEFT(Z191,4)="True",IF(_xlfn.XLOOKUP("Src_CIDR_Le_16",'Scoring_Config'!$A:$A,'Scoring_Config'!$D:$D,"Yes")="Yes",_xlfn.XLOOKUP("Src_CIDR_Le_16",'Scoring_Config'!$A:$A,'Scoring_Config'!$C:$C,10),0),0)+IF(LEFT(AA191,4)="True",IF(_xlfn.XLOOKUP("Src_CIDR_17_22",'Scoring_Config'!$A:$A,'Scoring_Config'!$D:$D,"Yes")="Yes",_xlfn.XLOOKUP("Src_CIDR_17_22",'Scoring_Config'!$A:$A,'Scoring_Config'!$C:$C,5),0),0)+IF(LEFT(AB191,4)="True",IF(_xlfn.XLOOKUP("Dst_IsAny",'Scoring_Config'!$A:$A,'Scoring_Config'!$D:$D,"Yes")="Yes",_xlfn.XLOOKUP("Dst_IsAny",'Scoring_Config'!$A:$A,'Scoring_Config'!$C:$C,10),0),0)+IF(LEFT(AC191,4)="True",IF(_xlfn.XLOOKUP("Dst_CIDR_Le_16",'Scoring_Config'!$A:$A,'Scoring_Config'!$D:$D,"Yes")="Yes",_xlfn.XLOOKUP("Dst_CIDR_Le_16",'Scoring_Config'!$A:$A,'Scoring_Config'!$C:$C,10),0),0)+IF(LEFT(AD191,4)="True",IF(_xlfn.XLOOKUP("Dst_CIDR_17_22",'Scoring_Config'!$A:$A,'Scoring_Config'!$D:$D,"Yes")="Yes",_xlfn.XLOOKUP("Dst_CIDR_17_22",'Scoring_Config'!$A:$A,'Scoring_Config'!$C:$C,5),0),0)+IF(LEFT(AE191,4)="True",IF(_xlfn.XLOOKUP("SrcZone_IsAny",'Scoring_Config'!$A:$A,'Scoring_Config'!$D:$D,"Yes")="Yes",_xlfn.XLOOKUP("SrcZone_IsAny",'Scoring_Config'!$A:$A,'Scoring_Config'!$C:$C,10),0),0)+IF(LEFT(AF191,4)="True",IF(_xlfn.XLOOKUP("DstZone_IsAny",'Scoring_Config'!$A:$A,'Scoring_Config'!$D:$D,"Yes")="Yes",_xlfn.XLOOKUP("DstZone_IsAny",'Scoring_Config'!$A:$A,'Scoring_Config'!$C:$C,10),0),0)+IF(LEFT(AG191,4)="True",IF(_xlfn.XLOOKUP("Service_Any_OR_RangeGt1000",'Scoring_Config'!$A:$A,'Scoring_Config'!$D:$D,"Yes")="Yes",_xlfn.XLOOKUP("Service_Any_OR_RangeGt1000",'Scoring_Config'!$A:$A,'Scoring_Config'!$C:$C,10),0),0)+IF(LEFT(AH191,4)="True",IF(_xlfn.XLOOKUP("App_Any_OR_RangeGt1000",'Scoring_Config'!$A:$A,'Scoring_Config'!$D:$D,"Yes")="Yes",_xlfn.XLOOKUP("App_Any_OR_RangeGt1000",'Scoring_Config'!$A:$A,'Scoring_Config'!$C:$C,10),0),0)+IF(LEFT(AI191,4)="True",IF(_xlfn.XLOOKUP("Service_Insecure_Match",'Scoring_Config'!$A:$A,'Scoring_Config'!$D:$D,"Yes")="Yes",_xlfn.XLOOKUP("Service_Insecure_Match",'Scoring_Config'!$A:$A,'Scoring_Config'!$C:$C,5),0),0)+IF(LEFT(AJ191,4)="True",IF(_xlfn.XLOOKUP("Risky_Inbound",'Scoring_Config'!$A:$A,'Scoring_Config'!$D:$D,"Yes")="Yes",_xlfn.XLOOKUP("Risky_Inbound",'Scoring_Config'!$A:$A,'Scoring_Config'!$C:$C,50),0),0)+IF(LEFT(AK191,4)="True",IF(_xlfn.XLOOKUP("Risky_Outbound",'Scoring_Config'!$A:$A,'Scoring_Config'!$D:$D,"Yes")="Yes",_xlfn.XLOOKUP("Risky_Outbound",'Scoring_Config'!$A:$A,'Scoring_Config'!$C:$C,25),0),0)+IF(LEFT(AZ191,4)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191,FIND(",",AL191)+1,100)),0)+IF(LEFT(AM191,4)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191,FIND(",",AN191)+1,100)),0)+IF(_xlfn.XLOOKUP("Profile_Scoring",'Scoring_Config'!$A:$A,'Scoring_Config'!$D:$D,"Yes")="Yes",VALUE(MID(AO191,FIND(",",AO191)+1,100)),0)+IF(_xlfn.XLOOKUP("Options_Scoring",'Scoring_Config'!$A:$A,'Scoring_Config'!$D:$D,"Yes")="Yes",VALUE(MID(AP191,FIND(",",AP191)+1,100)),0)))</f>
        <v>0</v>
      </c>
      <c r="AZ191" cm="1">
        <f t="array" ref="AZ191">IF(FALSE,"True," &amp; IF(_xlfn.XLOOKUP("Migrate_Insecure",'Scoring_Config'!$A:$A,'Scoring_Config'!$D:$D,"Yes")="Yes",_xlfn.XLOOKUP("Migrate_Insecure",'Scoring_Config'!$A:$A,'Scoring_Config'!$C:$C,10),0),"False,0")</f>
        <v>0</v>
      </c>
    </row>
    <row r="192" spans="1:52">
      <c r="A192" t="s">
        <v>1979</v>
      </c>
      <c r="B192" t="s">
        <v>2170</v>
      </c>
      <c r="C192" t="s">
        <v>3542</v>
      </c>
      <c r="D192" t="s">
        <v>3545</v>
      </c>
      <c r="E192" t="s">
        <v>3563</v>
      </c>
      <c r="F192" t="s">
        <v>3599</v>
      </c>
      <c r="G192" t="s">
        <v>205</v>
      </c>
      <c r="H192" t="s">
        <v>174</v>
      </c>
      <c r="I192" t="s">
        <v>4084</v>
      </c>
      <c r="J192" t="s">
        <v>891</v>
      </c>
      <c r="K192" t="s">
        <v>1684</v>
      </c>
      <c r="L192" t="s">
        <v>1327</v>
      </c>
      <c r="M192" t="s">
        <v>1974</v>
      </c>
      <c r="N192" t="s">
        <v>4315</v>
      </c>
      <c r="O192" t="s">
        <v>4319</v>
      </c>
      <c r="P192" t="s">
        <v>4321</v>
      </c>
      <c r="Q192" t="s">
        <v>4469</v>
      </c>
      <c r="R192" t="s">
        <v>5439</v>
      </c>
      <c r="S192" t="s">
        <v>4324</v>
      </c>
      <c r="T192" t="s">
        <v>5603</v>
      </c>
      <c r="U192" t="s">
        <v>6059</v>
      </c>
      <c r="Y192" cm="1">
        <f t="array" ref="Y192">IF(FALSE,"True," &amp; IF(_xlfn.XLOOKUP("Src_IsAny",'Scoring_Config'!$A:$A,'Scoring_Config'!$D:$D,"Yes")="Yes",_xlfn.XLOOKUP("Src_IsAny",'Scoring_Config'!$A:$A,'Scoring_Config'!$C:$C,10),0),"False,0")</f>
        <v>0</v>
      </c>
      <c r="Z192" cm="1">
        <f t="array" ref="Z192">IF(FALSE,"True," &amp; IF(_xlfn.XLOOKUP("Src_CIDR_Le_16",'Scoring_Config'!$A:$A,'Scoring_Config'!$D:$D,"Yes")="Yes",_xlfn.XLOOKUP("Src_CIDR_Le_16",'Scoring_Config'!$A:$A,'Scoring_Config'!$C:$C,10),0),"False,0")</f>
        <v>0</v>
      </c>
      <c r="AA192" cm="1">
        <f t="array" ref="AA192">IF(TRUE,"True," &amp; IF(_xlfn.XLOOKUP("Src_CIDR_17_22",'Scoring_Config'!$A:$A,'Scoring_Config'!$D:$D,"Yes")="Yes",_xlfn.XLOOKUP("Src_CIDR_17_22",'Scoring_Config'!$A:$A,'Scoring_Config'!$C:$C,5),0),"False,0")</f>
        <v>0</v>
      </c>
      <c r="AB192" cm="1">
        <f t="array" ref="AB192">IF(FALSE,"True," &amp; IF(_xlfn.XLOOKUP("Dst_IsAny",'Scoring_Config'!$A:$A,'Scoring_Config'!$D:$D,"Yes")="Yes",_xlfn.XLOOKUP("Dst_IsAny",'Scoring_Config'!$A:$A,'Scoring_Config'!$C:$C,10),0),"False,0")</f>
        <v>0</v>
      </c>
      <c r="AC192" cm="1">
        <f t="array" ref="AC192">IF(FALSE,"True," &amp; IF(_xlfn.XLOOKUP("Dst_CIDR_Le_16",'Scoring_Config'!$A:$A,'Scoring_Config'!$D:$D,"Yes")="Yes",_xlfn.XLOOKUP("Dst_CIDR_Le_16",'Scoring_Config'!$A:$A,'Scoring_Config'!$C:$C,10),0),"False,0")</f>
        <v>0</v>
      </c>
      <c r="AD192" cm="1">
        <f t="array" ref="AD192">IF(FALSE,"True," &amp; IF(_xlfn.XLOOKUP("Dst_CIDR_17_22",'Scoring_Config'!$A:$A,'Scoring_Config'!$D:$D,"Yes")="Yes",_xlfn.XLOOKUP("Dst_CIDR_17_22",'Scoring_Config'!$A:$A,'Scoring_Config'!$C:$C,5),0),"False,0")</f>
        <v>0</v>
      </c>
      <c r="AE192" cm="1">
        <f t="array" ref="AE192">IF(FALSE,"True," &amp; IF(_xlfn.XLOOKUP("SrcZone_IsAny",'Scoring_Config'!$A:$A,'Scoring_Config'!$D:$D,"Yes")="Yes",_xlfn.XLOOKUP("SrcZone_IsAny",'Scoring_Config'!$A:$A,'Scoring_Config'!$C:$C,10),0),"False,0")</f>
        <v>0</v>
      </c>
      <c r="AF192" cm="1">
        <f t="array" ref="AF192">IF(FALSE,"True," &amp; IF(_xlfn.XLOOKUP("DstZone_IsAny",'Scoring_Config'!$A:$A,'Scoring_Config'!$D:$D,"Yes")="Yes",_xlfn.XLOOKUP("DstZone_IsAny",'Scoring_Config'!$A:$A,'Scoring_Config'!$C:$C,10),0),"False,0")</f>
        <v>0</v>
      </c>
      <c r="AG192" cm="1">
        <f t="array" ref="AG19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92" cm="1">
        <f t="array" ref="AH192">IF(FALSE,"True," &amp; IF(_xlfn.XLOOKUP("App_Any_OR_RangeGt1000",'Scoring_Config'!$A:$A,'Scoring_Config'!$D:$D,"Yes")="Yes",_xlfn.XLOOKUP("App_Any_OR_RangeGt1000",'Scoring_Config'!$A:$A,'Scoring_Config'!$C:$C,10),0),"False,0")</f>
        <v>0</v>
      </c>
      <c r="AI192" cm="1">
        <f t="array" ref="AI192">IF(FALSE,"True," &amp; IF(_xlfn.XLOOKUP("Service_Insecure_Match",'Scoring_Config'!$A:$A,'Scoring_Config'!$D:$D,"Yes")="Yes",_xlfn.XLOOKUP("Service_Insecure_Match",'Scoring_Config'!$A:$A,'Scoring_Config'!$C:$C,5),0),"False,0")</f>
        <v>0</v>
      </c>
      <c r="AJ192" cm="1">
        <f t="array" ref="AJ192">IF(FALSE,"True," &amp; IF(_xlfn.XLOOKUP("Risky_Inbound",'Scoring_Config'!$A:$A,'Scoring_Config'!$D:$D,"Yes")="Yes",_xlfn.XLOOKUP("Risky_Inbound",'Scoring_Config'!$A:$A,'Scoring_Config'!$C:$C,50),0),"False,0")</f>
        <v>0</v>
      </c>
      <c r="AK192" cm="1">
        <f t="array" ref="AK192">IF(FALSE,"True," &amp; IF(_xlfn.XLOOKUP("Risky_Outbound",'Scoring_Config'!$A:$A,'Scoring_Config'!$D:$D,"Yes")="Yes",_xlfn.XLOOKUP("Risky_Outbound",'Scoring_Config'!$A:$A,'Scoring_Config'!$C:$C,25),0),"False,0")</f>
        <v>0</v>
      </c>
      <c r="AL192" t="s">
        <v>6700</v>
      </c>
      <c r="AM192" cm="1">
        <f t="array" ref="AM19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92" t="s">
        <v>6697</v>
      </c>
      <c r="AO192" t="s">
        <v>6697</v>
      </c>
      <c r="AP192" t="s">
        <v>6697</v>
      </c>
      <c r="AQ192" cm="1">
        <f t="array" ref="AQ192">IF(FALSE,"True," &amp; IF(_xlfn.XLOOKUP("Service_IsAny",'Scoring_Config'!$A:$A,'Scoring_Config'!$D:$D,"Yes")="Yes",_xlfn.XLOOKUP("Service_IsAny",'Scoring_Config'!$A:$A,'Scoring_Config'!$C:$C,0),0),"False,0")</f>
        <v>0</v>
      </c>
      <c r="AR192">
        <v>0</v>
      </c>
      <c r="AS192" cm="1">
        <f t="array" ref="AS192">IF(FALSE,"True," &amp; IF(_xlfn.XLOOKUP("Service_RangeGt1000",'Scoring_Config'!$A:$A,'Scoring_Config'!$D:$D,"Yes")="Yes",_xlfn.XLOOKUP("Service_RangeGt1000",'Scoring_Config'!$A:$A,'Scoring_Config'!$C:$C,0),0),"False,0")</f>
        <v>0</v>
      </c>
      <c r="AT192" cm="1">
        <f t="array" ref="AT192">IF(FALSE,"True," &amp; IF(_xlfn.XLOOKUP("App_IsAny",'Scoring_Config'!$A:$A,'Scoring_Config'!$D:$D,"Yes")="Yes",_xlfn.XLOOKUP("App_IsAny",'Scoring_Config'!$A:$A,'Scoring_Config'!$C:$C,0),0),"False,0")</f>
        <v>0</v>
      </c>
      <c r="AU192">
        <v>2</v>
      </c>
      <c r="AV192" cm="1">
        <f t="array" ref="AV192">IF(FALSE,"True," &amp; IF(_xlfn.XLOOKUP("App_RangeGt1000",'Scoring_Config'!$A:$A,'Scoring_Config'!$D:$D,"Yes")="Yes",_xlfn.XLOOKUP("App_RangeGt1000",'Scoring_Config'!$A:$A,'Scoring_Config'!$C:$C,0),0),"False,0")</f>
        <v>0</v>
      </c>
      <c r="AW192" cm="1">
        <f t="array" ref="AW192">IF(FALSE,"True," &amp; IF(_xlfn.XLOOKUP("Action_IsDenyOrDrop",'Scoring_Config'!$A:$A,'Scoring_Config'!$D:$D,"Yes")="Yes",_xlfn.XLOOKUP("Action_IsDenyOrDrop",'Scoring_Config'!$A:$A,'Scoring_Config'!$C:$C,0),0),"False,0")</f>
        <v>0</v>
      </c>
      <c r="AX192" cm="1">
        <f t="array" ref="AX192">IF(LEFT(AW192,4)="True",0,(IF(LEFT(Y192,4)="True",IF(_xlfn.XLOOKUP("Src_IsAny",'Scoring_Config'!$A:$A,'Scoring_Config'!$D:$D,"Yes")="Yes",_xlfn.XLOOKUP("Src_IsAny",'Scoring_Config'!$A:$A,'Scoring_Config'!$C:$C,10),0),0)+IF(LEFT(Z192,4)="True",IF(_xlfn.XLOOKUP("Src_CIDR_Le_16",'Scoring_Config'!$A:$A,'Scoring_Config'!$D:$D,"Yes")="Yes",_xlfn.XLOOKUP("Src_CIDR_Le_16",'Scoring_Config'!$A:$A,'Scoring_Config'!$C:$C,10),0),0)+IF(LEFT(AA192,4)="True",IF(_xlfn.XLOOKUP("Src_CIDR_17_22",'Scoring_Config'!$A:$A,'Scoring_Config'!$D:$D,"Yes")="Yes",_xlfn.XLOOKUP("Src_CIDR_17_22",'Scoring_Config'!$A:$A,'Scoring_Config'!$C:$C,5),0),0)+IF(LEFT(AB192,4)="True",IF(_xlfn.XLOOKUP("Dst_IsAny",'Scoring_Config'!$A:$A,'Scoring_Config'!$D:$D,"Yes")="Yes",_xlfn.XLOOKUP("Dst_IsAny",'Scoring_Config'!$A:$A,'Scoring_Config'!$C:$C,10),0),0)+IF(LEFT(AC192,4)="True",IF(_xlfn.XLOOKUP("Dst_CIDR_Le_16",'Scoring_Config'!$A:$A,'Scoring_Config'!$D:$D,"Yes")="Yes",_xlfn.XLOOKUP("Dst_CIDR_Le_16",'Scoring_Config'!$A:$A,'Scoring_Config'!$C:$C,10),0),0)+IF(LEFT(AD192,4)="True",IF(_xlfn.XLOOKUP("Dst_CIDR_17_22",'Scoring_Config'!$A:$A,'Scoring_Config'!$D:$D,"Yes")="Yes",_xlfn.XLOOKUP("Dst_CIDR_17_22",'Scoring_Config'!$A:$A,'Scoring_Config'!$C:$C,5),0),0)+IF(LEFT(AE192,4)="True",IF(_xlfn.XLOOKUP("SrcZone_IsAny",'Scoring_Config'!$A:$A,'Scoring_Config'!$D:$D,"Yes")="Yes",_xlfn.XLOOKUP("SrcZone_IsAny",'Scoring_Config'!$A:$A,'Scoring_Config'!$C:$C,10),0),0)+IF(LEFT(AF192,4)="True",IF(_xlfn.XLOOKUP("DstZone_IsAny",'Scoring_Config'!$A:$A,'Scoring_Config'!$D:$D,"Yes")="Yes",_xlfn.XLOOKUP("DstZone_IsAny",'Scoring_Config'!$A:$A,'Scoring_Config'!$C:$C,10),0),0)+IF(LEFT(AG192,4)="True",IF(_xlfn.XLOOKUP("Service_Any_OR_RangeGt1000",'Scoring_Config'!$A:$A,'Scoring_Config'!$D:$D,"Yes")="Yes",_xlfn.XLOOKUP("Service_Any_OR_RangeGt1000",'Scoring_Config'!$A:$A,'Scoring_Config'!$C:$C,10),0),0)+IF(LEFT(AH192,4)="True",IF(_xlfn.XLOOKUP("App_Any_OR_RangeGt1000",'Scoring_Config'!$A:$A,'Scoring_Config'!$D:$D,"Yes")="Yes",_xlfn.XLOOKUP("App_Any_OR_RangeGt1000",'Scoring_Config'!$A:$A,'Scoring_Config'!$C:$C,10),0),0)+IF(LEFT(AI192,4)="True",IF(_xlfn.XLOOKUP("Service_Insecure_Match",'Scoring_Config'!$A:$A,'Scoring_Config'!$D:$D,"Yes")="Yes",_xlfn.XLOOKUP("Service_Insecure_Match",'Scoring_Config'!$A:$A,'Scoring_Config'!$C:$C,5),0),0)+IF(LEFT(AJ192,4)="True",IF(_xlfn.XLOOKUP("Risky_Inbound",'Scoring_Config'!$A:$A,'Scoring_Config'!$D:$D,"Yes")="Yes",_xlfn.XLOOKUP("Risky_Inbound",'Scoring_Config'!$A:$A,'Scoring_Config'!$C:$C,50),0),0)+IF(LEFT(AK192,4)="True",IF(_xlfn.XLOOKUP("Risky_Outbound",'Scoring_Config'!$A:$A,'Scoring_Config'!$D:$D,"Yes")="Yes",_xlfn.XLOOKUP("Risky_Outbound",'Scoring_Config'!$A:$A,'Scoring_Config'!$C:$C,25),0),0)+IF(LEFT(AZ192,4)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192,FIND(",",AL192)+1,100)),0)+IF(LEFT(AM192,4)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192,FIND(",",AN192)+1,100)),0)+IF(_xlfn.XLOOKUP("Profile_Scoring",'Scoring_Config'!$A:$A,'Scoring_Config'!$D:$D,"Yes")="Yes",VALUE(MID(AO192,FIND(",",AO192)+1,100)),0)+IF(_xlfn.XLOOKUP("Options_Scoring",'Scoring_Config'!$A:$A,'Scoring_Config'!$D:$D,"Yes")="Yes",VALUE(MID(AP192,FIND(",",AP192)+1,100)),0)))</f>
        <v>0</v>
      </c>
      <c r="AZ192" cm="1">
        <f t="array" ref="AZ192">IF(FALSE,"True," &amp; IF(_xlfn.XLOOKUP("Migrate_Insecure",'Scoring_Config'!$A:$A,'Scoring_Config'!$D:$D,"Yes")="Yes",_xlfn.XLOOKUP("Migrate_Insecure",'Scoring_Config'!$A:$A,'Scoring_Config'!$C:$C,10),0),"False,0")</f>
        <v>0</v>
      </c>
    </row>
    <row r="193" spans="1:52">
      <c r="A193" t="s">
        <v>1979</v>
      </c>
      <c r="B193" t="s">
        <v>2171</v>
      </c>
      <c r="C193" t="s">
        <v>3542</v>
      </c>
      <c r="D193" t="s">
        <v>3545</v>
      </c>
      <c r="E193" t="s">
        <v>3563</v>
      </c>
      <c r="F193" t="s">
        <v>3599</v>
      </c>
      <c r="G193" t="s">
        <v>205</v>
      </c>
      <c r="H193" t="s">
        <v>174</v>
      </c>
      <c r="I193" t="s">
        <v>3596</v>
      </c>
      <c r="J193" t="s">
        <v>157</v>
      </c>
      <c r="K193" t="s">
        <v>1667</v>
      </c>
      <c r="L193" t="s">
        <v>1357</v>
      </c>
      <c r="M193" t="s">
        <v>1974</v>
      </c>
      <c r="N193" t="s">
        <v>4315</v>
      </c>
      <c r="O193" t="s">
        <v>4319</v>
      </c>
      <c r="P193" t="s">
        <v>4322</v>
      </c>
      <c r="Q193" t="s">
        <v>4470</v>
      </c>
      <c r="R193" t="s">
        <v>5440</v>
      </c>
      <c r="S193" t="s">
        <v>5440</v>
      </c>
      <c r="T193" t="s">
        <v>5603</v>
      </c>
      <c r="U193" t="s">
        <v>6060</v>
      </c>
      <c r="Y193" cm="1">
        <f t="array" ref="Y193">IF(FALSE,"True," &amp; IF(_xlfn.XLOOKUP("Src_IsAny",'Scoring_Config'!$A:$A,'Scoring_Config'!$D:$D,"Yes")="Yes",_xlfn.XLOOKUP("Src_IsAny",'Scoring_Config'!$A:$A,'Scoring_Config'!$C:$C,10),0),"False,0")</f>
        <v>0</v>
      </c>
      <c r="Z193" cm="1">
        <f t="array" ref="Z193">IF(FALSE,"True," &amp; IF(_xlfn.XLOOKUP("Src_CIDR_Le_16",'Scoring_Config'!$A:$A,'Scoring_Config'!$D:$D,"Yes")="Yes",_xlfn.XLOOKUP("Src_CIDR_Le_16",'Scoring_Config'!$A:$A,'Scoring_Config'!$C:$C,10),0),"False,0")</f>
        <v>0</v>
      </c>
      <c r="AA193" cm="1">
        <f t="array" ref="AA193">IF(TRUE,"True," &amp; IF(_xlfn.XLOOKUP("Src_CIDR_17_22",'Scoring_Config'!$A:$A,'Scoring_Config'!$D:$D,"Yes")="Yes",_xlfn.XLOOKUP("Src_CIDR_17_22",'Scoring_Config'!$A:$A,'Scoring_Config'!$C:$C,5),0),"False,0")</f>
        <v>0</v>
      </c>
      <c r="AB193" cm="1">
        <f t="array" ref="AB193">IF(FALSE,"True," &amp; IF(_xlfn.XLOOKUP("Dst_IsAny",'Scoring_Config'!$A:$A,'Scoring_Config'!$D:$D,"Yes")="Yes",_xlfn.XLOOKUP("Dst_IsAny",'Scoring_Config'!$A:$A,'Scoring_Config'!$C:$C,10),0),"False,0")</f>
        <v>0</v>
      </c>
      <c r="AC193" cm="1">
        <f t="array" ref="AC193">IF(FALSE,"True," &amp; IF(_xlfn.XLOOKUP("Dst_CIDR_Le_16",'Scoring_Config'!$A:$A,'Scoring_Config'!$D:$D,"Yes")="Yes",_xlfn.XLOOKUP("Dst_CIDR_Le_16",'Scoring_Config'!$A:$A,'Scoring_Config'!$C:$C,10),0),"False,0")</f>
        <v>0</v>
      </c>
      <c r="AD193" cm="1">
        <f t="array" ref="AD193">IF(FALSE,"True," &amp; IF(_xlfn.XLOOKUP("Dst_CIDR_17_22",'Scoring_Config'!$A:$A,'Scoring_Config'!$D:$D,"Yes")="Yes",_xlfn.XLOOKUP("Dst_CIDR_17_22",'Scoring_Config'!$A:$A,'Scoring_Config'!$C:$C,5),0),"False,0")</f>
        <v>0</v>
      </c>
      <c r="AE193" cm="1">
        <f t="array" ref="AE193">IF(FALSE,"True," &amp; IF(_xlfn.XLOOKUP("SrcZone_IsAny",'Scoring_Config'!$A:$A,'Scoring_Config'!$D:$D,"Yes")="Yes",_xlfn.XLOOKUP("SrcZone_IsAny",'Scoring_Config'!$A:$A,'Scoring_Config'!$C:$C,10),0),"False,0")</f>
        <v>0</v>
      </c>
      <c r="AF193" cm="1">
        <f t="array" ref="AF193">IF(FALSE,"True," &amp; IF(_xlfn.XLOOKUP("DstZone_IsAny",'Scoring_Config'!$A:$A,'Scoring_Config'!$D:$D,"Yes")="Yes",_xlfn.XLOOKUP("DstZone_IsAny",'Scoring_Config'!$A:$A,'Scoring_Config'!$C:$C,10),0),"False,0")</f>
        <v>0</v>
      </c>
      <c r="AG193" cm="1">
        <f t="array" ref="AG19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93" cm="1">
        <f t="array" ref="AH193">IF(FALSE,"True," &amp; IF(_xlfn.XLOOKUP("App_Any_OR_RangeGt1000",'Scoring_Config'!$A:$A,'Scoring_Config'!$D:$D,"Yes")="Yes",_xlfn.XLOOKUP("App_Any_OR_RangeGt1000",'Scoring_Config'!$A:$A,'Scoring_Config'!$C:$C,10),0),"False,0")</f>
        <v>0</v>
      </c>
      <c r="AI193" cm="1">
        <f t="array" ref="AI193">IF(FALSE,"True," &amp; IF(_xlfn.XLOOKUP("Service_Insecure_Match",'Scoring_Config'!$A:$A,'Scoring_Config'!$D:$D,"Yes")="Yes",_xlfn.XLOOKUP("Service_Insecure_Match",'Scoring_Config'!$A:$A,'Scoring_Config'!$C:$C,5),0),"False,0")</f>
        <v>0</v>
      </c>
      <c r="AJ193" cm="1">
        <f t="array" ref="AJ193">IF(FALSE,"True," &amp; IF(_xlfn.XLOOKUP("Risky_Inbound",'Scoring_Config'!$A:$A,'Scoring_Config'!$D:$D,"Yes")="Yes",_xlfn.XLOOKUP("Risky_Inbound",'Scoring_Config'!$A:$A,'Scoring_Config'!$C:$C,50),0),"False,0")</f>
        <v>0</v>
      </c>
      <c r="AK193" cm="1">
        <f t="array" ref="AK193">IF(FALSE,"True," &amp; IF(_xlfn.XLOOKUP("Risky_Outbound",'Scoring_Config'!$A:$A,'Scoring_Config'!$D:$D,"Yes")="Yes",_xlfn.XLOOKUP("Risky_Outbound",'Scoring_Config'!$A:$A,'Scoring_Config'!$C:$C,25),0),"False,0")</f>
        <v>0</v>
      </c>
      <c r="AL193" t="s">
        <v>6697</v>
      </c>
      <c r="AM193" cm="1">
        <f t="array" ref="AM19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93" t="s">
        <v>6697</v>
      </c>
      <c r="AO193" t="s">
        <v>6697</v>
      </c>
      <c r="AP193" t="s">
        <v>6697</v>
      </c>
      <c r="AQ193" cm="1">
        <f t="array" ref="AQ193">IF(FALSE,"True," &amp; IF(_xlfn.XLOOKUP("Service_IsAny",'Scoring_Config'!$A:$A,'Scoring_Config'!$D:$D,"Yes")="Yes",_xlfn.XLOOKUP("Service_IsAny",'Scoring_Config'!$A:$A,'Scoring_Config'!$C:$C,0),0),"False,0")</f>
        <v>0</v>
      </c>
      <c r="AR193">
        <v>1</v>
      </c>
      <c r="AS193" cm="1">
        <f t="array" ref="AS193">IF(FALSE,"True," &amp; IF(_xlfn.XLOOKUP("Service_RangeGt1000",'Scoring_Config'!$A:$A,'Scoring_Config'!$D:$D,"Yes")="Yes",_xlfn.XLOOKUP("Service_RangeGt1000",'Scoring_Config'!$A:$A,'Scoring_Config'!$C:$C,0),0),"False,0")</f>
        <v>0</v>
      </c>
      <c r="AT193" cm="1">
        <f t="array" ref="AT193">IF(FALSE,"True," &amp; IF(_xlfn.XLOOKUP("App_IsAny",'Scoring_Config'!$A:$A,'Scoring_Config'!$D:$D,"Yes")="Yes",_xlfn.XLOOKUP("App_IsAny",'Scoring_Config'!$A:$A,'Scoring_Config'!$C:$C,0),0),"False,0")</f>
        <v>0</v>
      </c>
      <c r="AU193">
        <v>1</v>
      </c>
      <c r="AV193" cm="1">
        <f t="array" ref="AV193">IF(FALSE,"True," &amp; IF(_xlfn.XLOOKUP("App_RangeGt1000",'Scoring_Config'!$A:$A,'Scoring_Config'!$D:$D,"Yes")="Yes",_xlfn.XLOOKUP("App_RangeGt1000",'Scoring_Config'!$A:$A,'Scoring_Config'!$C:$C,0),0),"False,0")</f>
        <v>0</v>
      </c>
      <c r="AW193" cm="1">
        <f t="array" ref="AW193">IF(FALSE,"True," &amp; IF(_xlfn.XLOOKUP("Action_IsDenyOrDrop",'Scoring_Config'!$A:$A,'Scoring_Config'!$D:$D,"Yes")="Yes",_xlfn.XLOOKUP("Action_IsDenyOrDrop",'Scoring_Config'!$A:$A,'Scoring_Config'!$C:$C,0),0),"False,0")</f>
        <v>0</v>
      </c>
      <c r="AX193" cm="1">
        <f t="array" ref="AX193">IF(LEFT(AW193,4)="True",0,(IF(LEFT(Y193,4)="True",IF(_xlfn.XLOOKUP("Src_IsAny",'Scoring_Config'!$A:$A,'Scoring_Config'!$D:$D,"Yes")="Yes",_xlfn.XLOOKUP("Src_IsAny",'Scoring_Config'!$A:$A,'Scoring_Config'!$C:$C,10),0),0)+IF(LEFT(Z193,4)="True",IF(_xlfn.XLOOKUP("Src_CIDR_Le_16",'Scoring_Config'!$A:$A,'Scoring_Config'!$D:$D,"Yes")="Yes",_xlfn.XLOOKUP("Src_CIDR_Le_16",'Scoring_Config'!$A:$A,'Scoring_Config'!$C:$C,10),0),0)+IF(LEFT(AA193,4)="True",IF(_xlfn.XLOOKUP("Src_CIDR_17_22",'Scoring_Config'!$A:$A,'Scoring_Config'!$D:$D,"Yes")="Yes",_xlfn.XLOOKUP("Src_CIDR_17_22",'Scoring_Config'!$A:$A,'Scoring_Config'!$C:$C,5),0),0)+IF(LEFT(AB193,4)="True",IF(_xlfn.XLOOKUP("Dst_IsAny",'Scoring_Config'!$A:$A,'Scoring_Config'!$D:$D,"Yes")="Yes",_xlfn.XLOOKUP("Dst_IsAny",'Scoring_Config'!$A:$A,'Scoring_Config'!$C:$C,10),0),0)+IF(LEFT(AC193,4)="True",IF(_xlfn.XLOOKUP("Dst_CIDR_Le_16",'Scoring_Config'!$A:$A,'Scoring_Config'!$D:$D,"Yes")="Yes",_xlfn.XLOOKUP("Dst_CIDR_Le_16",'Scoring_Config'!$A:$A,'Scoring_Config'!$C:$C,10),0),0)+IF(LEFT(AD193,4)="True",IF(_xlfn.XLOOKUP("Dst_CIDR_17_22",'Scoring_Config'!$A:$A,'Scoring_Config'!$D:$D,"Yes")="Yes",_xlfn.XLOOKUP("Dst_CIDR_17_22",'Scoring_Config'!$A:$A,'Scoring_Config'!$C:$C,5),0),0)+IF(LEFT(AE193,4)="True",IF(_xlfn.XLOOKUP("SrcZone_IsAny",'Scoring_Config'!$A:$A,'Scoring_Config'!$D:$D,"Yes")="Yes",_xlfn.XLOOKUP("SrcZone_IsAny",'Scoring_Config'!$A:$A,'Scoring_Config'!$C:$C,10),0),0)+IF(LEFT(AF193,4)="True",IF(_xlfn.XLOOKUP("DstZone_IsAny",'Scoring_Config'!$A:$A,'Scoring_Config'!$D:$D,"Yes")="Yes",_xlfn.XLOOKUP("DstZone_IsAny",'Scoring_Config'!$A:$A,'Scoring_Config'!$C:$C,10),0),0)+IF(LEFT(AG193,4)="True",IF(_xlfn.XLOOKUP("Service_Any_OR_RangeGt1000",'Scoring_Config'!$A:$A,'Scoring_Config'!$D:$D,"Yes")="Yes",_xlfn.XLOOKUP("Service_Any_OR_RangeGt1000",'Scoring_Config'!$A:$A,'Scoring_Config'!$C:$C,10),0),0)+IF(LEFT(AH193,4)="True",IF(_xlfn.XLOOKUP("App_Any_OR_RangeGt1000",'Scoring_Config'!$A:$A,'Scoring_Config'!$D:$D,"Yes")="Yes",_xlfn.XLOOKUP("App_Any_OR_RangeGt1000",'Scoring_Config'!$A:$A,'Scoring_Config'!$C:$C,10),0),0)+IF(LEFT(AI193,4)="True",IF(_xlfn.XLOOKUP("Service_Insecure_Match",'Scoring_Config'!$A:$A,'Scoring_Config'!$D:$D,"Yes")="Yes",_xlfn.XLOOKUP("Service_Insecure_Match",'Scoring_Config'!$A:$A,'Scoring_Config'!$C:$C,5),0),0)+IF(LEFT(AJ193,4)="True",IF(_xlfn.XLOOKUP("Risky_Inbound",'Scoring_Config'!$A:$A,'Scoring_Config'!$D:$D,"Yes")="Yes",_xlfn.XLOOKUP("Risky_Inbound",'Scoring_Config'!$A:$A,'Scoring_Config'!$C:$C,50),0),0)+IF(LEFT(AK193,4)="True",IF(_xlfn.XLOOKUP("Risky_Outbound",'Scoring_Config'!$A:$A,'Scoring_Config'!$D:$D,"Yes")="Yes",_xlfn.XLOOKUP("Risky_Outbound",'Scoring_Config'!$A:$A,'Scoring_Config'!$C:$C,25),0),0)+IF(LEFT(AZ193,4)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193,FIND(",",AL193)+1,100)),0)+IF(LEFT(AM193,4)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193,FIND(",",AN193)+1,100)),0)+IF(_xlfn.XLOOKUP("Profile_Scoring",'Scoring_Config'!$A:$A,'Scoring_Config'!$D:$D,"Yes")="Yes",VALUE(MID(AO193,FIND(",",AO193)+1,100)),0)+IF(_xlfn.XLOOKUP("Options_Scoring",'Scoring_Config'!$A:$A,'Scoring_Config'!$D:$D,"Yes")="Yes",VALUE(MID(AP193,FIND(",",AP193)+1,100)),0)))</f>
        <v>0</v>
      </c>
      <c r="AZ193" cm="1">
        <f t="array" ref="AZ193">IF(FALSE,"True," &amp; IF(_xlfn.XLOOKUP("Migrate_Insecure",'Scoring_Config'!$A:$A,'Scoring_Config'!$D:$D,"Yes")="Yes",_xlfn.XLOOKUP("Migrate_Insecure",'Scoring_Config'!$A:$A,'Scoring_Config'!$C:$C,10),0),"False,0")</f>
        <v>0</v>
      </c>
    </row>
    <row r="194" spans="1:52">
      <c r="A194" t="s">
        <v>1979</v>
      </c>
      <c r="B194" t="s">
        <v>2172</v>
      </c>
      <c r="C194" t="s">
        <v>3542</v>
      </c>
      <c r="D194" t="s">
        <v>3545</v>
      </c>
      <c r="E194" t="s">
        <v>3563</v>
      </c>
      <c r="F194" t="s">
        <v>3599</v>
      </c>
      <c r="G194" t="s">
        <v>205</v>
      </c>
      <c r="H194" t="s">
        <v>174</v>
      </c>
      <c r="I194" t="s">
        <v>4090</v>
      </c>
      <c r="J194" t="s">
        <v>246</v>
      </c>
      <c r="K194" t="s">
        <v>1667</v>
      </c>
      <c r="L194" t="s">
        <v>1353</v>
      </c>
      <c r="M194" t="s">
        <v>1974</v>
      </c>
      <c r="N194" t="s">
        <v>4316</v>
      </c>
      <c r="O194" t="s">
        <v>4319</v>
      </c>
      <c r="P194" t="s">
        <v>4321</v>
      </c>
      <c r="Q194" t="s">
        <v>4471</v>
      </c>
      <c r="R194" t="s">
        <v>5440</v>
      </c>
      <c r="S194" t="s">
        <v>5440</v>
      </c>
      <c r="T194" t="s">
        <v>5603</v>
      </c>
      <c r="U194" t="s">
        <v>6061</v>
      </c>
      <c r="Y194" cm="1">
        <f t="array" ref="Y194">IF(FALSE,"True," &amp; IF(_xlfn.XLOOKUP("Src_IsAny",'Scoring_Config'!$A:$A,'Scoring_Config'!$D:$D,"Yes")="Yes",_xlfn.XLOOKUP("Src_IsAny",'Scoring_Config'!$A:$A,'Scoring_Config'!$C:$C,10),0),"False,0")</f>
        <v>0</v>
      </c>
      <c r="Z194" cm="1">
        <f t="array" ref="Z194">IF(FALSE,"True," &amp; IF(_xlfn.XLOOKUP("Src_CIDR_Le_16",'Scoring_Config'!$A:$A,'Scoring_Config'!$D:$D,"Yes")="Yes",_xlfn.XLOOKUP("Src_CIDR_Le_16",'Scoring_Config'!$A:$A,'Scoring_Config'!$C:$C,10),0),"False,0")</f>
        <v>0</v>
      </c>
      <c r="AA194" cm="1">
        <f t="array" ref="AA194">IF(TRUE,"True," &amp; IF(_xlfn.XLOOKUP("Src_CIDR_17_22",'Scoring_Config'!$A:$A,'Scoring_Config'!$D:$D,"Yes")="Yes",_xlfn.XLOOKUP("Src_CIDR_17_22",'Scoring_Config'!$A:$A,'Scoring_Config'!$C:$C,5),0),"False,0")</f>
        <v>0</v>
      </c>
      <c r="AB194" cm="1">
        <f t="array" ref="AB194">IF(FALSE,"True," &amp; IF(_xlfn.XLOOKUP("Dst_IsAny",'Scoring_Config'!$A:$A,'Scoring_Config'!$D:$D,"Yes")="Yes",_xlfn.XLOOKUP("Dst_IsAny",'Scoring_Config'!$A:$A,'Scoring_Config'!$C:$C,10),0),"False,0")</f>
        <v>0</v>
      </c>
      <c r="AC194" cm="1">
        <f t="array" ref="AC194">IF(FALSE,"True," &amp; IF(_xlfn.XLOOKUP("Dst_CIDR_Le_16",'Scoring_Config'!$A:$A,'Scoring_Config'!$D:$D,"Yes")="Yes",_xlfn.XLOOKUP("Dst_CIDR_Le_16",'Scoring_Config'!$A:$A,'Scoring_Config'!$C:$C,10),0),"False,0")</f>
        <v>0</v>
      </c>
      <c r="AD194" cm="1">
        <f t="array" ref="AD194">IF(FALSE,"True," &amp; IF(_xlfn.XLOOKUP("Dst_CIDR_17_22",'Scoring_Config'!$A:$A,'Scoring_Config'!$D:$D,"Yes")="Yes",_xlfn.XLOOKUP("Dst_CIDR_17_22",'Scoring_Config'!$A:$A,'Scoring_Config'!$C:$C,5),0),"False,0")</f>
        <v>0</v>
      </c>
      <c r="AE194" cm="1">
        <f t="array" ref="AE194">IF(FALSE,"True," &amp; IF(_xlfn.XLOOKUP("SrcZone_IsAny",'Scoring_Config'!$A:$A,'Scoring_Config'!$D:$D,"Yes")="Yes",_xlfn.XLOOKUP("SrcZone_IsAny",'Scoring_Config'!$A:$A,'Scoring_Config'!$C:$C,10),0),"False,0")</f>
        <v>0</v>
      </c>
      <c r="AF194" cm="1">
        <f t="array" ref="AF194">IF(FALSE,"True," &amp; IF(_xlfn.XLOOKUP("DstZone_IsAny",'Scoring_Config'!$A:$A,'Scoring_Config'!$D:$D,"Yes")="Yes",_xlfn.XLOOKUP("DstZone_IsAny",'Scoring_Config'!$A:$A,'Scoring_Config'!$C:$C,10),0),"False,0")</f>
        <v>0</v>
      </c>
      <c r="AG194" cm="1">
        <f t="array" ref="AG19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94" cm="1">
        <f t="array" ref="AH194">IF(FALSE,"True," &amp; IF(_xlfn.XLOOKUP("App_Any_OR_RangeGt1000",'Scoring_Config'!$A:$A,'Scoring_Config'!$D:$D,"Yes")="Yes",_xlfn.XLOOKUP("App_Any_OR_RangeGt1000",'Scoring_Config'!$A:$A,'Scoring_Config'!$C:$C,10),0),"False,0")</f>
        <v>0</v>
      </c>
      <c r="AI194" cm="1">
        <f t="array" ref="AI194">IF(FALSE,"True," &amp; IF(_xlfn.XLOOKUP("Service_Insecure_Match",'Scoring_Config'!$A:$A,'Scoring_Config'!$D:$D,"Yes")="Yes",_xlfn.XLOOKUP("Service_Insecure_Match",'Scoring_Config'!$A:$A,'Scoring_Config'!$C:$C,5),0),"False,0")</f>
        <v>0</v>
      </c>
      <c r="AJ194" cm="1">
        <f t="array" ref="AJ194">IF(FALSE,"True," &amp; IF(_xlfn.XLOOKUP("Risky_Inbound",'Scoring_Config'!$A:$A,'Scoring_Config'!$D:$D,"Yes")="Yes",_xlfn.XLOOKUP("Risky_Inbound",'Scoring_Config'!$A:$A,'Scoring_Config'!$C:$C,50),0),"False,0")</f>
        <v>0</v>
      </c>
      <c r="AK194" cm="1">
        <f t="array" ref="AK194">IF(FALSE,"True," &amp; IF(_xlfn.XLOOKUP("Risky_Outbound",'Scoring_Config'!$A:$A,'Scoring_Config'!$D:$D,"Yes")="Yes",_xlfn.XLOOKUP("Risky_Outbound",'Scoring_Config'!$A:$A,'Scoring_Config'!$C:$C,25),0),"False,0")</f>
        <v>0</v>
      </c>
      <c r="AL194" t="s">
        <v>6700</v>
      </c>
      <c r="AM194" cm="1">
        <f t="array" ref="AM19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94" t="s">
        <v>6697</v>
      </c>
      <c r="AO194" t="s">
        <v>6697</v>
      </c>
      <c r="AP194" t="s">
        <v>6697</v>
      </c>
      <c r="AQ194" cm="1">
        <f t="array" ref="AQ194">IF(FALSE,"True," &amp; IF(_xlfn.XLOOKUP("Service_IsAny",'Scoring_Config'!$A:$A,'Scoring_Config'!$D:$D,"Yes")="Yes",_xlfn.XLOOKUP("Service_IsAny",'Scoring_Config'!$A:$A,'Scoring_Config'!$C:$C,0),0),"False,0")</f>
        <v>0</v>
      </c>
      <c r="AR194">
        <v>1</v>
      </c>
      <c r="AS194" cm="1">
        <f t="array" ref="AS194">IF(FALSE,"True," &amp; IF(_xlfn.XLOOKUP("Service_RangeGt1000",'Scoring_Config'!$A:$A,'Scoring_Config'!$D:$D,"Yes")="Yes",_xlfn.XLOOKUP("Service_RangeGt1000",'Scoring_Config'!$A:$A,'Scoring_Config'!$C:$C,0),0),"False,0")</f>
        <v>0</v>
      </c>
      <c r="AT194" cm="1">
        <f t="array" ref="AT194">IF(FALSE,"True," &amp; IF(_xlfn.XLOOKUP("App_IsAny",'Scoring_Config'!$A:$A,'Scoring_Config'!$D:$D,"Yes")="Yes",_xlfn.XLOOKUP("App_IsAny",'Scoring_Config'!$A:$A,'Scoring_Config'!$C:$C,0),0),"False,0")</f>
        <v>0</v>
      </c>
      <c r="AU194">
        <v>1</v>
      </c>
      <c r="AV194" cm="1">
        <f t="array" ref="AV194">IF(FALSE,"True," &amp; IF(_xlfn.XLOOKUP("App_RangeGt1000",'Scoring_Config'!$A:$A,'Scoring_Config'!$D:$D,"Yes")="Yes",_xlfn.XLOOKUP("App_RangeGt1000",'Scoring_Config'!$A:$A,'Scoring_Config'!$C:$C,0),0),"False,0")</f>
        <v>0</v>
      </c>
      <c r="AW194" cm="1">
        <f t="array" ref="AW194">IF(FALSE,"True," &amp; IF(_xlfn.XLOOKUP("Action_IsDenyOrDrop",'Scoring_Config'!$A:$A,'Scoring_Config'!$D:$D,"Yes")="Yes",_xlfn.XLOOKUP("Action_IsDenyOrDrop",'Scoring_Config'!$A:$A,'Scoring_Config'!$C:$C,0),0),"False,0")</f>
        <v>0</v>
      </c>
      <c r="AX194" cm="1">
        <f t="array" ref="AX194">IF(LEFT(AW194,4)="True",0,(IF(LEFT(Y194,4)="True",IF(_xlfn.XLOOKUP("Src_IsAny",'Scoring_Config'!$A:$A,'Scoring_Config'!$D:$D,"Yes")="Yes",_xlfn.XLOOKUP("Src_IsAny",'Scoring_Config'!$A:$A,'Scoring_Config'!$C:$C,10),0),0)+IF(LEFT(Z194,4)="True",IF(_xlfn.XLOOKUP("Src_CIDR_Le_16",'Scoring_Config'!$A:$A,'Scoring_Config'!$D:$D,"Yes")="Yes",_xlfn.XLOOKUP("Src_CIDR_Le_16",'Scoring_Config'!$A:$A,'Scoring_Config'!$C:$C,10),0),0)+IF(LEFT(AA194,4)="True",IF(_xlfn.XLOOKUP("Src_CIDR_17_22",'Scoring_Config'!$A:$A,'Scoring_Config'!$D:$D,"Yes")="Yes",_xlfn.XLOOKUP("Src_CIDR_17_22",'Scoring_Config'!$A:$A,'Scoring_Config'!$C:$C,5),0),0)+IF(LEFT(AB194,4)="True",IF(_xlfn.XLOOKUP("Dst_IsAny",'Scoring_Config'!$A:$A,'Scoring_Config'!$D:$D,"Yes")="Yes",_xlfn.XLOOKUP("Dst_IsAny",'Scoring_Config'!$A:$A,'Scoring_Config'!$C:$C,10),0),0)+IF(LEFT(AC194,4)="True",IF(_xlfn.XLOOKUP("Dst_CIDR_Le_16",'Scoring_Config'!$A:$A,'Scoring_Config'!$D:$D,"Yes")="Yes",_xlfn.XLOOKUP("Dst_CIDR_Le_16",'Scoring_Config'!$A:$A,'Scoring_Config'!$C:$C,10),0),0)+IF(LEFT(AD194,4)="True",IF(_xlfn.XLOOKUP("Dst_CIDR_17_22",'Scoring_Config'!$A:$A,'Scoring_Config'!$D:$D,"Yes")="Yes",_xlfn.XLOOKUP("Dst_CIDR_17_22",'Scoring_Config'!$A:$A,'Scoring_Config'!$C:$C,5),0),0)+IF(LEFT(AE194,4)="True",IF(_xlfn.XLOOKUP("SrcZone_IsAny",'Scoring_Config'!$A:$A,'Scoring_Config'!$D:$D,"Yes")="Yes",_xlfn.XLOOKUP("SrcZone_IsAny",'Scoring_Config'!$A:$A,'Scoring_Config'!$C:$C,10),0),0)+IF(LEFT(AF194,4)="True",IF(_xlfn.XLOOKUP("DstZone_IsAny",'Scoring_Config'!$A:$A,'Scoring_Config'!$D:$D,"Yes")="Yes",_xlfn.XLOOKUP("DstZone_IsAny",'Scoring_Config'!$A:$A,'Scoring_Config'!$C:$C,10),0),0)+IF(LEFT(AG194,4)="True",IF(_xlfn.XLOOKUP("Service_Any_OR_RangeGt1000",'Scoring_Config'!$A:$A,'Scoring_Config'!$D:$D,"Yes")="Yes",_xlfn.XLOOKUP("Service_Any_OR_RangeGt1000",'Scoring_Config'!$A:$A,'Scoring_Config'!$C:$C,10),0),0)+IF(LEFT(AH194,4)="True",IF(_xlfn.XLOOKUP("App_Any_OR_RangeGt1000",'Scoring_Config'!$A:$A,'Scoring_Config'!$D:$D,"Yes")="Yes",_xlfn.XLOOKUP("App_Any_OR_RangeGt1000",'Scoring_Config'!$A:$A,'Scoring_Config'!$C:$C,10),0),0)+IF(LEFT(AI194,4)="True",IF(_xlfn.XLOOKUP("Service_Insecure_Match",'Scoring_Config'!$A:$A,'Scoring_Config'!$D:$D,"Yes")="Yes",_xlfn.XLOOKUP("Service_Insecure_Match",'Scoring_Config'!$A:$A,'Scoring_Config'!$C:$C,5),0),0)+IF(LEFT(AJ194,4)="True",IF(_xlfn.XLOOKUP("Risky_Inbound",'Scoring_Config'!$A:$A,'Scoring_Config'!$D:$D,"Yes")="Yes",_xlfn.XLOOKUP("Risky_Inbound",'Scoring_Config'!$A:$A,'Scoring_Config'!$C:$C,50),0),0)+IF(LEFT(AK194,4)="True",IF(_xlfn.XLOOKUP("Risky_Outbound",'Scoring_Config'!$A:$A,'Scoring_Config'!$D:$D,"Yes")="Yes",_xlfn.XLOOKUP("Risky_Outbound",'Scoring_Config'!$A:$A,'Scoring_Config'!$C:$C,25),0),0)+IF(LEFT(AZ194,4)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194,FIND(",",AL194)+1,100)),0)+IF(LEFT(AM194,4)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194,FIND(",",AN194)+1,100)),0)+IF(_xlfn.XLOOKUP("Profile_Scoring",'Scoring_Config'!$A:$A,'Scoring_Config'!$D:$D,"Yes")="Yes",VALUE(MID(AO194,FIND(",",AO194)+1,100)),0)+IF(_xlfn.XLOOKUP("Options_Scoring",'Scoring_Config'!$A:$A,'Scoring_Config'!$D:$D,"Yes")="Yes",VALUE(MID(AP194,FIND(",",AP194)+1,100)),0)))</f>
        <v>0</v>
      </c>
      <c r="AZ194" cm="1">
        <f t="array" ref="AZ194">IF(FALSE,"True," &amp; IF(_xlfn.XLOOKUP("Migrate_Insecure",'Scoring_Config'!$A:$A,'Scoring_Config'!$D:$D,"Yes")="Yes",_xlfn.XLOOKUP("Migrate_Insecure",'Scoring_Config'!$A:$A,'Scoring_Config'!$C:$C,10),0),"False,0")</f>
        <v>0</v>
      </c>
    </row>
    <row r="195" spans="1:52">
      <c r="A195" t="s">
        <v>1979</v>
      </c>
      <c r="B195" t="s">
        <v>2173</v>
      </c>
      <c r="C195" t="s">
        <v>3542</v>
      </c>
      <c r="D195" t="s">
        <v>3545</v>
      </c>
      <c r="E195" t="s">
        <v>3563</v>
      </c>
      <c r="F195" t="s">
        <v>3576</v>
      </c>
      <c r="G195" t="s">
        <v>207</v>
      </c>
      <c r="H195" t="s">
        <v>174</v>
      </c>
      <c r="I195" t="s">
        <v>3576</v>
      </c>
      <c r="J195" t="s">
        <v>892</v>
      </c>
      <c r="K195" t="s">
        <v>1733</v>
      </c>
      <c r="L195" t="s">
        <v>1327</v>
      </c>
      <c r="M195" t="s">
        <v>1974</v>
      </c>
      <c r="N195" t="s">
        <v>4315</v>
      </c>
      <c r="O195" t="s">
        <v>4319</v>
      </c>
      <c r="P195" t="s">
        <v>4321</v>
      </c>
      <c r="Q195" t="s">
        <v>4472</v>
      </c>
      <c r="R195" t="s">
        <v>5440</v>
      </c>
      <c r="S195" t="s">
        <v>5440</v>
      </c>
      <c r="T195" t="s">
        <v>5632</v>
      </c>
      <c r="U195" t="s">
        <v>6062</v>
      </c>
      <c r="Y195" cm="1">
        <f t="array" ref="Y195">IF(FALSE,"True," &amp; IF(_xlfn.XLOOKUP("Src_IsAny",'Scoring_Config'!$A:$A,'Scoring_Config'!$D:$D,"Yes")="Yes",_xlfn.XLOOKUP("Src_IsAny",'Scoring_Config'!$A:$A,'Scoring_Config'!$C:$C,10),0),"False,0")</f>
        <v>0</v>
      </c>
      <c r="Z195" cm="1">
        <f t="array" ref="Z195">IF(FALSE,"True," &amp; IF(_xlfn.XLOOKUP("Src_CIDR_Le_16",'Scoring_Config'!$A:$A,'Scoring_Config'!$D:$D,"Yes")="Yes",_xlfn.XLOOKUP("Src_CIDR_Le_16",'Scoring_Config'!$A:$A,'Scoring_Config'!$C:$C,10),0),"False,0")</f>
        <v>0</v>
      </c>
      <c r="AA195" cm="1">
        <f t="array" ref="AA195">IF(FALSE,"True," &amp; IF(_xlfn.XLOOKUP("Src_CIDR_17_22",'Scoring_Config'!$A:$A,'Scoring_Config'!$D:$D,"Yes")="Yes",_xlfn.XLOOKUP("Src_CIDR_17_22",'Scoring_Config'!$A:$A,'Scoring_Config'!$C:$C,5),0),"False,0")</f>
        <v>0</v>
      </c>
      <c r="AB195" cm="1">
        <f t="array" ref="AB195">IF(FALSE,"True," &amp; IF(_xlfn.XLOOKUP("Dst_IsAny",'Scoring_Config'!$A:$A,'Scoring_Config'!$D:$D,"Yes")="Yes",_xlfn.XLOOKUP("Dst_IsAny",'Scoring_Config'!$A:$A,'Scoring_Config'!$C:$C,10),0),"False,0")</f>
        <v>0</v>
      </c>
      <c r="AC195" cm="1">
        <f t="array" ref="AC195">IF(FALSE,"True," &amp; IF(_xlfn.XLOOKUP("Dst_CIDR_Le_16",'Scoring_Config'!$A:$A,'Scoring_Config'!$D:$D,"Yes")="Yes",_xlfn.XLOOKUP("Dst_CIDR_Le_16",'Scoring_Config'!$A:$A,'Scoring_Config'!$C:$C,10),0),"False,0")</f>
        <v>0</v>
      </c>
      <c r="AD195" cm="1">
        <f t="array" ref="AD195">IF(FALSE,"True," &amp; IF(_xlfn.XLOOKUP("Dst_CIDR_17_22",'Scoring_Config'!$A:$A,'Scoring_Config'!$D:$D,"Yes")="Yes",_xlfn.XLOOKUP("Dst_CIDR_17_22",'Scoring_Config'!$A:$A,'Scoring_Config'!$C:$C,5),0),"False,0")</f>
        <v>0</v>
      </c>
      <c r="AE195" cm="1">
        <f t="array" ref="AE195">IF(FALSE,"True," &amp; IF(_xlfn.XLOOKUP("SrcZone_IsAny",'Scoring_Config'!$A:$A,'Scoring_Config'!$D:$D,"Yes")="Yes",_xlfn.XLOOKUP("SrcZone_IsAny",'Scoring_Config'!$A:$A,'Scoring_Config'!$C:$C,10),0),"False,0")</f>
        <v>0</v>
      </c>
      <c r="AF195" cm="1">
        <f t="array" ref="AF195">IF(FALSE,"True," &amp; IF(_xlfn.XLOOKUP("DstZone_IsAny",'Scoring_Config'!$A:$A,'Scoring_Config'!$D:$D,"Yes")="Yes",_xlfn.XLOOKUP("DstZone_IsAny",'Scoring_Config'!$A:$A,'Scoring_Config'!$C:$C,10),0),"False,0")</f>
        <v>0</v>
      </c>
      <c r="AG195" cm="1">
        <f t="array" ref="AG19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95" cm="1">
        <f t="array" ref="AH195">IF(FALSE,"True," &amp; IF(_xlfn.XLOOKUP("App_Any_OR_RangeGt1000",'Scoring_Config'!$A:$A,'Scoring_Config'!$D:$D,"Yes")="Yes",_xlfn.XLOOKUP("App_Any_OR_RangeGt1000",'Scoring_Config'!$A:$A,'Scoring_Config'!$C:$C,10),0),"False,0")</f>
        <v>0</v>
      </c>
      <c r="AI195" cm="1">
        <f t="array" ref="AI195">IF(FALSE,"True," &amp; IF(_xlfn.XLOOKUP("Service_Insecure_Match",'Scoring_Config'!$A:$A,'Scoring_Config'!$D:$D,"Yes")="Yes",_xlfn.XLOOKUP("Service_Insecure_Match",'Scoring_Config'!$A:$A,'Scoring_Config'!$C:$C,5),0),"False,0")</f>
        <v>0</v>
      </c>
      <c r="AJ195" cm="1">
        <f t="array" ref="AJ195">IF(FALSE,"True," &amp; IF(_xlfn.XLOOKUP("Risky_Inbound",'Scoring_Config'!$A:$A,'Scoring_Config'!$D:$D,"Yes")="Yes",_xlfn.XLOOKUP("Risky_Inbound",'Scoring_Config'!$A:$A,'Scoring_Config'!$C:$C,50),0),"False,0")</f>
        <v>0</v>
      </c>
      <c r="AK195" cm="1">
        <f t="array" ref="AK195">IF(FALSE,"True," &amp; IF(_xlfn.XLOOKUP("Risky_Outbound",'Scoring_Config'!$A:$A,'Scoring_Config'!$D:$D,"Yes")="Yes",_xlfn.XLOOKUP("Risky_Outbound",'Scoring_Config'!$A:$A,'Scoring_Config'!$C:$C,25),0),"False,0")</f>
        <v>0</v>
      </c>
      <c r="AL195" t="s">
        <v>6700</v>
      </c>
      <c r="AM195" cm="1">
        <f t="array" ref="AM19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95" t="s">
        <v>6697</v>
      </c>
      <c r="AO195" t="s">
        <v>6697</v>
      </c>
      <c r="AP195" t="s">
        <v>6697</v>
      </c>
      <c r="AQ195" cm="1">
        <f t="array" ref="AQ195">IF(FALSE,"True," &amp; IF(_xlfn.XLOOKUP("Service_IsAny",'Scoring_Config'!$A:$A,'Scoring_Config'!$D:$D,"Yes")="Yes",_xlfn.XLOOKUP("Service_IsAny",'Scoring_Config'!$A:$A,'Scoring_Config'!$C:$C,0),0),"False,0")</f>
        <v>0</v>
      </c>
      <c r="AR195">
        <v>0</v>
      </c>
      <c r="AS195" cm="1">
        <f t="array" ref="AS195">IF(FALSE,"True," &amp; IF(_xlfn.XLOOKUP("Service_RangeGt1000",'Scoring_Config'!$A:$A,'Scoring_Config'!$D:$D,"Yes")="Yes",_xlfn.XLOOKUP("Service_RangeGt1000",'Scoring_Config'!$A:$A,'Scoring_Config'!$C:$C,0),0),"False,0")</f>
        <v>0</v>
      </c>
      <c r="AT195" cm="1">
        <f t="array" ref="AT195">IF(FALSE,"True," &amp; IF(_xlfn.XLOOKUP("App_IsAny",'Scoring_Config'!$A:$A,'Scoring_Config'!$D:$D,"Yes")="Yes",_xlfn.XLOOKUP("App_IsAny",'Scoring_Config'!$A:$A,'Scoring_Config'!$C:$C,0),0),"False,0")</f>
        <v>0</v>
      </c>
      <c r="AU195">
        <v>0</v>
      </c>
      <c r="AV195" cm="1">
        <f t="array" ref="AV195">IF(FALSE,"True," &amp; IF(_xlfn.XLOOKUP("App_RangeGt1000",'Scoring_Config'!$A:$A,'Scoring_Config'!$D:$D,"Yes")="Yes",_xlfn.XLOOKUP("App_RangeGt1000",'Scoring_Config'!$A:$A,'Scoring_Config'!$C:$C,0),0),"False,0")</f>
        <v>0</v>
      </c>
      <c r="AW195" cm="1">
        <f t="array" ref="AW195">IF(FALSE,"True," &amp; IF(_xlfn.XLOOKUP("Action_IsDenyOrDrop",'Scoring_Config'!$A:$A,'Scoring_Config'!$D:$D,"Yes")="Yes",_xlfn.XLOOKUP("Action_IsDenyOrDrop",'Scoring_Config'!$A:$A,'Scoring_Config'!$C:$C,0),0),"False,0")</f>
        <v>0</v>
      </c>
      <c r="AX195" cm="1">
        <f t="array" ref="AX195">IF(LEFT(AW195,4)="True",0,(IF(LEFT(Y195,4)="True",IF(_xlfn.XLOOKUP("Src_IsAny",'Scoring_Config'!$A:$A,'Scoring_Config'!$D:$D,"Yes")="Yes",_xlfn.XLOOKUP("Src_IsAny",'Scoring_Config'!$A:$A,'Scoring_Config'!$C:$C,10),0),0)+IF(LEFT(Z195,4)="True",IF(_xlfn.XLOOKUP("Src_CIDR_Le_16",'Scoring_Config'!$A:$A,'Scoring_Config'!$D:$D,"Yes")="Yes",_xlfn.XLOOKUP("Src_CIDR_Le_16",'Scoring_Config'!$A:$A,'Scoring_Config'!$C:$C,10),0),0)+IF(LEFT(AA195,4)="True",IF(_xlfn.XLOOKUP("Src_CIDR_17_22",'Scoring_Config'!$A:$A,'Scoring_Config'!$D:$D,"Yes")="Yes",_xlfn.XLOOKUP("Src_CIDR_17_22",'Scoring_Config'!$A:$A,'Scoring_Config'!$C:$C,5),0),0)+IF(LEFT(AB195,4)="True",IF(_xlfn.XLOOKUP("Dst_IsAny",'Scoring_Config'!$A:$A,'Scoring_Config'!$D:$D,"Yes")="Yes",_xlfn.XLOOKUP("Dst_IsAny",'Scoring_Config'!$A:$A,'Scoring_Config'!$C:$C,10),0),0)+IF(LEFT(AC195,4)="True",IF(_xlfn.XLOOKUP("Dst_CIDR_Le_16",'Scoring_Config'!$A:$A,'Scoring_Config'!$D:$D,"Yes")="Yes",_xlfn.XLOOKUP("Dst_CIDR_Le_16",'Scoring_Config'!$A:$A,'Scoring_Config'!$C:$C,10),0),0)+IF(LEFT(AD195,4)="True",IF(_xlfn.XLOOKUP("Dst_CIDR_17_22",'Scoring_Config'!$A:$A,'Scoring_Config'!$D:$D,"Yes")="Yes",_xlfn.XLOOKUP("Dst_CIDR_17_22",'Scoring_Config'!$A:$A,'Scoring_Config'!$C:$C,5),0),0)+IF(LEFT(AE195,4)="True",IF(_xlfn.XLOOKUP("SrcZone_IsAny",'Scoring_Config'!$A:$A,'Scoring_Config'!$D:$D,"Yes")="Yes",_xlfn.XLOOKUP("SrcZone_IsAny",'Scoring_Config'!$A:$A,'Scoring_Config'!$C:$C,10),0),0)+IF(LEFT(AF195,4)="True",IF(_xlfn.XLOOKUP("DstZone_IsAny",'Scoring_Config'!$A:$A,'Scoring_Config'!$D:$D,"Yes")="Yes",_xlfn.XLOOKUP("DstZone_IsAny",'Scoring_Config'!$A:$A,'Scoring_Config'!$C:$C,10),0),0)+IF(LEFT(AG195,4)="True",IF(_xlfn.XLOOKUP("Service_Any_OR_RangeGt1000",'Scoring_Config'!$A:$A,'Scoring_Config'!$D:$D,"Yes")="Yes",_xlfn.XLOOKUP("Service_Any_OR_RangeGt1000",'Scoring_Config'!$A:$A,'Scoring_Config'!$C:$C,10),0),0)+IF(LEFT(AH195,4)="True",IF(_xlfn.XLOOKUP("App_Any_OR_RangeGt1000",'Scoring_Config'!$A:$A,'Scoring_Config'!$D:$D,"Yes")="Yes",_xlfn.XLOOKUP("App_Any_OR_RangeGt1000",'Scoring_Config'!$A:$A,'Scoring_Config'!$C:$C,10),0),0)+IF(LEFT(AI195,4)="True",IF(_xlfn.XLOOKUP("Service_Insecure_Match",'Scoring_Config'!$A:$A,'Scoring_Config'!$D:$D,"Yes")="Yes",_xlfn.XLOOKUP("Service_Insecure_Match",'Scoring_Config'!$A:$A,'Scoring_Config'!$C:$C,5),0),0)+IF(LEFT(AJ195,4)="True",IF(_xlfn.XLOOKUP("Risky_Inbound",'Scoring_Config'!$A:$A,'Scoring_Config'!$D:$D,"Yes")="Yes",_xlfn.XLOOKUP("Risky_Inbound",'Scoring_Config'!$A:$A,'Scoring_Config'!$C:$C,50),0),0)+IF(LEFT(AK195,4)="True",IF(_xlfn.XLOOKUP("Risky_Outbound",'Scoring_Config'!$A:$A,'Scoring_Config'!$D:$D,"Yes")="Yes",_xlfn.XLOOKUP("Risky_Outbound",'Scoring_Config'!$A:$A,'Scoring_Config'!$C:$C,25),0),0)+IF(LEFT(AZ195,4)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195,FIND(",",AL195)+1,100)),0)+IF(LEFT(AM195,4)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195,FIND(",",AN195)+1,100)),0)+IF(_xlfn.XLOOKUP("Profile_Scoring",'Scoring_Config'!$A:$A,'Scoring_Config'!$D:$D,"Yes")="Yes",VALUE(MID(AO195,FIND(",",AO195)+1,100)),0)+IF(_xlfn.XLOOKUP("Options_Scoring",'Scoring_Config'!$A:$A,'Scoring_Config'!$D:$D,"Yes")="Yes",VALUE(MID(AP195,FIND(",",AP195)+1,100)),0)))</f>
        <v>0</v>
      </c>
      <c r="AZ195" cm="1">
        <f t="array" ref="AZ195">IF(FALSE,"True," &amp; IF(_xlfn.XLOOKUP("Migrate_Insecure",'Scoring_Config'!$A:$A,'Scoring_Config'!$D:$D,"Yes")="Yes",_xlfn.XLOOKUP("Migrate_Insecure",'Scoring_Config'!$A:$A,'Scoring_Config'!$C:$C,10),0),"False,0")</f>
        <v>0</v>
      </c>
    </row>
    <row r="196" spans="1:52">
      <c r="A196" t="s">
        <v>1979</v>
      </c>
      <c r="B196" t="s">
        <v>2174</v>
      </c>
      <c r="C196" t="s">
        <v>3542</v>
      </c>
      <c r="D196" t="s">
        <v>3548</v>
      </c>
      <c r="E196" t="s">
        <v>3562</v>
      </c>
      <c r="F196" t="s">
        <v>3632</v>
      </c>
      <c r="G196" t="s">
        <v>208</v>
      </c>
      <c r="H196" t="s">
        <v>193</v>
      </c>
      <c r="I196" t="s">
        <v>3632</v>
      </c>
      <c r="J196" t="s">
        <v>893</v>
      </c>
      <c r="K196" t="s">
        <v>193</v>
      </c>
      <c r="L196" t="s">
        <v>1371</v>
      </c>
      <c r="M196" t="s">
        <v>1973</v>
      </c>
      <c r="N196" t="s">
        <v>4315</v>
      </c>
      <c r="O196" t="s">
        <v>4319</v>
      </c>
      <c r="P196" t="s">
        <v>4323</v>
      </c>
      <c r="Q196" t="s">
        <v>4473</v>
      </c>
      <c r="R196" t="s">
        <v>5439</v>
      </c>
      <c r="S196" t="s">
        <v>4324</v>
      </c>
      <c r="T196" t="s">
        <v>5616</v>
      </c>
      <c r="U196" t="s">
        <v>6063</v>
      </c>
      <c r="Y196" cm="1">
        <f t="array" ref="Y196">IF(FALSE,"True," &amp; IF(_xlfn.XLOOKUP("Src_IsAny",'Scoring_Config'!$A:$A,'Scoring_Config'!$D:$D,"Yes")="Yes",_xlfn.XLOOKUP("Src_IsAny",'Scoring_Config'!$A:$A,'Scoring_Config'!$C:$C,10),0),"False,0")</f>
        <v>0</v>
      </c>
      <c r="Z196" cm="1">
        <f t="array" ref="Z196">IF(FALSE,"True," &amp; IF(_xlfn.XLOOKUP("Src_CIDR_Le_16",'Scoring_Config'!$A:$A,'Scoring_Config'!$D:$D,"Yes")="Yes",_xlfn.XLOOKUP("Src_CIDR_Le_16",'Scoring_Config'!$A:$A,'Scoring_Config'!$C:$C,10),0),"False,0")</f>
        <v>0</v>
      </c>
      <c r="AA196" cm="1">
        <f t="array" ref="AA196">IF(FALSE,"True," &amp; IF(_xlfn.XLOOKUP("Src_CIDR_17_22",'Scoring_Config'!$A:$A,'Scoring_Config'!$D:$D,"Yes")="Yes",_xlfn.XLOOKUP("Src_CIDR_17_22",'Scoring_Config'!$A:$A,'Scoring_Config'!$C:$C,5),0),"False,0")</f>
        <v>0</v>
      </c>
      <c r="AB196" cm="1">
        <f t="array" ref="AB196">IF(FALSE,"True," &amp; IF(_xlfn.XLOOKUP("Dst_IsAny",'Scoring_Config'!$A:$A,'Scoring_Config'!$D:$D,"Yes")="Yes",_xlfn.XLOOKUP("Dst_IsAny",'Scoring_Config'!$A:$A,'Scoring_Config'!$C:$C,10),0),"False,0")</f>
        <v>0</v>
      </c>
      <c r="AC196" cm="1">
        <f t="array" ref="AC196">IF(FALSE,"True," &amp; IF(_xlfn.XLOOKUP("Dst_CIDR_Le_16",'Scoring_Config'!$A:$A,'Scoring_Config'!$D:$D,"Yes")="Yes",_xlfn.XLOOKUP("Dst_CIDR_Le_16",'Scoring_Config'!$A:$A,'Scoring_Config'!$C:$C,10),0),"False,0")</f>
        <v>0</v>
      </c>
      <c r="AD196" cm="1">
        <f t="array" ref="AD196">IF(FALSE,"True," &amp; IF(_xlfn.XLOOKUP("Dst_CIDR_17_22",'Scoring_Config'!$A:$A,'Scoring_Config'!$D:$D,"Yes")="Yes",_xlfn.XLOOKUP("Dst_CIDR_17_22",'Scoring_Config'!$A:$A,'Scoring_Config'!$C:$C,5),0),"False,0")</f>
        <v>0</v>
      </c>
      <c r="AE196" cm="1">
        <f t="array" ref="AE196">IF(FALSE,"True," &amp; IF(_xlfn.XLOOKUP("SrcZone_IsAny",'Scoring_Config'!$A:$A,'Scoring_Config'!$D:$D,"Yes")="Yes",_xlfn.XLOOKUP("SrcZone_IsAny",'Scoring_Config'!$A:$A,'Scoring_Config'!$C:$C,10),0),"False,0")</f>
        <v>0</v>
      </c>
      <c r="AF196" cm="1">
        <f t="array" ref="AF196">IF(FALSE,"True," &amp; IF(_xlfn.XLOOKUP("DstZone_IsAny",'Scoring_Config'!$A:$A,'Scoring_Config'!$D:$D,"Yes")="Yes",_xlfn.XLOOKUP("DstZone_IsAny",'Scoring_Config'!$A:$A,'Scoring_Config'!$C:$C,10),0),"False,0")</f>
        <v>0</v>
      </c>
      <c r="AG196" cm="1">
        <f t="array" ref="AG19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96" cm="1">
        <f t="array" ref="AH196">IF(FALSE,"True," &amp; IF(_xlfn.XLOOKUP("App_Any_OR_RangeGt1000",'Scoring_Config'!$A:$A,'Scoring_Config'!$D:$D,"Yes")="Yes",_xlfn.XLOOKUP("App_Any_OR_RangeGt1000",'Scoring_Config'!$A:$A,'Scoring_Config'!$C:$C,10),0),"False,0")</f>
        <v>0</v>
      </c>
      <c r="AI196" cm="1">
        <f t="array" ref="AI196">IF(FALSE,"True," &amp; IF(_xlfn.XLOOKUP("Service_Insecure_Match",'Scoring_Config'!$A:$A,'Scoring_Config'!$D:$D,"Yes")="Yes",_xlfn.XLOOKUP("Service_Insecure_Match",'Scoring_Config'!$A:$A,'Scoring_Config'!$C:$C,5),0),"False,0")</f>
        <v>0</v>
      </c>
      <c r="AJ196" cm="1">
        <f t="array" ref="AJ196">IF(FALSE,"True," &amp; IF(_xlfn.XLOOKUP("Risky_Inbound",'Scoring_Config'!$A:$A,'Scoring_Config'!$D:$D,"Yes")="Yes",_xlfn.XLOOKUP("Risky_Inbound",'Scoring_Config'!$A:$A,'Scoring_Config'!$C:$C,50),0),"False,0")</f>
        <v>0</v>
      </c>
      <c r="AK196" cm="1">
        <f t="array" ref="AK196">IF(FALSE,"True," &amp; IF(_xlfn.XLOOKUP("Risky_Outbound",'Scoring_Config'!$A:$A,'Scoring_Config'!$D:$D,"Yes")="Yes",_xlfn.XLOOKUP("Risky_Outbound",'Scoring_Config'!$A:$A,'Scoring_Config'!$C:$C,25),0),"False,0")</f>
        <v>0</v>
      </c>
      <c r="AL196" t="s">
        <v>6699</v>
      </c>
      <c r="AM196" cm="1">
        <f t="array" ref="AM19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96" t="s">
        <v>6697</v>
      </c>
      <c r="AO196" t="s">
        <v>6697</v>
      </c>
      <c r="AP196" t="s">
        <v>6697</v>
      </c>
      <c r="AQ196" cm="1">
        <f t="array" ref="AQ196">IF(FALSE,"True," &amp; IF(_xlfn.XLOOKUP("Service_IsAny",'Scoring_Config'!$A:$A,'Scoring_Config'!$D:$D,"Yes")="Yes",_xlfn.XLOOKUP("Service_IsAny",'Scoring_Config'!$A:$A,'Scoring_Config'!$C:$C,0),0),"False,0")</f>
        <v>0</v>
      </c>
      <c r="AR196">
        <v>0</v>
      </c>
      <c r="AS196" cm="1">
        <f t="array" ref="AS196">IF(FALSE,"True," &amp; IF(_xlfn.XLOOKUP("Service_RangeGt1000",'Scoring_Config'!$A:$A,'Scoring_Config'!$D:$D,"Yes")="Yes",_xlfn.XLOOKUP("Service_RangeGt1000",'Scoring_Config'!$A:$A,'Scoring_Config'!$C:$C,0),0),"False,0")</f>
        <v>0</v>
      </c>
      <c r="AT196" cm="1">
        <f t="array" ref="AT196">IF(FALSE,"True," &amp; IF(_xlfn.XLOOKUP("App_IsAny",'Scoring_Config'!$A:$A,'Scoring_Config'!$D:$D,"Yes")="Yes",_xlfn.XLOOKUP("App_IsAny",'Scoring_Config'!$A:$A,'Scoring_Config'!$C:$C,0),0),"False,0")</f>
        <v>0</v>
      </c>
      <c r="AU196">
        <v>0</v>
      </c>
      <c r="AV196" cm="1">
        <f t="array" ref="AV196">IF(FALSE,"True," &amp; IF(_xlfn.XLOOKUP("App_RangeGt1000",'Scoring_Config'!$A:$A,'Scoring_Config'!$D:$D,"Yes")="Yes",_xlfn.XLOOKUP("App_RangeGt1000",'Scoring_Config'!$A:$A,'Scoring_Config'!$C:$C,0),0),"False,0")</f>
        <v>0</v>
      </c>
      <c r="AW196" cm="1">
        <f t="array" ref="AW196">IF(FALSE,"True," &amp; IF(_xlfn.XLOOKUP("Action_IsDenyOrDrop",'Scoring_Config'!$A:$A,'Scoring_Config'!$D:$D,"Yes")="Yes",_xlfn.XLOOKUP("Action_IsDenyOrDrop",'Scoring_Config'!$A:$A,'Scoring_Config'!$C:$C,0),0),"False,0")</f>
        <v>0</v>
      </c>
      <c r="AX196" cm="1">
        <f t="array" ref="AX196">IF(LEFT(AW196,4)="True",0,(IF(LEFT(Y196,4)="True",IF(_xlfn.XLOOKUP("Src_IsAny",'Scoring_Config'!$A:$A,'Scoring_Config'!$D:$D,"Yes")="Yes",_xlfn.XLOOKUP("Src_IsAny",'Scoring_Config'!$A:$A,'Scoring_Config'!$C:$C,10),0),0)+IF(LEFT(Z196,4)="True",IF(_xlfn.XLOOKUP("Src_CIDR_Le_16",'Scoring_Config'!$A:$A,'Scoring_Config'!$D:$D,"Yes")="Yes",_xlfn.XLOOKUP("Src_CIDR_Le_16",'Scoring_Config'!$A:$A,'Scoring_Config'!$C:$C,10),0),0)+IF(LEFT(AA196,4)="True",IF(_xlfn.XLOOKUP("Src_CIDR_17_22",'Scoring_Config'!$A:$A,'Scoring_Config'!$D:$D,"Yes")="Yes",_xlfn.XLOOKUP("Src_CIDR_17_22",'Scoring_Config'!$A:$A,'Scoring_Config'!$C:$C,5),0),0)+IF(LEFT(AB196,4)="True",IF(_xlfn.XLOOKUP("Dst_IsAny",'Scoring_Config'!$A:$A,'Scoring_Config'!$D:$D,"Yes")="Yes",_xlfn.XLOOKUP("Dst_IsAny",'Scoring_Config'!$A:$A,'Scoring_Config'!$C:$C,10),0),0)+IF(LEFT(AC196,4)="True",IF(_xlfn.XLOOKUP("Dst_CIDR_Le_16",'Scoring_Config'!$A:$A,'Scoring_Config'!$D:$D,"Yes")="Yes",_xlfn.XLOOKUP("Dst_CIDR_Le_16",'Scoring_Config'!$A:$A,'Scoring_Config'!$C:$C,10),0),0)+IF(LEFT(AD196,4)="True",IF(_xlfn.XLOOKUP("Dst_CIDR_17_22",'Scoring_Config'!$A:$A,'Scoring_Config'!$D:$D,"Yes")="Yes",_xlfn.XLOOKUP("Dst_CIDR_17_22",'Scoring_Config'!$A:$A,'Scoring_Config'!$C:$C,5),0),0)+IF(LEFT(AE196,4)="True",IF(_xlfn.XLOOKUP("SrcZone_IsAny",'Scoring_Config'!$A:$A,'Scoring_Config'!$D:$D,"Yes")="Yes",_xlfn.XLOOKUP("SrcZone_IsAny",'Scoring_Config'!$A:$A,'Scoring_Config'!$C:$C,10),0),0)+IF(LEFT(AF196,4)="True",IF(_xlfn.XLOOKUP("DstZone_IsAny",'Scoring_Config'!$A:$A,'Scoring_Config'!$D:$D,"Yes")="Yes",_xlfn.XLOOKUP("DstZone_IsAny",'Scoring_Config'!$A:$A,'Scoring_Config'!$C:$C,10),0),0)+IF(LEFT(AG196,4)="True",IF(_xlfn.XLOOKUP("Service_Any_OR_RangeGt1000",'Scoring_Config'!$A:$A,'Scoring_Config'!$D:$D,"Yes")="Yes",_xlfn.XLOOKUP("Service_Any_OR_RangeGt1000",'Scoring_Config'!$A:$A,'Scoring_Config'!$C:$C,10),0),0)+IF(LEFT(AH196,4)="True",IF(_xlfn.XLOOKUP("App_Any_OR_RangeGt1000",'Scoring_Config'!$A:$A,'Scoring_Config'!$D:$D,"Yes")="Yes",_xlfn.XLOOKUP("App_Any_OR_RangeGt1000",'Scoring_Config'!$A:$A,'Scoring_Config'!$C:$C,10),0),0)+IF(LEFT(AI196,4)="True",IF(_xlfn.XLOOKUP("Service_Insecure_Match",'Scoring_Config'!$A:$A,'Scoring_Config'!$D:$D,"Yes")="Yes",_xlfn.XLOOKUP("Service_Insecure_Match",'Scoring_Config'!$A:$A,'Scoring_Config'!$C:$C,5),0),0)+IF(LEFT(AJ196,4)="True",IF(_xlfn.XLOOKUP("Risky_Inbound",'Scoring_Config'!$A:$A,'Scoring_Config'!$D:$D,"Yes")="Yes",_xlfn.XLOOKUP("Risky_Inbound",'Scoring_Config'!$A:$A,'Scoring_Config'!$C:$C,50),0),0)+IF(LEFT(AK196,4)="True",IF(_xlfn.XLOOKUP("Risky_Outbound",'Scoring_Config'!$A:$A,'Scoring_Config'!$D:$D,"Yes")="Yes",_xlfn.XLOOKUP("Risky_Outbound",'Scoring_Config'!$A:$A,'Scoring_Config'!$C:$C,25),0),0)+IF(LEFT(AZ196,4)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196,FIND(",",AL196)+1,100)),0)+IF(LEFT(AM196,4)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196,FIND(",",AN196)+1,100)),0)+IF(_xlfn.XLOOKUP("Profile_Scoring",'Scoring_Config'!$A:$A,'Scoring_Config'!$D:$D,"Yes")="Yes",VALUE(MID(AO196,FIND(",",AO196)+1,100)),0)+IF(_xlfn.XLOOKUP("Options_Scoring",'Scoring_Config'!$A:$A,'Scoring_Config'!$D:$D,"Yes")="Yes",VALUE(MID(AP196,FIND(",",AP196)+1,100)),0)))</f>
        <v>0</v>
      </c>
      <c r="AZ196" cm="1">
        <f t="array" ref="AZ196">IF(FALSE,"True," &amp; IF(_xlfn.XLOOKUP("Migrate_Insecure",'Scoring_Config'!$A:$A,'Scoring_Config'!$D:$D,"Yes")="Yes",_xlfn.XLOOKUP("Migrate_Insecure",'Scoring_Config'!$A:$A,'Scoring_Config'!$C:$C,10),0),"False,0")</f>
        <v>0</v>
      </c>
    </row>
    <row r="197" spans="1:52">
      <c r="A197" t="s">
        <v>1979</v>
      </c>
      <c r="B197" t="s">
        <v>2175</v>
      </c>
      <c r="C197" t="s">
        <v>3542</v>
      </c>
      <c r="D197" t="s">
        <v>3545</v>
      </c>
      <c r="E197" t="s">
        <v>3563</v>
      </c>
      <c r="F197" t="s">
        <v>3576</v>
      </c>
      <c r="G197" t="s">
        <v>189</v>
      </c>
      <c r="H197" t="s">
        <v>174</v>
      </c>
      <c r="I197" t="s">
        <v>3624</v>
      </c>
      <c r="J197" t="s">
        <v>209</v>
      </c>
      <c r="K197" t="s">
        <v>1739</v>
      </c>
      <c r="L197" t="s">
        <v>1327</v>
      </c>
      <c r="M197" t="s">
        <v>1974</v>
      </c>
      <c r="N197" t="s">
        <v>4315</v>
      </c>
      <c r="O197" t="s">
        <v>4319</v>
      </c>
      <c r="P197" t="s">
        <v>4323</v>
      </c>
      <c r="Q197" t="s">
        <v>4474</v>
      </c>
      <c r="R197" t="s">
        <v>5439</v>
      </c>
      <c r="S197" t="s">
        <v>4324</v>
      </c>
      <c r="T197" t="s">
        <v>5626</v>
      </c>
      <c r="U197" t="s">
        <v>6064</v>
      </c>
      <c r="Y197" cm="1">
        <f t="array" ref="Y197">IF(FALSE,"True," &amp; IF(_xlfn.XLOOKUP("Src_IsAny",'Scoring_Config'!$A:$A,'Scoring_Config'!$D:$D,"Yes")="Yes",_xlfn.XLOOKUP("Src_IsAny",'Scoring_Config'!$A:$A,'Scoring_Config'!$C:$C,10),0),"False,0")</f>
        <v>0</v>
      </c>
      <c r="Z197" cm="1">
        <f t="array" ref="Z197">IF(FALSE,"True," &amp; IF(_xlfn.XLOOKUP("Src_CIDR_Le_16",'Scoring_Config'!$A:$A,'Scoring_Config'!$D:$D,"Yes")="Yes",_xlfn.XLOOKUP("Src_CIDR_Le_16",'Scoring_Config'!$A:$A,'Scoring_Config'!$C:$C,10),0),"False,0")</f>
        <v>0</v>
      </c>
      <c r="AA197" cm="1">
        <f t="array" ref="AA197">IF(FALSE,"True," &amp; IF(_xlfn.XLOOKUP("Src_CIDR_17_22",'Scoring_Config'!$A:$A,'Scoring_Config'!$D:$D,"Yes")="Yes",_xlfn.XLOOKUP("Src_CIDR_17_22",'Scoring_Config'!$A:$A,'Scoring_Config'!$C:$C,5),0),"False,0")</f>
        <v>0</v>
      </c>
      <c r="AB197" cm="1">
        <f t="array" ref="AB197">IF(FALSE,"True," &amp; IF(_xlfn.XLOOKUP("Dst_IsAny",'Scoring_Config'!$A:$A,'Scoring_Config'!$D:$D,"Yes")="Yes",_xlfn.XLOOKUP("Dst_IsAny",'Scoring_Config'!$A:$A,'Scoring_Config'!$C:$C,10),0),"False,0")</f>
        <v>0</v>
      </c>
      <c r="AC197" cm="1">
        <f t="array" ref="AC197">IF(FALSE,"True," &amp; IF(_xlfn.XLOOKUP("Dst_CIDR_Le_16",'Scoring_Config'!$A:$A,'Scoring_Config'!$D:$D,"Yes")="Yes",_xlfn.XLOOKUP("Dst_CIDR_Le_16",'Scoring_Config'!$A:$A,'Scoring_Config'!$C:$C,10),0),"False,0")</f>
        <v>0</v>
      </c>
      <c r="AD197" cm="1">
        <f t="array" ref="AD197">IF(FALSE,"True," &amp; IF(_xlfn.XLOOKUP("Dst_CIDR_17_22",'Scoring_Config'!$A:$A,'Scoring_Config'!$D:$D,"Yes")="Yes",_xlfn.XLOOKUP("Dst_CIDR_17_22",'Scoring_Config'!$A:$A,'Scoring_Config'!$C:$C,5),0),"False,0")</f>
        <v>0</v>
      </c>
      <c r="AE197" cm="1">
        <f t="array" ref="AE197">IF(FALSE,"True," &amp; IF(_xlfn.XLOOKUP("SrcZone_IsAny",'Scoring_Config'!$A:$A,'Scoring_Config'!$D:$D,"Yes")="Yes",_xlfn.XLOOKUP("SrcZone_IsAny",'Scoring_Config'!$A:$A,'Scoring_Config'!$C:$C,10),0),"False,0")</f>
        <v>0</v>
      </c>
      <c r="AF197" cm="1">
        <f t="array" ref="AF197">IF(FALSE,"True," &amp; IF(_xlfn.XLOOKUP("DstZone_IsAny",'Scoring_Config'!$A:$A,'Scoring_Config'!$D:$D,"Yes")="Yes",_xlfn.XLOOKUP("DstZone_IsAny",'Scoring_Config'!$A:$A,'Scoring_Config'!$C:$C,10),0),"False,0")</f>
        <v>0</v>
      </c>
      <c r="AG197" cm="1">
        <f t="array" ref="AG19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97" cm="1">
        <f t="array" ref="AH197">IF(FALSE,"True," &amp; IF(_xlfn.XLOOKUP("App_Any_OR_RangeGt1000",'Scoring_Config'!$A:$A,'Scoring_Config'!$D:$D,"Yes")="Yes",_xlfn.XLOOKUP("App_Any_OR_RangeGt1000",'Scoring_Config'!$A:$A,'Scoring_Config'!$C:$C,10),0),"False,0")</f>
        <v>0</v>
      </c>
      <c r="AI197" cm="1">
        <f t="array" ref="AI197">IF(FALSE,"True," &amp; IF(_xlfn.XLOOKUP("Service_Insecure_Match",'Scoring_Config'!$A:$A,'Scoring_Config'!$D:$D,"Yes")="Yes",_xlfn.XLOOKUP("Service_Insecure_Match",'Scoring_Config'!$A:$A,'Scoring_Config'!$C:$C,5),0),"False,0")</f>
        <v>0</v>
      </c>
      <c r="AJ197" cm="1">
        <f t="array" ref="AJ197">IF(FALSE,"True," &amp; IF(_xlfn.XLOOKUP("Risky_Inbound",'Scoring_Config'!$A:$A,'Scoring_Config'!$D:$D,"Yes")="Yes",_xlfn.XLOOKUP("Risky_Inbound",'Scoring_Config'!$A:$A,'Scoring_Config'!$C:$C,50),0),"False,0")</f>
        <v>0</v>
      </c>
      <c r="AK197" cm="1">
        <f t="array" ref="AK197">IF(FALSE,"True," &amp; IF(_xlfn.XLOOKUP("Risky_Outbound",'Scoring_Config'!$A:$A,'Scoring_Config'!$D:$D,"Yes")="Yes",_xlfn.XLOOKUP("Risky_Outbound",'Scoring_Config'!$A:$A,'Scoring_Config'!$C:$C,25),0),"False,0")</f>
        <v>0</v>
      </c>
      <c r="AL197" t="s">
        <v>6699</v>
      </c>
      <c r="AM197" cm="1">
        <f t="array" ref="AM19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97" t="s">
        <v>6697</v>
      </c>
      <c r="AO197" t="s">
        <v>6697</v>
      </c>
      <c r="AP197" t="s">
        <v>6697</v>
      </c>
      <c r="AQ197" cm="1">
        <f t="array" ref="AQ197">IF(FALSE,"True," &amp; IF(_xlfn.XLOOKUP("Service_IsAny",'Scoring_Config'!$A:$A,'Scoring_Config'!$D:$D,"Yes")="Yes",_xlfn.XLOOKUP("Service_IsAny",'Scoring_Config'!$A:$A,'Scoring_Config'!$C:$C,0),0),"False,0")</f>
        <v>0</v>
      </c>
      <c r="AR197">
        <v>0</v>
      </c>
      <c r="AS197" cm="1">
        <f t="array" ref="AS197">IF(FALSE,"True," &amp; IF(_xlfn.XLOOKUP("Service_RangeGt1000",'Scoring_Config'!$A:$A,'Scoring_Config'!$D:$D,"Yes")="Yes",_xlfn.XLOOKUP("Service_RangeGt1000",'Scoring_Config'!$A:$A,'Scoring_Config'!$C:$C,0),0),"False,0")</f>
        <v>0</v>
      </c>
      <c r="AT197" cm="1">
        <f t="array" ref="AT197">IF(FALSE,"True," &amp; IF(_xlfn.XLOOKUP("App_IsAny",'Scoring_Config'!$A:$A,'Scoring_Config'!$D:$D,"Yes")="Yes",_xlfn.XLOOKUP("App_IsAny",'Scoring_Config'!$A:$A,'Scoring_Config'!$C:$C,0),0),"False,0")</f>
        <v>0</v>
      </c>
      <c r="AU197">
        <v>4</v>
      </c>
      <c r="AV197" cm="1">
        <f t="array" ref="AV197">IF(FALSE,"True," &amp; IF(_xlfn.XLOOKUP("App_RangeGt1000",'Scoring_Config'!$A:$A,'Scoring_Config'!$D:$D,"Yes")="Yes",_xlfn.XLOOKUP("App_RangeGt1000",'Scoring_Config'!$A:$A,'Scoring_Config'!$C:$C,0),0),"False,0")</f>
        <v>0</v>
      </c>
      <c r="AW197" cm="1">
        <f t="array" ref="AW197">IF(FALSE,"True," &amp; IF(_xlfn.XLOOKUP("Action_IsDenyOrDrop",'Scoring_Config'!$A:$A,'Scoring_Config'!$D:$D,"Yes")="Yes",_xlfn.XLOOKUP("Action_IsDenyOrDrop",'Scoring_Config'!$A:$A,'Scoring_Config'!$C:$C,0),0),"False,0")</f>
        <v>0</v>
      </c>
      <c r="AX197" cm="1">
        <f t="array" ref="AX197">IF(LEFT(AW197,4)="True",0,(IF(LEFT(Y197,4)="True",IF(_xlfn.XLOOKUP("Src_IsAny",'Scoring_Config'!$A:$A,'Scoring_Config'!$D:$D,"Yes")="Yes",_xlfn.XLOOKUP("Src_IsAny",'Scoring_Config'!$A:$A,'Scoring_Config'!$C:$C,10),0),0)+IF(LEFT(Z197,4)="True",IF(_xlfn.XLOOKUP("Src_CIDR_Le_16",'Scoring_Config'!$A:$A,'Scoring_Config'!$D:$D,"Yes")="Yes",_xlfn.XLOOKUP("Src_CIDR_Le_16",'Scoring_Config'!$A:$A,'Scoring_Config'!$C:$C,10),0),0)+IF(LEFT(AA197,4)="True",IF(_xlfn.XLOOKUP("Src_CIDR_17_22",'Scoring_Config'!$A:$A,'Scoring_Config'!$D:$D,"Yes")="Yes",_xlfn.XLOOKUP("Src_CIDR_17_22",'Scoring_Config'!$A:$A,'Scoring_Config'!$C:$C,5),0),0)+IF(LEFT(AB197,4)="True",IF(_xlfn.XLOOKUP("Dst_IsAny",'Scoring_Config'!$A:$A,'Scoring_Config'!$D:$D,"Yes")="Yes",_xlfn.XLOOKUP("Dst_IsAny",'Scoring_Config'!$A:$A,'Scoring_Config'!$C:$C,10),0),0)+IF(LEFT(AC197,4)="True",IF(_xlfn.XLOOKUP("Dst_CIDR_Le_16",'Scoring_Config'!$A:$A,'Scoring_Config'!$D:$D,"Yes")="Yes",_xlfn.XLOOKUP("Dst_CIDR_Le_16",'Scoring_Config'!$A:$A,'Scoring_Config'!$C:$C,10),0),0)+IF(LEFT(AD197,4)="True",IF(_xlfn.XLOOKUP("Dst_CIDR_17_22",'Scoring_Config'!$A:$A,'Scoring_Config'!$D:$D,"Yes")="Yes",_xlfn.XLOOKUP("Dst_CIDR_17_22",'Scoring_Config'!$A:$A,'Scoring_Config'!$C:$C,5),0),0)+IF(LEFT(AE197,4)="True",IF(_xlfn.XLOOKUP("SrcZone_IsAny",'Scoring_Config'!$A:$A,'Scoring_Config'!$D:$D,"Yes")="Yes",_xlfn.XLOOKUP("SrcZone_IsAny",'Scoring_Config'!$A:$A,'Scoring_Config'!$C:$C,10),0),0)+IF(LEFT(AF197,4)="True",IF(_xlfn.XLOOKUP("DstZone_IsAny",'Scoring_Config'!$A:$A,'Scoring_Config'!$D:$D,"Yes")="Yes",_xlfn.XLOOKUP("DstZone_IsAny",'Scoring_Config'!$A:$A,'Scoring_Config'!$C:$C,10),0),0)+IF(LEFT(AG197,4)="True",IF(_xlfn.XLOOKUP("Service_Any_OR_RangeGt1000",'Scoring_Config'!$A:$A,'Scoring_Config'!$D:$D,"Yes")="Yes",_xlfn.XLOOKUP("Service_Any_OR_RangeGt1000",'Scoring_Config'!$A:$A,'Scoring_Config'!$C:$C,10),0),0)+IF(LEFT(AH197,4)="True",IF(_xlfn.XLOOKUP("App_Any_OR_RangeGt1000",'Scoring_Config'!$A:$A,'Scoring_Config'!$D:$D,"Yes")="Yes",_xlfn.XLOOKUP("App_Any_OR_RangeGt1000",'Scoring_Config'!$A:$A,'Scoring_Config'!$C:$C,10),0),0)+IF(LEFT(AI197,4)="True",IF(_xlfn.XLOOKUP("Service_Insecure_Match",'Scoring_Config'!$A:$A,'Scoring_Config'!$D:$D,"Yes")="Yes",_xlfn.XLOOKUP("Service_Insecure_Match",'Scoring_Config'!$A:$A,'Scoring_Config'!$C:$C,5),0),0)+IF(LEFT(AJ197,4)="True",IF(_xlfn.XLOOKUP("Risky_Inbound",'Scoring_Config'!$A:$A,'Scoring_Config'!$D:$D,"Yes")="Yes",_xlfn.XLOOKUP("Risky_Inbound",'Scoring_Config'!$A:$A,'Scoring_Config'!$C:$C,50),0),0)+IF(LEFT(AK197,4)="True",IF(_xlfn.XLOOKUP("Risky_Outbound",'Scoring_Config'!$A:$A,'Scoring_Config'!$D:$D,"Yes")="Yes",_xlfn.XLOOKUP("Risky_Outbound",'Scoring_Config'!$A:$A,'Scoring_Config'!$C:$C,25),0),0)+IF(LEFT(AZ197,4)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197,FIND(",",AL197)+1,100)),0)+IF(LEFT(AM197,4)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197,FIND(",",AN197)+1,100)),0)+IF(_xlfn.XLOOKUP("Profile_Scoring",'Scoring_Config'!$A:$A,'Scoring_Config'!$D:$D,"Yes")="Yes",VALUE(MID(AO197,FIND(",",AO197)+1,100)),0)+IF(_xlfn.XLOOKUP("Options_Scoring",'Scoring_Config'!$A:$A,'Scoring_Config'!$D:$D,"Yes")="Yes",VALUE(MID(AP197,FIND(",",AP197)+1,100)),0)))</f>
        <v>0</v>
      </c>
      <c r="AZ197" cm="1">
        <f t="array" ref="AZ197">IF(FALSE,"True," &amp; IF(_xlfn.XLOOKUP("Migrate_Insecure",'Scoring_Config'!$A:$A,'Scoring_Config'!$D:$D,"Yes")="Yes",_xlfn.XLOOKUP("Migrate_Insecure",'Scoring_Config'!$A:$A,'Scoring_Config'!$C:$C,10),0),"False,0")</f>
        <v>0</v>
      </c>
    </row>
    <row r="198" spans="1:52">
      <c r="A198" t="s">
        <v>1979</v>
      </c>
      <c r="B198" t="s">
        <v>2176</v>
      </c>
      <c r="C198" t="s">
        <v>3542</v>
      </c>
      <c r="D198" t="s">
        <v>3545</v>
      </c>
      <c r="E198" t="s">
        <v>3563</v>
      </c>
      <c r="F198" t="s">
        <v>3624</v>
      </c>
      <c r="G198" t="s">
        <v>209</v>
      </c>
      <c r="H198" t="s">
        <v>174</v>
      </c>
      <c r="I198" t="s">
        <v>3576</v>
      </c>
      <c r="J198" t="s">
        <v>189</v>
      </c>
      <c r="K198" t="s">
        <v>1740</v>
      </c>
      <c r="L198" t="s">
        <v>1327</v>
      </c>
      <c r="M198" t="s">
        <v>1974</v>
      </c>
      <c r="N198" t="s">
        <v>4315</v>
      </c>
      <c r="O198" t="s">
        <v>4319</v>
      </c>
      <c r="P198" t="s">
        <v>4323</v>
      </c>
      <c r="Q198" t="s">
        <v>4474</v>
      </c>
      <c r="R198" t="s">
        <v>5439</v>
      </c>
      <c r="S198" t="s">
        <v>4324</v>
      </c>
      <c r="T198" t="s">
        <v>5626</v>
      </c>
      <c r="U198" t="s">
        <v>6064</v>
      </c>
      <c r="Y198" cm="1">
        <f t="array" ref="Y198">IF(FALSE,"True," &amp; IF(_xlfn.XLOOKUP("Src_IsAny",'Scoring_Config'!$A:$A,'Scoring_Config'!$D:$D,"Yes")="Yes",_xlfn.XLOOKUP("Src_IsAny",'Scoring_Config'!$A:$A,'Scoring_Config'!$C:$C,10),0),"False,0")</f>
        <v>0</v>
      </c>
      <c r="Z198" cm="1">
        <f t="array" ref="Z198">IF(FALSE,"True," &amp; IF(_xlfn.XLOOKUP("Src_CIDR_Le_16",'Scoring_Config'!$A:$A,'Scoring_Config'!$D:$D,"Yes")="Yes",_xlfn.XLOOKUP("Src_CIDR_Le_16",'Scoring_Config'!$A:$A,'Scoring_Config'!$C:$C,10),0),"False,0")</f>
        <v>0</v>
      </c>
      <c r="AA198" cm="1">
        <f t="array" ref="AA198">IF(FALSE,"True," &amp; IF(_xlfn.XLOOKUP("Src_CIDR_17_22",'Scoring_Config'!$A:$A,'Scoring_Config'!$D:$D,"Yes")="Yes",_xlfn.XLOOKUP("Src_CIDR_17_22",'Scoring_Config'!$A:$A,'Scoring_Config'!$C:$C,5),0),"False,0")</f>
        <v>0</v>
      </c>
      <c r="AB198" cm="1">
        <f t="array" ref="AB198">IF(FALSE,"True," &amp; IF(_xlfn.XLOOKUP("Dst_IsAny",'Scoring_Config'!$A:$A,'Scoring_Config'!$D:$D,"Yes")="Yes",_xlfn.XLOOKUP("Dst_IsAny",'Scoring_Config'!$A:$A,'Scoring_Config'!$C:$C,10),0),"False,0")</f>
        <v>0</v>
      </c>
      <c r="AC198" cm="1">
        <f t="array" ref="AC198">IF(FALSE,"True," &amp; IF(_xlfn.XLOOKUP("Dst_CIDR_Le_16",'Scoring_Config'!$A:$A,'Scoring_Config'!$D:$D,"Yes")="Yes",_xlfn.XLOOKUP("Dst_CIDR_Le_16",'Scoring_Config'!$A:$A,'Scoring_Config'!$C:$C,10),0),"False,0")</f>
        <v>0</v>
      </c>
      <c r="AD198" cm="1">
        <f t="array" ref="AD198">IF(FALSE,"True," &amp; IF(_xlfn.XLOOKUP("Dst_CIDR_17_22",'Scoring_Config'!$A:$A,'Scoring_Config'!$D:$D,"Yes")="Yes",_xlfn.XLOOKUP("Dst_CIDR_17_22",'Scoring_Config'!$A:$A,'Scoring_Config'!$C:$C,5),0),"False,0")</f>
        <v>0</v>
      </c>
      <c r="AE198" cm="1">
        <f t="array" ref="AE198">IF(FALSE,"True," &amp; IF(_xlfn.XLOOKUP("SrcZone_IsAny",'Scoring_Config'!$A:$A,'Scoring_Config'!$D:$D,"Yes")="Yes",_xlfn.XLOOKUP("SrcZone_IsAny",'Scoring_Config'!$A:$A,'Scoring_Config'!$C:$C,10),0),"False,0")</f>
        <v>0</v>
      </c>
      <c r="AF198" cm="1">
        <f t="array" ref="AF198">IF(FALSE,"True," &amp; IF(_xlfn.XLOOKUP("DstZone_IsAny",'Scoring_Config'!$A:$A,'Scoring_Config'!$D:$D,"Yes")="Yes",_xlfn.XLOOKUP("DstZone_IsAny",'Scoring_Config'!$A:$A,'Scoring_Config'!$C:$C,10),0),"False,0")</f>
        <v>0</v>
      </c>
      <c r="AG198" cm="1">
        <f t="array" ref="AG19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98" cm="1">
        <f t="array" ref="AH198">IF(FALSE,"True," &amp; IF(_xlfn.XLOOKUP("App_Any_OR_RangeGt1000",'Scoring_Config'!$A:$A,'Scoring_Config'!$D:$D,"Yes")="Yes",_xlfn.XLOOKUP("App_Any_OR_RangeGt1000",'Scoring_Config'!$A:$A,'Scoring_Config'!$C:$C,10),0),"False,0")</f>
        <v>0</v>
      </c>
      <c r="AI198" cm="1">
        <f t="array" ref="AI198">IF(FALSE,"True," &amp; IF(_xlfn.XLOOKUP("Service_Insecure_Match",'Scoring_Config'!$A:$A,'Scoring_Config'!$D:$D,"Yes")="Yes",_xlfn.XLOOKUP("Service_Insecure_Match",'Scoring_Config'!$A:$A,'Scoring_Config'!$C:$C,5),0),"False,0")</f>
        <v>0</v>
      </c>
      <c r="AJ198" cm="1">
        <f t="array" ref="AJ198">IF(FALSE,"True," &amp; IF(_xlfn.XLOOKUP("Risky_Inbound",'Scoring_Config'!$A:$A,'Scoring_Config'!$D:$D,"Yes")="Yes",_xlfn.XLOOKUP("Risky_Inbound",'Scoring_Config'!$A:$A,'Scoring_Config'!$C:$C,50),0),"False,0")</f>
        <v>0</v>
      </c>
      <c r="AK198" cm="1">
        <f t="array" ref="AK198">IF(FALSE,"True," &amp; IF(_xlfn.XLOOKUP("Risky_Outbound",'Scoring_Config'!$A:$A,'Scoring_Config'!$D:$D,"Yes")="Yes",_xlfn.XLOOKUP("Risky_Outbound",'Scoring_Config'!$A:$A,'Scoring_Config'!$C:$C,25),0),"False,0")</f>
        <v>0</v>
      </c>
      <c r="AL198" t="s">
        <v>6699</v>
      </c>
      <c r="AM198" cm="1">
        <f t="array" ref="AM19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98" t="s">
        <v>6697</v>
      </c>
      <c r="AO198" t="s">
        <v>6697</v>
      </c>
      <c r="AP198" t="s">
        <v>6697</v>
      </c>
      <c r="AQ198" cm="1">
        <f t="array" ref="AQ198">IF(FALSE,"True," &amp; IF(_xlfn.XLOOKUP("Service_IsAny",'Scoring_Config'!$A:$A,'Scoring_Config'!$D:$D,"Yes")="Yes",_xlfn.XLOOKUP("Service_IsAny",'Scoring_Config'!$A:$A,'Scoring_Config'!$C:$C,0),0),"False,0")</f>
        <v>0</v>
      </c>
      <c r="AR198">
        <v>0</v>
      </c>
      <c r="AS198" cm="1">
        <f t="array" ref="AS198">IF(FALSE,"True," &amp; IF(_xlfn.XLOOKUP("Service_RangeGt1000",'Scoring_Config'!$A:$A,'Scoring_Config'!$D:$D,"Yes")="Yes",_xlfn.XLOOKUP("Service_RangeGt1000",'Scoring_Config'!$A:$A,'Scoring_Config'!$C:$C,0),0),"False,0")</f>
        <v>0</v>
      </c>
      <c r="AT198" cm="1">
        <f t="array" ref="AT198">IF(FALSE,"True," &amp; IF(_xlfn.XLOOKUP("App_IsAny",'Scoring_Config'!$A:$A,'Scoring_Config'!$D:$D,"Yes")="Yes",_xlfn.XLOOKUP("App_IsAny",'Scoring_Config'!$A:$A,'Scoring_Config'!$C:$C,0),0),"False,0")</f>
        <v>0</v>
      </c>
      <c r="AU198">
        <v>3</v>
      </c>
      <c r="AV198" cm="1">
        <f t="array" ref="AV198">IF(FALSE,"True," &amp; IF(_xlfn.XLOOKUP("App_RangeGt1000",'Scoring_Config'!$A:$A,'Scoring_Config'!$D:$D,"Yes")="Yes",_xlfn.XLOOKUP("App_RangeGt1000",'Scoring_Config'!$A:$A,'Scoring_Config'!$C:$C,0),0),"False,0")</f>
        <v>0</v>
      </c>
      <c r="AW198" cm="1">
        <f t="array" ref="AW198">IF(FALSE,"True," &amp; IF(_xlfn.XLOOKUP("Action_IsDenyOrDrop",'Scoring_Config'!$A:$A,'Scoring_Config'!$D:$D,"Yes")="Yes",_xlfn.XLOOKUP("Action_IsDenyOrDrop",'Scoring_Config'!$A:$A,'Scoring_Config'!$C:$C,0),0),"False,0")</f>
        <v>0</v>
      </c>
      <c r="AX198" cm="1">
        <f t="array" ref="AX198">IF(LEFT(AW198,4)="True",0,(IF(LEFT(Y198,4)="True",IF(_xlfn.XLOOKUP("Src_IsAny",'Scoring_Config'!$A:$A,'Scoring_Config'!$D:$D,"Yes")="Yes",_xlfn.XLOOKUP("Src_IsAny",'Scoring_Config'!$A:$A,'Scoring_Config'!$C:$C,10),0),0)+IF(LEFT(Z198,4)="True",IF(_xlfn.XLOOKUP("Src_CIDR_Le_16",'Scoring_Config'!$A:$A,'Scoring_Config'!$D:$D,"Yes")="Yes",_xlfn.XLOOKUP("Src_CIDR_Le_16",'Scoring_Config'!$A:$A,'Scoring_Config'!$C:$C,10),0),0)+IF(LEFT(AA198,4)="True",IF(_xlfn.XLOOKUP("Src_CIDR_17_22",'Scoring_Config'!$A:$A,'Scoring_Config'!$D:$D,"Yes")="Yes",_xlfn.XLOOKUP("Src_CIDR_17_22",'Scoring_Config'!$A:$A,'Scoring_Config'!$C:$C,5),0),0)+IF(LEFT(AB198,4)="True",IF(_xlfn.XLOOKUP("Dst_IsAny",'Scoring_Config'!$A:$A,'Scoring_Config'!$D:$D,"Yes")="Yes",_xlfn.XLOOKUP("Dst_IsAny",'Scoring_Config'!$A:$A,'Scoring_Config'!$C:$C,10),0),0)+IF(LEFT(AC198,4)="True",IF(_xlfn.XLOOKUP("Dst_CIDR_Le_16",'Scoring_Config'!$A:$A,'Scoring_Config'!$D:$D,"Yes")="Yes",_xlfn.XLOOKUP("Dst_CIDR_Le_16",'Scoring_Config'!$A:$A,'Scoring_Config'!$C:$C,10),0),0)+IF(LEFT(AD198,4)="True",IF(_xlfn.XLOOKUP("Dst_CIDR_17_22",'Scoring_Config'!$A:$A,'Scoring_Config'!$D:$D,"Yes")="Yes",_xlfn.XLOOKUP("Dst_CIDR_17_22",'Scoring_Config'!$A:$A,'Scoring_Config'!$C:$C,5),0),0)+IF(LEFT(AE198,4)="True",IF(_xlfn.XLOOKUP("SrcZone_IsAny",'Scoring_Config'!$A:$A,'Scoring_Config'!$D:$D,"Yes")="Yes",_xlfn.XLOOKUP("SrcZone_IsAny",'Scoring_Config'!$A:$A,'Scoring_Config'!$C:$C,10),0),0)+IF(LEFT(AF198,4)="True",IF(_xlfn.XLOOKUP("DstZone_IsAny",'Scoring_Config'!$A:$A,'Scoring_Config'!$D:$D,"Yes")="Yes",_xlfn.XLOOKUP("DstZone_IsAny",'Scoring_Config'!$A:$A,'Scoring_Config'!$C:$C,10),0),0)+IF(LEFT(AG198,4)="True",IF(_xlfn.XLOOKUP("Service_Any_OR_RangeGt1000",'Scoring_Config'!$A:$A,'Scoring_Config'!$D:$D,"Yes")="Yes",_xlfn.XLOOKUP("Service_Any_OR_RangeGt1000",'Scoring_Config'!$A:$A,'Scoring_Config'!$C:$C,10),0),0)+IF(LEFT(AH198,4)="True",IF(_xlfn.XLOOKUP("App_Any_OR_RangeGt1000",'Scoring_Config'!$A:$A,'Scoring_Config'!$D:$D,"Yes")="Yes",_xlfn.XLOOKUP("App_Any_OR_RangeGt1000",'Scoring_Config'!$A:$A,'Scoring_Config'!$C:$C,10),0),0)+IF(LEFT(AI198,4)="True",IF(_xlfn.XLOOKUP("Service_Insecure_Match",'Scoring_Config'!$A:$A,'Scoring_Config'!$D:$D,"Yes")="Yes",_xlfn.XLOOKUP("Service_Insecure_Match",'Scoring_Config'!$A:$A,'Scoring_Config'!$C:$C,5),0),0)+IF(LEFT(AJ198,4)="True",IF(_xlfn.XLOOKUP("Risky_Inbound",'Scoring_Config'!$A:$A,'Scoring_Config'!$D:$D,"Yes")="Yes",_xlfn.XLOOKUP("Risky_Inbound",'Scoring_Config'!$A:$A,'Scoring_Config'!$C:$C,50),0),0)+IF(LEFT(AK198,4)="True",IF(_xlfn.XLOOKUP("Risky_Outbound",'Scoring_Config'!$A:$A,'Scoring_Config'!$D:$D,"Yes")="Yes",_xlfn.XLOOKUP("Risky_Outbound",'Scoring_Config'!$A:$A,'Scoring_Config'!$C:$C,25),0),0)+IF(LEFT(AZ198,4)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198,FIND(",",AL198)+1,100)),0)+IF(LEFT(AM198,4)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198,FIND(",",AN198)+1,100)),0)+IF(_xlfn.XLOOKUP("Profile_Scoring",'Scoring_Config'!$A:$A,'Scoring_Config'!$D:$D,"Yes")="Yes",VALUE(MID(AO198,FIND(",",AO198)+1,100)),0)+IF(_xlfn.XLOOKUP("Options_Scoring",'Scoring_Config'!$A:$A,'Scoring_Config'!$D:$D,"Yes")="Yes",VALUE(MID(AP198,FIND(",",AP198)+1,100)),0)))</f>
        <v>0</v>
      </c>
      <c r="AZ198" cm="1">
        <f t="array" ref="AZ198">IF(FALSE,"True," &amp; IF(_xlfn.XLOOKUP("Migrate_Insecure",'Scoring_Config'!$A:$A,'Scoring_Config'!$D:$D,"Yes")="Yes",_xlfn.XLOOKUP("Migrate_Insecure",'Scoring_Config'!$A:$A,'Scoring_Config'!$C:$C,10),0),"False,0")</f>
        <v>0</v>
      </c>
    </row>
    <row r="199" spans="1:52">
      <c r="A199" t="s">
        <v>1979</v>
      </c>
      <c r="B199" t="s">
        <v>2177</v>
      </c>
      <c r="C199" t="s">
        <v>3542</v>
      </c>
      <c r="D199" t="s">
        <v>3545</v>
      </c>
      <c r="E199" t="s">
        <v>3563</v>
      </c>
      <c r="F199" t="s">
        <v>3615</v>
      </c>
      <c r="G199" t="s">
        <v>210</v>
      </c>
      <c r="H199" t="s">
        <v>174</v>
      </c>
      <c r="I199" t="s">
        <v>3671</v>
      </c>
      <c r="J199" t="s">
        <v>233</v>
      </c>
      <c r="K199" t="s">
        <v>1660</v>
      </c>
      <c r="L199" t="s">
        <v>1327</v>
      </c>
      <c r="M199" t="s">
        <v>1974</v>
      </c>
      <c r="N199" t="s">
        <v>4315</v>
      </c>
      <c r="O199" t="s">
        <v>4319</v>
      </c>
      <c r="P199" t="s">
        <v>4323</v>
      </c>
      <c r="Q199" t="s">
        <v>4475</v>
      </c>
      <c r="R199" t="s">
        <v>5439</v>
      </c>
      <c r="S199" t="s">
        <v>4324</v>
      </c>
      <c r="T199" t="s">
        <v>5603</v>
      </c>
      <c r="U199" t="s">
        <v>6065</v>
      </c>
      <c r="Y199" cm="1">
        <f t="array" ref="Y199">IF(FALSE,"True," &amp; IF(_xlfn.XLOOKUP("Src_IsAny",'Scoring_Config'!$A:$A,'Scoring_Config'!$D:$D,"Yes")="Yes",_xlfn.XLOOKUP("Src_IsAny",'Scoring_Config'!$A:$A,'Scoring_Config'!$C:$C,10),0),"False,0")</f>
        <v>0</v>
      </c>
      <c r="Z199" cm="1">
        <f t="array" ref="Z199">IF(FALSE,"True," &amp; IF(_xlfn.XLOOKUP("Src_CIDR_Le_16",'Scoring_Config'!$A:$A,'Scoring_Config'!$D:$D,"Yes")="Yes",_xlfn.XLOOKUP("Src_CIDR_Le_16",'Scoring_Config'!$A:$A,'Scoring_Config'!$C:$C,10),0),"False,0")</f>
        <v>0</v>
      </c>
      <c r="AA199" cm="1">
        <f t="array" ref="AA199">IF(FALSE,"True," &amp; IF(_xlfn.XLOOKUP("Src_CIDR_17_22",'Scoring_Config'!$A:$A,'Scoring_Config'!$D:$D,"Yes")="Yes",_xlfn.XLOOKUP("Src_CIDR_17_22",'Scoring_Config'!$A:$A,'Scoring_Config'!$C:$C,5),0),"False,0")</f>
        <v>0</v>
      </c>
      <c r="AB199" cm="1">
        <f t="array" ref="AB199">IF(FALSE,"True," &amp; IF(_xlfn.XLOOKUP("Dst_IsAny",'Scoring_Config'!$A:$A,'Scoring_Config'!$D:$D,"Yes")="Yes",_xlfn.XLOOKUP("Dst_IsAny",'Scoring_Config'!$A:$A,'Scoring_Config'!$C:$C,10),0),"False,0")</f>
        <v>0</v>
      </c>
      <c r="AC199" cm="1">
        <f t="array" ref="AC199">IF(FALSE,"True," &amp; IF(_xlfn.XLOOKUP("Dst_CIDR_Le_16",'Scoring_Config'!$A:$A,'Scoring_Config'!$D:$D,"Yes")="Yes",_xlfn.XLOOKUP("Dst_CIDR_Le_16",'Scoring_Config'!$A:$A,'Scoring_Config'!$C:$C,10),0),"False,0")</f>
        <v>0</v>
      </c>
      <c r="AD199" cm="1">
        <f t="array" ref="AD199">IF(FALSE,"True," &amp; IF(_xlfn.XLOOKUP("Dst_CIDR_17_22",'Scoring_Config'!$A:$A,'Scoring_Config'!$D:$D,"Yes")="Yes",_xlfn.XLOOKUP("Dst_CIDR_17_22",'Scoring_Config'!$A:$A,'Scoring_Config'!$C:$C,5),0),"False,0")</f>
        <v>0</v>
      </c>
      <c r="AE199" cm="1">
        <f t="array" ref="AE199">IF(FALSE,"True," &amp; IF(_xlfn.XLOOKUP("SrcZone_IsAny",'Scoring_Config'!$A:$A,'Scoring_Config'!$D:$D,"Yes")="Yes",_xlfn.XLOOKUP("SrcZone_IsAny",'Scoring_Config'!$A:$A,'Scoring_Config'!$C:$C,10),0),"False,0")</f>
        <v>0</v>
      </c>
      <c r="AF199" cm="1">
        <f t="array" ref="AF199">IF(FALSE,"True," &amp; IF(_xlfn.XLOOKUP("DstZone_IsAny",'Scoring_Config'!$A:$A,'Scoring_Config'!$D:$D,"Yes")="Yes",_xlfn.XLOOKUP("DstZone_IsAny",'Scoring_Config'!$A:$A,'Scoring_Config'!$C:$C,10),0),"False,0")</f>
        <v>0</v>
      </c>
      <c r="AG199" cm="1">
        <f t="array" ref="AG19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99" cm="1">
        <f t="array" ref="AH199">IF(FALSE,"True," &amp; IF(_xlfn.XLOOKUP("App_Any_OR_RangeGt1000",'Scoring_Config'!$A:$A,'Scoring_Config'!$D:$D,"Yes")="Yes",_xlfn.XLOOKUP("App_Any_OR_RangeGt1000",'Scoring_Config'!$A:$A,'Scoring_Config'!$C:$C,10),0),"False,0")</f>
        <v>0</v>
      </c>
      <c r="AI199" cm="1">
        <f t="array" ref="AI199">IF(FALSE,"True," &amp; IF(_xlfn.XLOOKUP("Service_Insecure_Match",'Scoring_Config'!$A:$A,'Scoring_Config'!$D:$D,"Yes")="Yes",_xlfn.XLOOKUP("Service_Insecure_Match",'Scoring_Config'!$A:$A,'Scoring_Config'!$C:$C,5),0),"False,0")</f>
        <v>0</v>
      </c>
      <c r="AJ199" cm="1">
        <f t="array" ref="AJ199">IF(FALSE,"True," &amp; IF(_xlfn.XLOOKUP("Risky_Inbound",'Scoring_Config'!$A:$A,'Scoring_Config'!$D:$D,"Yes")="Yes",_xlfn.XLOOKUP("Risky_Inbound",'Scoring_Config'!$A:$A,'Scoring_Config'!$C:$C,50),0),"False,0")</f>
        <v>0</v>
      </c>
      <c r="AK199" cm="1">
        <f t="array" ref="AK199">IF(FALSE,"True," &amp; IF(_xlfn.XLOOKUP("Risky_Outbound",'Scoring_Config'!$A:$A,'Scoring_Config'!$D:$D,"Yes")="Yes",_xlfn.XLOOKUP("Risky_Outbound",'Scoring_Config'!$A:$A,'Scoring_Config'!$C:$C,25),0),"False,0")</f>
        <v>0</v>
      </c>
      <c r="AL199" t="s">
        <v>6699</v>
      </c>
      <c r="AM199" cm="1">
        <f t="array" ref="AM19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99" t="s">
        <v>6697</v>
      </c>
      <c r="AO199" t="s">
        <v>6697</v>
      </c>
      <c r="AP199" t="s">
        <v>6697</v>
      </c>
      <c r="AQ199" cm="1">
        <f t="array" ref="AQ199">IF(FALSE,"True," &amp; IF(_xlfn.XLOOKUP("Service_IsAny",'Scoring_Config'!$A:$A,'Scoring_Config'!$D:$D,"Yes")="Yes",_xlfn.XLOOKUP("Service_IsAny",'Scoring_Config'!$A:$A,'Scoring_Config'!$C:$C,0),0),"False,0")</f>
        <v>0</v>
      </c>
      <c r="AR199">
        <v>0</v>
      </c>
      <c r="AS199" cm="1">
        <f t="array" ref="AS199">IF(FALSE,"True," &amp; IF(_xlfn.XLOOKUP("Service_RangeGt1000",'Scoring_Config'!$A:$A,'Scoring_Config'!$D:$D,"Yes")="Yes",_xlfn.XLOOKUP("Service_RangeGt1000",'Scoring_Config'!$A:$A,'Scoring_Config'!$C:$C,0),0),"False,0")</f>
        <v>0</v>
      </c>
      <c r="AT199" cm="1">
        <f t="array" ref="AT199">IF(FALSE,"True," &amp; IF(_xlfn.XLOOKUP("App_IsAny",'Scoring_Config'!$A:$A,'Scoring_Config'!$D:$D,"Yes")="Yes",_xlfn.XLOOKUP("App_IsAny",'Scoring_Config'!$A:$A,'Scoring_Config'!$C:$C,0),0),"False,0")</f>
        <v>0</v>
      </c>
      <c r="AU199">
        <v>1</v>
      </c>
      <c r="AV199" cm="1">
        <f t="array" ref="AV199">IF(FALSE,"True," &amp; IF(_xlfn.XLOOKUP("App_RangeGt1000",'Scoring_Config'!$A:$A,'Scoring_Config'!$D:$D,"Yes")="Yes",_xlfn.XLOOKUP("App_RangeGt1000",'Scoring_Config'!$A:$A,'Scoring_Config'!$C:$C,0),0),"False,0")</f>
        <v>0</v>
      </c>
      <c r="AW199" cm="1">
        <f t="array" ref="AW199">IF(FALSE,"True," &amp; IF(_xlfn.XLOOKUP("Action_IsDenyOrDrop",'Scoring_Config'!$A:$A,'Scoring_Config'!$D:$D,"Yes")="Yes",_xlfn.XLOOKUP("Action_IsDenyOrDrop",'Scoring_Config'!$A:$A,'Scoring_Config'!$C:$C,0),0),"False,0")</f>
        <v>0</v>
      </c>
      <c r="AX199" cm="1">
        <f t="array" ref="AX199">IF(LEFT(AW199,4)="True",0,(IF(LEFT(Y199,4)="True",IF(_xlfn.XLOOKUP("Src_IsAny",'Scoring_Config'!$A:$A,'Scoring_Config'!$D:$D,"Yes")="Yes",_xlfn.XLOOKUP("Src_IsAny",'Scoring_Config'!$A:$A,'Scoring_Config'!$C:$C,10),0),0)+IF(LEFT(Z199,4)="True",IF(_xlfn.XLOOKUP("Src_CIDR_Le_16",'Scoring_Config'!$A:$A,'Scoring_Config'!$D:$D,"Yes")="Yes",_xlfn.XLOOKUP("Src_CIDR_Le_16",'Scoring_Config'!$A:$A,'Scoring_Config'!$C:$C,10),0),0)+IF(LEFT(AA199,4)="True",IF(_xlfn.XLOOKUP("Src_CIDR_17_22",'Scoring_Config'!$A:$A,'Scoring_Config'!$D:$D,"Yes")="Yes",_xlfn.XLOOKUP("Src_CIDR_17_22",'Scoring_Config'!$A:$A,'Scoring_Config'!$C:$C,5),0),0)+IF(LEFT(AB199,4)="True",IF(_xlfn.XLOOKUP("Dst_IsAny",'Scoring_Config'!$A:$A,'Scoring_Config'!$D:$D,"Yes")="Yes",_xlfn.XLOOKUP("Dst_IsAny",'Scoring_Config'!$A:$A,'Scoring_Config'!$C:$C,10),0),0)+IF(LEFT(AC199,4)="True",IF(_xlfn.XLOOKUP("Dst_CIDR_Le_16",'Scoring_Config'!$A:$A,'Scoring_Config'!$D:$D,"Yes")="Yes",_xlfn.XLOOKUP("Dst_CIDR_Le_16",'Scoring_Config'!$A:$A,'Scoring_Config'!$C:$C,10),0),0)+IF(LEFT(AD199,4)="True",IF(_xlfn.XLOOKUP("Dst_CIDR_17_22",'Scoring_Config'!$A:$A,'Scoring_Config'!$D:$D,"Yes")="Yes",_xlfn.XLOOKUP("Dst_CIDR_17_22",'Scoring_Config'!$A:$A,'Scoring_Config'!$C:$C,5),0),0)+IF(LEFT(AE199,4)="True",IF(_xlfn.XLOOKUP("SrcZone_IsAny",'Scoring_Config'!$A:$A,'Scoring_Config'!$D:$D,"Yes")="Yes",_xlfn.XLOOKUP("SrcZone_IsAny",'Scoring_Config'!$A:$A,'Scoring_Config'!$C:$C,10),0),0)+IF(LEFT(AF199,4)="True",IF(_xlfn.XLOOKUP("DstZone_IsAny",'Scoring_Config'!$A:$A,'Scoring_Config'!$D:$D,"Yes")="Yes",_xlfn.XLOOKUP("DstZone_IsAny",'Scoring_Config'!$A:$A,'Scoring_Config'!$C:$C,10),0),0)+IF(LEFT(AG199,4)="True",IF(_xlfn.XLOOKUP("Service_Any_OR_RangeGt1000",'Scoring_Config'!$A:$A,'Scoring_Config'!$D:$D,"Yes")="Yes",_xlfn.XLOOKUP("Service_Any_OR_RangeGt1000",'Scoring_Config'!$A:$A,'Scoring_Config'!$C:$C,10),0),0)+IF(LEFT(AH199,4)="True",IF(_xlfn.XLOOKUP("App_Any_OR_RangeGt1000",'Scoring_Config'!$A:$A,'Scoring_Config'!$D:$D,"Yes")="Yes",_xlfn.XLOOKUP("App_Any_OR_RangeGt1000",'Scoring_Config'!$A:$A,'Scoring_Config'!$C:$C,10),0),0)+IF(LEFT(AI199,4)="True",IF(_xlfn.XLOOKUP("Service_Insecure_Match",'Scoring_Config'!$A:$A,'Scoring_Config'!$D:$D,"Yes")="Yes",_xlfn.XLOOKUP("Service_Insecure_Match",'Scoring_Config'!$A:$A,'Scoring_Config'!$C:$C,5),0),0)+IF(LEFT(AJ199,4)="True",IF(_xlfn.XLOOKUP("Risky_Inbound",'Scoring_Config'!$A:$A,'Scoring_Config'!$D:$D,"Yes")="Yes",_xlfn.XLOOKUP("Risky_Inbound",'Scoring_Config'!$A:$A,'Scoring_Config'!$C:$C,50),0),0)+IF(LEFT(AK199,4)="True",IF(_xlfn.XLOOKUP("Risky_Outbound",'Scoring_Config'!$A:$A,'Scoring_Config'!$D:$D,"Yes")="Yes",_xlfn.XLOOKUP("Risky_Outbound",'Scoring_Config'!$A:$A,'Scoring_Config'!$C:$C,25),0),0)+IF(LEFT(AZ199,4)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199,FIND(",",AL199)+1,100)),0)+IF(LEFT(AM199,4)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199,FIND(",",AN199)+1,100)),0)+IF(_xlfn.XLOOKUP("Profile_Scoring",'Scoring_Config'!$A:$A,'Scoring_Config'!$D:$D,"Yes")="Yes",VALUE(MID(AO199,FIND(",",AO199)+1,100)),0)+IF(_xlfn.XLOOKUP("Options_Scoring",'Scoring_Config'!$A:$A,'Scoring_Config'!$D:$D,"Yes")="Yes",VALUE(MID(AP199,FIND(",",AP199)+1,100)),0)))</f>
        <v>0</v>
      </c>
      <c r="AZ199" cm="1">
        <f t="array" ref="AZ199">IF(FALSE,"True," &amp; IF(_xlfn.XLOOKUP("Migrate_Insecure",'Scoring_Config'!$A:$A,'Scoring_Config'!$D:$D,"Yes")="Yes",_xlfn.XLOOKUP("Migrate_Insecure",'Scoring_Config'!$A:$A,'Scoring_Config'!$C:$C,10),0),"False,0")</f>
        <v>0</v>
      </c>
    </row>
    <row r="200" spans="1:52">
      <c r="A200" t="s">
        <v>1979</v>
      </c>
      <c r="B200" t="s">
        <v>2178</v>
      </c>
      <c r="C200" t="s">
        <v>3542</v>
      </c>
      <c r="D200" t="s">
        <v>3545</v>
      </c>
      <c r="E200" t="s">
        <v>3563</v>
      </c>
      <c r="F200" t="s">
        <v>3608</v>
      </c>
      <c r="G200" t="s">
        <v>210</v>
      </c>
      <c r="H200" t="s">
        <v>174</v>
      </c>
      <c r="I200" t="s">
        <v>3608</v>
      </c>
      <c r="J200" t="s">
        <v>894</v>
      </c>
      <c r="K200" t="s">
        <v>1660</v>
      </c>
      <c r="L200" t="s">
        <v>1327</v>
      </c>
      <c r="M200" t="s">
        <v>1974</v>
      </c>
      <c r="N200" t="s">
        <v>4315</v>
      </c>
      <c r="O200" t="s">
        <v>4319</v>
      </c>
      <c r="P200" t="s">
        <v>4321</v>
      </c>
      <c r="Q200" t="s">
        <v>4475</v>
      </c>
      <c r="R200" t="s">
        <v>5439</v>
      </c>
      <c r="S200" t="s">
        <v>4324</v>
      </c>
      <c r="T200" t="s">
        <v>5603</v>
      </c>
      <c r="U200" t="s">
        <v>6066</v>
      </c>
      <c r="Y200" cm="1">
        <f t="array" ref="Y200">IF(FALSE,"True," &amp; IF(_xlfn.XLOOKUP("Src_IsAny",'Scoring_Config'!$A:$A,'Scoring_Config'!$D:$D,"Yes")="Yes",_xlfn.XLOOKUP("Src_IsAny",'Scoring_Config'!$A:$A,'Scoring_Config'!$C:$C,10),0),"False,0")</f>
        <v>0</v>
      </c>
      <c r="Z200" cm="1">
        <f t="array" ref="Z200">IF(FALSE,"True," &amp; IF(_xlfn.XLOOKUP("Src_CIDR_Le_16",'Scoring_Config'!$A:$A,'Scoring_Config'!$D:$D,"Yes")="Yes",_xlfn.XLOOKUP("Src_CIDR_Le_16",'Scoring_Config'!$A:$A,'Scoring_Config'!$C:$C,10),0),"False,0")</f>
        <v>0</v>
      </c>
      <c r="AA200" cm="1">
        <f t="array" ref="AA200">IF(FALSE,"True," &amp; IF(_xlfn.XLOOKUP("Src_CIDR_17_22",'Scoring_Config'!$A:$A,'Scoring_Config'!$D:$D,"Yes")="Yes",_xlfn.XLOOKUP("Src_CIDR_17_22",'Scoring_Config'!$A:$A,'Scoring_Config'!$C:$C,5),0),"False,0")</f>
        <v>0</v>
      </c>
      <c r="AB200" cm="1">
        <f t="array" ref="AB200">IF(FALSE,"True," &amp; IF(_xlfn.XLOOKUP("Dst_IsAny",'Scoring_Config'!$A:$A,'Scoring_Config'!$D:$D,"Yes")="Yes",_xlfn.XLOOKUP("Dst_IsAny",'Scoring_Config'!$A:$A,'Scoring_Config'!$C:$C,10),0),"False,0")</f>
        <v>0</v>
      </c>
      <c r="AC200" cm="1">
        <f t="array" ref="AC200">IF(FALSE,"True," &amp; IF(_xlfn.XLOOKUP("Dst_CIDR_Le_16",'Scoring_Config'!$A:$A,'Scoring_Config'!$D:$D,"Yes")="Yes",_xlfn.XLOOKUP("Dst_CIDR_Le_16",'Scoring_Config'!$A:$A,'Scoring_Config'!$C:$C,10),0),"False,0")</f>
        <v>0</v>
      </c>
      <c r="AD200" cm="1">
        <f t="array" ref="AD200">IF(FALSE,"True," &amp; IF(_xlfn.XLOOKUP("Dst_CIDR_17_22",'Scoring_Config'!$A:$A,'Scoring_Config'!$D:$D,"Yes")="Yes",_xlfn.XLOOKUP("Dst_CIDR_17_22",'Scoring_Config'!$A:$A,'Scoring_Config'!$C:$C,5),0),"False,0")</f>
        <v>0</v>
      </c>
      <c r="AE200" cm="1">
        <f t="array" ref="AE200">IF(FALSE,"True," &amp; IF(_xlfn.XLOOKUP("SrcZone_IsAny",'Scoring_Config'!$A:$A,'Scoring_Config'!$D:$D,"Yes")="Yes",_xlfn.XLOOKUP("SrcZone_IsAny",'Scoring_Config'!$A:$A,'Scoring_Config'!$C:$C,10),0),"False,0")</f>
        <v>0</v>
      </c>
      <c r="AF200" cm="1">
        <f t="array" ref="AF200">IF(FALSE,"True," &amp; IF(_xlfn.XLOOKUP("DstZone_IsAny",'Scoring_Config'!$A:$A,'Scoring_Config'!$D:$D,"Yes")="Yes",_xlfn.XLOOKUP("DstZone_IsAny",'Scoring_Config'!$A:$A,'Scoring_Config'!$C:$C,10),0),"False,0")</f>
        <v>0</v>
      </c>
      <c r="AG200" cm="1">
        <f t="array" ref="AG20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00" cm="1">
        <f t="array" ref="AH200">IF(FALSE,"True," &amp; IF(_xlfn.XLOOKUP("App_Any_OR_RangeGt1000",'Scoring_Config'!$A:$A,'Scoring_Config'!$D:$D,"Yes")="Yes",_xlfn.XLOOKUP("App_Any_OR_RangeGt1000",'Scoring_Config'!$A:$A,'Scoring_Config'!$C:$C,10),0),"False,0")</f>
        <v>0</v>
      </c>
      <c r="AI200" cm="1">
        <f t="array" ref="AI200">IF(FALSE,"True," &amp; IF(_xlfn.XLOOKUP("Service_Insecure_Match",'Scoring_Config'!$A:$A,'Scoring_Config'!$D:$D,"Yes")="Yes",_xlfn.XLOOKUP("Service_Insecure_Match",'Scoring_Config'!$A:$A,'Scoring_Config'!$C:$C,5),0),"False,0")</f>
        <v>0</v>
      </c>
      <c r="AJ200" cm="1">
        <f t="array" ref="AJ200">IF(FALSE,"True," &amp; IF(_xlfn.XLOOKUP("Risky_Inbound",'Scoring_Config'!$A:$A,'Scoring_Config'!$D:$D,"Yes")="Yes",_xlfn.XLOOKUP("Risky_Inbound",'Scoring_Config'!$A:$A,'Scoring_Config'!$C:$C,50),0),"False,0")</f>
        <v>0</v>
      </c>
      <c r="AK200" cm="1">
        <f t="array" ref="AK200">IF(FALSE,"True," &amp; IF(_xlfn.XLOOKUP("Risky_Outbound",'Scoring_Config'!$A:$A,'Scoring_Config'!$D:$D,"Yes")="Yes",_xlfn.XLOOKUP("Risky_Outbound",'Scoring_Config'!$A:$A,'Scoring_Config'!$C:$C,25),0),"False,0")</f>
        <v>0</v>
      </c>
      <c r="AL200" t="s">
        <v>6700</v>
      </c>
      <c r="AM200" cm="1">
        <f t="array" ref="AM20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00" t="s">
        <v>6697</v>
      </c>
      <c r="AO200" t="s">
        <v>6697</v>
      </c>
      <c r="AP200" t="s">
        <v>6697</v>
      </c>
      <c r="AQ200" cm="1">
        <f t="array" ref="AQ200">IF(FALSE,"True," &amp; IF(_xlfn.XLOOKUP("Service_IsAny",'Scoring_Config'!$A:$A,'Scoring_Config'!$D:$D,"Yes")="Yes",_xlfn.XLOOKUP("Service_IsAny",'Scoring_Config'!$A:$A,'Scoring_Config'!$C:$C,0),0),"False,0")</f>
        <v>0</v>
      </c>
      <c r="AR200">
        <v>0</v>
      </c>
      <c r="AS200" cm="1">
        <f t="array" ref="AS200">IF(FALSE,"True," &amp; IF(_xlfn.XLOOKUP("Service_RangeGt1000",'Scoring_Config'!$A:$A,'Scoring_Config'!$D:$D,"Yes")="Yes",_xlfn.XLOOKUP("Service_RangeGt1000",'Scoring_Config'!$A:$A,'Scoring_Config'!$C:$C,0),0),"False,0")</f>
        <v>0</v>
      </c>
      <c r="AT200" cm="1">
        <f t="array" ref="AT200">IF(FALSE,"True," &amp; IF(_xlfn.XLOOKUP("App_IsAny",'Scoring_Config'!$A:$A,'Scoring_Config'!$D:$D,"Yes")="Yes",_xlfn.XLOOKUP("App_IsAny",'Scoring_Config'!$A:$A,'Scoring_Config'!$C:$C,0),0),"False,0")</f>
        <v>0</v>
      </c>
      <c r="AU200">
        <v>1</v>
      </c>
      <c r="AV200" cm="1">
        <f t="array" ref="AV200">IF(FALSE,"True," &amp; IF(_xlfn.XLOOKUP("App_RangeGt1000",'Scoring_Config'!$A:$A,'Scoring_Config'!$D:$D,"Yes")="Yes",_xlfn.XLOOKUP("App_RangeGt1000",'Scoring_Config'!$A:$A,'Scoring_Config'!$C:$C,0),0),"False,0")</f>
        <v>0</v>
      </c>
      <c r="AW200" cm="1">
        <f t="array" ref="AW200">IF(FALSE,"True," &amp; IF(_xlfn.XLOOKUP("Action_IsDenyOrDrop",'Scoring_Config'!$A:$A,'Scoring_Config'!$D:$D,"Yes")="Yes",_xlfn.XLOOKUP("Action_IsDenyOrDrop",'Scoring_Config'!$A:$A,'Scoring_Config'!$C:$C,0),0),"False,0")</f>
        <v>0</v>
      </c>
      <c r="AX200" cm="1">
        <f t="array" ref="AX200">IF(LEFT(AW200,4)="True",0,(IF(LEFT(Y200,4)="True",IF(_xlfn.XLOOKUP("Src_IsAny",'Scoring_Config'!$A:$A,'Scoring_Config'!$D:$D,"Yes")="Yes",_xlfn.XLOOKUP("Src_IsAny",'Scoring_Config'!$A:$A,'Scoring_Config'!$C:$C,10),0),0)+IF(LEFT(Z200,4)="True",IF(_xlfn.XLOOKUP("Src_CIDR_Le_16",'Scoring_Config'!$A:$A,'Scoring_Config'!$D:$D,"Yes")="Yes",_xlfn.XLOOKUP("Src_CIDR_Le_16",'Scoring_Config'!$A:$A,'Scoring_Config'!$C:$C,10),0),0)+IF(LEFT(AA200,4)="True",IF(_xlfn.XLOOKUP("Src_CIDR_17_22",'Scoring_Config'!$A:$A,'Scoring_Config'!$D:$D,"Yes")="Yes",_xlfn.XLOOKUP("Src_CIDR_17_22",'Scoring_Config'!$A:$A,'Scoring_Config'!$C:$C,5),0),0)+IF(LEFT(AB200,4)="True",IF(_xlfn.XLOOKUP("Dst_IsAny",'Scoring_Config'!$A:$A,'Scoring_Config'!$D:$D,"Yes")="Yes",_xlfn.XLOOKUP("Dst_IsAny",'Scoring_Config'!$A:$A,'Scoring_Config'!$C:$C,10),0),0)+IF(LEFT(AC200,4)="True",IF(_xlfn.XLOOKUP("Dst_CIDR_Le_16",'Scoring_Config'!$A:$A,'Scoring_Config'!$D:$D,"Yes")="Yes",_xlfn.XLOOKUP("Dst_CIDR_Le_16",'Scoring_Config'!$A:$A,'Scoring_Config'!$C:$C,10),0),0)+IF(LEFT(AD200,4)="True",IF(_xlfn.XLOOKUP("Dst_CIDR_17_22",'Scoring_Config'!$A:$A,'Scoring_Config'!$D:$D,"Yes")="Yes",_xlfn.XLOOKUP("Dst_CIDR_17_22",'Scoring_Config'!$A:$A,'Scoring_Config'!$C:$C,5),0),0)+IF(LEFT(AE200,4)="True",IF(_xlfn.XLOOKUP("SrcZone_IsAny",'Scoring_Config'!$A:$A,'Scoring_Config'!$D:$D,"Yes")="Yes",_xlfn.XLOOKUP("SrcZone_IsAny",'Scoring_Config'!$A:$A,'Scoring_Config'!$C:$C,10),0),0)+IF(LEFT(AF200,4)="True",IF(_xlfn.XLOOKUP("DstZone_IsAny",'Scoring_Config'!$A:$A,'Scoring_Config'!$D:$D,"Yes")="Yes",_xlfn.XLOOKUP("DstZone_IsAny",'Scoring_Config'!$A:$A,'Scoring_Config'!$C:$C,10),0),0)+IF(LEFT(AG200,4)="True",IF(_xlfn.XLOOKUP("Service_Any_OR_RangeGt1000",'Scoring_Config'!$A:$A,'Scoring_Config'!$D:$D,"Yes")="Yes",_xlfn.XLOOKUP("Service_Any_OR_RangeGt1000",'Scoring_Config'!$A:$A,'Scoring_Config'!$C:$C,10),0),0)+IF(LEFT(AH200,4)="True",IF(_xlfn.XLOOKUP("App_Any_OR_RangeGt1000",'Scoring_Config'!$A:$A,'Scoring_Config'!$D:$D,"Yes")="Yes",_xlfn.XLOOKUP("App_Any_OR_RangeGt1000",'Scoring_Config'!$A:$A,'Scoring_Config'!$C:$C,10),0),0)+IF(LEFT(AI200,4)="True",IF(_xlfn.XLOOKUP("Service_Insecure_Match",'Scoring_Config'!$A:$A,'Scoring_Config'!$D:$D,"Yes")="Yes",_xlfn.XLOOKUP("Service_Insecure_Match",'Scoring_Config'!$A:$A,'Scoring_Config'!$C:$C,5),0),0)+IF(LEFT(AJ200,4)="True",IF(_xlfn.XLOOKUP("Risky_Inbound",'Scoring_Config'!$A:$A,'Scoring_Config'!$D:$D,"Yes")="Yes",_xlfn.XLOOKUP("Risky_Inbound",'Scoring_Config'!$A:$A,'Scoring_Config'!$C:$C,50),0),0)+IF(LEFT(AK200,4)="True",IF(_xlfn.XLOOKUP("Risky_Outbound",'Scoring_Config'!$A:$A,'Scoring_Config'!$D:$D,"Yes")="Yes",_xlfn.XLOOKUP("Risky_Outbound",'Scoring_Config'!$A:$A,'Scoring_Config'!$C:$C,25),0),0)+IF(LEFT(AZ200,4)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200,FIND(",",AL200)+1,100)),0)+IF(LEFT(AM200,4)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200,FIND(",",AN200)+1,100)),0)+IF(_xlfn.XLOOKUP("Profile_Scoring",'Scoring_Config'!$A:$A,'Scoring_Config'!$D:$D,"Yes")="Yes",VALUE(MID(AO200,FIND(",",AO200)+1,100)),0)+IF(_xlfn.XLOOKUP("Options_Scoring",'Scoring_Config'!$A:$A,'Scoring_Config'!$D:$D,"Yes")="Yes",VALUE(MID(AP200,FIND(",",AP200)+1,100)),0)))</f>
        <v>0</v>
      </c>
      <c r="AZ200" cm="1">
        <f t="array" ref="AZ200">IF(FALSE,"True," &amp; IF(_xlfn.XLOOKUP("Migrate_Insecure",'Scoring_Config'!$A:$A,'Scoring_Config'!$D:$D,"Yes")="Yes",_xlfn.XLOOKUP("Migrate_Insecure",'Scoring_Config'!$A:$A,'Scoring_Config'!$C:$C,10),0),"False,0")</f>
        <v>0</v>
      </c>
    </row>
    <row r="201" spans="1:52">
      <c r="A201" t="s">
        <v>1979</v>
      </c>
      <c r="B201" t="s">
        <v>2179</v>
      </c>
      <c r="C201" t="s">
        <v>3542</v>
      </c>
      <c r="D201" t="s">
        <v>3544</v>
      </c>
      <c r="E201" t="s">
        <v>3562</v>
      </c>
      <c r="F201" t="s">
        <v>3642</v>
      </c>
      <c r="G201" t="s">
        <v>211</v>
      </c>
      <c r="H201" t="s">
        <v>193</v>
      </c>
      <c r="I201" t="s">
        <v>4109</v>
      </c>
      <c r="J201" t="s">
        <v>895</v>
      </c>
      <c r="K201" t="s">
        <v>1677</v>
      </c>
      <c r="L201" t="s">
        <v>1325</v>
      </c>
      <c r="M201" t="s">
        <v>1973</v>
      </c>
      <c r="N201" t="s">
        <v>4315</v>
      </c>
      <c r="O201" t="s">
        <v>4319</v>
      </c>
      <c r="P201" t="s">
        <v>4323</v>
      </c>
      <c r="Q201" t="s">
        <v>4476</v>
      </c>
      <c r="R201" t="s">
        <v>5439</v>
      </c>
      <c r="S201" t="s">
        <v>4324</v>
      </c>
      <c r="T201" t="s">
        <v>5577</v>
      </c>
      <c r="U201" t="s">
        <v>5720</v>
      </c>
      <c r="Y201" cm="1">
        <f t="array" ref="Y201">IF(FALSE,"True," &amp; IF(_xlfn.XLOOKUP("Src_IsAny",'Scoring_Config'!$A:$A,'Scoring_Config'!$D:$D,"Yes")="Yes",_xlfn.XLOOKUP("Src_IsAny",'Scoring_Config'!$A:$A,'Scoring_Config'!$C:$C,10),0),"False,0")</f>
        <v>0</v>
      </c>
      <c r="Z201" cm="1">
        <f t="array" ref="Z201">IF(FALSE,"True," &amp; IF(_xlfn.XLOOKUP("Src_CIDR_Le_16",'Scoring_Config'!$A:$A,'Scoring_Config'!$D:$D,"Yes")="Yes",_xlfn.XLOOKUP("Src_CIDR_Le_16",'Scoring_Config'!$A:$A,'Scoring_Config'!$C:$C,10),0),"False,0")</f>
        <v>0</v>
      </c>
      <c r="AA201" cm="1">
        <f t="array" ref="AA201">IF(FALSE,"True," &amp; IF(_xlfn.XLOOKUP("Src_CIDR_17_22",'Scoring_Config'!$A:$A,'Scoring_Config'!$D:$D,"Yes")="Yes",_xlfn.XLOOKUP("Src_CIDR_17_22",'Scoring_Config'!$A:$A,'Scoring_Config'!$C:$C,5),0),"False,0")</f>
        <v>0</v>
      </c>
      <c r="AB201" cm="1">
        <f t="array" ref="AB201">IF(FALSE,"True," &amp; IF(_xlfn.XLOOKUP("Dst_IsAny",'Scoring_Config'!$A:$A,'Scoring_Config'!$D:$D,"Yes")="Yes",_xlfn.XLOOKUP("Dst_IsAny",'Scoring_Config'!$A:$A,'Scoring_Config'!$C:$C,10),0),"False,0")</f>
        <v>0</v>
      </c>
      <c r="AC201" cm="1">
        <f t="array" ref="AC201">IF(FALSE,"True," &amp; IF(_xlfn.XLOOKUP("Dst_CIDR_Le_16",'Scoring_Config'!$A:$A,'Scoring_Config'!$D:$D,"Yes")="Yes",_xlfn.XLOOKUP("Dst_CIDR_Le_16",'Scoring_Config'!$A:$A,'Scoring_Config'!$C:$C,10),0),"False,0")</f>
        <v>0</v>
      </c>
      <c r="AD201" cm="1">
        <f t="array" ref="AD201">IF(FALSE,"True," &amp; IF(_xlfn.XLOOKUP("Dst_CIDR_17_22",'Scoring_Config'!$A:$A,'Scoring_Config'!$D:$D,"Yes")="Yes",_xlfn.XLOOKUP("Dst_CIDR_17_22",'Scoring_Config'!$A:$A,'Scoring_Config'!$C:$C,5),0),"False,0")</f>
        <v>0</v>
      </c>
      <c r="AE201" cm="1">
        <f t="array" ref="AE201">IF(FALSE,"True," &amp; IF(_xlfn.XLOOKUP("SrcZone_IsAny",'Scoring_Config'!$A:$A,'Scoring_Config'!$D:$D,"Yes")="Yes",_xlfn.XLOOKUP("SrcZone_IsAny",'Scoring_Config'!$A:$A,'Scoring_Config'!$C:$C,10),0),"False,0")</f>
        <v>0</v>
      </c>
      <c r="AF201" cm="1">
        <f t="array" ref="AF201">IF(FALSE,"True," &amp; IF(_xlfn.XLOOKUP("DstZone_IsAny",'Scoring_Config'!$A:$A,'Scoring_Config'!$D:$D,"Yes")="Yes",_xlfn.XLOOKUP("DstZone_IsAny",'Scoring_Config'!$A:$A,'Scoring_Config'!$C:$C,10),0),"False,0")</f>
        <v>0</v>
      </c>
      <c r="AG201" cm="1">
        <f t="array" ref="AG20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01" cm="1">
        <f t="array" ref="AH201">IF(FALSE,"True," &amp; IF(_xlfn.XLOOKUP("App_Any_OR_RangeGt1000",'Scoring_Config'!$A:$A,'Scoring_Config'!$D:$D,"Yes")="Yes",_xlfn.XLOOKUP("App_Any_OR_RangeGt1000",'Scoring_Config'!$A:$A,'Scoring_Config'!$C:$C,10),0),"False,0")</f>
        <v>0</v>
      </c>
      <c r="AI201" cm="1">
        <f t="array" ref="AI201">IF(FALSE,"True," &amp; IF(_xlfn.XLOOKUP("Service_Insecure_Match",'Scoring_Config'!$A:$A,'Scoring_Config'!$D:$D,"Yes")="Yes",_xlfn.XLOOKUP("Service_Insecure_Match",'Scoring_Config'!$A:$A,'Scoring_Config'!$C:$C,5),0),"False,0")</f>
        <v>0</v>
      </c>
      <c r="AJ201" cm="1">
        <f t="array" ref="AJ201">IF(FALSE,"True," &amp; IF(_xlfn.XLOOKUP("Risky_Inbound",'Scoring_Config'!$A:$A,'Scoring_Config'!$D:$D,"Yes")="Yes",_xlfn.XLOOKUP("Risky_Inbound",'Scoring_Config'!$A:$A,'Scoring_Config'!$C:$C,50),0),"False,0")</f>
        <v>0</v>
      </c>
      <c r="AK201" cm="1">
        <f t="array" ref="AK201">IF(FALSE,"True," &amp; IF(_xlfn.XLOOKUP("Risky_Outbound",'Scoring_Config'!$A:$A,'Scoring_Config'!$D:$D,"Yes")="Yes",_xlfn.XLOOKUP("Risky_Outbound",'Scoring_Config'!$A:$A,'Scoring_Config'!$C:$C,25),0),"False,0")</f>
        <v>0</v>
      </c>
      <c r="AL201" t="s">
        <v>6699</v>
      </c>
      <c r="AM201" cm="1">
        <f t="array" ref="AM20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01" t="s">
        <v>6697</v>
      </c>
      <c r="AO201" t="s">
        <v>6697</v>
      </c>
      <c r="AP201" t="s">
        <v>6697</v>
      </c>
      <c r="AQ201" cm="1">
        <f t="array" ref="AQ201">IF(FALSE,"True," &amp; IF(_xlfn.XLOOKUP("Service_IsAny",'Scoring_Config'!$A:$A,'Scoring_Config'!$D:$D,"Yes")="Yes",_xlfn.XLOOKUP("Service_IsAny",'Scoring_Config'!$A:$A,'Scoring_Config'!$C:$C,0),0),"False,0")</f>
        <v>0</v>
      </c>
      <c r="AR201">
        <v>0</v>
      </c>
      <c r="AS201" cm="1">
        <f t="array" ref="AS201">IF(FALSE,"True," &amp; IF(_xlfn.XLOOKUP("Service_RangeGt1000",'Scoring_Config'!$A:$A,'Scoring_Config'!$D:$D,"Yes")="Yes",_xlfn.XLOOKUP("Service_RangeGt1000",'Scoring_Config'!$A:$A,'Scoring_Config'!$C:$C,0),0),"False,0")</f>
        <v>0</v>
      </c>
      <c r="AT201" cm="1">
        <f t="array" ref="AT201">IF(FALSE,"True," &amp; IF(_xlfn.XLOOKUP("App_IsAny",'Scoring_Config'!$A:$A,'Scoring_Config'!$D:$D,"Yes")="Yes",_xlfn.XLOOKUP("App_IsAny",'Scoring_Config'!$A:$A,'Scoring_Config'!$C:$C,0),0),"False,0")</f>
        <v>0</v>
      </c>
      <c r="AU201">
        <v>0</v>
      </c>
      <c r="AV201" cm="1">
        <f t="array" ref="AV201">IF(FALSE,"True," &amp; IF(_xlfn.XLOOKUP("App_RangeGt1000",'Scoring_Config'!$A:$A,'Scoring_Config'!$D:$D,"Yes")="Yes",_xlfn.XLOOKUP("App_RangeGt1000",'Scoring_Config'!$A:$A,'Scoring_Config'!$C:$C,0),0),"False,0")</f>
        <v>0</v>
      </c>
      <c r="AW201" cm="1">
        <f t="array" ref="AW201">IF(FALSE,"True," &amp; IF(_xlfn.XLOOKUP("Action_IsDenyOrDrop",'Scoring_Config'!$A:$A,'Scoring_Config'!$D:$D,"Yes")="Yes",_xlfn.XLOOKUP("Action_IsDenyOrDrop",'Scoring_Config'!$A:$A,'Scoring_Config'!$C:$C,0),0),"False,0")</f>
        <v>0</v>
      </c>
      <c r="AX201" cm="1">
        <f t="array" ref="AX201">IF(LEFT(AW201,4)="True",0,(IF(LEFT(Y201,4)="True",IF(_xlfn.XLOOKUP("Src_IsAny",'Scoring_Config'!$A:$A,'Scoring_Config'!$D:$D,"Yes")="Yes",_xlfn.XLOOKUP("Src_IsAny",'Scoring_Config'!$A:$A,'Scoring_Config'!$C:$C,10),0),0)+IF(LEFT(Z201,4)="True",IF(_xlfn.XLOOKUP("Src_CIDR_Le_16",'Scoring_Config'!$A:$A,'Scoring_Config'!$D:$D,"Yes")="Yes",_xlfn.XLOOKUP("Src_CIDR_Le_16",'Scoring_Config'!$A:$A,'Scoring_Config'!$C:$C,10),0),0)+IF(LEFT(AA201,4)="True",IF(_xlfn.XLOOKUP("Src_CIDR_17_22",'Scoring_Config'!$A:$A,'Scoring_Config'!$D:$D,"Yes")="Yes",_xlfn.XLOOKUP("Src_CIDR_17_22",'Scoring_Config'!$A:$A,'Scoring_Config'!$C:$C,5),0),0)+IF(LEFT(AB201,4)="True",IF(_xlfn.XLOOKUP("Dst_IsAny",'Scoring_Config'!$A:$A,'Scoring_Config'!$D:$D,"Yes")="Yes",_xlfn.XLOOKUP("Dst_IsAny",'Scoring_Config'!$A:$A,'Scoring_Config'!$C:$C,10),0),0)+IF(LEFT(AC201,4)="True",IF(_xlfn.XLOOKUP("Dst_CIDR_Le_16",'Scoring_Config'!$A:$A,'Scoring_Config'!$D:$D,"Yes")="Yes",_xlfn.XLOOKUP("Dst_CIDR_Le_16",'Scoring_Config'!$A:$A,'Scoring_Config'!$C:$C,10),0),0)+IF(LEFT(AD201,4)="True",IF(_xlfn.XLOOKUP("Dst_CIDR_17_22",'Scoring_Config'!$A:$A,'Scoring_Config'!$D:$D,"Yes")="Yes",_xlfn.XLOOKUP("Dst_CIDR_17_22",'Scoring_Config'!$A:$A,'Scoring_Config'!$C:$C,5),0),0)+IF(LEFT(AE201,4)="True",IF(_xlfn.XLOOKUP("SrcZone_IsAny",'Scoring_Config'!$A:$A,'Scoring_Config'!$D:$D,"Yes")="Yes",_xlfn.XLOOKUP("SrcZone_IsAny",'Scoring_Config'!$A:$A,'Scoring_Config'!$C:$C,10),0),0)+IF(LEFT(AF201,4)="True",IF(_xlfn.XLOOKUP("DstZone_IsAny",'Scoring_Config'!$A:$A,'Scoring_Config'!$D:$D,"Yes")="Yes",_xlfn.XLOOKUP("DstZone_IsAny",'Scoring_Config'!$A:$A,'Scoring_Config'!$C:$C,10),0),0)+IF(LEFT(AG201,4)="True",IF(_xlfn.XLOOKUP("Service_Any_OR_RangeGt1000",'Scoring_Config'!$A:$A,'Scoring_Config'!$D:$D,"Yes")="Yes",_xlfn.XLOOKUP("Service_Any_OR_RangeGt1000",'Scoring_Config'!$A:$A,'Scoring_Config'!$C:$C,10),0),0)+IF(LEFT(AH201,4)="True",IF(_xlfn.XLOOKUP("App_Any_OR_RangeGt1000",'Scoring_Config'!$A:$A,'Scoring_Config'!$D:$D,"Yes")="Yes",_xlfn.XLOOKUP("App_Any_OR_RangeGt1000",'Scoring_Config'!$A:$A,'Scoring_Config'!$C:$C,10),0),0)+IF(LEFT(AI201,4)="True",IF(_xlfn.XLOOKUP("Service_Insecure_Match",'Scoring_Config'!$A:$A,'Scoring_Config'!$D:$D,"Yes")="Yes",_xlfn.XLOOKUP("Service_Insecure_Match",'Scoring_Config'!$A:$A,'Scoring_Config'!$C:$C,5),0),0)+IF(LEFT(AJ201,4)="True",IF(_xlfn.XLOOKUP("Risky_Inbound",'Scoring_Config'!$A:$A,'Scoring_Config'!$D:$D,"Yes")="Yes",_xlfn.XLOOKUP("Risky_Inbound",'Scoring_Config'!$A:$A,'Scoring_Config'!$C:$C,50),0),0)+IF(LEFT(AK201,4)="True",IF(_xlfn.XLOOKUP("Risky_Outbound",'Scoring_Config'!$A:$A,'Scoring_Config'!$D:$D,"Yes")="Yes",_xlfn.XLOOKUP("Risky_Outbound",'Scoring_Config'!$A:$A,'Scoring_Config'!$C:$C,25),0),0)+IF(LEFT(AZ201,4)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201,FIND(",",AL201)+1,100)),0)+IF(LEFT(AM201,4)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201,FIND(",",AN201)+1,100)),0)+IF(_xlfn.XLOOKUP("Profile_Scoring",'Scoring_Config'!$A:$A,'Scoring_Config'!$D:$D,"Yes")="Yes",VALUE(MID(AO201,FIND(",",AO201)+1,100)),0)+IF(_xlfn.XLOOKUP("Options_Scoring",'Scoring_Config'!$A:$A,'Scoring_Config'!$D:$D,"Yes")="Yes",VALUE(MID(AP201,FIND(",",AP201)+1,100)),0)))</f>
        <v>0</v>
      </c>
      <c r="AZ201" cm="1">
        <f t="array" ref="AZ201">IF(FALSE,"True," &amp; IF(_xlfn.XLOOKUP("Migrate_Insecure",'Scoring_Config'!$A:$A,'Scoring_Config'!$D:$D,"Yes")="Yes",_xlfn.XLOOKUP("Migrate_Insecure",'Scoring_Config'!$A:$A,'Scoring_Config'!$C:$C,10),0),"False,0")</f>
        <v>0</v>
      </c>
    </row>
    <row r="202" spans="1:52">
      <c r="A202" t="s">
        <v>1979</v>
      </c>
      <c r="B202" t="s">
        <v>2180</v>
      </c>
      <c r="C202" t="s">
        <v>3542</v>
      </c>
      <c r="D202" t="s">
        <v>3545</v>
      </c>
      <c r="E202" t="s">
        <v>3563</v>
      </c>
      <c r="F202" t="s">
        <v>3643</v>
      </c>
      <c r="G202" t="s">
        <v>212</v>
      </c>
      <c r="H202" t="s">
        <v>174</v>
      </c>
      <c r="I202" t="s">
        <v>4092</v>
      </c>
      <c r="J202" t="s">
        <v>896</v>
      </c>
      <c r="K202" t="s">
        <v>1662</v>
      </c>
      <c r="L202" t="s">
        <v>1372</v>
      </c>
      <c r="M202" t="s">
        <v>1974</v>
      </c>
      <c r="N202" t="s">
        <v>4316</v>
      </c>
      <c r="O202" t="s">
        <v>4319</v>
      </c>
      <c r="P202" t="s">
        <v>4321</v>
      </c>
      <c r="Q202" t="s">
        <v>4477</v>
      </c>
      <c r="R202" t="s">
        <v>5439</v>
      </c>
      <c r="S202" t="s">
        <v>4324</v>
      </c>
      <c r="T202" t="s">
        <v>5633</v>
      </c>
      <c r="U202" t="s">
        <v>6067</v>
      </c>
      <c r="Y202" cm="1">
        <f t="array" ref="Y202">IF(FALSE,"True," &amp; IF(_xlfn.XLOOKUP("Src_IsAny",'Scoring_Config'!$A:$A,'Scoring_Config'!$D:$D,"Yes")="Yes",_xlfn.XLOOKUP("Src_IsAny",'Scoring_Config'!$A:$A,'Scoring_Config'!$C:$C,10),0),"False,0")</f>
        <v>0</v>
      </c>
      <c r="Z202" cm="1">
        <f t="array" ref="Z202">IF(FALSE,"True," &amp; IF(_xlfn.XLOOKUP("Src_CIDR_Le_16",'Scoring_Config'!$A:$A,'Scoring_Config'!$D:$D,"Yes")="Yes",_xlfn.XLOOKUP("Src_CIDR_Le_16",'Scoring_Config'!$A:$A,'Scoring_Config'!$C:$C,10),0),"False,0")</f>
        <v>0</v>
      </c>
      <c r="AA202" cm="1">
        <f t="array" ref="AA202">IF(FALSE,"True," &amp; IF(_xlfn.XLOOKUP("Src_CIDR_17_22",'Scoring_Config'!$A:$A,'Scoring_Config'!$D:$D,"Yes")="Yes",_xlfn.XLOOKUP("Src_CIDR_17_22",'Scoring_Config'!$A:$A,'Scoring_Config'!$C:$C,5),0),"False,0")</f>
        <v>0</v>
      </c>
      <c r="AB202" cm="1">
        <f t="array" ref="AB202">IF(FALSE,"True," &amp; IF(_xlfn.XLOOKUP("Dst_IsAny",'Scoring_Config'!$A:$A,'Scoring_Config'!$D:$D,"Yes")="Yes",_xlfn.XLOOKUP("Dst_IsAny",'Scoring_Config'!$A:$A,'Scoring_Config'!$C:$C,10),0),"False,0")</f>
        <v>0</v>
      </c>
      <c r="AC202" cm="1">
        <f t="array" ref="AC202">IF(FALSE,"True," &amp; IF(_xlfn.XLOOKUP("Dst_CIDR_Le_16",'Scoring_Config'!$A:$A,'Scoring_Config'!$D:$D,"Yes")="Yes",_xlfn.XLOOKUP("Dst_CIDR_Le_16",'Scoring_Config'!$A:$A,'Scoring_Config'!$C:$C,10),0),"False,0")</f>
        <v>0</v>
      </c>
      <c r="AD202" cm="1">
        <f t="array" ref="AD202">IF(FALSE,"True," &amp; IF(_xlfn.XLOOKUP("Dst_CIDR_17_22",'Scoring_Config'!$A:$A,'Scoring_Config'!$D:$D,"Yes")="Yes",_xlfn.XLOOKUP("Dst_CIDR_17_22",'Scoring_Config'!$A:$A,'Scoring_Config'!$C:$C,5),0),"False,0")</f>
        <v>0</v>
      </c>
      <c r="AE202" cm="1">
        <f t="array" ref="AE202">IF(FALSE,"True," &amp; IF(_xlfn.XLOOKUP("SrcZone_IsAny",'Scoring_Config'!$A:$A,'Scoring_Config'!$D:$D,"Yes")="Yes",_xlfn.XLOOKUP("SrcZone_IsAny",'Scoring_Config'!$A:$A,'Scoring_Config'!$C:$C,10),0),"False,0")</f>
        <v>0</v>
      </c>
      <c r="AF202" cm="1">
        <f t="array" ref="AF202">IF(FALSE,"True," &amp; IF(_xlfn.XLOOKUP("DstZone_IsAny",'Scoring_Config'!$A:$A,'Scoring_Config'!$D:$D,"Yes")="Yes",_xlfn.XLOOKUP("DstZone_IsAny",'Scoring_Config'!$A:$A,'Scoring_Config'!$C:$C,10),0),"False,0")</f>
        <v>0</v>
      </c>
      <c r="AG202" cm="1">
        <f t="array" ref="AG20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02" cm="1">
        <f t="array" ref="AH202">IF(FALSE,"True," &amp; IF(_xlfn.XLOOKUP("App_Any_OR_RangeGt1000",'Scoring_Config'!$A:$A,'Scoring_Config'!$D:$D,"Yes")="Yes",_xlfn.XLOOKUP("App_Any_OR_RangeGt1000",'Scoring_Config'!$A:$A,'Scoring_Config'!$C:$C,10),0),"False,0")</f>
        <v>0</v>
      </c>
      <c r="AI202" cm="1">
        <f t="array" ref="AI202">IF(TRUE,"True," &amp; IF(_xlfn.XLOOKUP("Service_Insecure_Match",'Scoring_Config'!$A:$A,'Scoring_Config'!$D:$D,"Yes")="Yes",_xlfn.XLOOKUP("Service_Insecure_Match",'Scoring_Config'!$A:$A,'Scoring_Config'!$C:$C,5),0),"False,0")</f>
        <v>0</v>
      </c>
      <c r="AJ202" cm="1">
        <f t="array" ref="AJ202">IF(FALSE,"True," &amp; IF(_xlfn.XLOOKUP("Risky_Inbound",'Scoring_Config'!$A:$A,'Scoring_Config'!$D:$D,"Yes")="Yes",_xlfn.XLOOKUP("Risky_Inbound",'Scoring_Config'!$A:$A,'Scoring_Config'!$C:$C,50),0),"False,0")</f>
        <v>0</v>
      </c>
      <c r="AK202" cm="1">
        <f t="array" ref="AK202">IF(FALSE,"True," &amp; IF(_xlfn.XLOOKUP("Risky_Outbound",'Scoring_Config'!$A:$A,'Scoring_Config'!$D:$D,"Yes")="Yes",_xlfn.XLOOKUP("Risky_Outbound",'Scoring_Config'!$A:$A,'Scoring_Config'!$C:$C,25),0),"False,0")</f>
        <v>0</v>
      </c>
      <c r="AL202" t="s">
        <v>6700</v>
      </c>
      <c r="AM202" cm="1">
        <f t="array" ref="AM20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02" t="s">
        <v>6697</v>
      </c>
      <c r="AO202" t="s">
        <v>6697</v>
      </c>
      <c r="AP202" t="s">
        <v>6697</v>
      </c>
      <c r="AQ202" cm="1">
        <f t="array" ref="AQ202">IF(FALSE,"True," &amp; IF(_xlfn.XLOOKUP("Service_IsAny",'Scoring_Config'!$A:$A,'Scoring_Config'!$D:$D,"Yes")="Yes",_xlfn.XLOOKUP("Service_IsAny",'Scoring_Config'!$A:$A,'Scoring_Config'!$C:$C,0),0),"False,0")</f>
        <v>0</v>
      </c>
      <c r="AR202">
        <v>4</v>
      </c>
      <c r="AS202" cm="1">
        <f t="array" ref="AS202">IF(FALSE,"True," &amp; IF(_xlfn.XLOOKUP("Service_RangeGt1000",'Scoring_Config'!$A:$A,'Scoring_Config'!$D:$D,"Yes")="Yes",_xlfn.XLOOKUP("Service_RangeGt1000",'Scoring_Config'!$A:$A,'Scoring_Config'!$C:$C,0),0),"False,0")</f>
        <v>0</v>
      </c>
      <c r="AT202" cm="1">
        <f t="array" ref="AT202">IF(FALSE,"True," &amp; IF(_xlfn.XLOOKUP("App_IsAny",'Scoring_Config'!$A:$A,'Scoring_Config'!$D:$D,"Yes")="Yes",_xlfn.XLOOKUP("App_IsAny",'Scoring_Config'!$A:$A,'Scoring_Config'!$C:$C,0),0),"False,0")</f>
        <v>0</v>
      </c>
      <c r="AU202">
        <v>2</v>
      </c>
      <c r="AV202" cm="1">
        <f t="array" ref="AV202">IF(FALSE,"True," &amp; IF(_xlfn.XLOOKUP("App_RangeGt1000",'Scoring_Config'!$A:$A,'Scoring_Config'!$D:$D,"Yes")="Yes",_xlfn.XLOOKUP("App_RangeGt1000",'Scoring_Config'!$A:$A,'Scoring_Config'!$C:$C,0),0),"False,0")</f>
        <v>0</v>
      </c>
      <c r="AW202" cm="1">
        <f t="array" ref="AW202">IF(FALSE,"True," &amp; IF(_xlfn.XLOOKUP("Action_IsDenyOrDrop",'Scoring_Config'!$A:$A,'Scoring_Config'!$D:$D,"Yes")="Yes",_xlfn.XLOOKUP("Action_IsDenyOrDrop",'Scoring_Config'!$A:$A,'Scoring_Config'!$C:$C,0),0),"False,0")</f>
        <v>0</v>
      </c>
      <c r="AX202" cm="1">
        <f t="array" ref="AX202">IF(LEFT(AW202,4)="True",0,(IF(LEFT(Y202,4)="True",IF(_xlfn.XLOOKUP("Src_IsAny",'Scoring_Config'!$A:$A,'Scoring_Config'!$D:$D,"Yes")="Yes",_xlfn.XLOOKUP("Src_IsAny",'Scoring_Config'!$A:$A,'Scoring_Config'!$C:$C,10),0),0)+IF(LEFT(Z202,4)="True",IF(_xlfn.XLOOKUP("Src_CIDR_Le_16",'Scoring_Config'!$A:$A,'Scoring_Config'!$D:$D,"Yes")="Yes",_xlfn.XLOOKUP("Src_CIDR_Le_16",'Scoring_Config'!$A:$A,'Scoring_Config'!$C:$C,10),0),0)+IF(LEFT(AA202,4)="True",IF(_xlfn.XLOOKUP("Src_CIDR_17_22",'Scoring_Config'!$A:$A,'Scoring_Config'!$D:$D,"Yes")="Yes",_xlfn.XLOOKUP("Src_CIDR_17_22",'Scoring_Config'!$A:$A,'Scoring_Config'!$C:$C,5),0),0)+IF(LEFT(AB202,4)="True",IF(_xlfn.XLOOKUP("Dst_IsAny",'Scoring_Config'!$A:$A,'Scoring_Config'!$D:$D,"Yes")="Yes",_xlfn.XLOOKUP("Dst_IsAny",'Scoring_Config'!$A:$A,'Scoring_Config'!$C:$C,10),0),0)+IF(LEFT(AC202,4)="True",IF(_xlfn.XLOOKUP("Dst_CIDR_Le_16",'Scoring_Config'!$A:$A,'Scoring_Config'!$D:$D,"Yes")="Yes",_xlfn.XLOOKUP("Dst_CIDR_Le_16",'Scoring_Config'!$A:$A,'Scoring_Config'!$C:$C,10),0),0)+IF(LEFT(AD202,4)="True",IF(_xlfn.XLOOKUP("Dst_CIDR_17_22",'Scoring_Config'!$A:$A,'Scoring_Config'!$D:$D,"Yes")="Yes",_xlfn.XLOOKUP("Dst_CIDR_17_22",'Scoring_Config'!$A:$A,'Scoring_Config'!$C:$C,5),0),0)+IF(LEFT(AE202,4)="True",IF(_xlfn.XLOOKUP("SrcZone_IsAny",'Scoring_Config'!$A:$A,'Scoring_Config'!$D:$D,"Yes")="Yes",_xlfn.XLOOKUP("SrcZone_IsAny",'Scoring_Config'!$A:$A,'Scoring_Config'!$C:$C,10),0),0)+IF(LEFT(AF202,4)="True",IF(_xlfn.XLOOKUP("DstZone_IsAny",'Scoring_Config'!$A:$A,'Scoring_Config'!$D:$D,"Yes")="Yes",_xlfn.XLOOKUP("DstZone_IsAny",'Scoring_Config'!$A:$A,'Scoring_Config'!$C:$C,10),0),0)+IF(LEFT(AG202,4)="True",IF(_xlfn.XLOOKUP("Service_Any_OR_RangeGt1000",'Scoring_Config'!$A:$A,'Scoring_Config'!$D:$D,"Yes")="Yes",_xlfn.XLOOKUP("Service_Any_OR_RangeGt1000",'Scoring_Config'!$A:$A,'Scoring_Config'!$C:$C,10),0),0)+IF(LEFT(AH202,4)="True",IF(_xlfn.XLOOKUP("App_Any_OR_RangeGt1000",'Scoring_Config'!$A:$A,'Scoring_Config'!$D:$D,"Yes")="Yes",_xlfn.XLOOKUP("App_Any_OR_RangeGt1000",'Scoring_Config'!$A:$A,'Scoring_Config'!$C:$C,10),0),0)+IF(LEFT(AI202,4)="True",IF(_xlfn.XLOOKUP("Service_Insecure_Match",'Scoring_Config'!$A:$A,'Scoring_Config'!$D:$D,"Yes")="Yes",_xlfn.XLOOKUP("Service_Insecure_Match",'Scoring_Config'!$A:$A,'Scoring_Config'!$C:$C,5),0),0)+IF(LEFT(AJ202,4)="True",IF(_xlfn.XLOOKUP("Risky_Inbound",'Scoring_Config'!$A:$A,'Scoring_Config'!$D:$D,"Yes")="Yes",_xlfn.XLOOKUP("Risky_Inbound",'Scoring_Config'!$A:$A,'Scoring_Config'!$C:$C,50),0),0)+IF(LEFT(AK202,4)="True",IF(_xlfn.XLOOKUP("Risky_Outbound",'Scoring_Config'!$A:$A,'Scoring_Config'!$D:$D,"Yes")="Yes",_xlfn.XLOOKUP("Risky_Outbound",'Scoring_Config'!$A:$A,'Scoring_Config'!$C:$C,25),0),0)+IF(LEFT(AZ202,4)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202,FIND(",",AL202)+1,100)),0)+IF(LEFT(AM202,4)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202,FIND(",",AN202)+1,100)),0)+IF(_xlfn.XLOOKUP("Profile_Scoring",'Scoring_Config'!$A:$A,'Scoring_Config'!$D:$D,"Yes")="Yes",VALUE(MID(AO202,FIND(",",AO202)+1,100)),0)+IF(_xlfn.XLOOKUP("Options_Scoring",'Scoring_Config'!$A:$A,'Scoring_Config'!$D:$D,"Yes")="Yes",VALUE(MID(AP202,FIND(",",AP202)+1,100)),0)))</f>
        <v>0</v>
      </c>
      <c r="AY202" t="s">
        <v>6706</v>
      </c>
      <c r="AZ202" cm="1">
        <f t="array" ref="AZ202">IF(TRUE,"True," &amp; IF(_xlfn.XLOOKUP("Migrate_Insecure",'Scoring_Config'!$A:$A,'Scoring_Config'!$D:$D,"Yes")="Yes",_xlfn.XLOOKUP("Migrate_Insecure",'Scoring_Config'!$A:$A,'Scoring_Config'!$C:$C,10),0),"False,0")</f>
        <v>0</v>
      </c>
    </row>
    <row r="203" spans="1:52">
      <c r="A203" t="s">
        <v>1979</v>
      </c>
      <c r="B203" t="s">
        <v>2181</v>
      </c>
      <c r="C203" t="s">
        <v>3542</v>
      </c>
      <c r="D203" t="s">
        <v>3545</v>
      </c>
      <c r="E203" t="s">
        <v>3563</v>
      </c>
      <c r="F203" t="s">
        <v>3644</v>
      </c>
      <c r="G203" t="s">
        <v>213</v>
      </c>
      <c r="H203" t="s">
        <v>174</v>
      </c>
      <c r="I203" t="s">
        <v>4093</v>
      </c>
      <c r="J203" t="s">
        <v>896</v>
      </c>
      <c r="K203" t="s">
        <v>1662</v>
      </c>
      <c r="L203" t="s">
        <v>1372</v>
      </c>
      <c r="M203" t="s">
        <v>1974</v>
      </c>
      <c r="N203" t="s">
        <v>4316</v>
      </c>
      <c r="O203" t="s">
        <v>4319</v>
      </c>
      <c r="P203" t="s">
        <v>4321</v>
      </c>
      <c r="Q203" t="s">
        <v>4478</v>
      </c>
      <c r="R203" t="s">
        <v>5439</v>
      </c>
      <c r="S203" t="s">
        <v>4324</v>
      </c>
      <c r="T203" t="s">
        <v>5633</v>
      </c>
      <c r="U203" t="s">
        <v>6068</v>
      </c>
      <c r="Y203" cm="1">
        <f t="array" ref="Y203">IF(FALSE,"True," &amp; IF(_xlfn.XLOOKUP("Src_IsAny",'Scoring_Config'!$A:$A,'Scoring_Config'!$D:$D,"Yes")="Yes",_xlfn.XLOOKUP("Src_IsAny",'Scoring_Config'!$A:$A,'Scoring_Config'!$C:$C,10),0),"False,0")</f>
        <v>0</v>
      </c>
      <c r="Z203" cm="1">
        <f t="array" ref="Z203">IF(FALSE,"True," &amp; IF(_xlfn.XLOOKUP("Src_CIDR_Le_16",'Scoring_Config'!$A:$A,'Scoring_Config'!$D:$D,"Yes")="Yes",_xlfn.XLOOKUP("Src_CIDR_Le_16",'Scoring_Config'!$A:$A,'Scoring_Config'!$C:$C,10),0),"False,0")</f>
        <v>0</v>
      </c>
      <c r="AA203" cm="1">
        <f t="array" ref="AA203">IF(FALSE,"True," &amp; IF(_xlfn.XLOOKUP("Src_CIDR_17_22",'Scoring_Config'!$A:$A,'Scoring_Config'!$D:$D,"Yes")="Yes",_xlfn.XLOOKUP("Src_CIDR_17_22",'Scoring_Config'!$A:$A,'Scoring_Config'!$C:$C,5),0),"False,0")</f>
        <v>0</v>
      </c>
      <c r="AB203" cm="1">
        <f t="array" ref="AB203">IF(FALSE,"True," &amp; IF(_xlfn.XLOOKUP("Dst_IsAny",'Scoring_Config'!$A:$A,'Scoring_Config'!$D:$D,"Yes")="Yes",_xlfn.XLOOKUP("Dst_IsAny",'Scoring_Config'!$A:$A,'Scoring_Config'!$C:$C,10),0),"False,0")</f>
        <v>0</v>
      </c>
      <c r="AC203" cm="1">
        <f t="array" ref="AC203">IF(FALSE,"True," &amp; IF(_xlfn.XLOOKUP("Dst_CIDR_Le_16",'Scoring_Config'!$A:$A,'Scoring_Config'!$D:$D,"Yes")="Yes",_xlfn.XLOOKUP("Dst_CIDR_Le_16",'Scoring_Config'!$A:$A,'Scoring_Config'!$C:$C,10),0),"False,0")</f>
        <v>0</v>
      </c>
      <c r="AD203" cm="1">
        <f t="array" ref="AD203">IF(FALSE,"True," &amp; IF(_xlfn.XLOOKUP("Dst_CIDR_17_22",'Scoring_Config'!$A:$A,'Scoring_Config'!$D:$D,"Yes")="Yes",_xlfn.XLOOKUP("Dst_CIDR_17_22",'Scoring_Config'!$A:$A,'Scoring_Config'!$C:$C,5),0),"False,0")</f>
        <v>0</v>
      </c>
      <c r="AE203" cm="1">
        <f t="array" ref="AE203">IF(FALSE,"True," &amp; IF(_xlfn.XLOOKUP("SrcZone_IsAny",'Scoring_Config'!$A:$A,'Scoring_Config'!$D:$D,"Yes")="Yes",_xlfn.XLOOKUP("SrcZone_IsAny",'Scoring_Config'!$A:$A,'Scoring_Config'!$C:$C,10),0),"False,0")</f>
        <v>0</v>
      </c>
      <c r="AF203" cm="1">
        <f t="array" ref="AF203">IF(FALSE,"True," &amp; IF(_xlfn.XLOOKUP("DstZone_IsAny",'Scoring_Config'!$A:$A,'Scoring_Config'!$D:$D,"Yes")="Yes",_xlfn.XLOOKUP("DstZone_IsAny",'Scoring_Config'!$A:$A,'Scoring_Config'!$C:$C,10),0),"False,0")</f>
        <v>0</v>
      </c>
      <c r="AG203" cm="1">
        <f t="array" ref="AG20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03" cm="1">
        <f t="array" ref="AH203">IF(FALSE,"True," &amp; IF(_xlfn.XLOOKUP("App_Any_OR_RangeGt1000",'Scoring_Config'!$A:$A,'Scoring_Config'!$D:$D,"Yes")="Yes",_xlfn.XLOOKUP("App_Any_OR_RangeGt1000",'Scoring_Config'!$A:$A,'Scoring_Config'!$C:$C,10),0),"False,0")</f>
        <v>0</v>
      </c>
      <c r="AI203" cm="1">
        <f t="array" ref="AI203">IF(TRUE,"True," &amp; IF(_xlfn.XLOOKUP("Service_Insecure_Match",'Scoring_Config'!$A:$A,'Scoring_Config'!$D:$D,"Yes")="Yes",_xlfn.XLOOKUP("Service_Insecure_Match",'Scoring_Config'!$A:$A,'Scoring_Config'!$C:$C,5),0),"False,0")</f>
        <v>0</v>
      </c>
      <c r="AJ203" cm="1">
        <f t="array" ref="AJ203">IF(FALSE,"True," &amp; IF(_xlfn.XLOOKUP("Risky_Inbound",'Scoring_Config'!$A:$A,'Scoring_Config'!$D:$D,"Yes")="Yes",_xlfn.XLOOKUP("Risky_Inbound",'Scoring_Config'!$A:$A,'Scoring_Config'!$C:$C,50),0),"False,0")</f>
        <v>0</v>
      </c>
      <c r="AK203" cm="1">
        <f t="array" ref="AK203">IF(FALSE,"True," &amp; IF(_xlfn.XLOOKUP("Risky_Outbound",'Scoring_Config'!$A:$A,'Scoring_Config'!$D:$D,"Yes")="Yes",_xlfn.XLOOKUP("Risky_Outbound",'Scoring_Config'!$A:$A,'Scoring_Config'!$C:$C,25),0),"False,0")</f>
        <v>0</v>
      </c>
      <c r="AL203" t="s">
        <v>6700</v>
      </c>
      <c r="AM203" cm="1">
        <f t="array" ref="AM20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03" t="s">
        <v>6697</v>
      </c>
      <c r="AO203" t="s">
        <v>6697</v>
      </c>
      <c r="AP203" t="s">
        <v>6697</v>
      </c>
      <c r="AQ203" cm="1">
        <f t="array" ref="AQ203">IF(FALSE,"True," &amp; IF(_xlfn.XLOOKUP("Service_IsAny",'Scoring_Config'!$A:$A,'Scoring_Config'!$D:$D,"Yes")="Yes",_xlfn.XLOOKUP("Service_IsAny",'Scoring_Config'!$A:$A,'Scoring_Config'!$C:$C,0),0),"False,0")</f>
        <v>0</v>
      </c>
      <c r="AR203">
        <v>4</v>
      </c>
      <c r="AS203" cm="1">
        <f t="array" ref="AS203">IF(FALSE,"True," &amp; IF(_xlfn.XLOOKUP("Service_RangeGt1000",'Scoring_Config'!$A:$A,'Scoring_Config'!$D:$D,"Yes")="Yes",_xlfn.XLOOKUP("Service_RangeGt1000",'Scoring_Config'!$A:$A,'Scoring_Config'!$C:$C,0),0),"False,0")</f>
        <v>0</v>
      </c>
      <c r="AT203" cm="1">
        <f t="array" ref="AT203">IF(FALSE,"True," &amp; IF(_xlfn.XLOOKUP("App_IsAny",'Scoring_Config'!$A:$A,'Scoring_Config'!$D:$D,"Yes")="Yes",_xlfn.XLOOKUP("App_IsAny",'Scoring_Config'!$A:$A,'Scoring_Config'!$C:$C,0),0),"False,0")</f>
        <v>0</v>
      </c>
      <c r="AU203">
        <v>2</v>
      </c>
      <c r="AV203" cm="1">
        <f t="array" ref="AV203">IF(FALSE,"True," &amp; IF(_xlfn.XLOOKUP("App_RangeGt1000",'Scoring_Config'!$A:$A,'Scoring_Config'!$D:$D,"Yes")="Yes",_xlfn.XLOOKUP("App_RangeGt1000",'Scoring_Config'!$A:$A,'Scoring_Config'!$C:$C,0),0),"False,0")</f>
        <v>0</v>
      </c>
      <c r="AW203" cm="1">
        <f t="array" ref="AW203">IF(FALSE,"True," &amp; IF(_xlfn.XLOOKUP("Action_IsDenyOrDrop",'Scoring_Config'!$A:$A,'Scoring_Config'!$D:$D,"Yes")="Yes",_xlfn.XLOOKUP("Action_IsDenyOrDrop",'Scoring_Config'!$A:$A,'Scoring_Config'!$C:$C,0),0),"False,0")</f>
        <v>0</v>
      </c>
      <c r="AX203" cm="1">
        <f t="array" ref="AX203">IF(LEFT(AW203,4)="True",0,(IF(LEFT(Y203,4)="True",IF(_xlfn.XLOOKUP("Src_IsAny",'Scoring_Config'!$A:$A,'Scoring_Config'!$D:$D,"Yes")="Yes",_xlfn.XLOOKUP("Src_IsAny",'Scoring_Config'!$A:$A,'Scoring_Config'!$C:$C,10),0),0)+IF(LEFT(Z203,4)="True",IF(_xlfn.XLOOKUP("Src_CIDR_Le_16",'Scoring_Config'!$A:$A,'Scoring_Config'!$D:$D,"Yes")="Yes",_xlfn.XLOOKUP("Src_CIDR_Le_16",'Scoring_Config'!$A:$A,'Scoring_Config'!$C:$C,10),0),0)+IF(LEFT(AA203,4)="True",IF(_xlfn.XLOOKUP("Src_CIDR_17_22",'Scoring_Config'!$A:$A,'Scoring_Config'!$D:$D,"Yes")="Yes",_xlfn.XLOOKUP("Src_CIDR_17_22",'Scoring_Config'!$A:$A,'Scoring_Config'!$C:$C,5),0),0)+IF(LEFT(AB203,4)="True",IF(_xlfn.XLOOKUP("Dst_IsAny",'Scoring_Config'!$A:$A,'Scoring_Config'!$D:$D,"Yes")="Yes",_xlfn.XLOOKUP("Dst_IsAny",'Scoring_Config'!$A:$A,'Scoring_Config'!$C:$C,10),0),0)+IF(LEFT(AC203,4)="True",IF(_xlfn.XLOOKUP("Dst_CIDR_Le_16",'Scoring_Config'!$A:$A,'Scoring_Config'!$D:$D,"Yes")="Yes",_xlfn.XLOOKUP("Dst_CIDR_Le_16",'Scoring_Config'!$A:$A,'Scoring_Config'!$C:$C,10),0),0)+IF(LEFT(AD203,4)="True",IF(_xlfn.XLOOKUP("Dst_CIDR_17_22",'Scoring_Config'!$A:$A,'Scoring_Config'!$D:$D,"Yes")="Yes",_xlfn.XLOOKUP("Dst_CIDR_17_22",'Scoring_Config'!$A:$A,'Scoring_Config'!$C:$C,5),0),0)+IF(LEFT(AE203,4)="True",IF(_xlfn.XLOOKUP("SrcZone_IsAny",'Scoring_Config'!$A:$A,'Scoring_Config'!$D:$D,"Yes")="Yes",_xlfn.XLOOKUP("SrcZone_IsAny",'Scoring_Config'!$A:$A,'Scoring_Config'!$C:$C,10),0),0)+IF(LEFT(AF203,4)="True",IF(_xlfn.XLOOKUP("DstZone_IsAny",'Scoring_Config'!$A:$A,'Scoring_Config'!$D:$D,"Yes")="Yes",_xlfn.XLOOKUP("DstZone_IsAny",'Scoring_Config'!$A:$A,'Scoring_Config'!$C:$C,10),0),0)+IF(LEFT(AG203,4)="True",IF(_xlfn.XLOOKUP("Service_Any_OR_RangeGt1000",'Scoring_Config'!$A:$A,'Scoring_Config'!$D:$D,"Yes")="Yes",_xlfn.XLOOKUP("Service_Any_OR_RangeGt1000",'Scoring_Config'!$A:$A,'Scoring_Config'!$C:$C,10),0),0)+IF(LEFT(AH203,4)="True",IF(_xlfn.XLOOKUP("App_Any_OR_RangeGt1000",'Scoring_Config'!$A:$A,'Scoring_Config'!$D:$D,"Yes")="Yes",_xlfn.XLOOKUP("App_Any_OR_RangeGt1000",'Scoring_Config'!$A:$A,'Scoring_Config'!$C:$C,10),0),0)+IF(LEFT(AI203,4)="True",IF(_xlfn.XLOOKUP("Service_Insecure_Match",'Scoring_Config'!$A:$A,'Scoring_Config'!$D:$D,"Yes")="Yes",_xlfn.XLOOKUP("Service_Insecure_Match",'Scoring_Config'!$A:$A,'Scoring_Config'!$C:$C,5),0),0)+IF(LEFT(AJ203,4)="True",IF(_xlfn.XLOOKUP("Risky_Inbound",'Scoring_Config'!$A:$A,'Scoring_Config'!$D:$D,"Yes")="Yes",_xlfn.XLOOKUP("Risky_Inbound",'Scoring_Config'!$A:$A,'Scoring_Config'!$C:$C,50),0),0)+IF(LEFT(AK203,4)="True",IF(_xlfn.XLOOKUP("Risky_Outbound",'Scoring_Config'!$A:$A,'Scoring_Config'!$D:$D,"Yes")="Yes",_xlfn.XLOOKUP("Risky_Outbound",'Scoring_Config'!$A:$A,'Scoring_Config'!$C:$C,25),0),0)+IF(LEFT(AZ203,4)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203,FIND(",",AL203)+1,100)),0)+IF(LEFT(AM203,4)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203,FIND(",",AN203)+1,100)),0)+IF(_xlfn.XLOOKUP("Profile_Scoring",'Scoring_Config'!$A:$A,'Scoring_Config'!$D:$D,"Yes")="Yes",VALUE(MID(AO203,FIND(",",AO203)+1,100)),0)+IF(_xlfn.XLOOKUP("Options_Scoring",'Scoring_Config'!$A:$A,'Scoring_Config'!$D:$D,"Yes")="Yes",VALUE(MID(AP203,FIND(",",AP203)+1,100)),0)))</f>
        <v>0</v>
      </c>
      <c r="AY203" t="s">
        <v>6706</v>
      </c>
      <c r="AZ203" cm="1">
        <f t="array" ref="AZ203">IF(TRUE,"True," &amp; IF(_xlfn.XLOOKUP("Migrate_Insecure",'Scoring_Config'!$A:$A,'Scoring_Config'!$D:$D,"Yes")="Yes",_xlfn.XLOOKUP("Migrate_Insecure",'Scoring_Config'!$A:$A,'Scoring_Config'!$C:$C,10),0),"False,0")</f>
        <v>0</v>
      </c>
    </row>
    <row r="204" spans="1:52">
      <c r="A204" t="s">
        <v>1979</v>
      </c>
      <c r="B204" t="s">
        <v>2182</v>
      </c>
      <c r="C204" t="s">
        <v>3542</v>
      </c>
      <c r="D204" t="s">
        <v>3544</v>
      </c>
      <c r="E204" t="s">
        <v>3562</v>
      </c>
      <c r="F204" t="s">
        <v>3645</v>
      </c>
      <c r="G204" t="s">
        <v>214</v>
      </c>
      <c r="H204" t="s">
        <v>4057</v>
      </c>
      <c r="I204" t="s">
        <v>3632</v>
      </c>
      <c r="J204" t="s">
        <v>897</v>
      </c>
      <c r="K204" t="s">
        <v>1741</v>
      </c>
      <c r="L204" t="s">
        <v>1325</v>
      </c>
      <c r="M204" t="s">
        <v>1973</v>
      </c>
      <c r="N204" t="s">
        <v>4315</v>
      </c>
      <c r="O204" t="s">
        <v>4319</v>
      </c>
      <c r="P204" t="s">
        <v>4323</v>
      </c>
      <c r="Q204" t="s">
        <v>4479</v>
      </c>
      <c r="R204" t="s">
        <v>5439</v>
      </c>
      <c r="S204" t="s">
        <v>4324</v>
      </c>
      <c r="T204" t="s">
        <v>5605</v>
      </c>
      <c r="U204" t="s">
        <v>6069</v>
      </c>
      <c r="Y204" cm="1">
        <f t="array" ref="Y204">IF(FALSE,"True," &amp; IF(_xlfn.XLOOKUP("Src_IsAny",'Scoring_Config'!$A:$A,'Scoring_Config'!$D:$D,"Yes")="Yes",_xlfn.XLOOKUP("Src_IsAny",'Scoring_Config'!$A:$A,'Scoring_Config'!$C:$C,10),0),"False,0")</f>
        <v>0</v>
      </c>
      <c r="Z204" cm="1">
        <f t="array" ref="Z204">IF(FALSE,"True," &amp; IF(_xlfn.XLOOKUP("Src_CIDR_Le_16",'Scoring_Config'!$A:$A,'Scoring_Config'!$D:$D,"Yes")="Yes",_xlfn.XLOOKUP("Src_CIDR_Le_16",'Scoring_Config'!$A:$A,'Scoring_Config'!$C:$C,10),0),"False,0")</f>
        <v>0</v>
      </c>
      <c r="AA204" cm="1">
        <f t="array" ref="AA204">IF(FALSE,"True," &amp; IF(_xlfn.XLOOKUP("Src_CIDR_17_22",'Scoring_Config'!$A:$A,'Scoring_Config'!$D:$D,"Yes")="Yes",_xlfn.XLOOKUP("Src_CIDR_17_22",'Scoring_Config'!$A:$A,'Scoring_Config'!$C:$C,5),0),"False,0")</f>
        <v>0</v>
      </c>
      <c r="AB204" cm="1">
        <f t="array" ref="AB204">IF(FALSE,"True," &amp; IF(_xlfn.XLOOKUP("Dst_IsAny",'Scoring_Config'!$A:$A,'Scoring_Config'!$D:$D,"Yes")="Yes",_xlfn.XLOOKUP("Dst_IsAny",'Scoring_Config'!$A:$A,'Scoring_Config'!$C:$C,10),0),"False,0")</f>
        <v>0</v>
      </c>
      <c r="AC204" cm="1">
        <f t="array" ref="AC204">IF(FALSE,"True," &amp; IF(_xlfn.XLOOKUP("Dst_CIDR_Le_16",'Scoring_Config'!$A:$A,'Scoring_Config'!$D:$D,"Yes")="Yes",_xlfn.XLOOKUP("Dst_CIDR_Le_16",'Scoring_Config'!$A:$A,'Scoring_Config'!$C:$C,10),0),"False,0")</f>
        <v>0</v>
      </c>
      <c r="AD204" cm="1">
        <f t="array" ref="AD204">IF(FALSE,"True," &amp; IF(_xlfn.XLOOKUP("Dst_CIDR_17_22",'Scoring_Config'!$A:$A,'Scoring_Config'!$D:$D,"Yes")="Yes",_xlfn.XLOOKUP("Dst_CIDR_17_22",'Scoring_Config'!$A:$A,'Scoring_Config'!$C:$C,5),0),"False,0")</f>
        <v>0</v>
      </c>
      <c r="AE204" cm="1">
        <f t="array" ref="AE204">IF(FALSE,"True," &amp; IF(_xlfn.XLOOKUP("SrcZone_IsAny",'Scoring_Config'!$A:$A,'Scoring_Config'!$D:$D,"Yes")="Yes",_xlfn.XLOOKUP("SrcZone_IsAny",'Scoring_Config'!$A:$A,'Scoring_Config'!$C:$C,10),0),"False,0")</f>
        <v>0</v>
      </c>
      <c r="AF204" cm="1">
        <f t="array" ref="AF204">IF(FALSE,"True," &amp; IF(_xlfn.XLOOKUP("DstZone_IsAny",'Scoring_Config'!$A:$A,'Scoring_Config'!$D:$D,"Yes")="Yes",_xlfn.XLOOKUP("DstZone_IsAny",'Scoring_Config'!$A:$A,'Scoring_Config'!$C:$C,10),0),"False,0")</f>
        <v>0</v>
      </c>
      <c r="AG204" cm="1">
        <f t="array" ref="AG20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04" cm="1">
        <f t="array" ref="AH204">IF(FALSE,"True," &amp; IF(_xlfn.XLOOKUP("App_Any_OR_RangeGt1000",'Scoring_Config'!$A:$A,'Scoring_Config'!$D:$D,"Yes")="Yes",_xlfn.XLOOKUP("App_Any_OR_RangeGt1000",'Scoring_Config'!$A:$A,'Scoring_Config'!$C:$C,10),0),"False,0")</f>
        <v>0</v>
      </c>
      <c r="AI204" cm="1">
        <f t="array" ref="AI204">IF(FALSE,"True," &amp; IF(_xlfn.XLOOKUP("Service_Insecure_Match",'Scoring_Config'!$A:$A,'Scoring_Config'!$D:$D,"Yes")="Yes",_xlfn.XLOOKUP("Service_Insecure_Match",'Scoring_Config'!$A:$A,'Scoring_Config'!$C:$C,5),0),"False,0")</f>
        <v>0</v>
      </c>
      <c r="AJ204" cm="1">
        <f t="array" ref="AJ204">IF(FALSE,"True," &amp; IF(_xlfn.XLOOKUP("Risky_Inbound",'Scoring_Config'!$A:$A,'Scoring_Config'!$D:$D,"Yes")="Yes",_xlfn.XLOOKUP("Risky_Inbound",'Scoring_Config'!$A:$A,'Scoring_Config'!$C:$C,50),0),"False,0")</f>
        <v>0</v>
      </c>
      <c r="AK204" cm="1">
        <f t="array" ref="AK204">IF(FALSE,"True," &amp; IF(_xlfn.XLOOKUP("Risky_Outbound",'Scoring_Config'!$A:$A,'Scoring_Config'!$D:$D,"Yes")="Yes",_xlfn.XLOOKUP("Risky_Outbound",'Scoring_Config'!$A:$A,'Scoring_Config'!$C:$C,25),0),"False,0")</f>
        <v>0</v>
      </c>
      <c r="AL204" t="s">
        <v>6699</v>
      </c>
      <c r="AM204" cm="1">
        <f t="array" ref="AM20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04" t="s">
        <v>6697</v>
      </c>
      <c r="AO204" t="s">
        <v>6697</v>
      </c>
      <c r="AP204" t="s">
        <v>6697</v>
      </c>
      <c r="AQ204" cm="1">
        <f t="array" ref="AQ204">IF(FALSE,"True," &amp; IF(_xlfn.XLOOKUP("Service_IsAny",'Scoring_Config'!$A:$A,'Scoring_Config'!$D:$D,"Yes")="Yes",_xlfn.XLOOKUP("Service_IsAny",'Scoring_Config'!$A:$A,'Scoring_Config'!$C:$C,0),0),"False,0")</f>
        <v>0</v>
      </c>
      <c r="AR204">
        <v>0</v>
      </c>
      <c r="AS204" cm="1">
        <f t="array" ref="AS204">IF(FALSE,"True," &amp; IF(_xlfn.XLOOKUP("Service_RangeGt1000",'Scoring_Config'!$A:$A,'Scoring_Config'!$D:$D,"Yes")="Yes",_xlfn.XLOOKUP("Service_RangeGt1000",'Scoring_Config'!$A:$A,'Scoring_Config'!$C:$C,0),0),"False,0")</f>
        <v>0</v>
      </c>
      <c r="AT204" cm="1">
        <f t="array" ref="AT204">IF(FALSE,"True," &amp; IF(_xlfn.XLOOKUP("App_IsAny",'Scoring_Config'!$A:$A,'Scoring_Config'!$D:$D,"Yes")="Yes",_xlfn.XLOOKUP("App_IsAny",'Scoring_Config'!$A:$A,'Scoring_Config'!$C:$C,0),0),"False,0")</f>
        <v>0</v>
      </c>
      <c r="AU204">
        <v>0</v>
      </c>
      <c r="AV204" cm="1">
        <f t="array" ref="AV204">IF(FALSE,"True," &amp; IF(_xlfn.XLOOKUP("App_RangeGt1000",'Scoring_Config'!$A:$A,'Scoring_Config'!$D:$D,"Yes")="Yes",_xlfn.XLOOKUP("App_RangeGt1000",'Scoring_Config'!$A:$A,'Scoring_Config'!$C:$C,0),0),"False,0")</f>
        <v>0</v>
      </c>
      <c r="AW204" cm="1">
        <f t="array" ref="AW204">IF(FALSE,"True," &amp; IF(_xlfn.XLOOKUP("Action_IsDenyOrDrop",'Scoring_Config'!$A:$A,'Scoring_Config'!$D:$D,"Yes")="Yes",_xlfn.XLOOKUP("Action_IsDenyOrDrop",'Scoring_Config'!$A:$A,'Scoring_Config'!$C:$C,0),0),"False,0")</f>
        <v>0</v>
      </c>
      <c r="AX204" cm="1">
        <f t="array" ref="AX204">IF(LEFT(AW204,4)="True",0,(IF(LEFT(Y204,4)="True",IF(_xlfn.XLOOKUP("Src_IsAny",'Scoring_Config'!$A:$A,'Scoring_Config'!$D:$D,"Yes")="Yes",_xlfn.XLOOKUP("Src_IsAny",'Scoring_Config'!$A:$A,'Scoring_Config'!$C:$C,10),0),0)+IF(LEFT(Z204,4)="True",IF(_xlfn.XLOOKUP("Src_CIDR_Le_16",'Scoring_Config'!$A:$A,'Scoring_Config'!$D:$D,"Yes")="Yes",_xlfn.XLOOKUP("Src_CIDR_Le_16",'Scoring_Config'!$A:$A,'Scoring_Config'!$C:$C,10),0),0)+IF(LEFT(AA204,4)="True",IF(_xlfn.XLOOKUP("Src_CIDR_17_22",'Scoring_Config'!$A:$A,'Scoring_Config'!$D:$D,"Yes")="Yes",_xlfn.XLOOKUP("Src_CIDR_17_22",'Scoring_Config'!$A:$A,'Scoring_Config'!$C:$C,5),0),0)+IF(LEFT(AB204,4)="True",IF(_xlfn.XLOOKUP("Dst_IsAny",'Scoring_Config'!$A:$A,'Scoring_Config'!$D:$D,"Yes")="Yes",_xlfn.XLOOKUP("Dst_IsAny",'Scoring_Config'!$A:$A,'Scoring_Config'!$C:$C,10),0),0)+IF(LEFT(AC204,4)="True",IF(_xlfn.XLOOKUP("Dst_CIDR_Le_16",'Scoring_Config'!$A:$A,'Scoring_Config'!$D:$D,"Yes")="Yes",_xlfn.XLOOKUP("Dst_CIDR_Le_16",'Scoring_Config'!$A:$A,'Scoring_Config'!$C:$C,10),0),0)+IF(LEFT(AD204,4)="True",IF(_xlfn.XLOOKUP("Dst_CIDR_17_22",'Scoring_Config'!$A:$A,'Scoring_Config'!$D:$D,"Yes")="Yes",_xlfn.XLOOKUP("Dst_CIDR_17_22",'Scoring_Config'!$A:$A,'Scoring_Config'!$C:$C,5),0),0)+IF(LEFT(AE204,4)="True",IF(_xlfn.XLOOKUP("SrcZone_IsAny",'Scoring_Config'!$A:$A,'Scoring_Config'!$D:$D,"Yes")="Yes",_xlfn.XLOOKUP("SrcZone_IsAny",'Scoring_Config'!$A:$A,'Scoring_Config'!$C:$C,10),0),0)+IF(LEFT(AF204,4)="True",IF(_xlfn.XLOOKUP("DstZone_IsAny",'Scoring_Config'!$A:$A,'Scoring_Config'!$D:$D,"Yes")="Yes",_xlfn.XLOOKUP("DstZone_IsAny",'Scoring_Config'!$A:$A,'Scoring_Config'!$C:$C,10),0),0)+IF(LEFT(AG204,4)="True",IF(_xlfn.XLOOKUP("Service_Any_OR_RangeGt1000",'Scoring_Config'!$A:$A,'Scoring_Config'!$D:$D,"Yes")="Yes",_xlfn.XLOOKUP("Service_Any_OR_RangeGt1000",'Scoring_Config'!$A:$A,'Scoring_Config'!$C:$C,10),0),0)+IF(LEFT(AH204,4)="True",IF(_xlfn.XLOOKUP("App_Any_OR_RangeGt1000",'Scoring_Config'!$A:$A,'Scoring_Config'!$D:$D,"Yes")="Yes",_xlfn.XLOOKUP("App_Any_OR_RangeGt1000",'Scoring_Config'!$A:$A,'Scoring_Config'!$C:$C,10),0),0)+IF(LEFT(AI204,4)="True",IF(_xlfn.XLOOKUP("Service_Insecure_Match",'Scoring_Config'!$A:$A,'Scoring_Config'!$D:$D,"Yes")="Yes",_xlfn.XLOOKUP("Service_Insecure_Match",'Scoring_Config'!$A:$A,'Scoring_Config'!$C:$C,5),0),0)+IF(LEFT(AJ204,4)="True",IF(_xlfn.XLOOKUP("Risky_Inbound",'Scoring_Config'!$A:$A,'Scoring_Config'!$D:$D,"Yes")="Yes",_xlfn.XLOOKUP("Risky_Inbound",'Scoring_Config'!$A:$A,'Scoring_Config'!$C:$C,50),0),0)+IF(LEFT(AK204,4)="True",IF(_xlfn.XLOOKUP("Risky_Outbound",'Scoring_Config'!$A:$A,'Scoring_Config'!$D:$D,"Yes")="Yes",_xlfn.XLOOKUP("Risky_Outbound",'Scoring_Config'!$A:$A,'Scoring_Config'!$C:$C,25),0),0)+IF(LEFT(AZ204,4)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204,FIND(",",AL204)+1,100)),0)+IF(LEFT(AM204,4)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204,FIND(",",AN204)+1,100)),0)+IF(_xlfn.XLOOKUP("Profile_Scoring",'Scoring_Config'!$A:$A,'Scoring_Config'!$D:$D,"Yes")="Yes",VALUE(MID(AO204,FIND(",",AO204)+1,100)),0)+IF(_xlfn.XLOOKUP("Options_Scoring",'Scoring_Config'!$A:$A,'Scoring_Config'!$D:$D,"Yes")="Yes",VALUE(MID(AP204,FIND(",",AP204)+1,100)),0)))</f>
        <v>0</v>
      </c>
      <c r="AZ204" cm="1">
        <f t="array" ref="AZ204">IF(FALSE,"True," &amp; IF(_xlfn.XLOOKUP("Migrate_Insecure",'Scoring_Config'!$A:$A,'Scoring_Config'!$D:$D,"Yes")="Yes",_xlfn.XLOOKUP("Migrate_Insecure",'Scoring_Config'!$A:$A,'Scoring_Config'!$C:$C,10),0),"False,0")</f>
        <v>0</v>
      </c>
    </row>
    <row r="205" spans="1:52">
      <c r="A205" t="s">
        <v>1979</v>
      </c>
      <c r="B205" t="s">
        <v>2183</v>
      </c>
      <c r="C205" t="s">
        <v>3542</v>
      </c>
      <c r="D205" t="s">
        <v>3544</v>
      </c>
      <c r="E205" t="s">
        <v>3562</v>
      </c>
      <c r="F205" t="s">
        <v>3645</v>
      </c>
      <c r="G205" t="s">
        <v>214</v>
      </c>
      <c r="H205" t="s">
        <v>4058</v>
      </c>
      <c r="I205" t="s">
        <v>3632</v>
      </c>
      <c r="J205" t="s">
        <v>897</v>
      </c>
      <c r="K205" t="s">
        <v>1742</v>
      </c>
      <c r="L205" t="s">
        <v>1325</v>
      </c>
      <c r="M205" t="s">
        <v>1973</v>
      </c>
      <c r="N205" t="s">
        <v>4315</v>
      </c>
      <c r="O205" t="s">
        <v>4319</v>
      </c>
      <c r="P205" t="s">
        <v>4323</v>
      </c>
      <c r="Q205" t="s">
        <v>4479</v>
      </c>
      <c r="R205" t="s">
        <v>5439</v>
      </c>
      <c r="S205" t="s">
        <v>4324</v>
      </c>
      <c r="T205" t="s">
        <v>5605</v>
      </c>
      <c r="U205" t="s">
        <v>6070</v>
      </c>
      <c r="Y205" cm="1">
        <f t="array" ref="Y205">IF(FALSE,"True," &amp; IF(_xlfn.XLOOKUP("Src_IsAny",'Scoring_Config'!$A:$A,'Scoring_Config'!$D:$D,"Yes")="Yes",_xlfn.XLOOKUP("Src_IsAny",'Scoring_Config'!$A:$A,'Scoring_Config'!$C:$C,10),0),"False,0")</f>
        <v>0</v>
      </c>
      <c r="Z205" cm="1">
        <f t="array" ref="Z205">IF(FALSE,"True," &amp; IF(_xlfn.XLOOKUP("Src_CIDR_Le_16",'Scoring_Config'!$A:$A,'Scoring_Config'!$D:$D,"Yes")="Yes",_xlfn.XLOOKUP("Src_CIDR_Le_16",'Scoring_Config'!$A:$A,'Scoring_Config'!$C:$C,10),0),"False,0")</f>
        <v>0</v>
      </c>
      <c r="AA205" cm="1">
        <f t="array" ref="AA205">IF(FALSE,"True," &amp; IF(_xlfn.XLOOKUP("Src_CIDR_17_22",'Scoring_Config'!$A:$A,'Scoring_Config'!$D:$D,"Yes")="Yes",_xlfn.XLOOKUP("Src_CIDR_17_22",'Scoring_Config'!$A:$A,'Scoring_Config'!$C:$C,5),0),"False,0")</f>
        <v>0</v>
      </c>
      <c r="AB205" cm="1">
        <f t="array" ref="AB205">IF(FALSE,"True," &amp; IF(_xlfn.XLOOKUP("Dst_IsAny",'Scoring_Config'!$A:$A,'Scoring_Config'!$D:$D,"Yes")="Yes",_xlfn.XLOOKUP("Dst_IsAny",'Scoring_Config'!$A:$A,'Scoring_Config'!$C:$C,10),0),"False,0")</f>
        <v>0</v>
      </c>
      <c r="AC205" cm="1">
        <f t="array" ref="AC205">IF(FALSE,"True," &amp; IF(_xlfn.XLOOKUP("Dst_CIDR_Le_16",'Scoring_Config'!$A:$A,'Scoring_Config'!$D:$D,"Yes")="Yes",_xlfn.XLOOKUP("Dst_CIDR_Le_16",'Scoring_Config'!$A:$A,'Scoring_Config'!$C:$C,10),0),"False,0")</f>
        <v>0</v>
      </c>
      <c r="AD205" cm="1">
        <f t="array" ref="AD205">IF(FALSE,"True," &amp; IF(_xlfn.XLOOKUP("Dst_CIDR_17_22",'Scoring_Config'!$A:$A,'Scoring_Config'!$D:$D,"Yes")="Yes",_xlfn.XLOOKUP("Dst_CIDR_17_22",'Scoring_Config'!$A:$A,'Scoring_Config'!$C:$C,5),0),"False,0")</f>
        <v>0</v>
      </c>
      <c r="AE205" cm="1">
        <f t="array" ref="AE205">IF(FALSE,"True," &amp; IF(_xlfn.XLOOKUP("SrcZone_IsAny",'Scoring_Config'!$A:$A,'Scoring_Config'!$D:$D,"Yes")="Yes",_xlfn.XLOOKUP("SrcZone_IsAny",'Scoring_Config'!$A:$A,'Scoring_Config'!$C:$C,10),0),"False,0")</f>
        <v>0</v>
      </c>
      <c r="AF205" cm="1">
        <f t="array" ref="AF205">IF(FALSE,"True," &amp; IF(_xlfn.XLOOKUP("DstZone_IsAny",'Scoring_Config'!$A:$A,'Scoring_Config'!$D:$D,"Yes")="Yes",_xlfn.XLOOKUP("DstZone_IsAny",'Scoring_Config'!$A:$A,'Scoring_Config'!$C:$C,10),0),"False,0")</f>
        <v>0</v>
      </c>
      <c r="AG205" cm="1">
        <f t="array" ref="AG20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05" cm="1">
        <f t="array" ref="AH205">IF(FALSE,"True," &amp; IF(_xlfn.XLOOKUP("App_Any_OR_RangeGt1000",'Scoring_Config'!$A:$A,'Scoring_Config'!$D:$D,"Yes")="Yes",_xlfn.XLOOKUP("App_Any_OR_RangeGt1000",'Scoring_Config'!$A:$A,'Scoring_Config'!$C:$C,10),0),"False,0")</f>
        <v>0</v>
      </c>
      <c r="AI205" cm="1">
        <f t="array" ref="AI205">IF(FALSE,"True," &amp; IF(_xlfn.XLOOKUP("Service_Insecure_Match",'Scoring_Config'!$A:$A,'Scoring_Config'!$D:$D,"Yes")="Yes",_xlfn.XLOOKUP("Service_Insecure_Match",'Scoring_Config'!$A:$A,'Scoring_Config'!$C:$C,5),0),"False,0")</f>
        <v>0</v>
      </c>
      <c r="AJ205" cm="1">
        <f t="array" ref="AJ205">IF(FALSE,"True," &amp; IF(_xlfn.XLOOKUP("Risky_Inbound",'Scoring_Config'!$A:$A,'Scoring_Config'!$D:$D,"Yes")="Yes",_xlfn.XLOOKUP("Risky_Inbound",'Scoring_Config'!$A:$A,'Scoring_Config'!$C:$C,50),0),"False,0")</f>
        <v>0</v>
      </c>
      <c r="AK205" cm="1">
        <f t="array" ref="AK205">IF(FALSE,"True," &amp; IF(_xlfn.XLOOKUP("Risky_Outbound",'Scoring_Config'!$A:$A,'Scoring_Config'!$D:$D,"Yes")="Yes",_xlfn.XLOOKUP("Risky_Outbound",'Scoring_Config'!$A:$A,'Scoring_Config'!$C:$C,25),0),"False,0")</f>
        <v>0</v>
      </c>
      <c r="AL205" t="s">
        <v>6699</v>
      </c>
      <c r="AM205" cm="1">
        <f t="array" ref="AM20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05" t="s">
        <v>6697</v>
      </c>
      <c r="AO205" t="s">
        <v>6697</v>
      </c>
      <c r="AP205" t="s">
        <v>6697</v>
      </c>
      <c r="AQ205" cm="1">
        <f t="array" ref="AQ205">IF(FALSE,"True," &amp; IF(_xlfn.XLOOKUP("Service_IsAny",'Scoring_Config'!$A:$A,'Scoring_Config'!$D:$D,"Yes")="Yes",_xlfn.XLOOKUP("Service_IsAny",'Scoring_Config'!$A:$A,'Scoring_Config'!$C:$C,0),0),"False,0")</f>
        <v>0</v>
      </c>
      <c r="AR205">
        <v>0</v>
      </c>
      <c r="AS205" cm="1">
        <f t="array" ref="AS205">IF(FALSE,"True," &amp; IF(_xlfn.XLOOKUP("Service_RangeGt1000",'Scoring_Config'!$A:$A,'Scoring_Config'!$D:$D,"Yes")="Yes",_xlfn.XLOOKUP("Service_RangeGt1000",'Scoring_Config'!$A:$A,'Scoring_Config'!$C:$C,0),0),"False,0")</f>
        <v>0</v>
      </c>
      <c r="AT205" cm="1">
        <f t="array" ref="AT205">IF(FALSE,"True," &amp; IF(_xlfn.XLOOKUP("App_IsAny",'Scoring_Config'!$A:$A,'Scoring_Config'!$D:$D,"Yes")="Yes",_xlfn.XLOOKUP("App_IsAny",'Scoring_Config'!$A:$A,'Scoring_Config'!$C:$C,0),0),"False,0")</f>
        <v>0</v>
      </c>
      <c r="AU205">
        <v>0</v>
      </c>
      <c r="AV205" cm="1">
        <f t="array" ref="AV205">IF(FALSE,"True," &amp; IF(_xlfn.XLOOKUP("App_RangeGt1000",'Scoring_Config'!$A:$A,'Scoring_Config'!$D:$D,"Yes")="Yes",_xlfn.XLOOKUP("App_RangeGt1000",'Scoring_Config'!$A:$A,'Scoring_Config'!$C:$C,0),0),"False,0")</f>
        <v>0</v>
      </c>
      <c r="AW205" cm="1">
        <f t="array" ref="AW205">IF(FALSE,"True," &amp; IF(_xlfn.XLOOKUP("Action_IsDenyOrDrop",'Scoring_Config'!$A:$A,'Scoring_Config'!$D:$D,"Yes")="Yes",_xlfn.XLOOKUP("Action_IsDenyOrDrop",'Scoring_Config'!$A:$A,'Scoring_Config'!$C:$C,0),0),"False,0")</f>
        <v>0</v>
      </c>
      <c r="AX205" cm="1">
        <f t="array" ref="AX205">IF(LEFT(AW205,4)="True",0,(IF(LEFT(Y205,4)="True",IF(_xlfn.XLOOKUP("Src_IsAny",'Scoring_Config'!$A:$A,'Scoring_Config'!$D:$D,"Yes")="Yes",_xlfn.XLOOKUP("Src_IsAny",'Scoring_Config'!$A:$A,'Scoring_Config'!$C:$C,10),0),0)+IF(LEFT(Z205,4)="True",IF(_xlfn.XLOOKUP("Src_CIDR_Le_16",'Scoring_Config'!$A:$A,'Scoring_Config'!$D:$D,"Yes")="Yes",_xlfn.XLOOKUP("Src_CIDR_Le_16",'Scoring_Config'!$A:$A,'Scoring_Config'!$C:$C,10),0),0)+IF(LEFT(AA205,4)="True",IF(_xlfn.XLOOKUP("Src_CIDR_17_22",'Scoring_Config'!$A:$A,'Scoring_Config'!$D:$D,"Yes")="Yes",_xlfn.XLOOKUP("Src_CIDR_17_22",'Scoring_Config'!$A:$A,'Scoring_Config'!$C:$C,5),0),0)+IF(LEFT(AB205,4)="True",IF(_xlfn.XLOOKUP("Dst_IsAny",'Scoring_Config'!$A:$A,'Scoring_Config'!$D:$D,"Yes")="Yes",_xlfn.XLOOKUP("Dst_IsAny",'Scoring_Config'!$A:$A,'Scoring_Config'!$C:$C,10),0),0)+IF(LEFT(AC205,4)="True",IF(_xlfn.XLOOKUP("Dst_CIDR_Le_16",'Scoring_Config'!$A:$A,'Scoring_Config'!$D:$D,"Yes")="Yes",_xlfn.XLOOKUP("Dst_CIDR_Le_16",'Scoring_Config'!$A:$A,'Scoring_Config'!$C:$C,10),0),0)+IF(LEFT(AD205,4)="True",IF(_xlfn.XLOOKUP("Dst_CIDR_17_22",'Scoring_Config'!$A:$A,'Scoring_Config'!$D:$D,"Yes")="Yes",_xlfn.XLOOKUP("Dst_CIDR_17_22",'Scoring_Config'!$A:$A,'Scoring_Config'!$C:$C,5),0),0)+IF(LEFT(AE205,4)="True",IF(_xlfn.XLOOKUP("SrcZone_IsAny",'Scoring_Config'!$A:$A,'Scoring_Config'!$D:$D,"Yes")="Yes",_xlfn.XLOOKUP("SrcZone_IsAny",'Scoring_Config'!$A:$A,'Scoring_Config'!$C:$C,10),0),0)+IF(LEFT(AF205,4)="True",IF(_xlfn.XLOOKUP("DstZone_IsAny",'Scoring_Config'!$A:$A,'Scoring_Config'!$D:$D,"Yes")="Yes",_xlfn.XLOOKUP("DstZone_IsAny",'Scoring_Config'!$A:$A,'Scoring_Config'!$C:$C,10),0),0)+IF(LEFT(AG205,4)="True",IF(_xlfn.XLOOKUP("Service_Any_OR_RangeGt1000",'Scoring_Config'!$A:$A,'Scoring_Config'!$D:$D,"Yes")="Yes",_xlfn.XLOOKUP("Service_Any_OR_RangeGt1000",'Scoring_Config'!$A:$A,'Scoring_Config'!$C:$C,10),0),0)+IF(LEFT(AH205,4)="True",IF(_xlfn.XLOOKUP("App_Any_OR_RangeGt1000",'Scoring_Config'!$A:$A,'Scoring_Config'!$D:$D,"Yes")="Yes",_xlfn.XLOOKUP("App_Any_OR_RangeGt1000",'Scoring_Config'!$A:$A,'Scoring_Config'!$C:$C,10),0),0)+IF(LEFT(AI205,4)="True",IF(_xlfn.XLOOKUP("Service_Insecure_Match",'Scoring_Config'!$A:$A,'Scoring_Config'!$D:$D,"Yes")="Yes",_xlfn.XLOOKUP("Service_Insecure_Match",'Scoring_Config'!$A:$A,'Scoring_Config'!$C:$C,5),0),0)+IF(LEFT(AJ205,4)="True",IF(_xlfn.XLOOKUP("Risky_Inbound",'Scoring_Config'!$A:$A,'Scoring_Config'!$D:$D,"Yes")="Yes",_xlfn.XLOOKUP("Risky_Inbound",'Scoring_Config'!$A:$A,'Scoring_Config'!$C:$C,50),0),0)+IF(LEFT(AK205,4)="True",IF(_xlfn.XLOOKUP("Risky_Outbound",'Scoring_Config'!$A:$A,'Scoring_Config'!$D:$D,"Yes")="Yes",_xlfn.XLOOKUP("Risky_Outbound",'Scoring_Config'!$A:$A,'Scoring_Config'!$C:$C,25),0),0)+IF(LEFT(AZ205,4)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205,FIND(",",AL205)+1,100)),0)+IF(LEFT(AM205,4)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205,FIND(",",AN205)+1,100)),0)+IF(_xlfn.XLOOKUP("Profile_Scoring",'Scoring_Config'!$A:$A,'Scoring_Config'!$D:$D,"Yes")="Yes",VALUE(MID(AO205,FIND(",",AO205)+1,100)),0)+IF(_xlfn.XLOOKUP("Options_Scoring",'Scoring_Config'!$A:$A,'Scoring_Config'!$D:$D,"Yes")="Yes",VALUE(MID(AP205,FIND(",",AP205)+1,100)),0)))</f>
        <v>0</v>
      </c>
      <c r="AZ205" cm="1">
        <f t="array" ref="AZ205">IF(FALSE,"True," &amp; IF(_xlfn.XLOOKUP("Migrate_Insecure",'Scoring_Config'!$A:$A,'Scoring_Config'!$D:$D,"Yes")="Yes",_xlfn.XLOOKUP("Migrate_Insecure",'Scoring_Config'!$A:$A,'Scoring_Config'!$C:$C,10),0),"False,0")</f>
        <v>0</v>
      </c>
    </row>
    <row r="206" spans="1:52">
      <c r="A206" t="s">
        <v>1979</v>
      </c>
      <c r="B206" t="s">
        <v>2184</v>
      </c>
      <c r="C206" t="s">
        <v>3542</v>
      </c>
      <c r="D206" t="s">
        <v>3544</v>
      </c>
      <c r="E206" t="s">
        <v>3562</v>
      </c>
      <c r="F206" t="s">
        <v>3645</v>
      </c>
      <c r="G206" t="s">
        <v>214</v>
      </c>
      <c r="H206" t="s">
        <v>193</v>
      </c>
      <c r="I206" t="s">
        <v>3632</v>
      </c>
      <c r="J206" t="s">
        <v>897</v>
      </c>
      <c r="K206" t="s">
        <v>1742</v>
      </c>
      <c r="L206" t="s">
        <v>1325</v>
      </c>
      <c r="M206" t="s">
        <v>1973</v>
      </c>
      <c r="N206" t="s">
        <v>4315</v>
      </c>
      <c r="O206" t="s">
        <v>4319</v>
      </c>
      <c r="P206" t="s">
        <v>4321</v>
      </c>
      <c r="Q206" t="s">
        <v>4479</v>
      </c>
      <c r="R206" t="s">
        <v>5439</v>
      </c>
      <c r="S206" t="s">
        <v>4324</v>
      </c>
      <c r="T206" t="s">
        <v>5605</v>
      </c>
      <c r="U206" t="s">
        <v>6071</v>
      </c>
      <c r="Y206" cm="1">
        <f t="array" ref="Y206">IF(FALSE,"True," &amp; IF(_xlfn.XLOOKUP("Src_IsAny",'Scoring_Config'!$A:$A,'Scoring_Config'!$D:$D,"Yes")="Yes",_xlfn.XLOOKUP("Src_IsAny",'Scoring_Config'!$A:$A,'Scoring_Config'!$C:$C,10),0),"False,0")</f>
        <v>0</v>
      </c>
      <c r="Z206" cm="1">
        <f t="array" ref="Z206">IF(FALSE,"True," &amp; IF(_xlfn.XLOOKUP("Src_CIDR_Le_16",'Scoring_Config'!$A:$A,'Scoring_Config'!$D:$D,"Yes")="Yes",_xlfn.XLOOKUP("Src_CIDR_Le_16",'Scoring_Config'!$A:$A,'Scoring_Config'!$C:$C,10),0),"False,0")</f>
        <v>0</v>
      </c>
      <c r="AA206" cm="1">
        <f t="array" ref="AA206">IF(FALSE,"True," &amp; IF(_xlfn.XLOOKUP("Src_CIDR_17_22",'Scoring_Config'!$A:$A,'Scoring_Config'!$D:$D,"Yes")="Yes",_xlfn.XLOOKUP("Src_CIDR_17_22",'Scoring_Config'!$A:$A,'Scoring_Config'!$C:$C,5),0),"False,0")</f>
        <v>0</v>
      </c>
      <c r="AB206" cm="1">
        <f t="array" ref="AB206">IF(FALSE,"True," &amp; IF(_xlfn.XLOOKUP("Dst_IsAny",'Scoring_Config'!$A:$A,'Scoring_Config'!$D:$D,"Yes")="Yes",_xlfn.XLOOKUP("Dst_IsAny",'Scoring_Config'!$A:$A,'Scoring_Config'!$C:$C,10),0),"False,0")</f>
        <v>0</v>
      </c>
      <c r="AC206" cm="1">
        <f t="array" ref="AC206">IF(FALSE,"True," &amp; IF(_xlfn.XLOOKUP("Dst_CIDR_Le_16",'Scoring_Config'!$A:$A,'Scoring_Config'!$D:$D,"Yes")="Yes",_xlfn.XLOOKUP("Dst_CIDR_Le_16",'Scoring_Config'!$A:$A,'Scoring_Config'!$C:$C,10),0),"False,0")</f>
        <v>0</v>
      </c>
      <c r="AD206" cm="1">
        <f t="array" ref="AD206">IF(FALSE,"True," &amp; IF(_xlfn.XLOOKUP("Dst_CIDR_17_22",'Scoring_Config'!$A:$A,'Scoring_Config'!$D:$D,"Yes")="Yes",_xlfn.XLOOKUP("Dst_CIDR_17_22",'Scoring_Config'!$A:$A,'Scoring_Config'!$C:$C,5),0),"False,0")</f>
        <v>0</v>
      </c>
      <c r="AE206" cm="1">
        <f t="array" ref="AE206">IF(FALSE,"True," &amp; IF(_xlfn.XLOOKUP("SrcZone_IsAny",'Scoring_Config'!$A:$A,'Scoring_Config'!$D:$D,"Yes")="Yes",_xlfn.XLOOKUP("SrcZone_IsAny",'Scoring_Config'!$A:$A,'Scoring_Config'!$C:$C,10),0),"False,0")</f>
        <v>0</v>
      </c>
      <c r="AF206" cm="1">
        <f t="array" ref="AF206">IF(FALSE,"True," &amp; IF(_xlfn.XLOOKUP("DstZone_IsAny",'Scoring_Config'!$A:$A,'Scoring_Config'!$D:$D,"Yes")="Yes",_xlfn.XLOOKUP("DstZone_IsAny",'Scoring_Config'!$A:$A,'Scoring_Config'!$C:$C,10),0),"False,0")</f>
        <v>0</v>
      </c>
      <c r="AG206" cm="1">
        <f t="array" ref="AG20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06" cm="1">
        <f t="array" ref="AH206">IF(FALSE,"True," &amp; IF(_xlfn.XLOOKUP("App_Any_OR_RangeGt1000",'Scoring_Config'!$A:$A,'Scoring_Config'!$D:$D,"Yes")="Yes",_xlfn.XLOOKUP("App_Any_OR_RangeGt1000",'Scoring_Config'!$A:$A,'Scoring_Config'!$C:$C,10),0),"False,0")</f>
        <v>0</v>
      </c>
      <c r="AI206" cm="1">
        <f t="array" ref="AI206">IF(FALSE,"True," &amp; IF(_xlfn.XLOOKUP("Service_Insecure_Match",'Scoring_Config'!$A:$A,'Scoring_Config'!$D:$D,"Yes")="Yes",_xlfn.XLOOKUP("Service_Insecure_Match",'Scoring_Config'!$A:$A,'Scoring_Config'!$C:$C,5),0),"False,0")</f>
        <v>0</v>
      </c>
      <c r="AJ206" cm="1">
        <f t="array" ref="AJ206">IF(FALSE,"True," &amp; IF(_xlfn.XLOOKUP("Risky_Inbound",'Scoring_Config'!$A:$A,'Scoring_Config'!$D:$D,"Yes")="Yes",_xlfn.XLOOKUP("Risky_Inbound",'Scoring_Config'!$A:$A,'Scoring_Config'!$C:$C,50),0),"False,0")</f>
        <v>0</v>
      </c>
      <c r="AK206" cm="1">
        <f t="array" ref="AK206">IF(FALSE,"True," &amp; IF(_xlfn.XLOOKUP("Risky_Outbound",'Scoring_Config'!$A:$A,'Scoring_Config'!$D:$D,"Yes")="Yes",_xlfn.XLOOKUP("Risky_Outbound",'Scoring_Config'!$A:$A,'Scoring_Config'!$C:$C,25),0),"False,0")</f>
        <v>0</v>
      </c>
      <c r="AL206" t="s">
        <v>6700</v>
      </c>
      <c r="AM206" cm="1">
        <f t="array" ref="AM20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06" t="s">
        <v>6697</v>
      </c>
      <c r="AO206" t="s">
        <v>6697</v>
      </c>
      <c r="AP206" t="s">
        <v>6697</v>
      </c>
      <c r="AQ206" cm="1">
        <f t="array" ref="AQ206">IF(FALSE,"True," &amp; IF(_xlfn.XLOOKUP("Service_IsAny",'Scoring_Config'!$A:$A,'Scoring_Config'!$D:$D,"Yes")="Yes",_xlfn.XLOOKUP("Service_IsAny",'Scoring_Config'!$A:$A,'Scoring_Config'!$C:$C,0),0),"False,0")</f>
        <v>0</v>
      </c>
      <c r="AR206">
        <v>0</v>
      </c>
      <c r="AS206" cm="1">
        <f t="array" ref="AS206">IF(FALSE,"True," &amp; IF(_xlfn.XLOOKUP("Service_RangeGt1000",'Scoring_Config'!$A:$A,'Scoring_Config'!$D:$D,"Yes")="Yes",_xlfn.XLOOKUP("Service_RangeGt1000",'Scoring_Config'!$A:$A,'Scoring_Config'!$C:$C,0),0),"False,0")</f>
        <v>0</v>
      </c>
      <c r="AT206" cm="1">
        <f t="array" ref="AT206">IF(FALSE,"True," &amp; IF(_xlfn.XLOOKUP("App_IsAny",'Scoring_Config'!$A:$A,'Scoring_Config'!$D:$D,"Yes")="Yes",_xlfn.XLOOKUP("App_IsAny",'Scoring_Config'!$A:$A,'Scoring_Config'!$C:$C,0),0),"False,0")</f>
        <v>0</v>
      </c>
      <c r="AU206">
        <v>0</v>
      </c>
      <c r="AV206" cm="1">
        <f t="array" ref="AV206">IF(FALSE,"True," &amp; IF(_xlfn.XLOOKUP("App_RangeGt1000",'Scoring_Config'!$A:$A,'Scoring_Config'!$D:$D,"Yes")="Yes",_xlfn.XLOOKUP("App_RangeGt1000",'Scoring_Config'!$A:$A,'Scoring_Config'!$C:$C,0),0),"False,0")</f>
        <v>0</v>
      </c>
      <c r="AW206" cm="1">
        <f t="array" ref="AW206">IF(FALSE,"True," &amp; IF(_xlfn.XLOOKUP("Action_IsDenyOrDrop",'Scoring_Config'!$A:$A,'Scoring_Config'!$D:$D,"Yes")="Yes",_xlfn.XLOOKUP("Action_IsDenyOrDrop",'Scoring_Config'!$A:$A,'Scoring_Config'!$C:$C,0),0),"False,0")</f>
        <v>0</v>
      </c>
      <c r="AX206" cm="1">
        <f t="array" ref="AX206">IF(LEFT(AW206,4)="True",0,(IF(LEFT(Y206,4)="True",IF(_xlfn.XLOOKUP("Src_IsAny",'Scoring_Config'!$A:$A,'Scoring_Config'!$D:$D,"Yes")="Yes",_xlfn.XLOOKUP("Src_IsAny",'Scoring_Config'!$A:$A,'Scoring_Config'!$C:$C,10),0),0)+IF(LEFT(Z206,4)="True",IF(_xlfn.XLOOKUP("Src_CIDR_Le_16",'Scoring_Config'!$A:$A,'Scoring_Config'!$D:$D,"Yes")="Yes",_xlfn.XLOOKUP("Src_CIDR_Le_16",'Scoring_Config'!$A:$A,'Scoring_Config'!$C:$C,10),0),0)+IF(LEFT(AA206,4)="True",IF(_xlfn.XLOOKUP("Src_CIDR_17_22",'Scoring_Config'!$A:$A,'Scoring_Config'!$D:$D,"Yes")="Yes",_xlfn.XLOOKUP("Src_CIDR_17_22",'Scoring_Config'!$A:$A,'Scoring_Config'!$C:$C,5),0),0)+IF(LEFT(AB206,4)="True",IF(_xlfn.XLOOKUP("Dst_IsAny",'Scoring_Config'!$A:$A,'Scoring_Config'!$D:$D,"Yes")="Yes",_xlfn.XLOOKUP("Dst_IsAny",'Scoring_Config'!$A:$A,'Scoring_Config'!$C:$C,10),0),0)+IF(LEFT(AC206,4)="True",IF(_xlfn.XLOOKUP("Dst_CIDR_Le_16",'Scoring_Config'!$A:$A,'Scoring_Config'!$D:$D,"Yes")="Yes",_xlfn.XLOOKUP("Dst_CIDR_Le_16",'Scoring_Config'!$A:$A,'Scoring_Config'!$C:$C,10),0),0)+IF(LEFT(AD206,4)="True",IF(_xlfn.XLOOKUP("Dst_CIDR_17_22",'Scoring_Config'!$A:$A,'Scoring_Config'!$D:$D,"Yes")="Yes",_xlfn.XLOOKUP("Dst_CIDR_17_22",'Scoring_Config'!$A:$A,'Scoring_Config'!$C:$C,5),0),0)+IF(LEFT(AE206,4)="True",IF(_xlfn.XLOOKUP("SrcZone_IsAny",'Scoring_Config'!$A:$A,'Scoring_Config'!$D:$D,"Yes")="Yes",_xlfn.XLOOKUP("SrcZone_IsAny",'Scoring_Config'!$A:$A,'Scoring_Config'!$C:$C,10),0),0)+IF(LEFT(AF206,4)="True",IF(_xlfn.XLOOKUP("DstZone_IsAny",'Scoring_Config'!$A:$A,'Scoring_Config'!$D:$D,"Yes")="Yes",_xlfn.XLOOKUP("DstZone_IsAny",'Scoring_Config'!$A:$A,'Scoring_Config'!$C:$C,10),0),0)+IF(LEFT(AG206,4)="True",IF(_xlfn.XLOOKUP("Service_Any_OR_RangeGt1000",'Scoring_Config'!$A:$A,'Scoring_Config'!$D:$D,"Yes")="Yes",_xlfn.XLOOKUP("Service_Any_OR_RangeGt1000",'Scoring_Config'!$A:$A,'Scoring_Config'!$C:$C,10),0),0)+IF(LEFT(AH206,4)="True",IF(_xlfn.XLOOKUP("App_Any_OR_RangeGt1000",'Scoring_Config'!$A:$A,'Scoring_Config'!$D:$D,"Yes")="Yes",_xlfn.XLOOKUP("App_Any_OR_RangeGt1000",'Scoring_Config'!$A:$A,'Scoring_Config'!$C:$C,10),0),0)+IF(LEFT(AI206,4)="True",IF(_xlfn.XLOOKUP("Service_Insecure_Match",'Scoring_Config'!$A:$A,'Scoring_Config'!$D:$D,"Yes")="Yes",_xlfn.XLOOKUP("Service_Insecure_Match",'Scoring_Config'!$A:$A,'Scoring_Config'!$C:$C,5),0),0)+IF(LEFT(AJ206,4)="True",IF(_xlfn.XLOOKUP("Risky_Inbound",'Scoring_Config'!$A:$A,'Scoring_Config'!$D:$D,"Yes")="Yes",_xlfn.XLOOKUP("Risky_Inbound",'Scoring_Config'!$A:$A,'Scoring_Config'!$C:$C,50),0),0)+IF(LEFT(AK206,4)="True",IF(_xlfn.XLOOKUP("Risky_Outbound",'Scoring_Config'!$A:$A,'Scoring_Config'!$D:$D,"Yes")="Yes",_xlfn.XLOOKUP("Risky_Outbound",'Scoring_Config'!$A:$A,'Scoring_Config'!$C:$C,25),0),0)+IF(LEFT(AZ206,4)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206,FIND(",",AL206)+1,100)),0)+IF(LEFT(AM206,4)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206,FIND(",",AN206)+1,100)),0)+IF(_xlfn.XLOOKUP("Profile_Scoring",'Scoring_Config'!$A:$A,'Scoring_Config'!$D:$D,"Yes")="Yes",VALUE(MID(AO206,FIND(",",AO206)+1,100)),0)+IF(_xlfn.XLOOKUP("Options_Scoring",'Scoring_Config'!$A:$A,'Scoring_Config'!$D:$D,"Yes")="Yes",VALUE(MID(AP206,FIND(",",AP206)+1,100)),0)))</f>
        <v>0</v>
      </c>
      <c r="AZ206" cm="1">
        <f t="array" ref="AZ206">IF(FALSE,"True," &amp; IF(_xlfn.XLOOKUP("Migrate_Insecure",'Scoring_Config'!$A:$A,'Scoring_Config'!$D:$D,"Yes")="Yes",_xlfn.XLOOKUP("Migrate_Insecure",'Scoring_Config'!$A:$A,'Scoring_Config'!$C:$C,10),0),"False,0")</f>
        <v>0</v>
      </c>
    </row>
    <row r="207" spans="1:52">
      <c r="A207" t="s">
        <v>1979</v>
      </c>
      <c r="B207" t="s">
        <v>2185</v>
      </c>
      <c r="C207" t="s">
        <v>3542</v>
      </c>
      <c r="D207" t="s">
        <v>3544</v>
      </c>
      <c r="E207" t="s">
        <v>3562</v>
      </c>
      <c r="F207" t="s">
        <v>3645</v>
      </c>
      <c r="G207" t="s">
        <v>214</v>
      </c>
      <c r="H207" t="s">
        <v>4058</v>
      </c>
      <c r="I207" t="s">
        <v>3632</v>
      </c>
      <c r="J207" t="s">
        <v>897</v>
      </c>
      <c r="K207" t="s">
        <v>193</v>
      </c>
      <c r="L207" t="s">
        <v>1373</v>
      </c>
      <c r="M207" t="s">
        <v>1973</v>
      </c>
      <c r="N207" t="s">
        <v>4315</v>
      </c>
      <c r="O207" t="s">
        <v>4319</v>
      </c>
      <c r="P207" t="s">
        <v>4323</v>
      </c>
      <c r="Q207" t="s">
        <v>4479</v>
      </c>
      <c r="R207" t="s">
        <v>5439</v>
      </c>
      <c r="S207" t="s">
        <v>4324</v>
      </c>
      <c r="T207" t="s">
        <v>5605</v>
      </c>
      <c r="U207" t="s">
        <v>6072</v>
      </c>
      <c r="Y207" cm="1">
        <f t="array" ref="Y207">IF(FALSE,"True," &amp; IF(_xlfn.XLOOKUP("Src_IsAny",'Scoring_Config'!$A:$A,'Scoring_Config'!$D:$D,"Yes")="Yes",_xlfn.XLOOKUP("Src_IsAny",'Scoring_Config'!$A:$A,'Scoring_Config'!$C:$C,10),0),"False,0")</f>
        <v>0</v>
      </c>
      <c r="Z207" cm="1">
        <f t="array" ref="Z207">IF(FALSE,"True," &amp; IF(_xlfn.XLOOKUP("Src_CIDR_Le_16",'Scoring_Config'!$A:$A,'Scoring_Config'!$D:$D,"Yes")="Yes",_xlfn.XLOOKUP("Src_CIDR_Le_16",'Scoring_Config'!$A:$A,'Scoring_Config'!$C:$C,10),0),"False,0")</f>
        <v>0</v>
      </c>
      <c r="AA207" cm="1">
        <f t="array" ref="AA207">IF(FALSE,"True," &amp; IF(_xlfn.XLOOKUP("Src_CIDR_17_22",'Scoring_Config'!$A:$A,'Scoring_Config'!$D:$D,"Yes")="Yes",_xlfn.XLOOKUP("Src_CIDR_17_22",'Scoring_Config'!$A:$A,'Scoring_Config'!$C:$C,5),0),"False,0")</f>
        <v>0</v>
      </c>
      <c r="AB207" cm="1">
        <f t="array" ref="AB207">IF(FALSE,"True," &amp; IF(_xlfn.XLOOKUP("Dst_IsAny",'Scoring_Config'!$A:$A,'Scoring_Config'!$D:$D,"Yes")="Yes",_xlfn.XLOOKUP("Dst_IsAny",'Scoring_Config'!$A:$A,'Scoring_Config'!$C:$C,10),0),"False,0")</f>
        <v>0</v>
      </c>
      <c r="AC207" cm="1">
        <f t="array" ref="AC207">IF(FALSE,"True," &amp; IF(_xlfn.XLOOKUP("Dst_CIDR_Le_16",'Scoring_Config'!$A:$A,'Scoring_Config'!$D:$D,"Yes")="Yes",_xlfn.XLOOKUP("Dst_CIDR_Le_16",'Scoring_Config'!$A:$A,'Scoring_Config'!$C:$C,10),0),"False,0")</f>
        <v>0</v>
      </c>
      <c r="AD207" cm="1">
        <f t="array" ref="AD207">IF(FALSE,"True," &amp; IF(_xlfn.XLOOKUP("Dst_CIDR_17_22",'Scoring_Config'!$A:$A,'Scoring_Config'!$D:$D,"Yes")="Yes",_xlfn.XLOOKUP("Dst_CIDR_17_22",'Scoring_Config'!$A:$A,'Scoring_Config'!$C:$C,5),0),"False,0")</f>
        <v>0</v>
      </c>
      <c r="AE207" cm="1">
        <f t="array" ref="AE207">IF(FALSE,"True," &amp; IF(_xlfn.XLOOKUP("SrcZone_IsAny",'Scoring_Config'!$A:$A,'Scoring_Config'!$D:$D,"Yes")="Yes",_xlfn.XLOOKUP("SrcZone_IsAny",'Scoring_Config'!$A:$A,'Scoring_Config'!$C:$C,10),0),"False,0")</f>
        <v>0</v>
      </c>
      <c r="AF207" cm="1">
        <f t="array" ref="AF207">IF(FALSE,"True," &amp; IF(_xlfn.XLOOKUP("DstZone_IsAny",'Scoring_Config'!$A:$A,'Scoring_Config'!$D:$D,"Yes")="Yes",_xlfn.XLOOKUP("DstZone_IsAny",'Scoring_Config'!$A:$A,'Scoring_Config'!$C:$C,10),0),"False,0")</f>
        <v>0</v>
      </c>
      <c r="AG207" cm="1">
        <f t="array" ref="AG20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07" cm="1">
        <f t="array" ref="AH207">IF(FALSE,"True," &amp; IF(_xlfn.XLOOKUP("App_Any_OR_RangeGt1000",'Scoring_Config'!$A:$A,'Scoring_Config'!$D:$D,"Yes")="Yes",_xlfn.XLOOKUP("App_Any_OR_RangeGt1000",'Scoring_Config'!$A:$A,'Scoring_Config'!$C:$C,10),0),"False,0")</f>
        <v>0</v>
      </c>
      <c r="AI207" cm="1">
        <f t="array" ref="AI207">IF(FALSE,"True," &amp; IF(_xlfn.XLOOKUP("Service_Insecure_Match",'Scoring_Config'!$A:$A,'Scoring_Config'!$D:$D,"Yes")="Yes",_xlfn.XLOOKUP("Service_Insecure_Match",'Scoring_Config'!$A:$A,'Scoring_Config'!$C:$C,5),0),"False,0")</f>
        <v>0</v>
      </c>
      <c r="AJ207" cm="1">
        <f t="array" ref="AJ207">IF(FALSE,"True," &amp; IF(_xlfn.XLOOKUP("Risky_Inbound",'Scoring_Config'!$A:$A,'Scoring_Config'!$D:$D,"Yes")="Yes",_xlfn.XLOOKUP("Risky_Inbound",'Scoring_Config'!$A:$A,'Scoring_Config'!$C:$C,50),0),"False,0")</f>
        <v>0</v>
      </c>
      <c r="AK207" cm="1">
        <f t="array" ref="AK207">IF(FALSE,"True," &amp; IF(_xlfn.XLOOKUP("Risky_Outbound",'Scoring_Config'!$A:$A,'Scoring_Config'!$D:$D,"Yes")="Yes",_xlfn.XLOOKUP("Risky_Outbound",'Scoring_Config'!$A:$A,'Scoring_Config'!$C:$C,25),0),"False,0")</f>
        <v>0</v>
      </c>
      <c r="AL207" t="s">
        <v>6699</v>
      </c>
      <c r="AM207" cm="1">
        <f t="array" ref="AM20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07" t="s">
        <v>6697</v>
      </c>
      <c r="AO207" t="s">
        <v>6697</v>
      </c>
      <c r="AP207" t="s">
        <v>6697</v>
      </c>
      <c r="AQ207" cm="1">
        <f t="array" ref="AQ207">IF(FALSE,"True," &amp; IF(_xlfn.XLOOKUP("Service_IsAny",'Scoring_Config'!$A:$A,'Scoring_Config'!$D:$D,"Yes")="Yes",_xlfn.XLOOKUP("Service_IsAny",'Scoring_Config'!$A:$A,'Scoring_Config'!$C:$C,0),0),"False,0")</f>
        <v>0</v>
      </c>
      <c r="AR207">
        <v>0</v>
      </c>
      <c r="AS207" cm="1">
        <f t="array" ref="AS207">IF(FALSE,"True," &amp; IF(_xlfn.XLOOKUP("Service_RangeGt1000",'Scoring_Config'!$A:$A,'Scoring_Config'!$D:$D,"Yes")="Yes",_xlfn.XLOOKUP("Service_RangeGt1000",'Scoring_Config'!$A:$A,'Scoring_Config'!$C:$C,0),0),"False,0")</f>
        <v>0</v>
      </c>
      <c r="AT207" cm="1">
        <f t="array" ref="AT207">IF(FALSE,"True," &amp; IF(_xlfn.XLOOKUP("App_IsAny",'Scoring_Config'!$A:$A,'Scoring_Config'!$D:$D,"Yes")="Yes",_xlfn.XLOOKUP("App_IsAny",'Scoring_Config'!$A:$A,'Scoring_Config'!$C:$C,0),0),"False,0")</f>
        <v>0</v>
      </c>
      <c r="AU207">
        <v>0</v>
      </c>
      <c r="AV207" cm="1">
        <f t="array" ref="AV207">IF(FALSE,"True," &amp; IF(_xlfn.XLOOKUP("App_RangeGt1000",'Scoring_Config'!$A:$A,'Scoring_Config'!$D:$D,"Yes")="Yes",_xlfn.XLOOKUP("App_RangeGt1000",'Scoring_Config'!$A:$A,'Scoring_Config'!$C:$C,0),0),"False,0")</f>
        <v>0</v>
      </c>
      <c r="AW207" cm="1">
        <f t="array" ref="AW207">IF(FALSE,"True," &amp; IF(_xlfn.XLOOKUP("Action_IsDenyOrDrop",'Scoring_Config'!$A:$A,'Scoring_Config'!$D:$D,"Yes")="Yes",_xlfn.XLOOKUP("Action_IsDenyOrDrop",'Scoring_Config'!$A:$A,'Scoring_Config'!$C:$C,0),0),"False,0")</f>
        <v>0</v>
      </c>
      <c r="AX207" cm="1">
        <f t="array" ref="AX207">IF(LEFT(AW207,4)="True",0,(IF(LEFT(Y207,4)="True",IF(_xlfn.XLOOKUP("Src_IsAny",'Scoring_Config'!$A:$A,'Scoring_Config'!$D:$D,"Yes")="Yes",_xlfn.XLOOKUP("Src_IsAny",'Scoring_Config'!$A:$A,'Scoring_Config'!$C:$C,10),0),0)+IF(LEFT(Z207,4)="True",IF(_xlfn.XLOOKUP("Src_CIDR_Le_16",'Scoring_Config'!$A:$A,'Scoring_Config'!$D:$D,"Yes")="Yes",_xlfn.XLOOKUP("Src_CIDR_Le_16",'Scoring_Config'!$A:$A,'Scoring_Config'!$C:$C,10),0),0)+IF(LEFT(AA207,4)="True",IF(_xlfn.XLOOKUP("Src_CIDR_17_22",'Scoring_Config'!$A:$A,'Scoring_Config'!$D:$D,"Yes")="Yes",_xlfn.XLOOKUP("Src_CIDR_17_22",'Scoring_Config'!$A:$A,'Scoring_Config'!$C:$C,5),0),0)+IF(LEFT(AB207,4)="True",IF(_xlfn.XLOOKUP("Dst_IsAny",'Scoring_Config'!$A:$A,'Scoring_Config'!$D:$D,"Yes")="Yes",_xlfn.XLOOKUP("Dst_IsAny",'Scoring_Config'!$A:$A,'Scoring_Config'!$C:$C,10),0),0)+IF(LEFT(AC207,4)="True",IF(_xlfn.XLOOKUP("Dst_CIDR_Le_16",'Scoring_Config'!$A:$A,'Scoring_Config'!$D:$D,"Yes")="Yes",_xlfn.XLOOKUP("Dst_CIDR_Le_16",'Scoring_Config'!$A:$A,'Scoring_Config'!$C:$C,10),0),0)+IF(LEFT(AD207,4)="True",IF(_xlfn.XLOOKUP("Dst_CIDR_17_22",'Scoring_Config'!$A:$A,'Scoring_Config'!$D:$D,"Yes")="Yes",_xlfn.XLOOKUP("Dst_CIDR_17_22",'Scoring_Config'!$A:$A,'Scoring_Config'!$C:$C,5),0),0)+IF(LEFT(AE207,4)="True",IF(_xlfn.XLOOKUP("SrcZone_IsAny",'Scoring_Config'!$A:$A,'Scoring_Config'!$D:$D,"Yes")="Yes",_xlfn.XLOOKUP("SrcZone_IsAny",'Scoring_Config'!$A:$A,'Scoring_Config'!$C:$C,10),0),0)+IF(LEFT(AF207,4)="True",IF(_xlfn.XLOOKUP("DstZone_IsAny",'Scoring_Config'!$A:$A,'Scoring_Config'!$D:$D,"Yes")="Yes",_xlfn.XLOOKUP("DstZone_IsAny",'Scoring_Config'!$A:$A,'Scoring_Config'!$C:$C,10),0),0)+IF(LEFT(AG207,4)="True",IF(_xlfn.XLOOKUP("Service_Any_OR_RangeGt1000",'Scoring_Config'!$A:$A,'Scoring_Config'!$D:$D,"Yes")="Yes",_xlfn.XLOOKUP("Service_Any_OR_RangeGt1000",'Scoring_Config'!$A:$A,'Scoring_Config'!$C:$C,10),0),0)+IF(LEFT(AH207,4)="True",IF(_xlfn.XLOOKUP("App_Any_OR_RangeGt1000",'Scoring_Config'!$A:$A,'Scoring_Config'!$D:$D,"Yes")="Yes",_xlfn.XLOOKUP("App_Any_OR_RangeGt1000",'Scoring_Config'!$A:$A,'Scoring_Config'!$C:$C,10),0),0)+IF(LEFT(AI207,4)="True",IF(_xlfn.XLOOKUP("Service_Insecure_Match",'Scoring_Config'!$A:$A,'Scoring_Config'!$D:$D,"Yes")="Yes",_xlfn.XLOOKUP("Service_Insecure_Match",'Scoring_Config'!$A:$A,'Scoring_Config'!$C:$C,5),0),0)+IF(LEFT(AJ207,4)="True",IF(_xlfn.XLOOKUP("Risky_Inbound",'Scoring_Config'!$A:$A,'Scoring_Config'!$D:$D,"Yes")="Yes",_xlfn.XLOOKUP("Risky_Inbound",'Scoring_Config'!$A:$A,'Scoring_Config'!$C:$C,50),0),0)+IF(LEFT(AK207,4)="True",IF(_xlfn.XLOOKUP("Risky_Outbound",'Scoring_Config'!$A:$A,'Scoring_Config'!$D:$D,"Yes")="Yes",_xlfn.XLOOKUP("Risky_Outbound",'Scoring_Config'!$A:$A,'Scoring_Config'!$C:$C,25),0),0)+IF(LEFT(AZ207,4)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207,FIND(",",AL207)+1,100)),0)+IF(LEFT(AM207,4)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207,FIND(",",AN207)+1,100)),0)+IF(_xlfn.XLOOKUP("Profile_Scoring",'Scoring_Config'!$A:$A,'Scoring_Config'!$D:$D,"Yes")="Yes",VALUE(MID(AO207,FIND(",",AO207)+1,100)),0)+IF(_xlfn.XLOOKUP("Options_Scoring",'Scoring_Config'!$A:$A,'Scoring_Config'!$D:$D,"Yes")="Yes",VALUE(MID(AP207,FIND(",",AP207)+1,100)),0)))</f>
        <v>0</v>
      </c>
      <c r="AZ207" cm="1">
        <f t="array" ref="AZ207">IF(FALSE,"True," &amp; IF(_xlfn.XLOOKUP("Migrate_Insecure",'Scoring_Config'!$A:$A,'Scoring_Config'!$D:$D,"Yes")="Yes",_xlfn.XLOOKUP("Migrate_Insecure",'Scoring_Config'!$A:$A,'Scoring_Config'!$C:$C,10),0),"False,0")</f>
        <v>0</v>
      </c>
    </row>
    <row r="208" spans="1:52">
      <c r="A208" t="s">
        <v>1979</v>
      </c>
      <c r="B208" t="s">
        <v>2186</v>
      </c>
      <c r="C208" t="s">
        <v>3542</v>
      </c>
      <c r="D208" t="s">
        <v>3545</v>
      </c>
      <c r="E208" t="s">
        <v>3563</v>
      </c>
      <c r="F208" t="s">
        <v>3646</v>
      </c>
      <c r="G208" t="s">
        <v>215</v>
      </c>
      <c r="H208" t="s">
        <v>174</v>
      </c>
      <c r="I208" t="s">
        <v>3575</v>
      </c>
      <c r="J208" t="s">
        <v>898</v>
      </c>
      <c r="K208" t="s">
        <v>1667</v>
      </c>
      <c r="L208" t="s">
        <v>1327</v>
      </c>
      <c r="M208" t="s">
        <v>1974</v>
      </c>
      <c r="N208" t="s">
        <v>4315</v>
      </c>
      <c r="O208" t="s">
        <v>4319</v>
      </c>
      <c r="P208" t="s">
        <v>4321</v>
      </c>
      <c r="Q208" t="s">
        <v>4480</v>
      </c>
      <c r="R208" t="s">
        <v>5440</v>
      </c>
      <c r="S208" t="s">
        <v>5440</v>
      </c>
      <c r="T208" t="s">
        <v>5634</v>
      </c>
      <c r="U208" t="s">
        <v>6073</v>
      </c>
      <c r="Y208" cm="1">
        <f t="array" ref="Y208">IF(FALSE,"True," &amp; IF(_xlfn.XLOOKUP("Src_IsAny",'Scoring_Config'!$A:$A,'Scoring_Config'!$D:$D,"Yes")="Yes",_xlfn.XLOOKUP("Src_IsAny",'Scoring_Config'!$A:$A,'Scoring_Config'!$C:$C,10),0),"False,0")</f>
        <v>0</v>
      </c>
      <c r="Z208" cm="1">
        <f t="array" ref="Z208">IF(FALSE,"True," &amp; IF(_xlfn.XLOOKUP("Src_CIDR_Le_16",'Scoring_Config'!$A:$A,'Scoring_Config'!$D:$D,"Yes")="Yes",_xlfn.XLOOKUP("Src_CIDR_Le_16",'Scoring_Config'!$A:$A,'Scoring_Config'!$C:$C,10),0),"False,0")</f>
        <v>0</v>
      </c>
      <c r="AA208" cm="1">
        <f t="array" ref="AA208">IF(TRUE,"True," &amp; IF(_xlfn.XLOOKUP("Src_CIDR_17_22",'Scoring_Config'!$A:$A,'Scoring_Config'!$D:$D,"Yes")="Yes",_xlfn.XLOOKUP("Src_CIDR_17_22",'Scoring_Config'!$A:$A,'Scoring_Config'!$C:$C,5),0),"False,0")</f>
        <v>0</v>
      </c>
      <c r="AB208" cm="1">
        <f t="array" ref="AB208">IF(FALSE,"True," &amp; IF(_xlfn.XLOOKUP("Dst_IsAny",'Scoring_Config'!$A:$A,'Scoring_Config'!$D:$D,"Yes")="Yes",_xlfn.XLOOKUP("Dst_IsAny",'Scoring_Config'!$A:$A,'Scoring_Config'!$C:$C,10),0),"False,0")</f>
        <v>0</v>
      </c>
      <c r="AC208" cm="1">
        <f t="array" ref="AC208">IF(FALSE,"True," &amp; IF(_xlfn.XLOOKUP("Dst_CIDR_Le_16",'Scoring_Config'!$A:$A,'Scoring_Config'!$D:$D,"Yes")="Yes",_xlfn.XLOOKUP("Dst_CIDR_Le_16",'Scoring_Config'!$A:$A,'Scoring_Config'!$C:$C,10),0),"False,0")</f>
        <v>0</v>
      </c>
      <c r="AD208" cm="1">
        <f t="array" ref="AD208">IF(FALSE,"True," &amp; IF(_xlfn.XLOOKUP("Dst_CIDR_17_22",'Scoring_Config'!$A:$A,'Scoring_Config'!$D:$D,"Yes")="Yes",_xlfn.XLOOKUP("Dst_CIDR_17_22",'Scoring_Config'!$A:$A,'Scoring_Config'!$C:$C,5),0),"False,0")</f>
        <v>0</v>
      </c>
      <c r="AE208" cm="1">
        <f t="array" ref="AE208">IF(FALSE,"True," &amp; IF(_xlfn.XLOOKUP("SrcZone_IsAny",'Scoring_Config'!$A:$A,'Scoring_Config'!$D:$D,"Yes")="Yes",_xlfn.XLOOKUP("SrcZone_IsAny",'Scoring_Config'!$A:$A,'Scoring_Config'!$C:$C,10),0),"False,0")</f>
        <v>0</v>
      </c>
      <c r="AF208" cm="1">
        <f t="array" ref="AF208">IF(FALSE,"True," &amp; IF(_xlfn.XLOOKUP("DstZone_IsAny",'Scoring_Config'!$A:$A,'Scoring_Config'!$D:$D,"Yes")="Yes",_xlfn.XLOOKUP("DstZone_IsAny",'Scoring_Config'!$A:$A,'Scoring_Config'!$C:$C,10),0),"False,0")</f>
        <v>0</v>
      </c>
      <c r="AG208" cm="1">
        <f t="array" ref="AG20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08" cm="1">
        <f t="array" ref="AH208">IF(FALSE,"True," &amp; IF(_xlfn.XLOOKUP("App_Any_OR_RangeGt1000",'Scoring_Config'!$A:$A,'Scoring_Config'!$D:$D,"Yes")="Yes",_xlfn.XLOOKUP("App_Any_OR_RangeGt1000",'Scoring_Config'!$A:$A,'Scoring_Config'!$C:$C,10),0),"False,0")</f>
        <v>0</v>
      </c>
      <c r="AI208" cm="1">
        <f t="array" ref="AI208">IF(FALSE,"True," &amp; IF(_xlfn.XLOOKUP("Service_Insecure_Match",'Scoring_Config'!$A:$A,'Scoring_Config'!$D:$D,"Yes")="Yes",_xlfn.XLOOKUP("Service_Insecure_Match",'Scoring_Config'!$A:$A,'Scoring_Config'!$C:$C,5),0),"False,0")</f>
        <v>0</v>
      </c>
      <c r="AJ208" cm="1">
        <f t="array" ref="AJ208">IF(FALSE,"True," &amp; IF(_xlfn.XLOOKUP("Risky_Inbound",'Scoring_Config'!$A:$A,'Scoring_Config'!$D:$D,"Yes")="Yes",_xlfn.XLOOKUP("Risky_Inbound",'Scoring_Config'!$A:$A,'Scoring_Config'!$C:$C,50),0),"False,0")</f>
        <v>0</v>
      </c>
      <c r="AK208" cm="1">
        <f t="array" ref="AK208">IF(FALSE,"True," &amp; IF(_xlfn.XLOOKUP("Risky_Outbound",'Scoring_Config'!$A:$A,'Scoring_Config'!$D:$D,"Yes")="Yes",_xlfn.XLOOKUP("Risky_Outbound",'Scoring_Config'!$A:$A,'Scoring_Config'!$C:$C,25),0),"False,0")</f>
        <v>0</v>
      </c>
      <c r="AL208" t="s">
        <v>6700</v>
      </c>
      <c r="AM208" cm="1">
        <f t="array" ref="AM20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08" t="s">
        <v>6697</v>
      </c>
      <c r="AO208" t="s">
        <v>6697</v>
      </c>
      <c r="AP208" t="s">
        <v>6697</v>
      </c>
      <c r="AQ208" cm="1">
        <f t="array" ref="AQ208">IF(FALSE,"True," &amp; IF(_xlfn.XLOOKUP("Service_IsAny",'Scoring_Config'!$A:$A,'Scoring_Config'!$D:$D,"Yes")="Yes",_xlfn.XLOOKUP("Service_IsAny",'Scoring_Config'!$A:$A,'Scoring_Config'!$C:$C,0),0),"False,0")</f>
        <v>0</v>
      </c>
      <c r="AR208">
        <v>0</v>
      </c>
      <c r="AS208" cm="1">
        <f t="array" ref="AS208">IF(FALSE,"True," &amp; IF(_xlfn.XLOOKUP("Service_RangeGt1000",'Scoring_Config'!$A:$A,'Scoring_Config'!$D:$D,"Yes")="Yes",_xlfn.XLOOKUP("Service_RangeGt1000",'Scoring_Config'!$A:$A,'Scoring_Config'!$C:$C,0),0),"False,0")</f>
        <v>0</v>
      </c>
      <c r="AT208" cm="1">
        <f t="array" ref="AT208">IF(FALSE,"True," &amp; IF(_xlfn.XLOOKUP("App_IsAny",'Scoring_Config'!$A:$A,'Scoring_Config'!$D:$D,"Yes")="Yes",_xlfn.XLOOKUP("App_IsAny",'Scoring_Config'!$A:$A,'Scoring_Config'!$C:$C,0),0),"False,0")</f>
        <v>0</v>
      </c>
      <c r="AU208">
        <v>1</v>
      </c>
      <c r="AV208" cm="1">
        <f t="array" ref="AV208">IF(FALSE,"True," &amp; IF(_xlfn.XLOOKUP("App_RangeGt1000",'Scoring_Config'!$A:$A,'Scoring_Config'!$D:$D,"Yes")="Yes",_xlfn.XLOOKUP("App_RangeGt1000",'Scoring_Config'!$A:$A,'Scoring_Config'!$C:$C,0),0),"False,0")</f>
        <v>0</v>
      </c>
      <c r="AW208" cm="1">
        <f t="array" ref="AW208">IF(FALSE,"True," &amp; IF(_xlfn.XLOOKUP("Action_IsDenyOrDrop",'Scoring_Config'!$A:$A,'Scoring_Config'!$D:$D,"Yes")="Yes",_xlfn.XLOOKUP("Action_IsDenyOrDrop",'Scoring_Config'!$A:$A,'Scoring_Config'!$C:$C,0),0),"False,0")</f>
        <v>0</v>
      </c>
      <c r="AX208" cm="1">
        <f t="array" ref="AX208">IF(LEFT(AW208,4)="True",0,(IF(LEFT(Y208,4)="True",IF(_xlfn.XLOOKUP("Src_IsAny",'Scoring_Config'!$A:$A,'Scoring_Config'!$D:$D,"Yes")="Yes",_xlfn.XLOOKUP("Src_IsAny",'Scoring_Config'!$A:$A,'Scoring_Config'!$C:$C,10),0),0)+IF(LEFT(Z208,4)="True",IF(_xlfn.XLOOKUP("Src_CIDR_Le_16",'Scoring_Config'!$A:$A,'Scoring_Config'!$D:$D,"Yes")="Yes",_xlfn.XLOOKUP("Src_CIDR_Le_16",'Scoring_Config'!$A:$A,'Scoring_Config'!$C:$C,10),0),0)+IF(LEFT(AA208,4)="True",IF(_xlfn.XLOOKUP("Src_CIDR_17_22",'Scoring_Config'!$A:$A,'Scoring_Config'!$D:$D,"Yes")="Yes",_xlfn.XLOOKUP("Src_CIDR_17_22",'Scoring_Config'!$A:$A,'Scoring_Config'!$C:$C,5),0),0)+IF(LEFT(AB208,4)="True",IF(_xlfn.XLOOKUP("Dst_IsAny",'Scoring_Config'!$A:$A,'Scoring_Config'!$D:$D,"Yes")="Yes",_xlfn.XLOOKUP("Dst_IsAny",'Scoring_Config'!$A:$A,'Scoring_Config'!$C:$C,10),0),0)+IF(LEFT(AC208,4)="True",IF(_xlfn.XLOOKUP("Dst_CIDR_Le_16",'Scoring_Config'!$A:$A,'Scoring_Config'!$D:$D,"Yes")="Yes",_xlfn.XLOOKUP("Dst_CIDR_Le_16",'Scoring_Config'!$A:$A,'Scoring_Config'!$C:$C,10),0),0)+IF(LEFT(AD208,4)="True",IF(_xlfn.XLOOKUP("Dst_CIDR_17_22",'Scoring_Config'!$A:$A,'Scoring_Config'!$D:$D,"Yes")="Yes",_xlfn.XLOOKUP("Dst_CIDR_17_22",'Scoring_Config'!$A:$A,'Scoring_Config'!$C:$C,5),0),0)+IF(LEFT(AE208,4)="True",IF(_xlfn.XLOOKUP("SrcZone_IsAny",'Scoring_Config'!$A:$A,'Scoring_Config'!$D:$D,"Yes")="Yes",_xlfn.XLOOKUP("SrcZone_IsAny",'Scoring_Config'!$A:$A,'Scoring_Config'!$C:$C,10),0),0)+IF(LEFT(AF208,4)="True",IF(_xlfn.XLOOKUP("DstZone_IsAny",'Scoring_Config'!$A:$A,'Scoring_Config'!$D:$D,"Yes")="Yes",_xlfn.XLOOKUP("DstZone_IsAny",'Scoring_Config'!$A:$A,'Scoring_Config'!$C:$C,10),0),0)+IF(LEFT(AG208,4)="True",IF(_xlfn.XLOOKUP("Service_Any_OR_RangeGt1000",'Scoring_Config'!$A:$A,'Scoring_Config'!$D:$D,"Yes")="Yes",_xlfn.XLOOKUP("Service_Any_OR_RangeGt1000",'Scoring_Config'!$A:$A,'Scoring_Config'!$C:$C,10),0),0)+IF(LEFT(AH208,4)="True",IF(_xlfn.XLOOKUP("App_Any_OR_RangeGt1000",'Scoring_Config'!$A:$A,'Scoring_Config'!$D:$D,"Yes")="Yes",_xlfn.XLOOKUP("App_Any_OR_RangeGt1000",'Scoring_Config'!$A:$A,'Scoring_Config'!$C:$C,10),0),0)+IF(LEFT(AI208,4)="True",IF(_xlfn.XLOOKUP("Service_Insecure_Match",'Scoring_Config'!$A:$A,'Scoring_Config'!$D:$D,"Yes")="Yes",_xlfn.XLOOKUP("Service_Insecure_Match",'Scoring_Config'!$A:$A,'Scoring_Config'!$C:$C,5),0),0)+IF(LEFT(AJ208,4)="True",IF(_xlfn.XLOOKUP("Risky_Inbound",'Scoring_Config'!$A:$A,'Scoring_Config'!$D:$D,"Yes")="Yes",_xlfn.XLOOKUP("Risky_Inbound",'Scoring_Config'!$A:$A,'Scoring_Config'!$C:$C,50),0),0)+IF(LEFT(AK208,4)="True",IF(_xlfn.XLOOKUP("Risky_Outbound",'Scoring_Config'!$A:$A,'Scoring_Config'!$D:$D,"Yes")="Yes",_xlfn.XLOOKUP("Risky_Outbound",'Scoring_Config'!$A:$A,'Scoring_Config'!$C:$C,25),0),0)+IF(LEFT(AZ208,4)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208,FIND(",",AL208)+1,100)),0)+IF(LEFT(AM208,4)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208,FIND(",",AN208)+1,100)),0)+IF(_xlfn.XLOOKUP("Profile_Scoring",'Scoring_Config'!$A:$A,'Scoring_Config'!$D:$D,"Yes")="Yes",VALUE(MID(AO208,FIND(",",AO208)+1,100)),0)+IF(_xlfn.XLOOKUP("Options_Scoring",'Scoring_Config'!$A:$A,'Scoring_Config'!$D:$D,"Yes")="Yes",VALUE(MID(AP208,FIND(",",AP208)+1,100)),0)))</f>
        <v>0</v>
      </c>
      <c r="AZ208" cm="1">
        <f t="array" ref="AZ208">IF(FALSE,"True," &amp; IF(_xlfn.XLOOKUP("Migrate_Insecure",'Scoring_Config'!$A:$A,'Scoring_Config'!$D:$D,"Yes")="Yes",_xlfn.XLOOKUP("Migrate_Insecure",'Scoring_Config'!$A:$A,'Scoring_Config'!$C:$C,10),0),"False,0")</f>
        <v>0</v>
      </c>
    </row>
    <row r="209" spans="1:52">
      <c r="A209" t="s">
        <v>1979</v>
      </c>
      <c r="B209" t="s">
        <v>2187</v>
      </c>
      <c r="C209" t="s">
        <v>3542</v>
      </c>
      <c r="D209" t="s">
        <v>3545</v>
      </c>
      <c r="E209" t="s">
        <v>3563</v>
      </c>
      <c r="F209" t="s">
        <v>3646</v>
      </c>
      <c r="G209" t="s">
        <v>215</v>
      </c>
      <c r="H209" t="s">
        <v>174</v>
      </c>
      <c r="I209" t="s">
        <v>3575</v>
      </c>
      <c r="J209" t="s">
        <v>899</v>
      </c>
      <c r="K209" t="s">
        <v>1743</v>
      </c>
      <c r="L209" t="s">
        <v>1327</v>
      </c>
      <c r="M209" t="s">
        <v>1974</v>
      </c>
      <c r="N209" t="s">
        <v>4315</v>
      </c>
      <c r="O209" t="s">
        <v>4319</v>
      </c>
      <c r="P209" t="s">
        <v>4321</v>
      </c>
      <c r="Q209" t="s">
        <v>4481</v>
      </c>
      <c r="R209" t="s">
        <v>5441</v>
      </c>
      <c r="S209" t="s">
        <v>5440</v>
      </c>
      <c r="T209" t="s">
        <v>5634</v>
      </c>
      <c r="U209" t="s">
        <v>6074</v>
      </c>
      <c r="Y209" cm="1">
        <f t="array" ref="Y209">IF(FALSE,"True," &amp; IF(_xlfn.XLOOKUP("Src_IsAny",'Scoring_Config'!$A:$A,'Scoring_Config'!$D:$D,"Yes")="Yes",_xlfn.XLOOKUP("Src_IsAny",'Scoring_Config'!$A:$A,'Scoring_Config'!$C:$C,10),0),"False,0")</f>
        <v>0</v>
      </c>
      <c r="Z209" cm="1">
        <f t="array" ref="Z209">IF(FALSE,"True," &amp; IF(_xlfn.XLOOKUP("Src_CIDR_Le_16",'Scoring_Config'!$A:$A,'Scoring_Config'!$D:$D,"Yes")="Yes",_xlfn.XLOOKUP("Src_CIDR_Le_16",'Scoring_Config'!$A:$A,'Scoring_Config'!$C:$C,10),0),"False,0")</f>
        <v>0</v>
      </c>
      <c r="AA209" cm="1">
        <f t="array" ref="AA209">IF(TRUE,"True," &amp; IF(_xlfn.XLOOKUP("Src_CIDR_17_22",'Scoring_Config'!$A:$A,'Scoring_Config'!$D:$D,"Yes")="Yes",_xlfn.XLOOKUP("Src_CIDR_17_22",'Scoring_Config'!$A:$A,'Scoring_Config'!$C:$C,5),0),"False,0")</f>
        <v>0</v>
      </c>
      <c r="AB209" cm="1">
        <f t="array" ref="AB209">IF(FALSE,"True," &amp; IF(_xlfn.XLOOKUP("Dst_IsAny",'Scoring_Config'!$A:$A,'Scoring_Config'!$D:$D,"Yes")="Yes",_xlfn.XLOOKUP("Dst_IsAny",'Scoring_Config'!$A:$A,'Scoring_Config'!$C:$C,10),0),"False,0")</f>
        <v>0</v>
      </c>
      <c r="AC209" cm="1">
        <f t="array" ref="AC209">IF(FALSE,"True," &amp; IF(_xlfn.XLOOKUP("Dst_CIDR_Le_16",'Scoring_Config'!$A:$A,'Scoring_Config'!$D:$D,"Yes")="Yes",_xlfn.XLOOKUP("Dst_CIDR_Le_16",'Scoring_Config'!$A:$A,'Scoring_Config'!$C:$C,10),0),"False,0")</f>
        <v>0</v>
      </c>
      <c r="AD209" cm="1">
        <f t="array" ref="AD209">IF(FALSE,"True," &amp; IF(_xlfn.XLOOKUP("Dst_CIDR_17_22",'Scoring_Config'!$A:$A,'Scoring_Config'!$D:$D,"Yes")="Yes",_xlfn.XLOOKUP("Dst_CIDR_17_22",'Scoring_Config'!$A:$A,'Scoring_Config'!$C:$C,5),0),"False,0")</f>
        <v>0</v>
      </c>
      <c r="AE209" cm="1">
        <f t="array" ref="AE209">IF(FALSE,"True," &amp; IF(_xlfn.XLOOKUP("SrcZone_IsAny",'Scoring_Config'!$A:$A,'Scoring_Config'!$D:$D,"Yes")="Yes",_xlfn.XLOOKUP("SrcZone_IsAny",'Scoring_Config'!$A:$A,'Scoring_Config'!$C:$C,10),0),"False,0")</f>
        <v>0</v>
      </c>
      <c r="AF209" cm="1">
        <f t="array" ref="AF209">IF(FALSE,"True," &amp; IF(_xlfn.XLOOKUP("DstZone_IsAny",'Scoring_Config'!$A:$A,'Scoring_Config'!$D:$D,"Yes")="Yes",_xlfn.XLOOKUP("DstZone_IsAny",'Scoring_Config'!$A:$A,'Scoring_Config'!$C:$C,10),0),"False,0")</f>
        <v>0</v>
      </c>
      <c r="AG209" cm="1">
        <f t="array" ref="AG20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09" cm="1">
        <f t="array" ref="AH209">IF(FALSE,"True," &amp; IF(_xlfn.XLOOKUP("App_Any_OR_RangeGt1000",'Scoring_Config'!$A:$A,'Scoring_Config'!$D:$D,"Yes")="Yes",_xlfn.XLOOKUP("App_Any_OR_RangeGt1000",'Scoring_Config'!$A:$A,'Scoring_Config'!$C:$C,10),0),"False,0")</f>
        <v>0</v>
      </c>
      <c r="AI209" cm="1">
        <f t="array" ref="AI209">IF(FALSE,"True," &amp; IF(_xlfn.XLOOKUP("Service_Insecure_Match",'Scoring_Config'!$A:$A,'Scoring_Config'!$D:$D,"Yes")="Yes",_xlfn.XLOOKUP("Service_Insecure_Match",'Scoring_Config'!$A:$A,'Scoring_Config'!$C:$C,5),0),"False,0")</f>
        <v>0</v>
      </c>
      <c r="AJ209" cm="1">
        <f t="array" ref="AJ209">IF(FALSE,"True," &amp; IF(_xlfn.XLOOKUP("Risky_Inbound",'Scoring_Config'!$A:$A,'Scoring_Config'!$D:$D,"Yes")="Yes",_xlfn.XLOOKUP("Risky_Inbound",'Scoring_Config'!$A:$A,'Scoring_Config'!$C:$C,50),0),"False,0")</f>
        <v>0</v>
      </c>
      <c r="AK209" cm="1">
        <f t="array" ref="AK209">IF(FALSE,"True," &amp; IF(_xlfn.XLOOKUP("Risky_Outbound",'Scoring_Config'!$A:$A,'Scoring_Config'!$D:$D,"Yes")="Yes",_xlfn.XLOOKUP("Risky_Outbound",'Scoring_Config'!$A:$A,'Scoring_Config'!$C:$C,25),0),"False,0")</f>
        <v>0</v>
      </c>
      <c r="AL209" t="s">
        <v>6700</v>
      </c>
      <c r="AM209" cm="1">
        <f t="array" ref="AM20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09" t="s">
        <v>6697</v>
      </c>
      <c r="AO209" t="s">
        <v>6697</v>
      </c>
      <c r="AP209" t="s">
        <v>6697</v>
      </c>
      <c r="AQ209" cm="1">
        <f t="array" ref="AQ209">IF(FALSE,"True," &amp; IF(_xlfn.XLOOKUP("Service_IsAny",'Scoring_Config'!$A:$A,'Scoring_Config'!$D:$D,"Yes")="Yes",_xlfn.XLOOKUP("Service_IsAny",'Scoring_Config'!$A:$A,'Scoring_Config'!$C:$C,0),0),"False,0")</f>
        <v>0</v>
      </c>
      <c r="AR209">
        <v>0</v>
      </c>
      <c r="AS209" cm="1">
        <f t="array" ref="AS209">IF(FALSE,"True," &amp; IF(_xlfn.XLOOKUP("Service_RangeGt1000",'Scoring_Config'!$A:$A,'Scoring_Config'!$D:$D,"Yes")="Yes",_xlfn.XLOOKUP("Service_RangeGt1000",'Scoring_Config'!$A:$A,'Scoring_Config'!$C:$C,0),0),"False,0")</f>
        <v>0</v>
      </c>
      <c r="AT209" cm="1">
        <f t="array" ref="AT209">IF(FALSE,"True," &amp; IF(_xlfn.XLOOKUP("App_IsAny",'Scoring_Config'!$A:$A,'Scoring_Config'!$D:$D,"Yes")="Yes",_xlfn.XLOOKUP("App_IsAny",'Scoring_Config'!$A:$A,'Scoring_Config'!$C:$C,0),0),"False,0")</f>
        <v>0</v>
      </c>
      <c r="AU209">
        <v>1</v>
      </c>
      <c r="AV209" cm="1">
        <f t="array" ref="AV209">IF(FALSE,"True," &amp; IF(_xlfn.XLOOKUP("App_RangeGt1000",'Scoring_Config'!$A:$A,'Scoring_Config'!$D:$D,"Yes")="Yes",_xlfn.XLOOKUP("App_RangeGt1000",'Scoring_Config'!$A:$A,'Scoring_Config'!$C:$C,0),0),"False,0")</f>
        <v>0</v>
      </c>
      <c r="AW209" cm="1">
        <f t="array" ref="AW209">IF(FALSE,"True," &amp; IF(_xlfn.XLOOKUP("Action_IsDenyOrDrop",'Scoring_Config'!$A:$A,'Scoring_Config'!$D:$D,"Yes")="Yes",_xlfn.XLOOKUP("Action_IsDenyOrDrop",'Scoring_Config'!$A:$A,'Scoring_Config'!$C:$C,0),0),"False,0")</f>
        <v>0</v>
      </c>
      <c r="AX209" cm="1">
        <f t="array" ref="AX209">IF(LEFT(AW209,4)="True",0,(IF(LEFT(Y209,4)="True",IF(_xlfn.XLOOKUP("Src_IsAny",'Scoring_Config'!$A:$A,'Scoring_Config'!$D:$D,"Yes")="Yes",_xlfn.XLOOKUP("Src_IsAny",'Scoring_Config'!$A:$A,'Scoring_Config'!$C:$C,10),0),0)+IF(LEFT(Z209,4)="True",IF(_xlfn.XLOOKUP("Src_CIDR_Le_16",'Scoring_Config'!$A:$A,'Scoring_Config'!$D:$D,"Yes")="Yes",_xlfn.XLOOKUP("Src_CIDR_Le_16",'Scoring_Config'!$A:$A,'Scoring_Config'!$C:$C,10),0),0)+IF(LEFT(AA209,4)="True",IF(_xlfn.XLOOKUP("Src_CIDR_17_22",'Scoring_Config'!$A:$A,'Scoring_Config'!$D:$D,"Yes")="Yes",_xlfn.XLOOKUP("Src_CIDR_17_22",'Scoring_Config'!$A:$A,'Scoring_Config'!$C:$C,5),0),0)+IF(LEFT(AB209,4)="True",IF(_xlfn.XLOOKUP("Dst_IsAny",'Scoring_Config'!$A:$A,'Scoring_Config'!$D:$D,"Yes")="Yes",_xlfn.XLOOKUP("Dst_IsAny",'Scoring_Config'!$A:$A,'Scoring_Config'!$C:$C,10),0),0)+IF(LEFT(AC209,4)="True",IF(_xlfn.XLOOKUP("Dst_CIDR_Le_16",'Scoring_Config'!$A:$A,'Scoring_Config'!$D:$D,"Yes")="Yes",_xlfn.XLOOKUP("Dst_CIDR_Le_16",'Scoring_Config'!$A:$A,'Scoring_Config'!$C:$C,10),0),0)+IF(LEFT(AD209,4)="True",IF(_xlfn.XLOOKUP("Dst_CIDR_17_22",'Scoring_Config'!$A:$A,'Scoring_Config'!$D:$D,"Yes")="Yes",_xlfn.XLOOKUP("Dst_CIDR_17_22",'Scoring_Config'!$A:$A,'Scoring_Config'!$C:$C,5),0),0)+IF(LEFT(AE209,4)="True",IF(_xlfn.XLOOKUP("SrcZone_IsAny",'Scoring_Config'!$A:$A,'Scoring_Config'!$D:$D,"Yes")="Yes",_xlfn.XLOOKUP("SrcZone_IsAny",'Scoring_Config'!$A:$A,'Scoring_Config'!$C:$C,10),0),0)+IF(LEFT(AF209,4)="True",IF(_xlfn.XLOOKUP("DstZone_IsAny",'Scoring_Config'!$A:$A,'Scoring_Config'!$D:$D,"Yes")="Yes",_xlfn.XLOOKUP("DstZone_IsAny",'Scoring_Config'!$A:$A,'Scoring_Config'!$C:$C,10),0),0)+IF(LEFT(AG209,4)="True",IF(_xlfn.XLOOKUP("Service_Any_OR_RangeGt1000",'Scoring_Config'!$A:$A,'Scoring_Config'!$D:$D,"Yes")="Yes",_xlfn.XLOOKUP("Service_Any_OR_RangeGt1000",'Scoring_Config'!$A:$A,'Scoring_Config'!$C:$C,10),0),0)+IF(LEFT(AH209,4)="True",IF(_xlfn.XLOOKUP("App_Any_OR_RangeGt1000",'Scoring_Config'!$A:$A,'Scoring_Config'!$D:$D,"Yes")="Yes",_xlfn.XLOOKUP("App_Any_OR_RangeGt1000",'Scoring_Config'!$A:$A,'Scoring_Config'!$C:$C,10),0),0)+IF(LEFT(AI209,4)="True",IF(_xlfn.XLOOKUP("Service_Insecure_Match",'Scoring_Config'!$A:$A,'Scoring_Config'!$D:$D,"Yes")="Yes",_xlfn.XLOOKUP("Service_Insecure_Match",'Scoring_Config'!$A:$A,'Scoring_Config'!$C:$C,5),0),0)+IF(LEFT(AJ209,4)="True",IF(_xlfn.XLOOKUP("Risky_Inbound",'Scoring_Config'!$A:$A,'Scoring_Config'!$D:$D,"Yes")="Yes",_xlfn.XLOOKUP("Risky_Inbound",'Scoring_Config'!$A:$A,'Scoring_Config'!$C:$C,50),0),0)+IF(LEFT(AK209,4)="True",IF(_xlfn.XLOOKUP("Risky_Outbound",'Scoring_Config'!$A:$A,'Scoring_Config'!$D:$D,"Yes")="Yes",_xlfn.XLOOKUP("Risky_Outbound",'Scoring_Config'!$A:$A,'Scoring_Config'!$C:$C,25),0),0)+IF(LEFT(AZ209,4)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209,FIND(",",AL209)+1,100)),0)+IF(LEFT(AM209,4)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209,FIND(",",AN209)+1,100)),0)+IF(_xlfn.XLOOKUP("Profile_Scoring",'Scoring_Config'!$A:$A,'Scoring_Config'!$D:$D,"Yes")="Yes",VALUE(MID(AO209,FIND(",",AO209)+1,100)),0)+IF(_xlfn.XLOOKUP("Options_Scoring",'Scoring_Config'!$A:$A,'Scoring_Config'!$D:$D,"Yes")="Yes",VALUE(MID(AP209,FIND(",",AP209)+1,100)),0)))</f>
        <v>0</v>
      </c>
      <c r="AZ209" cm="1">
        <f t="array" ref="AZ209">IF(FALSE,"True," &amp; IF(_xlfn.XLOOKUP("Migrate_Insecure",'Scoring_Config'!$A:$A,'Scoring_Config'!$D:$D,"Yes")="Yes",_xlfn.XLOOKUP("Migrate_Insecure",'Scoring_Config'!$A:$A,'Scoring_Config'!$C:$C,10),0),"False,0")</f>
        <v>0</v>
      </c>
    </row>
    <row r="210" spans="1:52">
      <c r="A210" t="s">
        <v>1979</v>
      </c>
      <c r="B210" t="s">
        <v>2188</v>
      </c>
      <c r="C210" t="s">
        <v>3542</v>
      </c>
      <c r="D210" t="s">
        <v>3545</v>
      </c>
      <c r="E210" t="s">
        <v>3563</v>
      </c>
      <c r="F210" t="s">
        <v>3646</v>
      </c>
      <c r="G210" t="s">
        <v>215</v>
      </c>
      <c r="H210" t="s">
        <v>174</v>
      </c>
      <c r="I210" t="s">
        <v>3575</v>
      </c>
      <c r="J210" t="s">
        <v>824</v>
      </c>
      <c r="K210" t="s">
        <v>1665</v>
      </c>
      <c r="L210" t="s">
        <v>1327</v>
      </c>
      <c r="M210" t="s">
        <v>1974</v>
      </c>
      <c r="N210" t="s">
        <v>4315</v>
      </c>
      <c r="O210" t="s">
        <v>4319</v>
      </c>
      <c r="P210" t="s">
        <v>4321</v>
      </c>
      <c r="Q210" t="s">
        <v>4480</v>
      </c>
      <c r="R210" t="s">
        <v>5437</v>
      </c>
      <c r="S210" t="s">
        <v>5440</v>
      </c>
      <c r="T210" t="s">
        <v>5634</v>
      </c>
      <c r="U210" t="s">
        <v>6075</v>
      </c>
      <c r="Y210" cm="1">
        <f t="array" ref="Y210">IF(FALSE,"True," &amp; IF(_xlfn.XLOOKUP("Src_IsAny",'Scoring_Config'!$A:$A,'Scoring_Config'!$D:$D,"Yes")="Yes",_xlfn.XLOOKUP("Src_IsAny",'Scoring_Config'!$A:$A,'Scoring_Config'!$C:$C,10),0),"False,0")</f>
        <v>0</v>
      </c>
      <c r="Z210" cm="1">
        <f t="array" ref="Z210">IF(FALSE,"True," &amp; IF(_xlfn.XLOOKUP("Src_CIDR_Le_16",'Scoring_Config'!$A:$A,'Scoring_Config'!$D:$D,"Yes")="Yes",_xlfn.XLOOKUP("Src_CIDR_Le_16",'Scoring_Config'!$A:$A,'Scoring_Config'!$C:$C,10),0),"False,0")</f>
        <v>0</v>
      </c>
      <c r="AA210" cm="1">
        <f t="array" ref="AA210">IF(TRUE,"True," &amp; IF(_xlfn.XLOOKUP("Src_CIDR_17_22",'Scoring_Config'!$A:$A,'Scoring_Config'!$D:$D,"Yes")="Yes",_xlfn.XLOOKUP("Src_CIDR_17_22",'Scoring_Config'!$A:$A,'Scoring_Config'!$C:$C,5),0),"False,0")</f>
        <v>0</v>
      </c>
      <c r="AB210" cm="1">
        <f t="array" ref="AB210">IF(FALSE,"True," &amp; IF(_xlfn.XLOOKUP("Dst_IsAny",'Scoring_Config'!$A:$A,'Scoring_Config'!$D:$D,"Yes")="Yes",_xlfn.XLOOKUP("Dst_IsAny",'Scoring_Config'!$A:$A,'Scoring_Config'!$C:$C,10),0),"False,0")</f>
        <v>0</v>
      </c>
      <c r="AC210" cm="1">
        <f t="array" ref="AC210">IF(FALSE,"True," &amp; IF(_xlfn.XLOOKUP("Dst_CIDR_Le_16",'Scoring_Config'!$A:$A,'Scoring_Config'!$D:$D,"Yes")="Yes",_xlfn.XLOOKUP("Dst_CIDR_Le_16",'Scoring_Config'!$A:$A,'Scoring_Config'!$C:$C,10),0),"False,0")</f>
        <v>0</v>
      </c>
      <c r="AD210" cm="1">
        <f t="array" ref="AD210">IF(FALSE,"True," &amp; IF(_xlfn.XLOOKUP("Dst_CIDR_17_22",'Scoring_Config'!$A:$A,'Scoring_Config'!$D:$D,"Yes")="Yes",_xlfn.XLOOKUP("Dst_CIDR_17_22",'Scoring_Config'!$A:$A,'Scoring_Config'!$C:$C,5),0),"False,0")</f>
        <v>0</v>
      </c>
      <c r="AE210" cm="1">
        <f t="array" ref="AE210">IF(FALSE,"True," &amp; IF(_xlfn.XLOOKUP("SrcZone_IsAny",'Scoring_Config'!$A:$A,'Scoring_Config'!$D:$D,"Yes")="Yes",_xlfn.XLOOKUP("SrcZone_IsAny",'Scoring_Config'!$A:$A,'Scoring_Config'!$C:$C,10),0),"False,0")</f>
        <v>0</v>
      </c>
      <c r="AF210" cm="1">
        <f t="array" ref="AF210">IF(FALSE,"True," &amp; IF(_xlfn.XLOOKUP("DstZone_IsAny",'Scoring_Config'!$A:$A,'Scoring_Config'!$D:$D,"Yes")="Yes",_xlfn.XLOOKUP("DstZone_IsAny",'Scoring_Config'!$A:$A,'Scoring_Config'!$C:$C,10),0),"False,0")</f>
        <v>0</v>
      </c>
      <c r="AG210" cm="1">
        <f t="array" ref="AG21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10" cm="1">
        <f t="array" ref="AH210">IF(FALSE,"True," &amp; IF(_xlfn.XLOOKUP("App_Any_OR_RangeGt1000",'Scoring_Config'!$A:$A,'Scoring_Config'!$D:$D,"Yes")="Yes",_xlfn.XLOOKUP("App_Any_OR_RangeGt1000",'Scoring_Config'!$A:$A,'Scoring_Config'!$C:$C,10),0),"False,0")</f>
        <v>0</v>
      </c>
      <c r="AI210" cm="1">
        <f t="array" ref="AI210">IF(FALSE,"True," &amp; IF(_xlfn.XLOOKUP("Service_Insecure_Match",'Scoring_Config'!$A:$A,'Scoring_Config'!$D:$D,"Yes")="Yes",_xlfn.XLOOKUP("Service_Insecure_Match",'Scoring_Config'!$A:$A,'Scoring_Config'!$C:$C,5),0),"False,0")</f>
        <v>0</v>
      </c>
      <c r="AJ210" cm="1">
        <f t="array" ref="AJ210">IF(FALSE,"True," &amp; IF(_xlfn.XLOOKUP("Risky_Inbound",'Scoring_Config'!$A:$A,'Scoring_Config'!$D:$D,"Yes")="Yes",_xlfn.XLOOKUP("Risky_Inbound",'Scoring_Config'!$A:$A,'Scoring_Config'!$C:$C,50),0),"False,0")</f>
        <v>0</v>
      </c>
      <c r="AK210" cm="1">
        <f t="array" ref="AK210">IF(FALSE,"True," &amp; IF(_xlfn.XLOOKUP("Risky_Outbound",'Scoring_Config'!$A:$A,'Scoring_Config'!$D:$D,"Yes")="Yes",_xlfn.XLOOKUP("Risky_Outbound",'Scoring_Config'!$A:$A,'Scoring_Config'!$C:$C,25),0),"False,0")</f>
        <v>0</v>
      </c>
      <c r="AL210" t="s">
        <v>6700</v>
      </c>
      <c r="AM210" cm="1">
        <f t="array" ref="AM21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10" t="s">
        <v>6697</v>
      </c>
      <c r="AO210" t="s">
        <v>6697</v>
      </c>
      <c r="AP210" t="s">
        <v>6697</v>
      </c>
      <c r="AQ210" cm="1">
        <f t="array" ref="AQ210">IF(FALSE,"True," &amp; IF(_xlfn.XLOOKUP("Service_IsAny",'Scoring_Config'!$A:$A,'Scoring_Config'!$D:$D,"Yes")="Yes",_xlfn.XLOOKUP("Service_IsAny",'Scoring_Config'!$A:$A,'Scoring_Config'!$C:$C,0),0),"False,0")</f>
        <v>0</v>
      </c>
      <c r="AR210">
        <v>0</v>
      </c>
      <c r="AS210" cm="1">
        <f t="array" ref="AS210">IF(FALSE,"True," &amp; IF(_xlfn.XLOOKUP("Service_RangeGt1000",'Scoring_Config'!$A:$A,'Scoring_Config'!$D:$D,"Yes")="Yes",_xlfn.XLOOKUP("Service_RangeGt1000",'Scoring_Config'!$A:$A,'Scoring_Config'!$C:$C,0),0),"False,0")</f>
        <v>0</v>
      </c>
      <c r="AT210" cm="1">
        <f t="array" ref="AT210">IF(FALSE,"True," &amp; IF(_xlfn.XLOOKUP("App_IsAny",'Scoring_Config'!$A:$A,'Scoring_Config'!$D:$D,"Yes")="Yes",_xlfn.XLOOKUP("App_IsAny",'Scoring_Config'!$A:$A,'Scoring_Config'!$C:$C,0),0),"False,0")</f>
        <v>0</v>
      </c>
      <c r="AU210">
        <v>2</v>
      </c>
      <c r="AV210" cm="1">
        <f t="array" ref="AV210">IF(FALSE,"True," &amp; IF(_xlfn.XLOOKUP("App_RangeGt1000",'Scoring_Config'!$A:$A,'Scoring_Config'!$D:$D,"Yes")="Yes",_xlfn.XLOOKUP("App_RangeGt1000",'Scoring_Config'!$A:$A,'Scoring_Config'!$C:$C,0),0),"False,0")</f>
        <v>0</v>
      </c>
      <c r="AW210" cm="1">
        <f t="array" ref="AW210">IF(FALSE,"True," &amp; IF(_xlfn.XLOOKUP("Action_IsDenyOrDrop",'Scoring_Config'!$A:$A,'Scoring_Config'!$D:$D,"Yes")="Yes",_xlfn.XLOOKUP("Action_IsDenyOrDrop",'Scoring_Config'!$A:$A,'Scoring_Config'!$C:$C,0),0),"False,0")</f>
        <v>0</v>
      </c>
      <c r="AX210" cm="1">
        <f t="array" ref="AX210">IF(LEFT(AW210,4)="True",0,(IF(LEFT(Y210,4)="True",IF(_xlfn.XLOOKUP("Src_IsAny",'Scoring_Config'!$A:$A,'Scoring_Config'!$D:$D,"Yes")="Yes",_xlfn.XLOOKUP("Src_IsAny",'Scoring_Config'!$A:$A,'Scoring_Config'!$C:$C,10),0),0)+IF(LEFT(Z210,4)="True",IF(_xlfn.XLOOKUP("Src_CIDR_Le_16",'Scoring_Config'!$A:$A,'Scoring_Config'!$D:$D,"Yes")="Yes",_xlfn.XLOOKUP("Src_CIDR_Le_16",'Scoring_Config'!$A:$A,'Scoring_Config'!$C:$C,10),0),0)+IF(LEFT(AA210,4)="True",IF(_xlfn.XLOOKUP("Src_CIDR_17_22",'Scoring_Config'!$A:$A,'Scoring_Config'!$D:$D,"Yes")="Yes",_xlfn.XLOOKUP("Src_CIDR_17_22",'Scoring_Config'!$A:$A,'Scoring_Config'!$C:$C,5),0),0)+IF(LEFT(AB210,4)="True",IF(_xlfn.XLOOKUP("Dst_IsAny",'Scoring_Config'!$A:$A,'Scoring_Config'!$D:$D,"Yes")="Yes",_xlfn.XLOOKUP("Dst_IsAny",'Scoring_Config'!$A:$A,'Scoring_Config'!$C:$C,10),0),0)+IF(LEFT(AC210,4)="True",IF(_xlfn.XLOOKUP("Dst_CIDR_Le_16",'Scoring_Config'!$A:$A,'Scoring_Config'!$D:$D,"Yes")="Yes",_xlfn.XLOOKUP("Dst_CIDR_Le_16",'Scoring_Config'!$A:$A,'Scoring_Config'!$C:$C,10),0),0)+IF(LEFT(AD210,4)="True",IF(_xlfn.XLOOKUP("Dst_CIDR_17_22",'Scoring_Config'!$A:$A,'Scoring_Config'!$D:$D,"Yes")="Yes",_xlfn.XLOOKUP("Dst_CIDR_17_22",'Scoring_Config'!$A:$A,'Scoring_Config'!$C:$C,5),0),0)+IF(LEFT(AE210,4)="True",IF(_xlfn.XLOOKUP("SrcZone_IsAny",'Scoring_Config'!$A:$A,'Scoring_Config'!$D:$D,"Yes")="Yes",_xlfn.XLOOKUP("SrcZone_IsAny",'Scoring_Config'!$A:$A,'Scoring_Config'!$C:$C,10),0),0)+IF(LEFT(AF210,4)="True",IF(_xlfn.XLOOKUP("DstZone_IsAny",'Scoring_Config'!$A:$A,'Scoring_Config'!$D:$D,"Yes")="Yes",_xlfn.XLOOKUP("DstZone_IsAny",'Scoring_Config'!$A:$A,'Scoring_Config'!$C:$C,10),0),0)+IF(LEFT(AG210,4)="True",IF(_xlfn.XLOOKUP("Service_Any_OR_RangeGt1000",'Scoring_Config'!$A:$A,'Scoring_Config'!$D:$D,"Yes")="Yes",_xlfn.XLOOKUP("Service_Any_OR_RangeGt1000",'Scoring_Config'!$A:$A,'Scoring_Config'!$C:$C,10),0),0)+IF(LEFT(AH210,4)="True",IF(_xlfn.XLOOKUP("App_Any_OR_RangeGt1000",'Scoring_Config'!$A:$A,'Scoring_Config'!$D:$D,"Yes")="Yes",_xlfn.XLOOKUP("App_Any_OR_RangeGt1000",'Scoring_Config'!$A:$A,'Scoring_Config'!$C:$C,10),0),0)+IF(LEFT(AI210,4)="True",IF(_xlfn.XLOOKUP("Service_Insecure_Match",'Scoring_Config'!$A:$A,'Scoring_Config'!$D:$D,"Yes")="Yes",_xlfn.XLOOKUP("Service_Insecure_Match",'Scoring_Config'!$A:$A,'Scoring_Config'!$C:$C,5),0),0)+IF(LEFT(AJ210,4)="True",IF(_xlfn.XLOOKUP("Risky_Inbound",'Scoring_Config'!$A:$A,'Scoring_Config'!$D:$D,"Yes")="Yes",_xlfn.XLOOKUP("Risky_Inbound",'Scoring_Config'!$A:$A,'Scoring_Config'!$C:$C,50),0),0)+IF(LEFT(AK210,4)="True",IF(_xlfn.XLOOKUP("Risky_Outbound",'Scoring_Config'!$A:$A,'Scoring_Config'!$D:$D,"Yes")="Yes",_xlfn.XLOOKUP("Risky_Outbound",'Scoring_Config'!$A:$A,'Scoring_Config'!$C:$C,25),0),0)+IF(LEFT(AZ210,4)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210,FIND(",",AL210)+1,100)),0)+IF(LEFT(AM210,4)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210,FIND(",",AN210)+1,100)),0)+IF(_xlfn.XLOOKUP("Profile_Scoring",'Scoring_Config'!$A:$A,'Scoring_Config'!$D:$D,"Yes")="Yes",VALUE(MID(AO210,FIND(",",AO210)+1,100)),0)+IF(_xlfn.XLOOKUP("Options_Scoring",'Scoring_Config'!$A:$A,'Scoring_Config'!$D:$D,"Yes")="Yes",VALUE(MID(AP210,FIND(",",AP210)+1,100)),0)))</f>
        <v>0</v>
      </c>
      <c r="AZ210" cm="1">
        <f t="array" ref="AZ210">IF(FALSE,"True," &amp; IF(_xlfn.XLOOKUP("Migrate_Insecure",'Scoring_Config'!$A:$A,'Scoring_Config'!$D:$D,"Yes")="Yes",_xlfn.XLOOKUP("Migrate_Insecure",'Scoring_Config'!$A:$A,'Scoring_Config'!$C:$C,10),0),"False,0")</f>
        <v>0</v>
      </c>
    </row>
    <row r="211" spans="1:52">
      <c r="A211" t="s">
        <v>1979</v>
      </c>
      <c r="B211" t="s">
        <v>2189</v>
      </c>
      <c r="C211" t="s">
        <v>3542</v>
      </c>
      <c r="D211" t="s">
        <v>3545</v>
      </c>
      <c r="E211" t="s">
        <v>3563</v>
      </c>
      <c r="F211" t="s">
        <v>3646</v>
      </c>
      <c r="G211" t="s">
        <v>215</v>
      </c>
      <c r="H211" t="s">
        <v>174</v>
      </c>
      <c r="I211" t="s">
        <v>3575</v>
      </c>
      <c r="J211" t="s">
        <v>824</v>
      </c>
      <c r="K211" t="s">
        <v>1744</v>
      </c>
      <c r="L211" t="s">
        <v>1327</v>
      </c>
      <c r="M211" t="s">
        <v>1974</v>
      </c>
      <c r="N211" t="s">
        <v>4315</v>
      </c>
      <c r="O211" t="s">
        <v>4319</v>
      </c>
      <c r="P211" t="s">
        <v>4321</v>
      </c>
      <c r="Q211" t="s">
        <v>4481</v>
      </c>
      <c r="R211" t="s">
        <v>5441</v>
      </c>
      <c r="S211" t="s">
        <v>5440</v>
      </c>
      <c r="T211" t="s">
        <v>5634</v>
      </c>
      <c r="U211" t="s">
        <v>6076</v>
      </c>
      <c r="Y211" cm="1">
        <f t="array" ref="Y211">IF(FALSE,"True," &amp; IF(_xlfn.XLOOKUP("Src_IsAny",'Scoring_Config'!$A:$A,'Scoring_Config'!$D:$D,"Yes")="Yes",_xlfn.XLOOKUP("Src_IsAny",'Scoring_Config'!$A:$A,'Scoring_Config'!$C:$C,10),0),"False,0")</f>
        <v>0</v>
      </c>
      <c r="Z211" cm="1">
        <f t="array" ref="Z211">IF(FALSE,"True," &amp; IF(_xlfn.XLOOKUP("Src_CIDR_Le_16",'Scoring_Config'!$A:$A,'Scoring_Config'!$D:$D,"Yes")="Yes",_xlfn.XLOOKUP("Src_CIDR_Le_16",'Scoring_Config'!$A:$A,'Scoring_Config'!$C:$C,10),0),"False,0")</f>
        <v>0</v>
      </c>
      <c r="AA211" cm="1">
        <f t="array" ref="AA211">IF(TRUE,"True," &amp; IF(_xlfn.XLOOKUP("Src_CIDR_17_22",'Scoring_Config'!$A:$A,'Scoring_Config'!$D:$D,"Yes")="Yes",_xlfn.XLOOKUP("Src_CIDR_17_22",'Scoring_Config'!$A:$A,'Scoring_Config'!$C:$C,5),0),"False,0")</f>
        <v>0</v>
      </c>
      <c r="AB211" cm="1">
        <f t="array" ref="AB211">IF(FALSE,"True," &amp; IF(_xlfn.XLOOKUP("Dst_IsAny",'Scoring_Config'!$A:$A,'Scoring_Config'!$D:$D,"Yes")="Yes",_xlfn.XLOOKUP("Dst_IsAny",'Scoring_Config'!$A:$A,'Scoring_Config'!$C:$C,10),0),"False,0")</f>
        <v>0</v>
      </c>
      <c r="AC211" cm="1">
        <f t="array" ref="AC211">IF(FALSE,"True," &amp; IF(_xlfn.XLOOKUP("Dst_CIDR_Le_16",'Scoring_Config'!$A:$A,'Scoring_Config'!$D:$D,"Yes")="Yes",_xlfn.XLOOKUP("Dst_CIDR_Le_16",'Scoring_Config'!$A:$A,'Scoring_Config'!$C:$C,10),0),"False,0")</f>
        <v>0</v>
      </c>
      <c r="AD211" cm="1">
        <f t="array" ref="AD211">IF(FALSE,"True," &amp; IF(_xlfn.XLOOKUP("Dst_CIDR_17_22",'Scoring_Config'!$A:$A,'Scoring_Config'!$D:$D,"Yes")="Yes",_xlfn.XLOOKUP("Dst_CIDR_17_22",'Scoring_Config'!$A:$A,'Scoring_Config'!$C:$C,5),0),"False,0")</f>
        <v>0</v>
      </c>
      <c r="AE211" cm="1">
        <f t="array" ref="AE211">IF(FALSE,"True," &amp; IF(_xlfn.XLOOKUP("SrcZone_IsAny",'Scoring_Config'!$A:$A,'Scoring_Config'!$D:$D,"Yes")="Yes",_xlfn.XLOOKUP("SrcZone_IsAny",'Scoring_Config'!$A:$A,'Scoring_Config'!$C:$C,10),0),"False,0")</f>
        <v>0</v>
      </c>
      <c r="AF211" cm="1">
        <f t="array" ref="AF211">IF(FALSE,"True," &amp; IF(_xlfn.XLOOKUP("DstZone_IsAny",'Scoring_Config'!$A:$A,'Scoring_Config'!$D:$D,"Yes")="Yes",_xlfn.XLOOKUP("DstZone_IsAny",'Scoring_Config'!$A:$A,'Scoring_Config'!$C:$C,10),0),"False,0")</f>
        <v>0</v>
      </c>
      <c r="AG211" cm="1">
        <f t="array" ref="AG21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11" cm="1">
        <f t="array" ref="AH211">IF(FALSE,"True," &amp; IF(_xlfn.XLOOKUP("App_Any_OR_RangeGt1000",'Scoring_Config'!$A:$A,'Scoring_Config'!$D:$D,"Yes")="Yes",_xlfn.XLOOKUP("App_Any_OR_RangeGt1000",'Scoring_Config'!$A:$A,'Scoring_Config'!$C:$C,10),0),"False,0")</f>
        <v>0</v>
      </c>
      <c r="AI211" cm="1">
        <f t="array" ref="AI211">IF(FALSE,"True," &amp; IF(_xlfn.XLOOKUP("Service_Insecure_Match",'Scoring_Config'!$A:$A,'Scoring_Config'!$D:$D,"Yes")="Yes",_xlfn.XLOOKUP("Service_Insecure_Match",'Scoring_Config'!$A:$A,'Scoring_Config'!$C:$C,5),0),"False,0")</f>
        <v>0</v>
      </c>
      <c r="AJ211" cm="1">
        <f t="array" ref="AJ211">IF(FALSE,"True," &amp; IF(_xlfn.XLOOKUP("Risky_Inbound",'Scoring_Config'!$A:$A,'Scoring_Config'!$D:$D,"Yes")="Yes",_xlfn.XLOOKUP("Risky_Inbound",'Scoring_Config'!$A:$A,'Scoring_Config'!$C:$C,50),0),"False,0")</f>
        <v>0</v>
      </c>
      <c r="AK211" cm="1">
        <f t="array" ref="AK211">IF(FALSE,"True," &amp; IF(_xlfn.XLOOKUP("Risky_Outbound",'Scoring_Config'!$A:$A,'Scoring_Config'!$D:$D,"Yes")="Yes",_xlfn.XLOOKUP("Risky_Outbound",'Scoring_Config'!$A:$A,'Scoring_Config'!$C:$C,25),0),"False,0")</f>
        <v>0</v>
      </c>
      <c r="AL211" t="s">
        <v>6700</v>
      </c>
      <c r="AM211" cm="1">
        <f t="array" ref="AM21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11" t="s">
        <v>6697</v>
      </c>
      <c r="AO211" t="s">
        <v>6697</v>
      </c>
      <c r="AP211" t="s">
        <v>6697</v>
      </c>
      <c r="AQ211" cm="1">
        <f t="array" ref="AQ211">IF(FALSE,"True," &amp; IF(_xlfn.XLOOKUP("Service_IsAny",'Scoring_Config'!$A:$A,'Scoring_Config'!$D:$D,"Yes")="Yes",_xlfn.XLOOKUP("Service_IsAny",'Scoring_Config'!$A:$A,'Scoring_Config'!$C:$C,0),0),"False,0")</f>
        <v>0</v>
      </c>
      <c r="AR211">
        <v>0</v>
      </c>
      <c r="AS211" cm="1">
        <f t="array" ref="AS211">IF(FALSE,"True," &amp; IF(_xlfn.XLOOKUP("Service_RangeGt1000",'Scoring_Config'!$A:$A,'Scoring_Config'!$D:$D,"Yes")="Yes",_xlfn.XLOOKUP("Service_RangeGt1000",'Scoring_Config'!$A:$A,'Scoring_Config'!$C:$C,0),0),"False,0")</f>
        <v>0</v>
      </c>
      <c r="AT211" cm="1">
        <f t="array" ref="AT211">IF(FALSE,"True," &amp; IF(_xlfn.XLOOKUP("App_IsAny",'Scoring_Config'!$A:$A,'Scoring_Config'!$D:$D,"Yes")="Yes",_xlfn.XLOOKUP("App_IsAny",'Scoring_Config'!$A:$A,'Scoring_Config'!$C:$C,0),0),"False,0")</f>
        <v>0</v>
      </c>
      <c r="AU211">
        <v>7</v>
      </c>
      <c r="AV211" cm="1">
        <f t="array" ref="AV211">IF(FALSE,"True," &amp; IF(_xlfn.XLOOKUP("App_RangeGt1000",'Scoring_Config'!$A:$A,'Scoring_Config'!$D:$D,"Yes")="Yes",_xlfn.XLOOKUP("App_RangeGt1000",'Scoring_Config'!$A:$A,'Scoring_Config'!$C:$C,0),0),"False,0")</f>
        <v>0</v>
      </c>
      <c r="AW211" cm="1">
        <f t="array" ref="AW211">IF(FALSE,"True," &amp; IF(_xlfn.XLOOKUP("Action_IsDenyOrDrop",'Scoring_Config'!$A:$A,'Scoring_Config'!$D:$D,"Yes")="Yes",_xlfn.XLOOKUP("Action_IsDenyOrDrop",'Scoring_Config'!$A:$A,'Scoring_Config'!$C:$C,0),0),"False,0")</f>
        <v>0</v>
      </c>
      <c r="AX211" cm="1">
        <f t="array" ref="AX211">IF(LEFT(AW211,4)="True",0,(IF(LEFT(Y211,4)="True",IF(_xlfn.XLOOKUP("Src_IsAny",'Scoring_Config'!$A:$A,'Scoring_Config'!$D:$D,"Yes")="Yes",_xlfn.XLOOKUP("Src_IsAny",'Scoring_Config'!$A:$A,'Scoring_Config'!$C:$C,10),0),0)+IF(LEFT(Z211,4)="True",IF(_xlfn.XLOOKUP("Src_CIDR_Le_16",'Scoring_Config'!$A:$A,'Scoring_Config'!$D:$D,"Yes")="Yes",_xlfn.XLOOKUP("Src_CIDR_Le_16",'Scoring_Config'!$A:$A,'Scoring_Config'!$C:$C,10),0),0)+IF(LEFT(AA211,4)="True",IF(_xlfn.XLOOKUP("Src_CIDR_17_22",'Scoring_Config'!$A:$A,'Scoring_Config'!$D:$D,"Yes")="Yes",_xlfn.XLOOKUP("Src_CIDR_17_22",'Scoring_Config'!$A:$A,'Scoring_Config'!$C:$C,5),0),0)+IF(LEFT(AB211,4)="True",IF(_xlfn.XLOOKUP("Dst_IsAny",'Scoring_Config'!$A:$A,'Scoring_Config'!$D:$D,"Yes")="Yes",_xlfn.XLOOKUP("Dst_IsAny",'Scoring_Config'!$A:$A,'Scoring_Config'!$C:$C,10),0),0)+IF(LEFT(AC211,4)="True",IF(_xlfn.XLOOKUP("Dst_CIDR_Le_16",'Scoring_Config'!$A:$A,'Scoring_Config'!$D:$D,"Yes")="Yes",_xlfn.XLOOKUP("Dst_CIDR_Le_16",'Scoring_Config'!$A:$A,'Scoring_Config'!$C:$C,10),0),0)+IF(LEFT(AD211,4)="True",IF(_xlfn.XLOOKUP("Dst_CIDR_17_22",'Scoring_Config'!$A:$A,'Scoring_Config'!$D:$D,"Yes")="Yes",_xlfn.XLOOKUP("Dst_CIDR_17_22",'Scoring_Config'!$A:$A,'Scoring_Config'!$C:$C,5),0),0)+IF(LEFT(AE211,4)="True",IF(_xlfn.XLOOKUP("SrcZone_IsAny",'Scoring_Config'!$A:$A,'Scoring_Config'!$D:$D,"Yes")="Yes",_xlfn.XLOOKUP("SrcZone_IsAny",'Scoring_Config'!$A:$A,'Scoring_Config'!$C:$C,10),0),0)+IF(LEFT(AF211,4)="True",IF(_xlfn.XLOOKUP("DstZone_IsAny",'Scoring_Config'!$A:$A,'Scoring_Config'!$D:$D,"Yes")="Yes",_xlfn.XLOOKUP("DstZone_IsAny",'Scoring_Config'!$A:$A,'Scoring_Config'!$C:$C,10),0),0)+IF(LEFT(AG211,4)="True",IF(_xlfn.XLOOKUP("Service_Any_OR_RangeGt1000",'Scoring_Config'!$A:$A,'Scoring_Config'!$D:$D,"Yes")="Yes",_xlfn.XLOOKUP("Service_Any_OR_RangeGt1000",'Scoring_Config'!$A:$A,'Scoring_Config'!$C:$C,10),0),0)+IF(LEFT(AH211,4)="True",IF(_xlfn.XLOOKUP("App_Any_OR_RangeGt1000",'Scoring_Config'!$A:$A,'Scoring_Config'!$D:$D,"Yes")="Yes",_xlfn.XLOOKUP("App_Any_OR_RangeGt1000",'Scoring_Config'!$A:$A,'Scoring_Config'!$C:$C,10),0),0)+IF(LEFT(AI211,4)="True",IF(_xlfn.XLOOKUP("Service_Insecure_Match",'Scoring_Config'!$A:$A,'Scoring_Config'!$D:$D,"Yes")="Yes",_xlfn.XLOOKUP("Service_Insecure_Match",'Scoring_Config'!$A:$A,'Scoring_Config'!$C:$C,5),0),0)+IF(LEFT(AJ211,4)="True",IF(_xlfn.XLOOKUP("Risky_Inbound",'Scoring_Config'!$A:$A,'Scoring_Config'!$D:$D,"Yes")="Yes",_xlfn.XLOOKUP("Risky_Inbound",'Scoring_Config'!$A:$A,'Scoring_Config'!$C:$C,50),0),0)+IF(LEFT(AK211,4)="True",IF(_xlfn.XLOOKUP("Risky_Outbound",'Scoring_Config'!$A:$A,'Scoring_Config'!$D:$D,"Yes")="Yes",_xlfn.XLOOKUP("Risky_Outbound",'Scoring_Config'!$A:$A,'Scoring_Config'!$C:$C,25),0),0)+IF(LEFT(AZ211,4)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211,FIND(",",AL211)+1,100)),0)+IF(LEFT(AM211,4)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211,FIND(",",AN211)+1,100)),0)+IF(_xlfn.XLOOKUP("Profile_Scoring",'Scoring_Config'!$A:$A,'Scoring_Config'!$D:$D,"Yes")="Yes",VALUE(MID(AO211,FIND(",",AO211)+1,100)),0)+IF(_xlfn.XLOOKUP("Options_Scoring",'Scoring_Config'!$A:$A,'Scoring_Config'!$D:$D,"Yes")="Yes",VALUE(MID(AP211,FIND(",",AP211)+1,100)),0)))</f>
        <v>0</v>
      </c>
      <c r="AZ211" cm="1">
        <f t="array" ref="AZ211">IF(FALSE,"True," &amp; IF(_xlfn.XLOOKUP("Migrate_Insecure",'Scoring_Config'!$A:$A,'Scoring_Config'!$D:$D,"Yes")="Yes",_xlfn.XLOOKUP("Migrate_Insecure",'Scoring_Config'!$A:$A,'Scoring_Config'!$C:$C,10),0),"False,0")</f>
        <v>0</v>
      </c>
    </row>
    <row r="212" spans="1:52">
      <c r="A212" t="s">
        <v>1979</v>
      </c>
      <c r="B212" t="s">
        <v>2190</v>
      </c>
      <c r="C212" t="s">
        <v>3542</v>
      </c>
      <c r="D212" t="s">
        <v>3545</v>
      </c>
      <c r="E212" t="s">
        <v>3563</v>
      </c>
      <c r="F212" t="s">
        <v>3646</v>
      </c>
      <c r="G212" t="s">
        <v>215</v>
      </c>
      <c r="H212" t="s">
        <v>174</v>
      </c>
      <c r="I212" t="s">
        <v>3575</v>
      </c>
      <c r="J212" t="s">
        <v>824</v>
      </c>
      <c r="K212" t="s">
        <v>1745</v>
      </c>
      <c r="L212" t="s">
        <v>1327</v>
      </c>
      <c r="M212" t="s">
        <v>1974</v>
      </c>
      <c r="N212" t="s">
        <v>4315</v>
      </c>
      <c r="O212" t="s">
        <v>4319</v>
      </c>
      <c r="P212" t="s">
        <v>4321</v>
      </c>
      <c r="Q212" t="s">
        <v>4482</v>
      </c>
      <c r="R212" t="s">
        <v>5437</v>
      </c>
      <c r="S212" t="s">
        <v>5440</v>
      </c>
      <c r="T212" t="s">
        <v>5634</v>
      </c>
      <c r="U212" t="s">
        <v>6077</v>
      </c>
      <c r="Y212" cm="1">
        <f t="array" ref="Y212">IF(FALSE,"True," &amp; IF(_xlfn.XLOOKUP("Src_IsAny",'Scoring_Config'!$A:$A,'Scoring_Config'!$D:$D,"Yes")="Yes",_xlfn.XLOOKUP("Src_IsAny",'Scoring_Config'!$A:$A,'Scoring_Config'!$C:$C,10),0),"False,0")</f>
        <v>0</v>
      </c>
      <c r="Z212" cm="1">
        <f t="array" ref="Z212">IF(FALSE,"True," &amp; IF(_xlfn.XLOOKUP("Src_CIDR_Le_16",'Scoring_Config'!$A:$A,'Scoring_Config'!$D:$D,"Yes")="Yes",_xlfn.XLOOKUP("Src_CIDR_Le_16",'Scoring_Config'!$A:$A,'Scoring_Config'!$C:$C,10),0),"False,0")</f>
        <v>0</v>
      </c>
      <c r="AA212" cm="1">
        <f t="array" ref="AA212">IF(TRUE,"True," &amp; IF(_xlfn.XLOOKUP("Src_CIDR_17_22",'Scoring_Config'!$A:$A,'Scoring_Config'!$D:$D,"Yes")="Yes",_xlfn.XLOOKUP("Src_CIDR_17_22",'Scoring_Config'!$A:$A,'Scoring_Config'!$C:$C,5),0),"False,0")</f>
        <v>0</v>
      </c>
      <c r="AB212" cm="1">
        <f t="array" ref="AB212">IF(FALSE,"True," &amp; IF(_xlfn.XLOOKUP("Dst_IsAny",'Scoring_Config'!$A:$A,'Scoring_Config'!$D:$D,"Yes")="Yes",_xlfn.XLOOKUP("Dst_IsAny",'Scoring_Config'!$A:$A,'Scoring_Config'!$C:$C,10),0),"False,0")</f>
        <v>0</v>
      </c>
      <c r="AC212" cm="1">
        <f t="array" ref="AC212">IF(FALSE,"True," &amp; IF(_xlfn.XLOOKUP("Dst_CIDR_Le_16",'Scoring_Config'!$A:$A,'Scoring_Config'!$D:$D,"Yes")="Yes",_xlfn.XLOOKUP("Dst_CIDR_Le_16",'Scoring_Config'!$A:$A,'Scoring_Config'!$C:$C,10),0),"False,0")</f>
        <v>0</v>
      </c>
      <c r="AD212" cm="1">
        <f t="array" ref="AD212">IF(FALSE,"True," &amp; IF(_xlfn.XLOOKUP("Dst_CIDR_17_22",'Scoring_Config'!$A:$A,'Scoring_Config'!$D:$D,"Yes")="Yes",_xlfn.XLOOKUP("Dst_CIDR_17_22",'Scoring_Config'!$A:$A,'Scoring_Config'!$C:$C,5),0),"False,0")</f>
        <v>0</v>
      </c>
      <c r="AE212" cm="1">
        <f t="array" ref="AE212">IF(FALSE,"True," &amp; IF(_xlfn.XLOOKUP("SrcZone_IsAny",'Scoring_Config'!$A:$A,'Scoring_Config'!$D:$D,"Yes")="Yes",_xlfn.XLOOKUP("SrcZone_IsAny",'Scoring_Config'!$A:$A,'Scoring_Config'!$C:$C,10),0),"False,0")</f>
        <v>0</v>
      </c>
      <c r="AF212" cm="1">
        <f t="array" ref="AF212">IF(FALSE,"True," &amp; IF(_xlfn.XLOOKUP("DstZone_IsAny",'Scoring_Config'!$A:$A,'Scoring_Config'!$D:$D,"Yes")="Yes",_xlfn.XLOOKUP("DstZone_IsAny",'Scoring_Config'!$A:$A,'Scoring_Config'!$C:$C,10),0),"False,0")</f>
        <v>0</v>
      </c>
      <c r="AG212" cm="1">
        <f t="array" ref="AG21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12" cm="1">
        <f t="array" ref="AH212">IF(FALSE,"True," &amp; IF(_xlfn.XLOOKUP("App_Any_OR_RangeGt1000",'Scoring_Config'!$A:$A,'Scoring_Config'!$D:$D,"Yes")="Yes",_xlfn.XLOOKUP("App_Any_OR_RangeGt1000",'Scoring_Config'!$A:$A,'Scoring_Config'!$C:$C,10),0),"False,0")</f>
        <v>0</v>
      </c>
      <c r="AI212" cm="1">
        <f t="array" ref="AI212">IF(FALSE,"True," &amp; IF(_xlfn.XLOOKUP("Service_Insecure_Match",'Scoring_Config'!$A:$A,'Scoring_Config'!$D:$D,"Yes")="Yes",_xlfn.XLOOKUP("Service_Insecure_Match",'Scoring_Config'!$A:$A,'Scoring_Config'!$C:$C,5),0),"False,0")</f>
        <v>0</v>
      </c>
      <c r="AJ212" cm="1">
        <f t="array" ref="AJ212">IF(FALSE,"True," &amp; IF(_xlfn.XLOOKUP("Risky_Inbound",'Scoring_Config'!$A:$A,'Scoring_Config'!$D:$D,"Yes")="Yes",_xlfn.XLOOKUP("Risky_Inbound",'Scoring_Config'!$A:$A,'Scoring_Config'!$C:$C,50),0),"False,0")</f>
        <v>0</v>
      </c>
      <c r="AK212" cm="1">
        <f t="array" ref="AK212">IF(FALSE,"True," &amp; IF(_xlfn.XLOOKUP("Risky_Outbound",'Scoring_Config'!$A:$A,'Scoring_Config'!$D:$D,"Yes")="Yes",_xlfn.XLOOKUP("Risky_Outbound",'Scoring_Config'!$A:$A,'Scoring_Config'!$C:$C,25),0),"False,0")</f>
        <v>0</v>
      </c>
      <c r="AL212" t="s">
        <v>6700</v>
      </c>
      <c r="AM212" cm="1">
        <f t="array" ref="AM21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12" t="s">
        <v>6697</v>
      </c>
      <c r="AO212" t="s">
        <v>6697</v>
      </c>
      <c r="AP212" t="s">
        <v>6697</v>
      </c>
      <c r="AQ212" cm="1">
        <f t="array" ref="AQ212">IF(FALSE,"True," &amp; IF(_xlfn.XLOOKUP("Service_IsAny",'Scoring_Config'!$A:$A,'Scoring_Config'!$D:$D,"Yes")="Yes",_xlfn.XLOOKUP("Service_IsAny",'Scoring_Config'!$A:$A,'Scoring_Config'!$C:$C,0),0),"False,0")</f>
        <v>0</v>
      </c>
      <c r="AR212">
        <v>0</v>
      </c>
      <c r="AS212" cm="1">
        <f t="array" ref="AS212">IF(FALSE,"True," &amp; IF(_xlfn.XLOOKUP("Service_RangeGt1000",'Scoring_Config'!$A:$A,'Scoring_Config'!$D:$D,"Yes")="Yes",_xlfn.XLOOKUP("Service_RangeGt1000",'Scoring_Config'!$A:$A,'Scoring_Config'!$C:$C,0),0),"False,0")</f>
        <v>0</v>
      </c>
      <c r="AT212" cm="1">
        <f t="array" ref="AT212">IF(FALSE,"True," &amp; IF(_xlfn.XLOOKUP("App_IsAny",'Scoring_Config'!$A:$A,'Scoring_Config'!$D:$D,"Yes")="Yes",_xlfn.XLOOKUP("App_IsAny",'Scoring_Config'!$A:$A,'Scoring_Config'!$C:$C,0),0),"False,0")</f>
        <v>0</v>
      </c>
      <c r="AU212">
        <v>2</v>
      </c>
      <c r="AV212" cm="1">
        <f t="array" ref="AV212">IF(FALSE,"True," &amp; IF(_xlfn.XLOOKUP("App_RangeGt1000",'Scoring_Config'!$A:$A,'Scoring_Config'!$D:$D,"Yes")="Yes",_xlfn.XLOOKUP("App_RangeGt1000",'Scoring_Config'!$A:$A,'Scoring_Config'!$C:$C,0),0),"False,0")</f>
        <v>0</v>
      </c>
      <c r="AW212" cm="1">
        <f t="array" ref="AW212">IF(FALSE,"True," &amp; IF(_xlfn.XLOOKUP("Action_IsDenyOrDrop",'Scoring_Config'!$A:$A,'Scoring_Config'!$D:$D,"Yes")="Yes",_xlfn.XLOOKUP("Action_IsDenyOrDrop",'Scoring_Config'!$A:$A,'Scoring_Config'!$C:$C,0),0),"False,0")</f>
        <v>0</v>
      </c>
      <c r="AX212" cm="1">
        <f t="array" ref="AX212">IF(LEFT(AW212,4)="True",0,(IF(LEFT(Y212,4)="True",IF(_xlfn.XLOOKUP("Src_IsAny",'Scoring_Config'!$A:$A,'Scoring_Config'!$D:$D,"Yes")="Yes",_xlfn.XLOOKUP("Src_IsAny",'Scoring_Config'!$A:$A,'Scoring_Config'!$C:$C,10),0),0)+IF(LEFT(Z212,4)="True",IF(_xlfn.XLOOKUP("Src_CIDR_Le_16",'Scoring_Config'!$A:$A,'Scoring_Config'!$D:$D,"Yes")="Yes",_xlfn.XLOOKUP("Src_CIDR_Le_16",'Scoring_Config'!$A:$A,'Scoring_Config'!$C:$C,10),0),0)+IF(LEFT(AA212,4)="True",IF(_xlfn.XLOOKUP("Src_CIDR_17_22",'Scoring_Config'!$A:$A,'Scoring_Config'!$D:$D,"Yes")="Yes",_xlfn.XLOOKUP("Src_CIDR_17_22",'Scoring_Config'!$A:$A,'Scoring_Config'!$C:$C,5),0),0)+IF(LEFT(AB212,4)="True",IF(_xlfn.XLOOKUP("Dst_IsAny",'Scoring_Config'!$A:$A,'Scoring_Config'!$D:$D,"Yes")="Yes",_xlfn.XLOOKUP("Dst_IsAny",'Scoring_Config'!$A:$A,'Scoring_Config'!$C:$C,10),0),0)+IF(LEFT(AC212,4)="True",IF(_xlfn.XLOOKUP("Dst_CIDR_Le_16",'Scoring_Config'!$A:$A,'Scoring_Config'!$D:$D,"Yes")="Yes",_xlfn.XLOOKUP("Dst_CIDR_Le_16",'Scoring_Config'!$A:$A,'Scoring_Config'!$C:$C,10),0),0)+IF(LEFT(AD212,4)="True",IF(_xlfn.XLOOKUP("Dst_CIDR_17_22",'Scoring_Config'!$A:$A,'Scoring_Config'!$D:$D,"Yes")="Yes",_xlfn.XLOOKUP("Dst_CIDR_17_22",'Scoring_Config'!$A:$A,'Scoring_Config'!$C:$C,5),0),0)+IF(LEFT(AE212,4)="True",IF(_xlfn.XLOOKUP("SrcZone_IsAny",'Scoring_Config'!$A:$A,'Scoring_Config'!$D:$D,"Yes")="Yes",_xlfn.XLOOKUP("SrcZone_IsAny",'Scoring_Config'!$A:$A,'Scoring_Config'!$C:$C,10),0),0)+IF(LEFT(AF212,4)="True",IF(_xlfn.XLOOKUP("DstZone_IsAny",'Scoring_Config'!$A:$A,'Scoring_Config'!$D:$D,"Yes")="Yes",_xlfn.XLOOKUP("DstZone_IsAny",'Scoring_Config'!$A:$A,'Scoring_Config'!$C:$C,10),0),0)+IF(LEFT(AG212,4)="True",IF(_xlfn.XLOOKUP("Service_Any_OR_RangeGt1000",'Scoring_Config'!$A:$A,'Scoring_Config'!$D:$D,"Yes")="Yes",_xlfn.XLOOKUP("Service_Any_OR_RangeGt1000",'Scoring_Config'!$A:$A,'Scoring_Config'!$C:$C,10),0),0)+IF(LEFT(AH212,4)="True",IF(_xlfn.XLOOKUP("App_Any_OR_RangeGt1000",'Scoring_Config'!$A:$A,'Scoring_Config'!$D:$D,"Yes")="Yes",_xlfn.XLOOKUP("App_Any_OR_RangeGt1000",'Scoring_Config'!$A:$A,'Scoring_Config'!$C:$C,10),0),0)+IF(LEFT(AI212,4)="True",IF(_xlfn.XLOOKUP("Service_Insecure_Match",'Scoring_Config'!$A:$A,'Scoring_Config'!$D:$D,"Yes")="Yes",_xlfn.XLOOKUP("Service_Insecure_Match",'Scoring_Config'!$A:$A,'Scoring_Config'!$C:$C,5),0),0)+IF(LEFT(AJ212,4)="True",IF(_xlfn.XLOOKUP("Risky_Inbound",'Scoring_Config'!$A:$A,'Scoring_Config'!$D:$D,"Yes")="Yes",_xlfn.XLOOKUP("Risky_Inbound",'Scoring_Config'!$A:$A,'Scoring_Config'!$C:$C,50),0),0)+IF(LEFT(AK212,4)="True",IF(_xlfn.XLOOKUP("Risky_Outbound",'Scoring_Config'!$A:$A,'Scoring_Config'!$D:$D,"Yes")="Yes",_xlfn.XLOOKUP("Risky_Outbound",'Scoring_Config'!$A:$A,'Scoring_Config'!$C:$C,25),0),0)+IF(LEFT(AZ212,4)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212,FIND(",",AL212)+1,100)),0)+IF(LEFT(AM212,4)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212,FIND(",",AN212)+1,100)),0)+IF(_xlfn.XLOOKUP("Profile_Scoring",'Scoring_Config'!$A:$A,'Scoring_Config'!$D:$D,"Yes")="Yes",VALUE(MID(AO212,FIND(",",AO212)+1,100)),0)+IF(_xlfn.XLOOKUP("Options_Scoring",'Scoring_Config'!$A:$A,'Scoring_Config'!$D:$D,"Yes")="Yes",VALUE(MID(AP212,FIND(",",AP212)+1,100)),0)))</f>
        <v>0</v>
      </c>
      <c r="AZ212" cm="1">
        <f t="array" ref="AZ212">IF(FALSE,"True," &amp; IF(_xlfn.XLOOKUP("Migrate_Insecure",'Scoring_Config'!$A:$A,'Scoring_Config'!$D:$D,"Yes")="Yes",_xlfn.XLOOKUP("Migrate_Insecure",'Scoring_Config'!$A:$A,'Scoring_Config'!$C:$C,10),0),"False,0")</f>
        <v>0</v>
      </c>
    </row>
    <row r="213" spans="1:52">
      <c r="A213" t="s">
        <v>1979</v>
      </c>
      <c r="B213" t="s">
        <v>2191</v>
      </c>
      <c r="C213" t="s">
        <v>3542</v>
      </c>
      <c r="D213" t="s">
        <v>3545</v>
      </c>
      <c r="E213" t="s">
        <v>3563</v>
      </c>
      <c r="F213" t="s">
        <v>3647</v>
      </c>
      <c r="G213" t="s">
        <v>216</v>
      </c>
      <c r="H213" t="s">
        <v>174</v>
      </c>
      <c r="I213" t="s">
        <v>4110</v>
      </c>
      <c r="J213" t="s">
        <v>900</v>
      </c>
      <c r="K213" t="s">
        <v>1666</v>
      </c>
      <c r="L213" t="s">
        <v>1327</v>
      </c>
      <c r="M213" t="s">
        <v>1974</v>
      </c>
      <c r="N213" t="s">
        <v>4315</v>
      </c>
      <c r="O213" t="s">
        <v>4319</v>
      </c>
      <c r="P213" t="s">
        <v>4321</v>
      </c>
      <c r="Q213" t="s">
        <v>4483</v>
      </c>
      <c r="R213" t="s">
        <v>5440</v>
      </c>
      <c r="S213" t="s">
        <v>5440</v>
      </c>
      <c r="T213" t="s">
        <v>5603</v>
      </c>
      <c r="U213" t="s">
        <v>6078</v>
      </c>
      <c r="Y213" cm="1">
        <f t="array" ref="Y213">IF(FALSE,"True," &amp; IF(_xlfn.XLOOKUP("Src_IsAny",'Scoring_Config'!$A:$A,'Scoring_Config'!$D:$D,"Yes")="Yes",_xlfn.XLOOKUP("Src_IsAny",'Scoring_Config'!$A:$A,'Scoring_Config'!$C:$C,10),0),"False,0")</f>
        <v>0</v>
      </c>
      <c r="Z213" cm="1">
        <f t="array" ref="Z213">IF(FALSE,"True," &amp; IF(_xlfn.XLOOKUP("Src_CIDR_Le_16",'Scoring_Config'!$A:$A,'Scoring_Config'!$D:$D,"Yes")="Yes",_xlfn.XLOOKUP("Src_CIDR_Le_16",'Scoring_Config'!$A:$A,'Scoring_Config'!$C:$C,10),0),"False,0")</f>
        <v>0</v>
      </c>
      <c r="AA213" cm="1">
        <f t="array" ref="AA213">IF(TRUE,"True," &amp; IF(_xlfn.XLOOKUP("Src_CIDR_17_22",'Scoring_Config'!$A:$A,'Scoring_Config'!$D:$D,"Yes")="Yes",_xlfn.XLOOKUP("Src_CIDR_17_22",'Scoring_Config'!$A:$A,'Scoring_Config'!$C:$C,5),0),"False,0")</f>
        <v>0</v>
      </c>
      <c r="AB213" cm="1">
        <f t="array" ref="AB213">IF(FALSE,"True," &amp; IF(_xlfn.XLOOKUP("Dst_IsAny",'Scoring_Config'!$A:$A,'Scoring_Config'!$D:$D,"Yes")="Yes",_xlfn.XLOOKUP("Dst_IsAny",'Scoring_Config'!$A:$A,'Scoring_Config'!$C:$C,10),0),"False,0")</f>
        <v>0</v>
      </c>
      <c r="AC213" cm="1">
        <f t="array" ref="AC213">IF(FALSE,"True," &amp; IF(_xlfn.XLOOKUP("Dst_CIDR_Le_16",'Scoring_Config'!$A:$A,'Scoring_Config'!$D:$D,"Yes")="Yes",_xlfn.XLOOKUP("Dst_CIDR_Le_16",'Scoring_Config'!$A:$A,'Scoring_Config'!$C:$C,10),0),"False,0")</f>
        <v>0</v>
      </c>
      <c r="AD213" cm="1">
        <f t="array" ref="AD213">IF(FALSE,"True," &amp; IF(_xlfn.XLOOKUP("Dst_CIDR_17_22",'Scoring_Config'!$A:$A,'Scoring_Config'!$D:$D,"Yes")="Yes",_xlfn.XLOOKUP("Dst_CIDR_17_22",'Scoring_Config'!$A:$A,'Scoring_Config'!$C:$C,5),0),"False,0")</f>
        <v>0</v>
      </c>
      <c r="AE213" cm="1">
        <f t="array" ref="AE213">IF(FALSE,"True," &amp; IF(_xlfn.XLOOKUP("SrcZone_IsAny",'Scoring_Config'!$A:$A,'Scoring_Config'!$D:$D,"Yes")="Yes",_xlfn.XLOOKUP("SrcZone_IsAny",'Scoring_Config'!$A:$A,'Scoring_Config'!$C:$C,10),0),"False,0")</f>
        <v>0</v>
      </c>
      <c r="AF213" cm="1">
        <f t="array" ref="AF213">IF(FALSE,"True," &amp; IF(_xlfn.XLOOKUP("DstZone_IsAny",'Scoring_Config'!$A:$A,'Scoring_Config'!$D:$D,"Yes")="Yes",_xlfn.XLOOKUP("DstZone_IsAny",'Scoring_Config'!$A:$A,'Scoring_Config'!$C:$C,10),0),"False,0")</f>
        <v>0</v>
      </c>
      <c r="AG213" cm="1">
        <f t="array" ref="AG21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13" cm="1">
        <f t="array" ref="AH213">IF(FALSE,"True," &amp; IF(_xlfn.XLOOKUP("App_Any_OR_RangeGt1000",'Scoring_Config'!$A:$A,'Scoring_Config'!$D:$D,"Yes")="Yes",_xlfn.XLOOKUP("App_Any_OR_RangeGt1000",'Scoring_Config'!$A:$A,'Scoring_Config'!$C:$C,10),0),"False,0")</f>
        <v>0</v>
      </c>
      <c r="AI213" cm="1">
        <f t="array" ref="AI213">IF(FALSE,"True," &amp; IF(_xlfn.XLOOKUP("Service_Insecure_Match",'Scoring_Config'!$A:$A,'Scoring_Config'!$D:$D,"Yes")="Yes",_xlfn.XLOOKUP("Service_Insecure_Match",'Scoring_Config'!$A:$A,'Scoring_Config'!$C:$C,5),0),"False,0")</f>
        <v>0</v>
      </c>
      <c r="AJ213" cm="1">
        <f t="array" ref="AJ213">IF(FALSE,"True," &amp; IF(_xlfn.XLOOKUP("Risky_Inbound",'Scoring_Config'!$A:$A,'Scoring_Config'!$D:$D,"Yes")="Yes",_xlfn.XLOOKUP("Risky_Inbound",'Scoring_Config'!$A:$A,'Scoring_Config'!$C:$C,50),0),"False,0")</f>
        <v>0</v>
      </c>
      <c r="AK213" cm="1">
        <f t="array" ref="AK213">IF(FALSE,"True," &amp; IF(_xlfn.XLOOKUP("Risky_Outbound",'Scoring_Config'!$A:$A,'Scoring_Config'!$D:$D,"Yes")="Yes",_xlfn.XLOOKUP("Risky_Outbound",'Scoring_Config'!$A:$A,'Scoring_Config'!$C:$C,25),0),"False,0")</f>
        <v>0</v>
      </c>
      <c r="AL213" t="s">
        <v>6700</v>
      </c>
      <c r="AM213" cm="1">
        <f t="array" ref="AM21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13" t="s">
        <v>6697</v>
      </c>
      <c r="AO213" t="s">
        <v>6697</v>
      </c>
      <c r="AP213" t="s">
        <v>6697</v>
      </c>
      <c r="AQ213" cm="1">
        <f t="array" ref="AQ213">IF(FALSE,"True," &amp; IF(_xlfn.XLOOKUP("Service_IsAny",'Scoring_Config'!$A:$A,'Scoring_Config'!$D:$D,"Yes")="Yes",_xlfn.XLOOKUP("Service_IsAny",'Scoring_Config'!$A:$A,'Scoring_Config'!$C:$C,0),0),"False,0")</f>
        <v>0</v>
      </c>
      <c r="AR213">
        <v>0</v>
      </c>
      <c r="AS213" cm="1">
        <f t="array" ref="AS213">IF(FALSE,"True," &amp; IF(_xlfn.XLOOKUP("Service_RangeGt1000",'Scoring_Config'!$A:$A,'Scoring_Config'!$D:$D,"Yes")="Yes",_xlfn.XLOOKUP("Service_RangeGt1000",'Scoring_Config'!$A:$A,'Scoring_Config'!$C:$C,0),0),"False,0")</f>
        <v>0</v>
      </c>
      <c r="AT213" cm="1">
        <f t="array" ref="AT213">IF(FALSE,"True," &amp; IF(_xlfn.XLOOKUP("App_IsAny",'Scoring_Config'!$A:$A,'Scoring_Config'!$D:$D,"Yes")="Yes",_xlfn.XLOOKUP("App_IsAny",'Scoring_Config'!$A:$A,'Scoring_Config'!$C:$C,0),0),"False,0")</f>
        <v>0</v>
      </c>
      <c r="AU213">
        <v>2</v>
      </c>
      <c r="AV213" cm="1">
        <f t="array" ref="AV213">IF(FALSE,"True," &amp; IF(_xlfn.XLOOKUP("App_RangeGt1000",'Scoring_Config'!$A:$A,'Scoring_Config'!$D:$D,"Yes")="Yes",_xlfn.XLOOKUP("App_RangeGt1000",'Scoring_Config'!$A:$A,'Scoring_Config'!$C:$C,0),0),"False,0")</f>
        <v>0</v>
      </c>
      <c r="AW213" cm="1">
        <f t="array" ref="AW213">IF(FALSE,"True," &amp; IF(_xlfn.XLOOKUP("Action_IsDenyOrDrop",'Scoring_Config'!$A:$A,'Scoring_Config'!$D:$D,"Yes")="Yes",_xlfn.XLOOKUP("Action_IsDenyOrDrop",'Scoring_Config'!$A:$A,'Scoring_Config'!$C:$C,0),0),"False,0")</f>
        <v>0</v>
      </c>
      <c r="AX213" cm="1">
        <f t="array" ref="AX213">IF(LEFT(AW213,4)="True",0,(IF(LEFT(Y213,4)="True",IF(_xlfn.XLOOKUP("Src_IsAny",'Scoring_Config'!$A:$A,'Scoring_Config'!$D:$D,"Yes")="Yes",_xlfn.XLOOKUP("Src_IsAny",'Scoring_Config'!$A:$A,'Scoring_Config'!$C:$C,10),0),0)+IF(LEFT(Z213,4)="True",IF(_xlfn.XLOOKUP("Src_CIDR_Le_16",'Scoring_Config'!$A:$A,'Scoring_Config'!$D:$D,"Yes")="Yes",_xlfn.XLOOKUP("Src_CIDR_Le_16",'Scoring_Config'!$A:$A,'Scoring_Config'!$C:$C,10),0),0)+IF(LEFT(AA213,4)="True",IF(_xlfn.XLOOKUP("Src_CIDR_17_22",'Scoring_Config'!$A:$A,'Scoring_Config'!$D:$D,"Yes")="Yes",_xlfn.XLOOKUP("Src_CIDR_17_22",'Scoring_Config'!$A:$A,'Scoring_Config'!$C:$C,5),0),0)+IF(LEFT(AB213,4)="True",IF(_xlfn.XLOOKUP("Dst_IsAny",'Scoring_Config'!$A:$A,'Scoring_Config'!$D:$D,"Yes")="Yes",_xlfn.XLOOKUP("Dst_IsAny",'Scoring_Config'!$A:$A,'Scoring_Config'!$C:$C,10),0),0)+IF(LEFT(AC213,4)="True",IF(_xlfn.XLOOKUP("Dst_CIDR_Le_16",'Scoring_Config'!$A:$A,'Scoring_Config'!$D:$D,"Yes")="Yes",_xlfn.XLOOKUP("Dst_CIDR_Le_16",'Scoring_Config'!$A:$A,'Scoring_Config'!$C:$C,10),0),0)+IF(LEFT(AD213,4)="True",IF(_xlfn.XLOOKUP("Dst_CIDR_17_22",'Scoring_Config'!$A:$A,'Scoring_Config'!$D:$D,"Yes")="Yes",_xlfn.XLOOKUP("Dst_CIDR_17_22",'Scoring_Config'!$A:$A,'Scoring_Config'!$C:$C,5),0),0)+IF(LEFT(AE213,4)="True",IF(_xlfn.XLOOKUP("SrcZone_IsAny",'Scoring_Config'!$A:$A,'Scoring_Config'!$D:$D,"Yes")="Yes",_xlfn.XLOOKUP("SrcZone_IsAny",'Scoring_Config'!$A:$A,'Scoring_Config'!$C:$C,10),0),0)+IF(LEFT(AF213,4)="True",IF(_xlfn.XLOOKUP("DstZone_IsAny",'Scoring_Config'!$A:$A,'Scoring_Config'!$D:$D,"Yes")="Yes",_xlfn.XLOOKUP("DstZone_IsAny",'Scoring_Config'!$A:$A,'Scoring_Config'!$C:$C,10),0),0)+IF(LEFT(AG213,4)="True",IF(_xlfn.XLOOKUP("Service_Any_OR_RangeGt1000",'Scoring_Config'!$A:$A,'Scoring_Config'!$D:$D,"Yes")="Yes",_xlfn.XLOOKUP("Service_Any_OR_RangeGt1000",'Scoring_Config'!$A:$A,'Scoring_Config'!$C:$C,10),0),0)+IF(LEFT(AH213,4)="True",IF(_xlfn.XLOOKUP("App_Any_OR_RangeGt1000",'Scoring_Config'!$A:$A,'Scoring_Config'!$D:$D,"Yes")="Yes",_xlfn.XLOOKUP("App_Any_OR_RangeGt1000",'Scoring_Config'!$A:$A,'Scoring_Config'!$C:$C,10),0),0)+IF(LEFT(AI213,4)="True",IF(_xlfn.XLOOKUP("Service_Insecure_Match",'Scoring_Config'!$A:$A,'Scoring_Config'!$D:$D,"Yes")="Yes",_xlfn.XLOOKUP("Service_Insecure_Match",'Scoring_Config'!$A:$A,'Scoring_Config'!$C:$C,5),0),0)+IF(LEFT(AJ213,4)="True",IF(_xlfn.XLOOKUP("Risky_Inbound",'Scoring_Config'!$A:$A,'Scoring_Config'!$D:$D,"Yes")="Yes",_xlfn.XLOOKUP("Risky_Inbound",'Scoring_Config'!$A:$A,'Scoring_Config'!$C:$C,50),0),0)+IF(LEFT(AK213,4)="True",IF(_xlfn.XLOOKUP("Risky_Outbound",'Scoring_Config'!$A:$A,'Scoring_Config'!$D:$D,"Yes")="Yes",_xlfn.XLOOKUP("Risky_Outbound",'Scoring_Config'!$A:$A,'Scoring_Config'!$C:$C,25),0),0)+IF(LEFT(AZ213,4)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213,FIND(",",AL213)+1,100)),0)+IF(LEFT(AM213,4)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213,FIND(",",AN213)+1,100)),0)+IF(_xlfn.XLOOKUP("Profile_Scoring",'Scoring_Config'!$A:$A,'Scoring_Config'!$D:$D,"Yes")="Yes",VALUE(MID(AO213,FIND(",",AO213)+1,100)),0)+IF(_xlfn.XLOOKUP("Options_Scoring",'Scoring_Config'!$A:$A,'Scoring_Config'!$D:$D,"Yes")="Yes",VALUE(MID(AP213,FIND(",",AP213)+1,100)),0)))</f>
        <v>0</v>
      </c>
      <c r="AZ213" cm="1">
        <f t="array" ref="AZ213">IF(FALSE,"True," &amp; IF(_xlfn.XLOOKUP("Migrate_Insecure",'Scoring_Config'!$A:$A,'Scoring_Config'!$D:$D,"Yes")="Yes",_xlfn.XLOOKUP("Migrate_Insecure",'Scoring_Config'!$A:$A,'Scoring_Config'!$C:$C,10),0),"False,0")</f>
        <v>0</v>
      </c>
    </row>
    <row r="214" spans="1:52">
      <c r="A214" t="s">
        <v>1979</v>
      </c>
      <c r="B214" t="s">
        <v>2192</v>
      </c>
      <c r="C214" t="s">
        <v>3542</v>
      </c>
      <c r="D214" t="s">
        <v>3545</v>
      </c>
      <c r="E214" t="s">
        <v>3563</v>
      </c>
      <c r="F214" t="s">
        <v>3648</v>
      </c>
      <c r="G214" t="s">
        <v>217</v>
      </c>
      <c r="H214" t="s">
        <v>174</v>
      </c>
      <c r="I214" t="s">
        <v>4111</v>
      </c>
      <c r="J214" t="s">
        <v>901</v>
      </c>
      <c r="K214" t="s">
        <v>1746</v>
      </c>
      <c r="L214" t="s">
        <v>1327</v>
      </c>
      <c r="M214" t="s">
        <v>1974</v>
      </c>
      <c r="N214" t="s">
        <v>4315</v>
      </c>
      <c r="O214" t="s">
        <v>4319</v>
      </c>
      <c r="P214" t="s">
        <v>4322</v>
      </c>
      <c r="Q214" t="s">
        <v>4484</v>
      </c>
      <c r="R214" t="s">
        <v>5437</v>
      </c>
      <c r="S214" t="s">
        <v>5440</v>
      </c>
      <c r="T214" t="s">
        <v>5634</v>
      </c>
      <c r="U214" t="s">
        <v>6079</v>
      </c>
      <c r="Y214" cm="1">
        <f t="array" ref="Y214">IF(FALSE,"True," &amp; IF(_xlfn.XLOOKUP("Src_IsAny",'Scoring_Config'!$A:$A,'Scoring_Config'!$D:$D,"Yes")="Yes",_xlfn.XLOOKUP("Src_IsAny",'Scoring_Config'!$A:$A,'Scoring_Config'!$C:$C,10),0),"False,0")</f>
        <v>0</v>
      </c>
      <c r="Z214" cm="1">
        <f t="array" ref="Z214">IF(FALSE,"True," &amp; IF(_xlfn.XLOOKUP("Src_CIDR_Le_16",'Scoring_Config'!$A:$A,'Scoring_Config'!$D:$D,"Yes")="Yes",_xlfn.XLOOKUP("Src_CIDR_Le_16",'Scoring_Config'!$A:$A,'Scoring_Config'!$C:$C,10),0),"False,0")</f>
        <v>0</v>
      </c>
      <c r="AA214" cm="1">
        <f t="array" ref="AA214">IF(TRUE,"True," &amp; IF(_xlfn.XLOOKUP("Src_CIDR_17_22",'Scoring_Config'!$A:$A,'Scoring_Config'!$D:$D,"Yes")="Yes",_xlfn.XLOOKUP("Src_CIDR_17_22",'Scoring_Config'!$A:$A,'Scoring_Config'!$C:$C,5),0),"False,0")</f>
        <v>0</v>
      </c>
      <c r="AB214" cm="1">
        <f t="array" ref="AB214">IF(FALSE,"True," &amp; IF(_xlfn.XLOOKUP("Dst_IsAny",'Scoring_Config'!$A:$A,'Scoring_Config'!$D:$D,"Yes")="Yes",_xlfn.XLOOKUP("Dst_IsAny",'Scoring_Config'!$A:$A,'Scoring_Config'!$C:$C,10),0),"False,0")</f>
        <v>0</v>
      </c>
      <c r="AC214" cm="1">
        <f t="array" ref="AC214">IF(FALSE,"True," &amp; IF(_xlfn.XLOOKUP("Dst_CIDR_Le_16",'Scoring_Config'!$A:$A,'Scoring_Config'!$D:$D,"Yes")="Yes",_xlfn.XLOOKUP("Dst_CIDR_Le_16",'Scoring_Config'!$A:$A,'Scoring_Config'!$C:$C,10),0),"False,0")</f>
        <v>0</v>
      </c>
      <c r="AD214" cm="1">
        <f t="array" ref="AD214">IF(FALSE,"True," &amp; IF(_xlfn.XLOOKUP("Dst_CIDR_17_22",'Scoring_Config'!$A:$A,'Scoring_Config'!$D:$D,"Yes")="Yes",_xlfn.XLOOKUP("Dst_CIDR_17_22",'Scoring_Config'!$A:$A,'Scoring_Config'!$C:$C,5),0),"False,0")</f>
        <v>0</v>
      </c>
      <c r="AE214" cm="1">
        <f t="array" ref="AE214">IF(FALSE,"True," &amp; IF(_xlfn.XLOOKUP("SrcZone_IsAny",'Scoring_Config'!$A:$A,'Scoring_Config'!$D:$D,"Yes")="Yes",_xlfn.XLOOKUP("SrcZone_IsAny",'Scoring_Config'!$A:$A,'Scoring_Config'!$C:$C,10),0),"False,0")</f>
        <v>0</v>
      </c>
      <c r="AF214" cm="1">
        <f t="array" ref="AF214">IF(FALSE,"True," &amp; IF(_xlfn.XLOOKUP("DstZone_IsAny",'Scoring_Config'!$A:$A,'Scoring_Config'!$D:$D,"Yes")="Yes",_xlfn.XLOOKUP("DstZone_IsAny",'Scoring_Config'!$A:$A,'Scoring_Config'!$C:$C,10),0),"False,0")</f>
        <v>0</v>
      </c>
      <c r="AG214" cm="1">
        <f t="array" ref="AG21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14" cm="1">
        <f t="array" ref="AH214">IF(FALSE,"True," &amp; IF(_xlfn.XLOOKUP("App_Any_OR_RangeGt1000",'Scoring_Config'!$A:$A,'Scoring_Config'!$D:$D,"Yes")="Yes",_xlfn.XLOOKUP("App_Any_OR_RangeGt1000",'Scoring_Config'!$A:$A,'Scoring_Config'!$C:$C,10),0),"False,0")</f>
        <v>0</v>
      </c>
      <c r="AI214" cm="1">
        <f t="array" ref="AI214">IF(FALSE,"True," &amp; IF(_xlfn.XLOOKUP("Service_Insecure_Match",'Scoring_Config'!$A:$A,'Scoring_Config'!$D:$D,"Yes")="Yes",_xlfn.XLOOKUP("Service_Insecure_Match",'Scoring_Config'!$A:$A,'Scoring_Config'!$C:$C,5),0),"False,0")</f>
        <v>0</v>
      </c>
      <c r="AJ214" cm="1">
        <f t="array" ref="AJ214">IF(FALSE,"True," &amp; IF(_xlfn.XLOOKUP("Risky_Inbound",'Scoring_Config'!$A:$A,'Scoring_Config'!$D:$D,"Yes")="Yes",_xlfn.XLOOKUP("Risky_Inbound",'Scoring_Config'!$A:$A,'Scoring_Config'!$C:$C,50),0),"False,0")</f>
        <v>0</v>
      </c>
      <c r="AK214" cm="1">
        <f t="array" ref="AK214">IF(FALSE,"True," &amp; IF(_xlfn.XLOOKUP("Risky_Outbound",'Scoring_Config'!$A:$A,'Scoring_Config'!$D:$D,"Yes")="Yes",_xlfn.XLOOKUP("Risky_Outbound",'Scoring_Config'!$A:$A,'Scoring_Config'!$C:$C,25),0),"False,0")</f>
        <v>0</v>
      </c>
      <c r="AL214" t="s">
        <v>6697</v>
      </c>
      <c r="AM214" cm="1">
        <f t="array" ref="AM21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14" t="s">
        <v>6697</v>
      </c>
      <c r="AO214" t="s">
        <v>6697</v>
      </c>
      <c r="AP214" t="s">
        <v>6697</v>
      </c>
      <c r="AQ214" cm="1">
        <f t="array" ref="AQ214">IF(FALSE,"True," &amp; IF(_xlfn.XLOOKUP("Service_IsAny",'Scoring_Config'!$A:$A,'Scoring_Config'!$D:$D,"Yes")="Yes",_xlfn.XLOOKUP("Service_IsAny",'Scoring_Config'!$A:$A,'Scoring_Config'!$C:$C,0),0),"False,0")</f>
        <v>0</v>
      </c>
      <c r="AR214">
        <v>0</v>
      </c>
      <c r="AS214" cm="1">
        <f t="array" ref="AS214">IF(FALSE,"True," &amp; IF(_xlfn.XLOOKUP("Service_RangeGt1000",'Scoring_Config'!$A:$A,'Scoring_Config'!$D:$D,"Yes")="Yes",_xlfn.XLOOKUP("Service_RangeGt1000",'Scoring_Config'!$A:$A,'Scoring_Config'!$C:$C,0),0),"False,0")</f>
        <v>0</v>
      </c>
      <c r="AT214" cm="1">
        <f t="array" ref="AT214">IF(FALSE,"True," &amp; IF(_xlfn.XLOOKUP("App_IsAny",'Scoring_Config'!$A:$A,'Scoring_Config'!$D:$D,"Yes")="Yes",_xlfn.XLOOKUP("App_IsAny",'Scoring_Config'!$A:$A,'Scoring_Config'!$C:$C,0),0),"False,0")</f>
        <v>0</v>
      </c>
      <c r="AU214">
        <v>1</v>
      </c>
      <c r="AV214" cm="1">
        <f t="array" ref="AV214">IF(FALSE,"True," &amp; IF(_xlfn.XLOOKUP("App_RangeGt1000",'Scoring_Config'!$A:$A,'Scoring_Config'!$D:$D,"Yes")="Yes",_xlfn.XLOOKUP("App_RangeGt1000",'Scoring_Config'!$A:$A,'Scoring_Config'!$C:$C,0),0),"False,0")</f>
        <v>0</v>
      </c>
      <c r="AW214" cm="1">
        <f t="array" ref="AW214">IF(FALSE,"True," &amp; IF(_xlfn.XLOOKUP("Action_IsDenyOrDrop",'Scoring_Config'!$A:$A,'Scoring_Config'!$D:$D,"Yes")="Yes",_xlfn.XLOOKUP("Action_IsDenyOrDrop",'Scoring_Config'!$A:$A,'Scoring_Config'!$C:$C,0),0),"False,0")</f>
        <v>0</v>
      </c>
      <c r="AX214" cm="1">
        <f t="array" ref="AX214">IF(LEFT(AW214,4)="True",0,(IF(LEFT(Y214,4)="True",IF(_xlfn.XLOOKUP("Src_IsAny",'Scoring_Config'!$A:$A,'Scoring_Config'!$D:$D,"Yes")="Yes",_xlfn.XLOOKUP("Src_IsAny",'Scoring_Config'!$A:$A,'Scoring_Config'!$C:$C,10),0),0)+IF(LEFT(Z214,4)="True",IF(_xlfn.XLOOKUP("Src_CIDR_Le_16",'Scoring_Config'!$A:$A,'Scoring_Config'!$D:$D,"Yes")="Yes",_xlfn.XLOOKUP("Src_CIDR_Le_16",'Scoring_Config'!$A:$A,'Scoring_Config'!$C:$C,10),0),0)+IF(LEFT(AA214,4)="True",IF(_xlfn.XLOOKUP("Src_CIDR_17_22",'Scoring_Config'!$A:$A,'Scoring_Config'!$D:$D,"Yes")="Yes",_xlfn.XLOOKUP("Src_CIDR_17_22",'Scoring_Config'!$A:$A,'Scoring_Config'!$C:$C,5),0),0)+IF(LEFT(AB214,4)="True",IF(_xlfn.XLOOKUP("Dst_IsAny",'Scoring_Config'!$A:$A,'Scoring_Config'!$D:$D,"Yes")="Yes",_xlfn.XLOOKUP("Dst_IsAny",'Scoring_Config'!$A:$A,'Scoring_Config'!$C:$C,10),0),0)+IF(LEFT(AC214,4)="True",IF(_xlfn.XLOOKUP("Dst_CIDR_Le_16",'Scoring_Config'!$A:$A,'Scoring_Config'!$D:$D,"Yes")="Yes",_xlfn.XLOOKUP("Dst_CIDR_Le_16",'Scoring_Config'!$A:$A,'Scoring_Config'!$C:$C,10),0),0)+IF(LEFT(AD214,4)="True",IF(_xlfn.XLOOKUP("Dst_CIDR_17_22",'Scoring_Config'!$A:$A,'Scoring_Config'!$D:$D,"Yes")="Yes",_xlfn.XLOOKUP("Dst_CIDR_17_22",'Scoring_Config'!$A:$A,'Scoring_Config'!$C:$C,5),0),0)+IF(LEFT(AE214,4)="True",IF(_xlfn.XLOOKUP("SrcZone_IsAny",'Scoring_Config'!$A:$A,'Scoring_Config'!$D:$D,"Yes")="Yes",_xlfn.XLOOKUP("SrcZone_IsAny",'Scoring_Config'!$A:$A,'Scoring_Config'!$C:$C,10),0),0)+IF(LEFT(AF214,4)="True",IF(_xlfn.XLOOKUP("DstZone_IsAny",'Scoring_Config'!$A:$A,'Scoring_Config'!$D:$D,"Yes")="Yes",_xlfn.XLOOKUP("DstZone_IsAny",'Scoring_Config'!$A:$A,'Scoring_Config'!$C:$C,10),0),0)+IF(LEFT(AG214,4)="True",IF(_xlfn.XLOOKUP("Service_Any_OR_RangeGt1000",'Scoring_Config'!$A:$A,'Scoring_Config'!$D:$D,"Yes")="Yes",_xlfn.XLOOKUP("Service_Any_OR_RangeGt1000",'Scoring_Config'!$A:$A,'Scoring_Config'!$C:$C,10),0),0)+IF(LEFT(AH214,4)="True",IF(_xlfn.XLOOKUP("App_Any_OR_RangeGt1000",'Scoring_Config'!$A:$A,'Scoring_Config'!$D:$D,"Yes")="Yes",_xlfn.XLOOKUP("App_Any_OR_RangeGt1000",'Scoring_Config'!$A:$A,'Scoring_Config'!$C:$C,10),0),0)+IF(LEFT(AI214,4)="True",IF(_xlfn.XLOOKUP("Service_Insecure_Match",'Scoring_Config'!$A:$A,'Scoring_Config'!$D:$D,"Yes")="Yes",_xlfn.XLOOKUP("Service_Insecure_Match",'Scoring_Config'!$A:$A,'Scoring_Config'!$C:$C,5),0),0)+IF(LEFT(AJ214,4)="True",IF(_xlfn.XLOOKUP("Risky_Inbound",'Scoring_Config'!$A:$A,'Scoring_Config'!$D:$D,"Yes")="Yes",_xlfn.XLOOKUP("Risky_Inbound",'Scoring_Config'!$A:$A,'Scoring_Config'!$C:$C,50),0),0)+IF(LEFT(AK214,4)="True",IF(_xlfn.XLOOKUP("Risky_Outbound",'Scoring_Config'!$A:$A,'Scoring_Config'!$D:$D,"Yes")="Yes",_xlfn.XLOOKUP("Risky_Outbound",'Scoring_Config'!$A:$A,'Scoring_Config'!$C:$C,25),0),0)+IF(LEFT(AZ214,4)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214,FIND(",",AL214)+1,100)),0)+IF(LEFT(AM214,4)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214,FIND(",",AN214)+1,100)),0)+IF(_xlfn.XLOOKUP("Profile_Scoring",'Scoring_Config'!$A:$A,'Scoring_Config'!$D:$D,"Yes")="Yes",VALUE(MID(AO214,FIND(",",AO214)+1,100)),0)+IF(_xlfn.XLOOKUP("Options_Scoring",'Scoring_Config'!$A:$A,'Scoring_Config'!$D:$D,"Yes")="Yes",VALUE(MID(AP214,FIND(",",AP214)+1,100)),0)))</f>
        <v>0</v>
      </c>
      <c r="AZ214" cm="1">
        <f t="array" ref="AZ214">IF(FALSE,"True," &amp; IF(_xlfn.XLOOKUP("Migrate_Insecure",'Scoring_Config'!$A:$A,'Scoring_Config'!$D:$D,"Yes")="Yes",_xlfn.XLOOKUP("Migrate_Insecure",'Scoring_Config'!$A:$A,'Scoring_Config'!$C:$C,10),0),"False,0")</f>
        <v>0</v>
      </c>
    </row>
    <row r="215" spans="1:52">
      <c r="A215" t="s">
        <v>1979</v>
      </c>
      <c r="B215" t="s">
        <v>2193</v>
      </c>
      <c r="C215" t="s">
        <v>3542</v>
      </c>
      <c r="D215" t="s">
        <v>3545</v>
      </c>
      <c r="E215" t="s">
        <v>3563</v>
      </c>
      <c r="F215" t="s">
        <v>3649</v>
      </c>
      <c r="G215" t="s">
        <v>218</v>
      </c>
      <c r="H215" t="s">
        <v>174</v>
      </c>
      <c r="I215" t="s">
        <v>4110</v>
      </c>
      <c r="J215" t="s">
        <v>900</v>
      </c>
      <c r="K215" t="s">
        <v>1666</v>
      </c>
      <c r="L215" t="s">
        <v>1327</v>
      </c>
      <c r="M215" t="s">
        <v>1974</v>
      </c>
      <c r="N215" t="s">
        <v>4315</v>
      </c>
      <c r="O215" t="s">
        <v>4319</v>
      </c>
      <c r="P215" t="s">
        <v>4321</v>
      </c>
      <c r="Q215" t="s">
        <v>4485</v>
      </c>
      <c r="R215" t="s">
        <v>5440</v>
      </c>
      <c r="S215" t="s">
        <v>5440</v>
      </c>
      <c r="T215" t="s">
        <v>5603</v>
      </c>
      <c r="U215" t="s">
        <v>6080</v>
      </c>
      <c r="Y215" cm="1">
        <f t="array" ref="Y215">IF(FALSE,"True," &amp; IF(_xlfn.XLOOKUP("Src_IsAny",'Scoring_Config'!$A:$A,'Scoring_Config'!$D:$D,"Yes")="Yes",_xlfn.XLOOKUP("Src_IsAny",'Scoring_Config'!$A:$A,'Scoring_Config'!$C:$C,10),0),"False,0")</f>
        <v>0</v>
      </c>
      <c r="Z215" cm="1">
        <f t="array" ref="Z215">IF(FALSE,"True," &amp; IF(_xlfn.XLOOKUP("Src_CIDR_Le_16",'Scoring_Config'!$A:$A,'Scoring_Config'!$D:$D,"Yes")="Yes",_xlfn.XLOOKUP("Src_CIDR_Le_16",'Scoring_Config'!$A:$A,'Scoring_Config'!$C:$C,10),0),"False,0")</f>
        <v>0</v>
      </c>
      <c r="AA215" cm="1">
        <f t="array" ref="AA215">IF(FALSE,"True," &amp; IF(_xlfn.XLOOKUP("Src_CIDR_17_22",'Scoring_Config'!$A:$A,'Scoring_Config'!$D:$D,"Yes")="Yes",_xlfn.XLOOKUP("Src_CIDR_17_22",'Scoring_Config'!$A:$A,'Scoring_Config'!$C:$C,5),0),"False,0")</f>
        <v>0</v>
      </c>
      <c r="AB215" cm="1">
        <f t="array" ref="AB215">IF(FALSE,"True," &amp; IF(_xlfn.XLOOKUP("Dst_IsAny",'Scoring_Config'!$A:$A,'Scoring_Config'!$D:$D,"Yes")="Yes",_xlfn.XLOOKUP("Dst_IsAny",'Scoring_Config'!$A:$A,'Scoring_Config'!$C:$C,10),0),"False,0")</f>
        <v>0</v>
      </c>
      <c r="AC215" cm="1">
        <f t="array" ref="AC215">IF(FALSE,"True," &amp; IF(_xlfn.XLOOKUP("Dst_CIDR_Le_16",'Scoring_Config'!$A:$A,'Scoring_Config'!$D:$D,"Yes")="Yes",_xlfn.XLOOKUP("Dst_CIDR_Le_16",'Scoring_Config'!$A:$A,'Scoring_Config'!$C:$C,10),0),"False,0")</f>
        <v>0</v>
      </c>
      <c r="AD215" cm="1">
        <f t="array" ref="AD215">IF(FALSE,"True," &amp; IF(_xlfn.XLOOKUP("Dst_CIDR_17_22",'Scoring_Config'!$A:$A,'Scoring_Config'!$D:$D,"Yes")="Yes",_xlfn.XLOOKUP("Dst_CIDR_17_22",'Scoring_Config'!$A:$A,'Scoring_Config'!$C:$C,5),0),"False,0")</f>
        <v>0</v>
      </c>
      <c r="AE215" cm="1">
        <f t="array" ref="AE215">IF(FALSE,"True," &amp; IF(_xlfn.XLOOKUP("SrcZone_IsAny",'Scoring_Config'!$A:$A,'Scoring_Config'!$D:$D,"Yes")="Yes",_xlfn.XLOOKUP("SrcZone_IsAny",'Scoring_Config'!$A:$A,'Scoring_Config'!$C:$C,10),0),"False,0")</f>
        <v>0</v>
      </c>
      <c r="AF215" cm="1">
        <f t="array" ref="AF215">IF(FALSE,"True," &amp; IF(_xlfn.XLOOKUP("DstZone_IsAny",'Scoring_Config'!$A:$A,'Scoring_Config'!$D:$D,"Yes")="Yes",_xlfn.XLOOKUP("DstZone_IsAny",'Scoring_Config'!$A:$A,'Scoring_Config'!$C:$C,10),0),"False,0")</f>
        <v>0</v>
      </c>
      <c r="AG215" cm="1">
        <f t="array" ref="AG21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15" cm="1">
        <f t="array" ref="AH215">IF(FALSE,"True," &amp; IF(_xlfn.XLOOKUP("App_Any_OR_RangeGt1000",'Scoring_Config'!$A:$A,'Scoring_Config'!$D:$D,"Yes")="Yes",_xlfn.XLOOKUP("App_Any_OR_RangeGt1000",'Scoring_Config'!$A:$A,'Scoring_Config'!$C:$C,10),0),"False,0")</f>
        <v>0</v>
      </c>
      <c r="AI215" cm="1">
        <f t="array" ref="AI215">IF(FALSE,"True," &amp; IF(_xlfn.XLOOKUP("Service_Insecure_Match",'Scoring_Config'!$A:$A,'Scoring_Config'!$D:$D,"Yes")="Yes",_xlfn.XLOOKUP("Service_Insecure_Match",'Scoring_Config'!$A:$A,'Scoring_Config'!$C:$C,5),0),"False,0")</f>
        <v>0</v>
      </c>
      <c r="AJ215" cm="1">
        <f t="array" ref="AJ215">IF(FALSE,"True," &amp; IF(_xlfn.XLOOKUP("Risky_Inbound",'Scoring_Config'!$A:$A,'Scoring_Config'!$D:$D,"Yes")="Yes",_xlfn.XLOOKUP("Risky_Inbound",'Scoring_Config'!$A:$A,'Scoring_Config'!$C:$C,50),0),"False,0")</f>
        <v>0</v>
      </c>
      <c r="AK215" cm="1">
        <f t="array" ref="AK215">IF(FALSE,"True," &amp; IF(_xlfn.XLOOKUP("Risky_Outbound",'Scoring_Config'!$A:$A,'Scoring_Config'!$D:$D,"Yes")="Yes",_xlfn.XLOOKUP("Risky_Outbound",'Scoring_Config'!$A:$A,'Scoring_Config'!$C:$C,25),0),"False,0")</f>
        <v>0</v>
      </c>
      <c r="AL215" t="s">
        <v>6700</v>
      </c>
      <c r="AM215" cm="1">
        <f t="array" ref="AM21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15" t="s">
        <v>6697</v>
      </c>
      <c r="AO215" t="s">
        <v>6697</v>
      </c>
      <c r="AP215" t="s">
        <v>6697</v>
      </c>
      <c r="AQ215" cm="1">
        <f t="array" ref="AQ215">IF(FALSE,"True," &amp; IF(_xlfn.XLOOKUP("Service_IsAny",'Scoring_Config'!$A:$A,'Scoring_Config'!$D:$D,"Yes")="Yes",_xlfn.XLOOKUP("Service_IsAny",'Scoring_Config'!$A:$A,'Scoring_Config'!$C:$C,0),0),"False,0")</f>
        <v>0</v>
      </c>
      <c r="AR215">
        <v>0</v>
      </c>
      <c r="AS215" cm="1">
        <f t="array" ref="AS215">IF(FALSE,"True," &amp; IF(_xlfn.XLOOKUP("Service_RangeGt1000",'Scoring_Config'!$A:$A,'Scoring_Config'!$D:$D,"Yes")="Yes",_xlfn.XLOOKUP("Service_RangeGt1000",'Scoring_Config'!$A:$A,'Scoring_Config'!$C:$C,0),0),"False,0")</f>
        <v>0</v>
      </c>
      <c r="AT215" cm="1">
        <f t="array" ref="AT215">IF(FALSE,"True," &amp; IF(_xlfn.XLOOKUP("App_IsAny",'Scoring_Config'!$A:$A,'Scoring_Config'!$D:$D,"Yes")="Yes",_xlfn.XLOOKUP("App_IsAny",'Scoring_Config'!$A:$A,'Scoring_Config'!$C:$C,0),0),"False,0")</f>
        <v>0</v>
      </c>
      <c r="AU215">
        <v>2</v>
      </c>
      <c r="AV215" cm="1">
        <f t="array" ref="AV215">IF(FALSE,"True," &amp; IF(_xlfn.XLOOKUP("App_RangeGt1000",'Scoring_Config'!$A:$A,'Scoring_Config'!$D:$D,"Yes")="Yes",_xlfn.XLOOKUP("App_RangeGt1000",'Scoring_Config'!$A:$A,'Scoring_Config'!$C:$C,0),0),"False,0")</f>
        <v>0</v>
      </c>
      <c r="AW215" cm="1">
        <f t="array" ref="AW215">IF(FALSE,"True," &amp; IF(_xlfn.XLOOKUP("Action_IsDenyOrDrop",'Scoring_Config'!$A:$A,'Scoring_Config'!$D:$D,"Yes")="Yes",_xlfn.XLOOKUP("Action_IsDenyOrDrop",'Scoring_Config'!$A:$A,'Scoring_Config'!$C:$C,0),0),"False,0")</f>
        <v>0</v>
      </c>
      <c r="AX215" cm="1">
        <f t="array" ref="AX215">IF(LEFT(AW215,4)="True",0,(IF(LEFT(Y215,4)="True",IF(_xlfn.XLOOKUP("Src_IsAny",'Scoring_Config'!$A:$A,'Scoring_Config'!$D:$D,"Yes")="Yes",_xlfn.XLOOKUP("Src_IsAny",'Scoring_Config'!$A:$A,'Scoring_Config'!$C:$C,10),0),0)+IF(LEFT(Z215,4)="True",IF(_xlfn.XLOOKUP("Src_CIDR_Le_16",'Scoring_Config'!$A:$A,'Scoring_Config'!$D:$D,"Yes")="Yes",_xlfn.XLOOKUP("Src_CIDR_Le_16",'Scoring_Config'!$A:$A,'Scoring_Config'!$C:$C,10),0),0)+IF(LEFT(AA215,4)="True",IF(_xlfn.XLOOKUP("Src_CIDR_17_22",'Scoring_Config'!$A:$A,'Scoring_Config'!$D:$D,"Yes")="Yes",_xlfn.XLOOKUP("Src_CIDR_17_22",'Scoring_Config'!$A:$A,'Scoring_Config'!$C:$C,5),0),0)+IF(LEFT(AB215,4)="True",IF(_xlfn.XLOOKUP("Dst_IsAny",'Scoring_Config'!$A:$A,'Scoring_Config'!$D:$D,"Yes")="Yes",_xlfn.XLOOKUP("Dst_IsAny",'Scoring_Config'!$A:$A,'Scoring_Config'!$C:$C,10),0),0)+IF(LEFT(AC215,4)="True",IF(_xlfn.XLOOKUP("Dst_CIDR_Le_16",'Scoring_Config'!$A:$A,'Scoring_Config'!$D:$D,"Yes")="Yes",_xlfn.XLOOKUP("Dst_CIDR_Le_16",'Scoring_Config'!$A:$A,'Scoring_Config'!$C:$C,10),0),0)+IF(LEFT(AD215,4)="True",IF(_xlfn.XLOOKUP("Dst_CIDR_17_22",'Scoring_Config'!$A:$A,'Scoring_Config'!$D:$D,"Yes")="Yes",_xlfn.XLOOKUP("Dst_CIDR_17_22",'Scoring_Config'!$A:$A,'Scoring_Config'!$C:$C,5),0),0)+IF(LEFT(AE215,4)="True",IF(_xlfn.XLOOKUP("SrcZone_IsAny",'Scoring_Config'!$A:$A,'Scoring_Config'!$D:$D,"Yes")="Yes",_xlfn.XLOOKUP("SrcZone_IsAny",'Scoring_Config'!$A:$A,'Scoring_Config'!$C:$C,10),0),0)+IF(LEFT(AF215,4)="True",IF(_xlfn.XLOOKUP("DstZone_IsAny",'Scoring_Config'!$A:$A,'Scoring_Config'!$D:$D,"Yes")="Yes",_xlfn.XLOOKUP("DstZone_IsAny",'Scoring_Config'!$A:$A,'Scoring_Config'!$C:$C,10),0),0)+IF(LEFT(AG215,4)="True",IF(_xlfn.XLOOKUP("Service_Any_OR_RangeGt1000",'Scoring_Config'!$A:$A,'Scoring_Config'!$D:$D,"Yes")="Yes",_xlfn.XLOOKUP("Service_Any_OR_RangeGt1000",'Scoring_Config'!$A:$A,'Scoring_Config'!$C:$C,10),0),0)+IF(LEFT(AH215,4)="True",IF(_xlfn.XLOOKUP("App_Any_OR_RangeGt1000",'Scoring_Config'!$A:$A,'Scoring_Config'!$D:$D,"Yes")="Yes",_xlfn.XLOOKUP("App_Any_OR_RangeGt1000",'Scoring_Config'!$A:$A,'Scoring_Config'!$C:$C,10),0),0)+IF(LEFT(AI215,4)="True",IF(_xlfn.XLOOKUP("Service_Insecure_Match",'Scoring_Config'!$A:$A,'Scoring_Config'!$D:$D,"Yes")="Yes",_xlfn.XLOOKUP("Service_Insecure_Match",'Scoring_Config'!$A:$A,'Scoring_Config'!$C:$C,5),0),0)+IF(LEFT(AJ215,4)="True",IF(_xlfn.XLOOKUP("Risky_Inbound",'Scoring_Config'!$A:$A,'Scoring_Config'!$D:$D,"Yes")="Yes",_xlfn.XLOOKUP("Risky_Inbound",'Scoring_Config'!$A:$A,'Scoring_Config'!$C:$C,50),0),0)+IF(LEFT(AK215,4)="True",IF(_xlfn.XLOOKUP("Risky_Outbound",'Scoring_Config'!$A:$A,'Scoring_Config'!$D:$D,"Yes")="Yes",_xlfn.XLOOKUP("Risky_Outbound",'Scoring_Config'!$A:$A,'Scoring_Config'!$C:$C,25),0),0)+IF(LEFT(AZ215,4)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215,FIND(",",AL215)+1,100)),0)+IF(LEFT(AM215,4)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215,FIND(",",AN215)+1,100)),0)+IF(_xlfn.XLOOKUP("Profile_Scoring",'Scoring_Config'!$A:$A,'Scoring_Config'!$D:$D,"Yes")="Yes",VALUE(MID(AO215,FIND(",",AO215)+1,100)),0)+IF(_xlfn.XLOOKUP("Options_Scoring",'Scoring_Config'!$A:$A,'Scoring_Config'!$D:$D,"Yes")="Yes",VALUE(MID(AP215,FIND(",",AP215)+1,100)),0)))</f>
        <v>0</v>
      </c>
      <c r="AZ215" cm="1">
        <f t="array" ref="AZ215">IF(FALSE,"True," &amp; IF(_xlfn.XLOOKUP("Migrate_Insecure",'Scoring_Config'!$A:$A,'Scoring_Config'!$D:$D,"Yes")="Yes",_xlfn.XLOOKUP("Migrate_Insecure",'Scoring_Config'!$A:$A,'Scoring_Config'!$C:$C,10),0),"False,0")</f>
        <v>0</v>
      </c>
    </row>
    <row r="216" spans="1:52">
      <c r="A216" t="s">
        <v>1979</v>
      </c>
      <c r="B216" t="s">
        <v>2194</v>
      </c>
      <c r="C216" t="s">
        <v>3542</v>
      </c>
      <c r="D216" t="s">
        <v>3545</v>
      </c>
      <c r="E216" t="s">
        <v>3563</v>
      </c>
      <c r="F216" t="s">
        <v>3650</v>
      </c>
      <c r="G216" t="s">
        <v>219</v>
      </c>
      <c r="H216" t="s">
        <v>174</v>
      </c>
      <c r="I216" t="s">
        <v>4112</v>
      </c>
      <c r="J216" t="s">
        <v>902</v>
      </c>
      <c r="K216" t="s">
        <v>174</v>
      </c>
      <c r="L216" t="s">
        <v>1374</v>
      </c>
      <c r="M216" t="s">
        <v>1974</v>
      </c>
      <c r="N216" t="s">
        <v>4315</v>
      </c>
      <c r="O216" t="s">
        <v>4319</v>
      </c>
      <c r="P216" t="s">
        <v>4322</v>
      </c>
      <c r="Q216" t="s">
        <v>4486</v>
      </c>
      <c r="R216" t="s">
        <v>5445</v>
      </c>
      <c r="S216" t="s">
        <v>5489</v>
      </c>
      <c r="T216" t="s">
        <v>5635</v>
      </c>
      <c r="U216" t="s">
        <v>6081</v>
      </c>
      <c r="Y216" cm="1">
        <f t="array" ref="Y216">IF(FALSE,"True," &amp; IF(_xlfn.XLOOKUP("Src_IsAny",'Scoring_Config'!$A:$A,'Scoring_Config'!$D:$D,"Yes")="Yes",_xlfn.XLOOKUP("Src_IsAny",'Scoring_Config'!$A:$A,'Scoring_Config'!$C:$C,10),0),"False,0")</f>
        <v>0</v>
      </c>
      <c r="Z216" cm="1">
        <f t="array" ref="Z216">IF(FALSE,"True," &amp; IF(_xlfn.XLOOKUP("Src_CIDR_Le_16",'Scoring_Config'!$A:$A,'Scoring_Config'!$D:$D,"Yes")="Yes",_xlfn.XLOOKUP("Src_CIDR_Le_16",'Scoring_Config'!$A:$A,'Scoring_Config'!$C:$C,10),0),"False,0")</f>
        <v>0</v>
      </c>
      <c r="AA216" cm="1">
        <f t="array" ref="AA216">IF(TRUE,"True," &amp; IF(_xlfn.XLOOKUP("Src_CIDR_17_22",'Scoring_Config'!$A:$A,'Scoring_Config'!$D:$D,"Yes")="Yes",_xlfn.XLOOKUP("Src_CIDR_17_22",'Scoring_Config'!$A:$A,'Scoring_Config'!$C:$C,5),0),"False,0")</f>
        <v>0</v>
      </c>
      <c r="AB216" cm="1">
        <f t="array" ref="AB216">IF(FALSE,"True," &amp; IF(_xlfn.XLOOKUP("Dst_IsAny",'Scoring_Config'!$A:$A,'Scoring_Config'!$D:$D,"Yes")="Yes",_xlfn.XLOOKUP("Dst_IsAny",'Scoring_Config'!$A:$A,'Scoring_Config'!$C:$C,10),0),"False,0")</f>
        <v>0</v>
      </c>
      <c r="AC216" cm="1">
        <f t="array" ref="AC216">IF(FALSE,"True," &amp; IF(_xlfn.XLOOKUP("Dst_CIDR_Le_16",'Scoring_Config'!$A:$A,'Scoring_Config'!$D:$D,"Yes")="Yes",_xlfn.XLOOKUP("Dst_CIDR_Le_16",'Scoring_Config'!$A:$A,'Scoring_Config'!$C:$C,10),0),"False,0")</f>
        <v>0</v>
      </c>
      <c r="AD216" cm="1">
        <f t="array" ref="AD216">IF(FALSE,"True," &amp; IF(_xlfn.XLOOKUP("Dst_CIDR_17_22",'Scoring_Config'!$A:$A,'Scoring_Config'!$D:$D,"Yes")="Yes",_xlfn.XLOOKUP("Dst_CIDR_17_22",'Scoring_Config'!$A:$A,'Scoring_Config'!$C:$C,5),0),"False,0")</f>
        <v>0</v>
      </c>
      <c r="AE216" cm="1">
        <f t="array" ref="AE216">IF(FALSE,"True," &amp; IF(_xlfn.XLOOKUP("SrcZone_IsAny",'Scoring_Config'!$A:$A,'Scoring_Config'!$D:$D,"Yes")="Yes",_xlfn.XLOOKUP("SrcZone_IsAny",'Scoring_Config'!$A:$A,'Scoring_Config'!$C:$C,10),0),"False,0")</f>
        <v>0</v>
      </c>
      <c r="AF216" cm="1">
        <f t="array" ref="AF216">IF(FALSE,"True," &amp; IF(_xlfn.XLOOKUP("DstZone_IsAny",'Scoring_Config'!$A:$A,'Scoring_Config'!$D:$D,"Yes")="Yes",_xlfn.XLOOKUP("DstZone_IsAny",'Scoring_Config'!$A:$A,'Scoring_Config'!$C:$C,10),0),"False,0")</f>
        <v>0</v>
      </c>
      <c r="AG216" cm="1">
        <f t="array" ref="AG21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16" cm="1">
        <f t="array" ref="AH216">IF(TRUE,"True," &amp; IF(_xlfn.XLOOKUP("App_Any_OR_RangeGt1000",'Scoring_Config'!$A:$A,'Scoring_Config'!$D:$D,"Yes")="Yes",_xlfn.XLOOKUP("App_Any_OR_RangeGt1000",'Scoring_Config'!$A:$A,'Scoring_Config'!$C:$C,10),0),"False,0")</f>
        <v>0</v>
      </c>
      <c r="AI216" cm="1">
        <f t="array" ref="AI216">IF(FALSE,"True," &amp; IF(_xlfn.XLOOKUP("Service_Insecure_Match",'Scoring_Config'!$A:$A,'Scoring_Config'!$D:$D,"Yes")="Yes",_xlfn.XLOOKUP("Service_Insecure_Match",'Scoring_Config'!$A:$A,'Scoring_Config'!$C:$C,5),0),"False,0")</f>
        <v>0</v>
      </c>
      <c r="AJ216" cm="1">
        <f t="array" ref="AJ216">IF(FALSE,"True," &amp; IF(_xlfn.XLOOKUP("Risky_Inbound",'Scoring_Config'!$A:$A,'Scoring_Config'!$D:$D,"Yes")="Yes",_xlfn.XLOOKUP("Risky_Inbound",'Scoring_Config'!$A:$A,'Scoring_Config'!$C:$C,50),0),"False,0")</f>
        <v>0</v>
      </c>
      <c r="AK216" cm="1">
        <f t="array" ref="AK216">IF(FALSE,"True," &amp; IF(_xlfn.XLOOKUP("Risky_Outbound",'Scoring_Config'!$A:$A,'Scoring_Config'!$D:$D,"Yes")="Yes",_xlfn.XLOOKUP("Risky_Outbound",'Scoring_Config'!$A:$A,'Scoring_Config'!$C:$C,25),0),"False,0")</f>
        <v>0</v>
      </c>
      <c r="AL216" t="s">
        <v>6697</v>
      </c>
      <c r="AM216" cm="1">
        <f t="array" ref="AM21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16" t="s">
        <v>6697</v>
      </c>
      <c r="AO216" t="s">
        <v>6697</v>
      </c>
      <c r="AP216" t="s">
        <v>6697</v>
      </c>
      <c r="AQ216" cm="1">
        <f t="array" ref="AQ216">IF(FALSE,"True," &amp; IF(_xlfn.XLOOKUP("Service_IsAny",'Scoring_Config'!$A:$A,'Scoring_Config'!$D:$D,"Yes")="Yes",_xlfn.XLOOKUP("Service_IsAny",'Scoring_Config'!$A:$A,'Scoring_Config'!$C:$C,0),0),"False,0")</f>
        <v>0</v>
      </c>
      <c r="AR216">
        <v>7</v>
      </c>
      <c r="AS216" cm="1">
        <f t="array" ref="AS216">IF(FALSE,"True," &amp; IF(_xlfn.XLOOKUP("Service_RangeGt1000",'Scoring_Config'!$A:$A,'Scoring_Config'!$D:$D,"Yes")="Yes",_xlfn.XLOOKUP("Service_RangeGt1000",'Scoring_Config'!$A:$A,'Scoring_Config'!$C:$C,0),0),"False,0")</f>
        <v>0</v>
      </c>
      <c r="AT216" cm="1">
        <f t="array" ref="AT216">IF(TRUE,"True," &amp; IF(_xlfn.XLOOKUP("App_IsAny",'Scoring_Config'!$A:$A,'Scoring_Config'!$D:$D,"Yes")="Yes",_xlfn.XLOOKUP("App_IsAny",'Scoring_Config'!$A:$A,'Scoring_Config'!$C:$C,0),0),"False,0")</f>
        <v>0</v>
      </c>
      <c r="AU216">
        <v>65535</v>
      </c>
      <c r="AV216" cm="1">
        <f t="array" ref="AV216">IF(TRUE,"True," &amp; IF(_xlfn.XLOOKUP("App_RangeGt1000",'Scoring_Config'!$A:$A,'Scoring_Config'!$D:$D,"Yes")="Yes",_xlfn.XLOOKUP("App_RangeGt1000",'Scoring_Config'!$A:$A,'Scoring_Config'!$C:$C,0),0),"False,0")</f>
        <v>0</v>
      </c>
      <c r="AW216" cm="1">
        <f t="array" ref="AW216">IF(FALSE,"True," &amp; IF(_xlfn.XLOOKUP("Action_IsDenyOrDrop",'Scoring_Config'!$A:$A,'Scoring_Config'!$D:$D,"Yes")="Yes",_xlfn.XLOOKUP("Action_IsDenyOrDrop",'Scoring_Config'!$A:$A,'Scoring_Config'!$C:$C,0),0),"False,0")</f>
        <v>0</v>
      </c>
      <c r="AX216" cm="1">
        <f t="array" ref="AX216">IF(LEFT(AW216,4)="True",0,(IF(LEFT(Y216,4)="True",IF(_xlfn.XLOOKUP("Src_IsAny",'Scoring_Config'!$A:$A,'Scoring_Config'!$D:$D,"Yes")="Yes",_xlfn.XLOOKUP("Src_IsAny",'Scoring_Config'!$A:$A,'Scoring_Config'!$C:$C,10),0),0)+IF(LEFT(Z216,4)="True",IF(_xlfn.XLOOKUP("Src_CIDR_Le_16",'Scoring_Config'!$A:$A,'Scoring_Config'!$D:$D,"Yes")="Yes",_xlfn.XLOOKUP("Src_CIDR_Le_16",'Scoring_Config'!$A:$A,'Scoring_Config'!$C:$C,10),0),0)+IF(LEFT(AA216,4)="True",IF(_xlfn.XLOOKUP("Src_CIDR_17_22",'Scoring_Config'!$A:$A,'Scoring_Config'!$D:$D,"Yes")="Yes",_xlfn.XLOOKUP("Src_CIDR_17_22",'Scoring_Config'!$A:$A,'Scoring_Config'!$C:$C,5),0),0)+IF(LEFT(AB216,4)="True",IF(_xlfn.XLOOKUP("Dst_IsAny",'Scoring_Config'!$A:$A,'Scoring_Config'!$D:$D,"Yes")="Yes",_xlfn.XLOOKUP("Dst_IsAny",'Scoring_Config'!$A:$A,'Scoring_Config'!$C:$C,10),0),0)+IF(LEFT(AC216,4)="True",IF(_xlfn.XLOOKUP("Dst_CIDR_Le_16",'Scoring_Config'!$A:$A,'Scoring_Config'!$D:$D,"Yes")="Yes",_xlfn.XLOOKUP("Dst_CIDR_Le_16",'Scoring_Config'!$A:$A,'Scoring_Config'!$C:$C,10),0),0)+IF(LEFT(AD216,4)="True",IF(_xlfn.XLOOKUP("Dst_CIDR_17_22",'Scoring_Config'!$A:$A,'Scoring_Config'!$D:$D,"Yes")="Yes",_xlfn.XLOOKUP("Dst_CIDR_17_22",'Scoring_Config'!$A:$A,'Scoring_Config'!$C:$C,5),0),0)+IF(LEFT(AE216,4)="True",IF(_xlfn.XLOOKUP("SrcZone_IsAny",'Scoring_Config'!$A:$A,'Scoring_Config'!$D:$D,"Yes")="Yes",_xlfn.XLOOKUP("SrcZone_IsAny",'Scoring_Config'!$A:$A,'Scoring_Config'!$C:$C,10),0),0)+IF(LEFT(AF216,4)="True",IF(_xlfn.XLOOKUP("DstZone_IsAny",'Scoring_Config'!$A:$A,'Scoring_Config'!$D:$D,"Yes")="Yes",_xlfn.XLOOKUP("DstZone_IsAny",'Scoring_Config'!$A:$A,'Scoring_Config'!$C:$C,10),0),0)+IF(LEFT(AG216,4)="True",IF(_xlfn.XLOOKUP("Service_Any_OR_RangeGt1000",'Scoring_Config'!$A:$A,'Scoring_Config'!$D:$D,"Yes")="Yes",_xlfn.XLOOKUP("Service_Any_OR_RangeGt1000",'Scoring_Config'!$A:$A,'Scoring_Config'!$C:$C,10),0),0)+IF(LEFT(AH216,4)="True",IF(_xlfn.XLOOKUP("App_Any_OR_RangeGt1000",'Scoring_Config'!$A:$A,'Scoring_Config'!$D:$D,"Yes")="Yes",_xlfn.XLOOKUP("App_Any_OR_RangeGt1000",'Scoring_Config'!$A:$A,'Scoring_Config'!$C:$C,10),0),0)+IF(LEFT(AI216,4)="True",IF(_xlfn.XLOOKUP("Service_Insecure_Match",'Scoring_Config'!$A:$A,'Scoring_Config'!$D:$D,"Yes")="Yes",_xlfn.XLOOKUP("Service_Insecure_Match",'Scoring_Config'!$A:$A,'Scoring_Config'!$C:$C,5),0),0)+IF(LEFT(AJ216,4)="True",IF(_xlfn.XLOOKUP("Risky_Inbound",'Scoring_Config'!$A:$A,'Scoring_Config'!$D:$D,"Yes")="Yes",_xlfn.XLOOKUP("Risky_Inbound",'Scoring_Config'!$A:$A,'Scoring_Config'!$C:$C,50),0),0)+IF(LEFT(AK216,4)="True",IF(_xlfn.XLOOKUP("Risky_Outbound",'Scoring_Config'!$A:$A,'Scoring_Config'!$D:$D,"Yes")="Yes",_xlfn.XLOOKUP("Risky_Outbound",'Scoring_Config'!$A:$A,'Scoring_Config'!$C:$C,25),0),0)+IF(LEFT(AZ216,4)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216,FIND(",",AL216)+1,100)),0)+IF(LEFT(AM216,4)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216,FIND(",",AN216)+1,100)),0)+IF(_xlfn.XLOOKUP("Profile_Scoring",'Scoring_Config'!$A:$A,'Scoring_Config'!$D:$D,"Yes")="Yes",VALUE(MID(AO216,FIND(",",AO216)+1,100)),0)+IF(_xlfn.XLOOKUP("Options_Scoring",'Scoring_Config'!$A:$A,'Scoring_Config'!$D:$D,"Yes")="Yes",VALUE(MID(AP216,FIND(",",AP216)+1,100)),0)))</f>
        <v>0</v>
      </c>
      <c r="AZ216" cm="1">
        <f t="array" ref="AZ216">IF(FALSE,"True," &amp; IF(_xlfn.XLOOKUP("Migrate_Insecure",'Scoring_Config'!$A:$A,'Scoring_Config'!$D:$D,"Yes")="Yes",_xlfn.XLOOKUP("Migrate_Insecure",'Scoring_Config'!$A:$A,'Scoring_Config'!$C:$C,10),0),"False,0")</f>
        <v>0</v>
      </c>
    </row>
    <row r="217" spans="1:52">
      <c r="A217" t="s">
        <v>1979</v>
      </c>
      <c r="B217" t="s">
        <v>2195</v>
      </c>
      <c r="C217" t="s">
        <v>3542</v>
      </c>
      <c r="D217" t="s">
        <v>3545</v>
      </c>
      <c r="E217" t="s">
        <v>3563</v>
      </c>
      <c r="F217" t="s">
        <v>3651</v>
      </c>
      <c r="G217" t="s">
        <v>220</v>
      </c>
      <c r="H217" t="s">
        <v>174</v>
      </c>
      <c r="I217" t="s">
        <v>4113</v>
      </c>
      <c r="J217" t="s">
        <v>901</v>
      </c>
      <c r="K217" t="s">
        <v>1746</v>
      </c>
      <c r="L217" t="s">
        <v>1327</v>
      </c>
      <c r="M217" t="s">
        <v>1974</v>
      </c>
      <c r="N217" t="s">
        <v>4315</v>
      </c>
      <c r="O217" t="s">
        <v>4319</v>
      </c>
      <c r="P217" t="s">
        <v>4322</v>
      </c>
      <c r="Q217" t="s">
        <v>4487</v>
      </c>
      <c r="R217" t="s">
        <v>5437</v>
      </c>
      <c r="S217" t="s">
        <v>5440</v>
      </c>
      <c r="T217" t="s">
        <v>5635</v>
      </c>
      <c r="U217" t="s">
        <v>6082</v>
      </c>
      <c r="Y217" cm="1">
        <f t="array" ref="Y217">IF(FALSE,"True," &amp; IF(_xlfn.XLOOKUP("Src_IsAny",'Scoring_Config'!$A:$A,'Scoring_Config'!$D:$D,"Yes")="Yes",_xlfn.XLOOKUP("Src_IsAny",'Scoring_Config'!$A:$A,'Scoring_Config'!$C:$C,10),0),"False,0")</f>
        <v>0</v>
      </c>
      <c r="Z217" cm="1">
        <f t="array" ref="Z217">IF(FALSE,"True," &amp; IF(_xlfn.XLOOKUP("Src_CIDR_Le_16",'Scoring_Config'!$A:$A,'Scoring_Config'!$D:$D,"Yes")="Yes",_xlfn.XLOOKUP("Src_CIDR_Le_16",'Scoring_Config'!$A:$A,'Scoring_Config'!$C:$C,10),0),"False,0")</f>
        <v>0</v>
      </c>
      <c r="AA217" cm="1">
        <f t="array" ref="AA217">IF(TRUE,"True," &amp; IF(_xlfn.XLOOKUP("Src_CIDR_17_22",'Scoring_Config'!$A:$A,'Scoring_Config'!$D:$D,"Yes")="Yes",_xlfn.XLOOKUP("Src_CIDR_17_22",'Scoring_Config'!$A:$A,'Scoring_Config'!$C:$C,5),0),"False,0")</f>
        <v>0</v>
      </c>
      <c r="AB217" cm="1">
        <f t="array" ref="AB217">IF(FALSE,"True," &amp; IF(_xlfn.XLOOKUP("Dst_IsAny",'Scoring_Config'!$A:$A,'Scoring_Config'!$D:$D,"Yes")="Yes",_xlfn.XLOOKUP("Dst_IsAny",'Scoring_Config'!$A:$A,'Scoring_Config'!$C:$C,10),0),"False,0")</f>
        <v>0</v>
      </c>
      <c r="AC217" cm="1">
        <f t="array" ref="AC217">IF(FALSE,"True," &amp; IF(_xlfn.XLOOKUP("Dst_CIDR_Le_16",'Scoring_Config'!$A:$A,'Scoring_Config'!$D:$D,"Yes")="Yes",_xlfn.XLOOKUP("Dst_CIDR_Le_16",'Scoring_Config'!$A:$A,'Scoring_Config'!$C:$C,10),0),"False,0")</f>
        <v>0</v>
      </c>
      <c r="AD217" cm="1">
        <f t="array" ref="AD217">IF(FALSE,"True," &amp; IF(_xlfn.XLOOKUP("Dst_CIDR_17_22",'Scoring_Config'!$A:$A,'Scoring_Config'!$D:$D,"Yes")="Yes",_xlfn.XLOOKUP("Dst_CIDR_17_22",'Scoring_Config'!$A:$A,'Scoring_Config'!$C:$C,5),0),"False,0")</f>
        <v>0</v>
      </c>
      <c r="AE217" cm="1">
        <f t="array" ref="AE217">IF(FALSE,"True," &amp; IF(_xlfn.XLOOKUP("SrcZone_IsAny",'Scoring_Config'!$A:$A,'Scoring_Config'!$D:$D,"Yes")="Yes",_xlfn.XLOOKUP("SrcZone_IsAny",'Scoring_Config'!$A:$A,'Scoring_Config'!$C:$C,10),0),"False,0")</f>
        <v>0</v>
      </c>
      <c r="AF217" cm="1">
        <f t="array" ref="AF217">IF(FALSE,"True," &amp; IF(_xlfn.XLOOKUP("DstZone_IsAny",'Scoring_Config'!$A:$A,'Scoring_Config'!$D:$D,"Yes")="Yes",_xlfn.XLOOKUP("DstZone_IsAny",'Scoring_Config'!$A:$A,'Scoring_Config'!$C:$C,10),0),"False,0")</f>
        <v>0</v>
      </c>
      <c r="AG217" cm="1">
        <f t="array" ref="AG21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17" cm="1">
        <f t="array" ref="AH217">IF(FALSE,"True," &amp; IF(_xlfn.XLOOKUP("App_Any_OR_RangeGt1000",'Scoring_Config'!$A:$A,'Scoring_Config'!$D:$D,"Yes")="Yes",_xlfn.XLOOKUP("App_Any_OR_RangeGt1000",'Scoring_Config'!$A:$A,'Scoring_Config'!$C:$C,10),0),"False,0")</f>
        <v>0</v>
      </c>
      <c r="AI217" cm="1">
        <f t="array" ref="AI217">IF(FALSE,"True," &amp; IF(_xlfn.XLOOKUP("Service_Insecure_Match",'Scoring_Config'!$A:$A,'Scoring_Config'!$D:$D,"Yes")="Yes",_xlfn.XLOOKUP("Service_Insecure_Match",'Scoring_Config'!$A:$A,'Scoring_Config'!$C:$C,5),0),"False,0")</f>
        <v>0</v>
      </c>
      <c r="AJ217" cm="1">
        <f t="array" ref="AJ217">IF(FALSE,"True," &amp; IF(_xlfn.XLOOKUP("Risky_Inbound",'Scoring_Config'!$A:$A,'Scoring_Config'!$D:$D,"Yes")="Yes",_xlfn.XLOOKUP("Risky_Inbound",'Scoring_Config'!$A:$A,'Scoring_Config'!$C:$C,50),0),"False,0")</f>
        <v>0</v>
      </c>
      <c r="AK217" cm="1">
        <f t="array" ref="AK217">IF(FALSE,"True," &amp; IF(_xlfn.XLOOKUP("Risky_Outbound",'Scoring_Config'!$A:$A,'Scoring_Config'!$D:$D,"Yes")="Yes",_xlfn.XLOOKUP("Risky_Outbound",'Scoring_Config'!$A:$A,'Scoring_Config'!$C:$C,25),0),"False,0")</f>
        <v>0</v>
      </c>
      <c r="AL217" t="s">
        <v>6697</v>
      </c>
      <c r="AM217" cm="1">
        <f t="array" ref="AM21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17" t="s">
        <v>6697</v>
      </c>
      <c r="AO217" t="s">
        <v>6697</v>
      </c>
      <c r="AP217" t="s">
        <v>6697</v>
      </c>
      <c r="AQ217" cm="1">
        <f t="array" ref="AQ217">IF(FALSE,"True," &amp; IF(_xlfn.XLOOKUP("Service_IsAny",'Scoring_Config'!$A:$A,'Scoring_Config'!$D:$D,"Yes")="Yes",_xlfn.XLOOKUP("Service_IsAny",'Scoring_Config'!$A:$A,'Scoring_Config'!$C:$C,0),0),"False,0")</f>
        <v>0</v>
      </c>
      <c r="AR217">
        <v>0</v>
      </c>
      <c r="AS217" cm="1">
        <f t="array" ref="AS217">IF(FALSE,"True," &amp; IF(_xlfn.XLOOKUP("Service_RangeGt1000",'Scoring_Config'!$A:$A,'Scoring_Config'!$D:$D,"Yes")="Yes",_xlfn.XLOOKUP("Service_RangeGt1000",'Scoring_Config'!$A:$A,'Scoring_Config'!$C:$C,0),0),"False,0")</f>
        <v>0</v>
      </c>
      <c r="AT217" cm="1">
        <f t="array" ref="AT217">IF(FALSE,"True," &amp; IF(_xlfn.XLOOKUP("App_IsAny",'Scoring_Config'!$A:$A,'Scoring_Config'!$D:$D,"Yes")="Yes",_xlfn.XLOOKUP("App_IsAny",'Scoring_Config'!$A:$A,'Scoring_Config'!$C:$C,0),0),"False,0")</f>
        <v>0</v>
      </c>
      <c r="AU217">
        <v>1</v>
      </c>
      <c r="AV217" cm="1">
        <f t="array" ref="AV217">IF(FALSE,"True," &amp; IF(_xlfn.XLOOKUP("App_RangeGt1000",'Scoring_Config'!$A:$A,'Scoring_Config'!$D:$D,"Yes")="Yes",_xlfn.XLOOKUP("App_RangeGt1000",'Scoring_Config'!$A:$A,'Scoring_Config'!$C:$C,0),0),"False,0")</f>
        <v>0</v>
      </c>
      <c r="AW217" cm="1">
        <f t="array" ref="AW217">IF(FALSE,"True," &amp; IF(_xlfn.XLOOKUP("Action_IsDenyOrDrop",'Scoring_Config'!$A:$A,'Scoring_Config'!$D:$D,"Yes")="Yes",_xlfn.XLOOKUP("Action_IsDenyOrDrop",'Scoring_Config'!$A:$A,'Scoring_Config'!$C:$C,0),0),"False,0")</f>
        <v>0</v>
      </c>
      <c r="AX217" cm="1">
        <f t="array" ref="AX217">IF(LEFT(AW217,4)="True",0,(IF(LEFT(Y217,4)="True",IF(_xlfn.XLOOKUP("Src_IsAny",'Scoring_Config'!$A:$A,'Scoring_Config'!$D:$D,"Yes")="Yes",_xlfn.XLOOKUP("Src_IsAny",'Scoring_Config'!$A:$A,'Scoring_Config'!$C:$C,10),0),0)+IF(LEFT(Z217,4)="True",IF(_xlfn.XLOOKUP("Src_CIDR_Le_16",'Scoring_Config'!$A:$A,'Scoring_Config'!$D:$D,"Yes")="Yes",_xlfn.XLOOKUP("Src_CIDR_Le_16",'Scoring_Config'!$A:$A,'Scoring_Config'!$C:$C,10),0),0)+IF(LEFT(AA217,4)="True",IF(_xlfn.XLOOKUP("Src_CIDR_17_22",'Scoring_Config'!$A:$A,'Scoring_Config'!$D:$D,"Yes")="Yes",_xlfn.XLOOKUP("Src_CIDR_17_22",'Scoring_Config'!$A:$A,'Scoring_Config'!$C:$C,5),0),0)+IF(LEFT(AB217,4)="True",IF(_xlfn.XLOOKUP("Dst_IsAny",'Scoring_Config'!$A:$A,'Scoring_Config'!$D:$D,"Yes")="Yes",_xlfn.XLOOKUP("Dst_IsAny",'Scoring_Config'!$A:$A,'Scoring_Config'!$C:$C,10),0),0)+IF(LEFT(AC217,4)="True",IF(_xlfn.XLOOKUP("Dst_CIDR_Le_16",'Scoring_Config'!$A:$A,'Scoring_Config'!$D:$D,"Yes")="Yes",_xlfn.XLOOKUP("Dst_CIDR_Le_16",'Scoring_Config'!$A:$A,'Scoring_Config'!$C:$C,10),0),0)+IF(LEFT(AD217,4)="True",IF(_xlfn.XLOOKUP("Dst_CIDR_17_22",'Scoring_Config'!$A:$A,'Scoring_Config'!$D:$D,"Yes")="Yes",_xlfn.XLOOKUP("Dst_CIDR_17_22",'Scoring_Config'!$A:$A,'Scoring_Config'!$C:$C,5),0),0)+IF(LEFT(AE217,4)="True",IF(_xlfn.XLOOKUP("SrcZone_IsAny",'Scoring_Config'!$A:$A,'Scoring_Config'!$D:$D,"Yes")="Yes",_xlfn.XLOOKUP("SrcZone_IsAny",'Scoring_Config'!$A:$A,'Scoring_Config'!$C:$C,10),0),0)+IF(LEFT(AF217,4)="True",IF(_xlfn.XLOOKUP("DstZone_IsAny",'Scoring_Config'!$A:$A,'Scoring_Config'!$D:$D,"Yes")="Yes",_xlfn.XLOOKUP("DstZone_IsAny",'Scoring_Config'!$A:$A,'Scoring_Config'!$C:$C,10),0),0)+IF(LEFT(AG217,4)="True",IF(_xlfn.XLOOKUP("Service_Any_OR_RangeGt1000",'Scoring_Config'!$A:$A,'Scoring_Config'!$D:$D,"Yes")="Yes",_xlfn.XLOOKUP("Service_Any_OR_RangeGt1000",'Scoring_Config'!$A:$A,'Scoring_Config'!$C:$C,10),0),0)+IF(LEFT(AH217,4)="True",IF(_xlfn.XLOOKUP("App_Any_OR_RangeGt1000",'Scoring_Config'!$A:$A,'Scoring_Config'!$D:$D,"Yes")="Yes",_xlfn.XLOOKUP("App_Any_OR_RangeGt1000",'Scoring_Config'!$A:$A,'Scoring_Config'!$C:$C,10),0),0)+IF(LEFT(AI217,4)="True",IF(_xlfn.XLOOKUP("Service_Insecure_Match",'Scoring_Config'!$A:$A,'Scoring_Config'!$D:$D,"Yes")="Yes",_xlfn.XLOOKUP("Service_Insecure_Match",'Scoring_Config'!$A:$A,'Scoring_Config'!$C:$C,5),0),0)+IF(LEFT(AJ217,4)="True",IF(_xlfn.XLOOKUP("Risky_Inbound",'Scoring_Config'!$A:$A,'Scoring_Config'!$D:$D,"Yes")="Yes",_xlfn.XLOOKUP("Risky_Inbound",'Scoring_Config'!$A:$A,'Scoring_Config'!$C:$C,50),0),0)+IF(LEFT(AK217,4)="True",IF(_xlfn.XLOOKUP("Risky_Outbound",'Scoring_Config'!$A:$A,'Scoring_Config'!$D:$D,"Yes")="Yes",_xlfn.XLOOKUP("Risky_Outbound",'Scoring_Config'!$A:$A,'Scoring_Config'!$C:$C,25),0),0)+IF(LEFT(AZ217,4)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217,FIND(",",AL217)+1,100)),0)+IF(LEFT(AM217,4)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217,FIND(",",AN217)+1,100)),0)+IF(_xlfn.XLOOKUP("Profile_Scoring",'Scoring_Config'!$A:$A,'Scoring_Config'!$D:$D,"Yes")="Yes",VALUE(MID(AO217,FIND(",",AO217)+1,100)),0)+IF(_xlfn.XLOOKUP("Options_Scoring",'Scoring_Config'!$A:$A,'Scoring_Config'!$D:$D,"Yes")="Yes",VALUE(MID(AP217,FIND(",",AP217)+1,100)),0)))</f>
        <v>0</v>
      </c>
      <c r="AZ217" cm="1">
        <f t="array" ref="AZ217">IF(FALSE,"True," &amp; IF(_xlfn.XLOOKUP("Migrate_Insecure",'Scoring_Config'!$A:$A,'Scoring_Config'!$D:$D,"Yes")="Yes",_xlfn.XLOOKUP("Migrate_Insecure",'Scoring_Config'!$A:$A,'Scoring_Config'!$C:$C,10),0),"False,0")</f>
        <v>0</v>
      </c>
    </row>
    <row r="218" spans="1:52">
      <c r="A218" t="s">
        <v>1979</v>
      </c>
      <c r="B218" t="s">
        <v>2196</v>
      </c>
      <c r="C218" t="s">
        <v>3542</v>
      </c>
      <c r="D218" t="s">
        <v>3545</v>
      </c>
      <c r="E218" t="s">
        <v>3563</v>
      </c>
      <c r="F218" t="s">
        <v>3652</v>
      </c>
      <c r="G218" t="s">
        <v>202</v>
      </c>
      <c r="H218" t="s">
        <v>4059</v>
      </c>
      <c r="I218" t="s">
        <v>3970</v>
      </c>
      <c r="J218" t="s">
        <v>903</v>
      </c>
      <c r="K218" t="s">
        <v>174</v>
      </c>
      <c r="L218" t="s">
        <v>1375</v>
      </c>
      <c r="M218" t="s">
        <v>1974</v>
      </c>
      <c r="N218" t="s">
        <v>4315</v>
      </c>
      <c r="O218" t="s">
        <v>4319</v>
      </c>
      <c r="P218" t="s">
        <v>4321</v>
      </c>
      <c r="Q218" t="s">
        <v>4488</v>
      </c>
      <c r="R218" t="s">
        <v>5438</v>
      </c>
      <c r="S218" t="s">
        <v>5490</v>
      </c>
      <c r="T218" t="s">
        <v>5626</v>
      </c>
      <c r="U218" t="s">
        <v>6083</v>
      </c>
      <c r="Y218" cm="1">
        <f t="array" ref="Y218">IF(FALSE,"True," &amp; IF(_xlfn.XLOOKUP("Src_IsAny",'Scoring_Config'!$A:$A,'Scoring_Config'!$D:$D,"Yes")="Yes",_xlfn.XLOOKUP("Src_IsAny",'Scoring_Config'!$A:$A,'Scoring_Config'!$C:$C,10),0),"False,0")</f>
        <v>0</v>
      </c>
      <c r="Z218" cm="1">
        <f t="array" ref="Z218">IF(FALSE,"True," &amp; IF(_xlfn.XLOOKUP("Src_CIDR_Le_16",'Scoring_Config'!$A:$A,'Scoring_Config'!$D:$D,"Yes")="Yes",_xlfn.XLOOKUP("Src_CIDR_Le_16",'Scoring_Config'!$A:$A,'Scoring_Config'!$C:$C,10),0),"False,0")</f>
        <v>0</v>
      </c>
      <c r="AA218" cm="1">
        <f t="array" ref="AA218">IF(TRUE,"True," &amp; IF(_xlfn.XLOOKUP("Src_CIDR_17_22",'Scoring_Config'!$A:$A,'Scoring_Config'!$D:$D,"Yes")="Yes",_xlfn.XLOOKUP("Src_CIDR_17_22",'Scoring_Config'!$A:$A,'Scoring_Config'!$C:$C,5),0),"False,0")</f>
        <v>0</v>
      </c>
      <c r="AB218" cm="1">
        <f t="array" ref="AB218">IF(FALSE,"True," &amp; IF(_xlfn.XLOOKUP("Dst_IsAny",'Scoring_Config'!$A:$A,'Scoring_Config'!$D:$D,"Yes")="Yes",_xlfn.XLOOKUP("Dst_IsAny",'Scoring_Config'!$A:$A,'Scoring_Config'!$C:$C,10),0),"False,0")</f>
        <v>0</v>
      </c>
      <c r="AC218" cm="1">
        <f t="array" ref="AC218">IF(TRUE,"True," &amp; IF(_xlfn.XLOOKUP("Dst_CIDR_Le_16",'Scoring_Config'!$A:$A,'Scoring_Config'!$D:$D,"Yes")="Yes",_xlfn.XLOOKUP("Dst_CIDR_Le_16",'Scoring_Config'!$A:$A,'Scoring_Config'!$C:$C,10),0),"False,0")</f>
        <v>0</v>
      </c>
      <c r="AD218" cm="1">
        <f t="array" ref="AD218">IF(FALSE,"True," &amp; IF(_xlfn.XLOOKUP("Dst_CIDR_17_22",'Scoring_Config'!$A:$A,'Scoring_Config'!$D:$D,"Yes")="Yes",_xlfn.XLOOKUP("Dst_CIDR_17_22",'Scoring_Config'!$A:$A,'Scoring_Config'!$C:$C,5),0),"False,0")</f>
        <v>0</v>
      </c>
      <c r="AE218" cm="1">
        <f t="array" ref="AE218">IF(FALSE,"True," &amp; IF(_xlfn.XLOOKUP("SrcZone_IsAny",'Scoring_Config'!$A:$A,'Scoring_Config'!$D:$D,"Yes")="Yes",_xlfn.XLOOKUP("SrcZone_IsAny",'Scoring_Config'!$A:$A,'Scoring_Config'!$C:$C,10),0),"False,0")</f>
        <v>0</v>
      </c>
      <c r="AF218" cm="1">
        <f t="array" ref="AF218">IF(FALSE,"True," &amp; IF(_xlfn.XLOOKUP("DstZone_IsAny",'Scoring_Config'!$A:$A,'Scoring_Config'!$D:$D,"Yes")="Yes",_xlfn.XLOOKUP("DstZone_IsAny",'Scoring_Config'!$A:$A,'Scoring_Config'!$C:$C,10),0),"False,0")</f>
        <v>0</v>
      </c>
      <c r="AG218" cm="1">
        <f t="array" ref="AG21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18" cm="1">
        <f t="array" ref="AH218">IF(TRUE,"True," &amp; IF(_xlfn.XLOOKUP("App_Any_OR_RangeGt1000",'Scoring_Config'!$A:$A,'Scoring_Config'!$D:$D,"Yes")="Yes",_xlfn.XLOOKUP("App_Any_OR_RangeGt1000",'Scoring_Config'!$A:$A,'Scoring_Config'!$C:$C,10),0),"False,0")</f>
        <v>0</v>
      </c>
      <c r="AI218" cm="1">
        <f t="array" ref="AI218">IF(TRUE,"True," &amp; IF(_xlfn.XLOOKUP("Service_Insecure_Match",'Scoring_Config'!$A:$A,'Scoring_Config'!$D:$D,"Yes")="Yes",_xlfn.XLOOKUP("Service_Insecure_Match",'Scoring_Config'!$A:$A,'Scoring_Config'!$C:$C,5),0),"False,0")</f>
        <v>0</v>
      </c>
      <c r="AJ218" cm="1">
        <f t="array" ref="AJ218">IF(FALSE,"True," &amp; IF(_xlfn.XLOOKUP("Risky_Inbound",'Scoring_Config'!$A:$A,'Scoring_Config'!$D:$D,"Yes")="Yes",_xlfn.XLOOKUP("Risky_Inbound",'Scoring_Config'!$A:$A,'Scoring_Config'!$C:$C,50),0),"False,0")</f>
        <v>0</v>
      </c>
      <c r="AK218" cm="1">
        <f t="array" ref="AK218">IF(FALSE,"True," &amp; IF(_xlfn.XLOOKUP("Risky_Outbound",'Scoring_Config'!$A:$A,'Scoring_Config'!$D:$D,"Yes")="Yes",_xlfn.XLOOKUP("Risky_Outbound",'Scoring_Config'!$A:$A,'Scoring_Config'!$C:$C,25),0),"False,0")</f>
        <v>0</v>
      </c>
      <c r="AL218" t="s">
        <v>6700</v>
      </c>
      <c r="AM218" cm="1">
        <f t="array" ref="AM21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18" t="s">
        <v>6702</v>
      </c>
      <c r="AO218" t="s">
        <v>6697</v>
      </c>
      <c r="AP218" t="s">
        <v>6697</v>
      </c>
      <c r="AQ218" cm="1">
        <f t="array" ref="AQ218">IF(FALSE,"True," &amp; IF(_xlfn.XLOOKUP("Service_IsAny",'Scoring_Config'!$A:$A,'Scoring_Config'!$D:$D,"Yes")="Yes",_xlfn.XLOOKUP("Service_IsAny",'Scoring_Config'!$A:$A,'Scoring_Config'!$C:$C,0),0),"False,0")</f>
        <v>0</v>
      </c>
      <c r="AR218">
        <v>40</v>
      </c>
      <c r="AS218" cm="1">
        <f t="array" ref="AS218">IF(FALSE,"True," &amp; IF(_xlfn.XLOOKUP("Service_RangeGt1000",'Scoring_Config'!$A:$A,'Scoring_Config'!$D:$D,"Yes")="Yes",_xlfn.XLOOKUP("Service_RangeGt1000",'Scoring_Config'!$A:$A,'Scoring_Config'!$C:$C,0),0),"False,0")</f>
        <v>0</v>
      </c>
      <c r="AT218" cm="1">
        <f t="array" ref="AT218">IF(TRUE,"True," &amp; IF(_xlfn.XLOOKUP("App_IsAny",'Scoring_Config'!$A:$A,'Scoring_Config'!$D:$D,"Yes")="Yes",_xlfn.XLOOKUP("App_IsAny",'Scoring_Config'!$A:$A,'Scoring_Config'!$C:$C,0),0),"False,0")</f>
        <v>0</v>
      </c>
      <c r="AU218">
        <v>65535</v>
      </c>
      <c r="AV218" cm="1">
        <f t="array" ref="AV218">IF(TRUE,"True," &amp; IF(_xlfn.XLOOKUP("App_RangeGt1000",'Scoring_Config'!$A:$A,'Scoring_Config'!$D:$D,"Yes")="Yes",_xlfn.XLOOKUP("App_RangeGt1000",'Scoring_Config'!$A:$A,'Scoring_Config'!$C:$C,0),0),"False,0")</f>
        <v>0</v>
      </c>
      <c r="AW218" cm="1">
        <f t="array" ref="AW218">IF(FALSE,"True," &amp; IF(_xlfn.XLOOKUP("Action_IsDenyOrDrop",'Scoring_Config'!$A:$A,'Scoring_Config'!$D:$D,"Yes")="Yes",_xlfn.XLOOKUP("Action_IsDenyOrDrop",'Scoring_Config'!$A:$A,'Scoring_Config'!$C:$C,0),0),"False,0")</f>
        <v>0</v>
      </c>
      <c r="AX218" cm="1">
        <f t="array" ref="AX218">IF(LEFT(AW218,4)="True",0,(IF(LEFT(Y218,4)="True",IF(_xlfn.XLOOKUP("Src_IsAny",'Scoring_Config'!$A:$A,'Scoring_Config'!$D:$D,"Yes")="Yes",_xlfn.XLOOKUP("Src_IsAny",'Scoring_Config'!$A:$A,'Scoring_Config'!$C:$C,10),0),0)+IF(LEFT(Z218,4)="True",IF(_xlfn.XLOOKUP("Src_CIDR_Le_16",'Scoring_Config'!$A:$A,'Scoring_Config'!$D:$D,"Yes")="Yes",_xlfn.XLOOKUP("Src_CIDR_Le_16",'Scoring_Config'!$A:$A,'Scoring_Config'!$C:$C,10),0),0)+IF(LEFT(AA218,4)="True",IF(_xlfn.XLOOKUP("Src_CIDR_17_22",'Scoring_Config'!$A:$A,'Scoring_Config'!$D:$D,"Yes")="Yes",_xlfn.XLOOKUP("Src_CIDR_17_22",'Scoring_Config'!$A:$A,'Scoring_Config'!$C:$C,5),0),0)+IF(LEFT(AB218,4)="True",IF(_xlfn.XLOOKUP("Dst_IsAny",'Scoring_Config'!$A:$A,'Scoring_Config'!$D:$D,"Yes")="Yes",_xlfn.XLOOKUP("Dst_IsAny",'Scoring_Config'!$A:$A,'Scoring_Config'!$C:$C,10),0),0)+IF(LEFT(AC218,4)="True",IF(_xlfn.XLOOKUP("Dst_CIDR_Le_16",'Scoring_Config'!$A:$A,'Scoring_Config'!$D:$D,"Yes")="Yes",_xlfn.XLOOKUP("Dst_CIDR_Le_16",'Scoring_Config'!$A:$A,'Scoring_Config'!$C:$C,10),0),0)+IF(LEFT(AD218,4)="True",IF(_xlfn.XLOOKUP("Dst_CIDR_17_22",'Scoring_Config'!$A:$A,'Scoring_Config'!$D:$D,"Yes")="Yes",_xlfn.XLOOKUP("Dst_CIDR_17_22",'Scoring_Config'!$A:$A,'Scoring_Config'!$C:$C,5),0),0)+IF(LEFT(AE218,4)="True",IF(_xlfn.XLOOKUP("SrcZone_IsAny",'Scoring_Config'!$A:$A,'Scoring_Config'!$D:$D,"Yes")="Yes",_xlfn.XLOOKUP("SrcZone_IsAny",'Scoring_Config'!$A:$A,'Scoring_Config'!$C:$C,10),0),0)+IF(LEFT(AF218,4)="True",IF(_xlfn.XLOOKUP("DstZone_IsAny",'Scoring_Config'!$A:$A,'Scoring_Config'!$D:$D,"Yes")="Yes",_xlfn.XLOOKUP("DstZone_IsAny",'Scoring_Config'!$A:$A,'Scoring_Config'!$C:$C,10),0),0)+IF(LEFT(AG218,4)="True",IF(_xlfn.XLOOKUP("Service_Any_OR_RangeGt1000",'Scoring_Config'!$A:$A,'Scoring_Config'!$D:$D,"Yes")="Yes",_xlfn.XLOOKUP("Service_Any_OR_RangeGt1000",'Scoring_Config'!$A:$A,'Scoring_Config'!$C:$C,10),0),0)+IF(LEFT(AH218,4)="True",IF(_xlfn.XLOOKUP("App_Any_OR_RangeGt1000",'Scoring_Config'!$A:$A,'Scoring_Config'!$D:$D,"Yes")="Yes",_xlfn.XLOOKUP("App_Any_OR_RangeGt1000",'Scoring_Config'!$A:$A,'Scoring_Config'!$C:$C,10),0),0)+IF(LEFT(AI218,4)="True",IF(_xlfn.XLOOKUP("Service_Insecure_Match",'Scoring_Config'!$A:$A,'Scoring_Config'!$D:$D,"Yes")="Yes",_xlfn.XLOOKUP("Service_Insecure_Match",'Scoring_Config'!$A:$A,'Scoring_Config'!$C:$C,5),0),0)+IF(LEFT(AJ218,4)="True",IF(_xlfn.XLOOKUP("Risky_Inbound",'Scoring_Config'!$A:$A,'Scoring_Config'!$D:$D,"Yes")="Yes",_xlfn.XLOOKUP("Risky_Inbound",'Scoring_Config'!$A:$A,'Scoring_Config'!$C:$C,50),0),0)+IF(LEFT(AK218,4)="True",IF(_xlfn.XLOOKUP("Risky_Outbound",'Scoring_Config'!$A:$A,'Scoring_Config'!$D:$D,"Yes")="Yes",_xlfn.XLOOKUP("Risky_Outbound",'Scoring_Config'!$A:$A,'Scoring_Config'!$C:$C,25),0),0)+IF(LEFT(AZ218,4)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218,FIND(",",AL218)+1,100)),0)+IF(LEFT(AM218,4)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218,FIND(",",AN218)+1,100)),0)+IF(_xlfn.XLOOKUP("Profile_Scoring",'Scoring_Config'!$A:$A,'Scoring_Config'!$D:$D,"Yes")="Yes",VALUE(MID(AO218,FIND(",",AO218)+1,100)),0)+IF(_xlfn.XLOOKUP("Options_Scoring",'Scoring_Config'!$A:$A,'Scoring_Config'!$D:$D,"Yes")="Yes",VALUE(MID(AP218,FIND(",",AP218)+1,100)),0)))</f>
        <v>0</v>
      </c>
      <c r="AY218" t="s">
        <v>6706</v>
      </c>
      <c r="AZ218" cm="1">
        <f t="array" ref="AZ218">IF(TRUE,"True," &amp; IF(_xlfn.XLOOKUP("Migrate_Insecure",'Scoring_Config'!$A:$A,'Scoring_Config'!$D:$D,"Yes")="Yes",_xlfn.XLOOKUP("Migrate_Insecure",'Scoring_Config'!$A:$A,'Scoring_Config'!$C:$C,10),0),"False,0")</f>
        <v>0</v>
      </c>
    </row>
    <row r="219" spans="1:52">
      <c r="A219" t="s">
        <v>1979</v>
      </c>
      <c r="B219" t="s">
        <v>33</v>
      </c>
      <c r="C219" t="s">
        <v>3542</v>
      </c>
      <c r="D219" t="s">
        <v>3549</v>
      </c>
      <c r="E219" t="s">
        <v>3563</v>
      </c>
      <c r="F219" t="s">
        <v>3652</v>
      </c>
      <c r="G219" t="s">
        <v>202</v>
      </c>
      <c r="H219" t="s">
        <v>174</v>
      </c>
      <c r="I219" t="s">
        <v>3970</v>
      </c>
      <c r="J219" t="s">
        <v>903</v>
      </c>
      <c r="K219" t="s">
        <v>174</v>
      </c>
      <c r="L219" t="s">
        <v>1375</v>
      </c>
      <c r="M219" t="s">
        <v>1974</v>
      </c>
      <c r="N219" t="s">
        <v>4315</v>
      </c>
      <c r="O219" t="s">
        <v>4319</v>
      </c>
      <c r="P219" t="s">
        <v>4321</v>
      </c>
      <c r="Q219" t="s">
        <v>4488</v>
      </c>
      <c r="R219" t="s">
        <v>5453</v>
      </c>
      <c r="S219" t="s">
        <v>5475</v>
      </c>
      <c r="T219" t="s">
        <v>5626</v>
      </c>
      <c r="U219" t="s">
        <v>6084</v>
      </c>
      <c r="Y219" cm="1">
        <f t="array" ref="Y219">IF(FALSE,"True," &amp; IF(_xlfn.XLOOKUP("Src_IsAny",'Scoring_Config'!$A:$A,'Scoring_Config'!$D:$D,"Yes")="Yes",_xlfn.XLOOKUP("Src_IsAny",'Scoring_Config'!$A:$A,'Scoring_Config'!$C:$C,10),0),"False,0")</f>
        <v>0</v>
      </c>
      <c r="Z219" cm="1">
        <f t="array" ref="Z219">IF(FALSE,"True," &amp; IF(_xlfn.XLOOKUP("Src_CIDR_Le_16",'Scoring_Config'!$A:$A,'Scoring_Config'!$D:$D,"Yes")="Yes",_xlfn.XLOOKUP("Src_CIDR_Le_16",'Scoring_Config'!$A:$A,'Scoring_Config'!$C:$C,10),0),"False,0")</f>
        <v>0</v>
      </c>
      <c r="AA219" cm="1">
        <f t="array" ref="AA219">IF(TRUE,"True," &amp; IF(_xlfn.XLOOKUP("Src_CIDR_17_22",'Scoring_Config'!$A:$A,'Scoring_Config'!$D:$D,"Yes")="Yes",_xlfn.XLOOKUP("Src_CIDR_17_22",'Scoring_Config'!$A:$A,'Scoring_Config'!$C:$C,5),0),"False,0")</f>
        <v>0</v>
      </c>
      <c r="AB219" cm="1">
        <f t="array" ref="AB219">IF(FALSE,"True," &amp; IF(_xlfn.XLOOKUP("Dst_IsAny",'Scoring_Config'!$A:$A,'Scoring_Config'!$D:$D,"Yes")="Yes",_xlfn.XLOOKUP("Dst_IsAny",'Scoring_Config'!$A:$A,'Scoring_Config'!$C:$C,10),0),"False,0")</f>
        <v>0</v>
      </c>
      <c r="AC219" cm="1">
        <f t="array" ref="AC219">IF(TRUE,"True," &amp; IF(_xlfn.XLOOKUP("Dst_CIDR_Le_16",'Scoring_Config'!$A:$A,'Scoring_Config'!$D:$D,"Yes")="Yes",_xlfn.XLOOKUP("Dst_CIDR_Le_16",'Scoring_Config'!$A:$A,'Scoring_Config'!$C:$C,10),0),"False,0")</f>
        <v>0</v>
      </c>
      <c r="AD219" cm="1">
        <f t="array" ref="AD219">IF(FALSE,"True," &amp; IF(_xlfn.XLOOKUP("Dst_CIDR_17_22",'Scoring_Config'!$A:$A,'Scoring_Config'!$D:$D,"Yes")="Yes",_xlfn.XLOOKUP("Dst_CIDR_17_22",'Scoring_Config'!$A:$A,'Scoring_Config'!$C:$C,5),0),"False,0")</f>
        <v>0</v>
      </c>
      <c r="AE219" cm="1">
        <f t="array" ref="AE219">IF(FALSE,"True," &amp; IF(_xlfn.XLOOKUP("SrcZone_IsAny",'Scoring_Config'!$A:$A,'Scoring_Config'!$D:$D,"Yes")="Yes",_xlfn.XLOOKUP("SrcZone_IsAny",'Scoring_Config'!$A:$A,'Scoring_Config'!$C:$C,10),0),"False,0")</f>
        <v>0</v>
      </c>
      <c r="AF219" cm="1">
        <f t="array" ref="AF219">IF(FALSE,"True," &amp; IF(_xlfn.XLOOKUP("DstZone_IsAny",'Scoring_Config'!$A:$A,'Scoring_Config'!$D:$D,"Yes")="Yes",_xlfn.XLOOKUP("DstZone_IsAny",'Scoring_Config'!$A:$A,'Scoring_Config'!$C:$C,10),0),"False,0")</f>
        <v>0</v>
      </c>
      <c r="AG219" cm="1">
        <f t="array" ref="AG21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19" cm="1">
        <f t="array" ref="AH219">IF(TRUE,"True," &amp; IF(_xlfn.XLOOKUP("App_Any_OR_RangeGt1000",'Scoring_Config'!$A:$A,'Scoring_Config'!$D:$D,"Yes")="Yes",_xlfn.XLOOKUP("App_Any_OR_RangeGt1000",'Scoring_Config'!$A:$A,'Scoring_Config'!$C:$C,10),0),"False,0")</f>
        <v>0</v>
      </c>
      <c r="AI219" cm="1">
        <f t="array" ref="AI219">IF(TRUE,"True," &amp; IF(_xlfn.XLOOKUP("Service_Insecure_Match",'Scoring_Config'!$A:$A,'Scoring_Config'!$D:$D,"Yes")="Yes",_xlfn.XLOOKUP("Service_Insecure_Match",'Scoring_Config'!$A:$A,'Scoring_Config'!$C:$C,5),0),"False,0")</f>
        <v>0</v>
      </c>
      <c r="AJ219" cm="1">
        <f t="array" ref="AJ219">IF(FALSE,"True," &amp; IF(_xlfn.XLOOKUP("Risky_Inbound",'Scoring_Config'!$A:$A,'Scoring_Config'!$D:$D,"Yes")="Yes",_xlfn.XLOOKUP("Risky_Inbound",'Scoring_Config'!$A:$A,'Scoring_Config'!$C:$C,50),0),"False,0")</f>
        <v>0</v>
      </c>
      <c r="AK219" cm="1">
        <f t="array" ref="AK219">IF(FALSE,"True," &amp; IF(_xlfn.XLOOKUP("Risky_Outbound",'Scoring_Config'!$A:$A,'Scoring_Config'!$D:$D,"Yes")="Yes",_xlfn.XLOOKUP("Risky_Outbound",'Scoring_Config'!$A:$A,'Scoring_Config'!$C:$C,25),0),"False,0")</f>
        <v>0</v>
      </c>
      <c r="AL219" t="s">
        <v>6700</v>
      </c>
      <c r="AM219" cm="1">
        <f t="array" ref="AM21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19" t="s">
        <v>6697</v>
      </c>
      <c r="AO219" t="s">
        <v>6697</v>
      </c>
      <c r="AP219" t="s">
        <v>6697</v>
      </c>
      <c r="AQ219" cm="1">
        <f t="array" ref="AQ219">IF(FALSE,"True," &amp; IF(_xlfn.XLOOKUP("Service_IsAny",'Scoring_Config'!$A:$A,'Scoring_Config'!$D:$D,"Yes")="Yes",_xlfn.XLOOKUP("Service_IsAny",'Scoring_Config'!$A:$A,'Scoring_Config'!$C:$C,0),0),"False,0")</f>
        <v>0</v>
      </c>
      <c r="AR219">
        <v>40</v>
      </c>
      <c r="AS219" cm="1">
        <f t="array" ref="AS219">IF(FALSE,"True," &amp; IF(_xlfn.XLOOKUP("Service_RangeGt1000",'Scoring_Config'!$A:$A,'Scoring_Config'!$D:$D,"Yes")="Yes",_xlfn.XLOOKUP("Service_RangeGt1000",'Scoring_Config'!$A:$A,'Scoring_Config'!$C:$C,0),0),"False,0")</f>
        <v>0</v>
      </c>
      <c r="AT219" cm="1">
        <f t="array" ref="AT219">IF(TRUE,"True," &amp; IF(_xlfn.XLOOKUP("App_IsAny",'Scoring_Config'!$A:$A,'Scoring_Config'!$D:$D,"Yes")="Yes",_xlfn.XLOOKUP("App_IsAny",'Scoring_Config'!$A:$A,'Scoring_Config'!$C:$C,0),0),"False,0")</f>
        <v>0</v>
      </c>
      <c r="AU219">
        <v>65535</v>
      </c>
      <c r="AV219" cm="1">
        <f t="array" ref="AV219">IF(TRUE,"True," &amp; IF(_xlfn.XLOOKUP("App_RangeGt1000",'Scoring_Config'!$A:$A,'Scoring_Config'!$D:$D,"Yes")="Yes",_xlfn.XLOOKUP("App_RangeGt1000",'Scoring_Config'!$A:$A,'Scoring_Config'!$C:$C,0),0),"False,0")</f>
        <v>0</v>
      </c>
      <c r="AW219" cm="1">
        <f t="array" ref="AW219">IF(FALSE,"True," &amp; IF(_xlfn.XLOOKUP("Action_IsDenyOrDrop",'Scoring_Config'!$A:$A,'Scoring_Config'!$D:$D,"Yes")="Yes",_xlfn.XLOOKUP("Action_IsDenyOrDrop",'Scoring_Config'!$A:$A,'Scoring_Config'!$C:$C,0),0),"False,0")</f>
        <v>0</v>
      </c>
      <c r="AX219" cm="1">
        <f t="array" ref="AX219">IF(LEFT(AW219,4)="True",0,(IF(LEFT(Y219,4)="True",IF(_xlfn.XLOOKUP("Src_IsAny",'Scoring_Config'!$A:$A,'Scoring_Config'!$D:$D,"Yes")="Yes",_xlfn.XLOOKUP("Src_IsAny",'Scoring_Config'!$A:$A,'Scoring_Config'!$C:$C,10),0),0)+IF(LEFT(Z219,4)="True",IF(_xlfn.XLOOKUP("Src_CIDR_Le_16",'Scoring_Config'!$A:$A,'Scoring_Config'!$D:$D,"Yes")="Yes",_xlfn.XLOOKUP("Src_CIDR_Le_16",'Scoring_Config'!$A:$A,'Scoring_Config'!$C:$C,10),0),0)+IF(LEFT(AA219,4)="True",IF(_xlfn.XLOOKUP("Src_CIDR_17_22",'Scoring_Config'!$A:$A,'Scoring_Config'!$D:$D,"Yes")="Yes",_xlfn.XLOOKUP("Src_CIDR_17_22",'Scoring_Config'!$A:$A,'Scoring_Config'!$C:$C,5),0),0)+IF(LEFT(AB219,4)="True",IF(_xlfn.XLOOKUP("Dst_IsAny",'Scoring_Config'!$A:$A,'Scoring_Config'!$D:$D,"Yes")="Yes",_xlfn.XLOOKUP("Dst_IsAny",'Scoring_Config'!$A:$A,'Scoring_Config'!$C:$C,10),0),0)+IF(LEFT(AC219,4)="True",IF(_xlfn.XLOOKUP("Dst_CIDR_Le_16",'Scoring_Config'!$A:$A,'Scoring_Config'!$D:$D,"Yes")="Yes",_xlfn.XLOOKUP("Dst_CIDR_Le_16",'Scoring_Config'!$A:$A,'Scoring_Config'!$C:$C,10),0),0)+IF(LEFT(AD219,4)="True",IF(_xlfn.XLOOKUP("Dst_CIDR_17_22",'Scoring_Config'!$A:$A,'Scoring_Config'!$D:$D,"Yes")="Yes",_xlfn.XLOOKUP("Dst_CIDR_17_22",'Scoring_Config'!$A:$A,'Scoring_Config'!$C:$C,5),0),0)+IF(LEFT(AE219,4)="True",IF(_xlfn.XLOOKUP("SrcZone_IsAny",'Scoring_Config'!$A:$A,'Scoring_Config'!$D:$D,"Yes")="Yes",_xlfn.XLOOKUP("SrcZone_IsAny",'Scoring_Config'!$A:$A,'Scoring_Config'!$C:$C,10),0),0)+IF(LEFT(AF219,4)="True",IF(_xlfn.XLOOKUP("DstZone_IsAny",'Scoring_Config'!$A:$A,'Scoring_Config'!$D:$D,"Yes")="Yes",_xlfn.XLOOKUP("DstZone_IsAny",'Scoring_Config'!$A:$A,'Scoring_Config'!$C:$C,10),0),0)+IF(LEFT(AG219,4)="True",IF(_xlfn.XLOOKUP("Service_Any_OR_RangeGt1000",'Scoring_Config'!$A:$A,'Scoring_Config'!$D:$D,"Yes")="Yes",_xlfn.XLOOKUP("Service_Any_OR_RangeGt1000",'Scoring_Config'!$A:$A,'Scoring_Config'!$C:$C,10),0),0)+IF(LEFT(AH219,4)="True",IF(_xlfn.XLOOKUP("App_Any_OR_RangeGt1000",'Scoring_Config'!$A:$A,'Scoring_Config'!$D:$D,"Yes")="Yes",_xlfn.XLOOKUP("App_Any_OR_RangeGt1000",'Scoring_Config'!$A:$A,'Scoring_Config'!$C:$C,10),0),0)+IF(LEFT(AI219,4)="True",IF(_xlfn.XLOOKUP("Service_Insecure_Match",'Scoring_Config'!$A:$A,'Scoring_Config'!$D:$D,"Yes")="Yes",_xlfn.XLOOKUP("Service_Insecure_Match",'Scoring_Config'!$A:$A,'Scoring_Config'!$C:$C,5),0),0)+IF(LEFT(AJ219,4)="True",IF(_xlfn.XLOOKUP("Risky_Inbound",'Scoring_Config'!$A:$A,'Scoring_Config'!$D:$D,"Yes")="Yes",_xlfn.XLOOKUP("Risky_Inbound",'Scoring_Config'!$A:$A,'Scoring_Config'!$C:$C,50),0),0)+IF(LEFT(AK219,4)="True",IF(_xlfn.XLOOKUP("Risky_Outbound",'Scoring_Config'!$A:$A,'Scoring_Config'!$D:$D,"Yes")="Yes",_xlfn.XLOOKUP("Risky_Outbound",'Scoring_Config'!$A:$A,'Scoring_Config'!$C:$C,25),0),0)+IF(LEFT(AZ219,4)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219,FIND(",",AL219)+1,100)),0)+IF(LEFT(AM219,4)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219,FIND(",",AN219)+1,100)),0)+IF(_xlfn.XLOOKUP("Profile_Scoring",'Scoring_Config'!$A:$A,'Scoring_Config'!$D:$D,"Yes")="Yes",VALUE(MID(AO219,FIND(",",AO219)+1,100)),0)+IF(_xlfn.XLOOKUP("Options_Scoring",'Scoring_Config'!$A:$A,'Scoring_Config'!$D:$D,"Yes")="Yes",VALUE(MID(AP219,FIND(",",AP219)+1,100)),0)))</f>
        <v>0</v>
      </c>
      <c r="AY219" t="s">
        <v>6706</v>
      </c>
      <c r="AZ219" cm="1">
        <f t="array" ref="AZ219">IF(TRUE,"True," &amp; IF(_xlfn.XLOOKUP("Migrate_Insecure",'Scoring_Config'!$A:$A,'Scoring_Config'!$D:$D,"Yes")="Yes",_xlfn.XLOOKUP("Migrate_Insecure",'Scoring_Config'!$A:$A,'Scoring_Config'!$C:$C,10),0),"False,0")</f>
        <v>0</v>
      </c>
    </row>
    <row r="220" spans="1:52">
      <c r="A220" t="s">
        <v>1979</v>
      </c>
      <c r="B220" t="s">
        <v>2197</v>
      </c>
      <c r="C220" t="s">
        <v>3542</v>
      </c>
      <c r="D220" t="s">
        <v>3545</v>
      </c>
      <c r="E220" t="s">
        <v>3563</v>
      </c>
      <c r="F220" t="s">
        <v>3652</v>
      </c>
      <c r="G220" t="s">
        <v>202</v>
      </c>
      <c r="H220" t="s">
        <v>4059</v>
      </c>
      <c r="I220" t="s">
        <v>3970</v>
      </c>
      <c r="J220" t="s">
        <v>903</v>
      </c>
      <c r="K220" t="s">
        <v>1696</v>
      </c>
      <c r="L220" t="s">
        <v>1327</v>
      </c>
      <c r="M220" t="s">
        <v>1974</v>
      </c>
      <c r="N220" t="s">
        <v>4315</v>
      </c>
      <c r="O220" t="s">
        <v>4319</v>
      </c>
      <c r="P220" t="s">
        <v>4321</v>
      </c>
      <c r="Q220" t="s">
        <v>4488</v>
      </c>
      <c r="R220" t="s">
        <v>5439</v>
      </c>
      <c r="S220" t="s">
        <v>4324</v>
      </c>
      <c r="T220" t="s">
        <v>5626</v>
      </c>
      <c r="U220" t="s">
        <v>6083</v>
      </c>
      <c r="Y220" cm="1">
        <f t="array" ref="Y220">IF(FALSE,"True," &amp; IF(_xlfn.XLOOKUP("Src_IsAny",'Scoring_Config'!$A:$A,'Scoring_Config'!$D:$D,"Yes")="Yes",_xlfn.XLOOKUP("Src_IsAny",'Scoring_Config'!$A:$A,'Scoring_Config'!$C:$C,10),0),"False,0")</f>
        <v>0</v>
      </c>
      <c r="Z220" cm="1">
        <f t="array" ref="Z220">IF(FALSE,"True," &amp; IF(_xlfn.XLOOKUP("Src_CIDR_Le_16",'Scoring_Config'!$A:$A,'Scoring_Config'!$D:$D,"Yes")="Yes",_xlfn.XLOOKUP("Src_CIDR_Le_16",'Scoring_Config'!$A:$A,'Scoring_Config'!$C:$C,10),0),"False,0")</f>
        <v>0</v>
      </c>
      <c r="AA220" cm="1">
        <f t="array" ref="AA220">IF(TRUE,"True," &amp; IF(_xlfn.XLOOKUP("Src_CIDR_17_22",'Scoring_Config'!$A:$A,'Scoring_Config'!$D:$D,"Yes")="Yes",_xlfn.XLOOKUP("Src_CIDR_17_22",'Scoring_Config'!$A:$A,'Scoring_Config'!$C:$C,5),0),"False,0")</f>
        <v>0</v>
      </c>
      <c r="AB220" cm="1">
        <f t="array" ref="AB220">IF(FALSE,"True," &amp; IF(_xlfn.XLOOKUP("Dst_IsAny",'Scoring_Config'!$A:$A,'Scoring_Config'!$D:$D,"Yes")="Yes",_xlfn.XLOOKUP("Dst_IsAny",'Scoring_Config'!$A:$A,'Scoring_Config'!$C:$C,10),0),"False,0")</f>
        <v>0</v>
      </c>
      <c r="AC220" cm="1">
        <f t="array" ref="AC220">IF(TRUE,"True," &amp; IF(_xlfn.XLOOKUP("Dst_CIDR_Le_16",'Scoring_Config'!$A:$A,'Scoring_Config'!$D:$D,"Yes")="Yes",_xlfn.XLOOKUP("Dst_CIDR_Le_16",'Scoring_Config'!$A:$A,'Scoring_Config'!$C:$C,10),0),"False,0")</f>
        <v>0</v>
      </c>
      <c r="AD220" cm="1">
        <f t="array" ref="AD220">IF(FALSE,"True," &amp; IF(_xlfn.XLOOKUP("Dst_CIDR_17_22",'Scoring_Config'!$A:$A,'Scoring_Config'!$D:$D,"Yes")="Yes",_xlfn.XLOOKUP("Dst_CIDR_17_22",'Scoring_Config'!$A:$A,'Scoring_Config'!$C:$C,5),0),"False,0")</f>
        <v>0</v>
      </c>
      <c r="AE220" cm="1">
        <f t="array" ref="AE220">IF(FALSE,"True," &amp; IF(_xlfn.XLOOKUP("SrcZone_IsAny",'Scoring_Config'!$A:$A,'Scoring_Config'!$D:$D,"Yes")="Yes",_xlfn.XLOOKUP("SrcZone_IsAny",'Scoring_Config'!$A:$A,'Scoring_Config'!$C:$C,10),0),"False,0")</f>
        <v>0</v>
      </c>
      <c r="AF220" cm="1">
        <f t="array" ref="AF220">IF(FALSE,"True," &amp; IF(_xlfn.XLOOKUP("DstZone_IsAny",'Scoring_Config'!$A:$A,'Scoring_Config'!$D:$D,"Yes")="Yes",_xlfn.XLOOKUP("DstZone_IsAny",'Scoring_Config'!$A:$A,'Scoring_Config'!$C:$C,10),0),"False,0")</f>
        <v>0</v>
      </c>
      <c r="AG220" cm="1">
        <f t="array" ref="AG22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20" cm="1">
        <f t="array" ref="AH220">IF(FALSE,"True," &amp; IF(_xlfn.XLOOKUP("App_Any_OR_RangeGt1000",'Scoring_Config'!$A:$A,'Scoring_Config'!$D:$D,"Yes")="Yes",_xlfn.XLOOKUP("App_Any_OR_RangeGt1000",'Scoring_Config'!$A:$A,'Scoring_Config'!$C:$C,10),0),"False,0")</f>
        <v>0</v>
      </c>
      <c r="AI220" cm="1">
        <f t="array" ref="AI220">IF(FALSE,"True," &amp; IF(_xlfn.XLOOKUP("Service_Insecure_Match",'Scoring_Config'!$A:$A,'Scoring_Config'!$D:$D,"Yes")="Yes",_xlfn.XLOOKUP("Service_Insecure_Match",'Scoring_Config'!$A:$A,'Scoring_Config'!$C:$C,5),0),"False,0")</f>
        <v>0</v>
      </c>
      <c r="AJ220" cm="1">
        <f t="array" ref="AJ220">IF(FALSE,"True," &amp; IF(_xlfn.XLOOKUP("Risky_Inbound",'Scoring_Config'!$A:$A,'Scoring_Config'!$D:$D,"Yes")="Yes",_xlfn.XLOOKUP("Risky_Inbound",'Scoring_Config'!$A:$A,'Scoring_Config'!$C:$C,50),0),"False,0")</f>
        <v>0</v>
      </c>
      <c r="AK220" cm="1">
        <f t="array" ref="AK220">IF(FALSE,"True," &amp; IF(_xlfn.XLOOKUP("Risky_Outbound",'Scoring_Config'!$A:$A,'Scoring_Config'!$D:$D,"Yes")="Yes",_xlfn.XLOOKUP("Risky_Outbound",'Scoring_Config'!$A:$A,'Scoring_Config'!$C:$C,25),0),"False,0")</f>
        <v>0</v>
      </c>
      <c r="AL220" t="s">
        <v>6700</v>
      </c>
      <c r="AM220" cm="1">
        <f t="array" ref="AM22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20" t="s">
        <v>6702</v>
      </c>
      <c r="AO220" t="s">
        <v>6697</v>
      </c>
      <c r="AP220" t="s">
        <v>6697</v>
      </c>
      <c r="AQ220" cm="1">
        <f t="array" ref="AQ220">IF(FALSE,"True," &amp; IF(_xlfn.XLOOKUP("Service_IsAny",'Scoring_Config'!$A:$A,'Scoring_Config'!$D:$D,"Yes")="Yes",_xlfn.XLOOKUP("Service_IsAny",'Scoring_Config'!$A:$A,'Scoring_Config'!$C:$C,0),0),"False,0")</f>
        <v>0</v>
      </c>
      <c r="AR220">
        <v>0</v>
      </c>
      <c r="AS220" cm="1">
        <f t="array" ref="AS220">IF(FALSE,"True," &amp; IF(_xlfn.XLOOKUP("Service_RangeGt1000",'Scoring_Config'!$A:$A,'Scoring_Config'!$D:$D,"Yes")="Yes",_xlfn.XLOOKUP("Service_RangeGt1000",'Scoring_Config'!$A:$A,'Scoring_Config'!$C:$C,0),0),"False,0")</f>
        <v>0</v>
      </c>
      <c r="AT220" cm="1">
        <f t="array" ref="AT220">IF(FALSE,"True," &amp; IF(_xlfn.XLOOKUP("App_IsAny",'Scoring_Config'!$A:$A,'Scoring_Config'!$D:$D,"Yes")="Yes",_xlfn.XLOOKUP("App_IsAny",'Scoring_Config'!$A:$A,'Scoring_Config'!$C:$C,0),0),"False,0")</f>
        <v>0</v>
      </c>
      <c r="AU220">
        <v>0</v>
      </c>
      <c r="AV220" cm="1">
        <f t="array" ref="AV220">IF(FALSE,"True," &amp; IF(_xlfn.XLOOKUP("App_RangeGt1000",'Scoring_Config'!$A:$A,'Scoring_Config'!$D:$D,"Yes")="Yes",_xlfn.XLOOKUP("App_RangeGt1000",'Scoring_Config'!$A:$A,'Scoring_Config'!$C:$C,0),0),"False,0")</f>
        <v>0</v>
      </c>
      <c r="AW220" cm="1">
        <f t="array" ref="AW220">IF(FALSE,"True," &amp; IF(_xlfn.XLOOKUP("Action_IsDenyOrDrop",'Scoring_Config'!$A:$A,'Scoring_Config'!$D:$D,"Yes")="Yes",_xlfn.XLOOKUP("Action_IsDenyOrDrop",'Scoring_Config'!$A:$A,'Scoring_Config'!$C:$C,0),0),"False,0")</f>
        <v>0</v>
      </c>
      <c r="AX220" cm="1">
        <f t="array" ref="AX220">IF(LEFT(AW220,4)="True",0,(IF(LEFT(Y220,4)="True",IF(_xlfn.XLOOKUP("Src_IsAny",'Scoring_Config'!$A:$A,'Scoring_Config'!$D:$D,"Yes")="Yes",_xlfn.XLOOKUP("Src_IsAny",'Scoring_Config'!$A:$A,'Scoring_Config'!$C:$C,10),0),0)+IF(LEFT(Z220,4)="True",IF(_xlfn.XLOOKUP("Src_CIDR_Le_16",'Scoring_Config'!$A:$A,'Scoring_Config'!$D:$D,"Yes")="Yes",_xlfn.XLOOKUP("Src_CIDR_Le_16",'Scoring_Config'!$A:$A,'Scoring_Config'!$C:$C,10),0),0)+IF(LEFT(AA220,4)="True",IF(_xlfn.XLOOKUP("Src_CIDR_17_22",'Scoring_Config'!$A:$A,'Scoring_Config'!$D:$D,"Yes")="Yes",_xlfn.XLOOKUP("Src_CIDR_17_22",'Scoring_Config'!$A:$A,'Scoring_Config'!$C:$C,5),0),0)+IF(LEFT(AB220,4)="True",IF(_xlfn.XLOOKUP("Dst_IsAny",'Scoring_Config'!$A:$A,'Scoring_Config'!$D:$D,"Yes")="Yes",_xlfn.XLOOKUP("Dst_IsAny",'Scoring_Config'!$A:$A,'Scoring_Config'!$C:$C,10),0),0)+IF(LEFT(AC220,4)="True",IF(_xlfn.XLOOKUP("Dst_CIDR_Le_16",'Scoring_Config'!$A:$A,'Scoring_Config'!$D:$D,"Yes")="Yes",_xlfn.XLOOKUP("Dst_CIDR_Le_16",'Scoring_Config'!$A:$A,'Scoring_Config'!$C:$C,10),0),0)+IF(LEFT(AD220,4)="True",IF(_xlfn.XLOOKUP("Dst_CIDR_17_22",'Scoring_Config'!$A:$A,'Scoring_Config'!$D:$D,"Yes")="Yes",_xlfn.XLOOKUP("Dst_CIDR_17_22",'Scoring_Config'!$A:$A,'Scoring_Config'!$C:$C,5),0),0)+IF(LEFT(AE220,4)="True",IF(_xlfn.XLOOKUP("SrcZone_IsAny",'Scoring_Config'!$A:$A,'Scoring_Config'!$D:$D,"Yes")="Yes",_xlfn.XLOOKUP("SrcZone_IsAny",'Scoring_Config'!$A:$A,'Scoring_Config'!$C:$C,10),0),0)+IF(LEFT(AF220,4)="True",IF(_xlfn.XLOOKUP("DstZone_IsAny",'Scoring_Config'!$A:$A,'Scoring_Config'!$D:$D,"Yes")="Yes",_xlfn.XLOOKUP("DstZone_IsAny",'Scoring_Config'!$A:$A,'Scoring_Config'!$C:$C,10),0),0)+IF(LEFT(AG220,4)="True",IF(_xlfn.XLOOKUP("Service_Any_OR_RangeGt1000",'Scoring_Config'!$A:$A,'Scoring_Config'!$D:$D,"Yes")="Yes",_xlfn.XLOOKUP("Service_Any_OR_RangeGt1000",'Scoring_Config'!$A:$A,'Scoring_Config'!$C:$C,10),0),0)+IF(LEFT(AH220,4)="True",IF(_xlfn.XLOOKUP("App_Any_OR_RangeGt1000",'Scoring_Config'!$A:$A,'Scoring_Config'!$D:$D,"Yes")="Yes",_xlfn.XLOOKUP("App_Any_OR_RangeGt1000",'Scoring_Config'!$A:$A,'Scoring_Config'!$C:$C,10),0),0)+IF(LEFT(AI220,4)="True",IF(_xlfn.XLOOKUP("Service_Insecure_Match",'Scoring_Config'!$A:$A,'Scoring_Config'!$D:$D,"Yes")="Yes",_xlfn.XLOOKUP("Service_Insecure_Match",'Scoring_Config'!$A:$A,'Scoring_Config'!$C:$C,5),0),0)+IF(LEFT(AJ220,4)="True",IF(_xlfn.XLOOKUP("Risky_Inbound",'Scoring_Config'!$A:$A,'Scoring_Config'!$D:$D,"Yes")="Yes",_xlfn.XLOOKUP("Risky_Inbound",'Scoring_Config'!$A:$A,'Scoring_Config'!$C:$C,50),0),0)+IF(LEFT(AK220,4)="True",IF(_xlfn.XLOOKUP("Risky_Outbound",'Scoring_Config'!$A:$A,'Scoring_Config'!$D:$D,"Yes")="Yes",_xlfn.XLOOKUP("Risky_Outbound",'Scoring_Config'!$A:$A,'Scoring_Config'!$C:$C,25),0),0)+IF(LEFT(AZ220,4)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220,FIND(",",AL220)+1,100)),0)+IF(LEFT(AM220,4)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220,FIND(",",AN220)+1,100)),0)+IF(_xlfn.XLOOKUP("Profile_Scoring",'Scoring_Config'!$A:$A,'Scoring_Config'!$D:$D,"Yes")="Yes",VALUE(MID(AO220,FIND(",",AO220)+1,100)),0)+IF(_xlfn.XLOOKUP("Options_Scoring",'Scoring_Config'!$A:$A,'Scoring_Config'!$D:$D,"Yes")="Yes",VALUE(MID(AP220,FIND(",",AP220)+1,100)),0)))</f>
        <v>0</v>
      </c>
      <c r="AZ220" cm="1">
        <f t="array" ref="AZ220">IF(FALSE,"True," &amp; IF(_xlfn.XLOOKUP("Migrate_Insecure",'Scoring_Config'!$A:$A,'Scoring_Config'!$D:$D,"Yes")="Yes",_xlfn.XLOOKUP("Migrate_Insecure",'Scoring_Config'!$A:$A,'Scoring_Config'!$C:$C,10),0),"False,0")</f>
        <v>0</v>
      </c>
    </row>
    <row r="221" spans="1:52">
      <c r="A221" t="s">
        <v>1979</v>
      </c>
      <c r="B221" t="s">
        <v>2198</v>
      </c>
      <c r="C221" t="s">
        <v>3542</v>
      </c>
      <c r="D221" t="s">
        <v>3549</v>
      </c>
      <c r="E221" t="s">
        <v>3563</v>
      </c>
      <c r="F221" t="s">
        <v>3652</v>
      </c>
      <c r="G221" t="s">
        <v>202</v>
      </c>
      <c r="H221" t="s">
        <v>174</v>
      </c>
      <c r="I221" t="s">
        <v>3970</v>
      </c>
      <c r="J221" t="s">
        <v>903</v>
      </c>
      <c r="K221" t="s">
        <v>1696</v>
      </c>
      <c r="L221" t="s">
        <v>1327</v>
      </c>
      <c r="M221" t="s">
        <v>1974</v>
      </c>
      <c r="N221" t="s">
        <v>4315</v>
      </c>
      <c r="O221" t="s">
        <v>4319</v>
      </c>
      <c r="P221" t="s">
        <v>4321</v>
      </c>
      <c r="Q221" t="s">
        <v>4488</v>
      </c>
      <c r="R221" t="s">
        <v>5440</v>
      </c>
      <c r="S221" t="s">
        <v>5440</v>
      </c>
      <c r="T221" t="s">
        <v>5626</v>
      </c>
      <c r="U221" t="s">
        <v>6084</v>
      </c>
      <c r="Y221" cm="1">
        <f t="array" ref="Y221">IF(FALSE,"True," &amp; IF(_xlfn.XLOOKUP("Src_IsAny",'Scoring_Config'!$A:$A,'Scoring_Config'!$D:$D,"Yes")="Yes",_xlfn.XLOOKUP("Src_IsAny",'Scoring_Config'!$A:$A,'Scoring_Config'!$C:$C,10),0),"False,0")</f>
        <v>0</v>
      </c>
      <c r="Z221" cm="1">
        <f t="array" ref="Z221">IF(FALSE,"True," &amp; IF(_xlfn.XLOOKUP("Src_CIDR_Le_16",'Scoring_Config'!$A:$A,'Scoring_Config'!$D:$D,"Yes")="Yes",_xlfn.XLOOKUP("Src_CIDR_Le_16",'Scoring_Config'!$A:$A,'Scoring_Config'!$C:$C,10),0),"False,0")</f>
        <v>0</v>
      </c>
      <c r="AA221" cm="1">
        <f t="array" ref="AA221">IF(TRUE,"True," &amp; IF(_xlfn.XLOOKUP("Src_CIDR_17_22",'Scoring_Config'!$A:$A,'Scoring_Config'!$D:$D,"Yes")="Yes",_xlfn.XLOOKUP("Src_CIDR_17_22",'Scoring_Config'!$A:$A,'Scoring_Config'!$C:$C,5),0),"False,0")</f>
        <v>0</v>
      </c>
      <c r="AB221" cm="1">
        <f t="array" ref="AB221">IF(FALSE,"True," &amp; IF(_xlfn.XLOOKUP("Dst_IsAny",'Scoring_Config'!$A:$A,'Scoring_Config'!$D:$D,"Yes")="Yes",_xlfn.XLOOKUP("Dst_IsAny",'Scoring_Config'!$A:$A,'Scoring_Config'!$C:$C,10),0),"False,0")</f>
        <v>0</v>
      </c>
      <c r="AC221" cm="1">
        <f t="array" ref="AC221">IF(TRUE,"True," &amp; IF(_xlfn.XLOOKUP("Dst_CIDR_Le_16",'Scoring_Config'!$A:$A,'Scoring_Config'!$D:$D,"Yes")="Yes",_xlfn.XLOOKUP("Dst_CIDR_Le_16",'Scoring_Config'!$A:$A,'Scoring_Config'!$C:$C,10),0),"False,0")</f>
        <v>0</v>
      </c>
      <c r="AD221" cm="1">
        <f t="array" ref="AD221">IF(FALSE,"True," &amp; IF(_xlfn.XLOOKUP("Dst_CIDR_17_22",'Scoring_Config'!$A:$A,'Scoring_Config'!$D:$D,"Yes")="Yes",_xlfn.XLOOKUP("Dst_CIDR_17_22",'Scoring_Config'!$A:$A,'Scoring_Config'!$C:$C,5),0),"False,0")</f>
        <v>0</v>
      </c>
      <c r="AE221" cm="1">
        <f t="array" ref="AE221">IF(FALSE,"True," &amp; IF(_xlfn.XLOOKUP("SrcZone_IsAny",'Scoring_Config'!$A:$A,'Scoring_Config'!$D:$D,"Yes")="Yes",_xlfn.XLOOKUP("SrcZone_IsAny",'Scoring_Config'!$A:$A,'Scoring_Config'!$C:$C,10),0),"False,0")</f>
        <v>0</v>
      </c>
      <c r="AF221" cm="1">
        <f t="array" ref="AF221">IF(FALSE,"True," &amp; IF(_xlfn.XLOOKUP("DstZone_IsAny",'Scoring_Config'!$A:$A,'Scoring_Config'!$D:$D,"Yes")="Yes",_xlfn.XLOOKUP("DstZone_IsAny",'Scoring_Config'!$A:$A,'Scoring_Config'!$C:$C,10),0),"False,0")</f>
        <v>0</v>
      </c>
      <c r="AG221" cm="1">
        <f t="array" ref="AG22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21" cm="1">
        <f t="array" ref="AH221">IF(FALSE,"True," &amp; IF(_xlfn.XLOOKUP("App_Any_OR_RangeGt1000",'Scoring_Config'!$A:$A,'Scoring_Config'!$D:$D,"Yes")="Yes",_xlfn.XLOOKUP("App_Any_OR_RangeGt1000",'Scoring_Config'!$A:$A,'Scoring_Config'!$C:$C,10),0),"False,0")</f>
        <v>0</v>
      </c>
      <c r="AI221" cm="1">
        <f t="array" ref="AI221">IF(FALSE,"True," &amp; IF(_xlfn.XLOOKUP("Service_Insecure_Match",'Scoring_Config'!$A:$A,'Scoring_Config'!$D:$D,"Yes")="Yes",_xlfn.XLOOKUP("Service_Insecure_Match",'Scoring_Config'!$A:$A,'Scoring_Config'!$C:$C,5),0),"False,0")</f>
        <v>0</v>
      </c>
      <c r="AJ221" cm="1">
        <f t="array" ref="AJ221">IF(FALSE,"True," &amp; IF(_xlfn.XLOOKUP("Risky_Inbound",'Scoring_Config'!$A:$A,'Scoring_Config'!$D:$D,"Yes")="Yes",_xlfn.XLOOKUP("Risky_Inbound",'Scoring_Config'!$A:$A,'Scoring_Config'!$C:$C,50),0),"False,0")</f>
        <v>0</v>
      </c>
      <c r="AK221" cm="1">
        <f t="array" ref="AK221">IF(FALSE,"True," &amp; IF(_xlfn.XLOOKUP("Risky_Outbound",'Scoring_Config'!$A:$A,'Scoring_Config'!$D:$D,"Yes")="Yes",_xlfn.XLOOKUP("Risky_Outbound",'Scoring_Config'!$A:$A,'Scoring_Config'!$C:$C,25),0),"False,0")</f>
        <v>0</v>
      </c>
      <c r="AL221" t="s">
        <v>6700</v>
      </c>
      <c r="AM221" cm="1">
        <f t="array" ref="AM22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21" t="s">
        <v>6697</v>
      </c>
      <c r="AO221" t="s">
        <v>6697</v>
      </c>
      <c r="AP221" t="s">
        <v>6697</v>
      </c>
      <c r="AQ221" cm="1">
        <f t="array" ref="AQ221">IF(FALSE,"True," &amp; IF(_xlfn.XLOOKUP("Service_IsAny",'Scoring_Config'!$A:$A,'Scoring_Config'!$D:$D,"Yes")="Yes",_xlfn.XLOOKUP("Service_IsAny",'Scoring_Config'!$A:$A,'Scoring_Config'!$C:$C,0),0),"False,0")</f>
        <v>0</v>
      </c>
      <c r="AR221">
        <v>0</v>
      </c>
      <c r="AS221" cm="1">
        <f t="array" ref="AS221">IF(FALSE,"True," &amp; IF(_xlfn.XLOOKUP("Service_RangeGt1000",'Scoring_Config'!$A:$A,'Scoring_Config'!$D:$D,"Yes")="Yes",_xlfn.XLOOKUP("Service_RangeGt1000",'Scoring_Config'!$A:$A,'Scoring_Config'!$C:$C,0),0),"False,0")</f>
        <v>0</v>
      </c>
      <c r="AT221" cm="1">
        <f t="array" ref="AT221">IF(FALSE,"True," &amp; IF(_xlfn.XLOOKUP("App_IsAny",'Scoring_Config'!$A:$A,'Scoring_Config'!$D:$D,"Yes")="Yes",_xlfn.XLOOKUP("App_IsAny",'Scoring_Config'!$A:$A,'Scoring_Config'!$C:$C,0),0),"False,0")</f>
        <v>0</v>
      </c>
      <c r="AU221">
        <v>0</v>
      </c>
      <c r="AV221" cm="1">
        <f t="array" ref="AV221">IF(FALSE,"True," &amp; IF(_xlfn.XLOOKUP("App_RangeGt1000",'Scoring_Config'!$A:$A,'Scoring_Config'!$D:$D,"Yes")="Yes",_xlfn.XLOOKUP("App_RangeGt1000",'Scoring_Config'!$A:$A,'Scoring_Config'!$C:$C,0),0),"False,0")</f>
        <v>0</v>
      </c>
      <c r="AW221" cm="1">
        <f t="array" ref="AW221">IF(FALSE,"True," &amp; IF(_xlfn.XLOOKUP("Action_IsDenyOrDrop",'Scoring_Config'!$A:$A,'Scoring_Config'!$D:$D,"Yes")="Yes",_xlfn.XLOOKUP("Action_IsDenyOrDrop",'Scoring_Config'!$A:$A,'Scoring_Config'!$C:$C,0),0),"False,0")</f>
        <v>0</v>
      </c>
      <c r="AX221" cm="1">
        <f t="array" ref="AX221">IF(LEFT(AW221,4)="True",0,(IF(LEFT(Y221,4)="True",IF(_xlfn.XLOOKUP("Src_IsAny",'Scoring_Config'!$A:$A,'Scoring_Config'!$D:$D,"Yes")="Yes",_xlfn.XLOOKUP("Src_IsAny",'Scoring_Config'!$A:$A,'Scoring_Config'!$C:$C,10),0),0)+IF(LEFT(Z221,4)="True",IF(_xlfn.XLOOKUP("Src_CIDR_Le_16",'Scoring_Config'!$A:$A,'Scoring_Config'!$D:$D,"Yes")="Yes",_xlfn.XLOOKUP("Src_CIDR_Le_16",'Scoring_Config'!$A:$A,'Scoring_Config'!$C:$C,10),0),0)+IF(LEFT(AA221,4)="True",IF(_xlfn.XLOOKUP("Src_CIDR_17_22",'Scoring_Config'!$A:$A,'Scoring_Config'!$D:$D,"Yes")="Yes",_xlfn.XLOOKUP("Src_CIDR_17_22",'Scoring_Config'!$A:$A,'Scoring_Config'!$C:$C,5),0),0)+IF(LEFT(AB221,4)="True",IF(_xlfn.XLOOKUP("Dst_IsAny",'Scoring_Config'!$A:$A,'Scoring_Config'!$D:$D,"Yes")="Yes",_xlfn.XLOOKUP("Dst_IsAny",'Scoring_Config'!$A:$A,'Scoring_Config'!$C:$C,10),0),0)+IF(LEFT(AC221,4)="True",IF(_xlfn.XLOOKUP("Dst_CIDR_Le_16",'Scoring_Config'!$A:$A,'Scoring_Config'!$D:$D,"Yes")="Yes",_xlfn.XLOOKUP("Dst_CIDR_Le_16",'Scoring_Config'!$A:$A,'Scoring_Config'!$C:$C,10),0),0)+IF(LEFT(AD221,4)="True",IF(_xlfn.XLOOKUP("Dst_CIDR_17_22",'Scoring_Config'!$A:$A,'Scoring_Config'!$D:$D,"Yes")="Yes",_xlfn.XLOOKUP("Dst_CIDR_17_22",'Scoring_Config'!$A:$A,'Scoring_Config'!$C:$C,5),0),0)+IF(LEFT(AE221,4)="True",IF(_xlfn.XLOOKUP("SrcZone_IsAny",'Scoring_Config'!$A:$A,'Scoring_Config'!$D:$D,"Yes")="Yes",_xlfn.XLOOKUP("SrcZone_IsAny",'Scoring_Config'!$A:$A,'Scoring_Config'!$C:$C,10),0),0)+IF(LEFT(AF221,4)="True",IF(_xlfn.XLOOKUP("DstZone_IsAny",'Scoring_Config'!$A:$A,'Scoring_Config'!$D:$D,"Yes")="Yes",_xlfn.XLOOKUP("DstZone_IsAny",'Scoring_Config'!$A:$A,'Scoring_Config'!$C:$C,10),0),0)+IF(LEFT(AG221,4)="True",IF(_xlfn.XLOOKUP("Service_Any_OR_RangeGt1000",'Scoring_Config'!$A:$A,'Scoring_Config'!$D:$D,"Yes")="Yes",_xlfn.XLOOKUP("Service_Any_OR_RangeGt1000",'Scoring_Config'!$A:$A,'Scoring_Config'!$C:$C,10),0),0)+IF(LEFT(AH221,4)="True",IF(_xlfn.XLOOKUP("App_Any_OR_RangeGt1000",'Scoring_Config'!$A:$A,'Scoring_Config'!$D:$D,"Yes")="Yes",_xlfn.XLOOKUP("App_Any_OR_RangeGt1000",'Scoring_Config'!$A:$A,'Scoring_Config'!$C:$C,10),0),0)+IF(LEFT(AI221,4)="True",IF(_xlfn.XLOOKUP("Service_Insecure_Match",'Scoring_Config'!$A:$A,'Scoring_Config'!$D:$D,"Yes")="Yes",_xlfn.XLOOKUP("Service_Insecure_Match",'Scoring_Config'!$A:$A,'Scoring_Config'!$C:$C,5),0),0)+IF(LEFT(AJ221,4)="True",IF(_xlfn.XLOOKUP("Risky_Inbound",'Scoring_Config'!$A:$A,'Scoring_Config'!$D:$D,"Yes")="Yes",_xlfn.XLOOKUP("Risky_Inbound",'Scoring_Config'!$A:$A,'Scoring_Config'!$C:$C,50),0),0)+IF(LEFT(AK221,4)="True",IF(_xlfn.XLOOKUP("Risky_Outbound",'Scoring_Config'!$A:$A,'Scoring_Config'!$D:$D,"Yes")="Yes",_xlfn.XLOOKUP("Risky_Outbound",'Scoring_Config'!$A:$A,'Scoring_Config'!$C:$C,25),0),0)+IF(LEFT(AZ221,4)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221,FIND(",",AL221)+1,100)),0)+IF(LEFT(AM221,4)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221,FIND(",",AN221)+1,100)),0)+IF(_xlfn.XLOOKUP("Profile_Scoring",'Scoring_Config'!$A:$A,'Scoring_Config'!$D:$D,"Yes")="Yes",VALUE(MID(AO221,FIND(",",AO221)+1,100)),0)+IF(_xlfn.XLOOKUP("Options_Scoring",'Scoring_Config'!$A:$A,'Scoring_Config'!$D:$D,"Yes")="Yes",VALUE(MID(AP221,FIND(",",AP221)+1,100)),0)))</f>
        <v>0</v>
      </c>
      <c r="AZ221" cm="1">
        <f t="array" ref="AZ221">IF(FALSE,"True," &amp; IF(_xlfn.XLOOKUP("Migrate_Insecure",'Scoring_Config'!$A:$A,'Scoring_Config'!$D:$D,"Yes")="Yes",_xlfn.XLOOKUP("Migrate_Insecure",'Scoring_Config'!$A:$A,'Scoring_Config'!$C:$C,10),0),"False,0")</f>
        <v>0</v>
      </c>
    </row>
    <row r="222" spans="1:52">
      <c r="A222" t="s">
        <v>1979</v>
      </c>
      <c r="B222" t="s">
        <v>34</v>
      </c>
      <c r="C222" t="s">
        <v>3542</v>
      </c>
      <c r="D222" t="s">
        <v>3545</v>
      </c>
      <c r="E222" t="s">
        <v>3563</v>
      </c>
      <c r="F222" t="s">
        <v>3652</v>
      </c>
      <c r="G222" t="s">
        <v>202</v>
      </c>
      <c r="H222" t="s">
        <v>4060</v>
      </c>
      <c r="I222" t="s">
        <v>4114</v>
      </c>
      <c r="J222" t="s">
        <v>904</v>
      </c>
      <c r="K222" t="s">
        <v>174</v>
      </c>
      <c r="L222" t="s">
        <v>1376</v>
      </c>
      <c r="M222" t="s">
        <v>1974</v>
      </c>
      <c r="N222" t="s">
        <v>4315</v>
      </c>
      <c r="O222" t="s">
        <v>4319</v>
      </c>
      <c r="P222" t="s">
        <v>4321</v>
      </c>
      <c r="Q222" t="s">
        <v>4489</v>
      </c>
      <c r="R222" t="s">
        <v>5454</v>
      </c>
      <c r="S222" t="s">
        <v>5470</v>
      </c>
      <c r="T222" t="s">
        <v>5636</v>
      </c>
      <c r="U222" t="s">
        <v>6083</v>
      </c>
      <c r="Y222" cm="1">
        <f t="array" ref="Y222">IF(FALSE,"True," &amp; IF(_xlfn.XLOOKUP("Src_IsAny",'Scoring_Config'!$A:$A,'Scoring_Config'!$D:$D,"Yes")="Yes",_xlfn.XLOOKUP("Src_IsAny",'Scoring_Config'!$A:$A,'Scoring_Config'!$C:$C,10),0),"False,0")</f>
        <v>0</v>
      </c>
      <c r="Z222" cm="1">
        <f t="array" ref="Z222">IF(FALSE,"True," &amp; IF(_xlfn.XLOOKUP("Src_CIDR_Le_16",'Scoring_Config'!$A:$A,'Scoring_Config'!$D:$D,"Yes")="Yes",_xlfn.XLOOKUP("Src_CIDR_Le_16",'Scoring_Config'!$A:$A,'Scoring_Config'!$C:$C,10),0),"False,0")</f>
        <v>0</v>
      </c>
      <c r="AA222" cm="1">
        <f t="array" ref="AA222">IF(TRUE,"True," &amp; IF(_xlfn.XLOOKUP("Src_CIDR_17_22",'Scoring_Config'!$A:$A,'Scoring_Config'!$D:$D,"Yes")="Yes",_xlfn.XLOOKUP("Src_CIDR_17_22",'Scoring_Config'!$A:$A,'Scoring_Config'!$C:$C,5),0),"False,0")</f>
        <v>0</v>
      </c>
      <c r="AB222" cm="1">
        <f t="array" ref="AB222">IF(FALSE,"True," &amp; IF(_xlfn.XLOOKUP("Dst_IsAny",'Scoring_Config'!$A:$A,'Scoring_Config'!$D:$D,"Yes")="Yes",_xlfn.XLOOKUP("Dst_IsAny",'Scoring_Config'!$A:$A,'Scoring_Config'!$C:$C,10),0),"False,0")</f>
        <v>0</v>
      </c>
      <c r="AC222" cm="1">
        <f t="array" ref="AC222">IF(TRUE,"True," &amp; IF(_xlfn.XLOOKUP("Dst_CIDR_Le_16",'Scoring_Config'!$A:$A,'Scoring_Config'!$D:$D,"Yes")="Yes",_xlfn.XLOOKUP("Dst_CIDR_Le_16",'Scoring_Config'!$A:$A,'Scoring_Config'!$C:$C,10),0),"False,0")</f>
        <v>0</v>
      </c>
      <c r="AD222" cm="1">
        <f t="array" ref="AD222">IF(FALSE,"True," &amp; IF(_xlfn.XLOOKUP("Dst_CIDR_17_22",'Scoring_Config'!$A:$A,'Scoring_Config'!$D:$D,"Yes")="Yes",_xlfn.XLOOKUP("Dst_CIDR_17_22",'Scoring_Config'!$A:$A,'Scoring_Config'!$C:$C,5),0),"False,0")</f>
        <v>0</v>
      </c>
      <c r="AE222" cm="1">
        <f t="array" ref="AE222">IF(FALSE,"True," &amp; IF(_xlfn.XLOOKUP("SrcZone_IsAny",'Scoring_Config'!$A:$A,'Scoring_Config'!$D:$D,"Yes")="Yes",_xlfn.XLOOKUP("SrcZone_IsAny",'Scoring_Config'!$A:$A,'Scoring_Config'!$C:$C,10),0),"False,0")</f>
        <v>0</v>
      </c>
      <c r="AF222" cm="1">
        <f t="array" ref="AF222">IF(FALSE,"True," &amp; IF(_xlfn.XLOOKUP("DstZone_IsAny",'Scoring_Config'!$A:$A,'Scoring_Config'!$D:$D,"Yes")="Yes",_xlfn.XLOOKUP("DstZone_IsAny",'Scoring_Config'!$A:$A,'Scoring_Config'!$C:$C,10),0),"False,0")</f>
        <v>0</v>
      </c>
      <c r="AG222" cm="1">
        <f t="array" ref="AG222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222" cm="1">
        <f t="array" ref="AH222">IF(TRUE,"True," &amp; IF(_xlfn.XLOOKUP("App_Any_OR_RangeGt1000",'Scoring_Config'!$A:$A,'Scoring_Config'!$D:$D,"Yes")="Yes",_xlfn.XLOOKUP("App_Any_OR_RangeGt1000",'Scoring_Config'!$A:$A,'Scoring_Config'!$C:$C,10),0),"False,0")</f>
        <v>0</v>
      </c>
      <c r="AI222" cm="1">
        <f t="array" ref="AI222">IF(TRUE,"True," &amp; IF(_xlfn.XLOOKUP("Service_Insecure_Match",'Scoring_Config'!$A:$A,'Scoring_Config'!$D:$D,"Yes")="Yes",_xlfn.XLOOKUP("Service_Insecure_Match",'Scoring_Config'!$A:$A,'Scoring_Config'!$C:$C,5),0),"False,0")</f>
        <v>0</v>
      </c>
      <c r="AJ222" cm="1">
        <f t="array" ref="AJ222">IF(FALSE,"True," &amp; IF(_xlfn.XLOOKUP("Risky_Inbound",'Scoring_Config'!$A:$A,'Scoring_Config'!$D:$D,"Yes")="Yes",_xlfn.XLOOKUP("Risky_Inbound",'Scoring_Config'!$A:$A,'Scoring_Config'!$C:$C,50),0),"False,0")</f>
        <v>0</v>
      </c>
      <c r="AK222" cm="1">
        <f t="array" ref="AK222">IF(FALSE,"True," &amp; IF(_xlfn.XLOOKUP("Risky_Outbound",'Scoring_Config'!$A:$A,'Scoring_Config'!$D:$D,"Yes")="Yes",_xlfn.XLOOKUP("Risky_Outbound",'Scoring_Config'!$A:$A,'Scoring_Config'!$C:$C,25),0),"False,0")</f>
        <v>0</v>
      </c>
      <c r="AL222" t="s">
        <v>6700</v>
      </c>
      <c r="AM222" cm="1">
        <f t="array" ref="AM22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22" t="s">
        <v>6702</v>
      </c>
      <c r="AO222" t="s">
        <v>6697</v>
      </c>
      <c r="AP222" t="s">
        <v>6697</v>
      </c>
      <c r="AQ222" cm="1">
        <f t="array" ref="AQ222">IF(FALSE,"True," &amp; IF(_xlfn.XLOOKUP("Service_IsAny",'Scoring_Config'!$A:$A,'Scoring_Config'!$D:$D,"Yes")="Yes",_xlfn.XLOOKUP("Service_IsAny",'Scoring_Config'!$A:$A,'Scoring_Config'!$C:$C,0),0),"False,0")</f>
        <v>0</v>
      </c>
      <c r="AR222">
        <v>5047</v>
      </c>
      <c r="AS222" cm="1">
        <f t="array" ref="AS222">IF(TRUE,"True," &amp; IF(_xlfn.XLOOKUP("Service_RangeGt1000",'Scoring_Config'!$A:$A,'Scoring_Config'!$D:$D,"Yes")="Yes",_xlfn.XLOOKUP("Service_RangeGt1000",'Scoring_Config'!$A:$A,'Scoring_Config'!$C:$C,0),0),"False,0")</f>
        <v>0</v>
      </c>
      <c r="AT222" cm="1">
        <f t="array" ref="AT222">IF(TRUE,"True," &amp; IF(_xlfn.XLOOKUP("App_IsAny",'Scoring_Config'!$A:$A,'Scoring_Config'!$D:$D,"Yes")="Yes",_xlfn.XLOOKUP("App_IsAny",'Scoring_Config'!$A:$A,'Scoring_Config'!$C:$C,0),0),"False,0")</f>
        <v>0</v>
      </c>
      <c r="AU222">
        <v>65535</v>
      </c>
      <c r="AV222" cm="1">
        <f t="array" ref="AV222">IF(TRUE,"True," &amp; IF(_xlfn.XLOOKUP("App_RangeGt1000",'Scoring_Config'!$A:$A,'Scoring_Config'!$D:$D,"Yes")="Yes",_xlfn.XLOOKUP("App_RangeGt1000",'Scoring_Config'!$A:$A,'Scoring_Config'!$C:$C,0),0),"False,0")</f>
        <v>0</v>
      </c>
      <c r="AW222" cm="1">
        <f t="array" ref="AW222">IF(FALSE,"True," &amp; IF(_xlfn.XLOOKUP("Action_IsDenyOrDrop",'Scoring_Config'!$A:$A,'Scoring_Config'!$D:$D,"Yes")="Yes",_xlfn.XLOOKUP("Action_IsDenyOrDrop",'Scoring_Config'!$A:$A,'Scoring_Config'!$C:$C,0),0),"False,0")</f>
        <v>0</v>
      </c>
      <c r="AX222" cm="1">
        <f t="array" ref="AX222">IF(LEFT(AW222,4)="True",0,(IF(LEFT(Y222,4)="True",IF(_xlfn.XLOOKUP("Src_IsAny",'Scoring_Config'!$A:$A,'Scoring_Config'!$D:$D,"Yes")="Yes",_xlfn.XLOOKUP("Src_IsAny",'Scoring_Config'!$A:$A,'Scoring_Config'!$C:$C,10),0),0)+IF(LEFT(Z222,4)="True",IF(_xlfn.XLOOKUP("Src_CIDR_Le_16",'Scoring_Config'!$A:$A,'Scoring_Config'!$D:$D,"Yes")="Yes",_xlfn.XLOOKUP("Src_CIDR_Le_16",'Scoring_Config'!$A:$A,'Scoring_Config'!$C:$C,10),0),0)+IF(LEFT(AA222,4)="True",IF(_xlfn.XLOOKUP("Src_CIDR_17_22",'Scoring_Config'!$A:$A,'Scoring_Config'!$D:$D,"Yes")="Yes",_xlfn.XLOOKUP("Src_CIDR_17_22",'Scoring_Config'!$A:$A,'Scoring_Config'!$C:$C,5),0),0)+IF(LEFT(AB222,4)="True",IF(_xlfn.XLOOKUP("Dst_IsAny",'Scoring_Config'!$A:$A,'Scoring_Config'!$D:$D,"Yes")="Yes",_xlfn.XLOOKUP("Dst_IsAny",'Scoring_Config'!$A:$A,'Scoring_Config'!$C:$C,10),0),0)+IF(LEFT(AC222,4)="True",IF(_xlfn.XLOOKUP("Dst_CIDR_Le_16",'Scoring_Config'!$A:$A,'Scoring_Config'!$D:$D,"Yes")="Yes",_xlfn.XLOOKUP("Dst_CIDR_Le_16",'Scoring_Config'!$A:$A,'Scoring_Config'!$C:$C,10),0),0)+IF(LEFT(AD222,4)="True",IF(_xlfn.XLOOKUP("Dst_CIDR_17_22",'Scoring_Config'!$A:$A,'Scoring_Config'!$D:$D,"Yes")="Yes",_xlfn.XLOOKUP("Dst_CIDR_17_22",'Scoring_Config'!$A:$A,'Scoring_Config'!$C:$C,5),0),0)+IF(LEFT(AE222,4)="True",IF(_xlfn.XLOOKUP("SrcZone_IsAny",'Scoring_Config'!$A:$A,'Scoring_Config'!$D:$D,"Yes")="Yes",_xlfn.XLOOKUP("SrcZone_IsAny",'Scoring_Config'!$A:$A,'Scoring_Config'!$C:$C,10),0),0)+IF(LEFT(AF222,4)="True",IF(_xlfn.XLOOKUP("DstZone_IsAny",'Scoring_Config'!$A:$A,'Scoring_Config'!$D:$D,"Yes")="Yes",_xlfn.XLOOKUP("DstZone_IsAny",'Scoring_Config'!$A:$A,'Scoring_Config'!$C:$C,10),0),0)+IF(LEFT(AG222,4)="True",IF(_xlfn.XLOOKUP("Service_Any_OR_RangeGt1000",'Scoring_Config'!$A:$A,'Scoring_Config'!$D:$D,"Yes")="Yes",_xlfn.XLOOKUP("Service_Any_OR_RangeGt1000",'Scoring_Config'!$A:$A,'Scoring_Config'!$C:$C,10),0),0)+IF(LEFT(AH222,4)="True",IF(_xlfn.XLOOKUP("App_Any_OR_RangeGt1000",'Scoring_Config'!$A:$A,'Scoring_Config'!$D:$D,"Yes")="Yes",_xlfn.XLOOKUP("App_Any_OR_RangeGt1000",'Scoring_Config'!$A:$A,'Scoring_Config'!$C:$C,10),0),0)+IF(LEFT(AI222,4)="True",IF(_xlfn.XLOOKUP("Service_Insecure_Match",'Scoring_Config'!$A:$A,'Scoring_Config'!$D:$D,"Yes")="Yes",_xlfn.XLOOKUP("Service_Insecure_Match",'Scoring_Config'!$A:$A,'Scoring_Config'!$C:$C,5),0),0)+IF(LEFT(AJ222,4)="True",IF(_xlfn.XLOOKUP("Risky_Inbound",'Scoring_Config'!$A:$A,'Scoring_Config'!$D:$D,"Yes")="Yes",_xlfn.XLOOKUP("Risky_Inbound",'Scoring_Config'!$A:$A,'Scoring_Config'!$C:$C,50),0),0)+IF(LEFT(AK222,4)="True",IF(_xlfn.XLOOKUP("Risky_Outbound",'Scoring_Config'!$A:$A,'Scoring_Config'!$D:$D,"Yes")="Yes",_xlfn.XLOOKUP("Risky_Outbound",'Scoring_Config'!$A:$A,'Scoring_Config'!$C:$C,25),0),0)+IF(LEFT(AZ222,4)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222,FIND(",",AL222)+1,100)),0)+IF(LEFT(AM222,4)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222,FIND(",",AN222)+1,100)),0)+IF(_xlfn.XLOOKUP("Profile_Scoring",'Scoring_Config'!$A:$A,'Scoring_Config'!$D:$D,"Yes")="Yes",VALUE(MID(AO222,FIND(",",AO222)+1,100)),0)+IF(_xlfn.XLOOKUP("Options_Scoring",'Scoring_Config'!$A:$A,'Scoring_Config'!$D:$D,"Yes")="Yes",VALUE(MID(AP222,FIND(",",AP222)+1,100)),0)))</f>
        <v>0</v>
      </c>
      <c r="AY222" t="s">
        <v>6706</v>
      </c>
      <c r="AZ222" cm="1">
        <f t="array" ref="AZ222">IF(TRUE,"True," &amp; IF(_xlfn.XLOOKUP("Migrate_Insecure",'Scoring_Config'!$A:$A,'Scoring_Config'!$D:$D,"Yes")="Yes",_xlfn.XLOOKUP("Migrate_Insecure",'Scoring_Config'!$A:$A,'Scoring_Config'!$C:$C,10),0),"False,0")</f>
        <v>0</v>
      </c>
    </row>
    <row r="223" spans="1:52">
      <c r="A223" t="s">
        <v>1979</v>
      </c>
      <c r="B223" t="s">
        <v>28</v>
      </c>
      <c r="C223" t="s">
        <v>3542</v>
      </c>
      <c r="D223" t="s">
        <v>3545</v>
      </c>
      <c r="E223" t="s">
        <v>3563</v>
      </c>
      <c r="F223" t="s">
        <v>3652</v>
      </c>
      <c r="G223" t="s">
        <v>202</v>
      </c>
      <c r="H223" t="s">
        <v>174</v>
      </c>
      <c r="I223" t="s">
        <v>3630</v>
      </c>
      <c r="J223" t="s">
        <v>905</v>
      </c>
      <c r="K223" t="s">
        <v>174</v>
      </c>
      <c r="L223" t="s">
        <v>1376</v>
      </c>
      <c r="M223" t="s">
        <v>1974</v>
      </c>
      <c r="N223" t="s">
        <v>4315</v>
      </c>
      <c r="O223" t="s">
        <v>4319</v>
      </c>
      <c r="P223" t="s">
        <v>4322</v>
      </c>
      <c r="Q223" t="s">
        <v>4490</v>
      </c>
      <c r="R223" t="s">
        <v>5455</v>
      </c>
      <c r="S223" t="s">
        <v>5440</v>
      </c>
      <c r="T223" t="s">
        <v>5603</v>
      </c>
      <c r="U223" t="s">
        <v>6085</v>
      </c>
      <c r="Y223" cm="1">
        <f t="array" ref="Y223">IF(FALSE,"True," &amp; IF(_xlfn.XLOOKUP("Src_IsAny",'Scoring_Config'!$A:$A,'Scoring_Config'!$D:$D,"Yes")="Yes",_xlfn.XLOOKUP("Src_IsAny",'Scoring_Config'!$A:$A,'Scoring_Config'!$C:$C,10),0),"False,0")</f>
        <v>0</v>
      </c>
      <c r="Z223" cm="1">
        <f t="array" ref="Z223">IF(FALSE,"True," &amp; IF(_xlfn.XLOOKUP("Src_CIDR_Le_16",'Scoring_Config'!$A:$A,'Scoring_Config'!$D:$D,"Yes")="Yes",_xlfn.XLOOKUP("Src_CIDR_Le_16",'Scoring_Config'!$A:$A,'Scoring_Config'!$C:$C,10),0),"False,0")</f>
        <v>0</v>
      </c>
      <c r="AA223" cm="1">
        <f t="array" ref="AA223">IF(TRUE,"True," &amp; IF(_xlfn.XLOOKUP("Src_CIDR_17_22",'Scoring_Config'!$A:$A,'Scoring_Config'!$D:$D,"Yes")="Yes",_xlfn.XLOOKUP("Src_CIDR_17_22",'Scoring_Config'!$A:$A,'Scoring_Config'!$C:$C,5),0),"False,0")</f>
        <v>0</v>
      </c>
      <c r="AB223" cm="1">
        <f t="array" ref="AB223">IF(FALSE,"True," &amp; IF(_xlfn.XLOOKUP("Dst_IsAny",'Scoring_Config'!$A:$A,'Scoring_Config'!$D:$D,"Yes")="Yes",_xlfn.XLOOKUP("Dst_IsAny",'Scoring_Config'!$A:$A,'Scoring_Config'!$C:$C,10),0),"False,0")</f>
        <v>0</v>
      </c>
      <c r="AC223" cm="1">
        <f t="array" ref="AC223">IF(TRUE,"True," &amp; IF(_xlfn.XLOOKUP("Dst_CIDR_Le_16",'Scoring_Config'!$A:$A,'Scoring_Config'!$D:$D,"Yes")="Yes",_xlfn.XLOOKUP("Dst_CIDR_Le_16",'Scoring_Config'!$A:$A,'Scoring_Config'!$C:$C,10),0),"False,0")</f>
        <v>0</v>
      </c>
      <c r="AD223" cm="1">
        <f t="array" ref="AD223">IF(FALSE,"True," &amp; IF(_xlfn.XLOOKUP("Dst_CIDR_17_22",'Scoring_Config'!$A:$A,'Scoring_Config'!$D:$D,"Yes")="Yes",_xlfn.XLOOKUP("Dst_CIDR_17_22",'Scoring_Config'!$A:$A,'Scoring_Config'!$C:$C,5),0),"False,0")</f>
        <v>0</v>
      </c>
      <c r="AE223" cm="1">
        <f t="array" ref="AE223">IF(FALSE,"True," &amp; IF(_xlfn.XLOOKUP("SrcZone_IsAny",'Scoring_Config'!$A:$A,'Scoring_Config'!$D:$D,"Yes")="Yes",_xlfn.XLOOKUP("SrcZone_IsAny",'Scoring_Config'!$A:$A,'Scoring_Config'!$C:$C,10),0),"False,0")</f>
        <v>0</v>
      </c>
      <c r="AF223" cm="1">
        <f t="array" ref="AF223">IF(FALSE,"True," &amp; IF(_xlfn.XLOOKUP("DstZone_IsAny",'Scoring_Config'!$A:$A,'Scoring_Config'!$D:$D,"Yes")="Yes",_xlfn.XLOOKUP("DstZone_IsAny",'Scoring_Config'!$A:$A,'Scoring_Config'!$C:$C,10),0),"False,0")</f>
        <v>0</v>
      </c>
      <c r="AG223" cm="1">
        <f t="array" ref="AG223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223" cm="1">
        <f t="array" ref="AH223">IF(TRUE,"True," &amp; IF(_xlfn.XLOOKUP("App_Any_OR_RangeGt1000",'Scoring_Config'!$A:$A,'Scoring_Config'!$D:$D,"Yes")="Yes",_xlfn.XLOOKUP("App_Any_OR_RangeGt1000",'Scoring_Config'!$A:$A,'Scoring_Config'!$C:$C,10),0),"False,0")</f>
        <v>0</v>
      </c>
      <c r="AI223" cm="1">
        <f t="array" ref="AI223">IF(TRUE,"True," &amp; IF(_xlfn.XLOOKUP("Service_Insecure_Match",'Scoring_Config'!$A:$A,'Scoring_Config'!$D:$D,"Yes")="Yes",_xlfn.XLOOKUP("Service_Insecure_Match",'Scoring_Config'!$A:$A,'Scoring_Config'!$C:$C,5),0),"False,0")</f>
        <v>0</v>
      </c>
      <c r="AJ223" cm="1">
        <f t="array" ref="AJ223">IF(FALSE,"True," &amp; IF(_xlfn.XLOOKUP("Risky_Inbound",'Scoring_Config'!$A:$A,'Scoring_Config'!$D:$D,"Yes")="Yes",_xlfn.XLOOKUP("Risky_Inbound",'Scoring_Config'!$A:$A,'Scoring_Config'!$C:$C,50),0),"False,0")</f>
        <v>0</v>
      </c>
      <c r="AK223" cm="1">
        <f t="array" ref="AK223">IF(FALSE,"True," &amp; IF(_xlfn.XLOOKUP("Risky_Outbound",'Scoring_Config'!$A:$A,'Scoring_Config'!$D:$D,"Yes")="Yes",_xlfn.XLOOKUP("Risky_Outbound",'Scoring_Config'!$A:$A,'Scoring_Config'!$C:$C,25),0),"False,0")</f>
        <v>0</v>
      </c>
      <c r="AL223" t="s">
        <v>6697</v>
      </c>
      <c r="AM223" cm="1">
        <f t="array" ref="AM22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23" t="s">
        <v>6697</v>
      </c>
      <c r="AO223" t="s">
        <v>6697</v>
      </c>
      <c r="AP223" t="s">
        <v>6697</v>
      </c>
      <c r="AQ223" cm="1">
        <f t="array" ref="AQ223">IF(FALSE,"True," &amp; IF(_xlfn.XLOOKUP("Service_IsAny",'Scoring_Config'!$A:$A,'Scoring_Config'!$D:$D,"Yes")="Yes",_xlfn.XLOOKUP("Service_IsAny",'Scoring_Config'!$A:$A,'Scoring_Config'!$C:$C,0),0),"False,0")</f>
        <v>0</v>
      </c>
      <c r="AR223">
        <v>5047</v>
      </c>
      <c r="AS223" cm="1">
        <f t="array" ref="AS223">IF(TRUE,"True," &amp; IF(_xlfn.XLOOKUP("Service_RangeGt1000",'Scoring_Config'!$A:$A,'Scoring_Config'!$D:$D,"Yes")="Yes",_xlfn.XLOOKUP("Service_RangeGt1000",'Scoring_Config'!$A:$A,'Scoring_Config'!$C:$C,0),0),"False,0")</f>
        <v>0</v>
      </c>
      <c r="AT223" cm="1">
        <f t="array" ref="AT223">IF(TRUE,"True," &amp; IF(_xlfn.XLOOKUP("App_IsAny",'Scoring_Config'!$A:$A,'Scoring_Config'!$D:$D,"Yes")="Yes",_xlfn.XLOOKUP("App_IsAny",'Scoring_Config'!$A:$A,'Scoring_Config'!$C:$C,0),0),"False,0")</f>
        <v>0</v>
      </c>
      <c r="AU223">
        <v>65535</v>
      </c>
      <c r="AV223" cm="1">
        <f t="array" ref="AV223">IF(TRUE,"True," &amp; IF(_xlfn.XLOOKUP("App_RangeGt1000",'Scoring_Config'!$A:$A,'Scoring_Config'!$D:$D,"Yes")="Yes",_xlfn.XLOOKUP("App_RangeGt1000",'Scoring_Config'!$A:$A,'Scoring_Config'!$C:$C,0),0),"False,0")</f>
        <v>0</v>
      </c>
      <c r="AW223" cm="1">
        <f t="array" ref="AW223">IF(FALSE,"True," &amp; IF(_xlfn.XLOOKUP("Action_IsDenyOrDrop",'Scoring_Config'!$A:$A,'Scoring_Config'!$D:$D,"Yes")="Yes",_xlfn.XLOOKUP("Action_IsDenyOrDrop",'Scoring_Config'!$A:$A,'Scoring_Config'!$C:$C,0),0),"False,0")</f>
        <v>0</v>
      </c>
      <c r="AX223" cm="1">
        <f t="array" ref="AX223">IF(LEFT(AW223,4)="True",0,(IF(LEFT(Y223,4)="True",IF(_xlfn.XLOOKUP("Src_IsAny",'Scoring_Config'!$A:$A,'Scoring_Config'!$D:$D,"Yes")="Yes",_xlfn.XLOOKUP("Src_IsAny",'Scoring_Config'!$A:$A,'Scoring_Config'!$C:$C,10),0),0)+IF(LEFT(Z223,4)="True",IF(_xlfn.XLOOKUP("Src_CIDR_Le_16",'Scoring_Config'!$A:$A,'Scoring_Config'!$D:$D,"Yes")="Yes",_xlfn.XLOOKUP("Src_CIDR_Le_16",'Scoring_Config'!$A:$A,'Scoring_Config'!$C:$C,10),0),0)+IF(LEFT(AA223,4)="True",IF(_xlfn.XLOOKUP("Src_CIDR_17_22",'Scoring_Config'!$A:$A,'Scoring_Config'!$D:$D,"Yes")="Yes",_xlfn.XLOOKUP("Src_CIDR_17_22",'Scoring_Config'!$A:$A,'Scoring_Config'!$C:$C,5),0),0)+IF(LEFT(AB223,4)="True",IF(_xlfn.XLOOKUP("Dst_IsAny",'Scoring_Config'!$A:$A,'Scoring_Config'!$D:$D,"Yes")="Yes",_xlfn.XLOOKUP("Dst_IsAny",'Scoring_Config'!$A:$A,'Scoring_Config'!$C:$C,10),0),0)+IF(LEFT(AC223,4)="True",IF(_xlfn.XLOOKUP("Dst_CIDR_Le_16",'Scoring_Config'!$A:$A,'Scoring_Config'!$D:$D,"Yes")="Yes",_xlfn.XLOOKUP("Dst_CIDR_Le_16",'Scoring_Config'!$A:$A,'Scoring_Config'!$C:$C,10),0),0)+IF(LEFT(AD223,4)="True",IF(_xlfn.XLOOKUP("Dst_CIDR_17_22",'Scoring_Config'!$A:$A,'Scoring_Config'!$D:$D,"Yes")="Yes",_xlfn.XLOOKUP("Dst_CIDR_17_22",'Scoring_Config'!$A:$A,'Scoring_Config'!$C:$C,5),0),0)+IF(LEFT(AE223,4)="True",IF(_xlfn.XLOOKUP("SrcZone_IsAny",'Scoring_Config'!$A:$A,'Scoring_Config'!$D:$D,"Yes")="Yes",_xlfn.XLOOKUP("SrcZone_IsAny",'Scoring_Config'!$A:$A,'Scoring_Config'!$C:$C,10),0),0)+IF(LEFT(AF223,4)="True",IF(_xlfn.XLOOKUP("DstZone_IsAny",'Scoring_Config'!$A:$A,'Scoring_Config'!$D:$D,"Yes")="Yes",_xlfn.XLOOKUP("DstZone_IsAny",'Scoring_Config'!$A:$A,'Scoring_Config'!$C:$C,10),0),0)+IF(LEFT(AG223,4)="True",IF(_xlfn.XLOOKUP("Service_Any_OR_RangeGt1000",'Scoring_Config'!$A:$A,'Scoring_Config'!$D:$D,"Yes")="Yes",_xlfn.XLOOKUP("Service_Any_OR_RangeGt1000",'Scoring_Config'!$A:$A,'Scoring_Config'!$C:$C,10),0),0)+IF(LEFT(AH223,4)="True",IF(_xlfn.XLOOKUP("App_Any_OR_RangeGt1000",'Scoring_Config'!$A:$A,'Scoring_Config'!$D:$D,"Yes")="Yes",_xlfn.XLOOKUP("App_Any_OR_RangeGt1000",'Scoring_Config'!$A:$A,'Scoring_Config'!$C:$C,10),0),0)+IF(LEFT(AI223,4)="True",IF(_xlfn.XLOOKUP("Service_Insecure_Match",'Scoring_Config'!$A:$A,'Scoring_Config'!$D:$D,"Yes")="Yes",_xlfn.XLOOKUP("Service_Insecure_Match",'Scoring_Config'!$A:$A,'Scoring_Config'!$C:$C,5),0),0)+IF(LEFT(AJ223,4)="True",IF(_xlfn.XLOOKUP("Risky_Inbound",'Scoring_Config'!$A:$A,'Scoring_Config'!$D:$D,"Yes")="Yes",_xlfn.XLOOKUP("Risky_Inbound",'Scoring_Config'!$A:$A,'Scoring_Config'!$C:$C,50),0),0)+IF(LEFT(AK223,4)="True",IF(_xlfn.XLOOKUP("Risky_Outbound",'Scoring_Config'!$A:$A,'Scoring_Config'!$D:$D,"Yes")="Yes",_xlfn.XLOOKUP("Risky_Outbound",'Scoring_Config'!$A:$A,'Scoring_Config'!$C:$C,25),0),0)+IF(LEFT(AZ223,4)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223,FIND(",",AL223)+1,100)),0)+IF(LEFT(AM223,4)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223,FIND(",",AN223)+1,100)),0)+IF(_xlfn.XLOOKUP("Profile_Scoring",'Scoring_Config'!$A:$A,'Scoring_Config'!$D:$D,"Yes")="Yes",VALUE(MID(AO223,FIND(",",AO223)+1,100)),0)+IF(_xlfn.XLOOKUP("Options_Scoring",'Scoring_Config'!$A:$A,'Scoring_Config'!$D:$D,"Yes")="Yes",VALUE(MID(AP223,FIND(",",AP223)+1,100)),0)))</f>
        <v>0</v>
      </c>
      <c r="AY223" t="s">
        <v>6706</v>
      </c>
      <c r="AZ223" cm="1">
        <f t="array" ref="AZ223">IF(TRUE,"True," &amp; IF(_xlfn.XLOOKUP("Migrate_Insecure",'Scoring_Config'!$A:$A,'Scoring_Config'!$D:$D,"Yes")="Yes",_xlfn.XLOOKUP("Migrate_Insecure",'Scoring_Config'!$A:$A,'Scoring_Config'!$C:$C,10),0),"False,0")</f>
        <v>0</v>
      </c>
    </row>
    <row r="224" spans="1:52">
      <c r="A224" t="s">
        <v>1979</v>
      </c>
      <c r="B224" t="s">
        <v>2199</v>
      </c>
      <c r="C224" t="s">
        <v>3542</v>
      </c>
      <c r="D224" t="s">
        <v>3545</v>
      </c>
      <c r="E224" t="s">
        <v>3563</v>
      </c>
      <c r="F224" t="s">
        <v>3652</v>
      </c>
      <c r="G224" t="s">
        <v>202</v>
      </c>
      <c r="H224" t="s">
        <v>4060</v>
      </c>
      <c r="I224" t="s">
        <v>4115</v>
      </c>
      <c r="J224" t="s">
        <v>906</v>
      </c>
      <c r="K224" t="s">
        <v>1696</v>
      </c>
      <c r="L224" t="s">
        <v>1327</v>
      </c>
      <c r="M224" t="s">
        <v>1974</v>
      </c>
      <c r="N224" t="s">
        <v>4315</v>
      </c>
      <c r="O224" t="s">
        <v>4319</v>
      </c>
      <c r="P224" t="s">
        <v>4321</v>
      </c>
      <c r="Q224" t="s">
        <v>4489</v>
      </c>
      <c r="R224" t="s">
        <v>5440</v>
      </c>
      <c r="S224" t="s">
        <v>5440</v>
      </c>
      <c r="T224" t="s">
        <v>5636</v>
      </c>
      <c r="U224" t="s">
        <v>6083</v>
      </c>
      <c r="Y224" cm="1">
        <f t="array" ref="Y224">IF(FALSE,"True," &amp; IF(_xlfn.XLOOKUP("Src_IsAny",'Scoring_Config'!$A:$A,'Scoring_Config'!$D:$D,"Yes")="Yes",_xlfn.XLOOKUP("Src_IsAny",'Scoring_Config'!$A:$A,'Scoring_Config'!$C:$C,10),0),"False,0")</f>
        <v>0</v>
      </c>
      <c r="Z224" cm="1">
        <f t="array" ref="Z224">IF(FALSE,"True," &amp; IF(_xlfn.XLOOKUP("Src_CIDR_Le_16",'Scoring_Config'!$A:$A,'Scoring_Config'!$D:$D,"Yes")="Yes",_xlfn.XLOOKUP("Src_CIDR_Le_16",'Scoring_Config'!$A:$A,'Scoring_Config'!$C:$C,10),0),"False,0")</f>
        <v>0</v>
      </c>
      <c r="AA224" cm="1">
        <f t="array" ref="AA224">IF(TRUE,"True," &amp; IF(_xlfn.XLOOKUP("Src_CIDR_17_22",'Scoring_Config'!$A:$A,'Scoring_Config'!$D:$D,"Yes")="Yes",_xlfn.XLOOKUP("Src_CIDR_17_22",'Scoring_Config'!$A:$A,'Scoring_Config'!$C:$C,5),0),"False,0")</f>
        <v>0</v>
      </c>
      <c r="AB224" cm="1">
        <f t="array" ref="AB224">IF(FALSE,"True," &amp; IF(_xlfn.XLOOKUP("Dst_IsAny",'Scoring_Config'!$A:$A,'Scoring_Config'!$D:$D,"Yes")="Yes",_xlfn.XLOOKUP("Dst_IsAny",'Scoring_Config'!$A:$A,'Scoring_Config'!$C:$C,10),0),"False,0")</f>
        <v>0</v>
      </c>
      <c r="AC224" cm="1">
        <f t="array" ref="AC224">IF(TRUE,"True," &amp; IF(_xlfn.XLOOKUP("Dst_CIDR_Le_16",'Scoring_Config'!$A:$A,'Scoring_Config'!$D:$D,"Yes")="Yes",_xlfn.XLOOKUP("Dst_CIDR_Le_16",'Scoring_Config'!$A:$A,'Scoring_Config'!$C:$C,10),0),"False,0")</f>
        <v>0</v>
      </c>
      <c r="AD224" cm="1">
        <f t="array" ref="AD224">IF(FALSE,"True," &amp; IF(_xlfn.XLOOKUP("Dst_CIDR_17_22",'Scoring_Config'!$A:$A,'Scoring_Config'!$D:$D,"Yes")="Yes",_xlfn.XLOOKUP("Dst_CIDR_17_22",'Scoring_Config'!$A:$A,'Scoring_Config'!$C:$C,5),0),"False,0")</f>
        <v>0</v>
      </c>
      <c r="AE224" cm="1">
        <f t="array" ref="AE224">IF(FALSE,"True," &amp; IF(_xlfn.XLOOKUP("SrcZone_IsAny",'Scoring_Config'!$A:$A,'Scoring_Config'!$D:$D,"Yes")="Yes",_xlfn.XLOOKUP("SrcZone_IsAny",'Scoring_Config'!$A:$A,'Scoring_Config'!$C:$C,10),0),"False,0")</f>
        <v>0</v>
      </c>
      <c r="AF224" cm="1">
        <f t="array" ref="AF224">IF(FALSE,"True," &amp; IF(_xlfn.XLOOKUP("DstZone_IsAny",'Scoring_Config'!$A:$A,'Scoring_Config'!$D:$D,"Yes")="Yes",_xlfn.XLOOKUP("DstZone_IsAny",'Scoring_Config'!$A:$A,'Scoring_Config'!$C:$C,10),0),"False,0")</f>
        <v>0</v>
      </c>
      <c r="AG224" cm="1">
        <f t="array" ref="AG22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24" cm="1">
        <f t="array" ref="AH224">IF(FALSE,"True," &amp; IF(_xlfn.XLOOKUP("App_Any_OR_RangeGt1000",'Scoring_Config'!$A:$A,'Scoring_Config'!$D:$D,"Yes")="Yes",_xlfn.XLOOKUP("App_Any_OR_RangeGt1000",'Scoring_Config'!$A:$A,'Scoring_Config'!$C:$C,10),0),"False,0")</f>
        <v>0</v>
      </c>
      <c r="AI224" cm="1">
        <f t="array" ref="AI224">IF(FALSE,"True," &amp; IF(_xlfn.XLOOKUP("Service_Insecure_Match",'Scoring_Config'!$A:$A,'Scoring_Config'!$D:$D,"Yes")="Yes",_xlfn.XLOOKUP("Service_Insecure_Match",'Scoring_Config'!$A:$A,'Scoring_Config'!$C:$C,5),0),"False,0")</f>
        <v>0</v>
      </c>
      <c r="AJ224" cm="1">
        <f t="array" ref="AJ224">IF(FALSE,"True," &amp; IF(_xlfn.XLOOKUP("Risky_Inbound",'Scoring_Config'!$A:$A,'Scoring_Config'!$D:$D,"Yes")="Yes",_xlfn.XLOOKUP("Risky_Inbound",'Scoring_Config'!$A:$A,'Scoring_Config'!$C:$C,50),0),"False,0")</f>
        <v>0</v>
      </c>
      <c r="AK224" cm="1">
        <f t="array" ref="AK224">IF(FALSE,"True," &amp; IF(_xlfn.XLOOKUP("Risky_Outbound",'Scoring_Config'!$A:$A,'Scoring_Config'!$D:$D,"Yes")="Yes",_xlfn.XLOOKUP("Risky_Outbound",'Scoring_Config'!$A:$A,'Scoring_Config'!$C:$C,25),0),"False,0")</f>
        <v>0</v>
      </c>
      <c r="AL224" t="s">
        <v>6700</v>
      </c>
      <c r="AM224" cm="1">
        <f t="array" ref="AM22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24" t="s">
        <v>6702</v>
      </c>
      <c r="AO224" t="s">
        <v>6697</v>
      </c>
      <c r="AP224" t="s">
        <v>6697</v>
      </c>
      <c r="AQ224" cm="1">
        <f t="array" ref="AQ224">IF(FALSE,"True," &amp; IF(_xlfn.XLOOKUP("Service_IsAny",'Scoring_Config'!$A:$A,'Scoring_Config'!$D:$D,"Yes")="Yes",_xlfn.XLOOKUP("Service_IsAny",'Scoring_Config'!$A:$A,'Scoring_Config'!$C:$C,0),0),"False,0")</f>
        <v>0</v>
      </c>
      <c r="AR224">
        <v>0</v>
      </c>
      <c r="AS224" cm="1">
        <f t="array" ref="AS224">IF(FALSE,"True," &amp; IF(_xlfn.XLOOKUP("Service_RangeGt1000",'Scoring_Config'!$A:$A,'Scoring_Config'!$D:$D,"Yes")="Yes",_xlfn.XLOOKUP("Service_RangeGt1000",'Scoring_Config'!$A:$A,'Scoring_Config'!$C:$C,0),0),"False,0")</f>
        <v>0</v>
      </c>
      <c r="AT224" cm="1">
        <f t="array" ref="AT224">IF(FALSE,"True," &amp; IF(_xlfn.XLOOKUP("App_IsAny",'Scoring_Config'!$A:$A,'Scoring_Config'!$D:$D,"Yes")="Yes",_xlfn.XLOOKUP("App_IsAny",'Scoring_Config'!$A:$A,'Scoring_Config'!$C:$C,0),0),"False,0")</f>
        <v>0</v>
      </c>
      <c r="AU224">
        <v>0</v>
      </c>
      <c r="AV224" cm="1">
        <f t="array" ref="AV224">IF(FALSE,"True," &amp; IF(_xlfn.XLOOKUP("App_RangeGt1000",'Scoring_Config'!$A:$A,'Scoring_Config'!$D:$D,"Yes")="Yes",_xlfn.XLOOKUP("App_RangeGt1000",'Scoring_Config'!$A:$A,'Scoring_Config'!$C:$C,0),0),"False,0")</f>
        <v>0</v>
      </c>
      <c r="AW224" cm="1">
        <f t="array" ref="AW224">IF(FALSE,"True," &amp; IF(_xlfn.XLOOKUP("Action_IsDenyOrDrop",'Scoring_Config'!$A:$A,'Scoring_Config'!$D:$D,"Yes")="Yes",_xlfn.XLOOKUP("Action_IsDenyOrDrop",'Scoring_Config'!$A:$A,'Scoring_Config'!$C:$C,0),0),"False,0")</f>
        <v>0</v>
      </c>
      <c r="AX224" cm="1">
        <f t="array" ref="AX224">IF(LEFT(AW224,4)="True",0,(IF(LEFT(Y224,4)="True",IF(_xlfn.XLOOKUP("Src_IsAny",'Scoring_Config'!$A:$A,'Scoring_Config'!$D:$D,"Yes")="Yes",_xlfn.XLOOKUP("Src_IsAny",'Scoring_Config'!$A:$A,'Scoring_Config'!$C:$C,10),0),0)+IF(LEFT(Z224,4)="True",IF(_xlfn.XLOOKUP("Src_CIDR_Le_16",'Scoring_Config'!$A:$A,'Scoring_Config'!$D:$D,"Yes")="Yes",_xlfn.XLOOKUP("Src_CIDR_Le_16",'Scoring_Config'!$A:$A,'Scoring_Config'!$C:$C,10),0),0)+IF(LEFT(AA224,4)="True",IF(_xlfn.XLOOKUP("Src_CIDR_17_22",'Scoring_Config'!$A:$A,'Scoring_Config'!$D:$D,"Yes")="Yes",_xlfn.XLOOKUP("Src_CIDR_17_22",'Scoring_Config'!$A:$A,'Scoring_Config'!$C:$C,5),0),0)+IF(LEFT(AB224,4)="True",IF(_xlfn.XLOOKUP("Dst_IsAny",'Scoring_Config'!$A:$A,'Scoring_Config'!$D:$D,"Yes")="Yes",_xlfn.XLOOKUP("Dst_IsAny",'Scoring_Config'!$A:$A,'Scoring_Config'!$C:$C,10),0),0)+IF(LEFT(AC224,4)="True",IF(_xlfn.XLOOKUP("Dst_CIDR_Le_16",'Scoring_Config'!$A:$A,'Scoring_Config'!$D:$D,"Yes")="Yes",_xlfn.XLOOKUP("Dst_CIDR_Le_16",'Scoring_Config'!$A:$A,'Scoring_Config'!$C:$C,10),0),0)+IF(LEFT(AD224,4)="True",IF(_xlfn.XLOOKUP("Dst_CIDR_17_22",'Scoring_Config'!$A:$A,'Scoring_Config'!$D:$D,"Yes")="Yes",_xlfn.XLOOKUP("Dst_CIDR_17_22",'Scoring_Config'!$A:$A,'Scoring_Config'!$C:$C,5),0),0)+IF(LEFT(AE224,4)="True",IF(_xlfn.XLOOKUP("SrcZone_IsAny",'Scoring_Config'!$A:$A,'Scoring_Config'!$D:$D,"Yes")="Yes",_xlfn.XLOOKUP("SrcZone_IsAny",'Scoring_Config'!$A:$A,'Scoring_Config'!$C:$C,10),0),0)+IF(LEFT(AF224,4)="True",IF(_xlfn.XLOOKUP("DstZone_IsAny",'Scoring_Config'!$A:$A,'Scoring_Config'!$D:$D,"Yes")="Yes",_xlfn.XLOOKUP("DstZone_IsAny",'Scoring_Config'!$A:$A,'Scoring_Config'!$C:$C,10),0),0)+IF(LEFT(AG224,4)="True",IF(_xlfn.XLOOKUP("Service_Any_OR_RangeGt1000",'Scoring_Config'!$A:$A,'Scoring_Config'!$D:$D,"Yes")="Yes",_xlfn.XLOOKUP("Service_Any_OR_RangeGt1000",'Scoring_Config'!$A:$A,'Scoring_Config'!$C:$C,10),0),0)+IF(LEFT(AH224,4)="True",IF(_xlfn.XLOOKUP("App_Any_OR_RangeGt1000",'Scoring_Config'!$A:$A,'Scoring_Config'!$D:$D,"Yes")="Yes",_xlfn.XLOOKUP("App_Any_OR_RangeGt1000",'Scoring_Config'!$A:$A,'Scoring_Config'!$C:$C,10),0),0)+IF(LEFT(AI224,4)="True",IF(_xlfn.XLOOKUP("Service_Insecure_Match",'Scoring_Config'!$A:$A,'Scoring_Config'!$D:$D,"Yes")="Yes",_xlfn.XLOOKUP("Service_Insecure_Match",'Scoring_Config'!$A:$A,'Scoring_Config'!$C:$C,5),0),0)+IF(LEFT(AJ224,4)="True",IF(_xlfn.XLOOKUP("Risky_Inbound",'Scoring_Config'!$A:$A,'Scoring_Config'!$D:$D,"Yes")="Yes",_xlfn.XLOOKUP("Risky_Inbound",'Scoring_Config'!$A:$A,'Scoring_Config'!$C:$C,50),0),0)+IF(LEFT(AK224,4)="True",IF(_xlfn.XLOOKUP("Risky_Outbound",'Scoring_Config'!$A:$A,'Scoring_Config'!$D:$D,"Yes")="Yes",_xlfn.XLOOKUP("Risky_Outbound",'Scoring_Config'!$A:$A,'Scoring_Config'!$C:$C,25),0),0)+IF(LEFT(AZ224,4)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224,FIND(",",AL224)+1,100)),0)+IF(LEFT(AM224,4)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224,FIND(",",AN224)+1,100)),0)+IF(_xlfn.XLOOKUP("Profile_Scoring",'Scoring_Config'!$A:$A,'Scoring_Config'!$D:$D,"Yes")="Yes",VALUE(MID(AO224,FIND(",",AO224)+1,100)),0)+IF(_xlfn.XLOOKUP("Options_Scoring",'Scoring_Config'!$A:$A,'Scoring_Config'!$D:$D,"Yes")="Yes",VALUE(MID(AP224,FIND(",",AP224)+1,100)),0)))</f>
        <v>0</v>
      </c>
      <c r="AZ224" cm="1">
        <f t="array" ref="AZ224">IF(FALSE,"True," &amp; IF(_xlfn.XLOOKUP("Migrate_Insecure",'Scoring_Config'!$A:$A,'Scoring_Config'!$D:$D,"Yes")="Yes",_xlfn.XLOOKUP("Migrate_Insecure",'Scoring_Config'!$A:$A,'Scoring_Config'!$C:$C,10),0),"False,0")</f>
        <v>0</v>
      </c>
    </row>
    <row r="225" spans="1:52">
      <c r="A225" t="s">
        <v>1979</v>
      </c>
      <c r="B225" t="s">
        <v>2200</v>
      </c>
      <c r="C225" t="s">
        <v>3542</v>
      </c>
      <c r="D225" t="s">
        <v>3545</v>
      </c>
      <c r="E225" t="s">
        <v>3563</v>
      </c>
      <c r="F225" t="s">
        <v>3652</v>
      </c>
      <c r="G225" t="s">
        <v>202</v>
      </c>
      <c r="H225" t="s">
        <v>4060</v>
      </c>
      <c r="I225" t="s">
        <v>3630</v>
      </c>
      <c r="J225" t="s">
        <v>907</v>
      </c>
      <c r="K225" t="s">
        <v>1696</v>
      </c>
      <c r="L225" t="s">
        <v>1327</v>
      </c>
      <c r="M225" t="s">
        <v>1974</v>
      </c>
      <c r="N225" t="s">
        <v>4315</v>
      </c>
      <c r="O225" t="s">
        <v>4319</v>
      </c>
      <c r="P225" t="s">
        <v>4323</v>
      </c>
      <c r="Q225" t="s">
        <v>4491</v>
      </c>
      <c r="R225" t="s">
        <v>5439</v>
      </c>
      <c r="S225" t="s">
        <v>4324</v>
      </c>
      <c r="T225" t="s">
        <v>5603</v>
      </c>
      <c r="U225" t="s">
        <v>6086</v>
      </c>
      <c r="Y225" cm="1">
        <f t="array" ref="Y225">IF(FALSE,"True," &amp; IF(_xlfn.XLOOKUP("Src_IsAny",'Scoring_Config'!$A:$A,'Scoring_Config'!$D:$D,"Yes")="Yes",_xlfn.XLOOKUP("Src_IsAny",'Scoring_Config'!$A:$A,'Scoring_Config'!$C:$C,10),0),"False,0")</f>
        <v>0</v>
      </c>
      <c r="Z225" cm="1">
        <f t="array" ref="Z225">IF(FALSE,"True," &amp; IF(_xlfn.XLOOKUP("Src_CIDR_Le_16",'Scoring_Config'!$A:$A,'Scoring_Config'!$D:$D,"Yes")="Yes",_xlfn.XLOOKUP("Src_CIDR_Le_16",'Scoring_Config'!$A:$A,'Scoring_Config'!$C:$C,10),0),"False,0")</f>
        <v>0</v>
      </c>
      <c r="AA225" cm="1">
        <f t="array" ref="AA225">IF(TRUE,"True," &amp; IF(_xlfn.XLOOKUP("Src_CIDR_17_22",'Scoring_Config'!$A:$A,'Scoring_Config'!$D:$D,"Yes")="Yes",_xlfn.XLOOKUP("Src_CIDR_17_22",'Scoring_Config'!$A:$A,'Scoring_Config'!$C:$C,5),0),"False,0")</f>
        <v>0</v>
      </c>
      <c r="AB225" cm="1">
        <f t="array" ref="AB225">IF(FALSE,"True," &amp; IF(_xlfn.XLOOKUP("Dst_IsAny",'Scoring_Config'!$A:$A,'Scoring_Config'!$D:$D,"Yes")="Yes",_xlfn.XLOOKUP("Dst_IsAny",'Scoring_Config'!$A:$A,'Scoring_Config'!$C:$C,10),0),"False,0")</f>
        <v>0</v>
      </c>
      <c r="AC225" cm="1">
        <f t="array" ref="AC225">IF(TRUE,"True," &amp; IF(_xlfn.XLOOKUP("Dst_CIDR_Le_16",'Scoring_Config'!$A:$A,'Scoring_Config'!$D:$D,"Yes")="Yes",_xlfn.XLOOKUP("Dst_CIDR_Le_16",'Scoring_Config'!$A:$A,'Scoring_Config'!$C:$C,10),0),"False,0")</f>
        <v>0</v>
      </c>
      <c r="AD225" cm="1">
        <f t="array" ref="AD225">IF(FALSE,"True," &amp; IF(_xlfn.XLOOKUP("Dst_CIDR_17_22",'Scoring_Config'!$A:$A,'Scoring_Config'!$D:$D,"Yes")="Yes",_xlfn.XLOOKUP("Dst_CIDR_17_22",'Scoring_Config'!$A:$A,'Scoring_Config'!$C:$C,5),0),"False,0")</f>
        <v>0</v>
      </c>
      <c r="AE225" cm="1">
        <f t="array" ref="AE225">IF(FALSE,"True," &amp; IF(_xlfn.XLOOKUP("SrcZone_IsAny",'Scoring_Config'!$A:$A,'Scoring_Config'!$D:$D,"Yes")="Yes",_xlfn.XLOOKUP("SrcZone_IsAny",'Scoring_Config'!$A:$A,'Scoring_Config'!$C:$C,10),0),"False,0")</f>
        <v>0</v>
      </c>
      <c r="AF225" cm="1">
        <f t="array" ref="AF225">IF(FALSE,"True," &amp; IF(_xlfn.XLOOKUP("DstZone_IsAny",'Scoring_Config'!$A:$A,'Scoring_Config'!$D:$D,"Yes")="Yes",_xlfn.XLOOKUP("DstZone_IsAny",'Scoring_Config'!$A:$A,'Scoring_Config'!$C:$C,10),0),"False,0")</f>
        <v>0</v>
      </c>
      <c r="AG225" cm="1">
        <f t="array" ref="AG22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25" cm="1">
        <f t="array" ref="AH225">IF(FALSE,"True," &amp; IF(_xlfn.XLOOKUP("App_Any_OR_RangeGt1000",'Scoring_Config'!$A:$A,'Scoring_Config'!$D:$D,"Yes")="Yes",_xlfn.XLOOKUP("App_Any_OR_RangeGt1000",'Scoring_Config'!$A:$A,'Scoring_Config'!$C:$C,10),0),"False,0")</f>
        <v>0</v>
      </c>
      <c r="AI225" cm="1">
        <f t="array" ref="AI225">IF(FALSE,"True," &amp; IF(_xlfn.XLOOKUP("Service_Insecure_Match",'Scoring_Config'!$A:$A,'Scoring_Config'!$D:$D,"Yes")="Yes",_xlfn.XLOOKUP("Service_Insecure_Match",'Scoring_Config'!$A:$A,'Scoring_Config'!$C:$C,5),0),"False,0")</f>
        <v>0</v>
      </c>
      <c r="AJ225" cm="1">
        <f t="array" ref="AJ225">IF(FALSE,"True," &amp; IF(_xlfn.XLOOKUP("Risky_Inbound",'Scoring_Config'!$A:$A,'Scoring_Config'!$D:$D,"Yes")="Yes",_xlfn.XLOOKUP("Risky_Inbound",'Scoring_Config'!$A:$A,'Scoring_Config'!$C:$C,50),0),"False,0")</f>
        <v>0</v>
      </c>
      <c r="AK225" cm="1">
        <f t="array" ref="AK225">IF(FALSE,"True," &amp; IF(_xlfn.XLOOKUP("Risky_Outbound",'Scoring_Config'!$A:$A,'Scoring_Config'!$D:$D,"Yes")="Yes",_xlfn.XLOOKUP("Risky_Outbound",'Scoring_Config'!$A:$A,'Scoring_Config'!$C:$C,25),0),"False,0")</f>
        <v>0</v>
      </c>
      <c r="AL225" t="s">
        <v>6699</v>
      </c>
      <c r="AM225" cm="1">
        <f t="array" ref="AM22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25" t="s">
        <v>6702</v>
      </c>
      <c r="AO225" t="s">
        <v>6697</v>
      </c>
      <c r="AP225" t="s">
        <v>6697</v>
      </c>
      <c r="AQ225" cm="1">
        <f t="array" ref="AQ225">IF(FALSE,"True," &amp; IF(_xlfn.XLOOKUP("Service_IsAny",'Scoring_Config'!$A:$A,'Scoring_Config'!$D:$D,"Yes")="Yes",_xlfn.XLOOKUP("Service_IsAny",'Scoring_Config'!$A:$A,'Scoring_Config'!$C:$C,0),0),"False,0")</f>
        <v>0</v>
      </c>
      <c r="AR225">
        <v>0</v>
      </c>
      <c r="AS225" cm="1">
        <f t="array" ref="AS225">IF(FALSE,"True," &amp; IF(_xlfn.XLOOKUP("Service_RangeGt1000",'Scoring_Config'!$A:$A,'Scoring_Config'!$D:$D,"Yes")="Yes",_xlfn.XLOOKUP("Service_RangeGt1000",'Scoring_Config'!$A:$A,'Scoring_Config'!$C:$C,0),0),"False,0")</f>
        <v>0</v>
      </c>
      <c r="AT225" cm="1">
        <f t="array" ref="AT225">IF(FALSE,"True," &amp; IF(_xlfn.XLOOKUP("App_IsAny",'Scoring_Config'!$A:$A,'Scoring_Config'!$D:$D,"Yes")="Yes",_xlfn.XLOOKUP("App_IsAny",'Scoring_Config'!$A:$A,'Scoring_Config'!$C:$C,0),0),"False,0")</f>
        <v>0</v>
      </c>
      <c r="AU225">
        <v>0</v>
      </c>
      <c r="AV225" cm="1">
        <f t="array" ref="AV225">IF(FALSE,"True," &amp; IF(_xlfn.XLOOKUP("App_RangeGt1000",'Scoring_Config'!$A:$A,'Scoring_Config'!$D:$D,"Yes")="Yes",_xlfn.XLOOKUP("App_RangeGt1000",'Scoring_Config'!$A:$A,'Scoring_Config'!$C:$C,0),0),"False,0")</f>
        <v>0</v>
      </c>
      <c r="AW225" cm="1">
        <f t="array" ref="AW225">IF(FALSE,"True," &amp; IF(_xlfn.XLOOKUP("Action_IsDenyOrDrop",'Scoring_Config'!$A:$A,'Scoring_Config'!$D:$D,"Yes")="Yes",_xlfn.XLOOKUP("Action_IsDenyOrDrop",'Scoring_Config'!$A:$A,'Scoring_Config'!$C:$C,0),0),"False,0")</f>
        <v>0</v>
      </c>
      <c r="AX225" cm="1">
        <f t="array" ref="AX225">IF(LEFT(AW225,4)="True",0,(IF(LEFT(Y225,4)="True",IF(_xlfn.XLOOKUP("Src_IsAny",'Scoring_Config'!$A:$A,'Scoring_Config'!$D:$D,"Yes")="Yes",_xlfn.XLOOKUP("Src_IsAny",'Scoring_Config'!$A:$A,'Scoring_Config'!$C:$C,10),0),0)+IF(LEFT(Z225,4)="True",IF(_xlfn.XLOOKUP("Src_CIDR_Le_16",'Scoring_Config'!$A:$A,'Scoring_Config'!$D:$D,"Yes")="Yes",_xlfn.XLOOKUP("Src_CIDR_Le_16",'Scoring_Config'!$A:$A,'Scoring_Config'!$C:$C,10),0),0)+IF(LEFT(AA225,4)="True",IF(_xlfn.XLOOKUP("Src_CIDR_17_22",'Scoring_Config'!$A:$A,'Scoring_Config'!$D:$D,"Yes")="Yes",_xlfn.XLOOKUP("Src_CIDR_17_22",'Scoring_Config'!$A:$A,'Scoring_Config'!$C:$C,5),0),0)+IF(LEFT(AB225,4)="True",IF(_xlfn.XLOOKUP("Dst_IsAny",'Scoring_Config'!$A:$A,'Scoring_Config'!$D:$D,"Yes")="Yes",_xlfn.XLOOKUP("Dst_IsAny",'Scoring_Config'!$A:$A,'Scoring_Config'!$C:$C,10),0),0)+IF(LEFT(AC225,4)="True",IF(_xlfn.XLOOKUP("Dst_CIDR_Le_16",'Scoring_Config'!$A:$A,'Scoring_Config'!$D:$D,"Yes")="Yes",_xlfn.XLOOKUP("Dst_CIDR_Le_16",'Scoring_Config'!$A:$A,'Scoring_Config'!$C:$C,10),0),0)+IF(LEFT(AD225,4)="True",IF(_xlfn.XLOOKUP("Dst_CIDR_17_22",'Scoring_Config'!$A:$A,'Scoring_Config'!$D:$D,"Yes")="Yes",_xlfn.XLOOKUP("Dst_CIDR_17_22",'Scoring_Config'!$A:$A,'Scoring_Config'!$C:$C,5),0),0)+IF(LEFT(AE225,4)="True",IF(_xlfn.XLOOKUP("SrcZone_IsAny",'Scoring_Config'!$A:$A,'Scoring_Config'!$D:$D,"Yes")="Yes",_xlfn.XLOOKUP("SrcZone_IsAny",'Scoring_Config'!$A:$A,'Scoring_Config'!$C:$C,10),0),0)+IF(LEFT(AF225,4)="True",IF(_xlfn.XLOOKUP("DstZone_IsAny",'Scoring_Config'!$A:$A,'Scoring_Config'!$D:$D,"Yes")="Yes",_xlfn.XLOOKUP("DstZone_IsAny",'Scoring_Config'!$A:$A,'Scoring_Config'!$C:$C,10),0),0)+IF(LEFT(AG225,4)="True",IF(_xlfn.XLOOKUP("Service_Any_OR_RangeGt1000",'Scoring_Config'!$A:$A,'Scoring_Config'!$D:$D,"Yes")="Yes",_xlfn.XLOOKUP("Service_Any_OR_RangeGt1000",'Scoring_Config'!$A:$A,'Scoring_Config'!$C:$C,10),0),0)+IF(LEFT(AH225,4)="True",IF(_xlfn.XLOOKUP("App_Any_OR_RangeGt1000",'Scoring_Config'!$A:$A,'Scoring_Config'!$D:$D,"Yes")="Yes",_xlfn.XLOOKUP("App_Any_OR_RangeGt1000",'Scoring_Config'!$A:$A,'Scoring_Config'!$C:$C,10),0),0)+IF(LEFT(AI225,4)="True",IF(_xlfn.XLOOKUP("Service_Insecure_Match",'Scoring_Config'!$A:$A,'Scoring_Config'!$D:$D,"Yes")="Yes",_xlfn.XLOOKUP("Service_Insecure_Match",'Scoring_Config'!$A:$A,'Scoring_Config'!$C:$C,5),0),0)+IF(LEFT(AJ225,4)="True",IF(_xlfn.XLOOKUP("Risky_Inbound",'Scoring_Config'!$A:$A,'Scoring_Config'!$D:$D,"Yes")="Yes",_xlfn.XLOOKUP("Risky_Inbound",'Scoring_Config'!$A:$A,'Scoring_Config'!$C:$C,50),0),0)+IF(LEFT(AK225,4)="True",IF(_xlfn.XLOOKUP("Risky_Outbound",'Scoring_Config'!$A:$A,'Scoring_Config'!$D:$D,"Yes")="Yes",_xlfn.XLOOKUP("Risky_Outbound",'Scoring_Config'!$A:$A,'Scoring_Config'!$C:$C,25),0),0)+IF(LEFT(AZ225,4)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225,FIND(",",AL225)+1,100)),0)+IF(LEFT(AM225,4)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225,FIND(",",AN225)+1,100)),0)+IF(_xlfn.XLOOKUP("Profile_Scoring",'Scoring_Config'!$A:$A,'Scoring_Config'!$D:$D,"Yes")="Yes",VALUE(MID(AO225,FIND(",",AO225)+1,100)),0)+IF(_xlfn.XLOOKUP("Options_Scoring",'Scoring_Config'!$A:$A,'Scoring_Config'!$D:$D,"Yes")="Yes",VALUE(MID(AP225,FIND(",",AP225)+1,100)),0)))</f>
        <v>0</v>
      </c>
      <c r="AZ225" cm="1">
        <f t="array" ref="AZ225">IF(FALSE,"True," &amp; IF(_xlfn.XLOOKUP("Migrate_Insecure",'Scoring_Config'!$A:$A,'Scoring_Config'!$D:$D,"Yes")="Yes",_xlfn.XLOOKUP("Migrate_Insecure",'Scoring_Config'!$A:$A,'Scoring_Config'!$C:$C,10),0),"False,0")</f>
        <v>0</v>
      </c>
    </row>
    <row r="226" spans="1:52">
      <c r="A226" t="s">
        <v>1979</v>
      </c>
      <c r="B226" t="s">
        <v>2201</v>
      </c>
      <c r="C226" t="s">
        <v>3542</v>
      </c>
      <c r="D226" t="s">
        <v>3545</v>
      </c>
      <c r="E226" t="s">
        <v>3563</v>
      </c>
      <c r="F226" t="s">
        <v>3652</v>
      </c>
      <c r="G226" t="s">
        <v>202</v>
      </c>
      <c r="H226" t="s">
        <v>174</v>
      </c>
      <c r="I226" t="s">
        <v>3630</v>
      </c>
      <c r="J226" t="s">
        <v>907</v>
      </c>
      <c r="K226" t="s">
        <v>1696</v>
      </c>
      <c r="L226" t="s">
        <v>1327</v>
      </c>
      <c r="M226" t="s">
        <v>1974</v>
      </c>
      <c r="N226" t="s">
        <v>4315</v>
      </c>
      <c r="O226" t="s">
        <v>4319</v>
      </c>
      <c r="P226" t="s">
        <v>4322</v>
      </c>
      <c r="Q226" t="s">
        <v>4491</v>
      </c>
      <c r="R226" t="s">
        <v>5440</v>
      </c>
      <c r="S226" t="s">
        <v>5440</v>
      </c>
      <c r="T226" t="s">
        <v>5603</v>
      </c>
      <c r="U226" t="s">
        <v>6086</v>
      </c>
      <c r="Y226" cm="1">
        <f t="array" ref="Y226">IF(FALSE,"True," &amp; IF(_xlfn.XLOOKUP("Src_IsAny",'Scoring_Config'!$A:$A,'Scoring_Config'!$D:$D,"Yes")="Yes",_xlfn.XLOOKUP("Src_IsAny",'Scoring_Config'!$A:$A,'Scoring_Config'!$C:$C,10),0),"False,0")</f>
        <v>0</v>
      </c>
      <c r="Z226" cm="1">
        <f t="array" ref="Z226">IF(FALSE,"True," &amp; IF(_xlfn.XLOOKUP("Src_CIDR_Le_16",'Scoring_Config'!$A:$A,'Scoring_Config'!$D:$D,"Yes")="Yes",_xlfn.XLOOKUP("Src_CIDR_Le_16",'Scoring_Config'!$A:$A,'Scoring_Config'!$C:$C,10),0),"False,0")</f>
        <v>0</v>
      </c>
      <c r="AA226" cm="1">
        <f t="array" ref="AA226">IF(TRUE,"True," &amp; IF(_xlfn.XLOOKUP("Src_CIDR_17_22",'Scoring_Config'!$A:$A,'Scoring_Config'!$D:$D,"Yes")="Yes",_xlfn.XLOOKUP("Src_CIDR_17_22",'Scoring_Config'!$A:$A,'Scoring_Config'!$C:$C,5),0),"False,0")</f>
        <v>0</v>
      </c>
      <c r="AB226" cm="1">
        <f t="array" ref="AB226">IF(FALSE,"True," &amp; IF(_xlfn.XLOOKUP("Dst_IsAny",'Scoring_Config'!$A:$A,'Scoring_Config'!$D:$D,"Yes")="Yes",_xlfn.XLOOKUP("Dst_IsAny",'Scoring_Config'!$A:$A,'Scoring_Config'!$C:$C,10),0),"False,0")</f>
        <v>0</v>
      </c>
      <c r="AC226" cm="1">
        <f t="array" ref="AC226">IF(TRUE,"True," &amp; IF(_xlfn.XLOOKUP("Dst_CIDR_Le_16",'Scoring_Config'!$A:$A,'Scoring_Config'!$D:$D,"Yes")="Yes",_xlfn.XLOOKUP("Dst_CIDR_Le_16",'Scoring_Config'!$A:$A,'Scoring_Config'!$C:$C,10),0),"False,0")</f>
        <v>0</v>
      </c>
      <c r="AD226" cm="1">
        <f t="array" ref="AD226">IF(FALSE,"True," &amp; IF(_xlfn.XLOOKUP("Dst_CIDR_17_22",'Scoring_Config'!$A:$A,'Scoring_Config'!$D:$D,"Yes")="Yes",_xlfn.XLOOKUP("Dst_CIDR_17_22",'Scoring_Config'!$A:$A,'Scoring_Config'!$C:$C,5),0),"False,0")</f>
        <v>0</v>
      </c>
      <c r="AE226" cm="1">
        <f t="array" ref="AE226">IF(FALSE,"True," &amp; IF(_xlfn.XLOOKUP("SrcZone_IsAny",'Scoring_Config'!$A:$A,'Scoring_Config'!$D:$D,"Yes")="Yes",_xlfn.XLOOKUP("SrcZone_IsAny",'Scoring_Config'!$A:$A,'Scoring_Config'!$C:$C,10),0),"False,0")</f>
        <v>0</v>
      </c>
      <c r="AF226" cm="1">
        <f t="array" ref="AF226">IF(FALSE,"True," &amp; IF(_xlfn.XLOOKUP("DstZone_IsAny",'Scoring_Config'!$A:$A,'Scoring_Config'!$D:$D,"Yes")="Yes",_xlfn.XLOOKUP("DstZone_IsAny",'Scoring_Config'!$A:$A,'Scoring_Config'!$C:$C,10),0),"False,0")</f>
        <v>0</v>
      </c>
      <c r="AG226" cm="1">
        <f t="array" ref="AG22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26" cm="1">
        <f t="array" ref="AH226">IF(FALSE,"True," &amp; IF(_xlfn.XLOOKUP("App_Any_OR_RangeGt1000",'Scoring_Config'!$A:$A,'Scoring_Config'!$D:$D,"Yes")="Yes",_xlfn.XLOOKUP("App_Any_OR_RangeGt1000",'Scoring_Config'!$A:$A,'Scoring_Config'!$C:$C,10),0),"False,0")</f>
        <v>0</v>
      </c>
      <c r="AI226" cm="1">
        <f t="array" ref="AI226">IF(FALSE,"True," &amp; IF(_xlfn.XLOOKUP("Service_Insecure_Match",'Scoring_Config'!$A:$A,'Scoring_Config'!$D:$D,"Yes")="Yes",_xlfn.XLOOKUP("Service_Insecure_Match",'Scoring_Config'!$A:$A,'Scoring_Config'!$C:$C,5),0),"False,0")</f>
        <v>0</v>
      </c>
      <c r="AJ226" cm="1">
        <f t="array" ref="AJ226">IF(FALSE,"True," &amp; IF(_xlfn.XLOOKUP("Risky_Inbound",'Scoring_Config'!$A:$A,'Scoring_Config'!$D:$D,"Yes")="Yes",_xlfn.XLOOKUP("Risky_Inbound",'Scoring_Config'!$A:$A,'Scoring_Config'!$C:$C,50),0),"False,0")</f>
        <v>0</v>
      </c>
      <c r="AK226" cm="1">
        <f t="array" ref="AK226">IF(FALSE,"True," &amp; IF(_xlfn.XLOOKUP("Risky_Outbound",'Scoring_Config'!$A:$A,'Scoring_Config'!$D:$D,"Yes")="Yes",_xlfn.XLOOKUP("Risky_Outbound",'Scoring_Config'!$A:$A,'Scoring_Config'!$C:$C,25),0),"False,0")</f>
        <v>0</v>
      </c>
      <c r="AL226" t="s">
        <v>6697</v>
      </c>
      <c r="AM226" cm="1">
        <f t="array" ref="AM22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26" t="s">
        <v>6697</v>
      </c>
      <c r="AO226" t="s">
        <v>6697</v>
      </c>
      <c r="AP226" t="s">
        <v>6697</v>
      </c>
      <c r="AQ226" cm="1">
        <f t="array" ref="AQ226">IF(FALSE,"True," &amp; IF(_xlfn.XLOOKUP("Service_IsAny",'Scoring_Config'!$A:$A,'Scoring_Config'!$D:$D,"Yes")="Yes",_xlfn.XLOOKUP("Service_IsAny",'Scoring_Config'!$A:$A,'Scoring_Config'!$C:$C,0),0),"False,0")</f>
        <v>0</v>
      </c>
      <c r="AR226">
        <v>0</v>
      </c>
      <c r="AS226" cm="1">
        <f t="array" ref="AS226">IF(FALSE,"True," &amp; IF(_xlfn.XLOOKUP("Service_RangeGt1000",'Scoring_Config'!$A:$A,'Scoring_Config'!$D:$D,"Yes")="Yes",_xlfn.XLOOKUP("Service_RangeGt1000",'Scoring_Config'!$A:$A,'Scoring_Config'!$C:$C,0),0),"False,0")</f>
        <v>0</v>
      </c>
      <c r="AT226" cm="1">
        <f t="array" ref="AT226">IF(FALSE,"True," &amp; IF(_xlfn.XLOOKUP("App_IsAny",'Scoring_Config'!$A:$A,'Scoring_Config'!$D:$D,"Yes")="Yes",_xlfn.XLOOKUP("App_IsAny",'Scoring_Config'!$A:$A,'Scoring_Config'!$C:$C,0),0),"False,0")</f>
        <v>0</v>
      </c>
      <c r="AU226">
        <v>0</v>
      </c>
      <c r="AV226" cm="1">
        <f t="array" ref="AV226">IF(FALSE,"True," &amp; IF(_xlfn.XLOOKUP("App_RangeGt1000",'Scoring_Config'!$A:$A,'Scoring_Config'!$D:$D,"Yes")="Yes",_xlfn.XLOOKUP("App_RangeGt1000",'Scoring_Config'!$A:$A,'Scoring_Config'!$C:$C,0),0),"False,0")</f>
        <v>0</v>
      </c>
      <c r="AW226" cm="1">
        <f t="array" ref="AW226">IF(FALSE,"True," &amp; IF(_xlfn.XLOOKUP("Action_IsDenyOrDrop",'Scoring_Config'!$A:$A,'Scoring_Config'!$D:$D,"Yes")="Yes",_xlfn.XLOOKUP("Action_IsDenyOrDrop",'Scoring_Config'!$A:$A,'Scoring_Config'!$C:$C,0),0),"False,0")</f>
        <v>0</v>
      </c>
      <c r="AX226" cm="1">
        <f t="array" ref="AX226">IF(LEFT(AW226,4)="True",0,(IF(LEFT(Y226,4)="True",IF(_xlfn.XLOOKUP("Src_IsAny",'Scoring_Config'!$A:$A,'Scoring_Config'!$D:$D,"Yes")="Yes",_xlfn.XLOOKUP("Src_IsAny",'Scoring_Config'!$A:$A,'Scoring_Config'!$C:$C,10),0),0)+IF(LEFT(Z226,4)="True",IF(_xlfn.XLOOKUP("Src_CIDR_Le_16",'Scoring_Config'!$A:$A,'Scoring_Config'!$D:$D,"Yes")="Yes",_xlfn.XLOOKUP("Src_CIDR_Le_16",'Scoring_Config'!$A:$A,'Scoring_Config'!$C:$C,10),0),0)+IF(LEFT(AA226,4)="True",IF(_xlfn.XLOOKUP("Src_CIDR_17_22",'Scoring_Config'!$A:$A,'Scoring_Config'!$D:$D,"Yes")="Yes",_xlfn.XLOOKUP("Src_CIDR_17_22",'Scoring_Config'!$A:$A,'Scoring_Config'!$C:$C,5),0),0)+IF(LEFT(AB226,4)="True",IF(_xlfn.XLOOKUP("Dst_IsAny",'Scoring_Config'!$A:$A,'Scoring_Config'!$D:$D,"Yes")="Yes",_xlfn.XLOOKUP("Dst_IsAny",'Scoring_Config'!$A:$A,'Scoring_Config'!$C:$C,10),0),0)+IF(LEFT(AC226,4)="True",IF(_xlfn.XLOOKUP("Dst_CIDR_Le_16",'Scoring_Config'!$A:$A,'Scoring_Config'!$D:$D,"Yes")="Yes",_xlfn.XLOOKUP("Dst_CIDR_Le_16",'Scoring_Config'!$A:$A,'Scoring_Config'!$C:$C,10),0),0)+IF(LEFT(AD226,4)="True",IF(_xlfn.XLOOKUP("Dst_CIDR_17_22",'Scoring_Config'!$A:$A,'Scoring_Config'!$D:$D,"Yes")="Yes",_xlfn.XLOOKUP("Dst_CIDR_17_22",'Scoring_Config'!$A:$A,'Scoring_Config'!$C:$C,5),0),0)+IF(LEFT(AE226,4)="True",IF(_xlfn.XLOOKUP("SrcZone_IsAny",'Scoring_Config'!$A:$A,'Scoring_Config'!$D:$D,"Yes")="Yes",_xlfn.XLOOKUP("SrcZone_IsAny",'Scoring_Config'!$A:$A,'Scoring_Config'!$C:$C,10),0),0)+IF(LEFT(AF226,4)="True",IF(_xlfn.XLOOKUP("DstZone_IsAny",'Scoring_Config'!$A:$A,'Scoring_Config'!$D:$D,"Yes")="Yes",_xlfn.XLOOKUP("DstZone_IsAny",'Scoring_Config'!$A:$A,'Scoring_Config'!$C:$C,10),0),0)+IF(LEFT(AG226,4)="True",IF(_xlfn.XLOOKUP("Service_Any_OR_RangeGt1000",'Scoring_Config'!$A:$A,'Scoring_Config'!$D:$D,"Yes")="Yes",_xlfn.XLOOKUP("Service_Any_OR_RangeGt1000",'Scoring_Config'!$A:$A,'Scoring_Config'!$C:$C,10),0),0)+IF(LEFT(AH226,4)="True",IF(_xlfn.XLOOKUP("App_Any_OR_RangeGt1000",'Scoring_Config'!$A:$A,'Scoring_Config'!$D:$D,"Yes")="Yes",_xlfn.XLOOKUP("App_Any_OR_RangeGt1000",'Scoring_Config'!$A:$A,'Scoring_Config'!$C:$C,10),0),0)+IF(LEFT(AI226,4)="True",IF(_xlfn.XLOOKUP("Service_Insecure_Match",'Scoring_Config'!$A:$A,'Scoring_Config'!$D:$D,"Yes")="Yes",_xlfn.XLOOKUP("Service_Insecure_Match",'Scoring_Config'!$A:$A,'Scoring_Config'!$C:$C,5),0),0)+IF(LEFT(AJ226,4)="True",IF(_xlfn.XLOOKUP("Risky_Inbound",'Scoring_Config'!$A:$A,'Scoring_Config'!$D:$D,"Yes")="Yes",_xlfn.XLOOKUP("Risky_Inbound",'Scoring_Config'!$A:$A,'Scoring_Config'!$C:$C,50),0),0)+IF(LEFT(AK226,4)="True",IF(_xlfn.XLOOKUP("Risky_Outbound",'Scoring_Config'!$A:$A,'Scoring_Config'!$D:$D,"Yes")="Yes",_xlfn.XLOOKUP("Risky_Outbound",'Scoring_Config'!$A:$A,'Scoring_Config'!$C:$C,25),0),0)+IF(LEFT(AZ226,4)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226,FIND(",",AL226)+1,100)),0)+IF(LEFT(AM226,4)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226,FIND(",",AN226)+1,100)),0)+IF(_xlfn.XLOOKUP("Profile_Scoring",'Scoring_Config'!$A:$A,'Scoring_Config'!$D:$D,"Yes")="Yes",VALUE(MID(AO226,FIND(",",AO226)+1,100)),0)+IF(_xlfn.XLOOKUP("Options_Scoring",'Scoring_Config'!$A:$A,'Scoring_Config'!$D:$D,"Yes")="Yes",VALUE(MID(AP226,FIND(",",AP226)+1,100)),0)))</f>
        <v>0</v>
      </c>
      <c r="AZ226" cm="1">
        <f t="array" ref="AZ226">IF(FALSE,"True," &amp; IF(_xlfn.XLOOKUP("Migrate_Insecure",'Scoring_Config'!$A:$A,'Scoring_Config'!$D:$D,"Yes")="Yes",_xlfn.XLOOKUP("Migrate_Insecure",'Scoring_Config'!$A:$A,'Scoring_Config'!$C:$C,10),0),"False,0")</f>
        <v>0</v>
      </c>
    </row>
    <row r="227" spans="1:52">
      <c r="A227" t="s">
        <v>1979</v>
      </c>
      <c r="B227" t="s">
        <v>2202</v>
      </c>
      <c r="C227" t="s">
        <v>3542</v>
      </c>
      <c r="D227" t="s">
        <v>3545</v>
      </c>
      <c r="E227" t="s">
        <v>3563</v>
      </c>
      <c r="F227" t="s">
        <v>3652</v>
      </c>
      <c r="G227" t="s">
        <v>202</v>
      </c>
      <c r="H227" t="s">
        <v>4061</v>
      </c>
      <c r="I227" t="s">
        <v>4116</v>
      </c>
      <c r="J227" t="s">
        <v>908</v>
      </c>
      <c r="K227" t="s">
        <v>174</v>
      </c>
      <c r="L227" t="s">
        <v>1377</v>
      </c>
      <c r="M227" t="s">
        <v>1974</v>
      </c>
      <c r="N227" t="s">
        <v>4315</v>
      </c>
      <c r="O227" t="s">
        <v>4319</v>
      </c>
      <c r="P227" t="s">
        <v>4321</v>
      </c>
      <c r="Q227" t="s">
        <v>4492</v>
      </c>
      <c r="R227" t="s">
        <v>5452</v>
      </c>
      <c r="S227" t="s">
        <v>5452</v>
      </c>
      <c r="T227" t="s">
        <v>5637</v>
      </c>
      <c r="U227" t="s">
        <v>6083</v>
      </c>
      <c r="Y227" cm="1">
        <f t="array" ref="Y227">IF(FALSE,"True," &amp; IF(_xlfn.XLOOKUP("Src_IsAny",'Scoring_Config'!$A:$A,'Scoring_Config'!$D:$D,"Yes")="Yes",_xlfn.XLOOKUP("Src_IsAny",'Scoring_Config'!$A:$A,'Scoring_Config'!$C:$C,10),0),"False,0")</f>
        <v>0</v>
      </c>
      <c r="Z227" cm="1">
        <f t="array" ref="Z227">IF(FALSE,"True," &amp; IF(_xlfn.XLOOKUP("Src_CIDR_Le_16",'Scoring_Config'!$A:$A,'Scoring_Config'!$D:$D,"Yes")="Yes",_xlfn.XLOOKUP("Src_CIDR_Le_16",'Scoring_Config'!$A:$A,'Scoring_Config'!$C:$C,10),0),"False,0")</f>
        <v>0</v>
      </c>
      <c r="AA227" cm="1">
        <f t="array" ref="AA227">IF(TRUE,"True," &amp; IF(_xlfn.XLOOKUP("Src_CIDR_17_22",'Scoring_Config'!$A:$A,'Scoring_Config'!$D:$D,"Yes")="Yes",_xlfn.XLOOKUP("Src_CIDR_17_22",'Scoring_Config'!$A:$A,'Scoring_Config'!$C:$C,5),0),"False,0")</f>
        <v>0</v>
      </c>
      <c r="AB227" cm="1">
        <f t="array" ref="AB227">IF(FALSE,"True," &amp; IF(_xlfn.XLOOKUP("Dst_IsAny",'Scoring_Config'!$A:$A,'Scoring_Config'!$D:$D,"Yes")="Yes",_xlfn.XLOOKUP("Dst_IsAny",'Scoring_Config'!$A:$A,'Scoring_Config'!$C:$C,10),0),"False,0")</f>
        <v>0</v>
      </c>
      <c r="AC227" cm="1">
        <f t="array" ref="AC227">IF(FALSE,"True," &amp; IF(_xlfn.XLOOKUP("Dst_CIDR_Le_16",'Scoring_Config'!$A:$A,'Scoring_Config'!$D:$D,"Yes")="Yes",_xlfn.XLOOKUP("Dst_CIDR_Le_16",'Scoring_Config'!$A:$A,'Scoring_Config'!$C:$C,10),0),"False,0")</f>
        <v>0</v>
      </c>
      <c r="AD227" cm="1">
        <f t="array" ref="AD227">IF(TRUE,"True," &amp; IF(_xlfn.XLOOKUP("Dst_CIDR_17_22",'Scoring_Config'!$A:$A,'Scoring_Config'!$D:$D,"Yes")="Yes",_xlfn.XLOOKUP("Dst_CIDR_17_22",'Scoring_Config'!$A:$A,'Scoring_Config'!$C:$C,5),0),"False,0")</f>
        <v>0</v>
      </c>
      <c r="AE227" cm="1">
        <f t="array" ref="AE227">IF(FALSE,"True," &amp; IF(_xlfn.XLOOKUP("SrcZone_IsAny",'Scoring_Config'!$A:$A,'Scoring_Config'!$D:$D,"Yes")="Yes",_xlfn.XLOOKUP("SrcZone_IsAny",'Scoring_Config'!$A:$A,'Scoring_Config'!$C:$C,10),0),"False,0")</f>
        <v>0</v>
      </c>
      <c r="AF227" cm="1">
        <f t="array" ref="AF227">IF(FALSE,"True," &amp; IF(_xlfn.XLOOKUP("DstZone_IsAny",'Scoring_Config'!$A:$A,'Scoring_Config'!$D:$D,"Yes")="Yes",_xlfn.XLOOKUP("DstZone_IsAny",'Scoring_Config'!$A:$A,'Scoring_Config'!$C:$C,10),0),"False,0")</f>
        <v>0</v>
      </c>
      <c r="AG227" cm="1">
        <f t="array" ref="AG22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27" cm="1">
        <f t="array" ref="AH227">IF(TRUE,"True," &amp; IF(_xlfn.XLOOKUP("App_Any_OR_RangeGt1000",'Scoring_Config'!$A:$A,'Scoring_Config'!$D:$D,"Yes")="Yes",_xlfn.XLOOKUP("App_Any_OR_RangeGt1000",'Scoring_Config'!$A:$A,'Scoring_Config'!$C:$C,10),0),"False,0")</f>
        <v>0</v>
      </c>
      <c r="AI227" cm="1">
        <f t="array" ref="AI227">IF(TRUE,"True," &amp; IF(_xlfn.XLOOKUP("Service_Insecure_Match",'Scoring_Config'!$A:$A,'Scoring_Config'!$D:$D,"Yes")="Yes",_xlfn.XLOOKUP("Service_Insecure_Match",'Scoring_Config'!$A:$A,'Scoring_Config'!$C:$C,5),0),"False,0")</f>
        <v>0</v>
      </c>
      <c r="AJ227" cm="1">
        <f t="array" ref="AJ227">IF(FALSE,"True," &amp; IF(_xlfn.XLOOKUP("Risky_Inbound",'Scoring_Config'!$A:$A,'Scoring_Config'!$D:$D,"Yes")="Yes",_xlfn.XLOOKUP("Risky_Inbound",'Scoring_Config'!$A:$A,'Scoring_Config'!$C:$C,50),0),"False,0")</f>
        <v>0</v>
      </c>
      <c r="AK227" cm="1">
        <f t="array" ref="AK227">IF(FALSE,"True," &amp; IF(_xlfn.XLOOKUP("Risky_Outbound",'Scoring_Config'!$A:$A,'Scoring_Config'!$D:$D,"Yes")="Yes",_xlfn.XLOOKUP("Risky_Outbound",'Scoring_Config'!$A:$A,'Scoring_Config'!$C:$C,25),0),"False,0")</f>
        <v>0</v>
      </c>
      <c r="AL227" t="s">
        <v>6700</v>
      </c>
      <c r="AM227" cm="1">
        <f t="array" ref="AM22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27" t="s">
        <v>6702</v>
      </c>
      <c r="AO227" t="s">
        <v>6697</v>
      </c>
      <c r="AP227" t="s">
        <v>6697</v>
      </c>
      <c r="AQ227" cm="1">
        <f t="array" ref="AQ227">IF(FALSE,"True," &amp; IF(_xlfn.XLOOKUP("Service_IsAny",'Scoring_Config'!$A:$A,'Scoring_Config'!$D:$D,"Yes")="Yes",_xlfn.XLOOKUP("Service_IsAny",'Scoring_Config'!$A:$A,'Scoring_Config'!$C:$C,0),0),"False,0")</f>
        <v>0</v>
      </c>
      <c r="AR227">
        <v>214</v>
      </c>
      <c r="AS227" cm="1">
        <f t="array" ref="AS227">IF(FALSE,"True," &amp; IF(_xlfn.XLOOKUP("Service_RangeGt1000",'Scoring_Config'!$A:$A,'Scoring_Config'!$D:$D,"Yes")="Yes",_xlfn.XLOOKUP("Service_RangeGt1000",'Scoring_Config'!$A:$A,'Scoring_Config'!$C:$C,0),0),"False,0")</f>
        <v>0</v>
      </c>
      <c r="AT227" cm="1">
        <f t="array" ref="AT227">IF(TRUE,"True," &amp; IF(_xlfn.XLOOKUP("App_IsAny",'Scoring_Config'!$A:$A,'Scoring_Config'!$D:$D,"Yes")="Yes",_xlfn.XLOOKUP("App_IsAny",'Scoring_Config'!$A:$A,'Scoring_Config'!$C:$C,0),0),"False,0")</f>
        <v>0</v>
      </c>
      <c r="AU227">
        <v>65535</v>
      </c>
      <c r="AV227" cm="1">
        <f t="array" ref="AV227">IF(TRUE,"True," &amp; IF(_xlfn.XLOOKUP("App_RangeGt1000",'Scoring_Config'!$A:$A,'Scoring_Config'!$D:$D,"Yes")="Yes",_xlfn.XLOOKUP("App_RangeGt1000",'Scoring_Config'!$A:$A,'Scoring_Config'!$C:$C,0),0),"False,0")</f>
        <v>0</v>
      </c>
      <c r="AW227" cm="1">
        <f t="array" ref="AW227">IF(FALSE,"True," &amp; IF(_xlfn.XLOOKUP("Action_IsDenyOrDrop",'Scoring_Config'!$A:$A,'Scoring_Config'!$D:$D,"Yes")="Yes",_xlfn.XLOOKUP("Action_IsDenyOrDrop",'Scoring_Config'!$A:$A,'Scoring_Config'!$C:$C,0),0),"False,0")</f>
        <v>0</v>
      </c>
      <c r="AX227" cm="1">
        <f t="array" ref="AX227">IF(LEFT(AW227,4)="True",0,(IF(LEFT(Y227,4)="True",IF(_xlfn.XLOOKUP("Src_IsAny",'Scoring_Config'!$A:$A,'Scoring_Config'!$D:$D,"Yes")="Yes",_xlfn.XLOOKUP("Src_IsAny",'Scoring_Config'!$A:$A,'Scoring_Config'!$C:$C,10),0),0)+IF(LEFT(Z227,4)="True",IF(_xlfn.XLOOKUP("Src_CIDR_Le_16",'Scoring_Config'!$A:$A,'Scoring_Config'!$D:$D,"Yes")="Yes",_xlfn.XLOOKUP("Src_CIDR_Le_16",'Scoring_Config'!$A:$A,'Scoring_Config'!$C:$C,10),0),0)+IF(LEFT(AA227,4)="True",IF(_xlfn.XLOOKUP("Src_CIDR_17_22",'Scoring_Config'!$A:$A,'Scoring_Config'!$D:$D,"Yes")="Yes",_xlfn.XLOOKUP("Src_CIDR_17_22",'Scoring_Config'!$A:$A,'Scoring_Config'!$C:$C,5),0),0)+IF(LEFT(AB227,4)="True",IF(_xlfn.XLOOKUP("Dst_IsAny",'Scoring_Config'!$A:$A,'Scoring_Config'!$D:$D,"Yes")="Yes",_xlfn.XLOOKUP("Dst_IsAny",'Scoring_Config'!$A:$A,'Scoring_Config'!$C:$C,10),0),0)+IF(LEFT(AC227,4)="True",IF(_xlfn.XLOOKUP("Dst_CIDR_Le_16",'Scoring_Config'!$A:$A,'Scoring_Config'!$D:$D,"Yes")="Yes",_xlfn.XLOOKUP("Dst_CIDR_Le_16",'Scoring_Config'!$A:$A,'Scoring_Config'!$C:$C,10),0),0)+IF(LEFT(AD227,4)="True",IF(_xlfn.XLOOKUP("Dst_CIDR_17_22",'Scoring_Config'!$A:$A,'Scoring_Config'!$D:$D,"Yes")="Yes",_xlfn.XLOOKUP("Dst_CIDR_17_22",'Scoring_Config'!$A:$A,'Scoring_Config'!$C:$C,5),0),0)+IF(LEFT(AE227,4)="True",IF(_xlfn.XLOOKUP("SrcZone_IsAny",'Scoring_Config'!$A:$A,'Scoring_Config'!$D:$D,"Yes")="Yes",_xlfn.XLOOKUP("SrcZone_IsAny",'Scoring_Config'!$A:$A,'Scoring_Config'!$C:$C,10),0),0)+IF(LEFT(AF227,4)="True",IF(_xlfn.XLOOKUP("DstZone_IsAny",'Scoring_Config'!$A:$A,'Scoring_Config'!$D:$D,"Yes")="Yes",_xlfn.XLOOKUP("DstZone_IsAny",'Scoring_Config'!$A:$A,'Scoring_Config'!$C:$C,10),0),0)+IF(LEFT(AG227,4)="True",IF(_xlfn.XLOOKUP("Service_Any_OR_RangeGt1000",'Scoring_Config'!$A:$A,'Scoring_Config'!$D:$D,"Yes")="Yes",_xlfn.XLOOKUP("Service_Any_OR_RangeGt1000",'Scoring_Config'!$A:$A,'Scoring_Config'!$C:$C,10),0),0)+IF(LEFT(AH227,4)="True",IF(_xlfn.XLOOKUP("App_Any_OR_RangeGt1000",'Scoring_Config'!$A:$A,'Scoring_Config'!$D:$D,"Yes")="Yes",_xlfn.XLOOKUP("App_Any_OR_RangeGt1000",'Scoring_Config'!$A:$A,'Scoring_Config'!$C:$C,10),0),0)+IF(LEFT(AI227,4)="True",IF(_xlfn.XLOOKUP("Service_Insecure_Match",'Scoring_Config'!$A:$A,'Scoring_Config'!$D:$D,"Yes")="Yes",_xlfn.XLOOKUP("Service_Insecure_Match",'Scoring_Config'!$A:$A,'Scoring_Config'!$C:$C,5),0),0)+IF(LEFT(AJ227,4)="True",IF(_xlfn.XLOOKUP("Risky_Inbound",'Scoring_Config'!$A:$A,'Scoring_Config'!$D:$D,"Yes")="Yes",_xlfn.XLOOKUP("Risky_Inbound",'Scoring_Config'!$A:$A,'Scoring_Config'!$C:$C,50),0),0)+IF(LEFT(AK227,4)="True",IF(_xlfn.XLOOKUP("Risky_Outbound",'Scoring_Config'!$A:$A,'Scoring_Config'!$D:$D,"Yes")="Yes",_xlfn.XLOOKUP("Risky_Outbound",'Scoring_Config'!$A:$A,'Scoring_Config'!$C:$C,25),0),0)+IF(LEFT(AZ227,4)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227,FIND(",",AL227)+1,100)),0)+IF(LEFT(AM227,4)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227,FIND(",",AN227)+1,100)),0)+IF(_xlfn.XLOOKUP("Profile_Scoring",'Scoring_Config'!$A:$A,'Scoring_Config'!$D:$D,"Yes")="Yes",VALUE(MID(AO227,FIND(",",AO227)+1,100)),0)+IF(_xlfn.XLOOKUP("Options_Scoring",'Scoring_Config'!$A:$A,'Scoring_Config'!$D:$D,"Yes")="Yes",VALUE(MID(AP227,FIND(",",AP227)+1,100)),0)))</f>
        <v>0</v>
      </c>
      <c r="AY227" t="s">
        <v>6706</v>
      </c>
      <c r="AZ227" cm="1">
        <f t="array" ref="AZ227">IF(TRUE,"True," &amp; IF(_xlfn.XLOOKUP("Migrate_Insecure",'Scoring_Config'!$A:$A,'Scoring_Config'!$D:$D,"Yes")="Yes",_xlfn.XLOOKUP("Migrate_Insecure",'Scoring_Config'!$A:$A,'Scoring_Config'!$C:$C,10),0),"False,0")</f>
        <v>0</v>
      </c>
    </row>
    <row r="228" spans="1:52">
      <c r="A228" t="s">
        <v>1979</v>
      </c>
      <c r="B228" t="s">
        <v>2203</v>
      </c>
      <c r="C228" t="s">
        <v>3542</v>
      </c>
      <c r="D228" t="s">
        <v>3545</v>
      </c>
      <c r="E228" t="s">
        <v>3563</v>
      </c>
      <c r="F228" t="s">
        <v>3652</v>
      </c>
      <c r="G228" t="s">
        <v>202</v>
      </c>
      <c r="H228" t="s">
        <v>174</v>
      </c>
      <c r="I228" t="s">
        <v>4116</v>
      </c>
      <c r="J228" t="s">
        <v>908</v>
      </c>
      <c r="K228" t="s">
        <v>174</v>
      </c>
      <c r="L228" t="s">
        <v>1377</v>
      </c>
      <c r="M228" t="s">
        <v>1974</v>
      </c>
      <c r="N228" t="s">
        <v>4315</v>
      </c>
      <c r="O228" t="s">
        <v>4319</v>
      </c>
      <c r="P228" t="s">
        <v>4321</v>
      </c>
      <c r="Q228" t="s">
        <v>4493</v>
      </c>
      <c r="R228" t="s">
        <v>5444</v>
      </c>
      <c r="S228" t="s">
        <v>5448</v>
      </c>
      <c r="T228" t="s">
        <v>5638</v>
      </c>
      <c r="U228" t="s">
        <v>6087</v>
      </c>
      <c r="Y228" cm="1">
        <f t="array" ref="Y228">IF(FALSE,"True," &amp; IF(_xlfn.XLOOKUP("Src_IsAny",'Scoring_Config'!$A:$A,'Scoring_Config'!$D:$D,"Yes")="Yes",_xlfn.XLOOKUP("Src_IsAny",'Scoring_Config'!$A:$A,'Scoring_Config'!$C:$C,10),0),"False,0")</f>
        <v>0</v>
      </c>
      <c r="Z228" cm="1">
        <f t="array" ref="Z228">IF(FALSE,"True," &amp; IF(_xlfn.XLOOKUP("Src_CIDR_Le_16",'Scoring_Config'!$A:$A,'Scoring_Config'!$D:$D,"Yes")="Yes",_xlfn.XLOOKUP("Src_CIDR_Le_16",'Scoring_Config'!$A:$A,'Scoring_Config'!$C:$C,10),0),"False,0")</f>
        <v>0</v>
      </c>
      <c r="AA228" cm="1">
        <f t="array" ref="AA228">IF(TRUE,"True," &amp; IF(_xlfn.XLOOKUP("Src_CIDR_17_22",'Scoring_Config'!$A:$A,'Scoring_Config'!$D:$D,"Yes")="Yes",_xlfn.XLOOKUP("Src_CIDR_17_22",'Scoring_Config'!$A:$A,'Scoring_Config'!$C:$C,5),0),"False,0")</f>
        <v>0</v>
      </c>
      <c r="AB228" cm="1">
        <f t="array" ref="AB228">IF(FALSE,"True," &amp; IF(_xlfn.XLOOKUP("Dst_IsAny",'Scoring_Config'!$A:$A,'Scoring_Config'!$D:$D,"Yes")="Yes",_xlfn.XLOOKUP("Dst_IsAny",'Scoring_Config'!$A:$A,'Scoring_Config'!$C:$C,10),0),"False,0")</f>
        <v>0</v>
      </c>
      <c r="AC228" cm="1">
        <f t="array" ref="AC228">IF(FALSE,"True," &amp; IF(_xlfn.XLOOKUP("Dst_CIDR_Le_16",'Scoring_Config'!$A:$A,'Scoring_Config'!$D:$D,"Yes")="Yes",_xlfn.XLOOKUP("Dst_CIDR_Le_16",'Scoring_Config'!$A:$A,'Scoring_Config'!$C:$C,10),0),"False,0")</f>
        <v>0</v>
      </c>
      <c r="AD228" cm="1">
        <f t="array" ref="AD228">IF(TRUE,"True," &amp; IF(_xlfn.XLOOKUP("Dst_CIDR_17_22",'Scoring_Config'!$A:$A,'Scoring_Config'!$D:$D,"Yes")="Yes",_xlfn.XLOOKUP("Dst_CIDR_17_22",'Scoring_Config'!$A:$A,'Scoring_Config'!$C:$C,5),0),"False,0")</f>
        <v>0</v>
      </c>
      <c r="AE228" cm="1">
        <f t="array" ref="AE228">IF(FALSE,"True," &amp; IF(_xlfn.XLOOKUP("SrcZone_IsAny",'Scoring_Config'!$A:$A,'Scoring_Config'!$D:$D,"Yes")="Yes",_xlfn.XLOOKUP("SrcZone_IsAny",'Scoring_Config'!$A:$A,'Scoring_Config'!$C:$C,10),0),"False,0")</f>
        <v>0</v>
      </c>
      <c r="AF228" cm="1">
        <f t="array" ref="AF228">IF(FALSE,"True," &amp; IF(_xlfn.XLOOKUP("DstZone_IsAny",'Scoring_Config'!$A:$A,'Scoring_Config'!$D:$D,"Yes")="Yes",_xlfn.XLOOKUP("DstZone_IsAny",'Scoring_Config'!$A:$A,'Scoring_Config'!$C:$C,10),0),"False,0")</f>
        <v>0</v>
      </c>
      <c r="AG228" cm="1">
        <f t="array" ref="AG22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28" cm="1">
        <f t="array" ref="AH228">IF(TRUE,"True," &amp; IF(_xlfn.XLOOKUP("App_Any_OR_RangeGt1000",'Scoring_Config'!$A:$A,'Scoring_Config'!$D:$D,"Yes")="Yes",_xlfn.XLOOKUP("App_Any_OR_RangeGt1000",'Scoring_Config'!$A:$A,'Scoring_Config'!$C:$C,10),0),"False,0")</f>
        <v>0</v>
      </c>
      <c r="AI228" cm="1">
        <f t="array" ref="AI228">IF(TRUE,"True," &amp; IF(_xlfn.XLOOKUP("Service_Insecure_Match",'Scoring_Config'!$A:$A,'Scoring_Config'!$D:$D,"Yes")="Yes",_xlfn.XLOOKUP("Service_Insecure_Match",'Scoring_Config'!$A:$A,'Scoring_Config'!$C:$C,5),0),"False,0")</f>
        <v>0</v>
      </c>
      <c r="AJ228" cm="1">
        <f t="array" ref="AJ228">IF(FALSE,"True," &amp; IF(_xlfn.XLOOKUP("Risky_Inbound",'Scoring_Config'!$A:$A,'Scoring_Config'!$D:$D,"Yes")="Yes",_xlfn.XLOOKUP("Risky_Inbound",'Scoring_Config'!$A:$A,'Scoring_Config'!$C:$C,50),0),"False,0")</f>
        <v>0</v>
      </c>
      <c r="AK228" cm="1">
        <f t="array" ref="AK228">IF(FALSE,"True," &amp; IF(_xlfn.XLOOKUP("Risky_Outbound",'Scoring_Config'!$A:$A,'Scoring_Config'!$D:$D,"Yes")="Yes",_xlfn.XLOOKUP("Risky_Outbound",'Scoring_Config'!$A:$A,'Scoring_Config'!$C:$C,25),0),"False,0")</f>
        <v>0</v>
      </c>
      <c r="AL228" t="s">
        <v>6700</v>
      </c>
      <c r="AM228" cm="1">
        <f t="array" ref="AM22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28" t="s">
        <v>6697</v>
      </c>
      <c r="AO228" t="s">
        <v>6697</v>
      </c>
      <c r="AP228" t="s">
        <v>6697</v>
      </c>
      <c r="AQ228" cm="1">
        <f t="array" ref="AQ228">IF(FALSE,"True," &amp; IF(_xlfn.XLOOKUP("Service_IsAny",'Scoring_Config'!$A:$A,'Scoring_Config'!$D:$D,"Yes")="Yes",_xlfn.XLOOKUP("Service_IsAny",'Scoring_Config'!$A:$A,'Scoring_Config'!$C:$C,0),0),"False,0")</f>
        <v>0</v>
      </c>
      <c r="AR228">
        <v>214</v>
      </c>
      <c r="AS228" cm="1">
        <f t="array" ref="AS228">IF(FALSE,"True," &amp; IF(_xlfn.XLOOKUP("Service_RangeGt1000",'Scoring_Config'!$A:$A,'Scoring_Config'!$D:$D,"Yes")="Yes",_xlfn.XLOOKUP("Service_RangeGt1000",'Scoring_Config'!$A:$A,'Scoring_Config'!$C:$C,0),0),"False,0")</f>
        <v>0</v>
      </c>
      <c r="AT228" cm="1">
        <f t="array" ref="AT228">IF(TRUE,"True," &amp; IF(_xlfn.XLOOKUP("App_IsAny",'Scoring_Config'!$A:$A,'Scoring_Config'!$D:$D,"Yes")="Yes",_xlfn.XLOOKUP("App_IsAny",'Scoring_Config'!$A:$A,'Scoring_Config'!$C:$C,0),0),"False,0")</f>
        <v>0</v>
      </c>
      <c r="AU228">
        <v>65535</v>
      </c>
      <c r="AV228" cm="1">
        <f t="array" ref="AV228">IF(TRUE,"True," &amp; IF(_xlfn.XLOOKUP("App_RangeGt1000",'Scoring_Config'!$A:$A,'Scoring_Config'!$D:$D,"Yes")="Yes",_xlfn.XLOOKUP("App_RangeGt1000",'Scoring_Config'!$A:$A,'Scoring_Config'!$C:$C,0),0),"False,0")</f>
        <v>0</v>
      </c>
      <c r="AW228" cm="1">
        <f t="array" ref="AW228">IF(FALSE,"True," &amp; IF(_xlfn.XLOOKUP("Action_IsDenyOrDrop",'Scoring_Config'!$A:$A,'Scoring_Config'!$D:$D,"Yes")="Yes",_xlfn.XLOOKUP("Action_IsDenyOrDrop",'Scoring_Config'!$A:$A,'Scoring_Config'!$C:$C,0),0),"False,0")</f>
        <v>0</v>
      </c>
      <c r="AX228" cm="1">
        <f t="array" ref="AX228">IF(LEFT(AW228,4)="True",0,(IF(LEFT(Y228,4)="True",IF(_xlfn.XLOOKUP("Src_IsAny",'Scoring_Config'!$A:$A,'Scoring_Config'!$D:$D,"Yes")="Yes",_xlfn.XLOOKUP("Src_IsAny",'Scoring_Config'!$A:$A,'Scoring_Config'!$C:$C,10),0),0)+IF(LEFT(Z228,4)="True",IF(_xlfn.XLOOKUP("Src_CIDR_Le_16",'Scoring_Config'!$A:$A,'Scoring_Config'!$D:$D,"Yes")="Yes",_xlfn.XLOOKUP("Src_CIDR_Le_16",'Scoring_Config'!$A:$A,'Scoring_Config'!$C:$C,10),0),0)+IF(LEFT(AA228,4)="True",IF(_xlfn.XLOOKUP("Src_CIDR_17_22",'Scoring_Config'!$A:$A,'Scoring_Config'!$D:$D,"Yes")="Yes",_xlfn.XLOOKUP("Src_CIDR_17_22",'Scoring_Config'!$A:$A,'Scoring_Config'!$C:$C,5),0),0)+IF(LEFT(AB228,4)="True",IF(_xlfn.XLOOKUP("Dst_IsAny",'Scoring_Config'!$A:$A,'Scoring_Config'!$D:$D,"Yes")="Yes",_xlfn.XLOOKUP("Dst_IsAny",'Scoring_Config'!$A:$A,'Scoring_Config'!$C:$C,10),0),0)+IF(LEFT(AC228,4)="True",IF(_xlfn.XLOOKUP("Dst_CIDR_Le_16",'Scoring_Config'!$A:$A,'Scoring_Config'!$D:$D,"Yes")="Yes",_xlfn.XLOOKUP("Dst_CIDR_Le_16",'Scoring_Config'!$A:$A,'Scoring_Config'!$C:$C,10),0),0)+IF(LEFT(AD228,4)="True",IF(_xlfn.XLOOKUP("Dst_CIDR_17_22",'Scoring_Config'!$A:$A,'Scoring_Config'!$D:$D,"Yes")="Yes",_xlfn.XLOOKUP("Dst_CIDR_17_22",'Scoring_Config'!$A:$A,'Scoring_Config'!$C:$C,5),0),0)+IF(LEFT(AE228,4)="True",IF(_xlfn.XLOOKUP("SrcZone_IsAny",'Scoring_Config'!$A:$A,'Scoring_Config'!$D:$D,"Yes")="Yes",_xlfn.XLOOKUP("SrcZone_IsAny",'Scoring_Config'!$A:$A,'Scoring_Config'!$C:$C,10),0),0)+IF(LEFT(AF228,4)="True",IF(_xlfn.XLOOKUP("DstZone_IsAny",'Scoring_Config'!$A:$A,'Scoring_Config'!$D:$D,"Yes")="Yes",_xlfn.XLOOKUP("DstZone_IsAny",'Scoring_Config'!$A:$A,'Scoring_Config'!$C:$C,10),0),0)+IF(LEFT(AG228,4)="True",IF(_xlfn.XLOOKUP("Service_Any_OR_RangeGt1000",'Scoring_Config'!$A:$A,'Scoring_Config'!$D:$D,"Yes")="Yes",_xlfn.XLOOKUP("Service_Any_OR_RangeGt1000",'Scoring_Config'!$A:$A,'Scoring_Config'!$C:$C,10),0),0)+IF(LEFT(AH228,4)="True",IF(_xlfn.XLOOKUP("App_Any_OR_RangeGt1000",'Scoring_Config'!$A:$A,'Scoring_Config'!$D:$D,"Yes")="Yes",_xlfn.XLOOKUP("App_Any_OR_RangeGt1000",'Scoring_Config'!$A:$A,'Scoring_Config'!$C:$C,10),0),0)+IF(LEFT(AI228,4)="True",IF(_xlfn.XLOOKUP("Service_Insecure_Match",'Scoring_Config'!$A:$A,'Scoring_Config'!$D:$D,"Yes")="Yes",_xlfn.XLOOKUP("Service_Insecure_Match",'Scoring_Config'!$A:$A,'Scoring_Config'!$C:$C,5),0),0)+IF(LEFT(AJ228,4)="True",IF(_xlfn.XLOOKUP("Risky_Inbound",'Scoring_Config'!$A:$A,'Scoring_Config'!$D:$D,"Yes")="Yes",_xlfn.XLOOKUP("Risky_Inbound",'Scoring_Config'!$A:$A,'Scoring_Config'!$C:$C,50),0),0)+IF(LEFT(AK228,4)="True",IF(_xlfn.XLOOKUP("Risky_Outbound",'Scoring_Config'!$A:$A,'Scoring_Config'!$D:$D,"Yes")="Yes",_xlfn.XLOOKUP("Risky_Outbound",'Scoring_Config'!$A:$A,'Scoring_Config'!$C:$C,25),0),0)+IF(LEFT(AZ228,4)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228,FIND(",",AL228)+1,100)),0)+IF(LEFT(AM228,4)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228,FIND(",",AN228)+1,100)),0)+IF(_xlfn.XLOOKUP("Profile_Scoring",'Scoring_Config'!$A:$A,'Scoring_Config'!$D:$D,"Yes")="Yes",VALUE(MID(AO228,FIND(",",AO228)+1,100)),0)+IF(_xlfn.XLOOKUP("Options_Scoring",'Scoring_Config'!$A:$A,'Scoring_Config'!$D:$D,"Yes")="Yes",VALUE(MID(AP228,FIND(",",AP228)+1,100)),0)))</f>
        <v>0</v>
      </c>
      <c r="AY228" t="s">
        <v>6706</v>
      </c>
      <c r="AZ228" cm="1">
        <f t="array" ref="AZ228">IF(TRUE,"True," &amp; IF(_xlfn.XLOOKUP("Migrate_Insecure",'Scoring_Config'!$A:$A,'Scoring_Config'!$D:$D,"Yes")="Yes",_xlfn.XLOOKUP("Migrate_Insecure",'Scoring_Config'!$A:$A,'Scoring_Config'!$C:$C,10),0),"False,0")</f>
        <v>0</v>
      </c>
    </row>
    <row r="229" spans="1:52">
      <c r="A229" t="s">
        <v>1979</v>
      </c>
      <c r="B229" t="s">
        <v>2204</v>
      </c>
      <c r="C229" t="s">
        <v>3542</v>
      </c>
      <c r="D229" t="s">
        <v>3545</v>
      </c>
      <c r="E229" t="s">
        <v>3563</v>
      </c>
      <c r="F229" t="s">
        <v>3652</v>
      </c>
      <c r="G229" t="s">
        <v>202</v>
      </c>
      <c r="H229" t="s">
        <v>4061</v>
      </c>
      <c r="I229" t="s">
        <v>4116</v>
      </c>
      <c r="J229" t="s">
        <v>908</v>
      </c>
      <c r="K229" t="s">
        <v>1696</v>
      </c>
      <c r="L229" t="s">
        <v>1327</v>
      </c>
      <c r="M229" t="s">
        <v>1974</v>
      </c>
      <c r="N229" t="s">
        <v>4315</v>
      </c>
      <c r="O229" t="s">
        <v>4319</v>
      </c>
      <c r="P229" t="s">
        <v>4321</v>
      </c>
      <c r="Q229" t="s">
        <v>4494</v>
      </c>
      <c r="R229" t="s">
        <v>5439</v>
      </c>
      <c r="S229" t="s">
        <v>4324</v>
      </c>
      <c r="T229" t="s">
        <v>5639</v>
      </c>
      <c r="U229" t="s">
        <v>5650</v>
      </c>
      <c r="Y229" cm="1">
        <f t="array" ref="Y229">IF(FALSE,"True," &amp; IF(_xlfn.XLOOKUP("Src_IsAny",'Scoring_Config'!$A:$A,'Scoring_Config'!$D:$D,"Yes")="Yes",_xlfn.XLOOKUP("Src_IsAny",'Scoring_Config'!$A:$A,'Scoring_Config'!$C:$C,10),0),"False,0")</f>
        <v>0</v>
      </c>
      <c r="Z229" cm="1">
        <f t="array" ref="Z229">IF(FALSE,"True," &amp; IF(_xlfn.XLOOKUP("Src_CIDR_Le_16",'Scoring_Config'!$A:$A,'Scoring_Config'!$D:$D,"Yes")="Yes",_xlfn.XLOOKUP("Src_CIDR_Le_16",'Scoring_Config'!$A:$A,'Scoring_Config'!$C:$C,10),0),"False,0")</f>
        <v>0</v>
      </c>
      <c r="AA229" cm="1">
        <f t="array" ref="AA229">IF(TRUE,"True," &amp; IF(_xlfn.XLOOKUP("Src_CIDR_17_22",'Scoring_Config'!$A:$A,'Scoring_Config'!$D:$D,"Yes")="Yes",_xlfn.XLOOKUP("Src_CIDR_17_22",'Scoring_Config'!$A:$A,'Scoring_Config'!$C:$C,5),0),"False,0")</f>
        <v>0</v>
      </c>
      <c r="AB229" cm="1">
        <f t="array" ref="AB229">IF(FALSE,"True," &amp; IF(_xlfn.XLOOKUP("Dst_IsAny",'Scoring_Config'!$A:$A,'Scoring_Config'!$D:$D,"Yes")="Yes",_xlfn.XLOOKUP("Dst_IsAny",'Scoring_Config'!$A:$A,'Scoring_Config'!$C:$C,10),0),"False,0")</f>
        <v>0</v>
      </c>
      <c r="AC229" cm="1">
        <f t="array" ref="AC229">IF(FALSE,"True," &amp; IF(_xlfn.XLOOKUP("Dst_CIDR_Le_16",'Scoring_Config'!$A:$A,'Scoring_Config'!$D:$D,"Yes")="Yes",_xlfn.XLOOKUP("Dst_CIDR_Le_16",'Scoring_Config'!$A:$A,'Scoring_Config'!$C:$C,10),0),"False,0")</f>
        <v>0</v>
      </c>
      <c r="AD229" cm="1">
        <f t="array" ref="AD229">IF(TRUE,"True," &amp; IF(_xlfn.XLOOKUP("Dst_CIDR_17_22",'Scoring_Config'!$A:$A,'Scoring_Config'!$D:$D,"Yes")="Yes",_xlfn.XLOOKUP("Dst_CIDR_17_22",'Scoring_Config'!$A:$A,'Scoring_Config'!$C:$C,5),0),"False,0")</f>
        <v>0</v>
      </c>
      <c r="AE229" cm="1">
        <f t="array" ref="AE229">IF(FALSE,"True," &amp; IF(_xlfn.XLOOKUP("SrcZone_IsAny",'Scoring_Config'!$A:$A,'Scoring_Config'!$D:$D,"Yes")="Yes",_xlfn.XLOOKUP("SrcZone_IsAny",'Scoring_Config'!$A:$A,'Scoring_Config'!$C:$C,10),0),"False,0")</f>
        <v>0</v>
      </c>
      <c r="AF229" cm="1">
        <f t="array" ref="AF229">IF(FALSE,"True," &amp; IF(_xlfn.XLOOKUP("DstZone_IsAny",'Scoring_Config'!$A:$A,'Scoring_Config'!$D:$D,"Yes")="Yes",_xlfn.XLOOKUP("DstZone_IsAny",'Scoring_Config'!$A:$A,'Scoring_Config'!$C:$C,10),0),"False,0")</f>
        <v>0</v>
      </c>
      <c r="AG229" cm="1">
        <f t="array" ref="AG22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29" cm="1">
        <f t="array" ref="AH229">IF(FALSE,"True," &amp; IF(_xlfn.XLOOKUP("App_Any_OR_RangeGt1000",'Scoring_Config'!$A:$A,'Scoring_Config'!$D:$D,"Yes")="Yes",_xlfn.XLOOKUP("App_Any_OR_RangeGt1000",'Scoring_Config'!$A:$A,'Scoring_Config'!$C:$C,10),0),"False,0")</f>
        <v>0</v>
      </c>
      <c r="AI229" cm="1">
        <f t="array" ref="AI229">IF(FALSE,"True," &amp; IF(_xlfn.XLOOKUP("Service_Insecure_Match",'Scoring_Config'!$A:$A,'Scoring_Config'!$D:$D,"Yes")="Yes",_xlfn.XLOOKUP("Service_Insecure_Match",'Scoring_Config'!$A:$A,'Scoring_Config'!$C:$C,5),0),"False,0")</f>
        <v>0</v>
      </c>
      <c r="AJ229" cm="1">
        <f t="array" ref="AJ229">IF(FALSE,"True," &amp; IF(_xlfn.XLOOKUP("Risky_Inbound",'Scoring_Config'!$A:$A,'Scoring_Config'!$D:$D,"Yes")="Yes",_xlfn.XLOOKUP("Risky_Inbound",'Scoring_Config'!$A:$A,'Scoring_Config'!$C:$C,50),0),"False,0")</f>
        <v>0</v>
      </c>
      <c r="AK229" cm="1">
        <f t="array" ref="AK229">IF(FALSE,"True," &amp; IF(_xlfn.XLOOKUP("Risky_Outbound",'Scoring_Config'!$A:$A,'Scoring_Config'!$D:$D,"Yes")="Yes",_xlfn.XLOOKUP("Risky_Outbound",'Scoring_Config'!$A:$A,'Scoring_Config'!$C:$C,25),0),"False,0")</f>
        <v>0</v>
      </c>
      <c r="AL229" t="s">
        <v>6700</v>
      </c>
      <c r="AM229" cm="1">
        <f t="array" ref="AM22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29" t="s">
        <v>6702</v>
      </c>
      <c r="AO229" t="s">
        <v>6697</v>
      </c>
      <c r="AP229" t="s">
        <v>6697</v>
      </c>
      <c r="AQ229" cm="1">
        <f t="array" ref="AQ229">IF(FALSE,"True," &amp; IF(_xlfn.XLOOKUP("Service_IsAny",'Scoring_Config'!$A:$A,'Scoring_Config'!$D:$D,"Yes")="Yes",_xlfn.XLOOKUP("Service_IsAny",'Scoring_Config'!$A:$A,'Scoring_Config'!$C:$C,0),0),"False,0")</f>
        <v>0</v>
      </c>
      <c r="AR229">
        <v>0</v>
      </c>
      <c r="AS229" cm="1">
        <f t="array" ref="AS229">IF(FALSE,"True," &amp; IF(_xlfn.XLOOKUP("Service_RangeGt1000",'Scoring_Config'!$A:$A,'Scoring_Config'!$D:$D,"Yes")="Yes",_xlfn.XLOOKUP("Service_RangeGt1000",'Scoring_Config'!$A:$A,'Scoring_Config'!$C:$C,0),0),"False,0")</f>
        <v>0</v>
      </c>
      <c r="AT229" cm="1">
        <f t="array" ref="AT229">IF(FALSE,"True," &amp; IF(_xlfn.XLOOKUP("App_IsAny",'Scoring_Config'!$A:$A,'Scoring_Config'!$D:$D,"Yes")="Yes",_xlfn.XLOOKUP("App_IsAny",'Scoring_Config'!$A:$A,'Scoring_Config'!$C:$C,0),0),"False,0")</f>
        <v>0</v>
      </c>
      <c r="AU229">
        <v>0</v>
      </c>
      <c r="AV229" cm="1">
        <f t="array" ref="AV229">IF(FALSE,"True," &amp; IF(_xlfn.XLOOKUP("App_RangeGt1000",'Scoring_Config'!$A:$A,'Scoring_Config'!$D:$D,"Yes")="Yes",_xlfn.XLOOKUP("App_RangeGt1000",'Scoring_Config'!$A:$A,'Scoring_Config'!$C:$C,0),0),"False,0")</f>
        <v>0</v>
      </c>
      <c r="AW229" cm="1">
        <f t="array" ref="AW229">IF(FALSE,"True," &amp; IF(_xlfn.XLOOKUP("Action_IsDenyOrDrop",'Scoring_Config'!$A:$A,'Scoring_Config'!$D:$D,"Yes")="Yes",_xlfn.XLOOKUP("Action_IsDenyOrDrop",'Scoring_Config'!$A:$A,'Scoring_Config'!$C:$C,0),0),"False,0")</f>
        <v>0</v>
      </c>
      <c r="AX229" cm="1">
        <f t="array" ref="AX229">IF(LEFT(AW229,4)="True",0,(IF(LEFT(Y229,4)="True",IF(_xlfn.XLOOKUP("Src_IsAny",'Scoring_Config'!$A:$A,'Scoring_Config'!$D:$D,"Yes")="Yes",_xlfn.XLOOKUP("Src_IsAny",'Scoring_Config'!$A:$A,'Scoring_Config'!$C:$C,10),0),0)+IF(LEFT(Z229,4)="True",IF(_xlfn.XLOOKUP("Src_CIDR_Le_16",'Scoring_Config'!$A:$A,'Scoring_Config'!$D:$D,"Yes")="Yes",_xlfn.XLOOKUP("Src_CIDR_Le_16",'Scoring_Config'!$A:$A,'Scoring_Config'!$C:$C,10),0),0)+IF(LEFT(AA229,4)="True",IF(_xlfn.XLOOKUP("Src_CIDR_17_22",'Scoring_Config'!$A:$A,'Scoring_Config'!$D:$D,"Yes")="Yes",_xlfn.XLOOKUP("Src_CIDR_17_22",'Scoring_Config'!$A:$A,'Scoring_Config'!$C:$C,5),0),0)+IF(LEFT(AB229,4)="True",IF(_xlfn.XLOOKUP("Dst_IsAny",'Scoring_Config'!$A:$A,'Scoring_Config'!$D:$D,"Yes")="Yes",_xlfn.XLOOKUP("Dst_IsAny",'Scoring_Config'!$A:$A,'Scoring_Config'!$C:$C,10),0),0)+IF(LEFT(AC229,4)="True",IF(_xlfn.XLOOKUP("Dst_CIDR_Le_16",'Scoring_Config'!$A:$A,'Scoring_Config'!$D:$D,"Yes")="Yes",_xlfn.XLOOKUP("Dst_CIDR_Le_16",'Scoring_Config'!$A:$A,'Scoring_Config'!$C:$C,10),0),0)+IF(LEFT(AD229,4)="True",IF(_xlfn.XLOOKUP("Dst_CIDR_17_22",'Scoring_Config'!$A:$A,'Scoring_Config'!$D:$D,"Yes")="Yes",_xlfn.XLOOKUP("Dst_CIDR_17_22",'Scoring_Config'!$A:$A,'Scoring_Config'!$C:$C,5),0),0)+IF(LEFT(AE229,4)="True",IF(_xlfn.XLOOKUP("SrcZone_IsAny",'Scoring_Config'!$A:$A,'Scoring_Config'!$D:$D,"Yes")="Yes",_xlfn.XLOOKUP("SrcZone_IsAny",'Scoring_Config'!$A:$A,'Scoring_Config'!$C:$C,10),0),0)+IF(LEFT(AF229,4)="True",IF(_xlfn.XLOOKUP("DstZone_IsAny",'Scoring_Config'!$A:$A,'Scoring_Config'!$D:$D,"Yes")="Yes",_xlfn.XLOOKUP("DstZone_IsAny",'Scoring_Config'!$A:$A,'Scoring_Config'!$C:$C,10),0),0)+IF(LEFT(AG229,4)="True",IF(_xlfn.XLOOKUP("Service_Any_OR_RangeGt1000",'Scoring_Config'!$A:$A,'Scoring_Config'!$D:$D,"Yes")="Yes",_xlfn.XLOOKUP("Service_Any_OR_RangeGt1000",'Scoring_Config'!$A:$A,'Scoring_Config'!$C:$C,10),0),0)+IF(LEFT(AH229,4)="True",IF(_xlfn.XLOOKUP("App_Any_OR_RangeGt1000",'Scoring_Config'!$A:$A,'Scoring_Config'!$D:$D,"Yes")="Yes",_xlfn.XLOOKUP("App_Any_OR_RangeGt1000",'Scoring_Config'!$A:$A,'Scoring_Config'!$C:$C,10),0),0)+IF(LEFT(AI229,4)="True",IF(_xlfn.XLOOKUP("Service_Insecure_Match",'Scoring_Config'!$A:$A,'Scoring_Config'!$D:$D,"Yes")="Yes",_xlfn.XLOOKUP("Service_Insecure_Match",'Scoring_Config'!$A:$A,'Scoring_Config'!$C:$C,5),0),0)+IF(LEFT(AJ229,4)="True",IF(_xlfn.XLOOKUP("Risky_Inbound",'Scoring_Config'!$A:$A,'Scoring_Config'!$D:$D,"Yes")="Yes",_xlfn.XLOOKUP("Risky_Inbound",'Scoring_Config'!$A:$A,'Scoring_Config'!$C:$C,50),0),0)+IF(LEFT(AK229,4)="True",IF(_xlfn.XLOOKUP("Risky_Outbound",'Scoring_Config'!$A:$A,'Scoring_Config'!$D:$D,"Yes")="Yes",_xlfn.XLOOKUP("Risky_Outbound",'Scoring_Config'!$A:$A,'Scoring_Config'!$C:$C,25),0),0)+IF(LEFT(AZ229,4)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229,FIND(",",AL229)+1,100)),0)+IF(LEFT(AM229,4)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229,FIND(",",AN229)+1,100)),0)+IF(_xlfn.XLOOKUP("Profile_Scoring",'Scoring_Config'!$A:$A,'Scoring_Config'!$D:$D,"Yes")="Yes",VALUE(MID(AO229,FIND(",",AO229)+1,100)),0)+IF(_xlfn.XLOOKUP("Options_Scoring",'Scoring_Config'!$A:$A,'Scoring_Config'!$D:$D,"Yes")="Yes",VALUE(MID(AP229,FIND(",",AP229)+1,100)),0)))</f>
        <v>0</v>
      </c>
      <c r="AZ229" cm="1">
        <f t="array" ref="AZ229">IF(FALSE,"True," &amp; IF(_xlfn.XLOOKUP("Migrate_Insecure",'Scoring_Config'!$A:$A,'Scoring_Config'!$D:$D,"Yes")="Yes",_xlfn.XLOOKUP("Migrate_Insecure",'Scoring_Config'!$A:$A,'Scoring_Config'!$C:$C,10),0),"False,0")</f>
        <v>0</v>
      </c>
    </row>
    <row r="230" spans="1:52">
      <c r="A230" t="s">
        <v>1979</v>
      </c>
      <c r="B230" t="s">
        <v>2205</v>
      </c>
      <c r="C230" t="s">
        <v>3542</v>
      </c>
      <c r="D230" t="s">
        <v>3545</v>
      </c>
      <c r="E230" t="s">
        <v>3563</v>
      </c>
      <c r="F230" t="s">
        <v>3652</v>
      </c>
      <c r="G230" t="s">
        <v>202</v>
      </c>
      <c r="H230" t="s">
        <v>4062</v>
      </c>
      <c r="I230" t="s">
        <v>4116</v>
      </c>
      <c r="J230" t="s">
        <v>909</v>
      </c>
      <c r="K230" t="s">
        <v>174</v>
      </c>
      <c r="L230" t="s">
        <v>1378</v>
      </c>
      <c r="M230" t="s">
        <v>1974</v>
      </c>
      <c r="N230" t="s">
        <v>4315</v>
      </c>
      <c r="O230" t="s">
        <v>4319</v>
      </c>
      <c r="P230" t="s">
        <v>4321</v>
      </c>
      <c r="Q230" t="s">
        <v>4495</v>
      </c>
      <c r="R230" t="s">
        <v>5456</v>
      </c>
      <c r="S230" t="s">
        <v>5491</v>
      </c>
      <c r="T230" t="s">
        <v>5638</v>
      </c>
      <c r="U230" t="s">
        <v>6083</v>
      </c>
      <c r="Y230" cm="1">
        <f t="array" ref="Y230">IF(FALSE,"True," &amp; IF(_xlfn.XLOOKUP("Src_IsAny",'Scoring_Config'!$A:$A,'Scoring_Config'!$D:$D,"Yes")="Yes",_xlfn.XLOOKUP("Src_IsAny",'Scoring_Config'!$A:$A,'Scoring_Config'!$C:$C,10),0),"False,0")</f>
        <v>0</v>
      </c>
      <c r="Z230" cm="1">
        <f t="array" ref="Z230">IF(FALSE,"True," &amp; IF(_xlfn.XLOOKUP("Src_CIDR_Le_16",'Scoring_Config'!$A:$A,'Scoring_Config'!$D:$D,"Yes")="Yes",_xlfn.XLOOKUP("Src_CIDR_Le_16",'Scoring_Config'!$A:$A,'Scoring_Config'!$C:$C,10),0),"False,0")</f>
        <v>0</v>
      </c>
      <c r="AA230" cm="1">
        <f t="array" ref="AA230">IF(TRUE,"True," &amp; IF(_xlfn.XLOOKUP("Src_CIDR_17_22",'Scoring_Config'!$A:$A,'Scoring_Config'!$D:$D,"Yes")="Yes",_xlfn.XLOOKUP("Src_CIDR_17_22",'Scoring_Config'!$A:$A,'Scoring_Config'!$C:$C,5),0),"False,0")</f>
        <v>0</v>
      </c>
      <c r="AB230" cm="1">
        <f t="array" ref="AB230">IF(FALSE,"True," &amp; IF(_xlfn.XLOOKUP("Dst_IsAny",'Scoring_Config'!$A:$A,'Scoring_Config'!$D:$D,"Yes")="Yes",_xlfn.XLOOKUP("Dst_IsAny",'Scoring_Config'!$A:$A,'Scoring_Config'!$C:$C,10),0),"False,0")</f>
        <v>0</v>
      </c>
      <c r="AC230" cm="1">
        <f t="array" ref="AC230">IF(TRUE,"True," &amp; IF(_xlfn.XLOOKUP("Dst_CIDR_Le_16",'Scoring_Config'!$A:$A,'Scoring_Config'!$D:$D,"Yes")="Yes",_xlfn.XLOOKUP("Dst_CIDR_Le_16",'Scoring_Config'!$A:$A,'Scoring_Config'!$C:$C,10),0),"False,0")</f>
        <v>0</v>
      </c>
      <c r="AD230" cm="1">
        <f t="array" ref="AD230">IF(FALSE,"True," &amp; IF(_xlfn.XLOOKUP("Dst_CIDR_17_22",'Scoring_Config'!$A:$A,'Scoring_Config'!$D:$D,"Yes")="Yes",_xlfn.XLOOKUP("Dst_CIDR_17_22",'Scoring_Config'!$A:$A,'Scoring_Config'!$C:$C,5),0),"False,0")</f>
        <v>0</v>
      </c>
      <c r="AE230" cm="1">
        <f t="array" ref="AE230">IF(FALSE,"True," &amp; IF(_xlfn.XLOOKUP("SrcZone_IsAny",'Scoring_Config'!$A:$A,'Scoring_Config'!$D:$D,"Yes")="Yes",_xlfn.XLOOKUP("SrcZone_IsAny",'Scoring_Config'!$A:$A,'Scoring_Config'!$C:$C,10),0),"False,0")</f>
        <v>0</v>
      </c>
      <c r="AF230" cm="1">
        <f t="array" ref="AF230">IF(FALSE,"True," &amp; IF(_xlfn.XLOOKUP("DstZone_IsAny",'Scoring_Config'!$A:$A,'Scoring_Config'!$D:$D,"Yes")="Yes",_xlfn.XLOOKUP("DstZone_IsAny",'Scoring_Config'!$A:$A,'Scoring_Config'!$C:$C,10),0),"False,0")</f>
        <v>0</v>
      </c>
      <c r="AG230" cm="1">
        <f t="array" ref="AG23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30" cm="1">
        <f t="array" ref="AH230">IF(TRUE,"True," &amp; IF(_xlfn.XLOOKUP("App_Any_OR_RangeGt1000",'Scoring_Config'!$A:$A,'Scoring_Config'!$D:$D,"Yes")="Yes",_xlfn.XLOOKUP("App_Any_OR_RangeGt1000",'Scoring_Config'!$A:$A,'Scoring_Config'!$C:$C,10),0),"False,0")</f>
        <v>0</v>
      </c>
      <c r="AI230" cm="1">
        <f t="array" ref="AI230">IF(TRUE,"True," &amp; IF(_xlfn.XLOOKUP("Service_Insecure_Match",'Scoring_Config'!$A:$A,'Scoring_Config'!$D:$D,"Yes")="Yes",_xlfn.XLOOKUP("Service_Insecure_Match",'Scoring_Config'!$A:$A,'Scoring_Config'!$C:$C,5),0),"False,0")</f>
        <v>0</v>
      </c>
      <c r="AJ230" cm="1">
        <f t="array" ref="AJ230">IF(FALSE,"True," &amp; IF(_xlfn.XLOOKUP("Risky_Inbound",'Scoring_Config'!$A:$A,'Scoring_Config'!$D:$D,"Yes")="Yes",_xlfn.XLOOKUP("Risky_Inbound",'Scoring_Config'!$A:$A,'Scoring_Config'!$C:$C,50),0),"False,0")</f>
        <v>0</v>
      </c>
      <c r="AK230" cm="1">
        <f t="array" ref="AK230">IF(FALSE,"True," &amp; IF(_xlfn.XLOOKUP("Risky_Outbound",'Scoring_Config'!$A:$A,'Scoring_Config'!$D:$D,"Yes")="Yes",_xlfn.XLOOKUP("Risky_Outbound",'Scoring_Config'!$A:$A,'Scoring_Config'!$C:$C,25),0),"False,0")</f>
        <v>0</v>
      </c>
      <c r="AL230" t="s">
        <v>6700</v>
      </c>
      <c r="AM230" cm="1">
        <f t="array" ref="AM23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30" t="s">
        <v>6702</v>
      </c>
      <c r="AO230" t="s">
        <v>6697</v>
      </c>
      <c r="AP230" t="s">
        <v>6697</v>
      </c>
      <c r="AQ230" cm="1">
        <f t="array" ref="AQ230">IF(FALSE,"True," &amp; IF(_xlfn.XLOOKUP("Service_IsAny",'Scoring_Config'!$A:$A,'Scoring_Config'!$D:$D,"Yes")="Yes",_xlfn.XLOOKUP("Service_IsAny",'Scoring_Config'!$A:$A,'Scoring_Config'!$C:$C,0),0),"False,0")</f>
        <v>0</v>
      </c>
      <c r="AR230">
        <v>173</v>
      </c>
      <c r="AS230" cm="1">
        <f t="array" ref="AS230">IF(FALSE,"True," &amp; IF(_xlfn.XLOOKUP("Service_RangeGt1000",'Scoring_Config'!$A:$A,'Scoring_Config'!$D:$D,"Yes")="Yes",_xlfn.XLOOKUP("Service_RangeGt1000",'Scoring_Config'!$A:$A,'Scoring_Config'!$C:$C,0),0),"False,0")</f>
        <v>0</v>
      </c>
      <c r="AT230" cm="1">
        <f t="array" ref="AT230">IF(TRUE,"True," &amp; IF(_xlfn.XLOOKUP("App_IsAny",'Scoring_Config'!$A:$A,'Scoring_Config'!$D:$D,"Yes")="Yes",_xlfn.XLOOKUP("App_IsAny",'Scoring_Config'!$A:$A,'Scoring_Config'!$C:$C,0),0),"False,0")</f>
        <v>0</v>
      </c>
      <c r="AU230">
        <v>65535</v>
      </c>
      <c r="AV230" cm="1">
        <f t="array" ref="AV230">IF(TRUE,"True," &amp; IF(_xlfn.XLOOKUP("App_RangeGt1000",'Scoring_Config'!$A:$A,'Scoring_Config'!$D:$D,"Yes")="Yes",_xlfn.XLOOKUP("App_RangeGt1000",'Scoring_Config'!$A:$A,'Scoring_Config'!$C:$C,0),0),"False,0")</f>
        <v>0</v>
      </c>
      <c r="AW230" cm="1">
        <f t="array" ref="AW230">IF(FALSE,"True," &amp; IF(_xlfn.XLOOKUP("Action_IsDenyOrDrop",'Scoring_Config'!$A:$A,'Scoring_Config'!$D:$D,"Yes")="Yes",_xlfn.XLOOKUP("Action_IsDenyOrDrop",'Scoring_Config'!$A:$A,'Scoring_Config'!$C:$C,0),0),"False,0")</f>
        <v>0</v>
      </c>
      <c r="AX230" cm="1">
        <f t="array" ref="AX230">IF(LEFT(AW230,4)="True",0,(IF(LEFT(Y230,4)="True",IF(_xlfn.XLOOKUP("Src_IsAny",'Scoring_Config'!$A:$A,'Scoring_Config'!$D:$D,"Yes")="Yes",_xlfn.XLOOKUP("Src_IsAny",'Scoring_Config'!$A:$A,'Scoring_Config'!$C:$C,10),0),0)+IF(LEFT(Z230,4)="True",IF(_xlfn.XLOOKUP("Src_CIDR_Le_16",'Scoring_Config'!$A:$A,'Scoring_Config'!$D:$D,"Yes")="Yes",_xlfn.XLOOKUP("Src_CIDR_Le_16",'Scoring_Config'!$A:$A,'Scoring_Config'!$C:$C,10),0),0)+IF(LEFT(AA230,4)="True",IF(_xlfn.XLOOKUP("Src_CIDR_17_22",'Scoring_Config'!$A:$A,'Scoring_Config'!$D:$D,"Yes")="Yes",_xlfn.XLOOKUP("Src_CIDR_17_22",'Scoring_Config'!$A:$A,'Scoring_Config'!$C:$C,5),0),0)+IF(LEFT(AB230,4)="True",IF(_xlfn.XLOOKUP("Dst_IsAny",'Scoring_Config'!$A:$A,'Scoring_Config'!$D:$D,"Yes")="Yes",_xlfn.XLOOKUP("Dst_IsAny",'Scoring_Config'!$A:$A,'Scoring_Config'!$C:$C,10),0),0)+IF(LEFT(AC230,4)="True",IF(_xlfn.XLOOKUP("Dst_CIDR_Le_16",'Scoring_Config'!$A:$A,'Scoring_Config'!$D:$D,"Yes")="Yes",_xlfn.XLOOKUP("Dst_CIDR_Le_16",'Scoring_Config'!$A:$A,'Scoring_Config'!$C:$C,10),0),0)+IF(LEFT(AD230,4)="True",IF(_xlfn.XLOOKUP("Dst_CIDR_17_22",'Scoring_Config'!$A:$A,'Scoring_Config'!$D:$D,"Yes")="Yes",_xlfn.XLOOKUP("Dst_CIDR_17_22",'Scoring_Config'!$A:$A,'Scoring_Config'!$C:$C,5),0),0)+IF(LEFT(AE230,4)="True",IF(_xlfn.XLOOKUP("SrcZone_IsAny",'Scoring_Config'!$A:$A,'Scoring_Config'!$D:$D,"Yes")="Yes",_xlfn.XLOOKUP("SrcZone_IsAny",'Scoring_Config'!$A:$A,'Scoring_Config'!$C:$C,10),0),0)+IF(LEFT(AF230,4)="True",IF(_xlfn.XLOOKUP("DstZone_IsAny",'Scoring_Config'!$A:$A,'Scoring_Config'!$D:$D,"Yes")="Yes",_xlfn.XLOOKUP("DstZone_IsAny",'Scoring_Config'!$A:$A,'Scoring_Config'!$C:$C,10),0),0)+IF(LEFT(AG230,4)="True",IF(_xlfn.XLOOKUP("Service_Any_OR_RangeGt1000",'Scoring_Config'!$A:$A,'Scoring_Config'!$D:$D,"Yes")="Yes",_xlfn.XLOOKUP("Service_Any_OR_RangeGt1000",'Scoring_Config'!$A:$A,'Scoring_Config'!$C:$C,10),0),0)+IF(LEFT(AH230,4)="True",IF(_xlfn.XLOOKUP("App_Any_OR_RangeGt1000",'Scoring_Config'!$A:$A,'Scoring_Config'!$D:$D,"Yes")="Yes",_xlfn.XLOOKUP("App_Any_OR_RangeGt1000",'Scoring_Config'!$A:$A,'Scoring_Config'!$C:$C,10),0),0)+IF(LEFT(AI230,4)="True",IF(_xlfn.XLOOKUP("Service_Insecure_Match",'Scoring_Config'!$A:$A,'Scoring_Config'!$D:$D,"Yes")="Yes",_xlfn.XLOOKUP("Service_Insecure_Match",'Scoring_Config'!$A:$A,'Scoring_Config'!$C:$C,5),0),0)+IF(LEFT(AJ230,4)="True",IF(_xlfn.XLOOKUP("Risky_Inbound",'Scoring_Config'!$A:$A,'Scoring_Config'!$D:$D,"Yes")="Yes",_xlfn.XLOOKUP("Risky_Inbound",'Scoring_Config'!$A:$A,'Scoring_Config'!$C:$C,50),0),0)+IF(LEFT(AK230,4)="True",IF(_xlfn.XLOOKUP("Risky_Outbound",'Scoring_Config'!$A:$A,'Scoring_Config'!$D:$D,"Yes")="Yes",_xlfn.XLOOKUP("Risky_Outbound",'Scoring_Config'!$A:$A,'Scoring_Config'!$C:$C,25),0),0)+IF(LEFT(AZ230,4)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230,FIND(",",AL230)+1,100)),0)+IF(LEFT(AM230,4)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230,FIND(",",AN230)+1,100)),0)+IF(_xlfn.XLOOKUP("Profile_Scoring",'Scoring_Config'!$A:$A,'Scoring_Config'!$D:$D,"Yes")="Yes",VALUE(MID(AO230,FIND(",",AO230)+1,100)),0)+IF(_xlfn.XLOOKUP("Options_Scoring",'Scoring_Config'!$A:$A,'Scoring_Config'!$D:$D,"Yes")="Yes",VALUE(MID(AP230,FIND(",",AP230)+1,100)),0)))</f>
        <v>0</v>
      </c>
      <c r="AY230" t="s">
        <v>6706</v>
      </c>
      <c r="AZ230" cm="1">
        <f t="array" ref="AZ230">IF(TRUE,"True," &amp; IF(_xlfn.XLOOKUP("Migrate_Insecure",'Scoring_Config'!$A:$A,'Scoring_Config'!$D:$D,"Yes")="Yes",_xlfn.XLOOKUP("Migrate_Insecure",'Scoring_Config'!$A:$A,'Scoring_Config'!$C:$C,10),0),"False,0")</f>
        <v>0</v>
      </c>
    </row>
    <row r="231" spans="1:52">
      <c r="A231" t="s">
        <v>1979</v>
      </c>
      <c r="B231" t="s">
        <v>35</v>
      </c>
      <c r="C231" t="s">
        <v>3542</v>
      </c>
      <c r="D231" t="s">
        <v>3545</v>
      </c>
      <c r="E231" t="s">
        <v>3563</v>
      </c>
      <c r="F231" t="s">
        <v>3652</v>
      </c>
      <c r="G231" t="s">
        <v>202</v>
      </c>
      <c r="H231" t="s">
        <v>174</v>
      </c>
      <c r="I231" t="s">
        <v>4116</v>
      </c>
      <c r="J231" t="s">
        <v>909</v>
      </c>
      <c r="K231" t="s">
        <v>174</v>
      </c>
      <c r="L231" t="s">
        <v>1378</v>
      </c>
      <c r="M231" t="s">
        <v>1974</v>
      </c>
      <c r="N231" t="s">
        <v>4315</v>
      </c>
      <c r="O231" t="s">
        <v>4319</v>
      </c>
      <c r="P231" t="s">
        <v>4321</v>
      </c>
      <c r="Q231" t="s">
        <v>4495</v>
      </c>
      <c r="R231" t="s">
        <v>5457</v>
      </c>
      <c r="S231" t="s">
        <v>5492</v>
      </c>
      <c r="T231" t="s">
        <v>5638</v>
      </c>
      <c r="U231" t="s">
        <v>6087</v>
      </c>
      <c r="Y231" cm="1">
        <f t="array" ref="Y231">IF(FALSE,"True," &amp; IF(_xlfn.XLOOKUP("Src_IsAny",'Scoring_Config'!$A:$A,'Scoring_Config'!$D:$D,"Yes")="Yes",_xlfn.XLOOKUP("Src_IsAny",'Scoring_Config'!$A:$A,'Scoring_Config'!$C:$C,10),0),"False,0")</f>
        <v>0</v>
      </c>
      <c r="Z231" cm="1">
        <f t="array" ref="Z231">IF(FALSE,"True," &amp; IF(_xlfn.XLOOKUP("Src_CIDR_Le_16",'Scoring_Config'!$A:$A,'Scoring_Config'!$D:$D,"Yes")="Yes",_xlfn.XLOOKUP("Src_CIDR_Le_16",'Scoring_Config'!$A:$A,'Scoring_Config'!$C:$C,10),0),"False,0")</f>
        <v>0</v>
      </c>
      <c r="AA231" cm="1">
        <f t="array" ref="AA231">IF(TRUE,"True," &amp; IF(_xlfn.XLOOKUP("Src_CIDR_17_22",'Scoring_Config'!$A:$A,'Scoring_Config'!$D:$D,"Yes")="Yes",_xlfn.XLOOKUP("Src_CIDR_17_22",'Scoring_Config'!$A:$A,'Scoring_Config'!$C:$C,5),0),"False,0")</f>
        <v>0</v>
      </c>
      <c r="AB231" cm="1">
        <f t="array" ref="AB231">IF(FALSE,"True," &amp; IF(_xlfn.XLOOKUP("Dst_IsAny",'Scoring_Config'!$A:$A,'Scoring_Config'!$D:$D,"Yes")="Yes",_xlfn.XLOOKUP("Dst_IsAny",'Scoring_Config'!$A:$A,'Scoring_Config'!$C:$C,10),0),"False,0")</f>
        <v>0</v>
      </c>
      <c r="AC231" cm="1">
        <f t="array" ref="AC231">IF(TRUE,"True," &amp; IF(_xlfn.XLOOKUP("Dst_CIDR_Le_16",'Scoring_Config'!$A:$A,'Scoring_Config'!$D:$D,"Yes")="Yes",_xlfn.XLOOKUP("Dst_CIDR_Le_16",'Scoring_Config'!$A:$A,'Scoring_Config'!$C:$C,10),0),"False,0")</f>
        <v>0</v>
      </c>
      <c r="AD231" cm="1">
        <f t="array" ref="AD231">IF(FALSE,"True," &amp; IF(_xlfn.XLOOKUP("Dst_CIDR_17_22",'Scoring_Config'!$A:$A,'Scoring_Config'!$D:$D,"Yes")="Yes",_xlfn.XLOOKUP("Dst_CIDR_17_22",'Scoring_Config'!$A:$A,'Scoring_Config'!$C:$C,5),0),"False,0")</f>
        <v>0</v>
      </c>
      <c r="AE231" cm="1">
        <f t="array" ref="AE231">IF(FALSE,"True," &amp; IF(_xlfn.XLOOKUP("SrcZone_IsAny",'Scoring_Config'!$A:$A,'Scoring_Config'!$D:$D,"Yes")="Yes",_xlfn.XLOOKUP("SrcZone_IsAny",'Scoring_Config'!$A:$A,'Scoring_Config'!$C:$C,10),0),"False,0")</f>
        <v>0</v>
      </c>
      <c r="AF231" cm="1">
        <f t="array" ref="AF231">IF(FALSE,"True," &amp; IF(_xlfn.XLOOKUP("DstZone_IsAny",'Scoring_Config'!$A:$A,'Scoring_Config'!$D:$D,"Yes")="Yes",_xlfn.XLOOKUP("DstZone_IsAny",'Scoring_Config'!$A:$A,'Scoring_Config'!$C:$C,10),0),"False,0")</f>
        <v>0</v>
      </c>
      <c r="AG231" cm="1">
        <f t="array" ref="AG23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31" cm="1">
        <f t="array" ref="AH231">IF(TRUE,"True," &amp; IF(_xlfn.XLOOKUP("App_Any_OR_RangeGt1000",'Scoring_Config'!$A:$A,'Scoring_Config'!$D:$D,"Yes")="Yes",_xlfn.XLOOKUP("App_Any_OR_RangeGt1000",'Scoring_Config'!$A:$A,'Scoring_Config'!$C:$C,10),0),"False,0")</f>
        <v>0</v>
      </c>
      <c r="AI231" cm="1">
        <f t="array" ref="AI231">IF(TRUE,"True," &amp; IF(_xlfn.XLOOKUP("Service_Insecure_Match",'Scoring_Config'!$A:$A,'Scoring_Config'!$D:$D,"Yes")="Yes",_xlfn.XLOOKUP("Service_Insecure_Match",'Scoring_Config'!$A:$A,'Scoring_Config'!$C:$C,5),0),"False,0")</f>
        <v>0</v>
      </c>
      <c r="AJ231" cm="1">
        <f t="array" ref="AJ231">IF(FALSE,"True," &amp; IF(_xlfn.XLOOKUP("Risky_Inbound",'Scoring_Config'!$A:$A,'Scoring_Config'!$D:$D,"Yes")="Yes",_xlfn.XLOOKUP("Risky_Inbound",'Scoring_Config'!$A:$A,'Scoring_Config'!$C:$C,50),0),"False,0")</f>
        <v>0</v>
      </c>
      <c r="AK231" cm="1">
        <f t="array" ref="AK231">IF(FALSE,"True," &amp; IF(_xlfn.XLOOKUP("Risky_Outbound",'Scoring_Config'!$A:$A,'Scoring_Config'!$D:$D,"Yes")="Yes",_xlfn.XLOOKUP("Risky_Outbound",'Scoring_Config'!$A:$A,'Scoring_Config'!$C:$C,25),0),"False,0")</f>
        <v>0</v>
      </c>
      <c r="AL231" t="s">
        <v>6700</v>
      </c>
      <c r="AM231" cm="1">
        <f t="array" ref="AM23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31" t="s">
        <v>6697</v>
      </c>
      <c r="AO231" t="s">
        <v>6697</v>
      </c>
      <c r="AP231" t="s">
        <v>6697</v>
      </c>
      <c r="AQ231" cm="1">
        <f t="array" ref="AQ231">IF(FALSE,"True," &amp; IF(_xlfn.XLOOKUP("Service_IsAny",'Scoring_Config'!$A:$A,'Scoring_Config'!$D:$D,"Yes")="Yes",_xlfn.XLOOKUP("Service_IsAny",'Scoring_Config'!$A:$A,'Scoring_Config'!$C:$C,0),0),"False,0")</f>
        <v>0</v>
      </c>
      <c r="AR231">
        <v>173</v>
      </c>
      <c r="AS231" cm="1">
        <f t="array" ref="AS231">IF(FALSE,"True," &amp; IF(_xlfn.XLOOKUP("Service_RangeGt1000",'Scoring_Config'!$A:$A,'Scoring_Config'!$D:$D,"Yes")="Yes",_xlfn.XLOOKUP("Service_RangeGt1000",'Scoring_Config'!$A:$A,'Scoring_Config'!$C:$C,0),0),"False,0")</f>
        <v>0</v>
      </c>
      <c r="AT231" cm="1">
        <f t="array" ref="AT231">IF(TRUE,"True," &amp; IF(_xlfn.XLOOKUP("App_IsAny",'Scoring_Config'!$A:$A,'Scoring_Config'!$D:$D,"Yes")="Yes",_xlfn.XLOOKUP("App_IsAny",'Scoring_Config'!$A:$A,'Scoring_Config'!$C:$C,0),0),"False,0")</f>
        <v>0</v>
      </c>
      <c r="AU231">
        <v>65535</v>
      </c>
      <c r="AV231" cm="1">
        <f t="array" ref="AV231">IF(TRUE,"True," &amp; IF(_xlfn.XLOOKUP("App_RangeGt1000",'Scoring_Config'!$A:$A,'Scoring_Config'!$D:$D,"Yes")="Yes",_xlfn.XLOOKUP("App_RangeGt1000",'Scoring_Config'!$A:$A,'Scoring_Config'!$C:$C,0),0),"False,0")</f>
        <v>0</v>
      </c>
      <c r="AW231" cm="1">
        <f t="array" ref="AW231">IF(FALSE,"True," &amp; IF(_xlfn.XLOOKUP("Action_IsDenyOrDrop",'Scoring_Config'!$A:$A,'Scoring_Config'!$D:$D,"Yes")="Yes",_xlfn.XLOOKUP("Action_IsDenyOrDrop",'Scoring_Config'!$A:$A,'Scoring_Config'!$C:$C,0),0),"False,0")</f>
        <v>0</v>
      </c>
      <c r="AX231" cm="1">
        <f t="array" ref="AX231">IF(LEFT(AW231,4)="True",0,(IF(LEFT(Y231,4)="True",IF(_xlfn.XLOOKUP("Src_IsAny",'Scoring_Config'!$A:$A,'Scoring_Config'!$D:$D,"Yes")="Yes",_xlfn.XLOOKUP("Src_IsAny",'Scoring_Config'!$A:$A,'Scoring_Config'!$C:$C,10),0),0)+IF(LEFT(Z231,4)="True",IF(_xlfn.XLOOKUP("Src_CIDR_Le_16",'Scoring_Config'!$A:$A,'Scoring_Config'!$D:$D,"Yes")="Yes",_xlfn.XLOOKUP("Src_CIDR_Le_16",'Scoring_Config'!$A:$A,'Scoring_Config'!$C:$C,10),0),0)+IF(LEFT(AA231,4)="True",IF(_xlfn.XLOOKUP("Src_CIDR_17_22",'Scoring_Config'!$A:$A,'Scoring_Config'!$D:$D,"Yes")="Yes",_xlfn.XLOOKUP("Src_CIDR_17_22",'Scoring_Config'!$A:$A,'Scoring_Config'!$C:$C,5),0),0)+IF(LEFT(AB231,4)="True",IF(_xlfn.XLOOKUP("Dst_IsAny",'Scoring_Config'!$A:$A,'Scoring_Config'!$D:$D,"Yes")="Yes",_xlfn.XLOOKUP("Dst_IsAny",'Scoring_Config'!$A:$A,'Scoring_Config'!$C:$C,10),0),0)+IF(LEFT(AC231,4)="True",IF(_xlfn.XLOOKUP("Dst_CIDR_Le_16",'Scoring_Config'!$A:$A,'Scoring_Config'!$D:$D,"Yes")="Yes",_xlfn.XLOOKUP("Dst_CIDR_Le_16",'Scoring_Config'!$A:$A,'Scoring_Config'!$C:$C,10),0),0)+IF(LEFT(AD231,4)="True",IF(_xlfn.XLOOKUP("Dst_CIDR_17_22",'Scoring_Config'!$A:$A,'Scoring_Config'!$D:$D,"Yes")="Yes",_xlfn.XLOOKUP("Dst_CIDR_17_22",'Scoring_Config'!$A:$A,'Scoring_Config'!$C:$C,5),0),0)+IF(LEFT(AE231,4)="True",IF(_xlfn.XLOOKUP("SrcZone_IsAny",'Scoring_Config'!$A:$A,'Scoring_Config'!$D:$D,"Yes")="Yes",_xlfn.XLOOKUP("SrcZone_IsAny",'Scoring_Config'!$A:$A,'Scoring_Config'!$C:$C,10),0),0)+IF(LEFT(AF231,4)="True",IF(_xlfn.XLOOKUP("DstZone_IsAny",'Scoring_Config'!$A:$A,'Scoring_Config'!$D:$D,"Yes")="Yes",_xlfn.XLOOKUP("DstZone_IsAny",'Scoring_Config'!$A:$A,'Scoring_Config'!$C:$C,10),0),0)+IF(LEFT(AG231,4)="True",IF(_xlfn.XLOOKUP("Service_Any_OR_RangeGt1000",'Scoring_Config'!$A:$A,'Scoring_Config'!$D:$D,"Yes")="Yes",_xlfn.XLOOKUP("Service_Any_OR_RangeGt1000",'Scoring_Config'!$A:$A,'Scoring_Config'!$C:$C,10),0),0)+IF(LEFT(AH231,4)="True",IF(_xlfn.XLOOKUP("App_Any_OR_RangeGt1000",'Scoring_Config'!$A:$A,'Scoring_Config'!$D:$D,"Yes")="Yes",_xlfn.XLOOKUP("App_Any_OR_RangeGt1000",'Scoring_Config'!$A:$A,'Scoring_Config'!$C:$C,10),0),0)+IF(LEFT(AI231,4)="True",IF(_xlfn.XLOOKUP("Service_Insecure_Match",'Scoring_Config'!$A:$A,'Scoring_Config'!$D:$D,"Yes")="Yes",_xlfn.XLOOKUP("Service_Insecure_Match",'Scoring_Config'!$A:$A,'Scoring_Config'!$C:$C,5),0),0)+IF(LEFT(AJ231,4)="True",IF(_xlfn.XLOOKUP("Risky_Inbound",'Scoring_Config'!$A:$A,'Scoring_Config'!$D:$D,"Yes")="Yes",_xlfn.XLOOKUP("Risky_Inbound",'Scoring_Config'!$A:$A,'Scoring_Config'!$C:$C,50),0),0)+IF(LEFT(AK231,4)="True",IF(_xlfn.XLOOKUP("Risky_Outbound",'Scoring_Config'!$A:$A,'Scoring_Config'!$D:$D,"Yes")="Yes",_xlfn.XLOOKUP("Risky_Outbound",'Scoring_Config'!$A:$A,'Scoring_Config'!$C:$C,25),0),0)+IF(LEFT(AZ231,4)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231,FIND(",",AL231)+1,100)),0)+IF(LEFT(AM231,4)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231,FIND(",",AN231)+1,100)),0)+IF(_xlfn.XLOOKUP("Profile_Scoring",'Scoring_Config'!$A:$A,'Scoring_Config'!$D:$D,"Yes")="Yes",VALUE(MID(AO231,FIND(",",AO231)+1,100)),0)+IF(_xlfn.XLOOKUP("Options_Scoring",'Scoring_Config'!$A:$A,'Scoring_Config'!$D:$D,"Yes")="Yes",VALUE(MID(AP231,FIND(",",AP231)+1,100)),0)))</f>
        <v>0</v>
      </c>
      <c r="AY231" t="s">
        <v>6706</v>
      </c>
      <c r="AZ231" cm="1">
        <f t="array" ref="AZ231">IF(TRUE,"True," &amp; IF(_xlfn.XLOOKUP("Migrate_Insecure",'Scoring_Config'!$A:$A,'Scoring_Config'!$D:$D,"Yes")="Yes",_xlfn.XLOOKUP("Migrate_Insecure",'Scoring_Config'!$A:$A,'Scoring_Config'!$C:$C,10),0),"False,0")</f>
        <v>0</v>
      </c>
    </row>
    <row r="232" spans="1:52">
      <c r="A232" t="s">
        <v>1979</v>
      </c>
      <c r="B232" t="s">
        <v>2206</v>
      </c>
      <c r="C232" t="s">
        <v>3542</v>
      </c>
      <c r="D232" t="s">
        <v>3545</v>
      </c>
      <c r="E232" t="s">
        <v>3563</v>
      </c>
      <c r="F232" t="s">
        <v>3652</v>
      </c>
      <c r="G232" t="s">
        <v>202</v>
      </c>
      <c r="H232" t="s">
        <v>4063</v>
      </c>
      <c r="I232" t="s">
        <v>4116</v>
      </c>
      <c r="J232" t="s">
        <v>910</v>
      </c>
      <c r="K232" t="s">
        <v>174</v>
      </c>
      <c r="L232" t="s">
        <v>1379</v>
      </c>
      <c r="M232" t="s">
        <v>1974</v>
      </c>
      <c r="N232" t="s">
        <v>4315</v>
      </c>
      <c r="O232" t="s">
        <v>4319</v>
      </c>
      <c r="P232" t="s">
        <v>4321</v>
      </c>
      <c r="Q232" t="s">
        <v>4496</v>
      </c>
      <c r="R232" t="s">
        <v>5458</v>
      </c>
      <c r="S232" t="s">
        <v>5493</v>
      </c>
      <c r="T232" t="s">
        <v>5638</v>
      </c>
      <c r="U232" t="s">
        <v>6083</v>
      </c>
      <c r="Y232" cm="1">
        <f t="array" ref="Y232">IF(FALSE,"True," &amp; IF(_xlfn.XLOOKUP("Src_IsAny",'Scoring_Config'!$A:$A,'Scoring_Config'!$D:$D,"Yes")="Yes",_xlfn.XLOOKUP("Src_IsAny",'Scoring_Config'!$A:$A,'Scoring_Config'!$C:$C,10),0),"False,0")</f>
        <v>0</v>
      </c>
      <c r="Z232" cm="1">
        <f t="array" ref="Z232">IF(FALSE,"True," &amp; IF(_xlfn.XLOOKUP("Src_CIDR_Le_16",'Scoring_Config'!$A:$A,'Scoring_Config'!$D:$D,"Yes")="Yes",_xlfn.XLOOKUP("Src_CIDR_Le_16",'Scoring_Config'!$A:$A,'Scoring_Config'!$C:$C,10),0),"False,0")</f>
        <v>0</v>
      </c>
      <c r="AA232" cm="1">
        <f t="array" ref="AA232">IF(TRUE,"True," &amp; IF(_xlfn.XLOOKUP("Src_CIDR_17_22",'Scoring_Config'!$A:$A,'Scoring_Config'!$D:$D,"Yes")="Yes",_xlfn.XLOOKUP("Src_CIDR_17_22",'Scoring_Config'!$A:$A,'Scoring_Config'!$C:$C,5),0),"False,0")</f>
        <v>0</v>
      </c>
      <c r="AB232" cm="1">
        <f t="array" ref="AB232">IF(FALSE,"True," &amp; IF(_xlfn.XLOOKUP("Dst_IsAny",'Scoring_Config'!$A:$A,'Scoring_Config'!$D:$D,"Yes")="Yes",_xlfn.XLOOKUP("Dst_IsAny",'Scoring_Config'!$A:$A,'Scoring_Config'!$C:$C,10),0),"False,0")</f>
        <v>0</v>
      </c>
      <c r="AC232" cm="1">
        <f t="array" ref="AC232">IF(TRUE,"True," &amp; IF(_xlfn.XLOOKUP("Dst_CIDR_Le_16",'Scoring_Config'!$A:$A,'Scoring_Config'!$D:$D,"Yes")="Yes",_xlfn.XLOOKUP("Dst_CIDR_Le_16",'Scoring_Config'!$A:$A,'Scoring_Config'!$C:$C,10),0),"False,0")</f>
        <v>0</v>
      </c>
      <c r="AD232" cm="1">
        <f t="array" ref="AD232">IF(FALSE,"True," &amp; IF(_xlfn.XLOOKUP("Dst_CIDR_17_22",'Scoring_Config'!$A:$A,'Scoring_Config'!$D:$D,"Yes")="Yes",_xlfn.XLOOKUP("Dst_CIDR_17_22",'Scoring_Config'!$A:$A,'Scoring_Config'!$C:$C,5),0),"False,0")</f>
        <v>0</v>
      </c>
      <c r="AE232" cm="1">
        <f t="array" ref="AE232">IF(FALSE,"True," &amp; IF(_xlfn.XLOOKUP("SrcZone_IsAny",'Scoring_Config'!$A:$A,'Scoring_Config'!$D:$D,"Yes")="Yes",_xlfn.XLOOKUP("SrcZone_IsAny",'Scoring_Config'!$A:$A,'Scoring_Config'!$C:$C,10),0),"False,0")</f>
        <v>0</v>
      </c>
      <c r="AF232" cm="1">
        <f t="array" ref="AF232">IF(FALSE,"True," &amp; IF(_xlfn.XLOOKUP("DstZone_IsAny",'Scoring_Config'!$A:$A,'Scoring_Config'!$D:$D,"Yes")="Yes",_xlfn.XLOOKUP("DstZone_IsAny",'Scoring_Config'!$A:$A,'Scoring_Config'!$C:$C,10),0),"False,0")</f>
        <v>0</v>
      </c>
      <c r="AG232" cm="1">
        <f t="array" ref="AG23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32" cm="1">
        <f t="array" ref="AH232">IF(TRUE,"True," &amp; IF(_xlfn.XLOOKUP("App_Any_OR_RangeGt1000",'Scoring_Config'!$A:$A,'Scoring_Config'!$D:$D,"Yes")="Yes",_xlfn.XLOOKUP("App_Any_OR_RangeGt1000",'Scoring_Config'!$A:$A,'Scoring_Config'!$C:$C,10),0),"False,0")</f>
        <v>0</v>
      </c>
      <c r="AI232" cm="1">
        <f t="array" ref="AI232">IF(TRUE,"True," &amp; IF(_xlfn.XLOOKUP("Service_Insecure_Match",'Scoring_Config'!$A:$A,'Scoring_Config'!$D:$D,"Yes")="Yes",_xlfn.XLOOKUP("Service_Insecure_Match",'Scoring_Config'!$A:$A,'Scoring_Config'!$C:$C,5),0),"False,0")</f>
        <v>0</v>
      </c>
      <c r="AJ232" cm="1">
        <f t="array" ref="AJ232">IF(FALSE,"True," &amp; IF(_xlfn.XLOOKUP("Risky_Inbound",'Scoring_Config'!$A:$A,'Scoring_Config'!$D:$D,"Yes")="Yes",_xlfn.XLOOKUP("Risky_Inbound",'Scoring_Config'!$A:$A,'Scoring_Config'!$C:$C,50),0),"False,0")</f>
        <v>0</v>
      </c>
      <c r="AK232" cm="1">
        <f t="array" ref="AK232">IF(FALSE,"True," &amp; IF(_xlfn.XLOOKUP("Risky_Outbound",'Scoring_Config'!$A:$A,'Scoring_Config'!$D:$D,"Yes")="Yes",_xlfn.XLOOKUP("Risky_Outbound",'Scoring_Config'!$A:$A,'Scoring_Config'!$C:$C,25),0),"False,0")</f>
        <v>0</v>
      </c>
      <c r="AL232" t="s">
        <v>6700</v>
      </c>
      <c r="AM232" cm="1">
        <f t="array" ref="AM23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32" t="s">
        <v>6702</v>
      </c>
      <c r="AO232" t="s">
        <v>6697</v>
      </c>
      <c r="AP232" t="s">
        <v>6697</v>
      </c>
      <c r="AQ232" cm="1">
        <f t="array" ref="AQ232">IF(FALSE,"True," &amp; IF(_xlfn.XLOOKUP("Service_IsAny",'Scoring_Config'!$A:$A,'Scoring_Config'!$D:$D,"Yes")="Yes",_xlfn.XLOOKUP("Service_IsAny",'Scoring_Config'!$A:$A,'Scoring_Config'!$C:$C,0),0),"False,0")</f>
        <v>0</v>
      </c>
      <c r="AR232">
        <v>213</v>
      </c>
      <c r="AS232" cm="1">
        <f t="array" ref="AS232">IF(FALSE,"True," &amp; IF(_xlfn.XLOOKUP("Service_RangeGt1000",'Scoring_Config'!$A:$A,'Scoring_Config'!$D:$D,"Yes")="Yes",_xlfn.XLOOKUP("Service_RangeGt1000",'Scoring_Config'!$A:$A,'Scoring_Config'!$C:$C,0),0),"False,0")</f>
        <v>0</v>
      </c>
      <c r="AT232" cm="1">
        <f t="array" ref="AT232">IF(TRUE,"True," &amp; IF(_xlfn.XLOOKUP("App_IsAny",'Scoring_Config'!$A:$A,'Scoring_Config'!$D:$D,"Yes")="Yes",_xlfn.XLOOKUP("App_IsAny",'Scoring_Config'!$A:$A,'Scoring_Config'!$C:$C,0),0),"False,0")</f>
        <v>0</v>
      </c>
      <c r="AU232">
        <v>65535</v>
      </c>
      <c r="AV232" cm="1">
        <f t="array" ref="AV232">IF(TRUE,"True," &amp; IF(_xlfn.XLOOKUP("App_RangeGt1000",'Scoring_Config'!$A:$A,'Scoring_Config'!$D:$D,"Yes")="Yes",_xlfn.XLOOKUP("App_RangeGt1000",'Scoring_Config'!$A:$A,'Scoring_Config'!$C:$C,0),0),"False,0")</f>
        <v>0</v>
      </c>
      <c r="AW232" cm="1">
        <f t="array" ref="AW232">IF(FALSE,"True," &amp; IF(_xlfn.XLOOKUP("Action_IsDenyOrDrop",'Scoring_Config'!$A:$A,'Scoring_Config'!$D:$D,"Yes")="Yes",_xlfn.XLOOKUP("Action_IsDenyOrDrop",'Scoring_Config'!$A:$A,'Scoring_Config'!$C:$C,0),0),"False,0")</f>
        <v>0</v>
      </c>
      <c r="AX232" cm="1">
        <f t="array" ref="AX232">IF(LEFT(AW232,4)="True",0,(IF(LEFT(Y232,4)="True",IF(_xlfn.XLOOKUP("Src_IsAny",'Scoring_Config'!$A:$A,'Scoring_Config'!$D:$D,"Yes")="Yes",_xlfn.XLOOKUP("Src_IsAny",'Scoring_Config'!$A:$A,'Scoring_Config'!$C:$C,10),0),0)+IF(LEFT(Z232,4)="True",IF(_xlfn.XLOOKUP("Src_CIDR_Le_16",'Scoring_Config'!$A:$A,'Scoring_Config'!$D:$D,"Yes")="Yes",_xlfn.XLOOKUP("Src_CIDR_Le_16",'Scoring_Config'!$A:$A,'Scoring_Config'!$C:$C,10),0),0)+IF(LEFT(AA232,4)="True",IF(_xlfn.XLOOKUP("Src_CIDR_17_22",'Scoring_Config'!$A:$A,'Scoring_Config'!$D:$D,"Yes")="Yes",_xlfn.XLOOKUP("Src_CIDR_17_22",'Scoring_Config'!$A:$A,'Scoring_Config'!$C:$C,5),0),0)+IF(LEFT(AB232,4)="True",IF(_xlfn.XLOOKUP("Dst_IsAny",'Scoring_Config'!$A:$A,'Scoring_Config'!$D:$D,"Yes")="Yes",_xlfn.XLOOKUP("Dst_IsAny",'Scoring_Config'!$A:$A,'Scoring_Config'!$C:$C,10),0),0)+IF(LEFT(AC232,4)="True",IF(_xlfn.XLOOKUP("Dst_CIDR_Le_16",'Scoring_Config'!$A:$A,'Scoring_Config'!$D:$D,"Yes")="Yes",_xlfn.XLOOKUP("Dst_CIDR_Le_16",'Scoring_Config'!$A:$A,'Scoring_Config'!$C:$C,10),0),0)+IF(LEFT(AD232,4)="True",IF(_xlfn.XLOOKUP("Dst_CIDR_17_22",'Scoring_Config'!$A:$A,'Scoring_Config'!$D:$D,"Yes")="Yes",_xlfn.XLOOKUP("Dst_CIDR_17_22",'Scoring_Config'!$A:$A,'Scoring_Config'!$C:$C,5),0),0)+IF(LEFT(AE232,4)="True",IF(_xlfn.XLOOKUP("SrcZone_IsAny",'Scoring_Config'!$A:$A,'Scoring_Config'!$D:$D,"Yes")="Yes",_xlfn.XLOOKUP("SrcZone_IsAny",'Scoring_Config'!$A:$A,'Scoring_Config'!$C:$C,10),0),0)+IF(LEFT(AF232,4)="True",IF(_xlfn.XLOOKUP("DstZone_IsAny",'Scoring_Config'!$A:$A,'Scoring_Config'!$D:$D,"Yes")="Yes",_xlfn.XLOOKUP("DstZone_IsAny",'Scoring_Config'!$A:$A,'Scoring_Config'!$C:$C,10),0),0)+IF(LEFT(AG232,4)="True",IF(_xlfn.XLOOKUP("Service_Any_OR_RangeGt1000",'Scoring_Config'!$A:$A,'Scoring_Config'!$D:$D,"Yes")="Yes",_xlfn.XLOOKUP("Service_Any_OR_RangeGt1000",'Scoring_Config'!$A:$A,'Scoring_Config'!$C:$C,10),0),0)+IF(LEFT(AH232,4)="True",IF(_xlfn.XLOOKUP("App_Any_OR_RangeGt1000",'Scoring_Config'!$A:$A,'Scoring_Config'!$D:$D,"Yes")="Yes",_xlfn.XLOOKUP("App_Any_OR_RangeGt1000",'Scoring_Config'!$A:$A,'Scoring_Config'!$C:$C,10),0),0)+IF(LEFT(AI232,4)="True",IF(_xlfn.XLOOKUP("Service_Insecure_Match",'Scoring_Config'!$A:$A,'Scoring_Config'!$D:$D,"Yes")="Yes",_xlfn.XLOOKUP("Service_Insecure_Match",'Scoring_Config'!$A:$A,'Scoring_Config'!$C:$C,5),0),0)+IF(LEFT(AJ232,4)="True",IF(_xlfn.XLOOKUP("Risky_Inbound",'Scoring_Config'!$A:$A,'Scoring_Config'!$D:$D,"Yes")="Yes",_xlfn.XLOOKUP("Risky_Inbound",'Scoring_Config'!$A:$A,'Scoring_Config'!$C:$C,50),0),0)+IF(LEFT(AK232,4)="True",IF(_xlfn.XLOOKUP("Risky_Outbound",'Scoring_Config'!$A:$A,'Scoring_Config'!$D:$D,"Yes")="Yes",_xlfn.XLOOKUP("Risky_Outbound",'Scoring_Config'!$A:$A,'Scoring_Config'!$C:$C,25),0),0)+IF(LEFT(AZ232,4)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232,FIND(",",AL232)+1,100)),0)+IF(LEFT(AM232,4)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232,FIND(",",AN232)+1,100)),0)+IF(_xlfn.XLOOKUP("Profile_Scoring",'Scoring_Config'!$A:$A,'Scoring_Config'!$D:$D,"Yes")="Yes",VALUE(MID(AO232,FIND(",",AO232)+1,100)),0)+IF(_xlfn.XLOOKUP("Options_Scoring",'Scoring_Config'!$A:$A,'Scoring_Config'!$D:$D,"Yes")="Yes",VALUE(MID(AP232,FIND(",",AP232)+1,100)),0)))</f>
        <v>0</v>
      </c>
      <c r="AY232" t="s">
        <v>6706</v>
      </c>
      <c r="AZ232" cm="1">
        <f t="array" ref="AZ232">IF(TRUE,"True," &amp; IF(_xlfn.XLOOKUP("Migrate_Insecure",'Scoring_Config'!$A:$A,'Scoring_Config'!$D:$D,"Yes")="Yes",_xlfn.XLOOKUP("Migrate_Insecure",'Scoring_Config'!$A:$A,'Scoring_Config'!$C:$C,10),0),"False,0")</f>
        <v>0</v>
      </c>
    </row>
    <row r="233" spans="1:52">
      <c r="A233" t="s">
        <v>1979</v>
      </c>
      <c r="B233" t="s">
        <v>2207</v>
      </c>
      <c r="C233" t="s">
        <v>3542</v>
      </c>
      <c r="D233" t="s">
        <v>3545</v>
      </c>
      <c r="E233" t="s">
        <v>3563</v>
      </c>
      <c r="F233" t="s">
        <v>3652</v>
      </c>
      <c r="G233" t="s">
        <v>202</v>
      </c>
      <c r="H233" t="s">
        <v>174</v>
      </c>
      <c r="I233" t="s">
        <v>4117</v>
      </c>
      <c r="J233" t="s">
        <v>910</v>
      </c>
      <c r="K233" t="s">
        <v>174</v>
      </c>
      <c r="L233" t="s">
        <v>1379</v>
      </c>
      <c r="M233" t="s">
        <v>1974</v>
      </c>
      <c r="N233" t="s">
        <v>4315</v>
      </c>
      <c r="O233" t="s">
        <v>4319</v>
      </c>
      <c r="P233" t="s">
        <v>4321</v>
      </c>
      <c r="Q233" t="s">
        <v>4497</v>
      </c>
      <c r="R233" t="s">
        <v>5459</v>
      </c>
      <c r="S233" t="s">
        <v>5494</v>
      </c>
      <c r="T233" t="s">
        <v>5640</v>
      </c>
      <c r="U233" t="s">
        <v>6087</v>
      </c>
      <c r="Y233" cm="1">
        <f t="array" ref="Y233">IF(FALSE,"True," &amp; IF(_xlfn.XLOOKUP("Src_IsAny",'Scoring_Config'!$A:$A,'Scoring_Config'!$D:$D,"Yes")="Yes",_xlfn.XLOOKUP("Src_IsAny",'Scoring_Config'!$A:$A,'Scoring_Config'!$C:$C,10),0),"False,0")</f>
        <v>0</v>
      </c>
      <c r="Z233" cm="1">
        <f t="array" ref="Z233">IF(FALSE,"True," &amp; IF(_xlfn.XLOOKUP("Src_CIDR_Le_16",'Scoring_Config'!$A:$A,'Scoring_Config'!$D:$D,"Yes")="Yes",_xlfn.XLOOKUP("Src_CIDR_Le_16",'Scoring_Config'!$A:$A,'Scoring_Config'!$C:$C,10),0),"False,0")</f>
        <v>0</v>
      </c>
      <c r="AA233" cm="1">
        <f t="array" ref="AA233">IF(TRUE,"True," &amp; IF(_xlfn.XLOOKUP("Src_CIDR_17_22",'Scoring_Config'!$A:$A,'Scoring_Config'!$D:$D,"Yes")="Yes",_xlfn.XLOOKUP("Src_CIDR_17_22",'Scoring_Config'!$A:$A,'Scoring_Config'!$C:$C,5),0),"False,0")</f>
        <v>0</v>
      </c>
      <c r="AB233" cm="1">
        <f t="array" ref="AB233">IF(FALSE,"True," &amp; IF(_xlfn.XLOOKUP("Dst_IsAny",'Scoring_Config'!$A:$A,'Scoring_Config'!$D:$D,"Yes")="Yes",_xlfn.XLOOKUP("Dst_IsAny",'Scoring_Config'!$A:$A,'Scoring_Config'!$C:$C,10),0),"False,0")</f>
        <v>0</v>
      </c>
      <c r="AC233" cm="1">
        <f t="array" ref="AC233">IF(TRUE,"True," &amp; IF(_xlfn.XLOOKUP("Dst_CIDR_Le_16",'Scoring_Config'!$A:$A,'Scoring_Config'!$D:$D,"Yes")="Yes",_xlfn.XLOOKUP("Dst_CIDR_Le_16",'Scoring_Config'!$A:$A,'Scoring_Config'!$C:$C,10),0),"False,0")</f>
        <v>0</v>
      </c>
      <c r="AD233" cm="1">
        <f t="array" ref="AD233">IF(FALSE,"True," &amp; IF(_xlfn.XLOOKUP("Dst_CIDR_17_22",'Scoring_Config'!$A:$A,'Scoring_Config'!$D:$D,"Yes")="Yes",_xlfn.XLOOKUP("Dst_CIDR_17_22",'Scoring_Config'!$A:$A,'Scoring_Config'!$C:$C,5),0),"False,0")</f>
        <v>0</v>
      </c>
      <c r="AE233" cm="1">
        <f t="array" ref="AE233">IF(FALSE,"True," &amp; IF(_xlfn.XLOOKUP("SrcZone_IsAny",'Scoring_Config'!$A:$A,'Scoring_Config'!$D:$D,"Yes")="Yes",_xlfn.XLOOKUP("SrcZone_IsAny",'Scoring_Config'!$A:$A,'Scoring_Config'!$C:$C,10),0),"False,0")</f>
        <v>0</v>
      </c>
      <c r="AF233" cm="1">
        <f t="array" ref="AF233">IF(FALSE,"True," &amp; IF(_xlfn.XLOOKUP("DstZone_IsAny",'Scoring_Config'!$A:$A,'Scoring_Config'!$D:$D,"Yes")="Yes",_xlfn.XLOOKUP("DstZone_IsAny",'Scoring_Config'!$A:$A,'Scoring_Config'!$C:$C,10),0),"False,0")</f>
        <v>0</v>
      </c>
      <c r="AG233" cm="1">
        <f t="array" ref="AG23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33" cm="1">
        <f t="array" ref="AH233">IF(TRUE,"True," &amp; IF(_xlfn.XLOOKUP("App_Any_OR_RangeGt1000",'Scoring_Config'!$A:$A,'Scoring_Config'!$D:$D,"Yes")="Yes",_xlfn.XLOOKUP("App_Any_OR_RangeGt1000",'Scoring_Config'!$A:$A,'Scoring_Config'!$C:$C,10),0),"False,0")</f>
        <v>0</v>
      </c>
      <c r="AI233" cm="1">
        <f t="array" ref="AI233">IF(TRUE,"True," &amp; IF(_xlfn.XLOOKUP("Service_Insecure_Match",'Scoring_Config'!$A:$A,'Scoring_Config'!$D:$D,"Yes")="Yes",_xlfn.XLOOKUP("Service_Insecure_Match",'Scoring_Config'!$A:$A,'Scoring_Config'!$C:$C,5),0),"False,0")</f>
        <v>0</v>
      </c>
      <c r="AJ233" cm="1">
        <f t="array" ref="AJ233">IF(FALSE,"True," &amp; IF(_xlfn.XLOOKUP("Risky_Inbound",'Scoring_Config'!$A:$A,'Scoring_Config'!$D:$D,"Yes")="Yes",_xlfn.XLOOKUP("Risky_Inbound",'Scoring_Config'!$A:$A,'Scoring_Config'!$C:$C,50),0),"False,0")</f>
        <v>0</v>
      </c>
      <c r="AK233" cm="1">
        <f t="array" ref="AK233">IF(FALSE,"True," &amp; IF(_xlfn.XLOOKUP("Risky_Outbound",'Scoring_Config'!$A:$A,'Scoring_Config'!$D:$D,"Yes")="Yes",_xlfn.XLOOKUP("Risky_Outbound",'Scoring_Config'!$A:$A,'Scoring_Config'!$C:$C,25),0),"False,0")</f>
        <v>0</v>
      </c>
      <c r="AL233" t="s">
        <v>6700</v>
      </c>
      <c r="AM233" cm="1">
        <f t="array" ref="AM23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33" t="s">
        <v>6697</v>
      </c>
      <c r="AO233" t="s">
        <v>6697</v>
      </c>
      <c r="AP233" t="s">
        <v>6697</v>
      </c>
      <c r="AQ233" cm="1">
        <f t="array" ref="AQ233">IF(FALSE,"True," &amp; IF(_xlfn.XLOOKUP("Service_IsAny",'Scoring_Config'!$A:$A,'Scoring_Config'!$D:$D,"Yes")="Yes",_xlfn.XLOOKUP("Service_IsAny",'Scoring_Config'!$A:$A,'Scoring_Config'!$C:$C,0),0),"False,0")</f>
        <v>0</v>
      </c>
      <c r="AR233">
        <v>213</v>
      </c>
      <c r="AS233" cm="1">
        <f t="array" ref="AS233">IF(FALSE,"True," &amp; IF(_xlfn.XLOOKUP("Service_RangeGt1000",'Scoring_Config'!$A:$A,'Scoring_Config'!$D:$D,"Yes")="Yes",_xlfn.XLOOKUP("Service_RangeGt1000",'Scoring_Config'!$A:$A,'Scoring_Config'!$C:$C,0),0),"False,0")</f>
        <v>0</v>
      </c>
      <c r="AT233" cm="1">
        <f t="array" ref="AT233">IF(TRUE,"True," &amp; IF(_xlfn.XLOOKUP("App_IsAny",'Scoring_Config'!$A:$A,'Scoring_Config'!$D:$D,"Yes")="Yes",_xlfn.XLOOKUP("App_IsAny",'Scoring_Config'!$A:$A,'Scoring_Config'!$C:$C,0),0),"False,0")</f>
        <v>0</v>
      </c>
      <c r="AU233">
        <v>65535</v>
      </c>
      <c r="AV233" cm="1">
        <f t="array" ref="AV233">IF(TRUE,"True," &amp; IF(_xlfn.XLOOKUP("App_RangeGt1000",'Scoring_Config'!$A:$A,'Scoring_Config'!$D:$D,"Yes")="Yes",_xlfn.XLOOKUP("App_RangeGt1000",'Scoring_Config'!$A:$A,'Scoring_Config'!$C:$C,0),0),"False,0")</f>
        <v>0</v>
      </c>
      <c r="AW233" cm="1">
        <f t="array" ref="AW233">IF(FALSE,"True," &amp; IF(_xlfn.XLOOKUP("Action_IsDenyOrDrop",'Scoring_Config'!$A:$A,'Scoring_Config'!$D:$D,"Yes")="Yes",_xlfn.XLOOKUP("Action_IsDenyOrDrop",'Scoring_Config'!$A:$A,'Scoring_Config'!$C:$C,0),0),"False,0")</f>
        <v>0</v>
      </c>
      <c r="AX233" cm="1">
        <f t="array" ref="AX233">IF(LEFT(AW233,4)="True",0,(IF(LEFT(Y233,4)="True",IF(_xlfn.XLOOKUP("Src_IsAny",'Scoring_Config'!$A:$A,'Scoring_Config'!$D:$D,"Yes")="Yes",_xlfn.XLOOKUP("Src_IsAny",'Scoring_Config'!$A:$A,'Scoring_Config'!$C:$C,10),0),0)+IF(LEFT(Z233,4)="True",IF(_xlfn.XLOOKUP("Src_CIDR_Le_16",'Scoring_Config'!$A:$A,'Scoring_Config'!$D:$D,"Yes")="Yes",_xlfn.XLOOKUP("Src_CIDR_Le_16",'Scoring_Config'!$A:$A,'Scoring_Config'!$C:$C,10),0),0)+IF(LEFT(AA233,4)="True",IF(_xlfn.XLOOKUP("Src_CIDR_17_22",'Scoring_Config'!$A:$A,'Scoring_Config'!$D:$D,"Yes")="Yes",_xlfn.XLOOKUP("Src_CIDR_17_22",'Scoring_Config'!$A:$A,'Scoring_Config'!$C:$C,5),0),0)+IF(LEFT(AB233,4)="True",IF(_xlfn.XLOOKUP("Dst_IsAny",'Scoring_Config'!$A:$A,'Scoring_Config'!$D:$D,"Yes")="Yes",_xlfn.XLOOKUP("Dst_IsAny",'Scoring_Config'!$A:$A,'Scoring_Config'!$C:$C,10),0),0)+IF(LEFT(AC233,4)="True",IF(_xlfn.XLOOKUP("Dst_CIDR_Le_16",'Scoring_Config'!$A:$A,'Scoring_Config'!$D:$D,"Yes")="Yes",_xlfn.XLOOKUP("Dst_CIDR_Le_16",'Scoring_Config'!$A:$A,'Scoring_Config'!$C:$C,10),0),0)+IF(LEFT(AD233,4)="True",IF(_xlfn.XLOOKUP("Dst_CIDR_17_22",'Scoring_Config'!$A:$A,'Scoring_Config'!$D:$D,"Yes")="Yes",_xlfn.XLOOKUP("Dst_CIDR_17_22",'Scoring_Config'!$A:$A,'Scoring_Config'!$C:$C,5),0),0)+IF(LEFT(AE233,4)="True",IF(_xlfn.XLOOKUP("SrcZone_IsAny",'Scoring_Config'!$A:$A,'Scoring_Config'!$D:$D,"Yes")="Yes",_xlfn.XLOOKUP("SrcZone_IsAny",'Scoring_Config'!$A:$A,'Scoring_Config'!$C:$C,10),0),0)+IF(LEFT(AF233,4)="True",IF(_xlfn.XLOOKUP("DstZone_IsAny",'Scoring_Config'!$A:$A,'Scoring_Config'!$D:$D,"Yes")="Yes",_xlfn.XLOOKUP("DstZone_IsAny",'Scoring_Config'!$A:$A,'Scoring_Config'!$C:$C,10),0),0)+IF(LEFT(AG233,4)="True",IF(_xlfn.XLOOKUP("Service_Any_OR_RangeGt1000",'Scoring_Config'!$A:$A,'Scoring_Config'!$D:$D,"Yes")="Yes",_xlfn.XLOOKUP("Service_Any_OR_RangeGt1000",'Scoring_Config'!$A:$A,'Scoring_Config'!$C:$C,10),0),0)+IF(LEFT(AH233,4)="True",IF(_xlfn.XLOOKUP("App_Any_OR_RangeGt1000",'Scoring_Config'!$A:$A,'Scoring_Config'!$D:$D,"Yes")="Yes",_xlfn.XLOOKUP("App_Any_OR_RangeGt1000",'Scoring_Config'!$A:$A,'Scoring_Config'!$C:$C,10),0),0)+IF(LEFT(AI233,4)="True",IF(_xlfn.XLOOKUP("Service_Insecure_Match",'Scoring_Config'!$A:$A,'Scoring_Config'!$D:$D,"Yes")="Yes",_xlfn.XLOOKUP("Service_Insecure_Match",'Scoring_Config'!$A:$A,'Scoring_Config'!$C:$C,5),0),0)+IF(LEFT(AJ233,4)="True",IF(_xlfn.XLOOKUP("Risky_Inbound",'Scoring_Config'!$A:$A,'Scoring_Config'!$D:$D,"Yes")="Yes",_xlfn.XLOOKUP("Risky_Inbound",'Scoring_Config'!$A:$A,'Scoring_Config'!$C:$C,50),0),0)+IF(LEFT(AK233,4)="True",IF(_xlfn.XLOOKUP("Risky_Outbound",'Scoring_Config'!$A:$A,'Scoring_Config'!$D:$D,"Yes")="Yes",_xlfn.XLOOKUP("Risky_Outbound",'Scoring_Config'!$A:$A,'Scoring_Config'!$C:$C,25),0),0)+IF(LEFT(AZ233,4)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233,FIND(",",AL233)+1,100)),0)+IF(LEFT(AM233,4)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233,FIND(",",AN233)+1,100)),0)+IF(_xlfn.XLOOKUP("Profile_Scoring",'Scoring_Config'!$A:$A,'Scoring_Config'!$D:$D,"Yes")="Yes",VALUE(MID(AO233,FIND(",",AO233)+1,100)),0)+IF(_xlfn.XLOOKUP("Options_Scoring",'Scoring_Config'!$A:$A,'Scoring_Config'!$D:$D,"Yes")="Yes",VALUE(MID(AP233,FIND(",",AP233)+1,100)),0)))</f>
        <v>0</v>
      </c>
      <c r="AY233" t="s">
        <v>6706</v>
      </c>
      <c r="AZ233" cm="1">
        <f t="array" ref="AZ233">IF(TRUE,"True," &amp; IF(_xlfn.XLOOKUP("Migrate_Insecure",'Scoring_Config'!$A:$A,'Scoring_Config'!$D:$D,"Yes")="Yes",_xlfn.XLOOKUP("Migrate_Insecure",'Scoring_Config'!$A:$A,'Scoring_Config'!$C:$C,10),0),"False,0")</f>
        <v>0</v>
      </c>
    </row>
    <row r="234" spans="1:52">
      <c r="A234" t="s">
        <v>1979</v>
      </c>
      <c r="B234" t="s">
        <v>2208</v>
      </c>
      <c r="C234" t="s">
        <v>3542</v>
      </c>
      <c r="D234" t="s">
        <v>3545</v>
      </c>
      <c r="E234" t="s">
        <v>3563</v>
      </c>
      <c r="F234" t="s">
        <v>3652</v>
      </c>
      <c r="G234" t="s">
        <v>202</v>
      </c>
      <c r="H234" t="s">
        <v>4064</v>
      </c>
      <c r="I234" t="s">
        <v>4117</v>
      </c>
      <c r="J234" t="s">
        <v>911</v>
      </c>
      <c r="K234" t="s">
        <v>174</v>
      </c>
      <c r="L234" t="s">
        <v>1380</v>
      </c>
      <c r="M234" t="s">
        <v>1974</v>
      </c>
      <c r="N234" t="s">
        <v>4315</v>
      </c>
      <c r="O234" t="s">
        <v>4319</v>
      </c>
      <c r="P234" t="s">
        <v>4321</v>
      </c>
      <c r="Q234" t="s">
        <v>4498</v>
      </c>
      <c r="R234" t="s">
        <v>5460</v>
      </c>
      <c r="S234" t="s">
        <v>5449</v>
      </c>
      <c r="T234" t="s">
        <v>5640</v>
      </c>
      <c r="U234" t="s">
        <v>6083</v>
      </c>
      <c r="Y234" cm="1">
        <f t="array" ref="Y234">IF(FALSE,"True," &amp; IF(_xlfn.XLOOKUP("Src_IsAny",'Scoring_Config'!$A:$A,'Scoring_Config'!$D:$D,"Yes")="Yes",_xlfn.XLOOKUP("Src_IsAny",'Scoring_Config'!$A:$A,'Scoring_Config'!$C:$C,10),0),"False,0")</f>
        <v>0</v>
      </c>
      <c r="Z234" cm="1">
        <f t="array" ref="Z234">IF(FALSE,"True," &amp; IF(_xlfn.XLOOKUP("Src_CIDR_Le_16",'Scoring_Config'!$A:$A,'Scoring_Config'!$D:$D,"Yes")="Yes",_xlfn.XLOOKUP("Src_CIDR_Le_16",'Scoring_Config'!$A:$A,'Scoring_Config'!$C:$C,10),0),"False,0")</f>
        <v>0</v>
      </c>
      <c r="AA234" cm="1">
        <f t="array" ref="AA234">IF(TRUE,"True," &amp; IF(_xlfn.XLOOKUP("Src_CIDR_17_22",'Scoring_Config'!$A:$A,'Scoring_Config'!$D:$D,"Yes")="Yes",_xlfn.XLOOKUP("Src_CIDR_17_22",'Scoring_Config'!$A:$A,'Scoring_Config'!$C:$C,5),0),"False,0")</f>
        <v>0</v>
      </c>
      <c r="AB234" cm="1">
        <f t="array" ref="AB234">IF(FALSE,"True," &amp; IF(_xlfn.XLOOKUP("Dst_IsAny",'Scoring_Config'!$A:$A,'Scoring_Config'!$D:$D,"Yes")="Yes",_xlfn.XLOOKUP("Dst_IsAny",'Scoring_Config'!$A:$A,'Scoring_Config'!$C:$C,10),0),"False,0")</f>
        <v>0</v>
      </c>
      <c r="AC234" cm="1">
        <f t="array" ref="AC234">IF(FALSE,"True," &amp; IF(_xlfn.XLOOKUP("Dst_CIDR_Le_16",'Scoring_Config'!$A:$A,'Scoring_Config'!$D:$D,"Yes")="Yes",_xlfn.XLOOKUP("Dst_CIDR_Le_16",'Scoring_Config'!$A:$A,'Scoring_Config'!$C:$C,10),0),"False,0")</f>
        <v>0</v>
      </c>
      <c r="AD234" cm="1">
        <f t="array" ref="AD234">IF(TRUE,"True," &amp; IF(_xlfn.XLOOKUP("Dst_CIDR_17_22",'Scoring_Config'!$A:$A,'Scoring_Config'!$D:$D,"Yes")="Yes",_xlfn.XLOOKUP("Dst_CIDR_17_22",'Scoring_Config'!$A:$A,'Scoring_Config'!$C:$C,5),0),"False,0")</f>
        <v>0</v>
      </c>
      <c r="AE234" cm="1">
        <f t="array" ref="AE234">IF(FALSE,"True," &amp; IF(_xlfn.XLOOKUP("SrcZone_IsAny",'Scoring_Config'!$A:$A,'Scoring_Config'!$D:$D,"Yes")="Yes",_xlfn.XLOOKUP("SrcZone_IsAny",'Scoring_Config'!$A:$A,'Scoring_Config'!$C:$C,10),0),"False,0")</f>
        <v>0</v>
      </c>
      <c r="AF234" cm="1">
        <f t="array" ref="AF234">IF(FALSE,"True," &amp; IF(_xlfn.XLOOKUP("DstZone_IsAny",'Scoring_Config'!$A:$A,'Scoring_Config'!$D:$D,"Yes")="Yes",_xlfn.XLOOKUP("DstZone_IsAny",'Scoring_Config'!$A:$A,'Scoring_Config'!$C:$C,10),0),"False,0")</f>
        <v>0</v>
      </c>
      <c r="AG234" cm="1">
        <f t="array" ref="AG23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34" cm="1">
        <f t="array" ref="AH234">IF(TRUE,"True," &amp; IF(_xlfn.XLOOKUP("App_Any_OR_RangeGt1000",'Scoring_Config'!$A:$A,'Scoring_Config'!$D:$D,"Yes")="Yes",_xlfn.XLOOKUP("App_Any_OR_RangeGt1000",'Scoring_Config'!$A:$A,'Scoring_Config'!$C:$C,10),0),"False,0")</f>
        <v>0</v>
      </c>
      <c r="AI234" cm="1">
        <f t="array" ref="AI234">IF(TRUE,"True," &amp; IF(_xlfn.XLOOKUP("Service_Insecure_Match",'Scoring_Config'!$A:$A,'Scoring_Config'!$D:$D,"Yes")="Yes",_xlfn.XLOOKUP("Service_Insecure_Match",'Scoring_Config'!$A:$A,'Scoring_Config'!$C:$C,5),0),"False,0")</f>
        <v>0</v>
      </c>
      <c r="AJ234" cm="1">
        <f t="array" ref="AJ234">IF(FALSE,"True," &amp; IF(_xlfn.XLOOKUP("Risky_Inbound",'Scoring_Config'!$A:$A,'Scoring_Config'!$D:$D,"Yes")="Yes",_xlfn.XLOOKUP("Risky_Inbound",'Scoring_Config'!$A:$A,'Scoring_Config'!$C:$C,50),0),"False,0")</f>
        <v>0</v>
      </c>
      <c r="AK234" cm="1">
        <f t="array" ref="AK234">IF(FALSE,"True," &amp; IF(_xlfn.XLOOKUP("Risky_Outbound",'Scoring_Config'!$A:$A,'Scoring_Config'!$D:$D,"Yes")="Yes",_xlfn.XLOOKUP("Risky_Outbound",'Scoring_Config'!$A:$A,'Scoring_Config'!$C:$C,25),0),"False,0")</f>
        <v>0</v>
      </c>
      <c r="AL234" t="s">
        <v>6700</v>
      </c>
      <c r="AM234" cm="1">
        <f t="array" ref="AM23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34" t="s">
        <v>6702</v>
      </c>
      <c r="AO234" t="s">
        <v>6697</v>
      </c>
      <c r="AP234" t="s">
        <v>6697</v>
      </c>
      <c r="AQ234" cm="1">
        <f t="array" ref="AQ234">IF(FALSE,"True," &amp; IF(_xlfn.XLOOKUP("Service_IsAny",'Scoring_Config'!$A:$A,'Scoring_Config'!$D:$D,"Yes")="Yes",_xlfn.XLOOKUP("Service_IsAny",'Scoring_Config'!$A:$A,'Scoring_Config'!$C:$C,0),0),"False,0")</f>
        <v>0</v>
      </c>
      <c r="AR234">
        <v>193</v>
      </c>
      <c r="AS234" cm="1">
        <f t="array" ref="AS234">IF(FALSE,"True," &amp; IF(_xlfn.XLOOKUP("Service_RangeGt1000",'Scoring_Config'!$A:$A,'Scoring_Config'!$D:$D,"Yes")="Yes",_xlfn.XLOOKUP("Service_RangeGt1000",'Scoring_Config'!$A:$A,'Scoring_Config'!$C:$C,0),0),"False,0")</f>
        <v>0</v>
      </c>
      <c r="AT234" cm="1">
        <f t="array" ref="AT234">IF(TRUE,"True," &amp; IF(_xlfn.XLOOKUP("App_IsAny",'Scoring_Config'!$A:$A,'Scoring_Config'!$D:$D,"Yes")="Yes",_xlfn.XLOOKUP("App_IsAny",'Scoring_Config'!$A:$A,'Scoring_Config'!$C:$C,0),0),"False,0")</f>
        <v>0</v>
      </c>
      <c r="AU234">
        <v>65535</v>
      </c>
      <c r="AV234" cm="1">
        <f t="array" ref="AV234">IF(TRUE,"True," &amp; IF(_xlfn.XLOOKUP("App_RangeGt1000",'Scoring_Config'!$A:$A,'Scoring_Config'!$D:$D,"Yes")="Yes",_xlfn.XLOOKUP("App_RangeGt1000",'Scoring_Config'!$A:$A,'Scoring_Config'!$C:$C,0),0),"False,0")</f>
        <v>0</v>
      </c>
      <c r="AW234" cm="1">
        <f t="array" ref="AW234">IF(FALSE,"True," &amp; IF(_xlfn.XLOOKUP("Action_IsDenyOrDrop",'Scoring_Config'!$A:$A,'Scoring_Config'!$D:$D,"Yes")="Yes",_xlfn.XLOOKUP("Action_IsDenyOrDrop",'Scoring_Config'!$A:$A,'Scoring_Config'!$C:$C,0),0),"False,0")</f>
        <v>0</v>
      </c>
      <c r="AX234" cm="1">
        <f t="array" ref="AX234">IF(LEFT(AW234,4)="True",0,(IF(LEFT(Y234,4)="True",IF(_xlfn.XLOOKUP("Src_IsAny",'Scoring_Config'!$A:$A,'Scoring_Config'!$D:$D,"Yes")="Yes",_xlfn.XLOOKUP("Src_IsAny",'Scoring_Config'!$A:$A,'Scoring_Config'!$C:$C,10),0),0)+IF(LEFT(Z234,4)="True",IF(_xlfn.XLOOKUP("Src_CIDR_Le_16",'Scoring_Config'!$A:$A,'Scoring_Config'!$D:$D,"Yes")="Yes",_xlfn.XLOOKUP("Src_CIDR_Le_16",'Scoring_Config'!$A:$A,'Scoring_Config'!$C:$C,10),0),0)+IF(LEFT(AA234,4)="True",IF(_xlfn.XLOOKUP("Src_CIDR_17_22",'Scoring_Config'!$A:$A,'Scoring_Config'!$D:$D,"Yes")="Yes",_xlfn.XLOOKUP("Src_CIDR_17_22",'Scoring_Config'!$A:$A,'Scoring_Config'!$C:$C,5),0),0)+IF(LEFT(AB234,4)="True",IF(_xlfn.XLOOKUP("Dst_IsAny",'Scoring_Config'!$A:$A,'Scoring_Config'!$D:$D,"Yes")="Yes",_xlfn.XLOOKUP("Dst_IsAny",'Scoring_Config'!$A:$A,'Scoring_Config'!$C:$C,10),0),0)+IF(LEFT(AC234,4)="True",IF(_xlfn.XLOOKUP("Dst_CIDR_Le_16",'Scoring_Config'!$A:$A,'Scoring_Config'!$D:$D,"Yes")="Yes",_xlfn.XLOOKUP("Dst_CIDR_Le_16",'Scoring_Config'!$A:$A,'Scoring_Config'!$C:$C,10),0),0)+IF(LEFT(AD234,4)="True",IF(_xlfn.XLOOKUP("Dst_CIDR_17_22",'Scoring_Config'!$A:$A,'Scoring_Config'!$D:$D,"Yes")="Yes",_xlfn.XLOOKUP("Dst_CIDR_17_22",'Scoring_Config'!$A:$A,'Scoring_Config'!$C:$C,5),0),0)+IF(LEFT(AE234,4)="True",IF(_xlfn.XLOOKUP("SrcZone_IsAny",'Scoring_Config'!$A:$A,'Scoring_Config'!$D:$D,"Yes")="Yes",_xlfn.XLOOKUP("SrcZone_IsAny",'Scoring_Config'!$A:$A,'Scoring_Config'!$C:$C,10),0),0)+IF(LEFT(AF234,4)="True",IF(_xlfn.XLOOKUP("DstZone_IsAny",'Scoring_Config'!$A:$A,'Scoring_Config'!$D:$D,"Yes")="Yes",_xlfn.XLOOKUP("DstZone_IsAny",'Scoring_Config'!$A:$A,'Scoring_Config'!$C:$C,10),0),0)+IF(LEFT(AG234,4)="True",IF(_xlfn.XLOOKUP("Service_Any_OR_RangeGt1000",'Scoring_Config'!$A:$A,'Scoring_Config'!$D:$D,"Yes")="Yes",_xlfn.XLOOKUP("Service_Any_OR_RangeGt1000",'Scoring_Config'!$A:$A,'Scoring_Config'!$C:$C,10),0),0)+IF(LEFT(AH234,4)="True",IF(_xlfn.XLOOKUP("App_Any_OR_RangeGt1000",'Scoring_Config'!$A:$A,'Scoring_Config'!$D:$D,"Yes")="Yes",_xlfn.XLOOKUP("App_Any_OR_RangeGt1000",'Scoring_Config'!$A:$A,'Scoring_Config'!$C:$C,10),0),0)+IF(LEFT(AI234,4)="True",IF(_xlfn.XLOOKUP("Service_Insecure_Match",'Scoring_Config'!$A:$A,'Scoring_Config'!$D:$D,"Yes")="Yes",_xlfn.XLOOKUP("Service_Insecure_Match",'Scoring_Config'!$A:$A,'Scoring_Config'!$C:$C,5),0),0)+IF(LEFT(AJ234,4)="True",IF(_xlfn.XLOOKUP("Risky_Inbound",'Scoring_Config'!$A:$A,'Scoring_Config'!$D:$D,"Yes")="Yes",_xlfn.XLOOKUP("Risky_Inbound",'Scoring_Config'!$A:$A,'Scoring_Config'!$C:$C,50),0),0)+IF(LEFT(AK234,4)="True",IF(_xlfn.XLOOKUP("Risky_Outbound",'Scoring_Config'!$A:$A,'Scoring_Config'!$D:$D,"Yes")="Yes",_xlfn.XLOOKUP("Risky_Outbound",'Scoring_Config'!$A:$A,'Scoring_Config'!$C:$C,25),0),0)+IF(LEFT(AZ234,4)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234,FIND(",",AL234)+1,100)),0)+IF(LEFT(AM234,4)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234,FIND(",",AN234)+1,100)),0)+IF(_xlfn.XLOOKUP("Profile_Scoring",'Scoring_Config'!$A:$A,'Scoring_Config'!$D:$D,"Yes")="Yes",VALUE(MID(AO234,FIND(",",AO234)+1,100)),0)+IF(_xlfn.XLOOKUP("Options_Scoring",'Scoring_Config'!$A:$A,'Scoring_Config'!$D:$D,"Yes")="Yes",VALUE(MID(AP234,FIND(",",AP234)+1,100)),0)))</f>
        <v>0</v>
      </c>
      <c r="AY234" t="s">
        <v>6706</v>
      </c>
      <c r="AZ234" cm="1">
        <f t="array" ref="AZ234">IF(TRUE,"True," &amp; IF(_xlfn.XLOOKUP("Migrate_Insecure",'Scoring_Config'!$A:$A,'Scoring_Config'!$D:$D,"Yes")="Yes",_xlfn.XLOOKUP("Migrate_Insecure",'Scoring_Config'!$A:$A,'Scoring_Config'!$C:$C,10),0),"False,0")</f>
        <v>0</v>
      </c>
    </row>
    <row r="235" spans="1:52">
      <c r="A235" t="s">
        <v>1979</v>
      </c>
      <c r="B235" t="s">
        <v>2209</v>
      </c>
      <c r="C235" t="s">
        <v>3542</v>
      </c>
      <c r="D235" t="s">
        <v>3545</v>
      </c>
      <c r="E235" t="s">
        <v>3563</v>
      </c>
      <c r="F235" t="s">
        <v>3652</v>
      </c>
      <c r="G235" t="s">
        <v>202</v>
      </c>
      <c r="H235" t="s">
        <v>174</v>
      </c>
      <c r="I235" t="s">
        <v>4116</v>
      </c>
      <c r="J235" t="s">
        <v>911</v>
      </c>
      <c r="K235" t="s">
        <v>174</v>
      </c>
      <c r="L235" t="s">
        <v>1380</v>
      </c>
      <c r="M235" t="s">
        <v>1974</v>
      </c>
      <c r="N235" t="s">
        <v>4315</v>
      </c>
      <c r="O235" t="s">
        <v>4319</v>
      </c>
      <c r="P235" t="s">
        <v>4321</v>
      </c>
      <c r="Q235" t="s">
        <v>4496</v>
      </c>
      <c r="R235" t="s">
        <v>5461</v>
      </c>
      <c r="S235" t="s">
        <v>5495</v>
      </c>
      <c r="T235" t="s">
        <v>5638</v>
      </c>
      <c r="U235" t="s">
        <v>6087</v>
      </c>
      <c r="Y235" cm="1">
        <f t="array" ref="Y235">IF(FALSE,"True," &amp; IF(_xlfn.XLOOKUP("Src_IsAny",'Scoring_Config'!$A:$A,'Scoring_Config'!$D:$D,"Yes")="Yes",_xlfn.XLOOKUP("Src_IsAny",'Scoring_Config'!$A:$A,'Scoring_Config'!$C:$C,10),0),"False,0")</f>
        <v>0</v>
      </c>
      <c r="Z235" cm="1">
        <f t="array" ref="Z235">IF(FALSE,"True," &amp; IF(_xlfn.XLOOKUP("Src_CIDR_Le_16",'Scoring_Config'!$A:$A,'Scoring_Config'!$D:$D,"Yes")="Yes",_xlfn.XLOOKUP("Src_CIDR_Le_16",'Scoring_Config'!$A:$A,'Scoring_Config'!$C:$C,10),0),"False,0")</f>
        <v>0</v>
      </c>
      <c r="AA235" cm="1">
        <f t="array" ref="AA235">IF(TRUE,"True," &amp; IF(_xlfn.XLOOKUP("Src_CIDR_17_22",'Scoring_Config'!$A:$A,'Scoring_Config'!$D:$D,"Yes")="Yes",_xlfn.XLOOKUP("Src_CIDR_17_22",'Scoring_Config'!$A:$A,'Scoring_Config'!$C:$C,5),0),"False,0")</f>
        <v>0</v>
      </c>
      <c r="AB235" cm="1">
        <f t="array" ref="AB235">IF(FALSE,"True," &amp; IF(_xlfn.XLOOKUP("Dst_IsAny",'Scoring_Config'!$A:$A,'Scoring_Config'!$D:$D,"Yes")="Yes",_xlfn.XLOOKUP("Dst_IsAny",'Scoring_Config'!$A:$A,'Scoring_Config'!$C:$C,10),0),"False,0")</f>
        <v>0</v>
      </c>
      <c r="AC235" cm="1">
        <f t="array" ref="AC235">IF(FALSE,"True," &amp; IF(_xlfn.XLOOKUP("Dst_CIDR_Le_16",'Scoring_Config'!$A:$A,'Scoring_Config'!$D:$D,"Yes")="Yes",_xlfn.XLOOKUP("Dst_CIDR_Le_16",'Scoring_Config'!$A:$A,'Scoring_Config'!$C:$C,10),0),"False,0")</f>
        <v>0</v>
      </c>
      <c r="AD235" cm="1">
        <f t="array" ref="AD235">IF(TRUE,"True," &amp; IF(_xlfn.XLOOKUP("Dst_CIDR_17_22",'Scoring_Config'!$A:$A,'Scoring_Config'!$D:$D,"Yes")="Yes",_xlfn.XLOOKUP("Dst_CIDR_17_22",'Scoring_Config'!$A:$A,'Scoring_Config'!$C:$C,5),0),"False,0")</f>
        <v>0</v>
      </c>
      <c r="AE235" cm="1">
        <f t="array" ref="AE235">IF(FALSE,"True," &amp; IF(_xlfn.XLOOKUP("SrcZone_IsAny",'Scoring_Config'!$A:$A,'Scoring_Config'!$D:$D,"Yes")="Yes",_xlfn.XLOOKUP("SrcZone_IsAny",'Scoring_Config'!$A:$A,'Scoring_Config'!$C:$C,10),0),"False,0")</f>
        <v>0</v>
      </c>
      <c r="AF235" cm="1">
        <f t="array" ref="AF235">IF(FALSE,"True," &amp; IF(_xlfn.XLOOKUP("DstZone_IsAny",'Scoring_Config'!$A:$A,'Scoring_Config'!$D:$D,"Yes")="Yes",_xlfn.XLOOKUP("DstZone_IsAny",'Scoring_Config'!$A:$A,'Scoring_Config'!$C:$C,10),0),"False,0")</f>
        <v>0</v>
      </c>
      <c r="AG235" cm="1">
        <f t="array" ref="AG23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35" cm="1">
        <f t="array" ref="AH235">IF(TRUE,"True," &amp; IF(_xlfn.XLOOKUP("App_Any_OR_RangeGt1000",'Scoring_Config'!$A:$A,'Scoring_Config'!$D:$D,"Yes")="Yes",_xlfn.XLOOKUP("App_Any_OR_RangeGt1000",'Scoring_Config'!$A:$A,'Scoring_Config'!$C:$C,10),0),"False,0")</f>
        <v>0</v>
      </c>
      <c r="AI235" cm="1">
        <f t="array" ref="AI235">IF(TRUE,"True," &amp; IF(_xlfn.XLOOKUP("Service_Insecure_Match",'Scoring_Config'!$A:$A,'Scoring_Config'!$D:$D,"Yes")="Yes",_xlfn.XLOOKUP("Service_Insecure_Match",'Scoring_Config'!$A:$A,'Scoring_Config'!$C:$C,5),0),"False,0")</f>
        <v>0</v>
      </c>
      <c r="AJ235" cm="1">
        <f t="array" ref="AJ235">IF(FALSE,"True," &amp; IF(_xlfn.XLOOKUP("Risky_Inbound",'Scoring_Config'!$A:$A,'Scoring_Config'!$D:$D,"Yes")="Yes",_xlfn.XLOOKUP("Risky_Inbound",'Scoring_Config'!$A:$A,'Scoring_Config'!$C:$C,50),0),"False,0")</f>
        <v>0</v>
      </c>
      <c r="AK235" cm="1">
        <f t="array" ref="AK235">IF(FALSE,"True," &amp; IF(_xlfn.XLOOKUP("Risky_Outbound",'Scoring_Config'!$A:$A,'Scoring_Config'!$D:$D,"Yes")="Yes",_xlfn.XLOOKUP("Risky_Outbound",'Scoring_Config'!$A:$A,'Scoring_Config'!$C:$C,25),0),"False,0")</f>
        <v>0</v>
      </c>
      <c r="AL235" t="s">
        <v>6700</v>
      </c>
      <c r="AM235" cm="1">
        <f t="array" ref="AM23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35" t="s">
        <v>6697</v>
      </c>
      <c r="AO235" t="s">
        <v>6697</v>
      </c>
      <c r="AP235" t="s">
        <v>6697</v>
      </c>
      <c r="AQ235" cm="1">
        <f t="array" ref="AQ235">IF(FALSE,"True," &amp; IF(_xlfn.XLOOKUP("Service_IsAny",'Scoring_Config'!$A:$A,'Scoring_Config'!$D:$D,"Yes")="Yes",_xlfn.XLOOKUP("Service_IsAny",'Scoring_Config'!$A:$A,'Scoring_Config'!$C:$C,0),0),"False,0")</f>
        <v>0</v>
      </c>
      <c r="AR235">
        <v>193</v>
      </c>
      <c r="AS235" cm="1">
        <f t="array" ref="AS235">IF(FALSE,"True," &amp; IF(_xlfn.XLOOKUP("Service_RangeGt1000",'Scoring_Config'!$A:$A,'Scoring_Config'!$D:$D,"Yes")="Yes",_xlfn.XLOOKUP("Service_RangeGt1000",'Scoring_Config'!$A:$A,'Scoring_Config'!$C:$C,0),0),"False,0")</f>
        <v>0</v>
      </c>
      <c r="AT235" cm="1">
        <f t="array" ref="AT235">IF(TRUE,"True," &amp; IF(_xlfn.XLOOKUP("App_IsAny",'Scoring_Config'!$A:$A,'Scoring_Config'!$D:$D,"Yes")="Yes",_xlfn.XLOOKUP("App_IsAny",'Scoring_Config'!$A:$A,'Scoring_Config'!$C:$C,0),0),"False,0")</f>
        <v>0</v>
      </c>
      <c r="AU235">
        <v>65535</v>
      </c>
      <c r="AV235" cm="1">
        <f t="array" ref="AV235">IF(TRUE,"True," &amp; IF(_xlfn.XLOOKUP("App_RangeGt1000",'Scoring_Config'!$A:$A,'Scoring_Config'!$D:$D,"Yes")="Yes",_xlfn.XLOOKUP("App_RangeGt1000",'Scoring_Config'!$A:$A,'Scoring_Config'!$C:$C,0),0),"False,0")</f>
        <v>0</v>
      </c>
      <c r="AW235" cm="1">
        <f t="array" ref="AW235">IF(FALSE,"True," &amp; IF(_xlfn.XLOOKUP("Action_IsDenyOrDrop",'Scoring_Config'!$A:$A,'Scoring_Config'!$D:$D,"Yes")="Yes",_xlfn.XLOOKUP("Action_IsDenyOrDrop",'Scoring_Config'!$A:$A,'Scoring_Config'!$C:$C,0),0),"False,0")</f>
        <v>0</v>
      </c>
      <c r="AX235" cm="1">
        <f t="array" ref="AX235">IF(LEFT(AW235,4)="True",0,(IF(LEFT(Y235,4)="True",IF(_xlfn.XLOOKUP("Src_IsAny",'Scoring_Config'!$A:$A,'Scoring_Config'!$D:$D,"Yes")="Yes",_xlfn.XLOOKUP("Src_IsAny",'Scoring_Config'!$A:$A,'Scoring_Config'!$C:$C,10),0),0)+IF(LEFT(Z235,4)="True",IF(_xlfn.XLOOKUP("Src_CIDR_Le_16",'Scoring_Config'!$A:$A,'Scoring_Config'!$D:$D,"Yes")="Yes",_xlfn.XLOOKUP("Src_CIDR_Le_16",'Scoring_Config'!$A:$A,'Scoring_Config'!$C:$C,10),0),0)+IF(LEFT(AA235,4)="True",IF(_xlfn.XLOOKUP("Src_CIDR_17_22",'Scoring_Config'!$A:$A,'Scoring_Config'!$D:$D,"Yes")="Yes",_xlfn.XLOOKUP("Src_CIDR_17_22",'Scoring_Config'!$A:$A,'Scoring_Config'!$C:$C,5),0),0)+IF(LEFT(AB235,4)="True",IF(_xlfn.XLOOKUP("Dst_IsAny",'Scoring_Config'!$A:$A,'Scoring_Config'!$D:$D,"Yes")="Yes",_xlfn.XLOOKUP("Dst_IsAny",'Scoring_Config'!$A:$A,'Scoring_Config'!$C:$C,10),0),0)+IF(LEFT(AC235,4)="True",IF(_xlfn.XLOOKUP("Dst_CIDR_Le_16",'Scoring_Config'!$A:$A,'Scoring_Config'!$D:$D,"Yes")="Yes",_xlfn.XLOOKUP("Dst_CIDR_Le_16",'Scoring_Config'!$A:$A,'Scoring_Config'!$C:$C,10),0),0)+IF(LEFT(AD235,4)="True",IF(_xlfn.XLOOKUP("Dst_CIDR_17_22",'Scoring_Config'!$A:$A,'Scoring_Config'!$D:$D,"Yes")="Yes",_xlfn.XLOOKUP("Dst_CIDR_17_22",'Scoring_Config'!$A:$A,'Scoring_Config'!$C:$C,5),0),0)+IF(LEFT(AE235,4)="True",IF(_xlfn.XLOOKUP("SrcZone_IsAny",'Scoring_Config'!$A:$A,'Scoring_Config'!$D:$D,"Yes")="Yes",_xlfn.XLOOKUP("SrcZone_IsAny",'Scoring_Config'!$A:$A,'Scoring_Config'!$C:$C,10),0),0)+IF(LEFT(AF235,4)="True",IF(_xlfn.XLOOKUP("DstZone_IsAny",'Scoring_Config'!$A:$A,'Scoring_Config'!$D:$D,"Yes")="Yes",_xlfn.XLOOKUP("DstZone_IsAny",'Scoring_Config'!$A:$A,'Scoring_Config'!$C:$C,10),0),0)+IF(LEFT(AG235,4)="True",IF(_xlfn.XLOOKUP("Service_Any_OR_RangeGt1000",'Scoring_Config'!$A:$A,'Scoring_Config'!$D:$D,"Yes")="Yes",_xlfn.XLOOKUP("Service_Any_OR_RangeGt1000",'Scoring_Config'!$A:$A,'Scoring_Config'!$C:$C,10),0),0)+IF(LEFT(AH235,4)="True",IF(_xlfn.XLOOKUP("App_Any_OR_RangeGt1000",'Scoring_Config'!$A:$A,'Scoring_Config'!$D:$D,"Yes")="Yes",_xlfn.XLOOKUP("App_Any_OR_RangeGt1000",'Scoring_Config'!$A:$A,'Scoring_Config'!$C:$C,10),0),0)+IF(LEFT(AI235,4)="True",IF(_xlfn.XLOOKUP("Service_Insecure_Match",'Scoring_Config'!$A:$A,'Scoring_Config'!$D:$D,"Yes")="Yes",_xlfn.XLOOKUP("Service_Insecure_Match",'Scoring_Config'!$A:$A,'Scoring_Config'!$C:$C,5),0),0)+IF(LEFT(AJ235,4)="True",IF(_xlfn.XLOOKUP("Risky_Inbound",'Scoring_Config'!$A:$A,'Scoring_Config'!$D:$D,"Yes")="Yes",_xlfn.XLOOKUP("Risky_Inbound",'Scoring_Config'!$A:$A,'Scoring_Config'!$C:$C,50),0),0)+IF(LEFT(AK235,4)="True",IF(_xlfn.XLOOKUP("Risky_Outbound",'Scoring_Config'!$A:$A,'Scoring_Config'!$D:$D,"Yes")="Yes",_xlfn.XLOOKUP("Risky_Outbound",'Scoring_Config'!$A:$A,'Scoring_Config'!$C:$C,25),0),0)+IF(LEFT(AZ235,4)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235,FIND(",",AL235)+1,100)),0)+IF(LEFT(AM235,4)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235,FIND(",",AN235)+1,100)),0)+IF(_xlfn.XLOOKUP("Profile_Scoring",'Scoring_Config'!$A:$A,'Scoring_Config'!$D:$D,"Yes")="Yes",VALUE(MID(AO235,FIND(",",AO235)+1,100)),0)+IF(_xlfn.XLOOKUP("Options_Scoring",'Scoring_Config'!$A:$A,'Scoring_Config'!$D:$D,"Yes")="Yes",VALUE(MID(AP235,FIND(",",AP235)+1,100)),0)))</f>
        <v>0</v>
      </c>
      <c r="AY235" t="s">
        <v>6706</v>
      </c>
      <c r="AZ235" cm="1">
        <f t="array" ref="AZ235">IF(TRUE,"True," &amp; IF(_xlfn.XLOOKUP("Migrate_Insecure",'Scoring_Config'!$A:$A,'Scoring_Config'!$D:$D,"Yes")="Yes",_xlfn.XLOOKUP("Migrate_Insecure",'Scoring_Config'!$A:$A,'Scoring_Config'!$C:$C,10),0),"False,0")</f>
        <v>0</v>
      </c>
    </row>
    <row r="236" spans="1:52">
      <c r="A236" t="s">
        <v>1979</v>
      </c>
      <c r="B236" t="s">
        <v>2210</v>
      </c>
      <c r="C236" t="s">
        <v>3542</v>
      </c>
      <c r="D236" t="s">
        <v>3545</v>
      </c>
      <c r="E236" t="s">
        <v>3563</v>
      </c>
      <c r="F236" t="s">
        <v>3652</v>
      </c>
      <c r="G236" t="s">
        <v>202</v>
      </c>
      <c r="H236" t="s">
        <v>4065</v>
      </c>
      <c r="I236" t="s">
        <v>4118</v>
      </c>
      <c r="J236" t="s">
        <v>912</v>
      </c>
      <c r="K236" t="s">
        <v>174</v>
      </c>
      <c r="L236" t="s">
        <v>1381</v>
      </c>
      <c r="M236" t="s">
        <v>1974</v>
      </c>
      <c r="N236" t="s">
        <v>4315</v>
      </c>
      <c r="O236" t="s">
        <v>4319</v>
      </c>
      <c r="P236" t="s">
        <v>4321</v>
      </c>
      <c r="Q236" t="s">
        <v>4498</v>
      </c>
      <c r="R236" t="s">
        <v>5462</v>
      </c>
      <c r="S236" t="s">
        <v>5496</v>
      </c>
      <c r="T236" t="s">
        <v>5603</v>
      </c>
      <c r="U236" t="s">
        <v>6083</v>
      </c>
      <c r="Y236" cm="1">
        <f t="array" ref="Y236">IF(FALSE,"True," &amp; IF(_xlfn.XLOOKUP("Src_IsAny",'Scoring_Config'!$A:$A,'Scoring_Config'!$D:$D,"Yes")="Yes",_xlfn.XLOOKUP("Src_IsAny",'Scoring_Config'!$A:$A,'Scoring_Config'!$C:$C,10),0),"False,0")</f>
        <v>0</v>
      </c>
      <c r="Z236" cm="1">
        <f t="array" ref="Z236">IF(FALSE,"True," &amp; IF(_xlfn.XLOOKUP("Src_CIDR_Le_16",'Scoring_Config'!$A:$A,'Scoring_Config'!$D:$D,"Yes")="Yes",_xlfn.XLOOKUP("Src_CIDR_Le_16",'Scoring_Config'!$A:$A,'Scoring_Config'!$C:$C,10),0),"False,0")</f>
        <v>0</v>
      </c>
      <c r="AA236" cm="1">
        <f t="array" ref="AA236">IF(TRUE,"True," &amp; IF(_xlfn.XLOOKUP("Src_CIDR_17_22",'Scoring_Config'!$A:$A,'Scoring_Config'!$D:$D,"Yes")="Yes",_xlfn.XLOOKUP("Src_CIDR_17_22",'Scoring_Config'!$A:$A,'Scoring_Config'!$C:$C,5),0),"False,0")</f>
        <v>0</v>
      </c>
      <c r="AB236" cm="1">
        <f t="array" ref="AB236">IF(FALSE,"True," &amp; IF(_xlfn.XLOOKUP("Dst_IsAny",'Scoring_Config'!$A:$A,'Scoring_Config'!$D:$D,"Yes")="Yes",_xlfn.XLOOKUP("Dst_IsAny",'Scoring_Config'!$A:$A,'Scoring_Config'!$C:$C,10),0),"False,0")</f>
        <v>0</v>
      </c>
      <c r="AC236" cm="1">
        <f t="array" ref="AC236">IF(TRUE,"True," &amp; IF(_xlfn.XLOOKUP("Dst_CIDR_Le_16",'Scoring_Config'!$A:$A,'Scoring_Config'!$D:$D,"Yes")="Yes",_xlfn.XLOOKUP("Dst_CIDR_Le_16",'Scoring_Config'!$A:$A,'Scoring_Config'!$C:$C,10),0),"False,0")</f>
        <v>0</v>
      </c>
      <c r="AD236" cm="1">
        <f t="array" ref="AD236">IF(FALSE,"True," &amp; IF(_xlfn.XLOOKUP("Dst_CIDR_17_22",'Scoring_Config'!$A:$A,'Scoring_Config'!$D:$D,"Yes")="Yes",_xlfn.XLOOKUP("Dst_CIDR_17_22",'Scoring_Config'!$A:$A,'Scoring_Config'!$C:$C,5),0),"False,0")</f>
        <v>0</v>
      </c>
      <c r="AE236" cm="1">
        <f t="array" ref="AE236">IF(FALSE,"True," &amp; IF(_xlfn.XLOOKUP("SrcZone_IsAny",'Scoring_Config'!$A:$A,'Scoring_Config'!$D:$D,"Yes")="Yes",_xlfn.XLOOKUP("SrcZone_IsAny",'Scoring_Config'!$A:$A,'Scoring_Config'!$C:$C,10),0),"False,0")</f>
        <v>0</v>
      </c>
      <c r="AF236" cm="1">
        <f t="array" ref="AF236">IF(FALSE,"True," &amp; IF(_xlfn.XLOOKUP("DstZone_IsAny",'Scoring_Config'!$A:$A,'Scoring_Config'!$D:$D,"Yes")="Yes",_xlfn.XLOOKUP("DstZone_IsAny",'Scoring_Config'!$A:$A,'Scoring_Config'!$C:$C,10),0),"False,0")</f>
        <v>0</v>
      </c>
      <c r="AG236" cm="1">
        <f t="array" ref="AG23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36" cm="1">
        <f t="array" ref="AH236">IF(TRUE,"True," &amp; IF(_xlfn.XLOOKUP("App_Any_OR_RangeGt1000",'Scoring_Config'!$A:$A,'Scoring_Config'!$D:$D,"Yes")="Yes",_xlfn.XLOOKUP("App_Any_OR_RangeGt1000",'Scoring_Config'!$A:$A,'Scoring_Config'!$C:$C,10),0),"False,0")</f>
        <v>0</v>
      </c>
      <c r="AI236" cm="1">
        <f t="array" ref="AI236">IF(TRUE,"True," &amp; IF(_xlfn.XLOOKUP("Service_Insecure_Match",'Scoring_Config'!$A:$A,'Scoring_Config'!$D:$D,"Yes")="Yes",_xlfn.XLOOKUP("Service_Insecure_Match",'Scoring_Config'!$A:$A,'Scoring_Config'!$C:$C,5),0),"False,0")</f>
        <v>0</v>
      </c>
      <c r="AJ236" cm="1">
        <f t="array" ref="AJ236">IF(FALSE,"True," &amp; IF(_xlfn.XLOOKUP("Risky_Inbound",'Scoring_Config'!$A:$A,'Scoring_Config'!$D:$D,"Yes")="Yes",_xlfn.XLOOKUP("Risky_Inbound",'Scoring_Config'!$A:$A,'Scoring_Config'!$C:$C,50),0),"False,0")</f>
        <v>0</v>
      </c>
      <c r="AK236" cm="1">
        <f t="array" ref="AK236">IF(FALSE,"True," &amp; IF(_xlfn.XLOOKUP("Risky_Outbound",'Scoring_Config'!$A:$A,'Scoring_Config'!$D:$D,"Yes")="Yes",_xlfn.XLOOKUP("Risky_Outbound",'Scoring_Config'!$A:$A,'Scoring_Config'!$C:$C,25),0),"False,0")</f>
        <v>0</v>
      </c>
      <c r="AL236" t="s">
        <v>6700</v>
      </c>
      <c r="AM236" cm="1">
        <f t="array" ref="AM23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36" t="s">
        <v>6702</v>
      </c>
      <c r="AO236" t="s">
        <v>6697</v>
      </c>
      <c r="AP236" t="s">
        <v>6697</v>
      </c>
      <c r="AQ236" cm="1">
        <f t="array" ref="AQ236">IF(FALSE,"True," &amp; IF(_xlfn.XLOOKUP("Service_IsAny",'Scoring_Config'!$A:$A,'Scoring_Config'!$D:$D,"Yes")="Yes",_xlfn.XLOOKUP("Service_IsAny",'Scoring_Config'!$A:$A,'Scoring_Config'!$C:$C,0),0),"False,0")</f>
        <v>0</v>
      </c>
      <c r="AR236">
        <v>188</v>
      </c>
      <c r="AS236" cm="1">
        <f t="array" ref="AS236">IF(FALSE,"True," &amp; IF(_xlfn.XLOOKUP("Service_RangeGt1000",'Scoring_Config'!$A:$A,'Scoring_Config'!$D:$D,"Yes")="Yes",_xlfn.XLOOKUP("Service_RangeGt1000",'Scoring_Config'!$A:$A,'Scoring_Config'!$C:$C,0),0),"False,0")</f>
        <v>0</v>
      </c>
      <c r="AT236" cm="1">
        <f t="array" ref="AT236">IF(TRUE,"True," &amp; IF(_xlfn.XLOOKUP("App_IsAny",'Scoring_Config'!$A:$A,'Scoring_Config'!$D:$D,"Yes")="Yes",_xlfn.XLOOKUP("App_IsAny",'Scoring_Config'!$A:$A,'Scoring_Config'!$C:$C,0),0),"False,0")</f>
        <v>0</v>
      </c>
      <c r="AU236">
        <v>65535</v>
      </c>
      <c r="AV236" cm="1">
        <f t="array" ref="AV236">IF(TRUE,"True," &amp; IF(_xlfn.XLOOKUP("App_RangeGt1000",'Scoring_Config'!$A:$A,'Scoring_Config'!$D:$D,"Yes")="Yes",_xlfn.XLOOKUP("App_RangeGt1000",'Scoring_Config'!$A:$A,'Scoring_Config'!$C:$C,0),0),"False,0")</f>
        <v>0</v>
      </c>
      <c r="AW236" cm="1">
        <f t="array" ref="AW236">IF(FALSE,"True," &amp; IF(_xlfn.XLOOKUP("Action_IsDenyOrDrop",'Scoring_Config'!$A:$A,'Scoring_Config'!$D:$D,"Yes")="Yes",_xlfn.XLOOKUP("Action_IsDenyOrDrop",'Scoring_Config'!$A:$A,'Scoring_Config'!$C:$C,0),0),"False,0")</f>
        <v>0</v>
      </c>
      <c r="AX236" cm="1">
        <f t="array" ref="AX236">IF(LEFT(AW236,4)="True",0,(IF(LEFT(Y236,4)="True",IF(_xlfn.XLOOKUP("Src_IsAny",'Scoring_Config'!$A:$A,'Scoring_Config'!$D:$D,"Yes")="Yes",_xlfn.XLOOKUP("Src_IsAny",'Scoring_Config'!$A:$A,'Scoring_Config'!$C:$C,10),0),0)+IF(LEFT(Z236,4)="True",IF(_xlfn.XLOOKUP("Src_CIDR_Le_16",'Scoring_Config'!$A:$A,'Scoring_Config'!$D:$D,"Yes")="Yes",_xlfn.XLOOKUP("Src_CIDR_Le_16",'Scoring_Config'!$A:$A,'Scoring_Config'!$C:$C,10),0),0)+IF(LEFT(AA236,4)="True",IF(_xlfn.XLOOKUP("Src_CIDR_17_22",'Scoring_Config'!$A:$A,'Scoring_Config'!$D:$D,"Yes")="Yes",_xlfn.XLOOKUP("Src_CIDR_17_22",'Scoring_Config'!$A:$A,'Scoring_Config'!$C:$C,5),0),0)+IF(LEFT(AB236,4)="True",IF(_xlfn.XLOOKUP("Dst_IsAny",'Scoring_Config'!$A:$A,'Scoring_Config'!$D:$D,"Yes")="Yes",_xlfn.XLOOKUP("Dst_IsAny",'Scoring_Config'!$A:$A,'Scoring_Config'!$C:$C,10),0),0)+IF(LEFT(AC236,4)="True",IF(_xlfn.XLOOKUP("Dst_CIDR_Le_16",'Scoring_Config'!$A:$A,'Scoring_Config'!$D:$D,"Yes")="Yes",_xlfn.XLOOKUP("Dst_CIDR_Le_16",'Scoring_Config'!$A:$A,'Scoring_Config'!$C:$C,10),0),0)+IF(LEFT(AD236,4)="True",IF(_xlfn.XLOOKUP("Dst_CIDR_17_22",'Scoring_Config'!$A:$A,'Scoring_Config'!$D:$D,"Yes")="Yes",_xlfn.XLOOKUP("Dst_CIDR_17_22",'Scoring_Config'!$A:$A,'Scoring_Config'!$C:$C,5),0),0)+IF(LEFT(AE236,4)="True",IF(_xlfn.XLOOKUP("SrcZone_IsAny",'Scoring_Config'!$A:$A,'Scoring_Config'!$D:$D,"Yes")="Yes",_xlfn.XLOOKUP("SrcZone_IsAny",'Scoring_Config'!$A:$A,'Scoring_Config'!$C:$C,10),0),0)+IF(LEFT(AF236,4)="True",IF(_xlfn.XLOOKUP("DstZone_IsAny",'Scoring_Config'!$A:$A,'Scoring_Config'!$D:$D,"Yes")="Yes",_xlfn.XLOOKUP("DstZone_IsAny",'Scoring_Config'!$A:$A,'Scoring_Config'!$C:$C,10),0),0)+IF(LEFT(AG236,4)="True",IF(_xlfn.XLOOKUP("Service_Any_OR_RangeGt1000",'Scoring_Config'!$A:$A,'Scoring_Config'!$D:$D,"Yes")="Yes",_xlfn.XLOOKUP("Service_Any_OR_RangeGt1000",'Scoring_Config'!$A:$A,'Scoring_Config'!$C:$C,10),0),0)+IF(LEFT(AH236,4)="True",IF(_xlfn.XLOOKUP("App_Any_OR_RangeGt1000",'Scoring_Config'!$A:$A,'Scoring_Config'!$D:$D,"Yes")="Yes",_xlfn.XLOOKUP("App_Any_OR_RangeGt1000",'Scoring_Config'!$A:$A,'Scoring_Config'!$C:$C,10),0),0)+IF(LEFT(AI236,4)="True",IF(_xlfn.XLOOKUP("Service_Insecure_Match",'Scoring_Config'!$A:$A,'Scoring_Config'!$D:$D,"Yes")="Yes",_xlfn.XLOOKUP("Service_Insecure_Match",'Scoring_Config'!$A:$A,'Scoring_Config'!$C:$C,5),0),0)+IF(LEFT(AJ236,4)="True",IF(_xlfn.XLOOKUP("Risky_Inbound",'Scoring_Config'!$A:$A,'Scoring_Config'!$D:$D,"Yes")="Yes",_xlfn.XLOOKUP("Risky_Inbound",'Scoring_Config'!$A:$A,'Scoring_Config'!$C:$C,50),0),0)+IF(LEFT(AK236,4)="True",IF(_xlfn.XLOOKUP("Risky_Outbound",'Scoring_Config'!$A:$A,'Scoring_Config'!$D:$D,"Yes")="Yes",_xlfn.XLOOKUP("Risky_Outbound",'Scoring_Config'!$A:$A,'Scoring_Config'!$C:$C,25),0),0)+IF(LEFT(AZ236,4)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236,FIND(",",AL236)+1,100)),0)+IF(LEFT(AM236,4)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236,FIND(",",AN236)+1,100)),0)+IF(_xlfn.XLOOKUP("Profile_Scoring",'Scoring_Config'!$A:$A,'Scoring_Config'!$D:$D,"Yes")="Yes",VALUE(MID(AO236,FIND(",",AO236)+1,100)),0)+IF(_xlfn.XLOOKUP("Options_Scoring",'Scoring_Config'!$A:$A,'Scoring_Config'!$D:$D,"Yes")="Yes",VALUE(MID(AP236,FIND(",",AP236)+1,100)),0)))</f>
        <v>0</v>
      </c>
      <c r="AY236" t="s">
        <v>6706</v>
      </c>
      <c r="AZ236" cm="1">
        <f t="array" ref="AZ236">IF(TRUE,"True," &amp; IF(_xlfn.XLOOKUP("Migrate_Insecure",'Scoring_Config'!$A:$A,'Scoring_Config'!$D:$D,"Yes")="Yes",_xlfn.XLOOKUP("Migrate_Insecure",'Scoring_Config'!$A:$A,'Scoring_Config'!$C:$C,10),0),"False,0")</f>
        <v>0</v>
      </c>
    </row>
    <row r="237" spans="1:52">
      <c r="A237" t="s">
        <v>1979</v>
      </c>
      <c r="B237" t="s">
        <v>2211</v>
      </c>
      <c r="C237" t="s">
        <v>3542</v>
      </c>
      <c r="D237" t="s">
        <v>3545</v>
      </c>
      <c r="E237" t="s">
        <v>3563</v>
      </c>
      <c r="F237" t="s">
        <v>3652</v>
      </c>
      <c r="G237" t="s">
        <v>202</v>
      </c>
      <c r="H237" t="s">
        <v>174</v>
      </c>
      <c r="I237" t="s">
        <v>4118</v>
      </c>
      <c r="J237" t="s">
        <v>912</v>
      </c>
      <c r="K237" t="s">
        <v>174</v>
      </c>
      <c r="L237" t="s">
        <v>1381</v>
      </c>
      <c r="M237" t="s">
        <v>1974</v>
      </c>
      <c r="N237" t="s">
        <v>4315</v>
      </c>
      <c r="O237" t="s">
        <v>4319</v>
      </c>
      <c r="P237" t="s">
        <v>4321</v>
      </c>
      <c r="Q237" t="s">
        <v>4498</v>
      </c>
      <c r="R237" t="s">
        <v>5445</v>
      </c>
      <c r="S237" t="s">
        <v>5497</v>
      </c>
      <c r="T237" t="s">
        <v>5603</v>
      </c>
      <c r="U237" t="s">
        <v>6087</v>
      </c>
      <c r="Y237" cm="1">
        <f t="array" ref="Y237">IF(FALSE,"True," &amp; IF(_xlfn.XLOOKUP("Src_IsAny",'Scoring_Config'!$A:$A,'Scoring_Config'!$D:$D,"Yes")="Yes",_xlfn.XLOOKUP("Src_IsAny",'Scoring_Config'!$A:$A,'Scoring_Config'!$C:$C,10),0),"False,0")</f>
        <v>0</v>
      </c>
      <c r="Z237" cm="1">
        <f t="array" ref="Z237">IF(FALSE,"True," &amp; IF(_xlfn.XLOOKUP("Src_CIDR_Le_16",'Scoring_Config'!$A:$A,'Scoring_Config'!$D:$D,"Yes")="Yes",_xlfn.XLOOKUP("Src_CIDR_Le_16",'Scoring_Config'!$A:$A,'Scoring_Config'!$C:$C,10),0),"False,0")</f>
        <v>0</v>
      </c>
      <c r="AA237" cm="1">
        <f t="array" ref="AA237">IF(TRUE,"True," &amp; IF(_xlfn.XLOOKUP("Src_CIDR_17_22",'Scoring_Config'!$A:$A,'Scoring_Config'!$D:$D,"Yes")="Yes",_xlfn.XLOOKUP("Src_CIDR_17_22",'Scoring_Config'!$A:$A,'Scoring_Config'!$C:$C,5),0),"False,0")</f>
        <v>0</v>
      </c>
      <c r="AB237" cm="1">
        <f t="array" ref="AB237">IF(FALSE,"True," &amp; IF(_xlfn.XLOOKUP("Dst_IsAny",'Scoring_Config'!$A:$A,'Scoring_Config'!$D:$D,"Yes")="Yes",_xlfn.XLOOKUP("Dst_IsAny",'Scoring_Config'!$A:$A,'Scoring_Config'!$C:$C,10),0),"False,0")</f>
        <v>0</v>
      </c>
      <c r="AC237" cm="1">
        <f t="array" ref="AC237">IF(TRUE,"True," &amp; IF(_xlfn.XLOOKUP("Dst_CIDR_Le_16",'Scoring_Config'!$A:$A,'Scoring_Config'!$D:$D,"Yes")="Yes",_xlfn.XLOOKUP("Dst_CIDR_Le_16",'Scoring_Config'!$A:$A,'Scoring_Config'!$C:$C,10),0),"False,0")</f>
        <v>0</v>
      </c>
      <c r="AD237" cm="1">
        <f t="array" ref="AD237">IF(FALSE,"True," &amp; IF(_xlfn.XLOOKUP("Dst_CIDR_17_22",'Scoring_Config'!$A:$A,'Scoring_Config'!$D:$D,"Yes")="Yes",_xlfn.XLOOKUP("Dst_CIDR_17_22",'Scoring_Config'!$A:$A,'Scoring_Config'!$C:$C,5),0),"False,0")</f>
        <v>0</v>
      </c>
      <c r="AE237" cm="1">
        <f t="array" ref="AE237">IF(FALSE,"True," &amp; IF(_xlfn.XLOOKUP("SrcZone_IsAny",'Scoring_Config'!$A:$A,'Scoring_Config'!$D:$D,"Yes")="Yes",_xlfn.XLOOKUP("SrcZone_IsAny",'Scoring_Config'!$A:$A,'Scoring_Config'!$C:$C,10),0),"False,0")</f>
        <v>0</v>
      </c>
      <c r="AF237" cm="1">
        <f t="array" ref="AF237">IF(FALSE,"True," &amp; IF(_xlfn.XLOOKUP("DstZone_IsAny",'Scoring_Config'!$A:$A,'Scoring_Config'!$D:$D,"Yes")="Yes",_xlfn.XLOOKUP("DstZone_IsAny",'Scoring_Config'!$A:$A,'Scoring_Config'!$C:$C,10),0),"False,0")</f>
        <v>0</v>
      </c>
      <c r="AG237" cm="1">
        <f t="array" ref="AG23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37" cm="1">
        <f t="array" ref="AH237">IF(TRUE,"True," &amp; IF(_xlfn.XLOOKUP("App_Any_OR_RangeGt1000",'Scoring_Config'!$A:$A,'Scoring_Config'!$D:$D,"Yes")="Yes",_xlfn.XLOOKUP("App_Any_OR_RangeGt1000",'Scoring_Config'!$A:$A,'Scoring_Config'!$C:$C,10),0),"False,0")</f>
        <v>0</v>
      </c>
      <c r="AI237" cm="1">
        <f t="array" ref="AI237">IF(TRUE,"True," &amp; IF(_xlfn.XLOOKUP("Service_Insecure_Match",'Scoring_Config'!$A:$A,'Scoring_Config'!$D:$D,"Yes")="Yes",_xlfn.XLOOKUP("Service_Insecure_Match",'Scoring_Config'!$A:$A,'Scoring_Config'!$C:$C,5),0),"False,0")</f>
        <v>0</v>
      </c>
      <c r="AJ237" cm="1">
        <f t="array" ref="AJ237">IF(FALSE,"True," &amp; IF(_xlfn.XLOOKUP("Risky_Inbound",'Scoring_Config'!$A:$A,'Scoring_Config'!$D:$D,"Yes")="Yes",_xlfn.XLOOKUP("Risky_Inbound",'Scoring_Config'!$A:$A,'Scoring_Config'!$C:$C,50),0),"False,0")</f>
        <v>0</v>
      </c>
      <c r="AK237" cm="1">
        <f t="array" ref="AK237">IF(FALSE,"True," &amp; IF(_xlfn.XLOOKUP("Risky_Outbound",'Scoring_Config'!$A:$A,'Scoring_Config'!$D:$D,"Yes")="Yes",_xlfn.XLOOKUP("Risky_Outbound",'Scoring_Config'!$A:$A,'Scoring_Config'!$C:$C,25),0),"False,0")</f>
        <v>0</v>
      </c>
      <c r="AL237" t="s">
        <v>6700</v>
      </c>
      <c r="AM237" cm="1">
        <f t="array" ref="AM23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37" t="s">
        <v>6697</v>
      </c>
      <c r="AO237" t="s">
        <v>6697</v>
      </c>
      <c r="AP237" t="s">
        <v>6697</v>
      </c>
      <c r="AQ237" cm="1">
        <f t="array" ref="AQ237">IF(FALSE,"True," &amp; IF(_xlfn.XLOOKUP("Service_IsAny",'Scoring_Config'!$A:$A,'Scoring_Config'!$D:$D,"Yes")="Yes",_xlfn.XLOOKUP("Service_IsAny",'Scoring_Config'!$A:$A,'Scoring_Config'!$C:$C,0),0),"False,0")</f>
        <v>0</v>
      </c>
      <c r="AR237">
        <v>188</v>
      </c>
      <c r="AS237" cm="1">
        <f t="array" ref="AS237">IF(FALSE,"True," &amp; IF(_xlfn.XLOOKUP("Service_RangeGt1000",'Scoring_Config'!$A:$A,'Scoring_Config'!$D:$D,"Yes")="Yes",_xlfn.XLOOKUP("Service_RangeGt1000",'Scoring_Config'!$A:$A,'Scoring_Config'!$C:$C,0),0),"False,0")</f>
        <v>0</v>
      </c>
      <c r="AT237" cm="1">
        <f t="array" ref="AT237">IF(TRUE,"True," &amp; IF(_xlfn.XLOOKUP("App_IsAny",'Scoring_Config'!$A:$A,'Scoring_Config'!$D:$D,"Yes")="Yes",_xlfn.XLOOKUP("App_IsAny",'Scoring_Config'!$A:$A,'Scoring_Config'!$C:$C,0),0),"False,0")</f>
        <v>0</v>
      </c>
      <c r="AU237">
        <v>65535</v>
      </c>
      <c r="AV237" cm="1">
        <f t="array" ref="AV237">IF(TRUE,"True," &amp; IF(_xlfn.XLOOKUP("App_RangeGt1000",'Scoring_Config'!$A:$A,'Scoring_Config'!$D:$D,"Yes")="Yes",_xlfn.XLOOKUP("App_RangeGt1000",'Scoring_Config'!$A:$A,'Scoring_Config'!$C:$C,0),0),"False,0")</f>
        <v>0</v>
      </c>
      <c r="AW237" cm="1">
        <f t="array" ref="AW237">IF(FALSE,"True," &amp; IF(_xlfn.XLOOKUP("Action_IsDenyOrDrop",'Scoring_Config'!$A:$A,'Scoring_Config'!$D:$D,"Yes")="Yes",_xlfn.XLOOKUP("Action_IsDenyOrDrop",'Scoring_Config'!$A:$A,'Scoring_Config'!$C:$C,0),0),"False,0")</f>
        <v>0</v>
      </c>
      <c r="AX237" cm="1">
        <f t="array" ref="AX237">IF(LEFT(AW237,4)="True",0,(IF(LEFT(Y237,4)="True",IF(_xlfn.XLOOKUP("Src_IsAny",'Scoring_Config'!$A:$A,'Scoring_Config'!$D:$D,"Yes")="Yes",_xlfn.XLOOKUP("Src_IsAny",'Scoring_Config'!$A:$A,'Scoring_Config'!$C:$C,10),0),0)+IF(LEFT(Z237,4)="True",IF(_xlfn.XLOOKUP("Src_CIDR_Le_16",'Scoring_Config'!$A:$A,'Scoring_Config'!$D:$D,"Yes")="Yes",_xlfn.XLOOKUP("Src_CIDR_Le_16",'Scoring_Config'!$A:$A,'Scoring_Config'!$C:$C,10),0),0)+IF(LEFT(AA237,4)="True",IF(_xlfn.XLOOKUP("Src_CIDR_17_22",'Scoring_Config'!$A:$A,'Scoring_Config'!$D:$D,"Yes")="Yes",_xlfn.XLOOKUP("Src_CIDR_17_22",'Scoring_Config'!$A:$A,'Scoring_Config'!$C:$C,5),0),0)+IF(LEFT(AB237,4)="True",IF(_xlfn.XLOOKUP("Dst_IsAny",'Scoring_Config'!$A:$A,'Scoring_Config'!$D:$D,"Yes")="Yes",_xlfn.XLOOKUP("Dst_IsAny",'Scoring_Config'!$A:$A,'Scoring_Config'!$C:$C,10),0),0)+IF(LEFT(AC237,4)="True",IF(_xlfn.XLOOKUP("Dst_CIDR_Le_16",'Scoring_Config'!$A:$A,'Scoring_Config'!$D:$D,"Yes")="Yes",_xlfn.XLOOKUP("Dst_CIDR_Le_16",'Scoring_Config'!$A:$A,'Scoring_Config'!$C:$C,10),0),0)+IF(LEFT(AD237,4)="True",IF(_xlfn.XLOOKUP("Dst_CIDR_17_22",'Scoring_Config'!$A:$A,'Scoring_Config'!$D:$D,"Yes")="Yes",_xlfn.XLOOKUP("Dst_CIDR_17_22",'Scoring_Config'!$A:$A,'Scoring_Config'!$C:$C,5),0),0)+IF(LEFT(AE237,4)="True",IF(_xlfn.XLOOKUP("SrcZone_IsAny",'Scoring_Config'!$A:$A,'Scoring_Config'!$D:$D,"Yes")="Yes",_xlfn.XLOOKUP("SrcZone_IsAny",'Scoring_Config'!$A:$A,'Scoring_Config'!$C:$C,10),0),0)+IF(LEFT(AF237,4)="True",IF(_xlfn.XLOOKUP("DstZone_IsAny",'Scoring_Config'!$A:$A,'Scoring_Config'!$D:$D,"Yes")="Yes",_xlfn.XLOOKUP("DstZone_IsAny",'Scoring_Config'!$A:$A,'Scoring_Config'!$C:$C,10),0),0)+IF(LEFT(AG237,4)="True",IF(_xlfn.XLOOKUP("Service_Any_OR_RangeGt1000",'Scoring_Config'!$A:$A,'Scoring_Config'!$D:$D,"Yes")="Yes",_xlfn.XLOOKUP("Service_Any_OR_RangeGt1000",'Scoring_Config'!$A:$A,'Scoring_Config'!$C:$C,10),0),0)+IF(LEFT(AH237,4)="True",IF(_xlfn.XLOOKUP("App_Any_OR_RangeGt1000",'Scoring_Config'!$A:$A,'Scoring_Config'!$D:$D,"Yes")="Yes",_xlfn.XLOOKUP("App_Any_OR_RangeGt1000",'Scoring_Config'!$A:$A,'Scoring_Config'!$C:$C,10),0),0)+IF(LEFT(AI237,4)="True",IF(_xlfn.XLOOKUP("Service_Insecure_Match",'Scoring_Config'!$A:$A,'Scoring_Config'!$D:$D,"Yes")="Yes",_xlfn.XLOOKUP("Service_Insecure_Match",'Scoring_Config'!$A:$A,'Scoring_Config'!$C:$C,5),0),0)+IF(LEFT(AJ237,4)="True",IF(_xlfn.XLOOKUP("Risky_Inbound",'Scoring_Config'!$A:$A,'Scoring_Config'!$D:$D,"Yes")="Yes",_xlfn.XLOOKUP("Risky_Inbound",'Scoring_Config'!$A:$A,'Scoring_Config'!$C:$C,50),0),0)+IF(LEFT(AK237,4)="True",IF(_xlfn.XLOOKUP("Risky_Outbound",'Scoring_Config'!$A:$A,'Scoring_Config'!$D:$D,"Yes")="Yes",_xlfn.XLOOKUP("Risky_Outbound",'Scoring_Config'!$A:$A,'Scoring_Config'!$C:$C,25),0),0)+IF(LEFT(AZ237,4)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237,FIND(",",AL237)+1,100)),0)+IF(LEFT(AM237,4)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237,FIND(",",AN237)+1,100)),0)+IF(_xlfn.XLOOKUP("Profile_Scoring",'Scoring_Config'!$A:$A,'Scoring_Config'!$D:$D,"Yes")="Yes",VALUE(MID(AO237,FIND(",",AO237)+1,100)),0)+IF(_xlfn.XLOOKUP("Options_Scoring",'Scoring_Config'!$A:$A,'Scoring_Config'!$D:$D,"Yes")="Yes",VALUE(MID(AP237,FIND(",",AP237)+1,100)),0)))</f>
        <v>0</v>
      </c>
      <c r="AY237" t="s">
        <v>6706</v>
      </c>
      <c r="AZ237" cm="1">
        <f t="array" ref="AZ237">IF(TRUE,"True," &amp; IF(_xlfn.XLOOKUP("Migrate_Insecure",'Scoring_Config'!$A:$A,'Scoring_Config'!$D:$D,"Yes")="Yes",_xlfn.XLOOKUP("Migrate_Insecure",'Scoring_Config'!$A:$A,'Scoring_Config'!$C:$C,10),0),"False,0")</f>
        <v>0</v>
      </c>
    </row>
    <row r="238" spans="1:52">
      <c r="A238" t="s">
        <v>1979</v>
      </c>
      <c r="B238" t="s">
        <v>2212</v>
      </c>
      <c r="C238" t="s">
        <v>3542</v>
      </c>
      <c r="D238" t="s">
        <v>3545</v>
      </c>
      <c r="E238" t="s">
        <v>3563</v>
      </c>
      <c r="F238" t="s">
        <v>3652</v>
      </c>
      <c r="G238" t="s">
        <v>202</v>
      </c>
      <c r="H238" t="s">
        <v>174</v>
      </c>
      <c r="I238" t="s">
        <v>4119</v>
      </c>
      <c r="J238" t="s">
        <v>907</v>
      </c>
      <c r="K238" t="s">
        <v>174</v>
      </c>
      <c r="L238" t="s">
        <v>1378</v>
      </c>
      <c r="M238" t="s">
        <v>1974</v>
      </c>
      <c r="N238" t="s">
        <v>4315</v>
      </c>
      <c r="O238" t="s">
        <v>4319</v>
      </c>
      <c r="P238" t="s">
        <v>4321</v>
      </c>
      <c r="Q238" t="s">
        <v>4499</v>
      </c>
      <c r="R238" t="s">
        <v>5463</v>
      </c>
      <c r="S238" t="s">
        <v>5491</v>
      </c>
      <c r="T238" t="s">
        <v>5641</v>
      </c>
      <c r="U238" t="s">
        <v>6088</v>
      </c>
      <c r="Y238" cm="1">
        <f t="array" ref="Y238">IF(FALSE,"True," &amp; IF(_xlfn.XLOOKUP("Src_IsAny",'Scoring_Config'!$A:$A,'Scoring_Config'!$D:$D,"Yes")="Yes",_xlfn.XLOOKUP("Src_IsAny",'Scoring_Config'!$A:$A,'Scoring_Config'!$C:$C,10),0),"False,0")</f>
        <v>0</v>
      </c>
      <c r="Z238" cm="1">
        <f t="array" ref="Z238">IF(FALSE,"True," &amp; IF(_xlfn.XLOOKUP("Src_CIDR_Le_16",'Scoring_Config'!$A:$A,'Scoring_Config'!$D:$D,"Yes")="Yes",_xlfn.XLOOKUP("Src_CIDR_Le_16",'Scoring_Config'!$A:$A,'Scoring_Config'!$C:$C,10),0),"False,0")</f>
        <v>0</v>
      </c>
      <c r="AA238" cm="1">
        <f t="array" ref="AA238">IF(TRUE,"True," &amp; IF(_xlfn.XLOOKUP("Src_CIDR_17_22",'Scoring_Config'!$A:$A,'Scoring_Config'!$D:$D,"Yes")="Yes",_xlfn.XLOOKUP("Src_CIDR_17_22",'Scoring_Config'!$A:$A,'Scoring_Config'!$C:$C,5),0),"False,0")</f>
        <v>0</v>
      </c>
      <c r="AB238" cm="1">
        <f t="array" ref="AB238">IF(FALSE,"True," &amp; IF(_xlfn.XLOOKUP("Dst_IsAny",'Scoring_Config'!$A:$A,'Scoring_Config'!$D:$D,"Yes")="Yes",_xlfn.XLOOKUP("Dst_IsAny",'Scoring_Config'!$A:$A,'Scoring_Config'!$C:$C,10),0),"False,0")</f>
        <v>0</v>
      </c>
      <c r="AC238" cm="1">
        <f t="array" ref="AC238">IF(TRUE,"True," &amp; IF(_xlfn.XLOOKUP("Dst_CIDR_Le_16",'Scoring_Config'!$A:$A,'Scoring_Config'!$D:$D,"Yes")="Yes",_xlfn.XLOOKUP("Dst_CIDR_Le_16",'Scoring_Config'!$A:$A,'Scoring_Config'!$C:$C,10),0),"False,0")</f>
        <v>0</v>
      </c>
      <c r="AD238" cm="1">
        <f t="array" ref="AD238">IF(FALSE,"True," &amp; IF(_xlfn.XLOOKUP("Dst_CIDR_17_22",'Scoring_Config'!$A:$A,'Scoring_Config'!$D:$D,"Yes")="Yes",_xlfn.XLOOKUP("Dst_CIDR_17_22",'Scoring_Config'!$A:$A,'Scoring_Config'!$C:$C,5),0),"False,0")</f>
        <v>0</v>
      </c>
      <c r="AE238" cm="1">
        <f t="array" ref="AE238">IF(FALSE,"True," &amp; IF(_xlfn.XLOOKUP("SrcZone_IsAny",'Scoring_Config'!$A:$A,'Scoring_Config'!$D:$D,"Yes")="Yes",_xlfn.XLOOKUP("SrcZone_IsAny",'Scoring_Config'!$A:$A,'Scoring_Config'!$C:$C,10),0),"False,0")</f>
        <v>0</v>
      </c>
      <c r="AF238" cm="1">
        <f t="array" ref="AF238">IF(FALSE,"True," &amp; IF(_xlfn.XLOOKUP("DstZone_IsAny",'Scoring_Config'!$A:$A,'Scoring_Config'!$D:$D,"Yes")="Yes",_xlfn.XLOOKUP("DstZone_IsAny",'Scoring_Config'!$A:$A,'Scoring_Config'!$C:$C,10),0),"False,0")</f>
        <v>0</v>
      </c>
      <c r="AG238" cm="1">
        <f t="array" ref="AG23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38" cm="1">
        <f t="array" ref="AH238">IF(TRUE,"True," &amp; IF(_xlfn.XLOOKUP("App_Any_OR_RangeGt1000",'Scoring_Config'!$A:$A,'Scoring_Config'!$D:$D,"Yes")="Yes",_xlfn.XLOOKUP("App_Any_OR_RangeGt1000",'Scoring_Config'!$A:$A,'Scoring_Config'!$C:$C,10),0),"False,0")</f>
        <v>0</v>
      </c>
      <c r="AI238" cm="1">
        <f t="array" ref="AI238">IF(TRUE,"True," &amp; IF(_xlfn.XLOOKUP("Service_Insecure_Match",'Scoring_Config'!$A:$A,'Scoring_Config'!$D:$D,"Yes")="Yes",_xlfn.XLOOKUP("Service_Insecure_Match",'Scoring_Config'!$A:$A,'Scoring_Config'!$C:$C,5),0),"False,0")</f>
        <v>0</v>
      </c>
      <c r="AJ238" cm="1">
        <f t="array" ref="AJ238">IF(FALSE,"True," &amp; IF(_xlfn.XLOOKUP("Risky_Inbound",'Scoring_Config'!$A:$A,'Scoring_Config'!$D:$D,"Yes")="Yes",_xlfn.XLOOKUP("Risky_Inbound",'Scoring_Config'!$A:$A,'Scoring_Config'!$C:$C,50),0),"False,0")</f>
        <v>0</v>
      </c>
      <c r="AK238" cm="1">
        <f t="array" ref="AK238">IF(FALSE,"True," &amp; IF(_xlfn.XLOOKUP("Risky_Outbound",'Scoring_Config'!$A:$A,'Scoring_Config'!$D:$D,"Yes")="Yes",_xlfn.XLOOKUP("Risky_Outbound",'Scoring_Config'!$A:$A,'Scoring_Config'!$C:$C,25),0),"False,0")</f>
        <v>0</v>
      </c>
      <c r="AL238" t="s">
        <v>6700</v>
      </c>
      <c r="AM238" cm="1">
        <f t="array" ref="AM23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38" t="s">
        <v>6697</v>
      </c>
      <c r="AO238" t="s">
        <v>6697</v>
      </c>
      <c r="AP238" t="s">
        <v>6697</v>
      </c>
      <c r="AQ238" cm="1">
        <f t="array" ref="AQ238">IF(FALSE,"True," &amp; IF(_xlfn.XLOOKUP("Service_IsAny",'Scoring_Config'!$A:$A,'Scoring_Config'!$D:$D,"Yes")="Yes",_xlfn.XLOOKUP("Service_IsAny",'Scoring_Config'!$A:$A,'Scoring_Config'!$C:$C,0),0),"False,0")</f>
        <v>0</v>
      </c>
      <c r="AR238">
        <v>173</v>
      </c>
      <c r="AS238" cm="1">
        <f t="array" ref="AS238">IF(FALSE,"True," &amp; IF(_xlfn.XLOOKUP("Service_RangeGt1000",'Scoring_Config'!$A:$A,'Scoring_Config'!$D:$D,"Yes")="Yes",_xlfn.XLOOKUP("Service_RangeGt1000",'Scoring_Config'!$A:$A,'Scoring_Config'!$C:$C,0),0),"False,0")</f>
        <v>0</v>
      </c>
      <c r="AT238" cm="1">
        <f t="array" ref="AT238">IF(TRUE,"True," &amp; IF(_xlfn.XLOOKUP("App_IsAny",'Scoring_Config'!$A:$A,'Scoring_Config'!$D:$D,"Yes")="Yes",_xlfn.XLOOKUP("App_IsAny",'Scoring_Config'!$A:$A,'Scoring_Config'!$C:$C,0),0),"False,0")</f>
        <v>0</v>
      </c>
      <c r="AU238">
        <v>65535</v>
      </c>
      <c r="AV238" cm="1">
        <f t="array" ref="AV238">IF(TRUE,"True," &amp; IF(_xlfn.XLOOKUP("App_RangeGt1000",'Scoring_Config'!$A:$A,'Scoring_Config'!$D:$D,"Yes")="Yes",_xlfn.XLOOKUP("App_RangeGt1000",'Scoring_Config'!$A:$A,'Scoring_Config'!$C:$C,0),0),"False,0")</f>
        <v>0</v>
      </c>
      <c r="AW238" cm="1">
        <f t="array" ref="AW238">IF(FALSE,"True," &amp; IF(_xlfn.XLOOKUP("Action_IsDenyOrDrop",'Scoring_Config'!$A:$A,'Scoring_Config'!$D:$D,"Yes")="Yes",_xlfn.XLOOKUP("Action_IsDenyOrDrop",'Scoring_Config'!$A:$A,'Scoring_Config'!$C:$C,0),0),"False,0")</f>
        <v>0</v>
      </c>
      <c r="AX238" cm="1">
        <f t="array" ref="AX238">IF(LEFT(AW238,4)="True",0,(IF(LEFT(Y238,4)="True",IF(_xlfn.XLOOKUP("Src_IsAny",'Scoring_Config'!$A:$A,'Scoring_Config'!$D:$D,"Yes")="Yes",_xlfn.XLOOKUP("Src_IsAny",'Scoring_Config'!$A:$A,'Scoring_Config'!$C:$C,10),0),0)+IF(LEFT(Z238,4)="True",IF(_xlfn.XLOOKUP("Src_CIDR_Le_16",'Scoring_Config'!$A:$A,'Scoring_Config'!$D:$D,"Yes")="Yes",_xlfn.XLOOKUP("Src_CIDR_Le_16",'Scoring_Config'!$A:$A,'Scoring_Config'!$C:$C,10),0),0)+IF(LEFT(AA238,4)="True",IF(_xlfn.XLOOKUP("Src_CIDR_17_22",'Scoring_Config'!$A:$A,'Scoring_Config'!$D:$D,"Yes")="Yes",_xlfn.XLOOKUP("Src_CIDR_17_22",'Scoring_Config'!$A:$A,'Scoring_Config'!$C:$C,5),0),0)+IF(LEFT(AB238,4)="True",IF(_xlfn.XLOOKUP("Dst_IsAny",'Scoring_Config'!$A:$A,'Scoring_Config'!$D:$D,"Yes")="Yes",_xlfn.XLOOKUP("Dst_IsAny",'Scoring_Config'!$A:$A,'Scoring_Config'!$C:$C,10),0),0)+IF(LEFT(AC238,4)="True",IF(_xlfn.XLOOKUP("Dst_CIDR_Le_16",'Scoring_Config'!$A:$A,'Scoring_Config'!$D:$D,"Yes")="Yes",_xlfn.XLOOKUP("Dst_CIDR_Le_16",'Scoring_Config'!$A:$A,'Scoring_Config'!$C:$C,10),0),0)+IF(LEFT(AD238,4)="True",IF(_xlfn.XLOOKUP("Dst_CIDR_17_22",'Scoring_Config'!$A:$A,'Scoring_Config'!$D:$D,"Yes")="Yes",_xlfn.XLOOKUP("Dst_CIDR_17_22",'Scoring_Config'!$A:$A,'Scoring_Config'!$C:$C,5),0),0)+IF(LEFT(AE238,4)="True",IF(_xlfn.XLOOKUP("SrcZone_IsAny",'Scoring_Config'!$A:$A,'Scoring_Config'!$D:$D,"Yes")="Yes",_xlfn.XLOOKUP("SrcZone_IsAny",'Scoring_Config'!$A:$A,'Scoring_Config'!$C:$C,10),0),0)+IF(LEFT(AF238,4)="True",IF(_xlfn.XLOOKUP("DstZone_IsAny",'Scoring_Config'!$A:$A,'Scoring_Config'!$D:$D,"Yes")="Yes",_xlfn.XLOOKUP("DstZone_IsAny",'Scoring_Config'!$A:$A,'Scoring_Config'!$C:$C,10),0),0)+IF(LEFT(AG238,4)="True",IF(_xlfn.XLOOKUP("Service_Any_OR_RangeGt1000",'Scoring_Config'!$A:$A,'Scoring_Config'!$D:$D,"Yes")="Yes",_xlfn.XLOOKUP("Service_Any_OR_RangeGt1000",'Scoring_Config'!$A:$A,'Scoring_Config'!$C:$C,10),0),0)+IF(LEFT(AH238,4)="True",IF(_xlfn.XLOOKUP("App_Any_OR_RangeGt1000",'Scoring_Config'!$A:$A,'Scoring_Config'!$D:$D,"Yes")="Yes",_xlfn.XLOOKUP("App_Any_OR_RangeGt1000",'Scoring_Config'!$A:$A,'Scoring_Config'!$C:$C,10),0),0)+IF(LEFT(AI238,4)="True",IF(_xlfn.XLOOKUP("Service_Insecure_Match",'Scoring_Config'!$A:$A,'Scoring_Config'!$D:$D,"Yes")="Yes",_xlfn.XLOOKUP("Service_Insecure_Match",'Scoring_Config'!$A:$A,'Scoring_Config'!$C:$C,5),0),0)+IF(LEFT(AJ238,4)="True",IF(_xlfn.XLOOKUP("Risky_Inbound",'Scoring_Config'!$A:$A,'Scoring_Config'!$D:$D,"Yes")="Yes",_xlfn.XLOOKUP("Risky_Inbound",'Scoring_Config'!$A:$A,'Scoring_Config'!$C:$C,50),0),0)+IF(LEFT(AK238,4)="True",IF(_xlfn.XLOOKUP("Risky_Outbound",'Scoring_Config'!$A:$A,'Scoring_Config'!$D:$D,"Yes")="Yes",_xlfn.XLOOKUP("Risky_Outbound",'Scoring_Config'!$A:$A,'Scoring_Config'!$C:$C,25),0),0)+IF(LEFT(AZ238,4)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238,FIND(",",AL238)+1,100)),0)+IF(LEFT(AM238,4)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238,FIND(",",AN238)+1,100)),0)+IF(_xlfn.XLOOKUP("Profile_Scoring",'Scoring_Config'!$A:$A,'Scoring_Config'!$D:$D,"Yes")="Yes",VALUE(MID(AO238,FIND(",",AO238)+1,100)),0)+IF(_xlfn.XLOOKUP("Options_Scoring",'Scoring_Config'!$A:$A,'Scoring_Config'!$D:$D,"Yes")="Yes",VALUE(MID(AP238,FIND(",",AP238)+1,100)),0)))</f>
        <v>0</v>
      </c>
      <c r="AY238" t="s">
        <v>6706</v>
      </c>
      <c r="AZ238" cm="1">
        <f t="array" ref="AZ238">IF(TRUE,"True," &amp; IF(_xlfn.XLOOKUP("Migrate_Insecure",'Scoring_Config'!$A:$A,'Scoring_Config'!$D:$D,"Yes")="Yes",_xlfn.XLOOKUP("Migrate_Insecure",'Scoring_Config'!$A:$A,'Scoring_Config'!$C:$C,10),0),"False,0")</f>
        <v>0</v>
      </c>
    </row>
    <row r="239" spans="1:52">
      <c r="A239" t="s">
        <v>1979</v>
      </c>
      <c r="B239" t="s">
        <v>2213</v>
      </c>
      <c r="C239" t="s">
        <v>3542</v>
      </c>
      <c r="D239" t="s">
        <v>3545</v>
      </c>
      <c r="E239" t="s">
        <v>3563</v>
      </c>
      <c r="F239" t="s">
        <v>3652</v>
      </c>
      <c r="G239" t="s">
        <v>202</v>
      </c>
      <c r="H239" t="s">
        <v>4066</v>
      </c>
      <c r="I239" t="s">
        <v>3635</v>
      </c>
      <c r="J239" t="s">
        <v>913</v>
      </c>
      <c r="K239" t="s">
        <v>1747</v>
      </c>
      <c r="L239" t="s">
        <v>1327</v>
      </c>
      <c r="M239" t="s">
        <v>1974</v>
      </c>
      <c r="N239" t="s">
        <v>4315</v>
      </c>
      <c r="O239" t="s">
        <v>4319</v>
      </c>
      <c r="P239" t="s">
        <v>4321</v>
      </c>
      <c r="Q239" t="s">
        <v>4500</v>
      </c>
      <c r="R239" t="s">
        <v>5440</v>
      </c>
      <c r="S239" t="s">
        <v>5440</v>
      </c>
      <c r="T239" t="s">
        <v>5642</v>
      </c>
      <c r="U239" t="s">
        <v>6089</v>
      </c>
      <c r="Y239" cm="1">
        <f t="array" ref="Y239">IF(FALSE,"True," &amp; IF(_xlfn.XLOOKUP("Src_IsAny",'Scoring_Config'!$A:$A,'Scoring_Config'!$D:$D,"Yes")="Yes",_xlfn.XLOOKUP("Src_IsAny",'Scoring_Config'!$A:$A,'Scoring_Config'!$C:$C,10),0),"False,0")</f>
        <v>0</v>
      </c>
      <c r="Z239" cm="1">
        <f t="array" ref="Z239">IF(FALSE,"True," &amp; IF(_xlfn.XLOOKUP("Src_CIDR_Le_16",'Scoring_Config'!$A:$A,'Scoring_Config'!$D:$D,"Yes")="Yes",_xlfn.XLOOKUP("Src_CIDR_Le_16",'Scoring_Config'!$A:$A,'Scoring_Config'!$C:$C,10),0),"False,0")</f>
        <v>0</v>
      </c>
      <c r="AA239" cm="1">
        <f t="array" ref="AA239">IF(TRUE,"True," &amp; IF(_xlfn.XLOOKUP("Src_CIDR_17_22",'Scoring_Config'!$A:$A,'Scoring_Config'!$D:$D,"Yes")="Yes",_xlfn.XLOOKUP("Src_CIDR_17_22",'Scoring_Config'!$A:$A,'Scoring_Config'!$C:$C,5),0),"False,0")</f>
        <v>0</v>
      </c>
      <c r="AB239" cm="1">
        <f t="array" ref="AB239">IF(FALSE,"True," &amp; IF(_xlfn.XLOOKUP("Dst_IsAny",'Scoring_Config'!$A:$A,'Scoring_Config'!$D:$D,"Yes")="Yes",_xlfn.XLOOKUP("Dst_IsAny",'Scoring_Config'!$A:$A,'Scoring_Config'!$C:$C,10),0),"False,0")</f>
        <v>0</v>
      </c>
      <c r="AC239" cm="1">
        <f t="array" ref="AC239">IF(TRUE,"True," &amp; IF(_xlfn.XLOOKUP("Dst_CIDR_Le_16",'Scoring_Config'!$A:$A,'Scoring_Config'!$D:$D,"Yes")="Yes",_xlfn.XLOOKUP("Dst_CIDR_Le_16",'Scoring_Config'!$A:$A,'Scoring_Config'!$C:$C,10),0),"False,0")</f>
        <v>0</v>
      </c>
      <c r="AD239" cm="1">
        <f t="array" ref="AD239">IF(FALSE,"True," &amp; IF(_xlfn.XLOOKUP("Dst_CIDR_17_22",'Scoring_Config'!$A:$A,'Scoring_Config'!$D:$D,"Yes")="Yes",_xlfn.XLOOKUP("Dst_CIDR_17_22",'Scoring_Config'!$A:$A,'Scoring_Config'!$C:$C,5),0),"False,0")</f>
        <v>0</v>
      </c>
      <c r="AE239" cm="1">
        <f t="array" ref="AE239">IF(FALSE,"True," &amp; IF(_xlfn.XLOOKUP("SrcZone_IsAny",'Scoring_Config'!$A:$A,'Scoring_Config'!$D:$D,"Yes")="Yes",_xlfn.XLOOKUP("SrcZone_IsAny",'Scoring_Config'!$A:$A,'Scoring_Config'!$C:$C,10),0),"False,0")</f>
        <v>0</v>
      </c>
      <c r="AF239" cm="1">
        <f t="array" ref="AF239">IF(FALSE,"True," &amp; IF(_xlfn.XLOOKUP("DstZone_IsAny",'Scoring_Config'!$A:$A,'Scoring_Config'!$D:$D,"Yes")="Yes",_xlfn.XLOOKUP("DstZone_IsAny",'Scoring_Config'!$A:$A,'Scoring_Config'!$C:$C,10),0),"False,0")</f>
        <v>0</v>
      </c>
      <c r="AG239" cm="1">
        <f t="array" ref="AG23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39" cm="1">
        <f t="array" ref="AH239">IF(FALSE,"True," &amp; IF(_xlfn.XLOOKUP("App_Any_OR_RangeGt1000",'Scoring_Config'!$A:$A,'Scoring_Config'!$D:$D,"Yes")="Yes",_xlfn.XLOOKUP("App_Any_OR_RangeGt1000",'Scoring_Config'!$A:$A,'Scoring_Config'!$C:$C,10),0),"False,0")</f>
        <v>0</v>
      </c>
      <c r="AI239" cm="1">
        <f t="array" ref="AI239">IF(FALSE,"True," &amp; IF(_xlfn.XLOOKUP("Service_Insecure_Match",'Scoring_Config'!$A:$A,'Scoring_Config'!$D:$D,"Yes")="Yes",_xlfn.XLOOKUP("Service_Insecure_Match",'Scoring_Config'!$A:$A,'Scoring_Config'!$C:$C,5),0),"False,0")</f>
        <v>0</v>
      </c>
      <c r="AJ239" cm="1">
        <f t="array" ref="AJ239">IF(FALSE,"True," &amp; IF(_xlfn.XLOOKUP("Risky_Inbound",'Scoring_Config'!$A:$A,'Scoring_Config'!$D:$D,"Yes")="Yes",_xlfn.XLOOKUP("Risky_Inbound",'Scoring_Config'!$A:$A,'Scoring_Config'!$C:$C,50),0),"False,0")</f>
        <v>0</v>
      </c>
      <c r="AK239" cm="1">
        <f t="array" ref="AK239">IF(FALSE,"True," &amp; IF(_xlfn.XLOOKUP("Risky_Outbound",'Scoring_Config'!$A:$A,'Scoring_Config'!$D:$D,"Yes")="Yes",_xlfn.XLOOKUP("Risky_Outbound",'Scoring_Config'!$A:$A,'Scoring_Config'!$C:$C,25),0),"False,0")</f>
        <v>0</v>
      </c>
      <c r="AL239" t="s">
        <v>6700</v>
      </c>
      <c r="AM239" cm="1">
        <f t="array" ref="AM23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39" t="s">
        <v>6702</v>
      </c>
      <c r="AO239" t="s">
        <v>6697</v>
      </c>
      <c r="AP239" t="s">
        <v>6697</v>
      </c>
      <c r="AQ239" cm="1">
        <f t="array" ref="AQ239">IF(FALSE,"True," &amp; IF(_xlfn.XLOOKUP("Service_IsAny",'Scoring_Config'!$A:$A,'Scoring_Config'!$D:$D,"Yes")="Yes",_xlfn.XLOOKUP("Service_IsAny",'Scoring_Config'!$A:$A,'Scoring_Config'!$C:$C,0),0),"False,0")</f>
        <v>0</v>
      </c>
      <c r="AR239">
        <v>0</v>
      </c>
      <c r="AS239" cm="1">
        <f t="array" ref="AS239">IF(FALSE,"True," &amp; IF(_xlfn.XLOOKUP("Service_RangeGt1000",'Scoring_Config'!$A:$A,'Scoring_Config'!$D:$D,"Yes")="Yes",_xlfn.XLOOKUP("Service_RangeGt1000",'Scoring_Config'!$A:$A,'Scoring_Config'!$C:$C,0),0),"False,0")</f>
        <v>0</v>
      </c>
      <c r="AT239" cm="1">
        <f t="array" ref="AT239">IF(FALSE,"True," &amp; IF(_xlfn.XLOOKUP("App_IsAny",'Scoring_Config'!$A:$A,'Scoring_Config'!$D:$D,"Yes")="Yes",_xlfn.XLOOKUP("App_IsAny",'Scoring_Config'!$A:$A,'Scoring_Config'!$C:$C,0),0),"False,0")</f>
        <v>0</v>
      </c>
      <c r="AU239">
        <v>109</v>
      </c>
      <c r="AV239" cm="1">
        <f t="array" ref="AV239">IF(FALSE,"True," &amp; IF(_xlfn.XLOOKUP("App_RangeGt1000",'Scoring_Config'!$A:$A,'Scoring_Config'!$D:$D,"Yes")="Yes",_xlfn.XLOOKUP("App_RangeGt1000",'Scoring_Config'!$A:$A,'Scoring_Config'!$C:$C,0),0),"False,0")</f>
        <v>0</v>
      </c>
      <c r="AW239" cm="1">
        <f t="array" ref="AW239">IF(FALSE,"True," &amp; IF(_xlfn.XLOOKUP("Action_IsDenyOrDrop",'Scoring_Config'!$A:$A,'Scoring_Config'!$D:$D,"Yes")="Yes",_xlfn.XLOOKUP("Action_IsDenyOrDrop",'Scoring_Config'!$A:$A,'Scoring_Config'!$C:$C,0),0),"False,0")</f>
        <v>0</v>
      </c>
      <c r="AX239" cm="1">
        <f t="array" ref="AX239">IF(LEFT(AW239,4)="True",0,(IF(LEFT(Y239,4)="True",IF(_xlfn.XLOOKUP("Src_IsAny",'Scoring_Config'!$A:$A,'Scoring_Config'!$D:$D,"Yes")="Yes",_xlfn.XLOOKUP("Src_IsAny",'Scoring_Config'!$A:$A,'Scoring_Config'!$C:$C,10),0),0)+IF(LEFT(Z239,4)="True",IF(_xlfn.XLOOKUP("Src_CIDR_Le_16",'Scoring_Config'!$A:$A,'Scoring_Config'!$D:$D,"Yes")="Yes",_xlfn.XLOOKUP("Src_CIDR_Le_16",'Scoring_Config'!$A:$A,'Scoring_Config'!$C:$C,10),0),0)+IF(LEFT(AA239,4)="True",IF(_xlfn.XLOOKUP("Src_CIDR_17_22",'Scoring_Config'!$A:$A,'Scoring_Config'!$D:$D,"Yes")="Yes",_xlfn.XLOOKUP("Src_CIDR_17_22",'Scoring_Config'!$A:$A,'Scoring_Config'!$C:$C,5),0),0)+IF(LEFT(AB239,4)="True",IF(_xlfn.XLOOKUP("Dst_IsAny",'Scoring_Config'!$A:$A,'Scoring_Config'!$D:$D,"Yes")="Yes",_xlfn.XLOOKUP("Dst_IsAny",'Scoring_Config'!$A:$A,'Scoring_Config'!$C:$C,10),0),0)+IF(LEFT(AC239,4)="True",IF(_xlfn.XLOOKUP("Dst_CIDR_Le_16",'Scoring_Config'!$A:$A,'Scoring_Config'!$D:$D,"Yes")="Yes",_xlfn.XLOOKUP("Dst_CIDR_Le_16",'Scoring_Config'!$A:$A,'Scoring_Config'!$C:$C,10),0),0)+IF(LEFT(AD239,4)="True",IF(_xlfn.XLOOKUP("Dst_CIDR_17_22",'Scoring_Config'!$A:$A,'Scoring_Config'!$D:$D,"Yes")="Yes",_xlfn.XLOOKUP("Dst_CIDR_17_22",'Scoring_Config'!$A:$A,'Scoring_Config'!$C:$C,5),0),0)+IF(LEFT(AE239,4)="True",IF(_xlfn.XLOOKUP("SrcZone_IsAny",'Scoring_Config'!$A:$A,'Scoring_Config'!$D:$D,"Yes")="Yes",_xlfn.XLOOKUP("SrcZone_IsAny",'Scoring_Config'!$A:$A,'Scoring_Config'!$C:$C,10),0),0)+IF(LEFT(AF239,4)="True",IF(_xlfn.XLOOKUP("DstZone_IsAny",'Scoring_Config'!$A:$A,'Scoring_Config'!$D:$D,"Yes")="Yes",_xlfn.XLOOKUP("DstZone_IsAny",'Scoring_Config'!$A:$A,'Scoring_Config'!$C:$C,10),0),0)+IF(LEFT(AG239,4)="True",IF(_xlfn.XLOOKUP("Service_Any_OR_RangeGt1000",'Scoring_Config'!$A:$A,'Scoring_Config'!$D:$D,"Yes")="Yes",_xlfn.XLOOKUP("Service_Any_OR_RangeGt1000",'Scoring_Config'!$A:$A,'Scoring_Config'!$C:$C,10),0),0)+IF(LEFT(AH239,4)="True",IF(_xlfn.XLOOKUP("App_Any_OR_RangeGt1000",'Scoring_Config'!$A:$A,'Scoring_Config'!$D:$D,"Yes")="Yes",_xlfn.XLOOKUP("App_Any_OR_RangeGt1000",'Scoring_Config'!$A:$A,'Scoring_Config'!$C:$C,10),0),0)+IF(LEFT(AI239,4)="True",IF(_xlfn.XLOOKUP("Service_Insecure_Match",'Scoring_Config'!$A:$A,'Scoring_Config'!$D:$D,"Yes")="Yes",_xlfn.XLOOKUP("Service_Insecure_Match",'Scoring_Config'!$A:$A,'Scoring_Config'!$C:$C,5),0),0)+IF(LEFT(AJ239,4)="True",IF(_xlfn.XLOOKUP("Risky_Inbound",'Scoring_Config'!$A:$A,'Scoring_Config'!$D:$D,"Yes")="Yes",_xlfn.XLOOKUP("Risky_Inbound",'Scoring_Config'!$A:$A,'Scoring_Config'!$C:$C,50),0),0)+IF(LEFT(AK239,4)="True",IF(_xlfn.XLOOKUP("Risky_Outbound",'Scoring_Config'!$A:$A,'Scoring_Config'!$D:$D,"Yes")="Yes",_xlfn.XLOOKUP("Risky_Outbound",'Scoring_Config'!$A:$A,'Scoring_Config'!$C:$C,25),0),0)+IF(LEFT(AZ239,4)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239,FIND(",",AL239)+1,100)),0)+IF(LEFT(AM239,4)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239,FIND(",",AN239)+1,100)),0)+IF(_xlfn.XLOOKUP("Profile_Scoring",'Scoring_Config'!$A:$A,'Scoring_Config'!$D:$D,"Yes")="Yes",VALUE(MID(AO239,FIND(",",AO239)+1,100)),0)+IF(_xlfn.XLOOKUP("Options_Scoring",'Scoring_Config'!$A:$A,'Scoring_Config'!$D:$D,"Yes")="Yes",VALUE(MID(AP239,FIND(",",AP239)+1,100)),0)))</f>
        <v>0</v>
      </c>
      <c r="AZ239" cm="1">
        <f t="array" ref="AZ239">IF(FALSE,"True," &amp; IF(_xlfn.XLOOKUP("Migrate_Insecure",'Scoring_Config'!$A:$A,'Scoring_Config'!$D:$D,"Yes")="Yes",_xlfn.XLOOKUP("Migrate_Insecure",'Scoring_Config'!$A:$A,'Scoring_Config'!$C:$C,10),0),"False,0")</f>
        <v>0</v>
      </c>
    </row>
    <row r="240" spans="1:52">
      <c r="A240" t="s">
        <v>1979</v>
      </c>
      <c r="B240" t="s">
        <v>2214</v>
      </c>
      <c r="C240" t="s">
        <v>3542</v>
      </c>
      <c r="D240" t="s">
        <v>3545</v>
      </c>
      <c r="E240" t="s">
        <v>3563</v>
      </c>
      <c r="F240" t="s">
        <v>3637</v>
      </c>
      <c r="G240" t="s">
        <v>202</v>
      </c>
      <c r="H240" t="s">
        <v>4067</v>
      </c>
      <c r="I240" t="s">
        <v>3635</v>
      </c>
      <c r="J240" t="s">
        <v>913</v>
      </c>
      <c r="K240" t="s">
        <v>174</v>
      </c>
      <c r="L240" t="s">
        <v>1382</v>
      </c>
      <c r="M240" t="s">
        <v>1974</v>
      </c>
      <c r="N240" t="s">
        <v>4315</v>
      </c>
      <c r="O240" t="s">
        <v>4319</v>
      </c>
      <c r="P240" t="s">
        <v>4321</v>
      </c>
      <c r="Q240" t="s">
        <v>4500</v>
      </c>
      <c r="R240" t="s">
        <v>5444</v>
      </c>
      <c r="S240" t="s">
        <v>5463</v>
      </c>
      <c r="T240" t="s">
        <v>5642</v>
      </c>
      <c r="U240" t="s">
        <v>6089</v>
      </c>
      <c r="Y240" cm="1">
        <f t="array" ref="Y240">IF(FALSE,"True," &amp; IF(_xlfn.XLOOKUP("Src_IsAny",'Scoring_Config'!$A:$A,'Scoring_Config'!$D:$D,"Yes")="Yes",_xlfn.XLOOKUP("Src_IsAny",'Scoring_Config'!$A:$A,'Scoring_Config'!$C:$C,10),0),"False,0")</f>
        <v>0</v>
      </c>
      <c r="Z240" cm="1">
        <f t="array" ref="Z240">IF(FALSE,"True," &amp; IF(_xlfn.XLOOKUP("Src_CIDR_Le_16",'Scoring_Config'!$A:$A,'Scoring_Config'!$D:$D,"Yes")="Yes",_xlfn.XLOOKUP("Src_CIDR_Le_16",'Scoring_Config'!$A:$A,'Scoring_Config'!$C:$C,10),0),"False,0")</f>
        <v>0</v>
      </c>
      <c r="AA240" cm="1">
        <f t="array" ref="AA240">IF(TRUE,"True," &amp; IF(_xlfn.XLOOKUP("Src_CIDR_17_22",'Scoring_Config'!$A:$A,'Scoring_Config'!$D:$D,"Yes")="Yes",_xlfn.XLOOKUP("Src_CIDR_17_22",'Scoring_Config'!$A:$A,'Scoring_Config'!$C:$C,5),0),"False,0")</f>
        <v>0</v>
      </c>
      <c r="AB240" cm="1">
        <f t="array" ref="AB240">IF(FALSE,"True," &amp; IF(_xlfn.XLOOKUP("Dst_IsAny",'Scoring_Config'!$A:$A,'Scoring_Config'!$D:$D,"Yes")="Yes",_xlfn.XLOOKUP("Dst_IsAny",'Scoring_Config'!$A:$A,'Scoring_Config'!$C:$C,10),0),"False,0")</f>
        <v>0</v>
      </c>
      <c r="AC240" cm="1">
        <f t="array" ref="AC240">IF(TRUE,"True," &amp; IF(_xlfn.XLOOKUP("Dst_CIDR_Le_16",'Scoring_Config'!$A:$A,'Scoring_Config'!$D:$D,"Yes")="Yes",_xlfn.XLOOKUP("Dst_CIDR_Le_16",'Scoring_Config'!$A:$A,'Scoring_Config'!$C:$C,10),0),"False,0")</f>
        <v>0</v>
      </c>
      <c r="AD240" cm="1">
        <f t="array" ref="AD240">IF(FALSE,"True," &amp; IF(_xlfn.XLOOKUP("Dst_CIDR_17_22",'Scoring_Config'!$A:$A,'Scoring_Config'!$D:$D,"Yes")="Yes",_xlfn.XLOOKUP("Dst_CIDR_17_22",'Scoring_Config'!$A:$A,'Scoring_Config'!$C:$C,5),0),"False,0")</f>
        <v>0</v>
      </c>
      <c r="AE240" cm="1">
        <f t="array" ref="AE240">IF(FALSE,"True," &amp; IF(_xlfn.XLOOKUP("SrcZone_IsAny",'Scoring_Config'!$A:$A,'Scoring_Config'!$D:$D,"Yes")="Yes",_xlfn.XLOOKUP("SrcZone_IsAny",'Scoring_Config'!$A:$A,'Scoring_Config'!$C:$C,10),0),"False,0")</f>
        <v>0</v>
      </c>
      <c r="AF240" cm="1">
        <f t="array" ref="AF240">IF(FALSE,"True," &amp; IF(_xlfn.XLOOKUP("DstZone_IsAny",'Scoring_Config'!$A:$A,'Scoring_Config'!$D:$D,"Yes")="Yes",_xlfn.XLOOKUP("DstZone_IsAny",'Scoring_Config'!$A:$A,'Scoring_Config'!$C:$C,10),0),"False,0")</f>
        <v>0</v>
      </c>
      <c r="AG240" cm="1">
        <f t="array" ref="AG24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40" cm="1">
        <f t="array" ref="AH240">IF(TRUE,"True," &amp; IF(_xlfn.XLOOKUP("App_Any_OR_RangeGt1000",'Scoring_Config'!$A:$A,'Scoring_Config'!$D:$D,"Yes")="Yes",_xlfn.XLOOKUP("App_Any_OR_RangeGt1000",'Scoring_Config'!$A:$A,'Scoring_Config'!$C:$C,10),0),"False,0")</f>
        <v>0</v>
      </c>
      <c r="AI240" cm="1">
        <f t="array" ref="AI240">IF(TRUE,"True," &amp; IF(_xlfn.XLOOKUP("Service_Insecure_Match",'Scoring_Config'!$A:$A,'Scoring_Config'!$D:$D,"Yes")="Yes",_xlfn.XLOOKUP("Service_Insecure_Match",'Scoring_Config'!$A:$A,'Scoring_Config'!$C:$C,5),0),"False,0")</f>
        <v>0</v>
      </c>
      <c r="AJ240" cm="1">
        <f t="array" ref="AJ240">IF(FALSE,"True," &amp; IF(_xlfn.XLOOKUP("Risky_Inbound",'Scoring_Config'!$A:$A,'Scoring_Config'!$D:$D,"Yes")="Yes",_xlfn.XLOOKUP("Risky_Inbound",'Scoring_Config'!$A:$A,'Scoring_Config'!$C:$C,50),0),"False,0")</f>
        <v>0</v>
      </c>
      <c r="AK240" cm="1">
        <f t="array" ref="AK240">IF(FALSE,"True," &amp; IF(_xlfn.XLOOKUP("Risky_Outbound",'Scoring_Config'!$A:$A,'Scoring_Config'!$D:$D,"Yes")="Yes",_xlfn.XLOOKUP("Risky_Outbound",'Scoring_Config'!$A:$A,'Scoring_Config'!$C:$C,25),0),"False,0")</f>
        <v>0</v>
      </c>
      <c r="AL240" t="s">
        <v>6700</v>
      </c>
      <c r="AM240" cm="1">
        <f t="array" ref="AM24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40" t="s">
        <v>6702</v>
      </c>
      <c r="AO240" t="s">
        <v>6697</v>
      </c>
      <c r="AP240" t="s">
        <v>6697</v>
      </c>
      <c r="AQ240" cm="1">
        <f t="array" ref="AQ240">IF(FALSE,"True," &amp; IF(_xlfn.XLOOKUP("Service_IsAny",'Scoring_Config'!$A:$A,'Scoring_Config'!$D:$D,"Yes")="Yes",_xlfn.XLOOKUP("Service_IsAny",'Scoring_Config'!$A:$A,'Scoring_Config'!$C:$C,0),0),"False,0")</f>
        <v>0</v>
      </c>
      <c r="AR240">
        <v>23</v>
      </c>
      <c r="AS240" cm="1">
        <f t="array" ref="AS240">IF(FALSE,"True," &amp; IF(_xlfn.XLOOKUP("Service_RangeGt1000",'Scoring_Config'!$A:$A,'Scoring_Config'!$D:$D,"Yes")="Yes",_xlfn.XLOOKUP("Service_RangeGt1000",'Scoring_Config'!$A:$A,'Scoring_Config'!$C:$C,0),0),"False,0")</f>
        <v>0</v>
      </c>
      <c r="AT240" cm="1">
        <f t="array" ref="AT240">IF(TRUE,"True," &amp; IF(_xlfn.XLOOKUP("App_IsAny",'Scoring_Config'!$A:$A,'Scoring_Config'!$D:$D,"Yes")="Yes",_xlfn.XLOOKUP("App_IsAny",'Scoring_Config'!$A:$A,'Scoring_Config'!$C:$C,0),0),"False,0")</f>
        <v>0</v>
      </c>
      <c r="AU240">
        <v>65535</v>
      </c>
      <c r="AV240" cm="1">
        <f t="array" ref="AV240">IF(TRUE,"True," &amp; IF(_xlfn.XLOOKUP("App_RangeGt1000",'Scoring_Config'!$A:$A,'Scoring_Config'!$D:$D,"Yes")="Yes",_xlfn.XLOOKUP("App_RangeGt1000",'Scoring_Config'!$A:$A,'Scoring_Config'!$C:$C,0),0),"False,0")</f>
        <v>0</v>
      </c>
      <c r="AW240" cm="1">
        <f t="array" ref="AW240">IF(FALSE,"True," &amp; IF(_xlfn.XLOOKUP("Action_IsDenyOrDrop",'Scoring_Config'!$A:$A,'Scoring_Config'!$D:$D,"Yes")="Yes",_xlfn.XLOOKUP("Action_IsDenyOrDrop",'Scoring_Config'!$A:$A,'Scoring_Config'!$C:$C,0),0),"False,0")</f>
        <v>0</v>
      </c>
      <c r="AX240" cm="1">
        <f t="array" ref="AX240">IF(LEFT(AW240,4)="True",0,(IF(LEFT(Y240,4)="True",IF(_xlfn.XLOOKUP("Src_IsAny",'Scoring_Config'!$A:$A,'Scoring_Config'!$D:$D,"Yes")="Yes",_xlfn.XLOOKUP("Src_IsAny",'Scoring_Config'!$A:$A,'Scoring_Config'!$C:$C,10),0),0)+IF(LEFT(Z240,4)="True",IF(_xlfn.XLOOKUP("Src_CIDR_Le_16",'Scoring_Config'!$A:$A,'Scoring_Config'!$D:$D,"Yes")="Yes",_xlfn.XLOOKUP("Src_CIDR_Le_16",'Scoring_Config'!$A:$A,'Scoring_Config'!$C:$C,10),0),0)+IF(LEFT(AA240,4)="True",IF(_xlfn.XLOOKUP("Src_CIDR_17_22",'Scoring_Config'!$A:$A,'Scoring_Config'!$D:$D,"Yes")="Yes",_xlfn.XLOOKUP("Src_CIDR_17_22",'Scoring_Config'!$A:$A,'Scoring_Config'!$C:$C,5),0),0)+IF(LEFT(AB240,4)="True",IF(_xlfn.XLOOKUP("Dst_IsAny",'Scoring_Config'!$A:$A,'Scoring_Config'!$D:$D,"Yes")="Yes",_xlfn.XLOOKUP("Dst_IsAny",'Scoring_Config'!$A:$A,'Scoring_Config'!$C:$C,10),0),0)+IF(LEFT(AC240,4)="True",IF(_xlfn.XLOOKUP("Dst_CIDR_Le_16",'Scoring_Config'!$A:$A,'Scoring_Config'!$D:$D,"Yes")="Yes",_xlfn.XLOOKUP("Dst_CIDR_Le_16",'Scoring_Config'!$A:$A,'Scoring_Config'!$C:$C,10),0),0)+IF(LEFT(AD240,4)="True",IF(_xlfn.XLOOKUP("Dst_CIDR_17_22",'Scoring_Config'!$A:$A,'Scoring_Config'!$D:$D,"Yes")="Yes",_xlfn.XLOOKUP("Dst_CIDR_17_22",'Scoring_Config'!$A:$A,'Scoring_Config'!$C:$C,5),0),0)+IF(LEFT(AE240,4)="True",IF(_xlfn.XLOOKUP("SrcZone_IsAny",'Scoring_Config'!$A:$A,'Scoring_Config'!$D:$D,"Yes")="Yes",_xlfn.XLOOKUP("SrcZone_IsAny",'Scoring_Config'!$A:$A,'Scoring_Config'!$C:$C,10),0),0)+IF(LEFT(AF240,4)="True",IF(_xlfn.XLOOKUP("DstZone_IsAny",'Scoring_Config'!$A:$A,'Scoring_Config'!$D:$D,"Yes")="Yes",_xlfn.XLOOKUP("DstZone_IsAny",'Scoring_Config'!$A:$A,'Scoring_Config'!$C:$C,10),0),0)+IF(LEFT(AG240,4)="True",IF(_xlfn.XLOOKUP("Service_Any_OR_RangeGt1000",'Scoring_Config'!$A:$A,'Scoring_Config'!$D:$D,"Yes")="Yes",_xlfn.XLOOKUP("Service_Any_OR_RangeGt1000",'Scoring_Config'!$A:$A,'Scoring_Config'!$C:$C,10),0),0)+IF(LEFT(AH240,4)="True",IF(_xlfn.XLOOKUP("App_Any_OR_RangeGt1000",'Scoring_Config'!$A:$A,'Scoring_Config'!$D:$D,"Yes")="Yes",_xlfn.XLOOKUP("App_Any_OR_RangeGt1000",'Scoring_Config'!$A:$A,'Scoring_Config'!$C:$C,10),0),0)+IF(LEFT(AI240,4)="True",IF(_xlfn.XLOOKUP("Service_Insecure_Match",'Scoring_Config'!$A:$A,'Scoring_Config'!$D:$D,"Yes")="Yes",_xlfn.XLOOKUP("Service_Insecure_Match",'Scoring_Config'!$A:$A,'Scoring_Config'!$C:$C,5),0),0)+IF(LEFT(AJ240,4)="True",IF(_xlfn.XLOOKUP("Risky_Inbound",'Scoring_Config'!$A:$A,'Scoring_Config'!$D:$D,"Yes")="Yes",_xlfn.XLOOKUP("Risky_Inbound",'Scoring_Config'!$A:$A,'Scoring_Config'!$C:$C,50),0),0)+IF(LEFT(AK240,4)="True",IF(_xlfn.XLOOKUP("Risky_Outbound",'Scoring_Config'!$A:$A,'Scoring_Config'!$D:$D,"Yes")="Yes",_xlfn.XLOOKUP("Risky_Outbound",'Scoring_Config'!$A:$A,'Scoring_Config'!$C:$C,25),0),0)+IF(LEFT(AZ240,4)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240,FIND(",",AL240)+1,100)),0)+IF(LEFT(AM240,4)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240,FIND(",",AN240)+1,100)),0)+IF(_xlfn.XLOOKUP("Profile_Scoring",'Scoring_Config'!$A:$A,'Scoring_Config'!$D:$D,"Yes")="Yes",VALUE(MID(AO240,FIND(",",AO240)+1,100)),0)+IF(_xlfn.XLOOKUP("Options_Scoring",'Scoring_Config'!$A:$A,'Scoring_Config'!$D:$D,"Yes")="Yes",VALUE(MID(AP240,FIND(",",AP240)+1,100)),0)))</f>
        <v>0</v>
      </c>
      <c r="AY240" t="s">
        <v>6706</v>
      </c>
      <c r="AZ240" cm="1">
        <f t="array" ref="AZ240">IF(TRUE,"True," &amp; IF(_xlfn.XLOOKUP("Migrate_Insecure",'Scoring_Config'!$A:$A,'Scoring_Config'!$D:$D,"Yes")="Yes",_xlfn.XLOOKUP("Migrate_Insecure",'Scoring_Config'!$A:$A,'Scoring_Config'!$C:$C,10),0),"False,0")</f>
        <v>0</v>
      </c>
    </row>
    <row r="241" spans="1:52">
      <c r="A241" t="s">
        <v>1979</v>
      </c>
      <c r="B241" t="s">
        <v>2215</v>
      </c>
      <c r="C241" t="s">
        <v>3542</v>
      </c>
      <c r="D241" t="s">
        <v>3545</v>
      </c>
      <c r="E241" t="s">
        <v>3563</v>
      </c>
      <c r="F241" t="s">
        <v>3652</v>
      </c>
      <c r="G241" t="s">
        <v>202</v>
      </c>
      <c r="H241" t="s">
        <v>4067</v>
      </c>
      <c r="I241" t="s">
        <v>4120</v>
      </c>
      <c r="J241" t="s">
        <v>914</v>
      </c>
      <c r="K241" t="s">
        <v>1736</v>
      </c>
      <c r="L241" t="s">
        <v>1327</v>
      </c>
      <c r="M241" t="s">
        <v>1974</v>
      </c>
      <c r="N241" t="s">
        <v>4315</v>
      </c>
      <c r="O241" t="s">
        <v>4319</v>
      </c>
      <c r="P241" t="s">
        <v>4321</v>
      </c>
      <c r="Q241" t="s">
        <v>4501</v>
      </c>
      <c r="R241" t="s">
        <v>5440</v>
      </c>
      <c r="S241" t="s">
        <v>5440</v>
      </c>
      <c r="T241" t="s">
        <v>5643</v>
      </c>
      <c r="U241" t="s">
        <v>6090</v>
      </c>
      <c r="Y241" cm="1">
        <f t="array" ref="Y241">IF(FALSE,"True," &amp; IF(_xlfn.XLOOKUP("Src_IsAny",'Scoring_Config'!$A:$A,'Scoring_Config'!$D:$D,"Yes")="Yes",_xlfn.XLOOKUP("Src_IsAny",'Scoring_Config'!$A:$A,'Scoring_Config'!$C:$C,10),0),"False,0")</f>
        <v>0</v>
      </c>
      <c r="Z241" cm="1">
        <f t="array" ref="Z241">IF(FALSE,"True," &amp; IF(_xlfn.XLOOKUP("Src_CIDR_Le_16",'Scoring_Config'!$A:$A,'Scoring_Config'!$D:$D,"Yes")="Yes",_xlfn.XLOOKUP("Src_CIDR_Le_16",'Scoring_Config'!$A:$A,'Scoring_Config'!$C:$C,10),0),"False,0")</f>
        <v>0</v>
      </c>
      <c r="AA241" cm="1">
        <f t="array" ref="AA241">IF(TRUE,"True," &amp; IF(_xlfn.XLOOKUP("Src_CIDR_17_22",'Scoring_Config'!$A:$A,'Scoring_Config'!$D:$D,"Yes")="Yes",_xlfn.XLOOKUP("Src_CIDR_17_22",'Scoring_Config'!$A:$A,'Scoring_Config'!$C:$C,5),0),"False,0")</f>
        <v>0</v>
      </c>
      <c r="AB241" cm="1">
        <f t="array" ref="AB241">IF(FALSE,"True," &amp; IF(_xlfn.XLOOKUP("Dst_IsAny",'Scoring_Config'!$A:$A,'Scoring_Config'!$D:$D,"Yes")="Yes",_xlfn.XLOOKUP("Dst_IsAny",'Scoring_Config'!$A:$A,'Scoring_Config'!$C:$C,10),0),"False,0")</f>
        <v>0</v>
      </c>
      <c r="AC241" cm="1">
        <f t="array" ref="AC241">IF(TRUE,"True," &amp; IF(_xlfn.XLOOKUP("Dst_CIDR_Le_16",'Scoring_Config'!$A:$A,'Scoring_Config'!$D:$D,"Yes")="Yes",_xlfn.XLOOKUP("Dst_CIDR_Le_16",'Scoring_Config'!$A:$A,'Scoring_Config'!$C:$C,10),0),"False,0")</f>
        <v>0</v>
      </c>
      <c r="AD241" cm="1">
        <f t="array" ref="AD241">IF(FALSE,"True," &amp; IF(_xlfn.XLOOKUP("Dst_CIDR_17_22",'Scoring_Config'!$A:$A,'Scoring_Config'!$D:$D,"Yes")="Yes",_xlfn.XLOOKUP("Dst_CIDR_17_22",'Scoring_Config'!$A:$A,'Scoring_Config'!$C:$C,5),0),"False,0")</f>
        <v>0</v>
      </c>
      <c r="AE241" cm="1">
        <f t="array" ref="AE241">IF(FALSE,"True," &amp; IF(_xlfn.XLOOKUP("SrcZone_IsAny",'Scoring_Config'!$A:$A,'Scoring_Config'!$D:$D,"Yes")="Yes",_xlfn.XLOOKUP("SrcZone_IsAny",'Scoring_Config'!$A:$A,'Scoring_Config'!$C:$C,10),0),"False,0")</f>
        <v>0</v>
      </c>
      <c r="AF241" cm="1">
        <f t="array" ref="AF241">IF(FALSE,"True," &amp; IF(_xlfn.XLOOKUP("DstZone_IsAny",'Scoring_Config'!$A:$A,'Scoring_Config'!$D:$D,"Yes")="Yes",_xlfn.XLOOKUP("DstZone_IsAny",'Scoring_Config'!$A:$A,'Scoring_Config'!$C:$C,10),0),"False,0")</f>
        <v>0</v>
      </c>
      <c r="AG241" cm="1">
        <f t="array" ref="AG24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41" cm="1">
        <f t="array" ref="AH241">IF(FALSE,"True," &amp; IF(_xlfn.XLOOKUP("App_Any_OR_RangeGt1000",'Scoring_Config'!$A:$A,'Scoring_Config'!$D:$D,"Yes")="Yes",_xlfn.XLOOKUP("App_Any_OR_RangeGt1000",'Scoring_Config'!$A:$A,'Scoring_Config'!$C:$C,10),0),"False,0")</f>
        <v>0</v>
      </c>
      <c r="AI241" cm="1">
        <f t="array" ref="AI241">IF(FALSE,"True," &amp; IF(_xlfn.XLOOKUP("Service_Insecure_Match",'Scoring_Config'!$A:$A,'Scoring_Config'!$D:$D,"Yes")="Yes",_xlfn.XLOOKUP("Service_Insecure_Match",'Scoring_Config'!$A:$A,'Scoring_Config'!$C:$C,5),0),"False,0")</f>
        <v>0</v>
      </c>
      <c r="AJ241" cm="1">
        <f t="array" ref="AJ241">IF(FALSE,"True," &amp; IF(_xlfn.XLOOKUP("Risky_Inbound",'Scoring_Config'!$A:$A,'Scoring_Config'!$D:$D,"Yes")="Yes",_xlfn.XLOOKUP("Risky_Inbound",'Scoring_Config'!$A:$A,'Scoring_Config'!$C:$C,50),0),"False,0")</f>
        <v>0</v>
      </c>
      <c r="AK241" cm="1">
        <f t="array" ref="AK241">IF(FALSE,"True," &amp; IF(_xlfn.XLOOKUP("Risky_Outbound",'Scoring_Config'!$A:$A,'Scoring_Config'!$D:$D,"Yes")="Yes",_xlfn.XLOOKUP("Risky_Outbound",'Scoring_Config'!$A:$A,'Scoring_Config'!$C:$C,25),0),"False,0")</f>
        <v>0</v>
      </c>
      <c r="AL241" t="s">
        <v>6700</v>
      </c>
      <c r="AM241" cm="1">
        <f t="array" ref="AM24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41" t="s">
        <v>6702</v>
      </c>
      <c r="AO241" t="s">
        <v>6697</v>
      </c>
      <c r="AP241" t="s">
        <v>6697</v>
      </c>
      <c r="AQ241" cm="1">
        <f t="array" ref="AQ241">IF(FALSE,"True," &amp; IF(_xlfn.XLOOKUP("Service_IsAny",'Scoring_Config'!$A:$A,'Scoring_Config'!$D:$D,"Yes")="Yes",_xlfn.XLOOKUP("Service_IsAny",'Scoring_Config'!$A:$A,'Scoring_Config'!$C:$C,0),0),"False,0")</f>
        <v>0</v>
      </c>
      <c r="AR241">
        <v>0</v>
      </c>
      <c r="AS241" cm="1">
        <f t="array" ref="AS241">IF(FALSE,"True," &amp; IF(_xlfn.XLOOKUP("Service_RangeGt1000",'Scoring_Config'!$A:$A,'Scoring_Config'!$D:$D,"Yes")="Yes",_xlfn.XLOOKUP("Service_RangeGt1000",'Scoring_Config'!$A:$A,'Scoring_Config'!$C:$C,0),0),"False,0")</f>
        <v>0</v>
      </c>
      <c r="AT241" cm="1">
        <f t="array" ref="AT241">IF(FALSE,"True," &amp; IF(_xlfn.XLOOKUP("App_IsAny",'Scoring_Config'!$A:$A,'Scoring_Config'!$D:$D,"Yes")="Yes",_xlfn.XLOOKUP("App_IsAny",'Scoring_Config'!$A:$A,'Scoring_Config'!$C:$C,0),0),"False,0")</f>
        <v>0</v>
      </c>
      <c r="AU241">
        <v>2</v>
      </c>
      <c r="AV241" cm="1">
        <f t="array" ref="AV241">IF(FALSE,"True," &amp; IF(_xlfn.XLOOKUP("App_RangeGt1000",'Scoring_Config'!$A:$A,'Scoring_Config'!$D:$D,"Yes")="Yes",_xlfn.XLOOKUP("App_RangeGt1000",'Scoring_Config'!$A:$A,'Scoring_Config'!$C:$C,0),0),"False,0")</f>
        <v>0</v>
      </c>
      <c r="AW241" cm="1">
        <f t="array" ref="AW241">IF(FALSE,"True," &amp; IF(_xlfn.XLOOKUP("Action_IsDenyOrDrop",'Scoring_Config'!$A:$A,'Scoring_Config'!$D:$D,"Yes")="Yes",_xlfn.XLOOKUP("Action_IsDenyOrDrop",'Scoring_Config'!$A:$A,'Scoring_Config'!$C:$C,0),0),"False,0")</f>
        <v>0</v>
      </c>
      <c r="AX241" cm="1">
        <f t="array" ref="AX241">IF(LEFT(AW241,4)="True",0,(IF(LEFT(Y241,4)="True",IF(_xlfn.XLOOKUP("Src_IsAny",'Scoring_Config'!$A:$A,'Scoring_Config'!$D:$D,"Yes")="Yes",_xlfn.XLOOKUP("Src_IsAny",'Scoring_Config'!$A:$A,'Scoring_Config'!$C:$C,10),0),0)+IF(LEFT(Z241,4)="True",IF(_xlfn.XLOOKUP("Src_CIDR_Le_16",'Scoring_Config'!$A:$A,'Scoring_Config'!$D:$D,"Yes")="Yes",_xlfn.XLOOKUP("Src_CIDR_Le_16",'Scoring_Config'!$A:$A,'Scoring_Config'!$C:$C,10),0),0)+IF(LEFT(AA241,4)="True",IF(_xlfn.XLOOKUP("Src_CIDR_17_22",'Scoring_Config'!$A:$A,'Scoring_Config'!$D:$D,"Yes")="Yes",_xlfn.XLOOKUP("Src_CIDR_17_22",'Scoring_Config'!$A:$A,'Scoring_Config'!$C:$C,5),0),0)+IF(LEFT(AB241,4)="True",IF(_xlfn.XLOOKUP("Dst_IsAny",'Scoring_Config'!$A:$A,'Scoring_Config'!$D:$D,"Yes")="Yes",_xlfn.XLOOKUP("Dst_IsAny",'Scoring_Config'!$A:$A,'Scoring_Config'!$C:$C,10),0),0)+IF(LEFT(AC241,4)="True",IF(_xlfn.XLOOKUP("Dst_CIDR_Le_16",'Scoring_Config'!$A:$A,'Scoring_Config'!$D:$D,"Yes")="Yes",_xlfn.XLOOKUP("Dst_CIDR_Le_16",'Scoring_Config'!$A:$A,'Scoring_Config'!$C:$C,10),0),0)+IF(LEFT(AD241,4)="True",IF(_xlfn.XLOOKUP("Dst_CIDR_17_22",'Scoring_Config'!$A:$A,'Scoring_Config'!$D:$D,"Yes")="Yes",_xlfn.XLOOKUP("Dst_CIDR_17_22",'Scoring_Config'!$A:$A,'Scoring_Config'!$C:$C,5),0),0)+IF(LEFT(AE241,4)="True",IF(_xlfn.XLOOKUP("SrcZone_IsAny",'Scoring_Config'!$A:$A,'Scoring_Config'!$D:$D,"Yes")="Yes",_xlfn.XLOOKUP("SrcZone_IsAny",'Scoring_Config'!$A:$A,'Scoring_Config'!$C:$C,10),0),0)+IF(LEFT(AF241,4)="True",IF(_xlfn.XLOOKUP("DstZone_IsAny",'Scoring_Config'!$A:$A,'Scoring_Config'!$D:$D,"Yes")="Yes",_xlfn.XLOOKUP("DstZone_IsAny",'Scoring_Config'!$A:$A,'Scoring_Config'!$C:$C,10),0),0)+IF(LEFT(AG241,4)="True",IF(_xlfn.XLOOKUP("Service_Any_OR_RangeGt1000",'Scoring_Config'!$A:$A,'Scoring_Config'!$D:$D,"Yes")="Yes",_xlfn.XLOOKUP("Service_Any_OR_RangeGt1000",'Scoring_Config'!$A:$A,'Scoring_Config'!$C:$C,10),0),0)+IF(LEFT(AH241,4)="True",IF(_xlfn.XLOOKUP("App_Any_OR_RangeGt1000",'Scoring_Config'!$A:$A,'Scoring_Config'!$D:$D,"Yes")="Yes",_xlfn.XLOOKUP("App_Any_OR_RangeGt1000",'Scoring_Config'!$A:$A,'Scoring_Config'!$C:$C,10),0),0)+IF(LEFT(AI241,4)="True",IF(_xlfn.XLOOKUP("Service_Insecure_Match",'Scoring_Config'!$A:$A,'Scoring_Config'!$D:$D,"Yes")="Yes",_xlfn.XLOOKUP("Service_Insecure_Match",'Scoring_Config'!$A:$A,'Scoring_Config'!$C:$C,5),0),0)+IF(LEFT(AJ241,4)="True",IF(_xlfn.XLOOKUP("Risky_Inbound",'Scoring_Config'!$A:$A,'Scoring_Config'!$D:$D,"Yes")="Yes",_xlfn.XLOOKUP("Risky_Inbound",'Scoring_Config'!$A:$A,'Scoring_Config'!$C:$C,50),0),0)+IF(LEFT(AK241,4)="True",IF(_xlfn.XLOOKUP("Risky_Outbound",'Scoring_Config'!$A:$A,'Scoring_Config'!$D:$D,"Yes")="Yes",_xlfn.XLOOKUP("Risky_Outbound",'Scoring_Config'!$A:$A,'Scoring_Config'!$C:$C,25),0),0)+IF(LEFT(AZ241,4)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241,FIND(",",AL241)+1,100)),0)+IF(LEFT(AM241,4)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241,FIND(",",AN241)+1,100)),0)+IF(_xlfn.XLOOKUP("Profile_Scoring",'Scoring_Config'!$A:$A,'Scoring_Config'!$D:$D,"Yes")="Yes",VALUE(MID(AO241,FIND(",",AO241)+1,100)),0)+IF(_xlfn.XLOOKUP("Options_Scoring",'Scoring_Config'!$A:$A,'Scoring_Config'!$D:$D,"Yes")="Yes",VALUE(MID(AP241,FIND(",",AP241)+1,100)),0)))</f>
        <v>0</v>
      </c>
      <c r="AZ241" cm="1">
        <f t="array" ref="AZ241">IF(FALSE,"True," &amp; IF(_xlfn.XLOOKUP("Migrate_Insecure",'Scoring_Config'!$A:$A,'Scoring_Config'!$D:$D,"Yes")="Yes",_xlfn.XLOOKUP("Migrate_Insecure",'Scoring_Config'!$A:$A,'Scoring_Config'!$C:$C,10),0),"False,0")</f>
        <v>0</v>
      </c>
    </row>
    <row r="242" spans="1:52">
      <c r="A242" t="s">
        <v>1979</v>
      </c>
      <c r="B242" t="s">
        <v>2216</v>
      </c>
      <c r="C242" t="s">
        <v>3542</v>
      </c>
      <c r="D242" t="s">
        <v>3545</v>
      </c>
      <c r="E242" t="s">
        <v>3563</v>
      </c>
      <c r="F242" t="s">
        <v>3652</v>
      </c>
      <c r="G242" t="s">
        <v>202</v>
      </c>
      <c r="H242" t="s">
        <v>174</v>
      </c>
      <c r="I242" t="s">
        <v>4120</v>
      </c>
      <c r="J242" t="s">
        <v>914</v>
      </c>
      <c r="K242" t="s">
        <v>1736</v>
      </c>
      <c r="L242" t="s">
        <v>1327</v>
      </c>
      <c r="M242" t="s">
        <v>1974</v>
      </c>
      <c r="N242" t="s">
        <v>4315</v>
      </c>
      <c r="O242" t="s">
        <v>4319</v>
      </c>
      <c r="P242" t="s">
        <v>4321</v>
      </c>
      <c r="Q242" t="s">
        <v>4501</v>
      </c>
      <c r="R242" t="s">
        <v>5437</v>
      </c>
      <c r="S242" t="s">
        <v>5440</v>
      </c>
      <c r="T242" t="s">
        <v>5643</v>
      </c>
      <c r="U242" t="s">
        <v>5643</v>
      </c>
      <c r="Y242" cm="1">
        <f t="array" ref="Y242">IF(FALSE,"True," &amp; IF(_xlfn.XLOOKUP("Src_IsAny",'Scoring_Config'!$A:$A,'Scoring_Config'!$D:$D,"Yes")="Yes",_xlfn.XLOOKUP("Src_IsAny",'Scoring_Config'!$A:$A,'Scoring_Config'!$C:$C,10),0),"False,0")</f>
        <v>0</v>
      </c>
      <c r="Z242" cm="1">
        <f t="array" ref="Z242">IF(FALSE,"True," &amp; IF(_xlfn.XLOOKUP("Src_CIDR_Le_16",'Scoring_Config'!$A:$A,'Scoring_Config'!$D:$D,"Yes")="Yes",_xlfn.XLOOKUP("Src_CIDR_Le_16",'Scoring_Config'!$A:$A,'Scoring_Config'!$C:$C,10),0),"False,0")</f>
        <v>0</v>
      </c>
      <c r="AA242" cm="1">
        <f t="array" ref="AA242">IF(TRUE,"True," &amp; IF(_xlfn.XLOOKUP("Src_CIDR_17_22",'Scoring_Config'!$A:$A,'Scoring_Config'!$D:$D,"Yes")="Yes",_xlfn.XLOOKUP("Src_CIDR_17_22",'Scoring_Config'!$A:$A,'Scoring_Config'!$C:$C,5),0),"False,0")</f>
        <v>0</v>
      </c>
      <c r="AB242" cm="1">
        <f t="array" ref="AB242">IF(FALSE,"True," &amp; IF(_xlfn.XLOOKUP("Dst_IsAny",'Scoring_Config'!$A:$A,'Scoring_Config'!$D:$D,"Yes")="Yes",_xlfn.XLOOKUP("Dst_IsAny",'Scoring_Config'!$A:$A,'Scoring_Config'!$C:$C,10),0),"False,0")</f>
        <v>0</v>
      </c>
      <c r="AC242" cm="1">
        <f t="array" ref="AC242">IF(TRUE,"True," &amp; IF(_xlfn.XLOOKUP("Dst_CIDR_Le_16",'Scoring_Config'!$A:$A,'Scoring_Config'!$D:$D,"Yes")="Yes",_xlfn.XLOOKUP("Dst_CIDR_Le_16",'Scoring_Config'!$A:$A,'Scoring_Config'!$C:$C,10),0),"False,0")</f>
        <v>0</v>
      </c>
      <c r="AD242" cm="1">
        <f t="array" ref="AD242">IF(FALSE,"True," &amp; IF(_xlfn.XLOOKUP("Dst_CIDR_17_22",'Scoring_Config'!$A:$A,'Scoring_Config'!$D:$D,"Yes")="Yes",_xlfn.XLOOKUP("Dst_CIDR_17_22",'Scoring_Config'!$A:$A,'Scoring_Config'!$C:$C,5),0),"False,0")</f>
        <v>0</v>
      </c>
      <c r="AE242" cm="1">
        <f t="array" ref="AE242">IF(FALSE,"True," &amp; IF(_xlfn.XLOOKUP("SrcZone_IsAny",'Scoring_Config'!$A:$A,'Scoring_Config'!$D:$D,"Yes")="Yes",_xlfn.XLOOKUP("SrcZone_IsAny",'Scoring_Config'!$A:$A,'Scoring_Config'!$C:$C,10),0),"False,0")</f>
        <v>0</v>
      </c>
      <c r="AF242" cm="1">
        <f t="array" ref="AF242">IF(FALSE,"True," &amp; IF(_xlfn.XLOOKUP("DstZone_IsAny",'Scoring_Config'!$A:$A,'Scoring_Config'!$D:$D,"Yes")="Yes",_xlfn.XLOOKUP("DstZone_IsAny",'Scoring_Config'!$A:$A,'Scoring_Config'!$C:$C,10),0),"False,0")</f>
        <v>0</v>
      </c>
      <c r="AG242" cm="1">
        <f t="array" ref="AG24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42" cm="1">
        <f t="array" ref="AH242">IF(FALSE,"True," &amp; IF(_xlfn.XLOOKUP("App_Any_OR_RangeGt1000",'Scoring_Config'!$A:$A,'Scoring_Config'!$D:$D,"Yes")="Yes",_xlfn.XLOOKUP("App_Any_OR_RangeGt1000",'Scoring_Config'!$A:$A,'Scoring_Config'!$C:$C,10),0),"False,0")</f>
        <v>0</v>
      </c>
      <c r="AI242" cm="1">
        <f t="array" ref="AI242">IF(FALSE,"True," &amp; IF(_xlfn.XLOOKUP("Service_Insecure_Match",'Scoring_Config'!$A:$A,'Scoring_Config'!$D:$D,"Yes")="Yes",_xlfn.XLOOKUP("Service_Insecure_Match",'Scoring_Config'!$A:$A,'Scoring_Config'!$C:$C,5),0),"False,0")</f>
        <v>0</v>
      </c>
      <c r="AJ242" cm="1">
        <f t="array" ref="AJ242">IF(FALSE,"True," &amp; IF(_xlfn.XLOOKUP("Risky_Inbound",'Scoring_Config'!$A:$A,'Scoring_Config'!$D:$D,"Yes")="Yes",_xlfn.XLOOKUP("Risky_Inbound",'Scoring_Config'!$A:$A,'Scoring_Config'!$C:$C,50),0),"False,0")</f>
        <v>0</v>
      </c>
      <c r="AK242" cm="1">
        <f t="array" ref="AK242">IF(FALSE,"True," &amp; IF(_xlfn.XLOOKUP("Risky_Outbound",'Scoring_Config'!$A:$A,'Scoring_Config'!$D:$D,"Yes")="Yes",_xlfn.XLOOKUP("Risky_Outbound",'Scoring_Config'!$A:$A,'Scoring_Config'!$C:$C,25),0),"False,0")</f>
        <v>0</v>
      </c>
      <c r="AL242" t="s">
        <v>6700</v>
      </c>
      <c r="AM242" cm="1">
        <f t="array" ref="AM24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42" t="s">
        <v>6697</v>
      </c>
      <c r="AO242" t="s">
        <v>6697</v>
      </c>
      <c r="AP242" t="s">
        <v>6697</v>
      </c>
      <c r="AQ242" cm="1">
        <f t="array" ref="AQ242">IF(FALSE,"True," &amp; IF(_xlfn.XLOOKUP("Service_IsAny",'Scoring_Config'!$A:$A,'Scoring_Config'!$D:$D,"Yes")="Yes",_xlfn.XLOOKUP("Service_IsAny",'Scoring_Config'!$A:$A,'Scoring_Config'!$C:$C,0),0),"False,0")</f>
        <v>0</v>
      </c>
      <c r="AR242">
        <v>0</v>
      </c>
      <c r="AS242" cm="1">
        <f t="array" ref="AS242">IF(FALSE,"True," &amp; IF(_xlfn.XLOOKUP("Service_RangeGt1000",'Scoring_Config'!$A:$A,'Scoring_Config'!$D:$D,"Yes")="Yes",_xlfn.XLOOKUP("Service_RangeGt1000",'Scoring_Config'!$A:$A,'Scoring_Config'!$C:$C,0),0),"False,0")</f>
        <v>0</v>
      </c>
      <c r="AT242" cm="1">
        <f t="array" ref="AT242">IF(FALSE,"True," &amp; IF(_xlfn.XLOOKUP("App_IsAny",'Scoring_Config'!$A:$A,'Scoring_Config'!$D:$D,"Yes")="Yes",_xlfn.XLOOKUP("App_IsAny",'Scoring_Config'!$A:$A,'Scoring_Config'!$C:$C,0),0),"False,0")</f>
        <v>0</v>
      </c>
      <c r="AU242">
        <v>2</v>
      </c>
      <c r="AV242" cm="1">
        <f t="array" ref="AV242">IF(FALSE,"True," &amp; IF(_xlfn.XLOOKUP("App_RangeGt1000",'Scoring_Config'!$A:$A,'Scoring_Config'!$D:$D,"Yes")="Yes",_xlfn.XLOOKUP("App_RangeGt1000",'Scoring_Config'!$A:$A,'Scoring_Config'!$C:$C,0),0),"False,0")</f>
        <v>0</v>
      </c>
      <c r="AW242" cm="1">
        <f t="array" ref="AW242">IF(FALSE,"True," &amp; IF(_xlfn.XLOOKUP("Action_IsDenyOrDrop",'Scoring_Config'!$A:$A,'Scoring_Config'!$D:$D,"Yes")="Yes",_xlfn.XLOOKUP("Action_IsDenyOrDrop",'Scoring_Config'!$A:$A,'Scoring_Config'!$C:$C,0),0),"False,0")</f>
        <v>0</v>
      </c>
      <c r="AX242" cm="1">
        <f t="array" ref="AX242">IF(LEFT(AW242,4)="True",0,(IF(LEFT(Y242,4)="True",IF(_xlfn.XLOOKUP("Src_IsAny",'Scoring_Config'!$A:$A,'Scoring_Config'!$D:$D,"Yes")="Yes",_xlfn.XLOOKUP("Src_IsAny",'Scoring_Config'!$A:$A,'Scoring_Config'!$C:$C,10),0),0)+IF(LEFT(Z242,4)="True",IF(_xlfn.XLOOKUP("Src_CIDR_Le_16",'Scoring_Config'!$A:$A,'Scoring_Config'!$D:$D,"Yes")="Yes",_xlfn.XLOOKUP("Src_CIDR_Le_16",'Scoring_Config'!$A:$A,'Scoring_Config'!$C:$C,10),0),0)+IF(LEFT(AA242,4)="True",IF(_xlfn.XLOOKUP("Src_CIDR_17_22",'Scoring_Config'!$A:$A,'Scoring_Config'!$D:$D,"Yes")="Yes",_xlfn.XLOOKUP("Src_CIDR_17_22",'Scoring_Config'!$A:$A,'Scoring_Config'!$C:$C,5),0),0)+IF(LEFT(AB242,4)="True",IF(_xlfn.XLOOKUP("Dst_IsAny",'Scoring_Config'!$A:$A,'Scoring_Config'!$D:$D,"Yes")="Yes",_xlfn.XLOOKUP("Dst_IsAny",'Scoring_Config'!$A:$A,'Scoring_Config'!$C:$C,10),0),0)+IF(LEFT(AC242,4)="True",IF(_xlfn.XLOOKUP("Dst_CIDR_Le_16",'Scoring_Config'!$A:$A,'Scoring_Config'!$D:$D,"Yes")="Yes",_xlfn.XLOOKUP("Dst_CIDR_Le_16",'Scoring_Config'!$A:$A,'Scoring_Config'!$C:$C,10),0),0)+IF(LEFT(AD242,4)="True",IF(_xlfn.XLOOKUP("Dst_CIDR_17_22",'Scoring_Config'!$A:$A,'Scoring_Config'!$D:$D,"Yes")="Yes",_xlfn.XLOOKUP("Dst_CIDR_17_22",'Scoring_Config'!$A:$A,'Scoring_Config'!$C:$C,5),0),0)+IF(LEFT(AE242,4)="True",IF(_xlfn.XLOOKUP("SrcZone_IsAny",'Scoring_Config'!$A:$A,'Scoring_Config'!$D:$D,"Yes")="Yes",_xlfn.XLOOKUP("SrcZone_IsAny",'Scoring_Config'!$A:$A,'Scoring_Config'!$C:$C,10),0),0)+IF(LEFT(AF242,4)="True",IF(_xlfn.XLOOKUP("DstZone_IsAny",'Scoring_Config'!$A:$A,'Scoring_Config'!$D:$D,"Yes")="Yes",_xlfn.XLOOKUP("DstZone_IsAny",'Scoring_Config'!$A:$A,'Scoring_Config'!$C:$C,10),0),0)+IF(LEFT(AG242,4)="True",IF(_xlfn.XLOOKUP("Service_Any_OR_RangeGt1000",'Scoring_Config'!$A:$A,'Scoring_Config'!$D:$D,"Yes")="Yes",_xlfn.XLOOKUP("Service_Any_OR_RangeGt1000",'Scoring_Config'!$A:$A,'Scoring_Config'!$C:$C,10),0),0)+IF(LEFT(AH242,4)="True",IF(_xlfn.XLOOKUP("App_Any_OR_RangeGt1000",'Scoring_Config'!$A:$A,'Scoring_Config'!$D:$D,"Yes")="Yes",_xlfn.XLOOKUP("App_Any_OR_RangeGt1000",'Scoring_Config'!$A:$A,'Scoring_Config'!$C:$C,10),0),0)+IF(LEFT(AI242,4)="True",IF(_xlfn.XLOOKUP("Service_Insecure_Match",'Scoring_Config'!$A:$A,'Scoring_Config'!$D:$D,"Yes")="Yes",_xlfn.XLOOKUP("Service_Insecure_Match",'Scoring_Config'!$A:$A,'Scoring_Config'!$C:$C,5),0),0)+IF(LEFT(AJ242,4)="True",IF(_xlfn.XLOOKUP("Risky_Inbound",'Scoring_Config'!$A:$A,'Scoring_Config'!$D:$D,"Yes")="Yes",_xlfn.XLOOKUP("Risky_Inbound",'Scoring_Config'!$A:$A,'Scoring_Config'!$C:$C,50),0),0)+IF(LEFT(AK242,4)="True",IF(_xlfn.XLOOKUP("Risky_Outbound",'Scoring_Config'!$A:$A,'Scoring_Config'!$D:$D,"Yes")="Yes",_xlfn.XLOOKUP("Risky_Outbound",'Scoring_Config'!$A:$A,'Scoring_Config'!$C:$C,25),0),0)+IF(LEFT(AZ242,4)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242,FIND(",",AL242)+1,100)),0)+IF(LEFT(AM242,4)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242,FIND(",",AN242)+1,100)),0)+IF(_xlfn.XLOOKUP("Profile_Scoring",'Scoring_Config'!$A:$A,'Scoring_Config'!$D:$D,"Yes")="Yes",VALUE(MID(AO242,FIND(",",AO242)+1,100)),0)+IF(_xlfn.XLOOKUP("Options_Scoring",'Scoring_Config'!$A:$A,'Scoring_Config'!$D:$D,"Yes")="Yes",VALUE(MID(AP242,FIND(",",AP242)+1,100)),0)))</f>
        <v>0</v>
      </c>
      <c r="AZ242" cm="1">
        <f t="array" ref="AZ242">IF(FALSE,"True," &amp; IF(_xlfn.XLOOKUP("Migrate_Insecure",'Scoring_Config'!$A:$A,'Scoring_Config'!$D:$D,"Yes")="Yes",_xlfn.XLOOKUP("Migrate_Insecure",'Scoring_Config'!$A:$A,'Scoring_Config'!$C:$C,10),0),"False,0")</f>
        <v>0</v>
      </c>
    </row>
    <row r="243" spans="1:52">
      <c r="A243" t="s">
        <v>1979</v>
      </c>
      <c r="B243" t="s">
        <v>2217</v>
      </c>
      <c r="C243" t="s">
        <v>3542</v>
      </c>
      <c r="D243" t="s">
        <v>3545</v>
      </c>
      <c r="E243" t="s">
        <v>3563</v>
      </c>
      <c r="F243" t="s">
        <v>3652</v>
      </c>
      <c r="G243" t="s">
        <v>202</v>
      </c>
      <c r="H243" t="s">
        <v>174</v>
      </c>
      <c r="I243" t="s">
        <v>3621</v>
      </c>
      <c r="J243" t="s">
        <v>913</v>
      </c>
      <c r="K243" t="s">
        <v>1747</v>
      </c>
      <c r="L243" t="s">
        <v>1327</v>
      </c>
      <c r="M243" t="s">
        <v>1974</v>
      </c>
      <c r="N243" t="s">
        <v>4315</v>
      </c>
      <c r="O243" t="s">
        <v>4319</v>
      </c>
      <c r="P243" t="s">
        <v>4322</v>
      </c>
      <c r="Q243" t="s">
        <v>4500</v>
      </c>
      <c r="R243" t="s">
        <v>5437</v>
      </c>
      <c r="S243" t="s">
        <v>5440</v>
      </c>
      <c r="T243" t="s">
        <v>5644</v>
      </c>
      <c r="U243" t="s">
        <v>6090</v>
      </c>
      <c r="Y243" cm="1">
        <f t="array" ref="Y243">IF(FALSE,"True," &amp; IF(_xlfn.XLOOKUP("Src_IsAny",'Scoring_Config'!$A:$A,'Scoring_Config'!$D:$D,"Yes")="Yes",_xlfn.XLOOKUP("Src_IsAny",'Scoring_Config'!$A:$A,'Scoring_Config'!$C:$C,10),0),"False,0")</f>
        <v>0</v>
      </c>
      <c r="Z243" cm="1">
        <f t="array" ref="Z243">IF(FALSE,"True," &amp; IF(_xlfn.XLOOKUP("Src_CIDR_Le_16",'Scoring_Config'!$A:$A,'Scoring_Config'!$D:$D,"Yes")="Yes",_xlfn.XLOOKUP("Src_CIDR_Le_16",'Scoring_Config'!$A:$A,'Scoring_Config'!$C:$C,10),0),"False,0")</f>
        <v>0</v>
      </c>
      <c r="AA243" cm="1">
        <f t="array" ref="AA243">IF(TRUE,"True," &amp; IF(_xlfn.XLOOKUP("Src_CIDR_17_22",'Scoring_Config'!$A:$A,'Scoring_Config'!$D:$D,"Yes")="Yes",_xlfn.XLOOKUP("Src_CIDR_17_22",'Scoring_Config'!$A:$A,'Scoring_Config'!$C:$C,5),0),"False,0")</f>
        <v>0</v>
      </c>
      <c r="AB243" cm="1">
        <f t="array" ref="AB243">IF(FALSE,"True," &amp; IF(_xlfn.XLOOKUP("Dst_IsAny",'Scoring_Config'!$A:$A,'Scoring_Config'!$D:$D,"Yes")="Yes",_xlfn.XLOOKUP("Dst_IsAny",'Scoring_Config'!$A:$A,'Scoring_Config'!$C:$C,10),0),"False,0")</f>
        <v>0</v>
      </c>
      <c r="AC243" cm="1">
        <f t="array" ref="AC243">IF(TRUE,"True," &amp; IF(_xlfn.XLOOKUP("Dst_CIDR_Le_16",'Scoring_Config'!$A:$A,'Scoring_Config'!$D:$D,"Yes")="Yes",_xlfn.XLOOKUP("Dst_CIDR_Le_16",'Scoring_Config'!$A:$A,'Scoring_Config'!$C:$C,10),0),"False,0")</f>
        <v>0</v>
      </c>
      <c r="AD243" cm="1">
        <f t="array" ref="AD243">IF(FALSE,"True," &amp; IF(_xlfn.XLOOKUP("Dst_CIDR_17_22",'Scoring_Config'!$A:$A,'Scoring_Config'!$D:$D,"Yes")="Yes",_xlfn.XLOOKUP("Dst_CIDR_17_22",'Scoring_Config'!$A:$A,'Scoring_Config'!$C:$C,5),0),"False,0")</f>
        <v>0</v>
      </c>
      <c r="AE243" cm="1">
        <f t="array" ref="AE243">IF(FALSE,"True," &amp; IF(_xlfn.XLOOKUP("SrcZone_IsAny",'Scoring_Config'!$A:$A,'Scoring_Config'!$D:$D,"Yes")="Yes",_xlfn.XLOOKUP("SrcZone_IsAny",'Scoring_Config'!$A:$A,'Scoring_Config'!$C:$C,10),0),"False,0")</f>
        <v>0</v>
      </c>
      <c r="AF243" cm="1">
        <f t="array" ref="AF243">IF(FALSE,"True," &amp; IF(_xlfn.XLOOKUP("DstZone_IsAny",'Scoring_Config'!$A:$A,'Scoring_Config'!$D:$D,"Yes")="Yes",_xlfn.XLOOKUP("DstZone_IsAny",'Scoring_Config'!$A:$A,'Scoring_Config'!$C:$C,10),0),"False,0")</f>
        <v>0</v>
      </c>
      <c r="AG243" cm="1">
        <f t="array" ref="AG24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43" cm="1">
        <f t="array" ref="AH243">IF(FALSE,"True," &amp; IF(_xlfn.XLOOKUP("App_Any_OR_RangeGt1000",'Scoring_Config'!$A:$A,'Scoring_Config'!$D:$D,"Yes")="Yes",_xlfn.XLOOKUP("App_Any_OR_RangeGt1000",'Scoring_Config'!$A:$A,'Scoring_Config'!$C:$C,10),0),"False,0")</f>
        <v>0</v>
      </c>
      <c r="AI243" cm="1">
        <f t="array" ref="AI243">IF(FALSE,"True," &amp; IF(_xlfn.XLOOKUP("Service_Insecure_Match",'Scoring_Config'!$A:$A,'Scoring_Config'!$D:$D,"Yes")="Yes",_xlfn.XLOOKUP("Service_Insecure_Match",'Scoring_Config'!$A:$A,'Scoring_Config'!$C:$C,5),0),"False,0")</f>
        <v>0</v>
      </c>
      <c r="AJ243" cm="1">
        <f t="array" ref="AJ243">IF(FALSE,"True," &amp; IF(_xlfn.XLOOKUP("Risky_Inbound",'Scoring_Config'!$A:$A,'Scoring_Config'!$D:$D,"Yes")="Yes",_xlfn.XLOOKUP("Risky_Inbound",'Scoring_Config'!$A:$A,'Scoring_Config'!$C:$C,50),0),"False,0")</f>
        <v>0</v>
      </c>
      <c r="AK243" cm="1">
        <f t="array" ref="AK243">IF(FALSE,"True," &amp; IF(_xlfn.XLOOKUP("Risky_Outbound",'Scoring_Config'!$A:$A,'Scoring_Config'!$D:$D,"Yes")="Yes",_xlfn.XLOOKUP("Risky_Outbound",'Scoring_Config'!$A:$A,'Scoring_Config'!$C:$C,25),0),"False,0")</f>
        <v>0</v>
      </c>
      <c r="AL243" t="s">
        <v>6697</v>
      </c>
      <c r="AM243" cm="1">
        <f t="array" ref="AM24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43" t="s">
        <v>6697</v>
      </c>
      <c r="AO243" t="s">
        <v>6697</v>
      </c>
      <c r="AP243" t="s">
        <v>6697</v>
      </c>
      <c r="AQ243" cm="1">
        <f t="array" ref="AQ243">IF(FALSE,"True," &amp; IF(_xlfn.XLOOKUP("Service_IsAny",'Scoring_Config'!$A:$A,'Scoring_Config'!$D:$D,"Yes")="Yes",_xlfn.XLOOKUP("Service_IsAny",'Scoring_Config'!$A:$A,'Scoring_Config'!$C:$C,0),0),"False,0")</f>
        <v>0</v>
      </c>
      <c r="AR243">
        <v>0</v>
      </c>
      <c r="AS243" cm="1">
        <f t="array" ref="AS243">IF(FALSE,"True," &amp; IF(_xlfn.XLOOKUP("Service_RangeGt1000",'Scoring_Config'!$A:$A,'Scoring_Config'!$D:$D,"Yes")="Yes",_xlfn.XLOOKUP("Service_RangeGt1000",'Scoring_Config'!$A:$A,'Scoring_Config'!$C:$C,0),0),"False,0")</f>
        <v>0</v>
      </c>
      <c r="AT243" cm="1">
        <f t="array" ref="AT243">IF(FALSE,"True," &amp; IF(_xlfn.XLOOKUP("App_IsAny",'Scoring_Config'!$A:$A,'Scoring_Config'!$D:$D,"Yes")="Yes",_xlfn.XLOOKUP("App_IsAny",'Scoring_Config'!$A:$A,'Scoring_Config'!$C:$C,0),0),"False,0")</f>
        <v>0</v>
      </c>
      <c r="AU243">
        <v>109</v>
      </c>
      <c r="AV243" cm="1">
        <f t="array" ref="AV243">IF(FALSE,"True," &amp; IF(_xlfn.XLOOKUP("App_RangeGt1000",'Scoring_Config'!$A:$A,'Scoring_Config'!$D:$D,"Yes")="Yes",_xlfn.XLOOKUP("App_RangeGt1000",'Scoring_Config'!$A:$A,'Scoring_Config'!$C:$C,0),0),"False,0")</f>
        <v>0</v>
      </c>
      <c r="AW243" cm="1">
        <f t="array" ref="AW243">IF(FALSE,"True," &amp; IF(_xlfn.XLOOKUP("Action_IsDenyOrDrop",'Scoring_Config'!$A:$A,'Scoring_Config'!$D:$D,"Yes")="Yes",_xlfn.XLOOKUP("Action_IsDenyOrDrop",'Scoring_Config'!$A:$A,'Scoring_Config'!$C:$C,0),0),"False,0")</f>
        <v>0</v>
      </c>
      <c r="AX243" cm="1">
        <f t="array" ref="AX243">IF(LEFT(AW243,4)="True",0,(IF(LEFT(Y243,4)="True",IF(_xlfn.XLOOKUP("Src_IsAny",'Scoring_Config'!$A:$A,'Scoring_Config'!$D:$D,"Yes")="Yes",_xlfn.XLOOKUP("Src_IsAny",'Scoring_Config'!$A:$A,'Scoring_Config'!$C:$C,10),0),0)+IF(LEFT(Z243,4)="True",IF(_xlfn.XLOOKUP("Src_CIDR_Le_16",'Scoring_Config'!$A:$A,'Scoring_Config'!$D:$D,"Yes")="Yes",_xlfn.XLOOKUP("Src_CIDR_Le_16",'Scoring_Config'!$A:$A,'Scoring_Config'!$C:$C,10),0),0)+IF(LEFT(AA243,4)="True",IF(_xlfn.XLOOKUP("Src_CIDR_17_22",'Scoring_Config'!$A:$A,'Scoring_Config'!$D:$D,"Yes")="Yes",_xlfn.XLOOKUP("Src_CIDR_17_22",'Scoring_Config'!$A:$A,'Scoring_Config'!$C:$C,5),0),0)+IF(LEFT(AB243,4)="True",IF(_xlfn.XLOOKUP("Dst_IsAny",'Scoring_Config'!$A:$A,'Scoring_Config'!$D:$D,"Yes")="Yes",_xlfn.XLOOKUP("Dst_IsAny",'Scoring_Config'!$A:$A,'Scoring_Config'!$C:$C,10),0),0)+IF(LEFT(AC243,4)="True",IF(_xlfn.XLOOKUP("Dst_CIDR_Le_16",'Scoring_Config'!$A:$A,'Scoring_Config'!$D:$D,"Yes")="Yes",_xlfn.XLOOKUP("Dst_CIDR_Le_16",'Scoring_Config'!$A:$A,'Scoring_Config'!$C:$C,10),0),0)+IF(LEFT(AD243,4)="True",IF(_xlfn.XLOOKUP("Dst_CIDR_17_22",'Scoring_Config'!$A:$A,'Scoring_Config'!$D:$D,"Yes")="Yes",_xlfn.XLOOKUP("Dst_CIDR_17_22",'Scoring_Config'!$A:$A,'Scoring_Config'!$C:$C,5),0),0)+IF(LEFT(AE243,4)="True",IF(_xlfn.XLOOKUP("SrcZone_IsAny",'Scoring_Config'!$A:$A,'Scoring_Config'!$D:$D,"Yes")="Yes",_xlfn.XLOOKUP("SrcZone_IsAny",'Scoring_Config'!$A:$A,'Scoring_Config'!$C:$C,10),0),0)+IF(LEFT(AF243,4)="True",IF(_xlfn.XLOOKUP("DstZone_IsAny",'Scoring_Config'!$A:$A,'Scoring_Config'!$D:$D,"Yes")="Yes",_xlfn.XLOOKUP("DstZone_IsAny",'Scoring_Config'!$A:$A,'Scoring_Config'!$C:$C,10),0),0)+IF(LEFT(AG243,4)="True",IF(_xlfn.XLOOKUP("Service_Any_OR_RangeGt1000",'Scoring_Config'!$A:$A,'Scoring_Config'!$D:$D,"Yes")="Yes",_xlfn.XLOOKUP("Service_Any_OR_RangeGt1000",'Scoring_Config'!$A:$A,'Scoring_Config'!$C:$C,10),0),0)+IF(LEFT(AH243,4)="True",IF(_xlfn.XLOOKUP("App_Any_OR_RangeGt1000",'Scoring_Config'!$A:$A,'Scoring_Config'!$D:$D,"Yes")="Yes",_xlfn.XLOOKUP("App_Any_OR_RangeGt1000",'Scoring_Config'!$A:$A,'Scoring_Config'!$C:$C,10),0),0)+IF(LEFT(AI243,4)="True",IF(_xlfn.XLOOKUP("Service_Insecure_Match",'Scoring_Config'!$A:$A,'Scoring_Config'!$D:$D,"Yes")="Yes",_xlfn.XLOOKUP("Service_Insecure_Match",'Scoring_Config'!$A:$A,'Scoring_Config'!$C:$C,5),0),0)+IF(LEFT(AJ243,4)="True",IF(_xlfn.XLOOKUP("Risky_Inbound",'Scoring_Config'!$A:$A,'Scoring_Config'!$D:$D,"Yes")="Yes",_xlfn.XLOOKUP("Risky_Inbound",'Scoring_Config'!$A:$A,'Scoring_Config'!$C:$C,50),0),0)+IF(LEFT(AK243,4)="True",IF(_xlfn.XLOOKUP("Risky_Outbound",'Scoring_Config'!$A:$A,'Scoring_Config'!$D:$D,"Yes")="Yes",_xlfn.XLOOKUP("Risky_Outbound",'Scoring_Config'!$A:$A,'Scoring_Config'!$C:$C,25),0),0)+IF(LEFT(AZ243,4)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243,FIND(",",AL243)+1,100)),0)+IF(LEFT(AM243,4)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243,FIND(",",AN243)+1,100)),0)+IF(_xlfn.XLOOKUP("Profile_Scoring",'Scoring_Config'!$A:$A,'Scoring_Config'!$D:$D,"Yes")="Yes",VALUE(MID(AO243,FIND(",",AO243)+1,100)),0)+IF(_xlfn.XLOOKUP("Options_Scoring",'Scoring_Config'!$A:$A,'Scoring_Config'!$D:$D,"Yes")="Yes",VALUE(MID(AP243,FIND(",",AP243)+1,100)),0)))</f>
        <v>0</v>
      </c>
      <c r="AZ243" cm="1">
        <f t="array" ref="AZ243">IF(FALSE,"True," &amp; IF(_xlfn.XLOOKUP("Migrate_Insecure",'Scoring_Config'!$A:$A,'Scoring_Config'!$D:$D,"Yes")="Yes",_xlfn.XLOOKUP("Migrate_Insecure",'Scoring_Config'!$A:$A,'Scoring_Config'!$C:$C,10),0),"False,0")</f>
        <v>0</v>
      </c>
    </row>
    <row r="244" spans="1:52">
      <c r="A244" t="s">
        <v>1979</v>
      </c>
      <c r="B244" t="s">
        <v>2218</v>
      </c>
      <c r="C244" t="s">
        <v>3542</v>
      </c>
      <c r="D244" t="s">
        <v>3545</v>
      </c>
      <c r="E244" t="s">
        <v>3563</v>
      </c>
      <c r="F244" t="s">
        <v>3652</v>
      </c>
      <c r="G244" t="s">
        <v>202</v>
      </c>
      <c r="H244" t="s">
        <v>174</v>
      </c>
      <c r="I244" t="s">
        <v>3868</v>
      </c>
      <c r="J244" t="s">
        <v>915</v>
      </c>
      <c r="K244" t="s">
        <v>1667</v>
      </c>
      <c r="L244" t="s">
        <v>1327</v>
      </c>
      <c r="M244" t="s">
        <v>1974</v>
      </c>
      <c r="N244" t="s">
        <v>4315</v>
      </c>
      <c r="O244" t="s">
        <v>4319</v>
      </c>
      <c r="P244" t="s">
        <v>4323</v>
      </c>
      <c r="Q244" t="s">
        <v>4502</v>
      </c>
      <c r="R244" t="s">
        <v>5439</v>
      </c>
      <c r="S244" t="s">
        <v>4324</v>
      </c>
      <c r="T244" t="s">
        <v>5642</v>
      </c>
      <c r="U244" t="s">
        <v>6091</v>
      </c>
      <c r="Y244" cm="1">
        <f t="array" ref="Y244">IF(FALSE,"True," &amp; IF(_xlfn.XLOOKUP("Src_IsAny",'Scoring_Config'!$A:$A,'Scoring_Config'!$D:$D,"Yes")="Yes",_xlfn.XLOOKUP("Src_IsAny",'Scoring_Config'!$A:$A,'Scoring_Config'!$C:$C,10),0),"False,0")</f>
        <v>0</v>
      </c>
      <c r="Z244" cm="1">
        <f t="array" ref="Z244">IF(FALSE,"True," &amp; IF(_xlfn.XLOOKUP("Src_CIDR_Le_16",'Scoring_Config'!$A:$A,'Scoring_Config'!$D:$D,"Yes")="Yes",_xlfn.XLOOKUP("Src_CIDR_Le_16",'Scoring_Config'!$A:$A,'Scoring_Config'!$C:$C,10),0),"False,0")</f>
        <v>0</v>
      </c>
      <c r="AA244" cm="1">
        <f t="array" ref="AA244">IF(TRUE,"True," &amp; IF(_xlfn.XLOOKUP("Src_CIDR_17_22",'Scoring_Config'!$A:$A,'Scoring_Config'!$D:$D,"Yes")="Yes",_xlfn.XLOOKUP("Src_CIDR_17_22",'Scoring_Config'!$A:$A,'Scoring_Config'!$C:$C,5),0),"False,0")</f>
        <v>0</v>
      </c>
      <c r="AB244" cm="1">
        <f t="array" ref="AB244">IF(FALSE,"True," &amp; IF(_xlfn.XLOOKUP("Dst_IsAny",'Scoring_Config'!$A:$A,'Scoring_Config'!$D:$D,"Yes")="Yes",_xlfn.XLOOKUP("Dst_IsAny",'Scoring_Config'!$A:$A,'Scoring_Config'!$C:$C,10),0),"False,0")</f>
        <v>0</v>
      </c>
      <c r="AC244" cm="1">
        <f t="array" ref="AC244">IF(FALSE,"True," &amp; IF(_xlfn.XLOOKUP("Dst_CIDR_Le_16",'Scoring_Config'!$A:$A,'Scoring_Config'!$D:$D,"Yes")="Yes",_xlfn.XLOOKUP("Dst_CIDR_Le_16",'Scoring_Config'!$A:$A,'Scoring_Config'!$C:$C,10),0),"False,0")</f>
        <v>0</v>
      </c>
      <c r="AD244" cm="1">
        <f t="array" ref="AD244">IF(FALSE,"True," &amp; IF(_xlfn.XLOOKUP("Dst_CIDR_17_22",'Scoring_Config'!$A:$A,'Scoring_Config'!$D:$D,"Yes")="Yes",_xlfn.XLOOKUP("Dst_CIDR_17_22",'Scoring_Config'!$A:$A,'Scoring_Config'!$C:$C,5),0),"False,0")</f>
        <v>0</v>
      </c>
      <c r="AE244" cm="1">
        <f t="array" ref="AE244">IF(FALSE,"True," &amp; IF(_xlfn.XLOOKUP("SrcZone_IsAny",'Scoring_Config'!$A:$A,'Scoring_Config'!$D:$D,"Yes")="Yes",_xlfn.XLOOKUP("SrcZone_IsAny",'Scoring_Config'!$A:$A,'Scoring_Config'!$C:$C,10),0),"False,0")</f>
        <v>0</v>
      </c>
      <c r="AF244" cm="1">
        <f t="array" ref="AF244">IF(FALSE,"True," &amp; IF(_xlfn.XLOOKUP("DstZone_IsAny",'Scoring_Config'!$A:$A,'Scoring_Config'!$D:$D,"Yes")="Yes",_xlfn.XLOOKUP("DstZone_IsAny",'Scoring_Config'!$A:$A,'Scoring_Config'!$C:$C,10),0),"False,0")</f>
        <v>0</v>
      </c>
      <c r="AG244" cm="1">
        <f t="array" ref="AG24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44" cm="1">
        <f t="array" ref="AH244">IF(FALSE,"True," &amp; IF(_xlfn.XLOOKUP("App_Any_OR_RangeGt1000",'Scoring_Config'!$A:$A,'Scoring_Config'!$D:$D,"Yes")="Yes",_xlfn.XLOOKUP("App_Any_OR_RangeGt1000",'Scoring_Config'!$A:$A,'Scoring_Config'!$C:$C,10),0),"False,0")</f>
        <v>0</v>
      </c>
      <c r="AI244" cm="1">
        <f t="array" ref="AI244">IF(FALSE,"True," &amp; IF(_xlfn.XLOOKUP("Service_Insecure_Match",'Scoring_Config'!$A:$A,'Scoring_Config'!$D:$D,"Yes")="Yes",_xlfn.XLOOKUP("Service_Insecure_Match",'Scoring_Config'!$A:$A,'Scoring_Config'!$C:$C,5),0),"False,0")</f>
        <v>0</v>
      </c>
      <c r="AJ244" cm="1">
        <f t="array" ref="AJ244">IF(FALSE,"True," &amp; IF(_xlfn.XLOOKUP("Risky_Inbound",'Scoring_Config'!$A:$A,'Scoring_Config'!$D:$D,"Yes")="Yes",_xlfn.XLOOKUP("Risky_Inbound",'Scoring_Config'!$A:$A,'Scoring_Config'!$C:$C,50),0),"False,0")</f>
        <v>0</v>
      </c>
      <c r="AK244" cm="1">
        <f t="array" ref="AK244">IF(FALSE,"True," &amp; IF(_xlfn.XLOOKUP("Risky_Outbound",'Scoring_Config'!$A:$A,'Scoring_Config'!$D:$D,"Yes")="Yes",_xlfn.XLOOKUP("Risky_Outbound",'Scoring_Config'!$A:$A,'Scoring_Config'!$C:$C,25),0),"False,0")</f>
        <v>0</v>
      </c>
      <c r="AL244" t="s">
        <v>6699</v>
      </c>
      <c r="AM244" cm="1">
        <f t="array" ref="AM24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44" t="s">
        <v>6697</v>
      </c>
      <c r="AO244" t="s">
        <v>6697</v>
      </c>
      <c r="AP244" t="s">
        <v>6697</v>
      </c>
      <c r="AQ244" cm="1">
        <f t="array" ref="AQ244">IF(FALSE,"True," &amp; IF(_xlfn.XLOOKUP("Service_IsAny",'Scoring_Config'!$A:$A,'Scoring_Config'!$D:$D,"Yes")="Yes",_xlfn.XLOOKUP("Service_IsAny",'Scoring_Config'!$A:$A,'Scoring_Config'!$C:$C,0),0),"False,0")</f>
        <v>0</v>
      </c>
      <c r="AR244">
        <v>0</v>
      </c>
      <c r="AS244" cm="1">
        <f t="array" ref="AS244">IF(FALSE,"True," &amp; IF(_xlfn.XLOOKUP("Service_RangeGt1000",'Scoring_Config'!$A:$A,'Scoring_Config'!$D:$D,"Yes")="Yes",_xlfn.XLOOKUP("Service_RangeGt1000",'Scoring_Config'!$A:$A,'Scoring_Config'!$C:$C,0),0),"False,0")</f>
        <v>0</v>
      </c>
      <c r="AT244" cm="1">
        <f t="array" ref="AT244">IF(FALSE,"True," &amp; IF(_xlfn.XLOOKUP("App_IsAny",'Scoring_Config'!$A:$A,'Scoring_Config'!$D:$D,"Yes")="Yes",_xlfn.XLOOKUP("App_IsAny",'Scoring_Config'!$A:$A,'Scoring_Config'!$C:$C,0),0),"False,0")</f>
        <v>0</v>
      </c>
      <c r="AU244">
        <v>1</v>
      </c>
      <c r="AV244" cm="1">
        <f t="array" ref="AV244">IF(FALSE,"True," &amp; IF(_xlfn.XLOOKUP("App_RangeGt1000",'Scoring_Config'!$A:$A,'Scoring_Config'!$D:$D,"Yes")="Yes",_xlfn.XLOOKUP("App_RangeGt1000",'Scoring_Config'!$A:$A,'Scoring_Config'!$C:$C,0),0),"False,0")</f>
        <v>0</v>
      </c>
      <c r="AW244" cm="1">
        <f t="array" ref="AW244">IF(FALSE,"True," &amp; IF(_xlfn.XLOOKUP("Action_IsDenyOrDrop",'Scoring_Config'!$A:$A,'Scoring_Config'!$D:$D,"Yes")="Yes",_xlfn.XLOOKUP("Action_IsDenyOrDrop",'Scoring_Config'!$A:$A,'Scoring_Config'!$C:$C,0),0),"False,0")</f>
        <v>0</v>
      </c>
      <c r="AX244" cm="1">
        <f t="array" ref="AX244">IF(LEFT(AW244,4)="True",0,(IF(LEFT(Y244,4)="True",IF(_xlfn.XLOOKUP("Src_IsAny",'Scoring_Config'!$A:$A,'Scoring_Config'!$D:$D,"Yes")="Yes",_xlfn.XLOOKUP("Src_IsAny",'Scoring_Config'!$A:$A,'Scoring_Config'!$C:$C,10),0),0)+IF(LEFT(Z244,4)="True",IF(_xlfn.XLOOKUP("Src_CIDR_Le_16",'Scoring_Config'!$A:$A,'Scoring_Config'!$D:$D,"Yes")="Yes",_xlfn.XLOOKUP("Src_CIDR_Le_16",'Scoring_Config'!$A:$A,'Scoring_Config'!$C:$C,10),0),0)+IF(LEFT(AA244,4)="True",IF(_xlfn.XLOOKUP("Src_CIDR_17_22",'Scoring_Config'!$A:$A,'Scoring_Config'!$D:$D,"Yes")="Yes",_xlfn.XLOOKUP("Src_CIDR_17_22",'Scoring_Config'!$A:$A,'Scoring_Config'!$C:$C,5),0),0)+IF(LEFT(AB244,4)="True",IF(_xlfn.XLOOKUP("Dst_IsAny",'Scoring_Config'!$A:$A,'Scoring_Config'!$D:$D,"Yes")="Yes",_xlfn.XLOOKUP("Dst_IsAny",'Scoring_Config'!$A:$A,'Scoring_Config'!$C:$C,10),0),0)+IF(LEFT(AC244,4)="True",IF(_xlfn.XLOOKUP("Dst_CIDR_Le_16",'Scoring_Config'!$A:$A,'Scoring_Config'!$D:$D,"Yes")="Yes",_xlfn.XLOOKUP("Dst_CIDR_Le_16",'Scoring_Config'!$A:$A,'Scoring_Config'!$C:$C,10),0),0)+IF(LEFT(AD244,4)="True",IF(_xlfn.XLOOKUP("Dst_CIDR_17_22",'Scoring_Config'!$A:$A,'Scoring_Config'!$D:$D,"Yes")="Yes",_xlfn.XLOOKUP("Dst_CIDR_17_22",'Scoring_Config'!$A:$A,'Scoring_Config'!$C:$C,5),0),0)+IF(LEFT(AE244,4)="True",IF(_xlfn.XLOOKUP("SrcZone_IsAny",'Scoring_Config'!$A:$A,'Scoring_Config'!$D:$D,"Yes")="Yes",_xlfn.XLOOKUP("SrcZone_IsAny",'Scoring_Config'!$A:$A,'Scoring_Config'!$C:$C,10),0),0)+IF(LEFT(AF244,4)="True",IF(_xlfn.XLOOKUP("DstZone_IsAny",'Scoring_Config'!$A:$A,'Scoring_Config'!$D:$D,"Yes")="Yes",_xlfn.XLOOKUP("DstZone_IsAny",'Scoring_Config'!$A:$A,'Scoring_Config'!$C:$C,10),0),0)+IF(LEFT(AG244,4)="True",IF(_xlfn.XLOOKUP("Service_Any_OR_RangeGt1000",'Scoring_Config'!$A:$A,'Scoring_Config'!$D:$D,"Yes")="Yes",_xlfn.XLOOKUP("Service_Any_OR_RangeGt1000",'Scoring_Config'!$A:$A,'Scoring_Config'!$C:$C,10),0),0)+IF(LEFT(AH244,4)="True",IF(_xlfn.XLOOKUP("App_Any_OR_RangeGt1000",'Scoring_Config'!$A:$A,'Scoring_Config'!$D:$D,"Yes")="Yes",_xlfn.XLOOKUP("App_Any_OR_RangeGt1000",'Scoring_Config'!$A:$A,'Scoring_Config'!$C:$C,10),0),0)+IF(LEFT(AI244,4)="True",IF(_xlfn.XLOOKUP("Service_Insecure_Match",'Scoring_Config'!$A:$A,'Scoring_Config'!$D:$D,"Yes")="Yes",_xlfn.XLOOKUP("Service_Insecure_Match",'Scoring_Config'!$A:$A,'Scoring_Config'!$C:$C,5),0),0)+IF(LEFT(AJ244,4)="True",IF(_xlfn.XLOOKUP("Risky_Inbound",'Scoring_Config'!$A:$A,'Scoring_Config'!$D:$D,"Yes")="Yes",_xlfn.XLOOKUP("Risky_Inbound",'Scoring_Config'!$A:$A,'Scoring_Config'!$C:$C,50),0),0)+IF(LEFT(AK244,4)="True",IF(_xlfn.XLOOKUP("Risky_Outbound",'Scoring_Config'!$A:$A,'Scoring_Config'!$D:$D,"Yes")="Yes",_xlfn.XLOOKUP("Risky_Outbound",'Scoring_Config'!$A:$A,'Scoring_Config'!$C:$C,25),0),0)+IF(LEFT(AZ244,4)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244,FIND(",",AL244)+1,100)),0)+IF(LEFT(AM244,4)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244,FIND(",",AN244)+1,100)),0)+IF(_xlfn.XLOOKUP("Profile_Scoring",'Scoring_Config'!$A:$A,'Scoring_Config'!$D:$D,"Yes")="Yes",VALUE(MID(AO244,FIND(",",AO244)+1,100)),0)+IF(_xlfn.XLOOKUP("Options_Scoring",'Scoring_Config'!$A:$A,'Scoring_Config'!$D:$D,"Yes")="Yes",VALUE(MID(AP244,FIND(",",AP244)+1,100)),0)))</f>
        <v>0</v>
      </c>
      <c r="AZ244" cm="1">
        <f t="array" ref="AZ244">IF(FALSE,"True," &amp; IF(_xlfn.XLOOKUP("Migrate_Insecure",'Scoring_Config'!$A:$A,'Scoring_Config'!$D:$D,"Yes")="Yes",_xlfn.XLOOKUP("Migrate_Insecure",'Scoring_Config'!$A:$A,'Scoring_Config'!$C:$C,10),0),"False,0")</f>
        <v>0</v>
      </c>
    </row>
    <row r="245" spans="1:52">
      <c r="A245" t="s">
        <v>1979</v>
      </c>
      <c r="B245" t="s">
        <v>2219</v>
      </c>
      <c r="C245" t="s">
        <v>3542</v>
      </c>
      <c r="D245" t="s">
        <v>3545</v>
      </c>
      <c r="E245" t="s">
        <v>3563</v>
      </c>
      <c r="F245" t="s">
        <v>3652</v>
      </c>
      <c r="G245" t="s">
        <v>202</v>
      </c>
      <c r="H245" t="s">
        <v>4059</v>
      </c>
      <c r="I245" t="s">
        <v>3576</v>
      </c>
      <c r="J245" t="s">
        <v>773</v>
      </c>
      <c r="K245" t="s">
        <v>1748</v>
      </c>
      <c r="L245" t="s">
        <v>1334</v>
      </c>
      <c r="M245" t="s">
        <v>1974</v>
      </c>
      <c r="N245" t="s">
        <v>4315</v>
      </c>
      <c r="O245" t="s">
        <v>4319</v>
      </c>
      <c r="P245" t="s">
        <v>4321</v>
      </c>
      <c r="Q245" t="s">
        <v>4503</v>
      </c>
      <c r="R245" t="s">
        <v>5440</v>
      </c>
      <c r="S245" t="s">
        <v>5440</v>
      </c>
      <c r="T245" t="s">
        <v>5642</v>
      </c>
      <c r="U245" t="s">
        <v>6092</v>
      </c>
      <c r="Y245" cm="1">
        <f t="array" ref="Y245">IF(FALSE,"True," &amp; IF(_xlfn.XLOOKUP("Src_IsAny",'Scoring_Config'!$A:$A,'Scoring_Config'!$D:$D,"Yes")="Yes",_xlfn.XLOOKUP("Src_IsAny",'Scoring_Config'!$A:$A,'Scoring_Config'!$C:$C,10),0),"False,0")</f>
        <v>0</v>
      </c>
      <c r="Z245" cm="1">
        <f t="array" ref="Z245">IF(FALSE,"True," &amp; IF(_xlfn.XLOOKUP("Src_CIDR_Le_16",'Scoring_Config'!$A:$A,'Scoring_Config'!$D:$D,"Yes")="Yes",_xlfn.XLOOKUP("Src_CIDR_Le_16",'Scoring_Config'!$A:$A,'Scoring_Config'!$C:$C,10),0),"False,0")</f>
        <v>0</v>
      </c>
      <c r="AA245" cm="1">
        <f t="array" ref="AA245">IF(TRUE,"True," &amp; IF(_xlfn.XLOOKUP("Src_CIDR_17_22",'Scoring_Config'!$A:$A,'Scoring_Config'!$D:$D,"Yes")="Yes",_xlfn.XLOOKUP("Src_CIDR_17_22",'Scoring_Config'!$A:$A,'Scoring_Config'!$C:$C,5),0),"False,0")</f>
        <v>0</v>
      </c>
      <c r="AB245" cm="1">
        <f t="array" ref="AB245">IF(FALSE,"True," &amp; IF(_xlfn.XLOOKUP("Dst_IsAny",'Scoring_Config'!$A:$A,'Scoring_Config'!$D:$D,"Yes")="Yes",_xlfn.XLOOKUP("Dst_IsAny",'Scoring_Config'!$A:$A,'Scoring_Config'!$C:$C,10),0),"False,0")</f>
        <v>0</v>
      </c>
      <c r="AC245" cm="1">
        <f t="array" ref="AC245">IF(FALSE,"True," &amp; IF(_xlfn.XLOOKUP("Dst_CIDR_Le_16",'Scoring_Config'!$A:$A,'Scoring_Config'!$D:$D,"Yes")="Yes",_xlfn.XLOOKUP("Dst_CIDR_Le_16",'Scoring_Config'!$A:$A,'Scoring_Config'!$C:$C,10),0),"False,0")</f>
        <v>0</v>
      </c>
      <c r="AD245" cm="1">
        <f t="array" ref="AD245">IF(FALSE,"True," &amp; IF(_xlfn.XLOOKUP("Dst_CIDR_17_22",'Scoring_Config'!$A:$A,'Scoring_Config'!$D:$D,"Yes")="Yes",_xlfn.XLOOKUP("Dst_CIDR_17_22",'Scoring_Config'!$A:$A,'Scoring_Config'!$C:$C,5),0),"False,0")</f>
        <v>0</v>
      </c>
      <c r="AE245" cm="1">
        <f t="array" ref="AE245">IF(FALSE,"True," &amp; IF(_xlfn.XLOOKUP("SrcZone_IsAny",'Scoring_Config'!$A:$A,'Scoring_Config'!$D:$D,"Yes")="Yes",_xlfn.XLOOKUP("SrcZone_IsAny",'Scoring_Config'!$A:$A,'Scoring_Config'!$C:$C,10),0),"False,0")</f>
        <v>0</v>
      </c>
      <c r="AF245" cm="1">
        <f t="array" ref="AF245">IF(FALSE,"True," &amp; IF(_xlfn.XLOOKUP("DstZone_IsAny",'Scoring_Config'!$A:$A,'Scoring_Config'!$D:$D,"Yes")="Yes",_xlfn.XLOOKUP("DstZone_IsAny",'Scoring_Config'!$A:$A,'Scoring_Config'!$C:$C,10),0),"False,0")</f>
        <v>0</v>
      </c>
      <c r="AG245" cm="1">
        <f t="array" ref="AG24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45" cm="1">
        <f t="array" ref="AH245">IF(FALSE,"True," &amp; IF(_xlfn.XLOOKUP("App_Any_OR_RangeGt1000",'Scoring_Config'!$A:$A,'Scoring_Config'!$D:$D,"Yes")="Yes",_xlfn.XLOOKUP("App_Any_OR_RangeGt1000",'Scoring_Config'!$A:$A,'Scoring_Config'!$C:$C,10),0),"False,0")</f>
        <v>0</v>
      </c>
      <c r="AI245" cm="1">
        <f t="array" ref="AI245">IF(FALSE,"True," &amp; IF(_xlfn.XLOOKUP("Service_Insecure_Match",'Scoring_Config'!$A:$A,'Scoring_Config'!$D:$D,"Yes")="Yes",_xlfn.XLOOKUP("Service_Insecure_Match",'Scoring_Config'!$A:$A,'Scoring_Config'!$C:$C,5),0),"False,0")</f>
        <v>0</v>
      </c>
      <c r="AJ245" cm="1">
        <f t="array" ref="AJ245">IF(FALSE,"True," &amp; IF(_xlfn.XLOOKUP("Risky_Inbound",'Scoring_Config'!$A:$A,'Scoring_Config'!$D:$D,"Yes")="Yes",_xlfn.XLOOKUP("Risky_Inbound",'Scoring_Config'!$A:$A,'Scoring_Config'!$C:$C,50),0),"False,0")</f>
        <v>0</v>
      </c>
      <c r="AK245" cm="1">
        <f t="array" ref="AK245">IF(FALSE,"True," &amp; IF(_xlfn.XLOOKUP("Risky_Outbound",'Scoring_Config'!$A:$A,'Scoring_Config'!$D:$D,"Yes")="Yes",_xlfn.XLOOKUP("Risky_Outbound",'Scoring_Config'!$A:$A,'Scoring_Config'!$C:$C,25),0),"False,0")</f>
        <v>0</v>
      </c>
      <c r="AL245" t="s">
        <v>6700</v>
      </c>
      <c r="AM245" cm="1">
        <f t="array" ref="AM24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45" t="s">
        <v>6702</v>
      </c>
      <c r="AO245" t="s">
        <v>6697</v>
      </c>
      <c r="AP245" t="s">
        <v>6697</v>
      </c>
      <c r="AQ245" cm="1">
        <f t="array" ref="AQ245">IF(FALSE,"True," &amp; IF(_xlfn.XLOOKUP("Service_IsAny",'Scoring_Config'!$A:$A,'Scoring_Config'!$D:$D,"Yes")="Yes",_xlfn.XLOOKUP("Service_IsAny",'Scoring_Config'!$A:$A,'Scoring_Config'!$C:$C,0),0),"False,0")</f>
        <v>0</v>
      </c>
      <c r="AR245">
        <v>2</v>
      </c>
      <c r="AS245" cm="1">
        <f t="array" ref="AS245">IF(FALSE,"True," &amp; IF(_xlfn.XLOOKUP("Service_RangeGt1000",'Scoring_Config'!$A:$A,'Scoring_Config'!$D:$D,"Yes")="Yes",_xlfn.XLOOKUP("Service_RangeGt1000",'Scoring_Config'!$A:$A,'Scoring_Config'!$C:$C,0),0),"False,0")</f>
        <v>0</v>
      </c>
      <c r="AT245" cm="1">
        <f t="array" ref="AT245">IF(FALSE,"True," &amp; IF(_xlfn.XLOOKUP("App_IsAny",'Scoring_Config'!$A:$A,'Scoring_Config'!$D:$D,"Yes")="Yes",_xlfn.XLOOKUP("App_IsAny",'Scoring_Config'!$A:$A,'Scoring_Config'!$C:$C,0),0),"False,0")</f>
        <v>0</v>
      </c>
      <c r="AU245">
        <v>3</v>
      </c>
      <c r="AV245" cm="1">
        <f t="array" ref="AV245">IF(FALSE,"True," &amp; IF(_xlfn.XLOOKUP("App_RangeGt1000",'Scoring_Config'!$A:$A,'Scoring_Config'!$D:$D,"Yes")="Yes",_xlfn.XLOOKUP("App_RangeGt1000",'Scoring_Config'!$A:$A,'Scoring_Config'!$C:$C,0),0),"False,0")</f>
        <v>0</v>
      </c>
      <c r="AW245" cm="1">
        <f t="array" ref="AW245">IF(FALSE,"True," &amp; IF(_xlfn.XLOOKUP("Action_IsDenyOrDrop",'Scoring_Config'!$A:$A,'Scoring_Config'!$D:$D,"Yes")="Yes",_xlfn.XLOOKUP("Action_IsDenyOrDrop",'Scoring_Config'!$A:$A,'Scoring_Config'!$C:$C,0),0),"False,0")</f>
        <v>0</v>
      </c>
      <c r="AX245" cm="1">
        <f t="array" ref="AX245">IF(LEFT(AW245,4)="True",0,(IF(LEFT(Y245,4)="True",IF(_xlfn.XLOOKUP("Src_IsAny",'Scoring_Config'!$A:$A,'Scoring_Config'!$D:$D,"Yes")="Yes",_xlfn.XLOOKUP("Src_IsAny",'Scoring_Config'!$A:$A,'Scoring_Config'!$C:$C,10),0),0)+IF(LEFT(Z245,4)="True",IF(_xlfn.XLOOKUP("Src_CIDR_Le_16",'Scoring_Config'!$A:$A,'Scoring_Config'!$D:$D,"Yes")="Yes",_xlfn.XLOOKUP("Src_CIDR_Le_16",'Scoring_Config'!$A:$A,'Scoring_Config'!$C:$C,10),0),0)+IF(LEFT(AA245,4)="True",IF(_xlfn.XLOOKUP("Src_CIDR_17_22",'Scoring_Config'!$A:$A,'Scoring_Config'!$D:$D,"Yes")="Yes",_xlfn.XLOOKUP("Src_CIDR_17_22",'Scoring_Config'!$A:$A,'Scoring_Config'!$C:$C,5),0),0)+IF(LEFT(AB245,4)="True",IF(_xlfn.XLOOKUP("Dst_IsAny",'Scoring_Config'!$A:$A,'Scoring_Config'!$D:$D,"Yes")="Yes",_xlfn.XLOOKUP("Dst_IsAny",'Scoring_Config'!$A:$A,'Scoring_Config'!$C:$C,10),0),0)+IF(LEFT(AC245,4)="True",IF(_xlfn.XLOOKUP("Dst_CIDR_Le_16",'Scoring_Config'!$A:$A,'Scoring_Config'!$D:$D,"Yes")="Yes",_xlfn.XLOOKUP("Dst_CIDR_Le_16",'Scoring_Config'!$A:$A,'Scoring_Config'!$C:$C,10),0),0)+IF(LEFT(AD245,4)="True",IF(_xlfn.XLOOKUP("Dst_CIDR_17_22",'Scoring_Config'!$A:$A,'Scoring_Config'!$D:$D,"Yes")="Yes",_xlfn.XLOOKUP("Dst_CIDR_17_22",'Scoring_Config'!$A:$A,'Scoring_Config'!$C:$C,5),0),0)+IF(LEFT(AE245,4)="True",IF(_xlfn.XLOOKUP("SrcZone_IsAny",'Scoring_Config'!$A:$A,'Scoring_Config'!$D:$D,"Yes")="Yes",_xlfn.XLOOKUP("SrcZone_IsAny",'Scoring_Config'!$A:$A,'Scoring_Config'!$C:$C,10),0),0)+IF(LEFT(AF245,4)="True",IF(_xlfn.XLOOKUP("DstZone_IsAny",'Scoring_Config'!$A:$A,'Scoring_Config'!$D:$D,"Yes")="Yes",_xlfn.XLOOKUP("DstZone_IsAny",'Scoring_Config'!$A:$A,'Scoring_Config'!$C:$C,10),0),0)+IF(LEFT(AG245,4)="True",IF(_xlfn.XLOOKUP("Service_Any_OR_RangeGt1000",'Scoring_Config'!$A:$A,'Scoring_Config'!$D:$D,"Yes")="Yes",_xlfn.XLOOKUP("Service_Any_OR_RangeGt1000",'Scoring_Config'!$A:$A,'Scoring_Config'!$C:$C,10),0),0)+IF(LEFT(AH245,4)="True",IF(_xlfn.XLOOKUP("App_Any_OR_RangeGt1000",'Scoring_Config'!$A:$A,'Scoring_Config'!$D:$D,"Yes")="Yes",_xlfn.XLOOKUP("App_Any_OR_RangeGt1000",'Scoring_Config'!$A:$A,'Scoring_Config'!$C:$C,10),0),0)+IF(LEFT(AI245,4)="True",IF(_xlfn.XLOOKUP("Service_Insecure_Match",'Scoring_Config'!$A:$A,'Scoring_Config'!$D:$D,"Yes")="Yes",_xlfn.XLOOKUP("Service_Insecure_Match",'Scoring_Config'!$A:$A,'Scoring_Config'!$C:$C,5),0),0)+IF(LEFT(AJ245,4)="True",IF(_xlfn.XLOOKUP("Risky_Inbound",'Scoring_Config'!$A:$A,'Scoring_Config'!$D:$D,"Yes")="Yes",_xlfn.XLOOKUP("Risky_Inbound",'Scoring_Config'!$A:$A,'Scoring_Config'!$C:$C,50),0),0)+IF(LEFT(AK245,4)="True",IF(_xlfn.XLOOKUP("Risky_Outbound",'Scoring_Config'!$A:$A,'Scoring_Config'!$D:$D,"Yes")="Yes",_xlfn.XLOOKUP("Risky_Outbound",'Scoring_Config'!$A:$A,'Scoring_Config'!$C:$C,25),0),0)+IF(LEFT(AZ245,4)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245,FIND(",",AL245)+1,100)),0)+IF(LEFT(AM245,4)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245,FIND(",",AN245)+1,100)),0)+IF(_xlfn.XLOOKUP("Profile_Scoring",'Scoring_Config'!$A:$A,'Scoring_Config'!$D:$D,"Yes")="Yes",VALUE(MID(AO245,FIND(",",AO245)+1,100)),0)+IF(_xlfn.XLOOKUP("Options_Scoring",'Scoring_Config'!$A:$A,'Scoring_Config'!$D:$D,"Yes")="Yes",VALUE(MID(AP245,FIND(",",AP245)+1,100)),0)))</f>
        <v>0</v>
      </c>
      <c r="AZ245" cm="1">
        <f t="array" ref="AZ245">IF(FALSE,"True," &amp; IF(_xlfn.XLOOKUP("Migrate_Insecure",'Scoring_Config'!$A:$A,'Scoring_Config'!$D:$D,"Yes")="Yes",_xlfn.XLOOKUP("Migrate_Insecure",'Scoring_Config'!$A:$A,'Scoring_Config'!$C:$C,10),0),"False,0")</f>
        <v>0</v>
      </c>
    </row>
    <row r="246" spans="1:52">
      <c r="A246" t="s">
        <v>1979</v>
      </c>
      <c r="B246" t="s">
        <v>2220</v>
      </c>
      <c r="C246" t="s">
        <v>3542</v>
      </c>
      <c r="D246" t="s">
        <v>3545</v>
      </c>
      <c r="E246" t="s">
        <v>3563</v>
      </c>
      <c r="F246" t="s">
        <v>3653</v>
      </c>
      <c r="G246" t="s">
        <v>221</v>
      </c>
      <c r="H246" t="s">
        <v>174</v>
      </c>
      <c r="I246" t="s">
        <v>3608</v>
      </c>
      <c r="J246" t="s">
        <v>169</v>
      </c>
      <c r="K246" t="s">
        <v>1736</v>
      </c>
      <c r="L246" t="s">
        <v>1327</v>
      </c>
      <c r="M246" t="s">
        <v>1974</v>
      </c>
      <c r="N246" t="s">
        <v>4315</v>
      </c>
      <c r="O246" t="s">
        <v>4319</v>
      </c>
      <c r="P246" t="s">
        <v>4321</v>
      </c>
      <c r="Q246" t="s">
        <v>4504</v>
      </c>
      <c r="R246" t="s">
        <v>5437</v>
      </c>
      <c r="S246" t="s">
        <v>5440</v>
      </c>
      <c r="T246" t="s">
        <v>5576</v>
      </c>
      <c r="U246" t="s">
        <v>6093</v>
      </c>
      <c r="Y246" cm="1">
        <f t="array" ref="Y246">IF(FALSE,"True," &amp; IF(_xlfn.XLOOKUP("Src_IsAny",'Scoring_Config'!$A:$A,'Scoring_Config'!$D:$D,"Yes")="Yes",_xlfn.XLOOKUP("Src_IsAny",'Scoring_Config'!$A:$A,'Scoring_Config'!$C:$C,10),0),"False,0")</f>
        <v>0</v>
      </c>
      <c r="Z246" cm="1">
        <f t="array" ref="Z246">IF(FALSE,"True," &amp; IF(_xlfn.XLOOKUP("Src_CIDR_Le_16",'Scoring_Config'!$A:$A,'Scoring_Config'!$D:$D,"Yes")="Yes",_xlfn.XLOOKUP("Src_CIDR_Le_16",'Scoring_Config'!$A:$A,'Scoring_Config'!$C:$C,10),0),"False,0")</f>
        <v>0</v>
      </c>
      <c r="AA246" cm="1">
        <f t="array" ref="AA246">IF(TRUE,"True," &amp; IF(_xlfn.XLOOKUP("Src_CIDR_17_22",'Scoring_Config'!$A:$A,'Scoring_Config'!$D:$D,"Yes")="Yes",_xlfn.XLOOKUP("Src_CIDR_17_22",'Scoring_Config'!$A:$A,'Scoring_Config'!$C:$C,5),0),"False,0")</f>
        <v>0</v>
      </c>
      <c r="AB246" cm="1">
        <f t="array" ref="AB246">IF(FALSE,"True," &amp; IF(_xlfn.XLOOKUP("Dst_IsAny",'Scoring_Config'!$A:$A,'Scoring_Config'!$D:$D,"Yes")="Yes",_xlfn.XLOOKUP("Dst_IsAny",'Scoring_Config'!$A:$A,'Scoring_Config'!$C:$C,10),0),"False,0")</f>
        <v>0</v>
      </c>
      <c r="AC246" cm="1">
        <f t="array" ref="AC246">IF(FALSE,"True," &amp; IF(_xlfn.XLOOKUP("Dst_CIDR_Le_16",'Scoring_Config'!$A:$A,'Scoring_Config'!$D:$D,"Yes")="Yes",_xlfn.XLOOKUP("Dst_CIDR_Le_16",'Scoring_Config'!$A:$A,'Scoring_Config'!$C:$C,10),0),"False,0")</f>
        <v>0</v>
      </c>
      <c r="AD246" cm="1">
        <f t="array" ref="AD246">IF(FALSE,"True," &amp; IF(_xlfn.XLOOKUP("Dst_CIDR_17_22",'Scoring_Config'!$A:$A,'Scoring_Config'!$D:$D,"Yes")="Yes",_xlfn.XLOOKUP("Dst_CIDR_17_22",'Scoring_Config'!$A:$A,'Scoring_Config'!$C:$C,5),0),"False,0")</f>
        <v>0</v>
      </c>
      <c r="AE246" cm="1">
        <f t="array" ref="AE246">IF(FALSE,"True," &amp; IF(_xlfn.XLOOKUP("SrcZone_IsAny",'Scoring_Config'!$A:$A,'Scoring_Config'!$D:$D,"Yes")="Yes",_xlfn.XLOOKUP("SrcZone_IsAny",'Scoring_Config'!$A:$A,'Scoring_Config'!$C:$C,10),0),"False,0")</f>
        <v>0</v>
      </c>
      <c r="AF246" cm="1">
        <f t="array" ref="AF246">IF(FALSE,"True," &amp; IF(_xlfn.XLOOKUP("DstZone_IsAny",'Scoring_Config'!$A:$A,'Scoring_Config'!$D:$D,"Yes")="Yes",_xlfn.XLOOKUP("DstZone_IsAny",'Scoring_Config'!$A:$A,'Scoring_Config'!$C:$C,10),0),"False,0")</f>
        <v>0</v>
      </c>
      <c r="AG246" cm="1">
        <f t="array" ref="AG24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46" cm="1">
        <f t="array" ref="AH246">IF(FALSE,"True," &amp; IF(_xlfn.XLOOKUP("App_Any_OR_RangeGt1000",'Scoring_Config'!$A:$A,'Scoring_Config'!$D:$D,"Yes")="Yes",_xlfn.XLOOKUP("App_Any_OR_RangeGt1000",'Scoring_Config'!$A:$A,'Scoring_Config'!$C:$C,10),0),"False,0")</f>
        <v>0</v>
      </c>
      <c r="AI246" cm="1">
        <f t="array" ref="AI246">IF(FALSE,"True," &amp; IF(_xlfn.XLOOKUP("Service_Insecure_Match",'Scoring_Config'!$A:$A,'Scoring_Config'!$D:$D,"Yes")="Yes",_xlfn.XLOOKUP("Service_Insecure_Match",'Scoring_Config'!$A:$A,'Scoring_Config'!$C:$C,5),0),"False,0")</f>
        <v>0</v>
      </c>
      <c r="AJ246" cm="1">
        <f t="array" ref="AJ246">IF(FALSE,"True," &amp; IF(_xlfn.XLOOKUP("Risky_Inbound",'Scoring_Config'!$A:$A,'Scoring_Config'!$D:$D,"Yes")="Yes",_xlfn.XLOOKUP("Risky_Inbound",'Scoring_Config'!$A:$A,'Scoring_Config'!$C:$C,50),0),"False,0")</f>
        <v>0</v>
      </c>
      <c r="AK246" cm="1">
        <f t="array" ref="AK246">IF(FALSE,"True," &amp; IF(_xlfn.XLOOKUP("Risky_Outbound",'Scoring_Config'!$A:$A,'Scoring_Config'!$D:$D,"Yes")="Yes",_xlfn.XLOOKUP("Risky_Outbound",'Scoring_Config'!$A:$A,'Scoring_Config'!$C:$C,25),0),"False,0")</f>
        <v>0</v>
      </c>
      <c r="AL246" t="s">
        <v>6700</v>
      </c>
      <c r="AM246" cm="1">
        <f t="array" ref="AM24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46" t="s">
        <v>6697</v>
      </c>
      <c r="AO246" t="s">
        <v>6697</v>
      </c>
      <c r="AP246" t="s">
        <v>6697</v>
      </c>
      <c r="AQ246" cm="1">
        <f t="array" ref="AQ246">IF(FALSE,"True," &amp; IF(_xlfn.XLOOKUP("Service_IsAny",'Scoring_Config'!$A:$A,'Scoring_Config'!$D:$D,"Yes")="Yes",_xlfn.XLOOKUP("Service_IsAny",'Scoring_Config'!$A:$A,'Scoring_Config'!$C:$C,0),0),"False,0")</f>
        <v>0</v>
      </c>
      <c r="AR246">
        <v>0</v>
      </c>
      <c r="AS246" cm="1">
        <f t="array" ref="AS246">IF(FALSE,"True," &amp; IF(_xlfn.XLOOKUP("Service_RangeGt1000",'Scoring_Config'!$A:$A,'Scoring_Config'!$D:$D,"Yes")="Yes",_xlfn.XLOOKUP("Service_RangeGt1000",'Scoring_Config'!$A:$A,'Scoring_Config'!$C:$C,0),0),"False,0")</f>
        <v>0</v>
      </c>
      <c r="AT246" cm="1">
        <f t="array" ref="AT246">IF(FALSE,"True," &amp; IF(_xlfn.XLOOKUP("App_IsAny",'Scoring_Config'!$A:$A,'Scoring_Config'!$D:$D,"Yes")="Yes",_xlfn.XLOOKUP("App_IsAny",'Scoring_Config'!$A:$A,'Scoring_Config'!$C:$C,0),0),"False,0")</f>
        <v>0</v>
      </c>
      <c r="AU246">
        <v>2</v>
      </c>
      <c r="AV246" cm="1">
        <f t="array" ref="AV246">IF(FALSE,"True," &amp; IF(_xlfn.XLOOKUP("App_RangeGt1000",'Scoring_Config'!$A:$A,'Scoring_Config'!$D:$D,"Yes")="Yes",_xlfn.XLOOKUP("App_RangeGt1000",'Scoring_Config'!$A:$A,'Scoring_Config'!$C:$C,0),0),"False,0")</f>
        <v>0</v>
      </c>
      <c r="AW246" cm="1">
        <f t="array" ref="AW246">IF(FALSE,"True," &amp; IF(_xlfn.XLOOKUP("Action_IsDenyOrDrop",'Scoring_Config'!$A:$A,'Scoring_Config'!$D:$D,"Yes")="Yes",_xlfn.XLOOKUP("Action_IsDenyOrDrop",'Scoring_Config'!$A:$A,'Scoring_Config'!$C:$C,0),0),"False,0")</f>
        <v>0</v>
      </c>
      <c r="AX246" cm="1">
        <f t="array" ref="AX246">IF(LEFT(AW246,4)="True",0,(IF(LEFT(Y246,4)="True",IF(_xlfn.XLOOKUP("Src_IsAny",'Scoring_Config'!$A:$A,'Scoring_Config'!$D:$D,"Yes")="Yes",_xlfn.XLOOKUP("Src_IsAny",'Scoring_Config'!$A:$A,'Scoring_Config'!$C:$C,10),0),0)+IF(LEFT(Z246,4)="True",IF(_xlfn.XLOOKUP("Src_CIDR_Le_16",'Scoring_Config'!$A:$A,'Scoring_Config'!$D:$D,"Yes")="Yes",_xlfn.XLOOKUP("Src_CIDR_Le_16",'Scoring_Config'!$A:$A,'Scoring_Config'!$C:$C,10),0),0)+IF(LEFT(AA246,4)="True",IF(_xlfn.XLOOKUP("Src_CIDR_17_22",'Scoring_Config'!$A:$A,'Scoring_Config'!$D:$D,"Yes")="Yes",_xlfn.XLOOKUP("Src_CIDR_17_22",'Scoring_Config'!$A:$A,'Scoring_Config'!$C:$C,5),0),0)+IF(LEFT(AB246,4)="True",IF(_xlfn.XLOOKUP("Dst_IsAny",'Scoring_Config'!$A:$A,'Scoring_Config'!$D:$D,"Yes")="Yes",_xlfn.XLOOKUP("Dst_IsAny",'Scoring_Config'!$A:$A,'Scoring_Config'!$C:$C,10),0),0)+IF(LEFT(AC246,4)="True",IF(_xlfn.XLOOKUP("Dst_CIDR_Le_16",'Scoring_Config'!$A:$A,'Scoring_Config'!$D:$D,"Yes")="Yes",_xlfn.XLOOKUP("Dst_CIDR_Le_16",'Scoring_Config'!$A:$A,'Scoring_Config'!$C:$C,10),0),0)+IF(LEFT(AD246,4)="True",IF(_xlfn.XLOOKUP("Dst_CIDR_17_22",'Scoring_Config'!$A:$A,'Scoring_Config'!$D:$D,"Yes")="Yes",_xlfn.XLOOKUP("Dst_CIDR_17_22",'Scoring_Config'!$A:$A,'Scoring_Config'!$C:$C,5),0),0)+IF(LEFT(AE246,4)="True",IF(_xlfn.XLOOKUP("SrcZone_IsAny",'Scoring_Config'!$A:$A,'Scoring_Config'!$D:$D,"Yes")="Yes",_xlfn.XLOOKUP("SrcZone_IsAny",'Scoring_Config'!$A:$A,'Scoring_Config'!$C:$C,10),0),0)+IF(LEFT(AF246,4)="True",IF(_xlfn.XLOOKUP("DstZone_IsAny",'Scoring_Config'!$A:$A,'Scoring_Config'!$D:$D,"Yes")="Yes",_xlfn.XLOOKUP("DstZone_IsAny",'Scoring_Config'!$A:$A,'Scoring_Config'!$C:$C,10),0),0)+IF(LEFT(AG246,4)="True",IF(_xlfn.XLOOKUP("Service_Any_OR_RangeGt1000",'Scoring_Config'!$A:$A,'Scoring_Config'!$D:$D,"Yes")="Yes",_xlfn.XLOOKUP("Service_Any_OR_RangeGt1000",'Scoring_Config'!$A:$A,'Scoring_Config'!$C:$C,10),0),0)+IF(LEFT(AH246,4)="True",IF(_xlfn.XLOOKUP("App_Any_OR_RangeGt1000",'Scoring_Config'!$A:$A,'Scoring_Config'!$D:$D,"Yes")="Yes",_xlfn.XLOOKUP("App_Any_OR_RangeGt1000",'Scoring_Config'!$A:$A,'Scoring_Config'!$C:$C,10),0),0)+IF(LEFT(AI246,4)="True",IF(_xlfn.XLOOKUP("Service_Insecure_Match",'Scoring_Config'!$A:$A,'Scoring_Config'!$D:$D,"Yes")="Yes",_xlfn.XLOOKUP("Service_Insecure_Match",'Scoring_Config'!$A:$A,'Scoring_Config'!$C:$C,5),0),0)+IF(LEFT(AJ246,4)="True",IF(_xlfn.XLOOKUP("Risky_Inbound",'Scoring_Config'!$A:$A,'Scoring_Config'!$D:$D,"Yes")="Yes",_xlfn.XLOOKUP("Risky_Inbound",'Scoring_Config'!$A:$A,'Scoring_Config'!$C:$C,50),0),0)+IF(LEFT(AK246,4)="True",IF(_xlfn.XLOOKUP("Risky_Outbound",'Scoring_Config'!$A:$A,'Scoring_Config'!$D:$D,"Yes")="Yes",_xlfn.XLOOKUP("Risky_Outbound",'Scoring_Config'!$A:$A,'Scoring_Config'!$C:$C,25),0),0)+IF(LEFT(AZ246,4)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246,FIND(",",AL246)+1,100)),0)+IF(LEFT(AM246,4)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246,FIND(",",AN246)+1,100)),0)+IF(_xlfn.XLOOKUP("Profile_Scoring",'Scoring_Config'!$A:$A,'Scoring_Config'!$D:$D,"Yes")="Yes",VALUE(MID(AO246,FIND(",",AO246)+1,100)),0)+IF(_xlfn.XLOOKUP("Options_Scoring",'Scoring_Config'!$A:$A,'Scoring_Config'!$D:$D,"Yes")="Yes",VALUE(MID(AP246,FIND(",",AP246)+1,100)),0)))</f>
        <v>0</v>
      </c>
      <c r="AZ246" cm="1">
        <f t="array" ref="AZ246">IF(FALSE,"True," &amp; IF(_xlfn.XLOOKUP("Migrate_Insecure",'Scoring_Config'!$A:$A,'Scoring_Config'!$D:$D,"Yes")="Yes",_xlfn.XLOOKUP("Migrate_Insecure",'Scoring_Config'!$A:$A,'Scoring_Config'!$C:$C,10),0),"False,0")</f>
        <v>0</v>
      </c>
    </row>
    <row r="247" spans="1:52">
      <c r="A247" t="s">
        <v>1979</v>
      </c>
      <c r="B247" t="s">
        <v>2221</v>
      </c>
      <c r="C247" t="s">
        <v>3542</v>
      </c>
      <c r="D247" t="s">
        <v>3545</v>
      </c>
      <c r="E247" t="s">
        <v>3563</v>
      </c>
      <c r="F247" t="s">
        <v>3654</v>
      </c>
      <c r="G247" t="s">
        <v>221</v>
      </c>
      <c r="H247" t="s">
        <v>174</v>
      </c>
      <c r="I247" t="s">
        <v>4121</v>
      </c>
      <c r="J247" t="s">
        <v>170</v>
      </c>
      <c r="K247" t="s">
        <v>1736</v>
      </c>
      <c r="L247" t="s">
        <v>1327</v>
      </c>
      <c r="M247" t="s">
        <v>1974</v>
      </c>
      <c r="N247" t="s">
        <v>4315</v>
      </c>
      <c r="O247" t="s">
        <v>4319</v>
      </c>
      <c r="P247" t="s">
        <v>4321</v>
      </c>
      <c r="Q247" t="s">
        <v>4424</v>
      </c>
      <c r="R247" t="s">
        <v>5439</v>
      </c>
      <c r="S247" t="s">
        <v>4324</v>
      </c>
      <c r="T247" t="s">
        <v>5576</v>
      </c>
      <c r="U247" t="s">
        <v>6094</v>
      </c>
      <c r="Y247" cm="1">
        <f t="array" ref="Y247">IF(FALSE,"True," &amp; IF(_xlfn.XLOOKUP("Src_IsAny",'Scoring_Config'!$A:$A,'Scoring_Config'!$D:$D,"Yes")="Yes",_xlfn.XLOOKUP("Src_IsAny",'Scoring_Config'!$A:$A,'Scoring_Config'!$C:$C,10),0),"False,0")</f>
        <v>0</v>
      </c>
      <c r="Z247" cm="1">
        <f t="array" ref="Z247">IF(FALSE,"True," &amp; IF(_xlfn.XLOOKUP("Src_CIDR_Le_16",'Scoring_Config'!$A:$A,'Scoring_Config'!$D:$D,"Yes")="Yes",_xlfn.XLOOKUP("Src_CIDR_Le_16",'Scoring_Config'!$A:$A,'Scoring_Config'!$C:$C,10),0),"False,0")</f>
        <v>0</v>
      </c>
      <c r="AA247" cm="1">
        <f t="array" ref="AA247">IF(TRUE,"True," &amp; IF(_xlfn.XLOOKUP("Src_CIDR_17_22",'Scoring_Config'!$A:$A,'Scoring_Config'!$D:$D,"Yes")="Yes",_xlfn.XLOOKUP("Src_CIDR_17_22",'Scoring_Config'!$A:$A,'Scoring_Config'!$C:$C,5),0),"False,0")</f>
        <v>0</v>
      </c>
      <c r="AB247" cm="1">
        <f t="array" ref="AB247">IF(FALSE,"True," &amp; IF(_xlfn.XLOOKUP("Dst_IsAny",'Scoring_Config'!$A:$A,'Scoring_Config'!$D:$D,"Yes")="Yes",_xlfn.XLOOKUP("Dst_IsAny",'Scoring_Config'!$A:$A,'Scoring_Config'!$C:$C,10),0),"False,0")</f>
        <v>0</v>
      </c>
      <c r="AC247" cm="1">
        <f t="array" ref="AC247">IF(FALSE,"True," &amp; IF(_xlfn.XLOOKUP("Dst_CIDR_Le_16",'Scoring_Config'!$A:$A,'Scoring_Config'!$D:$D,"Yes")="Yes",_xlfn.XLOOKUP("Dst_CIDR_Le_16",'Scoring_Config'!$A:$A,'Scoring_Config'!$C:$C,10),0),"False,0")</f>
        <v>0</v>
      </c>
      <c r="AD247" cm="1">
        <f t="array" ref="AD247">IF(FALSE,"True," &amp; IF(_xlfn.XLOOKUP("Dst_CIDR_17_22",'Scoring_Config'!$A:$A,'Scoring_Config'!$D:$D,"Yes")="Yes",_xlfn.XLOOKUP("Dst_CIDR_17_22",'Scoring_Config'!$A:$A,'Scoring_Config'!$C:$C,5),0),"False,0")</f>
        <v>0</v>
      </c>
      <c r="AE247" cm="1">
        <f t="array" ref="AE247">IF(FALSE,"True," &amp; IF(_xlfn.XLOOKUP("SrcZone_IsAny",'Scoring_Config'!$A:$A,'Scoring_Config'!$D:$D,"Yes")="Yes",_xlfn.XLOOKUP("SrcZone_IsAny",'Scoring_Config'!$A:$A,'Scoring_Config'!$C:$C,10),0),"False,0")</f>
        <v>0</v>
      </c>
      <c r="AF247" cm="1">
        <f t="array" ref="AF247">IF(FALSE,"True," &amp; IF(_xlfn.XLOOKUP("DstZone_IsAny",'Scoring_Config'!$A:$A,'Scoring_Config'!$D:$D,"Yes")="Yes",_xlfn.XLOOKUP("DstZone_IsAny",'Scoring_Config'!$A:$A,'Scoring_Config'!$C:$C,10),0),"False,0")</f>
        <v>0</v>
      </c>
      <c r="AG247" cm="1">
        <f t="array" ref="AG24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47" cm="1">
        <f t="array" ref="AH247">IF(FALSE,"True," &amp; IF(_xlfn.XLOOKUP("App_Any_OR_RangeGt1000",'Scoring_Config'!$A:$A,'Scoring_Config'!$D:$D,"Yes")="Yes",_xlfn.XLOOKUP("App_Any_OR_RangeGt1000",'Scoring_Config'!$A:$A,'Scoring_Config'!$C:$C,10),0),"False,0")</f>
        <v>0</v>
      </c>
      <c r="AI247" cm="1">
        <f t="array" ref="AI247">IF(FALSE,"True," &amp; IF(_xlfn.XLOOKUP("Service_Insecure_Match",'Scoring_Config'!$A:$A,'Scoring_Config'!$D:$D,"Yes")="Yes",_xlfn.XLOOKUP("Service_Insecure_Match",'Scoring_Config'!$A:$A,'Scoring_Config'!$C:$C,5),0),"False,0")</f>
        <v>0</v>
      </c>
      <c r="AJ247" cm="1">
        <f t="array" ref="AJ247">IF(FALSE,"True," &amp; IF(_xlfn.XLOOKUP("Risky_Inbound",'Scoring_Config'!$A:$A,'Scoring_Config'!$D:$D,"Yes")="Yes",_xlfn.XLOOKUP("Risky_Inbound",'Scoring_Config'!$A:$A,'Scoring_Config'!$C:$C,50),0),"False,0")</f>
        <v>0</v>
      </c>
      <c r="AK247" cm="1">
        <f t="array" ref="AK247">IF(FALSE,"True," &amp; IF(_xlfn.XLOOKUP("Risky_Outbound",'Scoring_Config'!$A:$A,'Scoring_Config'!$D:$D,"Yes")="Yes",_xlfn.XLOOKUP("Risky_Outbound",'Scoring_Config'!$A:$A,'Scoring_Config'!$C:$C,25),0),"False,0")</f>
        <v>0</v>
      </c>
      <c r="AL247" t="s">
        <v>6700</v>
      </c>
      <c r="AM247" cm="1">
        <f t="array" ref="AM24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47" t="s">
        <v>6697</v>
      </c>
      <c r="AO247" t="s">
        <v>6697</v>
      </c>
      <c r="AP247" t="s">
        <v>6697</v>
      </c>
      <c r="AQ247" cm="1">
        <f t="array" ref="AQ247">IF(FALSE,"True," &amp; IF(_xlfn.XLOOKUP("Service_IsAny",'Scoring_Config'!$A:$A,'Scoring_Config'!$D:$D,"Yes")="Yes",_xlfn.XLOOKUP("Service_IsAny",'Scoring_Config'!$A:$A,'Scoring_Config'!$C:$C,0),0),"False,0")</f>
        <v>0</v>
      </c>
      <c r="AR247">
        <v>0</v>
      </c>
      <c r="AS247" cm="1">
        <f t="array" ref="AS247">IF(FALSE,"True," &amp; IF(_xlfn.XLOOKUP("Service_RangeGt1000",'Scoring_Config'!$A:$A,'Scoring_Config'!$D:$D,"Yes")="Yes",_xlfn.XLOOKUP("Service_RangeGt1000",'Scoring_Config'!$A:$A,'Scoring_Config'!$C:$C,0),0),"False,0")</f>
        <v>0</v>
      </c>
      <c r="AT247" cm="1">
        <f t="array" ref="AT247">IF(FALSE,"True," &amp; IF(_xlfn.XLOOKUP("App_IsAny",'Scoring_Config'!$A:$A,'Scoring_Config'!$D:$D,"Yes")="Yes",_xlfn.XLOOKUP("App_IsAny",'Scoring_Config'!$A:$A,'Scoring_Config'!$C:$C,0),0),"False,0")</f>
        <v>0</v>
      </c>
      <c r="AU247">
        <v>2</v>
      </c>
      <c r="AV247" cm="1">
        <f t="array" ref="AV247">IF(FALSE,"True," &amp; IF(_xlfn.XLOOKUP("App_RangeGt1000",'Scoring_Config'!$A:$A,'Scoring_Config'!$D:$D,"Yes")="Yes",_xlfn.XLOOKUP("App_RangeGt1000",'Scoring_Config'!$A:$A,'Scoring_Config'!$C:$C,0),0),"False,0")</f>
        <v>0</v>
      </c>
      <c r="AW247" cm="1">
        <f t="array" ref="AW247">IF(FALSE,"True," &amp; IF(_xlfn.XLOOKUP("Action_IsDenyOrDrop",'Scoring_Config'!$A:$A,'Scoring_Config'!$D:$D,"Yes")="Yes",_xlfn.XLOOKUP("Action_IsDenyOrDrop",'Scoring_Config'!$A:$A,'Scoring_Config'!$C:$C,0),0),"False,0")</f>
        <v>0</v>
      </c>
      <c r="AX247" cm="1">
        <f t="array" ref="AX247">IF(LEFT(AW247,4)="True",0,(IF(LEFT(Y247,4)="True",IF(_xlfn.XLOOKUP("Src_IsAny",'Scoring_Config'!$A:$A,'Scoring_Config'!$D:$D,"Yes")="Yes",_xlfn.XLOOKUP("Src_IsAny",'Scoring_Config'!$A:$A,'Scoring_Config'!$C:$C,10),0),0)+IF(LEFT(Z247,4)="True",IF(_xlfn.XLOOKUP("Src_CIDR_Le_16",'Scoring_Config'!$A:$A,'Scoring_Config'!$D:$D,"Yes")="Yes",_xlfn.XLOOKUP("Src_CIDR_Le_16",'Scoring_Config'!$A:$A,'Scoring_Config'!$C:$C,10),0),0)+IF(LEFT(AA247,4)="True",IF(_xlfn.XLOOKUP("Src_CIDR_17_22",'Scoring_Config'!$A:$A,'Scoring_Config'!$D:$D,"Yes")="Yes",_xlfn.XLOOKUP("Src_CIDR_17_22",'Scoring_Config'!$A:$A,'Scoring_Config'!$C:$C,5),0),0)+IF(LEFT(AB247,4)="True",IF(_xlfn.XLOOKUP("Dst_IsAny",'Scoring_Config'!$A:$A,'Scoring_Config'!$D:$D,"Yes")="Yes",_xlfn.XLOOKUP("Dst_IsAny",'Scoring_Config'!$A:$A,'Scoring_Config'!$C:$C,10),0),0)+IF(LEFT(AC247,4)="True",IF(_xlfn.XLOOKUP("Dst_CIDR_Le_16",'Scoring_Config'!$A:$A,'Scoring_Config'!$D:$D,"Yes")="Yes",_xlfn.XLOOKUP("Dst_CIDR_Le_16",'Scoring_Config'!$A:$A,'Scoring_Config'!$C:$C,10),0),0)+IF(LEFT(AD247,4)="True",IF(_xlfn.XLOOKUP("Dst_CIDR_17_22",'Scoring_Config'!$A:$A,'Scoring_Config'!$D:$D,"Yes")="Yes",_xlfn.XLOOKUP("Dst_CIDR_17_22",'Scoring_Config'!$A:$A,'Scoring_Config'!$C:$C,5),0),0)+IF(LEFT(AE247,4)="True",IF(_xlfn.XLOOKUP("SrcZone_IsAny",'Scoring_Config'!$A:$A,'Scoring_Config'!$D:$D,"Yes")="Yes",_xlfn.XLOOKUP("SrcZone_IsAny",'Scoring_Config'!$A:$A,'Scoring_Config'!$C:$C,10),0),0)+IF(LEFT(AF247,4)="True",IF(_xlfn.XLOOKUP("DstZone_IsAny",'Scoring_Config'!$A:$A,'Scoring_Config'!$D:$D,"Yes")="Yes",_xlfn.XLOOKUP("DstZone_IsAny",'Scoring_Config'!$A:$A,'Scoring_Config'!$C:$C,10),0),0)+IF(LEFT(AG247,4)="True",IF(_xlfn.XLOOKUP("Service_Any_OR_RangeGt1000",'Scoring_Config'!$A:$A,'Scoring_Config'!$D:$D,"Yes")="Yes",_xlfn.XLOOKUP("Service_Any_OR_RangeGt1000",'Scoring_Config'!$A:$A,'Scoring_Config'!$C:$C,10),0),0)+IF(LEFT(AH247,4)="True",IF(_xlfn.XLOOKUP("App_Any_OR_RangeGt1000",'Scoring_Config'!$A:$A,'Scoring_Config'!$D:$D,"Yes")="Yes",_xlfn.XLOOKUP("App_Any_OR_RangeGt1000",'Scoring_Config'!$A:$A,'Scoring_Config'!$C:$C,10),0),0)+IF(LEFT(AI247,4)="True",IF(_xlfn.XLOOKUP("Service_Insecure_Match",'Scoring_Config'!$A:$A,'Scoring_Config'!$D:$D,"Yes")="Yes",_xlfn.XLOOKUP("Service_Insecure_Match",'Scoring_Config'!$A:$A,'Scoring_Config'!$C:$C,5),0),0)+IF(LEFT(AJ247,4)="True",IF(_xlfn.XLOOKUP("Risky_Inbound",'Scoring_Config'!$A:$A,'Scoring_Config'!$D:$D,"Yes")="Yes",_xlfn.XLOOKUP("Risky_Inbound",'Scoring_Config'!$A:$A,'Scoring_Config'!$C:$C,50),0),0)+IF(LEFT(AK247,4)="True",IF(_xlfn.XLOOKUP("Risky_Outbound",'Scoring_Config'!$A:$A,'Scoring_Config'!$D:$D,"Yes")="Yes",_xlfn.XLOOKUP("Risky_Outbound",'Scoring_Config'!$A:$A,'Scoring_Config'!$C:$C,25),0),0)+IF(LEFT(AZ247,4)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247,FIND(",",AL247)+1,100)),0)+IF(LEFT(AM247,4)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247,FIND(",",AN247)+1,100)),0)+IF(_xlfn.XLOOKUP("Profile_Scoring",'Scoring_Config'!$A:$A,'Scoring_Config'!$D:$D,"Yes")="Yes",VALUE(MID(AO247,FIND(",",AO247)+1,100)),0)+IF(_xlfn.XLOOKUP("Options_Scoring",'Scoring_Config'!$A:$A,'Scoring_Config'!$D:$D,"Yes")="Yes",VALUE(MID(AP247,FIND(",",AP247)+1,100)),0)))</f>
        <v>0</v>
      </c>
      <c r="AZ247" cm="1">
        <f t="array" ref="AZ247">IF(FALSE,"True," &amp; IF(_xlfn.XLOOKUP("Migrate_Insecure",'Scoring_Config'!$A:$A,'Scoring_Config'!$D:$D,"Yes")="Yes",_xlfn.XLOOKUP("Migrate_Insecure",'Scoring_Config'!$A:$A,'Scoring_Config'!$C:$C,10),0),"False,0")</f>
        <v>0</v>
      </c>
    </row>
    <row r="248" spans="1:52">
      <c r="A248" t="s">
        <v>1979</v>
      </c>
      <c r="B248" t="s">
        <v>2222</v>
      </c>
      <c r="C248" t="s">
        <v>3542</v>
      </c>
      <c r="D248" t="s">
        <v>3545</v>
      </c>
      <c r="E248" t="s">
        <v>3563</v>
      </c>
      <c r="F248" t="s">
        <v>3655</v>
      </c>
      <c r="G248" t="s">
        <v>202</v>
      </c>
      <c r="H248" t="s">
        <v>174</v>
      </c>
      <c r="I248" t="s">
        <v>3971</v>
      </c>
      <c r="J248" t="s">
        <v>916</v>
      </c>
      <c r="K248" t="s">
        <v>1667</v>
      </c>
      <c r="L248" t="s">
        <v>1327</v>
      </c>
      <c r="M248" t="s">
        <v>1974</v>
      </c>
      <c r="N248" t="s">
        <v>4315</v>
      </c>
      <c r="O248" t="s">
        <v>4319</v>
      </c>
      <c r="P248" t="s">
        <v>4321</v>
      </c>
      <c r="Q248" t="s">
        <v>4505</v>
      </c>
      <c r="R248" t="s">
        <v>5439</v>
      </c>
      <c r="S248" t="s">
        <v>4324</v>
      </c>
      <c r="T248" t="s">
        <v>5645</v>
      </c>
      <c r="U248" t="s">
        <v>6095</v>
      </c>
      <c r="Y248" cm="1">
        <f t="array" ref="Y248">IF(FALSE,"True," &amp; IF(_xlfn.XLOOKUP("Src_IsAny",'Scoring_Config'!$A:$A,'Scoring_Config'!$D:$D,"Yes")="Yes",_xlfn.XLOOKUP("Src_IsAny",'Scoring_Config'!$A:$A,'Scoring_Config'!$C:$C,10),0),"False,0")</f>
        <v>0</v>
      </c>
      <c r="Z248" cm="1">
        <f t="array" ref="Z248">IF(FALSE,"True," &amp; IF(_xlfn.XLOOKUP("Src_CIDR_Le_16",'Scoring_Config'!$A:$A,'Scoring_Config'!$D:$D,"Yes")="Yes",_xlfn.XLOOKUP("Src_CIDR_Le_16",'Scoring_Config'!$A:$A,'Scoring_Config'!$C:$C,10),0),"False,0")</f>
        <v>0</v>
      </c>
      <c r="AA248" cm="1">
        <f t="array" ref="AA248">IF(TRUE,"True," &amp; IF(_xlfn.XLOOKUP("Src_CIDR_17_22",'Scoring_Config'!$A:$A,'Scoring_Config'!$D:$D,"Yes")="Yes",_xlfn.XLOOKUP("Src_CIDR_17_22",'Scoring_Config'!$A:$A,'Scoring_Config'!$C:$C,5),0),"False,0")</f>
        <v>0</v>
      </c>
      <c r="AB248" cm="1">
        <f t="array" ref="AB248">IF(FALSE,"True," &amp; IF(_xlfn.XLOOKUP("Dst_IsAny",'Scoring_Config'!$A:$A,'Scoring_Config'!$D:$D,"Yes")="Yes",_xlfn.XLOOKUP("Dst_IsAny",'Scoring_Config'!$A:$A,'Scoring_Config'!$C:$C,10),0),"False,0")</f>
        <v>0</v>
      </c>
      <c r="AC248" cm="1">
        <f t="array" ref="AC248">IF(FALSE,"True," &amp; IF(_xlfn.XLOOKUP("Dst_CIDR_Le_16",'Scoring_Config'!$A:$A,'Scoring_Config'!$D:$D,"Yes")="Yes",_xlfn.XLOOKUP("Dst_CIDR_Le_16",'Scoring_Config'!$A:$A,'Scoring_Config'!$C:$C,10),0),"False,0")</f>
        <v>0</v>
      </c>
      <c r="AD248" cm="1">
        <f t="array" ref="AD248">IF(FALSE,"True," &amp; IF(_xlfn.XLOOKUP("Dst_CIDR_17_22",'Scoring_Config'!$A:$A,'Scoring_Config'!$D:$D,"Yes")="Yes",_xlfn.XLOOKUP("Dst_CIDR_17_22",'Scoring_Config'!$A:$A,'Scoring_Config'!$C:$C,5),0),"False,0")</f>
        <v>0</v>
      </c>
      <c r="AE248" cm="1">
        <f t="array" ref="AE248">IF(FALSE,"True," &amp; IF(_xlfn.XLOOKUP("SrcZone_IsAny",'Scoring_Config'!$A:$A,'Scoring_Config'!$D:$D,"Yes")="Yes",_xlfn.XLOOKUP("SrcZone_IsAny",'Scoring_Config'!$A:$A,'Scoring_Config'!$C:$C,10),0),"False,0")</f>
        <v>0</v>
      </c>
      <c r="AF248" cm="1">
        <f t="array" ref="AF248">IF(FALSE,"True," &amp; IF(_xlfn.XLOOKUP("DstZone_IsAny",'Scoring_Config'!$A:$A,'Scoring_Config'!$D:$D,"Yes")="Yes",_xlfn.XLOOKUP("DstZone_IsAny",'Scoring_Config'!$A:$A,'Scoring_Config'!$C:$C,10),0),"False,0")</f>
        <v>0</v>
      </c>
      <c r="AG248" cm="1">
        <f t="array" ref="AG24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48" cm="1">
        <f t="array" ref="AH248">IF(FALSE,"True," &amp; IF(_xlfn.XLOOKUP("App_Any_OR_RangeGt1000",'Scoring_Config'!$A:$A,'Scoring_Config'!$D:$D,"Yes")="Yes",_xlfn.XLOOKUP("App_Any_OR_RangeGt1000",'Scoring_Config'!$A:$A,'Scoring_Config'!$C:$C,10),0),"False,0")</f>
        <v>0</v>
      </c>
      <c r="AI248" cm="1">
        <f t="array" ref="AI248">IF(FALSE,"True," &amp; IF(_xlfn.XLOOKUP("Service_Insecure_Match",'Scoring_Config'!$A:$A,'Scoring_Config'!$D:$D,"Yes")="Yes",_xlfn.XLOOKUP("Service_Insecure_Match",'Scoring_Config'!$A:$A,'Scoring_Config'!$C:$C,5),0),"False,0")</f>
        <v>0</v>
      </c>
      <c r="AJ248" cm="1">
        <f t="array" ref="AJ248">IF(FALSE,"True," &amp; IF(_xlfn.XLOOKUP("Risky_Inbound",'Scoring_Config'!$A:$A,'Scoring_Config'!$D:$D,"Yes")="Yes",_xlfn.XLOOKUP("Risky_Inbound",'Scoring_Config'!$A:$A,'Scoring_Config'!$C:$C,50),0),"False,0")</f>
        <v>0</v>
      </c>
      <c r="AK248" cm="1">
        <f t="array" ref="AK248">IF(FALSE,"True," &amp; IF(_xlfn.XLOOKUP("Risky_Outbound",'Scoring_Config'!$A:$A,'Scoring_Config'!$D:$D,"Yes")="Yes",_xlfn.XLOOKUP("Risky_Outbound",'Scoring_Config'!$A:$A,'Scoring_Config'!$C:$C,25),0),"False,0")</f>
        <v>0</v>
      </c>
      <c r="AL248" t="s">
        <v>6700</v>
      </c>
      <c r="AM248" cm="1">
        <f t="array" ref="AM24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48" t="s">
        <v>6697</v>
      </c>
      <c r="AO248" t="s">
        <v>6697</v>
      </c>
      <c r="AP248" t="s">
        <v>6697</v>
      </c>
      <c r="AQ248" cm="1">
        <f t="array" ref="AQ248">IF(FALSE,"True," &amp; IF(_xlfn.XLOOKUP("Service_IsAny",'Scoring_Config'!$A:$A,'Scoring_Config'!$D:$D,"Yes")="Yes",_xlfn.XLOOKUP("Service_IsAny",'Scoring_Config'!$A:$A,'Scoring_Config'!$C:$C,0),0),"False,0")</f>
        <v>0</v>
      </c>
      <c r="AR248">
        <v>0</v>
      </c>
      <c r="AS248" cm="1">
        <f t="array" ref="AS248">IF(FALSE,"True," &amp; IF(_xlfn.XLOOKUP("Service_RangeGt1000",'Scoring_Config'!$A:$A,'Scoring_Config'!$D:$D,"Yes")="Yes",_xlfn.XLOOKUP("Service_RangeGt1000",'Scoring_Config'!$A:$A,'Scoring_Config'!$C:$C,0),0),"False,0")</f>
        <v>0</v>
      </c>
      <c r="AT248" cm="1">
        <f t="array" ref="AT248">IF(FALSE,"True," &amp; IF(_xlfn.XLOOKUP("App_IsAny",'Scoring_Config'!$A:$A,'Scoring_Config'!$D:$D,"Yes")="Yes",_xlfn.XLOOKUP("App_IsAny",'Scoring_Config'!$A:$A,'Scoring_Config'!$C:$C,0),0),"False,0")</f>
        <v>0</v>
      </c>
      <c r="AU248">
        <v>1</v>
      </c>
      <c r="AV248" cm="1">
        <f t="array" ref="AV248">IF(FALSE,"True," &amp; IF(_xlfn.XLOOKUP("App_RangeGt1000",'Scoring_Config'!$A:$A,'Scoring_Config'!$D:$D,"Yes")="Yes",_xlfn.XLOOKUP("App_RangeGt1000",'Scoring_Config'!$A:$A,'Scoring_Config'!$C:$C,0),0),"False,0")</f>
        <v>0</v>
      </c>
      <c r="AW248" cm="1">
        <f t="array" ref="AW248">IF(FALSE,"True," &amp; IF(_xlfn.XLOOKUP("Action_IsDenyOrDrop",'Scoring_Config'!$A:$A,'Scoring_Config'!$D:$D,"Yes")="Yes",_xlfn.XLOOKUP("Action_IsDenyOrDrop",'Scoring_Config'!$A:$A,'Scoring_Config'!$C:$C,0),0),"False,0")</f>
        <v>0</v>
      </c>
      <c r="AX248" cm="1">
        <f t="array" ref="AX248">IF(LEFT(AW248,4)="True",0,(IF(LEFT(Y248,4)="True",IF(_xlfn.XLOOKUP("Src_IsAny",'Scoring_Config'!$A:$A,'Scoring_Config'!$D:$D,"Yes")="Yes",_xlfn.XLOOKUP("Src_IsAny",'Scoring_Config'!$A:$A,'Scoring_Config'!$C:$C,10),0),0)+IF(LEFT(Z248,4)="True",IF(_xlfn.XLOOKUP("Src_CIDR_Le_16",'Scoring_Config'!$A:$A,'Scoring_Config'!$D:$D,"Yes")="Yes",_xlfn.XLOOKUP("Src_CIDR_Le_16",'Scoring_Config'!$A:$A,'Scoring_Config'!$C:$C,10),0),0)+IF(LEFT(AA248,4)="True",IF(_xlfn.XLOOKUP("Src_CIDR_17_22",'Scoring_Config'!$A:$A,'Scoring_Config'!$D:$D,"Yes")="Yes",_xlfn.XLOOKUP("Src_CIDR_17_22",'Scoring_Config'!$A:$A,'Scoring_Config'!$C:$C,5),0),0)+IF(LEFT(AB248,4)="True",IF(_xlfn.XLOOKUP("Dst_IsAny",'Scoring_Config'!$A:$A,'Scoring_Config'!$D:$D,"Yes")="Yes",_xlfn.XLOOKUP("Dst_IsAny",'Scoring_Config'!$A:$A,'Scoring_Config'!$C:$C,10),0),0)+IF(LEFT(AC248,4)="True",IF(_xlfn.XLOOKUP("Dst_CIDR_Le_16",'Scoring_Config'!$A:$A,'Scoring_Config'!$D:$D,"Yes")="Yes",_xlfn.XLOOKUP("Dst_CIDR_Le_16",'Scoring_Config'!$A:$A,'Scoring_Config'!$C:$C,10),0),0)+IF(LEFT(AD248,4)="True",IF(_xlfn.XLOOKUP("Dst_CIDR_17_22",'Scoring_Config'!$A:$A,'Scoring_Config'!$D:$D,"Yes")="Yes",_xlfn.XLOOKUP("Dst_CIDR_17_22",'Scoring_Config'!$A:$A,'Scoring_Config'!$C:$C,5),0),0)+IF(LEFT(AE248,4)="True",IF(_xlfn.XLOOKUP("SrcZone_IsAny",'Scoring_Config'!$A:$A,'Scoring_Config'!$D:$D,"Yes")="Yes",_xlfn.XLOOKUP("SrcZone_IsAny",'Scoring_Config'!$A:$A,'Scoring_Config'!$C:$C,10),0),0)+IF(LEFT(AF248,4)="True",IF(_xlfn.XLOOKUP("DstZone_IsAny",'Scoring_Config'!$A:$A,'Scoring_Config'!$D:$D,"Yes")="Yes",_xlfn.XLOOKUP("DstZone_IsAny",'Scoring_Config'!$A:$A,'Scoring_Config'!$C:$C,10),0),0)+IF(LEFT(AG248,4)="True",IF(_xlfn.XLOOKUP("Service_Any_OR_RangeGt1000",'Scoring_Config'!$A:$A,'Scoring_Config'!$D:$D,"Yes")="Yes",_xlfn.XLOOKUP("Service_Any_OR_RangeGt1000",'Scoring_Config'!$A:$A,'Scoring_Config'!$C:$C,10),0),0)+IF(LEFT(AH248,4)="True",IF(_xlfn.XLOOKUP("App_Any_OR_RangeGt1000",'Scoring_Config'!$A:$A,'Scoring_Config'!$D:$D,"Yes")="Yes",_xlfn.XLOOKUP("App_Any_OR_RangeGt1000",'Scoring_Config'!$A:$A,'Scoring_Config'!$C:$C,10),0),0)+IF(LEFT(AI248,4)="True",IF(_xlfn.XLOOKUP("Service_Insecure_Match",'Scoring_Config'!$A:$A,'Scoring_Config'!$D:$D,"Yes")="Yes",_xlfn.XLOOKUP("Service_Insecure_Match",'Scoring_Config'!$A:$A,'Scoring_Config'!$C:$C,5),0),0)+IF(LEFT(AJ248,4)="True",IF(_xlfn.XLOOKUP("Risky_Inbound",'Scoring_Config'!$A:$A,'Scoring_Config'!$D:$D,"Yes")="Yes",_xlfn.XLOOKUP("Risky_Inbound",'Scoring_Config'!$A:$A,'Scoring_Config'!$C:$C,50),0),0)+IF(LEFT(AK248,4)="True",IF(_xlfn.XLOOKUP("Risky_Outbound",'Scoring_Config'!$A:$A,'Scoring_Config'!$D:$D,"Yes")="Yes",_xlfn.XLOOKUP("Risky_Outbound",'Scoring_Config'!$A:$A,'Scoring_Config'!$C:$C,25),0),0)+IF(LEFT(AZ248,4)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248,FIND(",",AL248)+1,100)),0)+IF(LEFT(AM248,4)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248,FIND(",",AN248)+1,100)),0)+IF(_xlfn.XLOOKUP("Profile_Scoring",'Scoring_Config'!$A:$A,'Scoring_Config'!$D:$D,"Yes")="Yes",VALUE(MID(AO248,FIND(",",AO248)+1,100)),0)+IF(_xlfn.XLOOKUP("Options_Scoring",'Scoring_Config'!$A:$A,'Scoring_Config'!$D:$D,"Yes")="Yes",VALUE(MID(AP248,FIND(",",AP248)+1,100)),0)))</f>
        <v>0</v>
      </c>
      <c r="AZ248" cm="1">
        <f t="array" ref="AZ248">IF(FALSE,"True," &amp; IF(_xlfn.XLOOKUP("Migrate_Insecure",'Scoring_Config'!$A:$A,'Scoring_Config'!$D:$D,"Yes")="Yes",_xlfn.XLOOKUP("Migrate_Insecure",'Scoring_Config'!$A:$A,'Scoring_Config'!$C:$C,10),0),"False,0")</f>
        <v>0</v>
      </c>
    </row>
    <row r="249" spans="1:52">
      <c r="A249" t="s">
        <v>1979</v>
      </c>
      <c r="B249" t="s">
        <v>2223</v>
      </c>
      <c r="C249" t="s">
        <v>3542</v>
      </c>
      <c r="D249" t="s">
        <v>3549</v>
      </c>
      <c r="E249" t="s">
        <v>3563</v>
      </c>
      <c r="F249" t="s">
        <v>3652</v>
      </c>
      <c r="G249" t="s">
        <v>202</v>
      </c>
      <c r="H249" t="s">
        <v>4059</v>
      </c>
      <c r="I249" t="s">
        <v>3970</v>
      </c>
      <c r="J249" t="s">
        <v>637</v>
      </c>
      <c r="K249" t="s">
        <v>174</v>
      </c>
      <c r="L249" t="s">
        <v>1375</v>
      </c>
      <c r="M249" t="s">
        <v>1974</v>
      </c>
      <c r="N249" t="s">
        <v>4315</v>
      </c>
      <c r="O249" t="s">
        <v>4319</v>
      </c>
      <c r="P249" t="s">
        <v>4323</v>
      </c>
      <c r="Q249" t="s">
        <v>4506</v>
      </c>
      <c r="R249" t="s">
        <v>5439</v>
      </c>
      <c r="S249" t="s">
        <v>4324</v>
      </c>
      <c r="T249" t="s">
        <v>5646</v>
      </c>
      <c r="U249" t="s">
        <v>6096</v>
      </c>
      <c r="Y249" cm="1">
        <f t="array" ref="Y249">IF(FALSE,"True," &amp; IF(_xlfn.XLOOKUP("Src_IsAny",'Scoring_Config'!$A:$A,'Scoring_Config'!$D:$D,"Yes")="Yes",_xlfn.XLOOKUP("Src_IsAny",'Scoring_Config'!$A:$A,'Scoring_Config'!$C:$C,10),0),"False,0")</f>
        <v>0</v>
      </c>
      <c r="Z249" cm="1">
        <f t="array" ref="Z249">IF(FALSE,"True," &amp; IF(_xlfn.XLOOKUP("Src_CIDR_Le_16",'Scoring_Config'!$A:$A,'Scoring_Config'!$D:$D,"Yes")="Yes",_xlfn.XLOOKUP("Src_CIDR_Le_16",'Scoring_Config'!$A:$A,'Scoring_Config'!$C:$C,10),0),"False,0")</f>
        <v>0</v>
      </c>
      <c r="AA249" cm="1">
        <f t="array" ref="AA249">IF(TRUE,"True," &amp; IF(_xlfn.XLOOKUP("Src_CIDR_17_22",'Scoring_Config'!$A:$A,'Scoring_Config'!$D:$D,"Yes")="Yes",_xlfn.XLOOKUP("Src_CIDR_17_22",'Scoring_Config'!$A:$A,'Scoring_Config'!$C:$C,5),0),"False,0")</f>
        <v>0</v>
      </c>
      <c r="AB249" cm="1">
        <f t="array" ref="AB249">IF(FALSE,"True," &amp; IF(_xlfn.XLOOKUP("Dst_IsAny",'Scoring_Config'!$A:$A,'Scoring_Config'!$D:$D,"Yes")="Yes",_xlfn.XLOOKUP("Dst_IsAny",'Scoring_Config'!$A:$A,'Scoring_Config'!$C:$C,10),0),"False,0")</f>
        <v>0</v>
      </c>
      <c r="AC249" cm="1">
        <f t="array" ref="AC249">IF(TRUE,"True," &amp; IF(_xlfn.XLOOKUP("Dst_CIDR_Le_16",'Scoring_Config'!$A:$A,'Scoring_Config'!$D:$D,"Yes")="Yes",_xlfn.XLOOKUP("Dst_CIDR_Le_16",'Scoring_Config'!$A:$A,'Scoring_Config'!$C:$C,10),0),"False,0")</f>
        <v>0</v>
      </c>
      <c r="AD249" cm="1">
        <f t="array" ref="AD249">IF(FALSE,"True," &amp; IF(_xlfn.XLOOKUP("Dst_CIDR_17_22",'Scoring_Config'!$A:$A,'Scoring_Config'!$D:$D,"Yes")="Yes",_xlfn.XLOOKUP("Dst_CIDR_17_22",'Scoring_Config'!$A:$A,'Scoring_Config'!$C:$C,5),0),"False,0")</f>
        <v>0</v>
      </c>
      <c r="AE249" cm="1">
        <f t="array" ref="AE249">IF(FALSE,"True," &amp; IF(_xlfn.XLOOKUP("SrcZone_IsAny",'Scoring_Config'!$A:$A,'Scoring_Config'!$D:$D,"Yes")="Yes",_xlfn.XLOOKUP("SrcZone_IsAny",'Scoring_Config'!$A:$A,'Scoring_Config'!$C:$C,10),0),"False,0")</f>
        <v>0</v>
      </c>
      <c r="AF249" cm="1">
        <f t="array" ref="AF249">IF(FALSE,"True," &amp; IF(_xlfn.XLOOKUP("DstZone_IsAny",'Scoring_Config'!$A:$A,'Scoring_Config'!$D:$D,"Yes")="Yes",_xlfn.XLOOKUP("DstZone_IsAny",'Scoring_Config'!$A:$A,'Scoring_Config'!$C:$C,10),0),"False,0")</f>
        <v>0</v>
      </c>
      <c r="AG249" cm="1">
        <f t="array" ref="AG24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49" cm="1">
        <f t="array" ref="AH249">IF(TRUE,"True," &amp; IF(_xlfn.XLOOKUP("App_Any_OR_RangeGt1000",'Scoring_Config'!$A:$A,'Scoring_Config'!$D:$D,"Yes")="Yes",_xlfn.XLOOKUP("App_Any_OR_RangeGt1000",'Scoring_Config'!$A:$A,'Scoring_Config'!$C:$C,10),0),"False,0")</f>
        <v>0</v>
      </c>
      <c r="AI249" cm="1">
        <f t="array" ref="AI249">IF(TRUE,"True," &amp; IF(_xlfn.XLOOKUP("Service_Insecure_Match",'Scoring_Config'!$A:$A,'Scoring_Config'!$D:$D,"Yes")="Yes",_xlfn.XLOOKUP("Service_Insecure_Match",'Scoring_Config'!$A:$A,'Scoring_Config'!$C:$C,5),0),"False,0")</f>
        <v>0</v>
      </c>
      <c r="AJ249" cm="1">
        <f t="array" ref="AJ249">IF(FALSE,"True," &amp; IF(_xlfn.XLOOKUP("Risky_Inbound",'Scoring_Config'!$A:$A,'Scoring_Config'!$D:$D,"Yes")="Yes",_xlfn.XLOOKUP("Risky_Inbound",'Scoring_Config'!$A:$A,'Scoring_Config'!$C:$C,50),0),"False,0")</f>
        <v>0</v>
      </c>
      <c r="AK249" cm="1">
        <f t="array" ref="AK249">IF(FALSE,"True," &amp; IF(_xlfn.XLOOKUP("Risky_Outbound",'Scoring_Config'!$A:$A,'Scoring_Config'!$D:$D,"Yes")="Yes",_xlfn.XLOOKUP("Risky_Outbound",'Scoring_Config'!$A:$A,'Scoring_Config'!$C:$C,25),0),"False,0")</f>
        <v>0</v>
      </c>
      <c r="AL249" t="s">
        <v>6699</v>
      </c>
      <c r="AM249" cm="1">
        <f t="array" ref="AM24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49" t="s">
        <v>6702</v>
      </c>
      <c r="AO249" t="s">
        <v>6697</v>
      </c>
      <c r="AP249" t="s">
        <v>6697</v>
      </c>
      <c r="AQ249" cm="1">
        <f t="array" ref="AQ249">IF(FALSE,"True," &amp; IF(_xlfn.XLOOKUP("Service_IsAny",'Scoring_Config'!$A:$A,'Scoring_Config'!$D:$D,"Yes")="Yes",_xlfn.XLOOKUP("Service_IsAny",'Scoring_Config'!$A:$A,'Scoring_Config'!$C:$C,0),0),"False,0")</f>
        <v>0</v>
      </c>
      <c r="AR249">
        <v>40</v>
      </c>
      <c r="AS249" cm="1">
        <f t="array" ref="AS249">IF(FALSE,"True," &amp; IF(_xlfn.XLOOKUP("Service_RangeGt1000",'Scoring_Config'!$A:$A,'Scoring_Config'!$D:$D,"Yes")="Yes",_xlfn.XLOOKUP("Service_RangeGt1000",'Scoring_Config'!$A:$A,'Scoring_Config'!$C:$C,0),0),"False,0")</f>
        <v>0</v>
      </c>
      <c r="AT249" cm="1">
        <f t="array" ref="AT249">IF(TRUE,"True," &amp; IF(_xlfn.XLOOKUP("App_IsAny",'Scoring_Config'!$A:$A,'Scoring_Config'!$D:$D,"Yes")="Yes",_xlfn.XLOOKUP("App_IsAny",'Scoring_Config'!$A:$A,'Scoring_Config'!$C:$C,0),0),"False,0")</f>
        <v>0</v>
      </c>
      <c r="AU249">
        <v>65535</v>
      </c>
      <c r="AV249" cm="1">
        <f t="array" ref="AV249">IF(TRUE,"True," &amp; IF(_xlfn.XLOOKUP("App_RangeGt1000",'Scoring_Config'!$A:$A,'Scoring_Config'!$D:$D,"Yes")="Yes",_xlfn.XLOOKUP("App_RangeGt1000",'Scoring_Config'!$A:$A,'Scoring_Config'!$C:$C,0),0),"False,0")</f>
        <v>0</v>
      </c>
      <c r="AW249" cm="1">
        <f t="array" ref="AW249">IF(FALSE,"True," &amp; IF(_xlfn.XLOOKUP("Action_IsDenyOrDrop",'Scoring_Config'!$A:$A,'Scoring_Config'!$D:$D,"Yes")="Yes",_xlfn.XLOOKUP("Action_IsDenyOrDrop",'Scoring_Config'!$A:$A,'Scoring_Config'!$C:$C,0),0),"False,0")</f>
        <v>0</v>
      </c>
      <c r="AX249" cm="1">
        <f t="array" ref="AX249">IF(LEFT(AW249,4)="True",0,(IF(LEFT(Y249,4)="True",IF(_xlfn.XLOOKUP("Src_IsAny",'Scoring_Config'!$A:$A,'Scoring_Config'!$D:$D,"Yes")="Yes",_xlfn.XLOOKUP("Src_IsAny",'Scoring_Config'!$A:$A,'Scoring_Config'!$C:$C,10),0),0)+IF(LEFT(Z249,4)="True",IF(_xlfn.XLOOKUP("Src_CIDR_Le_16",'Scoring_Config'!$A:$A,'Scoring_Config'!$D:$D,"Yes")="Yes",_xlfn.XLOOKUP("Src_CIDR_Le_16",'Scoring_Config'!$A:$A,'Scoring_Config'!$C:$C,10),0),0)+IF(LEFT(AA249,4)="True",IF(_xlfn.XLOOKUP("Src_CIDR_17_22",'Scoring_Config'!$A:$A,'Scoring_Config'!$D:$D,"Yes")="Yes",_xlfn.XLOOKUP("Src_CIDR_17_22",'Scoring_Config'!$A:$A,'Scoring_Config'!$C:$C,5),0),0)+IF(LEFT(AB249,4)="True",IF(_xlfn.XLOOKUP("Dst_IsAny",'Scoring_Config'!$A:$A,'Scoring_Config'!$D:$D,"Yes")="Yes",_xlfn.XLOOKUP("Dst_IsAny",'Scoring_Config'!$A:$A,'Scoring_Config'!$C:$C,10),0),0)+IF(LEFT(AC249,4)="True",IF(_xlfn.XLOOKUP("Dst_CIDR_Le_16",'Scoring_Config'!$A:$A,'Scoring_Config'!$D:$D,"Yes")="Yes",_xlfn.XLOOKUP("Dst_CIDR_Le_16",'Scoring_Config'!$A:$A,'Scoring_Config'!$C:$C,10),0),0)+IF(LEFT(AD249,4)="True",IF(_xlfn.XLOOKUP("Dst_CIDR_17_22",'Scoring_Config'!$A:$A,'Scoring_Config'!$D:$D,"Yes")="Yes",_xlfn.XLOOKUP("Dst_CIDR_17_22",'Scoring_Config'!$A:$A,'Scoring_Config'!$C:$C,5),0),0)+IF(LEFT(AE249,4)="True",IF(_xlfn.XLOOKUP("SrcZone_IsAny",'Scoring_Config'!$A:$A,'Scoring_Config'!$D:$D,"Yes")="Yes",_xlfn.XLOOKUP("SrcZone_IsAny",'Scoring_Config'!$A:$A,'Scoring_Config'!$C:$C,10),0),0)+IF(LEFT(AF249,4)="True",IF(_xlfn.XLOOKUP("DstZone_IsAny",'Scoring_Config'!$A:$A,'Scoring_Config'!$D:$D,"Yes")="Yes",_xlfn.XLOOKUP("DstZone_IsAny",'Scoring_Config'!$A:$A,'Scoring_Config'!$C:$C,10),0),0)+IF(LEFT(AG249,4)="True",IF(_xlfn.XLOOKUP("Service_Any_OR_RangeGt1000",'Scoring_Config'!$A:$A,'Scoring_Config'!$D:$D,"Yes")="Yes",_xlfn.XLOOKUP("Service_Any_OR_RangeGt1000",'Scoring_Config'!$A:$A,'Scoring_Config'!$C:$C,10),0),0)+IF(LEFT(AH249,4)="True",IF(_xlfn.XLOOKUP("App_Any_OR_RangeGt1000",'Scoring_Config'!$A:$A,'Scoring_Config'!$D:$D,"Yes")="Yes",_xlfn.XLOOKUP("App_Any_OR_RangeGt1000",'Scoring_Config'!$A:$A,'Scoring_Config'!$C:$C,10),0),0)+IF(LEFT(AI249,4)="True",IF(_xlfn.XLOOKUP("Service_Insecure_Match",'Scoring_Config'!$A:$A,'Scoring_Config'!$D:$D,"Yes")="Yes",_xlfn.XLOOKUP("Service_Insecure_Match",'Scoring_Config'!$A:$A,'Scoring_Config'!$C:$C,5),0),0)+IF(LEFT(AJ249,4)="True",IF(_xlfn.XLOOKUP("Risky_Inbound",'Scoring_Config'!$A:$A,'Scoring_Config'!$D:$D,"Yes")="Yes",_xlfn.XLOOKUP("Risky_Inbound",'Scoring_Config'!$A:$A,'Scoring_Config'!$C:$C,50),0),0)+IF(LEFT(AK249,4)="True",IF(_xlfn.XLOOKUP("Risky_Outbound",'Scoring_Config'!$A:$A,'Scoring_Config'!$D:$D,"Yes")="Yes",_xlfn.XLOOKUP("Risky_Outbound",'Scoring_Config'!$A:$A,'Scoring_Config'!$C:$C,25),0),0)+IF(LEFT(AZ249,4)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249,FIND(",",AL249)+1,100)),0)+IF(LEFT(AM249,4)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249,FIND(",",AN249)+1,100)),0)+IF(_xlfn.XLOOKUP("Profile_Scoring",'Scoring_Config'!$A:$A,'Scoring_Config'!$D:$D,"Yes")="Yes",VALUE(MID(AO249,FIND(",",AO249)+1,100)),0)+IF(_xlfn.XLOOKUP("Options_Scoring",'Scoring_Config'!$A:$A,'Scoring_Config'!$D:$D,"Yes")="Yes",VALUE(MID(AP249,FIND(",",AP249)+1,100)),0)))</f>
        <v>0</v>
      </c>
      <c r="AY249" t="s">
        <v>6706</v>
      </c>
      <c r="AZ249" cm="1">
        <f t="array" ref="AZ249">IF(TRUE,"True," &amp; IF(_xlfn.XLOOKUP("Migrate_Insecure",'Scoring_Config'!$A:$A,'Scoring_Config'!$D:$D,"Yes")="Yes",_xlfn.XLOOKUP("Migrate_Insecure",'Scoring_Config'!$A:$A,'Scoring_Config'!$C:$C,10),0),"False,0")</f>
        <v>0</v>
      </c>
    </row>
    <row r="250" spans="1:52">
      <c r="A250" t="s">
        <v>1979</v>
      </c>
      <c r="B250" t="s">
        <v>2224</v>
      </c>
      <c r="C250" t="s">
        <v>3542</v>
      </c>
      <c r="D250" t="s">
        <v>3549</v>
      </c>
      <c r="E250" t="s">
        <v>3563</v>
      </c>
      <c r="F250" t="s">
        <v>3652</v>
      </c>
      <c r="G250" t="s">
        <v>202</v>
      </c>
      <c r="H250" t="s">
        <v>4059</v>
      </c>
      <c r="I250" t="s">
        <v>3576</v>
      </c>
      <c r="J250" t="s">
        <v>637</v>
      </c>
      <c r="K250" t="s">
        <v>1696</v>
      </c>
      <c r="L250" t="s">
        <v>1327</v>
      </c>
      <c r="M250" t="s">
        <v>1974</v>
      </c>
      <c r="N250" t="s">
        <v>4315</v>
      </c>
      <c r="O250" t="s">
        <v>4319</v>
      </c>
      <c r="P250" t="s">
        <v>4323</v>
      </c>
      <c r="Q250" t="s">
        <v>4506</v>
      </c>
      <c r="R250" t="s">
        <v>5439</v>
      </c>
      <c r="S250" t="s">
        <v>4324</v>
      </c>
      <c r="T250" t="s">
        <v>5646</v>
      </c>
      <c r="U250" t="s">
        <v>6097</v>
      </c>
      <c r="Y250" cm="1">
        <f t="array" ref="Y250">IF(FALSE,"True," &amp; IF(_xlfn.XLOOKUP("Src_IsAny",'Scoring_Config'!$A:$A,'Scoring_Config'!$D:$D,"Yes")="Yes",_xlfn.XLOOKUP("Src_IsAny",'Scoring_Config'!$A:$A,'Scoring_Config'!$C:$C,10),0),"False,0")</f>
        <v>0</v>
      </c>
      <c r="Z250" cm="1">
        <f t="array" ref="Z250">IF(FALSE,"True," &amp; IF(_xlfn.XLOOKUP("Src_CIDR_Le_16",'Scoring_Config'!$A:$A,'Scoring_Config'!$D:$D,"Yes")="Yes",_xlfn.XLOOKUP("Src_CIDR_Le_16",'Scoring_Config'!$A:$A,'Scoring_Config'!$C:$C,10),0),"False,0")</f>
        <v>0</v>
      </c>
      <c r="AA250" cm="1">
        <f t="array" ref="AA250">IF(TRUE,"True," &amp; IF(_xlfn.XLOOKUP("Src_CIDR_17_22",'Scoring_Config'!$A:$A,'Scoring_Config'!$D:$D,"Yes")="Yes",_xlfn.XLOOKUP("Src_CIDR_17_22",'Scoring_Config'!$A:$A,'Scoring_Config'!$C:$C,5),0),"False,0")</f>
        <v>0</v>
      </c>
      <c r="AB250" cm="1">
        <f t="array" ref="AB250">IF(FALSE,"True," &amp; IF(_xlfn.XLOOKUP("Dst_IsAny",'Scoring_Config'!$A:$A,'Scoring_Config'!$D:$D,"Yes")="Yes",_xlfn.XLOOKUP("Dst_IsAny",'Scoring_Config'!$A:$A,'Scoring_Config'!$C:$C,10),0),"False,0")</f>
        <v>0</v>
      </c>
      <c r="AC250" cm="1">
        <f t="array" ref="AC250">IF(TRUE,"True," &amp; IF(_xlfn.XLOOKUP("Dst_CIDR_Le_16",'Scoring_Config'!$A:$A,'Scoring_Config'!$D:$D,"Yes")="Yes",_xlfn.XLOOKUP("Dst_CIDR_Le_16",'Scoring_Config'!$A:$A,'Scoring_Config'!$C:$C,10),0),"False,0")</f>
        <v>0</v>
      </c>
      <c r="AD250" cm="1">
        <f t="array" ref="AD250">IF(FALSE,"True," &amp; IF(_xlfn.XLOOKUP("Dst_CIDR_17_22",'Scoring_Config'!$A:$A,'Scoring_Config'!$D:$D,"Yes")="Yes",_xlfn.XLOOKUP("Dst_CIDR_17_22",'Scoring_Config'!$A:$A,'Scoring_Config'!$C:$C,5),0),"False,0")</f>
        <v>0</v>
      </c>
      <c r="AE250" cm="1">
        <f t="array" ref="AE250">IF(FALSE,"True," &amp; IF(_xlfn.XLOOKUP("SrcZone_IsAny",'Scoring_Config'!$A:$A,'Scoring_Config'!$D:$D,"Yes")="Yes",_xlfn.XLOOKUP("SrcZone_IsAny",'Scoring_Config'!$A:$A,'Scoring_Config'!$C:$C,10),0),"False,0")</f>
        <v>0</v>
      </c>
      <c r="AF250" cm="1">
        <f t="array" ref="AF250">IF(FALSE,"True," &amp; IF(_xlfn.XLOOKUP("DstZone_IsAny",'Scoring_Config'!$A:$A,'Scoring_Config'!$D:$D,"Yes")="Yes",_xlfn.XLOOKUP("DstZone_IsAny",'Scoring_Config'!$A:$A,'Scoring_Config'!$C:$C,10),0),"False,0")</f>
        <v>0</v>
      </c>
      <c r="AG250" cm="1">
        <f t="array" ref="AG25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50" cm="1">
        <f t="array" ref="AH250">IF(FALSE,"True," &amp; IF(_xlfn.XLOOKUP("App_Any_OR_RangeGt1000",'Scoring_Config'!$A:$A,'Scoring_Config'!$D:$D,"Yes")="Yes",_xlfn.XLOOKUP("App_Any_OR_RangeGt1000",'Scoring_Config'!$A:$A,'Scoring_Config'!$C:$C,10),0),"False,0")</f>
        <v>0</v>
      </c>
      <c r="AI250" cm="1">
        <f t="array" ref="AI250">IF(FALSE,"True," &amp; IF(_xlfn.XLOOKUP("Service_Insecure_Match",'Scoring_Config'!$A:$A,'Scoring_Config'!$D:$D,"Yes")="Yes",_xlfn.XLOOKUP("Service_Insecure_Match",'Scoring_Config'!$A:$A,'Scoring_Config'!$C:$C,5),0),"False,0")</f>
        <v>0</v>
      </c>
      <c r="AJ250" cm="1">
        <f t="array" ref="AJ250">IF(FALSE,"True," &amp; IF(_xlfn.XLOOKUP("Risky_Inbound",'Scoring_Config'!$A:$A,'Scoring_Config'!$D:$D,"Yes")="Yes",_xlfn.XLOOKUP("Risky_Inbound",'Scoring_Config'!$A:$A,'Scoring_Config'!$C:$C,50),0),"False,0")</f>
        <v>0</v>
      </c>
      <c r="AK250" cm="1">
        <f t="array" ref="AK250">IF(FALSE,"True," &amp; IF(_xlfn.XLOOKUP("Risky_Outbound",'Scoring_Config'!$A:$A,'Scoring_Config'!$D:$D,"Yes")="Yes",_xlfn.XLOOKUP("Risky_Outbound",'Scoring_Config'!$A:$A,'Scoring_Config'!$C:$C,25),0),"False,0")</f>
        <v>0</v>
      </c>
      <c r="AL250" t="s">
        <v>6699</v>
      </c>
      <c r="AM250" cm="1">
        <f t="array" ref="AM25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50" t="s">
        <v>6702</v>
      </c>
      <c r="AO250" t="s">
        <v>6697</v>
      </c>
      <c r="AP250" t="s">
        <v>6697</v>
      </c>
      <c r="AQ250" cm="1">
        <f t="array" ref="AQ250">IF(FALSE,"True," &amp; IF(_xlfn.XLOOKUP("Service_IsAny",'Scoring_Config'!$A:$A,'Scoring_Config'!$D:$D,"Yes")="Yes",_xlfn.XLOOKUP("Service_IsAny",'Scoring_Config'!$A:$A,'Scoring_Config'!$C:$C,0),0),"False,0")</f>
        <v>0</v>
      </c>
      <c r="AR250">
        <v>0</v>
      </c>
      <c r="AS250" cm="1">
        <f t="array" ref="AS250">IF(FALSE,"True," &amp; IF(_xlfn.XLOOKUP("Service_RangeGt1000",'Scoring_Config'!$A:$A,'Scoring_Config'!$D:$D,"Yes")="Yes",_xlfn.XLOOKUP("Service_RangeGt1000",'Scoring_Config'!$A:$A,'Scoring_Config'!$C:$C,0),0),"False,0")</f>
        <v>0</v>
      </c>
      <c r="AT250" cm="1">
        <f t="array" ref="AT250">IF(FALSE,"True," &amp; IF(_xlfn.XLOOKUP("App_IsAny",'Scoring_Config'!$A:$A,'Scoring_Config'!$D:$D,"Yes")="Yes",_xlfn.XLOOKUP("App_IsAny",'Scoring_Config'!$A:$A,'Scoring_Config'!$C:$C,0),0),"False,0")</f>
        <v>0</v>
      </c>
      <c r="AU250">
        <v>0</v>
      </c>
      <c r="AV250" cm="1">
        <f t="array" ref="AV250">IF(FALSE,"True," &amp; IF(_xlfn.XLOOKUP("App_RangeGt1000",'Scoring_Config'!$A:$A,'Scoring_Config'!$D:$D,"Yes")="Yes",_xlfn.XLOOKUP("App_RangeGt1000",'Scoring_Config'!$A:$A,'Scoring_Config'!$C:$C,0),0),"False,0")</f>
        <v>0</v>
      </c>
      <c r="AW250" cm="1">
        <f t="array" ref="AW250">IF(FALSE,"True," &amp; IF(_xlfn.XLOOKUP("Action_IsDenyOrDrop",'Scoring_Config'!$A:$A,'Scoring_Config'!$D:$D,"Yes")="Yes",_xlfn.XLOOKUP("Action_IsDenyOrDrop",'Scoring_Config'!$A:$A,'Scoring_Config'!$C:$C,0),0),"False,0")</f>
        <v>0</v>
      </c>
      <c r="AX250" cm="1">
        <f t="array" ref="AX250">IF(LEFT(AW250,4)="True",0,(IF(LEFT(Y250,4)="True",IF(_xlfn.XLOOKUP("Src_IsAny",'Scoring_Config'!$A:$A,'Scoring_Config'!$D:$D,"Yes")="Yes",_xlfn.XLOOKUP("Src_IsAny",'Scoring_Config'!$A:$A,'Scoring_Config'!$C:$C,10),0),0)+IF(LEFT(Z250,4)="True",IF(_xlfn.XLOOKUP("Src_CIDR_Le_16",'Scoring_Config'!$A:$A,'Scoring_Config'!$D:$D,"Yes")="Yes",_xlfn.XLOOKUP("Src_CIDR_Le_16",'Scoring_Config'!$A:$A,'Scoring_Config'!$C:$C,10),0),0)+IF(LEFT(AA250,4)="True",IF(_xlfn.XLOOKUP("Src_CIDR_17_22",'Scoring_Config'!$A:$A,'Scoring_Config'!$D:$D,"Yes")="Yes",_xlfn.XLOOKUP("Src_CIDR_17_22",'Scoring_Config'!$A:$A,'Scoring_Config'!$C:$C,5),0),0)+IF(LEFT(AB250,4)="True",IF(_xlfn.XLOOKUP("Dst_IsAny",'Scoring_Config'!$A:$A,'Scoring_Config'!$D:$D,"Yes")="Yes",_xlfn.XLOOKUP("Dst_IsAny",'Scoring_Config'!$A:$A,'Scoring_Config'!$C:$C,10),0),0)+IF(LEFT(AC250,4)="True",IF(_xlfn.XLOOKUP("Dst_CIDR_Le_16",'Scoring_Config'!$A:$A,'Scoring_Config'!$D:$D,"Yes")="Yes",_xlfn.XLOOKUP("Dst_CIDR_Le_16",'Scoring_Config'!$A:$A,'Scoring_Config'!$C:$C,10),0),0)+IF(LEFT(AD250,4)="True",IF(_xlfn.XLOOKUP("Dst_CIDR_17_22",'Scoring_Config'!$A:$A,'Scoring_Config'!$D:$D,"Yes")="Yes",_xlfn.XLOOKUP("Dst_CIDR_17_22",'Scoring_Config'!$A:$A,'Scoring_Config'!$C:$C,5),0),0)+IF(LEFT(AE250,4)="True",IF(_xlfn.XLOOKUP("SrcZone_IsAny",'Scoring_Config'!$A:$A,'Scoring_Config'!$D:$D,"Yes")="Yes",_xlfn.XLOOKUP("SrcZone_IsAny",'Scoring_Config'!$A:$A,'Scoring_Config'!$C:$C,10),0),0)+IF(LEFT(AF250,4)="True",IF(_xlfn.XLOOKUP("DstZone_IsAny",'Scoring_Config'!$A:$A,'Scoring_Config'!$D:$D,"Yes")="Yes",_xlfn.XLOOKUP("DstZone_IsAny",'Scoring_Config'!$A:$A,'Scoring_Config'!$C:$C,10),0),0)+IF(LEFT(AG250,4)="True",IF(_xlfn.XLOOKUP("Service_Any_OR_RangeGt1000",'Scoring_Config'!$A:$A,'Scoring_Config'!$D:$D,"Yes")="Yes",_xlfn.XLOOKUP("Service_Any_OR_RangeGt1000",'Scoring_Config'!$A:$A,'Scoring_Config'!$C:$C,10),0),0)+IF(LEFT(AH250,4)="True",IF(_xlfn.XLOOKUP("App_Any_OR_RangeGt1000",'Scoring_Config'!$A:$A,'Scoring_Config'!$D:$D,"Yes")="Yes",_xlfn.XLOOKUP("App_Any_OR_RangeGt1000",'Scoring_Config'!$A:$A,'Scoring_Config'!$C:$C,10),0),0)+IF(LEFT(AI250,4)="True",IF(_xlfn.XLOOKUP("Service_Insecure_Match",'Scoring_Config'!$A:$A,'Scoring_Config'!$D:$D,"Yes")="Yes",_xlfn.XLOOKUP("Service_Insecure_Match",'Scoring_Config'!$A:$A,'Scoring_Config'!$C:$C,5),0),0)+IF(LEFT(AJ250,4)="True",IF(_xlfn.XLOOKUP("Risky_Inbound",'Scoring_Config'!$A:$A,'Scoring_Config'!$D:$D,"Yes")="Yes",_xlfn.XLOOKUP("Risky_Inbound",'Scoring_Config'!$A:$A,'Scoring_Config'!$C:$C,50),0),0)+IF(LEFT(AK250,4)="True",IF(_xlfn.XLOOKUP("Risky_Outbound",'Scoring_Config'!$A:$A,'Scoring_Config'!$D:$D,"Yes")="Yes",_xlfn.XLOOKUP("Risky_Outbound",'Scoring_Config'!$A:$A,'Scoring_Config'!$C:$C,25),0),0)+IF(LEFT(AZ250,4)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250,FIND(",",AL250)+1,100)),0)+IF(LEFT(AM250,4)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250,FIND(",",AN250)+1,100)),0)+IF(_xlfn.XLOOKUP("Profile_Scoring",'Scoring_Config'!$A:$A,'Scoring_Config'!$D:$D,"Yes")="Yes",VALUE(MID(AO250,FIND(",",AO250)+1,100)),0)+IF(_xlfn.XLOOKUP("Options_Scoring",'Scoring_Config'!$A:$A,'Scoring_Config'!$D:$D,"Yes")="Yes",VALUE(MID(AP250,FIND(",",AP250)+1,100)),0)))</f>
        <v>0</v>
      </c>
      <c r="AZ250" cm="1">
        <f t="array" ref="AZ250">IF(FALSE,"True," &amp; IF(_xlfn.XLOOKUP("Migrate_Insecure",'Scoring_Config'!$A:$A,'Scoring_Config'!$D:$D,"Yes")="Yes",_xlfn.XLOOKUP("Migrate_Insecure",'Scoring_Config'!$A:$A,'Scoring_Config'!$C:$C,10),0),"False,0")</f>
        <v>0</v>
      </c>
    </row>
    <row r="251" spans="1:52">
      <c r="A251" t="s">
        <v>1979</v>
      </c>
      <c r="B251" t="s">
        <v>2225</v>
      </c>
      <c r="C251" t="s">
        <v>3542</v>
      </c>
      <c r="D251" t="s">
        <v>3545</v>
      </c>
      <c r="E251" t="s">
        <v>3563</v>
      </c>
      <c r="F251" t="s">
        <v>3652</v>
      </c>
      <c r="G251" t="s">
        <v>202</v>
      </c>
      <c r="H251" t="s">
        <v>4060</v>
      </c>
      <c r="I251" t="s">
        <v>3576</v>
      </c>
      <c r="J251" t="s">
        <v>917</v>
      </c>
      <c r="K251" t="s">
        <v>174</v>
      </c>
      <c r="L251" t="s">
        <v>1376</v>
      </c>
      <c r="M251" t="s">
        <v>1974</v>
      </c>
      <c r="N251" t="s">
        <v>4315</v>
      </c>
      <c r="O251" t="s">
        <v>4319</v>
      </c>
      <c r="P251" t="s">
        <v>4323</v>
      </c>
      <c r="Q251" t="s">
        <v>4506</v>
      </c>
      <c r="R251" t="s">
        <v>5439</v>
      </c>
      <c r="S251" t="s">
        <v>4324</v>
      </c>
      <c r="T251" t="s">
        <v>5647</v>
      </c>
      <c r="U251" t="s">
        <v>6098</v>
      </c>
      <c r="Y251" cm="1">
        <f t="array" ref="Y251">IF(FALSE,"True," &amp; IF(_xlfn.XLOOKUP("Src_IsAny",'Scoring_Config'!$A:$A,'Scoring_Config'!$D:$D,"Yes")="Yes",_xlfn.XLOOKUP("Src_IsAny",'Scoring_Config'!$A:$A,'Scoring_Config'!$C:$C,10),0),"False,0")</f>
        <v>0</v>
      </c>
      <c r="Z251" cm="1">
        <f t="array" ref="Z251">IF(FALSE,"True," &amp; IF(_xlfn.XLOOKUP("Src_CIDR_Le_16",'Scoring_Config'!$A:$A,'Scoring_Config'!$D:$D,"Yes")="Yes",_xlfn.XLOOKUP("Src_CIDR_Le_16",'Scoring_Config'!$A:$A,'Scoring_Config'!$C:$C,10),0),"False,0")</f>
        <v>0</v>
      </c>
      <c r="AA251" cm="1">
        <f t="array" ref="AA251">IF(TRUE,"True," &amp; IF(_xlfn.XLOOKUP("Src_CIDR_17_22",'Scoring_Config'!$A:$A,'Scoring_Config'!$D:$D,"Yes")="Yes",_xlfn.XLOOKUP("Src_CIDR_17_22",'Scoring_Config'!$A:$A,'Scoring_Config'!$C:$C,5),0),"False,0")</f>
        <v>0</v>
      </c>
      <c r="AB251" cm="1">
        <f t="array" ref="AB251">IF(FALSE,"True," &amp; IF(_xlfn.XLOOKUP("Dst_IsAny",'Scoring_Config'!$A:$A,'Scoring_Config'!$D:$D,"Yes")="Yes",_xlfn.XLOOKUP("Dst_IsAny",'Scoring_Config'!$A:$A,'Scoring_Config'!$C:$C,10),0),"False,0")</f>
        <v>0</v>
      </c>
      <c r="AC251" cm="1">
        <f t="array" ref="AC251">IF(TRUE,"True," &amp; IF(_xlfn.XLOOKUP("Dst_CIDR_Le_16",'Scoring_Config'!$A:$A,'Scoring_Config'!$D:$D,"Yes")="Yes",_xlfn.XLOOKUP("Dst_CIDR_Le_16",'Scoring_Config'!$A:$A,'Scoring_Config'!$C:$C,10),0),"False,0")</f>
        <v>0</v>
      </c>
      <c r="AD251" cm="1">
        <f t="array" ref="AD251">IF(FALSE,"True," &amp; IF(_xlfn.XLOOKUP("Dst_CIDR_17_22",'Scoring_Config'!$A:$A,'Scoring_Config'!$D:$D,"Yes")="Yes",_xlfn.XLOOKUP("Dst_CIDR_17_22",'Scoring_Config'!$A:$A,'Scoring_Config'!$C:$C,5),0),"False,0")</f>
        <v>0</v>
      </c>
      <c r="AE251" cm="1">
        <f t="array" ref="AE251">IF(FALSE,"True," &amp; IF(_xlfn.XLOOKUP("SrcZone_IsAny",'Scoring_Config'!$A:$A,'Scoring_Config'!$D:$D,"Yes")="Yes",_xlfn.XLOOKUP("SrcZone_IsAny",'Scoring_Config'!$A:$A,'Scoring_Config'!$C:$C,10),0),"False,0")</f>
        <v>0</v>
      </c>
      <c r="AF251" cm="1">
        <f t="array" ref="AF251">IF(FALSE,"True," &amp; IF(_xlfn.XLOOKUP("DstZone_IsAny",'Scoring_Config'!$A:$A,'Scoring_Config'!$D:$D,"Yes")="Yes",_xlfn.XLOOKUP("DstZone_IsAny",'Scoring_Config'!$A:$A,'Scoring_Config'!$C:$C,10),0),"False,0")</f>
        <v>0</v>
      </c>
      <c r="AG251" cm="1">
        <f t="array" ref="AG251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251" cm="1">
        <f t="array" ref="AH251">IF(TRUE,"True," &amp; IF(_xlfn.XLOOKUP("App_Any_OR_RangeGt1000",'Scoring_Config'!$A:$A,'Scoring_Config'!$D:$D,"Yes")="Yes",_xlfn.XLOOKUP("App_Any_OR_RangeGt1000",'Scoring_Config'!$A:$A,'Scoring_Config'!$C:$C,10),0),"False,0")</f>
        <v>0</v>
      </c>
      <c r="AI251" cm="1">
        <f t="array" ref="AI251">IF(TRUE,"True," &amp; IF(_xlfn.XLOOKUP("Service_Insecure_Match",'Scoring_Config'!$A:$A,'Scoring_Config'!$D:$D,"Yes")="Yes",_xlfn.XLOOKUP("Service_Insecure_Match",'Scoring_Config'!$A:$A,'Scoring_Config'!$C:$C,5),0),"False,0")</f>
        <v>0</v>
      </c>
      <c r="AJ251" cm="1">
        <f t="array" ref="AJ251">IF(FALSE,"True," &amp; IF(_xlfn.XLOOKUP("Risky_Inbound",'Scoring_Config'!$A:$A,'Scoring_Config'!$D:$D,"Yes")="Yes",_xlfn.XLOOKUP("Risky_Inbound",'Scoring_Config'!$A:$A,'Scoring_Config'!$C:$C,50),0),"False,0")</f>
        <v>0</v>
      </c>
      <c r="AK251" cm="1">
        <f t="array" ref="AK251">IF(FALSE,"True," &amp; IF(_xlfn.XLOOKUP("Risky_Outbound",'Scoring_Config'!$A:$A,'Scoring_Config'!$D:$D,"Yes")="Yes",_xlfn.XLOOKUP("Risky_Outbound",'Scoring_Config'!$A:$A,'Scoring_Config'!$C:$C,25),0),"False,0")</f>
        <v>0</v>
      </c>
      <c r="AL251" t="s">
        <v>6699</v>
      </c>
      <c r="AM251" cm="1">
        <f t="array" ref="AM25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51" t="s">
        <v>6702</v>
      </c>
      <c r="AO251" t="s">
        <v>6697</v>
      </c>
      <c r="AP251" t="s">
        <v>6697</v>
      </c>
      <c r="AQ251" cm="1">
        <f t="array" ref="AQ251">IF(FALSE,"True," &amp; IF(_xlfn.XLOOKUP("Service_IsAny",'Scoring_Config'!$A:$A,'Scoring_Config'!$D:$D,"Yes")="Yes",_xlfn.XLOOKUP("Service_IsAny",'Scoring_Config'!$A:$A,'Scoring_Config'!$C:$C,0),0),"False,0")</f>
        <v>0</v>
      </c>
      <c r="AR251">
        <v>5047</v>
      </c>
      <c r="AS251" cm="1">
        <f t="array" ref="AS251">IF(TRUE,"True," &amp; IF(_xlfn.XLOOKUP("Service_RangeGt1000",'Scoring_Config'!$A:$A,'Scoring_Config'!$D:$D,"Yes")="Yes",_xlfn.XLOOKUP("Service_RangeGt1000",'Scoring_Config'!$A:$A,'Scoring_Config'!$C:$C,0),0),"False,0")</f>
        <v>0</v>
      </c>
      <c r="AT251" cm="1">
        <f t="array" ref="AT251">IF(TRUE,"True," &amp; IF(_xlfn.XLOOKUP("App_IsAny",'Scoring_Config'!$A:$A,'Scoring_Config'!$D:$D,"Yes")="Yes",_xlfn.XLOOKUP("App_IsAny",'Scoring_Config'!$A:$A,'Scoring_Config'!$C:$C,0),0),"False,0")</f>
        <v>0</v>
      </c>
      <c r="AU251">
        <v>65535</v>
      </c>
      <c r="AV251" cm="1">
        <f t="array" ref="AV251">IF(TRUE,"True," &amp; IF(_xlfn.XLOOKUP("App_RangeGt1000",'Scoring_Config'!$A:$A,'Scoring_Config'!$D:$D,"Yes")="Yes",_xlfn.XLOOKUP("App_RangeGt1000",'Scoring_Config'!$A:$A,'Scoring_Config'!$C:$C,0),0),"False,0")</f>
        <v>0</v>
      </c>
      <c r="AW251" cm="1">
        <f t="array" ref="AW251">IF(FALSE,"True," &amp; IF(_xlfn.XLOOKUP("Action_IsDenyOrDrop",'Scoring_Config'!$A:$A,'Scoring_Config'!$D:$D,"Yes")="Yes",_xlfn.XLOOKUP("Action_IsDenyOrDrop",'Scoring_Config'!$A:$A,'Scoring_Config'!$C:$C,0),0),"False,0")</f>
        <v>0</v>
      </c>
      <c r="AX251" cm="1">
        <f t="array" ref="AX251">IF(LEFT(AW251,4)="True",0,(IF(LEFT(Y251,4)="True",IF(_xlfn.XLOOKUP("Src_IsAny",'Scoring_Config'!$A:$A,'Scoring_Config'!$D:$D,"Yes")="Yes",_xlfn.XLOOKUP("Src_IsAny",'Scoring_Config'!$A:$A,'Scoring_Config'!$C:$C,10),0),0)+IF(LEFT(Z251,4)="True",IF(_xlfn.XLOOKUP("Src_CIDR_Le_16",'Scoring_Config'!$A:$A,'Scoring_Config'!$D:$D,"Yes")="Yes",_xlfn.XLOOKUP("Src_CIDR_Le_16",'Scoring_Config'!$A:$A,'Scoring_Config'!$C:$C,10),0),0)+IF(LEFT(AA251,4)="True",IF(_xlfn.XLOOKUP("Src_CIDR_17_22",'Scoring_Config'!$A:$A,'Scoring_Config'!$D:$D,"Yes")="Yes",_xlfn.XLOOKUP("Src_CIDR_17_22",'Scoring_Config'!$A:$A,'Scoring_Config'!$C:$C,5),0),0)+IF(LEFT(AB251,4)="True",IF(_xlfn.XLOOKUP("Dst_IsAny",'Scoring_Config'!$A:$A,'Scoring_Config'!$D:$D,"Yes")="Yes",_xlfn.XLOOKUP("Dst_IsAny",'Scoring_Config'!$A:$A,'Scoring_Config'!$C:$C,10),0),0)+IF(LEFT(AC251,4)="True",IF(_xlfn.XLOOKUP("Dst_CIDR_Le_16",'Scoring_Config'!$A:$A,'Scoring_Config'!$D:$D,"Yes")="Yes",_xlfn.XLOOKUP("Dst_CIDR_Le_16",'Scoring_Config'!$A:$A,'Scoring_Config'!$C:$C,10),0),0)+IF(LEFT(AD251,4)="True",IF(_xlfn.XLOOKUP("Dst_CIDR_17_22",'Scoring_Config'!$A:$A,'Scoring_Config'!$D:$D,"Yes")="Yes",_xlfn.XLOOKUP("Dst_CIDR_17_22",'Scoring_Config'!$A:$A,'Scoring_Config'!$C:$C,5),0),0)+IF(LEFT(AE251,4)="True",IF(_xlfn.XLOOKUP("SrcZone_IsAny",'Scoring_Config'!$A:$A,'Scoring_Config'!$D:$D,"Yes")="Yes",_xlfn.XLOOKUP("SrcZone_IsAny",'Scoring_Config'!$A:$A,'Scoring_Config'!$C:$C,10),0),0)+IF(LEFT(AF251,4)="True",IF(_xlfn.XLOOKUP("DstZone_IsAny",'Scoring_Config'!$A:$A,'Scoring_Config'!$D:$D,"Yes")="Yes",_xlfn.XLOOKUP("DstZone_IsAny",'Scoring_Config'!$A:$A,'Scoring_Config'!$C:$C,10),0),0)+IF(LEFT(AG251,4)="True",IF(_xlfn.XLOOKUP("Service_Any_OR_RangeGt1000",'Scoring_Config'!$A:$A,'Scoring_Config'!$D:$D,"Yes")="Yes",_xlfn.XLOOKUP("Service_Any_OR_RangeGt1000",'Scoring_Config'!$A:$A,'Scoring_Config'!$C:$C,10),0),0)+IF(LEFT(AH251,4)="True",IF(_xlfn.XLOOKUP("App_Any_OR_RangeGt1000",'Scoring_Config'!$A:$A,'Scoring_Config'!$D:$D,"Yes")="Yes",_xlfn.XLOOKUP("App_Any_OR_RangeGt1000",'Scoring_Config'!$A:$A,'Scoring_Config'!$C:$C,10),0),0)+IF(LEFT(AI251,4)="True",IF(_xlfn.XLOOKUP("Service_Insecure_Match",'Scoring_Config'!$A:$A,'Scoring_Config'!$D:$D,"Yes")="Yes",_xlfn.XLOOKUP("Service_Insecure_Match",'Scoring_Config'!$A:$A,'Scoring_Config'!$C:$C,5),0),0)+IF(LEFT(AJ251,4)="True",IF(_xlfn.XLOOKUP("Risky_Inbound",'Scoring_Config'!$A:$A,'Scoring_Config'!$D:$D,"Yes")="Yes",_xlfn.XLOOKUP("Risky_Inbound",'Scoring_Config'!$A:$A,'Scoring_Config'!$C:$C,50),0),0)+IF(LEFT(AK251,4)="True",IF(_xlfn.XLOOKUP("Risky_Outbound",'Scoring_Config'!$A:$A,'Scoring_Config'!$D:$D,"Yes")="Yes",_xlfn.XLOOKUP("Risky_Outbound",'Scoring_Config'!$A:$A,'Scoring_Config'!$C:$C,25),0),0)+IF(LEFT(AZ251,4)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251,FIND(",",AL251)+1,100)),0)+IF(LEFT(AM251,4)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251,FIND(",",AN251)+1,100)),0)+IF(_xlfn.XLOOKUP("Profile_Scoring",'Scoring_Config'!$A:$A,'Scoring_Config'!$D:$D,"Yes")="Yes",VALUE(MID(AO251,FIND(",",AO251)+1,100)),0)+IF(_xlfn.XLOOKUP("Options_Scoring",'Scoring_Config'!$A:$A,'Scoring_Config'!$D:$D,"Yes")="Yes",VALUE(MID(AP251,FIND(",",AP251)+1,100)),0)))</f>
        <v>0</v>
      </c>
      <c r="AY251" t="s">
        <v>6706</v>
      </c>
      <c r="AZ251" cm="1">
        <f t="array" ref="AZ251">IF(TRUE,"True," &amp; IF(_xlfn.XLOOKUP("Migrate_Insecure",'Scoring_Config'!$A:$A,'Scoring_Config'!$D:$D,"Yes")="Yes",_xlfn.XLOOKUP("Migrate_Insecure",'Scoring_Config'!$A:$A,'Scoring_Config'!$C:$C,10),0),"False,0")</f>
        <v>0</v>
      </c>
    </row>
    <row r="252" spans="1:52">
      <c r="A252" t="s">
        <v>1979</v>
      </c>
      <c r="B252" t="s">
        <v>2226</v>
      </c>
      <c r="C252" t="s">
        <v>3542</v>
      </c>
      <c r="D252" t="s">
        <v>3545</v>
      </c>
      <c r="E252" t="s">
        <v>3563</v>
      </c>
      <c r="F252" t="s">
        <v>3652</v>
      </c>
      <c r="G252" t="s">
        <v>202</v>
      </c>
      <c r="H252" t="s">
        <v>4060</v>
      </c>
      <c r="I252" t="s">
        <v>3576</v>
      </c>
      <c r="J252" t="s">
        <v>917</v>
      </c>
      <c r="K252" t="s">
        <v>1696</v>
      </c>
      <c r="L252" t="s">
        <v>1327</v>
      </c>
      <c r="M252" t="s">
        <v>1974</v>
      </c>
      <c r="N252" t="s">
        <v>4315</v>
      </c>
      <c r="O252" t="s">
        <v>4319</v>
      </c>
      <c r="P252" t="s">
        <v>4323</v>
      </c>
      <c r="Q252" t="s">
        <v>4506</v>
      </c>
      <c r="R252" t="s">
        <v>5439</v>
      </c>
      <c r="S252" t="s">
        <v>4324</v>
      </c>
      <c r="T252" t="s">
        <v>5647</v>
      </c>
      <c r="U252" t="s">
        <v>6098</v>
      </c>
      <c r="Y252" cm="1">
        <f t="array" ref="Y252">IF(FALSE,"True," &amp; IF(_xlfn.XLOOKUP("Src_IsAny",'Scoring_Config'!$A:$A,'Scoring_Config'!$D:$D,"Yes")="Yes",_xlfn.XLOOKUP("Src_IsAny",'Scoring_Config'!$A:$A,'Scoring_Config'!$C:$C,10),0),"False,0")</f>
        <v>0</v>
      </c>
      <c r="Z252" cm="1">
        <f t="array" ref="Z252">IF(FALSE,"True," &amp; IF(_xlfn.XLOOKUP("Src_CIDR_Le_16",'Scoring_Config'!$A:$A,'Scoring_Config'!$D:$D,"Yes")="Yes",_xlfn.XLOOKUP("Src_CIDR_Le_16",'Scoring_Config'!$A:$A,'Scoring_Config'!$C:$C,10),0),"False,0")</f>
        <v>0</v>
      </c>
      <c r="AA252" cm="1">
        <f t="array" ref="AA252">IF(TRUE,"True," &amp; IF(_xlfn.XLOOKUP("Src_CIDR_17_22",'Scoring_Config'!$A:$A,'Scoring_Config'!$D:$D,"Yes")="Yes",_xlfn.XLOOKUP("Src_CIDR_17_22",'Scoring_Config'!$A:$A,'Scoring_Config'!$C:$C,5),0),"False,0")</f>
        <v>0</v>
      </c>
      <c r="AB252" cm="1">
        <f t="array" ref="AB252">IF(FALSE,"True," &amp; IF(_xlfn.XLOOKUP("Dst_IsAny",'Scoring_Config'!$A:$A,'Scoring_Config'!$D:$D,"Yes")="Yes",_xlfn.XLOOKUP("Dst_IsAny",'Scoring_Config'!$A:$A,'Scoring_Config'!$C:$C,10),0),"False,0")</f>
        <v>0</v>
      </c>
      <c r="AC252" cm="1">
        <f t="array" ref="AC252">IF(TRUE,"True," &amp; IF(_xlfn.XLOOKUP("Dst_CIDR_Le_16",'Scoring_Config'!$A:$A,'Scoring_Config'!$D:$D,"Yes")="Yes",_xlfn.XLOOKUP("Dst_CIDR_Le_16",'Scoring_Config'!$A:$A,'Scoring_Config'!$C:$C,10),0),"False,0")</f>
        <v>0</v>
      </c>
      <c r="AD252" cm="1">
        <f t="array" ref="AD252">IF(FALSE,"True," &amp; IF(_xlfn.XLOOKUP("Dst_CIDR_17_22",'Scoring_Config'!$A:$A,'Scoring_Config'!$D:$D,"Yes")="Yes",_xlfn.XLOOKUP("Dst_CIDR_17_22",'Scoring_Config'!$A:$A,'Scoring_Config'!$C:$C,5),0),"False,0")</f>
        <v>0</v>
      </c>
      <c r="AE252" cm="1">
        <f t="array" ref="AE252">IF(FALSE,"True," &amp; IF(_xlfn.XLOOKUP("SrcZone_IsAny",'Scoring_Config'!$A:$A,'Scoring_Config'!$D:$D,"Yes")="Yes",_xlfn.XLOOKUP("SrcZone_IsAny",'Scoring_Config'!$A:$A,'Scoring_Config'!$C:$C,10),0),"False,0")</f>
        <v>0</v>
      </c>
      <c r="AF252" cm="1">
        <f t="array" ref="AF252">IF(FALSE,"True," &amp; IF(_xlfn.XLOOKUP("DstZone_IsAny",'Scoring_Config'!$A:$A,'Scoring_Config'!$D:$D,"Yes")="Yes",_xlfn.XLOOKUP("DstZone_IsAny",'Scoring_Config'!$A:$A,'Scoring_Config'!$C:$C,10),0),"False,0")</f>
        <v>0</v>
      </c>
      <c r="AG252" cm="1">
        <f t="array" ref="AG25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52" cm="1">
        <f t="array" ref="AH252">IF(FALSE,"True," &amp; IF(_xlfn.XLOOKUP("App_Any_OR_RangeGt1000",'Scoring_Config'!$A:$A,'Scoring_Config'!$D:$D,"Yes")="Yes",_xlfn.XLOOKUP("App_Any_OR_RangeGt1000",'Scoring_Config'!$A:$A,'Scoring_Config'!$C:$C,10),0),"False,0")</f>
        <v>0</v>
      </c>
      <c r="AI252" cm="1">
        <f t="array" ref="AI252">IF(FALSE,"True," &amp; IF(_xlfn.XLOOKUP("Service_Insecure_Match",'Scoring_Config'!$A:$A,'Scoring_Config'!$D:$D,"Yes")="Yes",_xlfn.XLOOKUP("Service_Insecure_Match",'Scoring_Config'!$A:$A,'Scoring_Config'!$C:$C,5),0),"False,0")</f>
        <v>0</v>
      </c>
      <c r="AJ252" cm="1">
        <f t="array" ref="AJ252">IF(FALSE,"True," &amp; IF(_xlfn.XLOOKUP("Risky_Inbound",'Scoring_Config'!$A:$A,'Scoring_Config'!$D:$D,"Yes")="Yes",_xlfn.XLOOKUP("Risky_Inbound",'Scoring_Config'!$A:$A,'Scoring_Config'!$C:$C,50),0),"False,0")</f>
        <v>0</v>
      </c>
      <c r="AK252" cm="1">
        <f t="array" ref="AK252">IF(FALSE,"True," &amp; IF(_xlfn.XLOOKUP("Risky_Outbound",'Scoring_Config'!$A:$A,'Scoring_Config'!$D:$D,"Yes")="Yes",_xlfn.XLOOKUP("Risky_Outbound",'Scoring_Config'!$A:$A,'Scoring_Config'!$C:$C,25),0),"False,0")</f>
        <v>0</v>
      </c>
      <c r="AL252" t="s">
        <v>6699</v>
      </c>
      <c r="AM252" cm="1">
        <f t="array" ref="AM25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52" t="s">
        <v>6702</v>
      </c>
      <c r="AO252" t="s">
        <v>6697</v>
      </c>
      <c r="AP252" t="s">
        <v>6697</v>
      </c>
      <c r="AQ252" cm="1">
        <f t="array" ref="AQ252">IF(FALSE,"True," &amp; IF(_xlfn.XLOOKUP("Service_IsAny",'Scoring_Config'!$A:$A,'Scoring_Config'!$D:$D,"Yes")="Yes",_xlfn.XLOOKUP("Service_IsAny",'Scoring_Config'!$A:$A,'Scoring_Config'!$C:$C,0),0),"False,0")</f>
        <v>0</v>
      </c>
      <c r="AR252">
        <v>0</v>
      </c>
      <c r="AS252" cm="1">
        <f t="array" ref="AS252">IF(FALSE,"True," &amp; IF(_xlfn.XLOOKUP("Service_RangeGt1000",'Scoring_Config'!$A:$A,'Scoring_Config'!$D:$D,"Yes")="Yes",_xlfn.XLOOKUP("Service_RangeGt1000",'Scoring_Config'!$A:$A,'Scoring_Config'!$C:$C,0),0),"False,0")</f>
        <v>0</v>
      </c>
      <c r="AT252" cm="1">
        <f t="array" ref="AT252">IF(FALSE,"True," &amp; IF(_xlfn.XLOOKUP("App_IsAny",'Scoring_Config'!$A:$A,'Scoring_Config'!$D:$D,"Yes")="Yes",_xlfn.XLOOKUP("App_IsAny",'Scoring_Config'!$A:$A,'Scoring_Config'!$C:$C,0),0),"False,0")</f>
        <v>0</v>
      </c>
      <c r="AU252">
        <v>0</v>
      </c>
      <c r="AV252" cm="1">
        <f t="array" ref="AV252">IF(FALSE,"True," &amp; IF(_xlfn.XLOOKUP("App_RangeGt1000",'Scoring_Config'!$A:$A,'Scoring_Config'!$D:$D,"Yes")="Yes",_xlfn.XLOOKUP("App_RangeGt1000",'Scoring_Config'!$A:$A,'Scoring_Config'!$C:$C,0),0),"False,0")</f>
        <v>0</v>
      </c>
      <c r="AW252" cm="1">
        <f t="array" ref="AW252">IF(FALSE,"True," &amp; IF(_xlfn.XLOOKUP("Action_IsDenyOrDrop",'Scoring_Config'!$A:$A,'Scoring_Config'!$D:$D,"Yes")="Yes",_xlfn.XLOOKUP("Action_IsDenyOrDrop",'Scoring_Config'!$A:$A,'Scoring_Config'!$C:$C,0),0),"False,0")</f>
        <v>0</v>
      </c>
      <c r="AX252" cm="1">
        <f t="array" ref="AX252">IF(LEFT(AW252,4)="True",0,(IF(LEFT(Y252,4)="True",IF(_xlfn.XLOOKUP("Src_IsAny",'Scoring_Config'!$A:$A,'Scoring_Config'!$D:$D,"Yes")="Yes",_xlfn.XLOOKUP("Src_IsAny",'Scoring_Config'!$A:$A,'Scoring_Config'!$C:$C,10),0),0)+IF(LEFT(Z252,4)="True",IF(_xlfn.XLOOKUP("Src_CIDR_Le_16",'Scoring_Config'!$A:$A,'Scoring_Config'!$D:$D,"Yes")="Yes",_xlfn.XLOOKUP("Src_CIDR_Le_16",'Scoring_Config'!$A:$A,'Scoring_Config'!$C:$C,10),0),0)+IF(LEFT(AA252,4)="True",IF(_xlfn.XLOOKUP("Src_CIDR_17_22",'Scoring_Config'!$A:$A,'Scoring_Config'!$D:$D,"Yes")="Yes",_xlfn.XLOOKUP("Src_CIDR_17_22",'Scoring_Config'!$A:$A,'Scoring_Config'!$C:$C,5),0),0)+IF(LEFT(AB252,4)="True",IF(_xlfn.XLOOKUP("Dst_IsAny",'Scoring_Config'!$A:$A,'Scoring_Config'!$D:$D,"Yes")="Yes",_xlfn.XLOOKUP("Dst_IsAny",'Scoring_Config'!$A:$A,'Scoring_Config'!$C:$C,10),0),0)+IF(LEFT(AC252,4)="True",IF(_xlfn.XLOOKUP("Dst_CIDR_Le_16",'Scoring_Config'!$A:$A,'Scoring_Config'!$D:$D,"Yes")="Yes",_xlfn.XLOOKUP("Dst_CIDR_Le_16",'Scoring_Config'!$A:$A,'Scoring_Config'!$C:$C,10),0),0)+IF(LEFT(AD252,4)="True",IF(_xlfn.XLOOKUP("Dst_CIDR_17_22",'Scoring_Config'!$A:$A,'Scoring_Config'!$D:$D,"Yes")="Yes",_xlfn.XLOOKUP("Dst_CIDR_17_22",'Scoring_Config'!$A:$A,'Scoring_Config'!$C:$C,5),0),0)+IF(LEFT(AE252,4)="True",IF(_xlfn.XLOOKUP("SrcZone_IsAny",'Scoring_Config'!$A:$A,'Scoring_Config'!$D:$D,"Yes")="Yes",_xlfn.XLOOKUP("SrcZone_IsAny",'Scoring_Config'!$A:$A,'Scoring_Config'!$C:$C,10),0),0)+IF(LEFT(AF252,4)="True",IF(_xlfn.XLOOKUP("DstZone_IsAny",'Scoring_Config'!$A:$A,'Scoring_Config'!$D:$D,"Yes")="Yes",_xlfn.XLOOKUP("DstZone_IsAny",'Scoring_Config'!$A:$A,'Scoring_Config'!$C:$C,10),0),0)+IF(LEFT(AG252,4)="True",IF(_xlfn.XLOOKUP("Service_Any_OR_RangeGt1000",'Scoring_Config'!$A:$A,'Scoring_Config'!$D:$D,"Yes")="Yes",_xlfn.XLOOKUP("Service_Any_OR_RangeGt1000",'Scoring_Config'!$A:$A,'Scoring_Config'!$C:$C,10),0),0)+IF(LEFT(AH252,4)="True",IF(_xlfn.XLOOKUP("App_Any_OR_RangeGt1000",'Scoring_Config'!$A:$A,'Scoring_Config'!$D:$D,"Yes")="Yes",_xlfn.XLOOKUP("App_Any_OR_RangeGt1000",'Scoring_Config'!$A:$A,'Scoring_Config'!$C:$C,10),0),0)+IF(LEFT(AI252,4)="True",IF(_xlfn.XLOOKUP("Service_Insecure_Match",'Scoring_Config'!$A:$A,'Scoring_Config'!$D:$D,"Yes")="Yes",_xlfn.XLOOKUP("Service_Insecure_Match",'Scoring_Config'!$A:$A,'Scoring_Config'!$C:$C,5),0),0)+IF(LEFT(AJ252,4)="True",IF(_xlfn.XLOOKUP("Risky_Inbound",'Scoring_Config'!$A:$A,'Scoring_Config'!$D:$D,"Yes")="Yes",_xlfn.XLOOKUP("Risky_Inbound",'Scoring_Config'!$A:$A,'Scoring_Config'!$C:$C,50),0),0)+IF(LEFT(AK252,4)="True",IF(_xlfn.XLOOKUP("Risky_Outbound",'Scoring_Config'!$A:$A,'Scoring_Config'!$D:$D,"Yes")="Yes",_xlfn.XLOOKUP("Risky_Outbound",'Scoring_Config'!$A:$A,'Scoring_Config'!$C:$C,25),0),0)+IF(LEFT(AZ252,4)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252,FIND(",",AL252)+1,100)),0)+IF(LEFT(AM252,4)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252,FIND(",",AN252)+1,100)),0)+IF(_xlfn.XLOOKUP("Profile_Scoring",'Scoring_Config'!$A:$A,'Scoring_Config'!$D:$D,"Yes")="Yes",VALUE(MID(AO252,FIND(",",AO252)+1,100)),0)+IF(_xlfn.XLOOKUP("Options_Scoring",'Scoring_Config'!$A:$A,'Scoring_Config'!$D:$D,"Yes")="Yes",VALUE(MID(AP252,FIND(",",AP252)+1,100)),0)))</f>
        <v>0</v>
      </c>
      <c r="AZ252" cm="1">
        <f t="array" ref="AZ252">IF(FALSE,"True," &amp; IF(_xlfn.XLOOKUP("Migrate_Insecure",'Scoring_Config'!$A:$A,'Scoring_Config'!$D:$D,"Yes")="Yes",_xlfn.XLOOKUP("Migrate_Insecure",'Scoring_Config'!$A:$A,'Scoring_Config'!$C:$C,10),0),"False,0")</f>
        <v>0</v>
      </c>
    </row>
    <row r="253" spans="1:52">
      <c r="A253" t="s">
        <v>1979</v>
      </c>
      <c r="B253" t="s">
        <v>2227</v>
      </c>
      <c r="C253" t="s">
        <v>3542</v>
      </c>
      <c r="D253" t="s">
        <v>3545</v>
      </c>
      <c r="E253" t="s">
        <v>3563</v>
      </c>
      <c r="F253" t="s">
        <v>3652</v>
      </c>
      <c r="G253" t="s">
        <v>202</v>
      </c>
      <c r="H253" t="s">
        <v>4068</v>
      </c>
      <c r="I253" t="s">
        <v>3576</v>
      </c>
      <c r="J253" t="s">
        <v>918</v>
      </c>
      <c r="K253" t="s">
        <v>174</v>
      </c>
      <c r="L253" t="s">
        <v>1383</v>
      </c>
      <c r="M253" t="s">
        <v>1974</v>
      </c>
      <c r="N253" t="s">
        <v>4315</v>
      </c>
      <c r="O253" t="s">
        <v>4319</v>
      </c>
      <c r="P253" t="s">
        <v>4323</v>
      </c>
      <c r="Q253" t="s">
        <v>4506</v>
      </c>
      <c r="R253" t="s">
        <v>5439</v>
      </c>
      <c r="S253" t="s">
        <v>4324</v>
      </c>
      <c r="T253" t="s">
        <v>5646</v>
      </c>
      <c r="U253" t="s">
        <v>6098</v>
      </c>
      <c r="Y253" cm="1">
        <f t="array" ref="Y253">IF(FALSE,"True," &amp; IF(_xlfn.XLOOKUP("Src_IsAny",'Scoring_Config'!$A:$A,'Scoring_Config'!$D:$D,"Yes")="Yes",_xlfn.XLOOKUP("Src_IsAny",'Scoring_Config'!$A:$A,'Scoring_Config'!$C:$C,10),0),"False,0")</f>
        <v>0</v>
      </c>
      <c r="Z253" cm="1">
        <f t="array" ref="Z253">IF(FALSE,"True," &amp; IF(_xlfn.XLOOKUP("Src_CIDR_Le_16",'Scoring_Config'!$A:$A,'Scoring_Config'!$D:$D,"Yes")="Yes",_xlfn.XLOOKUP("Src_CIDR_Le_16",'Scoring_Config'!$A:$A,'Scoring_Config'!$C:$C,10),0),"False,0")</f>
        <v>0</v>
      </c>
      <c r="AA253" cm="1">
        <f t="array" ref="AA253">IF(TRUE,"True," &amp; IF(_xlfn.XLOOKUP("Src_CIDR_17_22",'Scoring_Config'!$A:$A,'Scoring_Config'!$D:$D,"Yes")="Yes",_xlfn.XLOOKUP("Src_CIDR_17_22",'Scoring_Config'!$A:$A,'Scoring_Config'!$C:$C,5),0),"False,0")</f>
        <v>0</v>
      </c>
      <c r="AB253" cm="1">
        <f t="array" ref="AB253">IF(FALSE,"True," &amp; IF(_xlfn.XLOOKUP("Dst_IsAny",'Scoring_Config'!$A:$A,'Scoring_Config'!$D:$D,"Yes")="Yes",_xlfn.XLOOKUP("Dst_IsAny",'Scoring_Config'!$A:$A,'Scoring_Config'!$C:$C,10),0),"False,0")</f>
        <v>0</v>
      </c>
      <c r="AC253" cm="1">
        <f t="array" ref="AC253">IF(TRUE,"True," &amp; IF(_xlfn.XLOOKUP("Dst_CIDR_Le_16",'Scoring_Config'!$A:$A,'Scoring_Config'!$D:$D,"Yes")="Yes",_xlfn.XLOOKUP("Dst_CIDR_Le_16",'Scoring_Config'!$A:$A,'Scoring_Config'!$C:$C,10),0),"False,0")</f>
        <v>0</v>
      </c>
      <c r="AD253" cm="1">
        <f t="array" ref="AD253">IF(FALSE,"True," &amp; IF(_xlfn.XLOOKUP("Dst_CIDR_17_22",'Scoring_Config'!$A:$A,'Scoring_Config'!$D:$D,"Yes")="Yes",_xlfn.XLOOKUP("Dst_CIDR_17_22",'Scoring_Config'!$A:$A,'Scoring_Config'!$C:$C,5),0),"False,0")</f>
        <v>0</v>
      </c>
      <c r="AE253" cm="1">
        <f t="array" ref="AE253">IF(FALSE,"True," &amp; IF(_xlfn.XLOOKUP("SrcZone_IsAny",'Scoring_Config'!$A:$A,'Scoring_Config'!$D:$D,"Yes")="Yes",_xlfn.XLOOKUP("SrcZone_IsAny",'Scoring_Config'!$A:$A,'Scoring_Config'!$C:$C,10),0),"False,0")</f>
        <v>0</v>
      </c>
      <c r="AF253" cm="1">
        <f t="array" ref="AF253">IF(FALSE,"True," &amp; IF(_xlfn.XLOOKUP("DstZone_IsAny",'Scoring_Config'!$A:$A,'Scoring_Config'!$D:$D,"Yes")="Yes",_xlfn.XLOOKUP("DstZone_IsAny",'Scoring_Config'!$A:$A,'Scoring_Config'!$C:$C,10),0),"False,0")</f>
        <v>0</v>
      </c>
      <c r="AG253" cm="1">
        <f t="array" ref="AG25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53" cm="1">
        <f t="array" ref="AH253">IF(TRUE,"True," &amp; IF(_xlfn.XLOOKUP("App_Any_OR_RangeGt1000",'Scoring_Config'!$A:$A,'Scoring_Config'!$D:$D,"Yes")="Yes",_xlfn.XLOOKUP("App_Any_OR_RangeGt1000",'Scoring_Config'!$A:$A,'Scoring_Config'!$C:$C,10),0),"False,0")</f>
        <v>0</v>
      </c>
      <c r="AI253" cm="1">
        <f t="array" ref="AI253">IF(TRUE,"True," &amp; IF(_xlfn.XLOOKUP("Service_Insecure_Match",'Scoring_Config'!$A:$A,'Scoring_Config'!$D:$D,"Yes")="Yes",_xlfn.XLOOKUP("Service_Insecure_Match",'Scoring_Config'!$A:$A,'Scoring_Config'!$C:$C,5),0),"False,0")</f>
        <v>0</v>
      </c>
      <c r="AJ253" cm="1">
        <f t="array" ref="AJ253">IF(FALSE,"True," &amp; IF(_xlfn.XLOOKUP("Risky_Inbound",'Scoring_Config'!$A:$A,'Scoring_Config'!$D:$D,"Yes")="Yes",_xlfn.XLOOKUP("Risky_Inbound",'Scoring_Config'!$A:$A,'Scoring_Config'!$C:$C,50),0),"False,0")</f>
        <v>0</v>
      </c>
      <c r="AK253" cm="1">
        <f t="array" ref="AK253">IF(FALSE,"True," &amp; IF(_xlfn.XLOOKUP("Risky_Outbound",'Scoring_Config'!$A:$A,'Scoring_Config'!$D:$D,"Yes")="Yes",_xlfn.XLOOKUP("Risky_Outbound",'Scoring_Config'!$A:$A,'Scoring_Config'!$C:$C,25),0),"False,0")</f>
        <v>0</v>
      </c>
      <c r="AL253" t="s">
        <v>6699</v>
      </c>
      <c r="AM253" cm="1">
        <f t="array" ref="AM25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53" t="s">
        <v>6702</v>
      </c>
      <c r="AO253" t="s">
        <v>6697</v>
      </c>
      <c r="AP253" t="s">
        <v>6697</v>
      </c>
      <c r="AQ253" cm="1">
        <f t="array" ref="AQ253">IF(FALSE,"True," &amp; IF(_xlfn.XLOOKUP("Service_IsAny",'Scoring_Config'!$A:$A,'Scoring_Config'!$D:$D,"Yes")="Yes",_xlfn.XLOOKUP("Service_IsAny",'Scoring_Config'!$A:$A,'Scoring_Config'!$C:$C,0),0),"False,0")</f>
        <v>0</v>
      </c>
      <c r="AR253">
        <v>218</v>
      </c>
      <c r="AS253" cm="1">
        <f t="array" ref="AS253">IF(FALSE,"True," &amp; IF(_xlfn.XLOOKUP("Service_RangeGt1000",'Scoring_Config'!$A:$A,'Scoring_Config'!$D:$D,"Yes")="Yes",_xlfn.XLOOKUP("Service_RangeGt1000",'Scoring_Config'!$A:$A,'Scoring_Config'!$C:$C,0),0),"False,0")</f>
        <v>0</v>
      </c>
      <c r="AT253" cm="1">
        <f t="array" ref="AT253">IF(TRUE,"True," &amp; IF(_xlfn.XLOOKUP("App_IsAny",'Scoring_Config'!$A:$A,'Scoring_Config'!$D:$D,"Yes")="Yes",_xlfn.XLOOKUP("App_IsAny",'Scoring_Config'!$A:$A,'Scoring_Config'!$C:$C,0),0),"False,0")</f>
        <v>0</v>
      </c>
      <c r="AU253">
        <v>65535</v>
      </c>
      <c r="AV253" cm="1">
        <f t="array" ref="AV253">IF(TRUE,"True," &amp; IF(_xlfn.XLOOKUP("App_RangeGt1000",'Scoring_Config'!$A:$A,'Scoring_Config'!$D:$D,"Yes")="Yes",_xlfn.XLOOKUP("App_RangeGt1000",'Scoring_Config'!$A:$A,'Scoring_Config'!$C:$C,0),0),"False,0")</f>
        <v>0</v>
      </c>
      <c r="AW253" cm="1">
        <f t="array" ref="AW253">IF(FALSE,"True," &amp; IF(_xlfn.XLOOKUP("Action_IsDenyOrDrop",'Scoring_Config'!$A:$A,'Scoring_Config'!$D:$D,"Yes")="Yes",_xlfn.XLOOKUP("Action_IsDenyOrDrop",'Scoring_Config'!$A:$A,'Scoring_Config'!$C:$C,0),0),"False,0")</f>
        <v>0</v>
      </c>
      <c r="AX253" cm="1">
        <f t="array" ref="AX253">IF(LEFT(AW253,4)="True",0,(IF(LEFT(Y253,4)="True",IF(_xlfn.XLOOKUP("Src_IsAny",'Scoring_Config'!$A:$A,'Scoring_Config'!$D:$D,"Yes")="Yes",_xlfn.XLOOKUP("Src_IsAny",'Scoring_Config'!$A:$A,'Scoring_Config'!$C:$C,10),0),0)+IF(LEFT(Z253,4)="True",IF(_xlfn.XLOOKUP("Src_CIDR_Le_16",'Scoring_Config'!$A:$A,'Scoring_Config'!$D:$D,"Yes")="Yes",_xlfn.XLOOKUP("Src_CIDR_Le_16",'Scoring_Config'!$A:$A,'Scoring_Config'!$C:$C,10),0),0)+IF(LEFT(AA253,4)="True",IF(_xlfn.XLOOKUP("Src_CIDR_17_22",'Scoring_Config'!$A:$A,'Scoring_Config'!$D:$D,"Yes")="Yes",_xlfn.XLOOKUP("Src_CIDR_17_22",'Scoring_Config'!$A:$A,'Scoring_Config'!$C:$C,5),0),0)+IF(LEFT(AB253,4)="True",IF(_xlfn.XLOOKUP("Dst_IsAny",'Scoring_Config'!$A:$A,'Scoring_Config'!$D:$D,"Yes")="Yes",_xlfn.XLOOKUP("Dst_IsAny",'Scoring_Config'!$A:$A,'Scoring_Config'!$C:$C,10),0),0)+IF(LEFT(AC253,4)="True",IF(_xlfn.XLOOKUP("Dst_CIDR_Le_16",'Scoring_Config'!$A:$A,'Scoring_Config'!$D:$D,"Yes")="Yes",_xlfn.XLOOKUP("Dst_CIDR_Le_16",'Scoring_Config'!$A:$A,'Scoring_Config'!$C:$C,10),0),0)+IF(LEFT(AD253,4)="True",IF(_xlfn.XLOOKUP("Dst_CIDR_17_22",'Scoring_Config'!$A:$A,'Scoring_Config'!$D:$D,"Yes")="Yes",_xlfn.XLOOKUP("Dst_CIDR_17_22",'Scoring_Config'!$A:$A,'Scoring_Config'!$C:$C,5),0),0)+IF(LEFT(AE253,4)="True",IF(_xlfn.XLOOKUP("SrcZone_IsAny",'Scoring_Config'!$A:$A,'Scoring_Config'!$D:$D,"Yes")="Yes",_xlfn.XLOOKUP("SrcZone_IsAny",'Scoring_Config'!$A:$A,'Scoring_Config'!$C:$C,10),0),0)+IF(LEFT(AF253,4)="True",IF(_xlfn.XLOOKUP("DstZone_IsAny",'Scoring_Config'!$A:$A,'Scoring_Config'!$D:$D,"Yes")="Yes",_xlfn.XLOOKUP("DstZone_IsAny",'Scoring_Config'!$A:$A,'Scoring_Config'!$C:$C,10),0),0)+IF(LEFT(AG253,4)="True",IF(_xlfn.XLOOKUP("Service_Any_OR_RangeGt1000",'Scoring_Config'!$A:$A,'Scoring_Config'!$D:$D,"Yes")="Yes",_xlfn.XLOOKUP("Service_Any_OR_RangeGt1000",'Scoring_Config'!$A:$A,'Scoring_Config'!$C:$C,10),0),0)+IF(LEFT(AH253,4)="True",IF(_xlfn.XLOOKUP("App_Any_OR_RangeGt1000",'Scoring_Config'!$A:$A,'Scoring_Config'!$D:$D,"Yes")="Yes",_xlfn.XLOOKUP("App_Any_OR_RangeGt1000",'Scoring_Config'!$A:$A,'Scoring_Config'!$C:$C,10),0),0)+IF(LEFT(AI253,4)="True",IF(_xlfn.XLOOKUP("Service_Insecure_Match",'Scoring_Config'!$A:$A,'Scoring_Config'!$D:$D,"Yes")="Yes",_xlfn.XLOOKUP("Service_Insecure_Match",'Scoring_Config'!$A:$A,'Scoring_Config'!$C:$C,5),0),0)+IF(LEFT(AJ253,4)="True",IF(_xlfn.XLOOKUP("Risky_Inbound",'Scoring_Config'!$A:$A,'Scoring_Config'!$D:$D,"Yes")="Yes",_xlfn.XLOOKUP("Risky_Inbound",'Scoring_Config'!$A:$A,'Scoring_Config'!$C:$C,50),0),0)+IF(LEFT(AK253,4)="True",IF(_xlfn.XLOOKUP("Risky_Outbound",'Scoring_Config'!$A:$A,'Scoring_Config'!$D:$D,"Yes")="Yes",_xlfn.XLOOKUP("Risky_Outbound",'Scoring_Config'!$A:$A,'Scoring_Config'!$C:$C,25),0),0)+IF(LEFT(AZ253,4)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253,FIND(",",AL253)+1,100)),0)+IF(LEFT(AM253,4)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253,FIND(",",AN253)+1,100)),0)+IF(_xlfn.XLOOKUP("Profile_Scoring",'Scoring_Config'!$A:$A,'Scoring_Config'!$D:$D,"Yes")="Yes",VALUE(MID(AO253,FIND(",",AO253)+1,100)),0)+IF(_xlfn.XLOOKUP("Options_Scoring",'Scoring_Config'!$A:$A,'Scoring_Config'!$D:$D,"Yes")="Yes",VALUE(MID(AP253,FIND(",",AP253)+1,100)),0)))</f>
        <v>0</v>
      </c>
      <c r="AY253" t="s">
        <v>6706</v>
      </c>
      <c r="AZ253" cm="1">
        <f t="array" ref="AZ253">IF(TRUE,"True," &amp; IF(_xlfn.XLOOKUP("Migrate_Insecure",'Scoring_Config'!$A:$A,'Scoring_Config'!$D:$D,"Yes")="Yes",_xlfn.XLOOKUP("Migrate_Insecure",'Scoring_Config'!$A:$A,'Scoring_Config'!$C:$C,10),0),"False,0")</f>
        <v>0</v>
      </c>
    </row>
    <row r="254" spans="1:52">
      <c r="A254" t="s">
        <v>1979</v>
      </c>
      <c r="B254" t="s">
        <v>2228</v>
      </c>
      <c r="C254" t="s">
        <v>3542</v>
      </c>
      <c r="D254" t="s">
        <v>3545</v>
      </c>
      <c r="E254" t="s">
        <v>3563</v>
      </c>
      <c r="F254" t="s">
        <v>3652</v>
      </c>
      <c r="G254" t="s">
        <v>202</v>
      </c>
      <c r="H254" t="s">
        <v>4068</v>
      </c>
      <c r="I254" t="s">
        <v>3576</v>
      </c>
      <c r="J254" t="s">
        <v>918</v>
      </c>
      <c r="K254" t="s">
        <v>1696</v>
      </c>
      <c r="L254" t="s">
        <v>1327</v>
      </c>
      <c r="M254" t="s">
        <v>1974</v>
      </c>
      <c r="N254" t="s">
        <v>4315</v>
      </c>
      <c r="O254" t="s">
        <v>4319</v>
      </c>
      <c r="P254" t="s">
        <v>4323</v>
      </c>
      <c r="Q254" t="s">
        <v>4506</v>
      </c>
      <c r="R254" t="s">
        <v>5439</v>
      </c>
      <c r="S254" t="s">
        <v>4324</v>
      </c>
      <c r="T254" t="s">
        <v>5646</v>
      </c>
      <c r="U254" t="s">
        <v>6098</v>
      </c>
      <c r="Y254" cm="1">
        <f t="array" ref="Y254">IF(FALSE,"True," &amp; IF(_xlfn.XLOOKUP("Src_IsAny",'Scoring_Config'!$A:$A,'Scoring_Config'!$D:$D,"Yes")="Yes",_xlfn.XLOOKUP("Src_IsAny",'Scoring_Config'!$A:$A,'Scoring_Config'!$C:$C,10),0),"False,0")</f>
        <v>0</v>
      </c>
      <c r="Z254" cm="1">
        <f t="array" ref="Z254">IF(FALSE,"True," &amp; IF(_xlfn.XLOOKUP("Src_CIDR_Le_16",'Scoring_Config'!$A:$A,'Scoring_Config'!$D:$D,"Yes")="Yes",_xlfn.XLOOKUP("Src_CIDR_Le_16",'Scoring_Config'!$A:$A,'Scoring_Config'!$C:$C,10),0),"False,0")</f>
        <v>0</v>
      </c>
      <c r="AA254" cm="1">
        <f t="array" ref="AA254">IF(TRUE,"True," &amp; IF(_xlfn.XLOOKUP("Src_CIDR_17_22",'Scoring_Config'!$A:$A,'Scoring_Config'!$D:$D,"Yes")="Yes",_xlfn.XLOOKUP("Src_CIDR_17_22",'Scoring_Config'!$A:$A,'Scoring_Config'!$C:$C,5),0),"False,0")</f>
        <v>0</v>
      </c>
      <c r="AB254" cm="1">
        <f t="array" ref="AB254">IF(FALSE,"True," &amp; IF(_xlfn.XLOOKUP("Dst_IsAny",'Scoring_Config'!$A:$A,'Scoring_Config'!$D:$D,"Yes")="Yes",_xlfn.XLOOKUP("Dst_IsAny",'Scoring_Config'!$A:$A,'Scoring_Config'!$C:$C,10),0),"False,0")</f>
        <v>0</v>
      </c>
      <c r="AC254" cm="1">
        <f t="array" ref="AC254">IF(TRUE,"True," &amp; IF(_xlfn.XLOOKUP("Dst_CIDR_Le_16",'Scoring_Config'!$A:$A,'Scoring_Config'!$D:$D,"Yes")="Yes",_xlfn.XLOOKUP("Dst_CIDR_Le_16",'Scoring_Config'!$A:$A,'Scoring_Config'!$C:$C,10),0),"False,0")</f>
        <v>0</v>
      </c>
      <c r="AD254" cm="1">
        <f t="array" ref="AD254">IF(FALSE,"True," &amp; IF(_xlfn.XLOOKUP("Dst_CIDR_17_22",'Scoring_Config'!$A:$A,'Scoring_Config'!$D:$D,"Yes")="Yes",_xlfn.XLOOKUP("Dst_CIDR_17_22",'Scoring_Config'!$A:$A,'Scoring_Config'!$C:$C,5),0),"False,0")</f>
        <v>0</v>
      </c>
      <c r="AE254" cm="1">
        <f t="array" ref="AE254">IF(FALSE,"True," &amp; IF(_xlfn.XLOOKUP("SrcZone_IsAny",'Scoring_Config'!$A:$A,'Scoring_Config'!$D:$D,"Yes")="Yes",_xlfn.XLOOKUP("SrcZone_IsAny",'Scoring_Config'!$A:$A,'Scoring_Config'!$C:$C,10),0),"False,0")</f>
        <v>0</v>
      </c>
      <c r="AF254" cm="1">
        <f t="array" ref="AF254">IF(FALSE,"True," &amp; IF(_xlfn.XLOOKUP("DstZone_IsAny",'Scoring_Config'!$A:$A,'Scoring_Config'!$D:$D,"Yes")="Yes",_xlfn.XLOOKUP("DstZone_IsAny",'Scoring_Config'!$A:$A,'Scoring_Config'!$C:$C,10),0),"False,0")</f>
        <v>0</v>
      </c>
      <c r="AG254" cm="1">
        <f t="array" ref="AG25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54" cm="1">
        <f t="array" ref="AH254">IF(FALSE,"True," &amp; IF(_xlfn.XLOOKUP("App_Any_OR_RangeGt1000",'Scoring_Config'!$A:$A,'Scoring_Config'!$D:$D,"Yes")="Yes",_xlfn.XLOOKUP("App_Any_OR_RangeGt1000",'Scoring_Config'!$A:$A,'Scoring_Config'!$C:$C,10),0),"False,0")</f>
        <v>0</v>
      </c>
      <c r="AI254" cm="1">
        <f t="array" ref="AI254">IF(FALSE,"True," &amp; IF(_xlfn.XLOOKUP("Service_Insecure_Match",'Scoring_Config'!$A:$A,'Scoring_Config'!$D:$D,"Yes")="Yes",_xlfn.XLOOKUP("Service_Insecure_Match",'Scoring_Config'!$A:$A,'Scoring_Config'!$C:$C,5),0),"False,0")</f>
        <v>0</v>
      </c>
      <c r="AJ254" cm="1">
        <f t="array" ref="AJ254">IF(FALSE,"True," &amp; IF(_xlfn.XLOOKUP("Risky_Inbound",'Scoring_Config'!$A:$A,'Scoring_Config'!$D:$D,"Yes")="Yes",_xlfn.XLOOKUP("Risky_Inbound",'Scoring_Config'!$A:$A,'Scoring_Config'!$C:$C,50),0),"False,0")</f>
        <v>0</v>
      </c>
      <c r="AK254" cm="1">
        <f t="array" ref="AK254">IF(FALSE,"True," &amp; IF(_xlfn.XLOOKUP("Risky_Outbound",'Scoring_Config'!$A:$A,'Scoring_Config'!$D:$D,"Yes")="Yes",_xlfn.XLOOKUP("Risky_Outbound",'Scoring_Config'!$A:$A,'Scoring_Config'!$C:$C,25),0),"False,0")</f>
        <v>0</v>
      </c>
      <c r="AL254" t="s">
        <v>6699</v>
      </c>
      <c r="AM254" cm="1">
        <f t="array" ref="AM25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54" t="s">
        <v>6702</v>
      </c>
      <c r="AO254" t="s">
        <v>6697</v>
      </c>
      <c r="AP254" t="s">
        <v>6697</v>
      </c>
      <c r="AQ254" cm="1">
        <f t="array" ref="AQ254">IF(FALSE,"True," &amp; IF(_xlfn.XLOOKUP("Service_IsAny",'Scoring_Config'!$A:$A,'Scoring_Config'!$D:$D,"Yes")="Yes",_xlfn.XLOOKUP("Service_IsAny",'Scoring_Config'!$A:$A,'Scoring_Config'!$C:$C,0),0),"False,0")</f>
        <v>0</v>
      </c>
      <c r="AR254">
        <v>0</v>
      </c>
      <c r="AS254" cm="1">
        <f t="array" ref="AS254">IF(FALSE,"True," &amp; IF(_xlfn.XLOOKUP("Service_RangeGt1000",'Scoring_Config'!$A:$A,'Scoring_Config'!$D:$D,"Yes")="Yes",_xlfn.XLOOKUP("Service_RangeGt1000",'Scoring_Config'!$A:$A,'Scoring_Config'!$C:$C,0),0),"False,0")</f>
        <v>0</v>
      </c>
      <c r="AT254" cm="1">
        <f t="array" ref="AT254">IF(FALSE,"True," &amp; IF(_xlfn.XLOOKUP("App_IsAny",'Scoring_Config'!$A:$A,'Scoring_Config'!$D:$D,"Yes")="Yes",_xlfn.XLOOKUP("App_IsAny",'Scoring_Config'!$A:$A,'Scoring_Config'!$C:$C,0),0),"False,0")</f>
        <v>0</v>
      </c>
      <c r="AU254">
        <v>0</v>
      </c>
      <c r="AV254" cm="1">
        <f t="array" ref="AV254">IF(FALSE,"True," &amp; IF(_xlfn.XLOOKUP("App_RangeGt1000",'Scoring_Config'!$A:$A,'Scoring_Config'!$D:$D,"Yes")="Yes",_xlfn.XLOOKUP("App_RangeGt1000",'Scoring_Config'!$A:$A,'Scoring_Config'!$C:$C,0),0),"False,0")</f>
        <v>0</v>
      </c>
      <c r="AW254" cm="1">
        <f t="array" ref="AW254">IF(FALSE,"True," &amp; IF(_xlfn.XLOOKUP("Action_IsDenyOrDrop",'Scoring_Config'!$A:$A,'Scoring_Config'!$D:$D,"Yes")="Yes",_xlfn.XLOOKUP("Action_IsDenyOrDrop",'Scoring_Config'!$A:$A,'Scoring_Config'!$C:$C,0),0),"False,0")</f>
        <v>0</v>
      </c>
      <c r="AX254" cm="1">
        <f t="array" ref="AX254">IF(LEFT(AW254,4)="True",0,(IF(LEFT(Y254,4)="True",IF(_xlfn.XLOOKUP("Src_IsAny",'Scoring_Config'!$A:$A,'Scoring_Config'!$D:$D,"Yes")="Yes",_xlfn.XLOOKUP("Src_IsAny",'Scoring_Config'!$A:$A,'Scoring_Config'!$C:$C,10),0),0)+IF(LEFT(Z254,4)="True",IF(_xlfn.XLOOKUP("Src_CIDR_Le_16",'Scoring_Config'!$A:$A,'Scoring_Config'!$D:$D,"Yes")="Yes",_xlfn.XLOOKUP("Src_CIDR_Le_16",'Scoring_Config'!$A:$A,'Scoring_Config'!$C:$C,10),0),0)+IF(LEFT(AA254,4)="True",IF(_xlfn.XLOOKUP("Src_CIDR_17_22",'Scoring_Config'!$A:$A,'Scoring_Config'!$D:$D,"Yes")="Yes",_xlfn.XLOOKUP("Src_CIDR_17_22",'Scoring_Config'!$A:$A,'Scoring_Config'!$C:$C,5),0),0)+IF(LEFT(AB254,4)="True",IF(_xlfn.XLOOKUP("Dst_IsAny",'Scoring_Config'!$A:$A,'Scoring_Config'!$D:$D,"Yes")="Yes",_xlfn.XLOOKUP("Dst_IsAny",'Scoring_Config'!$A:$A,'Scoring_Config'!$C:$C,10),0),0)+IF(LEFT(AC254,4)="True",IF(_xlfn.XLOOKUP("Dst_CIDR_Le_16",'Scoring_Config'!$A:$A,'Scoring_Config'!$D:$D,"Yes")="Yes",_xlfn.XLOOKUP("Dst_CIDR_Le_16",'Scoring_Config'!$A:$A,'Scoring_Config'!$C:$C,10),0),0)+IF(LEFT(AD254,4)="True",IF(_xlfn.XLOOKUP("Dst_CIDR_17_22",'Scoring_Config'!$A:$A,'Scoring_Config'!$D:$D,"Yes")="Yes",_xlfn.XLOOKUP("Dst_CIDR_17_22",'Scoring_Config'!$A:$A,'Scoring_Config'!$C:$C,5),0),0)+IF(LEFT(AE254,4)="True",IF(_xlfn.XLOOKUP("SrcZone_IsAny",'Scoring_Config'!$A:$A,'Scoring_Config'!$D:$D,"Yes")="Yes",_xlfn.XLOOKUP("SrcZone_IsAny",'Scoring_Config'!$A:$A,'Scoring_Config'!$C:$C,10),0),0)+IF(LEFT(AF254,4)="True",IF(_xlfn.XLOOKUP("DstZone_IsAny",'Scoring_Config'!$A:$A,'Scoring_Config'!$D:$D,"Yes")="Yes",_xlfn.XLOOKUP("DstZone_IsAny",'Scoring_Config'!$A:$A,'Scoring_Config'!$C:$C,10),0),0)+IF(LEFT(AG254,4)="True",IF(_xlfn.XLOOKUP("Service_Any_OR_RangeGt1000",'Scoring_Config'!$A:$A,'Scoring_Config'!$D:$D,"Yes")="Yes",_xlfn.XLOOKUP("Service_Any_OR_RangeGt1000",'Scoring_Config'!$A:$A,'Scoring_Config'!$C:$C,10),0),0)+IF(LEFT(AH254,4)="True",IF(_xlfn.XLOOKUP("App_Any_OR_RangeGt1000",'Scoring_Config'!$A:$A,'Scoring_Config'!$D:$D,"Yes")="Yes",_xlfn.XLOOKUP("App_Any_OR_RangeGt1000",'Scoring_Config'!$A:$A,'Scoring_Config'!$C:$C,10),0),0)+IF(LEFT(AI254,4)="True",IF(_xlfn.XLOOKUP("Service_Insecure_Match",'Scoring_Config'!$A:$A,'Scoring_Config'!$D:$D,"Yes")="Yes",_xlfn.XLOOKUP("Service_Insecure_Match",'Scoring_Config'!$A:$A,'Scoring_Config'!$C:$C,5),0),0)+IF(LEFT(AJ254,4)="True",IF(_xlfn.XLOOKUP("Risky_Inbound",'Scoring_Config'!$A:$A,'Scoring_Config'!$D:$D,"Yes")="Yes",_xlfn.XLOOKUP("Risky_Inbound",'Scoring_Config'!$A:$A,'Scoring_Config'!$C:$C,50),0),0)+IF(LEFT(AK254,4)="True",IF(_xlfn.XLOOKUP("Risky_Outbound",'Scoring_Config'!$A:$A,'Scoring_Config'!$D:$D,"Yes")="Yes",_xlfn.XLOOKUP("Risky_Outbound",'Scoring_Config'!$A:$A,'Scoring_Config'!$C:$C,25),0),0)+IF(LEFT(AZ254,4)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254,FIND(",",AL254)+1,100)),0)+IF(LEFT(AM254,4)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254,FIND(",",AN254)+1,100)),0)+IF(_xlfn.XLOOKUP("Profile_Scoring",'Scoring_Config'!$A:$A,'Scoring_Config'!$D:$D,"Yes")="Yes",VALUE(MID(AO254,FIND(",",AO254)+1,100)),0)+IF(_xlfn.XLOOKUP("Options_Scoring",'Scoring_Config'!$A:$A,'Scoring_Config'!$D:$D,"Yes")="Yes",VALUE(MID(AP254,FIND(",",AP254)+1,100)),0)))</f>
        <v>0</v>
      </c>
      <c r="AZ254" cm="1">
        <f t="array" ref="AZ254">IF(FALSE,"True," &amp; IF(_xlfn.XLOOKUP("Migrate_Insecure",'Scoring_Config'!$A:$A,'Scoring_Config'!$D:$D,"Yes")="Yes",_xlfn.XLOOKUP("Migrate_Insecure",'Scoring_Config'!$A:$A,'Scoring_Config'!$C:$C,10),0),"False,0")</f>
        <v>0</v>
      </c>
    </row>
    <row r="255" spans="1:52">
      <c r="A255" t="s">
        <v>1979</v>
      </c>
      <c r="B255" t="s">
        <v>2229</v>
      </c>
      <c r="C255" t="s">
        <v>3542</v>
      </c>
      <c r="D255" t="s">
        <v>3549</v>
      </c>
      <c r="E255" t="s">
        <v>3563</v>
      </c>
      <c r="F255" t="s">
        <v>3652</v>
      </c>
      <c r="G255" t="s">
        <v>202</v>
      </c>
      <c r="H255" t="s">
        <v>174</v>
      </c>
      <c r="I255" t="s">
        <v>3576</v>
      </c>
      <c r="J255" t="s">
        <v>919</v>
      </c>
      <c r="K255" t="s">
        <v>174</v>
      </c>
      <c r="L255" t="s">
        <v>1327</v>
      </c>
      <c r="M255" t="s">
        <v>1974</v>
      </c>
      <c r="N255" t="s">
        <v>4315</v>
      </c>
      <c r="O255" t="s">
        <v>4319</v>
      </c>
      <c r="P255" t="s">
        <v>4323</v>
      </c>
      <c r="Q255" t="s">
        <v>4506</v>
      </c>
      <c r="R255" t="s">
        <v>5439</v>
      </c>
      <c r="S255" t="s">
        <v>4324</v>
      </c>
      <c r="T255" t="s">
        <v>5646</v>
      </c>
      <c r="U255" t="s">
        <v>6099</v>
      </c>
      <c r="Y255" cm="1">
        <f t="array" ref="Y255">IF(FALSE,"True," &amp; IF(_xlfn.XLOOKUP("Src_IsAny",'Scoring_Config'!$A:$A,'Scoring_Config'!$D:$D,"Yes")="Yes",_xlfn.XLOOKUP("Src_IsAny",'Scoring_Config'!$A:$A,'Scoring_Config'!$C:$C,10),0),"False,0")</f>
        <v>0</v>
      </c>
      <c r="Z255" cm="1">
        <f t="array" ref="Z255">IF(FALSE,"True," &amp; IF(_xlfn.XLOOKUP("Src_CIDR_Le_16",'Scoring_Config'!$A:$A,'Scoring_Config'!$D:$D,"Yes")="Yes",_xlfn.XLOOKUP("Src_CIDR_Le_16",'Scoring_Config'!$A:$A,'Scoring_Config'!$C:$C,10),0),"False,0")</f>
        <v>0</v>
      </c>
      <c r="AA255" cm="1">
        <f t="array" ref="AA255">IF(TRUE,"True," &amp; IF(_xlfn.XLOOKUP("Src_CIDR_17_22",'Scoring_Config'!$A:$A,'Scoring_Config'!$D:$D,"Yes")="Yes",_xlfn.XLOOKUP("Src_CIDR_17_22",'Scoring_Config'!$A:$A,'Scoring_Config'!$C:$C,5),0),"False,0")</f>
        <v>0</v>
      </c>
      <c r="AB255" cm="1">
        <f t="array" ref="AB255">IF(FALSE,"True," &amp; IF(_xlfn.XLOOKUP("Dst_IsAny",'Scoring_Config'!$A:$A,'Scoring_Config'!$D:$D,"Yes")="Yes",_xlfn.XLOOKUP("Dst_IsAny",'Scoring_Config'!$A:$A,'Scoring_Config'!$C:$C,10),0),"False,0")</f>
        <v>0</v>
      </c>
      <c r="AC255" cm="1">
        <f t="array" ref="AC255">IF(TRUE,"True," &amp; IF(_xlfn.XLOOKUP("Dst_CIDR_Le_16",'Scoring_Config'!$A:$A,'Scoring_Config'!$D:$D,"Yes")="Yes",_xlfn.XLOOKUP("Dst_CIDR_Le_16",'Scoring_Config'!$A:$A,'Scoring_Config'!$C:$C,10),0),"False,0")</f>
        <v>0</v>
      </c>
      <c r="AD255" cm="1">
        <f t="array" ref="AD255">IF(FALSE,"True," &amp; IF(_xlfn.XLOOKUP("Dst_CIDR_17_22",'Scoring_Config'!$A:$A,'Scoring_Config'!$D:$D,"Yes")="Yes",_xlfn.XLOOKUP("Dst_CIDR_17_22",'Scoring_Config'!$A:$A,'Scoring_Config'!$C:$C,5),0),"False,0")</f>
        <v>0</v>
      </c>
      <c r="AE255" cm="1">
        <f t="array" ref="AE255">IF(FALSE,"True," &amp; IF(_xlfn.XLOOKUP("SrcZone_IsAny",'Scoring_Config'!$A:$A,'Scoring_Config'!$D:$D,"Yes")="Yes",_xlfn.XLOOKUP("SrcZone_IsAny",'Scoring_Config'!$A:$A,'Scoring_Config'!$C:$C,10),0),"False,0")</f>
        <v>0</v>
      </c>
      <c r="AF255" cm="1">
        <f t="array" ref="AF255">IF(FALSE,"True," &amp; IF(_xlfn.XLOOKUP("DstZone_IsAny",'Scoring_Config'!$A:$A,'Scoring_Config'!$D:$D,"Yes")="Yes",_xlfn.XLOOKUP("DstZone_IsAny",'Scoring_Config'!$A:$A,'Scoring_Config'!$C:$C,10),0),"False,0")</f>
        <v>0</v>
      </c>
      <c r="AG255" cm="1">
        <f t="array" ref="AG25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55" cm="1">
        <f t="array" ref="AH255">IF(TRUE,"True," &amp; IF(_xlfn.XLOOKUP("App_Any_OR_RangeGt1000",'Scoring_Config'!$A:$A,'Scoring_Config'!$D:$D,"Yes")="Yes",_xlfn.XLOOKUP("App_Any_OR_RangeGt1000",'Scoring_Config'!$A:$A,'Scoring_Config'!$C:$C,10),0),"False,0")</f>
        <v>0</v>
      </c>
      <c r="AI255" cm="1">
        <f t="array" ref="AI255">IF(FALSE,"True," &amp; IF(_xlfn.XLOOKUP("Service_Insecure_Match",'Scoring_Config'!$A:$A,'Scoring_Config'!$D:$D,"Yes")="Yes",_xlfn.XLOOKUP("Service_Insecure_Match",'Scoring_Config'!$A:$A,'Scoring_Config'!$C:$C,5),0),"False,0")</f>
        <v>0</v>
      </c>
      <c r="AJ255" cm="1">
        <f t="array" ref="AJ255">IF(FALSE,"True," &amp; IF(_xlfn.XLOOKUP("Risky_Inbound",'Scoring_Config'!$A:$A,'Scoring_Config'!$D:$D,"Yes")="Yes",_xlfn.XLOOKUP("Risky_Inbound",'Scoring_Config'!$A:$A,'Scoring_Config'!$C:$C,50),0),"False,0")</f>
        <v>0</v>
      </c>
      <c r="AK255" cm="1">
        <f t="array" ref="AK255">IF(FALSE,"True," &amp; IF(_xlfn.XLOOKUP("Risky_Outbound",'Scoring_Config'!$A:$A,'Scoring_Config'!$D:$D,"Yes")="Yes",_xlfn.XLOOKUP("Risky_Outbound",'Scoring_Config'!$A:$A,'Scoring_Config'!$C:$C,25),0),"False,0")</f>
        <v>0</v>
      </c>
      <c r="AL255" t="s">
        <v>6699</v>
      </c>
      <c r="AM255" cm="1">
        <f t="array" ref="AM25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55" t="s">
        <v>6697</v>
      </c>
      <c r="AO255" t="s">
        <v>6697</v>
      </c>
      <c r="AP255" t="s">
        <v>6697</v>
      </c>
      <c r="AQ255" cm="1">
        <f t="array" ref="AQ255">IF(FALSE,"True," &amp; IF(_xlfn.XLOOKUP("Service_IsAny",'Scoring_Config'!$A:$A,'Scoring_Config'!$D:$D,"Yes")="Yes",_xlfn.XLOOKUP("Service_IsAny",'Scoring_Config'!$A:$A,'Scoring_Config'!$C:$C,0),0),"False,0")</f>
        <v>0</v>
      </c>
      <c r="AR255">
        <v>0</v>
      </c>
      <c r="AS255" cm="1">
        <f t="array" ref="AS255">IF(FALSE,"True," &amp; IF(_xlfn.XLOOKUP("Service_RangeGt1000",'Scoring_Config'!$A:$A,'Scoring_Config'!$D:$D,"Yes")="Yes",_xlfn.XLOOKUP("Service_RangeGt1000",'Scoring_Config'!$A:$A,'Scoring_Config'!$C:$C,0),0),"False,0")</f>
        <v>0</v>
      </c>
      <c r="AT255" cm="1">
        <f t="array" ref="AT255">IF(TRUE,"True," &amp; IF(_xlfn.XLOOKUP("App_IsAny",'Scoring_Config'!$A:$A,'Scoring_Config'!$D:$D,"Yes")="Yes",_xlfn.XLOOKUP("App_IsAny",'Scoring_Config'!$A:$A,'Scoring_Config'!$C:$C,0),0),"False,0")</f>
        <v>0</v>
      </c>
      <c r="AU255">
        <v>65535</v>
      </c>
      <c r="AV255" cm="1">
        <f t="array" ref="AV255">IF(TRUE,"True," &amp; IF(_xlfn.XLOOKUP("App_RangeGt1000",'Scoring_Config'!$A:$A,'Scoring_Config'!$D:$D,"Yes")="Yes",_xlfn.XLOOKUP("App_RangeGt1000",'Scoring_Config'!$A:$A,'Scoring_Config'!$C:$C,0),0),"False,0")</f>
        <v>0</v>
      </c>
      <c r="AW255" cm="1">
        <f t="array" ref="AW255">IF(FALSE,"True," &amp; IF(_xlfn.XLOOKUP("Action_IsDenyOrDrop",'Scoring_Config'!$A:$A,'Scoring_Config'!$D:$D,"Yes")="Yes",_xlfn.XLOOKUP("Action_IsDenyOrDrop",'Scoring_Config'!$A:$A,'Scoring_Config'!$C:$C,0),0),"False,0")</f>
        <v>0</v>
      </c>
      <c r="AX255" cm="1">
        <f t="array" ref="AX255">IF(LEFT(AW255,4)="True",0,(IF(LEFT(Y255,4)="True",IF(_xlfn.XLOOKUP("Src_IsAny",'Scoring_Config'!$A:$A,'Scoring_Config'!$D:$D,"Yes")="Yes",_xlfn.XLOOKUP("Src_IsAny",'Scoring_Config'!$A:$A,'Scoring_Config'!$C:$C,10),0),0)+IF(LEFT(Z255,4)="True",IF(_xlfn.XLOOKUP("Src_CIDR_Le_16",'Scoring_Config'!$A:$A,'Scoring_Config'!$D:$D,"Yes")="Yes",_xlfn.XLOOKUP("Src_CIDR_Le_16",'Scoring_Config'!$A:$A,'Scoring_Config'!$C:$C,10),0),0)+IF(LEFT(AA255,4)="True",IF(_xlfn.XLOOKUP("Src_CIDR_17_22",'Scoring_Config'!$A:$A,'Scoring_Config'!$D:$D,"Yes")="Yes",_xlfn.XLOOKUP("Src_CIDR_17_22",'Scoring_Config'!$A:$A,'Scoring_Config'!$C:$C,5),0),0)+IF(LEFT(AB255,4)="True",IF(_xlfn.XLOOKUP("Dst_IsAny",'Scoring_Config'!$A:$A,'Scoring_Config'!$D:$D,"Yes")="Yes",_xlfn.XLOOKUP("Dst_IsAny",'Scoring_Config'!$A:$A,'Scoring_Config'!$C:$C,10),0),0)+IF(LEFT(AC255,4)="True",IF(_xlfn.XLOOKUP("Dst_CIDR_Le_16",'Scoring_Config'!$A:$A,'Scoring_Config'!$D:$D,"Yes")="Yes",_xlfn.XLOOKUP("Dst_CIDR_Le_16",'Scoring_Config'!$A:$A,'Scoring_Config'!$C:$C,10),0),0)+IF(LEFT(AD255,4)="True",IF(_xlfn.XLOOKUP("Dst_CIDR_17_22",'Scoring_Config'!$A:$A,'Scoring_Config'!$D:$D,"Yes")="Yes",_xlfn.XLOOKUP("Dst_CIDR_17_22",'Scoring_Config'!$A:$A,'Scoring_Config'!$C:$C,5),0),0)+IF(LEFT(AE255,4)="True",IF(_xlfn.XLOOKUP("SrcZone_IsAny",'Scoring_Config'!$A:$A,'Scoring_Config'!$D:$D,"Yes")="Yes",_xlfn.XLOOKUP("SrcZone_IsAny",'Scoring_Config'!$A:$A,'Scoring_Config'!$C:$C,10),0),0)+IF(LEFT(AF255,4)="True",IF(_xlfn.XLOOKUP("DstZone_IsAny",'Scoring_Config'!$A:$A,'Scoring_Config'!$D:$D,"Yes")="Yes",_xlfn.XLOOKUP("DstZone_IsAny",'Scoring_Config'!$A:$A,'Scoring_Config'!$C:$C,10),0),0)+IF(LEFT(AG255,4)="True",IF(_xlfn.XLOOKUP("Service_Any_OR_RangeGt1000",'Scoring_Config'!$A:$A,'Scoring_Config'!$D:$D,"Yes")="Yes",_xlfn.XLOOKUP("Service_Any_OR_RangeGt1000",'Scoring_Config'!$A:$A,'Scoring_Config'!$C:$C,10),0),0)+IF(LEFT(AH255,4)="True",IF(_xlfn.XLOOKUP("App_Any_OR_RangeGt1000",'Scoring_Config'!$A:$A,'Scoring_Config'!$D:$D,"Yes")="Yes",_xlfn.XLOOKUP("App_Any_OR_RangeGt1000",'Scoring_Config'!$A:$A,'Scoring_Config'!$C:$C,10),0),0)+IF(LEFT(AI255,4)="True",IF(_xlfn.XLOOKUP("Service_Insecure_Match",'Scoring_Config'!$A:$A,'Scoring_Config'!$D:$D,"Yes")="Yes",_xlfn.XLOOKUP("Service_Insecure_Match",'Scoring_Config'!$A:$A,'Scoring_Config'!$C:$C,5),0),0)+IF(LEFT(AJ255,4)="True",IF(_xlfn.XLOOKUP("Risky_Inbound",'Scoring_Config'!$A:$A,'Scoring_Config'!$D:$D,"Yes")="Yes",_xlfn.XLOOKUP("Risky_Inbound",'Scoring_Config'!$A:$A,'Scoring_Config'!$C:$C,50),0),0)+IF(LEFT(AK255,4)="True",IF(_xlfn.XLOOKUP("Risky_Outbound",'Scoring_Config'!$A:$A,'Scoring_Config'!$D:$D,"Yes")="Yes",_xlfn.XLOOKUP("Risky_Outbound",'Scoring_Config'!$A:$A,'Scoring_Config'!$C:$C,25),0),0)+IF(LEFT(AZ255,4)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255,FIND(",",AL255)+1,100)),0)+IF(LEFT(AM255,4)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255,FIND(",",AN255)+1,100)),0)+IF(_xlfn.XLOOKUP("Profile_Scoring",'Scoring_Config'!$A:$A,'Scoring_Config'!$D:$D,"Yes")="Yes",VALUE(MID(AO255,FIND(",",AO255)+1,100)),0)+IF(_xlfn.XLOOKUP("Options_Scoring",'Scoring_Config'!$A:$A,'Scoring_Config'!$D:$D,"Yes")="Yes",VALUE(MID(AP255,FIND(",",AP255)+1,100)),0)))</f>
        <v>0</v>
      </c>
      <c r="AZ255" cm="1">
        <f t="array" ref="AZ255">IF(FALSE,"True," &amp; IF(_xlfn.XLOOKUP("Migrate_Insecure",'Scoring_Config'!$A:$A,'Scoring_Config'!$D:$D,"Yes")="Yes",_xlfn.XLOOKUP("Migrate_Insecure",'Scoring_Config'!$A:$A,'Scoring_Config'!$C:$C,10),0),"False,0")</f>
        <v>0</v>
      </c>
    </row>
    <row r="256" spans="1:52">
      <c r="A256" t="s">
        <v>1979</v>
      </c>
      <c r="B256" t="s">
        <v>2230</v>
      </c>
      <c r="C256" t="s">
        <v>3542</v>
      </c>
      <c r="D256" t="s">
        <v>3549</v>
      </c>
      <c r="E256" t="s">
        <v>3563</v>
      </c>
      <c r="F256" t="s">
        <v>3652</v>
      </c>
      <c r="G256" t="s">
        <v>202</v>
      </c>
      <c r="H256" t="s">
        <v>174</v>
      </c>
      <c r="I256" t="s">
        <v>3576</v>
      </c>
      <c r="J256" t="s">
        <v>919</v>
      </c>
      <c r="K256" t="s">
        <v>1696</v>
      </c>
      <c r="L256" t="s">
        <v>1327</v>
      </c>
      <c r="M256" t="s">
        <v>1974</v>
      </c>
      <c r="N256" t="s">
        <v>4315</v>
      </c>
      <c r="O256" t="s">
        <v>4319</v>
      </c>
      <c r="P256" t="s">
        <v>4323</v>
      </c>
      <c r="Q256" t="s">
        <v>4506</v>
      </c>
      <c r="R256" t="s">
        <v>5439</v>
      </c>
      <c r="S256" t="s">
        <v>4324</v>
      </c>
      <c r="T256" t="s">
        <v>5646</v>
      </c>
      <c r="U256" t="s">
        <v>6098</v>
      </c>
      <c r="Y256" cm="1">
        <f t="array" ref="Y256">IF(FALSE,"True," &amp; IF(_xlfn.XLOOKUP("Src_IsAny",'Scoring_Config'!$A:$A,'Scoring_Config'!$D:$D,"Yes")="Yes",_xlfn.XLOOKUP("Src_IsAny",'Scoring_Config'!$A:$A,'Scoring_Config'!$C:$C,10),0),"False,0")</f>
        <v>0</v>
      </c>
      <c r="Z256" cm="1">
        <f t="array" ref="Z256">IF(FALSE,"True," &amp; IF(_xlfn.XLOOKUP("Src_CIDR_Le_16",'Scoring_Config'!$A:$A,'Scoring_Config'!$D:$D,"Yes")="Yes",_xlfn.XLOOKUP("Src_CIDR_Le_16",'Scoring_Config'!$A:$A,'Scoring_Config'!$C:$C,10),0),"False,0")</f>
        <v>0</v>
      </c>
      <c r="AA256" cm="1">
        <f t="array" ref="AA256">IF(TRUE,"True," &amp; IF(_xlfn.XLOOKUP("Src_CIDR_17_22",'Scoring_Config'!$A:$A,'Scoring_Config'!$D:$D,"Yes")="Yes",_xlfn.XLOOKUP("Src_CIDR_17_22",'Scoring_Config'!$A:$A,'Scoring_Config'!$C:$C,5),0),"False,0")</f>
        <v>0</v>
      </c>
      <c r="AB256" cm="1">
        <f t="array" ref="AB256">IF(FALSE,"True," &amp; IF(_xlfn.XLOOKUP("Dst_IsAny",'Scoring_Config'!$A:$A,'Scoring_Config'!$D:$D,"Yes")="Yes",_xlfn.XLOOKUP("Dst_IsAny",'Scoring_Config'!$A:$A,'Scoring_Config'!$C:$C,10),0),"False,0")</f>
        <v>0</v>
      </c>
      <c r="AC256" cm="1">
        <f t="array" ref="AC256">IF(TRUE,"True," &amp; IF(_xlfn.XLOOKUP("Dst_CIDR_Le_16",'Scoring_Config'!$A:$A,'Scoring_Config'!$D:$D,"Yes")="Yes",_xlfn.XLOOKUP("Dst_CIDR_Le_16",'Scoring_Config'!$A:$A,'Scoring_Config'!$C:$C,10),0),"False,0")</f>
        <v>0</v>
      </c>
      <c r="AD256" cm="1">
        <f t="array" ref="AD256">IF(FALSE,"True," &amp; IF(_xlfn.XLOOKUP("Dst_CIDR_17_22",'Scoring_Config'!$A:$A,'Scoring_Config'!$D:$D,"Yes")="Yes",_xlfn.XLOOKUP("Dst_CIDR_17_22",'Scoring_Config'!$A:$A,'Scoring_Config'!$C:$C,5),0),"False,0")</f>
        <v>0</v>
      </c>
      <c r="AE256" cm="1">
        <f t="array" ref="AE256">IF(FALSE,"True," &amp; IF(_xlfn.XLOOKUP("SrcZone_IsAny",'Scoring_Config'!$A:$A,'Scoring_Config'!$D:$D,"Yes")="Yes",_xlfn.XLOOKUP("SrcZone_IsAny",'Scoring_Config'!$A:$A,'Scoring_Config'!$C:$C,10),0),"False,0")</f>
        <v>0</v>
      </c>
      <c r="AF256" cm="1">
        <f t="array" ref="AF256">IF(FALSE,"True," &amp; IF(_xlfn.XLOOKUP("DstZone_IsAny",'Scoring_Config'!$A:$A,'Scoring_Config'!$D:$D,"Yes")="Yes",_xlfn.XLOOKUP("DstZone_IsAny",'Scoring_Config'!$A:$A,'Scoring_Config'!$C:$C,10),0),"False,0")</f>
        <v>0</v>
      </c>
      <c r="AG256" cm="1">
        <f t="array" ref="AG25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56" cm="1">
        <f t="array" ref="AH256">IF(FALSE,"True," &amp; IF(_xlfn.XLOOKUP("App_Any_OR_RangeGt1000",'Scoring_Config'!$A:$A,'Scoring_Config'!$D:$D,"Yes")="Yes",_xlfn.XLOOKUP("App_Any_OR_RangeGt1000",'Scoring_Config'!$A:$A,'Scoring_Config'!$C:$C,10),0),"False,0")</f>
        <v>0</v>
      </c>
      <c r="AI256" cm="1">
        <f t="array" ref="AI256">IF(FALSE,"True," &amp; IF(_xlfn.XLOOKUP("Service_Insecure_Match",'Scoring_Config'!$A:$A,'Scoring_Config'!$D:$D,"Yes")="Yes",_xlfn.XLOOKUP("Service_Insecure_Match",'Scoring_Config'!$A:$A,'Scoring_Config'!$C:$C,5),0),"False,0")</f>
        <v>0</v>
      </c>
      <c r="AJ256" cm="1">
        <f t="array" ref="AJ256">IF(FALSE,"True," &amp; IF(_xlfn.XLOOKUP("Risky_Inbound",'Scoring_Config'!$A:$A,'Scoring_Config'!$D:$D,"Yes")="Yes",_xlfn.XLOOKUP("Risky_Inbound",'Scoring_Config'!$A:$A,'Scoring_Config'!$C:$C,50),0),"False,0")</f>
        <v>0</v>
      </c>
      <c r="AK256" cm="1">
        <f t="array" ref="AK256">IF(FALSE,"True," &amp; IF(_xlfn.XLOOKUP("Risky_Outbound",'Scoring_Config'!$A:$A,'Scoring_Config'!$D:$D,"Yes")="Yes",_xlfn.XLOOKUP("Risky_Outbound",'Scoring_Config'!$A:$A,'Scoring_Config'!$C:$C,25),0),"False,0")</f>
        <v>0</v>
      </c>
      <c r="AL256" t="s">
        <v>6699</v>
      </c>
      <c r="AM256" cm="1">
        <f t="array" ref="AM25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56" t="s">
        <v>6697</v>
      </c>
      <c r="AO256" t="s">
        <v>6697</v>
      </c>
      <c r="AP256" t="s">
        <v>6697</v>
      </c>
      <c r="AQ256" cm="1">
        <f t="array" ref="AQ256">IF(FALSE,"True," &amp; IF(_xlfn.XLOOKUP("Service_IsAny",'Scoring_Config'!$A:$A,'Scoring_Config'!$D:$D,"Yes")="Yes",_xlfn.XLOOKUP("Service_IsAny",'Scoring_Config'!$A:$A,'Scoring_Config'!$C:$C,0),0),"False,0")</f>
        <v>0</v>
      </c>
      <c r="AR256">
        <v>0</v>
      </c>
      <c r="AS256" cm="1">
        <f t="array" ref="AS256">IF(FALSE,"True," &amp; IF(_xlfn.XLOOKUP("Service_RangeGt1000",'Scoring_Config'!$A:$A,'Scoring_Config'!$D:$D,"Yes")="Yes",_xlfn.XLOOKUP("Service_RangeGt1000",'Scoring_Config'!$A:$A,'Scoring_Config'!$C:$C,0),0),"False,0")</f>
        <v>0</v>
      </c>
      <c r="AT256" cm="1">
        <f t="array" ref="AT256">IF(FALSE,"True," &amp; IF(_xlfn.XLOOKUP("App_IsAny",'Scoring_Config'!$A:$A,'Scoring_Config'!$D:$D,"Yes")="Yes",_xlfn.XLOOKUP("App_IsAny",'Scoring_Config'!$A:$A,'Scoring_Config'!$C:$C,0),0),"False,0")</f>
        <v>0</v>
      </c>
      <c r="AU256">
        <v>0</v>
      </c>
      <c r="AV256" cm="1">
        <f t="array" ref="AV256">IF(FALSE,"True," &amp; IF(_xlfn.XLOOKUP("App_RangeGt1000",'Scoring_Config'!$A:$A,'Scoring_Config'!$D:$D,"Yes")="Yes",_xlfn.XLOOKUP("App_RangeGt1000",'Scoring_Config'!$A:$A,'Scoring_Config'!$C:$C,0),0),"False,0")</f>
        <v>0</v>
      </c>
      <c r="AW256" cm="1">
        <f t="array" ref="AW256">IF(FALSE,"True," &amp; IF(_xlfn.XLOOKUP("Action_IsDenyOrDrop",'Scoring_Config'!$A:$A,'Scoring_Config'!$D:$D,"Yes")="Yes",_xlfn.XLOOKUP("Action_IsDenyOrDrop",'Scoring_Config'!$A:$A,'Scoring_Config'!$C:$C,0),0),"False,0")</f>
        <v>0</v>
      </c>
      <c r="AX256" cm="1">
        <f t="array" ref="AX256">IF(LEFT(AW256,4)="True",0,(IF(LEFT(Y256,4)="True",IF(_xlfn.XLOOKUP("Src_IsAny",'Scoring_Config'!$A:$A,'Scoring_Config'!$D:$D,"Yes")="Yes",_xlfn.XLOOKUP("Src_IsAny",'Scoring_Config'!$A:$A,'Scoring_Config'!$C:$C,10),0),0)+IF(LEFT(Z256,4)="True",IF(_xlfn.XLOOKUP("Src_CIDR_Le_16",'Scoring_Config'!$A:$A,'Scoring_Config'!$D:$D,"Yes")="Yes",_xlfn.XLOOKUP("Src_CIDR_Le_16",'Scoring_Config'!$A:$A,'Scoring_Config'!$C:$C,10),0),0)+IF(LEFT(AA256,4)="True",IF(_xlfn.XLOOKUP("Src_CIDR_17_22",'Scoring_Config'!$A:$A,'Scoring_Config'!$D:$D,"Yes")="Yes",_xlfn.XLOOKUP("Src_CIDR_17_22",'Scoring_Config'!$A:$A,'Scoring_Config'!$C:$C,5),0),0)+IF(LEFT(AB256,4)="True",IF(_xlfn.XLOOKUP("Dst_IsAny",'Scoring_Config'!$A:$A,'Scoring_Config'!$D:$D,"Yes")="Yes",_xlfn.XLOOKUP("Dst_IsAny",'Scoring_Config'!$A:$A,'Scoring_Config'!$C:$C,10),0),0)+IF(LEFT(AC256,4)="True",IF(_xlfn.XLOOKUP("Dst_CIDR_Le_16",'Scoring_Config'!$A:$A,'Scoring_Config'!$D:$D,"Yes")="Yes",_xlfn.XLOOKUP("Dst_CIDR_Le_16",'Scoring_Config'!$A:$A,'Scoring_Config'!$C:$C,10),0),0)+IF(LEFT(AD256,4)="True",IF(_xlfn.XLOOKUP("Dst_CIDR_17_22",'Scoring_Config'!$A:$A,'Scoring_Config'!$D:$D,"Yes")="Yes",_xlfn.XLOOKUP("Dst_CIDR_17_22",'Scoring_Config'!$A:$A,'Scoring_Config'!$C:$C,5),0),0)+IF(LEFT(AE256,4)="True",IF(_xlfn.XLOOKUP("SrcZone_IsAny",'Scoring_Config'!$A:$A,'Scoring_Config'!$D:$D,"Yes")="Yes",_xlfn.XLOOKUP("SrcZone_IsAny",'Scoring_Config'!$A:$A,'Scoring_Config'!$C:$C,10),0),0)+IF(LEFT(AF256,4)="True",IF(_xlfn.XLOOKUP("DstZone_IsAny",'Scoring_Config'!$A:$A,'Scoring_Config'!$D:$D,"Yes")="Yes",_xlfn.XLOOKUP("DstZone_IsAny",'Scoring_Config'!$A:$A,'Scoring_Config'!$C:$C,10),0),0)+IF(LEFT(AG256,4)="True",IF(_xlfn.XLOOKUP("Service_Any_OR_RangeGt1000",'Scoring_Config'!$A:$A,'Scoring_Config'!$D:$D,"Yes")="Yes",_xlfn.XLOOKUP("Service_Any_OR_RangeGt1000",'Scoring_Config'!$A:$A,'Scoring_Config'!$C:$C,10),0),0)+IF(LEFT(AH256,4)="True",IF(_xlfn.XLOOKUP("App_Any_OR_RangeGt1000",'Scoring_Config'!$A:$A,'Scoring_Config'!$D:$D,"Yes")="Yes",_xlfn.XLOOKUP("App_Any_OR_RangeGt1000",'Scoring_Config'!$A:$A,'Scoring_Config'!$C:$C,10),0),0)+IF(LEFT(AI256,4)="True",IF(_xlfn.XLOOKUP("Service_Insecure_Match",'Scoring_Config'!$A:$A,'Scoring_Config'!$D:$D,"Yes")="Yes",_xlfn.XLOOKUP("Service_Insecure_Match",'Scoring_Config'!$A:$A,'Scoring_Config'!$C:$C,5),0),0)+IF(LEFT(AJ256,4)="True",IF(_xlfn.XLOOKUP("Risky_Inbound",'Scoring_Config'!$A:$A,'Scoring_Config'!$D:$D,"Yes")="Yes",_xlfn.XLOOKUP("Risky_Inbound",'Scoring_Config'!$A:$A,'Scoring_Config'!$C:$C,50),0),0)+IF(LEFT(AK256,4)="True",IF(_xlfn.XLOOKUP("Risky_Outbound",'Scoring_Config'!$A:$A,'Scoring_Config'!$D:$D,"Yes")="Yes",_xlfn.XLOOKUP("Risky_Outbound",'Scoring_Config'!$A:$A,'Scoring_Config'!$C:$C,25),0),0)+IF(LEFT(AZ256,4)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256,FIND(",",AL256)+1,100)),0)+IF(LEFT(AM256,4)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256,FIND(",",AN256)+1,100)),0)+IF(_xlfn.XLOOKUP("Profile_Scoring",'Scoring_Config'!$A:$A,'Scoring_Config'!$D:$D,"Yes")="Yes",VALUE(MID(AO256,FIND(",",AO256)+1,100)),0)+IF(_xlfn.XLOOKUP("Options_Scoring",'Scoring_Config'!$A:$A,'Scoring_Config'!$D:$D,"Yes")="Yes",VALUE(MID(AP256,FIND(",",AP256)+1,100)),0)))</f>
        <v>0</v>
      </c>
      <c r="AZ256" cm="1">
        <f t="array" ref="AZ256">IF(FALSE,"True," &amp; IF(_xlfn.XLOOKUP("Migrate_Insecure",'Scoring_Config'!$A:$A,'Scoring_Config'!$D:$D,"Yes")="Yes",_xlfn.XLOOKUP("Migrate_Insecure",'Scoring_Config'!$A:$A,'Scoring_Config'!$C:$C,10),0),"False,0")</f>
        <v>0</v>
      </c>
    </row>
    <row r="257" spans="1:52">
      <c r="A257" t="s">
        <v>1979</v>
      </c>
      <c r="B257" t="s">
        <v>2231</v>
      </c>
      <c r="C257" t="s">
        <v>3542</v>
      </c>
      <c r="D257" t="s">
        <v>3545</v>
      </c>
      <c r="E257" t="s">
        <v>3563</v>
      </c>
      <c r="F257" t="s">
        <v>3655</v>
      </c>
      <c r="G257" t="s">
        <v>202</v>
      </c>
      <c r="H257" t="s">
        <v>174</v>
      </c>
      <c r="I257" t="s">
        <v>4122</v>
      </c>
      <c r="J257" t="s">
        <v>136</v>
      </c>
      <c r="K257" t="s">
        <v>174</v>
      </c>
      <c r="L257" t="s">
        <v>1384</v>
      </c>
      <c r="M257" t="s">
        <v>1974</v>
      </c>
      <c r="N257" t="s">
        <v>4315</v>
      </c>
      <c r="O257" t="s">
        <v>4319</v>
      </c>
      <c r="P257" t="s">
        <v>4321</v>
      </c>
      <c r="Q257" t="s">
        <v>4507</v>
      </c>
      <c r="R257" t="s">
        <v>5440</v>
      </c>
      <c r="S257" t="s">
        <v>5498</v>
      </c>
      <c r="T257" t="s">
        <v>5648</v>
      </c>
      <c r="U257" t="s">
        <v>6100</v>
      </c>
      <c r="Y257" cm="1">
        <f t="array" ref="Y257">IF(FALSE,"True," &amp; IF(_xlfn.XLOOKUP("Src_IsAny",'Scoring_Config'!$A:$A,'Scoring_Config'!$D:$D,"Yes")="Yes",_xlfn.XLOOKUP("Src_IsAny",'Scoring_Config'!$A:$A,'Scoring_Config'!$C:$C,10),0),"False,0")</f>
        <v>0</v>
      </c>
      <c r="Z257" cm="1">
        <f t="array" ref="Z257">IF(FALSE,"True," &amp; IF(_xlfn.XLOOKUP("Src_CIDR_Le_16",'Scoring_Config'!$A:$A,'Scoring_Config'!$D:$D,"Yes")="Yes",_xlfn.XLOOKUP("Src_CIDR_Le_16",'Scoring_Config'!$A:$A,'Scoring_Config'!$C:$C,10),0),"False,0")</f>
        <v>0</v>
      </c>
      <c r="AA257" cm="1">
        <f t="array" ref="AA257">IF(TRUE,"True," &amp; IF(_xlfn.XLOOKUP("Src_CIDR_17_22",'Scoring_Config'!$A:$A,'Scoring_Config'!$D:$D,"Yes")="Yes",_xlfn.XLOOKUP("Src_CIDR_17_22",'Scoring_Config'!$A:$A,'Scoring_Config'!$C:$C,5),0),"False,0")</f>
        <v>0</v>
      </c>
      <c r="AB257" cm="1">
        <f t="array" ref="AB257">IF(FALSE,"True," &amp; IF(_xlfn.XLOOKUP("Dst_IsAny",'Scoring_Config'!$A:$A,'Scoring_Config'!$D:$D,"Yes")="Yes",_xlfn.XLOOKUP("Dst_IsAny",'Scoring_Config'!$A:$A,'Scoring_Config'!$C:$C,10),0),"False,0")</f>
        <v>0</v>
      </c>
      <c r="AC257" cm="1">
        <f t="array" ref="AC257">IF(FALSE,"True," &amp; IF(_xlfn.XLOOKUP("Dst_CIDR_Le_16",'Scoring_Config'!$A:$A,'Scoring_Config'!$D:$D,"Yes")="Yes",_xlfn.XLOOKUP("Dst_CIDR_Le_16",'Scoring_Config'!$A:$A,'Scoring_Config'!$C:$C,10),0),"False,0")</f>
        <v>0</v>
      </c>
      <c r="AD257" cm="1">
        <f t="array" ref="AD257">IF(FALSE,"True," &amp; IF(_xlfn.XLOOKUP("Dst_CIDR_17_22",'Scoring_Config'!$A:$A,'Scoring_Config'!$D:$D,"Yes")="Yes",_xlfn.XLOOKUP("Dst_CIDR_17_22",'Scoring_Config'!$A:$A,'Scoring_Config'!$C:$C,5),0),"False,0")</f>
        <v>0</v>
      </c>
      <c r="AE257" cm="1">
        <f t="array" ref="AE257">IF(FALSE,"True," &amp; IF(_xlfn.XLOOKUP("SrcZone_IsAny",'Scoring_Config'!$A:$A,'Scoring_Config'!$D:$D,"Yes")="Yes",_xlfn.XLOOKUP("SrcZone_IsAny",'Scoring_Config'!$A:$A,'Scoring_Config'!$C:$C,10),0),"False,0")</f>
        <v>0</v>
      </c>
      <c r="AF257" cm="1">
        <f t="array" ref="AF257">IF(FALSE,"True," &amp; IF(_xlfn.XLOOKUP("DstZone_IsAny",'Scoring_Config'!$A:$A,'Scoring_Config'!$D:$D,"Yes")="Yes",_xlfn.XLOOKUP("DstZone_IsAny",'Scoring_Config'!$A:$A,'Scoring_Config'!$C:$C,10),0),"False,0")</f>
        <v>0</v>
      </c>
      <c r="AG257" cm="1">
        <f t="array" ref="AG25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57" cm="1">
        <f t="array" ref="AH257">IF(TRUE,"True," &amp; IF(_xlfn.XLOOKUP("App_Any_OR_RangeGt1000",'Scoring_Config'!$A:$A,'Scoring_Config'!$D:$D,"Yes")="Yes",_xlfn.XLOOKUP("App_Any_OR_RangeGt1000",'Scoring_Config'!$A:$A,'Scoring_Config'!$C:$C,10),0),"False,0")</f>
        <v>0</v>
      </c>
      <c r="AI257" cm="1">
        <f t="array" ref="AI257">IF(FALSE,"True," &amp; IF(_xlfn.XLOOKUP("Service_Insecure_Match",'Scoring_Config'!$A:$A,'Scoring_Config'!$D:$D,"Yes")="Yes",_xlfn.XLOOKUP("Service_Insecure_Match",'Scoring_Config'!$A:$A,'Scoring_Config'!$C:$C,5),0),"False,0")</f>
        <v>0</v>
      </c>
      <c r="AJ257" cm="1">
        <f t="array" ref="AJ257">IF(FALSE,"True," &amp; IF(_xlfn.XLOOKUP("Risky_Inbound",'Scoring_Config'!$A:$A,'Scoring_Config'!$D:$D,"Yes")="Yes",_xlfn.XLOOKUP("Risky_Inbound",'Scoring_Config'!$A:$A,'Scoring_Config'!$C:$C,50),0),"False,0")</f>
        <v>0</v>
      </c>
      <c r="AK257" cm="1">
        <f t="array" ref="AK257">IF(FALSE,"True," &amp; IF(_xlfn.XLOOKUP("Risky_Outbound",'Scoring_Config'!$A:$A,'Scoring_Config'!$D:$D,"Yes")="Yes",_xlfn.XLOOKUP("Risky_Outbound",'Scoring_Config'!$A:$A,'Scoring_Config'!$C:$C,25),0),"False,0")</f>
        <v>0</v>
      </c>
      <c r="AL257" t="s">
        <v>6700</v>
      </c>
      <c r="AM257" cm="1">
        <f t="array" ref="AM25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57" t="s">
        <v>6697</v>
      </c>
      <c r="AO257" t="s">
        <v>6697</v>
      </c>
      <c r="AP257" t="s">
        <v>6697</v>
      </c>
      <c r="AQ257" cm="1">
        <f t="array" ref="AQ257">IF(FALSE,"True," &amp; IF(_xlfn.XLOOKUP("Service_IsAny",'Scoring_Config'!$A:$A,'Scoring_Config'!$D:$D,"Yes")="Yes",_xlfn.XLOOKUP("Service_IsAny",'Scoring_Config'!$A:$A,'Scoring_Config'!$C:$C,0),0),"False,0")</f>
        <v>0</v>
      </c>
      <c r="AR257">
        <v>3</v>
      </c>
      <c r="AS257" cm="1">
        <f t="array" ref="AS257">IF(FALSE,"True," &amp; IF(_xlfn.XLOOKUP("Service_RangeGt1000",'Scoring_Config'!$A:$A,'Scoring_Config'!$D:$D,"Yes")="Yes",_xlfn.XLOOKUP("Service_RangeGt1000",'Scoring_Config'!$A:$A,'Scoring_Config'!$C:$C,0),0),"False,0")</f>
        <v>0</v>
      </c>
      <c r="AT257" cm="1">
        <f t="array" ref="AT257">IF(TRUE,"True," &amp; IF(_xlfn.XLOOKUP("App_IsAny",'Scoring_Config'!$A:$A,'Scoring_Config'!$D:$D,"Yes")="Yes",_xlfn.XLOOKUP("App_IsAny",'Scoring_Config'!$A:$A,'Scoring_Config'!$C:$C,0),0),"False,0")</f>
        <v>0</v>
      </c>
      <c r="AU257">
        <v>65535</v>
      </c>
      <c r="AV257" cm="1">
        <f t="array" ref="AV257">IF(TRUE,"True," &amp; IF(_xlfn.XLOOKUP("App_RangeGt1000",'Scoring_Config'!$A:$A,'Scoring_Config'!$D:$D,"Yes")="Yes",_xlfn.XLOOKUP("App_RangeGt1000",'Scoring_Config'!$A:$A,'Scoring_Config'!$C:$C,0),0),"False,0")</f>
        <v>0</v>
      </c>
      <c r="AW257" cm="1">
        <f t="array" ref="AW257">IF(FALSE,"True," &amp; IF(_xlfn.XLOOKUP("Action_IsDenyOrDrop",'Scoring_Config'!$A:$A,'Scoring_Config'!$D:$D,"Yes")="Yes",_xlfn.XLOOKUP("Action_IsDenyOrDrop",'Scoring_Config'!$A:$A,'Scoring_Config'!$C:$C,0),0),"False,0")</f>
        <v>0</v>
      </c>
      <c r="AX257" cm="1">
        <f t="array" ref="AX257">IF(LEFT(AW257,4)="True",0,(IF(LEFT(Y257,4)="True",IF(_xlfn.XLOOKUP("Src_IsAny",'Scoring_Config'!$A:$A,'Scoring_Config'!$D:$D,"Yes")="Yes",_xlfn.XLOOKUP("Src_IsAny",'Scoring_Config'!$A:$A,'Scoring_Config'!$C:$C,10),0),0)+IF(LEFT(Z257,4)="True",IF(_xlfn.XLOOKUP("Src_CIDR_Le_16",'Scoring_Config'!$A:$A,'Scoring_Config'!$D:$D,"Yes")="Yes",_xlfn.XLOOKUP("Src_CIDR_Le_16",'Scoring_Config'!$A:$A,'Scoring_Config'!$C:$C,10),0),0)+IF(LEFT(AA257,4)="True",IF(_xlfn.XLOOKUP("Src_CIDR_17_22",'Scoring_Config'!$A:$A,'Scoring_Config'!$D:$D,"Yes")="Yes",_xlfn.XLOOKUP("Src_CIDR_17_22",'Scoring_Config'!$A:$A,'Scoring_Config'!$C:$C,5),0),0)+IF(LEFT(AB257,4)="True",IF(_xlfn.XLOOKUP("Dst_IsAny",'Scoring_Config'!$A:$A,'Scoring_Config'!$D:$D,"Yes")="Yes",_xlfn.XLOOKUP("Dst_IsAny",'Scoring_Config'!$A:$A,'Scoring_Config'!$C:$C,10),0),0)+IF(LEFT(AC257,4)="True",IF(_xlfn.XLOOKUP("Dst_CIDR_Le_16",'Scoring_Config'!$A:$A,'Scoring_Config'!$D:$D,"Yes")="Yes",_xlfn.XLOOKUP("Dst_CIDR_Le_16",'Scoring_Config'!$A:$A,'Scoring_Config'!$C:$C,10),0),0)+IF(LEFT(AD257,4)="True",IF(_xlfn.XLOOKUP("Dst_CIDR_17_22",'Scoring_Config'!$A:$A,'Scoring_Config'!$D:$D,"Yes")="Yes",_xlfn.XLOOKUP("Dst_CIDR_17_22",'Scoring_Config'!$A:$A,'Scoring_Config'!$C:$C,5),0),0)+IF(LEFT(AE257,4)="True",IF(_xlfn.XLOOKUP("SrcZone_IsAny",'Scoring_Config'!$A:$A,'Scoring_Config'!$D:$D,"Yes")="Yes",_xlfn.XLOOKUP("SrcZone_IsAny",'Scoring_Config'!$A:$A,'Scoring_Config'!$C:$C,10),0),0)+IF(LEFT(AF257,4)="True",IF(_xlfn.XLOOKUP("DstZone_IsAny",'Scoring_Config'!$A:$A,'Scoring_Config'!$D:$D,"Yes")="Yes",_xlfn.XLOOKUP("DstZone_IsAny",'Scoring_Config'!$A:$A,'Scoring_Config'!$C:$C,10),0),0)+IF(LEFT(AG257,4)="True",IF(_xlfn.XLOOKUP("Service_Any_OR_RangeGt1000",'Scoring_Config'!$A:$A,'Scoring_Config'!$D:$D,"Yes")="Yes",_xlfn.XLOOKUP("Service_Any_OR_RangeGt1000",'Scoring_Config'!$A:$A,'Scoring_Config'!$C:$C,10),0),0)+IF(LEFT(AH257,4)="True",IF(_xlfn.XLOOKUP("App_Any_OR_RangeGt1000",'Scoring_Config'!$A:$A,'Scoring_Config'!$D:$D,"Yes")="Yes",_xlfn.XLOOKUP("App_Any_OR_RangeGt1000",'Scoring_Config'!$A:$A,'Scoring_Config'!$C:$C,10),0),0)+IF(LEFT(AI257,4)="True",IF(_xlfn.XLOOKUP("Service_Insecure_Match",'Scoring_Config'!$A:$A,'Scoring_Config'!$D:$D,"Yes")="Yes",_xlfn.XLOOKUP("Service_Insecure_Match",'Scoring_Config'!$A:$A,'Scoring_Config'!$C:$C,5),0),0)+IF(LEFT(AJ257,4)="True",IF(_xlfn.XLOOKUP("Risky_Inbound",'Scoring_Config'!$A:$A,'Scoring_Config'!$D:$D,"Yes")="Yes",_xlfn.XLOOKUP("Risky_Inbound",'Scoring_Config'!$A:$A,'Scoring_Config'!$C:$C,50),0),0)+IF(LEFT(AK257,4)="True",IF(_xlfn.XLOOKUP("Risky_Outbound",'Scoring_Config'!$A:$A,'Scoring_Config'!$D:$D,"Yes")="Yes",_xlfn.XLOOKUP("Risky_Outbound",'Scoring_Config'!$A:$A,'Scoring_Config'!$C:$C,25),0),0)+IF(LEFT(AZ257,4)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257,FIND(",",AL257)+1,100)),0)+IF(LEFT(AM257,4)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257,FIND(",",AN257)+1,100)),0)+IF(_xlfn.XLOOKUP("Profile_Scoring",'Scoring_Config'!$A:$A,'Scoring_Config'!$D:$D,"Yes")="Yes",VALUE(MID(AO257,FIND(",",AO257)+1,100)),0)+IF(_xlfn.XLOOKUP("Options_Scoring",'Scoring_Config'!$A:$A,'Scoring_Config'!$D:$D,"Yes")="Yes",VALUE(MID(AP257,FIND(",",AP257)+1,100)),0)))</f>
        <v>0</v>
      </c>
      <c r="AZ257" cm="1">
        <f t="array" ref="AZ257">IF(FALSE,"True," &amp; IF(_xlfn.XLOOKUP("Migrate_Insecure",'Scoring_Config'!$A:$A,'Scoring_Config'!$D:$D,"Yes")="Yes",_xlfn.XLOOKUP("Migrate_Insecure",'Scoring_Config'!$A:$A,'Scoring_Config'!$C:$C,10),0),"False,0")</f>
        <v>0</v>
      </c>
    </row>
    <row r="258" spans="1:52">
      <c r="A258" t="s">
        <v>1979</v>
      </c>
      <c r="B258" t="s">
        <v>2232</v>
      </c>
      <c r="C258" t="s">
        <v>3542</v>
      </c>
      <c r="D258" t="s">
        <v>3545</v>
      </c>
      <c r="E258" t="s">
        <v>3563</v>
      </c>
      <c r="F258" t="s">
        <v>3656</v>
      </c>
      <c r="G258" t="s">
        <v>222</v>
      </c>
      <c r="H258" t="s">
        <v>174</v>
      </c>
      <c r="I258" t="s">
        <v>3970</v>
      </c>
      <c r="J258" t="s">
        <v>920</v>
      </c>
      <c r="K258" t="s">
        <v>1749</v>
      </c>
      <c r="L258" t="s">
        <v>1327</v>
      </c>
      <c r="M258" t="s">
        <v>1974</v>
      </c>
      <c r="N258" t="s">
        <v>4315</v>
      </c>
      <c r="O258" t="s">
        <v>4319</v>
      </c>
      <c r="P258" t="s">
        <v>4321</v>
      </c>
      <c r="Q258" t="s">
        <v>4508</v>
      </c>
      <c r="R258" t="s">
        <v>5440</v>
      </c>
      <c r="S258" t="s">
        <v>5440</v>
      </c>
      <c r="T258" t="s">
        <v>5649</v>
      </c>
      <c r="U258" t="s">
        <v>5791</v>
      </c>
      <c r="Y258" cm="1">
        <f t="array" ref="Y258">IF(FALSE,"True," &amp; IF(_xlfn.XLOOKUP("Src_IsAny",'Scoring_Config'!$A:$A,'Scoring_Config'!$D:$D,"Yes")="Yes",_xlfn.XLOOKUP("Src_IsAny",'Scoring_Config'!$A:$A,'Scoring_Config'!$C:$C,10),0),"False,0")</f>
        <v>0</v>
      </c>
      <c r="Z258" cm="1">
        <f t="array" ref="Z258">IF(FALSE,"True," &amp; IF(_xlfn.XLOOKUP("Src_CIDR_Le_16",'Scoring_Config'!$A:$A,'Scoring_Config'!$D:$D,"Yes")="Yes",_xlfn.XLOOKUP("Src_CIDR_Le_16",'Scoring_Config'!$A:$A,'Scoring_Config'!$C:$C,10),0),"False,0")</f>
        <v>0</v>
      </c>
      <c r="AA258" cm="1">
        <f t="array" ref="AA258">IF(TRUE,"True," &amp; IF(_xlfn.XLOOKUP("Src_CIDR_17_22",'Scoring_Config'!$A:$A,'Scoring_Config'!$D:$D,"Yes")="Yes",_xlfn.XLOOKUP("Src_CIDR_17_22",'Scoring_Config'!$A:$A,'Scoring_Config'!$C:$C,5),0),"False,0")</f>
        <v>0</v>
      </c>
      <c r="AB258" cm="1">
        <f t="array" ref="AB258">IF(FALSE,"True," &amp; IF(_xlfn.XLOOKUP("Dst_IsAny",'Scoring_Config'!$A:$A,'Scoring_Config'!$D:$D,"Yes")="Yes",_xlfn.XLOOKUP("Dst_IsAny",'Scoring_Config'!$A:$A,'Scoring_Config'!$C:$C,10),0),"False,0")</f>
        <v>0</v>
      </c>
      <c r="AC258" cm="1">
        <f t="array" ref="AC258">IF(TRUE,"True," &amp; IF(_xlfn.XLOOKUP("Dst_CIDR_Le_16",'Scoring_Config'!$A:$A,'Scoring_Config'!$D:$D,"Yes")="Yes",_xlfn.XLOOKUP("Dst_CIDR_Le_16",'Scoring_Config'!$A:$A,'Scoring_Config'!$C:$C,10),0),"False,0")</f>
        <v>0</v>
      </c>
      <c r="AD258" cm="1">
        <f t="array" ref="AD258">IF(FALSE,"True," &amp; IF(_xlfn.XLOOKUP("Dst_CIDR_17_22",'Scoring_Config'!$A:$A,'Scoring_Config'!$D:$D,"Yes")="Yes",_xlfn.XLOOKUP("Dst_CIDR_17_22",'Scoring_Config'!$A:$A,'Scoring_Config'!$C:$C,5),0),"False,0")</f>
        <v>0</v>
      </c>
      <c r="AE258" cm="1">
        <f t="array" ref="AE258">IF(FALSE,"True," &amp; IF(_xlfn.XLOOKUP("SrcZone_IsAny",'Scoring_Config'!$A:$A,'Scoring_Config'!$D:$D,"Yes")="Yes",_xlfn.XLOOKUP("SrcZone_IsAny",'Scoring_Config'!$A:$A,'Scoring_Config'!$C:$C,10),0),"False,0")</f>
        <v>0</v>
      </c>
      <c r="AF258" cm="1">
        <f t="array" ref="AF258">IF(FALSE,"True," &amp; IF(_xlfn.XLOOKUP("DstZone_IsAny",'Scoring_Config'!$A:$A,'Scoring_Config'!$D:$D,"Yes")="Yes",_xlfn.XLOOKUP("DstZone_IsAny",'Scoring_Config'!$A:$A,'Scoring_Config'!$C:$C,10),0),"False,0")</f>
        <v>0</v>
      </c>
      <c r="AG258" cm="1">
        <f t="array" ref="AG25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58" cm="1">
        <f t="array" ref="AH258">IF(FALSE,"True," &amp; IF(_xlfn.XLOOKUP("App_Any_OR_RangeGt1000",'Scoring_Config'!$A:$A,'Scoring_Config'!$D:$D,"Yes")="Yes",_xlfn.XLOOKUP("App_Any_OR_RangeGt1000",'Scoring_Config'!$A:$A,'Scoring_Config'!$C:$C,10),0),"False,0")</f>
        <v>0</v>
      </c>
      <c r="AI258" cm="1">
        <f t="array" ref="AI258">IF(FALSE,"True," &amp; IF(_xlfn.XLOOKUP("Service_Insecure_Match",'Scoring_Config'!$A:$A,'Scoring_Config'!$D:$D,"Yes")="Yes",_xlfn.XLOOKUP("Service_Insecure_Match",'Scoring_Config'!$A:$A,'Scoring_Config'!$C:$C,5),0),"False,0")</f>
        <v>0</v>
      </c>
      <c r="AJ258" cm="1">
        <f t="array" ref="AJ258">IF(FALSE,"True," &amp; IF(_xlfn.XLOOKUP("Risky_Inbound",'Scoring_Config'!$A:$A,'Scoring_Config'!$D:$D,"Yes")="Yes",_xlfn.XLOOKUP("Risky_Inbound",'Scoring_Config'!$A:$A,'Scoring_Config'!$C:$C,50),0),"False,0")</f>
        <v>0</v>
      </c>
      <c r="AK258" cm="1">
        <f t="array" ref="AK258">IF(FALSE,"True," &amp; IF(_xlfn.XLOOKUP("Risky_Outbound",'Scoring_Config'!$A:$A,'Scoring_Config'!$D:$D,"Yes")="Yes",_xlfn.XLOOKUP("Risky_Outbound",'Scoring_Config'!$A:$A,'Scoring_Config'!$C:$C,25),0),"False,0")</f>
        <v>0</v>
      </c>
      <c r="AL258" t="s">
        <v>6700</v>
      </c>
      <c r="AM258" cm="1">
        <f t="array" ref="AM25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58" t="s">
        <v>6697</v>
      </c>
      <c r="AO258" t="s">
        <v>6697</v>
      </c>
      <c r="AP258" t="s">
        <v>6697</v>
      </c>
      <c r="AQ258" cm="1">
        <f t="array" ref="AQ258">IF(FALSE,"True," &amp; IF(_xlfn.XLOOKUP("Service_IsAny",'Scoring_Config'!$A:$A,'Scoring_Config'!$D:$D,"Yes")="Yes",_xlfn.XLOOKUP("Service_IsAny",'Scoring_Config'!$A:$A,'Scoring_Config'!$C:$C,0),0),"False,0")</f>
        <v>0</v>
      </c>
      <c r="AR258">
        <v>0</v>
      </c>
      <c r="AS258" cm="1">
        <f t="array" ref="AS258">IF(FALSE,"True," &amp; IF(_xlfn.XLOOKUP("Service_RangeGt1000",'Scoring_Config'!$A:$A,'Scoring_Config'!$D:$D,"Yes")="Yes",_xlfn.XLOOKUP("Service_RangeGt1000",'Scoring_Config'!$A:$A,'Scoring_Config'!$C:$C,0),0),"False,0")</f>
        <v>0</v>
      </c>
      <c r="AT258" cm="1">
        <f t="array" ref="AT258">IF(FALSE,"True," &amp; IF(_xlfn.XLOOKUP("App_IsAny",'Scoring_Config'!$A:$A,'Scoring_Config'!$D:$D,"Yes")="Yes",_xlfn.XLOOKUP("App_IsAny",'Scoring_Config'!$A:$A,'Scoring_Config'!$C:$C,0),0),"False,0")</f>
        <v>0</v>
      </c>
      <c r="AU258">
        <v>1</v>
      </c>
      <c r="AV258" cm="1">
        <f t="array" ref="AV258">IF(FALSE,"True," &amp; IF(_xlfn.XLOOKUP("App_RangeGt1000",'Scoring_Config'!$A:$A,'Scoring_Config'!$D:$D,"Yes")="Yes",_xlfn.XLOOKUP("App_RangeGt1000",'Scoring_Config'!$A:$A,'Scoring_Config'!$C:$C,0),0),"False,0")</f>
        <v>0</v>
      </c>
      <c r="AW258" cm="1">
        <f t="array" ref="AW258">IF(FALSE,"True," &amp; IF(_xlfn.XLOOKUP("Action_IsDenyOrDrop",'Scoring_Config'!$A:$A,'Scoring_Config'!$D:$D,"Yes")="Yes",_xlfn.XLOOKUP("Action_IsDenyOrDrop",'Scoring_Config'!$A:$A,'Scoring_Config'!$C:$C,0),0),"False,0")</f>
        <v>0</v>
      </c>
      <c r="AX258" cm="1">
        <f t="array" ref="AX258">IF(LEFT(AW258,4)="True",0,(IF(LEFT(Y258,4)="True",IF(_xlfn.XLOOKUP("Src_IsAny",'Scoring_Config'!$A:$A,'Scoring_Config'!$D:$D,"Yes")="Yes",_xlfn.XLOOKUP("Src_IsAny",'Scoring_Config'!$A:$A,'Scoring_Config'!$C:$C,10),0),0)+IF(LEFT(Z258,4)="True",IF(_xlfn.XLOOKUP("Src_CIDR_Le_16",'Scoring_Config'!$A:$A,'Scoring_Config'!$D:$D,"Yes")="Yes",_xlfn.XLOOKUP("Src_CIDR_Le_16",'Scoring_Config'!$A:$A,'Scoring_Config'!$C:$C,10),0),0)+IF(LEFT(AA258,4)="True",IF(_xlfn.XLOOKUP("Src_CIDR_17_22",'Scoring_Config'!$A:$A,'Scoring_Config'!$D:$D,"Yes")="Yes",_xlfn.XLOOKUP("Src_CIDR_17_22",'Scoring_Config'!$A:$A,'Scoring_Config'!$C:$C,5),0),0)+IF(LEFT(AB258,4)="True",IF(_xlfn.XLOOKUP("Dst_IsAny",'Scoring_Config'!$A:$A,'Scoring_Config'!$D:$D,"Yes")="Yes",_xlfn.XLOOKUP("Dst_IsAny",'Scoring_Config'!$A:$A,'Scoring_Config'!$C:$C,10),0),0)+IF(LEFT(AC258,4)="True",IF(_xlfn.XLOOKUP("Dst_CIDR_Le_16",'Scoring_Config'!$A:$A,'Scoring_Config'!$D:$D,"Yes")="Yes",_xlfn.XLOOKUP("Dst_CIDR_Le_16",'Scoring_Config'!$A:$A,'Scoring_Config'!$C:$C,10),0),0)+IF(LEFT(AD258,4)="True",IF(_xlfn.XLOOKUP("Dst_CIDR_17_22",'Scoring_Config'!$A:$A,'Scoring_Config'!$D:$D,"Yes")="Yes",_xlfn.XLOOKUP("Dst_CIDR_17_22",'Scoring_Config'!$A:$A,'Scoring_Config'!$C:$C,5),0),0)+IF(LEFT(AE258,4)="True",IF(_xlfn.XLOOKUP("SrcZone_IsAny",'Scoring_Config'!$A:$A,'Scoring_Config'!$D:$D,"Yes")="Yes",_xlfn.XLOOKUP("SrcZone_IsAny",'Scoring_Config'!$A:$A,'Scoring_Config'!$C:$C,10),0),0)+IF(LEFT(AF258,4)="True",IF(_xlfn.XLOOKUP("DstZone_IsAny",'Scoring_Config'!$A:$A,'Scoring_Config'!$D:$D,"Yes")="Yes",_xlfn.XLOOKUP("DstZone_IsAny",'Scoring_Config'!$A:$A,'Scoring_Config'!$C:$C,10),0),0)+IF(LEFT(AG258,4)="True",IF(_xlfn.XLOOKUP("Service_Any_OR_RangeGt1000",'Scoring_Config'!$A:$A,'Scoring_Config'!$D:$D,"Yes")="Yes",_xlfn.XLOOKUP("Service_Any_OR_RangeGt1000",'Scoring_Config'!$A:$A,'Scoring_Config'!$C:$C,10),0),0)+IF(LEFT(AH258,4)="True",IF(_xlfn.XLOOKUP("App_Any_OR_RangeGt1000",'Scoring_Config'!$A:$A,'Scoring_Config'!$D:$D,"Yes")="Yes",_xlfn.XLOOKUP("App_Any_OR_RangeGt1000",'Scoring_Config'!$A:$A,'Scoring_Config'!$C:$C,10),0),0)+IF(LEFT(AI258,4)="True",IF(_xlfn.XLOOKUP("Service_Insecure_Match",'Scoring_Config'!$A:$A,'Scoring_Config'!$D:$D,"Yes")="Yes",_xlfn.XLOOKUP("Service_Insecure_Match",'Scoring_Config'!$A:$A,'Scoring_Config'!$C:$C,5),0),0)+IF(LEFT(AJ258,4)="True",IF(_xlfn.XLOOKUP("Risky_Inbound",'Scoring_Config'!$A:$A,'Scoring_Config'!$D:$D,"Yes")="Yes",_xlfn.XLOOKUP("Risky_Inbound",'Scoring_Config'!$A:$A,'Scoring_Config'!$C:$C,50),0),0)+IF(LEFT(AK258,4)="True",IF(_xlfn.XLOOKUP("Risky_Outbound",'Scoring_Config'!$A:$A,'Scoring_Config'!$D:$D,"Yes")="Yes",_xlfn.XLOOKUP("Risky_Outbound",'Scoring_Config'!$A:$A,'Scoring_Config'!$C:$C,25),0),0)+IF(LEFT(AZ258,4)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258,FIND(",",AL258)+1,100)),0)+IF(LEFT(AM258,4)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258,FIND(",",AN258)+1,100)),0)+IF(_xlfn.XLOOKUP("Profile_Scoring",'Scoring_Config'!$A:$A,'Scoring_Config'!$D:$D,"Yes")="Yes",VALUE(MID(AO258,FIND(",",AO258)+1,100)),0)+IF(_xlfn.XLOOKUP("Options_Scoring",'Scoring_Config'!$A:$A,'Scoring_Config'!$D:$D,"Yes")="Yes",VALUE(MID(AP258,FIND(",",AP258)+1,100)),0)))</f>
        <v>0</v>
      </c>
      <c r="AZ258" cm="1">
        <f t="array" ref="AZ258">IF(FALSE,"True," &amp; IF(_xlfn.XLOOKUP("Migrate_Insecure",'Scoring_Config'!$A:$A,'Scoring_Config'!$D:$D,"Yes")="Yes",_xlfn.XLOOKUP("Migrate_Insecure",'Scoring_Config'!$A:$A,'Scoring_Config'!$C:$C,10),0),"False,0")</f>
        <v>0</v>
      </c>
    </row>
    <row r="259" spans="1:52">
      <c r="A259" t="s">
        <v>1979</v>
      </c>
      <c r="B259" t="s">
        <v>2233</v>
      </c>
      <c r="C259" t="s">
        <v>3542</v>
      </c>
      <c r="D259" t="s">
        <v>3545</v>
      </c>
      <c r="E259" t="s">
        <v>3563</v>
      </c>
      <c r="F259" t="s">
        <v>3639</v>
      </c>
      <c r="G259" t="s">
        <v>203</v>
      </c>
      <c r="H259" t="s">
        <v>174</v>
      </c>
      <c r="I259" t="s">
        <v>4123</v>
      </c>
      <c r="J259" t="s">
        <v>921</v>
      </c>
      <c r="K259" t="s">
        <v>1696</v>
      </c>
      <c r="L259" t="s">
        <v>1327</v>
      </c>
      <c r="M259" t="s">
        <v>1974</v>
      </c>
      <c r="N259" t="s">
        <v>4315</v>
      </c>
      <c r="O259" t="s">
        <v>4319</v>
      </c>
      <c r="P259" t="s">
        <v>4321</v>
      </c>
      <c r="Q259" t="s">
        <v>4509</v>
      </c>
      <c r="R259" t="s">
        <v>5439</v>
      </c>
      <c r="S259" t="s">
        <v>4324</v>
      </c>
      <c r="T259" t="s">
        <v>5650</v>
      </c>
      <c r="U259" t="s">
        <v>6101</v>
      </c>
      <c r="Y259" cm="1">
        <f t="array" ref="Y259">IF(FALSE,"True," &amp; IF(_xlfn.XLOOKUP("Src_IsAny",'Scoring_Config'!$A:$A,'Scoring_Config'!$D:$D,"Yes")="Yes",_xlfn.XLOOKUP("Src_IsAny",'Scoring_Config'!$A:$A,'Scoring_Config'!$C:$C,10),0),"False,0")</f>
        <v>0</v>
      </c>
      <c r="Z259" cm="1">
        <f t="array" ref="Z259">IF(FALSE,"True," &amp; IF(_xlfn.XLOOKUP("Src_CIDR_Le_16",'Scoring_Config'!$A:$A,'Scoring_Config'!$D:$D,"Yes")="Yes",_xlfn.XLOOKUP("Src_CIDR_Le_16",'Scoring_Config'!$A:$A,'Scoring_Config'!$C:$C,10),0),"False,0")</f>
        <v>0</v>
      </c>
      <c r="AA259" cm="1">
        <f t="array" ref="AA259">IF(TRUE,"True," &amp; IF(_xlfn.XLOOKUP("Src_CIDR_17_22",'Scoring_Config'!$A:$A,'Scoring_Config'!$D:$D,"Yes")="Yes",_xlfn.XLOOKUP("Src_CIDR_17_22",'Scoring_Config'!$A:$A,'Scoring_Config'!$C:$C,5),0),"False,0")</f>
        <v>0</v>
      </c>
      <c r="AB259" cm="1">
        <f t="array" ref="AB259">IF(FALSE,"True," &amp; IF(_xlfn.XLOOKUP("Dst_IsAny",'Scoring_Config'!$A:$A,'Scoring_Config'!$D:$D,"Yes")="Yes",_xlfn.XLOOKUP("Dst_IsAny",'Scoring_Config'!$A:$A,'Scoring_Config'!$C:$C,10),0),"False,0")</f>
        <v>0</v>
      </c>
      <c r="AC259" cm="1">
        <f t="array" ref="AC259">IF(TRUE,"True," &amp; IF(_xlfn.XLOOKUP("Dst_CIDR_Le_16",'Scoring_Config'!$A:$A,'Scoring_Config'!$D:$D,"Yes")="Yes",_xlfn.XLOOKUP("Dst_CIDR_Le_16",'Scoring_Config'!$A:$A,'Scoring_Config'!$C:$C,10),0),"False,0")</f>
        <v>0</v>
      </c>
      <c r="AD259" cm="1">
        <f t="array" ref="AD259">IF(FALSE,"True," &amp; IF(_xlfn.XLOOKUP("Dst_CIDR_17_22",'Scoring_Config'!$A:$A,'Scoring_Config'!$D:$D,"Yes")="Yes",_xlfn.XLOOKUP("Dst_CIDR_17_22",'Scoring_Config'!$A:$A,'Scoring_Config'!$C:$C,5),0),"False,0")</f>
        <v>0</v>
      </c>
      <c r="AE259" cm="1">
        <f t="array" ref="AE259">IF(FALSE,"True," &amp; IF(_xlfn.XLOOKUP("SrcZone_IsAny",'Scoring_Config'!$A:$A,'Scoring_Config'!$D:$D,"Yes")="Yes",_xlfn.XLOOKUP("SrcZone_IsAny",'Scoring_Config'!$A:$A,'Scoring_Config'!$C:$C,10),0),"False,0")</f>
        <v>0</v>
      </c>
      <c r="AF259" cm="1">
        <f t="array" ref="AF259">IF(FALSE,"True," &amp; IF(_xlfn.XLOOKUP("DstZone_IsAny",'Scoring_Config'!$A:$A,'Scoring_Config'!$D:$D,"Yes")="Yes",_xlfn.XLOOKUP("DstZone_IsAny",'Scoring_Config'!$A:$A,'Scoring_Config'!$C:$C,10),0),"False,0")</f>
        <v>0</v>
      </c>
      <c r="AG259" cm="1">
        <f t="array" ref="AG25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59" cm="1">
        <f t="array" ref="AH259">IF(FALSE,"True," &amp; IF(_xlfn.XLOOKUP("App_Any_OR_RangeGt1000",'Scoring_Config'!$A:$A,'Scoring_Config'!$D:$D,"Yes")="Yes",_xlfn.XLOOKUP("App_Any_OR_RangeGt1000",'Scoring_Config'!$A:$A,'Scoring_Config'!$C:$C,10),0),"False,0")</f>
        <v>0</v>
      </c>
      <c r="AI259" cm="1">
        <f t="array" ref="AI259">IF(FALSE,"True," &amp; IF(_xlfn.XLOOKUP("Service_Insecure_Match",'Scoring_Config'!$A:$A,'Scoring_Config'!$D:$D,"Yes")="Yes",_xlfn.XLOOKUP("Service_Insecure_Match",'Scoring_Config'!$A:$A,'Scoring_Config'!$C:$C,5),0),"False,0")</f>
        <v>0</v>
      </c>
      <c r="AJ259" cm="1">
        <f t="array" ref="AJ259">IF(FALSE,"True," &amp; IF(_xlfn.XLOOKUP("Risky_Inbound",'Scoring_Config'!$A:$A,'Scoring_Config'!$D:$D,"Yes")="Yes",_xlfn.XLOOKUP("Risky_Inbound",'Scoring_Config'!$A:$A,'Scoring_Config'!$C:$C,50),0),"False,0")</f>
        <v>0</v>
      </c>
      <c r="AK259" cm="1">
        <f t="array" ref="AK259">IF(FALSE,"True," &amp; IF(_xlfn.XLOOKUP("Risky_Outbound",'Scoring_Config'!$A:$A,'Scoring_Config'!$D:$D,"Yes")="Yes",_xlfn.XLOOKUP("Risky_Outbound",'Scoring_Config'!$A:$A,'Scoring_Config'!$C:$C,25),0),"False,0")</f>
        <v>0</v>
      </c>
      <c r="AL259" t="s">
        <v>6700</v>
      </c>
      <c r="AM259" cm="1">
        <f t="array" ref="AM25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59" t="s">
        <v>6697</v>
      </c>
      <c r="AO259" t="s">
        <v>6697</v>
      </c>
      <c r="AP259" t="s">
        <v>6697</v>
      </c>
      <c r="AQ259" cm="1">
        <f t="array" ref="AQ259">IF(FALSE,"True," &amp; IF(_xlfn.XLOOKUP("Service_IsAny",'Scoring_Config'!$A:$A,'Scoring_Config'!$D:$D,"Yes")="Yes",_xlfn.XLOOKUP("Service_IsAny",'Scoring_Config'!$A:$A,'Scoring_Config'!$C:$C,0),0),"False,0")</f>
        <v>0</v>
      </c>
      <c r="AR259">
        <v>0</v>
      </c>
      <c r="AS259" cm="1">
        <f t="array" ref="AS259">IF(FALSE,"True," &amp; IF(_xlfn.XLOOKUP("Service_RangeGt1000",'Scoring_Config'!$A:$A,'Scoring_Config'!$D:$D,"Yes")="Yes",_xlfn.XLOOKUP("Service_RangeGt1000",'Scoring_Config'!$A:$A,'Scoring_Config'!$C:$C,0),0),"False,0")</f>
        <v>0</v>
      </c>
      <c r="AT259" cm="1">
        <f t="array" ref="AT259">IF(FALSE,"True," &amp; IF(_xlfn.XLOOKUP("App_IsAny",'Scoring_Config'!$A:$A,'Scoring_Config'!$D:$D,"Yes")="Yes",_xlfn.XLOOKUP("App_IsAny",'Scoring_Config'!$A:$A,'Scoring_Config'!$C:$C,0),0),"False,0")</f>
        <v>0</v>
      </c>
      <c r="AU259">
        <v>0</v>
      </c>
      <c r="AV259" cm="1">
        <f t="array" ref="AV259">IF(FALSE,"True," &amp; IF(_xlfn.XLOOKUP("App_RangeGt1000",'Scoring_Config'!$A:$A,'Scoring_Config'!$D:$D,"Yes")="Yes",_xlfn.XLOOKUP("App_RangeGt1000",'Scoring_Config'!$A:$A,'Scoring_Config'!$C:$C,0),0),"False,0")</f>
        <v>0</v>
      </c>
      <c r="AW259" cm="1">
        <f t="array" ref="AW259">IF(FALSE,"True," &amp; IF(_xlfn.XLOOKUP("Action_IsDenyOrDrop",'Scoring_Config'!$A:$A,'Scoring_Config'!$D:$D,"Yes")="Yes",_xlfn.XLOOKUP("Action_IsDenyOrDrop",'Scoring_Config'!$A:$A,'Scoring_Config'!$C:$C,0),0),"False,0")</f>
        <v>0</v>
      </c>
      <c r="AX259" cm="1">
        <f t="array" ref="AX259">IF(LEFT(AW259,4)="True",0,(IF(LEFT(Y259,4)="True",IF(_xlfn.XLOOKUP("Src_IsAny",'Scoring_Config'!$A:$A,'Scoring_Config'!$D:$D,"Yes")="Yes",_xlfn.XLOOKUP("Src_IsAny",'Scoring_Config'!$A:$A,'Scoring_Config'!$C:$C,10),0),0)+IF(LEFT(Z259,4)="True",IF(_xlfn.XLOOKUP("Src_CIDR_Le_16",'Scoring_Config'!$A:$A,'Scoring_Config'!$D:$D,"Yes")="Yes",_xlfn.XLOOKUP("Src_CIDR_Le_16",'Scoring_Config'!$A:$A,'Scoring_Config'!$C:$C,10),0),0)+IF(LEFT(AA259,4)="True",IF(_xlfn.XLOOKUP("Src_CIDR_17_22",'Scoring_Config'!$A:$A,'Scoring_Config'!$D:$D,"Yes")="Yes",_xlfn.XLOOKUP("Src_CIDR_17_22",'Scoring_Config'!$A:$A,'Scoring_Config'!$C:$C,5),0),0)+IF(LEFT(AB259,4)="True",IF(_xlfn.XLOOKUP("Dst_IsAny",'Scoring_Config'!$A:$A,'Scoring_Config'!$D:$D,"Yes")="Yes",_xlfn.XLOOKUP("Dst_IsAny",'Scoring_Config'!$A:$A,'Scoring_Config'!$C:$C,10),0),0)+IF(LEFT(AC259,4)="True",IF(_xlfn.XLOOKUP("Dst_CIDR_Le_16",'Scoring_Config'!$A:$A,'Scoring_Config'!$D:$D,"Yes")="Yes",_xlfn.XLOOKUP("Dst_CIDR_Le_16",'Scoring_Config'!$A:$A,'Scoring_Config'!$C:$C,10),0),0)+IF(LEFT(AD259,4)="True",IF(_xlfn.XLOOKUP("Dst_CIDR_17_22",'Scoring_Config'!$A:$A,'Scoring_Config'!$D:$D,"Yes")="Yes",_xlfn.XLOOKUP("Dst_CIDR_17_22",'Scoring_Config'!$A:$A,'Scoring_Config'!$C:$C,5),0),0)+IF(LEFT(AE259,4)="True",IF(_xlfn.XLOOKUP("SrcZone_IsAny",'Scoring_Config'!$A:$A,'Scoring_Config'!$D:$D,"Yes")="Yes",_xlfn.XLOOKUP("SrcZone_IsAny",'Scoring_Config'!$A:$A,'Scoring_Config'!$C:$C,10),0),0)+IF(LEFT(AF259,4)="True",IF(_xlfn.XLOOKUP("DstZone_IsAny",'Scoring_Config'!$A:$A,'Scoring_Config'!$D:$D,"Yes")="Yes",_xlfn.XLOOKUP("DstZone_IsAny",'Scoring_Config'!$A:$A,'Scoring_Config'!$C:$C,10),0),0)+IF(LEFT(AG259,4)="True",IF(_xlfn.XLOOKUP("Service_Any_OR_RangeGt1000",'Scoring_Config'!$A:$A,'Scoring_Config'!$D:$D,"Yes")="Yes",_xlfn.XLOOKUP("Service_Any_OR_RangeGt1000",'Scoring_Config'!$A:$A,'Scoring_Config'!$C:$C,10),0),0)+IF(LEFT(AH259,4)="True",IF(_xlfn.XLOOKUP("App_Any_OR_RangeGt1000",'Scoring_Config'!$A:$A,'Scoring_Config'!$D:$D,"Yes")="Yes",_xlfn.XLOOKUP("App_Any_OR_RangeGt1000",'Scoring_Config'!$A:$A,'Scoring_Config'!$C:$C,10),0),0)+IF(LEFT(AI259,4)="True",IF(_xlfn.XLOOKUP("Service_Insecure_Match",'Scoring_Config'!$A:$A,'Scoring_Config'!$D:$D,"Yes")="Yes",_xlfn.XLOOKUP("Service_Insecure_Match",'Scoring_Config'!$A:$A,'Scoring_Config'!$C:$C,5),0),0)+IF(LEFT(AJ259,4)="True",IF(_xlfn.XLOOKUP("Risky_Inbound",'Scoring_Config'!$A:$A,'Scoring_Config'!$D:$D,"Yes")="Yes",_xlfn.XLOOKUP("Risky_Inbound",'Scoring_Config'!$A:$A,'Scoring_Config'!$C:$C,50),0),0)+IF(LEFT(AK259,4)="True",IF(_xlfn.XLOOKUP("Risky_Outbound",'Scoring_Config'!$A:$A,'Scoring_Config'!$D:$D,"Yes")="Yes",_xlfn.XLOOKUP("Risky_Outbound",'Scoring_Config'!$A:$A,'Scoring_Config'!$C:$C,25),0),0)+IF(LEFT(AZ259,4)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259,FIND(",",AL259)+1,100)),0)+IF(LEFT(AM259,4)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259,FIND(",",AN259)+1,100)),0)+IF(_xlfn.XLOOKUP("Profile_Scoring",'Scoring_Config'!$A:$A,'Scoring_Config'!$D:$D,"Yes")="Yes",VALUE(MID(AO259,FIND(",",AO259)+1,100)),0)+IF(_xlfn.XLOOKUP("Options_Scoring",'Scoring_Config'!$A:$A,'Scoring_Config'!$D:$D,"Yes")="Yes",VALUE(MID(AP259,FIND(",",AP259)+1,100)),0)))</f>
        <v>0</v>
      </c>
      <c r="AZ259" cm="1">
        <f t="array" ref="AZ259">IF(FALSE,"True," &amp; IF(_xlfn.XLOOKUP("Migrate_Insecure",'Scoring_Config'!$A:$A,'Scoring_Config'!$D:$D,"Yes")="Yes",_xlfn.XLOOKUP("Migrate_Insecure",'Scoring_Config'!$A:$A,'Scoring_Config'!$C:$C,10),0),"False,0")</f>
        <v>0</v>
      </c>
    </row>
    <row r="260" spans="1:52">
      <c r="A260" t="s">
        <v>1979</v>
      </c>
      <c r="B260" t="s">
        <v>2234</v>
      </c>
      <c r="C260" t="s">
        <v>3542</v>
      </c>
      <c r="D260" t="s">
        <v>3545</v>
      </c>
      <c r="E260" t="s">
        <v>3563</v>
      </c>
      <c r="F260" t="s">
        <v>3657</v>
      </c>
      <c r="G260" t="s">
        <v>203</v>
      </c>
      <c r="H260" t="s">
        <v>174</v>
      </c>
      <c r="I260" t="s">
        <v>3775</v>
      </c>
      <c r="J260" t="s">
        <v>468</v>
      </c>
      <c r="K260" t="s">
        <v>1750</v>
      </c>
      <c r="L260" t="s">
        <v>1327</v>
      </c>
      <c r="M260" t="s">
        <v>1974</v>
      </c>
      <c r="N260" t="s">
        <v>4315</v>
      </c>
      <c r="O260" t="s">
        <v>4319</v>
      </c>
      <c r="P260" t="s">
        <v>4321</v>
      </c>
      <c r="Q260" t="s">
        <v>4490</v>
      </c>
      <c r="R260" t="s">
        <v>5440</v>
      </c>
      <c r="S260" t="s">
        <v>5440</v>
      </c>
      <c r="T260" t="s">
        <v>5642</v>
      </c>
      <c r="U260" t="s">
        <v>6102</v>
      </c>
      <c r="Y260" cm="1">
        <f t="array" ref="Y260">IF(FALSE,"True," &amp; IF(_xlfn.XLOOKUP("Src_IsAny",'Scoring_Config'!$A:$A,'Scoring_Config'!$D:$D,"Yes")="Yes",_xlfn.XLOOKUP("Src_IsAny",'Scoring_Config'!$A:$A,'Scoring_Config'!$C:$C,10),0),"False,0")</f>
        <v>0</v>
      </c>
      <c r="Z260" cm="1">
        <f t="array" ref="Z260">IF(FALSE,"True," &amp; IF(_xlfn.XLOOKUP("Src_CIDR_Le_16",'Scoring_Config'!$A:$A,'Scoring_Config'!$D:$D,"Yes")="Yes",_xlfn.XLOOKUP("Src_CIDR_Le_16",'Scoring_Config'!$A:$A,'Scoring_Config'!$C:$C,10),0),"False,0")</f>
        <v>0</v>
      </c>
      <c r="AA260" cm="1">
        <f t="array" ref="AA260">IF(TRUE,"True," &amp; IF(_xlfn.XLOOKUP("Src_CIDR_17_22",'Scoring_Config'!$A:$A,'Scoring_Config'!$D:$D,"Yes")="Yes",_xlfn.XLOOKUP("Src_CIDR_17_22",'Scoring_Config'!$A:$A,'Scoring_Config'!$C:$C,5),0),"False,0")</f>
        <v>0</v>
      </c>
      <c r="AB260" cm="1">
        <f t="array" ref="AB260">IF(FALSE,"True," &amp; IF(_xlfn.XLOOKUP("Dst_IsAny",'Scoring_Config'!$A:$A,'Scoring_Config'!$D:$D,"Yes")="Yes",_xlfn.XLOOKUP("Dst_IsAny",'Scoring_Config'!$A:$A,'Scoring_Config'!$C:$C,10),0),"False,0")</f>
        <v>0</v>
      </c>
      <c r="AC260" cm="1">
        <f t="array" ref="AC260">IF(FALSE,"True," &amp; IF(_xlfn.XLOOKUP("Dst_CIDR_Le_16",'Scoring_Config'!$A:$A,'Scoring_Config'!$D:$D,"Yes")="Yes",_xlfn.XLOOKUP("Dst_CIDR_Le_16",'Scoring_Config'!$A:$A,'Scoring_Config'!$C:$C,10),0),"False,0")</f>
        <v>0</v>
      </c>
      <c r="AD260" cm="1">
        <f t="array" ref="AD260">IF(FALSE,"True," &amp; IF(_xlfn.XLOOKUP("Dst_CIDR_17_22",'Scoring_Config'!$A:$A,'Scoring_Config'!$D:$D,"Yes")="Yes",_xlfn.XLOOKUP("Dst_CIDR_17_22",'Scoring_Config'!$A:$A,'Scoring_Config'!$C:$C,5),0),"False,0")</f>
        <v>0</v>
      </c>
      <c r="AE260" cm="1">
        <f t="array" ref="AE260">IF(FALSE,"True," &amp; IF(_xlfn.XLOOKUP("SrcZone_IsAny",'Scoring_Config'!$A:$A,'Scoring_Config'!$D:$D,"Yes")="Yes",_xlfn.XLOOKUP("SrcZone_IsAny",'Scoring_Config'!$A:$A,'Scoring_Config'!$C:$C,10),0),"False,0")</f>
        <v>0</v>
      </c>
      <c r="AF260" cm="1">
        <f t="array" ref="AF260">IF(FALSE,"True," &amp; IF(_xlfn.XLOOKUP("DstZone_IsAny",'Scoring_Config'!$A:$A,'Scoring_Config'!$D:$D,"Yes")="Yes",_xlfn.XLOOKUP("DstZone_IsAny",'Scoring_Config'!$A:$A,'Scoring_Config'!$C:$C,10),0),"False,0")</f>
        <v>0</v>
      </c>
      <c r="AG260" cm="1">
        <f t="array" ref="AG26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60" cm="1">
        <f t="array" ref="AH260">IF(FALSE,"True," &amp; IF(_xlfn.XLOOKUP("App_Any_OR_RangeGt1000",'Scoring_Config'!$A:$A,'Scoring_Config'!$D:$D,"Yes")="Yes",_xlfn.XLOOKUP("App_Any_OR_RangeGt1000",'Scoring_Config'!$A:$A,'Scoring_Config'!$C:$C,10),0),"False,0")</f>
        <v>0</v>
      </c>
      <c r="AI260" cm="1">
        <f t="array" ref="AI260">IF(FALSE,"True," &amp; IF(_xlfn.XLOOKUP("Service_Insecure_Match",'Scoring_Config'!$A:$A,'Scoring_Config'!$D:$D,"Yes")="Yes",_xlfn.XLOOKUP("Service_Insecure_Match",'Scoring_Config'!$A:$A,'Scoring_Config'!$C:$C,5),0),"False,0")</f>
        <v>0</v>
      </c>
      <c r="AJ260" cm="1">
        <f t="array" ref="AJ260">IF(FALSE,"True," &amp; IF(_xlfn.XLOOKUP("Risky_Inbound",'Scoring_Config'!$A:$A,'Scoring_Config'!$D:$D,"Yes")="Yes",_xlfn.XLOOKUP("Risky_Inbound",'Scoring_Config'!$A:$A,'Scoring_Config'!$C:$C,50),0),"False,0")</f>
        <v>0</v>
      </c>
      <c r="AK260" cm="1">
        <f t="array" ref="AK260">IF(FALSE,"True," &amp; IF(_xlfn.XLOOKUP("Risky_Outbound",'Scoring_Config'!$A:$A,'Scoring_Config'!$D:$D,"Yes")="Yes",_xlfn.XLOOKUP("Risky_Outbound",'Scoring_Config'!$A:$A,'Scoring_Config'!$C:$C,25),0),"False,0")</f>
        <v>0</v>
      </c>
      <c r="AL260" t="s">
        <v>6700</v>
      </c>
      <c r="AM260" cm="1">
        <f t="array" ref="AM26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60" t="s">
        <v>6697</v>
      </c>
      <c r="AO260" t="s">
        <v>6697</v>
      </c>
      <c r="AP260" t="s">
        <v>6697</v>
      </c>
      <c r="AQ260" cm="1">
        <f t="array" ref="AQ260">IF(FALSE,"True," &amp; IF(_xlfn.XLOOKUP("Service_IsAny",'Scoring_Config'!$A:$A,'Scoring_Config'!$D:$D,"Yes")="Yes",_xlfn.XLOOKUP("Service_IsAny",'Scoring_Config'!$A:$A,'Scoring_Config'!$C:$C,0),0),"False,0")</f>
        <v>0</v>
      </c>
      <c r="AR260">
        <v>0</v>
      </c>
      <c r="AS260" cm="1">
        <f t="array" ref="AS260">IF(FALSE,"True," &amp; IF(_xlfn.XLOOKUP("Service_RangeGt1000",'Scoring_Config'!$A:$A,'Scoring_Config'!$D:$D,"Yes")="Yes",_xlfn.XLOOKUP("Service_RangeGt1000",'Scoring_Config'!$A:$A,'Scoring_Config'!$C:$C,0),0),"False,0")</f>
        <v>0</v>
      </c>
      <c r="AT260" cm="1">
        <f t="array" ref="AT260">IF(FALSE,"True," &amp; IF(_xlfn.XLOOKUP("App_IsAny",'Scoring_Config'!$A:$A,'Scoring_Config'!$D:$D,"Yes")="Yes",_xlfn.XLOOKUP("App_IsAny",'Scoring_Config'!$A:$A,'Scoring_Config'!$C:$C,0),0),"False,0")</f>
        <v>0</v>
      </c>
      <c r="AU260">
        <v>3</v>
      </c>
      <c r="AV260" cm="1">
        <f t="array" ref="AV260">IF(FALSE,"True," &amp; IF(_xlfn.XLOOKUP("App_RangeGt1000",'Scoring_Config'!$A:$A,'Scoring_Config'!$D:$D,"Yes")="Yes",_xlfn.XLOOKUP("App_RangeGt1000",'Scoring_Config'!$A:$A,'Scoring_Config'!$C:$C,0),0),"False,0")</f>
        <v>0</v>
      </c>
      <c r="AW260" cm="1">
        <f t="array" ref="AW260">IF(FALSE,"True," &amp; IF(_xlfn.XLOOKUP("Action_IsDenyOrDrop",'Scoring_Config'!$A:$A,'Scoring_Config'!$D:$D,"Yes")="Yes",_xlfn.XLOOKUP("Action_IsDenyOrDrop",'Scoring_Config'!$A:$A,'Scoring_Config'!$C:$C,0),0),"False,0")</f>
        <v>0</v>
      </c>
      <c r="AX260" cm="1">
        <f t="array" ref="AX260">IF(LEFT(AW260,4)="True",0,(IF(LEFT(Y260,4)="True",IF(_xlfn.XLOOKUP("Src_IsAny",'Scoring_Config'!$A:$A,'Scoring_Config'!$D:$D,"Yes")="Yes",_xlfn.XLOOKUP("Src_IsAny",'Scoring_Config'!$A:$A,'Scoring_Config'!$C:$C,10),0),0)+IF(LEFT(Z260,4)="True",IF(_xlfn.XLOOKUP("Src_CIDR_Le_16",'Scoring_Config'!$A:$A,'Scoring_Config'!$D:$D,"Yes")="Yes",_xlfn.XLOOKUP("Src_CIDR_Le_16",'Scoring_Config'!$A:$A,'Scoring_Config'!$C:$C,10),0),0)+IF(LEFT(AA260,4)="True",IF(_xlfn.XLOOKUP("Src_CIDR_17_22",'Scoring_Config'!$A:$A,'Scoring_Config'!$D:$D,"Yes")="Yes",_xlfn.XLOOKUP("Src_CIDR_17_22",'Scoring_Config'!$A:$A,'Scoring_Config'!$C:$C,5),0),0)+IF(LEFT(AB260,4)="True",IF(_xlfn.XLOOKUP("Dst_IsAny",'Scoring_Config'!$A:$A,'Scoring_Config'!$D:$D,"Yes")="Yes",_xlfn.XLOOKUP("Dst_IsAny",'Scoring_Config'!$A:$A,'Scoring_Config'!$C:$C,10),0),0)+IF(LEFT(AC260,4)="True",IF(_xlfn.XLOOKUP("Dst_CIDR_Le_16",'Scoring_Config'!$A:$A,'Scoring_Config'!$D:$D,"Yes")="Yes",_xlfn.XLOOKUP("Dst_CIDR_Le_16",'Scoring_Config'!$A:$A,'Scoring_Config'!$C:$C,10),0),0)+IF(LEFT(AD260,4)="True",IF(_xlfn.XLOOKUP("Dst_CIDR_17_22",'Scoring_Config'!$A:$A,'Scoring_Config'!$D:$D,"Yes")="Yes",_xlfn.XLOOKUP("Dst_CIDR_17_22",'Scoring_Config'!$A:$A,'Scoring_Config'!$C:$C,5),0),0)+IF(LEFT(AE260,4)="True",IF(_xlfn.XLOOKUP("SrcZone_IsAny",'Scoring_Config'!$A:$A,'Scoring_Config'!$D:$D,"Yes")="Yes",_xlfn.XLOOKUP("SrcZone_IsAny",'Scoring_Config'!$A:$A,'Scoring_Config'!$C:$C,10),0),0)+IF(LEFT(AF260,4)="True",IF(_xlfn.XLOOKUP("DstZone_IsAny",'Scoring_Config'!$A:$A,'Scoring_Config'!$D:$D,"Yes")="Yes",_xlfn.XLOOKUP("DstZone_IsAny",'Scoring_Config'!$A:$A,'Scoring_Config'!$C:$C,10),0),0)+IF(LEFT(AG260,4)="True",IF(_xlfn.XLOOKUP("Service_Any_OR_RangeGt1000",'Scoring_Config'!$A:$A,'Scoring_Config'!$D:$D,"Yes")="Yes",_xlfn.XLOOKUP("Service_Any_OR_RangeGt1000",'Scoring_Config'!$A:$A,'Scoring_Config'!$C:$C,10),0),0)+IF(LEFT(AH260,4)="True",IF(_xlfn.XLOOKUP("App_Any_OR_RangeGt1000",'Scoring_Config'!$A:$A,'Scoring_Config'!$D:$D,"Yes")="Yes",_xlfn.XLOOKUP("App_Any_OR_RangeGt1000",'Scoring_Config'!$A:$A,'Scoring_Config'!$C:$C,10),0),0)+IF(LEFT(AI260,4)="True",IF(_xlfn.XLOOKUP("Service_Insecure_Match",'Scoring_Config'!$A:$A,'Scoring_Config'!$D:$D,"Yes")="Yes",_xlfn.XLOOKUP("Service_Insecure_Match",'Scoring_Config'!$A:$A,'Scoring_Config'!$C:$C,5),0),0)+IF(LEFT(AJ260,4)="True",IF(_xlfn.XLOOKUP("Risky_Inbound",'Scoring_Config'!$A:$A,'Scoring_Config'!$D:$D,"Yes")="Yes",_xlfn.XLOOKUP("Risky_Inbound",'Scoring_Config'!$A:$A,'Scoring_Config'!$C:$C,50),0),0)+IF(LEFT(AK260,4)="True",IF(_xlfn.XLOOKUP("Risky_Outbound",'Scoring_Config'!$A:$A,'Scoring_Config'!$D:$D,"Yes")="Yes",_xlfn.XLOOKUP("Risky_Outbound",'Scoring_Config'!$A:$A,'Scoring_Config'!$C:$C,25),0),0)+IF(LEFT(AZ260,4)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260,FIND(",",AL260)+1,100)),0)+IF(LEFT(AM260,4)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260,FIND(",",AN260)+1,100)),0)+IF(_xlfn.XLOOKUP("Profile_Scoring",'Scoring_Config'!$A:$A,'Scoring_Config'!$D:$D,"Yes")="Yes",VALUE(MID(AO260,FIND(",",AO260)+1,100)),0)+IF(_xlfn.XLOOKUP("Options_Scoring",'Scoring_Config'!$A:$A,'Scoring_Config'!$D:$D,"Yes")="Yes",VALUE(MID(AP260,FIND(",",AP260)+1,100)),0)))</f>
        <v>0</v>
      </c>
      <c r="AZ260" cm="1">
        <f t="array" ref="AZ260">IF(FALSE,"True," &amp; IF(_xlfn.XLOOKUP("Migrate_Insecure",'Scoring_Config'!$A:$A,'Scoring_Config'!$D:$D,"Yes")="Yes",_xlfn.XLOOKUP("Migrate_Insecure",'Scoring_Config'!$A:$A,'Scoring_Config'!$C:$C,10),0),"False,0")</f>
        <v>0</v>
      </c>
    </row>
    <row r="261" spans="1:52">
      <c r="A261" t="s">
        <v>1979</v>
      </c>
      <c r="B261" t="s">
        <v>2235</v>
      </c>
      <c r="C261" t="s">
        <v>3542</v>
      </c>
      <c r="D261" t="s">
        <v>3545</v>
      </c>
      <c r="E261" t="s">
        <v>3563</v>
      </c>
      <c r="F261" t="s">
        <v>3658</v>
      </c>
      <c r="G261" t="s">
        <v>203</v>
      </c>
      <c r="H261" t="s">
        <v>174</v>
      </c>
      <c r="I261" t="s">
        <v>4110</v>
      </c>
      <c r="J261" t="s">
        <v>922</v>
      </c>
      <c r="K261" t="s">
        <v>174</v>
      </c>
      <c r="L261" t="s">
        <v>1385</v>
      </c>
      <c r="M261" t="s">
        <v>1974</v>
      </c>
      <c r="N261" t="s">
        <v>4315</v>
      </c>
      <c r="O261" t="s">
        <v>4319</v>
      </c>
      <c r="P261" t="s">
        <v>4321</v>
      </c>
      <c r="Q261" t="s">
        <v>4490</v>
      </c>
      <c r="R261" t="s">
        <v>5451</v>
      </c>
      <c r="S261" t="s">
        <v>5448</v>
      </c>
      <c r="T261" t="s">
        <v>5642</v>
      </c>
      <c r="U261" t="s">
        <v>6102</v>
      </c>
      <c r="Y261" cm="1">
        <f t="array" ref="Y261">IF(FALSE,"True," &amp; IF(_xlfn.XLOOKUP("Src_IsAny",'Scoring_Config'!$A:$A,'Scoring_Config'!$D:$D,"Yes")="Yes",_xlfn.XLOOKUP("Src_IsAny",'Scoring_Config'!$A:$A,'Scoring_Config'!$C:$C,10),0),"False,0")</f>
        <v>0</v>
      </c>
      <c r="Z261" cm="1">
        <f t="array" ref="Z261">IF(FALSE,"True," &amp; IF(_xlfn.XLOOKUP("Src_CIDR_Le_16",'Scoring_Config'!$A:$A,'Scoring_Config'!$D:$D,"Yes")="Yes",_xlfn.XLOOKUP("Src_CIDR_Le_16",'Scoring_Config'!$A:$A,'Scoring_Config'!$C:$C,10),0),"False,0")</f>
        <v>0</v>
      </c>
      <c r="AA261" cm="1">
        <f t="array" ref="AA261">IF(TRUE,"True," &amp; IF(_xlfn.XLOOKUP("Src_CIDR_17_22",'Scoring_Config'!$A:$A,'Scoring_Config'!$D:$D,"Yes")="Yes",_xlfn.XLOOKUP("Src_CIDR_17_22",'Scoring_Config'!$A:$A,'Scoring_Config'!$C:$C,5),0),"False,0")</f>
        <v>0</v>
      </c>
      <c r="AB261" cm="1">
        <f t="array" ref="AB261">IF(FALSE,"True," &amp; IF(_xlfn.XLOOKUP("Dst_IsAny",'Scoring_Config'!$A:$A,'Scoring_Config'!$D:$D,"Yes")="Yes",_xlfn.XLOOKUP("Dst_IsAny",'Scoring_Config'!$A:$A,'Scoring_Config'!$C:$C,10),0),"False,0")</f>
        <v>0</v>
      </c>
      <c r="AC261" cm="1">
        <f t="array" ref="AC261">IF(FALSE,"True," &amp; IF(_xlfn.XLOOKUP("Dst_CIDR_Le_16",'Scoring_Config'!$A:$A,'Scoring_Config'!$D:$D,"Yes")="Yes",_xlfn.XLOOKUP("Dst_CIDR_Le_16",'Scoring_Config'!$A:$A,'Scoring_Config'!$C:$C,10),0),"False,0")</f>
        <v>0</v>
      </c>
      <c r="AD261" cm="1">
        <f t="array" ref="AD261">IF(FALSE,"True," &amp; IF(_xlfn.XLOOKUP("Dst_CIDR_17_22",'Scoring_Config'!$A:$A,'Scoring_Config'!$D:$D,"Yes")="Yes",_xlfn.XLOOKUP("Dst_CIDR_17_22",'Scoring_Config'!$A:$A,'Scoring_Config'!$C:$C,5),0),"False,0")</f>
        <v>0</v>
      </c>
      <c r="AE261" cm="1">
        <f t="array" ref="AE261">IF(FALSE,"True," &amp; IF(_xlfn.XLOOKUP("SrcZone_IsAny",'Scoring_Config'!$A:$A,'Scoring_Config'!$D:$D,"Yes")="Yes",_xlfn.XLOOKUP("SrcZone_IsAny",'Scoring_Config'!$A:$A,'Scoring_Config'!$C:$C,10),0),"False,0")</f>
        <v>0</v>
      </c>
      <c r="AF261" cm="1">
        <f t="array" ref="AF261">IF(FALSE,"True," &amp; IF(_xlfn.XLOOKUP("DstZone_IsAny",'Scoring_Config'!$A:$A,'Scoring_Config'!$D:$D,"Yes")="Yes",_xlfn.XLOOKUP("DstZone_IsAny",'Scoring_Config'!$A:$A,'Scoring_Config'!$C:$C,10),0),"False,0")</f>
        <v>0</v>
      </c>
      <c r="AG261" cm="1">
        <f t="array" ref="AG26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61" cm="1">
        <f t="array" ref="AH261">IF(TRUE,"True," &amp; IF(_xlfn.XLOOKUP("App_Any_OR_RangeGt1000",'Scoring_Config'!$A:$A,'Scoring_Config'!$D:$D,"Yes")="Yes",_xlfn.XLOOKUP("App_Any_OR_RangeGt1000",'Scoring_Config'!$A:$A,'Scoring_Config'!$C:$C,10),0),"False,0")</f>
        <v>0</v>
      </c>
      <c r="AI261" cm="1">
        <f t="array" ref="AI261">IF(FALSE,"True," &amp; IF(_xlfn.XLOOKUP("Service_Insecure_Match",'Scoring_Config'!$A:$A,'Scoring_Config'!$D:$D,"Yes")="Yes",_xlfn.XLOOKUP("Service_Insecure_Match",'Scoring_Config'!$A:$A,'Scoring_Config'!$C:$C,5),0),"False,0")</f>
        <v>0</v>
      </c>
      <c r="AJ261" cm="1">
        <f t="array" ref="AJ261">IF(FALSE,"True," &amp; IF(_xlfn.XLOOKUP("Risky_Inbound",'Scoring_Config'!$A:$A,'Scoring_Config'!$D:$D,"Yes")="Yes",_xlfn.XLOOKUP("Risky_Inbound",'Scoring_Config'!$A:$A,'Scoring_Config'!$C:$C,50),0),"False,0")</f>
        <v>0</v>
      </c>
      <c r="AK261" cm="1">
        <f t="array" ref="AK261">IF(FALSE,"True," &amp; IF(_xlfn.XLOOKUP("Risky_Outbound",'Scoring_Config'!$A:$A,'Scoring_Config'!$D:$D,"Yes")="Yes",_xlfn.XLOOKUP("Risky_Outbound",'Scoring_Config'!$A:$A,'Scoring_Config'!$C:$C,25),0),"False,0")</f>
        <v>0</v>
      </c>
      <c r="AL261" t="s">
        <v>6700</v>
      </c>
      <c r="AM261" cm="1">
        <f t="array" ref="AM26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61" t="s">
        <v>6697</v>
      </c>
      <c r="AO261" t="s">
        <v>6697</v>
      </c>
      <c r="AP261" t="s">
        <v>6697</v>
      </c>
      <c r="AQ261" cm="1">
        <f t="array" ref="AQ261">IF(FALSE,"True," &amp; IF(_xlfn.XLOOKUP("Service_IsAny",'Scoring_Config'!$A:$A,'Scoring_Config'!$D:$D,"Yes")="Yes",_xlfn.XLOOKUP("Service_IsAny",'Scoring_Config'!$A:$A,'Scoring_Config'!$C:$C,0),0),"False,0")</f>
        <v>0</v>
      </c>
      <c r="AR261">
        <v>1</v>
      </c>
      <c r="AS261" cm="1">
        <f t="array" ref="AS261">IF(FALSE,"True," &amp; IF(_xlfn.XLOOKUP("Service_RangeGt1000",'Scoring_Config'!$A:$A,'Scoring_Config'!$D:$D,"Yes")="Yes",_xlfn.XLOOKUP("Service_RangeGt1000",'Scoring_Config'!$A:$A,'Scoring_Config'!$C:$C,0),0),"False,0")</f>
        <v>0</v>
      </c>
      <c r="AT261" cm="1">
        <f t="array" ref="AT261">IF(TRUE,"True," &amp; IF(_xlfn.XLOOKUP("App_IsAny",'Scoring_Config'!$A:$A,'Scoring_Config'!$D:$D,"Yes")="Yes",_xlfn.XLOOKUP("App_IsAny",'Scoring_Config'!$A:$A,'Scoring_Config'!$C:$C,0),0),"False,0")</f>
        <v>0</v>
      </c>
      <c r="AU261">
        <v>65535</v>
      </c>
      <c r="AV261" cm="1">
        <f t="array" ref="AV261">IF(TRUE,"True," &amp; IF(_xlfn.XLOOKUP("App_RangeGt1000",'Scoring_Config'!$A:$A,'Scoring_Config'!$D:$D,"Yes")="Yes",_xlfn.XLOOKUP("App_RangeGt1000",'Scoring_Config'!$A:$A,'Scoring_Config'!$C:$C,0),0),"False,0")</f>
        <v>0</v>
      </c>
      <c r="AW261" cm="1">
        <f t="array" ref="AW261">IF(FALSE,"True," &amp; IF(_xlfn.XLOOKUP("Action_IsDenyOrDrop",'Scoring_Config'!$A:$A,'Scoring_Config'!$D:$D,"Yes")="Yes",_xlfn.XLOOKUP("Action_IsDenyOrDrop",'Scoring_Config'!$A:$A,'Scoring_Config'!$C:$C,0),0),"False,0")</f>
        <v>0</v>
      </c>
      <c r="AX261" cm="1">
        <f t="array" ref="AX261">IF(LEFT(AW261,4)="True",0,(IF(LEFT(Y261,4)="True",IF(_xlfn.XLOOKUP("Src_IsAny",'Scoring_Config'!$A:$A,'Scoring_Config'!$D:$D,"Yes")="Yes",_xlfn.XLOOKUP("Src_IsAny",'Scoring_Config'!$A:$A,'Scoring_Config'!$C:$C,10),0),0)+IF(LEFT(Z261,4)="True",IF(_xlfn.XLOOKUP("Src_CIDR_Le_16",'Scoring_Config'!$A:$A,'Scoring_Config'!$D:$D,"Yes")="Yes",_xlfn.XLOOKUP("Src_CIDR_Le_16",'Scoring_Config'!$A:$A,'Scoring_Config'!$C:$C,10),0),0)+IF(LEFT(AA261,4)="True",IF(_xlfn.XLOOKUP("Src_CIDR_17_22",'Scoring_Config'!$A:$A,'Scoring_Config'!$D:$D,"Yes")="Yes",_xlfn.XLOOKUP("Src_CIDR_17_22",'Scoring_Config'!$A:$A,'Scoring_Config'!$C:$C,5),0),0)+IF(LEFT(AB261,4)="True",IF(_xlfn.XLOOKUP("Dst_IsAny",'Scoring_Config'!$A:$A,'Scoring_Config'!$D:$D,"Yes")="Yes",_xlfn.XLOOKUP("Dst_IsAny",'Scoring_Config'!$A:$A,'Scoring_Config'!$C:$C,10),0),0)+IF(LEFT(AC261,4)="True",IF(_xlfn.XLOOKUP("Dst_CIDR_Le_16",'Scoring_Config'!$A:$A,'Scoring_Config'!$D:$D,"Yes")="Yes",_xlfn.XLOOKUP("Dst_CIDR_Le_16",'Scoring_Config'!$A:$A,'Scoring_Config'!$C:$C,10),0),0)+IF(LEFT(AD261,4)="True",IF(_xlfn.XLOOKUP("Dst_CIDR_17_22",'Scoring_Config'!$A:$A,'Scoring_Config'!$D:$D,"Yes")="Yes",_xlfn.XLOOKUP("Dst_CIDR_17_22",'Scoring_Config'!$A:$A,'Scoring_Config'!$C:$C,5),0),0)+IF(LEFT(AE261,4)="True",IF(_xlfn.XLOOKUP("SrcZone_IsAny",'Scoring_Config'!$A:$A,'Scoring_Config'!$D:$D,"Yes")="Yes",_xlfn.XLOOKUP("SrcZone_IsAny",'Scoring_Config'!$A:$A,'Scoring_Config'!$C:$C,10),0),0)+IF(LEFT(AF261,4)="True",IF(_xlfn.XLOOKUP("DstZone_IsAny",'Scoring_Config'!$A:$A,'Scoring_Config'!$D:$D,"Yes")="Yes",_xlfn.XLOOKUP("DstZone_IsAny",'Scoring_Config'!$A:$A,'Scoring_Config'!$C:$C,10),0),0)+IF(LEFT(AG261,4)="True",IF(_xlfn.XLOOKUP("Service_Any_OR_RangeGt1000",'Scoring_Config'!$A:$A,'Scoring_Config'!$D:$D,"Yes")="Yes",_xlfn.XLOOKUP("Service_Any_OR_RangeGt1000",'Scoring_Config'!$A:$A,'Scoring_Config'!$C:$C,10),0),0)+IF(LEFT(AH261,4)="True",IF(_xlfn.XLOOKUP("App_Any_OR_RangeGt1000",'Scoring_Config'!$A:$A,'Scoring_Config'!$D:$D,"Yes")="Yes",_xlfn.XLOOKUP("App_Any_OR_RangeGt1000",'Scoring_Config'!$A:$A,'Scoring_Config'!$C:$C,10),0),0)+IF(LEFT(AI261,4)="True",IF(_xlfn.XLOOKUP("Service_Insecure_Match",'Scoring_Config'!$A:$A,'Scoring_Config'!$D:$D,"Yes")="Yes",_xlfn.XLOOKUP("Service_Insecure_Match",'Scoring_Config'!$A:$A,'Scoring_Config'!$C:$C,5),0),0)+IF(LEFT(AJ261,4)="True",IF(_xlfn.XLOOKUP("Risky_Inbound",'Scoring_Config'!$A:$A,'Scoring_Config'!$D:$D,"Yes")="Yes",_xlfn.XLOOKUP("Risky_Inbound",'Scoring_Config'!$A:$A,'Scoring_Config'!$C:$C,50),0),0)+IF(LEFT(AK261,4)="True",IF(_xlfn.XLOOKUP("Risky_Outbound",'Scoring_Config'!$A:$A,'Scoring_Config'!$D:$D,"Yes")="Yes",_xlfn.XLOOKUP("Risky_Outbound",'Scoring_Config'!$A:$A,'Scoring_Config'!$C:$C,25),0),0)+IF(LEFT(AZ261,4)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261,FIND(",",AL261)+1,100)),0)+IF(LEFT(AM261,4)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261,FIND(",",AN261)+1,100)),0)+IF(_xlfn.XLOOKUP("Profile_Scoring",'Scoring_Config'!$A:$A,'Scoring_Config'!$D:$D,"Yes")="Yes",VALUE(MID(AO261,FIND(",",AO261)+1,100)),0)+IF(_xlfn.XLOOKUP("Options_Scoring",'Scoring_Config'!$A:$A,'Scoring_Config'!$D:$D,"Yes")="Yes",VALUE(MID(AP261,FIND(",",AP261)+1,100)),0)))</f>
        <v>0</v>
      </c>
      <c r="AZ261" cm="1">
        <f t="array" ref="AZ261">IF(FALSE,"True," &amp; IF(_xlfn.XLOOKUP("Migrate_Insecure",'Scoring_Config'!$A:$A,'Scoring_Config'!$D:$D,"Yes")="Yes",_xlfn.XLOOKUP("Migrate_Insecure",'Scoring_Config'!$A:$A,'Scoring_Config'!$C:$C,10),0),"False,0")</f>
        <v>0</v>
      </c>
    </row>
    <row r="262" spans="1:52">
      <c r="A262" t="s">
        <v>1979</v>
      </c>
      <c r="B262" t="s">
        <v>2236</v>
      </c>
      <c r="C262" t="s">
        <v>3542</v>
      </c>
      <c r="D262" t="s">
        <v>3545</v>
      </c>
      <c r="E262" t="s">
        <v>3563</v>
      </c>
      <c r="F262" t="s">
        <v>3657</v>
      </c>
      <c r="G262" t="s">
        <v>203</v>
      </c>
      <c r="H262" t="s">
        <v>174</v>
      </c>
      <c r="I262" t="s">
        <v>3629</v>
      </c>
      <c r="J262" t="s">
        <v>181</v>
      </c>
      <c r="K262" t="s">
        <v>1667</v>
      </c>
      <c r="L262" t="s">
        <v>1386</v>
      </c>
      <c r="M262" t="s">
        <v>1974</v>
      </c>
      <c r="N262" t="s">
        <v>4315</v>
      </c>
      <c r="O262" t="s">
        <v>4319</v>
      </c>
      <c r="P262" t="s">
        <v>4321</v>
      </c>
      <c r="Q262" t="s">
        <v>4490</v>
      </c>
      <c r="R262" t="s">
        <v>5439</v>
      </c>
      <c r="S262" t="s">
        <v>4324</v>
      </c>
      <c r="T262" t="s">
        <v>5642</v>
      </c>
      <c r="U262" t="s">
        <v>6102</v>
      </c>
      <c r="Y262" cm="1">
        <f t="array" ref="Y262">IF(FALSE,"True," &amp; IF(_xlfn.XLOOKUP("Src_IsAny",'Scoring_Config'!$A:$A,'Scoring_Config'!$D:$D,"Yes")="Yes",_xlfn.XLOOKUP("Src_IsAny",'Scoring_Config'!$A:$A,'Scoring_Config'!$C:$C,10),0),"False,0")</f>
        <v>0</v>
      </c>
      <c r="Z262" cm="1">
        <f t="array" ref="Z262">IF(FALSE,"True," &amp; IF(_xlfn.XLOOKUP("Src_CIDR_Le_16",'Scoring_Config'!$A:$A,'Scoring_Config'!$D:$D,"Yes")="Yes",_xlfn.XLOOKUP("Src_CIDR_Le_16",'Scoring_Config'!$A:$A,'Scoring_Config'!$C:$C,10),0),"False,0")</f>
        <v>0</v>
      </c>
      <c r="AA262" cm="1">
        <f t="array" ref="AA262">IF(TRUE,"True," &amp; IF(_xlfn.XLOOKUP("Src_CIDR_17_22",'Scoring_Config'!$A:$A,'Scoring_Config'!$D:$D,"Yes")="Yes",_xlfn.XLOOKUP("Src_CIDR_17_22",'Scoring_Config'!$A:$A,'Scoring_Config'!$C:$C,5),0),"False,0")</f>
        <v>0</v>
      </c>
      <c r="AB262" cm="1">
        <f t="array" ref="AB262">IF(FALSE,"True," &amp; IF(_xlfn.XLOOKUP("Dst_IsAny",'Scoring_Config'!$A:$A,'Scoring_Config'!$D:$D,"Yes")="Yes",_xlfn.XLOOKUP("Dst_IsAny",'Scoring_Config'!$A:$A,'Scoring_Config'!$C:$C,10),0),"False,0")</f>
        <v>0</v>
      </c>
      <c r="AC262" cm="1">
        <f t="array" ref="AC262">IF(FALSE,"True," &amp; IF(_xlfn.XLOOKUP("Dst_CIDR_Le_16",'Scoring_Config'!$A:$A,'Scoring_Config'!$D:$D,"Yes")="Yes",_xlfn.XLOOKUP("Dst_CIDR_Le_16",'Scoring_Config'!$A:$A,'Scoring_Config'!$C:$C,10),0),"False,0")</f>
        <v>0</v>
      </c>
      <c r="AD262" cm="1">
        <f t="array" ref="AD262">IF(FALSE,"True," &amp; IF(_xlfn.XLOOKUP("Dst_CIDR_17_22",'Scoring_Config'!$A:$A,'Scoring_Config'!$D:$D,"Yes")="Yes",_xlfn.XLOOKUP("Dst_CIDR_17_22",'Scoring_Config'!$A:$A,'Scoring_Config'!$C:$C,5),0),"False,0")</f>
        <v>0</v>
      </c>
      <c r="AE262" cm="1">
        <f t="array" ref="AE262">IF(FALSE,"True," &amp; IF(_xlfn.XLOOKUP("SrcZone_IsAny",'Scoring_Config'!$A:$A,'Scoring_Config'!$D:$D,"Yes")="Yes",_xlfn.XLOOKUP("SrcZone_IsAny",'Scoring_Config'!$A:$A,'Scoring_Config'!$C:$C,10),0),"False,0")</f>
        <v>0</v>
      </c>
      <c r="AF262" cm="1">
        <f t="array" ref="AF262">IF(FALSE,"True," &amp; IF(_xlfn.XLOOKUP("DstZone_IsAny",'Scoring_Config'!$A:$A,'Scoring_Config'!$D:$D,"Yes")="Yes",_xlfn.XLOOKUP("DstZone_IsAny",'Scoring_Config'!$A:$A,'Scoring_Config'!$C:$C,10),0),"False,0")</f>
        <v>0</v>
      </c>
      <c r="AG262" cm="1">
        <f t="array" ref="AG26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62" cm="1">
        <f t="array" ref="AH262">IF(FALSE,"True," &amp; IF(_xlfn.XLOOKUP("App_Any_OR_RangeGt1000",'Scoring_Config'!$A:$A,'Scoring_Config'!$D:$D,"Yes")="Yes",_xlfn.XLOOKUP("App_Any_OR_RangeGt1000",'Scoring_Config'!$A:$A,'Scoring_Config'!$C:$C,10),0),"False,0")</f>
        <v>0</v>
      </c>
      <c r="AI262" cm="1">
        <f t="array" ref="AI262">IF(FALSE,"True," &amp; IF(_xlfn.XLOOKUP("Service_Insecure_Match",'Scoring_Config'!$A:$A,'Scoring_Config'!$D:$D,"Yes")="Yes",_xlfn.XLOOKUP("Service_Insecure_Match",'Scoring_Config'!$A:$A,'Scoring_Config'!$C:$C,5),0),"False,0")</f>
        <v>0</v>
      </c>
      <c r="AJ262" cm="1">
        <f t="array" ref="AJ262">IF(FALSE,"True," &amp; IF(_xlfn.XLOOKUP("Risky_Inbound",'Scoring_Config'!$A:$A,'Scoring_Config'!$D:$D,"Yes")="Yes",_xlfn.XLOOKUP("Risky_Inbound",'Scoring_Config'!$A:$A,'Scoring_Config'!$C:$C,50),0),"False,0")</f>
        <v>0</v>
      </c>
      <c r="AK262" cm="1">
        <f t="array" ref="AK262">IF(FALSE,"True," &amp; IF(_xlfn.XLOOKUP("Risky_Outbound",'Scoring_Config'!$A:$A,'Scoring_Config'!$D:$D,"Yes")="Yes",_xlfn.XLOOKUP("Risky_Outbound",'Scoring_Config'!$A:$A,'Scoring_Config'!$C:$C,25),0),"False,0")</f>
        <v>0</v>
      </c>
      <c r="AL262" t="s">
        <v>6700</v>
      </c>
      <c r="AM262" cm="1">
        <f t="array" ref="AM26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62" t="s">
        <v>6697</v>
      </c>
      <c r="AO262" t="s">
        <v>6697</v>
      </c>
      <c r="AP262" t="s">
        <v>6697</v>
      </c>
      <c r="AQ262" cm="1">
        <f t="array" ref="AQ262">IF(FALSE,"True," &amp; IF(_xlfn.XLOOKUP("Service_IsAny",'Scoring_Config'!$A:$A,'Scoring_Config'!$D:$D,"Yes")="Yes",_xlfn.XLOOKUP("Service_IsAny",'Scoring_Config'!$A:$A,'Scoring_Config'!$C:$C,0),0),"False,0")</f>
        <v>0</v>
      </c>
      <c r="AR262">
        <v>1</v>
      </c>
      <c r="AS262" cm="1">
        <f t="array" ref="AS262">IF(FALSE,"True," &amp; IF(_xlfn.XLOOKUP("Service_RangeGt1000",'Scoring_Config'!$A:$A,'Scoring_Config'!$D:$D,"Yes")="Yes",_xlfn.XLOOKUP("Service_RangeGt1000",'Scoring_Config'!$A:$A,'Scoring_Config'!$C:$C,0),0),"False,0")</f>
        <v>0</v>
      </c>
      <c r="AT262" cm="1">
        <f t="array" ref="AT262">IF(FALSE,"True," &amp; IF(_xlfn.XLOOKUP("App_IsAny",'Scoring_Config'!$A:$A,'Scoring_Config'!$D:$D,"Yes")="Yes",_xlfn.XLOOKUP("App_IsAny",'Scoring_Config'!$A:$A,'Scoring_Config'!$C:$C,0),0),"False,0")</f>
        <v>0</v>
      </c>
      <c r="AU262">
        <v>1</v>
      </c>
      <c r="AV262" cm="1">
        <f t="array" ref="AV262">IF(FALSE,"True," &amp; IF(_xlfn.XLOOKUP("App_RangeGt1000",'Scoring_Config'!$A:$A,'Scoring_Config'!$D:$D,"Yes")="Yes",_xlfn.XLOOKUP("App_RangeGt1000",'Scoring_Config'!$A:$A,'Scoring_Config'!$C:$C,0),0),"False,0")</f>
        <v>0</v>
      </c>
      <c r="AW262" cm="1">
        <f t="array" ref="AW262">IF(FALSE,"True," &amp; IF(_xlfn.XLOOKUP("Action_IsDenyOrDrop",'Scoring_Config'!$A:$A,'Scoring_Config'!$D:$D,"Yes")="Yes",_xlfn.XLOOKUP("Action_IsDenyOrDrop",'Scoring_Config'!$A:$A,'Scoring_Config'!$C:$C,0),0),"False,0")</f>
        <v>0</v>
      </c>
      <c r="AX262" cm="1">
        <f t="array" ref="AX262">IF(LEFT(AW262,4)="True",0,(IF(LEFT(Y262,4)="True",IF(_xlfn.XLOOKUP("Src_IsAny",'Scoring_Config'!$A:$A,'Scoring_Config'!$D:$D,"Yes")="Yes",_xlfn.XLOOKUP("Src_IsAny",'Scoring_Config'!$A:$A,'Scoring_Config'!$C:$C,10),0),0)+IF(LEFT(Z262,4)="True",IF(_xlfn.XLOOKUP("Src_CIDR_Le_16",'Scoring_Config'!$A:$A,'Scoring_Config'!$D:$D,"Yes")="Yes",_xlfn.XLOOKUP("Src_CIDR_Le_16",'Scoring_Config'!$A:$A,'Scoring_Config'!$C:$C,10),0),0)+IF(LEFT(AA262,4)="True",IF(_xlfn.XLOOKUP("Src_CIDR_17_22",'Scoring_Config'!$A:$A,'Scoring_Config'!$D:$D,"Yes")="Yes",_xlfn.XLOOKUP("Src_CIDR_17_22",'Scoring_Config'!$A:$A,'Scoring_Config'!$C:$C,5),0),0)+IF(LEFT(AB262,4)="True",IF(_xlfn.XLOOKUP("Dst_IsAny",'Scoring_Config'!$A:$A,'Scoring_Config'!$D:$D,"Yes")="Yes",_xlfn.XLOOKUP("Dst_IsAny",'Scoring_Config'!$A:$A,'Scoring_Config'!$C:$C,10),0),0)+IF(LEFT(AC262,4)="True",IF(_xlfn.XLOOKUP("Dst_CIDR_Le_16",'Scoring_Config'!$A:$A,'Scoring_Config'!$D:$D,"Yes")="Yes",_xlfn.XLOOKUP("Dst_CIDR_Le_16",'Scoring_Config'!$A:$A,'Scoring_Config'!$C:$C,10),0),0)+IF(LEFT(AD262,4)="True",IF(_xlfn.XLOOKUP("Dst_CIDR_17_22",'Scoring_Config'!$A:$A,'Scoring_Config'!$D:$D,"Yes")="Yes",_xlfn.XLOOKUP("Dst_CIDR_17_22",'Scoring_Config'!$A:$A,'Scoring_Config'!$C:$C,5),0),0)+IF(LEFT(AE262,4)="True",IF(_xlfn.XLOOKUP("SrcZone_IsAny",'Scoring_Config'!$A:$A,'Scoring_Config'!$D:$D,"Yes")="Yes",_xlfn.XLOOKUP("SrcZone_IsAny",'Scoring_Config'!$A:$A,'Scoring_Config'!$C:$C,10),0),0)+IF(LEFT(AF262,4)="True",IF(_xlfn.XLOOKUP("DstZone_IsAny",'Scoring_Config'!$A:$A,'Scoring_Config'!$D:$D,"Yes")="Yes",_xlfn.XLOOKUP("DstZone_IsAny",'Scoring_Config'!$A:$A,'Scoring_Config'!$C:$C,10),0),0)+IF(LEFT(AG262,4)="True",IF(_xlfn.XLOOKUP("Service_Any_OR_RangeGt1000",'Scoring_Config'!$A:$A,'Scoring_Config'!$D:$D,"Yes")="Yes",_xlfn.XLOOKUP("Service_Any_OR_RangeGt1000",'Scoring_Config'!$A:$A,'Scoring_Config'!$C:$C,10),0),0)+IF(LEFT(AH262,4)="True",IF(_xlfn.XLOOKUP("App_Any_OR_RangeGt1000",'Scoring_Config'!$A:$A,'Scoring_Config'!$D:$D,"Yes")="Yes",_xlfn.XLOOKUP("App_Any_OR_RangeGt1000",'Scoring_Config'!$A:$A,'Scoring_Config'!$C:$C,10),0),0)+IF(LEFT(AI262,4)="True",IF(_xlfn.XLOOKUP("Service_Insecure_Match",'Scoring_Config'!$A:$A,'Scoring_Config'!$D:$D,"Yes")="Yes",_xlfn.XLOOKUP("Service_Insecure_Match",'Scoring_Config'!$A:$A,'Scoring_Config'!$C:$C,5),0),0)+IF(LEFT(AJ262,4)="True",IF(_xlfn.XLOOKUP("Risky_Inbound",'Scoring_Config'!$A:$A,'Scoring_Config'!$D:$D,"Yes")="Yes",_xlfn.XLOOKUP("Risky_Inbound",'Scoring_Config'!$A:$A,'Scoring_Config'!$C:$C,50),0),0)+IF(LEFT(AK262,4)="True",IF(_xlfn.XLOOKUP("Risky_Outbound",'Scoring_Config'!$A:$A,'Scoring_Config'!$D:$D,"Yes")="Yes",_xlfn.XLOOKUP("Risky_Outbound",'Scoring_Config'!$A:$A,'Scoring_Config'!$C:$C,25),0),0)+IF(LEFT(AZ262,4)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262,FIND(",",AL262)+1,100)),0)+IF(LEFT(AM262,4)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262,FIND(",",AN262)+1,100)),0)+IF(_xlfn.XLOOKUP("Profile_Scoring",'Scoring_Config'!$A:$A,'Scoring_Config'!$D:$D,"Yes")="Yes",VALUE(MID(AO262,FIND(",",AO262)+1,100)),0)+IF(_xlfn.XLOOKUP("Options_Scoring",'Scoring_Config'!$A:$A,'Scoring_Config'!$D:$D,"Yes")="Yes",VALUE(MID(AP262,FIND(",",AP262)+1,100)),0)))</f>
        <v>0</v>
      </c>
      <c r="AZ262" cm="1">
        <f t="array" ref="AZ262">IF(FALSE,"True," &amp; IF(_xlfn.XLOOKUP("Migrate_Insecure",'Scoring_Config'!$A:$A,'Scoring_Config'!$D:$D,"Yes")="Yes",_xlfn.XLOOKUP("Migrate_Insecure",'Scoring_Config'!$A:$A,'Scoring_Config'!$C:$C,10),0),"False,0")</f>
        <v>0</v>
      </c>
    </row>
    <row r="263" spans="1:52">
      <c r="A263" t="s">
        <v>1979</v>
      </c>
      <c r="B263" t="s">
        <v>2237</v>
      </c>
      <c r="C263" t="s">
        <v>3542</v>
      </c>
      <c r="D263" t="s">
        <v>3545</v>
      </c>
      <c r="E263" t="s">
        <v>3563</v>
      </c>
      <c r="F263" t="s">
        <v>3657</v>
      </c>
      <c r="G263" t="s">
        <v>203</v>
      </c>
      <c r="H263" t="s">
        <v>174</v>
      </c>
      <c r="I263" t="s">
        <v>3629</v>
      </c>
      <c r="J263" t="s">
        <v>185</v>
      </c>
      <c r="K263" t="s">
        <v>1666</v>
      </c>
      <c r="L263" t="s">
        <v>1327</v>
      </c>
      <c r="M263" t="s">
        <v>1974</v>
      </c>
      <c r="N263" t="s">
        <v>4315</v>
      </c>
      <c r="O263" t="s">
        <v>4319</v>
      </c>
      <c r="P263" t="s">
        <v>4321</v>
      </c>
      <c r="Q263" t="s">
        <v>4490</v>
      </c>
      <c r="R263" t="s">
        <v>5440</v>
      </c>
      <c r="S263" t="s">
        <v>5440</v>
      </c>
      <c r="T263" t="s">
        <v>5642</v>
      </c>
      <c r="U263" t="s">
        <v>6102</v>
      </c>
      <c r="Y263" cm="1">
        <f t="array" ref="Y263">IF(FALSE,"True," &amp; IF(_xlfn.XLOOKUP("Src_IsAny",'Scoring_Config'!$A:$A,'Scoring_Config'!$D:$D,"Yes")="Yes",_xlfn.XLOOKUP("Src_IsAny",'Scoring_Config'!$A:$A,'Scoring_Config'!$C:$C,10),0),"False,0")</f>
        <v>0</v>
      </c>
      <c r="Z263" cm="1">
        <f t="array" ref="Z263">IF(FALSE,"True," &amp; IF(_xlfn.XLOOKUP("Src_CIDR_Le_16",'Scoring_Config'!$A:$A,'Scoring_Config'!$D:$D,"Yes")="Yes",_xlfn.XLOOKUP("Src_CIDR_Le_16",'Scoring_Config'!$A:$A,'Scoring_Config'!$C:$C,10),0),"False,0")</f>
        <v>0</v>
      </c>
      <c r="AA263" cm="1">
        <f t="array" ref="AA263">IF(TRUE,"True," &amp; IF(_xlfn.XLOOKUP("Src_CIDR_17_22",'Scoring_Config'!$A:$A,'Scoring_Config'!$D:$D,"Yes")="Yes",_xlfn.XLOOKUP("Src_CIDR_17_22",'Scoring_Config'!$A:$A,'Scoring_Config'!$C:$C,5),0),"False,0")</f>
        <v>0</v>
      </c>
      <c r="AB263" cm="1">
        <f t="array" ref="AB263">IF(FALSE,"True," &amp; IF(_xlfn.XLOOKUP("Dst_IsAny",'Scoring_Config'!$A:$A,'Scoring_Config'!$D:$D,"Yes")="Yes",_xlfn.XLOOKUP("Dst_IsAny",'Scoring_Config'!$A:$A,'Scoring_Config'!$C:$C,10),0),"False,0")</f>
        <v>0</v>
      </c>
      <c r="AC263" cm="1">
        <f t="array" ref="AC263">IF(FALSE,"True," &amp; IF(_xlfn.XLOOKUP("Dst_CIDR_Le_16",'Scoring_Config'!$A:$A,'Scoring_Config'!$D:$D,"Yes")="Yes",_xlfn.XLOOKUP("Dst_CIDR_Le_16",'Scoring_Config'!$A:$A,'Scoring_Config'!$C:$C,10),0),"False,0")</f>
        <v>0</v>
      </c>
      <c r="AD263" cm="1">
        <f t="array" ref="AD263">IF(FALSE,"True," &amp; IF(_xlfn.XLOOKUP("Dst_CIDR_17_22",'Scoring_Config'!$A:$A,'Scoring_Config'!$D:$D,"Yes")="Yes",_xlfn.XLOOKUP("Dst_CIDR_17_22",'Scoring_Config'!$A:$A,'Scoring_Config'!$C:$C,5),0),"False,0")</f>
        <v>0</v>
      </c>
      <c r="AE263" cm="1">
        <f t="array" ref="AE263">IF(FALSE,"True," &amp; IF(_xlfn.XLOOKUP("SrcZone_IsAny",'Scoring_Config'!$A:$A,'Scoring_Config'!$D:$D,"Yes")="Yes",_xlfn.XLOOKUP("SrcZone_IsAny",'Scoring_Config'!$A:$A,'Scoring_Config'!$C:$C,10),0),"False,0")</f>
        <v>0</v>
      </c>
      <c r="AF263" cm="1">
        <f t="array" ref="AF263">IF(FALSE,"True," &amp; IF(_xlfn.XLOOKUP("DstZone_IsAny",'Scoring_Config'!$A:$A,'Scoring_Config'!$D:$D,"Yes")="Yes",_xlfn.XLOOKUP("DstZone_IsAny",'Scoring_Config'!$A:$A,'Scoring_Config'!$C:$C,10),0),"False,0")</f>
        <v>0</v>
      </c>
      <c r="AG263" cm="1">
        <f t="array" ref="AG26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63" cm="1">
        <f t="array" ref="AH263">IF(FALSE,"True," &amp; IF(_xlfn.XLOOKUP("App_Any_OR_RangeGt1000",'Scoring_Config'!$A:$A,'Scoring_Config'!$D:$D,"Yes")="Yes",_xlfn.XLOOKUP("App_Any_OR_RangeGt1000",'Scoring_Config'!$A:$A,'Scoring_Config'!$C:$C,10),0),"False,0")</f>
        <v>0</v>
      </c>
      <c r="AI263" cm="1">
        <f t="array" ref="AI263">IF(FALSE,"True," &amp; IF(_xlfn.XLOOKUP("Service_Insecure_Match",'Scoring_Config'!$A:$A,'Scoring_Config'!$D:$D,"Yes")="Yes",_xlfn.XLOOKUP("Service_Insecure_Match",'Scoring_Config'!$A:$A,'Scoring_Config'!$C:$C,5),0),"False,0")</f>
        <v>0</v>
      </c>
      <c r="AJ263" cm="1">
        <f t="array" ref="AJ263">IF(FALSE,"True," &amp; IF(_xlfn.XLOOKUP("Risky_Inbound",'Scoring_Config'!$A:$A,'Scoring_Config'!$D:$D,"Yes")="Yes",_xlfn.XLOOKUP("Risky_Inbound",'Scoring_Config'!$A:$A,'Scoring_Config'!$C:$C,50),0),"False,0")</f>
        <v>0</v>
      </c>
      <c r="AK263" cm="1">
        <f t="array" ref="AK263">IF(FALSE,"True," &amp; IF(_xlfn.XLOOKUP("Risky_Outbound",'Scoring_Config'!$A:$A,'Scoring_Config'!$D:$D,"Yes")="Yes",_xlfn.XLOOKUP("Risky_Outbound",'Scoring_Config'!$A:$A,'Scoring_Config'!$C:$C,25),0),"False,0")</f>
        <v>0</v>
      </c>
      <c r="AL263" t="s">
        <v>6700</v>
      </c>
      <c r="AM263" cm="1">
        <f t="array" ref="AM26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63" t="s">
        <v>6697</v>
      </c>
      <c r="AO263" t="s">
        <v>6697</v>
      </c>
      <c r="AP263" t="s">
        <v>6697</v>
      </c>
      <c r="AQ263" cm="1">
        <f t="array" ref="AQ263">IF(FALSE,"True," &amp; IF(_xlfn.XLOOKUP("Service_IsAny",'Scoring_Config'!$A:$A,'Scoring_Config'!$D:$D,"Yes")="Yes",_xlfn.XLOOKUP("Service_IsAny",'Scoring_Config'!$A:$A,'Scoring_Config'!$C:$C,0),0),"False,0")</f>
        <v>0</v>
      </c>
      <c r="AR263">
        <v>0</v>
      </c>
      <c r="AS263" cm="1">
        <f t="array" ref="AS263">IF(FALSE,"True," &amp; IF(_xlfn.XLOOKUP("Service_RangeGt1000",'Scoring_Config'!$A:$A,'Scoring_Config'!$D:$D,"Yes")="Yes",_xlfn.XLOOKUP("Service_RangeGt1000",'Scoring_Config'!$A:$A,'Scoring_Config'!$C:$C,0),0),"False,0")</f>
        <v>0</v>
      </c>
      <c r="AT263" cm="1">
        <f t="array" ref="AT263">IF(FALSE,"True," &amp; IF(_xlfn.XLOOKUP("App_IsAny",'Scoring_Config'!$A:$A,'Scoring_Config'!$D:$D,"Yes")="Yes",_xlfn.XLOOKUP("App_IsAny",'Scoring_Config'!$A:$A,'Scoring_Config'!$C:$C,0),0),"False,0")</f>
        <v>0</v>
      </c>
      <c r="AU263">
        <v>2</v>
      </c>
      <c r="AV263" cm="1">
        <f t="array" ref="AV263">IF(FALSE,"True," &amp; IF(_xlfn.XLOOKUP("App_RangeGt1000",'Scoring_Config'!$A:$A,'Scoring_Config'!$D:$D,"Yes")="Yes",_xlfn.XLOOKUP("App_RangeGt1000",'Scoring_Config'!$A:$A,'Scoring_Config'!$C:$C,0),0),"False,0")</f>
        <v>0</v>
      </c>
      <c r="AW263" cm="1">
        <f t="array" ref="AW263">IF(FALSE,"True," &amp; IF(_xlfn.XLOOKUP("Action_IsDenyOrDrop",'Scoring_Config'!$A:$A,'Scoring_Config'!$D:$D,"Yes")="Yes",_xlfn.XLOOKUP("Action_IsDenyOrDrop",'Scoring_Config'!$A:$A,'Scoring_Config'!$C:$C,0),0),"False,0")</f>
        <v>0</v>
      </c>
      <c r="AX263" cm="1">
        <f t="array" ref="AX263">IF(LEFT(AW263,4)="True",0,(IF(LEFT(Y263,4)="True",IF(_xlfn.XLOOKUP("Src_IsAny",'Scoring_Config'!$A:$A,'Scoring_Config'!$D:$D,"Yes")="Yes",_xlfn.XLOOKUP("Src_IsAny",'Scoring_Config'!$A:$A,'Scoring_Config'!$C:$C,10),0),0)+IF(LEFT(Z263,4)="True",IF(_xlfn.XLOOKUP("Src_CIDR_Le_16",'Scoring_Config'!$A:$A,'Scoring_Config'!$D:$D,"Yes")="Yes",_xlfn.XLOOKUP("Src_CIDR_Le_16",'Scoring_Config'!$A:$A,'Scoring_Config'!$C:$C,10),0),0)+IF(LEFT(AA263,4)="True",IF(_xlfn.XLOOKUP("Src_CIDR_17_22",'Scoring_Config'!$A:$A,'Scoring_Config'!$D:$D,"Yes")="Yes",_xlfn.XLOOKUP("Src_CIDR_17_22",'Scoring_Config'!$A:$A,'Scoring_Config'!$C:$C,5),0),0)+IF(LEFT(AB263,4)="True",IF(_xlfn.XLOOKUP("Dst_IsAny",'Scoring_Config'!$A:$A,'Scoring_Config'!$D:$D,"Yes")="Yes",_xlfn.XLOOKUP("Dst_IsAny",'Scoring_Config'!$A:$A,'Scoring_Config'!$C:$C,10),0),0)+IF(LEFT(AC263,4)="True",IF(_xlfn.XLOOKUP("Dst_CIDR_Le_16",'Scoring_Config'!$A:$A,'Scoring_Config'!$D:$D,"Yes")="Yes",_xlfn.XLOOKUP("Dst_CIDR_Le_16",'Scoring_Config'!$A:$A,'Scoring_Config'!$C:$C,10),0),0)+IF(LEFT(AD263,4)="True",IF(_xlfn.XLOOKUP("Dst_CIDR_17_22",'Scoring_Config'!$A:$A,'Scoring_Config'!$D:$D,"Yes")="Yes",_xlfn.XLOOKUP("Dst_CIDR_17_22",'Scoring_Config'!$A:$A,'Scoring_Config'!$C:$C,5),0),0)+IF(LEFT(AE263,4)="True",IF(_xlfn.XLOOKUP("SrcZone_IsAny",'Scoring_Config'!$A:$A,'Scoring_Config'!$D:$D,"Yes")="Yes",_xlfn.XLOOKUP("SrcZone_IsAny",'Scoring_Config'!$A:$A,'Scoring_Config'!$C:$C,10),0),0)+IF(LEFT(AF263,4)="True",IF(_xlfn.XLOOKUP("DstZone_IsAny",'Scoring_Config'!$A:$A,'Scoring_Config'!$D:$D,"Yes")="Yes",_xlfn.XLOOKUP("DstZone_IsAny",'Scoring_Config'!$A:$A,'Scoring_Config'!$C:$C,10),0),0)+IF(LEFT(AG263,4)="True",IF(_xlfn.XLOOKUP("Service_Any_OR_RangeGt1000",'Scoring_Config'!$A:$A,'Scoring_Config'!$D:$D,"Yes")="Yes",_xlfn.XLOOKUP("Service_Any_OR_RangeGt1000",'Scoring_Config'!$A:$A,'Scoring_Config'!$C:$C,10),0),0)+IF(LEFT(AH263,4)="True",IF(_xlfn.XLOOKUP("App_Any_OR_RangeGt1000",'Scoring_Config'!$A:$A,'Scoring_Config'!$D:$D,"Yes")="Yes",_xlfn.XLOOKUP("App_Any_OR_RangeGt1000",'Scoring_Config'!$A:$A,'Scoring_Config'!$C:$C,10),0),0)+IF(LEFT(AI263,4)="True",IF(_xlfn.XLOOKUP("Service_Insecure_Match",'Scoring_Config'!$A:$A,'Scoring_Config'!$D:$D,"Yes")="Yes",_xlfn.XLOOKUP("Service_Insecure_Match",'Scoring_Config'!$A:$A,'Scoring_Config'!$C:$C,5),0),0)+IF(LEFT(AJ263,4)="True",IF(_xlfn.XLOOKUP("Risky_Inbound",'Scoring_Config'!$A:$A,'Scoring_Config'!$D:$D,"Yes")="Yes",_xlfn.XLOOKUP("Risky_Inbound",'Scoring_Config'!$A:$A,'Scoring_Config'!$C:$C,50),0),0)+IF(LEFT(AK263,4)="True",IF(_xlfn.XLOOKUP("Risky_Outbound",'Scoring_Config'!$A:$A,'Scoring_Config'!$D:$D,"Yes")="Yes",_xlfn.XLOOKUP("Risky_Outbound",'Scoring_Config'!$A:$A,'Scoring_Config'!$C:$C,25),0),0)+IF(LEFT(AZ263,4)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263,FIND(",",AL263)+1,100)),0)+IF(LEFT(AM263,4)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263,FIND(",",AN263)+1,100)),0)+IF(_xlfn.XLOOKUP("Profile_Scoring",'Scoring_Config'!$A:$A,'Scoring_Config'!$D:$D,"Yes")="Yes",VALUE(MID(AO263,FIND(",",AO263)+1,100)),0)+IF(_xlfn.XLOOKUP("Options_Scoring",'Scoring_Config'!$A:$A,'Scoring_Config'!$D:$D,"Yes")="Yes",VALUE(MID(AP263,FIND(",",AP263)+1,100)),0)))</f>
        <v>0</v>
      </c>
      <c r="AZ263" cm="1">
        <f t="array" ref="AZ263">IF(FALSE,"True," &amp; IF(_xlfn.XLOOKUP("Migrate_Insecure",'Scoring_Config'!$A:$A,'Scoring_Config'!$D:$D,"Yes")="Yes",_xlfn.XLOOKUP("Migrate_Insecure",'Scoring_Config'!$A:$A,'Scoring_Config'!$C:$C,10),0),"False,0")</f>
        <v>0</v>
      </c>
    </row>
    <row r="264" spans="1:52">
      <c r="A264" t="s">
        <v>1979</v>
      </c>
      <c r="B264" t="s">
        <v>2238</v>
      </c>
      <c r="C264" t="s">
        <v>3542</v>
      </c>
      <c r="D264" t="s">
        <v>3545</v>
      </c>
      <c r="E264" t="s">
        <v>3563</v>
      </c>
      <c r="F264" t="s">
        <v>3657</v>
      </c>
      <c r="G264" t="s">
        <v>203</v>
      </c>
      <c r="H264" t="s">
        <v>174</v>
      </c>
      <c r="I264" t="s">
        <v>3608</v>
      </c>
      <c r="J264" t="s">
        <v>923</v>
      </c>
      <c r="K264" t="s">
        <v>1667</v>
      </c>
      <c r="L264" t="s">
        <v>1327</v>
      </c>
      <c r="M264" t="s">
        <v>1974</v>
      </c>
      <c r="N264" t="s">
        <v>4315</v>
      </c>
      <c r="O264" t="s">
        <v>4319</v>
      </c>
      <c r="P264" t="s">
        <v>4321</v>
      </c>
      <c r="Q264" t="s">
        <v>4490</v>
      </c>
      <c r="R264" t="s">
        <v>5439</v>
      </c>
      <c r="S264" t="s">
        <v>4324</v>
      </c>
      <c r="T264" t="s">
        <v>5642</v>
      </c>
      <c r="U264" t="s">
        <v>6102</v>
      </c>
      <c r="Y264" cm="1">
        <f t="array" ref="Y264">IF(FALSE,"True," &amp; IF(_xlfn.XLOOKUP("Src_IsAny",'Scoring_Config'!$A:$A,'Scoring_Config'!$D:$D,"Yes")="Yes",_xlfn.XLOOKUP("Src_IsAny",'Scoring_Config'!$A:$A,'Scoring_Config'!$C:$C,10),0),"False,0")</f>
        <v>0</v>
      </c>
      <c r="Z264" cm="1">
        <f t="array" ref="Z264">IF(FALSE,"True," &amp; IF(_xlfn.XLOOKUP("Src_CIDR_Le_16",'Scoring_Config'!$A:$A,'Scoring_Config'!$D:$D,"Yes")="Yes",_xlfn.XLOOKUP("Src_CIDR_Le_16",'Scoring_Config'!$A:$A,'Scoring_Config'!$C:$C,10),0),"False,0")</f>
        <v>0</v>
      </c>
      <c r="AA264" cm="1">
        <f t="array" ref="AA264">IF(TRUE,"True," &amp; IF(_xlfn.XLOOKUP("Src_CIDR_17_22",'Scoring_Config'!$A:$A,'Scoring_Config'!$D:$D,"Yes")="Yes",_xlfn.XLOOKUP("Src_CIDR_17_22",'Scoring_Config'!$A:$A,'Scoring_Config'!$C:$C,5),0),"False,0")</f>
        <v>0</v>
      </c>
      <c r="AB264" cm="1">
        <f t="array" ref="AB264">IF(FALSE,"True," &amp; IF(_xlfn.XLOOKUP("Dst_IsAny",'Scoring_Config'!$A:$A,'Scoring_Config'!$D:$D,"Yes")="Yes",_xlfn.XLOOKUP("Dst_IsAny",'Scoring_Config'!$A:$A,'Scoring_Config'!$C:$C,10),0),"False,0")</f>
        <v>0</v>
      </c>
      <c r="AC264" cm="1">
        <f t="array" ref="AC264">IF(FALSE,"True," &amp; IF(_xlfn.XLOOKUP("Dst_CIDR_Le_16",'Scoring_Config'!$A:$A,'Scoring_Config'!$D:$D,"Yes")="Yes",_xlfn.XLOOKUP("Dst_CIDR_Le_16",'Scoring_Config'!$A:$A,'Scoring_Config'!$C:$C,10),0),"False,0")</f>
        <v>0</v>
      </c>
      <c r="AD264" cm="1">
        <f t="array" ref="AD264">IF(FALSE,"True," &amp; IF(_xlfn.XLOOKUP("Dst_CIDR_17_22",'Scoring_Config'!$A:$A,'Scoring_Config'!$D:$D,"Yes")="Yes",_xlfn.XLOOKUP("Dst_CIDR_17_22",'Scoring_Config'!$A:$A,'Scoring_Config'!$C:$C,5),0),"False,0")</f>
        <v>0</v>
      </c>
      <c r="AE264" cm="1">
        <f t="array" ref="AE264">IF(FALSE,"True," &amp; IF(_xlfn.XLOOKUP("SrcZone_IsAny",'Scoring_Config'!$A:$A,'Scoring_Config'!$D:$D,"Yes")="Yes",_xlfn.XLOOKUP("SrcZone_IsAny",'Scoring_Config'!$A:$A,'Scoring_Config'!$C:$C,10),0),"False,0")</f>
        <v>0</v>
      </c>
      <c r="AF264" cm="1">
        <f t="array" ref="AF264">IF(FALSE,"True," &amp; IF(_xlfn.XLOOKUP("DstZone_IsAny",'Scoring_Config'!$A:$A,'Scoring_Config'!$D:$D,"Yes")="Yes",_xlfn.XLOOKUP("DstZone_IsAny",'Scoring_Config'!$A:$A,'Scoring_Config'!$C:$C,10),0),"False,0")</f>
        <v>0</v>
      </c>
      <c r="AG264" cm="1">
        <f t="array" ref="AG26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64" cm="1">
        <f t="array" ref="AH264">IF(FALSE,"True," &amp; IF(_xlfn.XLOOKUP("App_Any_OR_RangeGt1000",'Scoring_Config'!$A:$A,'Scoring_Config'!$D:$D,"Yes")="Yes",_xlfn.XLOOKUP("App_Any_OR_RangeGt1000",'Scoring_Config'!$A:$A,'Scoring_Config'!$C:$C,10),0),"False,0")</f>
        <v>0</v>
      </c>
      <c r="AI264" cm="1">
        <f t="array" ref="AI264">IF(FALSE,"True," &amp; IF(_xlfn.XLOOKUP("Service_Insecure_Match",'Scoring_Config'!$A:$A,'Scoring_Config'!$D:$D,"Yes")="Yes",_xlfn.XLOOKUP("Service_Insecure_Match",'Scoring_Config'!$A:$A,'Scoring_Config'!$C:$C,5),0),"False,0")</f>
        <v>0</v>
      </c>
      <c r="AJ264" cm="1">
        <f t="array" ref="AJ264">IF(FALSE,"True," &amp; IF(_xlfn.XLOOKUP("Risky_Inbound",'Scoring_Config'!$A:$A,'Scoring_Config'!$D:$D,"Yes")="Yes",_xlfn.XLOOKUP("Risky_Inbound",'Scoring_Config'!$A:$A,'Scoring_Config'!$C:$C,50),0),"False,0")</f>
        <v>0</v>
      </c>
      <c r="AK264" cm="1">
        <f t="array" ref="AK264">IF(FALSE,"True," &amp; IF(_xlfn.XLOOKUP("Risky_Outbound",'Scoring_Config'!$A:$A,'Scoring_Config'!$D:$D,"Yes")="Yes",_xlfn.XLOOKUP("Risky_Outbound",'Scoring_Config'!$A:$A,'Scoring_Config'!$C:$C,25),0),"False,0")</f>
        <v>0</v>
      </c>
      <c r="AL264" t="s">
        <v>6700</v>
      </c>
      <c r="AM264" cm="1">
        <f t="array" ref="AM26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64" t="s">
        <v>6697</v>
      </c>
      <c r="AO264" t="s">
        <v>6697</v>
      </c>
      <c r="AP264" t="s">
        <v>6697</v>
      </c>
      <c r="AQ264" cm="1">
        <f t="array" ref="AQ264">IF(FALSE,"True," &amp; IF(_xlfn.XLOOKUP("Service_IsAny",'Scoring_Config'!$A:$A,'Scoring_Config'!$D:$D,"Yes")="Yes",_xlfn.XLOOKUP("Service_IsAny",'Scoring_Config'!$A:$A,'Scoring_Config'!$C:$C,0),0),"False,0")</f>
        <v>0</v>
      </c>
      <c r="AR264">
        <v>0</v>
      </c>
      <c r="AS264" cm="1">
        <f t="array" ref="AS264">IF(FALSE,"True," &amp; IF(_xlfn.XLOOKUP("Service_RangeGt1000",'Scoring_Config'!$A:$A,'Scoring_Config'!$D:$D,"Yes")="Yes",_xlfn.XLOOKUP("Service_RangeGt1000",'Scoring_Config'!$A:$A,'Scoring_Config'!$C:$C,0),0),"False,0")</f>
        <v>0</v>
      </c>
      <c r="AT264" cm="1">
        <f t="array" ref="AT264">IF(FALSE,"True," &amp; IF(_xlfn.XLOOKUP("App_IsAny",'Scoring_Config'!$A:$A,'Scoring_Config'!$D:$D,"Yes")="Yes",_xlfn.XLOOKUP("App_IsAny",'Scoring_Config'!$A:$A,'Scoring_Config'!$C:$C,0),0),"False,0")</f>
        <v>0</v>
      </c>
      <c r="AU264">
        <v>1</v>
      </c>
      <c r="AV264" cm="1">
        <f t="array" ref="AV264">IF(FALSE,"True," &amp; IF(_xlfn.XLOOKUP("App_RangeGt1000",'Scoring_Config'!$A:$A,'Scoring_Config'!$D:$D,"Yes")="Yes",_xlfn.XLOOKUP("App_RangeGt1000",'Scoring_Config'!$A:$A,'Scoring_Config'!$C:$C,0),0),"False,0")</f>
        <v>0</v>
      </c>
      <c r="AW264" cm="1">
        <f t="array" ref="AW264">IF(FALSE,"True," &amp; IF(_xlfn.XLOOKUP("Action_IsDenyOrDrop",'Scoring_Config'!$A:$A,'Scoring_Config'!$D:$D,"Yes")="Yes",_xlfn.XLOOKUP("Action_IsDenyOrDrop",'Scoring_Config'!$A:$A,'Scoring_Config'!$C:$C,0),0),"False,0")</f>
        <v>0</v>
      </c>
      <c r="AX264" cm="1">
        <f t="array" ref="AX264">IF(LEFT(AW264,4)="True",0,(IF(LEFT(Y264,4)="True",IF(_xlfn.XLOOKUP("Src_IsAny",'Scoring_Config'!$A:$A,'Scoring_Config'!$D:$D,"Yes")="Yes",_xlfn.XLOOKUP("Src_IsAny",'Scoring_Config'!$A:$A,'Scoring_Config'!$C:$C,10),0),0)+IF(LEFT(Z264,4)="True",IF(_xlfn.XLOOKUP("Src_CIDR_Le_16",'Scoring_Config'!$A:$A,'Scoring_Config'!$D:$D,"Yes")="Yes",_xlfn.XLOOKUP("Src_CIDR_Le_16",'Scoring_Config'!$A:$A,'Scoring_Config'!$C:$C,10),0),0)+IF(LEFT(AA264,4)="True",IF(_xlfn.XLOOKUP("Src_CIDR_17_22",'Scoring_Config'!$A:$A,'Scoring_Config'!$D:$D,"Yes")="Yes",_xlfn.XLOOKUP("Src_CIDR_17_22",'Scoring_Config'!$A:$A,'Scoring_Config'!$C:$C,5),0),0)+IF(LEFT(AB264,4)="True",IF(_xlfn.XLOOKUP("Dst_IsAny",'Scoring_Config'!$A:$A,'Scoring_Config'!$D:$D,"Yes")="Yes",_xlfn.XLOOKUP("Dst_IsAny",'Scoring_Config'!$A:$A,'Scoring_Config'!$C:$C,10),0),0)+IF(LEFT(AC264,4)="True",IF(_xlfn.XLOOKUP("Dst_CIDR_Le_16",'Scoring_Config'!$A:$A,'Scoring_Config'!$D:$D,"Yes")="Yes",_xlfn.XLOOKUP("Dst_CIDR_Le_16",'Scoring_Config'!$A:$A,'Scoring_Config'!$C:$C,10),0),0)+IF(LEFT(AD264,4)="True",IF(_xlfn.XLOOKUP("Dst_CIDR_17_22",'Scoring_Config'!$A:$A,'Scoring_Config'!$D:$D,"Yes")="Yes",_xlfn.XLOOKUP("Dst_CIDR_17_22",'Scoring_Config'!$A:$A,'Scoring_Config'!$C:$C,5),0),0)+IF(LEFT(AE264,4)="True",IF(_xlfn.XLOOKUP("SrcZone_IsAny",'Scoring_Config'!$A:$A,'Scoring_Config'!$D:$D,"Yes")="Yes",_xlfn.XLOOKUP("SrcZone_IsAny",'Scoring_Config'!$A:$A,'Scoring_Config'!$C:$C,10),0),0)+IF(LEFT(AF264,4)="True",IF(_xlfn.XLOOKUP("DstZone_IsAny",'Scoring_Config'!$A:$A,'Scoring_Config'!$D:$D,"Yes")="Yes",_xlfn.XLOOKUP("DstZone_IsAny",'Scoring_Config'!$A:$A,'Scoring_Config'!$C:$C,10),0),0)+IF(LEFT(AG264,4)="True",IF(_xlfn.XLOOKUP("Service_Any_OR_RangeGt1000",'Scoring_Config'!$A:$A,'Scoring_Config'!$D:$D,"Yes")="Yes",_xlfn.XLOOKUP("Service_Any_OR_RangeGt1000",'Scoring_Config'!$A:$A,'Scoring_Config'!$C:$C,10),0),0)+IF(LEFT(AH264,4)="True",IF(_xlfn.XLOOKUP("App_Any_OR_RangeGt1000",'Scoring_Config'!$A:$A,'Scoring_Config'!$D:$D,"Yes")="Yes",_xlfn.XLOOKUP("App_Any_OR_RangeGt1000",'Scoring_Config'!$A:$A,'Scoring_Config'!$C:$C,10),0),0)+IF(LEFT(AI264,4)="True",IF(_xlfn.XLOOKUP("Service_Insecure_Match",'Scoring_Config'!$A:$A,'Scoring_Config'!$D:$D,"Yes")="Yes",_xlfn.XLOOKUP("Service_Insecure_Match",'Scoring_Config'!$A:$A,'Scoring_Config'!$C:$C,5),0),0)+IF(LEFT(AJ264,4)="True",IF(_xlfn.XLOOKUP("Risky_Inbound",'Scoring_Config'!$A:$A,'Scoring_Config'!$D:$D,"Yes")="Yes",_xlfn.XLOOKUP("Risky_Inbound",'Scoring_Config'!$A:$A,'Scoring_Config'!$C:$C,50),0),0)+IF(LEFT(AK264,4)="True",IF(_xlfn.XLOOKUP("Risky_Outbound",'Scoring_Config'!$A:$A,'Scoring_Config'!$D:$D,"Yes")="Yes",_xlfn.XLOOKUP("Risky_Outbound",'Scoring_Config'!$A:$A,'Scoring_Config'!$C:$C,25),0),0)+IF(LEFT(AZ264,4)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264,FIND(",",AL264)+1,100)),0)+IF(LEFT(AM264,4)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264,FIND(",",AN264)+1,100)),0)+IF(_xlfn.XLOOKUP("Profile_Scoring",'Scoring_Config'!$A:$A,'Scoring_Config'!$D:$D,"Yes")="Yes",VALUE(MID(AO264,FIND(",",AO264)+1,100)),0)+IF(_xlfn.XLOOKUP("Options_Scoring",'Scoring_Config'!$A:$A,'Scoring_Config'!$D:$D,"Yes")="Yes",VALUE(MID(AP264,FIND(",",AP264)+1,100)),0)))</f>
        <v>0</v>
      </c>
      <c r="AZ264" cm="1">
        <f t="array" ref="AZ264">IF(FALSE,"True," &amp; IF(_xlfn.XLOOKUP("Migrate_Insecure",'Scoring_Config'!$A:$A,'Scoring_Config'!$D:$D,"Yes")="Yes",_xlfn.XLOOKUP("Migrate_Insecure",'Scoring_Config'!$A:$A,'Scoring_Config'!$C:$C,10),0),"False,0")</f>
        <v>0</v>
      </c>
    </row>
    <row r="265" spans="1:52">
      <c r="A265" t="s">
        <v>1979</v>
      </c>
      <c r="B265" t="s">
        <v>2239</v>
      </c>
      <c r="C265" t="s">
        <v>3542</v>
      </c>
      <c r="D265" t="s">
        <v>3545</v>
      </c>
      <c r="E265" t="s">
        <v>3563</v>
      </c>
      <c r="F265" t="s">
        <v>3657</v>
      </c>
      <c r="G265" t="s">
        <v>203</v>
      </c>
      <c r="H265" t="s">
        <v>174</v>
      </c>
      <c r="I265" t="s">
        <v>3967</v>
      </c>
      <c r="J265" t="s">
        <v>624</v>
      </c>
      <c r="K265" t="s">
        <v>1751</v>
      </c>
      <c r="L265" t="s">
        <v>1387</v>
      </c>
      <c r="M265" t="s">
        <v>1974</v>
      </c>
      <c r="N265" t="s">
        <v>4315</v>
      </c>
      <c r="O265" t="s">
        <v>4319</v>
      </c>
      <c r="P265" t="s">
        <v>4321</v>
      </c>
      <c r="Q265" t="s">
        <v>4510</v>
      </c>
      <c r="R265" t="s">
        <v>5437</v>
      </c>
      <c r="S265" t="s">
        <v>5440</v>
      </c>
      <c r="T265" t="s">
        <v>5651</v>
      </c>
      <c r="U265" t="s">
        <v>6102</v>
      </c>
      <c r="Y265" cm="1">
        <f t="array" ref="Y265">IF(FALSE,"True," &amp; IF(_xlfn.XLOOKUP("Src_IsAny",'Scoring_Config'!$A:$A,'Scoring_Config'!$D:$D,"Yes")="Yes",_xlfn.XLOOKUP("Src_IsAny",'Scoring_Config'!$A:$A,'Scoring_Config'!$C:$C,10),0),"False,0")</f>
        <v>0</v>
      </c>
      <c r="Z265" cm="1">
        <f t="array" ref="Z265">IF(FALSE,"True," &amp; IF(_xlfn.XLOOKUP("Src_CIDR_Le_16",'Scoring_Config'!$A:$A,'Scoring_Config'!$D:$D,"Yes")="Yes",_xlfn.XLOOKUP("Src_CIDR_Le_16",'Scoring_Config'!$A:$A,'Scoring_Config'!$C:$C,10),0),"False,0")</f>
        <v>0</v>
      </c>
      <c r="AA265" cm="1">
        <f t="array" ref="AA265">IF(TRUE,"True," &amp; IF(_xlfn.XLOOKUP("Src_CIDR_17_22",'Scoring_Config'!$A:$A,'Scoring_Config'!$D:$D,"Yes")="Yes",_xlfn.XLOOKUP("Src_CIDR_17_22",'Scoring_Config'!$A:$A,'Scoring_Config'!$C:$C,5),0),"False,0")</f>
        <v>0</v>
      </c>
      <c r="AB265" cm="1">
        <f t="array" ref="AB265">IF(FALSE,"True," &amp; IF(_xlfn.XLOOKUP("Dst_IsAny",'Scoring_Config'!$A:$A,'Scoring_Config'!$D:$D,"Yes")="Yes",_xlfn.XLOOKUP("Dst_IsAny",'Scoring_Config'!$A:$A,'Scoring_Config'!$C:$C,10),0),"False,0")</f>
        <v>0</v>
      </c>
      <c r="AC265" cm="1">
        <f t="array" ref="AC265">IF(FALSE,"True," &amp; IF(_xlfn.XLOOKUP("Dst_CIDR_Le_16",'Scoring_Config'!$A:$A,'Scoring_Config'!$D:$D,"Yes")="Yes",_xlfn.XLOOKUP("Dst_CIDR_Le_16",'Scoring_Config'!$A:$A,'Scoring_Config'!$C:$C,10),0),"False,0")</f>
        <v>0</v>
      </c>
      <c r="AD265" cm="1">
        <f t="array" ref="AD265">IF(FALSE,"True," &amp; IF(_xlfn.XLOOKUP("Dst_CIDR_17_22",'Scoring_Config'!$A:$A,'Scoring_Config'!$D:$D,"Yes")="Yes",_xlfn.XLOOKUP("Dst_CIDR_17_22",'Scoring_Config'!$A:$A,'Scoring_Config'!$C:$C,5),0),"False,0")</f>
        <v>0</v>
      </c>
      <c r="AE265" cm="1">
        <f t="array" ref="AE265">IF(FALSE,"True," &amp; IF(_xlfn.XLOOKUP("SrcZone_IsAny",'Scoring_Config'!$A:$A,'Scoring_Config'!$D:$D,"Yes")="Yes",_xlfn.XLOOKUP("SrcZone_IsAny",'Scoring_Config'!$A:$A,'Scoring_Config'!$C:$C,10),0),"False,0")</f>
        <v>0</v>
      </c>
      <c r="AF265" cm="1">
        <f t="array" ref="AF265">IF(FALSE,"True," &amp; IF(_xlfn.XLOOKUP("DstZone_IsAny",'Scoring_Config'!$A:$A,'Scoring_Config'!$D:$D,"Yes")="Yes",_xlfn.XLOOKUP("DstZone_IsAny",'Scoring_Config'!$A:$A,'Scoring_Config'!$C:$C,10),0),"False,0")</f>
        <v>0</v>
      </c>
      <c r="AG265" cm="1">
        <f t="array" ref="AG26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65" cm="1">
        <f t="array" ref="AH265">IF(FALSE,"True," &amp; IF(_xlfn.XLOOKUP("App_Any_OR_RangeGt1000",'Scoring_Config'!$A:$A,'Scoring_Config'!$D:$D,"Yes")="Yes",_xlfn.XLOOKUP("App_Any_OR_RangeGt1000",'Scoring_Config'!$A:$A,'Scoring_Config'!$C:$C,10),0),"False,0")</f>
        <v>0</v>
      </c>
      <c r="AI265" cm="1">
        <f t="array" ref="AI265">IF(FALSE,"True," &amp; IF(_xlfn.XLOOKUP("Service_Insecure_Match",'Scoring_Config'!$A:$A,'Scoring_Config'!$D:$D,"Yes")="Yes",_xlfn.XLOOKUP("Service_Insecure_Match",'Scoring_Config'!$A:$A,'Scoring_Config'!$C:$C,5),0),"False,0")</f>
        <v>0</v>
      </c>
      <c r="AJ265" cm="1">
        <f t="array" ref="AJ265">IF(FALSE,"True," &amp; IF(_xlfn.XLOOKUP("Risky_Inbound",'Scoring_Config'!$A:$A,'Scoring_Config'!$D:$D,"Yes")="Yes",_xlfn.XLOOKUP("Risky_Inbound",'Scoring_Config'!$A:$A,'Scoring_Config'!$C:$C,50),0),"False,0")</f>
        <v>0</v>
      </c>
      <c r="AK265" cm="1">
        <f t="array" ref="AK265">IF(FALSE,"True," &amp; IF(_xlfn.XLOOKUP("Risky_Outbound",'Scoring_Config'!$A:$A,'Scoring_Config'!$D:$D,"Yes")="Yes",_xlfn.XLOOKUP("Risky_Outbound",'Scoring_Config'!$A:$A,'Scoring_Config'!$C:$C,25),0),"False,0")</f>
        <v>0</v>
      </c>
      <c r="AL265" t="s">
        <v>6700</v>
      </c>
      <c r="AM265" cm="1">
        <f t="array" ref="AM26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65" t="s">
        <v>6697</v>
      </c>
      <c r="AO265" t="s">
        <v>6697</v>
      </c>
      <c r="AP265" t="s">
        <v>6697</v>
      </c>
      <c r="AQ265" cm="1">
        <f t="array" ref="AQ265">IF(FALSE,"True," &amp; IF(_xlfn.XLOOKUP("Service_IsAny",'Scoring_Config'!$A:$A,'Scoring_Config'!$D:$D,"Yes")="Yes",_xlfn.XLOOKUP("Service_IsAny",'Scoring_Config'!$A:$A,'Scoring_Config'!$C:$C,0),0),"False,0")</f>
        <v>0</v>
      </c>
      <c r="AR265">
        <v>16</v>
      </c>
      <c r="AS265" cm="1">
        <f t="array" ref="AS265">IF(FALSE,"True," &amp; IF(_xlfn.XLOOKUP("Service_RangeGt1000",'Scoring_Config'!$A:$A,'Scoring_Config'!$D:$D,"Yes")="Yes",_xlfn.XLOOKUP("Service_RangeGt1000",'Scoring_Config'!$A:$A,'Scoring_Config'!$C:$C,0),0),"False,0")</f>
        <v>0</v>
      </c>
      <c r="AT265" cm="1">
        <f t="array" ref="AT265">IF(FALSE,"True," &amp; IF(_xlfn.XLOOKUP("App_IsAny",'Scoring_Config'!$A:$A,'Scoring_Config'!$D:$D,"Yes")="Yes",_xlfn.XLOOKUP("App_IsAny",'Scoring_Config'!$A:$A,'Scoring_Config'!$C:$C,0),0),"False,0")</f>
        <v>0</v>
      </c>
      <c r="AU265">
        <v>19</v>
      </c>
      <c r="AV265" cm="1">
        <f t="array" ref="AV265">IF(FALSE,"True," &amp; IF(_xlfn.XLOOKUP("App_RangeGt1000",'Scoring_Config'!$A:$A,'Scoring_Config'!$D:$D,"Yes")="Yes",_xlfn.XLOOKUP("App_RangeGt1000",'Scoring_Config'!$A:$A,'Scoring_Config'!$C:$C,0),0),"False,0")</f>
        <v>0</v>
      </c>
      <c r="AW265" cm="1">
        <f t="array" ref="AW265">IF(FALSE,"True," &amp; IF(_xlfn.XLOOKUP("Action_IsDenyOrDrop",'Scoring_Config'!$A:$A,'Scoring_Config'!$D:$D,"Yes")="Yes",_xlfn.XLOOKUP("Action_IsDenyOrDrop",'Scoring_Config'!$A:$A,'Scoring_Config'!$C:$C,0),0),"False,0")</f>
        <v>0</v>
      </c>
      <c r="AX265" cm="1">
        <f t="array" ref="AX265">IF(LEFT(AW265,4)="True",0,(IF(LEFT(Y265,4)="True",IF(_xlfn.XLOOKUP("Src_IsAny",'Scoring_Config'!$A:$A,'Scoring_Config'!$D:$D,"Yes")="Yes",_xlfn.XLOOKUP("Src_IsAny",'Scoring_Config'!$A:$A,'Scoring_Config'!$C:$C,10),0),0)+IF(LEFT(Z265,4)="True",IF(_xlfn.XLOOKUP("Src_CIDR_Le_16",'Scoring_Config'!$A:$A,'Scoring_Config'!$D:$D,"Yes")="Yes",_xlfn.XLOOKUP("Src_CIDR_Le_16",'Scoring_Config'!$A:$A,'Scoring_Config'!$C:$C,10),0),0)+IF(LEFT(AA265,4)="True",IF(_xlfn.XLOOKUP("Src_CIDR_17_22",'Scoring_Config'!$A:$A,'Scoring_Config'!$D:$D,"Yes")="Yes",_xlfn.XLOOKUP("Src_CIDR_17_22",'Scoring_Config'!$A:$A,'Scoring_Config'!$C:$C,5),0),0)+IF(LEFT(AB265,4)="True",IF(_xlfn.XLOOKUP("Dst_IsAny",'Scoring_Config'!$A:$A,'Scoring_Config'!$D:$D,"Yes")="Yes",_xlfn.XLOOKUP("Dst_IsAny",'Scoring_Config'!$A:$A,'Scoring_Config'!$C:$C,10),0),0)+IF(LEFT(AC265,4)="True",IF(_xlfn.XLOOKUP("Dst_CIDR_Le_16",'Scoring_Config'!$A:$A,'Scoring_Config'!$D:$D,"Yes")="Yes",_xlfn.XLOOKUP("Dst_CIDR_Le_16",'Scoring_Config'!$A:$A,'Scoring_Config'!$C:$C,10),0),0)+IF(LEFT(AD265,4)="True",IF(_xlfn.XLOOKUP("Dst_CIDR_17_22",'Scoring_Config'!$A:$A,'Scoring_Config'!$D:$D,"Yes")="Yes",_xlfn.XLOOKUP("Dst_CIDR_17_22",'Scoring_Config'!$A:$A,'Scoring_Config'!$C:$C,5),0),0)+IF(LEFT(AE265,4)="True",IF(_xlfn.XLOOKUP("SrcZone_IsAny",'Scoring_Config'!$A:$A,'Scoring_Config'!$D:$D,"Yes")="Yes",_xlfn.XLOOKUP("SrcZone_IsAny",'Scoring_Config'!$A:$A,'Scoring_Config'!$C:$C,10),0),0)+IF(LEFT(AF265,4)="True",IF(_xlfn.XLOOKUP("DstZone_IsAny",'Scoring_Config'!$A:$A,'Scoring_Config'!$D:$D,"Yes")="Yes",_xlfn.XLOOKUP("DstZone_IsAny",'Scoring_Config'!$A:$A,'Scoring_Config'!$C:$C,10),0),0)+IF(LEFT(AG265,4)="True",IF(_xlfn.XLOOKUP("Service_Any_OR_RangeGt1000",'Scoring_Config'!$A:$A,'Scoring_Config'!$D:$D,"Yes")="Yes",_xlfn.XLOOKUP("Service_Any_OR_RangeGt1000",'Scoring_Config'!$A:$A,'Scoring_Config'!$C:$C,10),0),0)+IF(LEFT(AH265,4)="True",IF(_xlfn.XLOOKUP("App_Any_OR_RangeGt1000",'Scoring_Config'!$A:$A,'Scoring_Config'!$D:$D,"Yes")="Yes",_xlfn.XLOOKUP("App_Any_OR_RangeGt1000",'Scoring_Config'!$A:$A,'Scoring_Config'!$C:$C,10),0),0)+IF(LEFT(AI265,4)="True",IF(_xlfn.XLOOKUP("Service_Insecure_Match",'Scoring_Config'!$A:$A,'Scoring_Config'!$D:$D,"Yes")="Yes",_xlfn.XLOOKUP("Service_Insecure_Match",'Scoring_Config'!$A:$A,'Scoring_Config'!$C:$C,5),0),0)+IF(LEFT(AJ265,4)="True",IF(_xlfn.XLOOKUP("Risky_Inbound",'Scoring_Config'!$A:$A,'Scoring_Config'!$D:$D,"Yes")="Yes",_xlfn.XLOOKUP("Risky_Inbound",'Scoring_Config'!$A:$A,'Scoring_Config'!$C:$C,50),0),0)+IF(LEFT(AK265,4)="True",IF(_xlfn.XLOOKUP("Risky_Outbound",'Scoring_Config'!$A:$A,'Scoring_Config'!$D:$D,"Yes")="Yes",_xlfn.XLOOKUP("Risky_Outbound",'Scoring_Config'!$A:$A,'Scoring_Config'!$C:$C,25),0),0)+IF(LEFT(AZ265,4)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265,FIND(",",AL265)+1,100)),0)+IF(LEFT(AM265,4)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265,FIND(",",AN265)+1,100)),0)+IF(_xlfn.XLOOKUP("Profile_Scoring",'Scoring_Config'!$A:$A,'Scoring_Config'!$D:$D,"Yes")="Yes",VALUE(MID(AO265,FIND(",",AO265)+1,100)),0)+IF(_xlfn.XLOOKUP("Options_Scoring",'Scoring_Config'!$A:$A,'Scoring_Config'!$D:$D,"Yes")="Yes",VALUE(MID(AP265,FIND(",",AP265)+1,100)),0)))</f>
        <v>0</v>
      </c>
      <c r="AZ265" cm="1">
        <f t="array" ref="AZ265">IF(FALSE,"True," &amp; IF(_xlfn.XLOOKUP("Migrate_Insecure",'Scoring_Config'!$A:$A,'Scoring_Config'!$D:$D,"Yes")="Yes",_xlfn.XLOOKUP("Migrate_Insecure",'Scoring_Config'!$A:$A,'Scoring_Config'!$C:$C,10),0),"False,0")</f>
        <v>0</v>
      </c>
    </row>
    <row r="266" spans="1:52">
      <c r="A266" t="s">
        <v>1979</v>
      </c>
      <c r="B266" t="s">
        <v>2240</v>
      </c>
      <c r="C266" t="s">
        <v>3542</v>
      </c>
      <c r="D266" t="s">
        <v>3545</v>
      </c>
      <c r="E266" t="s">
        <v>3563</v>
      </c>
      <c r="F266" t="s">
        <v>3657</v>
      </c>
      <c r="G266" t="s">
        <v>203</v>
      </c>
      <c r="H266" t="s">
        <v>174</v>
      </c>
      <c r="I266" t="s">
        <v>3897</v>
      </c>
      <c r="J266" t="s">
        <v>522</v>
      </c>
      <c r="K266" t="s">
        <v>1667</v>
      </c>
      <c r="L266" t="s">
        <v>1327</v>
      </c>
      <c r="M266" t="s">
        <v>1974</v>
      </c>
      <c r="N266" t="s">
        <v>4315</v>
      </c>
      <c r="O266" t="s">
        <v>4319</v>
      </c>
      <c r="P266" t="s">
        <v>4321</v>
      </c>
      <c r="Q266" t="s">
        <v>4490</v>
      </c>
      <c r="R266" t="s">
        <v>5439</v>
      </c>
      <c r="S266" t="s">
        <v>4324</v>
      </c>
      <c r="T266" t="s">
        <v>5642</v>
      </c>
      <c r="U266" t="s">
        <v>6103</v>
      </c>
      <c r="Y266" cm="1">
        <f t="array" ref="Y266">IF(FALSE,"True," &amp; IF(_xlfn.XLOOKUP("Src_IsAny",'Scoring_Config'!$A:$A,'Scoring_Config'!$D:$D,"Yes")="Yes",_xlfn.XLOOKUP("Src_IsAny",'Scoring_Config'!$A:$A,'Scoring_Config'!$C:$C,10),0),"False,0")</f>
        <v>0</v>
      </c>
      <c r="Z266" cm="1">
        <f t="array" ref="Z266">IF(FALSE,"True," &amp; IF(_xlfn.XLOOKUP("Src_CIDR_Le_16",'Scoring_Config'!$A:$A,'Scoring_Config'!$D:$D,"Yes")="Yes",_xlfn.XLOOKUP("Src_CIDR_Le_16",'Scoring_Config'!$A:$A,'Scoring_Config'!$C:$C,10),0),"False,0")</f>
        <v>0</v>
      </c>
      <c r="AA266" cm="1">
        <f t="array" ref="AA266">IF(TRUE,"True," &amp; IF(_xlfn.XLOOKUP("Src_CIDR_17_22",'Scoring_Config'!$A:$A,'Scoring_Config'!$D:$D,"Yes")="Yes",_xlfn.XLOOKUP("Src_CIDR_17_22",'Scoring_Config'!$A:$A,'Scoring_Config'!$C:$C,5),0),"False,0")</f>
        <v>0</v>
      </c>
      <c r="AB266" cm="1">
        <f t="array" ref="AB266">IF(FALSE,"True," &amp; IF(_xlfn.XLOOKUP("Dst_IsAny",'Scoring_Config'!$A:$A,'Scoring_Config'!$D:$D,"Yes")="Yes",_xlfn.XLOOKUP("Dst_IsAny",'Scoring_Config'!$A:$A,'Scoring_Config'!$C:$C,10),0),"False,0")</f>
        <v>0</v>
      </c>
      <c r="AC266" cm="1">
        <f t="array" ref="AC266">IF(FALSE,"True," &amp; IF(_xlfn.XLOOKUP("Dst_CIDR_Le_16",'Scoring_Config'!$A:$A,'Scoring_Config'!$D:$D,"Yes")="Yes",_xlfn.XLOOKUP("Dst_CIDR_Le_16",'Scoring_Config'!$A:$A,'Scoring_Config'!$C:$C,10),0),"False,0")</f>
        <v>0</v>
      </c>
      <c r="AD266" cm="1">
        <f t="array" ref="AD266">IF(FALSE,"True," &amp; IF(_xlfn.XLOOKUP("Dst_CIDR_17_22",'Scoring_Config'!$A:$A,'Scoring_Config'!$D:$D,"Yes")="Yes",_xlfn.XLOOKUP("Dst_CIDR_17_22",'Scoring_Config'!$A:$A,'Scoring_Config'!$C:$C,5),0),"False,0")</f>
        <v>0</v>
      </c>
      <c r="AE266" cm="1">
        <f t="array" ref="AE266">IF(FALSE,"True," &amp; IF(_xlfn.XLOOKUP("SrcZone_IsAny",'Scoring_Config'!$A:$A,'Scoring_Config'!$D:$D,"Yes")="Yes",_xlfn.XLOOKUP("SrcZone_IsAny",'Scoring_Config'!$A:$A,'Scoring_Config'!$C:$C,10),0),"False,0")</f>
        <v>0</v>
      </c>
      <c r="AF266" cm="1">
        <f t="array" ref="AF266">IF(FALSE,"True," &amp; IF(_xlfn.XLOOKUP("DstZone_IsAny",'Scoring_Config'!$A:$A,'Scoring_Config'!$D:$D,"Yes")="Yes",_xlfn.XLOOKUP("DstZone_IsAny",'Scoring_Config'!$A:$A,'Scoring_Config'!$C:$C,10),0),"False,0")</f>
        <v>0</v>
      </c>
      <c r="AG266" cm="1">
        <f t="array" ref="AG26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66" cm="1">
        <f t="array" ref="AH266">IF(FALSE,"True," &amp; IF(_xlfn.XLOOKUP("App_Any_OR_RangeGt1000",'Scoring_Config'!$A:$A,'Scoring_Config'!$D:$D,"Yes")="Yes",_xlfn.XLOOKUP("App_Any_OR_RangeGt1000",'Scoring_Config'!$A:$A,'Scoring_Config'!$C:$C,10),0),"False,0")</f>
        <v>0</v>
      </c>
      <c r="AI266" cm="1">
        <f t="array" ref="AI266">IF(FALSE,"True," &amp; IF(_xlfn.XLOOKUP("Service_Insecure_Match",'Scoring_Config'!$A:$A,'Scoring_Config'!$D:$D,"Yes")="Yes",_xlfn.XLOOKUP("Service_Insecure_Match",'Scoring_Config'!$A:$A,'Scoring_Config'!$C:$C,5),0),"False,0")</f>
        <v>0</v>
      </c>
      <c r="AJ266" cm="1">
        <f t="array" ref="AJ266">IF(FALSE,"True," &amp; IF(_xlfn.XLOOKUP("Risky_Inbound",'Scoring_Config'!$A:$A,'Scoring_Config'!$D:$D,"Yes")="Yes",_xlfn.XLOOKUP("Risky_Inbound",'Scoring_Config'!$A:$A,'Scoring_Config'!$C:$C,50),0),"False,0")</f>
        <v>0</v>
      </c>
      <c r="AK266" cm="1">
        <f t="array" ref="AK266">IF(FALSE,"True," &amp; IF(_xlfn.XLOOKUP("Risky_Outbound",'Scoring_Config'!$A:$A,'Scoring_Config'!$D:$D,"Yes")="Yes",_xlfn.XLOOKUP("Risky_Outbound",'Scoring_Config'!$A:$A,'Scoring_Config'!$C:$C,25),0),"False,0")</f>
        <v>0</v>
      </c>
      <c r="AL266" t="s">
        <v>6700</v>
      </c>
      <c r="AM266" cm="1">
        <f t="array" ref="AM26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66" t="s">
        <v>6697</v>
      </c>
      <c r="AO266" t="s">
        <v>6697</v>
      </c>
      <c r="AP266" t="s">
        <v>6697</v>
      </c>
      <c r="AQ266" cm="1">
        <f t="array" ref="AQ266">IF(FALSE,"True," &amp; IF(_xlfn.XLOOKUP("Service_IsAny",'Scoring_Config'!$A:$A,'Scoring_Config'!$D:$D,"Yes")="Yes",_xlfn.XLOOKUP("Service_IsAny",'Scoring_Config'!$A:$A,'Scoring_Config'!$C:$C,0),0),"False,0")</f>
        <v>0</v>
      </c>
      <c r="AR266">
        <v>0</v>
      </c>
      <c r="AS266" cm="1">
        <f t="array" ref="AS266">IF(FALSE,"True," &amp; IF(_xlfn.XLOOKUP("Service_RangeGt1000",'Scoring_Config'!$A:$A,'Scoring_Config'!$D:$D,"Yes")="Yes",_xlfn.XLOOKUP("Service_RangeGt1000",'Scoring_Config'!$A:$A,'Scoring_Config'!$C:$C,0),0),"False,0")</f>
        <v>0</v>
      </c>
      <c r="AT266" cm="1">
        <f t="array" ref="AT266">IF(FALSE,"True," &amp; IF(_xlfn.XLOOKUP("App_IsAny",'Scoring_Config'!$A:$A,'Scoring_Config'!$D:$D,"Yes")="Yes",_xlfn.XLOOKUP("App_IsAny",'Scoring_Config'!$A:$A,'Scoring_Config'!$C:$C,0),0),"False,0")</f>
        <v>0</v>
      </c>
      <c r="AU266">
        <v>1</v>
      </c>
      <c r="AV266" cm="1">
        <f t="array" ref="AV266">IF(FALSE,"True," &amp; IF(_xlfn.XLOOKUP("App_RangeGt1000",'Scoring_Config'!$A:$A,'Scoring_Config'!$D:$D,"Yes")="Yes",_xlfn.XLOOKUP("App_RangeGt1000",'Scoring_Config'!$A:$A,'Scoring_Config'!$C:$C,0),0),"False,0")</f>
        <v>0</v>
      </c>
      <c r="AW266" cm="1">
        <f t="array" ref="AW266">IF(FALSE,"True," &amp; IF(_xlfn.XLOOKUP("Action_IsDenyOrDrop",'Scoring_Config'!$A:$A,'Scoring_Config'!$D:$D,"Yes")="Yes",_xlfn.XLOOKUP("Action_IsDenyOrDrop",'Scoring_Config'!$A:$A,'Scoring_Config'!$C:$C,0),0),"False,0")</f>
        <v>0</v>
      </c>
      <c r="AX266" cm="1">
        <f t="array" ref="AX266">IF(LEFT(AW266,4)="True",0,(IF(LEFT(Y266,4)="True",IF(_xlfn.XLOOKUP("Src_IsAny",'Scoring_Config'!$A:$A,'Scoring_Config'!$D:$D,"Yes")="Yes",_xlfn.XLOOKUP("Src_IsAny",'Scoring_Config'!$A:$A,'Scoring_Config'!$C:$C,10),0),0)+IF(LEFT(Z266,4)="True",IF(_xlfn.XLOOKUP("Src_CIDR_Le_16",'Scoring_Config'!$A:$A,'Scoring_Config'!$D:$D,"Yes")="Yes",_xlfn.XLOOKUP("Src_CIDR_Le_16",'Scoring_Config'!$A:$A,'Scoring_Config'!$C:$C,10),0),0)+IF(LEFT(AA266,4)="True",IF(_xlfn.XLOOKUP("Src_CIDR_17_22",'Scoring_Config'!$A:$A,'Scoring_Config'!$D:$D,"Yes")="Yes",_xlfn.XLOOKUP("Src_CIDR_17_22",'Scoring_Config'!$A:$A,'Scoring_Config'!$C:$C,5),0),0)+IF(LEFT(AB266,4)="True",IF(_xlfn.XLOOKUP("Dst_IsAny",'Scoring_Config'!$A:$A,'Scoring_Config'!$D:$D,"Yes")="Yes",_xlfn.XLOOKUP("Dst_IsAny",'Scoring_Config'!$A:$A,'Scoring_Config'!$C:$C,10),0),0)+IF(LEFT(AC266,4)="True",IF(_xlfn.XLOOKUP("Dst_CIDR_Le_16",'Scoring_Config'!$A:$A,'Scoring_Config'!$D:$D,"Yes")="Yes",_xlfn.XLOOKUP("Dst_CIDR_Le_16",'Scoring_Config'!$A:$A,'Scoring_Config'!$C:$C,10),0),0)+IF(LEFT(AD266,4)="True",IF(_xlfn.XLOOKUP("Dst_CIDR_17_22",'Scoring_Config'!$A:$A,'Scoring_Config'!$D:$D,"Yes")="Yes",_xlfn.XLOOKUP("Dst_CIDR_17_22",'Scoring_Config'!$A:$A,'Scoring_Config'!$C:$C,5),0),0)+IF(LEFT(AE266,4)="True",IF(_xlfn.XLOOKUP("SrcZone_IsAny",'Scoring_Config'!$A:$A,'Scoring_Config'!$D:$D,"Yes")="Yes",_xlfn.XLOOKUP("SrcZone_IsAny",'Scoring_Config'!$A:$A,'Scoring_Config'!$C:$C,10),0),0)+IF(LEFT(AF266,4)="True",IF(_xlfn.XLOOKUP("DstZone_IsAny",'Scoring_Config'!$A:$A,'Scoring_Config'!$D:$D,"Yes")="Yes",_xlfn.XLOOKUP("DstZone_IsAny",'Scoring_Config'!$A:$A,'Scoring_Config'!$C:$C,10),0),0)+IF(LEFT(AG266,4)="True",IF(_xlfn.XLOOKUP("Service_Any_OR_RangeGt1000",'Scoring_Config'!$A:$A,'Scoring_Config'!$D:$D,"Yes")="Yes",_xlfn.XLOOKUP("Service_Any_OR_RangeGt1000",'Scoring_Config'!$A:$A,'Scoring_Config'!$C:$C,10),0),0)+IF(LEFT(AH266,4)="True",IF(_xlfn.XLOOKUP("App_Any_OR_RangeGt1000",'Scoring_Config'!$A:$A,'Scoring_Config'!$D:$D,"Yes")="Yes",_xlfn.XLOOKUP("App_Any_OR_RangeGt1000",'Scoring_Config'!$A:$A,'Scoring_Config'!$C:$C,10),0),0)+IF(LEFT(AI266,4)="True",IF(_xlfn.XLOOKUP("Service_Insecure_Match",'Scoring_Config'!$A:$A,'Scoring_Config'!$D:$D,"Yes")="Yes",_xlfn.XLOOKUP("Service_Insecure_Match",'Scoring_Config'!$A:$A,'Scoring_Config'!$C:$C,5),0),0)+IF(LEFT(AJ266,4)="True",IF(_xlfn.XLOOKUP("Risky_Inbound",'Scoring_Config'!$A:$A,'Scoring_Config'!$D:$D,"Yes")="Yes",_xlfn.XLOOKUP("Risky_Inbound",'Scoring_Config'!$A:$A,'Scoring_Config'!$C:$C,50),0),0)+IF(LEFT(AK266,4)="True",IF(_xlfn.XLOOKUP("Risky_Outbound",'Scoring_Config'!$A:$A,'Scoring_Config'!$D:$D,"Yes")="Yes",_xlfn.XLOOKUP("Risky_Outbound",'Scoring_Config'!$A:$A,'Scoring_Config'!$C:$C,25),0),0)+IF(LEFT(AZ266,4)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266,FIND(",",AL266)+1,100)),0)+IF(LEFT(AM266,4)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266,FIND(",",AN266)+1,100)),0)+IF(_xlfn.XLOOKUP("Profile_Scoring",'Scoring_Config'!$A:$A,'Scoring_Config'!$D:$D,"Yes")="Yes",VALUE(MID(AO266,FIND(",",AO266)+1,100)),0)+IF(_xlfn.XLOOKUP("Options_Scoring",'Scoring_Config'!$A:$A,'Scoring_Config'!$D:$D,"Yes")="Yes",VALUE(MID(AP266,FIND(",",AP266)+1,100)),0)))</f>
        <v>0</v>
      </c>
      <c r="AZ266" cm="1">
        <f t="array" ref="AZ266">IF(FALSE,"True," &amp; IF(_xlfn.XLOOKUP("Migrate_Insecure",'Scoring_Config'!$A:$A,'Scoring_Config'!$D:$D,"Yes")="Yes",_xlfn.XLOOKUP("Migrate_Insecure",'Scoring_Config'!$A:$A,'Scoring_Config'!$C:$C,10),0),"False,0")</f>
        <v>0</v>
      </c>
    </row>
    <row r="267" spans="1:52">
      <c r="A267" t="s">
        <v>1979</v>
      </c>
      <c r="B267" t="s">
        <v>2241</v>
      </c>
      <c r="C267" t="s">
        <v>3542</v>
      </c>
      <c r="D267" t="s">
        <v>3545</v>
      </c>
      <c r="E267" t="s">
        <v>3563</v>
      </c>
      <c r="F267" t="s">
        <v>3657</v>
      </c>
      <c r="G267" t="s">
        <v>203</v>
      </c>
      <c r="H267" t="s">
        <v>174</v>
      </c>
      <c r="I267" t="s">
        <v>4093</v>
      </c>
      <c r="J267" t="s">
        <v>174</v>
      </c>
      <c r="K267" t="s">
        <v>1667</v>
      </c>
      <c r="L267" t="s">
        <v>1327</v>
      </c>
      <c r="M267" t="s">
        <v>1974</v>
      </c>
      <c r="N267" t="s">
        <v>4315</v>
      </c>
      <c r="O267" t="s">
        <v>4319</v>
      </c>
      <c r="P267" t="s">
        <v>4321</v>
      </c>
      <c r="Q267" t="s">
        <v>4490</v>
      </c>
      <c r="R267" t="s">
        <v>5439</v>
      </c>
      <c r="S267" t="s">
        <v>4324</v>
      </c>
      <c r="T267" t="s">
        <v>5642</v>
      </c>
      <c r="U267" t="s">
        <v>6103</v>
      </c>
      <c r="Y267" cm="1">
        <f t="array" ref="Y267">IF(FALSE,"True," &amp; IF(_xlfn.XLOOKUP("Src_IsAny",'Scoring_Config'!$A:$A,'Scoring_Config'!$D:$D,"Yes")="Yes",_xlfn.XLOOKUP("Src_IsAny",'Scoring_Config'!$A:$A,'Scoring_Config'!$C:$C,10),0),"False,0")</f>
        <v>0</v>
      </c>
      <c r="Z267" cm="1">
        <f t="array" ref="Z267">IF(FALSE,"True," &amp; IF(_xlfn.XLOOKUP("Src_CIDR_Le_16",'Scoring_Config'!$A:$A,'Scoring_Config'!$D:$D,"Yes")="Yes",_xlfn.XLOOKUP("Src_CIDR_Le_16",'Scoring_Config'!$A:$A,'Scoring_Config'!$C:$C,10),0),"False,0")</f>
        <v>0</v>
      </c>
      <c r="AA267" cm="1">
        <f t="array" ref="AA267">IF(TRUE,"True," &amp; IF(_xlfn.XLOOKUP("Src_CIDR_17_22",'Scoring_Config'!$A:$A,'Scoring_Config'!$D:$D,"Yes")="Yes",_xlfn.XLOOKUP("Src_CIDR_17_22",'Scoring_Config'!$A:$A,'Scoring_Config'!$C:$C,5),0),"False,0")</f>
        <v>0</v>
      </c>
      <c r="AB267" cm="1">
        <f t="array" ref="AB267">IF(TRUE,"True," &amp; IF(_xlfn.XLOOKUP("Dst_IsAny",'Scoring_Config'!$A:$A,'Scoring_Config'!$D:$D,"Yes")="Yes",_xlfn.XLOOKUP("Dst_IsAny",'Scoring_Config'!$A:$A,'Scoring_Config'!$C:$C,10),0),"False,0")</f>
        <v>0</v>
      </c>
      <c r="AC267" cm="1">
        <f t="array" ref="AC267">IF(FALSE,"True," &amp; IF(_xlfn.XLOOKUP("Dst_CIDR_Le_16",'Scoring_Config'!$A:$A,'Scoring_Config'!$D:$D,"Yes")="Yes",_xlfn.XLOOKUP("Dst_CIDR_Le_16",'Scoring_Config'!$A:$A,'Scoring_Config'!$C:$C,10),0),"False,0")</f>
        <v>0</v>
      </c>
      <c r="AD267" cm="1">
        <f t="array" ref="AD267">IF(FALSE,"True," &amp; IF(_xlfn.XLOOKUP("Dst_CIDR_17_22",'Scoring_Config'!$A:$A,'Scoring_Config'!$D:$D,"Yes")="Yes",_xlfn.XLOOKUP("Dst_CIDR_17_22",'Scoring_Config'!$A:$A,'Scoring_Config'!$C:$C,5),0),"False,0")</f>
        <v>0</v>
      </c>
      <c r="AE267" cm="1">
        <f t="array" ref="AE267">IF(FALSE,"True," &amp; IF(_xlfn.XLOOKUP("SrcZone_IsAny",'Scoring_Config'!$A:$A,'Scoring_Config'!$D:$D,"Yes")="Yes",_xlfn.XLOOKUP("SrcZone_IsAny",'Scoring_Config'!$A:$A,'Scoring_Config'!$C:$C,10),0),"False,0")</f>
        <v>0</v>
      </c>
      <c r="AF267" cm="1">
        <f t="array" ref="AF267">IF(FALSE,"True," &amp; IF(_xlfn.XLOOKUP("DstZone_IsAny",'Scoring_Config'!$A:$A,'Scoring_Config'!$D:$D,"Yes")="Yes",_xlfn.XLOOKUP("DstZone_IsAny",'Scoring_Config'!$A:$A,'Scoring_Config'!$C:$C,10),0),"False,0")</f>
        <v>0</v>
      </c>
      <c r="AG267" cm="1">
        <f t="array" ref="AG26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67" cm="1">
        <f t="array" ref="AH267">IF(FALSE,"True," &amp; IF(_xlfn.XLOOKUP("App_Any_OR_RangeGt1000",'Scoring_Config'!$A:$A,'Scoring_Config'!$D:$D,"Yes")="Yes",_xlfn.XLOOKUP("App_Any_OR_RangeGt1000",'Scoring_Config'!$A:$A,'Scoring_Config'!$C:$C,10),0),"False,0")</f>
        <v>0</v>
      </c>
      <c r="AI267" cm="1">
        <f t="array" ref="AI267">IF(FALSE,"True," &amp; IF(_xlfn.XLOOKUP("Service_Insecure_Match",'Scoring_Config'!$A:$A,'Scoring_Config'!$D:$D,"Yes")="Yes",_xlfn.XLOOKUP("Service_Insecure_Match",'Scoring_Config'!$A:$A,'Scoring_Config'!$C:$C,5),0),"False,0")</f>
        <v>0</v>
      </c>
      <c r="AJ267" cm="1">
        <f t="array" ref="AJ267">IF(FALSE,"True," &amp; IF(_xlfn.XLOOKUP("Risky_Inbound",'Scoring_Config'!$A:$A,'Scoring_Config'!$D:$D,"Yes")="Yes",_xlfn.XLOOKUP("Risky_Inbound",'Scoring_Config'!$A:$A,'Scoring_Config'!$C:$C,50),0),"False,0")</f>
        <v>0</v>
      </c>
      <c r="AK267" cm="1">
        <f t="array" ref="AK267">IF(FALSE,"True," &amp; IF(_xlfn.XLOOKUP("Risky_Outbound",'Scoring_Config'!$A:$A,'Scoring_Config'!$D:$D,"Yes")="Yes",_xlfn.XLOOKUP("Risky_Outbound",'Scoring_Config'!$A:$A,'Scoring_Config'!$C:$C,25),0),"False,0")</f>
        <v>0</v>
      </c>
      <c r="AL267" t="s">
        <v>6700</v>
      </c>
      <c r="AM267" cm="1">
        <f t="array" ref="AM26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67" t="s">
        <v>6697</v>
      </c>
      <c r="AO267" t="s">
        <v>6697</v>
      </c>
      <c r="AP267" t="s">
        <v>6697</v>
      </c>
      <c r="AQ267" cm="1">
        <f t="array" ref="AQ267">IF(FALSE,"True," &amp; IF(_xlfn.XLOOKUP("Service_IsAny",'Scoring_Config'!$A:$A,'Scoring_Config'!$D:$D,"Yes")="Yes",_xlfn.XLOOKUP("Service_IsAny",'Scoring_Config'!$A:$A,'Scoring_Config'!$C:$C,0),0),"False,0")</f>
        <v>0</v>
      </c>
      <c r="AR267">
        <v>0</v>
      </c>
      <c r="AS267" cm="1">
        <f t="array" ref="AS267">IF(FALSE,"True," &amp; IF(_xlfn.XLOOKUP("Service_RangeGt1000",'Scoring_Config'!$A:$A,'Scoring_Config'!$D:$D,"Yes")="Yes",_xlfn.XLOOKUP("Service_RangeGt1000",'Scoring_Config'!$A:$A,'Scoring_Config'!$C:$C,0),0),"False,0")</f>
        <v>0</v>
      </c>
      <c r="AT267" cm="1">
        <f t="array" ref="AT267">IF(FALSE,"True," &amp; IF(_xlfn.XLOOKUP("App_IsAny",'Scoring_Config'!$A:$A,'Scoring_Config'!$D:$D,"Yes")="Yes",_xlfn.XLOOKUP("App_IsAny",'Scoring_Config'!$A:$A,'Scoring_Config'!$C:$C,0),0),"False,0")</f>
        <v>0</v>
      </c>
      <c r="AU267">
        <v>1</v>
      </c>
      <c r="AV267" cm="1">
        <f t="array" ref="AV267">IF(FALSE,"True," &amp; IF(_xlfn.XLOOKUP("App_RangeGt1000",'Scoring_Config'!$A:$A,'Scoring_Config'!$D:$D,"Yes")="Yes",_xlfn.XLOOKUP("App_RangeGt1000",'Scoring_Config'!$A:$A,'Scoring_Config'!$C:$C,0),0),"False,0")</f>
        <v>0</v>
      </c>
      <c r="AW267" cm="1">
        <f t="array" ref="AW267">IF(FALSE,"True," &amp; IF(_xlfn.XLOOKUP("Action_IsDenyOrDrop",'Scoring_Config'!$A:$A,'Scoring_Config'!$D:$D,"Yes")="Yes",_xlfn.XLOOKUP("Action_IsDenyOrDrop",'Scoring_Config'!$A:$A,'Scoring_Config'!$C:$C,0),0),"False,0")</f>
        <v>0</v>
      </c>
      <c r="AX267" cm="1">
        <f t="array" ref="AX267">IF(LEFT(AW267,4)="True",0,(IF(LEFT(Y267,4)="True",IF(_xlfn.XLOOKUP("Src_IsAny",'Scoring_Config'!$A:$A,'Scoring_Config'!$D:$D,"Yes")="Yes",_xlfn.XLOOKUP("Src_IsAny",'Scoring_Config'!$A:$A,'Scoring_Config'!$C:$C,10),0),0)+IF(LEFT(Z267,4)="True",IF(_xlfn.XLOOKUP("Src_CIDR_Le_16",'Scoring_Config'!$A:$A,'Scoring_Config'!$D:$D,"Yes")="Yes",_xlfn.XLOOKUP("Src_CIDR_Le_16",'Scoring_Config'!$A:$A,'Scoring_Config'!$C:$C,10),0),0)+IF(LEFT(AA267,4)="True",IF(_xlfn.XLOOKUP("Src_CIDR_17_22",'Scoring_Config'!$A:$A,'Scoring_Config'!$D:$D,"Yes")="Yes",_xlfn.XLOOKUP("Src_CIDR_17_22",'Scoring_Config'!$A:$A,'Scoring_Config'!$C:$C,5),0),0)+IF(LEFT(AB267,4)="True",IF(_xlfn.XLOOKUP("Dst_IsAny",'Scoring_Config'!$A:$A,'Scoring_Config'!$D:$D,"Yes")="Yes",_xlfn.XLOOKUP("Dst_IsAny",'Scoring_Config'!$A:$A,'Scoring_Config'!$C:$C,10),0),0)+IF(LEFT(AC267,4)="True",IF(_xlfn.XLOOKUP("Dst_CIDR_Le_16",'Scoring_Config'!$A:$A,'Scoring_Config'!$D:$D,"Yes")="Yes",_xlfn.XLOOKUP("Dst_CIDR_Le_16",'Scoring_Config'!$A:$A,'Scoring_Config'!$C:$C,10),0),0)+IF(LEFT(AD267,4)="True",IF(_xlfn.XLOOKUP("Dst_CIDR_17_22",'Scoring_Config'!$A:$A,'Scoring_Config'!$D:$D,"Yes")="Yes",_xlfn.XLOOKUP("Dst_CIDR_17_22",'Scoring_Config'!$A:$A,'Scoring_Config'!$C:$C,5),0),0)+IF(LEFT(AE267,4)="True",IF(_xlfn.XLOOKUP("SrcZone_IsAny",'Scoring_Config'!$A:$A,'Scoring_Config'!$D:$D,"Yes")="Yes",_xlfn.XLOOKUP("SrcZone_IsAny",'Scoring_Config'!$A:$A,'Scoring_Config'!$C:$C,10),0),0)+IF(LEFT(AF267,4)="True",IF(_xlfn.XLOOKUP("DstZone_IsAny",'Scoring_Config'!$A:$A,'Scoring_Config'!$D:$D,"Yes")="Yes",_xlfn.XLOOKUP("DstZone_IsAny",'Scoring_Config'!$A:$A,'Scoring_Config'!$C:$C,10),0),0)+IF(LEFT(AG267,4)="True",IF(_xlfn.XLOOKUP("Service_Any_OR_RangeGt1000",'Scoring_Config'!$A:$A,'Scoring_Config'!$D:$D,"Yes")="Yes",_xlfn.XLOOKUP("Service_Any_OR_RangeGt1000",'Scoring_Config'!$A:$A,'Scoring_Config'!$C:$C,10),0),0)+IF(LEFT(AH267,4)="True",IF(_xlfn.XLOOKUP("App_Any_OR_RangeGt1000",'Scoring_Config'!$A:$A,'Scoring_Config'!$D:$D,"Yes")="Yes",_xlfn.XLOOKUP("App_Any_OR_RangeGt1000",'Scoring_Config'!$A:$A,'Scoring_Config'!$C:$C,10),0),0)+IF(LEFT(AI267,4)="True",IF(_xlfn.XLOOKUP("Service_Insecure_Match",'Scoring_Config'!$A:$A,'Scoring_Config'!$D:$D,"Yes")="Yes",_xlfn.XLOOKUP("Service_Insecure_Match",'Scoring_Config'!$A:$A,'Scoring_Config'!$C:$C,5),0),0)+IF(LEFT(AJ267,4)="True",IF(_xlfn.XLOOKUP("Risky_Inbound",'Scoring_Config'!$A:$A,'Scoring_Config'!$D:$D,"Yes")="Yes",_xlfn.XLOOKUP("Risky_Inbound",'Scoring_Config'!$A:$A,'Scoring_Config'!$C:$C,50),0),0)+IF(LEFT(AK267,4)="True",IF(_xlfn.XLOOKUP("Risky_Outbound",'Scoring_Config'!$A:$A,'Scoring_Config'!$D:$D,"Yes")="Yes",_xlfn.XLOOKUP("Risky_Outbound",'Scoring_Config'!$A:$A,'Scoring_Config'!$C:$C,25),0),0)+IF(LEFT(AZ267,4)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267,FIND(",",AL267)+1,100)),0)+IF(LEFT(AM267,4)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267,FIND(",",AN267)+1,100)),0)+IF(_xlfn.XLOOKUP("Profile_Scoring",'Scoring_Config'!$A:$A,'Scoring_Config'!$D:$D,"Yes")="Yes",VALUE(MID(AO267,FIND(",",AO267)+1,100)),0)+IF(_xlfn.XLOOKUP("Options_Scoring",'Scoring_Config'!$A:$A,'Scoring_Config'!$D:$D,"Yes")="Yes",VALUE(MID(AP267,FIND(",",AP267)+1,100)),0)))</f>
        <v>0</v>
      </c>
      <c r="AZ267" cm="1">
        <f t="array" ref="AZ267">IF(FALSE,"True," &amp; IF(_xlfn.XLOOKUP("Migrate_Insecure",'Scoring_Config'!$A:$A,'Scoring_Config'!$D:$D,"Yes")="Yes",_xlfn.XLOOKUP("Migrate_Insecure",'Scoring_Config'!$A:$A,'Scoring_Config'!$C:$C,10),0),"False,0")</f>
        <v>0</v>
      </c>
    </row>
    <row r="268" spans="1:52">
      <c r="A268" t="s">
        <v>1979</v>
      </c>
      <c r="B268" t="s">
        <v>2242</v>
      </c>
      <c r="C268" t="s">
        <v>3542</v>
      </c>
      <c r="D268" t="s">
        <v>3545</v>
      </c>
      <c r="E268" t="s">
        <v>3563</v>
      </c>
      <c r="F268" t="s">
        <v>3659</v>
      </c>
      <c r="G268" t="s">
        <v>223</v>
      </c>
      <c r="H268" t="s">
        <v>174</v>
      </c>
      <c r="I268" t="s">
        <v>3657</v>
      </c>
      <c r="J268" t="s">
        <v>203</v>
      </c>
      <c r="K268" t="s">
        <v>1752</v>
      </c>
      <c r="L268" t="s">
        <v>1327</v>
      </c>
      <c r="M268" t="s">
        <v>1974</v>
      </c>
      <c r="N268" t="s">
        <v>4315</v>
      </c>
      <c r="O268" t="s">
        <v>4319</v>
      </c>
      <c r="P268" t="s">
        <v>4321</v>
      </c>
      <c r="Q268" t="s">
        <v>4487</v>
      </c>
      <c r="R268" t="s">
        <v>5439</v>
      </c>
      <c r="S268" t="s">
        <v>4324</v>
      </c>
      <c r="T268" t="s">
        <v>5576</v>
      </c>
      <c r="U268" t="s">
        <v>6104</v>
      </c>
      <c r="Y268" cm="1">
        <f t="array" ref="Y268">IF(FALSE,"True," &amp; IF(_xlfn.XLOOKUP("Src_IsAny",'Scoring_Config'!$A:$A,'Scoring_Config'!$D:$D,"Yes")="Yes",_xlfn.XLOOKUP("Src_IsAny",'Scoring_Config'!$A:$A,'Scoring_Config'!$C:$C,10),0),"False,0")</f>
        <v>0</v>
      </c>
      <c r="Z268" cm="1">
        <f t="array" ref="Z268">IF(FALSE,"True," &amp; IF(_xlfn.XLOOKUP("Src_CIDR_Le_16",'Scoring_Config'!$A:$A,'Scoring_Config'!$D:$D,"Yes")="Yes",_xlfn.XLOOKUP("Src_CIDR_Le_16",'Scoring_Config'!$A:$A,'Scoring_Config'!$C:$C,10),0),"False,0")</f>
        <v>0</v>
      </c>
      <c r="AA268" cm="1">
        <f t="array" ref="AA268">IF(FALSE,"True," &amp; IF(_xlfn.XLOOKUP("Src_CIDR_17_22",'Scoring_Config'!$A:$A,'Scoring_Config'!$D:$D,"Yes")="Yes",_xlfn.XLOOKUP("Src_CIDR_17_22",'Scoring_Config'!$A:$A,'Scoring_Config'!$C:$C,5),0),"False,0")</f>
        <v>0</v>
      </c>
      <c r="AB268" cm="1">
        <f t="array" ref="AB268">IF(FALSE,"True," &amp; IF(_xlfn.XLOOKUP("Dst_IsAny",'Scoring_Config'!$A:$A,'Scoring_Config'!$D:$D,"Yes")="Yes",_xlfn.XLOOKUP("Dst_IsAny",'Scoring_Config'!$A:$A,'Scoring_Config'!$C:$C,10),0),"False,0")</f>
        <v>0</v>
      </c>
      <c r="AC268" cm="1">
        <f t="array" ref="AC268">IF(FALSE,"True," &amp; IF(_xlfn.XLOOKUP("Dst_CIDR_Le_16",'Scoring_Config'!$A:$A,'Scoring_Config'!$D:$D,"Yes")="Yes",_xlfn.XLOOKUP("Dst_CIDR_Le_16",'Scoring_Config'!$A:$A,'Scoring_Config'!$C:$C,10),0),"False,0")</f>
        <v>0</v>
      </c>
      <c r="AD268" cm="1">
        <f t="array" ref="AD268">IF(TRUE,"True," &amp; IF(_xlfn.XLOOKUP("Dst_CIDR_17_22",'Scoring_Config'!$A:$A,'Scoring_Config'!$D:$D,"Yes")="Yes",_xlfn.XLOOKUP("Dst_CIDR_17_22",'Scoring_Config'!$A:$A,'Scoring_Config'!$C:$C,5),0),"False,0")</f>
        <v>0</v>
      </c>
      <c r="AE268" cm="1">
        <f t="array" ref="AE268">IF(FALSE,"True," &amp; IF(_xlfn.XLOOKUP("SrcZone_IsAny",'Scoring_Config'!$A:$A,'Scoring_Config'!$D:$D,"Yes")="Yes",_xlfn.XLOOKUP("SrcZone_IsAny",'Scoring_Config'!$A:$A,'Scoring_Config'!$C:$C,10),0),"False,0")</f>
        <v>0</v>
      </c>
      <c r="AF268" cm="1">
        <f t="array" ref="AF268">IF(FALSE,"True," &amp; IF(_xlfn.XLOOKUP("DstZone_IsAny",'Scoring_Config'!$A:$A,'Scoring_Config'!$D:$D,"Yes")="Yes",_xlfn.XLOOKUP("DstZone_IsAny",'Scoring_Config'!$A:$A,'Scoring_Config'!$C:$C,10),0),"False,0")</f>
        <v>0</v>
      </c>
      <c r="AG268" cm="1">
        <f t="array" ref="AG26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68" cm="1">
        <f t="array" ref="AH268">IF(FALSE,"True," &amp; IF(_xlfn.XLOOKUP("App_Any_OR_RangeGt1000",'Scoring_Config'!$A:$A,'Scoring_Config'!$D:$D,"Yes")="Yes",_xlfn.XLOOKUP("App_Any_OR_RangeGt1000",'Scoring_Config'!$A:$A,'Scoring_Config'!$C:$C,10),0),"False,0")</f>
        <v>0</v>
      </c>
      <c r="AI268" cm="1">
        <f t="array" ref="AI268">IF(FALSE,"True," &amp; IF(_xlfn.XLOOKUP("Service_Insecure_Match",'Scoring_Config'!$A:$A,'Scoring_Config'!$D:$D,"Yes")="Yes",_xlfn.XLOOKUP("Service_Insecure_Match",'Scoring_Config'!$A:$A,'Scoring_Config'!$C:$C,5),0),"False,0")</f>
        <v>0</v>
      </c>
      <c r="AJ268" cm="1">
        <f t="array" ref="AJ268">IF(FALSE,"True," &amp; IF(_xlfn.XLOOKUP("Risky_Inbound",'Scoring_Config'!$A:$A,'Scoring_Config'!$D:$D,"Yes")="Yes",_xlfn.XLOOKUP("Risky_Inbound",'Scoring_Config'!$A:$A,'Scoring_Config'!$C:$C,50),0),"False,0")</f>
        <v>0</v>
      </c>
      <c r="AK268" cm="1">
        <f t="array" ref="AK268">IF(FALSE,"True," &amp; IF(_xlfn.XLOOKUP("Risky_Outbound",'Scoring_Config'!$A:$A,'Scoring_Config'!$D:$D,"Yes")="Yes",_xlfn.XLOOKUP("Risky_Outbound",'Scoring_Config'!$A:$A,'Scoring_Config'!$C:$C,25),0),"False,0")</f>
        <v>0</v>
      </c>
      <c r="AL268" t="s">
        <v>6700</v>
      </c>
      <c r="AM268" cm="1">
        <f t="array" ref="AM26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68" t="s">
        <v>6697</v>
      </c>
      <c r="AO268" t="s">
        <v>6697</v>
      </c>
      <c r="AP268" t="s">
        <v>6697</v>
      </c>
      <c r="AQ268" cm="1">
        <f t="array" ref="AQ268">IF(FALSE,"True," &amp; IF(_xlfn.XLOOKUP("Service_IsAny",'Scoring_Config'!$A:$A,'Scoring_Config'!$D:$D,"Yes")="Yes",_xlfn.XLOOKUP("Service_IsAny",'Scoring_Config'!$A:$A,'Scoring_Config'!$C:$C,0),0),"False,0")</f>
        <v>0</v>
      </c>
      <c r="AR268">
        <v>0</v>
      </c>
      <c r="AS268" cm="1">
        <f t="array" ref="AS268">IF(FALSE,"True," &amp; IF(_xlfn.XLOOKUP("Service_RangeGt1000",'Scoring_Config'!$A:$A,'Scoring_Config'!$D:$D,"Yes")="Yes",_xlfn.XLOOKUP("Service_RangeGt1000",'Scoring_Config'!$A:$A,'Scoring_Config'!$C:$C,0),0),"False,0")</f>
        <v>0</v>
      </c>
      <c r="AT268" cm="1">
        <f t="array" ref="AT268">IF(FALSE,"True," &amp; IF(_xlfn.XLOOKUP("App_IsAny",'Scoring_Config'!$A:$A,'Scoring_Config'!$D:$D,"Yes")="Yes",_xlfn.XLOOKUP("App_IsAny",'Scoring_Config'!$A:$A,'Scoring_Config'!$C:$C,0),0),"False,0")</f>
        <v>0</v>
      </c>
      <c r="AU268">
        <v>9</v>
      </c>
      <c r="AV268" cm="1">
        <f t="array" ref="AV268">IF(FALSE,"True," &amp; IF(_xlfn.XLOOKUP("App_RangeGt1000",'Scoring_Config'!$A:$A,'Scoring_Config'!$D:$D,"Yes")="Yes",_xlfn.XLOOKUP("App_RangeGt1000",'Scoring_Config'!$A:$A,'Scoring_Config'!$C:$C,0),0),"False,0")</f>
        <v>0</v>
      </c>
      <c r="AW268" cm="1">
        <f t="array" ref="AW268">IF(FALSE,"True," &amp; IF(_xlfn.XLOOKUP("Action_IsDenyOrDrop",'Scoring_Config'!$A:$A,'Scoring_Config'!$D:$D,"Yes")="Yes",_xlfn.XLOOKUP("Action_IsDenyOrDrop",'Scoring_Config'!$A:$A,'Scoring_Config'!$C:$C,0),0),"False,0")</f>
        <v>0</v>
      </c>
      <c r="AX268" cm="1">
        <f t="array" ref="AX268">IF(LEFT(AW268,4)="True",0,(IF(LEFT(Y268,4)="True",IF(_xlfn.XLOOKUP("Src_IsAny",'Scoring_Config'!$A:$A,'Scoring_Config'!$D:$D,"Yes")="Yes",_xlfn.XLOOKUP("Src_IsAny",'Scoring_Config'!$A:$A,'Scoring_Config'!$C:$C,10),0),0)+IF(LEFT(Z268,4)="True",IF(_xlfn.XLOOKUP("Src_CIDR_Le_16",'Scoring_Config'!$A:$A,'Scoring_Config'!$D:$D,"Yes")="Yes",_xlfn.XLOOKUP("Src_CIDR_Le_16",'Scoring_Config'!$A:$A,'Scoring_Config'!$C:$C,10),0),0)+IF(LEFT(AA268,4)="True",IF(_xlfn.XLOOKUP("Src_CIDR_17_22",'Scoring_Config'!$A:$A,'Scoring_Config'!$D:$D,"Yes")="Yes",_xlfn.XLOOKUP("Src_CIDR_17_22",'Scoring_Config'!$A:$A,'Scoring_Config'!$C:$C,5),0),0)+IF(LEFT(AB268,4)="True",IF(_xlfn.XLOOKUP("Dst_IsAny",'Scoring_Config'!$A:$A,'Scoring_Config'!$D:$D,"Yes")="Yes",_xlfn.XLOOKUP("Dst_IsAny",'Scoring_Config'!$A:$A,'Scoring_Config'!$C:$C,10),0),0)+IF(LEFT(AC268,4)="True",IF(_xlfn.XLOOKUP("Dst_CIDR_Le_16",'Scoring_Config'!$A:$A,'Scoring_Config'!$D:$D,"Yes")="Yes",_xlfn.XLOOKUP("Dst_CIDR_Le_16",'Scoring_Config'!$A:$A,'Scoring_Config'!$C:$C,10),0),0)+IF(LEFT(AD268,4)="True",IF(_xlfn.XLOOKUP("Dst_CIDR_17_22",'Scoring_Config'!$A:$A,'Scoring_Config'!$D:$D,"Yes")="Yes",_xlfn.XLOOKUP("Dst_CIDR_17_22",'Scoring_Config'!$A:$A,'Scoring_Config'!$C:$C,5),0),0)+IF(LEFT(AE268,4)="True",IF(_xlfn.XLOOKUP("SrcZone_IsAny",'Scoring_Config'!$A:$A,'Scoring_Config'!$D:$D,"Yes")="Yes",_xlfn.XLOOKUP("SrcZone_IsAny",'Scoring_Config'!$A:$A,'Scoring_Config'!$C:$C,10),0),0)+IF(LEFT(AF268,4)="True",IF(_xlfn.XLOOKUP("DstZone_IsAny",'Scoring_Config'!$A:$A,'Scoring_Config'!$D:$D,"Yes")="Yes",_xlfn.XLOOKUP("DstZone_IsAny",'Scoring_Config'!$A:$A,'Scoring_Config'!$C:$C,10),0),0)+IF(LEFT(AG268,4)="True",IF(_xlfn.XLOOKUP("Service_Any_OR_RangeGt1000",'Scoring_Config'!$A:$A,'Scoring_Config'!$D:$D,"Yes")="Yes",_xlfn.XLOOKUP("Service_Any_OR_RangeGt1000",'Scoring_Config'!$A:$A,'Scoring_Config'!$C:$C,10),0),0)+IF(LEFT(AH268,4)="True",IF(_xlfn.XLOOKUP("App_Any_OR_RangeGt1000",'Scoring_Config'!$A:$A,'Scoring_Config'!$D:$D,"Yes")="Yes",_xlfn.XLOOKUP("App_Any_OR_RangeGt1000",'Scoring_Config'!$A:$A,'Scoring_Config'!$C:$C,10),0),0)+IF(LEFT(AI268,4)="True",IF(_xlfn.XLOOKUP("Service_Insecure_Match",'Scoring_Config'!$A:$A,'Scoring_Config'!$D:$D,"Yes")="Yes",_xlfn.XLOOKUP("Service_Insecure_Match",'Scoring_Config'!$A:$A,'Scoring_Config'!$C:$C,5),0),0)+IF(LEFT(AJ268,4)="True",IF(_xlfn.XLOOKUP("Risky_Inbound",'Scoring_Config'!$A:$A,'Scoring_Config'!$D:$D,"Yes")="Yes",_xlfn.XLOOKUP("Risky_Inbound",'Scoring_Config'!$A:$A,'Scoring_Config'!$C:$C,50),0),0)+IF(LEFT(AK268,4)="True",IF(_xlfn.XLOOKUP("Risky_Outbound",'Scoring_Config'!$A:$A,'Scoring_Config'!$D:$D,"Yes")="Yes",_xlfn.XLOOKUP("Risky_Outbound",'Scoring_Config'!$A:$A,'Scoring_Config'!$C:$C,25),0),0)+IF(LEFT(AZ268,4)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268,FIND(",",AL268)+1,100)),0)+IF(LEFT(AM268,4)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268,FIND(",",AN268)+1,100)),0)+IF(_xlfn.XLOOKUP("Profile_Scoring",'Scoring_Config'!$A:$A,'Scoring_Config'!$D:$D,"Yes")="Yes",VALUE(MID(AO268,FIND(",",AO268)+1,100)),0)+IF(_xlfn.XLOOKUP("Options_Scoring",'Scoring_Config'!$A:$A,'Scoring_Config'!$D:$D,"Yes")="Yes",VALUE(MID(AP268,FIND(",",AP268)+1,100)),0)))</f>
        <v>0</v>
      </c>
      <c r="AZ268" cm="1">
        <f t="array" ref="AZ268">IF(FALSE,"True," &amp; IF(_xlfn.XLOOKUP("Migrate_Insecure",'Scoring_Config'!$A:$A,'Scoring_Config'!$D:$D,"Yes")="Yes",_xlfn.XLOOKUP("Migrate_Insecure",'Scoring_Config'!$A:$A,'Scoring_Config'!$C:$C,10),0),"False,0")</f>
        <v>0</v>
      </c>
    </row>
    <row r="269" spans="1:52">
      <c r="A269" t="s">
        <v>1979</v>
      </c>
      <c r="B269" t="s">
        <v>2243</v>
      </c>
      <c r="C269" t="s">
        <v>3542</v>
      </c>
      <c r="D269" t="s">
        <v>3545</v>
      </c>
      <c r="E269" t="s">
        <v>3563</v>
      </c>
      <c r="F269" t="s">
        <v>3658</v>
      </c>
      <c r="G269" t="s">
        <v>203</v>
      </c>
      <c r="H269" t="s">
        <v>174</v>
      </c>
      <c r="I269" t="s">
        <v>4110</v>
      </c>
      <c r="J269" t="s">
        <v>924</v>
      </c>
      <c r="K269" t="s">
        <v>1667</v>
      </c>
      <c r="L269" t="s">
        <v>1327</v>
      </c>
      <c r="M269" t="s">
        <v>1974</v>
      </c>
      <c r="N269" t="s">
        <v>4315</v>
      </c>
      <c r="O269" t="s">
        <v>4319</v>
      </c>
      <c r="P269" t="s">
        <v>4321</v>
      </c>
      <c r="Q269" t="s">
        <v>4511</v>
      </c>
      <c r="R269" t="s">
        <v>5440</v>
      </c>
      <c r="S269" t="s">
        <v>5440</v>
      </c>
      <c r="T269" t="s">
        <v>5642</v>
      </c>
      <c r="U269" t="s">
        <v>6105</v>
      </c>
      <c r="Y269" cm="1">
        <f t="array" ref="Y269">IF(FALSE,"True," &amp; IF(_xlfn.XLOOKUP("Src_IsAny",'Scoring_Config'!$A:$A,'Scoring_Config'!$D:$D,"Yes")="Yes",_xlfn.XLOOKUP("Src_IsAny",'Scoring_Config'!$A:$A,'Scoring_Config'!$C:$C,10),0),"False,0")</f>
        <v>0</v>
      </c>
      <c r="Z269" cm="1">
        <f t="array" ref="Z269">IF(FALSE,"True," &amp; IF(_xlfn.XLOOKUP("Src_CIDR_Le_16",'Scoring_Config'!$A:$A,'Scoring_Config'!$D:$D,"Yes")="Yes",_xlfn.XLOOKUP("Src_CIDR_Le_16",'Scoring_Config'!$A:$A,'Scoring_Config'!$C:$C,10),0),"False,0")</f>
        <v>0</v>
      </c>
      <c r="AA269" cm="1">
        <f t="array" ref="AA269">IF(TRUE,"True," &amp; IF(_xlfn.XLOOKUP("Src_CIDR_17_22",'Scoring_Config'!$A:$A,'Scoring_Config'!$D:$D,"Yes")="Yes",_xlfn.XLOOKUP("Src_CIDR_17_22",'Scoring_Config'!$A:$A,'Scoring_Config'!$C:$C,5),0),"False,0")</f>
        <v>0</v>
      </c>
      <c r="AB269" cm="1">
        <f t="array" ref="AB269">IF(FALSE,"True," &amp; IF(_xlfn.XLOOKUP("Dst_IsAny",'Scoring_Config'!$A:$A,'Scoring_Config'!$D:$D,"Yes")="Yes",_xlfn.XLOOKUP("Dst_IsAny",'Scoring_Config'!$A:$A,'Scoring_Config'!$C:$C,10),0),"False,0")</f>
        <v>0</v>
      </c>
      <c r="AC269" cm="1">
        <f t="array" ref="AC269">IF(FALSE,"True," &amp; IF(_xlfn.XLOOKUP("Dst_CIDR_Le_16",'Scoring_Config'!$A:$A,'Scoring_Config'!$D:$D,"Yes")="Yes",_xlfn.XLOOKUP("Dst_CIDR_Le_16",'Scoring_Config'!$A:$A,'Scoring_Config'!$C:$C,10),0),"False,0")</f>
        <v>0</v>
      </c>
      <c r="AD269" cm="1">
        <f t="array" ref="AD269">IF(FALSE,"True," &amp; IF(_xlfn.XLOOKUP("Dst_CIDR_17_22",'Scoring_Config'!$A:$A,'Scoring_Config'!$D:$D,"Yes")="Yes",_xlfn.XLOOKUP("Dst_CIDR_17_22",'Scoring_Config'!$A:$A,'Scoring_Config'!$C:$C,5),0),"False,0")</f>
        <v>0</v>
      </c>
      <c r="AE269" cm="1">
        <f t="array" ref="AE269">IF(FALSE,"True," &amp; IF(_xlfn.XLOOKUP("SrcZone_IsAny",'Scoring_Config'!$A:$A,'Scoring_Config'!$D:$D,"Yes")="Yes",_xlfn.XLOOKUP("SrcZone_IsAny",'Scoring_Config'!$A:$A,'Scoring_Config'!$C:$C,10),0),"False,0")</f>
        <v>0</v>
      </c>
      <c r="AF269" cm="1">
        <f t="array" ref="AF269">IF(FALSE,"True," &amp; IF(_xlfn.XLOOKUP("DstZone_IsAny",'Scoring_Config'!$A:$A,'Scoring_Config'!$D:$D,"Yes")="Yes",_xlfn.XLOOKUP("DstZone_IsAny",'Scoring_Config'!$A:$A,'Scoring_Config'!$C:$C,10),0),"False,0")</f>
        <v>0</v>
      </c>
      <c r="AG269" cm="1">
        <f t="array" ref="AG26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69" cm="1">
        <f t="array" ref="AH269">IF(FALSE,"True," &amp; IF(_xlfn.XLOOKUP("App_Any_OR_RangeGt1000",'Scoring_Config'!$A:$A,'Scoring_Config'!$D:$D,"Yes")="Yes",_xlfn.XLOOKUP("App_Any_OR_RangeGt1000",'Scoring_Config'!$A:$A,'Scoring_Config'!$C:$C,10),0),"False,0")</f>
        <v>0</v>
      </c>
      <c r="AI269" cm="1">
        <f t="array" ref="AI269">IF(FALSE,"True," &amp; IF(_xlfn.XLOOKUP("Service_Insecure_Match",'Scoring_Config'!$A:$A,'Scoring_Config'!$D:$D,"Yes")="Yes",_xlfn.XLOOKUP("Service_Insecure_Match",'Scoring_Config'!$A:$A,'Scoring_Config'!$C:$C,5),0),"False,0")</f>
        <v>0</v>
      </c>
      <c r="AJ269" cm="1">
        <f t="array" ref="AJ269">IF(FALSE,"True," &amp; IF(_xlfn.XLOOKUP("Risky_Inbound",'Scoring_Config'!$A:$A,'Scoring_Config'!$D:$D,"Yes")="Yes",_xlfn.XLOOKUP("Risky_Inbound",'Scoring_Config'!$A:$A,'Scoring_Config'!$C:$C,50),0),"False,0")</f>
        <v>0</v>
      </c>
      <c r="AK269" cm="1">
        <f t="array" ref="AK269">IF(FALSE,"True," &amp; IF(_xlfn.XLOOKUP("Risky_Outbound",'Scoring_Config'!$A:$A,'Scoring_Config'!$D:$D,"Yes")="Yes",_xlfn.XLOOKUP("Risky_Outbound",'Scoring_Config'!$A:$A,'Scoring_Config'!$C:$C,25),0),"False,0")</f>
        <v>0</v>
      </c>
      <c r="AL269" t="s">
        <v>6700</v>
      </c>
      <c r="AM269" cm="1">
        <f t="array" ref="AM26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69" t="s">
        <v>6697</v>
      </c>
      <c r="AO269" t="s">
        <v>6697</v>
      </c>
      <c r="AP269" t="s">
        <v>6697</v>
      </c>
      <c r="AQ269" cm="1">
        <f t="array" ref="AQ269">IF(FALSE,"True," &amp; IF(_xlfn.XLOOKUP("Service_IsAny",'Scoring_Config'!$A:$A,'Scoring_Config'!$D:$D,"Yes")="Yes",_xlfn.XLOOKUP("Service_IsAny",'Scoring_Config'!$A:$A,'Scoring_Config'!$C:$C,0),0),"False,0")</f>
        <v>0</v>
      </c>
      <c r="AR269">
        <v>0</v>
      </c>
      <c r="AS269" cm="1">
        <f t="array" ref="AS269">IF(FALSE,"True," &amp; IF(_xlfn.XLOOKUP("Service_RangeGt1000",'Scoring_Config'!$A:$A,'Scoring_Config'!$D:$D,"Yes")="Yes",_xlfn.XLOOKUP("Service_RangeGt1000",'Scoring_Config'!$A:$A,'Scoring_Config'!$C:$C,0),0),"False,0")</f>
        <v>0</v>
      </c>
      <c r="AT269" cm="1">
        <f t="array" ref="AT269">IF(FALSE,"True," &amp; IF(_xlfn.XLOOKUP("App_IsAny",'Scoring_Config'!$A:$A,'Scoring_Config'!$D:$D,"Yes")="Yes",_xlfn.XLOOKUP("App_IsAny",'Scoring_Config'!$A:$A,'Scoring_Config'!$C:$C,0),0),"False,0")</f>
        <v>0</v>
      </c>
      <c r="AU269">
        <v>1</v>
      </c>
      <c r="AV269" cm="1">
        <f t="array" ref="AV269">IF(FALSE,"True," &amp; IF(_xlfn.XLOOKUP("App_RangeGt1000",'Scoring_Config'!$A:$A,'Scoring_Config'!$D:$D,"Yes")="Yes",_xlfn.XLOOKUP("App_RangeGt1000",'Scoring_Config'!$A:$A,'Scoring_Config'!$C:$C,0),0),"False,0")</f>
        <v>0</v>
      </c>
      <c r="AW269" cm="1">
        <f t="array" ref="AW269">IF(FALSE,"True," &amp; IF(_xlfn.XLOOKUP("Action_IsDenyOrDrop",'Scoring_Config'!$A:$A,'Scoring_Config'!$D:$D,"Yes")="Yes",_xlfn.XLOOKUP("Action_IsDenyOrDrop",'Scoring_Config'!$A:$A,'Scoring_Config'!$C:$C,0),0),"False,0")</f>
        <v>0</v>
      </c>
      <c r="AX269" cm="1">
        <f t="array" ref="AX269">IF(LEFT(AW269,4)="True",0,(IF(LEFT(Y269,4)="True",IF(_xlfn.XLOOKUP("Src_IsAny",'Scoring_Config'!$A:$A,'Scoring_Config'!$D:$D,"Yes")="Yes",_xlfn.XLOOKUP("Src_IsAny",'Scoring_Config'!$A:$A,'Scoring_Config'!$C:$C,10),0),0)+IF(LEFT(Z269,4)="True",IF(_xlfn.XLOOKUP("Src_CIDR_Le_16",'Scoring_Config'!$A:$A,'Scoring_Config'!$D:$D,"Yes")="Yes",_xlfn.XLOOKUP("Src_CIDR_Le_16",'Scoring_Config'!$A:$A,'Scoring_Config'!$C:$C,10),0),0)+IF(LEFT(AA269,4)="True",IF(_xlfn.XLOOKUP("Src_CIDR_17_22",'Scoring_Config'!$A:$A,'Scoring_Config'!$D:$D,"Yes")="Yes",_xlfn.XLOOKUP("Src_CIDR_17_22",'Scoring_Config'!$A:$A,'Scoring_Config'!$C:$C,5),0),0)+IF(LEFT(AB269,4)="True",IF(_xlfn.XLOOKUP("Dst_IsAny",'Scoring_Config'!$A:$A,'Scoring_Config'!$D:$D,"Yes")="Yes",_xlfn.XLOOKUP("Dst_IsAny",'Scoring_Config'!$A:$A,'Scoring_Config'!$C:$C,10),0),0)+IF(LEFT(AC269,4)="True",IF(_xlfn.XLOOKUP("Dst_CIDR_Le_16",'Scoring_Config'!$A:$A,'Scoring_Config'!$D:$D,"Yes")="Yes",_xlfn.XLOOKUP("Dst_CIDR_Le_16",'Scoring_Config'!$A:$A,'Scoring_Config'!$C:$C,10),0),0)+IF(LEFT(AD269,4)="True",IF(_xlfn.XLOOKUP("Dst_CIDR_17_22",'Scoring_Config'!$A:$A,'Scoring_Config'!$D:$D,"Yes")="Yes",_xlfn.XLOOKUP("Dst_CIDR_17_22",'Scoring_Config'!$A:$A,'Scoring_Config'!$C:$C,5),0),0)+IF(LEFT(AE269,4)="True",IF(_xlfn.XLOOKUP("SrcZone_IsAny",'Scoring_Config'!$A:$A,'Scoring_Config'!$D:$D,"Yes")="Yes",_xlfn.XLOOKUP("SrcZone_IsAny",'Scoring_Config'!$A:$A,'Scoring_Config'!$C:$C,10),0),0)+IF(LEFT(AF269,4)="True",IF(_xlfn.XLOOKUP("DstZone_IsAny",'Scoring_Config'!$A:$A,'Scoring_Config'!$D:$D,"Yes")="Yes",_xlfn.XLOOKUP("DstZone_IsAny",'Scoring_Config'!$A:$A,'Scoring_Config'!$C:$C,10),0),0)+IF(LEFT(AG269,4)="True",IF(_xlfn.XLOOKUP("Service_Any_OR_RangeGt1000",'Scoring_Config'!$A:$A,'Scoring_Config'!$D:$D,"Yes")="Yes",_xlfn.XLOOKUP("Service_Any_OR_RangeGt1000",'Scoring_Config'!$A:$A,'Scoring_Config'!$C:$C,10),0),0)+IF(LEFT(AH269,4)="True",IF(_xlfn.XLOOKUP("App_Any_OR_RangeGt1000",'Scoring_Config'!$A:$A,'Scoring_Config'!$D:$D,"Yes")="Yes",_xlfn.XLOOKUP("App_Any_OR_RangeGt1000",'Scoring_Config'!$A:$A,'Scoring_Config'!$C:$C,10),0),0)+IF(LEFT(AI269,4)="True",IF(_xlfn.XLOOKUP("Service_Insecure_Match",'Scoring_Config'!$A:$A,'Scoring_Config'!$D:$D,"Yes")="Yes",_xlfn.XLOOKUP("Service_Insecure_Match",'Scoring_Config'!$A:$A,'Scoring_Config'!$C:$C,5),0),0)+IF(LEFT(AJ269,4)="True",IF(_xlfn.XLOOKUP("Risky_Inbound",'Scoring_Config'!$A:$A,'Scoring_Config'!$D:$D,"Yes")="Yes",_xlfn.XLOOKUP("Risky_Inbound",'Scoring_Config'!$A:$A,'Scoring_Config'!$C:$C,50),0),0)+IF(LEFT(AK269,4)="True",IF(_xlfn.XLOOKUP("Risky_Outbound",'Scoring_Config'!$A:$A,'Scoring_Config'!$D:$D,"Yes")="Yes",_xlfn.XLOOKUP("Risky_Outbound",'Scoring_Config'!$A:$A,'Scoring_Config'!$C:$C,25),0),0)+IF(LEFT(AZ269,4)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269,FIND(",",AL269)+1,100)),0)+IF(LEFT(AM269,4)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269,FIND(",",AN269)+1,100)),0)+IF(_xlfn.XLOOKUP("Profile_Scoring",'Scoring_Config'!$A:$A,'Scoring_Config'!$D:$D,"Yes")="Yes",VALUE(MID(AO269,FIND(",",AO269)+1,100)),0)+IF(_xlfn.XLOOKUP("Options_Scoring",'Scoring_Config'!$A:$A,'Scoring_Config'!$D:$D,"Yes")="Yes",VALUE(MID(AP269,FIND(",",AP269)+1,100)),0)))</f>
        <v>0</v>
      </c>
      <c r="AZ269" cm="1">
        <f t="array" ref="AZ269">IF(FALSE,"True," &amp; IF(_xlfn.XLOOKUP("Migrate_Insecure",'Scoring_Config'!$A:$A,'Scoring_Config'!$D:$D,"Yes")="Yes",_xlfn.XLOOKUP("Migrate_Insecure",'Scoring_Config'!$A:$A,'Scoring_Config'!$C:$C,10),0),"False,0")</f>
        <v>0</v>
      </c>
    </row>
    <row r="270" spans="1:52">
      <c r="A270" t="s">
        <v>1979</v>
      </c>
      <c r="B270" t="s">
        <v>2244</v>
      </c>
      <c r="C270" t="s">
        <v>3542</v>
      </c>
      <c r="D270" t="s">
        <v>3545</v>
      </c>
      <c r="E270" t="s">
        <v>3563</v>
      </c>
      <c r="F270" t="s">
        <v>3660</v>
      </c>
      <c r="G270" t="s">
        <v>202</v>
      </c>
      <c r="H270" t="s">
        <v>174</v>
      </c>
      <c r="I270" t="s">
        <v>3657</v>
      </c>
      <c r="J270" t="s">
        <v>203</v>
      </c>
      <c r="K270" t="s">
        <v>1753</v>
      </c>
      <c r="L270" t="s">
        <v>1327</v>
      </c>
      <c r="M270" t="s">
        <v>1974</v>
      </c>
      <c r="N270" t="s">
        <v>4315</v>
      </c>
      <c r="O270" t="s">
        <v>4319</v>
      </c>
      <c r="P270" t="s">
        <v>4321</v>
      </c>
      <c r="Q270" t="s">
        <v>4512</v>
      </c>
      <c r="R270" t="s">
        <v>5440</v>
      </c>
      <c r="S270" t="s">
        <v>5440</v>
      </c>
      <c r="T270" t="s">
        <v>5652</v>
      </c>
      <c r="U270" t="s">
        <v>6106</v>
      </c>
      <c r="Y270" cm="1">
        <f t="array" ref="Y270">IF(FALSE,"True," &amp; IF(_xlfn.XLOOKUP("Src_IsAny",'Scoring_Config'!$A:$A,'Scoring_Config'!$D:$D,"Yes")="Yes",_xlfn.XLOOKUP("Src_IsAny",'Scoring_Config'!$A:$A,'Scoring_Config'!$C:$C,10),0),"False,0")</f>
        <v>0</v>
      </c>
      <c r="Z270" cm="1">
        <f t="array" ref="Z270">IF(FALSE,"True," &amp; IF(_xlfn.XLOOKUP("Src_CIDR_Le_16",'Scoring_Config'!$A:$A,'Scoring_Config'!$D:$D,"Yes")="Yes",_xlfn.XLOOKUP("Src_CIDR_Le_16",'Scoring_Config'!$A:$A,'Scoring_Config'!$C:$C,10),0),"False,0")</f>
        <v>0</v>
      </c>
      <c r="AA270" cm="1">
        <f t="array" ref="AA270">IF(TRUE,"True," &amp; IF(_xlfn.XLOOKUP("Src_CIDR_17_22",'Scoring_Config'!$A:$A,'Scoring_Config'!$D:$D,"Yes")="Yes",_xlfn.XLOOKUP("Src_CIDR_17_22",'Scoring_Config'!$A:$A,'Scoring_Config'!$C:$C,5),0),"False,0")</f>
        <v>0</v>
      </c>
      <c r="AB270" cm="1">
        <f t="array" ref="AB270">IF(FALSE,"True," &amp; IF(_xlfn.XLOOKUP("Dst_IsAny",'Scoring_Config'!$A:$A,'Scoring_Config'!$D:$D,"Yes")="Yes",_xlfn.XLOOKUP("Dst_IsAny",'Scoring_Config'!$A:$A,'Scoring_Config'!$C:$C,10),0),"False,0")</f>
        <v>0</v>
      </c>
      <c r="AC270" cm="1">
        <f t="array" ref="AC270">IF(FALSE,"True," &amp; IF(_xlfn.XLOOKUP("Dst_CIDR_Le_16",'Scoring_Config'!$A:$A,'Scoring_Config'!$D:$D,"Yes")="Yes",_xlfn.XLOOKUP("Dst_CIDR_Le_16",'Scoring_Config'!$A:$A,'Scoring_Config'!$C:$C,10),0),"False,0")</f>
        <v>0</v>
      </c>
      <c r="AD270" cm="1">
        <f t="array" ref="AD270">IF(TRUE,"True," &amp; IF(_xlfn.XLOOKUP("Dst_CIDR_17_22",'Scoring_Config'!$A:$A,'Scoring_Config'!$D:$D,"Yes")="Yes",_xlfn.XLOOKUP("Dst_CIDR_17_22",'Scoring_Config'!$A:$A,'Scoring_Config'!$C:$C,5),0),"False,0")</f>
        <v>0</v>
      </c>
      <c r="AE270" cm="1">
        <f t="array" ref="AE270">IF(FALSE,"True," &amp; IF(_xlfn.XLOOKUP("SrcZone_IsAny",'Scoring_Config'!$A:$A,'Scoring_Config'!$D:$D,"Yes")="Yes",_xlfn.XLOOKUP("SrcZone_IsAny",'Scoring_Config'!$A:$A,'Scoring_Config'!$C:$C,10),0),"False,0")</f>
        <v>0</v>
      </c>
      <c r="AF270" cm="1">
        <f t="array" ref="AF270">IF(FALSE,"True," &amp; IF(_xlfn.XLOOKUP("DstZone_IsAny",'Scoring_Config'!$A:$A,'Scoring_Config'!$D:$D,"Yes")="Yes",_xlfn.XLOOKUP("DstZone_IsAny",'Scoring_Config'!$A:$A,'Scoring_Config'!$C:$C,10),0),"False,0")</f>
        <v>0</v>
      </c>
      <c r="AG270" cm="1">
        <f t="array" ref="AG27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70" cm="1">
        <f t="array" ref="AH270">IF(FALSE,"True," &amp; IF(_xlfn.XLOOKUP("App_Any_OR_RangeGt1000",'Scoring_Config'!$A:$A,'Scoring_Config'!$D:$D,"Yes")="Yes",_xlfn.XLOOKUP("App_Any_OR_RangeGt1000",'Scoring_Config'!$A:$A,'Scoring_Config'!$C:$C,10),0),"False,0")</f>
        <v>0</v>
      </c>
      <c r="AI270" cm="1">
        <f t="array" ref="AI270">IF(FALSE,"True," &amp; IF(_xlfn.XLOOKUP("Service_Insecure_Match",'Scoring_Config'!$A:$A,'Scoring_Config'!$D:$D,"Yes")="Yes",_xlfn.XLOOKUP("Service_Insecure_Match",'Scoring_Config'!$A:$A,'Scoring_Config'!$C:$C,5),0),"False,0")</f>
        <v>0</v>
      </c>
      <c r="AJ270" cm="1">
        <f t="array" ref="AJ270">IF(FALSE,"True," &amp; IF(_xlfn.XLOOKUP("Risky_Inbound",'Scoring_Config'!$A:$A,'Scoring_Config'!$D:$D,"Yes")="Yes",_xlfn.XLOOKUP("Risky_Inbound",'Scoring_Config'!$A:$A,'Scoring_Config'!$C:$C,50),0),"False,0")</f>
        <v>0</v>
      </c>
      <c r="AK270" cm="1">
        <f t="array" ref="AK270">IF(FALSE,"True," &amp; IF(_xlfn.XLOOKUP("Risky_Outbound",'Scoring_Config'!$A:$A,'Scoring_Config'!$D:$D,"Yes")="Yes",_xlfn.XLOOKUP("Risky_Outbound",'Scoring_Config'!$A:$A,'Scoring_Config'!$C:$C,25),0),"False,0")</f>
        <v>0</v>
      </c>
      <c r="AL270" t="s">
        <v>6700</v>
      </c>
      <c r="AM270" cm="1">
        <f t="array" ref="AM27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70" t="s">
        <v>6697</v>
      </c>
      <c r="AO270" t="s">
        <v>6697</v>
      </c>
      <c r="AP270" t="s">
        <v>6697</v>
      </c>
      <c r="AQ270" cm="1">
        <f t="array" ref="AQ270">IF(FALSE,"True," &amp; IF(_xlfn.XLOOKUP("Service_IsAny",'Scoring_Config'!$A:$A,'Scoring_Config'!$D:$D,"Yes")="Yes",_xlfn.XLOOKUP("Service_IsAny",'Scoring_Config'!$A:$A,'Scoring_Config'!$C:$C,0),0),"False,0")</f>
        <v>0</v>
      </c>
      <c r="AR270">
        <v>0</v>
      </c>
      <c r="AS270" cm="1">
        <f t="array" ref="AS270">IF(FALSE,"True," &amp; IF(_xlfn.XLOOKUP("Service_RangeGt1000",'Scoring_Config'!$A:$A,'Scoring_Config'!$D:$D,"Yes")="Yes",_xlfn.XLOOKUP("Service_RangeGt1000",'Scoring_Config'!$A:$A,'Scoring_Config'!$C:$C,0),0),"False,0")</f>
        <v>0</v>
      </c>
      <c r="AT270" cm="1">
        <f t="array" ref="AT270">IF(FALSE,"True," &amp; IF(_xlfn.XLOOKUP("App_IsAny",'Scoring_Config'!$A:$A,'Scoring_Config'!$D:$D,"Yes")="Yes",_xlfn.XLOOKUP("App_IsAny",'Scoring_Config'!$A:$A,'Scoring_Config'!$C:$C,0),0),"False,0")</f>
        <v>0</v>
      </c>
      <c r="AU270">
        <v>3</v>
      </c>
      <c r="AV270" cm="1">
        <f t="array" ref="AV270">IF(FALSE,"True," &amp; IF(_xlfn.XLOOKUP("App_RangeGt1000",'Scoring_Config'!$A:$A,'Scoring_Config'!$D:$D,"Yes")="Yes",_xlfn.XLOOKUP("App_RangeGt1000",'Scoring_Config'!$A:$A,'Scoring_Config'!$C:$C,0),0),"False,0")</f>
        <v>0</v>
      </c>
      <c r="AW270" cm="1">
        <f t="array" ref="AW270">IF(FALSE,"True," &amp; IF(_xlfn.XLOOKUP("Action_IsDenyOrDrop",'Scoring_Config'!$A:$A,'Scoring_Config'!$D:$D,"Yes")="Yes",_xlfn.XLOOKUP("Action_IsDenyOrDrop",'Scoring_Config'!$A:$A,'Scoring_Config'!$C:$C,0),0),"False,0")</f>
        <v>0</v>
      </c>
      <c r="AX270" cm="1">
        <f t="array" ref="AX270">IF(LEFT(AW270,4)="True",0,(IF(LEFT(Y270,4)="True",IF(_xlfn.XLOOKUP("Src_IsAny",'Scoring_Config'!$A:$A,'Scoring_Config'!$D:$D,"Yes")="Yes",_xlfn.XLOOKUP("Src_IsAny",'Scoring_Config'!$A:$A,'Scoring_Config'!$C:$C,10),0),0)+IF(LEFT(Z270,4)="True",IF(_xlfn.XLOOKUP("Src_CIDR_Le_16",'Scoring_Config'!$A:$A,'Scoring_Config'!$D:$D,"Yes")="Yes",_xlfn.XLOOKUP("Src_CIDR_Le_16",'Scoring_Config'!$A:$A,'Scoring_Config'!$C:$C,10),0),0)+IF(LEFT(AA270,4)="True",IF(_xlfn.XLOOKUP("Src_CIDR_17_22",'Scoring_Config'!$A:$A,'Scoring_Config'!$D:$D,"Yes")="Yes",_xlfn.XLOOKUP("Src_CIDR_17_22",'Scoring_Config'!$A:$A,'Scoring_Config'!$C:$C,5),0),0)+IF(LEFT(AB270,4)="True",IF(_xlfn.XLOOKUP("Dst_IsAny",'Scoring_Config'!$A:$A,'Scoring_Config'!$D:$D,"Yes")="Yes",_xlfn.XLOOKUP("Dst_IsAny",'Scoring_Config'!$A:$A,'Scoring_Config'!$C:$C,10),0),0)+IF(LEFT(AC270,4)="True",IF(_xlfn.XLOOKUP("Dst_CIDR_Le_16",'Scoring_Config'!$A:$A,'Scoring_Config'!$D:$D,"Yes")="Yes",_xlfn.XLOOKUP("Dst_CIDR_Le_16",'Scoring_Config'!$A:$A,'Scoring_Config'!$C:$C,10),0),0)+IF(LEFT(AD270,4)="True",IF(_xlfn.XLOOKUP("Dst_CIDR_17_22",'Scoring_Config'!$A:$A,'Scoring_Config'!$D:$D,"Yes")="Yes",_xlfn.XLOOKUP("Dst_CIDR_17_22",'Scoring_Config'!$A:$A,'Scoring_Config'!$C:$C,5),0),0)+IF(LEFT(AE270,4)="True",IF(_xlfn.XLOOKUP("SrcZone_IsAny",'Scoring_Config'!$A:$A,'Scoring_Config'!$D:$D,"Yes")="Yes",_xlfn.XLOOKUP("SrcZone_IsAny",'Scoring_Config'!$A:$A,'Scoring_Config'!$C:$C,10),0),0)+IF(LEFT(AF270,4)="True",IF(_xlfn.XLOOKUP("DstZone_IsAny",'Scoring_Config'!$A:$A,'Scoring_Config'!$D:$D,"Yes")="Yes",_xlfn.XLOOKUP("DstZone_IsAny",'Scoring_Config'!$A:$A,'Scoring_Config'!$C:$C,10),0),0)+IF(LEFT(AG270,4)="True",IF(_xlfn.XLOOKUP("Service_Any_OR_RangeGt1000",'Scoring_Config'!$A:$A,'Scoring_Config'!$D:$D,"Yes")="Yes",_xlfn.XLOOKUP("Service_Any_OR_RangeGt1000",'Scoring_Config'!$A:$A,'Scoring_Config'!$C:$C,10),0),0)+IF(LEFT(AH270,4)="True",IF(_xlfn.XLOOKUP("App_Any_OR_RangeGt1000",'Scoring_Config'!$A:$A,'Scoring_Config'!$D:$D,"Yes")="Yes",_xlfn.XLOOKUP("App_Any_OR_RangeGt1000",'Scoring_Config'!$A:$A,'Scoring_Config'!$C:$C,10),0),0)+IF(LEFT(AI270,4)="True",IF(_xlfn.XLOOKUP("Service_Insecure_Match",'Scoring_Config'!$A:$A,'Scoring_Config'!$D:$D,"Yes")="Yes",_xlfn.XLOOKUP("Service_Insecure_Match",'Scoring_Config'!$A:$A,'Scoring_Config'!$C:$C,5),0),0)+IF(LEFT(AJ270,4)="True",IF(_xlfn.XLOOKUP("Risky_Inbound",'Scoring_Config'!$A:$A,'Scoring_Config'!$D:$D,"Yes")="Yes",_xlfn.XLOOKUP("Risky_Inbound",'Scoring_Config'!$A:$A,'Scoring_Config'!$C:$C,50),0),0)+IF(LEFT(AK270,4)="True",IF(_xlfn.XLOOKUP("Risky_Outbound",'Scoring_Config'!$A:$A,'Scoring_Config'!$D:$D,"Yes")="Yes",_xlfn.XLOOKUP("Risky_Outbound",'Scoring_Config'!$A:$A,'Scoring_Config'!$C:$C,25),0),0)+IF(LEFT(AZ270,4)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270,FIND(",",AL270)+1,100)),0)+IF(LEFT(AM270,4)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270,FIND(",",AN270)+1,100)),0)+IF(_xlfn.XLOOKUP("Profile_Scoring",'Scoring_Config'!$A:$A,'Scoring_Config'!$D:$D,"Yes")="Yes",VALUE(MID(AO270,FIND(",",AO270)+1,100)),0)+IF(_xlfn.XLOOKUP("Options_Scoring",'Scoring_Config'!$A:$A,'Scoring_Config'!$D:$D,"Yes")="Yes",VALUE(MID(AP270,FIND(",",AP270)+1,100)),0)))</f>
        <v>0</v>
      </c>
      <c r="AZ270" cm="1">
        <f t="array" ref="AZ270">IF(FALSE,"True," &amp; IF(_xlfn.XLOOKUP("Migrate_Insecure",'Scoring_Config'!$A:$A,'Scoring_Config'!$D:$D,"Yes")="Yes",_xlfn.XLOOKUP("Migrate_Insecure",'Scoring_Config'!$A:$A,'Scoring_Config'!$C:$C,10),0),"False,0")</f>
        <v>0</v>
      </c>
    </row>
    <row r="271" spans="1:52">
      <c r="A271" t="s">
        <v>1979</v>
      </c>
      <c r="B271" t="s">
        <v>30</v>
      </c>
      <c r="C271" t="s">
        <v>3542</v>
      </c>
      <c r="D271" t="s">
        <v>3545</v>
      </c>
      <c r="E271" t="s">
        <v>3563</v>
      </c>
      <c r="F271" t="s">
        <v>3660</v>
      </c>
      <c r="G271" t="s">
        <v>202</v>
      </c>
      <c r="H271" t="s">
        <v>174</v>
      </c>
      <c r="I271" t="s">
        <v>3657</v>
      </c>
      <c r="J271" t="s">
        <v>203</v>
      </c>
      <c r="K271" t="s">
        <v>174</v>
      </c>
      <c r="L271" t="s">
        <v>1388</v>
      </c>
      <c r="M271" t="s">
        <v>1974</v>
      </c>
      <c r="N271" t="s">
        <v>4315</v>
      </c>
      <c r="O271" t="s">
        <v>4319</v>
      </c>
      <c r="P271" t="s">
        <v>4321</v>
      </c>
      <c r="Q271" t="s">
        <v>4512</v>
      </c>
      <c r="R271" t="s">
        <v>5440</v>
      </c>
      <c r="S271" t="s">
        <v>5499</v>
      </c>
      <c r="T271" t="s">
        <v>5653</v>
      </c>
      <c r="U271" t="s">
        <v>6107</v>
      </c>
      <c r="Y271" cm="1">
        <f t="array" ref="Y271">IF(FALSE,"True," &amp; IF(_xlfn.XLOOKUP("Src_IsAny",'Scoring_Config'!$A:$A,'Scoring_Config'!$D:$D,"Yes")="Yes",_xlfn.XLOOKUP("Src_IsAny",'Scoring_Config'!$A:$A,'Scoring_Config'!$C:$C,10),0),"False,0")</f>
        <v>0</v>
      </c>
      <c r="Z271" cm="1">
        <f t="array" ref="Z271">IF(FALSE,"True," &amp; IF(_xlfn.XLOOKUP("Src_CIDR_Le_16",'Scoring_Config'!$A:$A,'Scoring_Config'!$D:$D,"Yes")="Yes",_xlfn.XLOOKUP("Src_CIDR_Le_16",'Scoring_Config'!$A:$A,'Scoring_Config'!$C:$C,10),0),"False,0")</f>
        <v>0</v>
      </c>
      <c r="AA271" cm="1">
        <f t="array" ref="AA271">IF(TRUE,"True," &amp; IF(_xlfn.XLOOKUP("Src_CIDR_17_22",'Scoring_Config'!$A:$A,'Scoring_Config'!$D:$D,"Yes")="Yes",_xlfn.XLOOKUP("Src_CIDR_17_22",'Scoring_Config'!$A:$A,'Scoring_Config'!$C:$C,5),0),"False,0")</f>
        <v>0</v>
      </c>
      <c r="AB271" cm="1">
        <f t="array" ref="AB271">IF(FALSE,"True," &amp; IF(_xlfn.XLOOKUP("Dst_IsAny",'Scoring_Config'!$A:$A,'Scoring_Config'!$D:$D,"Yes")="Yes",_xlfn.XLOOKUP("Dst_IsAny",'Scoring_Config'!$A:$A,'Scoring_Config'!$C:$C,10),0),"False,0")</f>
        <v>0</v>
      </c>
      <c r="AC271" cm="1">
        <f t="array" ref="AC271">IF(FALSE,"True," &amp; IF(_xlfn.XLOOKUP("Dst_CIDR_Le_16",'Scoring_Config'!$A:$A,'Scoring_Config'!$D:$D,"Yes")="Yes",_xlfn.XLOOKUP("Dst_CIDR_Le_16",'Scoring_Config'!$A:$A,'Scoring_Config'!$C:$C,10),0),"False,0")</f>
        <v>0</v>
      </c>
      <c r="AD271" cm="1">
        <f t="array" ref="AD271">IF(TRUE,"True," &amp; IF(_xlfn.XLOOKUP("Dst_CIDR_17_22",'Scoring_Config'!$A:$A,'Scoring_Config'!$D:$D,"Yes")="Yes",_xlfn.XLOOKUP("Dst_CIDR_17_22",'Scoring_Config'!$A:$A,'Scoring_Config'!$C:$C,5),0),"False,0")</f>
        <v>0</v>
      </c>
      <c r="AE271" cm="1">
        <f t="array" ref="AE271">IF(FALSE,"True," &amp; IF(_xlfn.XLOOKUP("SrcZone_IsAny",'Scoring_Config'!$A:$A,'Scoring_Config'!$D:$D,"Yes")="Yes",_xlfn.XLOOKUP("SrcZone_IsAny",'Scoring_Config'!$A:$A,'Scoring_Config'!$C:$C,10),0),"False,0")</f>
        <v>0</v>
      </c>
      <c r="AF271" cm="1">
        <f t="array" ref="AF271">IF(FALSE,"True," &amp; IF(_xlfn.XLOOKUP("DstZone_IsAny",'Scoring_Config'!$A:$A,'Scoring_Config'!$D:$D,"Yes")="Yes",_xlfn.XLOOKUP("DstZone_IsAny",'Scoring_Config'!$A:$A,'Scoring_Config'!$C:$C,10),0),"False,0")</f>
        <v>0</v>
      </c>
      <c r="AG271" cm="1">
        <f t="array" ref="AG271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271" cm="1">
        <f t="array" ref="AH271">IF(TRUE,"True," &amp; IF(_xlfn.XLOOKUP("App_Any_OR_RangeGt1000",'Scoring_Config'!$A:$A,'Scoring_Config'!$D:$D,"Yes")="Yes",_xlfn.XLOOKUP("App_Any_OR_RangeGt1000",'Scoring_Config'!$A:$A,'Scoring_Config'!$C:$C,10),0),"False,0")</f>
        <v>0</v>
      </c>
      <c r="AI271" cm="1">
        <f t="array" ref="AI271">IF(TRUE,"True," &amp; IF(_xlfn.XLOOKUP("Service_Insecure_Match",'Scoring_Config'!$A:$A,'Scoring_Config'!$D:$D,"Yes")="Yes",_xlfn.XLOOKUP("Service_Insecure_Match",'Scoring_Config'!$A:$A,'Scoring_Config'!$C:$C,5),0),"False,0")</f>
        <v>0</v>
      </c>
      <c r="AJ271" cm="1">
        <f t="array" ref="AJ271">IF(FALSE,"True," &amp; IF(_xlfn.XLOOKUP("Risky_Inbound",'Scoring_Config'!$A:$A,'Scoring_Config'!$D:$D,"Yes")="Yes",_xlfn.XLOOKUP("Risky_Inbound",'Scoring_Config'!$A:$A,'Scoring_Config'!$C:$C,50),0),"False,0")</f>
        <v>0</v>
      </c>
      <c r="AK271" cm="1">
        <f t="array" ref="AK271">IF(FALSE,"True," &amp; IF(_xlfn.XLOOKUP("Risky_Outbound",'Scoring_Config'!$A:$A,'Scoring_Config'!$D:$D,"Yes")="Yes",_xlfn.XLOOKUP("Risky_Outbound",'Scoring_Config'!$A:$A,'Scoring_Config'!$C:$C,25),0),"False,0")</f>
        <v>0</v>
      </c>
      <c r="AL271" t="s">
        <v>6700</v>
      </c>
      <c r="AM271" cm="1">
        <f t="array" ref="AM27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71" t="s">
        <v>6697</v>
      </c>
      <c r="AO271" t="s">
        <v>6697</v>
      </c>
      <c r="AP271" t="s">
        <v>6697</v>
      </c>
      <c r="AQ271" cm="1">
        <f t="array" ref="AQ271">IF(FALSE,"True," &amp; IF(_xlfn.XLOOKUP("Service_IsAny",'Scoring_Config'!$A:$A,'Scoring_Config'!$D:$D,"Yes")="Yes",_xlfn.XLOOKUP("Service_IsAny",'Scoring_Config'!$A:$A,'Scoring_Config'!$C:$C,0),0),"False,0")</f>
        <v>0</v>
      </c>
      <c r="AR271">
        <v>16385</v>
      </c>
      <c r="AS271" cm="1">
        <f t="array" ref="AS271">IF(TRUE,"True," &amp; IF(_xlfn.XLOOKUP("Service_RangeGt1000",'Scoring_Config'!$A:$A,'Scoring_Config'!$D:$D,"Yes")="Yes",_xlfn.XLOOKUP("Service_RangeGt1000",'Scoring_Config'!$A:$A,'Scoring_Config'!$C:$C,0),0),"False,0")</f>
        <v>0</v>
      </c>
      <c r="AT271" cm="1">
        <f t="array" ref="AT271">IF(TRUE,"True," &amp; IF(_xlfn.XLOOKUP("App_IsAny",'Scoring_Config'!$A:$A,'Scoring_Config'!$D:$D,"Yes")="Yes",_xlfn.XLOOKUP("App_IsAny",'Scoring_Config'!$A:$A,'Scoring_Config'!$C:$C,0),0),"False,0")</f>
        <v>0</v>
      </c>
      <c r="AU271">
        <v>65535</v>
      </c>
      <c r="AV271" cm="1">
        <f t="array" ref="AV271">IF(TRUE,"True," &amp; IF(_xlfn.XLOOKUP("App_RangeGt1000",'Scoring_Config'!$A:$A,'Scoring_Config'!$D:$D,"Yes")="Yes",_xlfn.XLOOKUP("App_RangeGt1000",'Scoring_Config'!$A:$A,'Scoring_Config'!$C:$C,0),0),"False,0")</f>
        <v>0</v>
      </c>
      <c r="AW271" cm="1">
        <f t="array" ref="AW271">IF(FALSE,"True," &amp; IF(_xlfn.XLOOKUP("Action_IsDenyOrDrop",'Scoring_Config'!$A:$A,'Scoring_Config'!$D:$D,"Yes")="Yes",_xlfn.XLOOKUP("Action_IsDenyOrDrop",'Scoring_Config'!$A:$A,'Scoring_Config'!$C:$C,0),0),"False,0")</f>
        <v>0</v>
      </c>
      <c r="AX271" cm="1">
        <f t="array" ref="AX271">IF(LEFT(AW271,4)="True",0,(IF(LEFT(Y271,4)="True",IF(_xlfn.XLOOKUP("Src_IsAny",'Scoring_Config'!$A:$A,'Scoring_Config'!$D:$D,"Yes")="Yes",_xlfn.XLOOKUP("Src_IsAny",'Scoring_Config'!$A:$A,'Scoring_Config'!$C:$C,10),0),0)+IF(LEFT(Z271,4)="True",IF(_xlfn.XLOOKUP("Src_CIDR_Le_16",'Scoring_Config'!$A:$A,'Scoring_Config'!$D:$D,"Yes")="Yes",_xlfn.XLOOKUP("Src_CIDR_Le_16",'Scoring_Config'!$A:$A,'Scoring_Config'!$C:$C,10),0),0)+IF(LEFT(AA271,4)="True",IF(_xlfn.XLOOKUP("Src_CIDR_17_22",'Scoring_Config'!$A:$A,'Scoring_Config'!$D:$D,"Yes")="Yes",_xlfn.XLOOKUP("Src_CIDR_17_22",'Scoring_Config'!$A:$A,'Scoring_Config'!$C:$C,5),0),0)+IF(LEFT(AB271,4)="True",IF(_xlfn.XLOOKUP("Dst_IsAny",'Scoring_Config'!$A:$A,'Scoring_Config'!$D:$D,"Yes")="Yes",_xlfn.XLOOKUP("Dst_IsAny",'Scoring_Config'!$A:$A,'Scoring_Config'!$C:$C,10),0),0)+IF(LEFT(AC271,4)="True",IF(_xlfn.XLOOKUP("Dst_CIDR_Le_16",'Scoring_Config'!$A:$A,'Scoring_Config'!$D:$D,"Yes")="Yes",_xlfn.XLOOKUP("Dst_CIDR_Le_16",'Scoring_Config'!$A:$A,'Scoring_Config'!$C:$C,10),0),0)+IF(LEFT(AD271,4)="True",IF(_xlfn.XLOOKUP("Dst_CIDR_17_22",'Scoring_Config'!$A:$A,'Scoring_Config'!$D:$D,"Yes")="Yes",_xlfn.XLOOKUP("Dst_CIDR_17_22",'Scoring_Config'!$A:$A,'Scoring_Config'!$C:$C,5),0),0)+IF(LEFT(AE271,4)="True",IF(_xlfn.XLOOKUP("SrcZone_IsAny",'Scoring_Config'!$A:$A,'Scoring_Config'!$D:$D,"Yes")="Yes",_xlfn.XLOOKUP("SrcZone_IsAny",'Scoring_Config'!$A:$A,'Scoring_Config'!$C:$C,10),0),0)+IF(LEFT(AF271,4)="True",IF(_xlfn.XLOOKUP("DstZone_IsAny",'Scoring_Config'!$A:$A,'Scoring_Config'!$D:$D,"Yes")="Yes",_xlfn.XLOOKUP("DstZone_IsAny",'Scoring_Config'!$A:$A,'Scoring_Config'!$C:$C,10),0),0)+IF(LEFT(AG271,4)="True",IF(_xlfn.XLOOKUP("Service_Any_OR_RangeGt1000",'Scoring_Config'!$A:$A,'Scoring_Config'!$D:$D,"Yes")="Yes",_xlfn.XLOOKUP("Service_Any_OR_RangeGt1000",'Scoring_Config'!$A:$A,'Scoring_Config'!$C:$C,10),0),0)+IF(LEFT(AH271,4)="True",IF(_xlfn.XLOOKUP("App_Any_OR_RangeGt1000",'Scoring_Config'!$A:$A,'Scoring_Config'!$D:$D,"Yes")="Yes",_xlfn.XLOOKUP("App_Any_OR_RangeGt1000",'Scoring_Config'!$A:$A,'Scoring_Config'!$C:$C,10),0),0)+IF(LEFT(AI271,4)="True",IF(_xlfn.XLOOKUP("Service_Insecure_Match",'Scoring_Config'!$A:$A,'Scoring_Config'!$D:$D,"Yes")="Yes",_xlfn.XLOOKUP("Service_Insecure_Match",'Scoring_Config'!$A:$A,'Scoring_Config'!$C:$C,5),0),0)+IF(LEFT(AJ271,4)="True",IF(_xlfn.XLOOKUP("Risky_Inbound",'Scoring_Config'!$A:$A,'Scoring_Config'!$D:$D,"Yes")="Yes",_xlfn.XLOOKUP("Risky_Inbound",'Scoring_Config'!$A:$A,'Scoring_Config'!$C:$C,50),0),0)+IF(LEFT(AK271,4)="True",IF(_xlfn.XLOOKUP("Risky_Outbound",'Scoring_Config'!$A:$A,'Scoring_Config'!$D:$D,"Yes")="Yes",_xlfn.XLOOKUP("Risky_Outbound",'Scoring_Config'!$A:$A,'Scoring_Config'!$C:$C,25),0),0)+IF(LEFT(AZ271,4)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271,FIND(",",AL271)+1,100)),0)+IF(LEFT(AM271,4)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271,FIND(",",AN271)+1,100)),0)+IF(_xlfn.XLOOKUP("Profile_Scoring",'Scoring_Config'!$A:$A,'Scoring_Config'!$D:$D,"Yes")="Yes",VALUE(MID(AO271,FIND(",",AO271)+1,100)),0)+IF(_xlfn.XLOOKUP("Options_Scoring",'Scoring_Config'!$A:$A,'Scoring_Config'!$D:$D,"Yes")="Yes",VALUE(MID(AP271,FIND(",",AP271)+1,100)),0)))</f>
        <v>0</v>
      </c>
      <c r="AZ271" cm="1">
        <f t="array" ref="AZ271">IF(FALSE,"True," &amp; IF(_xlfn.XLOOKUP("Migrate_Insecure",'Scoring_Config'!$A:$A,'Scoring_Config'!$D:$D,"Yes")="Yes",_xlfn.XLOOKUP("Migrate_Insecure",'Scoring_Config'!$A:$A,'Scoring_Config'!$C:$C,10),0),"False,0")</f>
        <v>0</v>
      </c>
    </row>
    <row r="272" spans="1:52">
      <c r="A272" t="s">
        <v>1979</v>
      </c>
      <c r="B272" t="s">
        <v>2245</v>
      </c>
      <c r="C272" t="s">
        <v>3542</v>
      </c>
      <c r="D272" t="s">
        <v>3545</v>
      </c>
      <c r="E272" t="s">
        <v>3563</v>
      </c>
      <c r="F272" t="s">
        <v>3657</v>
      </c>
      <c r="G272" t="s">
        <v>203</v>
      </c>
      <c r="H272" t="s">
        <v>174</v>
      </c>
      <c r="I272" t="s">
        <v>3610</v>
      </c>
      <c r="J272" t="s">
        <v>162</v>
      </c>
      <c r="K272" t="s">
        <v>1667</v>
      </c>
      <c r="L272" t="s">
        <v>1327</v>
      </c>
      <c r="M272" t="s">
        <v>1974</v>
      </c>
      <c r="N272" t="s">
        <v>4315</v>
      </c>
      <c r="O272" t="s">
        <v>4319</v>
      </c>
      <c r="P272" t="s">
        <v>4321</v>
      </c>
      <c r="Q272" t="s">
        <v>4490</v>
      </c>
      <c r="R272" t="s">
        <v>5439</v>
      </c>
      <c r="S272" t="s">
        <v>4324</v>
      </c>
      <c r="T272" t="s">
        <v>5654</v>
      </c>
      <c r="U272" t="s">
        <v>6108</v>
      </c>
      <c r="Y272" cm="1">
        <f t="array" ref="Y272">IF(FALSE,"True," &amp; IF(_xlfn.XLOOKUP("Src_IsAny",'Scoring_Config'!$A:$A,'Scoring_Config'!$D:$D,"Yes")="Yes",_xlfn.XLOOKUP("Src_IsAny",'Scoring_Config'!$A:$A,'Scoring_Config'!$C:$C,10),0),"False,0")</f>
        <v>0</v>
      </c>
      <c r="Z272" cm="1">
        <f t="array" ref="Z272">IF(FALSE,"True," &amp; IF(_xlfn.XLOOKUP("Src_CIDR_Le_16",'Scoring_Config'!$A:$A,'Scoring_Config'!$D:$D,"Yes")="Yes",_xlfn.XLOOKUP("Src_CIDR_Le_16",'Scoring_Config'!$A:$A,'Scoring_Config'!$C:$C,10),0),"False,0")</f>
        <v>0</v>
      </c>
      <c r="AA272" cm="1">
        <f t="array" ref="AA272">IF(TRUE,"True," &amp; IF(_xlfn.XLOOKUP("Src_CIDR_17_22",'Scoring_Config'!$A:$A,'Scoring_Config'!$D:$D,"Yes")="Yes",_xlfn.XLOOKUP("Src_CIDR_17_22",'Scoring_Config'!$A:$A,'Scoring_Config'!$C:$C,5),0),"False,0")</f>
        <v>0</v>
      </c>
      <c r="AB272" cm="1">
        <f t="array" ref="AB272">IF(FALSE,"True," &amp; IF(_xlfn.XLOOKUP("Dst_IsAny",'Scoring_Config'!$A:$A,'Scoring_Config'!$D:$D,"Yes")="Yes",_xlfn.XLOOKUP("Dst_IsAny",'Scoring_Config'!$A:$A,'Scoring_Config'!$C:$C,10),0),"False,0")</f>
        <v>0</v>
      </c>
      <c r="AC272" cm="1">
        <f t="array" ref="AC272">IF(FALSE,"True," &amp; IF(_xlfn.XLOOKUP("Dst_CIDR_Le_16",'Scoring_Config'!$A:$A,'Scoring_Config'!$D:$D,"Yes")="Yes",_xlfn.XLOOKUP("Dst_CIDR_Le_16",'Scoring_Config'!$A:$A,'Scoring_Config'!$C:$C,10),0),"False,0")</f>
        <v>0</v>
      </c>
      <c r="AD272" cm="1">
        <f t="array" ref="AD272">IF(FALSE,"True," &amp; IF(_xlfn.XLOOKUP("Dst_CIDR_17_22",'Scoring_Config'!$A:$A,'Scoring_Config'!$D:$D,"Yes")="Yes",_xlfn.XLOOKUP("Dst_CIDR_17_22",'Scoring_Config'!$A:$A,'Scoring_Config'!$C:$C,5),0),"False,0")</f>
        <v>0</v>
      </c>
      <c r="AE272" cm="1">
        <f t="array" ref="AE272">IF(FALSE,"True," &amp; IF(_xlfn.XLOOKUP("SrcZone_IsAny",'Scoring_Config'!$A:$A,'Scoring_Config'!$D:$D,"Yes")="Yes",_xlfn.XLOOKUP("SrcZone_IsAny",'Scoring_Config'!$A:$A,'Scoring_Config'!$C:$C,10),0),"False,0")</f>
        <v>0</v>
      </c>
      <c r="AF272" cm="1">
        <f t="array" ref="AF272">IF(FALSE,"True," &amp; IF(_xlfn.XLOOKUP("DstZone_IsAny",'Scoring_Config'!$A:$A,'Scoring_Config'!$D:$D,"Yes")="Yes",_xlfn.XLOOKUP("DstZone_IsAny",'Scoring_Config'!$A:$A,'Scoring_Config'!$C:$C,10),0),"False,0")</f>
        <v>0</v>
      </c>
      <c r="AG272" cm="1">
        <f t="array" ref="AG27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72" cm="1">
        <f t="array" ref="AH272">IF(FALSE,"True," &amp; IF(_xlfn.XLOOKUP("App_Any_OR_RangeGt1000",'Scoring_Config'!$A:$A,'Scoring_Config'!$D:$D,"Yes")="Yes",_xlfn.XLOOKUP("App_Any_OR_RangeGt1000",'Scoring_Config'!$A:$A,'Scoring_Config'!$C:$C,10),0),"False,0")</f>
        <v>0</v>
      </c>
      <c r="AI272" cm="1">
        <f t="array" ref="AI272">IF(FALSE,"True," &amp; IF(_xlfn.XLOOKUP("Service_Insecure_Match",'Scoring_Config'!$A:$A,'Scoring_Config'!$D:$D,"Yes")="Yes",_xlfn.XLOOKUP("Service_Insecure_Match",'Scoring_Config'!$A:$A,'Scoring_Config'!$C:$C,5),0),"False,0")</f>
        <v>0</v>
      </c>
      <c r="AJ272" cm="1">
        <f t="array" ref="AJ272">IF(FALSE,"True," &amp; IF(_xlfn.XLOOKUP("Risky_Inbound",'Scoring_Config'!$A:$A,'Scoring_Config'!$D:$D,"Yes")="Yes",_xlfn.XLOOKUP("Risky_Inbound",'Scoring_Config'!$A:$A,'Scoring_Config'!$C:$C,50),0),"False,0")</f>
        <v>0</v>
      </c>
      <c r="AK272" cm="1">
        <f t="array" ref="AK272">IF(FALSE,"True," &amp; IF(_xlfn.XLOOKUP("Risky_Outbound",'Scoring_Config'!$A:$A,'Scoring_Config'!$D:$D,"Yes")="Yes",_xlfn.XLOOKUP("Risky_Outbound",'Scoring_Config'!$A:$A,'Scoring_Config'!$C:$C,25),0),"False,0")</f>
        <v>0</v>
      </c>
      <c r="AL272" t="s">
        <v>6700</v>
      </c>
      <c r="AM272" cm="1">
        <f t="array" ref="AM27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72" t="s">
        <v>6697</v>
      </c>
      <c r="AO272" t="s">
        <v>6697</v>
      </c>
      <c r="AP272" t="s">
        <v>6697</v>
      </c>
      <c r="AQ272" cm="1">
        <f t="array" ref="AQ272">IF(FALSE,"True," &amp; IF(_xlfn.XLOOKUP("Service_IsAny",'Scoring_Config'!$A:$A,'Scoring_Config'!$D:$D,"Yes")="Yes",_xlfn.XLOOKUP("Service_IsAny",'Scoring_Config'!$A:$A,'Scoring_Config'!$C:$C,0),0),"False,0")</f>
        <v>0</v>
      </c>
      <c r="AR272">
        <v>0</v>
      </c>
      <c r="AS272" cm="1">
        <f t="array" ref="AS272">IF(FALSE,"True," &amp; IF(_xlfn.XLOOKUP("Service_RangeGt1000",'Scoring_Config'!$A:$A,'Scoring_Config'!$D:$D,"Yes")="Yes",_xlfn.XLOOKUP("Service_RangeGt1000",'Scoring_Config'!$A:$A,'Scoring_Config'!$C:$C,0),0),"False,0")</f>
        <v>0</v>
      </c>
      <c r="AT272" cm="1">
        <f t="array" ref="AT272">IF(FALSE,"True," &amp; IF(_xlfn.XLOOKUP("App_IsAny",'Scoring_Config'!$A:$A,'Scoring_Config'!$D:$D,"Yes")="Yes",_xlfn.XLOOKUP("App_IsAny",'Scoring_Config'!$A:$A,'Scoring_Config'!$C:$C,0),0),"False,0")</f>
        <v>0</v>
      </c>
      <c r="AU272">
        <v>1</v>
      </c>
      <c r="AV272" cm="1">
        <f t="array" ref="AV272">IF(FALSE,"True," &amp; IF(_xlfn.XLOOKUP("App_RangeGt1000",'Scoring_Config'!$A:$A,'Scoring_Config'!$D:$D,"Yes")="Yes",_xlfn.XLOOKUP("App_RangeGt1000",'Scoring_Config'!$A:$A,'Scoring_Config'!$C:$C,0),0),"False,0")</f>
        <v>0</v>
      </c>
      <c r="AW272" cm="1">
        <f t="array" ref="AW272">IF(FALSE,"True," &amp; IF(_xlfn.XLOOKUP("Action_IsDenyOrDrop",'Scoring_Config'!$A:$A,'Scoring_Config'!$D:$D,"Yes")="Yes",_xlfn.XLOOKUP("Action_IsDenyOrDrop",'Scoring_Config'!$A:$A,'Scoring_Config'!$C:$C,0),0),"False,0")</f>
        <v>0</v>
      </c>
      <c r="AX272" cm="1">
        <f t="array" ref="AX272">IF(LEFT(AW272,4)="True",0,(IF(LEFT(Y272,4)="True",IF(_xlfn.XLOOKUP("Src_IsAny",'Scoring_Config'!$A:$A,'Scoring_Config'!$D:$D,"Yes")="Yes",_xlfn.XLOOKUP("Src_IsAny",'Scoring_Config'!$A:$A,'Scoring_Config'!$C:$C,10),0),0)+IF(LEFT(Z272,4)="True",IF(_xlfn.XLOOKUP("Src_CIDR_Le_16",'Scoring_Config'!$A:$A,'Scoring_Config'!$D:$D,"Yes")="Yes",_xlfn.XLOOKUP("Src_CIDR_Le_16",'Scoring_Config'!$A:$A,'Scoring_Config'!$C:$C,10),0),0)+IF(LEFT(AA272,4)="True",IF(_xlfn.XLOOKUP("Src_CIDR_17_22",'Scoring_Config'!$A:$A,'Scoring_Config'!$D:$D,"Yes")="Yes",_xlfn.XLOOKUP("Src_CIDR_17_22",'Scoring_Config'!$A:$A,'Scoring_Config'!$C:$C,5),0),0)+IF(LEFT(AB272,4)="True",IF(_xlfn.XLOOKUP("Dst_IsAny",'Scoring_Config'!$A:$A,'Scoring_Config'!$D:$D,"Yes")="Yes",_xlfn.XLOOKUP("Dst_IsAny",'Scoring_Config'!$A:$A,'Scoring_Config'!$C:$C,10),0),0)+IF(LEFT(AC272,4)="True",IF(_xlfn.XLOOKUP("Dst_CIDR_Le_16",'Scoring_Config'!$A:$A,'Scoring_Config'!$D:$D,"Yes")="Yes",_xlfn.XLOOKUP("Dst_CIDR_Le_16",'Scoring_Config'!$A:$A,'Scoring_Config'!$C:$C,10),0),0)+IF(LEFT(AD272,4)="True",IF(_xlfn.XLOOKUP("Dst_CIDR_17_22",'Scoring_Config'!$A:$A,'Scoring_Config'!$D:$D,"Yes")="Yes",_xlfn.XLOOKUP("Dst_CIDR_17_22",'Scoring_Config'!$A:$A,'Scoring_Config'!$C:$C,5),0),0)+IF(LEFT(AE272,4)="True",IF(_xlfn.XLOOKUP("SrcZone_IsAny",'Scoring_Config'!$A:$A,'Scoring_Config'!$D:$D,"Yes")="Yes",_xlfn.XLOOKUP("SrcZone_IsAny",'Scoring_Config'!$A:$A,'Scoring_Config'!$C:$C,10),0),0)+IF(LEFT(AF272,4)="True",IF(_xlfn.XLOOKUP("DstZone_IsAny",'Scoring_Config'!$A:$A,'Scoring_Config'!$D:$D,"Yes")="Yes",_xlfn.XLOOKUP("DstZone_IsAny",'Scoring_Config'!$A:$A,'Scoring_Config'!$C:$C,10),0),0)+IF(LEFT(AG272,4)="True",IF(_xlfn.XLOOKUP("Service_Any_OR_RangeGt1000",'Scoring_Config'!$A:$A,'Scoring_Config'!$D:$D,"Yes")="Yes",_xlfn.XLOOKUP("Service_Any_OR_RangeGt1000",'Scoring_Config'!$A:$A,'Scoring_Config'!$C:$C,10),0),0)+IF(LEFT(AH272,4)="True",IF(_xlfn.XLOOKUP("App_Any_OR_RangeGt1000",'Scoring_Config'!$A:$A,'Scoring_Config'!$D:$D,"Yes")="Yes",_xlfn.XLOOKUP("App_Any_OR_RangeGt1000",'Scoring_Config'!$A:$A,'Scoring_Config'!$C:$C,10),0),0)+IF(LEFT(AI272,4)="True",IF(_xlfn.XLOOKUP("Service_Insecure_Match",'Scoring_Config'!$A:$A,'Scoring_Config'!$D:$D,"Yes")="Yes",_xlfn.XLOOKUP("Service_Insecure_Match",'Scoring_Config'!$A:$A,'Scoring_Config'!$C:$C,5),0),0)+IF(LEFT(AJ272,4)="True",IF(_xlfn.XLOOKUP("Risky_Inbound",'Scoring_Config'!$A:$A,'Scoring_Config'!$D:$D,"Yes")="Yes",_xlfn.XLOOKUP("Risky_Inbound",'Scoring_Config'!$A:$A,'Scoring_Config'!$C:$C,50),0),0)+IF(LEFT(AK272,4)="True",IF(_xlfn.XLOOKUP("Risky_Outbound",'Scoring_Config'!$A:$A,'Scoring_Config'!$D:$D,"Yes")="Yes",_xlfn.XLOOKUP("Risky_Outbound",'Scoring_Config'!$A:$A,'Scoring_Config'!$C:$C,25),0),0)+IF(LEFT(AZ272,4)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272,FIND(",",AL272)+1,100)),0)+IF(LEFT(AM272,4)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272,FIND(",",AN272)+1,100)),0)+IF(_xlfn.XLOOKUP("Profile_Scoring",'Scoring_Config'!$A:$A,'Scoring_Config'!$D:$D,"Yes")="Yes",VALUE(MID(AO272,FIND(",",AO272)+1,100)),0)+IF(_xlfn.XLOOKUP("Options_Scoring",'Scoring_Config'!$A:$A,'Scoring_Config'!$D:$D,"Yes")="Yes",VALUE(MID(AP272,FIND(",",AP272)+1,100)),0)))</f>
        <v>0</v>
      </c>
      <c r="AZ272" cm="1">
        <f t="array" ref="AZ272">IF(FALSE,"True," &amp; IF(_xlfn.XLOOKUP("Migrate_Insecure",'Scoring_Config'!$A:$A,'Scoring_Config'!$D:$D,"Yes")="Yes",_xlfn.XLOOKUP("Migrate_Insecure",'Scoring_Config'!$A:$A,'Scoring_Config'!$C:$C,10),0),"False,0")</f>
        <v>0</v>
      </c>
    </row>
    <row r="273" spans="1:52">
      <c r="A273" t="s">
        <v>1979</v>
      </c>
      <c r="B273" t="s">
        <v>2246</v>
      </c>
      <c r="C273" t="s">
        <v>3542</v>
      </c>
      <c r="D273" t="s">
        <v>3544</v>
      </c>
      <c r="E273" t="s">
        <v>3562</v>
      </c>
      <c r="F273" t="s">
        <v>3661</v>
      </c>
      <c r="G273" t="s">
        <v>224</v>
      </c>
      <c r="H273" t="s">
        <v>193</v>
      </c>
      <c r="I273" t="s">
        <v>3632</v>
      </c>
      <c r="J273" t="s">
        <v>925</v>
      </c>
      <c r="K273" t="s">
        <v>1754</v>
      </c>
      <c r="L273" t="s">
        <v>1325</v>
      </c>
      <c r="M273" t="s">
        <v>1973</v>
      </c>
      <c r="N273" t="s">
        <v>4315</v>
      </c>
      <c r="O273" t="s">
        <v>4319</v>
      </c>
      <c r="P273" t="s">
        <v>4323</v>
      </c>
      <c r="Q273" t="s">
        <v>4513</v>
      </c>
      <c r="R273" t="s">
        <v>5439</v>
      </c>
      <c r="S273" t="s">
        <v>4324</v>
      </c>
      <c r="T273" t="s">
        <v>5631</v>
      </c>
      <c r="U273" t="s">
        <v>6109</v>
      </c>
      <c r="Y273" cm="1">
        <f t="array" ref="Y273">IF(FALSE,"True," &amp; IF(_xlfn.XLOOKUP("Src_IsAny",'Scoring_Config'!$A:$A,'Scoring_Config'!$D:$D,"Yes")="Yes",_xlfn.XLOOKUP("Src_IsAny",'Scoring_Config'!$A:$A,'Scoring_Config'!$C:$C,10),0),"False,0")</f>
        <v>0</v>
      </c>
      <c r="Z273" cm="1">
        <f t="array" ref="Z273">IF(FALSE,"True," &amp; IF(_xlfn.XLOOKUP("Src_CIDR_Le_16",'Scoring_Config'!$A:$A,'Scoring_Config'!$D:$D,"Yes")="Yes",_xlfn.XLOOKUP("Src_CIDR_Le_16",'Scoring_Config'!$A:$A,'Scoring_Config'!$C:$C,10),0),"False,0")</f>
        <v>0</v>
      </c>
      <c r="AA273" cm="1">
        <f t="array" ref="AA273">IF(FALSE,"True," &amp; IF(_xlfn.XLOOKUP("Src_CIDR_17_22",'Scoring_Config'!$A:$A,'Scoring_Config'!$D:$D,"Yes")="Yes",_xlfn.XLOOKUP("Src_CIDR_17_22",'Scoring_Config'!$A:$A,'Scoring_Config'!$C:$C,5),0),"False,0")</f>
        <v>0</v>
      </c>
      <c r="AB273" cm="1">
        <f t="array" ref="AB273">IF(FALSE,"True," &amp; IF(_xlfn.XLOOKUP("Dst_IsAny",'Scoring_Config'!$A:$A,'Scoring_Config'!$D:$D,"Yes")="Yes",_xlfn.XLOOKUP("Dst_IsAny",'Scoring_Config'!$A:$A,'Scoring_Config'!$C:$C,10),0),"False,0")</f>
        <v>0</v>
      </c>
      <c r="AC273" cm="1">
        <f t="array" ref="AC273">IF(FALSE,"True," &amp; IF(_xlfn.XLOOKUP("Dst_CIDR_Le_16",'Scoring_Config'!$A:$A,'Scoring_Config'!$D:$D,"Yes")="Yes",_xlfn.XLOOKUP("Dst_CIDR_Le_16",'Scoring_Config'!$A:$A,'Scoring_Config'!$C:$C,10),0),"False,0")</f>
        <v>0</v>
      </c>
      <c r="AD273" cm="1">
        <f t="array" ref="AD273">IF(FALSE,"True," &amp; IF(_xlfn.XLOOKUP("Dst_CIDR_17_22",'Scoring_Config'!$A:$A,'Scoring_Config'!$D:$D,"Yes")="Yes",_xlfn.XLOOKUP("Dst_CIDR_17_22",'Scoring_Config'!$A:$A,'Scoring_Config'!$C:$C,5),0),"False,0")</f>
        <v>0</v>
      </c>
      <c r="AE273" cm="1">
        <f t="array" ref="AE273">IF(FALSE,"True," &amp; IF(_xlfn.XLOOKUP("SrcZone_IsAny",'Scoring_Config'!$A:$A,'Scoring_Config'!$D:$D,"Yes")="Yes",_xlfn.XLOOKUP("SrcZone_IsAny",'Scoring_Config'!$A:$A,'Scoring_Config'!$C:$C,10),0),"False,0")</f>
        <v>0</v>
      </c>
      <c r="AF273" cm="1">
        <f t="array" ref="AF273">IF(FALSE,"True," &amp; IF(_xlfn.XLOOKUP("DstZone_IsAny",'Scoring_Config'!$A:$A,'Scoring_Config'!$D:$D,"Yes")="Yes",_xlfn.XLOOKUP("DstZone_IsAny",'Scoring_Config'!$A:$A,'Scoring_Config'!$C:$C,10),0),"False,0")</f>
        <v>0</v>
      </c>
      <c r="AG273" cm="1">
        <f t="array" ref="AG27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73" cm="1">
        <f t="array" ref="AH273">IF(FALSE,"True," &amp; IF(_xlfn.XLOOKUP("App_Any_OR_RangeGt1000",'Scoring_Config'!$A:$A,'Scoring_Config'!$D:$D,"Yes")="Yes",_xlfn.XLOOKUP("App_Any_OR_RangeGt1000",'Scoring_Config'!$A:$A,'Scoring_Config'!$C:$C,10),0),"False,0")</f>
        <v>0</v>
      </c>
      <c r="AI273" cm="1">
        <f t="array" ref="AI273">IF(FALSE,"True," &amp; IF(_xlfn.XLOOKUP("Service_Insecure_Match",'Scoring_Config'!$A:$A,'Scoring_Config'!$D:$D,"Yes")="Yes",_xlfn.XLOOKUP("Service_Insecure_Match",'Scoring_Config'!$A:$A,'Scoring_Config'!$C:$C,5),0),"False,0")</f>
        <v>0</v>
      </c>
      <c r="AJ273" cm="1">
        <f t="array" ref="AJ273">IF(FALSE,"True," &amp; IF(_xlfn.XLOOKUP("Risky_Inbound",'Scoring_Config'!$A:$A,'Scoring_Config'!$D:$D,"Yes")="Yes",_xlfn.XLOOKUP("Risky_Inbound",'Scoring_Config'!$A:$A,'Scoring_Config'!$C:$C,50),0),"False,0")</f>
        <v>0</v>
      </c>
      <c r="AK273" cm="1">
        <f t="array" ref="AK273">IF(FALSE,"True," &amp; IF(_xlfn.XLOOKUP("Risky_Outbound",'Scoring_Config'!$A:$A,'Scoring_Config'!$D:$D,"Yes")="Yes",_xlfn.XLOOKUP("Risky_Outbound",'Scoring_Config'!$A:$A,'Scoring_Config'!$C:$C,25),0),"False,0")</f>
        <v>0</v>
      </c>
      <c r="AL273" t="s">
        <v>6699</v>
      </c>
      <c r="AM273" cm="1">
        <f t="array" ref="AM27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73" t="s">
        <v>6697</v>
      </c>
      <c r="AO273" t="s">
        <v>6697</v>
      </c>
      <c r="AP273" t="s">
        <v>6697</v>
      </c>
      <c r="AQ273" cm="1">
        <f t="array" ref="AQ273">IF(FALSE,"True," &amp; IF(_xlfn.XLOOKUP("Service_IsAny",'Scoring_Config'!$A:$A,'Scoring_Config'!$D:$D,"Yes")="Yes",_xlfn.XLOOKUP("Service_IsAny",'Scoring_Config'!$A:$A,'Scoring_Config'!$C:$C,0),0),"False,0")</f>
        <v>0</v>
      </c>
      <c r="AR273">
        <v>0</v>
      </c>
      <c r="AS273" cm="1">
        <f t="array" ref="AS273">IF(FALSE,"True," &amp; IF(_xlfn.XLOOKUP("Service_RangeGt1000",'Scoring_Config'!$A:$A,'Scoring_Config'!$D:$D,"Yes")="Yes",_xlfn.XLOOKUP("Service_RangeGt1000",'Scoring_Config'!$A:$A,'Scoring_Config'!$C:$C,0),0),"False,0")</f>
        <v>0</v>
      </c>
      <c r="AT273" cm="1">
        <f t="array" ref="AT273">IF(FALSE,"True," &amp; IF(_xlfn.XLOOKUP("App_IsAny",'Scoring_Config'!$A:$A,'Scoring_Config'!$D:$D,"Yes")="Yes",_xlfn.XLOOKUP("App_IsAny",'Scoring_Config'!$A:$A,'Scoring_Config'!$C:$C,0),0),"False,0")</f>
        <v>0</v>
      </c>
      <c r="AU273">
        <v>0</v>
      </c>
      <c r="AV273" cm="1">
        <f t="array" ref="AV273">IF(FALSE,"True," &amp; IF(_xlfn.XLOOKUP("App_RangeGt1000",'Scoring_Config'!$A:$A,'Scoring_Config'!$D:$D,"Yes")="Yes",_xlfn.XLOOKUP("App_RangeGt1000",'Scoring_Config'!$A:$A,'Scoring_Config'!$C:$C,0),0),"False,0")</f>
        <v>0</v>
      </c>
      <c r="AW273" cm="1">
        <f t="array" ref="AW273">IF(FALSE,"True," &amp; IF(_xlfn.XLOOKUP("Action_IsDenyOrDrop",'Scoring_Config'!$A:$A,'Scoring_Config'!$D:$D,"Yes")="Yes",_xlfn.XLOOKUP("Action_IsDenyOrDrop",'Scoring_Config'!$A:$A,'Scoring_Config'!$C:$C,0),0),"False,0")</f>
        <v>0</v>
      </c>
      <c r="AX273" cm="1">
        <f t="array" ref="AX273">IF(LEFT(AW273,4)="True",0,(IF(LEFT(Y273,4)="True",IF(_xlfn.XLOOKUP("Src_IsAny",'Scoring_Config'!$A:$A,'Scoring_Config'!$D:$D,"Yes")="Yes",_xlfn.XLOOKUP("Src_IsAny",'Scoring_Config'!$A:$A,'Scoring_Config'!$C:$C,10),0),0)+IF(LEFT(Z273,4)="True",IF(_xlfn.XLOOKUP("Src_CIDR_Le_16",'Scoring_Config'!$A:$A,'Scoring_Config'!$D:$D,"Yes")="Yes",_xlfn.XLOOKUP("Src_CIDR_Le_16",'Scoring_Config'!$A:$A,'Scoring_Config'!$C:$C,10),0),0)+IF(LEFT(AA273,4)="True",IF(_xlfn.XLOOKUP("Src_CIDR_17_22",'Scoring_Config'!$A:$A,'Scoring_Config'!$D:$D,"Yes")="Yes",_xlfn.XLOOKUP("Src_CIDR_17_22",'Scoring_Config'!$A:$A,'Scoring_Config'!$C:$C,5),0),0)+IF(LEFT(AB273,4)="True",IF(_xlfn.XLOOKUP("Dst_IsAny",'Scoring_Config'!$A:$A,'Scoring_Config'!$D:$D,"Yes")="Yes",_xlfn.XLOOKUP("Dst_IsAny",'Scoring_Config'!$A:$A,'Scoring_Config'!$C:$C,10),0),0)+IF(LEFT(AC273,4)="True",IF(_xlfn.XLOOKUP("Dst_CIDR_Le_16",'Scoring_Config'!$A:$A,'Scoring_Config'!$D:$D,"Yes")="Yes",_xlfn.XLOOKUP("Dst_CIDR_Le_16",'Scoring_Config'!$A:$A,'Scoring_Config'!$C:$C,10),0),0)+IF(LEFT(AD273,4)="True",IF(_xlfn.XLOOKUP("Dst_CIDR_17_22",'Scoring_Config'!$A:$A,'Scoring_Config'!$D:$D,"Yes")="Yes",_xlfn.XLOOKUP("Dst_CIDR_17_22",'Scoring_Config'!$A:$A,'Scoring_Config'!$C:$C,5),0),0)+IF(LEFT(AE273,4)="True",IF(_xlfn.XLOOKUP("SrcZone_IsAny",'Scoring_Config'!$A:$A,'Scoring_Config'!$D:$D,"Yes")="Yes",_xlfn.XLOOKUP("SrcZone_IsAny",'Scoring_Config'!$A:$A,'Scoring_Config'!$C:$C,10),0),0)+IF(LEFT(AF273,4)="True",IF(_xlfn.XLOOKUP("DstZone_IsAny",'Scoring_Config'!$A:$A,'Scoring_Config'!$D:$D,"Yes")="Yes",_xlfn.XLOOKUP("DstZone_IsAny",'Scoring_Config'!$A:$A,'Scoring_Config'!$C:$C,10),0),0)+IF(LEFT(AG273,4)="True",IF(_xlfn.XLOOKUP("Service_Any_OR_RangeGt1000",'Scoring_Config'!$A:$A,'Scoring_Config'!$D:$D,"Yes")="Yes",_xlfn.XLOOKUP("Service_Any_OR_RangeGt1000",'Scoring_Config'!$A:$A,'Scoring_Config'!$C:$C,10),0),0)+IF(LEFT(AH273,4)="True",IF(_xlfn.XLOOKUP("App_Any_OR_RangeGt1000",'Scoring_Config'!$A:$A,'Scoring_Config'!$D:$D,"Yes")="Yes",_xlfn.XLOOKUP("App_Any_OR_RangeGt1000",'Scoring_Config'!$A:$A,'Scoring_Config'!$C:$C,10),0),0)+IF(LEFT(AI273,4)="True",IF(_xlfn.XLOOKUP("Service_Insecure_Match",'Scoring_Config'!$A:$A,'Scoring_Config'!$D:$D,"Yes")="Yes",_xlfn.XLOOKUP("Service_Insecure_Match",'Scoring_Config'!$A:$A,'Scoring_Config'!$C:$C,5),0),0)+IF(LEFT(AJ273,4)="True",IF(_xlfn.XLOOKUP("Risky_Inbound",'Scoring_Config'!$A:$A,'Scoring_Config'!$D:$D,"Yes")="Yes",_xlfn.XLOOKUP("Risky_Inbound",'Scoring_Config'!$A:$A,'Scoring_Config'!$C:$C,50),0),0)+IF(LEFT(AK273,4)="True",IF(_xlfn.XLOOKUP("Risky_Outbound",'Scoring_Config'!$A:$A,'Scoring_Config'!$D:$D,"Yes")="Yes",_xlfn.XLOOKUP("Risky_Outbound",'Scoring_Config'!$A:$A,'Scoring_Config'!$C:$C,25),0),0)+IF(LEFT(AZ273,4)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273,FIND(",",AL273)+1,100)),0)+IF(LEFT(AM273,4)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273,FIND(",",AN273)+1,100)),0)+IF(_xlfn.XLOOKUP("Profile_Scoring",'Scoring_Config'!$A:$A,'Scoring_Config'!$D:$D,"Yes")="Yes",VALUE(MID(AO273,FIND(",",AO273)+1,100)),0)+IF(_xlfn.XLOOKUP("Options_Scoring",'Scoring_Config'!$A:$A,'Scoring_Config'!$D:$D,"Yes")="Yes",VALUE(MID(AP273,FIND(",",AP273)+1,100)),0)))</f>
        <v>0</v>
      </c>
      <c r="AZ273" cm="1">
        <f t="array" ref="AZ273">IF(FALSE,"True," &amp; IF(_xlfn.XLOOKUP("Migrate_Insecure",'Scoring_Config'!$A:$A,'Scoring_Config'!$D:$D,"Yes")="Yes",_xlfn.XLOOKUP("Migrate_Insecure",'Scoring_Config'!$A:$A,'Scoring_Config'!$C:$C,10),0),"False,0")</f>
        <v>0</v>
      </c>
    </row>
    <row r="274" spans="1:52">
      <c r="A274" t="s">
        <v>1979</v>
      </c>
      <c r="B274" t="s">
        <v>2247</v>
      </c>
      <c r="C274" t="s">
        <v>3542</v>
      </c>
      <c r="D274" t="s">
        <v>3544</v>
      </c>
      <c r="E274" t="s">
        <v>3562</v>
      </c>
      <c r="F274" t="s">
        <v>3661</v>
      </c>
      <c r="G274" t="s">
        <v>224</v>
      </c>
      <c r="H274" t="s">
        <v>4069</v>
      </c>
      <c r="I274" t="s">
        <v>3632</v>
      </c>
      <c r="J274" t="s">
        <v>926</v>
      </c>
      <c r="K274" t="s">
        <v>1729</v>
      </c>
      <c r="L274" t="s">
        <v>1325</v>
      </c>
      <c r="M274" t="s">
        <v>1973</v>
      </c>
      <c r="N274" t="s">
        <v>4315</v>
      </c>
      <c r="O274" t="s">
        <v>4319</v>
      </c>
      <c r="P274" t="s">
        <v>4323</v>
      </c>
      <c r="Q274" t="s">
        <v>4514</v>
      </c>
      <c r="R274" t="s">
        <v>5439</v>
      </c>
      <c r="S274" t="s">
        <v>4324</v>
      </c>
      <c r="T274" t="s">
        <v>5577</v>
      </c>
      <c r="U274" t="s">
        <v>6104</v>
      </c>
      <c r="Y274" cm="1">
        <f t="array" ref="Y274">IF(FALSE,"True," &amp; IF(_xlfn.XLOOKUP("Src_IsAny",'Scoring_Config'!$A:$A,'Scoring_Config'!$D:$D,"Yes")="Yes",_xlfn.XLOOKUP("Src_IsAny",'Scoring_Config'!$A:$A,'Scoring_Config'!$C:$C,10),0),"False,0")</f>
        <v>0</v>
      </c>
      <c r="Z274" cm="1">
        <f t="array" ref="Z274">IF(FALSE,"True," &amp; IF(_xlfn.XLOOKUP("Src_CIDR_Le_16",'Scoring_Config'!$A:$A,'Scoring_Config'!$D:$D,"Yes")="Yes",_xlfn.XLOOKUP("Src_CIDR_Le_16",'Scoring_Config'!$A:$A,'Scoring_Config'!$C:$C,10),0),"False,0")</f>
        <v>0</v>
      </c>
      <c r="AA274" cm="1">
        <f t="array" ref="AA274">IF(FALSE,"True," &amp; IF(_xlfn.XLOOKUP("Src_CIDR_17_22",'Scoring_Config'!$A:$A,'Scoring_Config'!$D:$D,"Yes")="Yes",_xlfn.XLOOKUP("Src_CIDR_17_22",'Scoring_Config'!$A:$A,'Scoring_Config'!$C:$C,5),0),"False,0")</f>
        <v>0</v>
      </c>
      <c r="AB274" cm="1">
        <f t="array" ref="AB274">IF(FALSE,"True," &amp; IF(_xlfn.XLOOKUP("Dst_IsAny",'Scoring_Config'!$A:$A,'Scoring_Config'!$D:$D,"Yes")="Yes",_xlfn.XLOOKUP("Dst_IsAny",'Scoring_Config'!$A:$A,'Scoring_Config'!$C:$C,10),0),"False,0")</f>
        <v>0</v>
      </c>
      <c r="AC274" cm="1">
        <f t="array" ref="AC274">IF(FALSE,"True," &amp; IF(_xlfn.XLOOKUP("Dst_CIDR_Le_16",'Scoring_Config'!$A:$A,'Scoring_Config'!$D:$D,"Yes")="Yes",_xlfn.XLOOKUP("Dst_CIDR_Le_16",'Scoring_Config'!$A:$A,'Scoring_Config'!$C:$C,10),0),"False,0")</f>
        <v>0</v>
      </c>
      <c r="AD274" cm="1">
        <f t="array" ref="AD274">IF(FALSE,"True," &amp; IF(_xlfn.XLOOKUP("Dst_CIDR_17_22",'Scoring_Config'!$A:$A,'Scoring_Config'!$D:$D,"Yes")="Yes",_xlfn.XLOOKUP("Dst_CIDR_17_22",'Scoring_Config'!$A:$A,'Scoring_Config'!$C:$C,5),0),"False,0")</f>
        <v>0</v>
      </c>
      <c r="AE274" cm="1">
        <f t="array" ref="AE274">IF(FALSE,"True," &amp; IF(_xlfn.XLOOKUP("SrcZone_IsAny",'Scoring_Config'!$A:$A,'Scoring_Config'!$D:$D,"Yes")="Yes",_xlfn.XLOOKUP("SrcZone_IsAny",'Scoring_Config'!$A:$A,'Scoring_Config'!$C:$C,10),0),"False,0")</f>
        <v>0</v>
      </c>
      <c r="AF274" cm="1">
        <f t="array" ref="AF274">IF(FALSE,"True," &amp; IF(_xlfn.XLOOKUP("DstZone_IsAny",'Scoring_Config'!$A:$A,'Scoring_Config'!$D:$D,"Yes")="Yes",_xlfn.XLOOKUP("DstZone_IsAny",'Scoring_Config'!$A:$A,'Scoring_Config'!$C:$C,10),0),"False,0")</f>
        <v>0</v>
      </c>
      <c r="AG274" cm="1">
        <f t="array" ref="AG27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74" cm="1">
        <f t="array" ref="AH274">IF(FALSE,"True," &amp; IF(_xlfn.XLOOKUP("App_Any_OR_RangeGt1000",'Scoring_Config'!$A:$A,'Scoring_Config'!$D:$D,"Yes")="Yes",_xlfn.XLOOKUP("App_Any_OR_RangeGt1000",'Scoring_Config'!$A:$A,'Scoring_Config'!$C:$C,10),0),"False,0")</f>
        <v>0</v>
      </c>
      <c r="AI274" cm="1">
        <f t="array" ref="AI274">IF(FALSE,"True," &amp; IF(_xlfn.XLOOKUP("Service_Insecure_Match",'Scoring_Config'!$A:$A,'Scoring_Config'!$D:$D,"Yes")="Yes",_xlfn.XLOOKUP("Service_Insecure_Match",'Scoring_Config'!$A:$A,'Scoring_Config'!$C:$C,5),0),"False,0")</f>
        <v>0</v>
      </c>
      <c r="AJ274" cm="1">
        <f t="array" ref="AJ274">IF(FALSE,"True," &amp; IF(_xlfn.XLOOKUP("Risky_Inbound",'Scoring_Config'!$A:$A,'Scoring_Config'!$D:$D,"Yes")="Yes",_xlfn.XLOOKUP("Risky_Inbound",'Scoring_Config'!$A:$A,'Scoring_Config'!$C:$C,50),0),"False,0")</f>
        <v>0</v>
      </c>
      <c r="AK274" cm="1">
        <f t="array" ref="AK274">IF(FALSE,"True," &amp; IF(_xlfn.XLOOKUP("Risky_Outbound",'Scoring_Config'!$A:$A,'Scoring_Config'!$D:$D,"Yes")="Yes",_xlfn.XLOOKUP("Risky_Outbound",'Scoring_Config'!$A:$A,'Scoring_Config'!$C:$C,25),0),"False,0")</f>
        <v>0</v>
      </c>
      <c r="AL274" t="s">
        <v>6699</v>
      </c>
      <c r="AM274" cm="1">
        <f t="array" ref="AM27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74" t="s">
        <v>6697</v>
      </c>
      <c r="AO274" t="s">
        <v>6697</v>
      </c>
      <c r="AP274" t="s">
        <v>6697</v>
      </c>
      <c r="AQ274" cm="1">
        <f t="array" ref="AQ274">IF(FALSE,"True," &amp; IF(_xlfn.XLOOKUP("Service_IsAny",'Scoring_Config'!$A:$A,'Scoring_Config'!$D:$D,"Yes")="Yes",_xlfn.XLOOKUP("Service_IsAny",'Scoring_Config'!$A:$A,'Scoring_Config'!$C:$C,0),0),"False,0")</f>
        <v>0</v>
      </c>
      <c r="AR274">
        <v>0</v>
      </c>
      <c r="AS274" cm="1">
        <f t="array" ref="AS274">IF(FALSE,"True," &amp; IF(_xlfn.XLOOKUP("Service_RangeGt1000",'Scoring_Config'!$A:$A,'Scoring_Config'!$D:$D,"Yes")="Yes",_xlfn.XLOOKUP("Service_RangeGt1000",'Scoring_Config'!$A:$A,'Scoring_Config'!$C:$C,0),0),"False,0")</f>
        <v>0</v>
      </c>
      <c r="AT274" cm="1">
        <f t="array" ref="AT274">IF(FALSE,"True," &amp; IF(_xlfn.XLOOKUP("App_IsAny",'Scoring_Config'!$A:$A,'Scoring_Config'!$D:$D,"Yes")="Yes",_xlfn.XLOOKUP("App_IsAny",'Scoring_Config'!$A:$A,'Scoring_Config'!$C:$C,0),0),"False,0")</f>
        <v>0</v>
      </c>
      <c r="AU274">
        <v>0</v>
      </c>
      <c r="AV274" cm="1">
        <f t="array" ref="AV274">IF(FALSE,"True," &amp; IF(_xlfn.XLOOKUP("App_RangeGt1000",'Scoring_Config'!$A:$A,'Scoring_Config'!$D:$D,"Yes")="Yes",_xlfn.XLOOKUP("App_RangeGt1000",'Scoring_Config'!$A:$A,'Scoring_Config'!$C:$C,0),0),"False,0")</f>
        <v>0</v>
      </c>
      <c r="AW274" cm="1">
        <f t="array" ref="AW274">IF(FALSE,"True," &amp; IF(_xlfn.XLOOKUP("Action_IsDenyOrDrop",'Scoring_Config'!$A:$A,'Scoring_Config'!$D:$D,"Yes")="Yes",_xlfn.XLOOKUP("Action_IsDenyOrDrop",'Scoring_Config'!$A:$A,'Scoring_Config'!$C:$C,0),0),"False,0")</f>
        <v>0</v>
      </c>
      <c r="AX274" cm="1">
        <f t="array" ref="AX274">IF(LEFT(AW274,4)="True",0,(IF(LEFT(Y274,4)="True",IF(_xlfn.XLOOKUP("Src_IsAny",'Scoring_Config'!$A:$A,'Scoring_Config'!$D:$D,"Yes")="Yes",_xlfn.XLOOKUP("Src_IsAny",'Scoring_Config'!$A:$A,'Scoring_Config'!$C:$C,10),0),0)+IF(LEFT(Z274,4)="True",IF(_xlfn.XLOOKUP("Src_CIDR_Le_16",'Scoring_Config'!$A:$A,'Scoring_Config'!$D:$D,"Yes")="Yes",_xlfn.XLOOKUP("Src_CIDR_Le_16",'Scoring_Config'!$A:$A,'Scoring_Config'!$C:$C,10),0),0)+IF(LEFT(AA274,4)="True",IF(_xlfn.XLOOKUP("Src_CIDR_17_22",'Scoring_Config'!$A:$A,'Scoring_Config'!$D:$D,"Yes")="Yes",_xlfn.XLOOKUP("Src_CIDR_17_22",'Scoring_Config'!$A:$A,'Scoring_Config'!$C:$C,5),0),0)+IF(LEFT(AB274,4)="True",IF(_xlfn.XLOOKUP("Dst_IsAny",'Scoring_Config'!$A:$A,'Scoring_Config'!$D:$D,"Yes")="Yes",_xlfn.XLOOKUP("Dst_IsAny",'Scoring_Config'!$A:$A,'Scoring_Config'!$C:$C,10),0),0)+IF(LEFT(AC274,4)="True",IF(_xlfn.XLOOKUP("Dst_CIDR_Le_16",'Scoring_Config'!$A:$A,'Scoring_Config'!$D:$D,"Yes")="Yes",_xlfn.XLOOKUP("Dst_CIDR_Le_16",'Scoring_Config'!$A:$A,'Scoring_Config'!$C:$C,10),0),0)+IF(LEFT(AD274,4)="True",IF(_xlfn.XLOOKUP("Dst_CIDR_17_22",'Scoring_Config'!$A:$A,'Scoring_Config'!$D:$D,"Yes")="Yes",_xlfn.XLOOKUP("Dst_CIDR_17_22",'Scoring_Config'!$A:$A,'Scoring_Config'!$C:$C,5),0),0)+IF(LEFT(AE274,4)="True",IF(_xlfn.XLOOKUP("SrcZone_IsAny",'Scoring_Config'!$A:$A,'Scoring_Config'!$D:$D,"Yes")="Yes",_xlfn.XLOOKUP("SrcZone_IsAny",'Scoring_Config'!$A:$A,'Scoring_Config'!$C:$C,10),0),0)+IF(LEFT(AF274,4)="True",IF(_xlfn.XLOOKUP("DstZone_IsAny",'Scoring_Config'!$A:$A,'Scoring_Config'!$D:$D,"Yes")="Yes",_xlfn.XLOOKUP("DstZone_IsAny",'Scoring_Config'!$A:$A,'Scoring_Config'!$C:$C,10),0),0)+IF(LEFT(AG274,4)="True",IF(_xlfn.XLOOKUP("Service_Any_OR_RangeGt1000",'Scoring_Config'!$A:$A,'Scoring_Config'!$D:$D,"Yes")="Yes",_xlfn.XLOOKUP("Service_Any_OR_RangeGt1000",'Scoring_Config'!$A:$A,'Scoring_Config'!$C:$C,10),0),0)+IF(LEFT(AH274,4)="True",IF(_xlfn.XLOOKUP("App_Any_OR_RangeGt1000",'Scoring_Config'!$A:$A,'Scoring_Config'!$D:$D,"Yes")="Yes",_xlfn.XLOOKUP("App_Any_OR_RangeGt1000",'Scoring_Config'!$A:$A,'Scoring_Config'!$C:$C,10),0),0)+IF(LEFT(AI274,4)="True",IF(_xlfn.XLOOKUP("Service_Insecure_Match",'Scoring_Config'!$A:$A,'Scoring_Config'!$D:$D,"Yes")="Yes",_xlfn.XLOOKUP("Service_Insecure_Match",'Scoring_Config'!$A:$A,'Scoring_Config'!$C:$C,5),0),0)+IF(LEFT(AJ274,4)="True",IF(_xlfn.XLOOKUP("Risky_Inbound",'Scoring_Config'!$A:$A,'Scoring_Config'!$D:$D,"Yes")="Yes",_xlfn.XLOOKUP("Risky_Inbound",'Scoring_Config'!$A:$A,'Scoring_Config'!$C:$C,50),0),0)+IF(LEFT(AK274,4)="True",IF(_xlfn.XLOOKUP("Risky_Outbound",'Scoring_Config'!$A:$A,'Scoring_Config'!$D:$D,"Yes")="Yes",_xlfn.XLOOKUP("Risky_Outbound",'Scoring_Config'!$A:$A,'Scoring_Config'!$C:$C,25),0),0)+IF(LEFT(AZ274,4)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274,FIND(",",AL274)+1,100)),0)+IF(LEFT(AM274,4)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274,FIND(",",AN274)+1,100)),0)+IF(_xlfn.XLOOKUP("Profile_Scoring",'Scoring_Config'!$A:$A,'Scoring_Config'!$D:$D,"Yes")="Yes",VALUE(MID(AO274,FIND(",",AO274)+1,100)),0)+IF(_xlfn.XLOOKUP("Options_Scoring",'Scoring_Config'!$A:$A,'Scoring_Config'!$D:$D,"Yes")="Yes",VALUE(MID(AP274,FIND(",",AP274)+1,100)),0)))</f>
        <v>0</v>
      </c>
      <c r="AZ274" cm="1">
        <f t="array" ref="AZ274">IF(FALSE,"True," &amp; IF(_xlfn.XLOOKUP("Migrate_Insecure",'Scoring_Config'!$A:$A,'Scoring_Config'!$D:$D,"Yes")="Yes",_xlfn.XLOOKUP("Migrate_Insecure",'Scoring_Config'!$A:$A,'Scoring_Config'!$C:$C,10),0),"False,0")</f>
        <v>0</v>
      </c>
    </row>
    <row r="275" spans="1:52">
      <c r="A275" t="s">
        <v>1979</v>
      </c>
      <c r="B275" t="s">
        <v>2248</v>
      </c>
      <c r="C275" t="s">
        <v>3542</v>
      </c>
      <c r="D275" t="s">
        <v>3545</v>
      </c>
      <c r="E275" t="s">
        <v>3563</v>
      </c>
      <c r="F275" t="s">
        <v>3662</v>
      </c>
      <c r="G275" t="s">
        <v>225</v>
      </c>
      <c r="H275" t="s">
        <v>174</v>
      </c>
      <c r="I275" t="s">
        <v>4111</v>
      </c>
      <c r="J275" t="s">
        <v>927</v>
      </c>
      <c r="K275" t="s">
        <v>1667</v>
      </c>
      <c r="L275" t="s">
        <v>1327</v>
      </c>
      <c r="M275" t="s">
        <v>1974</v>
      </c>
      <c r="N275" t="s">
        <v>4315</v>
      </c>
      <c r="O275" t="s">
        <v>4319</v>
      </c>
      <c r="P275" t="s">
        <v>4323</v>
      </c>
      <c r="Q275" t="s">
        <v>4515</v>
      </c>
      <c r="R275" t="s">
        <v>5439</v>
      </c>
      <c r="S275" t="s">
        <v>4324</v>
      </c>
      <c r="T275" t="s">
        <v>5642</v>
      </c>
      <c r="U275" t="s">
        <v>5804</v>
      </c>
      <c r="Y275" cm="1">
        <f t="array" ref="Y275">IF(FALSE,"True," &amp; IF(_xlfn.XLOOKUP("Src_IsAny",'Scoring_Config'!$A:$A,'Scoring_Config'!$D:$D,"Yes")="Yes",_xlfn.XLOOKUP("Src_IsAny",'Scoring_Config'!$A:$A,'Scoring_Config'!$C:$C,10),0),"False,0")</f>
        <v>0</v>
      </c>
      <c r="Z275" cm="1">
        <f t="array" ref="Z275">IF(FALSE,"True," &amp; IF(_xlfn.XLOOKUP("Src_CIDR_Le_16",'Scoring_Config'!$A:$A,'Scoring_Config'!$D:$D,"Yes")="Yes",_xlfn.XLOOKUP("Src_CIDR_Le_16",'Scoring_Config'!$A:$A,'Scoring_Config'!$C:$C,10),0),"False,0")</f>
        <v>0</v>
      </c>
      <c r="AA275" cm="1">
        <f t="array" ref="AA275">IF(FALSE,"True," &amp; IF(_xlfn.XLOOKUP("Src_CIDR_17_22",'Scoring_Config'!$A:$A,'Scoring_Config'!$D:$D,"Yes")="Yes",_xlfn.XLOOKUP("Src_CIDR_17_22",'Scoring_Config'!$A:$A,'Scoring_Config'!$C:$C,5),0),"False,0")</f>
        <v>0</v>
      </c>
      <c r="AB275" cm="1">
        <f t="array" ref="AB275">IF(FALSE,"True," &amp; IF(_xlfn.XLOOKUP("Dst_IsAny",'Scoring_Config'!$A:$A,'Scoring_Config'!$D:$D,"Yes")="Yes",_xlfn.XLOOKUP("Dst_IsAny",'Scoring_Config'!$A:$A,'Scoring_Config'!$C:$C,10),0),"False,0")</f>
        <v>0</v>
      </c>
      <c r="AC275" cm="1">
        <f t="array" ref="AC275">IF(FALSE,"True," &amp; IF(_xlfn.XLOOKUP("Dst_CIDR_Le_16",'Scoring_Config'!$A:$A,'Scoring_Config'!$D:$D,"Yes")="Yes",_xlfn.XLOOKUP("Dst_CIDR_Le_16",'Scoring_Config'!$A:$A,'Scoring_Config'!$C:$C,10),0),"False,0")</f>
        <v>0</v>
      </c>
      <c r="AD275" cm="1">
        <f t="array" ref="AD275">IF(FALSE,"True," &amp; IF(_xlfn.XLOOKUP("Dst_CIDR_17_22",'Scoring_Config'!$A:$A,'Scoring_Config'!$D:$D,"Yes")="Yes",_xlfn.XLOOKUP("Dst_CIDR_17_22",'Scoring_Config'!$A:$A,'Scoring_Config'!$C:$C,5),0),"False,0")</f>
        <v>0</v>
      </c>
      <c r="AE275" cm="1">
        <f t="array" ref="AE275">IF(FALSE,"True," &amp; IF(_xlfn.XLOOKUP("SrcZone_IsAny",'Scoring_Config'!$A:$A,'Scoring_Config'!$D:$D,"Yes")="Yes",_xlfn.XLOOKUP("SrcZone_IsAny",'Scoring_Config'!$A:$A,'Scoring_Config'!$C:$C,10),0),"False,0")</f>
        <v>0</v>
      </c>
      <c r="AF275" cm="1">
        <f t="array" ref="AF275">IF(FALSE,"True," &amp; IF(_xlfn.XLOOKUP("DstZone_IsAny",'Scoring_Config'!$A:$A,'Scoring_Config'!$D:$D,"Yes")="Yes",_xlfn.XLOOKUP("DstZone_IsAny",'Scoring_Config'!$A:$A,'Scoring_Config'!$C:$C,10),0),"False,0")</f>
        <v>0</v>
      </c>
      <c r="AG275" cm="1">
        <f t="array" ref="AG27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75" cm="1">
        <f t="array" ref="AH275">IF(FALSE,"True," &amp; IF(_xlfn.XLOOKUP("App_Any_OR_RangeGt1000",'Scoring_Config'!$A:$A,'Scoring_Config'!$D:$D,"Yes")="Yes",_xlfn.XLOOKUP("App_Any_OR_RangeGt1000",'Scoring_Config'!$A:$A,'Scoring_Config'!$C:$C,10),0),"False,0")</f>
        <v>0</v>
      </c>
      <c r="AI275" cm="1">
        <f t="array" ref="AI275">IF(FALSE,"True," &amp; IF(_xlfn.XLOOKUP("Service_Insecure_Match",'Scoring_Config'!$A:$A,'Scoring_Config'!$D:$D,"Yes")="Yes",_xlfn.XLOOKUP("Service_Insecure_Match",'Scoring_Config'!$A:$A,'Scoring_Config'!$C:$C,5),0),"False,0")</f>
        <v>0</v>
      </c>
      <c r="AJ275" cm="1">
        <f t="array" ref="AJ275">IF(FALSE,"True," &amp; IF(_xlfn.XLOOKUP("Risky_Inbound",'Scoring_Config'!$A:$A,'Scoring_Config'!$D:$D,"Yes")="Yes",_xlfn.XLOOKUP("Risky_Inbound",'Scoring_Config'!$A:$A,'Scoring_Config'!$C:$C,50),0),"False,0")</f>
        <v>0</v>
      </c>
      <c r="AK275" cm="1">
        <f t="array" ref="AK275">IF(FALSE,"True," &amp; IF(_xlfn.XLOOKUP("Risky_Outbound",'Scoring_Config'!$A:$A,'Scoring_Config'!$D:$D,"Yes")="Yes",_xlfn.XLOOKUP("Risky_Outbound",'Scoring_Config'!$A:$A,'Scoring_Config'!$C:$C,25),0),"False,0")</f>
        <v>0</v>
      </c>
      <c r="AL275" t="s">
        <v>6699</v>
      </c>
      <c r="AM275" cm="1">
        <f t="array" ref="AM27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75" t="s">
        <v>6697</v>
      </c>
      <c r="AO275" t="s">
        <v>6697</v>
      </c>
      <c r="AP275" t="s">
        <v>6697</v>
      </c>
      <c r="AQ275" cm="1">
        <f t="array" ref="AQ275">IF(FALSE,"True," &amp; IF(_xlfn.XLOOKUP("Service_IsAny",'Scoring_Config'!$A:$A,'Scoring_Config'!$D:$D,"Yes")="Yes",_xlfn.XLOOKUP("Service_IsAny",'Scoring_Config'!$A:$A,'Scoring_Config'!$C:$C,0),0),"False,0")</f>
        <v>0</v>
      </c>
      <c r="AR275">
        <v>0</v>
      </c>
      <c r="AS275" cm="1">
        <f t="array" ref="AS275">IF(FALSE,"True," &amp; IF(_xlfn.XLOOKUP("Service_RangeGt1000",'Scoring_Config'!$A:$A,'Scoring_Config'!$D:$D,"Yes")="Yes",_xlfn.XLOOKUP("Service_RangeGt1000",'Scoring_Config'!$A:$A,'Scoring_Config'!$C:$C,0),0),"False,0")</f>
        <v>0</v>
      </c>
      <c r="AT275" cm="1">
        <f t="array" ref="AT275">IF(FALSE,"True," &amp; IF(_xlfn.XLOOKUP("App_IsAny",'Scoring_Config'!$A:$A,'Scoring_Config'!$D:$D,"Yes")="Yes",_xlfn.XLOOKUP("App_IsAny",'Scoring_Config'!$A:$A,'Scoring_Config'!$C:$C,0),0),"False,0")</f>
        <v>0</v>
      </c>
      <c r="AU275">
        <v>1</v>
      </c>
      <c r="AV275" cm="1">
        <f t="array" ref="AV275">IF(FALSE,"True," &amp; IF(_xlfn.XLOOKUP("App_RangeGt1000",'Scoring_Config'!$A:$A,'Scoring_Config'!$D:$D,"Yes")="Yes",_xlfn.XLOOKUP("App_RangeGt1000",'Scoring_Config'!$A:$A,'Scoring_Config'!$C:$C,0),0),"False,0")</f>
        <v>0</v>
      </c>
      <c r="AW275" cm="1">
        <f t="array" ref="AW275">IF(FALSE,"True," &amp; IF(_xlfn.XLOOKUP("Action_IsDenyOrDrop",'Scoring_Config'!$A:$A,'Scoring_Config'!$D:$D,"Yes")="Yes",_xlfn.XLOOKUP("Action_IsDenyOrDrop",'Scoring_Config'!$A:$A,'Scoring_Config'!$C:$C,0),0),"False,0")</f>
        <v>0</v>
      </c>
      <c r="AX275" cm="1">
        <f t="array" ref="AX275">IF(LEFT(AW275,4)="True",0,(IF(LEFT(Y275,4)="True",IF(_xlfn.XLOOKUP("Src_IsAny",'Scoring_Config'!$A:$A,'Scoring_Config'!$D:$D,"Yes")="Yes",_xlfn.XLOOKUP("Src_IsAny",'Scoring_Config'!$A:$A,'Scoring_Config'!$C:$C,10),0),0)+IF(LEFT(Z275,4)="True",IF(_xlfn.XLOOKUP("Src_CIDR_Le_16",'Scoring_Config'!$A:$A,'Scoring_Config'!$D:$D,"Yes")="Yes",_xlfn.XLOOKUP("Src_CIDR_Le_16",'Scoring_Config'!$A:$A,'Scoring_Config'!$C:$C,10),0),0)+IF(LEFT(AA275,4)="True",IF(_xlfn.XLOOKUP("Src_CIDR_17_22",'Scoring_Config'!$A:$A,'Scoring_Config'!$D:$D,"Yes")="Yes",_xlfn.XLOOKUP("Src_CIDR_17_22",'Scoring_Config'!$A:$A,'Scoring_Config'!$C:$C,5),0),0)+IF(LEFT(AB275,4)="True",IF(_xlfn.XLOOKUP("Dst_IsAny",'Scoring_Config'!$A:$A,'Scoring_Config'!$D:$D,"Yes")="Yes",_xlfn.XLOOKUP("Dst_IsAny",'Scoring_Config'!$A:$A,'Scoring_Config'!$C:$C,10),0),0)+IF(LEFT(AC275,4)="True",IF(_xlfn.XLOOKUP("Dst_CIDR_Le_16",'Scoring_Config'!$A:$A,'Scoring_Config'!$D:$D,"Yes")="Yes",_xlfn.XLOOKUP("Dst_CIDR_Le_16",'Scoring_Config'!$A:$A,'Scoring_Config'!$C:$C,10),0),0)+IF(LEFT(AD275,4)="True",IF(_xlfn.XLOOKUP("Dst_CIDR_17_22",'Scoring_Config'!$A:$A,'Scoring_Config'!$D:$D,"Yes")="Yes",_xlfn.XLOOKUP("Dst_CIDR_17_22",'Scoring_Config'!$A:$A,'Scoring_Config'!$C:$C,5),0),0)+IF(LEFT(AE275,4)="True",IF(_xlfn.XLOOKUP("SrcZone_IsAny",'Scoring_Config'!$A:$A,'Scoring_Config'!$D:$D,"Yes")="Yes",_xlfn.XLOOKUP("SrcZone_IsAny",'Scoring_Config'!$A:$A,'Scoring_Config'!$C:$C,10),0),0)+IF(LEFT(AF275,4)="True",IF(_xlfn.XLOOKUP("DstZone_IsAny",'Scoring_Config'!$A:$A,'Scoring_Config'!$D:$D,"Yes")="Yes",_xlfn.XLOOKUP("DstZone_IsAny",'Scoring_Config'!$A:$A,'Scoring_Config'!$C:$C,10),0),0)+IF(LEFT(AG275,4)="True",IF(_xlfn.XLOOKUP("Service_Any_OR_RangeGt1000",'Scoring_Config'!$A:$A,'Scoring_Config'!$D:$D,"Yes")="Yes",_xlfn.XLOOKUP("Service_Any_OR_RangeGt1000",'Scoring_Config'!$A:$A,'Scoring_Config'!$C:$C,10),0),0)+IF(LEFT(AH275,4)="True",IF(_xlfn.XLOOKUP("App_Any_OR_RangeGt1000",'Scoring_Config'!$A:$A,'Scoring_Config'!$D:$D,"Yes")="Yes",_xlfn.XLOOKUP("App_Any_OR_RangeGt1000",'Scoring_Config'!$A:$A,'Scoring_Config'!$C:$C,10),0),0)+IF(LEFT(AI275,4)="True",IF(_xlfn.XLOOKUP("Service_Insecure_Match",'Scoring_Config'!$A:$A,'Scoring_Config'!$D:$D,"Yes")="Yes",_xlfn.XLOOKUP("Service_Insecure_Match",'Scoring_Config'!$A:$A,'Scoring_Config'!$C:$C,5),0),0)+IF(LEFT(AJ275,4)="True",IF(_xlfn.XLOOKUP("Risky_Inbound",'Scoring_Config'!$A:$A,'Scoring_Config'!$D:$D,"Yes")="Yes",_xlfn.XLOOKUP("Risky_Inbound",'Scoring_Config'!$A:$A,'Scoring_Config'!$C:$C,50),0),0)+IF(LEFT(AK275,4)="True",IF(_xlfn.XLOOKUP("Risky_Outbound",'Scoring_Config'!$A:$A,'Scoring_Config'!$D:$D,"Yes")="Yes",_xlfn.XLOOKUP("Risky_Outbound",'Scoring_Config'!$A:$A,'Scoring_Config'!$C:$C,25),0),0)+IF(LEFT(AZ275,4)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275,FIND(",",AL275)+1,100)),0)+IF(LEFT(AM275,4)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275,FIND(",",AN275)+1,100)),0)+IF(_xlfn.XLOOKUP("Profile_Scoring",'Scoring_Config'!$A:$A,'Scoring_Config'!$D:$D,"Yes")="Yes",VALUE(MID(AO275,FIND(",",AO275)+1,100)),0)+IF(_xlfn.XLOOKUP("Options_Scoring",'Scoring_Config'!$A:$A,'Scoring_Config'!$D:$D,"Yes")="Yes",VALUE(MID(AP275,FIND(",",AP275)+1,100)),0)))</f>
        <v>0</v>
      </c>
      <c r="AZ275" cm="1">
        <f t="array" ref="AZ275">IF(FALSE,"True," &amp; IF(_xlfn.XLOOKUP("Migrate_Insecure",'Scoring_Config'!$A:$A,'Scoring_Config'!$D:$D,"Yes")="Yes",_xlfn.XLOOKUP("Migrate_Insecure",'Scoring_Config'!$A:$A,'Scoring_Config'!$C:$C,10),0),"False,0")</f>
        <v>0</v>
      </c>
    </row>
    <row r="276" spans="1:52">
      <c r="A276" t="s">
        <v>1979</v>
      </c>
      <c r="B276" t="s">
        <v>2249</v>
      </c>
      <c r="C276" t="s">
        <v>3542</v>
      </c>
      <c r="D276" t="s">
        <v>3545</v>
      </c>
      <c r="E276" t="s">
        <v>3563</v>
      </c>
      <c r="F276" t="s">
        <v>3657</v>
      </c>
      <c r="G276" t="s">
        <v>174</v>
      </c>
      <c r="H276" t="s">
        <v>4070</v>
      </c>
      <c r="I276" t="s">
        <v>3864</v>
      </c>
      <c r="J276" t="s">
        <v>561</v>
      </c>
      <c r="K276" t="s">
        <v>1749</v>
      </c>
      <c r="L276" t="s">
        <v>1327</v>
      </c>
      <c r="M276" t="s">
        <v>1974</v>
      </c>
      <c r="N276" t="s">
        <v>4315</v>
      </c>
      <c r="O276" t="s">
        <v>4319</v>
      </c>
      <c r="P276" t="s">
        <v>4323</v>
      </c>
      <c r="Q276" t="s">
        <v>4516</v>
      </c>
      <c r="R276" t="s">
        <v>5439</v>
      </c>
      <c r="S276" t="s">
        <v>4324</v>
      </c>
      <c r="T276" t="s">
        <v>5655</v>
      </c>
      <c r="U276" t="s">
        <v>6110</v>
      </c>
      <c r="Y276" cm="1">
        <f t="array" ref="Y276">IF(TRUE,"True," &amp; IF(_xlfn.XLOOKUP("Src_IsAny",'Scoring_Config'!$A:$A,'Scoring_Config'!$D:$D,"Yes")="Yes",_xlfn.XLOOKUP("Src_IsAny",'Scoring_Config'!$A:$A,'Scoring_Config'!$C:$C,10),0),"False,0")</f>
        <v>0</v>
      </c>
      <c r="Z276" cm="1">
        <f t="array" ref="Z276">IF(FALSE,"True," &amp; IF(_xlfn.XLOOKUP("Src_CIDR_Le_16",'Scoring_Config'!$A:$A,'Scoring_Config'!$D:$D,"Yes")="Yes",_xlfn.XLOOKUP("Src_CIDR_Le_16",'Scoring_Config'!$A:$A,'Scoring_Config'!$C:$C,10),0),"False,0")</f>
        <v>0</v>
      </c>
      <c r="AA276" cm="1">
        <f t="array" ref="AA276">IF(FALSE,"True," &amp; IF(_xlfn.XLOOKUP("Src_CIDR_17_22",'Scoring_Config'!$A:$A,'Scoring_Config'!$D:$D,"Yes")="Yes",_xlfn.XLOOKUP("Src_CIDR_17_22",'Scoring_Config'!$A:$A,'Scoring_Config'!$C:$C,5),0),"False,0")</f>
        <v>0</v>
      </c>
      <c r="AB276" cm="1">
        <f t="array" ref="AB276">IF(FALSE,"True," &amp; IF(_xlfn.XLOOKUP("Dst_IsAny",'Scoring_Config'!$A:$A,'Scoring_Config'!$D:$D,"Yes")="Yes",_xlfn.XLOOKUP("Dst_IsAny",'Scoring_Config'!$A:$A,'Scoring_Config'!$C:$C,10),0),"False,0")</f>
        <v>0</v>
      </c>
      <c r="AC276" cm="1">
        <f t="array" ref="AC276">IF(FALSE,"True," &amp; IF(_xlfn.XLOOKUP("Dst_CIDR_Le_16",'Scoring_Config'!$A:$A,'Scoring_Config'!$D:$D,"Yes")="Yes",_xlfn.XLOOKUP("Dst_CIDR_Le_16",'Scoring_Config'!$A:$A,'Scoring_Config'!$C:$C,10),0),"False,0")</f>
        <v>0</v>
      </c>
      <c r="AD276" cm="1">
        <f t="array" ref="AD276">IF(FALSE,"True," &amp; IF(_xlfn.XLOOKUP("Dst_CIDR_17_22",'Scoring_Config'!$A:$A,'Scoring_Config'!$D:$D,"Yes")="Yes",_xlfn.XLOOKUP("Dst_CIDR_17_22",'Scoring_Config'!$A:$A,'Scoring_Config'!$C:$C,5),0),"False,0")</f>
        <v>0</v>
      </c>
      <c r="AE276" cm="1">
        <f t="array" ref="AE276">IF(FALSE,"True," &amp; IF(_xlfn.XLOOKUP("SrcZone_IsAny",'Scoring_Config'!$A:$A,'Scoring_Config'!$D:$D,"Yes")="Yes",_xlfn.XLOOKUP("SrcZone_IsAny",'Scoring_Config'!$A:$A,'Scoring_Config'!$C:$C,10),0),"False,0")</f>
        <v>0</v>
      </c>
      <c r="AF276" cm="1">
        <f t="array" ref="AF276">IF(FALSE,"True," &amp; IF(_xlfn.XLOOKUP("DstZone_IsAny",'Scoring_Config'!$A:$A,'Scoring_Config'!$D:$D,"Yes")="Yes",_xlfn.XLOOKUP("DstZone_IsAny",'Scoring_Config'!$A:$A,'Scoring_Config'!$C:$C,10),0),"False,0")</f>
        <v>0</v>
      </c>
      <c r="AG276" cm="1">
        <f t="array" ref="AG27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76" cm="1">
        <f t="array" ref="AH276">IF(FALSE,"True," &amp; IF(_xlfn.XLOOKUP("App_Any_OR_RangeGt1000",'Scoring_Config'!$A:$A,'Scoring_Config'!$D:$D,"Yes")="Yes",_xlfn.XLOOKUP("App_Any_OR_RangeGt1000",'Scoring_Config'!$A:$A,'Scoring_Config'!$C:$C,10),0),"False,0")</f>
        <v>0</v>
      </c>
      <c r="AI276" cm="1">
        <f t="array" ref="AI276">IF(FALSE,"True," &amp; IF(_xlfn.XLOOKUP("Service_Insecure_Match",'Scoring_Config'!$A:$A,'Scoring_Config'!$D:$D,"Yes")="Yes",_xlfn.XLOOKUP("Service_Insecure_Match",'Scoring_Config'!$A:$A,'Scoring_Config'!$C:$C,5),0),"False,0")</f>
        <v>0</v>
      </c>
      <c r="AJ276" cm="1">
        <f t="array" ref="AJ276">IF(FALSE,"True," &amp; IF(_xlfn.XLOOKUP("Risky_Inbound",'Scoring_Config'!$A:$A,'Scoring_Config'!$D:$D,"Yes")="Yes",_xlfn.XLOOKUP("Risky_Inbound",'Scoring_Config'!$A:$A,'Scoring_Config'!$C:$C,50),0),"False,0")</f>
        <v>0</v>
      </c>
      <c r="AK276" cm="1">
        <f t="array" ref="AK276">IF(FALSE,"True," &amp; IF(_xlfn.XLOOKUP("Risky_Outbound",'Scoring_Config'!$A:$A,'Scoring_Config'!$D:$D,"Yes")="Yes",_xlfn.XLOOKUP("Risky_Outbound",'Scoring_Config'!$A:$A,'Scoring_Config'!$C:$C,25),0),"False,0")</f>
        <v>0</v>
      </c>
      <c r="AL276" t="s">
        <v>6699</v>
      </c>
      <c r="AM276" cm="1">
        <f t="array" ref="AM27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76" t="s">
        <v>6702</v>
      </c>
      <c r="AO276" t="s">
        <v>6697</v>
      </c>
      <c r="AP276" t="s">
        <v>6697</v>
      </c>
      <c r="AQ276" cm="1">
        <f t="array" ref="AQ276">IF(FALSE,"True," &amp; IF(_xlfn.XLOOKUP("Service_IsAny",'Scoring_Config'!$A:$A,'Scoring_Config'!$D:$D,"Yes")="Yes",_xlfn.XLOOKUP("Service_IsAny",'Scoring_Config'!$A:$A,'Scoring_Config'!$C:$C,0),0),"False,0")</f>
        <v>0</v>
      </c>
      <c r="AR276">
        <v>0</v>
      </c>
      <c r="AS276" cm="1">
        <f t="array" ref="AS276">IF(FALSE,"True," &amp; IF(_xlfn.XLOOKUP("Service_RangeGt1000",'Scoring_Config'!$A:$A,'Scoring_Config'!$D:$D,"Yes")="Yes",_xlfn.XLOOKUP("Service_RangeGt1000",'Scoring_Config'!$A:$A,'Scoring_Config'!$C:$C,0),0),"False,0")</f>
        <v>0</v>
      </c>
      <c r="AT276" cm="1">
        <f t="array" ref="AT276">IF(FALSE,"True," &amp; IF(_xlfn.XLOOKUP("App_IsAny",'Scoring_Config'!$A:$A,'Scoring_Config'!$D:$D,"Yes")="Yes",_xlfn.XLOOKUP("App_IsAny",'Scoring_Config'!$A:$A,'Scoring_Config'!$C:$C,0),0),"False,0")</f>
        <v>0</v>
      </c>
      <c r="AU276">
        <v>1</v>
      </c>
      <c r="AV276" cm="1">
        <f t="array" ref="AV276">IF(FALSE,"True," &amp; IF(_xlfn.XLOOKUP("App_RangeGt1000",'Scoring_Config'!$A:$A,'Scoring_Config'!$D:$D,"Yes")="Yes",_xlfn.XLOOKUP("App_RangeGt1000",'Scoring_Config'!$A:$A,'Scoring_Config'!$C:$C,0),0),"False,0")</f>
        <v>0</v>
      </c>
      <c r="AW276" cm="1">
        <f t="array" ref="AW276">IF(FALSE,"True," &amp; IF(_xlfn.XLOOKUP("Action_IsDenyOrDrop",'Scoring_Config'!$A:$A,'Scoring_Config'!$D:$D,"Yes")="Yes",_xlfn.XLOOKUP("Action_IsDenyOrDrop",'Scoring_Config'!$A:$A,'Scoring_Config'!$C:$C,0),0),"False,0")</f>
        <v>0</v>
      </c>
      <c r="AX276" cm="1">
        <f t="array" ref="AX276">IF(LEFT(AW276,4)="True",0,(IF(LEFT(Y276,4)="True",IF(_xlfn.XLOOKUP("Src_IsAny",'Scoring_Config'!$A:$A,'Scoring_Config'!$D:$D,"Yes")="Yes",_xlfn.XLOOKUP("Src_IsAny",'Scoring_Config'!$A:$A,'Scoring_Config'!$C:$C,10),0),0)+IF(LEFT(Z276,4)="True",IF(_xlfn.XLOOKUP("Src_CIDR_Le_16",'Scoring_Config'!$A:$A,'Scoring_Config'!$D:$D,"Yes")="Yes",_xlfn.XLOOKUP("Src_CIDR_Le_16",'Scoring_Config'!$A:$A,'Scoring_Config'!$C:$C,10),0),0)+IF(LEFT(AA276,4)="True",IF(_xlfn.XLOOKUP("Src_CIDR_17_22",'Scoring_Config'!$A:$A,'Scoring_Config'!$D:$D,"Yes")="Yes",_xlfn.XLOOKUP("Src_CIDR_17_22",'Scoring_Config'!$A:$A,'Scoring_Config'!$C:$C,5),0),0)+IF(LEFT(AB276,4)="True",IF(_xlfn.XLOOKUP("Dst_IsAny",'Scoring_Config'!$A:$A,'Scoring_Config'!$D:$D,"Yes")="Yes",_xlfn.XLOOKUP("Dst_IsAny",'Scoring_Config'!$A:$A,'Scoring_Config'!$C:$C,10),0),0)+IF(LEFT(AC276,4)="True",IF(_xlfn.XLOOKUP("Dst_CIDR_Le_16",'Scoring_Config'!$A:$A,'Scoring_Config'!$D:$D,"Yes")="Yes",_xlfn.XLOOKUP("Dst_CIDR_Le_16",'Scoring_Config'!$A:$A,'Scoring_Config'!$C:$C,10),0),0)+IF(LEFT(AD276,4)="True",IF(_xlfn.XLOOKUP("Dst_CIDR_17_22",'Scoring_Config'!$A:$A,'Scoring_Config'!$D:$D,"Yes")="Yes",_xlfn.XLOOKUP("Dst_CIDR_17_22",'Scoring_Config'!$A:$A,'Scoring_Config'!$C:$C,5),0),0)+IF(LEFT(AE276,4)="True",IF(_xlfn.XLOOKUP("SrcZone_IsAny",'Scoring_Config'!$A:$A,'Scoring_Config'!$D:$D,"Yes")="Yes",_xlfn.XLOOKUP("SrcZone_IsAny",'Scoring_Config'!$A:$A,'Scoring_Config'!$C:$C,10),0),0)+IF(LEFT(AF276,4)="True",IF(_xlfn.XLOOKUP("DstZone_IsAny",'Scoring_Config'!$A:$A,'Scoring_Config'!$D:$D,"Yes")="Yes",_xlfn.XLOOKUP("DstZone_IsAny",'Scoring_Config'!$A:$A,'Scoring_Config'!$C:$C,10),0),0)+IF(LEFT(AG276,4)="True",IF(_xlfn.XLOOKUP("Service_Any_OR_RangeGt1000",'Scoring_Config'!$A:$A,'Scoring_Config'!$D:$D,"Yes")="Yes",_xlfn.XLOOKUP("Service_Any_OR_RangeGt1000",'Scoring_Config'!$A:$A,'Scoring_Config'!$C:$C,10),0),0)+IF(LEFT(AH276,4)="True",IF(_xlfn.XLOOKUP("App_Any_OR_RangeGt1000",'Scoring_Config'!$A:$A,'Scoring_Config'!$D:$D,"Yes")="Yes",_xlfn.XLOOKUP("App_Any_OR_RangeGt1000",'Scoring_Config'!$A:$A,'Scoring_Config'!$C:$C,10),0),0)+IF(LEFT(AI276,4)="True",IF(_xlfn.XLOOKUP("Service_Insecure_Match",'Scoring_Config'!$A:$A,'Scoring_Config'!$D:$D,"Yes")="Yes",_xlfn.XLOOKUP("Service_Insecure_Match",'Scoring_Config'!$A:$A,'Scoring_Config'!$C:$C,5),0),0)+IF(LEFT(AJ276,4)="True",IF(_xlfn.XLOOKUP("Risky_Inbound",'Scoring_Config'!$A:$A,'Scoring_Config'!$D:$D,"Yes")="Yes",_xlfn.XLOOKUP("Risky_Inbound",'Scoring_Config'!$A:$A,'Scoring_Config'!$C:$C,50),0),0)+IF(LEFT(AK276,4)="True",IF(_xlfn.XLOOKUP("Risky_Outbound",'Scoring_Config'!$A:$A,'Scoring_Config'!$D:$D,"Yes")="Yes",_xlfn.XLOOKUP("Risky_Outbound",'Scoring_Config'!$A:$A,'Scoring_Config'!$C:$C,25),0),0)+IF(LEFT(AZ276,4)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276,FIND(",",AL276)+1,100)),0)+IF(LEFT(AM276,4)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276,FIND(",",AN276)+1,100)),0)+IF(_xlfn.XLOOKUP("Profile_Scoring",'Scoring_Config'!$A:$A,'Scoring_Config'!$D:$D,"Yes")="Yes",VALUE(MID(AO276,FIND(",",AO276)+1,100)),0)+IF(_xlfn.XLOOKUP("Options_Scoring",'Scoring_Config'!$A:$A,'Scoring_Config'!$D:$D,"Yes")="Yes",VALUE(MID(AP276,FIND(",",AP276)+1,100)),0)))</f>
        <v>0</v>
      </c>
      <c r="AZ276" cm="1">
        <f t="array" ref="AZ276">IF(FALSE,"True," &amp; IF(_xlfn.XLOOKUP("Migrate_Insecure",'Scoring_Config'!$A:$A,'Scoring_Config'!$D:$D,"Yes")="Yes",_xlfn.XLOOKUP("Migrate_Insecure",'Scoring_Config'!$A:$A,'Scoring_Config'!$C:$C,10),0),"False,0")</f>
        <v>0</v>
      </c>
    </row>
    <row r="277" spans="1:52">
      <c r="A277" t="s">
        <v>1979</v>
      </c>
      <c r="B277" t="s">
        <v>2250</v>
      </c>
      <c r="C277" t="s">
        <v>3542</v>
      </c>
      <c r="D277" t="s">
        <v>3545</v>
      </c>
      <c r="E277" t="s">
        <v>3563</v>
      </c>
      <c r="F277" t="s">
        <v>3657</v>
      </c>
      <c r="G277" t="s">
        <v>174</v>
      </c>
      <c r="H277" t="s">
        <v>174</v>
      </c>
      <c r="I277" t="s">
        <v>3864</v>
      </c>
      <c r="J277" t="s">
        <v>561</v>
      </c>
      <c r="K277" t="s">
        <v>1749</v>
      </c>
      <c r="L277" t="s">
        <v>1327</v>
      </c>
      <c r="M277" t="s">
        <v>1974</v>
      </c>
      <c r="N277" t="s">
        <v>4315</v>
      </c>
      <c r="O277" t="s">
        <v>4319</v>
      </c>
      <c r="P277" t="s">
        <v>4321</v>
      </c>
      <c r="Q277" t="s">
        <v>4516</v>
      </c>
      <c r="R277" t="s">
        <v>5440</v>
      </c>
      <c r="S277" t="s">
        <v>5440</v>
      </c>
      <c r="T277" t="s">
        <v>5656</v>
      </c>
      <c r="U277" t="s">
        <v>5584</v>
      </c>
      <c r="Y277" cm="1">
        <f t="array" ref="Y277">IF(TRUE,"True," &amp; IF(_xlfn.XLOOKUP("Src_IsAny",'Scoring_Config'!$A:$A,'Scoring_Config'!$D:$D,"Yes")="Yes",_xlfn.XLOOKUP("Src_IsAny",'Scoring_Config'!$A:$A,'Scoring_Config'!$C:$C,10),0),"False,0")</f>
        <v>0</v>
      </c>
      <c r="Z277" cm="1">
        <f t="array" ref="Z277">IF(FALSE,"True," &amp; IF(_xlfn.XLOOKUP("Src_CIDR_Le_16",'Scoring_Config'!$A:$A,'Scoring_Config'!$D:$D,"Yes")="Yes",_xlfn.XLOOKUP("Src_CIDR_Le_16",'Scoring_Config'!$A:$A,'Scoring_Config'!$C:$C,10),0),"False,0")</f>
        <v>0</v>
      </c>
      <c r="AA277" cm="1">
        <f t="array" ref="AA277">IF(FALSE,"True," &amp; IF(_xlfn.XLOOKUP("Src_CIDR_17_22",'Scoring_Config'!$A:$A,'Scoring_Config'!$D:$D,"Yes")="Yes",_xlfn.XLOOKUP("Src_CIDR_17_22",'Scoring_Config'!$A:$A,'Scoring_Config'!$C:$C,5),0),"False,0")</f>
        <v>0</v>
      </c>
      <c r="AB277" cm="1">
        <f t="array" ref="AB277">IF(FALSE,"True," &amp; IF(_xlfn.XLOOKUP("Dst_IsAny",'Scoring_Config'!$A:$A,'Scoring_Config'!$D:$D,"Yes")="Yes",_xlfn.XLOOKUP("Dst_IsAny",'Scoring_Config'!$A:$A,'Scoring_Config'!$C:$C,10),0),"False,0")</f>
        <v>0</v>
      </c>
      <c r="AC277" cm="1">
        <f t="array" ref="AC277">IF(FALSE,"True," &amp; IF(_xlfn.XLOOKUP("Dst_CIDR_Le_16",'Scoring_Config'!$A:$A,'Scoring_Config'!$D:$D,"Yes")="Yes",_xlfn.XLOOKUP("Dst_CIDR_Le_16",'Scoring_Config'!$A:$A,'Scoring_Config'!$C:$C,10),0),"False,0")</f>
        <v>0</v>
      </c>
      <c r="AD277" cm="1">
        <f t="array" ref="AD277">IF(FALSE,"True," &amp; IF(_xlfn.XLOOKUP("Dst_CIDR_17_22",'Scoring_Config'!$A:$A,'Scoring_Config'!$D:$D,"Yes")="Yes",_xlfn.XLOOKUP("Dst_CIDR_17_22",'Scoring_Config'!$A:$A,'Scoring_Config'!$C:$C,5),0),"False,0")</f>
        <v>0</v>
      </c>
      <c r="AE277" cm="1">
        <f t="array" ref="AE277">IF(FALSE,"True," &amp; IF(_xlfn.XLOOKUP("SrcZone_IsAny",'Scoring_Config'!$A:$A,'Scoring_Config'!$D:$D,"Yes")="Yes",_xlfn.XLOOKUP("SrcZone_IsAny",'Scoring_Config'!$A:$A,'Scoring_Config'!$C:$C,10),0),"False,0")</f>
        <v>0</v>
      </c>
      <c r="AF277" cm="1">
        <f t="array" ref="AF277">IF(FALSE,"True," &amp; IF(_xlfn.XLOOKUP("DstZone_IsAny",'Scoring_Config'!$A:$A,'Scoring_Config'!$D:$D,"Yes")="Yes",_xlfn.XLOOKUP("DstZone_IsAny",'Scoring_Config'!$A:$A,'Scoring_Config'!$C:$C,10),0),"False,0")</f>
        <v>0</v>
      </c>
      <c r="AG277" cm="1">
        <f t="array" ref="AG27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77" cm="1">
        <f t="array" ref="AH277">IF(FALSE,"True," &amp; IF(_xlfn.XLOOKUP("App_Any_OR_RangeGt1000",'Scoring_Config'!$A:$A,'Scoring_Config'!$D:$D,"Yes")="Yes",_xlfn.XLOOKUP("App_Any_OR_RangeGt1000",'Scoring_Config'!$A:$A,'Scoring_Config'!$C:$C,10),0),"False,0")</f>
        <v>0</v>
      </c>
      <c r="AI277" cm="1">
        <f t="array" ref="AI277">IF(FALSE,"True," &amp; IF(_xlfn.XLOOKUP("Service_Insecure_Match",'Scoring_Config'!$A:$A,'Scoring_Config'!$D:$D,"Yes")="Yes",_xlfn.XLOOKUP("Service_Insecure_Match",'Scoring_Config'!$A:$A,'Scoring_Config'!$C:$C,5),0),"False,0")</f>
        <v>0</v>
      </c>
      <c r="AJ277" cm="1">
        <f t="array" ref="AJ277">IF(FALSE,"True," &amp; IF(_xlfn.XLOOKUP("Risky_Inbound",'Scoring_Config'!$A:$A,'Scoring_Config'!$D:$D,"Yes")="Yes",_xlfn.XLOOKUP("Risky_Inbound",'Scoring_Config'!$A:$A,'Scoring_Config'!$C:$C,50),0),"False,0")</f>
        <v>0</v>
      </c>
      <c r="AK277" cm="1">
        <f t="array" ref="AK277">IF(FALSE,"True," &amp; IF(_xlfn.XLOOKUP("Risky_Outbound",'Scoring_Config'!$A:$A,'Scoring_Config'!$D:$D,"Yes")="Yes",_xlfn.XLOOKUP("Risky_Outbound",'Scoring_Config'!$A:$A,'Scoring_Config'!$C:$C,25),0),"False,0")</f>
        <v>0</v>
      </c>
      <c r="AL277" t="s">
        <v>6700</v>
      </c>
      <c r="AM277" cm="1">
        <f t="array" ref="AM27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77" t="s">
        <v>6697</v>
      </c>
      <c r="AO277" t="s">
        <v>6697</v>
      </c>
      <c r="AP277" t="s">
        <v>6697</v>
      </c>
      <c r="AQ277" cm="1">
        <f t="array" ref="AQ277">IF(FALSE,"True," &amp; IF(_xlfn.XLOOKUP("Service_IsAny",'Scoring_Config'!$A:$A,'Scoring_Config'!$D:$D,"Yes")="Yes",_xlfn.XLOOKUP("Service_IsAny",'Scoring_Config'!$A:$A,'Scoring_Config'!$C:$C,0),0),"False,0")</f>
        <v>0</v>
      </c>
      <c r="AR277">
        <v>0</v>
      </c>
      <c r="AS277" cm="1">
        <f t="array" ref="AS277">IF(FALSE,"True," &amp; IF(_xlfn.XLOOKUP("Service_RangeGt1000",'Scoring_Config'!$A:$A,'Scoring_Config'!$D:$D,"Yes")="Yes",_xlfn.XLOOKUP("Service_RangeGt1000",'Scoring_Config'!$A:$A,'Scoring_Config'!$C:$C,0),0),"False,0")</f>
        <v>0</v>
      </c>
      <c r="AT277" cm="1">
        <f t="array" ref="AT277">IF(FALSE,"True," &amp; IF(_xlfn.XLOOKUP("App_IsAny",'Scoring_Config'!$A:$A,'Scoring_Config'!$D:$D,"Yes")="Yes",_xlfn.XLOOKUP("App_IsAny",'Scoring_Config'!$A:$A,'Scoring_Config'!$C:$C,0),0),"False,0")</f>
        <v>0</v>
      </c>
      <c r="AU277">
        <v>1</v>
      </c>
      <c r="AV277" cm="1">
        <f t="array" ref="AV277">IF(FALSE,"True," &amp; IF(_xlfn.XLOOKUP("App_RangeGt1000",'Scoring_Config'!$A:$A,'Scoring_Config'!$D:$D,"Yes")="Yes",_xlfn.XLOOKUP("App_RangeGt1000",'Scoring_Config'!$A:$A,'Scoring_Config'!$C:$C,0),0),"False,0")</f>
        <v>0</v>
      </c>
      <c r="AW277" cm="1">
        <f t="array" ref="AW277">IF(FALSE,"True," &amp; IF(_xlfn.XLOOKUP("Action_IsDenyOrDrop",'Scoring_Config'!$A:$A,'Scoring_Config'!$D:$D,"Yes")="Yes",_xlfn.XLOOKUP("Action_IsDenyOrDrop",'Scoring_Config'!$A:$A,'Scoring_Config'!$C:$C,0),0),"False,0")</f>
        <v>0</v>
      </c>
      <c r="AX277" cm="1">
        <f t="array" ref="AX277">IF(LEFT(AW277,4)="True",0,(IF(LEFT(Y277,4)="True",IF(_xlfn.XLOOKUP("Src_IsAny",'Scoring_Config'!$A:$A,'Scoring_Config'!$D:$D,"Yes")="Yes",_xlfn.XLOOKUP("Src_IsAny",'Scoring_Config'!$A:$A,'Scoring_Config'!$C:$C,10),0),0)+IF(LEFT(Z277,4)="True",IF(_xlfn.XLOOKUP("Src_CIDR_Le_16",'Scoring_Config'!$A:$A,'Scoring_Config'!$D:$D,"Yes")="Yes",_xlfn.XLOOKUP("Src_CIDR_Le_16",'Scoring_Config'!$A:$A,'Scoring_Config'!$C:$C,10),0),0)+IF(LEFT(AA277,4)="True",IF(_xlfn.XLOOKUP("Src_CIDR_17_22",'Scoring_Config'!$A:$A,'Scoring_Config'!$D:$D,"Yes")="Yes",_xlfn.XLOOKUP("Src_CIDR_17_22",'Scoring_Config'!$A:$A,'Scoring_Config'!$C:$C,5),0),0)+IF(LEFT(AB277,4)="True",IF(_xlfn.XLOOKUP("Dst_IsAny",'Scoring_Config'!$A:$A,'Scoring_Config'!$D:$D,"Yes")="Yes",_xlfn.XLOOKUP("Dst_IsAny",'Scoring_Config'!$A:$A,'Scoring_Config'!$C:$C,10),0),0)+IF(LEFT(AC277,4)="True",IF(_xlfn.XLOOKUP("Dst_CIDR_Le_16",'Scoring_Config'!$A:$A,'Scoring_Config'!$D:$D,"Yes")="Yes",_xlfn.XLOOKUP("Dst_CIDR_Le_16",'Scoring_Config'!$A:$A,'Scoring_Config'!$C:$C,10),0),0)+IF(LEFT(AD277,4)="True",IF(_xlfn.XLOOKUP("Dst_CIDR_17_22",'Scoring_Config'!$A:$A,'Scoring_Config'!$D:$D,"Yes")="Yes",_xlfn.XLOOKUP("Dst_CIDR_17_22",'Scoring_Config'!$A:$A,'Scoring_Config'!$C:$C,5),0),0)+IF(LEFT(AE277,4)="True",IF(_xlfn.XLOOKUP("SrcZone_IsAny",'Scoring_Config'!$A:$A,'Scoring_Config'!$D:$D,"Yes")="Yes",_xlfn.XLOOKUP("SrcZone_IsAny",'Scoring_Config'!$A:$A,'Scoring_Config'!$C:$C,10),0),0)+IF(LEFT(AF277,4)="True",IF(_xlfn.XLOOKUP("DstZone_IsAny",'Scoring_Config'!$A:$A,'Scoring_Config'!$D:$D,"Yes")="Yes",_xlfn.XLOOKUP("DstZone_IsAny",'Scoring_Config'!$A:$A,'Scoring_Config'!$C:$C,10),0),0)+IF(LEFT(AG277,4)="True",IF(_xlfn.XLOOKUP("Service_Any_OR_RangeGt1000",'Scoring_Config'!$A:$A,'Scoring_Config'!$D:$D,"Yes")="Yes",_xlfn.XLOOKUP("Service_Any_OR_RangeGt1000",'Scoring_Config'!$A:$A,'Scoring_Config'!$C:$C,10),0),0)+IF(LEFT(AH277,4)="True",IF(_xlfn.XLOOKUP("App_Any_OR_RangeGt1000",'Scoring_Config'!$A:$A,'Scoring_Config'!$D:$D,"Yes")="Yes",_xlfn.XLOOKUP("App_Any_OR_RangeGt1000",'Scoring_Config'!$A:$A,'Scoring_Config'!$C:$C,10),0),0)+IF(LEFT(AI277,4)="True",IF(_xlfn.XLOOKUP("Service_Insecure_Match",'Scoring_Config'!$A:$A,'Scoring_Config'!$D:$D,"Yes")="Yes",_xlfn.XLOOKUP("Service_Insecure_Match",'Scoring_Config'!$A:$A,'Scoring_Config'!$C:$C,5),0),0)+IF(LEFT(AJ277,4)="True",IF(_xlfn.XLOOKUP("Risky_Inbound",'Scoring_Config'!$A:$A,'Scoring_Config'!$D:$D,"Yes")="Yes",_xlfn.XLOOKUP("Risky_Inbound",'Scoring_Config'!$A:$A,'Scoring_Config'!$C:$C,50),0),0)+IF(LEFT(AK277,4)="True",IF(_xlfn.XLOOKUP("Risky_Outbound",'Scoring_Config'!$A:$A,'Scoring_Config'!$D:$D,"Yes")="Yes",_xlfn.XLOOKUP("Risky_Outbound",'Scoring_Config'!$A:$A,'Scoring_Config'!$C:$C,25),0),0)+IF(LEFT(AZ277,4)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277,FIND(",",AL277)+1,100)),0)+IF(LEFT(AM277,4)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277,FIND(",",AN277)+1,100)),0)+IF(_xlfn.XLOOKUP("Profile_Scoring",'Scoring_Config'!$A:$A,'Scoring_Config'!$D:$D,"Yes")="Yes",VALUE(MID(AO277,FIND(",",AO277)+1,100)),0)+IF(_xlfn.XLOOKUP("Options_Scoring",'Scoring_Config'!$A:$A,'Scoring_Config'!$D:$D,"Yes")="Yes",VALUE(MID(AP277,FIND(",",AP277)+1,100)),0)))</f>
        <v>0</v>
      </c>
      <c r="AZ277" cm="1">
        <f t="array" ref="AZ277">IF(FALSE,"True," &amp; IF(_xlfn.XLOOKUP("Migrate_Insecure",'Scoring_Config'!$A:$A,'Scoring_Config'!$D:$D,"Yes")="Yes",_xlfn.XLOOKUP("Migrate_Insecure",'Scoring_Config'!$A:$A,'Scoring_Config'!$C:$C,10),0),"False,0")</f>
        <v>0</v>
      </c>
    </row>
    <row r="278" spans="1:52">
      <c r="A278" t="s">
        <v>1979</v>
      </c>
      <c r="B278" t="s">
        <v>2251</v>
      </c>
      <c r="C278" t="s">
        <v>3542</v>
      </c>
      <c r="D278" t="s">
        <v>3545</v>
      </c>
      <c r="E278" t="s">
        <v>3563</v>
      </c>
      <c r="F278" t="s">
        <v>3657</v>
      </c>
      <c r="G278" t="s">
        <v>174</v>
      </c>
      <c r="H278" t="s">
        <v>174</v>
      </c>
      <c r="I278" t="s">
        <v>3644</v>
      </c>
      <c r="J278" t="s">
        <v>896</v>
      </c>
      <c r="K278" t="s">
        <v>1662</v>
      </c>
      <c r="L278" t="s">
        <v>1327</v>
      </c>
      <c r="M278" t="s">
        <v>1974</v>
      </c>
      <c r="N278" t="s">
        <v>4315</v>
      </c>
      <c r="O278" t="s">
        <v>4319</v>
      </c>
      <c r="P278" t="s">
        <v>4323</v>
      </c>
      <c r="Q278" t="s">
        <v>4517</v>
      </c>
      <c r="R278" t="s">
        <v>5439</v>
      </c>
      <c r="S278" t="s">
        <v>4324</v>
      </c>
      <c r="T278" t="s">
        <v>5657</v>
      </c>
      <c r="U278" t="s">
        <v>5657</v>
      </c>
      <c r="Y278" cm="1">
        <f t="array" ref="Y278">IF(TRUE,"True," &amp; IF(_xlfn.XLOOKUP("Src_IsAny",'Scoring_Config'!$A:$A,'Scoring_Config'!$D:$D,"Yes")="Yes",_xlfn.XLOOKUP("Src_IsAny",'Scoring_Config'!$A:$A,'Scoring_Config'!$C:$C,10),0),"False,0")</f>
        <v>0</v>
      </c>
      <c r="Z278" cm="1">
        <f t="array" ref="Z278">IF(FALSE,"True," &amp; IF(_xlfn.XLOOKUP("Src_CIDR_Le_16",'Scoring_Config'!$A:$A,'Scoring_Config'!$D:$D,"Yes")="Yes",_xlfn.XLOOKUP("Src_CIDR_Le_16",'Scoring_Config'!$A:$A,'Scoring_Config'!$C:$C,10),0),"False,0")</f>
        <v>0</v>
      </c>
      <c r="AA278" cm="1">
        <f t="array" ref="AA278">IF(FALSE,"True," &amp; IF(_xlfn.XLOOKUP("Src_CIDR_17_22",'Scoring_Config'!$A:$A,'Scoring_Config'!$D:$D,"Yes")="Yes",_xlfn.XLOOKUP("Src_CIDR_17_22",'Scoring_Config'!$A:$A,'Scoring_Config'!$C:$C,5),0),"False,0")</f>
        <v>0</v>
      </c>
      <c r="AB278" cm="1">
        <f t="array" ref="AB278">IF(FALSE,"True," &amp; IF(_xlfn.XLOOKUP("Dst_IsAny",'Scoring_Config'!$A:$A,'Scoring_Config'!$D:$D,"Yes")="Yes",_xlfn.XLOOKUP("Dst_IsAny",'Scoring_Config'!$A:$A,'Scoring_Config'!$C:$C,10),0),"False,0")</f>
        <v>0</v>
      </c>
      <c r="AC278" cm="1">
        <f t="array" ref="AC278">IF(FALSE,"True," &amp; IF(_xlfn.XLOOKUP("Dst_CIDR_Le_16",'Scoring_Config'!$A:$A,'Scoring_Config'!$D:$D,"Yes")="Yes",_xlfn.XLOOKUP("Dst_CIDR_Le_16",'Scoring_Config'!$A:$A,'Scoring_Config'!$C:$C,10),0),"False,0")</f>
        <v>0</v>
      </c>
      <c r="AD278" cm="1">
        <f t="array" ref="AD278">IF(FALSE,"True," &amp; IF(_xlfn.XLOOKUP("Dst_CIDR_17_22",'Scoring_Config'!$A:$A,'Scoring_Config'!$D:$D,"Yes")="Yes",_xlfn.XLOOKUP("Dst_CIDR_17_22",'Scoring_Config'!$A:$A,'Scoring_Config'!$C:$C,5),0),"False,0")</f>
        <v>0</v>
      </c>
      <c r="AE278" cm="1">
        <f t="array" ref="AE278">IF(FALSE,"True," &amp; IF(_xlfn.XLOOKUP("SrcZone_IsAny",'Scoring_Config'!$A:$A,'Scoring_Config'!$D:$D,"Yes")="Yes",_xlfn.XLOOKUP("SrcZone_IsAny",'Scoring_Config'!$A:$A,'Scoring_Config'!$C:$C,10),0),"False,0")</f>
        <v>0</v>
      </c>
      <c r="AF278" cm="1">
        <f t="array" ref="AF278">IF(FALSE,"True," &amp; IF(_xlfn.XLOOKUP("DstZone_IsAny",'Scoring_Config'!$A:$A,'Scoring_Config'!$D:$D,"Yes")="Yes",_xlfn.XLOOKUP("DstZone_IsAny",'Scoring_Config'!$A:$A,'Scoring_Config'!$C:$C,10),0),"False,0")</f>
        <v>0</v>
      </c>
      <c r="AG278" cm="1">
        <f t="array" ref="AG27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78" cm="1">
        <f t="array" ref="AH278">IF(FALSE,"True," &amp; IF(_xlfn.XLOOKUP("App_Any_OR_RangeGt1000",'Scoring_Config'!$A:$A,'Scoring_Config'!$D:$D,"Yes")="Yes",_xlfn.XLOOKUP("App_Any_OR_RangeGt1000",'Scoring_Config'!$A:$A,'Scoring_Config'!$C:$C,10),0),"False,0")</f>
        <v>0</v>
      </c>
      <c r="AI278" cm="1">
        <f t="array" ref="AI278">IF(FALSE,"True," &amp; IF(_xlfn.XLOOKUP("Service_Insecure_Match",'Scoring_Config'!$A:$A,'Scoring_Config'!$D:$D,"Yes")="Yes",_xlfn.XLOOKUP("Service_Insecure_Match",'Scoring_Config'!$A:$A,'Scoring_Config'!$C:$C,5),0),"False,0")</f>
        <v>0</v>
      </c>
      <c r="AJ278" cm="1">
        <f t="array" ref="AJ278">IF(FALSE,"True," &amp; IF(_xlfn.XLOOKUP("Risky_Inbound",'Scoring_Config'!$A:$A,'Scoring_Config'!$D:$D,"Yes")="Yes",_xlfn.XLOOKUP("Risky_Inbound",'Scoring_Config'!$A:$A,'Scoring_Config'!$C:$C,50),0),"False,0")</f>
        <v>0</v>
      </c>
      <c r="AK278" cm="1">
        <f t="array" ref="AK278">IF(FALSE,"True," &amp; IF(_xlfn.XLOOKUP("Risky_Outbound",'Scoring_Config'!$A:$A,'Scoring_Config'!$D:$D,"Yes")="Yes",_xlfn.XLOOKUP("Risky_Outbound",'Scoring_Config'!$A:$A,'Scoring_Config'!$C:$C,25),0),"False,0")</f>
        <v>0</v>
      </c>
      <c r="AL278" t="s">
        <v>6699</v>
      </c>
      <c r="AM278" cm="1">
        <f t="array" ref="AM27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78" t="s">
        <v>6697</v>
      </c>
      <c r="AO278" t="s">
        <v>6697</v>
      </c>
      <c r="AP278" t="s">
        <v>6697</v>
      </c>
      <c r="AQ278" cm="1">
        <f t="array" ref="AQ278">IF(FALSE,"True," &amp; IF(_xlfn.XLOOKUP("Service_IsAny",'Scoring_Config'!$A:$A,'Scoring_Config'!$D:$D,"Yes")="Yes",_xlfn.XLOOKUP("Service_IsAny",'Scoring_Config'!$A:$A,'Scoring_Config'!$C:$C,0),0),"False,0")</f>
        <v>0</v>
      </c>
      <c r="AR278">
        <v>0</v>
      </c>
      <c r="AS278" cm="1">
        <f t="array" ref="AS278">IF(FALSE,"True," &amp; IF(_xlfn.XLOOKUP("Service_RangeGt1000",'Scoring_Config'!$A:$A,'Scoring_Config'!$D:$D,"Yes")="Yes",_xlfn.XLOOKUP("Service_RangeGt1000",'Scoring_Config'!$A:$A,'Scoring_Config'!$C:$C,0),0),"False,0")</f>
        <v>0</v>
      </c>
      <c r="AT278" cm="1">
        <f t="array" ref="AT278">IF(FALSE,"True," &amp; IF(_xlfn.XLOOKUP("App_IsAny",'Scoring_Config'!$A:$A,'Scoring_Config'!$D:$D,"Yes")="Yes",_xlfn.XLOOKUP("App_IsAny",'Scoring_Config'!$A:$A,'Scoring_Config'!$C:$C,0),0),"False,0")</f>
        <v>0</v>
      </c>
      <c r="AU278">
        <v>2</v>
      </c>
      <c r="AV278" cm="1">
        <f t="array" ref="AV278">IF(FALSE,"True," &amp; IF(_xlfn.XLOOKUP("App_RangeGt1000",'Scoring_Config'!$A:$A,'Scoring_Config'!$D:$D,"Yes")="Yes",_xlfn.XLOOKUP("App_RangeGt1000",'Scoring_Config'!$A:$A,'Scoring_Config'!$C:$C,0),0),"False,0")</f>
        <v>0</v>
      </c>
      <c r="AW278" cm="1">
        <f t="array" ref="AW278">IF(FALSE,"True," &amp; IF(_xlfn.XLOOKUP("Action_IsDenyOrDrop",'Scoring_Config'!$A:$A,'Scoring_Config'!$D:$D,"Yes")="Yes",_xlfn.XLOOKUP("Action_IsDenyOrDrop",'Scoring_Config'!$A:$A,'Scoring_Config'!$C:$C,0),0),"False,0")</f>
        <v>0</v>
      </c>
      <c r="AX278" cm="1">
        <f t="array" ref="AX278">IF(LEFT(AW278,4)="True",0,(IF(LEFT(Y278,4)="True",IF(_xlfn.XLOOKUP("Src_IsAny",'Scoring_Config'!$A:$A,'Scoring_Config'!$D:$D,"Yes")="Yes",_xlfn.XLOOKUP("Src_IsAny",'Scoring_Config'!$A:$A,'Scoring_Config'!$C:$C,10),0),0)+IF(LEFT(Z278,4)="True",IF(_xlfn.XLOOKUP("Src_CIDR_Le_16",'Scoring_Config'!$A:$A,'Scoring_Config'!$D:$D,"Yes")="Yes",_xlfn.XLOOKUP("Src_CIDR_Le_16",'Scoring_Config'!$A:$A,'Scoring_Config'!$C:$C,10),0),0)+IF(LEFT(AA278,4)="True",IF(_xlfn.XLOOKUP("Src_CIDR_17_22",'Scoring_Config'!$A:$A,'Scoring_Config'!$D:$D,"Yes")="Yes",_xlfn.XLOOKUP("Src_CIDR_17_22",'Scoring_Config'!$A:$A,'Scoring_Config'!$C:$C,5),0),0)+IF(LEFT(AB278,4)="True",IF(_xlfn.XLOOKUP("Dst_IsAny",'Scoring_Config'!$A:$A,'Scoring_Config'!$D:$D,"Yes")="Yes",_xlfn.XLOOKUP("Dst_IsAny",'Scoring_Config'!$A:$A,'Scoring_Config'!$C:$C,10),0),0)+IF(LEFT(AC278,4)="True",IF(_xlfn.XLOOKUP("Dst_CIDR_Le_16",'Scoring_Config'!$A:$A,'Scoring_Config'!$D:$D,"Yes")="Yes",_xlfn.XLOOKUP("Dst_CIDR_Le_16",'Scoring_Config'!$A:$A,'Scoring_Config'!$C:$C,10),0),0)+IF(LEFT(AD278,4)="True",IF(_xlfn.XLOOKUP("Dst_CIDR_17_22",'Scoring_Config'!$A:$A,'Scoring_Config'!$D:$D,"Yes")="Yes",_xlfn.XLOOKUP("Dst_CIDR_17_22",'Scoring_Config'!$A:$A,'Scoring_Config'!$C:$C,5),0),0)+IF(LEFT(AE278,4)="True",IF(_xlfn.XLOOKUP("SrcZone_IsAny",'Scoring_Config'!$A:$A,'Scoring_Config'!$D:$D,"Yes")="Yes",_xlfn.XLOOKUP("SrcZone_IsAny",'Scoring_Config'!$A:$A,'Scoring_Config'!$C:$C,10),0),0)+IF(LEFT(AF278,4)="True",IF(_xlfn.XLOOKUP("DstZone_IsAny",'Scoring_Config'!$A:$A,'Scoring_Config'!$D:$D,"Yes")="Yes",_xlfn.XLOOKUP("DstZone_IsAny",'Scoring_Config'!$A:$A,'Scoring_Config'!$C:$C,10),0),0)+IF(LEFT(AG278,4)="True",IF(_xlfn.XLOOKUP("Service_Any_OR_RangeGt1000",'Scoring_Config'!$A:$A,'Scoring_Config'!$D:$D,"Yes")="Yes",_xlfn.XLOOKUP("Service_Any_OR_RangeGt1000",'Scoring_Config'!$A:$A,'Scoring_Config'!$C:$C,10),0),0)+IF(LEFT(AH278,4)="True",IF(_xlfn.XLOOKUP("App_Any_OR_RangeGt1000",'Scoring_Config'!$A:$A,'Scoring_Config'!$D:$D,"Yes")="Yes",_xlfn.XLOOKUP("App_Any_OR_RangeGt1000",'Scoring_Config'!$A:$A,'Scoring_Config'!$C:$C,10),0),0)+IF(LEFT(AI278,4)="True",IF(_xlfn.XLOOKUP("Service_Insecure_Match",'Scoring_Config'!$A:$A,'Scoring_Config'!$D:$D,"Yes")="Yes",_xlfn.XLOOKUP("Service_Insecure_Match",'Scoring_Config'!$A:$A,'Scoring_Config'!$C:$C,5),0),0)+IF(LEFT(AJ278,4)="True",IF(_xlfn.XLOOKUP("Risky_Inbound",'Scoring_Config'!$A:$A,'Scoring_Config'!$D:$D,"Yes")="Yes",_xlfn.XLOOKUP("Risky_Inbound",'Scoring_Config'!$A:$A,'Scoring_Config'!$C:$C,50),0),0)+IF(LEFT(AK278,4)="True",IF(_xlfn.XLOOKUP("Risky_Outbound",'Scoring_Config'!$A:$A,'Scoring_Config'!$D:$D,"Yes")="Yes",_xlfn.XLOOKUP("Risky_Outbound",'Scoring_Config'!$A:$A,'Scoring_Config'!$C:$C,25),0),0)+IF(LEFT(AZ278,4)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278,FIND(",",AL278)+1,100)),0)+IF(LEFT(AM278,4)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278,FIND(",",AN278)+1,100)),0)+IF(_xlfn.XLOOKUP("Profile_Scoring",'Scoring_Config'!$A:$A,'Scoring_Config'!$D:$D,"Yes")="Yes",VALUE(MID(AO278,FIND(",",AO278)+1,100)),0)+IF(_xlfn.XLOOKUP("Options_Scoring",'Scoring_Config'!$A:$A,'Scoring_Config'!$D:$D,"Yes")="Yes",VALUE(MID(AP278,FIND(",",AP278)+1,100)),0)))</f>
        <v>0</v>
      </c>
      <c r="AZ278" cm="1">
        <f t="array" ref="AZ278">IF(FALSE,"True," &amp; IF(_xlfn.XLOOKUP("Migrate_Insecure",'Scoring_Config'!$A:$A,'Scoring_Config'!$D:$D,"Yes")="Yes",_xlfn.XLOOKUP("Migrate_Insecure",'Scoring_Config'!$A:$A,'Scoring_Config'!$C:$C,10),0),"False,0")</f>
        <v>0</v>
      </c>
    </row>
    <row r="279" spans="1:52">
      <c r="A279" t="s">
        <v>1979</v>
      </c>
      <c r="B279" t="s">
        <v>2252</v>
      </c>
      <c r="C279" t="s">
        <v>3542</v>
      </c>
      <c r="D279" t="s">
        <v>3545</v>
      </c>
      <c r="E279" t="s">
        <v>3563</v>
      </c>
      <c r="F279" t="s">
        <v>3658</v>
      </c>
      <c r="G279" t="s">
        <v>174</v>
      </c>
      <c r="H279" t="s">
        <v>174</v>
      </c>
      <c r="I279" t="s">
        <v>3643</v>
      </c>
      <c r="J279" t="s">
        <v>928</v>
      </c>
      <c r="K279" t="s">
        <v>1662</v>
      </c>
      <c r="L279" t="s">
        <v>1327</v>
      </c>
      <c r="M279" t="s">
        <v>1974</v>
      </c>
      <c r="N279" t="s">
        <v>4315</v>
      </c>
      <c r="O279" t="s">
        <v>4319</v>
      </c>
      <c r="P279" t="s">
        <v>4323</v>
      </c>
      <c r="Q279" t="s">
        <v>4517</v>
      </c>
      <c r="R279" t="s">
        <v>5439</v>
      </c>
      <c r="S279" t="s">
        <v>4324</v>
      </c>
      <c r="T279" t="s">
        <v>5657</v>
      </c>
      <c r="U279" t="s">
        <v>5657</v>
      </c>
      <c r="Y279" cm="1">
        <f t="array" ref="Y279">IF(TRUE,"True," &amp; IF(_xlfn.XLOOKUP("Src_IsAny",'Scoring_Config'!$A:$A,'Scoring_Config'!$D:$D,"Yes")="Yes",_xlfn.XLOOKUP("Src_IsAny",'Scoring_Config'!$A:$A,'Scoring_Config'!$C:$C,10),0),"False,0")</f>
        <v>0</v>
      </c>
      <c r="Z279" cm="1">
        <f t="array" ref="Z279">IF(FALSE,"True," &amp; IF(_xlfn.XLOOKUP("Src_CIDR_Le_16",'Scoring_Config'!$A:$A,'Scoring_Config'!$D:$D,"Yes")="Yes",_xlfn.XLOOKUP("Src_CIDR_Le_16",'Scoring_Config'!$A:$A,'Scoring_Config'!$C:$C,10),0),"False,0")</f>
        <v>0</v>
      </c>
      <c r="AA279" cm="1">
        <f t="array" ref="AA279">IF(FALSE,"True," &amp; IF(_xlfn.XLOOKUP("Src_CIDR_17_22",'Scoring_Config'!$A:$A,'Scoring_Config'!$D:$D,"Yes")="Yes",_xlfn.XLOOKUP("Src_CIDR_17_22",'Scoring_Config'!$A:$A,'Scoring_Config'!$C:$C,5),0),"False,0")</f>
        <v>0</v>
      </c>
      <c r="AB279" cm="1">
        <f t="array" ref="AB279">IF(FALSE,"True," &amp; IF(_xlfn.XLOOKUP("Dst_IsAny",'Scoring_Config'!$A:$A,'Scoring_Config'!$D:$D,"Yes")="Yes",_xlfn.XLOOKUP("Dst_IsAny",'Scoring_Config'!$A:$A,'Scoring_Config'!$C:$C,10),0),"False,0")</f>
        <v>0</v>
      </c>
      <c r="AC279" cm="1">
        <f t="array" ref="AC279">IF(FALSE,"True," &amp; IF(_xlfn.XLOOKUP("Dst_CIDR_Le_16",'Scoring_Config'!$A:$A,'Scoring_Config'!$D:$D,"Yes")="Yes",_xlfn.XLOOKUP("Dst_CIDR_Le_16",'Scoring_Config'!$A:$A,'Scoring_Config'!$C:$C,10),0),"False,0")</f>
        <v>0</v>
      </c>
      <c r="AD279" cm="1">
        <f t="array" ref="AD279">IF(FALSE,"True," &amp; IF(_xlfn.XLOOKUP("Dst_CIDR_17_22",'Scoring_Config'!$A:$A,'Scoring_Config'!$D:$D,"Yes")="Yes",_xlfn.XLOOKUP("Dst_CIDR_17_22",'Scoring_Config'!$A:$A,'Scoring_Config'!$C:$C,5),0),"False,0")</f>
        <v>0</v>
      </c>
      <c r="AE279" cm="1">
        <f t="array" ref="AE279">IF(FALSE,"True," &amp; IF(_xlfn.XLOOKUP("SrcZone_IsAny",'Scoring_Config'!$A:$A,'Scoring_Config'!$D:$D,"Yes")="Yes",_xlfn.XLOOKUP("SrcZone_IsAny",'Scoring_Config'!$A:$A,'Scoring_Config'!$C:$C,10),0),"False,0")</f>
        <v>0</v>
      </c>
      <c r="AF279" cm="1">
        <f t="array" ref="AF279">IF(FALSE,"True," &amp; IF(_xlfn.XLOOKUP("DstZone_IsAny",'Scoring_Config'!$A:$A,'Scoring_Config'!$D:$D,"Yes")="Yes",_xlfn.XLOOKUP("DstZone_IsAny",'Scoring_Config'!$A:$A,'Scoring_Config'!$C:$C,10),0),"False,0")</f>
        <v>0</v>
      </c>
      <c r="AG279" cm="1">
        <f t="array" ref="AG27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79" cm="1">
        <f t="array" ref="AH279">IF(FALSE,"True," &amp; IF(_xlfn.XLOOKUP("App_Any_OR_RangeGt1000",'Scoring_Config'!$A:$A,'Scoring_Config'!$D:$D,"Yes")="Yes",_xlfn.XLOOKUP("App_Any_OR_RangeGt1000",'Scoring_Config'!$A:$A,'Scoring_Config'!$C:$C,10),0),"False,0")</f>
        <v>0</v>
      </c>
      <c r="AI279" cm="1">
        <f t="array" ref="AI279">IF(FALSE,"True," &amp; IF(_xlfn.XLOOKUP("Service_Insecure_Match",'Scoring_Config'!$A:$A,'Scoring_Config'!$D:$D,"Yes")="Yes",_xlfn.XLOOKUP("Service_Insecure_Match",'Scoring_Config'!$A:$A,'Scoring_Config'!$C:$C,5),0),"False,0")</f>
        <v>0</v>
      </c>
      <c r="AJ279" cm="1">
        <f t="array" ref="AJ279">IF(FALSE,"True," &amp; IF(_xlfn.XLOOKUP("Risky_Inbound",'Scoring_Config'!$A:$A,'Scoring_Config'!$D:$D,"Yes")="Yes",_xlfn.XLOOKUP("Risky_Inbound",'Scoring_Config'!$A:$A,'Scoring_Config'!$C:$C,50),0),"False,0")</f>
        <v>0</v>
      </c>
      <c r="AK279" cm="1">
        <f t="array" ref="AK279">IF(FALSE,"True," &amp; IF(_xlfn.XLOOKUP("Risky_Outbound",'Scoring_Config'!$A:$A,'Scoring_Config'!$D:$D,"Yes")="Yes",_xlfn.XLOOKUP("Risky_Outbound",'Scoring_Config'!$A:$A,'Scoring_Config'!$C:$C,25),0),"False,0")</f>
        <v>0</v>
      </c>
      <c r="AL279" t="s">
        <v>6699</v>
      </c>
      <c r="AM279" cm="1">
        <f t="array" ref="AM27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79" t="s">
        <v>6697</v>
      </c>
      <c r="AO279" t="s">
        <v>6697</v>
      </c>
      <c r="AP279" t="s">
        <v>6697</v>
      </c>
      <c r="AQ279" cm="1">
        <f t="array" ref="AQ279">IF(FALSE,"True," &amp; IF(_xlfn.XLOOKUP("Service_IsAny",'Scoring_Config'!$A:$A,'Scoring_Config'!$D:$D,"Yes")="Yes",_xlfn.XLOOKUP("Service_IsAny",'Scoring_Config'!$A:$A,'Scoring_Config'!$C:$C,0),0),"False,0")</f>
        <v>0</v>
      </c>
      <c r="AR279">
        <v>0</v>
      </c>
      <c r="AS279" cm="1">
        <f t="array" ref="AS279">IF(FALSE,"True," &amp; IF(_xlfn.XLOOKUP("Service_RangeGt1000",'Scoring_Config'!$A:$A,'Scoring_Config'!$D:$D,"Yes")="Yes",_xlfn.XLOOKUP("Service_RangeGt1000",'Scoring_Config'!$A:$A,'Scoring_Config'!$C:$C,0),0),"False,0")</f>
        <v>0</v>
      </c>
      <c r="AT279" cm="1">
        <f t="array" ref="AT279">IF(FALSE,"True," &amp; IF(_xlfn.XLOOKUP("App_IsAny",'Scoring_Config'!$A:$A,'Scoring_Config'!$D:$D,"Yes")="Yes",_xlfn.XLOOKUP("App_IsAny",'Scoring_Config'!$A:$A,'Scoring_Config'!$C:$C,0),0),"False,0")</f>
        <v>0</v>
      </c>
      <c r="AU279">
        <v>2</v>
      </c>
      <c r="AV279" cm="1">
        <f t="array" ref="AV279">IF(FALSE,"True," &amp; IF(_xlfn.XLOOKUP("App_RangeGt1000",'Scoring_Config'!$A:$A,'Scoring_Config'!$D:$D,"Yes")="Yes",_xlfn.XLOOKUP("App_RangeGt1000",'Scoring_Config'!$A:$A,'Scoring_Config'!$C:$C,0),0),"False,0")</f>
        <v>0</v>
      </c>
      <c r="AW279" cm="1">
        <f t="array" ref="AW279">IF(FALSE,"True," &amp; IF(_xlfn.XLOOKUP("Action_IsDenyOrDrop",'Scoring_Config'!$A:$A,'Scoring_Config'!$D:$D,"Yes")="Yes",_xlfn.XLOOKUP("Action_IsDenyOrDrop",'Scoring_Config'!$A:$A,'Scoring_Config'!$C:$C,0),0),"False,0")</f>
        <v>0</v>
      </c>
      <c r="AX279" cm="1">
        <f t="array" ref="AX279">IF(LEFT(AW279,4)="True",0,(IF(LEFT(Y279,4)="True",IF(_xlfn.XLOOKUP("Src_IsAny",'Scoring_Config'!$A:$A,'Scoring_Config'!$D:$D,"Yes")="Yes",_xlfn.XLOOKUP("Src_IsAny",'Scoring_Config'!$A:$A,'Scoring_Config'!$C:$C,10),0),0)+IF(LEFT(Z279,4)="True",IF(_xlfn.XLOOKUP("Src_CIDR_Le_16",'Scoring_Config'!$A:$A,'Scoring_Config'!$D:$D,"Yes")="Yes",_xlfn.XLOOKUP("Src_CIDR_Le_16",'Scoring_Config'!$A:$A,'Scoring_Config'!$C:$C,10),0),0)+IF(LEFT(AA279,4)="True",IF(_xlfn.XLOOKUP("Src_CIDR_17_22",'Scoring_Config'!$A:$A,'Scoring_Config'!$D:$D,"Yes")="Yes",_xlfn.XLOOKUP("Src_CIDR_17_22",'Scoring_Config'!$A:$A,'Scoring_Config'!$C:$C,5),0),0)+IF(LEFT(AB279,4)="True",IF(_xlfn.XLOOKUP("Dst_IsAny",'Scoring_Config'!$A:$A,'Scoring_Config'!$D:$D,"Yes")="Yes",_xlfn.XLOOKUP("Dst_IsAny",'Scoring_Config'!$A:$A,'Scoring_Config'!$C:$C,10),0),0)+IF(LEFT(AC279,4)="True",IF(_xlfn.XLOOKUP("Dst_CIDR_Le_16",'Scoring_Config'!$A:$A,'Scoring_Config'!$D:$D,"Yes")="Yes",_xlfn.XLOOKUP("Dst_CIDR_Le_16",'Scoring_Config'!$A:$A,'Scoring_Config'!$C:$C,10),0),0)+IF(LEFT(AD279,4)="True",IF(_xlfn.XLOOKUP("Dst_CIDR_17_22",'Scoring_Config'!$A:$A,'Scoring_Config'!$D:$D,"Yes")="Yes",_xlfn.XLOOKUP("Dst_CIDR_17_22",'Scoring_Config'!$A:$A,'Scoring_Config'!$C:$C,5),0),0)+IF(LEFT(AE279,4)="True",IF(_xlfn.XLOOKUP("SrcZone_IsAny",'Scoring_Config'!$A:$A,'Scoring_Config'!$D:$D,"Yes")="Yes",_xlfn.XLOOKUP("SrcZone_IsAny",'Scoring_Config'!$A:$A,'Scoring_Config'!$C:$C,10),0),0)+IF(LEFT(AF279,4)="True",IF(_xlfn.XLOOKUP("DstZone_IsAny",'Scoring_Config'!$A:$A,'Scoring_Config'!$D:$D,"Yes")="Yes",_xlfn.XLOOKUP("DstZone_IsAny",'Scoring_Config'!$A:$A,'Scoring_Config'!$C:$C,10),0),0)+IF(LEFT(AG279,4)="True",IF(_xlfn.XLOOKUP("Service_Any_OR_RangeGt1000",'Scoring_Config'!$A:$A,'Scoring_Config'!$D:$D,"Yes")="Yes",_xlfn.XLOOKUP("Service_Any_OR_RangeGt1000",'Scoring_Config'!$A:$A,'Scoring_Config'!$C:$C,10),0),0)+IF(LEFT(AH279,4)="True",IF(_xlfn.XLOOKUP("App_Any_OR_RangeGt1000",'Scoring_Config'!$A:$A,'Scoring_Config'!$D:$D,"Yes")="Yes",_xlfn.XLOOKUP("App_Any_OR_RangeGt1000",'Scoring_Config'!$A:$A,'Scoring_Config'!$C:$C,10),0),0)+IF(LEFT(AI279,4)="True",IF(_xlfn.XLOOKUP("Service_Insecure_Match",'Scoring_Config'!$A:$A,'Scoring_Config'!$D:$D,"Yes")="Yes",_xlfn.XLOOKUP("Service_Insecure_Match",'Scoring_Config'!$A:$A,'Scoring_Config'!$C:$C,5),0),0)+IF(LEFT(AJ279,4)="True",IF(_xlfn.XLOOKUP("Risky_Inbound",'Scoring_Config'!$A:$A,'Scoring_Config'!$D:$D,"Yes")="Yes",_xlfn.XLOOKUP("Risky_Inbound",'Scoring_Config'!$A:$A,'Scoring_Config'!$C:$C,50),0),0)+IF(LEFT(AK279,4)="True",IF(_xlfn.XLOOKUP("Risky_Outbound",'Scoring_Config'!$A:$A,'Scoring_Config'!$D:$D,"Yes")="Yes",_xlfn.XLOOKUP("Risky_Outbound",'Scoring_Config'!$A:$A,'Scoring_Config'!$C:$C,25),0),0)+IF(LEFT(AZ279,4)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279,FIND(",",AL279)+1,100)),0)+IF(LEFT(AM279,4)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279,FIND(",",AN279)+1,100)),0)+IF(_xlfn.XLOOKUP("Profile_Scoring",'Scoring_Config'!$A:$A,'Scoring_Config'!$D:$D,"Yes")="Yes",VALUE(MID(AO279,FIND(",",AO279)+1,100)),0)+IF(_xlfn.XLOOKUP("Options_Scoring",'Scoring_Config'!$A:$A,'Scoring_Config'!$D:$D,"Yes")="Yes",VALUE(MID(AP279,FIND(",",AP279)+1,100)),0)))</f>
        <v>0</v>
      </c>
      <c r="AZ279" cm="1">
        <f t="array" ref="AZ279">IF(FALSE,"True," &amp; IF(_xlfn.XLOOKUP("Migrate_Insecure",'Scoring_Config'!$A:$A,'Scoring_Config'!$D:$D,"Yes")="Yes",_xlfn.XLOOKUP("Migrate_Insecure",'Scoring_Config'!$A:$A,'Scoring_Config'!$C:$C,10),0),"False,0")</f>
        <v>0</v>
      </c>
    </row>
    <row r="280" spans="1:52">
      <c r="A280" t="s">
        <v>1979</v>
      </c>
      <c r="B280" t="s">
        <v>2253</v>
      </c>
      <c r="C280" t="s">
        <v>3542</v>
      </c>
      <c r="D280" t="s">
        <v>3545</v>
      </c>
      <c r="E280" t="s">
        <v>3563</v>
      </c>
      <c r="F280" t="s">
        <v>3658</v>
      </c>
      <c r="G280" t="s">
        <v>203</v>
      </c>
      <c r="H280" t="s">
        <v>174</v>
      </c>
      <c r="I280" t="s">
        <v>3896</v>
      </c>
      <c r="J280" t="s">
        <v>929</v>
      </c>
      <c r="K280" t="s">
        <v>1667</v>
      </c>
      <c r="L280" t="s">
        <v>1327</v>
      </c>
      <c r="M280" t="s">
        <v>1974</v>
      </c>
      <c r="N280" t="s">
        <v>4315</v>
      </c>
      <c r="O280" t="s">
        <v>4319</v>
      </c>
      <c r="P280" t="s">
        <v>4321</v>
      </c>
      <c r="Q280" t="s">
        <v>4518</v>
      </c>
      <c r="R280" t="s">
        <v>5439</v>
      </c>
      <c r="S280" t="s">
        <v>4324</v>
      </c>
      <c r="T280" t="s">
        <v>5658</v>
      </c>
      <c r="U280" t="s">
        <v>5658</v>
      </c>
      <c r="Y280" cm="1">
        <f t="array" ref="Y280">IF(FALSE,"True," &amp; IF(_xlfn.XLOOKUP("Src_IsAny",'Scoring_Config'!$A:$A,'Scoring_Config'!$D:$D,"Yes")="Yes",_xlfn.XLOOKUP("Src_IsAny",'Scoring_Config'!$A:$A,'Scoring_Config'!$C:$C,10),0),"False,0")</f>
        <v>0</v>
      </c>
      <c r="Z280" cm="1">
        <f t="array" ref="Z280">IF(FALSE,"True," &amp; IF(_xlfn.XLOOKUP("Src_CIDR_Le_16",'Scoring_Config'!$A:$A,'Scoring_Config'!$D:$D,"Yes")="Yes",_xlfn.XLOOKUP("Src_CIDR_Le_16",'Scoring_Config'!$A:$A,'Scoring_Config'!$C:$C,10),0),"False,0")</f>
        <v>0</v>
      </c>
      <c r="AA280" cm="1">
        <f t="array" ref="AA280">IF(TRUE,"True," &amp; IF(_xlfn.XLOOKUP("Src_CIDR_17_22",'Scoring_Config'!$A:$A,'Scoring_Config'!$D:$D,"Yes")="Yes",_xlfn.XLOOKUP("Src_CIDR_17_22",'Scoring_Config'!$A:$A,'Scoring_Config'!$C:$C,5),0),"False,0")</f>
        <v>0</v>
      </c>
      <c r="AB280" cm="1">
        <f t="array" ref="AB280">IF(FALSE,"True," &amp; IF(_xlfn.XLOOKUP("Dst_IsAny",'Scoring_Config'!$A:$A,'Scoring_Config'!$D:$D,"Yes")="Yes",_xlfn.XLOOKUP("Dst_IsAny",'Scoring_Config'!$A:$A,'Scoring_Config'!$C:$C,10),0),"False,0")</f>
        <v>0</v>
      </c>
      <c r="AC280" cm="1">
        <f t="array" ref="AC280">IF(FALSE,"True," &amp; IF(_xlfn.XLOOKUP("Dst_CIDR_Le_16",'Scoring_Config'!$A:$A,'Scoring_Config'!$D:$D,"Yes")="Yes",_xlfn.XLOOKUP("Dst_CIDR_Le_16",'Scoring_Config'!$A:$A,'Scoring_Config'!$C:$C,10),0),"False,0")</f>
        <v>0</v>
      </c>
      <c r="AD280" cm="1">
        <f t="array" ref="AD280">IF(FALSE,"True," &amp; IF(_xlfn.XLOOKUP("Dst_CIDR_17_22",'Scoring_Config'!$A:$A,'Scoring_Config'!$D:$D,"Yes")="Yes",_xlfn.XLOOKUP("Dst_CIDR_17_22",'Scoring_Config'!$A:$A,'Scoring_Config'!$C:$C,5),0),"False,0")</f>
        <v>0</v>
      </c>
      <c r="AE280" cm="1">
        <f t="array" ref="AE280">IF(FALSE,"True," &amp; IF(_xlfn.XLOOKUP("SrcZone_IsAny",'Scoring_Config'!$A:$A,'Scoring_Config'!$D:$D,"Yes")="Yes",_xlfn.XLOOKUP("SrcZone_IsAny",'Scoring_Config'!$A:$A,'Scoring_Config'!$C:$C,10),0),"False,0")</f>
        <v>0</v>
      </c>
      <c r="AF280" cm="1">
        <f t="array" ref="AF280">IF(FALSE,"True," &amp; IF(_xlfn.XLOOKUP("DstZone_IsAny",'Scoring_Config'!$A:$A,'Scoring_Config'!$D:$D,"Yes")="Yes",_xlfn.XLOOKUP("DstZone_IsAny",'Scoring_Config'!$A:$A,'Scoring_Config'!$C:$C,10),0),"False,0")</f>
        <v>0</v>
      </c>
      <c r="AG280" cm="1">
        <f t="array" ref="AG28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80" cm="1">
        <f t="array" ref="AH280">IF(FALSE,"True," &amp; IF(_xlfn.XLOOKUP("App_Any_OR_RangeGt1000",'Scoring_Config'!$A:$A,'Scoring_Config'!$D:$D,"Yes")="Yes",_xlfn.XLOOKUP("App_Any_OR_RangeGt1000",'Scoring_Config'!$A:$A,'Scoring_Config'!$C:$C,10),0),"False,0")</f>
        <v>0</v>
      </c>
      <c r="AI280" cm="1">
        <f t="array" ref="AI280">IF(FALSE,"True," &amp; IF(_xlfn.XLOOKUP("Service_Insecure_Match",'Scoring_Config'!$A:$A,'Scoring_Config'!$D:$D,"Yes")="Yes",_xlfn.XLOOKUP("Service_Insecure_Match",'Scoring_Config'!$A:$A,'Scoring_Config'!$C:$C,5),0),"False,0")</f>
        <v>0</v>
      </c>
      <c r="AJ280" cm="1">
        <f t="array" ref="AJ280">IF(FALSE,"True," &amp; IF(_xlfn.XLOOKUP("Risky_Inbound",'Scoring_Config'!$A:$A,'Scoring_Config'!$D:$D,"Yes")="Yes",_xlfn.XLOOKUP("Risky_Inbound",'Scoring_Config'!$A:$A,'Scoring_Config'!$C:$C,50),0),"False,0")</f>
        <v>0</v>
      </c>
      <c r="AK280" cm="1">
        <f t="array" ref="AK280">IF(FALSE,"True," &amp; IF(_xlfn.XLOOKUP("Risky_Outbound",'Scoring_Config'!$A:$A,'Scoring_Config'!$D:$D,"Yes")="Yes",_xlfn.XLOOKUP("Risky_Outbound",'Scoring_Config'!$A:$A,'Scoring_Config'!$C:$C,25),0),"False,0")</f>
        <v>0</v>
      </c>
      <c r="AL280" t="s">
        <v>6700</v>
      </c>
      <c r="AM280" cm="1">
        <f t="array" ref="AM28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80" t="s">
        <v>6697</v>
      </c>
      <c r="AO280" t="s">
        <v>6697</v>
      </c>
      <c r="AP280" t="s">
        <v>6697</v>
      </c>
      <c r="AQ280" cm="1">
        <f t="array" ref="AQ280">IF(FALSE,"True," &amp; IF(_xlfn.XLOOKUP("Service_IsAny",'Scoring_Config'!$A:$A,'Scoring_Config'!$D:$D,"Yes")="Yes",_xlfn.XLOOKUP("Service_IsAny",'Scoring_Config'!$A:$A,'Scoring_Config'!$C:$C,0),0),"False,0")</f>
        <v>0</v>
      </c>
      <c r="AR280">
        <v>0</v>
      </c>
      <c r="AS280" cm="1">
        <f t="array" ref="AS280">IF(FALSE,"True," &amp; IF(_xlfn.XLOOKUP("Service_RangeGt1000",'Scoring_Config'!$A:$A,'Scoring_Config'!$D:$D,"Yes")="Yes",_xlfn.XLOOKUP("Service_RangeGt1000",'Scoring_Config'!$A:$A,'Scoring_Config'!$C:$C,0),0),"False,0")</f>
        <v>0</v>
      </c>
      <c r="AT280" cm="1">
        <f t="array" ref="AT280">IF(FALSE,"True," &amp; IF(_xlfn.XLOOKUP("App_IsAny",'Scoring_Config'!$A:$A,'Scoring_Config'!$D:$D,"Yes")="Yes",_xlfn.XLOOKUP("App_IsAny",'Scoring_Config'!$A:$A,'Scoring_Config'!$C:$C,0),0),"False,0")</f>
        <v>0</v>
      </c>
      <c r="AU280">
        <v>1</v>
      </c>
      <c r="AV280" cm="1">
        <f t="array" ref="AV280">IF(FALSE,"True," &amp; IF(_xlfn.XLOOKUP("App_RangeGt1000",'Scoring_Config'!$A:$A,'Scoring_Config'!$D:$D,"Yes")="Yes",_xlfn.XLOOKUP("App_RangeGt1000",'Scoring_Config'!$A:$A,'Scoring_Config'!$C:$C,0),0),"False,0")</f>
        <v>0</v>
      </c>
      <c r="AW280" cm="1">
        <f t="array" ref="AW280">IF(FALSE,"True," &amp; IF(_xlfn.XLOOKUP("Action_IsDenyOrDrop",'Scoring_Config'!$A:$A,'Scoring_Config'!$D:$D,"Yes")="Yes",_xlfn.XLOOKUP("Action_IsDenyOrDrop",'Scoring_Config'!$A:$A,'Scoring_Config'!$C:$C,0),0),"False,0")</f>
        <v>0</v>
      </c>
      <c r="AX280" cm="1">
        <f t="array" ref="AX280">IF(LEFT(AW280,4)="True",0,(IF(LEFT(Y280,4)="True",IF(_xlfn.XLOOKUP("Src_IsAny",'Scoring_Config'!$A:$A,'Scoring_Config'!$D:$D,"Yes")="Yes",_xlfn.XLOOKUP("Src_IsAny",'Scoring_Config'!$A:$A,'Scoring_Config'!$C:$C,10),0),0)+IF(LEFT(Z280,4)="True",IF(_xlfn.XLOOKUP("Src_CIDR_Le_16",'Scoring_Config'!$A:$A,'Scoring_Config'!$D:$D,"Yes")="Yes",_xlfn.XLOOKUP("Src_CIDR_Le_16",'Scoring_Config'!$A:$A,'Scoring_Config'!$C:$C,10),0),0)+IF(LEFT(AA280,4)="True",IF(_xlfn.XLOOKUP("Src_CIDR_17_22",'Scoring_Config'!$A:$A,'Scoring_Config'!$D:$D,"Yes")="Yes",_xlfn.XLOOKUP("Src_CIDR_17_22",'Scoring_Config'!$A:$A,'Scoring_Config'!$C:$C,5),0),0)+IF(LEFT(AB280,4)="True",IF(_xlfn.XLOOKUP("Dst_IsAny",'Scoring_Config'!$A:$A,'Scoring_Config'!$D:$D,"Yes")="Yes",_xlfn.XLOOKUP("Dst_IsAny",'Scoring_Config'!$A:$A,'Scoring_Config'!$C:$C,10),0),0)+IF(LEFT(AC280,4)="True",IF(_xlfn.XLOOKUP("Dst_CIDR_Le_16",'Scoring_Config'!$A:$A,'Scoring_Config'!$D:$D,"Yes")="Yes",_xlfn.XLOOKUP("Dst_CIDR_Le_16",'Scoring_Config'!$A:$A,'Scoring_Config'!$C:$C,10),0),0)+IF(LEFT(AD280,4)="True",IF(_xlfn.XLOOKUP("Dst_CIDR_17_22",'Scoring_Config'!$A:$A,'Scoring_Config'!$D:$D,"Yes")="Yes",_xlfn.XLOOKUP("Dst_CIDR_17_22",'Scoring_Config'!$A:$A,'Scoring_Config'!$C:$C,5),0),0)+IF(LEFT(AE280,4)="True",IF(_xlfn.XLOOKUP("SrcZone_IsAny",'Scoring_Config'!$A:$A,'Scoring_Config'!$D:$D,"Yes")="Yes",_xlfn.XLOOKUP("SrcZone_IsAny",'Scoring_Config'!$A:$A,'Scoring_Config'!$C:$C,10),0),0)+IF(LEFT(AF280,4)="True",IF(_xlfn.XLOOKUP("DstZone_IsAny",'Scoring_Config'!$A:$A,'Scoring_Config'!$D:$D,"Yes")="Yes",_xlfn.XLOOKUP("DstZone_IsAny",'Scoring_Config'!$A:$A,'Scoring_Config'!$C:$C,10),0),0)+IF(LEFT(AG280,4)="True",IF(_xlfn.XLOOKUP("Service_Any_OR_RangeGt1000",'Scoring_Config'!$A:$A,'Scoring_Config'!$D:$D,"Yes")="Yes",_xlfn.XLOOKUP("Service_Any_OR_RangeGt1000",'Scoring_Config'!$A:$A,'Scoring_Config'!$C:$C,10),0),0)+IF(LEFT(AH280,4)="True",IF(_xlfn.XLOOKUP("App_Any_OR_RangeGt1000",'Scoring_Config'!$A:$A,'Scoring_Config'!$D:$D,"Yes")="Yes",_xlfn.XLOOKUP("App_Any_OR_RangeGt1000",'Scoring_Config'!$A:$A,'Scoring_Config'!$C:$C,10),0),0)+IF(LEFT(AI280,4)="True",IF(_xlfn.XLOOKUP("Service_Insecure_Match",'Scoring_Config'!$A:$A,'Scoring_Config'!$D:$D,"Yes")="Yes",_xlfn.XLOOKUP("Service_Insecure_Match",'Scoring_Config'!$A:$A,'Scoring_Config'!$C:$C,5),0),0)+IF(LEFT(AJ280,4)="True",IF(_xlfn.XLOOKUP("Risky_Inbound",'Scoring_Config'!$A:$A,'Scoring_Config'!$D:$D,"Yes")="Yes",_xlfn.XLOOKUP("Risky_Inbound",'Scoring_Config'!$A:$A,'Scoring_Config'!$C:$C,50),0),0)+IF(LEFT(AK280,4)="True",IF(_xlfn.XLOOKUP("Risky_Outbound",'Scoring_Config'!$A:$A,'Scoring_Config'!$D:$D,"Yes")="Yes",_xlfn.XLOOKUP("Risky_Outbound",'Scoring_Config'!$A:$A,'Scoring_Config'!$C:$C,25),0),0)+IF(LEFT(AZ280,4)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280,FIND(",",AL280)+1,100)),0)+IF(LEFT(AM280,4)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280,FIND(",",AN280)+1,100)),0)+IF(_xlfn.XLOOKUP("Profile_Scoring",'Scoring_Config'!$A:$A,'Scoring_Config'!$D:$D,"Yes")="Yes",VALUE(MID(AO280,FIND(",",AO280)+1,100)),0)+IF(_xlfn.XLOOKUP("Options_Scoring",'Scoring_Config'!$A:$A,'Scoring_Config'!$D:$D,"Yes")="Yes",VALUE(MID(AP280,FIND(",",AP280)+1,100)),0)))</f>
        <v>0</v>
      </c>
      <c r="AZ280" cm="1">
        <f t="array" ref="AZ280">IF(FALSE,"True," &amp; IF(_xlfn.XLOOKUP("Migrate_Insecure",'Scoring_Config'!$A:$A,'Scoring_Config'!$D:$D,"Yes")="Yes",_xlfn.XLOOKUP("Migrate_Insecure",'Scoring_Config'!$A:$A,'Scoring_Config'!$C:$C,10),0),"False,0")</f>
        <v>0</v>
      </c>
    </row>
    <row r="281" spans="1:52">
      <c r="A281" t="s">
        <v>1979</v>
      </c>
      <c r="B281" t="s">
        <v>2254</v>
      </c>
      <c r="C281" t="s">
        <v>3542</v>
      </c>
      <c r="D281" t="s">
        <v>3545</v>
      </c>
      <c r="E281" t="s">
        <v>3563</v>
      </c>
      <c r="F281" t="s">
        <v>3658</v>
      </c>
      <c r="G281" t="s">
        <v>203</v>
      </c>
      <c r="H281" t="s">
        <v>174</v>
      </c>
      <c r="I281" t="s">
        <v>4098</v>
      </c>
      <c r="J281" t="s">
        <v>832</v>
      </c>
      <c r="K281" t="s">
        <v>1662</v>
      </c>
      <c r="L281" t="s">
        <v>1327</v>
      </c>
      <c r="M281" t="s">
        <v>1974</v>
      </c>
      <c r="N281" t="s">
        <v>4315</v>
      </c>
      <c r="O281" t="s">
        <v>4319</v>
      </c>
      <c r="P281" t="s">
        <v>4321</v>
      </c>
      <c r="Q281" t="s">
        <v>4519</v>
      </c>
      <c r="R281" t="s">
        <v>5440</v>
      </c>
      <c r="S281" t="s">
        <v>5440</v>
      </c>
      <c r="T281" t="s">
        <v>5659</v>
      </c>
      <c r="U281" t="s">
        <v>5658</v>
      </c>
      <c r="Y281" cm="1">
        <f t="array" ref="Y281">IF(FALSE,"True," &amp; IF(_xlfn.XLOOKUP("Src_IsAny",'Scoring_Config'!$A:$A,'Scoring_Config'!$D:$D,"Yes")="Yes",_xlfn.XLOOKUP("Src_IsAny",'Scoring_Config'!$A:$A,'Scoring_Config'!$C:$C,10),0),"False,0")</f>
        <v>0</v>
      </c>
      <c r="Z281" cm="1">
        <f t="array" ref="Z281">IF(FALSE,"True," &amp; IF(_xlfn.XLOOKUP("Src_CIDR_Le_16",'Scoring_Config'!$A:$A,'Scoring_Config'!$D:$D,"Yes")="Yes",_xlfn.XLOOKUP("Src_CIDR_Le_16",'Scoring_Config'!$A:$A,'Scoring_Config'!$C:$C,10),0),"False,0")</f>
        <v>0</v>
      </c>
      <c r="AA281" cm="1">
        <f t="array" ref="AA281">IF(TRUE,"True," &amp; IF(_xlfn.XLOOKUP("Src_CIDR_17_22",'Scoring_Config'!$A:$A,'Scoring_Config'!$D:$D,"Yes")="Yes",_xlfn.XLOOKUP("Src_CIDR_17_22",'Scoring_Config'!$A:$A,'Scoring_Config'!$C:$C,5),0),"False,0")</f>
        <v>0</v>
      </c>
      <c r="AB281" cm="1">
        <f t="array" ref="AB281">IF(FALSE,"True," &amp; IF(_xlfn.XLOOKUP("Dst_IsAny",'Scoring_Config'!$A:$A,'Scoring_Config'!$D:$D,"Yes")="Yes",_xlfn.XLOOKUP("Dst_IsAny",'Scoring_Config'!$A:$A,'Scoring_Config'!$C:$C,10),0),"False,0")</f>
        <v>0</v>
      </c>
      <c r="AC281" cm="1">
        <f t="array" ref="AC281">IF(FALSE,"True," &amp; IF(_xlfn.XLOOKUP("Dst_CIDR_Le_16",'Scoring_Config'!$A:$A,'Scoring_Config'!$D:$D,"Yes")="Yes",_xlfn.XLOOKUP("Dst_CIDR_Le_16",'Scoring_Config'!$A:$A,'Scoring_Config'!$C:$C,10),0),"False,0")</f>
        <v>0</v>
      </c>
      <c r="AD281" cm="1">
        <f t="array" ref="AD281">IF(FALSE,"True," &amp; IF(_xlfn.XLOOKUP("Dst_CIDR_17_22",'Scoring_Config'!$A:$A,'Scoring_Config'!$D:$D,"Yes")="Yes",_xlfn.XLOOKUP("Dst_CIDR_17_22",'Scoring_Config'!$A:$A,'Scoring_Config'!$C:$C,5),0),"False,0")</f>
        <v>0</v>
      </c>
      <c r="AE281" cm="1">
        <f t="array" ref="AE281">IF(FALSE,"True," &amp; IF(_xlfn.XLOOKUP("SrcZone_IsAny",'Scoring_Config'!$A:$A,'Scoring_Config'!$D:$D,"Yes")="Yes",_xlfn.XLOOKUP("SrcZone_IsAny",'Scoring_Config'!$A:$A,'Scoring_Config'!$C:$C,10),0),"False,0")</f>
        <v>0</v>
      </c>
      <c r="AF281" cm="1">
        <f t="array" ref="AF281">IF(FALSE,"True," &amp; IF(_xlfn.XLOOKUP("DstZone_IsAny",'Scoring_Config'!$A:$A,'Scoring_Config'!$D:$D,"Yes")="Yes",_xlfn.XLOOKUP("DstZone_IsAny",'Scoring_Config'!$A:$A,'Scoring_Config'!$C:$C,10),0),"False,0")</f>
        <v>0</v>
      </c>
      <c r="AG281" cm="1">
        <f t="array" ref="AG28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81" cm="1">
        <f t="array" ref="AH281">IF(FALSE,"True," &amp; IF(_xlfn.XLOOKUP("App_Any_OR_RangeGt1000",'Scoring_Config'!$A:$A,'Scoring_Config'!$D:$D,"Yes")="Yes",_xlfn.XLOOKUP("App_Any_OR_RangeGt1000",'Scoring_Config'!$A:$A,'Scoring_Config'!$C:$C,10),0),"False,0")</f>
        <v>0</v>
      </c>
      <c r="AI281" cm="1">
        <f t="array" ref="AI281">IF(FALSE,"True," &amp; IF(_xlfn.XLOOKUP("Service_Insecure_Match",'Scoring_Config'!$A:$A,'Scoring_Config'!$D:$D,"Yes")="Yes",_xlfn.XLOOKUP("Service_Insecure_Match",'Scoring_Config'!$A:$A,'Scoring_Config'!$C:$C,5),0),"False,0")</f>
        <v>0</v>
      </c>
      <c r="AJ281" cm="1">
        <f t="array" ref="AJ281">IF(FALSE,"True," &amp; IF(_xlfn.XLOOKUP("Risky_Inbound",'Scoring_Config'!$A:$A,'Scoring_Config'!$D:$D,"Yes")="Yes",_xlfn.XLOOKUP("Risky_Inbound",'Scoring_Config'!$A:$A,'Scoring_Config'!$C:$C,50),0),"False,0")</f>
        <v>0</v>
      </c>
      <c r="AK281" cm="1">
        <f t="array" ref="AK281">IF(FALSE,"True," &amp; IF(_xlfn.XLOOKUP("Risky_Outbound",'Scoring_Config'!$A:$A,'Scoring_Config'!$D:$D,"Yes")="Yes",_xlfn.XLOOKUP("Risky_Outbound",'Scoring_Config'!$A:$A,'Scoring_Config'!$C:$C,25),0),"False,0")</f>
        <v>0</v>
      </c>
      <c r="AL281" t="s">
        <v>6700</v>
      </c>
      <c r="AM281" cm="1">
        <f t="array" ref="AM28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81" t="s">
        <v>6697</v>
      </c>
      <c r="AO281" t="s">
        <v>6697</v>
      </c>
      <c r="AP281" t="s">
        <v>6697</v>
      </c>
      <c r="AQ281" cm="1">
        <f t="array" ref="AQ281">IF(FALSE,"True," &amp; IF(_xlfn.XLOOKUP("Service_IsAny",'Scoring_Config'!$A:$A,'Scoring_Config'!$D:$D,"Yes")="Yes",_xlfn.XLOOKUP("Service_IsAny",'Scoring_Config'!$A:$A,'Scoring_Config'!$C:$C,0),0),"False,0")</f>
        <v>0</v>
      </c>
      <c r="AR281">
        <v>0</v>
      </c>
      <c r="AS281" cm="1">
        <f t="array" ref="AS281">IF(FALSE,"True," &amp; IF(_xlfn.XLOOKUP("Service_RangeGt1000",'Scoring_Config'!$A:$A,'Scoring_Config'!$D:$D,"Yes")="Yes",_xlfn.XLOOKUP("Service_RangeGt1000",'Scoring_Config'!$A:$A,'Scoring_Config'!$C:$C,0),0),"False,0")</f>
        <v>0</v>
      </c>
      <c r="AT281" cm="1">
        <f t="array" ref="AT281">IF(FALSE,"True," &amp; IF(_xlfn.XLOOKUP("App_IsAny",'Scoring_Config'!$A:$A,'Scoring_Config'!$D:$D,"Yes")="Yes",_xlfn.XLOOKUP("App_IsAny",'Scoring_Config'!$A:$A,'Scoring_Config'!$C:$C,0),0),"False,0")</f>
        <v>0</v>
      </c>
      <c r="AU281">
        <v>2</v>
      </c>
      <c r="AV281" cm="1">
        <f t="array" ref="AV281">IF(FALSE,"True," &amp; IF(_xlfn.XLOOKUP("App_RangeGt1000",'Scoring_Config'!$A:$A,'Scoring_Config'!$D:$D,"Yes")="Yes",_xlfn.XLOOKUP("App_RangeGt1000",'Scoring_Config'!$A:$A,'Scoring_Config'!$C:$C,0),0),"False,0")</f>
        <v>0</v>
      </c>
      <c r="AW281" cm="1">
        <f t="array" ref="AW281">IF(FALSE,"True," &amp; IF(_xlfn.XLOOKUP("Action_IsDenyOrDrop",'Scoring_Config'!$A:$A,'Scoring_Config'!$D:$D,"Yes")="Yes",_xlfn.XLOOKUP("Action_IsDenyOrDrop",'Scoring_Config'!$A:$A,'Scoring_Config'!$C:$C,0),0),"False,0")</f>
        <v>0</v>
      </c>
      <c r="AX281" cm="1">
        <f t="array" ref="AX281">IF(LEFT(AW281,4)="True",0,(IF(LEFT(Y281,4)="True",IF(_xlfn.XLOOKUP("Src_IsAny",'Scoring_Config'!$A:$A,'Scoring_Config'!$D:$D,"Yes")="Yes",_xlfn.XLOOKUP("Src_IsAny",'Scoring_Config'!$A:$A,'Scoring_Config'!$C:$C,10),0),0)+IF(LEFT(Z281,4)="True",IF(_xlfn.XLOOKUP("Src_CIDR_Le_16",'Scoring_Config'!$A:$A,'Scoring_Config'!$D:$D,"Yes")="Yes",_xlfn.XLOOKUP("Src_CIDR_Le_16",'Scoring_Config'!$A:$A,'Scoring_Config'!$C:$C,10),0),0)+IF(LEFT(AA281,4)="True",IF(_xlfn.XLOOKUP("Src_CIDR_17_22",'Scoring_Config'!$A:$A,'Scoring_Config'!$D:$D,"Yes")="Yes",_xlfn.XLOOKUP("Src_CIDR_17_22",'Scoring_Config'!$A:$A,'Scoring_Config'!$C:$C,5),0),0)+IF(LEFT(AB281,4)="True",IF(_xlfn.XLOOKUP("Dst_IsAny",'Scoring_Config'!$A:$A,'Scoring_Config'!$D:$D,"Yes")="Yes",_xlfn.XLOOKUP("Dst_IsAny",'Scoring_Config'!$A:$A,'Scoring_Config'!$C:$C,10),0),0)+IF(LEFT(AC281,4)="True",IF(_xlfn.XLOOKUP("Dst_CIDR_Le_16",'Scoring_Config'!$A:$A,'Scoring_Config'!$D:$D,"Yes")="Yes",_xlfn.XLOOKUP("Dst_CIDR_Le_16",'Scoring_Config'!$A:$A,'Scoring_Config'!$C:$C,10),0),0)+IF(LEFT(AD281,4)="True",IF(_xlfn.XLOOKUP("Dst_CIDR_17_22",'Scoring_Config'!$A:$A,'Scoring_Config'!$D:$D,"Yes")="Yes",_xlfn.XLOOKUP("Dst_CIDR_17_22",'Scoring_Config'!$A:$A,'Scoring_Config'!$C:$C,5),0),0)+IF(LEFT(AE281,4)="True",IF(_xlfn.XLOOKUP("SrcZone_IsAny",'Scoring_Config'!$A:$A,'Scoring_Config'!$D:$D,"Yes")="Yes",_xlfn.XLOOKUP("SrcZone_IsAny",'Scoring_Config'!$A:$A,'Scoring_Config'!$C:$C,10),0),0)+IF(LEFT(AF281,4)="True",IF(_xlfn.XLOOKUP("DstZone_IsAny",'Scoring_Config'!$A:$A,'Scoring_Config'!$D:$D,"Yes")="Yes",_xlfn.XLOOKUP("DstZone_IsAny",'Scoring_Config'!$A:$A,'Scoring_Config'!$C:$C,10),0),0)+IF(LEFT(AG281,4)="True",IF(_xlfn.XLOOKUP("Service_Any_OR_RangeGt1000",'Scoring_Config'!$A:$A,'Scoring_Config'!$D:$D,"Yes")="Yes",_xlfn.XLOOKUP("Service_Any_OR_RangeGt1000",'Scoring_Config'!$A:$A,'Scoring_Config'!$C:$C,10),0),0)+IF(LEFT(AH281,4)="True",IF(_xlfn.XLOOKUP("App_Any_OR_RangeGt1000",'Scoring_Config'!$A:$A,'Scoring_Config'!$D:$D,"Yes")="Yes",_xlfn.XLOOKUP("App_Any_OR_RangeGt1000",'Scoring_Config'!$A:$A,'Scoring_Config'!$C:$C,10),0),0)+IF(LEFT(AI281,4)="True",IF(_xlfn.XLOOKUP("Service_Insecure_Match",'Scoring_Config'!$A:$A,'Scoring_Config'!$D:$D,"Yes")="Yes",_xlfn.XLOOKUP("Service_Insecure_Match",'Scoring_Config'!$A:$A,'Scoring_Config'!$C:$C,5),0),0)+IF(LEFT(AJ281,4)="True",IF(_xlfn.XLOOKUP("Risky_Inbound",'Scoring_Config'!$A:$A,'Scoring_Config'!$D:$D,"Yes")="Yes",_xlfn.XLOOKUP("Risky_Inbound",'Scoring_Config'!$A:$A,'Scoring_Config'!$C:$C,50),0),0)+IF(LEFT(AK281,4)="True",IF(_xlfn.XLOOKUP("Risky_Outbound",'Scoring_Config'!$A:$A,'Scoring_Config'!$D:$D,"Yes")="Yes",_xlfn.XLOOKUP("Risky_Outbound",'Scoring_Config'!$A:$A,'Scoring_Config'!$C:$C,25),0),0)+IF(LEFT(AZ281,4)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281,FIND(",",AL281)+1,100)),0)+IF(LEFT(AM281,4)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281,FIND(",",AN281)+1,100)),0)+IF(_xlfn.XLOOKUP("Profile_Scoring",'Scoring_Config'!$A:$A,'Scoring_Config'!$D:$D,"Yes")="Yes",VALUE(MID(AO281,FIND(",",AO281)+1,100)),0)+IF(_xlfn.XLOOKUP("Options_Scoring",'Scoring_Config'!$A:$A,'Scoring_Config'!$D:$D,"Yes")="Yes",VALUE(MID(AP281,FIND(",",AP281)+1,100)),0)))</f>
        <v>0</v>
      </c>
      <c r="AZ281" cm="1">
        <f t="array" ref="AZ281">IF(FALSE,"True," &amp; IF(_xlfn.XLOOKUP("Migrate_Insecure",'Scoring_Config'!$A:$A,'Scoring_Config'!$D:$D,"Yes")="Yes",_xlfn.XLOOKUP("Migrate_Insecure",'Scoring_Config'!$A:$A,'Scoring_Config'!$C:$C,10),0),"False,0")</f>
        <v>0</v>
      </c>
    </row>
    <row r="282" spans="1:52">
      <c r="A282" t="s">
        <v>1979</v>
      </c>
      <c r="B282" t="s">
        <v>2255</v>
      </c>
      <c r="C282" t="s">
        <v>3542</v>
      </c>
      <c r="D282" t="s">
        <v>3545</v>
      </c>
      <c r="E282" t="s">
        <v>3563</v>
      </c>
      <c r="F282" t="s">
        <v>3657</v>
      </c>
      <c r="G282" t="s">
        <v>203</v>
      </c>
      <c r="H282" t="s">
        <v>174</v>
      </c>
      <c r="I282" t="s">
        <v>3764</v>
      </c>
      <c r="J282" t="s">
        <v>315</v>
      </c>
      <c r="K282" t="s">
        <v>1667</v>
      </c>
      <c r="L282" t="s">
        <v>1327</v>
      </c>
      <c r="M282" t="s">
        <v>1974</v>
      </c>
      <c r="N282" t="s">
        <v>4315</v>
      </c>
      <c r="O282" t="s">
        <v>4319</v>
      </c>
      <c r="P282" t="s">
        <v>4321</v>
      </c>
      <c r="Q282" t="s">
        <v>4520</v>
      </c>
      <c r="R282" t="s">
        <v>5439</v>
      </c>
      <c r="S282" t="s">
        <v>4324</v>
      </c>
      <c r="T282" t="s">
        <v>5660</v>
      </c>
      <c r="U282" t="s">
        <v>6111</v>
      </c>
      <c r="Y282" cm="1">
        <f t="array" ref="Y282">IF(FALSE,"True," &amp; IF(_xlfn.XLOOKUP("Src_IsAny",'Scoring_Config'!$A:$A,'Scoring_Config'!$D:$D,"Yes")="Yes",_xlfn.XLOOKUP("Src_IsAny",'Scoring_Config'!$A:$A,'Scoring_Config'!$C:$C,10),0),"False,0")</f>
        <v>0</v>
      </c>
      <c r="Z282" cm="1">
        <f t="array" ref="Z282">IF(FALSE,"True," &amp; IF(_xlfn.XLOOKUP("Src_CIDR_Le_16",'Scoring_Config'!$A:$A,'Scoring_Config'!$D:$D,"Yes")="Yes",_xlfn.XLOOKUP("Src_CIDR_Le_16",'Scoring_Config'!$A:$A,'Scoring_Config'!$C:$C,10),0),"False,0")</f>
        <v>0</v>
      </c>
      <c r="AA282" cm="1">
        <f t="array" ref="AA282">IF(TRUE,"True," &amp; IF(_xlfn.XLOOKUP("Src_CIDR_17_22",'Scoring_Config'!$A:$A,'Scoring_Config'!$D:$D,"Yes")="Yes",_xlfn.XLOOKUP("Src_CIDR_17_22",'Scoring_Config'!$A:$A,'Scoring_Config'!$C:$C,5),0),"False,0")</f>
        <v>0</v>
      </c>
      <c r="AB282" cm="1">
        <f t="array" ref="AB282">IF(FALSE,"True," &amp; IF(_xlfn.XLOOKUP("Dst_IsAny",'Scoring_Config'!$A:$A,'Scoring_Config'!$D:$D,"Yes")="Yes",_xlfn.XLOOKUP("Dst_IsAny",'Scoring_Config'!$A:$A,'Scoring_Config'!$C:$C,10),0),"False,0")</f>
        <v>0</v>
      </c>
      <c r="AC282" cm="1">
        <f t="array" ref="AC282">IF(FALSE,"True," &amp; IF(_xlfn.XLOOKUP("Dst_CIDR_Le_16",'Scoring_Config'!$A:$A,'Scoring_Config'!$D:$D,"Yes")="Yes",_xlfn.XLOOKUP("Dst_CIDR_Le_16",'Scoring_Config'!$A:$A,'Scoring_Config'!$C:$C,10),0),"False,0")</f>
        <v>0</v>
      </c>
      <c r="AD282" cm="1">
        <f t="array" ref="AD282">IF(FALSE,"True," &amp; IF(_xlfn.XLOOKUP("Dst_CIDR_17_22",'Scoring_Config'!$A:$A,'Scoring_Config'!$D:$D,"Yes")="Yes",_xlfn.XLOOKUP("Dst_CIDR_17_22",'Scoring_Config'!$A:$A,'Scoring_Config'!$C:$C,5),0),"False,0")</f>
        <v>0</v>
      </c>
      <c r="AE282" cm="1">
        <f t="array" ref="AE282">IF(FALSE,"True," &amp; IF(_xlfn.XLOOKUP("SrcZone_IsAny",'Scoring_Config'!$A:$A,'Scoring_Config'!$D:$D,"Yes")="Yes",_xlfn.XLOOKUP("SrcZone_IsAny",'Scoring_Config'!$A:$A,'Scoring_Config'!$C:$C,10),0),"False,0")</f>
        <v>0</v>
      </c>
      <c r="AF282" cm="1">
        <f t="array" ref="AF282">IF(FALSE,"True," &amp; IF(_xlfn.XLOOKUP("DstZone_IsAny",'Scoring_Config'!$A:$A,'Scoring_Config'!$D:$D,"Yes")="Yes",_xlfn.XLOOKUP("DstZone_IsAny",'Scoring_Config'!$A:$A,'Scoring_Config'!$C:$C,10),0),"False,0")</f>
        <v>0</v>
      </c>
      <c r="AG282" cm="1">
        <f t="array" ref="AG28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82" cm="1">
        <f t="array" ref="AH282">IF(FALSE,"True," &amp; IF(_xlfn.XLOOKUP("App_Any_OR_RangeGt1000",'Scoring_Config'!$A:$A,'Scoring_Config'!$D:$D,"Yes")="Yes",_xlfn.XLOOKUP("App_Any_OR_RangeGt1000",'Scoring_Config'!$A:$A,'Scoring_Config'!$C:$C,10),0),"False,0")</f>
        <v>0</v>
      </c>
      <c r="AI282" cm="1">
        <f t="array" ref="AI282">IF(FALSE,"True," &amp; IF(_xlfn.XLOOKUP("Service_Insecure_Match",'Scoring_Config'!$A:$A,'Scoring_Config'!$D:$D,"Yes")="Yes",_xlfn.XLOOKUP("Service_Insecure_Match",'Scoring_Config'!$A:$A,'Scoring_Config'!$C:$C,5),0),"False,0")</f>
        <v>0</v>
      </c>
      <c r="AJ282" cm="1">
        <f t="array" ref="AJ282">IF(FALSE,"True," &amp; IF(_xlfn.XLOOKUP("Risky_Inbound",'Scoring_Config'!$A:$A,'Scoring_Config'!$D:$D,"Yes")="Yes",_xlfn.XLOOKUP("Risky_Inbound",'Scoring_Config'!$A:$A,'Scoring_Config'!$C:$C,50),0),"False,0")</f>
        <v>0</v>
      </c>
      <c r="AK282" cm="1">
        <f t="array" ref="AK282">IF(FALSE,"True," &amp; IF(_xlfn.XLOOKUP("Risky_Outbound",'Scoring_Config'!$A:$A,'Scoring_Config'!$D:$D,"Yes")="Yes",_xlfn.XLOOKUP("Risky_Outbound",'Scoring_Config'!$A:$A,'Scoring_Config'!$C:$C,25),0),"False,0")</f>
        <v>0</v>
      </c>
      <c r="AL282" t="s">
        <v>6700</v>
      </c>
      <c r="AM282" cm="1">
        <f t="array" ref="AM28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82" t="s">
        <v>6697</v>
      </c>
      <c r="AO282" t="s">
        <v>6697</v>
      </c>
      <c r="AP282" t="s">
        <v>6697</v>
      </c>
      <c r="AQ282" cm="1">
        <f t="array" ref="AQ282">IF(FALSE,"True," &amp; IF(_xlfn.XLOOKUP("Service_IsAny",'Scoring_Config'!$A:$A,'Scoring_Config'!$D:$D,"Yes")="Yes",_xlfn.XLOOKUP("Service_IsAny",'Scoring_Config'!$A:$A,'Scoring_Config'!$C:$C,0),0),"False,0")</f>
        <v>0</v>
      </c>
      <c r="AR282">
        <v>0</v>
      </c>
      <c r="AS282" cm="1">
        <f t="array" ref="AS282">IF(FALSE,"True," &amp; IF(_xlfn.XLOOKUP("Service_RangeGt1000",'Scoring_Config'!$A:$A,'Scoring_Config'!$D:$D,"Yes")="Yes",_xlfn.XLOOKUP("Service_RangeGt1000",'Scoring_Config'!$A:$A,'Scoring_Config'!$C:$C,0),0),"False,0")</f>
        <v>0</v>
      </c>
      <c r="AT282" cm="1">
        <f t="array" ref="AT282">IF(FALSE,"True," &amp; IF(_xlfn.XLOOKUP("App_IsAny",'Scoring_Config'!$A:$A,'Scoring_Config'!$D:$D,"Yes")="Yes",_xlfn.XLOOKUP("App_IsAny",'Scoring_Config'!$A:$A,'Scoring_Config'!$C:$C,0),0),"False,0")</f>
        <v>0</v>
      </c>
      <c r="AU282">
        <v>1</v>
      </c>
      <c r="AV282" cm="1">
        <f t="array" ref="AV282">IF(FALSE,"True," &amp; IF(_xlfn.XLOOKUP("App_RangeGt1000",'Scoring_Config'!$A:$A,'Scoring_Config'!$D:$D,"Yes")="Yes",_xlfn.XLOOKUP("App_RangeGt1000",'Scoring_Config'!$A:$A,'Scoring_Config'!$C:$C,0),0),"False,0")</f>
        <v>0</v>
      </c>
      <c r="AW282" cm="1">
        <f t="array" ref="AW282">IF(FALSE,"True," &amp; IF(_xlfn.XLOOKUP("Action_IsDenyOrDrop",'Scoring_Config'!$A:$A,'Scoring_Config'!$D:$D,"Yes")="Yes",_xlfn.XLOOKUP("Action_IsDenyOrDrop",'Scoring_Config'!$A:$A,'Scoring_Config'!$C:$C,0),0),"False,0")</f>
        <v>0</v>
      </c>
      <c r="AX282" cm="1">
        <f t="array" ref="AX282">IF(LEFT(AW282,4)="True",0,(IF(LEFT(Y282,4)="True",IF(_xlfn.XLOOKUP("Src_IsAny",'Scoring_Config'!$A:$A,'Scoring_Config'!$D:$D,"Yes")="Yes",_xlfn.XLOOKUP("Src_IsAny",'Scoring_Config'!$A:$A,'Scoring_Config'!$C:$C,10),0),0)+IF(LEFT(Z282,4)="True",IF(_xlfn.XLOOKUP("Src_CIDR_Le_16",'Scoring_Config'!$A:$A,'Scoring_Config'!$D:$D,"Yes")="Yes",_xlfn.XLOOKUP("Src_CIDR_Le_16",'Scoring_Config'!$A:$A,'Scoring_Config'!$C:$C,10),0),0)+IF(LEFT(AA282,4)="True",IF(_xlfn.XLOOKUP("Src_CIDR_17_22",'Scoring_Config'!$A:$A,'Scoring_Config'!$D:$D,"Yes")="Yes",_xlfn.XLOOKUP("Src_CIDR_17_22",'Scoring_Config'!$A:$A,'Scoring_Config'!$C:$C,5),0),0)+IF(LEFT(AB282,4)="True",IF(_xlfn.XLOOKUP("Dst_IsAny",'Scoring_Config'!$A:$A,'Scoring_Config'!$D:$D,"Yes")="Yes",_xlfn.XLOOKUP("Dst_IsAny",'Scoring_Config'!$A:$A,'Scoring_Config'!$C:$C,10),0),0)+IF(LEFT(AC282,4)="True",IF(_xlfn.XLOOKUP("Dst_CIDR_Le_16",'Scoring_Config'!$A:$A,'Scoring_Config'!$D:$D,"Yes")="Yes",_xlfn.XLOOKUP("Dst_CIDR_Le_16",'Scoring_Config'!$A:$A,'Scoring_Config'!$C:$C,10),0),0)+IF(LEFT(AD282,4)="True",IF(_xlfn.XLOOKUP("Dst_CIDR_17_22",'Scoring_Config'!$A:$A,'Scoring_Config'!$D:$D,"Yes")="Yes",_xlfn.XLOOKUP("Dst_CIDR_17_22",'Scoring_Config'!$A:$A,'Scoring_Config'!$C:$C,5),0),0)+IF(LEFT(AE282,4)="True",IF(_xlfn.XLOOKUP("SrcZone_IsAny",'Scoring_Config'!$A:$A,'Scoring_Config'!$D:$D,"Yes")="Yes",_xlfn.XLOOKUP("SrcZone_IsAny",'Scoring_Config'!$A:$A,'Scoring_Config'!$C:$C,10),0),0)+IF(LEFT(AF282,4)="True",IF(_xlfn.XLOOKUP("DstZone_IsAny",'Scoring_Config'!$A:$A,'Scoring_Config'!$D:$D,"Yes")="Yes",_xlfn.XLOOKUP("DstZone_IsAny",'Scoring_Config'!$A:$A,'Scoring_Config'!$C:$C,10),0),0)+IF(LEFT(AG282,4)="True",IF(_xlfn.XLOOKUP("Service_Any_OR_RangeGt1000",'Scoring_Config'!$A:$A,'Scoring_Config'!$D:$D,"Yes")="Yes",_xlfn.XLOOKUP("Service_Any_OR_RangeGt1000",'Scoring_Config'!$A:$A,'Scoring_Config'!$C:$C,10),0),0)+IF(LEFT(AH282,4)="True",IF(_xlfn.XLOOKUP("App_Any_OR_RangeGt1000",'Scoring_Config'!$A:$A,'Scoring_Config'!$D:$D,"Yes")="Yes",_xlfn.XLOOKUP("App_Any_OR_RangeGt1000",'Scoring_Config'!$A:$A,'Scoring_Config'!$C:$C,10),0),0)+IF(LEFT(AI282,4)="True",IF(_xlfn.XLOOKUP("Service_Insecure_Match",'Scoring_Config'!$A:$A,'Scoring_Config'!$D:$D,"Yes")="Yes",_xlfn.XLOOKUP("Service_Insecure_Match",'Scoring_Config'!$A:$A,'Scoring_Config'!$C:$C,5),0),0)+IF(LEFT(AJ282,4)="True",IF(_xlfn.XLOOKUP("Risky_Inbound",'Scoring_Config'!$A:$A,'Scoring_Config'!$D:$D,"Yes")="Yes",_xlfn.XLOOKUP("Risky_Inbound",'Scoring_Config'!$A:$A,'Scoring_Config'!$C:$C,50),0),0)+IF(LEFT(AK282,4)="True",IF(_xlfn.XLOOKUP("Risky_Outbound",'Scoring_Config'!$A:$A,'Scoring_Config'!$D:$D,"Yes")="Yes",_xlfn.XLOOKUP("Risky_Outbound",'Scoring_Config'!$A:$A,'Scoring_Config'!$C:$C,25),0),0)+IF(LEFT(AZ282,4)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282,FIND(",",AL282)+1,100)),0)+IF(LEFT(AM282,4)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282,FIND(",",AN282)+1,100)),0)+IF(_xlfn.XLOOKUP("Profile_Scoring",'Scoring_Config'!$A:$A,'Scoring_Config'!$D:$D,"Yes")="Yes",VALUE(MID(AO282,FIND(",",AO282)+1,100)),0)+IF(_xlfn.XLOOKUP("Options_Scoring",'Scoring_Config'!$A:$A,'Scoring_Config'!$D:$D,"Yes")="Yes",VALUE(MID(AP282,FIND(",",AP282)+1,100)),0)))</f>
        <v>0</v>
      </c>
      <c r="AZ282" cm="1">
        <f t="array" ref="AZ282">IF(FALSE,"True," &amp; IF(_xlfn.XLOOKUP("Migrate_Insecure",'Scoring_Config'!$A:$A,'Scoring_Config'!$D:$D,"Yes")="Yes",_xlfn.XLOOKUP("Migrate_Insecure",'Scoring_Config'!$A:$A,'Scoring_Config'!$C:$C,10),0),"False,0")</f>
        <v>0</v>
      </c>
    </row>
    <row r="283" spans="1:52">
      <c r="A283" t="s">
        <v>1979</v>
      </c>
      <c r="B283" t="s">
        <v>2256</v>
      </c>
      <c r="C283" t="s">
        <v>3542</v>
      </c>
      <c r="D283" t="s">
        <v>3544</v>
      </c>
      <c r="E283" t="s">
        <v>3562</v>
      </c>
      <c r="F283" t="s">
        <v>3663</v>
      </c>
      <c r="G283" t="s">
        <v>224</v>
      </c>
      <c r="H283" t="s">
        <v>193</v>
      </c>
      <c r="I283" t="s">
        <v>4124</v>
      </c>
      <c r="J283" t="s">
        <v>841</v>
      </c>
      <c r="K283" t="s">
        <v>1681</v>
      </c>
      <c r="L283" t="s">
        <v>1335</v>
      </c>
      <c r="M283" t="s">
        <v>1973</v>
      </c>
      <c r="N283" t="s">
        <v>4315</v>
      </c>
      <c r="O283" t="s">
        <v>4319</v>
      </c>
      <c r="P283" t="s">
        <v>4323</v>
      </c>
      <c r="Q283" t="s">
        <v>4358</v>
      </c>
      <c r="R283" t="s">
        <v>5439</v>
      </c>
      <c r="S283" t="s">
        <v>4324</v>
      </c>
      <c r="T283" t="s">
        <v>5564</v>
      </c>
      <c r="U283" t="s">
        <v>5720</v>
      </c>
      <c r="Y283" cm="1">
        <f t="array" ref="Y283">IF(FALSE,"True," &amp; IF(_xlfn.XLOOKUP("Src_IsAny",'Scoring_Config'!$A:$A,'Scoring_Config'!$D:$D,"Yes")="Yes",_xlfn.XLOOKUP("Src_IsAny",'Scoring_Config'!$A:$A,'Scoring_Config'!$C:$C,10),0),"False,0")</f>
        <v>0</v>
      </c>
      <c r="Z283" cm="1">
        <f t="array" ref="Z283">IF(FALSE,"True," &amp; IF(_xlfn.XLOOKUP("Src_CIDR_Le_16",'Scoring_Config'!$A:$A,'Scoring_Config'!$D:$D,"Yes")="Yes",_xlfn.XLOOKUP("Src_CIDR_Le_16",'Scoring_Config'!$A:$A,'Scoring_Config'!$C:$C,10),0),"False,0")</f>
        <v>0</v>
      </c>
      <c r="AA283" cm="1">
        <f t="array" ref="AA283">IF(FALSE,"True," &amp; IF(_xlfn.XLOOKUP("Src_CIDR_17_22",'Scoring_Config'!$A:$A,'Scoring_Config'!$D:$D,"Yes")="Yes",_xlfn.XLOOKUP("Src_CIDR_17_22",'Scoring_Config'!$A:$A,'Scoring_Config'!$C:$C,5),0),"False,0")</f>
        <v>0</v>
      </c>
      <c r="AB283" cm="1">
        <f t="array" ref="AB283">IF(FALSE,"True," &amp; IF(_xlfn.XLOOKUP("Dst_IsAny",'Scoring_Config'!$A:$A,'Scoring_Config'!$D:$D,"Yes")="Yes",_xlfn.XLOOKUP("Dst_IsAny",'Scoring_Config'!$A:$A,'Scoring_Config'!$C:$C,10),0),"False,0")</f>
        <v>0</v>
      </c>
      <c r="AC283" cm="1">
        <f t="array" ref="AC283">IF(FALSE,"True," &amp; IF(_xlfn.XLOOKUP("Dst_CIDR_Le_16",'Scoring_Config'!$A:$A,'Scoring_Config'!$D:$D,"Yes")="Yes",_xlfn.XLOOKUP("Dst_CIDR_Le_16",'Scoring_Config'!$A:$A,'Scoring_Config'!$C:$C,10),0),"False,0")</f>
        <v>0</v>
      </c>
      <c r="AD283" cm="1">
        <f t="array" ref="AD283">IF(FALSE,"True," &amp; IF(_xlfn.XLOOKUP("Dst_CIDR_17_22",'Scoring_Config'!$A:$A,'Scoring_Config'!$D:$D,"Yes")="Yes",_xlfn.XLOOKUP("Dst_CIDR_17_22",'Scoring_Config'!$A:$A,'Scoring_Config'!$C:$C,5),0),"False,0")</f>
        <v>0</v>
      </c>
      <c r="AE283" cm="1">
        <f t="array" ref="AE283">IF(FALSE,"True," &amp; IF(_xlfn.XLOOKUP("SrcZone_IsAny",'Scoring_Config'!$A:$A,'Scoring_Config'!$D:$D,"Yes")="Yes",_xlfn.XLOOKUP("SrcZone_IsAny",'Scoring_Config'!$A:$A,'Scoring_Config'!$C:$C,10),0),"False,0")</f>
        <v>0</v>
      </c>
      <c r="AF283" cm="1">
        <f t="array" ref="AF283">IF(FALSE,"True," &amp; IF(_xlfn.XLOOKUP("DstZone_IsAny",'Scoring_Config'!$A:$A,'Scoring_Config'!$D:$D,"Yes")="Yes",_xlfn.XLOOKUP("DstZone_IsAny",'Scoring_Config'!$A:$A,'Scoring_Config'!$C:$C,10),0),"False,0")</f>
        <v>0</v>
      </c>
      <c r="AG283" cm="1">
        <f t="array" ref="AG28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83" cm="1">
        <f t="array" ref="AH283">IF(FALSE,"True," &amp; IF(_xlfn.XLOOKUP("App_Any_OR_RangeGt1000",'Scoring_Config'!$A:$A,'Scoring_Config'!$D:$D,"Yes")="Yes",_xlfn.XLOOKUP("App_Any_OR_RangeGt1000",'Scoring_Config'!$A:$A,'Scoring_Config'!$C:$C,10),0),"False,0")</f>
        <v>0</v>
      </c>
      <c r="AI283" cm="1">
        <f t="array" ref="AI283">IF(FALSE,"True," &amp; IF(_xlfn.XLOOKUP("Service_Insecure_Match",'Scoring_Config'!$A:$A,'Scoring_Config'!$D:$D,"Yes")="Yes",_xlfn.XLOOKUP("Service_Insecure_Match",'Scoring_Config'!$A:$A,'Scoring_Config'!$C:$C,5),0),"False,0")</f>
        <v>0</v>
      </c>
      <c r="AJ283" cm="1">
        <f t="array" ref="AJ283">IF(FALSE,"True," &amp; IF(_xlfn.XLOOKUP("Risky_Inbound",'Scoring_Config'!$A:$A,'Scoring_Config'!$D:$D,"Yes")="Yes",_xlfn.XLOOKUP("Risky_Inbound",'Scoring_Config'!$A:$A,'Scoring_Config'!$C:$C,50),0),"False,0")</f>
        <v>0</v>
      </c>
      <c r="AK283" cm="1">
        <f t="array" ref="AK283">IF(FALSE,"True," &amp; IF(_xlfn.XLOOKUP("Risky_Outbound",'Scoring_Config'!$A:$A,'Scoring_Config'!$D:$D,"Yes")="Yes",_xlfn.XLOOKUP("Risky_Outbound",'Scoring_Config'!$A:$A,'Scoring_Config'!$C:$C,25),0),"False,0")</f>
        <v>0</v>
      </c>
      <c r="AL283" t="s">
        <v>6699</v>
      </c>
      <c r="AM283" cm="1">
        <f t="array" ref="AM28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83" t="s">
        <v>6697</v>
      </c>
      <c r="AO283" t="s">
        <v>6697</v>
      </c>
      <c r="AP283" t="s">
        <v>6697</v>
      </c>
      <c r="AQ283" cm="1">
        <f t="array" ref="AQ283">IF(FALSE,"True," &amp; IF(_xlfn.XLOOKUP("Service_IsAny",'Scoring_Config'!$A:$A,'Scoring_Config'!$D:$D,"Yes")="Yes",_xlfn.XLOOKUP("Service_IsAny",'Scoring_Config'!$A:$A,'Scoring_Config'!$C:$C,0),0),"False,0")</f>
        <v>0</v>
      </c>
      <c r="AR283">
        <v>0</v>
      </c>
      <c r="AS283" cm="1">
        <f t="array" ref="AS283">IF(FALSE,"True," &amp; IF(_xlfn.XLOOKUP("Service_RangeGt1000",'Scoring_Config'!$A:$A,'Scoring_Config'!$D:$D,"Yes")="Yes",_xlfn.XLOOKUP("Service_RangeGt1000",'Scoring_Config'!$A:$A,'Scoring_Config'!$C:$C,0),0),"False,0")</f>
        <v>0</v>
      </c>
      <c r="AT283" cm="1">
        <f t="array" ref="AT283">IF(FALSE,"True," &amp; IF(_xlfn.XLOOKUP("App_IsAny",'Scoring_Config'!$A:$A,'Scoring_Config'!$D:$D,"Yes")="Yes",_xlfn.XLOOKUP("App_IsAny",'Scoring_Config'!$A:$A,'Scoring_Config'!$C:$C,0),0),"False,0")</f>
        <v>0</v>
      </c>
      <c r="AU283">
        <v>0</v>
      </c>
      <c r="AV283" cm="1">
        <f t="array" ref="AV283">IF(FALSE,"True," &amp; IF(_xlfn.XLOOKUP("App_RangeGt1000",'Scoring_Config'!$A:$A,'Scoring_Config'!$D:$D,"Yes")="Yes",_xlfn.XLOOKUP("App_RangeGt1000",'Scoring_Config'!$A:$A,'Scoring_Config'!$C:$C,0),0),"False,0")</f>
        <v>0</v>
      </c>
      <c r="AW283" cm="1">
        <f t="array" ref="AW283">IF(FALSE,"True," &amp; IF(_xlfn.XLOOKUP("Action_IsDenyOrDrop",'Scoring_Config'!$A:$A,'Scoring_Config'!$D:$D,"Yes")="Yes",_xlfn.XLOOKUP("Action_IsDenyOrDrop",'Scoring_Config'!$A:$A,'Scoring_Config'!$C:$C,0),0),"False,0")</f>
        <v>0</v>
      </c>
      <c r="AX283" cm="1">
        <f t="array" ref="AX283">IF(LEFT(AW283,4)="True",0,(IF(LEFT(Y283,4)="True",IF(_xlfn.XLOOKUP("Src_IsAny",'Scoring_Config'!$A:$A,'Scoring_Config'!$D:$D,"Yes")="Yes",_xlfn.XLOOKUP("Src_IsAny",'Scoring_Config'!$A:$A,'Scoring_Config'!$C:$C,10),0),0)+IF(LEFT(Z283,4)="True",IF(_xlfn.XLOOKUP("Src_CIDR_Le_16",'Scoring_Config'!$A:$A,'Scoring_Config'!$D:$D,"Yes")="Yes",_xlfn.XLOOKUP("Src_CIDR_Le_16",'Scoring_Config'!$A:$A,'Scoring_Config'!$C:$C,10),0),0)+IF(LEFT(AA283,4)="True",IF(_xlfn.XLOOKUP("Src_CIDR_17_22",'Scoring_Config'!$A:$A,'Scoring_Config'!$D:$D,"Yes")="Yes",_xlfn.XLOOKUP("Src_CIDR_17_22",'Scoring_Config'!$A:$A,'Scoring_Config'!$C:$C,5),0),0)+IF(LEFT(AB283,4)="True",IF(_xlfn.XLOOKUP("Dst_IsAny",'Scoring_Config'!$A:$A,'Scoring_Config'!$D:$D,"Yes")="Yes",_xlfn.XLOOKUP("Dst_IsAny",'Scoring_Config'!$A:$A,'Scoring_Config'!$C:$C,10),0),0)+IF(LEFT(AC283,4)="True",IF(_xlfn.XLOOKUP("Dst_CIDR_Le_16",'Scoring_Config'!$A:$A,'Scoring_Config'!$D:$D,"Yes")="Yes",_xlfn.XLOOKUP("Dst_CIDR_Le_16",'Scoring_Config'!$A:$A,'Scoring_Config'!$C:$C,10),0),0)+IF(LEFT(AD283,4)="True",IF(_xlfn.XLOOKUP("Dst_CIDR_17_22",'Scoring_Config'!$A:$A,'Scoring_Config'!$D:$D,"Yes")="Yes",_xlfn.XLOOKUP("Dst_CIDR_17_22",'Scoring_Config'!$A:$A,'Scoring_Config'!$C:$C,5),0),0)+IF(LEFT(AE283,4)="True",IF(_xlfn.XLOOKUP("SrcZone_IsAny",'Scoring_Config'!$A:$A,'Scoring_Config'!$D:$D,"Yes")="Yes",_xlfn.XLOOKUP("SrcZone_IsAny",'Scoring_Config'!$A:$A,'Scoring_Config'!$C:$C,10),0),0)+IF(LEFT(AF283,4)="True",IF(_xlfn.XLOOKUP("DstZone_IsAny",'Scoring_Config'!$A:$A,'Scoring_Config'!$D:$D,"Yes")="Yes",_xlfn.XLOOKUP("DstZone_IsAny",'Scoring_Config'!$A:$A,'Scoring_Config'!$C:$C,10),0),0)+IF(LEFT(AG283,4)="True",IF(_xlfn.XLOOKUP("Service_Any_OR_RangeGt1000",'Scoring_Config'!$A:$A,'Scoring_Config'!$D:$D,"Yes")="Yes",_xlfn.XLOOKUP("Service_Any_OR_RangeGt1000",'Scoring_Config'!$A:$A,'Scoring_Config'!$C:$C,10),0),0)+IF(LEFT(AH283,4)="True",IF(_xlfn.XLOOKUP("App_Any_OR_RangeGt1000",'Scoring_Config'!$A:$A,'Scoring_Config'!$D:$D,"Yes")="Yes",_xlfn.XLOOKUP("App_Any_OR_RangeGt1000",'Scoring_Config'!$A:$A,'Scoring_Config'!$C:$C,10),0),0)+IF(LEFT(AI283,4)="True",IF(_xlfn.XLOOKUP("Service_Insecure_Match",'Scoring_Config'!$A:$A,'Scoring_Config'!$D:$D,"Yes")="Yes",_xlfn.XLOOKUP("Service_Insecure_Match",'Scoring_Config'!$A:$A,'Scoring_Config'!$C:$C,5),0),0)+IF(LEFT(AJ283,4)="True",IF(_xlfn.XLOOKUP("Risky_Inbound",'Scoring_Config'!$A:$A,'Scoring_Config'!$D:$D,"Yes")="Yes",_xlfn.XLOOKUP("Risky_Inbound",'Scoring_Config'!$A:$A,'Scoring_Config'!$C:$C,50),0),0)+IF(LEFT(AK283,4)="True",IF(_xlfn.XLOOKUP("Risky_Outbound",'Scoring_Config'!$A:$A,'Scoring_Config'!$D:$D,"Yes")="Yes",_xlfn.XLOOKUP("Risky_Outbound",'Scoring_Config'!$A:$A,'Scoring_Config'!$C:$C,25),0),0)+IF(LEFT(AZ283,4)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283,FIND(",",AL283)+1,100)),0)+IF(LEFT(AM283,4)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283,FIND(",",AN283)+1,100)),0)+IF(_xlfn.XLOOKUP("Profile_Scoring",'Scoring_Config'!$A:$A,'Scoring_Config'!$D:$D,"Yes")="Yes",VALUE(MID(AO283,FIND(",",AO283)+1,100)),0)+IF(_xlfn.XLOOKUP("Options_Scoring",'Scoring_Config'!$A:$A,'Scoring_Config'!$D:$D,"Yes")="Yes",VALUE(MID(AP283,FIND(",",AP283)+1,100)),0)))</f>
        <v>0</v>
      </c>
      <c r="AZ283" cm="1">
        <f t="array" ref="AZ283">IF(FALSE,"True," &amp; IF(_xlfn.XLOOKUP("Migrate_Insecure",'Scoring_Config'!$A:$A,'Scoring_Config'!$D:$D,"Yes")="Yes",_xlfn.XLOOKUP("Migrate_Insecure",'Scoring_Config'!$A:$A,'Scoring_Config'!$C:$C,10),0),"False,0")</f>
        <v>0</v>
      </c>
    </row>
    <row r="284" spans="1:52">
      <c r="A284" t="s">
        <v>1979</v>
      </c>
      <c r="B284" t="s">
        <v>2257</v>
      </c>
      <c r="C284" t="s">
        <v>3542</v>
      </c>
      <c r="D284" t="s">
        <v>3545</v>
      </c>
      <c r="E284" t="s">
        <v>3563</v>
      </c>
      <c r="F284" t="s">
        <v>3664</v>
      </c>
      <c r="G284" t="s">
        <v>215</v>
      </c>
      <c r="H284" t="s">
        <v>174</v>
      </c>
      <c r="I284" t="s">
        <v>3671</v>
      </c>
      <c r="J284" t="s">
        <v>233</v>
      </c>
      <c r="K284" t="s">
        <v>1755</v>
      </c>
      <c r="L284" t="s">
        <v>1327</v>
      </c>
      <c r="M284" t="s">
        <v>1974</v>
      </c>
      <c r="N284" t="s">
        <v>4315</v>
      </c>
      <c r="O284" t="s">
        <v>4319</v>
      </c>
      <c r="P284" t="s">
        <v>4321</v>
      </c>
      <c r="Q284" t="s">
        <v>4521</v>
      </c>
      <c r="R284" t="s">
        <v>5439</v>
      </c>
      <c r="S284" t="s">
        <v>4324</v>
      </c>
      <c r="T284" t="s">
        <v>5634</v>
      </c>
      <c r="U284" t="s">
        <v>6112</v>
      </c>
      <c r="Y284" cm="1">
        <f t="array" ref="Y284">IF(FALSE,"True," &amp; IF(_xlfn.XLOOKUP("Src_IsAny",'Scoring_Config'!$A:$A,'Scoring_Config'!$D:$D,"Yes")="Yes",_xlfn.XLOOKUP("Src_IsAny",'Scoring_Config'!$A:$A,'Scoring_Config'!$C:$C,10),0),"False,0")</f>
        <v>0</v>
      </c>
      <c r="Z284" cm="1">
        <f t="array" ref="Z284">IF(FALSE,"True," &amp; IF(_xlfn.XLOOKUP("Src_CIDR_Le_16",'Scoring_Config'!$A:$A,'Scoring_Config'!$D:$D,"Yes")="Yes",_xlfn.XLOOKUP("Src_CIDR_Le_16",'Scoring_Config'!$A:$A,'Scoring_Config'!$C:$C,10),0),"False,0")</f>
        <v>0</v>
      </c>
      <c r="AA284" cm="1">
        <f t="array" ref="AA284">IF(TRUE,"True," &amp; IF(_xlfn.XLOOKUP("Src_CIDR_17_22",'Scoring_Config'!$A:$A,'Scoring_Config'!$D:$D,"Yes")="Yes",_xlfn.XLOOKUP("Src_CIDR_17_22",'Scoring_Config'!$A:$A,'Scoring_Config'!$C:$C,5),0),"False,0")</f>
        <v>0</v>
      </c>
      <c r="AB284" cm="1">
        <f t="array" ref="AB284">IF(FALSE,"True," &amp; IF(_xlfn.XLOOKUP("Dst_IsAny",'Scoring_Config'!$A:$A,'Scoring_Config'!$D:$D,"Yes")="Yes",_xlfn.XLOOKUP("Dst_IsAny",'Scoring_Config'!$A:$A,'Scoring_Config'!$C:$C,10),0),"False,0")</f>
        <v>0</v>
      </c>
      <c r="AC284" cm="1">
        <f t="array" ref="AC284">IF(FALSE,"True," &amp; IF(_xlfn.XLOOKUP("Dst_CIDR_Le_16",'Scoring_Config'!$A:$A,'Scoring_Config'!$D:$D,"Yes")="Yes",_xlfn.XLOOKUP("Dst_CIDR_Le_16",'Scoring_Config'!$A:$A,'Scoring_Config'!$C:$C,10),0),"False,0")</f>
        <v>0</v>
      </c>
      <c r="AD284" cm="1">
        <f t="array" ref="AD284">IF(FALSE,"True," &amp; IF(_xlfn.XLOOKUP("Dst_CIDR_17_22",'Scoring_Config'!$A:$A,'Scoring_Config'!$D:$D,"Yes")="Yes",_xlfn.XLOOKUP("Dst_CIDR_17_22",'Scoring_Config'!$A:$A,'Scoring_Config'!$C:$C,5),0),"False,0")</f>
        <v>0</v>
      </c>
      <c r="AE284" cm="1">
        <f t="array" ref="AE284">IF(FALSE,"True," &amp; IF(_xlfn.XLOOKUP("SrcZone_IsAny",'Scoring_Config'!$A:$A,'Scoring_Config'!$D:$D,"Yes")="Yes",_xlfn.XLOOKUP("SrcZone_IsAny",'Scoring_Config'!$A:$A,'Scoring_Config'!$C:$C,10),0),"False,0")</f>
        <v>0</v>
      </c>
      <c r="AF284" cm="1">
        <f t="array" ref="AF284">IF(FALSE,"True," &amp; IF(_xlfn.XLOOKUP("DstZone_IsAny",'Scoring_Config'!$A:$A,'Scoring_Config'!$D:$D,"Yes")="Yes",_xlfn.XLOOKUP("DstZone_IsAny",'Scoring_Config'!$A:$A,'Scoring_Config'!$C:$C,10),0),"False,0")</f>
        <v>0</v>
      </c>
      <c r="AG284" cm="1">
        <f t="array" ref="AG28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84" cm="1">
        <f t="array" ref="AH284">IF(FALSE,"True," &amp; IF(_xlfn.XLOOKUP("App_Any_OR_RangeGt1000",'Scoring_Config'!$A:$A,'Scoring_Config'!$D:$D,"Yes")="Yes",_xlfn.XLOOKUP("App_Any_OR_RangeGt1000",'Scoring_Config'!$A:$A,'Scoring_Config'!$C:$C,10),0),"False,0")</f>
        <v>0</v>
      </c>
      <c r="AI284" cm="1">
        <f t="array" ref="AI284">IF(FALSE,"True," &amp; IF(_xlfn.XLOOKUP("Service_Insecure_Match",'Scoring_Config'!$A:$A,'Scoring_Config'!$D:$D,"Yes")="Yes",_xlfn.XLOOKUP("Service_Insecure_Match",'Scoring_Config'!$A:$A,'Scoring_Config'!$C:$C,5),0),"False,0")</f>
        <v>0</v>
      </c>
      <c r="AJ284" cm="1">
        <f t="array" ref="AJ284">IF(FALSE,"True," &amp; IF(_xlfn.XLOOKUP("Risky_Inbound",'Scoring_Config'!$A:$A,'Scoring_Config'!$D:$D,"Yes")="Yes",_xlfn.XLOOKUP("Risky_Inbound",'Scoring_Config'!$A:$A,'Scoring_Config'!$C:$C,50),0),"False,0")</f>
        <v>0</v>
      </c>
      <c r="AK284" cm="1">
        <f t="array" ref="AK284">IF(FALSE,"True," &amp; IF(_xlfn.XLOOKUP("Risky_Outbound",'Scoring_Config'!$A:$A,'Scoring_Config'!$D:$D,"Yes")="Yes",_xlfn.XLOOKUP("Risky_Outbound",'Scoring_Config'!$A:$A,'Scoring_Config'!$C:$C,25),0),"False,0")</f>
        <v>0</v>
      </c>
      <c r="AL284" t="s">
        <v>6700</v>
      </c>
      <c r="AM284" cm="1">
        <f t="array" ref="AM28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84" t="s">
        <v>6697</v>
      </c>
      <c r="AO284" t="s">
        <v>6697</v>
      </c>
      <c r="AP284" t="s">
        <v>6697</v>
      </c>
      <c r="AQ284" cm="1">
        <f t="array" ref="AQ284">IF(FALSE,"True," &amp; IF(_xlfn.XLOOKUP("Service_IsAny",'Scoring_Config'!$A:$A,'Scoring_Config'!$D:$D,"Yes")="Yes",_xlfn.XLOOKUP("Service_IsAny",'Scoring_Config'!$A:$A,'Scoring_Config'!$C:$C,0),0),"False,0")</f>
        <v>0</v>
      </c>
      <c r="AR284">
        <v>0</v>
      </c>
      <c r="AS284" cm="1">
        <f t="array" ref="AS284">IF(FALSE,"True," &amp; IF(_xlfn.XLOOKUP("Service_RangeGt1000",'Scoring_Config'!$A:$A,'Scoring_Config'!$D:$D,"Yes")="Yes",_xlfn.XLOOKUP("Service_RangeGt1000",'Scoring_Config'!$A:$A,'Scoring_Config'!$C:$C,0),0),"False,0")</f>
        <v>0</v>
      </c>
      <c r="AT284" cm="1">
        <f t="array" ref="AT284">IF(FALSE,"True," &amp; IF(_xlfn.XLOOKUP("App_IsAny",'Scoring_Config'!$A:$A,'Scoring_Config'!$D:$D,"Yes")="Yes",_xlfn.XLOOKUP("App_IsAny",'Scoring_Config'!$A:$A,'Scoring_Config'!$C:$C,0),0),"False,0")</f>
        <v>0</v>
      </c>
      <c r="AU284">
        <v>2</v>
      </c>
      <c r="AV284" cm="1">
        <f t="array" ref="AV284">IF(FALSE,"True," &amp; IF(_xlfn.XLOOKUP("App_RangeGt1000",'Scoring_Config'!$A:$A,'Scoring_Config'!$D:$D,"Yes")="Yes",_xlfn.XLOOKUP("App_RangeGt1000",'Scoring_Config'!$A:$A,'Scoring_Config'!$C:$C,0),0),"False,0")</f>
        <v>0</v>
      </c>
      <c r="AW284" cm="1">
        <f t="array" ref="AW284">IF(FALSE,"True," &amp; IF(_xlfn.XLOOKUP("Action_IsDenyOrDrop",'Scoring_Config'!$A:$A,'Scoring_Config'!$D:$D,"Yes")="Yes",_xlfn.XLOOKUP("Action_IsDenyOrDrop",'Scoring_Config'!$A:$A,'Scoring_Config'!$C:$C,0),0),"False,0")</f>
        <v>0</v>
      </c>
      <c r="AX284" cm="1">
        <f t="array" ref="AX284">IF(LEFT(AW284,4)="True",0,(IF(LEFT(Y284,4)="True",IF(_xlfn.XLOOKUP("Src_IsAny",'Scoring_Config'!$A:$A,'Scoring_Config'!$D:$D,"Yes")="Yes",_xlfn.XLOOKUP("Src_IsAny",'Scoring_Config'!$A:$A,'Scoring_Config'!$C:$C,10),0),0)+IF(LEFT(Z284,4)="True",IF(_xlfn.XLOOKUP("Src_CIDR_Le_16",'Scoring_Config'!$A:$A,'Scoring_Config'!$D:$D,"Yes")="Yes",_xlfn.XLOOKUP("Src_CIDR_Le_16",'Scoring_Config'!$A:$A,'Scoring_Config'!$C:$C,10),0),0)+IF(LEFT(AA284,4)="True",IF(_xlfn.XLOOKUP("Src_CIDR_17_22",'Scoring_Config'!$A:$A,'Scoring_Config'!$D:$D,"Yes")="Yes",_xlfn.XLOOKUP("Src_CIDR_17_22",'Scoring_Config'!$A:$A,'Scoring_Config'!$C:$C,5),0),0)+IF(LEFT(AB284,4)="True",IF(_xlfn.XLOOKUP("Dst_IsAny",'Scoring_Config'!$A:$A,'Scoring_Config'!$D:$D,"Yes")="Yes",_xlfn.XLOOKUP("Dst_IsAny",'Scoring_Config'!$A:$A,'Scoring_Config'!$C:$C,10),0),0)+IF(LEFT(AC284,4)="True",IF(_xlfn.XLOOKUP("Dst_CIDR_Le_16",'Scoring_Config'!$A:$A,'Scoring_Config'!$D:$D,"Yes")="Yes",_xlfn.XLOOKUP("Dst_CIDR_Le_16",'Scoring_Config'!$A:$A,'Scoring_Config'!$C:$C,10),0),0)+IF(LEFT(AD284,4)="True",IF(_xlfn.XLOOKUP("Dst_CIDR_17_22",'Scoring_Config'!$A:$A,'Scoring_Config'!$D:$D,"Yes")="Yes",_xlfn.XLOOKUP("Dst_CIDR_17_22",'Scoring_Config'!$A:$A,'Scoring_Config'!$C:$C,5),0),0)+IF(LEFT(AE284,4)="True",IF(_xlfn.XLOOKUP("SrcZone_IsAny",'Scoring_Config'!$A:$A,'Scoring_Config'!$D:$D,"Yes")="Yes",_xlfn.XLOOKUP("SrcZone_IsAny",'Scoring_Config'!$A:$A,'Scoring_Config'!$C:$C,10),0),0)+IF(LEFT(AF284,4)="True",IF(_xlfn.XLOOKUP("DstZone_IsAny",'Scoring_Config'!$A:$A,'Scoring_Config'!$D:$D,"Yes")="Yes",_xlfn.XLOOKUP("DstZone_IsAny",'Scoring_Config'!$A:$A,'Scoring_Config'!$C:$C,10),0),0)+IF(LEFT(AG284,4)="True",IF(_xlfn.XLOOKUP("Service_Any_OR_RangeGt1000",'Scoring_Config'!$A:$A,'Scoring_Config'!$D:$D,"Yes")="Yes",_xlfn.XLOOKUP("Service_Any_OR_RangeGt1000",'Scoring_Config'!$A:$A,'Scoring_Config'!$C:$C,10),0),0)+IF(LEFT(AH284,4)="True",IF(_xlfn.XLOOKUP("App_Any_OR_RangeGt1000",'Scoring_Config'!$A:$A,'Scoring_Config'!$D:$D,"Yes")="Yes",_xlfn.XLOOKUP("App_Any_OR_RangeGt1000",'Scoring_Config'!$A:$A,'Scoring_Config'!$C:$C,10),0),0)+IF(LEFT(AI284,4)="True",IF(_xlfn.XLOOKUP("Service_Insecure_Match",'Scoring_Config'!$A:$A,'Scoring_Config'!$D:$D,"Yes")="Yes",_xlfn.XLOOKUP("Service_Insecure_Match",'Scoring_Config'!$A:$A,'Scoring_Config'!$C:$C,5),0),0)+IF(LEFT(AJ284,4)="True",IF(_xlfn.XLOOKUP("Risky_Inbound",'Scoring_Config'!$A:$A,'Scoring_Config'!$D:$D,"Yes")="Yes",_xlfn.XLOOKUP("Risky_Inbound",'Scoring_Config'!$A:$A,'Scoring_Config'!$C:$C,50),0),0)+IF(LEFT(AK284,4)="True",IF(_xlfn.XLOOKUP("Risky_Outbound",'Scoring_Config'!$A:$A,'Scoring_Config'!$D:$D,"Yes")="Yes",_xlfn.XLOOKUP("Risky_Outbound",'Scoring_Config'!$A:$A,'Scoring_Config'!$C:$C,25),0),0)+IF(LEFT(AZ284,4)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284,FIND(",",AL284)+1,100)),0)+IF(LEFT(AM284,4)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284,FIND(",",AN284)+1,100)),0)+IF(_xlfn.XLOOKUP("Profile_Scoring",'Scoring_Config'!$A:$A,'Scoring_Config'!$D:$D,"Yes")="Yes",VALUE(MID(AO284,FIND(",",AO284)+1,100)),0)+IF(_xlfn.XLOOKUP("Options_Scoring",'Scoring_Config'!$A:$A,'Scoring_Config'!$D:$D,"Yes")="Yes",VALUE(MID(AP284,FIND(",",AP284)+1,100)),0)))</f>
        <v>0</v>
      </c>
      <c r="AZ284" cm="1">
        <f t="array" ref="AZ284">IF(FALSE,"True," &amp; IF(_xlfn.XLOOKUP("Migrate_Insecure",'Scoring_Config'!$A:$A,'Scoring_Config'!$D:$D,"Yes")="Yes",_xlfn.XLOOKUP("Migrate_Insecure",'Scoring_Config'!$A:$A,'Scoring_Config'!$C:$C,10),0),"False,0")</f>
        <v>0</v>
      </c>
    </row>
    <row r="285" spans="1:52">
      <c r="A285" t="s">
        <v>1979</v>
      </c>
      <c r="B285" t="s">
        <v>2258</v>
      </c>
      <c r="C285" t="s">
        <v>3542</v>
      </c>
      <c r="D285" t="s">
        <v>3545</v>
      </c>
      <c r="E285" t="s">
        <v>3563</v>
      </c>
      <c r="F285" t="s">
        <v>3576</v>
      </c>
      <c r="G285" t="s">
        <v>226</v>
      </c>
      <c r="H285" t="s">
        <v>174</v>
      </c>
      <c r="I285" t="s">
        <v>3575</v>
      </c>
      <c r="J285" t="s">
        <v>824</v>
      </c>
      <c r="K285" t="s">
        <v>1667</v>
      </c>
      <c r="L285" t="s">
        <v>1327</v>
      </c>
      <c r="M285" t="s">
        <v>1974</v>
      </c>
      <c r="N285" t="s">
        <v>4315</v>
      </c>
      <c r="O285" t="s">
        <v>4319</v>
      </c>
      <c r="P285" t="s">
        <v>4321</v>
      </c>
      <c r="Q285" t="s">
        <v>4522</v>
      </c>
      <c r="R285" t="s">
        <v>5440</v>
      </c>
      <c r="S285" t="s">
        <v>5440</v>
      </c>
      <c r="T285" t="s">
        <v>5642</v>
      </c>
      <c r="U285" t="s">
        <v>6113</v>
      </c>
      <c r="Y285" cm="1">
        <f t="array" ref="Y285">IF(FALSE,"True," &amp; IF(_xlfn.XLOOKUP("Src_IsAny",'Scoring_Config'!$A:$A,'Scoring_Config'!$D:$D,"Yes")="Yes",_xlfn.XLOOKUP("Src_IsAny",'Scoring_Config'!$A:$A,'Scoring_Config'!$C:$C,10),0),"False,0")</f>
        <v>0</v>
      </c>
      <c r="Z285" cm="1">
        <f t="array" ref="Z285">IF(FALSE,"True," &amp; IF(_xlfn.XLOOKUP("Src_CIDR_Le_16",'Scoring_Config'!$A:$A,'Scoring_Config'!$D:$D,"Yes")="Yes",_xlfn.XLOOKUP("Src_CIDR_Le_16",'Scoring_Config'!$A:$A,'Scoring_Config'!$C:$C,10),0),"False,0")</f>
        <v>0</v>
      </c>
      <c r="AA285" cm="1">
        <f t="array" ref="AA285">IF(FALSE,"True," &amp; IF(_xlfn.XLOOKUP("Src_CIDR_17_22",'Scoring_Config'!$A:$A,'Scoring_Config'!$D:$D,"Yes")="Yes",_xlfn.XLOOKUP("Src_CIDR_17_22",'Scoring_Config'!$A:$A,'Scoring_Config'!$C:$C,5),0),"False,0")</f>
        <v>0</v>
      </c>
      <c r="AB285" cm="1">
        <f t="array" ref="AB285">IF(FALSE,"True," &amp; IF(_xlfn.XLOOKUP("Dst_IsAny",'Scoring_Config'!$A:$A,'Scoring_Config'!$D:$D,"Yes")="Yes",_xlfn.XLOOKUP("Dst_IsAny",'Scoring_Config'!$A:$A,'Scoring_Config'!$C:$C,10),0),"False,0")</f>
        <v>0</v>
      </c>
      <c r="AC285" cm="1">
        <f t="array" ref="AC285">IF(FALSE,"True," &amp; IF(_xlfn.XLOOKUP("Dst_CIDR_Le_16",'Scoring_Config'!$A:$A,'Scoring_Config'!$D:$D,"Yes")="Yes",_xlfn.XLOOKUP("Dst_CIDR_Le_16",'Scoring_Config'!$A:$A,'Scoring_Config'!$C:$C,10),0),"False,0")</f>
        <v>0</v>
      </c>
      <c r="AD285" cm="1">
        <f t="array" ref="AD285">IF(FALSE,"True," &amp; IF(_xlfn.XLOOKUP("Dst_CIDR_17_22",'Scoring_Config'!$A:$A,'Scoring_Config'!$D:$D,"Yes")="Yes",_xlfn.XLOOKUP("Dst_CIDR_17_22",'Scoring_Config'!$A:$A,'Scoring_Config'!$C:$C,5),0),"False,0")</f>
        <v>0</v>
      </c>
      <c r="AE285" cm="1">
        <f t="array" ref="AE285">IF(FALSE,"True," &amp; IF(_xlfn.XLOOKUP("SrcZone_IsAny",'Scoring_Config'!$A:$A,'Scoring_Config'!$D:$D,"Yes")="Yes",_xlfn.XLOOKUP("SrcZone_IsAny",'Scoring_Config'!$A:$A,'Scoring_Config'!$C:$C,10),0),"False,0")</f>
        <v>0</v>
      </c>
      <c r="AF285" cm="1">
        <f t="array" ref="AF285">IF(FALSE,"True," &amp; IF(_xlfn.XLOOKUP("DstZone_IsAny",'Scoring_Config'!$A:$A,'Scoring_Config'!$D:$D,"Yes")="Yes",_xlfn.XLOOKUP("DstZone_IsAny",'Scoring_Config'!$A:$A,'Scoring_Config'!$C:$C,10),0),"False,0")</f>
        <v>0</v>
      </c>
      <c r="AG285" cm="1">
        <f t="array" ref="AG28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85" cm="1">
        <f t="array" ref="AH285">IF(FALSE,"True," &amp; IF(_xlfn.XLOOKUP("App_Any_OR_RangeGt1000",'Scoring_Config'!$A:$A,'Scoring_Config'!$D:$D,"Yes")="Yes",_xlfn.XLOOKUP("App_Any_OR_RangeGt1000",'Scoring_Config'!$A:$A,'Scoring_Config'!$C:$C,10),0),"False,0")</f>
        <v>0</v>
      </c>
      <c r="AI285" cm="1">
        <f t="array" ref="AI285">IF(FALSE,"True," &amp; IF(_xlfn.XLOOKUP("Service_Insecure_Match",'Scoring_Config'!$A:$A,'Scoring_Config'!$D:$D,"Yes")="Yes",_xlfn.XLOOKUP("Service_Insecure_Match",'Scoring_Config'!$A:$A,'Scoring_Config'!$C:$C,5),0),"False,0")</f>
        <v>0</v>
      </c>
      <c r="AJ285" cm="1">
        <f t="array" ref="AJ285">IF(FALSE,"True," &amp; IF(_xlfn.XLOOKUP("Risky_Inbound",'Scoring_Config'!$A:$A,'Scoring_Config'!$D:$D,"Yes")="Yes",_xlfn.XLOOKUP("Risky_Inbound",'Scoring_Config'!$A:$A,'Scoring_Config'!$C:$C,50),0),"False,0")</f>
        <v>0</v>
      </c>
      <c r="AK285" cm="1">
        <f t="array" ref="AK285">IF(FALSE,"True," &amp; IF(_xlfn.XLOOKUP("Risky_Outbound",'Scoring_Config'!$A:$A,'Scoring_Config'!$D:$D,"Yes")="Yes",_xlfn.XLOOKUP("Risky_Outbound",'Scoring_Config'!$A:$A,'Scoring_Config'!$C:$C,25),0),"False,0")</f>
        <v>0</v>
      </c>
      <c r="AL285" t="s">
        <v>6700</v>
      </c>
      <c r="AM285" cm="1">
        <f t="array" ref="AM28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85" t="s">
        <v>6697</v>
      </c>
      <c r="AO285" t="s">
        <v>6697</v>
      </c>
      <c r="AP285" t="s">
        <v>6697</v>
      </c>
      <c r="AQ285" cm="1">
        <f t="array" ref="AQ285">IF(FALSE,"True," &amp; IF(_xlfn.XLOOKUP("Service_IsAny",'Scoring_Config'!$A:$A,'Scoring_Config'!$D:$D,"Yes")="Yes",_xlfn.XLOOKUP("Service_IsAny",'Scoring_Config'!$A:$A,'Scoring_Config'!$C:$C,0),0),"False,0")</f>
        <v>0</v>
      </c>
      <c r="AR285">
        <v>0</v>
      </c>
      <c r="AS285" cm="1">
        <f t="array" ref="AS285">IF(FALSE,"True," &amp; IF(_xlfn.XLOOKUP("Service_RangeGt1000",'Scoring_Config'!$A:$A,'Scoring_Config'!$D:$D,"Yes")="Yes",_xlfn.XLOOKUP("Service_RangeGt1000",'Scoring_Config'!$A:$A,'Scoring_Config'!$C:$C,0),0),"False,0")</f>
        <v>0</v>
      </c>
      <c r="AT285" cm="1">
        <f t="array" ref="AT285">IF(FALSE,"True," &amp; IF(_xlfn.XLOOKUP("App_IsAny",'Scoring_Config'!$A:$A,'Scoring_Config'!$D:$D,"Yes")="Yes",_xlfn.XLOOKUP("App_IsAny",'Scoring_Config'!$A:$A,'Scoring_Config'!$C:$C,0),0),"False,0")</f>
        <v>0</v>
      </c>
      <c r="AU285">
        <v>1</v>
      </c>
      <c r="AV285" cm="1">
        <f t="array" ref="AV285">IF(FALSE,"True," &amp; IF(_xlfn.XLOOKUP("App_RangeGt1000",'Scoring_Config'!$A:$A,'Scoring_Config'!$D:$D,"Yes")="Yes",_xlfn.XLOOKUP("App_RangeGt1000",'Scoring_Config'!$A:$A,'Scoring_Config'!$C:$C,0),0),"False,0")</f>
        <v>0</v>
      </c>
      <c r="AW285" cm="1">
        <f t="array" ref="AW285">IF(FALSE,"True," &amp; IF(_xlfn.XLOOKUP("Action_IsDenyOrDrop",'Scoring_Config'!$A:$A,'Scoring_Config'!$D:$D,"Yes")="Yes",_xlfn.XLOOKUP("Action_IsDenyOrDrop",'Scoring_Config'!$A:$A,'Scoring_Config'!$C:$C,0),0),"False,0")</f>
        <v>0</v>
      </c>
      <c r="AX285" cm="1">
        <f t="array" ref="AX285">IF(LEFT(AW285,4)="True",0,(IF(LEFT(Y285,4)="True",IF(_xlfn.XLOOKUP("Src_IsAny",'Scoring_Config'!$A:$A,'Scoring_Config'!$D:$D,"Yes")="Yes",_xlfn.XLOOKUP("Src_IsAny",'Scoring_Config'!$A:$A,'Scoring_Config'!$C:$C,10),0),0)+IF(LEFT(Z285,4)="True",IF(_xlfn.XLOOKUP("Src_CIDR_Le_16",'Scoring_Config'!$A:$A,'Scoring_Config'!$D:$D,"Yes")="Yes",_xlfn.XLOOKUP("Src_CIDR_Le_16",'Scoring_Config'!$A:$A,'Scoring_Config'!$C:$C,10),0),0)+IF(LEFT(AA285,4)="True",IF(_xlfn.XLOOKUP("Src_CIDR_17_22",'Scoring_Config'!$A:$A,'Scoring_Config'!$D:$D,"Yes")="Yes",_xlfn.XLOOKUP("Src_CIDR_17_22",'Scoring_Config'!$A:$A,'Scoring_Config'!$C:$C,5),0),0)+IF(LEFT(AB285,4)="True",IF(_xlfn.XLOOKUP("Dst_IsAny",'Scoring_Config'!$A:$A,'Scoring_Config'!$D:$D,"Yes")="Yes",_xlfn.XLOOKUP("Dst_IsAny",'Scoring_Config'!$A:$A,'Scoring_Config'!$C:$C,10),0),0)+IF(LEFT(AC285,4)="True",IF(_xlfn.XLOOKUP("Dst_CIDR_Le_16",'Scoring_Config'!$A:$A,'Scoring_Config'!$D:$D,"Yes")="Yes",_xlfn.XLOOKUP("Dst_CIDR_Le_16",'Scoring_Config'!$A:$A,'Scoring_Config'!$C:$C,10),0),0)+IF(LEFT(AD285,4)="True",IF(_xlfn.XLOOKUP("Dst_CIDR_17_22",'Scoring_Config'!$A:$A,'Scoring_Config'!$D:$D,"Yes")="Yes",_xlfn.XLOOKUP("Dst_CIDR_17_22",'Scoring_Config'!$A:$A,'Scoring_Config'!$C:$C,5),0),0)+IF(LEFT(AE285,4)="True",IF(_xlfn.XLOOKUP("SrcZone_IsAny",'Scoring_Config'!$A:$A,'Scoring_Config'!$D:$D,"Yes")="Yes",_xlfn.XLOOKUP("SrcZone_IsAny",'Scoring_Config'!$A:$A,'Scoring_Config'!$C:$C,10),0),0)+IF(LEFT(AF285,4)="True",IF(_xlfn.XLOOKUP("DstZone_IsAny",'Scoring_Config'!$A:$A,'Scoring_Config'!$D:$D,"Yes")="Yes",_xlfn.XLOOKUP("DstZone_IsAny",'Scoring_Config'!$A:$A,'Scoring_Config'!$C:$C,10),0),0)+IF(LEFT(AG285,4)="True",IF(_xlfn.XLOOKUP("Service_Any_OR_RangeGt1000",'Scoring_Config'!$A:$A,'Scoring_Config'!$D:$D,"Yes")="Yes",_xlfn.XLOOKUP("Service_Any_OR_RangeGt1000",'Scoring_Config'!$A:$A,'Scoring_Config'!$C:$C,10),0),0)+IF(LEFT(AH285,4)="True",IF(_xlfn.XLOOKUP("App_Any_OR_RangeGt1000",'Scoring_Config'!$A:$A,'Scoring_Config'!$D:$D,"Yes")="Yes",_xlfn.XLOOKUP("App_Any_OR_RangeGt1000",'Scoring_Config'!$A:$A,'Scoring_Config'!$C:$C,10),0),0)+IF(LEFT(AI285,4)="True",IF(_xlfn.XLOOKUP("Service_Insecure_Match",'Scoring_Config'!$A:$A,'Scoring_Config'!$D:$D,"Yes")="Yes",_xlfn.XLOOKUP("Service_Insecure_Match",'Scoring_Config'!$A:$A,'Scoring_Config'!$C:$C,5),0),0)+IF(LEFT(AJ285,4)="True",IF(_xlfn.XLOOKUP("Risky_Inbound",'Scoring_Config'!$A:$A,'Scoring_Config'!$D:$D,"Yes")="Yes",_xlfn.XLOOKUP("Risky_Inbound",'Scoring_Config'!$A:$A,'Scoring_Config'!$C:$C,50),0),0)+IF(LEFT(AK285,4)="True",IF(_xlfn.XLOOKUP("Risky_Outbound",'Scoring_Config'!$A:$A,'Scoring_Config'!$D:$D,"Yes")="Yes",_xlfn.XLOOKUP("Risky_Outbound",'Scoring_Config'!$A:$A,'Scoring_Config'!$C:$C,25),0),0)+IF(LEFT(AZ285,4)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285,FIND(",",AL285)+1,100)),0)+IF(LEFT(AM285,4)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285,FIND(",",AN285)+1,100)),0)+IF(_xlfn.XLOOKUP("Profile_Scoring",'Scoring_Config'!$A:$A,'Scoring_Config'!$D:$D,"Yes")="Yes",VALUE(MID(AO285,FIND(",",AO285)+1,100)),0)+IF(_xlfn.XLOOKUP("Options_Scoring",'Scoring_Config'!$A:$A,'Scoring_Config'!$D:$D,"Yes")="Yes",VALUE(MID(AP285,FIND(",",AP285)+1,100)),0)))</f>
        <v>0</v>
      </c>
      <c r="AZ285" cm="1">
        <f t="array" ref="AZ285">IF(FALSE,"True," &amp; IF(_xlfn.XLOOKUP("Migrate_Insecure",'Scoring_Config'!$A:$A,'Scoring_Config'!$D:$D,"Yes")="Yes",_xlfn.XLOOKUP("Migrate_Insecure",'Scoring_Config'!$A:$A,'Scoring_Config'!$C:$C,10),0),"False,0")</f>
        <v>0</v>
      </c>
    </row>
    <row r="286" spans="1:52">
      <c r="A286" t="s">
        <v>1979</v>
      </c>
      <c r="B286" t="s">
        <v>2259</v>
      </c>
      <c r="C286" t="s">
        <v>3542</v>
      </c>
      <c r="D286" t="s">
        <v>3545</v>
      </c>
      <c r="E286" t="s">
        <v>3563</v>
      </c>
      <c r="F286" t="s">
        <v>3665</v>
      </c>
      <c r="G286" t="s">
        <v>226</v>
      </c>
      <c r="H286" t="s">
        <v>174</v>
      </c>
      <c r="I286" t="s">
        <v>3671</v>
      </c>
      <c r="J286" t="s">
        <v>233</v>
      </c>
      <c r="K286" t="s">
        <v>1755</v>
      </c>
      <c r="L286" t="s">
        <v>1327</v>
      </c>
      <c r="M286" t="s">
        <v>1974</v>
      </c>
      <c r="N286" t="s">
        <v>4315</v>
      </c>
      <c r="O286" t="s">
        <v>4319</v>
      </c>
      <c r="P286" t="s">
        <v>4321</v>
      </c>
      <c r="Q286" t="s">
        <v>4522</v>
      </c>
      <c r="R286" t="s">
        <v>5440</v>
      </c>
      <c r="S286" t="s">
        <v>5440</v>
      </c>
      <c r="T286" t="s">
        <v>5642</v>
      </c>
      <c r="U286" t="s">
        <v>6114</v>
      </c>
      <c r="Y286" cm="1">
        <f t="array" ref="Y286">IF(FALSE,"True," &amp; IF(_xlfn.XLOOKUP("Src_IsAny",'Scoring_Config'!$A:$A,'Scoring_Config'!$D:$D,"Yes")="Yes",_xlfn.XLOOKUP("Src_IsAny",'Scoring_Config'!$A:$A,'Scoring_Config'!$C:$C,10),0),"False,0")</f>
        <v>0</v>
      </c>
      <c r="Z286" cm="1">
        <f t="array" ref="Z286">IF(FALSE,"True," &amp; IF(_xlfn.XLOOKUP("Src_CIDR_Le_16",'Scoring_Config'!$A:$A,'Scoring_Config'!$D:$D,"Yes")="Yes",_xlfn.XLOOKUP("Src_CIDR_Le_16",'Scoring_Config'!$A:$A,'Scoring_Config'!$C:$C,10),0),"False,0")</f>
        <v>0</v>
      </c>
      <c r="AA286" cm="1">
        <f t="array" ref="AA286">IF(FALSE,"True," &amp; IF(_xlfn.XLOOKUP("Src_CIDR_17_22",'Scoring_Config'!$A:$A,'Scoring_Config'!$D:$D,"Yes")="Yes",_xlfn.XLOOKUP("Src_CIDR_17_22",'Scoring_Config'!$A:$A,'Scoring_Config'!$C:$C,5),0),"False,0")</f>
        <v>0</v>
      </c>
      <c r="AB286" cm="1">
        <f t="array" ref="AB286">IF(FALSE,"True," &amp; IF(_xlfn.XLOOKUP("Dst_IsAny",'Scoring_Config'!$A:$A,'Scoring_Config'!$D:$D,"Yes")="Yes",_xlfn.XLOOKUP("Dst_IsAny",'Scoring_Config'!$A:$A,'Scoring_Config'!$C:$C,10),0),"False,0")</f>
        <v>0</v>
      </c>
      <c r="AC286" cm="1">
        <f t="array" ref="AC286">IF(FALSE,"True," &amp; IF(_xlfn.XLOOKUP("Dst_CIDR_Le_16",'Scoring_Config'!$A:$A,'Scoring_Config'!$D:$D,"Yes")="Yes",_xlfn.XLOOKUP("Dst_CIDR_Le_16",'Scoring_Config'!$A:$A,'Scoring_Config'!$C:$C,10),0),"False,0")</f>
        <v>0</v>
      </c>
      <c r="AD286" cm="1">
        <f t="array" ref="AD286">IF(FALSE,"True," &amp; IF(_xlfn.XLOOKUP("Dst_CIDR_17_22",'Scoring_Config'!$A:$A,'Scoring_Config'!$D:$D,"Yes")="Yes",_xlfn.XLOOKUP("Dst_CIDR_17_22",'Scoring_Config'!$A:$A,'Scoring_Config'!$C:$C,5),0),"False,0")</f>
        <v>0</v>
      </c>
      <c r="AE286" cm="1">
        <f t="array" ref="AE286">IF(FALSE,"True," &amp; IF(_xlfn.XLOOKUP("SrcZone_IsAny",'Scoring_Config'!$A:$A,'Scoring_Config'!$D:$D,"Yes")="Yes",_xlfn.XLOOKUP("SrcZone_IsAny",'Scoring_Config'!$A:$A,'Scoring_Config'!$C:$C,10),0),"False,0")</f>
        <v>0</v>
      </c>
      <c r="AF286" cm="1">
        <f t="array" ref="AF286">IF(FALSE,"True," &amp; IF(_xlfn.XLOOKUP("DstZone_IsAny",'Scoring_Config'!$A:$A,'Scoring_Config'!$D:$D,"Yes")="Yes",_xlfn.XLOOKUP("DstZone_IsAny",'Scoring_Config'!$A:$A,'Scoring_Config'!$C:$C,10),0),"False,0")</f>
        <v>0</v>
      </c>
      <c r="AG286" cm="1">
        <f t="array" ref="AG28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86" cm="1">
        <f t="array" ref="AH286">IF(FALSE,"True," &amp; IF(_xlfn.XLOOKUP("App_Any_OR_RangeGt1000",'Scoring_Config'!$A:$A,'Scoring_Config'!$D:$D,"Yes")="Yes",_xlfn.XLOOKUP("App_Any_OR_RangeGt1000",'Scoring_Config'!$A:$A,'Scoring_Config'!$C:$C,10),0),"False,0")</f>
        <v>0</v>
      </c>
      <c r="AI286" cm="1">
        <f t="array" ref="AI286">IF(FALSE,"True," &amp; IF(_xlfn.XLOOKUP("Service_Insecure_Match",'Scoring_Config'!$A:$A,'Scoring_Config'!$D:$D,"Yes")="Yes",_xlfn.XLOOKUP("Service_Insecure_Match",'Scoring_Config'!$A:$A,'Scoring_Config'!$C:$C,5),0),"False,0")</f>
        <v>0</v>
      </c>
      <c r="AJ286" cm="1">
        <f t="array" ref="AJ286">IF(FALSE,"True," &amp; IF(_xlfn.XLOOKUP("Risky_Inbound",'Scoring_Config'!$A:$A,'Scoring_Config'!$D:$D,"Yes")="Yes",_xlfn.XLOOKUP("Risky_Inbound",'Scoring_Config'!$A:$A,'Scoring_Config'!$C:$C,50),0),"False,0")</f>
        <v>0</v>
      </c>
      <c r="AK286" cm="1">
        <f t="array" ref="AK286">IF(FALSE,"True," &amp; IF(_xlfn.XLOOKUP("Risky_Outbound",'Scoring_Config'!$A:$A,'Scoring_Config'!$D:$D,"Yes")="Yes",_xlfn.XLOOKUP("Risky_Outbound",'Scoring_Config'!$A:$A,'Scoring_Config'!$C:$C,25),0),"False,0")</f>
        <v>0</v>
      </c>
      <c r="AL286" t="s">
        <v>6700</v>
      </c>
      <c r="AM286" cm="1">
        <f t="array" ref="AM28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86" t="s">
        <v>6697</v>
      </c>
      <c r="AO286" t="s">
        <v>6697</v>
      </c>
      <c r="AP286" t="s">
        <v>6697</v>
      </c>
      <c r="AQ286" cm="1">
        <f t="array" ref="AQ286">IF(FALSE,"True," &amp; IF(_xlfn.XLOOKUP("Service_IsAny",'Scoring_Config'!$A:$A,'Scoring_Config'!$D:$D,"Yes")="Yes",_xlfn.XLOOKUP("Service_IsAny",'Scoring_Config'!$A:$A,'Scoring_Config'!$C:$C,0),0),"False,0")</f>
        <v>0</v>
      </c>
      <c r="AR286">
        <v>0</v>
      </c>
      <c r="AS286" cm="1">
        <f t="array" ref="AS286">IF(FALSE,"True," &amp; IF(_xlfn.XLOOKUP("Service_RangeGt1000",'Scoring_Config'!$A:$A,'Scoring_Config'!$D:$D,"Yes")="Yes",_xlfn.XLOOKUP("Service_RangeGt1000",'Scoring_Config'!$A:$A,'Scoring_Config'!$C:$C,0),0),"False,0")</f>
        <v>0</v>
      </c>
      <c r="AT286" cm="1">
        <f t="array" ref="AT286">IF(FALSE,"True," &amp; IF(_xlfn.XLOOKUP("App_IsAny",'Scoring_Config'!$A:$A,'Scoring_Config'!$D:$D,"Yes")="Yes",_xlfn.XLOOKUP("App_IsAny",'Scoring_Config'!$A:$A,'Scoring_Config'!$C:$C,0),0),"False,0")</f>
        <v>0</v>
      </c>
      <c r="AU286">
        <v>2</v>
      </c>
      <c r="AV286" cm="1">
        <f t="array" ref="AV286">IF(FALSE,"True," &amp; IF(_xlfn.XLOOKUP("App_RangeGt1000",'Scoring_Config'!$A:$A,'Scoring_Config'!$D:$D,"Yes")="Yes",_xlfn.XLOOKUP("App_RangeGt1000",'Scoring_Config'!$A:$A,'Scoring_Config'!$C:$C,0),0),"False,0")</f>
        <v>0</v>
      </c>
      <c r="AW286" cm="1">
        <f t="array" ref="AW286">IF(FALSE,"True," &amp; IF(_xlfn.XLOOKUP("Action_IsDenyOrDrop",'Scoring_Config'!$A:$A,'Scoring_Config'!$D:$D,"Yes")="Yes",_xlfn.XLOOKUP("Action_IsDenyOrDrop",'Scoring_Config'!$A:$A,'Scoring_Config'!$C:$C,0),0),"False,0")</f>
        <v>0</v>
      </c>
      <c r="AX286" cm="1">
        <f t="array" ref="AX286">IF(LEFT(AW286,4)="True",0,(IF(LEFT(Y286,4)="True",IF(_xlfn.XLOOKUP("Src_IsAny",'Scoring_Config'!$A:$A,'Scoring_Config'!$D:$D,"Yes")="Yes",_xlfn.XLOOKUP("Src_IsAny",'Scoring_Config'!$A:$A,'Scoring_Config'!$C:$C,10),0),0)+IF(LEFT(Z286,4)="True",IF(_xlfn.XLOOKUP("Src_CIDR_Le_16",'Scoring_Config'!$A:$A,'Scoring_Config'!$D:$D,"Yes")="Yes",_xlfn.XLOOKUP("Src_CIDR_Le_16",'Scoring_Config'!$A:$A,'Scoring_Config'!$C:$C,10),0),0)+IF(LEFT(AA286,4)="True",IF(_xlfn.XLOOKUP("Src_CIDR_17_22",'Scoring_Config'!$A:$A,'Scoring_Config'!$D:$D,"Yes")="Yes",_xlfn.XLOOKUP("Src_CIDR_17_22",'Scoring_Config'!$A:$A,'Scoring_Config'!$C:$C,5),0),0)+IF(LEFT(AB286,4)="True",IF(_xlfn.XLOOKUP("Dst_IsAny",'Scoring_Config'!$A:$A,'Scoring_Config'!$D:$D,"Yes")="Yes",_xlfn.XLOOKUP("Dst_IsAny",'Scoring_Config'!$A:$A,'Scoring_Config'!$C:$C,10),0),0)+IF(LEFT(AC286,4)="True",IF(_xlfn.XLOOKUP("Dst_CIDR_Le_16",'Scoring_Config'!$A:$A,'Scoring_Config'!$D:$D,"Yes")="Yes",_xlfn.XLOOKUP("Dst_CIDR_Le_16",'Scoring_Config'!$A:$A,'Scoring_Config'!$C:$C,10),0),0)+IF(LEFT(AD286,4)="True",IF(_xlfn.XLOOKUP("Dst_CIDR_17_22",'Scoring_Config'!$A:$A,'Scoring_Config'!$D:$D,"Yes")="Yes",_xlfn.XLOOKUP("Dst_CIDR_17_22",'Scoring_Config'!$A:$A,'Scoring_Config'!$C:$C,5),0),0)+IF(LEFT(AE286,4)="True",IF(_xlfn.XLOOKUP("SrcZone_IsAny",'Scoring_Config'!$A:$A,'Scoring_Config'!$D:$D,"Yes")="Yes",_xlfn.XLOOKUP("SrcZone_IsAny",'Scoring_Config'!$A:$A,'Scoring_Config'!$C:$C,10),0),0)+IF(LEFT(AF286,4)="True",IF(_xlfn.XLOOKUP("DstZone_IsAny",'Scoring_Config'!$A:$A,'Scoring_Config'!$D:$D,"Yes")="Yes",_xlfn.XLOOKUP("DstZone_IsAny",'Scoring_Config'!$A:$A,'Scoring_Config'!$C:$C,10),0),0)+IF(LEFT(AG286,4)="True",IF(_xlfn.XLOOKUP("Service_Any_OR_RangeGt1000",'Scoring_Config'!$A:$A,'Scoring_Config'!$D:$D,"Yes")="Yes",_xlfn.XLOOKUP("Service_Any_OR_RangeGt1000",'Scoring_Config'!$A:$A,'Scoring_Config'!$C:$C,10),0),0)+IF(LEFT(AH286,4)="True",IF(_xlfn.XLOOKUP("App_Any_OR_RangeGt1000",'Scoring_Config'!$A:$A,'Scoring_Config'!$D:$D,"Yes")="Yes",_xlfn.XLOOKUP("App_Any_OR_RangeGt1000",'Scoring_Config'!$A:$A,'Scoring_Config'!$C:$C,10),0),0)+IF(LEFT(AI286,4)="True",IF(_xlfn.XLOOKUP("Service_Insecure_Match",'Scoring_Config'!$A:$A,'Scoring_Config'!$D:$D,"Yes")="Yes",_xlfn.XLOOKUP("Service_Insecure_Match",'Scoring_Config'!$A:$A,'Scoring_Config'!$C:$C,5),0),0)+IF(LEFT(AJ286,4)="True",IF(_xlfn.XLOOKUP("Risky_Inbound",'Scoring_Config'!$A:$A,'Scoring_Config'!$D:$D,"Yes")="Yes",_xlfn.XLOOKUP("Risky_Inbound",'Scoring_Config'!$A:$A,'Scoring_Config'!$C:$C,50),0),0)+IF(LEFT(AK286,4)="True",IF(_xlfn.XLOOKUP("Risky_Outbound",'Scoring_Config'!$A:$A,'Scoring_Config'!$D:$D,"Yes")="Yes",_xlfn.XLOOKUP("Risky_Outbound",'Scoring_Config'!$A:$A,'Scoring_Config'!$C:$C,25),0),0)+IF(LEFT(AZ286,4)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286,FIND(",",AL286)+1,100)),0)+IF(LEFT(AM286,4)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286,FIND(",",AN286)+1,100)),0)+IF(_xlfn.XLOOKUP("Profile_Scoring",'Scoring_Config'!$A:$A,'Scoring_Config'!$D:$D,"Yes")="Yes",VALUE(MID(AO286,FIND(",",AO286)+1,100)),0)+IF(_xlfn.XLOOKUP("Options_Scoring",'Scoring_Config'!$A:$A,'Scoring_Config'!$D:$D,"Yes")="Yes",VALUE(MID(AP286,FIND(",",AP286)+1,100)),0)))</f>
        <v>0</v>
      </c>
      <c r="AZ286" cm="1">
        <f t="array" ref="AZ286">IF(FALSE,"True," &amp; IF(_xlfn.XLOOKUP("Migrate_Insecure",'Scoring_Config'!$A:$A,'Scoring_Config'!$D:$D,"Yes")="Yes",_xlfn.XLOOKUP("Migrate_Insecure",'Scoring_Config'!$A:$A,'Scoring_Config'!$C:$C,10),0),"False,0")</f>
        <v>0</v>
      </c>
    </row>
    <row r="287" spans="1:52">
      <c r="A287" t="s">
        <v>1979</v>
      </c>
      <c r="B287" t="s">
        <v>2260</v>
      </c>
      <c r="C287" t="s">
        <v>3542</v>
      </c>
      <c r="D287" t="s">
        <v>3547</v>
      </c>
      <c r="E287" t="s">
        <v>3563</v>
      </c>
      <c r="F287" t="s">
        <v>3576</v>
      </c>
      <c r="G287" t="s">
        <v>226</v>
      </c>
      <c r="H287" t="s">
        <v>174</v>
      </c>
      <c r="I287" t="s">
        <v>4125</v>
      </c>
      <c r="J287" t="s">
        <v>930</v>
      </c>
      <c r="K287" t="s">
        <v>174</v>
      </c>
      <c r="L287" t="s">
        <v>1389</v>
      </c>
      <c r="M287" t="s">
        <v>1974</v>
      </c>
      <c r="N287" t="s">
        <v>4315</v>
      </c>
      <c r="O287" t="s">
        <v>4319</v>
      </c>
      <c r="P287" t="s">
        <v>4322</v>
      </c>
      <c r="Q287" t="s">
        <v>4522</v>
      </c>
      <c r="R287" t="s">
        <v>5464</v>
      </c>
      <c r="S287" t="s">
        <v>5500</v>
      </c>
      <c r="T287" t="s">
        <v>5642</v>
      </c>
      <c r="U287" t="s">
        <v>6115</v>
      </c>
      <c r="Y287" cm="1">
        <f t="array" ref="Y287">IF(FALSE,"True," &amp; IF(_xlfn.XLOOKUP("Src_IsAny",'Scoring_Config'!$A:$A,'Scoring_Config'!$D:$D,"Yes")="Yes",_xlfn.XLOOKUP("Src_IsAny",'Scoring_Config'!$A:$A,'Scoring_Config'!$C:$C,10),0),"False,0")</f>
        <v>0</v>
      </c>
      <c r="Z287" cm="1">
        <f t="array" ref="Z287">IF(FALSE,"True," &amp; IF(_xlfn.XLOOKUP("Src_CIDR_Le_16",'Scoring_Config'!$A:$A,'Scoring_Config'!$D:$D,"Yes")="Yes",_xlfn.XLOOKUP("Src_CIDR_Le_16",'Scoring_Config'!$A:$A,'Scoring_Config'!$C:$C,10),0),"False,0")</f>
        <v>0</v>
      </c>
      <c r="AA287" cm="1">
        <f t="array" ref="AA287">IF(FALSE,"True," &amp; IF(_xlfn.XLOOKUP("Src_CIDR_17_22",'Scoring_Config'!$A:$A,'Scoring_Config'!$D:$D,"Yes")="Yes",_xlfn.XLOOKUP("Src_CIDR_17_22",'Scoring_Config'!$A:$A,'Scoring_Config'!$C:$C,5),0),"False,0")</f>
        <v>0</v>
      </c>
      <c r="AB287" cm="1">
        <f t="array" ref="AB287">IF(FALSE,"True," &amp; IF(_xlfn.XLOOKUP("Dst_IsAny",'Scoring_Config'!$A:$A,'Scoring_Config'!$D:$D,"Yes")="Yes",_xlfn.XLOOKUP("Dst_IsAny",'Scoring_Config'!$A:$A,'Scoring_Config'!$C:$C,10),0),"False,0")</f>
        <v>0</v>
      </c>
      <c r="AC287" cm="1">
        <f t="array" ref="AC287">IF(FALSE,"True," &amp; IF(_xlfn.XLOOKUP("Dst_CIDR_Le_16",'Scoring_Config'!$A:$A,'Scoring_Config'!$D:$D,"Yes")="Yes",_xlfn.XLOOKUP("Dst_CIDR_Le_16",'Scoring_Config'!$A:$A,'Scoring_Config'!$C:$C,10),0),"False,0")</f>
        <v>0</v>
      </c>
      <c r="AD287" cm="1">
        <f t="array" ref="AD287">IF(FALSE,"True," &amp; IF(_xlfn.XLOOKUP("Dst_CIDR_17_22",'Scoring_Config'!$A:$A,'Scoring_Config'!$D:$D,"Yes")="Yes",_xlfn.XLOOKUP("Dst_CIDR_17_22",'Scoring_Config'!$A:$A,'Scoring_Config'!$C:$C,5),0),"False,0")</f>
        <v>0</v>
      </c>
      <c r="AE287" cm="1">
        <f t="array" ref="AE287">IF(FALSE,"True," &amp; IF(_xlfn.XLOOKUP("SrcZone_IsAny",'Scoring_Config'!$A:$A,'Scoring_Config'!$D:$D,"Yes")="Yes",_xlfn.XLOOKUP("SrcZone_IsAny",'Scoring_Config'!$A:$A,'Scoring_Config'!$C:$C,10),0),"False,0")</f>
        <v>0</v>
      </c>
      <c r="AF287" cm="1">
        <f t="array" ref="AF287">IF(FALSE,"True," &amp; IF(_xlfn.XLOOKUP("DstZone_IsAny",'Scoring_Config'!$A:$A,'Scoring_Config'!$D:$D,"Yes")="Yes",_xlfn.XLOOKUP("DstZone_IsAny",'Scoring_Config'!$A:$A,'Scoring_Config'!$C:$C,10),0),"False,0")</f>
        <v>0</v>
      </c>
      <c r="AG287" cm="1">
        <f t="array" ref="AG28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87" cm="1">
        <f t="array" ref="AH287">IF(TRUE,"True," &amp; IF(_xlfn.XLOOKUP("App_Any_OR_RangeGt1000",'Scoring_Config'!$A:$A,'Scoring_Config'!$D:$D,"Yes")="Yes",_xlfn.XLOOKUP("App_Any_OR_RangeGt1000",'Scoring_Config'!$A:$A,'Scoring_Config'!$C:$C,10),0),"False,0")</f>
        <v>0</v>
      </c>
      <c r="AI287" cm="1">
        <f t="array" ref="AI287">IF(FALSE,"True," &amp; IF(_xlfn.XLOOKUP("Service_Insecure_Match",'Scoring_Config'!$A:$A,'Scoring_Config'!$D:$D,"Yes")="Yes",_xlfn.XLOOKUP("Service_Insecure_Match",'Scoring_Config'!$A:$A,'Scoring_Config'!$C:$C,5),0),"False,0")</f>
        <v>0</v>
      </c>
      <c r="AJ287" cm="1">
        <f t="array" ref="AJ287">IF(FALSE,"True," &amp; IF(_xlfn.XLOOKUP("Risky_Inbound",'Scoring_Config'!$A:$A,'Scoring_Config'!$D:$D,"Yes")="Yes",_xlfn.XLOOKUP("Risky_Inbound",'Scoring_Config'!$A:$A,'Scoring_Config'!$C:$C,50),0),"False,0")</f>
        <v>0</v>
      </c>
      <c r="AK287" cm="1">
        <f t="array" ref="AK287">IF(FALSE,"True," &amp; IF(_xlfn.XLOOKUP("Risky_Outbound",'Scoring_Config'!$A:$A,'Scoring_Config'!$D:$D,"Yes")="Yes",_xlfn.XLOOKUP("Risky_Outbound",'Scoring_Config'!$A:$A,'Scoring_Config'!$C:$C,25),0),"False,0")</f>
        <v>0</v>
      </c>
      <c r="AL287" t="s">
        <v>6697</v>
      </c>
      <c r="AM287" cm="1">
        <f t="array" ref="AM28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87" t="s">
        <v>6697</v>
      </c>
      <c r="AO287" t="s">
        <v>6697</v>
      </c>
      <c r="AP287" t="s">
        <v>6697</v>
      </c>
      <c r="AQ287" cm="1">
        <f t="array" ref="AQ287">IF(FALSE,"True," &amp; IF(_xlfn.XLOOKUP("Service_IsAny",'Scoring_Config'!$A:$A,'Scoring_Config'!$D:$D,"Yes")="Yes",_xlfn.XLOOKUP("Service_IsAny",'Scoring_Config'!$A:$A,'Scoring_Config'!$C:$C,0),0),"False,0")</f>
        <v>0</v>
      </c>
      <c r="AR287">
        <v>5</v>
      </c>
      <c r="AS287" cm="1">
        <f t="array" ref="AS287">IF(FALSE,"True," &amp; IF(_xlfn.XLOOKUP("Service_RangeGt1000",'Scoring_Config'!$A:$A,'Scoring_Config'!$D:$D,"Yes")="Yes",_xlfn.XLOOKUP("Service_RangeGt1000",'Scoring_Config'!$A:$A,'Scoring_Config'!$C:$C,0),0),"False,0")</f>
        <v>0</v>
      </c>
      <c r="AT287" cm="1">
        <f t="array" ref="AT287">IF(TRUE,"True," &amp; IF(_xlfn.XLOOKUP("App_IsAny",'Scoring_Config'!$A:$A,'Scoring_Config'!$D:$D,"Yes")="Yes",_xlfn.XLOOKUP("App_IsAny",'Scoring_Config'!$A:$A,'Scoring_Config'!$C:$C,0),0),"False,0")</f>
        <v>0</v>
      </c>
      <c r="AU287">
        <v>65535</v>
      </c>
      <c r="AV287" cm="1">
        <f t="array" ref="AV287">IF(TRUE,"True," &amp; IF(_xlfn.XLOOKUP("App_RangeGt1000",'Scoring_Config'!$A:$A,'Scoring_Config'!$D:$D,"Yes")="Yes",_xlfn.XLOOKUP("App_RangeGt1000",'Scoring_Config'!$A:$A,'Scoring_Config'!$C:$C,0),0),"False,0")</f>
        <v>0</v>
      </c>
      <c r="AW287" cm="1">
        <f t="array" ref="AW287">IF(FALSE,"True," &amp; IF(_xlfn.XLOOKUP("Action_IsDenyOrDrop",'Scoring_Config'!$A:$A,'Scoring_Config'!$D:$D,"Yes")="Yes",_xlfn.XLOOKUP("Action_IsDenyOrDrop",'Scoring_Config'!$A:$A,'Scoring_Config'!$C:$C,0),0),"False,0")</f>
        <v>0</v>
      </c>
      <c r="AX287" cm="1">
        <f t="array" ref="AX287">IF(LEFT(AW287,4)="True",0,(IF(LEFT(Y287,4)="True",IF(_xlfn.XLOOKUP("Src_IsAny",'Scoring_Config'!$A:$A,'Scoring_Config'!$D:$D,"Yes")="Yes",_xlfn.XLOOKUP("Src_IsAny",'Scoring_Config'!$A:$A,'Scoring_Config'!$C:$C,10),0),0)+IF(LEFT(Z287,4)="True",IF(_xlfn.XLOOKUP("Src_CIDR_Le_16",'Scoring_Config'!$A:$A,'Scoring_Config'!$D:$D,"Yes")="Yes",_xlfn.XLOOKUP("Src_CIDR_Le_16",'Scoring_Config'!$A:$A,'Scoring_Config'!$C:$C,10),0),0)+IF(LEFT(AA287,4)="True",IF(_xlfn.XLOOKUP("Src_CIDR_17_22",'Scoring_Config'!$A:$A,'Scoring_Config'!$D:$D,"Yes")="Yes",_xlfn.XLOOKUP("Src_CIDR_17_22",'Scoring_Config'!$A:$A,'Scoring_Config'!$C:$C,5),0),0)+IF(LEFT(AB287,4)="True",IF(_xlfn.XLOOKUP("Dst_IsAny",'Scoring_Config'!$A:$A,'Scoring_Config'!$D:$D,"Yes")="Yes",_xlfn.XLOOKUP("Dst_IsAny",'Scoring_Config'!$A:$A,'Scoring_Config'!$C:$C,10),0),0)+IF(LEFT(AC287,4)="True",IF(_xlfn.XLOOKUP("Dst_CIDR_Le_16",'Scoring_Config'!$A:$A,'Scoring_Config'!$D:$D,"Yes")="Yes",_xlfn.XLOOKUP("Dst_CIDR_Le_16",'Scoring_Config'!$A:$A,'Scoring_Config'!$C:$C,10),0),0)+IF(LEFT(AD287,4)="True",IF(_xlfn.XLOOKUP("Dst_CIDR_17_22",'Scoring_Config'!$A:$A,'Scoring_Config'!$D:$D,"Yes")="Yes",_xlfn.XLOOKUP("Dst_CIDR_17_22",'Scoring_Config'!$A:$A,'Scoring_Config'!$C:$C,5),0),0)+IF(LEFT(AE287,4)="True",IF(_xlfn.XLOOKUP("SrcZone_IsAny",'Scoring_Config'!$A:$A,'Scoring_Config'!$D:$D,"Yes")="Yes",_xlfn.XLOOKUP("SrcZone_IsAny",'Scoring_Config'!$A:$A,'Scoring_Config'!$C:$C,10),0),0)+IF(LEFT(AF287,4)="True",IF(_xlfn.XLOOKUP("DstZone_IsAny",'Scoring_Config'!$A:$A,'Scoring_Config'!$D:$D,"Yes")="Yes",_xlfn.XLOOKUP("DstZone_IsAny",'Scoring_Config'!$A:$A,'Scoring_Config'!$C:$C,10),0),0)+IF(LEFT(AG287,4)="True",IF(_xlfn.XLOOKUP("Service_Any_OR_RangeGt1000",'Scoring_Config'!$A:$A,'Scoring_Config'!$D:$D,"Yes")="Yes",_xlfn.XLOOKUP("Service_Any_OR_RangeGt1000",'Scoring_Config'!$A:$A,'Scoring_Config'!$C:$C,10),0),0)+IF(LEFT(AH287,4)="True",IF(_xlfn.XLOOKUP("App_Any_OR_RangeGt1000",'Scoring_Config'!$A:$A,'Scoring_Config'!$D:$D,"Yes")="Yes",_xlfn.XLOOKUP("App_Any_OR_RangeGt1000",'Scoring_Config'!$A:$A,'Scoring_Config'!$C:$C,10),0),0)+IF(LEFT(AI287,4)="True",IF(_xlfn.XLOOKUP("Service_Insecure_Match",'Scoring_Config'!$A:$A,'Scoring_Config'!$D:$D,"Yes")="Yes",_xlfn.XLOOKUP("Service_Insecure_Match",'Scoring_Config'!$A:$A,'Scoring_Config'!$C:$C,5),0),0)+IF(LEFT(AJ287,4)="True",IF(_xlfn.XLOOKUP("Risky_Inbound",'Scoring_Config'!$A:$A,'Scoring_Config'!$D:$D,"Yes")="Yes",_xlfn.XLOOKUP("Risky_Inbound",'Scoring_Config'!$A:$A,'Scoring_Config'!$C:$C,50),0),0)+IF(LEFT(AK287,4)="True",IF(_xlfn.XLOOKUP("Risky_Outbound",'Scoring_Config'!$A:$A,'Scoring_Config'!$D:$D,"Yes")="Yes",_xlfn.XLOOKUP("Risky_Outbound",'Scoring_Config'!$A:$A,'Scoring_Config'!$C:$C,25),0),0)+IF(LEFT(AZ287,4)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287,FIND(",",AL287)+1,100)),0)+IF(LEFT(AM287,4)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287,FIND(",",AN287)+1,100)),0)+IF(_xlfn.XLOOKUP("Profile_Scoring",'Scoring_Config'!$A:$A,'Scoring_Config'!$D:$D,"Yes")="Yes",VALUE(MID(AO287,FIND(",",AO287)+1,100)),0)+IF(_xlfn.XLOOKUP("Options_Scoring",'Scoring_Config'!$A:$A,'Scoring_Config'!$D:$D,"Yes")="Yes",VALUE(MID(AP287,FIND(",",AP287)+1,100)),0)))</f>
        <v>0</v>
      </c>
      <c r="AZ287" cm="1">
        <f t="array" ref="AZ287">IF(FALSE,"True," &amp; IF(_xlfn.XLOOKUP("Migrate_Insecure",'Scoring_Config'!$A:$A,'Scoring_Config'!$D:$D,"Yes")="Yes",_xlfn.XLOOKUP("Migrate_Insecure",'Scoring_Config'!$A:$A,'Scoring_Config'!$C:$C,10),0),"False,0")</f>
        <v>0</v>
      </c>
    </row>
    <row r="288" spans="1:52">
      <c r="A288" t="s">
        <v>1979</v>
      </c>
      <c r="B288" t="s">
        <v>2261</v>
      </c>
      <c r="C288" t="s">
        <v>3542</v>
      </c>
      <c r="D288" t="s">
        <v>3545</v>
      </c>
      <c r="E288" t="s">
        <v>3563</v>
      </c>
      <c r="F288" t="s">
        <v>3575</v>
      </c>
      <c r="G288" t="s">
        <v>99</v>
      </c>
      <c r="H288" t="s">
        <v>174</v>
      </c>
      <c r="I288" t="s">
        <v>4126</v>
      </c>
      <c r="J288" t="s">
        <v>227</v>
      </c>
      <c r="K288" t="s">
        <v>1696</v>
      </c>
      <c r="L288" t="s">
        <v>1327</v>
      </c>
      <c r="M288" t="s">
        <v>1974</v>
      </c>
      <c r="N288" t="s">
        <v>4315</v>
      </c>
      <c r="O288" t="s">
        <v>4319</v>
      </c>
      <c r="P288" t="s">
        <v>4321</v>
      </c>
      <c r="Q288" t="s">
        <v>4523</v>
      </c>
      <c r="R288" t="s">
        <v>5439</v>
      </c>
      <c r="S288" t="s">
        <v>4324</v>
      </c>
      <c r="T288" t="s">
        <v>5661</v>
      </c>
      <c r="U288" t="s">
        <v>6116</v>
      </c>
      <c r="Y288" cm="1">
        <f t="array" ref="Y288">IF(FALSE,"True," &amp; IF(_xlfn.XLOOKUP("Src_IsAny",'Scoring_Config'!$A:$A,'Scoring_Config'!$D:$D,"Yes")="Yes",_xlfn.XLOOKUP("Src_IsAny",'Scoring_Config'!$A:$A,'Scoring_Config'!$C:$C,10),0),"False,0")</f>
        <v>0</v>
      </c>
      <c r="Z288" cm="1">
        <f t="array" ref="Z288">IF(TRUE,"True," &amp; IF(_xlfn.XLOOKUP("Src_CIDR_Le_16",'Scoring_Config'!$A:$A,'Scoring_Config'!$D:$D,"Yes")="Yes",_xlfn.XLOOKUP("Src_CIDR_Le_16",'Scoring_Config'!$A:$A,'Scoring_Config'!$C:$C,10),0),"False,0")</f>
        <v>0</v>
      </c>
      <c r="AA288" cm="1">
        <f t="array" ref="AA288">IF(FALSE,"True," &amp; IF(_xlfn.XLOOKUP("Src_CIDR_17_22",'Scoring_Config'!$A:$A,'Scoring_Config'!$D:$D,"Yes")="Yes",_xlfn.XLOOKUP("Src_CIDR_17_22",'Scoring_Config'!$A:$A,'Scoring_Config'!$C:$C,5),0),"False,0")</f>
        <v>0</v>
      </c>
      <c r="AB288" cm="1">
        <f t="array" ref="AB288">IF(FALSE,"True," &amp; IF(_xlfn.XLOOKUP("Dst_IsAny",'Scoring_Config'!$A:$A,'Scoring_Config'!$D:$D,"Yes")="Yes",_xlfn.XLOOKUP("Dst_IsAny",'Scoring_Config'!$A:$A,'Scoring_Config'!$C:$C,10),0),"False,0")</f>
        <v>0</v>
      </c>
      <c r="AC288" cm="1">
        <f t="array" ref="AC288">IF(FALSE,"True," &amp; IF(_xlfn.XLOOKUP("Dst_CIDR_Le_16",'Scoring_Config'!$A:$A,'Scoring_Config'!$D:$D,"Yes")="Yes",_xlfn.XLOOKUP("Dst_CIDR_Le_16",'Scoring_Config'!$A:$A,'Scoring_Config'!$C:$C,10),0),"False,0")</f>
        <v>0</v>
      </c>
      <c r="AD288" cm="1">
        <f t="array" ref="AD288">IF(FALSE,"True," &amp; IF(_xlfn.XLOOKUP("Dst_CIDR_17_22",'Scoring_Config'!$A:$A,'Scoring_Config'!$D:$D,"Yes")="Yes",_xlfn.XLOOKUP("Dst_CIDR_17_22",'Scoring_Config'!$A:$A,'Scoring_Config'!$C:$C,5),0),"False,0")</f>
        <v>0</v>
      </c>
      <c r="AE288" cm="1">
        <f t="array" ref="AE288">IF(FALSE,"True," &amp; IF(_xlfn.XLOOKUP("SrcZone_IsAny",'Scoring_Config'!$A:$A,'Scoring_Config'!$D:$D,"Yes")="Yes",_xlfn.XLOOKUP("SrcZone_IsAny",'Scoring_Config'!$A:$A,'Scoring_Config'!$C:$C,10),0),"False,0")</f>
        <v>0</v>
      </c>
      <c r="AF288" cm="1">
        <f t="array" ref="AF288">IF(FALSE,"True," &amp; IF(_xlfn.XLOOKUP("DstZone_IsAny",'Scoring_Config'!$A:$A,'Scoring_Config'!$D:$D,"Yes")="Yes",_xlfn.XLOOKUP("DstZone_IsAny",'Scoring_Config'!$A:$A,'Scoring_Config'!$C:$C,10),0),"False,0")</f>
        <v>0</v>
      </c>
      <c r="AG288" cm="1">
        <f t="array" ref="AG28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88" cm="1">
        <f t="array" ref="AH288">IF(FALSE,"True," &amp; IF(_xlfn.XLOOKUP("App_Any_OR_RangeGt1000",'Scoring_Config'!$A:$A,'Scoring_Config'!$D:$D,"Yes")="Yes",_xlfn.XLOOKUP("App_Any_OR_RangeGt1000",'Scoring_Config'!$A:$A,'Scoring_Config'!$C:$C,10),0),"False,0")</f>
        <v>0</v>
      </c>
      <c r="AI288" cm="1">
        <f t="array" ref="AI288">IF(FALSE,"True," &amp; IF(_xlfn.XLOOKUP("Service_Insecure_Match",'Scoring_Config'!$A:$A,'Scoring_Config'!$D:$D,"Yes")="Yes",_xlfn.XLOOKUP("Service_Insecure_Match",'Scoring_Config'!$A:$A,'Scoring_Config'!$C:$C,5),0),"False,0")</f>
        <v>0</v>
      </c>
      <c r="AJ288" cm="1">
        <f t="array" ref="AJ288">IF(FALSE,"True," &amp; IF(_xlfn.XLOOKUP("Risky_Inbound",'Scoring_Config'!$A:$A,'Scoring_Config'!$D:$D,"Yes")="Yes",_xlfn.XLOOKUP("Risky_Inbound",'Scoring_Config'!$A:$A,'Scoring_Config'!$C:$C,50),0),"False,0")</f>
        <v>0</v>
      </c>
      <c r="AK288" cm="1">
        <f t="array" ref="AK288">IF(FALSE,"True," &amp; IF(_xlfn.XLOOKUP("Risky_Outbound",'Scoring_Config'!$A:$A,'Scoring_Config'!$D:$D,"Yes")="Yes",_xlfn.XLOOKUP("Risky_Outbound",'Scoring_Config'!$A:$A,'Scoring_Config'!$C:$C,25),0),"False,0")</f>
        <v>0</v>
      </c>
      <c r="AL288" t="s">
        <v>6700</v>
      </c>
      <c r="AM288" cm="1">
        <f t="array" ref="AM28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88" t="s">
        <v>6697</v>
      </c>
      <c r="AO288" t="s">
        <v>6697</v>
      </c>
      <c r="AP288" t="s">
        <v>6697</v>
      </c>
      <c r="AQ288" cm="1">
        <f t="array" ref="AQ288">IF(FALSE,"True," &amp; IF(_xlfn.XLOOKUP("Service_IsAny",'Scoring_Config'!$A:$A,'Scoring_Config'!$D:$D,"Yes")="Yes",_xlfn.XLOOKUP("Service_IsAny",'Scoring_Config'!$A:$A,'Scoring_Config'!$C:$C,0),0),"False,0")</f>
        <v>0</v>
      </c>
      <c r="AR288">
        <v>0</v>
      </c>
      <c r="AS288" cm="1">
        <f t="array" ref="AS288">IF(FALSE,"True," &amp; IF(_xlfn.XLOOKUP("Service_RangeGt1000",'Scoring_Config'!$A:$A,'Scoring_Config'!$D:$D,"Yes")="Yes",_xlfn.XLOOKUP("Service_RangeGt1000",'Scoring_Config'!$A:$A,'Scoring_Config'!$C:$C,0),0),"False,0")</f>
        <v>0</v>
      </c>
      <c r="AT288" cm="1">
        <f t="array" ref="AT288">IF(FALSE,"True," &amp; IF(_xlfn.XLOOKUP("App_IsAny",'Scoring_Config'!$A:$A,'Scoring_Config'!$D:$D,"Yes")="Yes",_xlfn.XLOOKUP("App_IsAny",'Scoring_Config'!$A:$A,'Scoring_Config'!$C:$C,0),0),"False,0")</f>
        <v>0</v>
      </c>
      <c r="AU288">
        <v>0</v>
      </c>
      <c r="AV288" cm="1">
        <f t="array" ref="AV288">IF(FALSE,"True," &amp; IF(_xlfn.XLOOKUP("App_RangeGt1000",'Scoring_Config'!$A:$A,'Scoring_Config'!$D:$D,"Yes")="Yes",_xlfn.XLOOKUP("App_RangeGt1000",'Scoring_Config'!$A:$A,'Scoring_Config'!$C:$C,0),0),"False,0")</f>
        <v>0</v>
      </c>
      <c r="AW288" cm="1">
        <f t="array" ref="AW288">IF(FALSE,"True," &amp; IF(_xlfn.XLOOKUP("Action_IsDenyOrDrop",'Scoring_Config'!$A:$A,'Scoring_Config'!$D:$D,"Yes")="Yes",_xlfn.XLOOKUP("Action_IsDenyOrDrop",'Scoring_Config'!$A:$A,'Scoring_Config'!$C:$C,0),0),"False,0")</f>
        <v>0</v>
      </c>
      <c r="AX288" cm="1">
        <f t="array" ref="AX288">IF(LEFT(AW288,4)="True",0,(IF(LEFT(Y288,4)="True",IF(_xlfn.XLOOKUP("Src_IsAny",'Scoring_Config'!$A:$A,'Scoring_Config'!$D:$D,"Yes")="Yes",_xlfn.XLOOKUP("Src_IsAny",'Scoring_Config'!$A:$A,'Scoring_Config'!$C:$C,10),0),0)+IF(LEFT(Z288,4)="True",IF(_xlfn.XLOOKUP("Src_CIDR_Le_16",'Scoring_Config'!$A:$A,'Scoring_Config'!$D:$D,"Yes")="Yes",_xlfn.XLOOKUP("Src_CIDR_Le_16",'Scoring_Config'!$A:$A,'Scoring_Config'!$C:$C,10),0),0)+IF(LEFT(AA288,4)="True",IF(_xlfn.XLOOKUP("Src_CIDR_17_22",'Scoring_Config'!$A:$A,'Scoring_Config'!$D:$D,"Yes")="Yes",_xlfn.XLOOKUP("Src_CIDR_17_22",'Scoring_Config'!$A:$A,'Scoring_Config'!$C:$C,5),0),0)+IF(LEFT(AB288,4)="True",IF(_xlfn.XLOOKUP("Dst_IsAny",'Scoring_Config'!$A:$A,'Scoring_Config'!$D:$D,"Yes")="Yes",_xlfn.XLOOKUP("Dst_IsAny",'Scoring_Config'!$A:$A,'Scoring_Config'!$C:$C,10),0),0)+IF(LEFT(AC288,4)="True",IF(_xlfn.XLOOKUP("Dst_CIDR_Le_16",'Scoring_Config'!$A:$A,'Scoring_Config'!$D:$D,"Yes")="Yes",_xlfn.XLOOKUP("Dst_CIDR_Le_16",'Scoring_Config'!$A:$A,'Scoring_Config'!$C:$C,10),0),0)+IF(LEFT(AD288,4)="True",IF(_xlfn.XLOOKUP("Dst_CIDR_17_22",'Scoring_Config'!$A:$A,'Scoring_Config'!$D:$D,"Yes")="Yes",_xlfn.XLOOKUP("Dst_CIDR_17_22",'Scoring_Config'!$A:$A,'Scoring_Config'!$C:$C,5),0),0)+IF(LEFT(AE288,4)="True",IF(_xlfn.XLOOKUP("SrcZone_IsAny",'Scoring_Config'!$A:$A,'Scoring_Config'!$D:$D,"Yes")="Yes",_xlfn.XLOOKUP("SrcZone_IsAny",'Scoring_Config'!$A:$A,'Scoring_Config'!$C:$C,10),0),0)+IF(LEFT(AF288,4)="True",IF(_xlfn.XLOOKUP("DstZone_IsAny",'Scoring_Config'!$A:$A,'Scoring_Config'!$D:$D,"Yes")="Yes",_xlfn.XLOOKUP("DstZone_IsAny",'Scoring_Config'!$A:$A,'Scoring_Config'!$C:$C,10),0),0)+IF(LEFT(AG288,4)="True",IF(_xlfn.XLOOKUP("Service_Any_OR_RangeGt1000",'Scoring_Config'!$A:$A,'Scoring_Config'!$D:$D,"Yes")="Yes",_xlfn.XLOOKUP("Service_Any_OR_RangeGt1000",'Scoring_Config'!$A:$A,'Scoring_Config'!$C:$C,10),0),0)+IF(LEFT(AH288,4)="True",IF(_xlfn.XLOOKUP("App_Any_OR_RangeGt1000",'Scoring_Config'!$A:$A,'Scoring_Config'!$D:$D,"Yes")="Yes",_xlfn.XLOOKUP("App_Any_OR_RangeGt1000",'Scoring_Config'!$A:$A,'Scoring_Config'!$C:$C,10),0),0)+IF(LEFT(AI288,4)="True",IF(_xlfn.XLOOKUP("Service_Insecure_Match",'Scoring_Config'!$A:$A,'Scoring_Config'!$D:$D,"Yes")="Yes",_xlfn.XLOOKUP("Service_Insecure_Match",'Scoring_Config'!$A:$A,'Scoring_Config'!$C:$C,5),0),0)+IF(LEFT(AJ288,4)="True",IF(_xlfn.XLOOKUP("Risky_Inbound",'Scoring_Config'!$A:$A,'Scoring_Config'!$D:$D,"Yes")="Yes",_xlfn.XLOOKUP("Risky_Inbound",'Scoring_Config'!$A:$A,'Scoring_Config'!$C:$C,50),0),0)+IF(LEFT(AK288,4)="True",IF(_xlfn.XLOOKUP("Risky_Outbound",'Scoring_Config'!$A:$A,'Scoring_Config'!$D:$D,"Yes")="Yes",_xlfn.XLOOKUP("Risky_Outbound",'Scoring_Config'!$A:$A,'Scoring_Config'!$C:$C,25),0),0)+IF(LEFT(AZ288,4)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288,FIND(",",AL288)+1,100)),0)+IF(LEFT(AM288,4)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288,FIND(",",AN288)+1,100)),0)+IF(_xlfn.XLOOKUP("Profile_Scoring",'Scoring_Config'!$A:$A,'Scoring_Config'!$D:$D,"Yes")="Yes",VALUE(MID(AO288,FIND(",",AO288)+1,100)),0)+IF(_xlfn.XLOOKUP("Options_Scoring",'Scoring_Config'!$A:$A,'Scoring_Config'!$D:$D,"Yes")="Yes",VALUE(MID(AP288,FIND(",",AP288)+1,100)),0)))</f>
        <v>0</v>
      </c>
      <c r="AZ288" cm="1">
        <f t="array" ref="AZ288">IF(FALSE,"True," &amp; IF(_xlfn.XLOOKUP("Migrate_Insecure",'Scoring_Config'!$A:$A,'Scoring_Config'!$D:$D,"Yes")="Yes",_xlfn.XLOOKUP("Migrate_Insecure",'Scoring_Config'!$A:$A,'Scoring_Config'!$C:$C,10),0),"False,0")</f>
        <v>0</v>
      </c>
    </row>
    <row r="289" spans="1:52">
      <c r="A289" t="s">
        <v>1979</v>
      </c>
      <c r="B289" t="s">
        <v>2262</v>
      </c>
      <c r="C289" t="s">
        <v>3542</v>
      </c>
      <c r="D289" t="s">
        <v>3545</v>
      </c>
      <c r="E289" t="s">
        <v>3563</v>
      </c>
      <c r="F289" t="s">
        <v>3575</v>
      </c>
      <c r="G289" t="s">
        <v>99</v>
      </c>
      <c r="H289" t="s">
        <v>174</v>
      </c>
      <c r="I289" t="s">
        <v>4126</v>
      </c>
      <c r="J289" t="s">
        <v>227</v>
      </c>
      <c r="K289" t="s">
        <v>1756</v>
      </c>
      <c r="L289" t="s">
        <v>1390</v>
      </c>
      <c r="M289" t="s">
        <v>1974</v>
      </c>
      <c r="N289" t="s">
        <v>4315</v>
      </c>
      <c r="O289" t="s">
        <v>4319</v>
      </c>
      <c r="P289" t="s">
        <v>4321</v>
      </c>
      <c r="Q289" t="s">
        <v>4523</v>
      </c>
      <c r="R289" t="s">
        <v>5437</v>
      </c>
      <c r="S289" t="s">
        <v>5440</v>
      </c>
      <c r="T289" t="s">
        <v>5662</v>
      </c>
      <c r="U289" t="s">
        <v>6117</v>
      </c>
      <c r="Y289" cm="1">
        <f t="array" ref="Y289">IF(FALSE,"True," &amp; IF(_xlfn.XLOOKUP("Src_IsAny",'Scoring_Config'!$A:$A,'Scoring_Config'!$D:$D,"Yes")="Yes",_xlfn.XLOOKUP("Src_IsAny",'Scoring_Config'!$A:$A,'Scoring_Config'!$C:$C,10),0),"False,0")</f>
        <v>0</v>
      </c>
      <c r="Z289" cm="1">
        <f t="array" ref="Z289">IF(TRUE,"True," &amp; IF(_xlfn.XLOOKUP("Src_CIDR_Le_16",'Scoring_Config'!$A:$A,'Scoring_Config'!$D:$D,"Yes")="Yes",_xlfn.XLOOKUP("Src_CIDR_Le_16",'Scoring_Config'!$A:$A,'Scoring_Config'!$C:$C,10),0),"False,0")</f>
        <v>0</v>
      </c>
      <c r="AA289" cm="1">
        <f t="array" ref="AA289">IF(FALSE,"True," &amp; IF(_xlfn.XLOOKUP("Src_CIDR_17_22",'Scoring_Config'!$A:$A,'Scoring_Config'!$D:$D,"Yes")="Yes",_xlfn.XLOOKUP("Src_CIDR_17_22",'Scoring_Config'!$A:$A,'Scoring_Config'!$C:$C,5),0),"False,0")</f>
        <v>0</v>
      </c>
      <c r="AB289" cm="1">
        <f t="array" ref="AB289">IF(FALSE,"True," &amp; IF(_xlfn.XLOOKUP("Dst_IsAny",'Scoring_Config'!$A:$A,'Scoring_Config'!$D:$D,"Yes")="Yes",_xlfn.XLOOKUP("Dst_IsAny",'Scoring_Config'!$A:$A,'Scoring_Config'!$C:$C,10),0),"False,0")</f>
        <v>0</v>
      </c>
      <c r="AC289" cm="1">
        <f t="array" ref="AC289">IF(FALSE,"True," &amp; IF(_xlfn.XLOOKUP("Dst_CIDR_Le_16",'Scoring_Config'!$A:$A,'Scoring_Config'!$D:$D,"Yes")="Yes",_xlfn.XLOOKUP("Dst_CIDR_Le_16",'Scoring_Config'!$A:$A,'Scoring_Config'!$C:$C,10),0),"False,0")</f>
        <v>0</v>
      </c>
      <c r="AD289" cm="1">
        <f t="array" ref="AD289">IF(FALSE,"True," &amp; IF(_xlfn.XLOOKUP("Dst_CIDR_17_22",'Scoring_Config'!$A:$A,'Scoring_Config'!$D:$D,"Yes")="Yes",_xlfn.XLOOKUP("Dst_CIDR_17_22",'Scoring_Config'!$A:$A,'Scoring_Config'!$C:$C,5),0),"False,0")</f>
        <v>0</v>
      </c>
      <c r="AE289" cm="1">
        <f t="array" ref="AE289">IF(FALSE,"True," &amp; IF(_xlfn.XLOOKUP("SrcZone_IsAny",'Scoring_Config'!$A:$A,'Scoring_Config'!$D:$D,"Yes")="Yes",_xlfn.XLOOKUP("SrcZone_IsAny",'Scoring_Config'!$A:$A,'Scoring_Config'!$C:$C,10),0),"False,0")</f>
        <v>0</v>
      </c>
      <c r="AF289" cm="1">
        <f t="array" ref="AF289">IF(FALSE,"True," &amp; IF(_xlfn.XLOOKUP("DstZone_IsAny",'Scoring_Config'!$A:$A,'Scoring_Config'!$D:$D,"Yes")="Yes",_xlfn.XLOOKUP("DstZone_IsAny",'Scoring_Config'!$A:$A,'Scoring_Config'!$C:$C,10),0),"False,0")</f>
        <v>0</v>
      </c>
      <c r="AG289" cm="1">
        <f t="array" ref="AG28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89" cm="1">
        <f t="array" ref="AH289">IF(FALSE,"True," &amp; IF(_xlfn.XLOOKUP("App_Any_OR_RangeGt1000",'Scoring_Config'!$A:$A,'Scoring_Config'!$D:$D,"Yes")="Yes",_xlfn.XLOOKUP("App_Any_OR_RangeGt1000",'Scoring_Config'!$A:$A,'Scoring_Config'!$C:$C,10),0),"False,0")</f>
        <v>0</v>
      </c>
      <c r="AI289" cm="1">
        <f t="array" ref="AI289">IF(FALSE,"True," &amp; IF(_xlfn.XLOOKUP("Service_Insecure_Match",'Scoring_Config'!$A:$A,'Scoring_Config'!$D:$D,"Yes")="Yes",_xlfn.XLOOKUP("Service_Insecure_Match",'Scoring_Config'!$A:$A,'Scoring_Config'!$C:$C,5),0),"False,0")</f>
        <v>0</v>
      </c>
      <c r="AJ289" cm="1">
        <f t="array" ref="AJ289">IF(FALSE,"True," &amp; IF(_xlfn.XLOOKUP("Risky_Inbound",'Scoring_Config'!$A:$A,'Scoring_Config'!$D:$D,"Yes")="Yes",_xlfn.XLOOKUP("Risky_Inbound",'Scoring_Config'!$A:$A,'Scoring_Config'!$C:$C,50),0),"False,0")</f>
        <v>0</v>
      </c>
      <c r="AK289" cm="1">
        <f t="array" ref="AK289">IF(FALSE,"True," &amp; IF(_xlfn.XLOOKUP("Risky_Outbound",'Scoring_Config'!$A:$A,'Scoring_Config'!$D:$D,"Yes")="Yes",_xlfn.XLOOKUP("Risky_Outbound",'Scoring_Config'!$A:$A,'Scoring_Config'!$C:$C,25),0),"False,0")</f>
        <v>0</v>
      </c>
      <c r="AL289" t="s">
        <v>6700</v>
      </c>
      <c r="AM289" cm="1">
        <f t="array" ref="AM28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89" t="s">
        <v>6697</v>
      </c>
      <c r="AO289" t="s">
        <v>6697</v>
      </c>
      <c r="AP289" t="s">
        <v>6697</v>
      </c>
      <c r="AQ289" cm="1">
        <f t="array" ref="AQ289">IF(FALSE,"True," &amp; IF(_xlfn.XLOOKUP("Service_IsAny",'Scoring_Config'!$A:$A,'Scoring_Config'!$D:$D,"Yes")="Yes",_xlfn.XLOOKUP("Service_IsAny",'Scoring_Config'!$A:$A,'Scoring_Config'!$C:$C,0),0),"False,0")</f>
        <v>0</v>
      </c>
      <c r="AR289">
        <v>2</v>
      </c>
      <c r="AS289" cm="1">
        <f t="array" ref="AS289">IF(FALSE,"True," &amp; IF(_xlfn.XLOOKUP("Service_RangeGt1000",'Scoring_Config'!$A:$A,'Scoring_Config'!$D:$D,"Yes")="Yes",_xlfn.XLOOKUP("Service_RangeGt1000",'Scoring_Config'!$A:$A,'Scoring_Config'!$C:$C,0),0),"False,0")</f>
        <v>0</v>
      </c>
      <c r="AT289" cm="1">
        <f t="array" ref="AT289">IF(FALSE,"True," &amp; IF(_xlfn.XLOOKUP("App_IsAny",'Scoring_Config'!$A:$A,'Scoring_Config'!$D:$D,"Yes")="Yes",_xlfn.XLOOKUP("App_IsAny",'Scoring_Config'!$A:$A,'Scoring_Config'!$C:$C,0),0),"False,0")</f>
        <v>0</v>
      </c>
      <c r="AU289">
        <v>1</v>
      </c>
      <c r="AV289" cm="1">
        <f t="array" ref="AV289">IF(FALSE,"True," &amp; IF(_xlfn.XLOOKUP("App_RangeGt1000",'Scoring_Config'!$A:$A,'Scoring_Config'!$D:$D,"Yes")="Yes",_xlfn.XLOOKUP("App_RangeGt1000",'Scoring_Config'!$A:$A,'Scoring_Config'!$C:$C,0),0),"False,0")</f>
        <v>0</v>
      </c>
      <c r="AW289" cm="1">
        <f t="array" ref="AW289">IF(FALSE,"True," &amp; IF(_xlfn.XLOOKUP("Action_IsDenyOrDrop",'Scoring_Config'!$A:$A,'Scoring_Config'!$D:$D,"Yes")="Yes",_xlfn.XLOOKUP("Action_IsDenyOrDrop",'Scoring_Config'!$A:$A,'Scoring_Config'!$C:$C,0),0),"False,0")</f>
        <v>0</v>
      </c>
      <c r="AX289" cm="1">
        <f t="array" ref="AX289">IF(LEFT(AW289,4)="True",0,(IF(LEFT(Y289,4)="True",IF(_xlfn.XLOOKUP("Src_IsAny",'Scoring_Config'!$A:$A,'Scoring_Config'!$D:$D,"Yes")="Yes",_xlfn.XLOOKUP("Src_IsAny",'Scoring_Config'!$A:$A,'Scoring_Config'!$C:$C,10),0),0)+IF(LEFT(Z289,4)="True",IF(_xlfn.XLOOKUP("Src_CIDR_Le_16",'Scoring_Config'!$A:$A,'Scoring_Config'!$D:$D,"Yes")="Yes",_xlfn.XLOOKUP("Src_CIDR_Le_16",'Scoring_Config'!$A:$A,'Scoring_Config'!$C:$C,10),0),0)+IF(LEFT(AA289,4)="True",IF(_xlfn.XLOOKUP("Src_CIDR_17_22",'Scoring_Config'!$A:$A,'Scoring_Config'!$D:$D,"Yes")="Yes",_xlfn.XLOOKUP("Src_CIDR_17_22",'Scoring_Config'!$A:$A,'Scoring_Config'!$C:$C,5),0),0)+IF(LEFT(AB289,4)="True",IF(_xlfn.XLOOKUP("Dst_IsAny",'Scoring_Config'!$A:$A,'Scoring_Config'!$D:$D,"Yes")="Yes",_xlfn.XLOOKUP("Dst_IsAny",'Scoring_Config'!$A:$A,'Scoring_Config'!$C:$C,10),0),0)+IF(LEFT(AC289,4)="True",IF(_xlfn.XLOOKUP("Dst_CIDR_Le_16",'Scoring_Config'!$A:$A,'Scoring_Config'!$D:$D,"Yes")="Yes",_xlfn.XLOOKUP("Dst_CIDR_Le_16",'Scoring_Config'!$A:$A,'Scoring_Config'!$C:$C,10),0),0)+IF(LEFT(AD289,4)="True",IF(_xlfn.XLOOKUP("Dst_CIDR_17_22",'Scoring_Config'!$A:$A,'Scoring_Config'!$D:$D,"Yes")="Yes",_xlfn.XLOOKUP("Dst_CIDR_17_22",'Scoring_Config'!$A:$A,'Scoring_Config'!$C:$C,5),0),0)+IF(LEFT(AE289,4)="True",IF(_xlfn.XLOOKUP("SrcZone_IsAny",'Scoring_Config'!$A:$A,'Scoring_Config'!$D:$D,"Yes")="Yes",_xlfn.XLOOKUP("SrcZone_IsAny",'Scoring_Config'!$A:$A,'Scoring_Config'!$C:$C,10),0),0)+IF(LEFT(AF289,4)="True",IF(_xlfn.XLOOKUP("DstZone_IsAny",'Scoring_Config'!$A:$A,'Scoring_Config'!$D:$D,"Yes")="Yes",_xlfn.XLOOKUP("DstZone_IsAny",'Scoring_Config'!$A:$A,'Scoring_Config'!$C:$C,10),0),0)+IF(LEFT(AG289,4)="True",IF(_xlfn.XLOOKUP("Service_Any_OR_RangeGt1000",'Scoring_Config'!$A:$A,'Scoring_Config'!$D:$D,"Yes")="Yes",_xlfn.XLOOKUP("Service_Any_OR_RangeGt1000",'Scoring_Config'!$A:$A,'Scoring_Config'!$C:$C,10),0),0)+IF(LEFT(AH289,4)="True",IF(_xlfn.XLOOKUP("App_Any_OR_RangeGt1000",'Scoring_Config'!$A:$A,'Scoring_Config'!$D:$D,"Yes")="Yes",_xlfn.XLOOKUP("App_Any_OR_RangeGt1000",'Scoring_Config'!$A:$A,'Scoring_Config'!$C:$C,10),0),0)+IF(LEFT(AI289,4)="True",IF(_xlfn.XLOOKUP("Service_Insecure_Match",'Scoring_Config'!$A:$A,'Scoring_Config'!$D:$D,"Yes")="Yes",_xlfn.XLOOKUP("Service_Insecure_Match",'Scoring_Config'!$A:$A,'Scoring_Config'!$C:$C,5),0),0)+IF(LEFT(AJ289,4)="True",IF(_xlfn.XLOOKUP("Risky_Inbound",'Scoring_Config'!$A:$A,'Scoring_Config'!$D:$D,"Yes")="Yes",_xlfn.XLOOKUP("Risky_Inbound",'Scoring_Config'!$A:$A,'Scoring_Config'!$C:$C,50),0),0)+IF(LEFT(AK289,4)="True",IF(_xlfn.XLOOKUP("Risky_Outbound",'Scoring_Config'!$A:$A,'Scoring_Config'!$D:$D,"Yes")="Yes",_xlfn.XLOOKUP("Risky_Outbound",'Scoring_Config'!$A:$A,'Scoring_Config'!$C:$C,25),0),0)+IF(LEFT(AZ289,4)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289,FIND(",",AL289)+1,100)),0)+IF(LEFT(AM289,4)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289,FIND(",",AN289)+1,100)),0)+IF(_xlfn.XLOOKUP("Profile_Scoring",'Scoring_Config'!$A:$A,'Scoring_Config'!$D:$D,"Yes")="Yes",VALUE(MID(AO289,FIND(",",AO289)+1,100)),0)+IF(_xlfn.XLOOKUP("Options_Scoring",'Scoring_Config'!$A:$A,'Scoring_Config'!$D:$D,"Yes")="Yes",VALUE(MID(AP289,FIND(",",AP289)+1,100)),0)))</f>
        <v>0</v>
      </c>
      <c r="AZ289" cm="1">
        <f t="array" ref="AZ289">IF(FALSE,"True," &amp; IF(_xlfn.XLOOKUP("Migrate_Insecure",'Scoring_Config'!$A:$A,'Scoring_Config'!$D:$D,"Yes")="Yes",_xlfn.XLOOKUP("Migrate_Insecure",'Scoring_Config'!$A:$A,'Scoring_Config'!$C:$C,10),0),"False,0")</f>
        <v>0</v>
      </c>
    </row>
    <row r="290" spans="1:52">
      <c r="A290" t="s">
        <v>1979</v>
      </c>
      <c r="B290" t="s">
        <v>2263</v>
      </c>
      <c r="C290" t="s">
        <v>3542</v>
      </c>
      <c r="D290" t="s">
        <v>3545</v>
      </c>
      <c r="E290" t="s">
        <v>3563</v>
      </c>
      <c r="F290" t="s">
        <v>3666</v>
      </c>
      <c r="G290" t="s">
        <v>227</v>
      </c>
      <c r="H290" t="s">
        <v>174</v>
      </c>
      <c r="I290" t="s">
        <v>3622</v>
      </c>
      <c r="J290" t="s">
        <v>170</v>
      </c>
      <c r="K290" t="s">
        <v>1715</v>
      </c>
      <c r="L290" t="s">
        <v>1327</v>
      </c>
      <c r="M290" t="s">
        <v>1974</v>
      </c>
      <c r="N290" t="s">
        <v>4315</v>
      </c>
      <c r="O290" t="s">
        <v>4319</v>
      </c>
      <c r="P290" t="s">
        <v>4322</v>
      </c>
      <c r="Q290" t="s">
        <v>4523</v>
      </c>
      <c r="R290" t="s">
        <v>5440</v>
      </c>
      <c r="S290" t="s">
        <v>5440</v>
      </c>
      <c r="T290" t="s">
        <v>5663</v>
      </c>
      <c r="U290" t="s">
        <v>6116</v>
      </c>
      <c r="Y290" cm="1">
        <f t="array" ref="Y290">IF(FALSE,"True," &amp; IF(_xlfn.XLOOKUP("Src_IsAny",'Scoring_Config'!$A:$A,'Scoring_Config'!$D:$D,"Yes")="Yes",_xlfn.XLOOKUP("Src_IsAny",'Scoring_Config'!$A:$A,'Scoring_Config'!$C:$C,10),0),"False,0")</f>
        <v>0</v>
      </c>
      <c r="Z290" cm="1">
        <f t="array" ref="Z290">IF(FALSE,"True," &amp; IF(_xlfn.XLOOKUP("Src_CIDR_Le_16",'Scoring_Config'!$A:$A,'Scoring_Config'!$D:$D,"Yes")="Yes",_xlfn.XLOOKUP("Src_CIDR_Le_16",'Scoring_Config'!$A:$A,'Scoring_Config'!$C:$C,10),0),"False,0")</f>
        <v>0</v>
      </c>
      <c r="AA290" cm="1">
        <f t="array" ref="AA290">IF(FALSE,"True," &amp; IF(_xlfn.XLOOKUP("Src_CIDR_17_22",'Scoring_Config'!$A:$A,'Scoring_Config'!$D:$D,"Yes")="Yes",_xlfn.XLOOKUP("Src_CIDR_17_22",'Scoring_Config'!$A:$A,'Scoring_Config'!$C:$C,5),0),"False,0")</f>
        <v>0</v>
      </c>
      <c r="AB290" cm="1">
        <f t="array" ref="AB290">IF(FALSE,"True," &amp; IF(_xlfn.XLOOKUP("Dst_IsAny",'Scoring_Config'!$A:$A,'Scoring_Config'!$D:$D,"Yes")="Yes",_xlfn.XLOOKUP("Dst_IsAny",'Scoring_Config'!$A:$A,'Scoring_Config'!$C:$C,10),0),"False,0")</f>
        <v>0</v>
      </c>
      <c r="AC290" cm="1">
        <f t="array" ref="AC290">IF(FALSE,"True," &amp; IF(_xlfn.XLOOKUP("Dst_CIDR_Le_16",'Scoring_Config'!$A:$A,'Scoring_Config'!$D:$D,"Yes")="Yes",_xlfn.XLOOKUP("Dst_CIDR_Le_16",'Scoring_Config'!$A:$A,'Scoring_Config'!$C:$C,10),0),"False,0")</f>
        <v>0</v>
      </c>
      <c r="AD290" cm="1">
        <f t="array" ref="AD290">IF(FALSE,"True," &amp; IF(_xlfn.XLOOKUP("Dst_CIDR_17_22",'Scoring_Config'!$A:$A,'Scoring_Config'!$D:$D,"Yes")="Yes",_xlfn.XLOOKUP("Dst_CIDR_17_22",'Scoring_Config'!$A:$A,'Scoring_Config'!$C:$C,5),0),"False,0")</f>
        <v>0</v>
      </c>
      <c r="AE290" cm="1">
        <f t="array" ref="AE290">IF(FALSE,"True," &amp; IF(_xlfn.XLOOKUP("SrcZone_IsAny",'Scoring_Config'!$A:$A,'Scoring_Config'!$D:$D,"Yes")="Yes",_xlfn.XLOOKUP("SrcZone_IsAny",'Scoring_Config'!$A:$A,'Scoring_Config'!$C:$C,10),0),"False,0")</f>
        <v>0</v>
      </c>
      <c r="AF290" cm="1">
        <f t="array" ref="AF290">IF(FALSE,"True," &amp; IF(_xlfn.XLOOKUP("DstZone_IsAny",'Scoring_Config'!$A:$A,'Scoring_Config'!$D:$D,"Yes")="Yes",_xlfn.XLOOKUP("DstZone_IsAny",'Scoring_Config'!$A:$A,'Scoring_Config'!$C:$C,10),0),"False,0")</f>
        <v>0</v>
      </c>
      <c r="AG290" cm="1">
        <f t="array" ref="AG29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90" cm="1">
        <f t="array" ref="AH290">IF(FALSE,"True," &amp; IF(_xlfn.XLOOKUP("App_Any_OR_RangeGt1000",'Scoring_Config'!$A:$A,'Scoring_Config'!$D:$D,"Yes")="Yes",_xlfn.XLOOKUP("App_Any_OR_RangeGt1000",'Scoring_Config'!$A:$A,'Scoring_Config'!$C:$C,10),0),"False,0")</f>
        <v>0</v>
      </c>
      <c r="AI290" cm="1">
        <f t="array" ref="AI290">IF(FALSE,"True," &amp; IF(_xlfn.XLOOKUP("Service_Insecure_Match",'Scoring_Config'!$A:$A,'Scoring_Config'!$D:$D,"Yes")="Yes",_xlfn.XLOOKUP("Service_Insecure_Match",'Scoring_Config'!$A:$A,'Scoring_Config'!$C:$C,5),0),"False,0")</f>
        <v>0</v>
      </c>
      <c r="AJ290" cm="1">
        <f t="array" ref="AJ290">IF(FALSE,"True," &amp; IF(_xlfn.XLOOKUP("Risky_Inbound",'Scoring_Config'!$A:$A,'Scoring_Config'!$D:$D,"Yes")="Yes",_xlfn.XLOOKUP("Risky_Inbound",'Scoring_Config'!$A:$A,'Scoring_Config'!$C:$C,50),0),"False,0")</f>
        <v>0</v>
      </c>
      <c r="AK290" cm="1">
        <f t="array" ref="AK290">IF(FALSE,"True," &amp; IF(_xlfn.XLOOKUP("Risky_Outbound",'Scoring_Config'!$A:$A,'Scoring_Config'!$D:$D,"Yes")="Yes",_xlfn.XLOOKUP("Risky_Outbound",'Scoring_Config'!$A:$A,'Scoring_Config'!$C:$C,25),0),"False,0")</f>
        <v>0</v>
      </c>
      <c r="AL290" t="s">
        <v>6697</v>
      </c>
      <c r="AM290" cm="1">
        <f t="array" ref="AM29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90" t="s">
        <v>6697</v>
      </c>
      <c r="AO290" t="s">
        <v>6697</v>
      </c>
      <c r="AP290" t="s">
        <v>6697</v>
      </c>
      <c r="AQ290" cm="1">
        <f t="array" ref="AQ290">IF(FALSE,"True," &amp; IF(_xlfn.XLOOKUP("Service_IsAny",'Scoring_Config'!$A:$A,'Scoring_Config'!$D:$D,"Yes")="Yes",_xlfn.XLOOKUP("Service_IsAny",'Scoring_Config'!$A:$A,'Scoring_Config'!$C:$C,0),0),"False,0")</f>
        <v>0</v>
      </c>
      <c r="AR290">
        <v>0</v>
      </c>
      <c r="AS290" cm="1">
        <f t="array" ref="AS290">IF(FALSE,"True," &amp; IF(_xlfn.XLOOKUP("Service_RangeGt1000",'Scoring_Config'!$A:$A,'Scoring_Config'!$D:$D,"Yes")="Yes",_xlfn.XLOOKUP("Service_RangeGt1000",'Scoring_Config'!$A:$A,'Scoring_Config'!$C:$C,0),0),"False,0")</f>
        <v>0</v>
      </c>
      <c r="AT290" cm="1">
        <f t="array" ref="AT290">IF(FALSE,"True," &amp; IF(_xlfn.XLOOKUP("App_IsAny",'Scoring_Config'!$A:$A,'Scoring_Config'!$D:$D,"Yes")="Yes",_xlfn.XLOOKUP("App_IsAny",'Scoring_Config'!$A:$A,'Scoring_Config'!$C:$C,0),0),"False,0")</f>
        <v>0</v>
      </c>
      <c r="AU290">
        <v>4</v>
      </c>
      <c r="AV290" cm="1">
        <f t="array" ref="AV290">IF(FALSE,"True," &amp; IF(_xlfn.XLOOKUP("App_RangeGt1000",'Scoring_Config'!$A:$A,'Scoring_Config'!$D:$D,"Yes")="Yes",_xlfn.XLOOKUP("App_RangeGt1000",'Scoring_Config'!$A:$A,'Scoring_Config'!$C:$C,0),0),"False,0")</f>
        <v>0</v>
      </c>
      <c r="AW290" cm="1">
        <f t="array" ref="AW290">IF(FALSE,"True," &amp; IF(_xlfn.XLOOKUP("Action_IsDenyOrDrop",'Scoring_Config'!$A:$A,'Scoring_Config'!$D:$D,"Yes")="Yes",_xlfn.XLOOKUP("Action_IsDenyOrDrop",'Scoring_Config'!$A:$A,'Scoring_Config'!$C:$C,0),0),"False,0")</f>
        <v>0</v>
      </c>
      <c r="AX290" cm="1">
        <f t="array" ref="AX290">IF(LEFT(AW290,4)="True",0,(IF(LEFT(Y290,4)="True",IF(_xlfn.XLOOKUP("Src_IsAny",'Scoring_Config'!$A:$A,'Scoring_Config'!$D:$D,"Yes")="Yes",_xlfn.XLOOKUP("Src_IsAny",'Scoring_Config'!$A:$A,'Scoring_Config'!$C:$C,10),0),0)+IF(LEFT(Z290,4)="True",IF(_xlfn.XLOOKUP("Src_CIDR_Le_16",'Scoring_Config'!$A:$A,'Scoring_Config'!$D:$D,"Yes")="Yes",_xlfn.XLOOKUP("Src_CIDR_Le_16",'Scoring_Config'!$A:$A,'Scoring_Config'!$C:$C,10),0),0)+IF(LEFT(AA290,4)="True",IF(_xlfn.XLOOKUP("Src_CIDR_17_22",'Scoring_Config'!$A:$A,'Scoring_Config'!$D:$D,"Yes")="Yes",_xlfn.XLOOKUP("Src_CIDR_17_22",'Scoring_Config'!$A:$A,'Scoring_Config'!$C:$C,5),0),0)+IF(LEFT(AB290,4)="True",IF(_xlfn.XLOOKUP("Dst_IsAny",'Scoring_Config'!$A:$A,'Scoring_Config'!$D:$D,"Yes")="Yes",_xlfn.XLOOKUP("Dst_IsAny",'Scoring_Config'!$A:$A,'Scoring_Config'!$C:$C,10),0),0)+IF(LEFT(AC290,4)="True",IF(_xlfn.XLOOKUP("Dst_CIDR_Le_16",'Scoring_Config'!$A:$A,'Scoring_Config'!$D:$D,"Yes")="Yes",_xlfn.XLOOKUP("Dst_CIDR_Le_16",'Scoring_Config'!$A:$A,'Scoring_Config'!$C:$C,10),0),0)+IF(LEFT(AD290,4)="True",IF(_xlfn.XLOOKUP("Dst_CIDR_17_22",'Scoring_Config'!$A:$A,'Scoring_Config'!$D:$D,"Yes")="Yes",_xlfn.XLOOKUP("Dst_CIDR_17_22",'Scoring_Config'!$A:$A,'Scoring_Config'!$C:$C,5),0),0)+IF(LEFT(AE290,4)="True",IF(_xlfn.XLOOKUP("SrcZone_IsAny",'Scoring_Config'!$A:$A,'Scoring_Config'!$D:$D,"Yes")="Yes",_xlfn.XLOOKUP("SrcZone_IsAny",'Scoring_Config'!$A:$A,'Scoring_Config'!$C:$C,10),0),0)+IF(LEFT(AF290,4)="True",IF(_xlfn.XLOOKUP("DstZone_IsAny",'Scoring_Config'!$A:$A,'Scoring_Config'!$D:$D,"Yes")="Yes",_xlfn.XLOOKUP("DstZone_IsAny",'Scoring_Config'!$A:$A,'Scoring_Config'!$C:$C,10),0),0)+IF(LEFT(AG290,4)="True",IF(_xlfn.XLOOKUP("Service_Any_OR_RangeGt1000",'Scoring_Config'!$A:$A,'Scoring_Config'!$D:$D,"Yes")="Yes",_xlfn.XLOOKUP("Service_Any_OR_RangeGt1000",'Scoring_Config'!$A:$A,'Scoring_Config'!$C:$C,10),0),0)+IF(LEFT(AH290,4)="True",IF(_xlfn.XLOOKUP("App_Any_OR_RangeGt1000",'Scoring_Config'!$A:$A,'Scoring_Config'!$D:$D,"Yes")="Yes",_xlfn.XLOOKUP("App_Any_OR_RangeGt1000",'Scoring_Config'!$A:$A,'Scoring_Config'!$C:$C,10),0),0)+IF(LEFT(AI290,4)="True",IF(_xlfn.XLOOKUP("Service_Insecure_Match",'Scoring_Config'!$A:$A,'Scoring_Config'!$D:$D,"Yes")="Yes",_xlfn.XLOOKUP("Service_Insecure_Match",'Scoring_Config'!$A:$A,'Scoring_Config'!$C:$C,5),0),0)+IF(LEFT(AJ290,4)="True",IF(_xlfn.XLOOKUP("Risky_Inbound",'Scoring_Config'!$A:$A,'Scoring_Config'!$D:$D,"Yes")="Yes",_xlfn.XLOOKUP("Risky_Inbound",'Scoring_Config'!$A:$A,'Scoring_Config'!$C:$C,50),0),0)+IF(LEFT(AK290,4)="True",IF(_xlfn.XLOOKUP("Risky_Outbound",'Scoring_Config'!$A:$A,'Scoring_Config'!$D:$D,"Yes")="Yes",_xlfn.XLOOKUP("Risky_Outbound",'Scoring_Config'!$A:$A,'Scoring_Config'!$C:$C,25),0),0)+IF(LEFT(AZ290,4)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290,FIND(",",AL290)+1,100)),0)+IF(LEFT(AM290,4)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290,FIND(",",AN290)+1,100)),0)+IF(_xlfn.XLOOKUP("Profile_Scoring",'Scoring_Config'!$A:$A,'Scoring_Config'!$D:$D,"Yes")="Yes",VALUE(MID(AO290,FIND(",",AO290)+1,100)),0)+IF(_xlfn.XLOOKUP("Options_Scoring",'Scoring_Config'!$A:$A,'Scoring_Config'!$D:$D,"Yes")="Yes",VALUE(MID(AP290,FIND(",",AP290)+1,100)),0)))</f>
        <v>0</v>
      </c>
      <c r="AZ290" cm="1">
        <f t="array" ref="AZ290">IF(FALSE,"True," &amp; IF(_xlfn.XLOOKUP("Migrate_Insecure",'Scoring_Config'!$A:$A,'Scoring_Config'!$D:$D,"Yes")="Yes",_xlfn.XLOOKUP("Migrate_Insecure",'Scoring_Config'!$A:$A,'Scoring_Config'!$C:$C,10),0),"False,0")</f>
        <v>0</v>
      </c>
    </row>
    <row r="291" spans="1:52">
      <c r="A291" t="s">
        <v>1979</v>
      </c>
      <c r="B291" t="s">
        <v>2264</v>
      </c>
      <c r="C291" t="s">
        <v>3542</v>
      </c>
      <c r="D291" t="s">
        <v>3545</v>
      </c>
      <c r="E291" t="s">
        <v>3563</v>
      </c>
      <c r="F291" t="s">
        <v>3667</v>
      </c>
      <c r="G291" t="s">
        <v>228</v>
      </c>
      <c r="H291" t="s">
        <v>174</v>
      </c>
      <c r="I291" t="s">
        <v>4127</v>
      </c>
      <c r="J291" t="s">
        <v>931</v>
      </c>
      <c r="K291" t="s">
        <v>1757</v>
      </c>
      <c r="L291" t="s">
        <v>1327</v>
      </c>
      <c r="M291" t="s">
        <v>1974</v>
      </c>
      <c r="N291" t="s">
        <v>4315</v>
      </c>
      <c r="O291" t="s">
        <v>4319</v>
      </c>
      <c r="P291" t="s">
        <v>4321</v>
      </c>
      <c r="Q291" t="s">
        <v>4523</v>
      </c>
      <c r="R291" t="s">
        <v>5437</v>
      </c>
      <c r="S291" t="s">
        <v>5440</v>
      </c>
      <c r="T291" t="s">
        <v>5664</v>
      </c>
      <c r="U291" t="s">
        <v>6116</v>
      </c>
      <c r="Y291" cm="1">
        <f t="array" ref="Y291">IF(FALSE,"True," &amp; IF(_xlfn.XLOOKUP("Src_IsAny",'Scoring_Config'!$A:$A,'Scoring_Config'!$D:$D,"Yes")="Yes",_xlfn.XLOOKUP("Src_IsAny",'Scoring_Config'!$A:$A,'Scoring_Config'!$C:$C,10),0),"False,0")</f>
        <v>0</v>
      </c>
      <c r="Z291" cm="1">
        <f t="array" ref="Z291">IF(FALSE,"True," &amp; IF(_xlfn.XLOOKUP("Src_CIDR_Le_16",'Scoring_Config'!$A:$A,'Scoring_Config'!$D:$D,"Yes")="Yes",_xlfn.XLOOKUP("Src_CIDR_Le_16",'Scoring_Config'!$A:$A,'Scoring_Config'!$C:$C,10),0),"False,0")</f>
        <v>0</v>
      </c>
      <c r="AA291" cm="1">
        <f t="array" ref="AA291">IF(TRUE,"True," &amp; IF(_xlfn.XLOOKUP("Src_CIDR_17_22",'Scoring_Config'!$A:$A,'Scoring_Config'!$D:$D,"Yes")="Yes",_xlfn.XLOOKUP("Src_CIDR_17_22",'Scoring_Config'!$A:$A,'Scoring_Config'!$C:$C,5),0),"False,0")</f>
        <v>0</v>
      </c>
      <c r="AB291" cm="1">
        <f t="array" ref="AB291">IF(FALSE,"True," &amp; IF(_xlfn.XLOOKUP("Dst_IsAny",'Scoring_Config'!$A:$A,'Scoring_Config'!$D:$D,"Yes")="Yes",_xlfn.XLOOKUP("Dst_IsAny",'Scoring_Config'!$A:$A,'Scoring_Config'!$C:$C,10),0),"False,0")</f>
        <v>0</v>
      </c>
      <c r="AC291" cm="1">
        <f t="array" ref="AC291">IF(FALSE,"True," &amp; IF(_xlfn.XLOOKUP("Dst_CIDR_Le_16",'Scoring_Config'!$A:$A,'Scoring_Config'!$D:$D,"Yes")="Yes",_xlfn.XLOOKUP("Dst_CIDR_Le_16",'Scoring_Config'!$A:$A,'Scoring_Config'!$C:$C,10),0),"False,0")</f>
        <v>0</v>
      </c>
      <c r="AD291" cm="1">
        <f t="array" ref="AD291">IF(FALSE,"True," &amp; IF(_xlfn.XLOOKUP("Dst_CIDR_17_22",'Scoring_Config'!$A:$A,'Scoring_Config'!$D:$D,"Yes")="Yes",_xlfn.XLOOKUP("Dst_CIDR_17_22",'Scoring_Config'!$A:$A,'Scoring_Config'!$C:$C,5),0),"False,0")</f>
        <v>0</v>
      </c>
      <c r="AE291" cm="1">
        <f t="array" ref="AE291">IF(FALSE,"True," &amp; IF(_xlfn.XLOOKUP("SrcZone_IsAny",'Scoring_Config'!$A:$A,'Scoring_Config'!$D:$D,"Yes")="Yes",_xlfn.XLOOKUP("SrcZone_IsAny",'Scoring_Config'!$A:$A,'Scoring_Config'!$C:$C,10),0),"False,0")</f>
        <v>0</v>
      </c>
      <c r="AF291" cm="1">
        <f t="array" ref="AF291">IF(FALSE,"True," &amp; IF(_xlfn.XLOOKUP("DstZone_IsAny",'Scoring_Config'!$A:$A,'Scoring_Config'!$D:$D,"Yes")="Yes",_xlfn.XLOOKUP("DstZone_IsAny",'Scoring_Config'!$A:$A,'Scoring_Config'!$C:$C,10),0),"False,0")</f>
        <v>0</v>
      </c>
      <c r="AG291" cm="1">
        <f t="array" ref="AG29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91" cm="1">
        <f t="array" ref="AH291">IF(FALSE,"True," &amp; IF(_xlfn.XLOOKUP("App_Any_OR_RangeGt1000",'Scoring_Config'!$A:$A,'Scoring_Config'!$D:$D,"Yes")="Yes",_xlfn.XLOOKUP("App_Any_OR_RangeGt1000",'Scoring_Config'!$A:$A,'Scoring_Config'!$C:$C,10),0),"False,0")</f>
        <v>0</v>
      </c>
      <c r="AI291" cm="1">
        <f t="array" ref="AI291">IF(FALSE,"True," &amp; IF(_xlfn.XLOOKUP("Service_Insecure_Match",'Scoring_Config'!$A:$A,'Scoring_Config'!$D:$D,"Yes")="Yes",_xlfn.XLOOKUP("Service_Insecure_Match",'Scoring_Config'!$A:$A,'Scoring_Config'!$C:$C,5),0),"False,0")</f>
        <v>0</v>
      </c>
      <c r="AJ291" cm="1">
        <f t="array" ref="AJ291">IF(FALSE,"True," &amp; IF(_xlfn.XLOOKUP("Risky_Inbound",'Scoring_Config'!$A:$A,'Scoring_Config'!$D:$D,"Yes")="Yes",_xlfn.XLOOKUP("Risky_Inbound",'Scoring_Config'!$A:$A,'Scoring_Config'!$C:$C,50),0),"False,0")</f>
        <v>0</v>
      </c>
      <c r="AK291" cm="1">
        <f t="array" ref="AK291">IF(FALSE,"True," &amp; IF(_xlfn.XLOOKUP("Risky_Outbound",'Scoring_Config'!$A:$A,'Scoring_Config'!$D:$D,"Yes")="Yes",_xlfn.XLOOKUP("Risky_Outbound",'Scoring_Config'!$A:$A,'Scoring_Config'!$C:$C,25),0),"False,0")</f>
        <v>0</v>
      </c>
      <c r="AL291" t="s">
        <v>6700</v>
      </c>
      <c r="AM291" cm="1">
        <f t="array" ref="AM29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91" t="s">
        <v>6697</v>
      </c>
      <c r="AO291" t="s">
        <v>6697</v>
      </c>
      <c r="AP291" t="s">
        <v>6697</v>
      </c>
      <c r="AQ291" cm="1">
        <f t="array" ref="AQ291">IF(FALSE,"True," &amp; IF(_xlfn.XLOOKUP("Service_IsAny",'Scoring_Config'!$A:$A,'Scoring_Config'!$D:$D,"Yes")="Yes",_xlfn.XLOOKUP("Service_IsAny",'Scoring_Config'!$A:$A,'Scoring_Config'!$C:$C,0),0),"False,0")</f>
        <v>0</v>
      </c>
      <c r="AR291">
        <v>0</v>
      </c>
      <c r="AS291" cm="1">
        <f t="array" ref="AS291">IF(FALSE,"True," &amp; IF(_xlfn.XLOOKUP("Service_RangeGt1000",'Scoring_Config'!$A:$A,'Scoring_Config'!$D:$D,"Yes")="Yes",_xlfn.XLOOKUP("Service_RangeGt1000",'Scoring_Config'!$A:$A,'Scoring_Config'!$C:$C,0),0),"False,0")</f>
        <v>0</v>
      </c>
      <c r="AT291" cm="1">
        <f t="array" ref="AT291">IF(FALSE,"True," &amp; IF(_xlfn.XLOOKUP("App_IsAny",'Scoring_Config'!$A:$A,'Scoring_Config'!$D:$D,"Yes")="Yes",_xlfn.XLOOKUP("App_IsAny",'Scoring_Config'!$A:$A,'Scoring_Config'!$C:$C,0),0),"False,0")</f>
        <v>0</v>
      </c>
      <c r="AU291">
        <v>1</v>
      </c>
      <c r="AV291" cm="1">
        <f t="array" ref="AV291">IF(FALSE,"True," &amp; IF(_xlfn.XLOOKUP("App_RangeGt1000",'Scoring_Config'!$A:$A,'Scoring_Config'!$D:$D,"Yes")="Yes",_xlfn.XLOOKUP("App_RangeGt1000",'Scoring_Config'!$A:$A,'Scoring_Config'!$C:$C,0),0),"False,0")</f>
        <v>0</v>
      </c>
      <c r="AW291" cm="1">
        <f t="array" ref="AW291">IF(FALSE,"True," &amp; IF(_xlfn.XLOOKUP("Action_IsDenyOrDrop",'Scoring_Config'!$A:$A,'Scoring_Config'!$D:$D,"Yes")="Yes",_xlfn.XLOOKUP("Action_IsDenyOrDrop",'Scoring_Config'!$A:$A,'Scoring_Config'!$C:$C,0),0),"False,0")</f>
        <v>0</v>
      </c>
      <c r="AX291" cm="1">
        <f t="array" ref="AX291">IF(LEFT(AW291,4)="True",0,(IF(LEFT(Y291,4)="True",IF(_xlfn.XLOOKUP("Src_IsAny",'Scoring_Config'!$A:$A,'Scoring_Config'!$D:$D,"Yes")="Yes",_xlfn.XLOOKUP("Src_IsAny",'Scoring_Config'!$A:$A,'Scoring_Config'!$C:$C,10),0),0)+IF(LEFT(Z291,4)="True",IF(_xlfn.XLOOKUP("Src_CIDR_Le_16",'Scoring_Config'!$A:$A,'Scoring_Config'!$D:$D,"Yes")="Yes",_xlfn.XLOOKUP("Src_CIDR_Le_16",'Scoring_Config'!$A:$A,'Scoring_Config'!$C:$C,10),0),0)+IF(LEFT(AA291,4)="True",IF(_xlfn.XLOOKUP("Src_CIDR_17_22",'Scoring_Config'!$A:$A,'Scoring_Config'!$D:$D,"Yes")="Yes",_xlfn.XLOOKUP("Src_CIDR_17_22",'Scoring_Config'!$A:$A,'Scoring_Config'!$C:$C,5),0),0)+IF(LEFT(AB291,4)="True",IF(_xlfn.XLOOKUP("Dst_IsAny",'Scoring_Config'!$A:$A,'Scoring_Config'!$D:$D,"Yes")="Yes",_xlfn.XLOOKUP("Dst_IsAny",'Scoring_Config'!$A:$A,'Scoring_Config'!$C:$C,10),0),0)+IF(LEFT(AC291,4)="True",IF(_xlfn.XLOOKUP("Dst_CIDR_Le_16",'Scoring_Config'!$A:$A,'Scoring_Config'!$D:$D,"Yes")="Yes",_xlfn.XLOOKUP("Dst_CIDR_Le_16",'Scoring_Config'!$A:$A,'Scoring_Config'!$C:$C,10),0),0)+IF(LEFT(AD291,4)="True",IF(_xlfn.XLOOKUP("Dst_CIDR_17_22",'Scoring_Config'!$A:$A,'Scoring_Config'!$D:$D,"Yes")="Yes",_xlfn.XLOOKUP("Dst_CIDR_17_22",'Scoring_Config'!$A:$A,'Scoring_Config'!$C:$C,5),0),0)+IF(LEFT(AE291,4)="True",IF(_xlfn.XLOOKUP("SrcZone_IsAny",'Scoring_Config'!$A:$A,'Scoring_Config'!$D:$D,"Yes")="Yes",_xlfn.XLOOKUP("SrcZone_IsAny",'Scoring_Config'!$A:$A,'Scoring_Config'!$C:$C,10),0),0)+IF(LEFT(AF291,4)="True",IF(_xlfn.XLOOKUP("DstZone_IsAny",'Scoring_Config'!$A:$A,'Scoring_Config'!$D:$D,"Yes")="Yes",_xlfn.XLOOKUP("DstZone_IsAny",'Scoring_Config'!$A:$A,'Scoring_Config'!$C:$C,10),0),0)+IF(LEFT(AG291,4)="True",IF(_xlfn.XLOOKUP("Service_Any_OR_RangeGt1000",'Scoring_Config'!$A:$A,'Scoring_Config'!$D:$D,"Yes")="Yes",_xlfn.XLOOKUP("Service_Any_OR_RangeGt1000",'Scoring_Config'!$A:$A,'Scoring_Config'!$C:$C,10),0),0)+IF(LEFT(AH291,4)="True",IF(_xlfn.XLOOKUP("App_Any_OR_RangeGt1000",'Scoring_Config'!$A:$A,'Scoring_Config'!$D:$D,"Yes")="Yes",_xlfn.XLOOKUP("App_Any_OR_RangeGt1000",'Scoring_Config'!$A:$A,'Scoring_Config'!$C:$C,10),0),0)+IF(LEFT(AI291,4)="True",IF(_xlfn.XLOOKUP("Service_Insecure_Match",'Scoring_Config'!$A:$A,'Scoring_Config'!$D:$D,"Yes")="Yes",_xlfn.XLOOKUP("Service_Insecure_Match",'Scoring_Config'!$A:$A,'Scoring_Config'!$C:$C,5),0),0)+IF(LEFT(AJ291,4)="True",IF(_xlfn.XLOOKUP("Risky_Inbound",'Scoring_Config'!$A:$A,'Scoring_Config'!$D:$D,"Yes")="Yes",_xlfn.XLOOKUP("Risky_Inbound",'Scoring_Config'!$A:$A,'Scoring_Config'!$C:$C,50),0),0)+IF(LEFT(AK291,4)="True",IF(_xlfn.XLOOKUP("Risky_Outbound",'Scoring_Config'!$A:$A,'Scoring_Config'!$D:$D,"Yes")="Yes",_xlfn.XLOOKUP("Risky_Outbound",'Scoring_Config'!$A:$A,'Scoring_Config'!$C:$C,25),0),0)+IF(LEFT(AZ291,4)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291,FIND(",",AL291)+1,100)),0)+IF(LEFT(AM291,4)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291,FIND(",",AN291)+1,100)),0)+IF(_xlfn.XLOOKUP("Profile_Scoring",'Scoring_Config'!$A:$A,'Scoring_Config'!$D:$D,"Yes")="Yes",VALUE(MID(AO291,FIND(",",AO291)+1,100)),0)+IF(_xlfn.XLOOKUP("Options_Scoring",'Scoring_Config'!$A:$A,'Scoring_Config'!$D:$D,"Yes")="Yes",VALUE(MID(AP291,FIND(",",AP291)+1,100)),0)))</f>
        <v>0</v>
      </c>
      <c r="AZ291" cm="1">
        <f t="array" ref="AZ291">IF(FALSE,"True," &amp; IF(_xlfn.XLOOKUP("Migrate_Insecure",'Scoring_Config'!$A:$A,'Scoring_Config'!$D:$D,"Yes")="Yes",_xlfn.XLOOKUP("Migrate_Insecure",'Scoring_Config'!$A:$A,'Scoring_Config'!$C:$C,10),0),"False,0")</f>
        <v>0</v>
      </c>
    </row>
    <row r="292" spans="1:52">
      <c r="A292" t="s">
        <v>1979</v>
      </c>
      <c r="B292" t="s">
        <v>2265</v>
      </c>
      <c r="C292" t="s">
        <v>3542</v>
      </c>
      <c r="D292" t="s">
        <v>3545</v>
      </c>
      <c r="E292" t="s">
        <v>3563</v>
      </c>
      <c r="F292" t="s">
        <v>3667</v>
      </c>
      <c r="G292" t="s">
        <v>228</v>
      </c>
      <c r="H292" t="s">
        <v>174</v>
      </c>
      <c r="I292" t="s">
        <v>4127</v>
      </c>
      <c r="J292" t="s">
        <v>876</v>
      </c>
      <c r="K292" t="s">
        <v>1724</v>
      </c>
      <c r="L292" t="s">
        <v>1327</v>
      </c>
      <c r="M292" t="s">
        <v>1974</v>
      </c>
      <c r="N292" t="s">
        <v>4315</v>
      </c>
      <c r="O292" t="s">
        <v>4319</v>
      </c>
      <c r="P292" t="s">
        <v>4321</v>
      </c>
      <c r="Q292" t="s">
        <v>4523</v>
      </c>
      <c r="R292" t="s">
        <v>5440</v>
      </c>
      <c r="S292" t="s">
        <v>5440</v>
      </c>
      <c r="T292" t="s">
        <v>5664</v>
      </c>
      <c r="U292" t="s">
        <v>6116</v>
      </c>
      <c r="Y292" cm="1">
        <f t="array" ref="Y292">IF(FALSE,"True," &amp; IF(_xlfn.XLOOKUP("Src_IsAny",'Scoring_Config'!$A:$A,'Scoring_Config'!$D:$D,"Yes")="Yes",_xlfn.XLOOKUP("Src_IsAny",'Scoring_Config'!$A:$A,'Scoring_Config'!$C:$C,10),0),"False,0")</f>
        <v>0</v>
      </c>
      <c r="Z292" cm="1">
        <f t="array" ref="Z292">IF(FALSE,"True," &amp; IF(_xlfn.XLOOKUP("Src_CIDR_Le_16",'Scoring_Config'!$A:$A,'Scoring_Config'!$D:$D,"Yes")="Yes",_xlfn.XLOOKUP("Src_CIDR_Le_16",'Scoring_Config'!$A:$A,'Scoring_Config'!$C:$C,10),0),"False,0")</f>
        <v>0</v>
      </c>
      <c r="AA292" cm="1">
        <f t="array" ref="AA292">IF(TRUE,"True," &amp; IF(_xlfn.XLOOKUP("Src_CIDR_17_22",'Scoring_Config'!$A:$A,'Scoring_Config'!$D:$D,"Yes")="Yes",_xlfn.XLOOKUP("Src_CIDR_17_22",'Scoring_Config'!$A:$A,'Scoring_Config'!$C:$C,5),0),"False,0")</f>
        <v>0</v>
      </c>
      <c r="AB292" cm="1">
        <f t="array" ref="AB292">IF(FALSE,"True," &amp; IF(_xlfn.XLOOKUP("Dst_IsAny",'Scoring_Config'!$A:$A,'Scoring_Config'!$D:$D,"Yes")="Yes",_xlfn.XLOOKUP("Dst_IsAny",'Scoring_Config'!$A:$A,'Scoring_Config'!$C:$C,10),0),"False,0")</f>
        <v>0</v>
      </c>
      <c r="AC292" cm="1">
        <f t="array" ref="AC292">IF(FALSE,"True," &amp; IF(_xlfn.XLOOKUP("Dst_CIDR_Le_16",'Scoring_Config'!$A:$A,'Scoring_Config'!$D:$D,"Yes")="Yes",_xlfn.XLOOKUP("Dst_CIDR_Le_16",'Scoring_Config'!$A:$A,'Scoring_Config'!$C:$C,10),0),"False,0")</f>
        <v>0</v>
      </c>
      <c r="AD292" cm="1">
        <f t="array" ref="AD292">IF(FALSE,"True," &amp; IF(_xlfn.XLOOKUP("Dst_CIDR_17_22",'Scoring_Config'!$A:$A,'Scoring_Config'!$D:$D,"Yes")="Yes",_xlfn.XLOOKUP("Dst_CIDR_17_22",'Scoring_Config'!$A:$A,'Scoring_Config'!$C:$C,5),0),"False,0")</f>
        <v>0</v>
      </c>
      <c r="AE292" cm="1">
        <f t="array" ref="AE292">IF(FALSE,"True," &amp; IF(_xlfn.XLOOKUP("SrcZone_IsAny",'Scoring_Config'!$A:$A,'Scoring_Config'!$D:$D,"Yes")="Yes",_xlfn.XLOOKUP("SrcZone_IsAny",'Scoring_Config'!$A:$A,'Scoring_Config'!$C:$C,10),0),"False,0")</f>
        <v>0</v>
      </c>
      <c r="AF292" cm="1">
        <f t="array" ref="AF292">IF(FALSE,"True," &amp; IF(_xlfn.XLOOKUP("DstZone_IsAny",'Scoring_Config'!$A:$A,'Scoring_Config'!$D:$D,"Yes")="Yes",_xlfn.XLOOKUP("DstZone_IsAny",'Scoring_Config'!$A:$A,'Scoring_Config'!$C:$C,10),0),"False,0")</f>
        <v>0</v>
      </c>
      <c r="AG292" cm="1">
        <f t="array" ref="AG29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92" cm="1">
        <f t="array" ref="AH292">IF(FALSE,"True," &amp; IF(_xlfn.XLOOKUP("App_Any_OR_RangeGt1000",'Scoring_Config'!$A:$A,'Scoring_Config'!$D:$D,"Yes")="Yes",_xlfn.XLOOKUP("App_Any_OR_RangeGt1000",'Scoring_Config'!$A:$A,'Scoring_Config'!$C:$C,10),0),"False,0")</f>
        <v>0</v>
      </c>
      <c r="AI292" cm="1">
        <f t="array" ref="AI292">IF(FALSE,"True," &amp; IF(_xlfn.XLOOKUP("Service_Insecure_Match",'Scoring_Config'!$A:$A,'Scoring_Config'!$D:$D,"Yes")="Yes",_xlfn.XLOOKUP("Service_Insecure_Match",'Scoring_Config'!$A:$A,'Scoring_Config'!$C:$C,5),0),"False,0")</f>
        <v>0</v>
      </c>
      <c r="AJ292" cm="1">
        <f t="array" ref="AJ292">IF(FALSE,"True," &amp; IF(_xlfn.XLOOKUP("Risky_Inbound",'Scoring_Config'!$A:$A,'Scoring_Config'!$D:$D,"Yes")="Yes",_xlfn.XLOOKUP("Risky_Inbound",'Scoring_Config'!$A:$A,'Scoring_Config'!$C:$C,50),0),"False,0")</f>
        <v>0</v>
      </c>
      <c r="AK292" cm="1">
        <f t="array" ref="AK292">IF(FALSE,"True," &amp; IF(_xlfn.XLOOKUP("Risky_Outbound",'Scoring_Config'!$A:$A,'Scoring_Config'!$D:$D,"Yes")="Yes",_xlfn.XLOOKUP("Risky_Outbound",'Scoring_Config'!$A:$A,'Scoring_Config'!$C:$C,25),0),"False,0")</f>
        <v>0</v>
      </c>
      <c r="AL292" t="s">
        <v>6700</v>
      </c>
      <c r="AM292" cm="1">
        <f t="array" ref="AM29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92" t="s">
        <v>6697</v>
      </c>
      <c r="AO292" t="s">
        <v>6697</v>
      </c>
      <c r="AP292" t="s">
        <v>6697</v>
      </c>
      <c r="AQ292" cm="1">
        <f t="array" ref="AQ292">IF(FALSE,"True," &amp; IF(_xlfn.XLOOKUP("Service_IsAny",'Scoring_Config'!$A:$A,'Scoring_Config'!$D:$D,"Yes")="Yes",_xlfn.XLOOKUP("Service_IsAny",'Scoring_Config'!$A:$A,'Scoring_Config'!$C:$C,0),0),"False,0")</f>
        <v>0</v>
      </c>
      <c r="AR292">
        <v>0</v>
      </c>
      <c r="AS292" cm="1">
        <f t="array" ref="AS292">IF(FALSE,"True," &amp; IF(_xlfn.XLOOKUP("Service_RangeGt1000",'Scoring_Config'!$A:$A,'Scoring_Config'!$D:$D,"Yes")="Yes",_xlfn.XLOOKUP("Service_RangeGt1000",'Scoring_Config'!$A:$A,'Scoring_Config'!$C:$C,0),0),"False,0")</f>
        <v>0</v>
      </c>
      <c r="AT292" cm="1">
        <f t="array" ref="AT292">IF(FALSE,"True," &amp; IF(_xlfn.XLOOKUP("App_IsAny",'Scoring_Config'!$A:$A,'Scoring_Config'!$D:$D,"Yes")="Yes",_xlfn.XLOOKUP("App_IsAny",'Scoring_Config'!$A:$A,'Scoring_Config'!$C:$C,0),0),"False,0")</f>
        <v>0</v>
      </c>
      <c r="AU292">
        <v>1</v>
      </c>
      <c r="AV292" cm="1">
        <f t="array" ref="AV292">IF(FALSE,"True," &amp; IF(_xlfn.XLOOKUP("App_RangeGt1000",'Scoring_Config'!$A:$A,'Scoring_Config'!$D:$D,"Yes")="Yes",_xlfn.XLOOKUP("App_RangeGt1000",'Scoring_Config'!$A:$A,'Scoring_Config'!$C:$C,0),0),"False,0")</f>
        <v>0</v>
      </c>
      <c r="AW292" cm="1">
        <f t="array" ref="AW292">IF(FALSE,"True," &amp; IF(_xlfn.XLOOKUP("Action_IsDenyOrDrop",'Scoring_Config'!$A:$A,'Scoring_Config'!$D:$D,"Yes")="Yes",_xlfn.XLOOKUP("Action_IsDenyOrDrop",'Scoring_Config'!$A:$A,'Scoring_Config'!$C:$C,0),0),"False,0")</f>
        <v>0</v>
      </c>
      <c r="AX292" cm="1">
        <f t="array" ref="AX292">IF(LEFT(AW292,4)="True",0,(IF(LEFT(Y292,4)="True",IF(_xlfn.XLOOKUP("Src_IsAny",'Scoring_Config'!$A:$A,'Scoring_Config'!$D:$D,"Yes")="Yes",_xlfn.XLOOKUP("Src_IsAny",'Scoring_Config'!$A:$A,'Scoring_Config'!$C:$C,10),0),0)+IF(LEFT(Z292,4)="True",IF(_xlfn.XLOOKUP("Src_CIDR_Le_16",'Scoring_Config'!$A:$A,'Scoring_Config'!$D:$D,"Yes")="Yes",_xlfn.XLOOKUP("Src_CIDR_Le_16",'Scoring_Config'!$A:$A,'Scoring_Config'!$C:$C,10),0),0)+IF(LEFT(AA292,4)="True",IF(_xlfn.XLOOKUP("Src_CIDR_17_22",'Scoring_Config'!$A:$A,'Scoring_Config'!$D:$D,"Yes")="Yes",_xlfn.XLOOKUP("Src_CIDR_17_22",'Scoring_Config'!$A:$A,'Scoring_Config'!$C:$C,5),0),0)+IF(LEFT(AB292,4)="True",IF(_xlfn.XLOOKUP("Dst_IsAny",'Scoring_Config'!$A:$A,'Scoring_Config'!$D:$D,"Yes")="Yes",_xlfn.XLOOKUP("Dst_IsAny",'Scoring_Config'!$A:$A,'Scoring_Config'!$C:$C,10),0),0)+IF(LEFT(AC292,4)="True",IF(_xlfn.XLOOKUP("Dst_CIDR_Le_16",'Scoring_Config'!$A:$A,'Scoring_Config'!$D:$D,"Yes")="Yes",_xlfn.XLOOKUP("Dst_CIDR_Le_16",'Scoring_Config'!$A:$A,'Scoring_Config'!$C:$C,10),0),0)+IF(LEFT(AD292,4)="True",IF(_xlfn.XLOOKUP("Dst_CIDR_17_22",'Scoring_Config'!$A:$A,'Scoring_Config'!$D:$D,"Yes")="Yes",_xlfn.XLOOKUP("Dst_CIDR_17_22",'Scoring_Config'!$A:$A,'Scoring_Config'!$C:$C,5),0),0)+IF(LEFT(AE292,4)="True",IF(_xlfn.XLOOKUP("SrcZone_IsAny",'Scoring_Config'!$A:$A,'Scoring_Config'!$D:$D,"Yes")="Yes",_xlfn.XLOOKUP("SrcZone_IsAny",'Scoring_Config'!$A:$A,'Scoring_Config'!$C:$C,10),0),0)+IF(LEFT(AF292,4)="True",IF(_xlfn.XLOOKUP("DstZone_IsAny",'Scoring_Config'!$A:$A,'Scoring_Config'!$D:$D,"Yes")="Yes",_xlfn.XLOOKUP("DstZone_IsAny",'Scoring_Config'!$A:$A,'Scoring_Config'!$C:$C,10),0),0)+IF(LEFT(AG292,4)="True",IF(_xlfn.XLOOKUP("Service_Any_OR_RangeGt1000",'Scoring_Config'!$A:$A,'Scoring_Config'!$D:$D,"Yes")="Yes",_xlfn.XLOOKUP("Service_Any_OR_RangeGt1000",'Scoring_Config'!$A:$A,'Scoring_Config'!$C:$C,10),0),0)+IF(LEFT(AH292,4)="True",IF(_xlfn.XLOOKUP("App_Any_OR_RangeGt1000",'Scoring_Config'!$A:$A,'Scoring_Config'!$D:$D,"Yes")="Yes",_xlfn.XLOOKUP("App_Any_OR_RangeGt1000",'Scoring_Config'!$A:$A,'Scoring_Config'!$C:$C,10),0),0)+IF(LEFT(AI292,4)="True",IF(_xlfn.XLOOKUP("Service_Insecure_Match",'Scoring_Config'!$A:$A,'Scoring_Config'!$D:$D,"Yes")="Yes",_xlfn.XLOOKUP("Service_Insecure_Match",'Scoring_Config'!$A:$A,'Scoring_Config'!$C:$C,5),0),0)+IF(LEFT(AJ292,4)="True",IF(_xlfn.XLOOKUP("Risky_Inbound",'Scoring_Config'!$A:$A,'Scoring_Config'!$D:$D,"Yes")="Yes",_xlfn.XLOOKUP("Risky_Inbound",'Scoring_Config'!$A:$A,'Scoring_Config'!$C:$C,50),0),0)+IF(LEFT(AK292,4)="True",IF(_xlfn.XLOOKUP("Risky_Outbound",'Scoring_Config'!$A:$A,'Scoring_Config'!$D:$D,"Yes")="Yes",_xlfn.XLOOKUP("Risky_Outbound",'Scoring_Config'!$A:$A,'Scoring_Config'!$C:$C,25),0),0)+IF(LEFT(AZ292,4)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292,FIND(",",AL292)+1,100)),0)+IF(LEFT(AM292,4)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292,FIND(",",AN292)+1,100)),0)+IF(_xlfn.XLOOKUP("Profile_Scoring",'Scoring_Config'!$A:$A,'Scoring_Config'!$D:$D,"Yes")="Yes",VALUE(MID(AO292,FIND(",",AO292)+1,100)),0)+IF(_xlfn.XLOOKUP("Options_Scoring",'Scoring_Config'!$A:$A,'Scoring_Config'!$D:$D,"Yes")="Yes",VALUE(MID(AP292,FIND(",",AP292)+1,100)),0)))</f>
        <v>0</v>
      </c>
      <c r="AZ292" cm="1">
        <f t="array" ref="AZ292">IF(FALSE,"True," &amp; IF(_xlfn.XLOOKUP("Migrate_Insecure",'Scoring_Config'!$A:$A,'Scoring_Config'!$D:$D,"Yes")="Yes",_xlfn.XLOOKUP("Migrate_Insecure",'Scoring_Config'!$A:$A,'Scoring_Config'!$C:$C,10),0),"False,0")</f>
        <v>0</v>
      </c>
    </row>
    <row r="293" spans="1:52">
      <c r="A293" t="s">
        <v>1979</v>
      </c>
      <c r="B293" t="s">
        <v>2266</v>
      </c>
      <c r="C293" t="s">
        <v>3542</v>
      </c>
      <c r="D293" t="s">
        <v>3545</v>
      </c>
      <c r="E293" t="s">
        <v>3563</v>
      </c>
      <c r="F293" t="s">
        <v>3668</v>
      </c>
      <c r="G293" t="s">
        <v>228</v>
      </c>
      <c r="H293" t="s">
        <v>174</v>
      </c>
      <c r="I293" t="s">
        <v>4128</v>
      </c>
      <c r="J293" t="s">
        <v>900</v>
      </c>
      <c r="K293" t="s">
        <v>1667</v>
      </c>
      <c r="L293" t="s">
        <v>1327</v>
      </c>
      <c r="M293" t="s">
        <v>1974</v>
      </c>
      <c r="N293" t="s">
        <v>4315</v>
      </c>
      <c r="O293" t="s">
        <v>4319</v>
      </c>
      <c r="P293" t="s">
        <v>4321</v>
      </c>
      <c r="Q293" t="s">
        <v>4523</v>
      </c>
      <c r="R293" t="s">
        <v>5440</v>
      </c>
      <c r="S293" t="s">
        <v>5440</v>
      </c>
      <c r="T293" t="s">
        <v>5665</v>
      </c>
      <c r="U293" t="s">
        <v>6116</v>
      </c>
      <c r="Y293" cm="1">
        <f t="array" ref="Y293">IF(FALSE,"True," &amp; IF(_xlfn.XLOOKUP("Src_IsAny",'Scoring_Config'!$A:$A,'Scoring_Config'!$D:$D,"Yes")="Yes",_xlfn.XLOOKUP("Src_IsAny",'Scoring_Config'!$A:$A,'Scoring_Config'!$C:$C,10),0),"False,0")</f>
        <v>0</v>
      </c>
      <c r="Z293" cm="1">
        <f t="array" ref="Z293">IF(FALSE,"True," &amp; IF(_xlfn.XLOOKUP("Src_CIDR_Le_16",'Scoring_Config'!$A:$A,'Scoring_Config'!$D:$D,"Yes")="Yes",_xlfn.XLOOKUP("Src_CIDR_Le_16",'Scoring_Config'!$A:$A,'Scoring_Config'!$C:$C,10),0),"False,0")</f>
        <v>0</v>
      </c>
      <c r="AA293" cm="1">
        <f t="array" ref="AA293">IF(TRUE,"True," &amp; IF(_xlfn.XLOOKUP("Src_CIDR_17_22",'Scoring_Config'!$A:$A,'Scoring_Config'!$D:$D,"Yes")="Yes",_xlfn.XLOOKUP("Src_CIDR_17_22",'Scoring_Config'!$A:$A,'Scoring_Config'!$C:$C,5),0),"False,0")</f>
        <v>0</v>
      </c>
      <c r="AB293" cm="1">
        <f t="array" ref="AB293">IF(FALSE,"True," &amp; IF(_xlfn.XLOOKUP("Dst_IsAny",'Scoring_Config'!$A:$A,'Scoring_Config'!$D:$D,"Yes")="Yes",_xlfn.XLOOKUP("Dst_IsAny",'Scoring_Config'!$A:$A,'Scoring_Config'!$C:$C,10),0),"False,0")</f>
        <v>0</v>
      </c>
      <c r="AC293" cm="1">
        <f t="array" ref="AC293">IF(FALSE,"True," &amp; IF(_xlfn.XLOOKUP("Dst_CIDR_Le_16",'Scoring_Config'!$A:$A,'Scoring_Config'!$D:$D,"Yes")="Yes",_xlfn.XLOOKUP("Dst_CIDR_Le_16",'Scoring_Config'!$A:$A,'Scoring_Config'!$C:$C,10),0),"False,0")</f>
        <v>0</v>
      </c>
      <c r="AD293" cm="1">
        <f t="array" ref="AD293">IF(FALSE,"True," &amp; IF(_xlfn.XLOOKUP("Dst_CIDR_17_22",'Scoring_Config'!$A:$A,'Scoring_Config'!$D:$D,"Yes")="Yes",_xlfn.XLOOKUP("Dst_CIDR_17_22",'Scoring_Config'!$A:$A,'Scoring_Config'!$C:$C,5),0),"False,0")</f>
        <v>0</v>
      </c>
      <c r="AE293" cm="1">
        <f t="array" ref="AE293">IF(FALSE,"True," &amp; IF(_xlfn.XLOOKUP("SrcZone_IsAny",'Scoring_Config'!$A:$A,'Scoring_Config'!$D:$D,"Yes")="Yes",_xlfn.XLOOKUP("SrcZone_IsAny",'Scoring_Config'!$A:$A,'Scoring_Config'!$C:$C,10),0),"False,0")</f>
        <v>0</v>
      </c>
      <c r="AF293" cm="1">
        <f t="array" ref="AF293">IF(FALSE,"True," &amp; IF(_xlfn.XLOOKUP("DstZone_IsAny",'Scoring_Config'!$A:$A,'Scoring_Config'!$D:$D,"Yes")="Yes",_xlfn.XLOOKUP("DstZone_IsAny",'Scoring_Config'!$A:$A,'Scoring_Config'!$C:$C,10),0),"False,0")</f>
        <v>0</v>
      </c>
      <c r="AG293" cm="1">
        <f t="array" ref="AG29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93" cm="1">
        <f t="array" ref="AH293">IF(FALSE,"True," &amp; IF(_xlfn.XLOOKUP("App_Any_OR_RangeGt1000",'Scoring_Config'!$A:$A,'Scoring_Config'!$D:$D,"Yes")="Yes",_xlfn.XLOOKUP("App_Any_OR_RangeGt1000",'Scoring_Config'!$A:$A,'Scoring_Config'!$C:$C,10),0),"False,0")</f>
        <v>0</v>
      </c>
      <c r="AI293" cm="1">
        <f t="array" ref="AI293">IF(FALSE,"True," &amp; IF(_xlfn.XLOOKUP("Service_Insecure_Match",'Scoring_Config'!$A:$A,'Scoring_Config'!$D:$D,"Yes")="Yes",_xlfn.XLOOKUP("Service_Insecure_Match",'Scoring_Config'!$A:$A,'Scoring_Config'!$C:$C,5),0),"False,0")</f>
        <v>0</v>
      </c>
      <c r="AJ293" cm="1">
        <f t="array" ref="AJ293">IF(FALSE,"True," &amp; IF(_xlfn.XLOOKUP("Risky_Inbound",'Scoring_Config'!$A:$A,'Scoring_Config'!$D:$D,"Yes")="Yes",_xlfn.XLOOKUP("Risky_Inbound",'Scoring_Config'!$A:$A,'Scoring_Config'!$C:$C,50),0),"False,0")</f>
        <v>0</v>
      </c>
      <c r="AK293" cm="1">
        <f t="array" ref="AK293">IF(FALSE,"True," &amp; IF(_xlfn.XLOOKUP("Risky_Outbound",'Scoring_Config'!$A:$A,'Scoring_Config'!$D:$D,"Yes")="Yes",_xlfn.XLOOKUP("Risky_Outbound",'Scoring_Config'!$A:$A,'Scoring_Config'!$C:$C,25),0),"False,0")</f>
        <v>0</v>
      </c>
      <c r="AL293" t="s">
        <v>6700</v>
      </c>
      <c r="AM293" cm="1">
        <f t="array" ref="AM29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93" t="s">
        <v>6697</v>
      </c>
      <c r="AO293" t="s">
        <v>6697</v>
      </c>
      <c r="AP293" t="s">
        <v>6697</v>
      </c>
      <c r="AQ293" cm="1">
        <f t="array" ref="AQ293">IF(FALSE,"True," &amp; IF(_xlfn.XLOOKUP("Service_IsAny",'Scoring_Config'!$A:$A,'Scoring_Config'!$D:$D,"Yes")="Yes",_xlfn.XLOOKUP("Service_IsAny",'Scoring_Config'!$A:$A,'Scoring_Config'!$C:$C,0),0),"False,0")</f>
        <v>0</v>
      </c>
      <c r="AR293">
        <v>0</v>
      </c>
      <c r="AS293" cm="1">
        <f t="array" ref="AS293">IF(FALSE,"True," &amp; IF(_xlfn.XLOOKUP("Service_RangeGt1000",'Scoring_Config'!$A:$A,'Scoring_Config'!$D:$D,"Yes")="Yes",_xlfn.XLOOKUP("Service_RangeGt1000",'Scoring_Config'!$A:$A,'Scoring_Config'!$C:$C,0),0),"False,0")</f>
        <v>0</v>
      </c>
      <c r="AT293" cm="1">
        <f t="array" ref="AT293">IF(FALSE,"True," &amp; IF(_xlfn.XLOOKUP("App_IsAny",'Scoring_Config'!$A:$A,'Scoring_Config'!$D:$D,"Yes")="Yes",_xlfn.XLOOKUP("App_IsAny",'Scoring_Config'!$A:$A,'Scoring_Config'!$C:$C,0),0),"False,0")</f>
        <v>0</v>
      </c>
      <c r="AU293">
        <v>1</v>
      </c>
      <c r="AV293" cm="1">
        <f t="array" ref="AV293">IF(FALSE,"True," &amp; IF(_xlfn.XLOOKUP("App_RangeGt1000",'Scoring_Config'!$A:$A,'Scoring_Config'!$D:$D,"Yes")="Yes",_xlfn.XLOOKUP("App_RangeGt1000",'Scoring_Config'!$A:$A,'Scoring_Config'!$C:$C,0),0),"False,0")</f>
        <v>0</v>
      </c>
      <c r="AW293" cm="1">
        <f t="array" ref="AW293">IF(FALSE,"True," &amp; IF(_xlfn.XLOOKUP("Action_IsDenyOrDrop",'Scoring_Config'!$A:$A,'Scoring_Config'!$D:$D,"Yes")="Yes",_xlfn.XLOOKUP("Action_IsDenyOrDrop",'Scoring_Config'!$A:$A,'Scoring_Config'!$C:$C,0),0),"False,0")</f>
        <v>0</v>
      </c>
      <c r="AX293" cm="1">
        <f t="array" ref="AX293">IF(LEFT(AW293,4)="True",0,(IF(LEFT(Y293,4)="True",IF(_xlfn.XLOOKUP("Src_IsAny",'Scoring_Config'!$A:$A,'Scoring_Config'!$D:$D,"Yes")="Yes",_xlfn.XLOOKUP("Src_IsAny",'Scoring_Config'!$A:$A,'Scoring_Config'!$C:$C,10),0),0)+IF(LEFT(Z293,4)="True",IF(_xlfn.XLOOKUP("Src_CIDR_Le_16",'Scoring_Config'!$A:$A,'Scoring_Config'!$D:$D,"Yes")="Yes",_xlfn.XLOOKUP("Src_CIDR_Le_16",'Scoring_Config'!$A:$A,'Scoring_Config'!$C:$C,10),0),0)+IF(LEFT(AA293,4)="True",IF(_xlfn.XLOOKUP("Src_CIDR_17_22",'Scoring_Config'!$A:$A,'Scoring_Config'!$D:$D,"Yes")="Yes",_xlfn.XLOOKUP("Src_CIDR_17_22",'Scoring_Config'!$A:$A,'Scoring_Config'!$C:$C,5),0),0)+IF(LEFT(AB293,4)="True",IF(_xlfn.XLOOKUP("Dst_IsAny",'Scoring_Config'!$A:$A,'Scoring_Config'!$D:$D,"Yes")="Yes",_xlfn.XLOOKUP("Dst_IsAny",'Scoring_Config'!$A:$A,'Scoring_Config'!$C:$C,10),0),0)+IF(LEFT(AC293,4)="True",IF(_xlfn.XLOOKUP("Dst_CIDR_Le_16",'Scoring_Config'!$A:$A,'Scoring_Config'!$D:$D,"Yes")="Yes",_xlfn.XLOOKUP("Dst_CIDR_Le_16",'Scoring_Config'!$A:$A,'Scoring_Config'!$C:$C,10),0),0)+IF(LEFT(AD293,4)="True",IF(_xlfn.XLOOKUP("Dst_CIDR_17_22",'Scoring_Config'!$A:$A,'Scoring_Config'!$D:$D,"Yes")="Yes",_xlfn.XLOOKUP("Dst_CIDR_17_22",'Scoring_Config'!$A:$A,'Scoring_Config'!$C:$C,5),0),0)+IF(LEFT(AE293,4)="True",IF(_xlfn.XLOOKUP("SrcZone_IsAny",'Scoring_Config'!$A:$A,'Scoring_Config'!$D:$D,"Yes")="Yes",_xlfn.XLOOKUP("SrcZone_IsAny",'Scoring_Config'!$A:$A,'Scoring_Config'!$C:$C,10),0),0)+IF(LEFT(AF293,4)="True",IF(_xlfn.XLOOKUP("DstZone_IsAny",'Scoring_Config'!$A:$A,'Scoring_Config'!$D:$D,"Yes")="Yes",_xlfn.XLOOKUP("DstZone_IsAny",'Scoring_Config'!$A:$A,'Scoring_Config'!$C:$C,10),0),0)+IF(LEFT(AG293,4)="True",IF(_xlfn.XLOOKUP("Service_Any_OR_RangeGt1000",'Scoring_Config'!$A:$A,'Scoring_Config'!$D:$D,"Yes")="Yes",_xlfn.XLOOKUP("Service_Any_OR_RangeGt1000",'Scoring_Config'!$A:$A,'Scoring_Config'!$C:$C,10),0),0)+IF(LEFT(AH293,4)="True",IF(_xlfn.XLOOKUP("App_Any_OR_RangeGt1000",'Scoring_Config'!$A:$A,'Scoring_Config'!$D:$D,"Yes")="Yes",_xlfn.XLOOKUP("App_Any_OR_RangeGt1000",'Scoring_Config'!$A:$A,'Scoring_Config'!$C:$C,10),0),0)+IF(LEFT(AI293,4)="True",IF(_xlfn.XLOOKUP("Service_Insecure_Match",'Scoring_Config'!$A:$A,'Scoring_Config'!$D:$D,"Yes")="Yes",_xlfn.XLOOKUP("Service_Insecure_Match",'Scoring_Config'!$A:$A,'Scoring_Config'!$C:$C,5),0),0)+IF(LEFT(AJ293,4)="True",IF(_xlfn.XLOOKUP("Risky_Inbound",'Scoring_Config'!$A:$A,'Scoring_Config'!$D:$D,"Yes")="Yes",_xlfn.XLOOKUP("Risky_Inbound",'Scoring_Config'!$A:$A,'Scoring_Config'!$C:$C,50),0),0)+IF(LEFT(AK293,4)="True",IF(_xlfn.XLOOKUP("Risky_Outbound",'Scoring_Config'!$A:$A,'Scoring_Config'!$D:$D,"Yes")="Yes",_xlfn.XLOOKUP("Risky_Outbound",'Scoring_Config'!$A:$A,'Scoring_Config'!$C:$C,25),0),0)+IF(LEFT(AZ293,4)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293,FIND(",",AL293)+1,100)),0)+IF(LEFT(AM293,4)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293,FIND(",",AN293)+1,100)),0)+IF(_xlfn.XLOOKUP("Profile_Scoring",'Scoring_Config'!$A:$A,'Scoring_Config'!$D:$D,"Yes")="Yes",VALUE(MID(AO293,FIND(",",AO293)+1,100)),0)+IF(_xlfn.XLOOKUP("Options_Scoring",'Scoring_Config'!$A:$A,'Scoring_Config'!$D:$D,"Yes")="Yes",VALUE(MID(AP293,FIND(",",AP293)+1,100)),0)))</f>
        <v>0</v>
      </c>
      <c r="AZ293" cm="1">
        <f t="array" ref="AZ293">IF(FALSE,"True," &amp; IF(_xlfn.XLOOKUP("Migrate_Insecure",'Scoring_Config'!$A:$A,'Scoring_Config'!$D:$D,"Yes")="Yes",_xlfn.XLOOKUP("Migrate_Insecure",'Scoring_Config'!$A:$A,'Scoring_Config'!$C:$C,10),0),"False,0")</f>
        <v>0</v>
      </c>
    </row>
    <row r="294" spans="1:52">
      <c r="A294" t="s">
        <v>1979</v>
      </c>
      <c r="B294" t="s">
        <v>2267</v>
      </c>
      <c r="C294" t="s">
        <v>3542</v>
      </c>
      <c r="D294" t="s">
        <v>3545</v>
      </c>
      <c r="E294" t="s">
        <v>3563</v>
      </c>
      <c r="F294" t="s">
        <v>3667</v>
      </c>
      <c r="G294" t="s">
        <v>229</v>
      </c>
      <c r="H294" t="s">
        <v>174</v>
      </c>
      <c r="I294" t="s">
        <v>3615</v>
      </c>
      <c r="J294" t="s">
        <v>230</v>
      </c>
      <c r="K294" t="s">
        <v>1758</v>
      </c>
      <c r="L294" t="s">
        <v>1327</v>
      </c>
      <c r="M294" t="s">
        <v>1974</v>
      </c>
      <c r="N294" t="s">
        <v>4315</v>
      </c>
      <c r="O294" t="s">
        <v>4319</v>
      </c>
      <c r="P294" t="s">
        <v>4322</v>
      </c>
      <c r="Q294" t="s">
        <v>4523</v>
      </c>
      <c r="R294" t="s">
        <v>5440</v>
      </c>
      <c r="S294" t="s">
        <v>5440</v>
      </c>
      <c r="T294" t="s">
        <v>5666</v>
      </c>
      <c r="U294" t="s">
        <v>6118</v>
      </c>
      <c r="Y294" cm="1">
        <f t="array" ref="Y294">IF(FALSE,"True," &amp; IF(_xlfn.XLOOKUP("Src_IsAny",'Scoring_Config'!$A:$A,'Scoring_Config'!$D:$D,"Yes")="Yes",_xlfn.XLOOKUP("Src_IsAny",'Scoring_Config'!$A:$A,'Scoring_Config'!$C:$C,10),0),"False,0")</f>
        <v>0</v>
      </c>
      <c r="Z294" cm="1">
        <f t="array" ref="Z294">IF(FALSE,"True," &amp; IF(_xlfn.XLOOKUP("Src_CIDR_Le_16",'Scoring_Config'!$A:$A,'Scoring_Config'!$D:$D,"Yes")="Yes",_xlfn.XLOOKUP("Src_CIDR_Le_16",'Scoring_Config'!$A:$A,'Scoring_Config'!$C:$C,10),0),"False,0")</f>
        <v>0</v>
      </c>
      <c r="AA294" cm="1">
        <f t="array" ref="AA294">IF(FALSE,"True," &amp; IF(_xlfn.XLOOKUP("Src_CIDR_17_22",'Scoring_Config'!$A:$A,'Scoring_Config'!$D:$D,"Yes")="Yes",_xlfn.XLOOKUP("Src_CIDR_17_22",'Scoring_Config'!$A:$A,'Scoring_Config'!$C:$C,5),0),"False,0")</f>
        <v>0</v>
      </c>
      <c r="AB294" cm="1">
        <f t="array" ref="AB294">IF(FALSE,"True," &amp; IF(_xlfn.XLOOKUP("Dst_IsAny",'Scoring_Config'!$A:$A,'Scoring_Config'!$D:$D,"Yes")="Yes",_xlfn.XLOOKUP("Dst_IsAny",'Scoring_Config'!$A:$A,'Scoring_Config'!$C:$C,10),0),"False,0")</f>
        <v>0</v>
      </c>
      <c r="AC294" cm="1">
        <f t="array" ref="AC294">IF(FALSE,"True," &amp; IF(_xlfn.XLOOKUP("Dst_CIDR_Le_16",'Scoring_Config'!$A:$A,'Scoring_Config'!$D:$D,"Yes")="Yes",_xlfn.XLOOKUP("Dst_CIDR_Le_16",'Scoring_Config'!$A:$A,'Scoring_Config'!$C:$C,10),0),"False,0")</f>
        <v>0</v>
      </c>
      <c r="AD294" cm="1">
        <f t="array" ref="AD294">IF(FALSE,"True," &amp; IF(_xlfn.XLOOKUP("Dst_CIDR_17_22",'Scoring_Config'!$A:$A,'Scoring_Config'!$D:$D,"Yes")="Yes",_xlfn.XLOOKUP("Dst_CIDR_17_22",'Scoring_Config'!$A:$A,'Scoring_Config'!$C:$C,5),0),"False,0")</f>
        <v>0</v>
      </c>
      <c r="AE294" cm="1">
        <f t="array" ref="AE294">IF(FALSE,"True," &amp; IF(_xlfn.XLOOKUP("SrcZone_IsAny",'Scoring_Config'!$A:$A,'Scoring_Config'!$D:$D,"Yes")="Yes",_xlfn.XLOOKUP("SrcZone_IsAny",'Scoring_Config'!$A:$A,'Scoring_Config'!$C:$C,10),0),"False,0")</f>
        <v>0</v>
      </c>
      <c r="AF294" cm="1">
        <f t="array" ref="AF294">IF(FALSE,"True," &amp; IF(_xlfn.XLOOKUP("DstZone_IsAny",'Scoring_Config'!$A:$A,'Scoring_Config'!$D:$D,"Yes")="Yes",_xlfn.XLOOKUP("DstZone_IsAny",'Scoring_Config'!$A:$A,'Scoring_Config'!$C:$C,10),0),"False,0")</f>
        <v>0</v>
      </c>
      <c r="AG294" cm="1">
        <f t="array" ref="AG29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94" cm="1">
        <f t="array" ref="AH294">IF(FALSE,"True," &amp; IF(_xlfn.XLOOKUP("App_Any_OR_RangeGt1000",'Scoring_Config'!$A:$A,'Scoring_Config'!$D:$D,"Yes")="Yes",_xlfn.XLOOKUP("App_Any_OR_RangeGt1000",'Scoring_Config'!$A:$A,'Scoring_Config'!$C:$C,10),0),"False,0")</f>
        <v>0</v>
      </c>
      <c r="AI294" cm="1">
        <f t="array" ref="AI294">IF(FALSE,"True," &amp; IF(_xlfn.XLOOKUP("Service_Insecure_Match",'Scoring_Config'!$A:$A,'Scoring_Config'!$D:$D,"Yes")="Yes",_xlfn.XLOOKUP("Service_Insecure_Match",'Scoring_Config'!$A:$A,'Scoring_Config'!$C:$C,5),0),"False,0")</f>
        <v>0</v>
      </c>
      <c r="AJ294" cm="1">
        <f t="array" ref="AJ294">IF(FALSE,"True," &amp; IF(_xlfn.XLOOKUP("Risky_Inbound",'Scoring_Config'!$A:$A,'Scoring_Config'!$D:$D,"Yes")="Yes",_xlfn.XLOOKUP("Risky_Inbound",'Scoring_Config'!$A:$A,'Scoring_Config'!$C:$C,50),0),"False,0")</f>
        <v>0</v>
      </c>
      <c r="AK294" cm="1">
        <f t="array" ref="AK294">IF(FALSE,"True," &amp; IF(_xlfn.XLOOKUP("Risky_Outbound",'Scoring_Config'!$A:$A,'Scoring_Config'!$D:$D,"Yes")="Yes",_xlfn.XLOOKUP("Risky_Outbound",'Scoring_Config'!$A:$A,'Scoring_Config'!$C:$C,25),0),"False,0")</f>
        <v>0</v>
      </c>
      <c r="AL294" t="s">
        <v>6697</v>
      </c>
      <c r="AM294" cm="1">
        <f t="array" ref="AM29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94" t="s">
        <v>6697</v>
      </c>
      <c r="AO294" t="s">
        <v>6697</v>
      </c>
      <c r="AP294" t="s">
        <v>6697</v>
      </c>
      <c r="AQ294" cm="1">
        <f t="array" ref="AQ294">IF(FALSE,"True," &amp; IF(_xlfn.XLOOKUP("Service_IsAny",'Scoring_Config'!$A:$A,'Scoring_Config'!$D:$D,"Yes")="Yes",_xlfn.XLOOKUP("Service_IsAny",'Scoring_Config'!$A:$A,'Scoring_Config'!$C:$C,0),0),"False,0")</f>
        <v>0</v>
      </c>
      <c r="AR294">
        <v>0</v>
      </c>
      <c r="AS294" cm="1">
        <f t="array" ref="AS294">IF(FALSE,"True," &amp; IF(_xlfn.XLOOKUP("Service_RangeGt1000",'Scoring_Config'!$A:$A,'Scoring_Config'!$D:$D,"Yes")="Yes",_xlfn.XLOOKUP("Service_RangeGt1000",'Scoring_Config'!$A:$A,'Scoring_Config'!$C:$C,0),0),"False,0")</f>
        <v>0</v>
      </c>
      <c r="AT294" cm="1">
        <f t="array" ref="AT294">IF(FALSE,"True," &amp; IF(_xlfn.XLOOKUP("App_IsAny",'Scoring_Config'!$A:$A,'Scoring_Config'!$D:$D,"Yes")="Yes",_xlfn.XLOOKUP("App_IsAny",'Scoring_Config'!$A:$A,'Scoring_Config'!$C:$C,0),0),"False,0")</f>
        <v>0</v>
      </c>
      <c r="AU294">
        <v>2</v>
      </c>
      <c r="AV294" cm="1">
        <f t="array" ref="AV294">IF(FALSE,"True," &amp; IF(_xlfn.XLOOKUP("App_RangeGt1000",'Scoring_Config'!$A:$A,'Scoring_Config'!$D:$D,"Yes")="Yes",_xlfn.XLOOKUP("App_RangeGt1000",'Scoring_Config'!$A:$A,'Scoring_Config'!$C:$C,0),0),"False,0")</f>
        <v>0</v>
      </c>
      <c r="AW294" cm="1">
        <f t="array" ref="AW294">IF(FALSE,"True," &amp; IF(_xlfn.XLOOKUP("Action_IsDenyOrDrop",'Scoring_Config'!$A:$A,'Scoring_Config'!$D:$D,"Yes")="Yes",_xlfn.XLOOKUP("Action_IsDenyOrDrop",'Scoring_Config'!$A:$A,'Scoring_Config'!$C:$C,0),0),"False,0")</f>
        <v>0</v>
      </c>
      <c r="AX294" cm="1">
        <f t="array" ref="AX294">IF(LEFT(AW294,4)="True",0,(IF(LEFT(Y294,4)="True",IF(_xlfn.XLOOKUP("Src_IsAny",'Scoring_Config'!$A:$A,'Scoring_Config'!$D:$D,"Yes")="Yes",_xlfn.XLOOKUP("Src_IsAny",'Scoring_Config'!$A:$A,'Scoring_Config'!$C:$C,10),0),0)+IF(LEFT(Z294,4)="True",IF(_xlfn.XLOOKUP("Src_CIDR_Le_16",'Scoring_Config'!$A:$A,'Scoring_Config'!$D:$D,"Yes")="Yes",_xlfn.XLOOKUP("Src_CIDR_Le_16",'Scoring_Config'!$A:$A,'Scoring_Config'!$C:$C,10),0),0)+IF(LEFT(AA294,4)="True",IF(_xlfn.XLOOKUP("Src_CIDR_17_22",'Scoring_Config'!$A:$A,'Scoring_Config'!$D:$D,"Yes")="Yes",_xlfn.XLOOKUP("Src_CIDR_17_22",'Scoring_Config'!$A:$A,'Scoring_Config'!$C:$C,5),0),0)+IF(LEFT(AB294,4)="True",IF(_xlfn.XLOOKUP("Dst_IsAny",'Scoring_Config'!$A:$A,'Scoring_Config'!$D:$D,"Yes")="Yes",_xlfn.XLOOKUP("Dst_IsAny",'Scoring_Config'!$A:$A,'Scoring_Config'!$C:$C,10),0),0)+IF(LEFT(AC294,4)="True",IF(_xlfn.XLOOKUP("Dst_CIDR_Le_16",'Scoring_Config'!$A:$A,'Scoring_Config'!$D:$D,"Yes")="Yes",_xlfn.XLOOKUP("Dst_CIDR_Le_16",'Scoring_Config'!$A:$A,'Scoring_Config'!$C:$C,10),0),0)+IF(LEFT(AD294,4)="True",IF(_xlfn.XLOOKUP("Dst_CIDR_17_22",'Scoring_Config'!$A:$A,'Scoring_Config'!$D:$D,"Yes")="Yes",_xlfn.XLOOKUP("Dst_CIDR_17_22",'Scoring_Config'!$A:$A,'Scoring_Config'!$C:$C,5),0),0)+IF(LEFT(AE294,4)="True",IF(_xlfn.XLOOKUP("SrcZone_IsAny",'Scoring_Config'!$A:$A,'Scoring_Config'!$D:$D,"Yes")="Yes",_xlfn.XLOOKUP("SrcZone_IsAny",'Scoring_Config'!$A:$A,'Scoring_Config'!$C:$C,10),0),0)+IF(LEFT(AF294,4)="True",IF(_xlfn.XLOOKUP("DstZone_IsAny",'Scoring_Config'!$A:$A,'Scoring_Config'!$D:$D,"Yes")="Yes",_xlfn.XLOOKUP("DstZone_IsAny",'Scoring_Config'!$A:$A,'Scoring_Config'!$C:$C,10),0),0)+IF(LEFT(AG294,4)="True",IF(_xlfn.XLOOKUP("Service_Any_OR_RangeGt1000",'Scoring_Config'!$A:$A,'Scoring_Config'!$D:$D,"Yes")="Yes",_xlfn.XLOOKUP("Service_Any_OR_RangeGt1000",'Scoring_Config'!$A:$A,'Scoring_Config'!$C:$C,10),0),0)+IF(LEFT(AH294,4)="True",IF(_xlfn.XLOOKUP("App_Any_OR_RangeGt1000",'Scoring_Config'!$A:$A,'Scoring_Config'!$D:$D,"Yes")="Yes",_xlfn.XLOOKUP("App_Any_OR_RangeGt1000",'Scoring_Config'!$A:$A,'Scoring_Config'!$C:$C,10),0),0)+IF(LEFT(AI294,4)="True",IF(_xlfn.XLOOKUP("Service_Insecure_Match",'Scoring_Config'!$A:$A,'Scoring_Config'!$D:$D,"Yes")="Yes",_xlfn.XLOOKUP("Service_Insecure_Match",'Scoring_Config'!$A:$A,'Scoring_Config'!$C:$C,5),0),0)+IF(LEFT(AJ294,4)="True",IF(_xlfn.XLOOKUP("Risky_Inbound",'Scoring_Config'!$A:$A,'Scoring_Config'!$D:$D,"Yes")="Yes",_xlfn.XLOOKUP("Risky_Inbound",'Scoring_Config'!$A:$A,'Scoring_Config'!$C:$C,50),0),0)+IF(LEFT(AK294,4)="True",IF(_xlfn.XLOOKUP("Risky_Outbound",'Scoring_Config'!$A:$A,'Scoring_Config'!$D:$D,"Yes")="Yes",_xlfn.XLOOKUP("Risky_Outbound",'Scoring_Config'!$A:$A,'Scoring_Config'!$C:$C,25),0),0)+IF(LEFT(AZ294,4)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294,FIND(",",AL294)+1,100)),0)+IF(LEFT(AM294,4)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294,FIND(",",AN294)+1,100)),0)+IF(_xlfn.XLOOKUP("Profile_Scoring",'Scoring_Config'!$A:$A,'Scoring_Config'!$D:$D,"Yes")="Yes",VALUE(MID(AO294,FIND(",",AO294)+1,100)),0)+IF(_xlfn.XLOOKUP("Options_Scoring",'Scoring_Config'!$A:$A,'Scoring_Config'!$D:$D,"Yes")="Yes",VALUE(MID(AP294,FIND(",",AP294)+1,100)),0)))</f>
        <v>0</v>
      </c>
      <c r="AZ294" cm="1">
        <f t="array" ref="AZ294">IF(FALSE,"True," &amp; IF(_xlfn.XLOOKUP("Migrate_Insecure",'Scoring_Config'!$A:$A,'Scoring_Config'!$D:$D,"Yes")="Yes",_xlfn.XLOOKUP("Migrate_Insecure",'Scoring_Config'!$A:$A,'Scoring_Config'!$C:$C,10),0),"False,0")</f>
        <v>0</v>
      </c>
    </row>
    <row r="295" spans="1:52">
      <c r="A295" t="s">
        <v>1979</v>
      </c>
      <c r="B295" t="s">
        <v>2268</v>
      </c>
      <c r="C295" t="s">
        <v>3542</v>
      </c>
      <c r="D295" t="s">
        <v>3545</v>
      </c>
      <c r="E295" t="s">
        <v>3563</v>
      </c>
      <c r="F295" t="s">
        <v>3669</v>
      </c>
      <c r="G295" t="s">
        <v>228</v>
      </c>
      <c r="H295" t="s">
        <v>174</v>
      </c>
      <c r="I295" t="s">
        <v>3670</v>
      </c>
      <c r="J295" t="s">
        <v>233</v>
      </c>
      <c r="K295" t="s">
        <v>1755</v>
      </c>
      <c r="L295" t="s">
        <v>1327</v>
      </c>
      <c r="M295" t="s">
        <v>1974</v>
      </c>
      <c r="N295" t="s">
        <v>4315</v>
      </c>
      <c r="O295" t="s">
        <v>4319</v>
      </c>
      <c r="P295" t="s">
        <v>4321</v>
      </c>
      <c r="Q295" t="s">
        <v>4523</v>
      </c>
      <c r="R295" t="s">
        <v>5440</v>
      </c>
      <c r="S295" t="s">
        <v>5440</v>
      </c>
      <c r="T295" t="s">
        <v>5665</v>
      </c>
      <c r="U295" t="s">
        <v>6119</v>
      </c>
      <c r="Y295" cm="1">
        <f t="array" ref="Y295">IF(FALSE,"True," &amp; IF(_xlfn.XLOOKUP("Src_IsAny",'Scoring_Config'!$A:$A,'Scoring_Config'!$D:$D,"Yes")="Yes",_xlfn.XLOOKUP("Src_IsAny",'Scoring_Config'!$A:$A,'Scoring_Config'!$C:$C,10),0),"False,0")</f>
        <v>0</v>
      </c>
      <c r="Z295" cm="1">
        <f t="array" ref="Z295">IF(FALSE,"True," &amp; IF(_xlfn.XLOOKUP("Src_CIDR_Le_16",'Scoring_Config'!$A:$A,'Scoring_Config'!$D:$D,"Yes")="Yes",_xlfn.XLOOKUP("Src_CIDR_Le_16",'Scoring_Config'!$A:$A,'Scoring_Config'!$C:$C,10),0),"False,0")</f>
        <v>0</v>
      </c>
      <c r="AA295" cm="1">
        <f t="array" ref="AA295">IF(TRUE,"True," &amp; IF(_xlfn.XLOOKUP("Src_CIDR_17_22",'Scoring_Config'!$A:$A,'Scoring_Config'!$D:$D,"Yes")="Yes",_xlfn.XLOOKUP("Src_CIDR_17_22",'Scoring_Config'!$A:$A,'Scoring_Config'!$C:$C,5),0),"False,0")</f>
        <v>0</v>
      </c>
      <c r="AB295" cm="1">
        <f t="array" ref="AB295">IF(FALSE,"True," &amp; IF(_xlfn.XLOOKUP("Dst_IsAny",'Scoring_Config'!$A:$A,'Scoring_Config'!$D:$D,"Yes")="Yes",_xlfn.XLOOKUP("Dst_IsAny",'Scoring_Config'!$A:$A,'Scoring_Config'!$C:$C,10),0),"False,0")</f>
        <v>0</v>
      </c>
      <c r="AC295" cm="1">
        <f t="array" ref="AC295">IF(FALSE,"True," &amp; IF(_xlfn.XLOOKUP("Dst_CIDR_Le_16",'Scoring_Config'!$A:$A,'Scoring_Config'!$D:$D,"Yes")="Yes",_xlfn.XLOOKUP("Dst_CIDR_Le_16",'Scoring_Config'!$A:$A,'Scoring_Config'!$C:$C,10),0),"False,0")</f>
        <v>0</v>
      </c>
      <c r="AD295" cm="1">
        <f t="array" ref="AD295">IF(FALSE,"True," &amp; IF(_xlfn.XLOOKUP("Dst_CIDR_17_22",'Scoring_Config'!$A:$A,'Scoring_Config'!$D:$D,"Yes")="Yes",_xlfn.XLOOKUP("Dst_CIDR_17_22",'Scoring_Config'!$A:$A,'Scoring_Config'!$C:$C,5),0),"False,0")</f>
        <v>0</v>
      </c>
      <c r="AE295" cm="1">
        <f t="array" ref="AE295">IF(FALSE,"True," &amp; IF(_xlfn.XLOOKUP("SrcZone_IsAny",'Scoring_Config'!$A:$A,'Scoring_Config'!$D:$D,"Yes")="Yes",_xlfn.XLOOKUP("SrcZone_IsAny",'Scoring_Config'!$A:$A,'Scoring_Config'!$C:$C,10),0),"False,0")</f>
        <v>0</v>
      </c>
      <c r="AF295" cm="1">
        <f t="array" ref="AF295">IF(FALSE,"True," &amp; IF(_xlfn.XLOOKUP("DstZone_IsAny",'Scoring_Config'!$A:$A,'Scoring_Config'!$D:$D,"Yes")="Yes",_xlfn.XLOOKUP("DstZone_IsAny",'Scoring_Config'!$A:$A,'Scoring_Config'!$C:$C,10),0),"False,0")</f>
        <v>0</v>
      </c>
      <c r="AG295" cm="1">
        <f t="array" ref="AG29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95" cm="1">
        <f t="array" ref="AH295">IF(FALSE,"True," &amp; IF(_xlfn.XLOOKUP("App_Any_OR_RangeGt1000",'Scoring_Config'!$A:$A,'Scoring_Config'!$D:$D,"Yes")="Yes",_xlfn.XLOOKUP("App_Any_OR_RangeGt1000",'Scoring_Config'!$A:$A,'Scoring_Config'!$C:$C,10),0),"False,0")</f>
        <v>0</v>
      </c>
      <c r="AI295" cm="1">
        <f t="array" ref="AI295">IF(FALSE,"True," &amp; IF(_xlfn.XLOOKUP("Service_Insecure_Match",'Scoring_Config'!$A:$A,'Scoring_Config'!$D:$D,"Yes")="Yes",_xlfn.XLOOKUP("Service_Insecure_Match",'Scoring_Config'!$A:$A,'Scoring_Config'!$C:$C,5),0),"False,0")</f>
        <v>0</v>
      </c>
      <c r="AJ295" cm="1">
        <f t="array" ref="AJ295">IF(FALSE,"True," &amp; IF(_xlfn.XLOOKUP("Risky_Inbound",'Scoring_Config'!$A:$A,'Scoring_Config'!$D:$D,"Yes")="Yes",_xlfn.XLOOKUP("Risky_Inbound",'Scoring_Config'!$A:$A,'Scoring_Config'!$C:$C,50),0),"False,0")</f>
        <v>0</v>
      </c>
      <c r="AK295" cm="1">
        <f t="array" ref="AK295">IF(FALSE,"True," &amp; IF(_xlfn.XLOOKUP("Risky_Outbound",'Scoring_Config'!$A:$A,'Scoring_Config'!$D:$D,"Yes")="Yes",_xlfn.XLOOKUP("Risky_Outbound",'Scoring_Config'!$A:$A,'Scoring_Config'!$C:$C,25),0),"False,0")</f>
        <v>0</v>
      </c>
      <c r="AL295" t="s">
        <v>6700</v>
      </c>
      <c r="AM295" cm="1">
        <f t="array" ref="AM29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95" t="s">
        <v>6697</v>
      </c>
      <c r="AO295" t="s">
        <v>6697</v>
      </c>
      <c r="AP295" t="s">
        <v>6697</v>
      </c>
      <c r="AQ295" cm="1">
        <f t="array" ref="AQ295">IF(FALSE,"True," &amp; IF(_xlfn.XLOOKUP("Service_IsAny",'Scoring_Config'!$A:$A,'Scoring_Config'!$D:$D,"Yes")="Yes",_xlfn.XLOOKUP("Service_IsAny",'Scoring_Config'!$A:$A,'Scoring_Config'!$C:$C,0),0),"False,0")</f>
        <v>0</v>
      </c>
      <c r="AR295">
        <v>0</v>
      </c>
      <c r="AS295" cm="1">
        <f t="array" ref="AS295">IF(FALSE,"True," &amp; IF(_xlfn.XLOOKUP("Service_RangeGt1000",'Scoring_Config'!$A:$A,'Scoring_Config'!$D:$D,"Yes")="Yes",_xlfn.XLOOKUP("Service_RangeGt1000",'Scoring_Config'!$A:$A,'Scoring_Config'!$C:$C,0),0),"False,0")</f>
        <v>0</v>
      </c>
      <c r="AT295" cm="1">
        <f t="array" ref="AT295">IF(FALSE,"True," &amp; IF(_xlfn.XLOOKUP("App_IsAny",'Scoring_Config'!$A:$A,'Scoring_Config'!$D:$D,"Yes")="Yes",_xlfn.XLOOKUP("App_IsAny",'Scoring_Config'!$A:$A,'Scoring_Config'!$C:$C,0),0),"False,0")</f>
        <v>0</v>
      </c>
      <c r="AU295">
        <v>2</v>
      </c>
      <c r="AV295" cm="1">
        <f t="array" ref="AV295">IF(FALSE,"True," &amp; IF(_xlfn.XLOOKUP("App_RangeGt1000",'Scoring_Config'!$A:$A,'Scoring_Config'!$D:$D,"Yes")="Yes",_xlfn.XLOOKUP("App_RangeGt1000",'Scoring_Config'!$A:$A,'Scoring_Config'!$C:$C,0),0),"False,0")</f>
        <v>0</v>
      </c>
      <c r="AW295" cm="1">
        <f t="array" ref="AW295">IF(FALSE,"True," &amp; IF(_xlfn.XLOOKUP("Action_IsDenyOrDrop",'Scoring_Config'!$A:$A,'Scoring_Config'!$D:$D,"Yes")="Yes",_xlfn.XLOOKUP("Action_IsDenyOrDrop",'Scoring_Config'!$A:$A,'Scoring_Config'!$C:$C,0),0),"False,0")</f>
        <v>0</v>
      </c>
      <c r="AX295" cm="1">
        <f t="array" ref="AX295">IF(LEFT(AW295,4)="True",0,(IF(LEFT(Y295,4)="True",IF(_xlfn.XLOOKUP("Src_IsAny",'Scoring_Config'!$A:$A,'Scoring_Config'!$D:$D,"Yes")="Yes",_xlfn.XLOOKUP("Src_IsAny",'Scoring_Config'!$A:$A,'Scoring_Config'!$C:$C,10),0),0)+IF(LEFT(Z295,4)="True",IF(_xlfn.XLOOKUP("Src_CIDR_Le_16",'Scoring_Config'!$A:$A,'Scoring_Config'!$D:$D,"Yes")="Yes",_xlfn.XLOOKUP("Src_CIDR_Le_16",'Scoring_Config'!$A:$A,'Scoring_Config'!$C:$C,10),0),0)+IF(LEFT(AA295,4)="True",IF(_xlfn.XLOOKUP("Src_CIDR_17_22",'Scoring_Config'!$A:$A,'Scoring_Config'!$D:$D,"Yes")="Yes",_xlfn.XLOOKUP("Src_CIDR_17_22",'Scoring_Config'!$A:$A,'Scoring_Config'!$C:$C,5),0),0)+IF(LEFT(AB295,4)="True",IF(_xlfn.XLOOKUP("Dst_IsAny",'Scoring_Config'!$A:$A,'Scoring_Config'!$D:$D,"Yes")="Yes",_xlfn.XLOOKUP("Dst_IsAny",'Scoring_Config'!$A:$A,'Scoring_Config'!$C:$C,10),0),0)+IF(LEFT(AC295,4)="True",IF(_xlfn.XLOOKUP("Dst_CIDR_Le_16",'Scoring_Config'!$A:$A,'Scoring_Config'!$D:$D,"Yes")="Yes",_xlfn.XLOOKUP("Dst_CIDR_Le_16",'Scoring_Config'!$A:$A,'Scoring_Config'!$C:$C,10),0),0)+IF(LEFT(AD295,4)="True",IF(_xlfn.XLOOKUP("Dst_CIDR_17_22",'Scoring_Config'!$A:$A,'Scoring_Config'!$D:$D,"Yes")="Yes",_xlfn.XLOOKUP("Dst_CIDR_17_22",'Scoring_Config'!$A:$A,'Scoring_Config'!$C:$C,5),0),0)+IF(LEFT(AE295,4)="True",IF(_xlfn.XLOOKUP("SrcZone_IsAny",'Scoring_Config'!$A:$A,'Scoring_Config'!$D:$D,"Yes")="Yes",_xlfn.XLOOKUP("SrcZone_IsAny",'Scoring_Config'!$A:$A,'Scoring_Config'!$C:$C,10),0),0)+IF(LEFT(AF295,4)="True",IF(_xlfn.XLOOKUP("DstZone_IsAny",'Scoring_Config'!$A:$A,'Scoring_Config'!$D:$D,"Yes")="Yes",_xlfn.XLOOKUP("DstZone_IsAny",'Scoring_Config'!$A:$A,'Scoring_Config'!$C:$C,10),0),0)+IF(LEFT(AG295,4)="True",IF(_xlfn.XLOOKUP("Service_Any_OR_RangeGt1000",'Scoring_Config'!$A:$A,'Scoring_Config'!$D:$D,"Yes")="Yes",_xlfn.XLOOKUP("Service_Any_OR_RangeGt1000",'Scoring_Config'!$A:$A,'Scoring_Config'!$C:$C,10),0),0)+IF(LEFT(AH295,4)="True",IF(_xlfn.XLOOKUP("App_Any_OR_RangeGt1000",'Scoring_Config'!$A:$A,'Scoring_Config'!$D:$D,"Yes")="Yes",_xlfn.XLOOKUP("App_Any_OR_RangeGt1000",'Scoring_Config'!$A:$A,'Scoring_Config'!$C:$C,10),0),0)+IF(LEFT(AI295,4)="True",IF(_xlfn.XLOOKUP("Service_Insecure_Match",'Scoring_Config'!$A:$A,'Scoring_Config'!$D:$D,"Yes")="Yes",_xlfn.XLOOKUP("Service_Insecure_Match",'Scoring_Config'!$A:$A,'Scoring_Config'!$C:$C,5),0),0)+IF(LEFT(AJ295,4)="True",IF(_xlfn.XLOOKUP("Risky_Inbound",'Scoring_Config'!$A:$A,'Scoring_Config'!$D:$D,"Yes")="Yes",_xlfn.XLOOKUP("Risky_Inbound",'Scoring_Config'!$A:$A,'Scoring_Config'!$C:$C,50),0),0)+IF(LEFT(AK295,4)="True",IF(_xlfn.XLOOKUP("Risky_Outbound",'Scoring_Config'!$A:$A,'Scoring_Config'!$D:$D,"Yes")="Yes",_xlfn.XLOOKUP("Risky_Outbound",'Scoring_Config'!$A:$A,'Scoring_Config'!$C:$C,25),0),0)+IF(LEFT(AZ295,4)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295,FIND(",",AL295)+1,100)),0)+IF(LEFT(AM295,4)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295,FIND(",",AN295)+1,100)),0)+IF(_xlfn.XLOOKUP("Profile_Scoring",'Scoring_Config'!$A:$A,'Scoring_Config'!$D:$D,"Yes")="Yes",VALUE(MID(AO295,FIND(",",AO295)+1,100)),0)+IF(_xlfn.XLOOKUP("Options_Scoring",'Scoring_Config'!$A:$A,'Scoring_Config'!$D:$D,"Yes")="Yes",VALUE(MID(AP295,FIND(",",AP295)+1,100)),0)))</f>
        <v>0</v>
      </c>
      <c r="AZ295" cm="1">
        <f t="array" ref="AZ295">IF(FALSE,"True," &amp; IF(_xlfn.XLOOKUP("Migrate_Insecure",'Scoring_Config'!$A:$A,'Scoring_Config'!$D:$D,"Yes")="Yes",_xlfn.XLOOKUP("Migrate_Insecure",'Scoring_Config'!$A:$A,'Scoring_Config'!$C:$C,10),0),"False,0")</f>
        <v>0</v>
      </c>
    </row>
    <row r="296" spans="1:52">
      <c r="A296" t="s">
        <v>1979</v>
      </c>
      <c r="B296" t="s">
        <v>2269</v>
      </c>
      <c r="C296" t="s">
        <v>3542</v>
      </c>
      <c r="D296" t="s">
        <v>3545</v>
      </c>
      <c r="E296" t="s">
        <v>3563</v>
      </c>
      <c r="F296" t="s">
        <v>3615</v>
      </c>
      <c r="G296" t="s">
        <v>230</v>
      </c>
      <c r="H296" t="s">
        <v>174</v>
      </c>
      <c r="I296" t="s">
        <v>3667</v>
      </c>
      <c r="J296" t="s">
        <v>228</v>
      </c>
      <c r="K296" t="s">
        <v>1696</v>
      </c>
      <c r="L296" t="s">
        <v>1327</v>
      </c>
      <c r="M296" t="s">
        <v>1974</v>
      </c>
      <c r="N296" t="s">
        <v>4315</v>
      </c>
      <c r="O296" t="s">
        <v>4319</v>
      </c>
      <c r="P296" t="s">
        <v>4321</v>
      </c>
      <c r="Q296" t="s">
        <v>4523</v>
      </c>
      <c r="R296" t="s">
        <v>5440</v>
      </c>
      <c r="S296" t="s">
        <v>5440</v>
      </c>
      <c r="T296" t="s">
        <v>5666</v>
      </c>
      <c r="U296" t="s">
        <v>6118</v>
      </c>
      <c r="Y296" cm="1">
        <f t="array" ref="Y296">IF(FALSE,"True," &amp; IF(_xlfn.XLOOKUP("Src_IsAny",'Scoring_Config'!$A:$A,'Scoring_Config'!$D:$D,"Yes")="Yes",_xlfn.XLOOKUP("Src_IsAny",'Scoring_Config'!$A:$A,'Scoring_Config'!$C:$C,10),0),"False,0")</f>
        <v>0</v>
      </c>
      <c r="Z296" cm="1">
        <f t="array" ref="Z296">IF(FALSE,"True," &amp; IF(_xlfn.XLOOKUP("Src_CIDR_Le_16",'Scoring_Config'!$A:$A,'Scoring_Config'!$D:$D,"Yes")="Yes",_xlfn.XLOOKUP("Src_CIDR_Le_16",'Scoring_Config'!$A:$A,'Scoring_Config'!$C:$C,10),0),"False,0")</f>
        <v>0</v>
      </c>
      <c r="AA296" cm="1">
        <f t="array" ref="AA296">IF(FALSE,"True," &amp; IF(_xlfn.XLOOKUP("Src_CIDR_17_22",'Scoring_Config'!$A:$A,'Scoring_Config'!$D:$D,"Yes")="Yes",_xlfn.XLOOKUP("Src_CIDR_17_22",'Scoring_Config'!$A:$A,'Scoring_Config'!$C:$C,5),0),"False,0")</f>
        <v>0</v>
      </c>
      <c r="AB296" cm="1">
        <f t="array" ref="AB296">IF(FALSE,"True," &amp; IF(_xlfn.XLOOKUP("Dst_IsAny",'Scoring_Config'!$A:$A,'Scoring_Config'!$D:$D,"Yes")="Yes",_xlfn.XLOOKUP("Dst_IsAny",'Scoring_Config'!$A:$A,'Scoring_Config'!$C:$C,10),0),"False,0")</f>
        <v>0</v>
      </c>
      <c r="AC296" cm="1">
        <f t="array" ref="AC296">IF(FALSE,"True," &amp; IF(_xlfn.XLOOKUP("Dst_CIDR_Le_16",'Scoring_Config'!$A:$A,'Scoring_Config'!$D:$D,"Yes")="Yes",_xlfn.XLOOKUP("Dst_CIDR_Le_16",'Scoring_Config'!$A:$A,'Scoring_Config'!$C:$C,10),0),"False,0")</f>
        <v>0</v>
      </c>
      <c r="AD296" cm="1">
        <f t="array" ref="AD296">IF(TRUE,"True," &amp; IF(_xlfn.XLOOKUP("Dst_CIDR_17_22",'Scoring_Config'!$A:$A,'Scoring_Config'!$D:$D,"Yes")="Yes",_xlfn.XLOOKUP("Dst_CIDR_17_22",'Scoring_Config'!$A:$A,'Scoring_Config'!$C:$C,5),0),"False,0")</f>
        <v>0</v>
      </c>
      <c r="AE296" cm="1">
        <f t="array" ref="AE296">IF(FALSE,"True," &amp; IF(_xlfn.XLOOKUP("SrcZone_IsAny",'Scoring_Config'!$A:$A,'Scoring_Config'!$D:$D,"Yes")="Yes",_xlfn.XLOOKUP("SrcZone_IsAny",'Scoring_Config'!$A:$A,'Scoring_Config'!$C:$C,10),0),"False,0")</f>
        <v>0</v>
      </c>
      <c r="AF296" cm="1">
        <f t="array" ref="AF296">IF(FALSE,"True," &amp; IF(_xlfn.XLOOKUP("DstZone_IsAny",'Scoring_Config'!$A:$A,'Scoring_Config'!$D:$D,"Yes")="Yes",_xlfn.XLOOKUP("DstZone_IsAny",'Scoring_Config'!$A:$A,'Scoring_Config'!$C:$C,10),0),"False,0")</f>
        <v>0</v>
      </c>
      <c r="AG296" cm="1">
        <f t="array" ref="AG29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96" cm="1">
        <f t="array" ref="AH296">IF(FALSE,"True," &amp; IF(_xlfn.XLOOKUP("App_Any_OR_RangeGt1000",'Scoring_Config'!$A:$A,'Scoring_Config'!$D:$D,"Yes")="Yes",_xlfn.XLOOKUP("App_Any_OR_RangeGt1000",'Scoring_Config'!$A:$A,'Scoring_Config'!$C:$C,10),0),"False,0")</f>
        <v>0</v>
      </c>
      <c r="AI296" cm="1">
        <f t="array" ref="AI296">IF(FALSE,"True," &amp; IF(_xlfn.XLOOKUP("Service_Insecure_Match",'Scoring_Config'!$A:$A,'Scoring_Config'!$D:$D,"Yes")="Yes",_xlfn.XLOOKUP("Service_Insecure_Match",'Scoring_Config'!$A:$A,'Scoring_Config'!$C:$C,5),0),"False,0")</f>
        <v>0</v>
      </c>
      <c r="AJ296" cm="1">
        <f t="array" ref="AJ296">IF(FALSE,"True," &amp; IF(_xlfn.XLOOKUP("Risky_Inbound",'Scoring_Config'!$A:$A,'Scoring_Config'!$D:$D,"Yes")="Yes",_xlfn.XLOOKUP("Risky_Inbound",'Scoring_Config'!$A:$A,'Scoring_Config'!$C:$C,50),0),"False,0")</f>
        <v>0</v>
      </c>
      <c r="AK296" cm="1">
        <f t="array" ref="AK296">IF(FALSE,"True," &amp; IF(_xlfn.XLOOKUP("Risky_Outbound",'Scoring_Config'!$A:$A,'Scoring_Config'!$D:$D,"Yes")="Yes",_xlfn.XLOOKUP("Risky_Outbound",'Scoring_Config'!$A:$A,'Scoring_Config'!$C:$C,25),0),"False,0")</f>
        <v>0</v>
      </c>
      <c r="AL296" t="s">
        <v>6700</v>
      </c>
      <c r="AM296" cm="1">
        <f t="array" ref="AM29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96" t="s">
        <v>6697</v>
      </c>
      <c r="AO296" t="s">
        <v>6697</v>
      </c>
      <c r="AP296" t="s">
        <v>6697</v>
      </c>
      <c r="AQ296" cm="1">
        <f t="array" ref="AQ296">IF(FALSE,"True," &amp; IF(_xlfn.XLOOKUP("Service_IsAny",'Scoring_Config'!$A:$A,'Scoring_Config'!$D:$D,"Yes")="Yes",_xlfn.XLOOKUP("Service_IsAny",'Scoring_Config'!$A:$A,'Scoring_Config'!$C:$C,0),0),"False,0")</f>
        <v>0</v>
      </c>
      <c r="AR296">
        <v>0</v>
      </c>
      <c r="AS296" cm="1">
        <f t="array" ref="AS296">IF(FALSE,"True," &amp; IF(_xlfn.XLOOKUP("Service_RangeGt1000",'Scoring_Config'!$A:$A,'Scoring_Config'!$D:$D,"Yes")="Yes",_xlfn.XLOOKUP("Service_RangeGt1000",'Scoring_Config'!$A:$A,'Scoring_Config'!$C:$C,0),0),"False,0")</f>
        <v>0</v>
      </c>
      <c r="AT296" cm="1">
        <f t="array" ref="AT296">IF(FALSE,"True," &amp; IF(_xlfn.XLOOKUP("App_IsAny",'Scoring_Config'!$A:$A,'Scoring_Config'!$D:$D,"Yes")="Yes",_xlfn.XLOOKUP("App_IsAny",'Scoring_Config'!$A:$A,'Scoring_Config'!$C:$C,0),0),"False,0")</f>
        <v>0</v>
      </c>
      <c r="AU296">
        <v>0</v>
      </c>
      <c r="AV296" cm="1">
        <f t="array" ref="AV296">IF(FALSE,"True," &amp; IF(_xlfn.XLOOKUP("App_RangeGt1000",'Scoring_Config'!$A:$A,'Scoring_Config'!$D:$D,"Yes")="Yes",_xlfn.XLOOKUP("App_RangeGt1000",'Scoring_Config'!$A:$A,'Scoring_Config'!$C:$C,0),0),"False,0")</f>
        <v>0</v>
      </c>
      <c r="AW296" cm="1">
        <f t="array" ref="AW296">IF(FALSE,"True," &amp; IF(_xlfn.XLOOKUP("Action_IsDenyOrDrop",'Scoring_Config'!$A:$A,'Scoring_Config'!$D:$D,"Yes")="Yes",_xlfn.XLOOKUP("Action_IsDenyOrDrop",'Scoring_Config'!$A:$A,'Scoring_Config'!$C:$C,0),0),"False,0")</f>
        <v>0</v>
      </c>
      <c r="AX296" cm="1">
        <f t="array" ref="AX296">IF(LEFT(AW296,4)="True",0,(IF(LEFT(Y296,4)="True",IF(_xlfn.XLOOKUP("Src_IsAny",'Scoring_Config'!$A:$A,'Scoring_Config'!$D:$D,"Yes")="Yes",_xlfn.XLOOKUP("Src_IsAny",'Scoring_Config'!$A:$A,'Scoring_Config'!$C:$C,10),0),0)+IF(LEFT(Z296,4)="True",IF(_xlfn.XLOOKUP("Src_CIDR_Le_16",'Scoring_Config'!$A:$A,'Scoring_Config'!$D:$D,"Yes")="Yes",_xlfn.XLOOKUP("Src_CIDR_Le_16",'Scoring_Config'!$A:$A,'Scoring_Config'!$C:$C,10),0),0)+IF(LEFT(AA296,4)="True",IF(_xlfn.XLOOKUP("Src_CIDR_17_22",'Scoring_Config'!$A:$A,'Scoring_Config'!$D:$D,"Yes")="Yes",_xlfn.XLOOKUP("Src_CIDR_17_22",'Scoring_Config'!$A:$A,'Scoring_Config'!$C:$C,5),0),0)+IF(LEFT(AB296,4)="True",IF(_xlfn.XLOOKUP("Dst_IsAny",'Scoring_Config'!$A:$A,'Scoring_Config'!$D:$D,"Yes")="Yes",_xlfn.XLOOKUP("Dst_IsAny",'Scoring_Config'!$A:$A,'Scoring_Config'!$C:$C,10),0),0)+IF(LEFT(AC296,4)="True",IF(_xlfn.XLOOKUP("Dst_CIDR_Le_16",'Scoring_Config'!$A:$A,'Scoring_Config'!$D:$D,"Yes")="Yes",_xlfn.XLOOKUP("Dst_CIDR_Le_16",'Scoring_Config'!$A:$A,'Scoring_Config'!$C:$C,10),0),0)+IF(LEFT(AD296,4)="True",IF(_xlfn.XLOOKUP("Dst_CIDR_17_22",'Scoring_Config'!$A:$A,'Scoring_Config'!$D:$D,"Yes")="Yes",_xlfn.XLOOKUP("Dst_CIDR_17_22",'Scoring_Config'!$A:$A,'Scoring_Config'!$C:$C,5),0),0)+IF(LEFT(AE296,4)="True",IF(_xlfn.XLOOKUP("SrcZone_IsAny",'Scoring_Config'!$A:$A,'Scoring_Config'!$D:$D,"Yes")="Yes",_xlfn.XLOOKUP("SrcZone_IsAny",'Scoring_Config'!$A:$A,'Scoring_Config'!$C:$C,10),0),0)+IF(LEFT(AF296,4)="True",IF(_xlfn.XLOOKUP("DstZone_IsAny",'Scoring_Config'!$A:$A,'Scoring_Config'!$D:$D,"Yes")="Yes",_xlfn.XLOOKUP("DstZone_IsAny",'Scoring_Config'!$A:$A,'Scoring_Config'!$C:$C,10),0),0)+IF(LEFT(AG296,4)="True",IF(_xlfn.XLOOKUP("Service_Any_OR_RangeGt1000",'Scoring_Config'!$A:$A,'Scoring_Config'!$D:$D,"Yes")="Yes",_xlfn.XLOOKUP("Service_Any_OR_RangeGt1000",'Scoring_Config'!$A:$A,'Scoring_Config'!$C:$C,10),0),0)+IF(LEFT(AH296,4)="True",IF(_xlfn.XLOOKUP("App_Any_OR_RangeGt1000",'Scoring_Config'!$A:$A,'Scoring_Config'!$D:$D,"Yes")="Yes",_xlfn.XLOOKUP("App_Any_OR_RangeGt1000",'Scoring_Config'!$A:$A,'Scoring_Config'!$C:$C,10),0),0)+IF(LEFT(AI296,4)="True",IF(_xlfn.XLOOKUP("Service_Insecure_Match",'Scoring_Config'!$A:$A,'Scoring_Config'!$D:$D,"Yes")="Yes",_xlfn.XLOOKUP("Service_Insecure_Match",'Scoring_Config'!$A:$A,'Scoring_Config'!$C:$C,5),0),0)+IF(LEFT(AJ296,4)="True",IF(_xlfn.XLOOKUP("Risky_Inbound",'Scoring_Config'!$A:$A,'Scoring_Config'!$D:$D,"Yes")="Yes",_xlfn.XLOOKUP("Risky_Inbound",'Scoring_Config'!$A:$A,'Scoring_Config'!$C:$C,50),0),0)+IF(LEFT(AK296,4)="True",IF(_xlfn.XLOOKUP("Risky_Outbound",'Scoring_Config'!$A:$A,'Scoring_Config'!$D:$D,"Yes")="Yes",_xlfn.XLOOKUP("Risky_Outbound",'Scoring_Config'!$A:$A,'Scoring_Config'!$C:$C,25),0),0)+IF(LEFT(AZ296,4)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296,FIND(",",AL296)+1,100)),0)+IF(LEFT(AM296,4)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296,FIND(",",AN296)+1,100)),0)+IF(_xlfn.XLOOKUP("Profile_Scoring",'Scoring_Config'!$A:$A,'Scoring_Config'!$D:$D,"Yes")="Yes",VALUE(MID(AO296,FIND(",",AO296)+1,100)),0)+IF(_xlfn.XLOOKUP("Options_Scoring",'Scoring_Config'!$A:$A,'Scoring_Config'!$D:$D,"Yes")="Yes",VALUE(MID(AP296,FIND(",",AP296)+1,100)),0)))</f>
        <v>0</v>
      </c>
      <c r="AZ296" cm="1">
        <f t="array" ref="AZ296">IF(FALSE,"True," &amp; IF(_xlfn.XLOOKUP("Migrate_Insecure",'Scoring_Config'!$A:$A,'Scoring_Config'!$D:$D,"Yes")="Yes",_xlfn.XLOOKUP("Migrate_Insecure",'Scoring_Config'!$A:$A,'Scoring_Config'!$C:$C,10),0),"False,0")</f>
        <v>0</v>
      </c>
    </row>
    <row r="297" spans="1:52">
      <c r="A297" t="s">
        <v>1979</v>
      </c>
      <c r="B297" t="s">
        <v>2270</v>
      </c>
      <c r="C297" t="s">
        <v>3542</v>
      </c>
      <c r="D297" t="s">
        <v>3545</v>
      </c>
      <c r="E297" t="s">
        <v>3563</v>
      </c>
      <c r="F297" t="s">
        <v>3576</v>
      </c>
      <c r="G297" t="s">
        <v>231</v>
      </c>
      <c r="H297" t="s">
        <v>174</v>
      </c>
      <c r="I297" t="s">
        <v>3933</v>
      </c>
      <c r="J297" t="s">
        <v>558</v>
      </c>
      <c r="K297" t="s">
        <v>1667</v>
      </c>
      <c r="L297" t="s">
        <v>1327</v>
      </c>
      <c r="M297" t="s">
        <v>1974</v>
      </c>
      <c r="N297" t="s">
        <v>4315</v>
      </c>
      <c r="O297" t="s">
        <v>4319</v>
      </c>
      <c r="P297" t="s">
        <v>4322</v>
      </c>
      <c r="Q297" t="s">
        <v>4524</v>
      </c>
      <c r="R297" t="s">
        <v>5440</v>
      </c>
      <c r="S297" t="s">
        <v>5440</v>
      </c>
      <c r="T297" t="s">
        <v>5667</v>
      </c>
      <c r="U297" t="s">
        <v>6120</v>
      </c>
      <c r="Y297" cm="1">
        <f t="array" ref="Y297">IF(FALSE,"True," &amp; IF(_xlfn.XLOOKUP("Src_IsAny",'Scoring_Config'!$A:$A,'Scoring_Config'!$D:$D,"Yes")="Yes",_xlfn.XLOOKUP("Src_IsAny",'Scoring_Config'!$A:$A,'Scoring_Config'!$C:$C,10),0),"False,0")</f>
        <v>0</v>
      </c>
      <c r="Z297" cm="1">
        <f t="array" ref="Z297">IF(FALSE,"True," &amp; IF(_xlfn.XLOOKUP("Src_CIDR_Le_16",'Scoring_Config'!$A:$A,'Scoring_Config'!$D:$D,"Yes")="Yes",_xlfn.XLOOKUP("Src_CIDR_Le_16",'Scoring_Config'!$A:$A,'Scoring_Config'!$C:$C,10),0),"False,0")</f>
        <v>0</v>
      </c>
      <c r="AA297" cm="1">
        <f t="array" ref="AA297">IF(FALSE,"True," &amp; IF(_xlfn.XLOOKUP("Src_CIDR_17_22",'Scoring_Config'!$A:$A,'Scoring_Config'!$D:$D,"Yes")="Yes",_xlfn.XLOOKUP("Src_CIDR_17_22",'Scoring_Config'!$A:$A,'Scoring_Config'!$C:$C,5),0),"False,0")</f>
        <v>0</v>
      </c>
      <c r="AB297" cm="1">
        <f t="array" ref="AB297">IF(FALSE,"True," &amp; IF(_xlfn.XLOOKUP("Dst_IsAny",'Scoring_Config'!$A:$A,'Scoring_Config'!$D:$D,"Yes")="Yes",_xlfn.XLOOKUP("Dst_IsAny",'Scoring_Config'!$A:$A,'Scoring_Config'!$C:$C,10),0),"False,0")</f>
        <v>0</v>
      </c>
      <c r="AC297" cm="1">
        <f t="array" ref="AC297">IF(FALSE,"True," &amp; IF(_xlfn.XLOOKUP("Dst_CIDR_Le_16",'Scoring_Config'!$A:$A,'Scoring_Config'!$D:$D,"Yes")="Yes",_xlfn.XLOOKUP("Dst_CIDR_Le_16",'Scoring_Config'!$A:$A,'Scoring_Config'!$C:$C,10),0),"False,0")</f>
        <v>0</v>
      </c>
      <c r="AD297" cm="1">
        <f t="array" ref="AD297">IF(FALSE,"True," &amp; IF(_xlfn.XLOOKUP("Dst_CIDR_17_22",'Scoring_Config'!$A:$A,'Scoring_Config'!$D:$D,"Yes")="Yes",_xlfn.XLOOKUP("Dst_CIDR_17_22",'Scoring_Config'!$A:$A,'Scoring_Config'!$C:$C,5),0),"False,0")</f>
        <v>0</v>
      </c>
      <c r="AE297" cm="1">
        <f t="array" ref="AE297">IF(FALSE,"True," &amp; IF(_xlfn.XLOOKUP("SrcZone_IsAny",'Scoring_Config'!$A:$A,'Scoring_Config'!$D:$D,"Yes")="Yes",_xlfn.XLOOKUP("SrcZone_IsAny",'Scoring_Config'!$A:$A,'Scoring_Config'!$C:$C,10),0),"False,0")</f>
        <v>0</v>
      </c>
      <c r="AF297" cm="1">
        <f t="array" ref="AF297">IF(FALSE,"True," &amp; IF(_xlfn.XLOOKUP("DstZone_IsAny",'Scoring_Config'!$A:$A,'Scoring_Config'!$D:$D,"Yes")="Yes",_xlfn.XLOOKUP("DstZone_IsAny",'Scoring_Config'!$A:$A,'Scoring_Config'!$C:$C,10),0),"False,0")</f>
        <v>0</v>
      </c>
      <c r="AG297" cm="1">
        <f t="array" ref="AG29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97" cm="1">
        <f t="array" ref="AH297">IF(FALSE,"True," &amp; IF(_xlfn.XLOOKUP("App_Any_OR_RangeGt1000",'Scoring_Config'!$A:$A,'Scoring_Config'!$D:$D,"Yes")="Yes",_xlfn.XLOOKUP("App_Any_OR_RangeGt1000",'Scoring_Config'!$A:$A,'Scoring_Config'!$C:$C,10),0),"False,0")</f>
        <v>0</v>
      </c>
      <c r="AI297" cm="1">
        <f t="array" ref="AI297">IF(FALSE,"True," &amp; IF(_xlfn.XLOOKUP("Service_Insecure_Match",'Scoring_Config'!$A:$A,'Scoring_Config'!$D:$D,"Yes")="Yes",_xlfn.XLOOKUP("Service_Insecure_Match",'Scoring_Config'!$A:$A,'Scoring_Config'!$C:$C,5),0),"False,0")</f>
        <v>0</v>
      </c>
      <c r="AJ297" cm="1">
        <f t="array" ref="AJ297">IF(FALSE,"True," &amp; IF(_xlfn.XLOOKUP("Risky_Inbound",'Scoring_Config'!$A:$A,'Scoring_Config'!$D:$D,"Yes")="Yes",_xlfn.XLOOKUP("Risky_Inbound",'Scoring_Config'!$A:$A,'Scoring_Config'!$C:$C,50),0),"False,0")</f>
        <v>0</v>
      </c>
      <c r="AK297" cm="1">
        <f t="array" ref="AK297">IF(FALSE,"True," &amp; IF(_xlfn.XLOOKUP("Risky_Outbound",'Scoring_Config'!$A:$A,'Scoring_Config'!$D:$D,"Yes")="Yes",_xlfn.XLOOKUP("Risky_Outbound",'Scoring_Config'!$A:$A,'Scoring_Config'!$C:$C,25),0),"False,0")</f>
        <v>0</v>
      </c>
      <c r="AL297" t="s">
        <v>6697</v>
      </c>
      <c r="AM297" cm="1">
        <f t="array" ref="AM29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97" t="s">
        <v>6697</v>
      </c>
      <c r="AO297" t="s">
        <v>6697</v>
      </c>
      <c r="AP297" t="s">
        <v>6697</v>
      </c>
      <c r="AQ297" cm="1">
        <f t="array" ref="AQ297">IF(FALSE,"True," &amp; IF(_xlfn.XLOOKUP("Service_IsAny",'Scoring_Config'!$A:$A,'Scoring_Config'!$D:$D,"Yes")="Yes",_xlfn.XLOOKUP("Service_IsAny",'Scoring_Config'!$A:$A,'Scoring_Config'!$C:$C,0),0),"False,0")</f>
        <v>0</v>
      </c>
      <c r="AR297">
        <v>0</v>
      </c>
      <c r="AS297" cm="1">
        <f t="array" ref="AS297">IF(FALSE,"True," &amp; IF(_xlfn.XLOOKUP("Service_RangeGt1000",'Scoring_Config'!$A:$A,'Scoring_Config'!$D:$D,"Yes")="Yes",_xlfn.XLOOKUP("Service_RangeGt1000",'Scoring_Config'!$A:$A,'Scoring_Config'!$C:$C,0),0),"False,0")</f>
        <v>0</v>
      </c>
      <c r="AT297" cm="1">
        <f t="array" ref="AT297">IF(FALSE,"True," &amp; IF(_xlfn.XLOOKUP("App_IsAny",'Scoring_Config'!$A:$A,'Scoring_Config'!$D:$D,"Yes")="Yes",_xlfn.XLOOKUP("App_IsAny",'Scoring_Config'!$A:$A,'Scoring_Config'!$C:$C,0),0),"False,0")</f>
        <v>0</v>
      </c>
      <c r="AU297">
        <v>1</v>
      </c>
      <c r="AV297" cm="1">
        <f t="array" ref="AV297">IF(FALSE,"True," &amp; IF(_xlfn.XLOOKUP("App_RangeGt1000",'Scoring_Config'!$A:$A,'Scoring_Config'!$D:$D,"Yes")="Yes",_xlfn.XLOOKUP("App_RangeGt1000",'Scoring_Config'!$A:$A,'Scoring_Config'!$C:$C,0),0),"False,0")</f>
        <v>0</v>
      </c>
      <c r="AW297" cm="1">
        <f t="array" ref="AW297">IF(FALSE,"True," &amp; IF(_xlfn.XLOOKUP("Action_IsDenyOrDrop",'Scoring_Config'!$A:$A,'Scoring_Config'!$D:$D,"Yes")="Yes",_xlfn.XLOOKUP("Action_IsDenyOrDrop",'Scoring_Config'!$A:$A,'Scoring_Config'!$C:$C,0),0),"False,0")</f>
        <v>0</v>
      </c>
      <c r="AX297" cm="1">
        <f t="array" ref="AX297">IF(LEFT(AW297,4)="True",0,(IF(LEFT(Y297,4)="True",IF(_xlfn.XLOOKUP("Src_IsAny",'Scoring_Config'!$A:$A,'Scoring_Config'!$D:$D,"Yes")="Yes",_xlfn.XLOOKUP("Src_IsAny",'Scoring_Config'!$A:$A,'Scoring_Config'!$C:$C,10),0),0)+IF(LEFT(Z297,4)="True",IF(_xlfn.XLOOKUP("Src_CIDR_Le_16",'Scoring_Config'!$A:$A,'Scoring_Config'!$D:$D,"Yes")="Yes",_xlfn.XLOOKUP("Src_CIDR_Le_16",'Scoring_Config'!$A:$A,'Scoring_Config'!$C:$C,10),0),0)+IF(LEFT(AA297,4)="True",IF(_xlfn.XLOOKUP("Src_CIDR_17_22",'Scoring_Config'!$A:$A,'Scoring_Config'!$D:$D,"Yes")="Yes",_xlfn.XLOOKUP("Src_CIDR_17_22",'Scoring_Config'!$A:$A,'Scoring_Config'!$C:$C,5),0),0)+IF(LEFT(AB297,4)="True",IF(_xlfn.XLOOKUP("Dst_IsAny",'Scoring_Config'!$A:$A,'Scoring_Config'!$D:$D,"Yes")="Yes",_xlfn.XLOOKUP("Dst_IsAny",'Scoring_Config'!$A:$A,'Scoring_Config'!$C:$C,10),0),0)+IF(LEFT(AC297,4)="True",IF(_xlfn.XLOOKUP("Dst_CIDR_Le_16",'Scoring_Config'!$A:$A,'Scoring_Config'!$D:$D,"Yes")="Yes",_xlfn.XLOOKUP("Dst_CIDR_Le_16",'Scoring_Config'!$A:$A,'Scoring_Config'!$C:$C,10),0),0)+IF(LEFT(AD297,4)="True",IF(_xlfn.XLOOKUP("Dst_CIDR_17_22",'Scoring_Config'!$A:$A,'Scoring_Config'!$D:$D,"Yes")="Yes",_xlfn.XLOOKUP("Dst_CIDR_17_22",'Scoring_Config'!$A:$A,'Scoring_Config'!$C:$C,5),0),0)+IF(LEFT(AE297,4)="True",IF(_xlfn.XLOOKUP("SrcZone_IsAny",'Scoring_Config'!$A:$A,'Scoring_Config'!$D:$D,"Yes")="Yes",_xlfn.XLOOKUP("SrcZone_IsAny",'Scoring_Config'!$A:$A,'Scoring_Config'!$C:$C,10),0),0)+IF(LEFT(AF297,4)="True",IF(_xlfn.XLOOKUP("DstZone_IsAny",'Scoring_Config'!$A:$A,'Scoring_Config'!$D:$D,"Yes")="Yes",_xlfn.XLOOKUP("DstZone_IsAny",'Scoring_Config'!$A:$A,'Scoring_Config'!$C:$C,10),0),0)+IF(LEFT(AG297,4)="True",IF(_xlfn.XLOOKUP("Service_Any_OR_RangeGt1000",'Scoring_Config'!$A:$A,'Scoring_Config'!$D:$D,"Yes")="Yes",_xlfn.XLOOKUP("Service_Any_OR_RangeGt1000",'Scoring_Config'!$A:$A,'Scoring_Config'!$C:$C,10),0),0)+IF(LEFT(AH297,4)="True",IF(_xlfn.XLOOKUP("App_Any_OR_RangeGt1000",'Scoring_Config'!$A:$A,'Scoring_Config'!$D:$D,"Yes")="Yes",_xlfn.XLOOKUP("App_Any_OR_RangeGt1000",'Scoring_Config'!$A:$A,'Scoring_Config'!$C:$C,10),0),0)+IF(LEFT(AI297,4)="True",IF(_xlfn.XLOOKUP("Service_Insecure_Match",'Scoring_Config'!$A:$A,'Scoring_Config'!$D:$D,"Yes")="Yes",_xlfn.XLOOKUP("Service_Insecure_Match",'Scoring_Config'!$A:$A,'Scoring_Config'!$C:$C,5),0),0)+IF(LEFT(AJ297,4)="True",IF(_xlfn.XLOOKUP("Risky_Inbound",'Scoring_Config'!$A:$A,'Scoring_Config'!$D:$D,"Yes")="Yes",_xlfn.XLOOKUP("Risky_Inbound",'Scoring_Config'!$A:$A,'Scoring_Config'!$C:$C,50),0),0)+IF(LEFT(AK297,4)="True",IF(_xlfn.XLOOKUP("Risky_Outbound",'Scoring_Config'!$A:$A,'Scoring_Config'!$D:$D,"Yes")="Yes",_xlfn.XLOOKUP("Risky_Outbound",'Scoring_Config'!$A:$A,'Scoring_Config'!$C:$C,25),0),0)+IF(LEFT(AZ297,4)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297,FIND(",",AL297)+1,100)),0)+IF(LEFT(AM297,4)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297,FIND(",",AN297)+1,100)),0)+IF(_xlfn.XLOOKUP("Profile_Scoring",'Scoring_Config'!$A:$A,'Scoring_Config'!$D:$D,"Yes")="Yes",VALUE(MID(AO297,FIND(",",AO297)+1,100)),0)+IF(_xlfn.XLOOKUP("Options_Scoring",'Scoring_Config'!$A:$A,'Scoring_Config'!$D:$D,"Yes")="Yes",VALUE(MID(AP297,FIND(",",AP297)+1,100)),0)))</f>
        <v>0</v>
      </c>
      <c r="AZ297" cm="1">
        <f t="array" ref="AZ297">IF(FALSE,"True," &amp; IF(_xlfn.XLOOKUP("Migrate_Insecure",'Scoring_Config'!$A:$A,'Scoring_Config'!$D:$D,"Yes")="Yes",_xlfn.XLOOKUP("Migrate_Insecure",'Scoring_Config'!$A:$A,'Scoring_Config'!$C:$C,10),0),"False,0")</f>
        <v>0</v>
      </c>
    </row>
    <row r="298" spans="1:52">
      <c r="A298" t="s">
        <v>1979</v>
      </c>
      <c r="B298" t="s">
        <v>2271</v>
      </c>
      <c r="C298" t="s">
        <v>3542</v>
      </c>
      <c r="D298" t="s">
        <v>3545</v>
      </c>
      <c r="E298" t="s">
        <v>3563</v>
      </c>
      <c r="F298" t="s">
        <v>3637</v>
      </c>
      <c r="G298" t="s">
        <v>232</v>
      </c>
      <c r="H298" t="s">
        <v>174</v>
      </c>
      <c r="I298" t="s">
        <v>3630</v>
      </c>
      <c r="J298" t="s">
        <v>932</v>
      </c>
      <c r="K298" t="s">
        <v>1759</v>
      </c>
      <c r="L298" t="s">
        <v>1327</v>
      </c>
      <c r="M298" t="s">
        <v>1974</v>
      </c>
      <c r="N298" t="s">
        <v>4315</v>
      </c>
      <c r="O298" t="s">
        <v>4319</v>
      </c>
      <c r="P298" t="s">
        <v>4323</v>
      </c>
      <c r="Q298" t="s">
        <v>4525</v>
      </c>
      <c r="R298" t="s">
        <v>5439</v>
      </c>
      <c r="S298" t="s">
        <v>4324</v>
      </c>
      <c r="T298" t="s">
        <v>5576</v>
      </c>
      <c r="U298" t="s">
        <v>6120</v>
      </c>
      <c r="Y298" cm="1">
        <f t="array" ref="Y298">IF(FALSE,"True," &amp; IF(_xlfn.XLOOKUP("Src_IsAny",'Scoring_Config'!$A:$A,'Scoring_Config'!$D:$D,"Yes")="Yes",_xlfn.XLOOKUP("Src_IsAny",'Scoring_Config'!$A:$A,'Scoring_Config'!$C:$C,10),0),"False,0")</f>
        <v>0</v>
      </c>
      <c r="Z298" cm="1">
        <f t="array" ref="Z298">IF(FALSE,"True," &amp; IF(_xlfn.XLOOKUP("Src_CIDR_Le_16",'Scoring_Config'!$A:$A,'Scoring_Config'!$D:$D,"Yes")="Yes",_xlfn.XLOOKUP("Src_CIDR_Le_16",'Scoring_Config'!$A:$A,'Scoring_Config'!$C:$C,10),0),"False,0")</f>
        <v>0</v>
      </c>
      <c r="AA298" cm="1">
        <f t="array" ref="AA298">IF(TRUE,"True," &amp; IF(_xlfn.XLOOKUP("Src_CIDR_17_22",'Scoring_Config'!$A:$A,'Scoring_Config'!$D:$D,"Yes")="Yes",_xlfn.XLOOKUP("Src_CIDR_17_22",'Scoring_Config'!$A:$A,'Scoring_Config'!$C:$C,5),0),"False,0")</f>
        <v>0</v>
      </c>
      <c r="AB298" cm="1">
        <f t="array" ref="AB298">IF(FALSE,"True," &amp; IF(_xlfn.XLOOKUP("Dst_IsAny",'Scoring_Config'!$A:$A,'Scoring_Config'!$D:$D,"Yes")="Yes",_xlfn.XLOOKUP("Dst_IsAny",'Scoring_Config'!$A:$A,'Scoring_Config'!$C:$C,10),0),"False,0")</f>
        <v>0</v>
      </c>
      <c r="AC298" cm="1">
        <f t="array" ref="AC298">IF(FALSE,"True," &amp; IF(_xlfn.XLOOKUP("Dst_CIDR_Le_16",'Scoring_Config'!$A:$A,'Scoring_Config'!$D:$D,"Yes")="Yes",_xlfn.XLOOKUP("Dst_CIDR_Le_16",'Scoring_Config'!$A:$A,'Scoring_Config'!$C:$C,10),0),"False,0")</f>
        <v>0</v>
      </c>
      <c r="AD298" cm="1">
        <f t="array" ref="AD298">IF(FALSE,"True," &amp; IF(_xlfn.XLOOKUP("Dst_CIDR_17_22",'Scoring_Config'!$A:$A,'Scoring_Config'!$D:$D,"Yes")="Yes",_xlfn.XLOOKUP("Dst_CIDR_17_22",'Scoring_Config'!$A:$A,'Scoring_Config'!$C:$C,5),0),"False,0")</f>
        <v>0</v>
      </c>
      <c r="AE298" cm="1">
        <f t="array" ref="AE298">IF(FALSE,"True," &amp; IF(_xlfn.XLOOKUP("SrcZone_IsAny",'Scoring_Config'!$A:$A,'Scoring_Config'!$D:$D,"Yes")="Yes",_xlfn.XLOOKUP("SrcZone_IsAny",'Scoring_Config'!$A:$A,'Scoring_Config'!$C:$C,10),0),"False,0")</f>
        <v>0</v>
      </c>
      <c r="AF298" cm="1">
        <f t="array" ref="AF298">IF(FALSE,"True," &amp; IF(_xlfn.XLOOKUP("DstZone_IsAny",'Scoring_Config'!$A:$A,'Scoring_Config'!$D:$D,"Yes")="Yes",_xlfn.XLOOKUP("DstZone_IsAny",'Scoring_Config'!$A:$A,'Scoring_Config'!$C:$C,10),0),"False,0")</f>
        <v>0</v>
      </c>
      <c r="AG298" cm="1">
        <f t="array" ref="AG29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98" cm="1">
        <f t="array" ref="AH298">IF(FALSE,"True," &amp; IF(_xlfn.XLOOKUP("App_Any_OR_RangeGt1000",'Scoring_Config'!$A:$A,'Scoring_Config'!$D:$D,"Yes")="Yes",_xlfn.XLOOKUP("App_Any_OR_RangeGt1000",'Scoring_Config'!$A:$A,'Scoring_Config'!$C:$C,10),0),"False,0")</f>
        <v>0</v>
      </c>
      <c r="AI298" cm="1">
        <f t="array" ref="AI298">IF(FALSE,"True," &amp; IF(_xlfn.XLOOKUP("Service_Insecure_Match",'Scoring_Config'!$A:$A,'Scoring_Config'!$D:$D,"Yes")="Yes",_xlfn.XLOOKUP("Service_Insecure_Match",'Scoring_Config'!$A:$A,'Scoring_Config'!$C:$C,5),0),"False,0")</f>
        <v>0</v>
      </c>
      <c r="AJ298" cm="1">
        <f t="array" ref="AJ298">IF(FALSE,"True," &amp; IF(_xlfn.XLOOKUP("Risky_Inbound",'Scoring_Config'!$A:$A,'Scoring_Config'!$D:$D,"Yes")="Yes",_xlfn.XLOOKUP("Risky_Inbound",'Scoring_Config'!$A:$A,'Scoring_Config'!$C:$C,50),0),"False,0")</f>
        <v>0</v>
      </c>
      <c r="AK298" cm="1">
        <f t="array" ref="AK298">IF(FALSE,"True," &amp; IF(_xlfn.XLOOKUP("Risky_Outbound",'Scoring_Config'!$A:$A,'Scoring_Config'!$D:$D,"Yes")="Yes",_xlfn.XLOOKUP("Risky_Outbound",'Scoring_Config'!$A:$A,'Scoring_Config'!$C:$C,25),0),"False,0")</f>
        <v>0</v>
      </c>
      <c r="AL298" t="s">
        <v>6699</v>
      </c>
      <c r="AM298" cm="1">
        <f t="array" ref="AM29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98" t="s">
        <v>6697</v>
      </c>
      <c r="AO298" t="s">
        <v>6697</v>
      </c>
      <c r="AP298" t="s">
        <v>6697</v>
      </c>
      <c r="AQ298" cm="1">
        <f t="array" ref="AQ298">IF(FALSE,"True," &amp; IF(_xlfn.XLOOKUP("Service_IsAny",'Scoring_Config'!$A:$A,'Scoring_Config'!$D:$D,"Yes")="Yes",_xlfn.XLOOKUP("Service_IsAny",'Scoring_Config'!$A:$A,'Scoring_Config'!$C:$C,0),0),"False,0")</f>
        <v>0</v>
      </c>
      <c r="AR298">
        <v>0</v>
      </c>
      <c r="AS298" cm="1">
        <f t="array" ref="AS298">IF(FALSE,"True," &amp; IF(_xlfn.XLOOKUP("Service_RangeGt1000",'Scoring_Config'!$A:$A,'Scoring_Config'!$D:$D,"Yes")="Yes",_xlfn.XLOOKUP("Service_RangeGt1000",'Scoring_Config'!$A:$A,'Scoring_Config'!$C:$C,0),0),"False,0")</f>
        <v>0</v>
      </c>
      <c r="AT298" cm="1">
        <f t="array" ref="AT298">IF(FALSE,"True," &amp; IF(_xlfn.XLOOKUP("App_IsAny",'Scoring_Config'!$A:$A,'Scoring_Config'!$D:$D,"Yes")="Yes",_xlfn.XLOOKUP("App_IsAny",'Scoring_Config'!$A:$A,'Scoring_Config'!$C:$C,0),0),"False,0")</f>
        <v>0</v>
      </c>
      <c r="AU298">
        <v>3</v>
      </c>
      <c r="AV298" cm="1">
        <f t="array" ref="AV298">IF(FALSE,"True," &amp; IF(_xlfn.XLOOKUP("App_RangeGt1000",'Scoring_Config'!$A:$A,'Scoring_Config'!$D:$D,"Yes")="Yes",_xlfn.XLOOKUP("App_RangeGt1000",'Scoring_Config'!$A:$A,'Scoring_Config'!$C:$C,0),0),"False,0")</f>
        <v>0</v>
      </c>
      <c r="AW298" cm="1">
        <f t="array" ref="AW298">IF(FALSE,"True," &amp; IF(_xlfn.XLOOKUP("Action_IsDenyOrDrop",'Scoring_Config'!$A:$A,'Scoring_Config'!$D:$D,"Yes")="Yes",_xlfn.XLOOKUP("Action_IsDenyOrDrop",'Scoring_Config'!$A:$A,'Scoring_Config'!$C:$C,0),0),"False,0")</f>
        <v>0</v>
      </c>
      <c r="AX298" cm="1">
        <f t="array" ref="AX298">IF(LEFT(AW298,4)="True",0,(IF(LEFT(Y298,4)="True",IF(_xlfn.XLOOKUP("Src_IsAny",'Scoring_Config'!$A:$A,'Scoring_Config'!$D:$D,"Yes")="Yes",_xlfn.XLOOKUP("Src_IsAny",'Scoring_Config'!$A:$A,'Scoring_Config'!$C:$C,10),0),0)+IF(LEFT(Z298,4)="True",IF(_xlfn.XLOOKUP("Src_CIDR_Le_16",'Scoring_Config'!$A:$A,'Scoring_Config'!$D:$D,"Yes")="Yes",_xlfn.XLOOKUP("Src_CIDR_Le_16",'Scoring_Config'!$A:$A,'Scoring_Config'!$C:$C,10),0),0)+IF(LEFT(AA298,4)="True",IF(_xlfn.XLOOKUP("Src_CIDR_17_22",'Scoring_Config'!$A:$A,'Scoring_Config'!$D:$D,"Yes")="Yes",_xlfn.XLOOKUP("Src_CIDR_17_22",'Scoring_Config'!$A:$A,'Scoring_Config'!$C:$C,5),0),0)+IF(LEFT(AB298,4)="True",IF(_xlfn.XLOOKUP("Dst_IsAny",'Scoring_Config'!$A:$A,'Scoring_Config'!$D:$D,"Yes")="Yes",_xlfn.XLOOKUP("Dst_IsAny",'Scoring_Config'!$A:$A,'Scoring_Config'!$C:$C,10),0),0)+IF(LEFT(AC298,4)="True",IF(_xlfn.XLOOKUP("Dst_CIDR_Le_16",'Scoring_Config'!$A:$A,'Scoring_Config'!$D:$D,"Yes")="Yes",_xlfn.XLOOKUP("Dst_CIDR_Le_16",'Scoring_Config'!$A:$A,'Scoring_Config'!$C:$C,10),0),0)+IF(LEFT(AD298,4)="True",IF(_xlfn.XLOOKUP("Dst_CIDR_17_22",'Scoring_Config'!$A:$A,'Scoring_Config'!$D:$D,"Yes")="Yes",_xlfn.XLOOKUP("Dst_CIDR_17_22",'Scoring_Config'!$A:$A,'Scoring_Config'!$C:$C,5),0),0)+IF(LEFT(AE298,4)="True",IF(_xlfn.XLOOKUP("SrcZone_IsAny",'Scoring_Config'!$A:$A,'Scoring_Config'!$D:$D,"Yes")="Yes",_xlfn.XLOOKUP("SrcZone_IsAny",'Scoring_Config'!$A:$A,'Scoring_Config'!$C:$C,10),0),0)+IF(LEFT(AF298,4)="True",IF(_xlfn.XLOOKUP("DstZone_IsAny",'Scoring_Config'!$A:$A,'Scoring_Config'!$D:$D,"Yes")="Yes",_xlfn.XLOOKUP("DstZone_IsAny",'Scoring_Config'!$A:$A,'Scoring_Config'!$C:$C,10),0),0)+IF(LEFT(AG298,4)="True",IF(_xlfn.XLOOKUP("Service_Any_OR_RangeGt1000",'Scoring_Config'!$A:$A,'Scoring_Config'!$D:$D,"Yes")="Yes",_xlfn.XLOOKUP("Service_Any_OR_RangeGt1000",'Scoring_Config'!$A:$A,'Scoring_Config'!$C:$C,10),0),0)+IF(LEFT(AH298,4)="True",IF(_xlfn.XLOOKUP("App_Any_OR_RangeGt1000",'Scoring_Config'!$A:$A,'Scoring_Config'!$D:$D,"Yes")="Yes",_xlfn.XLOOKUP("App_Any_OR_RangeGt1000",'Scoring_Config'!$A:$A,'Scoring_Config'!$C:$C,10),0),0)+IF(LEFT(AI298,4)="True",IF(_xlfn.XLOOKUP("Service_Insecure_Match",'Scoring_Config'!$A:$A,'Scoring_Config'!$D:$D,"Yes")="Yes",_xlfn.XLOOKUP("Service_Insecure_Match",'Scoring_Config'!$A:$A,'Scoring_Config'!$C:$C,5),0),0)+IF(LEFT(AJ298,4)="True",IF(_xlfn.XLOOKUP("Risky_Inbound",'Scoring_Config'!$A:$A,'Scoring_Config'!$D:$D,"Yes")="Yes",_xlfn.XLOOKUP("Risky_Inbound",'Scoring_Config'!$A:$A,'Scoring_Config'!$C:$C,50),0),0)+IF(LEFT(AK298,4)="True",IF(_xlfn.XLOOKUP("Risky_Outbound",'Scoring_Config'!$A:$A,'Scoring_Config'!$D:$D,"Yes")="Yes",_xlfn.XLOOKUP("Risky_Outbound",'Scoring_Config'!$A:$A,'Scoring_Config'!$C:$C,25),0),0)+IF(LEFT(AZ298,4)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298,FIND(",",AL298)+1,100)),0)+IF(LEFT(AM298,4)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298,FIND(",",AN298)+1,100)),0)+IF(_xlfn.XLOOKUP("Profile_Scoring",'Scoring_Config'!$A:$A,'Scoring_Config'!$D:$D,"Yes")="Yes",VALUE(MID(AO298,FIND(",",AO298)+1,100)),0)+IF(_xlfn.XLOOKUP("Options_Scoring",'Scoring_Config'!$A:$A,'Scoring_Config'!$D:$D,"Yes")="Yes",VALUE(MID(AP298,FIND(",",AP298)+1,100)),0)))</f>
        <v>0</v>
      </c>
      <c r="AZ298" cm="1">
        <f t="array" ref="AZ298">IF(FALSE,"True," &amp; IF(_xlfn.XLOOKUP("Migrate_Insecure",'Scoring_Config'!$A:$A,'Scoring_Config'!$D:$D,"Yes")="Yes",_xlfn.XLOOKUP("Migrate_Insecure",'Scoring_Config'!$A:$A,'Scoring_Config'!$C:$C,10),0),"False,0")</f>
        <v>0</v>
      </c>
    </row>
    <row r="299" spans="1:52">
      <c r="A299" t="s">
        <v>1979</v>
      </c>
      <c r="B299" t="s">
        <v>2272</v>
      </c>
      <c r="C299" t="s">
        <v>3542</v>
      </c>
      <c r="D299" t="s">
        <v>3545</v>
      </c>
      <c r="E299" t="s">
        <v>3563</v>
      </c>
      <c r="F299" t="s">
        <v>3608</v>
      </c>
      <c r="G299" t="s">
        <v>230</v>
      </c>
      <c r="H299" t="s">
        <v>174</v>
      </c>
      <c r="I299" t="s">
        <v>3608</v>
      </c>
      <c r="J299" t="s">
        <v>230</v>
      </c>
      <c r="K299" t="s">
        <v>1760</v>
      </c>
      <c r="L299" t="s">
        <v>1327</v>
      </c>
      <c r="M299" t="s">
        <v>1974</v>
      </c>
      <c r="N299" t="s">
        <v>4315</v>
      </c>
      <c r="O299" t="s">
        <v>4319</v>
      </c>
      <c r="P299" t="s">
        <v>4322</v>
      </c>
      <c r="Q299" t="s">
        <v>4526</v>
      </c>
      <c r="R299" t="s">
        <v>5442</v>
      </c>
      <c r="S299" t="s">
        <v>5440</v>
      </c>
      <c r="T299" t="s">
        <v>5642</v>
      </c>
      <c r="U299" t="s">
        <v>5955</v>
      </c>
      <c r="Y299" cm="1">
        <f t="array" ref="Y299">IF(FALSE,"True," &amp; IF(_xlfn.XLOOKUP("Src_IsAny",'Scoring_Config'!$A:$A,'Scoring_Config'!$D:$D,"Yes")="Yes",_xlfn.XLOOKUP("Src_IsAny",'Scoring_Config'!$A:$A,'Scoring_Config'!$C:$C,10),0),"False,0")</f>
        <v>0</v>
      </c>
      <c r="Z299" cm="1">
        <f t="array" ref="Z299">IF(FALSE,"True," &amp; IF(_xlfn.XLOOKUP("Src_CIDR_Le_16",'Scoring_Config'!$A:$A,'Scoring_Config'!$D:$D,"Yes")="Yes",_xlfn.XLOOKUP("Src_CIDR_Le_16",'Scoring_Config'!$A:$A,'Scoring_Config'!$C:$C,10),0),"False,0")</f>
        <v>0</v>
      </c>
      <c r="AA299" cm="1">
        <f t="array" ref="AA299">IF(FALSE,"True," &amp; IF(_xlfn.XLOOKUP("Src_CIDR_17_22",'Scoring_Config'!$A:$A,'Scoring_Config'!$D:$D,"Yes")="Yes",_xlfn.XLOOKUP("Src_CIDR_17_22",'Scoring_Config'!$A:$A,'Scoring_Config'!$C:$C,5),0),"False,0")</f>
        <v>0</v>
      </c>
      <c r="AB299" cm="1">
        <f t="array" ref="AB299">IF(FALSE,"True," &amp; IF(_xlfn.XLOOKUP("Dst_IsAny",'Scoring_Config'!$A:$A,'Scoring_Config'!$D:$D,"Yes")="Yes",_xlfn.XLOOKUP("Dst_IsAny",'Scoring_Config'!$A:$A,'Scoring_Config'!$C:$C,10),0),"False,0")</f>
        <v>0</v>
      </c>
      <c r="AC299" cm="1">
        <f t="array" ref="AC299">IF(FALSE,"True," &amp; IF(_xlfn.XLOOKUP("Dst_CIDR_Le_16",'Scoring_Config'!$A:$A,'Scoring_Config'!$D:$D,"Yes")="Yes",_xlfn.XLOOKUP("Dst_CIDR_Le_16",'Scoring_Config'!$A:$A,'Scoring_Config'!$C:$C,10),0),"False,0")</f>
        <v>0</v>
      </c>
      <c r="AD299" cm="1">
        <f t="array" ref="AD299">IF(FALSE,"True," &amp; IF(_xlfn.XLOOKUP("Dst_CIDR_17_22",'Scoring_Config'!$A:$A,'Scoring_Config'!$D:$D,"Yes")="Yes",_xlfn.XLOOKUP("Dst_CIDR_17_22",'Scoring_Config'!$A:$A,'Scoring_Config'!$C:$C,5),0),"False,0")</f>
        <v>0</v>
      </c>
      <c r="AE299" cm="1">
        <f t="array" ref="AE299">IF(FALSE,"True," &amp; IF(_xlfn.XLOOKUP("SrcZone_IsAny",'Scoring_Config'!$A:$A,'Scoring_Config'!$D:$D,"Yes")="Yes",_xlfn.XLOOKUP("SrcZone_IsAny",'Scoring_Config'!$A:$A,'Scoring_Config'!$C:$C,10),0),"False,0")</f>
        <v>0</v>
      </c>
      <c r="AF299" cm="1">
        <f t="array" ref="AF299">IF(FALSE,"True," &amp; IF(_xlfn.XLOOKUP("DstZone_IsAny",'Scoring_Config'!$A:$A,'Scoring_Config'!$D:$D,"Yes")="Yes",_xlfn.XLOOKUP("DstZone_IsAny",'Scoring_Config'!$A:$A,'Scoring_Config'!$C:$C,10),0),"False,0")</f>
        <v>0</v>
      </c>
      <c r="AG299" cm="1">
        <f t="array" ref="AG29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299" cm="1">
        <f t="array" ref="AH299">IF(FALSE,"True," &amp; IF(_xlfn.XLOOKUP("App_Any_OR_RangeGt1000",'Scoring_Config'!$A:$A,'Scoring_Config'!$D:$D,"Yes")="Yes",_xlfn.XLOOKUP("App_Any_OR_RangeGt1000",'Scoring_Config'!$A:$A,'Scoring_Config'!$C:$C,10),0),"False,0")</f>
        <v>0</v>
      </c>
      <c r="AI299" cm="1">
        <f t="array" ref="AI299">IF(FALSE,"True," &amp; IF(_xlfn.XLOOKUP("Service_Insecure_Match",'Scoring_Config'!$A:$A,'Scoring_Config'!$D:$D,"Yes")="Yes",_xlfn.XLOOKUP("Service_Insecure_Match",'Scoring_Config'!$A:$A,'Scoring_Config'!$C:$C,5),0),"False,0")</f>
        <v>0</v>
      </c>
      <c r="AJ299" cm="1">
        <f t="array" ref="AJ299">IF(FALSE,"True," &amp; IF(_xlfn.XLOOKUP("Risky_Inbound",'Scoring_Config'!$A:$A,'Scoring_Config'!$D:$D,"Yes")="Yes",_xlfn.XLOOKUP("Risky_Inbound",'Scoring_Config'!$A:$A,'Scoring_Config'!$C:$C,50),0),"False,0")</f>
        <v>0</v>
      </c>
      <c r="AK299" cm="1">
        <f t="array" ref="AK299">IF(FALSE,"True," &amp; IF(_xlfn.XLOOKUP("Risky_Outbound",'Scoring_Config'!$A:$A,'Scoring_Config'!$D:$D,"Yes")="Yes",_xlfn.XLOOKUP("Risky_Outbound",'Scoring_Config'!$A:$A,'Scoring_Config'!$C:$C,25),0),"False,0")</f>
        <v>0</v>
      </c>
      <c r="AL299" t="s">
        <v>6697</v>
      </c>
      <c r="AM299" cm="1">
        <f t="array" ref="AM29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299" t="s">
        <v>6697</v>
      </c>
      <c r="AO299" t="s">
        <v>6697</v>
      </c>
      <c r="AP299" t="s">
        <v>6697</v>
      </c>
      <c r="AQ299" cm="1">
        <f t="array" ref="AQ299">IF(FALSE,"True," &amp; IF(_xlfn.XLOOKUP("Service_IsAny",'Scoring_Config'!$A:$A,'Scoring_Config'!$D:$D,"Yes")="Yes",_xlfn.XLOOKUP("Service_IsAny",'Scoring_Config'!$A:$A,'Scoring_Config'!$C:$C,0),0),"False,0")</f>
        <v>0</v>
      </c>
      <c r="AR299">
        <v>0</v>
      </c>
      <c r="AS299" cm="1">
        <f t="array" ref="AS299">IF(FALSE,"True," &amp; IF(_xlfn.XLOOKUP("Service_RangeGt1000",'Scoring_Config'!$A:$A,'Scoring_Config'!$D:$D,"Yes")="Yes",_xlfn.XLOOKUP("Service_RangeGt1000",'Scoring_Config'!$A:$A,'Scoring_Config'!$C:$C,0),0),"False,0")</f>
        <v>0</v>
      </c>
      <c r="AT299" cm="1">
        <f t="array" ref="AT299">IF(FALSE,"True," &amp; IF(_xlfn.XLOOKUP("App_IsAny",'Scoring_Config'!$A:$A,'Scoring_Config'!$D:$D,"Yes")="Yes",_xlfn.XLOOKUP("App_IsAny",'Scoring_Config'!$A:$A,'Scoring_Config'!$C:$C,0),0),"False,0")</f>
        <v>0</v>
      </c>
      <c r="AU299">
        <v>11</v>
      </c>
      <c r="AV299" cm="1">
        <f t="array" ref="AV299">IF(FALSE,"True," &amp; IF(_xlfn.XLOOKUP("App_RangeGt1000",'Scoring_Config'!$A:$A,'Scoring_Config'!$D:$D,"Yes")="Yes",_xlfn.XLOOKUP("App_RangeGt1000",'Scoring_Config'!$A:$A,'Scoring_Config'!$C:$C,0),0),"False,0")</f>
        <v>0</v>
      </c>
      <c r="AW299" cm="1">
        <f t="array" ref="AW299">IF(FALSE,"True," &amp; IF(_xlfn.XLOOKUP("Action_IsDenyOrDrop",'Scoring_Config'!$A:$A,'Scoring_Config'!$D:$D,"Yes")="Yes",_xlfn.XLOOKUP("Action_IsDenyOrDrop",'Scoring_Config'!$A:$A,'Scoring_Config'!$C:$C,0),0),"False,0")</f>
        <v>0</v>
      </c>
      <c r="AX299" cm="1">
        <f t="array" ref="AX299">IF(LEFT(AW299,4)="True",0,(IF(LEFT(Y299,4)="True",IF(_xlfn.XLOOKUP("Src_IsAny",'Scoring_Config'!$A:$A,'Scoring_Config'!$D:$D,"Yes")="Yes",_xlfn.XLOOKUP("Src_IsAny",'Scoring_Config'!$A:$A,'Scoring_Config'!$C:$C,10),0),0)+IF(LEFT(Z299,4)="True",IF(_xlfn.XLOOKUP("Src_CIDR_Le_16",'Scoring_Config'!$A:$A,'Scoring_Config'!$D:$D,"Yes")="Yes",_xlfn.XLOOKUP("Src_CIDR_Le_16",'Scoring_Config'!$A:$A,'Scoring_Config'!$C:$C,10),0),0)+IF(LEFT(AA299,4)="True",IF(_xlfn.XLOOKUP("Src_CIDR_17_22",'Scoring_Config'!$A:$A,'Scoring_Config'!$D:$D,"Yes")="Yes",_xlfn.XLOOKUP("Src_CIDR_17_22",'Scoring_Config'!$A:$A,'Scoring_Config'!$C:$C,5),0),0)+IF(LEFT(AB299,4)="True",IF(_xlfn.XLOOKUP("Dst_IsAny",'Scoring_Config'!$A:$A,'Scoring_Config'!$D:$D,"Yes")="Yes",_xlfn.XLOOKUP("Dst_IsAny",'Scoring_Config'!$A:$A,'Scoring_Config'!$C:$C,10),0),0)+IF(LEFT(AC299,4)="True",IF(_xlfn.XLOOKUP("Dst_CIDR_Le_16",'Scoring_Config'!$A:$A,'Scoring_Config'!$D:$D,"Yes")="Yes",_xlfn.XLOOKUP("Dst_CIDR_Le_16",'Scoring_Config'!$A:$A,'Scoring_Config'!$C:$C,10),0),0)+IF(LEFT(AD299,4)="True",IF(_xlfn.XLOOKUP("Dst_CIDR_17_22",'Scoring_Config'!$A:$A,'Scoring_Config'!$D:$D,"Yes")="Yes",_xlfn.XLOOKUP("Dst_CIDR_17_22",'Scoring_Config'!$A:$A,'Scoring_Config'!$C:$C,5),0),0)+IF(LEFT(AE299,4)="True",IF(_xlfn.XLOOKUP("SrcZone_IsAny",'Scoring_Config'!$A:$A,'Scoring_Config'!$D:$D,"Yes")="Yes",_xlfn.XLOOKUP("SrcZone_IsAny",'Scoring_Config'!$A:$A,'Scoring_Config'!$C:$C,10),0),0)+IF(LEFT(AF299,4)="True",IF(_xlfn.XLOOKUP("DstZone_IsAny",'Scoring_Config'!$A:$A,'Scoring_Config'!$D:$D,"Yes")="Yes",_xlfn.XLOOKUP("DstZone_IsAny",'Scoring_Config'!$A:$A,'Scoring_Config'!$C:$C,10),0),0)+IF(LEFT(AG299,4)="True",IF(_xlfn.XLOOKUP("Service_Any_OR_RangeGt1000",'Scoring_Config'!$A:$A,'Scoring_Config'!$D:$D,"Yes")="Yes",_xlfn.XLOOKUP("Service_Any_OR_RangeGt1000",'Scoring_Config'!$A:$A,'Scoring_Config'!$C:$C,10),0),0)+IF(LEFT(AH299,4)="True",IF(_xlfn.XLOOKUP("App_Any_OR_RangeGt1000",'Scoring_Config'!$A:$A,'Scoring_Config'!$D:$D,"Yes")="Yes",_xlfn.XLOOKUP("App_Any_OR_RangeGt1000",'Scoring_Config'!$A:$A,'Scoring_Config'!$C:$C,10),0),0)+IF(LEFT(AI299,4)="True",IF(_xlfn.XLOOKUP("Service_Insecure_Match",'Scoring_Config'!$A:$A,'Scoring_Config'!$D:$D,"Yes")="Yes",_xlfn.XLOOKUP("Service_Insecure_Match",'Scoring_Config'!$A:$A,'Scoring_Config'!$C:$C,5),0),0)+IF(LEFT(AJ299,4)="True",IF(_xlfn.XLOOKUP("Risky_Inbound",'Scoring_Config'!$A:$A,'Scoring_Config'!$D:$D,"Yes")="Yes",_xlfn.XLOOKUP("Risky_Inbound",'Scoring_Config'!$A:$A,'Scoring_Config'!$C:$C,50),0),0)+IF(LEFT(AK299,4)="True",IF(_xlfn.XLOOKUP("Risky_Outbound",'Scoring_Config'!$A:$A,'Scoring_Config'!$D:$D,"Yes")="Yes",_xlfn.XLOOKUP("Risky_Outbound",'Scoring_Config'!$A:$A,'Scoring_Config'!$C:$C,25),0),0)+IF(LEFT(AZ299,4)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299,FIND(",",AL299)+1,100)),0)+IF(LEFT(AM299,4)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299,FIND(",",AN299)+1,100)),0)+IF(_xlfn.XLOOKUP("Profile_Scoring",'Scoring_Config'!$A:$A,'Scoring_Config'!$D:$D,"Yes")="Yes",VALUE(MID(AO299,FIND(",",AO299)+1,100)),0)+IF(_xlfn.XLOOKUP("Options_Scoring",'Scoring_Config'!$A:$A,'Scoring_Config'!$D:$D,"Yes")="Yes",VALUE(MID(AP299,FIND(",",AP299)+1,100)),0)))</f>
        <v>0</v>
      </c>
      <c r="AZ299" cm="1">
        <f t="array" ref="AZ299">IF(FALSE,"True," &amp; IF(_xlfn.XLOOKUP("Migrate_Insecure",'Scoring_Config'!$A:$A,'Scoring_Config'!$D:$D,"Yes")="Yes",_xlfn.XLOOKUP("Migrate_Insecure",'Scoring_Config'!$A:$A,'Scoring_Config'!$C:$C,10),0),"False,0")</f>
        <v>0</v>
      </c>
    </row>
    <row r="300" spans="1:52">
      <c r="A300" t="s">
        <v>1979</v>
      </c>
      <c r="B300" t="s">
        <v>2273</v>
      </c>
      <c r="C300" t="s">
        <v>3542</v>
      </c>
      <c r="D300" t="s">
        <v>3547</v>
      </c>
      <c r="E300" t="s">
        <v>3563</v>
      </c>
      <c r="F300" t="s">
        <v>3608</v>
      </c>
      <c r="G300" t="s">
        <v>230</v>
      </c>
      <c r="H300" t="s">
        <v>174</v>
      </c>
      <c r="I300" t="s">
        <v>3608</v>
      </c>
      <c r="J300" t="s">
        <v>230</v>
      </c>
      <c r="K300" t="s">
        <v>174</v>
      </c>
      <c r="L300" t="s">
        <v>1391</v>
      </c>
      <c r="M300" t="s">
        <v>1974</v>
      </c>
      <c r="N300" t="s">
        <v>4315</v>
      </c>
      <c r="O300" t="s">
        <v>4319</v>
      </c>
      <c r="P300" t="s">
        <v>4322</v>
      </c>
      <c r="Q300" t="s">
        <v>4527</v>
      </c>
      <c r="R300" t="s">
        <v>5449</v>
      </c>
      <c r="S300" t="s">
        <v>5489</v>
      </c>
      <c r="T300" t="s">
        <v>5642</v>
      </c>
      <c r="U300" t="s">
        <v>5955</v>
      </c>
      <c r="Y300" cm="1">
        <f t="array" ref="Y300">IF(FALSE,"True," &amp; IF(_xlfn.XLOOKUP("Src_IsAny",'Scoring_Config'!$A:$A,'Scoring_Config'!$D:$D,"Yes")="Yes",_xlfn.XLOOKUP("Src_IsAny",'Scoring_Config'!$A:$A,'Scoring_Config'!$C:$C,10),0),"False,0")</f>
        <v>0</v>
      </c>
      <c r="Z300" cm="1">
        <f t="array" ref="Z300">IF(FALSE,"True," &amp; IF(_xlfn.XLOOKUP("Src_CIDR_Le_16",'Scoring_Config'!$A:$A,'Scoring_Config'!$D:$D,"Yes")="Yes",_xlfn.XLOOKUP("Src_CIDR_Le_16",'Scoring_Config'!$A:$A,'Scoring_Config'!$C:$C,10),0),"False,0")</f>
        <v>0</v>
      </c>
      <c r="AA300" cm="1">
        <f t="array" ref="AA300">IF(FALSE,"True," &amp; IF(_xlfn.XLOOKUP("Src_CIDR_17_22",'Scoring_Config'!$A:$A,'Scoring_Config'!$D:$D,"Yes")="Yes",_xlfn.XLOOKUP("Src_CIDR_17_22",'Scoring_Config'!$A:$A,'Scoring_Config'!$C:$C,5),0),"False,0")</f>
        <v>0</v>
      </c>
      <c r="AB300" cm="1">
        <f t="array" ref="AB300">IF(FALSE,"True," &amp; IF(_xlfn.XLOOKUP("Dst_IsAny",'Scoring_Config'!$A:$A,'Scoring_Config'!$D:$D,"Yes")="Yes",_xlfn.XLOOKUP("Dst_IsAny",'Scoring_Config'!$A:$A,'Scoring_Config'!$C:$C,10),0),"False,0")</f>
        <v>0</v>
      </c>
      <c r="AC300" cm="1">
        <f t="array" ref="AC300">IF(FALSE,"True," &amp; IF(_xlfn.XLOOKUP("Dst_CIDR_Le_16",'Scoring_Config'!$A:$A,'Scoring_Config'!$D:$D,"Yes")="Yes",_xlfn.XLOOKUP("Dst_CIDR_Le_16",'Scoring_Config'!$A:$A,'Scoring_Config'!$C:$C,10),0),"False,0")</f>
        <v>0</v>
      </c>
      <c r="AD300" cm="1">
        <f t="array" ref="AD300">IF(FALSE,"True," &amp; IF(_xlfn.XLOOKUP("Dst_CIDR_17_22",'Scoring_Config'!$A:$A,'Scoring_Config'!$D:$D,"Yes")="Yes",_xlfn.XLOOKUP("Dst_CIDR_17_22",'Scoring_Config'!$A:$A,'Scoring_Config'!$C:$C,5),0),"False,0")</f>
        <v>0</v>
      </c>
      <c r="AE300" cm="1">
        <f t="array" ref="AE300">IF(FALSE,"True," &amp; IF(_xlfn.XLOOKUP("SrcZone_IsAny",'Scoring_Config'!$A:$A,'Scoring_Config'!$D:$D,"Yes")="Yes",_xlfn.XLOOKUP("SrcZone_IsAny",'Scoring_Config'!$A:$A,'Scoring_Config'!$C:$C,10),0),"False,0")</f>
        <v>0</v>
      </c>
      <c r="AF300" cm="1">
        <f t="array" ref="AF300">IF(FALSE,"True," &amp; IF(_xlfn.XLOOKUP("DstZone_IsAny",'Scoring_Config'!$A:$A,'Scoring_Config'!$D:$D,"Yes")="Yes",_xlfn.XLOOKUP("DstZone_IsAny",'Scoring_Config'!$A:$A,'Scoring_Config'!$C:$C,10),0),"False,0")</f>
        <v>0</v>
      </c>
      <c r="AG300" cm="1">
        <f t="array" ref="AG30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00" cm="1">
        <f t="array" ref="AH300">IF(TRUE,"True," &amp; IF(_xlfn.XLOOKUP("App_Any_OR_RangeGt1000",'Scoring_Config'!$A:$A,'Scoring_Config'!$D:$D,"Yes")="Yes",_xlfn.XLOOKUP("App_Any_OR_RangeGt1000",'Scoring_Config'!$A:$A,'Scoring_Config'!$C:$C,10),0),"False,0")</f>
        <v>0</v>
      </c>
      <c r="AI300" cm="1">
        <f t="array" ref="AI300">IF(FALSE,"True," &amp; IF(_xlfn.XLOOKUP("Service_Insecure_Match",'Scoring_Config'!$A:$A,'Scoring_Config'!$D:$D,"Yes")="Yes",_xlfn.XLOOKUP("Service_Insecure_Match",'Scoring_Config'!$A:$A,'Scoring_Config'!$C:$C,5),0),"False,0")</f>
        <v>0</v>
      </c>
      <c r="AJ300" cm="1">
        <f t="array" ref="AJ300">IF(FALSE,"True," &amp; IF(_xlfn.XLOOKUP("Risky_Inbound",'Scoring_Config'!$A:$A,'Scoring_Config'!$D:$D,"Yes")="Yes",_xlfn.XLOOKUP("Risky_Inbound",'Scoring_Config'!$A:$A,'Scoring_Config'!$C:$C,50),0),"False,0")</f>
        <v>0</v>
      </c>
      <c r="AK300" cm="1">
        <f t="array" ref="AK300">IF(FALSE,"True," &amp; IF(_xlfn.XLOOKUP("Risky_Outbound",'Scoring_Config'!$A:$A,'Scoring_Config'!$D:$D,"Yes")="Yes",_xlfn.XLOOKUP("Risky_Outbound",'Scoring_Config'!$A:$A,'Scoring_Config'!$C:$C,25),0),"False,0")</f>
        <v>0</v>
      </c>
      <c r="AL300" t="s">
        <v>6697</v>
      </c>
      <c r="AM300" cm="1">
        <f t="array" ref="AM30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00" t="s">
        <v>6697</v>
      </c>
      <c r="AO300" t="s">
        <v>6697</v>
      </c>
      <c r="AP300" t="s">
        <v>6697</v>
      </c>
      <c r="AQ300" cm="1">
        <f t="array" ref="AQ300">IF(FALSE,"True," &amp; IF(_xlfn.XLOOKUP("Service_IsAny",'Scoring_Config'!$A:$A,'Scoring_Config'!$D:$D,"Yes")="Yes",_xlfn.XLOOKUP("Service_IsAny",'Scoring_Config'!$A:$A,'Scoring_Config'!$C:$C,0),0),"False,0")</f>
        <v>0</v>
      </c>
      <c r="AR300">
        <v>2</v>
      </c>
      <c r="AS300" cm="1">
        <f t="array" ref="AS300">IF(FALSE,"True," &amp; IF(_xlfn.XLOOKUP("Service_RangeGt1000",'Scoring_Config'!$A:$A,'Scoring_Config'!$D:$D,"Yes")="Yes",_xlfn.XLOOKUP("Service_RangeGt1000",'Scoring_Config'!$A:$A,'Scoring_Config'!$C:$C,0),0),"False,0")</f>
        <v>0</v>
      </c>
      <c r="AT300" cm="1">
        <f t="array" ref="AT300">IF(TRUE,"True," &amp; IF(_xlfn.XLOOKUP("App_IsAny",'Scoring_Config'!$A:$A,'Scoring_Config'!$D:$D,"Yes")="Yes",_xlfn.XLOOKUP("App_IsAny",'Scoring_Config'!$A:$A,'Scoring_Config'!$C:$C,0),0),"False,0")</f>
        <v>0</v>
      </c>
      <c r="AU300">
        <v>65535</v>
      </c>
      <c r="AV300" cm="1">
        <f t="array" ref="AV300">IF(TRUE,"True," &amp; IF(_xlfn.XLOOKUP("App_RangeGt1000",'Scoring_Config'!$A:$A,'Scoring_Config'!$D:$D,"Yes")="Yes",_xlfn.XLOOKUP("App_RangeGt1000",'Scoring_Config'!$A:$A,'Scoring_Config'!$C:$C,0),0),"False,0")</f>
        <v>0</v>
      </c>
      <c r="AW300" cm="1">
        <f t="array" ref="AW300">IF(FALSE,"True," &amp; IF(_xlfn.XLOOKUP("Action_IsDenyOrDrop",'Scoring_Config'!$A:$A,'Scoring_Config'!$D:$D,"Yes")="Yes",_xlfn.XLOOKUP("Action_IsDenyOrDrop",'Scoring_Config'!$A:$A,'Scoring_Config'!$C:$C,0),0),"False,0")</f>
        <v>0</v>
      </c>
      <c r="AX300" cm="1">
        <f t="array" ref="AX300">IF(LEFT(AW300,4)="True",0,(IF(LEFT(Y300,4)="True",IF(_xlfn.XLOOKUP("Src_IsAny",'Scoring_Config'!$A:$A,'Scoring_Config'!$D:$D,"Yes")="Yes",_xlfn.XLOOKUP("Src_IsAny",'Scoring_Config'!$A:$A,'Scoring_Config'!$C:$C,10),0),0)+IF(LEFT(Z300,4)="True",IF(_xlfn.XLOOKUP("Src_CIDR_Le_16",'Scoring_Config'!$A:$A,'Scoring_Config'!$D:$D,"Yes")="Yes",_xlfn.XLOOKUP("Src_CIDR_Le_16",'Scoring_Config'!$A:$A,'Scoring_Config'!$C:$C,10),0),0)+IF(LEFT(AA300,4)="True",IF(_xlfn.XLOOKUP("Src_CIDR_17_22",'Scoring_Config'!$A:$A,'Scoring_Config'!$D:$D,"Yes")="Yes",_xlfn.XLOOKUP("Src_CIDR_17_22",'Scoring_Config'!$A:$A,'Scoring_Config'!$C:$C,5),0),0)+IF(LEFT(AB300,4)="True",IF(_xlfn.XLOOKUP("Dst_IsAny",'Scoring_Config'!$A:$A,'Scoring_Config'!$D:$D,"Yes")="Yes",_xlfn.XLOOKUP("Dst_IsAny",'Scoring_Config'!$A:$A,'Scoring_Config'!$C:$C,10),0),0)+IF(LEFT(AC300,4)="True",IF(_xlfn.XLOOKUP("Dst_CIDR_Le_16",'Scoring_Config'!$A:$A,'Scoring_Config'!$D:$D,"Yes")="Yes",_xlfn.XLOOKUP("Dst_CIDR_Le_16",'Scoring_Config'!$A:$A,'Scoring_Config'!$C:$C,10),0),0)+IF(LEFT(AD300,4)="True",IF(_xlfn.XLOOKUP("Dst_CIDR_17_22",'Scoring_Config'!$A:$A,'Scoring_Config'!$D:$D,"Yes")="Yes",_xlfn.XLOOKUP("Dst_CIDR_17_22",'Scoring_Config'!$A:$A,'Scoring_Config'!$C:$C,5),0),0)+IF(LEFT(AE300,4)="True",IF(_xlfn.XLOOKUP("SrcZone_IsAny",'Scoring_Config'!$A:$A,'Scoring_Config'!$D:$D,"Yes")="Yes",_xlfn.XLOOKUP("SrcZone_IsAny",'Scoring_Config'!$A:$A,'Scoring_Config'!$C:$C,10),0),0)+IF(LEFT(AF300,4)="True",IF(_xlfn.XLOOKUP("DstZone_IsAny",'Scoring_Config'!$A:$A,'Scoring_Config'!$D:$D,"Yes")="Yes",_xlfn.XLOOKUP("DstZone_IsAny",'Scoring_Config'!$A:$A,'Scoring_Config'!$C:$C,10),0),0)+IF(LEFT(AG300,4)="True",IF(_xlfn.XLOOKUP("Service_Any_OR_RangeGt1000",'Scoring_Config'!$A:$A,'Scoring_Config'!$D:$D,"Yes")="Yes",_xlfn.XLOOKUP("Service_Any_OR_RangeGt1000",'Scoring_Config'!$A:$A,'Scoring_Config'!$C:$C,10),0),0)+IF(LEFT(AH300,4)="True",IF(_xlfn.XLOOKUP("App_Any_OR_RangeGt1000",'Scoring_Config'!$A:$A,'Scoring_Config'!$D:$D,"Yes")="Yes",_xlfn.XLOOKUP("App_Any_OR_RangeGt1000",'Scoring_Config'!$A:$A,'Scoring_Config'!$C:$C,10),0),0)+IF(LEFT(AI300,4)="True",IF(_xlfn.XLOOKUP("Service_Insecure_Match",'Scoring_Config'!$A:$A,'Scoring_Config'!$D:$D,"Yes")="Yes",_xlfn.XLOOKUP("Service_Insecure_Match",'Scoring_Config'!$A:$A,'Scoring_Config'!$C:$C,5),0),0)+IF(LEFT(AJ300,4)="True",IF(_xlfn.XLOOKUP("Risky_Inbound",'Scoring_Config'!$A:$A,'Scoring_Config'!$D:$D,"Yes")="Yes",_xlfn.XLOOKUP("Risky_Inbound",'Scoring_Config'!$A:$A,'Scoring_Config'!$C:$C,50),0),0)+IF(LEFT(AK300,4)="True",IF(_xlfn.XLOOKUP("Risky_Outbound",'Scoring_Config'!$A:$A,'Scoring_Config'!$D:$D,"Yes")="Yes",_xlfn.XLOOKUP("Risky_Outbound",'Scoring_Config'!$A:$A,'Scoring_Config'!$C:$C,25),0),0)+IF(LEFT(AZ300,4)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300,FIND(",",AL300)+1,100)),0)+IF(LEFT(AM300,4)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300,FIND(",",AN300)+1,100)),0)+IF(_xlfn.XLOOKUP("Profile_Scoring",'Scoring_Config'!$A:$A,'Scoring_Config'!$D:$D,"Yes")="Yes",VALUE(MID(AO300,FIND(",",AO300)+1,100)),0)+IF(_xlfn.XLOOKUP("Options_Scoring",'Scoring_Config'!$A:$A,'Scoring_Config'!$D:$D,"Yes")="Yes",VALUE(MID(AP300,FIND(",",AP300)+1,100)),0)))</f>
        <v>0</v>
      </c>
      <c r="AZ300" cm="1">
        <f t="array" ref="AZ300">IF(FALSE,"True," &amp; IF(_xlfn.XLOOKUP("Migrate_Insecure",'Scoring_Config'!$A:$A,'Scoring_Config'!$D:$D,"Yes")="Yes",_xlfn.XLOOKUP("Migrate_Insecure",'Scoring_Config'!$A:$A,'Scoring_Config'!$C:$C,10),0),"False,0")</f>
        <v>0</v>
      </c>
    </row>
    <row r="301" spans="1:52">
      <c r="A301" t="s">
        <v>1979</v>
      </c>
      <c r="B301" t="s">
        <v>2274</v>
      </c>
      <c r="C301" t="s">
        <v>3542</v>
      </c>
      <c r="D301" t="s">
        <v>3545</v>
      </c>
      <c r="E301" t="s">
        <v>3563</v>
      </c>
      <c r="F301" t="s">
        <v>3615</v>
      </c>
      <c r="G301" t="s">
        <v>230</v>
      </c>
      <c r="H301" t="s">
        <v>174</v>
      </c>
      <c r="I301" t="s">
        <v>3671</v>
      </c>
      <c r="J301" t="s">
        <v>233</v>
      </c>
      <c r="K301" t="s">
        <v>1761</v>
      </c>
      <c r="L301" t="s">
        <v>1327</v>
      </c>
      <c r="M301" t="s">
        <v>1974</v>
      </c>
      <c r="N301" t="s">
        <v>4315</v>
      </c>
      <c r="O301" t="s">
        <v>4319</v>
      </c>
      <c r="P301" t="s">
        <v>4322</v>
      </c>
      <c r="Q301" t="s">
        <v>4528</v>
      </c>
      <c r="R301" t="s">
        <v>5442</v>
      </c>
      <c r="S301" t="s">
        <v>5440</v>
      </c>
      <c r="T301" t="s">
        <v>5642</v>
      </c>
      <c r="U301" t="s">
        <v>5955</v>
      </c>
      <c r="Y301" cm="1">
        <f t="array" ref="Y301">IF(FALSE,"True," &amp; IF(_xlfn.XLOOKUP("Src_IsAny",'Scoring_Config'!$A:$A,'Scoring_Config'!$D:$D,"Yes")="Yes",_xlfn.XLOOKUP("Src_IsAny",'Scoring_Config'!$A:$A,'Scoring_Config'!$C:$C,10),0),"False,0")</f>
        <v>0</v>
      </c>
      <c r="Z301" cm="1">
        <f t="array" ref="Z301">IF(FALSE,"True," &amp; IF(_xlfn.XLOOKUP("Src_CIDR_Le_16",'Scoring_Config'!$A:$A,'Scoring_Config'!$D:$D,"Yes")="Yes",_xlfn.XLOOKUP("Src_CIDR_Le_16",'Scoring_Config'!$A:$A,'Scoring_Config'!$C:$C,10),0),"False,0")</f>
        <v>0</v>
      </c>
      <c r="AA301" cm="1">
        <f t="array" ref="AA301">IF(FALSE,"True," &amp; IF(_xlfn.XLOOKUP("Src_CIDR_17_22",'Scoring_Config'!$A:$A,'Scoring_Config'!$D:$D,"Yes")="Yes",_xlfn.XLOOKUP("Src_CIDR_17_22",'Scoring_Config'!$A:$A,'Scoring_Config'!$C:$C,5),0),"False,0")</f>
        <v>0</v>
      </c>
      <c r="AB301" cm="1">
        <f t="array" ref="AB301">IF(FALSE,"True," &amp; IF(_xlfn.XLOOKUP("Dst_IsAny",'Scoring_Config'!$A:$A,'Scoring_Config'!$D:$D,"Yes")="Yes",_xlfn.XLOOKUP("Dst_IsAny",'Scoring_Config'!$A:$A,'Scoring_Config'!$C:$C,10),0),"False,0")</f>
        <v>0</v>
      </c>
      <c r="AC301" cm="1">
        <f t="array" ref="AC301">IF(FALSE,"True," &amp; IF(_xlfn.XLOOKUP("Dst_CIDR_Le_16",'Scoring_Config'!$A:$A,'Scoring_Config'!$D:$D,"Yes")="Yes",_xlfn.XLOOKUP("Dst_CIDR_Le_16",'Scoring_Config'!$A:$A,'Scoring_Config'!$C:$C,10),0),"False,0")</f>
        <v>0</v>
      </c>
      <c r="AD301" cm="1">
        <f t="array" ref="AD301">IF(FALSE,"True," &amp; IF(_xlfn.XLOOKUP("Dst_CIDR_17_22",'Scoring_Config'!$A:$A,'Scoring_Config'!$D:$D,"Yes")="Yes",_xlfn.XLOOKUP("Dst_CIDR_17_22",'Scoring_Config'!$A:$A,'Scoring_Config'!$C:$C,5),0),"False,0")</f>
        <v>0</v>
      </c>
      <c r="AE301" cm="1">
        <f t="array" ref="AE301">IF(FALSE,"True," &amp; IF(_xlfn.XLOOKUP("SrcZone_IsAny",'Scoring_Config'!$A:$A,'Scoring_Config'!$D:$D,"Yes")="Yes",_xlfn.XLOOKUP("SrcZone_IsAny",'Scoring_Config'!$A:$A,'Scoring_Config'!$C:$C,10),0),"False,0")</f>
        <v>0</v>
      </c>
      <c r="AF301" cm="1">
        <f t="array" ref="AF301">IF(FALSE,"True," &amp; IF(_xlfn.XLOOKUP("DstZone_IsAny",'Scoring_Config'!$A:$A,'Scoring_Config'!$D:$D,"Yes")="Yes",_xlfn.XLOOKUP("DstZone_IsAny",'Scoring_Config'!$A:$A,'Scoring_Config'!$C:$C,10),0),"False,0")</f>
        <v>0</v>
      </c>
      <c r="AG301" cm="1">
        <f t="array" ref="AG30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01" cm="1">
        <f t="array" ref="AH301">IF(FALSE,"True," &amp; IF(_xlfn.XLOOKUP("App_Any_OR_RangeGt1000",'Scoring_Config'!$A:$A,'Scoring_Config'!$D:$D,"Yes")="Yes",_xlfn.XLOOKUP("App_Any_OR_RangeGt1000",'Scoring_Config'!$A:$A,'Scoring_Config'!$C:$C,10),0),"False,0")</f>
        <v>0</v>
      </c>
      <c r="AI301" cm="1">
        <f t="array" ref="AI301">IF(FALSE,"True," &amp; IF(_xlfn.XLOOKUP("Service_Insecure_Match",'Scoring_Config'!$A:$A,'Scoring_Config'!$D:$D,"Yes")="Yes",_xlfn.XLOOKUP("Service_Insecure_Match",'Scoring_Config'!$A:$A,'Scoring_Config'!$C:$C,5),0),"False,0")</f>
        <v>0</v>
      </c>
      <c r="AJ301" cm="1">
        <f t="array" ref="AJ301">IF(FALSE,"True," &amp; IF(_xlfn.XLOOKUP("Risky_Inbound",'Scoring_Config'!$A:$A,'Scoring_Config'!$D:$D,"Yes")="Yes",_xlfn.XLOOKUP("Risky_Inbound",'Scoring_Config'!$A:$A,'Scoring_Config'!$C:$C,50),0),"False,0")</f>
        <v>0</v>
      </c>
      <c r="AK301" cm="1">
        <f t="array" ref="AK301">IF(FALSE,"True," &amp; IF(_xlfn.XLOOKUP("Risky_Outbound",'Scoring_Config'!$A:$A,'Scoring_Config'!$D:$D,"Yes")="Yes",_xlfn.XLOOKUP("Risky_Outbound",'Scoring_Config'!$A:$A,'Scoring_Config'!$C:$C,25),0),"False,0")</f>
        <v>0</v>
      </c>
      <c r="AL301" t="s">
        <v>6697</v>
      </c>
      <c r="AM301" cm="1">
        <f t="array" ref="AM30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01" t="s">
        <v>6697</v>
      </c>
      <c r="AO301" t="s">
        <v>6697</v>
      </c>
      <c r="AP301" t="s">
        <v>6697</v>
      </c>
      <c r="AQ301" cm="1">
        <f t="array" ref="AQ301">IF(FALSE,"True," &amp; IF(_xlfn.XLOOKUP("Service_IsAny",'Scoring_Config'!$A:$A,'Scoring_Config'!$D:$D,"Yes")="Yes",_xlfn.XLOOKUP("Service_IsAny",'Scoring_Config'!$A:$A,'Scoring_Config'!$C:$C,0),0),"False,0")</f>
        <v>0</v>
      </c>
      <c r="AR301">
        <v>0</v>
      </c>
      <c r="AS301" cm="1">
        <f t="array" ref="AS301">IF(FALSE,"True," &amp; IF(_xlfn.XLOOKUP("Service_RangeGt1000",'Scoring_Config'!$A:$A,'Scoring_Config'!$D:$D,"Yes")="Yes",_xlfn.XLOOKUP("Service_RangeGt1000",'Scoring_Config'!$A:$A,'Scoring_Config'!$C:$C,0),0),"False,0")</f>
        <v>0</v>
      </c>
      <c r="AT301" cm="1">
        <f t="array" ref="AT301">IF(FALSE,"True," &amp; IF(_xlfn.XLOOKUP("App_IsAny",'Scoring_Config'!$A:$A,'Scoring_Config'!$D:$D,"Yes")="Yes",_xlfn.XLOOKUP("App_IsAny",'Scoring_Config'!$A:$A,'Scoring_Config'!$C:$C,0),0),"False,0")</f>
        <v>0</v>
      </c>
      <c r="AU301">
        <v>4</v>
      </c>
      <c r="AV301" cm="1">
        <f t="array" ref="AV301">IF(FALSE,"True," &amp; IF(_xlfn.XLOOKUP("App_RangeGt1000",'Scoring_Config'!$A:$A,'Scoring_Config'!$D:$D,"Yes")="Yes",_xlfn.XLOOKUP("App_RangeGt1000",'Scoring_Config'!$A:$A,'Scoring_Config'!$C:$C,0),0),"False,0")</f>
        <v>0</v>
      </c>
      <c r="AW301" cm="1">
        <f t="array" ref="AW301">IF(FALSE,"True," &amp; IF(_xlfn.XLOOKUP("Action_IsDenyOrDrop",'Scoring_Config'!$A:$A,'Scoring_Config'!$D:$D,"Yes")="Yes",_xlfn.XLOOKUP("Action_IsDenyOrDrop",'Scoring_Config'!$A:$A,'Scoring_Config'!$C:$C,0),0),"False,0")</f>
        <v>0</v>
      </c>
      <c r="AX301" cm="1">
        <f t="array" ref="AX301">IF(LEFT(AW301,4)="True",0,(IF(LEFT(Y301,4)="True",IF(_xlfn.XLOOKUP("Src_IsAny",'Scoring_Config'!$A:$A,'Scoring_Config'!$D:$D,"Yes")="Yes",_xlfn.XLOOKUP("Src_IsAny",'Scoring_Config'!$A:$A,'Scoring_Config'!$C:$C,10),0),0)+IF(LEFT(Z301,4)="True",IF(_xlfn.XLOOKUP("Src_CIDR_Le_16",'Scoring_Config'!$A:$A,'Scoring_Config'!$D:$D,"Yes")="Yes",_xlfn.XLOOKUP("Src_CIDR_Le_16",'Scoring_Config'!$A:$A,'Scoring_Config'!$C:$C,10),0),0)+IF(LEFT(AA301,4)="True",IF(_xlfn.XLOOKUP("Src_CIDR_17_22",'Scoring_Config'!$A:$A,'Scoring_Config'!$D:$D,"Yes")="Yes",_xlfn.XLOOKUP("Src_CIDR_17_22",'Scoring_Config'!$A:$A,'Scoring_Config'!$C:$C,5),0),0)+IF(LEFT(AB301,4)="True",IF(_xlfn.XLOOKUP("Dst_IsAny",'Scoring_Config'!$A:$A,'Scoring_Config'!$D:$D,"Yes")="Yes",_xlfn.XLOOKUP("Dst_IsAny",'Scoring_Config'!$A:$A,'Scoring_Config'!$C:$C,10),0),0)+IF(LEFT(AC301,4)="True",IF(_xlfn.XLOOKUP("Dst_CIDR_Le_16",'Scoring_Config'!$A:$A,'Scoring_Config'!$D:$D,"Yes")="Yes",_xlfn.XLOOKUP("Dst_CIDR_Le_16",'Scoring_Config'!$A:$A,'Scoring_Config'!$C:$C,10),0),0)+IF(LEFT(AD301,4)="True",IF(_xlfn.XLOOKUP("Dst_CIDR_17_22",'Scoring_Config'!$A:$A,'Scoring_Config'!$D:$D,"Yes")="Yes",_xlfn.XLOOKUP("Dst_CIDR_17_22",'Scoring_Config'!$A:$A,'Scoring_Config'!$C:$C,5),0),0)+IF(LEFT(AE301,4)="True",IF(_xlfn.XLOOKUP("SrcZone_IsAny",'Scoring_Config'!$A:$A,'Scoring_Config'!$D:$D,"Yes")="Yes",_xlfn.XLOOKUP("SrcZone_IsAny",'Scoring_Config'!$A:$A,'Scoring_Config'!$C:$C,10),0),0)+IF(LEFT(AF301,4)="True",IF(_xlfn.XLOOKUP("DstZone_IsAny",'Scoring_Config'!$A:$A,'Scoring_Config'!$D:$D,"Yes")="Yes",_xlfn.XLOOKUP("DstZone_IsAny",'Scoring_Config'!$A:$A,'Scoring_Config'!$C:$C,10),0),0)+IF(LEFT(AG301,4)="True",IF(_xlfn.XLOOKUP("Service_Any_OR_RangeGt1000",'Scoring_Config'!$A:$A,'Scoring_Config'!$D:$D,"Yes")="Yes",_xlfn.XLOOKUP("Service_Any_OR_RangeGt1000",'Scoring_Config'!$A:$A,'Scoring_Config'!$C:$C,10),0),0)+IF(LEFT(AH301,4)="True",IF(_xlfn.XLOOKUP("App_Any_OR_RangeGt1000",'Scoring_Config'!$A:$A,'Scoring_Config'!$D:$D,"Yes")="Yes",_xlfn.XLOOKUP("App_Any_OR_RangeGt1000",'Scoring_Config'!$A:$A,'Scoring_Config'!$C:$C,10),0),0)+IF(LEFT(AI301,4)="True",IF(_xlfn.XLOOKUP("Service_Insecure_Match",'Scoring_Config'!$A:$A,'Scoring_Config'!$D:$D,"Yes")="Yes",_xlfn.XLOOKUP("Service_Insecure_Match",'Scoring_Config'!$A:$A,'Scoring_Config'!$C:$C,5),0),0)+IF(LEFT(AJ301,4)="True",IF(_xlfn.XLOOKUP("Risky_Inbound",'Scoring_Config'!$A:$A,'Scoring_Config'!$D:$D,"Yes")="Yes",_xlfn.XLOOKUP("Risky_Inbound",'Scoring_Config'!$A:$A,'Scoring_Config'!$C:$C,50),0),0)+IF(LEFT(AK301,4)="True",IF(_xlfn.XLOOKUP("Risky_Outbound",'Scoring_Config'!$A:$A,'Scoring_Config'!$D:$D,"Yes")="Yes",_xlfn.XLOOKUP("Risky_Outbound",'Scoring_Config'!$A:$A,'Scoring_Config'!$C:$C,25),0),0)+IF(LEFT(AZ301,4)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301,FIND(",",AL301)+1,100)),0)+IF(LEFT(AM301,4)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301,FIND(",",AN301)+1,100)),0)+IF(_xlfn.XLOOKUP("Profile_Scoring",'Scoring_Config'!$A:$A,'Scoring_Config'!$D:$D,"Yes")="Yes",VALUE(MID(AO301,FIND(",",AO301)+1,100)),0)+IF(_xlfn.XLOOKUP("Options_Scoring",'Scoring_Config'!$A:$A,'Scoring_Config'!$D:$D,"Yes")="Yes",VALUE(MID(AP301,FIND(",",AP301)+1,100)),0)))</f>
        <v>0</v>
      </c>
      <c r="AZ301" cm="1">
        <f t="array" ref="AZ301">IF(FALSE,"True," &amp; IF(_xlfn.XLOOKUP("Migrate_Insecure",'Scoring_Config'!$A:$A,'Scoring_Config'!$D:$D,"Yes")="Yes",_xlfn.XLOOKUP("Migrate_Insecure",'Scoring_Config'!$A:$A,'Scoring_Config'!$C:$C,10),0),"False,0")</f>
        <v>0</v>
      </c>
    </row>
    <row r="302" spans="1:52">
      <c r="A302" t="s">
        <v>1979</v>
      </c>
      <c r="B302" t="s">
        <v>2275</v>
      </c>
      <c r="C302" t="s">
        <v>3542</v>
      </c>
      <c r="D302" t="s">
        <v>3545</v>
      </c>
      <c r="E302" t="s">
        <v>3563</v>
      </c>
      <c r="F302" t="s">
        <v>3670</v>
      </c>
      <c r="G302" t="s">
        <v>233</v>
      </c>
      <c r="H302" t="s">
        <v>174</v>
      </c>
      <c r="I302" t="s">
        <v>3670</v>
      </c>
      <c r="J302" t="s">
        <v>233</v>
      </c>
      <c r="K302" t="s">
        <v>1762</v>
      </c>
      <c r="L302" t="s">
        <v>1327</v>
      </c>
      <c r="M302" t="s">
        <v>1974</v>
      </c>
      <c r="N302" t="s">
        <v>4315</v>
      </c>
      <c r="O302" t="s">
        <v>4319</v>
      </c>
      <c r="P302" t="s">
        <v>4322</v>
      </c>
      <c r="Q302" t="s">
        <v>4529</v>
      </c>
      <c r="R302" t="s">
        <v>5440</v>
      </c>
      <c r="S302" t="s">
        <v>5440</v>
      </c>
      <c r="T302" t="s">
        <v>5642</v>
      </c>
      <c r="U302" t="s">
        <v>5955</v>
      </c>
      <c r="Y302" cm="1">
        <f t="array" ref="Y302">IF(FALSE,"True," &amp; IF(_xlfn.XLOOKUP("Src_IsAny",'Scoring_Config'!$A:$A,'Scoring_Config'!$D:$D,"Yes")="Yes",_xlfn.XLOOKUP("Src_IsAny",'Scoring_Config'!$A:$A,'Scoring_Config'!$C:$C,10),0),"False,0")</f>
        <v>0</v>
      </c>
      <c r="Z302" cm="1">
        <f t="array" ref="Z302">IF(FALSE,"True," &amp; IF(_xlfn.XLOOKUP("Src_CIDR_Le_16",'Scoring_Config'!$A:$A,'Scoring_Config'!$D:$D,"Yes")="Yes",_xlfn.XLOOKUP("Src_CIDR_Le_16",'Scoring_Config'!$A:$A,'Scoring_Config'!$C:$C,10),0),"False,0")</f>
        <v>0</v>
      </c>
      <c r="AA302" cm="1">
        <f t="array" ref="AA302">IF(FALSE,"True," &amp; IF(_xlfn.XLOOKUP("Src_CIDR_17_22",'Scoring_Config'!$A:$A,'Scoring_Config'!$D:$D,"Yes")="Yes",_xlfn.XLOOKUP("Src_CIDR_17_22",'Scoring_Config'!$A:$A,'Scoring_Config'!$C:$C,5),0),"False,0")</f>
        <v>0</v>
      </c>
      <c r="AB302" cm="1">
        <f t="array" ref="AB302">IF(FALSE,"True," &amp; IF(_xlfn.XLOOKUP("Dst_IsAny",'Scoring_Config'!$A:$A,'Scoring_Config'!$D:$D,"Yes")="Yes",_xlfn.XLOOKUP("Dst_IsAny",'Scoring_Config'!$A:$A,'Scoring_Config'!$C:$C,10),0),"False,0")</f>
        <v>0</v>
      </c>
      <c r="AC302" cm="1">
        <f t="array" ref="AC302">IF(FALSE,"True," &amp; IF(_xlfn.XLOOKUP("Dst_CIDR_Le_16",'Scoring_Config'!$A:$A,'Scoring_Config'!$D:$D,"Yes")="Yes",_xlfn.XLOOKUP("Dst_CIDR_Le_16",'Scoring_Config'!$A:$A,'Scoring_Config'!$C:$C,10),0),"False,0")</f>
        <v>0</v>
      </c>
      <c r="AD302" cm="1">
        <f t="array" ref="AD302">IF(FALSE,"True," &amp; IF(_xlfn.XLOOKUP("Dst_CIDR_17_22",'Scoring_Config'!$A:$A,'Scoring_Config'!$D:$D,"Yes")="Yes",_xlfn.XLOOKUP("Dst_CIDR_17_22",'Scoring_Config'!$A:$A,'Scoring_Config'!$C:$C,5),0),"False,0")</f>
        <v>0</v>
      </c>
      <c r="AE302" cm="1">
        <f t="array" ref="AE302">IF(FALSE,"True," &amp; IF(_xlfn.XLOOKUP("SrcZone_IsAny",'Scoring_Config'!$A:$A,'Scoring_Config'!$D:$D,"Yes")="Yes",_xlfn.XLOOKUP("SrcZone_IsAny",'Scoring_Config'!$A:$A,'Scoring_Config'!$C:$C,10),0),"False,0")</f>
        <v>0</v>
      </c>
      <c r="AF302" cm="1">
        <f t="array" ref="AF302">IF(FALSE,"True," &amp; IF(_xlfn.XLOOKUP("DstZone_IsAny",'Scoring_Config'!$A:$A,'Scoring_Config'!$D:$D,"Yes")="Yes",_xlfn.XLOOKUP("DstZone_IsAny",'Scoring_Config'!$A:$A,'Scoring_Config'!$C:$C,10),0),"False,0")</f>
        <v>0</v>
      </c>
      <c r="AG302" cm="1">
        <f t="array" ref="AG30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02" cm="1">
        <f t="array" ref="AH302">IF(FALSE,"True," &amp; IF(_xlfn.XLOOKUP("App_Any_OR_RangeGt1000",'Scoring_Config'!$A:$A,'Scoring_Config'!$D:$D,"Yes")="Yes",_xlfn.XLOOKUP("App_Any_OR_RangeGt1000",'Scoring_Config'!$A:$A,'Scoring_Config'!$C:$C,10),0),"False,0")</f>
        <v>0</v>
      </c>
      <c r="AI302" cm="1">
        <f t="array" ref="AI302">IF(FALSE,"True," &amp; IF(_xlfn.XLOOKUP("Service_Insecure_Match",'Scoring_Config'!$A:$A,'Scoring_Config'!$D:$D,"Yes")="Yes",_xlfn.XLOOKUP("Service_Insecure_Match",'Scoring_Config'!$A:$A,'Scoring_Config'!$C:$C,5),0),"False,0")</f>
        <v>0</v>
      </c>
      <c r="AJ302" cm="1">
        <f t="array" ref="AJ302">IF(FALSE,"True," &amp; IF(_xlfn.XLOOKUP("Risky_Inbound",'Scoring_Config'!$A:$A,'Scoring_Config'!$D:$D,"Yes")="Yes",_xlfn.XLOOKUP("Risky_Inbound",'Scoring_Config'!$A:$A,'Scoring_Config'!$C:$C,50),0),"False,0")</f>
        <v>0</v>
      </c>
      <c r="AK302" cm="1">
        <f t="array" ref="AK302">IF(FALSE,"True," &amp; IF(_xlfn.XLOOKUP("Risky_Outbound",'Scoring_Config'!$A:$A,'Scoring_Config'!$D:$D,"Yes")="Yes",_xlfn.XLOOKUP("Risky_Outbound",'Scoring_Config'!$A:$A,'Scoring_Config'!$C:$C,25),0),"False,0")</f>
        <v>0</v>
      </c>
      <c r="AL302" t="s">
        <v>6697</v>
      </c>
      <c r="AM302" cm="1">
        <f t="array" ref="AM30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02" t="s">
        <v>6697</v>
      </c>
      <c r="AO302" t="s">
        <v>6697</v>
      </c>
      <c r="AP302" t="s">
        <v>6697</v>
      </c>
      <c r="AQ302" cm="1">
        <f t="array" ref="AQ302">IF(FALSE,"True," &amp; IF(_xlfn.XLOOKUP("Service_IsAny",'Scoring_Config'!$A:$A,'Scoring_Config'!$D:$D,"Yes")="Yes",_xlfn.XLOOKUP("Service_IsAny",'Scoring_Config'!$A:$A,'Scoring_Config'!$C:$C,0),0),"False,0")</f>
        <v>0</v>
      </c>
      <c r="AR302">
        <v>0</v>
      </c>
      <c r="AS302" cm="1">
        <f t="array" ref="AS302">IF(FALSE,"True," &amp; IF(_xlfn.XLOOKUP("Service_RangeGt1000",'Scoring_Config'!$A:$A,'Scoring_Config'!$D:$D,"Yes")="Yes",_xlfn.XLOOKUP("Service_RangeGt1000",'Scoring_Config'!$A:$A,'Scoring_Config'!$C:$C,0),0),"False,0")</f>
        <v>0</v>
      </c>
      <c r="AT302" cm="1">
        <f t="array" ref="AT302">IF(FALSE,"True," &amp; IF(_xlfn.XLOOKUP("App_IsAny",'Scoring_Config'!$A:$A,'Scoring_Config'!$D:$D,"Yes")="Yes",_xlfn.XLOOKUP("App_IsAny",'Scoring_Config'!$A:$A,'Scoring_Config'!$C:$C,0),0),"False,0")</f>
        <v>0</v>
      </c>
      <c r="AU302">
        <v>4</v>
      </c>
      <c r="AV302" cm="1">
        <f t="array" ref="AV302">IF(FALSE,"True," &amp; IF(_xlfn.XLOOKUP("App_RangeGt1000",'Scoring_Config'!$A:$A,'Scoring_Config'!$D:$D,"Yes")="Yes",_xlfn.XLOOKUP("App_RangeGt1000",'Scoring_Config'!$A:$A,'Scoring_Config'!$C:$C,0),0),"False,0")</f>
        <v>0</v>
      </c>
      <c r="AW302" cm="1">
        <f t="array" ref="AW302">IF(FALSE,"True," &amp; IF(_xlfn.XLOOKUP("Action_IsDenyOrDrop",'Scoring_Config'!$A:$A,'Scoring_Config'!$D:$D,"Yes")="Yes",_xlfn.XLOOKUP("Action_IsDenyOrDrop",'Scoring_Config'!$A:$A,'Scoring_Config'!$C:$C,0),0),"False,0")</f>
        <v>0</v>
      </c>
      <c r="AX302" cm="1">
        <f t="array" ref="AX302">IF(LEFT(AW302,4)="True",0,(IF(LEFT(Y302,4)="True",IF(_xlfn.XLOOKUP("Src_IsAny",'Scoring_Config'!$A:$A,'Scoring_Config'!$D:$D,"Yes")="Yes",_xlfn.XLOOKUP("Src_IsAny",'Scoring_Config'!$A:$A,'Scoring_Config'!$C:$C,10),0),0)+IF(LEFT(Z302,4)="True",IF(_xlfn.XLOOKUP("Src_CIDR_Le_16",'Scoring_Config'!$A:$A,'Scoring_Config'!$D:$D,"Yes")="Yes",_xlfn.XLOOKUP("Src_CIDR_Le_16",'Scoring_Config'!$A:$A,'Scoring_Config'!$C:$C,10),0),0)+IF(LEFT(AA302,4)="True",IF(_xlfn.XLOOKUP("Src_CIDR_17_22",'Scoring_Config'!$A:$A,'Scoring_Config'!$D:$D,"Yes")="Yes",_xlfn.XLOOKUP("Src_CIDR_17_22",'Scoring_Config'!$A:$A,'Scoring_Config'!$C:$C,5),0),0)+IF(LEFT(AB302,4)="True",IF(_xlfn.XLOOKUP("Dst_IsAny",'Scoring_Config'!$A:$A,'Scoring_Config'!$D:$D,"Yes")="Yes",_xlfn.XLOOKUP("Dst_IsAny",'Scoring_Config'!$A:$A,'Scoring_Config'!$C:$C,10),0),0)+IF(LEFT(AC302,4)="True",IF(_xlfn.XLOOKUP("Dst_CIDR_Le_16",'Scoring_Config'!$A:$A,'Scoring_Config'!$D:$D,"Yes")="Yes",_xlfn.XLOOKUP("Dst_CIDR_Le_16",'Scoring_Config'!$A:$A,'Scoring_Config'!$C:$C,10),0),0)+IF(LEFT(AD302,4)="True",IF(_xlfn.XLOOKUP("Dst_CIDR_17_22",'Scoring_Config'!$A:$A,'Scoring_Config'!$D:$D,"Yes")="Yes",_xlfn.XLOOKUP("Dst_CIDR_17_22",'Scoring_Config'!$A:$A,'Scoring_Config'!$C:$C,5),0),0)+IF(LEFT(AE302,4)="True",IF(_xlfn.XLOOKUP("SrcZone_IsAny",'Scoring_Config'!$A:$A,'Scoring_Config'!$D:$D,"Yes")="Yes",_xlfn.XLOOKUP("SrcZone_IsAny",'Scoring_Config'!$A:$A,'Scoring_Config'!$C:$C,10),0),0)+IF(LEFT(AF302,4)="True",IF(_xlfn.XLOOKUP("DstZone_IsAny",'Scoring_Config'!$A:$A,'Scoring_Config'!$D:$D,"Yes")="Yes",_xlfn.XLOOKUP("DstZone_IsAny",'Scoring_Config'!$A:$A,'Scoring_Config'!$C:$C,10),0),0)+IF(LEFT(AG302,4)="True",IF(_xlfn.XLOOKUP("Service_Any_OR_RangeGt1000",'Scoring_Config'!$A:$A,'Scoring_Config'!$D:$D,"Yes")="Yes",_xlfn.XLOOKUP("Service_Any_OR_RangeGt1000",'Scoring_Config'!$A:$A,'Scoring_Config'!$C:$C,10),0),0)+IF(LEFT(AH302,4)="True",IF(_xlfn.XLOOKUP("App_Any_OR_RangeGt1000",'Scoring_Config'!$A:$A,'Scoring_Config'!$D:$D,"Yes")="Yes",_xlfn.XLOOKUP("App_Any_OR_RangeGt1000",'Scoring_Config'!$A:$A,'Scoring_Config'!$C:$C,10),0),0)+IF(LEFT(AI302,4)="True",IF(_xlfn.XLOOKUP("Service_Insecure_Match",'Scoring_Config'!$A:$A,'Scoring_Config'!$D:$D,"Yes")="Yes",_xlfn.XLOOKUP("Service_Insecure_Match",'Scoring_Config'!$A:$A,'Scoring_Config'!$C:$C,5),0),0)+IF(LEFT(AJ302,4)="True",IF(_xlfn.XLOOKUP("Risky_Inbound",'Scoring_Config'!$A:$A,'Scoring_Config'!$D:$D,"Yes")="Yes",_xlfn.XLOOKUP("Risky_Inbound",'Scoring_Config'!$A:$A,'Scoring_Config'!$C:$C,50),0),0)+IF(LEFT(AK302,4)="True",IF(_xlfn.XLOOKUP("Risky_Outbound",'Scoring_Config'!$A:$A,'Scoring_Config'!$D:$D,"Yes")="Yes",_xlfn.XLOOKUP("Risky_Outbound",'Scoring_Config'!$A:$A,'Scoring_Config'!$C:$C,25),0),0)+IF(LEFT(AZ302,4)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302,FIND(",",AL302)+1,100)),0)+IF(LEFT(AM302,4)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302,FIND(",",AN302)+1,100)),0)+IF(_xlfn.XLOOKUP("Profile_Scoring",'Scoring_Config'!$A:$A,'Scoring_Config'!$D:$D,"Yes")="Yes",VALUE(MID(AO302,FIND(",",AO302)+1,100)),0)+IF(_xlfn.XLOOKUP("Options_Scoring",'Scoring_Config'!$A:$A,'Scoring_Config'!$D:$D,"Yes")="Yes",VALUE(MID(AP302,FIND(",",AP302)+1,100)),0)))</f>
        <v>0</v>
      </c>
      <c r="AZ302" cm="1">
        <f t="array" ref="AZ302">IF(FALSE,"True," &amp; IF(_xlfn.XLOOKUP("Migrate_Insecure",'Scoring_Config'!$A:$A,'Scoring_Config'!$D:$D,"Yes")="Yes",_xlfn.XLOOKUP("Migrate_Insecure",'Scoring_Config'!$A:$A,'Scoring_Config'!$C:$C,10),0),"False,0")</f>
        <v>0</v>
      </c>
    </row>
    <row r="303" spans="1:52">
      <c r="A303" t="s">
        <v>1979</v>
      </c>
      <c r="B303" t="s">
        <v>2276</v>
      </c>
      <c r="C303" t="s">
        <v>3542</v>
      </c>
      <c r="D303" t="s">
        <v>3547</v>
      </c>
      <c r="E303" t="s">
        <v>3563</v>
      </c>
      <c r="F303" t="s">
        <v>3670</v>
      </c>
      <c r="G303" t="s">
        <v>233</v>
      </c>
      <c r="H303" t="s">
        <v>174</v>
      </c>
      <c r="I303" t="s">
        <v>3670</v>
      </c>
      <c r="J303" t="s">
        <v>233</v>
      </c>
      <c r="K303" t="s">
        <v>174</v>
      </c>
      <c r="L303" t="s">
        <v>1391</v>
      </c>
      <c r="M303" t="s">
        <v>1974</v>
      </c>
      <c r="N303" t="s">
        <v>4315</v>
      </c>
      <c r="O303" t="s">
        <v>4319</v>
      </c>
      <c r="P303" t="s">
        <v>4322</v>
      </c>
      <c r="Q303" t="s">
        <v>4529</v>
      </c>
      <c r="R303" t="s">
        <v>5441</v>
      </c>
      <c r="S303" t="s">
        <v>5501</v>
      </c>
      <c r="T303" t="s">
        <v>5642</v>
      </c>
      <c r="U303" t="s">
        <v>5955</v>
      </c>
      <c r="Y303" cm="1">
        <f t="array" ref="Y303">IF(FALSE,"True," &amp; IF(_xlfn.XLOOKUP("Src_IsAny",'Scoring_Config'!$A:$A,'Scoring_Config'!$D:$D,"Yes")="Yes",_xlfn.XLOOKUP("Src_IsAny",'Scoring_Config'!$A:$A,'Scoring_Config'!$C:$C,10),0),"False,0")</f>
        <v>0</v>
      </c>
      <c r="Z303" cm="1">
        <f t="array" ref="Z303">IF(FALSE,"True," &amp; IF(_xlfn.XLOOKUP("Src_CIDR_Le_16",'Scoring_Config'!$A:$A,'Scoring_Config'!$D:$D,"Yes")="Yes",_xlfn.XLOOKUP("Src_CIDR_Le_16",'Scoring_Config'!$A:$A,'Scoring_Config'!$C:$C,10),0),"False,0")</f>
        <v>0</v>
      </c>
      <c r="AA303" cm="1">
        <f t="array" ref="AA303">IF(FALSE,"True," &amp; IF(_xlfn.XLOOKUP("Src_CIDR_17_22",'Scoring_Config'!$A:$A,'Scoring_Config'!$D:$D,"Yes")="Yes",_xlfn.XLOOKUP("Src_CIDR_17_22",'Scoring_Config'!$A:$A,'Scoring_Config'!$C:$C,5),0),"False,0")</f>
        <v>0</v>
      </c>
      <c r="AB303" cm="1">
        <f t="array" ref="AB303">IF(FALSE,"True," &amp; IF(_xlfn.XLOOKUP("Dst_IsAny",'Scoring_Config'!$A:$A,'Scoring_Config'!$D:$D,"Yes")="Yes",_xlfn.XLOOKUP("Dst_IsAny",'Scoring_Config'!$A:$A,'Scoring_Config'!$C:$C,10),0),"False,0")</f>
        <v>0</v>
      </c>
      <c r="AC303" cm="1">
        <f t="array" ref="AC303">IF(FALSE,"True," &amp; IF(_xlfn.XLOOKUP("Dst_CIDR_Le_16",'Scoring_Config'!$A:$A,'Scoring_Config'!$D:$D,"Yes")="Yes",_xlfn.XLOOKUP("Dst_CIDR_Le_16",'Scoring_Config'!$A:$A,'Scoring_Config'!$C:$C,10),0),"False,0")</f>
        <v>0</v>
      </c>
      <c r="AD303" cm="1">
        <f t="array" ref="AD303">IF(FALSE,"True," &amp; IF(_xlfn.XLOOKUP("Dst_CIDR_17_22",'Scoring_Config'!$A:$A,'Scoring_Config'!$D:$D,"Yes")="Yes",_xlfn.XLOOKUP("Dst_CIDR_17_22",'Scoring_Config'!$A:$A,'Scoring_Config'!$C:$C,5),0),"False,0")</f>
        <v>0</v>
      </c>
      <c r="AE303" cm="1">
        <f t="array" ref="AE303">IF(FALSE,"True," &amp; IF(_xlfn.XLOOKUP("SrcZone_IsAny",'Scoring_Config'!$A:$A,'Scoring_Config'!$D:$D,"Yes")="Yes",_xlfn.XLOOKUP("SrcZone_IsAny",'Scoring_Config'!$A:$A,'Scoring_Config'!$C:$C,10),0),"False,0")</f>
        <v>0</v>
      </c>
      <c r="AF303" cm="1">
        <f t="array" ref="AF303">IF(FALSE,"True," &amp; IF(_xlfn.XLOOKUP("DstZone_IsAny",'Scoring_Config'!$A:$A,'Scoring_Config'!$D:$D,"Yes")="Yes",_xlfn.XLOOKUP("DstZone_IsAny",'Scoring_Config'!$A:$A,'Scoring_Config'!$C:$C,10),0),"False,0")</f>
        <v>0</v>
      </c>
      <c r="AG303" cm="1">
        <f t="array" ref="AG30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03" cm="1">
        <f t="array" ref="AH303">IF(TRUE,"True," &amp; IF(_xlfn.XLOOKUP("App_Any_OR_RangeGt1000",'Scoring_Config'!$A:$A,'Scoring_Config'!$D:$D,"Yes")="Yes",_xlfn.XLOOKUP("App_Any_OR_RangeGt1000",'Scoring_Config'!$A:$A,'Scoring_Config'!$C:$C,10),0),"False,0")</f>
        <v>0</v>
      </c>
      <c r="AI303" cm="1">
        <f t="array" ref="AI303">IF(FALSE,"True," &amp; IF(_xlfn.XLOOKUP("Service_Insecure_Match",'Scoring_Config'!$A:$A,'Scoring_Config'!$D:$D,"Yes")="Yes",_xlfn.XLOOKUP("Service_Insecure_Match",'Scoring_Config'!$A:$A,'Scoring_Config'!$C:$C,5),0),"False,0")</f>
        <v>0</v>
      </c>
      <c r="AJ303" cm="1">
        <f t="array" ref="AJ303">IF(FALSE,"True," &amp; IF(_xlfn.XLOOKUP("Risky_Inbound",'Scoring_Config'!$A:$A,'Scoring_Config'!$D:$D,"Yes")="Yes",_xlfn.XLOOKUP("Risky_Inbound",'Scoring_Config'!$A:$A,'Scoring_Config'!$C:$C,50),0),"False,0")</f>
        <v>0</v>
      </c>
      <c r="AK303" cm="1">
        <f t="array" ref="AK303">IF(FALSE,"True," &amp; IF(_xlfn.XLOOKUP("Risky_Outbound",'Scoring_Config'!$A:$A,'Scoring_Config'!$D:$D,"Yes")="Yes",_xlfn.XLOOKUP("Risky_Outbound",'Scoring_Config'!$A:$A,'Scoring_Config'!$C:$C,25),0),"False,0")</f>
        <v>0</v>
      </c>
      <c r="AL303" t="s">
        <v>6697</v>
      </c>
      <c r="AM303" cm="1">
        <f t="array" ref="AM30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03" t="s">
        <v>6697</v>
      </c>
      <c r="AO303" t="s">
        <v>6697</v>
      </c>
      <c r="AP303" t="s">
        <v>6697</v>
      </c>
      <c r="AQ303" cm="1">
        <f t="array" ref="AQ303">IF(FALSE,"True," &amp; IF(_xlfn.XLOOKUP("Service_IsAny",'Scoring_Config'!$A:$A,'Scoring_Config'!$D:$D,"Yes")="Yes",_xlfn.XLOOKUP("Service_IsAny",'Scoring_Config'!$A:$A,'Scoring_Config'!$C:$C,0),0),"False,0")</f>
        <v>0</v>
      </c>
      <c r="AR303">
        <v>2</v>
      </c>
      <c r="AS303" cm="1">
        <f t="array" ref="AS303">IF(FALSE,"True," &amp; IF(_xlfn.XLOOKUP("Service_RangeGt1000",'Scoring_Config'!$A:$A,'Scoring_Config'!$D:$D,"Yes")="Yes",_xlfn.XLOOKUP("Service_RangeGt1000",'Scoring_Config'!$A:$A,'Scoring_Config'!$C:$C,0),0),"False,0")</f>
        <v>0</v>
      </c>
      <c r="AT303" cm="1">
        <f t="array" ref="AT303">IF(TRUE,"True," &amp; IF(_xlfn.XLOOKUP("App_IsAny",'Scoring_Config'!$A:$A,'Scoring_Config'!$D:$D,"Yes")="Yes",_xlfn.XLOOKUP("App_IsAny",'Scoring_Config'!$A:$A,'Scoring_Config'!$C:$C,0),0),"False,0")</f>
        <v>0</v>
      </c>
      <c r="AU303">
        <v>65535</v>
      </c>
      <c r="AV303" cm="1">
        <f t="array" ref="AV303">IF(TRUE,"True," &amp; IF(_xlfn.XLOOKUP("App_RangeGt1000",'Scoring_Config'!$A:$A,'Scoring_Config'!$D:$D,"Yes")="Yes",_xlfn.XLOOKUP("App_RangeGt1000",'Scoring_Config'!$A:$A,'Scoring_Config'!$C:$C,0),0),"False,0")</f>
        <v>0</v>
      </c>
      <c r="AW303" cm="1">
        <f t="array" ref="AW303">IF(FALSE,"True," &amp; IF(_xlfn.XLOOKUP("Action_IsDenyOrDrop",'Scoring_Config'!$A:$A,'Scoring_Config'!$D:$D,"Yes")="Yes",_xlfn.XLOOKUP("Action_IsDenyOrDrop",'Scoring_Config'!$A:$A,'Scoring_Config'!$C:$C,0),0),"False,0")</f>
        <v>0</v>
      </c>
      <c r="AX303" cm="1">
        <f t="array" ref="AX303">IF(LEFT(AW303,4)="True",0,(IF(LEFT(Y303,4)="True",IF(_xlfn.XLOOKUP("Src_IsAny",'Scoring_Config'!$A:$A,'Scoring_Config'!$D:$D,"Yes")="Yes",_xlfn.XLOOKUP("Src_IsAny",'Scoring_Config'!$A:$A,'Scoring_Config'!$C:$C,10),0),0)+IF(LEFT(Z303,4)="True",IF(_xlfn.XLOOKUP("Src_CIDR_Le_16",'Scoring_Config'!$A:$A,'Scoring_Config'!$D:$D,"Yes")="Yes",_xlfn.XLOOKUP("Src_CIDR_Le_16",'Scoring_Config'!$A:$A,'Scoring_Config'!$C:$C,10),0),0)+IF(LEFT(AA303,4)="True",IF(_xlfn.XLOOKUP("Src_CIDR_17_22",'Scoring_Config'!$A:$A,'Scoring_Config'!$D:$D,"Yes")="Yes",_xlfn.XLOOKUP("Src_CIDR_17_22",'Scoring_Config'!$A:$A,'Scoring_Config'!$C:$C,5),0),0)+IF(LEFT(AB303,4)="True",IF(_xlfn.XLOOKUP("Dst_IsAny",'Scoring_Config'!$A:$A,'Scoring_Config'!$D:$D,"Yes")="Yes",_xlfn.XLOOKUP("Dst_IsAny",'Scoring_Config'!$A:$A,'Scoring_Config'!$C:$C,10),0),0)+IF(LEFT(AC303,4)="True",IF(_xlfn.XLOOKUP("Dst_CIDR_Le_16",'Scoring_Config'!$A:$A,'Scoring_Config'!$D:$D,"Yes")="Yes",_xlfn.XLOOKUP("Dst_CIDR_Le_16",'Scoring_Config'!$A:$A,'Scoring_Config'!$C:$C,10),0),0)+IF(LEFT(AD303,4)="True",IF(_xlfn.XLOOKUP("Dst_CIDR_17_22",'Scoring_Config'!$A:$A,'Scoring_Config'!$D:$D,"Yes")="Yes",_xlfn.XLOOKUP("Dst_CIDR_17_22",'Scoring_Config'!$A:$A,'Scoring_Config'!$C:$C,5),0),0)+IF(LEFT(AE303,4)="True",IF(_xlfn.XLOOKUP("SrcZone_IsAny",'Scoring_Config'!$A:$A,'Scoring_Config'!$D:$D,"Yes")="Yes",_xlfn.XLOOKUP("SrcZone_IsAny",'Scoring_Config'!$A:$A,'Scoring_Config'!$C:$C,10),0),0)+IF(LEFT(AF303,4)="True",IF(_xlfn.XLOOKUP("DstZone_IsAny",'Scoring_Config'!$A:$A,'Scoring_Config'!$D:$D,"Yes")="Yes",_xlfn.XLOOKUP("DstZone_IsAny",'Scoring_Config'!$A:$A,'Scoring_Config'!$C:$C,10),0),0)+IF(LEFT(AG303,4)="True",IF(_xlfn.XLOOKUP("Service_Any_OR_RangeGt1000",'Scoring_Config'!$A:$A,'Scoring_Config'!$D:$D,"Yes")="Yes",_xlfn.XLOOKUP("Service_Any_OR_RangeGt1000",'Scoring_Config'!$A:$A,'Scoring_Config'!$C:$C,10),0),0)+IF(LEFT(AH303,4)="True",IF(_xlfn.XLOOKUP("App_Any_OR_RangeGt1000",'Scoring_Config'!$A:$A,'Scoring_Config'!$D:$D,"Yes")="Yes",_xlfn.XLOOKUP("App_Any_OR_RangeGt1000",'Scoring_Config'!$A:$A,'Scoring_Config'!$C:$C,10),0),0)+IF(LEFT(AI303,4)="True",IF(_xlfn.XLOOKUP("Service_Insecure_Match",'Scoring_Config'!$A:$A,'Scoring_Config'!$D:$D,"Yes")="Yes",_xlfn.XLOOKUP("Service_Insecure_Match",'Scoring_Config'!$A:$A,'Scoring_Config'!$C:$C,5),0),0)+IF(LEFT(AJ303,4)="True",IF(_xlfn.XLOOKUP("Risky_Inbound",'Scoring_Config'!$A:$A,'Scoring_Config'!$D:$D,"Yes")="Yes",_xlfn.XLOOKUP("Risky_Inbound",'Scoring_Config'!$A:$A,'Scoring_Config'!$C:$C,50),0),0)+IF(LEFT(AK303,4)="True",IF(_xlfn.XLOOKUP("Risky_Outbound",'Scoring_Config'!$A:$A,'Scoring_Config'!$D:$D,"Yes")="Yes",_xlfn.XLOOKUP("Risky_Outbound",'Scoring_Config'!$A:$A,'Scoring_Config'!$C:$C,25),0),0)+IF(LEFT(AZ303,4)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303,FIND(",",AL303)+1,100)),0)+IF(LEFT(AM303,4)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303,FIND(",",AN303)+1,100)),0)+IF(_xlfn.XLOOKUP("Profile_Scoring",'Scoring_Config'!$A:$A,'Scoring_Config'!$D:$D,"Yes")="Yes",VALUE(MID(AO303,FIND(",",AO303)+1,100)),0)+IF(_xlfn.XLOOKUP("Options_Scoring",'Scoring_Config'!$A:$A,'Scoring_Config'!$D:$D,"Yes")="Yes",VALUE(MID(AP303,FIND(",",AP303)+1,100)),0)))</f>
        <v>0</v>
      </c>
      <c r="AZ303" cm="1">
        <f t="array" ref="AZ303">IF(FALSE,"True," &amp; IF(_xlfn.XLOOKUP("Migrate_Insecure",'Scoring_Config'!$A:$A,'Scoring_Config'!$D:$D,"Yes")="Yes",_xlfn.XLOOKUP("Migrate_Insecure",'Scoring_Config'!$A:$A,'Scoring_Config'!$C:$C,10),0),"False,0")</f>
        <v>0</v>
      </c>
    </row>
    <row r="304" spans="1:52">
      <c r="A304" t="s">
        <v>1979</v>
      </c>
      <c r="B304" t="s">
        <v>2277</v>
      </c>
      <c r="C304" t="s">
        <v>3542</v>
      </c>
      <c r="D304" t="s">
        <v>3545</v>
      </c>
      <c r="E304" t="s">
        <v>3563</v>
      </c>
      <c r="F304" t="s">
        <v>3671</v>
      </c>
      <c r="G304" t="s">
        <v>233</v>
      </c>
      <c r="H304" t="s">
        <v>174</v>
      </c>
      <c r="I304" t="s">
        <v>3615</v>
      </c>
      <c r="J304" t="s">
        <v>230</v>
      </c>
      <c r="K304" t="s">
        <v>1674</v>
      </c>
      <c r="L304" t="s">
        <v>1327</v>
      </c>
      <c r="M304" t="s">
        <v>1974</v>
      </c>
      <c r="N304" t="s">
        <v>4315</v>
      </c>
      <c r="O304" t="s">
        <v>4319</v>
      </c>
      <c r="P304" t="s">
        <v>4322</v>
      </c>
      <c r="Q304" t="s">
        <v>4530</v>
      </c>
      <c r="R304" t="s">
        <v>5440</v>
      </c>
      <c r="S304" t="s">
        <v>5440</v>
      </c>
      <c r="T304" t="s">
        <v>5642</v>
      </c>
      <c r="U304" t="s">
        <v>5955</v>
      </c>
      <c r="Y304" cm="1">
        <f t="array" ref="Y304">IF(FALSE,"True," &amp; IF(_xlfn.XLOOKUP("Src_IsAny",'Scoring_Config'!$A:$A,'Scoring_Config'!$D:$D,"Yes")="Yes",_xlfn.XLOOKUP("Src_IsAny",'Scoring_Config'!$A:$A,'Scoring_Config'!$C:$C,10),0),"False,0")</f>
        <v>0</v>
      </c>
      <c r="Z304" cm="1">
        <f t="array" ref="Z304">IF(FALSE,"True," &amp; IF(_xlfn.XLOOKUP("Src_CIDR_Le_16",'Scoring_Config'!$A:$A,'Scoring_Config'!$D:$D,"Yes")="Yes",_xlfn.XLOOKUP("Src_CIDR_Le_16",'Scoring_Config'!$A:$A,'Scoring_Config'!$C:$C,10),0),"False,0")</f>
        <v>0</v>
      </c>
      <c r="AA304" cm="1">
        <f t="array" ref="AA304">IF(FALSE,"True," &amp; IF(_xlfn.XLOOKUP("Src_CIDR_17_22",'Scoring_Config'!$A:$A,'Scoring_Config'!$D:$D,"Yes")="Yes",_xlfn.XLOOKUP("Src_CIDR_17_22",'Scoring_Config'!$A:$A,'Scoring_Config'!$C:$C,5),0),"False,0")</f>
        <v>0</v>
      </c>
      <c r="AB304" cm="1">
        <f t="array" ref="AB304">IF(FALSE,"True," &amp; IF(_xlfn.XLOOKUP("Dst_IsAny",'Scoring_Config'!$A:$A,'Scoring_Config'!$D:$D,"Yes")="Yes",_xlfn.XLOOKUP("Dst_IsAny",'Scoring_Config'!$A:$A,'Scoring_Config'!$C:$C,10),0),"False,0")</f>
        <v>0</v>
      </c>
      <c r="AC304" cm="1">
        <f t="array" ref="AC304">IF(FALSE,"True," &amp; IF(_xlfn.XLOOKUP("Dst_CIDR_Le_16",'Scoring_Config'!$A:$A,'Scoring_Config'!$D:$D,"Yes")="Yes",_xlfn.XLOOKUP("Dst_CIDR_Le_16",'Scoring_Config'!$A:$A,'Scoring_Config'!$C:$C,10),0),"False,0")</f>
        <v>0</v>
      </c>
      <c r="AD304" cm="1">
        <f t="array" ref="AD304">IF(FALSE,"True," &amp; IF(_xlfn.XLOOKUP("Dst_CIDR_17_22",'Scoring_Config'!$A:$A,'Scoring_Config'!$D:$D,"Yes")="Yes",_xlfn.XLOOKUP("Dst_CIDR_17_22",'Scoring_Config'!$A:$A,'Scoring_Config'!$C:$C,5),0),"False,0")</f>
        <v>0</v>
      </c>
      <c r="AE304" cm="1">
        <f t="array" ref="AE304">IF(FALSE,"True," &amp; IF(_xlfn.XLOOKUP("SrcZone_IsAny",'Scoring_Config'!$A:$A,'Scoring_Config'!$D:$D,"Yes")="Yes",_xlfn.XLOOKUP("SrcZone_IsAny",'Scoring_Config'!$A:$A,'Scoring_Config'!$C:$C,10),0),"False,0")</f>
        <v>0</v>
      </c>
      <c r="AF304" cm="1">
        <f t="array" ref="AF304">IF(FALSE,"True," &amp; IF(_xlfn.XLOOKUP("DstZone_IsAny",'Scoring_Config'!$A:$A,'Scoring_Config'!$D:$D,"Yes")="Yes",_xlfn.XLOOKUP("DstZone_IsAny",'Scoring_Config'!$A:$A,'Scoring_Config'!$C:$C,10),0),"False,0")</f>
        <v>0</v>
      </c>
      <c r="AG304" cm="1">
        <f t="array" ref="AG30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04" cm="1">
        <f t="array" ref="AH304">IF(FALSE,"True," &amp; IF(_xlfn.XLOOKUP("App_Any_OR_RangeGt1000",'Scoring_Config'!$A:$A,'Scoring_Config'!$D:$D,"Yes")="Yes",_xlfn.XLOOKUP("App_Any_OR_RangeGt1000",'Scoring_Config'!$A:$A,'Scoring_Config'!$C:$C,10),0),"False,0")</f>
        <v>0</v>
      </c>
      <c r="AI304" cm="1">
        <f t="array" ref="AI304">IF(FALSE,"True," &amp; IF(_xlfn.XLOOKUP("Service_Insecure_Match",'Scoring_Config'!$A:$A,'Scoring_Config'!$D:$D,"Yes")="Yes",_xlfn.XLOOKUP("Service_Insecure_Match",'Scoring_Config'!$A:$A,'Scoring_Config'!$C:$C,5),0),"False,0")</f>
        <v>0</v>
      </c>
      <c r="AJ304" cm="1">
        <f t="array" ref="AJ304">IF(FALSE,"True," &amp; IF(_xlfn.XLOOKUP("Risky_Inbound",'Scoring_Config'!$A:$A,'Scoring_Config'!$D:$D,"Yes")="Yes",_xlfn.XLOOKUP("Risky_Inbound",'Scoring_Config'!$A:$A,'Scoring_Config'!$C:$C,50),0),"False,0")</f>
        <v>0</v>
      </c>
      <c r="AK304" cm="1">
        <f t="array" ref="AK304">IF(FALSE,"True," &amp; IF(_xlfn.XLOOKUP("Risky_Outbound",'Scoring_Config'!$A:$A,'Scoring_Config'!$D:$D,"Yes")="Yes",_xlfn.XLOOKUP("Risky_Outbound",'Scoring_Config'!$A:$A,'Scoring_Config'!$C:$C,25),0),"False,0")</f>
        <v>0</v>
      </c>
      <c r="AL304" t="s">
        <v>6697</v>
      </c>
      <c r="AM304" cm="1">
        <f t="array" ref="AM30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04" t="s">
        <v>6697</v>
      </c>
      <c r="AO304" t="s">
        <v>6697</v>
      </c>
      <c r="AP304" t="s">
        <v>6697</v>
      </c>
      <c r="AQ304" cm="1">
        <f t="array" ref="AQ304">IF(FALSE,"True," &amp; IF(_xlfn.XLOOKUP("Service_IsAny",'Scoring_Config'!$A:$A,'Scoring_Config'!$D:$D,"Yes")="Yes",_xlfn.XLOOKUP("Service_IsAny",'Scoring_Config'!$A:$A,'Scoring_Config'!$C:$C,0),0),"False,0")</f>
        <v>0</v>
      </c>
      <c r="AR304">
        <v>0</v>
      </c>
      <c r="AS304" cm="1">
        <f t="array" ref="AS304">IF(FALSE,"True," &amp; IF(_xlfn.XLOOKUP("Service_RangeGt1000",'Scoring_Config'!$A:$A,'Scoring_Config'!$D:$D,"Yes")="Yes",_xlfn.XLOOKUP("Service_RangeGt1000",'Scoring_Config'!$A:$A,'Scoring_Config'!$C:$C,0),0),"False,0")</f>
        <v>0</v>
      </c>
      <c r="AT304" cm="1">
        <f t="array" ref="AT304">IF(FALSE,"True," &amp; IF(_xlfn.XLOOKUP("App_IsAny",'Scoring_Config'!$A:$A,'Scoring_Config'!$D:$D,"Yes")="Yes",_xlfn.XLOOKUP("App_IsAny",'Scoring_Config'!$A:$A,'Scoring_Config'!$C:$C,0),0),"False,0")</f>
        <v>0</v>
      </c>
      <c r="AU304">
        <v>2</v>
      </c>
      <c r="AV304" cm="1">
        <f t="array" ref="AV304">IF(FALSE,"True," &amp; IF(_xlfn.XLOOKUP("App_RangeGt1000",'Scoring_Config'!$A:$A,'Scoring_Config'!$D:$D,"Yes")="Yes",_xlfn.XLOOKUP("App_RangeGt1000",'Scoring_Config'!$A:$A,'Scoring_Config'!$C:$C,0),0),"False,0")</f>
        <v>0</v>
      </c>
      <c r="AW304" cm="1">
        <f t="array" ref="AW304">IF(FALSE,"True," &amp; IF(_xlfn.XLOOKUP("Action_IsDenyOrDrop",'Scoring_Config'!$A:$A,'Scoring_Config'!$D:$D,"Yes")="Yes",_xlfn.XLOOKUP("Action_IsDenyOrDrop",'Scoring_Config'!$A:$A,'Scoring_Config'!$C:$C,0),0),"False,0")</f>
        <v>0</v>
      </c>
      <c r="AX304" cm="1">
        <f t="array" ref="AX304">IF(LEFT(AW304,4)="True",0,(IF(LEFT(Y304,4)="True",IF(_xlfn.XLOOKUP("Src_IsAny",'Scoring_Config'!$A:$A,'Scoring_Config'!$D:$D,"Yes")="Yes",_xlfn.XLOOKUP("Src_IsAny",'Scoring_Config'!$A:$A,'Scoring_Config'!$C:$C,10),0),0)+IF(LEFT(Z304,4)="True",IF(_xlfn.XLOOKUP("Src_CIDR_Le_16",'Scoring_Config'!$A:$A,'Scoring_Config'!$D:$D,"Yes")="Yes",_xlfn.XLOOKUP("Src_CIDR_Le_16",'Scoring_Config'!$A:$A,'Scoring_Config'!$C:$C,10),0),0)+IF(LEFT(AA304,4)="True",IF(_xlfn.XLOOKUP("Src_CIDR_17_22",'Scoring_Config'!$A:$A,'Scoring_Config'!$D:$D,"Yes")="Yes",_xlfn.XLOOKUP("Src_CIDR_17_22",'Scoring_Config'!$A:$A,'Scoring_Config'!$C:$C,5),0),0)+IF(LEFT(AB304,4)="True",IF(_xlfn.XLOOKUP("Dst_IsAny",'Scoring_Config'!$A:$A,'Scoring_Config'!$D:$D,"Yes")="Yes",_xlfn.XLOOKUP("Dst_IsAny",'Scoring_Config'!$A:$A,'Scoring_Config'!$C:$C,10),0),0)+IF(LEFT(AC304,4)="True",IF(_xlfn.XLOOKUP("Dst_CIDR_Le_16",'Scoring_Config'!$A:$A,'Scoring_Config'!$D:$D,"Yes")="Yes",_xlfn.XLOOKUP("Dst_CIDR_Le_16",'Scoring_Config'!$A:$A,'Scoring_Config'!$C:$C,10),0),0)+IF(LEFT(AD304,4)="True",IF(_xlfn.XLOOKUP("Dst_CIDR_17_22",'Scoring_Config'!$A:$A,'Scoring_Config'!$D:$D,"Yes")="Yes",_xlfn.XLOOKUP("Dst_CIDR_17_22",'Scoring_Config'!$A:$A,'Scoring_Config'!$C:$C,5),0),0)+IF(LEFT(AE304,4)="True",IF(_xlfn.XLOOKUP("SrcZone_IsAny",'Scoring_Config'!$A:$A,'Scoring_Config'!$D:$D,"Yes")="Yes",_xlfn.XLOOKUP("SrcZone_IsAny",'Scoring_Config'!$A:$A,'Scoring_Config'!$C:$C,10),0),0)+IF(LEFT(AF304,4)="True",IF(_xlfn.XLOOKUP("DstZone_IsAny",'Scoring_Config'!$A:$A,'Scoring_Config'!$D:$D,"Yes")="Yes",_xlfn.XLOOKUP("DstZone_IsAny",'Scoring_Config'!$A:$A,'Scoring_Config'!$C:$C,10),0),0)+IF(LEFT(AG304,4)="True",IF(_xlfn.XLOOKUP("Service_Any_OR_RangeGt1000",'Scoring_Config'!$A:$A,'Scoring_Config'!$D:$D,"Yes")="Yes",_xlfn.XLOOKUP("Service_Any_OR_RangeGt1000",'Scoring_Config'!$A:$A,'Scoring_Config'!$C:$C,10),0),0)+IF(LEFT(AH304,4)="True",IF(_xlfn.XLOOKUP("App_Any_OR_RangeGt1000",'Scoring_Config'!$A:$A,'Scoring_Config'!$D:$D,"Yes")="Yes",_xlfn.XLOOKUP("App_Any_OR_RangeGt1000",'Scoring_Config'!$A:$A,'Scoring_Config'!$C:$C,10),0),0)+IF(LEFT(AI304,4)="True",IF(_xlfn.XLOOKUP("Service_Insecure_Match",'Scoring_Config'!$A:$A,'Scoring_Config'!$D:$D,"Yes")="Yes",_xlfn.XLOOKUP("Service_Insecure_Match",'Scoring_Config'!$A:$A,'Scoring_Config'!$C:$C,5),0),0)+IF(LEFT(AJ304,4)="True",IF(_xlfn.XLOOKUP("Risky_Inbound",'Scoring_Config'!$A:$A,'Scoring_Config'!$D:$D,"Yes")="Yes",_xlfn.XLOOKUP("Risky_Inbound",'Scoring_Config'!$A:$A,'Scoring_Config'!$C:$C,50),0),0)+IF(LEFT(AK304,4)="True",IF(_xlfn.XLOOKUP("Risky_Outbound",'Scoring_Config'!$A:$A,'Scoring_Config'!$D:$D,"Yes")="Yes",_xlfn.XLOOKUP("Risky_Outbound",'Scoring_Config'!$A:$A,'Scoring_Config'!$C:$C,25),0),0)+IF(LEFT(AZ304,4)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304,FIND(",",AL304)+1,100)),0)+IF(LEFT(AM304,4)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304,FIND(",",AN304)+1,100)),0)+IF(_xlfn.XLOOKUP("Profile_Scoring",'Scoring_Config'!$A:$A,'Scoring_Config'!$D:$D,"Yes")="Yes",VALUE(MID(AO304,FIND(",",AO304)+1,100)),0)+IF(_xlfn.XLOOKUP("Options_Scoring",'Scoring_Config'!$A:$A,'Scoring_Config'!$D:$D,"Yes")="Yes",VALUE(MID(AP304,FIND(",",AP304)+1,100)),0)))</f>
        <v>0</v>
      </c>
      <c r="AZ304" cm="1">
        <f t="array" ref="AZ304">IF(FALSE,"True," &amp; IF(_xlfn.XLOOKUP("Migrate_Insecure",'Scoring_Config'!$A:$A,'Scoring_Config'!$D:$D,"Yes")="Yes",_xlfn.XLOOKUP("Migrate_Insecure",'Scoring_Config'!$A:$A,'Scoring_Config'!$C:$C,10),0),"False,0")</f>
        <v>0</v>
      </c>
    </row>
    <row r="305" spans="1:52">
      <c r="A305" t="s">
        <v>1979</v>
      </c>
      <c r="B305" t="s">
        <v>2278</v>
      </c>
      <c r="C305" t="s">
        <v>3542</v>
      </c>
      <c r="D305" t="s">
        <v>3544</v>
      </c>
      <c r="E305" t="s">
        <v>3562</v>
      </c>
      <c r="F305" t="s">
        <v>3672</v>
      </c>
      <c r="G305" t="s">
        <v>234</v>
      </c>
      <c r="H305" t="s">
        <v>193</v>
      </c>
      <c r="I305" t="s">
        <v>3692</v>
      </c>
      <c r="J305" t="s">
        <v>933</v>
      </c>
      <c r="K305" t="s">
        <v>1763</v>
      </c>
      <c r="L305" t="s">
        <v>1392</v>
      </c>
      <c r="M305" t="s">
        <v>1973</v>
      </c>
      <c r="N305" t="s">
        <v>4315</v>
      </c>
      <c r="O305" t="s">
        <v>4319</v>
      </c>
      <c r="P305" t="s">
        <v>4323</v>
      </c>
      <c r="Q305" t="s">
        <v>4531</v>
      </c>
      <c r="R305" t="s">
        <v>5439</v>
      </c>
      <c r="S305" t="s">
        <v>4324</v>
      </c>
      <c r="T305" t="s">
        <v>5577</v>
      </c>
      <c r="U305" t="s">
        <v>6020</v>
      </c>
      <c r="Y305" cm="1">
        <f t="array" ref="Y305">IF(FALSE,"True," &amp; IF(_xlfn.XLOOKUP("Src_IsAny",'Scoring_Config'!$A:$A,'Scoring_Config'!$D:$D,"Yes")="Yes",_xlfn.XLOOKUP("Src_IsAny",'Scoring_Config'!$A:$A,'Scoring_Config'!$C:$C,10),0),"False,0")</f>
        <v>0</v>
      </c>
      <c r="Z305" cm="1">
        <f t="array" ref="Z305">IF(FALSE,"True," &amp; IF(_xlfn.XLOOKUP("Src_CIDR_Le_16",'Scoring_Config'!$A:$A,'Scoring_Config'!$D:$D,"Yes")="Yes",_xlfn.XLOOKUP("Src_CIDR_Le_16",'Scoring_Config'!$A:$A,'Scoring_Config'!$C:$C,10),0),"False,0")</f>
        <v>0</v>
      </c>
      <c r="AA305" cm="1">
        <f t="array" ref="AA305">IF(FALSE,"True," &amp; IF(_xlfn.XLOOKUP("Src_CIDR_17_22",'Scoring_Config'!$A:$A,'Scoring_Config'!$D:$D,"Yes")="Yes",_xlfn.XLOOKUP("Src_CIDR_17_22",'Scoring_Config'!$A:$A,'Scoring_Config'!$C:$C,5),0),"False,0")</f>
        <v>0</v>
      </c>
      <c r="AB305" cm="1">
        <f t="array" ref="AB305">IF(FALSE,"True," &amp; IF(_xlfn.XLOOKUP("Dst_IsAny",'Scoring_Config'!$A:$A,'Scoring_Config'!$D:$D,"Yes")="Yes",_xlfn.XLOOKUP("Dst_IsAny",'Scoring_Config'!$A:$A,'Scoring_Config'!$C:$C,10),0),"False,0")</f>
        <v>0</v>
      </c>
      <c r="AC305" cm="1">
        <f t="array" ref="AC305">IF(FALSE,"True," &amp; IF(_xlfn.XLOOKUP("Dst_CIDR_Le_16",'Scoring_Config'!$A:$A,'Scoring_Config'!$D:$D,"Yes")="Yes",_xlfn.XLOOKUP("Dst_CIDR_Le_16",'Scoring_Config'!$A:$A,'Scoring_Config'!$C:$C,10),0),"False,0")</f>
        <v>0</v>
      </c>
      <c r="AD305" cm="1">
        <f t="array" ref="AD305">IF(FALSE,"True," &amp; IF(_xlfn.XLOOKUP("Dst_CIDR_17_22",'Scoring_Config'!$A:$A,'Scoring_Config'!$D:$D,"Yes")="Yes",_xlfn.XLOOKUP("Dst_CIDR_17_22",'Scoring_Config'!$A:$A,'Scoring_Config'!$C:$C,5),0),"False,0")</f>
        <v>0</v>
      </c>
      <c r="AE305" cm="1">
        <f t="array" ref="AE305">IF(FALSE,"True," &amp; IF(_xlfn.XLOOKUP("SrcZone_IsAny",'Scoring_Config'!$A:$A,'Scoring_Config'!$D:$D,"Yes")="Yes",_xlfn.XLOOKUP("SrcZone_IsAny",'Scoring_Config'!$A:$A,'Scoring_Config'!$C:$C,10),0),"False,0")</f>
        <v>0</v>
      </c>
      <c r="AF305" cm="1">
        <f t="array" ref="AF305">IF(FALSE,"True," &amp; IF(_xlfn.XLOOKUP("DstZone_IsAny",'Scoring_Config'!$A:$A,'Scoring_Config'!$D:$D,"Yes")="Yes",_xlfn.XLOOKUP("DstZone_IsAny",'Scoring_Config'!$A:$A,'Scoring_Config'!$C:$C,10),0),"False,0")</f>
        <v>0</v>
      </c>
      <c r="AG305" cm="1">
        <f t="array" ref="AG30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05" cm="1">
        <f t="array" ref="AH305">IF(FALSE,"True," &amp; IF(_xlfn.XLOOKUP("App_Any_OR_RangeGt1000",'Scoring_Config'!$A:$A,'Scoring_Config'!$D:$D,"Yes")="Yes",_xlfn.XLOOKUP("App_Any_OR_RangeGt1000",'Scoring_Config'!$A:$A,'Scoring_Config'!$C:$C,10),0),"False,0")</f>
        <v>0</v>
      </c>
      <c r="AI305" cm="1">
        <f t="array" ref="AI305">IF(FALSE,"True," &amp; IF(_xlfn.XLOOKUP("Service_Insecure_Match",'Scoring_Config'!$A:$A,'Scoring_Config'!$D:$D,"Yes")="Yes",_xlfn.XLOOKUP("Service_Insecure_Match",'Scoring_Config'!$A:$A,'Scoring_Config'!$C:$C,5),0),"False,0")</f>
        <v>0</v>
      </c>
      <c r="AJ305" cm="1">
        <f t="array" ref="AJ305">IF(FALSE,"True," &amp; IF(_xlfn.XLOOKUP("Risky_Inbound",'Scoring_Config'!$A:$A,'Scoring_Config'!$D:$D,"Yes")="Yes",_xlfn.XLOOKUP("Risky_Inbound",'Scoring_Config'!$A:$A,'Scoring_Config'!$C:$C,50),0),"False,0")</f>
        <v>0</v>
      </c>
      <c r="AK305" cm="1">
        <f t="array" ref="AK305">IF(FALSE,"True," &amp; IF(_xlfn.XLOOKUP("Risky_Outbound",'Scoring_Config'!$A:$A,'Scoring_Config'!$D:$D,"Yes")="Yes",_xlfn.XLOOKUP("Risky_Outbound",'Scoring_Config'!$A:$A,'Scoring_Config'!$C:$C,25),0),"False,0")</f>
        <v>0</v>
      </c>
      <c r="AL305" t="s">
        <v>6699</v>
      </c>
      <c r="AM305" cm="1">
        <f t="array" ref="AM30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05" t="s">
        <v>6697</v>
      </c>
      <c r="AO305" t="s">
        <v>6697</v>
      </c>
      <c r="AP305" t="s">
        <v>6697</v>
      </c>
      <c r="AQ305" cm="1">
        <f t="array" ref="AQ305">IF(FALSE,"True," &amp; IF(_xlfn.XLOOKUP("Service_IsAny",'Scoring_Config'!$A:$A,'Scoring_Config'!$D:$D,"Yes")="Yes",_xlfn.XLOOKUP("Service_IsAny",'Scoring_Config'!$A:$A,'Scoring_Config'!$C:$C,0),0),"False,0")</f>
        <v>0</v>
      </c>
      <c r="AR305">
        <v>0</v>
      </c>
      <c r="AS305" cm="1">
        <f t="array" ref="AS305">IF(FALSE,"True," &amp; IF(_xlfn.XLOOKUP("Service_RangeGt1000",'Scoring_Config'!$A:$A,'Scoring_Config'!$D:$D,"Yes")="Yes",_xlfn.XLOOKUP("Service_RangeGt1000",'Scoring_Config'!$A:$A,'Scoring_Config'!$C:$C,0),0),"False,0")</f>
        <v>0</v>
      </c>
      <c r="AT305" cm="1">
        <f t="array" ref="AT305">IF(FALSE,"True," &amp; IF(_xlfn.XLOOKUP("App_IsAny",'Scoring_Config'!$A:$A,'Scoring_Config'!$D:$D,"Yes")="Yes",_xlfn.XLOOKUP("App_IsAny",'Scoring_Config'!$A:$A,'Scoring_Config'!$C:$C,0),0),"False,0")</f>
        <v>0</v>
      </c>
      <c r="AU305">
        <v>0</v>
      </c>
      <c r="AV305" cm="1">
        <f t="array" ref="AV305">IF(FALSE,"True," &amp; IF(_xlfn.XLOOKUP("App_RangeGt1000",'Scoring_Config'!$A:$A,'Scoring_Config'!$D:$D,"Yes")="Yes",_xlfn.XLOOKUP("App_RangeGt1000",'Scoring_Config'!$A:$A,'Scoring_Config'!$C:$C,0),0),"False,0")</f>
        <v>0</v>
      </c>
      <c r="AW305" cm="1">
        <f t="array" ref="AW305">IF(FALSE,"True," &amp; IF(_xlfn.XLOOKUP("Action_IsDenyOrDrop",'Scoring_Config'!$A:$A,'Scoring_Config'!$D:$D,"Yes")="Yes",_xlfn.XLOOKUP("Action_IsDenyOrDrop",'Scoring_Config'!$A:$A,'Scoring_Config'!$C:$C,0),0),"False,0")</f>
        <v>0</v>
      </c>
      <c r="AX305" cm="1">
        <f t="array" ref="AX305">IF(LEFT(AW305,4)="True",0,(IF(LEFT(Y305,4)="True",IF(_xlfn.XLOOKUP("Src_IsAny",'Scoring_Config'!$A:$A,'Scoring_Config'!$D:$D,"Yes")="Yes",_xlfn.XLOOKUP("Src_IsAny",'Scoring_Config'!$A:$A,'Scoring_Config'!$C:$C,10),0),0)+IF(LEFT(Z305,4)="True",IF(_xlfn.XLOOKUP("Src_CIDR_Le_16",'Scoring_Config'!$A:$A,'Scoring_Config'!$D:$D,"Yes")="Yes",_xlfn.XLOOKUP("Src_CIDR_Le_16",'Scoring_Config'!$A:$A,'Scoring_Config'!$C:$C,10),0),0)+IF(LEFT(AA305,4)="True",IF(_xlfn.XLOOKUP("Src_CIDR_17_22",'Scoring_Config'!$A:$A,'Scoring_Config'!$D:$D,"Yes")="Yes",_xlfn.XLOOKUP("Src_CIDR_17_22",'Scoring_Config'!$A:$A,'Scoring_Config'!$C:$C,5),0),0)+IF(LEFT(AB305,4)="True",IF(_xlfn.XLOOKUP("Dst_IsAny",'Scoring_Config'!$A:$A,'Scoring_Config'!$D:$D,"Yes")="Yes",_xlfn.XLOOKUP("Dst_IsAny",'Scoring_Config'!$A:$A,'Scoring_Config'!$C:$C,10),0),0)+IF(LEFT(AC305,4)="True",IF(_xlfn.XLOOKUP("Dst_CIDR_Le_16",'Scoring_Config'!$A:$A,'Scoring_Config'!$D:$D,"Yes")="Yes",_xlfn.XLOOKUP("Dst_CIDR_Le_16",'Scoring_Config'!$A:$A,'Scoring_Config'!$C:$C,10),0),0)+IF(LEFT(AD305,4)="True",IF(_xlfn.XLOOKUP("Dst_CIDR_17_22",'Scoring_Config'!$A:$A,'Scoring_Config'!$D:$D,"Yes")="Yes",_xlfn.XLOOKUP("Dst_CIDR_17_22",'Scoring_Config'!$A:$A,'Scoring_Config'!$C:$C,5),0),0)+IF(LEFT(AE305,4)="True",IF(_xlfn.XLOOKUP("SrcZone_IsAny",'Scoring_Config'!$A:$A,'Scoring_Config'!$D:$D,"Yes")="Yes",_xlfn.XLOOKUP("SrcZone_IsAny",'Scoring_Config'!$A:$A,'Scoring_Config'!$C:$C,10),0),0)+IF(LEFT(AF305,4)="True",IF(_xlfn.XLOOKUP("DstZone_IsAny",'Scoring_Config'!$A:$A,'Scoring_Config'!$D:$D,"Yes")="Yes",_xlfn.XLOOKUP("DstZone_IsAny",'Scoring_Config'!$A:$A,'Scoring_Config'!$C:$C,10),0),0)+IF(LEFT(AG305,4)="True",IF(_xlfn.XLOOKUP("Service_Any_OR_RangeGt1000",'Scoring_Config'!$A:$A,'Scoring_Config'!$D:$D,"Yes")="Yes",_xlfn.XLOOKUP("Service_Any_OR_RangeGt1000",'Scoring_Config'!$A:$A,'Scoring_Config'!$C:$C,10),0),0)+IF(LEFT(AH305,4)="True",IF(_xlfn.XLOOKUP("App_Any_OR_RangeGt1000",'Scoring_Config'!$A:$A,'Scoring_Config'!$D:$D,"Yes")="Yes",_xlfn.XLOOKUP("App_Any_OR_RangeGt1000",'Scoring_Config'!$A:$A,'Scoring_Config'!$C:$C,10),0),0)+IF(LEFT(AI305,4)="True",IF(_xlfn.XLOOKUP("Service_Insecure_Match",'Scoring_Config'!$A:$A,'Scoring_Config'!$D:$D,"Yes")="Yes",_xlfn.XLOOKUP("Service_Insecure_Match",'Scoring_Config'!$A:$A,'Scoring_Config'!$C:$C,5),0),0)+IF(LEFT(AJ305,4)="True",IF(_xlfn.XLOOKUP("Risky_Inbound",'Scoring_Config'!$A:$A,'Scoring_Config'!$D:$D,"Yes")="Yes",_xlfn.XLOOKUP("Risky_Inbound",'Scoring_Config'!$A:$A,'Scoring_Config'!$C:$C,50),0),0)+IF(LEFT(AK305,4)="True",IF(_xlfn.XLOOKUP("Risky_Outbound",'Scoring_Config'!$A:$A,'Scoring_Config'!$D:$D,"Yes")="Yes",_xlfn.XLOOKUP("Risky_Outbound",'Scoring_Config'!$A:$A,'Scoring_Config'!$C:$C,25),0),0)+IF(LEFT(AZ305,4)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305,FIND(",",AL305)+1,100)),0)+IF(LEFT(AM305,4)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305,FIND(",",AN305)+1,100)),0)+IF(_xlfn.XLOOKUP("Profile_Scoring",'Scoring_Config'!$A:$A,'Scoring_Config'!$D:$D,"Yes")="Yes",VALUE(MID(AO305,FIND(",",AO305)+1,100)),0)+IF(_xlfn.XLOOKUP("Options_Scoring",'Scoring_Config'!$A:$A,'Scoring_Config'!$D:$D,"Yes")="Yes",VALUE(MID(AP305,FIND(",",AP305)+1,100)),0)))</f>
        <v>0</v>
      </c>
      <c r="AZ305" cm="1">
        <f t="array" ref="AZ305">IF(FALSE,"True," &amp; IF(_xlfn.XLOOKUP("Migrate_Insecure",'Scoring_Config'!$A:$A,'Scoring_Config'!$D:$D,"Yes")="Yes",_xlfn.XLOOKUP("Migrate_Insecure",'Scoring_Config'!$A:$A,'Scoring_Config'!$C:$C,10),0),"False,0")</f>
        <v>0</v>
      </c>
    </row>
    <row r="306" spans="1:52">
      <c r="A306" t="s">
        <v>1979</v>
      </c>
      <c r="B306" t="s">
        <v>2279</v>
      </c>
      <c r="C306" t="s">
        <v>3542</v>
      </c>
      <c r="D306" t="s">
        <v>3545</v>
      </c>
      <c r="E306" t="s">
        <v>3563</v>
      </c>
      <c r="F306" t="s">
        <v>3673</v>
      </c>
      <c r="G306" t="s">
        <v>235</v>
      </c>
      <c r="H306" t="s">
        <v>174</v>
      </c>
      <c r="I306" t="s">
        <v>4122</v>
      </c>
      <c r="J306" t="s">
        <v>114</v>
      </c>
      <c r="K306" t="s">
        <v>1764</v>
      </c>
      <c r="L306" t="s">
        <v>1393</v>
      </c>
      <c r="M306" t="s">
        <v>1974</v>
      </c>
      <c r="N306" t="s">
        <v>4315</v>
      </c>
      <c r="O306" t="s">
        <v>4319</v>
      </c>
      <c r="P306" t="s">
        <v>4323</v>
      </c>
      <c r="Q306" t="s">
        <v>4532</v>
      </c>
      <c r="R306" t="s">
        <v>5439</v>
      </c>
      <c r="S306" t="s">
        <v>4324</v>
      </c>
      <c r="T306" t="s">
        <v>5642</v>
      </c>
      <c r="U306" t="s">
        <v>6020</v>
      </c>
      <c r="Y306" cm="1">
        <f t="array" ref="Y306">IF(FALSE,"True," &amp; IF(_xlfn.XLOOKUP("Src_IsAny",'Scoring_Config'!$A:$A,'Scoring_Config'!$D:$D,"Yes")="Yes",_xlfn.XLOOKUP("Src_IsAny",'Scoring_Config'!$A:$A,'Scoring_Config'!$C:$C,10),0),"False,0")</f>
        <v>0</v>
      </c>
      <c r="Z306" cm="1">
        <f t="array" ref="Z306">IF(FALSE,"True," &amp; IF(_xlfn.XLOOKUP("Src_CIDR_Le_16",'Scoring_Config'!$A:$A,'Scoring_Config'!$D:$D,"Yes")="Yes",_xlfn.XLOOKUP("Src_CIDR_Le_16",'Scoring_Config'!$A:$A,'Scoring_Config'!$C:$C,10),0),"False,0")</f>
        <v>0</v>
      </c>
      <c r="AA306" cm="1">
        <f t="array" ref="AA306">IF(FALSE,"True," &amp; IF(_xlfn.XLOOKUP("Src_CIDR_17_22",'Scoring_Config'!$A:$A,'Scoring_Config'!$D:$D,"Yes")="Yes",_xlfn.XLOOKUP("Src_CIDR_17_22",'Scoring_Config'!$A:$A,'Scoring_Config'!$C:$C,5),0),"False,0")</f>
        <v>0</v>
      </c>
      <c r="AB306" cm="1">
        <f t="array" ref="AB306">IF(FALSE,"True," &amp; IF(_xlfn.XLOOKUP("Dst_IsAny",'Scoring_Config'!$A:$A,'Scoring_Config'!$D:$D,"Yes")="Yes",_xlfn.XLOOKUP("Dst_IsAny",'Scoring_Config'!$A:$A,'Scoring_Config'!$C:$C,10),0),"False,0")</f>
        <v>0</v>
      </c>
      <c r="AC306" cm="1">
        <f t="array" ref="AC306">IF(FALSE,"True," &amp; IF(_xlfn.XLOOKUP("Dst_CIDR_Le_16",'Scoring_Config'!$A:$A,'Scoring_Config'!$D:$D,"Yes")="Yes",_xlfn.XLOOKUP("Dst_CIDR_Le_16",'Scoring_Config'!$A:$A,'Scoring_Config'!$C:$C,10),0),"False,0")</f>
        <v>0</v>
      </c>
      <c r="AD306" cm="1">
        <f t="array" ref="AD306">IF(FALSE,"True," &amp; IF(_xlfn.XLOOKUP("Dst_CIDR_17_22",'Scoring_Config'!$A:$A,'Scoring_Config'!$D:$D,"Yes")="Yes",_xlfn.XLOOKUP("Dst_CIDR_17_22",'Scoring_Config'!$A:$A,'Scoring_Config'!$C:$C,5),0),"False,0")</f>
        <v>0</v>
      </c>
      <c r="AE306" cm="1">
        <f t="array" ref="AE306">IF(FALSE,"True," &amp; IF(_xlfn.XLOOKUP("SrcZone_IsAny",'Scoring_Config'!$A:$A,'Scoring_Config'!$D:$D,"Yes")="Yes",_xlfn.XLOOKUP("SrcZone_IsAny",'Scoring_Config'!$A:$A,'Scoring_Config'!$C:$C,10),0),"False,0")</f>
        <v>0</v>
      </c>
      <c r="AF306" cm="1">
        <f t="array" ref="AF306">IF(FALSE,"True," &amp; IF(_xlfn.XLOOKUP("DstZone_IsAny",'Scoring_Config'!$A:$A,'Scoring_Config'!$D:$D,"Yes")="Yes",_xlfn.XLOOKUP("DstZone_IsAny",'Scoring_Config'!$A:$A,'Scoring_Config'!$C:$C,10),0),"False,0")</f>
        <v>0</v>
      </c>
      <c r="AG306" cm="1">
        <f t="array" ref="AG30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06" cm="1">
        <f t="array" ref="AH306">IF(FALSE,"True," &amp; IF(_xlfn.XLOOKUP("App_Any_OR_RangeGt1000",'Scoring_Config'!$A:$A,'Scoring_Config'!$D:$D,"Yes")="Yes",_xlfn.XLOOKUP("App_Any_OR_RangeGt1000",'Scoring_Config'!$A:$A,'Scoring_Config'!$C:$C,10),0),"False,0")</f>
        <v>0</v>
      </c>
      <c r="AI306" cm="1">
        <f t="array" ref="AI306">IF(FALSE,"True," &amp; IF(_xlfn.XLOOKUP("Service_Insecure_Match",'Scoring_Config'!$A:$A,'Scoring_Config'!$D:$D,"Yes")="Yes",_xlfn.XLOOKUP("Service_Insecure_Match",'Scoring_Config'!$A:$A,'Scoring_Config'!$C:$C,5),0),"False,0")</f>
        <v>0</v>
      </c>
      <c r="AJ306" cm="1">
        <f t="array" ref="AJ306">IF(FALSE,"True," &amp; IF(_xlfn.XLOOKUP("Risky_Inbound",'Scoring_Config'!$A:$A,'Scoring_Config'!$D:$D,"Yes")="Yes",_xlfn.XLOOKUP("Risky_Inbound",'Scoring_Config'!$A:$A,'Scoring_Config'!$C:$C,50),0),"False,0")</f>
        <v>0</v>
      </c>
      <c r="AK306" cm="1">
        <f t="array" ref="AK306">IF(FALSE,"True," &amp; IF(_xlfn.XLOOKUP("Risky_Outbound",'Scoring_Config'!$A:$A,'Scoring_Config'!$D:$D,"Yes")="Yes",_xlfn.XLOOKUP("Risky_Outbound",'Scoring_Config'!$A:$A,'Scoring_Config'!$C:$C,25),0),"False,0")</f>
        <v>0</v>
      </c>
      <c r="AL306" t="s">
        <v>6699</v>
      </c>
      <c r="AM306" cm="1">
        <f t="array" ref="AM30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06" t="s">
        <v>6697</v>
      </c>
      <c r="AO306" t="s">
        <v>6697</v>
      </c>
      <c r="AP306" t="s">
        <v>6697</v>
      </c>
      <c r="AQ306" cm="1">
        <f t="array" ref="AQ306">IF(FALSE,"True," &amp; IF(_xlfn.XLOOKUP("Service_IsAny",'Scoring_Config'!$A:$A,'Scoring_Config'!$D:$D,"Yes")="Yes",_xlfn.XLOOKUP("Service_IsAny",'Scoring_Config'!$A:$A,'Scoring_Config'!$C:$C,0),0),"False,0")</f>
        <v>0</v>
      </c>
      <c r="AR306">
        <v>7</v>
      </c>
      <c r="AS306" cm="1">
        <f t="array" ref="AS306">IF(FALSE,"True," &amp; IF(_xlfn.XLOOKUP("Service_RangeGt1000",'Scoring_Config'!$A:$A,'Scoring_Config'!$D:$D,"Yes")="Yes",_xlfn.XLOOKUP("Service_RangeGt1000",'Scoring_Config'!$A:$A,'Scoring_Config'!$C:$C,0),0),"False,0")</f>
        <v>0</v>
      </c>
      <c r="AT306" cm="1">
        <f t="array" ref="AT306">IF(FALSE,"True," &amp; IF(_xlfn.XLOOKUP("App_IsAny",'Scoring_Config'!$A:$A,'Scoring_Config'!$D:$D,"Yes")="Yes",_xlfn.XLOOKUP("App_IsAny",'Scoring_Config'!$A:$A,'Scoring_Config'!$C:$C,0),0),"False,0")</f>
        <v>0</v>
      </c>
      <c r="AU306">
        <v>13</v>
      </c>
      <c r="AV306" cm="1">
        <f t="array" ref="AV306">IF(FALSE,"True," &amp; IF(_xlfn.XLOOKUP("App_RangeGt1000",'Scoring_Config'!$A:$A,'Scoring_Config'!$D:$D,"Yes")="Yes",_xlfn.XLOOKUP("App_RangeGt1000",'Scoring_Config'!$A:$A,'Scoring_Config'!$C:$C,0),0),"False,0")</f>
        <v>0</v>
      </c>
      <c r="AW306" cm="1">
        <f t="array" ref="AW306">IF(FALSE,"True," &amp; IF(_xlfn.XLOOKUP("Action_IsDenyOrDrop",'Scoring_Config'!$A:$A,'Scoring_Config'!$D:$D,"Yes")="Yes",_xlfn.XLOOKUP("Action_IsDenyOrDrop",'Scoring_Config'!$A:$A,'Scoring_Config'!$C:$C,0),0),"False,0")</f>
        <v>0</v>
      </c>
      <c r="AX306" cm="1">
        <f t="array" ref="AX306">IF(LEFT(AW306,4)="True",0,(IF(LEFT(Y306,4)="True",IF(_xlfn.XLOOKUP("Src_IsAny",'Scoring_Config'!$A:$A,'Scoring_Config'!$D:$D,"Yes")="Yes",_xlfn.XLOOKUP("Src_IsAny",'Scoring_Config'!$A:$A,'Scoring_Config'!$C:$C,10),0),0)+IF(LEFT(Z306,4)="True",IF(_xlfn.XLOOKUP("Src_CIDR_Le_16",'Scoring_Config'!$A:$A,'Scoring_Config'!$D:$D,"Yes")="Yes",_xlfn.XLOOKUP("Src_CIDR_Le_16",'Scoring_Config'!$A:$A,'Scoring_Config'!$C:$C,10),0),0)+IF(LEFT(AA306,4)="True",IF(_xlfn.XLOOKUP("Src_CIDR_17_22",'Scoring_Config'!$A:$A,'Scoring_Config'!$D:$D,"Yes")="Yes",_xlfn.XLOOKUP("Src_CIDR_17_22",'Scoring_Config'!$A:$A,'Scoring_Config'!$C:$C,5),0),0)+IF(LEFT(AB306,4)="True",IF(_xlfn.XLOOKUP("Dst_IsAny",'Scoring_Config'!$A:$A,'Scoring_Config'!$D:$D,"Yes")="Yes",_xlfn.XLOOKUP("Dst_IsAny",'Scoring_Config'!$A:$A,'Scoring_Config'!$C:$C,10),0),0)+IF(LEFT(AC306,4)="True",IF(_xlfn.XLOOKUP("Dst_CIDR_Le_16",'Scoring_Config'!$A:$A,'Scoring_Config'!$D:$D,"Yes")="Yes",_xlfn.XLOOKUP("Dst_CIDR_Le_16",'Scoring_Config'!$A:$A,'Scoring_Config'!$C:$C,10),0),0)+IF(LEFT(AD306,4)="True",IF(_xlfn.XLOOKUP("Dst_CIDR_17_22",'Scoring_Config'!$A:$A,'Scoring_Config'!$D:$D,"Yes")="Yes",_xlfn.XLOOKUP("Dst_CIDR_17_22",'Scoring_Config'!$A:$A,'Scoring_Config'!$C:$C,5),0),0)+IF(LEFT(AE306,4)="True",IF(_xlfn.XLOOKUP("SrcZone_IsAny",'Scoring_Config'!$A:$A,'Scoring_Config'!$D:$D,"Yes")="Yes",_xlfn.XLOOKUP("SrcZone_IsAny",'Scoring_Config'!$A:$A,'Scoring_Config'!$C:$C,10),0),0)+IF(LEFT(AF306,4)="True",IF(_xlfn.XLOOKUP("DstZone_IsAny",'Scoring_Config'!$A:$A,'Scoring_Config'!$D:$D,"Yes")="Yes",_xlfn.XLOOKUP("DstZone_IsAny",'Scoring_Config'!$A:$A,'Scoring_Config'!$C:$C,10),0),0)+IF(LEFT(AG306,4)="True",IF(_xlfn.XLOOKUP("Service_Any_OR_RangeGt1000",'Scoring_Config'!$A:$A,'Scoring_Config'!$D:$D,"Yes")="Yes",_xlfn.XLOOKUP("Service_Any_OR_RangeGt1000",'Scoring_Config'!$A:$A,'Scoring_Config'!$C:$C,10),0),0)+IF(LEFT(AH306,4)="True",IF(_xlfn.XLOOKUP("App_Any_OR_RangeGt1000",'Scoring_Config'!$A:$A,'Scoring_Config'!$D:$D,"Yes")="Yes",_xlfn.XLOOKUP("App_Any_OR_RangeGt1000",'Scoring_Config'!$A:$A,'Scoring_Config'!$C:$C,10),0),0)+IF(LEFT(AI306,4)="True",IF(_xlfn.XLOOKUP("Service_Insecure_Match",'Scoring_Config'!$A:$A,'Scoring_Config'!$D:$D,"Yes")="Yes",_xlfn.XLOOKUP("Service_Insecure_Match",'Scoring_Config'!$A:$A,'Scoring_Config'!$C:$C,5),0),0)+IF(LEFT(AJ306,4)="True",IF(_xlfn.XLOOKUP("Risky_Inbound",'Scoring_Config'!$A:$A,'Scoring_Config'!$D:$D,"Yes")="Yes",_xlfn.XLOOKUP("Risky_Inbound",'Scoring_Config'!$A:$A,'Scoring_Config'!$C:$C,50),0),0)+IF(LEFT(AK306,4)="True",IF(_xlfn.XLOOKUP("Risky_Outbound",'Scoring_Config'!$A:$A,'Scoring_Config'!$D:$D,"Yes")="Yes",_xlfn.XLOOKUP("Risky_Outbound",'Scoring_Config'!$A:$A,'Scoring_Config'!$C:$C,25),0),0)+IF(LEFT(AZ306,4)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306,FIND(",",AL306)+1,100)),0)+IF(LEFT(AM306,4)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306,FIND(",",AN306)+1,100)),0)+IF(_xlfn.XLOOKUP("Profile_Scoring",'Scoring_Config'!$A:$A,'Scoring_Config'!$D:$D,"Yes")="Yes",VALUE(MID(AO306,FIND(",",AO306)+1,100)),0)+IF(_xlfn.XLOOKUP("Options_Scoring",'Scoring_Config'!$A:$A,'Scoring_Config'!$D:$D,"Yes")="Yes",VALUE(MID(AP306,FIND(",",AP306)+1,100)),0)))</f>
        <v>0</v>
      </c>
      <c r="AZ306" cm="1">
        <f t="array" ref="AZ306">IF(FALSE,"True," &amp; IF(_xlfn.XLOOKUP("Migrate_Insecure",'Scoring_Config'!$A:$A,'Scoring_Config'!$D:$D,"Yes")="Yes",_xlfn.XLOOKUP("Migrate_Insecure",'Scoring_Config'!$A:$A,'Scoring_Config'!$C:$C,10),0),"False,0")</f>
        <v>0</v>
      </c>
    </row>
    <row r="307" spans="1:52">
      <c r="A307" t="s">
        <v>1979</v>
      </c>
      <c r="B307" t="s">
        <v>2280</v>
      </c>
      <c r="C307" t="s">
        <v>3542</v>
      </c>
      <c r="D307" t="s">
        <v>3545</v>
      </c>
      <c r="E307" t="s">
        <v>3563</v>
      </c>
      <c r="F307" t="s">
        <v>3609</v>
      </c>
      <c r="G307" t="s">
        <v>236</v>
      </c>
      <c r="H307" t="s">
        <v>174</v>
      </c>
      <c r="I307" t="s">
        <v>3688</v>
      </c>
      <c r="J307" t="s">
        <v>287</v>
      </c>
      <c r="K307" t="s">
        <v>1667</v>
      </c>
      <c r="L307" t="s">
        <v>1394</v>
      </c>
      <c r="M307" t="s">
        <v>1974</v>
      </c>
      <c r="N307" t="s">
        <v>4315</v>
      </c>
      <c r="O307" t="s">
        <v>4319</v>
      </c>
      <c r="P307" t="s">
        <v>4322</v>
      </c>
      <c r="Q307" t="s">
        <v>4533</v>
      </c>
      <c r="R307" t="s">
        <v>5439</v>
      </c>
      <c r="S307" t="s">
        <v>4324</v>
      </c>
      <c r="T307" t="s">
        <v>5642</v>
      </c>
      <c r="U307" t="s">
        <v>6121</v>
      </c>
      <c r="Y307" cm="1">
        <f t="array" ref="Y307">IF(FALSE,"True," &amp; IF(_xlfn.XLOOKUP("Src_IsAny",'Scoring_Config'!$A:$A,'Scoring_Config'!$D:$D,"Yes")="Yes",_xlfn.XLOOKUP("Src_IsAny",'Scoring_Config'!$A:$A,'Scoring_Config'!$C:$C,10),0),"False,0")</f>
        <v>0</v>
      </c>
      <c r="Z307" cm="1">
        <f t="array" ref="Z307">IF(FALSE,"True," &amp; IF(_xlfn.XLOOKUP("Src_CIDR_Le_16",'Scoring_Config'!$A:$A,'Scoring_Config'!$D:$D,"Yes")="Yes",_xlfn.XLOOKUP("Src_CIDR_Le_16",'Scoring_Config'!$A:$A,'Scoring_Config'!$C:$C,10),0),"False,0")</f>
        <v>0</v>
      </c>
      <c r="AA307" cm="1">
        <f t="array" ref="AA307">IF(FALSE,"True," &amp; IF(_xlfn.XLOOKUP("Src_CIDR_17_22",'Scoring_Config'!$A:$A,'Scoring_Config'!$D:$D,"Yes")="Yes",_xlfn.XLOOKUP("Src_CIDR_17_22",'Scoring_Config'!$A:$A,'Scoring_Config'!$C:$C,5),0),"False,0")</f>
        <v>0</v>
      </c>
      <c r="AB307" cm="1">
        <f t="array" ref="AB307">IF(FALSE,"True," &amp; IF(_xlfn.XLOOKUP("Dst_IsAny",'Scoring_Config'!$A:$A,'Scoring_Config'!$D:$D,"Yes")="Yes",_xlfn.XLOOKUP("Dst_IsAny",'Scoring_Config'!$A:$A,'Scoring_Config'!$C:$C,10),0),"False,0")</f>
        <v>0</v>
      </c>
      <c r="AC307" cm="1">
        <f t="array" ref="AC307">IF(FALSE,"True," &amp; IF(_xlfn.XLOOKUP("Dst_CIDR_Le_16",'Scoring_Config'!$A:$A,'Scoring_Config'!$D:$D,"Yes")="Yes",_xlfn.XLOOKUP("Dst_CIDR_Le_16",'Scoring_Config'!$A:$A,'Scoring_Config'!$C:$C,10),0),"False,0")</f>
        <v>0</v>
      </c>
      <c r="AD307" cm="1">
        <f t="array" ref="AD307">IF(FALSE,"True," &amp; IF(_xlfn.XLOOKUP("Dst_CIDR_17_22",'Scoring_Config'!$A:$A,'Scoring_Config'!$D:$D,"Yes")="Yes",_xlfn.XLOOKUP("Dst_CIDR_17_22",'Scoring_Config'!$A:$A,'Scoring_Config'!$C:$C,5),0),"False,0")</f>
        <v>0</v>
      </c>
      <c r="AE307" cm="1">
        <f t="array" ref="AE307">IF(FALSE,"True," &amp; IF(_xlfn.XLOOKUP("SrcZone_IsAny",'Scoring_Config'!$A:$A,'Scoring_Config'!$D:$D,"Yes")="Yes",_xlfn.XLOOKUP("SrcZone_IsAny",'Scoring_Config'!$A:$A,'Scoring_Config'!$C:$C,10),0),"False,0")</f>
        <v>0</v>
      </c>
      <c r="AF307" cm="1">
        <f t="array" ref="AF307">IF(FALSE,"True," &amp; IF(_xlfn.XLOOKUP("DstZone_IsAny",'Scoring_Config'!$A:$A,'Scoring_Config'!$D:$D,"Yes")="Yes",_xlfn.XLOOKUP("DstZone_IsAny",'Scoring_Config'!$A:$A,'Scoring_Config'!$C:$C,10),0),"False,0")</f>
        <v>0</v>
      </c>
      <c r="AG307" cm="1">
        <f t="array" ref="AG30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07" cm="1">
        <f t="array" ref="AH307">IF(FALSE,"True," &amp; IF(_xlfn.XLOOKUP("App_Any_OR_RangeGt1000",'Scoring_Config'!$A:$A,'Scoring_Config'!$D:$D,"Yes")="Yes",_xlfn.XLOOKUP("App_Any_OR_RangeGt1000",'Scoring_Config'!$A:$A,'Scoring_Config'!$C:$C,10),0),"False,0")</f>
        <v>0</v>
      </c>
      <c r="AI307" cm="1">
        <f t="array" ref="AI307">IF(FALSE,"True," &amp; IF(_xlfn.XLOOKUP("Service_Insecure_Match",'Scoring_Config'!$A:$A,'Scoring_Config'!$D:$D,"Yes")="Yes",_xlfn.XLOOKUP("Service_Insecure_Match",'Scoring_Config'!$A:$A,'Scoring_Config'!$C:$C,5),0),"False,0")</f>
        <v>0</v>
      </c>
      <c r="AJ307" cm="1">
        <f t="array" ref="AJ307">IF(FALSE,"True," &amp; IF(_xlfn.XLOOKUP("Risky_Inbound",'Scoring_Config'!$A:$A,'Scoring_Config'!$D:$D,"Yes")="Yes",_xlfn.XLOOKUP("Risky_Inbound",'Scoring_Config'!$A:$A,'Scoring_Config'!$C:$C,50),0),"False,0")</f>
        <v>0</v>
      </c>
      <c r="AK307" cm="1">
        <f t="array" ref="AK307">IF(FALSE,"True," &amp; IF(_xlfn.XLOOKUP("Risky_Outbound",'Scoring_Config'!$A:$A,'Scoring_Config'!$D:$D,"Yes")="Yes",_xlfn.XLOOKUP("Risky_Outbound",'Scoring_Config'!$A:$A,'Scoring_Config'!$C:$C,25),0),"False,0")</f>
        <v>0</v>
      </c>
      <c r="AL307" t="s">
        <v>6697</v>
      </c>
      <c r="AM307" cm="1">
        <f t="array" ref="AM30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07" t="s">
        <v>6697</v>
      </c>
      <c r="AO307" t="s">
        <v>6697</v>
      </c>
      <c r="AP307" t="s">
        <v>6697</v>
      </c>
      <c r="AQ307" cm="1">
        <f t="array" ref="AQ307">IF(FALSE,"True," &amp; IF(_xlfn.XLOOKUP("Service_IsAny",'Scoring_Config'!$A:$A,'Scoring_Config'!$D:$D,"Yes")="Yes",_xlfn.XLOOKUP("Service_IsAny",'Scoring_Config'!$A:$A,'Scoring_Config'!$C:$C,0),0),"False,0")</f>
        <v>0</v>
      </c>
      <c r="AR307">
        <v>1</v>
      </c>
      <c r="AS307" cm="1">
        <f t="array" ref="AS307">IF(FALSE,"True," &amp; IF(_xlfn.XLOOKUP("Service_RangeGt1000",'Scoring_Config'!$A:$A,'Scoring_Config'!$D:$D,"Yes")="Yes",_xlfn.XLOOKUP("Service_RangeGt1000",'Scoring_Config'!$A:$A,'Scoring_Config'!$C:$C,0),0),"False,0")</f>
        <v>0</v>
      </c>
      <c r="AT307" cm="1">
        <f t="array" ref="AT307">IF(FALSE,"True," &amp; IF(_xlfn.XLOOKUP("App_IsAny",'Scoring_Config'!$A:$A,'Scoring_Config'!$D:$D,"Yes")="Yes",_xlfn.XLOOKUP("App_IsAny",'Scoring_Config'!$A:$A,'Scoring_Config'!$C:$C,0),0),"False,0")</f>
        <v>0</v>
      </c>
      <c r="AU307">
        <v>1</v>
      </c>
      <c r="AV307" cm="1">
        <f t="array" ref="AV307">IF(FALSE,"True," &amp; IF(_xlfn.XLOOKUP("App_RangeGt1000",'Scoring_Config'!$A:$A,'Scoring_Config'!$D:$D,"Yes")="Yes",_xlfn.XLOOKUP("App_RangeGt1000",'Scoring_Config'!$A:$A,'Scoring_Config'!$C:$C,0),0),"False,0")</f>
        <v>0</v>
      </c>
      <c r="AW307" cm="1">
        <f t="array" ref="AW307">IF(FALSE,"True," &amp; IF(_xlfn.XLOOKUP("Action_IsDenyOrDrop",'Scoring_Config'!$A:$A,'Scoring_Config'!$D:$D,"Yes")="Yes",_xlfn.XLOOKUP("Action_IsDenyOrDrop",'Scoring_Config'!$A:$A,'Scoring_Config'!$C:$C,0),0),"False,0")</f>
        <v>0</v>
      </c>
      <c r="AX307" cm="1">
        <f t="array" ref="AX307">IF(LEFT(AW307,4)="True",0,(IF(LEFT(Y307,4)="True",IF(_xlfn.XLOOKUP("Src_IsAny",'Scoring_Config'!$A:$A,'Scoring_Config'!$D:$D,"Yes")="Yes",_xlfn.XLOOKUP("Src_IsAny",'Scoring_Config'!$A:$A,'Scoring_Config'!$C:$C,10),0),0)+IF(LEFT(Z307,4)="True",IF(_xlfn.XLOOKUP("Src_CIDR_Le_16",'Scoring_Config'!$A:$A,'Scoring_Config'!$D:$D,"Yes")="Yes",_xlfn.XLOOKUP("Src_CIDR_Le_16",'Scoring_Config'!$A:$A,'Scoring_Config'!$C:$C,10),0),0)+IF(LEFT(AA307,4)="True",IF(_xlfn.XLOOKUP("Src_CIDR_17_22",'Scoring_Config'!$A:$A,'Scoring_Config'!$D:$D,"Yes")="Yes",_xlfn.XLOOKUP("Src_CIDR_17_22",'Scoring_Config'!$A:$A,'Scoring_Config'!$C:$C,5),0),0)+IF(LEFT(AB307,4)="True",IF(_xlfn.XLOOKUP("Dst_IsAny",'Scoring_Config'!$A:$A,'Scoring_Config'!$D:$D,"Yes")="Yes",_xlfn.XLOOKUP("Dst_IsAny",'Scoring_Config'!$A:$A,'Scoring_Config'!$C:$C,10),0),0)+IF(LEFT(AC307,4)="True",IF(_xlfn.XLOOKUP("Dst_CIDR_Le_16",'Scoring_Config'!$A:$A,'Scoring_Config'!$D:$D,"Yes")="Yes",_xlfn.XLOOKUP("Dst_CIDR_Le_16",'Scoring_Config'!$A:$A,'Scoring_Config'!$C:$C,10),0),0)+IF(LEFT(AD307,4)="True",IF(_xlfn.XLOOKUP("Dst_CIDR_17_22",'Scoring_Config'!$A:$A,'Scoring_Config'!$D:$D,"Yes")="Yes",_xlfn.XLOOKUP("Dst_CIDR_17_22",'Scoring_Config'!$A:$A,'Scoring_Config'!$C:$C,5),0),0)+IF(LEFT(AE307,4)="True",IF(_xlfn.XLOOKUP("SrcZone_IsAny",'Scoring_Config'!$A:$A,'Scoring_Config'!$D:$D,"Yes")="Yes",_xlfn.XLOOKUP("SrcZone_IsAny",'Scoring_Config'!$A:$A,'Scoring_Config'!$C:$C,10),0),0)+IF(LEFT(AF307,4)="True",IF(_xlfn.XLOOKUP("DstZone_IsAny",'Scoring_Config'!$A:$A,'Scoring_Config'!$D:$D,"Yes")="Yes",_xlfn.XLOOKUP("DstZone_IsAny",'Scoring_Config'!$A:$A,'Scoring_Config'!$C:$C,10),0),0)+IF(LEFT(AG307,4)="True",IF(_xlfn.XLOOKUP("Service_Any_OR_RangeGt1000",'Scoring_Config'!$A:$A,'Scoring_Config'!$D:$D,"Yes")="Yes",_xlfn.XLOOKUP("Service_Any_OR_RangeGt1000",'Scoring_Config'!$A:$A,'Scoring_Config'!$C:$C,10),0),0)+IF(LEFT(AH307,4)="True",IF(_xlfn.XLOOKUP("App_Any_OR_RangeGt1000",'Scoring_Config'!$A:$A,'Scoring_Config'!$D:$D,"Yes")="Yes",_xlfn.XLOOKUP("App_Any_OR_RangeGt1000",'Scoring_Config'!$A:$A,'Scoring_Config'!$C:$C,10),0),0)+IF(LEFT(AI307,4)="True",IF(_xlfn.XLOOKUP("Service_Insecure_Match",'Scoring_Config'!$A:$A,'Scoring_Config'!$D:$D,"Yes")="Yes",_xlfn.XLOOKUP("Service_Insecure_Match",'Scoring_Config'!$A:$A,'Scoring_Config'!$C:$C,5),0),0)+IF(LEFT(AJ307,4)="True",IF(_xlfn.XLOOKUP("Risky_Inbound",'Scoring_Config'!$A:$A,'Scoring_Config'!$D:$D,"Yes")="Yes",_xlfn.XLOOKUP("Risky_Inbound",'Scoring_Config'!$A:$A,'Scoring_Config'!$C:$C,50),0),0)+IF(LEFT(AK307,4)="True",IF(_xlfn.XLOOKUP("Risky_Outbound",'Scoring_Config'!$A:$A,'Scoring_Config'!$D:$D,"Yes")="Yes",_xlfn.XLOOKUP("Risky_Outbound",'Scoring_Config'!$A:$A,'Scoring_Config'!$C:$C,25),0),0)+IF(LEFT(AZ307,4)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307,FIND(",",AL307)+1,100)),0)+IF(LEFT(AM307,4)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307,FIND(",",AN307)+1,100)),0)+IF(_xlfn.XLOOKUP("Profile_Scoring",'Scoring_Config'!$A:$A,'Scoring_Config'!$D:$D,"Yes")="Yes",VALUE(MID(AO307,FIND(",",AO307)+1,100)),0)+IF(_xlfn.XLOOKUP("Options_Scoring",'Scoring_Config'!$A:$A,'Scoring_Config'!$D:$D,"Yes")="Yes",VALUE(MID(AP307,FIND(",",AP307)+1,100)),0)))</f>
        <v>0</v>
      </c>
      <c r="AZ307" cm="1">
        <f t="array" ref="AZ307">IF(FALSE,"True," &amp; IF(_xlfn.XLOOKUP("Migrate_Insecure",'Scoring_Config'!$A:$A,'Scoring_Config'!$D:$D,"Yes")="Yes",_xlfn.XLOOKUP("Migrate_Insecure",'Scoring_Config'!$A:$A,'Scoring_Config'!$C:$C,10),0),"False,0")</f>
        <v>0</v>
      </c>
    </row>
    <row r="308" spans="1:52">
      <c r="A308" t="s">
        <v>1979</v>
      </c>
      <c r="B308" t="s">
        <v>2281</v>
      </c>
      <c r="C308" t="s">
        <v>3542</v>
      </c>
      <c r="D308" t="s">
        <v>3545</v>
      </c>
      <c r="E308" t="s">
        <v>3563</v>
      </c>
      <c r="F308" t="s">
        <v>3674</v>
      </c>
      <c r="G308" t="s">
        <v>90</v>
      </c>
      <c r="H308" t="s">
        <v>174</v>
      </c>
      <c r="I308" t="s">
        <v>3689</v>
      </c>
      <c r="J308" t="s">
        <v>115</v>
      </c>
      <c r="K308" t="s">
        <v>1696</v>
      </c>
      <c r="L308" t="s">
        <v>1327</v>
      </c>
      <c r="M308" t="s">
        <v>1974</v>
      </c>
      <c r="N308" t="s">
        <v>4315</v>
      </c>
      <c r="O308" t="s">
        <v>4319</v>
      </c>
      <c r="P308" t="s">
        <v>4322</v>
      </c>
      <c r="Q308" t="s">
        <v>4534</v>
      </c>
      <c r="R308" t="s">
        <v>5440</v>
      </c>
      <c r="S308" t="s">
        <v>5440</v>
      </c>
      <c r="T308" t="s">
        <v>5576</v>
      </c>
      <c r="U308" t="s">
        <v>6122</v>
      </c>
      <c r="Y308" cm="1">
        <f t="array" ref="Y308">IF(FALSE,"True," &amp; IF(_xlfn.XLOOKUP("Src_IsAny",'Scoring_Config'!$A:$A,'Scoring_Config'!$D:$D,"Yes")="Yes",_xlfn.XLOOKUP("Src_IsAny",'Scoring_Config'!$A:$A,'Scoring_Config'!$C:$C,10),0),"False,0")</f>
        <v>0</v>
      </c>
      <c r="Z308" cm="1">
        <f t="array" ref="Z308">IF(FALSE,"True," &amp; IF(_xlfn.XLOOKUP("Src_CIDR_Le_16",'Scoring_Config'!$A:$A,'Scoring_Config'!$D:$D,"Yes")="Yes",_xlfn.XLOOKUP("Src_CIDR_Le_16",'Scoring_Config'!$A:$A,'Scoring_Config'!$C:$C,10),0),"False,0")</f>
        <v>0</v>
      </c>
      <c r="AA308" cm="1">
        <f t="array" ref="AA308">IF(FALSE,"True," &amp; IF(_xlfn.XLOOKUP("Src_CIDR_17_22",'Scoring_Config'!$A:$A,'Scoring_Config'!$D:$D,"Yes")="Yes",_xlfn.XLOOKUP("Src_CIDR_17_22",'Scoring_Config'!$A:$A,'Scoring_Config'!$C:$C,5),0),"False,0")</f>
        <v>0</v>
      </c>
      <c r="AB308" cm="1">
        <f t="array" ref="AB308">IF(FALSE,"True," &amp; IF(_xlfn.XLOOKUP("Dst_IsAny",'Scoring_Config'!$A:$A,'Scoring_Config'!$D:$D,"Yes")="Yes",_xlfn.XLOOKUP("Dst_IsAny",'Scoring_Config'!$A:$A,'Scoring_Config'!$C:$C,10),0),"False,0")</f>
        <v>0</v>
      </c>
      <c r="AC308" cm="1">
        <f t="array" ref="AC308">IF(FALSE,"True," &amp; IF(_xlfn.XLOOKUP("Dst_CIDR_Le_16",'Scoring_Config'!$A:$A,'Scoring_Config'!$D:$D,"Yes")="Yes",_xlfn.XLOOKUP("Dst_CIDR_Le_16",'Scoring_Config'!$A:$A,'Scoring_Config'!$C:$C,10),0),"False,0")</f>
        <v>0</v>
      </c>
      <c r="AD308" cm="1">
        <f t="array" ref="AD308">IF(FALSE,"True," &amp; IF(_xlfn.XLOOKUP("Dst_CIDR_17_22",'Scoring_Config'!$A:$A,'Scoring_Config'!$D:$D,"Yes")="Yes",_xlfn.XLOOKUP("Dst_CIDR_17_22",'Scoring_Config'!$A:$A,'Scoring_Config'!$C:$C,5),0),"False,0")</f>
        <v>0</v>
      </c>
      <c r="AE308" cm="1">
        <f t="array" ref="AE308">IF(FALSE,"True," &amp; IF(_xlfn.XLOOKUP("SrcZone_IsAny",'Scoring_Config'!$A:$A,'Scoring_Config'!$D:$D,"Yes")="Yes",_xlfn.XLOOKUP("SrcZone_IsAny",'Scoring_Config'!$A:$A,'Scoring_Config'!$C:$C,10),0),"False,0")</f>
        <v>0</v>
      </c>
      <c r="AF308" cm="1">
        <f t="array" ref="AF308">IF(FALSE,"True," &amp; IF(_xlfn.XLOOKUP("DstZone_IsAny",'Scoring_Config'!$A:$A,'Scoring_Config'!$D:$D,"Yes")="Yes",_xlfn.XLOOKUP("DstZone_IsAny",'Scoring_Config'!$A:$A,'Scoring_Config'!$C:$C,10),0),"False,0")</f>
        <v>0</v>
      </c>
      <c r="AG308" cm="1">
        <f t="array" ref="AG30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08" cm="1">
        <f t="array" ref="AH308">IF(FALSE,"True," &amp; IF(_xlfn.XLOOKUP("App_Any_OR_RangeGt1000",'Scoring_Config'!$A:$A,'Scoring_Config'!$D:$D,"Yes")="Yes",_xlfn.XLOOKUP("App_Any_OR_RangeGt1000",'Scoring_Config'!$A:$A,'Scoring_Config'!$C:$C,10),0),"False,0")</f>
        <v>0</v>
      </c>
      <c r="AI308" cm="1">
        <f t="array" ref="AI308">IF(FALSE,"True," &amp; IF(_xlfn.XLOOKUP("Service_Insecure_Match",'Scoring_Config'!$A:$A,'Scoring_Config'!$D:$D,"Yes")="Yes",_xlfn.XLOOKUP("Service_Insecure_Match",'Scoring_Config'!$A:$A,'Scoring_Config'!$C:$C,5),0),"False,0")</f>
        <v>0</v>
      </c>
      <c r="AJ308" cm="1">
        <f t="array" ref="AJ308">IF(FALSE,"True," &amp; IF(_xlfn.XLOOKUP("Risky_Inbound",'Scoring_Config'!$A:$A,'Scoring_Config'!$D:$D,"Yes")="Yes",_xlfn.XLOOKUP("Risky_Inbound",'Scoring_Config'!$A:$A,'Scoring_Config'!$C:$C,50),0),"False,0")</f>
        <v>0</v>
      </c>
      <c r="AK308" cm="1">
        <f t="array" ref="AK308">IF(FALSE,"True," &amp; IF(_xlfn.XLOOKUP("Risky_Outbound",'Scoring_Config'!$A:$A,'Scoring_Config'!$D:$D,"Yes")="Yes",_xlfn.XLOOKUP("Risky_Outbound",'Scoring_Config'!$A:$A,'Scoring_Config'!$C:$C,25),0),"False,0")</f>
        <v>0</v>
      </c>
      <c r="AL308" t="s">
        <v>6697</v>
      </c>
      <c r="AM308" cm="1">
        <f t="array" ref="AM30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08" t="s">
        <v>6697</v>
      </c>
      <c r="AO308" t="s">
        <v>6697</v>
      </c>
      <c r="AP308" t="s">
        <v>6697</v>
      </c>
      <c r="AQ308" cm="1">
        <f t="array" ref="AQ308">IF(FALSE,"True," &amp; IF(_xlfn.XLOOKUP("Service_IsAny",'Scoring_Config'!$A:$A,'Scoring_Config'!$D:$D,"Yes")="Yes",_xlfn.XLOOKUP("Service_IsAny",'Scoring_Config'!$A:$A,'Scoring_Config'!$C:$C,0),0),"False,0")</f>
        <v>0</v>
      </c>
      <c r="AR308">
        <v>0</v>
      </c>
      <c r="AS308" cm="1">
        <f t="array" ref="AS308">IF(FALSE,"True," &amp; IF(_xlfn.XLOOKUP("Service_RangeGt1000",'Scoring_Config'!$A:$A,'Scoring_Config'!$D:$D,"Yes")="Yes",_xlfn.XLOOKUP("Service_RangeGt1000",'Scoring_Config'!$A:$A,'Scoring_Config'!$C:$C,0),0),"False,0")</f>
        <v>0</v>
      </c>
      <c r="AT308" cm="1">
        <f t="array" ref="AT308">IF(FALSE,"True," &amp; IF(_xlfn.XLOOKUP("App_IsAny",'Scoring_Config'!$A:$A,'Scoring_Config'!$D:$D,"Yes")="Yes",_xlfn.XLOOKUP("App_IsAny",'Scoring_Config'!$A:$A,'Scoring_Config'!$C:$C,0),0),"False,0")</f>
        <v>0</v>
      </c>
      <c r="AU308">
        <v>0</v>
      </c>
      <c r="AV308" cm="1">
        <f t="array" ref="AV308">IF(FALSE,"True," &amp; IF(_xlfn.XLOOKUP("App_RangeGt1000",'Scoring_Config'!$A:$A,'Scoring_Config'!$D:$D,"Yes")="Yes",_xlfn.XLOOKUP("App_RangeGt1000",'Scoring_Config'!$A:$A,'Scoring_Config'!$C:$C,0),0),"False,0")</f>
        <v>0</v>
      </c>
      <c r="AW308" cm="1">
        <f t="array" ref="AW308">IF(FALSE,"True," &amp; IF(_xlfn.XLOOKUP("Action_IsDenyOrDrop",'Scoring_Config'!$A:$A,'Scoring_Config'!$D:$D,"Yes")="Yes",_xlfn.XLOOKUP("Action_IsDenyOrDrop",'Scoring_Config'!$A:$A,'Scoring_Config'!$C:$C,0),0),"False,0")</f>
        <v>0</v>
      </c>
      <c r="AX308" cm="1">
        <f t="array" ref="AX308">IF(LEFT(AW308,4)="True",0,(IF(LEFT(Y308,4)="True",IF(_xlfn.XLOOKUP("Src_IsAny",'Scoring_Config'!$A:$A,'Scoring_Config'!$D:$D,"Yes")="Yes",_xlfn.XLOOKUP("Src_IsAny",'Scoring_Config'!$A:$A,'Scoring_Config'!$C:$C,10),0),0)+IF(LEFT(Z308,4)="True",IF(_xlfn.XLOOKUP("Src_CIDR_Le_16",'Scoring_Config'!$A:$A,'Scoring_Config'!$D:$D,"Yes")="Yes",_xlfn.XLOOKUP("Src_CIDR_Le_16",'Scoring_Config'!$A:$A,'Scoring_Config'!$C:$C,10),0),0)+IF(LEFT(AA308,4)="True",IF(_xlfn.XLOOKUP("Src_CIDR_17_22",'Scoring_Config'!$A:$A,'Scoring_Config'!$D:$D,"Yes")="Yes",_xlfn.XLOOKUP("Src_CIDR_17_22",'Scoring_Config'!$A:$A,'Scoring_Config'!$C:$C,5),0),0)+IF(LEFT(AB308,4)="True",IF(_xlfn.XLOOKUP("Dst_IsAny",'Scoring_Config'!$A:$A,'Scoring_Config'!$D:$D,"Yes")="Yes",_xlfn.XLOOKUP("Dst_IsAny",'Scoring_Config'!$A:$A,'Scoring_Config'!$C:$C,10),0),0)+IF(LEFT(AC308,4)="True",IF(_xlfn.XLOOKUP("Dst_CIDR_Le_16",'Scoring_Config'!$A:$A,'Scoring_Config'!$D:$D,"Yes")="Yes",_xlfn.XLOOKUP("Dst_CIDR_Le_16",'Scoring_Config'!$A:$A,'Scoring_Config'!$C:$C,10),0),0)+IF(LEFT(AD308,4)="True",IF(_xlfn.XLOOKUP("Dst_CIDR_17_22",'Scoring_Config'!$A:$A,'Scoring_Config'!$D:$D,"Yes")="Yes",_xlfn.XLOOKUP("Dst_CIDR_17_22",'Scoring_Config'!$A:$A,'Scoring_Config'!$C:$C,5),0),0)+IF(LEFT(AE308,4)="True",IF(_xlfn.XLOOKUP("SrcZone_IsAny",'Scoring_Config'!$A:$A,'Scoring_Config'!$D:$D,"Yes")="Yes",_xlfn.XLOOKUP("SrcZone_IsAny",'Scoring_Config'!$A:$A,'Scoring_Config'!$C:$C,10),0),0)+IF(LEFT(AF308,4)="True",IF(_xlfn.XLOOKUP("DstZone_IsAny",'Scoring_Config'!$A:$A,'Scoring_Config'!$D:$D,"Yes")="Yes",_xlfn.XLOOKUP("DstZone_IsAny",'Scoring_Config'!$A:$A,'Scoring_Config'!$C:$C,10),0),0)+IF(LEFT(AG308,4)="True",IF(_xlfn.XLOOKUP("Service_Any_OR_RangeGt1000",'Scoring_Config'!$A:$A,'Scoring_Config'!$D:$D,"Yes")="Yes",_xlfn.XLOOKUP("Service_Any_OR_RangeGt1000",'Scoring_Config'!$A:$A,'Scoring_Config'!$C:$C,10),0),0)+IF(LEFT(AH308,4)="True",IF(_xlfn.XLOOKUP("App_Any_OR_RangeGt1000",'Scoring_Config'!$A:$A,'Scoring_Config'!$D:$D,"Yes")="Yes",_xlfn.XLOOKUP("App_Any_OR_RangeGt1000",'Scoring_Config'!$A:$A,'Scoring_Config'!$C:$C,10),0),0)+IF(LEFT(AI308,4)="True",IF(_xlfn.XLOOKUP("Service_Insecure_Match",'Scoring_Config'!$A:$A,'Scoring_Config'!$D:$D,"Yes")="Yes",_xlfn.XLOOKUP("Service_Insecure_Match",'Scoring_Config'!$A:$A,'Scoring_Config'!$C:$C,5),0),0)+IF(LEFT(AJ308,4)="True",IF(_xlfn.XLOOKUP("Risky_Inbound",'Scoring_Config'!$A:$A,'Scoring_Config'!$D:$D,"Yes")="Yes",_xlfn.XLOOKUP("Risky_Inbound",'Scoring_Config'!$A:$A,'Scoring_Config'!$C:$C,50),0),0)+IF(LEFT(AK308,4)="True",IF(_xlfn.XLOOKUP("Risky_Outbound",'Scoring_Config'!$A:$A,'Scoring_Config'!$D:$D,"Yes")="Yes",_xlfn.XLOOKUP("Risky_Outbound",'Scoring_Config'!$A:$A,'Scoring_Config'!$C:$C,25),0),0)+IF(LEFT(AZ308,4)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308,FIND(",",AL308)+1,100)),0)+IF(LEFT(AM308,4)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308,FIND(",",AN308)+1,100)),0)+IF(_xlfn.XLOOKUP("Profile_Scoring",'Scoring_Config'!$A:$A,'Scoring_Config'!$D:$D,"Yes")="Yes",VALUE(MID(AO308,FIND(",",AO308)+1,100)),0)+IF(_xlfn.XLOOKUP("Options_Scoring",'Scoring_Config'!$A:$A,'Scoring_Config'!$D:$D,"Yes")="Yes",VALUE(MID(AP308,FIND(",",AP308)+1,100)),0)))</f>
        <v>0</v>
      </c>
      <c r="AZ308" cm="1">
        <f t="array" ref="AZ308">IF(FALSE,"True," &amp; IF(_xlfn.XLOOKUP("Migrate_Insecure",'Scoring_Config'!$A:$A,'Scoring_Config'!$D:$D,"Yes")="Yes",_xlfn.XLOOKUP("Migrate_Insecure",'Scoring_Config'!$A:$A,'Scoring_Config'!$C:$C,10),0),"False,0")</f>
        <v>0</v>
      </c>
    </row>
    <row r="309" spans="1:52">
      <c r="A309" t="s">
        <v>1979</v>
      </c>
      <c r="B309" t="s">
        <v>2282</v>
      </c>
      <c r="C309" t="s">
        <v>3542</v>
      </c>
      <c r="D309" t="s">
        <v>3545</v>
      </c>
      <c r="E309" t="s">
        <v>3563</v>
      </c>
      <c r="F309" t="s">
        <v>3607</v>
      </c>
      <c r="G309" t="s">
        <v>90</v>
      </c>
      <c r="H309" t="s">
        <v>174</v>
      </c>
      <c r="I309" t="s">
        <v>3693</v>
      </c>
      <c r="J309" t="s">
        <v>287</v>
      </c>
      <c r="K309" t="s">
        <v>1696</v>
      </c>
      <c r="L309" t="s">
        <v>1327</v>
      </c>
      <c r="M309" t="s">
        <v>1974</v>
      </c>
      <c r="N309" t="s">
        <v>4315</v>
      </c>
      <c r="O309" t="s">
        <v>4319</v>
      </c>
      <c r="P309" t="s">
        <v>4323</v>
      </c>
      <c r="Q309" t="s">
        <v>4535</v>
      </c>
      <c r="R309" t="s">
        <v>5439</v>
      </c>
      <c r="S309" t="s">
        <v>4324</v>
      </c>
      <c r="T309" t="s">
        <v>5576</v>
      </c>
      <c r="U309" t="s">
        <v>6123</v>
      </c>
      <c r="Y309" cm="1">
        <f t="array" ref="Y309">IF(FALSE,"True," &amp; IF(_xlfn.XLOOKUP("Src_IsAny",'Scoring_Config'!$A:$A,'Scoring_Config'!$D:$D,"Yes")="Yes",_xlfn.XLOOKUP("Src_IsAny",'Scoring_Config'!$A:$A,'Scoring_Config'!$C:$C,10),0),"False,0")</f>
        <v>0</v>
      </c>
      <c r="Z309" cm="1">
        <f t="array" ref="Z309">IF(FALSE,"True," &amp; IF(_xlfn.XLOOKUP("Src_CIDR_Le_16",'Scoring_Config'!$A:$A,'Scoring_Config'!$D:$D,"Yes")="Yes",_xlfn.XLOOKUP("Src_CIDR_Le_16",'Scoring_Config'!$A:$A,'Scoring_Config'!$C:$C,10),0),"False,0")</f>
        <v>0</v>
      </c>
      <c r="AA309" cm="1">
        <f t="array" ref="AA309">IF(FALSE,"True," &amp; IF(_xlfn.XLOOKUP("Src_CIDR_17_22",'Scoring_Config'!$A:$A,'Scoring_Config'!$D:$D,"Yes")="Yes",_xlfn.XLOOKUP("Src_CIDR_17_22",'Scoring_Config'!$A:$A,'Scoring_Config'!$C:$C,5),0),"False,0")</f>
        <v>0</v>
      </c>
      <c r="AB309" cm="1">
        <f t="array" ref="AB309">IF(FALSE,"True," &amp; IF(_xlfn.XLOOKUP("Dst_IsAny",'Scoring_Config'!$A:$A,'Scoring_Config'!$D:$D,"Yes")="Yes",_xlfn.XLOOKUP("Dst_IsAny",'Scoring_Config'!$A:$A,'Scoring_Config'!$C:$C,10),0),"False,0")</f>
        <v>0</v>
      </c>
      <c r="AC309" cm="1">
        <f t="array" ref="AC309">IF(FALSE,"True," &amp; IF(_xlfn.XLOOKUP("Dst_CIDR_Le_16",'Scoring_Config'!$A:$A,'Scoring_Config'!$D:$D,"Yes")="Yes",_xlfn.XLOOKUP("Dst_CIDR_Le_16",'Scoring_Config'!$A:$A,'Scoring_Config'!$C:$C,10),0),"False,0")</f>
        <v>0</v>
      </c>
      <c r="AD309" cm="1">
        <f t="array" ref="AD309">IF(FALSE,"True," &amp; IF(_xlfn.XLOOKUP("Dst_CIDR_17_22",'Scoring_Config'!$A:$A,'Scoring_Config'!$D:$D,"Yes")="Yes",_xlfn.XLOOKUP("Dst_CIDR_17_22",'Scoring_Config'!$A:$A,'Scoring_Config'!$C:$C,5),0),"False,0")</f>
        <v>0</v>
      </c>
      <c r="AE309" cm="1">
        <f t="array" ref="AE309">IF(FALSE,"True," &amp; IF(_xlfn.XLOOKUP("SrcZone_IsAny",'Scoring_Config'!$A:$A,'Scoring_Config'!$D:$D,"Yes")="Yes",_xlfn.XLOOKUP("SrcZone_IsAny",'Scoring_Config'!$A:$A,'Scoring_Config'!$C:$C,10),0),"False,0")</f>
        <v>0</v>
      </c>
      <c r="AF309" cm="1">
        <f t="array" ref="AF309">IF(FALSE,"True," &amp; IF(_xlfn.XLOOKUP("DstZone_IsAny",'Scoring_Config'!$A:$A,'Scoring_Config'!$D:$D,"Yes")="Yes",_xlfn.XLOOKUP("DstZone_IsAny",'Scoring_Config'!$A:$A,'Scoring_Config'!$C:$C,10),0),"False,0")</f>
        <v>0</v>
      </c>
      <c r="AG309" cm="1">
        <f t="array" ref="AG30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09" cm="1">
        <f t="array" ref="AH309">IF(FALSE,"True," &amp; IF(_xlfn.XLOOKUP("App_Any_OR_RangeGt1000",'Scoring_Config'!$A:$A,'Scoring_Config'!$D:$D,"Yes")="Yes",_xlfn.XLOOKUP("App_Any_OR_RangeGt1000",'Scoring_Config'!$A:$A,'Scoring_Config'!$C:$C,10),0),"False,0")</f>
        <v>0</v>
      </c>
      <c r="AI309" cm="1">
        <f t="array" ref="AI309">IF(FALSE,"True," &amp; IF(_xlfn.XLOOKUP("Service_Insecure_Match",'Scoring_Config'!$A:$A,'Scoring_Config'!$D:$D,"Yes")="Yes",_xlfn.XLOOKUP("Service_Insecure_Match",'Scoring_Config'!$A:$A,'Scoring_Config'!$C:$C,5),0),"False,0")</f>
        <v>0</v>
      </c>
      <c r="AJ309" cm="1">
        <f t="array" ref="AJ309">IF(FALSE,"True," &amp; IF(_xlfn.XLOOKUP("Risky_Inbound",'Scoring_Config'!$A:$A,'Scoring_Config'!$D:$D,"Yes")="Yes",_xlfn.XLOOKUP("Risky_Inbound",'Scoring_Config'!$A:$A,'Scoring_Config'!$C:$C,50),0),"False,0")</f>
        <v>0</v>
      </c>
      <c r="AK309" cm="1">
        <f t="array" ref="AK309">IF(FALSE,"True," &amp; IF(_xlfn.XLOOKUP("Risky_Outbound",'Scoring_Config'!$A:$A,'Scoring_Config'!$D:$D,"Yes")="Yes",_xlfn.XLOOKUP("Risky_Outbound",'Scoring_Config'!$A:$A,'Scoring_Config'!$C:$C,25),0),"False,0")</f>
        <v>0</v>
      </c>
      <c r="AL309" t="s">
        <v>6699</v>
      </c>
      <c r="AM309" cm="1">
        <f t="array" ref="AM30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09" t="s">
        <v>6697</v>
      </c>
      <c r="AO309" t="s">
        <v>6697</v>
      </c>
      <c r="AP309" t="s">
        <v>6697</v>
      </c>
      <c r="AQ309" cm="1">
        <f t="array" ref="AQ309">IF(FALSE,"True," &amp; IF(_xlfn.XLOOKUP("Service_IsAny",'Scoring_Config'!$A:$A,'Scoring_Config'!$D:$D,"Yes")="Yes",_xlfn.XLOOKUP("Service_IsAny",'Scoring_Config'!$A:$A,'Scoring_Config'!$C:$C,0),0),"False,0")</f>
        <v>0</v>
      </c>
      <c r="AR309">
        <v>0</v>
      </c>
      <c r="AS309" cm="1">
        <f t="array" ref="AS309">IF(FALSE,"True," &amp; IF(_xlfn.XLOOKUP("Service_RangeGt1000",'Scoring_Config'!$A:$A,'Scoring_Config'!$D:$D,"Yes")="Yes",_xlfn.XLOOKUP("Service_RangeGt1000",'Scoring_Config'!$A:$A,'Scoring_Config'!$C:$C,0),0),"False,0")</f>
        <v>0</v>
      </c>
      <c r="AT309" cm="1">
        <f t="array" ref="AT309">IF(FALSE,"True," &amp; IF(_xlfn.XLOOKUP("App_IsAny",'Scoring_Config'!$A:$A,'Scoring_Config'!$D:$D,"Yes")="Yes",_xlfn.XLOOKUP("App_IsAny",'Scoring_Config'!$A:$A,'Scoring_Config'!$C:$C,0),0),"False,0")</f>
        <v>0</v>
      </c>
      <c r="AU309">
        <v>0</v>
      </c>
      <c r="AV309" cm="1">
        <f t="array" ref="AV309">IF(FALSE,"True," &amp; IF(_xlfn.XLOOKUP("App_RangeGt1000",'Scoring_Config'!$A:$A,'Scoring_Config'!$D:$D,"Yes")="Yes",_xlfn.XLOOKUP("App_RangeGt1000",'Scoring_Config'!$A:$A,'Scoring_Config'!$C:$C,0),0),"False,0")</f>
        <v>0</v>
      </c>
      <c r="AW309" cm="1">
        <f t="array" ref="AW309">IF(FALSE,"True," &amp; IF(_xlfn.XLOOKUP("Action_IsDenyOrDrop",'Scoring_Config'!$A:$A,'Scoring_Config'!$D:$D,"Yes")="Yes",_xlfn.XLOOKUP("Action_IsDenyOrDrop",'Scoring_Config'!$A:$A,'Scoring_Config'!$C:$C,0),0),"False,0")</f>
        <v>0</v>
      </c>
      <c r="AX309" cm="1">
        <f t="array" ref="AX309">IF(LEFT(AW309,4)="True",0,(IF(LEFT(Y309,4)="True",IF(_xlfn.XLOOKUP("Src_IsAny",'Scoring_Config'!$A:$A,'Scoring_Config'!$D:$D,"Yes")="Yes",_xlfn.XLOOKUP("Src_IsAny",'Scoring_Config'!$A:$A,'Scoring_Config'!$C:$C,10),0),0)+IF(LEFT(Z309,4)="True",IF(_xlfn.XLOOKUP("Src_CIDR_Le_16",'Scoring_Config'!$A:$A,'Scoring_Config'!$D:$D,"Yes")="Yes",_xlfn.XLOOKUP("Src_CIDR_Le_16",'Scoring_Config'!$A:$A,'Scoring_Config'!$C:$C,10),0),0)+IF(LEFT(AA309,4)="True",IF(_xlfn.XLOOKUP("Src_CIDR_17_22",'Scoring_Config'!$A:$A,'Scoring_Config'!$D:$D,"Yes")="Yes",_xlfn.XLOOKUP("Src_CIDR_17_22",'Scoring_Config'!$A:$A,'Scoring_Config'!$C:$C,5),0),0)+IF(LEFT(AB309,4)="True",IF(_xlfn.XLOOKUP("Dst_IsAny",'Scoring_Config'!$A:$A,'Scoring_Config'!$D:$D,"Yes")="Yes",_xlfn.XLOOKUP("Dst_IsAny",'Scoring_Config'!$A:$A,'Scoring_Config'!$C:$C,10),0),0)+IF(LEFT(AC309,4)="True",IF(_xlfn.XLOOKUP("Dst_CIDR_Le_16",'Scoring_Config'!$A:$A,'Scoring_Config'!$D:$D,"Yes")="Yes",_xlfn.XLOOKUP("Dst_CIDR_Le_16",'Scoring_Config'!$A:$A,'Scoring_Config'!$C:$C,10),0),0)+IF(LEFT(AD309,4)="True",IF(_xlfn.XLOOKUP("Dst_CIDR_17_22",'Scoring_Config'!$A:$A,'Scoring_Config'!$D:$D,"Yes")="Yes",_xlfn.XLOOKUP("Dst_CIDR_17_22",'Scoring_Config'!$A:$A,'Scoring_Config'!$C:$C,5),0),0)+IF(LEFT(AE309,4)="True",IF(_xlfn.XLOOKUP("SrcZone_IsAny",'Scoring_Config'!$A:$A,'Scoring_Config'!$D:$D,"Yes")="Yes",_xlfn.XLOOKUP("SrcZone_IsAny",'Scoring_Config'!$A:$A,'Scoring_Config'!$C:$C,10),0),0)+IF(LEFT(AF309,4)="True",IF(_xlfn.XLOOKUP("DstZone_IsAny",'Scoring_Config'!$A:$A,'Scoring_Config'!$D:$D,"Yes")="Yes",_xlfn.XLOOKUP("DstZone_IsAny",'Scoring_Config'!$A:$A,'Scoring_Config'!$C:$C,10),0),0)+IF(LEFT(AG309,4)="True",IF(_xlfn.XLOOKUP("Service_Any_OR_RangeGt1000",'Scoring_Config'!$A:$A,'Scoring_Config'!$D:$D,"Yes")="Yes",_xlfn.XLOOKUP("Service_Any_OR_RangeGt1000",'Scoring_Config'!$A:$A,'Scoring_Config'!$C:$C,10),0),0)+IF(LEFT(AH309,4)="True",IF(_xlfn.XLOOKUP("App_Any_OR_RangeGt1000",'Scoring_Config'!$A:$A,'Scoring_Config'!$D:$D,"Yes")="Yes",_xlfn.XLOOKUP("App_Any_OR_RangeGt1000",'Scoring_Config'!$A:$A,'Scoring_Config'!$C:$C,10),0),0)+IF(LEFT(AI309,4)="True",IF(_xlfn.XLOOKUP("Service_Insecure_Match",'Scoring_Config'!$A:$A,'Scoring_Config'!$D:$D,"Yes")="Yes",_xlfn.XLOOKUP("Service_Insecure_Match",'Scoring_Config'!$A:$A,'Scoring_Config'!$C:$C,5),0),0)+IF(LEFT(AJ309,4)="True",IF(_xlfn.XLOOKUP("Risky_Inbound",'Scoring_Config'!$A:$A,'Scoring_Config'!$D:$D,"Yes")="Yes",_xlfn.XLOOKUP("Risky_Inbound",'Scoring_Config'!$A:$A,'Scoring_Config'!$C:$C,50),0),0)+IF(LEFT(AK309,4)="True",IF(_xlfn.XLOOKUP("Risky_Outbound",'Scoring_Config'!$A:$A,'Scoring_Config'!$D:$D,"Yes")="Yes",_xlfn.XLOOKUP("Risky_Outbound",'Scoring_Config'!$A:$A,'Scoring_Config'!$C:$C,25),0),0)+IF(LEFT(AZ309,4)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309,FIND(",",AL309)+1,100)),0)+IF(LEFT(AM309,4)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309,FIND(",",AN309)+1,100)),0)+IF(_xlfn.XLOOKUP("Profile_Scoring",'Scoring_Config'!$A:$A,'Scoring_Config'!$D:$D,"Yes")="Yes",VALUE(MID(AO309,FIND(",",AO309)+1,100)),0)+IF(_xlfn.XLOOKUP("Options_Scoring",'Scoring_Config'!$A:$A,'Scoring_Config'!$D:$D,"Yes")="Yes",VALUE(MID(AP309,FIND(",",AP309)+1,100)),0)))</f>
        <v>0</v>
      </c>
      <c r="AZ309" cm="1">
        <f t="array" ref="AZ309">IF(FALSE,"True," &amp; IF(_xlfn.XLOOKUP("Migrate_Insecure",'Scoring_Config'!$A:$A,'Scoring_Config'!$D:$D,"Yes")="Yes",_xlfn.XLOOKUP("Migrate_Insecure",'Scoring_Config'!$A:$A,'Scoring_Config'!$C:$C,10),0),"False,0")</f>
        <v>0</v>
      </c>
    </row>
    <row r="310" spans="1:52">
      <c r="A310" t="s">
        <v>1979</v>
      </c>
      <c r="B310" t="s">
        <v>2283</v>
      </c>
      <c r="C310" t="s">
        <v>3542</v>
      </c>
      <c r="D310" t="s">
        <v>3545</v>
      </c>
      <c r="E310" t="s">
        <v>3563</v>
      </c>
      <c r="F310" t="s">
        <v>3675</v>
      </c>
      <c r="G310" t="s">
        <v>236</v>
      </c>
      <c r="H310" t="s">
        <v>174</v>
      </c>
      <c r="I310" t="s">
        <v>4122</v>
      </c>
      <c r="J310" t="s">
        <v>115</v>
      </c>
      <c r="K310" t="s">
        <v>1696</v>
      </c>
      <c r="L310" t="s">
        <v>1327</v>
      </c>
      <c r="M310" t="s">
        <v>1974</v>
      </c>
      <c r="N310" t="s">
        <v>4315</v>
      </c>
      <c r="O310" t="s">
        <v>4319</v>
      </c>
      <c r="P310" t="s">
        <v>4322</v>
      </c>
      <c r="Q310" t="s">
        <v>4534</v>
      </c>
      <c r="R310" t="s">
        <v>5440</v>
      </c>
      <c r="S310" t="s">
        <v>5440</v>
      </c>
      <c r="T310" t="s">
        <v>5576</v>
      </c>
      <c r="U310" t="s">
        <v>6123</v>
      </c>
      <c r="Y310" cm="1">
        <f t="array" ref="Y310">IF(FALSE,"True," &amp; IF(_xlfn.XLOOKUP("Src_IsAny",'Scoring_Config'!$A:$A,'Scoring_Config'!$D:$D,"Yes")="Yes",_xlfn.XLOOKUP("Src_IsAny",'Scoring_Config'!$A:$A,'Scoring_Config'!$C:$C,10),0),"False,0")</f>
        <v>0</v>
      </c>
      <c r="Z310" cm="1">
        <f t="array" ref="Z310">IF(FALSE,"True," &amp; IF(_xlfn.XLOOKUP("Src_CIDR_Le_16",'Scoring_Config'!$A:$A,'Scoring_Config'!$D:$D,"Yes")="Yes",_xlfn.XLOOKUP("Src_CIDR_Le_16",'Scoring_Config'!$A:$A,'Scoring_Config'!$C:$C,10),0),"False,0")</f>
        <v>0</v>
      </c>
      <c r="AA310" cm="1">
        <f t="array" ref="AA310">IF(FALSE,"True," &amp; IF(_xlfn.XLOOKUP("Src_CIDR_17_22",'Scoring_Config'!$A:$A,'Scoring_Config'!$D:$D,"Yes")="Yes",_xlfn.XLOOKUP("Src_CIDR_17_22",'Scoring_Config'!$A:$A,'Scoring_Config'!$C:$C,5),0),"False,0")</f>
        <v>0</v>
      </c>
      <c r="AB310" cm="1">
        <f t="array" ref="AB310">IF(FALSE,"True," &amp; IF(_xlfn.XLOOKUP("Dst_IsAny",'Scoring_Config'!$A:$A,'Scoring_Config'!$D:$D,"Yes")="Yes",_xlfn.XLOOKUP("Dst_IsAny",'Scoring_Config'!$A:$A,'Scoring_Config'!$C:$C,10),0),"False,0")</f>
        <v>0</v>
      </c>
      <c r="AC310" cm="1">
        <f t="array" ref="AC310">IF(FALSE,"True," &amp; IF(_xlfn.XLOOKUP("Dst_CIDR_Le_16",'Scoring_Config'!$A:$A,'Scoring_Config'!$D:$D,"Yes")="Yes",_xlfn.XLOOKUP("Dst_CIDR_Le_16",'Scoring_Config'!$A:$A,'Scoring_Config'!$C:$C,10),0),"False,0")</f>
        <v>0</v>
      </c>
      <c r="AD310" cm="1">
        <f t="array" ref="AD310">IF(FALSE,"True," &amp; IF(_xlfn.XLOOKUP("Dst_CIDR_17_22",'Scoring_Config'!$A:$A,'Scoring_Config'!$D:$D,"Yes")="Yes",_xlfn.XLOOKUP("Dst_CIDR_17_22",'Scoring_Config'!$A:$A,'Scoring_Config'!$C:$C,5),0),"False,0")</f>
        <v>0</v>
      </c>
      <c r="AE310" cm="1">
        <f t="array" ref="AE310">IF(FALSE,"True," &amp; IF(_xlfn.XLOOKUP("SrcZone_IsAny",'Scoring_Config'!$A:$A,'Scoring_Config'!$D:$D,"Yes")="Yes",_xlfn.XLOOKUP("SrcZone_IsAny",'Scoring_Config'!$A:$A,'Scoring_Config'!$C:$C,10),0),"False,0")</f>
        <v>0</v>
      </c>
      <c r="AF310" cm="1">
        <f t="array" ref="AF310">IF(FALSE,"True," &amp; IF(_xlfn.XLOOKUP("DstZone_IsAny",'Scoring_Config'!$A:$A,'Scoring_Config'!$D:$D,"Yes")="Yes",_xlfn.XLOOKUP("DstZone_IsAny",'Scoring_Config'!$A:$A,'Scoring_Config'!$C:$C,10),0),"False,0")</f>
        <v>0</v>
      </c>
      <c r="AG310" cm="1">
        <f t="array" ref="AG31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10" cm="1">
        <f t="array" ref="AH310">IF(FALSE,"True," &amp; IF(_xlfn.XLOOKUP("App_Any_OR_RangeGt1000",'Scoring_Config'!$A:$A,'Scoring_Config'!$D:$D,"Yes")="Yes",_xlfn.XLOOKUP("App_Any_OR_RangeGt1000",'Scoring_Config'!$A:$A,'Scoring_Config'!$C:$C,10),0),"False,0")</f>
        <v>0</v>
      </c>
      <c r="AI310" cm="1">
        <f t="array" ref="AI310">IF(FALSE,"True," &amp; IF(_xlfn.XLOOKUP("Service_Insecure_Match",'Scoring_Config'!$A:$A,'Scoring_Config'!$D:$D,"Yes")="Yes",_xlfn.XLOOKUP("Service_Insecure_Match",'Scoring_Config'!$A:$A,'Scoring_Config'!$C:$C,5),0),"False,0")</f>
        <v>0</v>
      </c>
      <c r="AJ310" cm="1">
        <f t="array" ref="AJ310">IF(FALSE,"True," &amp; IF(_xlfn.XLOOKUP("Risky_Inbound",'Scoring_Config'!$A:$A,'Scoring_Config'!$D:$D,"Yes")="Yes",_xlfn.XLOOKUP("Risky_Inbound",'Scoring_Config'!$A:$A,'Scoring_Config'!$C:$C,50),0),"False,0")</f>
        <v>0</v>
      </c>
      <c r="AK310" cm="1">
        <f t="array" ref="AK310">IF(FALSE,"True," &amp; IF(_xlfn.XLOOKUP("Risky_Outbound",'Scoring_Config'!$A:$A,'Scoring_Config'!$D:$D,"Yes")="Yes",_xlfn.XLOOKUP("Risky_Outbound",'Scoring_Config'!$A:$A,'Scoring_Config'!$C:$C,25),0),"False,0")</f>
        <v>0</v>
      </c>
      <c r="AL310" t="s">
        <v>6697</v>
      </c>
      <c r="AM310" cm="1">
        <f t="array" ref="AM31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10" t="s">
        <v>6697</v>
      </c>
      <c r="AO310" t="s">
        <v>6697</v>
      </c>
      <c r="AP310" t="s">
        <v>6697</v>
      </c>
      <c r="AQ310" cm="1">
        <f t="array" ref="AQ310">IF(FALSE,"True," &amp; IF(_xlfn.XLOOKUP("Service_IsAny",'Scoring_Config'!$A:$A,'Scoring_Config'!$D:$D,"Yes")="Yes",_xlfn.XLOOKUP("Service_IsAny",'Scoring_Config'!$A:$A,'Scoring_Config'!$C:$C,0),0),"False,0")</f>
        <v>0</v>
      </c>
      <c r="AR310">
        <v>0</v>
      </c>
      <c r="AS310" cm="1">
        <f t="array" ref="AS310">IF(FALSE,"True," &amp; IF(_xlfn.XLOOKUP("Service_RangeGt1000",'Scoring_Config'!$A:$A,'Scoring_Config'!$D:$D,"Yes")="Yes",_xlfn.XLOOKUP("Service_RangeGt1000",'Scoring_Config'!$A:$A,'Scoring_Config'!$C:$C,0),0),"False,0")</f>
        <v>0</v>
      </c>
      <c r="AT310" cm="1">
        <f t="array" ref="AT310">IF(FALSE,"True," &amp; IF(_xlfn.XLOOKUP("App_IsAny",'Scoring_Config'!$A:$A,'Scoring_Config'!$D:$D,"Yes")="Yes",_xlfn.XLOOKUP("App_IsAny",'Scoring_Config'!$A:$A,'Scoring_Config'!$C:$C,0),0),"False,0")</f>
        <v>0</v>
      </c>
      <c r="AU310">
        <v>0</v>
      </c>
      <c r="AV310" cm="1">
        <f t="array" ref="AV310">IF(FALSE,"True," &amp; IF(_xlfn.XLOOKUP("App_RangeGt1000",'Scoring_Config'!$A:$A,'Scoring_Config'!$D:$D,"Yes")="Yes",_xlfn.XLOOKUP("App_RangeGt1000",'Scoring_Config'!$A:$A,'Scoring_Config'!$C:$C,0),0),"False,0")</f>
        <v>0</v>
      </c>
      <c r="AW310" cm="1">
        <f t="array" ref="AW310">IF(FALSE,"True," &amp; IF(_xlfn.XLOOKUP("Action_IsDenyOrDrop",'Scoring_Config'!$A:$A,'Scoring_Config'!$D:$D,"Yes")="Yes",_xlfn.XLOOKUP("Action_IsDenyOrDrop",'Scoring_Config'!$A:$A,'Scoring_Config'!$C:$C,0),0),"False,0")</f>
        <v>0</v>
      </c>
      <c r="AX310" cm="1">
        <f t="array" ref="AX310">IF(LEFT(AW310,4)="True",0,(IF(LEFT(Y310,4)="True",IF(_xlfn.XLOOKUP("Src_IsAny",'Scoring_Config'!$A:$A,'Scoring_Config'!$D:$D,"Yes")="Yes",_xlfn.XLOOKUP("Src_IsAny",'Scoring_Config'!$A:$A,'Scoring_Config'!$C:$C,10),0),0)+IF(LEFT(Z310,4)="True",IF(_xlfn.XLOOKUP("Src_CIDR_Le_16",'Scoring_Config'!$A:$A,'Scoring_Config'!$D:$D,"Yes")="Yes",_xlfn.XLOOKUP("Src_CIDR_Le_16",'Scoring_Config'!$A:$A,'Scoring_Config'!$C:$C,10),0),0)+IF(LEFT(AA310,4)="True",IF(_xlfn.XLOOKUP("Src_CIDR_17_22",'Scoring_Config'!$A:$A,'Scoring_Config'!$D:$D,"Yes")="Yes",_xlfn.XLOOKUP("Src_CIDR_17_22",'Scoring_Config'!$A:$A,'Scoring_Config'!$C:$C,5),0),0)+IF(LEFT(AB310,4)="True",IF(_xlfn.XLOOKUP("Dst_IsAny",'Scoring_Config'!$A:$A,'Scoring_Config'!$D:$D,"Yes")="Yes",_xlfn.XLOOKUP("Dst_IsAny",'Scoring_Config'!$A:$A,'Scoring_Config'!$C:$C,10),0),0)+IF(LEFT(AC310,4)="True",IF(_xlfn.XLOOKUP("Dst_CIDR_Le_16",'Scoring_Config'!$A:$A,'Scoring_Config'!$D:$D,"Yes")="Yes",_xlfn.XLOOKUP("Dst_CIDR_Le_16",'Scoring_Config'!$A:$A,'Scoring_Config'!$C:$C,10),0),0)+IF(LEFT(AD310,4)="True",IF(_xlfn.XLOOKUP("Dst_CIDR_17_22",'Scoring_Config'!$A:$A,'Scoring_Config'!$D:$D,"Yes")="Yes",_xlfn.XLOOKUP("Dst_CIDR_17_22",'Scoring_Config'!$A:$A,'Scoring_Config'!$C:$C,5),0),0)+IF(LEFT(AE310,4)="True",IF(_xlfn.XLOOKUP("SrcZone_IsAny",'Scoring_Config'!$A:$A,'Scoring_Config'!$D:$D,"Yes")="Yes",_xlfn.XLOOKUP("SrcZone_IsAny",'Scoring_Config'!$A:$A,'Scoring_Config'!$C:$C,10),0),0)+IF(LEFT(AF310,4)="True",IF(_xlfn.XLOOKUP("DstZone_IsAny",'Scoring_Config'!$A:$A,'Scoring_Config'!$D:$D,"Yes")="Yes",_xlfn.XLOOKUP("DstZone_IsAny",'Scoring_Config'!$A:$A,'Scoring_Config'!$C:$C,10),0),0)+IF(LEFT(AG310,4)="True",IF(_xlfn.XLOOKUP("Service_Any_OR_RangeGt1000",'Scoring_Config'!$A:$A,'Scoring_Config'!$D:$D,"Yes")="Yes",_xlfn.XLOOKUP("Service_Any_OR_RangeGt1000",'Scoring_Config'!$A:$A,'Scoring_Config'!$C:$C,10),0),0)+IF(LEFT(AH310,4)="True",IF(_xlfn.XLOOKUP("App_Any_OR_RangeGt1000",'Scoring_Config'!$A:$A,'Scoring_Config'!$D:$D,"Yes")="Yes",_xlfn.XLOOKUP("App_Any_OR_RangeGt1000",'Scoring_Config'!$A:$A,'Scoring_Config'!$C:$C,10),0),0)+IF(LEFT(AI310,4)="True",IF(_xlfn.XLOOKUP("Service_Insecure_Match",'Scoring_Config'!$A:$A,'Scoring_Config'!$D:$D,"Yes")="Yes",_xlfn.XLOOKUP("Service_Insecure_Match",'Scoring_Config'!$A:$A,'Scoring_Config'!$C:$C,5),0),0)+IF(LEFT(AJ310,4)="True",IF(_xlfn.XLOOKUP("Risky_Inbound",'Scoring_Config'!$A:$A,'Scoring_Config'!$D:$D,"Yes")="Yes",_xlfn.XLOOKUP("Risky_Inbound",'Scoring_Config'!$A:$A,'Scoring_Config'!$C:$C,50),0),0)+IF(LEFT(AK310,4)="True",IF(_xlfn.XLOOKUP("Risky_Outbound",'Scoring_Config'!$A:$A,'Scoring_Config'!$D:$D,"Yes")="Yes",_xlfn.XLOOKUP("Risky_Outbound",'Scoring_Config'!$A:$A,'Scoring_Config'!$C:$C,25),0),0)+IF(LEFT(AZ310,4)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310,FIND(",",AL310)+1,100)),0)+IF(LEFT(AM310,4)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310,FIND(",",AN310)+1,100)),0)+IF(_xlfn.XLOOKUP("Profile_Scoring",'Scoring_Config'!$A:$A,'Scoring_Config'!$D:$D,"Yes")="Yes",VALUE(MID(AO310,FIND(",",AO310)+1,100)),0)+IF(_xlfn.XLOOKUP("Options_Scoring",'Scoring_Config'!$A:$A,'Scoring_Config'!$D:$D,"Yes")="Yes",VALUE(MID(AP310,FIND(",",AP310)+1,100)),0)))</f>
        <v>0</v>
      </c>
      <c r="AZ310" cm="1">
        <f t="array" ref="AZ310">IF(FALSE,"True," &amp; IF(_xlfn.XLOOKUP("Migrate_Insecure",'Scoring_Config'!$A:$A,'Scoring_Config'!$D:$D,"Yes")="Yes",_xlfn.XLOOKUP("Migrate_Insecure",'Scoring_Config'!$A:$A,'Scoring_Config'!$C:$C,10),0),"False,0")</f>
        <v>0</v>
      </c>
    </row>
    <row r="311" spans="1:52">
      <c r="A311" t="s">
        <v>1979</v>
      </c>
      <c r="B311" t="s">
        <v>2284</v>
      </c>
      <c r="C311" t="s">
        <v>3542</v>
      </c>
      <c r="D311" t="s">
        <v>3545</v>
      </c>
      <c r="E311" t="s">
        <v>3563</v>
      </c>
      <c r="F311" t="s">
        <v>3609</v>
      </c>
      <c r="G311" t="s">
        <v>236</v>
      </c>
      <c r="H311" t="s">
        <v>174</v>
      </c>
      <c r="I311" t="s">
        <v>3688</v>
      </c>
      <c r="J311" t="s">
        <v>287</v>
      </c>
      <c r="K311" t="s">
        <v>1696</v>
      </c>
      <c r="L311" t="s">
        <v>1327</v>
      </c>
      <c r="M311" t="s">
        <v>1974</v>
      </c>
      <c r="N311" t="s">
        <v>4315</v>
      </c>
      <c r="O311" t="s">
        <v>4319</v>
      </c>
      <c r="P311" t="s">
        <v>4322</v>
      </c>
      <c r="Q311" t="s">
        <v>4535</v>
      </c>
      <c r="R311" t="s">
        <v>5440</v>
      </c>
      <c r="S311" t="s">
        <v>5440</v>
      </c>
      <c r="T311" t="s">
        <v>5576</v>
      </c>
      <c r="U311" t="s">
        <v>6123</v>
      </c>
      <c r="Y311" cm="1">
        <f t="array" ref="Y311">IF(FALSE,"True," &amp; IF(_xlfn.XLOOKUP("Src_IsAny",'Scoring_Config'!$A:$A,'Scoring_Config'!$D:$D,"Yes")="Yes",_xlfn.XLOOKUP("Src_IsAny",'Scoring_Config'!$A:$A,'Scoring_Config'!$C:$C,10),0),"False,0")</f>
        <v>0</v>
      </c>
      <c r="Z311" cm="1">
        <f t="array" ref="Z311">IF(FALSE,"True," &amp; IF(_xlfn.XLOOKUP("Src_CIDR_Le_16",'Scoring_Config'!$A:$A,'Scoring_Config'!$D:$D,"Yes")="Yes",_xlfn.XLOOKUP("Src_CIDR_Le_16",'Scoring_Config'!$A:$A,'Scoring_Config'!$C:$C,10),0),"False,0")</f>
        <v>0</v>
      </c>
      <c r="AA311" cm="1">
        <f t="array" ref="AA311">IF(FALSE,"True," &amp; IF(_xlfn.XLOOKUP("Src_CIDR_17_22",'Scoring_Config'!$A:$A,'Scoring_Config'!$D:$D,"Yes")="Yes",_xlfn.XLOOKUP("Src_CIDR_17_22",'Scoring_Config'!$A:$A,'Scoring_Config'!$C:$C,5),0),"False,0")</f>
        <v>0</v>
      </c>
      <c r="AB311" cm="1">
        <f t="array" ref="AB311">IF(FALSE,"True," &amp; IF(_xlfn.XLOOKUP("Dst_IsAny",'Scoring_Config'!$A:$A,'Scoring_Config'!$D:$D,"Yes")="Yes",_xlfn.XLOOKUP("Dst_IsAny",'Scoring_Config'!$A:$A,'Scoring_Config'!$C:$C,10),0),"False,0")</f>
        <v>0</v>
      </c>
      <c r="AC311" cm="1">
        <f t="array" ref="AC311">IF(FALSE,"True," &amp; IF(_xlfn.XLOOKUP("Dst_CIDR_Le_16",'Scoring_Config'!$A:$A,'Scoring_Config'!$D:$D,"Yes")="Yes",_xlfn.XLOOKUP("Dst_CIDR_Le_16",'Scoring_Config'!$A:$A,'Scoring_Config'!$C:$C,10),0),"False,0")</f>
        <v>0</v>
      </c>
      <c r="AD311" cm="1">
        <f t="array" ref="AD311">IF(FALSE,"True," &amp; IF(_xlfn.XLOOKUP("Dst_CIDR_17_22",'Scoring_Config'!$A:$A,'Scoring_Config'!$D:$D,"Yes")="Yes",_xlfn.XLOOKUP("Dst_CIDR_17_22",'Scoring_Config'!$A:$A,'Scoring_Config'!$C:$C,5),0),"False,0")</f>
        <v>0</v>
      </c>
      <c r="AE311" cm="1">
        <f t="array" ref="AE311">IF(FALSE,"True," &amp; IF(_xlfn.XLOOKUP("SrcZone_IsAny",'Scoring_Config'!$A:$A,'Scoring_Config'!$D:$D,"Yes")="Yes",_xlfn.XLOOKUP("SrcZone_IsAny",'Scoring_Config'!$A:$A,'Scoring_Config'!$C:$C,10),0),"False,0")</f>
        <v>0</v>
      </c>
      <c r="AF311" cm="1">
        <f t="array" ref="AF311">IF(FALSE,"True," &amp; IF(_xlfn.XLOOKUP("DstZone_IsAny",'Scoring_Config'!$A:$A,'Scoring_Config'!$D:$D,"Yes")="Yes",_xlfn.XLOOKUP("DstZone_IsAny",'Scoring_Config'!$A:$A,'Scoring_Config'!$C:$C,10),0),"False,0")</f>
        <v>0</v>
      </c>
      <c r="AG311" cm="1">
        <f t="array" ref="AG31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11" cm="1">
        <f t="array" ref="AH311">IF(FALSE,"True," &amp; IF(_xlfn.XLOOKUP("App_Any_OR_RangeGt1000",'Scoring_Config'!$A:$A,'Scoring_Config'!$D:$D,"Yes")="Yes",_xlfn.XLOOKUP("App_Any_OR_RangeGt1000",'Scoring_Config'!$A:$A,'Scoring_Config'!$C:$C,10),0),"False,0")</f>
        <v>0</v>
      </c>
      <c r="AI311" cm="1">
        <f t="array" ref="AI311">IF(FALSE,"True," &amp; IF(_xlfn.XLOOKUP("Service_Insecure_Match",'Scoring_Config'!$A:$A,'Scoring_Config'!$D:$D,"Yes")="Yes",_xlfn.XLOOKUP("Service_Insecure_Match",'Scoring_Config'!$A:$A,'Scoring_Config'!$C:$C,5),0),"False,0")</f>
        <v>0</v>
      </c>
      <c r="AJ311" cm="1">
        <f t="array" ref="AJ311">IF(FALSE,"True," &amp; IF(_xlfn.XLOOKUP("Risky_Inbound",'Scoring_Config'!$A:$A,'Scoring_Config'!$D:$D,"Yes")="Yes",_xlfn.XLOOKUP("Risky_Inbound",'Scoring_Config'!$A:$A,'Scoring_Config'!$C:$C,50),0),"False,0")</f>
        <v>0</v>
      </c>
      <c r="AK311" cm="1">
        <f t="array" ref="AK311">IF(FALSE,"True," &amp; IF(_xlfn.XLOOKUP("Risky_Outbound",'Scoring_Config'!$A:$A,'Scoring_Config'!$D:$D,"Yes")="Yes",_xlfn.XLOOKUP("Risky_Outbound",'Scoring_Config'!$A:$A,'Scoring_Config'!$C:$C,25),0),"False,0")</f>
        <v>0</v>
      </c>
      <c r="AL311" t="s">
        <v>6697</v>
      </c>
      <c r="AM311" cm="1">
        <f t="array" ref="AM31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11" t="s">
        <v>6697</v>
      </c>
      <c r="AO311" t="s">
        <v>6697</v>
      </c>
      <c r="AP311" t="s">
        <v>6697</v>
      </c>
      <c r="AQ311" cm="1">
        <f t="array" ref="AQ311">IF(FALSE,"True," &amp; IF(_xlfn.XLOOKUP("Service_IsAny",'Scoring_Config'!$A:$A,'Scoring_Config'!$D:$D,"Yes")="Yes",_xlfn.XLOOKUP("Service_IsAny",'Scoring_Config'!$A:$A,'Scoring_Config'!$C:$C,0),0),"False,0")</f>
        <v>0</v>
      </c>
      <c r="AR311">
        <v>0</v>
      </c>
      <c r="AS311" cm="1">
        <f t="array" ref="AS311">IF(FALSE,"True," &amp; IF(_xlfn.XLOOKUP("Service_RangeGt1000",'Scoring_Config'!$A:$A,'Scoring_Config'!$D:$D,"Yes")="Yes",_xlfn.XLOOKUP("Service_RangeGt1000",'Scoring_Config'!$A:$A,'Scoring_Config'!$C:$C,0),0),"False,0")</f>
        <v>0</v>
      </c>
      <c r="AT311" cm="1">
        <f t="array" ref="AT311">IF(FALSE,"True," &amp; IF(_xlfn.XLOOKUP("App_IsAny",'Scoring_Config'!$A:$A,'Scoring_Config'!$D:$D,"Yes")="Yes",_xlfn.XLOOKUP("App_IsAny",'Scoring_Config'!$A:$A,'Scoring_Config'!$C:$C,0),0),"False,0")</f>
        <v>0</v>
      </c>
      <c r="AU311">
        <v>0</v>
      </c>
      <c r="AV311" cm="1">
        <f t="array" ref="AV311">IF(FALSE,"True," &amp; IF(_xlfn.XLOOKUP("App_RangeGt1000",'Scoring_Config'!$A:$A,'Scoring_Config'!$D:$D,"Yes")="Yes",_xlfn.XLOOKUP("App_RangeGt1000",'Scoring_Config'!$A:$A,'Scoring_Config'!$C:$C,0),0),"False,0")</f>
        <v>0</v>
      </c>
      <c r="AW311" cm="1">
        <f t="array" ref="AW311">IF(FALSE,"True," &amp; IF(_xlfn.XLOOKUP("Action_IsDenyOrDrop",'Scoring_Config'!$A:$A,'Scoring_Config'!$D:$D,"Yes")="Yes",_xlfn.XLOOKUP("Action_IsDenyOrDrop",'Scoring_Config'!$A:$A,'Scoring_Config'!$C:$C,0),0),"False,0")</f>
        <v>0</v>
      </c>
      <c r="AX311" cm="1">
        <f t="array" ref="AX311">IF(LEFT(AW311,4)="True",0,(IF(LEFT(Y311,4)="True",IF(_xlfn.XLOOKUP("Src_IsAny",'Scoring_Config'!$A:$A,'Scoring_Config'!$D:$D,"Yes")="Yes",_xlfn.XLOOKUP("Src_IsAny",'Scoring_Config'!$A:$A,'Scoring_Config'!$C:$C,10),0),0)+IF(LEFT(Z311,4)="True",IF(_xlfn.XLOOKUP("Src_CIDR_Le_16",'Scoring_Config'!$A:$A,'Scoring_Config'!$D:$D,"Yes")="Yes",_xlfn.XLOOKUP("Src_CIDR_Le_16",'Scoring_Config'!$A:$A,'Scoring_Config'!$C:$C,10),0),0)+IF(LEFT(AA311,4)="True",IF(_xlfn.XLOOKUP("Src_CIDR_17_22",'Scoring_Config'!$A:$A,'Scoring_Config'!$D:$D,"Yes")="Yes",_xlfn.XLOOKUP("Src_CIDR_17_22",'Scoring_Config'!$A:$A,'Scoring_Config'!$C:$C,5),0),0)+IF(LEFT(AB311,4)="True",IF(_xlfn.XLOOKUP("Dst_IsAny",'Scoring_Config'!$A:$A,'Scoring_Config'!$D:$D,"Yes")="Yes",_xlfn.XLOOKUP("Dst_IsAny",'Scoring_Config'!$A:$A,'Scoring_Config'!$C:$C,10),0),0)+IF(LEFT(AC311,4)="True",IF(_xlfn.XLOOKUP("Dst_CIDR_Le_16",'Scoring_Config'!$A:$A,'Scoring_Config'!$D:$D,"Yes")="Yes",_xlfn.XLOOKUP("Dst_CIDR_Le_16",'Scoring_Config'!$A:$A,'Scoring_Config'!$C:$C,10),0),0)+IF(LEFT(AD311,4)="True",IF(_xlfn.XLOOKUP("Dst_CIDR_17_22",'Scoring_Config'!$A:$A,'Scoring_Config'!$D:$D,"Yes")="Yes",_xlfn.XLOOKUP("Dst_CIDR_17_22",'Scoring_Config'!$A:$A,'Scoring_Config'!$C:$C,5),0),0)+IF(LEFT(AE311,4)="True",IF(_xlfn.XLOOKUP("SrcZone_IsAny",'Scoring_Config'!$A:$A,'Scoring_Config'!$D:$D,"Yes")="Yes",_xlfn.XLOOKUP("SrcZone_IsAny",'Scoring_Config'!$A:$A,'Scoring_Config'!$C:$C,10),0),0)+IF(LEFT(AF311,4)="True",IF(_xlfn.XLOOKUP("DstZone_IsAny",'Scoring_Config'!$A:$A,'Scoring_Config'!$D:$D,"Yes")="Yes",_xlfn.XLOOKUP("DstZone_IsAny",'Scoring_Config'!$A:$A,'Scoring_Config'!$C:$C,10),0),0)+IF(LEFT(AG311,4)="True",IF(_xlfn.XLOOKUP("Service_Any_OR_RangeGt1000",'Scoring_Config'!$A:$A,'Scoring_Config'!$D:$D,"Yes")="Yes",_xlfn.XLOOKUP("Service_Any_OR_RangeGt1000",'Scoring_Config'!$A:$A,'Scoring_Config'!$C:$C,10),0),0)+IF(LEFT(AH311,4)="True",IF(_xlfn.XLOOKUP("App_Any_OR_RangeGt1000",'Scoring_Config'!$A:$A,'Scoring_Config'!$D:$D,"Yes")="Yes",_xlfn.XLOOKUP("App_Any_OR_RangeGt1000",'Scoring_Config'!$A:$A,'Scoring_Config'!$C:$C,10),0),0)+IF(LEFT(AI311,4)="True",IF(_xlfn.XLOOKUP("Service_Insecure_Match",'Scoring_Config'!$A:$A,'Scoring_Config'!$D:$D,"Yes")="Yes",_xlfn.XLOOKUP("Service_Insecure_Match",'Scoring_Config'!$A:$A,'Scoring_Config'!$C:$C,5),0),0)+IF(LEFT(AJ311,4)="True",IF(_xlfn.XLOOKUP("Risky_Inbound",'Scoring_Config'!$A:$A,'Scoring_Config'!$D:$D,"Yes")="Yes",_xlfn.XLOOKUP("Risky_Inbound",'Scoring_Config'!$A:$A,'Scoring_Config'!$C:$C,50),0),0)+IF(LEFT(AK311,4)="True",IF(_xlfn.XLOOKUP("Risky_Outbound",'Scoring_Config'!$A:$A,'Scoring_Config'!$D:$D,"Yes")="Yes",_xlfn.XLOOKUP("Risky_Outbound",'Scoring_Config'!$A:$A,'Scoring_Config'!$C:$C,25),0),0)+IF(LEFT(AZ311,4)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311,FIND(",",AL311)+1,100)),0)+IF(LEFT(AM311,4)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311,FIND(",",AN311)+1,100)),0)+IF(_xlfn.XLOOKUP("Profile_Scoring",'Scoring_Config'!$A:$A,'Scoring_Config'!$D:$D,"Yes")="Yes",VALUE(MID(AO311,FIND(",",AO311)+1,100)),0)+IF(_xlfn.XLOOKUP("Options_Scoring",'Scoring_Config'!$A:$A,'Scoring_Config'!$D:$D,"Yes")="Yes",VALUE(MID(AP311,FIND(",",AP311)+1,100)),0)))</f>
        <v>0</v>
      </c>
      <c r="AZ311" cm="1">
        <f t="array" ref="AZ311">IF(FALSE,"True," &amp; IF(_xlfn.XLOOKUP("Migrate_Insecure",'Scoring_Config'!$A:$A,'Scoring_Config'!$D:$D,"Yes")="Yes",_xlfn.XLOOKUP("Migrate_Insecure",'Scoring_Config'!$A:$A,'Scoring_Config'!$C:$C,10),0),"False,0")</f>
        <v>0</v>
      </c>
    </row>
    <row r="312" spans="1:52">
      <c r="A312" t="s">
        <v>1979</v>
      </c>
      <c r="B312" t="s">
        <v>2285</v>
      </c>
      <c r="C312" t="s">
        <v>3542</v>
      </c>
      <c r="D312" t="s">
        <v>3545</v>
      </c>
      <c r="E312" t="s">
        <v>3563</v>
      </c>
      <c r="F312" t="s">
        <v>3676</v>
      </c>
      <c r="G312" t="s">
        <v>237</v>
      </c>
      <c r="H312" t="s">
        <v>174</v>
      </c>
      <c r="I312" t="s">
        <v>3679</v>
      </c>
      <c r="J312" t="s">
        <v>240</v>
      </c>
      <c r="K312" t="s">
        <v>1765</v>
      </c>
      <c r="L312" t="s">
        <v>1327</v>
      </c>
      <c r="M312" t="s">
        <v>1974</v>
      </c>
      <c r="N312" t="s">
        <v>4315</v>
      </c>
      <c r="O312" t="s">
        <v>4319</v>
      </c>
      <c r="P312" t="s">
        <v>4321</v>
      </c>
      <c r="Q312" t="s">
        <v>4536</v>
      </c>
      <c r="R312" t="s">
        <v>5441</v>
      </c>
      <c r="S312" t="s">
        <v>5440</v>
      </c>
      <c r="T312" t="s">
        <v>5668</v>
      </c>
      <c r="U312" t="s">
        <v>6124</v>
      </c>
      <c r="Y312" cm="1">
        <f t="array" ref="Y312">IF(FALSE,"True," &amp; IF(_xlfn.XLOOKUP("Src_IsAny",'Scoring_Config'!$A:$A,'Scoring_Config'!$D:$D,"Yes")="Yes",_xlfn.XLOOKUP("Src_IsAny",'Scoring_Config'!$A:$A,'Scoring_Config'!$C:$C,10),0),"False,0")</f>
        <v>0</v>
      </c>
      <c r="Z312" cm="1">
        <f t="array" ref="Z312">IF(FALSE,"True," &amp; IF(_xlfn.XLOOKUP("Src_CIDR_Le_16",'Scoring_Config'!$A:$A,'Scoring_Config'!$D:$D,"Yes")="Yes",_xlfn.XLOOKUP("Src_CIDR_Le_16",'Scoring_Config'!$A:$A,'Scoring_Config'!$C:$C,10),0),"False,0")</f>
        <v>0</v>
      </c>
      <c r="AA312" cm="1">
        <f t="array" ref="AA312">IF(FALSE,"True," &amp; IF(_xlfn.XLOOKUP("Src_CIDR_17_22",'Scoring_Config'!$A:$A,'Scoring_Config'!$D:$D,"Yes")="Yes",_xlfn.XLOOKUP("Src_CIDR_17_22",'Scoring_Config'!$A:$A,'Scoring_Config'!$C:$C,5),0),"False,0")</f>
        <v>0</v>
      </c>
      <c r="AB312" cm="1">
        <f t="array" ref="AB312">IF(FALSE,"True," &amp; IF(_xlfn.XLOOKUP("Dst_IsAny",'Scoring_Config'!$A:$A,'Scoring_Config'!$D:$D,"Yes")="Yes",_xlfn.XLOOKUP("Dst_IsAny",'Scoring_Config'!$A:$A,'Scoring_Config'!$C:$C,10),0),"False,0")</f>
        <v>0</v>
      </c>
      <c r="AC312" cm="1">
        <f t="array" ref="AC312">IF(FALSE,"True," &amp; IF(_xlfn.XLOOKUP("Dst_CIDR_Le_16",'Scoring_Config'!$A:$A,'Scoring_Config'!$D:$D,"Yes")="Yes",_xlfn.XLOOKUP("Dst_CIDR_Le_16",'Scoring_Config'!$A:$A,'Scoring_Config'!$C:$C,10),0),"False,0")</f>
        <v>0</v>
      </c>
      <c r="AD312" cm="1">
        <f t="array" ref="AD312">IF(FALSE,"True," &amp; IF(_xlfn.XLOOKUP("Dst_CIDR_17_22",'Scoring_Config'!$A:$A,'Scoring_Config'!$D:$D,"Yes")="Yes",_xlfn.XLOOKUP("Dst_CIDR_17_22",'Scoring_Config'!$A:$A,'Scoring_Config'!$C:$C,5),0),"False,0")</f>
        <v>0</v>
      </c>
      <c r="AE312" cm="1">
        <f t="array" ref="AE312">IF(FALSE,"True," &amp; IF(_xlfn.XLOOKUP("SrcZone_IsAny",'Scoring_Config'!$A:$A,'Scoring_Config'!$D:$D,"Yes")="Yes",_xlfn.XLOOKUP("SrcZone_IsAny",'Scoring_Config'!$A:$A,'Scoring_Config'!$C:$C,10),0),"False,0")</f>
        <v>0</v>
      </c>
      <c r="AF312" cm="1">
        <f t="array" ref="AF312">IF(FALSE,"True," &amp; IF(_xlfn.XLOOKUP("DstZone_IsAny",'Scoring_Config'!$A:$A,'Scoring_Config'!$D:$D,"Yes")="Yes",_xlfn.XLOOKUP("DstZone_IsAny",'Scoring_Config'!$A:$A,'Scoring_Config'!$C:$C,10),0),"False,0")</f>
        <v>0</v>
      </c>
      <c r="AG312" cm="1">
        <f t="array" ref="AG31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12" cm="1">
        <f t="array" ref="AH312">IF(FALSE,"True," &amp; IF(_xlfn.XLOOKUP("App_Any_OR_RangeGt1000",'Scoring_Config'!$A:$A,'Scoring_Config'!$D:$D,"Yes")="Yes",_xlfn.XLOOKUP("App_Any_OR_RangeGt1000",'Scoring_Config'!$A:$A,'Scoring_Config'!$C:$C,10),0),"False,0")</f>
        <v>0</v>
      </c>
      <c r="AI312" cm="1">
        <f t="array" ref="AI312">IF(FALSE,"True," &amp; IF(_xlfn.XLOOKUP("Service_Insecure_Match",'Scoring_Config'!$A:$A,'Scoring_Config'!$D:$D,"Yes")="Yes",_xlfn.XLOOKUP("Service_Insecure_Match",'Scoring_Config'!$A:$A,'Scoring_Config'!$C:$C,5),0),"False,0")</f>
        <v>0</v>
      </c>
      <c r="AJ312" cm="1">
        <f t="array" ref="AJ312">IF(FALSE,"True," &amp; IF(_xlfn.XLOOKUP("Risky_Inbound",'Scoring_Config'!$A:$A,'Scoring_Config'!$D:$D,"Yes")="Yes",_xlfn.XLOOKUP("Risky_Inbound",'Scoring_Config'!$A:$A,'Scoring_Config'!$C:$C,50),0),"False,0")</f>
        <v>0</v>
      </c>
      <c r="AK312" cm="1">
        <f t="array" ref="AK312">IF(FALSE,"True," &amp; IF(_xlfn.XLOOKUP("Risky_Outbound",'Scoring_Config'!$A:$A,'Scoring_Config'!$D:$D,"Yes")="Yes",_xlfn.XLOOKUP("Risky_Outbound",'Scoring_Config'!$A:$A,'Scoring_Config'!$C:$C,25),0),"False,0")</f>
        <v>0</v>
      </c>
      <c r="AL312" t="s">
        <v>6700</v>
      </c>
      <c r="AM312" cm="1">
        <f t="array" ref="AM31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12" t="s">
        <v>6697</v>
      </c>
      <c r="AO312" t="s">
        <v>6697</v>
      </c>
      <c r="AP312" t="s">
        <v>6697</v>
      </c>
      <c r="AQ312" cm="1">
        <f t="array" ref="AQ312">IF(FALSE,"True," &amp; IF(_xlfn.XLOOKUP("Service_IsAny",'Scoring_Config'!$A:$A,'Scoring_Config'!$D:$D,"Yes")="Yes",_xlfn.XLOOKUP("Service_IsAny",'Scoring_Config'!$A:$A,'Scoring_Config'!$C:$C,0),0),"False,0")</f>
        <v>0</v>
      </c>
      <c r="AR312">
        <v>0</v>
      </c>
      <c r="AS312" cm="1">
        <f t="array" ref="AS312">IF(FALSE,"True," &amp; IF(_xlfn.XLOOKUP("Service_RangeGt1000",'Scoring_Config'!$A:$A,'Scoring_Config'!$D:$D,"Yes")="Yes",_xlfn.XLOOKUP("Service_RangeGt1000",'Scoring_Config'!$A:$A,'Scoring_Config'!$C:$C,0),0),"False,0")</f>
        <v>0</v>
      </c>
      <c r="AT312" cm="1">
        <f t="array" ref="AT312">IF(FALSE,"True," &amp; IF(_xlfn.XLOOKUP("App_IsAny",'Scoring_Config'!$A:$A,'Scoring_Config'!$D:$D,"Yes")="Yes",_xlfn.XLOOKUP("App_IsAny",'Scoring_Config'!$A:$A,'Scoring_Config'!$C:$C,0),0),"False,0")</f>
        <v>0</v>
      </c>
      <c r="AU312">
        <v>6</v>
      </c>
      <c r="AV312" cm="1">
        <f t="array" ref="AV312">IF(FALSE,"True," &amp; IF(_xlfn.XLOOKUP("App_RangeGt1000",'Scoring_Config'!$A:$A,'Scoring_Config'!$D:$D,"Yes")="Yes",_xlfn.XLOOKUP("App_RangeGt1000",'Scoring_Config'!$A:$A,'Scoring_Config'!$C:$C,0),0),"False,0")</f>
        <v>0</v>
      </c>
      <c r="AW312" cm="1">
        <f t="array" ref="AW312">IF(FALSE,"True," &amp; IF(_xlfn.XLOOKUP("Action_IsDenyOrDrop",'Scoring_Config'!$A:$A,'Scoring_Config'!$D:$D,"Yes")="Yes",_xlfn.XLOOKUP("Action_IsDenyOrDrop",'Scoring_Config'!$A:$A,'Scoring_Config'!$C:$C,0),0),"False,0")</f>
        <v>0</v>
      </c>
      <c r="AX312" cm="1">
        <f t="array" ref="AX312">IF(LEFT(AW312,4)="True",0,(IF(LEFT(Y312,4)="True",IF(_xlfn.XLOOKUP("Src_IsAny",'Scoring_Config'!$A:$A,'Scoring_Config'!$D:$D,"Yes")="Yes",_xlfn.XLOOKUP("Src_IsAny",'Scoring_Config'!$A:$A,'Scoring_Config'!$C:$C,10),0),0)+IF(LEFT(Z312,4)="True",IF(_xlfn.XLOOKUP("Src_CIDR_Le_16",'Scoring_Config'!$A:$A,'Scoring_Config'!$D:$D,"Yes")="Yes",_xlfn.XLOOKUP("Src_CIDR_Le_16",'Scoring_Config'!$A:$A,'Scoring_Config'!$C:$C,10),0),0)+IF(LEFT(AA312,4)="True",IF(_xlfn.XLOOKUP("Src_CIDR_17_22",'Scoring_Config'!$A:$A,'Scoring_Config'!$D:$D,"Yes")="Yes",_xlfn.XLOOKUP("Src_CIDR_17_22",'Scoring_Config'!$A:$A,'Scoring_Config'!$C:$C,5),0),0)+IF(LEFT(AB312,4)="True",IF(_xlfn.XLOOKUP("Dst_IsAny",'Scoring_Config'!$A:$A,'Scoring_Config'!$D:$D,"Yes")="Yes",_xlfn.XLOOKUP("Dst_IsAny",'Scoring_Config'!$A:$A,'Scoring_Config'!$C:$C,10),0),0)+IF(LEFT(AC312,4)="True",IF(_xlfn.XLOOKUP("Dst_CIDR_Le_16",'Scoring_Config'!$A:$A,'Scoring_Config'!$D:$D,"Yes")="Yes",_xlfn.XLOOKUP("Dst_CIDR_Le_16",'Scoring_Config'!$A:$A,'Scoring_Config'!$C:$C,10),0),0)+IF(LEFT(AD312,4)="True",IF(_xlfn.XLOOKUP("Dst_CIDR_17_22",'Scoring_Config'!$A:$A,'Scoring_Config'!$D:$D,"Yes")="Yes",_xlfn.XLOOKUP("Dst_CIDR_17_22",'Scoring_Config'!$A:$A,'Scoring_Config'!$C:$C,5),0),0)+IF(LEFT(AE312,4)="True",IF(_xlfn.XLOOKUP("SrcZone_IsAny",'Scoring_Config'!$A:$A,'Scoring_Config'!$D:$D,"Yes")="Yes",_xlfn.XLOOKUP("SrcZone_IsAny",'Scoring_Config'!$A:$A,'Scoring_Config'!$C:$C,10),0),0)+IF(LEFT(AF312,4)="True",IF(_xlfn.XLOOKUP("DstZone_IsAny",'Scoring_Config'!$A:$A,'Scoring_Config'!$D:$D,"Yes")="Yes",_xlfn.XLOOKUP("DstZone_IsAny",'Scoring_Config'!$A:$A,'Scoring_Config'!$C:$C,10),0),0)+IF(LEFT(AG312,4)="True",IF(_xlfn.XLOOKUP("Service_Any_OR_RangeGt1000",'Scoring_Config'!$A:$A,'Scoring_Config'!$D:$D,"Yes")="Yes",_xlfn.XLOOKUP("Service_Any_OR_RangeGt1000",'Scoring_Config'!$A:$A,'Scoring_Config'!$C:$C,10),0),0)+IF(LEFT(AH312,4)="True",IF(_xlfn.XLOOKUP("App_Any_OR_RangeGt1000",'Scoring_Config'!$A:$A,'Scoring_Config'!$D:$D,"Yes")="Yes",_xlfn.XLOOKUP("App_Any_OR_RangeGt1000",'Scoring_Config'!$A:$A,'Scoring_Config'!$C:$C,10),0),0)+IF(LEFT(AI312,4)="True",IF(_xlfn.XLOOKUP("Service_Insecure_Match",'Scoring_Config'!$A:$A,'Scoring_Config'!$D:$D,"Yes")="Yes",_xlfn.XLOOKUP("Service_Insecure_Match",'Scoring_Config'!$A:$A,'Scoring_Config'!$C:$C,5),0),0)+IF(LEFT(AJ312,4)="True",IF(_xlfn.XLOOKUP("Risky_Inbound",'Scoring_Config'!$A:$A,'Scoring_Config'!$D:$D,"Yes")="Yes",_xlfn.XLOOKUP("Risky_Inbound",'Scoring_Config'!$A:$A,'Scoring_Config'!$C:$C,50),0),0)+IF(LEFT(AK312,4)="True",IF(_xlfn.XLOOKUP("Risky_Outbound",'Scoring_Config'!$A:$A,'Scoring_Config'!$D:$D,"Yes")="Yes",_xlfn.XLOOKUP("Risky_Outbound",'Scoring_Config'!$A:$A,'Scoring_Config'!$C:$C,25),0),0)+IF(LEFT(AZ312,4)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312,FIND(",",AL312)+1,100)),0)+IF(LEFT(AM312,4)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312,FIND(",",AN312)+1,100)),0)+IF(_xlfn.XLOOKUP("Profile_Scoring",'Scoring_Config'!$A:$A,'Scoring_Config'!$D:$D,"Yes")="Yes",VALUE(MID(AO312,FIND(",",AO312)+1,100)),0)+IF(_xlfn.XLOOKUP("Options_Scoring",'Scoring_Config'!$A:$A,'Scoring_Config'!$D:$D,"Yes")="Yes",VALUE(MID(AP312,FIND(",",AP312)+1,100)),0)))</f>
        <v>0</v>
      </c>
      <c r="AZ312" cm="1">
        <f t="array" ref="AZ312">IF(FALSE,"True," &amp; IF(_xlfn.XLOOKUP("Migrate_Insecure",'Scoring_Config'!$A:$A,'Scoring_Config'!$D:$D,"Yes")="Yes",_xlfn.XLOOKUP("Migrate_Insecure",'Scoring_Config'!$A:$A,'Scoring_Config'!$C:$C,10),0),"False,0")</f>
        <v>0</v>
      </c>
    </row>
    <row r="313" spans="1:52">
      <c r="A313" t="s">
        <v>1979</v>
      </c>
      <c r="B313" t="s">
        <v>2286</v>
      </c>
      <c r="C313" t="s">
        <v>3542</v>
      </c>
      <c r="D313" t="s">
        <v>3544</v>
      </c>
      <c r="E313" t="s">
        <v>3562</v>
      </c>
      <c r="F313" t="s">
        <v>3677</v>
      </c>
      <c r="G313" t="s">
        <v>238</v>
      </c>
      <c r="H313" t="s">
        <v>193</v>
      </c>
      <c r="I313" t="s">
        <v>3685</v>
      </c>
      <c r="J313" t="s">
        <v>934</v>
      </c>
      <c r="K313" t="s">
        <v>1766</v>
      </c>
      <c r="L313" t="s">
        <v>1395</v>
      </c>
      <c r="M313" t="s">
        <v>1973</v>
      </c>
      <c r="N313" t="s">
        <v>4315</v>
      </c>
      <c r="O313" t="s">
        <v>4319</v>
      </c>
      <c r="P313" t="s">
        <v>4323</v>
      </c>
      <c r="Q313" t="s">
        <v>4537</v>
      </c>
      <c r="R313" t="s">
        <v>5439</v>
      </c>
      <c r="S313" t="s">
        <v>4324</v>
      </c>
      <c r="T313" t="s">
        <v>5669</v>
      </c>
      <c r="U313" t="s">
        <v>6125</v>
      </c>
      <c r="Y313" cm="1">
        <f t="array" ref="Y313">IF(FALSE,"True," &amp; IF(_xlfn.XLOOKUP("Src_IsAny",'Scoring_Config'!$A:$A,'Scoring_Config'!$D:$D,"Yes")="Yes",_xlfn.XLOOKUP("Src_IsAny",'Scoring_Config'!$A:$A,'Scoring_Config'!$C:$C,10),0),"False,0")</f>
        <v>0</v>
      </c>
      <c r="Z313" cm="1">
        <f t="array" ref="Z313">IF(FALSE,"True," &amp; IF(_xlfn.XLOOKUP("Src_CIDR_Le_16",'Scoring_Config'!$A:$A,'Scoring_Config'!$D:$D,"Yes")="Yes",_xlfn.XLOOKUP("Src_CIDR_Le_16",'Scoring_Config'!$A:$A,'Scoring_Config'!$C:$C,10),0),"False,0")</f>
        <v>0</v>
      </c>
      <c r="AA313" cm="1">
        <f t="array" ref="AA313">IF(FALSE,"True," &amp; IF(_xlfn.XLOOKUP("Src_CIDR_17_22",'Scoring_Config'!$A:$A,'Scoring_Config'!$D:$D,"Yes")="Yes",_xlfn.XLOOKUP("Src_CIDR_17_22",'Scoring_Config'!$A:$A,'Scoring_Config'!$C:$C,5),0),"False,0")</f>
        <v>0</v>
      </c>
      <c r="AB313" cm="1">
        <f t="array" ref="AB313">IF(FALSE,"True," &amp; IF(_xlfn.XLOOKUP("Dst_IsAny",'Scoring_Config'!$A:$A,'Scoring_Config'!$D:$D,"Yes")="Yes",_xlfn.XLOOKUP("Dst_IsAny",'Scoring_Config'!$A:$A,'Scoring_Config'!$C:$C,10),0),"False,0")</f>
        <v>0</v>
      </c>
      <c r="AC313" cm="1">
        <f t="array" ref="AC313">IF(FALSE,"True," &amp; IF(_xlfn.XLOOKUP("Dst_CIDR_Le_16",'Scoring_Config'!$A:$A,'Scoring_Config'!$D:$D,"Yes")="Yes",_xlfn.XLOOKUP("Dst_CIDR_Le_16",'Scoring_Config'!$A:$A,'Scoring_Config'!$C:$C,10),0),"False,0")</f>
        <v>0</v>
      </c>
      <c r="AD313" cm="1">
        <f t="array" ref="AD313">IF(FALSE,"True," &amp; IF(_xlfn.XLOOKUP("Dst_CIDR_17_22",'Scoring_Config'!$A:$A,'Scoring_Config'!$D:$D,"Yes")="Yes",_xlfn.XLOOKUP("Dst_CIDR_17_22",'Scoring_Config'!$A:$A,'Scoring_Config'!$C:$C,5),0),"False,0")</f>
        <v>0</v>
      </c>
      <c r="AE313" cm="1">
        <f t="array" ref="AE313">IF(FALSE,"True," &amp; IF(_xlfn.XLOOKUP("SrcZone_IsAny",'Scoring_Config'!$A:$A,'Scoring_Config'!$D:$D,"Yes")="Yes",_xlfn.XLOOKUP("SrcZone_IsAny",'Scoring_Config'!$A:$A,'Scoring_Config'!$C:$C,10),0),"False,0")</f>
        <v>0</v>
      </c>
      <c r="AF313" cm="1">
        <f t="array" ref="AF313">IF(FALSE,"True," &amp; IF(_xlfn.XLOOKUP("DstZone_IsAny",'Scoring_Config'!$A:$A,'Scoring_Config'!$D:$D,"Yes")="Yes",_xlfn.XLOOKUP("DstZone_IsAny",'Scoring_Config'!$A:$A,'Scoring_Config'!$C:$C,10),0),"False,0")</f>
        <v>0</v>
      </c>
      <c r="AG313" cm="1">
        <f t="array" ref="AG31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13" cm="1">
        <f t="array" ref="AH313">IF(FALSE,"True," &amp; IF(_xlfn.XLOOKUP("App_Any_OR_RangeGt1000",'Scoring_Config'!$A:$A,'Scoring_Config'!$D:$D,"Yes")="Yes",_xlfn.XLOOKUP("App_Any_OR_RangeGt1000",'Scoring_Config'!$A:$A,'Scoring_Config'!$C:$C,10),0),"False,0")</f>
        <v>0</v>
      </c>
      <c r="AI313" cm="1">
        <f t="array" ref="AI313">IF(FALSE,"True," &amp; IF(_xlfn.XLOOKUP("Service_Insecure_Match",'Scoring_Config'!$A:$A,'Scoring_Config'!$D:$D,"Yes")="Yes",_xlfn.XLOOKUP("Service_Insecure_Match",'Scoring_Config'!$A:$A,'Scoring_Config'!$C:$C,5),0),"False,0")</f>
        <v>0</v>
      </c>
      <c r="AJ313" cm="1">
        <f t="array" ref="AJ313">IF(FALSE,"True," &amp; IF(_xlfn.XLOOKUP("Risky_Inbound",'Scoring_Config'!$A:$A,'Scoring_Config'!$D:$D,"Yes")="Yes",_xlfn.XLOOKUP("Risky_Inbound",'Scoring_Config'!$A:$A,'Scoring_Config'!$C:$C,50),0),"False,0")</f>
        <v>0</v>
      </c>
      <c r="AK313" cm="1">
        <f t="array" ref="AK313">IF(FALSE,"True," &amp; IF(_xlfn.XLOOKUP("Risky_Outbound",'Scoring_Config'!$A:$A,'Scoring_Config'!$D:$D,"Yes")="Yes",_xlfn.XLOOKUP("Risky_Outbound",'Scoring_Config'!$A:$A,'Scoring_Config'!$C:$C,25),0),"False,0")</f>
        <v>0</v>
      </c>
      <c r="AL313" t="s">
        <v>6699</v>
      </c>
      <c r="AM313" cm="1">
        <f t="array" ref="AM31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13" t="s">
        <v>6697</v>
      </c>
      <c r="AO313" t="s">
        <v>6697</v>
      </c>
      <c r="AP313" t="s">
        <v>6697</v>
      </c>
      <c r="AQ313" cm="1">
        <f t="array" ref="AQ313">IF(FALSE,"True," &amp; IF(_xlfn.XLOOKUP("Service_IsAny",'Scoring_Config'!$A:$A,'Scoring_Config'!$D:$D,"Yes")="Yes",_xlfn.XLOOKUP("Service_IsAny",'Scoring_Config'!$A:$A,'Scoring_Config'!$C:$C,0),0),"False,0")</f>
        <v>0</v>
      </c>
      <c r="AR313">
        <v>0</v>
      </c>
      <c r="AS313" cm="1">
        <f t="array" ref="AS313">IF(FALSE,"True," &amp; IF(_xlfn.XLOOKUP("Service_RangeGt1000",'Scoring_Config'!$A:$A,'Scoring_Config'!$D:$D,"Yes")="Yes",_xlfn.XLOOKUP("Service_RangeGt1000",'Scoring_Config'!$A:$A,'Scoring_Config'!$C:$C,0),0),"False,0")</f>
        <v>0</v>
      </c>
      <c r="AT313" cm="1">
        <f t="array" ref="AT313">IF(FALSE,"True," &amp; IF(_xlfn.XLOOKUP("App_IsAny",'Scoring_Config'!$A:$A,'Scoring_Config'!$D:$D,"Yes")="Yes",_xlfn.XLOOKUP("App_IsAny",'Scoring_Config'!$A:$A,'Scoring_Config'!$C:$C,0),0),"False,0")</f>
        <v>0</v>
      </c>
      <c r="AU313">
        <v>0</v>
      </c>
      <c r="AV313" cm="1">
        <f t="array" ref="AV313">IF(FALSE,"True," &amp; IF(_xlfn.XLOOKUP("App_RangeGt1000",'Scoring_Config'!$A:$A,'Scoring_Config'!$D:$D,"Yes")="Yes",_xlfn.XLOOKUP("App_RangeGt1000",'Scoring_Config'!$A:$A,'Scoring_Config'!$C:$C,0),0),"False,0")</f>
        <v>0</v>
      </c>
      <c r="AW313" cm="1">
        <f t="array" ref="AW313">IF(FALSE,"True," &amp; IF(_xlfn.XLOOKUP("Action_IsDenyOrDrop",'Scoring_Config'!$A:$A,'Scoring_Config'!$D:$D,"Yes")="Yes",_xlfn.XLOOKUP("Action_IsDenyOrDrop",'Scoring_Config'!$A:$A,'Scoring_Config'!$C:$C,0),0),"False,0")</f>
        <v>0</v>
      </c>
      <c r="AX313" cm="1">
        <f t="array" ref="AX313">IF(LEFT(AW313,4)="True",0,(IF(LEFT(Y313,4)="True",IF(_xlfn.XLOOKUP("Src_IsAny",'Scoring_Config'!$A:$A,'Scoring_Config'!$D:$D,"Yes")="Yes",_xlfn.XLOOKUP("Src_IsAny",'Scoring_Config'!$A:$A,'Scoring_Config'!$C:$C,10),0),0)+IF(LEFT(Z313,4)="True",IF(_xlfn.XLOOKUP("Src_CIDR_Le_16",'Scoring_Config'!$A:$A,'Scoring_Config'!$D:$D,"Yes")="Yes",_xlfn.XLOOKUP("Src_CIDR_Le_16",'Scoring_Config'!$A:$A,'Scoring_Config'!$C:$C,10),0),0)+IF(LEFT(AA313,4)="True",IF(_xlfn.XLOOKUP("Src_CIDR_17_22",'Scoring_Config'!$A:$A,'Scoring_Config'!$D:$D,"Yes")="Yes",_xlfn.XLOOKUP("Src_CIDR_17_22",'Scoring_Config'!$A:$A,'Scoring_Config'!$C:$C,5),0),0)+IF(LEFT(AB313,4)="True",IF(_xlfn.XLOOKUP("Dst_IsAny",'Scoring_Config'!$A:$A,'Scoring_Config'!$D:$D,"Yes")="Yes",_xlfn.XLOOKUP("Dst_IsAny",'Scoring_Config'!$A:$A,'Scoring_Config'!$C:$C,10),0),0)+IF(LEFT(AC313,4)="True",IF(_xlfn.XLOOKUP("Dst_CIDR_Le_16",'Scoring_Config'!$A:$A,'Scoring_Config'!$D:$D,"Yes")="Yes",_xlfn.XLOOKUP("Dst_CIDR_Le_16",'Scoring_Config'!$A:$A,'Scoring_Config'!$C:$C,10),0),0)+IF(LEFT(AD313,4)="True",IF(_xlfn.XLOOKUP("Dst_CIDR_17_22",'Scoring_Config'!$A:$A,'Scoring_Config'!$D:$D,"Yes")="Yes",_xlfn.XLOOKUP("Dst_CIDR_17_22",'Scoring_Config'!$A:$A,'Scoring_Config'!$C:$C,5),0),0)+IF(LEFT(AE313,4)="True",IF(_xlfn.XLOOKUP("SrcZone_IsAny",'Scoring_Config'!$A:$A,'Scoring_Config'!$D:$D,"Yes")="Yes",_xlfn.XLOOKUP("SrcZone_IsAny",'Scoring_Config'!$A:$A,'Scoring_Config'!$C:$C,10),0),0)+IF(LEFT(AF313,4)="True",IF(_xlfn.XLOOKUP("DstZone_IsAny",'Scoring_Config'!$A:$A,'Scoring_Config'!$D:$D,"Yes")="Yes",_xlfn.XLOOKUP("DstZone_IsAny",'Scoring_Config'!$A:$A,'Scoring_Config'!$C:$C,10),0),0)+IF(LEFT(AG313,4)="True",IF(_xlfn.XLOOKUP("Service_Any_OR_RangeGt1000",'Scoring_Config'!$A:$A,'Scoring_Config'!$D:$D,"Yes")="Yes",_xlfn.XLOOKUP("Service_Any_OR_RangeGt1000",'Scoring_Config'!$A:$A,'Scoring_Config'!$C:$C,10),0),0)+IF(LEFT(AH313,4)="True",IF(_xlfn.XLOOKUP("App_Any_OR_RangeGt1000",'Scoring_Config'!$A:$A,'Scoring_Config'!$D:$D,"Yes")="Yes",_xlfn.XLOOKUP("App_Any_OR_RangeGt1000",'Scoring_Config'!$A:$A,'Scoring_Config'!$C:$C,10),0),0)+IF(LEFT(AI313,4)="True",IF(_xlfn.XLOOKUP("Service_Insecure_Match",'Scoring_Config'!$A:$A,'Scoring_Config'!$D:$D,"Yes")="Yes",_xlfn.XLOOKUP("Service_Insecure_Match",'Scoring_Config'!$A:$A,'Scoring_Config'!$C:$C,5),0),0)+IF(LEFT(AJ313,4)="True",IF(_xlfn.XLOOKUP("Risky_Inbound",'Scoring_Config'!$A:$A,'Scoring_Config'!$D:$D,"Yes")="Yes",_xlfn.XLOOKUP("Risky_Inbound",'Scoring_Config'!$A:$A,'Scoring_Config'!$C:$C,50),0),0)+IF(LEFT(AK313,4)="True",IF(_xlfn.XLOOKUP("Risky_Outbound",'Scoring_Config'!$A:$A,'Scoring_Config'!$D:$D,"Yes")="Yes",_xlfn.XLOOKUP("Risky_Outbound",'Scoring_Config'!$A:$A,'Scoring_Config'!$C:$C,25),0),0)+IF(LEFT(AZ313,4)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313,FIND(",",AL313)+1,100)),0)+IF(LEFT(AM313,4)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313,FIND(",",AN313)+1,100)),0)+IF(_xlfn.XLOOKUP("Profile_Scoring",'Scoring_Config'!$A:$A,'Scoring_Config'!$D:$D,"Yes")="Yes",VALUE(MID(AO313,FIND(",",AO313)+1,100)),0)+IF(_xlfn.XLOOKUP("Options_Scoring",'Scoring_Config'!$A:$A,'Scoring_Config'!$D:$D,"Yes")="Yes",VALUE(MID(AP313,FIND(",",AP313)+1,100)),0)))</f>
        <v>0</v>
      </c>
      <c r="AZ313" cm="1">
        <f t="array" ref="AZ313">IF(FALSE,"True," &amp; IF(_xlfn.XLOOKUP("Migrate_Insecure",'Scoring_Config'!$A:$A,'Scoring_Config'!$D:$D,"Yes")="Yes",_xlfn.XLOOKUP("Migrate_Insecure",'Scoring_Config'!$A:$A,'Scoring_Config'!$C:$C,10),0),"False,0")</f>
        <v>0</v>
      </c>
    </row>
    <row r="314" spans="1:52">
      <c r="A314" t="s">
        <v>1979</v>
      </c>
      <c r="B314" t="s">
        <v>2287</v>
      </c>
      <c r="C314" t="s">
        <v>3542</v>
      </c>
      <c r="D314" t="s">
        <v>3545</v>
      </c>
      <c r="E314" t="s">
        <v>3563</v>
      </c>
      <c r="F314" t="s">
        <v>3678</v>
      </c>
      <c r="G314" t="s">
        <v>239</v>
      </c>
      <c r="H314" t="s">
        <v>174</v>
      </c>
      <c r="I314" t="s">
        <v>3680</v>
      </c>
      <c r="J314" t="s">
        <v>240</v>
      </c>
      <c r="K314" t="s">
        <v>1765</v>
      </c>
      <c r="L314" t="s">
        <v>1327</v>
      </c>
      <c r="M314" t="s">
        <v>1974</v>
      </c>
      <c r="N314" t="s">
        <v>4315</v>
      </c>
      <c r="O314" t="s">
        <v>4319</v>
      </c>
      <c r="P314" t="s">
        <v>4321</v>
      </c>
      <c r="Q314" t="s">
        <v>4538</v>
      </c>
      <c r="R314" t="s">
        <v>5441</v>
      </c>
      <c r="S314" t="s">
        <v>5440</v>
      </c>
      <c r="T314" t="s">
        <v>5642</v>
      </c>
      <c r="U314" t="s">
        <v>6124</v>
      </c>
      <c r="Y314" cm="1">
        <f t="array" ref="Y314">IF(FALSE,"True," &amp; IF(_xlfn.XLOOKUP("Src_IsAny",'Scoring_Config'!$A:$A,'Scoring_Config'!$D:$D,"Yes")="Yes",_xlfn.XLOOKUP("Src_IsAny",'Scoring_Config'!$A:$A,'Scoring_Config'!$C:$C,10),0),"False,0")</f>
        <v>0</v>
      </c>
      <c r="Z314" cm="1">
        <f t="array" ref="Z314">IF(FALSE,"True," &amp; IF(_xlfn.XLOOKUP("Src_CIDR_Le_16",'Scoring_Config'!$A:$A,'Scoring_Config'!$D:$D,"Yes")="Yes",_xlfn.XLOOKUP("Src_CIDR_Le_16",'Scoring_Config'!$A:$A,'Scoring_Config'!$C:$C,10),0),"False,0")</f>
        <v>0</v>
      </c>
      <c r="AA314" cm="1">
        <f t="array" ref="AA314">IF(FALSE,"True," &amp; IF(_xlfn.XLOOKUP("Src_CIDR_17_22",'Scoring_Config'!$A:$A,'Scoring_Config'!$D:$D,"Yes")="Yes",_xlfn.XLOOKUP("Src_CIDR_17_22",'Scoring_Config'!$A:$A,'Scoring_Config'!$C:$C,5),0),"False,0")</f>
        <v>0</v>
      </c>
      <c r="AB314" cm="1">
        <f t="array" ref="AB314">IF(FALSE,"True," &amp; IF(_xlfn.XLOOKUP("Dst_IsAny",'Scoring_Config'!$A:$A,'Scoring_Config'!$D:$D,"Yes")="Yes",_xlfn.XLOOKUP("Dst_IsAny",'Scoring_Config'!$A:$A,'Scoring_Config'!$C:$C,10),0),"False,0")</f>
        <v>0</v>
      </c>
      <c r="AC314" cm="1">
        <f t="array" ref="AC314">IF(FALSE,"True," &amp; IF(_xlfn.XLOOKUP("Dst_CIDR_Le_16",'Scoring_Config'!$A:$A,'Scoring_Config'!$D:$D,"Yes")="Yes",_xlfn.XLOOKUP("Dst_CIDR_Le_16",'Scoring_Config'!$A:$A,'Scoring_Config'!$C:$C,10),0),"False,0")</f>
        <v>0</v>
      </c>
      <c r="AD314" cm="1">
        <f t="array" ref="AD314">IF(FALSE,"True," &amp; IF(_xlfn.XLOOKUP("Dst_CIDR_17_22",'Scoring_Config'!$A:$A,'Scoring_Config'!$D:$D,"Yes")="Yes",_xlfn.XLOOKUP("Dst_CIDR_17_22",'Scoring_Config'!$A:$A,'Scoring_Config'!$C:$C,5),0),"False,0")</f>
        <v>0</v>
      </c>
      <c r="AE314" cm="1">
        <f t="array" ref="AE314">IF(FALSE,"True," &amp; IF(_xlfn.XLOOKUP("SrcZone_IsAny",'Scoring_Config'!$A:$A,'Scoring_Config'!$D:$D,"Yes")="Yes",_xlfn.XLOOKUP("SrcZone_IsAny",'Scoring_Config'!$A:$A,'Scoring_Config'!$C:$C,10),0),"False,0")</f>
        <v>0</v>
      </c>
      <c r="AF314" cm="1">
        <f t="array" ref="AF314">IF(FALSE,"True," &amp; IF(_xlfn.XLOOKUP("DstZone_IsAny",'Scoring_Config'!$A:$A,'Scoring_Config'!$D:$D,"Yes")="Yes",_xlfn.XLOOKUP("DstZone_IsAny",'Scoring_Config'!$A:$A,'Scoring_Config'!$C:$C,10),0),"False,0")</f>
        <v>0</v>
      </c>
      <c r="AG314" cm="1">
        <f t="array" ref="AG31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14" cm="1">
        <f t="array" ref="AH314">IF(FALSE,"True," &amp; IF(_xlfn.XLOOKUP("App_Any_OR_RangeGt1000",'Scoring_Config'!$A:$A,'Scoring_Config'!$D:$D,"Yes")="Yes",_xlfn.XLOOKUP("App_Any_OR_RangeGt1000",'Scoring_Config'!$A:$A,'Scoring_Config'!$C:$C,10),0),"False,0")</f>
        <v>0</v>
      </c>
      <c r="AI314" cm="1">
        <f t="array" ref="AI314">IF(FALSE,"True," &amp; IF(_xlfn.XLOOKUP("Service_Insecure_Match",'Scoring_Config'!$A:$A,'Scoring_Config'!$D:$D,"Yes")="Yes",_xlfn.XLOOKUP("Service_Insecure_Match",'Scoring_Config'!$A:$A,'Scoring_Config'!$C:$C,5),0),"False,0")</f>
        <v>0</v>
      </c>
      <c r="AJ314" cm="1">
        <f t="array" ref="AJ314">IF(FALSE,"True," &amp; IF(_xlfn.XLOOKUP("Risky_Inbound",'Scoring_Config'!$A:$A,'Scoring_Config'!$D:$D,"Yes")="Yes",_xlfn.XLOOKUP("Risky_Inbound",'Scoring_Config'!$A:$A,'Scoring_Config'!$C:$C,50),0),"False,0")</f>
        <v>0</v>
      </c>
      <c r="AK314" cm="1">
        <f t="array" ref="AK314">IF(FALSE,"True," &amp; IF(_xlfn.XLOOKUP("Risky_Outbound",'Scoring_Config'!$A:$A,'Scoring_Config'!$D:$D,"Yes")="Yes",_xlfn.XLOOKUP("Risky_Outbound",'Scoring_Config'!$A:$A,'Scoring_Config'!$C:$C,25),0),"False,0")</f>
        <v>0</v>
      </c>
      <c r="AL314" t="s">
        <v>6700</v>
      </c>
      <c r="AM314" cm="1">
        <f t="array" ref="AM31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14" t="s">
        <v>6697</v>
      </c>
      <c r="AO314" t="s">
        <v>6697</v>
      </c>
      <c r="AP314" t="s">
        <v>6697</v>
      </c>
      <c r="AQ314" cm="1">
        <f t="array" ref="AQ314">IF(FALSE,"True," &amp; IF(_xlfn.XLOOKUP("Service_IsAny",'Scoring_Config'!$A:$A,'Scoring_Config'!$D:$D,"Yes")="Yes",_xlfn.XLOOKUP("Service_IsAny",'Scoring_Config'!$A:$A,'Scoring_Config'!$C:$C,0),0),"False,0")</f>
        <v>0</v>
      </c>
      <c r="AR314">
        <v>0</v>
      </c>
      <c r="AS314" cm="1">
        <f t="array" ref="AS314">IF(FALSE,"True," &amp; IF(_xlfn.XLOOKUP("Service_RangeGt1000",'Scoring_Config'!$A:$A,'Scoring_Config'!$D:$D,"Yes")="Yes",_xlfn.XLOOKUP("Service_RangeGt1000",'Scoring_Config'!$A:$A,'Scoring_Config'!$C:$C,0),0),"False,0")</f>
        <v>0</v>
      </c>
      <c r="AT314" cm="1">
        <f t="array" ref="AT314">IF(FALSE,"True," &amp; IF(_xlfn.XLOOKUP("App_IsAny",'Scoring_Config'!$A:$A,'Scoring_Config'!$D:$D,"Yes")="Yes",_xlfn.XLOOKUP("App_IsAny",'Scoring_Config'!$A:$A,'Scoring_Config'!$C:$C,0),0),"False,0")</f>
        <v>0</v>
      </c>
      <c r="AU314">
        <v>6</v>
      </c>
      <c r="AV314" cm="1">
        <f t="array" ref="AV314">IF(FALSE,"True," &amp; IF(_xlfn.XLOOKUP("App_RangeGt1000",'Scoring_Config'!$A:$A,'Scoring_Config'!$D:$D,"Yes")="Yes",_xlfn.XLOOKUP("App_RangeGt1000",'Scoring_Config'!$A:$A,'Scoring_Config'!$C:$C,0),0),"False,0")</f>
        <v>0</v>
      </c>
      <c r="AW314" cm="1">
        <f t="array" ref="AW314">IF(FALSE,"True," &amp; IF(_xlfn.XLOOKUP("Action_IsDenyOrDrop",'Scoring_Config'!$A:$A,'Scoring_Config'!$D:$D,"Yes")="Yes",_xlfn.XLOOKUP("Action_IsDenyOrDrop",'Scoring_Config'!$A:$A,'Scoring_Config'!$C:$C,0),0),"False,0")</f>
        <v>0</v>
      </c>
      <c r="AX314" cm="1">
        <f t="array" ref="AX314">IF(LEFT(AW314,4)="True",0,(IF(LEFT(Y314,4)="True",IF(_xlfn.XLOOKUP("Src_IsAny",'Scoring_Config'!$A:$A,'Scoring_Config'!$D:$D,"Yes")="Yes",_xlfn.XLOOKUP("Src_IsAny",'Scoring_Config'!$A:$A,'Scoring_Config'!$C:$C,10),0),0)+IF(LEFT(Z314,4)="True",IF(_xlfn.XLOOKUP("Src_CIDR_Le_16",'Scoring_Config'!$A:$A,'Scoring_Config'!$D:$D,"Yes")="Yes",_xlfn.XLOOKUP("Src_CIDR_Le_16",'Scoring_Config'!$A:$A,'Scoring_Config'!$C:$C,10),0),0)+IF(LEFT(AA314,4)="True",IF(_xlfn.XLOOKUP("Src_CIDR_17_22",'Scoring_Config'!$A:$A,'Scoring_Config'!$D:$D,"Yes")="Yes",_xlfn.XLOOKUP("Src_CIDR_17_22",'Scoring_Config'!$A:$A,'Scoring_Config'!$C:$C,5),0),0)+IF(LEFT(AB314,4)="True",IF(_xlfn.XLOOKUP("Dst_IsAny",'Scoring_Config'!$A:$A,'Scoring_Config'!$D:$D,"Yes")="Yes",_xlfn.XLOOKUP("Dst_IsAny",'Scoring_Config'!$A:$A,'Scoring_Config'!$C:$C,10),0),0)+IF(LEFT(AC314,4)="True",IF(_xlfn.XLOOKUP("Dst_CIDR_Le_16",'Scoring_Config'!$A:$A,'Scoring_Config'!$D:$D,"Yes")="Yes",_xlfn.XLOOKUP("Dst_CIDR_Le_16",'Scoring_Config'!$A:$A,'Scoring_Config'!$C:$C,10),0),0)+IF(LEFT(AD314,4)="True",IF(_xlfn.XLOOKUP("Dst_CIDR_17_22",'Scoring_Config'!$A:$A,'Scoring_Config'!$D:$D,"Yes")="Yes",_xlfn.XLOOKUP("Dst_CIDR_17_22",'Scoring_Config'!$A:$A,'Scoring_Config'!$C:$C,5),0),0)+IF(LEFT(AE314,4)="True",IF(_xlfn.XLOOKUP("SrcZone_IsAny",'Scoring_Config'!$A:$A,'Scoring_Config'!$D:$D,"Yes")="Yes",_xlfn.XLOOKUP("SrcZone_IsAny",'Scoring_Config'!$A:$A,'Scoring_Config'!$C:$C,10),0),0)+IF(LEFT(AF314,4)="True",IF(_xlfn.XLOOKUP("DstZone_IsAny",'Scoring_Config'!$A:$A,'Scoring_Config'!$D:$D,"Yes")="Yes",_xlfn.XLOOKUP("DstZone_IsAny",'Scoring_Config'!$A:$A,'Scoring_Config'!$C:$C,10),0),0)+IF(LEFT(AG314,4)="True",IF(_xlfn.XLOOKUP("Service_Any_OR_RangeGt1000",'Scoring_Config'!$A:$A,'Scoring_Config'!$D:$D,"Yes")="Yes",_xlfn.XLOOKUP("Service_Any_OR_RangeGt1000",'Scoring_Config'!$A:$A,'Scoring_Config'!$C:$C,10),0),0)+IF(LEFT(AH314,4)="True",IF(_xlfn.XLOOKUP("App_Any_OR_RangeGt1000",'Scoring_Config'!$A:$A,'Scoring_Config'!$D:$D,"Yes")="Yes",_xlfn.XLOOKUP("App_Any_OR_RangeGt1000",'Scoring_Config'!$A:$A,'Scoring_Config'!$C:$C,10),0),0)+IF(LEFT(AI314,4)="True",IF(_xlfn.XLOOKUP("Service_Insecure_Match",'Scoring_Config'!$A:$A,'Scoring_Config'!$D:$D,"Yes")="Yes",_xlfn.XLOOKUP("Service_Insecure_Match",'Scoring_Config'!$A:$A,'Scoring_Config'!$C:$C,5),0),0)+IF(LEFT(AJ314,4)="True",IF(_xlfn.XLOOKUP("Risky_Inbound",'Scoring_Config'!$A:$A,'Scoring_Config'!$D:$D,"Yes")="Yes",_xlfn.XLOOKUP("Risky_Inbound",'Scoring_Config'!$A:$A,'Scoring_Config'!$C:$C,50),0),0)+IF(LEFT(AK314,4)="True",IF(_xlfn.XLOOKUP("Risky_Outbound",'Scoring_Config'!$A:$A,'Scoring_Config'!$D:$D,"Yes")="Yes",_xlfn.XLOOKUP("Risky_Outbound",'Scoring_Config'!$A:$A,'Scoring_Config'!$C:$C,25),0),0)+IF(LEFT(AZ314,4)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314,FIND(",",AL314)+1,100)),0)+IF(LEFT(AM314,4)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314,FIND(",",AN314)+1,100)),0)+IF(_xlfn.XLOOKUP("Profile_Scoring",'Scoring_Config'!$A:$A,'Scoring_Config'!$D:$D,"Yes")="Yes",VALUE(MID(AO314,FIND(",",AO314)+1,100)),0)+IF(_xlfn.XLOOKUP("Options_Scoring",'Scoring_Config'!$A:$A,'Scoring_Config'!$D:$D,"Yes")="Yes",VALUE(MID(AP314,FIND(",",AP314)+1,100)),0)))</f>
        <v>0</v>
      </c>
      <c r="AZ314" cm="1">
        <f t="array" ref="AZ314">IF(FALSE,"True," &amp; IF(_xlfn.XLOOKUP("Migrate_Insecure",'Scoring_Config'!$A:$A,'Scoring_Config'!$D:$D,"Yes")="Yes",_xlfn.XLOOKUP("Migrate_Insecure",'Scoring_Config'!$A:$A,'Scoring_Config'!$C:$C,10),0),"False,0")</f>
        <v>0</v>
      </c>
    </row>
    <row r="315" spans="1:52">
      <c r="A315" t="s">
        <v>1979</v>
      </c>
      <c r="B315" t="s">
        <v>2288</v>
      </c>
      <c r="C315" t="s">
        <v>3542</v>
      </c>
      <c r="D315" t="s">
        <v>3545</v>
      </c>
      <c r="E315" t="s">
        <v>3563</v>
      </c>
      <c r="F315" t="s">
        <v>3679</v>
      </c>
      <c r="G315" t="s">
        <v>240</v>
      </c>
      <c r="H315" t="s">
        <v>174</v>
      </c>
      <c r="I315" t="s">
        <v>3679</v>
      </c>
      <c r="J315" t="s">
        <v>240</v>
      </c>
      <c r="K315" t="s">
        <v>1767</v>
      </c>
      <c r="L315" t="s">
        <v>1327</v>
      </c>
      <c r="M315" t="s">
        <v>1974</v>
      </c>
      <c r="N315" t="s">
        <v>4315</v>
      </c>
      <c r="O315" t="s">
        <v>4319</v>
      </c>
      <c r="P315" t="s">
        <v>4322</v>
      </c>
      <c r="Q315" t="s">
        <v>4539</v>
      </c>
      <c r="R315" t="s">
        <v>5440</v>
      </c>
      <c r="S315" t="s">
        <v>5440</v>
      </c>
      <c r="T315" t="s">
        <v>5642</v>
      </c>
      <c r="U315" t="s">
        <v>5955</v>
      </c>
      <c r="Y315" cm="1">
        <f t="array" ref="Y315">IF(FALSE,"True," &amp; IF(_xlfn.XLOOKUP("Src_IsAny",'Scoring_Config'!$A:$A,'Scoring_Config'!$D:$D,"Yes")="Yes",_xlfn.XLOOKUP("Src_IsAny",'Scoring_Config'!$A:$A,'Scoring_Config'!$C:$C,10),0),"False,0")</f>
        <v>0</v>
      </c>
      <c r="Z315" cm="1">
        <f t="array" ref="Z315">IF(FALSE,"True," &amp; IF(_xlfn.XLOOKUP("Src_CIDR_Le_16",'Scoring_Config'!$A:$A,'Scoring_Config'!$D:$D,"Yes")="Yes",_xlfn.XLOOKUP("Src_CIDR_Le_16",'Scoring_Config'!$A:$A,'Scoring_Config'!$C:$C,10),0),"False,0")</f>
        <v>0</v>
      </c>
      <c r="AA315" cm="1">
        <f t="array" ref="AA315">IF(FALSE,"True," &amp; IF(_xlfn.XLOOKUP("Src_CIDR_17_22",'Scoring_Config'!$A:$A,'Scoring_Config'!$D:$D,"Yes")="Yes",_xlfn.XLOOKUP("Src_CIDR_17_22",'Scoring_Config'!$A:$A,'Scoring_Config'!$C:$C,5),0),"False,0")</f>
        <v>0</v>
      </c>
      <c r="AB315" cm="1">
        <f t="array" ref="AB315">IF(FALSE,"True," &amp; IF(_xlfn.XLOOKUP("Dst_IsAny",'Scoring_Config'!$A:$A,'Scoring_Config'!$D:$D,"Yes")="Yes",_xlfn.XLOOKUP("Dst_IsAny",'Scoring_Config'!$A:$A,'Scoring_Config'!$C:$C,10),0),"False,0")</f>
        <v>0</v>
      </c>
      <c r="AC315" cm="1">
        <f t="array" ref="AC315">IF(FALSE,"True," &amp; IF(_xlfn.XLOOKUP("Dst_CIDR_Le_16",'Scoring_Config'!$A:$A,'Scoring_Config'!$D:$D,"Yes")="Yes",_xlfn.XLOOKUP("Dst_CIDR_Le_16",'Scoring_Config'!$A:$A,'Scoring_Config'!$C:$C,10),0),"False,0")</f>
        <v>0</v>
      </c>
      <c r="AD315" cm="1">
        <f t="array" ref="AD315">IF(FALSE,"True," &amp; IF(_xlfn.XLOOKUP("Dst_CIDR_17_22",'Scoring_Config'!$A:$A,'Scoring_Config'!$D:$D,"Yes")="Yes",_xlfn.XLOOKUP("Dst_CIDR_17_22",'Scoring_Config'!$A:$A,'Scoring_Config'!$C:$C,5),0),"False,0")</f>
        <v>0</v>
      </c>
      <c r="AE315" cm="1">
        <f t="array" ref="AE315">IF(FALSE,"True," &amp; IF(_xlfn.XLOOKUP("SrcZone_IsAny",'Scoring_Config'!$A:$A,'Scoring_Config'!$D:$D,"Yes")="Yes",_xlfn.XLOOKUP("SrcZone_IsAny",'Scoring_Config'!$A:$A,'Scoring_Config'!$C:$C,10),0),"False,0")</f>
        <v>0</v>
      </c>
      <c r="AF315" cm="1">
        <f t="array" ref="AF315">IF(FALSE,"True," &amp; IF(_xlfn.XLOOKUP("DstZone_IsAny",'Scoring_Config'!$A:$A,'Scoring_Config'!$D:$D,"Yes")="Yes",_xlfn.XLOOKUP("DstZone_IsAny",'Scoring_Config'!$A:$A,'Scoring_Config'!$C:$C,10),0),"False,0")</f>
        <v>0</v>
      </c>
      <c r="AG315" cm="1">
        <f t="array" ref="AG31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15" cm="1">
        <f t="array" ref="AH315">IF(FALSE,"True," &amp; IF(_xlfn.XLOOKUP("App_Any_OR_RangeGt1000",'Scoring_Config'!$A:$A,'Scoring_Config'!$D:$D,"Yes")="Yes",_xlfn.XLOOKUP("App_Any_OR_RangeGt1000",'Scoring_Config'!$A:$A,'Scoring_Config'!$C:$C,10),0),"False,0")</f>
        <v>0</v>
      </c>
      <c r="AI315" cm="1">
        <f t="array" ref="AI315">IF(FALSE,"True," &amp; IF(_xlfn.XLOOKUP("Service_Insecure_Match",'Scoring_Config'!$A:$A,'Scoring_Config'!$D:$D,"Yes")="Yes",_xlfn.XLOOKUP("Service_Insecure_Match",'Scoring_Config'!$A:$A,'Scoring_Config'!$C:$C,5),0),"False,0")</f>
        <v>0</v>
      </c>
      <c r="AJ315" cm="1">
        <f t="array" ref="AJ315">IF(FALSE,"True," &amp; IF(_xlfn.XLOOKUP("Risky_Inbound",'Scoring_Config'!$A:$A,'Scoring_Config'!$D:$D,"Yes")="Yes",_xlfn.XLOOKUP("Risky_Inbound",'Scoring_Config'!$A:$A,'Scoring_Config'!$C:$C,50),0),"False,0")</f>
        <v>0</v>
      </c>
      <c r="AK315" cm="1">
        <f t="array" ref="AK315">IF(FALSE,"True," &amp; IF(_xlfn.XLOOKUP("Risky_Outbound",'Scoring_Config'!$A:$A,'Scoring_Config'!$D:$D,"Yes")="Yes",_xlfn.XLOOKUP("Risky_Outbound",'Scoring_Config'!$A:$A,'Scoring_Config'!$C:$C,25),0),"False,0")</f>
        <v>0</v>
      </c>
      <c r="AL315" t="s">
        <v>6697</v>
      </c>
      <c r="AM315" cm="1">
        <f t="array" ref="AM31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15" t="s">
        <v>6697</v>
      </c>
      <c r="AO315" t="s">
        <v>6697</v>
      </c>
      <c r="AP315" t="s">
        <v>6697</v>
      </c>
      <c r="AQ315" cm="1">
        <f t="array" ref="AQ315">IF(FALSE,"True," &amp; IF(_xlfn.XLOOKUP("Service_IsAny",'Scoring_Config'!$A:$A,'Scoring_Config'!$D:$D,"Yes")="Yes",_xlfn.XLOOKUP("Service_IsAny",'Scoring_Config'!$A:$A,'Scoring_Config'!$C:$C,0),0),"False,0")</f>
        <v>0</v>
      </c>
      <c r="AR315">
        <v>0</v>
      </c>
      <c r="AS315" cm="1">
        <f t="array" ref="AS315">IF(FALSE,"True," &amp; IF(_xlfn.XLOOKUP("Service_RangeGt1000",'Scoring_Config'!$A:$A,'Scoring_Config'!$D:$D,"Yes")="Yes",_xlfn.XLOOKUP("Service_RangeGt1000",'Scoring_Config'!$A:$A,'Scoring_Config'!$C:$C,0),0),"False,0")</f>
        <v>0</v>
      </c>
      <c r="AT315" cm="1">
        <f t="array" ref="AT315">IF(FALSE,"True," &amp; IF(_xlfn.XLOOKUP("App_IsAny",'Scoring_Config'!$A:$A,'Scoring_Config'!$D:$D,"Yes")="Yes",_xlfn.XLOOKUP("App_IsAny",'Scoring_Config'!$A:$A,'Scoring_Config'!$C:$C,0),0),"False,0")</f>
        <v>0</v>
      </c>
      <c r="AU315">
        <v>4</v>
      </c>
      <c r="AV315" cm="1">
        <f t="array" ref="AV315">IF(FALSE,"True," &amp; IF(_xlfn.XLOOKUP("App_RangeGt1000",'Scoring_Config'!$A:$A,'Scoring_Config'!$D:$D,"Yes")="Yes",_xlfn.XLOOKUP("App_RangeGt1000",'Scoring_Config'!$A:$A,'Scoring_Config'!$C:$C,0),0),"False,0")</f>
        <v>0</v>
      </c>
      <c r="AW315" cm="1">
        <f t="array" ref="AW315">IF(FALSE,"True," &amp; IF(_xlfn.XLOOKUP("Action_IsDenyOrDrop",'Scoring_Config'!$A:$A,'Scoring_Config'!$D:$D,"Yes")="Yes",_xlfn.XLOOKUP("Action_IsDenyOrDrop",'Scoring_Config'!$A:$A,'Scoring_Config'!$C:$C,0),0),"False,0")</f>
        <v>0</v>
      </c>
      <c r="AX315" cm="1">
        <f t="array" ref="AX315">IF(LEFT(AW315,4)="True",0,(IF(LEFT(Y315,4)="True",IF(_xlfn.XLOOKUP("Src_IsAny",'Scoring_Config'!$A:$A,'Scoring_Config'!$D:$D,"Yes")="Yes",_xlfn.XLOOKUP("Src_IsAny",'Scoring_Config'!$A:$A,'Scoring_Config'!$C:$C,10),0),0)+IF(LEFT(Z315,4)="True",IF(_xlfn.XLOOKUP("Src_CIDR_Le_16",'Scoring_Config'!$A:$A,'Scoring_Config'!$D:$D,"Yes")="Yes",_xlfn.XLOOKUP("Src_CIDR_Le_16",'Scoring_Config'!$A:$A,'Scoring_Config'!$C:$C,10),0),0)+IF(LEFT(AA315,4)="True",IF(_xlfn.XLOOKUP("Src_CIDR_17_22",'Scoring_Config'!$A:$A,'Scoring_Config'!$D:$D,"Yes")="Yes",_xlfn.XLOOKUP("Src_CIDR_17_22",'Scoring_Config'!$A:$A,'Scoring_Config'!$C:$C,5),0),0)+IF(LEFT(AB315,4)="True",IF(_xlfn.XLOOKUP("Dst_IsAny",'Scoring_Config'!$A:$A,'Scoring_Config'!$D:$D,"Yes")="Yes",_xlfn.XLOOKUP("Dst_IsAny",'Scoring_Config'!$A:$A,'Scoring_Config'!$C:$C,10),0),0)+IF(LEFT(AC315,4)="True",IF(_xlfn.XLOOKUP("Dst_CIDR_Le_16",'Scoring_Config'!$A:$A,'Scoring_Config'!$D:$D,"Yes")="Yes",_xlfn.XLOOKUP("Dst_CIDR_Le_16",'Scoring_Config'!$A:$A,'Scoring_Config'!$C:$C,10),0),0)+IF(LEFT(AD315,4)="True",IF(_xlfn.XLOOKUP("Dst_CIDR_17_22",'Scoring_Config'!$A:$A,'Scoring_Config'!$D:$D,"Yes")="Yes",_xlfn.XLOOKUP("Dst_CIDR_17_22",'Scoring_Config'!$A:$A,'Scoring_Config'!$C:$C,5),0),0)+IF(LEFT(AE315,4)="True",IF(_xlfn.XLOOKUP("SrcZone_IsAny",'Scoring_Config'!$A:$A,'Scoring_Config'!$D:$D,"Yes")="Yes",_xlfn.XLOOKUP("SrcZone_IsAny",'Scoring_Config'!$A:$A,'Scoring_Config'!$C:$C,10),0),0)+IF(LEFT(AF315,4)="True",IF(_xlfn.XLOOKUP("DstZone_IsAny",'Scoring_Config'!$A:$A,'Scoring_Config'!$D:$D,"Yes")="Yes",_xlfn.XLOOKUP("DstZone_IsAny",'Scoring_Config'!$A:$A,'Scoring_Config'!$C:$C,10),0),0)+IF(LEFT(AG315,4)="True",IF(_xlfn.XLOOKUP("Service_Any_OR_RangeGt1000",'Scoring_Config'!$A:$A,'Scoring_Config'!$D:$D,"Yes")="Yes",_xlfn.XLOOKUP("Service_Any_OR_RangeGt1000",'Scoring_Config'!$A:$A,'Scoring_Config'!$C:$C,10),0),0)+IF(LEFT(AH315,4)="True",IF(_xlfn.XLOOKUP("App_Any_OR_RangeGt1000",'Scoring_Config'!$A:$A,'Scoring_Config'!$D:$D,"Yes")="Yes",_xlfn.XLOOKUP("App_Any_OR_RangeGt1000",'Scoring_Config'!$A:$A,'Scoring_Config'!$C:$C,10),0),0)+IF(LEFT(AI315,4)="True",IF(_xlfn.XLOOKUP("Service_Insecure_Match",'Scoring_Config'!$A:$A,'Scoring_Config'!$D:$D,"Yes")="Yes",_xlfn.XLOOKUP("Service_Insecure_Match",'Scoring_Config'!$A:$A,'Scoring_Config'!$C:$C,5),0),0)+IF(LEFT(AJ315,4)="True",IF(_xlfn.XLOOKUP("Risky_Inbound",'Scoring_Config'!$A:$A,'Scoring_Config'!$D:$D,"Yes")="Yes",_xlfn.XLOOKUP("Risky_Inbound",'Scoring_Config'!$A:$A,'Scoring_Config'!$C:$C,50),0),0)+IF(LEFT(AK315,4)="True",IF(_xlfn.XLOOKUP("Risky_Outbound",'Scoring_Config'!$A:$A,'Scoring_Config'!$D:$D,"Yes")="Yes",_xlfn.XLOOKUP("Risky_Outbound",'Scoring_Config'!$A:$A,'Scoring_Config'!$C:$C,25),0),0)+IF(LEFT(AZ315,4)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315,FIND(",",AL315)+1,100)),0)+IF(LEFT(AM315,4)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315,FIND(",",AN315)+1,100)),0)+IF(_xlfn.XLOOKUP("Profile_Scoring",'Scoring_Config'!$A:$A,'Scoring_Config'!$D:$D,"Yes")="Yes",VALUE(MID(AO315,FIND(",",AO315)+1,100)),0)+IF(_xlfn.XLOOKUP("Options_Scoring",'Scoring_Config'!$A:$A,'Scoring_Config'!$D:$D,"Yes")="Yes",VALUE(MID(AP315,FIND(",",AP315)+1,100)),0)))</f>
        <v>0</v>
      </c>
      <c r="AZ315" cm="1">
        <f t="array" ref="AZ315">IF(FALSE,"True," &amp; IF(_xlfn.XLOOKUP("Migrate_Insecure",'Scoring_Config'!$A:$A,'Scoring_Config'!$D:$D,"Yes")="Yes",_xlfn.XLOOKUP("Migrate_Insecure",'Scoring_Config'!$A:$A,'Scoring_Config'!$C:$C,10),0),"False,0")</f>
        <v>0</v>
      </c>
    </row>
    <row r="316" spans="1:52">
      <c r="A316" t="s">
        <v>1979</v>
      </c>
      <c r="B316" t="s">
        <v>2289</v>
      </c>
      <c r="C316" t="s">
        <v>3542</v>
      </c>
      <c r="D316" t="s">
        <v>3545</v>
      </c>
      <c r="E316" t="s">
        <v>3563</v>
      </c>
      <c r="F316" t="s">
        <v>3679</v>
      </c>
      <c r="G316" t="s">
        <v>240</v>
      </c>
      <c r="H316" t="s">
        <v>174</v>
      </c>
      <c r="I316" t="s">
        <v>3679</v>
      </c>
      <c r="J316" t="s">
        <v>240</v>
      </c>
      <c r="K316" t="s">
        <v>1667</v>
      </c>
      <c r="L316" t="s">
        <v>1396</v>
      </c>
      <c r="M316" t="s">
        <v>1974</v>
      </c>
      <c r="N316" t="s">
        <v>4315</v>
      </c>
      <c r="O316" t="s">
        <v>4319</v>
      </c>
      <c r="P316" t="s">
        <v>4321</v>
      </c>
      <c r="Q316" t="s">
        <v>4540</v>
      </c>
      <c r="R316" t="s">
        <v>5439</v>
      </c>
      <c r="S316" t="s">
        <v>4324</v>
      </c>
      <c r="T316" t="s">
        <v>5642</v>
      </c>
      <c r="U316" t="s">
        <v>5955</v>
      </c>
      <c r="Y316" cm="1">
        <f t="array" ref="Y316">IF(FALSE,"True," &amp; IF(_xlfn.XLOOKUP("Src_IsAny",'Scoring_Config'!$A:$A,'Scoring_Config'!$D:$D,"Yes")="Yes",_xlfn.XLOOKUP("Src_IsAny",'Scoring_Config'!$A:$A,'Scoring_Config'!$C:$C,10),0),"False,0")</f>
        <v>0</v>
      </c>
      <c r="Z316" cm="1">
        <f t="array" ref="Z316">IF(FALSE,"True," &amp; IF(_xlfn.XLOOKUP("Src_CIDR_Le_16",'Scoring_Config'!$A:$A,'Scoring_Config'!$D:$D,"Yes")="Yes",_xlfn.XLOOKUP("Src_CIDR_Le_16",'Scoring_Config'!$A:$A,'Scoring_Config'!$C:$C,10),0),"False,0")</f>
        <v>0</v>
      </c>
      <c r="AA316" cm="1">
        <f t="array" ref="AA316">IF(FALSE,"True," &amp; IF(_xlfn.XLOOKUP("Src_CIDR_17_22",'Scoring_Config'!$A:$A,'Scoring_Config'!$D:$D,"Yes")="Yes",_xlfn.XLOOKUP("Src_CIDR_17_22",'Scoring_Config'!$A:$A,'Scoring_Config'!$C:$C,5),0),"False,0")</f>
        <v>0</v>
      </c>
      <c r="AB316" cm="1">
        <f t="array" ref="AB316">IF(FALSE,"True," &amp; IF(_xlfn.XLOOKUP("Dst_IsAny",'Scoring_Config'!$A:$A,'Scoring_Config'!$D:$D,"Yes")="Yes",_xlfn.XLOOKUP("Dst_IsAny",'Scoring_Config'!$A:$A,'Scoring_Config'!$C:$C,10),0),"False,0")</f>
        <v>0</v>
      </c>
      <c r="AC316" cm="1">
        <f t="array" ref="AC316">IF(FALSE,"True," &amp; IF(_xlfn.XLOOKUP("Dst_CIDR_Le_16",'Scoring_Config'!$A:$A,'Scoring_Config'!$D:$D,"Yes")="Yes",_xlfn.XLOOKUP("Dst_CIDR_Le_16",'Scoring_Config'!$A:$A,'Scoring_Config'!$C:$C,10),0),"False,0")</f>
        <v>0</v>
      </c>
      <c r="AD316" cm="1">
        <f t="array" ref="AD316">IF(FALSE,"True," &amp; IF(_xlfn.XLOOKUP("Dst_CIDR_17_22",'Scoring_Config'!$A:$A,'Scoring_Config'!$D:$D,"Yes")="Yes",_xlfn.XLOOKUP("Dst_CIDR_17_22",'Scoring_Config'!$A:$A,'Scoring_Config'!$C:$C,5),0),"False,0")</f>
        <v>0</v>
      </c>
      <c r="AE316" cm="1">
        <f t="array" ref="AE316">IF(FALSE,"True," &amp; IF(_xlfn.XLOOKUP("SrcZone_IsAny",'Scoring_Config'!$A:$A,'Scoring_Config'!$D:$D,"Yes")="Yes",_xlfn.XLOOKUP("SrcZone_IsAny",'Scoring_Config'!$A:$A,'Scoring_Config'!$C:$C,10),0),"False,0")</f>
        <v>0</v>
      </c>
      <c r="AF316" cm="1">
        <f t="array" ref="AF316">IF(FALSE,"True," &amp; IF(_xlfn.XLOOKUP("DstZone_IsAny",'Scoring_Config'!$A:$A,'Scoring_Config'!$D:$D,"Yes")="Yes",_xlfn.XLOOKUP("DstZone_IsAny",'Scoring_Config'!$A:$A,'Scoring_Config'!$C:$C,10),0),"False,0")</f>
        <v>0</v>
      </c>
      <c r="AG316" cm="1">
        <f t="array" ref="AG31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16" cm="1">
        <f t="array" ref="AH316">IF(FALSE,"True," &amp; IF(_xlfn.XLOOKUP("App_Any_OR_RangeGt1000",'Scoring_Config'!$A:$A,'Scoring_Config'!$D:$D,"Yes")="Yes",_xlfn.XLOOKUP("App_Any_OR_RangeGt1000",'Scoring_Config'!$A:$A,'Scoring_Config'!$C:$C,10),0),"False,0")</f>
        <v>0</v>
      </c>
      <c r="AI316" cm="1">
        <f t="array" ref="AI316">IF(FALSE,"True," &amp; IF(_xlfn.XLOOKUP("Service_Insecure_Match",'Scoring_Config'!$A:$A,'Scoring_Config'!$D:$D,"Yes")="Yes",_xlfn.XLOOKUP("Service_Insecure_Match",'Scoring_Config'!$A:$A,'Scoring_Config'!$C:$C,5),0),"False,0")</f>
        <v>0</v>
      </c>
      <c r="AJ316" cm="1">
        <f t="array" ref="AJ316">IF(FALSE,"True," &amp; IF(_xlfn.XLOOKUP("Risky_Inbound",'Scoring_Config'!$A:$A,'Scoring_Config'!$D:$D,"Yes")="Yes",_xlfn.XLOOKUP("Risky_Inbound",'Scoring_Config'!$A:$A,'Scoring_Config'!$C:$C,50),0),"False,0")</f>
        <v>0</v>
      </c>
      <c r="AK316" cm="1">
        <f t="array" ref="AK316">IF(FALSE,"True," &amp; IF(_xlfn.XLOOKUP("Risky_Outbound",'Scoring_Config'!$A:$A,'Scoring_Config'!$D:$D,"Yes")="Yes",_xlfn.XLOOKUP("Risky_Outbound",'Scoring_Config'!$A:$A,'Scoring_Config'!$C:$C,25),0),"False,0")</f>
        <v>0</v>
      </c>
      <c r="AL316" t="s">
        <v>6700</v>
      </c>
      <c r="AM316" cm="1">
        <f t="array" ref="AM31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16" t="s">
        <v>6697</v>
      </c>
      <c r="AO316" t="s">
        <v>6697</v>
      </c>
      <c r="AP316" t="s">
        <v>6697</v>
      </c>
      <c r="AQ316" cm="1">
        <f t="array" ref="AQ316">IF(FALSE,"True," &amp; IF(_xlfn.XLOOKUP("Service_IsAny",'Scoring_Config'!$A:$A,'Scoring_Config'!$D:$D,"Yes")="Yes",_xlfn.XLOOKUP("Service_IsAny",'Scoring_Config'!$A:$A,'Scoring_Config'!$C:$C,0),0),"False,0")</f>
        <v>0</v>
      </c>
      <c r="AR316">
        <v>1</v>
      </c>
      <c r="AS316" cm="1">
        <f t="array" ref="AS316">IF(FALSE,"True," &amp; IF(_xlfn.XLOOKUP("Service_RangeGt1000",'Scoring_Config'!$A:$A,'Scoring_Config'!$D:$D,"Yes")="Yes",_xlfn.XLOOKUP("Service_RangeGt1000",'Scoring_Config'!$A:$A,'Scoring_Config'!$C:$C,0),0),"False,0")</f>
        <v>0</v>
      </c>
      <c r="AT316" cm="1">
        <f t="array" ref="AT316">IF(FALSE,"True," &amp; IF(_xlfn.XLOOKUP("App_IsAny",'Scoring_Config'!$A:$A,'Scoring_Config'!$D:$D,"Yes")="Yes",_xlfn.XLOOKUP("App_IsAny",'Scoring_Config'!$A:$A,'Scoring_Config'!$C:$C,0),0),"False,0")</f>
        <v>0</v>
      </c>
      <c r="AU316">
        <v>1</v>
      </c>
      <c r="AV316" cm="1">
        <f t="array" ref="AV316">IF(FALSE,"True," &amp; IF(_xlfn.XLOOKUP("App_RangeGt1000",'Scoring_Config'!$A:$A,'Scoring_Config'!$D:$D,"Yes")="Yes",_xlfn.XLOOKUP("App_RangeGt1000",'Scoring_Config'!$A:$A,'Scoring_Config'!$C:$C,0),0),"False,0")</f>
        <v>0</v>
      </c>
      <c r="AW316" cm="1">
        <f t="array" ref="AW316">IF(FALSE,"True," &amp; IF(_xlfn.XLOOKUP("Action_IsDenyOrDrop",'Scoring_Config'!$A:$A,'Scoring_Config'!$D:$D,"Yes")="Yes",_xlfn.XLOOKUP("Action_IsDenyOrDrop",'Scoring_Config'!$A:$A,'Scoring_Config'!$C:$C,0),0),"False,0")</f>
        <v>0</v>
      </c>
      <c r="AX316" cm="1">
        <f t="array" ref="AX316">IF(LEFT(AW316,4)="True",0,(IF(LEFT(Y316,4)="True",IF(_xlfn.XLOOKUP("Src_IsAny",'Scoring_Config'!$A:$A,'Scoring_Config'!$D:$D,"Yes")="Yes",_xlfn.XLOOKUP("Src_IsAny",'Scoring_Config'!$A:$A,'Scoring_Config'!$C:$C,10),0),0)+IF(LEFT(Z316,4)="True",IF(_xlfn.XLOOKUP("Src_CIDR_Le_16",'Scoring_Config'!$A:$A,'Scoring_Config'!$D:$D,"Yes")="Yes",_xlfn.XLOOKUP("Src_CIDR_Le_16",'Scoring_Config'!$A:$A,'Scoring_Config'!$C:$C,10),0),0)+IF(LEFT(AA316,4)="True",IF(_xlfn.XLOOKUP("Src_CIDR_17_22",'Scoring_Config'!$A:$A,'Scoring_Config'!$D:$D,"Yes")="Yes",_xlfn.XLOOKUP("Src_CIDR_17_22",'Scoring_Config'!$A:$A,'Scoring_Config'!$C:$C,5),0),0)+IF(LEFT(AB316,4)="True",IF(_xlfn.XLOOKUP("Dst_IsAny",'Scoring_Config'!$A:$A,'Scoring_Config'!$D:$D,"Yes")="Yes",_xlfn.XLOOKUP("Dst_IsAny",'Scoring_Config'!$A:$A,'Scoring_Config'!$C:$C,10),0),0)+IF(LEFT(AC316,4)="True",IF(_xlfn.XLOOKUP("Dst_CIDR_Le_16",'Scoring_Config'!$A:$A,'Scoring_Config'!$D:$D,"Yes")="Yes",_xlfn.XLOOKUP("Dst_CIDR_Le_16",'Scoring_Config'!$A:$A,'Scoring_Config'!$C:$C,10),0),0)+IF(LEFT(AD316,4)="True",IF(_xlfn.XLOOKUP("Dst_CIDR_17_22",'Scoring_Config'!$A:$A,'Scoring_Config'!$D:$D,"Yes")="Yes",_xlfn.XLOOKUP("Dst_CIDR_17_22",'Scoring_Config'!$A:$A,'Scoring_Config'!$C:$C,5),0),0)+IF(LEFT(AE316,4)="True",IF(_xlfn.XLOOKUP("SrcZone_IsAny",'Scoring_Config'!$A:$A,'Scoring_Config'!$D:$D,"Yes")="Yes",_xlfn.XLOOKUP("SrcZone_IsAny",'Scoring_Config'!$A:$A,'Scoring_Config'!$C:$C,10),0),0)+IF(LEFT(AF316,4)="True",IF(_xlfn.XLOOKUP("DstZone_IsAny",'Scoring_Config'!$A:$A,'Scoring_Config'!$D:$D,"Yes")="Yes",_xlfn.XLOOKUP("DstZone_IsAny",'Scoring_Config'!$A:$A,'Scoring_Config'!$C:$C,10),0),0)+IF(LEFT(AG316,4)="True",IF(_xlfn.XLOOKUP("Service_Any_OR_RangeGt1000",'Scoring_Config'!$A:$A,'Scoring_Config'!$D:$D,"Yes")="Yes",_xlfn.XLOOKUP("Service_Any_OR_RangeGt1000",'Scoring_Config'!$A:$A,'Scoring_Config'!$C:$C,10),0),0)+IF(LEFT(AH316,4)="True",IF(_xlfn.XLOOKUP("App_Any_OR_RangeGt1000",'Scoring_Config'!$A:$A,'Scoring_Config'!$D:$D,"Yes")="Yes",_xlfn.XLOOKUP("App_Any_OR_RangeGt1000",'Scoring_Config'!$A:$A,'Scoring_Config'!$C:$C,10),0),0)+IF(LEFT(AI316,4)="True",IF(_xlfn.XLOOKUP("Service_Insecure_Match",'Scoring_Config'!$A:$A,'Scoring_Config'!$D:$D,"Yes")="Yes",_xlfn.XLOOKUP("Service_Insecure_Match",'Scoring_Config'!$A:$A,'Scoring_Config'!$C:$C,5),0),0)+IF(LEFT(AJ316,4)="True",IF(_xlfn.XLOOKUP("Risky_Inbound",'Scoring_Config'!$A:$A,'Scoring_Config'!$D:$D,"Yes")="Yes",_xlfn.XLOOKUP("Risky_Inbound",'Scoring_Config'!$A:$A,'Scoring_Config'!$C:$C,50),0),0)+IF(LEFT(AK316,4)="True",IF(_xlfn.XLOOKUP("Risky_Outbound",'Scoring_Config'!$A:$A,'Scoring_Config'!$D:$D,"Yes")="Yes",_xlfn.XLOOKUP("Risky_Outbound",'Scoring_Config'!$A:$A,'Scoring_Config'!$C:$C,25),0),0)+IF(LEFT(AZ316,4)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316,FIND(",",AL316)+1,100)),0)+IF(LEFT(AM316,4)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316,FIND(",",AN316)+1,100)),0)+IF(_xlfn.XLOOKUP("Profile_Scoring",'Scoring_Config'!$A:$A,'Scoring_Config'!$D:$D,"Yes")="Yes",VALUE(MID(AO316,FIND(",",AO316)+1,100)),0)+IF(_xlfn.XLOOKUP("Options_Scoring",'Scoring_Config'!$A:$A,'Scoring_Config'!$D:$D,"Yes")="Yes",VALUE(MID(AP316,FIND(",",AP316)+1,100)),0)))</f>
        <v>0</v>
      </c>
      <c r="AZ316" cm="1">
        <f t="array" ref="AZ316">IF(FALSE,"True," &amp; IF(_xlfn.XLOOKUP("Migrate_Insecure",'Scoring_Config'!$A:$A,'Scoring_Config'!$D:$D,"Yes")="Yes",_xlfn.XLOOKUP("Migrate_Insecure",'Scoring_Config'!$A:$A,'Scoring_Config'!$C:$C,10),0),"False,0")</f>
        <v>0</v>
      </c>
    </row>
    <row r="317" spans="1:52">
      <c r="A317" t="s">
        <v>1979</v>
      </c>
      <c r="B317" t="s">
        <v>2290</v>
      </c>
      <c r="C317" t="s">
        <v>3542</v>
      </c>
      <c r="D317" t="s">
        <v>3545</v>
      </c>
      <c r="E317" t="s">
        <v>3563</v>
      </c>
      <c r="F317" t="s">
        <v>3680</v>
      </c>
      <c r="G317" t="s">
        <v>241</v>
      </c>
      <c r="H317" t="s">
        <v>174</v>
      </c>
      <c r="I317" t="s">
        <v>3853</v>
      </c>
      <c r="J317" t="s">
        <v>408</v>
      </c>
      <c r="K317" t="s">
        <v>1768</v>
      </c>
      <c r="L317" t="s">
        <v>1327</v>
      </c>
      <c r="M317" t="s">
        <v>1974</v>
      </c>
      <c r="N317" t="s">
        <v>4315</v>
      </c>
      <c r="O317" t="s">
        <v>4319</v>
      </c>
      <c r="P317" t="s">
        <v>4321</v>
      </c>
      <c r="Q317" t="s">
        <v>4541</v>
      </c>
      <c r="R317" t="s">
        <v>5440</v>
      </c>
      <c r="S317" t="s">
        <v>5440</v>
      </c>
      <c r="T317" t="s">
        <v>5642</v>
      </c>
      <c r="U317" t="s">
        <v>5955</v>
      </c>
      <c r="Y317" cm="1">
        <f t="array" ref="Y317">IF(FALSE,"True," &amp; IF(_xlfn.XLOOKUP("Src_IsAny",'Scoring_Config'!$A:$A,'Scoring_Config'!$D:$D,"Yes")="Yes",_xlfn.XLOOKUP("Src_IsAny",'Scoring_Config'!$A:$A,'Scoring_Config'!$C:$C,10),0),"False,0")</f>
        <v>0</v>
      </c>
      <c r="Z317" cm="1">
        <f t="array" ref="Z317">IF(FALSE,"True," &amp; IF(_xlfn.XLOOKUP("Src_CIDR_Le_16",'Scoring_Config'!$A:$A,'Scoring_Config'!$D:$D,"Yes")="Yes",_xlfn.XLOOKUP("Src_CIDR_Le_16",'Scoring_Config'!$A:$A,'Scoring_Config'!$C:$C,10),0),"False,0")</f>
        <v>0</v>
      </c>
      <c r="AA317" cm="1">
        <f t="array" ref="AA317">IF(FALSE,"True," &amp; IF(_xlfn.XLOOKUP("Src_CIDR_17_22",'Scoring_Config'!$A:$A,'Scoring_Config'!$D:$D,"Yes")="Yes",_xlfn.XLOOKUP("Src_CIDR_17_22",'Scoring_Config'!$A:$A,'Scoring_Config'!$C:$C,5),0),"False,0")</f>
        <v>0</v>
      </c>
      <c r="AB317" cm="1">
        <f t="array" ref="AB317">IF(FALSE,"True," &amp; IF(_xlfn.XLOOKUP("Dst_IsAny",'Scoring_Config'!$A:$A,'Scoring_Config'!$D:$D,"Yes")="Yes",_xlfn.XLOOKUP("Dst_IsAny",'Scoring_Config'!$A:$A,'Scoring_Config'!$C:$C,10),0),"False,0")</f>
        <v>0</v>
      </c>
      <c r="AC317" cm="1">
        <f t="array" ref="AC317">IF(FALSE,"True," &amp; IF(_xlfn.XLOOKUP("Dst_CIDR_Le_16",'Scoring_Config'!$A:$A,'Scoring_Config'!$D:$D,"Yes")="Yes",_xlfn.XLOOKUP("Dst_CIDR_Le_16",'Scoring_Config'!$A:$A,'Scoring_Config'!$C:$C,10),0),"False,0")</f>
        <v>0</v>
      </c>
      <c r="AD317" cm="1">
        <f t="array" ref="AD317">IF(FALSE,"True," &amp; IF(_xlfn.XLOOKUP("Dst_CIDR_17_22",'Scoring_Config'!$A:$A,'Scoring_Config'!$D:$D,"Yes")="Yes",_xlfn.XLOOKUP("Dst_CIDR_17_22",'Scoring_Config'!$A:$A,'Scoring_Config'!$C:$C,5),0),"False,0")</f>
        <v>0</v>
      </c>
      <c r="AE317" cm="1">
        <f t="array" ref="AE317">IF(FALSE,"True," &amp; IF(_xlfn.XLOOKUP("SrcZone_IsAny",'Scoring_Config'!$A:$A,'Scoring_Config'!$D:$D,"Yes")="Yes",_xlfn.XLOOKUP("SrcZone_IsAny",'Scoring_Config'!$A:$A,'Scoring_Config'!$C:$C,10),0),"False,0")</f>
        <v>0</v>
      </c>
      <c r="AF317" cm="1">
        <f t="array" ref="AF317">IF(FALSE,"True," &amp; IF(_xlfn.XLOOKUP("DstZone_IsAny",'Scoring_Config'!$A:$A,'Scoring_Config'!$D:$D,"Yes")="Yes",_xlfn.XLOOKUP("DstZone_IsAny",'Scoring_Config'!$A:$A,'Scoring_Config'!$C:$C,10),0),"False,0")</f>
        <v>0</v>
      </c>
      <c r="AG317" cm="1">
        <f t="array" ref="AG31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17" cm="1">
        <f t="array" ref="AH317">IF(FALSE,"True," &amp; IF(_xlfn.XLOOKUP("App_Any_OR_RangeGt1000",'Scoring_Config'!$A:$A,'Scoring_Config'!$D:$D,"Yes")="Yes",_xlfn.XLOOKUP("App_Any_OR_RangeGt1000",'Scoring_Config'!$A:$A,'Scoring_Config'!$C:$C,10),0),"False,0")</f>
        <v>0</v>
      </c>
      <c r="AI317" cm="1">
        <f t="array" ref="AI317">IF(FALSE,"True," &amp; IF(_xlfn.XLOOKUP("Service_Insecure_Match",'Scoring_Config'!$A:$A,'Scoring_Config'!$D:$D,"Yes")="Yes",_xlfn.XLOOKUP("Service_Insecure_Match",'Scoring_Config'!$A:$A,'Scoring_Config'!$C:$C,5),0),"False,0")</f>
        <v>0</v>
      </c>
      <c r="AJ317" cm="1">
        <f t="array" ref="AJ317">IF(FALSE,"True," &amp; IF(_xlfn.XLOOKUP("Risky_Inbound",'Scoring_Config'!$A:$A,'Scoring_Config'!$D:$D,"Yes")="Yes",_xlfn.XLOOKUP("Risky_Inbound",'Scoring_Config'!$A:$A,'Scoring_Config'!$C:$C,50),0),"False,0")</f>
        <v>0</v>
      </c>
      <c r="AK317" cm="1">
        <f t="array" ref="AK317">IF(FALSE,"True," &amp; IF(_xlfn.XLOOKUP("Risky_Outbound",'Scoring_Config'!$A:$A,'Scoring_Config'!$D:$D,"Yes")="Yes",_xlfn.XLOOKUP("Risky_Outbound",'Scoring_Config'!$A:$A,'Scoring_Config'!$C:$C,25),0),"False,0")</f>
        <v>0</v>
      </c>
      <c r="AL317" t="s">
        <v>6700</v>
      </c>
      <c r="AM317" cm="1">
        <f t="array" ref="AM31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17" t="s">
        <v>6697</v>
      </c>
      <c r="AO317" t="s">
        <v>6697</v>
      </c>
      <c r="AP317" t="s">
        <v>6697</v>
      </c>
      <c r="AQ317" cm="1">
        <f t="array" ref="AQ317">IF(FALSE,"True," &amp; IF(_xlfn.XLOOKUP("Service_IsAny",'Scoring_Config'!$A:$A,'Scoring_Config'!$D:$D,"Yes")="Yes",_xlfn.XLOOKUP("Service_IsAny",'Scoring_Config'!$A:$A,'Scoring_Config'!$C:$C,0),0),"False,0")</f>
        <v>0</v>
      </c>
      <c r="AR317">
        <v>0</v>
      </c>
      <c r="AS317" cm="1">
        <f t="array" ref="AS317">IF(FALSE,"True," &amp; IF(_xlfn.XLOOKUP("Service_RangeGt1000",'Scoring_Config'!$A:$A,'Scoring_Config'!$D:$D,"Yes")="Yes",_xlfn.XLOOKUP("Service_RangeGt1000",'Scoring_Config'!$A:$A,'Scoring_Config'!$C:$C,0),0),"False,0")</f>
        <v>0</v>
      </c>
      <c r="AT317" cm="1">
        <f t="array" ref="AT317">IF(FALSE,"True," &amp; IF(_xlfn.XLOOKUP("App_IsAny",'Scoring_Config'!$A:$A,'Scoring_Config'!$D:$D,"Yes")="Yes",_xlfn.XLOOKUP("App_IsAny",'Scoring_Config'!$A:$A,'Scoring_Config'!$C:$C,0),0),"False,0")</f>
        <v>0</v>
      </c>
      <c r="AU317">
        <v>5</v>
      </c>
      <c r="AV317" cm="1">
        <f t="array" ref="AV317">IF(FALSE,"True," &amp; IF(_xlfn.XLOOKUP("App_RangeGt1000",'Scoring_Config'!$A:$A,'Scoring_Config'!$D:$D,"Yes")="Yes",_xlfn.XLOOKUP("App_RangeGt1000",'Scoring_Config'!$A:$A,'Scoring_Config'!$C:$C,0),0),"False,0")</f>
        <v>0</v>
      </c>
      <c r="AW317" cm="1">
        <f t="array" ref="AW317">IF(FALSE,"True," &amp; IF(_xlfn.XLOOKUP("Action_IsDenyOrDrop",'Scoring_Config'!$A:$A,'Scoring_Config'!$D:$D,"Yes")="Yes",_xlfn.XLOOKUP("Action_IsDenyOrDrop",'Scoring_Config'!$A:$A,'Scoring_Config'!$C:$C,0),0),"False,0")</f>
        <v>0</v>
      </c>
      <c r="AX317" cm="1">
        <f t="array" ref="AX317">IF(LEFT(AW317,4)="True",0,(IF(LEFT(Y317,4)="True",IF(_xlfn.XLOOKUP("Src_IsAny",'Scoring_Config'!$A:$A,'Scoring_Config'!$D:$D,"Yes")="Yes",_xlfn.XLOOKUP("Src_IsAny",'Scoring_Config'!$A:$A,'Scoring_Config'!$C:$C,10),0),0)+IF(LEFT(Z317,4)="True",IF(_xlfn.XLOOKUP("Src_CIDR_Le_16",'Scoring_Config'!$A:$A,'Scoring_Config'!$D:$D,"Yes")="Yes",_xlfn.XLOOKUP("Src_CIDR_Le_16",'Scoring_Config'!$A:$A,'Scoring_Config'!$C:$C,10),0),0)+IF(LEFT(AA317,4)="True",IF(_xlfn.XLOOKUP("Src_CIDR_17_22",'Scoring_Config'!$A:$A,'Scoring_Config'!$D:$D,"Yes")="Yes",_xlfn.XLOOKUP("Src_CIDR_17_22",'Scoring_Config'!$A:$A,'Scoring_Config'!$C:$C,5),0),0)+IF(LEFT(AB317,4)="True",IF(_xlfn.XLOOKUP("Dst_IsAny",'Scoring_Config'!$A:$A,'Scoring_Config'!$D:$D,"Yes")="Yes",_xlfn.XLOOKUP("Dst_IsAny",'Scoring_Config'!$A:$A,'Scoring_Config'!$C:$C,10),0),0)+IF(LEFT(AC317,4)="True",IF(_xlfn.XLOOKUP("Dst_CIDR_Le_16",'Scoring_Config'!$A:$A,'Scoring_Config'!$D:$D,"Yes")="Yes",_xlfn.XLOOKUP("Dst_CIDR_Le_16",'Scoring_Config'!$A:$A,'Scoring_Config'!$C:$C,10),0),0)+IF(LEFT(AD317,4)="True",IF(_xlfn.XLOOKUP("Dst_CIDR_17_22",'Scoring_Config'!$A:$A,'Scoring_Config'!$D:$D,"Yes")="Yes",_xlfn.XLOOKUP("Dst_CIDR_17_22",'Scoring_Config'!$A:$A,'Scoring_Config'!$C:$C,5),0),0)+IF(LEFT(AE317,4)="True",IF(_xlfn.XLOOKUP("SrcZone_IsAny",'Scoring_Config'!$A:$A,'Scoring_Config'!$D:$D,"Yes")="Yes",_xlfn.XLOOKUP("SrcZone_IsAny",'Scoring_Config'!$A:$A,'Scoring_Config'!$C:$C,10),0),0)+IF(LEFT(AF317,4)="True",IF(_xlfn.XLOOKUP("DstZone_IsAny",'Scoring_Config'!$A:$A,'Scoring_Config'!$D:$D,"Yes")="Yes",_xlfn.XLOOKUP("DstZone_IsAny",'Scoring_Config'!$A:$A,'Scoring_Config'!$C:$C,10),0),0)+IF(LEFT(AG317,4)="True",IF(_xlfn.XLOOKUP("Service_Any_OR_RangeGt1000",'Scoring_Config'!$A:$A,'Scoring_Config'!$D:$D,"Yes")="Yes",_xlfn.XLOOKUP("Service_Any_OR_RangeGt1000",'Scoring_Config'!$A:$A,'Scoring_Config'!$C:$C,10),0),0)+IF(LEFT(AH317,4)="True",IF(_xlfn.XLOOKUP("App_Any_OR_RangeGt1000",'Scoring_Config'!$A:$A,'Scoring_Config'!$D:$D,"Yes")="Yes",_xlfn.XLOOKUP("App_Any_OR_RangeGt1000",'Scoring_Config'!$A:$A,'Scoring_Config'!$C:$C,10),0),0)+IF(LEFT(AI317,4)="True",IF(_xlfn.XLOOKUP("Service_Insecure_Match",'Scoring_Config'!$A:$A,'Scoring_Config'!$D:$D,"Yes")="Yes",_xlfn.XLOOKUP("Service_Insecure_Match",'Scoring_Config'!$A:$A,'Scoring_Config'!$C:$C,5),0),0)+IF(LEFT(AJ317,4)="True",IF(_xlfn.XLOOKUP("Risky_Inbound",'Scoring_Config'!$A:$A,'Scoring_Config'!$D:$D,"Yes")="Yes",_xlfn.XLOOKUP("Risky_Inbound",'Scoring_Config'!$A:$A,'Scoring_Config'!$C:$C,50),0),0)+IF(LEFT(AK317,4)="True",IF(_xlfn.XLOOKUP("Risky_Outbound",'Scoring_Config'!$A:$A,'Scoring_Config'!$D:$D,"Yes")="Yes",_xlfn.XLOOKUP("Risky_Outbound",'Scoring_Config'!$A:$A,'Scoring_Config'!$C:$C,25),0),0)+IF(LEFT(AZ317,4)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317,FIND(",",AL317)+1,100)),0)+IF(LEFT(AM317,4)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317,FIND(",",AN317)+1,100)),0)+IF(_xlfn.XLOOKUP("Profile_Scoring",'Scoring_Config'!$A:$A,'Scoring_Config'!$D:$D,"Yes")="Yes",VALUE(MID(AO317,FIND(",",AO317)+1,100)),0)+IF(_xlfn.XLOOKUP("Options_Scoring",'Scoring_Config'!$A:$A,'Scoring_Config'!$D:$D,"Yes")="Yes",VALUE(MID(AP317,FIND(",",AP317)+1,100)),0)))</f>
        <v>0</v>
      </c>
      <c r="AZ317" cm="1">
        <f t="array" ref="AZ317">IF(FALSE,"True," &amp; IF(_xlfn.XLOOKUP("Migrate_Insecure",'Scoring_Config'!$A:$A,'Scoring_Config'!$D:$D,"Yes")="Yes",_xlfn.XLOOKUP("Migrate_Insecure",'Scoring_Config'!$A:$A,'Scoring_Config'!$C:$C,10),0),"False,0")</f>
        <v>0</v>
      </c>
    </row>
    <row r="318" spans="1:52">
      <c r="A318" t="s">
        <v>1979</v>
      </c>
      <c r="B318" t="s">
        <v>2291</v>
      </c>
      <c r="C318" t="s">
        <v>3542</v>
      </c>
      <c r="D318" t="s">
        <v>3545</v>
      </c>
      <c r="E318" t="s">
        <v>3563</v>
      </c>
      <c r="F318" t="s">
        <v>3681</v>
      </c>
      <c r="G318" t="s">
        <v>241</v>
      </c>
      <c r="H318" t="s">
        <v>174</v>
      </c>
      <c r="I318" t="s">
        <v>4129</v>
      </c>
      <c r="J318" t="s">
        <v>407</v>
      </c>
      <c r="K318" t="s">
        <v>1768</v>
      </c>
      <c r="L318" t="s">
        <v>1327</v>
      </c>
      <c r="M318" t="s">
        <v>1974</v>
      </c>
      <c r="N318" t="s">
        <v>4315</v>
      </c>
      <c r="O318" t="s">
        <v>4319</v>
      </c>
      <c r="P318" t="s">
        <v>4321</v>
      </c>
      <c r="Q318" t="s">
        <v>4542</v>
      </c>
      <c r="R318" t="s">
        <v>5440</v>
      </c>
      <c r="S318" t="s">
        <v>5440</v>
      </c>
      <c r="T318" t="s">
        <v>5642</v>
      </c>
      <c r="U318" t="s">
        <v>5955</v>
      </c>
      <c r="Y318" cm="1">
        <f t="array" ref="Y318">IF(FALSE,"True," &amp; IF(_xlfn.XLOOKUP("Src_IsAny",'Scoring_Config'!$A:$A,'Scoring_Config'!$D:$D,"Yes")="Yes",_xlfn.XLOOKUP("Src_IsAny",'Scoring_Config'!$A:$A,'Scoring_Config'!$C:$C,10),0),"False,0")</f>
        <v>0</v>
      </c>
      <c r="Z318" cm="1">
        <f t="array" ref="Z318">IF(FALSE,"True," &amp; IF(_xlfn.XLOOKUP("Src_CIDR_Le_16",'Scoring_Config'!$A:$A,'Scoring_Config'!$D:$D,"Yes")="Yes",_xlfn.XLOOKUP("Src_CIDR_Le_16",'Scoring_Config'!$A:$A,'Scoring_Config'!$C:$C,10),0),"False,0")</f>
        <v>0</v>
      </c>
      <c r="AA318" cm="1">
        <f t="array" ref="AA318">IF(FALSE,"True," &amp; IF(_xlfn.XLOOKUP("Src_CIDR_17_22",'Scoring_Config'!$A:$A,'Scoring_Config'!$D:$D,"Yes")="Yes",_xlfn.XLOOKUP("Src_CIDR_17_22",'Scoring_Config'!$A:$A,'Scoring_Config'!$C:$C,5),0),"False,0")</f>
        <v>0</v>
      </c>
      <c r="AB318" cm="1">
        <f t="array" ref="AB318">IF(FALSE,"True," &amp; IF(_xlfn.XLOOKUP("Dst_IsAny",'Scoring_Config'!$A:$A,'Scoring_Config'!$D:$D,"Yes")="Yes",_xlfn.XLOOKUP("Dst_IsAny",'Scoring_Config'!$A:$A,'Scoring_Config'!$C:$C,10),0),"False,0")</f>
        <v>0</v>
      </c>
      <c r="AC318" cm="1">
        <f t="array" ref="AC318">IF(FALSE,"True," &amp; IF(_xlfn.XLOOKUP("Dst_CIDR_Le_16",'Scoring_Config'!$A:$A,'Scoring_Config'!$D:$D,"Yes")="Yes",_xlfn.XLOOKUP("Dst_CIDR_Le_16",'Scoring_Config'!$A:$A,'Scoring_Config'!$C:$C,10),0),"False,0")</f>
        <v>0</v>
      </c>
      <c r="AD318" cm="1">
        <f t="array" ref="AD318">IF(FALSE,"True," &amp; IF(_xlfn.XLOOKUP("Dst_CIDR_17_22",'Scoring_Config'!$A:$A,'Scoring_Config'!$D:$D,"Yes")="Yes",_xlfn.XLOOKUP("Dst_CIDR_17_22",'Scoring_Config'!$A:$A,'Scoring_Config'!$C:$C,5),0),"False,0")</f>
        <v>0</v>
      </c>
      <c r="AE318" cm="1">
        <f t="array" ref="AE318">IF(FALSE,"True," &amp; IF(_xlfn.XLOOKUP("SrcZone_IsAny",'Scoring_Config'!$A:$A,'Scoring_Config'!$D:$D,"Yes")="Yes",_xlfn.XLOOKUP("SrcZone_IsAny",'Scoring_Config'!$A:$A,'Scoring_Config'!$C:$C,10),0),"False,0")</f>
        <v>0</v>
      </c>
      <c r="AF318" cm="1">
        <f t="array" ref="AF318">IF(FALSE,"True," &amp; IF(_xlfn.XLOOKUP("DstZone_IsAny",'Scoring_Config'!$A:$A,'Scoring_Config'!$D:$D,"Yes")="Yes",_xlfn.XLOOKUP("DstZone_IsAny",'Scoring_Config'!$A:$A,'Scoring_Config'!$C:$C,10),0),"False,0")</f>
        <v>0</v>
      </c>
      <c r="AG318" cm="1">
        <f t="array" ref="AG31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18" cm="1">
        <f t="array" ref="AH318">IF(FALSE,"True," &amp; IF(_xlfn.XLOOKUP("App_Any_OR_RangeGt1000",'Scoring_Config'!$A:$A,'Scoring_Config'!$D:$D,"Yes")="Yes",_xlfn.XLOOKUP("App_Any_OR_RangeGt1000",'Scoring_Config'!$A:$A,'Scoring_Config'!$C:$C,10),0),"False,0")</f>
        <v>0</v>
      </c>
      <c r="AI318" cm="1">
        <f t="array" ref="AI318">IF(FALSE,"True," &amp; IF(_xlfn.XLOOKUP("Service_Insecure_Match",'Scoring_Config'!$A:$A,'Scoring_Config'!$D:$D,"Yes")="Yes",_xlfn.XLOOKUP("Service_Insecure_Match",'Scoring_Config'!$A:$A,'Scoring_Config'!$C:$C,5),0),"False,0")</f>
        <v>0</v>
      </c>
      <c r="AJ318" cm="1">
        <f t="array" ref="AJ318">IF(FALSE,"True," &amp; IF(_xlfn.XLOOKUP("Risky_Inbound",'Scoring_Config'!$A:$A,'Scoring_Config'!$D:$D,"Yes")="Yes",_xlfn.XLOOKUP("Risky_Inbound",'Scoring_Config'!$A:$A,'Scoring_Config'!$C:$C,50),0),"False,0")</f>
        <v>0</v>
      </c>
      <c r="AK318" cm="1">
        <f t="array" ref="AK318">IF(FALSE,"True," &amp; IF(_xlfn.XLOOKUP("Risky_Outbound",'Scoring_Config'!$A:$A,'Scoring_Config'!$D:$D,"Yes")="Yes",_xlfn.XLOOKUP("Risky_Outbound",'Scoring_Config'!$A:$A,'Scoring_Config'!$C:$C,25),0),"False,0")</f>
        <v>0</v>
      </c>
      <c r="AL318" t="s">
        <v>6700</v>
      </c>
      <c r="AM318" cm="1">
        <f t="array" ref="AM31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18" t="s">
        <v>6697</v>
      </c>
      <c r="AO318" t="s">
        <v>6697</v>
      </c>
      <c r="AP318" t="s">
        <v>6697</v>
      </c>
      <c r="AQ318" cm="1">
        <f t="array" ref="AQ318">IF(FALSE,"True," &amp; IF(_xlfn.XLOOKUP("Service_IsAny",'Scoring_Config'!$A:$A,'Scoring_Config'!$D:$D,"Yes")="Yes",_xlfn.XLOOKUP("Service_IsAny",'Scoring_Config'!$A:$A,'Scoring_Config'!$C:$C,0),0),"False,0")</f>
        <v>0</v>
      </c>
      <c r="AR318">
        <v>0</v>
      </c>
      <c r="AS318" cm="1">
        <f t="array" ref="AS318">IF(FALSE,"True," &amp; IF(_xlfn.XLOOKUP("Service_RangeGt1000",'Scoring_Config'!$A:$A,'Scoring_Config'!$D:$D,"Yes")="Yes",_xlfn.XLOOKUP("Service_RangeGt1000",'Scoring_Config'!$A:$A,'Scoring_Config'!$C:$C,0),0),"False,0")</f>
        <v>0</v>
      </c>
      <c r="AT318" cm="1">
        <f t="array" ref="AT318">IF(FALSE,"True," &amp; IF(_xlfn.XLOOKUP("App_IsAny",'Scoring_Config'!$A:$A,'Scoring_Config'!$D:$D,"Yes")="Yes",_xlfn.XLOOKUP("App_IsAny",'Scoring_Config'!$A:$A,'Scoring_Config'!$C:$C,0),0),"False,0")</f>
        <v>0</v>
      </c>
      <c r="AU318">
        <v>5</v>
      </c>
      <c r="AV318" cm="1">
        <f t="array" ref="AV318">IF(FALSE,"True," &amp; IF(_xlfn.XLOOKUP("App_RangeGt1000",'Scoring_Config'!$A:$A,'Scoring_Config'!$D:$D,"Yes")="Yes",_xlfn.XLOOKUP("App_RangeGt1000",'Scoring_Config'!$A:$A,'Scoring_Config'!$C:$C,0),0),"False,0")</f>
        <v>0</v>
      </c>
      <c r="AW318" cm="1">
        <f t="array" ref="AW318">IF(FALSE,"True," &amp; IF(_xlfn.XLOOKUP("Action_IsDenyOrDrop",'Scoring_Config'!$A:$A,'Scoring_Config'!$D:$D,"Yes")="Yes",_xlfn.XLOOKUP("Action_IsDenyOrDrop",'Scoring_Config'!$A:$A,'Scoring_Config'!$C:$C,0),0),"False,0")</f>
        <v>0</v>
      </c>
      <c r="AX318" cm="1">
        <f t="array" ref="AX318">IF(LEFT(AW318,4)="True",0,(IF(LEFT(Y318,4)="True",IF(_xlfn.XLOOKUP("Src_IsAny",'Scoring_Config'!$A:$A,'Scoring_Config'!$D:$D,"Yes")="Yes",_xlfn.XLOOKUP("Src_IsAny",'Scoring_Config'!$A:$A,'Scoring_Config'!$C:$C,10),0),0)+IF(LEFT(Z318,4)="True",IF(_xlfn.XLOOKUP("Src_CIDR_Le_16",'Scoring_Config'!$A:$A,'Scoring_Config'!$D:$D,"Yes")="Yes",_xlfn.XLOOKUP("Src_CIDR_Le_16",'Scoring_Config'!$A:$A,'Scoring_Config'!$C:$C,10),0),0)+IF(LEFT(AA318,4)="True",IF(_xlfn.XLOOKUP("Src_CIDR_17_22",'Scoring_Config'!$A:$A,'Scoring_Config'!$D:$D,"Yes")="Yes",_xlfn.XLOOKUP("Src_CIDR_17_22",'Scoring_Config'!$A:$A,'Scoring_Config'!$C:$C,5),0),0)+IF(LEFT(AB318,4)="True",IF(_xlfn.XLOOKUP("Dst_IsAny",'Scoring_Config'!$A:$A,'Scoring_Config'!$D:$D,"Yes")="Yes",_xlfn.XLOOKUP("Dst_IsAny",'Scoring_Config'!$A:$A,'Scoring_Config'!$C:$C,10),0),0)+IF(LEFT(AC318,4)="True",IF(_xlfn.XLOOKUP("Dst_CIDR_Le_16",'Scoring_Config'!$A:$A,'Scoring_Config'!$D:$D,"Yes")="Yes",_xlfn.XLOOKUP("Dst_CIDR_Le_16",'Scoring_Config'!$A:$A,'Scoring_Config'!$C:$C,10),0),0)+IF(LEFT(AD318,4)="True",IF(_xlfn.XLOOKUP("Dst_CIDR_17_22",'Scoring_Config'!$A:$A,'Scoring_Config'!$D:$D,"Yes")="Yes",_xlfn.XLOOKUP("Dst_CIDR_17_22",'Scoring_Config'!$A:$A,'Scoring_Config'!$C:$C,5),0),0)+IF(LEFT(AE318,4)="True",IF(_xlfn.XLOOKUP("SrcZone_IsAny",'Scoring_Config'!$A:$A,'Scoring_Config'!$D:$D,"Yes")="Yes",_xlfn.XLOOKUP("SrcZone_IsAny",'Scoring_Config'!$A:$A,'Scoring_Config'!$C:$C,10),0),0)+IF(LEFT(AF318,4)="True",IF(_xlfn.XLOOKUP("DstZone_IsAny",'Scoring_Config'!$A:$A,'Scoring_Config'!$D:$D,"Yes")="Yes",_xlfn.XLOOKUP("DstZone_IsAny",'Scoring_Config'!$A:$A,'Scoring_Config'!$C:$C,10),0),0)+IF(LEFT(AG318,4)="True",IF(_xlfn.XLOOKUP("Service_Any_OR_RangeGt1000",'Scoring_Config'!$A:$A,'Scoring_Config'!$D:$D,"Yes")="Yes",_xlfn.XLOOKUP("Service_Any_OR_RangeGt1000",'Scoring_Config'!$A:$A,'Scoring_Config'!$C:$C,10),0),0)+IF(LEFT(AH318,4)="True",IF(_xlfn.XLOOKUP("App_Any_OR_RangeGt1000",'Scoring_Config'!$A:$A,'Scoring_Config'!$D:$D,"Yes")="Yes",_xlfn.XLOOKUP("App_Any_OR_RangeGt1000",'Scoring_Config'!$A:$A,'Scoring_Config'!$C:$C,10),0),0)+IF(LEFT(AI318,4)="True",IF(_xlfn.XLOOKUP("Service_Insecure_Match",'Scoring_Config'!$A:$A,'Scoring_Config'!$D:$D,"Yes")="Yes",_xlfn.XLOOKUP("Service_Insecure_Match",'Scoring_Config'!$A:$A,'Scoring_Config'!$C:$C,5),0),0)+IF(LEFT(AJ318,4)="True",IF(_xlfn.XLOOKUP("Risky_Inbound",'Scoring_Config'!$A:$A,'Scoring_Config'!$D:$D,"Yes")="Yes",_xlfn.XLOOKUP("Risky_Inbound",'Scoring_Config'!$A:$A,'Scoring_Config'!$C:$C,50),0),0)+IF(LEFT(AK318,4)="True",IF(_xlfn.XLOOKUP("Risky_Outbound",'Scoring_Config'!$A:$A,'Scoring_Config'!$D:$D,"Yes")="Yes",_xlfn.XLOOKUP("Risky_Outbound",'Scoring_Config'!$A:$A,'Scoring_Config'!$C:$C,25),0),0)+IF(LEFT(AZ318,4)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318,FIND(",",AL318)+1,100)),0)+IF(LEFT(AM318,4)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318,FIND(",",AN318)+1,100)),0)+IF(_xlfn.XLOOKUP("Profile_Scoring",'Scoring_Config'!$A:$A,'Scoring_Config'!$D:$D,"Yes")="Yes",VALUE(MID(AO318,FIND(",",AO318)+1,100)),0)+IF(_xlfn.XLOOKUP("Options_Scoring",'Scoring_Config'!$A:$A,'Scoring_Config'!$D:$D,"Yes")="Yes",VALUE(MID(AP318,FIND(",",AP318)+1,100)),0)))</f>
        <v>0</v>
      </c>
      <c r="AZ318" cm="1">
        <f t="array" ref="AZ318">IF(FALSE,"True," &amp; IF(_xlfn.XLOOKUP("Migrate_Insecure",'Scoring_Config'!$A:$A,'Scoring_Config'!$D:$D,"Yes")="Yes",_xlfn.XLOOKUP("Migrate_Insecure",'Scoring_Config'!$A:$A,'Scoring_Config'!$C:$C,10),0),"False,0")</f>
        <v>0</v>
      </c>
    </row>
    <row r="319" spans="1:52">
      <c r="A319" t="s">
        <v>1979</v>
      </c>
      <c r="B319" t="s">
        <v>2292</v>
      </c>
      <c r="C319" t="s">
        <v>3542</v>
      </c>
      <c r="D319" t="s">
        <v>3544</v>
      </c>
      <c r="E319" t="s">
        <v>3562</v>
      </c>
      <c r="F319" t="s">
        <v>3632</v>
      </c>
      <c r="G319" t="s">
        <v>242</v>
      </c>
      <c r="H319" t="s">
        <v>193</v>
      </c>
      <c r="I319" t="s">
        <v>4130</v>
      </c>
      <c r="J319" t="s">
        <v>935</v>
      </c>
      <c r="K319" t="s">
        <v>1769</v>
      </c>
      <c r="L319" t="s">
        <v>1397</v>
      </c>
      <c r="M319" t="s">
        <v>1973</v>
      </c>
      <c r="N319" t="s">
        <v>4315</v>
      </c>
      <c r="O319" t="s">
        <v>4319</v>
      </c>
      <c r="P319" t="s">
        <v>4323</v>
      </c>
      <c r="Q319" t="s">
        <v>4543</v>
      </c>
      <c r="R319" t="s">
        <v>5439</v>
      </c>
      <c r="S319" t="s">
        <v>4324</v>
      </c>
      <c r="T319" t="s">
        <v>5564</v>
      </c>
      <c r="U319" t="s">
        <v>6126</v>
      </c>
      <c r="Y319" cm="1">
        <f t="array" ref="Y319">IF(FALSE,"True," &amp; IF(_xlfn.XLOOKUP("Src_IsAny",'Scoring_Config'!$A:$A,'Scoring_Config'!$D:$D,"Yes")="Yes",_xlfn.XLOOKUP("Src_IsAny",'Scoring_Config'!$A:$A,'Scoring_Config'!$C:$C,10),0),"False,0")</f>
        <v>0</v>
      </c>
      <c r="Z319" cm="1">
        <f t="array" ref="Z319">IF(FALSE,"True," &amp; IF(_xlfn.XLOOKUP("Src_CIDR_Le_16",'Scoring_Config'!$A:$A,'Scoring_Config'!$D:$D,"Yes")="Yes",_xlfn.XLOOKUP("Src_CIDR_Le_16",'Scoring_Config'!$A:$A,'Scoring_Config'!$C:$C,10),0),"False,0")</f>
        <v>0</v>
      </c>
      <c r="AA319" cm="1">
        <f t="array" ref="AA319">IF(FALSE,"True," &amp; IF(_xlfn.XLOOKUP("Src_CIDR_17_22",'Scoring_Config'!$A:$A,'Scoring_Config'!$D:$D,"Yes")="Yes",_xlfn.XLOOKUP("Src_CIDR_17_22",'Scoring_Config'!$A:$A,'Scoring_Config'!$C:$C,5),0),"False,0")</f>
        <v>0</v>
      </c>
      <c r="AB319" cm="1">
        <f t="array" ref="AB319">IF(FALSE,"True," &amp; IF(_xlfn.XLOOKUP("Dst_IsAny",'Scoring_Config'!$A:$A,'Scoring_Config'!$D:$D,"Yes")="Yes",_xlfn.XLOOKUP("Dst_IsAny",'Scoring_Config'!$A:$A,'Scoring_Config'!$C:$C,10),0),"False,0")</f>
        <v>0</v>
      </c>
      <c r="AC319" cm="1">
        <f t="array" ref="AC319">IF(FALSE,"True," &amp; IF(_xlfn.XLOOKUP("Dst_CIDR_Le_16",'Scoring_Config'!$A:$A,'Scoring_Config'!$D:$D,"Yes")="Yes",_xlfn.XLOOKUP("Dst_CIDR_Le_16",'Scoring_Config'!$A:$A,'Scoring_Config'!$C:$C,10),0),"False,0")</f>
        <v>0</v>
      </c>
      <c r="AD319" cm="1">
        <f t="array" ref="AD319">IF(FALSE,"True," &amp; IF(_xlfn.XLOOKUP("Dst_CIDR_17_22",'Scoring_Config'!$A:$A,'Scoring_Config'!$D:$D,"Yes")="Yes",_xlfn.XLOOKUP("Dst_CIDR_17_22",'Scoring_Config'!$A:$A,'Scoring_Config'!$C:$C,5),0),"False,0")</f>
        <v>0</v>
      </c>
      <c r="AE319" cm="1">
        <f t="array" ref="AE319">IF(FALSE,"True," &amp; IF(_xlfn.XLOOKUP("SrcZone_IsAny",'Scoring_Config'!$A:$A,'Scoring_Config'!$D:$D,"Yes")="Yes",_xlfn.XLOOKUP("SrcZone_IsAny",'Scoring_Config'!$A:$A,'Scoring_Config'!$C:$C,10),0),"False,0")</f>
        <v>0</v>
      </c>
      <c r="AF319" cm="1">
        <f t="array" ref="AF319">IF(FALSE,"True," &amp; IF(_xlfn.XLOOKUP("DstZone_IsAny",'Scoring_Config'!$A:$A,'Scoring_Config'!$D:$D,"Yes")="Yes",_xlfn.XLOOKUP("DstZone_IsAny",'Scoring_Config'!$A:$A,'Scoring_Config'!$C:$C,10),0),"False,0")</f>
        <v>0</v>
      </c>
      <c r="AG319" cm="1">
        <f t="array" ref="AG31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19" cm="1">
        <f t="array" ref="AH319">IF(FALSE,"True," &amp; IF(_xlfn.XLOOKUP("App_Any_OR_RangeGt1000",'Scoring_Config'!$A:$A,'Scoring_Config'!$D:$D,"Yes")="Yes",_xlfn.XLOOKUP("App_Any_OR_RangeGt1000",'Scoring_Config'!$A:$A,'Scoring_Config'!$C:$C,10),0),"False,0")</f>
        <v>0</v>
      </c>
      <c r="AI319" cm="1">
        <f t="array" ref="AI319">IF(FALSE,"True," &amp; IF(_xlfn.XLOOKUP("Service_Insecure_Match",'Scoring_Config'!$A:$A,'Scoring_Config'!$D:$D,"Yes")="Yes",_xlfn.XLOOKUP("Service_Insecure_Match",'Scoring_Config'!$A:$A,'Scoring_Config'!$C:$C,5),0),"False,0")</f>
        <v>0</v>
      </c>
      <c r="AJ319" cm="1">
        <f t="array" ref="AJ319">IF(FALSE,"True," &amp; IF(_xlfn.XLOOKUP("Risky_Inbound",'Scoring_Config'!$A:$A,'Scoring_Config'!$D:$D,"Yes")="Yes",_xlfn.XLOOKUP("Risky_Inbound",'Scoring_Config'!$A:$A,'Scoring_Config'!$C:$C,50),0),"False,0")</f>
        <v>0</v>
      </c>
      <c r="AK319" cm="1">
        <f t="array" ref="AK319">IF(FALSE,"True," &amp; IF(_xlfn.XLOOKUP("Risky_Outbound",'Scoring_Config'!$A:$A,'Scoring_Config'!$D:$D,"Yes")="Yes",_xlfn.XLOOKUP("Risky_Outbound",'Scoring_Config'!$A:$A,'Scoring_Config'!$C:$C,25),0),"False,0")</f>
        <v>0</v>
      </c>
      <c r="AL319" t="s">
        <v>6699</v>
      </c>
      <c r="AM319" cm="1">
        <f t="array" ref="AM31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19" t="s">
        <v>6697</v>
      </c>
      <c r="AO319" t="s">
        <v>6697</v>
      </c>
      <c r="AP319" t="s">
        <v>6697</v>
      </c>
      <c r="AQ319" cm="1">
        <f t="array" ref="AQ319">IF(FALSE,"True," &amp; IF(_xlfn.XLOOKUP("Service_IsAny",'Scoring_Config'!$A:$A,'Scoring_Config'!$D:$D,"Yes")="Yes",_xlfn.XLOOKUP("Service_IsAny",'Scoring_Config'!$A:$A,'Scoring_Config'!$C:$C,0),0),"False,0")</f>
        <v>0</v>
      </c>
      <c r="AR319">
        <v>0</v>
      </c>
      <c r="AS319" cm="1">
        <f t="array" ref="AS319">IF(FALSE,"True," &amp; IF(_xlfn.XLOOKUP("Service_RangeGt1000",'Scoring_Config'!$A:$A,'Scoring_Config'!$D:$D,"Yes")="Yes",_xlfn.XLOOKUP("Service_RangeGt1000",'Scoring_Config'!$A:$A,'Scoring_Config'!$C:$C,0),0),"False,0")</f>
        <v>0</v>
      </c>
      <c r="AT319" cm="1">
        <f t="array" ref="AT319">IF(FALSE,"True," &amp; IF(_xlfn.XLOOKUP("App_IsAny",'Scoring_Config'!$A:$A,'Scoring_Config'!$D:$D,"Yes")="Yes",_xlfn.XLOOKUP("App_IsAny",'Scoring_Config'!$A:$A,'Scoring_Config'!$C:$C,0),0),"False,0")</f>
        <v>0</v>
      </c>
      <c r="AU319">
        <v>0</v>
      </c>
      <c r="AV319" cm="1">
        <f t="array" ref="AV319">IF(FALSE,"True," &amp; IF(_xlfn.XLOOKUP("App_RangeGt1000",'Scoring_Config'!$A:$A,'Scoring_Config'!$D:$D,"Yes")="Yes",_xlfn.XLOOKUP("App_RangeGt1000",'Scoring_Config'!$A:$A,'Scoring_Config'!$C:$C,0),0),"False,0")</f>
        <v>0</v>
      </c>
      <c r="AW319" cm="1">
        <f t="array" ref="AW319">IF(FALSE,"True," &amp; IF(_xlfn.XLOOKUP("Action_IsDenyOrDrop",'Scoring_Config'!$A:$A,'Scoring_Config'!$D:$D,"Yes")="Yes",_xlfn.XLOOKUP("Action_IsDenyOrDrop",'Scoring_Config'!$A:$A,'Scoring_Config'!$C:$C,0),0),"False,0")</f>
        <v>0</v>
      </c>
      <c r="AX319" cm="1">
        <f t="array" ref="AX319">IF(LEFT(AW319,4)="True",0,(IF(LEFT(Y319,4)="True",IF(_xlfn.XLOOKUP("Src_IsAny",'Scoring_Config'!$A:$A,'Scoring_Config'!$D:$D,"Yes")="Yes",_xlfn.XLOOKUP("Src_IsAny",'Scoring_Config'!$A:$A,'Scoring_Config'!$C:$C,10),0),0)+IF(LEFT(Z319,4)="True",IF(_xlfn.XLOOKUP("Src_CIDR_Le_16",'Scoring_Config'!$A:$A,'Scoring_Config'!$D:$D,"Yes")="Yes",_xlfn.XLOOKUP("Src_CIDR_Le_16",'Scoring_Config'!$A:$A,'Scoring_Config'!$C:$C,10),0),0)+IF(LEFT(AA319,4)="True",IF(_xlfn.XLOOKUP("Src_CIDR_17_22",'Scoring_Config'!$A:$A,'Scoring_Config'!$D:$D,"Yes")="Yes",_xlfn.XLOOKUP("Src_CIDR_17_22",'Scoring_Config'!$A:$A,'Scoring_Config'!$C:$C,5),0),0)+IF(LEFT(AB319,4)="True",IF(_xlfn.XLOOKUP("Dst_IsAny",'Scoring_Config'!$A:$A,'Scoring_Config'!$D:$D,"Yes")="Yes",_xlfn.XLOOKUP("Dst_IsAny",'Scoring_Config'!$A:$A,'Scoring_Config'!$C:$C,10),0),0)+IF(LEFT(AC319,4)="True",IF(_xlfn.XLOOKUP("Dst_CIDR_Le_16",'Scoring_Config'!$A:$A,'Scoring_Config'!$D:$D,"Yes")="Yes",_xlfn.XLOOKUP("Dst_CIDR_Le_16",'Scoring_Config'!$A:$A,'Scoring_Config'!$C:$C,10),0),0)+IF(LEFT(AD319,4)="True",IF(_xlfn.XLOOKUP("Dst_CIDR_17_22",'Scoring_Config'!$A:$A,'Scoring_Config'!$D:$D,"Yes")="Yes",_xlfn.XLOOKUP("Dst_CIDR_17_22",'Scoring_Config'!$A:$A,'Scoring_Config'!$C:$C,5),0),0)+IF(LEFT(AE319,4)="True",IF(_xlfn.XLOOKUP("SrcZone_IsAny",'Scoring_Config'!$A:$A,'Scoring_Config'!$D:$D,"Yes")="Yes",_xlfn.XLOOKUP("SrcZone_IsAny",'Scoring_Config'!$A:$A,'Scoring_Config'!$C:$C,10),0),0)+IF(LEFT(AF319,4)="True",IF(_xlfn.XLOOKUP("DstZone_IsAny",'Scoring_Config'!$A:$A,'Scoring_Config'!$D:$D,"Yes")="Yes",_xlfn.XLOOKUP("DstZone_IsAny",'Scoring_Config'!$A:$A,'Scoring_Config'!$C:$C,10),0),0)+IF(LEFT(AG319,4)="True",IF(_xlfn.XLOOKUP("Service_Any_OR_RangeGt1000",'Scoring_Config'!$A:$A,'Scoring_Config'!$D:$D,"Yes")="Yes",_xlfn.XLOOKUP("Service_Any_OR_RangeGt1000",'Scoring_Config'!$A:$A,'Scoring_Config'!$C:$C,10),0),0)+IF(LEFT(AH319,4)="True",IF(_xlfn.XLOOKUP("App_Any_OR_RangeGt1000",'Scoring_Config'!$A:$A,'Scoring_Config'!$D:$D,"Yes")="Yes",_xlfn.XLOOKUP("App_Any_OR_RangeGt1000",'Scoring_Config'!$A:$A,'Scoring_Config'!$C:$C,10),0),0)+IF(LEFT(AI319,4)="True",IF(_xlfn.XLOOKUP("Service_Insecure_Match",'Scoring_Config'!$A:$A,'Scoring_Config'!$D:$D,"Yes")="Yes",_xlfn.XLOOKUP("Service_Insecure_Match",'Scoring_Config'!$A:$A,'Scoring_Config'!$C:$C,5),0),0)+IF(LEFT(AJ319,4)="True",IF(_xlfn.XLOOKUP("Risky_Inbound",'Scoring_Config'!$A:$A,'Scoring_Config'!$D:$D,"Yes")="Yes",_xlfn.XLOOKUP("Risky_Inbound",'Scoring_Config'!$A:$A,'Scoring_Config'!$C:$C,50),0),0)+IF(LEFT(AK319,4)="True",IF(_xlfn.XLOOKUP("Risky_Outbound",'Scoring_Config'!$A:$A,'Scoring_Config'!$D:$D,"Yes")="Yes",_xlfn.XLOOKUP("Risky_Outbound",'Scoring_Config'!$A:$A,'Scoring_Config'!$C:$C,25),0),0)+IF(LEFT(AZ319,4)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319,FIND(",",AL319)+1,100)),0)+IF(LEFT(AM319,4)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319,FIND(",",AN319)+1,100)),0)+IF(_xlfn.XLOOKUP("Profile_Scoring",'Scoring_Config'!$A:$A,'Scoring_Config'!$D:$D,"Yes")="Yes",VALUE(MID(AO319,FIND(",",AO319)+1,100)),0)+IF(_xlfn.XLOOKUP("Options_Scoring",'Scoring_Config'!$A:$A,'Scoring_Config'!$D:$D,"Yes")="Yes",VALUE(MID(AP319,FIND(",",AP319)+1,100)),0)))</f>
        <v>0</v>
      </c>
      <c r="AZ319" cm="1">
        <f t="array" ref="AZ319">IF(FALSE,"True," &amp; IF(_xlfn.XLOOKUP("Migrate_Insecure",'Scoring_Config'!$A:$A,'Scoring_Config'!$D:$D,"Yes")="Yes",_xlfn.XLOOKUP("Migrate_Insecure",'Scoring_Config'!$A:$A,'Scoring_Config'!$C:$C,10),0),"False,0")</f>
        <v>0</v>
      </c>
    </row>
    <row r="320" spans="1:52">
      <c r="A320" t="s">
        <v>1979</v>
      </c>
      <c r="B320" t="s">
        <v>2293</v>
      </c>
      <c r="C320" t="s">
        <v>3542</v>
      </c>
      <c r="D320" t="s">
        <v>3545</v>
      </c>
      <c r="E320" t="s">
        <v>3563</v>
      </c>
      <c r="F320" t="s">
        <v>3679</v>
      </c>
      <c r="G320" t="s">
        <v>241</v>
      </c>
      <c r="H320" t="s">
        <v>174</v>
      </c>
      <c r="I320" t="s">
        <v>4131</v>
      </c>
      <c r="J320" t="s">
        <v>936</v>
      </c>
      <c r="K320" t="s">
        <v>1768</v>
      </c>
      <c r="L320" t="s">
        <v>1327</v>
      </c>
      <c r="M320" t="s">
        <v>1974</v>
      </c>
      <c r="N320" t="s">
        <v>4315</v>
      </c>
      <c r="O320" t="s">
        <v>4319</v>
      </c>
      <c r="P320" t="s">
        <v>4321</v>
      </c>
      <c r="Q320" t="s">
        <v>4544</v>
      </c>
      <c r="R320" t="s">
        <v>5439</v>
      </c>
      <c r="S320" t="s">
        <v>4324</v>
      </c>
      <c r="T320" t="s">
        <v>5642</v>
      </c>
      <c r="U320" t="s">
        <v>5955</v>
      </c>
      <c r="Y320" cm="1">
        <f t="array" ref="Y320">IF(FALSE,"True," &amp; IF(_xlfn.XLOOKUP("Src_IsAny",'Scoring_Config'!$A:$A,'Scoring_Config'!$D:$D,"Yes")="Yes",_xlfn.XLOOKUP("Src_IsAny",'Scoring_Config'!$A:$A,'Scoring_Config'!$C:$C,10),0),"False,0")</f>
        <v>0</v>
      </c>
      <c r="Z320" cm="1">
        <f t="array" ref="Z320">IF(FALSE,"True," &amp; IF(_xlfn.XLOOKUP("Src_CIDR_Le_16",'Scoring_Config'!$A:$A,'Scoring_Config'!$D:$D,"Yes")="Yes",_xlfn.XLOOKUP("Src_CIDR_Le_16",'Scoring_Config'!$A:$A,'Scoring_Config'!$C:$C,10),0),"False,0")</f>
        <v>0</v>
      </c>
      <c r="AA320" cm="1">
        <f t="array" ref="AA320">IF(FALSE,"True," &amp; IF(_xlfn.XLOOKUP("Src_CIDR_17_22",'Scoring_Config'!$A:$A,'Scoring_Config'!$D:$D,"Yes")="Yes",_xlfn.XLOOKUP("Src_CIDR_17_22",'Scoring_Config'!$A:$A,'Scoring_Config'!$C:$C,5),0),"False,0")</f>
        <v>0</v>
      </c>
      <c r="AB320" cm="1">
        <f t="array" ref="AB320">IF(FALSE,"True," &amp; IF(_xlfn.XLOOKUP("Dst_IsAny",'Scoring_Config'!$A:$A,'Scoring_Config'!$D:$D,"Yes")="Yes",_xlfn.XLOOKUP("Dst_IsAny",'Scoring_Config'!$A:$A,'Scoring_Config'!$C:$C,10),0),"False,0")</f>
        <v>0</v>
      </c>
      <c r="AC320" cm="1">
        <f t="array" ref="AC320">IF(FALSE,"True," &amp; IF(_xlfn.XLOOKUP("Dst_CIDR_Le_16",'Scoring_Config'!$A:$A,'Scoring_Config'!$D:$D,"Yes")="Yes",_xlfn.XLOOKUP("Dst_CIDR_Le_16",'Scoring_Config'!$A:$A,'Scoring_Config'!$C:$C,10),0),"False,0")</f>
        <v>0</v>
      </c>
      <c r="AD320" cm="1">
        <f t="array" ref="AD320">IF(FALSE,"True," &amp; IF(_xlfn.XLOOKUP("Dst_CIDR_17_22",'Scoring_Config'!$A:$A,'Scoring_Config'!$D:$D,"Yes")="Yes",_xlfn.XLOOKUP("Dst_CIDR_17_22",'Scoring_Config'!$A:$A,'Scoring_Config'!$C:$C,5),0),"False,0")</f>
        <v>0</v>
      </c>
      <c r="AE320" cm="1">
        <f t="array" ref="AE320">IF(FALSE,"True," &amp; IF(_xlfn.XLOOKUP("SrcZone_IsAny",'Scoring_Config'!$A:$A,'Scoring_Config'!$D:$D,"Yes")="Yes",_xlfn.XLOOKUP("SrcZone_IsAny",'Scoring_Config'!$A:$A,'Scoring_Config'!$C:$C,10),0),"False,0")</f>
        <v>0</v>
      </c>
      <c r="AF320" cm="1">
        <f t="array" ref="AF320">IF(FALSE,"True," &amp; IF(_xlfn.XLOOKUP("DstZone_IsAny",'Scoring_Config'!$A:$A,'Scoring_Config'!$D:$D,"Yes")="Yes",_xlfn.XLOOKUP("DstZone_IsAny",'Scoring_Config'!$A:$A,'Scoring_Config'!$C:$C,10),0),"False,0")</f>
        <v>0</v>
      </c>
      <c r="AG320" cm="1">
        <f t="array" ref="AG32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20" cm="1">
        <f t="array" ref="AH320">IF(FALSE,"True," &amp; IF(_xlfn.XLOOKUP("App_Any_OR_RangeGt1000",'Scoring_Config'!$A:$A,'Scoring_Config'!$D:$D,"Yes")="Yes",_xlfn.XLOOKUP("App_Any_OR_RangeGt1000",'Scoring_Config'!$A:$A,'Scoring_Config'!$C:$C,10),0),"False,0")</f>
        <v>0</v>
      </c>
      <c r="AI320" cm="1">
        <f t="array" ref="AI320">IF(FALSE,"True," &amp; IF(_xlfn.XLOOKUP("Service_Insecure_Match",'Scoring_Config'!$A:$A,'Scoring_Config'!$D:$D,"Yes")="Yes",_xlfn.XLOOKUP("Service_Insecure_Match",'Scoring_Config'!$A:$A,'Scoring_Config'!$C:$C,5),0),"False,0")</f>
        <v>0</v>
      </c>
      <c r="AJ320" cm="1">
        <f t="array" ref="AJ320">IF(FALSE,"True," &amp; IF(_xlfn.XLOOKUP("Risky_Inbound",'Scoring_Config'!$A:$A,'Scoring_Config'!$D:$D,"Yes")="Yes",_xlfn.XLOOKUP("Risky_Inbound",'Scoring_Config'!$A:$A,'Scoring_Config'!$C:$C,50),0),"False,0")</f>
        <v>0</v>
      </c>
      <c r="AK320" cm="1">
        <f t="array" ref="AK320">IF(FALSE,"True," &amp; IF(_xlfn.XLOOKUP("Risky_Outbound",'Scoring_Config'!$A:$A,'Scoring_Config'!$D:$D,"Yes")="Yes",_xlfn.XLOOKUP("Risky_Outbound",'Scoring_Config'!$A:$A,'Scoring_Config'!$C:$C,25),0),"False,0")</f>
        <v>0</v>
      </c>
      <c r="AL320" t="s">
        <v>6700</v>
      </c>
      <c r="AM320" cm="1">
        <f t="array" ref="AM32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20" t="s">
        <v>6697</v>
      </c>
      <c r="AO320" t="s">
        <v>6697</v>
      </c>
      <c r="AP320" t="s">
        <v>6697</v>
      </c>
      <c r="AQ320" cm="1">
        <f t="array" ref="AQ320">IF(FALSE,"True," &amp; IF(_xlfn.XLOOKUP("Service_IsAny",'Scoring_Config'!$A:$A,'Scoring_Config'!$D:$D,"Yes")="Yes",_xlfn.XLOOKUP("Service_IsAny",'Scoring_Config'!$A:$A,'Scoring_Config'!$C:$C,0),0),"False,0")</f>
        <v>0</v>
      </c>
      <c r="AR320">
        <v>0</v>
      </c>
      <c r="AS320" cm="1">
        <f t="array" ref="AS320">IF(FALSE,"True," &amp; IF(_xlfn.XLOOKUP("Service_RangeGt1000",'Scoring_Config'!$A:$A,'Scoring_Config'!$D:$D,"Yes")="Yes",_xlfn.XLOOKUP("Service_RangeGt1000",'Scoring_Config'!$A:$A,'Scoring_Config'!$C:$C,0),0),"False,0")</f>
        <v>0</v>
      </c>
      <c r="AT320" cm="1">
        <f t="array" ref="AT320">IF(FALSE,"True," &amp; IF(_xlfn.XLOOKUP("App_IsAny",'Scoring_Config'!$A:$A,'Scoring_Config'!$D:$D,"Yes")="Yes",_xlfn.XLOOKUP("App_IsAny",'Scoring_Config'!$A:$A,'Scoring_Config'!$C:$C,0),0),"False,0")</f>
        <v>0</v>
      </c>
      <c r="AU320">
        <v>5</v>
      </c>
      <c r="AV320" cm="1">
        <f t="array" ref="AV320">IF(FALSE,"True," &amp; IF(_xlfn.XLOOKUP("App_RangeGt1000",'Scoring_Config'!$A:$A,'Scoring_Config'!$D:$D,"Yes")="Yes",_xlfn.XLOOKUP("App_RangeGt1000",'Scoring_Config'!$A:$A,'Scoring_Config'!$C:$C,0),0),"False,0")</f>
        <v>0</v>
      </c>
      <c r="AW320" cm="1">
        <f t="array" ref="AW320">IF(FALSE,"True," &amp; IF(_xlfn.XLOOKUP("Action_IsDenyOrDrop",'Scoring_Config'!$A:$A,'Scoring_Config'!$D:$D,"Yes")="Yes",_xlfn.XLOOKUP("Action_IsDenyOrDrop",'Scoring_Config'!$A:$A,'Scoring_Config'!$C:$C,0),0),"False,0")</f>
        <v>0</v>
      </c>
      <c r="AX320" cm="1">
        <f t="array" ref="AX320">IF(LEFT(AW320,4)="True",0,(IF(LEFT(Y320,4)="True",IF(_xlfn.XLOOKUP("Src_IsAny",'Scoring_Config'!$A:$A,'Scoring_Config'!$D:$D,"Yes")="Yes",_xlfn.XLOOKUP("Src_IsAny",'Scoring_Config'!$A:$A,'Scoring_Config'!$C:$C,10),0),0)+IF(LEFT(Z320,4)="True",IF(_xlfn.XLOOKUP("Src_CIDR_Le_16",'Scoring_Config'!$A:$A,'Scoring_Config'!$D:$D,"Yes")="Yes",_xlfn.XLOOKUP("Src_CIDR_Le_16",'Scoring_Config'!$A:$A,'Scoring_Config'!$C:$C,10),0),0)+IF(LEFT(AA320,4)="True",IF(_xlfn.XLOOKUP("Src_CIDR_17_22",'Scoring_Config'!$A:$A,'Scoring_Config'!$D:$D,"Yes")="Yes",_xlfn.XLOOKUP("Src_CIDR_17_22",'Scoring_Config'!$A:$A,'Scoring_Config'!$C:$C,5),0),0)+IF(LEFT(AB320,4)="True",IF(_xlfn.XLOOKUP("Dst_IsAny",'Scoring_Config'!$A:$A,'Scoring_Config'!$D:$D,"Yes")="Yes",_xlfn.XLOOKUP("Dst_IsAny",'Scoring_Config'!$A:$A,'Scoring_Config'!$C:$C,10),0),0)+IF(LEFT(AC320,4)="True",IF(_xlfn.XLOOKUP("Dst_CIDR_Le_16",'Scoring_Config'!$A:$A,'Scoring_Config'!$D:$D,"Yes")="Yes",_xlfn.XLOOKUP("Dst_CIDR_Le_16",'Scoring_Config'!$A:$A,'Scoring_Config'!$C:$C,10),0),0)+IF(LEFT(AD320,4)="True",IF(_xlfn.XLOOKUP("Dst_CIDR_17_22",'Scoring_Config'!$A:$A,'Scoring_Config'!$D:$D,"Yes")="Yes",_xlfn.XLOOKUP("Dst_CIDR_17_22",'Scoring_Config'!$A:$A,'Scoring_Config'!$C:$C,5),0),0)+IF(LEFT(AE320,4)="True",IF(_xlfn.XLOOKUP("SrcZone_IsAny",'Scoring_Config'!$A:$A,'Scoring_Config'!$D:$D,"Yes")="Yes",_xlfn.XLOOKUP("SrcZone_IsAny",'Scoring_Config'!$A:$A,'Scoring_Config'!$C:$C,10),0),0)+IF(LEFT(AF320,4)="True",IF(_xlfn.XLOOKUP("DstZone_IsAny",'Scoring_Config'!$A:$A,'Scoring_Config'!$D:$D,"Yes")="Yes",_xlfn.XLOOKUP("DstZone_IsAny",'Scoring_Config'!$A:$A,'Scoring_Config'!$C:$C,10),0),0)+IF(LEFT(AG320,4)="True",IF(_xlfn.XLOOKUP("Service_Any_OR_RangeGt1000",'Scoring_Config'!$A:$A,'Scoring_Config'!$D:$D,"Yes")="Yes",_xlfn.XLOOKUP("Service_Any_OR_RangeGt1000",'Scoring_Config'!$A:$A,'Scoring_Config'!$C:$C,10),0),0)+IF(LEFT(AH320,4)="True",IF(_xlfn.XLOOKUP("App_Any_OR_RangeGt1000",'Scoring_Config'!$A:$A,'Scoring_Config'!$D:$D,"Yes")="Yes",_xlfn.XLOOKUP("App_Any_OR_RangeGt1000",'Scoring_Config'!$A:$A,'Scoring_Config'!$C:$C,10),0),0)+IF(LEFT(AI320,4)="True",IF(_xlfn.XLOOKUP("Service_Insecure_Match",'Scoring_Config'!$A:$A,'Scoring_Config'!$D:$D,"Yes")="Yes",_xlfn.XLOOKUP("Service_Insecure_Match",'Scoring_Config'!$A:$A,'Scoring_Config'!$C:$C,5),0),0)+IF(LEFT(AJ320,4)="True",IF(_xlfn.XLOOKUP("Risky_Inbound",'Scoring_Config'!$A:$A,'Scoring_Config'!$D:$D,"Yes")="Yes",_xlfn.XLOOKUP("Risky_Inbound",'Scoring_Config'!$A:$A,'Scoring_Config'!$C:$C,50),0),0)+IF(LEFT(AK320,4)="True",IF(_xlfn.XLOOKUP("Risky_Outbound",'Scoring_Config'!$A:$A,'Scoring_Config'!$D:$D,"Yes")="Yes",_xlfn.XLOOKUP("Risky_Outbound",'Scoring_Config'!$A:$A,'Scoring_Config'!$C:$C,25),0),0)+IF(LEFT(AZ320,4)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320,FIND(",",AL320)+1,100)),0)+IF(LEFT(AM320,4)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320,FIND(",",AN320)+1,100)),0)+IF(_xlfn.XLOOKUP("Profile_Scoring",'Scoring_Config'!$A:$A,'Scoring_Config'!$D:$D,"Yes")="Yes",VALUE(MID(AO320,FIND(",",AO320)+1,100)),0)+IF(_xlfn.XLOOKUP("Options_Scoring",'Scoring_Config'!$A:$A,'Scoring_Config'!$D:$D,"Yes")="Yes",VALUE(MID(AP320,FIND(",",AP320)+1,100)),0)))</f>
        <v>0</v>
      </c>
      <c r="AZ320" cm="1">
        <f t="array" ref="AZ320">IF(FALSE,"True," &amp; IF(_xlfn.XLOOKUP("Migrate_Insecure",'Scoring_Config'!$A:$A,'Scoring_Config'!$D:$D,"Yes")="Yes",_xlfn.XLOOKUP("Migrate_Insecure",'Scoring_Config'!$A:$A,'Scoring_Config'!$C:$C,10),0),"False,0")</f>
        <v>0</v>
      </c>
    </row>
    <row r="321" spans="1:52">
      <c r="A321" t="s">
        <v>1979</v>
      </c>
      <c r="B321" t="s">
        <v>2294</v>
      </c>
      <c r="C321" t="s">
        <v>3542</v>
      </c>
      <c r="D321" t="s">
        <v>3545</v>
      </c>
      <c r="E321" t="s">
        <v>3563</v>
      </c>
      <c r="F321" t="s">
        <v>3679</v>
      </c>
      <c r="G321" t="s">
        <v>243</v>
      </c>
      <c r="H321" t="s">
        <v>174</v>
      </c>
      <c r="I321" t="s">
        <v>3851</v>
      </c>
      <c r="J321" t="s">
        <v>245</v>
      </c>
      <c r="K321" t="s">
        <v>1770</v>
      </c>
      <c r="L321" t="s">
        <v>1327</v>
      </c>
      <c r="M321" t="s">
        <v>1974</v>
      </c>
      <c r="N321" t="s">
        <v>4315</v>
      </c>
      <c r="O321" t="s">
        <v>4319</v>
      </c>
      <c r="P321" t="s">
        <v>4322</v>
      </c>
      <c r="Q321" t="s">
        <v>4545</v>
      </c>
      <c r="R321" t="s">
        <v>5437</v>
      </c>
      <c r="S321" t="s">
        <v>5440</v>
      </c>
      <c r="T321" t="s">
        <v>5642</v>
      </c>
      <c r="U321" t="s">
        <v>5955</v>
      </c>
      <c r="Y321" cm="1">
        <f t="array" ref="Y321">IF(FALSE,"True," &amp; IF(_xlfn.XLOOKUP("Src_IsAny",'Scoring_Config'!$A:$A,'Scoring_Config'!$D:$D,"Yes")="Yes",_xlfn.XLOOKUP("Src_IsAny",'Scoring_Config'!$A:$A,'Scoring_Config'!$C:$C,10),0),"False,0")</f>
        <v>0</v>
      </c>
      <c r="Z321" cm="1">
        <f t="array" ref="Z321">IF(FALSE,"True," &amp; IF(_xlfn.XLOOKUP("Src_CIDR_Le_16",'Scoring_Config'!$A:$A,'Scoring_Config'!$D:$D,"Yes")="Yes",_xlfn.XLOOKUP("Src_CIDR_Le_16",'Scoring_Config'!$A:$A,'Scoring_Config'!$C:$C,10),0),"False,0")</f>
        <v>0</v>
      </c>
      <c r="AA321" cm="1">
        <f t="array" ref="AA321">IF(FALSE,"True," &amp; IF(_xlfn.XLOOKUP("Src_CIDR_17_22",'Scoring_Config'!$A:$A,'Scoring_Config'!$D:$D,"Yes")="Yes",_xlfn.XLOOKUP("Src_CIDR_17_22",'Scoring_Config'!$A:$A,'Scoring_Config'!$C:$C,5),0),"False,0")</f>
        <v>0</v>
      </c>
      <c r="AB321" cm="1">
        <f t="array" ref="AB321">IF(FALSE,"True," &amp; IF(_xlfn.XLOOKUP("Dst_IsAny",'Scoring_Config'!$A:$A,'Scoring_Config'!$D:$D,"Yes")="Yes",_xlfn.XLOOKUP("Dst_IsAny",'Scoring_Config'!$A:$A,'Scoring_Config'!$C:$C,10),0),"False,0")</f>
        <v>0</v>
      </c>
      <c r="AC321" cm="1">
        <f t="array" ref="AC321">IF(FALSE,"True," &amp; IF(_xlfn.XLOOKUP("Dst_CIDR_Le_16",'Scoring_Config'!$A:$A,'Scoring_Config'!$D:$D,"Yes")="Yes",_xlfn.XLOOKUP("Dst_CIDR_Le_16",'Scoring_Config'!$A:$A,'Scoring_Config'!$C:$C,10),0),"False,0")</f>
        <v>0</v>
      </c>
      <c r="AD321" cm="1">
        <f t="array" ref="AD321">IF(FALSE,"True," &amp; IF(_xlfn.XLOOKUP("Dst_CIDR_17_22",'Scoring_Config'!$A:$A,'Scoring_Config'!$D:$D,"Yes")="Yes",_xlfn.XLOOKUP("Dst_CIDR_17_22",'Scoring_Config'!$A:$A,'Scoring_Config'!$C:$C,5),0),"False,0")</f>
        <v>0</v>
      </c>
      <c r="AE321" cm="1">
        <f t="array" ref="AE321">IF(FALSE,"True," &amp; IF(_xlfn.XLOOKUP("SrcZone_IsAny",'Scoring_Config'!$A:$A,'Scoring_Config'!$D:$D,"Yes")="Yes",_xlfn.XLOOKUP("SrcZone_IsAny",'Scoring_Config'!$A:$A,'Scoring_Config'!$C:$C,10),0),"False,0")</f>
        <v>0</v>
      </c>
      <c r="AF321" cm="1">
        <f t="array" ref="AF321">IF(FALSE,"True," &amp; IF(_xlfn.XLOOKUP("DstZone_IsAny",'Scoring_Config'!$A:$A,'Scoring_Config'!$D:$D,"Yes")="Yes",_xlfn.XLOOKUP("DstZone_IsAny",'Scoring_Config'!$A:$A,'Scoring_Config'!$C:$C,10),0),"False,0")</f>
        <v>0</v>
      </c>
      <c r="AG321" cm="1">
        <f t="array" ref="AG32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21" cm="1">
        <f t="array" ref="AH321">IF(FALSE,"True," &amp; IF(_xlfn.XLOOKUP("App_Any_OR_RangeGt1000",'Scoring_Config'!$A:$A,'Scoring_Config'!$D:$D,"Yes")="Yes",_xlfn.XLOOKUP("App_Any_OR_RangeGt1000",'Scoring_Config'!$A:$A,'Scoring_Config'!$C:$C,10),0),"False,0")</f>
        <v>0</v>
      </c>
      <c r="AI321" cm="1">
        <f t="array" ref="AI321">IF(FALSE,"True," &amp; IF(_xlfn.XLOOKUP("Service_Insecure_Match",'Scoring_Config'!$A:$A,'Scoring_Config'!$D:$D,"Yes")="Yes",_xlfn.XLOOKUP("Service_Insecure_Match",'Scoring_Config'!$A:$A,'Scoring_Config'!$C:$C,5),0),"False,0")</f>
        <v>0</v>
      </c>
      <c r="AJ321" cm="1">
        <f t="array" ref="AJ321">IF(FALSE,"True," &amp; IF(_xlfn.XLOOKUP("Risky_Inbound",'Scoring_Config'!$A:$A,'Scoring_Config'!$D:$D,"Yes")="Yes",_xlfn.XLOOKUP("Risky_Inbound",'Scoring_Config'!$A:$A,'Scoring_Config'!$C:$C,50),0),"False,0")</f>
        <v>0</v>
      </c>
      <c r="AK321" cm="1">
        <f t="array" ref="AK321">IF(FALSE,"True," &amp; IF(_xlfn.XLOOKUP("Risky_Outbound",'Scoring_Config'!$A:$A,'Scoring_Config'!$D:$D,"Yes")="Yes",_xlfn.XLOOKUP("Risky_Outbound",'Scoring_Config'!$A:$A,'Scoring_Config'!$C:$C,25),0),"False,0")</f>
        <v>0</v>
      </c>
      <c r="AL321" t="s">
        <v>6697</v>
      </c>
      <c r="AM321" cm="1">
        <f t="array" ref="AM32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21" t="s">
        <v>6697</v>
      </c>
      <c r="AO321" t="s">
        <v>6697</v>
      </c>
      <c r="AP321" t="s">
        <v>6697</v>
      </c>
      <c r="AQ321" cm="1">
        <f t="array" ref="AQ321">IF(FALSE,"True," &amp; IF(_xlfn.XLOOKUP("Service_IsAny",'Scoring_Config'!$A:$A,'Scoring_Config'!$D:$D,"Yes")="Yes",_xlfn.XLOOKUP("Service_IsAny",'Scoring_Config'!$A:$A,'Scoring_Config'!$C:$C,0),0),"False,0")</f>
        <v>0</v>
      </c>
      <c r="AR321">
        <v>0</v>
      </c>
      <c r="AS321" cm="1">
        <f t="array" ref="AS321">IF(FALSE,"True," &amp; IF(_xlfn.XLOOKUP("Service_RangeGt1000",'Scoring_Config'!$A:$A,'Scoring_Config'!$D:$D,"Yes")="Yes",_xlfn.XLOOKUP("Service_RangeGt1000",'Scoring_Config'!$A:$A,'Scoring_Config'!$C:$C,0),0),"False,0")</f>
        <v>0</v>
      </c>
      <c r="AT321" cm="1">
        <f t="array" ref="AT321">IF(FALSE,"True," &amp; IF(_xlfn.XLOOKUP("App_IsAny",'Scoring_Config'!$A:$A,'Scoring_Config'!$D:$D,"Yes")="Yes",_xlfn.XLOOKUP("App_IsAny",'Scoring_Config'!$A:$A,'Scoring_Config'!$C:$C,0),0),"False,0")</f>
        <v>0</v>
      </c>
      <c r="AU321">
        <v>5</v>
      </c>
      <c r="AV321" cm="1">
        <f t="array" ref="AV321">IF(FALSE,"True," &amp; IF(_xlfn.XLOOKUP("App_RangeGt1000",'Scoring_Config'!$A:$A,'Scoring_Config'!$D:$D,"Yes")="Yes",_xlfn.XLOOKUP("App_RangeGt1000",'Scoring_Config'!$A:$A,'Scoring_Config'!$C:$C,0),0),"False,0")</f>
        <v>0</v>
      </c>
      <c r="AW321" cm="1">
        <f t="array" ref="AW321">IF(FALSE,"True," &amp; IF(_xlfn.XLOOKUP("Action_IsDenyOrDrop",'Scoring_Config'!$A:$A,'Scoring_Config'!$D:$D,"Yes")="Yes",_xlfn.XLOOKUP("Action_IsDenyOrDrop",'Scoring_Config'!$A:$A,'Scoring_Config'!$C:$C,0),0),"False,0")</f>
        <v>0</v>
      </c>
      <c r="AX321" cm="1">
        <f t="array" ref="AX321">IF(LEFT(AW321,4)="True",0,(IF(LEFT(Y321,4)="True",IF(_xlfn.XLOOKUP("Src_IsAny",'Scoring_Config'!$A:$A,'Scoring_Config'!$D:$D,"Yes")="Yes",_xlfn.XLOOKUP("Src_IsAny",'Scoring_Config'!$A:$A,'Scoring_Config'!$C:$C,10),0),0)+IF(LEFT(Z321,4)="True",IF(_xlfn.XLOOKUP("Src_CIDR_Le_16",'Scoring_Config'!$A:$A,'Scoring_Config'!$D:$D,"Yes")="Yes",_xlfn.XLOOKUP("Src_CIDR_Le_16",'Scoring_Config'!$A:$A,'Scoring_Config'!$C:$C,10),0),0)+IF(LEFT(AA321,4)="True",IF(_xlfn.XLOOKUP("Src_CIDR_17_22",'Scoring_Config'!$A:$A,'Scoring_Config'!$D:$D,"Yes")="Yes",_xlfn.XLOOKUP("Src_CIDR_17_22",'Scoring_Config'!$A:$A,'Scoring_Config'!$C:$C,5),0),0)+IF(LEFT(AB321,4)="True",IF(_xlfn.XLOOKUP("Dst_IsAny",'Scoring_Config'!$A:$A,'Scoring_Config'!$D:$D,"Yes")="Yes",_xlfn.XLOOKUP("Dst_IsAny",'Scoring_Config'!$A:$A,'Scoring_Config'!$C:$C,10),0),0)+IF(LEFT(AC321,4)="True",IF(_xlfn.XLOOKUP("Dst_CIDR_Le_16",'Scoring_Config'!$A:$A,'Scoring_Config'!$D:$D,"Yes")="Yes",_xlfn.XLOOKUP("Dst_CIDR_Le_16",'Scoring_Config'!$A:$A,'Scoring_Config'!$C:$C,10),0),0)+IF(LEFT(AD321,4)="True",IF(_xlfn.XLOOKUP("Dst_CIDR_17_22",'Scoring_Config'!$A:$A,'Scoring_Config'!$D:$D,"Yes")="Yes",_xlfn.XLOOKUP("Dst_CIDR_17_22",'Scoring_Config'!$A:$A,'Scoring_Config'!$C:$C,5),0),0)+IF(LEFT(AE321,4)="True",IF(_xlfn.XLOOKUP("SrcZone_IsAny",'Scoring_Config'!$A:$A,'Scoring_Config'!$D:$D,"Yes")="Yes",_xlfn.XLOOKUP("SrcZone_IsAny",'Scoring_Config'!$A:$A,'Scoring_Config'!$C:$C,10),0),0)+IF(LEFT(AF321,4)="True",IF(_xlfn.XLOOKUP("DstZone_IsAny",'Scoring_Config'!$A:$A,'Scoring_Config'!$D:$D,"Yes")="Yes",_xlfn.XLOOKUP("DstZone_IsAny",'Scoring_Config'!$A:$A,'Scoring_Config'!$C:$C,10),0),0)+IF(LEFT(AG321,4)="True",IF(_xlfn.XLOOKUP("Service_Any_OR_RangeGt1000",'Scoring_Config'!$A:$A,'Scoring_Config'!$D:$D,"Yes")="Yes",_xlfn.XLOOKUP("Service_Any_OR_RangeGt1000",'Scoring_Config'!$A:$A,'Scoring_Config'!$C:$C,10),0),0)+IF(LEFT(AH321,4)="True",IF(_xlfn.XLOOKUP("App_Any_OR_RangeGt1000",'Scoring_Config'!$A:$A,'Scoring_Config'!$D:$D,"Yes")="Yes",_xlfn.XLOOKUP("App_Any_OR_RangeGt1000",'Scoring_Config'!$A:$A,'Scoring_Config'!$C:$C,10),0),0)+IF(LEFT(AI321,4)="True",IF(_xlfn.XLOOKUP("Service_Insecure_Match",'Scoring_Config'!$A:$A,'Scoring_Config'!$D:$D,"Yes")="Yes",_xlfn.XLOOKUP("Service_Insecure_Match",'Scoring_Config'!$A:$A,'Scoring_Config'!$C:$C,5),0),0)+IF(LEFT(AJ321,4)="True",IF(_xlfn.XLOOKUP("Risky_Inbound",'Scoring_Config'!$A:$A,'Scoring_Config'!$D:$D,"Yes")="Yes",_xlfn.XLOOKUP("Risky_Inbound",'Scoring_Config'!$A:$A,'Scoring_Config'!$C:$C,50),0),0)+IF(LEFT(AK321,4)="True",IF(_xlfn.XLOOKUP("Risky_Outbound",'Scoring_Config'!$A:$A,'Scoring_Config'!$D:$D,"Yes")="Yes",_xlfn.XLOOKUP("Risky_Outbound",'Scoring_Config'!$A:$A,'Scoring_Config'!$C:$C,25),0),0)+IF(LEFT(AZ321,4)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321,FIND(",",AL321)+1,100)),0)+IF(LEFT(AM321,4)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321,FIND(",",AN321)+1,100)),0)+IF(_xlfn.XLOOKUP("Profile_Scoring",'Scoring_Config'!$A:$A,'Scoring_Config'!$D:$D,"Yes")="Yes",VALUE(MID(AO321,FIND(",",AO321)+1,100)),0)+IF(_xlfn.XLOOKUP("Options_Scoring",'Scoring_Config'!$A:$A,'Scoring_Config'!$D:$D,"Yes")="Yes",VALUE(MID(AP321,FIND(",",AP321)+1,100)),0)))</f>
        <v>0</v>
      </c>
      <c r="AZ321" cm="1">
        <f t="array" ref="AZ321">IF(FALSE,"True," &amp; IF(_xlfn.XLOOKUP("Migrate_Insecure",'Scoring_Config'!$A:$A,'Scoring_Config'!$D:$D,"Yes")="Yes",_xlfn.XLOOKUP("Migrate_Insecure",'Scoring_Config'!$A:$A,'Scoring_Config'!$C:$C,10),0),"False,0")</f>
        <v>0</v>
      </c>
    </row>
    <row r="322" spans="1:52">
      <c r="A322" t="s">
        <v>1979</v>
      </c>
      <c r="B322" t="s">
        <v>2295</v>
      </c>
      <c r="C322" t="s">
        <v>3542</v>
      </c>
      <c r="D322" t="s">
        <v>3545</v>
      </c>
      <c r="E322" t="s">
        <v>3563</v>
      </c>
      <c r="F322" t="s">
        <v>3679</v>
      </c>
      <c r="G322" t="s">
        <v>241</v>
      </c>
      <c r="H322" t="s">
        <v>174</v>
      </c>
      <c r="I322" t="s">
        <v>3851</v>
      </c>
      <c r="J322" t="s">
        <v>245</v>
      </c>
      <c r="K322" t="s">
        <v>1771</v>
      </c>
      <c r="L322" t="s">
        <v>1398</v>
      </c>
      <c r="M322" t="s">
        <v>1974</v>
      </c>
      <c r="N322" t="s">
        <v>4315</v>
      </c>
      <c r="O322" t="s">
        <v>4319</v>
      </c>
      <c r="P322" t="s">
        <v>4321</v>
      </c>
      <c r="Q322" t="s">
        <v>4546</v>
      </c>
      <c r="R322" t="s">
        <v>5437</v>
      </c>
      <c r="S322" t="s">
        <v>5440</v>
      </c>
      <c r="T322" t="s">
        <v>5670</v>
      </c>
      <c r="U322" t="s">
        <v>6127</v>
      </c>
      <c r="Y322" cm="1">
        <f t="array" ref="Y322">IF(FALSE,"True," &amp; IF(_xlfn.XLOOKUP("Src_IsAny",'Scoring_Config'!$A:$A,'Scoring_Config'!$D:$D,"Yes")="Yes",_xlfn.XLOOKUP("Src_IsAny",'Scoring_Config'!$A:$A,'Scoring_Config'!$C:$C,10),0),"False,0")</f>
        <v>0</v>
      </c>
      <c r="Z322" cm="1">
        <f t="array" ref="Z322">IF(FALSE,"True," &amp; IF(_xlfn.XLOOKUP("Src_CIDR_Le_16",'Scoring_Config'!$A:$A,'Scoring_Config'!$D:$D,"Yes")="Yes",_xlfn.XLOOKUP("Src_CIDR_Le_16",'Scoring_Config'!$A:$A,'Scoring_Config'!$C:$C,10),0),"False,0")</f>
        <v>0</v>
      </c>
      <c r="AA322" cm="1">
        <f t="array" ref="AA322">IF(FALSE,"True," &amp; IF(_xlfn.XLOOKUP("Src_CIDR_17_22",'Scoring_Config'!$A:$A,'Scoring_Config'!$D:$D,"Yes")="Yes",_xlfn.XLOOKUP("Src_CIDR_17_22",'Scoring_Config'!$A:$A,'Scoring_Config'!$C:$C,5),0),"False,0")</f>
        <v>0</v>
      </c>
      <c r="AB322" cm="1">
        <f t="array" ref="AB322">IF(FALSE,"True," &amp; IF(_xlfn.XLOOKUP("Dst_IsAny",'Scoring_Config'!$A:$A,'Scoring_Config'!$D:$D,"Yes")="Yes",_xlfn.XLOOKUP("Dst_IsAny",'Scoring_Config'!$A:$A,'Scoring_Config'!$C:$C,10),0),"False,0")</f>
        <v>0</v>
      </c>
      <c r="AC322" cm="1">
        <f t="array" ref="AC322">IF(FALSE,"True," &amp; IF(_xlfn.XLOOKUP("Dst_CIDR_Le_16",'Scoring_Config'!$A:$A,'Scoring_Config'!$D:$D,"Yes")="Yes",_xlfn.XLOOKUP("Dst_CIDR_Le_16",'Scoring_Config'!$A:$A,'Scoring_Config'!$C:$C,10),0),"False,0")</f>
        <v>0</v>
      </c>
      <c r="AD322" cm="1">
        <f t="array" ref="AD322">IF(FALSE,"True," &amp; IF(_xlfn.XLOOKUP("Dst_CIDR_17_22",'Scoring_Config'!$A:$A,'Scoring_Config'!$D:$D,"Yes")="Yes",_xlfn.XLOOKUP("Dst_CIDR_17_22",'Scoring_Config'!$A:$A,'Scoring_Config'!$C:$C,5),0),"False,0")</f>
        <v>0</v>
      </c>
      <c r="AE322" cm="1">
        <f t="array" ref="AE322">IF(FALSE,"True," &amp; IF(_xlfn.XLOOKUP("SrcZone_IsAny",'Scoring_Config'!$A:$A,'Scoring_Config'!$D:$D,"Yes")="Yes",_xlfn.XLOOKUP("SrcZone_IsAny",'Scoring_Config'!$A:$A,'Scoring_Config'!$C:$C,10),0),"False,0")</f>
        <v>0</v>
      </c>
      <c r="AF322" cm="1">
        <f t="array" ref="AF322">IF(FALSE,"True," &amp; IF(_xlfn.XLOOKUP("DstZone_IsAny",'Scoring_Config'!$A:$A,'Scoring_Config'!$D:$D,"Yes")="Yes",_xlfn.XLOOKUP("DstZone_IsAny",'Scoring_Config'!$A:$A,'Scoring_Config'!$C:$C,10),0),"False,0")</f>
        <v>0</v>
      </c>
      <c r="AG322" cm="1">
        <f t="array" ref="AG32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22" cm="1">
        <f t="array" ref="AH322">IF(FALSE,"True," &amp; IF(_xlfn.XLOOKUP("App_Any_OR_RangeGt1000",'Scoring_Config'!$A:$A,'Scoring_Config'!$D:$D,"Yes")="Yes",_xlfn.XLOOKUP("App_Any_OR_RangeGt1000",'Scoring_Config'!$A:$A,'Scoring_Config'!$C:$C,10),0),"False,0")</f>
        <v>0</v>
      </c>
      <c r="AI322" cm="1">
        <f t="array" ref="AI322">IF(TRUE,"True," &amp; IF(_xlfn.XLOOKUP("Service_Insecure_Match",'Scoring_Config'!$A:$A,'Scoring_Config'!$D:$D,"Yes")="Yes",_xlfn.XLOOKUP("Service_Insecure_Match",'Scoring_Config'!$A:$A,'Scoring_Config'!$C:$C,5),0),"False,0")</f>
        <v>0</v>
      </c>
      <c r="AJ322" cm="1">
        <f t="array" ref="AJ322">IF(FALSE,"True," &amp; IF(_xlfn.XLOOKUP("Risky_Inbound",'Scoring_Config'!$A:$A,'Scoring_Config'!$D:$D,"Yes")="Yes",_xlfn.XLOOKUP("Risky_Inbound",'Scoring_Config'!$A:$A,'Scoring_Config'!$C:$C,50),0),"False,0")</f>
        <v>0</v>
      </c>
      <c r="AK322" cm="1">
        <f t="array" ref="AK322">IF(FALSE,"True," &amp; IF(_xlfn.XLOOKUP("Risky_Outbound",'Scoring_Config'!$A:$A,'Scoring_Config'!$D:$D,"Yes")="Yes",_xlfn.XLOOKUP("Risky_Outbound",'Scoring_Config'!$A:$A,'Scoring_Config'!$C:$C,25),0),"False,0")</f>
        <v>0</v>
      </c>
      <c r="AL322" t="s">
        <v>6700</v>
      </c>
      <c r="AM322" cm="1">
        <f t="array" ref="AM32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22" t="s">
        <v>6697</v>
      </c>
      <c r="AO322" t="s">
        <v>6697</v>
      </c>
      <c r="AP322" t="s">
        <v>6697</v>
      </c>
      <c r="AQ322" cm="1">
        <f t="array" ref="AQ322">IF(FALSE,"True," &amp; IF(_xlfn.XLOOKUP("Service_IsAny",'Scoring_Config'!$A:$A,'Scoring_Config'!$D:$D,"Yes")="Yes",_xlfn.XLOOKUP("Service_IsAny",'Scoring_Config'!$A:$A,'Scoring_Config'!$C:$C,0),0),"False,0")</f>
        <v>0</v>
      </c>
      <c r="AR322">
        <v>5</v>
      </c>
      <c r="AS322" cm="1">
        <f t="array" ref="AS322">IF(FALSE,"True," &amp; IF(_xlfn.XLOOKUP("Service_RangeGt1000",'Scoring_Config'!$A:$A,'Scoring_Config'!$D:$D,"Yes")="Yes",_xlfn.XLOOKUP("Service_RangeGt1000",'Scoring_Config'!$A:$A,'Scoring_Config'!$C:$C,0),0),"False,0")</f>
        <v>0</v>
      </c>
      <c r="AT322" cm="1">
        <f t="array" ref="AT322">IF(FALSE,"True," &amp; IF(_xlfn.XLOOKUP("App_IsAny",'Scoring_Config'!$A:$A,'Scoring_Config'!$D:$D,"Yes")="Yes",_xlfn.XLOOKUP("App_IsAny",'Scoring_Config'!$A:$A,'Scoring_Config'!$C:$C,0),0),"False,0")</f>
        <v>0</v>
      </c>
      <c r="AU322">
        <v>5</v>
      </c>
      <c r="AV322" cm="1">
        <f t="array" ref="AV322">IF(FALSE,"True," &amp; IF(_xlfn.XLOOKUP("App_RangeGt1000",'Scoring_Config'!$A:$A,'Scoring_Config'!$D:$D,"Yes")="Yes",_xlfn.XLOOKUP("App_RangeGt1000",'Scoring_Config'!$A:$A,'Scoring_Config'!$C:$C,0),0),"False,0")</f>
        <v>0</v>
      </c>
      <c r="AW322" cm="1">
        <f t="array" ref="AW322">IF(FALSE,"True," &amp; IF(_xlfn.XLOOKUP("Action_IsDenyOrDrop",'Scoring_Config'!$A:$A,'Scoring_Config'!$D:$D,"Yes")="Yes",_xlfn.XLOOKUP("Action_IsDenyOrDrop",'Scoring_Config'!$A:$A,'Scoring_Config'!$C:$C,0),0),"False,0")</f>
        <v>0</v>
      </c>
      <c r="AX322" cm="1">
        <f t="array" ref="AX322">IF(LEFT(AW322,4)="True",0,(IF(LEFT(Y322,4)="True",IF(_xlfn.XLOOKUP("Src_IsAny",'Scoring_Config'!$A:$A,'Scoring_Config'!$D:$D,"Yes")="Yes",_xlfn.XLOOKUP("Src_IsAny",'Scoring_Config'!$A:$A,'Scoring_Config'!$C:$C,10),0),0)+IF(LEFT(Z322,4)="True",IF(_xlfn.XLOOKUP("Src_CIDR_Le_16",'Scoring_Config'!$A:$A,'Scoring_Config'!$D:$D,"Yes")="Yes",_xlfn.XLOOKUP("Src_CIDR_Le_16",'Scoring_Config'!$A:$A,'Scoring_Config'!$C:$C,10),0),0)+IF(LEFT(AA322,4)="True",IF(_xlfn.XLOOKUP("Src_CIDR_17_22",'Scoring_Config'!$A:$A,'Scoring_Config'!$D:$D,"Yes")="Yes",_xlfn.XLOOKUP("Src_CIDR_17_22",'Scoring_Config'!$A:$A,'Scoring_Config'!$C:$C,5),0),0)+IF(LEFT(AB322,4)="True",IF(_xlfn.XLOOKUP("Dst_IsAny",'Scoring_Config'!$A:$A,'Scoring_Config'!$D:$D,"Yes")="Yes",_xlfn.XLOOKUP("Dst_IsAny",'Scoring_Config'!$A:$A,'Scoring_Config'!$C:$C,10),0),0)+IF(LEFT(AC322,4)="True",IF(_xlfn.XLOOKUP("Dst_CIDR_Le_16",'Scoring_Config'!$A:$A,'Scoring_Config'!$D:$D,"Yes")="Yes",_xlfn.XLOOKUP("Dst_CIDR_Le_16",'Scoring_Config'!$A:$A,'Scoring_Config'!$C:$C,10),0),0)+IF(LEFT(AD322,4)="True",IF(_xlfn.XLOOKUP("Dst_CIDR_17_22",'Scoring_Config'!$A:$A,'Scoring_Config'!$D:$D,"Yes")="Yes",_xlfn.XLOOKUP("Dst_CIDR_17_22",'Scoring_Config'!$A:$A,'Scoring_Config'!$C:$C,5),0),0)+IF(LEFT(AE322,4)="True",IF(_xlfn.XLOOKUP("SrcZone_IsAny",'Scoring_Config'!$A:$A,'Scoring_Config'!$D:$D,"Yes")="Yes",_xlfn.XLOOKUP("SrcZone_IsAny",'Scoring_Config'!$A:$A,'Scoring_Config'!$C:$C,10),0),0)+IF(LEFT(AF322,4)="True",IF(_xlfn.XLOOKUP("DstZone_IsAny",'Scoring_Config'!$A:$A,'Scoring_Config'!$D:$D,"Yes")="Yes",_xlfn.XLOOKUP("DstZone_IsAny",'Scoring_Config'!$A:$A,'Scoring_Config'!$C:$C,10),0),0)+IF(LEFT(AG322,4)="True",IF(_xlfn.XLOOKUP("Service_Any_OR_RangeGt1000",'Scoring_Config'!$A:$A,'Scoring_Config'!$D:$D,"Yes")="Yes",_xlfn.XLOOKUP("Service_Any_OR_RangeGt1000",'Scoring_Config'!$A:$A,'Scoring_Config'!$C:$C,10),0),0)+IF(LEFT(AH322,4)="True",IF(_xlfn.XLOOKUP("App_Any_OR_RangeGt1000",'Scoring_Config'!$A:$A,'Scoring_Config'!$D:$D,"Yes")="Yes",_xlfn.XLOOKUP("App_Any_OR_RangeGt1000",'Scoring_Config'!$A:$A,'Scoring_Config'!$C:$C,10),0),0)+IF(LEFT(AI322,4)="True",IF(_xlfn.XLOOKUP("Service_Insecure_Match",'Scoring_Config'!$A:$A,'Scoring_Config'!$D:$D,"Yes")="Yes",_xlfn.XLOOKUP("Service_Insecure_Match",'Scoring_Config'!$A:$A,'Scoring_Config'!$C:$C,5),0),0)+IF(LEFT(AJ322,4)="True",IF(_xlfn.XLOOKUP("Risky_Inbound",'Scoring_Config'!$A:$A,'Scoring_Config'!$D:$D,"Yes")="Yes",_xlfn.XLOOKUP("Risky_Inbound",'Scoring_Config'!$A:$A,'Scoring_Config'!$C:$C,50),0),0)+IF(LEFT(AK322,4)="True",IF(_xlfn.XLOOKUP("Risky_Outbound",'Scoring_Config'!$A:$A,'Scoring_Config'!$D:$D,"Yes")="Yes",_xlfn.XLOOKUP("Risky_Outbound",'Scoring_Config'!$A:$A,'Scoring_Config'!$C:$C,25),0),0)+IF(LEFT(AZ322,4)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322,FIND(",",AL322)+1,100)),0)+IF(LEFT(AM322,4)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322,FIND(",",AN322)+1,100)),0)+IF(_xlfn.XLOOKUP("Profile_Scoring",'Scoring_Config'!$A:$A,'Scoring_Config'!$D:$D,"Yes")="Yes",VALUE(MID(AO322,FIND(",",AO322)+1,100)),0)+IF(_xlfn.XLOOKUP("Options_Scoring",'Scoring_Config'!$A:$A,'Scoring_Config'!$D:$D,"Yes")="Yes",VALUE(MID(AP322,FIND(",",AP322)+1,100)),0)))</f>
        <v>0</v>
      </c>
      <c r="AY322" t="s">
        <v>6709</v>
      </c>
      <c r="AZ322" cm="1">
        <f t="array" ref="AZ322">IF(TRUE,"True," &amp; IF(_xlfn.XLOOKUP("Migrate_Insecure",'Scoring_Config'!$A:$A,'Scoring_Config'!$D:$D,"Yes")="Yes",_xlfn.XLOOKUP("Migrate_Insecure",'Scoring_Config'!$A:$A,'Scoring_Config'!$C:$C,10),0),"False,0")</f>
        <v>0</v>
      </c>
    </row>
    <row r="323" spans="1:52">
      <c r="A323" t="s">
        <v>1979</v>
      </c>
      <c r="B323" t="s">
        <v>2296</v>
      </c>
      <c r="C323" t="s">
        <v>3542</v>
      </c>
      <c r="D323" t="s">
        <v>3545</v>
      </c>
      <c r="E323" t="s">
        <v>3563</v>
      </c>
      <c r="F323" t="s">
        <v>3576</v>
      </c>
      <c r="G323" t="s">
        <v>244</v>
      </c>
      <c r="H323" t="s">
        <v>174</v>
      </c>
      <c r="I323" t="s">
        <v>4132</v>
      </c>
      <c r="J323" t="s">
        <v>245</v>
      </c>
      <c r="K323" t="s">
        <v>1771</v>
      </c>
      <c r="L323" t="s">
        <v>1398</v>
      </c>
      <c r="M323" t="s">
        <v>1974</v>
      </c>
      <c r="N323" t="s">
        <v>4315</v>
      </c>
      <c r="O323" t="s">
        <v>4319</v>
      </c>
      <c r="P323" t="s">
        <v>4321</v>
      </c>
      <c r="Q323" t="s">
        <v>4547</v>
      </c>
      <c r="R323" t="s">
        <v>5437</v>
      </c>
      <c r="S323" t="s">
        <v>5440</v>
      </c>
      <c r="T323" t="s">
        <v>5671</v>
      </c>
      <c r="U323" t="s">
        <v>6126</v>
      </c>
      <c r="Y323" cm="1">
        <f t="array" ref="Y323">IF(FALSE,"True," &amp; IF(_xlfn.XLOOKUP("Src_IsAny",'Scoring_Config'!$A:$A,'Scoring_Config'!$D:$D,"Yes")="Yes",_xlfn.XLOOKUP("Src_IsAny",'Scoring_Config'!$A:$A,'Scoring_Config'!$C:$C,10),0),"False,0")</f>
        <v>0</v>
      </c>
      <c r="Z323" cm="1">
        <f t="array" ref="Z323">IF(FALSE,"True," &amp; IF(_xlfn.XLOOKUP("Src_CIDR_Le_16",'Scoring_Config'!$A:$A,'Scoring_Config'!$D:$D,"Yes")="Yes",_xlfn.XLOOKUP("Src_CIDR_Le_16",'Scoring_Config'!$A:$A,'Scoring_Config'!$C:$C,10),0),"False,0")</f>
        <v>0</v>
      </c>
      <c r="AA323" cm="1">
        <f t="array" ref="AA323">IF(FALSE,"True," &amp; IF(_xlfn.XLOOKUP("Src_CIDR_17_22",'Scoring_Config'!$A:$A,'Scoring_Config'!$D:$D,"Yes")="Yes",_xlfn.XLOOKUP("Src_CIDR_17_22",'Scoring_Config'!$A:$A,'Scoring_Config'!$C:$C,5),0),"False,0")</f>
        <v>0</v>
      </c>
      <c r="AB323" cm="1">
        <f t="array" ref="AB323">IF(FALSE,"True," &amp; IF(_xlfn.XLOOKUP("Dst_IsAny",'Scoring_Config'!$A:$A,'Scoring_Config'!$D:$D,"Yes")="Yes",_xlfn.XLOOKUP("Dst_IsAny",'Scoring_Config'!$A:$A,'Scoring_Config'!$C:$C,10),0),"False,0")</f>
        <v>0</v>
      </c>
      <c r="AC323" cm="1">
        <f t="array" ref="AC323">IF(FALSE,"True," &amp; IF(_xlfn.XLOOKUP("Dst_CIDR_Le_16",'Scoring_Config'!$A:$A,'Scoring_Config'!$D:$D,"Yes")="Yes",_xlfn.XLOOKUP("Dst_CIDR_Le_16",'Scoring_Config'!$A:$A,'Scoring_Config'!$C:$C,10),0),"False,0")</f>
        <v>0</v>
      </c>
      <c r="AD323" cm="1">
        <f t="array" ref="AD323">IF(FALSE,"True," &amp; IF(_xlfn.XLOOKUP("Dst_CIDR_17_22",'Scoring_Config'!$A:$A,'Scoring_Config'!$D:$D,"Yes")="Yes",_xlfn.XLOOKUP("Dst_CIDR_17_22",'Scoring_Config'!$A:$A,'Scoring_Config'!$C:$C,5),0),"False,0")</f>
        <v>0</v>
      </c>
      <c r="AE323" cm="1">
        <f t="array" ref="AE323">IF(FALSE,"True," &amp; IF(_xlfn.XLOOKUP("SrcZone_IsAny",'Scoring_Config'!$A:$A,'Scoring_Config'!$D:$D,"Yes")="Yes",_xlfn.XLOOKUP("SrcZone_IsAny",'Scoring_Config'!$A:$A,'Scoring_Config'!$C:$C,10),0),"False,0")</f>
        <v>0</v>
      </c>
      <c r="AF323" cm="1">
        <f t="array" ref="AF323">IF(FALSE,"True," &amp; IF(_xlfn.XLOOKUP("DstZone_IsAny",'Scoring_Config'!$A:$A,'Scoring_Config'!$D:$D,"Yes")="Yes",_xlfn.XLOOKUP("DstZone_IsAny",'Scoring_Config'!$A:$A,'Scoring_Config'!$C:$C,10),0),"False,0")</f>
        <v>0</v>
      </c>
      <c r="AG323" cm="1">
        <f t="array" ref="AG32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23" cm="1">
        <f t="array" ref="AH323">IF(FALSE,"True," &amp; IF(_xlfn.XLOOKUP("App_Any_OR_RangeGt1000",'Scoring_Config'!$A:$A,'Scoring_Config'!$D:$D,"Yes")="Yes",_xlfn.XLOOKUP("App_Any_OR_RangeGt1000",'Scoring_Config'!$A:$A,'Scoring_Config'!$C:$C,10),0),"False,0")</f>
        <v>0</v>
      </c>
      <c r="AI323" cm="1">
        <f t="array" ref="AI323">IF(TRUE,"True," &amp; IF(_xlfn.XLOOKUP("Service_Insecure_Match",'Scoring_Config'!$A:$A,'Scoring_Config'!$D:$D,"Yes")="Yes",_xlfn.XLOOKUP("Service_Insecure_Match",'Scoring_Config'!$A:$A,'Scoring_Config'!$C:$C,5),0),"False,0")</f>
        <v>0</v>
      </c>
      <c r="AJ323" cm="1">
        <f t="array" ref="AJ323">IF(FALSE,"True," &amp; IF(_xlfn.XLOOKUP("Risky_Inbound",'Scoring_Config'!$A:$A,'Scoring_Config'!$D:$D,"Yes")="Yes",_xlfn.XLOOKUP("Risky_Inbound",'Scoring_Config'!$A:$A,'Scoring_Config'!$C:$C,50),0),"False,0")</f>
        <v>0</v>
      </c>
      <c r="AK323" cm="1">
        <f t="array" ref="AK323">IF(FALSE,"True," &amp; IF(_xlfn.XLOOKUP("Risky_Outbound",'Scoring_Config'!$A:$A,'Scoring_Config'!$D:$D,"Yes")="Yes",_xlfn.XLOOKUP("Risky_Outbound",'Scoring_Config'!$A:$A,'Scoring_Config'!$C:$C,25),0),"False,0")</f>
        <v>0</v>
      </c>
      <c r="AL323" t="s">
        <v>6700</v>
      </c>
      <c r="AM323" cm="1">
        <f t="array" ref="AM32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23" t="s">
        <v>6697</v>
      </c>
      <c r="AO323" t="s">
        <v>6697</v>
      </c>
      <c r="AP323" t="s">
        <v>6697</v>
      </c>
      <c r="AQ323" cm="1">
        <f t="array" ref="AQ323">IF(FALSE,"True," &amp; IF(_xlfn.XLOOKUP("Service_IsAny",'Scoring_Config'!$A:$A,'Scoring_Config'!$D:$D,"Yes")="Yes",_xlfn.XLOOKUP("Service_IsAny",'Scoring_Config'!$A:$A,'Scoring_Config'!$C:$C,0),0),"False,0")</f>
        <v>0</v>
      </c>
      <c r="AR323">
        <v>5</v>
      </c>
      <c r="AS323" cm="1">
        <f t="array" ref="AS323">IF(FALSE,"True," &amp; IF(_xlfn.XLOOKUP("Service_RangeGt1000",'Scoring_Config'!$A:$A,'Scoring_Config'!$D:$D,"Yes")="Yes",_xlfn.XLOOKUP("Service_RangeGt1000",'Scoring_Config'!$A:$A,'Scoring_Config'!$C:$C,0),0),"False,0")</f>
        <v>0</v>
      </c>
      <c r="AT323" cm="1">
        <f t="array" ref="AT323">IF(FALSE,"True," &amp; IF(_xlfn.XLOOKUP("App_IsAny",'Scoring_Config'!$A:$A,'Scoring_Config'!$D:$D,"Yes")="Yes",_xlfn.XLOOKUP("App_IsAny",'Scoring_Config'!$A:$A,'Scoring_Config'!$C:$C,0),0),"False,0")</f>
        <v>0</v>
      </c>
      <c r="AU323">
        <v>5</v>
      </c>
      <c r="AV323" cm="1">
        <f t="array" ref="AV323">IF(FALSE,"True," &amp; IF(_xlfn.XLOOKUP("App_RangeGt1000",'Scoring_Config'!$A:$A,'Scoring_Config'!$D:$D,"Yes")="Yes",_xlfn.XLOOKUP("App_RangeGt1000",'Scoring_Config'!$A:$A,'Scoring_Config'!$C:$C,0),0),"False,0")</f>
        <v>0</v>
      </c>
      <c r="AW323" cm="1">
        <f t="array" ref="AW323">IF(FALSE,"True," &amp; IF(_xlfn.XLOOKUP("Action_IsDenyOrDrop",'Scoring_Config'!$A:$A,'Scoring_Config'!$D:$D,"Yes")="Yes",_xlfn.XLOOKUP("Action_IsDenyOrDrop",'Scoring_Config'!$A:$A,'Scoring_Config'!$C:$C,0),0),"False,0")</f>
        <v>0</v>
      </c>
      <c r="AX323" cm="1">
        <f t="array" ref="AX323">IF(LEFT(AW323,4)="True",0,(IF(LEFT(Y323,4)="True",IF(_xlfn.XLOOKUP("Src_IsAny",'Scoring_Config'!$A:$A,'Scoring_Config'!$D:$D,"Yes")="Yes",_xlfn.XLOOKUP("Src_IsAny",'Scoring_Config'!$A:$A,'Scoring_Config'!$C:$C,10),0),0)+IF(LEFT(Z323,4)="True",IF(_xlfn.XLOOKUP("Src_CIDR_Le_16",'Scoring_Config'!$A:$A,'Scoring_Config'!$D:$D,"Yes")="Yes",_xlfn.XLOOKUP("Src_CIDR_Le_16",'Scoring_Config'!$A:$A,'Scoring_Config'!$C:$C,10),0),0)+IF(LEFT(AA323,4)="True",IF(_xlfn.XLOOKUP("Src_CIDR_17_22",'Scoring_Config'!$A:$A,'Scoring_Config'!$D:$D,"Yes")="Yes",_xlfn.XLOOKUP("Src_CIDR_17_22",'Scoring_Config'!$A:$A,'Scoring_Config'!$C:$C,5),0),0)+IF(LEFT(AB323,4)="True",IF(_xlfn.XLOOKUP("Dst_IsAny",'Scoring_Config'!$A:$A,'Scoring_Config'!$D:$D,"Yes")="Yes",_xlfn.XLOOKUP("Dst_IsAny",'Scoring_Config'!$A:$A,'Scoring_Config'!$C:$C,10),0),0)+IF(LEFT(AC323,4)="True",IF(_xlfn.XLOOKUP("Dst_CIDR_Le_16",'Scoring_Config'!$A:$A,'Scoring_Config'!$D:$D,"Yes")="Yes",_xlfn.XLOOKUP("Dst_CIDR_Le_16",'Scoring_Config'!$A:$A,'Scoring_Config'!$C:$C,10),0),0)+IF(LEFT(AD323,4)="True",IF(_xlfn.XLOOKUP("Dst_CIDR_17_22",'Scoring_Config'!$A:$A,'Scoring_Config'!$D:$D,"Yes")="Yes",_xlfn.XLOOKUP("Dst_CIDR_17_22",'Scoring_Config'!$A:$A,'Scoring_Config'!$C:$C,5),0),0)+IF(LEFT(AE323,4)="True",IF(_xlfn.XLOOKUP("SrcZone_IsAny",'Scoring_Config'!$A:$A,'Scoring_Config'!$D:$D,"Yes")="Yes",_xlfn.XLOOKUP("SrcZone_IsAny",'Scoring_Config'!$A:$A,'Scoring_Config'!$C:$C,10),0),0)+IF(LEFT(AF323,4)="True",IF(_xlfn.XLOOKUP("DstZone_IsAny",'Scoring_Config'!$A:$A,'Scoring_Config'!$D:$D,"Yes")="Yes",_xlfn.XLOOKUP("DstZone_IsAny",'Scoring_Config'!$A:$A,'Scoring_Config'!$C:$C,10),0),0)+IF(LEFT(AG323,4)="True",IF(_xlfn.XLOOKUP("Service_Any_OR_RangeGt1000",'Scoring_Config'!$A:$A,'Scoring_Config'!$D:$D,"Yes")="Yes",_xlfn.XLOOKUP("Service_Any_OR_RangeGt1000",'Scoring_Config'!$A:$A,'Scoring_Config'!$C:$C,10),0),0)+IF(LEFT(AH323,4)="True",IF(_xlfn.XLOOKUP("App_Any_OR_RangeGt1000",'Scoring_Config'!$A:$A,'Scoring_Config'!$D:$D,"Yes")="Yes",_xlfn.XLOOKUP("App_Any_OR_RangeGt1000",'Scoring_Config'!$A:$A,'Scoring_Config'!$C:$C,10),0),0)+IF(LEFT(AI323,4)="True",IF(_xlfn.XLOOKUP("Service_Insecure_Match",'Scoring_Config'!$A:$A,'Scoring_Config'!$D:$D,"Yes")="Yes",_xlfn.XLOOKUP("Service_Insecure_Match",'Scoring_Config'!$A:$A,'Scoring_Config'!$C:$C,5),0),0)+IF(LEFT(AJ323,4)="True",IF(_xlfn.XLOOKUP("Risky_Inbound",'Scoring_Config'!$A:$A,'Scoring_Config'!$D:$D,"Yes")="Yes",_xlfn.XLOOKUP("Risky_Inbound",'Scoring_Config'!$A:$A,'Scoring_Config'!$C:$C,50),0),0)+IF(LEFT(AK323,4)="True",IF(_xlfn.XLOOKUP("Risky_Outbound",'Scoring_Config'!$A:$A,'Scoring_Config'!$D:$D,"Yes")="Yes",_xlfn.XLOOKUP("Risky_Outbound",'Scoring_Config'!$A:$A,'Scoring_Config'!$C:$C,25),0),0)+IF(LEFT(AZ323,4)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323,FIND(",",AL323)+1,100)),0)+IF(LEFT(AM323,4)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323,FIND(",",AN323)+1,100)),0)+IF(_xlfn.XLOOKUP("Profile_Scoring",'Scoring_Config'!$A:$A,'Scoring_Config'!$D:$D,"Yes")="Yes",VALUE(MID(AO323,FIND(",",AO323)+1,100)),0)+IF(_xlfn.XLOOKUP("Options_Scoring",'Scoring_Config'!$A:$A,'Scoring_Config'!$D:$D,"Yes")="Yes",VALUE(MID(AP323,FIND(",",AP323)+1,100)),0)))</f>
        <v>0</v>
      </c>
      <c r="AY323" t="s">
        <v>6709</v>
      </c>
      <c r="AZ323" cm="1">
        <f t="array" ref="AZ323">IF(TRUE,"True," &amp; IF(_xlfn.XLOOKUP("Migrate_Insecure",'Scoring_Config'!$A:$A,'Scoring_Config'!$D:$D,"Yes")="Yes",_xlfn.XLOOKUP("Migrate_Insecure",'Scoring_Config'!$A:$A,'Scoring_Config'!$C:$C,10),0),"False,0")</f>
        <v>0</v>
      </c>
    </row>
    <row r="324" spans="1:52">
      <c r="A324" t="s">
        <v>1979</v>
      </c>
      <c r="B324" t="s">
        <v>2297</v>
      </c>
      <c r="C324" t="s">
        <v>3542</v>
      </c>
      <c r="D324" t="s">
        <v>3545</v>
      </c>
      <c r="E324" t="s">
        <v>3563</v>
      </c>
      <c r="F324" t="s">
        <v>3681</v>
      </c>
      <c r="G324" t="s">
        <v>241</v>
      </c>
      <c r="H324" t="s">
        <v>174</v>
      </c>
      <c r="I324" t="s">
        <v>3576</v>
      </c>
      <c r="J324" t="s">
        <v>244</v>
      </c>
      <c r="K324" t="s">
        <v>174</v>
      </c>
      <c r="L324" t="s">
        <v>1399</v>
      </c>
      <c r="M324" t="s">
        <v>1974</v>
      </c>
      <c r="N324" t="s">
        <v>4315</v>
      </c>
      <c r="O324" t="s">
        <v>4319</v>
      </c>
      <c r="P324" t="s">
        <v>4321</v>
      </c>
      <c r="Q324" t="s">
        <v>4547</v>
      </c>
      <c r="R324" t="s">
        <v>5442</v>
      </c>
      <c r="S324" t="s">
        <v>5502</v>
      </c>
      <c r="T324" t="s">
        <v>5671</v>
      </c>
      <c r="U324" t="s">
        <v>6128</v>
      </c>
      <c r="Y324" cm="1">
        <f t="array" ref="Y324">IF(FALSE,"True," &amp; IF(_xlfn.XLOOKUP("Src_IsAny",'Scoring_Config'!$A:$A,'Scoring_Config'!$D:$D,"Yes")="Yes",_xlfn.XLOOKUP("Src_IsAny",'Scoring_Config'!$A:$A,'Scoring_Config'!$C:$C,10),0),"False,0")</f>
        <v>0</v>
      </c>
      <c r="Z324" cm="1">
        <f t="array" ref="Z324">IF(FALSE,"True," &amp; IF(_xlfn.XLOOKUP("Src_CIDR_Le_16",'Scoring_Config'!$A:$A,'Scoring_Config'!$D:$D,"Yes")="Yes",_xlfn.XLOOKUP("Src_CIDR_Le_16",'Scoring_Config'!$A:$A,'Scoring_Config'!$C:$C,10),0),"False,0")</f>
        <v>0</v>
      </c>
      <c r="AA324" cm="1">
        <f t="array" ref="AA324">IF(FALSE,"True," &amp; IF(_xlfn.XLOOKUP("Src_CIDR_17_22",'Scoring_Config'!$A:$A,'Scoring_Config'!$D:$D,"Yes")="Yes",_xlfn.XLOOKUP("Src_CIDR_17_22",'Scoring_Config'!$A:$A,'Scoring_Config'!$C:$C,5),0),"False,0")</f>
        <v>0</v>
      </c>
      <c r="AB324" cm="1">
        <f t="array" ref="AB324">IF(FALSE,"True," &amp; IF(_xlfn.XLOOKUP("Dst_IsAny",'Scoring_Config'!$A:$A,'Scoring_Config'!$D:$D,"Yes")="Yes",_xlfn.XLOOKUP("Dst_IsAny",'Scoring_Config'!$A:$A,'Scoring_Config'!$C:$C,10),0),"False,0")</f>
        <v>0</v>
      </c>
      <c r="AC324" cm="1">
        <f t="array" ref="AC324">IF(FALSE,"True," &amp; IF(_xlfn.XLOOKUP("Dst_CIDR_Le_16",'Scoring_Config'!$A:$A,'Scoring_Config'!$D:$D,"Yes")="Yes",_xlfn.XLOOKUP("Dst_CIDR_Le_16",'Scoring_Config'!$A:$A,'Scoring_Config'!$C:$C,10),0),"False,0")</f>
        <v>0</v>
      </c>
      <c r="AD324" cm="1">
        <f t="array" ref="AD324">IF(FALSE,"True," &amp; IF(_xlfn.XLOOKUP("Dst_CIDR_17_22",'Scoring_Config'!$A:$A,'Scoring_Config'!$D:$D,"Yes")="Yes",_xlfn.XLOOKUP("Dst_CIDR_17_22",'Scoring_Config'!$A:$A,'Scoring_Config'!$C:$C,5),0),"False,0")</f>
        <v>0</v>
      </c>
      <c r="AE324" cm="1">
        <f t="array" ref="AE324">IF(FALSE,"True," &amp; IF(_xlfn.XLOOKUP("SrcZone_IsAny",'Scoring_Config'!$A:$A,'Scoring_Config'!$D:$D,"Yes")="Yes",_xlfn.XLOOKUP("SrcZone_IsAny",'Scoring_Config'!$A:$A,'Scoring_Config'!$C:$C,10),0),"False,0")</f>
        <v>0</v>
      </c>
      <c r="AF324" cm="1">
        <f t="array" ref="AF324">IF(FALSE,"True," &amp; IF(_xlfn.XLOOKUP("DstZone_IsAny",'Scoring_Config'!$A:$A,'Scoring_Config'!$D:$D,"Yes")="Yes",_xlfn.XLOOKUP("DstZone_IsAny",'Scoring_Config'!$A:$A,'Scoring_Config'!$C:$C,10),0),"False,0")</f>
        <v>0</v>
      </c>
      <c r="AG324" cm="1">
        <f t="array" ref="AG324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324" cm="1">
        <f t="array" ref="AH324">IF(TRUE,"True," &amp; IF(_xlfn.XLOOKUP("App_Any_OR_RangeGt1000",'Scoring_Config'!$A:$A,'Scoring_Config'!$D:$D,"Yes")="Yes",_xlfn.XLOOKUP("App_Any_OR_RangeGt1000",'Scoring_Config'!$A:$A,'Scoring_Config'!$C:$C,10),0),"False,0")</f>
        <v>0</v>
      </c>
      <c r="AI324" cm="1">
        <f t="array" ref="AI324">IF(TRUE,"True," &amp; IF(_xlfn.XLOOKUP("Service_Insecure_Match",'Scoring_Config'!$A:$A,'Scoring_Config'!$D:$D,"Yes")="Yes",_xlfn.XLOOKUP("Service_Insecure_Match",'Scoring_Config'!$A:$A,'Scoring_Config'!$C:$C,5),0),"False,0")</f>
        <v>0</v>
      </c>
      <c r="AJ324" cm="1">
        <f t="array" ref="AJ324">IF(FALSE,"True," &amp; IF(_xlfn.XLOOKUP("Risky_Inbound",'Scoring_Config'!$A:$A,'Scoring_Config'!$D:$D,"Yes")="Yes",_xlfn.XLOOKUP("Risky_Inbound",'Scoring_Config'!$A:$A,'Scoring_Config'!$C:$C,50),0),"False,0")</f>
        <v>0</v>
      </c>
      <c r="AK324" cm="1">
        <f t="array" ref="AK324">IF(FALSE,"True," &amp; IF(_xlfn.XLOOKUP("Risky_Outbound",'Scoring_Config'!$A:$A,'Scoring_Config'!$D:$D,"Yes")="Yes",_xlfn.XLOOKUP("Risky_Outbound",'Scoring_Config'!$A:$A,'Scoring_Config'!$C:$C,25),0),"False,0")</f>
        <v>0</v>
      </c>
      <c r="AL324" t="s">
        <v>6700</v>
      </c>
      <c r="AM324" cm="1">
        <f t="array" ref="AM32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24" t="s">
        <v>6697</v>
      </c>
      <c r="AO324" t="s">
        <v>6697</v>
      </c>
      <c r="AP324" t="s">
        <v>6697</v>
      </c>
      <c r="AQ324" cm="1">
        <f t="array" ref="AQ324">IF(FALSE,"True," &amp; IF(_xlfn.XLOOKUP("Service_IsAny",'Scoring_Config'!$A:$A,'Scoring_Config'!$D:$D,"Yes")="Yes",_xlfn.XLOOKUP("Service_IsAny",'Scoring_Config'!$A:$A,'Scoring_Config'!$C:$C,0),0),"False,0")</f>
        <v>0</v>
      </c>
      <c r="AR324">
        <v>2508</v>
      </c>
      <c r="AS324" cm="1">
        <f t="array" ref="AS324">IF(TRUE,"True," &amp; IF(_xlfn.XLOOKUP("Service_RangeGt1000",'Scoring_Config'!$A:$A,'Scoring_Config'!$D:$D,"Yes")="Yes",_xlfn.XLOOKUP("Service_RangeGt1000",'Scoring_Config'!$A:$A,'Scoring_Config'!$C:$C,0),0),"False,0")</f>
        <v>0</v>
      </c>
      <c r="AT324" cm="1">
        <f t="array" ref="AT324">IF(TRUE,"True," &amp; IF(_xlfn.XLOOKUP("App_IsAny",'Scoring_Config'!$A:$A,'Scoring_Config'!$D:$D,"Yes")="Yes",_xlfn.XLOOKUP("App_IsAny",'Scoring_Config'!$A:$A,'Scoring_Config'!$C:$C,0),0),"False,0")</f>
        <v>0</v>
      </c>
      <c r="AU324">
        <v>65535</v>
      </c>
      <c r="AV324" cm="1">
        <f t="array" ref="AV324">IF(TRUE,"True," &amp; IF(_xlfn.XLOOKUP("App_RangeGt1000",'Scoring_Config'!$A:$A,'Scoring_Config'!$D:$D,"Yes")="Yes",_xlfn.XLOOKUP("App_RangeGt1000",'Scoring_Config'!$A:$A,'Scoring_Config'!$C:$C,0),0),"False,0")</f>
        <v>0</v>
      </c>
      <c r="AW324" cm="1">
        <f t="array" ref="AW324">IF(FALSE,"True," &amp; IF(_xlfn.XLOOKUP("Action_IsDenyOrDrop",'Scoring_Config'!$A:$A,'Scoring_Config'!$D:$D,"Yes")="Yes",_xlfn.XLOOKUP("Action_IsDenyOrDrop",'Scoring_Config'!$A:$A,'Scoring_Config'!$C:$C,0),0),"False,0")</f>
        <v>0</v>
      </c>
      <c r="AX324" cm="1">
        <f t="array" ref="AX324">IF(LEFT(AW324,4)="True",0,(IF(LEFT(Y324,4)="True",IF(_xlfn.XLOOKUP("Src_IsAny",'Scoring_Config'!$A:$A,'Scoring_Config'!$D:$D,"Yes")="Yes",_xlfn.XLOOKUP("Src_IsAny",'Scoring_Config'!$A:$A,'Scoring_Config'!$C:$C,10),0),0)+IF(LEFT(Z324,4)="True",IF(_xlfn.XLOOKUP("Src_CIDR_Le_16",'Scoring_Config'!$A:$A,'Scoring_Config'!$D:$D,"Yes")="Yes",_xlfn.XLOOKUP("Src_CIDR_Le_16",'Scoring_Config'!$A:$A,'Scoring_Config'!$C:$C,10),0),0)+IF(LEFT(AA324,4)="True",IF(_xlfn.XLOOKUP("Src_CIDR_17_22",'Scoring_Config'!$A:$A,'Scoring_Config'!$D:$D,"Yes")="Yes",_xlfn.XLOOKUP("Src_CIDR_17_22",'Scoring_Config'!$A:$A,'Scoring_Config'!$C:$C,5),0),0)+IF(LEFT(AB324,4)="True",IF(_xlfn.XLOOKUP("Dst_IsAny",'Scoring_Config'!$A:$A,'Scoring_Config'!$D:$D,"Yes")="Yes",_xlfn.XLOOKUP("Dst_IsAny",'Scoring_Config'!$A:$A,'Scoring_Config'!$C:$C,10),0),0)+IF(LEFT(AC324,4)="True",IF(_xlfn.XLOOKUP("Dst_CIDR_Le_16",'Scoring_Config'!$A:$A,'Scoring_Config'!$D:$D,"Yes")="Yes",_xlfn.XLOOKUP("Dst_CIDR_Le_16",'Scoring_Config'!$A:$A,'Scoring_Config'!$C:$C,10),0),0)+IF(LEFT(AD324,4)="True",IF(_xlfn.XLOOKUP("Dst_CIDR_17_22",'Scoring_Config'!$A:$A,'Scoring_Config'!$D:$D,"Yes")="Yes",_xlfn.XLOOKUP("Dst_CIDR_17_22",'Scoring_Config'!$A:$A,'Scoring_Config'!$C:$C,5),0),0)+IF(LEFT(AE324,4)="True",IF(_xlfn.XLOOKUP("SrcZone_IsAny",'Scoring_Config'!$A:$A,'Scoring_Config'!$D:$D,"Yes")="Yes",_xlfn.XLOOKUP("SrcZone_IsAny",'Scoring_Config'!$A:$A,'Scoring_Config'!$C:$C,10),0),0)+IF(LEFT(AF324,4)="True",IF(_xlfn.XLOOKUP("DstZone_IsAny",'Scoring_Config'!$A:$A,'Scoring_Config'!$D:$D,"Yes")="Yes",_xlfn.XLOOKUP("DstZone_IsAny",'Scoring_Config'!$A:$A,'Scoring_Config'!$C:$C,10),0),0)+IF(LEFT(AG324,4)="True",IF(_xlfn.XLOOKUP("Service_Any_OR_RangeGt1000",'Scoring_Config'!$A:$A,'Scoring_Config'!$D:$D,"Yes")="Yes",_xlfn.XLOOKUP("Service_Any_OR_RangeGt1000",'Scoring_Config'!$A:$A,'Scoring_Config'!$C:$C,10),0),0)+IF(LEFT(AH324,4)="True",IF(_xlfn.XLOOKUP("App_Any_OR_RangeGt1000",'Scoring_Config'!$A:$A,'Scoring_Config'!$D:$D,"Yes")="Yes",_xlfn.XLOOKUP("App_Any_OR_RangeGt1000",'Scoring_Config'!$A:$A,'Scoring_Config'!$C:$C,10),0),0)+IF(LEFT(AI324,4)="True",IF(_xlfn.XLOOKUP("Service_Insecure_Match",'Scoring_Config'!$A:$A,'Scoring_Config'!$D:$D,"Yes")="Yes",_xlfn.XLOOKUP("Service_Insecure_Match",'Scoring_Config'!$A:$A,'Scoring_Config'!$C:$C,5),0),0)+IF(LEFT(AJ324,4)="True",IF(_xlfn.XLOOKUP("Risky_Inbound",'Scoring_Config'!$A:$A,'Scoring_Config'!$D:$D,"Yes")="Yes",_xlfn.XLOOKUP("Risky_Inbound",'Scoring_Config'!$A:$A,'Scoring_Config'!$C:$C,50),0),0)+IF(LEFT(AK324,4)="True",IF(_xlfn.XLOOKUP("Risky_Outbound",'Scoring_Config'!$A:$A,'Scoring_Config'!$D:$D,"Yes")="Yes",_xlfn.XLOOKUP("Risky_Outbound",'Scoring_Config'!$A:$A,'Scoring_Config'!$C:$C,25),0),0)+IF(LEFT(AZ324,4)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324,FIND(",",AL324)+1,100)),0)+IF(LEFT(AM324,4)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324,FIND(",",AN324)+1,100)),0)+IF(_xlfn.XLOOKUP("Profile_Scoring",'Scoring_Config'!$A:$A,'Scoring_Config'!$D:$D,"Yes")="Yes",VALUE(MID(AO324,FIND(",",AO324)+1,100)),0)+IF(_xlfn.XLOOKUP("Options_Scoring",'Scoring_Config'!$A:$A,'Scoring_Config'!$D:$D,"Yes")="Yes",VALUE(MID(AP324,FIND(",",AP324)+1,100)),0)))</f>
        <v>0</v>
      </c>
      <c r="AY324" t="s">
        <v>6704</v>
      </c>
      <c r="AZ324" cm="1">
        <f t="array" ref="AZ324">IF(TRUE,"True," &amp; IF(_xlfn.XLOOKUP("Migrate_Insecure",'Scoring_Config'!$A:$A,'Scoring_Config'!$D:$D,"Yes")="Yes",_xlfn.XLOOKUP("Migrate_Insecure",'Scoring_Config'!$A:$A,'Scoring_Config'!$C:$C,10),0),"False,0")</f>
        <v>0</v>
      </c>
    </row>
    <row r="325" spans="1:52">
      <c r="A325" t="s">
        <v>1979</v>
      </c>
      <c r="B325" t="s">
        <v>2298</v>
      </c>
      <c r="C325" t="s">
        <v>3542</v>
      </c>
      <c r="D325" t="s">
        <v>3545</v>
      </c>
      <c r="E325" t="s">
        <v>3563</v>
      </c>
      <c r="F325" t="s">
        <v>3682</v>
      </c>
      <c r="G325" t="s">
        <v>245</v>
      </c>
      <c r="H325" t="s">
        <v>174</v>
      </c>
      <c r="I325" t="s">
        <v>4133</v>
      </c>
      <c r="J325" t="s">
        <v>937</v>
      </c>
      <c r="K325" t="s">
        <v>1772</v>
      </c>
      <c r="L325" t="s">
        <v>1327</v>
      </c>
      <c r="M325" t="s">
        <v>1974</v>
      </c>
      <c r="N325" t="s">
        <v>4315</v>
      </c>
      <c r="O325" t="s">
        <v>4319</v>
      </c>
      <c r="P325" t="s">
        <v>4323</v>
      </c>
      <c r="Q325" t="s">
        <v>4548</v>
      </c>
      <c r="R325" t="s">
        <v>5439</v>
      </c>
      <c r="S325" t="s">
        <v>4324</v>
      </c>
      <c r="T325" t="s">
        <v>5642</v>
      </c>
      <c r="U325" t="s">
        <v>6129</v>
      </c>
      <c r="Y325" cm="1">
        <f t="array" ref="Y325">IF(FALSE,"True," &amp; IF(_xlfn.XLOOKUP("Src_IsAny",'Scoring_Config'!$A:$A,'Scoring_Config'!$D:$D,"Yes")="Yes",_xlfn.XLOOKUP("Src_IsAny",'Scoring_Config'!$A:$A,'Scoring_Config'!$C:$C,10),0),"False,0")</f>
        <v>0</v>
      </c>
      <c r="Z325" cm="1">
        <f t="array" ref="Z325">IF(FALSE,"True," &amp; IF(_xlfn.XLOOKUP("Src_CIDR_Le_16",'Scoring_Config'!$A:$A,'Scoring_Config'!$D:$D,"Yes")="Yes",_xlfn.XLOOKUP("Src_CIDR_Le_16",'Scoring_Config'!$A:$A,'Scoring_Config'!$C:$C,10),0),"False,0")</f>
        <v>0</v>
      </c>
      <c r="AA325" cm="1">
        <f t="array" ref="AA325">IF(FALSE,"True," &amp; IF(_xlfn.XLOOKUP("Src_CIDR_17_22",'Scoring_Config'!$A:$A,'Scoring_Config'!$D:$D,"Yes")="Yes",_xlfn.XLOOKUP("Src_CIDR_17_22",'Scoring_Config'!$A:$A,'Scoring_Config'!$C:$C,5),0),"False,0")</f>
        <v>0</v>
      </c>
      <c r="AB325" cm="1">
        <f t="array" ref="AB325">IF(FALSE,"True," &amp; IF(_xlfn.XLOOKUP("Dst_IsAny",'Scoring_Config'!$A:$A,'Scoring_Config'!$D:$D,"Yes")="Yes",_xlfn.XLOOKUP("Dst_IsAny",'Scoring_Config'!$A:$A,'Scoring_Config'!$C:$C,10),0),"False,0")</f>
        <v>0</v>
      </c>
      <c r="AC325" cm="1">
        <f t="array" ref="AC325">IF(FALSE,"True," &amp; IF(_xlfn.XLOOKUP("Dst_CIDR_Le_16",'Scoring_Config'!$A:$A,'Scoring_Config'!$D:$D,"Yes")="Yes",_xlfn.XLOOKUP("Dst_CIDR_Le_16",'Scoring_Config'!$A:$A,'Scoring_Config'!$C:$C,10),0),"False,0")</f>
        <v>0</v>
      </c>
      <c r="AD325" cm="1">
        <f t="array" ref="AD325">IF(FALSE,"True," &amp; IF(_xlfn.XLOOKUP("Dst_CIDR_17_22",'Scoring_Config'!$A:$A,'Scoring_Config'!$D:$D,"Yes")="Yes",_xlfn.XLOOKUP("Dst_CIDR_17_22",'Scoring_Config'!$A:$A,'Scoring_Config'!$C:$C,5),0),"False,0")</f>
        <v>0</v>
      </c>
      <c r="AE325" cm="1">
        <f t="array" ref="AE325">IF(FALSE,"True," &amp; IF(_xlfn.XLOOKUP("SrcZone_IsAny",'Scoring_Config'!$A:$A,'Scoring_Config'!$D:$D,"Yes")="Yes",_xlfn.XLOOKUP("SrcZone_IsAny",'Scoring_Config'!$A:$A,'Scoring_Config'!$C:$C,10),0),"False,0")</f>
        <v>0</v>
      </c>
      <c r="AF325" cm="1">
        <f t="array" ref="AF325">IF(FALSE,"True," &amp; IF(_xlfn.XLOOKUP("DstZone_IsAny",'Scoring_Config'!$A:$A,'Scoring_Config'!$D:$D,"Yes")="Yes",_xlfn.XLOOKUP("DstZone_IsAny",'Scoring_Config'!$A:$A,'Scoring_Config'!$C:$C,10),0),"False,0")</f>
        <v>0</v>
      </c>
      <c r="AG325" cm="1">
        <f t="array" ref="AG32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25" cm="1">
        <f t="array" ref="AH325">IF(FALSE,"True," &amp; IF(_xlfn.XLOOKUP("App_Any_OR_RangeGt1000",'Scoring_Config'!$A:$A,'Scoring_Config'!$D:$D,"Yes")="Yes",_xlfn.XLOOKUP("App_Any_OR_RangeGt1000",'Scoring_Config'!$A:$A,'Scoring_Config'!$C:$C,10),0),"False,0")</f>
        <v>0</v>
      </c>
      <c r="AI325" cm="1">
        <f t="array" ref="AI325">IF(FALSE,"True," &amp; IF(_xlfn.XLOOKUP("Service_Insecure_Match",'Scoring_Config'!$A:$A,'Scoring_Config'!$D:$D,"Yes")="Yes",_xlfn.XLOOKUP("Service_Insecure_Match",'Scoring_Config'!$A:$A,'Scoring_Config'!$C:$C,5),0),"False,0")</f>
        <v>0</v>
      </c>
      <c r="AJ325" cm="1">
        <f t="array" ref="AJ325">IF(FALSE,"True," &amp; IF(_xlfn.XLOOKUP("Risky_Inbound",'Scoring_Config'!$A:$A,'Scoring_Config'!$D:$D,"Yes")="Yes",_xlfn.XLOOKUP("Risky_Inbound",'Scoring_Config'!$A:$A,'Scoring_Config'!$C:$C,50),0),"False,0")</f>
        <v>0</v>
      </c>
      <c r="AK325" cm="1">
        <f t="array" ref="AK325">IF(FALSE,"True," &amp; IF(_xlfn.XLOOKUP("Risky_Outbound",'Scoring_Config'!$A:$A,'Scoring_Config'!$D:$D,"Yes")="Yes",_xlfn.XLOOKUP("Risky_Outbound",'Scoring_Config'!$A:$A,'Scoring_Config'!$C:$C,25),0),"False,0")</f>
        <v>0</v>
      </c>
      <c r="AL325" t="s">
        <v>6699</v>
      </c>
      <c r="AM325" cm="1">
        <f t="array" ref="AM32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25" t="s">
        <v>6697</v>
      </c>
      <c r="AO325" t="s">
        <v>6697</v>
      </c>
      <c r="AP325" t="s">
        <v>6697</v>
      </c>
      <c r="AQ325" cm="1">
        <f t="array" ref="AQ325">IF(FALSE,"True," &amp; IF(_xlfn.XLOOKUP("Service_IsAny",'Scoring_Config'!$A:$A,'Scoring_Config'!$D:$D,"Yes")="Yes",_xlfn.XLOOKUP("Service_IsAny",'Scoring_Config'!$A:$A,'Scoring_Config'!$C:$C,0),0),"False,0")</f>
        <v>0</v>
      </c>
      <c r="AR325">
        <v>0</v>
      </c>
      <c r="AS325" cm="1">
        <f t="array" ref="AS325">IF(FALSE,"True," &amp; IF(_xlfn.XLOOKUP("Service_RangeGt1000",'Scoring_Config'!$A:$A,'Scoring_Config'!$D:$D,"Yes")="Yes",_xlfn.XLOOKUP("Service_RangeGt1000",'Scoring_Config'!$A:$A,'Scoring_Config'!$C:$C,0),0),"False,0")</f>
        <v>0</v>
      </c>
      <c r="AT325" cm="1">
        <f t="array" ref="AT325">IF(FALSE,"True," &amp; IF(_xlfn.XLOOKUP("App_IsAny",'Scoring_Config'!$A:$A,'Scoring_Config'!$D:$D,"Yes")="Yes",_xlfn.XLOOKUP("App_IsAny",'Scoring_Config'!$A:$A,'Scoring_Config'!$C:$C,0),0),"False,0")</f>
        <v>0</v>
      </c>
      <c r="AU325">
        <v>3</v>
      </c>
      <c r="AV325" cm="1">
        <f t="array" ref="AV325">IF(FALSE,"True," &amp; IF(_xlfn.XLOOKUP("App_RangeGt1000",'Scoring_Config'!$A:$A,'Scoring_Config'!$D:$D,"Yes")="Yes",_xlfn.XLOOKUP("App_RangeGt1000",'Scoring_Config'!$A:$A,'Scoring_Config'!$C:$C,0),0),"False,0")</f>
        <v>0</v>
      </c>
      <c r="AW325" cm="1">
        <f t="array" ref="AW325">IF(FALSE,"True," &amp; IF(_xlfn.XLOOKUP("Action_IsDenyOrDrop",'Scoring_Config'!$A:$A,'Scoring_Config'!$D:$D,"Yes")="Yes",_xlfn.XLOOKUP("Action_IsDenyOrDrop",'Scoring_Config'!$A:$A,'Scoring_Config'!$C:$C,0),0),"False,0")</f>
        <v>0</v>
      </c>
      <c r="AX325" cm="1">
        <f t="array" ref="AX325">IF(LEFT(AW325,4)="True",0,(IF(LEFT(Y325,4)="True",IF(_xlfn.XLOOKUP("Src_IsAny",'Scoring_Config'!$A:$A,'Scoring_Config'!$D:$D,"Yes")="Yes",_xlfn.XLOOKUP("Src_IsAny",'Scoring_Config'!$A:$A,'Scoring_Config'!$C:$C,10),0),0)+IF(LEFT(Z325,4)="True",IF(_xlfn.XLOOKUP("Src_CIDR_Le_16",'Scoring_Config'!$A:$A,'Scoring_Config'!$D:$D,"Yes")="Yes",_xlfn.XLOOKUP("Src_CIDR_Le_16",'Scoring_Config'!$A:$A,'Scoring_Config'!$C:$C,10),0),0)+IF(LEFT(AA325,4)="True",IF(_xlfn.XLOOKUP("Src_CIDR_17_22",'Scoring_Config'!$A:$A,'Scoring_Config'!$D:$D,"Yes")="Yes",_xlfn.XLOOKUP("Src_CIDR_17_22",'Scoring_Config'!$A:$A,'Scoring_Config'!$C:$C,5),0),0)+IF(LEFT(AB325,4)="True",IF(_xlfn.XLOOKUP("Dst_IsAny",'Scoring_Config'!$A:$A,'Scoring_Config'!$D:$D,"Yes")="Yes",_xlfn.XLOOKUP("Dst_IsAny",'Scoring_Config'!$A:$A,'Scoring_Config'!$C:$C,10),0),0)+IF(LEFT(AC325,4)="True",IF(_xlfn.XLOOKUP("Dst_CIDR_Le_16",'Scoring_Config'!$A:$A,'Scoring_Config'!$D:$D,"Yes")="Yes",_xlfn.XLOOKUP("Dst_CIDR_Le_16",'Scoring_Config'!$A:$A,'Scoring_Config'!$C:$C,10),0),0)+IF(LEFT(AD325,4)="True",IF(_xlfn.XLOOKUP("Dst_CIDR_17_22",'Scoring_Config'!$A:$A,'Scoring_Config'!$D:$D,"Yes")="Yes",_xlfn.XLOOKUP("Dst_CIDR_17_22",'Scoring_Config'!$A:$A,'Scoring_Config'!$C:$C,5),0),0)+IF(LEFT(AE325,4)="True",IF(_xlfn.XLOOKUP("SrcZone_IsAny",'Scoring_Config'!$A:$A,'Scoring_Config'!$D:$D,"Yes")="Yes",_xlfn.XLOOKUP("SrcZone_IsAny",'Scoring_Config'!$A:$A,'Scoring_Config'!$C:$C,10),0),0)+IF(LEFT(AF325,4)="True",IF(_xlfn.XLOOKUP("DstZone_IsAny",'Scoring_Config'!$A:$A,'Scoring_Config'!$D:$D,"Yes")="Yes",_xlfn.XLOOKUP("DstZone_IsAny",'Scoring_Config'!$A:$A,'Scoring_Config'!$C:$C,10),0),0)+IF(LEFT(AG325,4)="True",IF(_xlfn.XLOOKUP("Service_Any_OR_RangeGt1000",'Scoring_Config'!$A:$A,'Scoring_Config'!$D:$D,"Yes")="Yes",_xlfn.XLOOKUP("Service_Any_OR_RangeGt1000",'Scoring_Config'!$A:$A,'Scoring_Config'!$C:$C,10),0),0)+IF(LEFT(AH325,4)="True",IF(_xlfn.XLOOKUP("App_Any_OR_RangeGt1000",'Scoring_Config'!$A:$A,'Scoring_Config'!$D:$D,"Yes")="Yes",_xlfn.XLOOKUP("App_Any_OR_RangeGt1000",'Scoring_Config'!$A:$A,'Scoring_Config'!$C:$C,10),0),0)+IF(LEFT(AI325,4)="True",IF(_xlfn.XLOOKUP("Service_Insecure_Match",'Scoring_Config'!$A:$A,'Scoring_Config'!$D:$D,"Yes")="Yes",_xlfn.XLOOKUP("Service_Insecure_Match",'Scoring_Config'!$A:$A,'Scoring_Config'!$C:$C,5),0),0)+IF(LEFT(AJ325,4)="True",IF(_xlfn.XLOOKUP("Risky_Inbound",'Scoring_Config'!$A:$A,'Scoring_Config'!$D:$D,"Yes")="Yes",_xlfn.XLOOKUP("Risky_Inbound",'Scoring_Config'!$A:$A,'Scoring_Config'!$C:$C,50),0),0)+IF(LEFT(AK325,4)="True",IF(_xlfn.XLOOKUP("Risky_Outbound",'Scoring_Config'!$A:$A,'Scoring_Config'!$D:$D,"Yes")="Yes",_xlfn.XLOOKUP("Risky_Outbound",'Scoring_Config'!$A:$A,'Scoring_Config'!$C:$C,25),0),0)+IF(LEFT(AZ325,4)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325,FIND(",",AL325)+1,100)),0)+IF(LEFT(AM325,4)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325,FIND(",",AN325)+1,100)),0)+IF(_xlfn.XLOOKUP("Profile_Scoring",'Scoring_Config'!$A:$A,'Scoring_Config'!$D:$D,"Yes")="Yes",VALUE(MID(AO325,FIND(",",AO325)+1,100)),0)+IF(_xlfn.XLOOKUP("Options_Scoring",'Scoring_Config'!$A:$A,'Scoring_Config'!$D:$D,"Yes")="Yes",VALUE(MID(AP325,FIND(",",AP325)+1,100)),0)))</f>
        <v>0</v>
      </c>
      <c r="AZ325" cm="1">
        <f t="array" ref="AZ325">IF(FALSE,"True," &amp; IF(_xlfn.XLOOKUP("Migrate_Insecure",'Scoring_Config'!$A:$A,'Scoring_Config'!$D:$D,"Yes")="Yes",_xlfn.XLOOKUP("Migrate_Insecure",'Scoring_Config'!$A:$A,'Scoring_Config'!$C:$C,10),0),"False,0")</f>
        <v>0</v>
      </c>
    </row>
    <row r="326" spans="1:52">
      <c r="A326" t="s">
        <v>1979</v>
      </c>
      <c r="B326" t="s">
        <v>2299</v>
      </c>
      <c r="C326" t="s">
        <v>3542</v>
      </c>
      <c r="D326" t="s">
        <v>3545</v>
      </c>
      <c r="E326" t="s">
        <v>3563</v>
      </c>
      <c r="F326" t="s">
        <v>3681</v>
      </c>
      <c r="G326" t="s">
        <v>241</v>
      </c>
      <c r="H326" t="s">
        <v>174</v>
      </c>
      <c r="I326" t="s">
        <v>4132</v>
      </c>
      <c r="J326" t="s">
        <v>404</v>
      </c>
      <c r="K326" t="s">
        <v>1771</v>
      </c>
      <c r="L326" t="s">
        <v>1327</v>
      </c>
      <c r="M326" t="s">
        <v>1974</v>
      </c>
      <c r="N326" t="s">
        <v>4315</v>
      </c>
      <c r="O326" t="s">
        <v>4319</v>
      </c>
      <c r="P326" t="s">
        <v>4323</v>
      </c>
      <c r="Q326" t="s">
        <v>4549</v>
      </c>
      <c r="R326" t="s">
        <v>5439</v>
      </c>
      <c r="S326" t="s">
        <v>4324</v>
      </c>
      <c r="T326" t="s">
        <v>5642</v>
      </c>
      <c r="U326" t="s">
        <v>5955</v>
      </c>
      <c r="Y326" cm="1">
        <f t="array" ref="Y326">IF(FALSE,"True," &amp; IF(_xlfn.XLOOKUP("Src_IsAny",'Scoring_Config'!$A:$A,'Scoring_Config'!$D:$D,"Yes")="Yes",_xlfn.XLOOKUP("Src_IsAny",'Scoring_Config'!$A:$A,'Scoring_Config'!$C:$C,10),0),"False,0")</f>
        <v>0</v>
      </c>
      <c r="Z326" cm="1">
        <f t="array" ref="Z326">IF(FALSE,"True," &amp; IF(_xlfn.XLOOKUP("Src_CIDR_Le_16",'Scoring_Config'!$A:$A,'Scoring_Config'!$D:$D,"Yes")="Yes",_xlfn.XLOOKUP("Src_CIDR_Le_16",'Scoring_Config'!$A:$A,'Scoring_Config'!$C:$C,10),0),"False,0")</f>
        <v>0</v>
      </c>
      <c r="AA326" cm="1">
        <f t="array" ref="AA326">IF(FALSE,"True," &amp; IF(_xlfn.XLOOKUP("Src_CIDR_17_22",'Scoring_Config'!$A:$A,'Scoring_Config'!$D:$D,"Yes")="Yes",_xlfn.XLOOKUP("Src_CIDR_17_22",'Scoring_Config'!$A:$A,'Scoring_Config'!$C:$C,5),0),"False,0")</f>
        <v>0</v>
      </c>
      <c r="AB326" cm="1">
        <f t="array" ref="AB326">IF(FALSE,"True," &amp; IF(_xlfn.XLOOKUP("Dst_IsAny",'Scoring_Config'!$A:$A,'Scoring_Config'!$D:$D,"Yes")="Yes",_xlfn.XLOOKUP("Dst_IsAny",'Scoring_Config'!$A:$A,'Scoring_Config'!$C:$C,10),0),"False,0")</f>
        <v>0</v>
      </c>
      <c r="AC326" cm="1">
        <f t="array" ref="AC326">IF(FALSE,"True," &amp; IF(_xlfn.XLOOKUP("Dst_CIDR_Le_16",'Scoring_Config'!$A:$A,'Scoring_Config'!$D:$D,"Yes")="Yes",_xlfn.XLOOKUP("Dst_CIDR_Le_16",'Scoring_Config'!$A:$A,'Scoring_Config'!$C:$C,10),0),"False,0")</f>
        <v>0</v>
      </c>
      <c r="AD326" cm="1">
        <f t="array" ref="AD326">IF(FALSE,"True," &amp; IF(_xlfn.XLOOKUP("Dst_CIDR_17_22",'Scoring_Config'!$A:$A,'Scoring_Config'!$D:$D,"Yes")="Yes",_xlfn.XLOOKUP("Dst_CIDR_17_22",'Scoring_Config'!$A:$A,'Scoring_Config'!$C:$C,5),0),"False,0")</f>
        <v>0</v>
      </c>
      <c r="AE326" cm="1">
        <f t="array" ref="AE326">IF(FALSE,"True," &amp; IF(_xlfn.XLOOKUP("SrcZone_IsAny",'Scoring_Config'!$A:$A,'Scoring_Config'!$D:$D,"Yes")="Yes",_xlfn.XLOOKUP("SrcZone_IsAny",'Scoring_Config'!$A:$A,'Scoring_Config'!$C:$C,10),0),"False,0")</f>
        <v>0</v>
      </c>
      <c r="AF326" cm="1">
        <f t="array" ref="AF326">IF(FALSE,"True," &amp; IF(_xlfn.XLOOKUP("DstZone_IsAny",'Scoring_Config'!$A:$A,'Scoring_Config'!$D:$D,"Yes")="Yes",_xlfn.XLOOKUP("DstZone_IsAny",'Scoring_Config'!$A:$A,'Scoring_Config'!$C:$C,10),0),"False,0")</f>
        <v>0</v>
      </c>
      <c r="AG326" cm="1">
        <f t="array" ref="AG32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26" cm="1">
        <f t="array" ref="AH326">IF(FALSE,"True," &amp; IF(_xlfn.XLOOKUP("App_Any_OR_RangeGt1000",'Scoring_Config'!$A:$A,'Scoring_Config'!$D:$D,"Yes")="Yes",_xlfn.XLOOKUP("App_Any_OR_RangeGt1000",'Scoring_Config'!$A:$A,'Scoring_Config'!$C:$C,10),0),"False,0")</f>
        <v>0</v>
      </c>
      <c r="AI326" cm="1">
        <f t="array" ref="AI326">IF(FALSE,"True," &amp; IF(_xlfn.XLOOKUP("Service_Insecure_Match",'Scoring_Config'!$A:$A,'Scoring_Config'!$D:$D,"Yes")="Yes",_xlfn.XLOOKUP("Service_Insecure_Match",'Scoring_Config'!$A:$A,'Scoring_Config'!$C:$C,5),0),"False,0")</f>
        <v>0</v>
      </c>
      <c r="AJ326" cm="1">
        <f t="array" ref="AJ326">IF(FALSE,"True," &amp; IF(_xlfn.XLOOKUP("Risky_Inbound",'Scoring_Config'!$A:$A,'Scoring_Config'!$D:$D,"Yes")="Yes",_xlfn.XLOOKUP("Risky_Inbound",'Scoring_Config'!$A:$A,'Scoring_Config'!$C:$C,50),0),"False,0")</f>
        <v>0</v>
      </c>
      <c r="AK326" cm="1">
        <f t="array" ref="AK326">IF(FALSE,"True," &amp; IF(_xlfn.XLOOKUP("Risky_Outbound",'Scoring_Config'!$A:$A,'Scoring_Config'!$D:$D,"Yes")="Yes",_xlfn.XLOOKUP("Risky_Outbound",'Scoring_Config'!$A:$A,'Scoring_Config'!$C:$C,25),0),"False,0")</f>
        <v>0</v>
      </c>
      <c r="AL326" t="s">
        <v>6699</v>
      </c>
      <c r="AM326" cm="1">
        <f t="array" ref="AM32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26" t="s">
        <v>6697</v>
      </c>
      <c r="AO326" t="s">
        <v>6697</v>
      </c>
      <c r="AP326" t="s">
        <v>6697</v>
      </c>
      <c r="AQ326" cm="1">
        <f t="array" ref="AQ326">IF(FALSE,"True," &amp; IF(_xlfn.XLOOKUP("Service_IsAny",'Scoring_Config'!$A:$A,'Scoring_Config'!$D:$D,"Yes")="Yes",_xlfn.XLOOKUP("Service_IsAny",'Scoring_Config'!$A:$A,'Scoring_Config'!$C:$C,0),0),"False,0")</f>
        <v>0</v>
      </c>
      <c r="AR326">
        <v>0</v>
      </c>
      <c r="AS326" cm="1">
        <f t="array" ref="AS326">IF(FALSE,"True," &amp; IF(_xlfn.XLOOKUP("Service_RangeGt1000",'Scoring_Config'!$A:$A,'Scoring_Config'!$D:$D,"Yes")="Yes",_xlfn.XLOOKUP("Service_RangeGt1000",'Scoring_Config'!$A:$A,'Scoring_Config'!$C:$C,0),0),"False,0")</f>
        <v>0</v>
      </c>
      <c r="AT326" cm="1">
        <f t="array" ref="AT326">IF(FALSE,"True," &amp; IF(_xlfn.XLOOKUP("App_IsAny",'Scoring_Config'!$A:$A,'Scoring_Config'!$D:$D,"Yes")="Yes",_xlfn.XLOOKUP("App_IsAny",'Scoring_Config'!$A:$A,'Scoring_Config'!$C:$C,0),0),"False,0")</f>
        <v>0</v>
      </c>
      <c r="AU326">
        <v>5</v>
      </c>
      <c r="AV326" cm="1">
        <f t="array" ref="AV326">IF(FALSE,"True," &amp; IF(_xlfn.XLOOKUP("App_RangeGt1000",'Scoring_Config'!$A:$A,'Scoring_Config'!$D:$D,"Yes")="Yes",_xlfn.XLOOKUP("App_RangeGt1000",'Scoring_Config'!$A:$A,'Scoring_Config'!$C:$C,0),0),"False,0")</f>
        <v>0</v>
      </c>
      <c r="AW326" cm="1">
        <f t="array" ref="AW326">IF(FALSE,"True," &amp; IF(_xlfn.XLOOKUP("Action_IsDenyOrDrop",'Scoring_Config'!$A:$A,'Scoring_Config'!$D:$D,"Yes")="Yes",_xlfn.XLOOKUP("Action_IsDenyOrDrop",'Scoring_Config'!$A:$A,'Scoring_Config'!$C:$C,0),0),"False,0")</f>
        <v>0</v>
      </c>
      <c r="AX326" cm="1">
        <f t="array" ref="AX326">IF(LEFT(AW326,4)="True",0,(IF(LEFT(Y326,4)="True",IF(_xlfn.XLOOKUP("Src_IsAny",'Scoring_Config'!$A:$A,'Scoring_Config'!$D:$D,"Yes")="Yes",_xlfn.XLOOKUP("Src_IsAny",'Scoring_Config'!$A:$A,'Scoring_Config'!$C:$C,10),0),0)+IF(LEFT(Z326,4)="True",IF(_xlfn.XLOOKUP("Src_CIDR_Le_16",'Scoring_Config'!$A:$A,'Scoring_Config'!$D:$D,"Yes")="Yes",_xlfn.XLOOKUP("Src_CIDR_Le_16",'Scoring_Config'!$A:$A,'Scoring_Config'!$C:$C,10),0),0)+IF(LEFT(AA326,4)="True",IF(_xlfn.XLOOKUP("Src_CIDR_17_22",'Scoring_Config'!$A:$A,'Scoring_Config'!$D:$D,"Yes")="Yes",_xlfn.XLOOKUP("Src_CIDR_17_22",'Scoring_Config'!$A:$A,'Scoring_Config'!$C:$C,5),0),0)+IF(LEFT(AB326,4)="True",IF(_xlfn.XLOOKUP("Dst_IsAny",'Scoring_Config'!$A:$A,'Scoring_Config'!$D:$D,"Yes")="Yes",_xlfn.XLOOKUP("Dst_IsAny",'Scoring_Config'!$A:$A,'Scoring_Config'!$C:$C,10),0),0)+IF(LEFT(AC326,4)="True",IF(_xlfn.XLOOKUP("Dst_CIDR_Le_16",'Scoring_Config'!$A:$A,'Scoring_Config'!$D:$D,"Yes")="Yes",_xlfn.XLOOKUP("Dst_CIDR_Le_16",'Scoring_Config'!$A:$A,'Scoring_Config'!$C:$C,10),0),0)+IF(LEFT(AD326,4)="True",IF(_xlfn.XLOOKUP("Dst_CIDR_17_22",'Scoring_Config'!$A:$A,'Scoring_Config'!$D:$D,"Yes")="Yes",_xlfn.XLOOKUP("Dst_CIDR_17_22",'Scoring_Config'!$A:$A,'Scoring_Config'!$C:$C,5),0),0)+IF(LEFT(AE326,4)="True",IF(_xlfn.XLOOKUP("SrcZone_IsAny",'Scoring_Config'!$A:$A,'Scoring_Config'!$D:$D,"Yes")="Yes",_xlfn.XLOOKUP("SrcZone_IsAny",'Scoring_Config'!$A:$A,'Scoring_Config'!$C:$C,10),0),0)+IF(LEFT(AF326,4)="True",IF(_xlfn.XLOOKUP("DstZone_IsAny",'Scoring_Config'!$A:$A,'Scoring_Config'!$D:$D,"Yes")="Yes",_xlfn.XLOOKUP("DstZone_IsAny",'Scoring_Config'!$A:$A,'Scoring_Config'!$C:$C,10),0),0)+IF(LEFT(AG326,4)="True",IF(_xlfn.XLOOKUP("Service_Any_OR_RangeGt1000",'Scoring_Config'!$A:$A,'Scoring_Config'!$D:$D,"Yes")="Yes",_xlfn.XLOOKUP("Service_Any_OR_RangeGt1000",'Scoring_Config'!$A:$A,'Scoring_Config'!$C:$C,10),0),0)+IF(LEFT(AH326,4)="True",IF(_xlfn.XLOOKUP("App_Any_OR_RangeGt1000",'Scoring_Config'!$A:$A,'Scoring_Config'!$D:$D,"Yes")="Yes",_xlfn.XLOOKUP("App_Any_OR_RangeGt1000",'Scoring_Config'!$A:$A,'Scoring_Config'!$C:$C,10),0),0)+IF(LEFT(AI326,4)="True",IF(_xlfn.XLOOKUP("Service_Insecure_Match",'Scoring_Config'!$A:$A,'Scoring_Config'!$D:$D,"Yes")="Yes",_xlfn.XLOOKUP("Service_Insecure_Match",'Scoring_Config'!$A:$A,'Scoring_Config'!$C:$C,5),0),0)+IF(LEFT(AJ326,4)="True",IF(_xlfn.XLOOKUP("Risky_Inbound",'Scoring_Config'!$A:$A,'Scoring_Config'!$D:$D,"Yes")="Yes",_xlfn.XLOOKUP("Risky_Inbound",'Scoring_Config'!$A:$A,'Scoring_Config'!$C:$C,50),0),0)+IF(LEFT(AK326,4)="True",IF(_xlfn.XLOOKUP("Risky_Outbound",'Scoring_Config'!$A:$A,'Scoring_Config'!$D:$D,"Yes")="Yes",_xlfn.XLOOKUP("Risky_Outbound",'Scoring_Config'!$A:$A,'Scoring_Config'!$C:$C,25),0),0)+IF(LEFT(AZ326,4)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326,FIND(",",AL326)+1,100)),0)+IF(LEFT(AM326,4)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326,FIND(",",AN326)+1,100)),0)+IF(_xlfn.XLOOKUP("Profile_Scoring",'Scoring_Config'!$A:$A,'Scoring_Config'!$D:$D,"Yes")="Yes",VALUE(MID(AO326,FIND(",",AO326)+1,100)),0)+IF(_xlfn.XLOOKUP("Options_Scoring",'Scoring_Config'!$A:$A,'Scoring_Config'!$D:$D,"Yes")="Yes",VALUE(MID(AP326,FIND(",",AP326)+1,100)),0)))</f>
        <v>0</v>
      </c>
      <c r="AZ326" cm="1">
        <f t="array" ref="AZ326">IF(FALSE,"True," &amp; IF(_xlfn.XLOOKUP("Migrate_Insecure",'Scoring_Config'!$A:$A,'Scoring_Config'!$D:$D,"Yes")="Yes",_xlfn.XLOOKUP("Migrate_Insecure",'Scoring_Config'!$A:$A,'Scoring_Config'!$C:$C,10),0),"False,0")</f>
        <v>0</v>
      </c>
    </row>
    <row r="327" spans="1:52">
      <c r="A327" t="s">
        <v>1979</v>
      </c>
      <c r="B327" t="s">
        <v>2300</v>
      </c>
      <c r="C327" t="s">
        <v>3542</v>
      </c>
      <c r="D327" t="s">
        <v>3545</v>
      </c>
      <c r="E327" t="s">
        <v>3563</v>
      </c>
      <c r="F327" t="s">
        <v>3679</v>
      </c>
      <c r="G327" t="s">
        <v>241</v>
      </c>
      <c r="H327" t="s">
        <v>174</v>
      </c>
      <c r="I327" t="s">
        <v>3679</v>
      </c>
      <c r="J327" t="s">
        <v>240</v>
      </c>
      <c r="K327" t="s">
        <v>1773</v>
      </c>
      <c r="L327" t="s">
        <v>1327</v>
      </c>
      <c r="M327" t="s">
        <v>1974</v>
      </c>
      <c r="N327" t="s">
        <v>4315</v>
      </c>
      <c r="O327" t="s">
        <v>4319</v>
      </c>
      <c r="P327" t="s">
        <v>4321</v>
      </c>
      <c r="Q327" t="s">
        <v>4550</v>
      </c>
      <c r="R327" t="s">
        <v>5439</v>
      </c>
      <c r="S327" t="s">
        <v>4324</v>
      </c>
      <c r="T327" t="s">
        <v>5642</v>
      </c>
      <c r="U327" t="s">
        <v>5955</v>
      </c>
      <c r="Y327" cm="1">
        <f t="array" ref="Y327">IF(FALSE,"True," &amp; IF(_xlfn.XLOOKUP("Src_IsAny",'Scoring_Config'!$A:$A,'Scoring_Config'!$D:$D,"Yes")="Yes",_xlfn.XLOOKUP("Src_IsAny",'Scoring_Config'!$A:$A,'Scoring_Config'!$C:$C,10),0),"False,0")</f>
        <v>0</v>
      </c>
      <c r="Z327" cm="1">
        <f t="array" ref="Z327">IF(FALSE,"True," &amp; IF(_xlfn.XLOOKUP("Src_CIDR_Le_16",'Scoring_Config'!$A:$A,'Scoring_Config'!$D:$D,"Yes")="Yes",_xlfn.XLOOKUP("Src_CIDR_Le_16",'Scoring_Config'!$A:$A,'Scoring_Config'!$C:$C,10),0),"False,0")</f>
        <v>0</v>
      </c>
      <c r="AA327" cm="1">
        <f t="array" ref="AA327">IF(FALSE,"True," &amp; IF(_xlfn.XLOOKUP("Src_CIDR_17_22",'Scoring_Config'!$A:$A,'Scoring_Config'!$D:$D,"Yes")="Yes",_xlfn.XLOOKUP("Src_CIDR_17_22",'Scoring_Config'!$A:$A,'Scoring_Config'!$C:$C,5),0),"False,0")</f>
        <v>0</v>
      </c>
      <c r="AB327" cm="1">
        <f t="array" ref="AB327">IF(FALSE,"True," &amp; IF(_xlfn.XLOOKUP("Dst_IsAny",'Scoring_Config'!$A:$A,'Scoring_Config'!$D:$D,"Yes")="Yes",_xlfn.XLOOKUP("Dst_IsAny",'Scoring_Config'!$A:$A,'Scoring_Config'!$C:$C,10),0),"False,0")</f>
        <v>0</v>
      </c>
      <c r="AC327" cm="1">
        <f t="array" ref="AC327">IF(FALSE,"True," &amp; IF(_xlfn.XLOOKUP("Dst_CIDR_Le_16",'Scoring_Config'!$A:$A,'Scoring_Config'!$D:$D,"Yes")="Yes",_xlfn.XLOOKUP("Dst_CIDR_Le_16",'Scoring_Config'!$A:$A,'Scoring_Config'!$C:$C,10),0),"False,0")</f>
        <v>0</v>
      </c>
      <c r="AD327" cm="1">
        <f t="array" ref="AD327">IF(FALSE,"True," &amp; IF(_xlfn.XLOOKUP("Dst_CIDR_17_22",'Scoring_Config'!$A:$A,'Scoring_Config'!$D:$D,"Yes")="Yes",_xlfn.XLOOKUP("Dst_CIDR_17_22",'Scoring_Config'!$A:$A,'Scoring_Config'!$C:$C,5),0),"False,0")</f>
        <v>0</v>
      </c>
      <c r="AE327" cm="1">
        <f t="array" ref="AE327">IF(FALSE,"True," &amp; IF(_xlfn.XLOOKUP("SrcZone_IsAny",'Scoring_Config'!$A:$A,'Scoring_Config'!$D:$D,"Yes")="Yes",_xlfn.XLOOKUP("SrcZone_IsAny",'Scoring_Config'!$A:$A,'Scoring_Config'!$C:$C,10),0),"False,0")</f>
        <v>0</v>
      </c>
      <c r="AF327" cm="1">
        <f t="array" ref="AF327">IF(FALSE,"True," &amp; IF(_xlfn.XLOOKUP("DstZone_IsAny",'Scoring_Config'!$A:$A,'Scoring_Config'!$D:$D,"Yes")="Yes",_xlfn.XLOOKUP("DstZone_IsAny",'Scoring_Config'!$A:$A,'Scoring_Config'!$C:$C,10),0),"False,0")</f>
        <v>0</v>
      </c>
      <c r="AG327" cm="1">
        <f t="array" ref="AG32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27" cm="1">
        <f t="array" ref="AH327">IF(FALSE,"True," &amp; IF(_xlfn.XLOOKUP("App_Any_OR_RangeGt1000",'Scoring_Config'!$A:$A,'Scoring_Config'!$D:$D,"Yes")="Yes",_xlfn.XLOOKUP("App_Any_OR_RangeGt1000",'Scoring_Config'!$A:$A,'Scoring_Config'!$C:$C,10),0),"False,0")</f>
        <v>0</v>
      </c>
      <c r="AI327" cm="1">
        <f t="array" ref="AI327">IF(FALSE,"True," &amp; IF(_xlfn.XLOOKUP("Service_Insecure_Match",'Scoring_Config'!$A:$A,'Scoring_Config'!$D:$D,"Yes")="Yes",_xlfn.XLOOKUP("Service_Insecure_Match",'Scoring_Config'!$A:$A,'Scoring_Config'!$C:$C,5),0),"False,0")</f>
        <v>0</v>
      </c>
      <c r="AJ327" cm="1">
        <f t="array" ref="AJ327">IF(FALSE,"True," &amp; IF(_xlfn.XLOOKUP("Risky_Inbound",'Scoring_Config'!$A:$A,'Scoring_Config'!$D:$D,"Yes")="Yes",_xlfn.XLOOKUP("Risky_Inbound",'Scoring_Config'!$A:$A,'Scoring_Config'!$C:$C,50),0),"False,0")</f>
        <v>0</v>
      </c>
      <c r="AK327" cm="1">
        <f t="array" ref="AK327">IF(FALSE,"True," &amp; IF(_xlfn.XLOOKUP("Risky_Outbound",'Scoring_Config'!$A:$A,'Scoring_Config'!$D:$D,"Yes")="Yes",_xlfn.XLOOKUP("Risky_Outbound",'Scoring_Config'!$A:$A,'Scoring_Config'!$C:$C,25),0),"False,0")</f>
        <v>0</v>
      </c>
      <c r="AL327" t="s">
        <v>6700</v>
      </c>
      <c r="AM327" cm="1">
        <f t="array" ref="AM32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27" t="s">
        <v>6697</v>
      </c>
      <c r="AO327" t="s">
        <v>6697</v>
      </c>
      <c r="AP327" t="s">
        <v>6697</v>
      </c>
      <c r="AQ327" cm="1">
        <f t="array" ref="AQ327">IF(FALSE,"True," &amp; IF(_xlfn.XLOOKUP("Service_IsAny",'Scoring_Config'!$A:$A,'Scoring_Config'!$D:$D,"Yes")="Yes",_xlfn.XLOOKUP("Service_IsAny",'Scoring_Config'!$A:$A,'Scoring_Config'!$C:$C,0),0),"False,0")</f>
        <v>0</v>
      </c>
      <c r="AR327">
        <v>0</v>
      </c>
      <c r="AS327" cm="1">
        <f t="array" ref="AS327">IF(FALSE,"True," &amp; IF(_xlfn.XLOOKUP("Service_RangeGt1000",'Scoring_Config'!$A:$A,'Scoring_Config'!$D:$D,"Yes")="Yes",_xlfn.XLOOKUP("Service_RangeGt1000",'Scoring_Config'!$A:$A,'Scoring_Config'!$C:$C,0),0),"False,0")</f>
        <v>0</v>
      </c>
      <c r="AT327" cm="1">
        <f t="array" ref="AT327">IF(FALSE,"True," &amp; IF(_xlfn.XLOOKUP("App_IsAny",'Scoring_Config'!$A:$A,'Scoring_Config'!$D:$D,"Yes")="Yes",_xlfn.XLOOKUP("App_IsAny",'Scoring_Config'!$A:$A,'Scoring_Config'!$C:$C,0),0),"False,0")</f>
        <v>0</v>
      </c>
      <c r="AU327">
        <v>3</v>
      </c>
      <c r="AV327" cm="1">
        <f t="array" ref="AV327">IF(FALSE,"True," &amp; IF(_xlfn.XLOOKUP("App_RangeGt1000",'Scoring_Config'!$A:$A,'Scoring_Config'!$D:$D,"Yes")="Yes",_xlfn.XLOOKUP("App_RangeGt1000",'Scoring_Config'!$A:$A,'Scoring_Config'!$C:$C,0),0),"False,0")</f>
        <v>0</v>
      </c>
      <c r="AW327" cm="1">
        <f t="array" ref="AW327">IF(FALSE,"True," &amp; IF(_xlfn.XLOOKUP("Action_IsDenyOrDrop",'Scoring_Config'!$A:$A,'Scoring_Config'!$D:$D,"Yes")="Yes",_xlfn.XLOOKUP("Action_IsDenyOrDrop",'Scoring_Config'!$A:$A,'Scoring_Config'!$C:$C,0),0),"False,0")</f>
        <v>0</v>
      </c>
      <c r="AX327" cm="1">
        <f t="array" ref="AX327">IF(LEFT(AW327,4)="True",0,(IF(LEFT(Y327,4)="True",IF(_xlfn.XLOOKUP("Src_IsAny",'Scoring_Config'!$A:$A,'Scoring_Config'!$D:$D,"Yes")="Yes",_xlfn.XLOOKUP("Src_IsAny",'Scoring_Config'!$A:$A,'Scoring_Config'!$C:$C,10),0),0)+IF(LEFT(Z327,4)="True",IF(_xlfn.XLOOKUP("Src_CIDR_Le_16",'Scoring_Config'!$A:$A,'Scoring_Config'!$D:$D,"Yes")="Yes",_xlfn.XLOOKUP("Src_CIDR_Le_16",'Scoring_Config'!$A:$A,'Scoring_Config'!$C:$C,10),0),0)+IF(LEFT(AA327,4)="True",IF(_xlfn.XLOOKUP("Src_CIDR_17_22",'Scoring_Config'!$A:$A,'Scoring_Config'!$D:$D,"Yes")="Yes",_xlfn.XLOOKUP("Src_CIDR_17_22",'Scoring_Config'!$A:$A,'Scoring_Config'!$C:$C,5),0),0)+IF(LEFT(AB327,4)="True",IF(_xlfn.XLOOKUP("Dst_IsAny",'Scoring_Config'!$A:$A,'Scoring_Config'!$D:$D,"Yes")="Yes",_xlfn.XLOOKUP("Dst_IsAny",'Scoring_Config'!$A:$A,'Scoring_Config'!$C:$C,10),0),0)+IF(LEFT(AC327,4)="True",IF(_xlfn.XLOOKUP("Dst_CIDR_Le_16",'Scoring_Config'!$A:$A,'Scoring_Config'!$D:$D,"Yes")="Yes",_xlfn.XLOOKUP("Dst_CIDR_Le_16",'Scoring_Config'!$A:$A,'Scoring_Config'!$C:$C,10),0),0)+IF(LEFT(AD327,4)="True",IF(_xlfn.XLOOKUP("Dst_CIDR_17_22",'Scoring_Config'!$A:$A,'Scoring_Config'!$D:$D,"Yes")="Yes",_xlfn.XLOOKUP("Dst_CIDR_17_22",'Scoring_Config'!$A:$A,'Scoring_Config'!$C:$C,5),0),0)+IF(LEFT(AE327,4)="True",IF(_xlfn.XLOOKUP("SrcZone_IsAny",'Scoring_Config'!$A:$A,'Scoring_Config'!$D:$D,"Yes")="Yes",_xlfn.XLOOKUP("SrcZone_IsAny",'Scoring_Config'!$A:$A,'Scoring_Config'!$C:$C,10),0),0)+IF(LEFT(AF327,4)="True",IF(_xlfn.XLOOKUP("DstZone_IsAny",'Scoring_Config'!$A:$A,'Scoring_Config'!$D:$D,"Yes")="Yes",_xlfn.XLOOKUP("DstZone_IsAny",'Scoring_Config'!$A:$A,'Scoring_Config'!$C:$C,10),0),0)+IF(LEFT(AG327,4)="True",IF(_xlfn.XLOOKUP("Service_Any_OR_RangeGt1000",'Scoring_Config'!$A:$A,'Scoring_Config'!$D:$D,"Yes")="Yes",_xlfn.XLOOKUP("Service_Any_OR_RangeGt1000",'Scoring_Config'!$A:$A,'Scoring_Config'!$C:$C,10),0),0)+IF(LEFT(AH327,4)="True",IF(_xlfn.XLOOKUP("App_Any_OR_RangeGt1000",'Scoring_Config'!$A:$A,'Scoring_Config'!$D:$D,"Yes")="Yes",_xlfn.XLOOKUP("App_Any_OR_RangeGt1000",'Scoring_Config'!$A:$A,'Scoring_Config'!$C:$C,10),0),0)+IF(LEFT(AI327,4)="True",IF(_xlfn.XLOOKUP("Service_Insecure_Match",'Scoring_Config'!$A:$A,'Scoring_Config'!$D:$D,"Yes")="Yes",_xlfn.XLOOKUP("Service_Insecure_Match",'Scoring_Config'!$A:$A,'Scoring_Config'!$C:$C,5),0),0)+IF(LEFT(AJ327,4)="True",IF(_xlfn.XLOOKUP("Risky_Inbound",'Scoring_Config'!$A:$A,'Scoring_Config'!$D:$D,"Yes")="Yes",_xlfn.XLOOKUP("Risky_Inbound",'Scoring_Config'!$A:$A,'Scoring_Config'!$C:$C,50),0),0)+IF(LEFT(AK327,4)="True",IF(_xlfn.XLOOKUP("Risky_Outbound",'Scoring_Config'!$A:$A,'Scoring_Config'!$D:$D,"Yes")="Yes",_xlfn.XLOOKUP("Risky_Outbound",'Scoring_Config'!$A:$A,'Scoring_Config'!$C:$C,25),0),0)+IF(LEFT(AZ327,4)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327,FIND(",",AL327)+1,100)),0)+IF(LEFT(AM327,4)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327,FIND(",",AN327)+1,100)),0)+IF(_xlfn.XLOOKUP("Profile_Scoring",'Scoring_Config'!$A:$A,'Scoring_Config'!$D:$D,"Yes")="Yes",VALUE(MID(AO327,FIND(",",AO327)+1,100)),0)+IF(_xlfn.XLOOKUP("Options_Scoring",'Scoring_Config'!$A:$A,'Scoring_Config'!$D:$D,"Yes")="Yes",VALUE(MID(AP327,FIND(",",AP327)+1,100)),0)))</f>
        <v>0</v>
      </c>
      <c r="AZ327" cm="1">
        <f t="array" ref="AZ327">IF(FALSE,"True," &amp; IF(_xlfn.XLOOKUP("Migrate_Insecure",'Scoring_Config'!$A:$A,'Scoring_Config'!$D:$D,"Yes")="Yes",_xlfn.XLOOKUP("Migrate_Insecure",'Scoring_Config'!$A:$A,'Scoring_Config'!$C:$C,10),0),"False,0")</f>
        <v>0</v>
      </c>
    </row>
    <row r="328" spans="1:52">
      <c r="A328" t="s">
        <v>1979</v>
      </c>
      <c r="B328" t="s">
        <v>2301</v>
      </c>
      <c r="C328" t="s">
        <v>3542</v>
      </c>
      <c r="D328" t="s">
        <v>3545</v>
      </c>
      <c r="E328" t="s">
        <v>3563</v>
      </c>
      <c r="F328" t="s">
        <v>3576</v>
      </c>
      <c r="G328" t="s">
        <v>244</v>
      </c>
      <c r="H328" t="s">
        <v>174</v>
      </c>
      <c r="I328" t="s">
        <v>3681</v>
      </c>
      <c r="J328" t="s">
        <v>240</v>
      </c>
      <c r="K328" t="s">
        <v>1773</v>
      </c>
      <c r="L328" t="s">
        <v>1327</v>
      </c>
      <c r="M328" t="s">
        <v>1974</v>
      </c>
      <c r="N328" t="s">
        <v>4315</v>
      </c>
      <c r="O328" t="s">
        <v>4319</v>
      </c>
      <c r="P328" t="s">
        <v>4321</v>
      </c>
      <c r="Q328" t="s">
        <v>4547</v>
      </c>
      <c r="R328" t="s">
        <v>5440</v>
      </c>
      <c r="S328" t="s">
        <v>5440</v>
      </c>
      <c r="T328" t="s">
        <v>5671</v>
      </c>
      <c r="U328" t="s">
        <v>6126</v>
      </c>
      <c r="Y328" cm="1">
        <f t="array" ref="Y328">IF(FALSE,"True," &amp; IF(_xlfn.XLOOKUP("Src_IsAny",'Scoring_Config'!$A:$A,'Scoring_Config'!$D:$D,"Yes")="Yes",_xlfn.XLOOKUP("Src_IsAny",'Scoring_Config'!$A:$A,'Scoring_Config'!$C:$C,10),0),"False,0")</f>
        <v>0</v>
      </c>
      <c r="Z328" cm="1">
        <f t="array" ref="Z328">IF(FALSE,"True," &amp; IF(_xlfn.XLOOKUP("Src_CIDR_Le_16",'Scoring_Config'!$A:$A,'Scoring_Config'!$D:$D,"Yes")="Yes",_xlfn.XLOOKUP("Src_CIDR_Le_16",'Scoring_Config'!$A:$A,'Scoring_Config'!$C:$C,10),0),"False,0")</f>
        <v>0</v>
      </c>
      <c r="AA328" cm="1">
        <f t="array" ref="AA328">IF(FALSE,"True," &amp; IF(_xlfn.XLOOKUP("Src_CIDR_17_22",'Scoring_Config'!$A:$A,'Scoring_Config'!$D:$D,"Yes")="Yes",_xlfn.XLOOKUP("Src_CIDR_17_22",'Scoring_Config'!$A:$A,'Scoring_Config'!$C:$C,5),0),"False,0")</f>
        <v>0</v>
      </c>
      <c r="AB328" cm="1">
        <f t="array" ref="AB328">IF(FALSE,"True," &amp; IF(_xlfn.XLOOKUP("Dst_IsAny",'Scoring_Config'!$A:$A,'Scoring_Config'!$D:$D,"Yes")="Yes",_xlfn.XLOOKUP("Dst_IsAny",'Scoring_Config'!$A:$A,'Scoring_Config'!$C:$C,10),0),"False,0")</f>
        <v>0</v>
      </c>
      <c r="AC328" cm="1">
        <f t="array" ref="AC328">IF(FALSE,"True," &amp; IF(_xlfn.XLOOKUP("Dst_CIDR_Le_16",'Scoring_Config'!$A:$A,'Scoring_Config'!$D:$D,"Yes")="Yes",_xlfn.XLOOKUP("Dst_CIDR_Le_16",'Scoring_Config'!$A:$A,'Scoring_Config'!$C:$C,10),0),"False,0")</f>
        <v>0</v>
      </c>
      <c r="AD328" cm="1">
        <f t="array" ref="AD328">IF(FALSE,"True," &amp; IF(_xlfn.XLOOKUP("Dst_CIDR_17_22",'Scoring_Config'!$A:$A,'Scoring_Config'!$D:$D,"Yes")="Yes",_xlfn.XLOOKUP("Dst_CIDR_17_22",'Scoring_Config'!$A:$A,'Scoring_Config'!$C:$C,5),0),"False,0")</f>
        <v>0</v>
      </c>
      <c r="AE328" cm="1">
        <f t="array" ref="AE328">IF(FALSE,"True," &amp; IF(_xlfn.XLOOKUP("SrcZone_IsAny",'Scoring_Config'!$A:$A,'Scoring_Config'!$D:$D,"Yes")="Yes",_xlfn.XLOOKUP("SrcZone_IsAny",'Scoring_Config'!$A:$A,'Scoring_Config'!$C:$C,10),0),"False,0")</f>
        <v>0</v>
      </c>
      <c r="AF328" cm="1">
        <f t="array" ref="AF328">IF(FALSE,"True," &amp; IF(_xlfn.XLOOKUP("DstZone_IsAny",'Scoring_Config'!$A:$A,'Scoring_Config'!$D:$D,"Yes")="Yes",_xlfn.XLOOKUP("DstZone_IsAny",'Scoring_Config'!$A:$A,'Scoring_Config'!$C:$C,10),0),"False,0")</f>
        <v>0</v>
      </c>
      <c r="AG328" cm="1">
        <f t="array" ref="AG32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28" cm="1">
        <f t="array" ref="AH328">IF(FALSE,"True," &amp; IF(_xlfn.XLOOKUP("App_Any_OR_RangeGt1000",'Scoring_Config'!$A:$A,'Scoring_Config'!$D:$D,"Yes")="Yes",_xlfn.XLOOKUP("App_Any_OR_RangeGt1000",'Scoring_Config'!$A:$A,'Scoring_Config'!$C:$C,10),0),"False,0")</f>
        <v>0</v>
      </c>
      <c r="AI328" cm="1">
        <f t="array" ref="AI328">IF(FALSE,"True," &amp; IF(_xlfn.XLOOKUP("Service_Insecure_Match",'Scoring_Config'!$A:$A,'Scoring_Config'!$D:$D,"Yes")="Yes",_xlfn.XLOOKUP("Service_Insecure_Match",'Scoring_Config'!$A:$A,'Scoring_Config'!$C:$C,5),0),"False,0")</f>
        <v>0</v>
      </c>
      <c r="AJ328" cm="1">
        <f t="array" ref="AJ328">IF(FALSE,"True," &amp; IF(_xlfn.XLOOKUP("Risky_Inbound",'Scoring_Config'!$A:$A,'Scoring_Config'!$D:$D,"Yes")="Yes",_xlfn.XLOOKUP("Risky_Inbound",'Scoring_Config'!$A:$A,'Scoring_Config'!$C:$C,50),0),"False,0")</f>
        <v>0</v>
      </c>
      <c r="AK328" cm="1">
        <f t="array" ref="AK328">IF(FALSE,"True," &amp; IF(_xlfn.XLOOKUP("Risky_Outbound",'Scoring_Config'!$A:$A,'Scoring_Config'!$D:$D,"Yes")="Yes",_xlfn.XLOOKUP("Risky_Outbound",'Scoring_Config'!$A:$A,'Scoring_Config'!$C:$C,25),0),"False,0")</f>
        <v>0</v>
      </c>
      <c r="AL328" t="s">
        <v>6700</v>
      </c>
      <c r="AM328" cm="1">
        <f t="array" ref="AM32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28" t="s">
        <v>6697</v>
      </c>
      <c r="AO328" t="s">
        <v>6697</v>
      </c>
      <c r="AP328" t="s">
        <v>6697</v>
      </c>
      <c r="AQ328" cm="1">
        <f t="array" ref="AQ328">IF(FALSE,"True," &amp; IF(_xlfn.XLOOKUP("Service_IsAny",'Scoring_Config'!$A:$A,'Scoring_Config'!$D:$D,"Yes")="Yes",_xlfn.XLOOKUP("Service_IsAny",'Scoring_Config'!$A:$A,'Scoring_Config'!$C:$C,0),0),"False,0")</f>
        <v>0</v>
      </c>
      <c r="AR328">
        <v>0</v>
      </c>
      <c r="AS328" cm="1">
        <f t="array" ref="AS328">IF(FALSE,"True," &amp; IF(_xlfn.XLOOKUP("Service_RangeGt1000",'Scoring_Config'!$A:$A,'Scoring_Config'!$D:$D,"Yes")="Yes",_xlfn.XLOOKUP("Service_RangeGt1000",'Scoring_Config'!$A:$A,'Scoring_Config'!$C:$C,0),0),"False,0")</f>
        <v>0</v>
      </c>
      <c r="AT328" cm="1">
        <f t="array" ref="AT328">IF(FALSE,"True," &amp; IF(_xlfn.XLOOKUP("App_IsAny",'Scoring_Config'!$A:$A,'Scoring_Config'!$D:$D,"Yes")="Yes",_xlfn.XLOOKUP("App_IsAny",'Scoring_Config'!$A:$A,'Scoring_Config'!$C:$C,0),0),"False,0")</f>
        <v>0</v>
      </c>
      <c r="AU328">
        <v>3</v>
      </c>
      <c r="AV328" cm="1">
        <f t="array" ref="AV328">IF(FALSE,"True," &amp; IF(_xlfn.XLOOKUP("App_RangeGt1000",'Scoring_Config'!$A:$A,'Scoring_Config'!$D:$D,"Yes")="Yes",_xlfn.XLOOKUP("App_RangeGt1000",'Scoring_Config'!$A:$A,'Scoring_Config'!$C:$C,0),0),"False,0")</f>
        <v>0</v>
      </c>
      <c r="AW328" cm="1">
        <f t="array" ref="AW328">IF(FALSE,"True," &amp; IF(_xlfn.XLOOKUP("Action_IsDenyOrDrop",'Scoring_Config'!$A:$A,'Scoring_Config'!$D:$D,"Yes")="Yes",_xlfn.XLOOKUP("Action_IsDenyOrDrop",'Scoring_Config'!$A:$A,'Scoring_Config'!$C:$C,0),0),"False,0")</f>
        <v>0</v>
      </c>
      <c r="AX328" cm="1">
        <f t="array" ref="AX328">IF(LEFT(AW328,4)="True",0,(IF(LEFT(Y328,4)="True",IF(_xlfn.XLOOKUP("Src_IsAny",'Scoring_Config'!$A:$A,'Scoring_Config'!$D:$D,"Yes")="Yes",_xlfn.XLOOKUP("Src_IsAny",'Scoring_Config'!$A:$A,'Scoring_Config'!$C:$C,10),0),0)+IF(LEFT(Z328,4)="True",IF(_xlfn.XLOOKUP("Src_CIDR_Le_16",'Scoring_Config'!$A:$A,'Scoring_Config'!$D:$D,"Yes")="Yes",_xlfn.XLOOKUP("Src_CIDR_Le_16",'Scoring_Config'!$A:$A,'Scoring_Config'!$C:$C,10),0),0)+IF(LEFT(AA328,4)="True",IF(_xlfn.XLOOKUP("Src_CIDR_17_22",'Scoring_Config'!$A:$A,'Scoring_Config'!$D:$D,"Yes")="Yes",_xlfn.XLOOKUP("Src_CIDR_17_22",'Scoring_Config'!$A:$A,'Scoring_Config'!$C:$C,5),0),0)+IF(LEFT(AB328,4)="True",IF(_xlfn.XLOOKUP("Dst_IsAny",'Scoring_Config'!$A:$A,'Scoring_Config'!$D:$D,"Yes")="Yes",_xlfn.XLOOKUP("Dst_IsAny",'Scoring_Config'!$A:$A,'Scoring_Config'!$C:$C,10),0),0)+IF(LEFT(AC328,4)="True",IF(_xlfn.XLOOKUP("Dst_CIDR_Le_16",'Scoring_Config'!$A:$A,'Scoring_Config'!$D:$D,"Yes")="Yes",_xlfn.XLOOKUP("Dst_CIDR_Le_16",'Scoring_Config'!$A:$A,'Scoring_Config'!$C:$C,10),0),0)+IF(LEFT(AD328,4)="True",IF(_xlfn.XLOOKUP("Dst_CIDR_17_22",'Scoring_Config'!$A:$A,'Scoring_Config'!$D:$D,"Yes")="Yes",_xlfn.XLOOKUP("Dst_CIDR_17_22",'Scoring_Config'!$A:$A,'Scoring_Config'!$C:$C,5),0),0)+IF(LEFT(AE328,4)="True",IF(_xlfn.XLOOKUP("SrcZone_IsAny",'Scoring_Config'!$A:$A,'Scoring_Config'!$D:$D,"Yes")="Yes",_xlfn.XLOOKUP("SrcZone_IsAny",'Scoring_Config'!$A:$A,'Scoring_Config'!$C:$C,10),0),0)+IF(LEFT(AF328,4)="True",IF(_xlfn.XLOOKUP("DstZone_IsAny",'Scoring_Config'!$A:$A,'Scoring_Config'!$D:$D,"Yes")="Yes",_xlfn.XLOOKUP("DstZone_IsAny",'Scoring_Config'!$A:$A,'Scoring_Config'!$C:$C,10),0),0)+IF(LEFT(AG328,4)="True",IF(_xlfn.XLOOKUP("Service_Any_OR_RangeGt1000",'Scoring_Config'!$A:$A,'Scoring_Config'!$D:$D,"Yes")="Yes",_xlfn.XLOOKUP("Service_Any_OR_RangeGt1000",'Scoring_Config'!$A:$A,'Scoring_Config'!$C:$C,10),0),0)+IF(LEFT(AH328,4)="True",IF(_xlfn.XLOOKUP("App_Any_OR_RangeGt1000",'Scoring_Config'!$A:$A,'Scoring_Config'!$D:$D,"Yes")="Yes",_xlfn.XLOOKUP("App_Any_OR_RangeGt1000",'Scoring_Config'!$A:$A,'Scoring_Config'!$C:$C,10),0),0)+IF(LEFT(AI328,4)="True",IF(_xlfn.XLOOKUP("Service_Insecure_Match",'Scoring_Config'!$A:$A,'Scoring_Config'!$D:$D,"Yes")="Yes",_xlfn.XLOOKUP("Service_Insecure_Match",'Scoring_Config'!$A:$A,'Scoring_Config'!$C:$C,5),0),0)+IF(LEFT(AJ328,4)="True",IF(_xlfn.XLOOKUP("Risky_Inbound",'Scoring_Config'!$A:$A,'Scoring_Config'!$D:$D,"Yes")="Yes",_xlfn.XLOOKUP("Risky_Inbound",'Scoring_Config'!$A:$A,'Scoring_Config'!$C:$C,50),0),0)+IF(LEFT(AK328,4)="True",IF(_xlfn.XLOOKUP("Risky_Outbound",'Scoring_Config'!$A:$A,'Scoring_Config'!$D:$D,"Yes")="Yes",_xlfn.XLOOKUP("Risky_Outbound",'Scoring_Config'!$A:$A,'Scoring_Config'!$C:$C,25),0),0)+IF(LEFT(AZ328,4)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328,FIND(",",AL328)+1,100)),0)+IF(LEFT(AM328,4)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328,FIND(",",AN328)+1,100)),0)+IF(_xlfn.XLOOKUP("Profile_Scoring",'Scoring_Config'!$A:$A,'Scoring_Config'!$D:$D,"Yes")="Yes",VALUE(MID(AO328,FIND(",",AO328)+1,100)),0)+IF(_xlfn.XLOOKUP("Options_Scoring",'Scoring_Config'!$A:$A,'Scoring_Config'!$D:$D,"Yes")="Yes",VALUE(MID(AP328,FIND(",",AP328)+1,100)),0)))</f>
        <v>0</v>
      </c>
      <c r="AZ328" cm="1">
        <f t="array" ref="AZ328">IF(FALSE,"True," &amp; IF(_xlfn.XLOOKUP("Migrate_Insecure",'Scoring_Config'!$A:$A,'Scoring_Config'!$D:$D,"Yes")="Yes",_xlfn.XLOOKUP("Migrate_Insecure",'Scoring_Config'!$A:$A,'Scoring_Config'!$C:$C,10),0),"False,0")</f>
        <v>0</v>
      </c>
    </row>
    <row r="329" spans="1:52">
      <c r="A329" t="s">
        <v>1979</v>
      </c>
      <c r="B329" t="s">
        <v>2302</v>
      </c>
      <c r="C329" t="s">
        <v>3542</v>
      </c>
      <c r="D329" t="s">
        <v>3545</v>
      </c>
      <c r="E329" t="s">
        <v>3563</v>
      </c>
      <c r="F329" t="s">
        <v>3679</v>
      </c>
      <c r="G329" t="s">
        <v>240</v>
      </c>
      <c r="H329" t="s">
        <v>174</v>
      </c>
      <c r="I329" t="s">
        <v>3683</v>
      </c>
      <c r="J329" t="s">
        <v>246</v>
      </c>
      <c r="K329" t="s">
        <v>1774</v>
      </c>
      <c r="L329" t="s">
        <v>1327</v>
      </c>
      <c r="M329" t="s">
        <v>1974</v>
      </c>
      <c r="N329" t="s">
        <v>4315</v>
      </c>
      <c r="O329" t="s">
        <v>4319</v>
      </c>
      <c r="P329" t="s">
        <v>4322</v>
      </c>
      <c r="Q329" t="s">
        <v>4540</v>
      </c>
      <c r="R329" t="s">
        <v>5437</v>
      </c>
      <c r="S329" t="s">
        <v>5440</v>
      </c>
      <c r="T329" t="s">
        <v>5642</v>
      </c>
      <c r="U329" t="s">
        <v>5955</v>
      </c>
      <c r="Y329" cm="1">
        <f t="array" ref="Y329">IF(FALSE,"True," &amp; IF(_xlfn.XLOOKUP("Src_IsAny",'Scoring_Config'!$A:$A,'Scoring_Config'!$D:$D,"Yes")="Yes",_xlfn.XLOOKUP("Src_IsAny",'Scoring_Config'!$A:$A,'Scoring_Config'!$C:$C,10),0),"False,0")</f>
        <v>0</v>
      </c>
      <c r="Z329" cm="1">
        <f t="array" ref="Z329">IF(FALSE,"True," &amp; IF(_xlfn.XLOOKUP("Src_CIDR_Le_16",'Scoring_Config'!$A:$A,'Scoring_Config'!$D:$D,"Yes")="Yes",_xlfn.XLOOKUP("Src_CIDR_Le_16",'Scoring_Config'!$A:$A,'Scoring_Config'!$C:$C,10),0),"False,0")</f>
        <v>0</v>
      </c>
      <c r="AA329" cm="1">
        <f t="array" ref="AA329">IF(FALSE,"True," &amp; IF(_xlfn.XLOOKUP("Src_CIDR_17_22",'Scoring_Config'!$A:$A,'Scoring_Config'!$D:$D,"Yes")="Yes",_xlfn.XLOOKUP("Src_CIDR_17_22",'Scoring_Config'!$A:$A,'Scoring_Config'!$C:$C,5),0),"False,0")</f>
        <v>0</v>
      </c>
      <c r="AB329" cm="1">
        <f t="array" ref="AB329">IF(FALSE,"True," &amp; IF(_xlfn.XLOOKUP("Dst_IsAny",'Scoring_Config'!$A:$A,'Scoring_Config'!$D:$D,"Yes")="Yes",_xlfn.XLOOKUP("Dst_IsAny",'Scoring_Config'!$A:$A,'Scoring_Config'!$C:$C,10),0),"False,0")</f>
        <v>0</v>
      </c>
      <c r="AC329" cm="1">
        <f t="array" ref="AC329">IF(FALSE,"True," &amp; IF(_xlfn.XLOOKUP("Dst_CIDR_Le_16",'Scoring_Config'!$A:$A,'Scoring_Config'!$D:$D,"Yes")="Yes",_xlfn.XLOOKUP("Dst_CIDR_Le_16",'Scoring_Config'!$A:$A,'Scoring_Config'!$C:$C,10),0),"False,0")</f>
        <v>0</v>
      </c>
      <c r="AD329" cm="1">
        <f t="array" ref="AD329">IF(FALSE,"True," &amp; IF(_xlfn.XLOOKUP("Dst_CIDR_17_22",'Scoring_Config'!$A:$A,'Scoring_Config'!$D:$D,"Yes")="Yes",_xlfn.XLOOKUP("Dst_CIDR_17_22",'Scoring_Config'!$A:$A,'Scoring_Config'!$C:$C,5),0),"False,0")</f>
        <v>0</v>
      </c>
      <c r="AE329" cm="1">
        <f t="array" ref="AE329">IF(FALSE,"True," &amp; IF(_xlfn.XLOOKUP("SrcZone_IsAny",'Scoring_Config'!$A:$A,'Scoring_Config'!$D:$D,"Yes")="Yes",_xlfn.XLOOKUP("SrcZone_IsAny",'Scoring_Config'!$A:$A,'Scoring_Config'!$C:$C,10),0),"False,0")</f>
        <v>0</v>
      </c>
      <c r="AF329" cm="1">
        <f t="array" ref="AF329">IF(FALSE,"True," &amp; IF(_xlfn.XLOOKUP("DstZone_IsAny",'Scoring_Config'!$A:$A,'Scoring_Config'!$D:$D,"Yes")="Yes",_xlfn.XLOOKUP("DstZone_IsAny",'Scoring_Config'!$A:$A,'Scoring_Config'!$C:$C,10),0),"False,0")</f>
        <v>0</v>
      </c>
      <c r="AG329" cm="1">
        <f t="array" ref="AG32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29" cm="1">
        <f t="array" ref="AH329">IF(FALSE,"True," &amp; IF(_xlfn.XLOOKUP("App_Any_OR_RangeGt1000",'Scoring_Config'!$A:$A,'Scoring_Config'!$D:$D,"Yes")="Yes",_xlfn.XLOOKUP("App_Any_OR_RangeGt1000",'Scoring_Config'!$A:$A,'Scoring_Config'!$C:$C,10),0),"False,0")</f>
        <v>0</v>
      </c>
      <c r="AI329" cm="1">
        <f t="array" ref="AI329">IF(FALSE,"True," &amp; IF(_xlfn.XLOOKUP("Service_Insecure_Match",'Scoring_Config'!$A:$A,'Scoring_Config'!$D:$D,"Yes")="Yes",_xlfn.XLOOKUP("Service_Insecure_Match",'Scoring_Config'!$A:$A,'Scoring_Config'!$C:$C,5),0),"False,0")</f>
        <v>0</v>
      </c>
      <c r="AJ329" cm="1">
        <f t="array" ref="AJ329">IF(FALSE,"True," &amp; IF(_xlfn.XLOOKUP("Risky_Inbound",'Scoring_Config'!$A:$A,'Scoring_Config'!$D:$D,"Yes")="Yes",_xlfn.XLOOKUP("Risky_Inbound",'Scoring_Config'!$A:$A,'Scoring_Config'!$C:$C,50),0),"False,0")</f>
        <v>0</v>
      </c>
      <c r="AK329" cm="1">
        <f t="array" ref="AK329">IF(FALSE,"True," &amp; IF(_xlfn.XLOOKUP("Risky_Outbound",'Scoring_Config'!$A:$A,'Scoring_Config'!$D:$D,"Yes")="Yes",_xlfn.XLOOKUP("Risky_Outbound",'Scoring_Config'!$A:$A,'Scoring_Config'!$C:$C,25),0),"False,0")</f>
        <v>0</v>
      </c>
      <c r="AL329" t="s">
        <v>6697</v>
      </c>
      <c r="AM329" cm="1">
        <f t="array" ref="AM32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29" t="s">
        <v>6697</v>
      </c>
      <c r="AO329" t="s">
        <v>6697</v>
      </c>
      <c r="AP329" t="s">
        <v>6697</v>
      </c>
      <c r="AQ329" cm="1">
        <f t="array" ref="AQ329">IF(FALSE,"True," &amp; IF(_xlfn.XLOOKUP("Service_IsAny",'Scoring_Config'!$A:$A,'Scoring_Config'!$D:$D,"Yes")="Yes",_xlfn.XLOOKUP("Service_IsAny",'Scoring_Config'!$A:$A,'Scoring_Config'!$C:$C,0),0),"False,0")</f>
        <v>0</v>
      </c>
      <c r="AR329">
        <v>0</v>
      </c>
      <c r="AS329" cm="1">
        <f t="array" ref="AS329">IF(FALSE,"True," &amp; IF(_xlfn.XLOOKUP("Service_RangeGt1000",'Scoring_Config'!$A:$A,'Scoring_Config'!$D:$D,"Yes")="Yes",_xlfn.XLOOKUP("Service_RangeGt1000",'Scoring_Config'!$A:$A,'Scoring_Config'!$C:$C,0),0),"False,0")</f>
        <v>0</v>
      </c>
      <c r="AT329" cm="1">
        <f t="array" ref="AT329">IF(FALSE,"True," &amp; IF(_xlfn.XLOOKUP("App_IsAny",'Scoring_Config'!$A:$A,'Scoring_Config'!$D:$D,"Yes")="Yes",_xlfn.XLOOKUP("App_IsAny",'Scoring_Config'!$A:$A,'Scoring_Config'!$C:$C,0),0),"False,0")</f>
        <v>0</v>
      </c>
      <c r="AU329">
        <v>9</v>
      </c>
      <c r="AV329" cm="1">
        <f t="array" ref="AV329">IF(FALSE,"True," &amp; IF(_xlfn.XLOOKUP("App_RangeGt1000",'Scoring_Config'!$A:$A,'Scoring_Config'!$D:$D,"Yes")="Yes",_xlfn.XLOOKUP("App_RangeGt1000",'Scoring_Config'!$A:$A,'Scoring_Config'!$C:$C,0),0),"False,0")</f>
        <v>0</v>
      </c>
      <c r="AW329" cm="1">
        <f t="array" ref="AW329">IF(FALSE,"True," &amp; IF(_xlfn.XLOOKUP("Action_IsDenyOrDrop",'Scoring_Config'!$A:$A,'Scoring_Config'!$D:$D,"Yes")="Yes",_xlfn.XLOOKUP("Action_IsDenyOrDrop",'Scoring_Config'!$A:$A,'Scoring_Config'!$C:$C,0),0),"False,0")</f>
        <v>0</v>
      </c>
      <c r="AX329" cm="1">
        <f t="array" ref="AX329">IF(LEFT(AW329,4)="True",0,(IF(LEFT(Y329,4)="True",IF(_xlfn.XLOOKUP("Src_IsAny",'Scoring_Config'!$A:$A,'Scoring_Config'!$D:$D,"Yes")="Yes",_xlfn.XLOOKUP("Src_IsAny",'Scoring_Config'!$A:$A,'Scoring_Config'!$C:$C,10),0),0)+IF(LEFT(Z329,4)="True",IF(_xlfn.XLOOKUP("Src_CIDR_Le_16",'Scoring_Config'!$A:$A,'Scoring_Config'!$D:$D,"Yes")="Yes",_xlfn.XLOOKUP("Src_CIDR_Le_16",'Scoring_Config'!$A:$A,'Scoring_Config'!$C:$C,10),0),0)+IF(LEFT(AA329,4)="True",IF(_xlfn.XLOOKUP("Src_CIDR_17_22",'Scoring_Config'!$A:$A,'Scoring_Config'!$D:$D,"Yes")="Yes",_xlfn.XLOOKUP("Src_CIDR_17_22",'Scoring_Config'!$A:$A,'Scoring_Config'!$C:$C,5),0),0)+IF(LEFT(AB329,4)="True",IF(_xlfn.XLOOKUP("Dst_IsAny",'Scoring_Config'!$A:$A,'Scoring_Config'!$D:$D,"Yes")="Yes",_xlfn.XLOOKUP("Dst_IsAny",'Scoring_Config'!$A:$A,'Scoring_Config'!$C:$C,10),0),0)+IF(LEFT(AC329,4)="True",IF(_xlfn.XLOOKUP("Dst_CIDR_Le_16",'Scoring_Config'!$A:$A,'Scoring_Config'!$D:$D,"Yes")="Yes",_xlfn.XLOOKUP("Dst_CIDR_Le_16",'Scoring_Config'!$A:$A,'Scoring_Config'!$C:$C,10),0),0)+IF(LEFT(AD329,4)="True",IF(_xlfn.XLOOKUP("Dst_CIDR_17_22",'Scoring_Config'!$A:$A,'Scoring_Config'!$D:$D,"Yes")="Yes",_xlfn.XLOOKUP("Dst_CIDR_17_22",'Scoring_Config'!$A:$A,'Scoring_Config'!$C:$C,5),0),0)+IF(LEFT(AE329,4)="True",IF(_xlfn.XLOOKUP("SrcZone_IsAny",'Scoring_Config'!$A:$A,'Scoring_Config'!$D:$D,"Yes")="Yes",_xlfn.XLOOKUP("SrcZone_IsAny",'Scoring_Config'!$A:$A,'Scoring_Config'!$C:$C,10),0),0)+IF(LEFT(AF329,4)="True",IF(_xlfn.XLOOKUP("DstZone_IsAny",'Scoring_Config'!$A:$A,'Scoring_Config'!$D:$D,"Yes")="Yes",_xlfn.XLOOKUP("DstZone_IsAny",'Scoring_Config'!$A:$A,'Scoring_Config'!$C:$C,10),0),0)+IF(LEFT(AG329,4)="True",IF(_xlfn.XLOOKUP("Service_Any_OR_RangeGt1000",'Scoring_Config'!$A:$A,'Scoring_Config'!$D:$D,"Yes")="Yes",_xlfn.XLOOKUP("Service_Any_OR_RangeGt1000",'Scoring_Config'!$A:$A,'Scoring_Config'!$C:$C,10),0),0)+IF(LEFT(AH329,4)="True",IF(_xlfn.XLOOKUP("App_Any_OR_RangeGt1000",'Scoring_Config'!$A:$A,'Scoring_Config'!$D:$D,"Yes")="Yes",_xlfn.XLOOKUP("App_Any_OR_RangeGt1000",'Scoring_Config'!$A:$A,'Scoring_Config'!$C:$C,10),0),0)+IF(LEFT(AI329,4)="True",IF(_xlfn.XLOOKUP("Service_Insecure_Match",'Scoring_Config'!$A:$A,'Scoring_Config'!$D:$D,"Yes")="Yes",_xlfn.XLOOKUP("Service_Insecure_Match",'Scoring_Config'!$A:$A,'Scoring_Config'!$C:$C,5),0),0)+IF(LEFT(AJ329,4)="True",IF(_xlfn.XLOOKUP("Risky_Inbound",'Scoring_Config'!$A:$A,'Scoring_Config'!$D:$D,"Yes")="Yes",_xlfn.XLOOKUP("Risky_Inbound",'Scoring_Config'!$A:$A,'Scoring_Config'!$C:$C,50),0),0)+IF(LEFT(AK329,4)="True",IF(_xlfn.XLOOKUP("Risky_Outbound",'Scoring_Config'!$A:$A,'Scoring_Config'!$D:$D,"Yes")="Yes",_xlfn.XLOOKUP("Risky_Outbound",'Scoring_Config'!$A:$A,'Scoring_Config'!$C:$C,25),0),0)+IF(LEFT(AZ329,4)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329,FIND(",",AL329)+1,100)),0)+IF(LEFT(AM329,4)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329,FIND(",",AN329)+1,100)),0)+IF(_xlfn.XLOOKUP("Profile_Scoring",'Scoring_Config'!$A:$A,'Scoring_Config'!$D:$D,"Yes")="Yes",VALUE(MID(AO329,FIND(",",AO329)+1,100)),0)+IF(_xlfn.XLOOKUP("Options_Scoring",'Scoring_Config'!$A:$A,'Scoring_Config'!$D:$D,"Yes")="Yes",VALUE(MID(AP329,FIND(",",AP329)+1,100)),0)))</f>
        <v>0</v>
      </c>
      <c r="AZ329" cm="1">
        <f t="array" ref="AZ329">IF(FALSE,"True," &amp; IF(_xlfn.XLOOKUP("Migrate_Insecure",'Scoring_Config'!$A:$A,'Scoring_Config'!$D:$D,"Yes")="Yes",_xlfn.XLOOKUP("Migrate_Insecure",'Scoring_Config'!$A:$A,'Scoring_Config'!$C:$C,10),0),"False,0")</f>
        <v>0</v>
      </c>
    </row>
    <row r="330" spans="1:52">
      <c r="A330" t="s">
        <v>1979</v>
      </c>
      <c r="B330" t="s">
        <v>2303</v>
      </c>
      <c r="C330" t="s">
        <v>3542</v>
      </c>
      <c r="D330" t="s">
        <v>3545</v>
      </c>
      <c r="E330" t="s">
        <v>3563</v>
      </c>
      <c r="F330" t="s">
        <v>3683</v>
      </c>
      <c r="G330" t="s">
        <v>246</v>
      </c>
      <c r="H330" t="s">
        <v>174</v>
      </c>
      <c r="I330" t="s">
        <v>3679</v>
      </c>
      <c r="J330" t="s">
        <v>240</v>
      </c>
      <c r="K330" t="s">
        <v>1775</v>
      </c>
      <c r="L330" t="s">
        <v>1327</v>
      </c>
      <c r="M330" t="s">
        <v>1974</v>
      </c>
      <c r="N330" t="s">
        <v>4315</v>
      </c>
      <c r="O330" t="s">
        <v>4319</v>
      </c>
      <c r="P330" t="s">
        <v>4321</v>
      </c>
      <c r="Q330" t="s">
        <v>4551</v>
      </c>
      <c r="R330" t="s">
        <v>5439</v>
      </c>
      <c r="S330" t="s">
        <v>4324</v>
      </c>
      <c r="T330" t="s">
        <v>5642</v>
      </c>
      <c r="U330" t="s">
        <v>6130</v>
      </c>
      <c r="Y330" cm="1">
        <f t="array" ref="Y330">IF(FALSE,"True," &amp; IF(_xlfn.XLOOKUP("Src_IsAny",'Scoring_Config'!$A:$A,'Scoring_Config'!$D:$D,"Yes")="Yes",_xlfn.XLOOKUP("Src_IsAny",'Scoring_Config'!$A:$A,'Scoring_Config'!$C:$C,10),0),"False,0")</f>
        <v>0</v>
      </c>
      <c r="Z330" cm="1">
        <f t="array" ref="Z330">IF(FALSE,"True," &amp; IF(_xlfn.XLOOKUP("Src_CIDR_Le_16",'Scoring_Config'!$A:$A,'Scoring_Config'!$D:$D,"Yes")="Yes",_xlfn.XLOOKUP("Src_CIDR_Le_16",'Scoring_Config'!$A:$A,'Scoring_Config'!$C:$C,10),0),"False,0")</f>
        <v>0</v>
      </c>
      <c r="AA330" cm="1">
        <f t="array" ref="AA330">IF(FALSE,"True," &amp; IF(_xlfn.XLOOKUP("Src_CIDR_17_22",'Scoring_Config'!$A:$A,'Scoring_Config'!$D:$D,"Yes")="Yes",_xlfn.XLOOKUP("Src_CIDR_17_22",'Scoring_Config'!$A:$A,'Scoring_Config'!$C:$C,5),0),"False,0")</f>
        <v>0</v>
      </c>
      <c r="AB330" cm="1">
        <f t="array" ref="AB330">IF(FALSE,"True," &amp; IF(_xlfn.XLOOKUP("Dst_IsAny",'Scoring_Config'!$A:$A,'Scoring_Config'!$D:$D,"Yes")="Yes",_xlfn.XLOOKUP("Dst_IsAny",'Scoring_Config'!$A:$A,'Scoring_Config'!$C:$C,10),0),"False,0")</f>
        <v>0</v>
      </c>
      <c r="AC330" cm="1">
        <f t="array" ref="AC330">IF(FALSE,"True," &amp; IF(_xlfn.XLOOKUP("Dst_CIDR_Le_16",'Scoring_Config'!$A:$A,'Scoring_Config'!$D:$D,"Yes")="Yes",_xlfn.XLOOKUP("Dst_CIDR_Le_16",'Scoring_Config'!$A:$A,'Scoring_Config'!$C:$C,10),0),"False,0")</f>
        <v>0</v>
      </c>
      <c r="AD330" cm="1">
        <f t="array" ref="AD330">IF(FALSE,"True," &amp; IF(_xlfn.XLOOKUP("Dst_CIDR_17_22",'Scoring_Config'!$A:$A,'Scoring_Config'!$D:$D,"Yes")="Yes",_xlfn.XLOOKUP("Dst_CIDR_17_22",'Scoring_Config'!$A:$A,'Scoring_Config'!$C:$C,5),0),"False,0")</f>
        <v>0</v>
      </c>
      <c r="AE330" cm="1">
        <f t="array" ref="AE330">IF(FALSE,"True," &amp; IF(_xlfn.XLOOKUP("SrcZone_IsAny",'Scoring_Config'!$A:$A,'Scoring_Config'!$D:$D,"Yes")="Yes",_xlfn.XLOOKUP("SrcZone_IsAny",'Scoring_Config'!$A:$A,'Scoring_Config'!$C:$C,10),0),"False,0")</f>
        <v>0</v>
      </c>
      <c r="AF330" cm="1">
        <f t="array" ref="AF330">IF(FALSE,"True," &amp; IF(_xlfn.XLOOKUP("DstZone_IsAny",'Scoring_Config'!$A:$A,'Scoring_Config'!$D:$D,"Yes")="Yes",_xlfn.XLOOKUP("DstZone_IsAny",'Scoring_Config'!$A:$A,'Scoring_Config'!$C:$C,10),0),"False,0")</f>
        <v>0</v>
      </c>
      <c r="AG330" cm="1">
        <f t="array" ref="AG33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30" cm="1">
        <f t="array" ref="AH330">IF(TRUE,"True," &amp; IF(_xlfn.XLOOKUP("App_Any_OR_RangeGt1000",'Scoring_Config'!$A:$A,'Scoring_Config'!$D:$D,"Yes")="Yes",_xlfn.XLOOKUP("App_Any_OR_RangeGt1000",'Scoring_Config'!$A:$A,'Scoring_Config'!$C:$C,10),0),"False,0")</f>
        <v>0</v>
      </c>
      <c r="AI330" cm="1">
        <f t="array" ref="AI330">IF(FALSE,"True," &amp; IF(_xlfn.XLOOKUP("Service_Insecure_Match",'Scoring_Config'!$A:$A,'Scoring_Config'!$D:$D,"Yes")="Yes",_xlfn.XLOOKUP("Service_Insecure_Match",'Scoring_Config'!$A:$A,'Scoring_Config'!$C:$C,5),0),"False,0")</f>
        <v>0</v>
      </c>
      <c r="AJ330" cm="1">
        <f t="array" ref="AJ330">IF(FALSE,"True," &amp; IF(_xlfn.XLOOKUP("Risky_Inbound",'Scoring_Config'!$A:$A,'Scoring_Config'!$D:$D,"Yes")="Yes",_xlfn.XLOOKUP("Risky_Inbound",'Scoring_Config'!$A:$A,'Scoring_Config'!$C:$C,50),0),"False,0")</f>
        <v>0</v>
      </c>
      <c r="AK330" cm="1">
        <f t="array" ref="AK330">IF(FALSE,"True," &amp; IF(_xlfn.XLOOKUP("Risky_Outbound",'Scoring_Config'!$A:$A,'Scoring_Config'!$D:$D,"Yes")="Yes",_xlfn.XLOOKUP("Risky_Outbound",'Scoring_Config'!$A:$A,'Scoring_Config'!$C:$C,25),0),"False,0")</f>
        <v>0</v>
      </c>
      <c r="AL330" t="s">
        <v>6700</v>
      </c>
      <c r="AM330" cm="1">
        <f t="array" ref="AM33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30" t="s">
        <v>6697</v>
      </c>
      <c r="AO330" t="s">
        <v>6697</v>
      </c>
      <c r="AP330" t="s">
        <v>6697</v>
      </c>
      <c r="AQ330" cm="1">
        <f t="array" ref="AQ330">IF(FALSE,"True," &amp; IF(_xlfn.XLOOKUP("Service_IsAny",'Scoring_Config'!$A:$A,'Scoring_Config'!$D:$D,"Yes")="Yes",_xlfn.XLOOKUP("Service_IsAny",'Scoring_Config'!$A:$A,'Scoring_Config'!$C:$C,0),0),"False,0")</f>
        <v>0</v>
      </c>
      <c r="AR330">
        <v>0</v>
      </c>
      <c r="AS330" cm="1">
        <f t="array" ref="AS330">IF(FALSE,"True," &amp; IF(_xlfn.XLOOKUP("Service_RangeGt1000",'Scoring_Config'!$A:$A,'Scoring_Config'!$D:$D,"Yes")="Yes",_xlfn.XLOOKUP("Service_RangeGt1000",'Scoring_Config'!$A:$A,'Scoring_Config'!$C:$C,0),0),"False,0")</f>
        <v>0</v>
      </c>
      <c r="AT330" cm="1">
        <f t="array" ref="AT330">IF(FALSE,"True," &amp; IF(_xlfn.XLOOKUP("App_IsAny",'Scoring_Config'!$A:$A,'Scoring_Config'!$D:$D,"Yes")="Yes",_xlfn.XLOOKUP("App_IsAny",'Scoring_Config'!$A:$A,'Scoring_Config'!$C:$C,0),0),"False,0")</f>
        <v>0</v>
      </c>
      <c r="AU330">
        <v>20372</v>
      </c>
      <c r="AV330" cm="1">
        <f t="array" ref="AV330">IF(TRUE,"True," &amp; IF(_xlfn.XLOOKUP("App_RangeGt1000",'Scoring_Config'!$A:$A,'Scoring_Config'!$D:$D,"Yes")="Yes",_xlfn.XLOOKUP("App_RangeGt1000",'Scoring_Config'!$A:$A,'Scoring_Config'!$C:$C,0),0),"False,0")</f>
        <v>0</v>
      </c>
      <c r="AW330" cm="1">
        <f t="array" ref="AW330">IF(FALSE,"True," &amp; IF(_xlfn.XLOOKUP("Action_IsDenyOrDrop",'Scoring_Config'!$A:$A,'Scoring_Config'!$D:$D,"Yes")="Yes",_xlfn.XLOOKUP("Action_IsDenyOrDrop",'Scoring_Config'!$A:$A,'Scoring_Config'!$C:$C,0),0),"False,0")</f>
        <v>0</v>
      </c>
      <c r="AX330" cm="1">
        <f t="array" ref="AX330">IF(LEFT(AW330,4)="True",0,(IF(LEFT(Y330,4)="True",IF(_xlfn.XLOOKUP("Src_IsAny",'Scoring_Config'!$A:$A,'Scoring_Config'!$D:$D,"Yes")="Yes",_xlfn.XLOOKUP("Src_IsAny",'Scoring_Config'!$A:$A,'Scoring_Config'!$C:$C,10),0),0)+IF(LEFT(Z330,4)="True",IF(_xlfn.XLOOKUP("Src_CIDR_Le_16",'Scoring_Config'!$A:$A,'Scoring_Config'!$D:$D,"Yes")="Yes",_xlfn.XLOOKUP("Src_CIDR_Le_16",'Scoring_Config'!$A:$A,'Scoring_Config'!$C:$C,10),0),0)+IF(LEFT(AA330,4)="True",IF(_xlfn.XLOOKUP("Src_CIDR_17_22",'Scoring_Config'!$A:$A,'Scoring_Config'!$D:$D,"Yes")="Yes",_xlfn.XLOOKUP("Src_CIDR_17_22",'Scoring_Config'!$A:$A,'Scoring_Config'!$C:$C,5),0),0)+IF(LEFT(AB330,4)="True",IF(_xlfn.XLOOKUP("Dst_IsAny",'Scoring_Config'!$A:$A,'Scoring_Config'!$D:$D,"Yes")="Yes",_xlfn.XLOOKUP("Dst_IsAny",'Scoring_Config'!$A:$A,'Scoring_Config'!$C:$C,10),0),0)+IF(LEFT(AC330,4)="True",IF(_xlfn.XLOOKUP("Dst_CIDR_Le_16",'Scoring_Config'!$A:$A,'Scoring_Config'!$D:$D,"Yes")="Yes",_xlfn.XLOOKUP("Dst_CIDR_Le_16",'Scoring_Config'!$A:$A,'Scoring_Config'!$C:$C,10),0),0)+IF(LEFT(AD330,4)="True",IF(_xlfn.XLOOKUP("Dst_CIDR_17_22",'Scoring_Config'!$A:$A,'Scoring_Config'!$D:$D,"Yes")="Yes",_xlfn.XLOOKUP("Dst_CIDR_17_22",'Scoring_Config'!$A:$A,'Scoring_Config'!$C:$C,5),0),0)+IF(LEFT(AE330,4)="True",IF(_xlfn.XLOOKUP("SrcZone_IsAny",'Scoring_Config'!$A:$A,'Scoring_Config'!$D:$D,"Yes")="Yes",_xlfn.XLOOKUP("SrcZone_IsAny",'Scoring_Config'!$A:$A,'Scoring_Config'!$C:$C,10),0),0)+IF(LEFT(AF330,4)="True",IF(_xlfn.XLOOKUP("DstZone_IsAny",'Scoring_Config'!$A:$A,'Scoring_Config'!$D:$D,"Yes")="Yes",_xlfn.XLOOKUP("DstZone_IsAny",'Scoring_Config'!$A:$A,'Scoring_Config'!$C:$C,10),0),0)+IF(LEFT(AG330,4)="True",IF(_xlfn.XLOOKUP("Service_Any_OR_RangeGt1000",'Scoring_Config'!$A:$A,'Scoring_Config'!$D:$D,"Yes")="Yes",_xlfn.XLOOKUP("Service_Any_OR_RangeGt1000",'Scoring_Config'!$A:$A,'Scoring_Config'!$C:$C,10),0),0)+IF(LEFT(AH330,4)="True",IF(_xlfn.XLOOKUP("App_Any_OR_RangeGt1000",'Scoring_Config'!$A:$A,'Scoring_Config'!$D:$D,"Yes")="Yes",_xlfn.XLOOKUP("App_Any_OR_RangeGt1000",'Scoring_Config'!$A:$A,'Scoring_Config'!$C:$C,10),0),0)+IF(LEFT(AI330,4)="True",IF(_xlfn.XLOOKUP("Service_Insecure_Match",'Scoring_Config'!$A:$A,'Scoring_Config'!$D:$D,"Yes")="Yes",_xlfn.XLOOKUP("Service_Insecure_Match",'Scoring_Config'!$A:$A,'Scoring_Config'!$C:$C,5),0),0)+IF(LEFT(AJ330,4)="True",IF(_xlfn.XLOOKUP("Risky_Inbound",'Scoring_Config'!$A:$A,'Scoring_Config'!$D:$D,"Yes")="Yes",_xlfn.XLOOKUP("Risky_Inbound",'Scoring_Config'!$A:$A,'Scoring_Config'!$C:$C,50),0),0)+IF(LEFT(AK330,4)="True",IF(_xlfn.XLOOKUP("Risky_Outbound",'Scoring_Config'!$A:$A,'Scoring_Config'!$D:$D,"Yes")="Yes",_xlfn.XLOOKUP("Risky_Outbound",'Scoring_Config'!$A:$A,'Scoring_Config'!$C:$C,25),0),0)+IF(LEFT(AZ330,4)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330,FIND(",",AL330)+1,100)),0)+IF(LEFT(AM330,4)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330,FIND(",",AN330)+1,100)),0)+IF(_xlfn.XLOOKUP("Profile_Scoring",'Scoring_Config'!$A:$A,'Scoring_Config'!$D:$D,"Yes")="Yes",VALUE(MID(AO330,FIND(",",AO330)+1,100)),0)+IF(_xlfn.XLOOKUP("Options_Scoring",'Scoring_Config'!$A:$A,'Scoring_Config'!$D:$D,"Yes")="Yes",VALUE(MID(AP330,FIND(",",AP330)+1,100)),0)))</f>
        <v>0</v>
      </c>
      <c r="AZ330" cm="1">
        <f t="array" ref="AZ330">IF(FALSE,"True," &amp; IF(_xlfn.XLOOKUP("Migrate_Insecure",'Scoring_Config'!$A:$A,'Scoring_Config'!$D:$D,"Yes")="Yes",_xlfn.XLOOKUP("Migrate_Insecure",'Scoring_Config'!$A:$A,'Scoring_Config'!$C:$C,10),0),"False,0")</f>
        <v>0</v>
      </c>
    </row>
    <row r="331" spans="1:52">
      <c r="A331" t="s">
        <v>1979</v>
      </c>
      <c r="B331" t="s">
        <v>2304</v>
      </c>
      <c r="C331" t="s">
        <v>3542</v>
      </c>
      <c r="D331" t="s">
        <v>3545</v>
      </c>
      <c r="E331" t="s">
        <v>3563</v>
      </c>
      <c r="F331" t="s">
        <v>3629</v>
      </c>
      <c r="G331" t="s">
        <v>247</v>
      </c>
      <c r="H331" t="s">
        <v>174</v>
      </c>
      <c r="I331" t="s">
        <v>3679</v>
      </c>
      <c r="J331" t="s">
        <v>240</v>
      </c>
      <c r="K331" t="s">
        <v>1776</v>
      </c>
      <c r="L331" t="s">
        <v>1327</v>
      </c>
      <c r="M331" t="s">
        <v>1974</v>
      </c>
      <c r="N331" t="s">
        <v>4315</v>
      </c>
      <c r="O331" t="s">
        <v>4319</v>
      </c>
      <c r="P331" t="s">
        <v>4321</v>
      </c>
      <c r="Q331" t="s">
        <v>4552</v>
      </c>
      <c r="R331" t="s">
        <v>5439</v>
      </c>
      <c r="S331" t="s">
        <v>4324</v>
      </c>
      <c r="T331" t="s">
        <v>5642</v>
      </c>
      <c r="U331" t="s">
        <v>6131</v>
      </c>
      <c r="Y331" cm="1">
        <f t="array" ref="Y331">IF(FALSE,"True," &amp; IF(_xlfn.XLOOKUP("Src_IsAny",'Scoring_Config'!$A:$A,'Scoring_Config'!$D:$D,"Yes")="Yes",_xlfn.XLOOKUP("Src_IsAny",'Scoring_Config'!$A:$A,'Scoring_Config'!$C:$C,10),0),"False,0")</f>
        <v>0</v>
      </c>
      <c r="Z331" cm="1">
        <f t="array" ref="Z331">IF(FALSE,"True," &amp; IF(_xlfn.XLOOKUP("Src_CIDR_Le_16",'Scoring_Config'!$A:$A,'Scoring_Config'!$D:$D,"Yes")="Yes",_xlfn.XLOOKUP("Src_CIDR_Le_16",'Scoring_Config'!$A:$A,'Scoring_Config'!$C:$C,10),0),"False,0")</f>
        <v>0</v>
      </c>
      <c r="AA331" cm="1">
        <f t="array" ref="AA331">IF(FALSE,"True," &amp; IF(_xlfn.XLOOKUP("Src_CIDR_17_22",'Scoring_Config'!$A:$A,'Scoring_Config'!$D:$D,"Yes")="Yes",_xlfn.XLOOKUP("Src_CIDR_17_22",'Scoring_Config'!$A:$A,'Scoring_Config'!$C:$C,5),0),"False,0")</f>
        <v>0</v>
      </c>
      <c r="AB331" cm="1">
        <f t="array" ref="AB331">IF(FALSE,"True," &amp; IF(_xlfn.XLOOKUP("Dst_IsAny",'Scoring_Config'!$A:$A,'Scoring_Config'!$D:$D,"Yes")="Yes",_xlfn.XLOOKUP("Dst_IsAny",'Scoring_Config'!$A:$A,'Scoring_Config'!$C:$C,10),0),"False,0")</f>
        <v>0</v>
      </c>
      <c r="AC331" cm="1">
        <f t="array" ref="AC331">IF(FALSE,"True," &amp; IF(_xlfn.XLOOKUP("Dst_CIDR_Le_16",'Scoring_Config'!$A:$A,'Scoring_Config'!$D:$D,"Yes")="Yes",_xlfn.XLOOKUP("Dst_CIDR_Le_16",'Scoring_Config'!$A:$A,'Scoring_Config'!$C:$C,10),0),"False,0")</f>
        <v>0</v>
      </c>
      <c r="AD331" cm="1">
        <f t="array" ref="AD331">IF(FALSE,"True," &amp; IF(_xlfn.XLOOKUP("Dst_CIDR_17_22",'Scoring_Config'!$A:$A,'Scoring_Config'!$D:$D,"Yes")="Yes",_xlfn.XLOOKUP("Dst_CIDR_17_22",'Scoring_Config'!$A:$A,'Scoring_Config'!$C:$C,5),0),"False,0")</f>
        <v>0</v>
      </c>
      <c r="AE331" cm="1">
        <f t="array" ref="AE331">IF(FALSE,"True," &amp; IF(_xlfn.XLOOKUP("SrcZone_IsAny",'Scoring_Config'!$A:$A,'Scoring_Config'!$D:$D,"Yes")="Yes",_xlfn.XLOOKUP("SrcZone_IsAny",'Scoring_Config'!$A:$A,'Scoring_Config'!$C:$C,10),0),"False,0")</f>
        <v>0</v>
      </c>
      <c r="AF331" cm="1">
        <f t="array" ref="AF331">IF(FALSE,"True," &amp; IF(_xlfn.XLOOKUP("DstZone_IsAny",'Scoring_Config'!$A:$A,'Scoring_Config'!$D:$D,"Yes")="Yes",_xlfn.XLOOKUP("DstZone_IsAny",'Scoring_Config'!$A:$A,'Scoring_Config'!$C:$C,10),0),"False,0")</f>
        <v>0</v>
      </c>
      <c r="AG331" cm="1">
        <f t="array" ref="AG33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31" cm="1">
        <f t="array" ref="AH331">IF(FALSE,"True," &amp; IF(_xlfn.XLOOKUP("App_Any_OR_RangeGt1000",'Scoring_Config'!$A:$A,'Scoring_Config'!$D:$D,"Yes")="Yes",_xlfn.XLOOKUP("App_Any_OR_RangeGt1000",'Scoring_Config'!$A:$A,'Scoring_Config'!$C:$C,10),0),"False,0")</f>
        <v>0</v>
      </c>
      <c r="AI331" cm="1">
        <f t="array" ref="AI331">IF(FALSE,"True," &amp; IF(_xlfn.XLOOKUP("Service_Insecure_Match",'Scoring_Config'!$A:$A,'Scoring_Config'!$D:$D,"Yes")="Yes",_xlfn.XLOOKUP("Service_Insecure_Match",'Scoring_Config'!$A:$A,'Scoring_Config'!$C:$C,5),0),"False,0")</f>
        <v>0</v>
      </c>
      <c r="AJ331" cm="1">
        <f t="array" ref="AJ331">IF(FALSE,"True," &amp; IF(_xlfn.XLOOKUP("Risky_Inbound",'Scoring_Config'!$A:$A,'Scoring_Config'!$D:$D,"Yes")="Yes",_xlfn.XLOOKUP("Risky_Inbound",'Scoring_Config'!$A:$A,'Scoring_Config'!$C:$C,50),0),"False,0")</f>
        <v>0</v>
      </c>
      <c r="AK331" cm="1">
        <f t="array" ref="AK331">IF(FALSE,"True," &amp; IF(_xlfn.XLOOKUP("Risky_Outbound",'Scoring_Config'!$A:$A,'Scoring_Config'!$D:$D,"Yes")="Yes",_xlfn.XLOOKUP("Risky_Outbound",'Scoring_Config'!$A:$A,'Scoring_Config'!$C:$C,25),0),"False,0")</f>
        <v>0</v>
      </c>
      <c r="AL331" t="s">
        <v>6700</v>
      </c>
      <c r="AM331" cm="1">
        <f t="array" ref="AM33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31" t="s">
        <v>6697</v>
      </c>
      <c r="AO331" t="s">
        <v>6697</v>
      </c>
      <c r="AP331" t="s">
        <v>6697</v>
      </c>
      <c r="AQ331" cm="1">
        <f t="array" ref="AQ331">IF(FALSE,"True," &amp; IF(_xlfn.XLOOKUP("Service_IsAny",'Scoring_Config'!$A:$A,'Scoring_Config'!$D:$D,"Yes")="Yes",_xlfn.XLOOKUP("Service_IsAny",'Scoring_Config'!$A:$A,'Scoring_Config'!$C:$C,0),0),"False,0")</f>
        <v>0</v>
      </c>
      <c r="AR331">
        <v>0</v>
      </c>
      <c r="AS331" cm="1">
        <f t="array" ref="AS331">IF(FALSE,"True," &amp; IF(_xlfn.XLOOKUP("Service_RangeGt1000",'Scoring_Config'!$A:$A,'Scoring_Config'!$D:$D,"Yes")="Yes",_xlfn.XLOOKUP("Service_RangeGt1000",'Scoring_Config'!$A:$A,'Scoring_Config'!$C:$C,0),0),"False,0")</f>
        <v>0</v>
      </c>
      <c r="AT331" cm="1">
        <f t="array" ref="AT331">IF(FALSE,"True," &amp; IF(_xlfn.XLOOKUP("App_IsAny",'Scoring_Config'!$A:$A,'Scoring_Config'!$D:$D,"Yes")="Yes",_xlfn.XLOOKUP("App_IsAny",'Scoring_Config'!$A:$A,'Scoring_Config'!$C:$C,0),0),"False,0")</f>
        <v>0</v>
      </c>
      <c r="AU331">
        <v>2</v>
      </c>
      <c r="AV331" cm="1">
        <f t="array" ref="AV331">IF(FALSE,"True," &amp; IF(_xlfn.XLOOKUP("App_RangeGt1000",'Scoring_Config'!$A:$A,'Scoring_Config'!$D:$D,"Yes")="Yes",_xlfn.XLOOKUP("App_RangeGt1000",'Scoring_Config'!$A:$A,'Scoring_Config'!$C:$C,0),0),"False,0")</f>
        <v>0</v>
      </c>
      <c r="AW331" cm="1">
        <f t="array" ref="AW331">IF(FALSE,"True," &amp; IF(_xlfn.XLOOKUP("Action_IsDenyOrDrop",'Scoring_Config'!$A:$A,'Scoring_Config'!$D:$D,"Yes")="Yes",_xlfn.XLOOKUP("Action_IsDenyOrDrop",'Scoring_Config'!$A:$A,'Scoring_Config'!$C:$C,0),0),"False,0")</f>
        <v>0</v>
      </c>
      <c r="AX331" cm="1">
        <f t="array" ref="AX331">IF(LEFT(AW331,4)="True",0,(IF(LEFT(Y331,4)="True",IF(_xlfn.XLOOKUP("Src_IsAny",'Scoring_Config'!$A:$A,'Scoring_Config'!$D:$D,"Yes")="Yes",_xlfn.XLOOKUP("Src_IsAny",'Scoring_Config'!$A:$A,'Scoring_Config'!$C:$C,10),0),0)+IF(LEFT(Z331,4)="True",IF(_xlfn.XLOOKUP("Src_CIDR_Le_16",'Scoring_Config'!$A:$A,'Scoring_Config'!$D:$D,"Yes")="Yes",_xlfn.XLOOKUP("Src_CIDR_Le_16",'Scoring_Config'!$A:$A,'Scoring_Config'!$C:$C,10),0),0)+IF(LEFT(AA331,4)="True",IF(_xlfn.XLOOKUP("Src_CIDR_17_22",'Scoring_Config'!$A:$A,'Scoring_Config'!$D:$D,"Yes")="Yes",_xlfn.XLOOKUP("Src_CIDR_17_22",'Scoring_Config'!$A:$A,'Scoring_Config'!$C:$C,5),0),0)+IF(LEFT(AB331,4)="True",IF(_xlfn.XLOOKUP("Dst_IsAny",'Scoring_Config'!$A:$A,'Scoring_Config'!$D:$D,"Yes")="Yes",_xlfn.XLOOKUP("Dst_IsAny",'Scoring_Config'!$A:$A,'Scoring_Config'!$C:$C,10),0),0)+IF(LEFT(AC331,4)="True",IF(_xlfn.XLOOKUP("Dst_CIDR_Le_16",'Scoring_Config'!$A:$A,'Scoring_Config'!$D:$D,"Yes")="Yes",_xlfn.XLOOKUP("Dst_CIDR_Le_16",'Scoring_Config'!$A:$A,'Scoring_Config'!$C:$C,10),0),0)+IF(LEFT(AD331,4)="True",IF(_xlfn.XLOOKUP("Dst_CIDR_17_22",'Scoring_Config'!$A:$A,'Scoring_Config'!$D:$D,"Yes")="Yes",_xlfn.XLOOKUP("Dst_CIDR_17_22",'Scoring_Config'!$A:$A,'Scoring_Config'!$C:$C,5),0),0)+IF(LEFT(AE331,4)="True",IF(_xlfn.XLOOKUP("SrcZone_IsAny",'Scoring_Config'!$A:$A,'Scoring_Config'!$D:$D,"Yes")="Yes",_xlfn.XLOOKUP("SrcZone_IsAny",'Scoring_Config'!$A:$A,'Scoring_Config'!$C:$C,10),0),0)+IF(LEFT(AF331,4)="True",IF(_xlfn.XLOOKUP("DstZone_IsAny",'Scoring_Config'!$A:$A,'Scoring_Config'!$D:$D,"Yes")="Yes",_xlfn.XLOOKUP("DstZone_IsAny",'Scoring_Config'!$A:$A,'Scoring_Config'!$C:$C,10),0),0)+IF(LEFT(AG331,4)="True",IF(_xlfn.XLOOKUP("Service_Any_OR_RangeGt1000",'Scoring_Config'!$A:$A,'Scoring_Config'!$D:$D,"Yes")="Yes",_xlfn.XLOOKUP("Service_Any_OR_RangeGt1000",'Scoring_Config'!$A:$A,'Scoring_Config'!$C:$C,10),0),0)+IF(LEFT(AH331,4)="True",IF(_xlfn.XLOOKUP("App_Any_OR_RangeGt1000",'Scoring_Config'!$A:$A,'Scoring_Config'!$D:$D,"Yes")="Yes",_xlfn.XLOOKUP("App_Any_OR_RangeGt1000",'Scoring_Config'!$A:$A,'Scoring_Config'!$C:$C,10),0),0)+IF(LEFT(AI331,4)="True",IF(_xlfn.XLOOKUP("Service_Insecure_Match",'Scoring_Config'!$A:$A,'Scoring_Config'!$D:$D,"Yes")="Yes",_xlfn.XLOOKUP("Service_Insecure_Match",'Scoring_Config'!$A:$A,'Scoring_Config'!$C:$C,5),0),0)+IF(LEFT(AJ331,4)="True",IF(_xlfn.XLOOKUP("Risky_Inbound",'Scoring_Config'!$A:$A,'Scoring_Config'!$D:$D,"Yes")="Yes",_xlfn.XLOOKUP("Risky_Inbound",'Scoring_Config'!$A:$A,'Scoring_Config'!$C:$C,50),0),0)+IF(LEFT(AK331,4)="True",IF(_xlfn.XLOOKUP("Risky_Outbound",'Scoring_Config'!$A:$A,'Scoring_Config'!$D:$D,"Yes")="Yes",_xlfn.XLOOKUP("Risky_Outbound",'Scoring_Config'!$A:$A,'Scoring_Config'!$C:$C,25),0),0)+IF(LEFT(AZ331,4)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331,FIND(",",AL331)+1,100)),0)+IF(LEFT(AM331,4)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331,FIND(",",AN331)+1,100)),0)+IF(_xlfn.XLOOKUP("Profile_Scoring",'Scoring_Config'!$A:$A,'Scoring_Config'!$D:$D,"Yes")="Yes",VALUE(MID(AO331,FIND(",",AO331)+1,100)),0)+IF(_xlfn.XLOOKUP("Options_Scoring",'Scoring_Config'!$A:$A,'Scoring_Config'!$D:$D,"Yes")="Yes",VALUE(MID(AP331,FIND(",",AP331)+1,100)),0)))</f>
        <v>0</v>
      </c>
      <c r="AZ331" cm="1">
        <f t="array" ref="AZ331">IF(FALSE,"True," &amp; IF(_xlfn.XLOOKUP("Migrate_Insecure",'Scoring_Config'!$A:$A,'Scoring_Config'!$D:$D,"Yes")="Yes",_xlfn.XLOOKUP("Migrate_Insecure",'Scoring_Config'!$A:$A,'Scoring_Config'!$C:$C,10),0),"False,0")</f>
        <v>0</v>
      </c>
    </row>
    <row r="332" spans="1:52">
      <c r="A332" t="s">
        <v>1979</v>
      </c>
      <c r="B332" t="s">
        <v>2305</v>
      </c>
      <c r="C332" t="s">
        <v>3542</v>
      </c>
      <c r="D332" t="s">
        <v>3545</v>
      </c>
      <c r="E332" t="s">
        <v>3563</v>
      </c>
      <c r="F332" t="s">
        <v>3684</v>
      </c>
      <c r="G332" t="s">
        <v>248</v>
      </c>
      <c r="H332" t="s">
        <v>174</v>
      </c>
      <c r="I332" t="s">
        <v>3679</v>
      </c>
      <c r="J332" t="s">
        <v>240</v>
      </c>
      <c r="K332" t="s">
        <v>1776</v>
      </c>
      <c r="L332" t="s">
        <v>1327</v>
      </c>
      <c r="M332" t="s">
        <v>1974</v>
      </c>
      <c r="N332" t="s">
        <v>4315</v>
      </c>
      <c r="O332" t="s">
        <v>4319</v>
      </c>
      <c r="P332" t="s">
        <v>4321</v>
      </c>
      <c r="Q332" t="s">
        <v>4553</v>
      </c>
      <c r="R332" t="s">
        <v>5440</v>
      </c>
      <c r="S332" t="s">
        <v>5440</v>
      </c>
      <c r="T332" t="s">
        <v>5642</v>
      </c>
      <c r="U332" t="s">
        <v>6132</v>
      </c>
      <c r="Y332" cm="1">
        <f t="array" ref="Y332">IF(FALSE,"True," &amp; IF(_xlfn.XLOOKUP("Src_IsAny",'Scoring_Config'!$A:$A,'Scoring_Config'!$D:$D,"Yes")="Yes",_xlfn.XLOOKUP("Src_IsAny",'Scoring_Config'!$A:$A,'Scoring_Config'!$C:$C,10),0),"False,0")</f>
        <v>0</v>
      </c>
      <c r="Z332" cm="1">
        <f t="array" ref="Z332">IF(FALSE,"True," &amp; IF(_xlfn.XLOOKUP("Src_CIDR_Le_16",'Scoring_Config'!$A:$A,'Scoring_Config'!$D:$D,"Yes")="Yes",_xlfn.XLOOKUP("Src_CIDR_Le_16",'Scoring_Config'!$A:$A,'Scoring_Config'!$C:$C,10),0),"False,0")</f>
        <v>0</v>
      </c>
      <c r="AA332" cm="1">
        <f t="array" ref="AA332">IF(FALSE,"True," &amp; IF(_xlfn.XLOOKUP("Src_CIDR_17_22",'Scoring_Config'!$A:$A,'Scoring_Config'!$D:$D,"Yes")="Yes",_xlfn.XLOOKUP("Src_CIDR_17_22",'Scoring_Config'!$A:$A,'Scoring_Config'!$C:$C,5),0),"False,0")</f>
        <v>0</v>
      </c>
      <c r="AB332" cm="1">
        <f t="array" ref="AB332">IF(FALSE,"True," &amp; IF(_xlfn.XLOOKUP("Dst_IsAny",'Scoring_Config'!$A:$A,'Scoring_Config'!$D:$D,"Yes")="Yes",_xlfn.XLOOKUP("Dst_IsAny",'Scoring_Config'!$A:$A,'Scoring_Config'!$C:$C,10),0),"False,0")</f>
        <v>0</v>
      </c>
      <c r="AC332" cm="1">
        <f t="array" ref="AC332">IF(FALSE,"True," &amp; IF(_xlfn.XLOOKUP("Dst_CIDR_Le_16",'Scoring_Config'!$A:$A,'Scoring_Config'!$D:$D,"Yes")="Yes",_xlfn.XLOOKUP("Dst_CIDR_Le_16",'Scoring_Config'!$A:$A,'Scoring_Config'!$C:$C,10),0),"False,0")</f>
        <v>0</v>
      </c>
      <c r="AD332" cm="1">
        <f t="array" ref="AD332">IF(FALSE,"True," &amp; IF(_xlfn.XLOOKUP("Dst_CIDR_17_22",'Scoring_Config'!$A:$A,'Scoring_Config'!$D:$D,"Yes")="Yes",_xlfn.XLOOKUP("Dst_CIDR_17_22",'Scoring_Config'!$A:$A,'Scoring_Config'!$C:$C,5),0),"False,0")</f>
        <v>0</v>
      </c>
      <c r="AE332" cm="1">
        <f t="array" ref="AE332">IF(FALSE,"True," &amp; IF(_xlfn.XLOOKUP("SrcZone_IsAny",'Scoring_Config'!$A:$A,'Scoring_Config'!$D:$D,"Yes")="Yes",_xlfn.XLOOKUP("SrcZone_IsAny",'Scoring_Config'!$A:$A,'Scoring_Config'!$C:$C,10),0),"False,0")</f>
        <v>0</v>
      </c>
      <c r="AF332" cm="1">
        <f t="array" ref="AF332">IF(FALSE,"True," &amp; IF(_xlfn.XLOOKUP("DstZone_IsAny",'Scoring_Config'!$A:$A,'Scoring_Config'!$D:$D,"Yes")="Yes",_xlfn.XLOOKUP("DstZone_IsAny",'Scoring_Config'!$A:$A,'Scoring_Config'!$C:$C,10),0),"False,0")</f>
        <v>0</v>
      </c>
      <c r="AG332" cm="1">
        <f t="array" ref="AG33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32" cm="1">
        <f t="array" ref="AH332">IF(FALSE,"True," &amp; IF(_xlfn.XLOOKUP("App_Any_OR_RangeGt1000",'Scoring_Config'!$A:$A,'Scoring_Config'!$D:$D,"Yes")="Yes",_xlfn.XLOOKUP("App_Any_OR_RangeGt1000",'Scoring_Config'!$A:$A,'Scoring_Config'!$C:$C,10),0),"False,0")</f>
        <v>0</v>
      </c>
      <c r="AI332" cm="1">
        <f t="array" ref="AI332">IF(FALSE,"True," &amp; IF(_xlfn.XLOOKUP("Service_Insecure_Match",'Scoring_Config'!$A:$A,'Scoring_Config'!$D:$D,"Yes")="Yes",_xlfn.XLOOKUP("Service_Insecure_Match",'Scoring_Config'!$A:$A,'Scoring_Config'!$C:$C,5),0),"False,0")</f>
        <v>0</v>
      </c>
      <c r="AJ332" cm="1">
        <f t="array" ref="AJ332">IF(FALSE,"True," &amp; IF(_xlfn.XLOOKUP("Risky_Inbound",'Scoring_Config'!$A:$A,'Scoring_Config'!$D:$D,"Yes")="Yes",_xlfn.XLOOKUP("Risky_Inbound",'Scoring_Config'!$A:$A,'Scoring_Config'!$C:$C,50),0),"False,0")</f>
        <v>0</v>
      </c>
      <c r="AK332" cm="1">
        <f t="array" ref="AK332">IF(FALSE,"True," &amp; IF(_xlfn.XLOOKUP("Risky_Outbound",'Scoring_Config'!$A:$A,'Scoring_Config'!$D:$D,"Yes")="Yes",_xlfn.XLOOKUP("Risky_Outbound",'Scoring_Config'!$A:$A,'Scoring_Config'!$C:$C,25),0),"False,0")</f>
        <v>0</v>
      </c>
      <c r="AL332" t="s">
        <v>6700</v>
      </c>
      <c r="AM332" cm="1">
        <f t="array" ref="AM33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32" t="s">
        <v>6697</v>
      </c>
      <c r="AO332" t="s">
        <v>6697</v>
      </c>
      <c r="AP332" t="s">
        <v>6697</v>
      </c>
      <c r="AQ332" cm="1">
        <f t="array" ref="AQ332">IF(FALSE,"True," &amp; IF(_xlfn.XLOOKUP("Service_IsAny",'Scoring_Config'!$A:$A,'Scoring_Config'!$D:$D,"Yes")="Yes",_xlfn.XLOOKUP("Service_IsAny",'Scoring_Config'!$A:$A,'Scoring_Config'!$C:$C,0),0),"False,0")</f>
        <v>0</v>
      </c>
      <c r="AR332">
        <v>0</v>
      </c>
      <c r="AS332" cm="1">
        <f t="array" ref="AS332">IF(FALSE,"True," &amp; IF(_xlfn.XLOOKUP("Service_RangeGt1000",'Scoring_Config'!$A:$A,'Scoring_Config'!$D:$D,"Yes")="Yes",_xlfn.XLOOKUP("Service_RangeGt1000",'Scoring_Config'!$A:$A,'Scoring_Config'!$C:$C,0),0),"False,0")</f>
        <v>0</v>
      </c>
      <c r="AT332" cm="1">
        <f t="array" ref="AT332">IF(FALSE,"True," &amp; IF(_xlfn.XLOOKUP("App_IsAny",'Scoring_Config'!$A:$A,'Scoring_Config'!$D:$D,"Yes")="Yes",_xlfn.XLOOKUP("App_IsAny",'Scoring_Config'!$A:$A,'Scoring_Config'!$C:$C,0),0),"False,0")</f>
        <v>0</v>
      </c>
      <c r="AU332">
        <v>2</v>
      </c>
      <c r="AV332" cm="1">
        <f t="array" ref="AV332">IF(FALSE,"True," &amp; IF(_xlfn.XLOOKUP("App_RangeGt1000",'Scoring_Config'!$A:$A,'Scoring_Config'!$D:$D,"Yes")="Yes",_xlfn.XLOOKUP("App_RangeGt1000",'Scoring_Config'!$A:$A,'Scoring_Config'!$C:$C,0),0),"False,0")</f>
        <v>0</v>
      </c>
      <c r="AW332" cm="1">
        <f t="array" ref="AW332">IF(FALSE,"True," &amp; IF(_xlfn.XLOOKUP("Action_IsDenyOrDrop",'Scoring_Config'!$A:$A,'Scoring_Config'!$D:$D,"Yes")="Yes",_xlfn.XLOOKUP("Action_IsDenyOrDrop",'Scoring_Config'!$A:$A,'Scoring_Config'!$C:$C,0),0),"False,0")</f>
        <v>0</v>
      </c>
      <c r="AX332" cm="1">
        <f t="array" ref="AX332">IF(LEFT(AW332,4)="True",0,(IF(LEFT(Y332,4)="True",IF(_xlfn.XLOOKUP("Src_IsAny",'Scoring_Config'!$A:$A,'Scoring_Config'!$D:$D,"Yes")="Yes",_xlfn.XLOOKUP("Src_IsAny",'Scoring_Config'!$A:$A,'Scoring_Config'!$C:$C,10),0),0)+IF(LEFT(Z332,4)="True",IF(_xlfn.XLOOKUP("Src_CIDR_Le_16",'Scoring_Config'!$A:$A,'Scoring_Config'!$D:$D,"Yes")="Yes",_xlfn.XLOOKUP("Src_CIDR_Le_16",'Scoring_Config'!$A:$A,'Scoring_Config'!$C:$C,10),0),0)+IF(LEFT(AA332,4)="True",IF(_xlfn.XLOOKUP("Src_CIDR_17_22",'Scoring_Config'!$A:$A,'Scoring_Config'!$D:$D,"Yes")="Yes",_xlfn.XLOOKUP("Src_CIDR_17_22",'Scoring_Config'!$A:$A,'Scoring_Config'!$C:$C,5),0),0)+IF(LEFT(AB332,4)="True",IF(_xlfn.XLOOKUP("Dst_IsAny",'Scoring_Config'!$A:$A,'Scoring_Config'!$D:$D,"Yes")="Yes",_xlfn.XLOOKUP("Dst_IsAny",'Scoring_Config'!$A:$A,'Scoring_Config'!$C:$C,10),0),0)+IF(LEFT(AC332,4)="True",IF(_xlfn.XLOOKUP("Dst_CIDR_Le_16",'Scoring_Config'!$A:$A,'Scoring_Config'!$D:$D,"Yes")="Yes",_xlfn.XLOOKUP("Dst_CIDR_Le_16",'Scoring_Config'!$A:$A,'Scoring_Config'!$C:$C,10),0),0)+IF(LEFT(AD332,4)="True",IF(_xlfn.XLOOKUP("Dst_CIDR_17_22",'Scoring_Config'!$A:$A,'Scoring_Config'!$D:$D,"Yes")="Yes",_xlfn.XLOOKUP("Dst_CIDR_17_22",'Scoring_Config'!$A:$A,'Scoring_Config'!$C:$C,5),0),0)+IF(LEFT(AE332,4)="True",IF(_xlfn.XLOOKUP("SrcZone_IsAny",'Scoring_Config'!$A:$A,'Scoring_Config'!$D:$D,"Yes")="Yes",_xlfn.XLOOKUP("SrcZone_IsAny",'Scoring_Config'!$A:$A,'Scoring_Config'!$C:$C,10),0),0)+IF(LEFT(AF332,4)="True",IF(_xlfn.XLOOKUP("DstZone_IsAny",'Scoring_Config'!$A:$A,'Scoring_Config'!$D:$D,"Yes")="Yes",_xlfn.XLOOKUP("DstZone_IsAny",'Scoring_Config'!$A:$A,'Scoring_Config'!$C:$C,10),0),0)+IF(LEFT(AG332,4)="True",IF(_xlfn.XLOOKUP("Service_Any_OR_RangeGt1000",'Scoring_Config'!$A:$A,'Scoring_Config'!$D:$D,"Yes")="Yes",_xlfn.XLOOKUP("Service_Any_OR_RangeGt1000",'Scoring_Config'!$A:$A,'Scoring_Config'!$C:$C,10),0),0)+IF(LEFT(AH332,4)="True",IF(_xlfn.XLOOKUP("App_Any_OR_RangeGt1000",'Scoring_Config'!$A:$A,'Scoring_Config'!$D:$D,"Yes")="Yes",_xlfn.XLOOKUP("App_Any_OR_RangeGt1000",'Scoring_Config'!$A:$A,'Scoring_Config'!$C:$C,10),0),0)+IF(LEFT(AI332,4)="True",IF(_xlfn.XLOOKUP("Service_Insecure_Match",'Scoring_Config'!$A:$A,'Scoring_Config'!$D:$D,"Yes")="Yes",_xlfn.XLOOKUP("Service_Insecure_Match",'Scoring_Config'!$A:$A,'Scoring_Config'!$C:$C,5),0),0)+IF(LEFT(AJ332,4)="True",IF(_xlfn.XLOOKUP("Risky_Inbound",'Scoring_Config'!$A:$A,'Scoring_Config'!$D:$D,"Yes")="Yes",_xlfn.XLOOKUP("Risky_Inbound",'Scoring_Config'!$A:$A,'Scoring_Config'!$C:$C,50),0),0)+IF(LEFT(AK332,4)="True",IF(_xlfn.XLOOKUP("Risky_Outbound",'Scoring_Config'!$A:$A,'Scoring_Config'!$D:$D,"Yes")="Yes",_xlfn.XLOOKUP("Risky_Outbound",'Scoring_Config'!$A:$A,'Scoring_Config'!$C:$C,25),0),0)+IF(LEFT(AZ332,4)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332,FIND(",",AL332)+1,100)),0)+IF(LEFT(AM332,4)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332,FIND(",",AN332)+1,100)),0)+IF(_xlfn.XLOOKUP("Profile_Scoring",'Scoring_Config'!$A:$A,'Scoring_Config'!$D:$D,"Yes")="Yes",VALUE(MID(AO332,FIND(",",AO332)+1,100)),0)+IF(_xlfn.XLOOKUP("Options_Scoring",'Scoring_Config'!$A:$A,'Scoring_Config'!$D:$D,"Yes")="Yes",VALUE(MID(AP332,FIND(",",AP332)+1,100)),0)))</f>
        <v>0</v>
      </c>
      <c r="AZ332" cm="1">
        <f t="array" ref="AZ332">IF(FALSE,"True," &amp; IF(_xlfn.XLOOKUP("Migrate_Insecure",'Scoring_Config'!$A:$A,'Scoring_Config'!$D:$D,"Yes")="Yes",_xlfn.XLOOKUP("Migrate_Insecure",'Scoring_Config'!$A:$A,'Scoring_Config'!$C:$C,10),0),"False,0")</f>
        <v>0</v>
      </c>
    </row>
    <row r="333" spans="1:52">
      <c r="A333" t="s">
        <v>1979</v>
      </c>
      <c r="B333" t="s">
        <v>2306</v>
      </c>
      <c r="C333" t="s">
        <v>3542</v>
      </c>
      <c r="D333" t="s">
        <v>3544</v>
      </c>
      <c r="E333" t="s">
        <v>3562</v>
      </c>
      <c r="F333" t="s">
        <v>3685</v>
      </c>
      <c r="G333" t="s">
        <v>249</v>
      </c>
      <c r="H333" t="s">
        <v>193</v>
      </c>
      <c r="I333" t="s">
        <v>4134</v>
      </c>
      <c r="J333" t="s">
        <v>938</v>
      </c>
      <c r="K333" t="s">
        <v>1777</v>
      </c>
      <c r="L333" t="s">
        <v>1325</v>
      </c>
      <c r="M333" t="s">
        <v>1973</v>
      </c>
      <c r="N333" t="s">
        <v>4315</v>
      </c>
      <c r="O333" t="s">
        <v>4319</v>
      </c>
      <c r="P333" t="s">
        <v>4323</v>
      </c>
      <c r="Q333" t="s">
        <v>4554</v>
      </c>
      <c r="R333" t="s">
        <v>5439</v>
      </c>
      <c r="S333" t="s">
        <v>4324</v>
      </c>
      <c r="T333" t="s">
        <v>5577</v>
      </c>
      <c r="U333" t="s">
        <v>6133</v>
      </c>
      <c r="Y333" cm="1">
        <f t="array" ref="Y333">IF(FALSE,"True," &amp; IF(_xlfn.XLOOKUP("Src_IsAny",'Scoring_Config'!$A:$A,'Scoring_Config'!$D:$D,"Yes")="Yes",_xlfn.XLOOKUP("Src_IsAny",'Scoring_Config'!$A:$A,'Scoring_Config'!$C:$C,10),0),"False,0")</f>
        <v>0</v>
      </c>
      <c r="Z333" cm="1">
        <f t="array" ref="Z333">IF(FALSE,"True," &amp; IF(_xlfn.XLOOKUP("Src_CIDR_Le_16",'Scoring_Config'!$A:$A,'Scoring_Config'!$D:$D,"Yes")="Yes",_xlfn.XLOOKUP("Src_CIDR_Le_16",'Scoring_Config'!$A:$A,'Scoring_Config'!$C:$C,10),0),"False,0")</f>
        <v>0</v>
      </c>
      <c r="AA333" cm="1">
        <f t="array" ref="AA333">IF(FALSE,"True," &amp; IF(_xlfn.XLOOKUP("Src_CIDR_17_22",'Scoring_Config'!$A:$A,'Scoring_Config'!$D:$D,"Yes")="Yes",_xlfn.XLOOKUP("Src_CIDR_17_22",'Scoring_Config'!$A:$A,'Scoring_Config'!$C:$C,5),0),"False,0")</f>
        <v>0</v>
      </c>
      <c r="AB333" cm="1">
        <f t="array" ref="AB333">IF(FALSE,"True," &amp; IF(_xlfn.XLOOKUP("Dst_IsAny",'Scoring_Config'!$A:$A,'Scoring_Config'!$D:$D,"Yes")="Yes",_xlfn.XLOOKUP("Dst_IsAny",'Scoring_Config'!$A:$A,'Scoring_Config'!$C:$C,10),0),"False,0")</f>
        <v>0</v>
      </c>
      <c r="AC333" cm="1">
        <f t="array" ref="AC333">IF(FALSE,"True," &amp; IF(_xlfn.XLOOKUP("Dst_CIDR_Le_16",'Scoring_Config'!$A:$A,'Scoring_Config'!$D:$D,"Yes")="Yes",_xlfn.XLOOKUP("Dst_CIDR_Le_16",'Scoring_Config'!$A:$A,'Scoring_Config'!$C:$C,10),0),"False,0")</f>
        <v>0</v>
      </c>
      <c r="AD333" cm="1">
        <f t="array" ref="AD333">IF(FALSE,"True," &amp; IF(_xlfn.XLOOKUP("Dst_CIDR_17_22",'Scoring_Config'!$A:$A,'Scoring_Config'!$D:$D,"Yes")="Yes",_xlfn.XLOOKUP("Dst_CIDR_17_22",'Scoring_Config'!$A:$A,'Scoring_Config'!$C:$C,5),0),"False,0")</f>
        <v>0</v>
      </c>
      <c r="AE333" cm="1">
        <f t="array" ref="AE333">IF(FALSE,"True," &amp; IF(_xlfn.XLOOKUP("SrcZone_IsAny",'Scoring_Config'!$A:$A,'Scoring_Config'!$D:$D,"Yes")="Yes",_xlfn.XLOOKUP("SrcZone_IsAny",'Scoring_Config'!$A:$A,'Scoring_Config'!$C:$C,10),0),"False,0")</f>
        <v>0</v>
      </c>
      <c r="AF333" cm="1">
        <f t="array" ref="AF333">IF(FALSE,"True," &amp; IF(_xlfn.XLOOKUP("DstZone_IsAny",'Scoring_Config'!$A:$A,'Scoring_Config'!$D:$D,"Yes")="Yes",_xlfn.XLOOKUP("DstZone_IsAny",'Scoring_Config'!$A:$A,'Scoring_Config'!$C:$C,10),0),"False,0")</f>
        <v>0</v>
      </c>
      <c r="AG333" cm="1">
        <f t="array" ref="AG33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33" cm="1">
        <f t="array" ref="AH333">IF(FALSE,"True," &amp; IF(_xlfn.XLOOKUP("App_Any_OR_RangeGt1000",'Scoring_Config'!$A:$A,'Scoring_Config'!$D:$D,"Yes")="Yes",_xlfn.XLOOKUP("App_Any_OR_RangeGt1000",'Scoring_Config'!$A:$A,'Scoring_Config'!$C:$C,10),0),"False,0")</f>
        <v>0</v>
      </c>
      <c r="AI333" cm="1">
        <f t="array" ref="AI333">IF(FALSE,"True," &amp; IF(_xlfn.XLOOKUP("Service_Insecure_Match",'Scoring_Config'!$A:$A,'Scoring_Config'!$D:$D,"Yes")="Yes",_xlfn.XLOOKUP("Service_Insecure_Match",'Scoring_Config'!$A:$A,'Scoring_Config'!$C:$C,5),0),"False,0")</f>
        <v>0</v>
      </c>
      <c r="AJ333" cm="1">
        <f t="array" ref="AJ333">IF(FALSE,"True," &amp; IF(_xlfn.XLOOKUP("Risky_Inbound",'Scoring_Config'!$A:$A,'Scoring_Config'!$D:$D,"Yes")="Yes",_xlfn.XLOOKUP("Risky_Inbound",'Scoring_Config'!$A:$A,'Scoring_Config'!$C:$C,50),0),"False,0")</f>
        <v>0</v>
      </c>
      <c r="AK333" cm="1">
        <f t="array" ref="AK333">IF(FALSE,"True," &amp; IF(_xlfn.XLOOKUP("Risky_Outbound",'Scoring_Config'!$A:$A,'Scoring_Config'!$D:$D,"Yes")="Yes",_xlfn.XLOOKUP("Risky_Outbound",'Scoring_Config'!$A:$A,'Scoring_Config'!$C:$C,25),0),"False,0")</f>
        <v>0</v>
      </c>
      <c r="AL333" t="s">
        <v>6699</v>
      </c>
      <c r="AM333" cm="1">
        <f t="array" ref="AM33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33" t="s">
        <v>6697</v>
      </c>
      <c r="AO333" t="s">
        <v>6697</v>
      </c>
      <c r="AP333" t="s">
        <v>6697</v>
      </c>
      <c r="AQ333" cm="1">
        <f t="array" ref="AQ333">IF(FALSE,"True," &amp; IF(_xlfn.XLOOKUP("Service_IsAny",'Scoring_Config'!$A:$A,'Scoring_Config'!$D:$D,"Yes")="Yes",_xlfn.XLOOKUP("Service_IsAny",'Scoring_Config'!$A:$A,'Scoring_Config'!$C:$C,0),0),"False,0")</f>
        <v>0</v>
      </c>
      <c r="AR333">
        <v>0</v>
      </c>
      <c r="AS333" cm="1">
        <f t="array" ref="AS333">IF(FALSE,"True," &amp; IF(_xlfn.XLOOKUP("Service_RangeGt1000",'Scoring_Config'!$A:$A,'Scoring_Config'!$D:$D,"Yes")="Yes",_xlfn.XLOOKUP("Service_RangeGt1000",'Scoring_Config'!$A:$A,'Scoring_Config'!$C:$C,0),0),"False,0")</f>
        <v>0</v>
      </c>
      <c r="AT333" cm="1">
        <f t="array" ref="AT333">IF(FALSE,"True," &amp; IF(_xlfn.XLOOKUP("App_IsAny",'Scoring_Config'!$A:$A,'Scoring_Config'!$D:$D,"Yes")="Yes",_xlfn.XLOOKUP("App_IsAny",'Scoring_Config'!$A:$A,'Scoring_Config'!$C:$C,0),0),"False,0")</f>
        <v>0</v>
      </c>
      <c r="AU333">
        <v>0</v>
      </c>
      <c r="AV333" cm="1">
        <f t="array" ref="AV333">IF(FALSE,"True," &amp; IF(_xlfn.XLOOKUP("App_RangeGt1000",'Scoring_Config'!$A:$A,'Scoring_Config'!$D:$D,"Yes")="Yes",_xlfn.XLOOKUP("App_RangeGt1000",'Scoring_Config'!$A:$A,'Scoring_Config'!$C:$C,0),0),"False,0")</f>
        <v>0</v>
      </c>
      <c r="AW333" cm="1">
        <f t="array" ref="AW333">IF(FALSE,"True," &amp; IF(_xlfn.XLOOKUP("Action_IsDenyOrDrop",'Scoring_Config'!$A:$A,'Scoring_Config'!$D:$D,"Yes")="Yes",_xlfn.XLOOKUP("Action_IsDenyOrDrop",'Scoring_Config'!$A:$A,'Scoring_Config'!$C:$C,0),0),"False,0")</f>
        <v>0</v>
      </c>
      <c r="AX333" cm="1">
        <f t="array" ref="AX333">IF(LEFT(AW333,4)="True",0,(IF(LEFT(Y333,4)="True",IF(_xlfn.XLOOKUP("Src_IsAny",'Scoring_Config'!$A:$A,'Scoring_Config'!$D:$D,"Yes")="Yes",_xlfn.XLOOKUP("Src_IsAny",'Scoring_Config'!$A:$A,'Scoring_Config'!$C:$C,10),0),0)+IF(LEFT(Z333,4)="True",IF(_xlfn.XLOOKUP("Src_CIDR_Le_16",'Scoring_Config'!$A:$A,'Scoring_Config'!$D:$D,"Yes")="Yes",_xlfn.XLOOKUP("Src_CIDR_Le_16",'Scoring_Config'!$A:$A,'Scoring_Config'!$C:$C,10),0),0)+IF(LEFT(AA333,4)="True",IF(_xlfn.XLOOKUP("Src_CIDR_17_22",'Scoring_Config'!$A:$A,'Scoring_Config'!$D:$D,"Yes")="Yes",_xlfn.XLOOKUP("Src_CIDR_17_22",'Scoring_Config'!$A:$A,'Scoring_Config'!$C:$C,5),0),0)+IF(LEFT(AB333,4)="True",IF(_xlfn.XLOOKUP("Dst_IsAny",'Scoring_Config'!$A:$A,'Scoring_Config'!$D:$D,"Yes")="Yes",_xlfn.XLOOKUP("Dst_IsAny",'Scoring_Config'!$A:$A,'Scoring_Config'!$C:$C,10),0),0)+IF(LEFT(AC333,4)="True",IF(_xlfn.XLOOKUP("Dst_CIDR_Le_16",'Scoring_Config'!$A:$A,'Scoring_Config'!$D:$D,"Yes")="Yes",_xlfn.XLOOKUP("Dst_CIDR_Le_16",'Scoring_Config'!$A:$A,'Scoring_Config'!$C:$C,10),0),0)+IF(LEFT(AD333,4)="True",IF(_xlfn.XLOOKUP("Dst_CIDR_17_22",'Scoring_Config'!$A:$A,'Scoring_Config'!$D:$D,"Yes")="Yes",_xlfn.XLOOKUP("Dst_CIDR_17_22",'Scoring_Config'!$A:$A,'Scoring_Config'!$C:$C,5),0),0)+IF(LEFT(AE333,4)="True",IF(_xlfn.XLOOKUP("SrcZone_IsAny",'Scoring_Config'!$A:$A,'Scoring_Config'!$D:$D,"Yes")="Yes",_xlfn.XLOOKUP("SrcZone_IsAny",'Scoring_Config'!$A:$A,'Scoring_Config'!$C:$C,10),0),0)+IF(LEFT(AF333,4)="True",IF(_xlfn.XLOOKUP("DstZone_IsAny",'Scoring_Config'!$A:$A,'Scoring_Config'!$D:$D,"Yes")="Yes",_xlfn.XLOOKUP("DstZone_IsAny",'Scoring_Config'!$A:$A,'Scoring_Config'!$C:$C,10),0),0)+IF(LEFT(AG333,4)="True",IF(_xlfn.XLOOKUP("Service_Any_OR_RangeGt1000",'Scoring_Config'!$A:$A,'Scoring_Config'!$D:$D,"Yes")="Yes",_xlfn.XLOOKUP("Service_Any_OR_RangeGt1000",'Scoring_Config'!$A:$A,'Scoring_Config'!$C:$C,10),0),0)+IF(LEFT(AH333,4)="True",IF(_xlfn.XLOOKUP("App_Any_OR_RangeGt1000",'Scoring_Config'!$A:$A,'Scoring_Config'!$D:$D,"Yes")="Yes",_xlfn.XLOOKUP("App_Any_OR_RangeGt1000",'Scoring_Config'!$A:$A,'Scoring_Config'!$C:$C,10),0),0)+IF(LEFT(AI333,4)="True",IF(_xlfn.XLOOKUP("Service_Insecure_Match",'Scoring_Config'!$A:$A,'Scoring_Config'!$D:$D,"Yes")="Yes",_xlfn.XLOOKUP("Service_Insecure_Match",'Scoring_Config'!$A:$A,'Scoring_Config'!$C:$C,5),0),0)+IF(LEFT(AJ333,4)="True",IF(_xlfn.XLOOKUP("Risky_Inbound",'Scoring_Config'!$A:$A,'Scoring_Config'!$D:$D,"Yes")="Yes",_xlfn.XLOOKUP("Risky_Inbound",'Scoring_Config'!$A:$A,'Scoring_Config'!$C:$C,50),0),0)+IF(LEFT(AK333,4)="True",IF(_xlfn.XLOOKUP("Risky_Outbound",'Scoring_Config'!$A:$A,'Scoring_Config'!$D:$D,"Yes")="Yes",_xlfn.XLOOKUP("Risky_Outbound",'Scoring_Config'!$A:$A,'Scoring_Config'!$C:$C,25),0),0)+IF(LEFT(AZ333,4)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333,FIND(",",AL333)+1,100)),0)+IF(LEFT(AM333,4)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333,FIND(",",AN333)+1,100)),0)+IF(_xlfn.XLOOKUP("Profile_Scoring",'Scoring_Config'!$A:$A,'Scoring_Config'!$D:$D,"Yes")="Yes",VALUE(MID(AO333,FIND(",",AO333)+1,100)),0)+IF(_xlfn.XLOOKUP("Options_Scoring",'Scoring_Config'!$A:$A,'Scoring_Config'!$D:$D,"Yes")="Yes",VALUE(MID(AP333,FIND(",",AP333)+1,100)),0)))</f>
        <v>0</v>
      </c>
      <c r="AZ333" cm="1">
        <f t="array" ref="AZ333">IF(FALSE,"True," &amp; IF(_xlfn.XLOOKUP("Migrate_Insecure",'Scoring_Config'!$A:$A,'Scoring_Config'!$D:$D,"Yes")="Yes",_xlfn.XLOOKUP("Migrate_Insecure",'Scoring_Config'!$A:$A,'Scoring_Config'!$C:$C,10),0),"False,0")</f>
        <v>0</v>
      </c>
    </row>
    <row r="334" spans="1:52">
      <c r="A334" t="s">
        <v>1979</v>
      </c>
      <c r="B334" t="s">
        <v>2307</v>
      </c>
      <c r="C334" t="s">
        <v>3542</v>
      </c>
      <c r="D334" t="s">
        <v>3545</v>
      </c>
      <c r="E334" t="s">
        <v>3563</v>
      </c>
      <c r="F334" t="s">
        <v>3681</v>
      </c>
      <c r="G334" t="s">
        <v>243</v>
      </c>
      <c r="H334" t="s">
        <v>174</v>
      </c>
      <c r="I334" t="s">
        <v>3576</v>
      </c>
      <c r="J334" t="s">
        <v>939</v>
      </c>
      <c r="K334" t="s">
        <v>1771</v>
      </c>
      <c r="L334" t="s">
        <v>1327</v>
      </c>
      <c r="M334" t="s">
        <v>1974</v>
      </c>
      <c r="N334" t="s">
        <v>4315</v>
      </c>
      <c r="O334" t="s">
        <v>4319</v>
      </c>
      <c r="P334" t="s">
        <v>4321</v>
      </c>
      <c r="Q334" t="s">
        <v>4555</v>
      </c>
      <c r="R334" t="s">
        <v>5439</v>
      </c>
      <c r="S334" t="s">
        <v>4324</v>
      </c>
      <c r="T334" t="s">
        <v>5642</v>
      </c>
      <c r="U334" t="s">
        <v>6134</v>
      </c>
      <c r="Y334" cm="1">
        <f t="array" ref="Y334">IF(FALSE,"True," &amp; IF(_xlfn.XLOOKUP("Src_IsAny",'Scoring_Config'!$A:$A,'Scoring_Config'!$D:$D,"Yes")="Yes",_xlfn.XLOOKUP("Src_IsAny",'Scoring_Config'!$A:$A,'Scoring_Config'!$C:$C,10),0),"False,0")</f>
        <v>0</v>
      </c>
      <c r="Z334" cm="1">
        <f t="array" ref="Z334">IF(FALSE,"True," &amp; IF(_xlfn.XLOOKUP("Src_CIDR_Le_16",'Scoring_Config'!$A:$A,'Scoring_Config'!$D:$D,"Yes")="Yes",_xlfn.XLOOKUP("Src_CIDR_Le_16",'Scoring_Config'!$A:$A,'Scoring_Config'!$C:$C,10),0),"False,0")</f>
        <v>0</v>
      </c>
      <c r="AA334" cm="1">
        <f t="array" ref="AA334">IF(FALSE,"True," &amp; IF(_xlfn.XLOOKUP("Src_CIDR_17_22",'Scoring_Config'!$A:$A,'Scoring_Config'!$D:$D,"Yes")="Yes",_xlfn.XLOOKUP("Src_CIDR_17_22",'Scoring_Config'!$A:$A,'Scoring_Config'!$C:$C,5),0),"False,0")</f>
        <v>0</v>
      </c>
      <c r="AB334" cm="1">
        <f t="array" ref="AB334">IF(FALSE,"True," &amp; IF(_xlfn.XLOOKUP("Dst_IsAny",'Scoring_Config'!$A:$A,'Scoring_Config'!$D:$D,"Yes")="Yes",_xlfn.XLOOKUP("Dst_IsAny",'Scoring_Config'!$A:$A,'Scoring_Config'!$C:$C,10),0),"False,0")</f>
        <v>0</v>
      </c>
      <c r="AC334" cm="1">
        <f t="array" ref="AC334">IF(FALSE,"True," &amp; IF(_xlfn.XLOOKUP("Dst_CIDR_Le_16",'Scoring_Config'!$A:$A,'Scoring_Config'!$D:$D,"Yes")="Yes",_xlfn.XLOOKUP("Dst_CIDR_Le_16",'Scoring_Config'!$A:$A,'Scoring_Config'!$C:$C,10),0),"False,0")</f>
        <v>0</v>
      </c>
      <c r="AD334" cm="1">
        <f t="array" ref="AD334">IF(FALSE,"True," &amp; IF(_xlfn.XLOOKUP("Dst_CIDR_17_22",'Scoring_Config'!$A:$A,'Scoring_Config'!$D:$D,"Yes")="Yes",_xlfn.XLOOKUP("Dst_CIDR_17_22",'Scoring_Config'!$A:$A,'Scoring_Config'!$C:$C,5),0),"False,0")</f>
        <v>0</v>
      </c>
      <c r="AE334" cm="1">
        <f t="array" ref="AE334">IF(FALSE,"True," &amp; IF(_xlfn.XLOOKUP("SrcZone_IsAny",'Scoring_Config'!$A:$A,'Scoring_Config'!$D:$D,"Yes")="Yes",_xlfn.XLOOKUP("SrcZone_IsAny",'Scoring_Config'!$A:$A,'Scoring_Config'!$C:$C,10),0),"False,0")</f>
        <v>0</v>
      </c>
      <c r="AF334" cm="1">
        <f t="array" ref="AF334">IF(FALSE,"True," &amp; IF(_xlfn.XLOOKUP("DstZone_IsAny",'Scoring_Config'!$A:$A,'Scoring_Config'!$D:$D,"Yes")="Yes",_xlfn.XLOOKUP("DstZone_IsAny",'Scoring_Config'!$A:$A,'Scoring_Config'!$C:$C,10),0),"False,0")</f>
        <v>0</v>
      </c>
      <c r="AG334" cm="1">
        <f t="array" ref="AG33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34" cm="1">
        <f t="array" ref="AH334">IF(FALSE,"True," &amp; IF(_xlfn.XLOOKUP("App_Any_OR_RangeGt1000",'Scoring_Config'!$A:$A,'Scoring_Config'!$D:$D,"Yes")="Yes",_xlfn.XLOOKUP("App_Any_OR_RangeGt1000",'Scoring_Config'!$A:$A,'Scoring_Config'!$C:$C,10),0),"False,0")</f>
        <v>0</v>
      </c>
      <c r="AI334" cm="1">
        <f t="array" ref="AI334">IF(FALSE,"True," &amp; IF(_xlfn.XLOOKUP("Service_Insecure_Match",'Scoring_Config'!$A:$A,'Scoring_Config'!$D:$D,"Yes")="Yes",_xlfn.XLOOKUP("Service_Insecure_Match",'Scoring_Config'!$A:$A,'Scoring_Config'!$C:$C,5),0),"False,0")</f>
        <v>0</v>
      </c>
      <c r="AJ334" cm="1">
        <f t="array" ref="AJ334">IF(FALSE,"True," &amp; IF(_xlfn.XLOOKUP("Risky_Inbound",'Scoring_Config'!$A:$A,'Scoring_Config'!$D:$D,"Yes")="Yes",_xlfn.XLOOKUP("Risky_Inbound",'Scoring_Config'!$A:$A,'Scoring_Config'!$C:$C,50),0),"False,0")</f>
        <v>0</v>
      </c>
      <c r="AK334" cm="1">
        <f t="array" ref="AK334">IF(FALSE,"True," &amp; IF(_xlfn.XLOOKUP("Risky_Outbound",'Scoring_Config'!$A:$A,'Scoring_Config'!$D:$D,"Yes")="Yes",_xlfn.XLOOKUP("Risky_Outbound",'Scoring_Config'!$A:$A,'Scoring_Config'!$C:$C,25),0),"False,0")</f>
        <v>0</v>
      </c>
      <c r="AL334" t="s">
        <v>6700</v>
      </c>
      <c r="AM334" cm="1">
        <f t="array" ref="AM33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34" t="s">
        <v>6697</v>
      </c>
      <c r="AO334" t="s">
        <v>6697</v>
      </c>
      <c r="AP334" t="s">
        <v>6697</v>
      </c>
      <c r="AQ334" cm="1">
        <f t="array" ref="AQ334">IF(FALSE,"True," &amp; IF(_xlfn.XLOOKUP("Service_IsAny",'Scoring_Config'!$A:$A,'Scoring_Config'!$D:$D,"Yes")="Yes",_xlfn.XLOOKUP("Service_IsAny",'Scoring_Config'!$A:$A,'Scoring_Config'!$C:$C,0),0),"False,0")</f>
        <v>0</v>
      </c>
      <c r="AR334">
        <v>0</v>
      </c>
      <c r="AS334" cm="1">
        <f t="array" ref="AS334">IF(FALSE,"True," &amp; IF(_xlfn.XLOOKUP("Service_RangeGt1000",'Scoring_Config'!$A:$A,'Scoring_Config'!$D:$D,"Yes")="Yes",_xlfn.XLOOKUP("Service_RangeGt1000",'Scoring_Config'!$A:$A,'Scoring_Config'!$C:$C,0),0),"False,0")</f>
        <v>0</v>
      </c>
      <c r="AT334" cm="1">
        <f t="array" ref="AT334">IF(FALSE,"True," &amp; IF(_xlfn.XLOOKUP("App_IsAny",'Scoring_Config'!$A:$A,'Scoring_Config'!$D:$D,"Yes")="Yes",_xlfn.XLOOKUP("App_IsAny",'Scoring_Config'!$A:$A,'Scoring_Config'!$C:$C,0),0),"False,0")</f>
        <v>0</v>
      </c>
      <c r="AU334">
        <v>5</v>
      </c>
      <c r="AV334" cm="1">
        <f t="array" ref="AV334">IF(FALSE,"True," &amp; IF(_xlfn.XLOOKUP("App_RangeGt1000",'Scoring_Config'!$A:$A,'Scoring_Config'!$D:$D,"Yes")="Yes",_xlfn.XLOOKUP("App_RangeGt1000",'Scoring_Config'!$A:$A,'Scoring_Config'!$C:$C,0),0),"False,0")</f>
        <v>0</v>
      </c>
      <c r="AW334" cm="1">
        <f t="array" ref="AW334">IF(FALSE,"True," &amp; IF(_xlfn.XLOOKUP("Action_IsDenyOrDrop",'Scoring_Config'!$A:$A,'Scoring_Config'!$D:$D,"Yes")="Yes",_xlfn.XLOOKUP("Action_IsDenyOrDrop",'Scoring_Config'!$A:$A,'Scoring_Config'!$C:$C,0),0),"False,0")</f>
        <v>0</v>
      </c>
      <c r="AX334" cm="1">
        <f t="array" ref="AX334">IF(LEFT(AW334,4)="True",0,(IF(LEFT(Y334,4)="True",IF(_xlfn.XLOOKUP("Src_IsAny",'Scoring_Config'!$A:$A,'Scoring_Config'!$D:$D,"Yes")="Yes",_xlfn.XLOOKUP("Src_IsAny",'Scoring_Config'!$A:$A,'Scoring_Config'!$C:$C,10),0),0)+IF(LEFT(Z334,4)="True",IF(_xlfn.XLOOKUP("Src_CIDR_Le_16",'Scoring_Config'!$A:$A,'Scoring_Config'!$D:$D,"Yes")="Yes",_xlfn.XLOOKUP("Src_CIDR_Le_16",'Scoring_Config'!$A:$A,'Scoring_Config'!$C:$C,10),0),0)+IF(LEFT(AA334,4)="True",IF(_xlfn.XLOOKUP("Src_CIDR_17_22",'Scoring_Config'!$A:$A,'Scoring_Config'!$D:$D,"Yes")="Yes",_xlfn.XLOOKUP("Src_CIDR_17_22",'Scoring_Config'!$A:$A,'Scoring_Config'!$C:$C,5),0),0)+IF(LEFT(AB334,4)="True",IF(_xlfn.XLOOKUP("Dst_IsAny",'Scoring_Config'!$A:$A,'Scoring_Config'!$D:$D,"Yes")="Yes",_xlfn.XLOOKUP("Dst_IsAny",'Scoring_Config'!$A:$A,'Scoring_Config'!$C:$C,10),0),0)+IF(LEFT(AC334,4)="True",IF(_xlfn.XLOOKUP("Dst_CIDR_Le_16",'Scoring_Config'!$A:$A,'Scoring_Config'!$D:$D,"Yes")="Yes",_xlfn.XLOOKUP("Dst_CIDR_Le_16",'Scoring_Config'!$A:$A,'Scoring_Config'!$C:$C,10),0),0)+IF(LEFT(AD334,4)="True",IF(_xlfn.XLOOKUP("Dst_CIDR_17_22",'Scoring_Config'!$A:$A,'Scoring_Config'!$D:$D,"Yes")="Yes",_xlfn.XLOOKUP("Dst_CIDR_17_22",'Scoring_Config'!$A:$A,'Scoring_Config'!$C:$C,5),0),0)+IF(LEFT(AE334,4)="True",IF(_xlfn.XLOOKUP("SrcZone_IsAny",'Scoring_Config'!$A:$A,'Scoring_Config'!$D:$D,"Yes")="Yes",_xlfn.XLOOKUP("SrcZone_IsAny",'Scoring_Config'!$A:$A,'Scoring_Config'!$C:$C,10),0),0)+IF(LEFT(AF334,4)="True",IF(_xlfn.XLOOKUP("DstZone_IsAny",'Scoring_Config'!$A:$A,'Scoring_Config'!$D:$D,"Yes")="Yes",_xlfn.XLOOKUP("DstZone_IsAny",'Scoring_Config'!$A:$A,'Scoring_Config'!$C:$C,10),0),0)+IF(LEFT(AG334,4)="True",IF(_xlfn.XLOOKUP("Service_Any_OR_RangeGt1000",'Scoring_Config'!$A:$A,'Scoring_Config'!$D:$D,"Yes")="Yes",_xlfn.XLOOKUP("Service_Any_OR_RangeGt1000",'Scoring_Config'!$A:$A,'Scoring_Config'!$C:$C,10),0),0)+IF(LEFT(AH334,4)="True",IF(_xlfn.XLOOKUP("App_Any_OR_RangeGt1000",'Scoring_Config'!$A:$A,'Scoring_Config'!$D:$D,"Yes")="Yes",_xlfn.XLOOKUP("App_Any_OR_RangeGt1000",'Scoring_Config'!$A:$A,'Scoring_Config'!$C:$C,10),0),0)+IF(LEFT(AI334,4)="True",IF(_xlfn.XLOOKUP("Service_Insecure_Match",'Scoring_Config'!$A:$A,'Scoring_Config'!$D:$D,"Yes")="Yes",_xlfn.XLOOKUP("Service_Insecure_Match",'Scoring_Config'!$A:$A,'Scoring_Config'!$C:$C,5),0),0)+IF(LEFT(AJ334,4)="True",IF(_xlfn.XLOOKUP("Risky_Inbound",'Scoring_Config'!$A:$A,'Scoring_Config'!$D:$D,"Yes")="Yes",_xlfn.XLOOKUP("Risky_Inbound",'Scoring_Config'!$A:$A,'Scoring_Config'!$C:$C,50),0),0)+IF(LEFT(AK334,4)="True",IF(_xlfn.XLOOKUP("Risky_Outbound",'Scoring_Config'!$A:$A,'Scoring_Config'!$D:$D,"Yes")="Yes",_xlfn.XLOOKUP("Risky_Outbound",'Scoring_Config'!$A:$A,'Scoring_Config'!$C:$C,25),0),0)+IF(LEFT(AZ334,4)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334,FIND(",",AL334)+1,100)),0)+IF(LEFT(AM334,4)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334,FIND(",",AN334)+1,100)),0)+IF(_xlfn.XLOOKUP("Profile_Scoring",'Scoring_Config'!$A:$A,'Scoring_Config'!$D:$D,"Yes")="Yes",VALUE(MID(AO334,FIND(",",AO334)+1,100)),0)+IF(_xlfn.XLOOKUP("Options_Scoring",'Scoring_Config'!$A:$A,'Scoring_Config'!$D:$D,"Yes")="Yes",VALUE(MID(AP334,FIND(",",AP334)+1,100)),0)))</f>
        <v>0</v>
      </c>
      <c r="AZ334" cm="1">
        <f t="array" ref="AZ334">IF(FALSE,"True," &amp; IF(_xlfn.XLOOKUP("Migrate_Insecure",'Scoring_Config'!$A:$A,'Scoring_Config'!$D:$D,"Yes")="Yes",_xlfn.XLOOKUP("Migrate_Insecure",'Scoring_Config'!$A:$A,'Scoring_Config'!$C:$C,10),0),"False,0")</f>
        <v>0</v>
      </c>
    </row>
    <row r="335" spans="1:52">
      <c r="A335" t="s">
        <v>1979</v>
      </c>
      <c r="B335" t="s">
        <v>2308</v>
      </c>
      <c r="C335" t="s">
        <v>3542</v>
      </c>
      <c r="D335" t="s">
        <v>3545</v>
      </c>
      <c r="E335" t="s">
        <v>3563</v>
      </c>
      <c r="F335" t="s">
        <v>3679</v>
      </c>
      <c r="G335" t="s">
        <v>243</v>
      </c>
      <c r="H335" t="s">
        <v>174</v>
      </c>
      <c r="I335" t="s">
        <v>4135</v>
      </c>
      <c r="J335" t="s">
        <v>940</v>
      </c>
      <c r="K335" t="s">
        <v>1667</v>
      </c>
      <c r="L335" t="s">
        <v>1327</v>
      </c>
      <c r="M335" t="s">
        <v>1974</v>
      </c>
      <c r="N335" t="s">
        <v>4315</v>
      </c>
      <c r="O335" t="s">
        <v>4319</v>
      </c>
      <c r="P335" t="s">
        <v>4323</v>
      </c>
      <c r="Q335" t="s">
        <v>4556</v>
      </c>
      <c r="R335" t="s">
        <v>5439</v>
      </c>
      <c r="S335" t="s">
        <v>4324</v>
      </c>
      <c r="T335" t="s">
        <v>5672</v>
      </c>
      <c r="U335" t="s">
        <v>6135</v>
      </c>
      <c r="Y335" cm="1">
        <f t="array" ref="Y335">IF(FALSE,"True," &amp; IF(_xlfn.XLOOKUP("Src_IsAny",'Scoring_Config'!$A:$A,'Scoring_Config'!$D:$D,"Yes")="Yes",_xlfn.XLOOKUP("Src_IsAny",'Scoring_Config'!$A:$A,'Scoring_Config'!$C:$C,10),0),"False,0")</f>
        <v>0</v>
      </c>
      <c r="Z335" cm="1">
        <f t="array" ref="Z335">IF(FALSE,"True," &amp; IF(_xlfn.XLOOKUP("Src_CIDR_Le_16",'Scoring_Config'!$A:$A,'Scoring_Config'!$D:$D,"Yes")="Yes",_xlfn.XLOOKUP("Src_CIDR_Le_16",'Scoring_Config'!$A:$A,'Scoring_Config'!$C:$C,10),0),"False,0")</f>
        <v>0</v>
      </c>
      <c r="AA335" cm="1">
        <f t="array" ref="AA335">IF(FALSE,"True," &amp; IF(_xlfn.XLOOKUP("Src_CIDR_17_22",'Scoring_Config'!$A:$A,'Scoring_Config'!$D:$D,"Yes")="Yes",_xlfn.XLOOKUP("Src_CIDR_17_22",'Scoring_Config'!$A:$A,'Scoring_Config'!$C:$C,5),0),"False,0")</f>
        <v>0</v>
      </c>
      <c r="AB335" cm="1">
        <f t="array" ref="AB335">IF(FALSE,"True," &amp; IF(_xlfn.XLOOKUP("Dst_IsAny",'Scoring_Config'!$A:$A,'Scoring_Config'!$D:$D,"Yes")="Yes",_xlfn.XLOOKUP("Dst_IsAny",'Scoring_Config'!$A:$A,'Scoring_Config'!$C:$C,10),0),"False,0")</f>
        <v>0</v>
      </c>
      <c r="AC335" cm="1">
        <f t="array" ref="AC335">IF(FALSE,"True," &amp; IF(_xlfn.XLOOKUP("Dst_CIDR_Le_16",'Scoring_Config'!$A:$A,'Scoring_Config'!$D:$D,"Yes")="Yes",_xlfn.XLOOKUP("Dst_CIDR_Le_16",'Scoring_Config'!$A:$A,'Scoring_Config'!$C:$C,10),0),"False,0")</f>
        <v>0</v>
      </c>
      <c r="AD335" cm="1">
        <f t="array" ref="AD335">IF(FALSE,"True," &amp; IF(_xlfn.XLOOKUP("Dst_CIDR_17_22",'Scoring_Config'!$A:$A,'Scoring_Config'!$D:$D,"Yes")="Yes",_xlfn.XLOOKUP("Dst_CIDR_17_22",'Scoring_Config'!$A:$A,'Scoring_Config'!$C:$C,5),0),"False,0")</f>
        <v>0</v>
      </c>
      <c r="AE335" cm="1">
        <f t="array" ref="AE335">IF(FALSE,"True," &amp; IF(_xlfn.XLOOKUP("SrcZone_IsAny",'Scoring_Config'!$A:$A,'Scoring_Config'!$D:$D,"Yes")="Yes",_xlfn.XLOOKUP("SrcZone_IsAny",'Scoring_Config'!$A:$A,'Scoring_Config'!$C:$C,10),0),"False,0")</f>
        <v>0</v>
      </c>
      <c r="AF335" cm="1">
        <f t="array" ref="AF335">IF(FALSE,"True," &amp; IF(_xlfn.XLOOKUP("DstZone_IsAny",'Scoring_Config'!$A:$A,'Scoring_Config'!$D:$D,"Yes")="Yes",_xlfn.XLOOKUP("DstZone_IsAny",'Scoring_Config'!$A:$A,'Scoring_Config'!$C:$C,10),0),"False,0")</f>
        <v>0</v>
      </c>
      <c r="AG335" cm="1">
        <f t="array" ref="AG33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35" cm="1">
        <f t="array" ref="AH335">IF(FALSE,"True," &amp; IF(_xlfn.XLOOKUP("App_Any_OR_RangeGt1000",'Scoring_Config'!$A:$A,'Scoring_Config'!$D:$D,"Yes")="Yes",_xlfn.XLOOKUP("App_Any_OR_RangeGt1000",'Scoring_Config'!$A:$A,'Scoring_Config'!$C:$C,10),0),"False,0")</f>
        <v>0</v>
      </c>
      <c r="AI335" cm="1">
        <f t="array" ref="AI335">IF(FALSE,"True," &amp; IF(_xlfn.XLOOKUP("Service_Insecure_Match",'Scoring_Config'!$A:$A,'Scoring_Config'!$D:$D,"Yes")="Yes",_xlfn.XLOOKUP("Service_Insecure_Match",'Scoring_Config'!$A:$A,'Scoring_Config'!$C:$C,5),0),"False,0")</f>
        <v>0</v>
      </c>
      <c r="AJ335" cm="1">
        <f t="array" ref="AJ335">IF(FALSE,"True," &amp; IF(_xlfn.XLOOKUP("Risky_Inbound",'Scoring_Config'!$A:$A,'Scoring_Config'!$D:$D,"Yes")="Yes",_xlfn.XLOOKUP("Risky_Inbound",'Scoring_Config'!$A:$A,'Scoring_Config'!$C:$C,50),0),"False,0")</f>
        <v>0</v>
      </c>
      <c r="AK335" cm="1">
        <f t="array" ref="AK335">IF(FALSE,"True," &amp; IF(_xlfn.XLOOKUP("Risky_Outbound",'Scoring_Config'!$A:$A,'Scoring_Config'!$D:$D,"Yes")="Yes",_xlfn.XLOOKUP("Risky_Outbound",'Scoring_Config'!$A:$A,'Scoring_Config'!$C:$C,25),0),"False,0")</f>
        <v>0</v>
      </c>
      <c r="AL335" t="s">
        <v>6699</v>
      </c>
      <c r="AM335" cm="1">
        <f t="array" ref="AM33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35" t="s">
        <v>6697</v>
      </c>
      <c r="AO335" t="s">
        <v>6697</v>
      </c>
      <c r="AP335" t="s">
        <v>6697</v>
      </c>
      <c r="AQ335" cm="1">
        <f t="array" ref="AQ335">IF(FALSE,"True," &amp; IF(_xlfn.XLOOKUP("Service_IsAny",'Scoring_Config'!$A:$A,'Scoring_Config'!$D:$D,"Yes")="Yes",_xlfn.XLOOKUP("Service_IsAny",'Scoring_Config'!$A:$A,'Scoring_Config'!$C:$C,0),0),"False,0")</f>
        <v>0</v>
      </c>
      <c r="AR335">
        <v>0</v>
      </c>
      <c r="AS335" cm="1">
        <f t="array" ref="AS335">IF(FALSE,"True," &amp; IF(_xlfn.XLOOKUP("Service_RangeGt1000",'Scoring_Config'!$A:$A,'Scoring_Config'!$D:$D,"Yes")="Yes",_xlfn.XLOOKUP("Service_RangeGt1000",'Scoring_Config'!$A:$A,'Scoring_Config'!$C:$C,0),0),"False,0")</f>
        <v>0</v>
      </c>
      <c r="AT335" cm="1">
        <f t="array" ref="AT335">IF(FALSE,"True," &amp; IF(_xlfn.XLOOKUP("App_IsAny",'Scoring_Config'!$A:$A,'Scoring_Config'!$D:$D,"Yes")="Yes",_xlfn.XLOOKUP("App_IsAny",'Scoring_Config'!$A:$A,'Scoring_Config'!$C:$C,0),0),"False,0")</f>
        <v>0</v>
      </c>
      <c r="AU335">
        <v>1</v>
      </c>
      <c r="AV335" cm="1">
        <f t="array" ref="AV335">IF(FALSE,"True," &amp; IF(_xlfn.XLOOKUP("App_RangeGt1000",'Scoring_Config'!$A:$A,'Scoring_Config'!$D:$D,"Yes")="Yes",_xlfn.XLOOKUP("App_RangeGt1000",'Scoring_Config'!$A:$A,'Scoring_Config'!$C:$C,0),0),"False,0")</f>
        <v>0</v>
      </c>
      <c r="AW335" cm="1">
        <f t="array" ref="AW335">IF(FALSE,"True," &amp; IF(_xlfn.XLOOKUP("Action_IsDenyOrDrop",'Scoring_Config'!$A:$A,'Scoring_Config'!$D:$D,"Yes")="Yes",_xlfn.XLOOKUP("Action_IsDenyOrDrop",'Scoring_Config'!$A:$A,'Scoring_Config'!$C:$C,0),0),"False,0")</f>
        <v>0</v>
      </c>
      <c r="AX335" cm="1">
        <f t="array" ref="AX335">IF(LEFT(AW335,4)="True",0,(IF(LEFT(Y335,4)="True",IF(_xlfn.XLOOKUP("Src_IsAny",'Scoring_Config'!$A:$A,'Scoring_Config'!$D:$D,"Yes")="Yes",_xlfn.XLOOKUP("Src_IsAny",'Scoring_Config'!$A:$A,'Scoring_Config'!$C:$C,10),0),0)+IF(LEFT(Z335,4)="True",IF(_xlfn.XLOOKUP("Src_CIDR_Le_16",'Scoring_Config'!$A:$A,'Scoring_Config'!$D:$D,"Yes")="Yes",_xlfn.XLOOKUP("Src_CIDR_Le_16",'Scoring_Config'!$A:$A,'Scoring_Config'!$C:$C,10),0),0)+IF(LEFT(AA335,4)="True",IF(_xlfn.XLOOKUP("Src_CIDR_17_22",'Scoring_Config'!$A:$A,'Scoring_Config'!$D:$D,"Yes")="Yes",_xlfn.XLOOKUP("Src_CIDR_17_22",'Scoring_Config'!$A:$A,'Scoring_Config'!$C:$C,5),0),0)+IF(LEFT(AB335,4)="True",IF(_xlfn.XLOOKUP("Dst_IsAny",'Scoring_Config'!$A:$A,'Scoring_Config'!$D:$D,"Yes")="Yes",_xlfn.XLOOKUP("Dst_IsAny",'Scoring_Config'!$A:$A,'Scoring_Config'!$C:$C,10),0),0)+IF(LEFT(AC335,4)="True",IF(_xlfn.XLOOKUP("Dst_CIDR_Le_16",'Scoring_Config'!$A:$A,'Scoring_Config'!$D:$D,"Yes")="Yes",_xlfn.XLOOKUP("Dst_CIDR_Le_16",'Scoring_Config'!$A:$A,'Scoring_Config'!$C:$C,10),0),0)+IF(LEFT(AD335,4)="True",IF(_xlfn.XLOOKUP("Dst_CIDR_17_22",'Scoring_Config'!$A:$A,'Scoring_Config'!$D:$D,"Yes")="Yes",_xlfn.XLOOKUP("Dst_CIDR_17_22",'Scoring_Config'!$A:$A,'Scoring_Config'!$C:$C,5),0),0)+IF(LEFT(AE335,4)="True",IF(_xlfn.XLOOKUP("SrcZone_IsAny",'Scoring_Config'!$A:$A,'Scoring_Config'!$D:$D,"Yes")="Yes",_xlfn.XLOOKUP("SrcZone_IsAny",'Scoring_Config'!$A:$A,'Scoring_Config'!$C:$C,10),0),0)+IF(LEFT(AF335,4)="True",IF(_xlfn.XLOOKUP("DstZone_IsAny",'Scoring_Config'!$A:$A,'Scoring_Config'!$D:$D,"Yes")="Yes",_xlfn.XLOOKUP("DstZone_IsAny",'Scoring_Config'!$A:$A,'Scoring_Config'!$C:$C,10),0),0)+IF(LEFT(AG335,4)="True",IF(_xlfn.XLOOKUP("Service_Any_OR_RangeGt1000",'Scoring_Config'!$A:$A,'Scoring_Config'!$D:$D,"Yes")="Yes",_xlfn.XLOOKUP("Service_Any_OR_RangeGt1000",'Scoring_Config'!$A:$A,'Scoring_Config'!$C:$C,10),0),0)+IF(LEFT(AH335,4)="True",IF(_xlfn.XLOOKUP("App_Any_OR_RangeGt1000",'Scoring_Config'!$A:$A,'Scoring_Config'!$D:$D,"Yes")="Yes",_xlfn.XLOOKUP("App_Any_OR_RangeGt1000",'Scoring_Config'!$A:$A,'Scoring_Config'!$C:$C,10),0),0)+IF(LEFT(AI335,4)="True",IF(_xlfn.XLOOKUP("Service_Insecure_Match",'Scoring_Config'!$A:$A,'Scoring_Config'!$D:$D,"Yes")="Yes",_xlfn.XLOOKUP("Service_Insecure_Match",'Scoring_Config'!$A:$A,'Scoring_Config'!$C:$C,5),0),0)+IF(LEFT(AJ335,4)="True",IF(_xlfn.XLOOKUP("Risky_Inbound",'Scoring_Config'!$A:$A,'Scoring_Config'!$D:$D,"Yes")="Yes",_xlfn.XLOOKUP("Risky_Inbound",'Scoring_Config'!$A:$A,'Scoring_Config'!$C:$C,50),0),0)+IF(LEFT(AK335,4)="True",IF(_xlfn.XLOOKUP("Risky_Outbound",'Scoring_Config'!$A:$A,'Scoring_Config'!$D:$D,"Yes")="Yes",_xlfn.XLOOKUP("Risky_Outbound",'Scoring_Config'!$A:$A,'Scoring_Config'!$C:$C,25),0),0)+IF(LEFT(AZ335,4)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335,FIND(",",AL335)+1,100)),0)+IF(LEFT(AM335,4)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335,FIND(",",AN335)+1,100)),0)+IF(_xlfn.XLOOKUP("Profile_Scoring",'Scoring_Config'!$A:$A,'Scoring_Config'!$D:$D,"Yes")="Yes",VALUE(MID(AO335,FIND(",",AO335)+1,100)),0)+IF(_xlfn.XLOOKUP("Options_Scoring",'Scoring_Config'!$A:$A,'Scoring_Config'!$D:$D,"Yes")="Yes",VALUE(MID(AP335,FIND(",",AP335)+1,100)),0)))</f>
        <v>0</v>
      </c>
      <c r="AZ335" cm="1">
        <f t="array" ref="AZ335">IF(FALSE,"True," &amp; IF(_xlfn.XLOOKUP("Migrate_Insecure",'Scoring_Config'!$A:$A,'Scoring_Config'!$D:$D,"Yes")="Yes",_xlfn.XLOOKUP("Migrate_Insecure",'Scoring_Config'!$A:$A,'Scoring_Config'!$C:$C,10),0),"False,0")</f>
        <v>0</v>
      </c>
    </row>
    <row r="336" spans="1:52">
      <c r="A336" t="s">
        <v>1979</v>
      </c>
      <c r="B336" t="s">
        <v>2309</v>
      </c>
      <c r="C336" t="s">
        <v>3542</v>
      </c>
      <c r="D336" t="s">
        <v>3545</v>
      </c>
      <c r="E336" t="s">
        <v>3563</v>
      </c>
      <c r="F336" t="s">
        <v>3680</v>
      </c>
      <c r="G336" t="s">
        <v>243</v>
      </c>
      <c r="H336" t="s">
        <v>174</v>
      </c>
      <c r="I336" t="s">
        <v>4098</v>
      </c>
      <c r="J336" t="s">
        <v>880</v>
      </c>
      <c r="K336" t="s">
        <v>1660</v>
      </c>
      <c r="L336" t="s">
        <v>1327</v>
      </c>
      <c r="M336" t="s">
        <v>1974</v>
      </c>
      <c r="N336" t="s">
        <v>4315</v>
      </c>
      <c r="O336" t="s">
        <v>4319</v>
      </c>
      <c r="P336" t="s">
        <v>4321</v>
      </c>
      <c r="Q336" t="s">
        <v>4557</v>
      </c>
      <c r="R336" t="s">
        <v>5439</v>
      </c>
      <c r="S336" t="s">
        <v>4324</v>
      </c>
      <c r="T336" t="s">
        <v>5642</v>
      </c>
      <c r="U336" t="s">
        <v>6136</v>
      </c>
      <c r="Y336" cm="1">
        <f t="array" ref="Y336">IF(FALSE,"True," &amp; IF(_xlfn.XLOOKUP("Src_IsAny",'Scoring_Config'!$A:$A,'Scoring_Config'!$D:$D,"Yes")="Yes",_xlfn.XLOOKUP("Src_IsAny",'Scoring_Config'!$A:$A,'Scoring_Config'!$C:$C,10),0),"False,0")</f>
        <v>0</v>
      </c>
      <c r="Z336" cm="1">
        <f t="array" ref="Z336">IF(FALSE,"True," &amp; IF(_xlfn.XLOOKUP("Src_CIDR_Le_16",'Scoring_Config'!$A:$A,'Scoring_Config'!$D:$D,"Yes")="Yes",_xlfn.XLOOKUP("Src_CIDR_Le_16",'Scoring_Config'!$A:$A,'Scoring_Config'!$C:$C,10),0),"False,0")</f>
        <v>0</v>
      </c>
      <c r="AA336" cm="1">
        <f t="array" ref="AA336">IF(FALSE,"True," &amp; IF(_xlfn.XLOOKUP("Src_CIDR_17_22",'Scoring_Config'!$A:$A,'Scoring_Config'!$D:$D,"Yes")="Yes",_xlfn.XLOOKUP("Src_CIDR_17_22",'Scoring_Config'!$A:$A,'Scoring_Config'!$C:$C,5),0),"False,0")</f>
        <v>0</v>
      </c>
      <c r="AB336" cm="1">
        <f t="array" ref="AB336">IF(FALSE,"True," &amp; IF(_xlfn.XLOOKUP("Dst_IsAny",'Scoring_Config'!$A:$A,'Scoring_Config'!$D:$D,"Yes")="Yes",_xlfn.XLOOKUP("Dst_IsAny",'Scoring_Config'!$A:$A,'Scoring_Config'!$C:$C,10),0),"False,0")</f>
        <v>0</v>
      </c>
      <c r="AC336" cm="1">
        <f t="array" ref="AC336">IF(FALSE,"True," &amp; IF(_xlfn.XLOOKUP("Dst_CIDR_Le_16",'Scoring_Config'!$A:$A,'Scoring_Config'!$D:$D,"Yes")="Yes",_xlfn.XLOOKUP("Dst_CIDR_Le_16",'Scoring_Config'!$A:$A,'Scoring_Config'!$C:$C,10),0),"False,0")</f>
        <v>0</v>
      </c>
      <c r="AD336" cm="1">
        <f t="array" ref="AD336">IF(FALSE,"True," &amp; IF(_xlfn.XLOOKUP("Dst_CIDR_17_22",'Scoring_Config'!$A:$A,'Scoring_Config'!$D:$D,"Yes")="Yes",_xlfn.XLOOKUP("Dst_CIDR_17_22",'Scoring_Config'!$A:$A,'Scoring_Config'!$C:$C,5),0),"False,0")</f>
        <v>0</v>
      </c>
      <c r="AE336" cm="1">
        <f t="array" ref="AE336">IF(FALSE,"True," &amp; IF(_xlfn.XLOOKUP("SrcZone_IsAny",'Scoring_Config'!$A:$A,'Scoring_Config'!$D:$D,"Yes")="Yes",_xlfn.XLOOKUP("SrcZone_IsAny",'Scoring_Config'!$A:$A,'Scoring_Config'!$C:$C,10),0),"False,0")</f>
        <v>0</v>
      </c>
      <c r="AF336" cm="1">
        <f t="array" ref="AF336">IF(FALSE,"True," &amp; IF(_xlfn.XLOOKUP("DstZone_IsAny",'Scoring_Config'!$A:$A,'Scoring_Config'!$D:$D,"Yes")="Yes",_xlfn.XLOOKUP("DstZone_IsAny",'Scoring_Config'!$A:$A,'Scoring_Config'!$C:$C,10),0),"False,0")</f>
        <v>0</v>
      </c>
      <c r="AG336" cm="1">
        <f t="array" ref="AG33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36" cm="1">
        <f t="array" ref="AH336">IF(FALSE,"True," &amp; IF(_xlfn.XLOOKUP("App_Any_OR_RangeGt1000",'Scoring_Config'!$A:$A,'Scoring_Config'!$D:$D,"Yes")="Yes",_xlfn.XLOOKUP("App_Any_OR_RangeGt1000",'Scoring_Config'!$A:$A,'Scoring_Config'!$C:$C,10),0),"False,0")</f>
        <v>0</v>
      </c>
      <c r="AI336" cm="1">
        <f t="array" ref="AI336">IF(FALSE,"True," &amp; IF(_xlfn.XLOOKUP("Service_Insecure_Match",'Scoring_Config'!$A:$A,'Scoring_Config'!$D:$D,"Yes")="Yes",_xlfn.XLOOKUP("Service_Insecure_Match",'Scoring_Config'!$A:$A,'Scoring_Config'!$C:$C,5),0),"False,0")</f>
        <v>0</v>
      </c>
      <c r="AJ336" cm="1">
        <f t="array" ref="AJ336">IF(FALSE,"True," &amp; IF(_xlfn.XLOOKUP("Risky_Inbound",'Scoring_Config'!$A:$A,'Scoring_Config'!$D:$D,"Yes")="Yes",_xlfn.XLOOKUP("Risky_Inbound",'Scoring_Config'!$A:$A,'Scoring_Config'!$C:$C,50),0),"False,0")</f>
        <v>0</v>
      </c>
      <c r="AK336" cm="1">
        <f t="array" ref="AK336">IF(FALSE,"True," &amp; IF(_xlfn.XLOOKUP("Risky_Outbound",'Scoring_Config'!$A:$A,'Scoring_Config'!$D:$D,"Yes")="Yes",_xlfn.XLOOKUP("Risky_Outbound",'Scoring_Config'!$A:$A,'Scoring_Config'!$C:$C,25),0),"False,0")</f>
        <v>0</v>
      </c>
      <c r="AL336" t="s">
        <v>6700</v>
      </c>
      <c r="AM336" cm="1">
        <f t="array" ref="AM33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36" t="s">
        <v>6697</v>
      </c>
      <c r="AO336" t="s">
        <v>6697</v>
      </c>
      <c r="AP336" t="s">
        <v>6697</v>
      </c>
      <c r="AQ336" cm="1">
        <f t="array" ref="AQ336">IF(FALSE,"True," &amp; IF(_xlfn.XLOOKUP("Service_IsAny",'Scoring_Config'!$A:$A,'Scoring_Config'!$D:$D,"Yes")="Yes",_xlfn.XLOOKUP("Service_IsAny",'Scoring_Config'!$A:$A,'Scoring_Config'!$C:$C,0),0),"False,0")</f>
        <v>0</v>
      </c>
      <c r="AR336">
        <v>0</v>
      </c>
      <c r="AS336" cm="1">
        <f t="array" ref="AS336">IF(FALSE,"True," &amp; IF(_xlfn.XLOOKUP("Service_RangeGt1000",'Scoring_Config'!$A:$A,'Scoring_Config'!$D:$D,"Yes")="Yes",_xlfn.XLOOKUP("Service_RangeGt1000",'Scoring_Config'!$A:$A,'Scoring_Config'!$C:$C,0),0),"False,0")</f>
        <v>0</v>
      </c>
      <c r="AT336" cm="1">
        <f t="array" ref="AT336">IF(FALSE,"True," &amp; IF(_xlfn.XLOOKUP("App_IsAny",'Scoring_Config'!$A:$A,'Scoring_Config'!$D:$D,"Yes")="Yes",_xlfn.XLOOKUP("App_IsAny",'Scoring_Config'!$A:$A,'Scoring_Config'!$C:$C,0),0),"False,0")</f>
        <v>0</v>
      </c>
      <c r="AU336">
        <v>1</v>
      </c>
      <c r="AV336" cm="1">
        <f t="array" ref="AV336">IF(FALSE,"True," &amp; IF(_xlfn.XLOOKUP("App_RangeGt1000",'Scoring_Config'!$A:$A,'Scoring_Config'!$D:$D,"Yes")="Yes",_xlfn.XLOOKUP("App_RangeGt1000",'Scoring_Config'!$A:$A,'Scoring_Config'!$C:$C,0),0),"False,0")</f>
        <v>0</v>
      </c>
      <c r="AW336" cm="1">
        <f t="array" ref="AW336">IF(FALSE,"True," &amp; IF(_xlfn.XLOOKUP("Action_IsDenyOrDrop",'Scoring_Config'!$A:$A,'Scoring_Config'!$D:$D,"Yes")="Yes",_xlfn.XLOOKUP("Action_IsDenyOrDrop",'Scoring_Config'!$A:$A,'Scoring_Config'!$C:$C,0),0),"False,0")</f>
        <v>0</v>
      </c>
      <c r="AX336" cm="1">
        <f t="array" ref="AX336">IF(LEFT(AW336,4)="True",0,(IF(LEFT(Y336,4)="True",IF(_xlfn.XLOOKUP("Src_IsAny",'Scoring_Config'!$A:$A,'Scoring_Config'!$D:$D,"Yes")="Yes",_xlfn.XLOOKUP("Src_IsAny",'Scoring_Config'!$A:$A,'Scoring_Config'!$C:$C,10),0),0)+IF(LEFT(Z336,4)="True",IF(_xlfn.XLOOKUP("Src_CIDR_Le_16",'Scoring_Config'!$A:$A,'Scoring_Config'!$D:$D,"Yes")="Yes",_xlfn.XLOOKUP("Src_CIDR_Le_16",'Scoring_Config'!$A:$A,'Scoring_Config'!$C:$C,10),0),0)+IF(LEFT(AA336,4)="True",IF(_xlfn.XLOOKUP("Src_CIDR_17_22",'Scoring_Config'!$A:$A,'Scoring_Config'!$D:$D,"Yes")="Yes",_xlfn.XLOOKUP("Src_CIDR_17_22",'Scoring_Config'!$A:$A,'Scoring_Config'!$C:$C,5),0),0)+IF(LEFT(AB336,4)="True",IF(_xlfn.XLOOKUP("Dst_IsAny",'Scoring_Config'!$A:$A,'Scoring_Config'!$D:$D,"Yes")="Yes",_xlfn.XLOOKUP("Dst_IsAny",'Scoring_Config'!$A:$A,'Scoring_Config'!$C:$C,10),0),0)+IF(LEFT(AC336,4)="True",IF(_xlfn.XLOOKUP("Dst_CIDR_Le_16",'Scoring_Config'!$A:$A,'Scoring_Config'!$D:$D,"Yes")="Yes",_xlfn.XLOOKUP("Dst_CIDR_Le_16",'Scoring_Config'!$A:$A,'Scoring_Config'!$C:$C,10),0),0)+IF(LEFT(AD336,4)="True",IF(_xlfn.XLOOKUP("Dst_CIDR_17_22",'Scoring_Config'!$A:$A,'Scoring_Config'!$D:$D,"Yes")="Yes",_xlfn.XLOOKUP("Dst_CIDR_17_22",'Scoring_Config'!$A:$A,'Scoring_Config'!$C:$C,5),0),0)+IF(LEFT(AE336,4)="True",IF(_xlfn.XLOOKUP("SrcZone_IsAny",'Scoring_Config'!$A:$A,'Scoring_Config'!$D:$D,"Yes")="Yes",_xlfn.XLOOKUP("SrcZone_IsAny",'Scoring_Config'!$A:$A,'Scoring_Config'!$C:$C,10),0),0)+IF(LEFT(AF336,4)="True",IF(_xlfn.XLOOKUP("DstZone_IsAny",'Scoring_Config'!$A:$A,'Scoring_Config'!$D:$D,"Yes")="Yes",_xlfn.XLOOKUP("DstZone_IsAny",'Scoring_Config'!$A:$A,'Scoring_Config'!$C:$C,10),0),0)+IF(LEFT(AG336,4)="True",IF(_xlfn.XLOOKUP("Service_Any_OR_RangeGt1000",'Scoring_Config'!$A:$A,'Scoring_Config'!$D:$D,"Yes")="Yes",_xlfn.XLOOKUP("Service_Any_OR_RangeGt1000",'Scoring_Config'!$A:$A,'Scoring_Config'!$C:$C,10),0),0)+IF(LEFT(AH336,4)="True",IF(_xlfn.XLOOKUP("App_Any_OR_RangeGt1000",'Scoring_Config'!$A:$A,'Scoring_Config'!$D:$D,"Yes")="Yes",_xlfn.XLOOKUP("App_Any_OR_RangeGt1000",'Scoring_Config'!$A:$A,'Scoring_Config'!$C:$C,10),0),0)+IF(LEFT(AI336,4)="True",IF(_xlfn.XLOOKUP("Service_Insecure_Match",'Scoring_Config'!$A:$A,'Scoring_Config'!$D:$D,"Yes")="Yes",_xlfn.XLOOKUP("Service_Insecure_Match",'Scoring_Config'!$A:$A,'Scoring_Config'!$C:$C,5),0),0)+IF(LEFT(AJ336,4)="True",IF(_xlfn.XLOOKUP("Risky_Inbound",'Scoring_Config'!$A:$A,'Scoring_Config'!$D:$D,"Yes")="Yes",_xlfn.XLOOKUP("Risky_Inbound",'Scoring_Config'!$A:$A,'Scoring_Config'!$C:$C,50),0),0)+IF(LEFT(AK336,4)="True",IF(_xlfn.XLOOKUP("Risky_Outbound",'Scoring_Config'!$A:$A,'Scoring_Config'!$D:$D,"Yes")="Yes",_xlfn.XLOOKUP("Risky_Outbound",'Scoring_Config'!$A:$A,'Scoring_Config'!$C:$C,25),0),0)+IF(LEFT(AZ336,4)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336,FIND(",",AL336)+1,100)),0)+IF(LEFT(AM336,4)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336,FIND(",",AN336)+1,100)),0)+IF(_xlfn.XLOOKUP("Profile_Scoring",'Scoring_Config'!$A:$A,'Scoring_Config'!$D:$D,"Yes")="Yes",VALUE(MID(AO336,FIND(",",AO336)+1,100)),0)+IF(_xlfn.XLOOKUP("Options_Scoring",'Scoring_Config'!$A:$A,'Scoring_Config'!$D:$D,"Yes")="Yes",VALUE(MID(AP336,FIND(",",AP336)+1,100)),0)))</f>
        <v>0</v>
      </c>
      <c r="AZ336" cm="1">
        <f t="array" ref="AZ336">IF(FALSE,"True," &amp; IF(_xlfn.XLOOKUP("Migrate_Insecure",'Scoring_Config'!$A:$A,'Scoring_Config'!$D:$D,"Yes")="Yes",_xlfn.XLOOKUP("Migrate_Insecure",'Scoring_Config'!$A:$A,'Scoring_Config'!$C:$C,10),0),"False,0")</f>
        <v>0</v>
      </c>
    </row>
    <row r="337" spans="1:52">
      <c r="A337" t="s">
        <v>1979</v>
      </c>
      <c r="B337" t="s">
        <v>2310</v>
      </c>
      <c r="C337" t="s">
        <v>3542</v>
      </c>
      <c r="D337" t="s">
        <v>3545</v>
      </c>
      <c r="E337" t="s">
        <v>3563</v>
      </c>
      <c r="F337" t="s">
        <v>3679</v>
      </c>
      <c r="G337" t="s">
        <v>243</v>
      </c>
      <c r="H337" t="s">
        <v>174</v>
      </c>
      <c r="I337" t="s">
        <v>4136</v>
      </c>
      <c r="J337" t="s">
        <v>616</v>
      </c>
      <c r="K337" t="s">
        <v>1660</v>
      </c>
      <c r="L337" t="s">
        <v>1327</v>
      </c>
      <c r="M337" t="s">
        <v>1974</v>
      </c>
      <c r="N337" t="s">
        <v>4315</v>
      </c>
      <c r="O337" t="s">
        <v>4319</v>
      </c>
      <c r="P337" t="s">
        <v>4321</v>
      </c>
      <c r="Q337" t="s">
        <v>4558</v>
      </c>
      <c r="R337" t="s">
        <v>5439</v>
      </c>
      <c r="S337" t="s">
        <v>4324</v>
      </c>
      <c r="T337" t="s">
        <v>5673</v>
      </c>
      <c r="U337" t="s">
        <v>5674</v>
      </c>
      <c r="Y337" cm="1">
        <f t="array" ref="Y337">IF(FALSE,"True," &amp; IF(_xlfn.XLOOKUP("Src_IsAny",'Scoring_Config'!$A:$A,'Scoring_Config'!$D:$D,"Yes")="Yes",_xlfn.XLOOKUP("Src_IsAny",'Scoring_Config'!$A:$A,'Scoring_Config'!$C:$C,10),0),"False,0")</f>
        <v>0</v>
      </c>
      <c r="Z337" cm="1">
        <f t="array" ref="Z337">IF(FALSE,"True," &amp; IF(_xlfn.XLOOKUP("Src_CIDR_Le_16",'Scoring_Config'!$A:$A,'Scoring_Config'!$D:$D,"Yes")="Yes",_xlfn.XLOOKUP("Src_CIDR_Le_16",'Scoring_Config'!$A:$A,'Scoring_Config'!$C:$C,10),0),"False,0")</f>
        <v>0</v>
      </c>
      <c r="AA337" cm="1">
        <f t="array" ref="AA337">IF(FALSE,"True," &amp; IF(_xlfn.XLOOKUP("Src_CIDR_17_22",'Scoring_Config'!$A:$A,'Scoring_Config'!$D:$D,"Yes")="Yes",_xlfn.XLOOKUP("Src_CIDR_17_22",'Scoring_Config'!$A:$A,'Scoring_Config'!$C:$C,5),0),"False,0")</f>
        <v>0</v>
      </c>
      <c r="AB337" cm="1">
        <f t="array" ref="AB337">IF(FALSE,"True," &amp; IF(_xlfn.XLOOKUP("Dst_IsAny",'Scoring_Config'!$A:$A,'Scoring_Config'!$D:$D,"Yes")="Yes",_xlfn.XLOOKUP("Dst_IsAny",'Scoring_Config'!$A:$A,'Scoring_Config'!$C:$C,10),0),"False,0")</f>
        <v>0</v>
      </c>
      <c r="AC337" cm="1">
        <f t="array" ref="AC337">IF(FALSE,"True," &amp; IF(_xlfn.XLOOKUP("Dst_CIDR_Le_16",'Scoring_Config'!$A:$A,'Scoring_Config'!$D:$D,"Yes")="Yes",_xlfn.XLOOKUP("Dst_CIDR_Le_16",'Scoring_Config'!$A:$A,'Scoring_Config'!$C:$C,10),0),"False,0")</f>
        <v>0</v>
      </c>
      <c r="AD337" cm="1">
        <f t="array" ref="AD337">IF(FALSE,"True," &amp; IF(_xlfn.XLOOKUP("Dst_CIDR_17_22",'Scoring_Config'!$A:$A,'Scoring_Config'!$D:$D,"Yes")="Yes",_xlfn.XLOOKUP("Dst_CIDR_17_22",'Scoring_Config'!$A:$A,'Scoring_Config'!$C:$C,5),0),"False,0")</f>
        <v>0</v>
      </c>
      <c r="AE337" cm="1">
        <f t="array" ref="AE337">IF(FALSE,"True," &amp; IF(_xlfn.XLOOKUP("SrcZone_IsAny",'Scoring_Config'!$A:$A,'Scoring_Config'!$D:$D,"Yes")="Yes",_xlfn.XLOOKUP("SrcZone_IsAny",'Scoring_Config'!$A:$A,'Scoring_Config'!$C:$C,10),0),"False,0")</f>
        <v>0</v>
      </c>
      <c r="AF337" cm="1">
        <f t="array" ref="AF337">IF(FALSE,"True," &amp; IF(_xlfn.XLOOKUP("DstZone_IsAny",'Scoring_Config'!$A:$A,'Scoring_Config'!$D:$D,"Yes")="Yes",_xlfn.XLOOKUP("DstZone_IsAny",'Scoring_Config'!$A:$A,'Scoring_Config'!$C:$C,10),0),"False,0")</f>
        <v>0</v>
      </c>
      <c r="AG337" cm="1">
        <f t="array" ref="AG33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37" cm="1">
        <f t="array" ref="AH337">IF(FALSE,"True," &amp; IF(_xlfn.XLOOKUP("App_Any_OR_RangeGt1000",'Scoring_Config'!$A:$A,'Scoring_Config'!$D:$D,"Yes")="Yes",_xlfn.XLOOKUP("App_Any_OR_RangeGt1000",'Scoring_Config'!$A:$A,'Scoring_Config'!$C:$C,10),0),"False,0")</f>
        <v>0</v>
      </c>
      <c r="AI337" cm="1">
        <f t="array" ref="AI337">IF(FALSE,"True," &amp; IF(_xlfn.XLOOKUP("Service_Insecure_Match",'Scoring_Config'!$A:$A,'Scoring_Config'!$D:$D,"Yes")="Yes",_xlfn.XLOOKUP("Service_Insecure_Match",'Scoring_Config'!$A:$A,'Scoring_Config'!$C:$C,5),0),"False,0")</f>
        <v>0</v>
      </c>
      <c r="AJ337" cm="1">
        <f t="array" ref="AJ337">IF(FALSE,"True," &amp; IF(_xlfn.XLOOKUP("Risky_Inbound",'Scoring_Config'!$A:$A,'Scoring_Config'!$D:$D,"Yes")="Yes",_xlfn.XLOOKUP("Risky_Inbound",'Scoring_Config'!$A:$A,'Scoring_Config'!$C:$C,50),0),"False,0")</f>
        <v>0</v>
      </c>
      <c r="AK337" cm="1">
        <f t="array" ref="AK337">IF(FALSE,"True," &amp; IF(_xlfn.XLOOKUP("Risky_Outbound",'Scoring_Config'!$A:$A,'Scoring_Config'!$D:$D,"Yes")="Yes",_xlfn.XLOOKUP("Risky_Outbound",'Scoring_Config'!$A:$A,'Scoring_Config'!$C:$C,25),0),"False,0")</f>
        <v>0</v>
      </c>
      <c r="AL337" t="s">
        <v>6700</v>
      </c>
      <c r="AM337" cm="1">
        <f t="array" ref="AM33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37" t="s">
        <v>6697</v>
      </c>
      <c r="AO337" t="s">
        <v>6697</v>
      </c>
      <c r="AP337" t="s">
        <v>6697</v>
      </c>
      <c r="AQ337" cm="1">
        <f t="array" ref="AQ337">IF(FALSE,"True," &amp; IF(_xlfn.XLOOKUP("Service_IsAny",'Scoring_Config'!$A:$A,'Scoring_Config'!$D:$D,"Yes")="Yes",_xlfn.XLOOKUP("Service_IsAny",'Scoring_Config'!$A:$A,'Scoring_Config'!$C:$C,0),0),"False,0")</f>
        <v>0</v>
      </c>
      <c r="AR337">
        <v>0</v>
      </c>
      <c r="AS337" cm="1">
        <f t="array" ref="AS337">IF(FALSE,"True," &amp; IF(_xlfn.XLOOKUP("Service_RangeGt1000",'Scoring_Config'!$A:$A,'Scoring_Config'!$D:$D,"Yes")="Yes",_xlfn.XLOOKUP("Service_RangeGt1000",'Scoring_Config'!$A:$A,'Scoring_Config'!$C:$C,0),0),"False,0")</f>
        <v>0</v>
      </c>
      <c r="AT337" cm="1">
        <f t="array" ref="AT337">IF(FALSE,"True," &amp; IF(_xlfn.XLOOKUP("App_IsAny",'Scoring_Config'!$A:$A,'Scoring_Config'!$D:$D,"Yes")="Yes",_xlfn.XLOOKUP("App_IsAny",'Scoring_Config'!$A:$A,'Scoring_Config'!$C:$C,0),0),"False,0")</f>
        <v>0</v>
      </c>
      <c r="AU337">
        <v>1</v>
      </c>
      <c r="AV337" cm="1">
        <f t="array" ref="AV337">IF(FALSE,"True," &amp; IF(_xlfn.XLOOKUP("App_RangeGt1000",'Scoring_Config'!$A:$A,'Scoring_Config'!$D:$D,"Yes")="Yes",_xlfn.XLOOKUP("App_RangeGt1000",'Scoring_Config'!$A:$A,'Scoring_Config'!$C:$C,0),0),"False,0")</f>
        <v>0</v>
      </c>
      <c r="AW337" cm="1">
        <f t="array" ref="AW337">IF(FALSE,"True," &amp; IF(_xlfn.XLOOKUP("Action_IsDenyOrDrop",'Scoring_Config'!$A:$A,'Scoring_Config'!$D:$D,"Yes")="Yes",_xlfn.XLOOKUP("Action_IsDenyOrDrop",'Scoring_Config'!$A:$A,'Scoring_Config'!$C:$C,0),0),"False,0")</f>
        <v>0</v>
      </c>
      <c r="AX337" cm="1">
        <f t="array" ref="AX337">IF(LEFT(AW337,4)="True",0,(IF(LEFT(Y337,4)="True",IF(_xlfn.XLOOKUP("Src_IsAny",'Scoring_Config'!$A:$A,'Scoring_Config'!$D:$D,"Yes")="Yes",_xlfn.XLOOKUP("Src_IsAny",'Scoring_Config'!$A:$A,'Scoring_Config'!$C:$C,10),0),0)+IF(LEFT(Z337,4)="True",IF(_xlfn.XLOOKUP("Src_CIDR_Le_16",'Scoring_Config'!$A:$A,'Scoring_Config'!$D:$D,"Yes")="Yes",_xlfn.XLOOKUP("Src_CIDR_Le_16",'Scoring_Config'!$A:$A,'Scoring_Config'!$C:$C,10),0),0)+IF(LEFT(AA337,4)="True",IF(_xlfn.XLOOKUP("Src_CIDR_17_22",'Scoring_Config'!$A:$A,'Scoring_Config'!$D:$D,"Yes")="Yes",_xlfn.XLOOKUP("Src_CIDR_17_22",'Scoring_Config'!$A:$A,'Scoring_Config'!$C:$C,5),0),0)+IF(LEFT(AB337,4)="True",IF(_xlfn.XLOOKUP("Dst_IsAny",'Scoring_Config'!$A:$A,'Scoring_Config'!$D:$D,"Yes")="Yes",_xlfn.XLOOKUP("Dst_IsAny",'Scoring_Config'!$A:$A,'Scoring_Config'!$C:$C,10),0),0)+IF(LEFT(AC337,4)="True",IF(_xlfn.XLOOKUP("Dst_CIDR_Le_16",'Scoring_Config'!$A:$A,'Scoring_Config'!$D:$D,"Yes")="Yes",_xlfn.XLOOKUP("Dst_CIDR_Le_16",'Scoring_Config'!$A:$A,'Scoring_Config'!$C:$C,10),0),0)+IF(LEFT(AD337,4)="True",IF(_xlfn.XLOOKUP("Dst_CIDR_17_22",'Scoring_Config'!$A:$A,'Scoring_Config'!$D:$D,"Yes")="Yes",_xlfn.XLOOKUP("Dst_CIDR_17_22",'Scoring_Config'!$A:$A,'Scoring_Config'!$C:$C,5),0),0)+IF(LEFT(AE337,4)="True",IF(_xlfn.XLOOKUP("SrcZone_IsAny",'Scoring_Config'!$A:$A,'Scoring_Config'!$D:$D,"Yes")="Yes",_xlfn.XLOOKUP("SrcZone_IsAny",'Scoring_Config'!$A:$A,'Scoring_Config'!$C:$C,10),0),0)+IF(LEFT(AF337,4)="True",IF(_xlfn.XLOOKUP("DstZone_IsAny",'Scoring_Config'!$A:$A,'Scoring_Config'!$D:$D,"Yes")="Yes",_xlfn.XLOOKUP("DstZone_IsAny",'Scoring_Config'!$A:$A,'Scoring_Config'!$C:$C,10),0),0)+IF(LEFT(AG337,4)="True",IF(_xlfn.XLOOKUP("Service_Any_OR_RangeGt1000",'Scoring_Config'!$A:$A,'Scoring_Config'!$D:$D,"Yes")="Yes",_xlfn.XLOOKUP("Service_Any_OR_RangeGt1000",'Scoring_Config'!$A:$A,'Scoring_Config'!$C:$C,10),0),0)+IF(LEFT(AH337,4)="True",IF(_xlfn.XLOOKUP("App_Any_OR_RangeGt1000",'Scoring_Config'!$A:$A,'Scoring_Config'!$D:$D,"Yes")="Yes",_xlfn.XLOOKUP("App_Any_OR_RangeGt1000",'Scoring_Config'!$A:$A,'Scoring_Config'!$C:$C,10),0),0)+IF(LEFT(AI337,4)="True",IF(_xlfn.XLOOKUP("Service_Insecure_Match",'Scoring_Config'!$A:$A,'Scoring_Config'!$D:$D,"Yes")="Yes",_xlfn.XLOOKUP("Service_Insecure_Match",'Scoring_Config'!$A:$A,'Scoring_Config'!$C:$C,5),0),0)+IF(LEFT(AJ337,4)="True",IF(_xlfn.XLOOKUP("Risky_Inbound",'Scoring_Config'!$A:$A,'Scoring_Config'!$D:$D,"Yes")="Yes",_xlfn.XLOOKUP("Risky_Inbound",'Scoring_Config'!$A:$A,'Scoring_Config'!$C:$C,50),0),0)+IF(LEFT(AK337,4)="True",IF(_xlfn.XLOOKUP("Risky_Outbound",'Scoring_Config'!$A:$A,'Scoring_Config'!$D:$D,"Yes")="Yes",_xlfn.XLOOKUP("Risky_Outbound",'Scoring_Config'!$A:$A,'Scoring_Config'!$C:$C,25),0),0)+IF(LEFT(AZ337,4)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337,FIND(",",AL337)+1,100)),0)+IF(LEFT(AM337,4)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337,FIND(",",AN337)+1,100)),0)+IF(_xlfn.XLOOKUP("Profile_Scoring",'Scoring_Config'!$A:$A,'Scoring_Config'!$D:$D,"Yes")="Yes",VALUE(MID(AO337,FIND(",",AO337)+1,100)),0)+IF(_xlfn.XLOOKUP("Options_Scoring",'Scoring_Config'!$A:$A,'Scoring_Config'!$D:$D,"Yes")="Yes",VALUE(MID(AP337,FIND(",",AP337)+1,100)),0)))</f>
        <v>0</v>
      </c>
      <c r="AZ337" cm="1">
        <f t="array" ref="AZ337">IF(FALSE,"True," &amp; IF(_xlfn.XLOOKUP("Migrate_Insecure",'Scoring_Config'!$A:$A,'Scoring_Config'!$D:$D,"Yes")="Yes",_xlfn.XLOOKUP("Migrate_Insecure",'Scoring_Config'!$A:$A,'Scoring_Config'!$C:$C,10),0),"False,0")</f>
        <v>0</v>
      </c>
    </row>
    <row r="338" spans="1:52">
      <c r="A338" t="s">
        <v>1979</v>
      </c>
      <c r="B338" t="s">
        <v>2311</v>
      </c>
      <c r="C338" t="s">
        <v>3542</v>
      </c>
      <c r="D338" t="s">
        <v>3545</v>
      </c>
      <c r="E338" t="s">
        <v>3563</v>
      </c>
      <c r="F338" t="s">
        <v>3686</v>
      </c>
      <c r="G338" t="s">
        <v>250</v>
      </c>
      <c r="H338" t="s">
        <v>174</v>
      </c>
      <c r="I338" t="s">
        <v>4137</v>
      </c>
      <c r="J338" t="s">
        <v>250</v>
      </c>
      <c r="K338" t="s">
        <v>1778</v>
      </c>
      <c r="L338" t="s">
        <v>1327</v>
      </c>
      <c r="M338" t="s">
        <v>1974</v>
      </c>
      <c r="N338" t="s">
        <v>4315</v>
      </c>
      <c r="O338" t="s">
        <v>4319</v>
      </c>
      <c r="P338" t="s">
        <v>4321</v>
      </c>
      <c r="Q338" t="s">
        <v>4558</v>
      </c>
      <c r="R338" t="s">
        <v>5441</v>
      </c>
      <c r="S338" t="s">
        <v>5439</v>
      </c>
      <c r="T338" t="s">
        <v>5674</v>
      </c>
      <c r="U338" t="s">
        <v>5674</v>
      </c>
      <c r="Y338" cm="1">
        <f t="array" ref="Y338">IF(FALSE,"True," &amp; IF(_xlfn.XLOOKUP("Src_IsAny",'Scoring_Config'!$A:$A,'Scoring_Config'!$D:$D,"Yes")="Yes",_xlfn.XLOOKUP("Src_IsAny",'Scoring_Config'!$A:$A,'Scoring_Config'!$C:$C,10),0),"False,0")</f>
        <v>0</v>
      </c>
      <c r="Z338" cm="1">
        <f t="array" ref="Z338">IF(FALSE,"True," &amp; IF(_xlfn.XLOOKUP("Src_CIDR_Le_16",'Scoring_Config'!$A:$A,'Scoring_Config'!$D:$D,"Yes")="Yes",_xlfn.XLOOKUP("Src_CIDR_Le_16",'Scoring_Config'!$A:$A,'Scoring_Config'!$C:$C,10),0),"False,0")</f>
        <v>0</v>
      </c>
      <c r="AA338" cm="1">
        <f t="array" ref="AA338">IF(FALSE,"True," &amp; IF(_xlfn.XLOOKUP("Src_CIDR_17_22",'Scoring_Config'!$A:$A,'Scoring_Config'!$D:$D,"Yes")="Yes",_xlfn.XLOOKUP("Src_CIDR_17_22",'Scoring_Config'!$A:$A,'Scoring_Config'!$C:$C,5),0),"False,0")</f>
        <v>0</v>
      </c>
      <c r="AB338" cm="1">
        <f t="array" ref="AB338">IF(FALSE,"True," &amp; IF(_xlfn.XLOOKUP("Dst_IsAny",'Scoring_Config'!$A:$A,'Scoring_Config'!$D:$D,"Yes")="Yes",_xlfn.XLOOKUP("Dst_IsAny",'Scoring_Config'!$A:$A,'Scoring_Config'!$C:$C,10),0),"False,0")</f>
        <v>0</v>
      </c>
      <c r="AC338" cm="1">
        <f t="array" ref="AC338">IF(FALSE,"True," &amp; IF(_xlfn.XLOOKUP("Dst_CIDR_Le_16",'Scoring_Config'!$A:$A,'Scoring_Config'!$D:$D,"Yes")="Yes",_xlfn.XLOOKUP("Dst_CIDR_Le_16",'Scoring_Config'!$A:$A,'Scoring_Config'!$C:$C,10),0),"False,0")</f>
        <v>0</v>
      </c>
      <c r="AD338" cm="1">
        <f t="array" ref="AD338">IF(FALSE,"True," &amp; IF(_xlfn.XLOOKUP("Dst_CIDR_17_22",'Scoring_Config'!$A:$A,'Scoring_Config'!$D:$D,"Yes")="Yes",_xlfn.XLOOKUP("Dst_CIDR_17_22",'Scoring_Config'!$A:$A,'Scoring_Config'!$C:$C,5),0),"False,0")</f>
        <v>0</v>
      </c>
      <c r="AE338" cm="1">
        <f t="array" ref="AE338">IF(FALSE,"True," &amp; IF(_xlfn.XLOOKUP("SrcZone_IsAny",'Scoring_Config'!$A:$A,'Scoring_Config'!$D:$D,"Yes")="Yes",_xlfn.XLOOKUP("SrcZone_IsAny",'Scoring_Config'!$A:$A,'Scoring_Config'!$C:$C,10),0),"False,0")</f>
        <v>0</v>
      </c>
      <c r="AF338" cm="1">
        <f t="array" ref="AF338">IF(FALSE,"True," &amp; IF(_xlfn.XLOOKUP("DstZone_IsAny",'Scoring_Config'!$A:$A,'Scoring_Config'!$D:$D,"Yes")="Yes",_xlfn.XLOOKUP("DstZone_IsAny",'Scoring_Config'!$A:$A,'Scoring_Config'!$C:$C,10),0),"False,0")</f>
        <v>0</v>
      </c>
      <c r="AG338" cm="1">
        <f t="array" ref="AG33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38" cm="1">
        <f t="array" ref="AH338">IF(FALSE,"True," &amp; IF(_xlfn.XLOOKUP("App_Any_OR_RangeGt1000",'Scoring_Config'!$A:$A,'Scoring_Config'!$D:$D,"Yes")="Yes",_xlfn.XLOOKUP("App_Any_OR_RangeGt1000",'Scoring_Config'!$A:$A,'Scoring_Config'!$C:$C,10),0),"False,0")</f>
        <v>0</v>
      </c>
      <c r="AI338" cm="1">
        <f t="array" ref="AI338">IF(FALSE,"True," &amp; IF(_xlfn.XLOOKUP("Service_Insecure_Match",'Scoring_Config'!$A:$A,'Scoring_Config'!$D:$D,"Yes")="Yes",_xlfn.XLOOKUP("Service_Insecure_Match",'Scoring_Config'!$A:$A,'Scoring_Config'!$C:$C,5),0),"False,0")</f>
        <v>0</v>
      </c>
      <c r="AJ338" cm="1">
        <f t="array" ref="AJ338">IF(FALSE,"True," &amp; IF(_xlfn.XLOOKUP("Risky_Inbound",'Scoring_Config'!$A:$A,'Scoring_Config'!$D:$D,"Yes")="Yes",_xlfn.XLOOKUP("Risky_Inbound",'Scoring_Config'!$A:$A,'Scoring_Config'!$C:$C,50),0),"False,0")</f>
        <v>0</v>
      </c>
      <c r="AK338" cm="1">
        <f t="array" ref="AK338">IF(FALSE,"True," &amp; IF(_xlfn.XLOOKUP("Risky_Outbound",'Scoring_Config'!$A:$A,'Scoring_Config'!$D:$D,"Yes")="Yes",_xlfn.XLOOKUP("Risky_Outbound",'Scoring_Config'!$A:$A,'Scoring_Config'!$C:$C,25),0),"False,0")</f>
        <v>0</v>
      </c>
      <c r="AL338" t="s">
        <v>6700</v>
      </c>
      <c r="AM338" cm="1">
        <f t="array" ref="AM33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38" t="s">
        <v>6697</v>
      </c>
      <c r="AO338" t="s">
        <v>6697</v>
      </c>
      <c r="AP338" t="s">
        <v>6697</v>
      </c>
      <c r="AQ338" cm="1">
        <f t="array" ref="AQ338">IF(FALSE,"True," &amp; IF(_xlfn.XLOOKUP("Service_IsAny",'Scoring_Config'!$A:$A,'Scoring_Config'!$D:$D,"Yes")="Yes",_xlfn.XLOOKUP("Service_IsAny",'Scoring_Config'!$A:$A,'Scoring_Config'!$C:$C,0),0),"False,0")</f>
        <v>0</v>
      </c>
      <c r="AR338">
        <v>0</v>
      </c>
      <c r="AS338" cm="1">
        <f t="array" ref="AS338">IF(FALSE,"True," &amp; IF(_xlfn.XLOOKUP("Service_RangeGt1000",'Scoring_Config'!$A:$A,'Scoring_Config'!$D:$D,"Yes")="Yes",_xlfn.XLOOKUP("Service_RangeGt1000",'Scoring_Config'!$A:$A,'Scoring_Config'!$C:$C,0),0),"False,0")</f>
        <v>0</v>
      </c>
      <c r="AT338" cm="1">
        <f t="array" ref="AT338">IF(FALSE,"True," &amp; IF(_xlfn.XLOOKUP("App_IsAny",'Scoring_Config'!$A:$A,'Scoring_Config'!$D:$D,"Yes")="Yes",_xlfn.XLOOKUP("App_IsAny",'Scoring_Config'!$A:$A,'Scoring_Config'!$C:$C,0),0),"False,0")</f>
        <v>0</v>
      </c>
      <c r="AU338">
        <v>2</v>
      </c>
      <c r="AV338" cm="1">
        <f t="array" ref="AV338">IF(FALSE,"True," &amp; IF(_xlfn.XLOOKUP("App_RangeGt1000",'Scoring_Config'!$A:$A,'Scoring_Config'!$D:$D,"Yes")="Yes",_xlfn.XLOOKUP("App_RangeGt1000",'Scoring_Config'!$A:$A,'Scoring_Config'!$C:$C,0),0),"False,0")</f>
        <v>0</v>
      </c>
      <c r="AW338" cm="1">
        <f t="array" ref="AW338">IF(FALSE,"True," &amp; IF(_xlfn.XLOOKUP("Action_IsDenyOrDrop",'Scoring_Config'!$A:$A,'Scoring_Config'!$D:$D,"Yes")="Yes",_xlfn.XLOOKUP("Action_IsDenyOrDrop",'Scoring_Config'!$A:$A,'Scoring_Config'!$C:$C,0),0),"False,0")</f>
        <v>0</v>
      </c>
      <c r="AX338" cm="1">
        <f t="array" ref="AX338">IF(LEFT(AW338,4)="True",0,(IF(LEFT(Y338,4)="True",IF(_xlfn.XLOOKUP("Src_IsAny",'Scoring_Config'!$A:$A,'Scoring_Config'!$D:$D,"Yes")="Yes",_xlfn.XLOOKUP("Src_IsAny",'Scoring_Config'!$A:$A,'Scoring_Config'!$C:$C,10),0),0)+IF(LEFT(Z338,4)="True",IF(_xlfn.XLOOKUP("Src_CIDR_Le_16",'Scoring_Config'!$A:$A,'Scoring_Config'!$D:$D,"Yes")="Yes",_xlfn.XLOOKUP("Src_CIDR_Le_16",'Scoring_Config'!$A:$A,'Scoring_Config'!$C:$C,10),0),0)+IF(LEFT(AA338,4)="True",IF(_xlfn.XLOOKUP("Src_CIDR_17_22",'Scoring_Config'!$A:$A,'Scoring_Config'!$D:$D,"Yes")="Yes",_xlfn.XLOOKUP("Src_CIDR_17_22",'Scoring_Config'!$A:$A,'Scoring_Config'!$C:$C,5),0),0)+IF(LEFT(AB338,4)="True",IF(_xlfn.XLOOKUP("Dst_IsAny",'Scoring_Config'!$A:$A,'Scoring_Config'!$D:$D,"Yes")="Yes",_xlfn.XLOOKUP("Dst_IsAny",'Scoring_Config'!$A:$A,'Scoring_Config'!$C:$C,10),0),0)+IF(LEFT(AC338,4)="True",IF(_xlfn.XLOOKUP("Dst_CIDR_Le_16",'Scoring_Config'!$A:$A,'Scoring_Config'!$D:$D,"Yes")="Yes",_xlfn.XLOOKUP("Dst_CIDR_Le_16",'Scoring_Config'!$A:$A,'Scoring_Config'!$C:$C,10),0),0)+IF(LEFT(AD338,4)="True",IF(_xlfn.XLOOKUP("Dst_CIDR_17_22",'Scoring_Config'!$A:$A,'Scoring_Config'!$D:$D,"Yes")="Yes",_xlfn.XLOOKUP("Dst_CIDR_17_22",'Scoring_Config'!$A:$A,'Scoring_Config'!$C:$C,5),0),0)+IF(LEFT(AE338,4)="True",IF(_xlfn.XLOOKUP("SrcZone_IsAny",'Scoring_Config'!$A:$A,'Scoring_Config'!$D:$D,"Yes")="Yes",_xlfn.XLOOKUP("SrcZone_IsAny",'Scoring_Config'!$A:$A,'Scoring_Config'!$C:$C,10),0),0)+IF(LEFT(AF338,4)="True",IF(_xlfn.XLOOKUP("DstZone_IsAny",'Scoring_Config'!$A:$A,'Scoring_Config'!$D:$D,"Yes")="Yes",_xlfn.XLOOKUP("DstZone_IsAny",'Scoring_Config'!$A:$A,'Scoring_Config'!$C:$C,10),0),0)+IF(LEFT(AG338,4)="True",IF(_xlfn.XLOOKUP("Service_Any_OR_RangeGt1000",'Scoring_Config'!$A:$A,'Scoring_Config'!$D:$D,"Yes")="Yes",_xlfn.XLOOKUP("Service_Any_OR_RangeGt1000",'Scoring_Config'!$A:$A,'Scoring_Config'!$C:$C,10),0),0)+IF(LEFT(AH338,4)="True",IF(_xlfn.XLOOKUP("App_Any_OR_RangeGt1000",'Scoring_Config'!$A:$A,'Scoring_Config'!$D:$D,"Yes")="Yes",_xlfn.XLOOKUP("App_Any_OR_RangeGt1000",'Scoring_Config'!$A:$A,'Scoring_Config'!$C:$C,10),0),0)+IF(LEFT(AI338,4)="True",IF(_xlfn.XLOOKUP("Service_Insecure_Match",'Scoring_Config'!$A:$A,'Scoring_Config'!$D:$D,"Yes")="Yes",_xlfn.XLOOKUP("Service_Insecure_Match",'Scoring_Config'!$A:$A,'Scoring_Config'!$C:$C,5),0),0)+IF(LEFT(AJ338,4)="True",IF(_xlfn.XLOOKUP("Risky_Inbound",'Scoring_Config'!$A:$A,'Scoring_Config'!$D:$D,"Yes")="Yes",_xlfn.XLOOKUP("Risky_Inbound",'Scoring_Config'!$A:$A,'Scoring_Config'!$C:$C,50),0),0)+IF(LEFT(AK338,4)="True",IF(_xlfn.XLOOKUP("Risky_Outbound",'Scoring_Config'!$A:$A,'Scoring_Config'!$D:$D,"Yes")="Yes",_xlfn.XLOOKUP("Risky_Outbound",'Scoring_Config'!$A:$A,'Scoring_Config'!$C:$C,25),0),0)+IF(LEFT(AZ338,4)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338,FIND(",",AL338)+1,100)),0)+IF(LEFT(AM338,4)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338,FIND(",",AN338)+1,100)),0)+IF(_xlfn.XLOOKUP("Profile_Scoring",'Scoring_Config'!$A:$A,'Scoring_Config'!$D:$D,"Yes")="Yes",VALUE(MID(AO338,FIND(",",AO338)+1,100)),0)+IF(_xlfn.XLOOKUP("Options_Scoring",'Scoring_Config'!$A:$A,'Scoring_Config'!$D:$D,"Yes")="Yes",VALUE(MID(AP338,FIND(",",AP338)+1,100)),0)))</f>
        <v>0</v>
      </c>
      <c r="AZ338" cm="1">
        <f t="array" ref="AZ338">IF(FALSE,"True," &amp; IF(_xlfn.XLOOKUP("Migrate_Insecure",'Scoring_Config'!$A:$A,'Scoring_Config'!$D:$D,"Yes")="Yes",_xlfn.XLOOKUP("Migrate_Insecure",'Scoring_Config'!$A:$A,'Scoring_Config'!$C:$C,10),0),"False,0")</f>
        <v>0</v>
      </c>
    </row>
    <row r="339" spans="1:52">
      <c r="A339" t="s">
        <v>1979</v>
      </c>
      <c r="B339" t="s">
        <v>2312</v>
      </c>
      <c r="C339" t="s">
        <v>3542</v>
      </c>
      <c r="D339" t="s">
        <v>3545</v>
      </c>
      <c r="E339" t="s">
        <v>3563</v>
      </c>
      <c r="F339" t="s">
        <v>3687</v>
      </c>
      <c r="G339" t="s">
        <v>251</v>
      </c>
      <c r="H339" t="s">
        <v>174</v>
      </c>
      <c r="I339" t="s">
        <v>3681</v>
      </c>
      <c r="J339" t="s">
        <v>243</v>
      </c>
      <c r="K339" t="s">
        <v>1779</v>
      </c>
      <c r="L339" t="s">
        <v>1400</v>
      </c>
      <c r="M339" t="s">
        <v>1974</v>
      </c>
      <c r="N339" t="s">
        <v>4315</v>
      </c>
      <c r="O339" t="s">
        <v>4319</v>
      </c>
      <c r="P339" t="s">
        <v>4323</v>
      </c>
      <c r="Q339" t="s">
        <v>4559</v>
      </c>
      <c r="R339" t="s">
        <v>5439</v>
      </c>
      <c r="S339" t="s">
        <v>4324</v>
      </c>
      <c r="T339" t="s">
        <v>5642</v>
      </c>
      <c r="U339" t="s">
        <v>6137</v>
      </c>
      <c r="Y339" cm="1">
        <f t="array" ref="Y339">IF(FALSE,"True," &amp; IF(_xlfn.XLOOKUP("Src_IsAny",'Scoring_Config'!$A:$A,'Scoring_Config'!$D:$D,"Yes")="Yes",_xlfn.XLOOKUP("Src_IsAny",'Scoring_Config'!$A:$A,'Scoring_Config'!$C:$C,10),0),"False,0")</f>
        <v>0</v>
      </c>
      <c r="Z339" cm="1">
        <f t="array" ref="Z339">IF(FALSE,"True," &amp; IF(_xlfn.XLOOKUP("Src_CIDR_Le_16",'Scoring_Config'!$A:$A,'Scoring_Config'!$D:$D,"Yes")="Yes",_xlfn.XLOOKUP("Src_CIDR_Le_16",'Scoring_Config'!$A:$A,'Scoring_Config'!$C:$C,10),0),"False,0")</f>
        <v>0</v>
      </c>
      <c r="AA339" cm="1">
        <f t="array" ref="AA339">IF(FALSE,"True," &amp; IF(_xlfn.XLOOKUP("Src_CIDR_17_22",'Scoring_Config'!$A:$A,'Scoring_Config'!$D:$D,"Yes")="Yes",_xlfn.XLOOKUP("Src_CIDR_17_22",'Scoring_Config'!$A:$A,'Scoring_Config'!$C:$C,5),0),"False,0")</f>
        <v>0</v>
      </c>
      <c r="AB339" cm="1">
        <f t="array" ref="AB339">IF(FALSE,"True," &amp; IF(_xlfn.XLOOKUP("Dst_IsAny",'Scoring_Config'!$A:$A,'Scoring_Config'!$D:$D,"Yes")="Yes",_xlfn.XLOOKUP("Dst_IsAny",'Scoring_Config'!$A:$A,'Scoring_Config'!$C:$C,10),0),"False,0")</f>
        <v>0</v>
      </c>
      <c r="AC339" cm="1">
        <f t="array" ref="AC339">IF(FALSE,"True," &amp; IF(_xlfn.XLOOKUP("Dst_CIDR_Le_16",'Scoring_Config'!$A:$A,'Scoring_Config'!$D:$D,"Yes")="Yes",_xlfn.XLOOKUP("Dst_CIDR_Le_16",'Scoring_Config'!$A:$A,'Scoring_Config'!$C:$C,10),0),"False,0")</f>
        <v>0</v>
      </c>
      <c r="AD339" cm="1">
        <f t="array" ref="AD339">IF(FALSE,"True," &amp; IF(_xlfn.XLOOKUP("Dst_CIDR_17_22",'Scoring_Config'!$A:$A,'Scoring_Config'!$D:$D,"Yes")="Yes",_xlfn.XLOOKUP("Dst_CIDR_17_22",'Scoring_Config'!$A:$A,'Scoring_Config'!$C:$C,5),0),"False,0")</f>
        <v>0</v>
      </c>
      <c r="AE339" cm="1">
        <f t="array" ref="AE339">IF(FALSE,"True," &amp; IF(_xlfn.XLOOKUP("SrcZone_IsAny",'Scoring_Config'!$A:$A,'Scoring_Config'!$D:$D,"Yes")="Yes",_xlfn.XLOOKUP("SrcZone_IsAny",'Scoring_Config'!$A:$A,'Scoring_Config'!$C:$C,10),0),"False,0")</f>
        <v>0</v>
      </c>
      <c r="AF339" cm="1">
        <f t="array" ref="AF339">IF(FALSE,"True," &amp; IF(_xlfn.XLOOKUP("DstZone_IsAny",'Scoring_Config'!$A:$A,'Scoring_Config'!$D:$D,"Yes")="Yes",_xlfn.XLOOKUP("DstZone_IsAny",'Scoring_Config'!$A:$A,'Scoring_Config'!$C:$C,10),0),"False,0")</f>
        <v>0</v>
      </c>
      <c r="AG339" cm="1">
        <f t="array" ref="AG33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39" cm="1">
        <f t="array" ref="AH339">IF(FALSE,"True," &amp; IF(_xlfn.XLOOKUP("App_Any_OR_RangeGt1000",'Scoring_Config'!$A:$A,'Scoring_Config'!$D:$D,"Yes")="Yes",_xlfn.XLOOKUP("App_Any_OR_RangeGt1000",'Scoring_Config'!$A:$A,'Scoring_Config'!$C:$C,10),0),"False,0")</f>
        <v>0</v>
      </c>
      <c r="AI339" cm="1">
        <f t="array" ref="AI339">IF(FALSE,"True," &amp; IF(_xlfn.XLOOKUP("Service_Insecure_Match",'Scoring_Config'!$A:$A,'Scoring_Config'!$D:$D,"Yes")="Yes",_xlfn.XLOOKUP("Service_Insecure_Match",'Scoring_Config'!$A:$A,'Scoring_Config'!$C:$C,5),0),"False,0")</f>
        <v>0</v>
      </c>
      <c r="AJ339" cm="1">
        <f t="array" ref="AJ339">IF(FALSE,"True," &amp; IF(_xlfn.XLOOKUP("Risky_Inbound",'Scoring_Config'!$A:$A,'Scoring_Config'!$D:$D,"Yes")="Yes",_xlfn.XLOOKUP("Risky_Inbound",'Scoring_Config'!$A:$A,'Scoring_Config'!$C:$C,50),0),"False,0")</f>
        <v>0</v>
      </c>
      <c r="AK339" cm="1">
        <f t="array" ref="AK339">IF(FALSE,"True," &amp; IF(_xlfn.XLOOKUP("Risky_Outbound",'Scoring_Config'!$A:$A,'Scoring_Config'!$D:$D,"Yes")="Yes",_xlfn.XLOOKUP("Risky_Outbound",'Scoring_Config'!$A:$A,'Scoring_Config'!$C:$C,25),0),"False,0")</f>
        <v>0</v>
      </c>
      <c r="AL339" t="s">
        <v>6699</v>
      </c>
      <c r="AM339" cm="1">
        <f t="array" ref="AM33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39" t="s">
        <v>6697</v>
      </c>
      <c r="AO339" t="s">
        <v>6697</v>
      </c>
      <c r="AP339" t="s">
        <v>6697</v>
      </c>
      <c r="AQ339" cm="1">
        <f t="array" ref="AQ339">IF(FALSE,"True," &amp; IF(_xlfn.XLOOKUP("Service_IsAny",'Scoring_Config'!$A:$A,'Scoring_Config'!$D:$D,"Yes")="Yes",_xlfn.XLOOKUP("Service_IsAny",'Scoring_Config'!$A:$A,'Scoring_Config'!$C:$C,0),0),"False,0")</f>
        <v>0</v>
      </c>
      <c r="AR339">
        <v>4</v>
      </c>
      <c r="AS339" cm="1">
        <f t="array" ref="AS339">IF(FALSE,"True," &amp; IF(_xlfn.XLOOKUP("Service_RangeGt1000",'Scoring_Config'!$A:$A,'Scoring_Config'!$D:$D,"Yes")="Yes",_xlfn.XLOOKUP("Service_RangeGt1000",'Scoring_Config'!$A:$A,'Scoring_Config'!$C:$C,0),0),"False,0")</f>
        <v>0</v>
      </c>
      <c r="AT339" cm="1">
        <f t="array" ref="AT339">IF(FALSE,"True," &amp; IF(_xlfn.XLOOKUP("App_IsAny",'Scoring_Config'!$A:$A,'Scoring_Config'!$D:$D,"Yes")="Yes",_xlfn.XLOOKUP("App_IsAny",'Scoring_Config'!$A:$A,'Scoring_Config'!$C:$C,0),0),"False,0")</f>
        <v>0</v>
      </c>
      <c r="AU339">
        <v>1</v>
      </c>
      <c r="AV339" cm="1">
        <f t="array" ref="AV339">IF(FALSE,"True," &amp; IF(_xlfn.XLOOKUP("App_RangeGt1000",'Scoring_Config'!$A:$A,'Scoring_Config'!$D:$D,"Yes")="Yes",_xlfn.XLOOKUP("App_RangeGt1000",'Scoring_Config'!$A:$A,'Scoring_Config'!$C:$C,0),0),"False,0")</f>
        <v>0</v>
      </c>
      <c r="AW339" cm="1">
        <f t="array" ref="AW339">IF(FALSE,"True," &amp; IF(_xlfn.XLOOKUP("Action_IsDenyOrDrop",'Scoring_Config'!$A:$A,'Scoring_Config'!$D:$D,"Yes")="Yes",_xlfn.XLOOKUP("Action_IsDenyOrDrop",'Scoring_Config'!$A:$A,'Scoring_Config'!$C:$C,0),0),"False,0")</f>
        <v>0</v>
      </c>
      <c r="AX339" cm="1">
        <f t="array" ref="AX339">IF(LEFT(AW339,4)="True",0,(IF(LEFT(Y339,4)="True",IF(_xlfn.XLOOKUP("Src_IsAny",'Scoring_Config'!$A:$A,'Scoring_Config'!$D:$D,"Yes")="Yes",_xlfn.XLOOKUP("Src_IsAny",'Scoring_Config'!$A:$A,'Scoring_Config'!$C:$C,10),0),0)+IF(LEFT(Z339,4)="True",IF(_xlfn.XLOOKUP("Src_CIDR_Le_16",'Scoring_Config'!$A:$A,'Scoring_Config'!$D:$D,"Yes")="Yes",_xlfn.XLOOKUP("Src_CIDR_Le_16",'Scoring_Config'!$A:$A,'Scoring_Config'!$C:$C,10),0),0)+IF(LEFT(AA339,4)="True",IF(_xlfn.XLOOKUP("Src_CIDR_17_22",'Scoring_Config'!$A:$A,'Scoring_Config'!$D:$D,"Yes")="Yes",_xlfn.XLOOKUP("Src_CIDR_17_22",'Scoring_Config'!$A:$A,'Scoring_Config'!$C:$C,5),0),0)+IF(LEFT(AB339,4)="True",IF(_xlfn.XLOOKUP("Dst_IsAny",'Scoring_Config'!$A:$A,'Scoring_Config'!$D:$D,"Yes")="Yes",_xlfn.XLOOKUP("Dst_IsAny",'Scoring_Config'!$A:$A,'Scoring_Config'!$C:$C,10),0),0)+IF(LEFT(AC339,4)="True",IF(_xlfn.XLOOKUP("Dst_CIDR_Le_16",'Scoring_Config'!$A:$A,'Scoring_Config'!$D:$D,"Yes")="Yes",_xlfn.XLOOKUP("Dst_CIDR_Le_16",'Scoring_Config'!$A:$A,'Scoring_Config'!$C:$C,10),0),0)+IF(LEFT(AD339,4)="True",IF(_xlfn.XLOOKUP("Dst_CIDR_17_22",'Scoring_Config'!$A:$A,'Scoring_Config'!$D:$D,"Yes")="Yes",_xlfn.XLOOKUP("Dst_CIDR_17_22",'Scoring_Config'!$A:$A,'Scoring_Config'!$C:$C,5),0),0)+IF(LEFT(AE339,4)="True",IF(_xlfn.XLOOKUP("SrcZone_IsAny",'Scoring_Config'!$A:$A,'Scoring_Config'!$D:$D,"Yes")="Yes",_xlfn.XLOOKUP("SrcZone_IsAny",'Scoring_Config'!$A:$A,'Scoring_Config'!$C:$C,10),0),0)+IF(LEFT(AF339,4)="True",IF(_xlfn.XLOOKUP("DstZone_IsAny",'Scoring_Config'!$A:$A,'Scoring_Config'!$D:$D,"Yes")="Yes",_xlfn.XLOOKUP("DstZone_IsAny",'Scoring_Config'!$A:$A,'Scoring_Config'!$C:$C,10),0),0)+IF(LEFT(AG339,4)="True",IF(_xlfn.XLOOKUP("Service_Any_OR_RangeGt1000",'Scoring_Config'!$A:$A,'Scoring_Config'!$D:$D,"Yes")="Yes",_xlfn.XLOOKUP("Service_Any_OR_RangeGt1000",'Scoring_Config'!$A:$A,'Scoring_Config'!$C:$C,10),0),0)+IF(LEFT(AH339,4)="True",IF(_xlfn.XLOOKUP("App_Any_OR_RangeGt1000",'Scoring_Config'!$A:$A,'Scoring_Config'!$D:$D,"Yes")="Yes",_xlfn.XLOOKUP("App_Any_OR_RangeGt1000",'Scoring_Config'!$A:$A,'Scoring_Config'!$C:$C,10),0),0)+IF(LEFT(AI339,4)="True",IF(_xlfn.XLOOKUP("Service_Insecure_Match",'Scoring_Config'!$A:$A,'Scoring_Config'!$D:$D,"Yes")="Yes",_xlfn.XLOOKUP("Service_Insecure_Match",'Scoring_Config'!$A:$A,'Scoring_Config'!$C:$C,5),0),0)+IF(LEFT(AJ339,4)="True",IF(_xlfn.XLOOKUP("Risky_Inbound",'Scoring_Config'!$A:$A,'Scoring_Config'!$D:$D,"Yes")="Yes",_xlfn.XLOOKUP("Risky_Inbound",'Scoring_Config'!$A:$A,'Scoring_Config'!$C:$C,50),0),0)+IF(LEFT(AK339,4)="True",IF(_xlfn.XLOOKUP("Risky_Outbound",'Scoring_Config'!$A:$A,'Scoring_Config'!$D:$D,"Yes")="Yes",_xlfn.XLOOKUP("Risky_Outbound",'Scoring_Config'!$A:$A,'Scoring_Config'!$C:$C,25),0),0)+IF(LEFT(AZ339,4)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339,FIND(",",AL339)+1,100)),0)+IF(LEFT(AM339,4)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339,FIND(",",AN339)+1,100)),0)+IF(_xlfn.XLOOKUP("Profile_Scoring",'Scoring_Config'!$A:$A,'Scoring_Config'!$D:$D,"Yes")="Yes",VALUE(MID(AO339,FIND(",",AO339)+1,100)),0)+IF(_xlfn.XLOOKUP("Options_Scoring",'Scoring_Config'!$A:$A,'Scoring_Config'!$D:$D,"Yes")="Yes",VALUE(MID(AP339,FIND(",",AP339)+1,100)),0)))</f>
        <v>0</v>
      </c>
      <c r="AZ339" cm="1">
        <f t="array" ref="AZ339">IF(FALSE,"True," &amp; IF(_xlfn.XLOOKUP("Migrate_Insecure",'Scoring_Config'!$A:$A,'Scoring_Config'!$D:$D,"Yes")="Yes",_xlfn.XLOOKUP("Migrate_Insecure",'Scoring_Config'!$A:$A,'Scoring_Config'!$C:$C,10),0),"False,0")</f>
        <v>0</v>
      </c>
    </row>
    <row r="340" spans="1:52">
      <c r="A340" t="s">
        <v>1979</v>
      </c>
      <c r="B340" t="s">
        <v>2313</v>
      </c>
      <c r="C340" t="s">
        <v>3542</v>
      </c>
      <c r="D340" t="s">
        <v>3545</v>
      </c>
      <c r="E340" t="s">
        <v>3563</v>
      </c>
      <c r="F340" t="s">
        <v>3688</v>
      </c>
      <c r="G340" t="s">
        <v>252</v>
      </c>
      <c r="H340" t="s">
        <v>174</v>
      </c>
      <c r="I340" t="s">
        <v>4138</v>
      </c>
      <c r="J340" t="s">
        <v>174</v>
      </c>
      <c r="K340" t="s">
        <v>1780</v>
      </c>
      <c r="L340" t="s">
        <v>1327</v>
      </c>
      <c r="M340" t="s">
        <v>1974</v>
      </c>
      <c r="N340" t="s">
        <v>4315</v>
      </c>
      <c r="O340" t="s">
        <v>4319</v>
      </c>
      <c r="P340" t="s">
        <v>4321</v>
      </c>
      <c r="Q340" t="s">
        <v>4560</v>
      </c>
      <c r="R340" t="s">
        <v>5451</v>
      </c>
      <c r="S340" t="s">
        <v>5439</v>
      </c>
      <c r="T340" t="s">
        <v>5642</v>
      </c>
      <c r="U340" t="s">
        <v>6138</v>
      </c>
      <c r="Y340" cm="1">
        <f t="array" ref="Y340">IF(FALSE,"True," &amp; IF(_xlfn.XLOOKUP("Src_IsAny",'Scoring_Config'!$A:$A,'Scoring_Config'!$D:$D,"Yes")="Yes",_xlfn.XLOOKUP("Src_IsAny",'Scoring_Config'!$A:$A,'Scoring_Config'!$C:$C,10),0),"False,0")</f>
        <v>0</v>
      </c>
      <c r="Z340" cm="1">
        <f t="array" ref="Z340">IF(FALSE,"True," &amp; IF(_xlfn.XLOOKUP("Src_CIDR_Le_16",'Scoring_Config'!$A:$A,'Scoring_Config'!$D:$D,"Yes")="Yes",_xlfn.XLOOKUP("Src_CIDR_Le_16",'Scoring_Config'!$A:$A,'Scoring_Config'!$C:$C,10),0),"False,0")</f>
        <v>0</v>
      </c>
      <c r="AA340" cm="1">
        <f t="array" ref="AA340">IF(FALSE,"True," &amp; IF(_xlfn.XLOOKUP("Src_CIDR_17_22",'Scoring_Config'!$A:$A,'Scoring_Config'!$D:$D,"Yes")="Yes",_xlfn.XLOOKUP("Src_CIDR_17_22",'Scoring_Config'!$A:$A,'Scoring_Config'!$C:$C,5),0),"False,0")</f>
        <v>0</v>
      </c>
      <c r="AB340" cm="1">
        <f t="array" ref="AB340">IF(TRUE,"True," &amp; IF(_xlfn.XLOOKUP("Dst_IsAny",'Scoring_Config'!$A:$A,'Scoring_Config'!$D:$D,"Yes")="Yes",_xlfn.XLOOKUP("Dst_IsAny",'Scoring_Config'!$A:$A,'Scoring_Config'!$C:$C,10),0),"False,0")</f>
        <v>0</v>
      </c>
      <c r="AC340" cm="1">
        <f t="array" ref="AC340">IF(FALSE,"True," &amp; IF(_xlfn.XLOOKUP("Dst_CIDR_Le_16",'Scoring_Config'!$A:$A,'Scoring_Config'!$D:$D,"Yes")="Yes",_xlfn.XLOOKUP("Dst_CIDR_Le_16",'Scoring_Config'!$A:$A,'Scoring_Config'!$C:$C,10),0),"False,0")</f>
        <v>0</v>
      </c>
      <c r="AD340" cm="1">
        <f t="array" ref="AD340">IF(FALSE,"True," &amp; IF(_xlfn.XLOOKUP("Dst_CIDR_17_22",'Scoring_Config'!$A:$A,'Scoring_Config'!$D:$D,"Yes")="Yes",_xlfn.XLOOKUP("Dst_CIDR_17_22",'Scoring_Config'!$A:$A,'Scoring_Config'!$C:$C,5),0),"False,0")</f>
        <v>0</v>
      </c>
      <c r="AE340" cm="1">
        <f t="array" ref="AE340">IF(FALSE,"True," &amp; IF(_xlfn.XLOOKUP("SrcZone_IsAny",'Scoring_Config'!$A:$A,'Scoring_Config'!$D:$D,"Yes")="Yes",_xlfn.XLOOKUP("SrcZone_IsAny",'Scoring_Config'!$A:$A,'Scoring_Config'!$C:$C,10),0),"False,0")</f>
        <v>0</v>
      </c>
      <c r="AF340" cm="1">
        <f t="array" ref="AF340">IF(FALSE,"True," &amp; IF(_xlfn.XLOOKUP("DstZone_IsAny",'Scoring_Config'!$A:$A,'Scoring_Config'!$D:$D,"Yes")="Yes",_xlfn.XLOOKUP("DstZone_IsAny",'Scoring_Config'!$A:$A,'Scoring_Config'!$C:$C,10),0),"False,0")</f>
        <v>0</v>
      </c>
      <c r="AG340" cm="1">
        <f t="array" ref="AG34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40" cm="1">
        <f t="array" ref="AH340">IF(FALSE,"True," &amp; IF(_xlfn.XLOOKUP("App_Any_OR_RangeGt1000",'Scoring_Config'!$A:$A,'Scoring_Config'!$D:$D,"Yes")="Yes",_xlfn.XLOOKUP("App_Any_OR_RangeGt1000",'Scoring_Config'!$A:$A,'Scoring_Config'!$C:$C,10),0),"False,0")</f>
        <v>0</v>
      </c>
      <c r="AI340" cm="1">
        <f t="array" ref="AI340">IF(FALSE,"True," &amp; IF(_xlfn.XLOOKUP("Service_Insecure_Match",'Scoring_Config'!$A:$A,'Scoring_Config'!$D:$D,"Yes")="Yes",_xlfn.XLOOKUP("Service_Insecure_Match",'Scoring_Config'!$A:$A,'Scoring_Config'!$C:$C,5),0),"False,0")</f>
        <v>0</v>
      </c>
      <c r="AJ340" cm="1">
        <f t="array" ref="AJ340">IF(FALSE,"True," &amp; IF(_xlfn.XLOOKUP("Risky_Inbound",'Scoring_Config'!$A:$A,'Scoring_Config'!$D:$D,"Yes")="Yes",_xlfn.XLOOKUP("Risky_Inbound",'Scoring_Config'!$A:$A,'Scoring_Config'!$C:$C,50),0),"False,0")</f>
        <v>0</v>
      </c>
      <c r="AK340" cm="1">
        <f t="array" ref="AK340">IF(FALSE,"True," &amp; IF(_xlfn.XLOOKUP("Risky_Outbound",'Scoring_Config'!$A:$A,'Scoring_Config'!$D:$D,"Yes")="Yes",_xlfn.XLOOKUP("Risky_Outbound",'Scoring_Config'!$A:$A,'Scoring_Config'!$C:$C,25),0),"False,0")</f>
        <v>0</v>
      </c>
      <c r="AL340" t="s">
        <v>6700</v>
      </c>
      <c r="AM340" cm="1">
        <f t="array" ref="AM34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40" t="s">
        <v>6697</v>
      </c>
      <c r="AO340" t="s">
        <v>6697</v>
      </c>
      <c r="AP340" t="s">
        <v>6697</v>
      </c>
      <c r="AQ340" cm="1">
        <f t="array" ref="AQ340">IF(FALSE,"True," &amp; IF(_xlfn.XLOOKUP("Service_IsAny",'Scoring_Config'!$A:$A,'Scoring_Config'!$D:$D,"Yes")="Yes",_xlfn.XLOOKUP("Service_IsAny",'Scoring_Config'!$A:$A,'Scoring_Config'!$C:$C,0),0),"False,0")</f>
        <v>0</v>
      </c>
      <c r="AR340">
        <v>0</v>
      </c>
      <c r="AS340" cm="1">
        <f t="array" ref="AS340">IF(FALSE,"True," &amp; IF(_xlfn.XLOOKUP("Service_RangeGt1000",'Scoring_Config'!$A:$A,'Scoring_Config'!$D:$D,"Yes")="Yes",_xlfn.XLOOKUP("Service_RangeGt1000",'Scoring_Config'!$A:$A,'Scoring_Config'!$C:$C,0),0),"False,0")</f>
        <v>0</v>
      </c>
      <c r="AT340" cm="1">
        <f t="array" ref="AT340">IF(FALSE,"True," &amp; IF(_xlfn.XLOOKUP("App_IsAny",'Scoring_Config'!$A:$A,'Scoring_Config'!$D:$D,"Yes")="Yes",_xlfn.XLOOKUP("App_IsAny",'Scoring_Config'!$A:$A,'Scoring_Config'!$C:$C,0),0),"False,0")</f>
        <v>0</v>
      </c>
      <c r="AU340">
        <v>7</v>
      </c>
      <c r="AV340" cm="1">
        <f t="array" ref="AV340">IF(FALSE,"True," &amp; IF(_xlfn.XLOOKUP("App_RangeGt1000",'Scoring_Config'!$A:$A,'Scoring_Config'!$D:$D,"Yes")="Yes",_xlfn.XLOOKUP("App_RangeGt1000",'Scoring_Config'!$A:$A,'Scoring_Config'!$C:$C,0),0),"False,0")</f>
        <v>0</v>
      </c>
      <c r="AW340" cm="1">
        <f t="array" ref="AW340">IF(FALSE,"True," &amp; IF(_xlfn.XLOOKUP("Action_IsDenyOrDrop",'Scoring_Config'!$A:$A,'Scoring_Config'!$D:$D,"Yes")="Yes",_xlfn.XLOOKUP("Action_IsDenyOrDrop",'Scoring_Config'!$A:$A,'Scoring_Config'!$C:$C,0),0),"False,0")</f>
        <v>0</v>
      </c>
      <c r="AX340" cm="1">
        <f t="array" ref="AX340">IF(LEFT(AW340,4)="True",0,(IF(LEFT(Y340,4)="True",IF(_xlfn.XLOOKUP("Src_IsAny",'Scoring_Config'!$A:$A,'Scoring_Config'!$D:$D,"Yes")="Yes",_xlfn.XLOOKUP("Src_IsAny",'Scoring_Config'!$A:$A,'Scoring_Config'!$C:$C,10),0),0)+IF(LEFT(Z340,4)="True",IF(_xlfn.XLOOKUP("Src_CIDR_Le_16",'Scoring_Config'!$A:$A,'Scoring_Config'!$D:$D,"Yes")="Yes",_xlfn.XLOOKUP("Src_CIDR_Le_16",'Scoring_Config'!$A:$A,'Scoring_Config'!$C:$C,10),0),0)+IF(LEFT(AA340,4)="True",IF(_xlfn.XLOOKUP("Src_CIDR_17_22",'Scoring_Config'!$A:$A,'Scoring_Config'!$D:$D,"Yes")="Yes",_xlfn.XLOOKUP("Src_CIDR_17_22",'Scoring_Config'!$A:$A,'Scoring_Config'!$C:$C,5),0),0)+IF(LEFT(AB340,4)="True",IF(_xlfn.XLOOKUP("Dst_IsAny",'Scoring_Config'!$A:$A,'Scoring_Config'!$D:$D,"Yes")="Yes",_xlfn.XLOOKUP("Dst_IsAny",'Scoring_Config'!$A:$A,'Scoring_Config'!$C:$C,10),0),0)+IF(LEFT(AC340,4)="True",IF(_xlfn.XLOOKUP("Dst_CIDR_Le_16",'Scoring_Config'!$A:$A,'Scoring_Config'!$D:$D,"Yes")="Yes",_xlfn.XLOOKUP("Dst_CIDR_Le_16",'Scoring_Config'!$A:$A,'Scoring_Config'!$C:$C,10),0),0)+IF(LEFT(AD340,4)="True",IF(_xlfn.XLOOKUP("Dst_CIDR_17_22",'Scoring_Config'!$A:$A,'Scoring_Config'!$D:$D,"Yes")="Yes",_xlfn.XLOOKUP("Dst_CIDR_17_22",'Scoring_Config'!$A:$A,'Scoring_Config'!$C:$C,5),0),0)+IF(LEFT(AE340,4)="True",IF(_xlfn.XLOOKUP("SrcZone_IsAny",'Scoring_Config'!$A:$A,'Scoring_Config'!$D:$D,"Yes")="Yes",_xlfn.XLOOKUP("SrcZone_IsAny",'Scoring_Config'!$A:$A,'Scoring_Config'!$C:$C,10),0),0)+IF(LEFT(AF340,4)="True",IF(_xlfn.XLOOKUP("DstZone_IsAny",'Scoring_Config'!$A:$A,'Scoring_Config'!$D:$D,"Yes")="Yes",_xlfn.XLOOKUP("DstZone_IsAny",'Scoring_Config'!$A:$A,'Scoring_Config'!$C:$C,10),0),0)+IF(LEFT(AG340,4)="True",IF(_xlfn.XLOOKUP("Service_Any_OR_RangeGt1000",'Scoring_Config'!$A:$A,'Scoring_Config'!$D:$D,"Yes")="Yes",_xlfn.XLOOKUP("Service_Any_OR_RangeGt1000",'Scoring_Config'!$A:$A,'Scoring_Config'!$C:$C,10),0),0)+IF(LEFT(AH340,4)="True",IF(_xlfn.XLOOKUP("App_Any_OR_RangeGt1000",'Scoring_Config'!$A:$A,'Scoring_Config'!$D:$D,"Yes")="Yes",_xlfn.XLOOKUP("App_Any_OR_RangeGt1000",'Scoring_Config'!$A:$A,'Scoring_Config'!$C:$C,10),0),0)+IF(LEFT(AI340,4)="True",IF(_xlfn.XLOOKUP("Service_Insecure_Match",'Scoring_Config'!$A:$A,'Scoring_Config'!$D:$D,"Yes")="Yes",_xlfn.XLOOKUP("Service_Insecure_Match",'Scoring_Config'!$A:$A,'Scoring_Config'!$C:$C,5),0),0)+IF(LEFT(AJ340,4)="True",IF(_xlfn.XLOOKUP("Risky_Inbound",'Scoring_Config'!$A:$A,'Scoring_Config'!$D:$D,"Yes")="Yes",_xlfn.XLOOKUP("Risky_Inbound",'Scoring_Config'!$A:$A,'Scoring_Config'!$C:$C,50),0),0)+IF(LEFT(AK340,4)="True",IF(_xlfn.XLOOKUP("Risky_Outbound",'Scoring_Config'!$A:$A,'Scoring_Config'!$D:$D,"Yes")="Yes",_xlfn.XLOOKUP("Risky_Outbound",'Scoring_Config'!$A:$A,'Scoring_Config'!$C:$C,25),0),0)+IF(LEFT(AZ340,4)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340,FIND(",",AL340)+1,100)),0)+IF(LEFT(AM340,4)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340,FIND(",",AN340)+1,100)),0)+IF(_xlfn.XLOOKUP("Profile_Scoring",'Scoring_Config'!$A:$A,'Scoring_Config'!$D:$D,"Yes")="Yes",VALUE(MID(AO340,FIND(",",AO340)+1,100)),0)+IF(_xlfn.XLOOKUP("Options_Scoring",'Scoring_Config'!$A:$A,'Scoring_Config'!$D:$D,"Yes")="Yes",VALUE(MID(AP340,FIND(",",AP340)+1,100)),0)))</f>
        <v>0</v>
      </c>
      <c r="AZ340" cm="1">
        <f t="array" ref="AZ340">IF(FALSE,"True," &amp; IF(_xlfn.XLOOKUP("Migrate_Insecure",'Scoring_Config'!$A:$A,'Scoring_Config'!$D:$D,"Yes")="Yes",_xlfn.XLOOKUP("Migrate_Insecure",'Scoring_Config'!$A:$A,'Scoring_Config'!$C:$C,10),0),"False,0")</f>
        <v>0</v>
      </c>
    </row>
    <row r="341" spans="1:52">
      <c r="A341" t="s">
        <v>1979</v>
      </c>
      <c r="B341" t="s">
        <v>2314</v>
      </c>
      <c r="C341" t="s">
        <v>3542</v>
      </c>
      <c r="D341" t="s">
        <v>3545</v>
      </c>
      <c r="E341" t="s">
        <v>3563</v>
      </c>
      <c r="F341" t="s">
        <v>3689</v>
      </c>
      <c r="G341" t="s">
        <v>136</v>
      </c>
      <c r="H341" t="s">
        <v>174</v>
      </c>
      <c r="I341" t="s">
        <v>3821</v>
      </c>
      <c r="J341" t="s">
        <v>174</v>
      </c>
      <c r="K341" t="s">
        <v>1780</v>
      </c>
      <c r="L341" t="s">
        <v>1327</v>
      </c>
      <c r="M341" t="s">
        <v>1974</v>
      </c>
      <c r="N341" t="s">
        <v>4315</v>
      </c>
      <c r="O341" t="s">
        <v>4319</v>
      </c>
      <c r="P341" t="s">
        <v>4321</v>
      </c>
      <c r="Q341" t="s">
        <v>4560</v>
      </c>
      <c r="R341" t="s">
        <v>5443</v>
      </c>
      <c r="S341" t="s">
        <v>5439</v>
      </c>
      <c r="T341" t="s">
        <v>5642</v>
      </c>
      <c r="U341" t="s">
        <v>6138</v>
      </c>
      <c r="Y341" cm="1">
        <f t="array" ref="Y341">IF(FALSE,"True," &amp; IF(_xlfn.XLOOKUP("Src_IsAny",'Scoring_Config'!$A:$A,'Scoring_Config'!$D:$D,"Yes")="Yes",_xlfn.XLOOKUP("Src_IsAny",'Scoring_Config'!$A:$A,'Scoring_Config'!$C:$C,10),0),"False,0")</f>
        <v>0</v>
      </c>
      <c r="Z341" cm="1">
        <f t="array" ref="Z341">IF(FALSE,"True," &amp; IF(_xlfn.XLOOKUP("Src_CIDR_Le_16",'Scoring_Config'!$A:$A,'Scoring_Config'!$D:$D,"Yes")="Yes",_xlfn.XLOOKUP("Src_CIDR_Le_16",'Scoring_Config'!$A:$A,'Scoring_Config'!$C:$C,10),0),"False,0")</f>
        <v>0</v>
      </c>
      <c r="AA341" cm="1">
        <f t="array" ref="AA341">IF(FALSE,"True," &amp; IF(_xlfn.XLOOKUP("Src_CIDR_17_22",'Scoring_Config'!$A:$A,'Scoring_Config'!$D:$D,"Yes")="Yes",_xlfn.XLOOKUP("Src_CIDR_17_22",'Scoring_Config'!$A:$A,'Scoring_Config'!$C:$C,5),0),"False,0")</f>
        <v>0</v>
      </c>
      <c r="AB341" cm="1">
        <f t="array" ref="AB341">IF(TRUE,"True," &amp; IF(_xlfn.XLOOKUP("Dst_IsAny",'Scoring_Config'!$A:$A,'Scoring_Config'!$D:$D,"Yes")="Yes",_xlfn.XLOOKUP("Dst_IsAny",'Scoring_Config'!$A:$A,'Scoring_Config'!$C:$C,10),0),"False,0")</f>
        <v>0</v>
      </c>
      <c r="AC341" cm="1">
        <f t="array" ref="AC341">IF(FALSE,"True," &amp; IF(_xlfn.XLOOKUP("Dst_CIDR_Le_16",'Scoring_Config'!$A:$A,'Scoring_Config'!$D:$D,"Yes")="Yes",_xlfn.XLOOKUP("Dst_CIDR_Le_16",'Scoring_Config'!$A:$A,'Scoring_Config'!$C:$C,10),0),"False,0")</f>
        <v>0</v>
      </c>
      <c r="AD341" cm="1">
        <f t="array" ref="AD341">IF(FALSE,"True," &amp; IF(_xlfn.XLOOKUP("Dst_CIDR_17_22",'Scoring_Config'!$A:$A,'Scoring_Config'!$D:$D,"Yes")="Yes",_xlfn.XLOOKUP("Dst_CIDR_17_22",'Scoring_Config'!$A:$A,'Scoring_Config'!$C:$C,5),0),"False,0")</f>
        <v>0</v>
      </c>
      <c r="AE341" cm="1">
        <f t="array" ref="AE341">IF(FALSE,"True," &amp; IF(_xlfn.XLOOKUP("SrcZone_IsAny",'Scoring_Config'!$A:$A,'Scoring_Config'!$D:$D,"Yes")="Yes",_xlfn.XLOOKUP("SrcZone_IsAny",'Scoring_Config'!$A:$A,'Scoring_Config'!$C:$C,10),0),"False,0")</f>
        <v>0</v>
      </c>
      <c r="AF341" cm="1">
        <f t="array" ref="AF341">IF(FALSE,"True," &amp; IF(_xlfn.XLOOKUP("DstZone_IsAny",'Scoring_Config'!$A:$A,'Scoring_Config'!$D:$D,"Yes")="Yes",_xlfn.XLOOKUP("DstZone_IsAny",'Scoring_Config'!$A:$A,'Scoring_Config'!$C:$C,10),0),"False,0")</f>
        <v>0</v>
      </c>
      <c r="AG341" cm="1">
        <f t="array" ref="AG34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41" cm="1">
        <f t="array" ref="AH341">IF(FALSE,"True," &amp; IF(_xlfn.XLOOKUP("App_Any_OR_RangeGt1000",'Scoring_Config'!$A:$A,'Scoring_Config'!$D:$D,"Yes")="Yes",_xlfn.XLOOKUP("App_Any_OR_RangeGt1000",'Scoring_Config'!$A:$A,'Scoring_Config'!$C:$C,10),0),"False,0")</f>
        <v>0</v>
      </c>
      <c r="AI341" cm="1">
        <f t="array" ref="AI341">IF(FALSE,"True," &amp; IF(_xlfn.XLOOKUP("Service_Insecure_Match",'Scoring_Config'!$A:$A,'Scoring_Config'!$D:$D,"Yes")="Yes",_xlfn.XLOOKUP("Service_Insecure_Match",'Scoring_Config'!$A:$A,'Scoring_Config'!$C:$C,5),0),"False,0")</f>
        <v>0</v>
      </c>
      <c r="AJ341" cm="1">
        <f t="array" ref="AJ341">IF(FALSE,"True," &amp; IF(_xlfn.XLOOKUP("Risky_Inbound",'Scoring_Config'!$A:$A,'Scoring_Config'!$D:$D,"Yes")="Yes",_xlfn.XLOOKUP("Risky_Inbound",'Scoring_Config'!$A:$A,'Scoring_Config'!$C:$C,50),0),"False,0")</f>
        <v>0</v>
      </c>
      <c r="AK341" cm="1">
        <f t="array" ref="AK341">IF(FALSE,"True," &amp; IF(_xlfn.XLOOKUP("Risky_Outbound",'Scoring_Config'!$A:$A,'Scoring_Config'!$D:$D,"Yes")="Yes",_xlfn.XLOOKUP("Risky_Outbound",'Scoring_Config'!$A:$A,'Scoring_Config'!$C:$C,25),0),"False,0")</f>
        <v>0</v>
      </c>
      <c r="AL341" t="s">
        <v>6700</v>
      </c>
      <c r="AM341" cm="1">
        <f t="array" ref="AM34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41" t="s">
        <v>6697</v>
      </c>
      <c r="AO341" t="s">
        <v>6697</v>
      </c>
      <c r="AP341" t="s">
        <v>6697</v>
      </c>
      <c r="AQ341" cm="1">
        <f t="array" ref="AQ341">IF(FALSE,"True," &amp; IF(_xlfn.XLOOKUP("Service_IsAny",'Scoring_Config'!$A:$A,'Scoring_Config'!$D:$D,"Yes")="Yes",_xlfn.XLOOKUP("Service_IsAny",'Scoring_Config'!$A:$A,'Scoring_Config'!$C:$C,0),0),"False,0")</f>
        <v>0</v>
      </c>
      <c r="AR341">
        <v>0</v>
      </c>
      <c r="AS341" cm="1">
        <f t="array" ref="AS341">IF(FALSE,"True," &amp; IF(_xlfn.XLOOKUP("Service_RangeGt1000",'Scoring_Config'!$A:$A,'Scoring_Config'!$D:$D,"Yes")="Yes",_xlfn.XLOOKUP("Service_RangeGt1000",'Scoring_Config'!$A:$A,'Scoring_Config'!$C:$C,0),0),"False,0")</f>
        <v>0</v>
      </c>
      <c r="AT341" cm="1">
        <f t="array" ref="AT341">IF(FALSE,"True," &amp; IF(_xlfn.XLOOKUP("App_IsAny",'Scoring_Config'!$A:$A,'Scoring_Config'!$D:$D,"Yes")="Yes",_xlfn.XLOOKUP("App_IsAny",'Scoring_Config'!$A:$A,'Scoring_Config'!$C:$C,0),0),"False,0")</f>
        <v>0</v>
      </c>
      <c r="AU341">
        <v>7</v>
      </c>
      <c r="AV341" cm="1">
        <f t="array" ref="AV341">IF(FALSE,"True," &amp; IF(_xlfn.XLOOKUP("App_RangeGt1000",'Scoring_Config'!$A:$A,'Scoring_Config'!$D:$D,"Yes")="Yes",_xlfn.XLOOKUP("App_RangeGt1000",'Scoring_Config'!$A:$A,'Scoring_Config'!$C:$C,0),0),"False,0")</f>
        <v>0</v>
      </c>
      <c r="AW341" cm="1">
        <f t="array" ref="AW341">IF(FALSE,"True," &amp; IF(_xlfn.XLOOKUP("Action_IsDenyOrDrop",'Scoring_Config'!$A:$A,'Scoring_Config'!$D:$D,"Yes")="Yes",_xlfn.XLOOKUP("Action_IsDenyOrDrop",'Scoring_Config'!$A:$A,'Scoring_Config'!$C:$C,0),0),"False,0")</f>
        <v>0</v>
      </c>
      <c r="AX341" cm="1">
        <f t="array" ref="AX341">IF(LEFT(AW341,4)="True",0,(IF(LEFT(Y341,4)="True",IF(_xlfn.XLOOKUP("Src_IsAny",'Scoring_Config'!$A:$A,'Scoring_Config'!$D:$D,"Yes")="Yes",_xlfn.XLOOKUP("Src_IsAny",'Scoring_Config'!$A:$A,'Scoring_Config'!$C:$C,10),0),0)+IF(LEFT(Z341,4)="True",IF(_xlfn.XLOOKUP("Src_CIDR_Le_16",'Scoring_Config'!$A:$A,'Scoring_Config'!$D:$D,"Yes")="Yes",_xlfn.XLOOKUP("Src_CIDR_Le_16",'Scoring_Config'!$A:$A,'Scoring_Config'!$C:$C,10),0),0)+IF(LEFT(AA341,4)="True",IF(_xlfn.XLOOKUP("Src_CIDR_17_22",'Scoring_Config'!$A:$A,'Scoring_Config'!$D:$D,"Yes")="Yes",_xlfn.XLOOKUP("Src_CIDR_17_22",'Scoring_Config'!$A:$A,'Scoring_Config'!$C:$C,5),0),0)+IF(LEFT(AB341,4)="True",IF(_xlfn.XLOOKUP("Dst_IsAny",'Scoring_Config'!$A:$A,'Scoring_Config'!$D:$D,"Yes")="Yes",_xlfn.XLOOKUP("Dst_IsAny",'Scoring_Config'!$A:$A,'Scoring_Config'!$C:$C,10),0),0)+IF(LEFT(AC341,4)="True",IF(_xlfn.XLOOKUP("Dst_CIDR_Le_16",'Scoring_Config'!$A:$A,'Scoring_Config'!$D:$D,"Yes")="Yes",_xlfn.XLOOKUP("Dst_CIDR_Le_16",'Scoring_Config'!$A:$A,'Scoring_Config'!$C:$C,10),0),0)+IF(LEFT(AD341,4)="True",IF(_xlfn.XLOOKUP("Dst_CIDR_17_22",'Scoring_Config'!$A:$A,'Scoring_Config'!$D:$D,"Yes")="Yes",_xlfn.XLOOKUP("Dst_CIDR_17_22",'Scoring_Config'!$A:$A,'Scoring_Config'!$C:$C,5),0),0)+IF(LEFT(AE341,4)="True",IF(_xlfn.XLOOKUP("SrcZone_IsAny",'Scoring_Config'!$A:$A,'Scoring_Config'!$D:$D,"Yes")="Yes",_xlfn.XLOOKUP("SrcZone_IsAny",'Scoring_Config'!$A:$A,'Scoring_Config'!$C:$C,10),0),0)+IF(LEFT(AF341,4)="True",IF(_xlfn.XLOOKUP("DstZone_IsAny",'Scoring_Config'!$A:$A,'Scoring_Config'!$D:$D,"Yes")="Yes",_xlfn.XLOOKUP("DstZone_IsAny",'Scoring_Config'!$A:$A,'Scoring_Config'!$C:$C,10),0),0)+IF(LEFT(AG341,4)="True",IF(_xlfn.XLOOKUP("Service_Any_OR_RangeGt1000",'Scoring_Config'!$A:$A,'Scoring_Config'!$D:$D,"Yes")="Yes",_xlfn.XLOOKUP("Service_Any_OR_RangeGt1000",'Scoring_Config'!$A:$A,'Scoring_Config'!$C:$C,10),0),0)+IF(LEFT(AH341,4)="True",IF(_xlfn.XLOOKUP("App_Any_OR_RangeGt1000",'Scoring_Config'!$A:$A,'Scoring_Config'!$D:$D,"Yes")="Yes",_xlfn.XLOOKUP("App_Any_OR_RangeGt1000",'Scoring_Config'!$A:$A,'Scoring_Config'!$C:$C,10),0),0)+IF(LEFT(AI341,4)="True",IF(_xlfn.XLOOKUP("Service_Insecure_Match",'Scoring_Config'!$A:$A,'Scoring_Config'!$D:$D,"Yes")="Yes",_xlfn.XLOOKUP("Service_Insecure_Match",'Scoring_Config'!$A:$A,'Scoring_Config'!$C:$C,5),0),0)+IF(LEFT(AJ341,4)="True",IF(_xlfn.XLOOKUP("Risky_Inbound",'Scoring_Config'!$A:$A,'Scoring_Config'!$D:$D,"Yes")="Yes",_xlfn.XLOOKUP("Risky_Inbound",'Scoring_Config'!$A:$A,'Scoring_Config'!$C:$C,50),0),0)+IF(LEFT(AK341,4)="True",IF(_xlfn.XLOOKUP("Risky_Outbound",'Scoring_Config'!$A:$A,'Scoring_Config'!$D:$D,"Yes")="Yes",_xlfn.XLOOKUP("Risky_Outbound",'Scoring_Config'!$A:$A,'Scoring_Config'!$C:$C,25),0),0)+IF(LEFT(AZ341,4)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341,FIND(",",AL341)+1,100)),0)+IF(LEFT(AM341,4)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341,FIND(",",AN341)+1,100)),0)+IF(_xlfn.XLOOKUP("Profile_Scoring",'Scoring_Config'!$A:$A,'Scoring_Config'!$D:$D,"Yes")="Yes",VALUE(MID(AO341,FIND(",",AO341)+1,100)),0)+IF(_xlfn.XLOOKUP("Options_Scoring",'Scoring_Config'!$A:$A,'Scoring_Config'!$D:$D,"Yes")="Yes",VALUE(MID(AP341,FIND(",",AP341)+1,100)),0)))</f>
        <v>0</v>
      </c>
      <c r="AZ341" cm="1">
        <f t="array" ref="AZ341">IF(FALSE,"True," &amp; IF(_xlfn.XLOOKUP("Migrate_Insecure",'Scoring_Config'!$A:$A,'Scoring_Config'!$D:$D,"Yes")="Yes",_xlfn.XLOOKUP("Migrate_Insecure",'Scoring_Config'!$A:$A,'Scoring_Config'!$C:$C,10),0),"False,0")</f>
        <v>0</v>
      </c>
    </row>
    <row r="342" spans="1:52">
      <c r="A342" t="s">
        <v>1979</v>
      </c>
      <c r="B342" t="s">
        <v>2315</v>
      </c>
      <c r="C342" t="s">
        <v>3542</v>
      </c>
      <c r="D342" t="s">
        <v>3545</v>
      </c>
      <c r="E342" t="s">
        <v>3563</v>
      </c>
      <c r="F342" t="s">
        <v>3690</v>
      </c>
      <c r="G342" t="s">
        <v>253</v>
      </c>
      <c r="H342" t="s">
        <v>174</v>
      </c>
      <c r="I342" t="s">
        <v>3630</v>
      </c>
      <c r="J342" t="s">
        <v>941</v>
      </c>
      <c r="K342" t="s">
        <v>1781</v>
      </c>
      <c r="L342" t="s">
        <v>1327</v>
      </c>
      <c r="M342" t="s">
        <v>1974</v>
      </c>
      <c r="N342" t="s">
        <v>4315</v>
      </c>
      <c r="O342" t="s">
        <v>4319</v>
      </c>
      <c r="P342" t="s">
        <v>4321</v>
      </c>
      <c r="Q342" t="s">
        <v>4561</v>
      </c>
      <c r="R342" t="s">
        <v>5465</v>
      </c>
      <c r="S342" t="s">
        <v>5439</v>
      </c>
      <c r="T342" t="s">
        <v>5642</v>
      </c>
      <c r="U342" t="s">
        <v>6139</v>
      </c>
      <c r="Y342" cm="1">
        <f t="array" ref="Y342">IF(FALSE,"True," &amp; IF(_xlfn.XLOOKUP("Src_IsAny",'Scoring_Config'!$A:$A,'Scoring_Config'!$D:$D,"Yes")="Yes",_xlfn.XLOOKUP("Src_IsAny",'Scoring_Config'!$A:$A,'Scoring_Config'!$C:$C,10),0),"False,0")</f>
        <v>0</v>
      </c>
      <c r="Z342" cm="1">
        <f t="array" ref="Z342">IF(FALSE,"True," &amp; IF(_xlfn.XLOOKUP("Src_CIDR_Le_16",'Scoring_Config'!$A:$A,'Scoring_Config'!$D:$D,"Yes")="Yes",_xlfn.XLOOKUP("Src_CIDR_Le_16",'Scoring_Config'!$A:$A,'Scoring_Config'!$C:$C,10),0),"False,0")</f>
        <v>0</v>
      </c>
      <c r="AA342" cm="1">
        <f t="array" ref="AA342">IF(FALSE,"True," &amp; IF(_xlfn.XLOOKUP("Src_CIDR_17_22",'Scoring_Config'!$A:$A,'Scoring_Config'!$D:$D,"Yes")="Yes",_xlfn.XLOOKUP("Src_CIDR_17_22",'Scoring_Config'!$A:$A,'Scoring_Config'!$C:$C,5),0),"False,0")</f>
        <v>0</v>
      </c>
      <c r="AB342" cm="1">
        <f t="array" ref="AB342">IF(FALSE,"True," &amp; IF(_xlfn.XLOOKUP("Dst_IsAny",'Scoring_Config'!$A:$A,'Scoring_Config'!$D:$D,"Yes")="Yes",_xlfn.XLOOKUP("Dst_IsAny",'Scoring_Config'!$A:$A,'Scoring_Config'!$C:$C,10),0),"False,0")</f>
        <v>0</v>
      </c>
      <c r="AC342" cm="1">
        <f t="array" ref="AC342">IF(FALSE,"True," &amp; IF(_xlfn.XLOOKUP("Dst_CIDR_Le_16",'Scoring_Config'!$A:$A,'Scoring_Config'!$D:$D,"Yes")="Yes",_xlfn.XLOOKUP("Dst_CIDR_Le_16",'Scoring_Config'!$A:$A,'Scoring_Config'!$C:$C,10),0),"False,0")</f>
        <v>0</v>
      </c>
      <c r="AD342" cm="1">
        <f t="array" ref="AD342">IF(TRUE,"True," &amp; IF(_xlfn.XLOOKUP("Dst_CIDR_17_22",'Scoring_Config'!$A:$A,'Scoring_Config'!$D:$D,"Yes")="Yes",_xlfn.XLOOKUP("Dst_CIDR_17_22",'Scoring_Config'!$A:$A,'Scoring_Config'!$C:$C,5),0),"False,0")</f>
        <v>0</v>
      </c>
      <c r="AE342" cm="1">
        <f t="array" ref="AE342">IF(FALSE,"True," &amp; IF(_xlfn.XLOOKUP("SrcZone_IsAny",'Scoring_Config'!$A:$A,'Scoring_Config'!$D:$D,"Yes")="Yes",_xlfn.XLOOKUP("SrcZone_IsAny",'Scoring_Config'!$A:$A,'Scoring_Config'!$C:$C,10),0),"False,0")</f>
        <v>0</v>
      </c>
      <c r="AF342" cm="1">
        <f t="array" ref="AF342">IF(FALSE,"True," &amp; IF(_xlfn.XLOOKUP("DstZone_IsAny",'Scoring_Config'!$A:$A,'Scoring_Config'!$D:$D,"Yes")="Yes",_xlfn.XLOOKUP("DstZone_IsAny",'Scoring_Config'!$A:$A,'Scoring_Config'!$C:$C,10),0),"False,0")</f>
        <v>0</v>
      </c>
      <c r="AG342" cm="1">
        <f t="array" ref="AG34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42" cm="1">
        <f t="array" ref="AH342">IF(FALSE,"True," &amp; IF(_xlfn.XLOOKUP("App_Any_OR_RangeGt1000",'Scoring_Config'!$A:$A,'Scoring_Config'!$D:$D,"Yes")="Yes",_xlfn.XLOOKUP("App_Any_OR_RangeGt1000",'Scoring_Config'!$A:$A,'Scoring_Config'!$C:$C,10),0),"False,0")</f>
        <v>0</v>
      </c>
      <c r="AI342" cm="1">
        <f t="array" ref="AI342">IF(FALSE,"True," &amp; IF(_xlfn.XLOOKUP("Service_Insecure_Match",'Scoring_Config'!$A:$A,'Scoring_Config'!$D:$D,"Yes")="Yes",_xlfn.XLOOKUP("Service_Insecure_Match",'Scoring_Config'!$A:$A,'Scoring_Config'!$C:$C,5),0),"False,0")</f>
        <v>0</v>
      </c>
      <c r="AJ342" cm="1">
        <f t="array" ref="AJ342">IF(FALSE,"True," &amp; IF(_xlfn.XLOOKUP("Risky_Inbound",'Scoring_Config'!$A:$A,'Scoring_Config'!$D:$D,"Yes")="Yes",_xlfn.XLOOKUP("Risky_Inbound",'Scoring_Config'!$A:$A,'Scoring_Config'!$C:$C,50),0),"False,0")</f>
        <v>0</v>
      </c>
      <c r="AK342" cm="1">
        <f t="array" ref="AK342">IF(FALSE,"True," &amp; IF(_xlfn.XLOOKUP("Risky_Outbound",'Scoring_Config'!$A:$A,'Scoring_Config'!$D:$D,"Yes")="Yes",_xlfn.XLOOKUP("Risky_Outbound",'Scoring_Config'!$A:$A,'Scoring_Config'!$C:$C,25),0),"False,0")</f>
        <v>0</v>
      </c>
      <c r="AL342" t="s">
        <v>6700</v>
      </c>
      <c r="AM342" cm="1">
        <f t="array" ref="AM34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42" t="s">
        <v>6697</v>
      </c>
      <c r="AO342" t="s">
        <v>6697</v>
      </c>
      <c r="AP342" t="s">
        <v>6697</v>
      </c>
      <c r="AQ342" cm="1">
        <f t="array" ref="AQ342">IF(FALSE,"True," &amp; IF(_xlfn.XLOOKUP("Service_IsAny",'Scoring_Config'!$A:$A,'Scoring_Config'!$D:$D,"Yes")="Yes",_xlfn.XLOOKUP("Service_IsAny",'Scoring_Config'!$A:$A,'Scoring_Config'!$C:$C,0),0),"False,0")</f>
        <v>0</v>
      </c>
      <c r="AR342">
        <v>0</v>
      </c>
      <c r="AS342" cm="1">
        <f t="array" ref="AS342">IF(FALSE,"True," &amp; IF(_xlfn.XLOOKUP("Service_RangeGt1000",'Scoring_Config'!$A:$A,'Scoring_Config'!$D:$D,"Yes")="Yes",_xlfn.XLOOKUP("Service_RangeGt1000",'Scoring_Config'!$A:$A,'Scoring_Config'!$C:$C,0),0),"False,0")</f>
        <v>0</v>
      </c>
      <c r="AT342" cm="1">
        <f t="array" ref="AT342">IF(FALSE,"True," &amp; IF(_xlfn.XLOOKUP("App_IsAny",'Scoring_Config'!$A:$A,'Scoring_Config'!$D:$D,"Yes")="Yes",_xlfn.XLOOKUP("App_IsAny",'Scoring_Config'!$A:$A,'Scoring_Config'!$C:$C,0),0),"False,0")</f>
        <v>0</v>
      </c>
      <c r="AU342">
        <v>5</v>
      </c>
      <c r="AV342" cm="1">
        <f t="array" ref="AV342">IF(FALSE,"True," &amp; IF(_xlfn.XLOOKUP("App_RangeGt1000",'Scoring_Config'!$A:$A,'Scoring_Config'!$D:$D,"Yes")="Yes",_xlfn.XLOOKUP("App_RangeGt1000",'Scoring_Config'!$A:$A,'Scoring_Config'!$C:$C,0),0),"False,0")</f>
        <v>0</v>
      </c>
      <c r="AW342" cm="1">
        <f t="array" ref="AW342">IF(FALSE,"True," &amp; IF(_xlfn.XLOOKUP("Action_IsDenyOrDrop",'Scoring_Config'!$A:$A,'Scoring_Config'!$D:$D,"Yes")="Yes",_xlfn.XLOOKUP("Action_IsDenyOrDrop",'Scoring_Config'!$A:$A,'Scoring_Config'!$C:$C,0),0),"False,0")</f>
        <v>0</v>
      </c>
      <c r="AX342" cm="1">
        <f t="array" ref="AX342">IF(LEFT(AW342,4)="True",0,(IF(LEFT(Y342,4)="True",IF(_xlfn.XLOOKUP("Src_IsAny",'Scoring_Config'!$A:$A,'Scoring_Config'!$D:$D,"Yes")="Yes",_xlfn.XLOOKUP("Src_IsAny",'Scoring_Config'!$A:$A,'Scoring_Config'!$C:$C,10),0),0)+IF(LEFT(Z342,4)="True",IF(_xlfn.XLOOKUP("Src_CIDR_Le_16",'Scoring_Config'!$A:$A,'Scoring_Config'!$D:$D,"Yes")="Yes",_xlfn.XLOOKUP("Src_CIDR_Le_16",'Scoring_Config'!$A:$A,'Scoring_Config'!$C:$C,10),0),0)+IF(LEFT(AA342,4)="True",IF(_xlfn.XLOOKUP("Src_CIDR_17_22",'Scoring_Config'!$A:$A,'Scoring_Config'!$D:$D,"Yes")="Yes",_xlfn.XLOOKUP("Src_CIDR_17_22",'Scoring_Config'!$A:$A,'Scoring_Config'!$C:$C,5),0),0)+IF(LEFT(AB342,4)="True",IF(_xlfn.XLOOKUP("Dst_IsAny",'Scoring_Config'!$A:$A,'Scoring_Config'!$D:$D,"Yes")="Yes",_xlfn.XLOOKUP("Dst_IsAny",'Scoring_Config'!$A:$A,'Scoring_Config'!$C:$C,10),0),0)+IF(LEFT(AC342,4)="True",IF(_xlfn.XLOOKUP("Dst_CIDR_Le_16",'Scoring_Config'!$A:$A,'Scoring_Config'!$D:$D,"Yes")="Yes",_xlfn.XLOOKUP("Dst_CIDR_Le_16",'Scoring_Config'!$A:$A,'Scoring_Config'!$C:$C,10),0),0)+IF(LEFT(AD342,4)="True",IF(_xlfn.XLOOKUP("Dst_CIDR_17_22",'Scoring_Config'!$A:$A,'Scoring_Config'!$D:$D,"Yes")="Yes",_xlfn.XLOOKUP("Dst_CIDR_17_22",'Scoring_Config'!$A:$A,'Scoring_Config'!$C:$C,5),0),0)+IF(LEFT(AE342,4)="True",IF(_xlfn.XLOOKUP("SrcZone_IsAny",'Scoring_Config'!$A:$A,'Scoring_Config'!$D:$D,"Yes")="Yes",_xlfn.XLOOKUP("SrcZone_IsAny",'Scoring_Config'!$A:$A,'Scoring_Config'!$C:$C,10),0),0)+IF(LEFT(AF342,4)="True",IF(_xlfn.XLOOKUP("DstZone_IsAny",'Scoring_Config'!$A:$A,'Scoring_Config'!$D:$D,"Yes")="Yes",_xlfn.XLOOKUP("DstZone_IsAny",'Scoring_Config'!$A:$A,'Scoring_Config'!$C:$C,10),0),0)+IF(LEFT(AG342,4)="True",IF(_xlfn.XLOOKUP("Service_Any_OR_RangeGt1000",'Scoring_Config'!$A:$A,'Scoring_Config'!$D:$D,"Yes")="Yes",_xlfn.XLOOKUP("Service_Any_OR_RangeGt1000",'Scoring_Config'!$A:$A,'Scoring_Config'!$C:$C,10),0),0)+IF(LEFT(AH342,4)="True",IF(_xlfn.XLOOKUP("App_Any_OR_RangeGt1000",'Scoring_Config'!$A:$A,'Scoring_Config'!$D:$D,"Yes")="Yes",_xlfn.XLOOKUP("App_Any_OR_RangeGt1000",'Scoring_Config'!$A:$A,'Scoring_Config'!$C:$C,10),0),0)+IF(LEFT(AI342,4)="True",IF(_xlfn.XLOOKUP("Service_Insecure_Match",'Scoring_Config'!$A:$A,'Scoring_Config'!$D:$D,"Yes")="Yes",_xlfn.XLOOKUP("Service_Insecure_Match",'Scoring_Config'!$A:$A,'Scoring_Config'!$C:$C,5),0),0)+IF(LEFT(AJ342,4)="True",IF(_xlfn.XLOOKUP("Risky_Inbound",'Scoring_Config'!$A:$A,'Scoring_Config'!$D:$D,"Yes")="Yes",_xlfn.XLOOKUP("Risky_Inbound",'Scoring_Config'!$A:$A,'Scoring_Config'!$C:$C,50),0),0)+IF(LEFT(AK342,4)="True",IF(_xlfn.XLOOKUP("Risky_Outbound",'Scoring_Config'!$A:$A,'Scoring_Config'!$D:$D,"Yes")="Yes",_xlfn.XLOOKUP("Risky_Outbound",'Scoring_Config'!$A:$A,'Scoring_Config'!$C:$C,25),0),0)+IF(LEFT(AZ342,4)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342,FIND(",",AL342)+1,100)),0)+IF(LEFT(AM342,4)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342,FIND(",",AN342)+1,100)),0)+IF(_xlfn.XLOOKUP("Profile_Scoring",'Scoring_Config'!$A:$A,'Scoring_Config'!$D:$D,"Yes")="Yes",VALUE(MID(AO342,FIND(",",AO342)+1,100)),0)+IF(_xlfn.XLOOKUP("Options_Scoring",'Scoring_Config'!$A:$A,'Scoring_Config'!$D:$D,"Yes")="Yes",VALUE(MID(AP342,FIND(",",AP342)+1,100)),0)))</f>
        <v>0</v>
      </c>
      <c r="AZ342" cm="1">
        <f t="array" ref="AZ342">IF(FALSE,"True," &amp; IF(_xlfn.XLOOKUP("Migrate_Insecure",'Scoring_Config'!$A:$A,'Scoring_Config'!$D:$D,"Yes")="Yes",_xlfn.XLOOKUP("Migrate_Insecure",'Scoring_Config'!$A:$A,'Scoring_Config'!$C:$C,10),0),"False,0")</f>
        <v>0</v>
      </c>
    </row>
    <row r="343" spans="1:52">
      <c r="A343" t="s">
        <v>1979</v>
      </c>
      <c r="B343" t="s">
        <v>2316</v>
      </c>
      <c r="C343" t="s">
        <v>3542</v>
      </c>
      <c r="D343" t="s">
        <v>3545</v>
      </c>
      <c r="E343" t="s">
        <v>3563</v>
      </c>
      <c r="F343" t="s">
        <v>3690</v>
      </c>
      <c r="G343" t="s">
        <v>253</v>
      </c>
      <c r="H343" t="s">
        <v>174</v>
      </c>
      <c r="I343" t="s">
        <v>3630</v>
      </c>
      <c r="J343" t="s">
        <v>941</v>
      </c>
      <c r="K343" t="s">
        <v>174</v>
      </c>
      <c r="L343" t="s">
        <v>1401</v>
      </c>
      <c r="M343" t="s">
        <v>1974</v>
      </c>
      <c r="N343" t="s">
        <v>4315</v>
      </c>
      <c r="O343" t="s">
        <v>4319</v>
      </c>
      <c r="P343" t="s">
        <v>4321</v>
      </c>
      <c r="Q343" t="s">
        <v>4561</v>
      </c>
      <c r="R343" t="s">
        <v>5451</v>
      </c>
      <c r="S343" t="s">
        <v>5486</v>
      </c>
      <c r="T343" t="s">
        <v>5642</v>
      </c>
      <c r="U343" t="s">
        <v>6139</v>
      </c>
      <c r="Y343" cm="1">
        <f t="array" ref="Y343">IF(FALSE,"True," &amp; IF(_xlfn.XLOOKUP("Src_IsAny",'Scoring_Config'!$A:$A,'Scoring_Config'!$D:$D,"Yes")="Yes",_xlfn.XLOOKUP("Src_IsAny",'Scoring_Config'!$A:$A,'Scoring_Config'!$C:$C,10),0),"False,0")</f>
        <v>0</v>
      </c>
      <c r="Z343" cm="1">
        <f t="array" ref="Z343">IF(FALSE,"True," &amp; IF(_xlfn.XLOOKUP("Src_CIDR_Le_16",'Scoring_Config'!$A:$A,'Scoring_Config'!$D:$D,"Yes")="Yes",_xlfn.XLOOKUP("Src_CIDR_Le_16",'Scoring_Config'!$A:$A,'Scoring_Config'!$C:$C,10),0),"False,0")</f>
        <v>0</v>
      </c>
      <c r="AA343" cm="1">
        <f t="array" ref="AA343">IF(FALSE,"True," &amp; IF(_xlfn.XLOOKUP("Src_CIDR_17_22",'Scoring_Config'!$A:$A,'Scoring_Config'!$D:$D,"Yes")="Yes",_xlfn.XLOOKUP("Src_CIDR_17_22",'Scoring_Config'!$A:$A,'Scoring_Config'!$C:$C,5),0),"False,0")</f>
        <v>0</v>
      </c>
      <c r="AB343" cm="1">
        <f t="array" ref="AB343">IF(FALSE,"True," &amp; IF(_xlfn.XLOOKUP("Dst_IsAny",'Scoring_Config'!$A:$A,'Scoring_Config'!$D:$D,"Yes")="Yes",_xlfn.XLOOKUP("Dst_IsAny",'Scoring_Config'!$A:$A,'Scoring_Config'!$C:$C,10),0),"False,0")</f>
        <v>0</v>
      </c>
      <c r="AC343" cm="1">
        <f t="array" ref="AC343">IF(FALSE,"True," &amp; IF(_xlfn.XLOOKUP("Dst_CIDR_Le_16",'Scoring_Config'!$A:$A,'Scoring_Config'!$D:$D,"Yes")="Yes",_xlfn.XLOOKUP("Dst_CIDR_Le_16",'Scoring_Config'!$A:$A,'Scoring_Config'!$C:$C,10),0),"False,0")</f>
        <v>0</v>
      </c>
      <c r="AD343" cm="1">
        <f t="array" ref="AD343">IF(TRUE,"True," &amp; IF(_xlfn.XLOOKUP("Dst_CIDR_17_22",'Scoring_Config'!$A:$A,'Scoring_Config'!$D:$D,"Yes")="Yes",_xlfn.XLOOKUP("Dst_CIDR_17_22",'Scoring_Config'!$A:$A,'Scoring_Config'!$C:$C,5),0),"False,0")</f>
        <v>0</v>
      </c>
      <c r="AE343" cm="1">
        <f t="array" ref="AE343">IF(FALSE,"True," &amp; IF(_xlfn.XLOOKUP("SrcZone_IsAny",'Scoring_Config'!$A:$A,'Scoring_Config'!$D:$D,"Yes")="Yes",_xlfn.XLOOKUP("SrcZone_IsAny",'Scoring_Config'!$A:$A,'Scoring_Config'!$C:$C,10),0),"False,0")</f>
        <v>0</v>
      </c>
      <c r="AF343" cm="1">
        <f t="array" ref="AF343">IF(FALSE,"True," &amp; IF(_xlfn.XLOOKUP("DstZone_IsAny",'Scoring_Config'!$A:$A,'Scoring_Config'!$D:$D,"Yes")="Yes",_xlfn.XLOOKUP("DstZone_IsAny",'Scoring_Config'!$A:$A,'Scoring_Config'!$C:$C,10),0),"False,0")</f>
        <v>0</v>
      </c>
      <c r="AG343" cm="1">
        <f t="array" ref="AG34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43" cm="1">
        <f t="array" ref="AH343">IF(TRUE,"True," &amp; IF(_xlfn.XLOOKUP("App_Any_OR_RangeGt1000",'Scoring_Config'!$A:$A,'Scoring_Config'!$D:$D,"Yes")="Yes",_xlfn.XLOOKUP("App_Any_OR_RangeGt1000",'Scoring_Config'!$A:$A,'Scoring_Config'!$C:$C,10),0),"False,0")</f>
        <v>0</v>
      </c>
      <c r="AI343" cm="1">
        <f t="array" ref="AI343">IF(TRUE,"True," &amp; IF(_xlfn.XLOOKUP("Service_Insecure_Match",'Scoring_Config'!$A:$A,'Scoring_Config'!$D:$D,"Yes")="Yes",_xlfn.XLOOKUP("Service_Insecure_Match",'Scoring_Config'!$A:$A,'Scoring_Config'!$C:$C,5),0),"False,0")</f>
        <v>0</v>
      </c>
      <c r="AJ343" cm="1">
        <f t="array" ref="AJ343">IF(FALSE,"True," &amp; IF(_xlfn.XLOOKUP("Risky_Inbound",'Scoring_Config'!$A:$A,'Scoring_Config'!$D:$D,"Yes")="Yes",_xlfn.XLOOKUP("Risky_Inbound",'Scoring_Config'!$A:$A,'Scoring_Config'!$C:$C,50),0),"False,0")</f>
        <v>0</v>
      </c>
      <c r="AK343" cm="1">
        <f t="array" ref="AK343">IF(FALSE,"True," &amp; IF(_xlfn.XLOOKUP("Risky_Outbound",'Scoring_Config'!$A:$A,'Scoring_Config'!$D:$D,"Yes")="Yes",_xlfn.XLOOKUP("Risky_Outbound",'Scoring_Config'!$A:$A,'Scoring_Config'!$C:$C,25),0),"False,0")</f>
        <v>0</v>
      </c>
      <c r="AL343" t="s">
        <v>6700</v>
      </c>
      <c r="AM343" cm="1">
        <f t="array" ref="AM34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43" t="s">
        <v>6697</v>
      </c>
      <c r="AO343" t="s">
        <v>6697</v>
      </c>
      <c r="AP343" t="s">
        <v>6697</v>
      </c>
      <c r="AQ343" cm="1">
        <f t="array" ref="AQ343">IF(FALSE,"True," &amp; IF(_xlfn.XLOOKUP("Service_IsAny",'Scoring_Config'!$A:$A,'Scoring_Config'!$D:$D,"Yes")="Yes",_xlfn.XLOOKUP("Service_IsAny",'Scoring_Config'!$A:$A,'Scoring_Config'!$C:$C,0),0),"False,0")</f>
        <v>0</v>
      </c>
      <c r="AR343">
        <v>26</v>
      </c>
      <c r="AS343" cm="1">
        <f t="array" ref="AS343">IF(FALSE,"True," &amp; IF(_xlfn.XLOOKUP("Service_RangeGt1000",'Scoring_Config'!$A:$A,'Scoring_Config'!$D:$D,"Yes")="Yes",_xlfn.XLOOKUP("Service_RangeGt1000",'Scoring_Config'!$A:$A,'Scoring_Config'!$C:$C,0),0),"False,0")</f>
        <v>0</v>
      </c>
      <c r="AT343" cm="1">
        <f t="array" ref="AT343">IF(TRUE,"True," &amp; IF(_xlfn.XLOOKUP("App_IsAny",'Scoring_Config'!$A:$A,'Scoring_Config'!$D:$D,"Yes")="Yes",_xlfn.XLOOKUP("App_IsAny",'Scoring_Config'!$A:$A,'Scoring_Config'!$C:$C,0),0),"False,0")</f>
        <v>0</v>
      </c>
      <c r="AU343">
        <v>65535</v>
      </c>
      <c r="AV343" cm="1">
        <f t="array" ref="AV343">IF(TRUE,"True," &amp; IF(_xlfn.XLOOKUP("App_RangeGt1000",'Scoring_Config'!$A:$A,'Scoring_Config'!$D:$D,"Yes")="Yes",_xlfn.XLOOKUP("App_RangeGt1000",'Scoring_Config'!$A:$A,'Scoring_Config'!$C:$C,0),0),"False,0")</f>
        <v>0</v>
      </c>
      <c r="AW343" cm="1">
        <f t="array" ref="AW343">IF(FALSE,"True," &amp; IF(_xlfn.XLOOKUP("Action_IsDenyOrDrop",'Scoring_Config'!$A:$A,'Scoring_Config'!$D:$D,"Yes")="Yes",_xlfn.XLOOKUP("Action_IsDenyOrDrop",'Scoring_Config'!$A:$A,'Scoring_Config'!$C:$C,0),0),"False,0")</f>
        <v>0</v>
      </c>
      <c r="AX343" cm="1">
        <f t="array" ref="AX343">IF(LEFT(AW343,4)="True",0,(IF(LEFT(Y343,4)="True",IF(_xlfn.XLOOKUP("Src_IsAny",'Scoring_Config'!$A:$A,'Scoring_Config'!$D:$D,"Yes")="Yes",_xlfn.XLOOKUP("Src_IsAny",'Scoring_Config'!$A:$A,'Scoring_Config'!$C:$C,10),0),0)+IF(LEFT(Z343,4)="True",IF(_xlfn.XLOOKUP("Src_CIDR_Le_16",'Scoring_Config'!$A:$A,'Scoring_Config'!$D:$D,"Yes")="Yes",_xlfn.XLOOKUP("Src_CIDR_Le_16",'Scoring_Config'!$A:$A,'Scoring_Config'!$C:$C,10),0),0)+IF(LEFT(AA343,4)="True",IF(_xlfn.XLOOKUP("Src_CIDR_17_22",'Scoring_Config'!$A:$A,'Scoring_Config'!$D:$D,"Yes")="Yes",_xlfn.XLOOKUP("Src_CIDR_17_22",'Scoring_Config'!$A:$A,'Scoring_Config'!$C:$C,5),0),0)+IF(LEFT(AB343,4)="True",IF(_xlfn.XLOOKUP("Dst_IsAny",'Scoring_Config'!$A:$A,'Scoring_Config'!$D:$D,"Yes")="Yes",_xlfn.XLOOKUP("Dst_IsAny",'Scoring_Config'!$A:$A,'Scoring_Config'!$C:$C,10),0),0)+IF(LEFT(AC343,4)="True",IF(_xlfn.XLOOKUP("Dst_CIDR_Le_16",'Scoring_Config'!$A:$A,'Scoring_Config'!$D:$D,"Yes")="Yes",_xlfn.XLOOKUP("Dst_CIDR_Le_16",'Scoring_Config'!$A:$A,'Scoring_Config'!$C:$C,10),0),0)+IF(LEFT(AD343,4)="True",IF(_xlfn.XLOOKUP("Dst_CIDR_17_22",'Scoring_Config'!$A:$A,'Scoring_Config'!$D:$D,"Yes")="Yes",_xlfn.XLOOKUP("Dst_CIDR_17_22",'Scoring_Config'!$A:$A,'Scoring_Config'!$C:$C,5),0),0)+IF(LEFT(AE343,4)="True",IF(_xlfn.XLOOKUP("SrcZone_IsAny",'Scoring_Config'!$A:$A,'Scoring_Config'!$D:$D,"Yes")="Yes",_xlfn.XLOOKUP("SrcZone_IsAny",'Scoring_Config'!$A:$A,'Scoring_Config'!$C:$C,10),0),0)+IF(LEFT(AF343,4)="True",IF(_xlfn.XLOOKUP("DstZone_IsAny",'Scoring_Config'!$A:$A,'Scoring_Config'!$D:$D,"Yes")="Yes",_xlfn.XLOOKUP("DstZone_IsAny",'Scoring_Config'!$A:$A,'Scoring_Config'!$C:$C,10),0),0)+IF(LEFT(AG343,4)="True",IF(_xlfn.XLOOKUP("Service_Any_OR_RangeGt1000",'Scoring_Config'!$A:$A,'Scoring_Config'!$D:$D,"Yes")="Yes",_xlfn.XLOOKUP("Service_Any_OR_RangeGt1000",'Scoring_Config'!$A:$A,'Scoring_Config'!$C:$C,10),0),0)+IF(LEFT(AH343,4)="True",IF(_xlfn.XLOOKUP("App_Any_OR_RangeGt1000",'Scoring_Config'!$A:$A,'Scoring_Config'!$D:$D,"Yes")="Yes",_xlfn.XLOOKUP("App_Any_OR_RangeGt1000",'Scoring_Config'!$A:$A,'Scoring_Config'!$C:$C,10),0),0)+IF(LEFT(AI343,4)="True",IF(_xlfn.XLOOKUP("Service_Insecure_Match",'Scoring_Config'!$A:$A,'Scoring_Config'!$D:$D,"Yes")="Yes",_xlfn.XLOOKUP("Service_Insecure_Match",'Scoring_Config'!$A:$A,'Scoring_Config'!$C:$C,5),0),0)+IF(LEFT(AJ343,4)="True",IF(_xlfn.XLOOKUP("Risky_Inbound",'Scoring_Config'!$A:$A,'Scoring_Config'!$D:$D,"Yes")="Yes",_xlfn.XLOOKUP("Risky_Inbound",'Scoring_Config'!$A:$A,'Scoring_Config'!$C:$C,50),0),0)+IF(LEFT(AK343,4)="True",IF(_xlfn.XLOOKUP("Risky_Outbound",'Scoring_Config'!$A:$A,'Scoring_Config'!$D:$D,"Yes")="Yes",_xlfn.XLOOKUP("Risky_Outbound",'Scoring_Config'!$A:$A,'Scoring_Config'!$C:$C,25),0),0)+IF(LEFT(AZ343,4)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343,FIND(",",AL343)+1,100)),0)+IF(LEFT(AM343,4)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343,FIND(",",AN343)+1,100)),0)+IF(_xlfn.XLOOKUP("Profile_Scoring",'Scoring_Config'!$A:$A,'Scoring_Config'!$D:$D,"Yes")="Yes",VALUE(MID(AO343,FIND(",",AO343)+1,100)),0)+IF(_xlfn.XLOOKUP("Options_Scoring",'Scoring_Config'!$A:$A,'Scoring_Config'!$D:$D,"Yes")="Yes",VALUE(MID(AP343,FIND(",",AP343)+1,100)),0)))</f>
        <v>0</v>
      </c>
      <c r="AY343" t="s">
        <v>6706</v>
      </c>
      <c r="AZ343" cm="1">
        <f t="array" ref="AZ343">IF(TRUE,"True," &amp; IF(_xlfn.XLOOKUP("Migrate_Insecure",'Scoring_Config'!$A:$A,'Scoring_Config'!$D:$D,"Yes")="Yes",_xlfn.XLOOKUP("Migrate_Insecure",'Scoring_Config'!$A:$A,'Scoring_Config'!$C:$C,10),0),"False,0")</f>
        <v>0</v>
      </c>
    </row>
    <row r="344" spans="1:52">
      <c r="A344" t="s">
        <v>1979</v>
      </c>
      <c r="B344" t="s">
        <v>2317</v>
      </c>
      <c r="C344" t="s">
        <v>3542</v>
      </c>
      <c r="D344" t="s">
        <v>3545</v>
      </c>
      <c r="E344" t="s">
        <v>3563</v>
      </c>
      <c r="F344" t="s">
        <v>3690</v>
      </c>
      <c r="G344" t="s">
        <v>254</v>
      </c>
      <c r="H344" t="s">
        <v>174</v>
      </c>
      <c r="I344" t="s">
        <v>3576</v>
      </c>
      <c r="J344" t="s">
        <v>917</v>
      </c>
      <c r="K344" t="s">
        <v>1781</v>
      </c>
      <c r="L344" t="s">
        <v>1327</v>
      </c>
      <c r="M344" t="s">
        <v>1974</v>
      </c>
      <c r="N344" t="s">
        <v>4315</v>
      </c>
      <c r="O344" t="s">
        <v>4319</v>
      </c>
      <c r="P344" t="s">
        <v>4321</v>
      </c>
      <c r="Q344" t="s">
        <v>4562</v>
      </c>
      <c r="R344" t="s">
        <v>5439</v>
      </c>
      <c r="S344" t="s">
        <v>4324</v>
      </c>
      <c r="T344" t="s">
        <v>5675</v>
      </c>
      <c r="U344" t="s">
        <v>6140</v>
      </c>
      <c r="Y344" cm="1">
        <f t="array" ref="Y344">IF(FALSE,"True," &amp; IF(_xlfn.XLOOKUP("Src_IsAny",'Scoring_Config'!$A:$A,'Scoring_Config'!$D:$D,"Yes")="Yes",_xlfn.XLOOKUP("Src_IsAny",'Scoring_Config'!$A:$A,'Scoring_Config'!$C:$C,10),0),"False,0")</f>
        <v>0</v>
      </c>
      <c r="Z344" cm="1">
        <f t="array" ref="Z344">IF(FALSE,"True," &amp; IF(_xlfn.XLOOKUP("Src_CIDR_Le_16",'Scoring_Config'!$A:$A,'Scoring_Config'!$D:$D,"Yes")="Yes",_xlfn.XLOOKUP("Src_CIDR_Le_16",'Scoring_Config'!$A:$A,'Scoring_Config'!$C:$C,10),0),"False,0")</f>
        <v>0</v>
      </c>
      <c r="AA344" cm="1">
        <f t="array" ref="AA344">IF(FALSE,"True," &amp; IF(_xlfn.XLOOKUP("Src_CIDR_17_22",'Scoring_Config'!$A:$A,'Scoring_Config'!$D:$D,"Yes")="Yes",_xlfn.XLOOKUP("Src_CIDR_17_22",'Scoring_Config'!$A:$A,'Scoring_Config'!$C:$C,5),0),"False,0")</f>
        <v>0</v>
      </c>
      <c r="AB344" cm="1">
        <f t="array" ref="AB344">IF(FALSE,"True," &amp; IF(_xlfn.XLOOKUP("Dst_IsAny",'Scoring_Config'!$A:$A,'Scoring_Config'!$D:$D,"Yes")="Yes",_xlfn.XLOOKUP("Dst_IsAny",'Scoring_Config'!$A:$A,'Scoring_Config'!$C:$C,10),0),"False,0")</f>
        <v>0</v>
      </c>
      <c r="AC344" cm="1">
        <f t="array" ref="AC344">IF(TRUE,"True," &amp; IF(_xlfn.XLOOKUP("Dst_CIDR_Le_16",'Scoring_Config'!$A:$A,'Scoring_Config'!$D:$D,"Yes")="Yes",_xlfn.XLOOKUP("Dst_CIDR_Le_16",'Scoring_Config'!$A:$A,'Scoring_Config'!$C:$C,10),0),"False,0")</f>
        <v>0</v>
      </c>
      <c r="AD344" cm="1">
        <f t="array" ref="AD344">IF(FALSE,"True," &amp; IF(_xlfn.XLOOKUP("Dst_CIDR_17_22",'Scoring_Config'!$A:$A,'Scoring_Config'!$D:$D,"Yes")="Yes",_xlfn.XLOOKUP("Dst_CIDR_17_22",'Scoring_Config'!$A:$A,'Scoring_Config'!$C:$C,5),0),"False,0")</f>
        <v>0</v>
      </c>
      <c r="AE344" cm="1">
        <f t="array" ref="AE344">IF(FALSE,"True," &amp; IF(_xlfn.XLOOKUP("SrcZone_IsAny",'Scoring_Config'!$A:$A,'Scoring_Config'!$D:$D,"Yes")="Yes",_xlfn.XLOOKUP("SrcZone_IsAny",'Scoring_Config'!$A:$A,'Scoring_Config'!$C:$C,10),0),"False,0")</f>
        <v>0</v>
      </c>
      <c r="AF344" cm="1">
        <f t="array" ref="AF344">IF(FALSE,"True," &amp; IF(_xlfn.XLOOKUP("DstZone_IsAny",'Scoring_Config'!$A:$A,'Scoring_Config'!$D:$D,"Yes")="Yes",_xlfn.XLOOKUP("DstZone_IsAny",'Scoring_Config'!$A:$A,'Scoring_Config'!$C:$C,10),0),"False,0")</f>
        <v>0</v>
      </c>
      <c r="AG344" cm="1">
        <f t="array" ref="AG34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44" cm="1">
        <f t="array" ref="AH344">IF(FALSE,"True," &amp; IF(_xlfn.XLOOKUP("App_Any_OR_RangeGt1000",'Scoring_Config'!$A:$A,'Scoring_Config'!$D:$D,"Yes")="Yes",_xlfn.XLOOKUP("App_Any_OR_RangeGt1000",'Scoring_Config'!$A:$A,'Scoring_Config'!$C:$C,10),0),"False,0")</f>
        <v>0</v>
      </c>
      <c r="AI344" cm="1">
        <f t="array" ref="AI344">IF(FALSE,"True," &amp; IF(_xlfn.XLOOKUP("Service_Insecure_Match",'Scoring_Config'!$A:$A,'Scoring_Config'!$D:$D,"Yes")="Yes",_xlfn.XLOOKUP("Service_Insecure_Match",'Scoring_Config'!$A:$A,'Scoring_Config'!$C:$C,5),0),"False,0")</f>
        <v>0</v>
      </c>
      <c r="AJ344" cm="1">
        <f t="array" ref="AJ344">IF(FALSE,"True," &amp; IF(_xlfn.XLOOKUP("Risky_Inbound",'Scoring_Config'!$A:$A,'Scoring_Config'!$D:$D,"Yes")="Yes",_xlfn.XLOOKUP("Risky_Inbound",'Scoring_Config'!$A:$A,'Scoring_Config'!$C:$C,50),0),"False,0")</f>
        <v>0</v>
      </c>
      <c r="AK344" cm="1">
        <f t="array" ref="AK344">IF(FALSE,"True," &amp; IF(_xlfn.XLOOKUP("Risky_Outbound",'Scoring_Config'!$A:$A,'Scoring_Config'!$D:$D,"Yes")="Yes",_xlfn.XLOOKUP("Risky_Outbound",'Scoring_Config'!$A:$A,'Scoring_Config'!$C:$C,25),0),"False,0")</f>
        <v>0</v>
      </c>
      <c r="AL344" t="s">
        <v>6700</v>
      </c>
      <c r="AM344" cm="1">
        <f t="array" ref="AM34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44" t="s">
        <v>6697</v>
      </c>
      <c r="AO344" t="s">
        <v>6697</v>
      </c>
      <c r="AP344" t="s">
        <v>6697</v>
      </c>
      <c r="AQ344" cm="1">
        <f t="array" ref="AQ344">IF(FALSE,"True," &amp; IF(_xlfn.XLOOKUP("Service_IsAny",'Scoring_Config'!$A:$A,'Scoring_Config'!$D:$D,"Yes")="Yes",_xlfn.XLOOKUP("Service_IsAny",'Scoring_Config'!$A:$A,'Scoring_Config'!$C:$C,0),0),"False,0")</f>
        <v>0</v>
      </c>
      <c r="AR344">
        <v>0</v>
      </c>
      <c r="AS344" cm="1">
        <f t="array" ref="AS344">IF(FALSE,"True," &amp; IF(_xlfn.XLOOKUP("Service_RangeGt1000",'Scoring_Config'!$A:$A,'Scoring_Config'!$D:$D,"Yes")="Yes",_xlfn.XLOOKUP("Service_RangeGt1000",'Scoring_Config'!$A:$A,'Scoring_Config'!$C:$C,0),0),"False,0")</f>
        <v>0</v>
      </c>
      <c r="AT344" cm="1">
        <f t="array" ref="AT344">IF(FALSE,"True," &amp; IF(_xlfn.XLOOKUP("App_IsAny",'Scoring_Config'!$A:$A,'Scoring_Config'!$D:$D,"Yes")="Yes",_xlfn.XLOOKUP("App_IsAny",'Scoring_Config'!$A:$A,'Scoring_Config'!$C:$C,0),0),"False,0")</f>
        <v>0</v>
      </c>
      <c r="AU344">
        <v>5</v>
      </c>
      <c r="AV344" cm="1">
        <f t="array" ref="AV344">IF(FALSE,"True," &amp; IF(_xlfn.XLOOKUP("App_RangeGt1000",'Scoring_Config'!$A:$A,'Scoring_Config'!$D:$D,"Yes")="Yes",_xlfn.XLOOKUP("App_RangeGt1000",'Scoring_Config'!$A:$A,'Scoring_Config'!$C:$C,0),0),"False,0")</f>
        <v>0</v>
      </c>
      <c r="AW344" cm="1">
        <f t="array" ref="AW344">IF(FALSE,"True," &amp; IF(_xlfn.XLOOKUP("Action_IsDenyOrDrop",'Scoring_Config'!$A:$A,'Scoring_Config'!$D:$D,"Yes")="Yes",_xlfn.XLOOKUP("Action_IsDenyOrDrop",'Scoring_Config'!$A:$A,'Scoring_Config'!$C:$C,0),0),"False,0")</f>
        <v>0</v>
      </c>
      <c r="AX344" cm="1">
        <f t="array" ref="AX344">IF(LEFT(AW344,4)="True",0,(IF(LEFT(Y344,4)="True",IF(_xlfn.XLOOKUP("Src_IsAny",'Scoring_Config'!$A:$A,'Scoring_Config'!$D:$D,"Yes")="Yes",_xlfn.XLOOKUP("Src_IsAny",'Scoring_Config'!$A:$A,'Scoring_Config'!$C:$C,10),0),0)+IF(LEFT(Z344,4)="True",IF(_xlfn.XLOOKUP("Src_CIDR_Le_16",'Scoring_Config'!$A:$A,'Scoring_Config'!$D:$D,"Yes")="Yes",_xlfn.XLOOKUP("Src_CIDR_Le_16",'Scoring_Config'!$A:$A,'Scoring_Config'!$C:$C,10),0),0)+IF(LEFT(AA344,4)="True",IF(_xlfn.XLOOKUP("Src_CIDR_17_22",'Scoring_Config'!$A:$A,'Scoring_Config'!$D:$D,"Yes")="Yes",_xlfn.XLOOKUP("Src_CIDR_17_22",'Scoring_Config'!$A:$A,'Scoring_Config'!$C:$C,5),0),0)+IF(LEFT(AB344,4)="True",IF(_xlfn.XLOOKUP("Dst_IsAny",'Scoring_Config'!$A:$A,'Scoring_Config'!$D:$D,"Yes")="Yes",_xlfn.XLOOKUP("Dst_IsAny",'Scoring_Config'!$A:$A,'Scoring_Config'!$C:$C,10),0),0)+IF(LEFT(AC344,4)="True",IF(_xlfn.XLOOKUP("Dst_CIDR_Le_16",'Scoring_Config'!$A:$A,'Scoring_Config'!$D:$D,"Yes")="Yes",_xlfn.XLOOKUP("Dst_CIDR_Le_16",'Scoring_Config'!$A:$A,'Scoring_Config'!$C:$C,10),0),0)+IF(LEFT(AD344,4)="True",IF(_xlfn.XLOOKUP("Dst_CIDR_17_22",'Scoring_Config'!$A:$A,'Scoring_Config'!$D:$D,"Yes")="Yes",_xlfn.XLOOKUP("Dst_CIDR_17_22",'Scoring_Config'!$A:$A,'Scoring_Config'!$C:$C,5),0),0)+IF(LEFT(AE344,4)="True",IF(_xlfn.XLOOKUP("SrcZone_IsAny",'Scoring_Config'!$A:$A,'Scoring_Config'!$D:$D,"Yes")="Yes",_xlfn.XLOOKUP("SrcZone_IsAny",'Scoring_Config'!$A:$A,'Scoring_Config'!$C:$C,10),0),0)+IF(LEFT(AF344,4)="True",IF(_xlfn.XLOOKUP("DstZone_IsAny",'Scoring_Config'!$A:$A,'Scoring_Config'!$D:$D,"Yes")="Yes",_xlfn.XLOOKUP("DstZone_IsAny",'Scoring_Config'!$A:$A,'Scoring_Config'!$C:$C,10),0),0)+IF(LEFT(AG344,4)="True",IF(_xlfn.XLOOKUP("Service_Any_OR_RangeGt1000",'Scoring_Config'!$A:$A,'Scoring_Config'!$D:$D,"Yes")="Yes",_xlfn.XLOOKUP("Service_Any_OR_RangeGt1000",'Scoring_Config'!$A:$A,'Scoring_Config'!$C:$C,10),0),0)+IF(LEFT(AH344,4)="True",IF(_xlfn.XLOOKUP("App_Any_OR_RangeGt1000",'Scoring_Config'!$A:$A,'Scoring_Config'!$D:$D,"Yes")="Yes",_xlfn.XLOOKUP("App_Any_OR_RangeGt1000",'Scoring_Config'!$A:$A,'Scoring_Config'!$C:$C,10),0),0)+IF(LEFT(AI344,4)="True",IF(_xlfn.XLOOKUP("Service_Insecure_Match",'Scoring_Config'!$A:$A,'Scoring_Config'!$D:$D,"Yes")="Yes",_xlfn.XLOOKUP("Service_Insecure_Match",'Scoring_Config'!$A:$A,'Scoring_Config'!$C:$C,5),0),0)+IF(LEFT(AJ344,4)="True",IF(_xlfn.XLOOKUP("Risky_Inbound",'Scoring_Config'!$A:$A,'Scoring_Config'!$D:$D,"Yes")="Yes",_xlfn.XLOOKUP("Risky_Inbound",'Scoring_Config'!$A:$A,'Scoring_Config'!$C:$C,50),0),0)+IF(LEFT(AK344,4)="True",IF(_xlfn.XLOOKUP("Risky_Outbound",'Scoring_Config'!$A:$A,'Scoring_Config'!$D:$D,"Yes")="Yes",_xlfn.XLOOKUP("Risky_Outbound",'Scoring_Config'!$A:$A,'Scoring_Config'!$C:$C,25),0),0)+IF(LEFT(AZ344,4)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344,FIND(",",AL344)+1,100)),0)+IF(LEFT(AM344,4)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344,FIND(",",AN344)+1,100)),0)+IF(_xlfn.XLOOKUP("Profile_Scoring",'Scoring_Config'!$A:$A,'Scoring_Config'!$D:$D,"Yes")="Yes",VALUE(MID(AO344,FIND(",",AO344)+1,100)),0)+IF(_xlfn.XLOOKUP("Options_Scoring",'Scoring_Config'!$A:$A,'Scoring_Config'!$D:$D,"Yes")="Yes",VALUE(MID(AP344,FIND(",",AP344)+1,100)),0)))</f>
        <v>0</v>
      </c>
      <c r="AZ344" cm="1">
        <f t="array" ref="AZ344">IF(FALSE,"True," &amp; IF(_xlfn.XLOOKUP("Migrate_Insecure",'Scoring_Config'!$A:$A,'Scoring_Config'!$D:$D,"Yes")="Yes",_xlfn.XLOOKUP("Migrate_Insecure",'Scoring_Config'!$A:$A,'Scoring_Config'!$C:$C,10),0),"False,0")</f>
        <v>0</v>
      </c>
    </row>
    <row r="345" spans="1:52">
      <c r="A345" t="s">
        <v>1979</v>
      </c>
      <c r="B345" t="s">
        <v>2318</v>
      </c>
      <c r="C345" t="s">
        <v>3542</v>
      </c>
      <c r="D345" t="s">
        <v>3545</v>
      </c>
      <c r="E345" t="s">
        <v>3563</v>
      </c>
      <c r="F345" t="s">
        <v>3690</v>
      </c>
      <c r="G345" t="s">
        <v>254</v>
      </c>
      <c r="H345" t="s">
        <v>174</v>
      </c>
      <c r="I345" t="s">
        <v>3576</v>
      </c>
      <c r="J345" t="s">
        <v>917</v>
      </c>
      <c r="K345" t="s">
        <v>174</v>
      </c>
      <c r="L345" t="s">
        <v>1401</v>
      </c>
      <c r="M345" t="s">
        <v>1974</v>
      </c>
      <c r="N345" t="s">
        <v>4315</v>
      </c>
      <c r="O345" t="s">
        <v>4319</v>
      </c>
      <c r="P345" t="s">
        <v>4323</v>
      </c>
      <c r="Q345" t="s">
        <v>4562</v>
      </c>
      <c r="R345" t="s">
        <v>5439</v>
      </c>
      <c r="S345" t="s">
        <v>4324</v>
      </c>
      <c r="T345" t="s">
        <v>5675</v>
      </c>
      <c r="U345" t="s">
        <v>6140</v>
      </c>
      <c r="Y345" cm="1">
        <f t="array" ref="Y345">IF(FALSE,"True," &amp; IF(_xlfn.XLOOKUP("Src_IsAny",'Scoring_Config'!$A:$A,'Scoring_Config'!$D:$D,"Yes")="Yes",_xlfn.XLOOKUP("Src_IsAny",'Scoring_Config'!$A:$A,'Scoring_Config'!$C:$C,10),0),"False,0")</f>
        <v>0</v>
      </c>
      <c r="Z345" cm="1">
        <f t="array" ref="Z345">IF(FALSE,"True," &amp; IF(_xlfn.XLOOKUP("Src_CIDR_Le_16",'Scoring_Config'!$A:$A,'Scoring_Config'!$D:$D,"Yes")="Yes",_xlfn.XLOOKUP("Src_CIDR_Le_16",'Scoring_Config'!$A:$A,'Scoring_Config'!$C:$C,10),0),"False,0")</f>
        <v>0</v>
      </c>
      <c r="AA345" cm="1">
        <f t="array" ref="AA345">IF(FALSE,"True," &amp; IF(_xlfn.XLOOKUP("Src_CIDR_17_22",'Scoring_Config'!$A:$A,'Scoring_Config'!$D:$D,"Yes")="Yes",_xlfn.XLOOKUP("Src_CIDR_17_22",'Scoring_Config'!$A:$A,'Scoring_Config'!$C:$C,5),0),"False,0")</f>
        <v>0</v>
      </c>
      <c r="AB345" cm="1">
        <f t="array" ref="AB345">IF(FALSE,"True," &amp; IF(_xlfn.XLOOKUP("Dst_IsAny",'Scoring_Config'!$A:$A,'Scoring_Config'!$D:$D,"Yes")="Yes",_xlfn.XLOOKUP("Dst_IsAny",'Scoring_Config'!$A:$A,'Scoring_Config'!$C:$C,10),0),"False,0")</f>
        <v>0</v>
      </c>
      <c r="AC345" cm="1">
        <f t="array" ref="AC345">IF(TRUE,"True," &amp; IF(_xlfn.XLOOKUP("Dst_CIDR_Le_16",'Scoring_Config'!$A:$A,'Scoring_Config'!$D:$D,"Yes")="Yes",_xlfn.XLOOKUP("Dst_CIDR_Le_16",'Scoring_Config'!$A:$A,'Scoring_Config'!$C:$C,10),0),"False,0")</f>
        <v>0</v>
      </c>
      <c r="AD345" cm="1">
        <f t="array" ref="AD345">IF(FALSE,"True," &amp; IF(_xlfn.XLOOKUP("Dst_CIDR_17_22",'Scoring_Config'!$A:$A,'Scoring_Config'!$D:$D,"Yes")="Yes",_xlfn.XLOOKUP("Dst_CIDR_17_22",'Scoring_Config'!$A:$A,'Scoring_Config'!$C:$C,5),0),"False,0")</f>
        <v>0</v>
      </c>
      <c r="AE345" cm="1">
        <f t="array" ref="AE345">IF(FALSE,"True," &amp; IF(_xlfn.XLOOKUP("SrcZone_IsAny",'Scoring_Config'!$A:$A,'Scoring_Config'!$D:$D,"Yes")="Yes",_xlfn.XLOOKUP("SrcZone_IsAny",'Scoring_Config'!$A:$A,'Scoring_Config'!$C:$C,10),0),"False,0")</f>
        <v>0</v>
      </c>
      <c r="AF345" cm="1">
        <f t="array" ref="AF345">IF(FALSE,"True," &amp; IF(_xlfn.XLOOKUP("DstZone_IsAny",'Scoring_Config'!$A:$A,'Scoring_Config'!$D:$D,"Yes")="Yes",_xlfn.XLOOKUP("DstZone_IsAny",'Scoring_Config'!$A:$A,'Scoring_Config'!$C:$C,10),0),"False,0")</f>
        <v>0</v>
      </c>
      <c r="AG345" cm="1">
        <f t="array" ref="AG34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45" cm="1">
        <f t="array" ref="AH345">IF(TRUE,"True," &amp; IF(_xlfn.XLOOKUP("App_Any_OR_RangeGt1000",'Scoring_Config'!$A:$A,'Scoring_Config'!$D:$D,"Yes")="Yes",_xlfn.XLOOKUP("App_Any_OR_RangeGt1000",'Scoring_Config'!$A:$A,'Scoring_Config'!$C:$C,10),0),"False,0")</f>
        <v>0</v>
      </c>
      <c r="AI345" cm="1">
        <f t="array" ref="AI345">IF(TRUE,"True," &amp; IF(_xlfn.XLOOKUP("Service_Insecure_Match",'Scoring_Config'!$A:$A,'Scoring_Config'!$D:$D,"Yes")="Yes",_xlfn.XLOOKUP("Service_Insecure_Match",'Scoring_Config'!$A:$A,'Scoring_Config'!$C:$C,5),0),"False,0")</f>
        <v>0</v>
      </c>
      <c r="AJ345" cm="1">
        <f t="array" ref="AJ345">IF(FALSE,"True," &amp; IF(_xlfn.XLOOKUP("Risky_Inbound",'Scoring_Config'!$A:$A,'Scoring_Config'!$D:$D,"Yes")="Yes",_xlfn.XLOOKUP("Risky_Inbound",'Scoring_Config'!$A:$A,'Scoring_Config'!$C:$C,50),0),"False,0")</f>
        <v>0</v>
      </c>
      <c r="AK345" cm="1">
        <f t="array" ref="AK345">IF(FALSE,"True," &amp; IF(_xlfn.XLOOKUP("Risky_Outbound",'Scoring_Config'!$A:$A,'Scoring_Config'!$D:$D,"Yes")="Yes",_xlfn.XLOOKUP("Risky_Outbound",'Scoring_Config'!$A:$A,'Scoring_Config'!$C:$C,25),0),"False,0")</f>
        <v>0</v>
      </c>
      <c r="AL345" t="s">
        <v>6699</v>
      </c>
      <c r="AM345" cm="1">
        <f t="array" ref="AM34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45" t="s">
        <v>6697</v>
      </c>
      <c r="AO345" t="s">
        <v>6697</v>
      </c>
      <c r="AP345" t="s">
        <v>6697</v>
      </c>
      <c r="AQ345" cm="1">
        <f t="array" ref="AQ345">IF(FALSE,"True," &amp; IF(_xlfn.XLOOKUP("Service_IsAny",'Scoring_Config'!$A:$A,'Scoring_Config'!$D:$D,"Yes")="Yes",_xlfn.XLOOKUP("Service_IsAny",'Scoring_Config'!$A:$A,'Scoring_Config'!$C:$C,0),0),"False,0")</f>
        <v>0</v>
      </c>
      <c r="AR345">
        <v>26</v>
      </c>
      <c r="AS345" cm="1">
        <f t="array" ref="AS345">IF(FALSE,"True," &amp; IF(_xlfn.XLOOKUP("Service_RangeGt1000",'Scoring_Config'!$A:$A,'Scoring_Config'!$D:$D,"Yes")="Yes",_xlfn.XLOOKUP("Service_RangeGt1000",'Scoring_Config'!$A:$A,'Scoring_Config'!$C:$C,0),0),"False,0")</f>
        <v>0</v>
      </c>
      <c r="AT345" cm="1">
        <f t="array" ref="AT345">IF(TRUE,"True," &amp; IF(_xlfn.XLOOKUP("App_IsAny",'Scoring_Config'!$A:$A,'Scoring_Config'!$D:$D,"Yes")="Yes",_xlfn.XLOOKUP("App_IsAny",'Scoring_Config'!$A:$A,'Scoring_Config'!$C:$C,0),0),"False,0")</f>
        <v>0</v>
      </c>
      <c r="AU345">
        <v>65535</v>
      </c>
      <c r="AV345" cm="1">
        <f t="array" ref="AV345">IF(TRUE,"True," &amp; IF(_xlfn.XLOOKUP("App_RangeGt1000",'Scoring_Config'!$A:$A,'Scoring_Config'!$D:$D,"Yes")="Yes",_xlfn.XLOOKUP("App_RangeGt1000",'Scoring_Config'!$A:$A,'Scoring_Config'!$C:$C,0),0),"False,0")</f>
        <v>0</v>
      </c>
      <c r="AW345" cm="1">
        <f t="array" ref="AW345">IF(FALSE,"True," &amp; IF(_xlfn.XLOOKUP("Action_IsDenyOrDrop",'Scoring_Config'!$A:$A,'Scoring_Config'!$D:$D,"Yes")="Yes",_xlfn.XLOOKUP("Action_IsDenyOrDrop",'Scoring_Config'!$A:$A,'Scoring_Config'!$C:$C,0),0),"False,0")</f>
        <v>0</v>
      </c>
      <c r="AX345" cm="1">
        <f t="array" ref="AX345">IF(LEFT(AW345,4)="True",0,(IF(LEFT(Y345,4)="True",IF(_xlfn.XLOOKUP("Src_IsAny",'Scoring_Config'!$A:$A,'Scoring_Config'!$D:$D,"Yes")="Yes",_xlfn.XLOOKUP("Src_IsAny",'Scoring_Config'!$A:$A,'Scoring_Config'!$C:$C,10),0),0)+IF(LEFT(Z345,4)="True",IF(_xlfn.XLOOKUP("Src_CIDR_Le_16",'Scoring_Config'!$A:$A,'Scoring_Config'!$D:$D,"Yes")="Yes",_xlfn.XLOOKUP("Src_CIDR_Le_16",'Scoring_Config'!$A:$A,'Scoring_Config'!$C:$C,10),0),0)+IF(LEFT(AA345,4)="True",IF(_xlfn.XLOOKUP("Src_CIDR_17_22",'Scoring_Config'!$A:$A,'Scoring_Config'!$D:$D,"Yes")="Yes",_xlfn.XLOOKUP("Src_CIDR_17_22",'Scoring_Config'!$A:$A,'Scoring_Config'!$C:$C,5),0),0)+IF(LEFT(AB345,4)="True",IF(_xlfn.XLOOKUP("Dst_IsAny",'Scoring_Config'!$A:$A,'Scoring_Config'!$D:$D,"Yes")="Yes",_xlfn.XLOOKUP("Dst_IsAny",'Scoring_Config'!$A:$A,'Scoring_Config'!$C:$C,10),0),0)+IF(LEFT(AC345,4)="True",IF(_xlfn.XLOOKUP("Dst_CIDR_Le_16",'Scoring_Config'!$A:$A,'Scoring_Config'!$D:$D,"Yes")="Yes",_xlfn.XLOOKUP("Dst_CIDR_Le_16",'Scoring_Config'!$A:$A,'Scoring_Config'!$C:$C,10),0),0)+IF(LEFT(AD345,4)="True",IF(_xlfn.XLOOKUP("Dst_CIDR_17_22",'Scoring_Config'!$A:$A,'Scoring_Config'!$D:$D,"Yes")="Yes",_xlfn.XLOOKUP("Dst_CIDR_17_22",'Scoring_Config'!$A:$A,'Scoring_Config'!$C:$C,5),0),0)+IF(LEFT(AE345,4)="True",IF(_xlfn.XLOOKUP("SrcZone_IsAny",'Scoring_Config'!$A:$A,'Scoring_Config'!$D:$D,"Yes")="Yes",_xlfn.XLOOKUP("SrcZone_IsAny",'Scoring_Config'!$A:$A,'Scoring_Config'!$C:$C,10),0),0)+IF(LEFT(AF345,4)="True",IF(_xlfn.XLOOKUP("DstZone_IsAny",'Scoring_Config'!$A:$A,'Scoring_Config'!$D:$D,"Yes")="Yes",_xlfn.XLOOKUP("DstZone_IsAny",'Scoring_Config'!$A:$A,'Scoring_Config'!$C:$C,10),0),0)+IF(LEFT(AG345,4)="True",IF(_xlfn.XLOOKUP("Service_Any_OR_RangeGt1000",'Scoring_Config'!$A:$A,'Scoring_Config'!$D:$D,"Yes")="Yes",_xlfn.XLOOKUP("Service_Any_OR_RangeGt1000",'Scoring_Config'!$A:$A,'Scoring_Config'!$C:$C,10),0),0)+IF(LEFT(AH345,4)="True",IF(_xlfn.XLOOKUP("App_Any_OR_RangeGt1000",'Scoring_Config'!$A:$A,'Scoring_Config'!$D:$D,"Yes")="Yes",_xlfn.XLOOKUP("App_Any_OR_RangeGt1000",'Scoring_Config'!$A:$A,'Scoring_Config'!$C:$C,10),0),0)+IF(LEFT(AI345,4)="True",IF(_xlfn.XLOOKUP("Service_Insecure_Match",'Scoring_Config'!$A:$A,'Scoring_Config'!$D:$D,"Yes")="Yes",_xlfn.XLOOKUP("Service_Insecure_Match",'Scoring_Config'!$A:$A,'Scoring_Config'!$C:$C,5),0),0)+IF(LEFT(AJ345,4)="True",IF(_xlfn.XLOOKUP("Risky_Inbound",'Scoring_Config'!$A:$A,'Scoring_Config'!$D:$D,"Yes")="Yes",_xlfn.XLOOKUP("Risky_Inbound",'Scoring_Config'!$A:$A,'Scoring_Config'!$C:$C,50),0),0)+IF(LEFT(AK345,4)="True",IF(_xlfn.XLOOKUP("Risky_Outbound",'Scoring_Config'!$A:$A,'Scoring_Config'!$D:$D,"Yes")="Yes",_xlfn.XLOOKUP("Risky_Outbound",'Scoring_Config'!$A:$A,'Scoring_Config'!$C:$C,25),0),0)+IF(LEFT(AZ345,4)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345,FIND(",",AL345)+1,100)),0)+IF(LEFT(AM345,4)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345,FIND(",",AN345)+1,100)),0)+IF(_xlfn.XLOOKUP("Profile_Scoring",'Scoring_Config'!$A:$A,'Scoring_Config'!$D:$D,"Yes")="Yes",VALUE(MID(AO345,FIND(",",AO345)+1,100)),0)+IF(_xlfn.XLOOKUP("Options_Scoring",'Scoring_Config'!$A:$A,'Scoring_Config'!$D:$D,"Yes")="Yes",VALUE(MID(AP345,FIND(",",AP345)+1,100)),0)))</f>
        <v>0</v>
      </c>
      <c r="AY345" t="s">
        <v>6706</v>
      </c>
      <c r="AZ345" cm="1">
        <f t="array" ref="AZ345">IF(TRUE,"True," &amp; IF(_xlfn.XLOOKUP("Migrate_Insecure",'Scoring_Config'!$A:$A,'Scoring_Config'!$D:$D,"Yes")="Yes",_xlfn.XLOOKUP("Migrate_Insecure",'Scoring_Config'!$A:$A,'Scoring_Config'!$C:$C,10),0),"False,0")</f>
        <v>0</v>
      </c>
    </row>
    <row r="346" spans="1:52">
      <c r="A346" t="s">
        <v>1979</v>
      </c>
      <c r="B346" t="s">
        <v>2319</v>
      </c>
      <c r="C346" t="s">
        <v>3542</v>
      </c>
      <c r="D346" t="s">
        <v>3545</v>
      </c>
      <c r="E346" t="s">
        <v>3563</v>
      </c>
      <c r="F346" t="s">
        <v>3690</v>
      </c>
      <c r="G346" t="s">
        <v>255</v>
      </c>
      <c r="H346" t="s">
        <v>174</v>
      </c>
      <c r="I346" t="s">
        <v>3576</v>
      </c>
      <c r="J346" t="s">
        <v>942</v>
      </c>
      <c r="K346" t="s">
        <v>1781</v>
      </c>
      <c r="L346" t="s">
        <v>1327</v>
      </c>
      <c r="M346" t="s">
        <v>1974</v>
      </c>
      <c r="N346" t="s">
        <v>4315</v>
      </c>
      <c r="O346" t="s">
        <v>4319</v>
      </c>
      <c r="P346" t="s">
        <v>4321</v>
      </c>
      <c r="Q346" t="s">
        <v>4561</v>
      </c>
      <c r="R346" t="s">
        <v>5448</v>
      </c>
      <c r="S346" t="s">
        <v>5439</v>
      </c>
      <c r="T346" t="s">
        <v>5675</v>
      </c>
      <c r="U346" t="s">
        <v>6141</v>
      </c>
      <c r="Y346" cm="1">
        <f t="array" ref="Y346">IF(FALSE,"True," &amp; IF(_xlfn.XLOOKUP("Src_IsAny",'Scoring_Config'!$A:$A,'Scoring_Config'!$D:$D,"Yes")="Yes",_xlfn.XLOOKUP("Src_IsAny",'Scoring_Config'!$A:$A,'Scoring_Config'!$C:$C,10),0),"False,0")</f>
        <v>0</v>
      </c>
      <c r="Z346" cm="1">
        <f t="array" ref="Z346">IF(FALSE,"True," &amp; IF(_xlfn.XLOOKUP("Src_CIDR_Le_16",'Scoring_Config'!$A:$A,'Scoring_Config'!$D:$D,"Yes")="Yes",_xlfn.XLOOKUP("Src_CIDR_Le_16",'Scoring_Config'!$A:$A,'Scoring_Config'!$C:$C,10),0),"False,0")</f>
        <v>0</v>
      </c>
      <c r="AA346" cm="1">
        <f t="array" ref="AA346">IF(FALSE,"True," &amp; IF(_xlfn.XLOOKUP("Src_CIDR_17_22",'Scoring_Config'!$A:$A,'Scoring_Config'!$D:$D,"Yes")="Yes",_xlfn.XLOOKUP("Src_CIDR_17_22",'Scoring_Config'!$A:$A,'Scoring_Config'!$C:$C,5),0),"False,0")</f>
        <v>0</v>
      </c>
      <c r="AB346" cm="1">
        <f t="array" ref="AB346">IF(FALSE,"True," &amp; IF(_xlfn.XLOOKUP("Dst_IsAny",'Scoring_Config'!$A:$A,'Scoring_Config'!$D:$D,"Yes")="Yes",_xlfn.XLOOKUP("Dst_IsAny",'Scoring_Config'!$A:$A,'Scoring_Config'!$C:$C,10),0),"False,0")</f>
        <v>0</v>
      </c>
      <c r="AC346" cm="1">
        <f t="array" ref="AC346">IF(FALSE,"True," &amp; IF(_xlfn.XLOOKUP("Dst_CIDR_Le_16",'Scoring_Config'!$A:$A,'Scoring_Config'!$D:$D,"Yes")="Yes",_xlfn.XLOOKUP("Dst_CIDR_Le_16",'Scoring_Config'!$A:$A,'Scoring_Config'!$C:$C,10),0),"False,0")</f>
        <v>0</v>
      </c>
      <c r="AD346" cm="1">
        <f t="array" ref="AD346">IF(TRUE,"True," &amp; IF(_xlfn.XLOOKUP("Dst_CIDR_17_22",'Scoring_Config'!$A:$A,'Scoring_Config'!$D:$D,"Yes")="Yes",_xlfn.XLOOKUP("Dst_CIDR_17_22",'Scoring_Config'!$A:$A,'Scoring_Config'!$C:$C,5),0),"False,0")</f>
        <v>0</v>
      </c>
      <c r="AE346" cm="1">
        <f t="array" ref="AE346">IF(FALSE,"True," &amp; IF(_xlfn.XLOOKUP("SrcZone_IsAny",'Scoring_Config'!$A:$A,'Scoring_Config'!$D:$D,"Yes")="Yes",_xlfn.XLOOKUP("SrcZone_IsAny",'Scoring_Config'!$A:$A,'Scoring_Config'!$C:$C,10),0),"False,0")</f>
        <v>0</v>
      </c>
      <c r="AF346" cm="1">
        <f t="array" ref="AF346">IF(FALSE,"True," &amp; IF(_xlfn.XLOOKUP("DstZone_IsAny",'Scoring_Config'!$A:$A,'Scoring_Config'!$D:$D,"Yes")="Yes",_xlfn.XLOOKUP("DstZone_IsAny",'Scoring_Config'!$A:$A,'Scoring_Config'!$C:$C,10),0),"False,0")</f>
        <v>0</v>
      </c>
      <c r="AG346" cm="1">
        <f t="array" ref="AG34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46" cm="1">
        <f t="array" ref="AH346">IF(FALSE,"True," &amp; IF(_xlfn.XLOOKUP("App_Any_OR_RangeGt1000",'Scoring_Config'!$A:$A,'Scoring_Config'!$D:$D,"Yes")="Yes",_xlfn.XLOOKUP("App_Any_OR_RangeGt1000",'Scoring_Config'!$A:$A,'Scoring_Config'!$C:$C,10),0),"False,0")</f>
        <v>0</v>
      </c>
      <c r="AI346" cm="1">
        <f t="array" ref="AI346">IF(FALSE,"True," &amp; IF(_xlfn.XLOOKUP("Service_Insecure_Match",'Scoring_Config'!$A:$A,'Scoring_Config'!$D:$D,"Yes")="Yes",_xlfn.XLOOKUP("Service_Insecure_Match",'Scoring_Config'!$A:$A,'Scoring_Config'!$C:$C,5),0),"False,0")</f>
        <v>0</v>
      </c>
      <c r="AJ346" cm="1">
        <f t="array" ref="AJ346">IF(FALSE,"True," &amp; IF(_xlfn.XLOOKUP("Risky_Inbound",'Scoring_Config'!$A:$A,'Scoring_Config'!$D:$D,"Yes")="Yes",_xlfn.XLOOKUP("Risky_Inbound",'Scoring_Config'!$A:$A,'Scoring_Config'!$C:$C,50),0),"False,0")</f>
        <v>0</v>
      </c>
      <c r="AK346" cm="1">
        <f t="array" ref="AK346">IF(FALSE,"True," &amp; IF(_xlfn.XLOOKUP("Risky_Outbound",'Scoring_Config'!$A:$A,'Scoring_Config'!$D:$D,"Yes")="Yes",_xlfn.XLOOKUP("Risky_Outbound",'Scoring_Config'!$A:$A,'Scoring_Config'!$C:$C,25),0),"False,0")</f>
        <v>0</v>
      </c>
      <c r="AL346" t="s">
        <v>6700</v>
      </c>
      <c r="AM346" cm="1">
        <f t="array" ref="AM34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46" t="s">
        <v>6697</v>
      </c>
      <c r="AO346" t="s">
        <v>6697</v>
      </c>
      <c r="AP346" t="s">
        <v>6697</v>
      </c>
      <c r="AQ346" cm="1">
        <f t="array" ref="AQ346">IF(FALSE,"True," &amp; IF(_xlfn.XLOOKUP("Service_IsAny",'Scoring_Config'!$A:$A,'Scoring_Config'!$D:$D,"Yes")="Yes",_xlfn.XLOOKUP("Service_IsAny",'Scoring_Config'!$A:$A,'Scoring_Config'!$C:$C,0),0),"False,0")</f>
        <v>0</v>
      </c>
      <c r="AR346">
        <v>0</v>
      </c>
      <c r="AS346" cm="1">
        <f t="array" ref="AS346">IF(FALSE,"True," &amp; IF(_xlfn.XLOOKUP("Service_RangeGt1000",'Scoring_Config'!$A:$A,'Scoring_Config'!$D:$D,"Yes")="Yes",_xlfn.XLOOKUP("Service_RangeGt1000",'Scoring_Config'!$A:$A,'Scoring_Config'!$C:$C,0),0),"False,0")</f>
        <v>0</v>
      </c>
      <c r="AT346" cm="1">
        <f t="array" ref="AT346">IF(FALSE,"True," &amp; IF(_xlfn.XLOOKUP("App_IsAny",'Scoring_Config'!$A:$A,'Scoring_Config'!$D:$D,"Yes")="Yes",_xlfn.XLOOKUP("App_IsAny",'Scoring_Config'!$A:$A,'Scoring_Config'!$C:$C,0),0),"False,0")</f>
        <v>0</v>
      </c>
      <c r="AU346">
        <v>5</v>
      </c>
      <c r="AV346" cm="1">
        <f t="array" ref="AV346">IF(FALSE,"True," &amp; IF(_xlfn.XLOOKUP("App_RangeGt1000",'Scoring_Config'!$A:$A,'Scoring_Config'!$D:$D,"Yes")="Yes",_xlfn.XLOOKUP("App_RangeGt1000",'Scoring_Config'!$A:$A,'Scoring_Config'!$C:$C,0),0),"False,0")</f>
        <v>0</v>
      </c>
      <c r="AW346" cm="1">
        <f t="array" ref="AW346">IF(FALSE,"True," &amp; IF(_xlfn.XLOOKUP("Action_IsDenyOrDrop",'Scoring_Config'!$A:$A,'Scoring_Config'!$D:$D,"Yes")="Yes",_xlfn.XLOOKUP("Action_IsDenyOrDrop",'Scoring_Config'!$A:$A,'Scoring_Config'!$C:$C,0),0),"False,0")</f>
        <v>0</v>
      </c>
      <c r="AX346" cm="1">
        <f t="array" ref="AX346">IF(LEFT(AW346,4)="True",0,(IF(LEFT(Y346,4)="True",IF(_xlfn.XLOOKUP("Src_IsAny",'Scoring_Config'!$A:$A,'Scoring_Config'!$D:$D,"Yes")="Yes",_xlfn.XLOOKUP("Src_IsAny",'Scoring_Config'!$A:$A,'Scoring_Config'!$C:$C,10),0),0)+IF(LEFT(Z346,4)="True",IF(_xlfn.XLOOKUP("Src_CIDR_Le_16",'Scoring_Config'!$A:$A,'Scoring_Config'!$D:$D,"Yes")="Yes",_xlfn.XLOOKUP("Src_CIDR_Le_16",'Scoring_Config'!$A:$A,'Scoring_Config'!$C:$C,10),0),0)+IF(LEFT(AA346,4)="True",IF(_xlfn.XLOOKUP("Src_CIDR_17_22",'Scoring_Config'!$A:$A,'Scoring_Config'!$D:$D,"Yes")="Yes",_xlfn.XLOOKUP("Src_CIDR_17_22",'Scoring_Config'!$A:$A,'Scoring_Config'!$C:$C,5),0),0)+IF(LEFT(AB346,4)="True",IF(_xlfn.XLOOKUP("Dst_IsAny",'Scoring_Config'!$A:$A,'Scoring_Config'!$D:$D,"Yes")="Yes",_xlfn.XLOOKUP("Dst_IsAny",'Scoring_Config'!$A:$A,'Scoring_Config'!$C:$C,10),0),0)+IF(LEFT(AC346,4)="True",IF(_xlfn.XLOOKUP("Dst_CIDR_Le_16",'Scoring_Config'!$A:$A,'Scoring_Config'!$D:$D,"Yes")="Yes",_xlfn.XLOOKUP("Dst_CIDR_Le_16",'Scoring_Config'!$A:$A,'Scoring_Config'!$C:$C,10),0),0)+IF(LEFT(AD346,4)="True",IF(_xlfn.XLOOKUP("Dst_CIDR_17_22",'Scoring_Config'!$A:$A,'Scoring_Config'!$D:$D,"Yes")="Yes",_xlfn.XLOOKUP("Dst_CIDR_17_22",'Scoring_Config'!$A:$A,'Scoring_Config'!$C:$C,5),0),0)+IF(LEFT(AE346,4)="True",IF(_xlfn.XLOOKUP("SrcZone_IsAny",'Scoring_Config'!$A:$A,'Scoring_Config'!$D:$D,"Yes")="Yes",_xlfn.XLOOKUP("SrcZone_IsAny",'Scoring_Config'!$A:$A,'Scoring_Config'!$C:$C,10),0),0)+IF(LEFT(AF346,4)="True",IF(_xlfn.XLOOKUP("DstZone_IsAny",'Scoring_Config'!$A:$A,'Scoring_Config'!$D:$D,"Yes")="Yes",_xlfn.XLOOKUP("DstZone_IsAny",'Scoring_Config'!$A:$A,'Scoring_Config'!$C:$C,10),0),0)+IF(LEFT(AG346,4)="True",IF(_xlfn.XLOOKUP("Service_Any_OR_RangeGt1000",'Scoring_Config'!$A:$A,'Scoring_Config'!$D:$D,"Yes")="Yes",_xlfn.XLOOKUP("Service_Any_OR_RangeGt1000",'Scoring_Config'!$A:$A,'Scoring_Config'!$C:$C,10),0),0)+IF(LEFT(AH346,4)="True",IF(_xlfn.XLOOKUP("App_Any_OR_RangeGt1000",'Scoring_Config'!$A:$A,'Scoring_Config'!$D:$D,"Yes")="Yes",_xlfn.XLOOKUP("App_Any_OR_RangeGt1000",'Scoring_Config'!$A:$A,'Scoring_Config'!$C:$C,10),0),0)+IF(LEFT(AI346,4)="True",IF(_xlfn.XLOOKUP("Service_Insecure_Match",'Scoring_Config'!$A:$A,'Scoring_Config'!$D:$D,"Yes")="Yes",_xlfn.XLOOKUP("Service_Insecure_Match",'Scoring_Config'!$A:$A,'Scoring_Config'!$C:$C,5),0),0)+IF(LEFT(AJ346,4)="True",IF(_xlfn.XLOOKUP("Risky_Inbound",'Scoring_Config'!$A:$A,'Scoring_Config'!$D:$D,"Yes")="Yes",_xlfn.XLOOKUP("Risky_Inbound",'Scoring_Config'!$A:$A,'Scoring_Config'!$C:$C,50),0),0)+IF(LEFT(AK346,4)="True",IF(_xlfn.XLOOKUP("Risky_Outbound",'Scoring_Config'!$A:$A,'Scoring_Config'!$D:$D,"Yes")="Yes",_xlfn.XLOOKUP("Risky_Outbound",'Scoring_Config'!$A:$A,'Scoring_Config'!$C:$C,25),0),0)+IF(LEFT(AZ346,4)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346,FIND(",",AL346)+1,100)),0)+IF(LEFT(AM346,4)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346,FIND(",",AN346)+1,100)),0)+IF(_xlfn.XLOOKUP("Profile_Scoring",'Scoring_Config'!$A:$A,'Scoring_Config'!$D:$D,"Yes")="Yes",VALUE(MID(AO346,FIND(",",AO346)+1,100)),0)+IF(_xlfn.XLOOKUP("Options_Scoring",'Scoring_Config'!$A:$A,'Scoring_Config'!$D:$D,"Yes")="Yes",VALUE(MID(AP346,FIND(",",AP346)+1,100)),0)))</f>
        <v>0</v>
      </c>
      <c r="AZ346" cm="1">
        <f t="array" ref="AZ346">IF(FALSE,"True," &amp; IF(_xlfn.XLOOKUP("Migrate_Insecure",'Scoring_Config'!$A:$A,'Scoring_Config'!$D:$D,"Yes")="Yes",_xlfn.XLOOKUP("Migrate_Insecure",'Scoring_Config'!$A:$A,'Scoring_Config'!$C:$C,10),0),"False,0")</f>
        <v>0</v>
      </c>
    </row>
    <row r="347" spans="1:52">
      <c r="A347" t="s">
        <v>1979</v>
      </c>
      <c r="B347" t="s">
        <v>2320</v>
      </c>
      <c r="C347" t="s">
        <v>3542</v>
      </c>
      <c r="D347" t="s">
        <v>3545</v>
      </c>
      <c r="E347" t="s">
        <v>3563</v>
      </c>
      <c r="F347" t="s">
        <v>3690</v>
      </c>
      <c r="G347" t="s">
        <v>255</v>
      </c>
      <c r="H347" t="s">
        <v>174</v>
      </c>
      <c r="I347" t="s">
        <v>3576</v>
      </c>
      <c r="J347" t="s">
        <v>942</v>
      </c>
      <c r="K347" t="s">
        <v>174</v>
      </c>
      <c r="L347" t="s">
        <v>1402</v>
      </c>
      <c r="M347" t="s">
        <v>1974</v>
      </c>
      <c r="N347" t="s">
        <v>4315</v>
      </c>
      <c r="O347" t="s">
        <v>4319</v>
      </c>
      <c r="P347" t="s">
        <v>4321</v>
      </c>
      <c r="Q347" t="s">
        <v>4561</v>
      </c>
      <c r="R347" t="s">
        <v>5449</v>
      </c>
      <c r="S347" t="s">
        <v>5503</v>
      </c>
      <c r="T347" t="s">
        <v>5675</v>
      </c>
      <c r="U347" t="s">
        <v>6141</v>
      </c>
      <c r="Y347" cm="1">
        <f t="array" ref="Y347">IF(FALSE,"True," &amp; IF(_xlfn.XLOOKUP("Src_IsAny",'Scoring_Config'!$A:$A,'Scoring_Config'!$D:$D,"Yes")="Yes",_xlfn.XLOOKUP("Src_IsAny",'Scoring_Config'!$A:$A,'Scoring_Config'!$C:$C,10),0),"False,0")</f>
        <v>0</v>
      </c>
      <c r="Z347" cm="1">
        <f t="array" ref="Z347">IF(FALSE,"True," &amp; IF(_xlfn.XLOOKUP("Src_CIDR_Le_16",'Scoring_Config'!$A:$A,'Scoring_Config'!$D:$D,"Yes")="Yes",_xlfn.XLOOKUP("Src_CIDR_Le_16",'Scoring_Config'!$A:$A,'Scoring_Config'!$C:$C,10),0),"False,0")</f>
        <v>0</v>
      </c>
      <c r="AA347" cm="1">
        <f t="array" ref="AA347">IF(FALSE,"True," &amp; IF(_xlfn.XLOOKUP("Src_CIDR_17_22",'Scoring_Config'!$A:$A,'Scoring_Config'!$D:$D,"Yes")="Yes",_xlfn.XLOOKUP("Src_CIDR_17_22",'Scoring_Config'!$A:$A,'Scoring_Config'!$C:$C,5),0),"False,0")</f>
        <v>0</v>
      </c>
      <c r="AB347" cm="1">
        <f t="array" ref="AB347">IF(FALSE,"True," &amp; IF(_xlfn.XLOOKUP("Dst_IsAny",'Scoring_Config'!$A:$A,'Scoring_Config'!$D:$D,"Yes")="Yes",_xlfn.XLOOKUP("Dst_IsAny",'Scoring_Config'!$A:$A,'Scoring_Config'!$C:$C,10),0),"False,0")</f>
        <v>0</v>
      </c>
      <c r="AC347" cm="1">
        <f t="array" ref="AC347">IF(FALSE,"True," &amp; IF(_xlfn.XLOOKUP("Dst_CIDR_Le_16",'Scoring_Config'!$A:$A,'Scoring_Config'!$D:$D,"Yes")="Yes",_xlfn.XLOOKUP("Dst_CIDR_Le_16",'Scoring_Config'!$A:$A,'Scoring_Config'!$C:$C,10),0),"False,0")</f>
        <v>0</v>
      </c>
      <c r="AD347" cm="1">
        <f t="array" ref="AD347">IF(TRUE,"True," &amp; IF(_xlfn.XLOOKUP("Dst_CIDR_17_22",'Scoring_Config'!$A:$A,'Scoring_Config'!$D:$D,"Yes")="Yes",_xlfn.XLOOKUP("Dst_CIDR_17_22",'Scoring_Config'!$A:$A,'Scoring_Config'!$C:$C,5),0),"False,0")</f>
        <v>0</v>
      </c>
      <c r="AE347" cm="1">
        <f t="array" ref="AE347">IF(FALSE,"True," &amp; IF(_xlfn.XLOOKUP("SrcZone_IsAny",'Scoring_Config'!$A:$A,'Scoring_Config'!$D:$D,"Yes")="Yes",_xlfn.XLOOKUP("SrcZone_IsAny",'Scoring_Config'!$A:$A,'Scoring_Config'!$C:$C,10),0),"False,0")</f>
        <v>0</v>
      </c>
      <c r="AF347" cm="1">
        <f t="array" ref="AF347">IF(FALSE,"True," &amp; IF(_xlfn.XLOOKUP("DstZone_IsAny",'Scoring_Config'!$A:$A,'Scoring_Config'!$D:$D,"Yes")="Yes",_xlfn.XLOOKUP("DstZone_IsAny",'Scoring_Config'!$A:$A,'Scoring_Config'!$C:$C,10),0),"False,0")</f>
        <v>0</v>
      </c>
      <c r="AG347" cm="1">
        <f t="array" ref="AG34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47" cm="1">
        <f t="array" ref="AH347">IF(TRUE,"True," &amp; IF(_xlfn.XLOOKUP("App_Any_OR_RangeGt1000",'Scoring_Config'!$A:$A,'Scoring_Config'!$D:$D,"Yes")="Yes",_xlfn.XLOOKUP("App_Any_OR_RangeGt1000",'Scoring_Config'!$A:$A,'Scoring_Config'!$C:$C,10),0),"False,0")</f>
        <v>0</v>
      </c>
      <c r="AI347" cm="1">
        <f t="array" ref="AI347">IF(TRUE,"True," &amp; IF(_xlfn.XLOOKUP("Service_Insecure_Match",'Scoring_Config'!$A:$A,'Scoring_Config'!$D:$D,"Yes")="Yes",_xlfn.XLOOKUP("Service_Insecure_Match",'Scoring_Config'!$A:$A,'Scoring_Config'!$C:$C,5),0),"False,0")</f>
        <v>0</v>
      </c>
      <c r="AJ347" cm="1">
        <f t="array" ref="AJ347">IF(FALSE,"True," &amp; IF(_xlfn.XLOOKUP("Risky_Inbound",'Scoring_Config'!$A:$A,'Scoring_Config'!$D:$D,"Yes")="Yes",_xlfn.XLOOKUP("Risky_Inbound",'Scoring_Config'!$A:$A,'Scoring_Config'!$C:$C,50),0),"False,0")</f>
        <v>0</v>
      </c>
      <c r="AK347" cm="1">
        <f t="array" ref="AK347">IF(FALSE,"True," &amp; IF(_xlfn.XLOOKUP("Risky_Outbound",'Scoring_Config'!$A:$A,'Scoring_Config'!$D:$D,"Yes")="Yes",_xlfn.XLOOKUP("Risky_Outbound",'Scoring_Config'!$A:$A,'Scoring_Config'!$C:$C,25),0),"False,0")</f>
        <v>0</v>
      </c>
      <c r="AL347" t="s">
        <v>6700</v>
      </c>
      <c r="AM347" cm="1">
        <f t="array" ref="AM34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47" t="s">
        <v>6697</v>
      </c>
      <c r="AO347" t="s">
        <v>6697</v>
      </c>
      <c r="AP347" t="s">
        <v>6697</v>
      </c>
      <c r="AQ347" cm="1">
        <f t="array" ref="AQ347">IF(FALSE,"True," &amp; IF(_xlfn.XLOOKUP("Service_IsAny",'Scoring_Config'!$A:$A,'Scoring_Config'!$D:$D,"Yes")="Yes",_xlfn.XLOOKUP("Service_IsAny",'Scoring_Config'!$A:$A,'Scoring_Config'!$C:$C,0),0),"False,0")</f>
        <v>0</v>
      </c>
      <c r="AR347">
        <v>20</v>
      </c>
      <c r="AS347" cm="1">
        <f t="array" ref="AS347">IF(FALSE,"True," &amp; IF(_xlfn.XLOOKUP("Service_RangeGt1000",'Scoring_Config'!$A:$A,'Scoring_Config'!$D:$D,"Yes")="Yes",_xlfn.XLOOKUP("Service_RangeGt1000",'Scoring_Config'!$A:$A,'Scoring_Config'!$C:$C,0),0),"False,0")</f>
        <v>0</v>
      </c>
      <c r="AT347" cm="1">
        <f t="array" ref="AT347">IF(TRUE,"True," &amp; IF(_xlfn.XLOOKUP("App_IsAny",'Scoring_Config'!$A:$A,'Scoring_Config'!$D:$D,"Yes")="Yes",_xlfn.XLOOKUP("App_IsAny",'Scoring_Config'!$A:$A,'Scoring_Config'!$C:$C,0),0),"False,0")</f>
        <v>0</v>
      </c>
      <c r="AU347">
        <v>65535</v>
      </c>
      <c r="AV347" cm="1">
        <f t="array" ref="AV347">IF(TRUE,"True," &amp; IF(_xlfn.XLOOKUP("App_RangeGt1000",'Scoring_Config'!$A:$A,'Scoring_Config'!$D:$D,"Yes")="Yes",_xlfn.XLOOKUP("App_RangeGt1000",'Scoring_Config'!$A:$A,'Scoring_Config'!$C:$C,0),0),"False,0")</f>
        <v>0</v>
      </c>
      <c r="AW347" cm="1">
        <f t="array" ref="AW347">IF(FALSE,"True," &amp; IF(_xlfn.XLOOKUP("Action_IsDenyOrDrop",'Scoring_Config'!$A:$A,'Scoring_Config'!$D:$D,"Yes")="Yes",_xlfn.XLOOKUP("Action_IsDenyOrDrop",'Scoring_Config'!$A:$A,'Scoring_Config'!$C:$C,0),0),"False,0")</f>
        <v>0</v>
      </c>
      <c r="AX347" cm="1">
        <f t="array" ref="AX347">IF(LEFT(AW347,4)="True",0,(IF(LEFT(Y347,4)="True",IF(_xlfn.XLOOKUP("Src_IsAny",'Scoring_Config'!$A:$A,'Scoring_Config'!$D:$D,"Yes")="Yes",_xlfn.XLOOKUP("Src_IsAny",'Scoring_Config'!$A:$A,'Scoring_Config'!$C:$C,10),0),0)+IF(LEFT(Z347,4)="True",IF(_xlfn.XLOOKUP("Src_CIDR_Le_16",'Scoring_Config'!$A:$A,'Scoring_Config'!$D:$D,"Yes")="Yes",_xlfn.XLOOKUP("Src_CIDR_Le_16",'Scoring_Config'!$A:$A,'Scoring_Config'!$C:$C,10),0),0)+IF(LEFT(AA347,4)="True",IF(_xlfn.XLOOKUP("Src_CIDR_17_22",'Scoring_Config'!$A:$A,'Scoring_Config'!$D:$D,"Yes")="Yes",_xlfn.XLOOKUP("Src_CIDR_17_22",'Scoring_Config'!$A:$A,'Scoring_Config'!$C:$C,5),0),0)+IF(LEFT(AB347,4)="True",IF(_xlfn.XLOOKUP("Dst_IsAny",'Scoring_Config'!$A:$A,'Scoring_Config'!$D:$D,"Yes")="Yes",_xlfn.XLOOKUP("Dst_IsAny",'Scoring_Config'!$A:$A,'Scoring_Config'!$C:$C,10),0),0)+IF(LEFT(AC347,4)="True",IF(_xlfn.XLOOKUP("Dst_CIDR_Le_16",'Scoring_Config'!$A:$A,'Scoring_Config'!$D:$D,"Yes")="Yes",_xlfn.XLOOKUP("Dst_CIDR_Le_16",'Scoring_Config'!$A:$A,'Scoring_Config'!$C:$C,10),0),0)+IF(LEFT(AD347,4)="True",IF(_xlfn.XLOOKUP("Dst_CIDR_17_22",'Scoring_Config'!$A:$A,'Scoring_Config'!$D:$D,"Yes")="Yes",_xlfn.XLOOKUP("Dst_CIDR_17_22",'Scoring_Config'!$A:$A,'Scoring_Config'!$C:$C,5),0),0)+IF(LEFT(AE347,4)="True",IF(_xlfn.XLOOKUP("SrcZone_IsAny",'Scoring_Config'!$A:$A,'Scoring_Config'!$D:$D,"Yes")="Yes",_xlfn.XLOOKUP("SrcZone_IsAny",'Scoring_Config'!$A:$A,'Scoring_Config'!$C:$C,10),0),0)+IF(LEFT(AF347,4)="True",IF(_xlfn.XLOOKUP("DstZone_IsAny",'Scoring_Config'!$A:$A,'Scoring_Config'!$D:$D,"Yes")="Yes",_xlfn.XLOOKUP("DstZone_IsAny",'Scoring_Config'!$A:$A,'Scoring_Config'!$C:$C,10),0),0)+IF(LEFT(AG347,4)="True",IF(_xlfn.XLOOKUP("Service_Any_OR_RangeGt1000",'Scoring_Config'!$A:$A,'Scoring_Config'!$D:$D,"Yes")="Yes",_xlfn.XLOOKUP("Service_Any_OR_RangeGt1000",'Scoring_Config'!$A:$A,'Scoring_Config'!$C:$C,10),0),0)+IF(LEFT(AH347,4)="True",IF(_xlfn.XLOOKUP("App_Any_OR_RangeGt1000",'Scoring_Config'!$A:$A,'Scoring_Config'!$D:$D,"Yes")="Yes",_xlfn.XLOOKUP("App_Any_OR_RangeGt1000",'Scoring_Config'!$A:$A,'Scoring_Config'!$C:$C,10),0),0)+IF(LEFT(AI347,4)="True",IF(_xlfn.XLOOKUP("Service_Insecure_Match",'Scoring_Config'!$A:$A,'Scoring_Config'!$D:$D,"Yes")="Yes",_xlfn.XLOOKUP("Service_Insecure_Match",'Scoring_Config'!$A:$A,'Scoring_Config'!$C:$C,5),0),0)+IF(LEFT(AJ347,4)="True",IF(_xlfn.XLOOKUP("Risky_Inbound",'Scoring_Config'!$A:$A,'Scoring_Config'!$D:$D,"Yes")="Yes",_xlfn.XLOOKUP("Risky_Inbound",'Scoring_Config'!$A:$A,'Scoring_Config'!$C:$C,50),0),0)+IF(LEFT(AK347,4)="True",IF(_xlfn.XLOOKUP("Risky_Outbound",'Scoring_Config'!$A:$A,'Scoring_Config'!$D:$D,"Yes")="Yes",_xlfn.XLOOKUP("Risky_Outbound",'Scoring_Config'!$A:$A,'Scoring_Config'!$C:$C,25),0),0)+IF(LEFT(AZ347,4)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347,FIND(",",AL347)+1,100)),0)+IF(LEFT(AM347,4)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347,FIND(",",AN347)+1,100)),0)+IF(_xlfn.XLOOKUP("Profile_Scoring",'Scoring_Config'!$A:$A,'Scoring_Config'!$D:$D,"Yes")="Yes",VALUE(MID(AO347,FIND(",",AO347)+1,100)),0)+IF(_xlfn.XLOOKUP("Options_Scoring",'Scoring_Config'!$A:$A,'Scoring_Config'!$D:$D,"Yes")="Yes",VALUE(MID(AP347,FIND(",",AP347)+1,100)),0)))</f>
        <v>0</v>
      </c>
      <c r="AY347" t="s">
        <v>6706</v>
      </c>
      <c r="AZ347" cm="1">
        <f t="array" ref="AZ347">IF(TRUE,"True," &amp; IF(_xlfn.XLOOKUP("Migrate_Insecure",'Scoring_Config'!$A:$A,'Scoring_Config'!$D:$D,"Yes")="Yes",_xlfn.XLOOKUP("Migrate_Insecure",'Scoring_Config'!$A:$A,'Scoring_Config'!$C:$C,10),0),"False,0")</f>
        <v>0</v>
      </c>
    </row>
    <row r="348" spans="1:52">
      <c r="A348" t="s">
        <v>1979</v>
      </c>
      <c r="B348" t="s">
        <v>2321</v>
      </c>
      <c r="C348" t="s">
        <v>3542</v>
      </c>
      <c r="D348" t="s">
        <v>3545</v>
      </c>
      <c r="E348" t="s">
        <v>3563</v>
      </c>
      <c r="F348" t="s">
        <v>3690</v>
      </c>
      <c r="G348" t="s">
        <v>256</v>
      </c>
      <c r="H348" t="s">
        <v>174</v>
      </c>
      <c r="I348" t="s">
        <v>3970</v>
      </c>
      <c r="J348" t="s">
        <v>637</v>
      </c>
      <c r="K348" t="s">
        <v>1781</v>
      </c>
      <c r="L348" t="s">
        <v>1327</v>
      </c>
      <c r="M348" t="s">
        <v>1974</v>
      </c>
      <c r="N348" t="s">
        <v>4315</v>
      </c>
      <c r="O348" t="s">
        <v>4319</v>
      </c>
      <c r="P348" t="s">
        <v>4321</v>
      </c>
      <c r="Q348" t="s">
        <v>4563</v>
      </c>
      <c r="R348" t="s">
        <v>5439</v>
      </c>
      <c r="S348" t="s">
        <v>4324</v>
      </c>
      <c r="T348" t="s">
        <v>5676</v>
      </c>
      <c r="U348" t="s">
        <v>5675</v>
      </c>
      <c r="Y348" cm="1">
        <f t="array" ref="Y348">IF(FALSE,"True," &amp; IF(_xlfn.XLOOKUP("Src_IsAny",'Scoring_Config'!$A:$A,'Scoring_Config'!$D:$D,"Yes")="Yes",_xlfn.XLOOKUP("Src_IsAny",'Scoring_Config'!$A:$A,'Scoring_Config'!$C:$C,10),0),"False,0")</f>
        <v>0</v>
      </c>
      <c r="Z348" cm="1">
        <f t="array" ref="Z348">IF(FALSE,"True," &amp; IF(_xlfn.XLOOKUP("Src_CIDR_Le_16",'Scoring_Config'!$A:$A,'Scoring_Config'!$D:$D,"Yes")="Yes",_xlfn.XLOOKUP("Src_CIDR_Le_16",'Scoring_Config'!$A:$A,'Scoring_Config'!$C:$C,10),0),"False,0")</f>
        <v>0</v>
      </c>
      <c r="AA348" cm="1">
        <f t="array" ref="AA348">IF(FALSE,"True," &amp; IF(_xlfn.XLOOKUP("Src_CIDR_17_22",'Scoring_Config'!$A:$A,'Scoring_Config'!$D:$D,"Yes")="Yes",_xlfn.XLOOKUP("Src_CIDR_17_22",'Scoring_Config'!$A:$A,'Scoring_Config'!$C:$C,5),0),"False,0")</f>
        <v>0</v>
      </c>
      <c r="AB348" cm="1">
        <f t="array" ref="AB348">IF(FALSE,"True," &amp; IF(_xlfn.XLOOKUP("Dst_IsAny",'Scoring_Config'!$A:$A,'Scoring_Config'!$D:$D,"Yes")="Yes",_xlfn.XLOOKUP("Dst_IsAny",'Scoring_Config'!$A:$A,'Scoring_Config'!$C:$C,10),0),"False,0")</f>
        <v>0</v>
      </c>
      <c r="AC348" cm="1">
        <f t="array" ref="AC348">IF(TRUE,"True," &amp; IF(_xlfn.XLOOKUP("Dst_CIDR_Le_16",'Scoring_Config'!$A:$A,'Scoring_Config'!$D:$D,"Yes")="Yes",_xlfn.XLOOKUP("Dst_CIDR_Le_16",'Scoring_Config'!$A:$A,'Scoring_Config'!$C:$C,10),0),"False,0")</f>
        <v>0</v>
      </c>
      <c r="AD348" cm="1">
        <f t="array" ref="AD348">IF(FALSE,"True," &amp; IF(_xlfn.XLOOKUP("Dst_CIDR_17_22",'Scoring_Config'!$A:$A,'Scoring_Config'!$D:$D,"Yes")="Yes",_xlfn.XLOOKUP("Dst_CIDR_17_22",'Scoring_Config'!$A:$A,'Scoring_Config'!$C:$C,5),0),"False,0")</f>
        <v>0</v>
      </c>
      <c r="AE348" cm="1">
        <f t="array" ref="AE348">IF(FALSE,"True," &amp; IF(_xlfn.XLOOKUP("SrcZone_IsAny",'Scoring_Config'!$A:$A,'Scoring_Config'!$D:$D,"Yes")="Yes",_xlfn.XLOOKUP("SrcZone_IsAny",'Scoring_Config'!$A:$A,'Scoring_Config'!$C:$C,10),0),"False,0")</f>
        <v>0</v>
      </c>
      <c r="AF348" cm="1">
        <f t="array" ref="AF348">IF(FALSE,"True," &amp; IF(_xlfn.XLOOKUP("DstZone_IsAny",'Scoring_Config'!$A:$A,'Scoring_Config'!$D:$D,"Yes")="Yes",_xlfn.XLOOKUP("DstZone_IsAny",'Scoring_Config'!$A:$A,'Scoring_Config'!$C:$C,10),0),"False,0")</f>
        <v>0</v>
      </c>
      <c r="AG348" cm="1">
        <f t="array" ref="AG34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48" cm="1">
        <f t="array" ref="AH348">IF(FALSE,"True," &amp; IF(_xlfn.XLOOKUP("App_Any_OR_RangeGt1000",'Scoring_Config'!$A:$A,'Scoring_Config'!$D:$D,"Yes")="Yes",_xlfn.XLOOKUP("App_Any_OR_RangeGt1000",'Scoring_Config'!$A:$A,'Scoring_Config'!$C:$C,10),0),"False,0")</f>
        <v>0</v>
      </c>
      <c r="AI348" cm="1">
        <f t="array" ref="AI348">IF(FALSE,"True," &amp; IF(_xlfn.XLOOKUP("Service_Insecure_Match",'Scoring_Config'!$A:$A,'Scoring_Config'!$D:$D,"Yes")="Yes",_xlfn.XLOOKUP("Service_Insecure_Match",'Scoring_Config'!$A:$A,'Scoring_Config'!$C:$C,5),0),"False,0")</f>
        <v>0</v>
      </c>
      <c r="AJ348" cm="1">
        <f t="array" ref="AJ348">IF(FALSE,"True," &amp; IF(_xlfn.XLOOKUP("Risky_Inbound",'Scoring_Config'!$A:$A,'Scoring_Config'!$D:$D,"Yes")="Yes",_xlfn.XLOOKUP("Risky_Inbound",'Scoring_Config'!$A:$A,'Scoring_Config'!$C:$C,50),0),"False,0")</f>
        <v>0</v>
      </c>
      <c r="AK348" cm="1">
        <f t="array" ref="AK348">IF(FALSE,"True," &amp; IF(_xlfn.XLOOKUP("Risky_Outbound",'Scoring_Config'!$A:$A,'Scoring_Config'!$D:$D,"Yes")="Yes",_xlfn.XLOOKUP("Risky_Outbound",'Scoring_Config'!$A:$A,'Scoring_Config'!$C:$C,25),0),"False,0")</f>
        <v>0</v>
      </c>
      <c r="AL348" t="s">
        <v>6700</v>
      </c>
      <c r="AM348" cm="1">
        <f t="array" ref="AM34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48" t="s">
        <v>6697</v>
      </c>
      <c r="AO348" t="s">
        <v>6697</v>
      </c>
      <c r="AP348" t="s">
        <v>6697</v>
      </c>
      <c r="AQ348" cm="1">
        <f t="array" ref="AQ348">IF(FALSE,"True," &amp; IF(_xlfn.XLOOKUP("Service_IsAny",'Scoring_Config'!$A:$A,'Scoring_Config'!$D:$D,"Yes")="Yes",_xlfn.XLOOKUP("Service_IsAny",'Scoring_Config'!$A:$A,'Scoring_Config'!$C:$C,0),0),"False,0")</f>
        <v>0</v>
      </c>
      <c r="AR348">
        <v>0</v>
      </c>
      <c r="AS348" cm="1">
        <f t="array" ref="AS348">IF(FALSE,"True," &amp; IF(_xlfn.XLOOKUP("Service_RangeGt1000",'Scoring_Config'!$A:$A,'Scoring_Config'!$D:$D,"Yes")="Yes",_xlfn.XLOOKUP("Service_RangeGt1000",'Scoring_Config'!$A:$A,'Scoring_Config'!$C:$C,0),0),"False,0")</f>
        <v>0</v>
      </c>
      <c r="AT348" cm="1">
        <f t="array" ref="AT348">IF(FALSE,"True," &amp; IF(_xlfn.XLOOKUP("App_IsAny",'Scoring_Config'!$A:$A,'Scoring_Config'!$D:$D,"Yes")="Yes",_xlfn.XLOOKUP("App_IsAny",'Scoring_Config'!$A:$A,'Scoring_Config'!$C:$C,0),0),"False,0")</f>
        <v>0</v>
      </c>
      <c r="AU348">
        <v>5</v>
      </c>
      <c r="AV348" cm="1">
        <f t="array" ref="AV348">IF(FALSE,"True," &amp; IF(_xlfn.XLOOKUP("App_RangeGt1000",'Scoring_Config'!$A:$A,'Scoring_Config'!$D:$D,"Yes")="Yes",_xlfn.XLOOKUP("App_RangeGt1000",'Scoring_Config'!$A:$A,'Scoring_Config'!$C:$C,0),0),"False,0")</f>
        <v>0</v>
      </c>
      <c r="AW348" cm="1">
        <f t="array" ref="AW348">IF(FALSE,"True," &amp; IF(_xlfn.XLOOKUP("Action_IsDenyOrDrop",'Scoring_Config'!$A:$A,'Scoring_Config'!$D:$D,"Yes")="Yes",_xlfn.XLOOKUP("Action_IsDenyOrDrop",'Scoring_Config'!$A:$A,'Scoring_Config'!$C:$C,0),0),"False,0")</f>
        <v>0</v>
      </c>
      <c r="AX348" cm="1">
        <f t="array" ref="AX348">IF(LEFT(AW348,4)="True",0,(IF(LEFT(Y348,4)="True",IF(_xlfn.XLOOKUP("Src_IsAny",'Scoring_Config'!$A:$A,'Scoring_Config'!$D:$D,"Yes")="Yes",_xlfn.XLOOKUP("Src_IsAny",'Scoring_Config'!$A:$A,'Scoring_Config'!$C:$C,10),0),0)+IF(LEFT(Z348,4)="True",IF(_xlfn.XLOOKUP("Src_CIDR_Le_16",'Scoring_Config'!$A:$A,'Scoring_Config'!$D:$D,"Yes")="Yes",_xlfn.XLOOKUP("Src_CIDR_Le_16",'Scoring_Config'!$A:$A,'Scoring_Config'!$C:$C,10),0),0)+IF(LEFT(AA348,4)="True",IF(_xlfn.XLOOKUP("Src_CIDR_17_22",'Scoring_Config'!$A:$A,'Scoring_Config'!$D:$D,"Yes")="Yes",_xlfn.XLOOKUP("Src_CIDR_17_22",'Scoring_Config'!$A:$A,'Scoring_Config'!$C:$C,5),0),0)+IF(LEFT(AB348,4)="True",IF(_xlfn.XLOOKUP("Dst_IsAny",'Scoring_Config'!$A:$A,'Scoring_Config'!$D:$D,"Yes")="Yes",_xlfn.XLOOKUP("Dst_IsAny",'Scoring_Config'!$A:$A,'Scoring_Config'!$C:$C,10),0),0)+IF(LEFT(AC348,4)="True",IF(_xlfn.XLOOKUP("Dst_CIDR_Le_16",'Scoring_Config'!$A:$A,'Scoring_Config'!$D:$D,"Yes")="Yes",_xlfn.XLOOKUP("Dst_CIDR_Le_16",'Scoring_Config'!$A:$A,'Scoring_Config'!$C:$C,10),0),0)+IF(LEFT(AD348,4)="True",IF(_xlfn.XLOOKUP("Dst_CIDR_17_22",'Scoring_Config'!$A:$A,'Scoring_Config'!$D:$D,"Yes")="Yes",_xlfn.XLOOKUP("Dst_CIDR_17_22",'Scoring_Config'!$A:$A,'Scoring_Config'!$C:$C,5),0),0)+IF(LEFT(AE348,4)="True",IF(_xlfn.XLOOKUP("SrcZone_IsAny",'Scoring_Config'!$A:$A,'Scoring_Config'!$D:$D,"Yes")="Yes",_xlfn.XLOOKUP("SrcZone_IsAny",'Scoring_Config'!$A:$A,'Scoring_Config'!$C:$C,10),0),0)+IF(LEFT(AF348,4)="True",IF(_xlfn.XLOOKUP("DstZone_IsAny",'Scoring_Config'!$A:$A,'Scoring_Config'!$D:$D,"Yes")="Yes",_xlfn.XLOOKUP("DstZone_IsAny",'Scoring_Config'!$A:$A,'Scoring_Config'!$C:$C,10),0),0)+IF(LEFT(AG348,4)="True",IF(_xlfn.XLOOKUP("Service_Any_OR_RangeGt1000",'Scoring_Config'!$A:$A,'Scoring_Config'!$D:$D,"Yes")="Yes",_xlfn.XLOOKUP("Service_Any_OR_RangeGt1000",'Scoring_Config'!$A:$A,'Scoring_Config'!$C:$C,10),0),0)+IF(LEFT(AH348,4)="True",IF(_xlfn.XLOOKUP("App_Any_OR_RangeGt1000",'Scoring_Config'!$A:$A,'Scoring_Config'!$D:$D,"Yes")="Yes",_xlfn.XLOOKUP("App_Any_OR_RangeGt1000",'Scoring_Config'!$A:$A,'Scoring_Config'!$C:$C,10),0),0)+IF(LEFT(AI348,4)="True",IF(_xlfn.XLOOKUP("Service_Insecure_Match",'Scoring_Config'!$A:$A,'Scoring_Config'!$D:$D,"Yes")="Yes",_xlfn.XLOOKUP("Service_Insecure_Match",'Scoring_Config'!$A:$A,'Scoring_Config'!$C:$C,5),0),0)+IF(LEFT(AJ348,4)="True",IF(_xlfn.XLOOKUP("Risky_Inbound",'Scoring_Config'!$A:$A,'Scoring_Config'!$D:$D,"Yes")="Yes",_xlfn.XLOOKUP("Risky_Inbound",'Scoring_Config'!$A:$A,'Scoring_Config'!$C:$C,50),0),0)+IF(LEFT(AK348,4)="True",IF(_xlfn.XLOOKUP("Risky_Outbound",'Scoring_Config'!$A:$A,'Scoring_Config'!$D:$D,"Yes")="Yes",_xlfn.XLOOKUP("Risky_Outbound",'Scoring_Config'!$A:$A,'Scoring_Config'!$C:$C,25),0),0)+IF(LEFT(AZ348,4)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348,FIND(",",AL348)+1,100)),0)+IF(LEFT(AM348,4)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348,FIND(",",AN348)+1,100)),0)+IF(_xlfn.XLOOKUP("Profile_Scoring",'Scoring_Config'!$A:$A,'Scoring_Config'!$D:$D,"Yes")="Yes",VALUE(MID(AO348,FIND(",",AO348)+1,100)),0)+IF(_xlfn.XLOOKUP("Options_Scoring",'Scoring_Config'!$A:$A,'Scoring_Config'!$D:$D,"Yes")="Yes",VALUE(MID(AP348,FIND(",",AP348)+1,100)),0)))</f>
        <v>0</v>
      </c>
      <c r="AZ348" cm="1">
        <f t="array" ref="AZ348">IF(FALSE,"True," &amp; IF(_xlfn.XLOOKUP("Migrate_Insecure",'Scoring_Config'!$A:$A,'Scoring_Config'!$D:$D,"Yes")="Yes",_xlfn.XLOOKUP("Migrate_Insecure",'Scoring_Config'!$A:$A,'Scoring_Config'!$C:$C,10),0),"False,0")</f>
        <v>0</v>
      </c>
    </row>
    <row r="349" spans="1:52">
      <c r="A349" t="s">
        <v>1979</v>
      </c>
      <c r="B349" t="s">
        <v>2322</v>
      </c>
      <c r="C349" t="s">
        <v>3542</v>
      </c>
      <c r="D349" t="s">
        <v>3545</v>
      </c>
      <c r="E349" t="s">
        <v>3563</v>
      </c>
      <c r="F349" t="s">
        <v>3690</v>
      </c>
      <c r="G349" t="s">
        <v>256</v>
      </c>
      <c r="H349" t="s">
        <v>174</v>
      </c>
      <c r="I349" t="s">
        <v>4054</v>
      </c>
      <c r="J349" t="s">
        <v>637</v>
      </c>
      <c r="K349" t="s">
        <v>174</v>
      </c>
      <c r="L349" t="s">
        <v>1402</v>
      </c>
      <c r="M349" t="s">
        <v>1974</v>
      </c>
      <c r="N349" t="s">
        <v>4315</v>
      </c>
      <c r="O349" t="s">
        <v>4319</v>
      </c>
      <c r="P349" t="s">
        <v>4323</v>
      </c>
      <c r="Q349" t="s">
        <v>4563</v>
      </c>
      <c r="R349" t="s">
        <v>5439</v>
      </c>
      <c r="S349" t="s">
        <v>4324</v>
      </c>
      <c r="T349" t="s">
        <v>5676</v>
      </c>
      <c r="U349" t="s">
        <v>5675</v>
      </c>
      <c r="Y349" cm="1">
        <f t="array" ref="Y349">IF(FALSE,"True," &amp; IF(_xlfn.XLOOKUP("Src_IsAny",'Scoring_Config'!$A:$A,'Scoring_Config'!$D:$D,"Yes")="Yes",_xlfn.XLOOKUP("Src_IsAny",'Scoring_Config'!$A:$A,'Scoring_Config'!$C:$C,10),0),"False,0")</f>
        <v>0</v>
      </c>
      <c r="Z349" cm="1">
        <f t="array" ref="Z349">IF(FALSE,"True," &amp; IF(_xlfn.XLOOKUP("Src_CIDR_Le_16",'Scoring_Config'!$A:$A,'Scoring_Config'!$D:$D,"Yes")="Yes",_xlfn.XLOOKUP("Src_CIDR_Le_16",'Scoring_Config'!$A:$A,'Scoring_Config'!$C:$C,10),0),"False,0")</f>
        <v>0</v>
      </c>
      <c r="AA349" cm="1">
        <f t="array" ref="AA349">IF(FALSE,"True," &amp; IF(_xlfn.XLOOKUP("Src_CIDR_17_22",'Scoring_Config'!$A:$A,'Scoring_Config'!$D:$D,"Yes")="Yes",_xlfn.XLOOKUP("Src_CIDR_17_22",'Scoring_Config'!$A:$A,'Scoring_Config'!$C:$C,5),0),"False,0")</f>
        <v>0</v>
      </c>
      <c r="AB349" cm="1">
        <f t="array" ref="AB349">IF(FALSE,"True," &amp; IF(_xlfn.XLOOKUP("Dst_IsAny",'Scoring_Config'!$A:$A,'Scoring_Config'!$D:$D,"Yes")="Yes",_xlfn.XLOOKUP("Dst_IsAny",'Scoring_Config'!$A:$A,'Scoring_Config'!$C:$C,10),0),"False,0")</f>
        <v>0</v>
      </c>
      <c r="AC349" cm="1">
        <f t="array" ref="AC349">IF(TRUE,"True," &amp; IF(_xlfn.XLOOKUP("Dst_CIDR_Le_16",'Scoring_Config'!$A:$A,'Scoring_Config'!$D:$D,"Yes")="Yes",_xlfn.XLOOKUP("Dst_CIDR_Le_16",'Scoring_Config'!$A:$A,'Scoring_Config'!$C:$C,10),0),"False,0")</f>
        <v>0</v>
      </c>
      <c r="AD349" cm="1">
        <f t="array" ref="AD349">IF(FALSE,"True," &amp; IF(_xlfn.XLOOKUP("Dst_CIDR_17_22",'Scoring_Config'!$A:$A,'Scoring_Config'!$D:$D,"Yes")="Yes",_xlfn.XLOOKUP("Dst_CIDR_17_22",'Scoring_Config'!$A:$A,'Scoring_Config'!$C:$C,5),0),"False,0")</f>
        <v>0</v>
      </c>
      <c r="AE349" cm="1">
        <f t="array" ref="AE349">IF(FALSE,"True," &amp; IF(_xlfn.XLOOKUP("SrcZone_IsAny",'Scoring_Config'!$A:$A,'Scoring_Config'!$D:$D,"Yes")="Yes",_xlfn.XLOOKUP("SrcZone_IsAny",'Scoring_Config'!$A:$A,'Scoring_Config'!$C:$C,10),0),"False,0")</f>
        <v>0</v>
      </c>
      <c r="AF349" cm="1">
        <f t="array" ref="AF349">IF(FALSE,"True," &amp; IF(_xlfn.XLOOKUP("DstZone_IsAny",'Scoring_Config'!$A:$A,'Scoring_Config'!$D:$D,"Yes")="Yes",_xlfn.XLOOKUP("DstZone_IsAny",'Scoring_Config'!$A:$A,'Scoring_Config'!$C:$C,10),0),"False,0")</f>
        <v>0</v>
      </c>
      <c r="AG349" cm="1">
        <f t="array" ref="AG34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49" cm="1">
        <f t="array" ref="AH349">IF(TRUE,"True," &amp; IF(_xlfn.XLOOKUP("App_Any_OR_RangeGt1000",'Scoring_Config'!$A:$A,'Scoring_Config'!$D:$D,"Yes")="Yes",_xlfn.XLOOKUP("App_Any_OR_RangeGt1000",'Scoring_Config'!$A:$A,'Scoring_Config'!$C:$C,10),0),"False,0")</f>
        <v>0</v>
      </c>
      <c r="AI349" cm="1">
        <f t="array" ref="AI349">IF(TRUE,"True," &amp; IF(_xlfn.XLOOKUP("Service_Insecure_Match",'Scoring_Config'!$A:$A,'Scoring_Config'!$D:$D,"Yes")="Yes",_xlfn.XLOOKUP("Service_Insecure_Match",'Scoring_Config'!$A:$A,'Scoring_Config'!$C:$C,5),0),"False,0")</f>
        <v>0</v>
      </c>
      <c r="AJ349" cm="1">
        <f t="array" ref="AJ349">IF(FALSE,"True," &amp; IF(_xlfn.XLOOKUP("Risky_Inbound",'Scoring_Config'!$A:$A,'Scoring_Config'!$D:$D,"Yes")="Yes",_xlfn.XLOOKUP("Risky_Inbound",'Scoring_Config'!$A:$A,'Scoring_Config'!$C:$C,50),0),"False,0")</f>
        <v>0</v>
      </c>
      <c r="AK349" cm="1">
        <f t="array" ref="AK349">IF(FALSE,"True," &amp; IF(_xlfn.XLOOKUP("Risky_Outbound",'Scoring_Config'!$A:$A,'Scoring_Config'!$D:$D,"Yes")="Yes",_xlfn.XLOOKUP("Risky_Outbound",'Scoring_Config'!$A:$A,'Scoring_Config'!$C:$C,25),0),"False,0")</f>
        <v>0</v>
      </c>
      <c r="AL349" t="s">
        <v>6699</v>
      </c>
      <c r="AM349" cm="1">
        <f t="array" ref="AM34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49" t="s">
        <v>6697</v>
      </c>
      <c r="AO349" t="s">
        <v>6697</v>
      </c>
      <c r="AP349" t="s">
        <v>6697</v>
      </c>
      <c r="AQ349" cm="1">
        <f t="array" ref="AQ349">IF(FALSE,"True," &amp; IF(_xlfn.XLOOKUP("Service_IsAny",'Scoring_Config'!$A:$A,'Scoring_Config'!$D:$D,"Yes")="Yes",_xlfn.XLOOKUP("Service_IsAny",'Scoring_Config'!$A:$A,'Scoring_Config'!$C:$C,0),0),"False,0")</f>
        <v>0</v>
      </c>
      <c r="AR349">
        <v>20</v>
      </c>
      <c r="AS349" cm="1">
        <f t="array" ref="AS349">IF(FALSE,"True," &amp; IF(_xlfn.XLOOKUP("Service_RangeGt1000",'Scoring_Config'!$A:$A,'Scoring_Config'!$D:$D,"Yes")="Yes",_xlfn.XLOOKUP("Service_RangeGt1000",'Scoring_Config'!$A:$A,'Scoring_Config'!$C:$C,0),0),"False,0")</f>
        <v>0</v>
      </c>
      <c r="AT349" cm="1">
        <f t="array" ref="AT349">IF(TRUE,"True," &amp; IF(_xlfn.XLOOKUP("App_IsAny",'Scoring_Config'!$A:$A,'Scoring_Config'!$D:$D,"Yes")="Yes",_xlfn.XLOOKUP("App_IsAny",'Scoring_Config'!$A:$A,'Scoring_Config'!$C:$C,0),0),"False,0")</f>
        <v>0</v>
      </c>
      <c r="AU349">
        <v>65535</v>
      </c>
      <c r="AV349" cm="1">
        <f t="array" ref="AV349">IF(TRUE,"True," &amp; IF(_xlfn.XLOOKUP("App_RangeGt1000",'Scoring_Config'!$A:$A,'Scoring_Config'!$D:$D,"Yes")="Yes",_xlfn.XLOOKUP("App_RangeGt1000",'Scoring_Config'!$A:$A,'Scoring_Config'!$C:$C,0),0),"False,0")</f>
        <v>0</v>
      </c>
      <c r="AW349" cm="1">
        <f t="array" ref="AW349">IF(FALSE,"True," &amp; IF(_xlfn.XLOOKUP("Action_IsDenyOrDrop",'Scoring_Config'!$A:$A,'Scoring_Config'!$D:$D,"Yes")="Yes",_xlfn.XLOOKUP("Action_IsDenyOrDrop",'Scoring_Config'!$A:$A,'Scoring_Config'!$C:$C,0),0),"False,0")</f>
        <v>0</v>
      </c>
      <c r="AX349" cm="1">
        <f t="array" ref="AX349">IF(LEFT(AW349,4)="True",0,(IF(LEFT(Y349,4)="True",IF(_xlfn.XLOOKUP("Src_IsAny",'Scoring_Config'!$A:$A,'Scoring_Config'!$D:$D,"Yes")="Yes",_xlfn.XLOOKUP("Src_IsAny",'Scoring_Config'!$A:$A,'Scoring_Config'!$C:$C,10),0),0)+IF(LEFT(Z349,4)="True",IF(_xlfn.XLOOKUP("Src_CIDR_Le_16",'Scoring_Config'!$A:$A,'Scoring_Config'!$D:$D,"Yes")="Yes",_xlfn.XLOOKUP("Src_CIDR_Le_16",'Scoring_Config'!$A:$A,'Scoring_Config'!$C:$C,10),0),0)+IF(LEFT(AA349,4)="True",IF(_xlfn.XLOOKUP("Src_CIDR_17_22",'Scoring_Config'!$A:$A,'Scoring_Config'!$D:$D,"Yes")="Yes",_xlfn.XLOOKUP("Src_CIDR_17_22",'Scoring_Config'!$A:$A,'Scoring_Config'!$C:$C,5),0),0)+IF(LEFT(AB349,4)="True",IF(_xlfn.XLOOKUP("Dst_IsAny",'Scoring_Config'!$A:$A,'Scoring_Config'!$D:$D,"Yes")="Yes",_xlfn.XLOOKUP("Dst_IsAny",'Scoring_Config'!$A:$A,'Scoring_Config'!$C:$C,10),0),0)+IF(LEFT(AC349,4)="True",IF(_xlfn.XLOOKUP("Dst_CIDR_Le_16",'Scoring_Config'!$A:$A,'Scoring_Config'!$D:$D,"Yes")="Yes",_xlfn.XLOOKUP("Dst_CIDR_Le_16",'Scoring_Config'!$A:$A,'Scoring_Config'!$C:$C,10),0),0)+IF(LEFT(AD349,4)="True",IF(_xlfn.XLOOKUP("Dst_CIDR_17_22",'Scoring_Config'!$A:$A,'Scoring_Config'!$D:$D,"Yes")="Yes",_xlfn.XLOOKUP("Dst_CIDR_17_22",'Scoring_Config'!$A:$A,'Scoring_Config'!$C:$C,5),0),0)+IF(LEFT(AE349,4)="True",IF(_xlfn.XLOOKUP("SrcZone_IsAny",'Scoring_Config'!$A:$A,'Scoring_Config'!$D:$D,"Yes")="Yes",_xlfn.XLOOKUP("SrcZone_IsAny",'Scoring_Config'!$A:$A,'Scoring_Config'!$C:$C,10),0),0)+IF(LEFT(AF349,4)="True",IF(_xlfn.XLOOKUP("DstZone_IsAny",'Scoring_Config'!$A:$A,'Scoring_Config'!$D:$D,"Yes")="Yes",_xlfn.XLOOKUP("DstZone_IsAny",'Scoring_Config'!$A:$A,'Scoring_Config'!$C:$C,10),0),0)+IF(LEFT(AG349,4)="True",IF(_xlfn.XLOOKUP("Service_Any_OR_RangeGt1000",'Scoring_Config'!$A:$A,'Scoring_Config'!$D:$D,"Yes")="Yes",_xlfn.XLOOKUP("Service_Any_OR_RangeGt1000",'Scoring_Config'!$A:$A,'Scoring_Config'!$C:$C,10),0),0)+IF(LEFT(AH349,4)="True",IF(_xlfn.XLOOKUP("App_Any_OR_RangeGt1000",'Scoring_Config'!$A:$A,'Scoring_Config'!$D:$D,"Yes")="Yes",_xlfn.XLOOKUP("App_Any_OR_RangeGt1000",'Scoring_Config'!$A:$A,'Scoring_Config'!$C:$C,10),0),0)+IF(LEFT(AI349,4)="True",IF(_xlfn.XLOOKUP("Service_Insecure_Match",'Scoring_Config'!$A:$A,'Scoring_Config'!$D:$D,"Yes")="Yes",_xlfn.XLOOKUP("Service_Insecure_Match",'Scoring_Config'!$A:$A,'Scoring_Config'!$C:$C,5),0),0)+IF(LEFT(AJ349,4)="True",IF(_xlfn.XLOOKUP("Risky_Inbound",'Scoring_Config'!$A:$A,'Scoring_Config'!$D:$D,"Yes")="Yes",_xlfn.XLOOKUP("Risky_Inbound",'Scoring_Config'!$A:$A,'Scoring_Config'!$C:$C,50),0),0)+IF(LEFT(AK349,4)="True",IF(_xlfn.XLOOKUP("Risky_Outbound",'Scoring_Config'!$A:$A,'Scoring_Config'!$D:$D,"Yes")="Yes",_xlfn.XLOOKUP("Risky_Outbound",'Scoring_Config'!$A:$A,'Scoring_Config'!$C:$C,25),0),0)+IF(LEFT(AZ349,4)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349,FIND(",",AL349)+1,100)),0)+IF(LEFT(AM349,4)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349,FIND(",",AN349)+1,100)),0)+IF(_xlfn.XLOOKUP("Profile_Scoring",'Scoring_Config'!$A:$A,'Scoring_Config'!$D:$D,"Yes")="Yes",VALUE(MID(AO349,FIND(",",AO349)+1,100)),0)+IF(_xlfn.XLOOKUP("Options_Scoring",'Scoring_Config'!$A:$A,'Scoring_Config'!$D:$D,"Yes")="Yes",VALUE(MID(AP349,FIND(",",AP349)+1,100)),0)))</f>
        <v>0</v>
      </c>
      <c r="AY349" t="s">
        <v>6706</v>
      </c>
      <c r="AZ349" cm="1">
        <f t="array" ref="AZ349">IF(TRUE,"True," &amp; IF(_xlfn.XLOOKUP("Migrate_Insecure",'Scoring_Config'!$A:$A,'Scoring_Config'!$D:$D,"Yes")="Yes",_xlfn.XLOOKUP("Migrate_Insecure",'Scoring_Config'!$A:$A,'Scoring_Config'!$C:$C,10),0),"False,0")</f>
        <v>0</v>
      </c>
    </row>
    <row r="350" spans="1:52">
      <c r="A350" t="s">
        <v>1979</v>
      </c>
      <c r="B350" t="s">
        <v>2323</v>
      </c>
      <c r="C350" t="s">
        <v>3542</v>
      </c>
      <c r="D350" t="s">
        <v>3545</v>
      </c>
      <c r="E350" t="s">
        <v>3563</v>
      </c>
      <c r="F350" t="s">
        <v>3690</v>
      </c>
      <c r="G350" t="s">
        <v>257</v>
      </c>
      <c r="H350" t="s">
        <v>174</v>
      </c>
      <c r="I350" t="s">
        <v>3576</v>
      </c>
      <c r="J350" t="s">
        <v>943</v>
      </c>
      <c r="K350" t="s">
        <v>1781</v>
      </c>
      <c r="L350" t="s">
        <v>1327</v>
      </c>
      <c r="M350" t="s">
        <v>1974</v>
      </c>
      <c r="N350" t="s">
        <v>4315</v>
      </c>
      <c r="O350" t="s">
        <v>4319</v>
      </c>
      <c r="P350" t="s">
        <v>4321</v>
      </c>
      <c r="Q350" t="s">
        <v>4564</v>
      </c>
      <c r="R350" t="s">
        <v>5466</v>
      </c>
      <c r="S350" t="s">
        <v>5439</v>
      </c>
      <c r="T350" t="s">
        <v>5677</v>
      </c>
      <c r="U350" t="s">
        <v>6141</v>
      </c>
      <c r="Y350" cm="1">
        <f t="array" ref="Y350">IF(FALSE,"True," &amp; IF(_xlfn.XLOOKUP("Src_IsAny",'Scoring_Config'!$A:$A,'Scoring_Config'!$D:$D,"Yes")="Yes",_xlfn.XLOOKUP("Src_IsAny",'Scoring_Config'!$A:$A,'Scoring_Config'!$C:$C,10),0),"False,0")</f>
        <v>0</v>
      </c>
      <c r="Z350" cm="1">
        <f t="array" ref="Z350">IF(FALSE,"True," &amp; IF(_xlfn.XLOOKUP("Src_CIDR_Le_16",'Scoring_Config'!$A:$A,'Scoring_Config'!$D:$D,"Yes")="Yes",_xlfn.XLOOKUP("Src_CIDR_Le_16",'Scoring_Config'!$A:$A,'Scoring_Config'!$C:$C,10),0),"False,0")</f>
        <v>0</v>
      </c>
      <c r="AA350" cm="1">
        <f t="array" ref="AA350">IF(FALSE,"True," &amp; IF(_xlfn.XLOOKUP("Src_CIDR_17_22",'Scoring_Config'!$A:$A,'Scoring_Config'!$D:$D,"Yes")="Yes",_xlfn.XLOOKUP("Src_CIDR_17_22",'Scoring_Config'!$A:$A,'Scoring_Config'!$C:$C,5),0),"False,0")</f>
        <v>0</v>
      </c>
      <c r="AB350" cm="1">
        <f t="array" ref="AB350">IF(FALSE,"True," &amp; IF(_xlfn.XLOOKUP("Dst_IsAny",'Scoring_Config'!$A:$A,'Scoring_Config'!$D:$D,"Yes")="Yes",_xlfn.XLOOKUP("Dst_IsAny",'Scoring_Config'!$A:$A,'Scoring_Config'!$C:$C,10),0),"False,0")</f>
        <v>0</v>
      </c>
      <c r="AC350" cm="1">
        <f t="array" ref="AC350">IF(TRUE,"True," &amp; IF(_xlfn.XLOOKUP("Dst_CIDR_Le_16",'Scoring_Config'!$A:$A,'Scoring_Config'!$D:$D,"Yes")="Yes",_xlfn.XLOOKUP("Dst_CIDR_Le_16",'Scoring_Config'!$A:$A,'Scoring_Config'!$C:$C,10),0),"False,0")</f>
        <v>0</v>
      </c>
      <c r="AD350" cm="1">
        <f t="array" ref="AD350">IF(FALSE,"True," &amp; IF(_xlfn.XLOOKUP("Dst_CIDR_17_22",'Scoring_Config'!$A:$A,'Scoring_Config'!$D:$D,"Yes")="Yes",_xlfn.XLOOKUP("Dst_CIDR_17_22",'Scoring_Config'!$A:$A,'Scoring_Config'!$C:$C,5),0),"False,0")</f>
        <v>0</v>
      </c>
      <c r="AE350" cm="1">
        <f t="array" ref="AE350">IF(FALSE,"True," &amp; IF(_xlfn.XLOOKUP("SrcZone_IsAny",'Scoring_Config'!$A:$A,'Scoring_Config'!$D:$D,"Yes")="Yes",_xlfn.XLOOKUP("SrcZone_IsAny",'Scoring_Config'!$A:$A,'Scoring_Config'!$C:$C,10),0),"False,0")</f>
        <v>0</v>
      </c>
      <c r="AF350" cm="1">
        <f t="array" ref="AF350">IF(FALSE,"True," &amp; IF(_xlfn.XLOOKUP("DstZone_IsAny",'Scoring_Config'!$A:$A,'Scoring_Config'!$D:$D,"Yes")="Yes",_xlfn.XLOOKUP("DstZone_IsAny",'Scoring_Config'!$A:$A,'Scoring_Config'!$C:$C,10),0),"False,0")</f>
        <v>0</v>
      </c>
      <c r="AG350" cm="1">
        <f t="array" ref="AG35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50" cm="1">
        <f t="array" ref="AH350">IF(FALSE,"True," &amp; IF(_xlfn.XLOOKUP("App_Any_OR_RangeGt1000",'Scoring_Config'!$A:$A,'Scoring_Config'!$D:$D,"Yes")="Yes",_xlfn.XLOOKUP("App_Any_OR_RangeGt1000",'Scoring_Config'!$A:$A,'Scoring_Config'!$C:$C,10),0),"False,0")</f>
        <v>0</v>
      </c>
      <c r="AI350" cm="1">
        <f t="array" ref="AI350">IF(FALSE,"True," &amp; IF(_xlfn.XLOOKUP("Service_Insecure_Match",'Scoring_Config'!$A:$A,'Scoring_Config'!$D:$D,"Yes")="Yes",_xlfn.XLOOKUP("Service_Insecure_Match",'Scoring_Config'!$A:$A,'Scoring_Config'!$C:$C,5),0),"False,0")</f>
        <v>0</v>
      </c>
      <c r="AJ350" cm="1">
        <f t="array" ref="AJ350">IF(FALSE,"True," &amp; IF(_xlfn.XLOOKUP("Risky_Inbound",'Scoring_Config'!$A:$A,'Scoring_Config'!$D:$D,"Yes")="Yes",_xlfn.XLOOKUP("Risky_Inbound",'Scoring_Config'!$A:$A,'Scoring_Config'!$C:$C,50),0),"False,0")</f>
        <v>0</v>
      </c>
      <c r="AK350" cm="1">
        <f t="array" ref="AK350">IF(FALSE,"True," &amp; IF(_xlfn.XLOOKUP("Risky_Outbound",'Scoring_Config'!$A:$A,'Scoring_Config'!$D:$D,"Yes")="Yes",_xlfn.XLOOKUP("Risky_Outbound",'Scoring_Config'!$A:$A,'Scoring_Config'!$C:$C,25),0),"False,0")</f>
        <v>0</v>
      </c>
      <c r="AL350" t="s">
        <v>6700</v>
      </c>
      <c r="AM350" cm="1">
        <f t="array" ref="AM35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50" t="s">
        <v>6697</v>
      </c>
      <c r="AO350" t="s">
        <v>6697</v>
      </c>
      <c r="AP350" t="s">
        <v>6697</v>
      </c>
      <c r="AQ350" cm="1">
        <f t="array" ref="AQ350">IF(FALSE,"True," &amp; IF(_xlfn.XLOOKUP("Service_IsAny",'Scoring_Config'!$A:$A,'Scoring_Config'!$D:$D,"Yes")="Yes",_xlfn.XLOOKUP("Service_IsAny",'Scoring_Config'!$A:$A,'Scoring_Config'!$C:$C,0),0),"False,0")</f>
        <v>0</v>
      </c>
      <c r="AR350">
        <v>0</v>
      </c>
      <c r="AS350" cm="1">
        <f t="array" ref="AS350">IF(FALSE,"True," &amp; IF(_xlfn.XLOOKUP("Service_RangeGt1000",'Scoring_Config'!$A:$A,'Scoring_Config'!$D:$D,"Yes")="Yes",_xlfn.XLOOKUP("Service_RangeGt1000",'Scoring_Config'!$A:$A,'Scoring_Config'!$C:$C,0),0),"False,0")</f>
        <v>0</v>
      </c>
      <c r="AT350" cm="1">
        <f t="array" ref="AT350">IF(FALSE,"True," &amp; IF(_xlfn.XLOOKUP("App_IsAny",'Scoring_Config'!$A:$A,'Scoring_Config'!$D:$D,"Yes")="Yes",_xlfn.XLOOKUP("App_IsAny",'Scoring_Config'!$A:$A,'Scoring_Config'!$C:$C,0),0),"False,0")</f>
        <v>0</v>
      </c>
      <c r="AU350">
        <v>5</v>
      </c>
      <c r="AV350" cm="1">
        <f t="array" ref="AV350">IF(FALSE,"True," &amp; IF(_xlfn.XLOOKUP("App_RangeGt1000",'Scoring_Config'!$A:$A,'Scoring_Config'!$D:$D,"Yes")="Yes",_xlfn.XLOOKUP("App_RangeGt1000",'Scoring_Config'!$A:$A,'Scoring_Config'!$C:$C,0),0),"False,0")</f>
        <v>0</v>
      </c>
      <c r="AW350" cm="1">
        <f t="array" ref="AW350">IF(FALSE,"True," &amp; IF(_xlfn.XLOOKUP("Action_IsDenyOrDrop",'Scoring_Config'!$A:$A,'Scoring_Config'!$D:$D,"Yes")="Yes",_xlfn.XLOOKUP("Action_IsDenyOrDrop",'Scoring_Config'!$A:$A,'Scoring_Config'!$C:$C,0),0),"False,0")</f>
        <v>0</v>
      </c>
      <c r="AX350" cm="1">
        <f t="array" ref="AX350">IF(LEFT(AW350,4)="True",0,(IF(LEFT(Y350,4)="True",IF(_xlfn.XLOOKUP("Src_IsAny",'Scoring_Config'!$A:$A,'Scoring_Config'!$D:$D,"Yes")="Yes",_xlfn.XLOOKUP("Src_IsAny",'Scoring_Config'!$A:$A,'Scoring_Config'!$C:$C,10),0),0)+IF(LEFT(Z350,4)="True",IF(_xlfn.XLOOKUP("Src_CIDR_Le_16",'Scoring_Config'!$A:$A,'Scoring_Config'!$D:$D,"Yes")="Yes",_xlfn.XLOOKUP("Src_CIDR_Le_16",'Scoring_Config'!$A:$A,'Scoring_Config'!$C:$C,10),0),0)+IF(LEFT(AA350,4)="True",IF(_xlfn.XLOOKUP("Src_CIDR_17_22",'Scoring_Config'!$A:$A,'Scoring_Config'!$D:$D,"Yes")="Yes",_xlfn.XLOOKUP("Src_CIDR_17_22",'Scoring_Config'!$A:$A,'Scoring_Config'!$C:$C,5),0),0)+IF(LEFT(AB350,4)="True",IF(_xlfn.XLOOKUP("Dst_IsAny",'Scoring_Config'!$A:$A,'Scoring_Config'!$D:$D,"Yes")="Yes",_xlfn.XLOOKUP("Dst_IsAny",'Scoring_Config'!$A:$A,'Scoring_Config'!$C:$C,10),0),0)+IF(LEFT(AC350,4)="True",IF(_xlfn.XLOOKUP("Dst_CIDR_Le_16",'Scoring_Config'!$A:$A,'Scoring_Config'!$D:$D,"Yes")="Yes",_xlfn.XLOOKUP("Dst_CIDR_Le_16",'Scoring_Config'!$A:$A,'Scoring_Config'!$C:$C,10),0),0)+IF(LEFT(AD350,4)="True",IF(_xlfn.XLOOKUP("Dst_CIDR_17_22",'Scoring_Config'!$A:$A,'Scoring_Config'!$D:$D,"Yes")="Yes",_xlfn.XLOOKUP("Dst_CIDR_17_22",'Scoring_Config'!$A:$A,'Scoring_Config'!$C:$C,5),0),0)+IF(LEFT(AE350,4)="True",IF(_xlfn.XLOOKUP("SrcZone_IsAny",'Scoring_Config'!$A:$A,'Scoring_Config'!$D:$D,"Yes")="Yes",_xlfn.XLOOKUP("SrcZone_IsAny",'Scoring_Config'!$A:$A,'Scoring_Config'!$C:$C,10),0),0)+IF(LEFT(AF350,4)="True",IF(_xlfn.XLOOKUP("DstZone_IsAny",'Scoring_Config'!$A:$A,'Scoring_Config'!$D:$D,"Yes")="Yes",_xlfn.XLOOKUP("DstZone_IsAny",'Scoring_Config'!$A:$A,'Scoring_Config'!$C:$C,10),0),0)+IF(LEFT(AG350,4)="True",IF(_xlfn.XLOOKUP("Service_Any_OR_RangeGt1000",'Scoring_Config'!$A:$A,'Scoring_Config'!$D:$D,"Yes")="Yes",_xlfn.XLOOKUP("Service_Any_OR_RangeGt1000",'Scoring_Config'!$A:$A,'Scoring_Config'!$C:$C,10),0),0)+IF(LEFT(AH350,4)="True",IF(_xlfn.XLOOKUP("App_Any_OR_RangeGt1000",'Scoring_Config'!$A:$A,'Scoring_Config'!$D:$D,"Yes")="Yes",_xlfn.XLOOKUP("App_Any_OR_RangeGt1000",'Scoring_Config'!$A:$A,'Scoring_Config'!$C:$C,10),0),0)+IF(LEFT(AI350,4)="True",IF(_xlfn.XLOOKUP("Service_Insecure_Match",'Scoring_Config'!$A:$A,'Scoring_Config'!$D:$D,"Yes")="Yes",_xlfn.XLOOKUP("Service_Insecure_Match",'Scoring_Config'!$A:$A,'Scoring_Config'!$C:$C,5),0),0)+IF(LEFT(AJ350,4)="True",IF(_xlfn.XLOOKUP("Risky_Inbound",'Scoring_Config'!$A:$A,'Scoring_Config'!$D:$D,"Yes")="Yes",_xlfn.XLOOKUP("Risky_Inbound",'Scoring_Config'!$A:$A,'Scoring_Config'!$C:$C,50),0),0)+IF(LEFT(AK350,4)="True",IF(_xlfn.XLOOKUP("Risky_Outbound",'Scoring_Config'!$A:$A,'Scoring_Config'!$D:$D,"Yes")="Yes",_xlfn.XLOOKUP("Risky_Outbound",'Scoring_Config'!$A:$A,'Scoring_Config'!$C:$C,25),0),0)+IF(LEFT(AZ350,4)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350,FIND(",",AL350)+1,100)),0)+IF(LEFT(AM350,4)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350,FIND(",",AN350)+1,100)),0)+IF(_xlfn.XLOOKUP("Profile_Scoring",'Scoring_Config'!$A:$A,'Scoring_Config'!$D:$D,"Yes")="Yes",VALUE(MID(AO350,FIND(",",AO350)+1,100)),0)+IF(_xlfn.XLOOKUP("Options_Scoring",'Scoring_Config'!$A:$A,'Scoring_Config'!$D:$D,"Yes")="Yes",VALUE(MID(AP350,FIND(",",AP350)+1,100)),0)))</f>
        <v>0</v>
      </c>
      <c r="AZ350" cm="1">
        <f t="array" ref="AZ350">IF(FALSE,"True," &amp; IF(_xlfn.XLOOKUP("Migrate_Insecure",'Scoring_Config'!$A:$A,'Scoring_Config'!$D:$D,"Yes")="Yes",_xlfn.XLOOKUP("Migrate_Insecure",'Scoring_Config'!$A:$A,'Scoring_Config'!$C:$C,10),0),"False,0")</f>
        <v>0</v>
      </c>
    </row>
    <row r="351" spans="1:52">
      <c r="A351" t="s">
        <v>1979</v>
      </c>
      <c r="B351" t="s">
        <v>2324</v>
      </c>
      <c r="C351" t="s">
        <v>3542</v>
      </c>
      <c r="D351" t="s">
        <v>3545</v>
      </c>
      <c r="E351" t="s">
        <v>3563</v>
      </c>
      <c r="F351" t="s">
        <v>3690</v>
      </c>
      <c r="G351" t="s">
        <v>257</v>
      </c>
      <c r="H351" t="s">
        <v>174</v>
      </c>
      <c r="I351" t="s">
        <v>3576</v>
      </c>
      <c r="J351" t="s">
        <v>943</v>
      </c>
      <c r="K351" t="s">
        <v>174</v>
      </c>
      <c r="L351" t="s">
        <v>1403</v>
      </c>
      <c r="M351" t="s">
        <v>1974</v>
      </c>
      <c r="N351" t="s">
        <v>4315</v>
      </c>
      <c r="O351" t="s">
        <v>4319</v>
      </c>
      <c r="P351" t="s">
        <v>4321</v>
      </c>
      <c r="Q351" t="s">
        <v>4564</v>
      </c>
      <c r="R351" t="s">
        <v>5446</v>
      </c>
      <c r="S351" t="s">
        <v>5487</v>
      </c>
      <c r="T351" t="s">
        <v>5677</v>
      </c>
      <c r="U351" t="s">
        <v>6141</v>
      </c>
      <c r="Y351" cm="1">
        <f t="array" ref="Y351">IF(FALSE,"True," &amp; IF(_xlfn.XLOOKUP("Src_IsAny",'Scoring_Config'!$A:$A,'Scoring_Config'!$D:$D,"Yes")="Yes",_xlfn.XLOOKUP("Src_IsAny",'Scoring_Config'!$A:$A,'Scoring_Config'!$C:$C,10),0),"False,0")</f>
        <v>0</v>
      </c>
      <c r="Z351" cm="1">
        <f t="array" ref="Z351">IF(FALSE,"True," &amp; IF(_xlfn.XLOOKUP("Src_CIDR_Le_16",'Scoring_Config'!$A:$A,'Scoring_Config'!$D:$D,"Yes")="Yes",_xlfn.XLOOKUP("Src_CIDR_Le_16",'Scoring_Config'!$A:$A,'Scoring_Config'!$C:$C,10),0),"False,0")</f>
        <v>0</v>
      </c>
      <c r="AA351" cm="1">
        <f t="array" ref="AA351">IF(FALSE,"True," &amp; IF(_xlfn.XLOOKUP("Src_CIDR_17_22",'Scoring_Config'!$A:$A,'Scoring_Config'!$D:$D,"Yes")="Yes",_xlfn.XLOOKUP("Src_CIDR_17_22",'Scoring_Config'!$A:$A,'Scoring_Config'!$C:$C,5),0),"False,0")</f>
        <v>0</v>
      </c>
      <c r="AB351" cm="1">
        <f t="array" ref="AB351">IF(FALSE,"True," &amp; IF(_xlfn.XLOOKUP("Dst_IsAny",'Scoring_Config'!$A:$A,'Scoring_Config'!$D:$D,"Yes")="Yes",_xlfn.XLOOKUP("Dst_IsAny",'Scoring_Config'!$A:$A,'Scoring_Config'!$C:$C,10),0),"False,0")</f>
        <v>0</v>
      </c>
      <c r="AC351" cm="1">
        <f t="array" ref="AC351">IF(TRUE,"True," &amp; IF(_xlfn.XLOOKUP("Dst_CIDR_Le_16",'Scoring_Config'!$A:$A,'Scoring_Config'!$D:$D,"Yes")="Yes",_xlfn.XLOOKUP("Dst_CIDR_Le_16",'Scoring_Config'!$A:$A,'Scoring_Config'!$C:$C,10),0),"False,0")</f>
        <v>0</v>
      </c>
      <c r="AD351" cm="1">
        <f t="array" ref="AD351">IF(FALSE,"True," &amp; IF(_xlfn.XLOOKUP("Dst_CIDR_17_22",'Scoring_Config'!$A:$A,'Scoring_Config'!$D:$D,"Yes")="Yes",_xlfn.XLOOKUP("Dst_CIDR_17_22",'Scoring_Config'!$A:$A,'Scoring_Config'!$C:$C,5),0),"False,0")</f>
        <v>0</v>
      </c>
      <c r="AE351" cm="1">
        <f t="array" ref="AE351">IF(FALSE,"True," &amp; IF(_xlfn.XLOOKUP("SrcZone_IsAny",'Scoring_Config'!$A:$A,'Scoring_Config'!$D:$D,"Yes")="Yes",_xlfn.XLOOKUP("SrcZone_IsAny",'Scoring_Config'!$A:$A,'Scoring_Config'!$C:$C,10),0),"False,0")</f>
        <v>0</v>
      </c>
      <c r="AF351" cm="1">
        <f t="array" ref="AF351">IF(FALSE,"True," &amp; IF(_xlfn.XLOOKUP("DstZone_IsAny",'Scoring_Config'!$A:$A,'Scoring_Config'!$D:$D,"Yes")="Yes",_xlfn.XLOOKUP("DstZone_IsAny",'Scoring_Config'!$A:$A,'Scoring_Config'!$C:$C,10),0),"False,0")</f>
        <v>0</v>
      </c>
      <c r="AG351" cm="1">
        <f t="array" ref="AG35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51" cm="1">
        <f t="array" ref="AH351">IF(TRUE,"True," &amp; IF(_xlfn.XLOOKUP("App_Any_OR_RangeGt1000",'Scoring_Config'!$A:$A,'Scoring_Config'!$D:$D,"Yes")="Yes",_xlfn.XLOOKUP("App_Any_OR_RangeGt1000",'Scoring_Config'!$A:$A,'Scoring_Config'!$C:$C,10),0),"False,0")</f>
        <v>0</v>
      </c>
      <c r="AI351" cm="1">
        <f t="array" ref="AI351">IF(TRUE,"True," &amp; IF(_xlfn.XLOOKUP("Service_Insecure_Match",'Scoring_Config'!$A:$A,'Scoring_Config'!$D:$D,"Yes")="Yes",_xlfn.XLOOKUP("Service_Insecure_Match",'Scoring_Config'!$A:$A,'Scoring_Config'!$C:$C,5),0),"False,0")</f>
        <v>0</v>
      </c>
      <c r="AJ351" cm="1">
        <f t="array" ref="AJ351">IF(FALSE,"True," &amp; IF(_xlfn.XLOOKUP("Risky_Inbound",'Scoring_Config'!$A:$A,'Scoring_Config'!$D:$D,"Yes")="Yes",_xlfn.XLOOKUP("Risky_Inbound",'Scoring_Config'!$A:$A,'Scoring_Config'!$C:$C,50),0),"False,0")</f>
        <v>0</v>
      </c>
      <c r="AK351" cm="1">
        <f t="array" ref="AK351">IF(FALSE,"True," &amp; IF(_xlfn.XLOOKUP("Risky_Outbound",'Scoring_Config'!$A:$A,'Scoring_Config'!$D:$D,"Yes")="Yes",_xlfn.XLOOKUP("Risky_Outbound",'Scoring_Config'!$A:$A,'Scoring_Config'!$C:$C,25),0),"False,0")</f>
        <v>0</v>
      </c>
      <c r="AL351" t="s">
        <v>6700</v>
      </c>
      <c r="AM351" cm="1">
        <f t="array" ref="AM35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51" t="s">
        <v>6697</v>
      </c>
      <c r="AO351" t="s">
        <v>6697</v>
      </c>
      <c r="AP351" t="s">
        <v>6697</v>
      </c>
      <c r="AQ351" cm="1">
        <f t="array" ref="AQ351">IF(FALSE,"True," &amp; IF(_xlfn.XLOOKUP("Service_IsAny",'Scoring_Config'!$A:$A,'Scoring_Config'!$D:$D,"Yes")="Yes",_xlfn.XLOOKUP("Service_IsAny",'Scoring_Config'!$A:$A,'Scoring_Config'!$C:$C,0),0),"False,0")</f>
        <v>0</v>
      </c>
      <c r="AR351">
        <v>21</v>
      </c>
      <c r="AS351" cm="1">
        <f t="array" ref="AS351">IF(FALSE,"True," &amp; IF(_xlfn.XLOOKUP("Service_RangeGt1000",'Scoring_Config'!$A:$A,'Scoring_Config'!$D:$D,"Yes")="Yes",_xlfn.XLOOKUP("Service_RangeGt1000",'Scoring_Config'!$A:$A,'Scoring_Config'!$C:$C,0),0),"False,0")</f>
        <v>0</v>
      </c>
      <c r="AT351" cm="1">
        <f t="array" ref="AT351">IF(TRUE,"True," &amp; IF(_xlfn.XLOOKUP("App_IsAny",'Scoring_Config'!$A:$A,'Scoring_Config'!$D:$D,"Yes")="Yes",_xlfn.XLOOKUP("App_IsAny",'Scoring_Config'!$A:$A,'Scoring_Config'!$C:$C,0),0),"False,0")</f>
        <v>0</v>
      </c>
      <c r="AU351">
        <v>65535</v>
      </c>
      <c r="AV351" cm="1">
        <f t="array" ref="AV351">IF(TRUE,"True," &amp; IF(_xlfn.XLOOKUP("App_RangeGt1000",'Scoring_Config'!$A:$A,'Scoring_Config'!$D:$D,"Yes")="Yes",_xlfn.XLOOKUP("App_RangeGt1000",'Scoring_Config'!$A:$A,'Scoring_Config'!$C:$C,0),0),"False,0")</f>
        <v>0</v>
      </c>
      <c r="AW351" cm="1">
        <f t="array" ref="AW351">IF(FALSE,"True," &amp; IF(_xlfn.XLOOKUP("Action_IsDenyOrDrop",'Scoring_Config'!$A:$A,'Scoring_Config'!$D:$D,"Yes")="Yes",_xlfn.XLOOKUP("Action_IsDenyOrDrop",'Scoring_Config'!$A:$A,'Scoring_Config'!$C:$C,0),0),"False,0")</f>
        <v>0</v>
      </c>
      <c r="AX351" cm="1">
        <f t="array" ref="AX351">IF(LEFT(AW351,4)="True",0,(IF(LEFT(Y351,4)="True",IF(_xlfn.XLOOKUP("Src_IsAny",'Scoring_Config'!$A:$A,'Scoring_Config'!$D:$D,"Yes")="Yes",_xlfn.XLOOKUP("Src_IsAny",'Scoring_Config'!$A:$A,'Scoring_Config'!$C:$C,10),0),0)+IF(LEFT(Z351,4)="True",IF(_xlfn.XLOOKUP("Src_CIDR_Le_16",'Scoring_Config'!$A:$A,'Scoring_Config'!$D:$D,"Yes")="Yes",_xlfn.XLOOKUP("Src_CIDR_Le_16",'Scoring_Config'!$A:$A,'Scoring_Config'!$C:$C,10),0),0)+IF(LEFT(AA351,4)="True",IF(_xlfn.XLOOKUP("Src_CIDR_17_22",'Scoring_Config'!$A:$A,'Scoring_Config'!$D:$D,"Yes")="Yes",_xlfn.XLOOKUP("Src_CIDR_17_22",'Scoring_Config'!$A:$A,'Scoring_Config'!$C:$C,5),0),0)+IF(LEFT(AB351,4)="True",IF(_xlfn.XLOOKUP("Dst_IsAny",'Scoring_Config'!$A:$A,'Scoring_Config'!$D:$D,"Yes")="Yes",_xlfn.XLOOKUP("Dst_IsAny",'Scoring_Config'!$A:$A,'Scoring_Config'!$C:$C,10),0),0)+IF(LEFT(AC351,4)="True",IF(_xlfn.XLOOKUP("Dst_CIDR_Le_16",'Scoring_Config'!$A:$A,'Scoring_Config'!$D:$D,"Yes")="Yes",_xlfn.XLOOKUP("Dst_CIDR_Le_16",'Scoring_Config'!$A:$A,'Scoring_Config'!$C:$C,10),0),0)+IF(LEFT(AD351,4)="True",IF(_xlfn.XLOOKUP("Dst_CIDR_17_22",'Scoring_Config'!$A:$A,'Scoring_Config'!$D:$D,"Yes")="Yes",_xlfn.XLOOKUP("Dst_CIDR_17_22",'Scoring_Config'!$A:$A,'Scoring_Config'!$C:$C,5),0),0)+IF(LEFT(AE351,4)="True",IF(_xlfn.XLOOKUP("SrcZone_IsAny",'Scoring_Config'!$A:$A,'Scoring_Config'!$D:$D,"Yes")="Yes",_xlfn.XLOOKUP("SrcZone_IsAny",'Scoring_Config'!$A:$A,'Scoring_Config'!$C:$C,10),0),0)+IF(LEFT(AF351,4)="True",IF(_xlfn.XLOOKUP("DstZone_IsAny",'Scoring_Config'!$A:$A,'Scoring_Config'!$D:$D,"Yes")="Yes",_xlfn.XLOOKUP("DstZone_IsAny",'Scoring_Config'!$A:$A,'Scoring_Config'!$C:$C,10),0),0)+IF(LEFT(AG351,4)="True",IF(_xlfn.XLOOKUP("Service_Any_OR_RangeGt1000",'Scoring_Config'!$A:$A,'Scoring_Config'!$D:$D,"Yes")="Yes",_xlfn.XLOOKUP("Service_Any_OR_RangeGt1000",'Scoring_Config'!$A:$A,'Scoring_Config'!$C:$C,10),0),0)+IF(LEFT(AH351,4)="True",IF(_xlfn.XLOOKUP("App_Any_OR_RangeGt1000",'Scoring_Config'!$A:$A,'Scoring_Config'!$D:$D,"Yes")="Yes",_xlfn.XLOOKUP("App_Any_OR_RangeGt1000",'Scoring_Config'!$A:$A,'Scoring_Config'!$C:$C,10),0),0)+IF(LEFT(AI351,4)="True",IF(_xlfn.XLOOKUP("Service_Insecure_Match",'Scoring_Config'!$A:$A,'Scoring_Config'!$D:$D,"Yes")="Yes",_xlfn.XLOOKUP("Service_Insecure_Match",'Scoring_Config'!$A:$A,'Scoring_Config'!$C:$C,5),0),0)+IF(LEFT(AJ351,4)="True",IF(_xlfn.XLOOKUP("Risky_Inbound",'Scoring_Config'!$A:$A,'Scoring_Config'!$D:$D,"Yes")="Yes",_xlfn.XLOOKUP("Risky_Inbound",'Scoring_Config'!$A:$A,'Scoring_Config'!$C:$C,50),0),0)+IF(LEFT(AK351,4)="True",IF(_xlfn.XLOOKUP("Risky_Outbound",'Scoring_Config'!$A:$A,'Scoring_Config'!$D:$D,"Yes")="Yes",_xlfn.XLOOKUP("Risky_Outbound",'Scoring_Config'!$A:$A,'Scoring_Config'!$C:$C,25),0),0)+IF(LEFT(AZ351,4)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351,FIND(",",AL351)+1,100)),0)+IF(LEFT(AM351,4)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351,FIND(",",AN351)+1,100)),0)+IF(_xlfn.XLOOKUP("Profile_Scoring",'Scoring_Config'!$A:$A,'Scoring_Config'!$D:$D,"Yes")="Yes",VALUE(MID(AO351,FIND(",",AO351)+1,100)),0)+IF(_xlfn.XLOOKUP("Options_Scoring",'Scoring_Config'!$A:$A,'Scoring_Config'!$D:$D,"Yes")="Yes",VALUE(MID(AP351,FIND(",",AP351)+1,100)),0)))</f>
        <v>0</v>
      </c>
      <c r="AY351" t="s">
        <v>6706</v>
      </c>
      <c r="AZ351" cm="1">
        <f t="array" ref="AZ351">IF(TRUE,"True," &amp; IF(_xlfn.XLOOKUP("Migrate_Insecure",'Scoring_Config'!$A:$A,'Scoring_Config'!$D:$D,"Yes")="Yes",_xlfn.XLOOKUP("Migrate_Insecure",'Scoring_Config'!$A:$A,'Scoring_Config'!$C:$C,10),0),"False,0")</f>
        <v>0</v>
      </c>
    </row>
    <row r="352" spans="1:52">
      <c r="A352" t="s">
        <v>1979</v>
      </c>
      <c r="B352" t="s">
        <v>2325</v>
      </c>
      <c r="C352" t="s">
        <v>3542</v>
      </c>
      <c r="D352" t="s">
        <v>3545</v>
      </c>
      <c r="E352" t="s">
        <v>3563</v>
      </c>
      <c r="F352" t="s">
        <v>3690</v>
      </c>
      <c r="G352" t="s">
        <v>258</v>
      </c>
      <c r="H352" t="s">
        <v>174</v>
      </c>
      <c r="I352" t="s">
        <v>4139</v>
      </c>
      <c r="J352" t="s">
        <v>944</v>
      </c>
      <c r="K352" t="s">
        <v>1781</v>
      </c>
      <c r="L352" t="s">
        <v>1327</v>
      </c>
      <c r="M352" t="s">
        <v>1974</v>
      </c>
      <c r="N352" t="s">
        <v>4315</v>
      </c>
      <c r="O352" t="s">
        <v>4319</v>
      </c>
      <c r="P352" t="s">
        <v>4321</v>
      </c>
      <c r="Q352" t="s">
        <v>4561</v>
      </c>
      <c r="R352" t="s">
        <v>5465</v>
      </c>
      <c r="S352" t="s">
        <v>5439</v>
      </c>
      <c r="T352" t="s">
        <v>5642</v>
      </c>
      <c r="U352" t="s">
        <v>6141</v>
      </c>
      <c r="Y352" cm="1">
        <f t="array" ref="Y352">IF(FALSE,"True," &amp; IF(_xlfn.XLOOKUP("Src_IsAny",'Scoring_Config'!$A:$A,'Scoring_Config'!$D:$D,"Yes")="Yes",_xlfn.XLOOKUP("Src_IsAny",'Scoring_Config'!$A:$A,'Scoring_Config'!$C:$C,10),0),"False,0")</f>
        <v>0</v>
      </c>
      <c r="Z352" cm="1">
        <f t="array" ref="Z352">IF(FALSE,"True," &amp; IF(_xlfn.XLOOKUP("Src_CIDR_Le_16",'Scoring_Config'!$A:$A,'Scoring_Config'!$D:$D,"Yes")="Yes",_xlfn.XLOOKUP("Src_CIDR_Le_16",'Scoring_Config'!$A:$A,'Scoring_Config'!$C:$C,10),0),"False,0")</f>
        <v>0</v>
      </c>
      <c r="AA352" cm="1">
        <f t="array" ref="AA352">IF(FALSE,"True," &amp; IF(_xlfn.XLOOKUP("Src_CIDR_17_22",'Scoring_Config'!$A:$A,'Scoring_Config'!$D:$D,"Yes")="Yes",_xlfn.XLOOKUP("Src_CIDR_17_22",'Scoring_Config'!$A:$A,'Scoring_Config'!$C:$C,5),0),"False,0")</f>
        <v>0</v>
      </c>
      <c r="AB352" cm="1">
        <f t="array" ref="AB352">IF(FALSE,"True," &amp; IF(_xlfn.XLOOKUP("Dst_IsAny",'Scoring_Config'!$A:$A,'Scoring_Config'!$D:$D,"Yes")="Yes",_xlfn.XLOOKUP("Dst_IsAny",'Scoring_Config'!$A:$A,'Scoring_Config'!$C:$C,10),0),"False,0")</f>
        <v>0</v>
      </c>
      <c r="AC352" cm="1">
        <f t="array" ref="AC352">IF(FALSE,"True," &amp; IF(_xlfn.XLOOKUP("Dst_CIDR_Le_16",'Scoring_Config'!$A:$A,'Scoring_Config'!$D:$D,"Yes")="Yes",_xlfn.XLOOKUP("Dst_CIDR_Le_16",'Scoring_Config'!$A:$A,'Scoring_Config'!$C:$C,10),0),"False,0")</f>
        <v>0</v>
      </c>
      <c r="AD352" cm="1">
        <f t="array" ref="AD352">IF(TRUE,"True," &amp; IF(_xlfn.XLOOKUP("Dst_CIDR_17_22",'Scoring_Config'!$A:$A,'Scoring_Config'!$D:$D,"Yes")="Yes",_xlfn.XLOOKUP("Dst_CIDR_17_22",'Scoring_Config'!$A:$A,'Scoring_Config'!$C:$C,5),0),"False,0")</f>
        <v>0</v>
      </c>
      <c r="AE352" cm="1">
        <f t="array" ref="AE352">IF(FALSE,"True," &amp; IF(_xlfn.XLOOKUP("SrcZone_IsAny",'Scoring_Config'!$A:$A,'Scoring_Config'!$D:$D,"Yes")="Yes",_xlfn.XLOOKUP("SrcZone_IsAny",'Scoring_Config'!$A:$A,'Scoring_Config'!$C:$C,10),0),"False,0")</f>
        <v>0</v>
      </c>
      <c r="AF352" cm="1">
        <f t="array" ref="AF352">IF(FALSE,"True," &amp; IF(_xlfn.XLOOKUP("DstZone_IsAny",'Scoring_Config'!$A:$A,'Scoring_Config'!$D:$D,"Yes")="Yes",_xlfn.XLOOKUP("DstZone_IsAny",'Scoring_Config'!$A:$A,'Scoring_Config'!$C:$C,10),0),"False,0")</f>
        <v>0</v>
      </c>
      <c r="AG352" cm="1">
        <f t="array" ref="AG35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52" cm="1">
        <f t="array" ref="AH352">IF(FALSE,"True," &amp; IF(_xlfn.XLOOKUP("App_Any_OR_RangeGt1000",'Scoring_Config'!$A:$A,'Scoring_Config'!$D:$D,"Yes")="Yes",_xlfn.XLOOKUP("App_Any_OR_RangeGt1000",'Scoring_Config'!$A:$A,'Scoring_Config'!$C:$C,10),0),"False,0")</f>
        <v>0</v>
      </c>
      <c r="AI352" cm="1">
        <f t="array" ref="AI352">IF(FALSE,"True," &amp; IF(_xlfn.XLOOKUP("Service_Insecure_Match",'Scoring_Config'!$A:$A,'Scoring_Config'!$D:$D,"Yes")="Yes",_xlfn.XLOOKUP("Service_Insecure_Match",'Scoring_Config'!$A:$A,'Scoring_Config'!$C:$C,5),0),"False,0")</f>
        <v>0</v>
      </c>
      <c r="AJ352" cm="1">
        <f t="array" ref="AJ352">IF(FALSE,"True," &amp; IF(_xlfn.XLOOKUP("Risky_Inbound",'Scoring_Config'!$A:$A,'Scoring_Config'!$D:$D,"Yes")="Yes",_xlfn.XLOOKUP("Risky_Inbound",'Scoring_Config'!$A:$A,'Scoring_Config'!$C:$C,50),0),"False,0")</f>
        <v>0</v>
      </c>
      <c r="AK352" cm="1">
        <f t="array" ref="AK352">IF(FALSE,"True," &amp; IF(_xlfn.XLOOKUP("Risky_Outbound",'Scoring_Config'!$A:$A,'Scoring_Config'!$D:$D,"Yes")="Yes",_xlfn.XLOOKUP("Risky_Outbound",'Scoring_Config'!$A:$A,'Scoring_Config'!$C:$C,25),0),"False,0")</f>
        <v>0</v>
      </c>
      <c r="AL352" t="s">
        <v>6700</v>
      </c>
      <c r="AM352" cm="1">
        <f t="array" ref="AM35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52" t="s">
        <v>6697</v>
      </c>
      <c r="AO352" t="s">
        <v>6697</v>
      </c>
      <c r="AP352" t="s">
        <v>6697</v>
      </c>
      <c r="AQ352" cm="1">
        <f t="array" ref="AQ352">IF(FALSE,"True," &amp; IF(_xlfn.XLOOKUP("Service_IsAny",'Scoring_Config'!$A:$A,'Scoring_Config'!$D:$D,"Yes")="Yes",_xlfn.XLOOKUP("Service_IsAny",'Scoring_Config'!$A:$A,'Scoring_Config'!$C:$C,0),0),"False,0")</f>
        <v>0</v>
      </c>
      <c r="AR352">
        <v>0</v>
      </c>
      <c r="AS352" cm="1">
        <f t="array" ref="AS352">IF(FALSE,"True," &amp; IF(_xlfn.XLOOKUP("Service_RangeGt1000",'Scoring_Config'!$A:$A,'Scoring_Config'!$D:$D,"Yes")="Yes",_xlfn.XLOOKUP("Service_RangeGt1000",'Scoring_Config'!$A:$A,'Scoring_Config'!$C:$C,0),0),"False,0")</f>
        <v>0</v>
      </c>
      <c r="AT352" cm="1">
        <f t="array" ref="AT352">IF(FALSE,"True," &amp; IF(_xlfn.XLOOKUP("App_IsAny",'Scoring_Config'!$A:$A,'Scoring_Config'!$D:$D,"Yes")="Yes",_xlfn.XLOOKUP("App_IsAny",'Scoring_Config'!$A:$A,'Scoring_Config'!$C:$C,0),0),"False,0")</f>
        <v>0</v>
      </c>
      <c r="AU352">
        <v>5</v>
      </c>
      <c r="AV352" cm="1">
        <f t="array" ref="AV352">IF(FALSE,"True," &amp; IF(_xlfn.XLOOKUP("App_RangeGt1000",'Scoring_Config'!$A:$A,'Scoring_Config'!$D:$D,"Yes")="Yes",_xlfn.XLOOKUP("App_RangeGt1000",'Scoring_Config'!$A:$A,'Scoring_Config'!$C:$C,0),0),"False,0")</f>
        <v>0</v>
      </c>
      <c r="AW352" cm="1">
        <f t="array" ref="AW352">IF(FALSE,"True," &amp; IF(_xlfn.XLOOKUP("Action_IsDenyOrDrop",'Scoring_Config'!$A:$A,'Scoring_Config'!$D:$D,"Yes")="Yes",_xlfn.XLOOKUP("Action_IsDenyOrDrop",'Scoring_Config'!$A:$A,'Scoring_Config'!$C:$C,0),0),"False,0")</f>
        <v>0</v>
      </c>
      <c r="AX352" cm="1">
        <f t="array" ref="AX352">IF(LEFT(AW352,4)="True",0,(IF(LEFT(Y352,4)="True",IF(_xlfn.XLOOKUP("Src_IsAny",'Scoring_Config'!$A:$A,'Scoring_Config'!$D:$D,"Yes")="Yes",_xlfn.XLOOKUP("Src_IsAny",'Scoring_Config'!$A:$A,'Scoring_Config'!$C:$C,10),0),0)+IF(LEFT(Z352,4)="True",IF(_xlfn.XLOOKUP("Src_CIDR_Le_16",'Scoring_Config'!$A:$A,'Scoring_Config'!$D:$D,"Yes")="Yes",_xlfn.XLOOKUP("Src_CIDR_Le_16",'Scoring_Config'!$A:$A,'Scoring_Config'!$C:$C,10),0),0)+IF(LEFT(AA352,4)="True",IF(_xlfn.XLOOKUP("Src_CIDR_17_22",'Scoring_Config'!$A:$A,'Scoring_Config'!$D:$D,"Yes")="Yes",_xlfn.XLOOKUP("Src_CIDR_17_22",'Scoring_Config'!$A:$A,'Scoring_Config'!$C:$C,5),0),0)+IF(LEFT(AB352,4)="True",IF(_xlfn.XLOOKUP("Dst_IsAny",'Scoring_Config'!$A:$A,'Scoring_Config'!$D:$D,"Yes")="Yes",_xlfn.XLOOKUP("Dst_IsAny",'Scoring_Config'!$A:$A,'Scoring_Config'!$C:$C,10),0),0)+IF(LEFT(AC352,4)="True",IF(_xlfn.XLOOKUP("Dst_CIDR_Le_16",'Scoring_Config'!$A:$A,'Scoring_Config'!$D:$D,"Yes")="Yes",_xlfn.XLOOKUP("Dst_CIDR_Le_16",'Scoring_Config'!$A:$A,'Scoring_Config'!$C:$C,10),0),0)+IF(LEFT(AD352,4)="True",IF(_xlfn.XLOOKUP("Dst_CIDR_17_22",'Scoring_Config'!$A:$A,'Scoring_Config'!$D:$D,"Yes")="Yes",_xlfn.XLOOKUP("Dst_CIDR_17_22",'Scoring_Config'!$A:$A,'Scoring_Config'!$C:$C,5),0),0)+IF(LEFT(AE352,4)="True",IF(_xlfn.XLOOKUP("SrcZone_IsAny",'Scoring_Config'!$A:$A,'Scoring_Config'!$D:$D,"Yes")="Yes",_xlfn.XLOOKUP("SrcZone_IsAny",'Scoring_Config'!$A:$A,'Scoring_Config'!$C:$C,10),0),0)+IF(LEFT(AF352,4)="True",IF(_xlfn.XLOOKUP("DstZone_IsAny",'Scoring_Config'!$A:$A,'Scoring_Config'!$D:$D,"Yes")="Yes",_xlfn.XLOOKUP("DstZone_IsAny",'Scoring_Config'!$A:$A,'Scoring_Config'!$C:$C,10),0),0)+IF(LEFT(AG352,4)="True",IF(_xlfn.XLOOKUP("Service_Any_OR_RangeGt1000",'Scoring_Config'!$A:$A,'Scoring_Config'!$D:$D,"Yes")="Yes",_xlfn.XLOOKUP("Service_Any_OR_RangeGt1000",'Scoring_Config'!$A:$A,'Scoring_Config'!$C:$C,10),0),0)+IF(LEFT(AH352,4)="True",IF(_xlfn.XLOOKUP("App_Any_OR_RangeGt1000",'Scoring_Config'!$A:$A,'Scoring_Config'!$D:$D,"Yes")="Yes",_xlfn.XLOOKUP("App_Any_OR_RangeGt1000",'Scoring_Config'!$A:$A,'Scoring_Config'!$C:$C,10),0),0)+IF(LEFT(AI352,4)="True",IF(_xlfn.XLOOKUP("Service_Insecure_Match",'Scoring_Config'!$A:$A,'Scoring_Config'!$D:$D,"Yes")="Yes",_xlfn.XLOOKUP("Service_Insecure_Match",'Scoring_Config'!$A:$A,'Scoring_Config'!$C:$C,5),0),0)+IF(LEFT(AJ352,4)="True",IF(_xlfn.XLOOKUP("Risky_Inbound",'Scoring_Config'!$A:$A,'Scoring_Config'!$D:$D,"Yes")="Yes",_xlfn.XLOOKUP("Risky_Inbound",'Scoring_Config'!$A:$A,'Scoring_Config'!$C:$C,50),0),0)+IF(LEFT(AK352,4)="True",IF(_xlfn.XLOOKUP("Risky_Outbound",'Scoring_Config'!$A:$A,'Scoring_Config'!$D:$D,"Yes")="Yes",_xlfn.XLOOKUP("Risky_Outbound",'Scoring_Config'!$A:$A,'Scoring_Config'!$C:$C,25),0),0)+IF(LEFT(AZ352,4)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352,FIND(",",AL352)+1,100)),0)+IF(LEFT(AM352,4)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352,FIND(",",AN352)+1,100)),0)+IF(_xlfn.XLOOKUP("Profile_Scoring",'Scoring_Config'!$A:$A,'Scoring_Config'!$D:$D,"Yes")="Yes",VALUE(MID(AO352,FIND(",",AO352)+1,100)),0)+IF(_xlfn.XLOOKUP("Options_Scoring",'Scoring_Config'!$A:$A,'Scoring_Config'!$D:$D,"Yes")="Yes",VALUE(MID(AP352,FIND(",",AP352)+1,100)),0)))</f>
        <v>0</v>
      </c>
      <c r="AZ352" cm="1">
        <f t="array" ref="AZ352">IF(FALSE,"True," &amp; IF(_xlfn.XLOOKUP("Migrate_Insecure",'Scoring_Config'!$A:$A,'Scoring_Config'!$D:$D,"Yes")="Yes",_xlfn.XLOOKUP("Migrate_Insecure",'Scoring_Config'!$A:$A,'Scoring_Config'!$C:$C,10),0),"False,0")</f>
        <v>0</v>
      </c>
    </row>
    <row r="353" spans="1:52">
      <c r="A353" t="s">
        <v>1979</v>
      </c>
      <c r="B353" t="s">
        <v>2326</v>
      </c>
      <c r="C353" t="s">
        <v>3542</v>
      </c>
      <c r="D353" t="s">
        <v>3545</v>
      </c>
      <c r="E353" t="s">
        <v>3563</v>
      </c>
      <c r="F353" t="s">
        <v>3690</v>
      </c>
      <c r="G353" t="s">
        <v>258</v>
      </c>
      <c r="H353" t="s">
        <v>174</v>
      </c>
      <c r="I353" t="s">
        <v>4139</v>
      </c>
      <c r="J353" t="s">
        <v>944</v>
      </c>
      <c r="K353" t="s">
        <v>174</v>
      </c>
      <c r="L353" t="s">
        <v>1404</v>
      </c>
      <c r="M353" t="s">
        <v>1974</v>
      </c>
      <c r="N353" t="s">
        <v>4315</v>
      </c>
      <c r="O353" t="s">
        <v>4319</v>
      </c>
      <c r="P353" t="s">
        <v>4321</v>
      </c>
      <c r="Q353" t="s">
        <v>4561</v>
      </c>
      <c r="R353" t="s">
        <v>5452</v>
      </c>
      <c r="S353" t="s">
        <v>5503</v>
      </c>
      <c r="T353" t="s">
        <v>5642</v>
      </c>
      <c r="U353" t="s">
        <v>6141</v>
      </c>
      <c r="Y353" cm="1">
        <f t="array" ref="Y353">IF(FALSE,"True," &amp; IF(_xlfn.XLOOKUP("Src_IsAny",'Scoring_Config'!$A:$A,'Scoring_Config'!$D:$D,"Yes")="Yes",_xlfn.XLOOKUP("Src_IsAny",'Scoring_Config'!$A:$A,'Scoring_Config'!$C:$C,10),0),"False,0")</f>
        <v>0</v>
      </c>
      <c r="Z353" cm="1">
        <f t="array" ref="Z353">IF(FALSE,"True," &amp; IF(_xlfn.XLOOKUP("Src_CIDR_Le_16",'Scoring_Config'!$A:$A,'Scoring_Config'!$D:$D,"Yes")="Yes",_xlfn.XLOOKUP("Src_CIDR_Le_16",'Scoring_Config'!$A:$A,'Scoring_Config'!$C:$C,10),0),"False,0")</f>
        <v>0</v>
      </c>
      <c r="AA353" cm="1">
        <f t="array" ref="AA353">IF(FALSE,"True," &amp; IF(_xlfn.XLOOKUP("Src_CIDR_17_22",'Scoring_Config'!$A:$A,'Scoring_Config'!$D:$D,"Yes")="Yes",_xlfn.XLOOKUP("Src_CIDR_17_22",'Scoring_Config'!$A:$A,'Scoring_Config'!$C:$C,5),0),"False,0")</f>
        <v>0</v>
      </c>
      <c r="AB353" cm="1">
        <f t="array" ref="AB353">IF(FALSE,"True," &amp; IF(_xlfn.XLOOKUP("Dst_IsAny",'Scoring_Config'!$A:$A,'Scoring_Config'!$D:$D,"Yes")="Yes",_xlfn.XLOOKUP("Dst_IsAny",'Scoring_Config'!$A:$A,'Scoring_Config'!$C:$C,10),0),"False,0")</f>
        <v>0</v>
      </c>
      <c r="AC353" cm="1">
        <f t="array" ref="AC353">IF(FALSE,"True," &amp; IF(_xlfn.XLOOKUP("Dst_CIDR_Le_16",'Scoring_Config'!$A:$A,'Scoring_Config'!$D:$D,"Yes")="Yes",_xlfn.XLOOKUP("Dst_CIDR_Le_16",'Scoring_Config'!$A:$A,'Scoring_Config'!$C:$C,10),0),"False,0")</f>
        <v>0</v>
      </c>
      <c r="AD353" cm="1">
        <f t="array" ref="AD353">IF(TRUE,"True," &amp; IF(_xlfn.XLOOKUP("Dst_CIDR_17_22",'Scoring_Config'!$A:$A,'Scoring_Config'!$D:$D,"Yes")="Yes",_xlfn.XLOOKUP("Dst_CIDR_17_22",'Scoring_Config'!$A:$A,'Scoring_Config'!$C:$C,5),0),"False,0")</f>
        <v>0</v>
      </c>
      <c r="AE353" cm="1">
        <f t="array" ref="AE353">IF(FALSE,"True," &amp; IF(_xlfn.XLOOKUP("SrcZone_IsAny",'Scoring_Config'!$A:$A,'Scoring_Config'!$D:$D,"Yes")="Yes",_xlfn.XLOOKUP("SrcZone_IsAny",'Scoring_Config'!$A:$A,'Scoring_Config'!$C:$C,10),0),"False,0")</f>
        <v>0</v>
      </c>
      <c r="AF353" cm="1">
        <f t="array" ref="AF353">IF(FALSE,"True," &amp; IF(_xlfn.XLOOKUP("DstZone_IsAny",'Scoring_Config'!$A:$A,'Scoring_Config'!$D:$D,"Yes")="Yes",_xlfn.XLOOKUP("DstZone_IsAny",'Scoring_Config'!$A:$A,'Scoring_Config'!$C:$C,10),0),"False,0")</f>
        <v>0</v>
      </c>
      <c r="AG353" cm="1">
        <f t="array" ref="AG35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53" cm="1">
        <f t="array" ref="AH353">IF(TRUE,"True," &amp; IF(_xlfn.XLOOKUP("App_Any_OR_RangeGt1000",'Scoring_Config'!$A:$A,'Scoring_Config'!$D:$D,"Yes")="Yes",_xlfn.XLOOKUP("App_Any_OR_RangeGt1000",'Scoring_Config'!$A:$A,'Scoring_Config'!$C:$C,10),0),"False,0")</f>
        <v>0</v>
      </c>
      <c r="AI353" cm="1">
        <f t="array" ref="AI353">IF(TRUE,"True," &amp; IF(_xlfn.XLOOKUP("Service_Insecure_Match",'Scoring_Config'!$A:$A,'Scoring_Config'!$D:$D,"Yes")="Yes",_xlfn.XLOOKUP("Service_Insecure_Match",'Scoring_Config'!$A:$A,'Scoring_Config'!$C:$C,5),0),"False,0")</f>
        <v>0</v>
      </c>
      <c r="AJ353" cm="1">
        <f t="array" ref="AJ353">IF(FALSE,"True," &amp; IF(_xlfn.XLOOKUP("Risky_Inbound",'Scoring_Config'!$A:$A,'Scoring_Config'!$D:$D,"Yes")="Yes",_xlfn.XLOOKUP("Risky_Inbound",'Scoring_Config'!$A:$A,'Scoring_Config'!$C:$C,50),0),"False,0")</f>
        <v>0</v>
      </c>
      <c r="AK353" cm="1">
        <f t="array" ref="AK353">IF(FALSE,"True," &amp; IF(_xlfn.XLOOKUP("Risky_Outbound",'Scoring_Config'!$A:$A,'Scoring_Config'!$D:$D,"Yes")="Yes",_xlfn.XLOOKUP("Risky_Outbound",'Scoring_Config'!$A:$A,'Scoring_Config'!$C:$C,25),0),"False,0")</f>
        <v>0</v>
      </c>
      <c r="AL353" t="s">
        <v>6700</v>
      </c>
      <c r="AM353" cm="1">
        <f t="array" ref="AM35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53" t="s">
        <v>6697</v>
      </c>
      <c r="AO353" t="s">
        <v>6697</v>
      </c>
      <c r="AP353" t="s">
        <v>6697</v>
      </c>
      <c r="AQ353" cm="1">
        <f t="array" ref="AQ353">IF(FALSE,"True," &amp; IF(_xlfn.XLOOKUP("Service_IsAny",'Scoring_Config'!$A:$A,'Scoring_Config'!$D:$D,"Yes")="Yes",_xlfn.XLOOKUP("Service_IsAny",'Scoring_Config'!$A:$A,'Scoring_Config'!$C:$C,0),0),"False,0")</f>
        <v>0</v>
      </c>
      <c r="AR353">
        <v>21</v>
      </c>
      <c r="AS353" cm="1">
        <f t="array" ref="AS353">IF(FALSE,"True," &amp; IF(_xlfn.XLOOKUP("Service_RangeGt1000",'Scoring_Config'!$A:$A,'Scoring_Config'!$D:$D,"Yes")="Yes",_xlfn.XLOOKUP("Service_RangeGt1000",'Scoring_Config'!$A:$A,'Scoring_Config'!$C:$C,0),0),"False,0")</f>
        <v>0</v>
      </c>
      <c r="AT353" cm="1">
        <f t="array" ref="AT353">IF(TRUE,"True," &amp; IF(_xlfn.XLOOKUP("App_IsAny",'Scoring_Config'!$A:$A,'Scoring_Config'!$D:$D,"Yes")="Yes",_xlfn.XLOOKUP("App_IsAny",'Scoring_Config'!$A:$A,'Scoring_Config'!$C:$C,0),0),"False,0")</f>
        <v>0</v>
      </c>
      <c r="AU353">
        <v>65535</v>
      </c>
      <c r="AV353" cm="1">
        <f t="array" ref="AV353">IF(TRUE,"True," &amp; IF(_xlfn.XLOOKUP("App_RangeGt1000",'Scoring_Config'!$A:$A,'Scoring_Config'!$D:$D,"Yes")="Yes",_xlfn.XLOOKUP("App_RangeGt1000",'Scoring_Config'!$A:$A,'Scoring_Config'!$C:$C,0),0),"False,0")</f>
        <v>0</v>
      </c>
      <c r="AW353" cm="1">
        <f t="array" ref="AW353">IF(FALSE,"True," &amp; IF(_xlfn.XLOOKUP("Action_IsDenyOrDrop",'Scoring_Config'!$A:$A,'Scoring_Config'!$D:$D,"Yes")="Yes",_xlfn.XLOOKUP("Action_IsDenyOrDrop",'Scoring_Config'!$A:$A,'Scoring_Config'!$C:$C,0),0),"False,0")</f>
        <v>0</v>
      </c>
      <c r="AX353" cm="1">
        <f t="array" ref="AX353">IF(LEFT(AW353,4)="True",0,(IF(LEFT(Y353,4)="True",IF(_xlfn.XLOOKUP("Src_IsAny",'Scoring_Config'!$A:$A,'Scoring_Config'!$D:$D,"Yes")="Yes",_xlfn.XLOOKUP("Src_IsAny",'Scoring_Config'!$A:$A,'Scoring_Config'!$C:$C,10),0),0)+IF(LEFT(Z353,4)="True",IF(_xlfn.XLOOKUP("Src_CIDR_Le_16",'Scoring_Config'!$A:$A,'Scoring_Config'!$D:$D,"Yes")="Yes",_xlfn.XLOOKUP("Src_CIDR_Le_16",'Scoring_Config'!$A:$A,'Scoring_Config'!$C:$C,10),0),0)+IF(LEFT(AA353,4)="True",IF(_xlfn.XLOOKUP("Src_CIDR_17_22",'Scoring_Config'!$A:$A,'Scoring_Config'!$D:$D,"Yes")="Yes",_xlfn.XLOOKUP("Src_CIDR_17_22",'Scoring_Config'!$A:$A,'Scoring_Config'!$C:$C,5),0),0)+IF(LEFT(AB353,4)="True",IF(_xlfn.XLOOKUP("Dst_IsAny",'Scoring_Config'!$A:$A,'Scoring_Config'!$D:$D,"Yes")="Yes",_xlfn.XLOOKUP("Dst_IsAny",'Scoring_Config'!$A:$A,'Scoring_Config'!$C:$C,10),0),0)+IF(LEFT(AC353,4)="True",IF(_xlfn.XLOOKUP("Dst_CIDR_Le_16",'Scoring_Config'!$A:$A,'Scoring_Config'!$D:$D,"Yes")="Yes",_xlfn.XLOOKUP("Dst_CIDR_Le_16",'Scoring_Config'!$A:$A,'Scoring_Config'!$C:$C,10),0),0)+IF(LEFT(AD353,4)="True",IF(_xlfn.XLOOKUP("Dst_CIDR_17_22",'Scoring_Config'!$A:$A,'Scoring_Config'!$D:$D,"Yes")="Yes",_xlfn.XLOOKUP("Dst_CIDR_17_22",'Scoring_Config'!$A:$A,'Scoring_Config'!$C:$C,5),0),0)+IF(LEFT(AE353,4)="True",IF(_xlfn.XLOOKUP("SrcZone_IsAny",'Scoring_Config'!$A:$A,'Scoring_Config'!$D:$D,"Yes")="Yes",_xlfn.XLOOKUP("SrcZone_IsAny",'Scoring_Config'!$A:$A,'Scoring_Config'!$C:$C,10),0),0)+IF(LEFT(AF353,4)="True",IF(_xlfn.XLOOKUP("DstZone_IsAny",'Scoring_Config'!$A:$A,'Scoring_Config'!$D:$D,"Yes")="Yes",_xlfn.XLOOKUP("DstZone_IsAny",'Scoring_Config'!$A:$A,'Scoring_Config'!$C:$C,10),0),0)+IF(LEFT(AG353,4)="True",IF(_xlfn.XLOOKUP("Service_Any_OR_RangeGt1000",'Scoring_Config'!$A:$A,'Scoring_Config'!$D:$D,"Yes")="Yes",_xlfn.XLOOKUP("Service_Any_OR_RangeGt1000",'Scoring_Config'!$A:$A,'Scoring_Config'!$C:$C,10),0),0)+IF(LEFT(AH353,4)="True",IF(_xlfn.XLOOKUP("App_Any_OR_RangeGt1000",'Scoring_Config'!$A:$A,'Scoring_Config'!$D:$D,"Yes")="Yes",_xlfn.XLOOKUP("App_Any_OR_RangeGt1000",'Scoring_Config'!$A:$A,'Scoring_Config'!$C:$C,10),0),0)+IF(LEFT(AI353,4)="True",IF(_xlfn.XLOOKUP("Service_Insecure_Match",'Scoring_Config'!$A:$A,'Scoring_Config'!$D:$D,"Yes")="Yes",_xlfn.XLOOKUP("Service_Insecure_Match",'Scoring_Config'!$A:$A,'Scoring_Config'!$C:$C,5),0),0)+IF(LEFT(AJ353,4)="True",IF(_xlfn.XLOOKUP("Risky_Inbound",'Scoring_Config'!$A:$A,'Scoring_Config'!$D:$D,"Yes")="Yes",_xlfn.XLOOKUP("Risky_Inbound",'Scoring_Config'!$A:$A,'Scoring_Config'!$C:$C,50),0),0)+IF(LEFT(AK353,4)="True",IF(_xlfn.XLOOKUP("Risky_Outbound",'Scoring_Config'!$A:$A,'Scoring_Config'!$D:$D,"Yes")="Yes",_xlfn.XLOOKUP("Risky_Outbound",'Scoring_Config'!$A:$A,'Scoring_Config'!$C:$C,25),0),0)+IF(LEFT(AZ353,4)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353,FIND(",",AL353)+1,100)),0)+IF(LEFT(AM353,4)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353,FIND(",",AN353)+1,100)),0)+IF(_xlfn.XLOOKUP("Profile_Scoring",'Scoring_Config'!$A:$A,'Scoring_Config'!$D:$D,"Yes")="Yes",VALUE(MID(AO353,FIND(",",AO353)+1,100)),0)+IF(_xlfn.XLOOKUP("Options_Scoring",'Scoring_Config'!$A:$A,'Scoring_Config'!$D:$D,"Yes")="Yes",VALUE(MID(AP353,FIND(",",AP353)+1,100)),0)))</f>
        <v>0</v>
      </c>
      <c r="AY353" t="s">
        <v>6706</v>
      </c>
      <c r="AZ353" cm="1">
        <f t="array" ref="AZ353">IF(TRUE,"True," &amp; IF(_xlfn.XLOOKUP("Migrate_Insecure",'Scoring_Config'!$A:$A,'Scoring_Config'!$D:$D,"Yes")="Yes",_xlfn.XLOOKUP("Migrate_Insecure",'Scoring_Config'!$A:$A,'Scoring_Config'!$C:$C,10),0),"False,0")</f>
        <v>0</v>
      </c>
    </row>
    <row r="354" spans="1:52">
      <c r="A354" t="s">
        <v>1979</v>
      </c>
      <c r="B354" t="s">
        <v>2327</v>
      </c>
      <c r="C354" t="s">
        <v>3542</v>
      </c>
      <c r="D354" t="s">
        <v>3545</v>
      </c>
      <c r="E354" t="s">
        <v>3563</v>
      </c>
      <c r="F354" t="s">
        <v>3690</v>
      </c>
      <c r="G354" t="s">
        <v>259</v>
      </c>
      <c r="H354" t="s">
        <v>174</v>
      </c>
      <c r="I354" t="s">
        <v>4140</v>
      </c>
      <c r="J354" t="s">
        <v>945</v>
      </c>
      <c r="K354" t="s">
        <v>1782</v>
      </c>
      <c r="L354" t="s">
        <v>1327</v>
      </c>
      <c r="M354" t="s">
        <v>1974</v>
      </c>
      <c r="N354" t="s">
        <v>4315</v>
      </c>
      <c r="O354" t="s">
        <v>4319</v>
      </c>
      <c r="P354" t="s">
        <v>4321</v>
      </c>
      <c r="Q354" t="s">
        <v>4565</v>
      </c>
      <c r="R354" t="s">
        <v>5452</v>
      </c>
      <c r="S354" t="s">
        <v>5439</v>
      </c>
      <c r="T354" t="s">
        <v>5642</v>
      </c>
      <c r="U354" t="s">
        <v>6141</v>
      </c>
      <c r="Y354" cm="1">
        <f t="array" ref="Y354">IF(FALSE,"True," &amp; IF(_xlfn.XLOOKUP("Src_IsAny",'Scoring_Config'!$A:$A,'Scoring_Config'!$D:$D,"Yes")="Yes",_xlfn.XLOOKUP("Src_IsAny",'Scoring_Config'!$A:$A,'Scoring_Config'!$C:$C,10),0),"False,0")</f>
        <v>0</v>
      </c>
      <c r="Z354" cm="1">
        <f t="array" ref="Z354">IF(FALSE,"True," &amp; IF(_xlfn.XLOOKUP("Src_CIDR_Le_16",'Scoring_Config'!$A:$A,'Scoring_Config'!$D:$D,"Yes")="Yes",_xlfn.XLOOKUP("Src_CIDR_Le_16",'Scoring_Config'!$A:$A,'Scoring_Config'!$C:$C,10),0),"False,0")</f>
        <v>0</v>
      </c>
      <c r="AA354" cm="1">
        <f t="array" ref="AA354">IF(FALSE,"True," &amp; IF(_xlfn.XLOOKUP("Src_CIDR_17_22",'Scoring_Config'!$A:$A,'Scoring_Config'!$D:$D,"Yes")="Yes",_xlfn.XLOOKUP("Src_CIDR_17_22",'Scoring_Config'!$A:$A,'Scoring_Config'!$C:$C,5),0),"False,0")</f>
        <v>0</v>
      </c>
      <c r="AB354" cm="1">
        <f t="array" ref="AB354">IF(FALSE,"True," &amp; IF(_xlfn.XLOOKUP("Dst_IsAny",'Scoring_Config'!$A:$A,'Scoring_Config'!$D:$D,"Yes")="Yes",_xlfn.XLOOKUP("Dst_IsAny",'Scoring_Config'!$A:$A,'Scoring_Config'!$C:$C,10),0),"False,0")</f>
        <v>0</v>
      </c>
      <c r="AC354" cm="1">
        <f t="array" ref="AC354">IF(TRUE,"True," &amp; IF(_xlfn.XLOOKUP("Dst_CIDR_Le_16",'Scoring_Config'!$A:$A,'Scoring_Config'!$D:$D,"Yes")="Yes",_xlfn.XLOOKUP("Dst_CIDR_Le_16",'Scoring_Config'!$A:$A,'Scoring_Config'!$C:$C,10),0),"False,0")</f>
        <v>0</v>
      </c>
      <c r="AD354" cm="1">
        <f t="array" ref="AD354">IF(FALSE,"True," &amp; IF(_xlfn.XLOOKUP("Dst_CIDR_17_22",'Scoring_Config'!$A:$A,'Scoring_Config'!$D:$D,"Yes")="Yes",_xlfn.XLOOKUP("Dst_CIDR_17_22",'Scoring_Config'!$A:$A,'Scoring_Config'!$C:$C,5),0),"False,0")</f>
        <v>0</v>
      </c>
      <c r="AE354" cm="1">
        <f t="array" ref="AE354">IF(FALSE,"True," &amp; IF(_xlfn.XLOOKUP("SrcZone_IsAny",'Scoring_Config'!$A:$A,'Scoring_Config'!$D:$D,"Yes")="Yes",_xlfn.XLOOKUP("SrcZone_IsAny",'Scoring_Config'!$A:$A,'Scoring_Config'!$C:$C,10),0),"False,0")</f>
        <v>0</v>
      </c>
      <c r="AF354" cm="1">
        <f t="array" ref="AF354">IF(FALSE,"True," &amp; IF(_xlfn.XLOOKUP("DstZone_IsAny",'Scoring_Config'!$A:$A,'Scoring_Config'!$D:$D,"Yes")="Yes",_xlfn.XLOOKUP("DstZone_IsAny",'Scoring_Config'!$A:$A,'Scoring_Config'!$C:$C,10),0),"False,0")</f>
        <v>0</v>
      </c>
      <c r="AG354" cm="1">
        <f t="array" ref="AG35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54" cm="1">
        <f t="array" ref="AH354">IF(FALSE,"True," &amp; IF(_xlfn.XLOOKUP("App_Any_OR_RangeGt1000",'Scoring_Config'!$A:$A,'Scoring_Config'!$D:$D,"Yes")="Yes",_xlfn.XLOOKUP("App_Any_OR_RangeGt1000",'Scoring_Config'!$A:$A,'Scoring_Config'!$C:$C,10),0),"False,0")</f>
        <v>0</v>
      </c>
      <c r="AI354" cm="1">
        <f t="array" ref="AI354">IF(FALSE,"True," &amp; IF(_xlfn.XLOOKUP("Service_Insecure_Match",'Scoring_Config'!$A:$A,'Scoring_Config'!$D:$D,"Yes")="Yes",_xlfn.XLOOKUP("Service_Insecure_Match",'Scoring_Config'!$A:$A,'Scoring_Config'!$C:$C,5),0),"False,0")</f>
        <v>0</v>
      </c>
      <c r="AJ354" cm="1">
        <f t="array" ref="AJ354">IF(FALSE,"True," &amp; IF(_xlfn.XLOOKUP("Risky_Inbound",'Scoring_Config'!$A:$A,'Scoring_Config'!$D:$D,"Yes")="Yes",_xlfn.XLOOKUP("Risky_Inbound",'Scoring_Config'!$A:$A,'Scoring_Config'!$C:$C,50),0),"False,0")</f>
        <v>0</v>
      </c>
      <c r="AK354" cm="1">
        <f t="array" ref="AK354">IF(FALSE,"True," &amp; IF(_xlfn.XLOOKUP("Risky_Outbound",'Scoring_Config'!$A:$A,'Scoring_Config'!$D:$D,"Yes")="Yes",_xlfn.XLOOKUP("Risky_Outbound",'Scoring_Config'!$A:$A,'Scoring_Config'!$C:$C,25),0),"False,0")</f>
        <v>0</v>
      </c>
      <c r="AL354" t="s">
        <v>6700</v>
      </c>
      <c r="AM354" cm="1">
        <f t="array" ref="AM35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54" t="s">
        <v>6697</v>
      </c>
      <c r="AO354" t="s">
        <v>6697</v>
      </c>
      <c r="AP354" t="s">
        <v>6697</v>
      </c>
      <c r="AQ354" cm="1">
        <f t="array" ref="AQ354">IF(FALSE,"True," &amp; IF(_xlfn.XLOOKUP("Service_IsAny",'Scoring_Config'!$A:$A,'Scoring_Config'!$D:$D,"Yes")="Yes",_xlfn.XLOOKUP("Service_IsAny",'Scoring_Config'!$A:$A,'Scoring_Config'!$C:$C,0),0),"False,0")</f>
        <v>0</v>
      </c>
      <c r="AR354">
        <v>0</v>
      </c>
      <c r="AS354" cm="1">
        <f t="array" ref="AS354">IF(FALSE,"True," &amp; IF(_xlfn.XLOOKUP("Service_RangeGt1000",'Scoring_Config'!$A:$A,'Scoring_Config'!$D:$D,"Yes")="Yes",_xlfn.XLOOKUP("Service_RangeGt1000",'Scoring_Config'!$A:$A,'Scoring_Config'!$C:$C,0),0),"False,0")</f>
        <v>0</v>
      </c>
      <c r="AT354" cm="1">
        <f t="array" ref="AT354">IF(FALSE,"True," &amp; IF(_xlfn.XLOOKUP("App_IsAny",'Scoring_Config'!$A:$A,'Scoring_Config'!$D:$D,"Yes")="Yes",_xlfn.XLOOKUP("App_IsAny",'Scoring_Config'!$A:$A,'Scoring_Config'!$C:$C,0),0),"False,0")</f>
        <v>0</v>
      </c>
      <c r="AU354">
        <v>6</v>
      </c>
      <c r="AV354" cm="1">
        <f t="array" ref="AV354">IF(FALSE,"True," &amp; IF(_xlfn.XLOOKUP("App_RangeGt1000",'Scoring_Config'!$A:$A,'Scoring_Config'!$D:$D,"Yes")="Yes",_xlfn.XLOOKUP("App_RangeGt1000",'Scoring_Config'!$A:$A,'Scoring_Config'!$C:$C,0),0),"False,0")</f>
        <v>0</v>
      </c>
      <c r="AW354" cm="1">
        <f t="array" ref="AW354">IF(FALSE,"True," &amp; IF(_xlfn.XLOOKUP("Action_IsDenyOrDrop",'Scoring_Config'!$A:$A,'Scoring_Config'!$D:$D,"Yes")="Yes",_xlfn.XLOOKUP("Action_IsDenyOrDrop",'Scoring_Config'!$A:$A,'Scoring_Config'!$C:$C,0),0),"False,0")</f>
        <v>0</v>
      </c>
      <c r="AX354" cm="1">
        <f t="array" ref="AX354">IF(LEFT(AW354,4)="True",0,(IF(LEFT(Y354,4)="True",IF(_xlfn.XLOOKUP("Src_IsAny",'Scoring_Config'!$A:$A,'Scoring_Config'!$D:$D,"Yes")="Yes",_xlfn.XLOOKUP("Src_IsAny",'Scoring_Config'!$A:$A,'Scoring_Config'!$C:$C,10),0),0)+IF(LEFT(Z354,4)="True",IF(_xlfn.XLOOKUP("Src_CIDR_Le_16",'Scoring_Config'!$A:$A,'Scoring_Config'!$D:$D,"Yes")="Yes",_xlfn.XLOOKUP("Src_CIDR_Le_16",'Scoring_Config'!$A:$A,'Scoring_Config'!$C:$C,10),0),0)+IF(LEFT(AA354,4)="True",IF(_xlfn.XLOOKUP("Src_CIDR_17_22",'Scoring_Config'!$A:$A,'Scoring_Config'!$D:$D,"Yes")="Yes",_xlfn.XLOOKUP("Src_CIDR_17_22",'Scoring_Config'!$A:$A,'Scoring_Config'!$C:$C,5),0),0)+IF(LEFT(AB354,4)="True",IF(_xlfn.XLOOKUP("Dst_IsAny",'Scoring_Config'!$A:$A,'Scoring_Config'!$D:$D,"Yes")="Yes",_xlfn.XLOOKUP("Dst_IsAny",'Scoring_Config'!$A:$A,'Scoring_Config'!$C:$C,10),0),0)+IF(LEFT(AC354,4)="True",IF(_xlfn.XLOOKUP("Dst_CIDR_Le_16",'Scoring_Config'!$A:$A,'Scoring_Config'!$D:$D,"Yes")="Yes",_xlfn.XLOOKUP("Dst_CIDR_Le_16",'Scoring_Config'!$A:$A,'Scoring_Config'!$C:$C,10),0),0)+IF(LEFT(AD354,4)="True",IF(_xlfn.XLOOKUP("Dst_CIDR_17_22",'Scoring_Config'!$A:$A,'Scoring_Config'!$D:$D,"Yes")="Yes",_xlfn.XLOOKUP("Dst_CIDR_17_22",'Scoring_Config'!$A:$A,'Scoring_Config'!$C:$C,5),0),0)+IF(LEFT(AE354,4)="True",IF(_xlfn.XLOOKUP("SrcZone_IsAny",'Scoring_Config'!$A:$A,'Scoring_Config'!$D:$D,"Yes")="Yes",_xlfn.XLOOKUP("SrcZone_IsAny",'Scoring_Config'!$A:$A,'Scoring_Config'!$C:$C,10),0),0)+IF(LEFT(AF354,4)="True",IF(_xlfn.XLOOKUP("DstZone_IsAny",'Scoring_Config'!$A:$A,'Scoring_Config'!$D:$D,"Yes")="Yes",_xlfn.XLOOKUP("DstZone_IsAny",'Scoring_Config'!$A:$A,'Scoring_Config'!$C:$C,10),0),0)+IF(LEFT(AG354,4)="True",IF(_xlfn.XLOOKUP("Service_Any_OR_RangeGt1000",'Scoring_Config'!$A:$A,'Scoring_Config'!$D:$D,"Yes")="Yes",_xlfn.XLOOKUP("Service_Any_OR_RangeGt1000",'Scoring_Config'!$A:$A,'Scoring_Config'!$C:$C,10),0),0)+IF(LEFT(AH354,4)="True",IF(_xlfn.XLOOKUP("App_Any_OR_RangeGt1000",'Scoring_Config'!$A:$A,'Scoring_Config'!$D:$D,"Yes")="Yes",_xlfn.XLOOKUP("App_Any_OR_RangeGt1000",'Scoring_Config'!$A:$A,'Scoring_Config'!$C:$C,10),0),0)+IF(LEFT(AI354,4)="True",IF(_xlfn.XLOOKUP("Service_Insecure_Match",'Scoring_Config'!$A:$A,'Scoring_Config'!$D:$D,"Yes")="Yes",_xlfn.XLOOKUP("Service_Insecure_Match",'Scoring_Config'!$A:$A,'Scoring_Config'!$C:$C,5),0),0)+IF(LEFT(AJ354,4)="True",IF(_xlfn.XLOOKUP("Risky_Inbound",'Scoring_Config'!$A:$A,'Scoring_Config'!$D:$D,"Yes")="Yes",_xlfn.XLOOKUP("Risky_Inbound",'Scoring_Config'!$A:$A,'Scoring_Config'!$C:$C,50),0),0)+IF(LEFT(AK354,4)="True",IF(_xlfn.XLOOKUP("Risky_Outbound",'Scoring_Config'!$A:$A,'Scoring_Config'!$D:$D,"Yes")="Yes",_xlfn.XLOOKUP("Risky_Outbound",'Scoring_Config'!$A:$A,'Scoring_Config'!$C:$C,25),0),0)+IF(LEFT(AZ354,4)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354,FIND(",",AL354)+1,100)),0)+IF(LEFT(AM354,4)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354,FIND(",",AN354)+1,100)),0)+IF(_xlfn.XLOOKUP("Profile_Scoring",'Scoring_Config'!$A:$A,'Scoring_Config'!$D:$D,"Yes")="Yes",VALUE(MID(AO354,FIND(",",AO354)+1,100)),0)+IF(_xlfn.XLOOKUP("Options_Scoring",'Scoring_Config'!$A:$A,'Scoring_Config'!$D:$D,"Yes")="Yes",VALUE(MID(AP354,FIND(",",AP354)+1,100)),0)))</f>
        <v>0</v>
      </c>
      <c r="AZ354" cm="1">
        <f t="array" ref="AZ354">IF(FALSE,"True," &amp; IF(_xlfn.XLOOKUP("Migrate_Insecure",'Scoring_Config'!$A:$A,'Scoring_Config'!$D:$D,"Yes")="Yes",_xlfn.XLOOKUP("Migrate_Insecure",'Scoring_Config'!$A:$A,'Scoring_Config'!$C:$C,10),0),"False,0")</f>
        <v>0</v>
      </c>
    </row>
    <row r="355" spans="1:52">
      <c r="A355" t="s">
        <v>1979</v>
      </c>
      <c r="B355" t="s">
        <v>2328</v>
      </c>
      <c r="C355" t="s">
        <v>3542</v>
      </c>
      <c r="D355" t="s">
        <v>3545</v>
      </c>
      <c r="E355" t="s">
        <v>3563</v>
      </c>
      <c r="F355" t="s">
        <v>3690</v>
      </c>
      <c r="G355" t="s">
        <v>259</v>
      </c>
      <c r="H355" t="s">
        <v>174</v>
      </c>
      <c r="I355" t="s">
        <v>4140</v>
      </c>
      <c r="J355" t="s">
        <v>945</v>
      </c>
      <c r="K355" t="s">
        <v>174</v>
      </c>
      <c r="L355" t="s">
        <v>1404</v>
      </c>
      <c r="M355" t="s">
        <v>1974</v>
      </c>
      <c r="N355" t="s">
        <v>4315</v>
      </c>
      <c r="O355" t="s">
        <v>4319</v>
      </c>
      <c r="P355" t="s">
        <v>4321</v>
      </c>
      <c r="Q355" t="s">
        <v>4565</v>
      </c>
      <c r="R355" t="s">
        <v>5457</v>
      </c>
      <c r="S355" t="s">
        <v>5485</v>
      </c>
      <c r="T355" t="s">
        <v>5642</v>
      </c>
      <c r="U355" t="s">
        <v>6141</v>
      </c>
      <c r="Y355" cm="1">
        <f t="array" ref="Y355">IF(FALSE,"True," &amp; IF(_xlfn.XLOOKUP("Src_IsAny",'Scoring_Config'!$A:$A,'Scoring_Config'!$D:$D,"Yes")="Yes",_xlfn.XLOOKUP("Src_IsAny",'Scoring_Config'!$A:$A,'Scoring_Config'!$C:$C,10),0),"False,0")</f>
        <v>0</v>
      </c>
      <c r="Z355" cm="1">
        <f t="array" ref="Z355">IF(FALSE,"True," &amp; IF(_xlfn.XLOOKUP("Src_CIDR_Le_16",'Scoring_Config'!$A:$A,'Scoring_Config'!$D:$D,"Yes")="Yes",_xlfn.XLOOKUP("Src_CIDR_Le_16",'Scoring_Config'!$A:$A,'Scoring_Config'!$C:$C,10),0),"False,0")</f>
        <v>0</v>
      </c>
      <c r="AA355" cm="1">
        <f t="array" ref="AA355">IF(FALSE,"True," &amp; IF(_xlfn.XLOOKUP("Src_CIDR_17_22",'Scoring_Config'!$A:$A,'Scoring_Config'!$D:$D,"Yes")="Yes",_xlfn.XLOOKUP("Src_CIDR_17_22",'Scoring_Config'!$A:$A,'Scoring_Config'!$C:$C,5),0),"False,0")</f>
        <v>0</v>
      </c>
      <c r="AB355" cm="1">
        <f t="array" ref="AB355">IF(FALSE,"True," &amp; IF(_xlfn.XLOOKUP("Dst_IsAny",'Scoring_Config'!$A:$A,'Scoring_Config'!$D:$D,"Yes")="Yes",_xlfn.XLOOKUP("Dst_IsAny",'Scoring_Config'!$A:$A,'Scoring_Config'!$C:$C,10),0),"False,0")</f>
        <v>0</v>
      </c>
      <c r="AC355" cm="1">
        <f t="array" ref="AC355">IF(TRUE,"True," &amp; IF(_xlfn.XLOOKUP("Dst_CIDR_Le_16",'Scoring_Config'!$A:$A,'Scoring_Config'!$D:$D,"Yes")="Yes",_xlfn.XLOOKUP("Dst_CIDR_Le_16",'Scoring_Config'!$A:$A,'Scoring_Config'!$C:$C,10),0),"False,0")</f>
        <v>0</v>
      </c>
      <c r="AD355" cm="1">
        <f t="array" ref="AD355">IF(FALSE,"True," &amp; IF(_xlfn.XLOOKUP("Dst_CIDR_17_22",'Scoring_Config'!$A:$A,'Scoring_Config'!$D:$D,"Yes")="Yes",_xlfn.XLOOKUP("Dst_CIDR_17_22",'Scoring_Config'!$A:$A,'Scoring_Config'!$C:$C,5),0),"False,0")</f>
        <v>0</v>
      </c>
      <c r="AE355" cm="1">
        <f t="array" ref="AE355">IF(FALSE,"True," &amp; IF(_xlfn.XLOOKUP("SrcZone_IsAny",'Scoring_Config'!$A:$A,'Scoring_Config'!$D:$D,"Yes")="Yes",_xlfn.XLOOKUP("SrcZone_IsAny",'Scoring_Config'!$A:$A,'Scoring_Config'!$C:$C,10),0),"False,0")</f>
        <v>0</v>
      </c>
      <c r="AF355" cm="1">
        <f t="array" ref="AF355">IF(FALSE,"True," &amp; IF(_xlfn.XLOOKUP("DstZone_IsAny",'Scoring_Config'!$A:$A,'Scoring_Config'!$D:$D,"Yes")="Yes",_xlfn.XLOOKUP("DstZone_IsAny",'Scoring_Config'!$A:$A,'Scoring_Config'!$C:$C,10),0),"False,0")</f>
        <v>0</v>
      </c>
      <c r="AG355" cm="1">
        <f t="array" ref="AG35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55" cm="1">
        <f t="array" ref="AH355">IF(TRUE,"True," &amp; IF(_xlfn.XLOOKUP("App_Any_OR_RangeGt1000",'Scoring_Config'!$A:$A,'Scoring_Config'!$D:$D,"Yes")="Yes",_xlfn.XLOOKUP("App_Any_OR_RangeGt1000",'Scoring_Config'!$A:$A,'Scoring_Config'!$C:$C,10),0),"False,0")</f>
        <v>0</v>
      </c>
      <c r="AI355" cm="1">
        <f t="array" ref="AI355">IF(TRUE,"True," &amp; IF(_xlfn.XLOOKUP("Service_Insecure_Match",'Scoring_Config'!$A:$A,'Scoring_Config'!$D:$D,"Yes")="Yes",_xlfn.XLOOKUP("Service_Insecure_Match",'Scoring_Config'!$A:$A,'Scoring_Config'!$C:$C,5),0),"False,0")</f>
        <v>0</v>
      </c>
      <c r="AJ355" cm="1">
        <f t="array" ref="AJ355">IF(FALSE,"True," &amp; IF(_xlfn.XLOOKUP("Risky_Inbound",'Scoring_Config'!$A:$A,'Scoring_Config'!$D:$D,"Yes")="Yes",_xlfn.XLOOKUP("Risky_Inbound",'Scoring_Config'!$A:$A,'Scoring_Config'!$C:$C,50),0),"False,0")</f>
        <v>0</v>
      </c>
      <c r="AK355" cm="1">
        <f t="array" ref="AK355">IF(FALSE,"True," &amp; IF(_xlfn.XLOOKUP("Risky_Outbound",'Scoring_Config'!$A:$A,'Scoring_Config'!$D:$D,"Yes")="Yes",_xlfn.XLOOKUP("Risky_Outbound",'Scoring_Config'!$A:$A,'Scoring_Config'!$C:$C,25),0),"False,0")</f>
        <v>0</v>
      </c>
      <c r="AL355" t="s">
        <v>6700</v>
      </c>
      <c r="AM355" cm="1">
        <f t="array" ref="AM35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55" t="s">
        <v>6697</v>
      </c>
      <c r="AO355" t="s">
        <v>6697</v>
      </c>
      <c r="AP355" t="s">
        <v>6697</v>
      </c>
      <c r="AQ355" cm="1">
        <f t="array" ref="AQ355">IF(FALSE,"True," &amp; IF(_xlfn.XLOOKUP("Service_IsAny",'Scoring_Config'!$A:$A,'Scoring_Config'!$D:$D,"Yes")="Yes",_xlfn.XLOOKUP("Service_IsAny",'Scoring_Config'!$A:$A,'Scoring_Config'!$C:$C,0),0),"False,0")</f>
        <v>0</v>
      </c>
      <c r="AR355">
        <v>21</v>
      </c>
      <c r="AS355" cm="1">
        <f t="array" ref="AS355">IF(FALSE,"True," &amp; IF(_xlfn.XLOOKUP("Service_RangeGt1000",'Scoring_Config'!$A:$A,'Scoring_Config'!$D:$D,"Yes")="Yes",_xlfn.XLOOKUP("Service_RangeGt1000",'Scoring_Config'!$A:$A,'Scoring_Config'!$C:$C,0),0),"False,0")</f>
        <v>0</v>
      </c>
      <c r="AT355" cm="1">
        <f t="array" ref="AT355">IF(TRUE,"True," &amp; IF(_xlfn.XLOOKUP("App_IsAny",'Scoring_Config'!$A:$A,'Scoring_Config'!$D:$D,"Yes")="Yes",_xlfn.XLOOKUP("App_IsAny",'Scoring_Config'!$A:$A,'Scoring_Config'!$C:$C,0),0),"False,0")</f>
        <v>0</v>
      </c>
      <c r="AU355">
        <v>65535</v>
      </c>
      <c r="AV355" cm="1">
        <f t="array" ref="AV355">IF(TRUE,"True," &amp; IF(_xlfn.XLOOKUP("App_RangeGt1000",'Scoring_Config'!$A:$A,'Scoring_Config'!$D:$D,"Yes")="Yes",_xlfn.XLOOKUP("App_RangeGt1000",'Scoring_Config'!$A:$A,'Scoring_Config'!$C:$C,0),0),"False,0")</f>
        <v>0</v>
      </c>
      <c r="AW355" cm="1">
        <f t="array" ref="AW355">IF(FALSE,"True," &amp; IF(_xlfn.XLOOKUP("Action_IsDenyOrDrop",'Scoring_Config'!$A:$A,'Scoring_Config'!$D:$D,"Yes")="Yes",_xlfn.XLOOKUP("Action_IsDenyOrDrop",'Scoring_Config'!$A:$A,'Scoring_Config'!$C:$C,0),0),"False,0")</f>
        <v>0</v>
      </c>
      <c r="AX355" cm="1">
        <f t="array" ref="AX355">IF(LEFT(AW355,4)="True",0,(IF(LEFT(Y355,4)="True",IF(_xlfn.XLOOKUP("Src_IsAny",'Scoring_Config'!$A:$A,'Scoring_Config'!$D:$D,"Yes")="Yes",_xlfn.XLOOKUP("Src_IsAny",'Scoring_Config'!$A:$A,'Scoring_Config'!$C:$C,10),0),0)+IF(LEFT(Z355,4)="True",IF(_xlfn.XLOOKUP("Src_CIDR_Le_16",'Scoring_Config'!$A:$A,'Scoring_Config'!$D:$D,"Yes")="Yes",_xlfn.XLOOKUP("Src_CIDR_Le_16",'Scoring_Config'!$A:$A,'Scoring_Config'!$C:$C,10),0),0)+IF(LEFT(AA355,4)="True",IF(_xlfn.XLOOKUP("Src_CIDR_17_22",'Scoring_Config'!$A:$A,'Scoring_Config'!$D:$D,"Yes")="Yes",_xlfn.XLOOKUP("Src_CIDR_17_22",'Scoring_Config'!$A:$A,'Scoring_Config'!$C:$C,5),0),0)+IF(LEFT(AB355,4)="True",IF(_xlfn.XLOOKUP("Dst_IsAny",'Scoring_Config'!$A:$A,'Scoring_Config'!$D:$D,"Yes")="Yes",_xlfn.XLOOKUP("Dst_IsAny",'Scoring_Config'!$A:$A,'Scoring_Config'!$C:$C,10),0),0)+IF(LEFT(AC355,4)="True",IF(_xlfn.XLOOKUP("Dst_CIDR_Le_16",'Scoring_Config'!$A:$A,'Scoring_Config'!$D:$D,"Yes")="Yes",_xlfn.XLOOKUP("Dst_CIDR_Le_16",'Scoring_Config'!$A:$A,'Scoring_Config'!$C:$C,10),0),0)+IF(LEFT(AD355,4)="True",IF(_xlfn.XLOOKUP("Dst_CIDR_17_22",'Scoring_Config'!$A:$A,'Scoring_Config'!$D:$D,"Yes")="Yes",_xlfn.XLOOKUP("Dst_CIDR_17_22",'Scoring_Config'!$A:$A,'Scoring_Config'!$C:$C,5),0),0)+IF(LEFT(AE355,4)="True",IF(_xlfn.XLOOKUP("SrcZone_IsAny",'Scoring_Config'!$A:$A,'Scoring_Config'!$D:$D,"Yes")="Yes",_xlfn.XLOOKUP("SrcZone_IsAny",'Scoring_Config'!$A:$A,'Scoring_Config'!$C:$C,10),0),0)+IF(LEFT(AF355,4)="True",IF(_xlfn.XLOOKUP("DstZone_IsAny",'Scoring_Config'!$A:$A,'Scoring_Config'!$D:$D,"Yes")="Yes",_xlfn.XLOOKUP("DstZone_IsAny",'Scoring_Config'!$A:$A,'Scoring_Config'!$C:$C,10),0),0)+IF(LEFT(AG355,4)="True",IF(_xlfn.XLOOKUP("Service_Any_OR_RangeGt1000",'Scoring_Config'!$A:$A,'Scoring_Config'!$D:$D,"Yes")="Yes",_xlfn.XLOOKUP("Service_Any_OR_RangeGt1000",'Scoring_Config'!$A:$A,'Scoring_Config'!$C:$C,10),0),0)+IF(LEFT(AH355,4)="True",IF(_xlfn.XLOOKUP("App_Any_OR_RangeGt1000",'Scoring_Config'!$A:$A,'Scoring_Config'!$D:$D,"Yes")="Yes",_xlfn.XLOOKUP("App_Any_OR_RangeGt1000",'Scoring_Config'!$A:$A,'Scoring_Config'!$C:$C,10),0),0)+IF(LEFT(AI355,4)="True",IF(_xlfn.XLOOKUP("Service_Insecure_Match",'Scoring_Config'!$A:$A,'Scoring_Config'!$D:$D,"Yes")="Yes",_xlfn.XLOOKUP("Service_Insecure_Match",'Scoring_Config'!$A:$A,'Scoring_Config'!$C:$C,5),0),0)+IF(LEFT(AJ355,4)="True",IF(_xlfn.XLOOKUP("Risky_Inbound",'Scoring_Config'!$A:$A,'Scoring_Config'!$D:$D,"Yes")="Yes",_xlfn.XLOOKUP("Risky_Inbound",'Scoring_Config'!$A:$A,'Scoring_Config'!$C:$C,50),0),0)+IF(LEFT(AK355,4)="True",IF(_xlfn.XLOOKUP("Risky_Outbound",'Scoring_Config'!$A:$A,'Scoring_Config'!$D:$D,"Yes")="Yes",_xlfn.XLOOKUP("Risky_Outbound",'Scoring_Config'!$A:$A,'Scoring_Config'!$C:$C,25),0),0)+IF(LEFT(AZ355,4)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355,FIND(",",AL355)+1,100)),0)+IF(LEFT(AM355,4)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355,FIND(",",AN355)+1,100)),0)+IF(_xlfn.XLOOKUP("Profile_Scoring",'Scoring_Config'!$A:$A,'Scoring_Config'!$D:$D,"Yes")="Yes",VALUE(MID(AO355,FIND(",",AO355)+1,100)),0)+IF(_xlfn.XLOOKUP("Options_Scoring",'Scoring_Config'!$A:$A,'Scoring_Config'!$D:$D,"Yes")="Yes",VALUE(MID(AP355,FIND(",",AP355)+1,100)),0)))</f>
        <v>0</v>
      </c>
      <c r="AY355" t="s">
        <v>6706</v>
      </c>
      <c r="AZ355" cm="1">
        <f t="array" ref="AZ355">IF(TRUE,"True," &amp; IF(_xlfn.XLOOKUP("Migrate_Insecure",'Scoring_Config'!$A:$A,'Scoring_Config'!$D:$D,"Yes")="Yes",_xlfn.XLOOKUP("Migrate_Insecure",'Scoring_Config'!$A:$A,'Scoring_Config'!$C:$C,10),0),"False,0")</f>
        <v>0</v>
      </c>
    </row>
    <row r="356" spans="1:52">
      <c r="A356" t="s">
        <v>1979</v>
      </c>
      <c r="B356" t="s">
        <v>2329</v>
      </c>
      <c r="C356" t="s">
        <v>3542</v>
      </c>
      <c r="D356" t="s">
        <v>3545</v>
      </c>
      <c r="E356" t="s">
        <v>3563</v>
      </c>
      <c r="F356" t="s">
        <v>3690</v>
      </c>
      <c r="G356" t="s">
        <v>260</v>
      </c>
      <c r="H356" t="s">
        <v>174</v>
      </c>
      <c r="I356" t="s">
        <v>3576</v>
      </c>
      <c r="J356" t="s">
        <v>946</v>
      </c>
      <c r="K356" t="s">
        <v>1781</v>
      </c>
      <c r="L356" t="s">
        <v>1327</v>
      </c>
      <c r="M356" t="s">
        <v>1974</v>
      </c>
      <c r="N356" t="s">
        <v>4315</v>
      </c>
      <c r="O356" t="s">
        <v>4319</v>
      </c>
      <c r="P356" t="s">
        <v>4321</v>
      </c>
      <c r="Q356" t="s">
        <v>4566</v>
      </c>
      <c r="R356" t="s">
        <v>5449</v>
      </c>
      <c r="S356" t="s">
        <v>5439</v>
      </c>
      <c r="T356" t="s">
        <v>5678</v>
      </c>
      <c r="U356" t="s">
        <v>6142</v>
      </c>
      <c r="Y356" cm="1">
        <f t="array" ref="Y356">IF(FALSE,"True," &amp; IF(_xlfn.XLOOKUP("Src_IsAny",'Scoring_Config'!$A:$A,'Scoring_Config'!$D:$D,"Yes")="Yes",_xlfn.XLOOKUP("Src_IsAny",'Scoring_Config'!$A:$A,'Scoring_Config'!$C:$C,10),0),"False,0")</f>
        <v>0</v>
      </c>
      <c r="Z356" cm="1">
        <f t="array" ref="Z356">IF(FALSE,"True," &amp; IF(_xlfn.XLOOKUP("Src_CIDR_Le_16",'Scoring_Config'!$A:$A,'Scoring_Config'!$D:$D,"Yes")="Yes",_xlfn.XLOOKUP("Src_CIDR_Le_16",'Scoring_Config'!$A:$A,'Scoring_Config'!$C:$C,10),0),"False,0")</f>
        <v>0</v>
      </c>
      <c r="AA356" cm="1">
        <f t="array" ref="AA356">IF(FALSE,"True," &amp; IF(_xlfn.XLOOKUP("Src_CIDR_17_22",'Scoring_Config'!$A:$A,'Scoring_Config'!$D:$D,"Yes")="Yes",_xlfn.XLOOKUP("Src_CIDR_17_22",'Scoring_Config'!$A:$A,'Scoring_Config'!$C:$C,5),0),"False,0")</f>
        <v>0</v>
      </c>
      <c r="AB356" cm="1">
        <f t="array" ref="AB356">IF(FALSE,"True," &amp; IF(_xlfn.XLOOKUP("Dst_IsAny",'Scoring_Config'!$A:$A,'Scoring_Config'!$D:$D,"Yes")="Yes",_xlfn.XLOOKUP("Dst_IsAny",'Scoring_Config'!$A:$A,'Scoring_Config'!$C:$C,10),0),"False,0")</f>
        <v>0</v>
      </c>
      <c r="AC356" cm="1">
        <f t="array" ref="AC356">IF(FALSE,"True," &amp; IF(_xlfn.XLOOKUP("Dst_CIDR_Le_16",'Scoring_Config'!$A:$A,'Scoring_Config'!$D:$D,"Yes")="Yes",_xlfn.XLOOKUP("Dst_CIDR_Le_16",'Scoring_Config'!$A:$A,'Scoring_Config'!$C:$C,10),0),"False,0")</f>
        <v>0</v>
      </c>
      <c r="AD356" cm="1">
        <f t="array" ref="AD356">IF(FALSE,"True," &amp; IF(_xlfn.XLOOKUP("Dst_CIDR_17_22",'Scoring_Config'!$A:$A,'Scoring_Config'!$D:$D,"Yes")="Yes",_xlfn.XLOOKUP("Dst_CIDR_17_22",'Scoring_Config'!$A:$A,'Scoring_Config'!$C:$C,5),0),"False,0")</f>
        <v>0</v>
      </c>
      <c r="AE356" cm="1">
        <f t="array" ref="AE356">IF(FALSE,"True," &amp; IF(_xlfn.XLOOKUP("SrcZone_IsAny",'Scoring_Config'!$A:$A,'Scoring_Config'!$D:$D,"Yes")="Yes",_xlfn.XLOOKUP("SrcZone_IsAny",'Scoring_Config'!$A:$A,'Scoring_Config'!$C:$C,10),0),"False,0")</f>
        <v>0</v>
      </c>
      <c r="AF356" cm="1">
        <f t="array" ref="AF356">IF(FALSE,"True," &amp; IF(_xlfn.XLOOKUP("DstZone_IsAny",'Scoring_Config'!$A:$A,'Scoring_Config'!$D:$D,"Yes")="Yes",_xlfn.XLOOKUP("DstZone_IsAny",'Scoring_Config'!$A:$A,'Scoring_Config'!$C:$C,10),0),"False,0")</f>
        <v>0</v>
      </c>
      <c r="AG356" cm="1">
        <f t="array" ref="AG35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56" cm="1">
        <f t="array" ref="AH356">IF(FALSE,"True," &amp; IF(_xlfn.XLOOKUP("App_Any_OR_RangeGt1000",'Scoring_Config'!$A:$A,'Scoring_Config'!$D:$D,"Yes")="Yes",_xlfn.XLOOKUP("App_Any_OR_RangeGt1000",'Scoring_Config'!$A:$A,'Scoring_Config'!$C:$C,10),0),"False,0")</f>
        <v>0</v>
      </c>
      <c r="AI356" cm="1">
        <f t="array" ref="AI356">IF(FALSE,"True," &amp; IF(_xlfn.XLOOKUP("Service_Insecure_Match",'Scoring_Config'!$A:$A,'Scoring_Config'!$D:$D,"Yes")="Yes",_xlfn.XLOOKUP("Service_Insecure_Match",'Scoring_Config'!$A:$A,'Scoring_Config'!$C:$C,5),0),"False,0")</f>
        <v>0</v>
      </c>
      <c r="AJ356" cm="1">
        <f t="array" ref="AJ356">IF(FALSE,"True," &amp; IF(_xlfn.XLOOKUP("Risky_Inbound",'Scoring_Config'!$A:$A,'Scoring_Config'!$D:$D,"Yes")="Yes",_xlfn.XLOOKUP("Risky_Inbound",'Scoring_Config'!$A:$A,'Scoring_Config'!$C:$C,50),0),"False,0")</f>
        <v>0</v>
      </c>
      <c r="AK356" cm="1">
        <f t="array" ref="AK356">IF(FALSE,"True," &amp; IF(_xlfn.XLOOKUP("Risky_Outbound",'Scoring_Config'!$A:$A,'Scoring_Config'!$D:$D,"Yes")="Yes",_xlfn.XLOOKUP("Risky_Outbound",'Scoring_Config'!$A:$A,'Scoring_Config'!$C:$C,25),0),"False,0")</f>
        <v>0</v>
      </c>
      <c r="AL356" t="s">
        <v>6700</v>
      </c>
      <c r="AM356" cm="1">
        <f t="array" ref="AM35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56" t="s">
        <v>6697</v>
      </c>
      <c r="AO356" t="s">
        <v>6697</v>
      </c>
      <c r="AP356" t="s">
        <v>6697</v>
      </c>
      <c r="AQ356" cm="1">
        <f t="array" ref="AQ356">IF(FALSE,"True," &amp; IF(_xlfn.XLOOKUP("Service_IsAny",'Scoring_Config'!$A:$A,'Scoring_Config'!$D:$D,"Yes")="Yes",_xlfn.XLOOKUP("Service_IsAny",'Scoring_Config'!$A:$A,'Scoring_Config'!$C:$C,0),0),"False,0")</f>
        <v>0</v>
      </c>
      <c r="AR356">
        <v>0</v>
      </c>
      <c r="AS356" cm="1">
        <f t="array" ref="AS356">IF(FALSE,"True," &amp; IF(_xlfn.XLOOKUP("Service_RangeGt1000",'Scoring_Config'!$A:$A,'Scoring_Config'!$D:$D,"Yes")="Yes",_xlfn.XLOOKUP("Service_RangeGt1000",'Scoring_Config'!$A:$A,'Scoring_Config'!$C:$C,0),0),"False,0")</f>
        <v>0</v>
      </c>
      <c r="AT356" cm="1">
        <f t="array" ref="AT356">IF(FALSE,"True," &amp; IF(_xlfn.XLOOKUP("App_IsAny",'Scoring_Config'!$A:$A,'Scoring_Config'!$D:$D,"Yes")="Yes",_xlfn.XLOOKUP("App_IsAny",'Scoring_Config'!$A:$A,'Scoring_Config'!$C:$C,0),0),"False,0")</f>
        <v>0</v>
      </c>
      <c r="AU356">
        <v>5</v>
      </c>
      <c r="AV356" cm="1">
        <f t="array" ref="AV356">IF(FALSE,"True," &amp; IF(_xlfn.XLOOKUP("App_RangeGt1000",'Scoring_Config'!$A:$A,'Scoring_Config'!$D:$D,"Yes")="Yes",_xlfn.XLOOKUP("App_RangeGt1000",'Scoring_Config'!$A:$A,'Scoring_Config'!$C:$C,0),0),"False,0")</f>
        <v>0</v>
      </c>
      <c r="AW356" cm="1">
        <f t="array" ref="AW356">IF(FALSE,"True," &amp; IF(_xlfn.XLOOKUP("Action_IsDenyOrDrop",'Scoring_Config'!$A:$A,'Scoring_Config'!$D:$D,"Yes")="Yes",_xlfn.XLOOKUP("Action_IsDenyOrDrop",'Scoring_Config'!$A:$A,'Scoring_Config'!$C:$C,0),0),"False,0")</f>
        <v>0</v>
      </c>
      <c r="AX356" cm="1">
        <f t="array" ref="AX356">IF(LEFT(AW356,4)="True",0,(IF(LEFT(Y356,4)="True",IF(_xlfn.XLOOKUP("Src_IsAny",'Scoring_Config'!$A:$A,'Scoring_Config'!$D:$D,"Yes")="Yes",_xlfn.XLOOKUP("Src_IsAny",'Scoring_Config'!$A:$A,'Scoring_Config'!$C:$C,10),0),0)+IF(LEFT(Z356,4)="True",IF(_xlfn.XLOOKUP("Src_CIDR_Le_16",'Scoring_Config'!$A:$A,'Scoring_Config'!$D:$D,"Yes")="Yes",_xlfn.XLOOKUP("Src_CIDR_Le_16",'Scoring_Config'!$A:$A,'Scoring_Config'!$C:$C,10),0),0)+IF(LEFT(AA356,4)="True",IF(_xlfn.XLOOKUP("Src_CIDR_17_22",'Scoring_Config'!$A:$A,'Scoring_Config'!$D:$D,"Yes")="Yes",_xlfn.XLOOKUP("Src_CIDR_17_22",'Scoring_Config'!$A:$A,'Scoring_Config'!$C:$C,5),0),0)+IF(LEFT(AB356,4)="True",IF(_xlfn.XLOOKUP("Dst_IsAny",'Scoring_Config'!$A:$A,'Scoring_Config'!$D:$D,"Yes")="Yes",_xlfn.XLOOKUP("Dst_IsAny",'Scoring_Config'!$A:$A,'Scoring_Config'!$C:$C,10),0),0)+IF(LEFT(AC356,4)="True",IF(_xlfn.XLOOKUP("Dst_CIDR_Le_16",'Scoring_Config'!$A:$A,'Scoring_Config'!$D:$D,"Yes")="Yes",_xlfn.XLOOKUP("Dst_CIDR_Le_16",'Scoring_Config'!$A:$A,'Scoring_Config'!$C:$C,10),0),0)+IF(LEFT(AD356,4)="True",IF(_xlfn.XLOOKUP("Dst_CIDR_17_22",'Scoring_Config'!$A:$A,'Scoring_Config'!$D:$D,"Yes")="Yes",_xlfn.XLOOKUP("Dst_CIDR_17_22",'Scoring_Config'!$A:$A,'Scoring_Config'!$C:$C,5),0),0)+IF(LEFT(AE356,4)="True",IF(_xlfn.XLOOKUP("SrcZone_IsAny",'Scoring_Config'!$A:$A,'Scoring_Config'!$D:$D,"Yes")="Yes",_xlfn.XLOOKUP("SrcZone_IsAny",'Scoring_Config'!$A:$A,'Scoring_Config'!$C:$C,10),0),0)+IF(LEFT(AF356,4)="True",IF(_xlfn.XLOOKUP("DstZone_IsAny",'Scoring_Config'!$A:$A,'Scoring_Config'!$D:$D,"Yes")="Yes",_xlfn.XLOOKUP("DstZone_IsAny",'Scoring_Config'!$A:$A,'Scoring_Config'!$C:$C,10),0),0)+IF(LEFT(AG356,4)="True",IF(_xlfn.XLOOKUP("Service_Any_OR_RangeGt1000",'Scoring_Config'!$A:$A,'Scoring_Config'!$D:$D,"Yes")="Yes",_xlfn.XLOOKUP("Service_Any_OR_RangeGt1000",'Scoring_Config'!$A:$A,'Scoring_Config'!$C:$C,10),0),0)+IF(LEFT(AH356,4)="True",IF(_xlfn.XLOOKUP("App_Any_OR_RangeGt1000",'Scoring_Config'!$A:$A,'Scoring_Config'!$D:$D,"Yes")="Yes",_xlfn.XLOOKUP("App_Any_OR_RangeGt1000",'Scoring_Config'!$A:$A,'Scoring_Config'!$C:$C,10),0),0)+IF(LEFT(AI356,4)="True",IF(_xlfn.XLOOKUP("Service_Insecure_Match",'Scoring_Config'!$A:$A,'Scoring_Config'!$D:$D,"Yes")="Yes",_xlfn.XLOOKUP("Service_Insecure_Match",'Scoring_Config'!$A:$A,'Scoring_Config'!$C:$C,5),0),0)+IF(LEFT(AJ356,4)="True",IF(_xlfn.XLOOKUP("Risky_Inbound",'Scoring_Config'!$A:$A,'Scoring_Config'!$D:$D,"Yes")="Yes",_xlfn.XLOOKUP("Risky_Inbound",'Scoring_Config'!$A:$A,'Scoring_Config'!$C:$C,50),0),0)+IF(LEFT(AK356,4)="True",IF(_xlfn.XLOOKUP("Risky_Outbound",'Scoring_Config'!$A:$A,'Scoring_Config'!$D:$D,"Yes")="Yes",_xlfn.XLOOKUP("Risky_Outbound",'Scoring_Config'!$A:$A,'Scoring_Config'!$C:$C,25),0),0)+IF(LEFT(AZ356,4)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356,FIND(",",AL356)+1,100)),0)+IF(LEFT(AM356,4)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356,FIND(",",AN356)+1,100)),0)+IF(_xlfn.XLOOKUP("Profile_Scoring",'Scoring_Config'!$A:$A,'Scoring_Config'!$D:$D,"Yes")="Yes",VALUE(MID(AO356,FIND(",",AO356)+1,100)),0)+IF(_xlfn.XLOOKUP("Options_Scoring",'Scoring_Config'!$A:$A,'Scoring_Config'!$D:$D,"Yes")="Yes",VALUE(MID(AP356,FIND(",",AP356)+1,100)),0)))</f>
        <v>0</v>
      </c>
      <c r="AZ356" cm="1">
        <f t="array" ref="AZ356">IF(FALSE,"True," &amp; IF(_xlfn.XLOOKUP("Migrate_Insecure",'Scoring_Config'!$A:$A,'Scoring_Config'!$D:$D,"Yes")="Yes",_xlfn.XLOOKUP("Migrate_Insecure",'Scoring_Config'!$A:$A,'Scoring_Config'!$C:$C,10),0),"False,0")</f>
        <v>0</v>
      </c>
    </row>
    <row r="357" spans="1:52">
      <c r="A357" t="s">
        <v>1979</v>
      </c>
      <c r="B357" t="s">
        <v>2330</v>
      </c>
      <c r="C357" t="s">
        <v>3542</v>
      </c>
      <c r="D357" t="s">
        <v>3545</v>
      </c>
      <c r="E357" t="s">
        <v>3563</v>
      </c>
      <c r="F357" t="s">
        <v>3690</v>
      </c>
      <c r="G357" t="s">
        <v>261</v>
      </c>
      <c r="H357" t="s">
        <v>174</v>
      </c>
      <c r="I357" t="s">
        <v>3582</v>
      </c>
      <c r="J357" t="s">
        <v>880</v>
      </c>
      <c r="K357" t="s">
        <v>1783</v>
      </c>
      <c r="L357" t="s">
        <v>1327</v>
      </c>
      <c r="M357" t="s">
        <v>1974</v>
      </c>
      <c r="N357" t="s">
        <v>4315</v>
      </c>
      <c r="O357" t="s">
        <v>4319</v>
      </c>
      <c r="P357" t="s">
        <v>4321</v>
      </c>
      <c r="Q357" t="s">
        <v>4567</v>
      </c>
      <c r="R357" t="s">
        <v>5440</v>
      </c>
      <c r="S357" t="s">
        <v>5439</v>
      </c>
      <c r="T357" t="s">
        <v>5642</v>
      </c>
      <c r="U357" t="s">
        <v>6143</v>
      </c>
      <c r="Y357" cm="1">
        <f t="array" ref="Y357">IF(FALSE,"True," &amp; IF(_xlfn.XLOOKUP("Src_IsAny",'Scoring_Config'!$A:$A,'Scoring_Config'!$D:$D,"Yes")="Yes",_xlfn.XLOOKUP("Src_IsAny",'Scoring_Config'!$A:$A,'Scoring_Config'!$C:$C,10),0),"False,0")</f>
        <v>0</v>
      </c>
      <c r="Z357" cm="1">
        <f t="array" ref="Z357">IF(FALSE,"True," &amp; IF(_xlfn.XLOOKUP("Src_CIDR_Le_16",'Scoring_Config'!$A:$A,'Scoring_Config'!$D:$D,"Yes")="Yes",_xlfn.XLOOKUP("Src_CIDR_Le_16",'Scoring_Config'!$A:$A,'Scoring_Config'!$C:$C,10),0),"False,0")</f>
        <v>0</v>
      </c>
      <c r="AA357" cm="1">
        <f t="array" ref="AA357">IF(FALSE,"True," &amp; IF(_xlfn.XLOOKUP("Src_CIDR_17_22",'Scoring_Config'!$A:$A,'Scoring_Config'!$D:$D,"Yes")="Yes",_xlfn.XLOOKUP("Src_CIDR_17_22",'Scoring_Config'!$A:$A,'Scoring_Config'!$C:$C,5),0),"False,0")</f>
        <v>0</v>
      </c>
      <c r="AB357" cm="1">
        <f t="array" ref="AB357">IF(FALSE,"True," &amp; IF(_xlfn.XLOOKUP("Dst_IsAny",'Scoring_Config'!$A:$A,'Scoring_Config'!$D:$D,"Yes")="Yes",_xlfn.XLOOKUP("Dst_IsAny",'Scoring_Config'!$A:$A,'Scoring_Config'!$C:$C,10),0),"False,0")</f>
        <v>0</v>
      </c>
      <c r="AC357" cm="1">
        <f t="array" ref="AC357">IF(FALSE,"True," &amp; IF(_xlfn.XLOOKUP("Dst_CIDR_Le_16",'Scoring_Config'!$A:$A,'Scoring_Config'!$D:$D,"Yes")="Yes",_xlfn.XLOOKUP("Dst_CIDR_Le_16",'Scoring_Config'!$A:$A,'Scoring_Config'!$C:$C,10),0),"False,0")</f>
        <v>0</v>
      </c>
      <c r="AD357" cm="1">
        <f t="array" ref="AD357">IF(FALSE,"True," &amp; IF(_xlfn.XLOOKUP("Dst_CIDR_17_22",'Scoring_Config'!$A:$A,'Scoring_Config'!$D:$D,"Yes")="Yes",_xlfn.XLOOKUP("Dst_CIDR_17_22",'Scoring_Config'!$A:$A,'Scoring_Config'!$C:$C,5),0),"False,0")</f>
        <v>0</v>
      </c>
      <c r="AE357" cm="1">
        <f t="array" ref="AE357">IF(FALSE,"True," &amp; IF(_xlfn.XLOOKUP("SrcZone_IsAny",'Scoring_Config'!$A:$A,'Scoring_Config'!$D:$D,"Yes")="Yes",_xlfn.XLOOKUP("SrcZone_IsAny",'Scoring_Config'!$A:$A,'Scoring_Config'!$C:$C,10),0),"False,0")</f>
        <v>0</v>
      </c>
      <c r="AF357" cm="1">
        <f t="array" ref="AF357">IF(FALSE,"True," &amp; IF(_xlfn.XLOOKUP("DstZone_IsAny",'Scoring_Config'!$A:$A,'Scoring_Config'!$D:$D,"Yes")="Yes",_xlfn.XLOOKUP("DstZone_IsAny",'Scoring_Config'!$A:$A,'Scoring_Config'!$C:$C,10),0),"False,0")</f>
        <v>0</v>
      </c>
      <c r="AG357" cm="1">
        <f t="array" ref="AG35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57" cm="1">
        <f t="array" ref="AH357">IF(FALSE,"True," &amp; IF(_xlfn.XLOOKUP("App_Any_OR_RangeGt1000",'Scoring_Config'!$A:$A,'Scoring_Config'!$D:$D,"Yes")="Yes",_xlfn.XLOOKUP("App_Any_OR_RangeGt1000",'Scoring_Config'!$A:$A,'Scoring_Config'!$C:$C,10),0),"False,0")</f>
        <v>0</v>
      </c>
      <c r="AI357" cm="1">
        <f t="array" ref="AI357">IF(FALSE,"True," &amp; IF(_xlfn.XLOOKUP("Service_Insecure_Match",'Scoring_Config'!$A:$A,'Scoring_Config'!$D:$D,"Yes")="Yes",_xlfn.XLOOKUP("Service_Insecure_Match",'Scoring_Config'!$A:$A,'Scoring_Config'!$C:$C,5),0),"False,0")</f>
        <v>0</v>
      </c>
      <c r="AJ357" cm="1">
        <f t="array" ref="AJ357">IF(FALSE,"True," &amp; IF(_xlfn.XLOOKUP("Risky_Inbound",'Scoring_Config'!$A:$A,'Scoring_Config'!$D:$D,"Yes")="Yes",_xlfn.XLOOKUP("Risky_Inbound",'Scoring_Config'!$A:$A,'Scoring_Config'!$C:$C,50),0),"False,0")</f>
        <v>0</v>
      </c>
      <c r="AK357" cm="1">
        <f t="array" ref="AK357">IF(FALSE,"True," &amp; IF(_xlfn.XLOOKUP("Risky_Outbound",'Scoring_Config'!$A:$A,'Scoring_Config'!$D:$D,"Yes")="Yes",_xlfn.XLOOKUP("Risky_Outbound",'Scoring_Config'!$A:$A,'Scoring_Config'!$C:$C,25),0),"False,0")</f>
        <v>0</v>
      </c>
      <c r="AL357" t="s">
        <v>6700</v>
      </c>
      <c r="AM357" cm="1">
        <f t="array" ref="AM35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57" t="s">
        <v>6697</v>
      </c>
      <c r="AO357" t="s">
        <v>6697</v>
      </c>
      <c r="AP357" t="s">
        <v>6697</v>
      </c>
      <c r="AQ357" cm="1">
        <f t="array" ref="AQ357">IF(FALSE,"True," &amp; IF(_xlfn.XLOOKUP("Service_IsAny",'Scoring_Config'!$A:$A,'Scoring_Config'!$D:$D,"Yes")="Yes",_xlfn.XLOOKUP("Service_IsAny",'Scoring_Config'!$A:$A,'Scoring_Config'!$C:$C,0),0),"False,0")</f>
        <v>0</v>
      </c>
      <c r="AR357">
        <v>0</v>
      </c>
      <c r="AS357" cm="1">
        <f t="array" ref="AS357">IF(FALSE,"True," &amp; IF(_xlfn.XLOOKUP("Service_RangeGt1000",'Scoring_Config'!$A:$A,'Scoring_Config'!$D:$D,"Yes")="Yes",_xlfn.XLOOKUP("Service_RangeGt1000",'Scoring_Config'!$A:$A,'Scoring_Config'!$C:$C,0),0),"False,0")</f>
        <v>0</v>
      </c>
      <c r="AT357" cm="1">
        <f t="array" ref="AT357">IF(FALSE,"True," &amp; IF(_xlfn.XLOOKUP("App_IsAny",'Scoring_Config'!$A:$A,'Scoring_Config'!$D:$D,"Yes")="Yes",_xlfn.XLOOKUP("App_IsAny",'Scoring_Config'!$A:$A,'Scoring_Config'!$C:$C,0),0),"False,0")</f>
        <v>0</v>
      </c>
      <c r="AU357">
        <v>3</v>
      </c>
      <c r="AV357" cm="1">
        <f t="array" ref="AV357">IF(FALSE,"True," &amp; IF(_xlfn.XLOOKUP("App_RangeGt1000",'Scoring_Config'!$A:$A,'Scoring_Config'!$D:$D,"Yes")="Yes",_xlfn.XLOOKUP("App_RangeGt1000",'Scoring_Config'!$A:$A,'Scoring_Config'!$C:$C,0),0),"False,0")</f>
        <v>0</v>
      </c>
      <c r="AW357" cm="1">
        <f t="array" ref="AW357">IF(FALSE,"True," &amp; IF(_xlfn.XLOOKUP("Action_IsDenyOrDrop",'Scoring_Config'!$A:$A,'Scoring_Config'!$D:$D,"Yes")="Yes",_xlfn.XLOOKUP("Action_IsDenyOrDrop",'Scoring_Config'!$A:$A,'Scoring_Config'!$C:$C,0),0),"False,0")</f>
        <v>0</v>
      </c>
      <c r="AX357" cm="1">
        <f t="array" ref="AX357">IF(LEFT(AW357,4)="True",0,(IF(LEFT(Y357,4)="True",IF(_xlfn.XLOOKUP("Src_IsAny",'Scoring_Config'!$A:$A,'Scoring_Config'!$D:$D,"Yes")="Yes",_xlfn.XLOOKUP("Src_IsAny",'Scoring_Config'!$A:$A,'Scoring_Config'!$C:$C,10),0),0)+IF(LEFT(Z357,4)="True",IF(_xlfn.XLOOKUP("Src_CIDR_Le_16",'Scoring_Config'!$A:$A,'Scoring_Config'!$D:$D,"Yes")="Yes",_xlfn.XLOOKUP("Src_CIDR_Le_16",'Scoring_Config'!$A:$A,'Scoring_Config'!$C:$C,10),0),0)+IF(LEFT(AA357,4)="True",IF(_xlfn.XLOOKUP("Src_CIDR_17_22",'Scoring_Config'!$A:$A,'Scoring_Config'!$D:$D,"Yes")="Yes",_xlfn.XLOOKUP("Src_CIDR_17_22",'Scoring_Config'!$A:$A,'Scoring_Config'!$C:$C,5),0),0)+IF(LEFT(AB357,4)="True",IF(_xlfn.XLOOKUP("Dst_IsAny",'Scoring_Config'!$A:$A,'Scoring_Config'!$D:$D,"Yes")="Yes",_xlfn.XLOOKUP("Dst_IsAny",'Scoring_Config'!$A:$A,'Scoring_Config'!$C:$C,10),0),0)+IF(LEFT(AC357,4)="True",IF(_xlfn.XLOOKUP("Dst_CIDR_Le_16",'Scoring_Config'!$A:$A,'Scoring_Config'!$D:$D,"Yes")="Yes",_xlfn.XLOOKUP("Dst_CIDR_Le_16",'Scoring_Config'!$A:$A,'Scoring_Config'!$C:$C,10),0),0)+IF(LEFT(AD357,4)="True",IF(_xlfn.XLOOKUP("Dst_CIDR_17_22",'Scoring_Config'!$A:$A,'Scoring_Config'!$D:$D,"Yes")="Yes",_xlfn.XLOOKUP("Dst_CIDR_17_22",'Scoring_Config'!$A:$A,'Scoring_Config'!$C:$C,5),0),0)+IF(LEFT(AE357,4)="True",IF(_xlfn.XLOOKUP("SrcZone_IsAny",'Scoring_Config'!$A:$A,'Scoring_Config'!$D:$D,"Yes")="Yes",_xlfn.XLOOKUP("SrcZone_IsAny",'Scoring_Config'!$A:$A,'Scoring_Config'!$C:$C,10),0),0)+IF(LEFT(AF357,4)="True",IF(_xlfn.XLOOKUP("DstZone_IsAny",'Scoring_Config'!$A:$A,'Scoring_Config'!$D:$D,"Yes")="Yes",_xlfn.XLOOKUP("DstZone_IsAny",'Scoring_Config'!$A:$A,'Scoring_Config'!$C:$C,10),0),0)+IF(LEFT(AG357,4)="True",IF(_xlfn.XLOOKUP("Service_Any_OR_RangeGt1000",'Scoring_Config'!$A:$A,'Scoring_Config'!$D:$D,"Yes")="Yes",_xlfn.XLOOKUP("Service_Any_OR_RangeGt1000",'Scoring_Config'!$A:$A,'Scoring_Config'!$C:$C,10),0),0)+IF(LEFT(AH357,4)="True",IF(_xlfn.XLOOKUP("App_Any_OR_RangeGt1000",'Scoring_Config'!$A:$A,'Scoring_Config'!$D:$D,"Yes")="Yes",_xlfn.XLOOKUP("App_Any_OR_RangeGt1000",'Scoring_Config'!$A:$A,'Scoring_Config'!$C:$C,10),0),0)+IF(LEFT(AI357,4)="True",IF(_xlfn.XLOOKUP("Service_Insecure_Match",'Scoring_Config'!$A:$A,'Scoring_Config'!$D:$D,"Yes")="Yes",_xlfn.XLOOKUP("Service_Insecure_Match",'Scoring_Config'!$A:$A,'Scoring_Config'!$C:$C,5),0),0)+IF(LEFT(AJ357,4)="True",IF(_xlfn.XLOOKUP("Risky_Inbound",'Scoring_Config'!$A:$A,'Scoring_Config'!$D:$D,"Yes")="Yes",_xlfn.XLOOKUP("Risky_Inbound",'Scoring_Config'!$A:$A,'Scoring_Config'!$C:$C,50),0),0)+IF(LEFT(AK357,4)="True",IF(_xlfn.XLOOKUP("Risky_Outbound",'Scoring_Config'!$A:$A,'Scoring_Config'!$D:$D,"Yes")="Yes",_xlfn.XLOOKUP("Risky_Outbound",'Scoring_Config'!$A:$A,'Scoring_Config'!$C:$C,25),0),0)+IF(LEFT(AZ357,4)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357,FIND(",",AL357)+1,100)),0)+IF(LEFT(AM357,4)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357,FIND(",",AN357)+1,100)),0)+IF(_xlfn.XLOOKUP("Profile_Scoring",'Scoring_Config'!$A:$A,'Scoring_Config'!$D:$D,"Yes")="Yes",VALUE(MID(AO357,FIND(",",AO357)+1,100)),0)+IF(_xlfn.XLOOKUP("Options_Scoring",'Scoring_Config'!$A:$A,'Scoring_Config'!$D:$D,"Yes")="Yes",VALUE(MID(AP357,FIND(",",AP357)+1,100)),0)))</f>
        <v>0</v>
      </c>
      <c r="AZ357" cm="1">
        <f t="array" ref="AZ357">IF(FALSE,"True," &amp; IF(_xlfn.XLOOKUP("Migrate_Insecure",'Scoring_Config'!$A:$A,'Scoring_Config'!$D:$D,"Yes")="Yes",_xlfn.XLOOKUP("Migrate_Insecure",'Scoring_Config'!$A:$A,'Scoring_Config'!$C:$C,10),0),"False,0")</f>
        <v>0</v>
      </c>
    </row>
    <row r="358" spans="1:52">
      <c r="A358" t="s">
        <v>1979</v>
      </c>
      <c r="B358" t="s">
        <v>2331</v>
      </c>
      <c r="C358" t="s">
        <v>3542</v>
      </c>
      <c r="D358" t="s">
        <v>3545</v>
      </c>
      <c r="E358" t="s">
        <v>3563</v>
      </c>
      <c r="F358" t="s">
        <v>3578</v>
      </c>
      <c r="G358" t="s">
        <v>136</v>
      </c>
      <c r="H358" t="s">
        <v>174</v>
      </c>
      <c r="I358" t="s">
        <v>3582</v>
      </c>
      <c r="J358" t="s">
        <v>880</v>
      </c>
      <c r="K358" t="s">
        <v>1783</v>
      </c>
      <c r="L358" t="s">
        <v>1327</v>
      </c>
      <c r="M358" t="s">
        <v>1974</v>
      </c>
      <c r="N358" t="s">
        <v>4315</v>
      </c>
      <c r="O358" t="s">
        <v>4319</v>
      </c>
      <c r="P358" t="s">
        <v>4321</v>
      </c>
      <c r="Q358" t="s">
        <v>4568</v>
      </c>
      <c r="R358" t="s">
        <v>5440</v>
      </c>
      <c r="S358" t="s">
        <v>5440</v>
      </c>
      <c r="T358" t="s">
        <v>5679</v>
      </c>
      <c r="U358" t="s">
        <v>6143</v>
      </c>
      <c r="Y358" cm="1">
        <f t="array" ref="Y358">IF(FALSE,"True," &amp; IF(_xlfn.XLOOKUP("Src_IsAny",'Scoring_Config'!$A:$A,'Scoring_Config'!$D:$D,"Yes")="Yes",_xlfn.XLOOKUP("Src_IsAny",'Scoring_Config'!$A:$A,'Scoring_Config'!$C:$C,10),0),"False,0")</f>
        <v>0</v>
      </c>
      <c r="Z358" cm="1">
        <f t="array" ref="Z358">IF(FALSE,"True," &amp; IF(_xlfn.XLOOKUP("Src_CIDR_Le_16",'Scoring_Config'!$A:$A,'Scoring_Config'!$D:$D,"Yes")="Yes",_xlfn.XLOOKUP("Src_CIDR_Le_16",'Scoring_Config'!$A:$A,'Scoring_Config'!$C:$C,10),0),"False,0")</f>
        <v>0</v>
      </c>
      <c r="AA358" cm="1">
        <f t="array" ref="AA358">IF(FALSE,"True," &amp; IF(_xlfn.XLOOKUP("Src_CIDR_17_22",'Scoring_Config'!$A:$A,'Scoring_Config'!$D:$D,"Yes")="Yes",_xlfn.XLOOKUP("Src_CIDR_17_22",'Scoring_Config'!$A:$A,'Scoring_Config'!$C:$C,5),0),"False,0")</f>
        <v>0</v>
      </c>
      <c r="AB358" cm="1">
        <f t="array" ref="AB358">IF(FALSE,"True," &amp; IF(_xlfn.XLOOKUP("Dst_IsAny",'Scoring_Config'!$A:$A,'Scoring_Config'!$D:$D,"Yes")="Yes",_xlfn.XLOOKUP("Dst_IsAny",'Scoring_Config'!$A:$A,'Scoring_Config'!$C:$C,10),0),"False,0")</f>
        <v>0</v>
      </c>
      <c r="AC358" cm="1">
        <f t="array" ref="AC358">IF(FALSE,"True," &amp; IF(_xlfn.XLOOKUP("Dst_CIDR_Le_16",'Scoring_Config'!$A:$A,'Scoring_Config'!$D:$D,"Yes")="Yes",_xlfn.XLOOKUP("Dst_CIDR_Le_16",'Scoring_Config'!$A:$A,'Scoring_Config'!$C:$C,10),0),"False,0")</f>
        <v>0</v>
      </c>
      <c r="AD358" cm="1">
        <f t="array" ref="AD358">IF(FALSE,"True," &amp; IF(_xlfn.XLOOKUP("Dst_CIDR_17_22",'Scoring_Config'!$A:$A,'Scoring_Config'!$D:$D,"Yes")="Yes",_xlfn.XLOOKUP("Dst_CIDR_17_22",'Scoring_Config'!$A:$A,'Scoring_Config'!$C:$C,5),0),"False,0")</f>
        <v>0</v>
      </c>
      <c r="AE358" cm="1">
        <f t="array" ref="AE358">IF(FALSE,"True," &amp; IF(_xlfn.XLOOKUP("SrcZone_IsAny",'Scoring_Config'!$A:$A,'Scoring_Config'!$D:$D,"Yes")="Yes",_xlfn.XLOOKUP("SrcZone_IsAny",'Scoring_Config'!$A:$A,'Scoring_Config'!$C:$C,10),0),"False,0")</f>
        <v>0</v>
      </c>
      <c r="AF358" cm="1">
        <f t="array" ref="AF358">IF(FALSE,"True," &amp; IF(_xlfn.XLOOKUP("DstZone_IsAny",'Scoring_Config'!$A:$A,'Scoring_Config'!$D:$D,"Yes")="Yes",_xlfn.XLOOKUP("DstZone_IsAny",'Scoring_Config'!$A:$A,'Scoring_Config'!$C:$C,10),0),"False,0")</f>
        <v>0</v>
      </c>
      <c r="AG358" cm="1">
        <f t="array" ref="AG35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58" cm="1">
        <f t="array" ref="AH358">IF(FALSE,"True," &amp; IF(_xlfn.XLOOKUP("App_Any_OR_RangeGt1000",'Scoring_Config'!$A:$A,'Scoring_Config'!$D:$D,"Yes")="Yes",_xlfn.XLOOKUP("App_Any_OR_RangeGt1000",'Scoring_Config'!$A:$A,'Scoring_Config'!$C:$C,10),0),"False,0")</f>
        <v>0</v>
      </c>
      <c r="AI358" cm="1">
        <f t="array" ref="AI358">IF(FALSE,"True," &amp; IF(_xlfn.XLOOKUP("Service_Insecure_Match",'Scoring_Config'!$A:$A,'Scoring_Config'!$D:$D,"Yes")="Yes",_xlfn.XLOOKUP("Service_Insecure_Match",'Scoring_Config'!$A:$A,'Scoring_Config'!$C:$C,5),0),"False,0")</f>
        <v>0</v>
      </c>
      <c r="AJ358" cm="1">
        <f t="array" ref="AJ358">IF(FALSE,"True," &amp; IF(_xlfn.XLOOKUP("Risky_Inbound",'Scoring_Config'!$A:$A,'Scoring_Config'!$D:$D,"Yes")="Yes",_xlfn.XLOOKUP("Risky_Inbound",'Scoring_Config'!$A:$A,'Scoring_Config'!$C:$C,50),0),"False,0")</f>
        <v>0</v>
      </c>
      <c r="AK358" cm="1">
        <f t="array" ref="AK358">IF(FALSE,"True," &amp; IF(_xlfn.XLOOKUP("Risky_Outbound",'Scoring_Config'!$A:$A,'Scoring_Config'!$D:$D,"Yes")="Yes",_xlfn.XLOOKUP("Risky_Outbound",'Scoring_Config'!$A:$A,'Scoring_Config'!$C:$C,25),0),"False,0")</f>
        <v>0</v>
      </c>
      <c r="AL358" t="s">
        <v>6700</v>
      </c>
      <c r="AM358" cm="1">
        <f t="array" ref="AM35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58" t="s">
        <v>6697</v>
      </c>
      <c r="AO358" t="s">
        <v>6697</v>
      </c>
      <c r="AP358" t="s">
        <v>6697</v>
      </c>
      <c r="AQ358" cm="1">
        <f t="array" ref="AQ358">IF(FALSE,"True," &amp; IF(_xlfn.XLOOKUP("Service_IsAny",'Scoring_Config'!$A:$A,'Scoring_Config'!$D:$D,"Yes")="Yes",_xlfn.XLOOKUP("Service_IsAny",'Scoring_Config'!$A:$A,'Scoring_Config'!$C:$C,0),0),"False,0")</f>
        <v>0</v>
      </c>
      <c r="AR358">
        <v>0</v>
      </c>
      <c r="AS358" cm="1">
        <f t="array" ref="AS358">IF(FALSE,"True," &amp; IF(_xlfn.XLOOKUP("Service_RangeGt1000",'Scoring_Config'!$A:$A,'Scoring_Config'!$D:$D,"Yes")="Yes",_xlfn.XLOOKUP("Service_RangeGt1000",'Scoring_Config'!$A:$A,'Scoring_Config'!$C:$C,0),0),"False,0")</f>
        <v>0</v>
      </c>
      <c r="AT358" cm="1">
        <f t="array" ref="AT358">IF(FALSE,"True," &amp; IF(_xlfn.XLOOKUP("App_IsAny",'Scoring_Config'!$A:$A,'Scoring_Config'!$D:$D,"Yes")="Yes",_xlfn.XLOOKUP("App_IsAny",'Scoring_Config'!$A:$A,'Scoring_Config'!$C:$C,0),0),"False,0")</f>
        <v>0</v>
      </c>
      <c r="AU358">
        <v>3</v>
      </c>
      <c r="AV358" cm="1">
        <f t="array" ref="AV358">IF(FALSE,"True," &amp; IF(_xlfn.XLOOKUP("App_RangeGt1000",'Scoring_Config'!$A:$A,'Scoring_Config'!$D:$D,"Yes")="Yes",_xlfn.XLOOKUP("App_RangeGt1000",'Scoring_Config'!$A:$A,'Scoring_Config'!$C:$C,0),0),"False,0")</f>
        <v>0</v>
      </c>
      <c r="AW358" cm="1">
        <f t="array" ref="AW358">IF(FALSE,"True," &amp; IF(_xlfn.XLOOKUP("Action_IsDenyOrDrop",'Scoring_Config'!$A:$A,'Scoring_Config'!$D:$D,"Yes")="Yes",_xlfn.XLOOKUP("Action_IsDenyOrDrop",'Scoring_Config'!$A:$A,'Scoring_Config'!$C:$C,0),0),"False,0")</f>
        <v>0</v>
      </c>
      <c r="AX358" cm="1">
        <f t="array" ref="AX358">IF(LEFT(AW358,4)="True",0,(IF(LEFT(Y358,4)="True",IF(_xlfn.XLOOKUP("Src_IsAny",'Scoring_Config'!$A:$A,'Scoring_Config'!$D:$D,"Yes")="Yes",_xlfn.XLOOKUP("Src_IsAny",'Scoring_Config'!$A:$A,'Scoring_Config'!$C:$C,10),0),0)+IF(LEFT(Z358,4)="True",IF(_xlfn.XLOOKUP("Src_CIDR_Le_16",'Scoring_Config'!$A:$A,'Scoring_Config'!$D:$D,"Yes")="Yes",_xlfn.XLOOKUP("Src_CIDR_Le_16",'Scoring_Config'!$A:$A,'Scoring_Config'!$C:$C,10),0),0)+IF(LEFT(AA358,4)="True",IF(_xlfn.XLOOKUP("Src_CIDR_17_22",'Scoring_Config'!$A:$A,'Scoring_Config'!$D:$D,"Yes")="Yes",_xlfn.XLOOKUP("Src_CIDR_17_22",'Scoring_Config'!$A:$A,'Scoring_Config'!$C:$C,5),0),0)+IF(LEFT(AB358,4)="True",IF(_xlfn.XLOOKUP("Dst_IsAny",'Scoring_Config'!$A:$A,'Scoring_Config'!$D:$D,"Yes")="Yes",_xlfn.XLOOKUP("Dst_IsAny",'Scoring_Config'!$A:$A,'Scoring_Config'!$C:$C,10),0),0)+IF(LEFT(AC358,4)="True",IF(_xlfn.XLOOKUP("Dst_CIDR_Le_16",'Scoring_Config'!$A:$A,'Scoring_Config'!$D:$D,"Yes")="Yes",_xlfn.XLOOKUP("Dst_CIDR_Le_16",'Scoring_Config'!$A:$A,'Scoring_Config'!$C:$C,10),0),0)+IF(LEFT(AD358,4)="True",IF(_xlfn.XLOOKUP("Dst_CIDR_17_22",'Scoring_Config'!$A:$A,'Scoring_Config'!$D:$D,"Yes")="Yes",_xlfn.XLOOKUP("Dst_CIDR_17_22",'Scoring_Config'!$A:$A,'Scoring_Config'!$C:$C,5),0),0)+IF(LEFT(AE358,4)="True",IF(_xlfn.XLOOKUP("SrcZone_IsAny",'Scoring_Config'!$A:$A,'Scoring_Config'!$D:$D,"Yes")="Yes",_xlfn.XLOOKUP("SrcZone_IsAny",'Scoring_Config'!$A:$A,'Scoring_Config'!$C:$C,10),0),0)+IF(LEFT(AF358,4)="True",IF(_xlfn.XLOOKUP("DstZone_IsAny",'Scoring_Config'!$A:$A,'Scoring_Config'!$D:$D,"Yes")="Yes",_xlfn.XLOOKUP("DstZone_IsAny",'Scoring_Config'!$A:$A,'Scoring_Config'!$C:$C,10),0),0)+IF(LEFT(AG358,4)="True",IF(_xlfn.XLOOKUP("Service_Any_OR_RangeGt1000",'Scoring_Config'!$A:$A,'Scoring_Config'!$D:$D,"Yes")="Yes",_xlfn.XLOOKUP("Service_Any_OR_RangeGt1000",'Scoring_Config'!$A:$A,'Scoring_Config'!$C:$C,10),0),0)+IF(LEFT(AH358,4)="True",IF(_xlfn.XLOOKUP("App_Any_OR_RangeGt1000",'Scoring_Config'!$A:$A,'Scoring_Config'!$D:$D,"Yes")="Yes",_xlfn.XLOOKUP("App_Any_OR_RangeGt1000",'Scoring_Config'!$A:$A,'Scoring_Config'!$C:$C,10),0),0)+IF(LEFT(AI358,4)="True",IF(_xlfn.XLOOKUP("Service_Insecure_Match",'Scoring_Config'!$A:$A,'Scoring_Config'!$D:$D,"Yes")="Yes",_xlfn.XLOOKUP("Service_Insecure_Match",'Scoring_Config'!$A:$A,'Scoring_Config'!$C:$C,5),0),0)+IF(LEFT(AJ358,4)="True",IF(_xlfn.XLOOKUP("Risky_Inbound",'Scoring_Config'!$A:$A,'Scoring_Config'!$D:$D,"Yes")="Yes",_xlfn.XLOOKUP("Risky_Inbound",'Scoring_Config'!$A:$A,'Scoring_Config'!$C:$C,50),0),0)+IF(LEFT(AK358,4)="True",IF(_xlfn.XLOOKUP("Risky_Outbound",'Scoring_Config'!$A:$A,'Scoring_Config'!$D:$D,"Yes")="Yes",_xlfn.XLOOKUP("Risky_Outbound",'Scoring_Config'!$A:$A,'Scoring_Config'!$C:$C,25),0),0)+IF(LEFT(AZ358,4)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358,FIND(",",AL358)+1,100)),0)+IF(LEFT(AM358,4)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358,FIND(",",AN358)+1,100)),0)+IF(_xlfn.XLOOKUP("Profile_Scoring",'Scoring_Config'!$A:$A,'Scoring_Config'!$D:$D,"Yes")="Yes",VALUE(MID(AO358,FIND(",",AO358)+1,100)),0)+IF(_xlfn.XLOOKUP("Options_Scoring",'Scoring_Config'!$A:$A,'Scoring_Config'!$D:$D,"Yes")="Yes",VALUE(MID(AP358,FIND(",",AP358)+1,100)),0)))</f>
        <v>0</v>
      </c>
      <c r="AZ358" cm="1">
        <f t="array" ref="AZ358">IF(FALSE,"True," &amp; IF(_xlfn.XLOOKUP("Migrate_Insecure",'Scoring_Config'!$A:$A,'Scoring_Config'!$D:$D,"Yes")="Yes",_xlfn.XLOOKUP("Migrate_Insecure",'Scoring_Config'!$A:$A,'Scoring_Config'!$C:$C,10),0),"False,0")</f>
        <v>0</v>
      </c>
    </row>
    <row r="359" spans="1:52">
      <c r="A359" t="s">
        <v>1979</v>
      </c>
      <c r="B359" t="s">
        <v>2332</v>
      </c>
      <c r="C359" t="s">
        <v>3542</v>
      </c>
      <c r="D359" t="s">
        <v>3544</v>
      </c>
      <c r="E359" t="s">
        <v>3562</v>
      </c>
      <c r="F359" t="s">
        <v>3691</v>
      </c>
      <c r="G359" t="s">
        <v>262</v>
      </c>
      <c r="H359" t="s">
        <v>193</v>
      </c>
      <c r="I359" t="s">
        <v>3628</v>
      </c>
      <c r="J359" t="s">
        <v>947</v>
      </c>
      <c r="K359" t="s">
        <v>1659</v>
      </c>
      <c r="L359" t="s">
        <v>1405</v>
      </c>
      <c r="M359" t="s">
        <v>1973</v>
      </c>
      <c r="N359" t="s">
        <v>4315</v>
      </c>
      <c r="O359" t="s">
        <v>4319</v>
      </c>
      <c r="P359" t="s">
        <v>4323</v>
      </c>
      <c r="Q359" t="s">
        <v>4569</v>
      </c>
      <c r="R359" t="s">
        <v>5439</v>
      </c>
      <c r="S359" t="s">
        <v>4324</v>
      </c>
      <c r="T359" t="s">
        <v>5680</v>
      </c>
      <c r="U359" t="s">
        <v>6144</v>
      </c>
      <c r="Y359" cm="1">
        <f t="array" ref="Y359">IF(FALSE,"True," &amp; IF(_xlfn.XLOOKUP("Src_IsAny",'Scoring_Config'!$A:$A,'Scoring_Config'!$D:$D,"Yes")="Yes",_xlfn.XLOOKUP("Src_IsAny",'Scoring_Config'!$A:$A,'Scoring_Config'!$C:$C,10),0),"False,0")</f>
        <v>0</v>
      </c>
      <c r="Z359" cm="1">
        <f t="array" ref="Z359">IF(FALSE,"True," &amp; IF(_xlfn.XLOOKUP("Src_CIDR_Le_16",'Scoring_Config'!$A:$A,'Scoring_Config'!$D:$D,"Yes")="Yes",_xlfn.XLOOKUP("Src_CIDR_Le_16",'Scoring_Config'!$A:$A,'Scoring_Config'!$C:$C,10),0),"False,0")</f>
        <v>0</v>
      </c>
      <c r="AA359" cm="1">
        <f t="array" ref="AA359">IF(FALSE,"True," &amp; IF(_xlfn.XLOOKUP("Src_CIDR_17_22",'Scoring_Config'!$A:$A,'Scoring_Config'!$D:$D,"Yes")="Yes",_xlfn.XLOOKUP("Src_CIDR_17_22",'Scoring_Config'!$A:$A,'Scoring_Config'!$C:$C,5),0),"False,0")</f>
        <v>0</v>
      </c>
      <c r="AB359" cm="1">
        <f t="array" ref="AB359">IF(FALSE,"True," &amp; IF(_xlfn.XLOOKUP("Dst_IsAny",'Scoring_Config'!$A:$A,'Scoring_Config'!$D:$D,"Yes")="Yes",_xlfn.XLOOKUP("Dst_IsAny",'Scoring_Config'!$A:$A,'Scoring_Config'!$C:$C,10),0),"False,0")</f>
        <v>0</v>
      </c>
      <c r="AC359" cm="1">
        <f t="array" ref="AC359">IF(FALSE,"True," &amp; IF(_xlfn.XLOOKUP("Dst_CIDR_Le_16",'Scoring_Config'!$A:$A,'Scoring_Config'!$D:$D,"Yes")="Yes",_xlfn.XLOOKUP("Dst_CIDR_Le_16",'Scoring_Config'!$A:$A,'Scoring_Config'!$C:$C,10),0),"False,0")</f>
        <v>0</v>
      </c>
      <c r="AD359" cm="1">
        <f t="array" ref="AD359">IF(FALSE,"True," &amp; IF(_xlfn.XLOOKUP("Dst_CIDR_17_22",'Scoring_Config'!$A:$A,'Scoring_Config'!$D:$D,"Yes")="Yes",_xlfn.XLOOKUP("Dst_CIDR_17_22",'Scoring_Config'!$A:$A,'Scoring_Config'!$C:$C,5),0),"False,0")</f>
        <v>0</v>
      </c>
      <c r="AE359" cm="1">
        <f t="array" ref="AE359">IF(FALSE,"True," &amp; IF(_xlfn.XLOOKUP("SrcZone_IsAny",'Scoring_Config'!$A:$A,'Scoring_Config'!$D:$D,"Yes")="Yes",_xlfn.XLOOKUP("SrcZone_IsAny",'Scoring_Config'!$A:$A,'Scoring_Config'!$C:$C,10),0),"False,0")</f>
        <v>0</v>
      </c>
      <c r="AF359" cm="1">
        <f t="array" ref="AF359">IF(FALSE,"True," &amp; IF(_xlfn.XLOOKUP("DstZone_IsAny",'Scoring_Config'!$A:$A,'Scoring_Config'!$D:$D,"Yes")="Yes",_xlfn.XLOOKUP("DstZone_IsAny",'Scoring_Config'!$A:$A,'Scoring_Config'!$C:$C,10),0),"False,0")</f>
        <v>0</v>
      </c>
      <c r="AG359" cm="1">
        <f t="array" ref="AG35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59" cm="1">
        <f t="array" ref="AH359">IF(FALSE,"True," &amp; IF(_xlfn.XLOOKUP("App_Any_OR_RangeGt1000",'Scoring_Config'!$A:$A,'Scoring_Config'!$D:$D,"Yes")="Yes",_xlfn.XLOOKUP("App_Any_OR_RangeGt1000",'Scoring_Config'!$A:$A,'Scoring_Config'!$C:$C,10),0),"False,0")</f>
        <v>0</v>
      </c>
      <c r="AI359" cm="1">
        <f t="array" ref="AI359">IF(FALSE,"True," &amp; IF(_xlfn.XLOOKUP("Service_Insecure_Match",'Scoring_Config'!$A:$A,'Scoring_Config'!$D:$D,"Yes")="Yes",_xlfn.XLOOKUP("Service_Insecure_Match",'Scoring_Config'!$A:$A,'Scoring_Config'!$C:$C,5),0),"False,0")</f>
        <v>0</v>
      </c>
      <c r="AJ359" cm="1">
        <f t="array" ref="AJ359">IF(FALSE,"True," &amp; IF(_xlfn.XLOOKUP("Risky_Inbound",'Scoring_Config'!$A:$A,'Scoring_Config'!$D:$D,"Yes")="Yes",_xlfn.XLOOKUP("Risky_Inbound",'Scoring_Config'!$A:$A,'Scoring_Config'!$C:$C,50),0),"False,0")</f>
        <v>0</v>
      </c>
      <c r="AK359" cm="1">
        <f t="array" ref="AK359">IF(FALSE,"True," &amp; IF(_xlfn.XLOOKUP("Risky_Outbound",'Scoring_Config'!$A:$A,'Scoring_Config'!$D:$D,"Yes")="Yes",_xlfn.XLOOKUP("Risky_Outbound",'Scoring_Config'!$A:$A,'Scoring_Config'!$C:$C,25),0),"False,0")</f>
        <v>0</v>
      </c>
      <c r="AL359" t="s">
        <v>6699</v>
      </c>
      <c r="AM359" cm="1">
        <f t="array" ref="AM35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59" t="s">
        <v>6697</v>
      </c>
      <c r="AO359" t="s">
        <v>6697</v>
      </c>
      <c r="AP359" t="s">
        <v>6697</v>
      </c>
      <c r="AQ359" cm="1">
        <f t="array" ref="AQ359">IF(FALSE,"True," &amp; IF(_xlfn.XLOOKUP("Service_IsAny",'Scoring_Config'!$A:$A,'Scoring_Config'!$D:$D,"Yes")="Yes",_xlfn.XLOOKUP("Service_IsAny",'Scoring_Config'!$A:$A,'Scoring_Config'!$C:$C,0),0),"False,0")</f>
        <v>0</v>
      </c>
      <c r="AR359">
        <v>0</v>
      </c>
      <c r="AS359" cm="1">
        <f t="array" ref="AS359">IF(FALSE,"True," &amp; IF(_xlfn.XLOOKUP("Service_RangeGt1000",'Scoring_Config'!$A:$A,'Scoring_Config'!$D:$D,"Yes")="Yes",_xlfn.XLOOKUP("Service_RangeGt1000",'Scoring_Config'!$A:$A,'Scoring_Config'!$C:$C,0),0),"False,0")</f>
        <v>0</v>
      </c>
      <c r="AT359" cm="1">
        <f t="array" ref="AT359">IF(FALSE,"True," &amp; IF(_xlfn.XLOOKUP("App_IsAny",'Scoring_Config'!$A:$A,'Scoring_Config'!$D:$D,"Yes")="Yes",_xlfn.XLOOKUP("App_IsAny",'Scoring_Config'!$A:$A,'Scoring_Config'!$C:$C,0),0),"False,0")</f>
        <v>0</v>
      </c>
      <c r="AU359">
        <v>0</v>
      </c>
      <c r="AV359" cm="1">
        <f t="array" ref="AV359">IF(FALSE,"True," &amp; IF(_xlfn.XLOOKUP("App_RangeGt1000",'Scoring_Config'!$A:$A,'Scoring_Config'!$D:$D,"Yes")="Yes",_xlfn.XLOOKUP("App_RangeGt1000",'Scoring_Config'!$A:$A,'Scoring_Config'!$C:$C,0),0),"False,0")</f>
        <v>0</v>
      </c>
      <c r="AW359" cm="1">
        <f t="array" ref="AW359">IF(FALSE,"True," &amp; IF(_xlfn.XLOOKUP("Action_IsDenyOrDrop",'Scoring_Config'!$A:$A,'Scoring_Config'!$D:$D,"Yes")="Yes",_xlfn.XLOOKUP("Action_IsDenyOrDrop",'Scoring_Config'!$A:$A,'Scoring_Config'!$C:$C,0),0),"False,0")</f>
        <v>0</v>
      </c>
      <c r="AX359" cm="1">
        <f t="array" ref="AX359">IF(LEFT(AW359,4)="True",0,(IF(LEFT(Y359,4)="True",IF(_xlfn.XLOOKUP("Src_IsAny",'Scoring_Config'!$A:$A,'Scoring_Config'!$D:$D,"Yes")="Yes",_xlfn.XLOOKUP("Src_IsAny",'Scoring_Config'!$A:$A,'Scoring_Config'!$C:$C,10),0),0)+IF(LEFT(Z359,4)="True",IF(_xlfn.XLOOKUP("Src_CIDR_Le_16",'Scoring_Config'!$A:$A,'Scoring_Config'!$D:$D,"Yes")="Yes",_xlfn.XLOOKUP("Src_CIDR_Le_16",'Scoring_Config'!$A:$A,'Scoring_Config'!$C:$C,10),0),0)+IF(LEFT(AA359,4)="True",IF(_xlfn.XLOOKUP("Src_CIDR_17_22",'Scoring_Config'!$A:$A,'Scoring_Config'!$D:$D,"Yes")="Yes",_xlfn.XLOOKUP("Src_CIDR_17_22",'Scoring_Config'!$A:$A,'Scoring_Config'!$C:$C,5),0),0)+IF(LEFT(AB359,4)="True",IF(_xlfn.XLOOKUP("Dst_IsAny",'Scoring_Config'!$A:$A,'Scoring_Config'!$D:$D,"Yes")="Yes",_xlfn.XLOOKUP("Dst_IsAny",'Scoring_Config'!$A:$A,'Scoring_Config'!$C:$C,10),0),0)+IF(LEFT(AC359,4)="True",IF(_xlfn.XLOOKUP("Dst_CIDR_Le_16",'Scoring_Config'!$A:$A,'Scoring_Config'!$D:$D,"Yes")="Yes",_xlfn.XLOOKUP("Dst_CIDR_Le_16",'Scoring_Config'!$A:$A,'Scoring_Config'!$C:$C,10),0),0)+IF(LEFT(AD359,4)="True",IF(_xlfn.XLOOKUP("Dst_CIDR_17_22",'Scoring_Config'!$A:$A,'Scoring_Config'!$D:$D,"Yes")="Yes",_xlfn.XLOOKUP("Dst_CIDR_17_22",'Scoring_Config'!$A:$A,'Scoring_Config'!$C:$C,5),0),0)+IF(LEFT(AE359,4)="True",IF(_xlfn.XLOOKUP("SrcZone_IsAny",'Scoring_Config'!$A:$A,'Scoring_Config'!$D:$D,"Yes")="Yes",_xlfn.XLOOKUP("SrcZone_IsAny",'Scoring_Config'!$A:$A,'Scoring_Config'!$C:$C,10),0),0)+IF(LEFT(AF359,4)="True",IF(_xlfn.XLOOKUP("DstZone_IsAny",'Scoring_Config'!$A:$A,'Scoring_Config'!$D:$D,"Yes")="Yes",_xlfn.XLOOKUP("DstZone_IsAny",'Scoring_Config'!$A:$A,'Scoring_Config'!$C:$C,10),0),0)+IF(LEFT(AG359,4)="True",IF(_xlfn.XLOOKUP("Service_Any_OR_RangeGt1000",'Scoring_Config'!$A:$A,'Scoring_Config'!$D:$D,"Yes")="Yes",_xlfn.XLOOKUP("Service_Any_OR_RangeGt1000",'Scoring_Config'!$A:$A,'Scoring_Config'!$C:$C,10),0),0)+IF(LEFT(AH359,4)="True",IF(_xlfn.XLOOKUP("App_Any_OR_RangeGt1000",'Scoring_Config'!$A:$A,'Scoring_Config'!$D:$D,"Yes")="Yes",_xlfn.XLOOKUP("App_Any_OR_RangeGt1000",'Scoring_Config'!$A:$A,'Scoring_Config'!$C:$C,10),0),0)+IF(LEFT(AI359,4)="True",IF(_xlfn.XLOOKUP("Service_Insecure_Match",'Scoring_Config'!$A:$A,'Scoring_Config'!$D:$D,"Yes")="Yes",_xlfn.XLOOKUP("Service_Insecure_Match",'Scoring_Config'!$A:$A,'Scoring_Config'!$C:$C,5),0),0)+IF(LEFT(AJ359,4)="True",IF(_xlfn.XLOOKUP("Risky_Inbound",'Scoring_Config'!$A:$A,'Scoring_Config'!$D:$D,"Yes")="Yes",_xlfn.XLOOKUP("Risky_Inbound",'Scoring_Config'!$A:$A,'Scoring_Config'!$C:$C,50),0),0)+IF(LEFT(AK359,4)="True",IF(_xlfn.XLOOKUP("Risky_Outbound",'Scoring_Config'!$A:$A,'Scoring_Config'!$D:$D,"Yes")="Yes",_xlfn.XLOOKUP("Risky_Outbound",'Scoring_Config'!$A:$A,'Scoring_Config'!$C:$C,25),0),0)+IF(LEFT(AZ359,4)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359,FIND(",",AL359)+1,100)),0)+IF(LEFT(AM359,4)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359,FIND(",",AN359)+1,100)),0)+IF(_xlfn.XLOOKUP("Profile_Scoring",'Scoring_Config'!$A:$A,'Scoring_Config'!$D:$D,"Yes")="Yes",VALUE(MID(AO359,FIND(",",AO359)+1,100)),0)+IF(_xlfn.XLOOKUP("Options_Scoring",'Scoring_Config'!$A:$A,'Scoring_Config'!$D:$D,"Yes")="Yes",VALUE(MID(AP359,FIND(",",AP359)+1,100)),0)))</f>
        <v>0</v>
      </c>
      <c r="AZ359" cm="1">
        <f t="array" ref="AZ359">IF(FALSE,"True," &amp; IF(_xlfn.XLOOKUP("Migrate_Insecure",'Scoring_Config'!$A:$A,'Scoring_Config'!$D:$D,"Yes")="Yes",_xlfn.XLOOKUP("Migrate_Insecure",'Scoring_Config'!$A:$A,'Scoring_Config'!$C:$C,10),0),"False,0")</f>
        <v>0</v>
      </c>
    </row>
    <row r="360" spans="1:52">
      <c r="A360" t="s">
        <v>1979</v>
      </c>
      <c r="B360" t="s">
        <v>2333</v>
      </c>
      <c r="C360" t="s">
        <v>3542</v>
      </c>
      <c r="D360" t="s">
        <v>3544</v>
      </c>
      <c r="E360" t="s">
        <v>3562</v>
      </c>
      <c r="F360" t="s">
        <v>3692</v>
      </c>
      <c r="G360" t="s">
        <v>263</v>
      </c>
      <c r="H360" t="s">
        <v>193</v>
      </c>
      <c r="I360" t="s">
        <v>4141</v>
      </c>
      <c r="J360" t="s">
        <v>948</v>
      </c>
      <c r="K360" t="s">
        <v>1659</v>
      </c>
      <c r="L360" t="s">
        <v>1325</v>
      </c>
      <c r="M360" t="s">
        <v>1973</v>
      </c>
      <c r="N360" t="s">
        <v>4315</v>
      </c>
      <c r="O360" t="s">
        <v>4319</v>
      </c>
      <c r="P360" t="s">
        <v>4323</v>
      </c>
      <c r="Q360" t="s">
        <v>4570</v>
      </c>
      <c r="R360" t="s">
        <v>5439</v>
      </c>
      <c r="S360" t="s">
        <v>4324</v>
      </c>
      <c r="T360" t="s">
        <v>5680</v>
      </c>
      <c r="U360" t="s">
        <v>5681</v>
      </c>
      <c r="Y360" cm="1">
        <f t="array" ref="Y360">IF(FALSE,"True," &amp; IF(_xlfn.XLOOKUP("Src_IsAny",'Scoring_Config'!$A:$A,'Scoring_Config'!$D:$D,"Yes")="Yes",_xlfn.XLOOKUP("Src_IsAny",'Scoring_Config'!$A:$A,'Scoring_Config'!$C:$C,10),0),"False,0")</f>
        <v>0</v>
      </c>
      <c r="Z360" cm="1">
        <f t="array" ref="Z360">IF(FALSE,"True," &amp; IF(_xlfn.XLOOKUP("Src_CIDR_Le_16",'Scoring_Config'!$A:$A,'Scoring_Config'!$D:$D,"Yes")="Yes",_xlfn.XLOOKUP("Src_CIDR_Le_16",'Scoring_Config'!$A:$A,'Scoring_Config'!$C:$C,10),0),"False,0")</f>
        <v>0</v>
      </c>
      <c r="AA360" cm="1">
        <f t="array" ref="AA360">IF(FALSE,"True," &amp; IF(_xlfn.XLOOKUP("Src_CIDR_17_22",'Scoring_Config'!$A:$A,'Scoring_Config'!$D:$D,"Yes")="Yes",_xlfn.XLOOKUP("Src_CIDR_17_22",'Scoring_Config'!$A:$A,'Scoring_Config'!$C:$C,5),0),"False,0")</f>
        <v>0</v>
      </c>
      <c r="AB360" cm="1">
        <f t="array" ref="AB360">IF(FALSE,"True," &amp; IF(_xlfn.XLOOKUP("Dst_IsAny",'Scoring_Config'!$A:$A,'Scoring_Config'!$D:$D,"Yes")="Yes",_xlfn.XLOOKUP("Dst_IsAny",'Scoring_Config'!$A:$A,'Scoring_Config'!$C:$C,10),0),"False,0")</f>
        <v>0</v>
      </c>
      <c r="AC360" cm="1">
        <f t="array" ref="AC360">IF(FALSE,"True," &amp; IF(_xlfn.XLOOKUP("Dst_CIDR_Le_16",'Scoring_Config'!$A:$A,'Scoring_Config'!$D:$D,"Yes")="Yes",_xlfn.XLOOKUP("Dst_CIDR_Le_16",'Scoring_Config'!$A:$A,'Scoring_Config'!$C:$C,10),0),"False,0")</f>
        <v>0</v>
      </c>
      <c r="AD360" cm="1">
        <f t="array" ref="AD360">IF(FALSE,"True," &amp; IF(_xlfn.XLOOKUP("Dst_CIDR_17_22",'Scoring_Config'!$A:$A,'Scoring_Config'!$D:$D,"Yes")="Yes",_xlfn.XLOOKUP("Dst_CIDR_17_22",'Scoring_Config'!$A:$A,'Scoring_Config'!$C:$C,5),0),"False,0")</f>
        <v>0</v>
      </c>
      <c r="AE360" cm="1">
        <f t="array" ref="AE360">IF(FALSE,"True," &amp; IF(_xlfn.XLOOKUP("SrcZone_IsAny",'Scoring_Config'!$A:$A,'Scoring_Config'!$D:$D,"Yes")="Yes",_xlfn.XLOOKUP("SrcZone_IsAny",'Scoring_Config'!$A:$A,'Scoring_Config'!$C:$C,10),0),"False,0")</f>
        <v>0</v>
      </c>
      <c r="AF360" cm="1">
        <f t="array" ref="AF360">IF(FALSE,"True," &amp; IF(_xlfn.XLOOKUP("DstZone_IsAny",'Scoring_Config'!$A:$A,'Scoring_Config'!$D:$D,"Yes")="Yes",_xlfn.XLOOKUP("DstZone_IsAny",'Scoring_Config'!$A:$A,'Scoring_Config'!$C:$C,10),0),"False,0")</f>
        <v>0</v>
      </c>
      <c r="AG360" cm="1">
        <f t="array" ref="AG36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60" cm="1">
        <f t="array" ref="AH360">IF(FALSE,"True," &amp; IF(_xlfn.XLOOKUP("App_Any_OR_RangeGt1000",'Scoring_Config'!$A:$A,'Scoring_Config'!$D:$D,"Yes")="Yes",_xlfn.XLOOKUP("App_Any_OR_RangeGt1000",'Scoring_Config'!$A:$A,'Scoring_Config'!$C:$C,10),0),"False,0")</f>
        <v>0</v>
      </c>
      <c r="AI360" cm="1">
        <f t="array" ref="AI360">IF(FALSE,"True," &amp; IF(_xlfn.XLOOKUP("Service_Insecure_Match",'Scoring_Config'!$A:$A,'Scoring_Config'!$D:$D,"Yes")="Yes",_xlfn.XLOOKUP("Service_Insecure_Match",'Scoring_Config'!$A:$A,'Scoring_Config'!$C:$C,5),0),"False,0")</f>
        <v>0</v>
      </c>
      <c r="AJ360" cm="1">
        <f t="array" ref="AJ360">IF(FALSE,"True," &amp; IF(_xlfn.XLOOKUP("Risky_Inbound",'Scoring_Config'!$A:$A,'Scoring_Config'!$D:$D,"Yes")="Yes",_xlfn.XLOOKUP("Risky_Inbound",'Scoring_Config'!$A:$A,'Scoring_Config'!$C:$C,50),0),"False,0")</f>
        <v>0</v>
      </c>
      <c r="AK360" cm="1">
        <f t="array" ref="AK360">IF(FALSE,"True," &amp; IF(_xlfn.XLOOKUP("Risky_Outbound",'Scoring_Config'!$A:$A,'Scoring_Config'!$D:$D,"Yes")="Yes",_xlfn.XLOOKUP("Risky_Outbound",'Scoring_Config'!$A:$A,'Scoring_Config'!$C:$C,25),0),"False,0")</f>
        <v>0</v>
      </c>
      <c r="AL360" t="s">
        <v>6699</v>
      </c>
      <c r="AM360" cm="1">
        <f t="array" ref="AM36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60" t="s">
        <v>6697</v>
      </c>
      <c r="AO360" t="s">
        <v>6697</v>
      </c>
      <c r="AP360" t="s">
        <v>6697</v>
      </c>
      <c r="AQ360" cm="1">
        <f t="array" ref="AQ360">IF(FALSE,"True," &amp; IF(_xlfn.XLOOKUP("Service_IsAny",'Scoring_Config'!$A:$A,'Scoring_Config'!$D:$D,"Yes")="Yes",_xlfn.XLOOKUP("Service_IsAny",'Scoring_Config'!$A:$A,'Scoring_Config'!$C:$C,0),0),"False,0")</f>
        <v>0</v>
      </c>
      <c r="AR360">
        <v>0</v>
      </c>
      <c r="AS360" cm="1">
        <f t="array" ref="AS360">IF(FALSE,"True," &amp; IF(_xlfn.XLOOKUP("Service_RangeGt1000",'Scoring_Config'!$A:$A,'Scoring_Config'!$D:$D,"Yes")="Yes",_xlfn.XLOOKUP("Service_RangeGt1000",'Scoring_Config'!$A:$A,'Scoring_Config'!$C:$C,0),0),"False,0")</f>
        <v>0</v>
      </c>
      <c r="AT360" cm="1">
        <f t="array" ref="AT360">IF(FALSE,"True," &amp; IF(_xlfn.XLOOKUP("App_IsAny",'Scoring_Config'!$A:$A,'Scoring_Config'!$D:$D,"Yes")="Yes",_xlfn.XLOOKUP("App_IsAny",'Scoring_Config'!$A:$A,'Scoring_Config'!$C:$C,0),0),"False,0")</f>
        <v>0</v>
      </c>
      <c r="AU360">
        <v>0</v>
      </c>
      <c r="AV360" cm="1">
        <f t="array" ref="AV360">IF(FALSE,"True," &amp; IF(_xlfn.XLOOKUP("App_RangeGt1000",'Scoring_Config'!$A:$A,'Scoring_Config'!$D:$D,"Yes")="Yes",_xlfn.XLOOKUP("App_RangeGt1000",'Scoring_Config'!$A:$A,'Scoring_Config'!$C:$C,0),0),"False,0")</f>
        <v>0</v>
      </c>
      <c r="AW360" cm="1">
        <f t="array" ref="AW360">IF(FALSE,"True," &amp; IF(_xlfn.XLOOKUP("Action_IsDenyOrDrop",'Scoring_Config'!$A:$A,'Scoring_Config'!$D:$D,"Yes")="Yes",_xlfn.XLOOKUP("Action_IsDenyOrDrop",'Scoring_Config'!$A:$A,'Scoring_Config'!$C:$C,0),0),"False,0")</f>
        <v>0</v>
      </c>
      <c r="AX360" cm="1">
        <f t="array" ref="AX360">IF(LEFT(AW360,4)="True",0,(IF(LEFT(Y360,4)="True",IF(_xlfn.XLOOKUP("Src_IsAny",'Scoring_Config'!$A:$A,'Scoring_Config'!$D:$D,"Yes")="Yes",_xlfn.XLOOKUP("Src_IsAny",'Scoring_Config'!$A:$A,'Scoring_Config'!$C:$C,10),0),0)+IF(LEFT(Z360,4)="True",IF(_xlfn.XLOOKUP("Src_CIDR_Le_16",'Scoring_Config'!$A:$A,'Scoring_Config'!$D:$D,"Yes")="Yes",_xlfn.XLOOKUP("Src_CIDR_Le_16",'Scoring_Config'!$A:$A,'Scoring_Config'!$C:$C,10),0),0)+IF(LEFT(AA360,4)="True",IF(_xlfn.XLOOKUP("Src_CIDR_17_22",'Scoring_Config'!$A:$A,'Scoring_Config'!$D:$D,"Yes")="Yes",_xlfn.XLOOKUP("Src_CIDR_17_22",'Scoring_Config'!$A:$A,'Scoring_Config'!$C:$C,5),0),0)+IF(LEFT(AB360,4)="True",IF(_xlfn.XLOOKUP("Dst_IsAny",'Scoring_Config'!$A:$A,'Scoring_Config'!$D:$D,"Yes")="Yes",_xlfn.XLOOKUP("Dst_IsAny",'Scoring_Config'!$A:$A,'Scoring_Config'!$C:$C,10),0),0)+IF(LEFT(AC360,4)="True",IF(_xlfn.XLOOKUP("Dst_CIDR_Le_16",'Scoring_Config'!$A:$A,'Scoring_Config'!$D:$D,"Yes")="Yes",_xlfn.XLOOKUP("Dst_CIDR_Le_16",'Scoring_Config'!$A:$A,'Scoring_Config'!$C:$C,10),0),0)+IF(LEFT(AD360,4)="True",IF(_xlfn.XLOOKUP("Dst_CIDR_17_22",'Scoring_Config'!$A:$A,'Scoring_Config'!$D:$D,"Yes")="Yes",_xlfn.XLOOKUP("Dst_CIDR_17_22",'Scoring_Config'!$A:$A,'Scoring_Config'!$C:$C,5),0),0)+IF(LEFT(AE360,4)="True",IF(_xlfn.XLOOKUP("SrcZone_IsAny",'Scoring_Config'!$A:$A,'Scoring_Config'!$D:$D,"Yes")="Yes",_xlfn.XLOOKUP("SrcZone_IsAny",'Scoring_Config'!$A:$A,'Scoring_Config'!$C:$C,10),0),0)+IF(LEFT(AF360,4)="True",IF(_xlfn.XLOOKUP("DstZone_IsAny",'Scoring_Config'!$A:$A,'Scoring_Config'!$D:$D,"Yes")="Yes",_xlfn.XLOOKUP("DstZone_IsAny",'Scoring_Config'!$A:$A,'Scoring_Config'!$C:$C,10),0),0)+IF(LEFT(AG360,4)="True",IF(_xlfn.XLOOKUP("Service_Any_OR_RangeGt1000",'Scoring_Config'!$A:$A,'Scoring_Config'!$D:$D,"Yes")="Yes",_xlfn.XLOOKUP("Service_Any_OR_RangeGt1000",'Scoring_Config'!$A:$A,'Scoring_Config'!$C:$C,10),0),0)+IF(LEFT(AH360,4)="True",IF(_xlfn.XLOOKUP("App_Any_OR_RangeGt1000",'Scoring_Config'!$A:$A,'Scoring_Config'!$D:$D,"Yes")="Yes",_xlfn.XLOOKUP("App_Any_OR_RangeGt1000",'Scoring_Config'!$A:$A,'Scoring_Config'!$C:$C,10),0),0)+IF(LEFT(AI360,4)="True",IF(_xlfn.XLOOKUP("Service_Insecure_Match",'Scoring_Config'!$A:$A,'Scoring_Config'!$D:$D,"Yes")="Yes",_xlfn.XLOOKUP("Service_Insecure_Match",'Scoring_Config'!$A:$A,'Scoring_Config'!$C:$C,5),0),0)+IF(LEFT(AJ360,4)="True",IF(_xlfn.XLOOKUP("Risky_Inbound",'Scoring_Config'!$A:$A,'Scoring_Config'!$D:$D,"Yes")="Yes",_xlfn.XLOOKUP("Risky_Inbound",'Scoring_Config'!$A:$A,'Scoring_Config'!$C:$C,50),0),0)+IF(LEFT(AK360,4)="True",IF(_xlfn.XLOOKUP("Risky_Outbound",'Scoring_Config'!$A:$A,'Scoring_Config'!$D:$D,"Yes")="Yes",_xlfn.XLOOKUP("Risky_Outbound",'Scoring_Config'!$A:$A,'Scoring_Config'!$C:$C,25),0),0)+IF(LEFT(AZ360,4)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360,FIND(",",AL360)+1,100)),0)+IF(LEFT(AM360,4)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360,FIND(",",AN360)+1,100)),0)+IF(_xlfn.XLOOKUP("Profile_Scoring",'Scoring_Config'!$A:$A,'Scoring_Config'!$D:$D,"Yes")="Yes",VALUE(MID(AO360,FIND(",",AO360)+1,100)),0)+IF(_xlfn.XLOOKUP("Options_Scoring",'Scoring_Config'!$A:$A,'Scoring_Config'!$D:$D,"Yes")="Yes",VALUE(MID(AP360,FIND(",",AP360)+1,100)),0)))</f>
        <v>0</v>
      </c>
      <c r="AZ360" cm="1">
        <f t="array" ref="AZ360">IF(FALSE,"True," &amp; IF(_xlfn.XLOOKUP("Migrate_Insecure",'Scoring_Config'!$A:$A,'Scoring_Config'!$D:$D,"Yes")="Yes",_xlfn.XLOOKUP("Migrate_Insecure",'Scoring_Config'!$A:$A,'Scoring_Config'!$C:$C,10),0),"False,0")</f>
        <v>0</v>
      </c>
    </row>
    <row r="361" spans="1:52">
      <c r="A361" t="s">
        <v>1979</v>
      </c>
      <c r="B361" t="s">
        <v>2334</v>
      </c>
      <c r="C361" t="s">
        <v>3542</v>
      </c>
      <c r="D361" t="s">
        <v>3545</v>
      </c>
      <c r="E361" t="s">
        <v>3563</v>
      </c>
      <c r="F361" t="s">
        <v>3693</v>
      </c>
      <c r="G361" t="s">
        <v>261</v>
      </c>
      <c r="H361" t="s">
        <v>174</v>
      </c>
      <c r="I361" t="s">
        <v>3896</v>
      </c>
      <c r="J361" t="s">
        <v>949</v>
      </c>
      <c r="K361" t="s">
        <v>1666</v>
      </c>
      <c r="L361" t="s">
        <v>1327</v>
      </c>
      <c r="M361" t="s">
        <v>1974</v>
      </c>
      <c r="N361" t="s">
        <v>4315</v>
      </c>
      <c r="O361" t="s">
        <v>4319</v>
      </c>
      <c r="P361" t="s">
        <v>4323</v>
      </c>
      <c r="Q361" t="s">
        <v>4571</v>
      </c>
      <c r="R361" t="s">
        <v>5439</v>
      </c>
      <c r="S361" t="s">
        <v>4324</v>
      </c>
      <c r="T361" t="s">
        <v>5681</v>
      </c>
      <c r="U361" t="s">
        <v>5681</v>
      </c>
      <c r="Y361" cm="1">
        <f t="array" ref="Y361">IF(FALSE,"True," &amp; IF(_xlfn.XLOOKUP("Src_IsAny",'Scoring_Config'!$A:$A,'Scoring_Config'!$D:$D,"Yes")="Yes",_xlfn.XLOOKUP("Src_IsAny",'Scoring_Config'!$A:$A,'Scoring_Config'!$C:$C,10),0),"False,0")</f>
        <v>0</v>
      </c>
      <c r="Z361" cm="1">
        <f t="array" ref="Z361">IF(FALSE,"True," &amp; IF(_xlfn.XLOOKUP("Src_CIDR_Le_16",'Scoring_Config'!$A:$A,'Scoring_Config'!$D:$D,"Yes")="Yes",_xlfn.XLOOKUP("Src_CIDR_Le_16",'Scoring_Config'!$A:$A,'Scoring_Config'!$C:$C,10),0),"False,0")</f>
        <v>0</v>
      </c>
      <c r="AA361" cm="1">
        <f t="array" ref="AA361">IF(FALSE,"True," &amp; IF(_xlfn.XLOOKUP("Src_CIDR_17_22",'Scoring_Config'!$A:$A,'Scoring_Config'!$D:$D,"Yes")="Yes",_xlfn.XLOOKUP("Src_CIDR_17_22",'Scoring_Config'!$A:$A,'Scoring_Config'!$C:$C,5),0),"False,0")</f>
        <v>0</v>
      </c>
      <c r="AB361" cm="1">
        <f t="array" ref="AB361">IF(FALSE,"True," &amp; IF(_xlfn.XLOOKUP("Dst_IsAny",'Scoring_Config'!$A:$A,'Scoring_Config'!$D:$D,"Yes")="Yes",_xlfn.XLOOKUP("Dst_IsAny",'Scoring_Config'!$A:$A,'Scoring_Config'!$C:$C,10),0),"False,0")</f>
        <v>0</v>
      </c>
      <c r="AC361" cm="1">
        <f t="array" ref="AC361">IF(FALSE,"True," &amp; IF(_xlfn.XLOOKUP("Dst_CIDR_Le_16",'Scoring_Config'!$A:$A,'Scoring_Config'!$D:$D,"Yes")="Yes",_xlfn.XLOOKUP("Dst_CIDR_Le_16",'Scoring_Config'!$A:$A,'Scoring_Config'!$C:$C,10),0),"False,0")</f>
        <v>0</v>
      </c>
      <c r="AD361" cm="1">
        <f t="array" ref="AD361">IF(FALSE,"True," &amp; IF(_xlfn.XLOOKUP("Dst_CIDR_17_22",'Scoring_Config'!$A:$A,'Scoring_Config'!$D:$D,"Yes")="Yes",_xlfn.XLOOKUP("Dst_CIDR_17_22",'Scoring_Config'!$A:$A,'Scoring_Config'!$C:$C,5),0),"False,0")</f>
        <v>0</v>
      </c>
      <c r="AE361" cm="1">
        <f t="array" ref="AE361">IF(FALSE,"True," &amp; IF(_xlfn.XLOOKUP("SrcZone_IsAny",'Scoring_Config'!$A:$A,'Scoring_Config'!$D:$D,"Yes")="Yes",_xlfn.XLOOKUP("SrcZone_IsAny",'Scoring_Config'!$A:$A,'Scoring_Config'!$C:$C,10),0),"False,0")</f>
        <v>0</v>
      </c>
      <c r="AF361" cm="1">
        <f t="array" ref="AF361">IF(FALSE,"True," &amp; IF(_xlfn.XLOOKUP("DstZone_IsAny",'Scoring_Config'!$A:$A,'Scoring_Config'!$D:$D,"Yes")="Yes",_xlfn.XLOOKUP("DstZone_IsAny",'Scoring_Config'!$A:$A,'Scoring_Config'!$C:$C,10),0),"False,0")</f>
        <v>0</v>
      </c>
      <c r="AG361" cm="1">
        <f t="array" ref="AG36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61" cm="1">
        <f t="array" ref="AH361">IF(FALSE,"True," &amp; IF(_xlfn.XLOOKUP("App_Any_OR_RangeGt1000",'Scoring_Config'!$A:$A,'Scoring_Config'!$D:$D,"Yes")="Yes",_xlfn.XLOOKUP("App_Any_OR_RangeGt1000",'Scoring_Config'!$A:$A,'Scoring_Config'!$C:$C,10),0),"False,0")</f>
        <v>0</v>
      </c>
      <c r="AI361" cm="1">
        <f t="array" ref="AI361">IF(FALSE,"True," &amp; IF(_xlfn.XLOOKUP("Service_Insecure_Match",'Scoring_Config'!$A:$A,'Scoring_Config'!$D:$D,"Yes")="Yes",_xlfn.XLOOKUP("Service_Insecure_Match",'Scoring_Config'!$A:$A,'Scoring_Config'!$C:$C,5),0),"False,0")</f>
        <v>0</v>
      </c>
      <c r="AJ361" cm="1">
        <f t="array" ref="AJ361">IF(FALSE,"True," &amp; IF(_xlfn.XLOOKUP("Risky_Inbound",'Scoring_Config'!$A:$A,'Scoring_Config'!$D:$D,"Yes")="Yes",_xlfn.XLOOKUP("Risky_Inbound",'Scoring_Config'!$A:$A,'Scoring_Config'!$C:$C,50),0),"False,0")</f>
        <v>0</v>
      </c>
      <c r="AK361" cm="1">
        <f t="array" ref="AK361">IF(FALSE,"True," &amp; IF(_xlfn.XLOOKUP("Risky_Outbound",'Scoring_Config'!$A:$A,'Scoring_Config'!$D:$D,"Yes")="Yes",_xlfn.XLOOKUP("Risky_Outbound",'Scoring_Config'!$A:$A,'Scoring_Config'!$C:$C,25),0),"False,0")</f>
        <v>0</v>
      </c>
      <c r="AL361" t="s">
        <v>6699</v>
      </c>
      <c r="AM361" cm="1">
        <f t="array" ref="AM36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61" t="s">
        <v>6697</v>
      </c>
      <c r="AO361" t="s">
        <v>6697</v>
      </c>
      <c r="AP361" t="s">
        <v>6697</v>
      </c>
      <c r="AQ361" cm="1">
        <f t="array" ref="AQ361">IF(FALSE,"True," &amp; IF(_xlfn.XLOOKUP("Service_IsAny",'Scoring_Config'!$A:$A,'Scoring_Config'!$D:$D,"Yes")="Yes",_xlfn.XLOOKUP("Service_IsAny",'Scoring_Config'!$A:$A,'Scoring_Config'!$C:$C,0),0),"False,0")</f>
        <v>0</v>
      </c>
      <c r="AR361">
        <v>0</v>
      </c>
      <c r="AS361" cm="1">
        <f t="array" ref="AS361">IF(FALSE,"True," &amp; IF(_xlfn.XLOOKUP("Service_RangeGt1000",'Scoring_Config'!$A:$A,'Scoring_Config'!$D:$D,"Yes")="Yes",_xlfn.XLOOKUP("Service_RangeGt1000",'Scoring_Config'!$A:$A,'Scoring_Config'!$C:$C,0),0),"False,0")</f>
        <v>0</v>
      </c>
      <c r="AT361" cm="1">
        <f t="array" ref="AT361">IF(FALSE,"True," &amp; IF(_xlfn.XLOOKUP("App_IsAny",'Scoring_Config'!$A:$A,'Scoring_Config'!$D:$D,"Yes")="Yes",_xlfn.XLOOKUP("App_IsAny",'Scoring_Config'!$A:$A,'Scoring_Config'!$C:$C,0),0),"False,0")</f>
        <v>0</v>
      </c>
      <c r="AU361">
        <v>2</v>
      </c>
      <c r="AV361" cm="1">
        <f t="array" ref="AV361">IF(FALSE,"True," &amp; IF(_xlfn.XLOOKUP("App_RangeGt1000",'Scoring_Config'!$A:$A,'Scoring_Config'!$D:$D,"Yes")="Yes",_xlfn.XLOOKUP("App_RangeGt1000",'Scoring_Config'!$A:$A,'Scoring_Config'!$C:$C,0),0),"False,0")</f>
        <v>0</v>
      </c>
      <c r="AW361" cm="1">
        <f t="array" ref="AW361">IF(FALSE,"True," &amp; IF(_xlfn.XLOOKUP("Action_IsDenyOrDrop",'Scoring_Config'!$A:$A,'Scoring_Config'!$D:$D,"Yes")="Yes",_xlfn.XLOOKUP("Action_IsDenyOrDrop",'Scoring_Config'!$A:$A,'Scoring_Config'!$C:$C,0),0),"False,0")</f>
        <v>0</v>
      </c>
      <c r="AX361" cm="1">
        <f t="array" ref="AX361">IF(LEFT(AW361,4)="True",0,(IF(LEFT(Y361,4)="True",IF(_xlfn.XLOOKUP("Src_IsAny",'Scoring_Config'!$A:$A,'Scoring_Config'!$D:$D,"Yes")="Yes",_xlfn.XLOOKUP("Src_IsAny",'Scoring_Config'!$A:$A,'Scoring_Config'!$C:$C,10),0),0)+IF(LEFT(Z361,4)="True",IF(_xlfn.XLOOKUP("Src_CIDR_Le_16",'Scoring_Config'!$A:$A,'Scoring_Config'!$D:$D,"Yes")="Yes",_xlfn.XLOOKUP("Src_CIDR_Le_16",'Scoring_Config'!$A:$A,'Scoring_Config'!$C:$C,10),0),0)+IF(LEFT(AA361,4)="True",IF(_xlfn.XLOOKUP("Src_CIDR_17_22",'Scoring_Config'!$A:$A,'Scoring_Config'!$D:$D,"Yes")="Yes",_xlfn.XLOOKUP("Src_CIDR_17_22",'Scoring_Config'!$A:$A,'Scoring_Config'!$C:$C,5),0),0)+IF(LEFT(AB361,4)="True",IF(_xlfn.XLOOKUP("Dst_IsAny",'Scoring_Config'!$A:$A,'Scoring_Config'!$D:$D,"Yes")="Yes",_xlfn.XLOOKUP("Dst_IsAny",'Scoring_Config'!$A:$A,'Scoring_Config'!$C:$C,10),0),0)+IF(LEFT(AC361,4)="True",IF(_xlfn.XLOOKUP("Dst_CIDR_Le_16",'Scoring_Config'!$A:$A,'Scoring_Config'!$D:$D,"Yes")="Yes",_xlfn.XLOOKUP("Dst_CIDR_Le_16",'Scoring_Config'!$A:$A,'Scoring_Config'!$C:$C,10),0),0)+IF(LEFT(AD361,4)="True",IF(_xlfn.XLOOKUP("Dst_CIDR_17_22",'Scoring_Config'!$A:$A,'Scoring_Config'!$D:$D,"Yes")="Yes",_xlfn.XLOOKUP("Dst_CIDR_17_22",'Scoring_Config'!$A:$A,'Scoring_Config'!$C:$C,5),0),0)+IF(LEFT(AE361,4)="True",IF(_xlfn.XLOOKUP("SrcZone_IsAny",'Scoring_Config'!$A:$A,'Scoring_Config'!$D:$D,"Yes")="Yes",_xlfn.XLOOKUP("SrcZone_IsAny",'Scoring_Config'!$A:$A,'Scoring_Config'!$C:$C,10),0),0)+IF(LEFT(AF361,4)="True",IF(_xlfn.XLOOKUP("DstZone_IsAny",'Scoring_Config'!$A:$A,'Scoring_Config'!$D:$D,"Yes")="Yes",_xlfn.XLOOKUP("DstZone_IsAny",'Scoring_Config'!$A:$A,'Scoring_Config'!$C:$C,10),0),0)+IF(LEFT(AG361,4)="True",IF(_xlfn.XLOOKUP("Service_Any_OR_RangeGt1000",'Scoring_Config'!$A:$A,'Scoring_Config'!$D:$D,"Yes")="Yes",_xlfn.XLOOKUP("Service_Any_OR_RangeGt1000",'Scoring_Config'!$A:$A,'Scoring_Config'!$C:$C,10),0),0)+IF(LEFT(AH361,4)="True",IF(_xlfn.XLOOKUP("App_Any_OR_RangeGt1000",'Scoring_Config'!$A:$A,'Scoring_Config'!$D:$D,"Yes")="Yes",_xlfn.XLOOKUP("App_Any_OR_RangeGt1000",'Scoring_Config'!$A:$A,'Scoring_Config'!$C:$C,10),0),0)+IF(LEFT(AI361,4)="True",IF(_xlfn.XLOOKUP("Service_Insecure_Match",'Scoring_Config'!$A:$A,'Scoring_Config'!$D:$D,"Yes")="Yes",_xlfn.XLOOKUP("Service_Insecure_Match",'Scoring_Config'!$A:$A,'Scoring_Config'!$C:$C,5),0),0)+IF(LEFT(AJ361,4)="True",IF(_xlfn.XLOOKUP("Risky_Inbound",'Scoring_Config'!$A:$A,'Scoring_Config'!$D:$D,"Yes")="Yes",_xlfn.XLOOKUP("Risky_Inbound",'Scoring_Config'!$A:$A,'Scoring_Config'!$C:$C,50),0),0)+IF(LEFT(AK361,4)="True",IF(_xlfn.XLOOKUP("Risky_Outbound",'Scoring_Config'!$A:$A,'Scoring_Config'!$D:$D,"Yes")="Yes",_xlfn.XLOOKUP("Risky_Outbound",'Scoring_Config'!$A:$A,'Scoring_Config'!$C:$C,25),0),0)+IF(LEFT(AZ361,4)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361,FIND(",",AL361)+1,100)),0)+IF(LEFT(AM361,4)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361,FIND(",",AN361)+1,100)),0)+IF(_xlfn.XLOOKUP("Profile_Scoring",'Scoring_Config'!$A:$A,'Scoring_Config'!$D:$D,"Yes")="Yes",VALUE(MID(AO361,FIND(",",AO361)+1,100)),0)+IF(_xlfn.XLOOKUP("Options_Scoring",'Scoring_Config'!$A:$A,'Scoring_Config'!$D:$D,"Yes")="Yes",VALUE(MID(AP361,FIND(",",AP361)+1,100)),0)))</f>
        <v>0</v>
      </c>
      <c r="AZ361" cm="1">
        <f t="array" ref="AZ361">IF(FALSE,"True," &amp; IF(_xlfn.XLOOKUP("Migrate_Insecure",'Scoring_Config'!$A:$A,'Scoring_Config'!$D:$D,"Yes")="Yes",_xlfn.XLOOKUP("Migrate_Insecure",'Scoring_Config'!$A:$A,'Scoring_Config'!$C:$C,10),0),"False,0")</f>
        <v>0</v>
      </c>
    </row>
    <row r="362" spans="1:52">
      <c r="A362" t="s">
        <v>1979</v>
      </c>
      <c r="B362" t="s">
        <v>2335</v>
      </c>
      <c r="C362" t="s">
        <v>3542</v>
      </c>
      <c r="D362" t="s">
        <v>3545</v>
      </c>
      <c r="E362" t="s">
        <v>3563</v>
      </c>
      <c r="F362" t="s">
        <v>3690</v>
      </c>
      <c r="G362" t="s">
        <v>260</v>
      </c>
      <c r="H362" t="s">
        <v>174</v>
      </c>
      <c r="I362" t="s">
        <v>4142</v>
      </c>
      <c r="J362" t="s">
        <v>950</v>
      </c>
      <c r="K362" t="s">
        <v>1784</v>
      </c>
      <c r="L362" t="s">
        <v>1327</v>
      </c>
      <c r="M362" t="s">
        <v>1974</v>
      </c>
      <c r="N362" t="s">
        <v>4315</v>
      </c>
      <c r="O362" t="s">
        <v>4319</v>
      </c>
      <c r="P362" t="s">
        <v>4321</v>
      </c>
      <c r="Q362" t="s">
        <v>4572</v>
      </c>
      <c r="R362" t="s">
        <v>5451</v>
      </c>
      <c r="S362" t="s">
        <v>5439</v>
      </c>
      <c r="T362" t="s">
        <v>5682</v>
      </c>
      <c r="U362" t="s">
        <v>6145</v>
      </c>
      <c r="Y362" cm="1">
        <f t="array" ref="Y362">IF(FALSE,"True," &amp; IF(_xlfn.XLOOKUP("Src_IsAny",'Scoring_Config'!$A:$A,'Scoring_Config'!$D:$D,"Yes")="Yes",_xlfn.XLOOKUP("Src_IsAny",'Scoring_Config'!$A:$A,'Scoring_Config'!$C:$C,10),0),"False,0")</f>
        <v>0</v>
      </c>
      <c r="Z362" cm="1">
        <f t="array" ref="Z362">IF(FALSE,"True," &amp; IF(_xlfn.XLOOKUP("Src_CIDR_Le_16",'Scoring_Config'!$A:$A,'Scoring_Config'!$D:$D,"Yes")="Yes",_xlfn.XLOOKUP("Src_CIDR_Le_16",'Scoring_Config'!$A:$A,'Scoring_Config'!$C:$C,10),0),"False,0")</f>
        <v>0</v>
      </c>
      <c r="AA362" cm="1">
        <f t="array" ref="AA362">IF(FALSE,"True," &amp; IF(_xlfn.XLOOKUP("Src_CIDR_17_22",'Scoring_Config'!$A:$A,'Scoring_Config'!$D:$D,"Yes")="Yes",_xlfn.XLOOKUP("Src_CIDR_17_22",'Scoring_Config'!$A:$A,'Scoring_Config'!$C:$C,5),0),"False,0")</f>
        <v>0</v>
      </c>
      <c r="AB362" cm="1">
        <f t="array" ref="AB362">IF(FALSE,"True," &amp; IF(_xlfn.XLOOKUP("Dst_IsAny",'Scoring_Config'!$A:$A,'Scoring_Config'!$D:$D,"Yes")="Yes",_xlfn.XLOOKUP("Dst_IsAny",'Scoring_Config'!$A:$A,'Scoring_Config'!$C:$C,10),0),"False,0")</f>
        <v>0</v>
      </c>
      <c r="AC362" cm="1">
        <f t="array" ref="AC362">IF(FALSE,"True," &amp; IF(_xlfn.XLOOKUP("Dst_CIDR_Le_16",'Scoring_Config'!$A:$A,'Scoring_Config'!$D:$D,"Yes")="Yes",_xlfn.XLOOKUP("Dst_CIDR_Le_16",'Scoring_Config'!$A:$A,'Scoring_Config'!$C:$C,10),0),"False,0")</f>
        <v>0</v>
      </c>
      <c r="AD362" cm="1">
        <f t="array" ref="AD362">IF(FALSE,"True," &amp; IF(_xlfn.XLOOKUP("Dst_CIDR_17_22",'Scoring_Config'!$A:$A,'Scoring_Config'!$D:$D,"Yes")="Yes",_xlfn.XLOOKUP("Dst_CIDR_17_22",'Scoring_Config'!$A:$A,'Scoring_Config'!$C:$C,5),0),"False,0")</f>
        <v>0</v>
      </c>
      <c r="AE362" cm="1">
        <f t="array" ref="AE362">IF(FALSE,"True," &amp; IF(_xlfn.XLOOKUP("SrcZone_IsAny",'Scoring_Config'!$A:$A,'Scoring_Config'!$D:$D,"Yes")="Yes",_xlfn.XLOOKUP("SrcZone_IsAny",'Scoring_Config'!$A:$A,'Scoring_Config'!$C:$C,10),0),"False,0")</f>
        <v>0</v>
      </c>
      <c r="AF362" cm="1">
        <f t="array" ref="AF362">IF(FALSE,"True," &amp; IF(_xlfn.XLOOKUP("DstZone_IsAny",'Scoring_Config'!$A:$A,'Scoring_Config'!$D:$D,"Yes")="Yes",_xlfn.XLOOKUP("DstZone_IsAny",'Scoring_Config'!$A:$A,'Scoring_Config'!$C:$C,10),0),"False,0")</f>
        <v>0</v>
      </c>
      <c r="AG362" cm="1">
        <f t="array" ref="AG36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62" cm="1">
        <f t="array" ref="AH362">IF(FALSE,"True," &amp; IF(_xlfn.XLOOKUP("App_Any_OR_RangeGt1000",'Scoring_Config'!$A:$A,'Scoring_Config'!$D:$D,"Yes")="Yes",_xlfn.XLOOKUP("App_Any_OR_RangeGt1000",'Scoring_Config'!$A:$A,'Scoring_Config'!$C:$C,10),0),"False,0")</f>
        <v>0</v>
      </c>
      <c r="AI362" cm="1">
        <f t="array" ref="AI362">IF(FALSE,"True," &amp; IF(_xlfn.XLOOKUP("Service_Insecure_Match",'Scoring_Config'!$A:$A,'Scoring_Config'!$D:$D,"Yes")="Yes",_xlfn.XLOOKUP("Service_Insecure_Match",'Scoring_Config'!$A:$A,'Scoring_Config'!$C:$C,5),0),"False,0")</f>
        <v>0</v>
      </c>
      <c r="AJ362" cm="1">
        <f t="array" ref="AJ362">IF(FALSE,"True," &amp; IF(_xlfn.XLOOKUP("Risky_Inbound",'Scoring_Config'!$A:$A,'Scoring_Config'!$D:$D,"Yes")="Yes",_xlfn.XLOOKUP("Risky_Inbound",'Scoring_Config'!$A:$A,'Scoring_Config'!$C:$C,50),0),"False,0")</f>
        <v>0</v>
      </c>
      <c r="AK362" cm="1">
        <f t="array" ref="AK362">IF(FALSE,"True," &amp; IF(_xlfn.XLOOKUP("Risky_Outbound",'Scoring_Config'!$A:$A,'Scoring_Config'!$D:$D,"Yes")="Yes",_xlfn.XLOOKUP("Risky_Outbound",'Scoring_Config'!$A:$A,'Scoring_Config'!$C:$C,25),0),"False,0")</f>
        <v>0</v>
      </c>
      <c r="AL362" t="s">
        <v>6700</v>
      </c>
      <c r="AM362" cm="1">
        <f t="array" ref="AM36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62" t="s">
        <v>6697</v>
      </c>
      <c r="AO362" t="s">
        <v>6697</v>
      </c>
      <c r="AP362" t="s">
        <v>6697</v>
      </c>
      <c r="AQ362" cm="1">
        <f t="array" ref="AQ362">IF(FALSE,"True," &amp; IF(_xlfn.XLOOKUP("Service_IsAny",'Scoring_Config'!$A:$A,'Scoring_Config'!$D:$D,"Yes")="Yes",_xlfn.XLOOKUP("Service_IsAny",'Scoring_Config'!$A:$A,'Scoring_Config'!$C:$C,0),0),"False,0")</f>
        <v>0</v>
      </c>
      <c r="AR362">
        <v>0</v>
      </c>
      <c r="AS362" cm="1">
        <f t="array" ref="AS362">IF(FALSE,"True," &amp; IF(_xlfn.XLOOKUP("Service_RangeGt1000",'Scoring_Config'!$A:$A,'Scoring_Config'!$D:$D,"Yes")="Yes",_xlfn.XLOOKUP("Service_RangeGt1000",'Scoring_Config'!$A:$A,'Scoring_Config'!$C:$C,0),0),"False,0")</f>
        <v>0</v>
      </c>
      <c r="AT362" cm="1">
        <f t="array" ref="AT362">IF(FALSE,"True," &amp; IF(_xlfn.XLOOKUP("App_IsAny",'Scoring_Config'!$A:$A,'Scoring_Config'!$D:$D,"Yes")="Yes",_xlfn.XLOOKUP("App_IsAny",'Scoring_Config'!$A:$A,'Scoring_Config'!$C:$C,0),0),"False,0")</f>
        <v>0</v>
      </c>
      <c r="AU362">
        <v>1</v>
      </c>
      <c r="AV362" cm="1">
        <f t="array" ref="AV362">IF(FALSE,"True," &amp; IF(_xlfn.XLOOKUP("App_RangeGt1000",'Scoring_Config'!$A:$A,'Scoring_Config'!$D:$D,"Yes")="Yes",_xlfn.XLOOKUP("App_RangeGt1000",'Scoring_Config'!$A:$A,'Scoring_Config'!$C:$C,0),0),"False,0")</f>
        <v>0</v>
      </c>
      <c r="AW362" cm="1">
        <f t="array" ref="AW362">IF(FALSE,"True," &amp; IF(_xlfn.XLOOKUP("Action_IsDenyOrDrop",'Scoring_Config'!$A:$A,'Scoring_Config'!$D:$D,"Yes")="Yes",_xlfn.XLOOKUP("Action_IsDenyOrDrop",'Scoring_Config'!$A:$A,'Scoring_Config'!$C:$C,0),0),"False,0")</f>
        <v>0</v>
      </c>
      <c r="AX362" cm="1">
        <f t="array" ref="AX362">IF(LEFT(AW362,4)="True",0,(IF(LEFT(Y362,4)="True",IF(_xlfn.XLOOKUP("Src_IsAny",'Scoring_Config'!$A:$A,'Scoring_Config'!$D:$D,"Yes")="Yes",_xlfn.XLOOKUP("Src_IsAny",'Scoring_Config'!$A:$A,'Scoring_Config'!$C:$C,10),0),0)+IF(LEFT(Z362,4)="True",IF(_xlfn.XLOOKUP("Src_CIDR_Le_16",'Scoring_Config'!$A:$A,'Scoring_Config'!$D:$D,"Yes")="Yes",_xlfn.XLOOKUP("Src_CIDR_Le_16",'Scoring_Config'!$A:$A,'Scoring_Config'!$C:$C,10),0),0)+IF(LEFT(AA362,4)="True",IF(_xlfn.XLOOKUP("Src_CIDR_17_22",'Scoring_Config'!$A:$A,'Scoring_Config'!$D:$D,"Yes")="Yes",_xlfn.XLOOKUP("Src_CIDR_17_22",'Scoring_Config'!$A:$A,'Scoring_Config'!$C:$C,5),0),0)+IF(LEFT(AB362,4)="True",IF(_xlfn.XLOOKUP("Dst_IsAny",'Scoring_Config'!$A:$A,'Scoring_Config'!$D:$D,"Yes")="Yes",_xlfn.XLOOKUP("Dst_IsAny",'Scoring_Config'!$A:$A,'Scoring_Config'!$C:$C,10),0),0)+IF(LEFT(AC362,4)="True",IF(_xlfn.XLOOKUP("Dst_CIDR_Le_16",'Scoring_Config'!$A:$A,'Scoring_Config'!$D:$D,"Yes")="Yes",_xlfn.XLOOKUP("Dst_CIDR_Le_16",'Scoring_Config'!$A:$A,'Scoring_Config'!$C:$C,10),0),0)+IF(LEFT(AD362,4)="True",IF(_xlfn.XLOOKUP("Dst_CIDR_17_22",'Scoring_Config'!$A:$A,'Scoring_Config'!$D:$D,"Yes")="Yes",_xlfn.XLOOKUP("Dst_CIDR_17_22",'Scoring_Config'!$A:$A,'Scoring_Config'!$C:$C,5),0),0)+IF(LEFT(AE362,4)="True",IF(_xlfn.XLOOKUP("SrcZone_IsAny",'Scoring_Config'!$A:$A,'Scoring_Config'!$D:$D,"Yes")="Yes",_xlfn.XLOOKUP("SrcZone_IsAny",'Scoring_Config'!$A:$A,'Scoring_Config'!$C:$C,10),0),0)+IF(LEFT(AF362,4)="True",IF(_xlfn.XLOOKUP("DstZone_IsAny",'Scoring_Config'!$A:$A,'Scoring_Config'!$D:$D,"Yes")="Yes",_xlfn.XLOOKUP("DstZone_IsAny",'Scoring_Config'!$A:$A,'Scoring_Config'!$C:$C,10),0),0)+IF(LEFT(AG362,4)="True",IF(_xlfn.XLOOKUP("Service_Any_OR_RangeGt1000",'Scoring_Config'!$A:$A,'Scoring_Config'!$D:$D,"Yes")="Yes",_xlfn.XLOOKUP("Service_Any_OR_RangeGt1000",'Scoring_Config'!$A:$A,'Scoring_Config'!$C:$C,10),0),0)+IF(LEFT(AH362,4)="True",IF(_xlfn.XLOOKUP("App_Any_OR_RangeGt1000",'Scoring_Config'!$A:$A,'Scoring_Config'!$D:$D,"Yes")="Yes",_xlfn.XLOOKUP("App_Any_OR_RangeGt1000",'Scoring_Config'!$A:$A,'Scoring_Config'!$C:$C,10),0),0)+IF(LEFT(AI362,4)="True",IF(_xlfn.XLOOKUP("Service_Insecure_Match",'Scoring_Config'!$A:$A,'Scoring_Config'!$D:$D,"Yes")="Yes",_xlfn.XLOOKUP("Service_Insecure_Match",'Scoring_Config'!$A:$A,'Scoring_Config'!$C:$C,5),0),0)+IF(LEFT(AJ362,4)="True",IF(_xlfn.XLOOKUP("Risky_Inbound",'Scoring_Config'!$A:$A,'Scoring_Config'!$D:$D,"Yes")="Yes",_xlfn.XLOOKUP("Risky_Inbound",'Scoring_Config'!$A:$A,'Scoring_Config'!$C:$C,50),0),0)+IF(LEFT(AK362,4)="True",IF(_xlfn.XLOOKUP("Risky_Outbound",'Scoring_Config'!$A:$A,'Scoring_Config'!$D:$D,"Yes")="Yes",_xlfn.XLOOKUP("Risky_Outbound",'Scoring_Config'!$A:$A,'Scoring_Config'!$C:$C,25),0),0)+IF(LEFT(AZ362,4)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362,FIND(",",AL362)+1,100)),0)+IF(LEFT(AM362,4)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362,FIND(",",AN362)+1,100)),0)+IF(_xlfn.XLOOKUP("Profile_Scoring",'Scoring_Config'!$A:$A,'Scoring_Config'!$D:$D,"Yes")="Yes",VALUE(MID(AO362,FIND(",",AO362)+1,100)),0)+IF(_xlfn.XLOOKUP("Options_Scoring",'Scoring_Config'!$A:$A,'Scoring_Config'!$D:$D,"Yes")="Yes",VALUE(MID(AP362,FIND(",",AP362)+1,100)),0)))</f>
        <v>0</v>
      </c>
      <c r="AZ362" cm="1">
        <f t="array" ref="AZ362">IF(FALSE,"True," &amp; IF(_xlfn.XLOOKUP("Migrate_Insecure",'Scoring_Config'!$A:$A,'Scoring_Config'!$D:$D,"Yes")="Yes",_xlfn.XLOOKUP("Migrate_Insecure",'Scoring_Config'!$A:$A,'Scoring_Config'!$C:$C,10),0),"False,0")</f>
        <v>0</v>
      </c>
    </row>
    <row r="363" spans="1:52">
      <c r="A363" t="s">
        <v>1979</v>
      </c>
      <c r="B363" t="s">
        <v>2336</v>
      </c>
      <c r="C363" t="s">
        <v>3542</v>
      </c>
      <c r="D363" t="s">
        <v>3545</v>
      </c>
      <c r="E363" t="s">
        <v>3563</v>
      </c>
      <c r="F363" t="s">
        <v>3690</v>
      </c>
      <c r="G363" t="s">
        <v>260</v>
      </c>
      <c r="H363" t="s">
        <v>174</v>
      </c>
      <c r="I363" t="s">
        <v>4142</v>
      </c>
      <c r="J363" t="s">
        <v>950</v>
      </c>
      <c r="K363" t="s">
        <v>174</v>
      </c>
      <c r="L363" t="s">
        <v>1406</v>
      </c>
      <c r="M363" t="s">
        <v>1974</v>
      </c>
      <c r="N363" t="s">
        <v>4315</v>
      </c>
      <c r="O363" t="s">
        <v>4319</v>
      </c>
      <c r="P363" t="s">
        <v>4321</v>
      </c>
      <c r="Q363" t="s">
        <v>4573</v>
      </c>
      <c r="R363" t="s">
        <v>5439</v>
      </c>
      <c r="S363" t="s">
        <v>4324</v>
      </c>
      <c r="T363" t="s">
        <v>5683</v>
      </c>
      <c r="U363" t="s">
        <v>6146</v>
      </c>
      <c r="Y363" cm="1">
        <f t="array" ref="Y363">IF(FALSE,"True," &amp; IF(_xlfn.XLOOKUP("Src_IsAny",'Scoring_Config'!$A:$A,'Scoring_Config'!$D:$D,"Yes")="Yes",_xlfn.XLOOKUP("Src_IsAny",'Scoring_Config'!$A:$A,'Scoring_Config'!$C:$C,10),0),"False,0")</f>
        <v>0</v>
      </c>
      <c r="Z363" cm="1">
        <f t="array" ref="Z363">IF(FALSE,"True," &amp; IF(_xlfn.XLOOKUP("Src_CIDR_Le_16",'Scoring_Config'!$A:$A,'Scoring_Config'!$D:$D,"Yes")="Yes",_xlfn.XLOOKUP("Src_CIDR_Le_16",'Scoring_Config'!$A:$A,'Scoring_Config'!$C:$C,10),0),"False,0")</f>
        <v>0</v>
      </c>
      <c r="AA363" cm="1">
        <f t="array" ref="AA363">IF(FALSE,"True," &amp; IF(_xlfn.XLOOKUP("Src_CIDR_17_22",'Scoring_Config'!$A:$A,'Scoring_Config'!$D:$D,"Yes")="Yes",_xlfn.XLOOKUP("Src_CIDR_17_22",'Scoring_Config'!$A:$A,'Scoring_Config'!$C:$C,5),0),"False,0")</f>
        <v>0</v>
      </c>
      <c r="AB363" cm="1">
        <f t="array" ref="AB363">IF(FALSE,"True," &amp; IF(_xlfn.XLOOKUP("Dst_IsAny",'Scoring_Config'!$A:$A,'Scoring_Config'!$D:$D,"Yes")="Yes",_xlfn.XLOOKUP("Dst_IsAny",'Scoring_Config'!$A:$A,'Scoring_Config'!$C:$C,10),0),"False,0")</f>
        <v>0</v>
      </c>
      <c r="AC363" cm="1">
        <f t="array" ref="AC363">IF(FALSE,"True," &amp; IF(_xlfn.XLOOKUP("Dst_CIDR_Le_16",'Scoring_Config'!$A:$A,'Scoring_Config'!$D:$D,"Yes")="Yes",_xlfn.XLOOKUP("Dst_CIDR_Le_16",'Scoring_Config'!$A:$A,'Scoring_Config'!$C:$C,10),0),"False,0")</f>
        <v>0</v>
      </c>
      <c r="AD363" cm="1">
        <f t="array" ref="AD363">IF(FALSE,"True," &amp; IF(_xlfn.XLOOKUP("Dst_CIDR_17_22",'Scoring_Config'!$A:$A,'Scoring_Config'!$D:$D,"Yes")="Yes",_xlfn.XLOOKUP("Dst_CIDR_17_22",'Scoring_Config'!$A:$A,'Scoring_Config'!$C:$C,5),0),"False,0")</f>
        <v>0</v>
      </c>
      <c r="AE363" cm="1">
        <f t="array" ref="AE363">IF(FALSE,"True," &amp; IF(_xlfn.XLOOKUP("SrcZone_IsAny",'Scoring_Config'!$A:$A,'Scoring_Config'!$D:$D,"Yes")="Yes",_xlfn.XLOOKUP("SrcZone_IsAny",'Scoring_Config'!$A:$A,'Scoring_Config'!$C:$C,10),0),"False,0")</f>
        <v>0</v>
      </c>
      <c r="AF363" cm="1">
        <f t="array" ref="AF363">IF(FALSE,"True," &amp; IF(_xlfn.XLOOKUP("DstZone_IsAny",'Scoring_Config'!$A:$A,'Scoring_Config'!$D:$D,"Yes")="Yes",_xlfn.XLOOKUP("DstZone_IsAny",'Scoring_Config'!$A:$A,'Scoring_Config'!$C:$C,10),0),"False,0")</f>
        <v>0</v>
      </c>
      <c r="AG363" cm="1">
        <f t="array" ref="AG36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63" cm="1">
        <f t="array" ref="AH363">IF(TRUE,"True," &amp; IF(_xlfn.XLOOKUP("App_Any_OR_RangeGt1000",'Scoring_Config'!$A:$A,'Scoring_Config'!$D:$D,"Yes")="Yes",_xlfn.XLOOKUP("App_Any_OR_RangeGt1000",'Scoring_Config'!$A:$A,'Scoring_Config'!$C:$C,10),0),"False,0")</f>
        <v>0</v>
      </c>
      <c r="AI363" cm="1">
        <f t="array" ref="AI363">IF(TRUE,"True," &amp; IF(_xlfn.XLOOKUP("Service_Insecure_Match",'Scoring_Config'!$A:$A,'Scoring_Config'!$D:$D,"Yes")="Yes",_xlfn.XLOOKUP("Service_Insecure_Match",'Scoring_Config'!$A:$A,'Scoring_Config'!$C:$C,5),0),"False,0")</f>
        <v>0</v>
      </c>
      <c r="AJ363" cm="1">
        <f t="array" ref="AJ363">IF(FALSE,"True," &amp; IF(_xlfn.XLOOKUP("Risky_Inbound",'Scoring_Config'!$A:$A,'Scoring_Config'!$D:$D,"Yes")="Yes",_xlfn.XLOOKUP("Risky_Inbound",'Scoring_Config'!$A:$A,'Scoring_Config'!$C:$C,50),0),"False,0")</f>
        <v>0</v>
      </c>
      <c r="AK363" cm="1">
        <f t="array" ref="AK363">IF(FALSE,"True," &amp; IF(_xlfn.XLOOKUP("Risky_Outbound",'Scoring_Config'!$A:$A,'Scoring_Config'!$D:$D,"Yes")="Yes",_xlfn.XLOOKUP("Risky_Outbound",'Scoring_Config'!$A:$A,'Scoring_Config'!$C:$C,25),0),"False,0")</f>
        <v>0</v>
      </c>
      <c r="AL363" t="s">
        <v>6700</v>
      </c>
      <c r="AM363" cm="1">
        <f t="array" ref="AM36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63" t="s">
        <v>6697</v>
      </c>
      <c r="AO363" t="s">
        <v>6697</v>
      </c>
      <c r="AP363" t="s">
        <v>6697</v>
      </c>
      <c r="AQ363" cm="1">
        <f t="array" ref="AQ363">IF(FALSE,"True," &amp; IF(_xlfn.XLOOKUP("Service_IsAny",'Scoring_Config'!$A:$A,'Scoring_Config'!$D:$D,"Yes")="Yes",_xlfn.XLOOKUP("Service_IsAny",'Scoring_Config'!$A:$A,'Scoring_Config'!$C:$C,0),0),"False,0")</f>
        <v>0</v>
      </c>
      <c r="AR363">
        <v>4</v>
      </c>
      <c r="AS363" cm="1">
        <f t="array" ref="AS363">IF(FALSE,"True," &amp; IF(_xlfn.XLOOKUP("Service_RangeGt1000",'Scoring_Config'!$A:$A,'Scoring_Config'!$D:$D,"Yes")="Yes",_xlfn.XLOOKUP("Service_RangeGt1000",'Scoring_Config'!$A:$A,'Scoring_Config'!$C:$C,0),0),"False,0")</f>
        <v>0</v>
      </c>
      <c r="AT363" cm="1">
        <f t="array" ref="AT363">IF(TRUE,"True," &amp; IF(_xlfn.XLOOKUP("App_IsAny",'Scoring_Config'!$A:$A,'Scoring_Config'!$D:$D,"Yes")="Yes",_xlfn.XLOOKUP("App_IsAny",'Scoring_Config'!$A:$A,'Scoring_Config'!$C:$C,0),0),"False,0")</f>
        <v>0</v>
      </c>
      <c r="AU363">
        <v>65535</v>
      </c>
      <c r="AV363" cm="1">
        <f t="array" ref="AV363">IF(TRUE,"True," &amp; IF(_xlfn.XLOOKUP("App_RangeGt1000",'Scoring_Config'!$A:$A,'Scoring_Config'!$D:$D,"Yes")="Yes",_xlfn.XLOOKUP("App_RangeGt1000",'Scoring_Config'!$A:$A,'Scoring_Config'!$C:$C,0),0),"False,0")</f>
        <v>0</v>
      </c>
      <c r="AW363" cm="1">
        <f t="array" ref="AW363">IF(FALSE,"True," &amp; IF(_xlfn.XLOOKUP("Action_IsDenyOrDrop",'Scoring_Config'!$A:$A,'Scoring_Config'!$D:$D,"Yes")="Yes",_xlfn.XLOOKUP("Action_IsDenyOrDrop",'Scoring_Config'!$A:$A,'Scoring_Config'!$C:$C,0),0),"False,0")</f>
        <v>0</v>
      </c>
      <c r="AX363" cm="1">
        <f t="array" ref="AX363">IF(LEFT(AW363,4)="True",0,(IF(LEFT(Y363,4)="True",IF(_xlfn.XLOOKUP("Src_IsAny",'Scoring_Config'!$A:$A,'Scoring_Config'!$D:$D,"Yes")="Yes",_xlfn.XLOOKUP("Src_IsAny",'Scoring_Config'!$A:$A,'Scoring_Config'!$C:$C,10),0),0)+IF(LEFT(Z363,4)="True",IF(_xlfn.XLOOKUP("Src_CIDR_Le_16",'Scoring_Config'!$A:$A,'Scoring_Config'!$D:$D,"Yes")="Yes",_xlfn.XLOOKUP("Src_CIDR_Le_16",'Scoring_Config'!$A:$A,'Scoring_Config'!$C:$C,10),0),0)+IF(LEFT(AA363,4)="True",IF(_xlfn.XLOOKUP("Src_CIDR_17_22",'Scoring_Config'!$A:$A,'Scoring_Config'!$D:$D,"Yes")="Yes",_xlfn.XLOOKUP("Src_CIDR_17_22",'Scoring_Config'!$A:$A,'Scoring_Config'!$C:$C,5),0),0)+IF(LEFT(AB363,4)="True",IF(_xlfn.XLOOKUP("Dst_IsAny",'Scoring_Config'!$A:$A,'Scoring_Config'!$D:$D,"Yes")="Yes",_xlfn.XLOOKUP("Dst_IsAny",'Scoring_Config'!$A:$A,'Scoring_Config'!$C:$C,10),0),0)+IF(LEFT(AC363,4)="True",IF(_xlfn.XLOOKUP("Dst_CIDR_Le_16",'Scoring_Config'!$A:$A,'Scoring_Config'!$D:$D,"Yes")="Yes",_xlfn.XLOOKUP("Dst_CIDR_Le_16",'Scoring_Config'!$A:$A,'Scoring_Config'!$C:$C,10),0),0)+IF(LEFT(AD363,4)="True",IF(_xlfn.XLOOKUP("Dst_CIDR_17_22",'Scoring_Config'!$A:$A,'Scoring_Config'!$D:$D,"Yes")="Yes",_xlfn.XLOOKUP("Dst_CIDR_17_22",'Scoring_Config'!$A:$A,'Scoring_Config'!$C:$C,5),0),0)+IF(LEFT(AE363,4)="True",IF(_xlfn.XLOOKUP("SrcZone_IsAny",'Scoring_Config'!$A:$A,'Scoring_Config'!$D:$D,"Yes")="Yes",_xlfn.XLOOKUP("SrcZone_IsAny",'Scoring_Config'!$A:$A,'Scoring_Config'!$C:$C,10),0),0)+IF(LEFT(AF363,4)="True",IF(_xlfn.XLOOKUP("DstZone_IsAny",'Scoring_Config'!$A:$A,'Scoring_Config'!$D:$D,"Yes")="Yes",_xlfn.XLOOKUP("DstZone_IsAny",'Scoring_Config'!$A:$A,'Scoring_Config'!$C:$C,10),0),0)+IF(LEFT(AG363,4)="True",IF(_xlfn.XLOOKUP("Service_Any_OR_RangeGt1000",'Scoring_Config'!$A:$A,'Scoring_Config'!$D:$D,"Yes")="Yes",_xlfn.XLOOKUP("Service_Any_OR_RangeGt1000",'Scoring_Config'!$A:$A,'Scoring_Config'!$C:$C,10),0),0)+IF(LEFT(AH363,4)="True",IF(_xlfn.XLOOKUP("App_Any_OR_RangeGt1000",'Scoring_Config'!$A:$A,'Scoring_Config'!$D:$D,"Yes")="Yes",_xlfn.XLOOKUP("App_Any_OR_RangeGt1000",'Scoring_Config'!$A:$A,'Scoring_Config'!$C:$C,10),0),0)+IF(LEFT(AI363,4)="True",IF(_xlfn.XLOOKUP("Service_Insecure_Match",'Scoring_Config'!$A:$A,'Scoring_Config'!$D:$D,"Yes")="Yes",_xlfn.XLOOKUP("Service_Insecure_Match",'Scoring_Config'!$A:$A,'Scoring_Config'!$C:$C,5),0),0)+IF(LEFT(AJ363,4)="True",IF(_xlfn.XLOOKUP("Risky_Inbound",'Scoring_Config'!$A:$A,'Scoring_Config'!$D:$D,"Yes")="Yes",_xlfn.XLOOKUP("Risky_Inbound",'Scoring_Config'!$A:$A,'Scoring_Config'!$C:$C,50),0),0)+IF(LEFT(AK363,4)="True",IF(_xlfn.XLOOKUP("Risky_Outbound",'Scoring_Config'!$A:$A,'Scoring_Config'!$D:$D,"Yes")="Yes",_xlfn.XLOOKUP("Risky_Outbound",'Scoring_Config'!$A:$A,'Scoring_Config'!$C:$C,25),0),0)+IF(LEFT(AZ363,4)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363,FIND(",",AL363)+1,100)),0)+IF(LEFT(AM363,4)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363,FIND(",",AN363)+1,100)),0)+IF(_xlfn.XLOOKUP("Profile_Scoring",'Scoring_Config'!$A:$A,'Scoring_Config'!$D:$D,"Yes")="Yes",VALUE(MID(AO363,FIND(",",AO363)+1,100)),0)+IF(_xlfn.XLOOKUP("Options_Scoring",'Scoring_Config'!$A:$A,'Scoring_Config'!$D:$D,"Yes")="Yes",VALUE(MID(AP363,FIND(",",AP363)+1,100)),0)))</f>
        <v>0</v>
      </c>
      <c r="AY363" t="s">
        <v>6706</v>
      </c>
      <c r="AZ363" cm="1">
        <f t="array" ref="AZ363">IF(TRUE,"True," &amp; IF(_xlfn.XLOOKUP("Migrate_Insecure",'Scoring_Config'!$A:$A,'Scoring_Config'!$D:$D,"Yes")="Yes",_xlfn.XLOOKUP("Migrate_Insecure",'Scoring_Config'!$A:$A,'Scoring_Config'!$C:$C,10),0),"False,0")</f>
        <v>0</v>
      </c>
    </row>
    <row r="364" spans="1:52">
      <c r="A364" t="s">
        <v>1979</v>
      </c>
      <c r="B364" t="s">
        <v>2337</v>
      </c>
      <c r="C364" t="s">
        <v>3542</v>
      </c>
      <c r="D364" t="s">
        <v>3545</v>
      </c>
      <c r="E364" t="s">
        <v>3563</v>
      </c>
      <c r="F364" t="s">
        <v>3690</v>
      </c>
      <c r="G364" t="s">
        <v>260</v>
      </c>
      <c r="H364" t="s">
        <v>174</v>
      </c>
      <c r="I364" t="s">
        <v>3576</v>
      </c>
      <c r="J364" t="s">
        <v>314</v>
      </c>
      <c r="K364" t="s">
        <v>1785</v>
      </c>
      <c r="L364" t="s">
        <v>1327</v>
      </c>
      <c r="M364" t="s">
        <v>1974</v>
      </c>
      <c r="N364" t="s">
        <v>4315</v>
      </c>
      <c r="O364" t="s">
        <v>4319</v>
      </c>
      <c r="P364" t="s">
        <v>4321</v>
      </c>
      <c r="Q364" t="s">
        <v>4574</v>
      </c>
      <c r="R364" t="s">
        <v>5437</v>
      </c>
      <c r="S364" t="s">
        <v>5439</v>
      </c>
      <c r="T364" t="s">
        <v>5684</v>
      </c>
      <c r="U364" t="s">
        <v>6147</v>
      </c>
      <c r="Y364" cm="1">
        <f t="array" ref="Y364">IF(FALSE,"True," &amp; IF(_xlfn.XLOOKUP("Src_IsAny",'Scoring_Config'!$A:$A,'Scoring_Config'!$D:$D,"Yes")="Yes",_xlfn.XLOOKUP("Src_IsAny",'Scoring_Config'!$A:$A,'Scoring_Config'!$C:$C,10),0),"False,0")</f>
        <v>0</v>
      </c>
      <c r="Z364" cm="1">
        <f t="array" ref="Z364">IF(FALSE,"True," &amp; IF(_xlfn.XLOOKUP("Src_CIDR_Le_16",'Scoring_Config'!$A:$A,'Scoring_Config'!$D:$D,"Yes")="Yes",_xlfn.XLOOKUP("Src_CIDR_Le_16",'Scoring_Config'!$A:$A,'Scoring_Config'!$C:$C,10),0),"False,0")</f>
        <v>0</v>
      </c>
      <c r="AA364" cm="1">
        <f t="array" ref="AA364">IF(FALSE,"True," &amp; IF(_xlfn.XLOOKUP("Src_CIDR_17_22",'Scoring_Config'!$A:$A,'Scoring_Config'!$D:$D,"Yes")="Yes",_xlfn.XLOOKUP("Src_CIDR_17_22",'Scoring_Config'!$A:$A,'Scoring_Config'!$C:$C,5),0),"False,0")</f>
        <v>0</v>
      </c>
      <c r="AB364" cm="1">
        <f t="array" ref="AB364">IF(FALSE,"True," &amp; IF(_xlfn.XLOOKUP("Dst_IsAny",'Scoring_Config'!$A:$A,'Scoring_Config'!$D:$D,"Yes")="Yes",_xlfn.XLOOKUP("Dst_IsAny",'Scoring_Config'!$A:$A,'Scoring_Config'!$C:$C,10),0),"False,0")</f>
        <v>0</v>
      </c>
      <c r="AC364" cm="1">
        <f t="array" ref="AC364">IF(TRUE,"True," &amp; IF(_xlfn.XLOOKUP("Dst_CIDR_Le_16",'Scoring_Config'!$A:$A,'Scoring_Config'!$D:$D,"Yes")="Yes",_xlfn.XLOOKUP("Dst_CIDR_Le_16",'Scoring_Config'!$A:$A,'Scoring_Config'!$C:$C,10),0),"False,0")</f>
        <v>0</v>
      </c>
      <c r="AD364" cm="1">
        <f t="array" ref="AD364">IF(FALSE,"True," &amp; IF(_xlfn.XLOOKUP("Dst_CIDR_17_22",'Scoring_Config'!$A:$A,'Scoring_Config'!$D:$D,"Yes")="Yes",_xlfn.XLOOKUP("Dst_CIDR_17_22",'Scoring_Config'!$A:$A,'Scoring_Config'!$C:$C,5),0),"False,0")</f>
        <v>0</v>
      </c>
      <c r="AE364" cm="1">
        <f t="array" ref="AE364">IF(FALSE,"True," &amp; IF(_xlfn.XLOOKUP("SrcZone_IsAny",'Scoring_Config'!$A:$A,'Scoring_Config'!$D:$D,"Yes")="Yes",_xlfn.XLOOKUP("SrcZone_IsAny",'Scoring_Config'!$A:$A,'Scoring_Config'!$C:$C,10),0),"False,0")</f>
        <v>0</v>
      </c>
      <c r="AF364" cm="1">
        <f t="array" ref="AF364">IF(FALSE,"True," &amp; IF(_xlfn.XLOOKUP("DstZone_IsAny",'Scoring_Config'!$A:$A,'Scoring_Config'!$D:$D,"Yes")="Yes",_xlfn.XLOOKUP("DstZone_IsAny",'Scoring_Config'!$A:$A,'Scoring_Config'!$C:$C,10),0),"False,0")</f>
        <v>0</v>
      </c>
      <c r="AG364" cm="1">
        <f t="array" ref="AG36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64" cm="1">
        <f t="array" ref="AH364">IF(FALSE,"True," &amp; IF(_xlfn.XLOOKUP("App_Any_OR_RangeGt1000",'Scoring_Config'!$A:$A,'Scoring_Config'!$D:$D,"Yes")="Yes",_xlfn.XLOOKUP("App_Any_OR_RangeGt1000",'Scoring_Config'!$A:$A,'Scoring_Config'!$C:$C,10),0),"False,0")</f>
        <v>0</v>
      </c>
      <c r="AI364" cm="1">
        <f t="array" ref="AI364">IF(FALSE,"True," &amp; IF(_xlfn.XLOOKUP("Service_Insecure_Match",'Scoring_Config'!$A:$A,'Scoring_Config'!$D:$D,"Yes")="Yes",_xlfn.XLOOKUP("Service_Insecure_Match",'Scoring_Config'!$A:$A,'Scoring_Config'!$C:$C,5),0),"False,0")</f>
        <v>0</v>
      </c>
      <c r="AJ364" cm="1">
        <f t="array" ref="AJ364">IF(FALSE,"True," &amp; IF(_xlfn.XLOOKUP("Risky_Inbound",'Scoring_Config'!$A:$A,'Scoring_Config'!$D:$D,"Yes")="Yes",_xlfn.XLOOKUP("Risky_Inbound",'Scoring_Config'!$A:$A,'Scoring_Config'!$C:$C,50),0),"False,0")</f>
        <v>0</v>
      </c>
      <c r="AK364" cm="1">
        <f t="array" ref="AK364">IF(FALSE,"True," &amp; IF(_xlfn.XLOOKUP("Risky_Outbound",'Scoring_Config'!$A:$A,'Scoring_Config'!$D:$D,"Yes")="Yes",_xlfn.XLOOKUP("Risky_Outbound",'Scoring_Config'!$A:$A,'Scoring_Config'!$C:$C,25),0),"False,0")</f>
        <v>0</v>
      </c>
      <c r="AL364" t="s">
        <v>6700</v>
      </c>
      <c r="AM364" cm="1">
        <f t="array" ref="AM36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64" t="s">
        <v>6697</v>
      </c>
      <c r="AO364" t="s">
        <v>6697</v>
      </c>
      <c r="AP364" t="s">
        <v>6697</v>
      </c>
      <c r="AQ364" cm="1">
        <f t="array" ref="AQ364">IF(FALSE,"True," &amp; IF(_xlfn.XLOOKUP("Service_IsAny",'Scoring_Config'!$A:$A,'Scoring_Config'!$D:$D,"Yes")="Yes",_xlfn.XLOOKUP("Service_IsAny",'Scoring_Config'!$A:$A,'Scoring_Config'!$C:$C,0),0),"False,0")</f>
        <v>0</v>
      </c>
      <c r="AR364">
        <v>0</v>
      </c>
      <c r="AS364" cm="1">
        <f t="array" ref="AS364">IF(FALSE,"True," &amp; IF(_xlfn.XLOOKUP("Service_RangeGt1000",'Scoring_Config'!$A:$A,'Scoring_Config'!$D:$D,"Yes")="Yes",_xlfn.XLOOKUP("Service_RangeGt1000",'Scoring_Config'!$A:$A,'Scoring_Config'!$C:$C,0),0),"False,0")</f>
        <v>0</v>
      </c>
      <c r="AT364" cm="1">
        <f t="array" ref="AT364">IF(FALSE,"True," &amp; IF(_xlfn.XLOOKUP("App_IsAny",'Scoring_Config'!$A:$A,'Scoring_Config'!$D:$D,"Yes")="Yes",_xlfn.XLOOKUP("App_IsAny",'Scoring_Config'!$A:$A,'Scoring_Config'!$C:$C,0),0),"False,0")</f>
        <v>0</v>
      </c>
      <c r="AU364">
        <v>7</v>
      </c>
      <c r="AV364" cm="1">
        <f t="array" ref="AV364">IF(FALSE,"True," &amp; IF(_xlfn.XLOOKUP("App_RangeGt1000",'Scoring_Config'!$A:$A,'Scoring_Config'!$D:$D,"Yes")="Yes",_xlfn.XLOOKUP("App_RangeGt1000",'Scoring_Config'!$A:$A,'Scoring_Config'!$C:$C,0),0),"False,0")</f>
        <v>0</v>
      </c>
      <c r="AW364" cm="1">
        <f t="array" ref="AW364">IF(FALSE,"True," &amp; IF(_xlfn.XLOOKUP("Action_IsDenyOrDrop",'Scoring_Config'!$A:$A,'Scoring_Config'!$D:$D,"Yes")="Yes",_xlfn.XLOOKUP("Action_IsDenyOrDrop",'Scoring_Config'!$A:$A,'Scoring_Config'!$C:$C,0),0),"False,0")</f>
        <v>0</v>
      </c>
      <c r="AX364" cm="1">
        <f t="array" ref="AX364">IF(LEFT(AW364,4)="True",0,(IF(LEFT(Y364,4)="True",IF(_xlfn.XLOOKUP("Src_IsAny",'Scoring_Config'!$A:$A,'Scoring_Config'!$D:$D,"Yes")="Yes",_xlfn.XLOOKUP("Src_IsAny",'Scoring_Config'!$A:$A,'Scoring_Config'!$C:$C,10),0),0)+IF(LEFT(Z364,4)="True",IF(_xlfn.XLOOKUP("Src_CIDR_Le_16",'Scoring_Config'!$A:$A,'Scoring_Config'!$D:$D,"Yes")="Yes",_xlfn.XLOOKUP("Src_CIDR_Le_16",'Scoring_Config'!$A:$A,'Scoring_Config'!$C:$C,10),0),0)+IF(LEFT(AA364,4)="True",IF(_xlfn.XLOOKUP("Src_CIDR_17_22",'Scoring_Config'!$A:$A,'Scoring_Config'!$D:$D,"Yes")="Yes",_xlfn.XLOOKUP("Src_CIDR_17_22",'Scoring_Config'!$A:$A,'Scoring_Config'!$C:$C,5),0),0)+IF(LEFT(AB364,4)="True",IF(_xlfn.XLOOKUP("Dst_IsAny",'Scoring_Config'!$A:$A,'Scoring_Config'!$D:$D,"Yes")="Yes",_xlfn.XLOOKUP("Dst_IsAny",'Scoring_Config'!$A:$A,'Scoring_Config'!$C:$C,10),0),0)+IF(LEFT(AC364,4)="True",IF(_xlfn.XLOOKUP("Dst_CIDR_Le_16",'Scoring_Config'!$A:$A,'Scoring_Config'!$D:$D,"Yes")="Yes",_xlfn.XLOOKUP("Dst_CIDR_Le_16",'Scoring_Config'!$A:$A,'Scoring_Config'!$C:$C,10),0),0)+IF(LEFT(AD364,4)="True",IF(_xlfn.XLOOKUP("Dst_CIDR_17_22",'Scoring_Config'!$A:$A,'Scoring_Config'!$D:$D,"Yes")="Yes",_xlfn.XLOOKUP("Dst_CIDR_17_22",'Scoring_Config'!$A:$A,'Scoring_Config'!$C:$C,5),0),0)+IF(LEFT(AE364,4)="True",IF(_xlfn.XLOOKUP("SrcZone_IsAny",'Scoring_Config'!$A:$A,'Scoring_Config'!$D:$D,"Yes")="Yes",_xlfn.XLOOKUP("SrcZone_IsAny",'Scoring_Config'!$A:$A,'Scoring_Config'!$C:$C,10),0),0)+IF(LEFT(AF364,4)="True",IF(_xlfn.XLOOKUP("DstZone_IsAny",'Scoring_Config'!$A:$A,'Scoring_Config'!$D:$D,"Yes")="Yes",_xlfn.XLOOKUP("DstZone_IsAny",'Scoring_Config'!$A:$A,'Scoring_Config'!$C:$C,10),0),0)+IF(LEFT(AG364,4)="True",IF(_xlfn.XLOOKUP("Service_Any_OR_RangeGt1000",'Scoring_Config'!$A:$A,'Scoring_Config'!$D:$D,"Yes")="Yes",_xlfn.XLOOKUP("Service_Any_OR_RangeGt1000",'Scoring_Config'!$A:$A,'Scoring_Config'!$C:$C,10),0),0)+IF(LEFT(AH364,4)="True",IF(_xlfn.XLOOKUP("App_Any_OR_RangeGt1000",'Scoring_Config'!$A:$A,'Scoring_Config'!$D:$D,"Yes")="Yes",_xlfn.XLOOKUP("App_Any_OR_RangeGt1000",'Scoring_Config'!$A:$A,'Scoring_Config'!$C:$C,10),0),0)+IF(LEFT(AI364,4)="True",IF(_xlfn.XLOOKUP("Service_Insecure_Match",'Scoring_Config'!$A:$A,'Scoring_Config'!$D:$D,"Yes")="Yes",_xlfn.XLOOKUP("Service_Insecure_Match",'Scoring_Config'!$A:$A,'Scoring_Config'!$C:$C,5),0),0)+IF(LEFT(AJ364,4)="True",IF(_xlfn.XLOOKUP("Risky_Inbound",'Scoring_Config'!$A:$A,'Scoring_Config'!$D:$D,"Yes")="Yes",_xlfn.XLOOKUP("Risky_Inbound",'Scoring_Config'!$A:$A,'Scoring_Config'!$C:$C,50),0),0)+IF(LEFT(AK364,4)="True",IF(_xlfn.XLOOKUP("Risky_Outbound",'Scoring_Config'!$A:$A,'Scoring_Config'!$D:$D,"Yes")="Yes",_xlfn.XLOOKUP("Risky_Outbound",'Scoring_Config'!$A:$A,'Scoring_Config'!$C:$C,25),0),0)+IF(LEFT(AZ364,4)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364,FIND(",",AL364)+1,100)),0)+IF(LEFT(AM364,4)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364,FIND(",",AN364)+1,100)),0)+IF(_xlfn.XLOOKUP("Profile_Scoring",'Scoring_Config'!$A:$A,'Scoring_Config'!$D:$D,"Yes")="Yes",VALUE(MID(AO364,FIND(",",AO364)+1,100)),0)+IF(_xlfn.XLOOKUP("Options_Scoring",'Scoring_Config'!$A:$A,'Scoring_Config'!$D:$D,"Yes")="Yes",VALUE(MID(AP364,FIND(",",AP364)+1,100)),0)))</f>
        <v>0</v>
      </c>
      <c r="AZ364" cm="1">
        <f t="array" ref="AZ364">IF(FALSE,"True," &amp; IF(_xlfn.XLOOKUP("Migrate_Insecure",'Scoring_Config'!$A:$A,'Scoring_Config'!$D:$D,"Yes")="Yes",_xlfn.XLOOKUP("Migrate_Insecure",'Scoring_Config'!$A:$A,'Scoring_Config'!$C:$C,10),0),"False,0")</f>
        <v>0</v>
      </c>
    </row>
    <row r="365" spans="1:52">
      <c r="A365" t="s">
        <v>1979</v>
      </c>
      <c r="B365" t="s">
        <v>2338</v>
      </c>
      <c r="C365" t="s">
        <v>3542</v>
      </c>
      <c r="D365" t="s">
        <v>3545</v>
      </c>
      <c r="E365" t="s">
        <v>3563</v>
      </c>
      <c r="F365" t="s">
        <v>3690</v>
      </c>
      <c r="G365" t="s">
        <v>261</v>
      </c>
      <c r="H365" t="s">
        <v>174</v>
      </c>
      <c r="I365" t="s">
        <v>3578</v>
      </c>
      <c r="J365" t="s">
        <v>136</v>
      </c>
      <c r="K365" t="s">
        <v>1666</v>
      </c>
      <c r="L365" t="s">
        <v>1327</v>
      </c>
      <c r="M365" t="s">
        <v>1974</v>
      </c>
      <c r="N365" t="s">
        <v>4315</v>
      </c>
      <c r="O365" t="s">
        <v>4319</v>
      </c>
      <c r="P365" t="s">
        <v>4321</v>
      </c>
      <c r="Q365" t="s">
        <v>4575</v>
      </c>
      <c r="R365" t="s">
        <v>5439</v>
      </c>
      <c r="S365" t="s">
        <v>4324</v>
      </c>
      <c r="T365" t="s">
        <v>5685</v>
      </c>
      <c r="U365" t="s">
        <v>6148</v>
      </c>
      <c r="Y365" cm="1">
        <f t="array" ref="Y365">IF(FALSE,"True," &amp; IF(_xlfn.XLOOKUP("Src_IsAny",'Scoring_Config'!$A:$A,'Scoring_Config'!$D:$D,"Yes")="Yes",_xlfn.XLOOKUP("Src_IsAny",'Scoring_Config'!$A:$A,'Scoring_Config'!$C:$C,10),0),"False,0")</f>
        <v>0</v>
      </c>
      <c r="Z365" cm="1">
        <f t="array" ref="Z365">IF(FALSE,"True," &amp; IF(_xlfn.XLOOKUP("Src_CIDR_Le_16",'Scoring_Config'!$A:$A,'Scoring_Config'!$D:$D,"Yes")="Yes",_xlfn.XLOOKUP("Src_CIDR_Le_16",'Scoring_Config'!$A:$A,'Scoring_Config'!$C:$C,10),0),"False,0")</f>
        <v>0</v>
      </c>
      <c r="AA365" cm="1">
        <f t="array" ref="AA365">IF(FALSE,"True," &amp; IF(_xlfn.XLOOKUP("Src_CIDR_17_22",'Scoring_Config'!$A:$A,'Scoring_Config'!$D:$D,"Yes")="Yes",_xlfn.XLOOKUP("Src_CIDR_17_22",'Scoring_Config'!$A:$A,'Scoring_Config'!$C:$C,5),0),"False,0")</f>
        <v>0</v>
      </c>
      <c r="AB365" cm="1">
        <f t="array" ref="AB365">IF(FALSE,"True," &amp; IF(_xlfn.XLOOKUP("Dst_IsAny",'Scoring_Config'!$A:$A,'Scoring_Config'!$D:$D,"Yes")="Yes",_xlfn.XLOOKUP("Dst_IsAny",'Scoring_Config'!$A:$A,'Scoring_Config'!$C:$C,10),0),"False,0")</f>
        <v>0</v>
      </c>
      <c r="AC365" cm="1">
        <f t="array" ref="AC365">IF(FALSE,"True," &amp; IF(_xlfn.XLOOKUP("Dst_CIDR_Le_16",'Scoring_Config'!$A:$A,'Scoring_Config'!$D:$D,"Yes")="Yes",_xlfn.XLOOKUP("Dst_CIDR_Le_16",'Scoring_Config'!$A:$A,'Scoring_Config'!$C:$C,10),0),"False,0")</f>
        <v>0</v>
      </c>
      <c r="AD365" cm="1">
        <f t="array" ref="AD365">IF(FALSE,"True," &amp; IF(_xlfn.XLOOKUP("Dst_CIDR_17_22",'Scoring_Config'!$A:$A,'Scoring_Config'!$D:$D,"Yes")="Yes",_xlfn.XLOOKUP("Dst_CIDR_17_22",'Scoring_Config'!$A:$A,'Scoring_Config'!$C:$C,5),0),"False,0")</f>
        <v>0</v>
      </c>
      <c r="AE365" cm="1">
        <f t="array" ref="AE365">IF(FALSE,"True," &amp; IF(_xlfn.XLOOKUP("SrcZone_IsAny",'Scoring_Config'!$A:$A,'Scoring_Config'!$D:$D,"Yes")="Yes",_xlfn.XLOOKUP("SrcZone_IsAny",'Scoring_Config'!$A:$A,'Scoring_Config'!$C:$C,10),0),"False,0")</f>
        <v>0</v>
      </c>
      <c r="AF365" cm="1">
        <f t="array" ref="AF365">IF(FALSE,"True," &amp; IF(_xlfn.XLOOKUP("DstZone_IsAny",'Scoring_Config'!$A:$A,'Scoring_Config'!$D:$D,"Yes")="Yes",_xlfn.XLOOKUP("DstZone_IsAny",'Scoring_Config'!$A:$A,'Scoring_Config'!$C:$C,10),0),"False,0")</f>
        <v>0</v>
      </c>
      <c r="AG365" cm="1">
        <f t="array" ref="AG36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65" cm="1">
        <f t="array" ref="AH365">IF(FALSE,"True," &amp; IF(_xlfn.XLOOKUP("App_Any_OR_RangeGt1000",'Scoring_Config'!$A:$A,'Scoring_Config'!$D:$D,"Yes")="Yes",_xlfn.XLOOKUP("App_Any_OR_RangeGt1000",'Scoring_Config'!$A:$A,'Scoring_Config'!$C:$C,10),0),"False,0")</f>
        <v>0</v>
      </c>
      <c r="AI365" cm="1">
        <f t="array" ref="AI365">IF(FALSE,"True," &amp; IF(_xlfn.XLOOKUP("Service_Insecure_Match",'Scoring_Config'!$A:$A,'Scoring_Config'!$D:$D,"Yes")="Yes",_xlfn.XLOOKUP("Service_Insecure_Match",'Scoring_Config'!$A:$A,'Scoring_Config'!$C:$C,5),0),"False,0")</f>
        <v>0</v>
      </c>
      <c r="AJ365" cm="1">
        <f t="array" ref="AJ365">IF(FALSE,"True," &amp; IF(_xlfn.XLOOKUP("Risky_Inbound",'Scoring_Config'!$A:$A,'Scoring_Config'!$D:$D,"Yes")="Yes",_xlfn.XLOOKUP("Risky_Inbound",'Scoring_Config'!$A:$A,'Scoring_Config'!$C:$C,50),0),"False,0")</f>
        <v>0</v>
      </c>
      <c r="AK365" cm="1">
        <f t="array" ref="AK365">IF(FALSE,"True," &amp; IF(_xlfn.XLOOKUP("Risky_Outbound",'Scoring_Config'!$A:$A,'Scoring_Config'!$D:$D,"Yes")="Yes",_xlfn.XLOOKUP("Risky_Outbound",'Scoring_Config'!$A:$A,'Scoring_Config'!$C:$C,25),0),"False,0")</f>
        <v>0</v>
      </c>
      <c r="AL365" t="s">
        <v>6700</v>
      </c>
      <c r="AM365" cm="1">
        <f t="array" ref="AM36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65" t="s">
        <v>6697</v>
      </c>
      <c r="AO365" t="s">
        <v>6697</v>
      </c>
      <c r="AP365" t="s">
        <v>6697</v>
      </c>
      <c r="AQ365" cm="1">
        <f t="array" ref="AQ365">IF(FALSE,"True," &amp; IF(_xlfn.XLOOKUP("Service_IsAny",'Scoring_Config'!$A:$A,'Scoring_Config'!$D:$D,"Yes")="Yes",_xlfn.XLOOKUP("Service_IsAny",'Scoring_Config'!$A:$A,'Scoring_Config'!$C:$C,0),0),"False,0")</f>
        <v>0</v>
      </c>
      <c r="AR365">
        <v>0</v>
      </c>
      <c r="AS365" cm="1">
        <f t="array" ref="AS365">IF(FALSE,"True," &amp; IF(_xlfn.XLOOKUP("Service_RangeGt1000",'Scoring_Config'!$A:$A,'Scoring_Config'!$D:$D,"Yes")="Yes",_xlfn.XLOOKUP("Service_RangeGt1000",'Scoring_Config'!$A:$A,'Scoring_Config'!$C:$C,0),0),"False,0")</f>
        <v>0</v>
      </c>
      <c r="AT365" cm="1">
        <f t="array" ref="AT365">IF(FALSE,"True," &amp; IF(_xlfn.XLOOKUP("App_IsAny",'Scoring_Config'!$A:$A,'Scoring_Config'!$D:$D,"Yes")="Yes",_xlfn.XLOOKUP("App_IsAny",'Scoring_Config'!$A:$A,'Scoring_Config'!$C:$C,0),0),"False,0")</f>
        <v>0</v>
      </c>
      <c r="AU365">
        <v>2</v>
      </c>
      <c r="AV365" cm="1">
        <f t="array" ref="AV365">IF(FALSE,"True," &amp; IF(_xlfn.XLOOKUP("App_RangeGt1000",'Scoring_Config'!$A:$A,'Scoring_Config'!$D:$D,"Yes")="Yes",_xlfn.XLOOKUP("App_RangeGt1000",'Scoring_Config'!$A:$A,'Scoring_Config'!$C:$C,0),0),"False,0")</f>
        <v>0</v>
      </c>
      <c r="AW365" cm="1">
        <f t="array" ref="AW365">IF(FALSE,"True," &amp; IF(_xlfn.XLOOKUP("Action_IsDenyOrDrop",'Scoring_Config'!$A:$A,'Scoring_Config'!$D:$D,"Yes")="Yes",_xlfn.XLOOKUP("Action_IsDenyOrDrop",'Scoring_Config'!$A:$A,'Scoring_Config'!$C:$C,0),0),"False,0")</f>
        <v>0</v>
      </c>
      <c r="AX365" cm="1">
        <f t="array" ref="AX365">IF(LEFT(AW365,4)="True",0,(IF(LEFT(Y365,4)="True",IF(_xlfn.XLOOKUP("Src_IsAny",'Scoring_Config'!$A:$A,'Scoring_Config'!$D:$D,"Yes")="Yes",_xlfn.XLOOKUP("Src_IsAny",'Scoring_Config'!$A:$A,'Scoring_Config'!$C:$C,10),0),0)+IF(LEFT(Z365,4)="True",IF(_xlfn.XLOOKUP("Src_CIDR_Le_16",'Scoring_Config'!$A:$A,'Scoring_Config'!$D:$D,"Yes")="Yes",_xlfn.XLOOKUP("Src_CIDR_Le_16",'Scoring_Config'!$A:$A,'Scoring_Config'!$C:$C,10),0),0)+IF(LEFT(AA365,4)="True",IF(_xlfn.XLOOKUP("Src_CIDR_17_22",'Scoring_Config'!$A:$A,'Scoring_Config'!$D:$D,"Yes")="Yes",_xlfn.XLOOKUP("Src_CIDR_17_22",'Scoring_Config'!$A:$A,'Scoring_Config'!$C:$C,5),0),0)+IF(LEFT(AB365,4)="True",IF(_xlfn.XLOOKUP("Dst_IsAny",'Scoring_Config'!$A:$A,'Scoring_Config'!$D:$D,"Yes")="Yes",_xlfn.XLOOKUP("Dst_IsAny",'Scoring_Config'!$A:$A,'Scoring_Config'!$C:$C,10),0),0)+IF(LEFT(AC365,4)="True",IF(_xlfn.XLOOKUP("Dst_CIDR_Le_16",'Scoring_Config'!$A:$A,'Scoring_Config'!$D:$D,"Yes")="Yes",_xlfn.XLOOKUP("Dst_CIDR_Le_16",'Scoring_Config'!$A:$A,'Scoring_Config'!$C:$C,10),0),0)+IF(LEFT(AD365,4)="True",IF(_xlfn.XLOOKUP("Dst_CIDR_17_22",'Scoring_Config'!$A:$A,'Scoring_Config'!$D:$D,"Yes")="Yes",_xlfn.XLOOKUP("Dst_CIDR_17_22",'Scoring_Config'!$A:$A,'Scoring_Config'!$C:$C,5),0),0)+IF(LEFT(AE365,4)="True",IF(_xlfn.XLOOKUP("SrcZone_IsAny",'Scoring_Config'!$A:$A,'Scoring_Config'!$D:$D,"Yes")="Yes",_xlfn.XLOOKUP("SrcZone_IsAny",'Scoring_Config'!$A:$A,'Scoring_Config'!$C:$C,10),0),0)+IF(LEFT(AF365,4)="True",IF(_xlfn.XLOOKUP("DstZone_IsAny",'Scoring_Config'!$A:$A,'Scoring_Config'!$D:$D,"Yes")="Yes",_xlfn.XLOOKUP("DstZone_IsAny",'Scoring_Config'!$A:$A,'Scoring_Config'!$C:$C,10),0),0)+IF(LEFT(AG365,4)="True",IF(_xlfn.XLOOKUP("Service_Any_OR_RangeGt1000",'Scoring_Config'!$A:$A,'Scoring_Config'!$D:$D,"Yes")="Yes",_xlfn.XLOOKUP("Service_Any_OR_RangeGt1000",'Scoring_Config'!$A:$A,'Scoring_Config'!$C:$C,10),0),0)+IF(LEFT(AH365,4)="True",IF(_xlfn.XLOOKUP("App_Any_OR_RangeGt1000",'Scoring_Config'!$A:$A,'Scoring_Config'!$D:$D,"Yes")="Yes",_xlfn.XLOOKUP("App_Any_OR_RangeGt1000",'Scoring_Config'!$A:$A,'Scoring_Config'!$C:$C,10),0),0)+IF(LEFT(AI365,4)="True",IF(_xlfn.XLOOKUP("Service_Insecure_Match",'Scoring_Config'!$A:$A,'Scoring_Config'!$D:$D,"Yes")="Yes",_xlfn.XLOOKUP("Service_Insecure_Match",'Scoring_Config'!$A:$A,'Scoring_Config'!$C:$C,5),0),0)+IF(LEFT(AJ365,4)="True",IF(_xlfn.XLOOKUP("Risky_Inbound",'Scoring_Config'!$A:$A,'Scoring_Config'!$D:$D,"Yes")="Yes",_xlfn.XLOOKUP("Risky_Inbound",'Scoring_Config'!$A:$A,'Scoring_Config'!$C:$C,50),0),0)+IF(LEFT(AK365,4)="True",IF(_xlfn.XLOOKUP("Risky_Outbound",'Scoring_Config'!$A:$A,'Scoring_Config'!$D:$D,"Yes")="Yes",_xlfn.XLOOKUP("Risky_Outbound",'Scoring_Config'!$A:$A,'Scoring_Config'!$C:$C,25),0),0)+IF(LEFT(AZ365,4)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365,FIND(",",AL365)+1,100)),0)+IF(LEFT(AM365,4)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365,FIND(",",AN365)+1,100)),0)+IF(_xlfn.XLOOKUP("Profile_Scoring",'Scoring_Config'!$A:$A,'Scoring_Config'!$D:$D,"Yes")="Yes",VALUE(MID(AO365,FIND(",",AO365)+1,100)),0)+IF(_xlfn.XLOOKUP("Options_Scoring",'Scoring_Config'!$A:$A,'Scoring_Config'!$D:$D,"Yes")="Yes",VALUE(MID(AP365,FIND(",",AP365)+1,100)),0)))</f>
        <v>0</v>
      </c>
      <c r="AZ365" cm="1">
        <f t="array" ref="AZ365">IF(FALSE,"True," &amp; IF(_xlfn.XLOOKUP("Migrate_Insecure",'Scoring_Config'!$A:$A,'Scoring_Config'!$D:$D,"Yes")="Yes",_xlfn.XLOOKUP("Migrate_Insecure",'Scoring_Config'!$A:$A,'Scoring_Config'!$C:$C,10),0),"False,0")</f>
        <v>0</v>
      </c>
    </row>
    <row r="366" spans="1:52">
      <c r="A366" t="s">
        <v>1979</v>
      </c>
      <c r="B366" t="s">
        <v>2339</v>
      </c>
      <c r="C366" t="s">
        <v>3542</v>
      </c>
      <c r="D366" t="s">
        <v>3544</v>
      </c>
      <c r="E366" t="s">
        <v>3562</v>
      </c>
      <c r="F366" t="s">
        <v>3691</v>
      </c>
      <c r="G366" t="s">
        <v>264</v>
      </c>
      <c r="H366" t="s">
        <v>193</v>
      </c>
      <c r="I366" t="s">
        <v>3632</v>
      </c>
      <c r="J366" t="s">
        <v>951</v>
      </c>
      <c r="K366" t="s">
        <v>193</v>
      </c>
      <c r="L366" t="s">
        <v>1407</v>
      </c>
      <c r="M366" t="s">
        <v>1973</v>
      </c>
      <c r="N366" t="s">
        <v>4315</v>
      </c>
      <c r="O366" t="s">
        <v>4319</v>
      </c>
      <c r="P366" t="s">
        <v>4323</v>
      </c>
      <c r="Q366" t="s">
        <v>4576</v>
      </c>
      <c r="R366" t="s">
        <v>5439</v>
      </c>
      <c r="S366" t="s">
        <v>4324</v>
      </c>
      <c r="T366" t="s">
        <v>5631</v>
      </c>
      <c r="U366" t="s">
        <v>6147</v>
      </c>
      <c r="Y366" cm="1">
        <f t="array" ref="Y366">IF(FALSE,"True," &amp; IF(_xlfn.XLOOKUP("Src_IsAny",'Scoring_Config'!$A:$A,'Scoring_Config'!$D:$D,"Yes")="Yes",_xlfn.XLOOKUP("Src_IsAny",'Scoring_Config'!$A:$A,'Scoring_Config'!$C:$C,10),0),"False,0")</f>
        <v>0</v>
      </c>
      <c r="Z366" cm="1">
        <f t="array" ref="Z366">IF(FALSE,"True," &amp; IF(_xlfn.XLOOKUP("Src_CIDR_Le_16",'Scoring_Config'!$A:$A,'Scoring_Config'!$D:$D,"Yes")="Yes",_xlfn.XLOOKUP("Src_CIDR_Le_16",'Scoring_Config'!$A:$A,'Scoring_Config'!$C:$C,10),0),"False,0")</f>
        <v>0</v>
      </c>
      <c r="AA366" cm="1">
        <f t="array" ref="AA366">IF(FALSE,"True," &amp; IF(_xlfn.XLOOKUP("Src_CIDR_17_22",'Scoring_Config'!$A:$A,'Scoring_Config'!$D:$D,"Yes")="Yes",_xlfn.XLOOKUP("Src_CIDR_17_22",'Scoring_Config'!$A:$A,'Scoring_Config'!$C:$C,5),0),"False,0")</f>
        <v>0</v>
      </c>
      <c r="AB366" cm="1">
        <f t="array" ref="AB366">IF(FALSE,"True," &amp; IF(_xlfn.XLOOKUP("Dst_IsAny",'Scoring_Config'!$A:$A,'Scoring_Config'!$D:$D,"Yes")="Yes",_xlfn.XLOOKUP("Dst_IsAny",'Scoring_Config'!$A:$A,'Scoring_Config'!$C:$C,10),0),"False,0")</f>
        <v>0</v>
      </c>
      <c r="AC366" cm="1">
        <f t="array" ref="AC366">IF(FALSE,"True," &amp; IF(_xlfn.XLOOKUP("Dst_CIDR_Le_16",'Scoring_Config'!$A:$A,'Scoring_Config'!$D:$D,"Yes")="Yes",_xlfn.XLOOKUP("Dst_CIDR_Le_16",'Scoring_Config'!$A:$A,'Scoring_Config'!$C:$C,10),0),"False,0")</f>
        <v>0</v>
      </c>
      <c r="AD366" cm="1">
        <f t="array" ref="AD366">IF(FALSE,"True," &amp; IF(_xlfn.XLOOKUP("Dst_CIDR_17_22",'Scoring_Config'!$A:$A,'Scoring_Config'!$D:$D,"Yes")="Yes",_xlfn.XLOOKUP("Dst_CIDR_17_22",'Scoring_Config'!$A:$A,'Scoring_Config'!$C:$C,5),0),"False,0")</f>
        <v>0</v>
      </c>
      <c r="AE366" cm="1">
        <f t="array" ref="AE366">IF(FALSE,"True," &amp; IF(_xlfn.XLOOKUP("SrcZone_IsAny",'Scoring_Config'!$A:$A,'Scoring_Config'!$D:$D,"Yes")="Yes",_xlfn.XLOOKUP("SrcZone_IsAny",'Scoring_Config'!$A:$A,'Scoring_Config'!$C:$C,10),0),"False,0")</f>
        <v>0</v>
      </c>
      <c r="AF366" cm="1">
        <f t="array" ref="AF366">IF(FALSE,"True," &amp; IF(_xlfn.XLOOKUP("DstZone_IsAny",'Scoring_Config'!$A:$A,'Scoring_Config'!$D:$D,"Yes")="Yes",_xlfn.XLOOKUP("DstZone_IsAny",'Scoring_Config'!$A:$A,'Scoring_Config'!$C:$C,10),0),"False,0")</f>
        <v>0</v>
      </c>
      <c r="AG366" cm="1">
        <f t="array" ref="AG36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66" cm="1">
        <f t="array" ref="AH366">IF(FALSE,"True," &amp; IF(_xlfn.XLOOKUP("App_Any_OR_RangeGt1000",'Scoring_Config'!$A:$A,'Scoring_Config'!$D:$D,"Yes")="Yes",_xlfn.XLOOKUP("App_Any_OR_RangeGt1000",'Scoring_Config'!$A:$A,'Scoring_Config'!$C:$C,10),0),"False,0")</f>
        <v>0</v>
      </c>
      <c r="AI366" cm="1">
        <f t="array" ref="AI366">IF(FALSE,"True," &amp; IF(_xlfn.XLOOKUP("Service_Insecure_Match",'Scoring_Config'!$A:$A,'Scoring_Config'!$D:$D,"Yes")="Yes",_xlfn.XLOOKUP("Service_Insecure_Match",'Scoring_Config'!$A:$A,'Scoring_Config'!$C:$C,5),0),"False,0")</f>
        <v>0</v>
      </c>
      <c r="AJ366" cm="1">
        <f t="array" ref="AJ366">IF(FALSE,"True," &amp; IF(_xlfn.XLOOKUP("Risky_Inbound",'Scoring_Config'!$A:$A,'Scoring_Config'!$D:$D,"Yes")="Yes",_xlfn.XLOOKUP("Risky_Inbound",'Scoring_Config'!$A:$A,'Scoring_Config'!$C:$C,50),0),"False,0")</f>
        <v>0</v>
      </c>
      <c r="AK366" cm="1">
        <f t="array" ref="AK366">IF(FALSE,"True," &amp; IF(_xlfn.XLOOKUP("Risky_Outbound",'Scoring_Config'!$A:$A,'Scoring_Config'!$D:$D,"Yes")="Yes",_xlfn.XLOOKUP("Risky_Outbound",'Scoring_Config'!$A:$A,'Scoring_Config'!$C:$C,25),0),"False,0")</f>
        <v>0</v>
      </c>
      <c r="AL366" t="s">
        <v>6699</v>
      </c>
      <c r="AM366" cm="1">
        <f t="array" ref="AM36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66" t="s">
        <v>6697</v>
      </c>
      <c r="AO366" t="s">
        <v>6697</v>
      </c>
      <c r="AP366" t="s">
        <v>6697</v>
      </c>
      <c r="AQ366" cm="1">
        <f t="array" ref="AQ366">IF(FALSE,"True," &amp; IF(_xlfn.XLOOKUP("Service_IsAny",'Scoring_Config'!$A:$A,'Scoring_Config'!$D:$D,"Yes")="Yes",_xlfn.XLOOKUP("Service_IsAny",'Scoring_Config'!$A:$A,'Scoring_Config'!$C:$C,0),0),"False,0")</f>
        <v>0</v>
      </c>
      <c r="AR366">
        <v>0</v>
      </c>
      <c r="AS366" cm="1">
        <f t="array" ref="AS366">IF(FALSE,"True," &amp; IF(_xlfn.XLOOKUP("Service_RangeGt1000",'Scoring_Config'!$A:$A,'Scoring_Config'!$D:$D,"Yes")="Yes",_xlfn.XLOOKUP("Service_RangeGt1000",'Scoring_Config'!$A:$A,'Scoring_Config'!$C:$C,0),0),"False,0")</f>
        <v>0</v>
      </c>
      <c r="AT366" cm="1">
        <f t="array" ref="AT366">IF(FALSE,"True," &amp; IF(_xlfn.XLOOKUP("App_IsAny",'Scoring_Config'!$A:$A,'Scoring_Config'!$D:$D,"Yes")="Yes",_xlfn.XLOOKUP("App_IsAny",'Scoring_Config'!$A:$A,'Scoring_Config'!$C:$C,0),0),"False,0")</f>
        <v>0</v>
      </c>
      <c r="AU366">
        <v>0</v>
      </c>
      <c r="AV366" cm="1">
        <f t="array" ref="AV366">IF(FALSE,"True," &amp; IF(_xlfn.XLOOKUP("App_RangeGt1000",'Scoring_Config'!$A:$A,'Scoring_Config'!$D:$D,"Yes")="Yes",_xlfn.XLOOKUP("App_RangeGt1000",'Scoring_Config'!$A:$A,'Scoring_Config'!$C:$C,0),0),"False,0")</f>
        <v>0</v>
      </c>
      <c r="AW366" cm="1">
        <f t="array" ref="AW366">IF(FALSE,"True," &amp; IF(_xlfn.XLOOKUP("Action_IsDenyOrDrop",'Scoring_Config'!$A:$A,'Scoring_Config'!$D:$D,"Yes")="Yes",_xlfn.XLOOKUP("Action_IsDenyOrDrop",'Scoring_Config'!$A:$A,'Scoring_Config'!$C:$C,0),0),"False,0")</f>
        <v>0</v>
      </c>
      <c r="AX366" cm="1">
        <f t="array" ref="AX366">IF(LEFT(AW366,4)="True",0,(IF(LEFT(Y366,4)="True",IF(_xlfn.XLOOKUP("Src_IsAny",'Scoring_Config'!$A:$A,'Scoring_Config'!$D:$D,"Yes")="Yes",_xlfn.XLOOKUP("Src_IsAny",'Scoring_Config'!$A:$A,'Scoring_Config'!$C:$C,10),0),0)+IF(LEFT(Z366,4)="True",IF(_xlfn.XLOOKUP("Src_CIDR_Le_16",'Scoring_Config'!$A:$A,'Scoring_Config'!$D:$D,"Yes")="Yes",_xlfn.XLOOKUP("Src_CIDR_Le_16",'Scoring_Config'!$A:$A,'Scoring_Config'!$C:$C,10),0),0)+IF(LEFT(AA366,4)="True",IF(_xlfn.XLOOKUP("Src_CIDR_17_22",'Scoring_Config'!$A:$A,'Scoring_Config'!$D:$D,"Yes")="Yes",_xlfn.XLOOKUP("Src_CIDR_17_22",'Scoring_Config'!$A:$A,'Scoring_Config'!$C:$C,5),0),0)+IF(LEFT(AB366,4)="True",IF(_xlfn.XLOOKUP("Dst_IsAny",'Scoring_Config'!$A:$A,'Scoring_Config'!$D:$D,"Yes")="Yes",_xlfn.XLOOKUP("Dst_IsAny",'Scoring_Config'!$A:$A,'Scoring_Config'!$C:$C,10),0),0)+IF(LEFT(AC366,4)="True",IF(_xlfn.XLOOKUP("Dst_CIDR_Le_16",'Scoring_Config'!$A:$A,'Scoring_Config'!$D:$D,"Yes")="Yes",_xlfn.XLOOKUP("Dst_CIDR_Le_16",'Scoring_Config'!$A:$A,'Scoring_Config'!$C:$C,10),0),0)+IF(LEFT(AD366,4)="True",IF(_xlfn.XLOOKUP("Dst_CIDR_17_22",'Scoring_Config'!$A:$A,'Scoring_Config'!$D:$D,"Yes")="Yes",_xlfn.XLOOKUP("Dst_CIDR_17_22",'Scoring_Config'!$A:$A,'Scoring_Config'!$C:$C,5),0),0)+IF(LEFT(AE366,4)="True",IF(_xlfn.XLOOKUP("SrcZone_IsAny",'Scoring_Config'!$A:$A,'Scoring_Config'!$D:$D,"Yes")="Yes",_xlfn.XLOOKUP("SrcZone_IsAny",'Scoring_Config'!$A:$A,'Scoring_Config'!$C:$C,10),0),0)+IF(LEFT(AF366,4)="True",IF(_xlfn.XLOOKUP("DstZone_IsAny",'Scoring_Config'!$A:$A,'Scoring_Config'!$D:$D,"Yes")="Yes",_xlfn.XLOOKUP("DstZone_IsAny",'Scoring_Config'!$A:$A,'Scoring_Config'!$C:$C,10),0),0)+IF(LEFT(AG366,4)="True",IF(_xlfn.XLOOKUP("Service_Any_OR_RangeGt1000",'Scoring_Config'!$A:$A,'Scoring_Config'!$D:$D,"Yes")="Yes",_xlfn.XLOOKUP("Service_Any_OR_RangeGt1000",'Scoring_Config'!$A:$A,'Scoring_Config'!$C:$C,10),0),0)+IF(LEFT(AH366,4)="True",IF(_xlfn.XLOOKUP("App_Any_OR_RangeGt1000",'Scoring_Config'!$A:$A,'Scoring_Config'!$D:$D,"Yes")="Yes",_xlfn.XLOOKUP("App_Any_OR_RangeGt1000",'Scoring_Config'!$A:$A,'Scoring_Config'!$C:$C,10),0),0)+IF(LEFT(AI366,4)="True",IF(_xlfn.XLOOKUP("Service_Insecure_Match",'Scoring_Config'!$A:$A,'Scoring_Config'!$D:$D,"Yes")="Yes",_xlfn.XLOOKUP("Service_Insecure_Match",'Scoring_Config'!$A:$A,'Scoring_Config'!$C:$C,5),0),0)+IF(LEFT(AJ366,4)="True",IF(_xlfn.XLOOKUP("Risky_Inbound",'Scoring_Config'!$A:$A,'Scoring_Config'!$D:$D,"Yes")="Yes",_xlfn.XLOOKUP("Risky_Inbound",'Scoring_Config'!$A:$A,'Scoring_Config'!$C:$C,50),0),0)+IF(LEFT(AK366,4)="True",IF(_xlfn.XLOOKUP("Risky_Outbound",'Scoring_Config'!$A:$A,'Scoring_Config'!$D:$D,"Yes")="Yes",_xlfn.XLOOKUP("Risky_Outbound",'Scoring_Config'!$A:$A,'Scoring_Config'!$C:$C,25),0),0)+IF(LEFT(AZ366,4)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366,FIND(",",AL366)+1,100)),0)+IF(LEFT(AM366,4)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366,FIND(",",AN366)+1,100)),0)+IF(_xlfn.XLOOKUP("Profile_Scoring",'Scoring_Config'!$A:$A,'Scoring_Config'!$D:$D,"Yes")="Yes",VALUE(MID(AO366,FIND(",",AO366)+1,100)),0)+IF(_xlfn.XLOOKUP("Options_Scoring",'Scoring_Config'!$A:$A,'Scoring_Config'!$D:$D,"Yes")="Yes",VALUE(MID(AP366,FIND(",",AP366)+1,100)),0)))</f>
        <v>0</v>
      </c>
      <c r="AZ366" cm="1">
        <f t="array" ref="AZ366">IF(FALSE,"True," &amp; IF(_xlfn.XLOOKUP("Migrate_Insecure",'Scoring_Config'!$A:$A,'Scoring_Config'!$D:$D,"Yes")="Yes",_xlfn.XLOOKUP("Migrate_Insecure",'Scoring_Config'!$A:$A,'Scoring_Config'!$C:$C,10),0),"False,0")</f>
        <v>0</v>
      </c>
    </row>
    <row r="367" spans="1:52">
      <c r="A367" t="s">
        <v>1979</v>
      </c>
      <c r="B367" t="s">
        <v>2340</v>
      </c>
      <c r="C367" t="s">
        <v>3542</v>
      </c>
      <c r="D367" t="s">
        <v>3544</v>
      </c>
      <c r="E367" t="s">
        <v>3562</v>
      </c>
      <c r="F367" t="s">
        <v>3691</v>
      </c>
      <c r="G367" t="s">
        <v>264</v>
      </c>
      <c r="H367" t="s">
        <v>193</v>
      </c>
      <c r="I367" t="s">
        <v>3632</v>
      </c>
      <c r="J367" t="s">
        <v>952</v>
      </c>
      <c r="K367" t="s">
        <v>1786</v>
      </c>
      <c r="L367" t="s">
        <v>1325</v>
      </c>
      <c r="M367" t="s">
        <v>1973</v>
      </c>
      <c r="N367" t="s">
        <v>4315</v>
      </c>
      <c r="O367" t="s">
        <v>4319</v>
      </c>
      <c r="P367" t="s">
        <v>4323</v>
      </c>
      <c r="Q367" t="s">
        <v>4577</v>
      </c>
      <c r="R367" t="s">
        <v>5439</v>
      </c>
      <c r="S367" t="s">
        <v>4324</v>
      </c>
      <c r="T367" t="s">
        <v>5564</v>
      </c>
      <c r="U367" t="s">
        <v>6149</v>
      </c>
      <c r="Y367" cm="1">
        <f t="array" ref="Y367">IF(FALSE,"True," &amp; IF(_xlfn.XLOOKUP("Src_IsAny",'Scoring_Config'!$A:$A,'Scoring_Config'!$D:$D,"Yes")="Yes",_xlfn.XLOOKUP("Src_IsAny",'Scoring_Config'!$A:$A,'Scoring_Config'!$C:$C,10),0),"False,0")</f>
        <v>0</v>
      </c>
      <c r="Z367" cm="1">
        <f t="array" ref="Z367">IF(FALSE,"True," &amp; IF(_xlfn.XLOOKUP("Src_CIDR_Le_16",'Scoring_Config'!$A:$A,'Scoring_Config'!$D:$D,"Yes")="Yes",_xlfn.XLOOKUP("Src_CIDR_Le_16",'Scoring_Config'!$A:$A,'Scoring_Config'!$C:$C,10),0),"False,0")</f>
        <v>0</v>
      </c>
      <c r="AA367" cm="1">
        <f t="array" ref="AA367">IF(FALSE,"True," &amp; IF(_xlfn.XLOOKUP("Src_CIDR_17_22",'Scoring_Config'!$A:$A,'Scoring_Config'!$D:$D,"Yes")="Yes",_xlfn.XLOOKUP("Src_CIDR_17_22",'Scoring_Config'!$A:$A,'Scoring_Config'!$C:$C,5),0),"False,0")</f>
        <v>0</v>
      </c>
      <c r="AB367" cm="1">
        <f t="array" ref="AB367">IF(FALSE,"True," &amp; IF(_xlfn.XLOOKUP("Dst_IsAny",'Scoring_Config'!$A:$A,'Scoring_Config'!$D:$D,"Yes")="Yes",_xlfn.XLOOKUP("Dst_IsAny",'Scoring_Config'!$A:$A,'Scoring_Config'!$C:$C,10),0),"False,0")</f>
        <v>0</v>
      </c>
      <c r="AC367" cm="1">
        <f t="array" ref="AC367">IF(FALSE,"True," &amp; IF(_xlfn.XLOOKUP("Dst_CIDR_Le_16",'Scoring_Config'!$A:$A,'Scoring_Config'!$D:$D,"Yes")="Yes",_xlfn.XLOOKUP("Dst_CIDR_Le_16",'Scoring_Config'!$A:$A,'Scoring_Config'!$C:$C,10),0),"False,0")</f>
        <v>0</v>
      </c>
      <c r="AD367" cm="1">
        <f t="array" ref="AD367">IF(FALSE,"True," &amp; IF(_xlfn.XLOOKUP("Dst_CIDR_17_22",'Scoring_Config'!$A:$A,'Scoring_Config'!$D:$D,"Yes")="Yes",_xlfn.XLOOKUP("Dst_CIDR_17_22",'Scoring_Config'!$A:$A,'Scoring_Config'!$C:$C,5),0),"False,0")</f>
        <v>0</v>
      </c>
      <c r="AE367" cm="1">
        <f t="array" ref="AE367">IF(FALSE,"True," &amp; IF(_xlfn.XLOOKUP("SrcZone_IsAny",'Scoring_Config'!$A:$A,'Scoring_Config'!$D:$D,"Yes")="Yes",_xlfn.XLOOKUP("SrcZone_IsAny",'Scoring_Config'!$A:$A,'Scoring_Config'!$C:$C,10),0),"False,0")</f>
        <v>0</v>
      </c>
      <c r="AF367" cm="1">
        <f t="array" ref="AF367">IF(FALSE,"True," &amp; IF(_xlfn.XLOOKUP("DstZone_IsAny",'Scoring_Config'!$A:$A,'Scoring_Config'!$D:$D,"Yes")="Yes",_xlfn.XLOOKUP("DstZone_IsAny",'Scoring_Config'!$A:$A,'Scoring_Config'!$C:$C,10),0),"False,0")</f>
        <v>0</v>
      </c>
      <c r="AG367" cm="1">
        <f t="array" ref="AG36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67" cm="1">
        <f t="array" ref="AH367">IF(FALSE,"True," &amp; IF(_xlfn.XLOOKUP("App_Any_OR_RangeGt1000",'Scoring_Config'!$A:$A,'Scoring_Config'!$D:$D,"Yes")="Yes",_xlfn.XLOOKUP("App_Any_OR_RangeGt1000",'Scoring_Config'!$A:$A,'Scoring_Config'!$C:$C,10),0),"False,0")</f>
        <v>0</v>
      </c>
      <c r="AI367" cm="1">
        <f t="array" ref="AI367">IF(FALSE,"True," &amp; IF(_xlfn.XLOOKUP("Service_Insecure_Match",'Scoring_Config'!$A:$A,'Scoring_Config'!$D:$D,"Yes")="Yes",_xlfn.XLOOKUP("Service_Insecure_Match",'Scoring_Config'!$A:$A,'Scoring_Config'!$C:$C,5),0),"False,0")</f>
        <v>0</v>
      </c>
      <c r="AJ367" cm="1">
        <f t="array" ref="AJ367">IF(FALSE,"True," &amp; IF(_xlfn.XLOOKUP("Risky_Inbound",'Scoring_Config'!$A:$A,'Scoring_Config'!$D:$D,"Yes")="Yes",_xlfn.XLOOKUP("Risky_Inbound",'Scoring_Config'!$A:$A,'Scoring_Config'!$C:$C,50),0),"False,0")</f>
        <v>0</v>
      </c>
      <c r="AK367" cm="1">
        <f t="array" ref="AK367">IF(FALSE,"True," &amp; IF(_xlfn.XLOOKUP("Risky_Outbound",'Scoring_Config'!$A:$A,'Scoring_Config'!$D:$D,"Yes")="Yes",_xlfn.XLOOKUP("Risky_Outbound",'Scoring_Config'!$A:$A,'Scoring_Config'!$C:$C,25),0),"False,0")</f>
        <v>0</v>
      </c>
      <c r="AL367" t="s">
        <v>6699</v>
      </c>
      <c r="AM367" cm="1">
        <f t="array" ref="AM36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67" t="s">
        <v>6697</v>
      </c>
      <c r="AO367" t="s">
        <v>6697</v>
      </c>
      <c r="AP367" t="s">
        <v>6697</v>
      </c>
      <c r="AQ367" cm="1">
        <f t="array" ref="AQ367">IF(FALSE,"True," &amp; IF(_xlfn.XLOOKUP("Service_IsAny",'Scoring_Config'!$A:$A,'Scoring_Config'!$D:$D,"Yes")="Yes",_xlfn.XLOOKUP("Service_IsAny",'Scoring_Config'!$A:$A,'Scoring_Config'!$C:$C,0),0),"False,0")</f>
        <v>0</v>
      </c>
      <c r="AR367">
        <v>0</v>
      </c>
      <c r="AS367" cm="1">
        <f t="array" ref="AS367">IF(FALSE,"True," &amp; IF(_xlfn.XLOOKUP("Service_RangeGt1000",'Scoring_Config'!$A:$A,'Scoring_Config'!$D:$D,"Yes")="Yes",_xlfn.XLOOKUP("Service_RangeGt1000",'Scoring_Config'!$A:$A,'Scoring_Config'!$C:$C,0),0),"False,0")</f>
        <v>0</v>
      </c>
      <c r="AT367" cm="1">
        <f t="array" ref="AT367">IF(FALSE,"True," &amp; IF(_xlfn.XLOOKUP("App_IsAny",'Scoring_Config'!$A:$A,'Scoring_Config'!$D:$D,"Yes")="Yes",_xlfn.XLOOKUP("App_IsAny",'Scoring_Config'!$A:$A,'Scoring_Config'!$C:$C,0),0),"False,0")</f>
        <v>0</v>
      </c>
      <c r="AU367">
        <v>0</v>
      </c>
      <c r="AV367" cm="1">
        <f t="array" ref="AV367">IF(FALSE,"True," &amp; IF(_xlfn.XLOOKUP("App_RangeGt1000",'Scoring_Config'!$A:$A,'Scoring_Config'!$D:$D,"Yes")="Yes",_xlfn.XLOOKUP("App_RangeGt1000",'Scoring_Config'!$A:$A,'Scoring_Config'!$C:$C,0),0),"False,0")</f>
        <v>0</v>
      </c>
      <c r="AW367" cm="1">
        <f t="array" ref="AW367">IF(FALSE,"True," &amp; IF(_xlfn.XLOOKUP("Action_IsDenyOrDrop",'Scoring_Config'!$A:$A,'Scoring_Config'!$D:$D,"Yes")="Yes",_xlfn.XLOOKUP("Action_IsDenyOrDrop",'Scoring_Config'!$A:$A,'Scoring_Config'!$C:$C,0),0),"False,0")</f>
        <v>0</v>
      </c>
      <c r="AX367" cm="1">
        <f t="array" ref="AX367">IF(LEFT(AW367,4)="True",0,(IF(LEFT(Y367,4)="True",IF(_xlfn.XLOOKUP("Src_IsAny",'Scoring_Config'!$A:$A,'Scoring_Config'!$D:$D,"Yes")="Yes",_xlfn.XLOOKUP("Src_IsAny",'Scoring_Config'!$A:$A,'Scoring_Config'!$C:$C,10),0),0)+IF(LEFT(Z367,4)="True",IF(_xlfn.XLOOKUP("Src_CIDR_Le_16",'Scoring_Config'!$A:$A,'Scoring_Config'!$D:$D,"Yes")="Yes",_xlfn.XLOOKUP("Src_CIDR_Le_16",'Scoring_Config'!$A:$A,'Scoring_Config'!$C:$C,10),0),0)+IF(LEFT(AA367,4)="True",IF(_xlfn.XLOOKUP("Src_CIDR_17_22",'Scoring_Config'!$A:$A,'Scoring_Config'!$D:$D,"Yes")="Yes",_xlfn.XLOOKUP("Src_CIDR_17_22",'Scoring_Config'!$A:$A,'Scoring_Config'!$C:$C,5),0),0)+IF(LEFT(AB367,4)="True",IF(_xlfn.XLOOKUP("Dst_IsAny",'Scoring_Config'!$A:$A,'Scoring_Config'!$D:$D,"Yes")="Yes",_xlfn.XLOOKUP("Dst_IsAny",'Scoring_Config'!$A:$A,'Scoring_Config'!$C:$C,10),0),0)+IF(LEFT(AC367,4)="True",IF(_xlfn.XLOOKUP("Dst_CIDR_Le_16",'Scoring_Config'!$A:$A,'Scoring_Config'!$D:$D,"Yes")="Yes",_xlfn.XLOOKUP("Dst_CIDR_Le_16",'Scoring_Config'!$A:$A,'Scoring_Config'!$C:$C,10),0),0)+IF(LEFT(AD367,4)="True",IF(_xlfn.XLOOKUP("Dst_CIDR_17_22",'Scoring_Config'!$A:$A,'Scoring_Config'!$D:$D,"Yes")="Yes",_xlfn.XLOOKUP("Dst_CIDR_17_22",'Scoring_Config'!$A:$A,'Scoring_Config'!$C:$C,5),0),0)+IF(LEFT(AE367,4)="True",IF(_xlfn.XLOOKUP("SrcZone_IsAny",'Scoring_Config'!$A:$A,'Scoring_Config'!$D:$D,"Yes")="Yes",_xlfn.XLOOKUP("SrcZone_IsAny",'Scoring_Config'!$A:$A,'Scoring_Config'!$C:$C,10),0),0)+IF(LEFT(AF367,4)="True",IF(_xlfn.XLOOKUP("DstZone_IsAny",'Scoring_Config'!$A:$A,'Scoring_Config'!$D:$D,"Yes")="Yes",_xlfn.XLOOKUP("DstZone_IsAny",'Scoring_Config'!$A:$A,'Scoring_Config'!$C:$C,10),0),0)+IF(LEFT(AG367,4)="True",IF(_xlfn.XLOOKUP("Service_Any_OR_RangeGt1000",'Scoring_Config'!$A:$A,'Scoring_Config'!$D:$D,"Yes")="Yes",_xlfn.XLOOKUP("Service_Any_OR_RangeGt1000",'Scoring_Config'!$A:$A,'Scoring_Config'!$C:$C,10),0),0)+IF(LEFT(AH367,4)="True",IF(_xlfn.XLOOKUP("App_Any_OR_RangeGt1000",'Scoring_Config'!$A:$A,'Scoring_Config'!$D:$D,"Yes")="Yes",_xlfn.XLOOKUP("App_Any_OR_RangeGt1000",'Scoring_Config'!$A:$A,'Scoring_Config'!$C:$C,10),0),0)+IF(LEFT(AI367,4)="True",IF(_xlfn.XLOOKUP("Service_Insecure_Match",'Scoring_Config'!$A:$A,'Scoring_Config'!$D:$D,"Yes")="Yes",_xlfn.XLOOKUP("Service_Insecure_Match",'Scoring_Config'!$A:$A,'Scoring_Config'!$C:$C,5),0),0)+IF(LEFT(AJ367,4)="True",IF(_xlfn.XLOOKUP("Risky_Inbound",'Scoring_Config'!$A:$A,'Scoring_Config'!$D:$D,"Yes")="Yes",_xlfn.XLOOKUP("Risky_Inbound",'Scoring_Config'!$A:$A,'Scoring_Config'!$C:$C,50),0),0)+IF(LEFT(AK367,4)="True",IF(_xlfn.XLOOKUP("Risky_Outbound",'Scoring_Config'!$A:$A,'Scoring_Config'!$D:$D,"Yes")="Yes",_xlfn.XLOOKUP("Risky_Outbound",'Scoring_Config'!$A:$A,'Scoring_Config'!$C:$C,25),0),0)+IF(LEFT(AZ367,4)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367,FIND(",",AL367)+1,100)),0)+IF(LEFT(AM367,4)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367,FIND(",",AN367)+1,100)),0)+IF(_xlfn.XLOOKUP("Profile_Scoring",'Scoring_Config'!$A:$A,'Scoring_Config'!$D:$D,"Yes")="Yes",VALUE(MID(AO367,FIND(",",AO367)+1,100)),0)+IF(_xlfn.XLOOKUP("Options_Scoring",'Scoring_Config'!$A:$A,'Scoring_Config'!$D:$D,"Yes")="Yes",VALUE(MID(AP367,FIND(",",AP367)+1,100)),0)))</f>
        <v>0</v>
      </c>
      <c r="AZ367" cm="1">
        <f t="array" ref="AZ367">IF(FALSE,"True," &amp; IF(_xlfn.XLOOKUP("Migrate_Insecure",'Scoring_Config'!$A:$A,'Scoring_Config'!$D:$D,"Yes")="Yes",_xlfn.XLOOKUP("Migrate_Insecure",'Scoring_Config'!$A:$A,'Scoring_Config'!$C:$C,10),0),"False,0")</f>
        <v>0</v>
      </c>
    </row>
    <row r="368" spans="1:52">
      <c r="A368" t="s">
        <v>1979</v>
      </c>
      <c r="B368" t="s">
        <v>2341</v>
      </c>
      <c r="C368" t="s">
        <v>3542</v>
      </c>
      <c r="D368" t="s">
        <v>3551</v>
      </c>
      <c r="E368" t="s">
        <v>3563</v>
      </c>
      <c r="F368" t="s">
        <v>3694</v>
      </c>
      <c r="G368" t="s">
        <v>174</v>
      </c>
      <c r="H368" t="s">
        <v>174</v>
      </c>
      <c r="I368" t="s">
        <v>3605</v>
      </c>
      <c r="J368" t="s">
        <v>953</v>
      </c>
      <c r="K368" t="s">
        <v>1704</v>
      </c>
      <c r="L368" t="s">
        <v>1408</v>
      </c>
      <c r="M368" t="s">
        <v>1974</v>
      </c>
      <c r="N368" t="s">
        <v>4315</v>
      </c>
      <c r="O368" t="s">
        <v>4319</v>
      </c>
      <c r="P368" t="s">
        <v>4322</v>
      </c>
      <c r="Q368" t="s">
        <v>4578</v>
      </c>
      <c r="R368" t="s">
        <v>5440</v>
      </c>
      <c r="S368" t="s">
        <v>5440</v>
      </c>
      <c r="T368" t="s">
        <v>5686</v>
      </c>
      <c r="U368" t="s">
        <v>6150</v>
      </c>
      <c r="Y368" cm="1">
        <f t="array" ref="Y368">IF(TRUE,"True," &amp; IF(_xlfn.XLOOKUP("Src_IsAny",'Scoring_Config'!$A:$A,'Scoring_Config'!$D:$D,"Yes")="Yes",_xlfn.XLOOKUP("Src_IsAny",'Scoring_Config'!$A:$A,'Scoring_Config'!$C:$C,10),0),"False,0")</f>
        <v>0</v>
      </c>
      <c r="Z368" cm="1">
        <f t="array" ref="Z368">IF(FALSE,"True," &amp; IF(_xlfn.XLOOKUP("Src_CIDR_Le_16",'Scoring_Config'!$A:$A,'Scoring_Config'!$D:$D,"Yes")="Yes",_xlfn.XLOOKUP("Src_CIDR_Le_16",'Scoring_Config'!$A:$A,'Scoring_Config'!$C:$C,10),0),"False,0")</f>
        <v>0</v>
      </c>
      <c r="AA368" cm="1">
        <f t="array" ref="AA368">IF(FALSE,"True," &amp; IF(_xlfn.XLOOKUP("Src_CIDR_17_22",'Scoring_Config'!$A:$A,'Scoring_Config'!$D:$D,"Yes")="Yes",_xlfn.XLOOKUP("Src_CIDR_17_22",'Scoring_Config'!$A:$A,'Scoring_Config'!$C:$C,5),0),"False,0")</f>
        <v>0</v>
      </c>
      <c r="AB368" cm="1">
        <f t="array" ref="AB368">IF(FALSE,"True," &amp; IF(_xlfn.XLOOKUP("Dst_IsAny",'Scoring_Config'!$A:$A,'Scoring_Config'!$D:$D,"Yes")="Yes",_xlfn.XLOOKUP("Dst_IsAny",'Scoring_Config'!$A:$A,'Scoring_Config'!$C:$C,10),0),"False,0")</f>
        <v>0</v>
      </c>
      <c r="AC368" cm="1">
        <f t="array" ref="AC368">IF(FALSE,"True," &amp; IF(_xlfn.XLOOKUP("Dst_CIDR_Le_16",'Scoring_Config'!$A:$A,'Scoring_Config'!$D:$D,"Yes")="Yes",_xlfn.XLOOKUP("Dst_CIDR_Le_16",'Scoring_Config'!$A:$A,'Scoring_Config'!$C:$C,10),0),"False,0")</f>
        <v>0</v>
      </c>
      <c r="AD368" cm="1">
        <f t="array" ref="AD368">IF(FALSE,"True," &amp; IF(_xlfn.XLOOKUP("Dst_CIDR_17_22",'Scoring_Config'!$A:$A,'Scoring_Config'!$D:$D,"Yes")="Yes",_xlfn.XLOOKUP("Dst_CIDR_17_22",'Scoring_Config'!$A:$A,'Scoring_Config'!$C:$C,5),0),"False,0")</f>
        <v>0</v>
      </c>
      <c r="AE368" cm="1">
        <f t="array" ref="AE368">IF(FALSE,"True," &amp; IF(_xlfn.XLOOKUP("SrcZone_IsAny",'Scoring_Config'!$A:$A,'Scoring_Config'!$D:$D,"Yes")="Yes",_xlfn.XLOOKUP("SrcZone_IsAny",'Scoring_Config'!$A:$A,'Scoring_Config'!$C:$C,10),0),"False,0")</f>
        <v>0</v>
      </c>
      <c r="AF368" cm="1">
        <f t="array" ref="AF368">IF(FALSE,"True," &amp; IF(_xlfn.XLOOKUP("DstZone_IsAny",'Scoring_Config'!$A:$A,'Scoring_Config'!$D:$D,"Yes")="Yes",_xlfn.XLOOKUP("DstZone_IsAny",'Scoring_Config'!$A:$A,'Scoring_Config'!$C:$C,10),0),"False,0")</f>
        <v>0</v>
      </c>
      <c r="AG368" cm="1">
        <f t="array" ref="AG36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68" cm="1">
        <f t="array" ref="AH368">IF(FALSE,"True," &amp; IF(_xlfn.XLOOKUP("App_Any_OR_RangeGt1000",'Scoring_Config'!$A:$A,'Scoring_Config'!$D:$D,"Yes")="Yes",_xlfn.XLOOKUP("App_Any_OR_RangeGt1000",'Scoring_Config'!$A:$A,'Scoring_Config'!$C:$C,10),0),"False,0")</f>
        <v>0</v>
      </c>
      <c r="AI368" cm="1">
        <f t="array" ref="AI368">IF(FALSE,"True," &amp; IF(_xlfn.XLOOKUP("Service_Insecure_Match",'Scoring_Config'!$A:$A,'Scoring_Config'!$D:$D,"Yes")="Yes",_xlfn.XLOOKUP("Service_Insecure_Match",'Scoring_Config'!$A:$A,'Scoring_Config'!$C:$C,5),0),"False,0")</f>
        <v>0</v>
      </c>
      <c r="AJ368" cm="1">
        <f t="array" ref="AJ368">IF(FALSE,"True," &amp; IF(_xlfn.XLOOKUP("Risky_Inbound",'Scoring_Config'!$A:$A,'Scoring_Config'!$D:$D,"Yes")="Yes",_xlfn.XLOOKUP("Risky_Inbound",'Scoring_Config'!$A:$A,'Scoring_Config'!$C:$C,50),0),"False,0")</f>
        <v>0</v>
      </c>
      <c r="AK368" cm="1">
        <f t="array" ref="AK368">IF(FALSE,"True," &amp; IF(_xlfn.XLOOKUP("Risky_Outbound",'Scoring_Config'!$A:$A,'Scoring_Config'!$D:$D,"Yes")="Yes",_xlfn.XLOOKUP("Risky_Outbound",'Scoring_Config'!$A:$A,'Scoring_Config'!$C:$C,25),0),"False,0")</f>
        <v>0</v>
      </c>
      <c r="AL368" t="s">
        <v>6697</v>
      </c>
      <c r="AM368" cm="1">
        <f t="array" ref="AM36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68" t="s">
        <v>6697</v>
      </c>
      <c r="AO368" t="s">
        <v>6697</v>
      </c>
      <c r="AP368" t="s">
        <v>6697</v>
      </c>
      <c r="AQ368" cm="1">
        <f t="array" ref="AQ368">IF(FALSE,"True," &amp; IF(_xlfn.XLOOKUP("Service_IsAny",'Scoring_Config'!$A:$A,'Scoring_Config'!$D:$D,"Yes")="Yes",_xlfn.XLOOKUP("Service_IsAny",'Scoring_Config'!$A:$A,'Scoring_Config'!$C:$C,0),0),"False,0")</f>
        <v>0</v>
      </c>
      <c r="AR368">
        <v>1</v>
      </c>
      <c r="AS368" cm="1">
        <f t="array" ref="AS368">IF(FALSE,"True," &amp; IF(_xlfn.XLOOKUP("Service_RangeGt1000",'Scoring_Config'!$A:$A,'Scoring_Config'!$D:$D,"Yes")="Yes",_xlfn.XLOOKUP("Service_RangeGt1000",'Scoring_Config'!$A:$A,'Scoring_Config'!$C:$C,0),0),"False,0")</f>
        <v>0</v>
      </c>
      <c r="AT368" cm="1">
        <f t="array" ref="AT368">IF(FALSE,"True," &amp; IF(_xlfn.XLOOKUP("App_IsAny",'Scoring_Config'!$A:$A,'Scoring_Config'!$D:$D,"Yes")="Yes",_xlfn.XLOOKUP("App_IsAny",'Scoring_Config'!$A:$A,'Scoring_Config'!$C:$C,0),0),"False,0")</f>
        <v>0</v>
      </c>
      <c r="AU368">
        <v>4</v>
      </c>
      <c r="AV368" cm="1">
        <f t="array" ref="AV368">IF(FALSE,"True," &amp; IF(_xlfn.XLOOKUP("App_RangeGt1000",'Scoring_Config'!$A:$A,'Scoring_Config'!$D:$D,"Yes")="Yes",_xlfn.XLOOKUP("App_RangeGt1000",'Scoring_Config'!$A:$A,'Scoring_Config'!$C:$C,0),0),"False,0")</f>
        <v>0</v>
      </c>
      <c r="AW368" cm="1">
        <f t="array" ref="AW368">IF(FALSE,"True," &amp; IF(_xlfn.XLOOKUP("Action_IsDenyOrDrop",'Scoring_Config'!$A:$A,'Scoring_Config'!$D:$D,"Yes")="Yes",_xlfn.XLOOKUP("Action_IsDenyOrDrop",'Scoring_Config'!$A:$A,'Scoring_Config'!$C:$C,0),0),"False,0")</f>
        <v>0</v>
      </c>
      <c r="AX368" cm="1">
        <f t="array" ref="AX368">IF(LEFT(AW368,4)="True",0,(IF(LEFT(Y368,4)="True",IF(_xlfn.XLOOKUP("Src_IsAny",'Scoring_Config'!$A:$A,'Scoring_Config'!$D:$D,"Yes")="Yes",_xlfn.XLOOKUP("Src_IsAny",'Scoring_Config'!$A:$A,'Scoring_Config'!$C:$C,10),0),0)+IF(LEFT(Z368,4)="True",IF(_xlfn.XLOOKUP("Src_CIDR_Le_16",'Scoring_Config'!$A:$A,'Scoring_Config'!$D:$D,"Yes")="Yes",_xlfn.XLOOKUP("Src_CIDR_Le_16",'Scoring_Config'!$A:$A,'Scoring_Config'!$C:$C,10),0),0)+IF(LEFT(AA368,4)="True",IF(_xlfn.XLOOKUP("Src_CIDR_17_22",'Scoring_Config'!$A:$A,'Scoring_Config'!$D:$D,"Yes")="Yes",_xlfn.XLOOKUP("Src_CIDR_17_22",'Scoring_Config'!$A:$A,'Scoring_Config'!$C:$C,5),0),0)+IF(LEFT(AB368,4)="True",IF(_xlfn.XLOOKUP("Dst_IsAny",'Scoring_Config'!$A:$A,'Scoring_Config'!$D:$D,"Yes")="Yes",_xlfn.XLOOKUP("Dst_IsAny",'Scoring_Config'!$A:$A,'Scoring_Config'!$C:$C,10),0),0)+IF(LEFT(AC368,4)="True",IF(_xlfn.XLOOKUP("Dst_CIDR_Le_16",'Scoring_Config'!$A:$A,'Scoring_Config'!$D:$D,"Yes")="Yes",_xlfn.XLOOKUP("Dst_CIDR_Le_16",'Scoring_Config'!$A:$A,'Scoring_Config'!$C:$C,10),0),0)+IF(LEFT(AD368,4)="True",IF(_xlfn.XLOOKUP("Dst_CIDR_17_22",'Scoring_Config'!$A:$A,'Scoring_Config'!$D:$D,"Yes")="Yes",_xlfn.XLOOKUP("Dst_CIDR_17_22",'Scoring_Config'!$A:$A,'Scoring_Config'!$C:$C,5),0),0)+IF(LEFT(AE368,4)="True",IF(_xlfn.XLOOKUP("SrcZone_IsAny",'Scoring_Config'!$A:$A,'Scoring_Config'!$D:$D,"Yes")="Yes",_xlfn.XLOOKUP("SrcZone_IsAny",'Scoring_Config'!$A:$A,'Scoring_Config'!$C:$C,10),0),0)+IF(LEFT(AF368,4)="True",IF(_xlfn.XLOOKUP("DstZone_IsAny",'Scoring_Config'!$A:$A,'Scoring_Config'!$D:$D,"Yes")="Yes",_xlfn.XLOOKUP("DstZone_IsAny",'Scoring_Config'!$A:$A,'Scoring_Config'!$C:$C,10),0),0)+IF(LEFT(AG368,4)="True",IF(_xlfn.XLOOKUP("Service_Any_OR_RangeGt1000",'Scoring_Config'!$A:$A,'Scoring_Config'!$D:$D,"Yes")="Yes",_xlfn.XLOOKUP("Service_Any_OR_RangeGt1000",'Scoring_Config'!$A:$A,'Scoring_Config'!$C:$C,10),0),0)+IF(LEFT(AH368,4)="True",IF(_xlfn.XLOOKUP("App_Any_OR_RangeGt1000",'Scoring_Config'!$A:$A,'Scoring_Config'!$D:$D,"Yes")="Yes",_xlfn.XLOOKUP("App_Any_OR_RangeGt1000",'Scoring_Config'!$A:$A,'Scoring_Config'!$C:$C,10),0),0)+IF(LEFT(AI368,4)="True",IF(_xlfn.XLOOKUP("Service_Insecure_Match",'Scoring_Config'!$A:$A,'Scoring_Config'!$D:$D,"Yes")="Yes",_xlfn.XLOOKUP("Service_Insecure_Match",'Scoring_Config'!$A:$A,'Scoring_Config'!$C:$C,5),0),0)+IF(LEFT(AJ368,4)="True",IF(_xlfn.XLOOKUP("Risky_Inbound",'Scoring_Config'!$A:$A,'Scoring_Config'!$D:$D,"Yes")="Yes",_xlfn.XLOOKUP("Risky_Inbound",'Scoring_Config'!$A:$A,'Scoring_Config'!$C:$C,50),0),0)+IF(LEFT(AK368,4)="True",IF(_xlfn.XLOOKUP("Risky_Outbound",'Scoring_Config'!$A:$A,'Scoring_Config'!$D:$D,"Yes")="Yes",_xlfn.XLOOKUP("Risky_Outbound",'Scoring_Config'!$A:$A,'Scoring_Config'!$C:$C,25),0),0)+IF(LEFT(AZ368,4)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368,FIND(",",AL368)+1,100)),0)+IF(LEFT(AM368,4)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368,FIND(",",AN368)+1,100)),0)+IF(_xlfn.XLOOKUP("Profile_Scoring",'Scoring_Config'!$A:$A,'Scoring_Config'!$D:$D,"Yes")="Yes",VALUE(MID(AO368,FIND(",",AO368)+1,100)),0)+IF(_xlfn.XLOOKUP("Options_Scoring",'Scoring_Config'!$A:$A,'Scoring_Config'!$D:$D,"Yes")="Yes",VALUE(MID(AP368,FIND(",",AP368)+1,100)),0)))</f>
        <v>0</v>
      </c>
      <c r="AZ368" cm="1">
        <f t="array" ref="AZ368">IF(FALSE,"True," &amp; IF(_xlfn.XLOOKUP("Migrate_Insecure",'Scoring_Config'!$A:$A,'Scoring_Config'!$D:$D,"Yes")="Yes",_xlfn.XLOOKUP("Migrate_Insecure",'Scoring_Config'!$A:$A,'Scoring_Config'!$C:$C,10),0),"False,0")</f>
        <v>0</v>
      </c>
    </row>
    <row r="369" spans="1:52">
      <c r="A369" t="s">
        <v>1979</v>
      </c>
      <c r="B369" t="s">
        <v>2342</v>
      </c>
      <c r="C369" t="s">
        <v>3542</v>
      </c>
      <c r="D369" t="s">
        <v>3551</v>
      </c>
      <c r="E369" t="s">
        <v>3563</v>
      </c>
      <c r="F369" t="s">
        <v>3695</v>
      </c>
      <c r="G369" t="s">
        <v>174</v>
      </c>
      <c r="H369" t="s">
        <v>174</v>
      </c>
      <c r="I369" t="s">
        <v>3605</v>
      </c>
      <c r="J369" t="s">
        <v>953</v>
      </c>
      <c r="K369" t="s">
        <v>1787</v>
      </c>
      <c r="L369" t="s">
        <v>1327</v>
      </c>
      <c r="M369" t="s">
        <v>1974</v>
      </c>
      <c r="N369" t="s">
        <v>4315</v>
      </c>
      <c r="O369" t="s">
        <v>4319</v>
      </c>
      <c r="P369" t="s">
        <v>4322</v>
      </c>
      <c r="Q369" t="s">
        <v>4579</v>
      </c>
      <c r="R369" t="s">
        <v>5449</v>
      </c>
      <c r="S369" t="s">
        <v>5440</v>
      </c>
      <c r="T369" t="s">
        <v>5687</v>
      </c>
      <c r="U369" t="s">
        <v>6150</v>
      </c>
      <c r="Y369" cm="1">
        <f t="array" ref="Y369">IF(TRUE,"True," &amp; IF(_xlfn.XLOOKUP("Src_IsAny",'Scoring_Config'!$A:$A,'Scoring_Config'!$D:$D,"Yes")="Yes",_xlfn.XLOOKUP("Src_IsAny",'Scoring_Config'!$A:$A,'Scoring_Config'!$C:$C,10),0),"False,0")</f>
        <v>0</v>
      </c>
      <c r="Z369" cm="1">
        <f t="array" ref="Z369">IF(FALSE,"True," &amp; IF(_xlfn.XLOOKUP("Src_CIDR_Le_16",'Scoring_Config'!$A:$A,'Scoring_Config'!$D:$D,"Yes")="Yes",_xlfn.XLOOKUP("Src_CIDR_Le_16",'Scoring_Config'!$A:$A,'Scoring_Config'!$C:$C,10),0),"False,0")</f>
        <v>0</v>
      </c>
      <c r="AA369" cm="1">
        <f t="array" ref="AA369">IF(FALSE,"True," &amp; IF(_xlfn.XLOOKUP("Src_CIDR_17_22",'Scoring_Config'!$A:$A,'Scoring_Config'!$D:$D,"Yes")="Yes",_xlfn.XLOOKUP("Src_CIDR_17_22",'Scoring_Config'!$A:$A,'Scoring_Config'!$C:$C,5),0),"False,0")</f>
        <v>0</v>
      </c>
      <c r="AB369" cm="1">
        <f t="array" ref="AB369">IF(FALSE,"True," &amp; IF(_xlfn.XLOOKUP("Dst_IsAny",'Scoring_Config'!$A:$A,'Scoring_Config'!$D:$D,"Yes")="Yes",_xlfn.XLOOKUP("Dst_IsAny",'Scoring_Config'!$A:$A,'Scoring_Config'!$C:$C,10),0),"False,0")</f>
        <v>0</v>
      </c>
      <c r="AC369" cm="1">
        <f t="array" ref="AC369">IF(FALSE,"True," &amp; IF(_xlfn.XLOOKUP("Dst_CIDR_Le_16",'Scoring_Config'!$A:$A,'Scoring_Config'!$D:$D,"Yes")="Yes",_xlfn.XLOOKUP("Dst_CIDR_Le_16",'Scoring_Config'!$A:$A,'Scoring_Config'!$C:$C,10),0),"False,0")</f>
        <v>0</v>
      </c>
      <c r="AD369" cm="1">
        <f t="array" ref="AD369">IF(FALSE,"True," &amp; IF(_xlfn.XLOOKUP("Dst_CIDR_17_22",'Scoring_Config'!$A:$A,'Scoring_Config'!$D:$D,"Yes")="Yes",_xlfn.XLOOKUP("Dst_CIDR_17_22",'Scoring_Config'!$A:$A,'Scoring_Config'!$C:$C,5),0),"False,0")</f>
        <v>0</v>
      </c>
      <c r="AE369" cm="1">
        <f t="array" ref="AE369">IF(FALSE,"True," &amp; IF(_xlfn.XLOOKUP("SrcZone_IsAny",'Scoring_Config'!$A:$A,'Scoring_Config'!$D:$D,"Yes")="Yes",_xlfn.XLOOKUP("SrcZone_IsAny",'Scoring_Config'!$A:$A,'Scoring_Config'!$C:$C,10),0),"False,0")</f>
        <v>0</v>
      </c>
      <c r="AF369" cm="1">
        <f t="array" ref="AF369">IF(FALSE,"True," &amp; IF(_xlfn.XLOOKUP("DstZone_IsAny",'Scoring_Config'!$A:$A,'Scoring_Config'!$D:$D,"Yes")="Yes",_xlfn.XLOOKUP("DstZone_IsAny",'Scoring_Config'!$A:$A,'Scoring_Config'!$C:$C,10),0),"False,0")</f>
        <v>0</v>
      </c>
      <c r="AG369" cm="1">
        <f t="array" ref="AG36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69" cm="1">
        <f t="array" ref="AH369">IF(TRUE,"True," &amp; IF(_xlfn.XLOOKUP("App_Any_OR_RangeGt1000",'Scoring_Config'!$A:$A,'Scoring_Config'!$D:$D,"Yes")="Yes",_xlfn.XLOOKUP("App_Any_OR_RangeGt1000",'Scoring_Config'!$A:$A,'Scoring_Config'!$C:$C,10),0),"False,0")</f>
        <v>0</v>
      </c>
      <c r="AI369" cm="1">
        <f t="array" ref="AI369">IF(FALSE,"True," &amp; IF(_xlfn.XLOOKUP("Service_Insecure_Match",'Scoring_Config'!$A:$A,'Scoring_Config'!$D:$D,"Yes")="Yes",_xlfn.XLOOKUP("Service_Insecure_Match",'Scoring_Config'!$A:$A,'Scoring_Config'!$C:$C,5),0),"False,0")</f>
        <v>0</v>
      </c>
      <c r="AJ369" cm="1">
        <f t="array" ref="AJ369">IF(FALSE,"True," &amp; IF(_xlfn.XLOOKUP("Risky_Inbound",'Scoring_Config'!$A:$A,'Scoring_Config'!$D:$D,"Yes")="Yes",_xlfn.XLOOKUP("Risky_Inbound",'Scoring_Config'!$A:$A,'Scoring_Config'!$C:$C,50),0),"False,0")</f>
        <v>0</v>
      </c>
      <c r="AK369" cm="1">
        <f t="array" ref="AK369">IF(FALSE,"True," &amp; IF(_xlfn.XLOOKUP("Risky_Outbound",'Scoring_Config'!$A:$A,'Scoring_Config'!$D:$D,"Yes")="Yes",_xlfn.XLOOKUP("Risky_Outbound",'Scoring_Config'!$A:$A,'Scoring_Config'!$C:$C,25),0),"False,0")</f>
        <v>0</v>
      </c>
      <c r="AL369" t="s">
        <v>6697</v>
      </c>
      <c r="AM369" cm="1">
        <f t="array" ref="AM36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69" t="s">
        <v>6697</v>
      </c>
      <c r="AO369" t="s">
        <v>6697</v>
      </c>
      <c r="AP369" t="s">
        <v>6697</v>
      </c>
      <c r="AQ369" cm="1">
        <f t="array" ref="AQ369">IF(FALSE,"True," &amp; IF(_xlfn.XLOOKUP("Service_IsAny",'Scoring_Config'!$A:$A,'Scoring_Config'!$D:$D,"Yes")="Yes",_xlfn.XLOOKUP("Service_IsAny",'Scoring_Config'!$A:$A,'Scoring_Config'!$C:$C,0),0),"False,0")</f>
        <v>0</v>
      </c>
      <c r="AR369">
        <v>0</v>
      </c>
      <c r="AS369" cm="1">
        <f t="array" ref="AS369">IF(FALSE,"True," &amp; IF(_xlfn.XLOOKUP("Service_RangeGt1000",'Scoring_Config'!$A:$A,'Scoring_Config'!$D:$D,"Yes")="Yes",_xlfn.XLOOKUP("Service_RangeGt1000",'Scoring_Config'!$A:$A,'Scoring_Config'!$C:$C,0),0),"False,0")</f>
        <v>0</v>
      </c>
      <c r="AT369" cm="1">
        <f t="array" ref="AT369">IF(FALSE,"True," &amp; IF(_xlfn.XLOOKUP("App_IsAny",'Scoring_Config'!$A:$A,'Scoring_Config'!$D:$D,"Yes")="Yes",_xlfn.XLOOKUP("App_IsAny",'Scoring_Config'!$A:$A,'Scoring_Config'!$C:$C,0),0),"False,0")</f>
        <v>0</v>
      </c>
      <c r="AU369">
        <v>20376</v>
      </c>
      <c r="AV369" cm="1">
        <f t="array" ref="AV369">IF(TRUE,"True," &amp; IF(_xlfn.XLOOKUP("App_RangeGt1000",'Scoring_Config'!$A:$A,'Scoring_Config'!$D:$D,"Yes")="Yes",_xlfn.XLOOKUP("App_RangeGt1000",'Scoring_Config'!$A:$A,'Scoring_Config'!$C:$C,0),0),"False,0")</f>
        <v>0</v>
      </c>
      <c r="AW369" cm="1">
        <f t="array" ref="AW369">IF(FALSE,"True," &amp; IF(_xlfn.XLOOKUP("Action_IsDenyOrDrop",'Scoring_Config'!$A:$A,'Scoring_Config'!$D:$D,"Yes")="Yes",_xlfn.XLOOKUP("Action_IsDenyOrDrop",'Scoring_Config'!$A:$A,'Scoring_Config'!$C:$C,0),0),"False,0")</f>
        <v>0</v>
      </c>
      <c r="AX369" cm="1">
        <f t="array" ref="AX369">IF(LEFT(AW369,4)="True",0,(IF(LEFT(Y369,4)="True",IF(_xlfn.XLOOKUP("Src_IsAny",'Scoring_Config'!$A:$A,'Scoring_Config'!$D:$D,"Yes")="Yes",_xlfn.XLOOKUP("Src_IsAny",'Scoring_Config'!$A:$A,'Scoring_Config'!$C:$C,10),0),0)+IF(LEFT(Z369,4)="True",IF(_xlfn.XLOOKUP("Src_CIDR_Le_16",'Scoring_Config'!$A:$A,'Scoring_Config'!$D:$D,"Yes")="Yes",_xlfn.XLOOKUP("Src_CIDR_Le_16",'Scoring_Config'!$A:$A,'Scoring_Config'!$C:$C,10),0),0)+IF(LEFT(AA369,4)="True",IF(_xlfn.XLOOKUP("Src_CIDR_17_22",'Scoring_Config'!$A:$A,'Scoring_Config'!$D:$D,"Yes")="Yes",_xlfn.XLOOKUP("Src_CIDR_17_22",'Scoring_Config'!$A:$A,'Scoring_Config'!$C:$C,5),0),0)+IF(LEFT(AB369,4)="True",IF(_xlfn.XLOOKUP("Dst_IsAny",'Scoring_Config'!$A:$A,'Scoring_Config'!$D:$D,"Yes")="Yes",_xlfn.XLOOKUP("Dst_IsAny",'Scoring_Config'!$A:$A,'Scoring_Config'!$C:$C,10),0),0)+IF(LEFT(AC369,4)="True",IF(_xlfn.XLOOKUP("Dst_CIDR_Le_16",'Scoring_Config'!$A:$A,'Scoring_Config'!$D:$D,"Yes")="Yes",_xlfn.XLOOKUP("Dst_CIDR_Le_16",'Scoring_Config'!$A:$A,'Scoring_Config'!$C:$C,10),0),0)+IF(LEFT(AD369,4)="True",IF(_xlfn.XLOOKUP("Dst_CIDR_17_22",'Scoring_Config'!$A:$A,'Scoring_Config'!$D:$D,"Yes")="Yes",_xlfn.XLOOKUP("Dst_CIDR_17_22",'Scoring_Config'!$A:$A,'Scoring_Config'!$C:$C,5),0),0)+IF(LEFT(AE369,4)="True",IF(_xlfn.XLOOKUP("SrcZone_IsAny",'Scoring_Config'!$A:$A,'Scoring_Config'!$D:$D,"Yes")="Yes",_xlfn.XLOOKUP("SrcZone_IsAny",'Scoring_Config'!$A:$A,'Scoring_Config'!$C:$C,10),0),0)+IF(LEFT(AF369,4)="True",IF(_xlfn.XLOOKUP("DstZone_IsAny",'Scoring_Config'!$A:$A,'Scoring_Config'!$D:$D,"Yes")="Yes",_xlfn.XLOOKUP("DstZone_IsAny",'Scoring_Config'!$A:$A,'Scoring_Config'!$C:$C,10),0),0)+IF(LEFT(AG369,4)="True",IF(_xlfn.XLOOKUP("Service_Any_OR_RangeGt1000",'Scoring_Config'!$A:$A,'Scoring_Config'!$D:$D,"Yes")="Yes",_xlfn.XLOOKUP("Service_Any_OR_RangeGt1000",'Scoring_Config'!$A:$A,'Scoring_Config'!$C:$C,10),0),0)+IF(LEFT(AH369,4)="True",IF(_xlfn.XLOOKUP("App_Any_OR_RangeGt1000",'Scoring_Config'!$A:$A,'Scoring_Config'!$D:$D,"Yes")="Yes",_xlfn.XLOOKUP("App_Any_OR_RangeGt1000",'Scoring_Config'!$A:$A,'Scoring_Config'!$C:$C,10),0),0)+IF(LEFT(AI369,4)="True",IF(_xlfn.XLOOKUP("Service_Insecure_Match",'Scoring_Config'!$A:$A,'Scoring_Config'!$D:$D,"Yes")="Yes",_xlfn.XLOOKUP("Service_Insecure_Match",'Scoring_Config'!$A:$A,'Scoring_Config'!$C:$C,5),0),0)+IF(LEFT(AJ369,4)="True",IF(_xlfn.XLOOKUP("Risky_Inbound",'Scoring_Config'!$A:$A,'Scoring_Config'!$D:$D,"Yes")="Yes",_xlfn.XLOOKUP("Risky_Inbound",'Scoring_Config'!$A:$A,'Scoring_Config'!$C:$C,50),0),0)+IF(LEFT(AK369,4)="True",IF(_xlfn.XLOOKUP("Risky_Outbound",'Scoring_Config'!$A:$A,'Scoring_Config'!$D:$D,"Yes")="Yes",_xlfn.XLOOKUP("Risky_Outbound",'Scoring_Config'!$A:$A,'Scoring_Config'!$C:$C,25),0),0)+IF(LEFT(AZ369,4)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369,FIND(",",AL369)+1,100)),0)+IF(LEFT(AM369,4)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369,FIND(",",AN369)+1,100)),0)+IF(_xlfn.XLOOKUP("Profile_Scoring",'Scoring_Config'!$A:$A,'Scoring_Config'!$D:$D,"Yes")="Yes",VALUE(MID(AO369,FIND(",",AO369)+1,100)),0)+IF(_xlfn.XLOOKUP("Options_Scoring",'Scoring_Config'!$A:$A,'Scoring_Config'!$D:$D,"Yes")="Yes",VALUE(MID(AP369,FIND(",",AP369)+1,100)),0)))</f>
        <v>0</v>
      </c>
      <c r="AZ369" cm="1">
        <f t="array" ref="AZ369">IF(FALSE,"True," &amp; IF(_xlfn.XLOOKUP("Migrate_Insecure",'Scoring_Config'!$A:$A,'Scoring_Config'!$D:$D,"Yes")="Yes",_xlfn.XLOOKUP("Migrate_Insecure",'Scoring_Config'!$A:$A,'Scoring_Config'!$C:$C,10),0),"False,0")</f>
        <v>0</v>
      </c>
    </row>
    <row r="370" spans="1:52">
      <c r="A370" t="s">
        <v>1979</v>
      </c>
      <c r="B370" t="s">
        <v>2343</v>
      </c>
      <c r="C370" t="s">
        <v>3542</v>
      </c>
      <c r="D370" t="s">
        <v>3551</v>
      </c>
      <c r="E370" t="s">
        <v>3563</v>
      </c>
      <c r="F370" t="s">
        <v>3696</v>
      </c>
      <c r="G370" t="s">
        <v>174</v>
      </c>
      <c r="H370" t="s">
        <v>174</v>
      </c>
      <c r="I370" t="s">
        <v>3683</v>
      </c>
      <c r="J370" t="s">
        <v>953</v>
      </c>
      <c r="K370" t="s">
        <v>1704</v>
      </c>
      <c r="L370" t="s">
        <v>1408</v>
      </c>
      <c r="M370" t="s">
        <v>1974</v>
      </c>
      <c r="N370" t="s">
        <v>4315</v>
      </c>
      <c r="O370" t="s">
        <v>4319</v>
      </c>
      <c r="P370" t="s">
        <v>4322</v>
      </c>
      <c r="Q370" t="s">
        <v>4580</v>
      </c>
      <c r="R370" t="s">
        <v>5440</v>
      </c>
      <c r="S370" t="s">
        <v>5440</v>
      </c>
      <c r="T370" t="s">
        <v>5688</v>
      </c>
      <c r="U370" t="s">
        <v>6151</v>
      </c>
      <c r="Y370" cm="1">
        <f t="array" ref="Y370">IF(TRUE,"True," &amp; IF(_xlfn.XLOOKUP("Src_IsAny",'Scoring_Config'!$A:$A,'Scoring_Config'!$D:$D,"Yes")="Yes",_xlfn.XLOOKUP("Src_IsAny",'Scoring_Config'!$A:$A,'Scoring_Config'!$C:$C,10),0),"False,0")</f>
        <v>0</v>
      </c>
      <c r="Z370" cm="1">
        <f t="array" ref="Z370">IF(FALSE,"True," &amp; IF(_xlfn.XLOOKUP("Src_CIDR_Le_16",'Scoring_Config'!$A:$A,'Scoring_Config'!$D:$D,"Yes")="Yes",_xlfn.XLOOKUP("Src_CIDR_Le_16",'Scoring_Config'!$A:$A,'Scoring_Config'!$C:$C,10),0),"False,0")</f>
        <v>0</v>
      </c>
      <c r="AA370" cm="1">
        <f t="array" ref="AA370">IF(FALSE,"True," &amp; IF(_xlfn.XLOOKUP("Src_CIDR_17_22",'Scoring_Config'!$A:$A,'Scoring_Config'!$D:$D,"Yes")="Yes",_xlfn.XLOOKUP("Src_CIDR_17_22",'Scoring_Config'!$A:$A,'Scoring_Config'!$C:$C,5),0),"False,0")</f>
        <v>0</v>
      </c>
      <c r="AB370" cm="1">
        <f t="array" ref="AB370">IF(FALSE,"True," &amp; IF(_xlfn.XLOOKUP("Dst_IsAny",'Scoring_Config'!$A:$A,'Scoring_Config'!$D:$D,"Yes")="Yes",_xlfn.XLOOKUP("Dst_IsAny",'Scoring_Config'!$A:$A,'Scoring_Config'!$C:$C,10),0),"False,0")</f>
        <v>0</v>
      </c>
      <c r="AC370" cm="1">
        <f t="array" ref="AC370">IF(FALSE,"True," &amp; IF(_xlfn.XLOOKUP("Dst_CIDR_Le_16",'Scoring_Config'!$A:$A,'Scoring_Config'!$D:$D,"Yes")="Yes",_xlfn.XLOOKUP("Dst_CIDR_Le_16",'Scoring_Config'!$A:$A,'Scoring_Config'!$C:$C,10),0),"False,0")</f>
        <v>0</v>
      </c>
      <c r="AD370" cm="1">
        <f t="array" ref="AD370">IF(FALSE,"True," &amp; IF(_xlfn.XLOOKUP("Dst_CIDR_17_22",'Scoring_Config'!$A:$A,'Scoring_Config'!$D:$D,"Yes")="Yes",_xlfn.XLOOKUP("Dst_CIDR_17_22",'Scoring_Config'!$A:$A,'Scoring_Config'!$C:$C,5),0),"False,0")</f>
        <v>0</v>
      </c>
      <c r="AE370" cm="1">
        <f t="array" ref="AE370">IF(FALSE,"True," &amp; IF(_xlfn.XLOOKUP("SrcZone_IsAny",'Scoring_Config'!$A:$A,'Scoring_Config'!$D:$D,"Yes")="Yes",_xlfn.XLOOKUP("SrcZone_IsAny",'Scoring_Config'!$A:$A,'Scoring_Config'!$C:$C,10),0),"False,0")</f>
        <v>0</v>
      </c>
      <c r="AF370" cm="1">
        <f t="array" ref="AF370">IF(FALSE,"True," &amp; IF(_xlfn.XLOOKUP("DstZone_IsAny",'Scoring_Config'!$A:$A,'Scoring_Config'!$D:$D,"Yes")="Yes",_xlfn.XLOOKUP("DstZone_IsAny",'Scoring_Config'!$A:$A,'Scoring_Config'!$C:$C,10),0),"False,0")</f>
        <v>0</v>
      </c>
      <c r="AG370" cm="1">
        <f t="array" ref="AG37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70" cm="1">
        <f t="array" ref="AH370">IF(FALSE,"True," &amp; IF(_xlfn.XLOOKUP("App_Any_OR_RangeGt1000",'Scoring_Config'!$A:$A,'Scoring_Config'!$D:$D,"Yes")="Yes",_xlfn.XLOOKUP("App_Any_OR_RangeGt1000",'Scoring_Config'!$A:$A,'Scoring_Config'!$C:$C,10),0),"False,0")</f>
        <v>0</v>
      </c>
      <c r="AI370" cm="1">
        <f t="array" ref="AI370">IF(FALSE,"True," &amp; IF(_xlfn.XLOOKUP("Service_Insecure_Match",'Scoring_Config'!$A:$A,'Scoring_Config'!$D:$D,"Yes")="Yes",_xlfn.XLOOKUP("Service_Insecure_Match",'Scoring_Config'!$A:$A,'Scoring_Config'!$C:$C,5),0),"False,0")</f>
        <v>0</v>
      </c>
      <c r="AJ370" cm="1">
        <f t="array" ref="AJ370">IF(FALSE,"True," &amp; IF(_xlfn.XLOOKUP("Risky_Inbound",'Scoring_Config'!$A:$A,'Scoring_Config'!$D:$D,"Yes")="Yes",_xlfn.XLOOKUP("Risky_Inbound",'Scoring_Config'!$A:$A,'Scoring_Config'!$C:$C,50),0),"False,0")</f>
        <v>0</v>
      </c>
      <c r="AK370" cm="1">
        <f t="array" ref="AK370">IF(FALSE,"True," &amp; IF(_xlfn.XLOOKUP("Risky_Outbound",'Scoring_Config'!$A:$A,'Scoring_Config'!$D:$D,"Yes")="Yes",_xlfn.XLOOKUP("Risky_Outbound",'Scoring_Config'!$A:$A,'Scoring_Config'!$C:$C,25),0),"False,0")</f>
        <v>0</v>
      </c>
      <c r="AL370" t="s">
        <v>6697</v>
      </c>
      <c r="AM370" cm="1">
        <f t="array" ref="AM37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70" t="s">
        <v>6697</v>
      </c>
      <c r="AO370" t="s">
        <v>6697</v>
      </c>
      <c r="AP370" t="s">
        <v>6697</v>
      </c>
      <c r="AQ370" cm="1">
        <f t="array" ref="AQ370">IF(FALSE,"True," &amp; IF(_xlfn.XLOOKUP("Service_IsAny",'Scoring_Config'!$A:$A,'Scoring_Config'!$D:$D,"Yes")="Yes",_xlfn.XLOOKUP("Service_IsAny",'Scoring_Config'!$A:$A,'Scoring_Config'!$C:$C,0),0),"False,0")</f>
        <v>0</v>
      </c>
      <c r="AR370">
        <v>1</v>
      </c>
      <c r="AS370" cm="1">
        <f t="array" ref="AS370">IF(FALSE,"True," &amp; IF(_xlfn.XLOOKUP("Service_RangeGt1000",'Scoring_Config'!$A:$A,'Scoring_Config'!$D:$D,"Yes")="Yes",_xlfn.XLOOKUP("Service_RangeGt1000",'Scoring_Config'!$A:$A,'Scoring_Config'!$C:$C,0),0),"False,0")</f>
        <v>0</v>
      </c>
      <c r="AT370" cm="1">
        <f t="array" ref="AT370">IF(FALSE,"True," &amp; IF(_xlfn.XLOOKUP("App_IsAny",'Scoring_Config'!$A:$A,'Scoring_Config'!$D:$D,"Yes")="Yes",_xlfn.XLOOKUP("App_IsAny",'Scoring_Config'!$A:$A,'Scoring_Config'!$C:$C,0),0),"False,0")</f>
        <v>0</v>
      </c>
      <c r="AU370">
        <v>4</v>
      </c>
      <c r="AV370" cm="1">
        <f t="array" ref="AV370">IF(FALSE,"True," &amp; IF(_xlfn.XLOOKUP("App_RangeGt1000",'Scoring_Config'!$A:$A,'Scoring_Config'!$D:$D,"Yes")="Yes",_xlfn.XLOOKUP("App_RangeGt1000",'Scoring_Config'!$A:$A,'Scoring_Config'!$C:$C,0),0),"False,0")</f>
        <v>0</v>
      </c>
      <c r="AW370" cm="1">
        <f t="array" ref="AW370">IF(FALSE,"True," &amp; IF(_xlfn.XLOOKUP("Action_IsDenyOrDrop",'Scoring_Config'!$A:$A,'Scoring_Config'!$D:$D,"Yes")="Yes",_xlfn.XLOOKUP("Action_IsDenyOrDrop",'Scoring_Config'!$A:$A,'Scoring_Config'!$C:$C,0),0),"False,0")</f>
        <v>0</v>
      </c>
      <c r="AX370" cm="1">
        <f t="array" ref="AX370">IF(LEFT(AW370,4)="True",0,(IF(LEFT(Y370,4)="True",IF(_xlfn.XLOOKUP("Src_IsAny",'Scoring_Config'!$A:$A,'Scoring_Config'!$D:$D,"Yes")="Yes",_xlfn.XLOOKUP("Src_IsAny",'Scoring_Config'!$A:$A,'Scoring_Config'!$C:$C,10),0),0)+IF(LEFT(Z370,4)="True",IF(_xlfn.XLOOKUP("Src_CIDR_Le_16",'Scoring_Config'!$A:$A,'Scoring_Config'!$D:$D,"Yes")="Yes",_xlfn.XLOOKUP("Src_CIDR_Le_16",'Scoring_Config'!$A:$A,'Scoring_Config'!$C:$C,10),0),0)+IF(LEFT(AA370,4)="True",IF(_xlfn.XLOOKUP("Src_CIDR_17_22",'Scoring_Config'!$A:$A,'Scoring_Config'!$D:$D,"Yes")="Yes",_xlfn.XLOOKUP("Src_CIDR_17_22",'Scoring_Config'!$A:$A,'Scoring_Config'!$C:$C,5),0),0)+IF(LEFT(AB370,4)="True",IF(_xlfn.XLOOKUP("Dst_IsAny",'Scoring_Config'!$A:$A,'Scoring_Config'!$D:$D,"Yes")="Yes",_xlfn.XLOOKUP("Dst_IsAny",'Scoring_Config'!$A:$A,'Scoring_Config'!$C:$C,10),0),0)+IF(LEFT(AC370,4)="True",IF(_xlfn.XLOOKUP("Dst_CIDR_Le_16",'Scoring_Config'!$A:$A,'Scoring_Config'!$D:$D,"Yes")="Yes",_xlfn.XLOOKUP("Dst_CIDR_Le_16",'Scoring_Config'!$A:$A,'Scoring_Config'!$C:$C,10),0),0)+IF(LEFT(AD370,4)="True",IF(_xlfn.XLOOKUP("Dst_CIDR_17_22",'Scoring_Config'!$A:$A,'Scoring_Config'!$D:$D,"Yes")="Yes",_xlfn.XLOOKUP("Dst_CIDR_17_22",'Scoring_Config'!$A:$A,'Scoring_Config'!$C:$C,5),0),0)+IF(LEFT(AE370,4)="True",IF(_xlfn.XLOOKUP("SrcZone_IsAny",'Scoring_Config'!$A:$A,'Scoring_Config'!$D:$D,"Yes")="Yes",_xlfn.XLOOKUP("SrcZone_IsAny",'Scoring_Config'!$A:$A,'Scoring_Config'!$C:$C,10),0),0)+IF(LEFT(AF370,4)="True",IF(_xlfn.XLOOKUP("DstZone_IsAny",'Scoring_Config'!$A:$A,'Scoring_Config'!$D:$D,"Yes")="Yes",_xlfn.XLOOKUP("DstZone_IsAny",'Scoring_Config'!$A:$A,'Scoring_Config'!$C:$C,10),0),0)+IF(LEFT(AG370,4)="True",IF(_xlfn.XLOOKUP("Service_Any_OR_RangeGt1000",'Scoring_Config'!$A:$A,'Scoring_Config'!$D:$D,"Yes")="Yes",_xlfn.XLOOKUP("Service_Any_OR_RangeGt1000",'Scoring_Config'!$A:$A,'Scoring_Config'!$C:$C,10),0),0)+IF(LEFT(AH370,4)="True",IF(_xlfn.XLOOKUP("App_Any_OR_RangeGt1000",'Scoring_Config'!$A:$A,'Scoring_Config'!$D:$D,"Yes")="Yes",_xlfn.XLOOKUP("App_Any_OR_RangeGt1000",'Scoring_Config'!$A:$A,'Scoring_Config'!$C:$C,10),0),0)+IF(LEFT(AI370,4)="True",IF(_xlfn.XLOOKUP("Service_Insecure_Match",'Scoring_Config'!$A:$A,'Scoring_Config'!$D:$D,"Yes")="Yes",_xlfn.XLOOKUP("Service_Insecure_Match",'Scoring_Config'!$A:$A,'Scoring_Config'!$C:$C,5),0),0)+IF(LEFT(AJ370,4)="True",IF(_xlfn.XLOOKUP("Risky_Inbound",'Scoring_Config'!$A:$A,'Scoring_Config'!$D:$D,"Yes")="Yes",_xlfn.XLOOKUP("Risky_Inbound",'Scoring_Config'!$A:$A,'Scoring_Config'!$C:$C,50),0),0)+IF(LEFT(AK370,4)="True",IF(_xlfn.XLOOKUP("Risky_Outbound",'Scoring_Config'!$A:$A,'Scoring_Config'!$D:$D,"Yes")="Yes",_xlfn.XLOOKUP("Risky_Outbound",'Scoring_Config'!$A:$A,'Scoring_Config'!$C:$C,25),0),0)+IF(LEFT(AZ370,4)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370,FIND(",",AL370)+1,100)),0)+IF(LEFT(AM370,4)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370,FIND(",",AN370)+1,100)),0)+IF(_xlfn.XLOOKUP("Profile_Scoring",'Scoring_Config'!$A:$A,'Scoring_Config'!$D:$D,"Yes")="Yes",VALUE(MID(AO370,FIND(",",AO370)+1,100)),0)+IF(_xlfn.XLOOKUP("Options_Scoring",'Scoring_Config'!$A:$A,'Scoring_Config'!$D:$D,"Yes")="Yes",VALUE(MID(AP370,FIND(",",AP370)+1,100)),0)))</f>
        <v>0</v>
      </c>
      <c r="AZ370" cm="1">
        <f t="array" ref="AZ370">IF(FALSE,"True," &amp; IF(_xlfn.XLOOKUP("Migrate_Insecure",'Scoring_Config'!$A:$A,'Scoring_Config'!$D:$D,"Yes")="Yes",_xlfn.XLOOKUP("Migrate_Insecure",'Scoring_Config'!$A:$A,'Scoring_Config'!$C:$C,10),0),"False,0")</f>
        <v>0</v>
      </c>
    </row>
    <row r="371" spans="1:52">
      <c r="A371" t="s">
        <v>1979</v>
      </c>
      <c r="B371" t="s">
        <v>2344</v>
      </c>
      <c r="C371" t="s">
        <v>3542</v>
      </c>
      <c r="D371" t="s">
        <v>3551</v>
      </c>
      <c r="E371" t="s">
        <v>3563</v>
      </c>
      <c r="F371" t="s">
        <v>3697</v>
      </c>
      <c r="G371" t="s">
        <v>174</v>
      </c>
      <c r="H371" t="s">
        <v>174</v>
      </c>
      <c r="I371" t="s">
        <v>4089</v>
      </c>
      <c r="J371" t="s">
        <v>953</v>
      </c>
      <c r="K371" t="s">
        <v>174</v>
      </c>
      <c r="L371" t="s">
        <v>1409</v>
      </c>
      <c r="M371" t="s">
        <v>1974</v>
      </c>
      <c r="N371" t="s">
        <v>4315</v>
      </c>
      <c r="O371" t="s">
        <v>4319</v>
      </c>
      <c r="P371" t="s">
        <v>4322</v>
      </c>
      <c r="Q371" t="s">
        <v>4581</v>
      </c>
      <c r="R371" t="s">
        <v>5442</v>
      </c>
      <c r="S371" t="s">
        <v>5504</v>
      </c>
      <c r="T371" t="s">
        <v>5642</v>
      </c>
      <c r="U371" t="s">
        <v>6150</v>
      </c>
      <c r="Y371" cm="1">
        <f t="array" ref="Y371">IF(TRUE,"True," &amp; IF(_xlfn.XLOOKUP("Src_IsAny",'Scoring_Config'!$A:$A,'Scoring_Config'!$D:$D,"Yes")="Yes",_xlfn.XLOOKUP("Src_IsAny",'Scoring_Config'!$A:$A,'Scoring_Config'!$C:$C,10),0),"False,0")</f>
        <v>0</v>
      </c>
      <c r="Z371" cm="1">
        <f t="array" ref="Z371">IF(FALSE,"True," &amp; IF(_xlfn.XLOOKUP("Src_CIDR_Le_16",'Scoring_Config'!$A:$A,'Scoring_Config'!$D:$D,"Yes")="Yes",_xlfn.XLOOKUP("Src_CIDR_Le_16",'Scoring_Config'!$A:$A,'Scoring_Config'!$C:$C,10),0),"False,0")</f>
        <v>0</v>
      </c>
      <c r="AA371" cm="1">
        <f t="array" ref="AA371">IF(FALSE,"True," &amp; IF(_xlfn.XLOOKUP("Src_CIDR_17_22",'Scoring_Config'!$A:$A,'Scoring_Config'!$D:$D,"Yes")="Yes",_xlfn.XLOOKUP("Src_CIDR_17_22",'Scoring_Config'!$A:$A,'Scoring_Config'!$C:$C,5),0),"False,0")</f>
        <v>0</v>
      </c>
      <c r="AB371" cm="1">
        <f t="array" ref="AB371">IF(FALSE,"True," &amp; IF(_xlfn.XLOOKUP("Dst_IsAny",'Scoring_Config'!$A:$A,'Scoring_Config'!$D:$D,"Yes")="Yes",_xlfn.XLOOKUP("Dst_IsAny",'Scoring_Config'!$A:$A,'Scoring_Config'!$C:$C,10),0),"False,0")</f>
        <v>0</v>
      </c>
      <c r="AC371" cm="1">
        <f t="array" ref="AC371">IF(FALSE,"True," &amp; IF(_xlfn.XLOOKUP("Dst_CIDR_Le_16",'Scoring_Config'!$A:$A,'Scoring_Config'!$D:$D,"Yes")="Yes",_xlfn.XLOOKUP("Dst_CIDR_Le_16",'Scoring_Config'!$A:$A,'Scoring_Config'!$C:$C,10),0),"False,0")</f>
        <v>0</v>
      </c>
      <c r="AD371" cm="1">
        <f t="array" ref="AD371">IF(FALSE,"True," &amp; IF(_xlfn.XLOOKUP("Dst_CIDR_17_22",'Scoring_Config'!$A:$A,'Scoring_Config'!$D:$D,"Yes")="Yes",_xlfn.XLOOKUP("Dst_CIDR_17_22",'Scoring_Config'!$A:$A,'Scoring_Config'!$C:$C,5),0),"False,0")</f>
        <v>0</v>
      </c>
      <c r="AE371" cm="1">
        <f t="array" ref="AE371">IF(FALSE,"True," &amp; IF(_xlfn.XLOOKUP("SrcZone_IsAny",'Scoring_Config'!$A:$A,'Scoring_Config'!$D:$D,"Yes")="Yes",_xlfn.XLOOKUP("SrcZone_IsAny",'Scoring_Config'!$A:$A,'Scoring_Config'!$C:$C,10),0),"False,0")</f>
        <v>0</v>
      </c>
      <c r="AF371" cm="1">
        <f t="array" ref="AF371">IF(FALSE,"True," &amp; IF(_xlfn.XLOOKUP("DstZone_IsAny",'Scoring_Config'!$A:$A,'Scoring_Config'!$D:$D,"Yes")="Yes",_xlfn.XLOOKUP("DstZone_IsAny",'Scoring_Config'!$A:$A,'Scoring_Config'!$C:$C,10),0),"False,0")</f>
        <v>0</v>
      </c>
      <c r="AG371" cm="1">
        <f t="array" ref="AG37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71" cm="1">
        <f t="array" ref="AH371">IF(TRUE,"True," &amp; IF(_xlfn.XLOOKUP("App_Any_OR_RangeGt1000",'Scoring_Config'!$A:$A,'Scoring_Config'!$D:$D,"Yes")="Yes",_xlfn.XLOOKUP("App_Any_OR_RangeGt1000",'Scoring_Config'!$A:$A,'Scoring_Config'!$C:$C,10),0),"False,0")</f>
        <v>0</v>
      </c>
      <c r="AI371" cm="1">
        <f t="array" ref="AI371">IF(TRUE,"True," &amp; IF(_xlfn.XLOOKUP("Service_Insecure_Match",'Scoring_Config'!$A:$A,'Scoring_Config'!$D:$D,"Yes")="Yes",_xlfn.XLOOKUP("Service_Insecure_Match",'Scoring_Config'!$A:$A,'Scoring_Config'!$C:$C,5),0),"False,0")</f>
        <v>0</v>
      </c>
      <c r="AJ371" cm="1">
        <f t="array" ref="AJ371">IF(FALSE,"True," &amp; IF(_xlfn.XLOOKUP("Risky_Inbound",'Scoring_Config'!$A:$A,'Scoring_Config'!$D:$D,"Yes")="Yes",_xlfn.XLOOKUP("Risky_Inbound",'Scoring_Config'!$A:$A,'Scoring_Config'!$C:$C,50),0),"False,0")</f>
        <v>0</v>
      </c>
      <c r="AK371" cm="1">
        <f t="array" ref="AK371">IF(FALSE,"True," &amp; IF(_xlfn.XLOOKUP("Risky_Outbound",'Scoring_Config'!$A:$A,'Scoring_Config'!$D:$D,"Yes")="Yes",_xlfn.XLOOKUP("Risky_Outbound",'Scoring_Config'!$A:$A,'Scoring_Config'!$C:$C,25),0),"False,0")</f>
        <v>0</v>
      </c>
      <c r="AL371" t="s">
        <v>6697</v>
      </c>
      <c r="AM371" cm="1">
        <f t="array" ref="AM37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71" t="s">
        <v>6697</v>
      </c>
      <c r="AO371" t="s">
        <v>6697</v>
      </c>
      <c r="AP371" t="s">
        <v>6697</v>
      </c>
      <c r="AQ371" cm="1">
        <f t="array" ref="AQ371">IF(FALSE,"True," &amp; IF(_xlfn.XLOOKUP("Service_IsAny",'Scoring_Config'!$A:$A,'Scoring_Config'!$D:$D,"Yes")="Yes",_xlfn.XLOOKUP("Service_IsAny",'Scoring_Config'!$A:$A,'Scoring_Config'!$C:$C,0),0),"False,0")</f>
        <v>0</v>
      </c>
      <c r="AR371">
        <v>6</v>
      </c>
      <c r="AS371" cm="1">
        <f t="array" ref="AS371">IF(FALSE,"True," &amp; IF(_xlfn.XLOOKUP("Service_RangeGt1000",'Scoring_Config'!$A:$A,'Scoring_Config'!$D:$D,"Yes")="Yes",_xlfn.XLOOKUP("Service_RangeGt1000",'Scoring_Config'!$A:$A,'Scoring_Config'!$C:$C,0),0),"False,0")</f>
        <v>0</v>
      </c>
      <c r="AT371" cm="1">
        <f t="array" ref="AT371">IF(TRUE,"True," &amp; IF(_xlfn.XLOOKUP("App_IsAny",'Scoring_Config'!$A:$A,'Scoring_Config'!$D:$D,"Yes")="Yes",_xlfn.XLOOKUP("App_IsAny",'Scoring_Config'!$A:$A,'Scoring_Config'!$C:$C,0),0),"False,0")</f>
        <v>0</v>
      </c>
      <c r="AU371">
        <v>65535</v>
      </c>
      <c r="AV371" cm="1">
        <f t="array" ref="AV371">IF(TRUE,"True," &amp; IF(_xlfn.XLOOKUP("App_RangeGt1000",'Scoring_Config'!$A:$A,'Scoring_Config'!$D:$D,"Yes")="Yes",_xlfn.XLOOKUP("App_RangeGt1000",'Scoring_Config'!$A:$A,'Scoring_Config'!$C:$C,0),0),"False,0")</f>
        <v>0</v>
      </c>
      <c r="AW371" cm="1">
        <f t="array" ref="AW371">IF(FALSE,"True," &amp; IF(_xlfn.XLOOKUP("Action_IsDenyOrDrop",'Scoring_Config'!$A:$A,'Scoring_Config'!$D:$D,"Yes")="Yes",_xlfn.XLOOKUP("Action_IsDenyOrDrop",'Scoring_Config'!$A:$A,'Scoring_Config'!$C:$C,0),0),"False,0")</f>
        <v>0</v>
      </c>
      <c r="AX371" cm="1">
        <f t="array" ref="AX371">IF(LEFT(AW371,4)="True",0,(IF(LEFT(Y371,4)="True",IF(_xlfn.XLOOKUP("Src_IsAny",'Scoring_Config'!$A:$A,'Scoring_Config'!$D:$D,"Yes")="Yes",_xlfn.XLOOKUP("Src_IsAny",'Scoring_Config'!$A:$A,'Scoring_Config'!$C:$C,10),0),0)+IF(LEFT(Z371,4)="True",IF(_xlfn.XLOOKUP("Src_CIDR_Le_16",'Scoring_Config'!$A:$A,'Scoring_Config'!$D:$D,"Yes")="Yes",_xlfn.XLOOKUP("Src_CIDR_Le_16",'Scoring_Config'!$A:$A,'Scoring_Config'!$C:$C,10),0),0)+IF(LEFT(AA371,4)="True",IF(_xlfn.XLOOKUP("Src_CIDR_17_22",'Scoring_Config'!$A:$A,'Scoring_Config'!$D:$D,"Yes")="Yes",_xlfn.XLOOKUP("Src_CIDR_17_22",'Scoring_Config'!$A:$A,'Scoring_Config'!$C:$C,5),0),0)+IF(LEFT(AB371,4)="True",IF(_xlfn.XLOOKUP("Dst_IsAny",'Scoring_Config'!$A:$A,'Scoring_Config'!$D:$D,"Yes")="Yes",_xlfn.XLOOKUP("Dst_IsAny",'Scoring_Config'!$A:$A,'Scoring_Config'!$C:$C,10),0),0)+IF(LEFT(AC371,4)="True",IF(_xlfn.XLOOKUP("Dst_CIDR_Le_16",'Scoring_Config'!$A:$A,'Scoring_Config'!$D:$D,"Yes")="Yes",_xlfn.XLOOKUP("Dst_CIDR_Le_16",'Scoring_Config'!$A:$A,'Scoring_Config'!$C:$C,10),0),0)+IF(LEFT(AD371,4)="True",IF(_xlfn.XLOOKUP("Dst_CIDR_17_22",'Scoring_Config'!$A:$A,'Scoring_Config'!$D:$D,"Yes")="Yes",_xlfn.XLOOKUP("Dst_CIDR_17_22",'Scoring_Config'!$A:$A,'Scoring_Config'!$C:$C,5),0),0)+IF(LEFT(AE371,4)="True",IF(_xlfn.XLOOKUP("SrcZone_IsAny",'Scoring_Config'!$A:$A,'Scoring_Config'!$D:$D,"Yes")="Yes",_xlfn.XLOOKUP("SrcZone_IsAny",'Scoring_Config'!$A:$A,'Scoring_Config'!$C:$C,10),0),0)+IF(LEFT(AF371,4)="True",IF(_xlfn.XLOOKUP("DstZone_IsAny",'Scoring_Config'!$A:$A,'Scoring_Config'!$D:$D,"Yes")="Yes",_xlfn.XLOOKUP("DstZone_IsAny",'Scoring_Config'!$A:$A,'Scoring_Config'!$C:$C,10),0),0)+IF(LEFT(AG371,4)="True",IF(_xlfn.XLOOKUP("Service_Any_OR_RangeGt1000",'Scoring_Config'!$A:$A,'Scoring_Config'!$D:$D,"Yes")="Yes",_xlfn.XLOOKUP("Service_Any_OR_RangeGt1000",'Scoring_Config'!$A:$A,'Scoring_Config'!$C:$C,10),0),0)+IF(LEFT(AH371,4)="True",IF(_xlfn.XLOOKUP("App_Any_OR_RangeGt1000",'Scoring_Config'!$A:$A,'Scoring_Config'!$D:$D,"Yes")="Yes",_xlfn.XLOOKUP("App_Any_OR_RangeGt1000",'Scoring_Config'!$A:$A,'Scoring_Config'!$C:$C,10),0),0)+IF(LEFT(AI371,4)="True",IF(_xlfn.XLOOKUP("Service_Insecure_Match",'Scoring_Config'!$A:$A,'Scoring_Config'!$D:$D,"Yes")="Yes",_xlfn.XLOOKUP("Service_Insecure_Match",'Scoring_Config'!$A:$A,'Scoring_Config'!$C:$C,5),0),0)+IF(LEFT(AJ371,4)="True",IF(_xlfn.XLOOKUP("Risky_Inbound",'Scoring_Config'!$A:$A,'Scoring_Config'!$D:$D,"Yes")="Yes",_xlfn.XLOOKUP("Risky_Inbound",'Scoring_Config'!$A:$A,'Scoring_Config'!$C:$C,50),0),0)+IF(LEFT(AK371,4)="True",IF(_xlfn.XLOOKUP("Risky_Outbound",'Scoring_Config'!$A:$A,'Scoring_Config'!$D:$D,"Yes")="Yes",_xlfn.XLOOKUP("Risky_Outbound",'Scoring_Config'!$A:$A,'Scoring_Config'!$C:$C,25),0),0)+IF(LEFT(AZ371,4)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371,FIND(",",AL371)+1,100)),0)+IF(LEFT(AM371,4)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371,FIND(",",AN371)+1,100)),0)+IF(_xlfn.XLOOKUP("Profile_Scoring",'Scoring_Config'!$A:$A,'Scoring_Config'!$D:$D,"Yes")="Yes",VALUE(MID(AO371,FIND(",",AO371)+1,100)),0)+IF(_xlfn.XLOOKUP("Options_Scoring",'Scoring_Config'!$A:$A,'Scoring_Config'!$D:$D,"Yes")="Yes",VALUE(MID(AP371,FIND(",",AP371)+1,100)),0)))</f>
        <v>0</v>
      </c>
      <c r="AY371" t="s">
        <v>6704</v>
      </c>
      <c r="AZ371" cm="1">
        <f t="array" ref="AZ371">IF(TRUE,"True," &amp; IF(_xlfn.XLOOKUP("Migrate_Insecure",'Scoring_Config'!$A:$A,'Scoring_Config'!$D:$D,"Yes")="Yes",_xlfn.XLOOKUP("Migrate_Insecure",'Scoring_Config'!$A:$A,'Scoring_Config'!$C:$C,10),0),"False,0")</f>
        <v>0</v>
      </c>
    </row>
    <row r="372" spans="1:52">
      <c r="A372" t="s">
        <v>1979</v>
      </c>
      <c r="B372" t="s">
        <v>2345</v>
      </c>
      <c r="C372" t="s">
        <v>3542</v>
      </c>
      <c r="D372" t="s">
        <v>3551</v>
      </c>
      <c r="E372" t="s">
        <v>3563</v>
      </c>
      <c r="F372" t="s">
        <v>3698</v>
      </c>
      <c r="G372" t="s">
        <v>174</v>
      </c>
      <c r="H372" t="s">
        <v>174</v>
      </c>
      <c r="I372" t="s">
        <v>3605</v>
      </c>
      <c r="J372" t="s">
        <v>953</v>
      </c>
      <c r="K372" t="s">
        <v>1667</v>
      </c>
      <c r="L372" t="s">
        <v>1353</v>
      </c>
      <c r="M372" t="s">
        <v>1974</v>
      </c>
      <c r="N372" t="s">
        <v>4315</v>
      </c>
      <c r="O372" t="s">
        <v>4319</v>
      </c>
      <c r="P372" t="s">
        <v>4322</v>
      </c>
      <c r="Q372" t="s">
        <v>4581</v>
      </c>
      <c r="R372" t="s">
        <v>5440</v>
      </c>
      <c r="S372" t="s">
        <v>5440</v>
      </c>
      <c r="T372" t="s">
        <v>5642</v>
      </c>
      <c r="U372" t="s">
        <v>6150</v>
      </c>
      <c r="Y372" cm="1">
        <f t="array" ref="Y372">IF(TRUE,"True," &amp; IF(_xlfn.XLOOKUP("Src_IsAny",'Scoring_Config'!$A:$A,'Scoring_Config'!$D:$D,"Yes")="Yes",_xlfn.XLOOKUP("Src_IsAny",'Scoring_Config'!$A:$A,'Scoring_Config'!$C:$C,10),0),"False,0")</f>
        <v>0</v>
      </c>
      <c r="Z372" cm="1">
        <f t="array" ref="Z372">IF(FALSE,"True," &amp; IF(_xlfn.XLOOKUP("Src_CIDR_Le_16",'Scoring_Config'!$A:$A,'Scoring_Config'!$D:$D,"Yes")="Yes",_xlfn.XLOOKUP("Src_CIDR_Le_16",'Scoring_Config'!$A:$A,'Scoring_Config'!$C:$C,10),0),"False,0")</f>
        <v>0</v>
      </c>
      <c r="AA372" cm="1">
        <f t="array" ref="AA372">IF(FALSE,"True," &amp; IF(_xlfn.XLOOKUP("Src_CIDR_17_22",'Scoring_Config'!$A:$A,'Scoring_Config'!$D:$D,"Yes")="Yes",_xlfn.XLOOKUP("Src_CIDR_17_22",'Scoring_Config'!$A:$A,'Scoring_Config'!$C:$C,5),0),"False,0")</f>
        <v>0</v>
      </c>
      <c r="AB372" cm="1">
        <f t="array" ref="AB372">IF(FALSE,"True," &amp; IF(_xlfn.XLOOKUP("Dst_IsAny",'Scoring_Config'!$A:$A,'Scoring_Config'!$D:$D,"Yes")="Yes",_xlfn.XLOOKUP("Dst_IsAny",'Scoring_Config'!$A:$A,'Scoring_Config'!$C:$C,10),0),"False,0")</f>
        <v>0</v>
      </c>
      <c r="AC372" cm="1">
        <f t="array" ref="AC372">IF(FALSE,"True," &amp; IF(_xlfn.XLOOKUP("Dst_CIDR_Le_16",'Scoring_Config'!$A:$A,'Scoring_Config'!$D:$D,"Yes")="Yes",_xlfn.XLOOKUP("Dst_CIDR_Le_16",'Scoring_Config'!$A:$A,'Scoring_Config'!$C:$C,10),0),"False,0")</f>
        <v>0</v>
      </c>
      <c r="AD372" cm="1">
        <f t="array" ref="AD372">IF(FALSE,"True," &amp; IF(_xlfn.XLOOKUP("Dst_CIDR_17_22",'Scoring_Config'!$A:$A,'Scoring_Config'!$D:$D,"Yes")="Yes",_xlfn.XLOOKUP("Dst_CIDR_17_22",'Scoring_Config'!$A:$A,'Scoring_Config'!$C:$C,5),0),"False,0")</f>
        <v>0</v>
      </c>
      <c r="AE372" cm="1">
        <f t="array" ref="AE372">IF(FALSE,"True," &amp; IF(_xlfn.XLOOKUP("SrcZone_IsAny",'Scoring_Config'!$A:$A,'Scoring_Config'!$D:$D,"Yes")="Yes",_xlfn.XLOOKUP("SrcZone_IsAny",'Scoring_Config'!$A:$A,'Scoring_Config'!$C:$C,10),0),"False,0")</f>
        <v>0</v>
      </c>
      <c r="AF372" cm="1">
        <f t="array" ref="AF372">IF(FALSE,"True," &amp; IF(_xlfn.XLOOKUP("DstZone_IsAny",'Scoring_Config'!$A:$A,'Scoring_Config'!$D:$D,"Yes")="Yes",_xlfn.XLOOKUP("DstZone_IsAny",'Scoring_Config'!$A:$A,'Scoring_Config'!$C:$C,10),0),"False,0")</f>
        <v>0</v>
      </c>
      <c r="AG372" cm="1">
        <f t="array" ref="AG37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72" cm="1">
        <f t="array" ref="AH372">IF(FALSE,"True," &amp; IF(_xlfn.XLOOKUP("App_Any_OR_RangeGt1000",'Scoring_Config'!$A:$A,'Scoring_Config'!$D:$D,"Yes")="Yes",_xlfn.XLOOKUP("App_Any_OR_RangeGt1000",'Scoring_Config'!$A:$A,'Scoring_Config'!$C:$C,10),0),"False,0")</f>
        <v>0</v>
      </c>
      <c r="AI372" cm="1">
        <f t="array" ref="AI372">IF(FALSE,"True," &amp; IF(_xlfn.XLOOKUP("Service_Insecure_Match",'Scoring_Config'!$A:$A,'Scoring_Config'!$D:$D,"Yes")="Yes",_xlfn.XLOOKUP("Service_Insecure_Match",'Scoring_Config'!$A:$A,'Scoring_Config'!$C:$C,5),0),"False,0")</f>
        <v>0</v>
      </c>
      <c r="AJ372" cm="1">
        <f t="array" ref="AJ372">IF(FALSE,"True," &amp; IF(_xlfn.XLOOKUP("Risky_Inbound",'Scoring_Config'!$A:$A,'Scoring_Config'!$D:$D,"Yes")="Yes",_xlfn.XLOOKUP("Risky_Inbound",'Scoring_Config'!$A:$A,'Scoring_Config'!$C:$C,50),0),"False,0")</f>
        <v>0</v>
      </c>
      <c r="AK372" cm="1">
        <f t="array" ref="AK372">IF(FALSE,"True," &amp; IF(_xlfn.XLOOKUP("Risky_Outbound",'Scoring_Config'!$A:$A,'Scoring_Config'!$D:$D,"Yes")="Yes",_xlfn.XLOOKUP("Risky_Outbound",'Scoring_Config'!$A:$A,'Scoring_Config'!$C:$C,25),0),"False,0")</f>
        <v>0</v>
      </c>
      <c r="AL372" t="s">
        <v>6697</v>
      </c>
      <c r="AM372" cm="1">
        <f t="array" ref="AM37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72" t="s">
        <v>6697</v>
      </c>
      <c r="AO372" t="s">
        <v>6697</v>
      </c>
      <c r="AP372" t="s">
        <v>6697</v>
      </c>
      <c r="AQ372" cm="1">
        <f t="array" ref="AQ372">IF(FALSE,"True," &amp; IF(_xlfn.XLOOKUP("Service_IsAny",'Scoring_Config'!$A:$A,'Scoring_Config'!$D:$D,"Yes")="Yes",_xlfn.XLOOKUP("Service_IsAny",'Scoring_Config'!$A:$A,'Scoring_Config'!$C:$C,0),0),"False,0")</f>
        <v>0</v>
      </c>
      <c r="AR372">
        <v>1</v>
      </c>
      <c r="AS372" cm="1">
        <f t="array" ref="AS372">IF(FALSE,"True," &amp; IF(_xlfn.XLOOKUP("Service_RangeGt1000",'Scoring_Config'!$A:$A,'Scoring_Config'!$D:$D,"Yes")="Yes",_xlfn.XLOOKUP("Service_RangeGt1000",'Scoring_Config'!$A:$A,'Scoring_Config'!$C:$C,0),0),"False,0")</f>
        <v>0</v>
      </c>
      <c r="AT372" cm="1">
        <f t="array" ref="AT372">IF(FALSE,"True," &amp; IF(_xlfn.XLOOKUP("App_IsAny",'Scoring_Config'!$A:$A,'Scoring_Config'!$D:$D,"Yes")="Yes",_xlfn.XLOOKUP("App_IsAny",'Scoring_Config'!$A:$A,'Scoring_Config'!$C:$C,0),0),"False,0")</f>
        <v>0</v>
      </c>
      <c r="AU372">
        <v>1</v>
      </c>
      <c r="AV372" cm="1">
        <f t="array" ref="AV372">IF(FALSE,"True," &amp; IF(_xlfn.XLOOKUP("App_RangeGt1000",'Scoring_Config'!$A:$A,'Scoring_Config'!$D:$D,"Yes")="Yes",_xlfn.XLOOKUP("App_RangeGt1000",'Scoring_Config'!$A:$A,'Scoring_Config'!$C:$C,0),0),"False,0")</f>
        <v>0</v>
      </c>
      <c r="AW372" cm="1">
        <f t="array" ref="AW372">IF(FALSE,"True," &amp; IF(_xlfn.XLOOKUP("Action_IsDenyOrDrop",'Scoring_Config'!$A:$A,'Scoring_Config'!$D:$D,"Yes")="Yes",_xlfn.XLOOKUP("Action_IsDenyOrDrop",'Scoring_Config'!$A:$A,'Scoring_Config'!$C:$C,0),0),"False,0")</f>
        <v>0</v>
      </c>
      <c r="AX372" cm="1">
        <f t="array" ref="AX372">IF(LEFT(AW372,4)="True",0,(IF(LEFT(Y372,4)="True",IF(_xlfn.XLOOKUP("Src_IsAny",'Scoring_Config'!$A:$A,'Scoring_Config'!$D:$D,"Yes")="Yes",_xlfn.XLOOKUP("Src_IsAny",'Scoring_Config'!$A:$A,'Scoring_Config'!$C:$C,10),0),0)+IF(LEFT(Z372,4)="True",IF(_xlfn.XLOOKUP("Src_CIDR_Le_16",'Scoring_Config'!$A:$A,'Scoring_Config'!$D:$D,"Yes")="Yes",_xlfn.XLOOKUP("Src_CIDR_Le_16",'Scoring_Config'!$A:$A,'Scoring_Config'!$C:$C,10),0),0)+IF(LEFT(AA372,4)="True",IF(_xlfn.XLOOKUP("Src_CIDR_17_22",'Scoring_Config'!$A:$A,'Scoring_Config'!$D:$D,"Yes")="Yes",_xlfn.XLOOKUP("Src_CIDR_17_22",'Scoring_Config'!$A:$A,'Scoring_Config'!$C:$C,5),0),0)+IF(LEFT(AB372,4)="True",IF(_xlfn.XLOOKUP("Dst_IsAny",'Scoring_Config'!$A:$A,'Scoring_Config'!$D:$D,"Yes")="Yes",_xlfn.XLOOKUP("Dst_IsAny",'Scoring_Config'!$A:$A,'Scoring_Config'!$C:$C,10),0),0)+IF(LEFT(AC372,4)="True",IF(_xlfn.XLOOKUP("Dst_CIDR_Le_16",'Scoring_Config'!$A:$A,'Scoring_Config'!$D:$D,"Yes")="Yes",_xlfn.XLOOKUP("Dst_CIDR_Le_16",'Scoring_Config'!$A:$A,'Scoring_Config'!$C:$C,10),0),0)+IF(LEFT(AD372,4)="True",IF(_xlfn.XLOOKUP("Dst_CIDR_17_22",'Scoring_Config'!$A:$A,'Scoring_Config'!$D:$D,"Yes")="Yes",_xlfn.XLOOKUP("Dst_CIDR_17_22",'Scoring_Config'!$A:$A,'Scoring_Config'!$C:$C,5),0),0)+IF(LEFT(AE372,4)="True",IF(_xlfn.XLOOKUP("SrcZone_IsAny",'Scoring_Config'!$A:$A,'Scoring_Config'!$D:$D,"Yes")="Yes",_xlfn.XLOOKUP("SrcZone_IsAny",'Scoring_Config'!$A:$A,'Scoring_Config'!$C:$C,10),0),0)+IF(LEFT(AF372,4)="True",IF(_xlfn.XLOOKUP("DstZone_IsAny",'Scoring_Config'!$A:$A,'Scoring_Config'!$D:$D,"Yes")="Yes",_xlfn.XLOOKUP("DstZone_IsAny",'Scoring_Config'!$A:$A,'Scoring_Config'!$C:$C,10),0),0)+IF(LEFT(AG372,4)="True",IF(_xlfn.XLOOKUP("Service_Any_OR_RangeGt1000",'Scoring_Config'!$A:$A,'Scoring_Config'!$D:$D,"Yes")="Yes",_xlfn.XLOOKUP("Service_Any_OR_RangeGt1000",'Scoring_Config'!$A:$A,'Scoring_Config'!$C:$C,10),0),0)+IF(LEFT(AH372,4)="True",IF(_xlfn.XLOOKUP("App_Any_OR_RangeGt1000",'Scoring_Config'!$A:$A,'Scoring_Config'!$D:$D,"Yes")="Yes",_xlfn.XLOOKUP("App_Any_OR_RangeGt1000",'Scoring_Config'!$A:$A,'Scoring_Config'!$C:$C,10),0),0)+IF(LEFT(AI372,4)="True",IF(_xlfn.XLOOKUP("Service_Insecure_Match",'Scoring_Config'!$A:$A,'Scoring_Config'!$D:$D,"Yes")="Yes",_xlfn.XLOOKUP("Service_Insecure_Match",'Scoring_Config'!$A:$A,'Scoring_Config'!$C:$C,5),0),0)+IF(LEFT(AJ372,4)="True",IF(_xlfn.XLOOKUP("Risky_Inbound",'Scoring_Config'!$A:$A,'Scoring_Config'!$D:$D,"Yes")="Yes",_xlfn.XLOOKUP("Risky_Inbound",'Scoring_Config'!$A:$A,'Scoring_Config'!$C:$C,50),0),0)+IF(LEFT(AK372,4)="True",IF(_xlfn.XLOOKUP("Risky_Outbound",'Scoring_Config'!$A:$A,'Scoring_Config'!$D:$D,"Yes")="Yes",_xlfn.XLOOKUP("Risky_Outbound",'Scoring_Config'!$A:$A,'Scoring_Config'!$C:$C,25),0),0)+IF(LEFT(AZ372,4)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372,FIND(",",AL372)+1,100)),0)+IF(LEFT(AM372,4)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372,FIND(",",AN372)+1,100)),0)+IF(_xlfn.XLOOKUP("Profile_Scoring",'Scoring_Config'!$A:$A,'Scoring_Config'!$D:$D,"Yes")="Yes",VALUE(MID(AO372,FIND(",",AO372)+1,100)),0)+IF(_xlfn.XLOOKUP("Options_Scoring",'Scoring_Config'!$A:$A,'Scoring_Config'!$D:$D,"Yes")="Yes",VALUE(MID(AP372,FIND(",",AP372)+1,100)),0)))</f>
        <v>0</v>
      </c>
      <c r="AZ372" cm="1">
        <f t="array" ref="AZ372">IF(FALSE,"True," &amp; IF(_xlfn.XLOOKUP("Migrate_Insecure",'Scoring_Config'!$A:$A,'Scoring_Config'!$D:$D,"Yes")="Yes",_xlfn.XLOOKUP("Migrate_Insecure",'Scoring_Config'!$A:$A,'Scoring_Config'!$C:$C,10),0),"False,0")</f>
        <v>0</v>
      </c>
    </row>
    <row r="373" spans="1:52">
      <c r="A373" t="s">
        <v>1979</v>
      </c>
      <c r="B373" t="s">
        <v>2346</v>
      </c>
      <c r="C373" t="s">
        <v>3542</v>
      </c>
      <c r="D373" t="s">
        <v>3551</v>
      </c>
      <c r="E373" t="s">
        <v>3563</v>
      </c>
      <c r="F373" t="s">
        <v>3699</v>
      </c>
      <c r="G373" t="s">
        <v>174</v>
      </c>
      <c r="H373" t="s">
        <v>174</v>
      </c>
      <c r="I373" t="s">
        <v>3683</v>
      </c>
      <c r="J373" t="s">
        <v>953</v>
      </c>
      <c r="K373" t="s">
        <v>1787</v>
      </c>
      <c r="L373" t="s">
        <v>1327</v>
      </c>
      <c r="M373" t="s">
        <v>1974</v>
      </c>
      <c r="N373" t="s">
        <v>4315</v>
      </c>
      <c r="O373" t="s">
        <v>4319</v>
      </c>
      <c r="P373" t="s">
        <v>4322</v>
      </c>
      <c r="Q373" t="s">
        <v>4582</v>
      </c>
      <c r="R373" t="s">
        <v>5449</v>
      </c>
      <c r="S373" t="s">
        <v>5440</v>
      </c>
      <c r="T373" t="s">
        <v>5689</v>
      </c>
      <c r="U373" t="s">
        <v>6150</v>
      </c>
      <c r="Y373" cm="1">
        <f t="array" ref="Y373">IF(TRUE,"True," &amp; IF(_xlfn.XLOOKUP("Src_IsAny",'Scoring_Config'!$A:$A,'Scoring_Config'!$D:$D,"Yes")="Yes",_xlfn.XLOOKUP("Src_IsAny",'Scoring_Config'!$A:$A,'Scoring_Config'!$C:$C,10),0),"False,0")</f>
        <v>0</v>
      </c>
      <c r="Z373" cm="1">
        <f t="array" ref="Z373">IF(FALSE,"True," &amp; IF(_xlfn.XLOOKUP("Src_CIDR_Le_16",'Scoring_Config'!$A:$A,'Scoring_Config'!$D:$D,"Yes")="Yes",_xlfn.XLOOKUP("Src_CIDR_Le_16",'Scoring_Config'!$A:$A,'Scoring_Config'!$C:$C,10),0),"False,0")</f>
        <v>0</v>
      </c>
      <c r="AA373" cm="1">
        <f t="array" ref="AA373">IF(FALSE,"True," &amp; IF(_xlfn.XLOOKUP("Src_CIDR_17_22",'Scoring_Config'!$A:$A,'Scoring_Config'!$D:$D,"Yes")="Yes",_xlfn.XLOOKUP("Src_CIDR_17_22",'Scoring_Config'!$A:$A,'Scoring_Config'!$C:$C,5),0),"False,0")</f>
        <v>0</v>
      </c>
      <c r="AB373" cm="1">
        <f t="array" ref="AB373">IF(FALSE,"True," &amp; IF(_xlfn.XLOOKUP("Dst_IsAny",'Scoring_Config'!$A:$A,'Scoring_Config'!$D:$D,"Yes")="Yes",_xlfn.XLOOKUP("Dst_IsAny",'Scoring_Config'!$A:$A,'Scoring_Config'!$C:$C,10),0),"False,0")</f>
        <v>0</v>
      </c>
      <c r="AC373" cm="1">
        <f t="array" ref="AC373">IF(FALSE,"True," &amp; IF(_xlfn.XLOOKUP("Dst_CIDR_Le_16",'Scoring_Config'!$A:$A,'Scoring_Config'!$D:$D,"Yes")="Yes",_xlfn.XLOOKUP("Dst_CIDR_Le_16",'Scoring_Config'!$A:$A,'Scoring_Config'!$C:$C,10),0),"False,0")</f>
        <v>0</v>
      </c>
      <c r="AD373" cm="1">
        <f t="array" ref="AD373">IF(FALSE,"True," &amp; IF(_xlfn.XLOOKUP("Dst_CIDR_17_22",'Scoring_Config'!$A:$A,'Scoring_Config'!$D:$D,"Yes")="Yes",_xlfn.XLOOKUP("Dst_CIDR_17_22",'Scoring_Config'!$A:$A,'Scoring_Config'!$C:$C,5),0),"False,0")</f>
        <v>0</v>
      </c>
      <c r="AE373" cm="1">
        <f t="array" ref="AE373">IF(FALSE,"True," &amp; IF(_xlfn.XLOOKUP("SrcZone_IsAny",'Scoring_Config'!$A:$A,'Scoring_Config'!$D:$D,"Yes")="Yes",_xlfn.XLOOKUP("SrcZone_IsAny",'Scoring_Config'!$A:$A,'Scoring_Config'!$C:$C,10),0),"False,0")</f>
        <v>0</v>
      </c>
      <c r="AF373" cm="1">
        <f t="array" ref="AF373">IF(FALSE,"True," &amp; IF(_xlfn.XLOOKUP("DstZone_IsAny",'Scoring_Config'!$A:$A,'Scoring_Config'!$D:$D,"Yes")="Yes",_xlfn.XLOOKUP("DstZone_IsAny",'Scoring_Config'!$A:$A,'Scoring_Config'!$C:$C,10),0),"False,0")</f>
        <v>0</v>
      </c>
      <c r="AG373" cm="1">
        <f t="array" ref="AG37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73" cm="1">
        <f t="array" ref="AH373">IF(TRUE,"True," &amp; IF(_xlfn.XLOOKUP("App_Any_OR_RangeGt1000",'Scoring_Config'!$A:$A,'Scoring_Config'!$D:$D,"Yes")="Yes",_xlfn.XLOOKUP("App_Any_OR_RangeGt1000",'Scoring_Config'!$A:$A,'Scoring_Config'!$C:$C,10),0),"False,0")</f>
        <v>0</v>
      </c>
      <c r="AI373" cm="1">
        <f t="array" ref="AI373">IF(FALSE,"True," &amp; IF(_xlfn.XLOOKUP("Service_Insecure_Match",'Scoring_Config'!$A:$A,'Scoring_Config'!$D:$D,"Yes")="Yes",_xlfn.XLOOKUP("Service_Insecure_Match",'Scoring_Config'!$A:$A,'Scoring_Config'!$C:$C,5),0),"False,0")</f>
        <v>0</v>
      </c>
      <c r="AJ373" cm="1">
        <f t="array" ref="AJ373">IF(FALSE,"True," &amp; IF(_xlfn.XLOOKUP("Risky_Inbound",'Scoring_Config'!$A:$A,'Scoring_Config'!$D:$D,"Yes")="Yes",_xlfn.XLOOKUP("Risky_Inbound",'Scoring_Config'!$A:$A,'Scoring_Config'!$C:$C,50),0),"False,0")</f>
        <v>0</v>
      </c>
      <c r="AK373" cm="1">
        <f t="array" ref="AK373">IF(FALSE,"True," &amp; IF(_xlfn.XLOOKUP("Risky_Outbound",'Scoring_Config'!$A:$A,'Scoring_Config'!$D:$D,"Yes")="Yes",_xlfn.XLOOKUP("Risky_Outbound",'Scoring_Config'!$A:$A,'Scoring_Config'!$C:$C,25),0),"False,0")</f>
        <v>0</v>
      </c>
      <c r="AL373" t="s">
        <v>6697</v>
      </c>
      <c r="AM373" cm="1">
        <f t="array" ref="AM37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73" t="s">
        <v>6697</v>
      </c>
      <c r="AO373" t="s">
        <v>6697</v>
      </c>
      <c r="AP373" t="s">
        <v>6697</v>
      </c>
      <c r="AQ373" cm="1">
        <f t="array" ref="AQ373">IF(FALSE,"True," &amp; IF(_xlfn.XLOOKUP("Service_IsAny",'Scoring_Config'!$A:$A,'Scoring_Config'!$D:$D,"Yes")="Yes",_xlfn.XLOOKUP("Service_IsAny",'Scoring_Config'!$A:$A,'Scoring_Config'!$C:$C,0),0),"False,0")</f>
        <v>0</v>
      </c>
      <c r="AR373">
        <v>0</v>
      </c>
      <c r="AS373" cm="1">
        <f t="array" ref="AS373">IF(FALSE,"True," &amp; IF(_xlfn.XLOOKUP("Service_RangeGt1000",'Scoring_Config'!$A:$A,'Scoring_Config'!$D:$D,"Yes")="Yes",_xlfn.XLOOKUP("Service_RangeGt1000",'Scoring_Config'!$A:$A,'Scoring_Config'!$C:$C,0),0),"False,0")</f>
        <v>0</v>
      </c>
      <c r="AT373" cm="1">
        <f t="array" ref="AT373">IF(FALSE,"True," &amp; IF(_xlfn.XLOOKUP("App_IsAny",'Scoring_Config'!$A:$A,'Scoring_Config'!$D:$D,"Yes")="Yes",_xlfn.XLOOKUP("App_IsAny",'Scoring_Config'!$A:$A,'Scoring_Config'!$C:$C,0),0),"False,0")</f>
        <v>0</v>
      </c>
      <c r="AU373">
        <v>20376</v>
      </c>
      <c r="AV373" cm="1">
        <f t="array" ref="AV373">IF(TRUE,"True," &amp; IF(_xlfn.XLOOKUP("App_RangeGt1000",'Scoring_Config'!$A:$A,'Scoring_Config'!$D:$D,"Yes")="Yes",_xlfn.XLOOKUP("App_RangeGt1000",'Scoring_Config'!$A:$A,'Scoring_Config'!$C:$C,0),0),"False,0")</f>
        <v>0</v>
      </c>
      <c r="AW373" cm="1">
        <f t="array" ref="AW373">IF(FALSE,"True," &amp; IF(_xlfn.XLOOKUP("Action_IsDenyOrDrop",'Scoring_Config'!$A:$A,'Scoring_Config'!$D:$D,"Yes")="Yes",_xlfn.XLOOKUP("Action_IsDenyOrDrop",'Scoring_Config'!$A:$A,'Scoring_Config'!$C:$C,0),0),"False,0")</f>
        <v>0</v>
      </c>
      <c r="AX373" cm="1">
        <f t="array" ref="AX373">IF(LEFT(AW373,4)="True",0,(IF(LEFT(Y373,4)="True",IF(_xlfn.XLOOKUP("Src_IsAny",'Scoring_Config'!$A:$A,'Scoring_Config'!$D:$D,"Yes")="Yes",_xlfn.XLOOKUP("Src_IsAny",'Scoring_Config'!$A:$A,'Scoring_Config'!$C:$C,10),0),0)+IF(LEFT(Z373,4)="True",IF(_xlfn.XLOOKUP("Src_CIDR_Le_16",'Scoring_Config'!$A:$A,'Scoring_Config'!$D:$D,"Yes")="Yes",_xlfn.XLOOKUP("Src_CIDR_Le_16",'Scoring_Config'!$A:$A,'Scoring_Config'!$C:$C,10),0),0)+IF(LEFT(AA373,4)="True",IF(_xlfn.XLOOKUP("Src_CIDR_17_22",'Scoring_Config'!$A:$A,'Scoring_Config'!$D:$D,"Yes")="Yes",_xlfn.XLOOKUP("Src_CIDR_17_22",'Scoring_Config'!$A:$A,'Scoring_Config'!$C:$C,5),0),0)+IF(LEFT(AB373,4)="True",IF(_xlfn.XLOOKUP("Dst_IsAny",'Scoring_Config'!$A:$A,'Scoring_Config'!$D:$D,"Yes")="Yes",_xlfn.XLOOKUP("Dst_IsAny",'Scoring_Config'!$A:$A,'Scoring_Config'!$C:$C,10),0),0)+IF(LEFT(AC373,4)="True",IF(_xlfn.XLOOKUP("Dst_CIDR_Le_16",'Scoring_Config'!$A:$A,'Scoring_Config'!$D:$D,"Yes")="Yes",_xlfn.XLOOKUP("Dst_CIDR_Le_16",'Scoring_Config'!$A:$A,'Scoring_Config'!$C:$C,10),0),0)+IF(LEFT(AD373,4)="True",IF(_xlfn.XLOOKUP("Dst_CIDR_17_22",'Scoring_Config'!$A:$A,'Scoring_Config'!$D:$D,"Yes")="Yes",_xlfn.XLOOKUP("Dst_CIDR_17_22",'Scoring_Config'!$A:$A,'Scoring_Config'!$C:$C,5),0),0)+IF(LEFT(AE373,4)="True",IF(_xlfn.XLOOKUP("SrcZone_IsAny",'Scoring_Config'!$A:$A,'Scoring_Config'!$D:$D,"Yes")="Yes",_xlfn.XLOOKUP("SrcZone_IsAny",'Scoring_Config'!$A:$A,'Scoring_Config'!$C:$C,10),0),0)+IF(LEFT(AF373,4)="True",IF(_xlfn.XLOOKUP("DstZone_IsAny",'Scoring_Config'!$A:$A,'Scoring_Config'!$D:$D,"Yes")="Yes",_xlfn.XLOOKUP("DstZone_IsAny",'Scoring_Config'!$A:$A,'Scoring_Config'!$C:$C,10),0),0)+IF(LEFT(AG373,4)="True",IF(_xlfn.XLOOKUP("Service_Any_OR_RangeGt1000",'Scoring_Config'!$A:$A,'Scoring_Config'!$D:$D,"Yes")="Yes",_xlfn.XLOOKUP("Service_Any_OR_RangeGt1000",'Scoring_Config'!$A:$A,'Scoring_Config'!$C:$C,10),0),0)+IF(LEFT(AH373,4)="True",IF(_xlfn.XLOOKUP("App_Any_OR_RangeGt1000",'Scoring_Config'!$A:$A,'Scoring_Config'!$D:$D,"Yes")="Yes",_xlfn.XLOOKUP("App_Any_OR_RangeGt1000",'Scoring_Config'!$A:$A,'Scoring_Config'!$C:$C,10),0),0)+IF(LEFT(AI373,4)="True",IF(_xlfn.XLOOKUP("Service_Insecure_Match",'Scoring_Config'!$A:$A,'Scoring_Config'!$D:$D,"Yes")="Yes",_xlfn.XLOOKUP("Service_Insecure_Match",'Scoring_Config'!$A:$A,'Scoring_Config'!$C:$C,5),0),0)+IF(LEFT(AJ373,4)="True",IF(_xlfn.XLOOKUP("Risky_Inbound",'Scoring_Config'!$A:$A,'Scoring_Config'!$D:$D,"Yes")="Yes",_xlfn.XLOOKUP("Risky_Inbound",'Scoring_Config'!$A:$A,'Scoring_Config'!$C:$C,50),0),0)+IF(LEFT(AK373,4)="True",IF(_xlfn.XLOOKUP("Risky_Outbound",'Scoring_Config'!$A:$A,'Scoring_Config'!$D:$D,"Yes")="Yes",_xlfn.XLOOKUP("Risky_Outbound",'Scoring_Config'!$A:$A,'Scoring_Config'!$C:$C,25),0),0)+IF(LEFT(AZ373,4)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373,FIND(",",AL373)+1,100)),0)+IF(LEFT(AM373,4)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373,FIND(",",AN373)+1,100)),0)+IF(_xlfn.XLOOKUP("Profile_Scoring",'Scoring_Config'!$A:$A,'Scoring_Config'!$D:$D,"Yes")="Yes",VALUE(MID(AO373,FIND(",",AO373)+1,100)),0)+IF(_xlfn.XLOOKUP("Options_Scoring",'Scoring_Config'!$A:$A,'Scoring_Config'!$D:$D,"Yes")="Yes",VALUE(MID(AP373,FIND(",",AP373)+1,100)),0)))</f>
        <v>0</v>
      </c>
      <c r="AZ373" cm="1">
        <f t="array" ref="AZ373">IF(FALSE,"True," &amp; IF(_xlfn.XLOOKUP("Migrate_Insecure",'Scoring_Config'!$A:$A,'Scoring_Config'!$D:$D,"Yes")="Yes",_xlfn.XLOOKUP("Migrate_Insecure",'Scoring_Config'!$A:$A,'Scoring_Config'!$C:$C,10),0),"False,0")</f>
        <v>0</v>
      </c>
    </row>
    <row r="374" spans="1:52">
      <c r="A374" t="s">
        <v>1979</v>
      </c>
      <c r="B374" t="s">
        <v>2347</v>
      </c>
      <c r="C374" t="s">
        <v>3542</v>
      </c>
      <c r="D374" t="s">
        <v>3551</v>
      </c>
      <c r="E374" t="s">
        <v>3563</v>
      </c>
      <c r="F374" t="s">
        <v>3700</v>
      </c>
      <c r="G374" t="s">
        <v>174</v>
      </c>
      <c r="H374" t="s">
        <v>174</v>
      </c>
      <c r="I374" t="s">
        <v>3683</v>
      </c>
      <c r="J374" t="s">
        <v>953</v>
      </c>
      <c r="K374" t="s">
        <v>174</v>
      </c>
      <c r="L374" t="s">
        <v>1409</v>
      </c>
      <c r="M374" t="s">
        <v>1974</v>
      </c>
      <c r="N374" t="s">
        <v>4315</v>
      </c>
      <c r="O374" t="s">
        <v>4319</v>
      </c>
      <c r="P374" t="s">
        <v>4322</v>
      </c>
      <c r="Q374" t="s">
        <v>4583</v>
      </c>
      <c r="R374" t="s">
        <v>5458</v>
      </c>
      <c r="S374" t="s">
        <v>5505</v>
      </c>
      <c r="T374" t="s">
        <v>5688</v>
      </c>
      <c r="U374" t="s">
        <v>6150</v>
      </c>
      <c r="Y374" cm="1">
        <f t="array" ref="Y374">IF(TRUE,"True," &amp; IF(_xlfn.XLOOKUP("Src_IsAny",'Scoring_Config'!$A:$A,'Scoring_Config'!$D:$D,"Yes")="Yes",_xlfn.XLOOKUP("Src_IsAny",'Scoring_Config'!$A:$A,'Scoring_Config'!$C:$C,10),0),"False,0")</f>
        <v>0</v>
      </c>
      <c r="Z374" cm="1">
        <f t="array" ref="Z374">IF(FALSE,"True," &amp; IF(_xlfn.XLOOKUP("Src_CIDR_Le_16",'Scoring_Config'!$A:$A,'Scoring_Config'!$D:$D,"Yes")="Yes",_xlfn.XLOOKUP("Src_CIDR_Le_16",'Scoring_Config'!$A:$A,'Scoring_Config'!$C:$C,10),0),"False,0")</f>
        <v>0</v>
      </c>
      <c r="AA374" cm="1">
        <f t="array" ref="AA374">IF(FALSE,"True," &amp; IF(_xlfn.XLOOKUP("Src_CIDR_17_22",'Scoring_Config'!$A:$A,'Scoring_Config'!$D:$D,"Yes")="Yes",_xlfn.XLOOKUP("Src_CIDR_17_22",'Scoring_Config'!$A:$A,'Scoring_Config'!$C:$C,5),0),"False,0")</f>
        <v>0</v>
      </c>
      <c r="AB374" cm="1">
        <f t="array" ref="AB374">IF(FALSE,"True," &amp; IF(_xlfn.XLOOKUP("Dst_IsAny",'Scoring_Config'!$A:$A,'Scoring_Config'!$D:$D,"Yes")="Yes",_xlfn.XLOOKUP("Dst_IsAny",'Scoring_Config'!$A:$A,'Scoring_Config'!$C:$C,10),0),"False,0")</f>
        <v>0</v>
      </c>
      <c r="AC374" cm="1">
        <f t="array" ref="AC374">IF(FALSE,"True," &amp; IF(_xlfn.XLOOKUP("Dst_CIDR_Le_16",'Scoring_Config'!$A:$A,'Scoring_Config'!$D:$D,"Yes")="Yes",_xlfn.XLOOKUP("Dst_CIDR_Le_16",'Scoring_Config'!$A:$A,'Scoring_Config'!$C:$C,10),0),"False,0")</f>
        <v>0</v>
      </c>
      <c r="AD374" cm="1">
        <f t="array" ref="AD374">IF(FALSE,"True," &amp; IF(_xlfn.XLOOKUP("Dst_CIDR_17_22",'Scoring_Config'!$A:$A,'Scoring_Config'!$D:$D,"Yes")="Yes",_xlfn.XLOOKUP("Dst_CIDR_17_22",'Scoring_Config'!$A:$A,'Scoring_Config'!$C:$C,5),0),"False,0")</f>
        <v>0</v>
      </c>
      <c r="AE374" cm="1">
        <f t="array" ref="AE374">IF(FALSE,"True," &amp; IF(_xlfn.XLOOKUP("SrcZone_IsAny",'Scoring_Config'!$A:$A,'Scoring_Config'!$D:$D,"Yes")="Yes",_xlfn.XLOOKUP("SrcZone_IsAny",'Scoring_Config'!$A:$A,'Scoring_Config'!$C:$C,10),0),"False,0")</f>
        <v>0</v>
      </c>
      <c r="AF374" cm="1">
        <f t="array" ref="AF374">IF(FALSE,"True," &amp; IF(_xlfn.XLOOKUP("DstZone_IsAny",'Scoring_Config'!$A:$A,'Scoring_Config'!$D:$D,"Yes")="Yes",_xlfn.XLOOKUP("DstZone_IsAny",'Scoring_Config'!$A:$A,'Scoring_Config'!$C:$C,10),0),"False,0")</f>
        <v>0</v>
      </c>
      <c r="AG374" cm="1">
        <f t="array" ref="AG37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74" cm="1">
        <f t="array" ref="AH374">IF(TRUE,"True," &amp; IF(_xlfn.XLOOKUP("App_Any_OR_RangeGt1000",'Scoring_Config'!$A:$A,'Scoring_Config'!$D:$D,"Yes")="Yes",_xlfn.XLOOKUP("App_Any_OR_RangeGt1000",'Scoring_Config'!$A:$A,'Scoring_Config'!$C:$C,10),0),"False,0")</f>
        <v>0</v>
      </c>
      <c r="AI374" cm="1">
        <f t="array" ref="AI374">IF(TRUE,"True," &amp; IF(_xlfn.XLOOKUP("Service_Insecure_Match",'Scoring_Config'!$A:$A,'Scoring_Config'!$D:$D,"Yes")="Yes",_xlfn.XLOOKUP("Service_Insecure_Match",'Scoring_Config'!$A:$A,'Scoring_Config'!$C:$C,5),0),"False,0")</f>
        <v>0</v>
      </c>
      <c r="AJ374" cm="1">
        <f t="array" ref="AJ374">IF(FALSE,"True," &amp; IF(_xlfn.XLOOKUP("Risky_Inbound",'Scoring_Config'!$A:$A,'Scoring_Config'!$D:$D,"Yes")="Yes",_xlfn.XLOOKUP("Risky_Inbound",'Scoring_Config'!$A:$A,'Scoring_Config'!$C:$C,50),0),"False,0")</f>
        <v>0</v>
      </c>
      <c r="AK374" cm="1">
        <f t="array" ref="AK374">IF(FALSE,"True," &amp; IF(_xlfn.XLOOKUP("Risky_Outbound",'Scoring_Config'!$A:$A,'Scoring_Config'!$D:$D,"Yes")="Yes",_xlfn.XLOOKUP("Risky_Outbound",'Scoring_Config'!$A:$A,'Scoring_Config'!$C:$C,25),0),"False,0")</f>
        <v>0</v>
      </c>
      <c r="AL374" t="s">
        <v>6697</v>
      </c>
      <c r="AM374" cm="1">
        <f t="array" ref="AM37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74" t="s">
        <v>6697</v>
      </c>
      <c r="AO374" t="s">
        <v>6697</v>
      </c>
      <c r="AP374" t="s">
        <v>6697</v>
      </c>
      <c r="AQ374" cm="1">
        <f t="array" ref="AQ374">IF(FALSE,"True," &amp; IF(_xlfn.XLOOKUP("Service_IsAny",'Scoring_Config'!$A:$A,'Scoring_Config'!$D:$D,"Yes")="Yes",_xlfn.XLOOKUP("Service_IsAny",'Scoring_Config'!$A:$A,'Scoring_Config'!$C:$C,0),0),"False,0")</f>
        <v>0</v>
      </c>
      <c r="AR374">
        <v>6</v>
      </c>
      <c r="AS374" cm="1">
        <f t="array" ref="AS374">IF(FALSE,"True," &amp; IF(_xlfn.XLOOKUP("Service_RangeGt1000",'Scoring_Config'!$A:$A,'Scoring_Config'!$D:$D,"Yes")="Yes",_xlfn.XLOOKUP("Service_RangeGt1000",'Scoring_Config'!$A:$A,'Scoring_Config'!$C:$C,0),0),"False,0")</f>
        <v>0</v>
      </c>
      <c r="AT374" cm="1">
        <f t="array" ref="AT374">IF(TRUE,"True," &amp; IF(_xlfn.XLOOKUP("App_IsAny",'Scoring_Config'!$A:$A,'Scoring_Config'!$D:$D,"Yes")="Yes",_xlfn.XLOOKUP("App_IsAny",'Scoring_Config'!$A:$A,'Scoring_Config'!$C:$C,0),0),"False,0")</f>
        <v>0</v>
      </c>
      <c r="AU374">
        <v>65535</v>
      </c>
      <c r="AV374" cm="1">
        <f t="array" ref="AV374">IF(TRUE,"True," &amp; IF(_xlfn.XLOOKUP("App_RangeGt1000",'Scoring_Config'!$A:$A,'Scoring_Config'!$D:$D,"Yes")="Yes",_xlfn.XLOOKUP("App_RangeGt1000",'Scoring_Config'!$A:$A,'Scoring_Config'!$C:$C,0),0),"False,0")</f>
        <v>0</v>
      </c>
      <c r="AW374" cm="1">
        <f t="array" ref="AW374">IF(FALSE,"True," &amp; IF(_xlfn.XLOOKUP("Action_IsDenyOrDrop",'Scoring_Config'!$A:$A,'Scoring_Config'!$D:$D,"Yes")="Yes",_xlfn.XLOOKUP("Action_IsDenyOrDrop",'Scoring_Config'!$A:$A,'Scoring_Config'!$C:$C,0),0),"False,0")</f>
        <v>0</v>
      </c>
      <c r="AX374" cm="1">
        <f t="array" ref="AX374">IF(LEFT(AW374,4)="True",0,(IF(LEFT(Y374,4)="True",IF(_xlfn.XLOOKUP("Src_IsAny",'Scoring_Config'!$A:$A,'Scoring_Config'!$D:$D,"Yes")="Yes",_xlfn.XLOOKUP("Src_IsAny",'Scoring_Config'!$A:$A,'Scoring_Config'!$C:$C,10),0),0)+IF(LEFT(Z374,4)="True",IF(_xlfn.XLOOKUP("Src_CIDR_Le_16",'Scoring_Config'!$A:$A,'Scoring_Config'!$D:$D,"Yes")="Yes",_xlfn.XLOOKUP("Src_CIDR_Le_16",'Scoring_Config'!$A:$A,'Scoring_Config'!$C:$C,10),0),0)+IF(LEFT(AA374,4)="True",IF(_xlfn.XLOOKUP("Src_CIDR_17_22",'Scoring_Config'!$A:$A,'Scoring_Config'!$D:$D,"Yes")="Yes",_xlfn.XLOOKUP("Src_CIDR_17_22",'Scoring_Config'!$A:$A,'Scoring_Config'!$C:$C,5),0),0)+IF(LEFT(AB374,4)="True",IF(_xlfn.XLOOKUP("Dst_IsAny",'Scoring_Config'!$A:$A,'Scoring_Config'!$D:$D,"Yes")="Yes",_xlfn.XLOOKUP("Dst_IsAny",'Scoring_Config'!$A:$A,'Scoring_Config'!$C:$C,10),0),0)+IF(LEFT(AC374,4)="True",IF(_xlfn.XLOOKUP("Dst_CIDR_Le_16",'Scoring_Config'!$A:$A,'Scoring_Config'!$D:$D,"Yes")="Yes",_xlfn.XLOOKUP("Dst_CIDR_Le_16",'Scoring_Config'!$A:$A,'Scoring_Config'!$C:$C,10),0),0)+IF(LEFT(AD374,4)="True",IF(_xlfn.XLOOKUP("Dst_CIDR_17_22",'Scoring_Config'!$A:$A,'Scoring_Config'!$D:$D,"Yes")="Yes",_xlfn.XLOOKUP("Dst_CIDR_17_22",'Scoring_Config'!$A:$A,'Scoring_Config'!$C:$C,5),0),0)+IF(LEFT(AE374,4)="True",IF(_xlfn.XLOOKUP("SrcZone_IsAny",'Scoring_Config'!$A:$A,'Scoring_Config'!$D:$D,"Yes")="Yes",_xlfn.XLOOKUP("SrcZone_IsAny",'Scoring_Config'!$A:$A,'Scoring_Config'!$C:$C,10),0),0)+IF(LEFT(AF374,4)="True",IF(_xlfn.XLOOKUP("DstZone_IsAny",'Scoring_Config'!$A:$A,'Scoring_Config'!$D:$D,"Yes")="Yes",_xlfn.XLOOKUP("DstZone_IsAny",'Scoring_Config'!$A:$A,'Scoring_Config'!$C:$C,10),0),0)+IF(LEFT(AG374,4)="True",IF(_xlfn.XLOOKUP("Service_Any_OR_RangeGt1000",'Scoring_Config'!$A:$A,'Scoring_Config'!$D:$D,"Yes")="Yes",_xlfn.XLOOKUP("Service_Any_OR_RangeGt1000",'Scoring_Config'!$A:$A,'Scoring_Config'!$C:$C,10),0),0)+IF(LEFT(AH374,4)="True",IF(_xlfn.XLOOKUP("App_Any_OR_RangeGt1000",'Scoring_Config'!$A:$A,'Scoring_Config'!$D:$D,"Yes")="Yes",_xlfn.XLOOKUP("App_Any_OR_RangeGt1000",'Scoring_Config'!$A:$A,'Scoring_Config'!$C:$C,10),0),0)+IF(LEFT(AI374,4)="True",IF(_xlfn.XLOOKUP("Service_Insecure_Match",'Scoring_Config'!$A:$A,'Scoring_Config'!$D:$D,"Yes")="Yes",_xlfn.XLOOKUP("Service_Insecure_Match",'Scoring_Config'!$A:$A,'Scoring_Config'!$C:$C,5),0),0)+IF(LEFT(AJ374,4)="True",IF(_xlfn.XLOOKUP("Risky_Inbound",'Scoring_Config'!$A:$A,'Scoring_Config'!$D:$D,"Yes")="Yes",_xlfn.XLOOKUP("Risky_Inbound",'Scoring_Config'!$A:$A,'Scoring_Config'!$C:$C,50),0),0)+IF(LEFT(AK374,4)="True",IF(_xlfn.XLOOKUP("Risky_Outbound",'Scoring_Config'!$A:$A,'Scoring_Config'!$D:$D,"Yes")="Yes",_xlfn.XLOOKUP("Risky_Outbound",'Scoring_Config'!$A:$A,'Scoring_Config'!$C:$C,25),0),0)+IF(LEFT(AZ374,4)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374,FIND(",",AL374)+1,100)),0)+IF(LEFT(AM374,4)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374,FIND(",",AN374)+1,100)),0)+IF(_xlfn.XLOOKUP("Profile_Scoring",'Scoring_Config'!$A:$A,'Scoring_Config'!$D:$D,"Yes")="Yes",VALUE(MID(AO374,FIND(",",AO374)+1,100)),0)+IF(_xlfn.XLOOKUP("Options_Scoring",'Scoring_Config'!$A:$A,'Scoring_Config'!$D:$D,"Yes")="Yes",VALUE(MID(AP374,FIND(",",AP374)+1,100)),0)))</f>
        <v>0</v>
      </c>
      <c r="AY374" t="s">
        <v>6704</v>
      </c>
      <c r="AZ374" cm="1">
        <f t="array" ref="AZ374">IF(TRUE,"True," &amp; IF(_xlfn.XLOOKUP("Migrate_Insecure",'Scoring_Config'!$A:$A,'Scoring_Config'!$D:$D,"Yes")="Yes",_xlfn.XLOOKUP("Migrate_Insecure",'Scoring_Config'!$A:$A,'Scoring_Config'!$C:$C,10),0),"False,0")</f>
        <v>0</v>
      </c>
    </row>
    <row r="375" spans="1:52">
      <c r="A375" t="s">
        <v>1979</v>
      </c>
      <c r="B375" t="s">
        <v>2348</v>
      </c>
      <c r="C375" t="s">
        <v>3542</v>
      </c>
      <c r="D375" t="s">
        <v>3551</v>
      </c>
      <c r="E375" t="s">
        <v>3563</v>
      </c>
      <c r="F375" t="s">
        <v>3701</v>
      </c>
      <c r="G375" t="s">
        <v>174</v>
      </c>
      <c r="H375" t="s">
        <v>174</v>
      </c>
      <c r="I375" t="s">
        <v>3683</v>
      </c>
      <c r="J375" t="s">
        <v>953</v>
      </c>
      <c r="K375" t="s">
        <v>1667</v>
      </c>
      <c r="L375" t="s">
        <v>1410</v>
      </c>
      <c r="M375" t="s">
        <v>1974</v>
      </c>
      <c r="N375" t="s">
        <v>4315</v>
      </c>
      <c r="O375" t="s">
        <v>4319</v>
      </c>
      <c r="P375" t="s">
        <v>4322</v>
      </c>
      <c r="Q375" t="s">
        <v>4584</v>
      </c>
      <c r="R375" t="s">
        <v>5440</v>
      </c>
      <c r="S375" t="s">
        <v>5440</v>
      </c>
      <c r="T375" t="s">
        <v>5688</v>
      </c>
      <c r="U375" t="s">
        <v>6152</v>
      </c>
      <c r="Y375" cm="1">
        <f t="array" ref="Y375">IF(TRUE,"True," &amp; IF(_xlfn.XLOOKUP("Src_IsAny",'Scoring_Config'!$A:$A,'Scoring_Config'!$D:$D,"Yes")="Yes",_xlfn.XLOOKUP("Src_IsAny",'Scoring_Config'!$A:$A,'Scoring_Config'!$C:$C,10),0),"False,0")</f>
        <v>0</v>
      </c>
      <c r="Z375" cm="1">
        <f t="array" ref="Z375">IF(FALSE,"True," &amp; IF(_xlfn.XLOOKUP("Src_CIDR_Le_16",'Scoring_Config'!$A:$A,'Scoring_Config'!$D:$D,"Yes")="Yes",_xlfn.XLOOKUP("Src_CIDR_Le_16",'Scoring_Config'!$A:$A,'Scoring_Config'!$C:$C,10),0),"False,0")</f>
        <v>0</v>
      </c>
      <c r="AA375" cm="1">
        <f t="array" ref="AA375">IF(FALSE,"True," &amp; IF(_xlfn.XLOOKUP("Src_CIDR_17_22",'Scoring_Config'!$A:$A,'Scoring_Config'!$D:$D,"Yes")="Yes",_xlfn.XLOOKUP("Src_CIDR_17_22",'Scoring_Config'!$A:$A,'Scoring_Config'!$C:$C,5),0),"False,0")</f>
        <v>0</v>
      </c>
      <c r="AB375" cm="1">
        <f t="array" ref="AB375">IF(FALSE,"True," &amp; IF(_xlfn.XLOOKUP("Dst_IsAny",'Scoring_Config'!$A:$A,'Scoring_Config'!$D:$D,"Yes")="Yes",_xlfn.XLOOKUP("Dst_IsAny",'Scoring_Config'!$A:$A,'Scoring_Config'!$C:$C,10),0),"False,0")</f>
        <v>0</v>
      </c>
      <c r="AC375" cm="1">
        <f t="array" ref="AC375">IF(FALSE,"True," &amp; IF(_xlfn.XLOOKUP("Dst_CIDR_Le_16",'Scoring_Config'!$A:$A,'Scoring_Config'!$D:$D,"Yes")="Yes",_xlfn.XLOOKUP("Dst_CIDR_Le_16",'Scoring_Config'!$A:$A,'Scoring_Config'!$C:$C,10),0),"False,0")</f>
        <v>0</v>
      </c>
      <c r="AD375" cm="1">
        <f t="array" ref="AD375">IF(FALSE,"True," &amp; IF(_xlfn.XLOOKUP("Dst_CIDR_17_22",'Scoring_Config'!$A:$A,'Scoring_Config'!$D:$D,"Yes")="Yes",_xlfn.XLOOKUP("Dst_CIDR_17_22",'Scoring_Config'!$A:$A,'Scoring_Config'!$C:$C,5),0),"False,0")</f>
        <v>0</v>
      </c>
      <c r="AE375" cm="1">
        <f t="array" ref="AE375">IF(FALSE,"True," &amp; IF(_xlfn.XLOOKUP("SrcZone_IsAny",'Scoring_Config'!$A:$A,'Scoring_Config'!$D:$D,"Yes")="Yes",_xlfn.XLOOKUP("SrcZone_IsAny",'Scoring_Config'!$A:$A,'Scoring_Config'!$C:$C,10),0),"False,0")</f>
        <v>0</v>
      </c>
      <c r="AF375" cm="1">
        <f t="array" ref="AF375">IF(FALSE,"True," &amp; IF(_xlfn.XLOOKUP("DstZone_IsAny",'Scoring_Config'!$A:$A,'Scoring_Config'!$D:$D,"Yes")="Yes",_xlfn.XLOOKUP("DstZone_IsAny",'Scoring_Config'!$A:$A,'Scoring_Config'!$C:$C,10),0),"False,0")</f>
        <v>0</v>
      </c>
      <c r="AG375" cm="1">
        <f t="array" ref="AG37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75" cm="1">
        <f t="array" ref="AH375">IF(FALSE,"True," &amp; IF(_xlfn.XLOOKUP("App_Any_OR_RangeGt1000",'Scoring_Config'!$A:$A,'Scoring_Config'!$D:$D,"Yes")="Yes",_xlfn.XLOOKUP("App_Any_OR_RangeGt1000",'Scoring_Config'!$A:$A,'Scoring_Config'!$C:$C,10),0),"False,0")</f>
        <v>0</v>
      </c>
      <c r="AI375" cm="1">
        <f t="array" ref="AI375">IF(FALSE,"True," &amp; IF(_xlfn.XLOOKUP("Service_Insecure_Match",'Scoring_Config'!$A:$A,'Scoring_Config'!$D:$D,"Yes")="Yes",_xlfn.XLOOKUP("Service_Insecure_Match",'Scoring_Config'!$A:$A,'Scoring_Config'!$C:$C,5),0),"False,0")</f>
        <v>0</v>
      </c>
      <c r="AJ375" cm="1">
        <f t="array" ref="AJ375">IF(FALSE,"True," &amp; IF(_xlfn.XLOOKUP("Risky_Inbound",'Scoring_Config'!$A:$A,'Scoring_Config'!$D:$D,"Yes")="Yes",_xlfn.XLOOKUP("Risky_Inbound",'Scoring_Config'!$A:$A,'Scoring_Config'!$C:$C,50),0),"False,0")</f>
        <v>0</v>
      </c>
      <c r="AK375" cm="1">
        <f t="array" ref="AK375">IF(FALSE,"True," &amp; IF(_xlfn.XLOOKUP("Risky_Outbound",'Scoring_Config'!$A:$A,'Scoring_Config'!$D:$D,"Yes")="Yes",_xlfn.XLOOKUP("Risky_Outbound",'Scoring_Config'!$A:$A,'Scoring_Config'!$C:$C,25),0),"False,0")</f>
        <v>0</v>
      </c>
      <c r="AL375" t="s">
        <v>6697</v>
      </c>
      <c r="AM375" cm="1">
        <f t="array" ref="AM37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75" t="s">
        <v>6697</v>
      </c>
      <c r="AO375" t="s">
        <v>6697</v>
      </c>
      <c r="AP375" t="s">
        <v>6697</v>
      </c>
      <c r="AQ375" cm="1">
        <f t="array" ref="AQ375">IF(FALSE,"True," &amp; IF(_xlfn.XLOOKUP("Service_IsAny",'Scoring_Config'!$A:$A,'Scoring_Config'!$D:$D,"Yes")="Yes",_xlfn.XLOOKUP("Service_IsAny",'Scoring_Config'!$A:$A,'Scoring_Config'!$C:$C,0),0),"False,0")</f>
        <v>0</v>
      </c>
      <c r="AR375">
        <v>1</v>
      </c>
      <c r="AS375" cm="1">
        <f t="array" ref="AS375">IF(FALSE,"True," &amp; IF(_xlfn.XLOOKUP("Service_RangeGt1000",'Scoring_Config'!$A:$A,'Scoring_Config'!$D:$D,"Yes")="Yes",_xlfn.XLOOKUP("Service_RangeGt1000",'Scoring_Config'!$A:$A,'Scoring_Config'!$C:$C,0),0),"False,0")</f>
        <v>0</v>
      </c>
      <c r="AT375" cm="1">
        <f t="array" ref="AT375">IF(FALSE,"True," &amp; IF(_xlfn.XLOOKUP("App_IsAny",'Scoring_Config'!$A:$A,'Scoring_Config'!$D:$D,"Yes")="Yes",_xlfn.XLOOKUP("App_IsAny",'Scoring_Config'!$A:$A,'Scoring_Config'!$C:$C,0),0),"False,0")</f>
        <v>0</v>
      </c>
      <c r="AU375">
        <v>1</v>
      </c>
      <c r="AV375" cm="1">
        <f t="array" ref="AV375">IF(FALSE,"True," &amp; IF(_xlfn.XLOOKUP("App_RangeGt1000",'Scoring_Config'!$A:$A,'Scoring_Config'!$D:$D,"Yes")="Yes",_xlfn.XLOOKUP("App_RangeGt1000",'Scoring_Config'!$A:$A,'Scoring_Config'!$C:$C,0),0),"False,0")</f>
        <v>0</v>
      </c>
      <c r="AW375" cm="1">
        <f t="array" ref="AW375">IF(FALSE,"True," &amp; IF(_xlfn.XLOOKUP("Action_IsDenyOrDrop",'Scoring_Config'!$A:$A,'Scoring_Config'!$D:$D,"Yes")="Yes",_xlfn.XLOOKUP("Action_IsDenyOrDrop",'Scoring_Config'!$A:$A,'Scoring_Config'!$C:$C,0),0),"False,0")</f>
        <v>0</v>
      </c>
      <c r="AX375" cm="1">
        <f t="array" ref="AX375">IF(LEFT(AW375,4)="True",0,(IF(LEFT(Y375,4)="True",IF(_xlfn.XLOOKUP("Src_IsAny",'Scoring_Config'!$A:$A,'Scoring_Config'!$D:$D,"Yes")="Yes",_xlfn.XLOOKUP("Src_IsAny",'Scoring_Config'!$A:$A,'Scoring_Config'!$C:$C,10),0),0)+IF(LEFT(Z375,4)="True",IF(_xlfn.XLOOKUP("Src_CIDR_Le_16",'Scoring_Config'!$A:$A,'Scoring_Config'!$D:$D,"Yes")="Yes",_xlfn.XLOOKUP("Src_CIDR_Le_16",'Scoring_Config'!$A:$A,'Scoring_Config'!$C:$C,10),0),0)+IF(LEFT(AA375,4)="True",IF(_xlfn.XLOOKUP("Src_CIDR_17_22",'Scoring_Config'!$A:$A,'Scoring_Config'!$D:$D,"Yes")="Yes",_xlfn.XLOOKUP("Src_CIDR_17_22",'Scoring_Config'!$A:$A,'Scoring_Config'!$C:$C,5),0),0)+IF(LEFT(AB375,4)="True",IF(_xlfn.XLOOKUP("Dst_IsAny",'Scoring_Config'!$A:$A,'Scoring_Config'!$D:$D,"Yes")="Yes",_xlfn.XLOOKUP("Dst_IsAny",'Scoring_Config'!$A:$A,'Scoring_Config'!$C:$C,10),0),0)+IF(LEFT(AC375,4)="True",IF(_xlfn.XLOOKUP("Dst_CIDR_Le_16",'Scoring_Config'!$A:$A,'Scoring_Config'!$D:$D,"Yes")="Yes",_xlfn.XLOOKUP("Dst_CIDR_Le_16",'Scoring_Config'!$A:$A,'Scoring_Config'!$C:$C,10),0),0)+IF(LEFT(AD375,4)="True",IF(_xlfn.XLOOKUP("Dst_CIDR_17_22",'Scoring_Config'!$A:$A,'Scoring_Config'!$D:$D,"Yes")="Yes",_xlfn.XLOOKUP("Dst_CIDR_17_22",'Scoring_Config'!$A:$A,'Scoring_Config'!$C:$C,5),0),0)+IF(LEFT(AE375,4)="True",IF(_xlfn.XLOOKUP("SrcZone_IsAny",'Scoring_Config'!$A:$A,'Scoring_Config'!$D:$D,"Yes")="Yes",_xlfn.XLOOKUP("SrcZone_IsAny",'Scoring_Config'!$A:$A,'Scoring_Config'!$C:$C,10),0),0)+IF(LEFT(AF375,4)="True",IF(_xlfn.XLOOKUP("DstZone_IsAny",'Scoring_Config'!$A:$A,'Scoring_Config'!$D:$D,"Yes")="Yes",_xlfn.XLOOKUP("DstZone_IsAny",'Scoring_Config'!$A:$A,'Scoring_Config'!$C:$C,10),0),0)+IF(LEFT(AG375,4)="True",IF(_xlfn.XLOOKUP("Service_Any_OR_RangeGt1000",'Scoring_Config'!$A:$A,'Scoring_Config'!$D:$D,"Yes")="Yes",_xlfn.XLOOKUP("Service_Any_OR_RangeGt1000",'Scoring_Config'!$A:$A,'Scoring_Config'!$C:$C,10),0),0)+IF(LEFT(AH375,4)="True",IF(_xlfn.XLOOKUP("App_Any_OR_RangeGt1000",'Scoring_Config'!$A:$A,'Scoring_Config'!$D:$D,"Yes")="Yes",_xlfn.XLOOKUP("App_Any_OR_RangeGt1000",'Scoring_Config'!$A:$A,'Scoring_Config'!$C:$C,10),0),0)+IF(LEFT(AI375,4)="True",IF(_xlfn.XLOOKUP("Service_Insecure_Match",'Scoring_Config'!$A:$A,'Scoring_Config'!$D:$D,"Yes")="Yes",_xlfn.XLOOKUP("Service_Insecure_Match",'Scoring_Config'!$A:$A,'Scoring_Config'!$C:$C,5),0),0)+IF(LEFT(AJ375,4)="True",IF(_xlfn.XLOOKUP("Risky_Inbound",'Scoring_Config'!$A:$A,'Scoring_Config'!$D:$D,"Yes")="Yes",_xlfn.XLOOKUP("Risky_Inbound",'Scoring_Config'!$A:$A,'Scoring_Config'!$C:$C,50),0),0)+IF(LEFT(AK375,4)="True",IF(_xlfn.XLOOKUP("Risky_Outbound",'Scoring_Config'!$A:$A,'Scoring_Config'!$D:$D,"Yes")="Yes",_xlfn.XLOOKUP("Risky_Outbound",'Scoring_Config'!$A:$A,'Scoring_Config'!$C:$C,25),0),0)+IF(LEFT(AZ375,4)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375,FIND(",",AL375)+1,100)),0)+IF(LEFT(AM375,4)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375,FIND(",",AN375)+1,100)),0)+IF(_xlfn.XLOOKUP("Profile_Scoring",'Scoring_Config'!$A:$A,'Scoring_Config'!$D:$D,"Yes")="Yes",VALUE(MID(AO375,FIND(",",AO375)+1,100)),0)+IF(_xlfn.XLOOKUP("Options_Scoring",'Scoring_Config'!$A:$A,'Scoring_Config'!$D:$D,"Yes")="Yes",VALUE(MID(AP375,FIND(",",AP375)+1,100)),0)))</f>
        <v>0</v>
      </c>
      <c r="AZ375" cm="1">
        <f t="array" ref="AZ375">IF(FALSE,"True," &amp; IF(_xlfn.XLOOKUP("Migrate_Insecure",'Scoring_Config'!$A:$A,'Scoring_Config'!$D:$D,"Yes")="Yes",_xlfn.XLOOKUP("Migrate_Insecure",'Scoring_Config'!$A:$A,'Scoring_Config'!$C:$C,10),0),"False,0")</f>
        <v>0</v>
      </c>
    </row>
    <row r="376" spans="1:52">
      <c r="A376" t="s">
        <v>1979</v>
      </c>
      <c r="B376" t="s">
        <v>2349</v>
      </c>
      <c r="C376" t="s">
        <v>3542</v>
      </c>
      <c r="D376" t="s">
        <v>3551</v>
      </c>
      <c r="E376" t="s">
        <v>3563</v>
      </c>
      <c r="F376" t="s">
        <v>3702</v>
      </c>
      <c r="G376" t="s">
        <v>174</v>
      </c>
      <c r="H376" t="s">
        <v>174</v>
      </c>
      <c r="I376" t="s">
        <v>3683</v>
      </c>
      <c r="J376" t="s">
        <v>953</v>
      </c>
      <c r="K376" t="s">
        <v>1667</v>
      </c>
      <c r="L376" t="s">
        <v>1353</v>
      </c>
      <c r="M376" t="s">
        <v>1974</v>
      </c>
      <c r="N376" t="s">
        <v>4315</v>
      </c>
      <c r="O376" t="s">
        <v>4319</v>
      </c>
      <c r="P376" t="s">
        <v>4322</v>
      </c>
      <c r="Q376" t="s">
        <v>4585</v>
      </c>
      <c r="R376" t="s">
        <v>5440</v>
      </c>
      <c r="S376" t="s">
        <v>5440</v>
      </c>
      <c r="T376" t="s">
        <v>5689</v>
      </c>
      <c r="U376" t="s">
        <v>6150</v>
      </c>
      <c r="Y376" cm="1">
        <f t="array" ref="Y376">IF(TRUE,"True," &amp; IF(_xlfn.XLOOKUP("Src_IsAny",'Scoring_Config'!$A:$A,'Scoring_Config'!$D:$D,"Yes")="Yes",_xlfn.XLOOKUP("Src_IsAny",'Scoring_Config'!$A:$A,'Scoring_Config'!$C:$C,10),0),"False,0")</f>
        <v>0</v>
      </c>
      <c r="Z376" cm="1">
        <f t="array" ref="Z376">IF(FALSE,"True," &amp; IF(_xlfn.XLOOKUP("Src_CIDR_Le_16",'Scoring_Config'!$A:$A,'Scoring_Config'!$D:$D,"Yes")="Yes",_xlfn.XLOOKUP("Src_CIDR_Le_16",'Scoring_Config'!$A:$A,'Scoring_Config'!$C:$C,10),0),"False,0")</f>
        <v>0</v>
      </c>
      <c r="AA376" cm="1">
        <f t="array" ref="AA376">IF(FALSE,"True," &amp; IF(_xlfn.XLOOKUP("Src_CIDR_17_22",'Scoring_Config'!$A:$A,'Scoring_Config'!$D:$D,"Yes")="Yes",_xlfn.XLOOKUP("Src_CIDR_17_22",'Scoring_Config'!$A:$A,'Scoring_Config'!$C:$C,5),0),"False,0")</f>
        <v>0</v>
      </c>
      <c r="AB376" cm="1">
        <f t="array" ref="AB376">IF(FALSE,"True," &amp; IF(_xlfn.XLOOKUP("Dst_IsAny",'Scoring_Config'!$A:$A,'Scoring_Config'!$D:$D,"Yes")="Yes",_xlfn.XLOOKUP("Dst_IsAny",'Scoring_Config'!$A:$A,'Scoring_Config'!$C:$C,10),0),"False,0")</f>
        <v>0</v>
      </c>
      <c r="AC376" cm="1">
        <f t="array" ref="AC376">IF(FALSE,"True," &amp; IF(_xlfn.XLOOKUP("Dst_CIDR_Le_16",'Scoring_Config'!$A:$A,'Scoring_Config'!$D:$D,"Yes")="Yes",_xlfn.XLOOKUP("Dst_CIDR_Le_16",'Scoring_Config'!$A:$A,'Scoring_Config'!$C:$C,10),0),"False,0")</f>
        <v>0</v>
      </c>
      <c r="AD376" cm="1">
        <f t="array" ref="AD376">IF(FALSE,"True," &amp; IF(_xlfn.XLOOKUP("Dst_CIDR_17_22",'Scoring_Config'!$A:$A,'Scoring_Config'!$D:$D,"Yes")="Yes",_xlfn.XLOOKUP("Dst_CIDR_17_22",'Scoring_Config'!$A:$A,'Scoring_Config'!$C:$C,5),0),"False,0")</f>
        <v>0</v>
      </c>
      <c r="AE376" cm="1">
        <f t="array" ref="AE376">IF(FALSE,"True," &amp; IF(_xlfn.XLOOKUP("SrcZone_IsAny",'Scoring_Config'!$A:$A,'Scoring_Config'!$D:$D,"Yes")="Yes",_xlfn.XLOOKUP("SrcZone_IsAny",'Scoring_Config'!$A:$A,'Scoring_Config'!$C:$C,10),0),"False,0")</f>
        <v>0</v>
      </c>
      <c r="AF376" cm="1">
        <f t="array" ref="AF376">IF(FALSE,"True," &amp; IF(_xlfn.XLOOKUP("DstZone_IsAny",'Scoring_Config'!$A:$A,'Scoring_Config'!$D:$D,"Yes")="Yes",_xlfn.XLOOKUP("DstZone_IsAny",'Scoring_Config'!$A:$A,'Scoring_Config'!$C:$C,10),0),"False,0")</f>
        <v>0</v>
      </c>
      <c r="AG376" cm="1">
        <f t="array" ref="AG37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76" cm="1">
        <f t="array" ref="AH376">IF(FALSE,"True," &amp; IF(_xlfn.XLOOKUP("App_Any_OR_RangeGt1000",'Scoring_Config'!$A:$A,'Scoring_Config'!$D:$D,"Yes")="Yes",_xlfn.XLOOKUP("App_Any_OR_RangeGt1000",'Scoring_Config'!$A:$A,'Scoring_Config'!$C:$C,10),0),"False,0")</f>
        <v>0</v>
      </c>
      <c r="AI376" cm="1">
        <f t="array" ref="AI376">IF(FALSE,"True," &amp; IF(_xlfn.XLOOKUP("Service_Insecure_Match",'Scoring_Config'!$A:$A,'Scoring_Config'!$D:$D,"Yes")="Yes",_xlfn.XLOOKUP("Service_Insecure_Match",'Scoring_Config'!$A:$A,'Scoring_Config'!$C:$C,5),0),"False,0")</f>
        <v>0</v>
      </c>
      <c r="AJ376" cm="1">
        <f t="array" ref="AJ376">IF(FALSE,"True," &amp; IF(_xlfn.XLOOKUP("Risky_Inbound",'Scoring_Config'!$A:$A,'Scoring_Config'!$D:$D,"Yes")="Yes",_xlfn.XLOOKUP("Risky_Inbound",'Scoring_Config'!$A:$A,'Scoring_Config'!$C:$C,50),0),"False,0")</f>
        <v>0</v>
      </c>
      <c r="AK376" cm="1">
        <f t="array" ref="AK376">IF(FALSE,"True," &amp; IF(_xlfn.XLOOKUP("Risky_Outbound",'Scoring_Config'!$A:$A,'Scoring_Config'!$D:$D,"Yes")="Yes",_xlfn.XLOOKUP("Risky_Outbound",'Scoring_Config'!$A:$A,'Scoring_Config'!$C:$C,25),0),"False,0")</f>
        <v>0</v>
      </c>
      <c r="AL376" t="s">
        <v>6697</v>
      </c>
      <c r="AM376" cm="1">
        <f t="array" ref="AM37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76" t="s">
        <v>6697</v>
      </c>
      <c r="AO376" t="s">
        <v>6697</v>
      </c>
      <c r="AP376" t="s">
        <v>6697</v>
      </c>
      <c r="AQ376" cm="1">
        <f t="array" ref="AQ376">IF(FALSE,"True," &amp; IF(_xlfn.XLOOKUP("Service_IsAny",'Scoring_Config'!$A:$A,'Scoring_Config'!$D:$D,"Yes")="Yes",_xlfn.XLOOKUP("Service_IsAny",'Scoring_Config'!$A:$A,'Scoring_Config'!$C:$C,0),0),"False,0")</f>
        <v>0</v>
      </c>
      <c r="AR376">
        <v>1</v>
      </c>
      <c r="AS376" cm="1">
        <f t="array" ref="AS376">IF(FALSE,"True," &amp; IF(_xlfn.XLOOKUP("Service_RangeGt1000",'Scoring_Config'!$A:$A,'Scoring_Config'!$D:$D,"Yes")="Yes",_xlfn.XLOOKUP("Service_RangeGt1000",'Scoring_Config'!$A:$A,'Scoring_Config'!$C:$C,0),0),"False,0")</f>
        <v>0</v>
      </c>
      <c r="AT376" cm="1">
        <f t="array" ref="AT376">IF(FALSE,"True," &amp; IF(_xlfn.XLOOKUP("App_IsAny",'Scoring_Config'!$A:$A,'Scoring_Config'!$D:$D,"Yes")="Yes",_xlfn.XLOOKUP("App_IsAny",'Scoring_Config'!$A:$A,'Scoring_Config'!$C:$C,0),0),"False,0")</f>
        <v>0</v>
      </c>
      <c r="AU376">
        <v>1</v>
      </c>
      <c r="AV376" cm="1">
        <f t="array" ref="AV376">IF(FALSE,"True," &amp; IF(_xlfn.XLOOKUP("App_RangeGt1000",'Scoring_Config'!$A:$A,'Scoring_Config'!$D:$D,"Yes")="Yes",_xlfn.XLOOKUP("App_RangeGt1000",'Scoring_Config'!$A:$A,'Scoring_Config'!$C:$C,0),0),"False,0")</f>
        <v>0</v>
      </c>
      <c r="AW376" cm="1">
        <f t="array" ref="AW376">IF(FALSE,"True," &amp; IF(_xlfn.XLOOKUP("Action_IsDenyOrDrop",'Scoring_Config'!$A:$A,'Scoring_Config'!$D:$D,"Yes")="Yes",_xlfn.XLOOKUP("Action_IsDenyOrDrop",'Scoring_Config'!$A:$A,'Scoring_Config'!$C:$C,0),0),"False,0")</f>
        <v>0</v>
      </c>
      <c r="AX376" cm="1">
        <f t="array" ref="AX376">IF(LEFT(AW376,4)="True",0,(IF(LEFT(Y376,4)="True",IF(_xlfn.XLOOKUP("Src_IsAny",'Scoring_Config'!$A:$A,'Scoring_Config'!$D:$D,"Yes")="Yes",_xlfn.XLOOKUP("Src_IsAny",'Scoring_Config'!$A:$A,'Scoring_Config'!$C:$C,10),0),0)+IF(LEFT(Z376,4)="True",IF(_xlfn.XLOOKUP("Src_CIDR_Le_16",'Scoring_Config'!$A:$A,'Scoring_Config'!$D:$D,"Yes")="Yes",_xlfn.XLOOKUP("Src_CIDR_Le_16",'Scoring_Config'!$A:$A,'Scoring_Config'!$C:$C,10),0),0)+IF(LEFT(AA376,4)="True",IF(_xlfn.XLOOKUP("Src_CIDR_17_22",'Scoring_Config'!$A:$A,'Scoring_Config'!$D:$D,"Yes")="Yes",_xlfn.XLOOKUP("Src_CIDR_17_22",'Scoring_Config'!$A:$A,'Scoring_Config'!$C:$C,5),0),0)+IF(LEFT(AB376,4)="True",IF(_xlfn.XLOOKUP("Dst_IsAny",'Scoring_Config'!$A:$A,'Scoring_Config'!$D:$D,"Yes")="Yes",_xlfn.XLOOKUP("Dst_IsAny",'Scoring_Config'!$A:$A,'Scoring_Config'!$C:$C,10),0),0)+IF(LEFT(AC376,4)="True",IF(_xlfn.XLOOKUP("Dst_CIDR_Le_16",'Scoring_Config'!$A:$A,'Scoring_Config'!$D:$D,"Yes")="Yes",_xlfn.XLOOKUP("Dst_CIDR_Le_16",'Scoring_Config'!$A:$A,'Scoring_Config'!$C:$C,10),0),0)+IF(LEFT(AD376,4)="True",IF(_xlfn.XLOOKUP("Dst_CIDR_17_22",'Scoring_Config'!$A:$A,'Scoring_Config'!$D:$D,"Yes")="Yes",_xlfn.XLOOKUP("Dst_CIDR_17_22",'Scoring_Config'!$A:$A,'Scoring_Config'!$C:$C,5),0),0)+IF(LEFT(AE376,4)="True",IF(_xlfn.XLOOKUP("SrcZone_IsAny",'Scoring_Config'!$A:$A,'Scoring_Config'!$D:$D,"Yes")="Yes",_xlfn.XLOOKUP("SrcZone_IsAny",'Scoring_Config'!$A:$A,'Scoring_Config'!$C:$C,10),0),0)+IF(LEFT(AF376,4)="True",IF(_xlfn.XLOOKUP("DstZone_IsAny",'Scoring_Config'!$A:$A,'Scoring_Config'!$D:$D,"Yes")="Yes",_xlfn.XLOOKUP("DstZone_IsAny",'Scoring_Config'!$A:$A,'Scoring_Config'!$C:$C,10),0),0)+IF(LEFT(AG376,4)="True",IF(_xlfn.XLOOKUP("Service_Any_OR_RangeGt1000",'Scoring_Config'!$A:$A,'Scoring_Config'!$D:$D,"Yes")="Yes",_xlfn.XLOOKUP("Service_Any_OR_RangeGt1000",'Scoring_Config'!$A:$A,'Scoring_Config'!$C:$C,10),0),0)+IF(LEFT(AH376,4)="True",IF(_xlfn.XLOOKUP("App_Any_OR_RangeGt1000",'Scoring_Config'!$A:$A,'Scoring_Config'!$D:$D,"Yes")="Yes",_xlfn.XLOOKUP("App_Any_OR_RangeGt1000",'Scoring_Config'!$A:$A,'Scoring_Config'!$C:$C,10),0),0)+IF(LEFT(AI376,4)="True",IF(_xlfn.XLOOKUP("Service_Insecure_Match",'Scoring_Config'!$A:$A,'Scoring_Config'!$D:$D,"Yes")="Yes",_xlfn.XLOOKUP("Service_Insecure_Match",'Scoring_Config'!$A:$A,'Scoring_Config'!$C:$C,5),0),0)+IF(LEFT(AJ376,4)="True",IF(_xlfn.XLOOKUP("Risky_Inbound",'Scoring_Config'!$A:$A,'Scoring_Config'!$D:$D,"Yes")="Yes",_xlfn.XLOOKUP("Risky_Inbound",'Scoring_Config'!$A:$A,'Scoring_Config'!$C:$C,50),0),0)+IF(LEFT(AK376,4)="True",IF(_xlfn.XLOOKUP("Risky_Outbound",'Scoring_Config'!$A:$A,'Scoring_Config'!$D:$D,"Yes")="Yes",_xlfn.XLOOKUP("Risky_Outbound",'Scoring_Config'!$A:$A,'Scoring_Config'!$C:$C,25),0),0)+IF(LEFT(AZ376,4)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376,FIND(",",AL376)+1,100)),0)+IF(LEFT(AM376,4)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376,FIND(",",AN376)+1,100)),0)+IF(_xlfn.XLOOKUP("Profile_Scoring",'Scoring_Config'!$A:$A,'Scoring_Config'!$D:$D,"Yes")="Yes",VALUE(MID(AO376,FIND(",",AO376)+1,100)),0)+IF(_xlfn.XLOOKUP("Options_Scoring",'Scoring_Config'!$A:$A,'Scoring_Config'!$D:$D,"Yes")="Yes",VALUE(MID(AP376,FIND(",",AP376)+1,100)),0)))</f>
        <v>0</v>
      </c>
      <c r="AZ376" cm="1">
        <f t="array" ref="AZ376">IF(FALSE,"True," &amp; IF(_xlfn.XLOOKUP("Migrate_Insecure",'Scoring_Config'!$A:$A,'Scoring_Config'!$D:$D,"Yes")="Yes",_xlfn.XLOOKUP("Migrate_Insecure",'Scoring_Config'!$A:$A,'Scoring_Config'!$C:$C,10),0),"False,0")</f>
        <v>0</v>
      </c>
    </row>
    <row r="377" spans="1:52">
      <c r="A377" t="s">
        <v>1979</v>
      </c>
      <c r="B377" t="s">
        <v>2350</v>
      </c>
      <c r="C377" t="s">
        <v>3542</v>
      </c>
      <c r="D377" t="s">
        <v>3551</v>
      </c>
      <c r="E377" t="s">
        <v>3563</v>
      </c>
      <c r="F377" t="s">
        <v>3703</v>
      </c>
      <c r="G377" t="s">
        <v>174</v>
      </c>
      <c r="H377" t="s">
        <v>174</v>
      </c>
      <c r="I377" t="s">
        <v>3615</v>
      </c>
      <c r="J377" t="s">
        <v>230</v>
      </c>
      <c r="K377" t="s">
        <v>1755</v>
      </c>
      <c r="L377" t="s">
        <v>1327</v>
      </c>
      <c r="M377" t="s">
        <v>1974</v>
      </c>
      <c r="N377" t="s">
        <v>4315</v>
      </c>
      <c r="O377" t="s">
        <v>4319</v>
      </c>
      <c r="P377" t="s">
        <v>4322</v>
      </c>
      <c r="Q377" t="s">
        <v>4586</v>
      </c>
      <c r="R377" t="s">
        <v>5437</v>
      </c>
      <c r="S377" t="s">
        <v>5440</v>
      </c>
      <c r="T377" t="s">
        <v>5642</v>
      </c>
      <c r="U377" t="s">
        <v>6153</v>
      </c>
      <c r="Y377" cm="1">
        <f t="array" ref="Y377">IF(TRUE,"True," &amp; IF(_xlfn.XLOOKUP("Src_IsAny",'Scoring_Config'!$A:$A,'Scoring_Config'!$D:$D,"Yes")="Yes",_xlfn.XLOOKUP("Src_IsAny",'Scoring_Config'!$A:$A,'Scoring_Config'!$C:$C,10),0),"False,0")</f>
        <v>0</v>
      </c>
      <c r="Z377" cm="1">
        <f t="array" ref="Z377">IF(FALSE,"True," &amp; IF(_xlfn.XLOOKUP("Src_CIDR_Le_16",'Scoring_Config'!$A:$A,'Scoring_Config'!$D:$D,"Yes")="Yes",_xlfn.XLOOKUP("Src_CIDR_Le_16",'Scoring_Config'!$A:$A,'Scoring_Config'!$C:$C,10),0),"False,0")</f>
        <v>0</v>
      </c>
      <c r="AA377" cm="1">
        <f t="array" ref="AA377">IF(FALSE,"True," &amp; IF(_xlfn.XLOOKUP("Src_CIDR_17_22",'Scoring_Config'!$A:$A,'Scoring_Config'!$D:$D,"Yes")="Yes",_xlfn.XLOOKUP("Src_CIDR_17_22",'Scoring_Config'!$A:$A,'Scoring_Config'!$C:$C,5),0),"False,0")</f>
        <v>0</v>
      </c>
      <c r="AB377" cm="1">
        <f t="array" ref="AB377">IF(FALSE,"True," &amp; IF(_xlfn.XLOOKUP("Dst_IsAny",'Scoring_Config'!$A:$A,'Scoring_Config'!$D:$D,"Yes")="Yes",_xlfn.XLOOKUP("Dst_IsAny",'Scoring_Config'!$A:$A,'Scoring_Config'!$C:$C,10),0),"False,0")</f>
        <v>0</v>
      </c>
      <c r="AC377" cm="1">
        <f t="array" ref="AC377">IF(FALSE,"True," &amp; IF(_xlfn.XLOOKUP("Dst_CIDR_Le_16",'Scoring_Config'!$A:$A,'Scoring_Config'!$D:$D,"Yes")="Yes",_xlfn.XLOOKUP("Dst_CIDR_Le_16",'Scoring_Config'!$A:$A,'Scoring_Config'!$C:$C,10),0),"False,0")</f>
        <v>0</v>
      </c>
      <c r="AD377" cm="1">
        <f t="array" ref="AD377">IF(FALSE,"True," &amp; IF(_xlfn.XLOOKUP("Dst_CIDR_17_22",'Scoring_Config'!$A:$A,'Scoring_Config'!$D:$D,"Yes")="Yes",_xlfn.XLOOKUP("Dst_CIDR_17_22",'Scoring_Config'!$A:$A,'Scoring_Config'!$C:$C,5),0),"False,0")</f>
        <v>0</v>
      </c>
      <c r="AE377" cm="1">
        <f t="array" ref="AE377">IF(FALSE,"True," &amp; IF(_xlfn.XLOOKUP("SrcZone_IsAny",'Scoring_Config'!$A:$A,'Scoring_Config'!$D:$D,"Yes")="Yes",_xlfn.XLOOKUP("SrcZone_IsAny",'Scoring_Config'!$A:$A,'Scoring_Config'!$C:$C,10),0),"False,0")</f>
        <v>0</v>
      </c>
      <c r="AF377" cm="1">
        <f t="array" ref="AF377">IF(FALSE,"True," &amp; IF(_xlfn.XLOOKUP("DstZone_IsAny",'Scoring_Config'!$A:$A,'Scoring_Config'!$D:$D,"Yes")="Yes",_xlfn.XLOOKUP("DstZone_IsAny",'Scoring_Config'!$A:$A,'Scoring_Config'!$C:$C,10),0),"False,0")</f>
        <v>0</v>
      </c>
      <c r="AG377" cm="1">
        <f t="array" ref="AG37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77" cm="1">
        <f t="array" ref="AH377">IF(FALSE,"True," &amp; IF(_xlfn.XLOOKUP("App_Any_OR_RangeGt1000",'Scoring_Config'!$A:$A,'Scoring_Config'!$D:$D,"Yes")="Yes",_xlfn.XLOOKUP("App_Any_OR_RangeGt1000",'Scoring_Config'!$A:$A,'Scoring_Config'!$C:$C,10),0),"False,0")</f>
        <v>0</v>
      </c>
      <c r="AI377" cm="1">
        <f t="array" ref="AI377">IF(FALSE,"True," &amp; IF(_xlfn.XLOOKUP("Service_Insecure_Match",'Scoring_Config'!$A:$A,'Scoring_Config'!$D:$D,"Yes")="Yes",_xlfn.XLOOKUP("Service_Insecure_Match",'Scoring_Config'!$A:$A,'Scoring_Config'!$C:$C,5),0),"False,0")</f>
        <v>0</v>
      </c>
      <c r="AJ377" cm="1">
        <f t="array" ref="AJ377">IF(FALSE,"True," &amp; IF(_xlfn.XLOOKUP("Risky_Inbound",'Scoring_Config'!$A:$A,'Scoring_Config'!$D:$D,"Yes")="Yes",_xlfn.XLOOKUP("Risky_Inbound",'Scoring_Config'!$A:$A,'Scoring_Config'!$C:$C,50),0),"False,0")</f>
        <v>0</v>
      </c>
      <c r="AK377" cm="1">
        <f t="array" ref="AK377">IF(FALSE,"True," &amp; IF(_xlfn.XLOOKUP("Risky_Outbound",'Scoring_Config'!$A:$A,'Scoring_Config'!$D:$D,"Yes")="Yes",_xlfn.XLOOKUP("Risky_Outbound",'Scoring_Config'!$A:$A,'Scoring_Config'!$C:$C,25),0),"False,0")</f>
        <v>0</v>
      </c>
      <c r="AL377" t="s">
        <v>6697</v>
      </c>
      <c r="AM377" cm="1">
        <f t="array" ref="AM37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77" t="s">
        <v>6697</v>
      </c>
      <c r="AO377" t="s">
        <v>6697</v>
      </c>
      <c r="AP377" t="s">
        <v>6697</v>
      </c>
      <c r="AQ377" cm="1">
        <f t="array" ref="AQ377">IF(FALSE,"True," &amp; IF(_xlfn.XLOOKUP("Service_IsAny",'Scoring_Config'!$A:$A,'Scoring_Config'!$D:$D,"Yes")="Yes",_xlfn.XLOOKUP("Service_IsAny",'Scoring_Config'!$A:$A,'Scoring_Config'!$C:$C,0),0),"False,0")</f>
        <v>0</v>
      </c>
      <c r="AR377">
        <v>0</v>
      </c>
      <c r="AS377" cm="1">
        <f t="array" ref="AS377">IF(FALSE,"True," &amp; IF(_xlfn.XLOOKUP("Service_RangeGt1000",'Scoring_Config'!$A:$A,'Scoring_Config'!$D:$D,"Yes")="Yes",_xlfn.XLOOKUP("Service_RangeGt1000",'Scoring_Config'!$A:$A,'Scoring_Config'!$C:$C,0),0),"False,0")</f>
        <v>0</v>
      </c>
      <c r="AT377" cm="1">
        <f t="array" ref="AT377">IF(FALSE,"True," &amp; IF(_xlfn.XLOOKUP("App_IsAny",'Scoring_Config'!$A:$A,'Scoring_Config'!$D:$D,"Yes")="Yes",_xlfn.XLOOKUP("App_IsAny",'Scoring_Config'!$A:$A,'Scoring_Config'!$C:$C,0),0),"False,0")</f>
        <v>0</v>
      </c>
      <c r="AU377">
        <v>2</v>
      </c>
      <c r="AV377" cm="1">
        <f t="array" ref="AV377">IF(FALSE,"True," &amp; IF(_xlfn.XLOOKUP("App_RangeGt1000",'Scoring_Config'!$A:$A,'Scoring_Config'!$D:$D,"Yes")="Yes",_xlfn.XLOOKUP("App_RangeGt1000",'Scoring_Config'!$A:$A,'Scoring_Config'!$C:$C,0),0),"False,0")</f>
        <v>0</v>
      </c>
      <c r="AW377" cm="1">
        <f t="array" ref="AW377">IF(FALSE,"True," &amp; IF(_xlfn.XLOOKUP("Action_IsDenyOrDrop",'Scoring_Config'!$A:$A,'Scoring_Config'!$D:$D,"Yes")="Yes",_xlfn.XLOOKUP("Action_IsDenyOrDrop",'Scoring_Config'!$A:$A,'Scoring_Config'!$C:$C,0),0),"False,0")</f>
        <v>0</v>
      </c>
      <c r="AX377" cm="1">
        <f t="array" ref="AX377">IF(LEFT(AW377,4)="True",0,(IF(LEFT(Y377,4)="True",IF(_xlfn.XLOOKUP("Src_IsAny",'Scoring_Config'!$A:$A,'Scoring_Config'!$D:$D,"Yes")="Yes",_xlfn.XLOOKUP("Src_IsAny",'Scoring_Config'!$A:$A,'Scoring_Config'!$C:$C,10),0),0)+IF(LEFT(Z377,4)="True",IF(_xlfn.XLOOKUP("Src_CIDR_Le_16",'Scoring_Config'!$A:$A,'Scoring_Config'!$D:$D,"Yes")="Yes",_xlfn.XLOOKUP("Src_CIDR_Le_16",'Scoring_Config'!$A:$A,'Scoring_Config'!$C:$C,10),0),0)+IF(LEFT(AA377,4)="True",IF(_xlfn.XLOOKUP("Src_CIDR_17_22",'Scoring_Config'!$A:$A,'Scoring_Config'!$D:$D,"Yes")="Yes",_xlfn.XLOOKUP("Src_CIDR_17_22",'Scoring_Config'!$A:$A,'Scoring_Config'!$C:$C,5),0),0)+IF(LEFT(AB377,4)="True",IF(_xlfn.XLOOKUP("Dst_IsAny",'Scoring_Config'!$A:$A,'Scoring_Config'!$D:$D,"Yes")="Yes",_xlfn.XLOOKUP("Dst_IsAny",'Scoring_Config'!$A:$A,'Scoring_Config'!$C:$C,10),0),0)+IF(LEFT(AC377,4)="True",IF(_xlfn.XLOOKUP("Dst_CIDR_Le_16",'Scoring_Config'!$A:$A,'Scoring_Config'!$D:$D,"Yes")="Yes",_xlfn.XLOOKUP("Dst_CIDR_Le_16",'Scoring_Config'!$A:$A,'Scoring_Config'!$C:$C,10),0),0)+IF(LEFT(AD377,4)="True",IF(_xlfn.XLOOKUP("Dst_CIDR_17_22",'Scoring_Config'!$A:$A,'Scoring_Config'!$D:$D,"Yes")="Yes",_xlfn.XLOOKUP("Dst_CIDR_17_22",'Scoring_Config'!$A:$A,'Scoring_Config'!$C:$C,5),0),0)+IF(LEFT(AE377,4)="True",IF(_xlfn.XLOOKUP("SrcZone_IsAny",'Scoring_Config'!$A:$A,'Scoring_Config'!$D:$D,"Yes")="Yes",_xlfn.XLOOKUP("SrcZone_IsAny",'Scoring_Config'!$A:$A,'Scoring_Config'!$C:$C,10),0),0)+IF(LEFT(AF377,4)="True",IF(_xlfn.XLOOKUP("DstZone_IsAny",'Scoring_Config'!$A:$A,'Scoring_Config'!$D:$D,"Yes")="Yes",_xlfn.XLOOKUP("DstZone_IsAny",'Scoring_Config'!$A:$A,'Scoring_Config'!$C:$C,10),0),0)+IF(LEFT(AG377,4)="True",IF(_xlfn.XLOOKUP("Service_Any_OR_RangeGt1000",'Scoring_Config'!$A:$A,'Scoring_Config'!$D:$D,"Yes")="Yes",_xlfn.XLOOKUP("Service_Any_OR_RangeGt1000",'Scoring_Config'!$A:$A,'Scoring_Config'!$C:$C,10),0),0)+IF(LEFT(AH377,4)="True",IF(_xlfn.XLOOKUP("App_Any_OR_RangeGt1000",'Scoring_Config'!$A:$A,'Scoring_Config'!$D:$D,"Yes")="Yes",_xlfn.XLOOKUP("App_Any_OR_RangeGt1000",'Scoring_Config'!$A:$A,'Scoring_Config'!$C:$C,10),0),0)+IF(LEFT(AI377,4)="True",IF(_xlfn.XLOOKUP("Service_Insecure_Match",'Scoring_Config'!$A:$A,'Scoring_Config'!$D:$D,"Yes")="Yes",_xlfn.XLOOKUP("Service_Insecure_Match",'Scoring_Config'!$A:$A,'Scoring_Config'!$C:$C,5),0),0)+IF(LEFT(AJ377,4)="True",IF(_xlfn.XLOOKUP("Risky_Inbound",'Scoring_Config'!$A:$A,'Scoring_Config'!$D:$D,"Yes")="Yes",_xlfn.XLOOKUP("Risky_Inbound",'Scoring_Config'!$A:$A,'Scoring_Config'!$C:$C,50),0),0)+IF(LEFT(AK377,4)="True",IF(_xlfn.XLOOKUP("Risky_Outbound",'Scoring_Config'!$A:$A,'Scoring_Config'!$D:$D,"Yes")="Yes",_xlfn.XLOOKUP("Risky_Outbound",'Scoring_Config'!$A:$A,'Scoring_Config'!$C:$C,25),0),0)+IF(LEFT(AZ377,4)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377,FIND(",",AL377)+1,100)),0)+IF(LEFT(AM377,4)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377,FIND(",",AN377)+1,100)),0)+IF(_xlfn.XLOOKUP("Profile_Scoring",'Scoring_Config'!$A:$A,'Scoring_Config'!$D:$D,"Yes")="Yes",VALUE(MID(AO377,FIND(",",AO377)+1,100)),0)+IF(_xlfn.XLOOKUP("Options_Scoring",'Scoring_Config'!$A:$A,'Scoring_Config'!$D:$D,"Yes")="Yes",VALUE(MID(AP377,FIND(",",AP377)+1,100)),0)))</f>
        <v>0</v>
      </c>
      <c r="AZ377" cm="1">
        <f t="array" ref="AZ377">IF(FALSE,"True," &amp; IF(_xlfn.XLOOKUP("Migrate_Insecure",'Scoring_Config'!$A:$A,'Scoring_Config'!$D:$D,"Yes")="Yes",_xlfn.XLOOKUP("Migrate_Insecure",'Scoring_Config'!$A:$A,'Scoring_Config'!$C:$C,10),0),"False,0")</f>
        <v>0</v>
      </c>
    </row>
    <row r="378" spans="1:52">
      <c r="A378" t="s">
        <v>1979</v>
      </c>
      <c r="B378" t="s">
        <v>2351</v>
      </c>
      <c r="C378" t="s">
        <v>3542</v>
      </c>
      <c r="D378" t="s">
        <v>3551</v>
      </c>
      <c r="E378" t="s">
        <v>3563</v>
      </c>
      <c r="F378" t="s">
        <v>3704</v>
      </c>
      <c r="G378" t="s">
        <v>174</v>
      </c>
      <c r="H378" t="s">
        <v>174</v>
      </c>
      <c r="I378" t="s">
        <v>3608</v>
      </c>
      <c r="J378" t="s">
        <v>230</v>
      </c>
      <c r="K378" t="s">
        <v>1755</v>
      </c>
      <c r="L378" t="s">
        <v>1327</v>
      </c>
      <c r="M378" t="s">
        <v>1974</v>
      </c>
      <c r="N378" t="s">
        <v>4315</v>
      </c>
      <c r="O378" t="s">
        <v>4319</v>
      </c>
      <c r="P378" t="s">
        <v>4322</v>
      </c>
      <c r="Q378" t="s">
        <v>4587</v>
      </c>
      <c r="R378" t="s">
        <v>5437</v>
      </c>
      <c r="S378" t="s">
        <v>5440</v>
      </c>
      <c r="T378" t="s">
        <v>5690</v>
      </c>
      <c r="U378" t="s">
        <v>6153</v>
      </c>
      <c r="Y378" cm="1">
        <f t="array" ref="Y378">IF(TRUE,"True," &amp; IF(_xlfn.XLOOKUP("Src_IsAny",'Scoring_Config'!$A:$A,'Scoring_Config'!$D:$D,"Yes")="Yes",_xlfn.XLOOKUP("Src_IsAny",'Scoring_Config'!$A:$A,'Scoring_Config'!$C:$C,10),0),"False,0")</f>
        <v>0</v>
      </c>
      <c r="Z378" cm="1">
        <f t="array" ref="Z378">IF(FALSE,"True," &amp; IF(_xlfn.XLOOKUP("Src_CIDR_Le_16",'Scoring_Config'!$A:$A,'Scoring_Config'!$D:$D,"Yes")="Yes",_xlfn.XLOOKUP("Src_CIDR_Le_16",'Scoring_Config'!$A:$A,'Scoring_Config'!$C:$C,10),0),"False,0")</f>
        <v>0</v>
      </c>
      <c r="AA378" cm="1">
        <f t="array" ref="AA378">IF(FALSE,"True," &amp; IF(_xlfn.XLOOKUP("Src_CIDR_17_22",'Scoring_Config'!$A:$A,'Scoring_Config'!$D:$D,"Yes")="Yes",_xlfn.XLOOKUP("Src_CIDR_17_22",'Scoring_Config'!$A:$A,'Scoring_Config'!$C:$C,5),0),"False,0")</f>
        <v>0</v>
      </c>
      <c r="AB378" cm="1">
        <f t="array" ref="AB378">IF(FALSE,"True," &amp; IF(_xlfn.XLOOKUP("Dst_IsAny",'Scoring_Config'!$A:$A,'Scoring_Config'!$D:$D,"Yes")="Yes",_xlfn.XLOOKUP("Dst_IsAny",'Scoring_Config'!$A:$A,'Scoring_Config'!$C:$C,10),0),"False,0")</f>
        <v>0</v>
      </c>
      <c r="AC378" cm="1">
        <f t="array" ref="AC378">IF(FALSE,"True," &amp; IF(_xlfn.XLOOKUP("Dst_CIDR_Le_16",'Scoring_Config'!$A:$A,'Scoring_Config'!$D:$D,"Yes")="Yes",_xlfn.XLOOKUP("Dst_CIDR_Le_16",'Scoring_Config'!$A:$A,'Scoring_Config'!$C:$C,10),0),"False,0")</f>
        <v>0</v>
      </c>
      <c r="AD378" cm="1">
        <f t="array" ref="AD378">IF(FALSE,"True," &amp; IF(_xlfn.XLOOKUP("Dst_CIDR_17_22",'Scoring_Config'!$A:$A,'Scoring_Config'!$D:$D,"Yes")="Yes",_xlfn.XLOOKUP("Dst_CIDR_17_22",'Scoring_Config'!$A:$A,'Scoring_Config'!$C:$C,5),0),"False,0")</f>
        <v>0</v>
      </c>
      <c r="AE378" cm="1">
        <f t="array" ref="AE378">IF(FALSE,"True," &amp; IF(_xlfn.XLOOKUP("SrcZone_IsAny",'Scoring_Config'!$A:$A,'Scoring_Config'!$D:$D,"Yes")="Yes",_xlfn.XLOOKUP("SrcZone_IsAny",'Scoring_Config'!$A:$A,'Scoring_Config'!$C:$C,10),0),"False,0")</f>
        <v>0</v>
      </c>
      <c r="AF378" cm="1">
        <f t="array" ref="AF378">IF(FALSE,"True," &amp; IF(_xlfn.XLOOKUP("DstZone_IsAny",'Scoring_Config'!$A:$A,'Scoring_Config'!$D:$D,"Yes")="Yes",_xlfn.XLOOKUP("DstZone_IsAny",'Scoring_Config'!$A:$A,'Scoring_Config'!$C:$C,10),0),"False,0")</f>
        <v>0</v>
      </c>
      <c r="AG378" cm="1">
        <f t="array" ref="AG37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78" cm="1">
        <f t="array" ref="AH378">IF(FALSE,"True," &amp; IF(_xlfn.XLOOKUP("App_Any_OR_RangeGt1000",'Scoring_Config'!$A:$A,'Scoring_Config'!$D:$D,"Yes")="Yes",_xlfn.XLOOKUP("App_Any_OR_RangeGt1000",'Scoring_Config'!$A:$A,'Scoring_Config'!$C:$C,10),0),"False,0")</f>
        <v>0</v>
      </c>
      <c r="AI378" cm="1">
        <f t="array" ref="AI378">IF(FALSE,"True," &amp; IF(_xlfn.XLOOKUP("Service_Insecure_Match",'Scoring_Config'!$A:$A,'Scoring_Config'!$D:$D,"Yes")="Yes",_xlfn.XLOOKUP("Service_Insecure_Match",'Scoring_Config'!$A:$A,'Scoring_Config'!$C:$C,5),0),"False,0")</f>
        <v>0</v>
      </c>
      <c r="AJ378" cm="1">
        <f t="array" ref="AJ378">IF(FALSE,"True," &amp; IF(_xlfn.XLOOKUP("Risky_Inbound",'Scoring_Config'!$A:$A,'Scoring_Config'!$D:$D,"Yes")="Yes",_xlfn.XLOOKUP("Risky_Inbound",'Scoring_Config'!$A:$A,'Scoring_Config'!$C:$C,50),0),"False,0")</f>
        <v>0</v>
      </c>
      <c r="AK378" cm="1">
        <f t="array" ref="AK378">IF(FALSE,"True," &amp; IF(_xlfn.XLOOKUP("Risky_Outbound",'Scoring_Config'!$A:$A,'Scoring_Config'!$D:$D,"Yes")="Yes",_xlfn.XLOOKUP("Risky_Outbound",'Scoring_Config'!$A:$A,'Scoring_Config'!$C:$C,25),0),"False,0")</f>
        <v>0</v>
      </c>
      <c r="AL378" t="s">
        <v>6697</v>
      </c>
      <c r="AM378" cm="1">
        <f t="array" ref="AM37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78" t="s">
        <v>6697</v>
      </c>
      <c r="AO378" t="s">
        <v>6697</v>
      </c>
      <c r="AP378" t="s">
        <v>6697</v>
      </c>
      <c r="AQ378" cm="1">
        <f t="array" ref="AQ378">IF(FALSE,"True," &amp; IF(_xlfn.XLOOKUP("Service_IsAny",'Scoring_Config'!$A:$A,'Scoring_Config'!$D:$D,"Yes")="Yes",_xlfn.XLOOKUP("Service_IsAny",'Scoring_Config'!$A:$A,'Scoring_Config'!$C:$C,0),0),"False,0")</f>
        <v>0</v>
      </c>
      <c r="AR378">
        <v>0</v>
      </c>
      <c r="AS378" cm="1">
        <f t="array" ref="AS378">IF(FALSE,"True," &amp; IF(_xlfn.XLOOKUP("Service_RangeGt1000",'Scoring_Config'!$A:$A,'Scoring_Config'!$D:$D,"Yes")="Yes",_xlfn.XLOOKUP("Service_RangeGt1000",'Scoring_Config'!$A:$A,'Scoring_Config'!$C:$C,0),0),"False,0")</f>
        <v>0</v>
      </c>
      <c r="AT378" cm="1">
        <f t="array" ref="AT378">IF(FALSE,"True," &amp; IF(_xlfn.XLOOKUP("App_IsAny",'Scoring_Config'!$A:$A,'Scoring_Config'!$D:$D,"Yes")="Yes",_xlfn.XLOOKUP("App_IsAny",'Scoring_Config'!$A:$A,'Scoring_Config'!$C:$C,0),0),"False,0")</f>
        <v>0</v>
      </c>
      <c r="AU378">
        <v>2</v>
      </c>
      <c r="AV378" cm="1">
        <f t="array" ref="AV378">IF(FALSE,"True," &amp; IF(_xlfn.XLOOKUP("App_RangeGt1000",'Scoring_Config'!$A:$A,'Scoring_Config'!$D:$D,"Yes")="Yes",_xlfn.XLOOKUP("App_RangeGt1000",'Scoring_Config'!$A:$A,'Scoring_Config'!$C:$C,0),0),"False,0")</f>
        <v>0</v>
      </c>
      <c r="AW378" cm="1">
        <f t="array" ref="AW378">IF(FALSE,"True," &amp; IF(_xlfn.XLOOKUP("Action_IsDenyOrDrop",'Scoring_Config'!$A:$A,'Scoring_Config'!$D:$D,"Yes")="Yes",_xlfn.XLOOKUP("Action_IsDenyOrDrop",'Scoring_Config'!$A:$A,'Scoring_Config'!$C:$C,0),0),"False,0")</f>
        <v>0</v>
      </c>
      <c r="AX378" cm="1">
        <f t="array" ref="AX378">IF(LEFT(AW378,4)="True",0,(IF(LEFT(Y378,4)="True",IF(_xlfn.XLOOKUP("Src_IsAny",'Scoring_Config'!$A:$A,'Scoring_Config'!$D:$D,"Yes")="Yes",_xlfn.XLOOKUP("Src_IsAny",'Scoring_Config'!$A:$A,'Scoring_Config'!$C:$C,10),0),0)+IF(LEFT(Z378,4)="True",IF(_xlfn.XLOOKUP("Src_CIDR_Le_16",'Scoring_Config'!$A:$A,'Scoring_Config'!$D:$D,"Yes")="Yes",_xlfn.XLOOKUP("Src_CIDR_Le_16",'Scoring_Config'!$A:$A,'Scoring_Config'!$C:$C,10),0),0)+IF(LEFT(AA378,4)="True",IF(_xlfn.XLOOKUP("Src_CIDR_17_22",'Scoring_Config'!$A:$A,'Scoring_Config'!$D:$D,"Yes")="Yes",_xlfn.XLOOKUP("Src_CIDR_17_22",'Scoring_Config'!$A:$A,'Scoring_Config'!$C:$C,5),0),0)+IF(LEFT(AB378,4)="True",IF(_xlfn.XLOOKUP("Dst_IsAny",'Scoring_Config'!$A:$A,'Scoring_Config'!$D:$D,"Yes")="Yes",_xlfn.XLOOKUP("Dst_IsAny",'Scoring_Config'!$A:$A,'Scoring_Config'!$C:$C,10),0),0)+IF(LEFT(AC378,4)="True",IF(_xlfn.XLOOKUP("Dst_CIDR_Le_16",'Scoring_Config'!$A:$A,'Scoring_Config'!$D:$D,"Yes")="Yes",_xlfn.XLOOKUP("Dst_CIDR_Le_16",'Scoring_Config'!$A:$A,'Scoring_Config'!$C:$C,10),0),0)+IF(LEFT(AD378,4)="True",IF(_xlfn.XLOOKUP("Dst_CIDR_17_22",'Scoring_Config'!$A:$A,'Scoring_Config'!$D:$D,"Yes")="Yes",_xlfn.XLOOKUP("Dst_CIDR_17_22",'Scoring_Config'!$A:$A,'Scoring_Config'!$C:$C,5),0),0)+IF(LEFT(AE378,4)="True",IF(_xlfn.XLOOKUP("SrcZone_IsAny",'Scoring_Config'!$A:$A,'Scoring_Config'!$D:$D,"Yes")="Yes",_xlfn.XLOOKUP("SrcZone_IsAny",'Scoring_Config'!$A:$A,'Scoring_Config'!$C:$C,10),0),0)+IF(LEFT(AF378,4)="True",IF(_xlfn.XLOOKUP("DstZone_IsAny",'Scoring_Config'!$A:$A,'Scoring_Config'!$D:$D,"Yes")="Yes",_xlfn.XLOOKUP("DstZone_IsAny",'Scoring_Config'!$A:$A,'Scoring_Config'!$C:$C,10),0),0)+IF(LEFT(AG378,4)="True",IF(_xlfn.XLOOKUP("Service_Any_OR_RangeGt1000",'Scoring_Config'!$A:$A,'Scoring_Config'!$D:$D,"Yes")="Yes",_xlfn.XLOOKUP("Service_Any_OR_RangeGt1000",'Scoring_Config'!$A:$A,'Scoring_Config'!$C:$C,10),0),0)+IF(LEFT(AH378,4)="True",IF(_xlfn.XLOOKUP("App_Any_OR_RangeGt1000",'Scoring_Config'!$A:$A,'Scoring_Config'!$D:$D,"Yes")="Yes",_xlfn.XLOOKUP("App_Any_OR_RangeGt1000",'Scoring_Config'!$A:$A,'Scoring_Config'!$C:$C,10),0),0)+IF(LEFT(AI378,4)="True",IF(_xlfn.XLOOKUP("Service_Insecure_Match",'Scoring_Config'!$A:$A,'Scoring_Config'!$D:$D,"Yes")="Yes",_xlfn.XLOOKUP("Service_Insecure_Match",'Scoring_Config'!$A:$A,'Scoring_Config'!$C:$C,5),0),0)+IF(LEFT(AJ378,4)="True",IF(_xlfn.XLOOKUP("Risky_Inbound",'Scoring_Config'!$A:$A,'Scoring_Config'!$D:$D,"Yes")="Yes",_xlfn.XLOOKUP("Risky_Inbound",'Scoring_Config'!$A:$A,'Scoring_Config'!$C:$C,50),0),0)+IF(LEFT(AK378,4)="True",IF(_xlfn.XLOOKUP("Risky_Outbound",'Scoring_Config'!$A:$A,'Scoring_Config'!$D:$D,"Yes")="Yes",_xlfn.XLOOKUP("Risky_Outbound",'Scoring_Config'!$A:$A,'Scoring_Config'!$C:$C,25),0),0)+IF(LEFT(AZ378,4)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378,FIND(",",AL378)+1,100)),0)+IF(LEFT(AM378,4)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378,FIND(",",AN378)+1,100)),0)+IF(_xlfn.XLOOKUP("Profile_Scoring",'Scoring_Config'!$A:$A,'Scoring_Config'!$D:$D,"Yes")="Yes",VALUE(MID(AO378,FIND(",",AO378)+1,100)),0)+IF(_xlfn.XLOOKUP("Options_Scoring",'Scoring_Config'!$A:$A,'Scoring_Config'!$D:$D,"Yes")="Yes",VALUE(MID(AP378,FIND(",",AP378)+1,100)),0)))</f>
        <v>0</v>
      </c>
      <c r="AZ378" cm="1">
        <f t="array" ref="AZ378">IF(FALSE,"True," &amp; IF(_xlfn.XLOOKUP("Migrate_Insecure",'Scoring_Config'!$A:$A,'Scoring_Config'!$D:$D,"Yes")="Yes",_xlfn.XLOOKUP("Migrate_Insecure",'Scoring_Config'!$A:$A,'Scoring_Config'!$C:$C,10),0),"False,0")</f>
        <v>0</v>
      </c>
    </row>
    <row r="379" spans="1:52">
      <c r="A379" t="s">
        <v>1979</v>
      </c>
      <c r="B379" t="s">
        <v>2352</v>
      </c>
      <c r="C379" t="s">
        <v>3542</v>
      </c>
      <c r="D379" t="s">
        <v>3551</v>
      </c>
      <c r="E379" t="s">
        <v>3563</v>
      </c>
      <c r="F379" t="s">
        <v>3705</v>
      </c>
      <c r="G379" t="s">
        <v>174</v>
      </c>
      <c r="H379" t="s">
        <v>174</v>
      </c>
      <c r="I379" t="s">
        <v>3670</v>
      </c>
      <c r="J379" t="s">
        <v>233</v>
      </c>
      <c r="K379" t="s">
        <v>1755</v>
      </c>
      <c r="L379" t="s">
        <v>1327</v>
      </c>
      <c r="M379" t="s">
        <v>1974</v>
      </c>
      <c r="N379" t="s">
        <v>4315</v>
      </c>
      <c r="O379" t="s">
        <v>4319</v>
      </c>
      <c r="P379" t="s">
        <v>4322</v>
      </c>
      <c r="Q379" t="s">
        <v>4588</v>
      </c>
      <c r="R379" t="s">
        <v>5437</v>
      </c>
      <c r="S379" t="s">
        <v>5440</v>
      </c>
      <c r="T379" t="s">
        <v>5642</v>
      </c>
      <c r="U379" t="s">
        <v>6154</v>
      </c>
      <c r="Y379" cm="1">
        <f t="array" ref="Y379">IF(TRUE,"True," &amp; IF(_xlfn.XLOOKUP("Src_IsAny",'Scoring_Config'!$A:$A,'Scoring_Config'!$D:$D,"Yes")="Yes",_xlfn.XLOOKUP("Src_IsAny",'Scoring_Config'!$A:$A,'Scoring_Config'!$C:$C,10),0),"False,0")</f>
        <v>0</v>
      </c>
      <c r="Z379" cm="1">
        <f t="array" ref="Z379">IF(FALSE,"True," &amp; IF(_xlfn.XLOOKUP("Src_CIDR_Le_16",'Scoring_Config'!$A:$A,'Scoring_Config'!$D:$D,"Yes")="Yes",_xlfn.XLOOKUP("Src_CIDR_Le_16",'Scoring_Config'!$A:$A,'Scoring_Config'!$C:$C,10),0),"False,0")</f>
        <v>0</v>
      </c>
      <c r="AA379" cm="1">
        <f t="array" ref="AA379">IF(FALSE,"True," &amp; IF(_xlfn.XLOOKUP("Src_CIDR_17_22",'Scoring_Config'!$A:$A,'Scoring_Config'!$D:$D,"Yes")="Yes",_xlfn.XLOOKUP("Src_CIDR_17_22",'Scoring_Config'!$A:$A,'Scoring_Config'!$C:$C,5),0),"False,0")</f>
        <v>0</v>
      </c>
      <c r="AB379" cm="1">
        <f t="array" ref="AB379">IF(FALSE,"True," &amp; IF(_xlfn.XLOOKUP("Dst_IsAny",'Scoring_Config'!$A:$A,'Scoring_Config'!$D:$D,"Yes")="Yes",_xlfn.XLOOKUP("Dst_IsAny",'Scoring_Config'!$A:$A,'Scoring_Config'!$C:$C,10),0),"False,0")</f>
        <v>0</v>
      </c>
      <c r="AC379" cm="1">
        <f t="array" ref="AC379">IF(FALSE,"True," &amp; IF(_xlfn.XLOOKUP("Dst_CIDR_Le_16",'Scoring_Config'!$A:$A,'Scoring_Config'!$D:$D,"Yes")="Yes",_xlfn.XLOOKUP("Dst_CIDR_Le_16",'Scoring_Config'!$A:$A,'Scoring_Config'!$C:$C,10),0),"False,0")</f>
        <v>0</v>
      </c>
      <c r="AD379" cm="1">
        <f t="array" ref="AD379">IF(FALSE,"True," &amp; IF(_xlfn.XLOOKUP("Dst_CIDR_17_22",'Scoring_Config'!$A:$A,'Scoring_Config'!$D:$D,"Yes")="Yes",_xlfn.XLOOKUP("Dst_CIDR_17_22",'Scoring_Config'!$A:$A,'Scoring_Config'!$C:$C,5),0),"False,0")</f>
        <v>0</v>
      </c>
      <c r="AE379" cm="1">
        <f t="array" ref="AE379">IF(FALSE,"True," &amp; IF(_xlfn.XLOOKUP("SrcZone_IsAny",'Scoring_Config'!$A:$A,'Scoring_Config'!$D:$D,"Yes")="Yes",_xlfn.XLOOKUP("SrcZone_IsAny",'Scoring_Config'!$A:$A,'Scoring_Config'!$C:$C,10),0),"False,0")</f>
        <v>0</v>
      </c>
      <c r="AF379" cm="1">
        <f t="array" ref="AF379">IF(FALSE,"True," &amp; IF(_xlfn.XLOOKUP("DstZone_IsAny",'Scoring_Config'!$A:$A,'Scoring_Config'!$D:$D,"Yes")="Yes",_xlfn.XLOOKUP("DstZone_IsAny",'Scoring_Config'!$A:$A,'Scoring_Config'!$C:$C,10),0),"False,0")</f>
        <v>0</v>
      </c>
      <c r="AG379" cm="1">
        <f t="array" ref="AG37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79" cm="1">
        <f t="array" ref="AH379">IF(FALSE,"True," &amp; IF(_xlfn.XLOOKUP("App_Any_OR_RangeGt1000",'Scoring_Config'!$A:$A,'Scoring_Config'!$D:$D,"Yes")="Yes",_xlfn.XLOOKUP("App_Any_OR_RangeGt1000",'Scoring_Config'!$A:$A,'Scoring_Config'!$C:$C,10),0),"False,0")</f>
        <v>0</v>
      </c>
      <c r="AI379" cm="1">
        <f t="array" ref="AI379">IF(FALSE,"True," &amp; IF(_xlfn.XLOOKUP("Service_Insecure_Match",'Scoring_Config'!$A:$A,'Scoring_Config'!$D:$D,"Yes")="Yes",_xlfn.XLOOKUP("Service_Insecure_Match",'Scoring_Config'!$A:$A,'Scoring_Config'!$C:$C,5),0),"False,0")</f>
        <v>0</v>
      </c>
      <c r="AJ379" cm="1">
        <f t="array" ref="AJ379">IF(FALSE,"True," &amp; IF(_xlfn.XLOOKUP("Risky_Inbound",'Scoring_Config'!$A:$A,'Scoring_Config'!$D:$D,"Yes")="Yes",_xlfn.XLOOKUP("Risky_Inbound",'Scoring_Config'!$A:$A,'Scoring_Config'!$C:$C,50),0),"False,0")</f>
        <v>0</v>
      </c>
      <c r="AK379" cm="1">
        <f t="array" ref="AK379">IF(FALSE,"True," &amp; IF(_xlfn.XLOOKUP("Risky_Outbound",'Scoring_Config'!$A:$A,'Scoring_Config'!$D:$D,"Yes")="Yes",_xlfn.XLOOKUP("Risky_Outbound",'Scoring_Config'!$A:$A,'Scoring_Config'!$C:$C,25),0),"False,0")</f>
        <v>0</v>
      </c>
      <c r="AL379" t="s">
        <v>6697</v>
      </c>
      <c r="AM379" cm="1">
        <f t="array" ref="AM37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79" t="s">
        <v>6697</v>
      </c>
      <c r="AO379" t="s">
        <v>6697</v>
      </c>
      <c r="AP379" t="s">
        <v>6697</v>
      </c>
      <c r="AQ379" cm="1">
        <f t="array" ref="AQ379">IF(FALSE,"True," &amp; IF(_xlfn.XLOOKUP("Service_IsAny",'Scoring_Config'!$A:$A,'Scoring_Config'!$D:$D,"Yes")="Yes",_xlfn.XLOOKUP("Service_IsAny",'Scoring_Config'!$A:$A,'Scoring_Config'!$C:$C,0),0),"False,0")</f>
        <v>0</v>
      </c>
      <c r="AR379">
        <v>0</v>
      </c>
      <c r="AS379" cm="1">
        <f t="array" ref="AS379">IF(FALSE,"True," &amp; IF(_xlfn.XLOOKUP("Service_RangeGt1000",'Scoring_Config'!$A:$A,'Scoring_Config'!$D:$D,"Yes")="Yes",_xlfn.XLOOKUP("Service_RangeGt1000",'Scoring_Config'!$A:$A,'Scoring_Config'!$C:$C,0),0),"False,0")</f>
        <v>0</v>
      </c>
      <c r="AT379" cm="1">
        <f t="array" ref="AT379">IF(FALSE,"True," &amp; IF(_xlfn.XLOOKUP("App_IsAny",'Scoring_Config'!$A:$A,'Scoring_Config'!$D:$D,"Yes")="Yes",_xlfn.XLOOKUP("App_IsAny",'Scoring_Config'!$A:$A,'Scoring_Config'!$C:$C,0),0),"False,0")</f>
        <v>0</v>
      </c>
      <c r="AU379">
        <v>2</v>
      </c>
      <c r="AV379" cm="1">
        <f t="array" ref="AV379">IF(FALSE,"True," &amp; IF(_xlfn.XLOOKUP("App_RangeGt1000",'Scoring_Config'!$A:$A,'Scoring_Config'!$D:$D,"Yes")="Yes",_xlfn.XLOOKUP("App_RangeGt1000",'Scoring_Config'!$A:$A,'Scoring_Config'!$C:$C,0),0),"False,0")</f>
        <v>0</v>
      </c>
      <c r="AW379" cm="1">
        <f t="array" ref="AW379">IF(FALSE,"True," &amp; IF(_xlfn.XLOOKUP("Action_IsDenyOrDrop",'Scoring_Config'!$A:$A,'Scoring_Config'!$D:$D,"Yes")="Yes",_xlfn.XLOOKUP("Action_IsDenyOrDrop",'Scoring_Config'!$A:$A,'Scoring_Config'!$C:$C,0),0),"False,0")</f>
        <v>0</v>
      </c>
      <c r="AX379" cm="1">
        <f t="array" ref="AX379">IF(LEFT(AW379,4)="True",0,(IF(LEFT(Y379,4)="True",IF(_xlfn.XLOOKUP("Src_IsAny",'Scoring_Config'!$A:$A,'Scoring_Config'!$D:$D,"Yes")="Yes",_xlfn.XLOOKUP("Src_IsAny",'Scoring_Config'!$A:$A,'Scoring_Config'!$C:$C,10),0),0)+IF(LEFT(Z379,4)="True",IF(_xlfn.XLOOKUP("Src_CIDR_Le_16",'Scoring_Config'!$A:$A,'Scoring_Config'!$D:$D,"Yes")="Yes",_xlfn.XLOOKUP("Src_CIDR_Le_16",'Scoring_Config'!$A:$A,'Scoring_Config'!$C:$C,10),0),0)+IF(LEFT(AA379,4)="True",IF(_xlfn.XLOOKUP("Src_CIDR_17_22",'Scoring_Config'!$A:$A,'Scoring_Config'!$D:$D,"Yes")="Yes",_xlfn.XLOOKUP("Src_CIDR_17_22",'Scoring_Config'!$A:$A,'Scoring_Config'!$C:$C,5),0),0)+IF(LEFT(AB379,4)="True",IF(_xlfn.XLOOKUP("Dst_IsAny",'Scoring_Config'!$A:$A,'Scoring_Config'!$D:$D,"Yes")="Yes",_xlfn.XLOOKUP("Dst_IsAny",'Scoring_Config'!$A:$A,'Scoring_Config'!$C:$C,10),0),0)+IF(LEFT(AC379,4)="True",IF(_xlfn.XLOOKUP("Dst_CIDR_Le_16",'Scoring_Config'!$A:$A,'Scoring_Config'!$D:$D,"Yes")="Yes",_xlfn.XLOOKUP("Dst_CIDR_Le_16",'Scoring_Config'!$A:$A,'Scoring_Config'!$C:$C,10),0),0)+IF(LEFT(AD379,4)="True",IF(_xlfn.XLOOKUP("Dst_CIDR_17_22",'Scoring_Config'!$A:$A,'Scoring_Config'!$D:$D,"Yes")="Yes",_xlfn.XLOOKUP("Dst_CIDR_17_22",'Scoring_Config'!$A:$A,'Scoring_Config'!$C:$C,5),0),0)+IF(LEFT(AE379,4)="True",IF(_xlfn.XLOOKUP("SrcZone_IsAny",'Scoring_Config'!$A:$A,'Scoring_Config'!$D:$D,"Yes")="Yes",_xlfn.XLOOKUP("SrcZone_IsAny",'Scoring_Config'!$A:$A,'Scoring_Config'!$C:$C,10),0),0)+IF(LEFT(AF379,4)="True",IF(_xlfn.XLOOKUP("DstZone_IsAny",'Scoring_Config'!$A:$A,'Scoring_Config'!$D:$D,"Yes")="Yes",_xlfn.XLOOKUP("DstZone_IsAny",'Scoring_Config'!$A:$A,'Scoring_Config'!$C:$C,10),0),0)+IF(LEFT(AG379,4)="True",IF(_xlfn.XLOOKUP("Service_Any_OR_RangeGt1000",'Scoring_Config'!$A:$A,'Scoring_Config'!$D:$D,"Yes")="Yes",_xlfn.XLOOKUP("Service_Any_OR_RangeGt1000",'Scoring_Config'!$A:$A,'Scoring_Config'!$C:$C,10),0),0)+IF(LEFT(AH379,4)="True",IF(_xlfn.XLOOKUP("App_Any_OR_RangeGt1000",'Scoring_Config'!$A:$A,'Scoring_Config'!$D:$D,"Yes")="Yes",_xlfn.XLOOKUP("App_Any_OR_RangeGt1000",'Scoring_Config'!$A:$A,'Scoring_Config'!$C:$C,10),0),0)+IF(LEFT(AI379,4)="True",IF(_xlfn.XLOOKUP("Service_Insecure_Match",'Scoring_Config'!$A:$A,'Scoring_Config'!$D:$D,"Yes")="Yes",_xlfn.XLOOKUP("Service_Insecure_Match",'Scoring_Config'!$A:$A,'Scoring_Config'!$C:$C,5),0),0)+IF(LEFT(AJ379,4)="True",IF(_xlfn.XLOOKUP("Risky_Inbound",'Scoring_Config'!$A:$A,'Scoring_Config'!$D:$D,"Yes")="Yes",_xlfn.XLOOKUP("Risky_Inbound",'Scoring_Config'!$A:$A,'Scoring_Config'!$C:$C,50),0),0)+IF(LEFT(AK379,4)="True",IF(_xlfn.XLOOKUP("Risky_Outbound",'Scoring_Config'!$A:$A,'Scoring_Config'!$D:$D,"Yes")="Yes",_xlfn.XLOOKUP("Risky_Outbound",'Scoring_Config'!$A:$A,'Scoring_Config'!$C:$C,25),0),0)+IF(LEFT(AZ379,4)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379,FIND(",",AL379)+1,100)),0)+IF(LEFT(AM379,4)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379,FIND(",",AN379)+1,100)),0)+IF(_xlfn.XLOOKUP("Profile_Scoring",'Scoring_Config'!$A:$A,'Scoring_Config'!$D:$D,"Yes")="Yes",VALUE(MID(AO379,FIND(",",AO379)+1,100)),0)+IF(_xlfn.XLOOKUP("Options_Scoring",'Scoring_Config'!$A:$A,'Scoring_Config'!$D:$D,"Yes")="Yes",VALUE(MID(AP379,FIND(",",AP379)+1,100)),0)))</f>
        <v>0</v>
      </c>
      <c r="AZ379" cm="1">
        <f t="array" ref="AZ379">IF(FALSE,"True," &amp; IF(_xlfn.XLOOKUP("Migrate_Insecure",'Scoring_Config'!$A:$A,'Scoring_Config'!$D:$D,"Yes")="Yes",_xlfn.XLOOKUP("Migrate_Insecure",'Scoring_Config'!$A:$A,'Scoring_Config'!$C:$C,10),0),"False,0")</f>
        <v>0</v>
      </c>
    </row>
    <row r="380" spans="1:52">
      <c r="A380" t="s">
        <v>1979</v>
      </c>
      <c r="B380" t="s">
        <v>2353</v>
      </c>
      <c r="C380" t="s">
        <v>3542</v>
      </c>
      <c r="D380" t="s">
        <v>3545</v>
      </c>
      <c r="E380" t="s">
        <v>3563</v>
      </c>
      <c r="F380" t="s">
        <v>3706</v>
      </c>
      <c r="G380" t="s">
        <v>174</v>
      </c>
      <c r="H380" t="s">
        <v>174</v>
      </c>
      <c r="I380" t="s">
        <v>3615</v>
      </c>
      <c r="J380" t="s">
        <v>230</v>
      </c>
      <c r="K380" t="s">
        <v>1788</v>
      </c>
      <c r="L380" t="s">
        <v>1327</v>
      </c>
      <c r="M380" t="s">
        <v>1974</v>
      </c>
      <c r="N380" t="s">
        <v>4315</v>
      </c>
      <c r="O380" t="s">
        <v>4319</v>
      </c>
      <c r="P380" t="s">
        <v>4322</v>
      </c>
      <c r="Q380" t="s">
        <v>4589</v>
      </c>
      <c r="R380" t="s">
        <v>5440</v>
      </c>
      <c r="S380" t="s">
        <v>5440</v>
      </c>
      <c r="T380" t="s">
        <v>5642</v>
      </c>
      <c r="U380" t="s">
        <v>6153</v>
      </c>
      <c r="Y380" cm="1">
        <f t="array" ref="Y380">IF(TRUE,"True," &amp; IF(_xlfn.XLOOKUP("Src_IsAny",'Scoring_Config'!$A:$A,'Scoring_Config'!$D:$D,"Yes")="Yes",_xlfn.XLOOKUP("Src_IsAny",'Scoring_Config'!$A:$A,'Scoring_Config'!$C:$C,10),0),"False,0")</f>
        <v>0</v>
      </c>
      <c r="Z380" cm="1">
        <f t="array" ref="Z380">IF(FALSE,"True," &amp; IF(_xlfn.XLOOKUP("Src_CIDR_Le_16",'Scoring_Config'!$A:$A,'Scoring_Config'!$D:$D,"Yes")="Yes",_xlfn.XLOOKUP("Src_CIDR_Le_16",'Scoring_Config'!$A:$A,'Scoring_Config'!$C:$C,10),0),"False,0")</f>
        <v>0</v>
      </c>
      <c r="AA380" cm="1">
        <f t="array" ref="AA380">IF(FALSE,"True," &amp; IF(_xlfn.XLOOKUP("Src_CIDR_17_22",'Scoring_Config'!$A:$A,'Scoring_Config'!$D:$D,"Yes")="Yes",_xlfn.XLOOKUP("Src_CIDR_17_22",'Scoring_Config'!$A:$A,'Scoring_Config'!$C:$C,5),0),"False,0")</f>
        <v>0</v>
      </c>
      <c r="AB380" cm="1">
        <f t="array" ref="AB380">IF(FALSE,"True," &amp; IF(_xlfn.XLOOKUP("Dst_IsAny",'Scoring_Config'!$A:$A,'Scoring_Config'!$D:$D,"Yes")="Yes",_xlfn.XLOOKUP("Dst_IsAny",'Scoring_Config'!$A:$A,'Scoring_Config'!$C:$C,10),0),"False,0")</f>
        <v>0</v>
      </c>
      <c r="AC380" cm="1">
        <f t="array" ref="AC380">IF(FALSE,"True," &amp; IF(_xlfn.XLOOKUP("Dst_CIDR_Le_16",'Scoring_Config'!$A:$A,'Scoring_Config'!$D:$D,"Yes")="Yes",_xlfn.XLOOKUP("Dst_CIDR_Le_16",'Scoring_Config'!$A:$A,'Scoring_Config'!$C:$C,10),0),"False,0")</f>
        <v>0</v>
      </c>
      <c r="AD380" cm="1">
        <f t="array" ref="AD380">IF(FALSE,"True," &amp; IF(_xlfn.XLOOKUP("Dst_CIDR_17_22",'Scoring_Config'!$A:$A,'Scoring_Config'!$D:$D,"Yes")="Yes",_xlfn.XLOOKUP("Dst_CIDR_17_22",'Scoring_Config'!$A:$A,'Scoring_Config'!$C:$C,5),0),"False,0")</f>
        <v>0</v>
      </c>
      <c r="AE380" cm="1">
        <f t="array" ref="AE380">IF(FALSE,"True," &amp; IF(_xlfn.XLOOKUP("SrcZone_IsAny",'Scoring_Config'!$A:$A,'Scoring_Config'!$D:$D,"Yes")="Yes",_xlfn.XLOOKUP("SrcZone_IsAny",'Scoring_Config'!$A:$A,'Scoring_Config'!$C:$C,10),0),"False,0")</f>
        <v>0</v>
      </c>
      <c r="AF380" cm="1">
        <f t="array" ref="AF380">IF(FALSE,"True," &amp; IF(_xlfn.XLOOKUP("DstZone_IsAny",'Scoring_Config'!$A:$A,'Scoring_Config'!$D:$D,"Yes")="Yes",_xlfn.XLOOKUP("DstZone_IsAny",'Scoring_Config'!$A:$A,'Scoring_Config'!$C:$C,10),0),"False,0")</f>
        <v>0</v>
      </c>
      <c r="AG380" cm="1">
        <f t="array" ref="AG38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80" cm="1">
        <f t="array" ref="AH380">IF(FALSE,"True," &amp; IF(_xlfn.XLOOKUP("App_Any_OR_RangeGt1000",'Scoring_Config'!$A:$A,'Scoring_Config'!$D:$D,"Yes")="Yes",_xlfn.XLOOKUP("App_Any_OR_RangeGt1000",'Scoring_Config'!$A:$A,'Scoring_Config'!$C:$C,10),0),"False,0")</f>
        <v>0</v>
      </c>
      <c r="AI380" cm="1">
        <f t="array" ref="AI380">IF(FALSE,"True," &amp; IF(_xlfn.XLOOKUP("Service_Insecure_Match",'Scoring_Config'!$A:$A,'Scoring_Config'!$D:$D,"Yes")="Yes",_xlfn.XLOOKUP("Service_Insecure_Match",'Scoring_Config'!$A:$A,'Scoring_Config'!$C:$C,5),0),"False,0")</f>
        <v>0</v>
      </c>
      <c r="AJ380" cm="1">
        <f t="array" ref="AJ380">IF(FALSE,"True," &amp; IF(_xlfn.XLOOKUP("Risky_Inbound",'Scoring_Config'!$A:$A,'Scoring_Config'!$D:$D,"Yes")="Yes",_xlfn.XLOOKUP("Risky_Inbound",'Scoring_Config'!$A:$A,'Scoring_Config'!$C:$C,50),0),"False,0")</f>
        <v>0</v>
      </c>
      <c r="AK380" cm="1">
        <f t="array" ref="AK380">IF(FALSE,"True," &amp; IF(_xlfn.XLOOKUP("Risky_Outbound",'Scoring_Config'!$A:$A,'Scoring_Config'!$D:$D,"Yes")="Yes",_xlfn.XLOOKUP("Risky_Outbound",'Scoring_Config'!$A:$A,'Scoring_Config'!$C:$C,25),0),"False,0")</f>
        <v>0</v>
      </c>
      <c r="AL380" t="s">
        <v>6697</v>
      </c>
      <c r="AM380" cm="1">
        <f t="array" ref="AM38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80" t="s">
        <v>6697</v>
      </c>
      <c r="AO380" t="s">
        <v>6697</v>
      </c>
      <c r="AP380" t="s">
        <v>6697</v>
      </c>
      <c r="AQ380" cm="1">
        <f t="array" ref="AQ380">IF(FALSE,"True," &amp; IF(_xlfn.XLOOKUP("Service_IsAny",'Scoring_Config'!$A:$A,'Scoring_Config'!$D:$D,"Yes")="Yes",_xlfn.XLOOKUP("Service_IsAny",'Scoring_Config'!$A:$A,'Scoring_Config'!$C:$C,0),0),"False,0")</f>
        <v>0</v>
      </c>
      <c r="AR380">
        <v>0</v>
      </c>
      <c r="AS380" cm="1">
        <f t="array" ref="AS380">IF(FALSE,"True," &amp; IF(_xlfn.XLOOKUP("Service_RangeGt1000",'Scoring_Config'!$A:$A,'Scoring_Config'!$D:$D,"Yes")="Yes",_xlfn.XLOOKUP("Service_RangeGt1000",'Scoring_Config'!$A:$A,'Scoring_Config'!$C:$C,0),0),"False,0")</f>
        <v>0</v>
      </c>
      <c r="AT380" cm="1">
        <f t="array" ref="AT380">IF(FALSE,"True," &amp; IF(_xlfn.XLOOKUP("App_IsAny",'Scoring_Config'!$A:$A,'Scoring_Config'!$D:$D,"Yes")="Yes",_xlfn.XLOOKUP("App_IsAny",'Scoring_Config'!$A:$A,'Scoring_Config'!$C:$C,0),0),"False,0")</f>
        <v>0</v>
      </c>
      <c r="AU380">
        <v>2</v>
      </c>
      <c r="AV380" cm="1">
        <f t="array" ref="AV380">IF(FALSE,"True," &amp; IF(_xlfn.XLOOKUP("App_RangeGt1000",'Scoring_Config'!$A:$A,'Scoring_Config'!$D:$D,"Yes")="Yes",_xlfn.XLOOKUP("App_RangeGt1000",'Scoring_Config'!$A:$A,'Scoring_Config'!$C:$C,0),0),"False,0")</f>
        <v>0</v>
      </c>
      <c r="AW380" cm="1">
        <f t="array" ref="AW380">IF(FALSE,"True," &amp; IF(_xlfn.XLOOKUP("Action_IsDenyOrDrop",'Scoring_Config'!$A:$A,'Scoring_Config'!$D:$D,"Yes")="Yes",_xlfn.XLOOKUP("Action_IsDenyOrDrop",'Scoring_Config'!$A:$A,'Scoring_Config'!$C:$C,0),0),"False,0")</f>
        <v>0</v>
      </c>
      <c r="AX380" cm="1">
        <f t="array" ref="AX380">IF(LEFT(AW380,4)="True",0,(IF(LEFT(Y380,4)="True",IF(_xlfn.XLOOKUP("Src_IsAny",'Scoring_Config'!$A:$A,'Scoring_Config'!$D:$D,"Yes")="Yes",_xlfn.XLOOKUP("Src_IsAny",'Scoring_Config'!$A:$A,'Scoring_Config'!$C:$C,10),0),0)+IF(LEFT(Z380,4)="True",IF(_xlfn.XLOOKUP("Src_CIDR_Le_16",'Scoring_Config'!$A:$A,'Scoring_Config'!$D:$D,"Yes")="Yes",_xlfn.XLOOKUP("Src_CIDR_Le_16",'Scoring_Config'!$A:$A,'Scoring_Config'!$C:$C,10),0),0)+IF(LEFT(AA380,4)="True",IF(_xlfn.XLOOKUP("Src_CIDR_17_22",'Scoring_Config'!$A:$A,'Scoring_Config'!$D:$D,"Yes")="Yes",_xlfn.XLOOKUP("Src_CIDR_17_22",'Scoring_Config'!$A:$A,'Scoring_Config'!$C:$C,5),0),0)+IF(LEFT(AB380,4)="True",IF(_xlfn.XLOOKUP("Dst_IsAny",'Scoring_Config'!$A:$A,'Scoring_Config'!$D:$D,"Yes")="Yes",_xlfn.XLOOKUP("Dst_IsAny",'Scoring_Config'!$A:$A,'Scoring_Config'!$C:$C,10),0),0)+IF(LEFT(AC380,4)="True",IF(_xlfn.XLOOKUP("Dst_CIDR_Le_16",'Scoring_Config'!$A:$A,'Scoring_Config'!$D:$D,"Yes")="Yes",_xlfn.XLOOKUP("Dst_CIDR_Le_16",'Scoring_Config'!$A:$A,'Scoring_Config'!$C:$C,10),0),0)+IF(LEFT(AD380,4)="True",IF(_xlfn.XLOOKUP("Dst_CIDR_17_22",'Scoring_Config'!$A:$A,'Scoring_Config'!$D:$D,"Yes")="Yes",_xlfn.XLOOKUP("Dst_CIDR_17_22",'Scoring_Config'!$A:$A,'Scoring_Config'!$C:$C,5),0),0)+IF(LEFT(AE380,4)="True",IF(_xlfn.XLOOKUP("SrcZone_IsAny",'Scoring_Config'!$A:$A,'Scoring_Config'!$D:$D,"Yes")="Yes",_xlfn.XLOOKUP("SrcZone_IsAny",'Scoring_Config'!$A:$A,'Scoring_Config'!$C:$C,10),0),0)+IF(LEFT(AF380,4)="True",IF(_xlfn.XLOOKUP("DstZone_IsAny",'Scoring_Config'!$A:$A,'Scoring_Config'!$D:$D,"Yes")="Yes",_xlfn.XLOOKUP("DstZone_IsAny",'Scoring_Config'!$A:$A,'Scoring_Config'!$C:$C,10),0),0)+IF(LEFT(AG380,4)="True",IF(_xlfn.XLOOKUP("Service_Any_OR_RangeGt1000",'Scoring_Config'!$A:$A,'Scoring_Config'!$D:$D,"Yes")="Yes",_xlfn.XLOOKUP("Service_Any_OR_RangeGt1000",'Scoring_Config'!$A:$A,'Scoring_Config'!$C:$C,10),0),0)+IF(LEFT(AH380,4)="True",IF(_xlfn.XLOOKUP("App_Any_OR_RangeGt1000",'Scoring_Config'!$A:$A,'Scoring_Config'!$D:$D,"Yes")="Yes",_xlfn.XLOOKUP("App_Any_OR_RangeGt1000",'Scoring_Config'!$A:$A,'Scoring_Config'!$C:$C,10),0),0)+IF(LEFT(AI380,4)="True",IF(_xlfn.XLOOKUP("Service_Insecure_Match",'Scoring_Config'!$A:$A,'Scoring_Config'!$D:$D,"Yes")="Yes",_xlfn.XLOOKUP("Service_Insecure_Match",'Scoring_Config'!$A:$A,'Scoring_Config'!$C:$C,5),0),0)+IF(LEFT(AJ380,4)="True",IF(_xlfn.XLOOKUP("Risky_Inbound",'Scoring_Config'!$A:$A,'Scoring_Config'!$D:$D,"Yes")="Yes",_xlfn.XLOOKUP("Risky_Inbound",'Scoring_Config'!$A:$A,'Scoring_Config'!$C:$C,50),0),0)+IF(LEFT(AK380,4)="True",IF(_xlfn.XLOOKUP("Risky_Outbound",'Scoring_Config'!$A:$A,'Scoring_Config'!$D:$D,"Yes")="Yes",_xlfn.XLOOKUP("Risky_Outbound",'Scoring_Config'!$A:$A,'Scoring_Config'!$C:$C,25),0),0)+IF(LEFT(AZ380,4)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380,FIND(",",AL380)+1,100)),0)+IF(LEFT(AM380,4)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380,FIND(",",AN380)+1,100)),0)+IF(_xlfn.XLOOKUP("Profile_Scoring",'Scoring_Config'!$A:$A,'Scoring_Config'!$D:$D,"Yes")="Yes",VALUE(MID(AO380,FIND(",",AO380)+1,100)),0)+IF(_xlfn.XLOOKUP("Options_Scoring",'Scoring_Config'!$A:$A,'Scoring_Config'!$D:$D,"Yes")="Yes",VALUE(MID(AP380,FIND(",",AP380)+1,100)),0)))</f>
        <v>0</v>
      </c>
      <c r="AZ380" cm="1">
        <f t="array" ref="AZ380">IF(FALSE,"True," &amp; IF(_xlfn.XLOOKUP("Migrate_Insecure",'Scoring_Config'!$A:$A,'Scoring_Config'!$D:$D,"Yes")="Yes",_xlfn.XLOOKUP("Migrate_Insecure",'Scoring_Config'!$A:$A,'Scoring_Config'!$C:$C,10),0),"False,0")</f>
        <v>0</v>
      </c>
    </row>
    <row r="381" spans="1:52">
      <c r="A381" t="s">
        <v>1979</v>
      </c>
      <c r="B381" t="s">
        <v>2354</v>
      </c>
      <c r="C381" t="s">
        <v>3542</v>
      </c>
      <c r="D381" t="s">
        <v>3545</v>
      </c>
      <c r="E381" t="s">
        <v>3563</v>
      </c>
      <c r="F381" t="s">
        <v>3707</v>
      </c>
      <c r="G381" t="s">
        <v>174</v>
      </c>
      <c r="H381" t="s">
        <v>174</v>
      </c>
      <c r="I381" t="s">
        <v>3608</v>
      </c>
      <c r="J381" t="s">
        <v>230</v>
      </c>
      <c r="K381" t="s">
        <v>1788</v>
      </c>
      <c r="L381" t="s">
        <v>1327</v>
      </c>
      <c r="M381" t="s">
        <v>1974</v>
      </c>
      <c r="N381" t="s">
        <v>4315</v>
      </c>
      <c r="O381" t="s">
        <v>4319</v>
      </c>
      <c r="P381" t="s">
        <v>4322</v>
      </c>
      <c r="Q381" t="s">
        <v>4590</v>
      </c>
      <c r="R381" t="s">
        <v>5440</v>
      </c>
      <c r="S381" t="s">
        <v>5440</v>
      </c>
      <c r="T381" t="s">
        <v>5667</v>
      </c>
      <c r="U381" t="s">
        <v>6153</v>
      </c>
      <c r="Y381" cm="1">
        <f t="array" ref="Y381">IF(TRUE,"True," &amp; IF(_xlfn.XLOOKUP("Src_IsAny",'Scoring_Config'!$A:$A,'Scoring_Config'!$D:$D,"Yes")="Yes",_xlfn.XLOOKUP("Src_IsAny",'Scoring_Config'!$A:$A,'Scoring_Config'!$C:$C,10),0),"False,0")</f>
        <v>0</v>
      </c>
      <c r="Z381" cm="1">
        <f t="array" ref="Z381">IF(FALSE,"True," &amp; IF(_xlfn.XLOOKUP("Src_CIDR_Le_16",'Scoring_Config'!$A:$A,'Scoring_Config'!$D:$D,"Yes")="Yes",_xlfn.XLOOKUP("Src_CIDR_Le_16",'Scoring_Config'!$A:$A,'Scoring_Config'!$C:$C,10),0),"False,0")</f>
        <v>0</v>
      </c>
      <c r="AA381" cm="1">
        <f t="array" ref="AA381">IF(FALSE,"True," &amp; IF(_xlfn.XLOOKUP("Src_CIDR_17_22",'Scoring_Config'!$A:$A,'Scoring_Config'!$D:$D,"Yes")="Yes",_xlfn.XLOOKUP("Src_CIDR_17_22",'Scoring_Config'!$A:$A,'Scoring_Config'!$C:$C,5),0),"False,0")</f>
        <v>0</v>
      </c>
      <c r="AB381" cm="1">
        <f t="array" ref="AB381">IF(FALSE,"True," &amp; IF(_xlfn.XLOOKUP("Dst_IsAny",'Scoring_Config'!$A:$A,'Scoring_Config'!$D:$D,"Yes")="Yes",_xlfn.XLOOKUP("Dst_IsAny",'Scoring_Config'!$A:$A,'Scoring_Config'!$C:$C,10),0),"False,0")</f>
        <v>0</v>
      </c>
      <c r="AC381" cm="1">
        <f t="array" ref="AC381">IF(FALSE,"True," &amp; IF(_xlfn.XLOOKUP("Dst_CIDR_Le_16",'Scoring_Config'!$A:$A,'Scoring_Config'!$D:$D,"Yes")="Yes",_xlfn.XLOOKUP("Dst_CIDR_Le_16",'Scoring_Config'!$A:$A,'Scoring_Config'!$C:$C,10),0),"False,0")</f>
        <v>0</v>
      </c>
      <c r="AD381" cm="1">
        <f t="array" ref="AD381">IF(FALSE,"True," &amp; IF(_xlfn.XLOOKUP("Dst_CIDR_17_22",'Scoring_Config'!$A:$A,'Scoring_Config'!$D:$D,"Yes")="Yes",_xlfn.XLOOKUP("Dst_CIDR_17_22",'Scoring_Config'!$A:$A,'Scoring_Config'!$C:$C,5),0),"False,0")</f>
        <v>0</v>
      </c>
      <c r="AE381" cm="1">
        <f t="array" ref="AE381">IF(FALSE,"True," &amp; IF(_xlfn.XLOOKUP("SrcZone_IsAny",'Scoring_Config'!$A:$A,'Scoring_Config'!$D:$D,"Yes")="Yes",_xlfn.XLOOKUP("SrcZone_IsAny",'Scoring_Config'!$A:$A,'Scoring_Config'!$C:$C,10),0),"False,0")</f>
        <v>0</v>
      </c>
      <c r="AF381" cm="1">
        <f t="array" ref="AF381">IF(FALSE,"True," &amp; IF(_xlfn.XLOOKUP("DstZone_IsAny",'Scoring_Config'!$A:$A,'Scoring_Config'!$D:$D,"Yes")="Yes",_xlfn.XLOOKUP("DstZone_IsAny",'Scoring_Config'!$A:$A,'Scoring_Config'!$C:$C,10),0),"False,0")</f>
        <v>0</v>
      </c>
      <c r="AG381" cm="1">
        <f t="array" ref="AG38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81" cm="1">
        <f t="array" ref="AH381">IF(FALSE,"True," &amp; IF(_xlfn.XLOOKUP("App_Any_OR_RangeGt1000",'Scoring_Config'!$A:$A,'Scoring_Config'!$D:$D,"Yes")="Yes",_xlfn.XLOOKUP("App_Any_OR_RangeGt1000",'Scoring_Config'!$A:$A,'Scoring_Config'!$C:$C,10),0),"False,0")</f>
        <v>0</v>
      </c>
      <c r="AI381" cm="1">
        <f t="array" ref="AI381">IF(FALSE,"True," &amp; IF(_xlfn.XLOOKUP("Service_Insecure_Match",'Scoring_Config'!$A:$A,'Scoring_Config'!$D:$D,"Yes")="Yes",_xlfn.XLOOKUP("Service_Insecure_Match",'Scoring_Config'!$A:$A,'Scoring_Config'!$C:$C,5),0),"False,0")</f>
        <v>0</v>
      </c>
      <c r="AJ381" cm="1">
        <f t="array" ref="AJ381">IF(FALSE,"True," &amp; IF(_xlfn.XLOOKUP("Risky_Inbound",'Scoring_Config'!$A:$A,'Scoring_Config'!$D:$D,"Yes")="Yes",_xlfn.XLOOKUP("Risky_Inbound",'Scoring_Config'!$A:$A,'Scoring_Config'!$C:$C,50),0),"False,0")</f>
        <v>0</v>
      </c>
      <c r="AK381" cm="1">
        <f t="array" ref="AK381">IF(FALSE,"True," &amp; IF(_xlfn.XLOOKUP("Risky_Outbound",'Scoring_Config'!$A:$A,'Scoring_Config'!$D:$D,"Yes")="Yes",_xlfn.XLOOKUP("Risky_Outbound",'Scoring_Config'!$A:$A,'Scoring_Config'!$C:$C,25),0),"False,0")</f>
        <v>0</v>
      </c>
      <c r="AL381" t="s">
        <v>6697</v>
      </c>
      <c r="AM381" cm="1">
        <f t="array" ref="AM38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81" t="s">
        <v>6697</v>
      </c>
      <c r="AO381" t="s">
        <v>6697</v>
      </c>
      <c r="AP381" t="s">
        <v>6697</v>
      </c>
      <c r="AQ381" cm="1">
        <f t="array" ref="AQ381">IF(FALSE,"True," &amp; IF(_xlfn.XLOOKUP("Service_IsAny",'Scoring_Config'!$A:$A,'Scoring_Config'!$D:$D,"Yes")="Yes",_xlfn.XLOOKUP("Service_IsAny",'Scoring_Config'!$A:$A,'Scoring_Config'!$C:$C,0),0),"False,0")</f>
        <v>0</v>
      </c>
      <c r="AR381">
        <v>0</v>
      </c>
      <c r="AS381" cm="1">
        <f t="array" ref="AS381">IF(FALSE,"True," &amp; IF(_xlfn.XLOOKUP("Service_RangeGt1000",'Scoring_Config'!$A:$A,'Scoring_Config'!$D:$D,"Yes")="Yes",_xlfn.XLOOKUP("Service_RangeGt1000",'Scoring_Config'!$A:$A,'Scoring_Config'!$C:$C,0),0),"False,0")</f>
        <v>0</v>
      </c>
      <c r="AT381" cm="1">
        <f t="array" ref="AT381">IF(FALSE,"True," &amp; IF(_xlfn.XLOOKUP("App_IsAny",'Scoring_Config'!$A:$A,'Scoring_Config'!$D:$D,"Yes")="Yes",_xlfn.XLOOKUP("App_IsAny",'Scoring_Config'!$A:$A,'Scoring_Config'!$C:$C,0),0),"False,0")</f>
        <v>0</v>
      </c>
      <c r="AU381">
        <v>2</v>
      </c>
      <c r="AV381" cm="1">
        <f t="array" ref="AV381">IF(FALSE,"True," &amp; IF(_xlfn.XLOOKUP("App_RangeGt1000",'Scoring_Config'!$A:$A,'Scoring_Config'!$D:$D,"Yes")="Yes",_xlfn.XLOOKUP("App_RangeGt1000",'Scoring_Config'!$A:$A,'Scoring_Config'!$C:$C,0),0),"False,0")</f>
        <v>0</v>
      </c>
      <c r="AW381" cm="1">
        <f t="array" ref="AW381">IF(FALSE,"True," &amp; IF(_xlfn.XLOOKUP("Action_IsDenyOrDrop",'Scoring_Config'!$A:$A,'Scoring_Config'!$D:$D,"Yes")="Yes",_xlfn.XLOOKUP("Action_IsDenyOrDrop",'Scoring_Config'!$A:$A,'Scoring_Config'!$C:$C,0),0),"False,0")</f>
        <v>0</v>
      </c>
      <c r="AX381" cm="1">
        <f t="array" ref="AX381">IF(LEFT(AW381,4)="True",0,(IF(LEFT(Y381,4)="True",IF(_xlfn.XLOOKUP("Src_IsAny",'Scoring_Config'!$A:$A,'Scoring_Config'!$D:$D,"Yes")="Yes",_xlfn.XLOOKUP("Src_IsAny",'Scoring_Config'!$A:$A,'Scoring_Config'!$C:$C,10),0),0)+IF(LEFT(Z381,4)="True",IF(_xlfn.XLOOKUP("Src_CIDR_Le_16",'Scoring_Config'!$A:$A,'Scoring_Config'!$D:$D,"Yes")="Yes",_xlfn.XLOOKUP("Src_CIDR_Le_16",'Scoring_Config'!$A:$A,'Scoring_Config'!$C:$C,10),0),0)+IF(LEFT(AA381,4)="True",IF(_xlfn.XLOOKUP("Src_CIDR_17_22",'Scoring_Config'!$A:$A,'Scoring_Config'!$D:$D,"Yes")="Yes",_xlfn.XLOOKUP("Src_CIDR_17_22",'Scoring_Config'!$A:$A,'Scoring_Config'!$C:$C,5),0),0)+IF(LEFT(AB381,4)="True",IF(_xlfn.XLOOKUP("Dst_IsAny",'Scoring_Config'!$A:$A,'Scoring_Config'!$D:$D,"Yes")="Yes",_xlfn.XLOOKUP("Dst_IsAny",'Scoring_Config'!$A:$A,'Scoring_Config'!$C:$C,10),0),0)+IF(LEFT(AC381,4)="True",IF(_xlfn.XLOOKUP("Dst_CIDR_Le_16",'Scoring_Config'!$A:$A,'Scoring_Config'!$D:$D,"Yes")="Yes",_xlfn.XLOOKUP("Dst_CIDR_Le_16",'Scoring_Config'!$A:$A,'Scoring_Config'!$C:$C,10),0),0)+IF(LEFT(AD381,4)="True",IF(_xlfn.XLOOKUP("Dst_CIDR_17_22",'Scoring_Config'!$A:$A,'Scoring_Config'!$D:$D,"Yes")="Yes",_xlfn.XLOOKUP("Dst_CIDR_17_22",'Scoring_Config'!$A:$A,'Scoring_Config'!$C:$C,5),0),0)+IF(LEFT(AE381,4)="True",IF(_xlfn.XLOOKUP("SrcZone_IsAny",'Scoring_Config'!$A:$A,'Scoring_Config'!$D:$D,"Yes")="Yes",_xlfn.XLOOKUP("SrcZone_IsAny",'Scoring_Config'!$A:$A,'Scoring_Config'!$C:$C,10),0),0)+IF(LEFT(AF381,4)="True",IF(_xlfn.XLOOKUP("DstZone_IsAny",'Scoring_Config'!$A:$A,'Scoring_Config'!$D:$D,"Yes")="Yes",_xlfn.XLOOKUP("DstZone_IsAny",'Scoring_Config'!$A:$A,'Scoring_Config'!$C:$C,10),0),0)+IF(LEFT(AG381,4)="True",IF(_xlfn.XLOOKUP("Service_Any_OR_RangeGt1000",'Scoring_Config'!$A:$A,'Scoring_Config'!$D:$D,"Yes")="Yes",_xlfn.XLOOKUP("Service_Any_OR_RangeGt1000",'Scoring_Config'!$A:$A,'Scoring_Config'!$C:$C,10),0),0)+IF(LEFT(AH381,4)="True",IF(_xlfn.XLOOKUP("App_Any_OR_RangeGt1000",'Scoring_Config'!$A:$A,'Scoring_Config'!$D:$D,"Yes")="Yes",_xlfn.XLOOKUP("App_Any_OR_RangeGt1000",'Scoring_Config'!$A:$A,'Scoring_Config'!$C:$C,10),0),0)+IF(LEFT(AI381,4)="True",IF(_xlfn.XLOOKUP("Service_Insecure_Match",'Scoring_Config'!$A:$A,'Scoring_Config'!$D:$D,"Yes")="Yes",_xlfn.XLOOKUP("Service_Insecure_Match",'Scoring_Config'!$A:$A,'Scoring_Config'!$C:$C,5),0),0)+IF(LEFT(AJ381,4)="True",IF(_xlfn.XLOOKUP("Risky_Inbound",'Scoring_Config'!$A:$A,'Scoring_Config'!$D:$D,"Yes")="Yes",_xlfn.XLOOKUP("Risky_Inbound",'Scoring_Config'!$A:$A,'Scoring_Config'!$C:$C,50),0),0)+IF(LEFT(AK381,4)="True",IF(_xlfn.XLOOKUP("Risky_Outbound",'Scoring_Config'!$A:$A,'Scoring_Config'!$D:$D,"Yes")="Yes",_xlfn.XLOOKUP("Risky_Outbound",'Scoring_Config'!$A:$A,'Scoring_Config'!$C:$C,25),0),0)+IF(LEFT(AZ381,4)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381,FIND(",",AL381)+1,100)),0)+IF(LEFT(AM381,4)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381,FIND(",",AN381)+1,100)),0)+IF(_xlfn.XLOOKUP("Profile_Scoring",'Scoring_Config'!$A:$A,'Scoring_Config'!$D:$D,"Yes")="Yes",VALUE(MID(AO381,FIND(",",AO381)+1,100)),0)+IF(_xlfn.XLOOKUP("Options_Scoring",'Scoring_Config'!$A:$A,'Scoring_Config'!$D:$D,"Yes")="Yes",VALUE(MID(AP381,FIND(",",AP381)+1,100)),0)))</f>
        <v>0</v>
      </c>
      <c r="AZ381" cm="1">
        <f t="array" ref="AZ381">IF(FALSE,"True," &amp; IF(_xlfn.XLOOKUP("Migrate_Insecure",'Scoring_Config'!$A:$A,'Scoring_Config'!$D:$D,"Yes")="Yes",_xlfn.XLOOKUP("Migrate_Insecure",'Scoring_Config'!$A:$A,'Scoring_Config'!$C:$C,10),0),"False,0")</f>
        <v>0</v>
      </c>
    </row>
    <row r="382" spans="1:52">
      <c r="A382" t="s">
        <v>1979</v>
      </c>
      <c r="B382" t="s">
        <v>2355</v>
      </c>
      <c r="C382" t="s">
        <v>3542</v>
      </c>
      <c r="D382" t="s">
        <v>3545</v>
      </c>
      <c r="E382" t="s">
        <v>3563</v>
      </c>
      <c r="F382" t="s">
        <v>3615</v>
      </c>
      <c r="G382" t="s">
        <v>230</v>
      </c>
      <c r="H382" t="s">
        <v>174</v>
      </c>
      <c r="I382" t="s">
        <v>3706</v>
      </c>
      <c r="J382" t="s">
        <v>174</v>
      </c>
      <c r="K382" t="s">
        <v>1788</v>
      </c>
      <c r="L382" t="s">
        <v>1327</v>
      </c>
      <c r="M382" t="s">
        <v>1974</v>
      </c>
      <c r="N382" t="s">
        <v>4315</v>
      </c>
      <c r="O382" t="s">
        <v>4319</v>
      </c>
      <c r="P382" t="s">
        <v>4321</v>
      </c>
      <c r="Q382" t="s">
        <v>4589</v>
      </c>
      <c r="R382" t="s">
        <v>5440</v>
      </c>
      <c r="S382" t="s">
        <v>5440</v>
      </c>
      <c r="T382" t="s">
        <v>5642</v>
      </c>
      <c r="U382" t="s">
        <v>6153</v>
      </c>
      <c r="Y382" cm="1">
        <f t="array" ref="Y382">IF(FALSE,"True," &amp; IF(_xlfn.XLOOKUP("Src_IsAny",'Scoring_Config'!$A:$A,'Scoring_Config'!$D:$D,"Yes")="Yes",_xlfn.XLOOKUP("Src_IsAny",'Scoring_Config'!$A:$A,'Scoring_Config'!$C:$C,10),0),"False,0")</f>
        <v>0</v>
      </c>
      <c r="Z382" cm="1">
        <f t="array" ref="Z382">IF(FALSE,"True," &amp; IF(_xlfn.XLOOKUP("Src_CIDR_Le_16",'Scoring_Config'!$A:$A,'Scoring_Config'!$D:$D,"Yes")="Yes",_xlfn.XLOOKUP("Src_CIDR_Le_16",'Scoring_Config'!$A:$A,'Scoring_Config'!$C:$C,10),0),"False,0")</f>
        <v>0</v>
      </c>
      <c r="AA382" cm="1">
        <f t="array" ref="AA382">IF(FALSE,"True," &amp; IF(_xlfn.XLOOKUP("Src_CIDR_17_22",'Scoring_Config'!$A:$A,'Scoring_Config'!$D:$D,"Yes")="Yes",_xlfn.XLOOKUP("Src_CIDR_17_22",'Scoring_Config'!$A:$A,'Scoring_Config'!$C:$C,5),0),"False,0")</f>
        <v>0</v>
      </c>
      <c r="AB382" cm="1">
        <f t="array" ref="AB382">IF(TRUE,"True," &amp; IF(_xlfn.XLOOKUP("Dst_IsAny",'Scoring_Config'!$A:$A,'Scoring_Config'!$D:$D,"Yes")="Yes",_xlfn.XLOOKUP("Dst_IsAny",'Scoring_Config'!$A:$A,'Scoring_Config'!$C:$C,10),0),"False,0")</f>
        <v>0</v>
      </c>
      <c r="AC382" cm="1">
        <f t="array" ref="AC382">IF(FALSE,"True," &amp; IF(_xlfn.XLOOKUP("Dst_CIDR_Le_16",'Scoring_Config'!$A:$A,'Scoring_Config'!$D:$D,"Yes")="Yes",_xlfn.XLOOKUP("Dst_CIDR_Le_16",'Scoring_Config'!$A:$A,'Scoring_Config'!$C:$C,10),0),"False,0")</f>
        <v>0</v>
      </c>
      <c r="AD382" cm="1">
        <f t="array" ref="AD382">IF(FALSE,"True," &amp; IF(_xlfn.XLOOKUP("Dst_CIDR_17_22",'Scoring_Config'!$A:$A,'Scoring_Config'!$D:$D,"Yes")="Yes",_xlfn.XLOOKUP("Dst_CIDR_17_22",'Scoring_Config'!$A:$A,'Scoring_Config'!$C:$C,5),0),"False,0")</f>
        <v>0</v>
      </c>
      <c r="AE382" cm="1">
        <f t="array" ref="AE382">IF(FALSE,"True," &amp; IF(_xlfn.XLOOKUP("SrcZone_IsAny",'Scoring_Config'!$A:$A,'Scoring_Config'!$D:$D,"Yes")="Yes",_xlfn.XLOOKUP("SrcZone_IsAny",'Scoring_Config'!$A:$A,'Scoring_Config'!$C:$C,10),0),"False,0")</f>
        <v>0</v>
      </c>
      <c r="AF382" cm="1">
        <f t="array" ref="AF382">IF(FALSE,"True," &amp; IF(_xlfn.XLOOKUP("DstZone_IsAny",'Scoring_Config'!$A:$A,'Scoring_Config'!$D:$D,"Yes")="Yes",_xlfn.XLOOKUP("DstZone_IsAny",'Scoring_Config'!$A:$A,'Scoring_Config'!$C:$C,10),0),"False,0")</f>
        <v>0</v>
      </c>
      <c r="AG382" cm="1">
        <f t="array" ref="AG38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82" cm="1">
        <f t="array" ref="AH382">IF(FALSE,"True," &amp; IF(_xlfn.XLOOKUP("App_Any_OR_RangeGt1000",'Scoring_Config'!$A:$A,'Scoring_Config'!$D:$D,"Yes")="Yes",_xlfn.XLOOKUP("App_Any_OR_RangeGt1000",'Scoring_Config'!$A:$A,'Scoring_Config'!$C:$C,10),0),"False,0")</f>
        <v>0</v>
      </c>
      <c r="AI382" cm="1">
        <f t="array" ref="AI382">IF(FALSE,"True," &amp; IF(_xlfn.XLOOKUP("Service_Insecure_Match",'Scoring_Config'!$A:$A,'Scoring_Config'!$D:$D,"Yes")="Yes",_xlfn.XLOOKUP("Service_Insecure_Match",'Scoring_Config'!$A:$A,'Scoring_Config'!$C:$C,5),0),"False,0")</f>
        <v>0</v>
      </c>
      <c r="AJ382" cm="1">
        <f t="array" ref="AJ382">IF(FALSE,"True," &amp; IF(_xlfn.XLOOKUP("Risky_Inbound",'Scoring_Config'!$A:$A,'Scoring_Config'!$D:$D,"Yes")="Yes",_xlfn.XLOOKUP("Risky_Inbound",'Scoring_Config'!$A:$A,'Scoring_Config'!$C:$C,50),0),"False,0")</f>
        <v>0</v>
      </c>
      <c r="AK382" cm="1">
        <f t="array" ref="AK382">IF(FALSE,"True," &amp; IF(_xlfn.XLOOKUP("Risky_Outbound",'Scoring_Config'!$A:$A,'Scoring_Config'!$D:$D,"Yes")="Yes",_xlfn.XLOOKUP("Risky_Outbound",'Scoring_Config'!$A:$A,'Scoring_Config'!$C:$C,25),0),"False,0")</f>
        <v>0</v>
      </c>
      <c r="AL382" t="s">
        <v>6700</v>
      </c>
      <c r="AM382" cm="1">
        <f t="array" ref="AM38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82" t="s">
        <v>6697</v>
      </c>
      <c r="AO382" t="s">
        <v>6697</v>
      </c>
      <c r="AP382" t="s">
        <v>6697</v>
      </c>
      <c r="AQ382" cm="1">
        <f t="array" ref="AQ382">IF(FALSE,"True," &amp; IF(_xlfn.XLOOKUP("Service_IsAny",'Scoring_Config'!$A:$A,'Scoring_Config'!$D:$D,"Yes")="Yes",_xlfn.XLOOKUP("Service_IsAny",'Scoring_Config'!$A:$A,'Scoring_Config'!$C:$C,0),0),"False,0")</f>
        <v>0</v>
      </c>
      <c r="AR382">
        <v>0</v>
      </c>
      <c r="AS382" cm="1">
        <f t="array" ref="AS382">IF(FALSE,"True," &amp; IF(_xlfn.XLOOKUP("Service_RangeGt1000",'Scoring_Config'!$A:$A,'Scoring_Config'!$D:$D,"Yes")="Yes",_xlfn.XLOOKUP("Service_RangeGt1000",'Scoring_Config'!$A:$A,'Scoring_Config'!$C:$C,0),0),"False,0")</f>
        <v>0</v>
      </c>
      <c r="AT382" cm="1">
        <f t="array" ref="AT382">IF(FALSE,"True," &amp; IF(_xlfn.XLOOKUP("App_IsAny",'Scoring_Config'!$A:$A,'Scoring_Config'!$D:$D,"Yes")="Yes",_xlfn.XLOOKUP("App_IsAny",'Scoring_Config'!$A:$A,'Scoring_Config'!$C:$C,0),0),"False,0")</f>
        <v>0</v>
      </c>
      <c r="AU382">
        <v>2</v>
      </c>
      <c r="AV382" cm="1">
        <f t="array" ref="AV382">IF(FALSE,"True," &amp; IF(_xlfn.XLOOKUP("App_RangeGt1000",'Scoring_Config'!$A:$A,'Scoring_Config'!$D:$D,"Yes")="Yes",_xlfn.XLOOKUP("App_RangeGt1000",'Scoring_Config'!$A:$A,'Scoring_Config'!$C:$C,0),0),"False,0")</f>
        <v>0</v>
      </c>
      <c r="AW382" cm="1">
        <f t="array" ref="AW382">IF(FALSE,"True," &amp; IF(_xlfn.XLOOKUP("Action_IsDenyOrDrop",'Scoring_Config'!$A:$A,'Scoring_Config'!$D:$D,"Yes")="Yes",_xlfn.XLOOKUP("Action_IsDenyOrDrop",'Scoring_Config'!$A:$A,'Scoring_Config'!$C:$C,0),0),"False,0")</f>
        <v>0</v>
      </c>
      <c r="AX382" cm="1">
        <f t="array" ref="AX382">IF(LEFT(AW382,4)="True",0,(IF(LEFT(Y382,4)="True",IF(_xlfn.XLOOKUP("Src_IsAny",'Scoring_Config'!$A:$A,'Scoring_Config'!$D:$D,"Yes")="Yes",_xlfn.XLOOKUP("Src_IsAny",'Scoring_Config'!$A:$A,'Scoring_Config'!$C:$C,10),0),0)+IF(LEFT(Z382,4)="True",IF(_xlfn.XLOOKUP("Src_CIDR_Le_16",'Scoring_Config'!$A:$A,'Scoring_Config'!$D:$D,"Yes")="Yes",_xlfn.XLOOKUP("Src_CIDR_Le_16",'Scoring_Config'!$A:$A,'Scoring_Config'!$C:$C,10),0),0)+IF(LEFT(AA382,4)="True",IF(_xlfn.XLOOKUP("Src_CIDR_17_22",'Scoring_Config'!$A:$A,'Scoring_Config'!$D:$D,"Yes")="Yes",_xlfn.XLOOKUP("Src_CIDR_17_22",'Scoring_Config'!$A:$A,'Scoring_Config'!$C:$C,5),0),0)+IF(LEFT(AB382,4)="True",IF(_xlfn.XLOOKUP("Dst_IsAny",'Scoring_Config'!$A:$A,'Scoring_Config'!$D:$D,"Yes")="Yes",_xlfn.XLOOKUP("Dst_IsAny",'Scoring_Config'!$A:$A,'Scoring_Config'!$C:$C,10),0),0)+IF(LEFT(AC382,4)="True",IF(_xlfn.XLOOKUP("Dst_CIDR_Le_16",'Scoring_Config'!$A:$A,'Scoring_Config'!$D:$D,"Yes")="Yes",_xlfn.XLOOKUP("Dst_CIDR_Le_16",'Scoring_Config'!$A:$A,'Scoring_Config'!$C:$C,10),0),0)+IF(LEFT(AD382,4)="True",IF(_xlfn.XLOOKUP("Dst_CIDR_17_22",'Scoring_Config'!$A:$A,'Scoring_Config'!$D:$D,"Yes")="Yes",_xlfn.XLOOKUP("Dst_CIDR_17_22",'Scoring_Config'!$A:$A,'Scoring_Config'!$C:$C,5),0),0)+IF(LEFT(AE382,4)="True",IF(_xlfn.XLOOKUP("SrcZone_IsAny",'Scoring_Config'!$A:$A,'Scoring_Config'!$D:$D,"Yes")="Yes",_xlfn.XLOOKUP("SrcZone_IsAny",'Scoring_Config'!$A:$A,'Scoring_Config'!$C:$C,10),0),0)+IF(LEFT(AF382,4)="True",IF(_xlfn.XLOOKUP("DstZone_IsAny",'Scoring_Config'!$A:$A,'Scoring_Config'!$D:$D,"Yes")="Yes",_xlfn.XLOOKUP("DstZone_IsAny",'Scoring_Config'!$A:$A,'Scoring_Config'!$C:$C,10),0),0)+IF(LEFT(AG382,4)="True",IF(_xlfn.XLOOKUP("Service_Any_OR_RangeGt1000",'Scoring_Config'!$A:$A,'Scoring_Config'!$D:$D,"Yes")="Yes",_xlfn.XLOOKUP("Service_Any_OR_RangeGt1000",'Scoring_Config'!$A:$A,'Scoring_Config'!$C:$C,10),0),0)+IF(LEFT(AH382,4)="True",IF(_xlfn.XLOOKUP("App_Any_OR_RangeGt1000",'Scoring_Config'!$A:$A,'Scoring_Config'!$D:$D,"Yes")="Yes",_xlfn.XLOOKUP("App_Any_OR_RangeGt1000",'Scoring_Config'!$A:$A,'Scoring_Config'!$C:$C,10),0),0)+IF(LEFT(AI382,4)="True",IF(_xlfn.XLOOKUP("Service_Insecure_Match",'Scoring_Config'!$A:$A,'Scoring_Config'!$D:$D,"Yes")="Yes",_xlfn.XLOOKUP("Service_Insecure_Match",'Scoring_Config'!$A:$A,'Scoring_Config'!$C:$C,5),0),0)+IF(LEFT(AJ382,4)="True",IF(_xlfn.XLOOKUP("Risky_Inbound",'Scoring_Config'!$A:$A,'Scoring_Config'!$D:$D,"Yes")="Yes",_xlfn.XLOOKUP("Risky_Inbound",'Scoring_Config'!$A:$A,'Scoring_Config'!$C:$C,50),0),0)+IF(LEFT(AK382,4)="True",IF(_xlfn.XLOOKUP("Risky_Outbound",'Scoring_Config'!$A:$A,'Scoring_Config'!$D:$D,"Yes")="Yes",_xlfn.XLOOKUP("Risky_Outbound",'Scoring_Config'!$A:$A,'Scoring_Config'!$C:$C,25),0),0)+IF(LEFT(AZ382,4)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382,FIND(",",AL382)+1,100)),0)+IF(LEFT(AM382,4)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382,FIND(",",AN382)+1,100)),0)+IF(_xlfn.XLOOKUP("Profile_Scoring",'Scoring_Config'!$A:$A,'Scoring_Config'!$D:$D,"Yes")="Yes",VALUE(MID(AO382,FIND(",",AO382)+1,100)),0)+IF(_xlfn.XLOOKUP("Options_Scoring",'Scoring_Config'!$A:$A,'Scoring_Config'!$D:$D,"Yes")="Yes",VALUE(MID(AP382,FIND(",",AP382)+1,100)),0)))</f>
        <v>0</v>
      </c>
      <c r="AZ382" cm="1">
        <f t="array" ref="AZ382">IF(FALSE,"True," &amp; IF(_xlfn.XLOOKUP("Migrate_Insecure",'Scoring_Config'!$A:$A,'Scoring_Config'!$D:$D,"Yes")="Yes",_xlfn.XLOOKUP("Migrate_Insecure",'Scoring_Config'!$A:$A,'Scoring_Config'!$C:$C,10),0),"False,0")</f>
        <v>0</v>
      </c>
    </row>
    <row r="383" spans="1:52">
      <c r="A383" t="s">
        <v>1979</v>
      </c>
      <c r="B383" t="s">
        <v>2356</v>
      </c>
      <c r="C383" t="s">
        <v>3542</v>
      </c>
      <c r="D383" t="s">
        <v>3545</v>
      </c>
      <c r="E383" t="s">
        <v>3563</v>
      </c>
      <c r="F383" t="s">
        <v>3608</v>
      </c>
      <c r="G383" t="s">
        <v>230</v>
      </c>
      <c r="H383" t="s">
        <v>174</v>
      </c>
      <c r="I383" t="s">
        <v>3707</v>
      </c>
      <c r="J383" t="s">
        <v>174</v>
      </c>
      <c r="K383" t="s">
        <v>1788</v>
      </c>
      <c r="L383" t="s">
        <v>1327</v>
      </c>
      <c r="M383" t="s">
        <v>1974</v>
      </c>
      <c r="N383" t="s">
        <v>4315</v>
      </c>
      <c r="O383" t="s">
        <v>4319</v>
      </c>
      <c r="P383" t="s">
        <v>4322</v>
      </c>
      <c r="Q383" t="s">
        <v>4591</v>
      </c>
      <c r="R383" t="s">
        <v>5437</v>
      </c>
      <c r="S383" t="s">
        <v>5440</v>
      </c>
      <c r="T383" t="s">
        <v>5667</v>
      </c>
      <c r="U383" t="s">
        <v>6153</v>
      </c>
      <c r="Y383" cm="1">
        <f t="array" ref="Y383">IF(FALSE,"True," &amp; IF(_xlfn.XLOOKUP("Src_IsAny",'Scoring_Config'!$A:$A,'Scoring_Config'!$D:$D,"Yes")="Yes",_xlfn.XLOOKUP("Src_IsAny",'Scoring_Config'!$A:$A,'Scoring_Config'!$C:$C,10),0),"False,0")</f>
        <v>0</v>
      </c>
      <c r="Z383" cm="1">
        <f t="array" ref="Z383">IF(FALSE,"True," &amp; IF(_xlfn.XLOOKUP("Src_CIDR_Le_16",'Scoring_Config'!$A:$A,'Scoring_Config'!$D:$D,"Yes")="Yes",_xlfn.XLOOKUP("Src_CIDR_Le_16",'Scoring_Config'!$A:$A,'Scoring_Config'!$C:$C,10),0),"False,0")</f>
        <v>0</v>
      </c>
      <c r="AA383" cm="1">
        <f t="array" ref="AA383">IF(FALSE,"True," &amp; IF(_xlfn.XLOOKUP("Src_CIDR_17_22",'Scoring_Config'!$A:$A,'Scoring_Config'!$D:$D,"Yes")="Yes",_xlfn.XLOOKUP("Src_CIDR_17_22",'Scoring_Config'!$A:$A,'Scoring_Config'!$C:$C,5),0),"False,0")</f>
        <v>0</v>
      </c>
      <c r="AB383" cm="1">
        <f t="array" ref="AB383">IF(TRUE,"True," &amp; IF(_xlfn.XLOOKUP("Dst_IsAny",'Scoring_Config'!$A:$A,'Scoring_Config'!$D:$D,"Yes")="Yes",_xlfn.XLOOKUP("Dst_IsAny",'Scoring_Config'!$A:$A,'Scoring_Config'!$C:$C,10),0),"False,0")</f>
        <v>0</v>
      </c>
      <c r="AC383" cm="1">
        <f t="array" ref="AC383">IF(FALSE,"True," &amp; IF(_xlfn.XLOOKUP("Dst_CIDR_Le_16",'Scoring_Config'!$A:$A,'Scoring_Config'!$D:$D,"Yes")="Yes",_xlfn.XLOOKUP("Dst_CIDR_Le_16",'Scoring_Config'!$A:$A,'Scoring_Config'!$C:$C,10),0),"False,0")</f>
        <v>0</v>
      </c>
      <c r="AD383" cm="1">
        <f t="array" ref="AD383">IF(FALSE,"True," &amp; IF(_xlfn.XLOOKUP("Dst_CIDR_17_22",'Scoring_Config'!$A:$A,'Scoring_Config'!$D:$D,"Yes")="Yes",_xlfn.XLOOKUP("Dst_CIDR_17_22",'Scoring_Config'!$A:$A,'Scoring_Config'!$C:$C,5),0),"False,0")</f>
        <v>0</v>
      </c>
      <c r="AE383" cm="1">
        <f t="array" ref="AE383">IF(FALSE,"True," &amp; IF(_xlfn.XLOOKUP("SrcZone_IsAny",'Scoring_Config'!$A:$A,'Scoring_Config'!$D:$D,"Yes")="Yes",_xlfn.XLOOKUP("SrcZone_IsAny",'Scoring_Config'!$A:$A,'Scoring_Config'!$C:$C,10),0),"False,0")</f>
        <v>0</v>
      </c>
      <c r="AF383" cm="1">
        <f t="array" ref="AF383">IF(FALSE,"True," &amp; IF(_xlfn.XLOOKUP("DstZone_IsAny",'Scoring_Config'!$A:$A,'Scoring_Config'!$D:$D,"Yes")="Yes",_xlfn.XLOOKUP("DstZone_IsAny",'Scoring_Config'!$A:$A,'Scoring_Config'!$C:$C,10),0),"False,0")</f>
        <v>0</v>
      </c>
      <c r="AG383" cm="1">
        <f t="array" ref="AG38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83" cm="1">
        <f t="array" ref="AH383">IF(FALSE,"True," &amp; IF(_xlfn.XLOOKUP("App_Any_OR_RangeGt1000",'Scoring_Config'!$A:$A,'Scoring_Config'!$D:$D,"Yes")="Yes",_xlfn.XLOOKUP("App_Any_OR_RangeGt1000",'Scoring_Config'!$A:$A,'Scoring_Config'!$C:$C,10),0),"False,0")</f>
        <v>0</v>
      </c>
      <c r="AI383" cm="1">
        <f t="array" ref="AI383">IF(FALSE,"True," &amp; IF(_xlfn.XLOOKUP("Service_Insecure_Match",'Scoring_Config'!$A:$A,'Scoring_Config'!$D:$D,"Yes")="Yes",_xlfn.XLOOKUP("Service_Insecure_Match",'Scoring_Config'!$A:$A,'Scoring_Config'!$C:$C,5),0),"False,0")</f>
        <v>0</v>
      </c>
      <c r="AJ383" cm="1">
        <f t="array" ref="AJ383">IF(FALSE,"True," &amp; IF(_xlfn.XLOOKUP("Risky_Inbound",'Scoring_Config'!$A:$A,'Scoring_Config'!$D:$D,"Yes")="Yes",_xlfn.XLOOKUP("Risky_Inbound",'Scoring_Config'!$A:$A,'Scoring_Config'!$C:$C,50),0),"False,0")</f>
        <v>0</v>
      </c>
      <c r="AK383" cm="1">
        <f t="array" ref="AK383">IF(FALSE,"True," &amp; IF(_xlfn.XLOOKUP("Risky_Outbound",'Scoring_Config'!$A:$A,'Scoring_Config'!$D:$D,"Yes")="Yes",_xlfn.XLOOKUP("Risky_Outbound",'Scoring_Config'!$A:$A,'Scoring_Config'!$C:$C,25),0),"False,0")</f>
        <v>0</v>
      </c>
      <c r="AL383" t="s">
        <v>6697</v>
      </c>
      <c r="AM383" cm="1">
        <f t="array" ref="AM38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83" t="s">
        <v>6697</v>
      </c>
      <c r="AO383" t="s">
        <v>6697</v>
      </c>
      <c r="AP383" t="s">
        <v>6697</v>
      </c>
      <c r="AQ383" cm="1">
        <f t="array" ref="AQ383">IF(FALSE,"True," &amp; IF(_xlfn.XLOOKUP("Service_IsAny",'Scoring_Config'!$A:$A,'Scoring_Config'!$D:$D,"Yes")="Yes",_xlfn.XLOOKUP("Service_IsAny",'Scoring_Config'!$A:$A,'Scoring_Config'!$C:$C,0),0),"False,0")</f>
        <v>0</v>
      </c>
      <c r="AR383">
        <v>0</v>
      </c>
      <c r="AS383" cm="1">
        <f t="array" ref="AS383">IF(FALSE,"True," &amp; IF(_xlfn.XLOOKUP("Service_RangeGt1000",'Scoring_Config'!$A:$A,'Scoring_Config'!$D:$D,"Yes")="Yes",_xlfn.XLOOKUP("Service_RangeGt1000",'Scoring_Config'!$A:$A,'Scoring_Config'!$C:$C,0),0),"False,0")</f>
        <v>0</v>
      </c>
      <c r="AT383" cm="1">
        <f t="array" ref="AT383">IF(FALSE,"True," &amp; IF(_xlfn.XLOOKUP("App_IsAny",'Scoring_Config'!$A:$A,'Scoring_Config'!$D:$D,"Yes")="Yes",_xlfn.XLOOKUP("App_IsAny",'Scoring_Config'!$A:$A,'Scoring_Config'!$C:$C,0),0),"False,0")</f>
        <v>0</v>
      </c>
      <c r="AU383">
        <v>2</v>
      </c>
      <c r="AV383" cm="1">
        <f t="array" ref="AV383">IF(FALSE,"True," &amp; IF(_xlfn.XLOOKUP("App_RangeGt1000",'Scoring_Config'!$A:$A,'Scoring_Config'!$D:$D,"Yes")="Yes",_xlfn.XLOOKUP("App_RangeGt1000",'Scoring_Config'!$A:$A,'Scoring_Config'!$C:$C,0),0),"False,0")</f>
        <v>0</v>
      </c>
      <c r="AW383" cm="1">
        <f t="array" ref="AW383">IF(FALSE,"True," &amp; IF(_xlfn.XLOOKUP("Action_IsDenyOrDrop",'Scoring_Config'!$A:$A,'Scoring_Config'!$D:$D,"Yes")="Yes",_xlfn.XLOOKUP("Action_IsDenyOrDrop",'Scoring_Config'!$A:$A,'Scoring_Config'!$C:$C,0),0),"False,0")</f>
        <v>0</v>
      </c>
      <c r="AX383" cm="1">
        <f t="array" ref="AX383">IF(LEFT(AW383,4)="True",0,(IF(LEFT(Y383,4)="True",IF(_xlfn.XLOOKUP("Src_IsAny",'Scoring_Config'!$A:$A,'Scoring_Config'!$D:$D,"Yes")="Yes",_xlfn.XLOOKUP("Src_IsAny",'Scoring_Config'!$A:$A,'Scoring_Config'!$C:$C,10),0),0)+IF(LEFT(Z383,4)="True",IF(_xlfn.XLOOKUP("Src_CIDR_Le_16",'Scoring_Config'!$A:$A,'Scoring_Config'!$D:$D,"Yes")="Yes",_xlfn.XLOOKUP("Src_CIDR_Le_16",'Scoring_Config'!$A:$A,'Scoring_Config'!$C:$C,10),0),0)+IF(LEFT(AA383,4)="True",IF(_xlfn.XLOOKUP("Src_CIDR_17_22",'Scoring_Config'!$A:$A,'Scoring_Config'!$D:$D,"Yes")="Yes",_xlfn.XLOOKUP("Src_CIDR_17_22",'Scoring_Config'!$A:$A,'Scoring_Config'!$C:$C,5),0),0)+IF(LEFT(AB383,4)="True",IF(_xlfn.XLOOKUP("Dst_IsAny",'Scoring_Config'!$A:$A,'Scoring_Config'!$D:$D,"Yes")="Yes",_xlfn.XLOOKUP("Dst_IsAny",'Scoring_Config'!$A:$A,'Scoring_Config'!$C:$C,10),0),0)+IF(LEFT(AC383,4)="True",IF(_xlfn.XLOOKUP("Dst_CIDR_Le_16",'Scoring_Config'!$A:$A,'Scoring_Config'!$D:$D,"Yes")="Yes",_xlfn.XLOOKUP("Dst_CIDR_Le_16",'Scoring_Config'!$A:$A,'Scoring_Config'!$C:$C,10),0),0)+IF(LEFT(AD383,4)="True",IF(_xlfn.XLOOKUP("Dst_CIDR_17_22",'Scoring_Config'!$A:$A,'Scoring_Config'!$D:$D,"Yes")="Yes",_xlfn.XLOOKUP("Dst_CIDR_17_22",'Scoring_Config'!$A:$A,'Scoring_Config'!$C:$C,5),0),0)+IF(LEFT(AE383,4)="True",IF(_xlfn.XLOOKUP("SrcZone_IsAny",'Scoring_Config'!$A:$A,'Scoring_Config'!$D:$D,"Yes")="Yes",_xlfn.XLOOKUP("SrcZone_IsAny",'Scoring_Config'!$A:$A,'Scoring_Config'!$C:$C,10),0),0)+IF(LEFT(AF383,4)="True",IF(_xlfn.XLOOKUP("DstZone_IsAny",'Scoring_Config'!$A:$A,'Scoring_Config'!$D:$D,"Yes")="Yes",_xlfn.XLOOKUP("DstZone_IsAny",'Scoring_Config'!$A:$A,'Scoring_Config'!$C:$C,10),0),0)+IF(LEFT(AG383,4)="True",IF(_xlfn.XLOOKUP("Service_Any_OR_RangeGt1000",'Scoring_Config'!$A:$A,'Scoring_Config'!$D:$D,"Yes")="Yes",_xlfn.XLOOKUP("Service_Any_OR_RangeGt1000",'Scoring_Config'!$A:$A,'Scoring_Config'!$C:$C,10),0),0)+IF(LEFT(AH383,4)="True",IF(_xlfn.XLOOKUP("App_Any_OR_RangeGt1000",'Scoring_Config'!$A:$A,'Scoring_Config'!$D:$D,"Yes")="Yes",_xlfn.XLOOKUP("App_Any_OR_RangeGt1000",'Scoring_Config'!$A:$A,'Scoring_Config'!$C:$C,10),0),0)+IF(LEFT(AI383,4)="True",IF(_xlfn.XLOOKUP("Service_Insecure_Match",'Scoring_Config'!$A:$A,'Scoring_Config'!$D:$D,"Yes")="Yes",_xlfn.XLOOKUP("Service_Insecure_Match",'Scoring_Config'!$A:$A,'Scoring_Config'!$C:$C,5),0),0)+IF(LEFT(AJ383,4)="True",IF(_xlfn.XLOOKUP("Risky_Inbound",'Scoring_Config'!$A:$A,'Scoring_Config'!$D:$D,"Yes")="Yes",_xlfn.XLOOKUP("Risky_Inbound",'Scoring_Config'!$A:$A,'Scoring_Config'!$C:$C,50),0),0)+IF(LEFT(AK383,4)="True",IF(_xlfn.XLOOKUP("Risky_Outbound",'Scoring_Config'!$A:$A,'Scoring_Config'!$D:$D,"Yes")="Yes",_xlfn.XLOOKUP("Risky_Outbound",'Scoring_Config'!$A:$A,'Scoring_Config'!$C:$C,25),0),0)+IF(LEFT(AZ383,4)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383,FIND(",",AL383)+1,100)),0)+IF(LEFT(AM383,4)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383,FIND(",",AN383)+1,100)),0)+IF(_xlfn.XLOOKUP("Profile_Scoring",'Scoring_Config'!$A:$A,'Scoring_Config'!$D:$D,"Yes")="Yes",VALUE(MID(AO383,FIND(",",AO383)+1,100)),0)+IF(_xlfn.XLOOKUP("Options_Scoring",'Scoring_Config'!$A:$A,'Scoring_Config'!$D:$D,"Yes")="Yes",VALUE(MID(AP383,FIND(",",AP383)+1,100)),0)))</f>
        <v>0</v>
      </c>
      <c r="AZ383" cm="1">
        <f t="array" ref="AZ383">IF(FALSE,"True," &amp; IF(_xlfn.XLOOKUP("Migrate_Insecure",'Scoring_Config'!$A:$A,'Scoring_Config'!$D:$D,"Yes")="Yes",_xlfn.XLOOKUP("Migrate_Insecure",'Scoring_Config'!$A:$A,'Scoring_Config'!$C:$C,10),0),"False,0")</f>
        <v>0</v>
      </c>
    </row>
    <row r="384" spans="1:52">
      <c r="A384" t="s">
        <v>1979</v>
      </c>
      <c r="B384" t="s">
        <v>2357</v>
      </c>
      <c r="C384" t="s">
        <v>3542</v>
      </c>
      <c r="D384" t="s">
        <v>3551</v>
      </c>
      <c r="E384" t="s">
        <v>3563</v>
      </c>
      <c r="F384" t="s">
        <v>3708</v>
      </c>
      <c r="G384" t="s">
        <v>174</v>
      </c>
      <c r="H384" t="s">
        <v>174</v>
      </c>
      <c r="I384" t="s">
        <v>4143</v>
      </c>
      <c r="J384" t="s">
        <v>954</v>
      </c>
      <c r="K384" t="s">
        <v>1682</v>
      </c>
      <c r="L384" t="s">
        <v>1327</v>
      </c>
      <c r="M384" t="s">
        <v>1974</v>
      </c>
      <c r="N384" t="s">
        <v>4315</v>
      </c>
      <c r="O384" t="s">
        <v>4319</v>
      </c>
      <c r="P384" t="s">
        <v>4322</v>
      </c>
      <c r="Q384" t="s">
        <v>4592</v>
      </c>
      <c r="R384" t="s">
        <v>5440</v>
      </c>
      <c r="S384" t="s">
        <v>5440</v>
      </c>
      <c r="T384" t="s">
        <v>5642</v>
      </c>
      <c r="U384" t="s">
        <v>6153</v>
      </c>
      <c r="Y384" cm="1">
        <f t="array" ref="Y384">IF(TRUE,"True," &amp; IF(_xlfn.XLOOKUP("Src_IsAny",'Scoring_Config'!$A:$A,'Scoring_Config'!$D:$D,"Yes")="Yes",_xlfn.XLOOKUP("Src_IsAny",'Scoring_Config'!$A:$A,'Scoring_Config'!$C:$C,10),0),"False,0")</f>
        <v>0</v>
      </c>
      <c r="Z384" cm="1">
        <f t="array" ref="Z384">IF(FALSE,"True," &amp; IF(_xlfn.XLOOKUP("Src_CIDR_Le_16",'Scoring_Config'!$A:$A,'Scoring_Config'!$D:$D,"Yes")="Yes",_xlfn.XLOOKUP("Src_CIDR_Le_16",'Scoring_Config'!$A:$A,'Scoring_Config'!$C:$C,10),0),"False,0")</f>
        <v>0</v>
      </c>
      <c r="AA384" cm="1">
        <f t="array" ref="AA384">IF(FALSE,"True," &amp; IF(_xlfn.XLOOKUP("Src_CIDR_17_22",'Scoring_Config'!$A:$A,'Scoring_Config'!$D:$D,"Yes")="Yes",_xlfn.XLOOKUP("Src_CIDR_17_22",'Scoring_Config'!$A:$A,'Scoring_Config'!$C:$C,5),0),"False,0")</f>
        <v>0</v>
      </c>
      <c r="AB384" cm="1">
        <f t="array" ref="AB384">IF(FALSE,"True," &amp; IF(_xlfn.XLOOKUP("Dst_IsAny",'Scoring_Config'!$A:$A,'Scoring_Config'!$D:$D,"Yes")="Yes",_xlfn.XLOOKUP("Dst_IsAny",'Scoring_Config'!$A:$A,'Scoring_Config'!$C:$C,10),0),"False,0")</f>
        <v>0</v>
      </c>
      <c r="AC384" cm="1">
        <f t="array" ref="AC384">IF(FALSE,"True," &amp; IF(_xlfn.XLOOKUP("Dst_CIDR_Le_16",'Scoring_Config'!$A:$A,'Scoring_Config'!$D:$D,"Yes")="Yes",_xlfn.XLOOKUP("Dst_CIDR_Le_16",'Scoring_Config'!$A:$A,'Scoring_Config'!$C:$C,10),0),"False,0")</f>
        <v>0</v>
      </c>
      <c r="AD384" cm="1">
        <f t="array" ref="AD384">IF(FALSE,"True," &amp; IF(_xlfn.XLOOKUP("Dst_CIDR_17_22",'Scoring_Config'!$A:$A,'Scoring_Config'!$D:$D,"Yes")="Yes",_xlfn.XLOOKUP("Dst_CIDR_17_22",'Scoring_Config'!$A:$A,'Scoring_Config'!$C:$C,5),0),"False,0")</f>
        <v>0</v>
      </c>
      <c r="AE384" cm="1">
        <f t="array" ref="AE384">IF(FALSE,"True," &amp; IF(_xlfn.XLOOKUP("SrcZone_IsAny",'Scoring_Config'!$A:$A,'Scoring_Config'!$D:$D,"Yes")="Yes",_xlfn.XLOOKUP("SrcZone_IsAny",'Scoring_Config'!$A:$A,'Scoring_Config'!$C:$C,10),0),"False,0")</f>
        <v>0</v>
      </c>
      <c r="AF384" cm="1">
        <f t="array" ref="AF384">IF(FALSE,"True," &amp; IF(_xlfn.XLOOKUP("DstZone_IsAny",'Scoring_Config'!$A:$A,'Scoring_Config'!$D:$D,"Yes")="Yes",_xlfn.XLOOKUP("DstZone_IsAny",'Scoring_Config'!$A:$A,'Scoring_Config'!$C:$C,10),0),"False,0")</f>
        <v>0</v>
      </c>
      <c r="AG384" cm="1">
        <f t="array" ref="AG38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84" cm="1">
        <f t="array" ref="AH384">IF(FALSE,"True," &amp; IF(_xlfn.XLOOKUP("App_Any_OR_RangeGt1000",'Scoring_Config'!$A:$A,'Scoring_Config'!$D:$D,"Yes")="Yes",_xlfn.XLOOKUP("App_Any_OR_RangeGt1000",'Scoring_Config'!$A:$A,'Scoring_Config'!$C:$C,10),0),"False,0")</f>
        <v>0</v>
      </c>
      <c r="AI384" cm="1">
        <f t="array" ref="AI384">IF(FALSE,"True," &amp; IF(_xlfn.XLOOKUP("Service_Insecure_Match",'Scoring_Config'!$A:$A,'Scoring_Config'!$D:$D,"Yes")="Yes",_xlfn.XLOOKUP("Service_Insecure_Match",'Scoring_Config'!$A:$A,'Scoring_Config'!$C:$C,5),0),"False,0")</f>
        <v>0</v>
      </c>
      <c r="AJ384" cm="1">
        <f t="array" ref="AJ384">IF(FALSE,"True," &amp; IF(_xlfn.XLOOKUP("Risky_Inbound",'Scoring_Config'!$A:$A,'Scoring_Config'!$D:$D,"Yes")="Yes",_xlfn.XLOOKUP("Risky_Inbound",'Scoring_Config'!$A:$A,'Scoring_Config'!$C:$C,50),0),"False,0")</f>
        <v>0</v>
      </c>
      <c r="AK384" cm="1">
        <f t="array" ref="AK384">IF(FALSE,"True," &amp; IF(_xlfn.XLOOKUP("Risky_Outbound",'Scoring_Config'!$A:$A,'Scoring_Config'!$D:$D,"Yes")="Yes",_xlfn.XLOOKUP("Risky_Outbound",'Scoring_Config'!$A:$A,'Scoring_Config'!$C:$C,25),0),"False,0")</f>
        <v>0</v>
      </c>
      <c r="AL384" t="s">
        <v>6697</v>
      </c>
      <c r="AM384" cm="1">
        <f t="array" ref="AM38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84" t="s">
        <v>6697</v>
      </c>
      <c r="AO384" t="s">
        <v>6697</v>
      </c>
      <c r="AP384" t="s">
        <v>6697</v>
      </c>
      <c r="AQ384" cm="1">
        <f t="array" ref="AQ384">IF(FALSE,"True," &amp; IF(_xlfn.XLOOKUP("Service_IsAny",'Scoring_Config'!$A:$A,'Scoring_Config'!$D:$D,"Yes")="Yes",_xlfn.XLOOKUP("Service_IsAny",'Scoring_Config'!$A:$A,'Scoring_Config'!$C:$C,0),0),"False,0")</f>
        <v>0</v>
      </c>
      <c r="AR384">
        <v>0</v>
      </c>
      <c r="AS384" cm="1">
        <f t="array" ref="AS384">IF(FALSE,"True," &amp; IF(_xlfn.XLOOKUP("Service_RangeGt1000",'Scoring_Config'!$A:$A,'Scoring_Config'!$D:$D,"Yes")="Yes",_xlfn.XLOOKUP("Service_RangeGt1000",'Scoring_Config'!$A:$A,'Scoring_Config'!$C:$C,0),0),"False,0")</f>
        <v>0</v>
      </c>
      <c r="AT384" cm="1">
        <f t="array" ref="AT384">IF(FALSE,"True," &amp; IF(_xlfn.XLOOKUP("App_IsAny",'Scoring_Config'!$A:$A,'Scoring_Config'!$D:$D,"Yes")="Yes",_xlfn.XLOOKUP("App_IsAny",'Scoring_Config'!$A:$A,'Scoring_Config'!$C:$C,0),0),"False,0")</f>
        <v>0</v>
      </c>
      <c r="AU384">
        <v>1</v>
      </c>
      <c r="AV384" cm="1">
        <f t="array" ref="AV384">IF(FALSE,"True," &amp; IF(_xlfn.XLOOKUP("App_RangeGt1000",'Scoring_Config'!$A:$A,'Scoring_Config'!$D:$D,"Yes")="Yes",_xlfn.XLOOKUP("App_RangeGt1000",'Scoring_Config'!$A:$A,'Scoring_Config'!$C:$C,0),0),"False,0")</f>
        <v>0</v>
      </c>
      <c r="AW384" cm="1">
        <f t="array" ref="AW384">IF(FALSE,"True," &amp; IF(_xlfn.XLOOKUP("Action_IsDenyOrDrop",'Scoring_Config'!$A:$A,'Scoring_Config'!$D:$D,"Yes")="Yes",_xlfn.XLOOKUP("Action_IsDenyOrDrop",'Scoring_Config'!$A:$A,'Scoring_Config'!$C:$C,0),0),"False,0")</f>
        <v>0</v>
      </c>
      <c r="AX384" cm="1">
        <f t="array" ref="AX384">IF(LEFT(AW384,4)="True",0,(IF(LEFT(Y384,4)="True",IF(_xlfn.XLOOKUP("Src_IsAny",'Scoring_Config'!$A:$A,'Scoring_Config'!$D:$D,"Yes")="Yes",_xlfn.XLOOKUP("Src_IsAny",'Scoring_Config'!$A:$A,'Scoring_Config'!$C:$C,10),0),0)+IF(LEFT(Z384,4)="True",IF(_xlfn.XLOOKUP("Src_CIDR_Le_16",'Scoring_Config'!$A:$A,'Scoring_Config'!$D:$D,"Yes")="Yes",_xlfn.XLOOKUP("Src_CIDR_Le_16",'Scoring_Config'!$A:$A,'Scoring_Config'!$C:$C,10),0),0)+IF(LEFT(AA384,4)="True",IF(_xlfn.XLOOKUP("Src_CIDR_17_22",'Scoring_Config'!$A:$A,'Scoring_Config'!$D:$D,"Yes")="Yes",_xlfn.XLOOKUP("Src_CIDR_17_22",'Scoring_Config'!$A:$A,'Scoring_Config'!$C:$C,5),0),0)+IF(LEFT(AB384,4)="True",IF(_xlfn.XLOOKUP("Dst_IsAny",'Scoring_Config'!$A:$A,'Scoring_Config'!$D:$D,"Yes")="Yes",_xlfn.XLOOKUP("Dst_IsAny",'Scoring_Config'!$A:$A,'Scoring_Config'!$C:$C,10),0),0)+IF(LEFT(AC384,4)="True",IF(_xlfn.XLOOKUP("Dst_CIDR_Le_16",'Scoring_Config'!$A:$A,'Scoring_Config'!$D:$D,"Yes")="Yes",_xlfn.XLOOKUP("Dst_CIDR_Le_16",'Scoring_Config'!$A:$A,'Scoring_Config'!$C:$C,10),0),0)+IF(LEFT(AD384,4)="True",IF(_xlfn.XLOOKUP("Dst_CIDR_17_22",'Scoring_Config'!$A:$A,'Scoring_Config'!$D:$D,"Yes")="Yes",_xlfn.XLOOKUP("Dst_CIDR_17_22",'Scoring_Config'!$A:$A,'Scoring_Config'!$C:$C,5),0),0)+IF(LEFT(AE384,4)="True",IF(_xlfn.XLOOKUP("SrcZone_IsAny",'Scoring_Config'!$A:$A,'Scoring_Config'!$D:$D,"Yes")="Yes",_xlfn.XLOOKUP("SrcZone_IsAny",'Scoring_Config'!$A:$A,'Scoring_Config'!$C:$C,10),0),0)+IF(LEFT(AF384,4)="True",IF(_xlfn.XLOOKUP("DstZone_IsAny",'Scoring_Config'!$A:$A,'Scoring_Config'!$D:$D,"Yes")="Yes",_xlfn.XLOOKUP("DstZone_IsAny",'Scoring_Config'!$A:$A,'Scoring_Config'!$C:$C,10),0),0)+IF(LEFT(AG384,4)="True",IF(_xlfn.XLOOKUP("Service_Any_OR_RangeGt1000",'Scoring_Config'!$A:$A,'Scoring_Config'!$D:$D,"Yes")="Yes",_xlfn.XLOOKUP("Service_Any_OR_RangeGt1000",'Scoring_Config'!$A:$A,'Scoring_Config'!$C:$C,10),0),0)+IF(LEFT(AH384,4)="True",IF(_xlfn.XLOOKUP("App_Any_OR_RangeGt1000",'Scoring_Config'!$A:$A,'Scoring_Config'!$D:$D,"Yes")="Yes",_xlfn.XLOOKUP("App_Any_OR_RangeGt1000",'Scoring_Config'!$A:$A,'Scoring_Config'!$C:$C,10),0),0)+IF(LEFT(AI384,4)="True",IF(_xlfn.XLOOKUP("Service_Insecure_Match",'Scoring_Config'!$A:$A,'Scoring_Config'!$D:$D,"Yes")="Yes",_xlfn.XLOOKUP("Service_Insecure_Match",'Scoring_Config'!$A:$A,'Scoring_Config'!$C:$C,5),0),0)+IF(LEFT(AJ384,4)="True",IF(_xlfn.XLOOKUP("Risky_Inbound",'Scoring_Config'!$A:$A,'Scoring_Config'!$D:$D,"Yes")="Yes",_xlfn.XLOOKUP("Risky_Inbound",'Scoring_Config'!$A:$A,'Scoring_Config'!$C:$C,50),0),0)+IF(LEFT(AK384,4)="True",IF(_xlfn.XLOOKUP("Risky_Outbound",'Scoring_Config'!$A:$A,'Scoring_Config'!$D:$D,"Yes")="Yes",_xlfn.XLOOKUP("Risky_Outbound",'Scoring_Config'!$A:$A,'Scoring_Config'!$C:$C,25),0),0)+IF(LEFT(AZ384,4)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384,FIND(",",AL384)+1,100)),0)+IF(LEFT(AM384,4)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384,FIND(",",AN384)+1,100)),0)+IF(_xlfn.XLOOKUP("Profile_Scoring",'Scoring_Config'!$A:$A,'Scoring_Config'!$D:$D,"Yes")="Yes",VALUE(MID(AO384,FIND(",",AO384)+1,100)),0)+IF(_xlfn.XLOOKUP("Options_Scoring",'Scoring_Config'!$A:$A,'Scoring_Config'!$D:$D,"Yes")="Yes",VALUE(MID(AP384,FIND(",",AP384)+1,100)),0)))</f>
        <v>0</v>
      </c>
      <c r="AZ384" cm="1">
        <f t="array" ref="AZ384">IF(FALSE,"True," &amp; IF(_xlfn.XLOOKUP("Migrate_Insecure",'Scoring_Config'!$A:$A,'Scoring_Config'!$D:$D,"Yes")="Yes",_xlfn.XLOOKUP("Migrate_Insecure",'Scoring_Config'!$A:$A,'Scoring_Config'!$C:$C,10),0),"False,0")</f>
        <v>0</v>
      </c>
    </row>
    <row r="385" spans="1:52">
      <c r="A385" t="s">
        <v>1979</v>
      </c>
      <c r="B385" t="s">
        <v>2358</v>
      </c>
      <c r="C385" t="s">
        <v>3542</v>
      </c>
      <c r="D385" t="s">
        <v>3551</v>
      </c>
      <c r="E385" t="s">
        <v>3563</v>
      </c>
      <c r="F385" t="s">
        <v>3709</v>
      </c>
      <c r="G385" t="s">
        <v>174</v>
      </c>
      <c r="H385" t="s">
        <v>174</v>
      </c>
      <c r="I385" t="s">
        <v>4144</v>
      </c>
      <c r="J385" t="s">
        <v>954</v>
      </c>
      <c r="K385" t="s">
        <v>1789</v>
      </c>
      <c r="L385" t="s">
        <v>1327</v>
      </c>
      <c r="M385" t="s">
        <v>1974</v>
      </c>
      <c r="N385" t="s">
        <v>4315</v>
      </c>
      <c r="O385" t="s">
        <v>4319</v>
      </c>
      <c r="P385" t="s">
        <v>4322</v>
      </c>
      <c r="Q385" t="s">
        <v>4593</v>
      </c>
      <c r="R385" t="s">
        <v>5437</v>
      </c>
      <c r="S385" t="s">
        <v>5440</v>
      </c>
      <c r="T385" t="s">
        <v>5691</v>
      </c>
      <c r="U385" t="s">
        <v>6153</v>
      </c>
      <c r="Y385" cm="1">
        <f t="array" ref="Y385">IF(TRUE,"True," &amp; IF(_xlfn.XLOOKUP("Src_IsAny",'Scoring_Config'!$A:$A,'Scoring_Config'!$D:$D,"Yes")="Yes",_xlfn.XLOOKUP("Src_IsAny",'Scoring_Config'!$A:$A,'Scoring_Config'!$C:$C,10),0),"False,0")</f>
        <v>0</v>
      </c>
      <c r="Z385" cm="1">
        <f t="array" ref="Z385">IF(FALSE,"True," &amp; IF(_xlfn.XLOOKUP("Src_CIDR_Le_16",'Scoring_Config'!$A:$A,'Scoring_Config'!$D:$D,"Yes")="Yes",_xlfn.XLOOKUP("Src_CIDR_Le_16",'Scoring_Config'!$A:$A,'Scoring_Config'!$C:$C,10),0),"False,0")</f>
        <v>0</v>
      </c>
      <c r="AA385" cm="1">
        <f t="array" ref="AA385">IF(FALSE,"True," &amp; IF(_xlfn.XLOOKUP("Src_CIDR_17_22",'Scoring_Config'!$A:$A,'Scoring_Config'!$D:$D,"Yes")="Yes",_xlfn.XLOOKUP("Src_CIDR_17_22",'Scoring_Config'!$A:$A,'Scoring_Config'!$C:$C,5),0),"False,0")</f>
        <v>0</v>
      </c>
      <c r="AB385" cm="1">
        <f t="array" ref="AB385">IF(FALSE,"True," &amp; IF(_xlfn.XLOOKUP("Dst_IsAny",'Scoring_Config'!$A:$A,'Scoring_Config'!$D:$D,"Yes")="Yes",_xlfn.XLOOKUP("Dst_IsAny",'Scoring_Config'!$A:$A,'Scoring_Config'!$C:$C,10),0),"False,0")</f>
        <v>0</v>
      </c>
      <c r="AC385" cm="1">
        <f t="array" ref="AC385">IF(FALSE,"True," &amp; IF(_xlfn.XLOOKUP("Dst_CIDR_Le_16",'Scoring_Config'!$A:$A,'Scoring_Config'!$D:$D,"Yes")="Yes",_xlfn.XLOOKUP("Dst_CIDR_Le_16",'Scoring_Config'!$A:$A,'Scoring_Config'!$C:$C,10),0),"False,0")</f>
        <v>0</v>
      </c>
      <c r="AD385" cm="1">
        <f t="array" ref="AD385">IF(FALSE,"True," &amp; IF(_xlfn.XLOOKUP("Dst_CIDR_17_22",'Scoring_Config'!$A:$A,'Scoring_Config'!$D:$D,"Yes")="Yes",_xlfn.XLOOKUP("Dst_CIDR_17_22",'Scoring_Config'!$A:$A,'Scoring_Config'!$C:$C,5),0),"False,0")</f>
        <v>0</v>
      </c>
      <c r="AE385" cm="1">
        <f t="array" ref="AE385">IF(FALSE,"True," &amp; IF(_xlfn.XLOOKUP("SrcZone_IsAny",'Scoring_Config'!$A:$A,'Scoring_Config'!$D:$D,"Yes")="Yes",_xlfn.XLOOKUP("SrcZone_IsAny",'Scoring_Config'!$A:$A,'Scoring_Config'!$C:$C,10),0),"False,0")</f>
        <v>0</v>
      </c>
      <c r="AF385" cm="1">
        <f t="array" ref="AF385">IF(FALSE,"True," &amp; IF(_xlfn.XLOOKUP("DstZone_IsAny",'Scoring_Config'!$A:$A,'Scoring_Config'!$D:$D,"Yes")="Yes",_xlfn.XLOOKUP("DstZone_IsAny",'Scoring_Config'!$A:$A,'Scoring_Config'!$C:$C,10),0),"False,0")</f>
        <v>0</v>
      </c>
      <c r="AG385" cm="1">
        <f t="array" ref="AG38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85" cm="1">
        <f t="array" ref="AH385">IF(FALSE,"True," &amp; IF(_xlfn.XLOOKUP("App_Any_OR_RangeGt1000",'Scoring_Config'!$A:$A,'Scoring_Config'!$D:$D,"Yes")="Yes",_xlfn.XLOOKUP("App_Any_OR_RangeGt1000",'Scoring_Config'!$A:$A,'Scoring_Config'!$C:$C,10),0),"False,0")</f>
        <v>0</v>
      </c>
      <c r="AI385" cm="1">
        <f t="array" ref="AI385">IF(FALSE,"True," &amp; IF(_xlfn.XLOOKUP("Service_Insecure_Match",'Scoring_Config'!$A:$A,'Scoring_Config'!$D:$D,"Yes")="Yes",_xlfn.XLOOKUP("Service_Insecure_Match",'Scoring_Config'!$A:$A,'Scoring_Config'!$C:$C,5),0),"False,0")</f>
        <v>0</v>
      </c>
      <c r="AJ385" cm="1">
        <f t="array" ref="AJ385">IF(FALSE,"True," &amp; IF(_xlfn.XLOOKUP("Risky_Inbound",'Scoring_Config'!$A:$A,'Scoring_Config'!$D:$D,"Yes")="Yes",_xlfn.XLOOKUP("Risky_Inbound",'Scoring_Config'!$A:$A,'Scoring_Config'!$C:$C,50),0),"False,0")</f>
        <v>0</v>
      </c>
      <c r="AK385" cm="1">
        <f t="array" ref="AK385">IF(FALSE,"True," &amp; IF(_xlfn.XLOOKUP("Risky_Outbound",'Scoring_Config'!$A:$A,'Scoring_Config'!$D:$D,"Yes")="Yes",_xlfn.XLOOKUP("Risky_Outbound",'Scoring_Config'!$A:$A,'Scoring_Config'!$C:$C,25),0),"False,0")</f>
        <v>0</v>
      </c>
      <c r="AL385" t="s">
        <v>6697</v>
      </c>
      <c r="AM385" cm="1">
        <f t="array" ref="AM38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85" t="s">
        <v>6697</v>
      </c>
      <c r="AO385" t="s">
        <v>6697</v>
      </c>
      <c r="AP385" t="s">
        <v>6697</v>
      </c>
      <c r="AQ385" cm="1">
        <f t="array" ref="AQ385">IF(FALSE,"True," &amp; IF(_xlfn.XLOOKUP("Service_IsAny",'Scoring_Config'!$A:$A,'Scoring_Config'!$D:$D,"Yes")="Yes",_xlfn.XLOOKUP("Service_IsAny",'Scoring_Config'!$A:$A,'Scoring_Config'!$C:$C,0),0),"False,0")</f>
        <v>0</v>
      </c>
      <c r="AR385">
        <v>0</v>
      </c>
      <c r="AS385" cm="1">
        <f t="array" ref="AS385">IF(FALSE,"True," &amp; IF(_xlfn.XLOOKUP("Service_RangeGt1000",'Scoring_Config'!$A:$A,'Scoring_Config'!$D:$D,"Yes")="Yes",_xlfn.XLOOKUP("Service_RangeGt1000",'Scoring_Config'!$A:$A,'Scoring_Config'!$C:$C,0),0),"False,0")</f>
        <v>0</v>
      </c>
      <c r="AT385" cm="1">
        <f t="array" ref="AT385">IF(FALSE,"True," &amp; IF(_xlfn.XLOOKUP("App_IsAny",'Scoring_Config'!$A:$A,'Scoring_Config'!$D:$D,"Yes")="Yes",_xlfn.XLOOKUP("App_IsAny",'Scoring_Config'!$A:$A,'Scoring_Config'!$C:$C,0),0),"False,0")</f>
        <v>0</v>
      </c>
      <c r="AU385">
        <v>1</v>
      </c>
      <c r="AV385" cm="1">
        <f t="array" ref="AV385">IF(FALSE,"True," &amp; IF(_xlfn.XLOOKUP("App_RangeGt1000",'Scoring_Config'!$A:$A,'Scoring_Config'!$D:$D,"Yes")="Yes",_xlfn.XLOOKUP("App_RangeGt1000",'Scoring_Config'!$A:$A,'Scoring_Config'!$C:$C,0),0),"False,0")</f>
        <v>0</v>
      </c>
      <c r="AW385" cm="1">
        <f t="array" ref="AW385">IF(FALSE,"True," &amp; IF(_xlfn.XLOOKUP("Action_IsDenyOrDrop",'Scoring_Config'!$A:$A,'Scoring_Config'!$D:$D,"Yes")="Yes",_xlfn.XLOOKUP("Action_IsDenyOrDrop",'Scoring_Config'!$A:$A,'Scoring_Config'!$C:$C,0),0),"False,0")</f>
        <v>0</v>
      </c>
      <c r="AX385" cm="1">
        <f t="array" ref="AX385">IF(LEFT(AW385,4)="True",0,(IF(LEFT(Y385,4)="True",IF(_xlfn.XLOOKUP("Src_IsAny",'Scoring_Config'!$A:$A,'Scoring_Config'!$D:$D,"Yes")="Yes",_xlfn.XLOOKUP("Src_IsAny",'Scoring_Config'!$A:$A,'Scoring_Config'!$C:$C,10),0),0)+IF(LEFT(Z385,4)="True",IF(_xlfn.XLOOKUP("Src_CIDR_Le_16",'Scoring_Config'!$A:$A,'Scoring_Config'!$D:$D,"Yes")="Yes",_xlfn.XLOOKUP("Src_CIDR_Le_16",'Scoring_Config'!$A:$A,'Scoring_Config'!$C:$C,10),0),0)+IF(LEFT(AA385,4)="True",IF(_xlfn.XLOOKUP("Src_CIDR_17_22",'Scoring_Config'!$A:$A,'Scoring_Config'!$D:$D,"Yes")="Yes",_xlfn.XLOOKUP("Src_CIDR_17_22",'Scoring_Config'!$A:$A,'Scoring_Config'!$C:$C,5),0),0)+IF(LEFT(AB385,4)="True",IF(_xlfn.XLOOKUP("Dst_IsAny",'Scoring_Config'!$A:$A,'Scoring_Config'!$D:$D,"Yes")="Yes",_xlfn.XLOOKUP("Dst_IsAny",'Scoring_Config'!$A:$A,'Scoring_Config'!$C:$C,10),0),0)+IF(LEFT(AC385,4)="True",IF(_xlfn.XLOOKUP("Dst_CIDR_Le_16",'Scoring_Config'!$A:$A,'Scoring_Config'!$D:$D,"Yes")="Yes",_xlfn.XLOOKUP("Dst_CIDR_Le_16",'Scoring_Config'!$A:$A,'Scoring_Config'!$C:$C,10),0),0)+IF(LEFT(AD385,4)="True",IF(_xlfn.XLOOKUP("Dst_CIDR_17_22",'Scoring_Config'!$A:$A,'Scoring_Config'!$D:$D,"Yes")="Yes",_xlfn.XLOOKUP("Dst_CIDR_17_22",'Scoring_Config'!$A:$A,'Scoring_Config'!$C:$C,5),0),0)+IF(LEFT(AE385,4)="True",IF(_xlfn.XLOOKUP("SrcZone_IsAny",'Scoring_Config'!$A:$A,'Scoring_Config'!$D:$D,"Yes")="Yes",_xlfn.XLOOKUP("SrcZone_IsAny",'Scoring_Config'!$A:$A,'Scoring_Config'!$C:$C,10),0),0)+IF(LEFT(AF385,4)="True",IF(_xlfn.XLOOKUP("DstZone_IsAny",'Scoring_Config'!$A:$A,'Scoring_Config'!$D:$D,"Yes")="Yes",_xlfn.XLOOKUP("DstZone_IsAny",'Scoring_Config'!$A:$A,'Scoring_Config'!$C:$C,10),0),0)+IF(LEFT(AG385,4)="True",IF(_xlfn.XLOOKUP("Service_Any_OR_RangeGt1000",'Scoring_Config'!$A:$A,'Scoring_Config'!$D:$D,"Yes")="Yes",_xlfn.XLOOKUP("Service_Any_OR_RangeGt1000",'Scoring_Config'!$A:$A,'Scoring_Config'!$C:$C,10),0),0)+IF(LEFT(AH385,4)="True",IF(_xlfn.XLOOKUP("App_Any_OR_RangeGt1000",'Scoring_Config'!$A:$A,'Scoring_Config'!$D:$D,"Yes")="Yes",_xlfn.XLOOKUP("App_Any_OR_RangeGt1000",'Scoring_Config'!$A:$A,'Scoring_Config'!$C:$C,10),0),0)+IF(LEFT(AI385,4)="True",IF(_xlfn.XLOOKUP("Service_Insecure_Match",'Scoring_Config'!$A:$A,'Scoring_Config'!$D:$D,"Yes")="Yes",_xlfn.XLOOKUP("Service_Insecure_Match",'Scoring_Config'!$A:$A,'Scoring_Config'!$C:$C,5),0),0)+IF(LEFT(AJ385,4)="True",IF(_xlfn.XLOOKUP("Risky_Inbound",'Scoring_Config'!$A:$A,'Scoring_Config'!$D:$D,"Yes")="Yes",_xlfn.XLOOKUP("Risky_Inbound",'Scoring_Config'!$A:$A,'Scoring_Config'!$C:$C,50),0),0)+IF(LEFT(AK385,4)="True",IF(_xlfn.XLOOKUP("Risky_Outbound",'Scoring_Config'!$A:$A,'Scoring_Config'!$D:$D,"Yes")="Yes",_xlfn.XLOOKUP("Risky_Outbound",'Scoring_Config'!$A:$A,'Scoring_Config'!$C:$C,25),0),0)+IF(LEFT(AZ385,4)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385,FIND(",",AL385)+1,100)),0)+IF(LEFT(AM385,4)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385,FIND(",",AN385)+1,100)),0)+IF(_xlfn.XLOOKUP("Profile_Scoring",'Scoring_Config'!$A:$A,'Scoring_Config'!$D:$D,"Yes")="Yes",VALUE(MID(AO385,FIND(",",AO385)+1,100)),0)+IF(_xlfn.XLOOKUP("Options_Scoring",'Scoring_Config'!$A:$A,'Scoring_Config'!$D:$D,"Yes")="Yes",VALUE(MID(AP385,FIND(",",AP385)+1,100)),0)))</f>
        <v>0</v>
      </c>
      <c r="AZ385" cm="1">
        <f t="array" ref="AZ385">IF(FALSE,"True," &amp; IF(_xlfn.XLOOKUP("Migrate_Insecure",'Scoring_Config'!$A:$A,'Scoring_Config'!$D:$D,"Yes")="Yes",_xlfn.XLOOKUP("Migrate_Insecure",'Scoring_Config'!$A:$A,'Scoring_Config'!$C:$C,10),0),"False,0")</f>
        <v>0</v>
      </c>
    </row>
    <row r="386" spans="1:52">
      <c r="A386" t="s">
        <v>1979</v>
      </c>
      <c r="B386" t="s">
        <v>2359</v>
      </c>
      <c r="C386" t="s">
        <v>3542</v>
      </c>
      <c r="D386" t="s">
        <v>3551</v>
      </c>
      <c r="E386" t="s">
        <v>3563</v>
      </c>
      <c r="F386" t="s">
        <v>3710</v>
      </c>
      <c r="G386" t="s">
        <v>174</v>
      </c>
      <c r="H386" t="s">
        <v>174</v>
      </c>
      <c r="I386" t="s">
        <v>4145</v>
      </c>
      <c r="J386" t="s">
        <v>112</v>
      </c>
      <c r="K386" t="s">
        <v>1682</v>
      </c>
      <c r="L386" t="s">
        <v>1327</v>
      </c>
      <c r="M386" t="s">
        <v>1974</v>
      </c>
      <c r="N386" t="s">
        <v>4315</v>
      </c>
      <c r="O386" t="s">
        <v>4319</v>
      </c>
      <c r="P386" t="s">
        <v>4322</v>
      </c>
      <c r="Q386" t="s">
        <v>4594</v>
      </c>
      <c r="R386" t="s">
        <v>5440</v>
      </c>
      <c r="S386" t="s">
        <v>5440</v>
      </c>
      <c r="T386" t="s">
        <v>5642</v>
      </c>
      <c r="U386" t="s">
        <v>6155</v>
      </c>
      <c r="Y386" cm="1">
        <f t="array" ref="Y386">IF(TRUE,"True," &amp; IF(_xlfn.XLOOKUP("Src_IsAny",'Scoring_Config'!$A:$A,'Scoring_Config'!$D:$D,"Yes")="Yes",_xlfn.XLOOKUP("Src_IsAny",'Scoring_Config'!$A:$A,'Scoring_Config'!$C:$C,10),0),"False,0")</f>
        <v>0</v>
      </c>
      <c r="Z386" cm="1">
        <f t="array" ref="Z386">IF(FALSE,"True," &amp; IF(_xlfn.XLOOKUP("Src_CIDR_Le_16",'Scoring_Config'!$A:$A,'Scoring_Config'!$D:$D,"Yes")="Yes",_xlfn.XLOOKUP("Src_CIDR_Le_16",'Scoring_Config'!$A:$A,'Scoring_Config'!$C:$C,10),0),"False,0")</f>
        <v>0</v>
      </c>
      <c r="AA386" cm="1">
        <f t="array" ref="AA386">IF(FALSE,"True," &amp; IF(_xlfn.XLOOKUP("Src_CIDR_17_22",'Scoring_Config'!$A:$A,'Scoring_Config'!$D:$D,"Yes")="Yes",_xlfn.XLOOKUP("Src_CIDR_17_22",'Scoring_Config'!$A:$A,'Scoring_Config'!$C:$C,5),0),"False,0")</f>
        <v>0</v>
      </c>
      <c r="AB386" cm="1">
        <f t="array" ref="AB386">IF(FALSE,"True," &amp; IF(_xlfn.XLOOKUP("Dst_IsAny",'Scoring_Config'!$A:$A,'Scoring_Config'!$D:$D,"Yes")="Yes",_xlfn.XLOOKUP("Dst_IsAny",'Scoring_Config'!$A:$A,'Scoring_Config'!$C:$C,10),0),"False,0")</f>
        <v>0</v>
      </c>
      <c r="AC386" cm="1">
        <f t="array" ref="AC386">IF(FALSE,"True," &amp; IF(_xlfn.XLOOKUP("Dst_CIDR_Le_16",'Scoring_Config'!$A:$A,'Scoring_Config'!$D:$D,"Yes")="Yes",_xlfn.XLOOKUP("Dst_CIDR_Le_16",'Scoring_Config'!$A:$A,'Scoring_Config'!$C:$C,10),0),"False,0")</f>
        <v>0</v>
      </c>
      <c r="AD386" cm="1">
        <f t="array" ref="AD386">IF(FALSE,"True," &amp; IF(_xlfn.XLOOKUP("Dst_CIDR_17_22",'Scoring_Config'!$A:$A,'Scoring_Config'!$D:$D,"Yes")="Yes",_xlfn.XLOOKUP("Dst_CIDR_17_22",'Scoring_Config'!$A:$A,'Scoring_Config'!$C:$C,5),0),"False,0")</f>
        <v>0</v>
      </c>
      <c r="AE386" cm="1">
        <f t="array" ref="AE386">IF(FALSE,"True," &amp; IF(_xlfn.XLOOKUP("SrcZone_IsAny",'Scoring_Config'!$A:$A,'Scoring_Config'!$D:$D,"Yes")="Yes",_xlfn.XLOOKUP("SrcZone_IsAny",'Scoring_Config'!$A:$A,'Scoring_Config'!$C:$C,10),0),"False,0")</f>
        <v>0</v>
      </c>
      <c r="AF386" cm="1">
        <f t="array" ref="AF386">IF(FALSE,"True," &amp; IF(_xlfn.XLOOKUP("DstZone_IsAny",'Scoring_Config'!$A:$A,'Scoring_Config'!$D:$D,"Yes")="Yes",_xlfn.XLOOKUP("DstZone_IsAny",'Scoring_Config'!$A:$A,'Scoring_Config'!$C:$C,10),0),"False,0")</f>
        <v>0</v>
      </c>
      <c r="AG386" cm="1">
        <f t="array" ref="AG38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86" cm="1">
        <f t="array" ref="AH386">IF(FALSE,"True," &amp; IF(_xlfn.XLOOKUP("App_Any_OR_RangeGt1000",'Scoring_Config'!$A:$A,'Scoring_Config'!$D:$D,"Yes")="Yes",_xlfn.XLOOKUP("App_Any_OR_RangeGt1000",'Scoring_Config'!$A:$A,'Scoring_Config'!$C:$C,10),0),"False,0")</f>
        <v>0</v>
      </c>
      <c r="AI386" cm="1">
        <f t="array" ref="AI386">IF(FALSE,"True," &amp; IF(_xlfn.XLOOKUP("Service_Insecure_Match",'Scoring_Config'!$A:$A,'Scoring_Config'!$D:$D,"Yes")="Yes",_xlfn.XLOOKUP("Service_Insecure_Match",'Scoring_Config'!$A:$A,'Scoring_Config'!$C:$C,5),0),"False,0")</f>
        <v>0</v>
      </c>
      <c r="AJ386" cm="1">
        <f t="array" ref="AJ386">IF(FALSE,"True," &amp; IF(_xlfn.XLOOKUP("Risky_Inbound",'Scoring_Config'!$A:$A,'Scoring_Config'!$D:$D,"Yes")="Yes",_xlfn.XLOOKUP("Risky_Inbound",'Scoring_Config'!$A:$A,'Scoring_Config'!$C:$C,50),0),"False,0")</f>
        <v>0</v>
      </c>
      <c r="AK386" cm="1">
        <f t="array" ref="AK386">IF(FALSE,"True," &amp; IF(_xlfn.XLOOKUP("Risky_Outbound",'Scoring_Config'!$A:$A,'Scoring_Config'!$D:$D,"Yes")="Yes",_xlfn.XLOOKUP("Risky_Outbound",'Scoring_Config'!$A:$A,'Scoring_Config'!$C:$C,25),0),"False,0")</f>
        <v>0</v>
      </c>
      <c r="AL386" t="s">
        <v>6697</v>
      </c>
      <c r="AM386" cm="1">
        <f t="array" ref="AM38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86" t="s">
        <v>6697</v>
      </c>
      <c r="AO386" t="s">
        <v>6697</v>
      </c>
      <c r="AP386" t="s">
        <v>6697</v>
      </c>
      <c r="AQ386" cm="1">
        <f t="array" ref="AQ386">IF(FALSE,"True," &amp; IF(_xlfn.XLOOKUP("Service_IsAny",'Scoring_Config'!$A:$A,'Scoring_Config'!$D:$D,"Yes")="Yes",_xlfn.XLOOKUP("Service_IsAny",'Scoring_Config'!$A:$A,'Scoring_Config'!$C:$C,0),0),"False,0")</f>
        <v>0</v>
      </c>
      <c r="AR386">
        <v>0</v>
      </c>
      <c r="AS386" cm="1">
        <f t="array" ref="AS386">IF(FALSE,"True," &amp; IF(_xlfn.XLOOKUP("Service_RangeGt1000",'Scoring_Config'!$A:$A,'Scoring_Config'!$D:$D,"Yes")="Yes",_xlfn.XLOOKUP("Service_RangeGt1000",'Scoring_Config'!$A:$A,'Scoring_Config'!$C:$C,0),0),"False,0")</f>
        <v>0</v>
      </c>
      <c r="AT386" cm="1">
        <f t="array" ref="AT386">IF(FALSE,"True," &amp; IF(_xlfn.XLOOKUP("App_IsAny",'Scoring_Config'!$A:$A,'Scoring_Config'!$D:$D,"Yes")="Yes",_xlfn.XLOOKUP("App_IsAny",'Scoring_Config'!$A:$A,'Scoring_Config'!$C:$C,0),0),"False,0")</f>
        <v>0</v>
      </c>
      <c r="AU386">
        <v>1</v>
      </c>
      <c r="AV386" cm="1">
        <f t="array" ref="AV386">IF(FALSE,"True," &amp; IF(_xlfn.XLOOKUP("App_RangeGt1000",'Scoring_Config'!$A:$A,'Scoring_Config'!$D:$D,"Yes")="Yes",_xlfn.XLOOKUP("App_RangeGt1000",'Scoring_Config'!$A:$A,'Scoring_Config'!$C:$C,0),0),"False,0")</f>
        <v>0</v>
      </c>
      <c r="AW386" cm="1">
        <f t="array" ref="AW386">IF(FALSE,"True," &amp; IF(_xlfn.XLOOKUP("Action_IsDenyOrDrop",'Scoring_Config'!$A:$A,'Scoring_Config'!$D:$D,"Yes")="Yes",_xlfn.XLOOKUP("Action_IsDenyOrDrop",'Scoring_Config'!$A:$A,'Scoring_Config'!$C:$C,0),0),"False,0")</f>
        <v>0</v>
      </c>
      <c r="AX386" cm="1">
        <f t="array" ref="AX386">IF(LEFT(AW386,4)="True",0,(IF(LEFT(Y386,4)="True",IF(_xlfn.XLOOKUP("Src_IsAny",'Scoring_Config'!$A:$A,'Scoring_Config'!$D:$D,"Yes")="Yes",_xlfn.XLOOKUP("Src_IsAny",'Scoring_Config'!$A:$A,'Scoring_Config'!$C:$C,10),0),0)+IF(LEFT(Z386,4)="True",IF(_xlfn.XLOOKUP("Src_CIDR_Le_16",'Scoring_Config'!$A:$A,'Scoring_Config'!$D:$D,"Yes")="Yes",_xlfn.XLOOKUP("Src_CIDR_Le_16",'Scoring_Config'!$A:$A,'Scoring_Config'!$C:$C,10),0),0)+IF(LEFT(AA386,4)="True",IF(_xlfn.XLOOKUP("Src_CIDR_17_22",'Scoring_Config'!$A:$A,'Scoring_Config'!$D:$D,"Yes")="Yes",_xlfn.XLOOKUP("Src_CIDR_17_22",'Scoring_Config'!$A:$A,'Scoring_Config'!$C:$C,5),0),0)+IF(LEFT(AB386,4)="True",IF(_xlfn.XLOOKUP("Dst_IsAny",'Scoring_Config'!$A:$A,'Scoring_Config'!$D:$D,"Yes")="Yes",_xlfn.XLOOKUP("Dst_IsAny",'Scoring_Config'!$A:$A,'Scoring_Config'!$C:$C,10),0),0)+IF(LEFT(AC386,4)="True",IF(_xlfn.XLOOKUP("Dst_CIDR_Le_16",'Scoring_Config'!$A:$A,'Scoring_Config'!$D:$D,"Yes")="Yes",_xlfn.XLOOKUP("Dst_CIDR_Le_16",'Scoring_Config'!$A:$A,'Scoring_Config'!$C:$C,10),0),0)+IF(LEFT(AD386,4)="True",IF(_xlfn.XLOOKUP("Dst_CIDR_17_22",'Scoring_Config'!$A:$A,'Scoring_Config'!$D:$D,"Yes")="Yes",_xlfn.XLOOKUP("Dst_CIDR_17_22",'Scoring_Config'!$A:$A,'Scoring_Config'!$C:$C,5),0),0)+IF(LEFT(AE386,4)="True",IF(_xlfn.XLOOKUP("SrcZone_IsAny",'Scoring_Config'!$A:$A,'Scoring_Config'!$D:$D,"Yes")="Yes",_xlfn.XLOOKUP("SrcZone_IsAny",'Scoring_Config'!$A:$A,'Scoring_Config'!$C:$C,10),0),0)+IF(LEFT(AF386,4)="True",IF(_xlfn.XLOOKUP("DstZone_IsAny",'Scoring_Config'!$A:$A,'Scoring_Config'!$D:$D,"Yes")="Yes",_xlfn.XLOOKUP("DstZone_IsAny",'Scoring_Config'!$A:$A,'Scoring_Config'!$C:$C,10),0),0)+IF(LEFT(AG386,4)="True",IF(_xlfn.XLOOKUP("Service_Any_OR_RangeGt1000",'Scoring_Config'!$A:$A,'Scoring_Config'!$D:$D,"Yes")="Yes",_xlfn.XLOOKUP("Service_Any_OR_RangeGt1000",'Scoring_Config'!$A:$A,'Scoring_Config'!$C:$C,10),0),0)+IF(LEFT(AH386,4)="True",IF(_xlfn.XLOOKUP("App_Any_OR_RangeGt1000",'Scoring_Config'!$A:$A,'Scoring_Config'!$D:$D,"Yes")="Yes",_xlfn.XLOOKUP("App_Any_OR_RangeGt1000",'Scoring_Config'!$A:$A,'Scoring_Config'!$C:$C,10),0),0)+IF(LEFT(AI386,4)="True",IF(_xlfn.XLOOKUP("Service_Insecure_Match",'Scoring_Config'!$A:$A,'Scoring_Config'!$D:$D,"Yes")="Yes",_xlfn.XLOOKUP("Service_Insecure_Match",'Scoring_Config'!$A:$A,'Scoring_Config'!$C:$C,5),0),0)+IF(LEFT(AJ386,4)="True",IF(_xlfn.XLOOKUP("Risky_Inbound",'Scoring_Config'!$A:$A,'Scoring_Config'!$D:$D,"Yes")="Yes",_xlfn.XLOOKUP("Risky_Inbound",'Scoring_Config'!$A:$A,'Scoring_Config'!$C:$C,50),0),0)+IF(LEFT(AK386,4)="True",IF(_xlfn.XLOOKUP("Risky_Outbound",'Scoring_Config'!$A:$A,'Scoring_Config'!$D:$D,"Yes")="Yes",_xlfn.XLOOKUP("Risky_Outbound",'Scoring_Config'!$A:$A,'Scoring_Config'!$C:$C,25),0),0)+IF(LEFT(AZ386,4)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386,FIND(",",AL386)+1,100)),0)+IF(LEFT(AM386,4)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386,FIND(",",AN386)+1,100)),0)+IF(_xlfn.XLOOKUP("Profile_Scoring",'Scoring_Config'!$A:$A,'Scoring_Config'!$D:$D,"Yes")="Yes",VALUE(MID(AO386,FIND(",",AO386)+1,100)),0)+IF(_xlfn.XLOOKUP("Options_Scoring",'Scoring_Config'!$A:$A,'Scoring_Config'!$D:$D,"Yes")="Yes",VALUE(MID(AP386,FIND(",",AP386)+1,100)),0)))</f>
        <v>0</v>
      </c>
      <c r="AZ386" cm="1">
        <f t="array" ref="AZ386">IF(FALSE,"True," &amp; IF(_xlfn.XLOOKUP("Migrate_Insecure",'Scoring_Config'!$A:$A,'Scoring_Config'!$D:$D,"Yes")="Yes",_xlfn.XLOOKUP("Migrate_Insecure",'Scoring_Config'!$A:$A,'Scoring_Config'!$C:$C,10),0),"False,0")</f>
        <v>0</v>
      </c>
    </row>
    <row r="387" spans="1:52">
      <c r="A387" t="s">
        <v>1979</v>
      </c>
      <c r="B387" t="s">
        <v>2360</v>
      </c>
      <c r="C387" t="s">
        <v>3542</v>
      </c>
      <c r="D387" t="s">
        <v>3551</v>
      </c>
      <c r="E387" t="s">
        <v>3563</v>
      </c>
      <c r="F387" t="s">
        <v>3711</v>
      </c>
      <c r="G387" t="s">
        <v>174</v>
      </c>
      <c r="H387" t="s">
        <v>174</v>
      </c>
      <c r="I387" t="s">
        <v>3617</v>
      </c>
      <c r="J387" t="s">
        <v>112</v>
      </c>
      <c r="K387" t="s">
        <v>1682</v>
      </c>
      <c r="L387" t="s">
        <v>1327</v>
      </c>
      <c r="M387" t="s">
        <v>1974</v>
      </c>
      <c r="N387" t="s">
        <v>4315</v>
      </c>
      <c r="O387" t="s">
        <v>4319</v>
      </c>
      <c r="P387" t="s">
        <v>4323</v>
      </c>
      <c r="Q387" t="s">
        <v>4595</v>
      </c>
      <c r="R387" t="s">
        <v>5439</v>
      </c>
      <c r="S387" t="s">
        <v>4324</v>
      </c>
      <c r="T387" t="s">
        <v>5692</v>
      </c>
      <c r="U387" t="s">
        <v>6155</v>
      </c>
      <c r="Y387" cm="1">
        <f t="array" ref="Y387">IF(TRUE,"True," &amp; IF(_xlfn.XLOOKUP("Src_IsAny",'Scoring_Config'!$A:$A,'Scoring_Config'!$D:$D,"Yes")="Yes",_xlfn.XLOOKUP("Src_IsAny",'Scoring_Config'!$A:$A,'Scoring_Config'!$C:$C,10),0),"False,0")</f>
        <v>0</v>
      </c>
      <c r="Z387" cm="1">
        <f t="array" ref="Z387">IF(FALSE,"True," &amp; IF(_xlfn.XLOOKUP("Src_CIDR_Le_16",'Scoring_Config'!$A:$A,'Scoring_Config'!$D:$D,"Yes")="Yes",_xlfn.XLOOKUP("Src_CIDR_Le_16",'Scoring_Config'!$A:$A,'Scoring_Config'!$C:$C,10),0),"False,0")</f>
        <v>0</v>
      </c>
      <c r="AA387" cm="1">
        <f t="array" ref="AA387">IF(FALSE,"True," &amp; IF(_xlfn.XLOOKUP("Src_CIDR_17_22",'Scoring_Config'!$A:$A,'Scoring_Config'!$D:$D,"Yes")="Yes",_xlfn.XLOOKUP("Src_CIDR_17_22",'Scoring_Config'!$A:$A,'Scoring_Config'!$C:$C,5),0),"False,0")</f>
        <v>0</v>
      </c>
      <c r="AB387" cm="1">
        <f t="array" ref="AB387">IF(FALSE,"True," &amp; IF(_xlfn.XLOOKUP("Dst_IsAny",'Scoring_Config'!$A:$A,'Scoring_Config'!$D:$D,"Yes")="Yes",_xlfn.XLOOKUP("Dst_IsAny",'Scoring_Config'!$A:$A,'Scoring_Config'!$C:$C,10),0),"False,0")</f>
        <v>0</v>
      </c>
      <c r="AC387" cm="1">
        <f t="array" ref="AC387">IF(FALSE,"True," &amp; IF(_xlfn.XLOOKUP("Dst_CIDR_Le_16",'Scoring_Config'!$A:$A,'Scoring_Config'!$D:$D,"Yes")="Yes",_xlfn.XLOOKUP("Dst_CIDR_Le_16",'Scoring_Config'!$A:$A,'Scoring_Config'!$C:$C,10),0),"False,0")</f>
        <v>0</v>
      </c>
      <c r="AD387" cm="1">
        <f t="array" ref="AD387">IF(FALSE,"True," &amp; IF(_xlfn.XLOOKUP("Dst_CIDR_17_22",'Scoring_Config'!$A:$A,'Scoring_Config'!$D:$D,"Yes")="Yes",_xlfn.XLOOKUP("Dst_CIDR_17_22",'Scoring_Config'!$A:$A,'Scoring_Config'!$C:$C,5),0),"False,0")</f>
        <v>0</v>
      </c>
      <c r="AE387" cm="1">
        <f t="array" ref="AE387">IF(FALSE,"True," &amp; IF(_xlfn.XLOOKUP("SrcZone_IsAny",'Scoring_Config'!$A:$A,'Scoring_Config'!$D:$D,"Yes")="Yes",_xlfn.XLOOKUP("SrcZone_IsAny",'Scoring_Config'!$A:$A,'Scoring_Config'!$C:$C,10),0),"False,0")</f>
        <v>0</v>
      </c>
      <c r="AF387" cm="1">
        <f t="array" ref="AF387">IF(FALSE,"True," &amp; IF(_xlfn.XLOOKUP("DstZone_IsAny",'Scoring_Config'!$A:$A,'Scoring_Config'!$D:$D,"Yes")="Yes",_xlfn.XLOOKUP("DstZone_IsAny",'Scoring_Config'!$A:$A,'Scoring_Config'!$C:$C,10),0),"False,0")</f>
        <v>0</v>
      </c>
      <c r="AG387" cm="1">
        <f t="array" ref="AG38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87" cm="1">
        <f t="array" ref="AH387">IF(FALSE,"True," &amp; IF(_xlfn.XLOOKUP("App_Any_OR_RangeGt1000",'Scoring_Config'!$A:$A,'Scoring_Config'!$D:$D,"Yes")="Yes",_xlfn.XLOOKUP("App_Any_OR_RangeGt1000",'Scoring_Config'!$A:$A,'Scoring_Config'!$C:$C,10),0),"False,0")</f>
        <v>0</v>
      </c>
      <c r="AI387" cm="1">
        <f t="array" ref="AI387">IF(FALSE,"True," &amp; IF(_xlfn.XLOOKUP("Service_Insecure_Match",'Scoring_Config'!$A:$A,'Scoring_Config'!$D:$D,"Yes")="Yes",_xlfn.XLOOKUP("Service_Insecure_Match",'Scoring_Config'!$A:$A,'Scoring_Config'!$C:$C,5),0),"False,0")</f>
        <v>0</v>
      </c>
      <c r="AJ387" cm="1">
        <f t="array" ref="AJ387">IF(FALSE,"True," &amp; IF(_xlfn.XLOOKUP("Risky_Inbound",'Scoring_Config'!$A:$A,'Scoring_Config'!$D:$D,"Yes")="Yes",_xlfn.XLOOKUP("Risky_Inbound",'Scoring_Config'!$A:$A,'Scoring_Config'!$C:$C,50),0),"False,0")</f>
        <v>0</v>
      </c>
      <c r="AK387" cm="1">
        <f t="array" ref="AK387">IF(FALSE,"True," &amp; IF(_xlfn.XLOOKUP("Risky_Outbound",'Scoring_Config'!$A:$A,'Scoring_Config'!$D:$D,"Yes")="Yes",_xlfn.XLOOKUP("Risky_Outbound",'Scoring_Config'!$A:$A,'Scoring_Config'!$C:$C,25),0),"False,0")</f>
        <v>0</v>
      </c>
      <c r="AL387" t="s">
        <v>6699</v>
      </c>
      <c r="AM387" cm="1">
        <f t="array" ref="AM38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87" t="s">
        <v>6697</v>
      </c>
      <c r="AO387" t="s">
        <v>6697</v>
      </c>
      <c r="AP387" t="s">
        <v>6697</v>
      </c>
      <c r="AQ387" cm="1">
        <f t="array" ref="AQ387">IF(FALSE,"True," &amp; IF(_xlfn.XLOOKUP("Service_IsAny",'Scoring_Config'!$A:$A,'Scoring_Config'!$D:$D,"Yes")="Yes",_xlfn.XLOOKUP("Service_IsAny",'Scoring_Config'!$A:$A,'Scoring_Config'!$C:$C,0),0),"False,0")</f>
        <v>0</v>
      </c>
      <c r="AR387">
        <v>0</v>
      </c>
      <c r="AS387" cm="1">
        <f t="array" ref="AS387">IF(FALSE,"True," &amp; IF(_xlfn.XLOOKUP("Service_RangeGt1000",'Scoring_Config'!$A:$A,'Scoring_Config'!$D:$D,"Yes")="Yes",_xlfn.XLOOKUP("Service_RangeGt1000",'Scoring_Config'!$A:$A,'Scoring_Config'!$C:$C,0),0),"False,0")</f>
        <v>0</v>
      </c>
      <c r="AT387" cm="1">
        <f t="array" ref="AT387">IF(FALSE,"True," &amp; IF(_xlfn.XLOOKUP("App_IsAny",'Scoring_Config'!$A:$A,'Scoring_Config'!$D:$D,"Yes")="Yes",_xlfn.XLOOKUP("App_IsAny",'Scoring_Config'!$A:$A,'Scoring_Config'!$C:$C,0),0),"False,0")</f>
        <v>0</v>
      </c>
      <c r="AU387">
        <v>1</v>
      </c>
      <c r="AV387" cm="1">
        <f t="array" ref="AV387">IF(FALSE,"True," &amp; IF(_xlfn.XLOOKUP("App_RangeGt1000",'Scoring_Config'!$A:$A,'Scoring_Config'!$D:$D,"Yes")="Yes",_xlfn.XLOOKUP("App_RangeGt1000",'Scoring_Config'!$A:$A,'Scoring_Config'!$C:$C,0),0),"False,0")</f>
        <v>0</v>
      </c>
      <c r="AW387" cm="1">
        <f t="array" ref="AW387">IF(FALSE,"True," &amp; IF(_xlfn.XLOOKUP("Action_IsDenyOrDrop",'Scoring_Config'!$A:$A,'Scoring_Config'!$D:$D,"Yes")="Yes",_xlfn.XLOOKUP("Action_IsDenyOrDrop",'Scoring_Config'!$A:$A,'Scoring_Config'!$C:$C,0),0),"False,0")</f>
        <v>0</v>
      </c>
      <c r="AX387" cm="1">
        <f t="array" ref="AX387">IF(LEFT(AW387,4)="True",0,(IF(LEFT(Y387,4)="True",IF(_xlfn.XLOOKUP("Src_IsAny",'Scoring_Config'!$A:$A,'Scoring_Config'!$D:$D,"Yes")="Yes",_xlfn.XLOOKUP("Src_IsAny",'Scoring_Config'!$A:$A,'Scoring_Config'!$C:$C,10),0),0)+IF(LEFT(Z387,4)="True",IF(_xlfn.XLOOKUP("Src_CIDR_Le_16",'Scoring_Config'!$A:$A,'Scoring_Config'!$D:$D,"Yes")="Yes",_xlfn.XLOOKUP("Src_CIDR_Le_16",'Scoring_Config'!$A:$A,'Scoring_Config'!$C:$C,10),0),0)+IF(LEFT(AA387,4)="True",IF(_xlfn.XLOOKUP("Src_CIDR_17_22",'Scoring_Config'!$A:$A,'Scoring_Config'!$D:$D,"Yes")="Yes",_xlfn.XLOOKUP("Src_CIDR_17_22",'Scoring_Config'!$A:$A,'Scoring_Config'!$C:$C,5),0),0)+IF(LEFT(AB387,4)="True",IF(_xlfn.XLOOKUP("Dst_IsAny",'Scoring_Config'!$A:$A,'Scoring_Config'!$D:$D,"Yes")="Yes",_xlfn.XLOOKUP("Dst_IsAny",'Scoring_Config'!$A:$A,'Scoring_Config'!$C:$C,10),0),0)+IF(LEFT(AC387,4)="True",IF(_xlfn.XLOOKUP("Dst_CIDR_Le_16",'Scoring_Config'!$A:$A,'Scoring_Config'!$D:$D,"Yes")="Yes",_xlfn.XLOOKUP("Dst_CIDR_Le_16",'Scoring_Config'!$A:$A,'Scoring_Config'!$C:$C,10),0),0)+IF(LEFT(AD387,4)="True",IF(_xlfn.XLOOKUP("Dst_CIDR_17_22",'Scoring_Config'!$A:$A,'Scoring_Config'!$D:$D,"Yes")="Yes",_xlfn.XLOOKUP("Dst_CIDR_17_22",'Scoring_Config'!$A:$A,'Scoring_Config'!$C:$C,5),0),0)+IF(LEFT(AE387,4)="True",IF(_xlfn.XLOOKUP("SrcZone_IsAny",'Scoring_Config'!$A:$A,'Scoring_Config'!$D:$D,"Yes")="Yes",_xlfn.XLOOKUP("SrcZone_IsAny",'Scoring_Config'!$A:$A,'Scoring_Config'!$C:$C,10),0),0)+IF(LEFT(AF387,4)="True",IF(_xlfn.XLOOKUP("DstZone_IsAny",'Scoring_Config'!$A:$A,'Scoring_Config'!$D:$D,"Yes")="Yes",_xlfn.XLOOKUP("DstZone_IsAny",'Scoring_Config'!$A:$A,'Scoring_Config'!$C:$C,10),0),0)+IF(LEFT(AG387,4)="True",IF(_xlfn.XLOOKUP("Service_Any_OR_RangeGt1000",'Scoring_Config'!$A:$A,'Scoring_Config'!$D:$D,"Yes")="Yes",_xlfn.XLOOKUP("Service_Any_OR_RangeGt1000",'Scoring_Config'!$A:$A,'Scoring_Config'!$C:$C,10),0),0)+IF(LEFT(AH387,4)="True",IF(_xlfn.XLOOKUP("App_Any_OR_RangeGt1000",'Scoring_Config'!$A:$A,'Scoring_Config'!$D:$D,"Yes")="Yes",_xlfn.XLOOKUP("App_Any_OR_RangeGt1000",'Scoring_Config'!$A:$A,'Scoring_Config'!$C:$C,10),0),0)+IF(LEFT(AI387,4)="True",IF(_xlfn.XLOOKUP("Service_Insecure_Match",'Scoring_Config'!$A:$A,'Scoring_Config'!$D:$D,"Yes")="Yes",_xlfn.XLOOKUP("Service_Insecure_Match",'Scoring_Config'!$A:$A,'Scoring_Config'!$C:$C,5),0),0)+IF(LEFT(AJ387,4)="True",IF(_xlfn.XLOOKUP("Risky_Inbound",'Scoring_Config'!$A:$A,'Scoring_Config'!$D:$D,"Yes")="Yes",_xlfn.XLOOKUP("Risky_Inbound",'Scoring_Config'!$A:$A,'Scoring_Config'!$C:$C,50),0),0)+IF(LEFT(AK387,4)="True",IF(_xlfn.XLOOKUP("Risky_Outbound",'Scoring_Config'!$A:$A,'Scoring_Config'!$D:$D,"Yes")="Yes",_xlfn.XLOOKUP("Risky_Outbound",'Scoring_Config'!$A:$A,'Scoring_Config'!$C:$C,25),0),0)+IF(LEFT(AZ387,4)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387,FIND(",",AL387)+1,100)),0)+IF(LEFT(AM387,4)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387,FIND(",",AN387)+1,100)),0)+IF(_xlfn.XLOOKUP("Profile_Scoring",'Scoring_Config'!$A:$A,'Scoring_Config'!$D:$D,"Yes")="Yes",VALUE(MID(AO387,FIND(",",AO387)+1,100)),0)+IF(_xlfn.XLOOKUP("Options_Scoring",'Scoring_Config'!$A:$A,'Scoring_Config'!$D:$D,"Yes")="Yes",VALUE(MID(AP387,FIND(",",AP387)+1,100)),0)))</f>
        <v>0</v>
      </c>
      <c r="AZ387" cm="1">
        <f t="array" ref="AZ387">IF(FALSE,"True," &amp; IF(_xlfn.XLOOKUP("Migrate_Insecure",'Scoring_Config'!$A:$A,'Scoring_Config'!$D:$D,"Yes")="Yes",_xlfn.XLOOKUP("Migrate_Insecure",'Scoring_Config'!$A:$A,'Scoring_Config'!$C:$C,10),0),"False,0")</f>
        <v>0</v>
      </c>
    </row>
    <row r="388" spans="1:52">
      <c r="A388" t="s">
        <v>1979</v>
      </c>
      <c r="B388" t="s">
        <v>2361</v>
      </c>
      <c r="C388" t="s">
        <v>3542</v>
      </c>
      <c r="D388" t="s">
        <v>3551</v>
      </c>
      <c r="E388" t="s">
        <v>3563</v>
      </c>
      <c r="F388" t="s">
        <v>3712</v>
      </c>
      <c r="G388" t="s">
        <v>174</v>
      </c>
      <c r="H388" t="s">
        <v>174</v>
      </c>
      <c r="I388" t="s">
        <v>3796</v>
      </c>
      <c r="J388" t="s">
        <v>91</v>
      </c>
      <c r="K388" t="s">
        <v>1790</v>
      </c>
      <c r="L388" t="s">
        <v>1411</v>
      </c>
      <c r="M388" t="s">
        <v>1974</v>
      </c>
      <c r="N388" t="s">
        <v>4315</v>
      </c>
      <c r="O388" t="s">
        <v>4319</v>
      </c>
      <c r="P388" t="s">
        <v>4323</v>
      </c>
      <c r="Q388" t="s">
        <v>4596</v>
      </c>
      <c r="R388" t="s">
        <v>5439</v>
      </c>
      <c r="S388" t="s">
        <v>4324</v>
      </c>
      <c r="T388" t="s">
        <v>5642</v>
      </c>
      <c r="U388" t="s">
        <v>5955</v>
      </c>
      <c r="Y388" cm="1">
        <f t="array" ref="Y388">IF(TRUE,"True," &amp; IF(_xlfn.XLOOKUP("Src_IsAny",'Scoring_Config'!$A:$A,'Scoring_Config'!$D:$D,"Yes")="Yes",_xlfn.XLOOKUP("Src_IsAny",'Scoring_Config'!$A:$A,'Scoring_Config'!$C:$C,10),0),"False,0")</f>
        <v>0</v>
      </c>
      <c r="Z388" cm="1">
        <f t="array" ref="Z388">IF(FALSE,"True," &amp; IF(_xlfn.XLOOKUP("Src_CIDR_Le_16",'Scoring_Config'!$A:$A,'Scoring_Config'!$D:$D,"Yes")="Yes",_xlfn.XLOOKUP("Src_CIDR_Le_16",'Scoring_Config'!$A:$A,'Scoring_Config'!$C:$C,10),0),"False,0")</f>
        <v>0</v>
      </c>
      <c r="AA388" cm="1">
        <f t="array" ref="AA388">IF(FALSE,"True," &amp; IF(_xlfn.XLOOKUP("Src_CIDR_17_22",'Scoring_Config'!$A:$A,'Scoring_Config'!$D:$D,"Yes")="Yes",_xlfn.XLOOKUP("Src_CIDR_17_22",'Scoring_Config'!$A:$A,'Scoring_Config'!$C:$C,5),0),"False,0")</f>
        <v>0</v>
      </c>
      <c r="AB388" cm="1">
        <f t="array" ref="AB388">IF(FALSE,"True," &amp; IF(_xlfn.XLOOKUP("Dst_IsAny",'Scoring_Config'!$A:$A,'Scoring_Config'!$D:$D,"Yes")="Yes",_xlfn.XLOOKUP("Dst_IsAny",'Scoring_Config'!$A:$A,'Scoring_Config'!$C:$C,10),0),"False,0")</f>
        <v>0</v>
      </c>
      <c r="AC388" cm="1">
        <f t="array" ref="AC388">IF(FALSE,"True," &amp; IF(_xlfn.XLOOKUP("Dst_CIDR_Le_16",'Scoring_Config'!$A:$A,'Scoring_Config'!$D:$D,"Yes")="Yes",_xlfn.XLOOKUP("Dst_CIDR_Le_16",'Scoring_Config'!$A:$A,'Scoring_Config'!$C:$C,10),0),"False,0")</f>
        <v>0</v>
      </c>
      <c r="AD388" cm="1">
        <f t="array" ref="AD388">IF(FALSE,"True," &amp; IF(_xlfn.XLOOKUP("Dst_CIDR_17_22",'Scoring_Config'!$A:$A,'Scoring_Config'!$D:$D,"Yes")="Yes",_xlfn.XLOOKUP("Dst_CIDR_17_22",'Scoring_Config'!$A:$A,'Scoring_Config'!$C:$C,5),0),"False,0")</f>
        <v>0</v>
      </c>
      <c r="AE388" cm="1">
        <f t="array" ref="AE388">IF(FALSE,"True," &amp; IF(_xlfn.XLOOKUP("SrcZone_IsAny",'Scoring_Config'!$A:$A,'Scoring_Config'!$D:$D,"Yes")="Yes",_xlfn.XLOOKUP("SrcZone_IsAny",'Scoring_Config'!$A:$A,'Scoring_Config'!$C:$C,10),0),"False,0")</f>
        <v>0</v>
      </c>
      <c r="AF388" cm="1">
        <f t="array" ref="AF388">IF(FALSE,"True," &amp; IF(_xlfn.XLOOKUP("DstZone_IsAny",'Scoring_Config'!$A:$A,'Scoring_Config'!$D:$D,"Yes")="Yes",_xlfn.XLOOKUP("DstZone_IsAny",'Scoring_Config'!$A:$A,'Scoring_Config'!$C:$C,10),0),"False,0")</f>
        <v>0</v>
      </c>
      <c r="AG388" cm="1">
        <f t="array" ref="AG38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88" cm="1">
        <f t="array" ref="AH388">IF(FALSE,"True," &amp; IF(_xlfn.XLOOKUP("App_Any_OR_RangeGt1000",'Scoring_Config'!$A:$A,'Scoring_Config'!$D:$D,"Yes")="Yes",_xlfn.XLOOKUP("App_Any_OR_RangeGt1000",'Scoring_Config'!$A:$A,'Scoring_Config'!$C:$C,10),0),"False,0")</f>
        <v>0</v>
      </c>
      <c r="AI388" cm="1">
        <f t="array" ref="AI388">IF(FALSE,"True," &amp; IF(_xlfn.XLOOKUP("Service_Insecure_Match",'Scoring_Config'!$A:$A,'Scoring_Config'!$D:$D,"Yes")="Yes",_xlfn.XLOOKUP("Service_Insecure_Match",'Scoring_Config'!$A:$A,'Scoring_Config'!$C:$C,5),0),"False,0")</f>
        <v>0</v>
      </c>
      <c r="AJ388" cm="1">
        <f t="array" ref="AJ388">IF(FALSE,"True," &amp; IF(_xlfn.XLOOKUP("Risky_Inbound",'Scoring_Config'!$A:$A,'Scoring_Config'!$D:$D,"Yes")="Yes",_xlfn.XLOOKUP("Risky_Inbound",'Scoring_Config'!$A:$A,'Scoring_Config'!$C:$C,50),0),"False,0")</f>
        <v>0</v>
      </c>
      <c r="AK388" cm="1">
        <f t="array" ref="AK388">IF(FALSE,"True," &amp; IF(_xlfn.XLOOKUP("Risky_Outbound",'Scoring_Config'!$A:$A,'Scoring_Config'!$D:$D,"Yes")="Yes",_xlfn.XLOOKUP("Risky_Outbound",'Scoring_Config'!$A:$A,'Scoring_Config'!$C:$C,25),0),"False,0")</f>
        <v>0</v>
      </c>
      <c r="AL388" t="s">
        <v>6699</v>
      </c>
      <c r="AM388" cm="1">
        <f t="array" ref="AM38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88" t="s">
        <v>6697</v>
      </c>
      <c r="AO388" t="s">
        <v>6697</v>
      </c>
      <c r="AP388" t="s">
        <v>6697</v>
      </c>
      <c r="AQ388" cm="1">
        <f t="array" ref="AQ388">IF(FALSE,"True," &amp; IF(_xlfn.XLOOKUP("Service_IsAny",'Scoring_Config'!$A:$A,'Scoring_Config'!$D:$D,"Yes")="Yes",_xlfn.XLOOKUP("Service_IsAny",'Scoring_Config'!$A:$A,'Scoring_Config'!$C:$C,0),0),"False,0")</f>
        <v>0</v>
      </c>
      <c r="AR388">
        <v>2</v>
      </c>
      <c r="AS388" cm="1">
        <f t="array" ref="AS388">IF(FALSE,"True," &amp; IF(_xlfn.XLOOKUP("Service_RangeGt1000",'Scoring_Config'!$A:$A,'Scoring_Config'!$D:$D,"Yes")="Yes",_xlfn.XLOOKUP("Service_RangeGt1000",'Scoring_Config'!$A:$A,'Scoring_Config'!$C:$C,0),0),"False,0")</f>
        <v>0</v>
      </c>
      <c r="AT388" cm="1">
        <f t="array" ref="AT388">IF(FALSE,"True," &amp; IF(_xlfn.XLOOKUP("App_IsAny",'Scoring_Config'!$A:$A,'Scoring_Config'!$D:$D,"Yes")="Yes",_xlfn.XLOOKUP("App_IsAny",'Scoring_Config'!$A:$A,'Scoring_Config'!$C:$C,0),0),"False,0")</f>
        <v>0</v>
      </c>
      <c r="AU388">
        <v>4</v>
      </c>
      <c r="AV388" cm="1">
        <f t="array" ref="AV388">IF(FALSE,"True," &amp; IF(_xlfn.XLOOKUP("App_RangeGt1000",'Scoring_Config'!$A:$A,'Scoring_Config'!$D:$D,"Yes")="Yes",_xlfn.XLOOKUP("App_RangeGt1000",'Scoring_Config'!$A:$A,'Scoring_Config'!$C:$C,0),0),"False,0")</f>
        <v>0</v>
      </c>
      <c r="AW388" cm="1">
        <f t="array" ref="AW388">IF(FALSE,"True," &amp; IF(_xlfn.XLOOKUP("Action_IsDenyOrDrop",'Scoring_Config'!$A:$A,'Scoring_Config'!$D:$D,"Yes")="Yes",_xlfn.XLOOKUP("Action_IsDenyOrDrop",'Scoring_Config'!$A:$A,'Scoring_Config'!$C:$C,0),0),"False,0")</f>
        <v>0</v>
      </c>
      <c r="AX388" cm="1">
        <f t="array" ref="AX388">IF(LEFT(AW388,4)="True",0,(IF(LEFT(Y388,4)="True",IF(_xlfn.XLOOKUP("Src_IsAny",'Scoring_Config'!$A:$A,'Scoring_Config'!$D:$D,"Yes")="Yes",_xlfn.XLOOKUP("Src_IsAny",'Scoring_Config'!$A:$A,'Scoring_Config'!$C:$C,10),0),0)+IF(LEFT(Z388,4)="True",IF(_xlfn.XLOOKUP("Src_CIDR_Le_16",'Scoring_Config'!$A:$A,'Scoring_Config'!$D:$D,"Yes")="Yes",_xlfn.XLOOKUP("Src_CIDR_Le_16",'Scoring_Config'!$A:$A,'Scoring_Config'!$C:$C,10),0),0)+IF(LEFT(AA388,4)="True",IF(_xlfn.XLOOKUP("Src_CIDR_17_22",'Scoring_Config'!$A:$A,'Scoring_Config'!$D:$D,"Yes")="Yes",_xlfn.XLOOKUP("Src_CIDR_17_22",'Scoring_Config'!$A:$A,'Scoring_Config'!$C:$C,5),0),0)+IF(LEFT(AB388,4)="True",IF(_xlfn.XLOOKUP("Dst_IsAny",'Scoring_Config'!$A:$A,'Scoring_Config'!$D:$D,"Yes")="Yes",_xlfn.XLOOKUP("Dst_IsAny",'Scoring_Config'!$A:$A,'Scoring_Config'!$C:$C,10),0),0)+IF(LEFT(AC388,4)="True",IF(_xlfn.XLOOKUP("Dst_CIDR_Le_16",'Scoring_Config'!$A:$A,'Scoring_Config'!$D:$D,"Yes")="Yes",_xlfn.XLOOKUP("Dst_CIDR_Le_16",'Scoring_Config'!$A:$A,'Scoring_Config'!$C:$C,10),0),0)+IF(LEFT(AD388,4)="True",IF(_xlfn.XLOOKUP("Dst_CIDR_17_22",'Scoring_Config'!$A:$A,'Scoring_Config'!$D:$D,"Yes")="Yes",_xlfn.XLOOKUP("Dst_CIDR_17_22",'Scoring_Config'!$A:$A,'Scoring_Config'!$C:$C,5),0),0)+IF(LEFT(AE388,4)="True",IF(_xlfn.XLOOKUP("SrcZone_IsAny",'Scoring_Config'!$A:$A,'Scoring_Config'!$D:$D,"Yes")="Yes",_xlfn.XLOOKUP("SrcZone_IsAny",'Scoring_Config'!$A:$A,'Scoring_Config'!$C:$C,10),0),0)+IF(LEFT(AF388,4)="True",IF(_xlfn.XLOOKUP("DstZone_IsAny",'Scoring_Config'!$A:$A,'Scoring_Config'!$D:$D,"Yes")="Yes",_xlfn.XLOOKUP("DstZone_IsAny",'Scoring_Config'!$A:$A,'Scoring_Config'!$C:$C,10),0),0)+IF(LEFT(AG388,4)="True",IF(_xlfn.XLOOKUP("Service_Any_OR_RangeGt1000",'Scoring_Config'!$A:$A,'Scoring_Config'!$D:$D,"Yes")="Yes",_xlfn.XLOOKUP("Service_Any_OR_RangeGt1000",'Scoring_Config'!$A:$A,'Scoring_Config'!$C:$C,10),0),0)+IF(LEFT(AH388,4)="True",IF(_xlfn.XLOOKUP("App_Any_OR_RangeGt1000",'Scoring_Config'!$A:$A,'Scoring_Config'!$D:$D,"Yes")="Yes",_xlfn.XLOOKUP("App_Any_OR_RangeGt1000",'Scoring_Config'!$A:$A,'Scoring_Config'!$C:$C,10),0),0)+IF(LEFT(AI388,4)="True",IF(_xlfn.XLOOKUP("Service_Insecure_Match",'Scoring_Config'!$A:$A,'Scoring_Config'!$D:$D,"Yes")="Yes",_xlfn.XLOOKUP("Service_Insecure_Match",'Scoring_Config'!$A:$A,'Scoring_Config'!$C:$C,5),0),0)+IF(LEFT(AJ388,4)="True",IF(_xlfn.XLOOKUP("Risky_Inbound",'Scoring_Config'!$A:$A,'Scoring_Config'!$D:$D,"Yes")="Yes",_xlfn.XLOOKUP("Risky_Inbound",'Scoring_Config'!$A:$A,'Scoring_Config'!$C:$C,50),0),0)+IF(LEFT(AK388,4)="True",IF(_xlfn.XLOOKUP("Risky_Outbound",'Scoring_Config'!$A:$A,'Scoring_Config'!$D:$D,"Yes")="Yes",_xlfn.XLOOKUP("Risky_Outbound",'Scoring_Config'!$A:$A,'Scoring_Config'!$C:$C,25),0),0)+IF(LEFT(AZ388,4)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388,FIND(",",AL388)+1,100)),0)+IF(LEFT(AM388,4)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388,FIND(",",AN388)+1,100)),0)+IF(_xlfn.XLOOKUP("Profile_Scoring",'Scoring_Config'!$A:$A,'Scoring_Config'!$D:$D,"Yes")="Yes",VALUE(MID(AO388,FIND(",",AO388)+1,100)),0)+IF(_xlfn.XLOOKUP("Options_Scoring",'Scoring_Config'!$A:$A,'Scoring_Config'!$D:$D,"Yes")="Yes",VALUE(MID(AP388,FIND(",",AP388)+1,100)),0)))</f>
        <v>0</v>
      </c>
      <c r="AZ388" cm="1">
        <f t="array" ref="AZ388">IF(FALSE,"True," &amp; IF(_xlfn.XLOOKUP("Migrate_Insecure",'Scoring_Config'!$A:$A,'Scoring_Config'!$D:$D,"Yes")="Yes",_xlfn.XLOOKUP("Migrate_Insecure",'Scoring_Config'!$A:$A,'Scoring_Config'!$C:$C,10),0),"False,0")</f>
        <v>0</v>
      </c>
    </row>
    <row r="389" spans="1:52">
      <c r="A389" t="s">
        <v>1979</v>
      </c>
      <c r="B389" t="s">
        <v>2362</v>
      </c>
      <c r="C389" t="s">
        <v>3542</v>
      </c>
      <c r="D389" t="s">
        <v>3544</v>
      </c>
      <c r="E389" t="s">
        <v>3562</v>
      </c>
      <c r="F389" t="s">
        <v>3713</v>
      </c>
      <c r="G389" t="s">
        <v>265</v>
      </c>
      <c r="H389" t="s">
        <v>193</v>
      </c>
      <c r="I389" t="s">
        <v>4146</v>
      </c>
      <c r="J389" t="s">
        <v>955</v>
      </c>
      <c r="K389" t="s">
        <v>1791</v>
      </c>
      <c r="L389" t="s">
        <v>1412</v>
      </c>
      <c r="M389" t="s">
        <v>1973</v>
      </c>
      <c r="N389" t="s">
        <v>4315</v>
      </c>
      <c r="O389" t="s">
        <v>4319</v>
      </c>
      <c r="P389" t="s">
        <v>4323</v>
      </c>
      <c r="Q389" t="s">
        <v>4597</v>
      </c>
      <c r="R389" t="s">
        <v>5439</v>
      </c>
      <c r="S389" t="s">
        <v>4324</v>
      </c>
      <c r="T389" t="s">
        <v>5564</v>
      </c>
      <c r="U389" t="s">
        <v>6156</v>
      </c>
      <c r="Y389" cm="1">
        <f t="array" ref="Y389">IF(FALSE,"True," &amp; IF(_xlfn.XLOOKUP("Src_IsAny",'Scoring_Config'!$A:$A,'Scoring_Config'!$D:$D,"Yes")="Yes",_xlfn.XLOOKUP("Src_IsAny",'Scoring_Config'!$A:$A,'Scoring_Config'!$C:$C,10),0),"False,0")</f>
        <v>0</v>
      </c>
      <c r="Z389" cm="1">
        <f t="array" ref="Z389">IF(FALSE,"True," &amp; IF(_xlfn.XLOOKUP("Src_CIDR_Le_16",'Scoring_Config'!$A:$A,'Scoring_Config'!$D:$D,"Yes")="Yes",_xlfn.XLOOKUP("Src_CIDR_Le_16",'Scoring_Config'!$A:$A,'Scoring_Config'!$C:$C,10),0),"False,0")</f>
        <v>0</v>
      </c>
      <c r="AA389" cm="1">
        <f t="array" ref="AA389">IF(FALSE,"True," &amp; IF(_xlfn.XLOOKUP("Src_CIDR_17_22",'Scoring_Config'!$A:$A,'Scoring_Config'!$D:$D,"Yes")="Yes",_xlfn.XLOOKUP("Src_CIDR_17_22",'Scoring_Config'!$A:$A,'Scoring_Config'!$C:$C,5),0),"False,0")</f>
        <v>0</v>
      </c>
      <c r="AB389" cm="1">
        <f t="array" ref="AB389">IF(FALSE,"True," &amp; IF(_xlfn.XLOOKUP("Dst_IsAny",'Scoring_Config'!$A:$A,'Scoring_Config'!$D:$D,"Yes")="Yes",_xlfn.XLOOKUP("Dst_IsAny",'Scoring_Config'!$A:$A,'Scoring_Config'!$C:$C,10),0),"False,0")</f>
        <v>0</v>
      </c>
      <c r="AC389" cm="1">
        <f t="array" ref="AC389">IF(FALSE,"True," &amp; IF(_xlfn.XLOOKUP("Dst_CIDR_Le_16",'Scoring_Config'!$A:$A,'Scoring_Config'!$D:$D,"Yes")="Yes",_xlfn.XLOOKUP("Dst_CIDR_Le_16",'Scoring_Config'!$A:$A,'Scoring_Config'!$C:$C,10),0),"False,0")</f>
        <v>0</v>
      </c>
      <c r="AD389" cm="1">
        <f t="array" ref="AD389">IF(FALSE,"True," &amp; IF(_xlfn.XLOOKUP("Dst_CIDR_17_22",'Scoring_Config'!$A:$A,'Scoring_Config'!$D:$D,"Yes")="Yes",_xlfn.XLOOKUP("Dst_CIDR_17_22",'Scoring_Config'!$A:$A,'Scoring_Config'!$C:$C,5),0),"False,0")</f>
        <v>0</v>
      </c>
      <c r="AE389" cm="1">
        <f t="array" ref="AE389">IF(FALSE,"True," &amp; IF(_xlfn.XLOOKUP("SrcZone_IsAny",'Scoring_Config'!$A:$A,'Scoring_Config'!$D:$D,"Yes")="Yes",_xlfn.XLOOKUP("SrcZone_IsAny",'Scoring_Config'!$A:$A,'Scoring_Config'!$C:$C,10),0),"False,0")</f>
        <v>0</v>
      </c>
      <c r="AF389" cm="1">
        <f t="array" ref="AF389">IF(FALSE,"True," &amp; IF(_xlfn.XLOOKUP("DstZone_IsAny",'Scoring_Config'!$A:$A,'Scoring_Config'!$D:$D,"Yes")="Yes",_xlfn.XLOOKUP("DstZone_IsAny",'Scoring_Config'!$A:$A,'Scoring_Config'!$C:$C,10),0),"False,0")</f>
        <v>0</v>
      </c>
      <c r="AG389" cm="1">
        <f t="array" ref="AG38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89" cm="1">
        <f t="array" ref="AH389">IF(FALSE,"True," &amp; IF(_xlfn.XLOOKUP("App_Any_OR_RangeGt1000",'Scoring_Config'!$A:$A,'Scoring_Config'!$D:$D,"Yes")="Yes",_xlfn.XLOOKUP("App_Any_OR_RangeGt1000",'Scoring_Config'!$A:$A,'Scoring_Config'!$C:$C,10),0),"False,0")</f>
        <v>0</v>
      </c>
      <c r="AI389" cm="1">
        <f t="array" ref="AI389">IF(FALSE,"True," &amp; IF(_xlfn.XLOOKUP("Service_Insecure_Match",'Scoring_Config'!$A:$A,'Scoring_Config'!$D:$D,"Yes")="Yes",_xlfn.XLOOKUP("Service_Insecure_Match",'Scoring_Config'!$A:$A,'Scoring_Config'!$C:$C,5),0),"False,0")</f>
        <v>0</v>
      </c>
      <c r="AJ389" cm="1">
        <f t="array" ref="AJ389">IF(FALSE,"True," &amp; IF(_xlfn.XLOOKUP("Risky_Inbound",'Scoring_Config'!$A:$A,'Scoring_Config'!$D:$D,"Yes")="Yes",_xlfn.XLOOKUP("Risky_Inbound",'Scoring_Config'!$A:$A,'Scoring_Config'!$C:$C,50),0),"False,0")</f>
        <v>0</v>
      </c>
      <c r="AK389" cm="1">
        <f t="array" ref="AK389">IF(FALSE,"True," &amp; IF(_xlfn.XLOOKUP("Risky_Outbound",'Scoring_Config'!$A:$A,'Scoring_Config'!$D:$D,"Yes")="Yes",_xlfn.XLOOKUP("Risky_Outbound",'Scoring_Config'!$A:$A,'Scoring_Config'!$C:$C,25),0),"False,0")</f>
        <v>0</v>
      </c>
      <c r="AL389" t="s">
        <v>6699</v>
      </c>
      <c r="AM389" cm="1">
        <f t="array" ref="AM38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89" t="s">
        <v>6697</v>
      </c>
      <c r="AO389" t="s">
        <v>6697</v>
      </c>
      <c r="AP389" t="s">
        <v>6697</v>
      </c>
      <c r="AQ389" cm="1">
        <f t="array" ref="AQ389">IF(FALSE,"True," &amp; IF(_xlfn.XLOOKUP("Service_IsAny",'Scoring_Config'!$A:$A,'Scoring_Config'!$D:$D,"Yes")="Yes",_xlfn.XLOOKUP("Service_IsAny",'Scoring_Config'!$A:$A,'Scoring_Config'!$C:$C,0),0),"False,0")</f>
        <v>0</v>
      </c>
      <c r="AR389">
        <v>0</v>
      </c>
      <c r="AS389" cm="1">
        <f t="array" ref="AS389">IF(FALSE,"True," &amp; IF(_xlfn.XLOOKUP("Service_RangeGt1000",'Scoring_Config'!$A:$A,'Scoring_Config'!$D:$D,"Yes")="Yes",_xlfn.XLOOKUP("Service_RangeGt1000",'Scoring_Config'!$A:$A,'Scoring_Config'!$C:$C,0),0),"False,0")</f>
        <v>0</v>
      </c>
      <c r="AT389" cm="1">
        <f t="array" ref="AT389">IF(FALSE,"True," &amp; IF(_xlfn.XLOOKUP("App_IsAny",'Scoring_Config'!$A:$A,'Scoring_Config'!$D:$D,"Yes")="Yes",_xlfn.XLOOKUP("App_IsAny",'Scoring_Config'!$A:$A,'Scoring_Config'!$C:$C,0),0),"False,0")</f>
        <v>0</v>
      </c>
      <c r="AU389">
        <v>0</v>
      </c>
      <c r="AV389" cm="1">
        <f t="array" ref="AV389">IF(FALSE,"True," &amp; IF(_xlfn.XLOOKUP("App_RangeGt1000",'Scoring_Config'!$A:$A,'Scoring_Config'!$D:$D,"Yes")="Yes",_xlfn.XLOOKUP("App_RangeGt1000",'Scoring_Config'!$A:$A,'Scoring_Config'!$C:$C,0),0),"False,0")</f>
        <v>0</v>
      </c>
      <c r="AW389" cm="1">
        <f t="array" ref="AW389">IF(FALSE,"True," &amp; IF(_xlfn.XLOOKUP("Action_IsDenyOrDrop",'Scoring_Config'!$A:$A,'Scoring_Config'!$D:$D,"Yes")="Yes",_xlfn.XLOOKUP("Action_IsDenyOrDrop",'Scoring_Config'!$A:$A,'Scoring_Config'!$C:$C,0),0),"False,0")</f>
        <v>0</v>
      </c>
      <c r="AX389" cm="1">
        <f t="array" ref="AX389">IF(LEFT(AW389,4)="True",0,(IF(LEFT(Y389,4)="True",IF(_xlfn.XLOOKUP("Src_IsAny",'Scoring_Config'!$A:$A,'Scoring_Config'!$D:$D,"Yes")="Yes",_xlfn.XLOOKUP("Src_IsAny",'Scoring_Config'!$A:$A,'Scoring_Config'!$C:$C,10),0),0)+IF(LEFT(Z389,4)="True",IF(_xlfn.XLOOKUP("Src_CIDR_Le_16",'Scoring_Config'!$A:$A,'Scoring_Config'!$D:$D,"Yes")="Yes",_xlfn.XLOOKUP("Src_CIDR_Le_16",'Scoring_Config'!$A:$A,'Scoring_Config'!$C:$C,10),0),0)+IF(LEFT(AA389,4)="True",IF(_xlfn.XLOOKUP("Src_CIDR_17_22",'Scoring_Config'!$A:$A,'Scoring_Config'!$D:$D,"Yes")="Yes",_xlfn.XLOOKUP("Src_CIDR_17_22",'Scoring_Config'!$A:$A,'Scoring_Config'!$C:$C,5),0),0)+IF(LEFT(AB389,4)="True",IF(_xlfn.XLOOKUP("Dst_IsAny",'Scoring_Config'!$A:$A,'Scoring_Config'!$D:$D,"Yes")="Yes",_xlfn.XLOOKUP("Dst_IsAny",'Scoring_Config'!$A:$A,'Scoring_Config'!$C:$C,10),0),0)+IF(LEFT(AC389,4)="True",IF(_xlfn.XLOOKUP("Dst_CIDR_Le_16",'Scoring_Config'!$A:$A,'Scoring_Config'!$D:$D,"Yes")="Yes",_xlfn.XLOOKUP("Dst_CIDR_Le_16",'Scoring_Config'!$A:$A,'Scoring_Config'!$C:$C,10),0),0)+IF(LEFT(AD389,4)="True",IF(_xlfn.XLOOKUP("Dst_CIDR_17_22",'Scoring_Config'!$A:$A,'Scoring_Config'!$D:$D,"Yes")="Yes",_xlfn.XLOOKUP("Dst_CIDR_17_22",'Scoring_Config'!$A:$A,'Scoring_Config'!$C:$C,5),0),0)+IF(LEFT(AE389,4)="True",IF(_xlfn.XLOOKUP("SrcZone_IsAny",'Scoring_Config'!$A:$A,'Scoring_Config'!$D:$D,"Yes")="Yes",_xlfn.XLOOKUP("SrcZone_IsAny",'Scoring_Config'!$A:$A,'Scoring_Config'!$C:$C,10),0),0)+IF(LEFT(AF389,4)="True",IF(_xlfn.XLOOKUP("DstZone_IsAny",'Scoring_Config'!$A:$A,'Scoring_Config'!$D:$D,"Yes")="Yes",_xlfn.XLOOKUP("DstZone_IsAny",'Scoring_Config'!$A:$A,'Scoring_Config'!$C:$C,10),0),0)+IF(LEFT(AG389,4)="True",IF(_xlfn.XLOOKUP("Service_Any_OR_RangeGt1000",'Scoring_Config'!$A:$A,'Scoring_Config'!$D:$D,"Yes")="Yes",_xlfn.XLOOKUP("Service_Any_OR_RangeGt1000",'Scoring_Config'!$A:$A,'Scoring_Config'!$C:$C,10),0),0)+IF(LEFT(AH389,4)="True",IF(_xlfn.XLOOKUP("App_Any_OR_RangeGt1000",'Scoring_Config'!$A:$A,'Scoring_Config'!$D:$D,"Yes")="Yes",_xlfn.XLOOKUP("App_Any_OR_RangeGt1000",'Scoring_Config'!$A:$A,'Scoring_Config'!$C:$C,10),0),0)+IF(LEFT(AI389,4)="True",IF(_xlfn.XLOOKUP("Service_Insecure_Match",'Scoring_Config'!$A:$A,'Scoring_Config'!$D:$D,"Yes")="Yes",_xlfn.XLOOKUP("Service_Insecure_Match",'Scoring_Config'!$A:$A,'Scoring_Config'!$C:$C,5),0),0)+IF(LEFT(AJ389,4)="True",IF(_xlfn.XLOOKUP("Risky_Inbound",'Scoring_Config'!$A:$A,'Scoring_Config'!$D:$D,"Yes")="Yes",_xlfn.XLOOKUP("Risky_Inbound",'Scoring_Config'!$A:$A,'Scoring_Config'!$C:$C,50),0),0)+IF(LEFT(AK389,4)="True",IF(_xlfn.XLOOKUP("Risky_Outbound",'Scoring_Config'!$A:$A,'Scoring_Config'!$D:$D,"Yes")="Yes",_xlfn.XLOOKUP("Risky_Outbound",'Scoring_Config'!$A:$A,'Scoring_Config'!$C:$C,25),0),0)+IF(LEFT(AZ389,4)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389,FIND(",",AL389)+1,100)),0)+IF(LEFT(AM389,4)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389,FIND(",",AN389)+1,100)),0)+IF(_xlfn.XLOOKUP("Profile_Scoring",'Scoring_Config'!$A:$A,'Scoring_Config'!$D:$D,"Yes")="Yes",VALUE(MID(AO389,FIND(",",AO389)+1,100)),0)+IF(_xlfn.XLOOKUP("Options_Scoring",'Scoring_Config'!$A:$A,'Scoring_Config'!$D:$D,"Yes")="Yes",VALUE(MID(AP389,FIND(",",AP389)+1,100)),0)))</f>
        <v>0</v>
      </c>
      <c r="AZ389" cm="1">
        <f t="array" ref="AZ389">IF(FALSE,"True," &amp; IF(_xlfn.XLOOKUP("Migrate_Insecure",'Scoring_Config'!$A:$A,'Scoring_Config'!$D:$D,"Yes")="Yes",_xlfn.XLOOKUP("Migrate_Insecure",'Scoring_Config'!$A:$A,'Scoring_Config'!$C:$C,10),0),"False,0")</f>
        <v>0</v>
      </c>
    </row>
    <row r="390" spans="1:52">
      <c r="A390" t="s">
        <v>1979</v>
      </c>
      <c r="B390" t="s">
        <v>2363</v>
      </c>
      <c r="C390" t="s">
        <v>3542</v>
      </c>
      <c r="D390" t="s">
        <v>3552</v>
      </c>
      <c r="E390" t="s">
        <v>3562</v>
      </c>
      <c r="F390" t="s">
        <v>3714</v>
      </c>
      <c r="G390" t="s">
        <v>193</v>
      </c>
      <c r="H390" t="s">
        <v>193</v>
      </c>
      <c r="I390" t="s">
        <v>4147</v>
      </c>
      <c r="J390" t="s">
        <v>956</v>
      </c>
      <c r="K390" t="s">
        <v>1792</v>
      </c>
      <c r="L390" t="s">
        <v>1325</v>
      </c>
      <c r="M390" t="s">
        <v>1973</v>
      </c>
      <c r="N390" t="s">
        <v>4315</v>
      </c>
      <c r="O390" t="s">
        <v>4319</v>
      </c>
      <c r="P390" t="s">
        <v>4323</v>
      </c>
      <c r="Q390" t="s">
        <v>4598</v>
      </c>
      <c r="R390" t="s">
        <v>5439</v>
      </c>
      <c r="S390" t="s">
        <v>4324</v>
      </c>
      <c r="T390" t="s">
        <v>5564</v>
      </c>
      <c r="U390" t="s">
        <v>6157</v>
      </c>
      <c r="Y390" cm="1">
        <f t="array" ref="Y390">IF(FALSE,"True," &amp; IF(_xlfn.XLOOKUP("Src_IsAny",'Scoring_Config'!$A:$A,'Scoring_Config'!$D:$D,"Yes")="Yes",_xlfn.XLOOKUP("Src_IsAny",'Scoring_Config'!$A:$A,'Scoring_Config'!$C:$C,10),0),"False,0")</f>
        <v>0</v>
      </c>
      <c r="Z390" cm="1">
        <f t="array" ref="Z390">IF(FALSE,"True," &amp; IF(_xlfn.XLOOKUP("Src_CIDR_Le_16",'Scoring_Config'!$A:$A,'Scoring_Config'!$D:$D,"Yes")="Yes",_xlfn.XLOOKUP("Src_CIDR_Le_16",'Scoring_Config'!$A:$A,'Scoring_Config'!$C:$C,10),0),"False,0")</f>
        <v>0</v>
      </c>
      <c r="AA390" cm="1">
        <f t="array" ref="AA390">IF(FALSE,"True," &amp; IF(_xlfn.XLOOKUP("Src_CIDR_17_22",'Scoring_Config'!$A:$A,'Scoring_Config'!$D:$D,"Yes")="Yes",_xlfn.XLOOKUP("Src_CIDR_17_22",'Scoring_Config'!$A:$A,'Scoring_Config'!$C:$C,5),0),"False,0")</f>
        <v>0</v>
      </c>
      <c r="AB390" cm="1">
        <f t="array" ref="AB390">IF(FALSE,"True," &amp; IF(_xlfn.XLOOKUP("Dst_IsAny",'Scoring_Config'!$A:$A,'Scoring_Config'!$D:$D,"Yes")="Yes",_xlfn.XLOOKUP("Dst_IsAny",'Scoring_Config'!$A:$A,'Scoring_Config'!$C:$C,10),0),"False,0")</f>
        <v>0</v>
      </c>
      <c r="AC390" cm="1">
        <f t="array" ref="AC390">IF(FALSE,"True," &amp; IF(_xlfn.XLOOKUP("Dst_CIDR_Le_16",'Scoring_Config'!$A:$A,'Scoring_Config'!$D:$D,"Yes")="Yes",_xlfn.XLOOKUP("Dst_CIDR_Le_16",'Scoring_Config'!$A:$A,'Scoring_Config'!$C:$C,10),0),"False,0")</f>
        <v>0</v>
      </c>
      <c r="AD390" cm="1">
        <f t="array" ref="AD390">IF(FALSE,"True," &amp; IF(_xlfn.XLOOKUP("Dst_CIDR_17_22",'Scoring_Config'!$A:$A,'Scoring_Config'!$D:$D,"Yes")="Yes",_xlfn.XLOOKUP("Dst_CIDR_17_22",'Scoring_Config'!$A:$A,'Scoring_Config'!$C:$C,5),0),"False,0")</f>
        <v>0</v>
      </c>
      <c r="AE390" cm="1">
        <f t="array" ref="AE390">IF(FALSE,"True," &amp; IF(_xlfn.XLOOKUP("SrcZone_IsAny",'Scoring_Config'!$A:$A,'Scoring_Config'!$D:$D,"Yes")="Yes",_xlfn.XLOOKUP("SrcZone_IsAny",'Scoring_Config'!$A:$A,'Scoring_Config'!$C:$C,10),0),"False,0")</f>
        <v>0</v>
      </c>
      <c r="AF390" cm="1">
        <f t="array" ref="AF390">IF(FALSE,"True," &amp; IF(_xlfn.XLOOKUP("DstZone_IsAny",'Scoring_Config'!$A:$A,'Scoring_Config'!$D:$D,"Yes")="Yes",_xlfn.XLOOKUP("DstZone_IsAny",'Scoring_Config'!$A:$A,'Scoring_Config'!$C:$C,10),0),"False,0")</f>
        <v>0</v>
      </c>
      <c r="AG390" cm="1">
        <f t="array" ref="AG39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90" cm="1">
        <f t="array" ref="AH390">IF(FALSE,"True," &amp; IF(_xlfn.XLOOKUP("App_Any_OR_RangeGt1000",'Scoring_Config'!$A:$A,'Scoring_Config'!$D:$D,"Yes")="Yes",_xlfn.XLOOKUP("App_Any_OR_RangeGt1000",'Scoring_Config'!$A:$A,'Scoring_Config'!$C:$C,10),0),"False,0")</f>
        <v>0</v>
      </c>
      <c r="AI390" cm="1">
        <f t="array" ref="AI390">IF(FALSE,"True," &amp; IF(_xlfn.XLOOKUP("Service_Insecure_Match",'Scoring_Config'!$A:$A,'Scoring_Config'!$D:$D,"Yes")="Yes",_xlfn.XLOOKUP("Service_Insecure_Match",'Scoring_Config'!$A:$A,'Scoring_Config'!$C:$C,5),0),"False,0")</f>
        <v>0</v>
      </c>
      <c r="AJ390" cm="1">
        <f t="array" ref="AJ390">IF(FALSE,"True," &amp; IF(_xlfn.XLOOKUP("Risky_Inbound",'Scoring_Config'!$A:$A,'Scoring_Config'!$D:$D,"Yes")="Yes",_xlfn.XLOOKUP("Risky_Inbound",'Scoring_Config'!$A:$A,'Scoring_Config'!$C:$C,50),0),"False,0")</f>
        <v>0</v>
      </c>
      <c r="AK390" cm="1">
        <f t="array" ref="AK390">IF(FALSE,"True," &amp; IF(_xlfn.XLOOKUP("Risky_Outbound",'Scoring_Config'!$A:$A,'Scoring_Config'!$D:$D,"Yes")="Yes",_xlfn.XLOOKUP("Risky_Outbound",'Scoring_Config'!$A:$A,'Scoring_Config'!$C:$C,25),0),"False,0")</f>
        <v>0</v>
      </c>
      <c r="AL390" t="s">
        <v>6699</v>
      </c>
      <c r="AM390" cm="1">
        <f t="array" ref="AM39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90" t="s">
        <v>6697</v>
      </c>
      <c r="AO390" t="s">
        <v>6697</v>
      </c>
      <c r="AP390" t="s">
        <v>6697</v>
      </c>
      <c r="AQ390" cm="1">
        <f t="array" ref="AQ390">IF(FALSE,"True," &amp; IF(_xlfn.XLOOKUP("Service_IsAny",'Scoring_Config'!$A:$A,'Scoring_Config'!$D:$D,"Yes")="Yes",_xlfn.XLOOKUP("Service_IsAny",'Scoring_Config'!$A:$A,'Scoring_Config'!$C:$C,0),0),"False,0")</f>
        <v>0</v>
      </c>
      <c r="AR390">
        <v>0</v>
      </c>
      <c r="AS390" cm="1">
        <f t="array" ref="AS390">IF(FALSE,"True," &amp; IF(_xlfn.XLOOKUP("Service_RangeGt1000",'Scoring_Config'!$A:$A,'Scoring_Config'!$D:$D,"Yes")="Yes",_xlfn.XLOOKUP("Service_RangeGt1000",'Scoring_Config'!$A:$A,'Scoring_Config'!$C:$C,0),0),"False,0")</f>
        <v>0</v>
      </c>
      <c r="AT390" cm="1">
        <f t="array" ref="AT390">IF(FALSE,"True," &amp; IF(_xlfn.XLOOKUP("App_IsAny",'Scoring_Config'!$A:$A,'Scoring_Config'!$D:$D,"Yes")="Yes",_xlfn.XLOOKUP("App_IsAny",'Scoring_Config'!$A:$A,'Scoring_Config'!$C:$C,0),0),"False,0")</f>
        <v>0</v>
      </c>
      <c r="AU390">
        <v>0</v>
      </c>
      <c r="AV390" cm="1">
        <f t="array" ref="AV390">IF(FALSE,"True," &amp; IF(_xlfn.XLOOKUP("App_RangeGt1000",'Scoring_Config'!$A:$A,'Scoring_Config'!$D:$D,"Yes")="Yes",_xlfn.XLOOKUP("App_RangeGt1000",'Scoring_Config'!$A:$A,'Scoring_Config'!$C:$C,0),0),"False,0")</f>
        <v>0</v>
      </c>
      <c r="AW390" cm="1">
        <f t="array" ref="AW390">IF(FALSE,"True," &amp; IF(_xlfn.XLOOKUP("Action_IsDenyOrDrop",'Scoring_Config'!$A:$A,'Scoring_Config'!$D:$D,"Yes")="Yes",_xlfn.XLOOKUP("Action_IsDenyOrDrop",'Scoring_Config'!$A:$A,'Scoring_Config'!$C:$C,0),0),"False,0")</f>
        <v>0</v>
      </c>
      <c r="AX390" cm="1">
        <f t="array" ref="AX390">IF(LEFT(AW390,4)="True",0,(IF(LEFT(Y390,4)="True",IF(_xlfn.XLOOKUP("Src_IsAny",'Scoring_Config'!$A:$A,'Scoring_Config'!$D:$D,"Yes")="Yes",_xlfn.XLOOKUP("Src_IsAny",'Scoring_Config'!$A:$A,'Scoring_Config'!$C:$C,10),0),0)+IF(LEFT(Z390,4)="True",IF(_xlfn.XLOOKUP("Src_CIDR_Le_16",'Scoring_Config'!$A:$A,'Scoring_Config'!$D:$D,"Yes")="Yes",_xlfn.XLOOKUP("Src_CIDR_Le_16",'Scoring_Config'!$A:$A,'Scoring_Config'!$C:$C,10),0),0)+IF(LEFT(AA390,4)="True",IF(_xlfn.XLOOKUP("Src_CIDR_17_22",'Scoring_Config'!$A:$A,'Scoring_Config'!$D:$D,"Yes")="Yes",_xlfn.XLOOKUP("Src_CIDR_17_22",'Scoring_Config'!$A:$A,'Scoring_Config'!$C:$C,5),0),0)+IF(LEFT(AB390,4)="True",IF(_xlfn.XLOOKUP("Dst_IsAny",'Scoring_Config'!$A:$A,'Scoring_Config'!$D:$D,"Yes")="Yes",_xlfn.XLOOKUP("Dst_IsAny",'Scoring_Config'!$A:$A,'Scoring_Config'!$C:$C,10),0),0)+IF(LEFT(AC390,4)="True",IF(_xlfn.XLOOKUP("Dst_CIDR_Le_16",'Scoring_Config'!$A:$A,'Scoring_Config'!$D:$D,"Yes")="Yes",_xlfn.XLOOKUP("Dst_CIDR_Le_16",'Scoring_Config'!$A:$A,'Scoring_Config'!$C:$C,10),0),0)+IF(LEFT(AD390,4)="True",IF(_xlfn.XLOOKUP("Dst_CIDR_17_22",'Scoring_Config'!$A:$A,'Scoring_Config'!$D:$D,"Yes")="Yes",_xlfn.XLOOKUP("Dst_CIDR_17_22",'Scoring_Config'!$A:$A,'Scoring_Config'!$C:$C,5),0),0)+IF(LEFT(AE390,4)="True",IF(_xlfn.XLOOKUP("SrcZone_IsAny",'Scoring_Config'!$A:$A,'Scoring_Config'!$D:$D,"Yes")="Yes",_xlfn.XLOOKUP("SrcZone_IsAny",'Scoring_Config'!$A:$A,'Scoring_Config'!$C:$C,10),0),0)+IF(LEFT(AF390,4)="True",IF(_xlfn.XLOOKUP("DstZone_IsAny",'Scoring_Config'!$A:$A,'Scoring_Config'!$D:$D,"Yes")="Yes",_xlfn.XLOOKUP("DstZone_IsAny",'Scoring_Config'!$A:$A,'Scoring_Config'!$C:$C,10),0),0)+IF(LEFT(AG390,4)="True",IF(_xlfn.XLOOKUP("Service_Any_OR_RangeGt1000",'Scoring_Config'!$A:$A,'Scoring_Config'!$D:$D,"Yes")="Yes",_xlfn.XLOOKUP("Service_Any_OR_RangeGt1000",'Scoring_Config'!$A:$A,'Scoring_Config'!$C:$C,10),0),0)+IF(LEFT(AH390,4)="True",IF(_xlfn.XLOOKUP("App_Any_OR_RangeGt1000",'Scoring_Config'!$A:$A,'Scoring_Config'!$D:$D,"Yes")="Yes",_xlfn.XLOOKUP("App_Any_OR_RangeGt1000",'Scoring_Config'!$A:$A,'Scoring_Config'!$C:$C,10),0),0)+IF(LEFT(AI390,4)="True",IF(_xlfn.XLOOKUP("Service_Insecure_Match",'Scoring_Config'!$A:$A,'Scoring_Config'!$D:$D,"Yes")="Yes",_xlfn.XLOOKUP("Service_Insecure_Match",'Scoring_Config'!$A:$A,'Scoring_Config'!$C:$C,5),0),0)+IF(LEFT(AJ390,4)="True",IF(_xlfn.XLOOKUP("Risky_Inbound",'Scoring_Config'!$A:$A,'Scoring_Config'!$D:$D,"Yes")="Yes",_xlfn.XLOOKUP("Risky_Inbound",'Scoring_Config'!$A:$A,'Scoring_Config'!$C:$C,50),0),0)+IF(LEFT(AK390,4)="True",IF(_xlfn.XLOOKUP("Risky_Outbound",'Scoring_Config'!$A:$A,'Scoring_Config'!$D:$D,"Yes")="Yes",_xlfn.XLOOKUP("Risky_Outbound",'Scoring_Config'!$A:$A,'Scoring_Config'!$C:$C,25),0),0)+IF(LEFT(AZ390,4)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390,FIND(",",AL390)+1,100)),0)+IF(LEFT(AM390,4)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390,FIND(",",AN390)+1,100)),0)+IF(_xlfn.XLOOKUP("Profile_Scoring",'Scoring_Config'!$A:$A,'Scoring_Config'!$D:$D,"Yes")="Yes",VALUE(MID(AO390,FIND(",",AO390)+1,100)),0)+IF(_xlfn.XLOOKUP("Options_Scoring",'Scoring_Config'!$A:$A,'Scoring_Config'!$D:$D,"Yes")="Yes",VALUE(MID(AP390,FIND(",",AP390)+1,100)),0)))</f>
        <v>0</v>
      </c>
      <c r="AZ390" cm="1">
        <f t="array" ref="AZ390">IF(FALSE,"True," &amp; IF(_xlfn.XLOOKUP("Migrate_Insecure",'Scoring_Config'!$A:$A,'Scoring_Config'!$D:$D,"Yes")="Yes",_xlfn.XLOOKUP("Migrate_Insecure",'Scoring_Config'!$A:$A,'Scoring_Config'!$C:$C,10),0),"False,0")</f>
        <v>0</v>
      </c>
    </row>
    <row r="391" spans="1:52">
      <c r="A391" t="s">
        <v>1979</v>
      </c>
      <c r="B391" t="s">
        <v>2364</v>
      </c>
      <c r="C391" t="s">
        <v>3542</v>
      </c>
      <c r="D391" t="s">
        <v>3552</v>
      </c>
      <c r="E391" t="s">
        <v>3562</v>
      </c>
      <c r="F391" t="s">
        <v>3715</v>
      </c>
      <c r="G391" t="s">
        <v>193</v>
      </c>
      <c r="H391" t="s">
        <v>193</v>
      </c>
      <c r="I391" t="s">
        <v>3884</v>
      </c>
      <c r="J391" t="s">
        <v>956</v>
      </c>
      <c r="K391" t="s">
        <v>1792</v>
      </c>
      <c r="L391" t="s">
        <v>1325</v>
      </c>
      <c r="M391" t="s">
        <v>1973</v>
      </c>
      <c r="N391" t="s">
        <v>4315</v>
      </c>
      <c r="O391" t="s">
        <v>4319</v>
      </c>
      <c r="P391" t="s">
        <v>4323</v>
      </c>
      <c r="Q391" t="s">
        <v>4599</v>
      </c>
      <c r="R391" t="s">
        <v>5439</v>
      </c>
      <c r="S391" t="s">
        <v>4324</v>
      </c>
      <c r="T391" t="s">
        <v>5564</v>
      </c>
      <c r="U391" t="s">
        <v>6157</v>
      </c>
      <c r="Y391" cm="1">
        <f t="array" ref="Y391">IF(FALSE,"True," &amp; IF(_xlfn.XLOOKUP("Src_IsAny",'Scoring_Config'!$A:$A,'Scoring_Config'!$D:$D,"Yes")="Yes",_xlfn.XLOOKUP("Src_IsAny",'Scoring_Config'!$A:$A,'Scoring_Config'!$C:$C,10),0),"False,0")</f>
        <v>0</v>
      </c>
      <c r="Z391" cm="1">
        <f t="array" ref="Z391">IF(FALSE,"True," &amp; IF(_xlfn.XLOOKUP("Src_CIDR_Le_16",'Scoring_Config'!$A:$A,'Scoring_Config'!$D:$D,"Yes")="Yes",_xlfn.XLOOKUP("Src_CIDR_Le_16",'Scoring_Config'!$A:$A,'Scoring_Config'!$C:$C,10),0),"False,0")</f>
        <v>0</v>
      </c>
      <c r="AA391" cm="1">
        <f t="array" ref="AA391">IF(FALSE,"True," &amp; IF(_xlfn.XLOOKUP("Src_CIDR_17_22",'Scoring_Config'!$A:$A,'Scoring_Config'!$D:$D,"Yes")="Yes",_xlfn.XLOOKUP("Src_CIDR_17_22",'Scoring_Config'!$A:$A,'Scoring_Config'!$C:$C,5),0),"False,0")</f>
        <v>0</v>
      </c>
      <c r="AB391" cm="1">
        <f t="array" ref="AB391">IF(FALSE,"True," &amp; IF(_xlfn.XLOOKUP("Dst_IsAny",'Scoring_Config'!$A:$A,'Scoring_Config'!$D:$D,"Yes")="Yes",_xlfn.XLOOKUP("Dst_IsAny",'Scoring_Config'!$A:$A,'Scoring_Config'!$C:$C,10),0),"False,0")</f>
        <v>0</v>
      </c>
      <c r="AC391" cm="1">
        <f t="array" ref="AC391">IF(FALSE,"True," &amp; IF(_xlfn.XLOOKUP("Dst_CIDR_Le_16",'Scoring_Config'!$A:$A,'Scoring_Config'!$D:$D,"Yes")="Yes",_xlfn.XLOOKUP("Dst_CIDR_Le_16",'Scoring_Config'!$A:$A,'Scoring_Config'!$C:$C,10),0),"False,0")</f>
        <v>0</v>
      </c>
      <c r="AD391" cm="1">
        <f t="array" ref="AD391">IF(FALSE,"True," &amp; IF(_xlfn.XLOOKUP("Dst_CIDR_17_22",'Scoring_Config'!$A:$A,'Scoring_Config'!$D:$D,"Yes")="Yes",_xlfn.XLOOKUP("Dst_CIDR_17_22",'Scoring_Config'!$A:$A,'Scoring_Config'!$C:$C,5),0),"False,0")</f>
        <v>0</v>
      </c>
      <c r="AE391" cm="1">
        <f t="array" ref="AE391">IF(FALSE,"True," &amp; IF(_xlfn.XLOOKUP("SrcZone_IsAny",'Scoring_Config'!$A:$A,'Scoring_Config'!$D:$D,"Yes")="Yes",_xlfn.XLOOKUP("SrcZone_IsAny",'Scoring_Config'!$A:$A,'Scoring_Config'!$C:$C,10),0),"False,0")</f>
        <v>0</v>
      </c>
      <c r="AF391" cm="1">
        <f t="array" ref="AF391">IF(FALSE,"True," &amp; IF(_xlfn.XLOOKUP("DstZone_IsAny",'Scoring_Config'!$A:$A,'Scoring_Config'!$D:$D,"Yes")="Yes",_xlfn.XLOOKUP("DstZone_IsAny",'Scoring_Config'!$A:$A,'Scoring_Config'!$C:$C,10),0),"False,0")</f>
        <v>0</v>
      </c>
      <c r="AG391" cm="1">
        <f t="array" ref="AG39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91" cm="1">
        <f t="array" ref="AH391">IF(FALSE,"True," &amp; IF(_xlfn.XLOOKUP("App_Any_OR_RangeGt1000",'Scoring_Config'!$A:$A,'Scoring_Config'!$D:$D,"Yes")="Yes",_xlfn.XLOOKUP("App_Any_OR_RangeGt1000",'Scoring_Config'!$A:$A,'Scoring_Config'!$C:$C,10),0),"False,0")</f>
        <v>0</v>
      </c>
      <c r="AI391" cm="1">
        <f t="array" ref="AI391">IF(FALSE,"True," &amp; IF(_xlfn.XLOOKUP("Service_Insecure_Match",'Scoring_Config'!$A:$A,'Scoring_Config'!$D:$D,"Yes")="Yes",_xlfn.XLOOKUP("Service_Insecure_Match",'Scoring_Config'!$A:$A,'Scoring_Config'!$C:$C,5),0),"False,0")</f>
        <v>0</v>
      </c>
      <c r="AJ391" cm="1">
        <f t="array" ref="AJ391">IF(FALSE,"True," &amp; IF(_xlfn.XLOOKUP("Risky_Inbound",'Scoring_Config'!$A:$A,'Scoring_Config'!$D:$D,"Yes")="Yes",_xlfn.XLOOKUP("Risky_Inbound",'Scoring_Config'!$A:$A,'Scoring_Config'!$C:$C,50),0),"False,0")</f>
        <v>0</v>
      </c>
      <c r="AK391" cm="1">
        <f t="array" ref="AK391">IF(FALSE,"True," &amp; IF(_xlfn.XLOOKUP("Risky_Outbound",'Scoring_Config'!$A:$A,'Scoring_Config'!$D:$D,"Yes")="Yes",_xlfn.XLOOKUP("Risky_Outbound",'Scoring_Config'!$A:$A,'Scoring_Config'!$C:$C,25),0),"False,0")</f>
        <v>0</v>
      </c>
      <c r="AL391" t="s">
        <v>6699</v>
      </c>
      <c r="AM391" cm="1">
        <f t="array" ref="AM39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91" t="s">
        <v>6697</v>
      </c>
      <c r="AO391" t="s">
        <v>6697</v>
      </c>
      <c r="AP391" t="s">
        <v>6697</v>
      </c>
      <c r="AQ391" cm="1">
        <f t="array" ref="AQ391">IF(FALSE,"True," &amp; IF(_xlfn.XLOOKUP("Service_IsAny",'Scoring_Config'!$A:$A,'Scoring_Config'!$D:$D,"Yes")="Yes",_xlfn.XLOOKUP("Service_IsAny",'Scoring_Config'!$A:$A,'Scoring_Config'!$C:$C,0),0),"False,0")</f>
        <v>0</v>
      </c>
      <c r="AR391">
        <v>0</v>
      </c>
      <c r="AS391" cm="1">
        <f t="array" ref="AS391">IF(FALSE,"True," &amp; IF(_xlfn.XLOOKUP("Service_RangeGt1000",'Scoring_Config'!$A:$A,'Scoring_Config'!$D:$D,"Yes")="Yes",_xlfn.XLOOKUP("Service_RangeGt1000",'Scoring_Config'!$A:$A,'Scoring_Config'!$C:$C,0),0),"False,0")</f>
        <v>0</v>
      </c>
      <c r="AT391" cm="1">
        <f t="array" ref="AT391">IF(FALSE,"True," &amp; IF(_xlfn.XLOOKUP("App_IsAny",'Scoring_Config'!$A:$A,'Scoring_Config'!$D:$D,"Yes")="Yes",_xlfn.XLOOKUP("App_IsAny",'Scoring_Config'!$A:$A,'Scoring_Config'!$C:$C,0),0),"False,0")</f>
        <v>0</v>
      </c>
      <c r="AU391">
        <v>0</v>
      </c>
      <c r="AV391" cm="1">
        <f t="array" ref="AV391">IF(FALSE,"True," &amp; IF(_xlfn.XLOOKUP("App_RangeGt1000",'Scoring_Config'!$A:$A,'Scoring_Config'!$D:$D,"Yes")="Yes",_xlfn.XLOOKUP("App_RangeGt1000",'Scoring_Config'!$A:$A,'Scoring_Config'!$C:$C,0),0),"False,0")</f>
        <v>0</v>
      </c>
      <c r="AW391" cm="1">
        <f t="array" ref="AW391">IF(FALSE,"True," &amp; IF(_xlfn.XLOOKUP("Action_IsDenyOrDrop",'Scoring_Config'!$A:$A,'Scoring_Config'!$D:$D,"Yes")="Yes",_xlfn.XLOOKUP("Action_IsDenyOrDrop",'Scoring_Config'!$A:$A,'Scoring_Config'!$C:$C,0),0),"False,0")</f>
        <v>0</v>
      </c>
      <c r="AX391" cm="1">
        <f t="array" ref="AX391">IF(LEFT(AW391,4)="True",0,(IF(LEFT(Y391,4)="True",IF(_xlfn.XLOOKUP("Src_IsAny",'Scoring_Config'!$A:$A,'Scoring_Config'!$D:$D,"Yes")="Yes",_xlfn.XLOOKUP("Src_IsAny",'Scoring_Config'!$A:$A,'Scoring_Config'!$C:$C,10),0),0)+IF(LEFT(Z391,4)="True",IF(_xlfn.XLOOKUP("Src_CIDR_Le_16",'Scoring_Config'!$A:$A,'Scoring_Config'!$D:$D,"Yes")="Yes",_xlfn.XLOOKUP("Src_CIDR_Le_16",'Scoring_Config'!$A:$A,'Scoring_Config'!$C:$C,10),0),0)+IF(LEFT(AA391,4)="True",IF(_xlfn.XLOOKUP("Src_CIDR_17_22",'Scoring_Config'!$A:$A,'Scoring_Config'!$D:$D,"Yes")="Yes",_xlfn.XLOOKUP("Src_CIDR_17_22",'Scoring_Config'!$A:$A,'Scoring_Config'!$C:$C,5),0),0)+IF(LEFT(AB391,4)="True",IF(_xlfn.XLOOKUP("Dst_IsAny",'Scoring_Config'!$A:$A,'Scoring_Config'!$D:$D,"Yes")="Yes",_xlfn.XLOOKUP("Dst_IsAny",'Scoring_Config'!$A:$A,'Scoring_Config'!$C:$C,10),0),0)+IF(LEFT(AC391,4)="True",IF(_xlfn.XLOOKUP("Dst_CIDR_Le_16",'Scoring_Config'!$A:$A,'Scoring_Config'!$D:$D,"Yes")="Yes",_xlfn.XLOOKUP("Dst_CIDR_Le_16",'Scoring_Config'!$A:$A,'Scoring_Config'!$C:$C,10),0),0)+IF(LEFT(AD391,4)="True",IF(_xlfn.XLOOKUP("Dst_CIDR_17_22",'Scoring_Config'!$A:$A,'Scoring_Config'!$D:$D,"Yes")="Yes",_xlfn.XLOOKUP("Dst_CIDR_17_22",'Scoring_Config'!$A:$A,'Scoring_Config'!$C:$C,5),0),0)+IF(LEFT(AE391,4)="True",IF(_xlfn.XLOOKUP("SrcZone_IsAny",'Scoring_Config'!$A:$A,'Scoring_Config'!$D:$D,"Yes")="Yes",_xlfn.XLOOKUP("SrcZone_IsAny",'Scoring_Config'!$A:$A,'Scoring_Config'!$C:$C,10),0),0)+IF(LEFT(AF391,4)="True",IF(_xlfn.XLOOKUP("DstZone_IsAny",'Scoring_Config'!$A:$A,'Scoring_Config'!$D:$D,"Yes")="Yes",_xlfn.XLOOKUP("DstZone_IsAny",'Scoring_Config'!$A:$A,'Scoring_Config'!$C:$C,10),0),0)+IF(LEFT(AG391,4)="True",IF(_xlfn.XLOOKUP("Service_Any_OR_RangeGt1000",'Scoring_Config'!$A:$A,'Scoring_Config'!$D:$D,"Yes")="Yes",_xlfn.XLOOKUP("Service_Any_OR_RangeGt1000",'Scoring_Config'!$A:$A,'Scoring_Config'!$C:$C,10),0),0)+IF(LEFT(AH391,4)="True",IF(_xlfn.XLOOKUP("App_Any_OR_RangeGt1000",'Scoring_Config'!$A:$A,'Scoring_Config'!$D:$D,"Yes")="Yes",_xlfn.XLOOKUP("App_Any_OR_RangeGt1000",'Scoring_Config'!$A:$A,'Scoring_Config'!$C:$C,10),0),0)+IF(LEFT(AI391,4)="True",IF(_xlfn.XLOOKUP("Service_Insecure_Match",'Scoring_Config'!$A:$A,'Scoring_Config'!$D:$D,"Yes")="Yes",_xlfn.XLOOKUP("Service_Insecure_Match",'Scoring_Config'!$A:$A,'Scoring_Config'!$C:$C,5),0),0)+IF(LEFT(AJ391,4)="True",IF(_xlfn.XLOOKUP("Risky_Inbound",'Scoring_Config'!$A:$A,'Scoring_Config'!$D:$D,"Yes")="Yes",_xlfn.XLOOKUP("Risky_Inbound",'Scoring_Config'!$A:$A,'Scoring_Config'!$C:$C,50),0),0)+IF(LEFT(AK391,4)="True",IF(_xlfn.XLOOKUP("Risky_Outbound",'Scoring_Config'!$A:$A,'Scoring_Config'!$D:$D,"Yes")="Yes",_xlfn.XLOOKUP("Risky_Outbound",'Scoring_Config'!$A:$A,'Scoring_Config'!$C:$C,25),0),0)+IF(LEFT(AZ391,4)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391,FIND(",",AL391)+1,100)),0)+IF(LEFT(AM391,4)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391,FIND(",",AN391)+1,100)),0)+IF(_xlfn.XLOOKUP("Profile_Scoring",'Scoring_Config'!$A:$A,'Scoring_Config'!$D:$D,"Yes")="Yes",VALUE(MID(AO391,FIND(",",AO391)+1,100)),0)+IF(_xlfn.XLOOKUP("Options_Scoring",'Scoring_Config'!$A:$A,'Scoring_Config'!$D:$D,"Yes")="Yes",VALUE(MID(AP391,FIND(",",AP391)+1,100)),0)))</f>
        <v>0</v>
      </c>
      <c r="AZ391" cm="1">
        <f t="array" ref="AZ391">IF(FALSE,"True," &amp; IF(_xlfn.XLOOKUP("Migrate_Insecure",'Scoring_Config'!$A:$A,'Scoring_Config'!$D:$D,"Yes")="Yes",_xlfn.XLOOKUP("Migrate_Insecure",'Scoring_Config'!$A:$A,'Scoring_Config'!$C:$C,10),0),"False,0")</f>
        <v>0</v>
      </c>
    </row>
    <row r="392" spans="1:52">
      <c r="A392" t="s">
        <v>1979</v>
      </c>
      <c r="B392" t="s">
        <v>2365</v>
      </c>
      <c r="C392" t="s">
        <v>3542</v>
      </c>
      <c r="D392" t="s">
        <v>3551</v>
      </c>
      <c r="E392" t="s">
        <v>3563</v>
      </c>
      <c r="F392" t="s">
        <v>3716</v>
      </c>
      <c r="G392" t="s">
        <v>174</v>
      </c>
      <c r="H392" t="s">
        <v>174</v>
      </c>
      <c r="I392" t="s">
        <v>3730</v>
      </c>
      <c r="J392" t="s">
        <v>957</v>
      </c>
      <c r="K392" t="s">
        <v>1793</v>
      </c>
      <c r="L392" t="s">
        <v>1327</v>
      </c>
      <c r="M392" t="s">
        <v>1974</v>
      </c>
      <c r="N392" t="s">
        <v>4315</v>
      </c>
      <c r="O392" t="s">
        <v>4319</v>
      </c>
      <c r="P392" t="s">
        <v>4322</v>
      </c>
      <c r="Q392" t="s">
        <v>4600</v>
      </c>
      <c r="R392" t="s">
        <v>5437</v>
      </c>
      <c r="S392" t="s">
        <v>5439</v>
      </c>
      <c r="T392" t="s">
        <v>5642</v>
      </c>
      <c r="U392" t="s">
        <v>6157</v>
      </c>
      <c r="Y392" cm="1">
        <f t="array" ref="Y392">IF(TRUE,"True," &amp; IF(_xlfn.XLOOKUP("Src_IsAny",'Scoring_Config'!$A:$A,'Scoring_Config'!$D:$D,"Yes")="Yes",_xlfn.XLOOKUP("Src_IsAny",'Scoring_Config'!$A:$A,'Scoring_Config'!$C:$C,10),0),"False,0")</f>
        <v>0</v>
      </c>
      <c r="Z392" cm="1">
        <f t="array" ref="Z392">IF(FALSE,"True," &amp; IF(_xlfn.XLOOKUP("Src_CIDR_Le_16",'Scoring_Config'!$A:$A,'Scoring_Config'!$D:$D,"Yes")="Yes",_xlfn.XLOOKUP("Src_CIDR_Le_16",'Scoring_Config'!$A:$A,'Scoring_Config'!$C:$C,10),0),"False,0")</f>
        <v>0</v>
      </c>
      <c r="AA392" cm="1">
        <f t="array" ref="AA392">IF(FALSE,"True," &amp; IF(_xlfn.XLOOKUP("Src_CIDR_17_22",'Scoring_Config'!$A:$A,'Scoring_Config'!$D:$D,"Yes")="Yes",_xlfn.XLOOKUP("Src_CIDR_17_22",'Scoring_Config'!$A:$A,'Scoring_Config'!$C:$C,5),0),"False,0")</f>
        <v>0</v>
      </c>
      <c r="AB392" cm="1">
        <f t="array" ref="AB392">IF(FALSE,"True," &amp; IF(_xlfn.XLOOKUP("Dst_IsAny",'Scoring_Config'!$A:$A,'Scoring_Config'!$D:$D,"Yes")="Yes",_xlfn.XLOOKUP("Dst_IsAny",'Scoring_Config'!$A:$A,'Scoring_Config'!$C:$C,10),0),"False,0")</f>
        <v>0</v>
      </c>
      <c r="AC392" cm="1">
        <f t="array" ref="AC392">IF(FALSE,"True," &amp; IF(_xlfn.XLOOKUP("Dst_CIDR_Le_16",'Scoring_Config'!$A:$A,'Scoring_Config'!$D:$D,"Yes")="Yes",_xlfn.XLOOKUP("Dst_CIDR_Le_16",'Scoring_Config'!$A:$A,'Scoring_Config'!$C:$C,10),0),"False,0")</f>
        <v>0</v>
      </c>
      <c r="AD392" cm="1">
        <f t="array" ref="AD392">IF(FALSE,"True," &amp; IF(_xlfn.XLOOKUP("Dst_CIDR_17_22",'Scoring_Config'!$A:$A,'Scoring_Config'!$D:$D,"Yes")="Yes",_xlfn.XLOOKUP("Dst_CIDR_17_22",'Scoring_Config'!$A:$A,'Scoring_Config'!$C:$C,5),0),"False,0")</f>
        <v>0</v>
      </c>
      <c r="AE392" cm="1">
        <f t="array" ref="AE392">IF(FALSE,"True," &amp; IF(_xlfn.XLOOKUP("SrcZone_IsAny",'Scoring_Config'!$A:$A,'Scoring_Config'!$D:$D,"Yes")="Yes",_xlfn.XLOOKUP("SrcZone_IsAny",'Scoring_Config'!$A:$A,'Scoring_Config'!$C:$C,10),0),"False,0")</f>
        <v>0</v>
      </c>
      <c r="AF392" cm="1">
        <f t="array" ref="AF392">IF(FALSE,"True," &amp; IF(_xlfn.XLOOKUP("DstZone_IsAny",'Scoring_Config'!$A:$A,'Scoring_Config'!$D:$D,"Yes")="Yes",_xlfn.XLOOKUP("DstZone_IsAny",'Scoring_Config'!$A:$A,'Scoring_Config'!$C:$C,10),0),"False,0")</f>
        <v>0</v>
      </c>
      <c r="AG392" cm="1">
        <f t="array" ref="AG39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92" cm="1">
        <f t="array" ref="AH392">IF(FALSE,"True," &amp; IF(_xlfn.XLOOKUP("App_Any_OR_RangeGt1000",'Scoring_Config'!$A:$A,'Scoring_Config'!$D:$D,"Yes")="Yes",_xlfn.XLOOKUP("App_Any_OR_RangeGt1000",'Scoring_Config'!$A:$A,'Scoring_Config'!$C:$C,10),0),"False,0")</f>
        <v>0</v>
      </c>
      <c r="AI392" cm="1">
        <f t="array" ref="AI392">IF(FALSE,"True," &amp; IF(_xlfn.XLOOKUP("Service_Insecure_Match",'Scoring_Config'!$A:$A,'Scoring_Config'!$D:$D,"Yes")="Yes",_xlfn.XLOOKUP("Service_Insecure_Match",'Scoring_Config'!$A:$A,'Scoring_Config'!$C:$C,5),0),"False,0")</f>
        <v>0</v>
      </c>
      <c r="AJ392" cm="1">
        <f t="array" ref="AJ392">IF(FALSE,"True," &amp; IF(_xlfn.XLOOKUP("Risky_Inbound",'Scoring_Config'!$A:$A,'Scoring_Config'!$D:$D,"Yes")="Yes",_xlfn.XLOOKUP("Risky_Inbound",'Scoring_Config'!$A:$A,'Scoring_Config'!$C:$C,50),0),"False,0")</f>
        <v>0</v>
      </c>
      <c r="AK392" cm="1">
        <f t="array" ref="AK392">IF(FALSE,"True," &amp; IF(_xlfn.XLOOKUP("Risky_Outbound",'Scoring_Config'!$A:$A,'Scoring_Config'!$D:$D,"Yes")="Yes",_xlfn.XLOOKUP("Risky_Outbound",'Scoring_Config'!$A:$A,'Scoring_Config'!$C:$C,25),0),"False,0")</f>
        <v>0</v>
      </c>
      <c r="AL392" t="s">
        <v>6697</v>
      </c>
      <c r="AM392" cm="1">
        <f t="array" ref="AM39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92" t="s">
        <v>6697</v>
      </c>
      <c r="AO392" t="s">
        <v>6697</v>
      </c>
      <c r="AP392" t="s">
        <v>6697</v>
      </c>
      <c r="AQ392" cm="1">
        <f t="array" ref="AQ392">IF(FALSE,"True," &amp; IF(_xlfn.XLOOKUP("Service_IsAny",'Scoring_Config'!$A:$A,'Scoring_Config'!$D:$D,"Yes")="Yes",_xlfn.XLOOKUP("Service_IsAny",'Scoring_Config'!$A:$A,'Scoring_Config'!$C:$C,0),0),"False,0")</f>
        <v>0</v>
      </c>
      <c r="AR392">
        <v>0</v>
      </c>
      <c r="AS392" cm="1">
        <f t="array" ref="AS392">IF(FALSE,"True," &amp; IF(_xlfn.XLOOKUP("Service_RangeGt1000",'Scoring_Config'!$A:$A,'Scoring_Config'!$D:$D,"Yes")="Yes",_xlfn.XLOOKUP("Service_RangeGt1000",'Scoring_Config'!$A:$A,'Scoring_Config'!$C:$C,0),0),"False,0")</f>
        <v>0</v>
      </c>
      <c r="AT392" cm="1">
        <f t="array" ref="AT392">IF(FALSE,"True," &amp; IF(_xlfn.XLOOKUP("App_IsAny",'Scoring_Config'!$A:$A,'Scoring_Config'!$D:$D,"Yes")="Yes",_xlfn.XLOOKUP("App_IsAny",'Scoring_Config'!$A:$A,'Scoring_Config'!$C:$C,0),0),"False,0")</f>
        <v>0</v>
      </c>
      <c r="AU392">
        <v>15</v>
      </c>
      <c r="AV392" cm="1">
        <f t="array" ref="AV392">IF(FALSE,"True," &amp; IF(_xlfn.XLOOKUP("App_RangeGt1000",'Scoring_Config'!$A:$A,'Scoring_Config'!$D:$D,"Yes")="Yes",_xlfn.XLOOKUP("App_RangeGt1000",'Scoring_Config'!$A:$A,'Scoring_Config'!$C:$C,0),0),"False,0")</f>
        <v>0</v>
      </c>
      <c r="AW392" cm="1">
        <f t="array" ref="AW392">IF(FALSE,"True," &amp; IF(_xlfn.XLOOKUP("Action_IsDenyOrDrop",'Scoring_Config'!$A:$A,'Scoring_Config'!$D:$D,"Yes")="Yes",_xlfn.XLOOKUP("Action_IsDenyOrDrop",'Scoring_Config'!$A:$A,'Scoring_Config'!$C:$C,0),0),"False,0")</f>
        <v>0</v>
      </c>
      <c r="AX392" cm="1">
        <f t="array" ref="AX392">IF(LEFT(AW392,4)="True",0,(IF(LEFT(Y392,4)="True",IF(_xlfn.XLOOKUP("Src_IsAny",'Scoring_Config'!$A:$A,'Scoring_Config'!$D:$D,"Yes")="Yes",_xlfn.XLOOKUP("Src_IsAny",'Scoring_Config'!$A:$A,'Scoring_Config'!$C:$C,10),0),0)+IF(LEFT(Z392,4)="True",IF(_xlfn.XLOOKUP("Src_CIDR_Le_16",'Scoring_Config'!$A:$A,'Scoring_Config'!$D:$D,"Yes")="Yes",_xlfn.XLOOKUP("Src_CIDR_Le_16",'Scoring_Config'!$A:$A,'Scoring_Config'!$C:$C,10),0),0)+IF(LEFT(AA392,4)="True",IF(_xlfn.XLOOKUP("Src_CIDR_17_22",'Scoring_Config'!$A:$A,'Scoring_Config'!$D:$D,"Yes")="Yes",_xlfn.XLOOKUP("Src_CIDR_17_22",'Scoring_Config'!$A:$A,'Scoring_Config'!$C:$C,5),0),0)+IF(LEFT(AB392,4)="True",IF(_xlfn.XLOOKUP("Dst_IsAny",'Scoring_Config'!$A:$A,'Scoring_Config'!$D:$D,"Yes")="Yes",_xlfn.XLOOKUP("Dst_IsAny",'Scoring_Config'!$A:$A,'Scoring_Config'!$C:$C,10),0),0)+IF(LEFT(AC392,4)="True",IF(_xlfn.XLOOKUP("Dst_CIDR_Le_16",'Scoring_Config'!$A:$A,'Scoring_Config'!$D:$D,"Yes")="Yes",_xlfn.XLOOKUP("Dst_CIDR_Le_16",'Scoring_Config'!$A:$A,'Scoring_Config'!$C:$C,10),0),0)+IF(LEFT(AD392,4)="True",IF(_xlfn.XLOOKUP("Dst_CIDR_17_22",'Scoring_Config'!$A:$A,'Scoring_Config'!$D:$D,"Yes")="Yes",_xlfn.XLOOKUP("Dst_CIDR_17_22",'Scoring_Config'!$A:$A,'Scoring_Config'!$C:$C,5),0),0)+IF(LEFT(AE392,4)="True",IF(_xlfn.XLOOKUP("SrcZone_IsAny",'Scoring_Config'!$A:$A,'Scoring_Config'!$D:$D,"Yes")="Yes",_xlfn.XLOOKUP("SrcZone_IsAny",'Scoring_Config'!$A:$A,'Scoring_Config'!$C:$C,10),0),0)+IF(LEFT(AF392,4)="True",IF(_xlfn.XLOOKUP("DstZone_IsAny",'Scoring_Config'!$A:$A,'Scoring_Config'!$D:$D,"Yes")="Yes",_xlfn.XLOOKUP("DstZone_IsAny",'Scoring_Config'!$A:$A,'Scoring_Config'!$C:$C,10),0),0)+IF(LEFT(AG392,4)="True",IF(_xlfn.XLOOKUP("Service_Any_OR_RangeGt1000",'Scoring_Config'!$A:$A,'Scoring_Config'!$D:$D,"Yes")="Yes",_xlfn.XLOOKUP("Service_Any_OR_RangeGt1000",'Scoring_Config'!$A:$A,'Scoring_Config'!$C:$C,10),0),0)+IF(LEFT(AH392,4)="True",IF(_xlfn.XLOOKUP("App_Any_OR_RangeGt1000",'Scoring_Config'!$A:$A,'Scoring_Config'!$D:$D,"Yes")="Yes",_xlfn.XLOOKUP("App_Any_OR_RangeGt1000",'Scoring_Config'!$A:$A,'Scoring_Config'!$C:$C,10),0),0)+IF(LEFT(AI392,4)="True",IF(_xlfn.XLOOKUP("Service_Insecure_Match",'Scoring_Config'!$A:$A,'Scoring_Config'!$D:$D,"Yes")="Yes",_xlfn.XLOOKUP("Service_Insecure_Match",'Scoring_Config'!$A:$A,'Scoring_Config'!$C:$C,5),0),0)+IF(LEFT(AJ392,4)="True",IF(_xlfn.XLOOKUP("Risky_Inbound",'Scoring_Config'!$A:$A,'Scoring_Config'!$D:$D,"Yes")="Yes",_xlfn.XLOOKUP("Risky_Inbound",'Scoring_Config'!$A:$A,'Scoring_Config'!$C:$C,50),0),0)+IF(LEFT(AK392,4)="True",IF(_xlfn.XLOOKUP("Risky_Outbound",'Scoring_Config'!$A:$A,'Scoring_Config'!$D:$D,"Yes")="Yes",_xlfn.XLOOKUP("Risky_Outbound",'Scoring_Config'!$A:$A,'Scoring_Config'!$C:$C,25),0),0)+IF(LEFT(AZ392,4)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392,FIND(",",AL392)+1,100)),0)+IF(LEFT(AM392,4)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392,FIND(",",AN392)+1,100)),0)+IF(_xlfn.XLOOKUP("Profile_Scoring",'Scoring_Config'!$A:$A,'Scoring_Config'!$D:$D,"Yes")="Yes",VALUE(MID(AO392,FIND(",",AO392)+1,100)),0)+IF(_xlfn.XLOOKUP("Options_Scoring",'Scoring_Config'!$A:$A,'Scoring_Config'!$D:$D,"Yes")="Yes",VALUE(MID(AP392,FIND(",",AP392)+1,100)),0)))</f>
        <v>0</v>
      </c>
      <c r="AZ392" cm="1">
        <f t="array" ref="AZ392">IF(FALSE,"True," &amp; IF(_xlfn.XLOOKUP("Migrate_Insecure",'Scoring_Config'!$A:$A,'Scoring_Config'!$D:$D,"Yes")="Yes",_xlfn.XLOOKUP("Migrate_Insecure",'Scoring_Config'!$A:$A,'Scoring_Config'!$C:$C,10),0),"False,0")</f>
        <v>0</v>
      </c>
    </row>
    <row r="393" spans="1:52">
      <c r="A393" t="s">
        <v>1979</v>
      </c>
      <c r="B393" t="s">
        <v>2366</v>
      </c>
      <c r="C393" t="s">
        <v>3542</v>
      </c>
      <c r="D393" t="s">
        <v>3551</v>
      </c>
      <c r="E393" t="s">
        <v>3563</v>
      </c>
      <c r="F393" t="s">
        <v>3717</v>
      </c>
      <c r="G393" t="s">
        <v>174</v>
      </c>
      <c r="H393" t="s">
        <v>174</v>
      </c>
      <c r="I393" t="s">
        <v>3659</v>
      </c>
      <c r="J393" t="s">
        <v>957</v>
      </c>
      <c r="K393" t="s">
        <v>1793</v>
      </c>
      <c r="L393" t="s">
        <v>1327</v>
      </c>
      <c r="M393" t="s">
        <v>1974</v>
      </c>
      <c r="N393" t="s">
        <v>4315</v>
      </c>
      <c r="O393" t="s">
        <v>4319</v>
      </c>
      <c r="P393" t="s">
        <v>4322</v>
      </c>
      <c r="Q393" t="s">
        <v>4601</v>
      </c>
      <c r="R393" t="s">
        <v>5440</v>
      </c>
      <c r="S393" t="s">
        <v>5440</v>
      </c>
      <c r="T393" t="s">
        <v>5693</v>
      </c>
      <c r="U393" t="s">
        <v>6157</v>
      </c>
      <c r="Y393" cm="1">
        <f t="array" ref="Y393">IF(TRUE,"True," &amp; IF(_xlfn.XLOOKUP("Src_IsAny",'Scoring_Config'!$A:$A,'Scoring_Config'!$D:$D,"Yes")="Yes",_xlfn.XLOOKUP("Src_IsAny",'Scoring_Config'!$A:$A,'Scoring_Config'!$C:$C,10),0),"False,0")</f>
        <v>0</v>
      </c>
      <c r="Z393" cm="1">
        <f t="array" ref="Z393">IF(FALSE,"True," &amp; IF(_xlfn.XLOOKUP("Src_CIDR_Le_16",'Scoring_Config'!$A:$A,'Scoring_Config'!$D:$D,"Yes")="Yes",_xlfn.XLOOKUP("Src_CIDR_Le_16",'Scoring_Config'!$A:$A,'Scoring_Config'!$C:$C,10),0),"False,0")</f>
        <v>0</v>
      </c>
      <c r="AA393" cm="1">
        <f t="array" ref="AA393">IF(FALSE,"True," &amp; IF(_xlfn.XLOOKUP("Src_CIDR_17_22",'Scoring_Config'!$A:$A,'Scoring_Config'!$D:$D,"Yes")="Yes",_xlfn.XLOOKUP("Src_CIDR_17_22",'Scoring_Config'!$A:$A,'Scoring_Config'!$C:$C,5),0),"False,0")</f>
        <v>0</v>
      </c>
      <c r="AB393" cm="1">
        <f t="array" ref="AB393">IF(FALSE,"True," &amp; IF(_xlfn.XLOOKUP("Dst_IsAny",'Scoring_Config'!$A:$A,'Scoring_Config'!$D:$D,"Yes")="Yes",_xlfn.XLOOKUP("Dst_IsAny",'Scoring_Config'!$A:$A,'Scoring_Config'!$C:$C,10),0),"False,0")</f>
        <v>0</v>
      </c>
      <c r="AC393" cm="1">
        <f t="array" ref="AC393">IF(FALSE,"True," &amp; IF(_xlfn.XLOOKUP("Dst_CIDR_Le_16",'Scoring_Config'!$A:$A,'Scoring_Config'!$D:$D,"Yes")="Yes",_xlfn.XLOOKUP("Dst_CIDR_Le_16",'Scoring_Config'!$A:$A,'Scoring_Config'!$C:$C,10),0),"False,0")</f>
        <v>0</v>
      </c>
      <c r="AD393" cm="1">
        <f t="array" ref="AD393">IF(FALSE,"True," &amp; IF(_xlfn.XLOOKUP("Dst_CIDR_17_22",'Scoring_Config'!$A:$A,'Scoring_Config'!$D:$D,"Yes")="Yes",_xlfn.XLOOKUP("Dst_CIDR_17_22",'Scoring_Config'!$A:$A,'Scoring_Config'!$C:$C,5),0),"False,0")</f>
        <v>0</v>
      </c>
      <c r="AE393" cm="1">
        <f t="array" ref="AE393">IF(FALSE,"True," &amp; IF(_xlfn.XLOOKUP("SrcZone_IsAny",'Scoring_Config'!$A:$A,'Scoring_Config'!$D:$D,"Yes")="Yes",_xlfn.XLOOKUP("SrcZone_IsAny",'Scoring_Config'!$A:$A,'Scoring_Config'!$C:$C,10),0),"False,0")</f>
        <v>0</v>
      </c>
      <c r="AF393" cm="1">
        <f t="array" ref="AF393">IF(FALSE,"True," &amp; IF(_xlfn.XLOOKUP("DstZone_IsAny",'Scoring_Config'!$A:$A,'Scoring_Config'!$D:$D,"Yes")="Yes",_xlfn.XLOOKUP("DstZone_IsAny",'Scoring_Config'!$A:$A,'Scoring_Config'!$C:$C,10),0),"False,0")</f>
        <v>0</v>
      </c>
      <c r="AG393" cm="1">
        <f t="array" ref="AG39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93" cm="1">
        <f t="array" ref="AH393">IF(FALSE,"True," &amp; IF(_xlfn.XLOOKUP("App_Any_OR_RangeGt1000",'Scoring_Config'!$A:$A,'Scoring_Config'!$D:$D,"Yes")="Yes",_xlfn.XLOOKUP("App_Any_OR_RangeGt1000",'Scoring_Config'!$A:$A,'Scoring_Config'!$C:$C,10),0),"False,0")</f>
        <v>0</v>
      </c>
      <c r="AI393" cm="1">
        <f t="array" ref="AI393">IF(FALSE,"True," &amp; IF(_xlfn.XLOOKUP("Service_Insecure_Match",'Scoring_Config'!$A:$A,'Scoring_Config'!$D:$D,"Yes")="Yes",_xlfn.XLOOKUP("Service_Insecure_Match",'Scoring_Config'!$A:$A,'Scoring_Config'!$C:$C,5),0),"False,0")</f>
        <v>0</v>
      </c>
      <c r="AJ393" cm="1">
        <f t="array" ref="AJ393">IF(FALSE,"True," &amp; IF(_xlfn.XLOOKUP("Risky_Inbound",'Scoring_Config'!$A:$A,'Scoring_Config'!$D:$D,"Yes")="Yes",_xlfn.XLOOKUP("Risky_Inbound",'Scoring_Config'!$A:$A,'Scoring_Config'!$C:$C,50),0),"False,0")</f>
        <v>0</v>
      </c>
      <c r="AK393" cm="1">
        <f t="array" ref="AK393">IF(FALSE,"True," &amp; IF(_xlfn.XLOOKUP("Risky_Outbound",'Scoring_Config'!$A:$A,'Scoring_Config'!$D:$D,"Yes")="Yes",_xlfn.XLOOKUP("Risky_Outbound",'Scoring_Config'!$A:$A,'Scoring_Config'!$C:$C,25),0),"False,0")</f>
        <v>0</v>
      </c>
      <c r="AL393" t="s">
        <v>6697</v>
      </c>
      <c r="AM393" cm="1">
        <f t="array" ref="AM39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93" t="s">
        <v>6697</v>
      </c>
      <c r="AO393" t="s">
        <v>6697</v>
      </c>
      <c r="AP393" t="s">
        <v>6697</v>
      </c>
      <c r="AQ393" cm="1">
        <f t="array" ref="AQ393">IF(FALSE,"True," &amp; IF(_xlfn.XLOOKUP("Service_IsAny",'Scoring_Config'!$A:$A,'Scoring_Config'!$D:$D,"Yes")="Yes",_xlfn.XLOOKUP("Service_IsAny",'Scoring_Config'!$A:$A,'Scoring_Config'!$C:$C,0),0),"False,0")</f>
        <v>0</v>
      </c>
      <c r="AR393">
        <v>0</v>
      </c>
      <c r="AS393" cm="1">
        <f t="array" ref="AS393">IF(FALSE,"True," &amp; IF(_xlfn.XLOOKUP("Service_RangeGt1000",'Scoring_Config'!$A:$A,'Scoring_Config'!$D:$D,"Yes")="Yes",_xlfn.XLOOKUP("Service_RangeGt1000",'Scoring_Config'!$A:$A,'Scoring_Config'!$C:$C,0),0),"False,0")</f>
        <v>0</v>
      </c>
      <c r="AT393" cm="1">
        <f t="array" ref="AT393">IF(FALSE,"True," &amp; IF(_xlfn.XLOOKUP("App_IsAny",'Scoring_Config'!$A:$A,'Scoring_Config'!$D:$D,"Yes")="Yes",_xlfn.XLOOKUP("App_IsAny",'Scoring_Config'!$A:$A,'Scoring_Config'!$C:$C,0),0),"False,0")</f>
        <v>0</v>
      </c>
      <c r="AU393">
        <v>15</v>
      </c>
      <c r="AV393" cm="1">
        <f t="array" ref="AV393">IF(FALSE,"True," &amp; IF(_xlfn.XLOOKUP("App_RangeGt1000",'Scoring_Config'!$A:$A,'Scoring_Config'!$D:$D,"Yes")="Yes",_xlfn.XLOOKUP("App_RangeGt1000",'Scoring_Config'!$A:$A,'Scoring_Config'!$C:$C,0),0),"False,0")</f>
        <v>0</v>
      </c>
      <c r="AW393" cm="1">
        <f t="array" ref="AW393">IF(FALSE,"True," &amp; IF(_xlfn.XLOOKUP("Action_IsDenyOrDrop",'Scoring_Config'!$A:$A,'Scoring_Config'!$D:$D,"Yes")="Yes",_xlfn.XLOOKUP("Action_IsDenyOrDrop",'Scoring_Config'!$A:$A,'Scoring_Config'!$C:$C,0),0),"False,0")</f>
        <v>0</v>
      </c>
      <c r="AX393" cm="1">
        <f t="array" ref="AX393">IF(LEFT(AW393,4)="True",0,(IF(LEFT(Y393,4)="True",IF(_xlfn.XLOOKUP("Src_IsAny",'Scoring_Config'!$A:$A,'Scoring_Config'!$D:$D,"Yes")="Yes",_xlfn.XLOOKUP("Src_IsAny",'Scoring_Config'!$A:$A,'Scoring_Config'!$C:$C,10),0),0)+IF(LEFT(Z393,4)="True",IF(_xlfn.XLOOKUP("Src_CIDR_Le_16",'Scoring_Config'!$A:$A,'Scoring_Config'!$D:$D,"Yes")="Yes",_xlfn.XLOOKUP("Src_CIDR_Le_16",'Scoring_Config'!$A:$A,'Scoring_Config'!$C:$C,10),0),0)+IF(LEFT(AA393,4)="True",IF(_xlfn.XLOOKUP("Src_CIDR_17_22",'Scoring_Config'!$A:$A,'Scoring_Config'!$D:$D,"Yes")="Yes",_xlfn.XLOOKUP("Src_CIDR_17_22",'Scoring_Config'!$A:$A,'Scoring_Config'!$C:$C,5),0),0)+IF(LEFT(AB393,4)="True",IF(_xlfn.XLOOKUP("Dst_IsAny",'Scoring_Config'!$A:$A,'Scoring_Config'!$D:$D,"Yes")="Yes",_xlfn.XLOOKUP("Dst_IsAny",'Scoring_Config'!$A:$A,'Scoring_Config'!$C:$C,10),0),0)+IF(LEFT(AC393,4)="True",IF(_xlfn.XLOOKUP("Dst_CIDR_Le_16",'Scoring_Config'!$A:$A,'Scoring_Config'!$D:$D,"Yes")="Yes",_xlfn.XLOOKUP("Dst_CIDR_Le_16",'Scoring_Config'!$A:$A,'Scoring_Config'!$C:$C,10),0),0)+IF(LEFT(AD393,4)="True",IF(_xlfn.XLOOKUP("Dst_CIDR_17_22",'Scoring_Config'!$A:$A,'Scoring_Config'!$D:$D,"Yes")="Yes",_xlfn.XLOOKUP("Dst_CIDR_17_22",'Scoring_Config'!$A:$A,'Scoring_Config'!$C:$C,5),0),0)+IF(LEFT(AE393,4)="True",IF(_xlfn.XLOOKUP("SrcZone_IsAny",'Scoring_Config'!$A:$A,'Scoring_Config'!$D:$D,"Yes")="Yes",_xlfn.XLOOKUP("SrcZone_IsAny",'Scoring_Config'!$A:$A,'Scoring_Config'!$C:$C,10),0),0)+IF(LEFT(AF393,4)="True",IF(_xlfn.XLOOKUP("DstZone_IsAny",'Scoring_Config'!$A:$A,'Scoring_Config'!$D:$D,"Yes")="Yes",_xlfn.XLOOKUP("DstZone_IsAny",'Scoring_Config'!$A:$A,'Scoring_Config'!$C:$C,10),0),0)+IF(LEFT(AG393,4)="True",IF(_xlfn.XLOOKUP("Service_Any_OR_RangeGt1000",'Scoring_Config'!$A:$A,'Scoring_Config'!$D:$D,"Yes")="Yes",_xlfn.XLOOKUP("Service_Any_OR_RangeGt1000",'Scoring_Config'!$A:$A,'Scoring_Config'!$C:$C,10),0),0)+IF(LEFT(AH393,4)="True",IF(_xlfn.XLOOKUP("App_Any_OR_RangeGt1000",'Scoring_Config'!$A:$A,'Scoring_Config'!$D:$D,"Yes")="Yes",_xlfn.XLOOKUP("App_Any_OR_RangeGt1000",'Scoring_Config'!$A:$A,'Scoring_Config'!$C:$C,10),0),0)+IF(LEFT(AI393,4)="True",IF(_xlfn.XLOOKUP("Service_Insecure_Match",'Scoring_Config'!$A:$A,'Scoring_Config'!$D:$D,"Yes")="Yes",_xlfn.XLOOKUP("Service_Insecure_Match",'Scoring_Config'!$A:$A,'Scoring_Config'!$C:$C,5),0),0)+IF(LEFT(AJ393,4)="True",IF(_xlfn.XLOOKUP("Risky_Inbound",'Scoring_Config'!$A:$A,'Scoring_Config'!$D:$D,"Yes")="Yes",_xlfn.XLOOKUP("Risky_Inbound",'Scoring_Config'!$A:$A,'Scoring_Config'!$C:$C,50),0),0)+IF(LEFT(AK393,4)="True",IF(_xlfn.XLOOKUP("Risky_Outbound",'Scoring_Config'!$A:$A,'Scoring_Config'!$D:$D,"Yes")="Yes",_xlfn.XLOOKUP("Risky_Outbound",'Scoring_Config'!$A:$A,'Scoring_Config'!$C:$C,25),0),0)+IF(LEFT(AZ393,4)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393,FIND(",",AL393)+1,100)),0)+IF(LEFT(AM393,4)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393,FIND(",",AN393)+1,100)),0)+IF(_xlfn.XLOOKUP("Profile_Scoring",'Scoring_Config'!$A:$A,'Scoring_Config'!$D:$D,"Yes")="Yes",VALUE(MID(AO393,FIND(",",AO393)+1,100)),0)+IF(_xlfn.XLOOKUP("Options_Scoring",'Scoring_Config'!$A:$A,'Scoring_Config'!$D:$D,"Yes")="Yes",VALUE(MID(AP393,FIND(",",AP393)+1,100)),0)))</f>
        <v>0</v>
      </c>
      <c r="AZ393" cm="1">
        <f t="array" ref="AZ393">IF(FALSE,"True," &amp; IF(_xlfn.XLOOKUP("Migrate_Insecure",'Scoring_Config'!$A:$A,'Scoring_Config'!$D:$D,"Yes")="Yes",_xlfn.XLOOKUP("Migrate_Insecure",'Scoring_Config'!$A:$A,'Scoring_Config'!$C:$C,10),0),"False,0")</f>
        <v>0</v>
      </c>
    </row>
    <row r="394" spans="1:52">
      <c r="A394" t="s">
        <v>1979</v>
      </c>
      <c r="B394" t="s">
        <v>2367</v>
      </c>
      <c r="C394" t="s">
        <v>3542</v>
      </c>
      <c r="D394" t="s">
        <v>3551</v>
      </c>
      <c r="E394" t="s">
        <v>3563</v>
      </c>
      <c r="F394" t="s">
        <v>3718</v>
      </c>
      <c r="G394" t="s">
        <v>174</v>
      </c>
      <c r="H394" t="s">
        <v>174</v>
      </c>
      <c r="I394" t="s">
        <v>4148</v>
      </c>
      <c r="J394" t="s">
        <v>195</v>
      </c>
      <c r="K394" t="s">
        <v>1794</v>
      </c>
      <c r="L394" t="s">
        <v>1413</v>
      </c>
      <c r="M394" t="s">
        <v>1974</v>
      </c>
      <c r="N394" t="s">
        <v>4315</v>
      </c>
      <c r="O394" t="s">
        <v>4319</v>
      </c>
      <c r="P394" t="s">
        <v>4322</v>
      </c>
      <c r="Q394" t="s">
        <v>4602</v>
      </c>
      <c r="R394" t="s">
        <v>5440</v>
      </c>
      <c r="S394" t="s">
        <v>5440</v>
      </c>
      <c r="T394" t="s">
        <v>5642</v>
      </c>
      <c r="U394" t="s">
        <v>6157</v>
      </c>
      <c r="Y394" cm="1">
        <f t="array" ref="Y394">IF(TRUE,"True," &amp; IF(_xlfn.XLOOKUP("Src_IsAny",'Scoring_Config'!$A:$A,'Scoring_Config'!$D:$D,"Yes")="Yes",_xlfn.XLOOKUP("Src_IsAny",'Scoring_Config'!$A:$A,'Scoring_Config'!$C:$C,10),0),"False,0")</f>
        <v>0</v>
      </c>
      <c r="Z394" cm="1">
        <f t="array" ref="Z394">IF(FALSE,"True," &amp; IF(_xlfn.XLOOKUP("Src_CIDR_Le_16",'Scoring_Config'!$A:$A,'Scoring_Config'!$D:$D,"Yes")="Yes",_xlfn.XLOOKUP("Src_CIDR_Le_16",'Scoring_Config'!$A:$A,'Scoring_Config'!$C:$C,10),0),"False,0")</f>
        <v>0</v>
      </c>
      <c r="AA394" cm="1">
        <f t="array" ref="AA394">IF(FALSE,"True," &amp; IF(_xlfn.XLOOKUP("Src_CIDR_17_22",'Scoring_Config'!$A:$A,'Scoring_Config'!$D:$D,"Yes")="Yes",_xlfn.XLOOKUP("Src_CIDR_17_22",'Scoring_Config'!$A:$A,'Scoring_Config'!$C:$C,5),0),"False,0")</f>
        <v>0</v>
      </c>
      <c r="AB394" cm="1">
        <f t="array" ref="AB394">IF(FALSE,"True," &amp; IF(_xlfn.XLOOKUP("Dst_IsAny",'Scoring_Config'!$A:$A,'Scoring_Config'!$D:$D,"Yes")="Yes",_xlfn.XLOOKUP("Dst_IsAny",'Scoring_Config'!$A:$A,'Scoring_Config'!$C:$C,10),0),"False,0")</f>
        <v>0</v>
      </c>
      <c r="AC394" cm="1">
        <f t="array" ref="AC394">IF(FALSE,"True," &amp; IF(_xlfn.XLOOKUP("Dst_CIDR_Le_16",'Scoring_Config'!$A:$A,'Scoring_Config'!$D:$D,"Yes")="Yes",_xlfn.XLOOKUP("Dst_CIDR_Le_16",'Scoring_Config'!$A:$A,'Scoring_Config'!$C:$C,10),0),"False,0")</f>
        <v>0</v>
      </c>
      <c r="AD394" cm="1">
        <f t="array" ref="AD394">IF(FALSE,"True," &amp; IF(_xlfn.XLOOKUP("Dst_CIDR_17_22",'Scoring_Config'!$A:$A,'Scoring_Config'!$D:$D,"Yes")="Yes",_xlfn.XLOOKUP("Dst_CIDR_17_22",'Scoring_Config'!$A:$A,'Scoring_Config'!$C:$C,5),0),"False,0")</f>
        <v>0</v>
      </c>
      <c r="AE394" cm="1">
        <f t="array" ref="AE394">IF(FALSE,"True," &amp; IF(_xlfn.XLOOKUP("SrcZone_IsAny",'Scoring_Config'!$A:$A,'Scoring_Config'!$D:$D,"Yes")="Yes",_xlfn.XLOOKUP("SrcZone_IsAny",'Scoring_Config'!$A:$A,'Scoring_Config'!$C:$C,10),0),"False,0")</f>
        <v>0</v>
      </c>
      <c r="AF394" cm="1">
        <f t="array" ref="AF394">IF(FALSE,"True," &amp; IF(_xlfn.XLOOKUP("DstZone_IsAny",'Scoring_Config'!$A:$A,'Scoring_Config'!$D:$D,"Yes")="Yes",_xlfn.XLOOKUP("DstZone_IsAny",'Scoring_Config'!$A:$A,'Scoring_Config'!$C:$C,10),0),"False,0")</f>
        <v>0</v>
      </c>
      <c r="AG394" cm="1">
        <f t="array" ref="AG39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94" cm="1">
        <f t="array" ref="AH394">IF(FALSE,"True," &amp; IF(_xlfn.XLOOKUP("App_Any_OR_RangeGt1000",'Scoring_Config'!$A:$A,'Scoring_Config'!$D:$D,"Yes")="Yes",_xlfn.XLOOKUP("App_Any_OR_RangeGt1000",'Scoring_Config'!$A:$A,'Scoring_Config'!$C:$C,10),0),"False,0")</f>
        <v>0</v>
      </c>
      <c r="AI394" cm="1">
        <f t="array" ref="AI394">IF(FALSE,"True," &amp; IF(_xlfn.XLOOKUP("Service_Insecure_Match",'Scoring_Config'!$A:$A,'Scoring_Config'!$D:$D,"Yes")="Yes",_xlfn.XLOOKUP("Service_Insecure_Match",'Scoring_Config'!$A:$A,'Scoring_Config'!$C:$C,5),0),"False,0")</f>
        <v>0</v>
      </c>
      <c r="AJ394" cm="1">
        <f t="array" ref="AJ394">IF(FALSE,"True," &amp; IF(_xlfn.XLOOKUP("Risky_Inbound",'Scoring_Config'!$A:$A,'Scoring_Config'!$D:$D,"Yes")="Yes",_xlfn.XLOOKUP("Risky_Inbound",'Scoring_Config'!$A:$A,'Scoring_Config'!$C:$C,50),0),"False,0")</f>
        <v>0</v>
      </c>
      <c r="AK394" cm="1">
        <f t="array" ref="AK394">IF(FALSE,"True," &amp; IF(_xlfn.XLOOKUP("Risky_Outbound",'Scoring_Config'!$A:$A,'Scoring_Config'!$D:$D,"Yes")="Yes",_xlfn.XLOOKUP("Risky_Outbound",'Scoring_Config'!$A:$A,'Scoring_Config'!$C:$C,25),0),"False,0")</f>
        <v>0</v>
      </c>
      <c r="AL394" t="s">
        <v>6697</v>
      </c>
      <c r="AM394" cm="1">
        <f t="array" ref="AM39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94" t="s">
        <v>6697</v>
      </c>
      <c r="AO394" t="s">
        <v>6697</v>
      </c>
      <c r="AP394" t="s">
        <v>6697</v>
      </c>
      <c r="AQ394" cm="1">
        <f t="array" ref="AQ394">IF(FALSE,"True," &amp; IF(_xlfn.XLOOKUP("Service_IsAny",'Scoring_Config'!$A:$A,'Scoring_Config'!$D:$D,"Yes")="Yes",_xlfn.XLOOKUP("Service_IsAny",'Scoring_Config'!$A:$A,'Scoring_Config'!$C:$C,0),0),"False,0")</f>
        <v>0</v>
      </c>
      <c r="AR394">
        <v>1</v>
      </c>
      <c r="AS394" cm="1">
        <f t="array" ref="AS394">IF(FALSE,"True," &amp; IF(_xlfn.XLOOKUP("Service_RangeGt1000",'Scoring_Config'!$A:$A,'Scoring_Config'!$D:$D,"Yes")="Yes",_xlfn.XLOOKUP("Service_RangeGt1000",'Scoring_Config'!$A:$A,'Scoring_Config'!$C:$C,0),0),"False,0")</f>
        <v>0</v>
      </c>
      <c r="AT394" cm="1">
        <f t="array" ref="AT394">IF(FALSE,"True," &amp; IF(_xlfn.XLOOKUP("App_IsAny",'Scoring_Config'!$A:$A,'Scoring_Config'!$D:$D,"Yes")="Yes",_xlfn.XLOOKUP("App_IsAny",'Scoring_Config'!$A:$A,'Scoring_Config'!$C:$C,0),0),"False,0")</f>
        <v>0</v>
      </c>
      <c r="AU394">
        <v>2</v>
      </c>
      <c r="AV394" cm="1">
        <f t="array" ref="AV394">IF(FALSE,"True," &amp; IF(_xlfn.XLOOKUP("App_RangeGt1000",'Scoring_Config'!$A:$A,'Scoring_Config'!$D:$D,"Yes")="Yes",_xlfn.XLOOKUP("App_RangeGt1000",'Scoring_Config'!$A:$A,'Scoring_Config'!$C:$C,0),0),"False,0")</f>
        <v>0</v>
      </c>
      <c r="AW394" cm="1">
        <f t="array" ref="AW394">IF(FALSE,"True," &amp; IF(_xlfn.XLOOKUP("Action_IsDenyOrDrop",'Scoring_Config'!$A:$A,'Scoring_Config'!$D:$D,"Yes")="Yes",_xlfn.XLOOKUP("Action_IsDenyOrDrop",'Scoring_Config'!$A:$A,'Scoring_Config'!$C:$C,0),0),"False,0")</f>
        <v>0</v>
      </c>
      <c r="AX394" cm="1">
        <f t="array" ref="AX394">IF(LEFT(AW394,4)="True",0,(IF(LEFT(Y394,4)="True",IF(_xlfn.XLOOKUP("Src_IsAny",'Scoring_Config'!$A:$A,'Scoring_Config'!$D:$D,"Yes")="Yes",_xlfn.XLOOKUP("Src_IsAny",'Scoring_Config'!$A:$A,'Scoring_Config'!$C:$C,10),0),0)+IF(LEFT(Z394,4)="True",IF(_xlfn.XLOOKUP("Src_CIDR_Le_16",'Scoring_Config'!$A:$A,'Scoring_Config'!$D:$D,"Yes")="Yes",_xlfn.XLOOKUP("Src_CIDR_Le_16",'Scoring_Config'!$A:$A,'Scoring_Config'!$C:$C,10),0),0)+IF(LEFT(AA394,4)="True",IF(_xlfn.XLOOKUP("Src_CIDR_17_22",'Scoring_Config'!$A:$A,'Scoring_Config'!$D:$D,"Yes")="Yes",_xlfn.XLOOKUP("Src_CIDR_17_22",'Scoring_Config'!$A:$A,'Scoring_Config'!$C:$C,5),0),0)+IF(LEFT(AB394,4)="True",IF(_xlfn.XLOOKUP("Dst_IsAny",'Scoring_Config'!$A:$A,'Scoring_Config'!$D:$D,"Yes")="Yes",_xlfn.XLOOKUP("Dst_IsAny",'Scoring_Config'!$A:$A,'Scoring_Config'!$C:$C,10),0),0)+IF(LEFT(AC394,4)="True",IF(_xlfn.XLOOKUP("Dst_CIDR_Le_16",'Scoring_Config'!$A:$A,'Scoring_Config'!$D:$D,"Yes")="Yes",_xlfn.XLOOKUP("Dst_CIDR_Le_16",'Scoring_Config'!$A:$A,'Scoring_Config'!$C:$C,10),0),0)+IF(LEFT(AD394,4)="True",IF(_xlfn.XLOOKUP("Dst_CIDR_17_22",'Scoring_Config'!$A:$A,'Scoring_Config'!$D:$D,"Yes")="Yes",_xlfn.XLOOKUP("Dst_CIDR_17_22",'Scoring_Config'!$A:$A,'Scoring_Config'!$C:$C,5),0),0)+IF(LEFT(AE394,4)="True",IF(_xlfn.XLOOKUP("SrcZone_IsAny",'Scoring_Config'!$A:$A,'Scoring_Config'!$D:$D,"Yes")="Yes",_xlfn.XLOOKUP("SrcZone_IsAny",'Scoring_Config'!$A:$A,'Scoring_Config'!$C:$C,10),0),0)+IF(LEFT(AF394,4)="True",IF(_xlfn.XLOOKUP("DstZone_IsAny",'Scoring_Config'!$A:$A,'Scoring_Config'!$D:$D,"Yes")="Yes",_xlfn.XLOOKUP("DstZone_IsAny",'Scoring_Config'!$A:$A,'Scoring_Config'!$C:$C,10),0),0)+IF(LEFT(AG394,4)="True",IF(_xlfn.XLOOKUP("Service_Any_OR_RangeGt1000",'Scoring_Config'!$A:$A,'Scoring_Config'!$D:$D,"Yes")="Yes",_xlfn.XLOOKUP("Service_Any_OR_RangeGt1000",'Scoring_Config'!$A:$A,'Scoring_Config'!$C:$C,10),0),0)+IF(LEFT(AH394,4)="True",IF(_xlfn.XLOOKUP("App_Any_OR_RangeGt1000",'Scoring_Config'!$A:$A,'Scoring_Config'!$D:$D,"Yes")="Yes",_xlfn.XLOOKUP("App_Any_OR_RangeGt1000",'Scoring_Config'!$A:$A,'Scoring_Config'!$C:$C,10),0),0)+IF(LEFT(AI394,4)="True",IF(_xlfn.XLOOKUP("Service_Insecure_Match",'Scoring_Config'!$A:$A,'Scoring_Config'!$D:$D,"Yes")="Yes",_xlfn.XLOOKUP("Service_Insecure_Match",'Scoring_Config'!$A:$A,'Scoring_Config'!$C:$C,5),0),0)+IF(LEFT(AJ394,4)="True",IF(_xlfn.XLOOKUP("Risky_Inbound",'Scoring_Config'!$A:$A,'Scoring_Config'!$D:$D,"Yes")="Yes",_xlfn.XLOOKUP("Risky_Inbound",'Scoring_Config'!$A:$A,'Scoring_Config'!$C:$C,50),0),0)+IF(LEFT(AK394,4)="True",IF(_xlfn.XLOOKUP("Risky_Outbound",'Scoring_Config'!$A:$A,'Scoring_Config'!$D:$D,"Yes")="Yes",_xlfn.XLOOKUP("Risky_Outbound",'Scoring_Config'!$A:$A,'Scoring_Config'!$C:$C,25),0),0)+IF(LEFT(AZ394,4)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394,FIND(",",AL394)+1,100)),0)+IF(LEFT(AM394,4)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394,FIND(",",AN394)+1,100)),0)+IF(_xlfn.XLOOKUP("Profile_Scoring",'Scoring_Config'!$A:$A,'Scoring_Config'!$D:$D,"Yes")="Yes",VALUE(MID(AO394,FIND(",",AO394)+1,100)),0)+IF(_xlfn.XLOOKUP("Options_Scoring",'Scoring_Config'!$A:$A,'Scoring_Config'!$D:$D,"Yes")="Yes",VALUE(MID(AP394,FIND(",",AP394)+1,100)),0)))</f>
        <v>0</v>
      </c>
      <c r="AZ394" cm="1">
        <f t="array" ref="AZ394">IF(FALSE,"True," &amp; IF(_xlfn.XLOOKUP("Migrate_Insecure",'Scoring_Config'!$A:$A,'Scoring_Config'!$D:$D,"Yes")="Yes",_xlfn.XLOOKUP("Migrate_Insecure",'Scoring_Config'!$A:$A,'Scoring_Config'!$C:$C,10),0),"False,0")</f>
        <v>0</v>
      </c>
    </row>
    <row r="395" spans="1:52">
      <c r="A395" t="s">
        <v>1979</v>
      </c>
      <c r="B395" t="s">
        <v>2368</v>
      </c>
      <c r="C395" t="s">
        <v>3542</v>
      </c>
      <c r="D395" t="s">
        <v>3551</v>
      </c>
      <c r="E395" t="s">
        <v>3563</v>
      </c>
      <c r="F395" t="s">
        <v>3719</v>
      </c>
      <c r="G395" t="s">
        <v>174</v>
      </c>
      <c r="H395" t="s">
        <v>174</v>
      </c>
      <c r="I395" t="s">
        <v>4149</v>
      </c>
      <c r="J395" t="s">
        <v>195</v>
      </c>
      <c r="K395" t="s">
        <v>1794</v>
      </c>
      <c r="L395" t="s">
        <v>1413</v>
      </c>
      <c r="M395" t="s">
        <v>1974</v>
      </c>
      <c r="N395" t="s">
        <v>4315</v>
      </c>
      <c r="O395" t="s">
        <v>4319</v>
      </c>
      <c r="P395" t="s">
        <v>4322</v>
      </c>
      <c r="Q395" t="s">
        <v>4603</v>
      </c>
      <c r="R395" t="s">
        <v>5437</v>
      </c>
      <c r="S395" t="s">
        <v>5440</v>
      </c>
      <c r="T395" t="s">
        <v>5693</v>
      </c>
      <c r="U395" t="s">
        <v>6157</v>
      </c>
      <c r="Y395" cm="1">
        <f t="array" ref="Y395">IF(TRUE,"True," &amp; IF(_xlfn.XLOOKUP("Src_IsAny",'Scoring_Config'!$A:$A,'Scoring_Config'!$D:$D,"Yes")="Yes",_xlfn.XLOOKUP("Src_IsAny",'Scoring_Config'!$A:$A,'Scoring_Config'!$C:$C,10),0),"False,0")</f>
        <v>0</v>
      </c>
      <c r="Z395" cm="1">
        <f t="array" ref="Z395">IF(FALSE,"True," &amp; IF(_xlfn.XLOOKUP("Src_CIDR_Le_16",'Scoring_Config'!$A:$A,'Scoring_Config'!$D:$D,"Yes")="Yes",_xlfn.XLOOKUP("Src_CIDR_Le_16",'Scoring_Config'!$A:$A,'Scoring_Config'!$C:$C,10),0),"False,0")</f>
        <v>0</v>
      </c>
      <c r="AA395" cm="1">
        <f t="array" ref="AA395">IF(FALSE,"True," &amp; IF(_xlfn.XLOOKUP("Src_CIDR_17_22",'Scoring_Config'!$A:$A,'Scoring_Config'!$D:$D,"Yes")="Yes",_xlfn.XLOOKUP("Src_CIDR_17_22",'Scoring_Config'!$A:$A,'Scoring_Config'!$C:$C,5),0),"False,0")</f>
        <v>0</v>
      </c>
      <c r="AB395" cm="1">
        <f t="array" ref="AB395">IF(FALSE,"True," &amp; IF(_xlfn.XLOOKUP("Dst_IsAny",'Scoring_Config'!$A:$A,'Scoring_Config'!$D:$D,"Yes")="Yes",_xlfn.XLOOKUP("Dst_IsAny",'Scoring_Config'!$A:$A,'Scoring_Config'!$C:$C,10),0),"False,0")</f>
        <v>0</v>
      </c>
      <c r="AC395" cm="1">
        <f t="array" ref="AC395">IF(FALSE,"True," &amp; IF(_xlfn.XLOOKUP("Dst_CIDR_Le_16",'Scoring_Config'!$A:$A,'Scoring_Config'!$D:$D,"Yes")="Yes",_xlfn.XLOOKUP("Dst_CIDR_Le_16",'Scoring_Config'!$A:$A,'Scoring_Config'!$C:$C,10),0),"False,0")</f>
        <v>0</v>
      </c>
      <c r="AD395" cm="1">
        <f t="array" ref="AD395">IF(FALSE,"True," &amp; IF(_xlfn.XLOOKUP("Dst_CIDR_17_22",'Scoring_Config'!$A:$A,'Scoring_Config'!$D:$D,"Yes")="Yes",_xlfn.XLOOKUP("Dst_CIDR_17_22",'Scoring_Config'!$A:$A,'Scoring_Config'!$C:$C,5),0),"False,0")</f>
        <v>0</v>
      </c>
      <c r="AE395" cm="1">
        <f t="array" ref="AE395">IF(FALSE,"True," &amp; IF(_xlfn.XLOOKUP("SrcZone_IsAny",'Scoring_Config'!$A:$A,'Scoring_Config'!$D:$D,"Yes")="Yes",_xlfn.XLOOKUP("SrcZone_IsAny",'Scoring_Config'!$A:$A,'Scoring_Config'!$C:$C,10),0),"False,0")</f>
        <v>0</v>
      </c>
      <c r="AF395" cm="1">
        <f t="array" ref="AF395">IF(FALSE,"True," &amp; IF(_xlfn.XLOOKUP("DstZone_IsAny",'Scoring_Config'!$A:$A,'Scoring_Config'!$D:$D,"Yes")="Yes",_xlfn.XLOOKUP("DstZone_IsAny",'Scoring_Config'!$A:$A,'Scoring_Config'!$C:$C,10),0),"False,0")</f>
        <v>0</v>
      </c>
      <c r="AG395" cm="1">
        <f t="array" ref="AG39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95" cm="1">
        <f t="array" ref="AH395">IF(FALSE,"True," &amp; IF(_xlfn.XLOOKUP("App_Any_OR_RangeGt1000",'Scoring_Config'!$A:$A,'Scoring_Config'!$D:$D,"Yes")="Yes",_xlfn.XLOOKUP("App_Any_OR_RangeGt1000",'Scoring_Config'!$A:$A,'Scoring_Config'!$C:$C,10),0),"False,0")</f>
        <v>0</v>
      </c>
      <c r="AI395" cm="1">
        <f t="array" ref="AI395">IF(FALSE,"True," &amp; IF(_xlfn.XLOOKUP("Service_Insecure_Match",'Scoring_Config'!$A:$A,'Scoring_Config'!$D:$D,"Yes")="Yes",_xlfn.XLOOKUP("Service_Insecure_Match",'Scoring_Config'!$A:$A,'Scoring_Config'!$C:$C,5),0),"False,0")</f>
        <v>0</v>
      </c>
      <c r="AJ395" cm="1">
        <f t="array" ref="AJ395">IF(FALSE,"True," &amp; IF(_xlfn.XLOOKUP("Risky_Inbound",'Scoring_Config'!$A:$A,'Scoring_Config'!$D:$D,"Yes")="Yes",_xlfn.XLOOKUP("Risky_Inbound",'Scoring_Config'!$A:$A,'Scoring_Config'!$C:$C,50),0),"False,0")</f>
        <v>0</v>
      </c>
      <c r="AK395" cm="1">
        <f t="array" ref="AK395">IF(FALSE,"True," &amp; IF(_xlfn.XLOOKUP("Risky_Outbound",'Scoring_Config'!$A:$A,'Scoring_Config'!$D:$D,"Yes")="Yes",_xlfn.XLOOKUP("Risky_Outbound",'Scoring_Config'!$A:$A,'Scoring_Config'!$C:$C,25),0),"False,0")</f>
        <v>0</v>
      </c>
      <c r="AL395" t="s">
        <v>6697</v>
      </c>
      <c r="AM395" cm="1">
        <f t="array" ref="AM39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95" t="s">
        <v>6697</v>
      </c>
      <c r="AO395" t="s">
        <v>6697</v>
      </c>
      <c r="AP395" t="s">
        <v>6697</v>
      </c>
      <c r="AQ395" cm="1">
        <f t="array" ref="AQ395">IF(FALSE,"True," &amp; IF(_xlfn.XLOOKUP("Service_IsAny",'Scoring_Config'!$A:$A,'Scoring_Config'!$D:$D,"Yes")="Yes",_xlfn.XLOOKUP("Service_IsAny",'Scoring_Config'!$A:$A,'Scoring_Config'!$C:$C,0),0),"False,0")</f>
        <v>0</v>
      </c>
      <c r="AR395">
        <v>1</v>
      </c>
      <c r="AS395" cm="1">
        <f t="array" ref="AS395">IF(FALSE,"True," &amp; IF(_xlfn.XLOOKUP("Service_RangeGt1000",'Scoring_Config'!$A:$A,'Scoring_Config'!$D:$D,"Yes")="Yes",_xlfn.XLOOKUP("Service_RangeGt1000",'Scoring_Config'!$A:$A,'Scoring_Config'!$C:$C,0),0),"False,0")</f>
        <v>0</v>
      </c>
      <c r="AT395" cm="1">
        <f t="array" ref="AT395">IF(FALSE,"True," &amp; IF(_xlfn.XLOOKUP("App_IsAny",'Scoring_Config'!$A:$A,'Scoring_Config'!$D:$D,"Yes")="Yes",_xlfn.XLOOKUP("App_IsAny",'Scoring_Config'!$A:$A,'Scoring_Config'!$C:$C,0),0),"False,0")</f>
        <v>0</v>
      </c>
      <c r="AU395">
        <v>2</v>
      </c>
      <c r="AV395" cm="1">
        <f t="array" ref="AV395">IF(FALSE,"True," &amp; IF(_xlfn.XLOOKUP("App_RangeGt1000",'Scoring_Config'!$A:$A,'Scoring_Config'!$D:$D,"Yes")="Yes",_xlfn.XLOOKUP("App_RangeGt1000",'Scoring_Config'!$A:$A,'Scoring_Config'!$C:$C,0),0),"False,0")</f>
        <v>0</v>
      </c>
      <c r="AW395" cm="1">
        <f t="array" ref="AW395">IF(FALSE,"True," &amp; IF(_xlfn.XLOOKUP("Action_IsDenyOrDrop",'Scoring_Config'!$A:$A,'Scoring_Config'!$D:$D,"Yes")="Yes",_xlfn.XLOOKUP("Action_IsDenyOrDrop",'Scoring_Config'!$A:$A,'Scoring_Config'!$C:$C,0),0),"False,0")</f>
        <v>0</v>
      </c>
      <c r="AX395" cm="1">
        <f t="array" ref="AX395">IF(LEFT(AW395,4)="True",0,(IF(LEFT(Y395,4)="True",IF(_xlfn.XLOOKUP("Src_IsAny",'Scoring_Config'!$A:$A,'Scoring_Config'!$D:$D,"Yes")="Yes",_xlfn.XLOOKUP("Src_IsAny",'Scoring_Config'!$A:$A,'Scoring_Config'!$C:$C,10),0),0)+IF(LEFT(Z395,4)="True",IF(_xlfn.XLOOKUP("Src_CIDR_Le_16",'Scoring_Config'!$A:$A,'Scoring_Config'!$D:$D,"Yes")="Yes",_xlfn.XLOOKUP("Src_CIDR_Le_16",'Scoring_Config'!$A:$A,'Scoring_Config'!$C:$C,10),0),0)+IF(LEFT(AA395,4)="True",IF(_xlfn.XLOOKUP("Src_CIDR_17_22",'Scoring_Config'!$A:$A,'Scoring_Config'!$D:$D,"Yes")="Yes",_xlfn.XLOOKUP("Src_CIDR_17_22",'Scoring_Config'!$A:$A,'Scoring_Config'!$C:$C,5),0),0)+IF(LEFT(AB395,4)="True",IF(_xlfn.XLOOKUP("Dst_IsAny",'Scoring_Config'!$A:$A,'Scoring_Config'!$D:$D,"Yes")="Yes",_xlfn.XLOOKUP("Dst_IsAny",'Scoring_Config'!$A:$A,'Scoring_Config'!$C:$C,10),0),0)+IF(LEFT(AC395,4)="True",IF(_xlfn.XLOOKUP("Dst_CIDR_Le_16",'Scoring_Config'!$A:$A,'Scoring_Config'!$D:$D,"Yes")="Yes",_xlfn.XLOOKUP("Dst_CIDR_Le_16",'Scoring_Config'!$A:$A,'Scoring_Config'!$C:$C,10),0),0)+IF(LEFT(AD395,4)="True",IF(_xlfn.XLOOKUP("Dst_CIDR_17_22",'Scoring_Config'!$A:$A,'Scoring_Config'!$D:$D,"Yes")="Yes",_xlfn.XLOOKUP("Dst_CIDR_17_22",'Scoring_Config'!$A:$A,'Scoring_Config'!$C:$C,5),0),0)+IF(LEFT(AE395,4)="True",IF(_xlfn.XLOOKUP("SrcZone_IsAny",'Scoring_Config'!$A:$A,'Scoring_Config'!$D:$D,"Yes")="Yes",_xlfn.XLOOKUP("SrcZone_IsAny",'Scoring_Config'!$A:$A,'Scoring_Config'!$C:$C,10),0),0)+IF(LEFT(AF395,4)="True",IF(_xlfn.XLOOKUP("DstZone_IsAny",'Scoring_Config'!$A:$A,'Scoring_Config'!$D:$D,"Yes")="Yes",_xlfn.XLOOKUP("DstZone_IsAny",'Scoring_Config'!$A:$A,'Scoring_Config'!$C:$C,10),0),0)+IF(LEFT(AG395,4)="True",IF(_xlfn.XLOOKUP("Service_Any_OR_RangeGt1000",'Scoring_Config'!$A:$A,'Scoring_Config'!$D:$D,"Yes")="Yes",_xlfn.XLOOKUP("Service_Any_OR_RangeGt1000",'Scoring_Config'!$A:$A,'Scoring_Config'!$C:$C,10),0),0)+IF(LEFT(AH395,4)="True",IF(_xlfn.XLOOKUP("App_Any_OR_RangeGt1000",'Scoring_Config'!$A:$A,'Scoring_Config'!$D:$D,"Yes")="Yes",_xlfn.XLOOKUP("App_Any_OR_RangeGt1000",'Scoring_Config'!$A:$A,'Scoring_Config'!$C:$C,10),0),0)+IF(LEFT(AI395,4)="True",IF(_xlfn.XLOOKUP("Service_Insecure_Match",'Scoring_Config'!$A:$A,'Scoring_Config'!$D:$D,"Yes")="Yes",_xlfn.XLOOKUP("Service_Insecure_Match",'Scoring_Config'!$A:$A,'Scoring_Config'!$C:$C,5),0),0)+IF(LEFT(AJ395,4)="True",IF(_xlfn.XLOOKUP("Risky_Inbound",'Scoring_Config'!$A:$A,'Scoring_Config'!$D:$D,"Yes")="Yes",_xlfn.XLOOKUP("Risky_Inbound",'Scoring_Config'!$A:$A,'Scoring_Config'!$C:$C,50),0),0)+IF(LEFT(AK395,4)="True",IF(_xlfn.XLOOKUP("Risky_Outbound",'Scoring_Config'!$A:$A,'Scoring_Config'!$D:$D,"Yes")="Yes",_xlfn.XLOOKUP("Risky_Outbound",'Scoring_Config'!$A:$A,'Scoring_Config'!$C:$C,25),0),0)+IF(LEFT(AZ395,4)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395,FIND(",",AL395)+1,100)),0)+IF(LEFT(AM395,4)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395,FIND(",",AN395)+1,100)),0)+IF(_xlfn.XLOOKUP("Profile_Scoring",'Scoring_Config'!$A:$A,'Scoring_Config'!$D:$D,"Yes")="Yes",VALUE(MID(AO395,FIND(",",AO395)+1,100)),0)+IF(_xlfn.XLOOKUP("Options_Scoring",'Scoring_Config'!$A:$A,'Scoring_Config'!$D:$D,"Yes")="Yes",VALUE(MID(AP395,FIND(",",AP395)+1,100)),0)))</f>
        <v>0</v>
      </c>
      <c r="AZ395" cm="1">
        <f t="array" ref="AZ395">IF(FALSE,"True," &amp; IF(_xlfn.XLOOKUP("Migrate_Insecure",'Scoring_Config'!$A:$A,'Scoring_Config'!$D:$D,"Yes")="Yes",_xlfn.XLOOKUP("Migrate_Insecure",'Scoring_Config'!$A:$A,'Scoring_Config'!$C:$C,10),0),"False,0")</f>
        <v>0</v>
      </c>
    </row>
    <row r="396" spans="1:52">
      <c r="A396" t="s">
        <v>1979</v>
      </c>
      <c r="B396" t="s">
        <v>2369</v>
      </c>
      <c r="C396" t="s">
        <v>3542</v>
      </c>
      <c r="D396" t="s">
        <v>3551</v>
      </c>
      <c r="E396" t="s">
        <v>3563</v>
      </c>
      <c r="F396" t="s">
        <v>3720</v>
      </c>
      <c r="G396" t="s">
        <v>174</v>
      </c>
      <c r="H396" t="s">
        <v>174</v>
      </c>
      <c r="I396" t="s">
        <v>4092</v>
      </c>
      <c r="J396" t="s">
        <v>888</v>
      </c>
      <c r="K396" t="s">
        <v>1712</v>
      </c>
      <c r="L396" t="s">
        <v>1327</v>
      </c>
      <c r="M396" t="s">
        <v>1974</v>
      </c>
      <c r="N396" t="s">
        <v>4315</v>
      </c>
      <c r="O396" t="s">
        <v>4319</v>
      </c>
      <c r="P396" t="s">
        <v>4322</v>
      </c>
      <c r="Q396" t="s">
        <v>4604</v>
      </c>
      <c r="R396" t="s">
        <v>5440</v>
      </c>
      <c r="S396" t="s">
        <v>5440</v>
      </c>
      <c r="T396" t="s">
        <v>5642</v>
      </c>
      <c r="U396" t="s">
        <v>6157</v>
      </c>
      <c r="Y396" cm="1">
        <f t="array" ref="Y396">IF(TRUE,"True," &amp; IF(_xlfn.XLOOKUP("Src_IsAny",'Scoring_Config'!$A:$A,'Scoring_Config'!$D:$D,"Yes")="Yes",_xlfn.XLOOKUP("Src_IsAny",'Scoring_Config'!$A:$A,'Scoring_Config'!$C:$C,10),0),"False,0")</f>
        <v>0</v>
      </c>
      <c r="Z396" cm="1">
        <f t="array" ref="Z396">IF(FALSE,"True," &amp; IF(_xlfn.XLOOKUP("Src_CIDR_Le_16",'Scoring_Config'!$A:$A,'Scoring_Config'!$D:$D,"Yes")="Yes",_xlfn.XLOOKUP("Src_CIDR_Le_16",'Scoring_Config'!$A:$A,'Scoring_Config'!$C:$C,10),0),"False,0")</f>
        <v>0</v>
      </c>
      <c r="AA396" cm="1">
        <f t="array" ref="AA396">IF(FALSE,"True," &amp; IF(_xlfn.XLOOKUP("Src_CIDR_17_22",'Scoring_Config'!$A:$A,'Scoring_Config'!$D:$D,"Yes")="Yes",_xlfn.XLOOKUP("Src_CIDR_17_22",'Scoring_Config'!$A:$A,'Scoring_Config'!$C:$C,5),0),"False,0")</f>
        <v>0</v>
      </c>
      <c r="AB396" cm="1">
        <f t="array" ref="AB396">IF(FALSE,"True," &amp; IF(_xlfn.XLOOKUP("Dst_IsAny",'Scoring_Config'!$A:$A,'Scoring_Config'!$D:$D,"Yes")="Yes",_xlfn.XLOOKUP("Dst_IsAny",'Scoring_Config'!$A:$A,'Scoring_Config'!$C:$C,10),0),"False,0")</f>
        <v>0</v>
      </c>
      <c r="AC396" cm="1">
        <f t="array" ref="AC396">IF(FALSE,"True," &amp; IF(_xlfn.XLOOKUP("Dst_CIDR_Le_16",'Scoring_Config'!$A:$A,'Scoring_Config'!$D:$D,"Yes")="Yes",_xlfn.XLOOKUP("Dst_CIDR_Le_16",'Scoring_Config'!$A:$A,'Scoring_Config'!$C:$C,10),0),"False,0")</f>
        <v>0</v>
      </c>
      <c r="AD396" cm="1">
        <f t="array" ref="AD396">IF(FALSE,"True," &amp; IF(_xlfn.XLOOKUP("Dst_CIDR_17_22",'Scoring_Config'!$A:$A,'Scoring_Config'!$D:$D,"Yes")="Yes",_xlfn.XLOOKUP("Dst_CIDR_17_22",'Scoring_Config'!$A:$A,'Scoring_Config'!$C:$C,5),0),"False,0")</f>
        <v>0</v>
      </c>
      <c r="AE396" cm="1">
        <f t="array" ref="AE396">IF(FALSE,"True," &amp; IF(_xlfn.XLOOKUP("SrcZone_IsAny",'Scoring_Config'!$A:$A,'Scoring_Config'!$D:$D,"Yes")="Yes",_xlfn.XLOOKUP("SrcZone_IsAny",'Scoring_Config'!$A:$A,'Scoring_Config'!$C:$C,10),0),"False,0")</f>
        <v>0</v>
      </c>
      <c r="AF396" cm="1">
        <f t="array" ref="AF396">IF(FALSE,"True," &amp; IF(_xlfn.XLOOKUP("DstZone_IsAny",'Scoring_Config'!$A:$A,'Scoring_Config'!$D:$D,"Yes")="Yes",_xlfn.XLOOKUP("DstZone_IsAny",'Scoring_Config'!$A:$A,'Scoring_Config'!$C:$C,10),0),"False,0")</f>
        <v>0</v>
      </c>
      <c r="AG396" cm="1">
        <f t="array" ref="AG39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96" cm="1">
        <f t="array" ref="AH396">IF(FALSE,"True," &amp; IF(_xlfn.XLOOKUP("App_Any_OR_RangeGt1000",'Scoring_Config'!$A:$A,'Scoring_Config'!$D:$D,"Yes")="Yes",_xlfn.XLOOKUP("App_Any_OR_RangeGt1000",'Scoring_Config'!$A:$A,'Scoring_Config'!$C:$C,10),0),"False,0")</f>
        <v>0</v>
      </c>
      <c r="AI396" cm="1">
        <f t="array" ref="AI396">IF(FALSE,"True," &amp; IF(_xlfn.XLOOKUP("Service_Insecure_Match",'Scoring_Config'!$A:$A,'Scoring_Config'!$D:$D,"Yes")="Yes",_xlfn.XLOOKUP("Service_Insecure_Match",'Scoring_Config'!$A:$A,'Scoring_Config'!$C:$C,5),0),"False,0")</f>
        <v>0</v>
      </c>
      <c r="AJ396" cm="1">
        <f t="array" ref="AJ396">IF(FALSE,"True," &amp; IF(_xlfn.XLOOKUP("Risky_Inbound",'Scoring_Config'!$A:$A,'Scoring_Config'!$D:$D,"Yes")="Yes",_xlfn.XLOOKUP("Risky_Inbound",'Scoring_Config'!$A:$A,'Scoring_Config'!$C:$C,50),0),"False,0")</f>
        <v>0</v>
      </c>
      <c r="AK396" cm="1">
        <f t="array" ref="AK396">IF(FALSE,"True," &amp; IF(_xlfn.XLOOKUP("Risky_Outbound",'Scoring_Config'!$A:$A,'Scoring_Config'!$D:$D,"Yes")="Yes",_xlfn.XLOOKUP("Risky_Outbound",'Scoring_Config'!$A:$A,'Scoring_Config'!$C:$C,25),0),"False,0")</f>
        <v>0</v>
      </c>
      <c r="AL396" t="s">
        <v>6697</v>
      </c>
      <c r="AM396" cm="1">
        <f t="array" ref="AM39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96" t="s">
        <v>6697</v>
      </c>
      <c r="AO396" t="s">
        <v>6697</v>
      </c>
      <c r="AP396" t="s">
        <v>6697</v>
      </c>
      <c r="AQ396" cm="1">
        <f t="array" ref="AQ396">IF(FALSE,"True," &amp; IF(_xlfn.XLOOKUP("Service_IsAny",'Scoring_Config'!$A:$A,'Scoring_Config'!$D:$D,"Yes")="Yes",_xlfn.XLOOKUP("Service_IsAny",'Scoring_Config'!$A:$A,'Scoring_Config'!$C:$C,0),0),"False,0")</f>
        <v>0</v>
      </c>
      <c r="AR396">
        <v>0</v>
      </c>
      <c r="AS396" cm="1">
        <f t="array" ref="AS396">IF(FALSE,"True," &amp; IF(_xlfn.XLOOKUP("Service_RangeGt1000",'Scoring_Config'!$A:$A,'Scoring_Config'!$D:$D,"Yes")="Yes",_xlfn.XLOOKUP("Service_RangeGt1000",'Scoring_Config'!$A:$A,'Scoring_Config'!$C:$C,0),0),"False,0")</f>
        <v>0</v>
      </c>
      <c r="AT396" cm="1">
        <f t="array" ref="AT396">IF(FALSE,"True," &amp; IF(_xlfn.XLOOKUP("App_IsAny",'Scoring_Config'!$A:$A,'Scoring_Config'!$D:$D,"Yes")="Yes",_xlfn.XLOOKUP("App_IsAny",'Scoring_Config'!$A:$A,'Scoring_Config'!$C:$C,0),0),"False,0")</f>
        <v>0</v>
      </c>
      <c r="AU396">
        <v>1</v>
      </c>
      <c r="AV396" cm="1">
        <f t="array" ref="AV396">IF(FALSE,"True," &amp; IF(_xlfn.XLOOKUP("App_RangeGt1000",'Scoring_Config'!$A:$A,'Scoring_Config'!$D:$D,"Yes")="Yes",_xlfn.XLOOKUP("App_RangeGt1000",'Scoring_Config'!$A:$A,'Scoring_Config'!$C:$C,0),0),"False,0")</f>
        <v>0</v>
      </c>
      <c r="AW396" cm="1">
        <f t="array" ref="AW396">IF(FALSE,"True," &amp; IF(_xlfn.XLOOKUP("Action_IsDenyOrDrop",'Scoring_Config'!$A:$A,'Scoring_Config'!$D:$D,"Yes")="Yes",_xlfn.XLOOKUP("Action_IsDenyOrDrop",'Scoring_Config'!$A:$A,'Scoring_Config'!$C:$C,0),0),"False,0")</f>
        <v>0</v>
      </c>
      <c r="AX396" cm="1">
        <f t="array" ref="AX396">IF(LEFT(AW396,4)="True",0,(IF(LEFT(Y396,4)="True",IF(_xlfn.XLOOKUP("Src_IsAny",'Scoring_Config'!$A:$A,'Scoring_Config'!$D:$D,"Yes")="Yes",_xlfn.XLOOKUP("Src_IsAny",'Scoring_Config'!$A:$A,'Scoring_Config'!$C:$C,10),0),0)+IF(LEFT(Z396,4)="True",IF(_xlfn.XLOOKUP("Src_CIDR_Le_16",'Scoring_Config'!$A:$A,'Scoring_Config'!$D:$D,"Yes")="Yes",_xlfn.XLOOKUP("Src_CIDR_Le_16",'Scoring_Config'!$A:$A,'Scoring_Config'!$C:$C,10),0),0)+IF(LEFT(AA396,4)="True",IF(_xlfn.XLOOKUP("Src_CIDR_17_22",'Scoring_Config'!$A:$A,'Scoring_Config'!$D:$D,"Yes")="Yes",_xlfn.XLOOKUP("Src_CIDR_17_22",'Scoring_Config'!$A:$A,'Scoring_Config'!$C:$C,5),0),0)+IF(LEFT(AB396,4)="True",IF(_xlfn.XLOOKUP("Dst_IsAny",'Scoring_Config'!$A:$A,'Scoring_Config'!$D:$D,"Yes")="Yes",_xlfn.XLOOKUP("Dst_IsAny",'Scoring_Config'!$A:$A,'Scoring_Config'!$C:$C,10),0),0)+IF(LEFT(AC396,4)="True",IF(_xlfn.XLOOKUP("Dst_CIDR_Le_16",'Scoring_Config'!$A:$A,'Scoring_Config'!$D:$D,"Yes")="Yes",_xlfn.XLOOKUP("Dst_CIDR_Le_16",'Scoring_Config'!$A:$A,'Scoring_Config'!$C:$C,10),0),0)+IF(LEFT(AD396,4)="True",IF(_xlfn.XLOOKUP("Dst_CIDR_17_22",'Scoring_Config'!$A:$A,'Scoring_Config'!$D:$D,"Yes")="Yes",_xlfn.XLOOKUP("Dst_CIDR_17_22",'Scoring_Config'!$A:$A,'Scoring_Config'!$C:$C,5),0),0)+IF(LEFT(AE396,4)="True",IF(_xlfn.XLOOKUP("SrcZone_IsAny",'Scoring_Config'!$A:$A,'Scoring_Config'!$D:$D,"Yes")="Yes",_xlfn.XLOOKUP("SrcZone_IsAny",'Scoring_Config'!$A:$A,'Scoring_Config'!$C:$C,10),0),0)+IF(LEFT(AF396,4)="True",IF(_xlfn.XLOOKUP("DstZone_IsAny",'Scoring_Config'!$A:$A,'Scoring_Config'!$D:$D,"Yes")="Yes",_xlfn.XLOOKUP("DstZone_IsAny",'Scoring_Config'!$A:$A,'Scoring_Config'!$C:$C,10),0),0)+IF(LEFT(AG396,4)="True",IF(_xlfn.XLOOKUP("Service_Any_OR_RangeGt1000",'Scoring_Config'!$A:$A,'Scoring_Config'!$D:$D,"Yes")="Yes",_xlfn.XLOOKUP("Service_Any_OR_RangeGt1000",'Scoring_Config'!$A:$A,'Scoring_Config'!$C:$C,10),0),0)+IF(LEFT(AH396,4)="True",IF(_xlfn.XLOOKUP("App_Any_OR_RangeGt1000",'Scoring_Config'!$A:$A,'Scoring_Config'!$D:$D,"Yes")="Yes",_xlfn.XLOOKUP("App_Any_OR_RangeGt1000",'Scoring_Config'!$A:$A,'Scoring_Config'!$C:$C,10),0),0)+IF(LEFT(AI396,4)="True",IF(_xlfn.XLOOKUP("Service_Insecure_Match",'Scoring_Config'!$A:$A,'Scoring_Config'!$D:$D,"Yes")="Yes",_xlfn.XLOOKUP("Service_Insecure_Match",'Scoring_Config'!$A:$A,'Scoring_Config'!$C:$C,5),0),0)+IF(LEFT(AJ396,4)="True",IF(_xlfn.XLOOKUP("Risky_Inbound",'Scoring_Config'!$A:$A,'Scoring_Config'!$D:$D,"Yes")="Yes",_xlfn.XLOOKUP("Risky_Inbound",'Scoring_Config'!$A:$A,'Scoring_Config'!$C:$C,50),0),0)+IF(LEFT(AK396,4)="True",IF(_xlfn.XLOOKUP("Risky_Outbound",'Scoring_Config'!$A:$A,'Scoring_Config'!$D:$D,"Yes")="Yes",_xlfn.XLOOKUP("Risky_Outbound",'Scoring_Config'!$A:$A,'Scoring_Config'!$C:$C,25),0),0)+IF(LEFT(AZ396,4)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396,FIND(",",AL396)+1,100)),0)+IF(LEFT(AM396,4)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396,FIND(",",AN396)+1,100)),0)+IF(_xlfn.XLOOKUP("Profile_Scoring",'Scoring_Config'!$A:$A,'Scoring_Config'!$D:$D,"Yes")="Yes",VALUE(MID(AO396,FIND(",",AO396)+1,100)),0)+IF(_xlfn.XLOOKUP("Options_Scoring",'Scoring_Config'!$A:$A,'Scoring_Config'!$D:$D,"Yes")="Yes",VALUE(MID(AP396,FIND(",",AP396)+1,100)),0)))</f>
        <v>0</v>
      </c>
      <c r="AZ396" cm="1">
        <f t="array" ref="AZ396">IF(FALSE,"True," &amp; IF(_xlfn.XLOOKUP("Migrate_Insecure",'Scoring_Config'!$A:$A,'Scoring_Config'!$D:$D,"Yes")="Yes",_xlfn.XLOOKUP("Migrate_Insecure",'Scoring_Config'!$A:$A,'Scoring_Config'!$C:$C,10),0),"False,0")</f>
        <v>0</v>
      </c>
    </row>
    <row r="397" spans="1:52">
      <c r="A397" t="s">
        <v>1979</v>
      </c>
      <c r="B397" t="s">
        <v>2370</v>
      </c>
      <c r="C397" t="s">
        <v>3542</v>
      </c>
      <c r="D397" t="s">
        <v>3551</v>
      </c>
      <c r="E397" t="s">
        <v>3563</v>
      </c>
      <c r="F397" t="s">
        <v>3721</v>
      </c>
      <c r="G397" t="s">
        <v>174</v>
      </c>
      <c r="H397" t="s">
        <v>174</v>
      </c>
      <c r="I397" t="s">
        <v>4093</v>
      </c>
      <c r="J397" t="s">
        <v>888</v>
      </c>
      <c r="K397" t="s">
        <v>1712</v>
      </c>
      <c r="L397" t="s">
        <v>1327</v>
      </c>
      <c r="M397" t="s">
        <v>1974</v>
      </c>
      <c r="N397" t="s">
        <v>4315</v>
      </c>
      <c r="O397" t="s">
        <v>4319</v>
      </c>
      <c r="P397" t="s">
        <v>4322</v>
      </c>
      <c r="Q397" t="s">
        <v>4605</v>
      </c>
      <c r="R397" t="s">
        <v>5440</v>
      </c>
      <c r="S397" t="s">
        <v>5440</v>
      </c>
      <c r="T397" t="s">
        <v>5694</v>
      </c>
      <c r="U397" t="s">
        <v>6157</v>
      </c>
      <c r="Y397" cm="1">
        <f t="array" ref="Y397">IF(TRUE,"True," &amp; IF(_xlfn.XLOOKUP("Src_IsAny",'Scoring_Config'!$A:$A,'Scoring_Config'!$D:$D,"Yes")="Yes",_xlfn.XLOOKUP("Src_IsAny",'Scoring_Config'!$A:$A,'Scoring_Config'!$C:$C,10),0),"False,0")</f>
        <v>0</v>
      </c>
      <c r="Z397" cm="1">
        <f t="array" ref="Z397">IF(FALSE,"True," &amp; IF(_xlfn.XLOOKUP("Src_CIDR_Le_16",'Scoring_Config'!$A:$A,'Scoring_Config'!$D:$D,"Yes")="Yes",_xlfn.XLOOKUP("Src_CIDR_Le_16",'Scoring_Config'!$A:$A,'Scoring_Config'!$C:$C,10),0),"False,0")</f>
        <v>0</v>
      </c>
      <c r="AA397" cm="1">
        <f t="array" ref="AA397">IF(FALSE,"True," &amp; IF(_xlfn.XLOOKUP("Src_CIDR_17_22",'Scoring_Config'!$A:$A,'Scoring_Config'!$D:$D,"Yes")="Yes",_xlfn.XLOOKUP("Src_CIDR_17_22",'Scoring_Config'!$A:$A,'Scoring_Config'!$C:$C,5),0),"False,0")</f>
        <v>0</v>
      </c>
      <c r="AB397" cm="1">
        <f t="array" ref="AB397">IF(FALSE,"True," &amp; IF(_xlfn.XLOOKUP("Dst_IsAny",'Scoring_Config'!$A:$A,'Scoring_Config'!$D:$D,"Yes")="Yes",_xlfn.XLOOKUP("Dst_IsAny",'Scoring_Config'!$A:$A,'Scoring_Config'!$C:$C,10),0),"False,0")</f>
        <v>0</v>
      </c>
      <c r="AC397" cm="1">
        <f t="array" ref="AC397">IF(FALSE,"True," &amp; IF(_xlfn.XLOOKUP("Dst_CIDR_Le_16",'Scoring_Config'!$A:$A,'Scoring_Config'!$D:$D,"Yes")="Yes",_xlfn.XLOOKUP("Dst_CIDR_Le_16",'Scoring_Config'!$A:$A,'Scoring_Config'!$C:$C,10),0),"False,0")</f>
        <v>0</v>
      </c>
      <c r="AD397" cm="1">
        <f t="array" ref="AD397">IF(FALSE,"True," &amp; IF(_xlfn.XLOOKUP("Dst_CIDR_17_22",'Scoring_Config'!$A:$A,'Scoring_Config'!$D:$D,"Yes")="Yes",_xlfn.XLOOKUP("Dst_CIDR_17_22",'Scoring_Config'!$A:$A,'Scoring_Config'!$C:$C,5),0),"False,0")</f>
        <v>0</v>
      </c>
      <c r="AE397" cm="1">
        <f t="array" ref="AE397">IF(FALSE,"True," &amp; IF(_xlfn.XLOOKUP("SrcZone_IsAny",'Scoring_Config'!$A:$A,'Scoring_Config'!$D:$D,"Yes")="Yes",_xlfn.XLOOKUP("SrcZone_IsAny",'Scoring_Config'!$A:$A,'Scoring_Config'!$C:$C,10),0),"False,0")</f>
        <v>0</v>
      </c>
      <c r="AF397" cm="1">
        <f t="array" ref="AF397">IF(FALSE,"True," &amp; IF(_xlfn.XLOOKUP("DstZone_IsAny",'Scoring_Config'!$A:$A,'Scoring_Config'!$D:$D,"Yes")="Yes",_xlfn.XLOOKUP("DstZone_IsAny",'Scoring_Config'!$A:$A,'Scoring_Config'!$C:$C,10),0),"False,0")</f>
        <v>0</v>
      </c>
      <c r="AG397" cm="1">
        <f t="array" ref="AG39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97" cm="1">
        <f t="array" ref="AH397">IF(FALSE,"True," &amp; IF(_xlfn.XLOOKUP("App_Any_OR_RangeGt1000",'Scoring_Config'!$A:$A,'Scoring_Config'!$D:$D,"Yes")="Yes",_xlfn.XLOOKUP("App_Any_OR_RangeGt1000",'Scoring_Config'!$A:$A,'Scoring_Config'!$C:$C,10),0),"False,0")</f>
        <v>0</v>
      </c>
      <c r="AI397" cm="1">
        <f t="array" ref="AI397">IF(FALSE,"True," &amp; IF(_xlfn.XLOOKUP("Service_Insecure_Match",'Scoring_Config'!$A:$A,'Scoring_Config'!$D:$D,"Yes")="Yes",_xlfn.XLOOKUP("Service_Insecure_Match",'Scoring_Config'!$A:$A,'Scoring_Config'!$C:$C,5),0),"False,0")</f>
        <v>0</v>
      </c>
      <c r="AJ397" cm="1">
        <f t="array" ref="AJ397">IF(FALSE,"True," &amp; IF(_xlfn.XLOOKUP("Risky_Inbound",'Scoring_Config'!$A:$A,'Scoring_Config'!$D:$D,"Yes")="Yes",_xlfn.XLOOKUP("Risky_Inbound",'Scoring_Config'!$A:$A,'Scoring_Config'!$C:$C,50),0),"False,0")</f>
        <v>0</v>
      </c>
      <c r="AK397" cm="1">
        <f t="array" ref="AK397">IF(FALSE,"True," &amp; IF(_xlfn.XLOOKUP("Risky_Outbound",'Scoring_Config'!$A:$A,'Scoring_Config'!$D:$D,"Yes")="Yes",_xlfn.XLOOKUP("Risky_Outbound",'Scoring_Config'!$A:$A,'Scoring_Config'!$C:$C,25),0),"False,0")</f>
        <v>0</v>
      </c>
      <c r="AL397" t="s">
        <v>6697</v>
      </c>
      <c r="AM397" cm="1">
        <f t="array" ref="AM39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97" t="s">
        <v>6697</v>
      </c>
      <c r="AO397" t="s">
        <v>6697</v>
      </c>
      <c r="AP397" t="s">
        <v>6697</v>
      </c>
      <c r="AQ397" cm="1">
        <f t="array" ref="AQ397">IF(FALSE,"True," &amp; IF(_xlfn.XLOOKUP("Service_IsAny",'Scoring_Config'!$A:$A,'Scoring_Config'!$D:$D,"Yes")="Yes",_xlfn.XLOOKUP("Service_IsAny",'Scoring_Config'!$A:$A,'Scoring_Config'!$C:$C,0),0),"False,0")</f>
        <v>0</v>
      </c>
      <c r="AR397">
        <v>0</v>
      </c>
      <c r="AS397" cm="1">
        <f t="array" ref="AS397">IF(FALSE,"True," &amp; IF(_xlfn.XLOOKUP("Service_RangeGt1000",'Scoring_Config'!$A:$A,'Scoring_Config'!$D:$D,"Yes")="Yes",_xlfn.XLOOKUP("Service_RangeGt1000",'Scoring_Config'!$A:$A,'Scoring_Config'!$C:$C,0),0),"False,0")</f>
        <v>0</v>
      </c>
      <c r="AT397" cm="1">
        <f t="array" ref="AT397">IF(FALSE,"True," &amp; IF(_xlfn.XLOOKUP("App_IsAny",'Scoring_Config'!$A:$A,'Scoring_Config'!$D:$D,"Yes")="Yes",_xlfn.XLOOKUP("App_IsAny",'Scoring_Config'!$A:$A,'Scoring_Config'!$C:$C,0),0),"False,0")</f>
        <v>0</v>
      </c>
      <c r="AU397">
        <v>1</v>
      </c>
      <c r="AV397" cm="1">
        <f t="array" ref="AV397">IF(FALSE,"True," &amp; IF(_xlfn.XLOOKUP("App_RangeGt1000",'Scoring_Config'!$A:$A,'Scoring_Config'!$D:$D,"Yes")="Yes",_xlfn.XLOOKUP("App_RangeGt1000",'Scoring_Config'!$A:$A,'Scoring_Config'!$C:$C,0),0),"False,0")</f>
        <v>0</v>
      </c>
      <c r="AW397" cm="1">
        <f t="array" ref="AW397">IF(FALSE,"True," &amp; IF(_xlfn.XLOOKUP("Action_IsDenyOrDrop",'Scoring_Config'!$A:$A,'Scoring_Config'!$D:$D,"Yes")="Yes",_xlfn.XLOOKUP("Action_IsDenyOrDrop",'Scoring_Config'!$A:$A,'Scoring_Config'!$C:$C,0),0),"False,0")</f>
        <v>0</v>
      </c>
      <c r="AX397" cm="1">
        <f t="array" ref="AX397">IF(LEFT(AW397,4)="True",0,(IF(LEFT(Y397,4)="True",IF(_xlfn.XLOOKUP("Src_IsAny",'Scoring_Config'!$A:$A,'Scoring_Config'!$D:$D,"Yes")="Yes",_xlfn.XLOOKUP("Src_IsAny",'Scoring_Config'!$A:$A,'Scoring_Config'!$C:$C,10),0),0)+IF(LEFT(Z397,4)="True",IF(_xlfn.XLOOKUP("Src_CIDR_Le_16",'Scoring_Config'!$A:$A,'Scoring_Config'!$D:$D,"Yes")="Yes",_xlfn.XLOOKUP("Src_CIDR_Le_16",'Scoring_Config'!$A:$A,'Scoring_Config'!$C:$C,10),0),0)+IF(LEFT(AA397,4)="True",IF(_xlfn.XLOOKUP("Src_CIDR_17_22",'Scoring_Config'!$A:$A,'Scoring_Config'!$D:$D,"Yes")="Yes",_xlfn.XLOOKUP("Src_CIDR_17_22",'Scoring_Config'!$A:$A,'Scoring_Config'!$C:$C,5),0),0)+IF(LEFT(AB397,4)="True",IF(_xlfn.XLOOKUP("Dst_IsAny",'Scoring_Config'!$A:$A,'Scoring_Config'!$D:$D,"Yes")="Yes",_xlfn.XLOOKUP("Dst_IsAny",'Scoring_Config'!$A:$A,'Scoring_Config'!$C:$C,10),0),0)+IF(LEFT(AC397,4)="True",IF(_xlfn.XLOOKUP("Dst_CIDR_Le_16",'Scoring_Config'!$A:$A,'Scoring_Config'!$D:$D,"Yes")="Yes",_xlfn.XLOOKUP("Dst_CIDR_Le_16",'Scoring_Config'!$A:$A,'Scoring_Config'!$C:$C,10),0),0)+IF(LEFT(AD397,4)="True",IF(_xlfn.XLOOKUP("Dst_CIDR_17_22",'Scoring_Config'!$A:$A,'Scoring_Config'!$D:$D,"Yes")="Yes",_xlfn.XLOOKUP("Dst_CIDR_17_22",'Scoring_Config'!$A:$A,'Scoring_Config'!$C:$C,5),0),0)+IF(LEFT(AE397,4)="True",IF(_xlfn.XLOOKUP("SrcZone_IsAny",'Scoring_Config'!$A:$A,'Scoring_Config'!$D:$D,"Yes")="Yes",_xlfn.XLOOKUP("SrcZone_IsAny",'Scoring_Config'!$A:$A,'Scoring_Config'!$C:$C,10),0),0)+IF(LEFT(AF397,4)="True",IF(_xlfn.XLOOKUP("DstZone_IsAny",'Scoring_Config'!$A:$A,'Scoring_Config'!$D:$D,"Yes")="Yes",_xlfn.XLOOKUP("DstZone_IsAny",'Scoring_Config'!$A:$A,'Scoring_Config'!$C:$C,10),0),0)+IF(LEFT(AG397,4)="True",IF(_xlfn.XLOOKUP("Service_Any_OR_RangeGt1000",'Scoring_Config'!$A:$A,'Scoring_Config'!$D:$D,"Yes")="Yes",_xlfn.XLOOKUP("Service_Any_OR_RangeGt1000",'Scoring_Config'!$A:$A,'Scoring_Config'!$C:$C,10),0),0)+IF(LEFT(AH397,4)="True",IF(_xlfn.XLOOKUP("App_Any_OR_RangeGt1000",'Scoring_Config'!$A:$A,'Scoring_Config'!$D:$D,"Yes")="Yes",_xlfn.XLOOKUP("App_Any_OR_RangeGt1000",'Scoring_Config'!$A:$A,'Scoring_Config'!$C:$C,10),0),0)+IF(LEFT(AI397,4)="True",IF(_xlfn.XLOOKUP("Service_Insecure_Match",'Scoring_Config'!$A:$A,'Scoring_Config'!$D:$D,"Yes")="Yes",_xlfn.XLOOKUP("Service_Insecure_Match",'Scoring_Config'!$A:$A,'Scoring_Config'!$C:$C,5),0),0)+IF(LEFT(AJ397,4)="True",IF(_xlfn.XLOOKUP("Risky_Inbound",'Scoring_Config'!$A:$A,'Scoring_Config'!$D:$D,"Yes")="Yes",_xlfn.XLOOKUP("Risky_Inbound",'Scoring_Config'!$A:$A,'Scoring_Config'!$C:$C,50),0),0)+IF(LEFT(AK397,4)="True",IF(_xlfn.XLOOKUP("Risky_Outbound",'Scoring_Config'!$A:$A,'Scoring_Config'!$D:$D,"Yes")="Yes",_xlfn.XLOOKUP("Risky_Outbound",'Scoring_Config'!$A:$A,'Scoring_Config'!$C:$C,25),0),0)+IF(LEFT(AZ397,4)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397,FIND(",",AL397)+1,100)),0)+IF(LEFT(AM397,4)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397,FIND(",",AN397)+1,100)),0)+IF(_xlfn.XLOOKUP("Profile_Scoring",'Scoring_Config'!$A:$A,'Scoring_Config'!$D:$D,"Yes")="Yes",VALUE(MID(AO397,FIND(",",AO397)+1,100)),0)+IF(_xlfn.XLOOKUP("Options_Scoring",'Scoring_Config'!$A:$A,'Scoring_Config'!$D:$D,"Yes")="Yes",VALUE(MID(AP397,FIND(",",AP397)+1,100)),0)))</f>
        <v>0</v>
      </c>
      <c r="AZ397" cm="1">
        <f t="array" ref="AZ397">IF(FALSE,"True," &amp; IF(_xlfn.XLOOKUP("Migrate_Insecure",'Scoring_Config'!$A:$A,'Scoring_Config'!$D:$D,"Yes")="Yes",_xlfn.XLOOKUP("Migrate_Insecure",'Scoring_Config'!$A:$A,'Scoring_Config'!$C:$C,10),0),"False,0")</f>
        <v>0</v>
      </c>
    </row>
    <row r="398" spans="1:52">
      <c r="A398" t="s">
        <v>1979</v>
      </c>
      <c r="B398" t="s">
        <v>2371</v>
      </c>
      <c r="C398" t="s">
        <v>3542</v>
      </c>
      <c r="D398" t="s">
        <v>3551</v>
      </c>
      <c r="E398" t="s">
        <v>3563</v>
      </c>
      <c r="F398" t="s">
        <v>3722</v>
      </c>
      <c r="G398" t="s">
        <v>174</v>
      </c>
      <c r="H398" t="s">
        <v>174</v>
      </c>
      <c r="I398" t="s">
        <v>4098</v>
      </c>
      <c r="J398" t="s">
        <v>831</v>
      </c>
      <c r="K398" t="s">
        <v>1662</v>
      </c>
      <c r="L398" t="s">
        <v>1327</v>
      </c>
      <c r="M398" t="s">
        <v>1974</v>
      </c>
      <c r="N398" t="s">
        <v>4315</v>
      </c>
      <c r="O398" t="s">
        <v>4319</v>
      </c>
      <c r="P398" t="s">
        <v>4321</v>
      </c>
      <c r="Q398" t="s">
        <v>4606</v>
      </c>
      <c r="R398" t="s">
        <v>5437</v>
      </c>
      <c r="S398" t="s">
        <v>5440</v>
      </c>
      <c r="T398" t="s">
        <v>5695</v>
      </c>
      <c r="U398" t="s">
        <v>5955</v>
      </c>
      <c r="Y398" cm="1">
        <f t="array" ref="Y398">IF(TRUE,"True," &amp; IF(_xlfn.XLOOKUP("Src_IsAny",'Scoring_Config'!$A:$A,'Scoring_Config'!$D:$D,"Yes")="Yes",_xlfn.XLOOKUP("Src_IsAny",'Scoring_Config'!$A:$A,'Scoring_Config'!$C:$C,10),0),"False,0")</f>
        <v>0</v>
      </c>
      <c r="Z398" cm="1">
        <f t="array" ref="Z398">IF(FALSE,"True," &amp; IF(_xlfn.XLOOKUP("Src_CIDR_Le_16",'Scoring_Config'!$A:$A,'Scoring_Config'!$D:$D,"Yes")="Yes",_xlfn.XLOOKUP("Src_CIDR_Le_16",'Scoring_Config'!$A:$A,'Scoring_Config'!$C:$C,10),0),"False,0")</f>
        <v>0</v>
      </c>
      <c r="AA398" cm="1">
        <f t="array" ref="AA398">IF(FALSE,"True," &amp; IF(_xlfn.XLOOKUP("Src_CIDR_17_22",'Scoring_Config'!$A:$A,'Scoring_Config'!$D:$D,"Yes")="Yes",_xlfn.XLOOKUP("Src_CIDR_17_22",'Scoring_Config'!$A:$A,'Scoring_Config'!$C:$C,5),0),"False,0")</f>
        <v>0</v>
      </c>
      <c r="AB398" cm="1">
        <f t="array" ref="AB398">IF(FALSE,"True," &amp; IF(_xlfn.XLOOKUP("Dst_IsAny",'Scoring_Config'!$A:$A,'Scoring_Config'!$D:$D,"Yes")="Yes",_xlfn.XLOOKUP("Dst_IsAny",'Scoring_Config'!$A:$A,'Scoring_Config'!$C:$C,10),0),"False,0")</f>
        <v>0</v>
      </c>
      <c r="AC398" cm="1">
        <f t="array" ref="AC398">IF(FALSE,"True," &amp; IF(_xlfn.XLOOKUP("Dst_CIDR_Le_16",'Scoring_Config'!$A:$A,'Scoring_Config'!$D:$D,"Yes")="Yes",_xlfn.XLOOKUP("Dst_CIDR_Le_16",'Scoring_Config'!$A:$A,'Scoring_Config'!$C:$C,10),0),"False,0")</f>
        <v>0</v>
      </c>
      <c r="AD398" cm="1">
        <f t="array" ref="AD398">IF(FALSE,"True," &amp; IF(_xlfn.XLOOKUP("Dst_CIDR_17_22",'Scoring_Config'!$A:$A,'Scoring_Config'!$D:$D,"Yes")="Yes",_xlfn.XLOOKUP("Dst_CIDR_17_22",'Scoring_Config'!$A:$A,'Scoring_Config'!$C:$C,5),0),"False,0")</f>
        <v>0</v>
      </c>
      <c r="AE398" cm="1">
        <f t="array" ref="AE398">IF(FALSE,"True," &amp; IF(_xlfn.XLOOKUP("SrcZone_IsAny",'Scoring_Config'!$A:$A,'Scoring_Config'!$D:$D,"Yes")="Yes",_xlfn.XLOOKUP("SrcZone_IsAny",'Scoring_Config'!$A:$A,'Scoring_Config'!$C:$C,10),0),"False,0")</f>
        <v>0</v>
      </c>
      <c r="AF398" cm="1">
        <f t="array" ref="AF398">IF(FALSE,"True," &amp; IF(_xlfn.XLOOKUP("DstZone_IsAny",'Scoring_Config'!$A:$A,'Scoring_Config'!$D:$D,"Yes")="Yes",_xlfn.XLOOKUP("DstZone_IsAny",'Scoring_Config'!$A:$A,'Scoring_Config'!$C:$C,10),0),"False,0")</f>
        <v>0</v>
      </c>
      <c r="AG398" cm="1">
        <f t="array" ref="AG39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98" cm="1">
        <f t="array" ref="AH398">IF(FALSE,"True," &amp; IF(_xlfn.XLOOKUP("App_Any_OR_RangeGt1000",'Scoring_Config'!$A:$A,'Scoring_Config'!$D:$D,"Yes")="Yes",_xlfn.XLOOKUP("App_Any_OR_RangeGt1000",'Scoring_Config'!$A:$A,'Scoring_Config'!$C:$C,10),0),"False,0")</f>
        <v>0</v>
      </c>
      <c r="AI398" cm="1">
        <f t="array" ref="AI398">IF(FALSE,"True," &amp; IF(_xlfn.XLOOKUP("Service_Insecure_Match",'Scoring_Config'!$A:$A,'Scoring_Config'!$D:$D,"Yes")="Yes",_xlfn.XLOOKUP("Service_Insecure_Match",'Scoring_Config'!$A:$A,'Scoring_Config'!$C:$C,5),0),"False,0")</f>
        <v>0</v>
      </c>
      <c r="AJ398" cm="1">
        <f t="array" ref="AJ398">IF(FALSE,"True," &amp; IF(_xlfn.XLOOKUP("Risky_Inbound",'Scoring_Config'!$A:$A,'Scoring_Config'!$D:$D,"Yes")="Yes",_xlfn.XLOOKUP("Risky_Inbound",'Scoring_Config'!$A:$A,'Scoring_Config'!$C:$C,50),0),"False,0")</f>
        <v>0</v>
      </c>
      <c r="AK398" cm="1">
        <f t="array" ref="AK398">IF(FALSE,"True," &amp; IF(_xlfn.XLOOKUP("Risky_Outbound",'Scoring_Config'!$A:$A,'Scoring_Config'!$D:$D,"Yes")="Yes",_xlfn.XLOOKUP("Risky_Outbound",'Scoring_Config'!$A:$A,'Scoring_Config'!$C:$C,25),0),"False,0")</f>
        <v>0</v>
      </c>
      <c r="AL398" t="s">
        <v>6700</v>
      </c>
      <c r="AM398" cm="1">
        <f t="array" ref="AM39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98" t="s">
        <v>6697</v>
      </c>
      <c r="AO398" t="s">
        <v>6697</v>
      </c>
      <c r="AP398" t="s">
        <v>6697</v>
      </c>
      <c r="AQ398" cm="1">
        <f t="array" ref="AQ398">IF(FALSE,"True," &amp; IF(_xlfn.XLOOKUP("Service_IsAny",'Scoring_Config'!$A:$A,'Scoring_Config'!$D:$D,"Yes")="Yes",_xlfn.XLOOKUP("Service_IsAny",'Scoring_Config'!$A:$A,'Scoring_Config'!$C:$C,0),0),"False,0")</f>
        <v>0</v>
      </c>
      <c r="AR398">
        <v>0</v>
      </c>
      <c r="AS398" cm="1">
        <f t="array" ref="AS398">IF(FALSE,"True," &amp; IF(_xlfn.XLOOKUP("Service_RangeGt1000",'Scoring_Config'!$A:$A,'Scoring_Config'!$D:$D,"Yes")="Yes",_xlfn.XLOOKUP("Service_RangeGt1000",'Scoring_Config'!$A:$A,'Scoring_Config'!$C:$C,0),0),"False,0")</f>
        <v>0</v>
      </c>
      <c r="AT398" cm="1">
        <f t="array" ref="AT398">IF(FALSE,"True," &amp; IF(_xlfn.XLOOKUP("App_IsAny",'Scoring_Config'!$A:$A,'Scoring_Config'!$D:$D,"Yes")="Yes",_xlfn.XLOOKUP("App_IsAny",'Scoring_Config'!$A:$A,'Scoring_Config'!$C:$C,0),0),"False,0")</f>
        <v>0</v>
      </c>
      <c r="AU398">
        <v>2</v>
      </c>
      <c r="AV398" cm="1">
        <f t="array" ref="AV398">IF(FALSE,"True," &amp; IF(_xlfn.XLOOKUP("App_RangeGt1000",'Scoring_Config'!$A:$A,'Scoring_Config'!$D:$D,"Yes")="Yes",_xlfn.XLOOKUP("App_RangeGt1000",'Scoring_Config'!$A:$A,'Scoring_Config'!$C:$C,0),0),"False,0")</f>
        <v>0</v>
      </c>
      <c r="AW398" cm="1">
        <f t="array" ref="AW398">IF(FALSE,"True," &amp; IF(_xlfn.XLOOKUP("Action_IsDenyOrDrop",'Scoring_Config'!$A:$A,'Scoring_Config'!$D:$D,"Yes")="Yes",_xlfn.XLOOKUP("Action_IsDenyOrDrop",'Scoring_Config'!$A:$A,'Scoring_Config'!$C:$C,0),0),"False,0")</f>
        <v>0</v>
      </c>
      <c r="AX398" cm="1">
        <f t="array" ref="AX398">IF(LEFT(AW398,4)="True",0,(IF(LEFT(Y398,4)="True",IF(_xlfn.XLOOKUP("Src_IsAny",'Scoring_Config'!$A:$A,'Scoring_Config'!$D:$D,"Yes")="Yes",_xlfn.XLOOKUP("Src_IsAny",'Scoring_Config'!$A:$A,'Scoring_Config'!$C:$C,10),0),0)+IF(LEFT(Z398,4)="True",IF(_xlfn.XLOOKUP("Src_CIDR_Le_16",'Scoring_Config'!$A:$A,'Scoring_Config'!$D:$D,"Yes")="Yes",_xlfn.XLOOKUP("Src_CIDR_Le_16",'Scoring_Config'!$A:$A,'Scoring_Config'!$C:$C,10),0),0)+IF(LEFT(AA398,4)="True",IF(_xlfn.XLOOKUP("Src_CIDR_17_22",'Scoring_Config'!$A:$A,'Scoring_Config'!$D:$D,"Yes")="Yes",_xlfn.XLOOKUP("Src_CIDR_17_22",'Scoring_Config'!$A:$A,'Scoring_Config'!$C:$C,5),0),0)+IF(LEFT(AB398,4)="True",IF(_xlfn.XLOOKUP("Dst_IsAny",'Scoring_Config'!$A:$A,'Scoring_Config'!$D:$D,"Yes")="Yes",_xlfn.XLOOKUP("Dst_IsAny",'Scoring_Config'!$A:$A,'Scoring_Config'!$C:$C,10),0),0)+IF(LEFT(AC398,4)="True",IF(_xlfn.XLOOKUP("Dst_CIDR_Le_16",'Scoring_Config'!$A:$A,'Scoring_Config'!$D:$D,"Yes")="Yes",_xlfn.XLOOKUP("Dst_CIDR_Le_16",'Scoring_Config'!$A:$A,'Scoring_Config'!$C:$C,10),0),0)+IF(LEFT(AD398,4)="True",IF(_xlfn.XLOOKUP("Dst_CIDR_17_22",'Scoring_Config'!$A:$A,'Scoring_Config'!$D:$D,"Yes")="Yes",_xlfn.XLOOKUP("Dst_CIDR_17_22",'Scoring_Config'!$A:$A,'Scoring_Config'!$C:$C,5),0),0)+IF(LEFT(AE398,4)="True",IF(_xlfn.XLOOKUP("SrcZone_IsAny",'Scoring_Config'!$A:$A,'Scoring_Config'!$D:$D,"Yes")="Yes",_xlfn.XLOOKUP("SrcZone_IsAny",'Scoring_Config'!$A:$A,'Scoring_Config'!$C:$C,10),0),0)+IF(LEFT(AF398,4)="True",IF(_xlfn.XLOOKUP("DstZone_IsAny",'Scoring_Config'!$A:$A,'Scoring_Config'!$D:$D,"Yes")="Yes",_xlfn.XLOOKUP("DstZone_IsAny",'Scoring_Config'!$A:$A,'Scoring_Config'!$C:$C,10),0),0)+IF(LEFT(AG398,4)="True",IF(_xlfn.XLOOKUP("Service_Any_OR_RangeGt1000",'Scoring_Config'!$A:$A,'Scoring_Config'!$D:$D,"Yes")="Yes",_xlfn.XLOOKUP("Service_Any_OR_RangeGt1000",'Scoring_Config'!$A:$A,'Scoring_Config'!$C:$C,10),0),0)+IF(LEFT(AH398,4)="True",IF(_xlfn.XLOOKUP("App_Any_OR_RangeGt1000",'Scoring_Config'!$A:$A,'Scoring_Config'!$D:$D,"Yes")="Yes",_xlfn.XLOOKUP("App_Any_OR_RangeGt1000",'Scoring_Config'!$A:$A,'Scoring_Config'!$C:$C,10),0),0)+IF(LEFT(AI398,4)="True",IF(_xlfn.XLOOKUP("Service_Insecure_Match",'Scoring_Config'!$A:$A,'Scoring_Config'!$D:$D,"Yes")="Yes",_xlfn.XLOOKUP("Service_Insecure_Match",'Scoring_Config'!$A:$A,'Scoring_Config'!$C:$C,5),0),0)+IF(LEFT(AJ398,4)="True",IF(_xlfn.XLOOKUP("Risky_Inbound",'Scoring_Config'!$A:$A,'Scoring_Config'!$D:$D,"Yes")="Yes",_xlfn.XLOOKUP("Risky_Inbound",'Scoring_Config'!$A:$A,'Scoring_Config'!$C:$C,50),0),0)+IF(LEFT(AK398,4)="True",IF(_xlfn.XLOOKUP("Risky_Outbound",'Scoring_Config'!$A:$A,'Scoring_Config'!$D:$D,"Yes")="Yes",_xlfn.XLOOKUP("Risky_Outbound",'Scoring_Config'!$A:$A,'Scoring_Config'!$C:$C,25),0),0)+IF(LEFT(AZ398,4)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398,FIND(",",AL398)+1,100)),0)+IF(LEFT(AM398,4)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398,FIND(",",AN398)+1,100)),0)+IF(_xlfn.XLOOKUP("Profile_Scoring",'Scoring_Config'!$A:$A,'Scoring_Config'!$D:$D,"Yes")="Yes",VALUE(MID(AO398,FIND(",",AO398)+1,100)),0)+IF(_xlfn.XLOOKUP("Options_Scoring",'Scoring_Config'!$A:$A,'Scoring_Config'!$D:$D,"Yes")="Yes",VALUE(MID(AP398,FIND(",",AP398)+1,100)),0)))</f>
        <v>0</v>
      </c>
      <c r="AZ398" cm="1">
        <f t="array" ref="AZ398">IF(FALSE,"True," &amp; IF(_xlfn.XLOOKUP("Migrate_Insecure",'Scoring_Config'!$A:$A,'Scoring_Config'!$D:$D,"Yes")="Yes",_xlfn.XLOOKUP("Migrate_Insecure",'Scoring_Config'!$A:$A,'Scoring_Config'!$C:$C,10),0),"False,0")</f>
        <v>0</v>
      </c>
    </row>
    <row r="399" spans="1:52">
      <c r="A399" t="s">
        <v>1979</v>
      </c>
      <c r="B399" t="s">
        <v>2372</v>
      </c>
      <c r="C399" t="s">
        <v>3542</v>
      </c>
      <c r="D399" t="s">
        <v>3545</v>
      </c>
      <c r="E399" t="s">
        <v>3563</v>
      </c>
      <c r="F399" t="s">
        <v>3723</v>
      </c>
      <c r="G399" t="s">
        <v>266</v>
      </c>
      <c r="H399" t="s">
        <v>174</v>
      </c>
      <c r="I399" t="s">
        <v>4150</v>
      </c>
      <c r="J399" t="s">
        <v>958</v>
      </c>
      <c r="K399" t="s">
        <v>1684</v>
      </c>
      <c r="L399" t="s">
        <v>1327</v>
      </c>
      <c r="M399" t="s">
        <v>1974</v>
      </c>
      <c r="N399" t="s">
        <v>4315</v>
      </c>
      <c r="O399" t="s">
        <v>4319</v>
      </c>
      <c r="P399" t="s">
        <v>4322</v>
      </c>
      <c r="Q399" t="s">
        <v>4607</v>
      </c>
      <c r="R399" t="s">
        <v>5440</v>
      </c>
      <c r="S399" t="s">
        <v>5440</v>
      </c>
      <c r="T399" t="s">
        <v>5696</v>
      </c>
      <c r="U399" t="s">
        <v>6157</v>
      </c>
      <c r="Y399" cm="1">
        <f t="array" ref="Y399">IF(FALSE,"True," &amp; IF(_xlfn.XLOOKUP("Src_IsAny",'Scoring_Config'!$A:$A,'Scoring_Config'!$D:$D,"Yes")="Yes",_xlfn.XLOOKUP("Src_IsAny",'Scoring_Config'!$A:$A,'Scoring_Config'!$C:$C,10),0),"False,0")</f>
        <v>0</v>
      </c>
      <c r="Z399" cm="1">
        <f t="array" ref="Z399">IF(FALSE,"True," &amp; IF(_xlfn.XLOOKUP("Src_CIDR_Le_16",'Scoring_Config'!$A:$A,'Scoring_Config'!$D:$D,"Yes")="Yes",_xlfn.XLOOKUP("Src_CIDR_Le_16",'Scoring_Config'!$A:$A,'Scoring_Config'!$C:$C,10),0),"False,0")</f>
        <v>0</v>
      </c>
      <c r="AA399" cm="1">
        <f t="array" ref="AA399">IF(FALSE,"True," &amp; IF(_xlfn.XLOOKUP("Src_CIDR_17_22",'Scoring_Config'!$A:$A,'Scoring_Config'!$D:$D,"Yes")="Yes",_xlfn.XLOOKUP("Src_CIDR_17_22",'Scoring_Config'!$A:$A,'Scoring_Config'!$C:$C,5),0),"False,0")</f>
        <v>0</v>
      </c>
      <c r="AB399" cm="1">
        <f t="array" ref="AB399">IF(FALSE,"True," &amp; IF(_xlfn.XLOOKUP("Dst_IsAny",'Scoring_Config'!$A:$A,'Scoring_Config'!$D:$D,"Yes")="Yes",_xlfn.XLOOKUP("Dst_IsAny",'Scoring_Config'!$A:$A,'Scoring_Config'!$C:$C,10),0),"False,0")</f>
        <v>0</v>
      </c>
      <c r="AC399" cm="1">
        <f t="array" ref="AC399">IF(FALSE,"True," &amp; IF(_xlfn.XLOOKUP("Dst_CIDR_Le_16",'Scoring_Config'!$A:$A,'Scoring_Config'!$D:$D,"Yes")="Yes",_xlfn.XLOOKUP("Dst_CIDR_Le_16",'Scoring_Config'!$A:$A,'Scoring_Config'!$C:$C,10),0),"False,0")</f>
        <v>0</v>
      </c>
      <c r="AD399" cm="1">
        <f t="array" ref="AD399">IF(FALSE,"True," &amp; IF(_xlfn.XLOOKUP("Dst_CIDR_17_22",'Scoring_Config'!$A:$A,'Scoring_Config'!$D:$D,"Yes")="Yes",_xlfn.XLOOKUP("Dst_CIDR_17_22",'Scoring_Config'!$A:$A,'Scoring_Config'!$C:$C,5),0),"False,0")</f>
        <v>0</v>
      </c>
      <c r="AE399" cm="1">
        <f t="array" ref="AE399">IF(FALSE,"True," &amp; IF(_xlfn.XLOOKUP("SrcZone_IsAny",'Scoring_Config'!$A:$A,'Scoring_Config'!$D:$D,"Yes")="Yes",_xlfn.XLOOKUP("SrcZone_IsAny",'Scoring_Config'!$A:$A,'Scoring_Config'!$C:$C,10),0),"False,0")</f>
        <v>0</v>
      </c>
      <c r="AF399" cm="1">
        <f t="array" ref="AF399">IF(FALSE,"True," &amp; IF(_xlfn.XLOOKUP("DstZone_IsAny",'Scoring_Config'!$A:$A,'Scoring_Config'!$D:$D,"Yes")="Yes",_xlfn.XLOOKUP("DstZone_IsAny",'Scoring_Config'!$A:$A,'Scoring_Config'!$C:$C,10),0),"False,0")</f>
        <v>0</v>
      </c>
      <c r="AG399" cm="1">
        <f t="array" ref="AG39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399" cm="1">
        <f t="array" ref="AH399">IF(FALSE,"True," &amp; IF(_xlfn.XLOOKUP("App_Any_OR_RangeGt1000",'Scoring_Config'!$A:$A,'Scoring_Config'!$D:$D,"Yes")="Yes",_xlfn.XLOOKUP("App_Any_OR_RangeGt1000",'Scoring_Config'!$A:$A,'Scoring_Config'!$C:$C,10),0),"False,0")</f>
        <v>0</v>
      </c>
      <c r="AI399" cm="1">
        <f t="array" ref="AI399">IF(FALSE,"True," &amp; IF(_xlfn.XLOOKUP("Service_Insecure_Match",'Scoring_Config'!$A:$A,'Scoring_Config'!$D:$D,"Yes")="Yes",_xlfn.XLOOKUP("Service_Insecure_Match",'Scoring_Config'!$A:$A,'Scoring_Config'!$C:$C,5),0),"False,0")</f>
        <v>0</v>
      </c>
      <c r="AJ399" cm="1">
        <f t="array" ref="AJ399">IF(FALSE,"True," &amp; IF(_xlfn.XLOOKUP("Risky_Inbound",'Scoring_Config'!$A:$A,'Scoring_Config'!$D:$D,"Yes")="Yes",_xlfn.XLOOKUP("Risky_Inbound",'Scoring_Config'!$A:$A,'Scoring_Config'!$C:$C,50),0),"False,0")</f>
        <v>0</v>
      </c>
      <c r="AK399" cm="1">
        <f t="array" ref="AK399">IF(FALSE,"True," &amp; IF(_xlfn.XLOOKUP("Risky_Outbound",'Scoring_Config'!$A:$A,'Scoring_Config'!$D:$D,"Yes")="Yes",_xlfn.XLOOKUP("Risky_Outbound",'Scoring_Config'!$A:$A,'Scoring_Config'!$C:$C,25),0),"False,0")</f>
        <v>0</v>
      </c>
      <c r="AL399" t="s">
        <v>6697</v>
      </c>
      <c r="AM399" cm="1">
        <f t="array" ref="AM39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399" t="s">
        <v>6697</v>
      </c>
      <c r="AO399" t="s">
        <v>6697</v>
      </c>
      <c r="AP399" t="s">
        <v>6697</v>
      </c>
      <c r="AQ399" cm="1">
        <f t="array" ref="AQ399">IF(FALSE,"True," &amp; IF(_xlfn.XLOOKUP("Service_IsAny",'Scoring_Config'!$A:$A,'Scoring_Config'!$D:$D,"Yes")="Yes",_xlfn.XLOOKUP("Service_IsAny",'Scoring_Config'!$A:$A,'Scoring_Config'!$C:$C,0),0),"False,0")</f>
        <v>0</v>
      </c>
      <c r="AR399">
        <v>0</v>
      </c>
      <c r="AS399" cm="1">
        <f t="array" ref="AS399">IF(FALSE,"True," &amp; IF(_xlfn.XLOOKUP("Service_RangeGt1000",'Scoring_Config'!$A:$A,'Scoring_Config'!$D:$D,"Yes")="Yes",_xlfn.XLOOKUP("Service_RangeGt1000",'Scoring_Config'!$A:$A,'Scoring_Config'!$C:$C,0),0),"False,0")</f>
        <v>0</v>
      </c>
      <c r="AT399" cm="1">
        <f t="array" ref="AT399">IF(FALSE,"True," &amp; IF(_xlfn.XLOOKUP("App_IsAny",'Scoring_Config'!$A:$A,'Scoring_Config'!$D:$D,"Yes")="Yes",_xlfn.XLOOKUP("App_IsAny",'Scoring_Config'!$A:$A,'Scoring_Config'!$C:$C,0),0),"False,0")</f>
        <v>0</v>
      </c>
      <c r="AU399">
        <v>2</v>
      </c>
      <c r="AV399" cm="1">
        <f t="array" ref="AV399">IF(FALSE,"True," &amp; IF(_xlfn.XLOOKUP("App_RangeGt1000",'Scoring_Config'!$A:$A,'Scoring_Config'!$D:$D,"Yes")="Yes",_xlfn.XLOOKUP("App_RangeGt1000",'Scoring_Config'!$A:$A,'Scoring_Config'!$C:$C,0),0),"False,0")</f>
        <v>0</v>
      </c>
      <c r="AW399" cm="1">
        <f t="array" ref="AW399">IF(FALSE,"True," &amp; IF(_xlfn.XLOOKUP("Action_IsDenyOrDrop",'Scoring_Config'!$A:$A,'Scoring_Config'!$D:$D,"Yes")="Yes",_xlfn.XLOOKUP("Action_IsDenyOrDrop",'Scoring_Config'!$A:$A,'Scoring_Config'!$C:$C,0),0),"False,0")</f>
        <v>0</v>
      </c>
      <c r="AX399" cm="1">
        <f t="array" ref="AX399">IF(LEFT(AW399,4)="True",0,(IF(LEFT(Y399,4)="True",IF(_xlfn.XLOOKUP("Src_IsAny",'Scoring_Config'!$A:$A,'Scoring_Config'!$D:$D,"Yes")="Yes",_xlfn.XLOOKUP("Src_IsAny",'Scoring_Config'!$A:$A,'Scoring_Config'!$C:$C,10),0),0)+IF(LEFT(Z399,4)="True",IF(_xlfn.XLOOKUP("Src_CIDR_Le_16",'Scoring_Config'!$A:$A,'Scoring_Config'!$D:$D,"Yes")="Yes",_xlfn.XLOOKUP("Src_CIDR_Le_16",'Scoring_Config'!$A:$A,'Scoring_Config'!$C:$C,10),0),0)+IF(LEFT(AA399,4)="True",IF(_xlfn.XLOOKUP("Src_CIDR_17_22",'Scoring_Config'!$A:$A,'Scoring_Config'!$D:$D,"Yes")="Yes",_xlfn.XLOOKUP("Src_CIDR_17_22",'Scoring_Config'!$A:$A,'Scoring_Config'!$C:$C,5),0),0)+IF(LEFT(AB399,4)="True",IF(_xlfn.XLOOKUP("Dst_IsAny",'Scoring_Config'!$A:$A,'Scoring_Config'!$D:$D,"Yes")="Yes",_xlfn.XLOOKUP("Dst_IsAny",'Scoring_Config'!$A:$A,'Scoring_Config'!$C:$C,10),0),0)+IF(LEFT(AC399,4)="True",IF(_xlfn.XLOOKUP("Dst_CIDR_Le_16",'Scoring_Config'!$A:$A,'Scoring_Config'!$D:$D,"Yes")="Yes",_xlfn.XLOOKUP("Dst_CIDR_Le_16",'Scoring_Config'!$A:$A,'Scoring_Config'!$C:$C,10),0),0)+IF(LEFT(AD399,4)="True",IF(_xlfn.XLOOKUP("Dst_CIDR_17_22",'Scoring_Config'!$A:$A,'Scoring_Config'!$D:$D,"Yes")="Yes",_xlfn.XLOOKUP("Dst_CIDR_17_22",'Scoring_Config'!$A:$A,'Scoring_Config'!$C:$C,5),0),0)+IF(LEFT(AE399,4)="True",IF(_xlfn.XLOOKUP("SrcZone_IsAny",'Scoring_Config'!$A:$A,'Scoring_Config'!$D:$D,"Yes")="Yes",_xlfn.XLOOKUP("SrcZone_IsAny",'Scoring_Config'!$A:$A,'Scoring_Config'!$C:$C,10),0),0)+IF(LEFT(AF399,4)="True",IF(_xlfn.XLOOKUP("DstZone_IsAny",'Scoring_Config'!$A:$A,'Scoring_Config'!$D:$D,"Yes")="Yes",_xlfn.XLOOKUP("DstZone_IsAny",'Scoring_Config'!$A:$A,'Scoring_Config'!$C:$C,10),0),0)+IF(LEFT(AG399,4)="True",IF(_xlfn.XLOOKUP("Service_Any_OR_RangeGt1000",'Scoring_Config'!$A:$A,'Scoring_Config'!$D:$D,"Yes")="Yes",_xlfn.XLOOKUP("Service_Any_OR_RangeGt1000",'Scoring_Config'!$A:$A,'Scoring_Config'!$C:$C,10),0),0)+IF(LEFT(AH399,4)="True",IF(_xlfn.XLOOKUP("App_Any_OR_RangeGt1000",'Scoring_Config'!$A:$A,'Scoring_Config'!$D:$D,"Yes")="Yes",_xlfn.XLOOKUP("App_Any_OR_RangeGt1000",'Scoring_Config'!$A:$A,'Scoring_Config'!$C:$C,10),0),0)+IF(LEFT(AI399,4)="True",IF(_xlfn.XLOOKUP("Service_Insecure_Match",'Scoring_Config'!$A:$A,'Scoring_Config'!$D:$D,"Yes")="Yes",_xlfn.XLOOKUP("Service_Insecure_Match",'Scoring_Config'!$A:$A,'Scoring_Config'!$C:$C,5),0),0)+IF(LEFT(AJ399,4)="True",IF(_xlfn.XLOOKUP("Risky_Inbound",'Scoring_Config'!$A:$A,'Scoring_Config'!$D:$D,"Yes")="Yes",_xlfn.XLOOKUP("Risky_Inbound",'Scoring_Config'!$A:$A,'Scoring_Config'!$C:$C,50),0),0)+IF(LEFT(AK399,4)="True",IF(_xlfn.XLOOKUP("Risky_Outbound",'Scoring_Config'!$A:$A,'Scoring_Config'!$D:$D,"Yes")="Yes",_xlfn.XLOOKUP("Risky_Outbound",'Scoring_Config'!$A:$A,'Scoring_Config'!$C:$C,25),0),0)+IF(LEFT(AZ399,4)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399,FIND(",",AL399)+1,100)),0)+IF(LEFT(AM399,4)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399,FIND(",",AN399)+1,100)),0)+IF(_xlfn.XLOOKUP("Profile_Scoring",'Scoring_Config'!$A:$A,'Scoring_Config'!$D:$D,"Yes")="Yes",VALUE(MID(AO399,FIND(",",AO399)+1,100)),0)+IF(_xlfn.XLOOKUP("Options_Scoring",'Scoring_Config'!$A:$A,'Scoring_Config'!$D:$D,"Yes")="Yes",VALUE(MID(AP399,FIND(",",AP399)+1,100)),0)))</f>
        <v>0</v>
      </c>
      <c r="AZ399" cm="1">
        <f t="array" ref="AZ399">IF(FALSE,"True," &amp; IF(_xlfn.XLOOKUP("Migrate_Insecure",'Scoring_Config'!$A:$A,'Scoring_Config'!$D:$D,"Yes")="Yes",_xlfn.XLOOKUP("Migrate_Insecure",'Scoring_Config'!$A:$A,'Scoring_Config'!$C:$C,10),0),"False,0")</f>
        <v>0</v>
      </c>
    </row>
    <row r="400" spans="1:52">
      <c r="A400" t="s">
        <v>1979</v>
      </c>
      <c r="B400" t="s">
        <v>2373</v>
      </c>
      <c r="C400" t="s">
        <v>3542</v>
      </c>
      <c r="D400" t="s">
        <v>3551</v>
      </c>
      <c r="E400" t="s">
        <v>3563</v>
      </c>
      <c r="F400" t="s">
        <v>3724</v>
      </c>
      <c r="G400" t="s">
        <v>267</v>
      </c>
      <c r="H400" t="s">
        <v>174</v>
      </c>
      <c r="I400" t="s">
        <v>4151</v>
      </c>
      <c r="J400" t="s">
        <v>958</v>
      </c>
      <c r="K400" t="s">
        <v>1684</v>
      </c>
      <c r="L400" t="s">
        <v>1327</v>
      </c>
      <c r="M400" t="s">
        <v>1974</v>
      </c>
      <c r="N400" t="s">
        <v>4315</v>
      </c>
      <c r="O400" t="s">
        <v>4319</v>
      </c>
      <c r="P400" t="s">
        <v>4322</v>
      </c>
      <c r="Q400" t="s">
        <v>4608</v>
      </c>
      <c r="R400" t="s">
        <v>5440</v>
      </c>
      <c r="S400" t="s">
        <v>5440</v>
      </c>
      <c r="T400" t="s">
        <v>5697</v>
      </c>
      <c r="U400" t="s">
        <v>6157</v>
      </c>
      <c r="Y400" cm="1">
        <f t="array" ref="Y400">IF(FALSE,"True," &amp; IF(_xlfn.XLOOKUP("Src_IsAny",'Scoring_Config'!$A:$A,'Scoring_Config'!$D:$D,"Yes")="Yes",_xlfn.XLOOKUP("Src_IsAny",'Scoring_Config'!$A:$A,'Scoring_Config'!$C:$C,10),0),"False,0")</f>
        <v>0</v>
      </c>
      <c r="Z400" cm="1">
        <f t="array" ref="Z400">IF(FALSE,"True," &amp; IF(_xlfn.XLOOKUP("Src_CIDR_Le_16",'Scoring_Config'!$A:$A,'Scoring_Config'!$D:$D,"Yes")="Yes",_xlfn.XLOOKUP("Src_CIDR_Le_16",'Scoring_Config'!$A:$A,'Scoring_Config'!$C:$C,10),0),"False,0")</f>
        <v>0</v>
      </c>
      <c r="AA400" cm="1">
        <f t="array" ref="AA400">IF(FALSE,"True," &amp; IF(_xlfn.XLOOKUP("Src_CIDR_17_22",'Scoring_Config'!$A:$A,'Scoring_Config'!$D:$D,"Yes")="Yes",_xlfn.XLOOKUP("Src_CIDR_17_22",'Scoring_Config'!$A:$A,'Scoring_Config'!$C:$C,5),0),"False,0")</f>
        <v>0</v>
      </c>
      <c r="AB400" cm="1">
        <f t="array" ref="AB400">IF(FALSE,"True," &amp; IF(_xlfn.XLOOKUP("Dst_IsAny",'Scoring_Config'!$A:$A,'Scoring_Config'!$D:$D,"Yes")="Yes",_xlfn.XLOOKUP("Dst_IsAny",'Scoring_Config'!$A:$A,'Scoring_Config'!$C:$C,10),0),"False,0")</f>
        <v>0</v>
      </c>
      <c r="AC400" cm="1">
        <f t="array" ref="AC400">IF(FALSE,"True," &amp; IF(_xlfn.XLOOKUP("Dst_CIDR_Le_16",'Scoring_Config'!$A:$A,'Scoring_Config'!$D:$D,"Yes")="Yes",_xlfn.XLOOKUP("Dst_CIDR_Le_16",'Scoring_Config'!$A:$A,'Scoring_Config'!$C:$C,10),0),"False,0")</f>
        <v>0</v>
      </c>
      <c r="AD400" cm="1">
        <f t="array" ref="AD400">IF(FALSE,"True," &amp; IF(_xlfn.XLOOKUP("Dst_CIDR_17_22",'Scoring_Config'!$A:$A,'Scoring_Config'!$D:$D,"Yes")="Yes",_xlfn.XLOOKUP("Dst_CIDR_17_22",'Scoring_Config'!$A:$A,'Scoring_Config'!$C:$C,5),0),"False,0")</f>
        <v>0</v>
      </c>
      <c r="AE400" cm="1">
        <f t="array" ref="AE400">IF(FALSE,"True," &amp; IF(_xlfn.XLOOKUP("SrcZone_IsAny",'Scoring_Config'!$A:$A,'Scoring_Config'!$D:$D,"Yes")="Yes",_xlfn.XLOOKUP("SrcZone_IsAny",'Scoring_Config'!$A:$A,'Scoring_Config'!$C:$C,10),0),"False,0")</f>
        <v>0</v>
      </c>
      <c r="AF400" cm="1">
        <f t="array" ref="AF400">IF(FALSE,"True," &amp; IF(_xlfn.XLOOKUP("DstZone_IsAny",'Scoring_Config'!$A:$A,'Scoring_Config'!$D:$D,"Yes")="Yes",_xlfn.XLOOKUP("DstZone_IsAny",'Scoring_Config'!$A:$A,'Scoring_Config'!$C:$C,10),0),"False,0")</f>
        <v>0</v>
      </c>
      <c r="AG400" cm="1">
        <f t="array" ref="AG40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00" cm="1">
        <f t="array" ref="AH400">IF(FALSE,"True," &amp; IF(_xlfn.XLOOKUP("App_Any_OR_RangeGt1000",'Scoring_Config'!$A:$A,'Scoring_Config'!$D:$D,"Yes")="Yes",_xlfn.XLOOKUP("App_Any_OR_RangeGt1000",'Scoring_Config'!$A:$A,'Scoring_Config'!$C:$C,10),0),"False,0")</f>
        <v>0</v>
      </c>
      <c r="AI400" cm="1">
        <f t="array" ref="AI400">IF(FALSE,"True," &amp; IF(_xlfn.XLOOKUP("Service_Insecure_Match",'Scoring_Config'!$A:$A,'Scoring_Config'!$D:$D,"Yes")="Yes",_xlfn.XLOOKUP("Service_Insecure_Match",'Scoring_Config'!$A:$A,'Scoring_Config'!$C:$C,5),0),"False,0")</f>
        <v>0</v>
      </c>
      <c r="AJ400" cm="1">
        <f t="array" ref="AJ400">IF(FALSE,"True," &amp; IF(_xlfn.XLOOKUP("Risky_Inbound",'Scoring_Config'!$A:$A,'Scoring_Config'!$D:$D,"Yes")="Yes",_xlfn.XLOOKUP("Risky_Inbound",'Scoring_Config'!$A:$A,'Scoring_Config'!$C:$C,50),0),"False,0")</f>
        <v>0</v>
      </c>
      <c r="AK400" cm="1">
        <f t="array" ref="AK400">IF(FALSE,"True," &amp; IF(_xlfn.XLOOKUP("Risky_Outbound",'Scoring_Config'!$A:$A,'Scoring_Config'!$D:$D,"Yes")="Yes",_xlfn.XLOOKUP("Risky_Outbound",'Scoring_Config'!$A:$A,'Scoring_Config'!$C:$C,25),0),"False,0")</f>
        <v>0</v>
      </c>
      <c r="AL400" t="s">
        <v>6697</v>
      </c>
      <c r="AM400" cm="1">
        <f t="array" ref="AM40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00" t="s">
        <v>6697</v>
      </c>
      <c r="AO400" t="s">
        <v>6697</v>
      </c>
      <c r="AP400" t="s">
        <v>6697</v>
      </c>
      <c r="AQ400" cm="1">
        <f t="array" ref="AQ400">IF(FALSE,"True," &amp; IF(_xlfn.XLOOKUP("Service_IsAny",'Scoring_Config'!$A:$A,'Scoring_Config'!$D:$D,"Yes")="Yes",_xlfn.XLOOKUP("Service_IsAny",'Scoring_Config'!$A:$A,'Scoring_Config'!$C:$C,0),0),"False,0")</f>
        <v>0</v>
      </c>
      <c r="AR400">
        <v>0</v>
      </c>
      <c r="AS400" cm="1">
        <f t="array" ref="AS400">IF(FALSE,"True," &amp; IF(_xlfn.XLOOKUP("Service_RangeGt1000",'Scoring_Config'!$A:$A,'Scoring_Config'!$D:$D,"Yes")="Yes",_xlfn.XLOOKUP("Service_RangeGt1000",'Scoring_Config'!$A:$A,'Scoring_Config'!$C:$C,0),0),"False,0")</f>
        <v>0</v>
      </c>
      <c r="AT400" cm="1">
        <f t="array" ref="AT400">IF(FALSE,"True," &amp; IF(_xlfn.XLOOKUP("App_IsAny",'Scoring_Config'!$A:$A,'Scoring_Config'!$D:$D,"Yes")="Yes",_xlfn.XLOOKUP("App_IsAny",'Scoring_Config'!$A:$A,'Scoring_Config'!$C:$C,0),0),"False,0")</f>
        <v>0</v>
      </c>
      <c r="AU400">
        <v>2</v>
      </c>
      <c r="AV400" cm="1">
        <f t="array" ref="AV400">IF(FALSE,"True," &amp; IF(_xlfn.XLOOKUP("App_RangeGt1000",'Scoring_Config'!$A:$A,'Scoring_Config'!$D:$D,"Yes")="Yes",_xlfn.XLOOKUP("App_RangeGt1000",'Scoring_Config'!$A:$A,'Scoring_Config'!$C:$C,0),0),"False,0")</f>
        <v>0</v>
      </c>
      <c r="AW400" cm="1">
        <f t="array" ref="AW400">IF(FALSE,"True," &amp; IF(_xlfn.XLOOKUP("Action_IsDenyOrDrop",'Scoring_Config'!$A:$A,'Scoring_Config'!$D:$D,"Yes")="Yes",_xlfn.XLOOKUP("Action_IsDenyOrDrop",'Scoring_Config'!$A:$A,'Scoring_Config'!$C:$C,0),0),"False,0")</f>
        <v>0</v>
      </c>
      <c r="AX400" cm="1">
        <f t="array" ref="AX400">IF(LEFT(AW400,4)="True",0,(IF(LEFT(Y400,4)="True",IF(_xlfn.XLOOKUP("Src_IsAny",'Scoring_Config'!$A:$A,'Scoring_Config'!$D:$D,"Yes")="Yes",_xlfn.XLOOKUP("Src_IsAny",'Scoring_Config'!$A:$A,'Scoring_Config'!$C:$C,10),0),0)+IF(LEFT(Z400,4)="True",IF(_xlfn.XLOOKUP("Src_CIDR_Le_16",'Scoring_Config'!$A:$A,'Scoring_Config'!$D:$D,"Yes")="Yes",_xlfn.XLOOKUP("Src_CIDR_Le_16",'Scoring_Config'!$A:$A,'Scoring_Config'!$C:$C,10),0),0)+IF(LEFT(AA400,4)="True",IF(_xlfn.XLOOKUP("Src_CIDR_17_22",'Scoring_Config'!$A:$A,'Scoring_Config'!$D:$D,"Yes")="Yes",_xlfn.XLOOKUP("Src_CIDR_17_22",'Scoring_Config'!$A:$A,'Scoring_Config'!$C:$C,5),0),0)+IF(LEFT(AB400,4)="True",IF(_xlfn.XLOOKUP("Dst_IsAny",'Scoring_Config'!$A:$A,'Scoring_Config'!$D:$D,"Yes")="Yes",_xlfn.XLOOKUP("Dst_IsAny",'Scoring_Config'!$A:$A,'Scoring_Config'!$C:$C,10),0),0)+IF(LEFT(AC400,4)="True",IF(_xlfn.XLOOKUP("Dst_CIDR_Le_16",'Scoring_Config'!$A:$A,'Scoring_Config'!$D:$D,"Yes")="Yes",_xlfn.XLOOKUP("Dst_CIDR_Le_16",'Scoring_Config'!$A:$A,'Scoring_Config'!$C:$C,10),0),0)+IF(LEFT(AD400,4)="True",IF(_xlfn.XLOOKUP("Dst_CIDR_17_22",'Scoring_Config'!$A:$A,'Scoring_Config'!$D:$D,"Yes")="Yes",_xlfn.XLOOKUP("Dst_CIDR_17_22",'Scoring_Config'!$A:$A,'Scoring_Config'!$C:$C,5),0),0)+IF(LEFT(AE400,4)="True",IF(_xlfn.XLOOKUP("SrcZone_IsAny",'Scoring_Config'!$A:$A,'Scoring_Config'!$D:$D,"Yes")="Yes",_xlfn.XLOOKUP("SrcZone_IsAny",'Scoring_Config'!$A:$A,'Scoring_Config'!$C:$C,10),0),0)+IF(LEFT(AF400,4)="True",IF(_xlfn.XLOOKUP("DstZone_IsAny",'Scoring_Config'!$A:$A,'Scoring_Config'!$D:$D,"Yes")="Yes",_xlfn.XLOOKUP("DstZone_IsAny",'Scoring_Config'!$A:$A,'Scoring_Config'!$C:$C,10),0),0)+IF(LEFT(AG400,4)="True",IF(_xlfn.XLOOKUP("Service_Any_OR_RangeGt1000",'Scoring_Config'!$A:$A,'Scoring_Config'!$D:$D,"Yes")="Yes",_xlfn.XLOOKUP("Service_Any_OR_RangeGt1000",'Scoring_Config'!$A:$A,'Scoring_Config'!$C:$C,10),0),0)+IF(LEFT(AH400,4)="True",IF(_xlfn.XLOOKUP("App_Any_OR_RangeGt1000",'Scoring_Config'!$A:$A,'Scoring_Config'!$D:$D,"Yes")="Yes",_xlfn.XLOOKUP("App_Any_OR_RangeGt1000",'Scoring_Config'!$A:$A,'Scoring_Config'!$C:$C,10),0),0)+IF(LEFT(AI400,4)="True",IF(_xlfn.XLOOKUP("Service_Insecure_Match",'Scoring_Config'!$A:$A,'Scoring_Config'!$D:$D,"Yes")="Yes",_xlfn.XLOOKUP("Service_Insecure_Match",'Scoring_Config'!$A:$A,'Scoring_Config'!$C:$C,5),0),0)+IF(LEFT(AJ400,4)="True",IF(_xlfn.XLOOKUP("Risky_Inbound",'Scoring_Config'!$A:$A,'Scoring_Config'!$D:$D,"Yes")="Yes",_xlfn.XLOOKUP("Risky_Inbound",'Scoring_Config'!$A:$A,'Scoring_Config'!$C:$C,50),0),0)+IF(LEFT(AK400,4)="True",IF(_xlfn.XLOOKUP("Risky_Outbound",'Scoring_Config'!$A:$A,'Scoring_Config'!$D:$D,"Yes")="Yes",_xlfn.XLOOKUP("Risky_Outbound",'Scoring_Config'!$A:$A,'Scoring_Config'!$C:$C,25),0),0)+IF(LEFT(AZ400,4)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400,FIND(",",AL400)+1,100)),0)+IF(LEFT(AM400,4)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400,FIND(",",AN400)+1,100)),0)+IF(_xlfn.XLOOKUP("Profile_Scoring",'Scoring_Config'!$A:$A,'Scoring_Config'!$D:$D,"Yes")="Yes",VALUE(MID(AO400,FIND(",",AO400)+1,100)),0)+IF(_xlfn.XLOOKUP("Options_Scoring",'Scoring_Config'!$A:$A,'Scoring_Config'!$D:$D,"Yes")="Yes",VALUE(MID(AP400,FIND(",",AP400)+1,100)),0)))</f>
        <v>0</v>
      </c>
      <c r="AZ400" cm="1">
        <f t="array" ref="AZ400">IF(FALSE,"True," &amp; IF(_xlfn.XLOOKUP("Migrate_Insecure",'Scoring_Config'!$A:$A,'Scoring_Config'!$D:$D,"Yes")="Yes",_xlfn.XLOOKUP("Migrate_Insecure",'Scoring_Config'!$A:$A,'Scoring_Config'!$C:$C,10),0),"False,0")</f>
        <v>0</v>
      </c>
    </row>
    <row r="401" spans="1:52">
      <c r="A401" t="s">
        <v>1979</v>
      </c>
      <c r="B401" t="s">
        <v>2374</v>
      </c>
      <c r="C401" t="s">
        <v>3542</v>
      </c>
      <c r="D401" t="s">
        <v>3551</v>
      </c>
      <c r="E401" t="s">
        <v>3563</v>
      </c>
      <c r="F401" t="s">
        <v>3725</v>
      </c>
      <c r="G401" t="s">
        <v>174</v>
      </c>
      <c r="H401" t="s">
        <v>174</v>
      </c>
      <c r="I401" t="s">
        <v>3605</v>
      </c>
      <c r="J401" t="s">
        <v>959</v>
      </c>
      <c r="K401" t="s">
        <v>1795</v>
      </c>
      <c r="L401" t="s">
        <v>1327</v>
      </c>
      <c r="M401" t="s">
        <v>1974</v>
      </c>
      <c r="N401" t="s">
        <v>4315</v>
      </c>
      <c r="O401" t="s">
        <v>4319</v>
      </c>
      <c r="P401" t="s">
        <v>4321</v>
      </c>
      <c r="Q401" t="s">
        <v>4609</v>
      </c>
      <c r="R401" t="s">
        <v>5440</v>
      </c>
      <c r="S401" t="s">
        <v>5439</v>
      </c>
      <c r="T401" t="s">
        <v>5698</v>
      </c>
      <c r="U401" t="s">
        <v>6151</v>
      </c>
      <c r="Y401" cm="1">
        <f t="array" ref="Y401">IF(TRUE,"True," &amp; IF(_xlfn.XLOOKUP("Src_IsAny",'Scoring_Config'!$A:$A,'Scoring_Config'!$D:$D,"Yes")="Yes",_xlfn.XLOOKUP("Src_IsAny",'Scoring_Config'!$A:$A,'Scoring_Config'!$C:$C,10),0),"False,0")</f>
        <v>0</v>
      </c>
      <c r="Z401" cm="1">
        <f t="array" ref="Z401">IF(FALSE,"True," &amp; IF(_xlfn.XLOOKUP("Src_CIDR_Le_16",'Scoring_Config'!$A:$A,'Scoring_Config'!$D:$D,"Yes")="Yes",_xlfn.XLOOKUP("Src_CIDR_Le_16",'Scoring_Config'!$A:$A,'Scoring_Config'!$C:$C,10),0),"False,0")</f>
        <v>0</v>
      </c>
      <c r="AA401" cm="1">
        <f t="array" ref="AA401">IF(FALSE,"True," &amp; IF(_xlfn.XLOOKUP("Src_CIDR_17_22",'Scoring_Config'!$A:$A,'Scoring_Config'!$D:$D,"Yes")="Yes",_xlfn.XLOOKUP("Src_CIDR_17_22",'Scoring_Config'!$A:$A,'Scoring_Config'!$C:$C,5),0),"False,0")</f>
        <v>0</v>
      </c>
      <c r="AB401" cm="1">
        <f t="array" ref="AB401">IF(FALSE,"True," &amp; IF(_xlfn.XLOOKUP("Dst_IsAny",'Scoring_Config'!$A:$A,'Scoring_Config'!$D:$D,"Yes")="Yes",_xlfn.XLOOKUP("Dst_IsAny",'Scoring_Config'!$A:$A,'Scoring_Config'!$C:$C,10),0),"False,0")</f>
        <v>0</v>
      </c>
      <c r="AC401" cm="1">
        <f t="array" ref="AC401">IF(FALSE,"True," &amp; IF(_xlfn.XLOOKUP("Dst_CIDR_Le_16",'Scoring_Config'!$A:$A,'Scoring_Config'!$D:$D,"Yes")="Yes",_xlfn.XLOOKUP("Dst_CIDR_Le_16",'Scoring_Config'!$A:$A,'Scoring_Config'!$C:$C,10),0),"False,0")</f>
        <v>0</v>
      </c>
      <c r="AD401" cm="1">
        <f t="array" ref="AD401">IF(FALSE,"True," &amp; IF(_xlfn.XLOOKUP("Dst_CIDR_17_22",'Scoring_Config'!$A:$A,'Scoring_Config'!$D:$D,"Yes")="Yes",_xlfn.XLOOKUP("Dst_CIDR_17_22",'Scoring_Config'!$A:$A,'Scoring_Config'!$C:$C,5),0),"False,0")</f>
        <v>0</v>
      </c>
      <c r="AE401" cm="1">
        <f t="array" ref="AE401">IF(FALSE,"True," &amp; IF(_xlfn.XLOOKUP("SrcZone_IsAny",'Scoring_Config'!$A:$A,'Scoring_Config'!$D:$D,"Yes")="Yes",_xlfn.XLOOKUP("SrcZone_IsAny",'Scoring_Config'!$A:$A,'Scoring_Config'!$C:$C,10),0),"False,0")</f>
        <v>0</v>
      </c>
      <c r="AF401" cm="1">
        <f t="array" ref="AF401">IF(FALSE,"True," &amp; IF(_xlfn.XLOOKUP("DstZone_IsAny",'Scoring_Config'!$A:$A,'Scoring_Config'!$D:$D,"Yes")="Yes",_xlfn.XLOOKUP("DstZone_IsAny",'Scoring_Config'!$A:$A,'Scoring_Config'!$C:$C,10),0),"False,0")</f>
        <v>0</v>
      </c>
      <c r="AG401" cm="1">
        <f t="array" ref="AG40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01" cm="1">
        <f t="array" ref="AH401">IF(FALSE,"True," &amp; IF(_xlfn.XLOOKUP("App_Any_OR_RangeGt1000",'Scoring_Config'!$A:$A,'Scoring_Config'!$D:$D,"Yes")="Yes",_xlfn.XLOOKUP("App_Any_OR_RangeGt1000",'Scoring_Config'!$A:$A,'Scoring_Config'!$C:$C,10),0),"False,0")</f>
        <v>0</v>
      </c>
      <c r="AI401" cm="1">
        <f t="array" ref="AI401">IF(FALSE,"True," &amp; IF(_xlfn.XLOOKUP("Service_Insecure_Match",'Scoring_Config'!$A:$A,'Scoring_Config'!$D:$D,"Yes")="Yes",_xlfn.XLOOKUP("Service_Insecure_Match",'Scoring_Config'!$A:$A,'Scoring_Config'!$C:$C,5),0),"False,0")</f>
        <v>0</v>
      </c>
      <c r="AJ401" cm="1">
        <f t="array" ref="AJ401">IF(FALSE,"True," &amp; IF(_xlfn.XLOOKUP("Risky_Inbound",'Scoring_Config'!$A:$A,'Scoring_Config'!$D:$D,"Yes")="Yes",_xlfn.XLOOKUP("Risky_Inbound",'Scoring_Config'!$A:$A,'Scoring_Config'!$C:$C,50),0),"False,0")</f>
        <v>0</v>
      </c>
      <c r="AK401" cm="1">
        <f t="array" ref="AK401">IF(FALSE,"True," &amp; IF(_xlfn.XLOOKUP("Risky_Outbound",'Scoring_Config'!$A:$A,'Scoring_Config'!$D:$D,"Yes")="Yes",_xlfn.XLOOKUP("Risky_Outbound",'Scoring_Config'!$A:$A,'Scoring_Config'!$C:$C,25),0),"False,0")</f>
        <v>0</v>
      </c>
      <c r="AL401" t="s">
        <v>6700</v>
      </c>
      <c r="AM401" cm="1">
        <f t="array" ref="AM40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01" t="s">
        <v>6697</v>
      </c>
      <c r="AO401" t="s">
        <v>6697</v>
      </c>
      <c r="AP401" t="s">
        <v>6697</v>
      </c>
      <c r="AQ401" cm="1">
        <f t="array" ref="AQ401">IF(FALSE,"True," &amp; IF(_xlfn.XLOOKUP("Service_IsAny",'Scoring_Config'!$A:$A,'Scoring_Config'!$D:$D,"Yes")="Yes",_xlfn.XLOOKUP("Service_IsAny",'Scoring_Config'!$A:$A,'Scoring_Config'!$C:$C,0),0),"False,0")</f>
        <v>0</v>
      </c>
      <c r="AR401">
        <v>0</v>
      </c>
      <c r="AS401" cm="1">
        <f t="array" ref="AS401">IF(FALSE,"True," &amp; IF(_xlfn.XLOOKUP("Service_RangeGt1000",'Scoring_Config'!$A:$A,'Scoring_Config'!$D:$D,"Yes")="Yes",_xlfn.XLOOKUP("Service_RangeGt1000",'Scoring_Config'!$A:$A,'Scoring_Config'!$C:$C,0),0),"False,0")</f>
        <v>0</v>
      </c>
      <c r="AT401" cm="1">
        <f t="array" ref="AT401">IF(FALSE,"True," &amp; IF(_xlfn.XLOOKUP("App_IsAny",'Scoring_Config'!$A:$A,'Scoring_Config'!$D:$D,"Yes")="Yes",_xlfn.XLOOKUP("App_IsAny",'Scoring_Config'!$A:$A,'Scoring_Config'!$C:$C,0),0),"False,0")</f>
        <v>0</v>
      </c>
      <c r="AU401">
        <v>4</v>
      </c>
      <c r="AV401" cm="1">
        <f t="array" ref="AV401">IF(FALSE,"True," &amp; IF(_xlfn.XLOOKUP("App_RangeGt1000",'Scoring_Config'!$A:$A,'Scoring_Config'!$D:$D,"Yes")="Yes",_xlfn.XLOOKUP("App_RangeGt1000",'Scoring_Config'!$A:$A,'Scoring_Config'!$C:$C,0),0),"False,0")</f>
        <v>0</v>
      </c>
      <c r="AW401" cm="1">
        <f t="array" ref="AW401">IF(FALSE,"True," &amp; IF(_xlfn.XLOOKUP("Action_IsDenyOrDrop",'Scoring_Config'!$A:$A,'Scoring_Config'!$D:$D,"Yes")="Yes",_xlfn.XLOOKUP("Action_IsDenyOrDrop",'Scoring_Config'!$A:$A,'Scoring_Config'!$C:$C,0),0),"False,0")</f>
        <v>0</v>
      </c>
      <c r="AX401" cm="1">
        <f t="array" ref="AX401">IF(LEFT(AW401,4)="True",0,(IF(LEFT(Y401,4)="True",IF(_xlfn.XLOOKUP("Src_IsAny",'Scoring_Config'!$A:$A,'Scoring_Config'!$D:$D,"Yes")="Yes",_xlfn.XLOOKUP("Src_IsAny",'Scoring_Config'!$A:$A,'Scoring_Config'!$C:$C,10),0),0)+IF(LEFT(Z401,4)="True",IF(_xlfn.XLOOKUP("Src_CIDR_Le_16",'Scoring_Config'!$A:$A,'Scoring_Config'!$D:$D,"Yes")="Yes",_xlfn.XLOOKUP("Src_CIDR_Le_16",'Scoring_Config'!$A:$A,'Scoring_Config'!$C:$C,10),0),0)+IF(LEFT(AA401,4)="True",IF(_xlfn.XLOOKUP("Src_CIDR_17_22",'Scoring_Config'!$A:$A,'Scoring_Config'!$D:$D,"Yes")="Yes",_xlfn.XLOOKUP("Src_CIDR_17_22",'Scoring_Config'!$A:$A,'Scoring_Config'!$C:$C,5),0),0)+IF(LEFT(AB401,4)="True",IF(_xlfn.XLOOKUP("Dst_IsAny",'Scoring_Config'!$A:$A,'Scoring_Config'!$D:$D,"Yes")="Yes",_xlfn.XLOOKUP("Dst_IsAny",'Scoring_Config'!$A:$A,'Scoring_Config'!$C:$C,10),0),0)+IF(LEFT(AC401,4)="True",IF(_xlfn.XLOOKUP("Dst_CIDR_Le_16",'Scoring_Config'!$A:$A,'Scoring_Config'!$D:$D,"Yes")="Yes",_xlfn.XLOOKUP("Dst_CIDR_Le_16",'Scoring_Config'!$A:$A,'Scoring_Config'!$C:$C,10),0),0)+IF(LEFT(AD401,4)="True",IF(_xlfn.XLOOKUP("Dst_CIDR_17_22",'Scoring_Config'!$A:$A,'Scoring_Config'!$D:$D,"Yes")="Yes",_xlfn.XLOOKUP("Dst_CIDR_17_22",'Scoring_Config'!$A:$A,'Scoring_Config'!$C:$C,5),0),0)+IF(LEFT(AE401,4)="True",IF(_xlfn.XLOOKUP("SrcZone_IsAny",'Scoring_Config'!$A:$A,'Scoring_Config'!$D:$D,"Yes")="Yes",_xlfn.XLOOKUP("SrcZone_IsAny",'Scoring_Config'!$A:$A,'Scoring_Config'!$C:$C,10),0),0)+IF(LEFT(AF401,4)="True",IF(_xlfn.XLOOKUP("DstZone_IsAny",'Scoring_Config'!$A:$A,'Scoring_Config'!$D:$D,"Yes")="Yes",_xlfn.XLOOKUP("DstZone_IsAny",'Scoring_Config'!$A:$A,'Scoring_Config'!$C:$C,10),0),0)+IF(LEFT(AG401,4)="True",IF(_xlfn.XLOOKUP("Service_Any_OR_RangeGt1000",'Scoring_Config'!$A:$A,'Scoring_Config'!$D:$D,"Yes")="Yes",_xlfn.XLOOKUP("Service_Any_OR_RangeGt1000",'Scoring_Config'!$A:$A,'Scoring_Config'!$C:$C,10),0),0)+IF(LEFT(AH401,4)="True",IF(_xlfn.XLOOKUP("App_Any_OR_RangeGt1000",'Scoring_Config'!$A:$A,'Scoring_Config'!$D:$D,"Yes")="Yes",_xlfn.XLOOKUP("App_Any_OR_RangeGt1000",'Scoring_Config'!$A:$A,'Scoring_Config'!$C:$C,10),0),0)+IF(LEFT(AI401,4)="True",IF(_xlfn.XLOOKUP("Service_Insecure_Match",'Scoring_Config'!$A:$A,'Scoring_Config'!$D:$D,"Yes")="Yes",_xlfn.XLOOKUP("Service_Insecure_Match",'Scoring_Config'!$A:$A,'Scoring_Config'!$C:$C,5),0),0)+IF(LEFT(AJ401,4)="True",IF(_xlfn.XLOOKUP("Risky_Inbound",'Scoring_Config'!$A:$A,'Scoring_Config'!$D:$D,"Yes")="Yes",_xlfn.XLOOKUP("Risky_Inbound",'Scoring_Config'!$A:$A,'Scoring_Config'!$C:$C,50),0),0)+IF(LEFT(AK401,4)="True",IF(_xlfn.XLOOKUP("Risky_Outbound",'Scoring_Config'!$A:$A,'Scoring_Config'!$D:$D,"Yes")="Yes",_xlfn.XLOOKUP("Risky_Outbound",'Scoring_Config'!$A:$A,'Scoring_Config'!$C:$C,25),0),0)+IF(LEFT(AZ401,4)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401,FIND(",",AL401)+1,100)),0)+IF(LEFT(AM401,4)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401,FIND(",",AN401)+1,100)),0)+IF(_xlfn.XLOOKUP("Profile_Scoring",'Scoring_Config'!$A:$A,'Scoring_Config'!$D:$D,"Yes")="Yes",VALUE(MID(AO401,FIND(",",AO401)+1,100)),0)+IF(_xlfn.XLOOKUP("Options_Scoring",'Scoring_Config'!$A:$A,'Scoring_Config'!$D:$D,"Yes")="Yes",VALUE(MID(AP401,FIND(",",AP401)+1,100)),0)))</f>
        <v>0</v>
      </c>
      <c r="AZ401" cm="1">
        <f t="array" ref="AZ401">IF(FALSE,"True," &amp; IF(_xlfn.XLOOKUP("Migrate_Insecure",'Scoring_Config'!$A:$A,'Scoring_Config'!$D:$D,"Yes")="Yes",_xlfn.XLOOKUP("Migrate_Insecure",'Scoring_Config'!$A:$A,'Scoring_Config'!$C:$C,10),0),"False,0")</f>
        <v>0</v>
      </c>
    </row>
    <row r="402" spans="1:52">
      <c r="A402" t="s">
        <v>1979</v>
      </c>
      <c r="B402" t="s">
        <v>2375</v>
      </c>
      <c r="C402" t="s">
        <v>3542</v>
      </c>
      <c r="D402" t="s">
        <v>3551</v>
      </c>
      <c r="E402" t="s">
        <v>3563</v>
      </c>
      <c r="F402" t="s">
        <v>3726</v>
      </c>
      <c r="G402" t="s">
        <v>174</v>
      </c>
      <c r="H402" t="s">
        <v>174</v>
      </c>
      <c r="I402" t="s">
        <v>3683</v>
      </c>
      <c r="J402" t="s">
        <v>959</v>
      </c>
      <c r="K402" t="s">
        <v>1796</v>
      </c>
      <c r="L402" t="s">
        <v>1327</v>
      </c>
      <c r="M402" t="s">
        <v>1974</v>
      </c>
      <c r="N402" t="s">
        <v>4315</v>
      </c>
      <c r="O402" t="s">
        <v>4319</v>
      </c>
      <c r="P402" t="s">
        <v>4321</v>
      </c>
      <c r="Q402" t="s">
        <v>4610</v>
      </c>
      <c r="R402" t="s">
        <v>5437</v>
      </c>
      <c r="S402" t="s">
        <v>5440</v>
      </c>
      <c r="T402" t="s">
        <v>5693</v>
      </c>
      <c r="U402" t="s">
        <v>6150</v>
      </c>
      <c r="Y402" cm="1">
        <f t="array" ref="Y402">IF(TRUE,"True," &amp; IF(_xlfn.XLOOKUP("Src_IsAny",'Scoring_Config'!$A:$A,'Scoring_Config'!$D:$D,"Yes")="Yes",_xlfn.XLOOKUP("Src_IsAny",'Scoring_Config'!$A:$A,'Scoring_Config'!$C:$C,10),0),"False,0")</f>
        <v>0</v>
      </c>
      <c r="Z402" cm="1">
        <f t="array" ref="Z402">IF(FALSE,"True," &amp; IF(_xlfn.XLOOKUP("Src_CIDR_Le_16",'Scoring_Config'!$A:$A,'Scoring_Config'!$D:$D,"Yes")="Yes",_xlfn.XLOOKUP("Src_CIDR_Le_16",'Scoring_Config'!$A:$A,'Scoring_Config'!$C:$C,10),0),"False,0")</f>
        <v>0</v>
      </c>
      <c r="AA402" cm="1">
        <f t="array" ref="AA402">IF(FALSE,"True," &amp; IF(_xlfn.XLOOKUP("Src_CIDR_17_22",'Scoring_Config'!$A:$A,'Scoring_Config'!$D:$D,"Yes")="Yes",_xlfn.XLOOKUP("Src_CIDR_17_22",'Scoring_Config'!$A:$A,'Scoring_Config'!$C:$C,5),0),"False,0")</f>
        <v>0</v>
      </c>
      <c r="AB402" cm="1">
        <f t="array" ref="AB402">IF(FALSE,"True," &amp; IF(_xlfn.XLOOKUP("Dst_IsAny",'Scoring_Config'!$A:$A,'Scoring_Config'!$D:$D,"Yes")="Yes",_xlfn.XLOOKUP("Dst_IsAny",'Scoring_Config'!$A:$A,'Scoring_Config'!$C:$C,10),0),"False,0")</f>
        <v>0</v>
      </c>
      <c r="AC402" cm="1">
        <f t="array" ref="AC402">IF(FALSE,"True," &amp; IF(_xlfn.XLOOKUP("Dst_CIDR_Le_16",'Scoring_Config'!$A:$A,'Scoring_Config'!$D:$D,"Yes")="Yes",_xlfn.XLOOKUP("Dst_CIDR_Le_16",'Scoring_Config'!$A:$A,'Scoring_Config'!$C:$C,10),0),"False,0")</f>
        <v>0</v>
      </c>
      <c r="AD402" cm="1">
        <f t="array" ref="AD402">IF(FALSE,"True," &amp; IF(_xlfn.XLOOKUP("Dst_CIDR_17_22",'Scoring_Config'!$A:$A,'Scoring_Config'!$D:$D,"Yes")="Yes",_xlfn.XLOOKUP("Dst_CIDR_17_22",'Scoring_Config'!$A:$A,'Scoring_Config'!$C:$C,5),0),"False,0")</f>
        <v>0</v>
      </c>
      <c r="AE402" cm="1">
        <f t="array" ref="AE402">IF(FALSE,"True," &amp; IF(_xlfn.XLOOKUP("SrcZone_IsAny",'Scoring_Config'!$A:$A,'Scoring_Config'!$D:$D,"Yes")="Yes",_xlfn.XLOOKUP("SrcZone_IsAny",'Scoring_Config'!$A:$A,'Scoring_Config'!$C:$C,10),0),"False,0")</f>
        <v>0</v>
      </c>
      <c r="AF402" cm="1">
        <f t="array" ref="AF402">IF(FALSE,"True," &amp; IF(_xlfn.XLOOKUP("DstZone_IsAny",'Scoring_Config'!$A:$A,'Scoring_Config'!$D:$D,"Yes")="Yes",_xlfn.XLOOKUP("DstZone_IsAny",'Scoring_Config'!$A:$A,'Scoring_Config'!$C:$C,10),0),"False,0")</f>
        <v>0</v>
      </c>
      <c r="AG402" cm="1">
        <f t="array" ref="AG40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02" cm="1">
        <f t="array" ref="AH402">IF(FALSE,"True," &amp; IF(_xlfn.XLOOKUP("App_Any_OR_RangeGt1000",'Scoring_Config'!$A:$A,'Scoring_Config'!$D:$D,"Yes")="Yes",_xlfn.XLOOKUP("App_Any_OR_RangeGt1000",'Scoring_Config'!$A:$A,'Scoring_Config'!$C:$C,10),0),"False,0")</f>
        <v>0</v>
      </c>
      <c r="AI402" cm="1">
        <f t="array" ref="AI402">IF(FALSE,"True," &amp; IF(_xlfn.XLOOKUP("Service_Insecure_Match",'Scoring_Config'!$A:$A,'Scoring_Config'!$D:$D,"Yes")="Yes",_xlfn.XLOOKUP("Service_Insecure_Match",'Scoring_Config'!$A:$A,'Scoring_Config'!$C:$C,5),0),"False,0")</f>
        <v>0</v>
      </c>
      <c r="AJ402" cm="1">
        <f t="array" ref="AJ402">IF(FALSE,"True," &amp; IF(_xlfn.XLOOKUP("Risky_Inbound",'Scoring_Config'!$A:$A,'Scoring_Config'!$D:$D,"Yes")="Yes",_xlfn.XLOOKUP("Risky_Inbound",'Scoring_Config'!$A:$A,'Scoring_Config'!$C:$C,50),0),"False,0")</f>
        <v>0</v>
      </c>
      <c r="AK402" cm="1">
        <f t="array" ref="AK402">IF(FALSE,"True," &amp; IF(_xlfn.XLOOKUP("Risky_Outbound",'Scoring_Config'!$A:$A,'Scoring_Config'!$D:$D,"Yes")="Yes",_xlfn.XLOOKUP("Risky_Outbound",'Scoring_Config'!$A:$A,'Scoring_Config'!$C:$C,25),0),"False,0")</f>
        <v>0</v>
      </c>
      <c r="AL402" t="s">
        <v>6700</v>
      </c>
      <c r="AM402" cm="1">
        <f t="array" ref="AM40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02" t="s">
        <v>6697</v>
      </c>
      <c r="AO402" t="s">
        <v>6697</v>
      </c>
      <c r="AP402" t="s">
        <v>6697</v>
      </c>
      <c r="AQ402" cm="1">
        <f t="array" ref="AQ402">IF(FALSE,"True," &amp; IF(_xlfn.XLOOKUP("Service_IsAny",'Scoring_Config'!$A:$A,'Scoring_Config'!$D:$D,"Yes")="Yes",_xlfn.XLOOKUP("Service_IsAny",'Scoring_Config'!$A:$A,'Scoring_Config'!$C:$C,0),0),"False,0")</f>
        <v>0</v>
      </c>
      <c r="AR402">
        <v>0</v>
      </c>
      <c r="AS402" cm="1">
        <f t="array" ref="AS402">IF(FALSE,"True," &amp; IF(_xlfn.XLOOKUP("Service_RangeGt1000",'Scoring_Config'!$A:$A,'Scoring_Config'!$D:$D,"Yes")="Yes",_xlfn.XLOOKUP("Service_RangeGt1000",'Scoring_Config'!$A:$A,'Scoring_Config'!$C:$C,0),0),"False,0")</f>
        <v>0</v>
      </c>
      <c r="AT402" cm="1">
        <f t="array" ref="AT402">IF(FALSE,"True," &amp; IF(_xlfn.XLOOKUP("App_IsAny",'Scoring_Config'!$A:$A,'Scoring_Config'!$D:$D,"Yes")="Yes",_xlfn.XLOOKUP("App_IsAny",'Scoring_Config'!$A:$A,'Scoring_Config'!$C:$C,0),0),"False,0")</f>
        <v>0</v>
      </c>
      <c r="AU402">
        <v>2</v>
      </c>
      <c r="AV402" cm="1">
        <f t="array" ref="AV402">IF(FALSE,"True," &amp; IF(_xlfn.XLOOKUP("App_RangeGt1000",'Scoring_Config'!$A:$A,'Scoring_Config'!$D:$D,"Yes")="Yes",_xlfn.XLOOKUP("App_RangeGt1000",'Scoring_Config'!$A:$A,'Scoring_Config'!$C:$C,0),0),"False,0")</f>
        <v>0</v>
      </c>
      <c r="AW402" cm="1">
        <f t="array" ref="AW402">IF(FALSE,"True," &amp; IF(_xlfn.XLOOKUP("Action_IsDenyOrDrop",'Scoring_Config'!$A:$A,'Scoring_Config'!$D:$D,"Yes")="Yes",_xlfn.XLOOKUP("Action_IsDenyOrDrop",'Scoring_Config'!$A:$A,'Scoring_Config'!$C:$C,0),0),"False,0")</f>
        <v>0</v>
      </c>
      <c r="AX402" cm="1">
        <f t="array" ref="AX402">IF(LEFT(AW402,4)="True",0,(IF(LEFT(Y402,4)="True",IF(_xlfn.XLOOKUP("Src_IsAny",'Scoring_Config'!$A:$A,'Scoring_Config'!$D:$D,"Yes")="Yes",_xlfn.XLOOKUP("Src_IsAny",'Scoring_Config'!$A:$A,'Scoring_Config'!$C:$C,10),0),0)+IF(LEFT(Z402,4)="True",IF(_xlfn.XLOOKUP("Src_CIDR_Le_16",'Scoring_Config'!$A:$A,'Scoring_Config'!$D:$D,"Yes")="Yes",_xlfn.XLOOKUP("Src_CIDR_Le_16",'Scoring_Config'!$A:$A,'Scoring_Config'!$C:$C,10),0),0)+IF(LEFT(AA402,4)="True",IF(_xlfn.XLOOKUP("Src_CIDR_17_22",'Scoring_Config'!$A:$A,'Scoring_Config'!$D:$D,"Yes")="Yes",_xlfn.XLOOKUP("Src_CIDR_17_22",'Scoring_Config'!$A:$A,'Scoring_Config'!$C:$C,5),0),0)+IF(LEFT(AB402,4)="True",IF(_xlfn.XLOOKUP("Dst_IsAny",'Scoring_Config'!$A:$A,'Scoring_Config'!$D:$D,"Yes")="Yes",_xlfn.XLOOKUP("Dst_IsAny",'Scoring_Config'!$A:$A,'Scoring_Config'!$C:$C,10),0),0)+IF(LEFT(AC402,4)="True",IF(_xlfn.XLOOKUP("Dst_CIDR_Le_16",'Scoring_Config'!$A:$A,'Scoring_Config'!$D:$D,"Yes")="Yes",_xlfn.XLOOKUP("Dst_CIDR_Le_16",'Scoring_Config'!$A:$A,'Scoring_Config'!$C:$C,10),0),0)+IF(LEFT(AD402,4)="True",IF(_xlfn.XLOOKUP("Dst_CIDR_17_22",'Scoring_Config'!$A:$A,'Scoring_Config'!$D:$D,"Yes")="Yes",_xlfn.XLOOKUP("Dst_CIDR_17_22",'Scoring_Config'!$A:$A,'Scoring_Config'!$C:$C,5),0),0)+IF(LEFT(AE402,4)="True",IF(_xlfn.XLOOKUP("SrcZone_IsAny",'Scoring_Config'!$A:$A,'Scoring_Config'!$D:$D,"Yes")="Yes",_xlfn.XLOOKUP("SrcZone_IsAny",'Scoring_Config'!$A:$A,'Scoring_Config'!$C:$C,10),0),0)+IF(LEFT(AF402,4)="True",IF(_xlfn.XLOOKUP("DstZone_IsAny",'Scoring_Config'!$A:$A,'Scoring_Config'!$D:$D,"Yes")="Yes",_xlfn.XLOOKUP("DstZone_IsAny",'Scoring_Config'!$A:$A,'Scoring_Config'!$C:$C,10),0),0)+IF(LEFT(AG402,4)="True",IF(_xlfn.XLOOKUP("Service_Any_OR_RangeGt1000",'Scoring_Config'!$A:$A,'Scoring_Config'!$D:$D,"Yes")="Yes",_xlfn.XLOOKUP("Service_Any_OR_RangeGt1000",'Scoring_Config'!$A:$A,'Scoring_Config'!$C:$C,10),0),0)+IF(LEFT(AH402,4)="True",IF(_xlfn.XLOOKUP("App_Any_OR_RangeGt1000",'Scoring_Config'!$A:$A,'Scoring_Config'!$D:$D,"Yes")="Yes",_xlfn.XLOOKUP("App_Any_OR_RangeGt1000",'Scoring_Config'!$A:$A,'Scoring_Config'!$C:$C,10),0),0)+IF(LEFT(AI402,4)="True",IF(_xlfn.XLOOKUP("Service_Insecure_Match",'Scoring_Config'!$A:$A,'Scoring_Config'!$D:$D,"Yes")="Yes",_xlfn.XLOOKUP("Service_Insecure_Match",'Scoring_Config'!$A:$A,'Scoring_Config'!$C:$C,5),0),0)+IF(LEFT(AJ402,4)="True",IF(_xlfn.XLOOKUP("Risky_Inbound",'Scoring_Config'!$A:$A,'Scoring_Config'!$D:$D,"Yes")="Yes",_xlfn.XLOOKUP("Risky_Inbound",'Scoring_Config'!$A:$A,'Scoring_Config'!$C:$C,50),0),0)+IF(LEFT(AK402,4)="True",IF(_xlfn.XLOOKUP("Risky_Outbound",'Scoring_Config'!$A:$A,'Scoring_Config'!$D:$D,"Yes")="Yes",_xlfn.XLOOKUP("Risky_Outbound",'Scoring_Config'!$A:$A,'Scoring_Config'!$C:$C,25),0),0)+IF(LEFT(AZ402,4)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402,FIND(",",AL402)+1,100)),0)+IF(LEFT(AM402,4)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402,FIND(",",AN402)+1,100)),0)+IF(_xlfn.XLOOKUP("Profile_Scoring",'Scoring_Config'!$A:$A,'Scoring_Config'!$D:$D,"Yes")="Yes",VALUE(MID(AO402,FIND(",",AO402)+1,100)),0)+IF(_xlfn.XLOOKUP("Options_Scoring",'Scoring_Config'!$A:$A,'Scoring_Config'!$D:$D,"Yes")="Yes",VALUE(MID(AP402,FIND(",",AP402)+1,100)),0)))</f>
        <v>0</v>
      </c>
      <c r="AZ402" cm="1">
        <f t="array" ref="AZ402">IF(FALSE,"True," &amp; IF(_xlfn.XLOOKUP("Migrate_Insecure",'Scoring_Config'!$A:$A,'Scoring_Config'!$D:$D,"Yes")="Yes",_xlfn.XLOOKUP("Migrate_Insecure",'Scoring_Config'!$A:$A,'Scoring_Config'!$C:$C,10),0),"False,0")</f>
        <v>0</v>
      </c>
    </row>
    <row r="403" spans="1:52">
      <c r="A403" t="s">
        <v>1979</v>
      </c>
      <c r="B403" t="s">
        <v>2376</v>
      </c>
      <c r="C403" t="s">
        <v>3542</v>
      </c>
      <c r="D403" t="s">
        <v>3551</v>
      </c>
      <c r="E403" t="s">
        <v>3563</v>
      </c>
      <c r="F403" t="s">
        <v>3712</v>
      </c>
      <c r="G403" t="s">
        <v>174</v>
      </c>
      <c r="H403" t="s">
        <v>174</v>
      </c>
      <c r="I403" t="s">
        <v>3984</v>
      </c>
      <c r="J403" t="s">
        <v>669</v>
      </c>
      <c r="K403" t="s">
        <v>1666</v>
      </c>
      <c r="L403" t="s">
        <v>1327</v>
      </c>
      <c r="M403" t="s">
        <v>1974</v>
      </c>
      <c r="N403" t="s">
        <v>4315</v>
      </c>
      <c r="O403" t="s">
        <v>4319</v>
      </c>
      <c r="P403" t="s">
        <v>4322</v>
      </c>
      <c r="Q403" t="s">
        <v>4611</v>
      </c>
      <c r="R403" t="s">
        <v>5439</v>
      </c>
      <c r="S403" t="s">
        <v>4324</v>
      </c>
      <c r="T403" t="s">
        <v>5642</v>
      </c>
      <c r="U403" t="s">
        <v>6158</v>
      </c>
      <c r="Y403" cm="1">
        <f t="array" ref="Y403">IF(TRUE,"True," &amp; IF(_xlfn.XLOOKUP("Src_IsAny",'Scoring_Config'!$A:$A,'Scoring_Config'!$D:$D,"Yes")="Yes",_xlfn.XLOOKUP("Src_IsAny",'Scoring_Config'!$A:$A,'Scoring_Config'!$C:$C,10),0),"False,0")</f>
        <v>0</v>
      </c>
      <c r="Z403" cm="1">
        <f t="array" ref="Z403">IF(FALSE,"True," &amp; IF(_xlfn.XLOOKUP("Src_CIDR_Le_16",'Scoring_Config'!$A:$A,'Scoring_Config'!$D:$D,"Yes")="Yes",_xlfn.XLOOKUP("Src_CIDR_Le_16",'Scoring_Config'!$A:$A,'Scoring_Config'!$C:$C,10),0),"False,0")</f>
        <v>0</v>
      </c>
      <c r="AA403" cm="1">
        <f t="array" ref="AA403">IF(FALSE,"True," &amp; IF(_xlfn.XLOOKUP("Src_CIDR_17_22",'Scoring_Config'!$A:$A,'Scoring_Config'!$D:$D,"Yes")="Yes",_xlfn.XLOOKUP("Src_CIDR_17_22",'Scoring_Config'!$A:$A,'Scoring_Config'!$C:$C,5),0),"False,0")</f>
        <v>0</v>
      </c>
      <c r="AB403" cm="1">
        <f t="array" ref="AB403">IF(FALSE,"True," &amp; IF(_xlfn.XLOOKUP("Dst_IsAny",'Scoring_Config'!$A:$A,'Scoring_Config'!$D:$D,"Yes")="Yes",_xlfn.XLOOKUP("Dst_IsAny",'Scoring_Config'!$A:$A,'Scoring_Config'!$C:$C,10),0),"False,0")</f>
        <v>0</v>
      </c>
      <c r="AC403" cm="1">
        <f t="array" ref="AC403">IF(FALSE,"True," &amp; IF(_xlfn.XLOOKUP("Dst_CIDR_Le_16",'Scoring_Config'!$A:$A,'Scoring_Config'!$D:$D,"Yes")="Yes",_xlfn.XLOOKUP("Dst_CIDR_Le_16",'Scoring_Config'!$A:$A,'Scoring_Config'!$C:$C,10),0),"False,0")</f>
        <v>0</v>
      </c>
      <c r="AD403" cm="1">
        <f t="array" ref="AD403">IF(FALSE,"True," &amp; IF(_xlfn.XLOOKUP("Dst_CIDR_17_22",'Scoring_Config'!$A:$A,'Scoring_Config'!$D:$D,"Yes")="Yes",_xlfn.XLOOKUP("Dst_CIDR_17_22",'Scoring_Config'!$A:$A,'Scoring_Config'!$C:$C,5),0),"False,0")</f>
        <v>0</v>
      </c>
      <c r="AE403" cm="1">
        <f t="array" ref="AE403">IF(FALSE,"True," &amp; IF(_xlfn.XLOOKUP("SrcZone_IsAny",'Scoring_Config'!$A:$A,'Scoring_Config'!$D:$D,"Yes")="Yes",_xlfn.XLOOKUP("SrcZone_IsAny",'Scoring_Config'!$A:$A,'Scoring_Config'!$C:$C,10),0),"False,0")</f>
        <v>0</v>
      </c>
      <c r="AF403" cm="1">
        <f t="array" ref="AF403">IF(FALSE,"True," &amp; IF(_xlfn.XLOOKUP("DstZone_IsAny",'Scoring_Config'!$A:$A,'Scoring_Config'!$D:$D,"Yes")="Yes",_xlfn.XLOOKUP("DstZone_IsAny",'Scoring_Config'!$A:$A,'Scoring_Config'!$C:$C,10),0),"False,0")</f>
        <v>0</v>
      </c>
      <c r="AG403" cm="1">
        <f t="array" ref="AG40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03" cm="1">
        <f t="array" ref="AH403">IF(FALSE,"True," &amp; IF(_xlfn.XLOOKUP("App_Any_OR_RangeGt1000",'Scoring_Config'!$A:$A,'Scoring_Config'!$D:$D,"Yes")="Yes",_xlfn.XLOOKUP("App_Any_OR_RangeGt1000",'Scoring_Config'!$A:$A,'Scoring_Config'!$C:$C,10),0),"False,0")</f>
        <v>0</v>
      </c>
      <c r="AI403" cm="1">
        <f t="array" ref="AI403">IF(FALSE,"True," &amp; IF(_xlfn.XLOOKUP("Service_Insecure_Match",'Scoring_Config'!$A:$A,'Scoring_Config'!$D:$D,"Yes")="Yes",_xlfn.XLOOKUP("Service_Insecure_Match",'Scoring_Config'!$A:$A,'Scoring_Config'!$C:$C,5),0),"False,0")</f>
        <v>0</v>
      </c>
      <c r="AJ403" cm="1">
        <f t="array" ref="AJ403">IF(FALSE,"True," &amp; IF(_xlfn.XLOOKUP("Risky_Inbound",'Scoring_Config'!$A:$A,'Scoring_Config'!$D:$D,"Yes")="Yes",_xlfn.XLOOKUP("Risky_Inbound",'Scoring_Config'!$A:$A,'Scoring_Config'!$C:$C,50),0),"False,0")</f>
        <v>0</v>
      </c>
      <c r="AK403" cm="1">
        <f t="array" ref="AK403">IF(FALSE,"True," &amp; IF(_xlfn.XLOOKUP("Risky_Outbound",'Scoring_Config'!$A:$A,'Scoring_Config'!$D:$D,"Yes")="Yes",_xlfn.XLOOKUP("Risky_Outbound",'Scoring_Config'!$A:$A,'Scoring_Config'!$C:$C,25),0),"False,0")</f>
        <v>0</v>
      </c>
      <c r="AL403" t="s">
        <v>6697</v>
      </c>
      <c r="AM403" cm="1">
        <f t="array" ref="AM40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03" t="s">
        <v>6697</v>
      </c>
      <c r="AO403" t="s">
        <v>6697</v>
      </c>
      <c r="AP403" t="s">
        <v>6697</v>
      </c>
      <c r="AQ403" cm="1">
        <f t="array" ref="AQ403">IF(FALSE,"True," &amp; IF(_xlfn.XLOOKUP("Service_IsAny",'Scoring_Config'!$A:$A,'Scoring_Config'!$D:$D,"Yes")="Yes",_xlfn.XLOOKUP("Service_IsAny",'Scoring_Config'!$A:$A,'Scoring_Config'!$C:$C,0),0),"False,0")</f>
        <v>0</v>
      </c>
      <c r="AR403">
        <v>0</v>
      </c>
      <c r="AS403" cm="1">
        <f t="array" ref="AS403">IF(FALSE,"True," &amp; IF(_xlfn.XLOOKUP("Service_RangeGt1000",'Scoring_Config'!$A:$A,'Scoring_Config'!$D:$D,"Yes")="Yes",_xlfn.XLOOKUP("Service_RangeGt1000",'Scoring_Config'!$A:$A,'Scoring_Config'!$C:$C,0),0),"False,0")</f>
        <v>0</v>
      </c>
      <c r="AT403" cm="1">
        <f t="array" ref="AT403">IF(FALSE,"True," &amp; IF(_xlfn.XLOOKUP("App_IsAny",'Scoring_Config'!$A:$A,'Scoring_Config'!$D:$D,"Yes")="Yes",_xlfn.XLOOKUP("App_IsAny",'Scoring_Config'!$A:$A,'Scoring_Config'!$C:$C,0),0),"False,0")</f>
        <v>0</v>
      </c>
      <c r="AU403">
        <v>2</v>
      </c>
      <c r="AV403" cm="1">
        <f t="array" ref="AV403">IF(FALSE,"True," &amp; IF(_xlfn.XLOOKUP("App_RangeGt1000",'Scoring_Config'!$A:$A,'Scoring_Config'!$D:$D,"Yes")="Yes",_xlfn.XLOOKUP("App_RangeGt1000",'Scoring_Config'!$A:$A,'Scoring_Config'!$C:$C,0),0),"False,0")</f>
        <v>0</v>
      </c>
      <c r="AW403" cm="1">
        <f t="array" ref="AW403">IF(FALSE,"True," &amp; IF(_xlfn.XLOOKUP("Action_IsDenyOrDrop",'Scoring_Config'!$A:$A,'Scoring_Config'!$D:$D,"Yes")="Yes",_xlfn.XLOOKUP("Action_IsDenyOrDrop",'Scoring_Config'!$A:$A,'Scoring_Config'!$C:$C,0),0),"False,0")</f>
        <v>0</v>
      </c>
      <c r="AX403" cm="1">
        <f t="array" ref="AX403">IF(LEFT(AW403,4)="True",0,(IF(LEFT(Y403,4)="True",IF(_xlfn.XLOOKUP("Src_IsAny",'Scoring_Config'!$A:$A,'Scoring_Config'!$D:$D,"Yes")="Yes",_xlfn.XLOOKUP("Src_IsAny",'Scoring_Config'!$A:$A,'Scoring_Config'!$C:$C,10),0),0)+IF(LEFT(Z403,4)="True",IF(_xlfn.XLOOKUP("Src_CIDR_Le_16",'Scoring_Config'!$A:$A,'Scoring_Config'!$D:$D,"Yes")="Yes",_xlfn.XLOOKUP("Src_CIDR_Le_16",'Scoring_Config'!$A:$A,'Scoring_Config'!$C:$C,10),0),0)+IF(LEFT(AA403,4)="True",IF(_xlfn.XLOOKUP("Src_CIDR_17_22",'Scoring_Config'!$A:$A,'Scoring_Config'!$D:$D,"Yes")="Yes",_xlfn.XLOOKUP("Src_CIDR_17_22",'Scoring_Config'!$A:$A,'Scoring_Config'!$C:$C,5),0),0)+IF(LEFT(AB403,4)="True",IF(_xlfn.XLOOKUP("Dst_IsAny",'Scoring_Config'!$A:$A,'Scoring_Config'!$D:$D,"Yes")="Yes",_xlfn.XLOOKUP("Dst_IsAny",'Scoring_Config'!$A:$A,'Scoring_Config'!$C:$C,10),0),0)+IF(LEFT(AC403,4)="True",IF(_xlfn.XLOOKUP("Dst_CIDR_Le_16",'Scoring_Config'!$A:$A,'Scoring_Config'!$D:$D,"Yes")="Yes",_xlfn.XLOOKUP("Dst_CIDR_Le_16",'Scoring_Config'!$A:$A,'Scoring_Config'!$C:$C,10),0),0)+IF(LEFT(AD403,4)="True",IF(_xlfn.XLOOKUP("Dst_CIDR_17_22",'Scoring_Config'!$A:$A,'Scoring_Config'!$D:$D,"Yes")="Yes",_xlfn.XLOOKUP("Dst_CIDR_17_22",'Scoring_Config'!$A:$A,'Scoring_Config'!$C:$C,5),0),0)+IF(LEFT(AE403,4)="True",IF(_xlfn.XLOOKUP("SrcZone_IsAny",'Scoring_Config'!$A:$A,'Scoring_Config'!$D:$D,"Yes")="Yes",_xlfn.XLOOKUP("SrcZone_IsAny",'Scoring_Config'!$A:$A,'Scoring_Config'!$C:$C,10),0),0)+IF(LEFT(AF403,4)="True",IF(_xlfn.XLOOKUP("DstZone_IsAny",'Scoring_Config'!$A:$A,'Scoring_Config'!$D:$D,"Yes")="Yes",_xlfn.XLOOKUP("DstZone_IsAny",'Scoring_Config'!$A:$A,'Scoring_Config'!$C:$C,10),0),0)+IF(LEFT(AG403,4)="True",IF(_xlfn.XLOOKUP("Service_Any_OR_RangeGt1000",'Scoring_Config'!$A:$A,'Scoring_Config'!$D:$D,"Yes")="Yes",_xlfn.XLOOKUP("Service_Any_OR_RangeGt1000",'Scoring_Config'!$A:$A,'Scoring_Config'!$C:$C,10),0),0)+IF(LEFT(AH403,4)="True",IF(_xlfn.XLOOKUP("App_Any_OR_RangeGt1000",'Scoring_Config'!$A:$A,'Scoring_Config'!$D:$D,"Yes")="Yes",_xlfn.XLOOKUP("App_Any_OR_RangeGt1000",'Scoring_Config'!$A:$A,'Scoring_Config'!$C:$C,10),0),0)+IF(LEFT(AI403,4)="True",IF(_xlfn.XLOOKUP("Service_Insecure_Match",'Scoring_Config'!$A:$A,'Scoring_Config'!$D:$D,"Yes")="Yes",_xlfn.XLOOKUP("Service_Insecure_Match",'Scoring_Config'!$A:$A,'Scoring_Config'!$C:$C,5),0),0)+IF(LEFT(AJ403,4)="True",IF(_xlfn.XLOOKUP("Risky_Inbound",'Scoring_Config'!$A:$A,'Scoring_Config'!$D:$D,"Yes")="Yes",_xlfn.XLOOKUP("Risky_Inbound",'Scoring_Config'!$A:$A,'Scoring_Config'!$C:$C,50),0),0)+IF(LEFT(AK403,4)="True",IF(_xlfn.XLOOKUP("Risky_Outbound",'Scoring_Config'!$A:$A,'Scoring_Config'!$D:$D,"Yes")="Yes",_xlfn.XLOOKUP("Risky_Outbound",'Scoring_Config'!$A:$A,'Scoring_Config'!$C:$C,25),0),0)+IF(LEFT(AZ403,4)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403,FIND(",",AL403)+1,100)),0)+IF(LEFT(AM403,4)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403,FIND(",",AN403)+1,100)),0)+IF(_xlfn.XLOOKUP("Profile_Scoring",'Scoring_Config'!$A:$A,'Scoring_Config'!$D:$D,"Yes")="Yes",VALUE(MID(AO403,FIND(",",AO403)+1,100)),0)+IF(_xlfn.XLOOKUP("Options_Scoring",'Scoring_Config'!$A:$A,'Scoring_Config'!$D:$D,"Yes")="Yes",VALUE(MID(AP403,FIND(",",AP403)+1,100)),0)))</f>
        <v>0</v>
      </c>
      <c r="AZ403" cm="1">
        <f t="array" ref="AZ403">IF(FALSE,"True," &amp; IF(_xlfn.XLOOKUP("Migrate_Insecure",'Scoring_Config'!$A:$A,'Scoring_Config'!$D:$D,"Yes")="Yes",_xlfn.XLOOKUP("Migrate_Insecure",'Scoring_Config'!$A:$A,'Scoring_Config'!$C:$C,10),0),"False,0")</f>
        <v>0</v>
      </c>
    </row>
    <row r="404" spans="1:52">
      <c r="A404" t="s">
        <v>1979</v>
      </c>
      <c r="B404" t="s">
        <v>2377</v>
      </c>
      <c r="C404" t="s">
        <v>3542</v>
      </c>
      <c r="D404" t="s">
        <v>3551</v>
      </c>
      <c r="E404" t="s">
        <v>3563</v>
      </c>
      <c r="F404" t="s">
        <v>3670</v>
      </c>
      <c r="G404" t="s">
        <v>233</v>
      </c>
      <c r="H404" t="s">
        <v>174</v>
      </c>
      <c r="I404" t="s">
        <v>3712</v>
      </c>
      <c r="J404" t="s">
        <v>174</v>
      </c>
      <c r="K404" t="s">
        <v>1696</v>
      </c>
      <c r="L404" t="s">
        <v>1327</v>
      </c>
      <c r="M404" t="s">
        <v>1974</v>
      </c>
      <c r="N404" t="s">
        <v>4315</v>
      </c>
      <c r="O404" t="s">
        <v>4319</v>
      </c>
      <c r="P404" t="s">
        <v>4323</v>
      </c>
      <c r="Q404" t="s">
        <v>4612</v>
      </c>
      <c r="R404" t="s">
        <v>5439</v>
      </c>
      <c r="S404" t="s">
        <v>4324</v>
      </c>
      <c r="T404" t="s">
        <v>5642</v>
      </c>
      <c r="U404" t="s">
        <v>6159</v>
      </c>
      <c r="Y404" cm="1">
        <f t="array" ref="Y404">IF(FALSE,"True," &amp; IF(_xlfn.XLOOKUP("Src_IsAny",'Scoring_Config'!$A:$A,'Scoring_Config'!$D:$D,"Yes")="Yes",_xlfn.XLOOKUP("Src_IsAny",'Scoring_Config'!$A:$A,'Scoring_Config'!$C:$C,10),0),"False,0")</f>
        <v>0</v>
      </c>
      <c r="Z404" cm="1">
        <f t="array" ref="Z404">IF(FALSE,"True," &amp; IF(_xlfn.XLOOKUP("Src_CIDR_Le_16",'Scoring_Config'!$A:$A,'Scoring_Config'!$D:$D,"Yes")="Yes",_xlfn.XLOOKUP("Src_CIDR_Le_16",'Scoring_Config'!$A:$A,'Scoring_Config'!$C:$C,10),0),"False,0")</f>
        <v>0</v>
      </c>
      <c r="AA404" cm="1">
        <f t="array" ref="AA404">IF(FALSE,"True," &amp; IF(_xlfn.XLOOKUP("Src_CIDR_17_22",'Scoring_Config'!$A:$A,'Scoring_Config'!$D:$D,"Yes")="Yes",_xlfn.XLOOKUP("Src_CIDR_17_22",'Scoring_Config'!$A:$A,'Scoring_Config'!$C:$C,5),0),"False,0")</f>
        <v>0</v>
      </c>
      <c r="AB404" cm="1">
        <f t="array" ref="AB404">IF(TRUE,"True," &amp; IF(_xlfn.XLOOKUP("Dst_IsAny",'Scoring_Config'!$A:$A,'Scoring_Config'!$D:$D,"Yes")="Yes",_xlfn.XLOOKUP("Dst_IsAny",'Scoring_Config'!$A:$A,'Scoring_Config'!$C:$C,10),0),"False,0")</f>
        <v>0</v>
      </c>
      <c r="AC404" cm="1">
        <f t="array" ref="AC404">IF(FALSE,"True," &amp; IF(_xlfn.XLOOKUP("Dst_CIDR_Le_16",'Scoring_Config'!$A:$A,'Scoring_Config'!$D:$D,"Yes")="Yes",_xlfn.XLOOKUP("Dst_CIDR_Le_16",'Scoring_Config'!$A:$A,'Scoring_Config'!$C:$C,10),0),"False,0")</f>
        <v>0</v>
      </c>
      <c r="AD404" cm="1">
        <f t="array" ref="AD404">IF(FALSE,"True," &amp; IF(_xlfn.XLOOKUP("Dst_CIDR_17_22",'Scoring_Config'!$A:$A,'Scoring_Config'!$D:$D,"Yes")="Yes",_xlfn.XLOOKUP("Dst_CIDR_17_22",'Scoring_Config'!$A:$A,'Scoring_Config'!$C:$C,5),0),"False,0")</f>
        <v>0</v>
      </c>
      <c r="AE404" cm="1">
        <f t="array" ref="AE404">IF(FALSE,"True," &amp; IF(_xlfn.XLOOKUP("SrcZone_IsAny",'Scoring_Config'!$A:$A,'Scoring_Config'!$D:$D,"Yes")="Yes",_xlfn.XLOOKUP("SrcZone_IsAny",'Scoring_Config'!$A:$A,'Scoring_Config'!$C:$C,10),0),"False,0")</f>
        <v>0</v>
      </c>
      <c r="AF404" cm="1">
        <f t="array" ref="AF404">IF(FALSE,"True," &amp; IF(_xlfn.XLOOKUP("DstZone_IsAny",'Scoring_Config'!$A:$A,'Scoring_Config'!$D:$D,"Yes")="Yes",_xlfn.XLOOKUP("DstZone_IsAny",'Scoring_Config'!$A:$A,'Scoring_Config'!$C:$C,10),0),"False,0")</f>
        <v>0</v>
      </c>
      <c r="AG404" cm="1">
        <f t="array" ref="AG40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04" cm="1">
        <f t="array" ref="AH404">IF(FALSE,"True," &amp; IF(_xlfn.XLOOKUP("App_Any_OR_RangeGt1000",'Scoring_Config'!$A:$A,'Scoring_Config'!$D:$D,"Yes")="Yes",_xlfn.XLOOKUP("App_Any_OR_RangeGt1000",'Scoring_Config'!$A:$A,'Scoring_Config'!$C:$C,10),0),"False,0")</f>
        <v>0</v>
      </c>
      <c r="AI404" cm="1">
        <f t="array" ref="AI404">IF(FALSE,"True," &amp; IF(_xlfn.XLOOKUP("Service_Insecure_Match",'Scoring_Config'!$A:$A,'Scoring_Config'!$D:$D,"Yes")="Yes",_xlfn.XLOOKUP("Service_Insecure_Match",'Scoring_Config'!$A:$A,'Scoring_Config'!$C:$C,5),0),"False,0")</f>
        <v>0</v>
      </c>
      <c r="AJ404" cm="1">
        <f t="array" ref="AJ404">IF(FALSE,"True," &amp; IF(_xlfn.XLOOKUP("Risky_Inbound",'Scoring_Config'!$A:$A,'Scoring_Config'!$D:$D,"Yes")="Yes",_xlfn.XLOOKUP("Risky_Inbound",'Scoring_Config'!$A:$A,'Scoring_Config'!$C:$C,50),0),"False,0")</f>
        <v>0</v>
      </c>
      <c r="AK404" cm="1">
        <f t="array" ref="AK404">IF(FALSE,"True," &amp; IF(_xlfn.XLOOKUP("Risky_Outbound",'Scoring_Config'!$A:$A,'Scoring_Config'!$D:$D,"Yes")="Yes",_xlfn.XLOOKUP("Risky_Outbound",'Scoring_Config'!$A:$A,'Scoring_Config'!$C:$C,25),0),"False,0")</f>
        <v>0</v>
      </c>
      <c r="AL404" t="s">
        <v>6699</v>
      </c>
      <c r="AM404" cm="1">
        <f t="array" ref="AM40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04" t="s">
        <v>6697</v>
      </c>
      <c r="AO404" t="s">
        <v>6697</v>
      </c>
      <c r="AP404" t="s">
        <v>6697</v>
      </c>
      <c r="AQ404" cm="1">
        <f t="array" ref="AQ404">IF(FALSE,"True," &amp; IF(_xlfn.XLOOKUP("Service_IsAny",'Scoring_Config'!$A:$A,'Scoring_Config'!$D:$D,"Yes")="Yes",_xlfn.XLOOKUP("Service_IsAny",'Scoring_Config'!$A:$A,'Scoring_Config'!$C:$C,0),0),"False,0")</f>
        <v>0</v>
      </c>
      <c r="AR404">
        <v>0</v>
      </c>
      <c r="AS404" cm="1">
        <f t="array" ref="AS404">IF(FALSE,"True," &amp; IF(_xlfn.XLOOKUP("Service_RangeGt1000",'Scoring_Config'!$A:$A,'Scoring_Config'!$D:$D,"Yes")="Yes",_xlfn.XLOOKUP("Service_RangeGt1000",'Scoring_Config'!$A:$A,'Scoring_Config'!$C:$C,0),0),"False,0")</f>
        <v>0</v>
      </c>
      <c r="AT404" cm="1">
        <f t="array" ref="AT404">IF(FALSE,"True," &amp; IF(_xlfn.XLOOKUP("App_IsAny",'Scoring_Config'!$A:$A,'Scoring_Config'!$D:$D,"Yes")="Yes",_xlfn.XLOOKUP("App_IsAny",'Scoring_Config'!$A:$A,'Scoring_Config'!$C:$C,0),0),"False,0")</f>
        <v>0</v>
      </c>
      <c r="AU404">
        <v>0</v>
      </c>
      <c r="AV404" cm="1">
        <f t="array" ref="AV404">IF(FALSE,"True," &amp; IF(_xlfn.XLOOKUP("App_RangeGt1000",'Scoring_Config'!$A:$A,'Scoring_Config'!$D:$D,"Yes")="Yes",_xlfn.XLOOKUP("App_RangeGt1000",'Scoring_Config'!$A:$A,'Scoring_Config'!$C:$C,0),0),"False,0")</f>
        <v>0</v>
      </c>
      <c r="AW404" cm="1">
        <f t="array" ref="AW404">IF(FALSE,"True," &amp; IF(_xlfn.XLOOKUP("Action_IsDenyOrDrop",'Scoring_Config'!$A:$A,'Scoring_Config'!$D:$D,"Yes")="Yes",_xlfn.XLOOKUP("Action_IsDenyOrDrop",'Scoring_Config'!$A:$A,'Scoring_Config'!$C:$C,0),0),"False,0")</f>
        <v>0</v>
      </c>
      <c r="AX404" cm="1">
        <f t="array" ref="AX404">IF(LEFT(AW404,4)="True",0,(IF(LEFT(Y404,4)="True",IF(_xlfn.XLOOKUP("Src_IsAny",'Scoring_Config'!$A:$A,'Scoring_Config'!$D:$D,"Yes")="Yes",_xlfn.XLOOKUP("Src_IsAny",'Scoring_Config'!$A:$A,'Scoring_Config'!$C:$C,10),0),0)+IF(LEFT(Z404,4)="True",IF(_xlfn.XLOOKUP("Src_CIDR_Le_16",'Scoring_Config'!$A:$A,'Scoring_Config'!$D:$D,"Yes")="Yes",_xlfn.XLOOKUP("Src_CIDR_Le_16",'Scoring_Config'!$A:$A,'Scoring_Config'!$C:$C,10),0),0)+IF(LEFT(AA404,4)="True",IF(_xlfn.XLOOKUP("Src_CIDR_17_22",'Scoring_Config'!$A:$A,'Scoring_Config'!$D:$D,"Yes")="Yes",_xlfn.XLOOKUP("Src_CIDR_17_22",'Scoring_Config'!$A:$A,'Scoring_Config'!$C:$C,5),0),0)+IF(LEFT(AB404,4)="True",IF(_xlfn.XLOOKUP("Dst_IsAny",'Scoring_Config'!$A:$A,'Scoring_Config'!$D:$D,"Yes")="Yes",_xlfn.XLOOKUP("Dst_IsAny",'Scoring_Config'!$A:$A,'Scoring_Config'!$C:$C,10),0),0)+IF(LEFT(AC404,4)="True",IF(_xlfn.XLOOKUP("Dst_CIDR_Le_16",'Scoring_Config'!$A:$A,'Scoring_Config'!$D:$D,"Yes")="Yes",_xlfn.XLOOKUP("Dst_CIDR_Le_16",'Scoring_Config'!$A:$A,'Scoring_Config'!$C:$C,10),0),0)+IF(LEFT(AD404,4)="True",IF(_xlfn.XLOOKUP("Dst_CIDR_17_22",'Scoring_Config'!$A:$A,'Scoring_Config'!$D:$D,"Yes")="Yes",_xlfn.XLOOKUP("Dst_CIDR_17_22",'Scoring_Config'!$A:$A,'Scoring_Config'!$C:$C,5),0),0)+IF(LEFT(AE404,4)="True",IF(_xlfn.XLOOKUP("SrcZone_IsAny",'Scoring_Config'!$A:$A,'Scoring_Config'!$D:$D,"Yes")="Yes",_xlfn.XLOOKUP("SrcZone_IsAny",'Scoring_Config'!$A:$A,'Scoring_Config'!$C:$C,10),0),0)+IF(LEFT(AF404,4)="True",IF(_xlfn.XLOOKUP("DstZone_IsAny",'Scoring_Config'!$A:$A,'Scoring_Config'!$D:$D,"Yes")="Yes",_xlfn.XLOOKUP("DstZone_IsAny",'Scoring_Config'!$A:$A,'Scoring_Config'!$C:$C,10),0),0)+IF(LEFT(AG404,4)="True",IF(_xlfn.XLOOKUP("Service_Any_OR_RangeGt1000",'Scoring_Config'!$A:$A,'Scoring_Config'!$D:$D,"Yes")="Yes",_xlfn.XLOOKUP("Service_Any_OR_RangeGt1000",'Scoring_Config'!$A:$A,'Scoring_Config'!$C:$C,10),0),0)+IF(LEFT(AH404,4)="True",IF(_xlfn.XLOOKUP("App_Any_OR_RangeGt1000",'Scoring_Config'!$A:$A,'Scoring_Config'!$D:$D,"Yes")="Yes",_xlfn.XLOOKUP("App_Any_OR_RangeGt1000",'Scoring_Config'!$A:$A,'Scoring_Config'!$C:$C,10),0),0)+IF(LEFT(AI404,4)="True",IF(_xlfn.XLOOKUP("Service_Insecure_Match",'Scoring_Config'!$A:$A,'Scoring_Config'!$D:$D,"Yes")="Yes",_xlfn.XLOOKUP("Service_Insecure_Match",'Scoring_Config'!$A:$A,'Scoring_Config'!$C:$C,5),0),0)+IF(LEFT(AJ404,4)="True",IF(_xlfn.XLOOKUP("Risky_Inbound",'Scoring_Config'!$A:$A,'Scoring_Config'!$D:$D,"Yes")="Yes",_xlfn.XLOOKUP("Risky_Inbound",'Scoring_Config'!$A:$A,'Scoring_Config'!$C:$C,50),0),0)+IF(LEFT(AK404,4)="True",IF(_xlfn.XLOOKUP("Risky_Outbound",'Scoring_Config'!$A:$A,'Scoring_Config'!$D:$D,"Yes")="Yes",_xlfn.XLOOKUP("Risky_Outbound",'Scoring_Config'!$A:$A,'Scoring_Config'!$C:$C,25),0),0)+IF(LEFT(AZ404,4)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404,FIND(",",AL404)+1,100)),0)+IF(LEFT(AM404,4)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404,FIND(",",AN404)+1,100)),0)+IF(_xlfn.XLOOKUP("Profile_Scoring",'Scoring_Config'!$A:$A,'Scoring_Config'!$D:$D,"Yes")="Yes",VALUE(MID(AO404,FIND(",",AO404)+1,100)),0)+IF(_xlfn.XLOOKUP("Options_Scoring",'Scoring_Config'!$A:$A,'Scoring_Config'!$D:$D,"Yes")="Yes",VALUE(MID(AP404,FIND(",",AP404)+1,100)),0)))</f>
        <v>0</v>
      </c>
      <c r="AZ404" cm="1">
        <f t="array" ref="AZ404">IF(FALSE,"True," &amp; IF(_xlfn.XLOOKUP("Migrate_Insecure",'Scoring_Config'!$A:$A,'Scoring_Config'!$D:$D,"Yes")="Yes",_xlfn.XLOOKUP("Migrate_Insecure",'Scoring_Config'!$A:$A,'Scoring_Config'!$C:$C,10),0),"False,0")</f>
        <v>0</v>
      </c>
    </row>
    <row r="405" spans="1:52">
      <c r="A405" t="s">
        <v>1979</v>
      </c>
      <c r="B405" t="s">
        <v>2378</v>
      </c>
      <c r="C405" t="s">
        <v>3542</v>
      </c>
      <c r="D405" t="s">
        <v>3551</v>
      </c>
      <c r="E405" t="s">
        <v>3563</v>
      </c>
      <c r="F405" t="s">
        <v>3608</v>
      </c>
      <c r="G405" t="s">
        <v>230</v>
      </c>
      <c r="H405" t="s">
        <v>174</v>
      </c>
      <c r="I405" t="s">
        <v>4152</v>
      </c>
      <c r="J405" t="s">
        <v>174</v>
      </c>
      <c r="K405" t="s">
        <v>1696</v>
      </c>
      <c r="L405" t="s">
        <v>1327</v>
      </c>
      <c r="M405" t="s">
        <v>1974</v>
      </c>
      <c r="N405" t="s">
        <v>4315</v>
      </c>
      <c r="O405" t="s">
        <v>4319</v>
      </c>
      <c r="P405" t="s">
        <v>4321</v>
      </c>
      <c r="Q405" t="s">
        <v>4613</v>
      </c>
      <c r="R405" t="s">
        <v>5439</v>
      </c>
      <c r="S405" t="s">
        <v>4324</v>
      </c>
      <c r="T405" t="s">
        <v>5693</v>
      </c>
      <c r="U405" t="s">
        <v>6159</v>
      </c>
      <c r="Y405" cm="1">
        <f t="array" ref="Y405">IF(FALSE,"True," &amp; IF(_xlfn.XLOOKUP("Src_IsAny",'Scoring_Config'!$A:$A,'Scoring_Config'!$D:$D,"Yes")="Yes",_xlfn.XLOOKUP("Src_IsAny",'Scoring_Config'!$A:$A,'Scoring_Config'!$C:$C,10),0),"False,0")</f>
        <v>0</v>
      </c>
      <c r="Z405" cm="1">
        <f t="array" ref="Z405">IF(FALSE,"True," &amp; IF(_xlfn.XLOOKUP("Src_CIDR_Le_16",'Scoring_Config'!$A:$A,'Scoring_Config'!$D:$D,"Yes")="Yes",_xlfn.XLOOKUP("Src_CIDR_Le_16",'Scoring_Config'!$A:$A,'Scoring_Config'!$C:$C,10),0),"False,0")</f>
        <v>0</v>
      </c>
      <c r="AA405" cm="1">
        <f t="array" ref="AA405">IF(FALSE,"True," &amp; IF(_xlfn.XLOOKUP("Src_CIDR_17_22",'Scoring_Config'!$A:$A,'Scoring_Config'!$D:$D,"Yes")="Yes",_xlfn.XLOOKUP("Src_CIDR_17_22",'Scoring_Config'!$A:$A,'Scoring_Config'!$C:$C,5),0),"False,0")</f>
        <v>0</v>
      </c>
      <c r="AB405" cm="1">
        <f t="array" ref="AB405">IF(TRUE,"True," &amp; IF(_xlfn.XLOOKUP("Dst_IsAny",'Scoring_Config'!$A:$A,'Scoring_Config'!$D:$D,"Yes")="Yes",_xlfn.XLOOKUP("Dst_IsAny",'Scoring_Config'!$A:$A,'Scoring_Config'!$C:$C,10),0),"False,0")</f>
        <v>0</v>
      </c>
      <c r="AC405" cm="1">
        <f t="array" ref="AC405">IF(FALSE,"True," &amp; IF(_xlfn.XLOOKUP("Dst_CIDR_Le_16",'Scoring_Config'!$A:$A,'Scoring_Config'!$D:$D,"Yes")="Yes",_xlfn.XLOOKUP("Dst_CIDR_Le_16",'Scoring_Config'!$A:$A,'Scoring_Config'!$C:$C,10),0),"False,0")</f>
        <v>0</v>
      </c>
      <c r="AD405" cm="1">
        <f t="array" ref="AD405">IF(FALSE,"True," &amp; IF(_xlfn.XLOOKUP("Dst_CIDR_17_22",'Scoring_Config'!$A:$A,'Scoring_Config'!$D:$D,"Yes")="Yes",_xlfn.XLOOKUP("Dst_CIDR_17_22",'Scoring_Config'!$A:$A,'Scoring_Config'!$C:$C,5),0),"False,0")</f>
        <v>0</v>
      </c>
      <c r="AE405" cm="1">
        <f t="array" ref="AE405">IF(FALSE,"True," &amp; IF(_xlfn.XLOOKUP("SrcZone_IsAny",'Scoring_Config'!$A:$A,'Scoring_Config'!$D:$D,"Yes")="Yes",_xlfn.XLOOKUP("SrcZone_IsAny",'Scoring_Config'!$A:$A,'Scoring_Config'!$C:$C,10),0),"False,0")</f>
        <v>0</v>
      </c>
      <c r="AF405" cm="1">
        <f t="array" ref="AF405">IF(FALSE,"True," &amp; IF(_xlfn.XLOOKUP("DstZone_IsAny",'Scoring_Config'!$A:$A,'Scoring_Config'!$D:$D,"Yes")="Yes",_xlfn.XLOOKUP("DstZone_IsAny",'Scoring_Config'!$A:$A,'Scoring_Config'!$C:$C,10),0),"False,0")</f>
        <v>0</v>
      </c>
      <c r="AG405" cm="1">
        <f t="array" ref="AG40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05" cm="1">
        <f t="array" ref="AH405">IF(FALSE,"True," &amp; IF(_xlfn.XLOOKUP("App_Any_OR_RangeGt1000",'Scoring_Config'!$A:$A,'Scoring_Config'!$D:$D,"Yes")="Yes",_xlfn.XLOOKUP("App_Any_OR_RangeGt1000",'Scoring_Config'!$A:$A,'Scoring_Config'!$C:$C,10),0),"False,0")</f>
        <v>0</v>
      </c>
      <c r="AI405" cm="1">
        <f t="array" ref="AI405">IF(FALSE,"True," &amp; IF(_xlfn.XLOOKUP("Service_Insecure_Match",'Scoring_Config'!$A:$A,'Scoring_Config'!$D:$D,"Yes")="Yes",_xlfn.XLOOKUP("Service_Insecure_Match",'Scoring_Config'!$A:$A,'Scoring_Config'!$C:$C,5),0),"False,0")</f>
        <v>0</v>
      </c>
      <c r="AJ405" cm="1">
        <f t="array" ref="AJ405">IF(FALSE,"True," &amp; IF(_xlfn.XLOOKUP("Risky_Inbound",'Scoring_Config'!$A:$A,'Scoring_Config'!$D:$D,"Yes")="Yes",_xlfn.XLOOKUP("Risky_Inbound",'Scoring_Config'!$A:$A,'Scoring_Config'!$C:$C,50),0),"False,0")</f>
        <v>0</v>
      </c>
      <c r="AK405" cm="1">
        <f t="array" ref="AK405">IF(FALSE,"True," &amp; IF(_xlfn.XLOOKUP("Risky_Outbound",'Scoring_Config'!$A:$A,'Scoring_Config'!$D:$D,"Yes")="Yes",_xlfn.XLOOKUP("Risky_Outbound",'Scoring_Config'!$A:$A,'Scoring_Config'!$C:$C,25),0),"False,0")</f>
        <v>0</v>
      </c>
      <c r="AL405" t="s">
        <v>6700</v>
      </c>
      <c r="AM405" cm="1">
        <f t="array" ref="AM40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05" t="s">
        <v>6697</v>
      </c>
      <c r="AO405" t="s">
        <v>6697</v>
      </c>
      <c r="AP405" t="s">
        <v>6697</v>
      </c>
      <c r="AQ405" cm="1">
        <f t="array" ref="AQ405">IF(FALSE,"True," &amp; IF(_xlfn.XLOOKUP("Service_IsAny",'Scoring_Config'!$A:$A,'Scoring_Config'!$D:$D,"Yes")="Yes",_xlfn.XLOOKUP("Service_IsAny",'Scoring_Config'!$A:$A,'Scoring_Config'!$C:$C,0),0),"False,0")</f>
        <v>0</v>
      </c>
      <c r="AR405">
        <v>0</v>
      </c>
      <c r="AS405" cm="1">
        <f t="array" ref="AS405">IF(FALSE,"True," &amp; IF(_xlfn.XLOOKUP("Service_RangeGt1000",'Scoring_Config'!$A:$A,'Scoring_Config'!$D:$D,"Yes")="Yes",_xlfn.XLOOKUP("Service_RangeGt1000",'Scoring_Config'!$A:$A,'Scoring_Config'!$C:$C,0),0),"False,0")</f>
        <v>0</v>
      </c>
      <c r="AT405" cm="1">
        <f t="array" ref="AT405">IF(FALSE,"True," &amp; IF(_xlfn.XLOOKUP("App_IsAny",'Scoring_Config'!$A:$A,'Scoring_Config'!$D:$D,"Yes")="Yes",_xlfn.XLOOKUP("App_IsAny",'Scoring_Config'!$A:$A,'Scoring_Config'!$C:$C,0),0),"False,0")</f>
        <v>0</v>
      </c>
      <c r="AU405">
        <v>0</v>
      </c>
      <c r="AV405" cm="1">
        <f t="array" ref="AV405">IF(FALSE,"True," &amp; IF(_xlfn.XLOOKUP("App_RangeGt1000",'Scoring_Config'!$A:$A,'Scoring_Config'!$D:$D,"Yes")="Yes",_xlfn.XLOOKUP("App_RangeGt1000",'Scoring_Config'!$A:$A,'Scoring_Config'!$C:$C,0),0),"False,0")</f>
        <v>0</v>
      </c>
      <c r="AW405" cm="1">
        <f t="array" ref="AW405">IF(FALSE,"True," &amp; IF(_xlfn.XLOOKUP("Action_IsDenyOrDrop",'Scoring_Config'!$A:$A,'Scoring_Config'!$D:$D,"Yes")="Yes",_xlfn.XLOOKUP("Action_IsDenyOrDrop",'Scoring_Config'!$A:$A,'Scoring_Config'!$C:$C,0),0),"False,0")</f>
        <v>0</v>
      </c>
      <c r="AX405" cm="1">
        <f t="array" ref="AX405">IF(LEFT(AW405,4)="True",0,(IF(LEFT(Y405,4)="True",IF(_xlfn.XLOOKUP("Src_IsAny",'Scoring_Config'!$A:$A,'Scoring_Config'!$D:$D,"Yes")="Yes",_xlfn.XLOOKUP("Src_IsAny",'Scoring_Config'!$A:$A,'Scoring_Config'!$C:$C,10),0),0)+IF(LEFT(Z405,4)="True",IF(_xlfn.XLOOKUP("Src_CIDR_Le_16",'Scoring_Config'!$A:$A,'Scoring_Config'!$D:$D,"Yes")="Yes",_xlfn.XLOOKUP("Src_CIDR_Le_16",'Scoring_Config'!$A:$A,'Scoring_Config'!$C:$C,10),0),0)+IF(LEFT(AA405,4)="True",IF(_xlfn.XLOOKUP("Src_CIDR_17_22",'Scoring_Config'!$A:$A,'Scoring_Config'!$D:$D,"Yes")="Yes",_xlfn.XLOOKUP("Src_CIDR_17_22",'Scoring_Config'!$A:$A,'Scoring_Config'!$C:$C,5),0),0)+IF(LEFT(AB405,4)="True",IF(_xlfn.XLOOKUP("Dst_IsAny",'Scoring_Config'!$A:$A,'Scoring_Config'!$D:$D,"Yes")="Yes",_xlfn.XLOOKUP("Dst_IsAny",'Scoring_Config'!$A:$A,'Scoring_Config'!$C:$C,10),0),0)+IF(LEFT(AC405,4)="True",IF(_xlfn.XLOOKUP("Dst_CIDR_Le_16",'Scoring_Config'!$A:$A,'Scoring_Config'!$D:$D,"Yes")="Yes",_xlfn.XLOOKUP("Dst_CIDR_Le_16",'Scoring_Config'!$A:$A,'Scoring_Config'!$C:$C,10),0),0)+IF(LEFT(AD405,4)="True",IF(_xlfn.XLOOKUP("Dst_CIDR_17_22",'Scoring_Config'!$A:$A,'Scoring_Config'!$D:$D,"Yes")="Yes",_xlfn.XLOOKUP("Dst_CIDR_17_22",'Scoring_Config'!$A:$A,'Scoring_Config'!$C:$C,5),0),0)+IF(LEFT(AE405,4)="True",IF(_xlfn.XLOOKUP("SrcZone_IsAny",'Scoring_Config'!$A:$A,'Scoring_Config'!$D:$D,"Yes")="Yes",_xlfn.XLOOKUP("SrcZone_IsAny",'Scoring_Config'!$A:$A,'Scoring_Config'!$C:$C,10),0),0)+IF(LEFT(AF405,4)="True",IF(_xlfn.XLOOKUP("DstZone_IsAny",'Scoring_Config'!$A:$A,'Scoring_Config'!$D:$D,"Yes")="Yes",_xlfn.XLOOKUP("DstZone_IsAny",'Scoring_Config'!$A:$A,'Scoring_Config'!$C:$C,10),0),0)+IF(LEFT(AG405,4)="True",IF(_xlfn.XLOOKUP("Service_Any_OR_RangeGt1000",'Scoring_Config'!$A:$A,'Scoring_Config'!$D:$D,"Yes")="Yes",_xlfn.XLOOKUP("Service_Any_OR_RangeGt1000",'Scoring_Config'!$A:$A,'Scoring_Config'!$C:$C,10),0),0)+IF(LEFT(AH405,4)="True",IF(_xlfn.XLOOKUP("App_Any_OR_RangeGt1000",'Scoring_Config'!$A:$A,'Scoring_Config'!$D:$D,"Yes")="Yes",_xlfn.XLOOKUP("App_Any_OR_RangeGt1000",'Scoring_Config'!$A:$A,'Scoring_Config'!$C:$C,10),0),0)+IF(LEFT(AI405,4)="True",IF(_xlfn.XLOOKUP("Service_Insecure_Match",'Scoring_Config'!$A:$A,'Scoring_Config'!$D:$D,"Yes")="Yes",_xlfn.XLOOKUP("Service_Insecure_Match",'Scoring_Config'!$A:$A,'Scoring_Config'!$C:$C,5),0),0)+IF(LEFT(AJ405,4)="True",IF(_xlfn.XLOOKUP("Risky_Inbound",'Scoring_Config'!$A:$A,'Scoring_Config'!$D:$D,"Yes")="Yes",_xlfn.XLOOKUP("Risky_Inbound",'Scoring_Config'!$A:$A,'Scoring_Config'!$C:$C,50),0),0)+IF(LEFT(AK405,4)="True",IF(_xlfn.XLOOKUP("Risky_Outbound",'Scoring_Config'!$A:$A,'Scoring_Config'!$D:$D,"Yes")="Yes",_xlfn.XLOOKUP("Risky_Outbound",'Scoring_Config'!$A:$A,'Scoring_Config'!$C:$C,25),0),0)+IF(LEFT(AZ405,4)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405,FIND(",",AL405)+1,100)),0)+IF(LEFT(AM405,4)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405,FIND(",",AN405)+1,100)),0)+IF(_xlfn.XLOOKUP("Profile_Scoring",'Scoring_Config'!$A:$A,'Scoring_Config'!$D:$D,"Yes")="Yes",VALUE(MID(AO405,FIND(",",AO405)+1,100)),0)+IF(_xlfn.XLOOKUP("Options_Scoring",'Scoring_Config'!$A:$A,'Scoring_Config'!$D:$D,"Yes")="Yes",VALUE(MID(AP405,FIND(",",AP405)+1,100)),0)))</f>
        <v>0</v>
      </c>
      <c r="AZ405" cm="1">
        <f t="array" ref="AZ405">IF(FALSE,"True," &amp; IF(_xlfn.XLOOKUP("Migrate_Insecure",'Scoring_Config'!$A:$A,'Scoring_Config'!$D:$D,"Yes")="Yes",_xlfn.XLOOKUP("Migrate_Insecure",'Scoring_Config'!$A:$A,'Scoring_Config'!$C:$C,10),0),"False,0")</f>
        <v>0</v>
      </c>
    </row>
    <row r="406" spans="1:52">
      <c r="A406" t="s">
        <v>1979</v>
      </c>
      <c r="B406" t="s">
        <v>2379</v>
      </c>
      <c r="C406" t="s">
        <v>3542</v>
      </c>
      <c r="D406" t="s">
        <v>3551</v>
      </c>
      <c r="E406" t="s">
        <v>3563</v>
      </c>
      <c r="F406" t="s">
        <v>3727</v>
      </c>
      <c r="G406" t="s">
        <v>174</v>
      </c>
      <c r="H406" t="s">
        <v>174</v>
      </c>
      <c r="I406" t="s">
        <v>3730</v>
      </c>
      <c r="J406" t="s">
        <v>268</v>
      </c>
      <c r="K406" t="s">
        <v>1797</v>
      </c>
      <c r="L406" t="s">
        <v>1414</v>
      </c>
      <c r="M406" t="s">
        <v>1974</v>
      </c>
      <c r="N406" t="s">
        <v>4315</v>
      </c>
      <c r="O406" t="s">
        <v>4319</v>
      </c>
      <c r="P406" t="s">
        <v>4322</v>
      </c>
      <c r="Q406" t="s">
        <v>4614</v>
      </c>
      <c r="R406" t="s">
        <v>5441</v>
      </c>
      <c r="S406" t="s">
        <v>5440</v>
      </c>
      <c r="T406" t="s">
        <v>5642</v>
      </c>
      <c r="U406" t="s">
        <v>6157</v>
      </c>
      <c r="Y406" cm="1">
        <f t="array" ref="Y406">IF(TRUE,"True," &amp; IF(_xlfn.XLOOKUP("Src_IsAny",'Scoring_Config'!$A:$A,'Scoring_Config'!$D:$D,"Yes")="Yes",_xlfn.XLOOKUP("Src_IsAny",'Scoring_Config'!$A:$A,'Scoring_Config'!$C:$C,10),0),"False,0")</f>
        <v>0</v>
      </c>
      <c r="Z406" cm="1">
        <f t="array" ref="Z406">IF(FALSE,"True," &amp; IF(_xlfn.XLOOKUP("Src_CIDR_Le_16",'Scoring_Config'!$A:$A,'Scoring_Config'!$D:$D,"Yes")="Yes",_xlfn.XLOOKUP("Src_CIDR_Le_16",'Scoring_Config'!$A:$A,'Scoring_Config'!$C:$C,10),0),"False,0")</f>
        <v>0</v>
      </c>
      <c r="AA406" cm="1">
        <f t="array" ref="AA406">IF(FALSE,"True," &amp; IF(_xlfn.XLOOKUP("Src_CIDR_17_22",'Scoring_Config'!$A:$A,'Scoring_Config'!$D:$D,"Yes")="Yes",_xlfn.XLOOKUP("Src_CIDR_17_22",'Scoring_Config'!$A:$A,'Scoring_Config'!$C:$C,5),0),"False,0")</f>
        <v>0</v>
      </c>
      <c r="AB406" cm="1">
        <f t="array" ref="AB406">IF(FALSE,"True," &amp; IF(_xlfn.XLOOKUP("Dst_IsAny",'Scoring_Config'!$A:$A,'Scoring_Config'!$D:$D,"Yes")="Yes",_xlfn.XLOOKUP("Dst_IsAny",'Scoring_Config'!$A:$A,'Scoring_Config'!$C:$C,10),0),"False,0")</f>
        <v>0</v>
      </c>
      <c r="AC406" cm="1">
        <f t="array" ref="AC406">IF(FALSE,"True," &amp; IF(_xlfn.XLOOKUP("Dst_CIDR_Le_16",'Scoring_Config'!$A:$A,'Scoring_Config'!$D:$D,"Yes")="Yes",_xlfn.XLOOKUP("Dst_CIDR_Le_16",'Scoring_Config'!$A:$A,'Scoring_Config'!$C:$C,10),0),"False,0")</f>
        <v>0</v>
      </c>
      <c r="AD406" cm="1">
        <f t="array" ref="AD406">IF(FALSE,"True," &amp; IF(_xlfn.XLOOKUP("Dst_CIDR_17_22",'Scoring_Config'!$A:$A,'Scoring_Config'!$D:$D,"Yes")="Yes",_xlfn.XLOOKUP("Dst_CIDR_17_22",'Scoring_Config'!$A:$A,'Scoring_Config'!$C:$C,5),0),"False,0")</f>
        <v>0</v>
      </c>
      <c r="AE406" cm="1">
        <f t="array" ref="AE406">IF(FALSE,"True," &amp; IF(_xlfn.XLOOKUP("SrcZone_IsAny",'Scoring_Config'!$A:$A,'Scoring_Config'!$D:$D,"Yes")="Yes",_xlfn.XLOOKUP("SrcZone_IsAny",'Scoring_Config'!$A:$A,'Scoring_Config'!$C:$C,10),0),"False,0")</f>
        <v>0</v>
      </c>
      <c r="AF406" cm="1">
        <f t="array" ref="AF406">IF(FALSE,"True," &amp; IF(_xlfn.XLOOKUP("DstZone_IsAny",'Scoring_Config'!$A:$A,'Scoring_Config'!$D:$D,"Yes")="Yes",_xlfn.XLOOKUP("DstZone_IsAny",'Scoring_Config'!$A:$A,'Scoring_Config'!$C:$C,10),0),"False,0")</f>
        <v>0</v>
      </c>
      <c r="AG406" cm="1">
        <f t="array" ref="AG40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06" cm="1">
        <f t="array" ref="AH406">IF(FALSE,"True," &amp; IF(_xlfn.XLOOKUP("App_Any_OR_RangeGt1000",'Scoring_Config'!$A:$A,'Scoring_Config'!$D:$D,"Yes")="Yes",_xlfn.XLOOKUP("App_Any_OR_RangeGt1000",'Scoring_Config'!$A:$A,'Scoring_Config'!$C:$C,10),0),"False,0")</f>
        <v>0</v>
      </c>
      <c r="AI406" cm="1">
        <f t="array" ref="AI406">IF(TRUE,"True," &amp; IF(_xlfn.XLOOKUP("Service_Insecure_Match",'Scoring_Config'!$A:$A,'Scoring_Config'!$D:$D,"Yes")="Yes",_xlfn.XLOOKUP("Service_Insecure_Match",'Scoring_Config'!$A:$A,'Scoring_Config'!$C:$C,5),0),"False,0")</f>
        <v>0</v>
      </c>
      <c r="AJ406" cm="1">
        <f t="array" ref="AJ406">IF(FALSE,"True," &amp; IF(_xlfn.XLOOKUP("Risky_Inbound",'Scoring_Config'!$A:$A,'Scoring_Config'!$D:$D,"Yes")="Yes",_xlfn.XLOOKUP("Risky_Inbound",'Scoring_Config'!$A:$A,'Scoring_Config'!$C:$C,50),0),"False,0")</f>
        <v>0</v>
      </c>
      <c r="AK406" cm="1">
        <f t="array" ref="AK406">IF(FALSE,"True," &amp; IF(_xlfn.XLOOKUP("Risky_Outbound",'Scoring_Config'!$A:$A,'Scoring_Config'!$D:$D,"Yes")="Yes",_xlfn.XLOOKUP("Risky_Outbound",'Scoring_Config'!$A:$A,'Scoring_Config'!$C:$C,25),0),"False,0")</f>
        <v>0</v>
      </c>
      <c r="AL406" t="s">
        <v>6697</v>
      </c>
      <c r="AM406" cm="1">
        <f t="array" ref="AM40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06" t="s">
        <v>6697</v>
      </c>
      <c r="AO406" t="s">
        <v>6697</v>
      </c>
      <c r="AP406" t="s">
        <v>6697</v>
      </c>
      <c r="AQ406" cm="1">
        <f t="array" ref="AQ406">IF(FALSE,"True," &amp; IF(_xlfn.XLOOKUP("Service_IsAny",'Scoring_Config'!$A:$A,'Scoring_Config'!$D:$D,"Yes")="Yes",_xlfn.XLOOKUP("Service_IsAny",'Scoring_Config'!$A:$A,'Scoring_Config'!$C:$C,0),0),"False,0")</f>
        <v>0</v>
      </c>
      <c r="AR406">
        <v>5</v>
      </c>
      <c r="AS406" cm="1">
        <f t="array" ref="AS406">IF(FALSE,"True," &amp; IF(_xlfn.XLOOKUP("Service_RangeGt1000",'Scoring_Config'!$A:$A,'Scoring_Config'!$D:$D,"Yes")="Yes",_xlfn.XLOOKUP("Service_RangeGt1000",'Scoring_Config'!$A:$A,'Scoring_Config'!$C:$C,0),0),"False,0")</f>
        <v>0</v>
      </c>
      <c r="AT406" cm="1">
        <f t="array" ref="AT406">IF(FALSE,"True," &amp; IF(_xlfn.XLOOKUP("App_IsAny",'Scoring_Config'!$A:$A,'Scoring_Config'!$D:$D,"Yes")="Yes",_xlfn.XLOOKUP("App_IsAny",'Scoring_Config'!$A:$A,'Scoring_Config'!$C:$C,0),0),"False,0")</f>
        <v>0</v>
      </c>
      <c r="AU406">
        <v>9</v>
      </c>
      <c r="AV406" cm="1">
        <f t="array" ref="AV406">IF(FALSE,"True," &amp; IF(_xlfn.XLOOKUP("App_RangeGt1000",'Scoring_Config'!$A:$A,'Scoring_Config'!$D:$D,"Yes")="Yes",_xlfn.XLOOKUP("App_RangeGt1000",'Scoring_Config'!$A:$A,'Scoring_Config'!$C:$C,0),0),"False,0")</f>
        <v>0</v>
      </c>
      <c r="AW406" cm="1">
        <f t="array" ref="AW406">IF(FALSE,"True," &amp; IF(_xlfn.XLOOKUP("Action_IsDenyOrDrop",'Scoring_Config'!$A:$A,'Scoring_Config'!$D:$D,"Yes")="Yes",_xlfn.XLOOKUP("Action_IsDenyOrDrop",'Scoring_Config'!$A:$A,'Scoring_Config'!$C:$C,0),0),"False,0")</f>
        <v>0</v>
      </c>
      <c r="AX406" cm="1">
        <f t="array" ref="AX406">IF(LEFT(AW406,4)="True",0,(IF(LEFT(Y406,4)="True",IF(_xlfn.XLOOKUP("Src_IsAny",'Scoring_Config'!$A:$A,'Scoring_Config'!$D:$D,"Yes")="Yes",_xlfn.XLOOKUP("Src_IsAny",'Scoring_Config'!$A:$A,'Scoring_Config'!$C:$C,10),0),0)+IF(LEFT(Z406,4)="True",IF(_xlfn.XLOOKUP("Src_CIDR_Le_16",'Scoring_Config'!$A:$A,'Scoring_Config'!$D:$D,"Yes")="Yes",_xlfn.XLOOKUP("Src_CIDR_Le_16",'Scoring_Config'!$A:$A,'Scoring_Config'!$C:$C,10),0),0)+IF(LEFT(AA406,4)="True",IF(_xlfn.XLOOKUP("Src_CIDR_17_22",'Scoring_Config'!$A:$A,'Scoring_Config'!$D:$D,"Yes")="Yes",_xlfn.XLOOKUP("Src_CIDR_17_22",'Scoring_Config'!$A:$A,'Scoring_Config'!$C:$C,5),0),0)+IF(LEFT(AB406,4)="True",IF(_xlfn.XLOOKUP("Dst_IsAny",'Scoring_Config'!$A:$A,'Scoring_Config'!$D:$D,"Yes")="Yes",_xlfn.XLOOKUP("Dst_IsAny",'Scoring_Config'!$A:$A,'Scoring_Config'!$C:$C,10),0),0)+IF(LEFT(AC406,4)="True",IF(_xlfn.XLOOKUP("Dst_CIDR_Le_16",'Scoring_Config'!$A:$A,'Scoring_Config'!$D:$D,"Yes")="Yes",_xlfn.XLOOKUP("Dst_CIDR_Le_16",'Scoring_Config'!$A:$A,'Scoring_Config'!$C:$C,10),0),0)+IF(LEFT(AD406,4)="True",IF(_xlfn.XLOOKUP("Dst_CIDR_17_22",'Scoring_Config'!$A:$A,'Scoring_Config'!$D:$D,"Yes")="Yes",_xlfn.XLOOKUP("Dst_CIDR_17_22",'Scoring_Config'!$A:$A,'Scoring_Config'!$C:$C,5),0),0)+IF(LEFT(AE406,4)="True",IF(_xlfn.XLOOKUP("SrcZone_IsAny",'Scoring_Config'!$A:$A,'Scoring_Config'!$D:$D,"Yes")="Yes",_xlfn.XLOOKUP("SrcZone_IsAny",'Scoring_Config'!$A:$A,'Scoring_Config'!$C:$C,10),0),0)+IF(LEFT(AF406,4)="True",IF(_xlfn.XLOOKUP("DstZone_IsAny",'Scoring_Config'!$A:$A,'Scoring_Config'!$D:$D,"Yes")="Yes",_xlfn.XLOOKUP("DstZone_IsAny",'Scoring_Config'!$A:$A,'Scoring_Config'!$C:$C,10),0),0)+IF(LEFT(AG406,4)="True",IF(_xlfn.XLOOKUP("Service_Any_OR_RangeGt1000",'Scoring_Config'!$A:$A,'Scoring_Config'!$D:$D,"Yes")="Yes",_xlfn.XLOOKUP("Service_Any_OR_RangeGt1000",'Scoring_Config'!$A:$A,'Scoring_Config'!$C:$C,10),0),0)+IF(LEFT(AH406,4)="True",IF(_xlfn.XLOOKUP("App_Any_OR_RangeGt1000",'Scoring_Config'!$A:$A,'Scoring_Config'!$D:$D,"Yes")="Yes",_xlfn.XLOOKUP("App_Any_OR_RangeGt1000",'Scoring_Config'!$A:$A,'Scoring_Config'!$C:$C,10),0),0)+IF(LEFT(AI406,4)="True",IF(_xlfn.XLOOKUP("Service_Insecure_Match",'Scoring_Config'!$A:$A,'Scoring_Config'!$D:$D,"Yes")="Yes",_xlfn.XLOOKUP("Service_Insecure_Match",'Scoring_Config'!$A:$A,'Scoring_Config'!$C:$C,5),0),0)+IF(LEFT(AJ406,4)="True",IF(_xlfn.XLOOKUP("Risky_Inbound",'Scoring_Config'!$A:$A,'Scoring_Config'!$D:$D,"Yes")="Yes",_xlfn.XLOOKUP("Risky_Inbound",'Scoring_Config'!$A:$A,'Scoring_Config'!$C:$C,50),0),0)+IF(LEFT(AK406,4)="True",IF(_xlfn.XLOOKUP("Risky_Outbound",'Scoring_Config'!$A:$A,'Scoring_Config'!$D:$D,"Yes")="Yes",_xlfn.XLOOKUP("Risky_Outbound",'Scoring_Config'!$A:$A,'Scoring_Config'!$C:$C,25),0),0)+IF(LEFT(AZ406,4)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406,FIND(",",AL406)+1,100)),0)+IF(LEFT(AM406,4)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406,FIND(",",AN406)+1,100)),0)+IF(_xlfn.XLOOKUP("Profile_Scoring",'Scoring_Config'!$A:$A,'Scoring_Config'!$D:$D,"Yes")="Yes",VALUE(MID(AO406,FIND(",",AO406)+1,100)),0)+IF(_xlfn.XLOOKUP("Options_Scoring",'Scoring_Config'!$A:$A,'Scoring_Config'!$D:$D,"Yes")="Yes",VALUE(MID(AP406,FIND(",",AP406)+1,100)),0)))</f>
        <v>0</v>
      </c>
      <c r="AY406" t="s">
        <v>6706</v>
      </c>
      <c r="AZ406" cm="1">
        <f t="array" ref="AZ406">IF(TRUE,"True," &amp; IF(_xlfn.XLOOKUP("Migrate_Insecure",'Scoring_Config'!$A:$A,'Scoring_Config'!$D:$D,"Yes")="Yes",_xlfn.XLOOKUP("Migrate_Insecure",'Scoring_Config'!$A:$A,'Scoring_Config'!$C:$C,10),0),"False,0")</f>
        <v>0</v>
      </c>
    </row>
    <row r="407" spans="1:52">
      <c r="A407" t="s">
        <v>1979</v>
      </c>
      <c r="B407" t="s">
        <v>2380</v>
      </c>
      <c r="C407" t="s">
        <v>3542</v>
      </c>
      <c r="D407" t="s">
        <v>3551</v>
      </c>
      <c r="E407" t="s">
        <v>3563</v>
      </c>
      <c r="F407" t="s">
        <v>3728</v>
      </c>
      <c r="G407" t="s">
        <v>174</v>
      </c>
      <c r="H407" t="s">
        <v>174</v>
      </c>
      <c r="I407" t="s">
        <v>4153</v>
      </c>
      <c r="J407" t="s">
        <v>268</v>
      </c>
      <c r="K407" t="s">
        <v>1798</v>
      </c>
      <c r="L407" t="s">
        <v>1415</v>
      </c>
      <c r="M407" t="s">
        <v>1974</v>
      </c>
      <c r="N407" t="s">
        <v>4315</v>
      </c>
      <c r="O407" t="s">
        <v>4319</v>
      </c>
      <c r="P407" t="s">
        <v>4322</v>
      </c>
      <c r="Q407" t="s">
        <v>4615</v>
      </c>
      <c r="R407" t="s">
        <v>5450</v>
      </c>
      <c r="S407" t="s">
        <v>5440</v>
      </c>
      <c r="T407" t="s">
        <v>5699</v>
      </c>
      <c r="U407" t="s">
        <v>6157</v>
      </c>
      <c r="Y407" cm="1">
        <f t="array" ref="Y407">IF(TRUE,"True," &amp; IF(_xlfn.XLOOKUP("Src_IsAny",'Scoring_Config'!$A:$A,'Scoring_Config'!$D:$D,"Yes")="Yes",_xlfn.XLOOKUP("Src_IsAny",'Scoring_Config'!$A:$A,'Scoring_Config'!$C:$C,10),0),"False,0")</f>
        <v>0</v>
      </c>
      <c r="Z407" cm="1">
        <f t="array" ref="Z407">IF(FALSE,"True," &amp; IF(_xlfn.XLOOKUP("Src_CIDR_Le_16",'Scoring_Config'!$A:$A,'Scoring_Config'!$D:$D,"Yes")="Yes",_xlfn.XLOOKUP("Src_CIDR_Le_16",'Scoring_Config'!$A:$A,'Scoring_Config'!$C:$C,10),0),"False,0")</f>
        <v>0</v>
      </c>
      <c r="AA407" cm="1">
        <f t="array" ref="AA407">IF(FALSE,"True," &amp; IF(_xlfn.XLOOKUP("Src_CIDR_17_22",'Scoring_Config'!$A:$A,'Scoring_Config'!$D:$D,"Yes")="Yes",_xlfn.XLOOKUP("Src_CIDR_17_22",'Scoring_Config'!$A:$A,'Scoring_Config'!$C:$C,5),0),"False,0")</f>
        <v>0</v>
      </c>
      <c r="AB407" cm="1">
        <f t="array" ref="AB407">IF(FALSE,"True," &amp; IF(_xlfn.XLOOKUP("Dst_IsAny",'Scoring_Config'!$A:$A,'Scoring_Config'!$D:$D,"Yes")="Yes",_xlfn.XLOOKUP("Dst_IsAny",'Scoring_Config'!$A:$A,'Scoring_Config'!$C:$C,10),0),"False,0")</f>
        <v>0</v>
      </c>
      <c r="AC407" cm="1">
        <f t="array" ref="AC407">IF(FALSE,"True," &amp; IF(_xlfn.XLOOKUP("Dst_CIDR_Le_16",'Scoring_Config'!$A:$A,'Scoring_Config'!$D:$D,"Yes")="Yes",_xlfn.XLOOKUP("Dst_CIDR_Le_16",'Scoring_Config'!$A:$A,'Scoring_Config'!$C:$C,10),0),"False,0")</f>
        <v>0</v>
      </c>
      <c r="AD407" cm="1">
        <f t="array" ref="AD407">IF(FALSE,"True," &amp; IF(_xlfn.XLOOKUP("Dst_CIDR_17_22",'Scoring_Config'!$A:$A,'Scoring_Config'!$D:$D,"Yes")="Yes",_xlfn.XLOOKUP("Dst_CIDR_17_22",'Scoring_Config'!$A:$A,'Scoring_Config'!$C:$C,5),0),"False,0")</f>
        <v>0</v>
      </c>
      <c r="AE407" cm="1">
        <f t="array" ref="AE407">IF(FALSE,"True," &amp; IF(_xlfn.XLOOKUP("SrcZone_IsAny",'Scoring_Config'!$A:$A,'Scoring_Config'!$D:$D,"Yes")="Yes",_xlfn.XLOOKUP("SrcZone_IsAny",'Scoring_Config'!$A:$A,'Scoring_Config'!$C:$C,10),0),"False,0")</f>
        <v>0</v>
      </c>
      <c r="AF407" cm="1">
        <f t="array" ref="AF407">IF(FALSE,"True," &amp; IF(_xlfn.XLOOKUP("DstZone_IsAny",'Scoring_Config'!$A:$A,'Scoring_Config'!$D:$D,"Yes")="Yes",_xlfn.XLOOKUP("DstZone_IsAny",'Scoring_Config'!$A:$A,'Scoring_Config'!$C:$C,10),0),"False,0")</f>
        <v>0</v>
      </c>
      <c r="AG407" cm="1">
        <f t="array" ref="AG40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07" cm="1">
        <f t="array" ref="AH407">IF(FALSE,"True," &amp; IF(_xlfn.XLOOKUP("App_Any_OR_RangeGt1000",'Scoring_Config'!$A:$A,'Scoring_Config'!$D:$D,"Yes")="Yes",_xlfn.XLOOKUP("App_Any_OR_RangeGt1000",'Scoring_Config'!$A:$A,'Scoring_Config'!$C:$C,10),0),"False,0")</f>
        <v>0</v>
      </c>
      <c r="AI407" cm="1">
        <f t="array" ref="AI407">IF(TRUE,"True," &amp; IF(_xlfn.XLOOKUP("Service_Insecure_Match",'Scoring_Config'!$A:$A,'Scoring_Config'!$D:$D,"Yes")="Yes",_xlfn.XLOOKUP("Service_Insecure_Match",'Scoring_Config'!$A:$A,'Scoring_Config'!$C:$C,5),0),"False,0")</f>
        <v>0</v>
      </c>
      <c r="AJ407" cm="1">
        <f t="array" ref="AJ407">IF(FALSE,"True," &amp; IF(_xlfn.XLOOKUP("Risky_Inbound",'Scoring_Config'!$A:$A,'Scoring_Config'!$D:$D,"Yes")="Yes",_xlfn.XLOOKUP("Risky_Inbound",'Scoring_Config'!$A:$A,'Scoring_Config'!$C:$C,50),0),"False,0")</f>
        <v>0</v>
      </c>
      <c r="AK407" cm="1">
        <f t="array" ref="AK407">IF(FALSE,"True," &amp; IF(_xlfn.XLOOKUP("Risky_Outbound",'Scoring_Config'!$A:$A,'Scoring_Config'!$D:$D,"Yes")="Yes",_xlfn.XLOOKUP("Risky_Outbound",'Scoring_Config'!$A:$A,'Scoring_Config'!$C:$C,25),0),"False,0")</f>
        <v>0</v>
      </c>
      <c r="AL407" t="s">
        <v>6697</v>
      </c>
      <c r="AM407" cm="1">
        <f t="array" ref="AM40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07" t="s">
        <v>6697</v>
      </c>
      <c r="AO407" t="s">
        <v>6697</v>
      </c>
      <c r="AP407" t="s">
        <v>6697</v>
      </c>
      <c r="AQ407" cm="1">
        <f t="array" ref="AQ407">IF(FALSE,"True," &amp; IF(_xlfn.XLOOKUP("Service_IsAny",'Scoring_Config'!$A:$A,'Scoring_Config'!$D:$D,"Yes")="Yes",_xlfn.XLOOKUP("Service_IsAny",'Scoring_Config'!$A:$A,'Scoring_Config'!$C:$C,0),0),"False,0")</f>
        <v>0</v>
      </c>
      <c r="AR407">
        <v>6</v>
      </c>
      <c r="AS407" cm="1">
        <f t="array" ref="AS407">IF(FALSE,"True," &amp; IF(_xlfn.XLOOKUP("Service_RangeGt1000",'Scoring_Config'!$A:$A,'Scoring_Config'!$D:$D,"Yes")="Yes",_xlfn.XLOOKUP("Service_RangeGt1000",'Scoring_Config'!$A:$A,'Scoring_Config'!$C:$C,0),0),"False,0")</f>
        <v>0</v>
      </c>
      <c r="AT407" cm="1">
        <f t="array" ref="AT407">IF(FALSE,"True," &amp; IF(_xlfn.XLOOKUP("App_IsAny",'Scoring_Config'!$A:$A,'Scoring_Config'!$D:$D,"Yes")="Yes",_xlfn.XLOOKUP("App_IsAny",'Scoring_Config'!$A:$A,'Scoring_Config'!$C:$C,0),0),"False,0")</f>
        <v>0</v>
      </c>
      <c r="AU407">
        <v>11</v>
      </c>
      <c r="AV407" cm="1">
        <f t="array" ref="AV407">IF(FALSE,"True," &amp; IF(_xlfn.XLOOKUP("App_RangeGt1000",'Scoring_Config'!$A:$A,'Scoring_Config'!$D:$D,"Yes")="Yes",_xlfn.XLOOKUP("App_RangeGt1000",'Scoring_Config'!$A:$A,'Scoring_Config'!$C:$C,0),0),"False,0")</f>
        <v>0</v>
      </c>
      <c r="AW407" cm="1">
        <f t="array" ref="AW407">IF(FALSE,"True," &amp; IF(_xlfn.XLOOKUP("Action_IsDenyOrDrop",'Scoring_Config'!$A:$A,'Scoring_Config'!$D:$D,"Yes")="Yes",_xlfn.XLOOKUP("Action_IsDenyOrDrop",'Scoring_Config'!$A:$A,'Scoring_Config'!$C:$C,0),0),"False,0")</f>
        <v>0</v>
      </c>
      <c r="AX407" cm="1">
        <f t="array" ref="AX407">IF(LEFT(AW407,4)="True",0,(IF(LEFT(Y407,4)="True",IF(_xlfn.XLOOKUP("Src_IsAny",'Scoring_Config'!$A:$A,'Scoring_Config'!$D:$D,"Yes")="Yes",_xlfn.XLOOKUP("Src_IsAny",'Scoring_Config'!$A:$A,'Scoring_Config'!$C:$C,10),0),0)+IF(LEFT(Z407,4)="True",IF(_xlfn.XLOOKUP("Src_CIDR_Le_16",'Scoring_Config'!$A:$A,'Scoring_Config'!$D:$D,"Yes")="Yes",_xlfn.XLOOKUP("Src_CIDR_Le_16",'Scoring_Config'!$A:$A,'Scoring_Config'!$C:$C,10),0),0)+IF(LEFT(AA407,4)="True",IF(_xlfn.XLOOKUP("Src_CIDR_17_22",'Scoring_Config'!$A:$A,'Scoring_Config'!$D:$D,"Yes")="Yes",_xlfn.XLOOKUP("Src_CIDR_17_22",'Scoring_Config'!$A:$A,'Scoring_Config'!$C:$C,5),0),0)+IF(LEFT(AB407,4)="True",IF(_xlfn.XLOOKUP("Dst_IsAny",'Scoring_Config'!$A:$A,'Scoring_Config'!$D:$D,"Yes")="Yes",_xlfn.XLOOKUP("Dst_IsAny",'Scoring_Config'!$A:$A,'Scoring_Config'!$C:$C,10),0),0)+IF(LEFT(AC407,4)="True",IF(_xlfn.XLOOKUP("Dst_CIDR_Le_16",'Scoring_Config'!$A:$A,'Scoring_Config'!$D:$D,"Yes")="Yes",_xlfn.XLOOKUP("Dst_CIDR_Le_16",'Scoring_Config'!$A:$A,'Scoring_Config'!$C:$C,10),0),0)+IF(LEFT(AD407,4)="True",IF(_xlfn.XLOOKUP("Dst_CIDR_17_22",'Scoring_Config'!$A:$A,'Scoring_Config'!$D:$D,"Yes")="Yes",_xlfn.XLOOKUP("Dst_CIDR_17_22",'Scoring_Config'!$A:$A,'Scoring_Config'!$C:$C,5),0),0)+IF(LEFT(AE407,4)="True",IF(_xlfn.XLOOKUP("SrcZone_IsAny",'Scoring_Config'!$A:$A,'Scoring_Config'!$D:$D,"Yes")="Yes",_xlfn.XLOOKUP("SrcZone_IsAny",'Scoring_Config'!$A:$A,'Scoring_Config'!$C:$C,10),0),0)+IF(LEFT(AF407,4)="True",IF(_xlfn.XLOOKUP("DstZone_IsAny",'Scoring_Config'!$A:$A,'Scoring_Config'!$D:$D,"Yes")="Yes",_xlfn.XLOOKUP("DstZone_IsAny",'Scoring_Config'!$A:$A,'Scoring_Config'!$C:$C,10),0),0)+IF(LEFT(AG407,4)="True",IF(_xlfn.XLOOKUP("Service_Any_OR_RangeGt1000",'Scoring_Config'!$A:$A,'Scoring_Config'!$D:$D,"Yes")="Yes",_xlfn.XLOOKUP("Service_Any_OR_RangeGt1000",'Scoring_Config'!$A:$A,'Scoring_Config'!$C:$C,10),0),0)+IF(LEFT(AH407,4)="True",IF(_xlfn.XLOOKUP("App_Any_OR_RangeGt1000",'Scoring_Config'!$A:$A,'Scoring_Config'!$D:$D,"Yes")="Yes",_xlfn.XLOOKUP("App_Any_OR_RangeGt1000",'Scoring_Config'!$A:$A,'Scoring_Config'!$C:$C,10),0),0)+IF(LEFT(AI407,4)="True",IF(_xlfn.XLOOKUP("Service_Insecure_Match",'Scoring_Config'!$A:$A,'Scoring_Config'!$D:$D,"Yes")="Yes",_xlfn.XLOOKUP("Service_Insecure_Match",'Scoring_Config'!$A:$A,'Scoring_Config'!$C:$C,5),0),0)+IF(LEFT(AJ407,4)="True",IF(_xlfn.XLOOKUP("Risky_Inbound",'Scoring_Config'!$A:$A,'Scoring_Config'!$D:$D,"Yes")="Yes",_xlfn.XLOOKUP("Risky_Inbound",'Scoring_Config'!$A:$A,'Scoring_Config'!$C:$C,50),0),0)+IF(LEFT(AK407,4)="True",IF(_xlfn.XLOOKUP("Risky_Outbound",'Scoring_Config'!$A:$A,'Scoring_Config'!$D:$D,"Yes")="Yes",_xlfn.XLOOKUP("Risky_Outbound",'Scoring_Config'!$A:$A,'Scoring_Config'!$C:$C,25),0),0)+IF(LEFT(AZ407,4)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407,FIND(",",AL407)+1,100)),0)+IF(LEFT(AM407,4)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407,FIND(",",AN407)+1,100)),0)+IF(_xlfn.XLOOKUP("Profile_Scoring",'Scoring_Config'!$A:$A,'Scoring_Config'!$D:$D,"Yes")="Yes",VALUE(MID(AO407,FIND(",",AO407)+1,100)),0)+IF(_xlfn.XLOOKUP("Options_Scoring",'Scoring_Config'!$A:$A,'Scoring_Config'!$D:$D,"Yes")="Yes",VALUE(MID(AP407,FIND(",",AP407)+1,100)),0)))</f>
        <v>0</v>
      </c>
      <c r="AY407" t="s">
        <v>6706</v>
      </c>
      <c r="AZ407" cm="1">
        <f t="array" ref="AZ407">IF(TRUE,"True," &amp; IF(_xlfn.XLOOKUP("Migrate_Insecure",'Scoring_Config'!$A:$A,'Scoring_Config'!$D:$D,"Yes")="Yes",_xlfn.XLOOKUP("Migrate_Insecure",'Scoring_Config'!$A:$A,'Scoring_Config'!$C:$C,10),0),"False,0")</f>
        <v>0</v>
      </c>
    </row>
    <row r="408" spans="1:52">
      <c r="A408" t="s">
        <v>1979</v>
      </c>
      <c r="B408" t="s">
        <v>2381</v>
      </c>
      <c r="C408" t="s">
        <v>3542</v>
      </c>
      <c r="D408" t="s">
        <v>3545</v>
      </c>
      <c r="E408" t="s">
        <v>3563</v>
      </c>
      <c r="F408" t="s">
        <v>3729</v>
      </c>
      <c r="G408" t="s">
        <v>91</v>
      </c>
      <c r="H408" t="s">
        <v>174</v>
      </c>
      <c r="I408" t="s">
        <v>3730</v>
      </c>
      <c r="J408" t="s">
        <v>960</v>
      </c>
      <c r="K408" t="s">
        <v>1799</v>
      </c>
      <c r="L408" t="s">
        <v>1411</v>
      </c>
      <c r="M408" t="s">
        <v>1974</v>
      </c>
      <c r="N408" t="s">
        <v>4315</v>
      </c>
      <c r="O408" t="s">
        <v>4319</v>
      </c>
      <c r="P408" t="s">
        <v>4323</v>
      </c>
      <c r="Q408" t="s">
        <v>4616</v>
      </c>
      <c r="R408" t="s">
        <v>5439</v>
      </c>
      <c r="S408" t="s">
        <v>4324</v>
      </c>
      <c r="T408" t="s">
        <v>5642</v>
      </c>
      <c r="U408" t="s">
        <v>5955</v>
      </c>
      <c r="Y408" cm="1">
        <f t="array" ref="Y408">IF(FALSE,"True," &amp; IF(_xlfn.XLOOKUP("Src_IsAny",'Scoring_Config'!$A:$A,'Scoring_Config'!$D:$D,"Yes")="Yes",_xlfn.XLOOKUP("Src_IsAny",'Scoring_Config'!$A:$A,'Scoring_Config'!$C:$C,10),0),"False,0")</f>
        <v>0</v>
      </c>
      <c r="Z408" cm="1">
        <f t="array" ref="Z408">IF(FALSE,"True," &amp; IF(_xlfn.XLOOKUP("Src_CIDR_Le_16",'Scoring_Config'!$A:$A,'Scoring_Config'!$D:$D,"Yes")="Yes",_xlfn.XLOOKUP("Src_CIDR_Le_16",'Scoring_Config'!$A:$A,'Scoring_Config'!$C:$C,10),0),"False,0")</f>
        <v>0</v>
      </c>
      <c r="AA408" cm="1">
        <f t="array" ref="AA408">IF(FALSE,"True," &amp; IF(_xlfn.XLOOKUP("Src_CIDR_17_22",'Scoring_Config'!$A:$A,'Scoring_Config'!$D:$D,"Yes")="Yes",_xlfn.XLOOKUP("Src_CIDR_17_22",'Scoring_Config'!$A:$A,'Scoring_Config'!$C:$C,5),0),"False,0")</f>
        <v>0</v>
      </c>
      <c r="AB408" cm="1">
        <f t="array" ref="AB408">IF(FALSE,"True," &amp; IF(_xlfn.XLOOKUP("Dst_IsAny",'Scoring_Config'!$A:$A,'Scoring_Config'!$D:$D,"Yes")="Yes",_xlfn.XLOOKUP("Dst_IsAny",'Scoring_Config'!$A:$A,'Scoring_Config'!$C:$C,10),0),"False,0")</f>
        <v>0</v>
      </c>
      <c r="AC408" cm="1">
        <f t="array" ref="AC408">IF(FALSE,"True," &amp; IF(_xlfn.XLOOKUP("Dst_CIDR_Le_16",'Scoring_Config'!$A:$A,'Scoring_Config'!$D:$D,"Yes")="Yes",_xlfn.XLOOKUP("Dst_CIDR_Le_16",'Scoring_Config'!$A:$A,'Scoring_Config'!$C:$C,10),0),"False,0")</f>
        <v>0</v>
      </c>
      <c r="AD408" cm="1">
        <f t="array" ref="AD408">IF(FALSE,"True," &amp; IF(_xlfn.XLOOKUP("Dst_CIDR_17_22",'Scoring_Config'!$A:$A,'Scoring_Config'!$D:$D,"Yes")="Yes",_xlfn.XLOOKUP("Dst_CIDR_17_22",'Scoring_Config'!$A:$A,'Scoring_Config'!$C:$C,5),0),"False,0")</f>
        <v>0</v>
      </c>
      <c r="AE408" cm="1">
        <f t="array" ref="AE408">IF(FALSE,"True," &amp; IF(_xlfn.XLOOKUP("SrcZone_IsAny",'Scoring_Config'!$A:$A,'Scoring_Config'!$D:$D,"Yes")="Yes",_xlfn.XLOOKUP("SrcZone_IsAny",'Scoring_Config'!$A:$A,'Scoring_Config'!$C:$C,10),0),"False,0")</f>
        <v>0</v>
      </c>
      <c r="AF408" cm="1">
        <f t="array" ref="AF408">IF(FALSE,"True," &amp; IF(_xlfn.XLOOKUP("DstZone_IsAny",'Scoring_Config'!$A:$A,'Scoring_Config'!$D:$D,"Yes")="Yes",_xlfn.XLOOKUP("DstZone_IsAny",'Scoring_Config'!$A:$A,'Scoring_Config'!$C:$C,10),0),"False,0")</f>
        <v>0</v>
      </c>
      <c r="AG408" cm="1">
        <f t="array" ref="AG40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08" cm="1">
        <f t="array" ref="AH408">IF(FALSE,"True," &amp; IF(_xlfn.XLOOKUP("App_Any_OR_RangeGt1000",'Scoring_Config'!$A:$A,'Scoring_Config'!$D:$D,"Yes")="Yes",_xlfn.XLOOKUP("App_Any_OR_RangeGt1000",'Scoring_Config'!$A:$A,'Scoring_Config'!$C:$C,10),0),"False,0")</f>
        <v>0</v>
      </c>
      <c r="AI408" cm="1">
        <f t="array" ref="AI408">IF(FALSE,"True," &amp; IF(_xlfn.XLOOKUP("Service_Insecure_Match",'Scoring_Config'!$A:$A,'Scoring_Config'!$D:$D,"Yes")="Yes",_xlfn.XLOOKUP("Service_Insecure_Match",'Scoring_Config'!$A:$A,'Scoring_Config'!$C:$C,5),0),"False,0")</f>
        <v>0</v>
      </c>
      <c r="AJ408" cm="1">
        <f t="array" ref="AJ408">IF(FALSE,"True," &amp; IF(_xlfn.XLOOKUP("Risky_Inbound",'Scoring_Config'!$A:$A,'Scoring_Config'!$D:$D,"Yes")="Yes",_xlfn.XLOOKUP("Risky_Inbound",'Scoring_Config'!$A:$A,'Scoring_Config'!$C:$C,50),0),"False,0")</f>
        <v>0</v>
      </c>
      <c r="AK408" cm="1">
        <f t="array" ref="AK408">IF(FALSE,"True," &amp; IF(_xlfn.XLOOKUP("Risky_Outbound",'Scoring_Config'!$A:$A,'Scoring_Config'!$D:$D,"Yes")="Yes",_xlfn.XLOOKUP("Risky_Outbound",'Scoring_Config'!$A:$A,'Scoring_Config'!$C:$C,25),0),"False,0")</f>
        <v>0</v>
      </c>
      <c r="AL408" t="s">
        <v>6699</v>
      </c>
      <c r="AM408" cm="1">
        <f t="array" ref="AM40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08" t="s">
        <v>6697</v>
      </c>
      <c r="AO408" t="s">
        <v>6697</v>
      </c>
      <c r="AP408" t="s">
        <v>6697</v>
      </c>
      <c r="AQ408" cm="1">
        <f t="array" ref="AQ408">IF(FALSE,"True," &amp; IF(_xlfn.XLOOKUP("Service_IsAny",'Scoring_Config'!$A:$A,'Scoring_Config'!$D:$D,"Yes")="Yes",_xlfn.XLOOKUP("Service_IsAny",'Scoring_Config'!$A:$A,'Scoring_Config'!$C:$C,0),0),"False,0")</f>
        <v>0</v>
      </c>
      <c r="AR408">
        <v>2</v>
      </c>
      <c r="AS408" cm="1">
        <f t="array" ref="AS408">IF(FALSE,"True," &amp; IF(_xlfn.XLOOKUP("Service_RangeGt1000",'Scoring_Config'!$A:$A,'Scoring_Config'!$D:$D,"Yes")="Yes",_xlfn.XLOOKUP("Service_RangeGt1000",'Scoring_Config'!$A:$A,'Scoring_Config'!$C:$C,0),0),"False,0")</f>
        <v>0</v>
      </c>
      <c r="AT408" cm="1">
        <f t="array" ref="AT408">IF(FALSE,"True," &amp; IF(_xlfn.XLOOKUP("App_IsAny",'Scoring_Config'!$A:$A,'Scoring_Config'!$D:$D,"Yes")="Yes",_xlfn.XLOOKUP("App_IsAny",'Scoring_Config'!$A:$A,'Scoring_Config'!$C:$C,0),0),"False,0")</f>
        <v>0</v>
      </c>
      <c r="AU408">
        <v>4</v>
      </c>
      <c r="AV408" cm="1">
        <f t="array" ref="AV408">IF(FALSE,"True," &amp; IF(_xlfn.XLOOKUP("App_RangeGt1000",'Scoring_Config'!$A:$A,'Scoring_Config'!$D:$D,"Yes")="Yes",_xlfn.XLOOKUP("App_RangeGt1000",'Scoring_Config'!$A:$A,'Scoring_Config'!$C:$C,0),0),"False,0")</f>
        <v>0</v>
      </c>
      <c r="AW408" cm="1">
        <f t="array" ref="AW408">IF(FALSE,"True," &amp; IF(_xlfn.XLOOKUP("Action_IsDenyOrDrop",'Scoring_Config'!$A:$A,'Scoring_Config'!$D:$D,"Yes")="Yes",_xlfn.XLOOKUP("Action_IsDenyOrDrop",'Scoring_Config'!$A:$A,'Scoring_Config'!$C:$C,0),0),"False,0")</f>
        <v>0</v>
      </c>
      <c r="AX408" cm="1">
        <f t="array" ref="AX408">IF(LEFT(AW408,4)="True",0,(IF(LEFT(Y408,4)="True",IF(_xlfn.XLOOKUP("Src_IsAny",'Scoring_Config'!$A:$A,'Scoring_Config'!$D:$D,"Yes")="Yes",_xlfn.XLOOKUP("Src_IsAny",'Scoring_Config'!$A:$A,'Scoring_Config'!$C:$C,10),0),0)+IF(LEFT(Z408,4)="True",IF(_xlfn.XLOOKUP("Src_CIDR_Le_16",'Scoring_Config'!$A:$A,'Scoring_Config'!$D:$D,"Yes")="Yes",_xlfn.XLOOKUP("Src_CIDR_Le_16",'Scoring_Config'!$A:$A,'Scoring_Config'!$C:$C,10),0),0)+IF(LEFT(AA408,4)="True",IF(_xlfn.XLOOKUP("Src_CIDR_17_22",'Scoring_Config'!$A:$A,'Scoring_Config'!$D:$D,"Yes")="Yes",_xlfn.XLOOKUP("Src_CIDR_17_22",'Scoring_Config'!$A:$A,'Scoring_Config'!$C:$C,5),0),0)+IF(LEFT(AB408,4)="True",IF(_xlfn.XLOOKUP("Dst_IsAny",'Scoring_Config'!$A:$A,'Scoring_Config'!$D:$D,"Yes")="Yes",_xlfn.XLOOKUP("Dst_IsAny",'Scoring_Config'!$A:$A,'Scoring_Config'!$C:$C,10),0),0)+IF(LEFT(AC408,4)="True",IF(_xlfn.XLOOKUP("Dst_CIDR_Le_16",'Scoring_Config'!$A:$A,'Scoring_Config'!$D:$D,"Yes")="Yes",_xlfn.XLOOKUP("Dst_CIDR_Le_16",'Scoring_Config'!$A:$A,'Scoring_Config'!$C:$C,10),0),0)+IF(LEFT(AD408,4)="True",IF(_xlfn.XLOOKUP("Dst_CIDR_17_22",'Scoring_Config'!$A:$A,'Scoring_Config'!$D:$D,"Yes")="Yes",_xlfn.XLOOKUP("Dst_CIDR_17_22",'Scoring_Config'!$A:$A,'Scoring_Config'!$C:$C,5),0),0)+IF(LEFT(AE408,4)="True",IF(_xlfn.XLOOKUP("SrcZone_IsAny",'Scoring_Config'!$A:$A,'Scoring_Config'!$D:$D,"Yes")="Yes",_xlfn.XLOOKUP("SrcZone_IsAny",'Scoring_Config'!$A:$A,'Scoring_Config'!$C:$C,10),0),0)+IF(LEFT(AF408,4)="True",IF(_xlfn.XLOOKUP("DstZone_IsAny",'Scoring_Config'!$A:$A,'Scoring_Config'!$D:$D,"Yes")="Yes",_xlfn.XLOOKUP("DstZone_IsAny",'Scoring_Config'!$A:$A,'Scoring_Config'!$C:$C,10),0),0)+IF(LEFT(AG408,4)="True",IF(_xlfn.XLOOKUP("Service_Any_OR_RangeGt1000",'Scoring_Config'!$A:$A,'Scoring_Config'!$D:$D,"Yes")="Yes",_xlfn.XLOOKUP("Service_Any_OR_RangeGt1000",'Scoring_Config'!$A:$A,'Scoring_Config'!$C:$C,10),0),0)+IF(LEFT(AH408,4)="True",IF(_xlfn.XLOOKUP("App_Any_OR_RangeGt1000",'Scoring_Config'!$A:$A,'Scoring_Config'!$D:$D,"Yes")="Yes",_xlfn.XLOOKUP("App_Any_OR_RangeGt1000",'Scoring_Config'!$A:$A,'Scoring_Config'!$C:$C,10),0),0)+IF(LEFT(AI408,4)="True",IF(_xlfn.XLOOKUP("Service_Insecure_Match",'Scoring_Config'!$A:$A,'Scoring_Config'!$D:$D,"Yes")="Yes",_xlfn.XLOOKUP("Service_Insecure_Match",'Scoring_Config'!$A:$A,'Scoring_Config'!$C:$C,5),0),0)+IF(LEFT(AJ408,4)="True",IF(_xlfn.XLOOKUP("Risky_Inbound",'Scoring_Config'!$A:$A,'Scoring_Config'!$D:$D,"Yes")="Yes",_xlfn.XLOOKUP("Risky_Inbound",'Scoring_Config'!$A:$A,'Scoring_Config'!$C:$C,50),0),0)+IF(LEFT(AK408,4)="True",IF(_xlfn.XLOOKUP("Risky_Outbound",'Scoring_Config'!$A:$A,'Scoring_Config'!$D:$D,"Yes")="Yes",_xlfn.XLOOKUP("Risky_Outbound",'Scoring_Config'!$A:$A,'Scoring_Config'!$C:$C,25),0),0)+IF(LEFT(AZ408,4)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408,FIND(",",AL408)+1,100)),0)+IF(LEFT(AM408,4)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408,FIND(",",AN408)+1,100)),0)+IF(_xlfn.XLOOKUP("Profile_Scoring",'Scoring_Config'!$A:$A,'Scoring_Config'!$D:$D,"Yes")="Yes",VALUE(MID(AO408,FIND(",",AO408)+1,100)),0)+IF(_xlfn.XLOOKUP("Options_Scoring",'Scoring_Config'!$A:$A,'Scoring_Config'!$D:$D,"Yes")="Yes",VALUE(MID(AP408,FIND(",",AP408)+1,100)),0)))</f>
        <v>0</v>
      </c>
      <c r="AZ408" cm="1">
        <f t="array" ref="AZ408">IF(FALSE,"True," &amp; IF(_xlfn.XLOOKUP("Migrate_Insecure",'Scoring_Config'!$A:$A,'Scoring_Config'!$D:$D,"Yes")="Yes",_xlfn.XLOOKUP("Migrate_Insecure",'Scoring_Config'!$A:$A,'Scoring_Config'!$C:$C,10),0),"False,0")</f>
        <v>0</v>
      </c>
    </row>
    <row r="409" spans="1:52">
      <c r="A409" t="s">
        <v>1979</v>
      </c>
      <c r="B409" t="s">
        <v>2382</v>
      </c>
      <c r="C409" t="s">
        <v>3542</v>
      </c>
      <c r="D409" t="s">
        <v>3545</v>
      </c>
      <c r="E409" t="s">
        <v>3563</v>
      </c>
      <c r="F409" t="s">
        <v>3659</v>
      </c>
      <c r="G409" t="s">
        <v>268</v>
      </c>
      <c r="H409" t="s">
        <v>174</v>
      </c>
      <c r="I409" t="s">
        <v>4154</v>
      </c>
      <c r="J409" t="s">
        <v>281</v>
      </c>
      <c r="K409" t="s">
        <v>1800</v>
      </c>
      <c r="L409" t="s">
        <v>1327</v>
      </c>
      <c r="M409" t="s">
        <v>1974</v>
      </c>
      <c r="N409" t="s">
        <v>4315</v>
      </c>
      <c r="O409" t="s">
        <v>4319</v>
      </c>
      <c r="P409" t="s">
        <v>4322</v>
      </c>
      <c r="Q409" t="s">
        <v>4617</v>
      </c>
      <c r="R409" t="s">
        <v>5440</v>
      </c>
      <c r="S409" t="s">
        <v>5440</v>
      </c>
      <c r="T409" t="s">
        <v>5642</v>
      </c>
      <c r="U409" t="s">
        <v>6160</v>
      </c>
      <c r="Y409" cm="1">
        <f t="array" ref="Y409">IF(FALSE,"True," &amp; IF(_xlfn.XLOOKUP("Src_IsAny",'Scoring_Config'!$A:$A,'Scoring_Config'!$D:$D,"Yes")="Yes",_xlfn.XLOOKUP("Src_IsAny",'Scoring_Config'!$A:$A,'Scoring_Config'!$C:$C,10),0),"False,0")</f>
        <v>0</v>
      </c>
      <c r="Z409" cm="1">
        <f t="array" ref="Z409">IF(FALSE,"True," &amp; IF(_xlfn.XLOOKUP("Src_CIDR_Le_16",'Scoring_Config'!$A:$A,'Scoring_Config'!$D:$D,"Yes")="Yes",_xlfn.XLOOKUP("Src_CIDR_Le_16",'Scoring_Config'!$A:$A,'Scoring_Config'!$C:$C,10),0),"False,0")</f>
        <v>0</v>
      </c>
      <c r="AA409" cm="1">
        <f t="array" ref="AA409">IF(FALSE,"True," &amp; IF(_xlfn.XLOOKUP("Src_CIDR_17_22",'Scoring_Config'!$A:$A,'Scoring_Config'!$D:$D,"Yes")="Yes",_xlfn.XLOOKUP("Src_CIDR_17_22",'Scoring_Config'!$A:$A,'Scoring_Config'!$C:$C,5),0),"False,0")</f>
        <v>0</v>
      </c>
      <c r="AB409" cm="1">
        <f t="array" ref="AB409">IF(FALSE,"True," &amp; IF(_xlfn.XLOOKUP("Dst_IsAny",'Scoring_Config'!$A:$A,'Scoring_Config'!$D:$D,"Yes")="Yes",_xlfn.XLOOKUP("Dst_IsAny",'Scoring_Config'!$A:$A,'Scoring_Config'!$C:$C,10),0),"False,0")</f>
        <v>0</v>
      </c>
      <c r="AC409" cm="1">
        <f t="array" ref="AC409">IF(FALSE,"True," &amp; IF(_xlfn.XLOOKUP("Dst_CIDR_Le_16",'Scoring_Config'!$A:$A,'Scoring_Config'!$D:$D,"Yes")="Yes",_xlfn.XLOOKUP("Dst_CIDR_Le_16",'Scoring_Config'!$A:$A,'Scoring_Config'!$C:$C,10),0),"False,0")</f>
        <v>0</v>
      </c>
      <c r="AD409" cm="1">
        <f t="array" ref="AD409">IF(FALSE,"True," &amp; IF(_xlfn.XLOOKUP("Dst_CIDR_17_22",'Scoring_Config'!$A:$A,'Scoring_Config'!$D:$D,"Yes")="Yes",_xlfn.XLOOKUP("Dst_CIDR_17_22",'Scoring_Config'!$A:$A,'Scoring_Config'!$C:$C,5),0),"False,0")</f>
        <v>0</v>
      </c>
      <c r="AE409" cm="1">
        <f t="array" ref="AE409">IF(FALSE,"True," &amp; IF(_xlfn.XLOOKUP("SrcZone_IsAny",'Scoring_Config'!$A:$A,'Scoring_Config'!$D:$D,"Yes")="Yes",_xlfn.XLOOKUP("SrcZone_IsAny",'Scoring_Config'!$A:$A,'Scoring_Config'!$C:$C,10),0),"False,0")</f>
        <v>0</v>
      </c>
      <c r="AF409" cm="1">
        <f t="array" ref="AF409">IF(FALSE,"True," &amp; IF(_xlfn.XLOOKUP("DstZone_IsAny",'Scoring_Config'!$A:$A,'Scoring_Config'!$D:$D,"Yes")="Yes",_xlfn.XLOOKUP("DstZone_IsAny",'Scoring_Config'!$A:$A,'Scoring_Config'!$C:$C,10),0),"False,0")</f>
        <v>0</v>
      </c>
      <c r="AG409" cm="1">
        <f t="array" ref="AG40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09" cm="1">
        <f t="array" ref="AH409">IF(FALSE,"True," &amp; IF(_xlfn.XLOOKUP("App_Any_OR_RangeGt1000",'Scoring_Config'!$A:$A,'Scoring_Config'!$D:$D,"Yes")="Yes",_xlfn.XLOOKUP("App_Any_OR_RangeGt1000",'Scoring_Config'!$A:$A,'Scoring_Config'!$C:$C,10),0),"False,0")</f>
        <v>0</v>
      </c>
      <c r="AI409" cm="1">
        <f t="array" ref="AI409">IF(FALSE,"True," &amp; IF(_xlfn.XLOOKUP("Service_Insecure_Match",'Scoring_Config'!$A:$A,'Scoring_Config'!$D:$D,"Yes")="Yes",_xlfn.XLOOKUP("Service_Insecure_Match",'Scoring_Config'!$A:$A,'Scoring_Config'!$C:$C,5),0),"False,0")</f>
        <v>0</v>
      </c>
      <c r="AJ409" cm="1">
        <f t="array" ref="AJ409">IF(FALSE,"True," &amp; IF(_xlfn.XLOOKUP("Risky_Inbound",'Scoring_Config'!$A:$A,'Scoring_Config'!$D:$D,"Yes")="Yes",_xlfn.XLOOKUP("Risky_Inbound",'Scoring_Config'!$A:$A,'Scoring_Config'!$C:$C,50),0),"False,0")</f>
        <v>0</v>
      </c>
      <c r="AK409" cm="1">
        <f t="array" ref="AK409">IF(FALSE,"True," &amp; IF(_xlfn.XLOOKUP("Risky_Outbound",'Scoring_Config'!$A:$A,'Scoring_Config'!$D:$D,"Yes")="Yes",_xlfn.XLOOKUP("Risky_Outbound",'Scoring_Config'!$A:$A,'Scoring_Config'!$C:$C,25),0),"False,0")</f>
        <v>0</v>
      </c>
      <c r="AL409" t="s">
        <v>6697</v>
      </c>
      <c r="AM409" cm="1">
        <f t="array" ref="AM40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09" t="s">
        <v>6697</v>
      </c>
      <c r="AO409" t="s">
        <v>6697</v>
      </c>
      <c r="AP409" t="s">
        <v>6697</v>
      </c>
      <c r="AQ409" cm="1">
        <f t="array" ref="AQ409">IF(FALSE,"True," &amp; IF(_xlfn.XLOOKUP("Service_IsAny",'Scoring_Config'!$A:$A,'Scoring_Config'!$D:$D,"Yes")="Yes",_xlfn.XLOOKUP("Service_IsAny",'Scoring_Config'!$A:$A,'Scoring_Config'!$C:$C,0),0),"False,0")</f>
        <v>0</v>
      </c>
      <c r="AR409">
        <v>0</v>
      </c>
      <c r="AS409" cm="1">
        <f t="array" ref="AS409">IF(FALSE,"True," &amp; IF(_xlfn.XLOOKUP("Service_RangeGt1000",'Scoring_Config'!$A:$A,'Scoring_Config'!$D:$D,"Yes")="Yes",_xlfn.XLOOKUP("Service_RangeGt1000",'Scoring_Config'!$A:$A,'Scoring_Config'!$C:$C,0),0),"False,0")</f>
        <v>0</v>
      </c>
      <c r="AT409" cm="1">
        <f t="array" ref="AT409">IF(FALSE,"True," &amp; IF(_xlfn.XLOOKUP("App_IsAny",'Scoring_Config'!$A:$A,'Scoring_Config'!$D:$D,"Yes")="Yes",_xlfn.XLOOKUP("App_IsAny",'Scoring_Config'!$A:$A,'Scoring_Config'!$C:$C,0),0),"False,0")</f>
        <v>0</v>
      </c>
      <c r="AU409">
        <v>2</v>
      </c>
      <c r="AV409" cm="1">
        <f t="array" ref="AV409">IF(FALSE,"True," &amp; IF(_xlfn.XLOOKUP("App_RangeGt1000",'Scoring_Config'!$A:$A,'Scoring_Config'!$D:$D,"Yes")="Yes",_xlfn.XLOOKUP("App_RangeGt1000",'Scoring_Config'!$A:$A,'Scoring_Config'!$C:$C,0),0),"False,0")</f>
        <v>0</v>
      </c>
      <c r="AW409" cm="1">
        <f t="array" ref="AW409">IF(FALSE,"True," &amp; IF(_xlfn.XLOOKUP("Action_IsDenyOrDrop",'Scoring_Config'!$A:$A,'Scoring_Config'!$D:$D,"Yes")="Yes",_xlfn.XLOOKUP("Action_IsDenyOrDrop",'Scoring_Config'!$A:$A,'Scoring_Config'!$C:$C,0),0),"False,0")</f>
        <v>0</v>
      </c>
      <c r="AX409" cm="1">
        <f t="array" ref="AX409">IF(LEFT(AW409,4)="True",0,(IF(LEFT(Y409,4)="True",IF(_xlfn.XLOOKUP("Src_IsAny",'Scoring_Config'!$A:$A,'Scoring_Config'!$D:$D,"Yes")="Yes",_xlfn.XLOOKUP("Src_IsAny",'Scoring_Config'!$A:$A,'Scoring_Config'!$C:$C,10),0),0)+IF(LEFT(Z409,4)="True",IF(_xlfn.XLOOKUP("Src_CIDR_Le_16",'Scoring_Config'!$A:$A,'Scoring_Config'!$D:$D,"Yes")="Yes",_xlfn.XLOOKUP("Src_CIDR_Le_16",'Scoring_Config'!$A:$A,'Scoring_Config'!$C:$C,10),0),0)+IF(LEFT(AA409,4)="True",IF(_xlfn.XLOOKUP("Src_CIDR_17_22",'Scoring_Config'!$A:$A,'Scoring_Config'!$D:$D,"Yes")="Yes",_xlfn.XLOOKUP("Src_CIDR_17_22",'Scoring_Config'!$A:$A,'Scoring_Config'!$C:$C,5),0),0)+IF(LEFT(AB409,4)="True",IF(_xlfn.XLOOKUP("Dst_IsAny",'Scoring_Config'!$A:$A,'Scoring_Config'!$D:$D,"Yes")="Yes",_xlfn.XLOOKUP("Dst_IsAny",'Scoring_Config'!$A:$A,'Scoring_Config'!$C:$C,10),0),0)+IF(LEFT(AC409,4)="True",IF(_xlfn.XLOOKUP("Dst_CIDR_Le_16",'Scoring_Config'!$A:$A,'Scoring_Config'!$D:$D,"Yes")="Yes",_xlfn.XLOOKUP("Dst_CIDR_Le_16",'Scoring_Config'!$A:$A,'Scoring_Config'!$C:$C,10),0),0)+IF(LEFT(AD409,4)="True",IF(_xlfn.XLOOKUP("Dst_CIDR_17_22",'Scoring_Config'!$A:$A,'Scoring_Config'!$D:$D,"Yes")="Yes",_xlfn.XLOOKUP("Dst_CIDR_17_22",'Scoring_Config'!$A:$A,'Scoring_Config'!$C:$C,5),0),0)+IF(LEFT(AE409,4)="True",IF(_xlfn.XLOOKUP("SrcZone_IsAny",'Scoring_Config'!$A:$A,'Scoring_Config'!$D:$D,"Yes")="Yes",_xlfn.XLOOKUP("SrcZone_IsAny",'Scoring_Config'!$A:$A,'Scoring_Config'!$C:$C,10),0),0)+IF(LEFT(AF409,4)="True",IF(_xlfn.XLOOKUP("DstZone_IsAny",'Scoring_Config'!$A:$A,'Scoring_Config'!$D:$D,"Yes")="Yes",_xlfn.XLOOKUP("DstZone_IsAny",'Scoring_Config'!$A:$A,'Scoring_Config'!$C:$C,10),0),0)+IF(LEFT(AG409,4)="True",IF(_xlfn.XLOOKUP("Service_Any_OR_RangeGt1000",'Scoring_Config'!$A:$A,'Scoring_Config'!$D:$D,"Yes")="Yes",_xlfn.XLOOKUP("Service_Any_OR_RangeGt1000",'Scoring_Config'!$A:$A,'Scoring_Config'!$C:$C,10),0),0)+IF(LEFT(AH409,4)="True",IF(_xlfn.XLOOKUP("App_Any_OR_RangeGt1000",'Scoring_Config'!$A:$A,'Scoring_Config'!$D:$D,"Yes")="Yes",_xlfn.XLOOKUP("App_Any_OR_RangeGt1000",'Scoring_Config'!$A:$A,'Scoring_Config'!$C:$C,10),0),0)+IF(LEFT(AI409,4)="True",IF(_xlfn.XLOOKUP("Service_Insecure_Match",'Scoring_Config'!$A:$A,'Scoring_Config'!$D:$D,"Yes")="Yes",_xlfn.XLOOKUP("Service_Insecure_Match",'Scoring_Config'!$A:$A,'Scoring_Config'!$C:$C,5),0),0)+IF(LEFT(AJ409,4)="True",IF(_xlfn.XLOOKUP("Risky_Inbound",'Scoring_Config'!$A:$A,'Scoring_Config'!$D:$D,"Yes")="Yes",_xlfn.XLOOKUP("Risky_Inbound",'Scoring_Config'!$A:$A,'Scoring_Config'!$C:$C,50),0),0)+IF(LEFT(AK409,4)="True",IF(_xlfn.XLOOKUP("Risky_Outbound",'Scoring_Config'!$A:$A,'Scoring_Config'!$D:$D,"Yes")="Yes",_xlfn.XLOOKUP("Risky_Outbound",'Scoring_Config'!$A:$A,'Scoring_Config'!$C:$C,25),0),0)+IF(LEFT(AZ409,4)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409,FIND(",",AL409)+1,100)),0)+IF(LEFT(AM409,4)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409,FIND(",",AN409)+1,100)),0)+IF(_xlfn.XLOOKUP("Profile_Scoring",'Scoring_Config'!$A:$A,'Scoring_Config'!$D:$D,"Yes")="Yes",VALUE(MID(AO409,FIND(",",AO409)+1,100)),0)+IF(_xlfn.XLOOKUP("Options_Scoring",'Scoring_Config'!$A:$A,'Scoring_Config'!$D:$D,"Yes")="Yes",VALUE(MID(AP409,FIND(",",AP409)+1,100)),0)))</f>
        <v>0</v>
      </c>
      <c r="AZ409" cm="1">
        <f t="array" ref="AZ409">IF(FALSE,"True," &amp; IF(_xlfn.XLOOKUP("Migrate_Insecure",'Scoring_Config'!$A:$A,'Scoring_Config'!$D:$D,"Yes")="Yes",_xlfn.XLOOKUP("Migrate_Insecure",'Scoring_Config'!$A:$A,'Scoring_Config'!$C:$C,10),0),"False,0")</f>
        <v>0</v>
      </c>
    </row>
    <row r="410" spans="1:52">
      <c r="A410" t="s">
        <v>1979</v>
      </c>
      <c r="B410" t="s">
        <v>2383</v>
      </c>
      <c r="C410" t="s">
        <v>3542</v>
      </c>
      <c r="D410" t="s">
        <v>3551</v>
      </c>
      <c r="E410" t="s">
        <v>3563</v>
      </c>
      <c r="F410" t="s">
        <v>3730</v>
      </c>
      <c r="G410" t="s">
        <v>268</v>
      </c>
      <c r="H410" t="s">
        <v>174</v>
      </c>
      <c r="I410" t="s">
        <v>3727</v>
      </c>
      <c r="J410" t="s">
        <v>174</v>
      </c>
      <c r="K410" t="s">
        <v>1801</v>
      </c>
      <c r="L410" t="s">
        <v>1327</v>
      </c>
      <c r="M410" t="s">
        <v>1974</v>
      </c>
      <c r="N410" t="s">
        <v>4315</v>
      </c>
      <c r="O410" t="s">
        <v>4319</v>
      </c>
      <c r="P410" t="s">
        <v>4322</v>
      </c>
      <c r="Q410" t="s">
        <v>4618</v>
      </c>
      <c r="R410" t="s">
        <v>5439</v>
      </c>
      <c r="S410" t="s">
        <v>4324</v>
      </c>
      <c r="T410" t="s">
        <v>5569</v>
      </c>
      <c r="U410" t="s">
        <v>6157</v>
      </c>
      <c r="Y410" cm="1">
        <f t="array" ref="Y410">IF(FALSE,"True," &amp; IF(_xlfn.XLOOKUP("Src_IsAny",'Scoring_Config'!$A:$A,'Scoring_Config'!$D:$D,"Yes")="Yes",_xlfn.XLOOKUP("Src_IsAny",'Scoring_Config'!$A:$A,'Scoring_Config'!$C:$C,10),0),"False,0")</f>
        <v>0</v>
      </c>
      <c r="Z410" cm="1">
        <f t="array" ref="Z410">IF(FALSE,"True," &amp; IF(_xlfn.XLOOKUP("Src_CIDR_Le_16",'Scoring_Config'!$A:$A,'Scoring_Config'!$D:$D,"Yes")="Yes",_xlfn.XLOOKUP("Src_CIDR_Le_16",'Scoring_Config'!$A:$A,'Scoring_Config'!$C:$C,10),0),"False,0")</f>
        <v>0</v>
      </c>
      <c r="AA410" cm="1">
        <f t="array" ref="AA410">IF(FALSE,"True," &amp; IF(_xlfn.XLOOKUP("Src_CIDR_17_22",'Scoring_Config'!$A:$A,'Scoring_Config'!$D:$D,"Yes")="Yes",_xlfn.XLOOKUP("Src_CIDR_17_22",'Scoring_Config'!$A:$A,'Scoring_Config'!$C:$C,5),0),"False,0")</f>
        <v>0</v>
      </c>
      <c r="AB410" cm="1">
        <f t="array" ref="AB410">IF(TRUE,"True," &amp; IF(_xlfn.XLOOKUP("Dst_IsAny",'Scoring_Config'!$A:$A,'Scoring_Config'!$D:$D,"Yes")="Yes",_xlfn.XLOOKUP("Dst_IsAny",'Scoring_Config'!$A:$A,'Scoring_Config'!$C:$C,10),0),"False,0")</f>
        <v>0</v>
      </c>
      <c r="AC410" cm="1">
        <f t="array" ref="AC410">IF(FALSE,"True," &amp; IF(_xlfn.XLOOKUP("Dst_CIDR_Le_16",'Scoring_Config'!$A:$A,'Scoring_Config'!$D:$D,"Yes")="Yes",_xlfn.XLOOKUP("Dst_CIDR_Le_16",'Scoring_Config'!$A:$A,'Scoring_Config'!$C:$C,10),0),"False,0")</f>
        <v>0</v>
      </c>
      <c r="AD410" cm="1">
        <f t="array" ref="AD410">IF(FALSE,"True," &amp; IF(_xlfn.XLOOKUP("Dst_CIDR_17_22",'Scoring_Config'!$A:$A,'Scoring_Config'!$D:$D,"Yes")="Yes",_xlfn.XLOOKUP("Dst_CIDR_17_22",'Scoring_Config'!$A:$A,'Scoring_Config'!$C:$C,5),0),"False,0")</f>
        <v>0</v>
      </c>
      <c r="AE410" cm="1">
        <f t="array" ref="AE410">IF(FALSE,"True," &amp; IF(_xlfn.XLOOKUP("SrcZone_IsAny",'Scoring_Config'!$A:$A,'Scoring_Config'!$D:$D,"Yes")="Yes",_xlfn.XLOOKUP("SrcZone_IsAny",'Scoring_Config'!$A:$A,'Scoring_Config'!$C:$C,10),0),"False,0")</f>
        <v>0</v>
      </c>
      <c r="AF410" cm="1">
        <f t="array" ref="AF410">IF(FALSE,"True," &amp; IF(_xlfn.XLOOKUP("DstZone_IsAny",'Scoring_Config'!$A:$A,'Scoring_Config'!$D:$D,"Yes")="Yes",_xlfn.XLOOKUP("DstZone_IsAny",'Scoring_Config'!$A:$A,'Scoring_Config'!$C:$C,10),0),"False,0")</f>
        <v>0</v>
      </c>
      <c r="AG410" cm="1">
        <f t="array" ref="AG41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10" cm="1">
        <f t="array" ref="AH410">IF(TRUE,"True," &amp; IF(_xlfn.XLOOKUP("App_Any_OR_RangeGt1000",'Scoring_Config'!$A:$A,'Scoring_Config'!$D:$D,"Yes")="Yes",_xlfn.XLOOKUP("App_Any_OR_RangeGt1000",'Scoring_Config'!$A:$A,'Scoring_Config'!$C:$C,10),0),"False,0")</f>
        <v>0</v>
      </c>
      <c r="AI410" cm="1">
        <f t="array" ref="AI410">IF(FALSE,"True," &amp; IF(_xlfn.XLOOKUP("Service_Insecure_Match",'Scoring_Config'!$A:$A,'Scoring_Config'!$D:$D,"Yes")="Yes",_xlfn.XLOOKUP("Service_Insecure_Match",'Scoring_Config'!$A:$A,'Scoring_Config'!$C:$C,5),0),"False,0")</f>
        <v>0</v>
      </c>
      <c r="AJ410" cm="1">
        <f t="array" ref="AJ410">IF(FALSE,"True," &amp; IF(_xlfn.XLOOKUP("Risky_Inbound",'Scoring_Config'!$A:$A,'Scoring_Config'!$D:$D,"Yes")="Yes",_xlfn.XLOOKUP("Risky_Inbound",'Scoring_Config'!$A:$A,'Scoring_Config'!$C:$C,50),0),"False,0")</f>
        <v>0</v>
      </c>
      <c r="AK410" cm="1">
        <f t="array" ref="AK410">IF(FALSE,"True," &amp; IF(_xlfn.XLOOKUP("Risky_Outbound",'Scoring_Config'!$A:$A,'Scoring_Config'!$D:$D,"Yes")="Yes",_xlfn.XLOOKUP("Risky_Outbound",'Scoring_Config'!$A:$A,'Scoring_Config'!$C:$C,25),0),"False,0")</f>
        <v>0</v>
      </c>
      <c r="AL410" t="s">
        <v>6697</v>
      </c>
      <c r="AM410" cm="1">
        <f t="array" ref="AM41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10" t="s">
        <v>6697</v>
      </c>
      <c r="AO410" t="s">
        <v>6697</v>
      </c>
      <c r="AP410" t="s">
        <v>6697</v>
      </c>
      <c r="AQ410" cm="1">
        <f t="array" ref="AQ410">IF(FALSE,"True," &amp; IF(_xlfn.XLOOKUP("Service_IsAny",'Scoring_Config'!$A:$A,'Scoring_Config'!$D:$D,"Yes")="Yes",_xlfn.XLOOKUP("Service_IsAny",'Scoring_Config'!$A:$A,'Scoring_Config'!$C:$C,0),0),"False,0")</f>
        <v>0</v>
      </c>
      <c r="AR410">
        <v>0</v>
      </c>
      <c r="AS410" cm="1">
        <f t="array" ref="AS410">IF(FALSE,"True," &amp; IF(_xlfn.XLOOKUP("Service_RangeGt1000",'Scoring_Config'!$A:$A,'Scoring_Config'!$D:$D,"Yes")="Yes",_xlfn.XLOOKUP("Service_RangeGt1000",'Scoring_Config'!$A:$A,'Scoring_Config'!$C:$C,0),0),"False,0")</f>
        <v>0</v>
      </c>
      <c r="AT410" cm="1">
        <f t="array" ref="AT410">IF(FALSE,"True," &amp; IF(_xlfn.XLOOKUP("App_IsAny",'Scoring_Config'!$A:$A,'Scoring_Config'!$D:$D,"Yes")="Yes",_xlfn.XLOOKUP("App_IsAny",'Scoring_Config'!$A:$A,'Scoring_Config'!$C:$C,0),0),"False,0")</f>
        <v>0</v>
      </c>
      <c r="AU410">
        <v>20372</v>
      </c>
      <c r="AV410" cm="1">
        <f t="array" ref="AV410">IF(TRUE,"True," &amp; IF(_xlfn.XLOOKUP("App_RangeGt1000",'Scoring_Config'!$A:$A,'Scoring_Config'!$D:$D,"Yes")="Yes",_xlfn.XLOOKUP("App_RangeGt1000",'Scoring_Config'!$A:$A,'Scoring_Config'!$C:$C,0),0),"False,0")</f>
        <v>0</v>
      </c>
      <c r="AW410" cm="1">
        <f t="array" ref="AW410">IF(FALSE,"True," &amp; IF(_xlfn.XLOOKUP("Action_IsDenyOrDrop",'Scoring_Config'!$A:$A,'Scoring_Config'!$D:$D,"Yes")="Yes",_xlfn.XLOOKUP("Action_IsDenyOrDrop",'Scoring_Config'!$A:$A,'Scoring_Config'!$C:$C,0),0),"False,0")</f>
        <v>0</v>
      </c>
      <c r="AX410" cm="1">
        <f t="array" ref="AX410">IF(LEFT(AW410,4)="True",0,(IF(LEFT(Y410,4)="True",IF(_xlfn.XLOOKUP("Src_IsAny",'Scoring_Config'!$A:$A,'Scoring_Config'!$D:$D,"Yes")="Yes",_xlfn.XLOOKUP("Src_IsAny",'Scoring_Config'!$A:$A,'Scoring_Config'!$C:$C,10),0),0)+IF(LEFT(Z410,4)="True",IF(_xlfn.XLOOKUP("Src_CIDR_Le_16",'Scoring_Config'!$A:$A,'Scoring_Config'!$D:$D,"Yes")="Yes",_xlfn.XLOOKUP("Src_CIDR_Le_16",'Scoring_Config'!$A:$A,'Scoring_Config'!$C:$C,10),0),0)+IF(LEFT(AA410,4)="True",IF(_xlfn.XLOOKUP("Src_CIDR_17_22",'Scoring_Config'!$A:$A,'Scoring_Config'!$D:$D,"Yes")="Yes",_xlfn.XLOOKUP("Src_CIDR_17_22",'Scoring_Config'!$A:$A,'Scoring_Config'!$C:$C,5),0),0)+IF(LEFT(AB410,4)="True",IF(_xlfn.XLOOKUP("Dst_IsAny",'Scoring_Config'!$A:$A,'Scoring_Config'!$D:$D,"Yes")="Yes",_xlfn.XLOOKUP("Dst_IsAny",'Scoring_Config'!$A:$A,'Scoring_Config'!$C:$C,10),0),0)+IF(LEFT(AC410,4)="True",IF(_xlfn.XLOOKUP("Dst_CIDR_Le_16",'Scoring_Config'!$A:$A,'Scoring_Config'!$D:$D,"Yes")="Yes",_xlfn.XLOOKUP("Dst_CIDR_Le_16",'Scoring_Config'!$A:$A,'Scoring_Config'!$C:$C,10),0),0)+IF(LEFT(AD410,4)="True",IF(_xlfn.XLOOKUP("Dst_CIDR_17_22",'Scoring_Config'!$A:$A,'Scoring_Config'!$D:$D,"Yes")="Yes",_xlfn.XLOOKUP("Dst_CIDR_17_22",'Scoring_Config'!$A:$A,'Scoring_Config'!$C:$C,5),0),0)+IF(LEFT(AE410,4)="True",IF(_xlfn.XLOOKUP("SrcZone_IsAny",'Scoring_Config'!$A:$A,'Scoring_Config'!$D:$D,"Yes")="Yes",_xlfn.XLOOKUP("SrcZone_IsAny",'Scoring_Config'!$A:$A,'Scoring_Config'!$C:$C,10),0),0)+IF(LEFT(AF410,4)="True",IF(_xlfn.XLOOKUP("DstZone_IsAny",'Scoring_Config'!$A:$A,'Scoring_Config'!$D:$D,"Yes")="Yes",_xlfn.XLOOKUP("DstZone_IsAny",'Scoring_Config'!$A:$A,'Scoring_Config'!$C:$C,10),0),0)+IF(LEFT(AG410,4)="True",IF(_xlfn.XLOOKUP("Service_Any_OR_RangeGt1000",'Scoring_Config'!$A:$A,'Scoring_Config'!$D:$D,"Yes")="Yes",_xlfn.XLOOKUP("Service_Any_OR_RangeGt1000",'Scoring_Config'!$A:$A,'Scoring_Config'!$C:$C,10),0),0)+IF(LEFT(AH410,4)="True",IF(_xlfn.XLOOKUP("App_Any_OR_RangeGt1000",'Scoring_Config'!$A:$A,'Scoring_Config'!$D:$D,"Yes")="Yes",_xlfn.XLOOKUP("App_Any_OR_RangeGt1000",'Scoring_Config'!$A:$A,'Scoring_Config'!$C:$C,10),0),0)+IF(LEFT(AI410,4)="True",IF(_xlfn.XLOOKUP("Service_Insecure_Match",'Scoring_Config'!$A:$A,'Scoring_Config'!$D:$D,"Yes")="Yes",_xlfn.XLOOKUP("Service_Insecure_Match",'Scoring_Config'!$A:$A,'Scoring_Config'!$C:$C,5),0),0)+IF(LEFT(AJ410,4)="True",IF(_xlfn.XLOOKUP("Risky_Inbound",'Scoring_Config'!$A:$A,'Scoring_Config'!$D:$D,"Yes")="Yes",_xlfn.XLOOKUP("Risky_Inbound",'Scoring_Config'!$A:$A,'Scoring_Config'!$C:$C,50),0),0)+IF(LEFT(AK410,4)="True",IF(_xlfn.XLOOKUP("Risky_Outbound",'Scoring_Config'!$A:$A,'Scoring_Config'!$D:$D,"Yes")="Yes",_xlfn.XLOOKUP("Risky_Outbound",'Scoring_Config'!$A:$A,'Scoring_Config'!$C:$C,25),0),0)+IF(LEFT(AZ410,4)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410,FIND(",",AL410)+1,100)),0)+IF(LEFT(AM410,4)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410,FIND(",",AN410)+1,100)),0)+IF(_xlfn.XLOOKUP("Profile_Scoring",'Scoring_Config'!$A:$A,'Scoring_Config'!$D:$D,"Yes")="Yes",VALUE(MID(AO410,FIND(",",AO410)+1,100)),0)+IF(_xlfn.XLOOKUP("Options_Scoring",'Scoring_Config'!$A:$A,'Scoring_Config'!$D:$D,"Yes")="Yes",VALUE(MID(AP410,FIND(",",AP410)+1,100)),0)))</f>
        <v>0</v>
      </c>
      <c r="AZ410" cm="1">
        <f t="array" ref="AZ410">IF(FALSE,"True," &amp; IF(_xlfn.XLOOKUP("Migrate_Insecure",'Scoring_Config'!$A:$A,'Scoring_Config'!$D:$D,"Yes")="Yes",_xlfn.XLOOKUP("Migrate_Insecure",'Scoring_Config'!$A:$A,'Scoring_Config'!$C:$C,10),0),"False,0")</f>
        <v>0</v>
      </c>
    </row>
    <row r="411" spans="1:52">
      <c r="A411" t="s">
        <v>1979</v>
      </c>
      <c r="B411" t="s">
        <v>2384</v>
      </c>
      <c r="C411" t="s">
        <v>3542</v>
      </c>
      <c r="D411" t="s">
        <v>3551</v>
      </c>
      <c r="E411" t="s">
        <v>3563</v>
      </c>
      <c r="F411" t="s">
        <v>3659</v>
      </c>
      <c r="G411" t="s">
        <v>268</v>
      </c>
      <c r="H411" t="s">
        <v>174</v>
      </c>
      <c r="I411" t="s">
        <v>3719</v>
      </c>
      <c r="J411" t="s">
        <v>174</v>
      </c>
      <c r="K411" t="s">
        <v>1801</v>
      </c>
      <c r="L411" t="s">
        <v>1327</v>
      </c>
      <c r="M411" t="s">
        <v>1974</v>
      </c>
      <c r="N411" t="s">
        <v>4315</v>
      </c>
      <c r="O411" t="s">
        <v>4319</v>
      </c>
      <c r="P411" t="s">
        <v>4322</v>
      </c>
      <c r="Q411" t="s">
        <v>4619</v>
      </c>
      <c r="R411" t="s">
        <v>5450</v>
      </c>
      <c r="S411" t="s">
        <v>5439</v>
      </c>
      <c r="T411" t="s">
        <v>5700</v>
      </c>
      <c r="U411" t="s">
        <v>6157</v>
      </c>
      <c r="Y411" cm="1">
        <f t="array" ref="Y411">IF(FALSE,"True," &amp; IF(_xlfn.XLOOKUP("Src_IsAny",'Scoring_Config'!$A:$A,'Scoring_Config'!$D:$D,"Yes")="Yes",_xlfn.XLOOKUP("Src_IsAny",'Scoring_Config'!$A:$A,'Scoring_Config'!$C:$C,10),0),"False,0")</f>
        <v>0</v>
      </c>
      <c r="Z411" cm="1">
        <f t="array" ref="Z411">IF(FALSE,"True," &amp; IF(_xlfn.XLOOKUP("Src_CIDR_Le_16",'Scoring_Config'!$A:$A,'Scoring_Config'!$D:$D,"Yes")="Yes",_xlfn.XLOOKUP("Src_CIDR_Le_16",'Scoring_Config'!$A:$A,'Scoring_Config'!$C:$C,10),0),"False,0")</f>
        <v>0</v>
      </c>
      <c r="AA411" cm="1">
        <f t="array" ref="AA411">IF(FALSE,"True," &amp; IF(_xlfn.XLOOKUP("Src_CIDR_17_22",'Scoring_Config'!$A:$A,'Scoring_Config'!$D:$D,"Yes")="Yes",_xlfn.XLOOKUP("Src_CIDR_17_22",'Scoring_Config'!$A:$A,'Scoring_Config'!$C:$C,5),0),"False,0")</f>
        <v>0</v>
      </c>
      <c r="AB411" cm="1">
        <f t="array" ref="AB411">IF(TRUE,"True," &amp; IF(_xlfn.XLOOKUP("Dst_IsAny",'Scoring_Config'!$A:$A,'Scoring_Config'!$D:$D,"Yes")="Yes",_xlfn.XLOOKUP("Dst_IsAny",'Scoring_Config'!$A:$A,'Scoring_Config'!$C:$C,10),0),"False,0")</f>
        <v>0</v>
      </c>
      <c r="AC411" cm="1">
        <f t="array" ref="AC411">IF(FALSE,"True," &amp; IF(_xlfn.XLOOKUP("Dst_CIDR_Le_16",'Scoring_Config'!$A:$A,'Scoring_Config'!$D:$D,"Yes")="Yes",_xlfn.XLOOKUP("Dst_CIDR_Le_16",'Scoring_Config'!$A:$A,'Scoring_Config'!$C:$C,10),0),"False,0")</f>
        <v>0</v>
      </c>
      <c r="AD411" cm="1">
        <f t="array" ref="AD411">IF(FALSE,"True," &amp; IF(_xlfn.XLOOKUP("Dst_CIDR_17_22",'Scoring_Config'!$A:$A,'Scoring_Config'!$D:$D,"Yes")="Yes",_xlfn.XLOOKUP("Dst_CIDR_17_22",'Scoring_Config'!$A:$A,'Scoring_Config'!$C:$C,5),0),"False,0")</f>
        <v>0</v>
      </c>
      <c r="AE411" cm="1">
        <f t="array" ref="AE411">IF(FALSE,"True," &amp; IF(_xlfn.XLOOKUP("SrcZone_IsAny",'Scoring_Config'!$A:$A,'Scoring_Config'!$D:$D,"Yes")="Yes",_xlfn.XLOOKUP("SrcZone_IsAny",'Scoring_Config'!$A:$A,'Scoring_Config'!$C:$C,10),0),"False,0")</f>
        <v>0</v>
      </c>
      <c r="AF411" cm="1">
        <f t="array" ref="AF411">IF(FALSE,"True," &amp; IF(_xlfn.XLOOKUP("DstZone_IsAny",'Scoring_Config'!$A:$A,'Scoring_Config'!$D:$D,"Yes")="Yes",_xlfn.XLOOKUP("DstZone_IsAny",'Scoring_Config'!$A:$A,'Scoring_Config'!$C:$C,10),0),"False,0")</f>
        <v>0</v>
      </c>
      <c r="AG411" cm="1">
        <f t="array" ref="AG41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11" cm="1">
        <f t="array" ref="AH411">IF(TRUE,"True," &amp; IF(_xlfn.XLOOKUP("App_Any_OR_RangeGt1000",'Scoring_Config'!$A:$A,'Scoring_Config'!$D:$D,"Yes")="Yes",_xlfn.XLOOKUP("App_Any_OR_RangeGt1000",'Scoring_Config'!$A:$A,'Scoring_Config'!$C:$C,10),0),"False,0")</f>
        <v>0</v>
      </c>
      <c r="AI411" cm="1">
        <f t="array" ref="AI411">IF(FALSE,"True," &amp; IF(_xlfn.XLOOKUP("Service_Insecure_Match",'Scoring_Config'!$A:$A,'Scoring_Config'!$D:$D,"Yes")="Yes",_xlfn.XLOOKUP("Service_Insecure_Match",'Scoring_Config'!$A:$A,'Scoring_Config'!$C:$C,5),0),"False,0")</f>
        <v>0</v>
      </c>
      <c r="AJ411" cm="1">
        <f t="array" ref="AJ411">IF(FALSE,"True," &amp; IF(_xlfn.XLOOKUP("Risky_Inbound",'Scoring_Config'!$A:$A,'Scoring_Config'!$D:$D,"Yes")="Yes",_xlfn.XLOOKUP("Risky_Inbound",'Scoring_Config'!$A:$A,'Scoring_Config'!$C:$C,50),0),"False,0")</f>
        <v>0</v>
      </c>
      <c r="AK411" cm="1">
        <f t="array" ref="AK411">IF(FALSE,"True," &amp; IF(_xlfn.XLOOKUP("Risky_Outbound",'Scoring_Config'!$A:$A,'Scoring_Config'!$D:$D,"Yes")="Yes",_xlfn.XLOOKUP("Risky_Outbound",'Scoring_Config'!$A:$A,'Scoring_Config'!$C:$C,25),0),"False,0")</f>
        <v>0</v>
      </c>
      <c r="AL411" t="s">
        <v>6697</v>
      </c>
      <c r="AM411" cm="1">
        <f t="array" ref="AM41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11" t="s">
        <v>6697</v>
      </c>
      <c r="AO411" t="s">
        <v>6697</v>
      </c>
      <c r="AP411" t="s">
        <v>6697</v>
      </c>
      <c r="AQ411" cm="1">
        <f t="array" ref="AQ411">IF(FALSE,"True," &amp; IF(_xlfn.XLOOKUP("Service_IsAny",'Scoring_Config'!$A:$A,'Scoring_Config'!$D:$D,"Yes")="Yes",_xlfn.XLOOKUP("Service_IsAny",'Scoring_Config'!$A:$A,'Scoring_Config'!$C:$C,0),0),"False,0")</f>
        <v>0</v>
      </c>
      <c r="AR411">
        <v>0</v>
      </c>
      <c r="AS411" cm="1">
        <f t="array" ref="AS411">IF(FALSE,"True," &amp; IF(_xlfn.XLOOKUP("Service_RangeGt1000",'Scoring_Config'!$A:$A,'Scoring_Config'!$D:$D,"Yes")="Yes",_xlfn.XLOOKUP("Service_RangeGt1000",'Scoring_Config'!$A:$A,'Scoring_Config'!$C:$C,0),0),"False,0")</f>
        <v>0</v>
      </c>
      <c r="AT411" cm="1">
        <f t="array" ref="AT411">IF(FALSE,"True," &amp; IF(_xlfn.XLOOKUP("App_IsAny",'Scoring_Config'!$A:$A,'Scoring_Config'!$D:$D,"Yes")="Yes",_xlfn.XLOOKUP("App_IsAny",'Scoring_Config'!$A:$A,'Scoring_Config'!$C:$C,0),0),"False,0")</f>
        <v>0</v>
      </c>
      <c r="AU411">
        <v>20372</v>
      </c>
      <c r="AV411" cm="1">
        <f t="array" ref="AV411">IF(TRUE,"True," &amp; IF(_xlfn.XLOOKUP("App_RangeGt1000",'Scoring_Config'!$A:$A,'Scoring_Config'!$D:$D,"Yes")="Yes",_xlfn.XLOOKUP("App_RangeGt1000",'Scoring_Config'!$A:$A,'Scoring_Config'!$C:$C,0),0),"False,0")</f>
        <v>0</v>
      </c>
      <c r="AW411" cm="1">
        <f t="array" ref="AW411">IF(FALSE,"True," &amp; IF(_xlfn.XLOOKUP("Action_IsDenyOrDrop",'Scoring_Config'!$A:$A,'Scoring_Config'!$D:$D,"Yes")="Yes",_xlfn.XLOOKUP("Action_IsDenyOrDrop",'Scoring_Config'!$A:$A,'Scoring_Config'!$C:$C,0),0),"False,0")</f>
        <v>0</v>
      </c>
      <c r="AX411" cm="1">
        <f t="array" ref="AX411">IF(LEFT(AW411,4)="True",0,(IF(LEFT(Y411,4)="True",IF(_xlfn.XLOOKUP("Src_IsAny",'Scoring_Config'!$A:$A,'Scoring_Config'!$D:$D,"Yes")="Yes",_xlfn.XLOOKUP("Src_IsAny",'Scoring_Config'!$A:$A,'Scoring_Config'!$C:$C,10),0),0)+IF(LEFT(Z411,4)="True",IF(_xlfn.XLOOKUP("Src_CIDR_Le_16",'Scoring_Config'!$A:$A,'Scoring_Config'!$D:$D,"Yes")="Yes",_xlfn.XLOOKUP("Src_CIDR_Le_16",'Scoring_Config'!$A:$A,'Scoring_Config'!$C:$C,10),0),0)+IF(LEFT(AA411,4)="True",IF(_xlfn.XLOOKUP("Src_CIDR_17_22",'Scoring_Config'!$A:$A,'Scoring_Config'!$D:$D,"Yes")="Yes",_xlfn.XLOOKUP("Src_CIDR_17_22",'Scoring_Config'!$A:$A,'Scoring_Config'!$C:$C,5),0),0)+IF(LEFT(AB411,4)="True",IF(_xlfn.XLOOKUP("Dst_IsAny",'Scoring_Config'!$A:$A,'Scoring_Config'!$D:$D,"Yes")="Yes",_xlfn.XLOOKUP("Dst_IsAny",'Scoring_Config'!$A:$A,'Scoring_Config'!$C:$C,10),0),0)+IF(LEFT(AC411,4)="True",IF(_xlfn.XLOOKUP("Dst_CIDR_Le_16",'Scoring_Config'!$A:$A,'Scoring_Config'!$D:$D,"Yes")="Yes",_xlfn.XLOOKUP("Dst_CIDR_Le_16",'Scoring_Config'!$A:$A,'Scoring_Config'!$C:$C,10),0),0)+IF(LEFT(AD411,4)="True",IF(_xlfn.XLOOKUP("Dst_CIDR_17_22",'Scoring_Config'!$A:$A,'Scoring_Config'!$D:$D,"Yes")="Yes",_xlfn.XLOOKUP("Dst_CIDR_17_22",'Scoring_Config'!$A:$A,'Scoring_Config'!$C:$C,5),0),0)+IF(LEFT(AE411,4)="True",IF(_xlfn.XLOOKUP("SrcZone_IsAny",'Scoring_Config'!$A:$A,'Scoring_Config'!$D:$D,"Yes")="Yes",_xlfn.XLOOKUP("SrcZone_IsAny",'Scoring_Config'!$A:$A,'Scoring_Config'!$C:$C,10),0),0)+IF(LEFT(AF411,4)="True",IF(_xlfn.XLOOKUP("DstZone_IsAny",'Scoring_Config'!$A:$A,'Scoring_Config'!$D:$D,"Yes")="Yes",_xlfn.XLOOKUP("DstZone_IsAny",'Scoring_Config'!$A:$A,'Scoring_Config'!$C:$C,10),0),0)+IF(LEFT(AG411,4)="True",IF(_xlfn.XLOOKUP("Service_Any_OR_RangeGt1000",'Scoring_Config'!$A:$A,'Scoring_Config'!$D:$D,"Yes")="Yes",_xlfn.XLOOKUP("Service_Any_OR_RangeGt1000",'Scoring_Config'!$A:$A,'Scoring_Config'!$C:$C,10),0),0)+IF(LEFT(AH411,4)="True",IF(_xlfn.XLOOKUP("App_Any_OR_RangeGt1000",'Scoring_Config'!$A:$A,'Scoring_Config'!$D:$D,"Yes")="Yes",_xlfn.XLOOKUP("App_Any_OR_RangeGt1000",'Scoring_Config'!$A:$A,'Scoring_Config'!$C:$C,10),0),0)+IF(LEFT(AI411,4)="True",IF(_xlfn.XLOOKUP("Service_Insecure_Match",'Scoring_Config'!$A:$A,'Scoring_Config'!$D:$D,"Yes")="Yes",_xlfn.XLOOKUP("Service_Insecure_Match",'Scoring_Config'!$A:$A,'Scoring_Config'!$C:$C,5),0),0)+IF(LEFT(AJ411,4)="True",IF(_xlfn.XLOOKUP("Risky_Inbound",'Scoring_Config'!$A:$A,'Scoring_Config'!$D:$D,"Yes")="Yes",_xlfn.XLOOKUP("Risky_Inbound",'Scoring_Config'!$A:$A,'Scoring_Config'!$C:$C,50),0),0)+IF(LEFT(AK411,4)="True",IF(_xlfn.XLOOKUP("Risky_Outbound",'Scoring_Config'!$A:$A,'Scoring_Config'!$D:$D,"Yes")="Yes",_xlfn.XLOOKUP("Risky_Outbound",'Scoring_Config'!$A:$A,'Scoring_Config'!$C:$C,25),0),0)+IF(LEFT(AZ411,4)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411,FIND(",",AL411)+1,100)),0)+IF(LEFT(AM411,4)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411,FIND(",",AN411)+1,100)),0)+IF(_xlfn.XLOOKUP("Profile_Scoring",'Scoring_Config'!$A:$A,'Scoring_Config'!$D:$D,"Yes")="Yes",VALUE(MID(AO411,FIND(",",AO411)+1,100)),0)+IF(_xlfn.XLOOKUP("Options_Scoring",'Scoring_Config'!$A:$A,'Scoring_Config'!$D:$D,"Yes")="Yes",VALUE(MID(AP411,FIND(",",AP411)+1,100)),0)))</f>
        <v>0</v>
      </c>
      <c r="AZ411" cm="1">
        <f t="array" ref="AZ411">IF(FALSE,"True," &amp; IF(_xlfn.XLOOKUP("Migrate_Insecure",'Scoring_Config'!$A:$A,'Scoring_Config'!$D:$D,"Yes")="Yes",_xlfn.XLOOKUP("Migrate_Insecure",'Scoring_Config'!$A:$A,'Scoring_Config'!$C:$C,10),0),"False,0")</f>
        <v>0</v>
      </c>
    </row>
    <row r="412" spans="1:52">
      <c r="A412" t="s">
        <v>1979</v>
      </c>
      <c r="B412" t="s">
        <v>2385</v>
      </c>
      <c r="C412" t="s">
        <v>3542</v>
      </c>
      <c r="D412" t="s">
        <v>3551</v>
      </c>
      <c r="E412" t="s">
        <v>3563</v>
      </c>
      <c r="F412" t="s">
        <v>3730</v>
      </c>
      <c r="G412" t="s">
        <v>268</v>
      </c>
      <c r="H412" t="s">
        <v>174</v>
      </c>
      <c r="I412" t="s">
        <v>3727</v>
      </c>
      <c r="J412" t="s">
        <v>174</v>
      </c>
      <c r="K412" t="s">
        <v>1745</v>
      </c>
      <c r="L412" t="s">
        <v>1416</v>
      </c>
      <c r="M412" t="s">
        <v>1974</v>
      </c>
      <c r="N412" t="s">
        <v>4315</v>
      </c>
      <c r="O412" t="s">
        <v>4319</v>
      </c>
      <c r="P412" t="s">
        <v>4321</v>
      </c>
      <c r="Q412" t="s">
        <v>4618</v>
      </c>
      <c r="R412" t="s">
        <v>5439</v>
      </c>
      <c r="S412" t="s">
        <v>4324</v>
      </c>
      <c r="T412" t="s">
        <v>5569</v>
      </c>
      <c r="U412" t="s">
        <v>6157</v>
      </c>
      <c r="Y412" cm="1">
        <f t="array" ref="Y412">IF(FALSE,"True," &amp; IF(_xlfn.XLOOKUP("Src_IsAny",'Scoring_Config'!$A:$A,'Scoring_Config'!$D:$D,"Yes")="Yes",_xlfn.XLOOKUP("Src_IsAny",'Scoring_Config'!$A:$A,'Scoring_Config'!$C:$C,10),0),"False,0")</f>
        <v>0</v>
      </c>
      <c r="Z412" cm="1">
        <f t="array" ref="Z412">IF(FALSE,"True," &amp; IF(_xlfn.XLOOKUP("Src_CIDR_Le_16",'Scoring_Config'!$A:$A,'Scoring_Config'!$D:$D,"Yes")="Yes",_xlfn.XLOOKUP("Src_CIDR_Le_16",'Scoring_Config'!$A:$A,'Scoring_Config'!$C:$C,10),0),"False,0")</f>
        <v>0</v>
      </c>
      <c r="AA412" cm="1">
        <f t="array" ref="AA412">IF(FALSE,"True," &amp; IF(_xlfn.XLOOKUP("Src_CIDR_17_22",'Scoring_Config'!$A:$A,'Scoring_Config'!$D:$D,"Yes")="Yes",_xlfn.XLOOKUP("Src_CIDR_17_22",'Scoring_Config'!$A:$A,'Scoring_Config'!$C:$C,5),0),"False,0")</f>
        <v>0</v>
      </c>
      <c r="AB412" cm="1">
        <f t="array" ref="AB412">IF(TRUE,"True," &amp; IF(_xlfn.XLOOKUP("Dst_IsAny",'Scoring_Config'!$A:$A,'Scoring_Config'!$D:$D,"Yes")="Yes",_xlfn.XLOOKUP("Dst_IsAny",'Scoring_Config'!$A:$A,'Scoring_Config'!$C:$C,10),0),"False,0")</f>
        <v>0</v>
      </c>
      <c r="AC412" cm="1">
        <f t="array" ref="AC412">IF(FALSE,"True," &amp; IF(_xlfn.XLOOKUP("Dst_CIDR_Le_16",'Scoring_Config'!$A:$A,'Scoring_Config'!$D:$D,"Yes")="Yes",_xlfn.XLOOKUP("Dst_CIDR_Le_16",'Scoring_Config'!$A:$A,'Scoring_Config'!$C:$C,10),0),"False,0")</f>
        <v>0</v>
      </c>
      <c r="AD412" cm="1">
        <f t="array" ref="AD412">IF(FALSE,"True," &amp; IF(_xlfn.XLOOKUP("Dst_CIDR_17_22",'Scoring_Config'!$A:$A,'Scoring_Config'!$D:$D,"Yes")="Yes",_xlfn.XLOOKUP("Dst_CIDR_17_22",'Scoring_Config'!$A:$A,'Scoring_Config'!$C:$C,5),0),"False,0")</f>
        <v>0</v>
      </c>
      <c r="AE412" cm="1">
        <f t="array" ref="AE412">IF(FALSE,"True," &amp; IF(_xlfn.XLOOKUP("SrcZone_IsAny",'Scoring_Config'!$A:$A,'Scoring_Config'!$D:$D,"Yes")="Yes",_xlfn.XLOOKUP("SrcZone_IsAny",'Scoring_Config'!$A:$A,'Scoring_Config'!$C:$C,10),0),"False,0")</f>
        <v>0</v>
      </c>
      <c r="AF412" cm="1">
        <f t="array" ref="AF412">IF(FALSE,"True," &amp; IF(_xlfn.XLOOKUP("DstZone_IsAny",'Scoring_Config'!$A:$A,'Scoring_Config'!$D:$D,"Yes")="Yes",_xlfn.XLOOKUP("DstZone_IsAny",'Scoring_Config'!$A:$A,'Scoring_Config'!$C:$C,10),0),"False,0")</f>
        <v>0</v>
      </c>
      <c r="AG412" cm="1">
        <f t="array" ref="AG41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12" cm="1">
        <f t="array" ref="AH412">IF(FALSE,"True," &amp; IF(_xlfn.XLOOKUP("App_Any_OR_RangeGt1000",'Scoring_Config'!$A:$A,'Scoring_Config'!$D:$D,"Yes")="Yes",_xlfn.XLOOKUP("App_Any_OR_RangeGt1000",'Scoring_Config'!$A:$A,'Scoring_Config'!$C:$C,10),0),"False,0")</f>
        <v>0</v>
      </c>
      <c r="AI412" cm="1">
        <f t="array" ref="AI412">IF(FALSE,"True," &amp; IF(_xlfn.XLOOKUP("Service_Insecure_Match",'Scoring_Config'!$A:$A,'Scoring_Config'!$D:$D,"Yes")="Yes",_xlfn.XLOOKUP("Service_Insecure_Match",'Scoring_Config'!$A:$A,'Scoring_Config'!$C:$C,5),0),"False,0")</f>
        <v>0</v>
      </c>
      <c r="AJ412" cm="1">
        <f t="array" ref="AJ412">IF(FALSE,"True," &amp; IF(_xlfn.XLOOKUP("Risky_Inbound",'Scoring_Config'!$A:$A,'Scoring_Config'!$D:$D,"Yes")="Yes",_xlfn.XLOOKUP("Risky_Inbound",'Scoring_Config'!$A:$A,'Scoring_Config'!$C:$C,50),0),"False,0")</f>
        <v>0</v>
      </c>
      <c r="AK412" cm="1">
        <f t="array" ref="AK412">IF(FALSE,"True," &amp; IF(_xlfn.XLOOKUP("Risky_Outbound",'Scoring_Config'!$A:$A,'Scoring_Config'!$D:$D,"Yes")="Yes",_xlfn.XLOOKUP("Risky_Outbound",'Scoring_Config'!$A:$A,'Scoring_Config'!$C:$C,25),0),"False,0")</f>
        <v>0</v>
      </c>
      <c r="AL412" t="s">
        <v>6700</v>
      </c>
      <c r="AM412" cm="1">
        <f t="array" ref="AM41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12" t="s">
        <v>6697</v>
      </c>
      <c r="AO412" t="s">
        <v>6697</v>
      </c>
      <c r="AP412" t="s">
        <v>6697</v>
      </c>
      <c r="AQ412" cm="1">
        <f t="array" ref="AQ412">IF(FALSE,"True," &amp; IF(_xlfn.XLOOKUP("Service_IsAny",'Scoring_Config'!$A:$A,'Scoring_Config'!$D:$D,"Yes")="Yes",_xlfn.XLOOKUP("Service_IsAny",'Scoring_Config'!$A:$A,'Scoring_Config'!$C:$C,0),0),"False,0")</f>
        <v>0</v>
      </c>
      <c r="AR412">
        <v>1</v>
      </c>
      <c r="AS412" cm="1">
        <f t="array" ref="AS412">IF(FALSE,"True," &amp; IF(_xlfn.XLOOKUP("Service_RangeGt1000",'Scoring_Config'!$A:$A,'Scoring_Config'!$D:$D,"Yes")="Yes",_xlfn.XLOOKUP("Service_RangeGt1000",'Scoring_Config'!$A:$A,'Scoring_Config'!$C:$C,0),0),"False,0")</f>
        <v>0</v>
      </c>
      <c r="AT412" cm="1">
        <f t="array" ref="AT412">IF(FALSE,"True," &amp; IF(_xlfn.XLOOKUP("App_IsAny",'Scoring_Config'!$A:$A,'Scoring_Config'!$D:$D,"Yes")="Yes",_xlfn.XLOOKUP("App_IsAny",'Scoring_Config'!$A:$A,'Scoring_Config'!$C:$C,0),0),"False,0")</f>
        <v>0</v>
      </c>
      <c r="AU412">
        <v>2</v>
      </c>
      <c r="AV412" cm="1">
        <f t="array" ref="AV412">IF(FALSE,"True," &amp; IF(_xlfn.XLOOKUP("App_RangeGt1000",'Scoring_Config'!$A:$A,'Scoring_Config'!$D:$D,"Yes")="Yes",_xlfn.XLOOKUP("App_RangeGt1000",'Scoring_Config'!$A:$A,'Scoring_Config'!$C:$C,0),0),"False,0")</f>
        <v>0</v>
      </c>
      <c r="AW412" cm="1">
        <f t="array" ref="AW412">IF(FALSE,"True," &amp; IF(_xlfn.XLOOKUP("Action_IsDenyOrDrop",'Scoring_Config'!$A:$A,'Scoring_Config'!$D:$D,"Yes")="Yes",_xlfn.XLOOKUP("Action_IsDenyOrDrop",'Scoring_Config'!$A:$A,'Scoring_Config'!$C:$C,0),0),"False,0")</f>
        <v>0</v>
      </c>
      <c r="AX412" cm="1">
        <f t="array" ref="AX412">IF(LEFT(AW412,4)="True",0,(IF(LEFT(Y412,4)="True",IF(_xlfn.XLOOKUP("Src_IsAny",'Scoring_Config'!$A:$A,'Scoring_Config'!$D:$D,"Yes")="Yes",_xlfn.XLOOKUP("Src_IsAny",'Scoring_Config'!$A:$A,'Scoring_Config'!$C:$C,10),0),0)+IF(LEFT(Z412,4)="True",IF(_xlfn.XLOOKUP("Src_CIDR_Le_16",'Scoring_Config'!$A:$A,'Scoring_Config'!$D:$D,"Yes")="Yes",_xlfn.XLOOKUP("Src_CIDR_Le_16",'Scoring_Config'!$A:$A,'Scoring_Config'!$C:$C,10),0),0)+IF(LEFT(AA412,4)="True",IF(_xlfn.XLOOKUP("Src_CIDR_17_22",'Scoring_Config'!$A:$A,'Scoring_Config'!$D:$D,"Yes")="Yes",_xlfn.XLOOKUP("Src_CIDR_17_22",'Scoring_Config'!$A:$A,'Scoring_Config'!$C:$C,5),0),0)+IF(LEFT(AB412,4)="True",IF(_xlfn.XLOOKUP("Dst_IsAny",'Scoring_Config'!$A:$A,'Scoring_Config'!$D:$D,"Yes")="Yes",_xlfn.XLOOKUP("Dst_IsAny",'Scoring_Config'!$A:$A,'Scoring_Config'!$C:$C,10),0),0)+IF(LEFT(AC412,4)="True",IF(_xlfn.XLOOKUP("Dst_CIDR_Le_16",'Scoring_Config'!$A:$A,'Scoring_Config'!$D:$D,"Yes")="Yes",_xlfn.XLOOKUP("Dst_CIDR_Le_16",'Scoring_Config'!$A:$A,'Scoring_Config'!$C:$C,10),0),0)+IF(LEFT(AD412,4)="True",IF(_xlfn.XLOOKUP("Dst_CIDR_17_22",'Scoring_Config'!$A:$A,'Scoring_Config'!$D:$D,"Yes")="Yes",_xlfn.XLOOKUP("Dst_CIDR_17_22",'Scoring_Config'!$A:$A,'Scoring_Config'!$C:$C,5),0),0)+IF(LEFT(AE412,4)="True",IF(_xlfn.XLOOKUP("SrcZone_IsAny",'Scoring_Config'!$A:$A,'Scoring_Config'!$D:$D,"Yes")="Yes",_xlfn.XLOOKUP("SrcZone_IsAny",'Scoring_Config'!$A:$A,'Scoring_Config'!$C:$C,10),0),0)+IF(LEFT(AF412,4)="True",IF(_xlfn.XLOOKUP("DstZone_IsAny",'Scoring_Config'!$A:$A,'Scoring_Config'!$D:$D,"Yes")="Yes",_xlfn.XLOOKUP("DstZone_IsAny",'Scoring_Config'!$A:$A,'Scoring_Config'!$C:$C,10),0),0)+IF(LEFT(AG412,4)="True",IF(_xlfn.XLOOKUP("Service_Any_OR_RangeGt1000",'Scoring_Config'!$A:$A,'Scoring_Config'!$D:$D,"Yes")="Yes",_xlfn.XLOOKUP("Service_Any_OR_RangeGt1000",'Scoring_Config'!$A:$A,'Scoring_Config'!$C:$C,10),0),0)+IF(LEFT(AH412,4)="True",IF(_xlfn.XLOOKUP("App_Any_OR_RangeGt1000",'Scoring_Config'!$A:$A,'Scoring_Config'!$D:$D,"Yes")="Yes",_xlfn.XLOOKUP("App_Any_OR_RangeGt1000",'Scoring_Config'!$A:$A,'Scoring_Config'!$C:$C,10),0),0)+IF(LEFT(AI412,4)="True",IF(_xlfn.XLOOKUP("Service_Insecure_Match",'Scoring_Config'!$A:$A,'Scoring_Config'!$D:$D,"Yes")="Yes",_xlfn.XLOOKUP("Service_Insecure_Match",'Scoring_Config'!$A:$A,'Scoring_Config'!$C:$C,5),0),0)+IF(LEFT(AJ412,4)="True",IF(_xlfn.XLOOKUP("Risky_Inbound",'Scoring_Config'!$A:$A,'Scoring_Config'!$D:$D,"Yes")="Yes",_xlfn.XLOOKUP("Risky_Inbound",'Scoring_Config'!$A:$A,'Scoring_Config'!$C:$C,50),0),0)+IF(LEFT(AK412,4)="True",IF(_xlfn.XLOOKUP("Risky_Outbound",'Scoring_Config'!$A:$A,'Scoring_Config'!$D:$D,"Yes")="Yes",_xlfn.XLOOKUP("Risky_Outbound",'Scoring_Config'!$A:$A,'Scoring_Config'!$C:$C,25),0),0)+IF(LEFT(AZ412,4)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412,FIND(",",AL412)+1,100)),0)+IF(LEFT(AM412,4)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412,FIND(",",AN412)+1,100)),0)+IF(_xlfn.XLOOKUP("Profile_Scoring",'Scoring_Config'!$A:$A,'Scoring_Config'!$D:$D,"Yes")="Yes",VALUE(MID(AO412,FIND(",",AO412)+1,100)),0)+IF(_xlfn.XLOOKUP("Options_Scoring",'Scoring_Config'!$A:$A,'Scoring_Config'!$D:$D,"Yes")="Yes",VALUE(MID(AP412,FIND(",",AP412)+1,100)),0)))</f>
        <v>0</v>
      </c>
      <c r="AZ412" cm="1">
        <f t="array" ref="AZ412">IF(FALSE,"True," &amp; IF(_xlfn.XLOOKUP("Migrate_Insecure",'Scoring_Config'!$A:$A,'Scoring_Config'!$D:$D,"Yes")="Yes",_xlfn.XLOOKUP("Migrate_Insecure",'Scoring_Config'!$A:$A,'Scoring_Config'!$C:$C,10),0),"False,0")</f>
        <v>0</v>
      </c>
    </row>
    <row r="413" spans="1:52">
      <c r="A413" t="s">
        <v>1979</v>
      </c>
      <c r="B413" t="s">
        <v>2386</v>
      </c>
      <c r="C413" t="s">
        <v>3542</v>
      </c>
      <c r="D413" t="s">
        <v>3552</v>
      </c>
      <c r="E413" t="s">
        <v>3562</v>
      </c>
      <c r="F413" t="s">
        <v>3731</v>
      </c>
      <c r="G413" t="s">
        <v>269</v>
      </c>
      <c r="H413" t="s">
        <v>193</v>
      </c>
      <c r="I413" t="s">
        <v>4155</v>
      </c>
      <c r="J413" t="s">
        <v>193</v>
      </c>
      <c r="K413" t="s">
        <v>1802</v>
      </c>
      <c r="L413" t="s">
        <v>1417</v>
      </c>
      <c r="M413" t="s">
        <v>1973</v>
      </c>
      <c r="N413" t="s">
        <v>4315</v>
      </c>
      <c r="O413" t="s">
        <v>4319</v>
      </c>
      <c r="P413" t="s">
        <v>4324</v>
      </c>
      <c r="Q413" t="s">
        <v>4620</v>
      </c>
      <c r="R413" t="s">
        <v>5439</v>
      </c>
      <c r="S413" t="s">
        <v>4324</v>
      </c>
      <c r="T413" t="s">
        <v>5605</v>
      </c>
      <c r="U413" t="s">
        <v>6157</v>
      </c>
      <c r="Y413" cm="1">
        <f t="array" ref="Y413">IF(FALSE,"True," &amp; IF(_xlfn.XLOOKUP("Src_IsAny",'Scoring_Config'!$A:$A,'Scoring_Config'!$D:$D,"Yes")="Yes",_xlfn.XLOOKUP("Src_IsAny",'Scoring_Config'!$A:$A,'Scoring_Config'!$C:$C,10),0),"False,0")</f>
        <v>0</v>
      </c>
      <c r="Z413" cm="1">
        <f t="array" ref="Z413">IF(FALSE,"True," &amp; IF(_xlfn.XLOOKUP("Src_CIDR_Le_16",'Scoring_Config'!$A:$A,'Scoring_Config'!$D:$D,"Yes")="Yes",_xlfn.XLOOKUP("Src_CIDR_Le_16",'Scoring_Config'!$A:$A,'Scoring_Config'!$C:$C,10),0),"False,0")</f>
        <v>0</v>
      </c>
      <c r="AA413" cm="1">
        <f t="array" ref="AA413">IF(FALSE,"True," &amp; IF(_xlfn.XLOOKUP("Src_CIDR_17_22",'Scoring_Config'!$A:$A,'Scoring_Config'!$D:$D,"Yes")="Yes",_xlfn.XLOOKUP("Src_CIDR_17_22",'Scoring_Config'!$A:$A,'Scoring_Config'!$C:$C,5),0),"False,0")</f>
        <v>0</v>
      </c>
      <c r="AB413" cm="1">
        <f t="array" ref="AB413">IF(FALSE,"True," &amp; IF(_xlfn.XLOOKUP("Dst_IsAny",'Scoring_Config'!$A:$A,'Scoring_Config'!$D:$D,"Yes")="Yes",_xlfn.XLOOKUP("Dst_IsAny",'Scoring_Config'!$A:$A,'Scoring_Config'!$C:$C,10),0),"False,0")</f>
        <v>0</v>
      </c>
      <c r="AC413" cm="1">
        <f t="array" ref="AC413">IF(FALSE,"True," &amp; IF(_xlfn.XLOOKUP("Dst_CIDR_Le_16",'Scoring_Config'!$A:$A,'Scoring_Config'!$D:$D,"Yes")="Yes",_xlfn.XLOOKUP("Dst_CIDR_Le_16",'Scoring_Config'!$A:$A,'Scoring_Config'!$C:$C,10),0),"False,0")</f>
        <v>0</v>
      </c>
      <c r="AD413" cm="1">
        <f t="array" ref="AD413">IF(FALSE,"True," &amp; IF(_xlfn.XLOOKUP("Dst_CIDR_17_22",'Scoring_Config'!$A:$A,'Scoring_Config'!$D:$D,"Yes")="Yes",_xlfn.XLOOKUP("Dst_CIDR_17_22",'Scoring_Config'!$A:$A,'Scoring_Config'!$C:$C,5),0),"False,0")</f>
        <v>0</v>
      </c>
      <c r="AE413" cm="1">
        <f t="array" ref="AE413">IF(FALSE,"True," &amp; IF(_xlfn.XLOOKUP("SrcZone_IsAny",'Scoring_Config'!$A:$A,'Scoring_Config'!$D:$D,"Yes")="Yes",_xlfn.XLOOKUP("SrcZone_IsAny",'Scoring_Config'!$A:$A,'Scoring_Config'!$C:$C,10),0),"False,0")</f>
        <v>0</v>
      </c>
      <c r="AF413" cm="1">
        <f t="array" ref="AF413">IF(FALSE,"True," &amp; IF(_xlfn.XLOOKUP("DstZone_IsAny",'Scoring_Config'!$A:$A,'Scoring_Config'!$D:$D,"Yes")="Yes",_xlfn.XLOOKUP("DstZone_IsAny",'Scoring_Config'!$A:$A,'Scoring_Config'!$C:$C,10),0),"False,0")</f>
        <v>0</v>
      </c>
      <c r="AG413" cm="1">
        <f t="array" ref="AG41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13" cm="1">
        <f t="array" ref="AH413">IF(FALSE,"True," &amp; IF(_xlfn.XLOOKUP("App_Any_OR_RangeGt1000",'Scoring_Config'!$A:$A,'Scoring_Config'!$D:$D,"Yes")="Yes",_xlfn.XLOOKUP("App_Any_OR_RangeGt1000",'Scoring_Config'!$A:$A,'Scoring_Config'!$C:$C,10),0),"False,0")</f>
        <v>0</v>
      </c>
      <c r="AI413" cm="1">
        <f t="array" ref="AI413">IF(FALSE,"True," &amp; IF(_xlfn.XLOOKUP("Service_Insecure_Match",'Scoring_Config'!$A:$A,'Scoring_Config'!$D:$D,"Yes")="Yes",_xlfn.XLOOKUP("Service_Insecure_Match",'Scoring_Config'!$A:$A,'Scoring_Config'!$C:$C,5),0),"False,0")</f>
        <v>0</v>
      </c>
      <c r="AJ413" cm="1">
        <f t="array" ref="AJ413">IF(FALSE,"True," &amp; IF(_xlfn.XLOOKUP("Risky_Inbound",'Scoring_Config'!$A:$A,'Scoring_Config'!$D:$D,"Yes")="Yes",_xlfn.XLOOKUP("Risky_Inbound",'Scoring_Config'!$A:$A,'Scoring_Config'!$C:$C,50),0),"False,0")</f>
        <v>0</v>
      </c>
      <c r="AK413" cm="1">
        <f t="array" ref="AK413">IF(FALSE,"True," &amp; IF(_xlfn.XLOOKUP("Risky_Outbound",'Scoring_Config'!$A:$A,'Scoring_Config'!$D:$D,"Yes")="Yes",_xlfn.XLOOKUP("Risky_Outbound",'Scoring_Config'!$A:$A,'Scoring_Config'!$C:$C,25),0),"False,0")</f>
        <v>0</v>
      </c>
      <c r="AL413" t="s">
        <v>6699</v>
      </c>
      <c r="AM413" cm="1">
        <f t="array" ref="AM41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13" t="s">
        <v>6697</v>
      </c>
      <c r="AO413" t="s">
        <v>6697</v>
      </c>
      <c r="AP413" t="s">
        <v>6697</v>
      </c>
      <c r="AQ413" cm="1">
        <f t="array" ref="AQ413">IF(FALSE,"True," &amp; IF(_xlfn.XLOOKUP("Service_IsAny",'Scoring_Config'!$A:$A,'Scoring_Config'!$D:$D,"Yes")="Yes",_xlfn.XLOOKUP("Service_IsAny",'Scoring_Config'!$A:$A,'Scoring_Config'!$C:$C,0),0),"False,0")</f>
        <v>0</v>
      </c>
      <c r="AR413">
        <v>0</v>
      </c>
      <c r="AS413" cm="1">
        <f t="array" ref="AS413">IF(FALSE,"True," &amp; IF(_xlfn.XLOOKUP("Service_RangeGt1000",'Scoring_Config'!$A:$A,'Scoring_Config'!$D:$D,"Yes")="Yes",_xlfn.XLOOKUP("Service_RangeGt1000",'Scoring_Config'!$A:$A,'Scoring_Config'!$C:$C,0),0),"False,0")</f>
        <v>0</v>
      </c>
      <c r="AT413" cm="1">
        <f t="array" ref="AT413">IF(FALSE,"True," &amp; IF(_xlfn.XLOOKUP("App_IsAny",'Scoring_Config'!$A:$A,'Scoring_Config'!$D:$D,"Yes")="Yes",_xlfn.XLOOKUP("App_IsAny",'Scoring_Config'!$A:$A,'Scoring_Config'!$C:$C,0),0),"False,0")</f>
        <v>0</v>
      </c>
      <c r="AU413">
        <v>0</v>
      </c>
      <c r="AV413" cm="1">
        <f t="array" ref="AV413">IF(FALSE,"True," &amp; IF(_xlfn.XLOOKUP("App_RangeGt1000",'Scoring_Config'!$A:$A,'Scoring_Config'!$D:$D,"Yes")="Yes",_xlfn.XLOOKUP("App_RangeGt1000",'Scoring_Config'!$A:$A,'Scoring_Config'!$C:$C,0),0),"False,0")</f>
        <v>0</v>
      </c>
      <c r="AW413" cm="1">
        <f t="array" ref="AW413">IF(FALSE,"True," &amp; IF(_xlfn.XLOOKUP("Action_IsDenyOrDrop",'Scoring_Config'!$A:$A,'Scoring_Config'!$D:$D,"Yes")="Yes",_xlfn.XLOOKUP("Action_IsDenyOrDrop",'Scoring_Config'!$A:$A,'Scoring_Config'!$C:$C,0),0),"False,0")</f>
        <v>0</v>
      </c>
      <c r="AX413" cm="1">
        <f t="array" ref="AX413">IF(LEFT(AW413,4)="True",0,(IF(LEFT(Y413,4)="True",IF(_xlfn.XLOOKUP("Src_IsAny",'Scoring_Config'!$A:$A,'Scoring_Config'!$D:$D,"Yes")="Yes",_xlfn.XLOOKUP("Src_IsAny",'Scoring_Config'!$A:$A,'Scoring_Config'!$C:$C,10),0),0)+IF(LEFT(Z413,4)="True",IF(_xlfn.XLOOKUP("Src_CIDR_Le_16",'Scoring_Config'!$A:$A,'Scoring_Config'!$D:$D,"Yes")="Yes",_xlfn.XLOOKUP("Src_CIDR_Le_16",'Scoring_Config'!$A:$A,'Scoring_Config'!$C:$C,10),0),0)+IF(LEFT(AA413,4)="True",IF(_xlfn.XLOOKUP("Src_CIDR_17_22",'Scoring_Config'!$A:$A,'Scoring_Config'!$D:$D,"Yes")="Yes",_xlfn.XLOOKUP("Src_CIDR_17_22",'Scoring_Config'!$A:$A,'Scoring_Config'!$C:$C,5),0),0)+IF(LEFT(AB413,4)="True",IF(_xlfn.XLOOKUP("Dst_IsAny",'Scoring_Config'!$A:$A,'Scoring_Config'!$D:$D,"Yes")="Yes",_xlfn.XLOOKUP("Dst_IsAny",'Scoring_Config'!$A:$A,'Scoring_Config'!$C:$C,10),0),0)+IF(LEFT(AC413,4)="True",IF(_xlfn.XLOOKUP("Dst_CIDR_Le_16",'Scoring_Config'!$A:$A,'Scoring_Config'!$D:$D,"Yes")="Yes",_xlfn.XLOOKUP("Dst_CIDR_Le_16",'Scoring_Config'!$A:$A,'Scoring_Config'!$C:$C,10),0),0)+IF(LEFT(AD413,4)="True",IF(_xlfn.XLOOKUP("Dst_CIDR_17_22",'Scoring_Config'!$A:$A,'Scoring_Config'!$D:$D,"Yes")="Yes",_xlfn.XLOOKUP("Dst_CIDR_17_22",'Scoring_Config'!$A:$A,'Scoring_Config'!$C:$C,5),0),0)+IF(LEFT(AE413,4)="True",IF(_xlfn.XLOOKUP("SrcZone_IsAny",'Scoring_Config'!$A:$A,'Scoring_Config'!$D:$D,"Yes")="Yes",_xlfn.XLOOKUP("SrcZone_IsAny",'Scoring_Config'!$A:$A,'Scoring_Config'!$C:$C,10),0),0)+IF(LEFT(AF413,4)="True",IF(_xlfn.XLOOKUP("DstZone_IsAny",'Scoring_Config'!$A:$A,'Scoring_Config'!$D:$D,"Yes")="Yes",_xlfn.XLOOKUP("DstZone_IsAny",'Scoring_Config'!$A:$A,'Scoring_Config'!$C:$C,10),0),0)+IF(LEFT(AG413,4)="True",IF(_xlfn.XLOOKUP("Service_Any_OR_RangeGt1000",'Scoring_Config'!$A:$A,'Scoring_Config'!$D:$D,"Yes")="Yes",_xlfn.XLOOKUP("Service_Any_OR_RangeGt1000",'Scoring_Config'!$A:$A,'Scoring_Config'!$C:$C,10),0),0)+IF(LEFT(AH413,4)="True",IF(_xlfn.XLOOKUP("App_Any_OR_RangeGt1000",'Scoring_Config'!$A:$A,'Scoring_Config'!$D:$D,"Yes")="Yes",_xlfn.XLOOKUP("App_Any_OR_RangeGt1000",'Scoring_Config'!$A:$A,'Scoring_Config'!$C:$C,10),0),0)+IF(LEFT(AI413,4)="True",IF(_xlfn.XLOOKUP("Service_Insecure_Match",'Scoring_Config'!$A:$A,'Scoring_Config'!$D:$D,"Yes")="Yes",_xlfn.XLOOKUP("Service_Insecure_Match",'Scoring_Config'!$A:$A,'Scoring_Config'!$C:$C,5),0),0)+IF(LEFT(AJ413,4)="True",IF(_xlfn.XLOOKUP("Risky_Inbound",'Scoring_Config'!$A:$A,'Scoring_Config'!$D:$D,"Yes")="Yes",_xlfn.XLOOKUP("Risky_Inbound",'Scoring_Config'!$A:$A,'Scoring_Config'!$C:$C,50),0),0)+IF(LEFT(AK413,4)="True",IF(_xlfn.XLOOKUP("Risky_Outbound",'Scoring_Config'!$A:$A,'Scoring_Config'!$D:$D,"Yes")="Yes",_xlfn.XLOOKUP("Risky_Outbound",'Scoring_Config'!$A:$A,'Scoring_Config'!$C:$C,25),0),0)+IF(LEFT(AZ413,4)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413,FIND(",",AL413)+1,100)),0)+IF(LEFT(AM413,4)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413,FIND(",",AN413)+1,100)),0)+IF(_xlfn.XLOOKUP("Profile_Scoring",'Scoring_Config'!$A:$A,'Scoring_Config'!$D:$D,"Yes")="Yes",VALUE(MID(AO413,FIND(",",AO413)+1,100)),0)+IF(_xlfn.XLOOKUP("Options_Scoring",'Scoring_Config'!$A:$A,'Scoring_Config'!$D:$D,"Yes")="Yes",VALUE(MID(AP413,FIND(",",AP413)+1,100)),0)))</f>
        <v>0</v>
      </c>
      <c r="AZ413" cm="1">
        <f t="array" ref="AZ413">IF(FALSE,"True," &amp; IF(_xlfn.XLOOKUP("Migrate_Insecure",'Scoring_Config'!$A:$A,'Scoring_Config'!$D:$D,"Yes")="Yes",_xlfn.XLOOKUP("Migrate_Insecure",'Scoring_Config'!$A:$A,'Scoring_Config'!$C:$C,10),0),"False,0")</f>
        <v>0</v>
      </c>
    </row>
    <row r="414" spans="1:52">
      <c r="A414" t="s">
        <v>1979</v>
      </c>
      <c r="B414" t="s">
        <v>2387</v>
      </c>
      <c r="C414" t="s">
        <v>3542</v>
      </c>
      <c r="D414" t="s">
        <v>3545</v>
      </c>
      <c r="E414" t="s">
        <v>3563</v>
      </c>
      <c r="F414" t="s">
        <v>3576</v>
      </c>
      <c r="G414" t="s">
        <v>270</v>
      </c>
      <c r="H414" t="s">
        <v>174</v>
      </c>
      <c r="I414" t="s">
        <v>3885</v>
      </c>
      <c r="J414" t="s">
        <v>268</v>
      </c>
      <c r="K414" t="s">
        <v>1803</v>
      </c>
      <c r="L414" t="s">
        <v>1327</v>
      </c>
      <c r="M414" t="s">
        <v>1974</v>
      </c>
      <c r="N414" t="s">
        <v>4315</v>
      </c>
      <c r="O414" t="s">
        <v>4319</v>
      </c>
      <c r="P414" t="s">
        <v>4321</v>
      </c>
      <c r="Q414" t="s">
        <v>4621</v>
      </c>
      <c r="R414" t="s">
        <v>5439</v>
      </c>
      <c r="S414" t="s">
        <v>4324</v>
      </c>
      <c r="T414" t="s">
        <v>5688</v>
      </c>
      <c r="U414" t="s">
        <v>6156</v>
      </c>
      <c r="Y414" cm="1">
        <f t="array" ref="Y414">IF(FALSE,"True," &amp; IF(_xlfn.XLOOKUP("Src_IsAny",'Scoring_Config'!$A:$A,'Scoring_Config'!$D:$D,"Yes")="Yes",_xlfn.XLOOKUP("Src_IsAny",'Scoring_Config'!$A:$A,'Scoring_Config'!$C:$C,10),0),"False,0")</f>
        <v>0</v>
      </c>
      <c r="Z414" cm="1">
        <f t="array" ref="Z414">IF(FALSE,"True," &amp; IF(_xlfn.XLOOKUP("Src_CIDR_Le_16",'Scoring_Config'!$A:$A,'Scoring_Config'!$D:$D,"Yes")="Yes",_xlfn.XLOOKUP("Src_CIDR_Le_16",'Scoring_Config'!$A:$A,'Scoring_Config'!$C:$C,10),0),"False,0")</f>
        <v>0</v>
      </c>
      <c r="AA414" cm="1">
        <f t="array" ref="AA414">IF(TRUE,"True," &amp; IF(_xlfn.XLOOKUP("Src_CIDR_17_22",'Scoring_Config'!$A:$A,'Scoring_Config'!$D:$D,"Yes")="Yes",_xlfn.XLOOKUP("Src_CIDR_17_22",'Scoring_Config'!$A:$A,'Scoring_Config'!$C:$C,5),0),"False,0")</f>
        <v>0</v>
      </c>
      <c r="AB414" cm="1">
        <f t="array" ref="AB414">IF(FALSE,"True," &amp; IF(_xlfn.XLOOKUP("Dst_IsAny",'Scoring_Config'!$A:$A,'Scoring_Config'!$D:$D,"Yes")="Yes",_xlfn.XLOOKUP("Dst_IsAny",'Scoring_Config'!$A:$A,'Scoring_Config'!$C:$C,10),0),"False,0")</f>
        <v>0</v>
      </c>
      <c r="AC414" cm="1">
        <f t="array" ref="AC414">IF(FALSE,"True," &amp; IF(_xlfn.XLOOKUP("Dst_CIDR_Le_16",'Scoring_Config'!$A:$A,'Scoring_Config'!$D:$D,"Yes")="Yes",_xlfn.XLOOKUP("Dst_CIDR_Le_16",'Scoring_Config'!$A:$A,'Scoring_Config'!$C:$C,10),0),"False,0")</f>
        <v>0</v>
      </c>
      <c r="AD414" cm="1">
        <f t="array" ref="AD414">IF(FALSE,"True," &amp; IF(_xlfn.XLOOKUP("Dst_CIDR_17_22",'Scoring_Config'!$A:$A,'Scoring_Config'!$D:$D,"Yes")="Yes",_xlfn.XLOOKUP("Dst_CIDR_17_22",'Scoring_Config'!$A:$A,'Scoring_Config'!$C:$C,5),0),"False,0")</f>
        <v>0</v>
      </c>
      <c r="AE414" cm="1">
        <f t="array" ref="AE414">IF(FALSE,"True," &amp; IF(_xlfn.XLOOKUP("SrcZone_IsAny",'Scoring_Config'!$A:$A,'Scoring_Config'!$D:$D,"Yes")="Yes",_xlfn.XLOOKUP("SrcZone_IsAny",'Scoring_Config'!$A:$A,'Scoring_Config'!$C:$C,10),0),"False,0")</f>
        <v>0</v>
      </c>
      <c r="AF414" cm="1">
        <f t="array" ref="AF414">IF(FALSE,"True," &amp; IF(_xlfn.XLOOKUP("DstZone_IsAny",'Scoring_Config'!$A:$A,'Scoring_Config'!$D:$D,"Yes")="Yes",_xlfn.XLOOKUP("DstZone_IsAny",'Scoring_Config'!$A:$A,'Scoring_Config'!$C:$C,10),0),"False,0")</f>
        <v>0</v>
      </c>
      <c r="AG414" cm="1">
        <f t="array" ref="AG41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14" cm="1">
        <f t="array" ref="AH414">IF(FALSE,"True," &amp; IF(_xlfn.XLOOKUP("App_Any_OR_RangeGt1000",'Scoring_Config'!$A:$A,'Scoring_Config'!$D:$D,"Yes")="Yes",_xlfn.XLOOKUP("App_Any_OR_RangeGt1000",'Scoring_Config'!$A:$A,'Scoring_Config'!$C:$C,10),0),"False,0")</f>
        <v>0</v>
      </c>
      <c r="AI414" cm="1">
        <f t="array" ref="AI414">IF(FALSE,"True," &amp; IF(_xlfn.XLOOKUP("Service_Insecure_Match",'Scoring_Config'!$A:$A,'Scoring_Config'!$D:$D,"Yes")="Yes",_xlfn.XLOOKUP("Service_Insecure_Match",'Scoring_Config'!$A:$A,'Scoring_Config'!$C:$C,5),0),"False,0")</f>
        <v>0</v>
      </c>
      <c r="AJ414" cm="1">
        <f t="array" ref="AJ414">IF(FALSE,"True," &amp; IF(_xlfn.XLOOKUP("Risky_Inbound",'Scoring_Config'!$A:$A,'Scoring_Config'!$D:$D,"Yes")="Yes",_xlfn.XLOOKUP("Risky_Inbound",'Scoring_Config'!$A:$A,'Scoring_Config'!$C:$C,50),0),"False,0")</f>
        <v>0</v>
      </c>
      <c r="AK414" cm="1">
        <f t="array" ref="AK414">IF(FALSE,"True," &amp; IF(_xlfn.XLOOKUP("Risky_Outbound",'Scoring_Config'!$A:$A,'Scoring_Config'!$D:$D,"Yes")="Yes",_xlfn.XLOOKUP("Risky_Outbound",'Scoring_Config'!$A:$A,'Scoring_Config'!$C:$C,25),0),"False,0")</f>
        <v>0</v>
      </c>
      <c r="AL414" t="s">
        <v>6700</v>
      </c>
      <c r="AM414" cm="1">
        <f t="array" ref="AM41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14" t="s">
        <v>6697</v>
      </c>
      <c r="AO414" t="s">
        <v>6697</v>
      </c>
      <c r="AP414" t="s">
        <v>6697</v>
      </c>
      <c r="AQ414" cm="1">
        <f t="array" ref="AQ414">IF(FALSE,"True," &amp; IF(_xlfn.XLOOKUP("Service_IsAny",'Scoring_Config'!$A:$A,'Scoring_Config'!$D:$D,"Yes")="Yes",_xlfn.XLOOKUP("Service_IsAny",'Scoring_Config'!$A:$A,'Scoring_Config'!$C:$C,0),0),"False,0")</f>
        <v>0</v>
      </c>
      <c r="AR414">
        <v>0</v>
      </c>
      <c r="AS414" cm="1">
        <f t="array" ref="AS414">IF(FALSE,"True," &amp; IF(_xlfn.XLOOKUP("Service_RangeGt1000",'Scoring_Config'!$A:$A,'Scoring_Config'!$D:$D,"Yes")="Yes",_xlfn.XLOOKUP("Service_RangeGt1000",'Scoring_Config'!$A:$A,'Scoring_Config'!$C:$C,0),0),"False,0")</f>
        <v>0</v>
      </c>
      <c r="AT414" cm="1">
        <f t="array" ref="AT414">IF(FALSE,"True," &amp; IF(_xlfn.XLOOKUP("App_IsAny",'Scoring_Config'!$A:$A,'Scoring_Config'!$D:$D,"Yes")="Yes",_xlfn.XLOOKUP("App_IsAny",'Scoring_Config'!$A:$A,'Scoring_Config'!$C:$C,0),0),"False,0")</f>
        <v>0</v>
      </c>
      <c r="AU414">
        <v>9</v>
      </c>
      <c r="AV414" cm="1">
        <f t="array" ref="AV414">IF(FALSE,"True," &amp; IF(_xlfn.XLOOKUP("App_RangeGt1000",'Scoring_Config'!$A:$A,'Scoring_Config'!$D:$D,"Yes")="Yes",_xlfn.XLOOKUP("App_RangeGt1000",'Scoring_Config'!$A:$A,'Scoring_Config'!$C:$C,0),0),"False,0")</f>
        <v>0</v>
      </c>
      <c r="AW414" cm="1">
        <f t="array" ref="AW414">IF(FALSE,"True," &amp; IF(_xlfn.XLOOKUP("Action_IsDenyOrDrop",'Scoring_Config'!$A:$A,'Scoring_Config'!$D:$D,"Yes")="Yes",_xlfn.XLOOKUP("Action_IsDenyOrDrop",'Scoring_Config'!$A:$A,'Scoring_Config'!$C:$C,0),0),"False,0")</f>
        <v>0</v>
      </c>
      <c r="AX414" cm="1">
        <f t="array" ref="AX414">IF(LEFT(AW414,4)="True",0,(IF(LEFT(Y414,4)="True",IF(_xlfn.XLOOKUP("Src_IsAny",'Scoring_Config'!$A:$A,'Scoring_Config'!$D:$D,"Yes")="Yes",_xlfn.XLOOKUP("Src_IsAny",'Scoring_Config'!$A:$A,'Scoring_Config'!$C:$C,10),0),0)+IF(LEFT(Z414,4)="True",IF(_xlfn.XLOOKUP("Src_CIDR_Le_16",'Scoring_Config'!$A:$A,'Scoring_Config'!$D:$D,"Yes")="Yes",_xlfn.XLOOKUP("Src_CIDR_Le_16",'Scoring_Config'!$A:$A,'Scoring_Config'!$C:$C,10),0),0)+IF(LEFT(AA414,4)="True",IF(_xlfn.XLOOKUP("Src_CIDR_17_22",'Scoring_Config'!$A:$A,'Scoring_Config'!$D:$D,"Yes")="Yes",_xlfn.XLOOKUP("Src_CIDR_17_22",'Scoring_Config'!$A:$A,'Scoring_Config'!$C:$C,5),0),0)+IF(LEFT(AB414,4)="True",IF(_xlfn.XLOOKUP("Dst_IsAny",'Scoring_Config'!$A:$A,'Scoring_Config'!$D:$D,"Yes")="Yes",_xlfn.XLOOKUP("Dst_IsAny",'Scoring_Config'!$A:$A,'Scoring_Config'!$C:$C,10),0),0)+IF(LEFT(AC414,4)="True",IF(_xlfn.XLOOKUP("Dst_CIDR_Le_16",'Scoring_Config'!$A:$A,'Scoring_Config'!$D:$D,"Yes")="Yes",_xlfn.XLOOKUP("Dst_CIDR_Le_16",'Scoring_Config'!$A:$A,'Scoring_Config'!$C:$C,10),0),0)+IF(LEFT(AD414,4)="True",IF(_xlfn.XLOOKUP("Dst_CIDR_17_22",'Scoring_Config'!$A:$A,'Scoring_Config'!$D:$D,"Yes")="Yes",_xlfn.XLOOKUP("Dst_CIDR_17_22",'Scoring_Config'!$A:$A,'Scoring_Config'!$C:$C,5),0),0)+IF(LEFT(AE414,4)="True",IF(_xlfn.XLOOKUP("SrcZone_IsAny",'Scoring_Config'!$A:$A,'Scoring_Config'!$D:$D,"Yes")="Yes",_xlfn.XLOOKUP("SrcZone_IsAny",'Scoring_Config'!$A:$A,'Scoring_Config'!$C:$C,10),0),0)+IF(LEFT(AF414,4)="True",IF(_xlfn.XLOOKUP("DstZone_IsAny",'Scoring_Config'!$A:$A,'Scoring_Config'!$D:$D,"Yes")="Yes",_xlfn.XLOOKUP("DstZone_IsAny",'Scoring_Config'!$A:$A,'Scoring_Config'!$C:$C,10),0),0)+IF(LEFT(AG414,4)="True",IF(_xlfn.XLOOKUP("Service_Any_OR_RangeGt1000",'Scoring_Config'!$A:$A,'Scoring_Config'!$D:$D,"Yes")="Yes",_xlfn.XLOOKUP("Service_Any_OR_RangeGt1000",'Scoring_Config'!$A:$A,'Scoring_Config'!$C:$C,10),0),0)+IF(LEFT(AH414,4)="True",IF(_xlfn.XLOOKUP("App_Any_OR_RangeGt1000",'Scoring_Config'!$A:$A,'Scoring_Config'!$D:$D,"Yes")="Yes",_xlfn.XLOOKUP("App_Any_OR_RangeGt1000",'Scoring_Config'!$A:$A,'Scoring_Config'!$C:$C,10),0),0)+IF(LEFT(AI414,4)="True",IF(_xlfn.XLOOKUP("Service_Insecure_Match",'Scoring_Config'!$A:$A,'Scoring_Config'!$D:$D,"Yes")="Yes",_xlfn.XLOOKUP("Service_Insecure_Match",'Scoring_Config'!$A:$A,'Scoring_Config'!$C:$C,5),0),0)+IF(LEFT(AJ414,4)="True",IF(_xlfn.XLOOKUP("Risky_Inbound",'Scoring_Config'!$A:$A,'Scoring_Config'!$D:$D,"Yes")="Yes",_xlfn.XLOOKUP("Risky_Inbound",'Scoring_Config'!$A:$A,'Scoring_Config'!$C:$C,50),0),0)+IF(LEFT(AK414,4)="True",IF(_xlfn.XLOOKUP("Risky_Outbound",'Scoring_Config'!$A:$A,'Scoring_Config'!$D:$D,"Yes")="Yes",_xlfn.XLOOKUP("Risky_Outbound",'Scoring_Config'!$A:$A,'Scoring_Config'!$C:$C,25),0),0)+IF(LEFT(AZ414,4)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414,FIND(",",AL414)+1,100)),0)+IF(LEFT(AM414,4)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414,FIND(",",AN414)+1,100)),0)+IF(_xlfn.XLOOKUP("Profile_Scoring",'Scoring_Config'!$A:$A,'Scoring_Config'!$D:$D,"Yes")="Yes",VALUE(MID(AO414,FIND(",",AO414)+1,100)),0)+IF(_xlfn.XLOOKUP("Options_Scoring",'Scoring_Config'!$A:$A,'Scoring_Config'!$D:$D,"Yes")="Yes",VALUE(MID(AP414,FIND(",",AP414)+1,100)),0)))</f>
        <v>0</v>
      </c>
      <c r="AZ414" cm="1">
        <f t="array" ref="AZ414">IF(FALSE,"True," &amp; IF(_xlfn.XLOOKUP("Migrate_Insecure",'Scoring_Config'!$A:$A,'Scoring_Config'!$D:$D,"Yes")="Yes",_xlfn.XLOOKUP("Migrate_Insecure",'Scoring_Config'!$A:$A,'Scoring_Config'!$C:$C,10),0),"False,0")</f>
        <v>0</v>
      </c>
    </row>
    <row r="415" spans="1:52">
      <c r="A415" t="s">
        <v>1979</v>
      </c>
      <c r="B415" t="s">
        <v>2388</v>
      </c>
      <c r="C415" t="s">
        <v>3542</v>
      </c>
      <c r="D415" t="s">
        <v>3545</v>
      </c>
      <c r="E415" t="s">
        <v>3563</v>
      </c>
      <c r="F415" t="s">
        <v>3576</v>
      </c>
      <c r="G415" t="s">
        <v>271</v>
      </c>
      <c r="H415" t="s">
        <v>174</v>
      </c>
      <c r="I415" t="s">
        <v>3885</v>
      </c>
      <c r="J415" t="s">
        <v>961</v>
      </c>
      <c r="K415" t="s">
        <v>1804</v>
      </c>
      <c r="L415" t="s">
        <v>1418</v>
      </c>
      <c r="M415" t="s">
        <v>1974</v>
      </c>
      <c r="N415" t="s">
        <v>4315</v>
      </c>
      <c r="O415" t="s">
        <v>4319</v>
      </c>
      <c r="P415" t="s">
        <v>4321</v>
      </c>
      <c r="Q415" t="s">
        <v>4621</v>
      </c>
      <c r="R415" t="s">
        <v>5439</v>
      </c>
      <c r="S415" t="s">
        <v>4324</v>
      </c>
      <c r="T415" t="s">
        <v>5688</v>
      </c>
      <c r="U415" t="s">
        <v>6156</v>
      </c>
      <c r="Y415" cm="1">
        <f t="array" ref="Y415">IF(FALSE,"True," &amp; IF(_xlfn.XLOOKUP("Src_IsAny",'Scoring_Config'!$A:$A,'Scoring_Config'!$D:$D,"Yes")="Yes",_xlfn.XLOOKUP("Src_IsAny",'Scoring_Config'!$A:$A,'Scoring_Config'!$C:$C,10),0),"False,0")</f>
        <v>0</v>
      </c>
      <c r="Z415" cm="1">
        <f t="array" ref="Z415">IF(FALSE,"True," &amp; IF(_xlfn.XLOOKUP("Src_CIDR_Le_16",'Scoring_Config'!$A:$A,'Scoring_Config'!$D:$D,"Yes")="Yes",_xlfn.XLOOKUP("Src_CIDR_Le_16",'Scoring_Config'!$A:$A,'Scoring_Config'!$C:$C,10),0),"False,0")</f>
        <v>0</v>
      </c>
      <c r="AA415" cm="1">
        <f t="array" ref="AA415">IF(FALSE,"True," &amp; IF(_xlfn.XLOOKUP("Src_CIDR_17_22",'Scoring_Config'!$A:$A,'Scoring_Config'!$D:$D,"Yes")="Yes",_xlfn.XLOOKUP("Src_CIDR_17_22",'Scoring_Config'!$A:$A,'Scoring_Config'!$C:$C,5),0),"False,0")</f>
        <v>0</v>
      </c>
      <c r="AB415" cm="1">
        <f t="array" ref="AB415">IF(FALSE,"True," &amp; IF(_xlfn.XLOOKUP("Dst_IsAny",'Scoring_Config'!$A:$A,'Scoring_Config'!$D:$D,"Yes")="Yes",_xlfn.XLOOKUP("Dst_IsAny",'Scoring_Config'!$A:$A,'Scoring_Config'!$C:$C,10),0),"False,0")</f>
        <v>0</v>
      </c>
      <c r="AC415" cm="1">
        <f t="array" ref="AC415">IF(FALSE,"True," &amp; IF(_xlfn.XLOOKUP("Dst_CIDR_Le_16",'Scoring_Config'!$A:$A,'Scoring_Config'!$D:$D,"Yes")="Yes",_xlfn.XLOOKUP("Dst_CIDR_Le_16",'Scoring_Config'!$A:$A,'Scoring_Config'!$C:$C,10),0),"False,0")</f>
        <v>0</v>
      </c>
      <c r="AD415" cm="1">
        <f t="array" ref="AD415">IF(FALSE,"True," &amp; IF(_xlfn.XLOOKUP("Dst_CIDR_17_22",'Scoring_Config'!$A:$A,'Scoring_Config'!$D:$D,"Yes")="Yes",_xlfn.XLOOKUP("Dst_CIDR_17_22",'Scoring_Config'!$A:$A,'Scoring_Config'!$C:$C,5),0),"False,0")</f>
        <v>0</v>
      </c>
      <c r="AE415" cm="1">
        <f t="array" ref="AE415">IF(FALSE,"True," &amp; IF(_xlfn.XLOOKUP("SrcZone_IsAny",'Scoring_Config'!$A:$A,'Scoring_Config'!$D:$D,"Yes")="Yes",_xlfn.XLOOKUP("SrcZone_IsAny",'Scoring_Config'!$A:$A,'Scoring_Config'!$C:$C,10),0),"False,0")</f>
        <v>0</v>
      </c>
      <c r="AF415" cm="1">
        <f t="array" ref="AF415">IF(FALSE,"True," &amp; IF(_xlfn.XLOOKUP("DstZone_IsAny",'Scoring_Config'!$A:$A,'Scoring_Config'!$D:$D,"Yes")="Yes",_xlfn.XLOOKUP("DstZone_IsAny",'Scoring_Config'!$A:$A,'Scoring_Config'!$C:$C,10),0),"False,0")</f>
        <v>0</v>
      </c>
      <c r="AG415" cm="1">
        <f t="array" ref="AG41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15" cm="1">
        <f t="array" ref="AH415">IF(FALSE,"True," &amp; IF(_xlfn.XLOOKUP("App_Any_OR_RangeGt1000",'Scoring_Config'!$A:$A,'Scoring_Config'!$D:$D,"Yes")="Yes",_xlfn.XLOOKUP("App_Any_OR_RangeGt1000",'Scoring_Config'!$A:$A,'Scoring_Config'!$C:$C,10),0),"False,0")</f>
        <v>0</v>
      </c>
      <c r="AI415" cm="1">
        <f t="array" ref="AI415">IF(TRUE,"True," &amp; IF(_xlfn.XLOOKUP("Service_Insecure_Match",'Scoring_Config'!$A:$A,'Scoring_Config'!$D:$D,"Yes")="Yes",_xlfn.XLOOKUP("Service_Insecure_Match",'Scoring_Config'!$A:$A,'Scoring_Config'!$C:$C,5),0),"False,0")</f>
        <v>0</v>
      </c>
      <c r="AJ415" cm="1">
        <f t="array" ref="AJ415">IF(FALSE,"True," &amp; IF(_xlfn.XLOOKUP("Risky_Inbound",'Scoring_Config'!$A:$A,'Scoring_Config'!$D:$D,"Yes")="Yes",_xlfn.XLOOKUP("Risky_Inbound",'Scoring_Config'!$A:$A,'Scoring_Config'!$C:$C,50),0),"False,0")</f>
        <v>0</v>
      </c>
      <c r="AK415" cm="1">
        <f t="array" ref="AK415">IF(FALSE,"True," &amp; IF(_xlfn.XLOOKUP("Risky_Outbound",'Scoring_Config'!$A:$A,'Scoring_Config'!$D:$D,"Yes")="Yes",_xlfn.XLOOKUP("Risky_Outbound",'Scoring_Config'!$A:$A,'Scoring_Config'!$C:$C,25),0),"False,0")</f>
        <v>0</v>
      </c>
      <c r="AL415" t="s">
        <v>6700</v>
      </c>
      <c r="AM415" cm="1">
        <f t="array" ref="AM41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15" t="s">
        <v>6697</v>
      </c>
      <c r="AO415" t="s">
        <v>6697</v>
      </c>
      <c r="AP415" t="s">
        <v>6697</v>
      </c>
      <c r="AQ415" cm="1">
        <f t="array" ref="AQ415">IF(FALSE,"True," &amp; IF(_xlfn.XLOOKUP("Service_IsAny",'Scoring_Config'!$A:$A,'Scoring_Config'!$D:$D,"Yes")="Yes",_xlfn.XLOOKUP("Service_IsAny",'Scoring_Config'!$A:$A,'Scoring_Config'!$C:$C,0),0),"False,0")</f>
        <v>0</v>
      </c>
      <c r="AR415">
        <v>6</v>
      </c>
      <c r="AS415" cm="1">
        <f t="array" ref="AS415">IF(FALSE,"True," &amp; IF(_xlfn.XLOOKUP("Service_RangeGt1000",'Scoring_Config'!$A:$A,'Scoring_Config'!$D:$D,"Yes")="Yes",_xlfn.XLOOKUP("Service_RangeGt1000",'Scoring_Config'!$A:$A,'Scoring_Config'!$C:$C,0),0),"False,0")</f>
        <v>0</v>
      </c>
      <c r="AT415" cm="1">
        <f t="array" ref="AT415">IF(FALSE,"True," &amp; IF(_xlfn.XLOOKUP("App_IsAny",'Scoring_Config'!$A:$A,'Scoring_Config'!$D:$D,"Yes")="Yes",_xlfn.XLOOKUP("App_IsAny",'Scoring_Config'!$A:$A,'Scoring_Config'!$C:$C,0),0),"False,0")</f>
        <v>0</v>
      </c>
      <c r="AU415">
        <v>5</v>
      </c>
      <c r="AV415" cm="1">
        <f t="array" ref="AV415">IF(FALSE,"True," &amp; IF(_xlfn.XLOOKUP("App_RangeGt1000",'Scoring_Config'!$A:$A,'Scoring_Config'!$D:$D,"Yes")="Yes",_xlfn.XLOOKUP("App_RangeGt1000",'Scoring_Config'!$A:$A,'Scoring_Config'!$C:$C,0),0),"False,0")</f>
        <v>0</v>
      </c>
      <c r="AW415" cm="1">
        <f t="array" ref="AW415">IF(FALSE,"True," &amp; IF(_xlfn.XLOOKUP("Action_IsDenyOrDrop",'Scoring_Config'!$A:$A,'Scoring_Config'!$D:$D,"Yes")="Yes",_xlfn.XLOOKUP("Action_IsDenyOrDrop",'Scoring_Config'!$A:$A,'Scoring_Config'!$C:$C,0),0),"False,0")</f>
        <v>0</v>
      </c>
      <c r="AX415" cm="1">
        <f t="array" ref="AX415">IF(LEFT(AW415,4)="True",0,(IF(LEFT(Y415,4)="True",IF(_xlfn.XLOOKUP("Src_IsAny",'Scoring_Config'!$A:$A,'Scoring_Config'!$D:$D,"Yes")="Yes",_xlfn.XLOOKUP("Src_IsAny",'Scoring_Config'!$A:$A,'Scoring_Config'!$C:$C,10),0),0)+IF(LEFT(Z415,4)="True",IF(_xlfn.XLOOKUP("Src_CIDR_Le_16",'Scoring_Config'!$A:$A,'Scoring_Config'!$D:$D,"Yes")="Yes",_xlfn.XLOOKUP("Src_CIDR_Le_16",'Scoring_Config'!$A:$A,'Scoring_Config'!$C:$C,10),0),0)+IF(LEFT(AA415,4)="True",IF(_xlfn.XLOOKUP("Src_CIDR_17_22",'Scoring_Config'!$A:$A,'Scoring_Config'!$D:$D,"Yes")="Yes",_xlfn.XLOOKUP("Src_CIDR_17_22",'Scoring_Config'!$A:$A,'Scoring_Config'!$C:$C,5),0),0)+IF(LEFT(AB415,4)="True",IF(_xlfn.XLOOKUP("Dst_IsAny",'Scoring_Config'!$A:$A,'Scoring_Config'!$D:$D,"Yes")="Yes",_xlfn.XLOOKUP("Dst_IsAny",'Scoring_Config'!$A:$A,'Scoring_Config'!$C:$C,10),0),0)+IF(LEFT(AC415,4)="True",IF(_xlfn.XLOOKUP("Dst_CIDR_Le_16",'Scoring_Config'!$A:$A,'Scoring_Config'!$D:$D,"Yes")="Yes",_xlfn.XLOOKUP("Dst_CIDR_Le_16",'Scoring_Config'!$A:$A,'Scoring_Config'!$C:$C,10),0),0)+IF(LEFT(AD415,4)="True",IF(_xlfn.XLOOKUP("Dst_CIDR_17_22",'Scoring_Config'!$A:$A,'Scoring_Config'!$D:$D,"Yes")="Yes",_xlfn.XLOOKUP("Dst_CIDR_17_22",'Scoring_Config'!$A:$A,'Scoring_Config'!$C:$C,5),0),0)+IF(LEFT(AE415,4)="True",IF(_xlfn.XLOOKUP("SrcZone_IsAny",'Scoring_Config'!$A:$A,'Scoring_Config'!$D:$D,"Yes")="Yes",_xlfn.XLOOKUP("SrcZone_IsAny",'Scoring_Config'!$A:$A,'Scoring_Config'!$C:$C,10),0),0)+IF(LEFT(AF415,4)="True",IF(_xlfn.XLOOKUP("DstZone_IsAny",'Scoring_Config'!$A:$A,'Scoring_Config'!$D:$D,"Yes")="Yes",_xlfn.XLOOKUP("DstZone_IsAny",'Scoring_Config'!$A:$A,'Scoring_Config'!$C:$C,10),0),0)+IF(LEFT(AG415,4)="True",IF(_xlfn.XLOOKUP("Service_Any_OR_RangeGt1000",'Scoring_Config'!$A:$A,'Scoring_Config'!$D:$D,"Yes")="Yes",_xlfn.XLOOKUP("Service_Any_OR_RangeGt1000",'Scoring_Config'!$A:$A,'Scoring_Config'!$C:$C,10),0),0)+IF(LEFT(AH415,4)="True",IF(_xlfn.XLOOKUP("App_Any_OR_RangeGt1000",'Scoring_Config'!$A:$A,'Scoring_Config'!$D:$D,"Yes")="Yes",_xlfn.XLOOKUP("App_Any_OR_RangeGt1000",'Scoring_Config'!$A:$A,'Scoring_Config'!$C:$C,10),0),0)+IF(LEFT(AI415,4)="True",IF(_xlfn.XLOOKUP("Service_Insecure_Match",'Scoring_Config'!$A:$A,'Scoring_Config'!$D:$D,"Yes")="Yes",_xlfn.XLOOKUP("Service_Insecure_Match",'Scoring_Config'!$A:$A,'Scoring_Config'!$C:$C,5),0),0)+IF(LEFT(AJ415,4)="True",IF(_xlfn.XLOOKUP("Risky_Inbound",'Scoring_Config'!$A:$A,'Scoring_Config'!$D:$D,"Yes")="Yes",_xlfn.XLOOKUP("Risky_Inbound",'Scoring_Config'!$A:$A,'Scoring_Config'!$C:$C,50),0),0)+IF(LEFT(AK415,4)="True",IF(_xlfn.XLOOKUP("Risky_Outbound",'Scoring_Config'!$A:$A,'Scoring_Config'!$D:$D,"Yes")="Yes",_xlfn.XLOOKUP("Risky_Outbound",'Scoring_Config'!$A:$A,'Scoring_Config'!$C:$C,25),0),0)+IF(LEFT(AZ415,4)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415,FIND(",",AL415)+1,100)),0)+IF(LEFT(AM415,4)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415,FIND(",",AN415)+1,100)),0)+IF(_xlfn.XLOOKUP("Profile_Scoring",'Scoring_Config'!$A:$A,'Scoring_Config'!$D:$D,"Yes")="Yes",VALUE(MID(AO415,FIND(",",AO415)+1,100)),0)+IF(_xlfn.XLOOKUP("Options_Scoring",'Scoring_Config'!$A:$A,'Scoring_Config'!$D:$D,"Yes")="Yes",VALUE(MID(AP415,FIND(",",AP415)+1,100)),0)))</f>
        <v>0</v>
      </c>
      <c r="AY415" t="s">
        <v>6709</v>
      </c>
      <c r="AZ415" cm="1">
        <f t="array" ref="AZ415">IF(TRUE,"True," &amp; IF(_xlfn.XLOOKUP("Migrate_Insecure",'Scoring_Config'!$A:$A,'Scoring_Config'!$D:$D,"Yes")="Yes",_xlfn.XLOOKUP("Migrate_Insecure",'Scoring_Config'!$A:$A,'Scoring_Config'!$C:$C,10),0),"False,0")</f>
        <v>0</v>
      </c>
    </row>
    <row r="416" spans="1:52">
      <c r="A416" t="s">
        <v>1979</v>
      </c>
      <c r="B416" t="s">
        <v>2389</v>
      </c>
      <c r="C416" t="s">
        <v>3542</v>
      </c>
      <c r="D416" t="s">
        <v>3544</v>
      </c>
      <c r="E416" t="s">
        <v>3562</v>
      </c>
      <c r="F416" t="s">
        <v>3713</v>
      </c>
      <c r="G416" t="s">
        <v>272</v>
      </c>
      <c r="H416" t="s">
        <v>193</v>
      </c>
      <c r="I416" t="s">
        <v>3881</v>
      </c>
      <c r="J416" t="s">
        <v>962</v>
      </c>
      <c r="K416" t="s">
        <v>1805</v>
      </c>
      <c r="L416" t="s">
        <v>1419</v>
      </c>
      <c r="M416" t="s">
        <v>1973</v>
      </c>
      <c r="N416" t="s">
        <v>4315</v>
      </c>
      <c r="O416" t="s">
        <v>4319</v>
      </c>
      <c r="P416" t="s">
        <v>4323</v>
      </c>
      <c r="Q416" t="s">
        <v>4622</v>
      </c>
      <c r="R416" t="s">
        <v>5439</v>
      </c>
      <c r="S416" t="s">
        <v>4324</v>
      </c>
      <c r="T416" t="s">
        <v>5605</v>
      </c>
      <c r="U416" t="s">
        <v>6156</v>
      </c>
      <c r="Y416" cm="1">
        <f t="array" ref="Y416">IF(FALSE,"True," &amp; IF(_xlfn.XLOOKUP("Src_IsAny",'Scoring_Config'!$A:$A,'Scoring_Config'!$D:$D,"Yes")="Yes",_xlfn.XLOOKUP("Src_IsAny",'Scoring_Config'!$A:$A,'Scoring_Config'!$C:$C,10),0),"False,0")</f>
        <v>0</v>
      </c>
      <c r="Z416" cm="1">
        <f t="array" ref="Z416">IF(FALSE,"True," &amp; IF(_xlfn.XLOOKUP("Src_CIDR_Le_16",'Scoring_Config'!$A:$A,'Scoring_Config'!$D:$D,"Yes")="Yes",_xlfn.XLOOKUP("Src_CIDR_Le_16",'Scoring_Config'!$A:$A,'Scoring_Config'!$C:$C,10),0),"False,0")</f>
        <v>0</v>
      </c>
      <c r="AA416" cm="1">
        <f t="array" ref="AA416">IF(FALSE,"True," &amp; IF(_xlfn.XLOOKUP("Src_CIDR_17_22",'Scoring_Config'!$A:$A,'Scoring_Config'!$D:$D,"Yes")="Yes",_xlfn.XLOOKUP("Src_CIDR_17_22",'Scoring_Config'!$A:$A,'Scoring_Config'!$C:$C,5),0),"False,0")</f>
        <v>0</v>
      </c>
      <c r="AB416" cm="1">
        <f t="array" ref="AB416">IF(FALSE,"True," &amp; IF(_xlfn.XLOOKUP("Dst_IsAny",'Scoring_Config'!$A:$A,'Scoring_Config'!$D:$D,"Yes")="Yes",_xlfn.XLOOKUP("Dst_IsAny",'Scoring_Config'!$A:$A,'Scoring_Config'!$C:$C,10),0),"False,0")</f>
        <v>0</v>
      </c>
      <c r="AC416" cm="1">
        <f t="array" ref="AC416">IF(FALSE,"True," &amp; IF(_xlfn.XLOOKUP("Dst_CIDR_Le_16",'Scoring_Config'!$A:$A,'Scoring_Config'!$D:$D,"Yes")="Yes",_xlfn.XLOOKUP("Dst_CIDR_Le_16",'Scoring_Config'!$A:$A,'Scoring_Config'!$C:$C,10),0),"False,0")</f>
        <v>0</v>
      </c>
      <c r="AD416" cm="1">
        <f t="array" ref="AD416">IF(FALSE,"True," &amp; IF(_xlfn.XLOOKUP("Dst_CIDR_17_22",'Scoring_Config'!$A:$A,'Scoring_Config'!$D:$D,"Yes")="Yes",_xlfn.XLOOKUP("Dst_CIDR_17_22",'Scoring_Config'!$A:$A,'Scoring_Config'!$C:$C,5),0),"False,0")</f>
        <v>0</v>
      </c>
      <c r="AE416" cm="1">
        <f t="array" ref="AE416">IF(FALSE,"True," &amp; IF(_xlfn.XLOOKUP("SrcZone_IsAny",'Scoring_Config'!$A:$A,'Scoring_Config'!$D:$D,"Yes")="Yes",_xlfn.XLOOKUP("SrcZone_IsAny",'Scoring_Config'!$A:$A,'Scoring_Config'!$C:$C,10),0),"False,0")</f>
        <v>0</v>
      </c>
      <c r="AF416" cm="1">
        <f t="array" ref="AF416">IF(FALSE,"True," &amp; IF(_xlfn.XLOOKUP("DstZone_IsAny",'Scoring_Config'!$A:$A,'Scoring_Config'!$D:$D,"Yes")="Yes",_xlfn.XLOOKUP("DstZone_IsAny",'Scoring_Config'!$A:$A,'Scoring_Config'!$C:$C,10),0),"False,0")</f>
        <v>0</v>
      </c>
      <c r="AG416" cm="1">
        <f t="array" ref="AG41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16" cm="1">
        <f t="array" ref="AH416">IF(FALSE,"True," &amp; IF(_xlfn.XLOOKUP("App_Any_OR_RangeGt1000",'Scoring_Config'!$A:$A,'Scoring_Config'!$D:$D,"Yes")="Yes",_xlfn.XLOOKUP("App_Any_OR_RangeGt1000",'Scoring_Config'!$A:$A,'Scoring_Config'!$C:$C,10),0),"False,0")</f>
        <v>0</v>
      </c>
      <c r="AI416" cm="1">
        <f t="array" ref="AI416">IF(FALSE,"True," &amp; IF(_xlfn.XLOOKUP("Service_Insecure_Match",'Scoring_Config'!$A:$A,'Scoring_Config'!$D:$D,"Yes")="Yes",_xlfn.XLOOKUP("Service_Insecure_Match",'Scoring_Config'!$A:$A,'Scoring_Config'!$C:$C,5),0),"False,0")</f>
        <v>0</v>
      </c>
      <c r="AJ416" cm="1">
        <f t="array" ref="AJ416">IF(FALSE,"True," &amp; IF(_xlfn.XLOOKUP("Risky_Inbound",'Scoring_Config'!$A:$A,'Scoring_Config'!$D:$D,"Yes")="Yes",_xlfn.XLOOKUP("Risky_Inbound",'Scoring_Config'!$A:$A,'Scoring_Config'!$C:$C,50),0),"False,0")</f>
        <v>0</v>
      </c>
      <c r="AK416" cm="1">
        <f t="array" ref="AK416">IF(FALSE,"True," &amp; IF(_xlfn.XLOOKUP("Risky_Outbound",'Scoring_Config'!$A:$A,'Scoring_Config'!$D:$D,"Yes")="Yes",_xlfn.XLOOKUP("Risky_Outbound",'Scoring_Config'!$A:$A,'Scoring_Config'!$C:$C,25),0),"False,0")</f>
        <v>0</v>
      </c>
      <c r="AL416" t="s">
        <v>6699</v>
      </c>
      <c r="AM416" cm="1">
        <f t="array" ref="AM41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16" t="s">
        <v>6697</v>
      </c>
      <c r="AO416" t="s">
        <v>6697</v>
      </c>
      <c r="AP416" t="s">
        <v>6697</v>
      </c>
      <c r="AQ416" cm="1">
        <f t="array" ref="AQ416">IF(FALSE,"True," &amp; IF(_xlfn.XLOOKUP("Service_IsAny",'Scoring_Config'!$A:$A,'Scoring_Config'!$D:$D,"Yes")="Yes",_xlfn.XLOOKUP("Service_IsAny",'Scoring_Config'!$A:$A,'Scoring_Config'!$C:$C,0),0),"False,0")</f>
        <v>0</v>
      </c>
      <c r="AR416">
        <v>0</v>
      </c>
      <c r="AS416" cm="1">
        <f t="array" ref="AS416">IF(FALSE,"True," &amp; IF(_xlfn.XLOOKUP("Service_RangeGt1000",'Scoring_Config'!$A:$A,'Scoring_Config'!$D:$D,"Yes")="Yes",_xlfn.XLOOKUP("Service_RangeGt1000",'Scoring_Config'!$A:$A,'Scoring_Config'!$C:$C,0),0),"False,0")</f>
        <v>0</v>
      </c>
      <c r="AT416" cm="1">
        <f t="array" ref="AT416">IF(FALSE,"True," &amp; IF(_xlfn.XLOOKUP("App_IsAny",'Scoring_Config'!$A:$A,'Scoring_Config'!$D:$D,"Yes")="Yes",_xlfn.XLOOKUP("App_IsAny",'Scoring_Config'!$A:$A,'Scoring_Config'!$C:$C,0),0),"False,0")</f>
        <v>0</v>
      </c>
      <c r="AU416">
        <v>0</v>
      </c>
      <c r="AV416" cm="1">
        <f t="array" ref="AV416">IF(FALSE,"True," &amp; IF(_xlfn.XLOOKUP("App_RangeGt1000",'Scoring_Config'!$A:$A,'Scoring_Config'!$D:$D,"Yes")="Yes",_xlfn.XLOOKUP("App_RangeGt1000",'Scoring_Config'!$A:$A,'Scoring_Config'!$C:$C,0),0),"False,0")</f>
        <v>0</v>
      </c>
      <c r="AW416" cm="1">
        <f t="array" ref="AW416">IF(FALSE,"True," &amp; IF(_xlfn.XLOOKUP("Action_IsDenyOrDrop",'Scoring_Config'!$A:$A,'Scoring_Config'!$D:$D,"Yes")="Yes",_xlfn.XLOOKUP("Action_IsDenyOrDrop",'Scoring_Config'!$A:$A,'Scoring_Config'!$C:$C,0),0),"False,0")</f>
        <v>0</v>
      </c>
      <c r="AX416" cm="1">
        <f t="array" ref="AX416">IF(LEFT(AW416,4)="True",0,(IF(LEFT(Y416,4)="True",IF(_xlfn.XLOOKUP("Src_IsAny",'Scoring_Config'!$A:$A,'Scoring_Config'!$D:$D,"Yes")="Yes",_xlfn.XLOOKUP("Src_IsAny",'Scoring_Config'!$A:$A,'Scoring_Config'!$C:$C,10),0),0)+IF(LEFT(Z416,4)="True",IF(_xlfn.XLOOKUP("Src_CIDR_Le_16",'Scoring_Config'!$A:$A,'Scoring_Config'!$D:$D,"Yes")="Yes",_xlfn.XLOOKUP("Src_CIDR_Le_16",'Scoring_Config'!$A:$A,'Scoring_Config'!$C:$C,10),0),0)+IF(LEFT(AA416,4)="True",IF(_xlfn.XLOOKUP("Src_CIDR_17_22",'Scoring_Config'!$A:$A,'Scoring_Config'!$D:$D,"Yes")="Yes",_xlfn.XLOOKUP("Src_CIDR_17_22",'Scoring_Config'!$A:$A,'Scoring_Config'!$C:$C,5),0),0)+IF(LEFT(AB416,4)="True",IF(_xlfn.XLOOKUP("Dst_IsAny",'Scoring_Config'!$A:$A,'Scoring_Config'!$D:$D,"Yes")="Yes",_xlfn.XLOOKUP("Dst_IsAny",'Scoring_Config'!$A:$A,'Scoring_Config'!$C:$C,10),0),0)+IF(LEFT(AC416,4)="True",IF(_xlfn.XLOOKUP("Dst_CIDR_Le_16",'Scoring_Config'!$A:$A,'Scoring_Config'!$D:$D,"Yes")="Yes",_xlfn.XLOOKUP("Dst_CIDR_Le_16",'Scoring_Config'!$A:$A,'Scoring_Config'!$C:$C,10),0),0)+IF(LEFT(AD416,4)="True",IF(_xlfn.XLOOKUP("Dst_CIDR_17_22",'Scoring_Config'!$A:$A,'Scoring_Config'!$D:$D,"Yes")="Yes",_xlfn.XLOOKUP("Dst_CIDR_17_22",'Scoring_Config'!$A:$A,'Scoring_Config'!$C:$C,5),0),0)+IF(LEFT(AE416,4)="True",IF(_xlfn.XLOOKUP("SrcZone_IsAny",'Scoring_Config'!$A:$A,'Scoring_Config'!$D:$D,"Yes")="Yes",_xlfn.XLOOKUP("SrcZone_IsAny",'Scoring_Config'!$A:$A,'Scoring_Config'!$C:$C,10),0),0)+IF(LEFT(AF416,4)="True",IF(_xlfn.XLOOKUP("DstZone_IsAny",'Scoring_Config'!$A:$A,'Scoring_Config'!$D:$D,"Yes")="Yes",_xlfn.XLOOKUP("DstZone_IsAny",'Scoring_Config'!$A:$A,'Scoring_Config'!$C:$C,10),0),0)+IF(LEFT(AG416,4)="True",IF(_xlfn.XLOOKUP("Service_Any_OR_RangeGt1000",'Scoring_Config'!$A:$A,'Scoring_Config'!$D:$D,"Yes")="Yes",_xlfn.XLOOKUP("Service_Any_OR_RangeGt1000",'Scoring_Config'!$A:$A,'Scoring_Config'!$C:$C,10),0),0)+IF(LEFT(AH416,4)="True",IF(_xlfn.XLOOKUP("App_Any_OR_RangeGt1000",'Scoring_Config'!$A:$A,'Scoring_Config'!$D:$D,"Yes")="Yes",_xlfn.XLOOKUP("App_Any_OR_RangeGt1000",'Scoring_Config'!$A:$A,'Scoring_Config'!$C:$C,10),0),0)+IF(LEFT(AI416,4)="True",IF(_xlfn.XLOOKUP("Service_Insecure_Match",'Scoring_Config'!$A:$A,'Scoring_Config'!$D:$D,"Yes")="Yes",_xlfn.XLOOKUP("Service_Insecure_Match",'Scoring_Config'!$A:$A,'Scoring_Config'!$C:$C,5),0),0)+IF(LEFT(AJ416,4)="True",IF(_xlfn.XLOOKUP("Risky_Inbound",'Scoring_Config'!$A:$A,'Scoring_Config'!$D:$D,"Yes")="Yes",_xlfn.XLOOKUP("Risky_Inbound",'Scoring_Config'!$A:$A,'Scoring_Config'!$C:$C,50),0),0)+IF(LEFT(AK416,4)="True",IF(_xlfn.XLOOKUP("Risky_Outbound",'Scoring_Config'!$A:$A,'Scoring_Config'!$D:$D,"Yes")="Yes",_xlfn.XLOOKUP("Risky_Outbound",'Scoring_Config'!$A:$A,'Scoring_Config'!$C:$C,25),0),0)+IF(LEFT(AZ416,4)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416,FIND(",",AL416)+1,100)),0)+IF(LEFT(AM416,4)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416,FIND(",",AN416)+1,100)),0)+IF(_xlfn.XLOOKUP("Profile_Scoring",'Scoring_Config'!$A:$A,'Scoring_Config'!$D:$D,"Yes")="Yes",VALUE(MID(AO416,FIND(",",AO416)+1,100)),0)+IF(_xlfn.XLOOKUP("Options_Scoring",'Scoring_Config'!$A:$A,'Scoring_Config'!$D:$D,"Yes")="Yes",VALUE(MID(AP416,FIND(",",AP416)+1,100)),0)))</f>
        <v>0</v>
      </c>
      <c r="AZ416" cm="1">
        <f t="array" ref="AZ416">IF(FALSE,"True," &amp; IF(_xlfn.XLOOKUP("Migrate_Insecure",'Scoring_Config'!$A:$A,'Scoring_Config'!$D:$D,"Yes")="Yes",_xlfn.XLOOKUP("Migrate_Insecure",'Scoring_Config'!$A:$A,'Scoring_Config'!$C:$C,10),0),"False,0")</f>
        <v>0</v>
      </c>
    </row>
    <row r="417" spans="1:52">
      <c r="A417" t="s">
        <v>1979</v>
      </c>
      <c r="B417" t="s">
        <v>2390</v>
      </c>
      <c r="C417" t="s">
        <v>3542</v>
      </c>
      <c r="D417" t="s">
        <v>3547</v>
      </c>
      <c r="E417" t="s">
        <v>3563</v>
      </c>
      <c r="F417" t="s">
        <v>3648</v>
      </c>
      <c r="G417" t="s">
        <v>273</v>
      </c>
      <c r="H417" t="s">
        <v>174</v>
      </c>
      <c r="I417" t="s">
        <v>3960</v>
      </c>
      <c r="J417" t="s">
        <v>624</v>
      </c>
      <c r="K417" t="s">
        <v>174</v>
      </c>
      <c r="L417" t="s">
        <v>1420</v>
      </c>
      <c r="M417" t="s">
        <v>1974</v>
      </c>
      <c r="N417" t="s">
        <v>4315</v>
      </c>
      <c r="O417" t="s">
        <v>4319</v>
      </c>
      <c r="P417" t="s">
        <v>4321</v>
      </c>
      <c r="Q417" t="s">
        <v>4623</v>
      </c>
      <c r="R417" t="s">
        <v>5449</v>
      </c>
      <c r="S417" t="s">
        <v>5484</v>
      </c>
      <c r="T417" t="s">
        <v>5576</v>
      </c>
      <c r="U417" t="s">
        <v>6161</v>
      </c>
      <c r="Y417" cm="1">
        <f t="array" ref="Y417">IF(FALSE,"True," &amp; IF(_xlfn.XLOOKUP("Src_IsAny",'Scoring_Config'!$A:$A,'Scoring_Config'!$D:$D,"Yes")="Yes",_xlfn.XLOOKUP("Src_IsAny",'Scoring_Config'!$A:$A,'Scoring_Config'!$C:$C,10),0),"False,0")</f>
        <v>0</v>
      </c>
      <c r="Z417" cm="1">
        <f t="array" ref="Z417">IF(FALSE,"True," &amp; IF(_xlfn.XLOOKUP("Src_CIDR_Le_16",'Scoring_Config'!$A:$A,'Scoring_Config'!$D:$D,"Yes")="Yes",_xlfn.XLOOKUP("Src_CIDR_Le_16",'Scoring_Config'!$A:$A,'Scoring_Config'!$C:$C,10),0),"False,0")</f>
        <v>0</v>
      </c>
      <c r="AA417" cm="1">
        <f t="array" ref="AA417">IF(TRUE,"True," &amp; IF(_xlfn.XLOOKUP("Src_CIDR_17_22",'Scoring_Config'!$A:$A,'Scoring_Config'!$D:$D,"Yes")="Yes",_xlfn.XLOOKUP("Src_CIDR_17_22",'Scoring_Config'!$A:$A,'Scoring_Config'!$C:$C,5),0),"False,0")</f>
        <v>0</v>
      </c>
      <c r="AB417" cm="1">
        <f t="array" ref="AB417">IF(FALSE,"True," &amp; IF(_xlfn.XLOOKUP("Dst_IsAny",'Scoring_Config'!$A:$A,'Scoring_Config'!$D:$D,"Yes")="Yes",_xlfn.XLOOKUP("Dst_IsAny",'Scoring_Config'!$A:$A,'Scoring_Config'!$C:$C,10),0),"False,0")</f>
        <v>0</v>
      </c>
      <c r="AC417" cm="1">
        <f t="array" ref="AC417">IF(FALSE,"True," &amp; IF(_xlfn.XLOOKUP("Dst_CIDR_Le_16",'Scoring_Config'!$A:$A,'Scoring_Config'!$D:$D,"Yes")="Yes",_xlfn.XLOOKUP("Dst_CIDR_Le_16",'Scoring_Config'!$A:$A,'Scoring_Config'!$C:$C,10),0),"False,0")</f>
        <v>0</v>
      </c>
      <c r="AD417" cm="1">
        <f t="array" ref="AD417">IF(FALSE,"True," &amp; IF(_xlfn.XLOOKUP("Dst_CIDR_17_22",'Scoring_Config'!$A:$A,'Scoring_Config'!$D:$D,"Yes")="Yes",_xlfn.XLOOKUP("Dst_CIDR_17_22",'Scoring_Config'!$A:$A,'Scoring_Config'!$C:$C,5),0),"False,0")</f>
        <v>0</v>
      </c>
      <c r="AE417" cm="1">
        <f t="array" ref="AE417">IF(FALSE,"True," &amp; IF(_xlfn.XLOOKUP("SrcZone_IsAny",'Scoring_Config'!$A:$A,'Scoring_Config'!$D:$D,"Yes")="Yes",_xlfn.XLOOKUP("SrcZone_IsAny",'Scoring_Config'!$A:$A,'Scoring_Config'!$C:$C,10),0),"False,0")</f>
        <v>0</v>
      </c>
      <c r="AF417" cm="1">
        <f t="array" ref="AF417">IF(FALSE,"True," &amp; IF(_xlfn.XLOOKUP("DstZone_IsAny",'Scoring_Config'!$A:$A,'Scoring_Config'!$D:$D,"Yes")="Yes",_xlfn.XLOOKUP("DstZone_IsAny",'Scoring_Config'!$A:$A,'Scoring_Config'!$C:$C,10),0),"False,0")</f>
        <v>0</v>
      </c>
      <c r="AG417" cm="1">
        <f t="array" ref="AG41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17" cm="1">
        <f t="array" ref="AH417">IF(TRUE,"True," &amp; IF(_xlfn.XLOOKUP("App_Any_OR_RangeGt1000",'Scoring_Config'!$A:$A,'Scoring_Config'!$D:$D,"Yes")="Yes",_xlfn.XLOOKUP("App_Any_OR_RangeGt1000",'Scoring_Config'!$A:$A,'Scoring_Config'!$C:$C,10),0),"False,0")</f>
        <v>0</v>
      </c>
      <c r="AI417" cm="1">
        <f t="array" ref="AI417">IF(FALSE,"True," &amp; IF(_xlfn.XLOOKUP("Service_Insecure_Match",'Scoring_Config'!$A:$A,'Scoring_Config'!$D:$D,"Yes")="Yes",_xlfn.XLOOKUP("Service_Insecure_Match",'Scoring_Config'!$A:$A,'Scoring_Config'!$C:$C,5),0),"False,0")</f>
        <v>0</v>
      </c>
      <c r="AJ417" cm="1">
        <f t="array" ref="AJ417">IF(FALSE,"True," &amp; IF(_xlfn.XLOOKUP("Risky_Inbound",'Scoring_Config'!$A:$A,'Scoring_Config'!$D:$D,"Yes")="Yes",_xlfn.XLOOKUP("Risky_Inbound",'Scoring_Config'!$A:$A,'Scoring_Config'!$C:$C,50),0),"False,0")</f>
        <v>0</v>
      </c>
      <c r="AK417" cm="1">
        <f t="array" ref="AK417">IF(FALSE,"True," &amp; IF(_xlfn.XLOOKUP("Risky_Outbound",'Scoring_Config'!$A:$A,'Scoring_Config'!$D:$D,"Yes")="Yes",_xlfn.XLOOKUP("Risky_Outbound",'Scoring_Config'!$A:$A,'Scoring_Config'!$C:$C,25),0),"False,0")</f>
        <v>0</v>
      </c>
      <c r="AL417" t="s">
        <v>6700</v>
      </c>
      <c r="AM417" cm="1">
        <f t="array" ref="AM41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17" t="s">
        <v>6697</v>
      </c>
      <c r="AO417" t="s">
        <v>6697</v>
      </c>
      <c r="AP417" t="s">
        <v>6697</v>
      </c>
      <c r="AQ417" cm="1">
        <f t="array" ref="AQ417">IF(FALSE,"True," &amp; IF(_xlfn.XLOOKUP("Service_IsAny",'Scoring_Config'!$A:$A,'Scoring_Config'!$D:$D,"Yes")="Yes",_xlfn.XLOOKUP("Service_IsAny",'Scoring_Config'!$A:$A,'Scoring_Config'!$C:$C,0),0),"False,0")</f>
        <v>0</v>
      </c>
      <c r="AR417">
        <v>15</v>
      </c>
      <c r="AS417" cm="1">
        <f t="array" ref="AS417">IF(FALSE,"True," &amp; IF(_xlfn.XLOOKUP("Service_RangeGt1000",'Scoring_Config'!$A:$A,'Scoring_Config'!$D:$D,"Yes")="Yes",_xlfn.XLOOKUP("Service_RangeGt1000",'Scoring_Config'!$A:$A,'Scoring_Config'!$C:$C,0),0),"False,0")</f>
        <v>0</v>
      </c>
      <c r="AT417" cm="1">
        <f t="array" ref="AT417">IF(TRUE,"True," &amp; IF(_xlfn.XLOOKUP("App_IsAny",'Scoring_Config'!$A:$A,'Scoring_Config'!$D:$D,"Yes")="Yes",_xlfn.XLOOKUP("App_IsAny",'Scoring_Config'!$A:$A,'Scoring_Config'!$C:$C,0),0),"False,0")</f>
        <v>0</v>
      </c>
      <c r="AU417">
        <v>65535</v>
      </c>
      <c r="AV417" cm="1">
        <f t="array" ref="AV417">IF(TRUE,"True," &amp; IF(_xlfn.XLOOKUP("App_RangeGt1000",'Scoring_Config'!$A:$A,'Scoring_Config'!$D:$D,"Yes")="Yes",_xlfn.XLOOKUP("App_RangeGt1000",'Scoring_Config'!$A:$A,'Scoring_Config'!$C:$C,0),0),"False,0")</f>
        <v>0</v>
      </c>
      <c r="AW417" cm="1">
        <f t="array" ref="AW417">IF(FALSE,"True," &amp; IF(_xlfn.XLOOKUP("Action_IsDenyOrDrop",'Scoring_Config'!$A:$A,'Scoring_Config'!$D:$D,"Yes")="Yes",_xlfn.XLOOKUP("Action_IsDenyOrDrop",'Scoring_Config'!$A:$A,'Scoring_Config'!$C:$C,0),0),"False,0")</f>
        <v>0</v>
      </c>
      <c r="AX417" cm="1">
        <f t="array" ref="AX417">IF(LEFT(AW417,4)="True",0,(IF(LEFT(Y417,4)="True",IF(_xlfn.XLOOKUP("Src_IsAny",'Scoring_Config'!$A:$A,'Scoring_Config'!$D:$D,"Yes")="Yes",_xlfn.XLOOKUP("Src_IsAny",'Scoring_Config'!$A:$A,'Scoring_Config'!$C:$C,10),0),0)+IF(LEFT(Z417,4)="True",IF(_xlfn.XLOOKUP("Src_CIDR_Le_16",'Scoring_Config'!$A:$A,'Scoring_Config'!$D:$D,"Yes")="Yes",_xlfn.XLOOKUP("Src_CIDR_Le_16",'Scoring_Config'!$A:$A,'Scoring_Config'!$C:$C,10),0),0)+IF(LEFT(AA417,4)="True",IF(_xlfn.XLOOKUP("Src_CIDR_17_22",'Scoring_Config'!$A:$A,'Scoring_Config'!$D:$D,"Yes")="Yes",_xlfn.XLOOKUP("Src_CIDR_17_22",'Scoring_Config'!$A:$A,'Scoring_Config'!$C:$C,5),0),0)+IF(LEFT(AB417,4)="True",IF(_xlfn.XLOOKUP("Dst_IsAny",'Scoring_Config'!$A:$A,'Scoring_Config'!$D:$D,"Yes")="Yes",_xlfn.XLOOKUP("Dst_IsAny",'Scoring_Config'!$A:$A,'Scoring_Config'!$C:$C,10),0),0)+IF(LEFT(AC417,4)="True",IF(_xlfn.XLOOKUP("Dst_CIDR_Le_16",'Scoring_Config'!$A:$A,'Scoring_Config'!$D:$D,"Yes")="Yes",_xlfn.XLOOKUP("Dst_CIDR_Le_16",'Scoring_Config'!$A:$A,'Scoring_Config'!$C:$C,10),0),0)+IF(LEFT(AD417,4)="True",IF(_xlfn.XLOOKUP("Dst_CIDR_17_22",'Scoring_Config'!$A:$A,'Scoring_Config'!$D:$D,"Yes")="Yes",_xlfn.XLOOKUP("Dst_CIDR_17_22",'Scoring_Config'!$A:$A,'Scoring_Config'!$C:$C,5),0),0)+IF(LEFT(AE417,4)="True",IF(_xlfn.XLOOKUP("SrcZone_IsAny",'Scoring_Config'!$A:$A,'Scoring_Config'!$D:$D,"Yes")="Yes",_xlfn.XLOOKUP("SrcZone_IsAny",'Scoring_Config'!$A:$A,'Scoring_Config'!$C:$C,10),0),0)+IF(LEFT(AF417,4)="True",IF(_xlfn.XLOOKUP("DstZone_IsAny",'Scoring_Config'!$A:$A,'Scoring_Config'!$D:$D,"Yes")="Yes",_xlfn.XLOOKUP("DstZone_IsAny",'Scoring_Config'!$A:$A,'Scoring_Config'!$C:$C,10),0),0)+IF(LEFT(AG417,4)="True",IF(_xlfn.XLOOKUP("Service_Any_OR_RangeGt1000",'Scoring_Config'!$A:$A,'Scoring_Config'!$D:$D,"Yes")="Yes",_xlfn.XLOOKUP("Service_Any_OR_RangeGt1000",'Scoring_Config'!$A:$A,'Scoring_Config'!$C:$C,10),0),0)+IF(LEFT(AH417,4)="True",IF(_xlfn.XLOOKUP("App_Any_OR_RangeGt1000",'Scoring_Config'!$A:$A,'Scoring_Config'!$D:$D,"Yes")="Yes",_xlfn.XLOOKUP("App_Any_OR_RangeGt1000",'Scoring_Config'!$A:$A,'Scoring_Config'!$C:$C,10),0),0)+IF(LEFT(AI417,4)="True",IF(_xlfn.XLOOKUP("Service_Insecure_Match",'Scoring_Config'!$A:$A,'Scoring_Config'!$D:$D,"Yes")="Yes",_xlfn.XLOOKUP("Service_Insecure_Match",'Scoring_Config'!$A:$A,'Scoring_Config'!$C:$C,5),0),0)+IF(LEFT(AJ417,4)="True",IF(_xlfn.XLOOKUP("Risky_Inbound",'Scoring_Config'!$A:$A,'Scoring_Config'!$D:$D,"Yes")="Yes",_xlfn.XLOOKUP("Risky_Inbound",'Scoring_Config'!$A:$A,'Scoring_Config'!$C:$C,50),0),0)+IF(LEFT(AK417,4)="True",IF(_xlfn.XLOOKUP("Risky_Outbound",'Scoring_Config'!$A:$A,'Scoring_Config'!$D:$D,"Yes")="Yes",_xlfn.XLOOKUP("Risky_Outbound",'Scoring_Config'!$A:$A,'Scoring_Config'!$C:$C,25),0),0)+IF(LEFT(AZ417,4)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417,FIND(",",AL417)+1,100)),0)+IF(LEFT(AM417,4)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417,FIND(",",AN417)+1,100)),0)+IF(_xlfn.XLOOKUP("Profile_Scoring",'Scoring_Config'!$A:$A,'Scoring_Config'!$D:$D,"Yes")="Yes",VALUE(MID(AO417,FIND(",",AO417)+1,100)),0)+IF(_xlfn.XLOOKUP("Options_Scoring",'Scoring_Config'!$A:$A,'Scoring_Config'!$D:$D,"Yes")="Yes",VALUE(MID(AP417,FIND(",",AP417)+1,100)),0)))</f>
        <v>0</v>
      </c>
      <c r="AZ417" cm="1">
        <f t="array" ref="AZ417">IF(FALSE,"True," &amp; IF(_xlfn.XLOOKUP("Migrate_Insecure",'Scoring_Config'!$A:$A,'Scoring_Config'!$D:$D,"Yes")="Yes",_xlfn.XLOOKUP("Migrate_Insecure",'Scoring_Config'!$A:$A,'Scoring_Config'!$C:$C,10),0),"False,0")</f>
        <v>0</v>
      </c>
    </row>
    <row r="418" spans="1:52">
      <c r="A418" t="s">
        <v>1979</v>
      </c>
      <c r="B418" t="s">
        <v>2391</v>
      </c>
      <c r="C418" t="s">
        <v>3542</v>
      </c>
      <c r="D418" t="s">
        <v>3545</v>
      </c>
      <c r="E418" t="s">
        <v>3563</v>
      </c>
      <c r="F418" t="s">
        <v>3639</v>
      </c>
      <c r="G418" t="s">
        <v>203</v>
      </c>
      <c r="H418" t="s">
        <v>174</v>
      </c>
      <c r="I418" t="s">
        <v>3576</v>
      </c>
      <c r="J418" t="s">
        <v>268</v>
      </c>
      <c r="K418" t="s">
        <v>1803</v>
      </c>
      <c r="L418" t="s">
        <v>1327</v>
      </c>
      <c r="M418" t="s">
        <v>1974</v>
      </c>
      <c r="N418" t="s">
        <v>4315</v>
      </c>
      <c r="O418" t="s">
        <v>4319</v>
      </c>
      <c r="P418" t="s">
        <v>4323</v>
      </c>
      <c r="Q418" t="s">
        <v>4624</v>
      </c>
      <c r="R418" t="s">
        <v>5439</v>
      </c>
      <c r="S418" t="s">
        <v>4324</v>
      </c>
      <c r="T418" t="s">
        <v>5576</v>
      </c>
      <c r="U418" t="s">
        <v>6162</v>
      </c>
      <c r="Y418" cm="1">
        <f t="array" ref="Y418">IF(FALSE,"True," &amp; IF(_xlfn.XLOOKUP("Src_IsAny",'Scoring_Config'!$A:$A,'Scoring_Config'!$D:$D,"Yes")="Yes",_xlfn.XLOOKUP("Src_IsAny",'Scoring_Config'!$A:$A,'Scoring_Config'!$C:$C,10),0),"False,0")</f>
        <v>0</v>
      </c>
      <c r="Z418" cm="1">
        <f t="array" ref="Z418">IF(FALSE,"True," &amp; IF(_xlfn.XLOOKUP("Src_CIDR_Le_16",'Scoring_Config'!$A:$A,'Scoring_Config'!$D:$D,"Yes")="Yes",_xlfn.XLOOKUP("Src_CIDR_Le_16",'Scoring_Config'!$A:$A,'Scoring_Config'!$C:$C,10),0),"False,0")</f>
        <v>0</v>
      </c>
      <c r="AA418" cm="1">
        <f t="array" ref="AA418">IF(TRUE,"True," &amp; IF(_xlfn.XLOOKUP("Src_CIDR_17_22",'Scoring_Config'!$A:$A,'Scoring_Config'!$D:$D,"Yes")="Yes",_xlfn.XLOOKUP("Src_CIDR_17_22",'Scoring_Config'!$A:$A,'Scoring_Config'!$C:$C,5),0),"False,0")</f>
        <v>0</v>
      </c>
      <c r="AB418" cm="1">
        <f t="array" ref="AB418">IF(FALSE,"True," &amp; IF(_xlfn.XLOOKUP("Dst_IsAny",'Scoring_Config'!$A:$A,'Scoring_Config'!$D:$D,"Yes")="Yes",_xlfn.XLOOKUP("Dst_IsAny",'Scoring_Config'!$A:$A,'Scoring_Config'!$C:$C,10),0),"False,0")</f>
        <v>0</v>
      </c>
      <c r="AC418" cm="1">
        <f t="array" ref="AC418">IF(FALSE,"True," &amp; IF(_xlfn.XLOOKUP("Dst_CIDR_Le_16",'Scoring_Config'!$A:$A,'Scoring_Config'!$D:$D,"Yes")="Yes",_xlfn.XLOOKUP("Dst_CIDR_Le_16",'Scoring_Config'!$A:$A,'Scoring_Config'!$C:$C,10),0),"False,0")</f>
        <v>0</v>
      </c>
      <c r="AD418" cm="1">
        <f t="array" ref="AD418">IF(FALSE,"True," &amp; IF(_xlfn.XLOOKUP("Dst_CIDR_17_22",'Scoring_Config'!$A:$A,'Scoring_Config'!$D:$D,"Yes")="Yes",_xlfn.XLOOKUP("Dst_CIDR_17_22",'Scoring_Config'!$A:$A,'Scoring_Config'!$C:$C,5),0),"False,0")</f>
        <v>0</v>
      </c>
      <c r="AE418" cm="1">
        <f t="array" ref="AE418">IF(FALSE,"True," &amp; IF(_xlfn.XLOOKUP("SrcZone_IsAny",'Scoring_Config'!$A:$A,'Scoring_Config'!$D:$D,"Yes")="Yes",_xlfn.XLOOKUP("SrcZone_IsAny",'Scoring_Config'!$A:$A,'Scoring_Config'!$C:$C,10),0),"False,0")</f>
        <v>0</v>
      </c>
      <c r="AF418" cm="1">
        <f t="array" ref="AF418">IF(FALSE,"True," &amp; IF(_xlfn.XLOOKUP("DstZone_IsAny",'Scoring_Config'!$A:$A,'Scoring_Config'!$D:$D,"Yes")="Yes",_xlfn.XLOOKUP("DstZone_IsAny",'Scoring_Config'!$A:$A,'Scoring_Config'!$C:$C,10),0),"False,0")</f>
        <v>0</v>
      </c>
      <c r="AG418" cm="1">
        <f t="array" ref="AG41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18" cm="1">
        <f t="array" ref="AH418">IF(FALSE,"True," &amp; IF(_xlfn.XLOOKUP("App_Any_OR_RangeGt1000",'Scoring_Config'!$A:$A,'Scoring_Config'!$D:$D,"Yes")="Yes",_xlfn.XLOOKUP("App_Any_OR_RangeGt1000",'Scoring_Config'!$A:$A,'Scoring_Config'!$C:$C,10),0),"False,0")</f>
        <v>0</v>
      </c>
      <c r="AI418" cm="1">
        <f t="array" ref="AI418">IF(FALSE,"True," &amp; IF(_xlfn.XLOOKUP("Service_Insecure_Match",'Scoring_Config'!$A:$A,'Scoring_Config'!$D:$D,"Yes")="Yes",_xlfn.XLOOKUP("Service_Insecure_Match",'Scoring_Config'!$A:$A,'Scoring_Config'!$C:$C,5),0),"False,0")</f>
        <v>0</v>
      </c>
      <c r="AJ418" cm="1">
        <f t="array" ref="AJ418">IF(FALSE,"True," &amp; IF(_xlfn.XLOOKUP("Risky_Inbound",'Scoring_Config'!$A:$A,'Scoring_Config'!$D:$D,"Yes")="Yes",_xlfn.XLOOKUP("Risky_Inbound",'Scoring_Config'!$A:$A,'Scoring_Config'!$C:$C,50),0),"False,0")</f>
        <v>0</v>
      </c>
      <c r="AK418" cm="1">
        <f t="array" ref="AK418">IF(FALSE,"True," &amp; IF(_xlfn.XLOOKUP("Risky_Outbound",'Scoring_Config'!$A:$A,'Scoring_Config'!$D:$D,"Yes")="Yes",_xlfn.XLOOKUP("Risky_Outbound",'Scoring_Config'!$A:$A,'Scoring_Config'!$C:$C,25),0),"False,0")</f>
        <v>0</v>
      </c>
      <c r="AL418" t="s">
        <v>6699</v>
      </c>
      <c r="AM418" cm="1">
        <f t="array" ref="AM41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18" t="s">
        <v>6697</v>
      </c>
      <c r="AO418" t="s">
        <v>6697</v>
      </c>
      <c r="AP418" t="s">
        <v>6697</v>
      </c>
      <c r="AQ418" cm="1">
        <f t="array" ref="AQ418">IF(FALSE,"True," &amp; IF(_xlfn.XLOOKUP("Service_IsAny",'Scoring_Config'!$A:$A,'Scoring_Config'!$D:$D,"Yes")="Yes",_xlfn.XLOOKUP("Service_IsAny",'Scoring_Config'!$A:$A,'Scoring_Config'!$C:$C,0),0),"False,0")</f>
        <v>0</v>
      </c>
      <c r="AR418">
        <v>0</v>
      </c>
      <c r="AS418" cm="1">
        <f t="array" ref="AS418">IF(FALSE,"True," &amp; IF(_xlfn.XLOOKUP("Service_RangeGt1000",'Scoring_Config'!$A:$A,'Scoring_Config'!$D:$D,"Yes")="Yes",_xlfn.XLOOKUP("Service_RangeGt1000",'Scoring_Config'!$A:$A,'Scoring_Config'!$C:$C,0),0),"False,0")</f>
        <v>0</v>
      </c>
      <c r="AT418" cm="1">
        <f t="array" ref="AT418">IF(FALSE,"True," &amp; IF(_xlfn.XLOOKUP("App_IsAny",'Scoring_Config'!$A:$A,'Scoring_Config'!$D:$D,"Yes")="Yes",_xlfn.XLOOKUP("App_IsAny",'Scoring_Config'!$A:$A,'Scoring_Config'!$C:$C,0),0),"False,0")</f>
        <v>0</v>
      </c>
      <c r="AU418">
        <v>9</v>
      </c>
      <c r="AV418" cm="1">
        <f t="array" ref="AV418">IF(FALSE,"True," &amp; IF(_xlfn.XLOOKUP("App_RangeGt1000",'Scoring_Config'!$A:$A,'Scoring_Config'!$D:$D,"Yes")="Yes",_xlfn.XLOOKUP("App_RangeGt1000",'Scoring_Config'!$A:$A,'Scoring_Config'!$C:$C,0),0),"False,0")</f>
        <v>0</v>
      </c>
      <c r="AW418" cm="1">
        <f t="array" ref="AW418">IF(FALSE,"True," &amp; IF(_xlfn.XLOOKUP("Action_IsDenyOrDrop",'Scoring_Config'!$A:$A,'Scoring_Config'!$D:$D,"Yes")="Yes",_xlfn.XLOOKUP("Action_IsDenyOrDrop",'Scoring_Config'!$A:$A,'Scoring_Config'!$C:$C,0),0),"False,0")</f>
        <v>0</v>
      </c>
      <c r="AX418" cm="1">
        <f t="array" ref="AX418">IF(LEFT(AW418,4)="True",0,(IF(LEFT(Y418,4)="True",IF(_xlfn.XLOOKUP("Src_IsAny",'Scoring_Config'!$A:$A,'Scoring_Config'!$D:$D,"Yes")="Yes",_xlfn.XLOOKUP("Src_IsAny",'Scoring_Config'!$A:$A,'Scoring_Config'!$C:$C,10),0),0)+IF(LEFT(Z418,4)="True",IF(_xlfn.XLOOKUP("Src_CIDR_Le_16",'Scoring_Config'!$A:$A,'Scoring_Config'!$D:$D,"Yes")="Yes",_xlfn.XLOOKUP("Src_CIDR_Le_16",'Scoring_Config'!$A:$A,'Scoring_Config'!$C:$C,10),0),0)+IF(LEFT(AA418,4)="True",IF(_xlfn.XLOOKUP("Src_CIDR_17_22",'Scoring_Config'!$A:$A,'Scoring_Config'!$D:$D,"Yes")="Yes",_xlfn.XLOOKUP("Src_CIDR_17_22",'Scoring_Config'!$A:$A,'Scoring_Config'!$C:$C,5),0),0)+IF(LEFT(AB418,4)="True",IF(_xlfn.XLOOKUP("Dst_IsAny",'Scoring_Config'!$A:$A,'Scoring_Config'!$D:$D,"Yes")="Yes",_xlfn.XLOOKUP("Dst_IsAny",'Scoring_Config'!$A:$A,'Scoring_Config'!$C:$C,10),0),0)+IF(LEFT(AC418,4)="True",IF(_xlfn.XLOOKUP("Dst_CIDR_Le_16",'Scoring_Config'!$A:$A,'Scoring_Config'!$D:$D,"Yes")="Yes",_xlfn.XLOOKUP("Dst_CIDR_Le_16",'Scoring_Config'!$A:$A,'Scoring_Config'!$C:$C,10),0),0)+IF(LEFT(AD418,4)="True",IF(_xlfn.XLOOKUP("Dst_CIDR_17_22",'Scoring_Config'!$A:$A,'Scoring_Config'!$D:$D,"Yes")="Yes",_xlfn.XLOOKUP("Dst_CIDR_17_22",'Scoring_Config'!$A:$A,'Scoring_Config'!$C:$C,5),0),0)+IF(LEFT(AE418,4)="True",IF(_xlfn.XLOOKUP("SrcZone_IsAny",'Scoring_Config'!$A:$A,'Scoring_Config'!$D:$D,"Yes")="Yes",_xlfn.XLOOKUP("SrcZone_IsAny",'Scoring_Config'!$A:$A,'Scoring_Config'!$C:$C,10),0),0)+IF(LEFT(AF418,4)="True",IF(_xlfn.XLOOKUP("DstZone_IsAny",'Scoring_Config'!$A:$A,'Scoring_Config'!$D:$D,"Yes")="Yes",_xlfn.XLOOKUP("DstZone_IsAny",'Scoring_Config'!$A:$A,'Scoring_Config'!$C:$C,10),0),0)+IF(LEFT(AG418,4)="True",IF(_xlfn.XLOOKUP("Service_Any_OR_RangeGt1000",'Scoring_Config'!$A:$A,'Scoring_Config'!$D:$D,"Yes")="Yes",_xlfn.XLOOKUP("Service_Any_OR_RangeGt1000",'Scoring_Config'!$A:$A,'Scoring_Config'!$C:$C,10),0),0)+IF(LEFT(AH418,4)="True",IF(_xlfn.XLOOKUP("App_Any_OR_RangeGt1000",'Scoring_Config'!$A:$A,'Scoring_Config'!$D:$D,"Yes")="Yes",_xlfn.XLOOKUP("App_Any_OR_RangeGt1000",'Scoring_Config'!$A:$A,'Scoring_Config'!$C:$C,10),0),0)+IF(LEFT(AI418,4)="True",IF(_xlfn.XLOOKUP("Service_Insecure_Match",'Scoring_Config'!$A:$A,'Scoring_Config'!$D:$D,"Yes")="Yes",_xlfn.XLOOKUP("Service_Insecure_Match",'Scoring_Config'!$A:$A,'Scoring_Config'!$C:$C,5),0),0)+IF(LEFT(AJ418,4)="True",IF(_xlfn.XLOOKUP("Risky_Inbound",'Scoring_Config'!$A:$A,'Scoring_Config'!$D:$D,"Yes")="Yes",_xlfn.XLOOKUP("Risky_Inbound",'Scoring_Config'!$A:$A,'Scoring_Config'!$C:$C,50),0),0)+IF(LEFT(AK418,4)="True",IF(_xlfn.XLOOKUP("Risky_Outbound",'Scoring_Config'!$A:$A,'Scoring_Config'!$D:$D,"Yes")="Yes",_xlfn.XLOOKUP("Risky_Outbound",'Scoring_Config'!$A:$A,'Scoring_Config'!$C:$C,25),0),0)+IF(LEFT(AZ418,4)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418,FIND(",",AL418)+1,100)),0)+IF(LEFT(AM418,4)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418,FIND(",",AN418)+1,100)),0)+IF(_xlfn.XLOOKUP("Profile_Scoring",'Scoring_Config'!$A:$A,'Scoring_Config'!$D:$D,"Yes")="Yes",VALUE(MID(AO418,FIND(",",AO418)+1,100)),0)+IF(_xlfn.XLOOKUP("Options_Scoring",'Scoring_Config'!$A:$A,'Scoring_Config'!$D:$D,"Yes")="Yes",VALUE(MID(AP418,FIND(",",AP418)+1,100)),0)))</f>
        <v>0</v>
      </c>
      <c r="AZ418" cm="1">
        <f t="array" ref="AZ418">IF(FALSE,"True," &amp; IF(_xlfn.XLOOKUP("Migrate_Insecure",'Scoring_Config'!$A:$A,'Scoring_Config'!$D:$D,"Yes")="Yes",_xlfn.XLOOKUP("Migrate_Insecure",'Scoring_Config'!$A:$A,'Scoring_Config'!$C:$C,10),0),"False,0")</f>
        <v>0</v>
      </c>
    </row>
    <row r="419" spans="1:52">
      <c r="A419" t="s">
        <v>1979</v>
      </c>
      <c r="B419" t="s">
        <v>2392</v>
      </c>
      <c r="C419" t="s">
        <v>3542</v>
      </c>
      <c r="D419" t="s">
        <v>3545</v>
      </c>
      <c r="E419" t="s">
        <v>3563</v>
      </c>
      <c r="F419" t="s">
        <v>3639</v>
      </c>
      <c r="G419" t="s">
        <v>203</v>
      </c>
      <c r="H419" t="s">
        <v>174</v>
      </c>
      <c r="I419" t="s">
        <v>3576</v>
      </c>
      <c r="J419" t="s">
        <v>268</v>
      </c>
      <c r="K419" t="s">
        <v>1804</v>
      </c>
      <c r="L419" t="s">
        <v>1418</v>
      </c>
      <c r="M419" t="s">
        <v>1974</v>
      </c>
      <c r="N419" t="s">
        <v>4315</v>
      </c>
      <c r="O419" t="s">
        <v>4319</v>
      </c>
      <c r="P419" t="s">
        <v>4323</v>
      </c>
      <c r="Q419" t="s">
        <v>4624</v>
      </c>
      <c r="R419" t="s">
        <v>5439</v>
      </c>
      <c r="S419" t="s">
        <v>4324</v>
      </c>
      <c r="T419" t="s">
        <v>5576</v>
      </c>
      <c r="U419" t="s">
        <v>6162</v>
      </c>
      <c r="Y419" cm="1">
        <f t="array" ref="Y419">IF(FALSE,"True," &amp; IF(_xlfn.XLOOKUP("Src_IsAny",'Scoring_Config'!$A:$A,'Scoring_Config'!$D:$D,"Yes")="Yes",_xlfn.XLOOKUP("Src_IsAny",'Scoring_Config'!$A:$A,'Scoring_Config'!$C:$C,10),0),"False,0")</f>
        <v>0</v>
      </c>
      <c r="Z419" cm="1">
        <f t="array" ref="Z419">IF(FALSE,"True," &amp; IF(_xlfn.XLOOKUP("Src_CIDR_Le_16",'Scoring_Config'!$A:$A,'Scoring_Config'!$D:$D,"Yes")="Yes",_xlfn.XLOOKUP("Src_CIDR_Le_16",'Scoring_Config'!$A:$A,'Scoring_Config'!$C:$C,10),0),"False,0")</f>
        <v>0</v>
      </c>
      <c r="AA419" cm="1">
        <f t="array" ref="AA419">IF(TRUE,"True," &amp; IF(_xlfn.XLOOKUP("Src_CIDR_17_22",'Scoring_Config'!$A:$A,'Scoring_Config'!$D:$D,"Yes")="Yes",_xlfn.XLOOKUP("Src_CIDR_17_22",'Scoring_Config'!$A:$A,'Scoring_Config'!$C:$C,5),0),"False,0")</f>
        <v>0</v>
      </c>
      <c r="AB419" cm="1">
        <f t="array" ref="AB419">IF(FALSE,"True," &amp; IF(_xlfn.XLOOKUP("Dst_IsAny",'Scoring_Config'!$A:$A,'Scoring_Config'!$D:$D,"Yes")="Yes",_xlfn.XLOOKUP("Dst_IsAny",'Scoring_Config'!$A:$A,'Scoring_Config'!$C:$C,10),0),"False,0")</f>
        <v>0</v>
      </c>
      <c r="AC419" cm="1">
        <f t="array" ref="AC419">IF(FALSE,"True," &amp; IF(_xlfn.XLOOKUP("Dst_CIDR_Le_16",'Scoring_Config'!$A:$A,'Scoring_Config'!$D:$D,"Yes")="Yes",_xlfn.XLOOKUP("Dst_CIDR_Le_16",'Scoring_Config'!$A:$A,'Scoring_Config'!$C:$C,10),0),"False,0")</f>
        <v>0</v>
      </c>
      <c r="AD419" cm="1">
        <f t="array" ref="AD419">IF(FALSE,"True," &amp; IF(_xlfn.XLOOKUP("Dst_CIDR_17_22",'Scoring_Config'!$A:$A,'Scoring_Config'!$D:$D,"Yes")="Yes",_xlfn.XLOOKUP("Dst_CIDR_17_22",'Scoring_Config'!$A:$A,'Scoring_Config'!$C:$C,5),0),"False,0")</f>
        <v>0</v>
      </c>
      <c r="AE419" cm="1">
        <f t="array" ref="AE419">IF(FALSE,"True," &amp; IF(_xlfn.XLOOKUP("SrcZone_IsAny",'Scoring_Config'!$A:$A,'Scoring_Config'!$D:$D,"Yes")="Yes",_xlfn.XLOOKUP("SrcZone_IsAny",'Scoring_Config'!$A:$A,'Scoring_Config'!$C:$C,10),0),"False,0")</f>
        <v>0</v>
      </c>
      <c r="AF419" cm="1">
        <f t="array" ref="AF419">IF(FALSE,"True," &amp; IF(_xlfn.XLOOKUP("DstZone_IsAny",'Scoring_Config'!$A:$A,'Scoring_Config'!$D:$D,"Yes")="Yes",_xlfn.XLOOKUP("DstZone_IsAny",'Scoring_Config'!$A:$A,'Scoring_Config'!$C:$C,10),0),"False,0")</f>
        <v>0</v>
      </c>
      <c r="AG419" cm="1">
        <f t="array" ref="AG41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19" cm="1">
        <f t="array" ref="AH419">IF(FALSE,"True," &amp; IF(_xlfn.XLOOKUP("App_Any_OR_RangeGt1000",'Scoring_Config'!$A:$A,'Scoring_Config'!$D:$D,"Yes")="Yes",_xlfn.XLOOKUP("App_Any_OR_RangeGt1000",'Scoring_Config'!$A:$A,'Scoring_Config'!$C:$C,10),0),"False,0")</f>
        <v>0</v>
      </c>
      <c r="AI419" cm="1">
        <f t="array" ref="AI419">IF(TRUE,"True," &amp; IF(_xlfn.XLOOKUP("Service_Insecure_Match",'Scoring_Config'!$A:$A,'Scoring_Config'!$D:$D,"Yes")="Yes",_xlfn.XLOOKUP("Service_Insecure_Match",'Scoring_Config'!$A:$A,'Scoring_Config'!$C:$C,5),0),"False,0")</f>
        <v>0</v>
      </c>
      <c r="AJ419" cm="1">
        <f t="array" ref="AJ419">IF(FALSE,"True," &amp; IF(_xlfn.XLOOKUP("Risky_Inbound",'Scoring_Config'!$A:$A,'Scoring_Config'!$D:$D,"Yes")="Yes",_xlfn.XLOOKUP("Risky_Inbound",'Scoring_Config'!$A:$A,'Scoring_Config'!$C:$C,50),0),"False,0")</f>
        <v>0</v>
      </c>
      <c r="AK419" cm="1">
        <f t="array" ref="AK419">IF(FALSE,"True," &amp; IF(_xlfn.XLOOKUP("Risky_Outbound",'Scoring_Config'!$A:$A,'Scoring_Config'!$D:$D,"Yes")="Yes",_xlfn.XLOOKUP("Risky_Outbound",'Scoring_Config'!$A:$A,'Scoring_Config'!$C:$C,25),0),"False,0")</f>
        <v>0</v>
      </c>
      <c r="AL419" t="s">
        <v>6699</v>
      </c>
      <c r="AM419" cm="1">
        <f t="array" ref="AM41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19" t="s">
        <v>6697</v>
      </c>
      <c r="AO419" t="s">
        <v>6697</v>
      </c>
      <c r="AP419" t="s">
        <v>6697</v>
      </c>
      <c r="AQ419" cm="1">
        <f t="array" ref="AQ419">IF(FALSE,"True," &amp; IF(_xlfn.XLOOKUP("Service_IsAny",'Scoring_Config'!$A:$A,'Scoring_Config'!$D:$D,"Yes")="Yes",_xlfn.XLOOKUP("Service_IsAny",'Scoring_Config'!$A:$A,'Scoring_Config'!$C:$C,0),0),"False,0")</f>
        <v>0</v>
      </c>
      <c r="AR419">
        <v>6</v>
      </c>
      <c r="AS419" cm="1">
        <f t="array" ref="AS419">IF(FALSE,"True," &amp; IF(_xlfn.XLOOKUP("Service_RangeGt1000",'Scoring_Config'!$A:$A,'Scoring_Config'!$D:$D,"Yes")="Yes",_xlfn.XLOOKUP("Service_RangeGt1000",'Scoring_Config'!$A:$A,'Scoring_Config'!$C:$C,0),0),"False,0")</f>
        <v>0</v>
      </c>
      <c r="AT419" cm="1">
        <f t="array" ref="AT419">IF(FALSE,"True," &amp; IF(_xlfn.XLOOKUP("App_IsAny",'Scoring_Config'!$A:$A,'Scoring_Config'!$D:$D,"Yes")="Yes",_xlfn.XLOOKUP("App_IsAny",'Scoring_Config'!$A:$A,'Scoring_Config'!$C:$C,0),0),"False,0")</f>
        <v>0</v>
      </c>
      <c r="AU419">
        <v>5</v>
      </c>
      <c r="AV419" cm="1">
        <f t="array" ref="AV419">IF(FALSE,"True," &amp; IF(_xlfn.XLOOKUP("App_RangeGt1000",'Scoring_Config'!$A:$A,'Scoring_Config'!$D:$D,"Yes")="Yes",_xlfn.XLOOKUP("App_RangeGt1000",'Scoring_Config'!$A:$A,'Scoring_Config'!$C:$C,0),0),"False,0")</f>
        <v>0</v>
      </c>
      <c r="AW419" cm="1">
        <f t="array" ref="AW419">IF(FALSE,"True," &amp; IF(_xlfn.XLOOKUP("Action_IsDenyOrDrop",'Scoring_Config'!$A:$A,'Scoring_Config'!$D:$D,"Yes")="Yes",_xlfn.XLOOKUP("Action_IsDenyOrDrop",'Scoring_Config'!$A:$A,'Scoring_Config'!$C:$C,0),0),"False,0")</f>
        <v>0</v>
      </c>
      <c r="AX419" cm="1">
        <f t="array" ref="AX419">IF(LEFT(AW419,4)="True",0,(IF(LEFT(Y419,4)="True",IF(_xlfn.XLOOKUP("Src_IsAny",'Scoring_Config'!$A:$A,'Scoring_Config'!$D:$D,"Yes")="Yes",_xlfn.XLOOKUP("Src_IsAny",'Scoring_Config'!$A:$A,'Scoring_Config'!$C:$C,10),0),0)+IF(LEFT(Z419,4)="True",IF(_xlfn.XLOOKUP("Src_CIDR_Le_16",'Scoring_Config'!$A:$A,'Scoring_Config'!$D:$D,"Yes")="Yes",_xlfn.XLOOKUP("Src_CIDR_Le_16",'Scoring_Config'!$A:$A,'Scoring_Config'!$C:$C,10),0),0)+IF(LEFT(AA419,4)="True",IF(_xlfn.XLOOKUP("Src_CIDR_17_22",'Scoring_Config'!$A:$A,'Scoring_Config'!$D:$D,"Yes")="Yes",_xlfn.XLOOKUP("Src_CIDR_17_22",'Scoring_Config'!$A:$A,'Scoring_Config'!$C:$C,5),0),0)+IF(LEFT(AB419,4)="True",IF(_xlfn.XLOOKUP("Dst_IsAny",'Scoring_Config'!$A:$A,'Scoring_Config'!$D:$D,"Yes")="Yes",_xlfn.XLOOKUP("Dst_IsAny",'Scoring_Config'!$A:$A,'Scoring_Config'!$C:$C,10),0),0)+IF(LEFT(AC419,4)="True",IF(_xlfn.XLOOKUP("Dst_CIDR_Le_16",'Scoring_Config'!$A:$A,'Scoring_Config'!$D:$D,"Yes")="Yes",_xlfn.XLOOKUP("Dst_CIDR_Le_16",'Scoring_Config'!$A:$A,'Scoring_Config'!$C:$C,10),0),0)+IF(LEFT(AD419,4)="True",IF(_xlfn.XLOOKUP("Dst_CIDR_17_22",'Scoring_Config'!$A:$A,'Scoring_Config'!$D:$D,"Yes")="Yes",_xlfn.XLOOKUP("Dst_CIDR_17_22",'Scoring_Config'!$A:$A,'Scoring_Config'!$C:$C,5),0),0)+IF(LEFT(AE419,4)="True",IF(_xlfn.XLOOKUP("SrcZone_IsAny",'Scoring_Config'!$A:$A,'Scoring_Config'!$D:$D,"Yes")="Yes",_xlfn.XLOOKUP("SrcZone_IsAny",'Scoring_Config'!$A:$A,'Scoring_Config'!$C:$C,10),0),0)+IF(LEFT(AF419,4)="True",IF(_xlfn.XLOOKUP("DstZone_IsAny",'Scoring_Config'!$A:$A,'Scoring_Config'!$D:$D,"Yes")="Yes",_xlfn.XLOOKUP("DstZone_IsAny",'Scoring_Config'!$A:$A,'Scoring_Config'!$C:$C,10),0),0)+IF(LEFT(AG419,4)="True",IF(_xlfn.XLOOKUP("Service_Any_OR_RangeGt1000",'Scoring_Config'!$A:$A,'Scoring_Config'!$D:$D,"Yes")="Yes",_xlfn.XLOOKUP("Service_Any_OR_RangeGt1000",'Scoring_Config'!$A:$A,'Scoring_Config'!$C:$C,10),0),0)+IF(LEFT(AH419,4)="True",IF(_xlfn.XLOOKUP("App_Any_OR_RangeGt1000",'Scoring_Config'!$A:$A,'Scoring_Config'!$D:$D,"Yes")="Yes",_xlfn.XLOOKUP("App_Any_OR_RangeGt1000",'Scoring_Config'!$A:$A,'Scoring_Config'!$C:$C,10),0),0)+IF(LEFT(AI419,4)="True",IF(_xlfn.XLOOKUP("Service_Insecure_Match",'Scoring_Config'!$A:$A,'Scoring_Config'!$D:$D,"Yes")="Yes",_xlfn.XLOOKUP("Service_Insecure_Match",'Scoring_Config'!$A:$A,'Scoring_Config'!$C:$C,5),0),0)+IF(LEFT(AJ419,4)="True",IF(_xlfn.XLOOKUP("Risky_Inbound",'Scoring_Config'!$A:$A,'Scoring_Config'!$D:$D,"Yes")="Yes",_xlfn.XLOOKUP("Risky_Inbound",'Scoring_Config'!$A:$A,'Scoring_Config'!$C:$C,50),0),0)+IF(LEFT(AK419,4)="True",IF(_xlfn.XLOOKUP("Risky_Outbound",'Scoring_Config'!$A:$A,'Scoring_Config'!$D:$D,"Yes")="Yes",_xlfn.XLOOKUP("Risky_Outbound",'Scoring_Config'!$A:$A,'Scoring_Config'!$C:$C,25),0),0)+IF(LEFT(AZ419,4)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419,FIND(",",AL419)+1,100)),0)+IF(LEFT(AM419,4)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419,FIND(",",AN419)+1,100)),0)+IF(_xlfn.XLOOKUP("Profile_Scoring",'Scoring_Config'!$A:$A,'Scoring_Config'!$D:$D,"Yes")="Yes",VALUE(MID(AO419,FIND(",",AO419)+1,100)),0)+IF(_xlfn.XLOOKUP("Options_Scoring",'Scoring_Config'!$A:$A,'Scoring_Config'!$D:$D,"Yes")="Yes",VALUE(MID(AP419,FIND(",",AP419)+1,100)),0)))</f>
        <v>0</v>
      </c>
      <c r="AY419" t="s">
        <v>6709</v>
      </c>
      <c r="AZ419" cm="1">
        <f t="array" ref="AZ419">IF(TRUE,"True," &amp; IF(_xlfn.XLOOKUP("Migrate_Insecure",'Scoring_Config'!$A:$A,'Scoring_Config'!$D:$D,"Yes")="Yes",_xlfn.XLOOKUP("Migrate_Insecure",'Scoring_Config'!$A:$A,'Scoring_Config'!$C:$C,10),0),"False,0")</f>
        <v>0</v>
      </c>
    </row>
    <row r="420" spans="1:52">
      <c r="A420" t="s">
        <v>1979</v>
      </c>
      <c r="B420" t="s">
        <v>2393</v>
      </c>
      <c r="C420" t="s">
        <v>3542</v>
      </c>
      <c r="D420" t="s">
        <v>3545</v>
      </c>
      <c r="E420" t="s">
        <v>3563</v>
      </c>
      <c r="F420" t="s">
        <v>3732</v>
      </c>
      <c r="G420" t="s">
        <v>268</v>
      </c>
      <c r="H420" t="s">
        <v>174</v>
      </c>
      <c r="I420" t="s">
        <v>3732</v>
      </c>
      <c r="J420" t="s">
        <v>268</v>
      </c>
      <c r="K420" t="s">
        <v>1806</v>
      </c>
      <c r="L420" t="s">
        <v>1327</v>
      </c>
      <c r="M420" t="s">
        <v>1974</v>
      </c>
      <c r="N420" t="s">
        <v>4315</v>
      </c>
      <c r="O420" t="s">
        <v>4319</v>
      </c>
      <c r="P420" t="s">
        <v>4323</v>
      </c>
      <c r="Q420" t="s">
        <v>4625</v>
      </c>
      <c r="R420" t="s">
        <v>5439</v>
      </c>
      <c r="S420" t="s">
        <v>4324</v>
      </c>
      <c r="T420" t="s">
        <v>5576</v>
      </c>
      <c r="U420" t="s">
        <v>6163</v>
      </c>
      <c r="Y420" cm="1">
        <f t="array" ref="Y420">IF(FALSE,"True," &amp; IF(_xlfn.XLOOKUP("Src_IsAny",'Scoring_Config'!$A:$A,'Scoring_Config'!$D:$D,"Yes")="Yes",_xlfn.XLOOKUP("Src_IsAny",'Scoring_Config'!$A:$A,'Scoring_Config'!$C:$C,10),0),"False,0")</f>
        <v>0</v>
      </c>
      <c r="Z420" cm="1">
        <f t="array" ref="Z420">IF(FALSE,"True," &amp; IF(_xlfn.XLOOKUP("Src_CIDR_Le_16",'Scoring_Config'!$A:$A,'Scoring_Config'!$D:$D,"Yes")="Yes",_xlfn.XLOOKUP("Src_CIDR_Le_16",'Scoring_Config'!$A:$A,'Scoring_Config'!$C:$C,10),0),"False,0")</f>
        <v>0</v>
      </c>
      <c r="AA420" cm="1">
        <f t="array" ref="AA420">IF(FALSE,"True," &amp; IF(_xlfn.XLOOKUP("Src_CIDR_17_22",'Scoring_Config'!$A:$A,'Scoring_Config'!$D:$D,"Yes")="Yes",_xlfn.XLOOKUP("Src_CIDR_17_22",'Scoring_Config'!$A:$A,'Scoring_Config'!$C:$C,5),0),"False,0")</f>
        <v>0</v>
      </c>
      <c r="AB420" cm="1">
        <f t="array" ref="AB420">IF(FALSE,"True," &amp; IF(_xlfn.XLOOKUP("Dst_IsAny",'Scoring_Config'!$A:$A,'Scoring_Config'!$D:$D,"Yes")="Yes",_xlfn.XLOOKUP("Dst_IsAny",'Scoring_Config'!$A:$A,'Scoring_Config'!$C:$C,10),0),"False,0")</f>
        <v>0</v>
      </c>
      <c r="AC420" cm="1">
        <f t="array" ref="AC420">IF(FALSE,"True," &amp; IF(_xlfn.XLOOKUP("Dst_CIDR_Le_16",'Scoring_Config'!$A:$A,'Scoring_Config'!$D:$D,"Yes")="Yes",_xlfn.XLOOKUP("Dst_CIDR_Le_16",'Scoring_Config'!$A:$A,'Scoring_Config'!$C:$C,10),0),"False,0")</f>
        <v>0</v>
      </c>
      <c r="AD420" cm="1">
        <f t="array" ref="AD420">IF(FALSE,"True," &amp; IF(_xlfn.XLOOKUP("Dst_CIDR_17_22",'Scoring_Config'!$A:$A,'Scoring_Config'!$D:$D,"Yes")="Yes",_xlfn.XLOOKUP("Dst_CIDR_17_22",'Scoring_Config'!$A:$A,'Scoring_Config'!$C:$C,5),0),"False,0")</f>
        <v>0</v>
      </c>
      <c r="AE420" cm="1">
        <f t="array" ref="AE420">IF(FALSE,"True," &amp; IF(_xlfn.XLOOKUP("SrcZone_IsAny",'Scoring_Config'!$A:$A,'Scoring_Config'!$D:$D,"Yes")="Yes",_xlfn.XLOOKUP("SrcZone_IsAny",'Scoring_Config'!$A:$A,'Scoring_Config'!$C:$C,10),0),"False,0")</f>
        <v>0</v>
      </c>
      <c r="AF420" cm="1">
        <f t="array" ref="AF420">IF(FALSE,"True," &amp; IF(_xlfn.XLOOKUP("DstZone_IsAny",'Scoring_Config'!$A:$A,'Scoring_Config'!$D:$D,"Yes")="Yes",_xlfn.XLOOKUP("DstZone_IsAny",'Scoring_Config'!$A:$A,'Scoring_Config'!$C:$C,10),0),"False,0")</f>
        <v>0</v>
      </c>
      <c r="AG420" cm="1">
        <f t="array" ref="AG42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20" cm="1">
        <f t="array" ref="AH420">IF(FALSE,"True," &amp; IF(_xlfn.XLOOKUP("App_Any_OR_RangeGt1000",'Scoring_Config'!$A:$A,'Scoring_Config'!$D:$D,"Yes")="Yes",_xlfn.XLOOKUP("App_Any_OR_RangeGt1000",'Scoring_Config'!$A:$A,'Scoring_Config'!$C:$C,10),0),"False,0")</f>
        <v>0</v>
      </c>
      <c r="AI420" cm="1">
        <f t="array" ref="AI420">IF(FALSE,"True," &amp; IF(_xlfn.XLOOKUP("Service_Insecure_Match",'Scoring_Config'!$A:$A,'Scoring_Config'!$D:$D,"Yes")="Yes",_xlfn.XLOOKUP("Service_Insecure_Match",'Scoring_Config'!$A:$A,'Scoring_Config'!$C:$C,5),0),"False,0")</f>
        <v>0</v>
      </c>
      <c r="AJ420" cm="1">
        <f t="array" ref="AJ420">IF(FALSE,"True," &amp; IF(_xlfn.XLOOKUP("Risky_Inbound",'Scoring_Config'!$A:$A,'Scoring_Config'!$D:$D,"Yes")="Yes",_xlfn.XLOOKUP("Risky_Inbound",'Scoring_Config'!$A:$A,'Scoring_Config'!$C:$C,50),0),"False,0")</f>
        <v>0</v>
      </c>
      <c r="AK420" cm="1">
        <f t="array" ref="AK420">IF(FALSE,"True," &amp; IF(_xlfn.XLOOKUP("Risky_Outbound",'Scoring_Config'!$A:$A,'Scoring_Config'!$D:$D,"Yes")="Yes",_xlfn.XLOOKUP("Risky_Outbound",'Scoring_Config'!$A:$A,'Scoring_Config'!$C:$C,25),0),"False,0")</f>
        <v>0</v>
      </c>
      <c r="AL420" t="s">
        <v>6699</v>
      </c>
      <c r="AM420" cm="1">
        <f t="array" ref="AM42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20" t="s">
        <v>6697</v>
      </c>
      <c r="AO420" t="s">
        <v>6697</v>
      </c>
      <c r="AP420" t="s">
        <v>6697</v>
      </c>
      <c r="AQ420" cm="1">
        <f t="array" ref="AQ420">IF(FALSE,"True," &amp; IF(_xlfn.XLOOKUP("Service_IsAny",'Scoring_Config'!$A:$A,'Scoring_Config'!$D:$D,"Yes")="Yes",_xlfn.XLOOKUP("Service_IsAny",'Scoring_Config'!$A:$A,'Scoring_Config'!$C:$C,0),0),"False,0")</f>
        <v>0</v>
      </c>
      <c r="AR420">
        <v>0</v>
      </c>
      <c r="AS420" cm="1">
        <f t="array" ref="AS420">IF(FALSE,"True," &amp; IF(_xlfn.XLOOKUP("Service_RangeGt1000",'Scoring_Config'!$A:$A,'Scoring_Config'!$D:$D,"Yes")="Yes",_xlfn.XLOOKUP("Service_RangeGt1000",'Scoring_Config'!$A:$A,'Scoring_Config'!$C:$C,0),0),"False,0")</f>
        <v>0</v>
      </c>
      <c r="AT420" cm="1">
        <f t="array" ref="AT420">IF(FALSE,"True," &amp; IF(_xlfn.XLOOKUP("App_IsAny",'Scoring_Config'!$A:$A,'Scoring_Config'!$D:$D,"Yes")="Yes",_xlfn.XLOOKUP("App_IsAny",'Scoring_Config'!$A:$A,'Scoring_Config'!$C:$C,0),0),"False,0")</f>
        <v>0</v>
      </c>
      <c r="AU420">
        <v>2</v>
      </c>
      <c r="AV420" cm="1">
        <f t="array" ref="AV420">IF(FALSE,"True," &amp; IF(_xlfn.XLOOKUP("App_RangeGt1000",'Scoring_Config'!$A:$A,'Scoring_Config'!$D:$D,"Yes")="Yes",_xlfn.XLOOKUP("App_RangeGt1000",'Scoring_Config'!$A:$A,'Scoring_Config'!$C:$C,0),0),"False,0")</f>
        <v>0</v>
      </c>
      <c r="AW420" cm="1">
        <f t="array" ref="AW420">IF(FALSE,"True," &amp; IF(_xlfn.XLOOKUP("Action_IsDenyOrDrop",'Scoring_Config'!$A:$A,'Scoring_Config'!$D:$D,"Yes")="Yes",_xlfn.XLOOKUP("Action_IsDenyOrDrop",'Scoring_Config'!$A:$A,'Scoring_Config'!$C:$C,0),0),"False,0")</f>
        <v>0</v>
      </c>
      <c r="AX420" cm="1">
        <f t="array" ref="AX420">IF(LEFT(AW420,4)="True",0,(IF(LEFT(Y420,4)="True",IF(_xlfn.XLOOKUP("Src_IsAny",'Scoring_Config'!$A:$A,'Scoring_Config'!$D:$D,"Yes")="Yes",_xlfn.XLOOKUP("Src_IsAny",'Scoring_Config'!$A:$A,'Scoring_Config'!$C:$C,10),0),0)+IF(LEFT(Z420,4)="True",IF(_xlfn.XLOOKUP("Src_CIDR_Le_16",'Scoring_Config'!$A:$A,'Scoring_Config'!$D:$D,"Yes")="Yes",_xlfn.XLOOKUP("Src_CIDR_Le_16",'Scoring_Config'!$A:$A,'Scoring_Config'!$C:$C,10),0),0)+IF(LEFT(AA420,4)="True",IF(_xlfn.XLOOKUP("Src_CIDR_17_22",'Scoring_Config'!$A:$A,'Scoring_Config'!$D:$D,"Yes")="Yes",_xlfn.XLOOKUP("Src_CIDR_17_22",'Scoring_Config'!$A:$A,'Scoring_Config'!$C:$C,5),0),0)+IF(LEFT(AB420,4)="True",IF(_xlfn.XLOOKUP("Dst_IsAny",'Scoring_Config'!$A:$A,'Scoring_Config'!$D:$D,"Yes")="Yes",_xlfn.XLOOKUP("Dst_IsAny",'Scoring_Config'!$A:$A,'Scoring_Config'!$C:$C,10),0),0)+IF(LEFT(AC420,4)="True",IF(_xlfn.XLOOKUP("Dst_CIDR_Le_16",'Scoring_Config'!$A:$A,'Scoring_Config'!$D:$D,"Yes")="Yes",_xlfn.XLOOKUP("Dst_CIDR_Le_16",'Scoring_Config'!$A:$A,'Scoring_Config'!$C:$C,10),0),0)+IF(LEFT(AD420,4)="True",IF(_xlfn.XLOOKUP("Dst_CIDR_17_22",'Scoring_Config'!$A:$A,'Scoring_Config'!$D:$D,"Yes")="Yes",_xlfn.XLOOKUP("Dst_CIDR_17_22",'Scoring_Config'!$A:$A,'Scoring_Config'!$C:$C,5),0),0)+IF(LEFT(AE420,4)="True",IF(_xlfn.XLOOKUP("SrcZone_IsAny",'Scoring_Config'!$A:$A,'Scoring_Config'!$D:$D,"Yes")="Yes",_xlfn.XLOOKUP("SrcZone_IsAny",'Scoring_Config'!$A:$A,'Scoring_Config'!$C:$C,10),0),0)+IF(LEFT(AF420,4)="True",IF(_xlfn.XLOOKUP("DstZone_IsAny",'Scoring_Config'!$A:$A,'Scoring_Config'!$D:$D,"Yes")="Yes",_xlfn.XLOOKUP("DstZone_IsAny",'Scoring_Config'!$A:$A,'Scoring_Config'!$C:$C,10),0),0)+IF(LEFT(AG420,4)="True",IF(_xlfn.XLOOKUP("Service_Any_OR_RangeGt1000",'Scoring_Config'!$A:$A,'Scoring_Config'!$D:$D,"Yes")="Yes",_xlfn.XLOOKUP("Service_Any_OR_RangeGt1000",'Scoring_Config'!$A:$A,'Scoring_Config'!$C:$C,10),0),0)+IF(LEFT(AH420,4)="True",IF(_xlfn.XLOOKUP("App_Any_OR_RangeGt1000",'Scoring_Config'!$A:$A,'Scoring_Config'!$D:$D,"Yes")="Yes",_xlfn.XLOOKUP("App_Any_OR_RangeGt1000",'Scoring_Config'!$A:$A,'Scoring_Config'!$C:$C,10),0),0)+IF(LEFT(AI420,4)="True",IF(_xlfn.XLOOKUP("Service_Insecure_Match",'Scoring_Config'!$A:$A,'Scoring_Config'!$D:$D,"Yes")="Yes",_xlfn.XLOOKUP("Service_Insecure_Match",'Scoring_Config'!$A:$A,'Scoring_Config'!$C:$C,5),0),0)+IF(LEFT(AJ420,4)="True",IF(_xlfn.XLOOKUP("Risky_Inbound",'Scoring_Config'!$A:$A,'Scoring_Config'!$D:$D,"Yes")="Yes",_xlfn.XLOOKUP("Risky_Inbound",'Scoring_Config'!$A:$A,'Scoring_Config'!$C:$C,50),0),0)+IF(LEFT(AK420,4)="True",IF(_xlfn.XLOOKUP("Risky_Outbound",'Scoring_Config'!$A:$A,'Scoring_Config'!$D:$D,"Yes")="Yes",_xlfn.XLOOKUP("Risky_Outbound",'Scoring_Config'!$A:$A,'Scoring_Config'!$C:$C,25),0),0)+IF(LEFT(AZ420,4)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420,FIND(",",AL420)+1,100)),0)+IF(LEFT(AM420,4)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420,FIND(",",AN420)+1,100)),0)+IF(_xlfn.XLOOKUP("Profile_Scoring",'Scoring_Config'!$A:$A,'Scoring_Config'!$D:$D,"Yes")="Yes",VALUE(MID(AO420,FIND(",",AO420)+1,100)),0)+IF(_xlfn.XLOOKUP("Options_Scoring",'Scoring_Config'!$A:$A,'Scoring_Config'!$D:$D,"Yes")="Yes",VALUE(MID(AP420,FIND(",",AP420)+1,100)),0)))</f>
        <v>0</v>
      </c>
      <c r="AZ420" cm="1">
        <f t="array" ref="AZ420">IF(FALSE,"True," &amp; IF(_xlfn.XLOOKUP("Migrate_Insecure",'Scoring_Config'!$A:$A,'Scoring_Config'!$D:$D,"Yes")="Yes",_xlfn.XLOOKUP("Migrate_Insecure",'Scoring_Config'!$A:$A,'Scoring_Config'!$C:$C,10),0),"False,0")</f>
        <v>0</v>
      </c>
    </row>
    <row r="421" spans="1:52">
      <c r="A421" t="s">
        <v>1979</v>
      </c>
      <c r="B421" t="s">
        <v>2394</v>
      </c>
      <c r="C421" t="s">
        <v>3542</v>
      </c>
      <c r="D421" t="s">
        <v>3545</v>
      </c>
      <c r="E421" t="s">
        <v>3563</v>
      </c>
      <c r="F421" t="s">
        <v>3732</v>
      </c>
      <c r="G421" t="s">
        <v>268</v>
      </c>
      <c r="H421" t="s">
        <v>174</v>
      </c>
      <c r="I421" t="s">
        <v>3732</v>
      </c>
      <c r="J421" t="s">
        <v>268</v>
      </c>
      <c r="K421" t="s">
        <v>1696</v>
      </c>
      <c r="L421" t="s">
        <v>1327</v>
      </c>
      <c r="M421" t="s">
        <v>1974</v>
      </c>
      <c r="N421" t="s">
        <v>4315</v>
      </c>
      <c r="O421" t="s">
        <v>4319</v>
      </c>
      <c r="P421" t="s">
        <v>4321</v>
      </c>
      <c r="Q421" t="s">
        <v>4625</v>
      </c>
      <c r="R421" t="s">
        <v>5439</v>
      </c>
      <c r="S421" t="s">
        <v>4324</v>
      </c>
      <c r="T421" t="s">
        <v>5576</v>
      </c>
      <c r="U421" t="s">
        <v>6164</v>
      </c>
      <c r="Y421" cm="1">
        <f t="array" ref="Y421">IF(FALSE,"True," &amp; IF(_xlfn.XLOOKUP("Src_IsAny",'Scoring_Config'!$A:$A,'Scoring_Config'!$D:$D,"Yes")="Yes",_xlfn.XLOOKUP("Src_IsAny",'Scoring_Config'!$A:$A,'Scoring_Config'!$C:$C,10),0),"False,0")</f>
        <v>0</v>
      </c>
      <c r="Z421" cm="1">
        <f t="array" ref="Z421">IF(FALSE,"True," &amp; IF(_xlfn.XLOOKUP("Src_CIDR_Le_16",'Scoring_Config'!$A:$A,'Scoring_Config'!$D:$D,"Yes")="Yes",_xlfn.XLOOKUP("Src_CIDR_Le_16",'Scoring_Config'!$A:$A,'Scoring_Config'!$C:$C,10),0),"False,0")</f>
        <v>0</v>
      </c>
      <c r="AA421" cm="1">
        <f t="array" ref="AA421">IF(FALSE,"True," &amp; IF(_xlfn.XLOOKUP("Src_CIDR_17_22",'Scoring_Config'!$A:$A,'Scoring_Config'!$D:$D,"Yes")="Yes",_xlfn.XLOOKUP("Src_CIDR_17_22",'Scoring_Config'!$A:$A,'Scoring_Config'!$C:$C,5),0),"False,0")</f>
        <v>0</v>
      </c>
      <c r="AB421" cm="1">
        <f t="array" ref="AB421">IF(FALSE,"True," &amp; IF(_xlfn.XLOOKUP("Dst_IsAny",'Scoring_Config'!$A:$A,'Scoring_Config'!$D:$D,"Yes")="Yes",_xlfn.XLOOKUP("Dst_IsAny",'Scoring_Config'!$A:$A,'Scoring_Config'!$C:$C,10),0),"False,0")</f>
        <v>0</v>
      </c>
      <c r="AC421" cm="1">
        <f t="array" ref="AC421">IF(FALSE,"True," &amp; IF(_xlfn.XLOOKUP("Dst_CIDR_Le_16",'Scoring_Config'!$A:$A,'Scoring_Config'!$D:$D,"Yes")="Yes",_xlfn.XLOOKUP("Dst_CIDR_Le_16",'Scoring_Config'!$A:$A,'Scoring_Config'!$C:$C,10),0),"False,0")</f>
        <v>0</v>
      </c>
      <c r="AD421" cm="1">
        <f t="array" ref="AD421">IF(FALSE,"True," &amp; IF(_xlfn.XLOOKUP("Dst_CIDR_17_22",'Scoring_Config'!$A:$A,'Scoring_Config'!$D:$D,"Yes")="Yes",_xlfn.XLOOKUP("Dst_CIDR_17_22",'Scoring_Config'!$A:$A,'Scoring_Config'!$C:$C,5),0),"False,0")</f>
        <v>0</v>
      </c>
      <c r="AE421" cm="1">
        <f t="array" ref="AE421">IF(FALSE,"True," &amp; IF(_xlfn.XLOOKUP("SrcZone_IsAny",'Scoring_Config'!$A:$A,'Scoring_Config'!$D:$D,"Yes")="Yes",_xlfn.XLOOKUP("SrcZone_IsAny",'Scoring_Config'!$A:$A,'Scoring_Config'!$C:$C,10),0),"False,0")</f>
        <v>0</v>
      </c>
      <c r="AF421" cm="1">
        <f t="array" ref="AF421">IF(FALSE,"True," &amp; IF(_xlfn.XLOOKUP("DstZone_IsAny",'Scoring_Config'!$A:$A,'Scoring_Config'!$D:$D,"Yes")="Yes",_xlfn.XLOOKUP("DstZone_IsAny",'Scoring_Config'!$A:$A,'Scoring_Config'!$C:$C,10),0),"False,0")</f>
        <v>0</v>
      </c>
      <c r="AG421" cm="1">
        <f t="array" ref="AG42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21" cm="1">
        <f t="array" ref="AH421">IF(FALSE,"True," &amp; IF(_xlfn.XLOOKUP("App_Any_OR_RangeGt1000",'Scoring_Config'!$A:$A,'Scoring_Config'!$D:$D,"Yes")="Yes",_xlfn.XLOOKUP("App_Any_OR_RangeGt1000",'Scoring_Config'!$A:$A,'Scoring_Config'!$C:$C,10),0),"False,0")</f>
        <v>0</v>
      </c>
      <c r="AI421" cm="1">
        <f t="array" ref="AI421">IF(FALSE,"True," &amp; IF(_xlfn.XLOOKUP("Service_Insecure_Match",'Scoring_Config'!$A:$A,'Scoring_Config'!$D:$D,"Yes")="Yes",_xlfn.XLOOKUP("Service_Insecure_Match",'Scoring_Config'!$A:$A,'Scoring_Config'!$C:$C,5),0),"False,0")</f>
        <v>0</v>
      </c>
      <c r="AJ421" cm="1">
        <f t="array" ref="AJ421">IF(FALSE,"True," &amp; IF(_xlfn.XLOOKUP("Risky_Inbound",'Scoring_Config'!$A:$A,'Scoring_Config'!$D:$D,"Yes")="Yes",_xlfn.XLOOKUP("Risky_Inbound",'Scoring_Config'!$A:$A,'Scoring_Config'!$C:$C,50),0),"False,0")</f>
        <v>0</v>
      </c>
      <c r="AK421" cm="1">
        <f t="array" ref="AK421">IF(FALSE,"True," &amp; IF(_xlfn.XLOOKUP("Risky_Outbound",'Scoring_Config'!$A:$A,'Scoring_Config'!$D:$D,"Yes")="Yes",_xlfn.XLOOKUP("Risky_Outbound",'Scoring_Config'!$A:$A,'Scoring_Config'!$C:$C,25),0),"False,0")</f>
        <v>0</v>
      </c>
      <c r="AL421" t="s">
        <v>6700</v>
      </c>
      <c r="AM421" cm="1">
        <f t="array" ref="AM42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21" t="s">
        <v>6697</v>
      </c>
      <c r="AO421" t="s">
        <v>6697</v>
      </c>
      <c r="AP421" t="s">
        <v>6697</v>
      </c>
      <c r="AQ421" cm="1">
        <f t="array" ref="AQ421">IF(FALSE,"True," &amp; IF(_xlfn.XLOOKUP("Service_IsAny",'Scoring_Config'!$A:$A,'Scoring_Config'!$D:$D,"Yes")="Yes",_xlfn.XLOOKUP("Service_IsAny",'Scoring_Config'!$A:$A,'Scoring_Config'!$C:$C,0),0),"False,0")</f>
        <v>0</v>
      </c>
      <c r="AR421">
        <v>0</v>
      </c>
      <c r="AS421" cm="1">
        <f t="array" ref="AS421">IF(FALSE,"True," &amp; IF(_xlfn.XLOOKUP("Service_RangeGt1000",'Scoring_Config'!$A:$A,'Scoring_Config'!$D:$D,"Yes")="Yes",_xlfn.XLOOKUP("Service_RangeGt1000",'Scoring_Config'!$A:$A,'Scoring_Config'!$C:$C,0),0),"False,0")</f>
        <v>0</v>
      </c>
      <c r="AT421" cm="1">
        <f t="array" ref="AT421">IF(FALSE,"True," &amp; IF(_xlfn.XLOOKUP("App_IsAny",'Scoring_Config'!$A:$A,'Scoring_Config'!$D:$D,"Yes")="Yes",_xlfn.XLOOKUP("App_IsAny",'Scoring_Config'!$A:$A,'Scoring_Config'!$C:$C,0),0),"False,0")</f>
        <v>0</v>
      </c>
      <c r="AU421">
        <v>0</v>
      </c>
      <c r="AV421" cm="1">
        <f t="array" ref="AV421">IF(FALSE,"True," &amp; IF(_xlfn.XLOOKUP("App_RangeGt1000",'Scoring_Config'!$A:$A,'Scoring_Config'!$D:$D,"Yes")="Yes",_xlfn.XLOOKUP("App_RangeGt1000",'Scoring_Config'!$A:$A,'Scoring_Config'!$C:$C,0),0),"False,0")</f>
        <v>0</v>
      </c>
      <c r="AW421" cm="1">
        <f t="array" ref="AW421">IF(FALSE,"True," &amp; IF(_xlfn.XLOOKUP("Action_IsDenyOrDrop",'Scoring_Config'!$A:$A,'Scoring_Config'!$D:$D,"Yes")="Yes",_xlfn.XLOOKUP("Action_IsDenyOrDrop",'Scoring_Config'!$A:$A,'Scoring_Config'!$C:$C,0),0),"False,0")</f>
        <v>0</v>
      </c>
      <c r="AX421" cm="1">
        <f t="array" ref="AX421">IF(LEFT(AW421,4)="True",0,(IF(LEFT(Y421,4)="True",IF(_xlfn.XLOOKUP("Src_IsAny",'Scoring_Config'!$A:$A,'Scoring_Config'!$D:$D,"Yes")="Yes",_xlfn.XLOOKUP("Src_IsAny",'Scoring_Config'!$A:$A,'Scoring_Config'!$C:$C,10),0),0)+IF(LEFT(Z421,4)="True",IF(_xlfn.XLOOKUP("Src_CIDR_Le_16",'Scoring_Config'!$A:$A,'Scoring_Config'!$D:$D,"Yes")="Yes",_xlfn.XLOOKUP("Src_CIDR_Le_16",'Scoring_Config'!$A:$A,'Scoring_Config'!$C:$C,10),0),0)+IF(LEFT(AA421,4)="True",IF(_xlfn.XLOOKUP("Src_CIDR_17_22",'Scoring_Config'!$A:$A,'Scoring_Config'!$D:$D,"Yes")="Yes",_xlfn.XLOOKUP("Src_CIDR_17_22",'Scoring_Config'!$A:$A,'Scoring_Config'!$C:$C,5),0),0)+IF(LEFT(AB421,4)="True",IF(_xlfn.XLOOKUP("Dst_IsAny",'Scoring_Config'!$A:$A,'Scoring_Config'!$D:$D,"Yes")="Yes",_xlfn.XLOOKUP("Dst_IsAny",'Scoring_Config'!$A:$A,'Scoring_Config'!$C:$C,10),0),0)+IF(LEFT(AC421,4)="True",IF(_xlfn.XLOOKUP("Dst_CIDR_Le_16",'Scoring_Config'!$A:$A,'Scoring_Config'!$D:$D,"Yes")="Yes",_xlfn.XLOOKUP("Dst_CIDR_Le_16",'Scoring_Config'!$A:$A,'Scoring_Config'!$C:$C,10),0),0)+IF(LEFT(AD421,4)="True",IF(_xlfn.XLOOKUP("Dst_CIDR_17_22",'Scoring_Config'!$A:$A,'Scoring_Config'!$D:$D,"Yes")="Yes",_xlfn.XLOOKUP("Dst_CIDR_17_22",'Scoring_Config'!$A:$A,'Scoring_Config'!$C:$C,5),0),0)+IF(LEFT(AE421,4)="True",IF(_xlfn.XLOOKUP("SrcZone_IsAny",'Scoring_Config'!$A:$A,'Scoring_Config'!$D:$D,"Yes")="Yes",_xlfn.XLOOKUP("SrcZone_IsAny",'Scoring_Config'!$A:$A,'Scoring_Config'!$C:$C,10),0),0)+IF(LEFT(AF421,4)="True",IF(_xlfn.XLOOKUP("DstZone_IsAny",'Scoring_Config'!$A:$A,'Scoring_Config'!$D:$D,"Yes")="Yes",_xlfn.XLOOKUP("DstZone_IsAny",'Scoring_Config'!$A:$A,'Scoring_Config'!$C:$C,10),0),0)+IF(LEFT(AG421,4)="True",IF(_xlfn.XLOOKUP("Service_Any_OR_RangeGt1000",'Scoring_Config'!$A:$A,'Scoring_Config'!$D:$D,"Yes")="Yes",_xlfn.XLOOKUP("Service_Any_OR_RangeGt1000",'Scoring_Config'!$A:$A,'Scoring_Config'!$C:$C,10),0),0)+IF(LEFT(AH421,4)="True",IF(_xlfn.XLOOKUP("App_Any_OR_RangeGt1000",'Scoring_Config'!$A:$A,'Scoring_Config'!$D:$D,"Yes")="Yes",_xlfn.XLOOKUP("App_Any_OR_RangeGt1000",'Scoring_Config'!$A:$A,'Scoring_Config'!$C:$C,10),0),0)+IF(LEFT(AI421,4)="True",IF(_xlfn.XLOOKUP("Service_Insecure_Match",'Scoring_Config'!$A:$A,'Scoring_Config'!$D:$D,"Yes")="Yes",_xlfn.XLOOKUP("Service_Insecure_Match",'Scoring_Config'!$A:$A,'Scoring_Config'!$C:$C,5),0),0)+IF(LEFT(AJ421,4)="True",IF(_xlfn.XLOOKUP("Risky_Inbound",'Scoring_Config'!$A:$A,'Scoring_Config'!$D:$D,"Yes")="Yes",_xlfn.XLOOKUP("Risky_Inbound",'Scoring_Config'!$A:$A,'Scoring_Config'!$C:$C,50),0),0)+IF(LEFT(AK421,4)="True",IF(_xlfn.XLOOKUP("Risky_Outbound",'Scoring_Config'!$A:$A,'Scoring_Config'!$D:$D,"Yes")="Yes",_xlfn.XLOOKUP("Risky_Outbound",'Scoring_Config'!$A:$A,'Scoring_Config'!$C:$C,25),0),0)+IF(LEFT(AZ421,4)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421,FIND(",",AL421)+1,100)),0)+IF(LEFT(AM421,4)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421,FIND(",",AN421)+1,100)),0)+IF(_xlfn.XLOOKUP("Profile_Scoring",'Scoring_Config'!$A:$A,'Scoring_Config'!$D:$D,"Yes")="Yes",VALUE(MID(AO421,FIND(",",AO421)+1,100)),0)+IF(_xlfn.XLOOKUP("Options_Scoring",'Scoring_Config'!$A:$A,'Scoring_Config'!$D:$D,"Yes")="Yes",VALUE(MID(AP421,FIND(",",AP421)+1,100)),0)))</f>
        <v>0</v>
      </c>
      <c r="AZ421" cm="1">
        <f t="array" ref="AZ421">IF(FALSE,"True," &amp; IF(_xlfn.XLOOKUP("Migrate_Insecure",'Scoring_Config'!$A:$A,'Scoring_Config'!$D:$D,"Yes")="Yes",_xlfn.XLOOKUP("Migrate_Insecure",'Scoring_Config'!$A:$A,'Scoring_Config'!$C:$C,10),0),"False,0")</f>
        <v>0</v>
      </c>
    </row>
    <row r="422" spans="1:52">
      <c r="A422" t="s">
        <v>1979</v>
      </c>
      <c r="B422" t="s">
        <v>2395</v>
      </c>
      <c r="C422" t="s">
        <v>3542</v>
      </c>
      <c r="D422" t="s">
        <v>3545</v>
      </c>
      <c r="E422" t="s">
        <v>3563</v>
      </c>
      <c r="F422" t="s">
        <v>3733</v>
      </c>
      <c r="G422" t="s">
        <v>274</v>
      </c>
      <c r="H422" t="s">
        <v>174</v>
      </c>
      <c r="I422" t="s">
        <v>3733</v>
      </c>
      <c r="J422" t="s">
        <v>274</v>
      </c>
      <c r="K422" t="s">
        <v>1807</v>
      </c>
      <c r="L422" t="s">
        <v>1327</v>
      </c>
      <c r="M422" t="s">
        <v>1974</v>
      </c>
      <c r="N422" t="s">
        <v>4315</v>
      </c>
      <c r="O422" t="s">
        <v>4319</v>
      </c>
      <c r="P422" t="s">
        <v>4322</v>
      </c>
      <c r="Q422" t="s">
        <v>4626</v>
      </c>
      <c r="R422" t="s">
        <v>5439</v>
      </c>
      <c r="S422" t="s">
        <v>4324</v>
      </c>
      <c r="T422" t="s">
        <v>5569</v>
      </c>
      <c r="U422" t="s">
        <v>5955</v>
      </c>
      <c r="Y422" cm="1">
        <f t="array" ref="Y422">IF(FALSE,"True," &amp; IF(_xlfn.XLOOKUP("Src_IsAny",'Scoring_Config'!$A:$A,'Scoring_Config'!$D:$D,"Yes")="Yes",_xlfn.XLOOKUP("Src_IsAny",'Scoring_Config'!$A:$A,'Scoring_Config'!$C:$C,10),0),"False,0")</f>
        <v>0</v>
      </c>
      <c r="Z422" cm="1">
        <f t="array" ref="Z422">IF(FALSE,"True," &amp; IF(_xlfn.XLOOKUP("Src_CIDR_Le_16",'Scoring_Config'!$A:$A,'Scoring_Config'!$D:$D,"Yes")="Yes",_xlfn.XLOOKUP("Src_CIDR_Le_16",'Scoring_Config'!$A:$A,'Scoring_Config'!$C:$C,10),0),"False,0")</f>
        <v>0</v>
      </c>
      <c r="AA422" cm="1">
        <f t="array" ref="AA422">IF(FALSE,"True," &amp; IF(_xlfn.XLOOKUP("Src_CIDR_17_22",'Scoring_Config'!$A:$A,'Scoring_Config'!$D:$D,"Yes")="Yes",_xlfn.XLOOKUP("Src_CIDR_17_22",'Scoring_Config'!$A:$A,'Scoring_Config'!$C:$C,5),0),"False,0")</f>
        <v>0</v>
      </c>
      <c r="AB422" cm="1">
        <f t="array" ref="AB422">IF(FALSE,"True," &amp; IF(_xlfn.XLOOKUP("Dst_IsAny",'Scoring_Config'!$A:$A,'Scoring_Config'!$D:$D,"Yes")="Yes",_xlfn.XLOOKUP("Dst_IsAny",'Scoring_Config'!$A:$A,'Scoring_Config'!$C:$C,10),0),"False,0")</f>
        <v>0</v>
      </c>
      <c r="AC422" cm="1">
        <f t="array" ref="AC422">IF(FALSE,"True," &amp; IF(_xlfn.XLOOKUP("Dst_CIDR_Le_16",'Scoring_Config'!$A:$A,'Scoring_Config'!$D:$D,"Yes")="Yes",_xlfn.XLOOKUP("Dst_CIDR_Le_16",'Scoring_Config'!$A:$A,'Scoring_Config'!$C:$C,10),0),"False,0")</f>
        <v>0</v>
      </c>
      <c r="AD422" cm="1">
        <f t="array" ref="AD422">IF(FALSE,"True," &amp; IF(_xlfn.XLOOKUP("Dst_CIDR_17_22",'Scoring_Config'!$A:$A,'Scoring_Config'!$D:$D,"Yes")="Yes",_xlfn.XLOOKUP("Dst_CIDR_17_22",'Scoring_Config'!$A:$A,'Scoring_Config'!$C:$C,5),0),"False,0")</f>
        <v>0</v>
      </c>
      <c r="AE422" cm="1">
        <f t="array" ref="AE422">IF(FALSE,"True," &amp; IF(_xlfn.XLOOKUP("SrcZone_IsAny",'Scoring_Config'!$A:$A,'Scoring_Config'!$D:$D,"Yes")="Yes",_xlfn.XLOOKUP("SrcZone_IsAny",'Scoring_Config'!$A:$A,'Scoring_Config'!$C:$C,10),0),"False,0")</f>
        <v>0</v>
      </c>
      <c r="AF422" cm="1">
        <f t="array" ref="AF422">IF(FALSE,"True," &amp; IF(_xlfn.XLOOKUP("DstZone_IsAny",'Scoring_Config'!$A:$A,'Scoring_Config'!$D:$D,"Yes")="Yes",_xlfn.XLOOKUP("DstZone_IsAny",'Scoring_Config'!$A:$A,'Scoring_Config'!$C:$C,10),0),"False,0")</f>
        <v>0</v>
      </c>
      <c r="AG422" cm="1">
        <f t="array" ref="AG42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22" cm="1">
        <f t="array" ref="AH422">IF(TRUE,"True," &amp; IF(_xlfn.XLOOKUP("App_Any_OR_RangeGt1000",'Scoring_Config'!$A:$A,'Scoring_Config'!$D:$D,"Yes")="Yes",_xlfn.XLOOKUP("App_Any_OR_RangeGt1000",'Scoring_Config'!$A:$A,'Scoring_Config'!$C:$C,10),0),"False,0")</f>
        <v>0</v>
      </c>
      <c r="AI422" cm="1">
        <f t="array" ref="AI422">IF(FALSE,"True," &amp; IF(_xlfn.XLOOKUP("Service_Insecure_Match",'Scoring_Config'!$A:$A,'Scoring_Config'!$D:$D,"Yes")="Yes",_xlfn.XLOOKUP("Service_Insecure_Match",'Scoring_Config'!$A:$A,'Scoring_Config'!$C:$C,5),0),"False,0")</f>
        <v>0</v>
      </c>
      <c r="AJ422" cm="1">
        <f t="array" ref="AJ422">IF(FALSE,"True," &amp; IF(_xlfn.XLOOKUP("Risky_Inbound",'Scoring_Config'!$A:$A,'Scoring_Config'!$D:$D,"Yes")="Yes",_xlfn.XLOOKUP("Risky_Inbound",'Scoring_Config'!$A:$A,'Scoring_Config'!$C:$C,50),0),"False,0")</f>
        <v>0</v>
      </c>
      <c r="AK422" cm="1">
        <f t="array" ref="AK422">IF(FALSE,"True," &amp; IF(_xlfn.XLOOKUP("Risky_Outbound",'Scoring_Config'!$A:$A,'Scoring_Config'!$D:$D,"Yes")="Yes",_xlfn.XLOOKUP("Risky_Outbound",'Scoring_Config'!$A:$A,'Scoring_Config'!$C:$C,25),0),"False,0")</f>
        <v>0</v>
      </c>
      <c r="AL422" t="s">
        <v>6697</v>
      </c>
      <c r="AM422" cm="1">
        <f t="array" ref="AM42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22" t="s">
        <v>6697</v>
      </c>
      <c r="AO422" t="s">
        <v>6697</v>
      </c>
      <c r="AP422" t="s">
        <v>6697</v>
      </c>
      <c r="AQ422" cm="1">
        <f t="array" ref="AQ422">IF(FALSE,"True," &amp; IF(_xlfn.XLOOKUP("Service_IsAny",'Scoring_Config'!$A:$A,'Scoring_Config'!$D:$D,"Yes")="Yes",_xlfn.XLOOKUP("Service_IsAny",'Scoring_Config'!$A:$A,'Scoring_Config'!$C:$C,0),0),"False,0")</f>
        <v>0</v>
      </c>
      <c r="AR422">
        <v>0</v>
      </c>
      <c r="AS422" cm="1">
        <f t="array" ref="AS422">IF(FALSE,"True," &amp; IF(_xlfn.XLOOKUP("Service_RangeGt1000",'Scoring_Config'!$A:$A,'Scoring_Config'!$D:$D,"Yes")="Yes",_xlfn.XLOOKUP("Service_RangeGt1000",'Scoring_Config'!$A:$A,'Scoring_Config'!$C:$C,0),0),"False,0")</f>
        <v>0</v>
      </c>
      <c r="AT422" cm="1">
        <f t="array" ref="AT422">IF(FALSE,"True," &amp; IF(_xlfn.XLOOKUP("App_IsAny",'Scoring_Config'!$A:$A,'Scoring_Config'!$D:$D,"Yes")="Yes",_xlfn.XLOOKUP("App_IsAny",'Scoring_Config'!$A:$A,'Scoring_Config'!$C:$C,0),0),"False,0")</f>
        <v>0</v>
      </c>
      <c r="AU422">
        <v>20377</v>
      </c>
      <c r="AV422" cm="1">
        <f t="array" ref="AV422">IF(TRUE,"True," &amp; IF(_xlfn.XLOOKUP("App_RangeGt1000",'Scoring_Config'!$A:$A,'Scoring_Config'!$D:$D,"Yes")="Yes",_xlfn.XLOOKUP("App_RangeGt1000",'Scoring_Config'!$A:$A,'Scoring_Config'!$C:$C,0),0),"False,0")</f>
        <v>0</v>
      </c>
      <c r="AW422" cm="1">
        <f t="array" ref="AW422">IF(FALSE,"True," &amp; IF(_xlfn.XLOOKUP("Action_IsDenyOrDrop",'Scoring_Config'!$A:$A,'Scoring_Config'!$D:$D,"Yes")="Yes",_xlfn.XLOOKUP("Action_IsDenyOrDrop",'Scoring_Config'!$A:$A,'Scoring_Config'!$C:$C,0),0),"False,0")</f>
        <v>0</v>
      </c>
      <c r="AX422" cm="1">
        <f t="array" ref="AX422">IF(LEFT(AW422,4)="True",0,(IF(LEFT(Y422,4)="True",IF(_xlfn.XLOOKUP("Src_IsAny",'Scoring_Config'!$A:$A,'Scoring_Config'!$D:$D,"Yes")="Yes",_xlfn.XLOOKUP("Src_IsAny",'Scoring_Config'!$A:$A,'Scoring_Config'!$C:$C,10),0),0)+IF(LEFT(Z422,4)="True",IF(_xlfn.XLOOKUP("Src_CIDR_Le_16",'Scoring_Config'!$A:$A,'Scoring_Config'!$D:$D,"Yes")="Yes",_xlfn.XLOOKUP("Src_CIDR_Le_16",'Scoring_Config'!$A:$A,'Scoring_Config'!$C:$C,10),0),0)+IF(LEFT(AA422,4)="True",IF(_xlfn.XLOOKUP("Src_CIDR_17_22",'Scoring_Config'!$A:$A,'Scoring_Config'!$D:$D,"Yes")="Yes",_xlfn.XLOOKUP("Src_CIDR_17_22",'Scoring_Config'!$A:$A,'Scoring_Config'!$C:$C,5),0),0)+IF(LEFT(AB422,4)="True",IF(_xlfn.XLOOKUP("Dst_IsAny",'Scoring_Config'!$A:$A,'Scoring_Config'!$D:$D,"Yes")="Yes",_xlfn.XLOOKUP("Dst_IsAny",'Scoring_Config'!$A:$A,'Scoring_Config'!$C:$C,10),0),0)+IF(LEFT(AC422,4)="True",IF(_xlfn.XLOOKUP("Dst_CIDR_Le_16",'Scoring_Config'!$A:$A,'Scoring_Config'!$D:$D,"Yes")="Yes",_xlfn.XLOOKUP("Dst_CIDR_Le_16",'Scoring_Config'!$A:$A,'Scoring_Config'!$C:$C,10),0),0)+IF(LEFT(AD422,4)="True",IF(_xlfn.XLOOKUP("Dst_CIDR_17_22",'Scoring_Config'!$A:$A,'Scoring_Config'!$D:$D,"Yes")="Yes",_xlfn.XLOOKUP("Dst_CIDR_17_22",'Scoring_Config'!$A:$A,'Scoring_Config'!$C:$C,5),0),0)+IF(LEFT(AE422,4)="True",IF(_xlfn.XLOOKUP("SrcZone_IsAny",'Scoring_Config'!$A:$A,'Scoring_Config'!$D:$D,"Yes")="Yes",_xlfn.XLOOKUP("SrcZone_IsAny",'Scoring_Config'!$A:$A,'Scoring_Config'!$C:$C,10),0),0)+IF(LEFT(AF422,4)="True",IF(_xlfn.XLOOKUP("DstZone_IsAny",'Scoring_Config'!$A:$A,'Scoring_Config'!$D:$D,"Yes")="Yes",_xlfn.XLOOKUP("DstZone_IsAny",'Scoring_Config'!$A:$A,'Scoring_Config'!$C:$C,10),0),0)+IF(LEFT(AG422,4)="True",IF(_xlfn.XLOOKUP("Service_Any_OR_RangeGt1000",'Scoring_Config'!$A:$A,'Scoring_Config'!$D:$D,"Yes")="Yes",_xlfn.XLOOKUP("Service_Any_OR_RangeGt1000",'Scoring_Config'!$A:$A,'Scoring_Config'!$C:$C,10),0),0)+IF(LEFT(AH422,4)="True",IF(_xlfn.XLOOKUP("App_Any_OR_RangeGt1000",'Scoring_Config'!$A:$A,'Scoring_Config'!$D:$D,"Yes")="Yes",_xlfn.XLOOKUP("App_Any_OR_RangeGt1000",'Scoring_Config'!$A:$A,'Scoring_Config'!$C:$C,10),0),0)+IF(LEFT(AI422,4)="True",IF(_xlfn.XLOOKUP("Service_Insecure_Match",'Scoring_Config'!$A:$A,'Scoring_Config'!$D:$D,"Yes")="Yes",_xlfn.XLOOKUP("Service_Insecure_Match",'Scoring_Config'!$A:$A,'Scoring_Config'!$C:$C,5),0),0)+IF(LEFT(AJ422,4)="True",IF(_xlfn.XLOOKUP("Risky_Inbound",'Scoring_Config'!$A:$A,'Scoring_Config'!$D:$D,"Yes")="Yes",_xlfn.XLOOKUP("Risky_Inbound",'Scoring_Config'!$A:$A,'Scoring_Config'!$C:$C,50),0),0)+IF(LEFT(AK422,4)="True",IF(_xlfn.XLOOKUP("Risky_Outbound",'Scoring_Config'!$A:$A,'Scoring_Config'!$D:$D,"Yes")="Yes",_xlfn.XLOOKUP("Risky_Outbound",'Scoring_Config'!$A:$A,'Scoring_Config'!$C:$C,25),0),0)+IF(LEFT(AZ422,4)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422,FIND(",",AL422)+1,100)),0)+IF(LEFT(AM422,4)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422,FIND(",",AN422)+1,100)),0)+IF(_xlfn.XLOOKUP("Profile_Scoring",'Scoring_Config'!$A:$A,'Scoring_Config'!$D:$D,"Yes")="Yes",VALUE(MID(AO422,FIND(",",AO422)+1,100)),0)+IF(_xlfn.XLOOKUP("Options_Scoring",'Scoring_Config'!$A:$A,'Scoring_Config'!$D:$D,"Yes")="Yes",VALUE(MID(AP422,FIND(",",AP422)+1,100)),0)))</f>
        <v>0</v>
      </c>
      <c r="AZ422" cm="1">
        <f t="array" ref="AZ422">IF(FALSE,"True," &amp; IF(_xlfn.XLOOKUP("Migrate_Insecure",'Scoring_Config'!$A:$A,'Scoring_Config'!$D:$D,"Yes")="Yes",_xlfn.XLOOKUP("Migrate_Insecure",'Scoring_Config'!$A:$A,'Scoring_Config'!$C:$C,10),0),"False,0")</f>
        <v>0</v>
      </c>
    </row>
    <row r="423" spans="1:52">
      <c r="A423" t="s">
        <v>1979</v>
      </c>
      <c r="B423" t="s">
        <v>2396</v>
      </c>
      <c r="C423" t="s">
        <v>3542</v>
      </c>
      <c r="D423" t="s">
        <v>3545</v>
      </c>
      <c r="E423" t="s">
        <v>3563</v>
      </c>
      <c r="F423" t="s">
        <v>3683</v>
      </c>
      <c r="G423" t="s">
        <v>246</v>
      </c>
      <c r="H423" t="s">
        <v>174</v>
      </c>
      <c r="I423" t="s">
        <v>3683</v>
      </c>
      <c r="J423" t="s">
        <v>963</v>
      </c>
      <c r="K423" t="s">
        <v>1808</v>
      </c>
      <c r="L423" t="s">
        <v>1421</v>
      </c>
      <c r="M423" t="s">
        <v>1974</v>
      </c>
      <c r="N423" t="s">
        <v>4315</v>
      </c>
      <c r="O423" t="s">
        <v>4319</v>
      </c>
      <c r="P423" t="s">
        <v>4322</v>
      </c>
      <c r="Q423" t="s">
        <v>4627</v>
      </c>
      <c r="R423" t="s">
        <v>5439</v>
      </c>
      <c r="S423" t="s">
        <v>4324</v>
      </c>
      <c r="T423" t="s">
        <v>5569</v>
      </c>
      <c r="U423" t="s">
        <v>5955</v>
      </c>
      <c r="Y423" cm="1">
        <f t="array" ref="Y423">IF(FALSE,"True," &amp; IF(_xlfn.XLOOKUP("Src_IsAny",'Scoring_Config'!$A:$A,'Scoring_Config'!$D:$D,"Yes")="Yes",_xlfn.XLOOKUP("Src_IsAny",'Scoring_Config'!$A:$A,'Scoring_Config'!$C:$C,10),0),"False,0")</f>
        <v>0</v>
      </c>
      <c r="Z423" cm="1">
        <f t="array" ref="Z423">IF(FALSE,"True," &amp; IF(_xlfn.XLOOKUP("Src_CIDR_Le_16",'Scoring_Config'!$A:$A,'Scoring_Config'!$D:$D,"Yes")="Yes",_xlfn.XLOOKUP("Src_CIDR_Le_16",'Scoring_Config'!$A:$A,'Scoring_Config'!$C:$C,10),0),"False,0")</f>
        <v>0</v>
      </c>
      <c r="AA423" cm="1">
        <f t="array" ref="AA423">IF(FALSE,"True," &amp; IF(_xlfn.XLOOKUP("Src_CIDR_17_22",'Scoring_Config'!$A:$A,'Scoring_Config'!$D:$D,"Yes")="Yes",_xlfn.XLOOKUP("Src_CIDR_17_22",'Scoring_Config'!$A:$A,'Scoring_Config'!$C:$C,5),0),"False,0")</f>
        <v>0</v>
      </c>
      <c r="AB423" cm="1">
        <f t="array" ref="AB423">IF(FALSE,"True," &amp; IF(_xlfn.XLOOKUP("Dst_IsAny",'Scoring_Config'!$A:$A,'Scoring_Config'!$D:$D,"Yes")="Yes",_xlfn.XLOOKUP("Dst_IsAny",'Scoring_Config'!$A:$A,'Scoring_Config'!$C:$C,10),0),"False,0")</f>
        <v>0</v>
      </c>
      <c r="AC423" cm="1">
        <f t="array" ref="AC423">IF(FALSE,"True," &amp; IF(_xlfn.XLOOKUP("Dst_CIDR_Le_16",'Scoring_Config'!$A:$A,'Scoring_Config'!$D:$D,"Yes")="Yes",_xlfn.XLOOKUP("Dst_CIDR_Le_16",'Scoring_Config'!$A:$A,'Scoring_Config'!$C:$C,10),0),"False,0")</f>
        <v>0</v>
      </c>
      <c r="AD423" cm="1">
        <f t="array" ref="AD423">IF(FALSE,"True," &amp; IF(_xlfn.XLOOKUP("Dst_CIDR_17_22",'Scoring_Config'!$A:$A,'Scoring_Config'!$D:$D,"Yes")="Yes",_xlfn.XLOOKUP("Dst_CIDR_17_22",'Scoring_Config'!$A:$A,'Scoring_Config'!$C:$C,5),0),"False,0")</f>
        <v>0</v>
      </c>
      <c r="AE423" cm="1">
        <f t="array" ref="AE423">IF(FALSE,"True," &amp; IF(_xlfn.XLOOKUP("SrcZone_IsAny",'Scoring_Config'!$A:$A,'Scoring_Config'!$D:$D,"Yes")="Yes",_xlfn.XLOOKUP("SrcZone_IsAny",'Scoring_Config'!$A:$A,'Scoring_Config'!$C:$C,10),0),"False,0")</f>
        <v>0</v>
      </c>
      <c r="AF423" cm="1">
        <f t="array" ref="AF423">IF(FALSE,"True," &amp; IF(_xlfn.XLOOKUP("DstZone_IsAny",'Scoring_Config'!$A:$A,'Scoring_Config'!$D:$D,"Yes")="Yes",_xlfn.XLOOKUP("DstZone_IsAny",'Scoring_Config'!$A:$A,'Scoring_Config'!$C:$C,10),0),"False,0")</f>
        <v>0</v>
      </c>
      <c r="AG423" cm="1">
        <f t="array" ref="AG42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23" cm="1">
        <f t="array" ref="AH423">IF(FALSE,"True," &amp; IF(_xlfn.XLOOKUP("App_Any_OR_RangeGt1000",'Scoring_Config'!$A:$A,'Scoring_Config'!$D:$D,"Yes")="Yes",_xlfn.XLOOKUP("App_Any_OR_RangeGt1000",'Scoring_Config'!$A:$A,'Scoring_Config'!$C:$C,10),0),"False,0")</f>
        <v>0</v>
      </c>
      <c r="AI423" cm="1">
        <f t="array" ref="AI423">IF(FALSE,"True," &amp; IF(_xlfn.XLOOKUP("Service_Insecure_Match",'Scoring_Config'!$A:$A,'Scoring_Config'!$D:$D,"Yes")="Yes",_xlfn.XLOOKUP("Service_Insecure_Match",'Scoring_Config'!$A:$A,'Scoring_Config'!$C:$C,5),0),"False,0")</f>
        <v>0</v>
      </c>
      <c r="AJ423" cm="1">
        <f t="array" ref="AJ423">IF(FALSE,"True," &amp; IF(_xlfn.XLOOKUP("Risky_Inbound",'Scoring_Config'!$A:$A,'Scoring_Config'!$D:$D,"Yes")="Yes",_xlfn.XLOOKUP("Risky_Inbound",'Scoring_Config'!$A:$A,'Scoring_Config'!$C:$C,50),0),"False,0")</f>
        <v>0</v>
      </c>
      <c r="AK423" cm="1">
        <f t="array" ref="AK423">IF(FALSE,"True," &amp; IF(_xlfn.XLOOKUP("Risky_Outbound",'Scoring_Config'!$A:$A,'Scoring_Config'!$D:$D,"Yes")="Yes",_xlfn.XLOOKUP("Risky_Outbound",'Scoring_Config'!$A:$A,'Scoring_Config'!$C:$C,25),0),"False,0")</f>
        <v>0</v>
      </c>
      <c r="AL423" t="s">
        <v>6697</v>
      </c>
      <c r="AM423" cm="1">
        <f t="array" ref="AM42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23" t="s">
        <v>6697</v>
      </c>
      <c r="AO423" t="s">
        <v>6697</v>
      </c>
      <c r="AP423" t="s">
        <v>6697</v>
      </c>
      <c r="AQ423" cm="1">
        <f t="array" ref="AQ423">IF(FALSE,"True," &amp; IF(_xlfn.XLOOKUP("Service_IsAny",'Scoring_Config'!$A:$A,'Scoring_Config'!$D:$D,"Yes")="Yes",_xlfn.XLOOKUP("Service_IsAny",'Scoring_Config'!$A:$A,'Scoring_Config'!$C:$C,0),0),"False,0")</f>
        <v>0</v>
      </c>
      <c r="AR423">
        <v>1</v>
      </c>
      <c r="AS423" cm="1">
        <f t="array" ref="AS423">IF(FALSE,"True," &amp; IF(_xlfn.XLOOKUP("Service_RangeGt1000",'Scoring_Config'!$A:$A,'Scoring_Config'!$D:$D,"Yes")="Yes",_xlfn.XLOOKUP("Service_RangeGt1000",'Scoring_Config'!$A:$A,'Scoring_Config'!$C:$C,0),0),"False,0")</f>
        <v>0</v>
      </c>
      <c r="AT423" cm="1">
        <f t="array" ref="AT423">IF(FALSE,"True," &amp; IF(_xlfn.XLOOKUP("App_IsAny",'Scoring_Config'!$A:$A,'Scoring_Config'!$D:$D,"Yes")="Yes",_xlfn.XLOOKUP("App_IsAny",'Scoring_Config'!$A:$A,'Scoring_Config'!$C:$C,0),0),"False,0")</f>
        <v>0</v>
      </c>
      <c r="AU423">
        <v>1</v>
      </c>
      <c r="AV423" cm="1">
        <f t="array" ref="AV423">IF(FALSE,"True," &amp; IF(_xlfn.XLOOKUP("App_RangeGt1000",'Scoring_Config'!$A:$A,'Scoring_Config'!$D:$D,"Yes")="Yes",_xlfn.XLOOKUP("App_RangeGt1000",'Scoring_Config'!$A:$A,'Scoring_Config'!$C:$C,0),0),"False,0")</f>
        <v>0</v>
      </c>
      <c r="AW423" cm="1">
        <f t="array" ref="AW423">IF(FALSE,"True," &amp; IF(_xlfn.XLOOKUP("Action_IsDenyOrDrop",'Scoring_Config'!$A:$A,'Scoring_Config'!$D:$D,"Yes")="Yes",_xlfn.XLOOKUP("Action_IsDenyOrDrop",'Scoring_Config'!$A:$A,'Scoring_Config'!$C:$C,0),0),"False,0")</f>
        <v>0</v>
      </c>
      <c r="AX423" cm="1">
        <f t="array" ref="AX423">IF(LEFT(AW423,4)="True",0,(IF(LEFT(Y423,4)="True",IF(_xlfn.XLOOKUP("Src_IsAny",'Scoring_Config'!$A:$A,'Scoring_Config'!$D:$D,"Yes")="Yes",_xlfn.XLOOKUP("Src_IsAny",'Scoring_Config'!$A:$A,'Scoring_Config'!$C:$C,10),0),0)+IF(LEFT(Z423,4)="True",IF(_xlfn.XLOOKUP("Src_CIDR_Le_16",'Scoring_Config'!$A:$A,'Scoring_Config'!$D:$D,"Yes")="Yes",_xlfn.XLOOKUP("Src_CIDR_Le_16",'Scoring_Config'!$A:$A,'Scoring_Config'!$C:$C,10),0),0)+IF(LEFT(AA423,4)="True",IF(_xlfn.XLOOKUP("Src_CIDR_17_22",'Scoring_Config'!$A:$A,'Scoring_Config'!$D:$D,"Yes")="Yes",_xlfn.XLOOKUP("Src_CIDR_17_22",'Scoring_Config'!$A:$A,'Scoring_Config'!$C:$C,5),0),0)+IF(LEFT(AB423,4)="True",IF(_xlfn.XLOOKUP("Dst_IsAny",'Scoring_Config'!$A:$A,'Scoring_Config'!$D:$D,"Yes")="Yes",_xlfn.XLOOKUP("Dst_IsAny",'Scoring_Config'!$A:$A,'Scoring_Config'!$C:$C,10),0),0)+IF(LEFT(AC423,4)="True",IF(_xlfn.XLOOKUP("Dst_CIDR_Le_16",'Scoring_Config'!$A:$A,'Scoring_Config'!$D:$D,"Yes")="Yes",_xlfn.XLOOKUP("Dst_CIDR_Le_16",'Scoring_Config'!$A:$A,'Scoring_Config'!$C:$C,10),0),0)+IF(LEFT(AD423,4)="True",IF(_xlfn.XLOOKUP("Dst_CIDR_17_22",'Scoring_Config'!$A:$A,'Scoring_Config'!$D:$D,"Yes")="Yes",_xlfn.XLOOKUP("Dst_CIDR_17_22",'Scoring_Config'!$A:$A,'Scoring_Config'!$C:$C,5),0),0)+IF(LEFT(AE423,4)="True",IF(_xlfn.XLOOKUP("SrcZone_IsAny",'Scoring_Config'!$A:$A,'Scoring_Config'!$D:$D,"Yes")="Yes",_xlfn.XLOOKUP("SrcZone_IsAny",'Scoring_Config'!$A:$A,'Scoring_Config'!$C:$C,10),0),0)+IF(LEFT(AF423,4)="True",IF(_xlfn.XLOOKUP("DstZone_IsAny",'Scoring_Config'!$A:$A,'Scoring_Config'!$D:$D,"Yes")="Yes",_xlfn.XLOOKUP("DstZone_IsAny",'Scoring_Config'!$A:$A,'Scoring_Config'!$C:$C,10),0),0)+IF(LEFT(AG423,4)="True",IF(_xlfn.XLOOKUP("Service_Any_OR_RangeGt1000",'Scoring_Config'!$A:$A,'Scoring_Config'!$D:$D,"Yes")="Yes",_xlfn.XLOOKUP("Service_Any_OR_RangeGt1000",'Scoring_Config'!$A:$A,'Scoring_Config'!$C:$C,10),0),0)+IF(LEFT(AH423,4)="True",IF(_xlfn.XLOOKUP("App_Any_OR_RangeGt1000",'Scoring_Config'!$A:$A,'Scoring_Config'!$D:$D,"Yes")="Yes",_xlfn.XLOOKUP("App_Any_OR_RangeGt1000",'Scoring_Config'!$A:$A,'Scoring_Config'!$C:$C,10),0),0)+IF(LEFT(AI423,4)="True",IF(_xlfn.XLOOKUP("Service_Insecure_Match",'Scoring_Config'!$A:$A,'Scoring_Config'!$D:$D,"Yes")="Yes",_xlfn.XLOOKUP("Service_Insecure_Match",'Scoring_Config'!$A:$A,'Scoring_Config'!$C:$C,5),0),0)+IF(LEFT(AJ423,4)="True",IF(_xlfn.XLOOKUP("Risky_Inbound",'Scoring_Config'!$A:$A,'Scoring_Config'!$D:$D,"Yes")="Yes",_xlfn.XLOOKUP("Risky_Inbound",'Scoring_Config'!$A:$A,'Scoring_Config'!$C:$C,50),0),0)+IF(LEFT(AK423,4)="True",IF(_xlfn.XLOOKUP("Risky_Outbound",'Scoring_Config'!$A:$A,'Scoring_Config'!$D:$D,"Yes")="Yes",_xlfn.XLOOKUP("Risky_Outbound",'Scoring_Config'!$A:$A,'Scoring_Config'!$C:$C,25),0),0)+IF(LEFT(AZ423,4)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423,FIND(",",AL423)+1,100)),0)+IF(LEFT(AM423,4)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423,FIND(",",AN423)+1,100)),0)+IF(_xlfn.XLOOKUP("Profile_Scoring",'Scoring_Config'!$A:$A,'Scoring_Config'!$D:$D,"Yes")="Yes",VALUE(MID(AO423,FIND(",",AO423)+1,100)),0)+IF(_xlfn.XLOOKUP("Options_Scoring",'Scoring_Config'!$A:$A,'Scoring_Config'!$D:$D,"Yes")="Yes",VALUE(MID(AP423,FIND(",",AP423)+1,100)),0)))</f>
        <v>0</v>
      </c>
      <c r="AZ423" cm="1">
        <f t="array" ref="AZ423">IF(FALSE,"True," &amp; IF(_xlfn.XLOOKUP("Migrate_Insecure",'Scoring_Config'!$A:$A,'Scoring_Config'!$D:$D,"Yes")="Yes",_xlfn.XLOOKUP("Migrate_Insecure",'Scoring_Config'!$A:$A,'Scoring_Config'!$C:$C,10),0),"False,0")</f>
        <v>0</v>
      </c>
    </row>
    <row r="424" spans="1:52">
      <c r="A424" t="s">
        <v>1979</v>
      </c>
      <c r="B424" t="s">
        <v>2397</v>
      </c>
      <c r="C424" t="s">
        <v>3542</v>
      </c>
      <c r="D424" t="s">
        <v>3545</v>
      </c>
      <c r="E424" t="s">
        <v>3563</v>
      </c>
      <c r="F424" t="s">
        <v>3683</v>
      </c>
      <c r="G424" t="s">
        <v>275</v>
      </c>
      <c r="H424" t="s">
        <v>174</v>
      </c>
      <c r="I424" t="s">
        <v>3683</v>
      </c>
      <c r="J424" t="s">
        <v>959</v>
      </c>
      <c r="K424" t="s">
        <v>1809</v>
      </c>
      <c r="L424" t="s">
        <v>1327</v>
      </c>
      <c r="M424" t="s">
        <v>1974</v>
      </c>
      <c r="N424" t="s">
        <v>4315</v>
      </c>
      <c r="O424" t="s">
        <v>4319</v>
      </c>
      <c r="P424" t="s">
        <v>4323</v>
      </c>
      <c r="Q424" t="s">
        <v>4628</v>
      </c>
      <c r="R424" t="s">
        <v>5439</v>
      </c>
      <c r="S424" t="s">
        <v>4324</v>
      </c>
      <c r="T424" t="s">
        <v>5569</v>
      </c>
      <c r="U424" t="s">
        <v>6165</v>
      </c>
      <c r="Y424" cm="1">
        <f t="array" ref="Y424">IF(FALSE,"True," &amp; IF(_xlfn.XLOOKUP("Src_IsAny",'Scoring_Config'!$A:$A,'Scoring_Config'!$D:$D,"Yes")="Yes",_xlfn.XLOOKUP("Src_IsAny",'Scoring_Config'!$A:$A,'Scoring_Config'!$C:$C,10),0),"False,0")</f>
        <v>0</v>
      </c>
      <c r="Z424" cm="1">
        <f t="array" ref="Z424">IF(FALSE,"True," &amp; IF(_xlfn.XLOOKUP("Src_CIDR_Le_16",'Scoring_Config'!$A:$A,'Scoring_Config'!$D:$D,"Yes")="Yes",_xlfn.XLOOKUP("Src_CIDR_Le_16",'Scoring_Config'!$A:$A,'Scoring_Config'!$C:$C,10),0),"False,0")</f>
        <v>0</v>
      </c>
      <c r="AA424" cm="1">
        <f t="array" ref="AA424">IF(FALSE,"True," &amp; IF(_xlfn.XLOOKUP("Src_CIDR_17_22",'Scoring_Config'!$A:$A,'Scoring_Config'!$D:$D,"Yes")="Yes",_xlfn.XLOOKUP("Src_CIDR_17_22",'Scoring_Config'!$A:$A,'Scoring_Config'!$C:$C,5),0),"False,0")</f>
        <v>0</v>
      </c>
      <c r="AB424" cm="1">
        <f t="array" ref="AB424">IF(FALSE,"True," &amp; IF(_xlfn.XLOOKUP("Dst_IsAny",'Scoring_Config'!$A:$A,'Scoring_Config'!$D:$D,"Yes")="Yes",_xlfn.XLOOKUP("Dst_IsAny",'Scoring_Config'!$A:$A,'Scoring_Config'!$C:$C,10),0),"False,0")</f>
        <v>0</v>
      </c>
      <c r="AC424" cm="1">
        <f t="array" ref="AC424">IF(FALSE,"True," &amp; IF(_xlfn.XLOOKUP("Dst_CIDR_Le_16",'Scoring_Config'!$A:$A,'Scoring_Config'!$D:$D,"Yes")="Yes",_xlfn.XLOOKUP("Dst_CIDR_Le_16",'Scoring_Config'!$A:$A,'Scoring_Config'!$C:$C,10),0),"False,0")</f>
        <v>0</v>
      </c>
      <c r="AD424" cm="1">
        <f t="array" ref="AD424">IF(FALSE,"True," &amp; IF(_xlfn.XLOOKUP("Dst_CIDR_17_22",'Scoring_Config'!$A:$A,'Scoring_Config'!$D:$D,"Yes")="Yes",_xlfn.XLOOKUP("Dst_CIDR_17_22",'Scoring_Config'!$A:$A,'Scoring_Config'!$C:$C,5),0),"False,0")</f>
        <v>0</v>
      </c>
      <c r="AE424" cm="1">
        <f t="array" ref="AE424">IF(FALSE,"True," &amp; IF(_xlfn.XLOOKUP("SrcZone_IsAny",'Scoring_Config'!$A:$A,'Scoring_Config'!$D:$D,"Yes")="Yes",_xlfn.XLOOKUP("SrcZone_IsAny",'Scoring_Config'!$A:$A,'Scoring_Config'!$C:$C,10),0),"False,0")</f>
        <v>0</v>
      </c>
      <c r="AF424" cm="1">
        <f t="array" ref="AF424">IF(FALSE,"True," &amp; IF(_xlfn.XLOOKUP("DstZone_IsAny",'Scoring_Config'!$A:$A,'Scoring_Config'!$D:$D,"Yes")="Yes",_xlfn.XLOOKUP("DstZone_IsAny",'Scoring_Config'!$A:$A,'Scoring_Config'!$C:$C,10),0),"False,0")</f>
        <v>0</v>
      </c>
      <c r="AG424" cm="1">
        <f t="array" ref="AG42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24" cm="1">
        <f t="array" ref="AH424">IF(FALSE,"True," &amp; IF(_xlfn.XLOOKUP("App_Any_OR_RangeGt1000",'Scoring_Config'!$A:$A,'Scoring_Config'!$D:$D,"Yes")="Yes",_xlfn.XLOOKUP("App_Any_OR_RangeGt1000",'Scoring_Config'!$A:$A,'Scoring_Config'!$C:$C,10),0),"False,0")</f>
        <v>0</v>
      </c>
      <c r="AI424" cm="1">
        <f t="array" ref="AI424">IF(FALSE,"True," &amp; IF(_xlfn.XLOOKUP("Service_Insecure_Match",'Scoring_Config'!$A:$A,'Scoring_Config'!$D:$D,"Yes")="Yes",_xlfn.XLOOKUP("Service_Insecure_Match",'Scoring_Config'!$A:$A,'Scoring_Config'!$C:$C,5),0),"False,0")</f>
        <v>0</v>
      </c>
      <c r="AJ424" cm="1">
        <f t="array" ref="AJ424">IF(FALSE,"True," &amp; IF(_xlfn.XLOOKUP("Risky_Inbound",'Scoring_Config'!$A:$A,'Scoring_Config'!$D:$D,"Yes")="Yes",_xlfn.XLOOKUP("Risky_Inbound",'Scoring_Config'!$A:$A,'Scoring_Config'!$C:$C,50),0),"False,0")</f>
        <v>0</v>
      </c>
      <c r="AK424" cm="1">
        <f t="array" ref="AK424">IF(FALSE,"True," &amp; IF(_xlfn.XLOOKUP("Risky_Outbound",'Scoring_Config'!$A:$A,'Scoring_Config'!$D:$D,"Yes")="Yes",_xlfn.XLOOKUP("Risky_Outbound",'Scoring_Config'!$A:$A,'Scoring_Config'!$C:$C,25),0),"False,0")</f>
        <v>0</v>
      </c>
      <c r="AL424" t="s">
        <v>6699</v>
      </c>
      <c r="AM424" cm="1">
        <f t="array" ref="AM42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24" t="s">
        <v>6697</v>
      </c>
      <c r="AO424" t="s">
        <v>6697</v>
      </c>
      <c r="AP424" t="s">
        <v>6697</v>
      </c>
      <c r="AQ424" cm="1">
        <f t="array" ref="AQ424">IF(FALSE,"True," &amp; IF(_xlfn.XLOOKUP("Service_IsAny",'Scoring_Config'!$A:$A,'Scoring_Config'!$D:$D,"Yes")="Yes",_xlfn.XLOOKUP("Service_IsAny",'Scoring_Config'!$A:$A,'Scoring_Config'!$C:$C,0),0),"False,0")</f>
        <v>0</v>
      </c>
      <c r="AR424">
        <v>0</v>
      </c>
      <c r="AS424" cm="1">
        <f t="array" ref="AS424">IF(FALSE,"True," &amp; IF(_xlfn.XLOOKUP("Service_RangeGt1000",'Scoring_Config'!$A:$A,'Scoring_Config'!$D:$D,"Yes")="Yes",_xlfn.XLOOKUP("Service_RangeGt1000",'Scoring_Config'!$A:$A,'Scoring_Config'!$C:$C,0),0),"False,0")</f>
        <v>0</v>
      </c>
      <c r="AT424" cm="1">
        <f t="array" ref="AT424">IF(FALSE,"True," &amp; IF(_xlfn.XLOOKUP("App_IsAny",'Scoring_Config'!$A:$A,'Scoring_Config'!$D:$D,"Yes")="Yes",_xlfn.XLOOKUP("App_IsAny",'Scoring_Config'!$A:$A,'Scoring_Config'!$C:$C,0),0),"False,0")</f>
        <v>0</v>
      </c>
      <c r="AU424">
        <v>0</v>
      </c>
      <c r="AV424" cm="1">
        <f t="array" ref="AV424">IF(FALSE,"True," &amp; IF(_xlfn.XLOOKUP("App_RangeGt1000",'Scoring_Config'!$A:$A,'Scoring_Config'!$D:$D,"Yes")="Yes",_xlfn.XLOOKUP("App_RangeGt1000",'Scoring_Config'!$A:$A,'Scoring_Config'!$C:$C,0),0),"False,0")</f>
        <v>0</v>
      </c>
      <c r="AW424" cm="1">
        <f t="array" ref="AW424">IF(FALSE,"True," &amp; IF(_xlfn.XLOOKUP("Action_IsDenyOrDrop",'Scoring_Config'!$A:$A,'Scoring_Config'!$D:$D,"Yes")="Yes",_xlfn.XLOOKUP("Action_IsDenyOrDrop",'Scoring_Config'!$A:$A,'Scoring_Config'!$C:$C,0),0),"False,0")</f>
        <v>0</v>
      </c>
      <c r="AX424" cm="1">
        <f t="array" ref="AX424">IF(LEFT(AW424,4)="True",0,(IF(LEFT(Y424,4)="True",IF(_xlfn.XLOOKUP("Src_IsAny",'Scoring_Config'!$A:$A,'Scoring_Config'!$D:$D,"Yes")="Yes",_xlfn.XLOOKUP("Src_IsAny",'Scoring_Config'!$A:$A,'Scoring_Config'!$C:$C,10),0),0)+IF(LEFT(Z424,4)="True",IF(_xlfn.XLOOKUP("Src_CIDR_Le_16",'Scoring_Config'!$A:$A,'Scoring_Config'!$D:$D,"Yes")="Yes",_xlfn.XLOOKUP("Src_CIDR_Le_16",'Scoring_Config'!$A:$A,'Scoring_Config'!$C:$C,10),0),0)+IF(LEFT(AA424,4)="True",IF(_xlfn.XLOOKUP("Src_CIDR_17_22",'Scoring_Config'!$A:$A,'Scoring_Config'!$D:$D,"Yes")="Yes",_xlfn.XLOOKUP("Src_CIDR_17_22",'Scoring_Config'!$A:$A,'Scoring_Config'!$C:$C,5),0),0)+IF(LEFT(AB424,4)="True",IF(_xlfn.XLOOKUP("Dst_IsAny",'Scoring_Config'!$A:$A,'Scoring_Config'!$D:$D,"Yes")="Yes",_xlfn.XLOOKUP("Dst_IsAny",'Scoring_Config'!$A:$A,'Scoring_Config'!$C:$C,10),0),0)+IF(LEFT(AC424,4)="True",IF(_xlfn.XLOOKUP("Dst_CIDR_Le_16",'Scoring_Config'!$A:$A,'Scoring_Config'!$D:$D,"Yes")="Yes",_xlfn.XLOOKUP("Dst_CIDR_Le_16",'Scoring_Config'!$A:$A,'Scoring_Config'!$C:$C,10),0),0)+IF(LEFT(AD424,4)="True",IF(_xlfn.XLOOKUP("Dst_CIDR_17_22",'Scoring_Config'!$A:$A,'Scoring_Config'!$D:$D,"Yes")="Yes",_xlfn.XLOOKUP("Dst_CIDR_17_22",'Scoring_Config'!$A:$A,'Scoring_Config'!$C:$C,5),0),0)+IF(LEFT(AE424,4)="True",IF(_xlfn.XLOOKUP("SrcZone_IsAny",'Scoring_Config'!$A:$A,'Scoring_Config'!$D:$D,"Yes")="Yes",_xlfn.XLOOKUP("SrcZone_IsAny",'Scoring_Config'!$A:$A,'Scoring_Config'!$C:$C,10),0),0)+IF(LEFT(AF424,4)="True",IF(_xlfn.XLOOKUP("DstZone_IsAny",'Scoring_Config'!$A:$A,'Scoring_Config'!$D:$D,"Yes")="Yes",_xlfn.XLOOKUP("DstZone_IsAny",'Scoring_Config'!$A:$A,'Scoring_Config'!$C:$C,10),0),0)+IF(LEFT(AG424,4)="True",IF(_xlfn.XLOOKUP("Service_Any_OR_RangeGt1000",'Scoring_Config'!$A:$A,'Scoring_Config'!$D:$D,"Yes")="Yes",_xlfn.XLOOKUP("Service_Any_OR_RangeGt1000",'Scoring_Config'!$A:$A,'Scoring_Config'!$C:$C,10),0),0)+IF(LEFT(AH424,4)="True",IF(_xlfn.XLOOKUP("App_Any_OR_RangeGt1000",'Scoring_Config'!$A:$A,'Scoring_Config'!$D:$D,"Yes")="Yes",_xlfn.XLOOKUP("App_Any_OR_RangeGt1000",'Scoring_Config'!$A:$A,'Scoring_Config'!$C:$C,10),0),0)+IF(LEFT(AI424,4)="True",IF(_xlfn.XLOOKUP("Service_Insecure_Match",'Scoring_Config'!$A:$A,'Scoring_Config'!$D:$D,"Yes")="Yes",_xlfn.XLOOKUP("Service_Insecure_Match",'Scoring_Config'!$A:$A,'Scoring_Config'!$C:$C,5),0),0)+IF(LEFT(AJ424,4)="True",IF(_xlfn.XLOOKUP("Risky_Inbound",'Scoring_Config'!$A:$A,'Scoring_Config'!$D:$D,"Yes")="Yes",_xlfn.XLOOKUP("Risky_Inbound",'Scoring_Config'!$A:$A,'Scoring_Config'!$C:$C,50),0),0)+IF(LEFT(AK424,4)="True",IF(_xlfn.XLOOKUP("Risky_Outbound",'Scoring_Config'!$A:$A,'Scoring_Config'!$D:$D,"Yes")="Yes",_xlfn.XLOOKUP("Risky_Outbound",'Scoring_Config'!$A:$A,'Scoring_Config'!$C:$C,25),0),0)+IF(LEFT(AZ424,4)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424,FIND(",",AL424)+1,100)),0)+IF(LEFT(AM424,4)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424,FIND(",",AN424)+1,100)),0)+IF(_xlfn.XLOOKUP("Profile_Scoring",'Scoring_Config'!$A:$A,'Scoring_Config'!$D:$D,"Yes")="Yes",VALUE(MID(AO424,FIND(",",AO424)+1,100)),0)+IF(_xlfn.XLOOKUP("Options_Scoring",'Scoring_Config'!$A:$A,'Scoring_Config'!$D:$D,"Yes")="Yes",VALUE(MID(AP424,FIND(",",AP424)+1,100)),0)))</f>
        <v>0</v>
      </c>
      <c r="AZ424" cm="1">
        <f t="array" ref="AZ424">IF(FALSE,"True," &amp; IF(_xlfn.XLOOKUP("Migrate_Insecure",'Scoring_Config'!$A:$A,'Scoring_Config'!$D:$D,"Yes")="Yes",_xlfn.XLOOKUP("Migrate_Insecure",'Scoring_Config'!$A:$A,'Scoring_Config'!$C:$C,10),0),"False,0")</f>
        <v>0</v>
      </c>
    </row>
    <row r="425" spans="1:52">
      <c r="A425" t="s">
        <v>1979</v>
      </c>
      <c r="B425" t="s">
        <v>2398</v>
      </c>
      <c r="C425" t="s">
        <v>3542</v>
      </c>
      <c r="D425" t="s">
        <v>3545</v>
      </c>
      <c r="E425" t="s">
        <v>3563</v>
      </c>
      <c r="F425" t="s">
        <v>3644</v>
      </c>
      <c r="G425" t="s">
        <v>276</v>
      </c>
      <c r="H425" t="s">
        <v>174</v>
      </c>
      <c r="I425" t="s">
        <v>3608</v>
      </c>
      <c r="J425" t="s">
        <v>923</v>
      </c>
      <c r="K425" t="s">
        <v>1667</v>
      </c>
      <c r="L425" t="s">
        <v>1422</v>
      </c>
      <c r="M425" t="s">
        <v>1974</v>
      </c>
      <c r="N425" t="s">
        <v>4315</v>
      </c>
      <c r="O425" t="s">
        <v>4319</v>
      </c>
      <c r="P425" t="s">
        <v>4321</v>
      </c>
      <c r="Q425" t="s">
        <v>4629</v>
      </c>
      <c r="R425" t="s">
        <v>5439</v>
      </c>
      <c r="S425" t="s">
        <v>4324</v>
      </c>
      <c r="T425" t="s">
        <v>5569</v>
      </c>
      <c r="U425" t="s">
        <v>5955</v>
      </c>
      <c r="Y425" cm="1">
        <f t="array" ref="Y425">IF(FALSE,"True," &amp; IF(_xlfn.XLOOKUP("Src_IsAny",'Scoring_Config'!$A:$A,'Scoring_Config'!$D:$D,"Yes")="Yes",_xlfn.XLOOKUP("Src_IsAny",'Scoring_Config'!$A:$A,'Scoring_Config'!$C:$C,10),0),"False,0")</f>
        <v>0</v>
      </c>
      <c r="Z425" cm="1">
        <f t="array" ref="Z425">IF(FALSE,"True," &amp; IF(_xlfn.XLOOKUP("Src_CIDR_Le_16",'Scoring_Config'!$A:$A,'Scoring_Config'!$D:$D,"Yes")="Yes",_xlfn.XLOOKUP("Src_CIDR_Le_16",'Scoring_Config'!$A:$A,'Scoring_Config'!$C:$C,10),0),"False,0")</f>
        <v>0</v>
      </c>
      <c r="AA425" cm="1">
        <f t="array" ref="AA425">IF(FALSE,"True," &amp; IF(_xlfn.XLOOKUP("Src_CIDR_17_22",'Scoring_Config'!$A:$A,'Scoring_Config'!$D:$D,"Yes")="Yes",_xlfn.XLOOKUP("Src_CIDR_17_22",'Scoring_Config'!$A:$A,'Scoring_Config'!$C:$C,5),0),"False,0")</f>
        <v>0</v>
      </c>
      <c r="AB425" cm="1">
        <f t="array" ref="AB425">IF(FALSE,"True," &amp; IF(_xlfn.XLOOKUP("Dst_IsAny",'Scoring_Config'!$A:$A,'Scoring_Config'!$D:$D,"Yes")="Yes",_xlfn.XLOOKUP("Dst_IsAny",'Scoring_Config'!$A:$A,'Scoring_Config'!$C:$C,10),0),"False,0")</f>
        <v>0</v>
      </c>
      <c r="AC425" cm="1">
        <f t="array" ref="AC425">IF(FALSE,"True," &amp; IF(_xlfn.XLOOKUP("Dst_CIDR_Le_16",'Scoring_Config'!$A:$A,'Scoring_Config'!$D:$D,"Yes")="Yes",_xlfn.XLOOKUP("Dst_CIDR_Le_16",'Scoring_Config'!$A:$A,'Scoring_Config'!$C:$C,10),0),"False,0")</f>
        <v>0</v>
      </c>
      <c r="AD425" cm="1">
        <f t="array" ref="AD425">IF(FALSE,"True," &amp; IF(_xlfn.XLOOKUP("Dst_CIDR_17_22",'Scoring_Config'!$A:$A,'Scoring_Config'!$D:$D,"Yes")="Yes",_xlfn.XLOOKUP("Dst_CIDR_17_22",'Scoring_Config'!$A:$A,'Scoring_Config'!$C:$C,5),0),"False,0")</f>
        <v>0</v>
      </c>
      <c r="AE425" cm="1">
        <f t="array" ref="AE425">IF(FALSE,"True," &amp; IF(_xlfn.XLOOKUP("SrcZone_IsAny",'Scoring_Config'!$A:$A,'Scoring_Config'!$D:$D,"Yes")="Yes",_xlfn.XLOOKUP("SrcZone_IsAny",'Scoring_Config'!$A:$A,'Scoring_Config'!$C:$C,10),0),"False,0")</f>
        <v>0</v>
      </c>
      <c r="AF425" cm="1">
        <f t="array" ref="AF425">IF(FALSE,"True," &amp; IF(_xlfn.XLOOKUP("DstZone_IsAny",'Scoring_Config'!$A:$A,'Scoring_Config'!$D:$D,"Yes")="Yes",_xlfn.XLOOKUP("DstZone_IsAny",'Scoring_Config'!$A:$A,'Scoring_Config'!$C:$C,10),0),"False,0")</f>
        <v>0</v>
      </c>
      <c r="AG425" cm="1">
        <f t="array" ref="AG42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25" cm="1">
        <f t="array" ref="AH425">IF(FALSE,"True," &amp; IF(_xlfn.XLOOKUP("App_Any_OR_RangeGt1000",'Scoring_Config'!$A:$A,'Scoring_Config'!$D:$D,"Yes")="Yes",_xlfn.XLOOKUP("App_Any_OR_RangeGt1000",'Scoring_Config'!$A:$A,'Scoring_Config'!$C:$C,10),0),"False,0")</f>
        <v>0</v>
      </c>
      <c r="AI425" cm="1">
        <f t="array" ref="AI425">IF(FALSE,"True," &amp; IF(_xlfn.XLOOKUP("Service_Insecure_Match",'Scoring_Config'!$A:$A,'Scoring_Config'!$D:$D,"Yes")="Yes",_xlfn.XLOOKUP("Service_Insecure_Match",'Scoring_Config'!$A:$A,'Scoring_Config'!$C:$C,5),0),"False,0")</f>
        <v>0</v>
      </c>
      <c r="AJ425" cm="1">
        <f t="array" ref="AJ425">IF(FALSE,"True," &amp; IF(_xlfn.XLOOKUP("Risky_Inbound",'Scoring_Config'!$A:$A,'Scoring_Config'!$D:$D,"Yes")="Yes",_xlfn.XLOOKUP("Risky_Inbound",'Scoring_Config'!$A:$A,'Scoring_Config'!$C:$C,50),0),"False,0")</f>
        <v>0</v>
      </c>
      <c r="AK425" cm="1">
        <f t="array" ref="AK425">IF(FALSE,"True," &amp; IF(_xlfn.XLOOKUP("Risky_Outbound",'Scoring_Config'!$A:$A,'Scoring_Config'!$D:$D,"Yes")="Yes",_xlfn.XLOOKUP("Risky_Outbound",'Scoring_Config'!$A:$A,'Scoring_Config'!$C:$C,25),0),"False,0")</f>
        <v>0</v>
      </c>
      <c r="AL425" t="s">
        <v>6700</v>
      </c>
      <c r="AM425" cm="1">
        <f t="array" ref="AM42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25" t="s">
        <v>6697</v>
      </c>
      <c r="AO425" t="s">
        <v>6697</v>
      </c>
      <c r="AP425" t="s">
        <v>6697</v>
      </c>
      <c r="AQ425" cm="1">
        <f t="array" ref="AQ425">IF(FALSE,"True," &amp; IF(_xlfn.XLOOKUP("Service_IsAny",'Scoring_Config'!$A:$A,'Scoring_Config'!$D:$D,"Yes")="Yes",_xlfn.XLOOKUP("Service_IsAny",'Scoring_Config'!$A:$A,'Scoring_Config'!$C:$C,0),0),"False,0")</f>
        <v>0</v>
      </c>
      <c r="AR425">
        <v>2</v>
      </c>
      <c r="AS425" cm="1">
        <f t="array" ref="AS425">IF(FALSE,"True," &amp; IF(_xlfn.XLOOKUP("Service_RangeGt1000",'Scoring_Config'!$A:$A,'Scoring_Config'!$D:$D,"Yes")="Yes",_xlfn.XLOOKUP("Service_RangeGt1000",'Scoring_Config'!$A:$A,'Scoring_Config'!$C:$C,0),0),"False,0")</f>
        <v>0</v>
      </c>
      <c r="AT425" cm="1">
        <f t="array" ref="AT425">IF(FALSE,"True," &amp; IF(_xlfn.XLOOKUP("App_IsAny",'Scoring_Config'!$A:$A,'Scoring_Config'!$D:$D,"Yes")="Yes",_xlfn.XLOOKUP("App_IsAny",'Scoring_Config'!$A:$A,'Scoring_Config'!$C:$C,0),0),"False,0")</f>
        <v>0</v>
      </c>
      <c r="AU425">
        <v>1</v>
      </c>
      <c r="AV425" cm="1">
        <f t="array" ref="AV425">IF(FALSE,"True," &amp; IF(_xlfn.XLOOKUP("App_RangeGt1000",'Scoring_Config'!$A:$A,'Scoring_Config'!$D:$D,"Yes")="Yes",_xlfn.XLOOKUP("App_RangeGt1000",'Scoring_Config'!$A:$A,'Scoring_Config'!$C:$C,0),0),"False,0")</f>
        <v>0</v>
      </c>
      <c r="AW425" cm="1">
        <f t="array" ref="AW425">IF(FALSE,"True," &amp; IF(_xlfn.XLOOKUP("Action_IsDenyOrDrop",'Scoring_Config'!$A:$A,'Scoring_Config'!$D:$D,"Yes")="Yes",_xlfn.XLOOKUP("Action_IsDenyOrDrop",'Scoring_Config'!$A:$A,'Scoring_Config'!$C:$C,0),0),"False,0")</f>
        <v>0</v>
      </c>
      <c r="AX425" cm="1">
        <f t="array" ref="AX425">IF(LEFT(AW425,4)="True",0,(IF(LEFT(Y425,4)="True",IF(_xlfn.XLOOKUP("Src_IsAny",'Scoring_Config'!$A:$A,'Scoring_Config'!$D:$D,"Yes")="Yes",_xlfn.XLOOKUP("Src_IsAny",'Scoring_Config'!$A:$A,'Scoring_Config'!$C:$C,10),0),0)+IF(LEFT(Z425,4)="True",IF(_xlfn.XLOOKUP("Src_CIDR_Le_16",'Scoring_Config'!$A:$A,'Scoring_Config'!$D:$D,"Yes")="Yes",_xlfn.XLOOKUP("Src_CIDR_Le_16",'Scoring_Config'!$A:$A,'Scoring_Config'!$C:$C,10),0),0)+IF(LEFT(AA425,4)="True",IF(_xlfn.XLOOKUP("Src_CIDR_17_22",'Scoring_Config'!$A:$A,'Scoring_Config'!$D:$D,"Yes")="Yes",_xlfn.XLOOKUP("Src_CIDR_17_22",'Scoring_Config'!$A:$A,'Scoring_Config'!$C:$C,5),0),0)+IF(LEFT(AB425,4)="True",IF(_xlfn.XLOOKUP("Dst_IsAny",'Scoring_Config'!$A:$A,'Scoring_Config'!$D:$D,"Yes")="Yes",_xlfn.XLOOKUP("Dst_IsAny",'Scoring_Config'!$A:$A,'Scoring_Config'!$C:$C,10),0),0)+IF(LEFT(AC425,4)="True",IF(_xlfn.XLOOKUP("Dst_CIDR_Le_16",'Scoring_Config'!$A:$A,'Scoring_Config'!$D:$D,"Yes")="Yes",_xlfn.XLOOKUP("Dst_CIDR_Le_16",'Scoring_Config'!$A:$A,'Scoring_Config'!$C:$C,10),0),0)+IF(LEFT(AD425,4)="True",IF(_xlfn.XLOOKUP("Dst_CIDR_17_22",'Scoring_Config'!$A:$A,'Scoring_Config'!$D:$D,"Yes")="Yes",_xlfn.XLOOKUP("Dst_CIDR_17_22",'Scoring_Config'!$A:$A,'Scoring_Config'!$C:$C,5),0),0)+IF(LEFT(AE425,4)="True",IF(_xlfn.XLOOKUP("SrcZone_IsAny",'Scoring_Config'!$A:$A,'Scoring_Config'!$D:$D,"Yes")="Yes",_xlfn.XLOOKUP("SrcZone_IsAny",'Scoring_Config'!$A:$A,'Scoring_Config'!$C:$C,10),0),0)+IF(LEFT(AF425,4)="True",IF(_xlfn.XLOOKUP("DstZone_IsAny",'Scoring_Config'!$A:$A,'Scoring_Config'!$D:$D,"Yes")="Yes",_xlfn.XLOOKUP("DstZone_IsAny",'Scoring_Config'!$A:$A,'Scoring_Config'!$C:$C,10),0),0)+IF(LEFT(AG425,4)="True",IF(_xlfn.XLOOKUP("Service_Any_OR_RangeGt1000",'Scoring_Config'!$A:$A,'Scoring_Config'!$D:$D,"Yes")="Yes",_xlfn.XLOOKUP("Service_Any_OR_RangeGt1000",'Scoring_Config'!$A:$A,'Scoring_Config'!$C:$C,10),0),0)+IF(LEFT(AH425,4)="True",IF(_xlfn.XLOOKUP("App_Any_OR_RangeGt1000",'Scoring_Config'!$A:$A,'Scoring_Config'!$D:$D,"Yes")="Yes",_xlfn.XLOOKUP("App_Any_OR_RangeGt1000",'Scoring_Config'!$A:$A,'Scoring_Config'!$C:$C,10),0),0)+IF(LEFT(AI425,4)="True",IF(_xlfn.XLOOKUP("Service_Insecure_Match",'Scoring_Config'!$A:$A,'Scoring_Config'!$D:$D,"Yes")="Yes",_xlfn.XLOOKUP("Service_Insecure_Match",'Scoring_Config'!$A:$A,'Scoring_Config'!$C:$C,5),0),0)+IF(LEFT(AJ425,4)="True",IF(_xlfn.XLOOKUP("Risky_Inbound",'Scoring_Config'!$A:$A,'Scoring_Config'!$D:$D,"Yes")="Yes",_xlfn.XLOOKUP("Risky_Inbound",'Scoring_Config'!$A:$A,'Scoring_Config'!$C:$C,50),0),0)+IF(LEFT(AK425,4)="True",IF(_xlfn.XLOOKUP("Risky_Outbound",'Scoring_Config'!$A:$A,'Scoring_Config'!$D:$D,"Yes")="Yes",_xlfn.XLOOKUP("Risky_Outbound",'Scoring_Config'!$A:$A,'Scoring_Config'!$C:$C,25),0),0)+IF(LEFT(AZ425,4)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425,FIND(",",AL425)+1,100)),0)+IF(LEFT(AM425,4)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425,FIND(",",AN425)+1,100)),0)+IF(_xlfn.XLOOKUP("Profile_Scoring",'Scoring_Config'!$A:$A,'Scoring_Config'!$D:$D,"Yes")="Yes",VALUE(MID(AO425,FIND(",",AO425)+1,100)),0)+IF(_xlfn.XLOOKUP("Options_Scoring",'Scoring_Config'!$A:$A,'Scoring_Config'!$D:$D,"Yes")="Yes",VALUE(MID(AP425,FIND(",",AP425)+1,100)),0)))</f>
        <v>0</v>
      </c>
      <c r="AZ425" cm="1">
        <f t="array" ref="AZ425">IF(FALSE,"True," &amp; IF(_xlfn.XLOOKUP("Migrate_Insecure",'Scoring_Config'!$A:$A,'Scoring_Config'!$D:$D,"Yes")="Yes",_xlfn.XLOOKUP("Migrate_Insecure",'Scoring_Config'!$A:$A,'Scoring_Config'!$C:$C,10),0),"False,0")</f>
        <v>0</v>
      </c>
    </row>
    <row r="426" spans="1:52">
      <c r="A426" t="s">
        <v>1979</v>
      </c>
      <c r="B426" t="s">
        <v>2399</v>
      </c>
      <c r="C426" t="s">
        <v>3542</v>
      </c>
      <c r="D426" t="s">
        <v>3545</v>
      </c>
      <c r="E426" t="s">
        <v>3563</v>
      </c>
      <c r="F426" t="s">
        <v>3734</v>
      </c>
      <c r="G426" t="s">
        <v>277</v>
      </c>
      <c r="H426" t="s">
        <v>174</v>
      </c>
      <c r="I426" t="s">
        <v>3568</v>
      </c>
      <c r="J426" t="s">
        <v>212</v>
      </c>
      <c r="K426" t="s">
        <v>1667</v>
      </c>
      <c r="L426" t="s">
        <v>1423</v>
      </c>
      <c r="M426" t="s">
        <v>1974</v>
      </c>
      <c r="N426" t="s">
        <v>4315</v>
      </c>
      <c r="O426" t="s">
        <v>4319</v>
      </c>
      <c r="P426" t="s">
        <v>4323</v>
      </c>
      <c r="Q426" t="s">
        <v>4630</v>
      </c>
      <c r="R426" t="s">
        <v>5439</v>
      </c>
      <c r="S426" t="s">
        <v>4324</v>
      </c>
      <c r="T426" t="s">
        <v>5642</v>
      </c>
      <c r="U426" t="s">
        <v>6166</v>
      </c>
      <c r="Y426" cm="1">
        <f t="array" ref="Y426">IF(FALSE,"True," &amp; IF(_xlfn.XLOOKUP("Src_IsAny",'Scoring_Config'!$A:$A,'Scoring_Config'!$D:$D,"Yes")="Yes",_xlfn.XLOOKUP("Src_IsAny",'Scoring_Config'!$A:$A,'Scoring_Config'!$C:$C,10),0),"False,0")</f>
        <v>0</v>
      </c>
      <c r="Z426" cm="1">
        <f t="array" ref="Z426">IF(FALSE,"True," &amp; IF(_xlfn.XLOOKUP("Src_CIDR_Le_16",'Scoring_Config'!$A:$A,'Scoring_Config'!$D:$D,"Yes")="Yes",_xlfn.XLOOKUP("Src_CIDR_Le_16",'Scoring_Config'!$A:$A,'Scoring_Config'!$C:$C,10),0),"False,0")</f>
        <v>0</v>
      </c>
      <c r="AA426" cm="1">
        <f t="array" ref="AA426">IF(FALSE,"True," &amp; IF(_xlfn.XLOOKUP("Src_CIDR_17_22",'Scoring_Config'!$A:$A,'Scoring_Config'!$D:$D,"Yes")="Yes",_xlfn.XLOOKUP("Src_CIDR_17_22",'Scoring_Config'!$A:$A,'Scoring_Config'!$C:$C,5),0),"False,0")</f>
        <v>0</v>
      </c>
      <c r="AB426" cm="1">
        <f t="array" ref="AB426">IF(FALSE,"True," &amp; IF(_xlfn.XLOOKUP("Dst_IsAny",'Scoring_Config'!$A:$A,'Scoring_Config'!$D:$D,"Yes")="Yes",_xlfn.XLOOKUP("Dst_IsAny",'Scoring_Config'!$A:$A,'Scoring_Config'!$C:$C,10),0),"False,0")</f>
        <v>0</v>
      </c>
      <c r="AC426" cm="1">
        <f t="array" ref="AC426">IF(FALSE,"True," &amp; IF(_xlfn.XLOOKUP("Dst_CIDR_Le_16",'Scoring_Config'!$A:$A,'Scoring_Config'!$D:$D,"Yes")="Yes",_xlfn.XLOOKUP("Dst_CIDR_Le_16",'Scoring_Config'!$A:$A,'Scoring_Config'!$C:$C,10),0),"False,0")</f>
        <v>0</v>
      </c>
      <c r="AD426" cm="1">
        <f t="array" ref="AD426">IF(FALSE,"True," &amp; IF(_xlfn.XLOOKUP("Dst_CIDR_17_22",'Scoring_Config'!$A:$A,'Scoring_Config'!$D:$D,"Yes")="Yes",_xlfn.XLOOKUP("Dst_CIDR_17_22",'Scoring_Config'!$A:$A,'Scoring_Config'!$C:$C,5),0),"False,0")</f>
        <v>0</v>
      </c>
      <c r="AE426" cm="1">
        <f t="array" ref="AE426">IF(FALSE,"True," &amp; IF(_xlfn.XLOOKUP("SrcZone_IsAny",'Scoring_Config'!$A:$A,'Scoring_Config'!$D:$D,"Yes")="Yes",_xlfn.XLOOKUP("SrcZone_IsAny",'Scoring_Config'!$A:$A,'Scoring_Config'!$C:$C,10),0),"False,0")</f>
        <v>0</v>
      </c>
      <c r="AF426" cm="1">
        <f t="array" ref="AF426">IF(FALSE,"True," &amp; IF(_xlfn.XLOOKUP("DstZone_IsAny",'Scoring_Config'!$A:$A,'Scoring_Config'!$D:$D,"Yes")="Yes",_xlfn.XLOOKUP("DstZone_IsAny",'Scoring_Config'!$A:$A,'Scoring_Config'!$C:$C,10),0),"False,0")</f>
        <v>0</v>
      </c>
      <c r="AG426" cm="1">
        <f t="array" ref="AG42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26" cm="1">
        <f t="array" ref="AH426">IF(FALSE,"True," &amp; IF(_xlfn.XLOOKUP("App_Any_OR_RangeGt1000",'Scoring_Config'!$A:$A,'Scoring_Config'!$D:$D,"Yes")="Yes",_xlfn.XLOOKUP("App_Any_OR_RangeGt1000",'Scoring_Config'!$A:$A,'Scoring_Config'!$C:$C,10),0),"False,0")</f>
        <v>0</v>
      </c>
      <c r="AI426" cm="1">
        <f t="array" ref="AI426">IF(FALSE,"True," &amp; IF(_xlfn.XLOOKUP("Service_Insecure_Match",'Scoring_Config'!$A:$A,'Scoring_Config'!$D:$D,"Yes")="Yes",_xlfn.XLOOKUP("Service_Insecure_Match",'Scoring_Config'!$A:$A,'Scoring_Config'!$C:$C,5),0),"False,0")</f>
        <v>0</v>
      </c>
      <c r="AJ426" cm="1">
        <f t="array" ref="AJ426">IF(FALSE,"True," &amp; IF(_xlfn.XLOOKUP("Risky_Inbound",'Scoring_Config'!$A:$A,'Scoring_Config'!$D:$D,"Yes")="Yes",_xlfn.XLOOKUP("Risky_Inbound",'Scoring_Config'!$A:$A,'Scoring_Config'!$C:$C,50),0),"False,0")</f>
        <v>0</v>
      </c>
      <c r="AK426" cm="1">
        <f t="array" ref="AK426">IF(FALSE,"True," &amp; IF(_xlfn.XLOOKUP("Risky_Outbound",'Scoring_Config'!$A:$A,'Scoring_Config'!$D:$D,"Yes")="Yes",_xlfn.XLOOKUP("Risky_Outbound",'Scoring_Config'!$A:$A,'Scoring_Config'!$C:$C,25),0),"False,0")</f>
        <v>0</v>
      </c>
      <c r="AL426" t="s">
        <v>6699</v>
      </c>
      <c r="AM426" cm="1">
        <f t="array" ref="AM42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26" t="s">
        <v>6697</v>
      </c>
      <c r="AO426" t="s">
        <v>6697</v>
      </c>
      <c r="AP426" t="s">
        <v>6697</v>
      </c>
      <c r="AQ426" cm="1">
        <f t="array" ref="AQ426">IF(FALSE,"True," &amp; IF(_xlfn.XLOOKUP("Service_IsAny",'Scoring_Config'!$A:$A,'Scoring_Config'!$D:$D,"Yes")="Yes",_xlfn.XLOOKUP("Service_IsAny",'Scoring_Config'!$A:$A,'Scoring_Config'!$C:$C,0),0),"False,0")</f>
        <v>0</v>
      </c>
      <c r="AR426">
        <v>88</v>
      </c>
      <c r="AS426" cm="1">
        <f t="array" ref="AS426">IF(FALSE,"True," &amp; IF(_xlfn.XLOOKUP("Service_RangeGt1000",'Scoring_Config'!$A:$A,'Scoring_Config'!$D:$D,"Yes")="Yes",_xlfn.XLOOKUP("Service_RangeGt1000",'Scoring_Config'!$A:$A,'Scoring_Config'!$C:$C,0),0),"False,0")</f>
        <v>0</v>
      </c>
      <c r="AT426" cm="1">
        <f t="array" ref="AT426">IF(FALSE,"True," &amp; IF(_xlfn.XLOOKUP("App_IsAny",'Scoring_Config'!$A:$A,'Scoring_Config'!$D:$D,"Yes")="Yes",_xlfn.XLOOKUP("App_IsAny",'Scoring_Config'!$A:$A,'Scoring_Config'!$C:$C,0),0),"False,0")</f>
        <v>0</v>
      </c>
      <c r="AU426">
        <v>1</v>
      </c>
      <c r="AV426" cm="1">
        <f t="array" ref="AV426">IF(FALSE,"True," &amp; IF(_xlfn.XLOOKUP("App_RangeGt1000",'Scoring_Config'!$A:$A,'Scoring_Config'!$D:$D,"Yes")="Yes",_xlfn.XLOOKUP("App_RangeGt1000",'Scoring_Config'!$A:$A,'Scoring_Config'!$C:$C,0),0),"False,0")</f>
        <v>0</v>
      </c>
      <c r="AW426" cm="1">
        <f t="array" ref="AW426">IF(FALSE,"True," &amp; IF(_xlfn.XLOOKUP("Action_IsDenyOrDrop",'Scoring_Config'!$A:$A,'Scoring_Config'!$D:$D,"Yes")="Yes",_xlfn.XLOOKUP("Action_IsDenyOrDrop",'Scoring_Config'!$A:$A,'Scoring_Config'!$C:$C,0),0),"False,0")</f>
        <v>0</v>
      </c>
      <c r="AX426" cm="1">
        <f t="array" ref="AX426">IF(LEFT(AW426,4)="True",0,(IF(LEFT(Y426,4)="True",IF(_xlfn.XLOOKUP("Src_IsAny",'Scoring_Config'!$A:$A,'Scoring_Config'!$D:$D,"Yes")="Yes",_xlfn.XLOOKUP("Src_IsAny",'Scoring_Config'!$A:$A,'Scoring_Config'!$C:$C,10),0),0)+IF(LEFT(Z426,4)="True",IF(_xlfn.XLOOKUP("Src_CIDR_Le_16",'Scoring_Config'!$A:$A,'Scoring_Config'!$D:$D,"Yes")="Yes",_xlfn.XLOOKUP("Src_CIDR_Le_16",'Scoring_Config'!$A:$A,'Scoring_Config'!$C:$C,10),0),0)+IF(LEFT(AA426,4)="True",IF(_xlfn.XLOOKUP("Src_CIDR_17_22",'Scoring_Config'!$A:$A,'Scoring_Config'!$D:$D,"Yes")="Yes",_xlfn.XLOOKUP("Src_CIDR_17_22",'Scoring_Config'!$A:$A,'Scoring_Config'!$C:$C,5),0),0)+IF(LEFT(AB426,4)="True",IF(_xlfn.XLOOKUP("Dst_IsAny",'Scoring_Config'!$A:$A,'Scoring_Config'!$D:$D,"Yes")="Yes",_xlfn.XLOOKUP("Dst_IsAny",'Scoring_Config'!$A:$A,'Scoring_Config'!$C:$C,10),0),0)+IF(LEFT(AC426,4)="True",IF(_xlfn.XLOOKUP("Dst_CIDR_Le_16",'Scoring_Config'!$A:$A,'Scoring_Config'!$D:$D,"Yes")="Yes",_xlfn.XLOOKUP("Dst_CIDR_Le_16",'Scoring_Config'!$A:$A,'Scoring_Config'!$C:$C,10),0),0)+IF(LEFT(AD426,4)="True",IF(_xlfn.XLOOKUP("Dst_CIDR_17_22",'Scoring_Config'!$A:$A,'Scoring_Config'!$D:$D,"Yes")="Yes",_xlfn.XLOOKUP("Dst_CIDR_17_22",'Scoring_Config'!$A:$A,'Scoring_Config'!$C:$C,5),0),0)+IF(LEFT(AE426,4)="True",IF(_xlfn.XLOOKUP("SrcZone_IsAny",'Scoring_Config'!$A:$A,'Scoring_Config'!$D:$D,"Yes")="Yes",_xlfn.XLOOKUP("SrcZone_IsAny",'Scoring_Config'!$A:$A,'Scoring_Config'!$C:$C,10),0),0)+IF(LEFT(AF426,4)="True",IF(_xlfn.XLOOKUP("DstZone_IsAny",'Scoring_Config'!$A:$A,'Scoring_Config'!$D:$D,"Yes")="Yes",_xlfn.XLOOKUP("DstZone_IsAny",'Scoring_Config'!$A:$A,'Scoring_Config'!$C:$C,10),0),0)+IF(LEFT(AG426,4)="True",IF(_xlfn.XLOOKUP("Service_Any_OR_RangeGt1000",'Scoring_Config'!$A:$A,'Scoring_Config'!$D:$D,"Yes")="Yes",_xlfn.XLOOKUP("Service_Any_OR_RangeGt1000",'Scoring_Config'!$A:$A,'Scoring_Config'!$C:$C,10),0),0)+IF(LEFT(AH426,4)="True",IF(_xlfn.XLOOKUP("App_Any_OR_RangeGt1000",'Scoring_Config'!$A:$A,'Scoring_Config'!$D:$D,"Yes")="Yes",_xlfn.XLOOKUP("App_Any_OR_RangeGt1000",'Scoring_Config'!$A:$A,'Scoring_Config'!$C:$C,10),0),0)+IF(LEFT(AI426,4)="True",IF(_xlfn.XLOOKUP("Service_Insecure_Match",'Scoring_Config'!$A:$A,'Scoring_Config'!$D:$D,"Yes")="Yes",_xlfn.XLOOKUP("Service_Insecure_Match",'Scoring_Config'!$A:$A,'Scoring_Config'!$C:$C,5),0),0)+IF(LEFT(AJ426,4)="True",IF(_xlfn.XLOOKUP("Risky_Inbound",'Scoring_Config'!$A:$A,'Scoring_Config'!$D:$D,"Yes")="Yes",_xlfn.XLOOKUP("Risky_Inbound",'Scoring_Config'!$A:$A,'Scoring_Config'!$C:$C,50),0),0)+IF(LEFT(AK426,4)="True",IF(_xlfn.XLOOKUP("Risky_Outbound",'Scoring_Config'!$A:$A,'Scoring_Config'!$D:$D,"Yes")="Yes",_xlfn.XLOOKUP("Risky_Outbound",'Scoring_Config'!$A:$A,'Scoring_Config'!$C:$C,25),0),0)+IF(LEFT(AZ426,4)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426,FIND(",",AL426)+1,100)),0)+IF(LEFT(AM426,4)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426,FIND(",",AN426)+1,100)),0)+IF(_xlfn.XLOOKUP("Profile_Scoring",'Scoring_Config'!$A:$A,'Scoring_Config'!$D:$D,"Yes")="Yes",VALUE(MID(AO426,FIND(",",AO426)+1,100)),0)+IF(_xlfn.XLOOKUP("Options_Scoring",'Scoring_Config'!$A:$A,'Scoring_Config'!$D:$D,"Yes")="Yes",VALUE(MID(AP426,FIND(",",AP426)+1,100)),0)))</f>
        <v>0</v>
      </c>
      <c r="AZ426" cm="1">
        <f t="array" ref="AZ426">IF(FALSE,"True," &amp; IF(_xlfn.XLOOKUP("Migrate_Insecure",'Scoring_Config'!$A:$A,'Scoring_Config'!$D:$D,"Yes")="Yes",_xlfn.XLOOKUP("Migrate_Insecure",'Scoring_Config'!$A:$A,'Scoring_Config'!$C:$C,10),0),"False,0")</f>
        <v>0</v>
      </c>
    </row>
    <row r="427" spans="1:52">
      <c r="A427" t="s">
        <v>1979</v>
      </c>
      <c r="B427" t="s">
        <v>2400</v>
      </c>
      <c r="C427" t="s">
        <v>3542</v>
      </c>
      <c r="D427" t="s">
        <v>3545</v>
      </c>
      <c r="E427" t="s">
        <v>3563</v>
      </c>
      <c r="F427" t="s">
        <v>3568</v>
      </c>
      <c r="G427" t="s">
        <v>212</v>
      </c>
      <c r="H427" t="s">
        <v>174</v>
      </c>
      <c r="I427" t="s">
        <v>3602</v>
      </c>
      <c r="J427" t="s">
        <v>923</v>
      </c>
      <c r="K427" t="s">
        <v>1667</v>
      </c>
      <c r="L427" t="s">
        <v>1327</v>
      </c>
      <c r="M427" t="s">
        <v>1974</v>
      </c>
      <c r="N427" t="s">
        <v>4315</v>
      </c>
      <c r="O427" t="s">
        <v>4319</v>
      </c>
      <c r="P427" t="s">
        <v>4323</v>
      </c>
      <c r="Q427" t="s">
        <v>4631</v>
      </c>
      <c r="R427" t="s">
        <v>5439</v>
      </c>
      <c r="S427" t="s">
        <v>4324</v>
      </c>
      <c r="T427" t="s">
        <v>5569</v>
      </c>
      <c r="U427" t="s">
        <v>5955</v>
      </c>
      <c r="Y427" cm="1">
        <f t="array" ref="Y427">IF(FALSE,"True," &amp; IF(_xlfn.XLOOKUP("Src_IsAny",'Scoring_Config'!$A:$A,'Scoring_Config'!$D:$D,"Yes")="Yes",_xlfn.XLOOKUP("Src_IsAny",'Scoring_Config'!$A:$A,'Scoring_Config'!$C:$C,10),0),"False,0")</f>
        <v>0</v>
      </c>
      <c r="Z427" cm="1">
        <f t="array" ref="Z427">IF(FALSE,"True," &amp; IF(_xlfn.XLOOKUP("Src_CIDR_Le_16",'Scoring_Config'!$A:$A,'Scoring_Config'!$D:$D,"Yes")="Yes",_xlfn.XLOOKUP("Src_CIDR_Le_16",'Scoring_Config'!$A:$A,'Scoring_Config'!$C:$C,10),0),"False,0")</f>
        <v>0</v>
      </c>
      <c r="AA427" cm="1">
        <f t="array" ref="AA427">IF(FALSE,"True," &amp; IF(_xlfn.XLOOKUP("Src_CIDR_17_22",'Scoring_Config'!$A:$A,'Scoring_Config'!$D:$D,"Yes")="Yes",_xlfn.XLOOKUP("Src_CIDR_17_22",'Scoring_Config'!$A:$A,'Scoring_Config'!$C:$C,5),0),"False,0")</f>
        <v>0</v>
      </c>
      <c r="AB427" cm="1">
        <f t="array" ref="AB427">IF(FALSE,"True," &amp; IF(_xlfn.XLOOKUP("Dst_IsAny",'Scoring_Config'!$A:$A,'Scoring_Config'!$D:$D,"Yes")="Yes",_xlfn.XLOOKUP("Dst_IsAny",'Scoring_Config'!$A:$A,'Scoring_Config'!$C:$C,10),0),"False,0")</f>
        <v>0</v>
      </c>
      <c r="AC427" cm="1">
        <f t="array" ref="AC427">IF(FALSE,"True," &amp; IF(_xlfn.XLOOKUP("Dst_CIDR_Le_16",'Scoring_Config'!$A:$A,'Scoring_Config'!$D:$D,"Yes")="Yes",_xlfn.XLOOKUP("Dst_CIDR_Le_16",'Scoring_Config'!$A:$A,'Scoring_Config'!$C:$C,10),0),"False,0")</f>
        <v>0</v>
      </c>
      <c r="AD427" cm="1">
        <f t="array" ref="AD427">IF(FALSE,"True," &amp; IF(_xlfn.XLOOKUP("Dst_CIDR_17_22",'Scoring_Config'!$A:$A,'Scoring_Config'!$D:$D,"Yes")="Yes",_xlfn.XLOOKUP("Dst_CIDR_17_22",'Scoring_Config'!$A:$A,'Scoring_Config'!$C:$C,5),0),"False,0")</f>
        <v>0</v>
      </c>
      <c r="AE427" cm="1">
        <f t="array" ref="AE427">IF(FALSE,"True," &amp; IF(_xlfn.XLOOKUP("SrcZone_IsAny",'Scoring_Config'!$A:$A,'Scoring_Config'!$D:$D,"Yes")="Yes",_xlfn.XLOOKUP("SrcZone_IsAny",'Scoring_Config'!$A:$A,'Scoring_Config'!$C:$C,10),0),"False,0")</f>
        <v>0</v>
      </c>
      <c r="AF427" cm="1">
        <f t="array" ref="AF427">IF(FALSE,"True," &amp; IF(_xlfn.XLOOKUP("DstZone_IsAny",'Scoring_Config'!$A:$A,'Scoring_Config'!$D:$D,"Yes")="Yes",_xlfn.XLOOKUP("DstZone_IsAny",'Scoring_Config'!$A:$A,'Scoring_Config'!$C:$C,10),0),"False,0")</f>
        <v>0</v>
      </c>
      <c r="AG427" cm="1">
        <f t="array" ref="AG42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27" cm="1">
        <f t="array" ref="AH427">IF(FALSE,"True," &amp; IF(_xlfn.XLOOKUP("App_Any_OR_RangeGt1000",'Scoring_Config'!$A:$A,'Scoring_Config'!$D:$D,"Yes")="Yes",_xlfn.XLOOKUP("App_Any_OR_RangeGt1000",'Scoring_Config'!$A:$A,'Scoring_Config'!$C:$C,10),0),"False,0")</f>
        <v>0</v>
      </c>
      <c r="AI427" cm="1">
        <f t="array" ref="AI427">IF(FALSE,"True," &amp; IF(_xlfn.XLOOKUP("Service_Insecure_Match",'Scoring_Config'!$A:$A,'Scoring_Config'!$D:$D,"Yes")="Yes",_xlfn.XLOOKUP("Service_Insecure_Match",'Scoring_Config'!$A:$A,'Scoring_Config'!$C:$C,5),0),"False,0")</f>
        <v>0</v>
      </c>
      <c r="AJ427" cm="1">
        <f t="array" ref="AJ427">IF(FALSE,"True," &amp; IF(_xlfn.XLOOKUP("Risky_Inbound",'Scoring_Config'!$A:$A,'Scoring_Config'!$D:$D,"Yes")="Yes",_xlfn.XLOOKUP("Risky_Inbound",'Scoring_Config'!$A:$A,'Scoring_Config'!$C:$C,50),0),"False,0")</f>
        <v>0</v>
      </c>
      <c r="AK427" cm="1">
        <f t="array" ref="AK427">IF(FALSE,"True," &amp; IF(_xlfn.XLOOKUP("Risky_Outbound",'Scoring_Config'!$A:$A,'Scoring_Config'!$D:$D,"Yes")="Yes",_xlfn.XLOOKUP("Risky_Outbound",'Scoring_Config'!$A:$A,'Scoring_Config'!$C:$C,25),0),"False,0")</f>
        <v>0</v>
      </c>
      <c r="AL427" t="s">
        <v>6699</v>
      </c>
      <c r="AM427" cm="1">
        <f t="array" ref="AM42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27" t="s">
        <v>6697</v>
      </c>
      <c r="AO427" t="s">
        <v>6697</v>
      </c>
      <c r="AP427" t="s">
        <v>6697</v>
      </c>
      <c r="AQ427" cm="1">
        <f t="array" ref="AQ427">IF(FALSE,"True," &amp; IF(_xlfn.XLOOKUP("Service_IsAny",'Scoring_Config'!$A:$A,'Scoring_Config'!$D:$D,"Yes")="Yes",_xlfn.XLOOKUP("Service_IsAny",'Scoring_Config'!$A:$A,'Scoring_Config'!$C:$C,0),0),"False,0")</f>
        <v>0</v>
      </c>
      <c r="AR427">
        <v>0</v>
      </c>
      <c r="AS427" cm="1">
        <f t="array" ref="AS427">IF(FALSE,"True," &amp; IF(_xlfn.XLOOKUP("Service_RangeGt1000",'Scoring_Config'!$A:$A,'Scoring_Config'!$D:$D,"Yes")="Yes",_xlfn.XLOOKUP("Service_RangeGt1000",'Scoring_Config'!$A:$A,'Scoring_Config'!$C:$C,0),0),"False,0")</f>
        <v>0</v>
      </c>
      <c r="AT427" cm="1">
        <f t="array" ref="AT427">IF(FALSE,"True," &amp; IF(_xlfn.XLOOKUP("App_IsAny",'Scoring_Config'!$A:$A,'Scoring_Config'!$D:$D,"Yes")="Yes",_xlfn.XLOOKUP("App_IsAny",'Scoring_Config'!$A:$A,'Scoring_Config'!$C:$C,0),0),"False,0")</f>
        <v>0</v>
      </c>
      <c r="AU427">
        <v>1</v>
      </c>
      <c r="AV427" cm="1">
        <f t="array" ref="AV427">IF(FALSE,"True," &amp; IF(_xlfn.XLOOKUP("App_RangeGt1000",'Scoring_Config'!$A:$A,'Scoring_Config'!$D:$D,"Yes")="Yes",_xlfn.XLOOKUP("App_RangeGt1000",'Scoring_Config'!$A:$A,'Scoring_Config'!$C:$C,0),0),"False,0")</f>
        <v>0</v>
      </c>
      <c r="AW427" cm="1">
        <f t="array" ref="AW427">IF(FALSE,"True," &amp; IF(_xlfn.XLOOKUP("Action_IsDenyOrDrop",'Scoring_Config'!$A:$A,'Scoring_Config'!$D:$D,"Yes")="Yes",_xlfn.XLOOKUP("Action_IsDenyOrDrop",'Scoring_Config'!$A:$A,'Scoring_Config'!$C:$C,0),0),"False,0")</f>
        <v>0</v>
      </c>
      <c r="AX427" cm="1">
        <f t="array" ref="AX427">IF(LEFT(AW427,4)="True",0,(IF(LEFT(Y427,4)="True",IF(_xlfn.XLOOKUP("Src_IsAny",'Scoring_Config'!$A:$A,'Scoring_Config'!$D:$D,"Yes")="Yes",_xlfn.XLOOKUP("Src_IsAny",'Scoring_Config'!$A:$A,'Scoring_Config'!$C:$C,10),0),0)+IF(LEFT(Z427,4)="True",IF(_xlfn.XLOOKUP("Src_CIDR_Le_16",'Scoring_Config'!$A:$A,'Scoring_Config'!$D:$D,"Yes")="Yes",_xlfn.XLOOKUP("Src_CIDR_Le_16",'Scoring_Config'!$A:$A,'Scoring_Config'!$C:$C,10),0),0)+IF(LEFT(AA427,4)="True",IF(_xlfn.XLOOKUP("Src_CIDR_17_22",'Scoring_Config'!$A:$A,'Scoring_Config'!$D:$D,"Yes")="Yes",_xlfn.XLOOKUP("Src_CIDR_17_22",'Scoring_Config'!$A:$A,'Scoring_Config'!$C:$C,5),0),0)+IF(LEFT(AB427,4)="True",IF(_xlfn.XLOOKUP("Dst_IsAny",'Scoring_Config'!$A:$A,'Scoring_Config'!$D:$D,"Yes")="Yes",_xlfn.XLOOKUP("Dst_IsAny",'Scoring_Config'!$A:$A,'Scoring_Config'!$C:$C,10),0),0)+IF(LEFT(AC427,4)="True",IF(_xlfn.XLOOKUP("Dst_CIDR_Le_16",'Scoring_Config'!$A:$A,'Scoring_Config'!$D:$D,"Yes")="Yes",_xlfn.XLOOKUP("Dst_CIDR_Le_16",'Scoring_Config'!$A:$A,'Scoring_Config'!$C:$C,10),0),0)+IF(LEFT(AD427,4)="True",IF(_xlfn.XLOOKUP("Dst_CIDR_17_22",'Scoring_Config'!$A:$A,'Scoring_Config'!$D:$D,"Yes")="Yes",_xlfn.XLOOKUP("Dst_CIDR_17_22",'Scoring_Config'!$A:$A,'Scoring_Config'!$C:$C,5),0),0)+IF(LEFT(AE427,4)="True",IF(_xlfn.XLOOKUP("SrcZone_IsAny",'Scoring_Config'!$A:$A,'Scoring_Config'!$D:$D,"Yes")="Yes",_xlfn.XLOOKUP("SrcZone_IsAny",'Scoring_Config'!$A:$A,'Scoring_Config'!$C:$C,10),0),0)+IF(LEFT(AF427,4)="True",IF(_xlfn.XLOOKUP("DstZone_IsAny",'Scoring_Config'!$A:$A,'Scoring_Config'!$D:$D,"Yes")="Yes",_xlfn.XLOOKUP("DstZone_IsAny",'Scoring_Config'!$A:$A,'Scoring_Config'!$C:$C,10),0),0)+IF(LEFT(AG427,4)="True",IF(_xlfn.XLOOKUP("Service_Any_OR_RangeGt1000",'Scoring_Config'!$A:$A,'Scoring_Config'!$D:$D,"Yes")="Yes",_xlfn.XLOOKUP("Service_Any_OR_RangeGt1000",'Scoring_Config'!$A:$A,'Scoring_Config'!$C:$C,10),0),0)+IF(LEFT(AH427,4)="True",IF(_xlfn.XLOOKUP("App_Any_OR_RangeGt1000",'Scoring_Config'!$A:$A,'Scoring_Config'!$D:$D,"Yes")="Yes",_xlfn.XLOOKUP("App_Any_OR_RangeGt1000",'Scoring_Config'!$A:$A,'Scoring_Config'!$C:$C,10),0),0)+IF(LEFT(AI427,4)="True",IF(_xlfn.XLOOKUP("Service_Insecure_Match",'Scoring_Config'!$A:$A,'Scoring_Config'!$D:$D,"Yes")="Yes",_xlfn.XLOOKUP("Service_Insecure_Match",'Scoring_Config'!$A:$A,'Scoring_Config'!$C:$C,5),0),0)+IF(LEFT(AJ427,4)="True",IF(_xlfn.XLOOKUP("Risky_Inbound",'Scoring_Config'!$A:$A,'Scoring_Config'!$D:$D,"Yes")="Yes",_xlfn.XLOOKUP("Risky_Inbound",'Scoring_Config'!$A:$A,'Scoring_Config'!$C:$C,50),0),0)+IF(LEFT(AK427,4)="True",IF(_xlfn.XLOOKUP("Risky_Outbound",'Scoring_Config'!$A:$A,'Scoring_Config'!$D:$D,"Yes")="Yes",_xlfn.XLOOKUP("Risky_Outbound",'Scoring_Config'!$A:$A,'Scoring_Config'!$C:$C,25),0),0)+IF(LEFT(AZ427,4)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427,FIND(",",AL427)+1,100)),0)+IF(LEFT(AM427,4)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427,FIND(",",AN427)+1,100)),0)+IF(_xlfn.XLOOKUP("Profile_Scoring",'Scoring_Config'!$A:$A,'Scoring_Config'!$D:$D,"Yes")="Yes",VALUE(MID(AO427,FIND(",",AO427)+1,100)),0)+IF(_xlfn.XLOOKUP("Options_Scoring",'Scoring_Config'!$A:$A,'Scoring_Config'!$D:$D,"Yes")="Yes",VALUE(MID(AP427,FIND(",",AP427)+1,100)),0)))</f>
        <v>0</v>
      </c>
      <c r="AZ427" cm="1">
        <f t="array" ref="AZ427">IF(FALSE,"True," &amp; IF(_xlfn.XLOOKUP("Migrate_Insecure",'Scoring_Config'!$A:$A,'Scoring_Config'!$D:$D,"Yes")="Yes",_xlfn.XLOOKUP("Migrate_Insecure",'Scoring_Config'!$A:$A,'Scoring_Config'!$C:$C,10),0),"False,0")</f>
        <v>0</v>
      </c>
    </row>
    <row r="428" spans="1:52">
      <c r="A428" t="s">
        <v>1979</v>
      </c>
      <c r="B428" t="s">
        <v>2401</v>
      </c>
      <c r="C428" t="s">
        <v>3542</v>
      </c>
      <c r="D428" t="s">
        <v>3545</v>
      </c>
      <c r="E428" t="s">
        <v>3563</v>
      </c>
      <c r="F428" t="s">
        <v>3643</v>
      </c>
      <c r="G428" t="s">
        <v>212</v>
      </c>
      <c r="H428" t="s">
        <v>174</v>
      </c>
      <c r="I428" t="s">
        <v>3818</v>
      </c>
      <c r="J428" t="s">
        <v>245</v>
      </c>
      <c r="K428" t="s">
        <v>1667</v>
      </c>
      <c r="L428" t="s">
        <v>1327</v>
      </c>
      <c r="M428" t="s">
        <v>1974</v>
      </c>
      <c r="N428" t="s">
        <v>4315</v>
      </c>
      <c r="O428" t="s">
        <v>4319</v>
      </c>
      <c r="P428" t="s">
        <v>4323</v>
      </c>
      <c r="Q428" t="s">
        <v>4631</v>
      </c>
      <c r="R428" t="s">
        <v>5439</v>
      </c>
      <c r="S428" t="s">
        <v>4324</v>
      </c>
      <c r="T428" t="s">
        <v>5569</v>
      </c>
      <c r="U428" t="s">
        <v>5955</v>
      </c>
      <c r="Y428" cm="1">
        <f t="array" ref="Y428">IF(FALSE,"True," &amp; IF(_xlfn.XLOOKUP("Src_IsAny",'Scoring_Config'!$A:$A,'Scoring_Config'!$D:$D,"Yes")="Yes",_xlfn.XLOOKUP("Src_IsAny",'Scoring_Config'!$A:$A,'Scoring_Config'!$C:$C,10),0),"False,0")</f>
        <v>0</v>
      </c>
      <c r="Z428" cm="1">
        <f t="array" ref="Z428">IF(FALSE,"True," &amp; IF(_xlfn.XLOOKUP("Src_CIDR_Le_16",'Scoring_Config'!$A:$A,'Scoring_Config'!$D:$D,"Yes")="Yes",_xlfn.XLOOKUP("Src_CIDR_Le_16",'Scoring_Config'!$A:$A,'Scoring_Config'!$C:$C,10),0),"False,0")</f>
        <v>0</v>
      </c>
      <c r="AA428" cm="1">
        <f t="array" ref="AA428">IF(FALSE,"True," &amp; IF(_xlfn.XLOOKUP("Src_CIDR_17_22",'Scoring_Config'!$A:$A,'Scoring_Config'!$D:$D,"Yes")="Yes",_xlfn.XLOOKUP("Src_CIDR_17_22",'Scoring_Config'!$A:$A,'Scoring_Config'!$C:$C,5),0),"False,0")</f>
        <v>0</v>
      </c>
      <c r="AB428" cm="1">
        <f t="array" ref="AB428">IF(FALSE,"True," &amp; IF(_xlfn.XLOOKUP("Dst_IsAny",'Scoring_Config'!$A:$A,'Scoring_Config'!$D:$D,"Yes")="Yes",_xlfn.XLOOKUP("Dst_IsAny",'Scoring_Config'!$A:$A,'Scoring_Config'!$C:$C,10),0),"False,0")</f>
        <v>0</v>
      </c>
      <c r="AC428" cm="1">
        <f t="array" ref="AC428">IF(FALSE,"True," &amp; IF(_xlfn.XLOOKUP("Dst_CIDR_Le_16",'Scoring_Config'!$A:$A,'Scoring_Config'!$D:$D,"Yes")="Yes",_xlfn.XLOOKUP("Dst_CIDR_Le_16",'Scoring_Config'!$A:$A,'Scoring_Config'!$C:$C,10),0),"False,0")</f>
        <v>0</v>
      </c>
      <c r="AD428" cm="1">
        <f t="array" ref="AD428">IF(FALSE,"True," &amp; IF(_xlfn.XLOOKUP("Dst_CIDR_17_22",'Scoring_Config'!$A:$A,'Scoring_Config'!$D:$D,"Yes")="Yes",_xlfn.XLOOKUP("Dst_CIDR_17_22",'Scoring_Config'!$A:$A,'Scoring_Config'!$C:$C,5),0),"False,0")</f>
        <v>0</v>
      </c>
      <c r="AE428" cm="1">
        <f t="array" ref="AE428">IF(FALSE,"True," &amp; IF(_xlfn.XLOOKUP("SrcZone_IsAny",'Scoring_Config'!$A:$A,'Scoring_Config'!$D:$D,"Yes")="Yes",_xlfn.XLOOKUP("SrcZone_IsAny",'Scoring_Config'!$A:$A,'Scoring_Config'!$C:$C,10),0),"False,0")</f>
        <v>0</v>
      </c>
      <c r="AF428" cm="1">
        <f t="array" ref="AF428">IF(FALSE,"True," &amp; IF(_xlfn.XLOOKUP("DstZone_IsAny",'Scoring_Config'!$A:$A,'Scoring_Config'!$D:$D,"Yes")="Yes",_xlfn.XLOOKUP("DstZone_IsAny",'Scoring_Config'!$A:$A,'Scoring_Config'!$C:$C,10),0),"False,0")</f>
        <v>0</v>
      </c>
      <c r="AG428" cm="1">
        <f t="array" ref="AG42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28" cm="1">
        <f t="array" ref="AH428">IF(FALSE,"True," &amp; IF(_xlfn.XLOOKUP("App_Any_OR_RangeGt1000",'Scoring_Config'!$A:$A,'Scoring_Config'!$D:$D,"Yes")="Yes",_xlfn.XLOOKUP("App_Any_OR_RangeGt1000",'Scoring_Config'!$A:$A,'Scoring_Config'!$C:$C,10),0),"False,0")</f>
        <v>0</v>
      </c>
      <c r="AI428" cm="1">
        <f t="array" ref="AI428">IF(FALSE,"True," &amp; IF(_xlfn.XLOOKUP("Service_Insecure_Match",'Scoring_Config'!$A:$A,'Scoring_Config'!$D:$D,"Yes")="Yes",_xlfn.XLOOKUP("Service_Insecure_Match",'Scoring_Config'!$A:$A,'Scoring_Config'!$C:$C,5),0),"False,0")</f>
        <v>0</v>
      </c>
      <c r="AJ428" cm="1">
        <f t="array" ref="AJ428">IF(FALSE,"True," &amp; IF(_xlfn.XLOOKUP("Risky_Inbound",'Scoring_Config'!$A:$A,'Scoring_Config'!$D:$D,"Yes")="Yes",_xlfn.XLOOKUP("Risky_Inbound",'Scoring_Config'!$A:$A,'Scoring_Config'!$C:$C,50),0),"False,0")</f>
        <v>0</v>
      </c>
      <c r="AK428" cm="1">
        <f t="array" ref="AK428">IF(FALSE,"True," &amp; IF(_xlfn.XLOOKUP("Risky_Outbound",'Scoring_Config'!$A:$A,'Scoring_Config'!$D:$D,"Yes")="Yes",_xlfn.XLOOKUP("Risky_Outbound",'Scoring_Config'!$A:$A,'Scoring_Config'!$C:$C,25),0),"False,0")</f>
        <v>0</v>
      </c>
      <c r="AL428" t="s">
        <v>6699</v>
      </c>
      <c r="AM428" cm="1">
        <f t="array" ref="AM42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28" t="s">
        <v>6697</v>
      </c>
      <c r="AO428" t="s">
        <v>6697</v>
      </c>
      <c r="AP428" t="s">
        <v>6697</v>
      </c>
      <c r="AQ428" cm="1">
        <f t="array" ref="AQ428">IF(FALSE,"True," &amp; IF(_xlfn.XLOOKUP("Service_IsAny",'Scoring_Config'!$A:$A,'Scoring_Config'!$D:$D,"Yes")="Yes",_xlfn.XLOOKUP("Service_IsAny",'Scoring_Config'!$A:$A,'Scoring_Config'!$C:$C,0),0),"False,0")</f>
        <v>0</v>
      </c>
      <c r="AR428">
        <v>0</v>
      </c>
      <c r="AS428" cm="1">
        <f t="array" ref="AS428">IF(FALSE,"True," &amp; IF(_xlfn.XLOOKUP("Service_RangeGt1000",'Scoring_Config'!$A:$A,'Scoring_Config'!$D:$D,"Yes")="Yes",_xlfn.XLOOKUP("Service_RangeGt1000",'Scoring_Config'!$A:$A,'Scoring_Config'!$C:$C,0),0),"False,0")</f>
        <v>0</v>
      </c>
      <c r="AT428" cm="1">
        <f t="array" ref="AT428">IF(FALSE,"True," &amp; IF(_xlfn.XLOOKUP("App_IsAny",'Scoring_Config'!$A:$A,'Scoring_Config'!$D:$D,"Yes")="Yes",_xlfn.XLOOKUP("App_IsAny",'Scoring_Config'!$A:$A,'Scoring_Config'!$C:$C,0),0),"False,0")</f>
        <v>0</v>
      </c>
      <c r="AU428">
        <v>1</v>
      </c>
      <c r="AV428" cm="1">
        <f t="array" ref="AV428">IF(FALSE,"True," &amp; IF(_xlfn.XLOOKUP("App_RangeGt1000",'Scoring_Config'!$A:$A,'Scoring_Config'!$D:$D,"Yes")="Yes",_xlfn.XLOOKUP("App_RangeGt1000",'Scoring_Config'!$A:$A,'Scoring_Config'!$C:$C,0),0),"False,0")</f>
        <v>0</v>
      </c>
      <c r="AW428" cm="1">
        <f t="array" ref="AW428">IF(FALSE,"True," &amp; IF(_xlfn.XLOOKUP("Action_IsDenyOrDrop",'Scoring_Config'!$A:$A,'Scoring_Config'!$D:$D,"Yes")="Yes",_xlfn.XLOOKUP("Action_IsDenyOrDrop",'Scoring_Config'!$A:$A,'Scoring_Config'!$C:$C,0),0),"False,0")</f>
        <v>0</v>
      </c>
      <c r="AX428" cm="1">
        <f t="array" ref="AX428">IF(LEFT(AW428,4)="True",0,(IF(LEFT(Y428,4)="True",IF(_xlfn.XLOOKUP("Src_IsAny",'Scoring_Config'!$A:$A,'Scoring_Config'!$D:$D,"Yes")="Yes",_xlfn.XLOOKUP("Src_IsAny",'Scoring_Config'!$A:$A,'Scoring_Config'!$C:$C,10),0),0)+IF(LEFT(Z428,4)="True",IF(_xlfn.XLOOKUP("Src_CIDR_Le_16",'Scoring_Config'!$A:$A,'Scoring_Config'!$D:$D,"Yes")="Yes",_xlfn.XLOOKUP("Src_CIDR_Le_16",'Scoring_Config'!$A:$A,'Scoring_Config'!$C:$C,10),0),0)+IF(LEFT(AA428,4)="True",IF(_xlfn.XLOOKUP("Src_CIDR_17_22",'Scoring_Config'!$A:$A,'Scoring_Config'!$D:$D,"Yes")="Yes",_xlfn.XLOOKUP("Src_CIDR_17_22",'Scoring_Config'!$A:$A,'Scoring_Config'!$C:$C,5),0),0)+IF(LEFT(AB428,4)="True",IF(_xlfn.XLOOKUP("Dst_IsAny",'Scoring_Config'!$A:$A,'Scoring_Config'!$D:$D,"Yes")="Yes",_xlfn.XLOOKUP("Dst_IsAny",'Scoring_Config'!$A:$A,'Scoring_Config'!$C:$C,10),0),0)+IF(LEFT(AC428,4)="True",IF(_xlfn.XLOOKUP("Dst_CIDR_Le_16",'Scoring_Config'!$A:$A,'Scoring_Config'!$D:$D,"Yes")="Yes",_xlfn.XLOOKUP("Dst_CIDR_Le_16",'Scoring_Config'!$A:$A,'Scoring_Config'!$C:$C,10),0),0)+IF(LEFT(AD428,4)="True",IF(_xlfn.XLOOKUP("Dst_CIDR_17_22",'Scoring_Config'!$A:$A,'Scoring_Config'!$D:$D,"Yes")="Yes",_xlfn.XLOOKUP("Dst_CIDR_17_22",'Scoring_Config'!$A:$A,'Scoring_Config'!$C:$C,5),0),0)+IF(LEFT(AE428,4)="True",IF(_xlfn.XLOOKUP("SrcZone_IsAny",'Scoring_Config'!$A:$A,'Scoring_Config'!$D:$D,"Yes")="Yes",_xlfn.XLOOKUP("SrcZone_IsAny",'Scoring_Config'!$A:$A,'Scoring_Config'!$C:$C,10),0),0)+IF(LEFT(AF428,4)="True",IF(_xlfn.XLOOKUP("DstZone_IsAny",'Scoring_Config'!$A:$A,'Scoring_Config'!$D:$D,"Yes")="Yes",_xlfn.XLOOKUP("DstZone_IsAny",'Scoring_Config'!$A:$A,'Scoring_Config'!$C:$C,10),0),0)+IF(LEFT(AG428,4)="True",IF(_xlfn.XLOOKUP("Service_Any_OR_RangeGt1000",'Scoring_Config'!$A:$A,'Scoring_Config'!$D:$D,"Yes")="Yes",_xlfn.XLOOKUP("Service_Any_OR_RangeGt1000",'Scoring_Config'!$A:$A,'Scoring_Config'!$C:$C,10),0),0)+IF(LEFT(AH428,4)="True",IF(_xlfn.XLOOKUP("App_Any_OR_RangeGt1000",'Scoring_Config'!$A:$A,'Scoring_Config'!$D:$D,"Yes")="Yes",_xlfn.XLOOKUP("App_Any_OR_RangeGt1000",'Scoring_Config'!$A:$A,'Scoring_Config'!$C:$C,10),0),0)+IF(LEFT(AI428,4)="True",IF(_xlfn.XLOOKUP("Service_Insecure_Match",'Scoring_Config'!$A:$A,'Scoring_Config'!$D:$D,"Yes")="Yes",_xlfn.XLOOKUP("Service_Insecure_Match",'Scoring_Config'!$A:$A,'Scoring_Config'!$C:$C,5),0),0)+IF(LEFT(AJ428,4)="True",IF(_xlfn.XLOOKUP("Risky_Inbound",'Scoring_Config'!$A:$A,'Scoring_Config'!$D:$D,"Yes")="Yes",_xlfn.XLOOKUP("Risky_Inbound",'Scoring_Config'!$A:$A,'Scoring_Config'!$C:$C,50),0),0)+IF(LEFT(AK428,4)="True",IF(_xlfn.XLOOKUP("Risky_Outbound",'Scoring_Config'!$A:$A,'Scoring_Config'!$D:$D,"Yes")="Yes",_xlfn.XLOOKUP("Risky_Outbound",'Scoring_Config'!$A:$A,'Scoring_Config'!$C:$C,25),0),0)+IF(LEFT(AZ428,4)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428,FIND(",",AL428)+1,100)),0)+IF(LEFT(AM428,4)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428,FIND(",",AN428)+1,100)),0)+IF(_xlfn.XLOOKUP("Profile_Scoring",'Scoring_Config'!$A:$A,'Scoring_Config'!$D:$D,"Yes")="Yes",VALUE(MID(AO428,FIND(",",AO428)+1,100)),0)+IF(_xlfn.XLOOKUP("Options_Scoring",'Scoring_Config'!$A:$A,'Scoring_Config'!$D:$D,"Yes")="Yes",VALUE(MID(AP428,FIND(",",AP428)+1,100)),0)))</f>
        <v>0</v>
      </c>
      <c r="AZ428" cm="1">
        <f t="array" ref="AZ428">IF(FALSE,"True," &amp; IF(_xlfn.XLOOKUP("Migrate_Insecure",'Scoring_Config'!$A:$A,'Scoring_Config'!$D:$D,"Yes")="Yes",_xlfn.XLOOKUP("Migrate_Insecure",'Scoring_Config'!$A:$A,'Scoring_Config'!$C:$C,10),0),"False,0")</f>
        <v>0</v>
      </c>
    </row>
    <row r="429" spans="1:52">
      <c r="A429" t="s">
        <v>1979</v>
      </c>
      <c r="B429" t="s">
        <v>2402</v>
      </c>
      <c r="C429" t="s">
        <v>3542</v>
      </c>
      <c r="D429" t="s">
        <v>3545</v>
      </c>
      <c r="E429" t="s">
        <v>3563</v>
      </c>
      <c r="F429" t="s">
        <v>3643</v>
      </c>
      <c r="G429" t="s">
        <v>212</v>
      </c>
      <c r="H429" t="s">
        <v>174</v>
      </c>
      <c r="I429" t="s">
        <v>3790</v>
      </c>
      <c r="J429" t="s">
        <v>964</v>
      </c>
      <c r="K429" t="s">
        <v>1666</v>
      </c>
      <c r="L429" t="s">
        <v>1422</v>
      </c>
      <c r="M429" t="s">
        <v>1974</v>
      </c>
      <c r="N429" t="s">
        <v>4315</v>
      </c>
      <c r="O429" t="s">
        <v>4319</v>
      </c>
      <c r="P429" t="s">
        <v>4323</v>
      </c>
      <c r="Q429" t="s">
        <v>4632</v>
      </c>
      <c r="R429" t="s">
        <v>5439</v>
      </c>
      <c r="S429" t="s">
        <v>4324</v>
      </c>
      <c r="T429" t="s">
        <v>5701</v>
      </c>
      <c r="U429" t="s">
        <v>6167</v>
      </c>
      <c r="Y429" cm="1">
        <f t="array" ref="Y429">IF(FALSE,"True," &amp; IF(_xlfn.XLOOKUP("Src_IsAny",'Scoring_Config'!$A:$A,'Scoring_Config'!$D:$D,"Yes")="Yes",_xlfn.XLOOKUP("Src_IsAny",'Scoring_Config'!$A:$A,'Scoring_Config'!$C:$C,10),0),"False,0")</f>
        <v>0</v>
      </c>
      <c r="Z429" cm="1">
        <f t="array" ref="Z429">IF(FALSE,"True," &amp; IF(_xlfn.XLOOKUP("Src_CIDR_Le_16",'Scoring_Config'!$A:$A,'Scoring_Config'!$D:$D,"Yes")="Yes",_xlfn.XLOOKUP("Src_CIDR_Le_16",'Scoring_Config'!$A:$A,'Scoring_Config'!$C:$C,10),0),"False,0")</f>
        <v>0</v>
      </c>
      <c r="AA429" cm="1">
        <f t="array" ref="AA429">IF(FALSE,"True," &amp; IF(_xlfn.XLOOKUP("Src_CIDR_17_22",'Scoring_Config'!$A:$A,'Scoring_Config'!$D:$D,"Yes")="Yes",_xlfn.XLOOKUP("Src_CIDR_17_22",'Scoring_Config'!$A:$A,'Scoring_Config'!$C:$C,5),0),"False,0")</f>
        <v>0</v>
      </c>
      <c r="AB429" cm="1">
        <f t="array" ref="AB429">IF(FALSE,"True," &amp; IF(_xlfn.XLOOKUP("Dst_IsAny",'Scoring_Config'!$A:$A,'Scoring_Config'!$D:$D,"Yes")="Yes",_xlfn.XLOOKUP("Dst_IsAny",'Scoring_Config'!$A:$A,'Scoring_Config'!$C:$C,10),0),"False,0")</f>
        <v>0</v>
      </c>
      <c r="AC429" cm="1">
        <f t="array" ref="AC429">IF(FALSE,"True," &amp; IF(_xlfn.XLOOKUP("Dst_CIDR_Le_16",'Scoring_Config'!$A:$A,'Scoring_Config'!$D:$D,"Yes")="Yes",_xlfn.XLOOKUP("Dst_CIDR_Le_16",'Scoring_Config'!$A:$A,'Scoring_Config'!$C:$C,10),0),"False,0")</f>
        <v>0</v>
      </c>
      <c r="AD429" cm="1">
        <f t="array" ref="AD429">IF(FALSE,"True," &amp; IF(_xlfn.XLOOKUP("Dst_CIDR_17_22",'Scoring_Config'!$A:$A,'Scoring_Config'!$D:$D,"Yes")="Yes",_xlfn.XLOOKUP("Dst_CIDR_17_22",'Scoring_Config'!$A:$A,'Scoring_Config'!$C:$C,5),0),"False,0")</f>
        <v>0</v>
      </c>
      <c r="AE429" cm="1">
        <f t="array" ref="AE429">IF(FALSE,"True," &amp; IF(_xlfn.XLOOKUP("SrcZone_IsAny",'Scoring_Config'!$A:$A,'Scoring_Config'!$D:$D,"Yes")="Yes",_xlfn.XLOOKUP("SrcZone_IsAny",'Scoring_Config'!$A:$A,'Scoring_Config'!$C:$C,10),0),"False,0")</f>
        <v>0</v>
      </c>
      <c r="AF429" cm="1">
        <f t="array" ref="AF429">IF(FALSE,"True," &amp; IF(_xlfn.XLOOKUP("DstZone_IsAny",'Scoring_Config'!$A:$A,'Scoring_Config'!$D:$D,"Yes")="Yes",_xlfn.XLOOKUP("DstZone_IsAny",'Scoring_Config'!$A:$A,'Scoring_Config'!$C:$C,10),0),"False,0")</f>
        <v>0</v>
      </c>
      <c r="AG429" cm="1">
        <f t="array" ref="AG42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29" cm="1">
        <f t="array" ref="AH429">IF(FALSE,"True," &amp; IF(_xlfn.XLOOKUP("App_Any_OR_RangeGt1000",'Scoring_Config'!$A:$A,'Scoring_Config'!$D:$D,"Yes")="Yes",_xlfn.XLOOKUP("App_Any_OR_RangeGt1000",'Scoring_Config'!$A:$A,'Scoring_Config'!$C:$C,10),0),"False,0")</f>
        <v>0</v>
      </c>
      <c r="AI429" cm="1">
        <f t="array" ref="AI429">IF(FALSE,"True," &amp; IF(_xlfn.XLOOKUP("Service_Insecure_Match",'Scoring_Config'!$A:$A,'Scoring_Config'!$D:$D,"Yes")="Yes",_xlfn.XLOOKUP("Service_Insecure_Match",'Scoring_Config'!$A:$A,'Scoring_Config'!$C:$C,5),0),"False,0")</f>
        <v>0</v>
      </c>
      <c r="AJ429" cm="1">
        <f t="array" ref="AJ429">IF(FALSE,"True," &amp; IF(_xlfn.XLOOKUP("Risky_Inbound",'Scoring_Config'!$A:$A,'Scoring_Config'!$D:$D,"Yes")="Yes",_xlfn.XLOOKUP("Risky_Inbound",'Scoring_Config'!$A:$A,'Scoring_Config'!$C:$C,50),0),"False,0")</f>
        <v>0</v>
      </c>
      <c r="AK429" cm="1">
        <f t="array" ref="AK429">IF(FALSE,"True," &amp; IF(_xlfn.XLOOKUP("Risky_Outbound",'Scoring_Config'!$A:$A,'Scoring_Config'!$D:$D,"Yes")="Yes",_xlfn.XLOOKUP("Risky_Outbound",'Scoring_Config'!$A:$A,'Scoring_Config'!$C:$C,25),0),"False,0")</f>
        <v>0</v>
      </c>
      <c r="AL429" t="s">
        <v>6699</v>
      </c>
      <c r="AM429" cm="1">
        <f t="array" ref="AM42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29" t="s">
        <v>6697</v>
      </c>
      <c r="AO429" t="s">
        <v>6697</v>
      </c>
      <c r="AP429" t="s">
        <v>6697</v>
      </c>
      <c r="AQ429" cm="1">
        <f t="array" ref="AQ429">IF(FALSE,"True," &amp; IF(_xlfn.XLOOKUP("Service_IsAny",'Scoring_Config'!$A:$A,'Scoring_Config'!$D:$D,"Yes")="Yes",_xlfn.XLOOKUP("Service_IsAny",'Scoring_Config'!$A:$A,'Scoring_Config'!$C:$C,0),0),"False,0")</f>
        <v>0</v>
      </c>
      <c r="AR429">
        <v>2</v>
      </c>
      <c r="AS429" cm="1">
        <f t="array" ref="AS429">IF(FALSE,"True," &amp; IF(_xlfn.XLOOKUP("Service_RangeGt1000",'Scoring_Config'!$A:$A,'Scoring_Config'!$D:$D,"Yes")="Yes",_xlfn.XLOOKUP("Service_RangeGt1000",'Scoring_Config'!$A:$A,'Scoring_Config'!$C:$C,0),0),"False,0")</f>
        <v>0</v>
      </c>
      <c r="AT429" cm="1">
        <f t="array" ref="AT429">IF(FALSE,"True," &amp; IF(_xlfn.XLOOKUP("App_IsAny",'Scoring_Config'!$A:$A,'Scoring_Config'!$D:$D,"Yes")="Yes",_xlfn.XLOOKUP("App_IsAny",'Scoring_Config'!$A:$A,'Scoring_Config'!$C:$C,0),0),"False,0")</f>
        <v>0</v>
      </c>
      <c r="AU429">
        <v>2</v>
      </c>
      <c r="AV429" cm="1">
        <f t="array" ref="AV429">IF(FALSE,"True," &amp; IF(_xlfn.XLOOKUP("App_RangeGt1000",'Scoring_Config'!$A:$A,'Scoring_Config'!$D:$D,"Yes")="Yes",_xlfn.XLOOKUP("App_RangeGt1000",'Scoring_Config'!$A:$A,'Scoring_Config'!$C:$C,0),0),"False,0")</f>
        <v>0</v>
      </c>
      <c r="AW429" cm="1">
        <f t="array" ref="AW429">IF(FALSE,"True," &amp; IF(_xlfn.XLOOKUP("Action_IsDenyOrDrop",'Scoring_Config'!$A:$A,'Scoring_Config'!$D:$D,"Yes")="Yes",_xlfn.XLOOKUP("Action_IsDenyOrDrop",'Scoring_Config'!$A:$A,'Scoring_Config'!$C:$C,0),0),"False,0")</f>
        <v>0</v>
      </c>
      <c r="AX429" cm="1">
        <f t="array" ref="AX429">IF(LEFT(AW429,4)="True",0,(IF(LEFT(Y429,4)="True",IF(_xlfn.XLOOKUP("Src_IsAny",'Scoring_Config'!$A:$A,'Scoring_Config'!$D:$D,"Yes")="Yes",_xlfn.XLOOKUP("Src_IsAny",'Scoring_Config'!$A:$A,'Scoring_Config'!$C:$C,10),0),0)+IF(LEFT(Z429,4)="True",IF(_xlfn.XLOOKUP("Src_CIDR_Le_16",'Scoring_Config'!$A:$A,'Scoring_Config'!$D:$D,"Yes")="Yes",_xlfn.XLOOKUP("Src_CIDR_Le_16",'Scoring_Config'!$A:$A,'Scoring_Config'!$C:$C,10),0),0)+IF(LEFT(AA429,4)="True",IF(_xlfn.XLOOKUP("Src_CIDR_17_22",'Scoring_Config'!$A:$A,'Scoring_Config'!$D:$D,"Yes")="Yes",_xlfn.XLOOKUP("Src_CIDR_17_22",'Scoring_Config'!$A:$A,'Scoring_Config'!$C:$C,5),0),0)+IF(LEFT(AB429,4)="True",IF(_xlfn.XLOOKUP("Dst_IsAny",'Scoring_Config'!$A:$A,'Scoring_Config'!$D:$D,"Yes")="Yes",_xlfn.XLOOKUP("Dst_IsAny",'Scoring_Config'!$A:$A,'Scoring_Config'!$C:$C,10),0),0)+IF(LEFT(AC429,4)="True",IF(_xlfn.XLOOKUP("Dst_CIDR_Le_16",'Scoring_Config'!$A:$A,'Scoring_Config'!$D:$D,"Yes")="Yes",_xlfn.XLOOKUP("Dst_CIDR_Le_16",'Scoring_Config'!$A:$A,'Scoring_Config'!$C:$C,10),0),0)+IF(LEFT(AD429,4)="True",IF(_xlfn.XLOOKUP("Dst_CIDR_17_22",'Scoring_Config'!$A:$A,'Scoring_Config'!$D:$D,"Yes")="Yes",_xlfn.XLOOKUP("Dst_CIDR_17_22",'Scoring_Config'!$A:$A,'Scoring_Config'!$C:$C,5),0),0)+IF(LEFT(AE429,4)="True",IF(_xlfn.XLOOKUP("SrcZone_IsAny",'Scoring_Config'!$A:$A,'Scoring_Config'!$D:$D,"Yes")="Yes",_xlfn.XLOOKUP("SrcZone_IsAny",'Scoring_Config'!$A:$A,'Scoring_Config'!$C:$C,10),0),0)+IF(LEFT(AF429,4)="True",IF(_xlfn.XLOOKUP("DstZone_IsAny",'Scoring_Config'!$A:$A,'Scoring_Config'!$D:$D,"Yes")="Yes",_xlfn.XLOOKUP("DstZone_IsAny",'Scoring_Config'!$A:$A,'Scoring_Config'!$C:$C,10),0),0)+IF(LEFT(AG429,4)="True",IF(_xlfn.XLOOKUP("Service_Any_OR_RangeGt1000",'Scoring_Config'!$A:$A,'Scoring_Config'!$D:$D,"Yes")="Yes",_xlfn.XLOOKUP("Service_Any_OR_RangeGt1000",'Scoring_Config'!$A:$A,'Scoring_Config'!$C:$C,10),0),0)+IF(LEFT(AH429,4)="True",IF(_xlfn.XLOOKUP("App_Any_OR_RangeGt1000",'Scoring_Config'!$A:$A,'Scoring_Config'!$D:$D,"Yes")="Yes",_xlfn.XLOOKUP("App_Any_OR_RangeGt1000",'Scoring_Config'!$A:$A,'Scoring_Config'!$C:$C,10),0),0)+IF(LEFT(AI429,4)="True",IF(_xlfn.XLOOKUP("Service_Insecure_Match",'Scoring_Config'!$A:$A,'Scoring_Config'!$D:$D,"Yes")="Yes",_xlfn.XLOOKUP("Service_Insecure_Match",'Scoring_Config'!$A:$A,'Scoring_Config'!$C:$C,5),0),0)+IF(LEFT(AJ429,4)="True",IF(_xlfn.XLOOKUP("Risky_Inbound",'Scoring_Config'!$A:$A,'Scoring_Config'!$D:$D,"Yes")="Yes",_xlfn.XLOOKUP("Risky_Inbound",'Scoring_Config'!$A:$A,'Scoring_Config'!$C:$C,50),0),0)+IF(LEFT(AK429,4)="True",IF(_xlfn.XLOOKUP("Risky_Outbound",'Scoring_Config'!$A:$A,'Scoring_Config'!$D:$D,"Yes")="Yes",_xlfn.XLOOKUP("Risky_Outbound",'Scoring_Config'!$A:$A,'Scoring_Config'!$C:$C,25),0),0)+IF(LEFT(AZ429,4)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429,FIND(",",AL429)+1,100)),0)+IF(LEFT(AM429,4)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429,FIND(",",AN429)+1,100)),0)+IF(_xlfn.XLOOKUP("Profile_Scoring",'Scoring_Config'!$A:$A,'Scoring_Config'!$D:$D,"Yes")="Yes",VALUE(MID(AO429,FIND(",",AO429)+1,100)),0)+IF(_xlfn.XLOOKUP("Options_Scoring",'Scoring_Config'!$A:$A,'Scoring_Config'!$D:$D,"Yes")="Yes",VALUE(MID(AP429,FIND(",",AP429)+1,100)),0)))</f>
        <v>0</v>
      </c>
      <c r="AZ429" cm="1">
        <f t="array" ref="AZ429">IF(FALSE,"True," &amp; IF(_xlfn.XLOOKUP("Migrate_Insecure",'Scoring_Config'!$A:$A,'Scoring_Config'!$D:$D,"Yes")="Yes",_xlfn.XLOOKUP("Migrate_Insecure",'Scoring_Config'!$A:$A,'Scoring_Config'!$C:$C,10),0),"False,0")</f>
        <v>0</v>
      </c>
    </row>
    <row r="430" spans="1:52">
      <c r="A430" t="s">
        <v>1979</v>
      </c>
      <c r="B430" t="s">
        <v>2403</v>
      </c>
      <c r="C430" t="s">
        <v>3542</v>
      </c>
      <c r="D430" t="s">
        <v>3545</v>
      </c>
      <c r="E430" t="s">
        <v>3563</v>
      </c>
      <c r="F430" t="s">
        <v>3734</v>
      </c>
      <c r="G430" t="s">
        <v>278</v>
      </c>
      <c r="H430" t="s">
        <v>174</v>
      </c>
      <c r="I430" t="s">
        <v>3568</v>
      </c>
      <c r="J430" t="s">
        <v>965</v>
      </c>
      <c r="K430" t="s">
        <v>1662</v>
      </c>
      <c r="L430" t="s">
        <v>1327</v>
      </c>
      <c r="M430" t="s">
        <v>1974</v>
      </c>
      <c r="N430" t="s">
        <v>4315</v>
      </c>
      <c r="O430" t="s">
        <v>4319</v>
      </c>
      <c r="P430" t="s">
        <v>4323</v>
      </c>
      <c r="Q430" t="s">
        <v>4633</v>
      </c>
      <c r="R430" t="s">
        <v>5439</v>
      </c>
      <c r="S430" t="s">
        <v>4324</v>
      </c>
      <c r="T430" t="s">
        <v>5701</v>
      </c>
      <c r="U430" t="s">
        <v>5955</v>
      </c>
      <c r="Y430" cm="1">
        <f t="array" ref="Y430">IF(FALSE,"True," &amp; IF(_xlfn.XLOOKUP("Src_IsAny",'Scoring_Config'!$A:$A,'Scoring_Config'!$D:$D,"Yes")="Yes",_xlfn.XLOOKUP("Src_IsAny",'Scoring_Config'!$A:$A,'Scoring_Config'!$C:$C,10),0),"False,0")</f>
        <v>0</v>
      </c>
      <c r="Z430" cm="1">
        <f t="array" ref="Z430">IF(FALSE,"True," &amp; IF(_xlfn.XLOOKUP("Src_CIDR_Le_16",'Scoring_Config'!$A:$A,'Scoring_Config'!$D:$D,"Yes")="Yes",_xlfn.XLOOKUP("Src_CIDR_Le_16",'Scoring_Config'!$A:$A,'Scoring_Config'!$C:$C,10),0),"False,0")</f>
        <v>0</v>
      </c>
      <c r="AA430" cm="1">
        <f t="array" ref="AA430">IF(FALSE,"True," &amp; IF(_xlfn.XLOOKUP("Src_CIDR_17_22",'Scoring_Config'!$A:$A,'Scoring_Config'!$D:$D,"Yes")="Yes",_xlfn.XLOOKUP("Src_CIDR_17_22",'Scoring_Config'!$A:$A,'Scoring_Config'!$C:$C,5),0),"False,0")</f>
        <v>0</v>
      </c>
      <c r="AB430" cm="1">
        <f t="array" ref="AB430">IF(FALSE,"True," &amp; IF(_xlfn.XLOOKUP("Dst_IsAny",'Scoring_Config'!$A:$A,'Scoring_Config'!$D:$D,"Yes")="Yes",_xlfn.XLOOKUP("Dst_IsAny",'Scoring_Config'!$A:$A,'Scoring_Config'!$C:$C,10),0),"False,0")</f>
        <v>0</v>
      </c>
      <c r="AC430" cm="1">
        <f t="array" ref="AC430">IF(FALSE,"True," &amp; IF(_xlfn.XLOOKUP("Dst_CIDR_Le_16",'Scoring_Config'!$A:$A,'Scoring_Config'!$D:$D,"Yes")="Yes",_xlfn.XLOOKUP("Dst_CIDR_Le_16",'Scoring_Config'!$A:$A,'Scoring_Config'!$C:$C,10),0),"False,0")</f>
        <v>0</v>
      </c>
      <c r="AD430" cm="1">
        <f t="array" ref="AD430">IF(FALSE,"True," &amp; IF(_xlfn.XLOOKUP("Dst_CIDR_17_22",'Scoring_Config'!$A:$A,'Scoring_Config'!$D:$D,"Yes")="Yes",_xlfn.XLOOKUP("Dst_CIDR_17_22",'Scoring_Config'!$A:$A,'Scoring_Config'!$C:$C,5),0),"False,0")</f>
        <v>0</v>
      </c>
      <c r="AE430" cm="1">
        <f t="array" ref="AE430">IF(FALSE,"True," &amp; IF(_xlfn.XLOOKUP("SrcZone_IsAny",'Scoring_Config'!$A:$A,'Scoring_Config'!$D:$D,"Yes")="Yes",_xlfn.XLOOKUP("SrcZone_IsAny",'Scoring_Config'!$A:$A,'Scoring_Config'!$C:$C,10),0),"False,0")</f>
        <v>0</v>
      </c>
      <c r="AF430" cm="1">
        <f t="array" ref="AF430">IF(FALSE,"True," &amp; IF(_xlfn.XLOOKUP("DstZone_IsAny",'Scoring_Config'!$A:$A,'Scoring_Config'!$D:$D,"Yes")="Yes",_xlfn.XLOOKUP("DstZone_IsAny",'Scoring_Config'!$A:$A,'Scoring_Config'!$C:$C,10),0),"False,0")</f>
        <v>0</v>
      </c>
      <c r="AG430" cm="1">
        <f t="array" ref="AG43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30" cm="1">
        <f t="array" ref="AH430">IF(FALSE,"True," &amp; IF(_xlfn.XLOOKUP("App_Any_OR_RangeGt1000",'Scoring_Config'!$A:$A,'Scoring_Config'!$D:$D,"Yes")="Yes",_xlfn.XLOOKUP("App_Any_OR_RangeGt1000",'Scoring_Config'!$A:$A,'Scoring_Config'!$C:$C,10),0),"False,0")</f>
        <v>0</v>
      </c>
      <c r="AI430" cm="1">
        <f t="array" ref="AI430">IF(FALSE,"True," &amp; IF(_xlfn.XLOOKUP("Service_Insecure_Match",'Scoring_Config'!$A:$A,'Scoring_Config'!$D:$D,"Yes")="Yes",_xlfn.XLOOKUP("Service_Insecure_Match",'Scoring_Config'!$A:$A,'Scoring_Config'!$C:$C,5),0),"False,0")</f>
        <v>0</v>
      </c>
      <c r="AJ430" cm="1">
        <f t="array" ref="AJ430">IF(FALSE,"True," &amp; IF(_xlfn.XLOOKUP("Risky_Inbound",'Scoring_Config'!$A:$A,'Scoring_Config'!$D:$D,"Yes")="Yes",_xlfn.XLOOKUP("Risky_Inbound",'Scoring_Config'!$A:$A,'Scoring_Config'!$C:$C,50),0),"False,0")</f>
        <v>0</v>
      </c>
      <c r="AK430" cm="1">
        <f t="array" ref="AK430">IF(FALSE,"True," &amp; IF(_xlfn.XLOOKUP("Risky_Outbound",'Scoring_Config'!$A:$A,'Scoring_Config'!$D:$D,"Yes")="Yes",_xlfn.XLOOKUP("Risky_Outbound",'Scoring_Config'!$A:$A,'Scoring_Config'!$C:$C,25),0),"False,0")</f>
        <v>0</v>
      </c>
      <c r="AL430" t="s">
        <v>6699</v>
      </c>
      <c r="AM430" cm="1">
        <f t="array" ref="AM43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30" t="s">
        <v>6697</v>
      </c>
      <c r="AO430" t="s">
        <v>6697</v>
      </c>
      <c r="AP430" t="s">
        <v>6697</v>
      </c>
      <c r="AQ430" cm="1">
        <f t="array" ref="AQ430">IF(FALSE,"True," &amp; IF(_xlfn.XLOOKUP("Service_IsAny",'Scoring_Config'!$A:$A,'Scoring_Config'!$D:$D,"Yes")="Yes",_xlfn.XLOOKUP("Service_IsAny",'Scoring_Config'!$A:$A,'Scoring_Config'!$C:$C,0),0),"False,0")</f>
        <v>0</v>
      </c>
      <c r="AR430">
        <v>0</v>
      </c>
      <c r="AS430" cm="1">
        <f t="array" ref="AS430">IF(FALSE,"True," &amp; IF(_xlfn.XLOOKUP("Service_RangeGt1000",'Scoring_Config'!$A:$A,'Scoring_Config'!$D:$D,"Yes")="Yes",_xlfn.XLOOKUP("Service_RangeGt1000",'Scoring_Config'!$A:$A,'Scoring_Config'!$C:$C,0),0),"False,0")</f>
        <v>0</v>
      </c>
      <c r="AT430" cm="1">
        <f t="array" ref="AT430">IF(FALSE,"True," &amp; IF(_xlfn.XLOOKUP("App_IsAny",'Scoring_Config'!$A:$A,'Scoring_Config'!$D:$D,"Yes")="Yes",_xlfn.XLOOKUP("App_IsAny",'Scoring_Config'!$A:$A,'Scoring_Config'!$C:$C,0),0),"False,0")</f>
        <v>0</v>
      </c>
      <c r="AU430">
        <v>2</v>
      </c>
      <c r="AV430" cm="1">
        <f t="array" ref="AV430">IF(FALSE,"True," &amp; IF(_xlfn.XLOOKUP("App_RangeGt1000",'Scoring_Config'!$A:$A,'Scoring_Config'!$D:$D,"Yes")="Yes",_xlfn.XLOOKUP("App_RangeGt1000",'Scoring_Config'!$A:$A,'Scoring_Config'!$C:$C,0),0),"False,0")</f>
        <v>0</v>
      </c>
      <c r="AW430" cm="1">
        <f t="array" ref="AW430">IF(FALSE,"True," &amp; IF(_xlfn.XLOOKUP("Action_IsDenyOrDrop",'Scoring_Config'!$A:$A,'Scoring_Config'!$D:$D,"Yes")="Yes",_xlfn.XLOOKUP("Action_IsDenyOrDrop",'Scoring_Config'!$A:$A,'Scoring_Config'!$C:$C,0),0),"False,0")</f>
        <v>0</v>
      </c>
      <c r="AX430" cm="1">
        <f t="array" ref="AX430">IF(LEFT(AW430,4)="True",0,(IF(LEFT(Y430,4)="True",IF(_xlfn.XLOOKUP("Src_IsAny",'Scoring_Config'!$A:$A,'Scoring_Config'!$D:$D,"Yes")="Yes",_xlfn.XLOOKUP("Src_IsAny",'Scoring_Config'!$A:$A,'Scoring_Config'!$C:$C,10),0),0)+IF(LEFT(Z430,4)="True",IF(_xlfn.XLOOKUP("Src_CIDR_Le_16",'Scoring_Config'!$A:$A,'Scoring_Config'!$D:$D,"Yes")="Yes",_xlfn.XLOOKUP("Src_CIDR_Le_16",'Scoring_Config'!$A:$A,'Scoring_Config'!$C:$C,10),0),0)+IF(LEFT(AA430,4)="True",IF(_xlfn.XLOOKUP("Src_CIDR_17_22",'Scoring_Config'!$A:$A,'Scoring_Config'!$D:$D,"Yes")="Yes",_xlfn.XLOOKUP("Src_CIDR_17_22",'Scoring_Config'!$A:$A,'Scoring_Config'!$C:$C,5),0),0)+IF(LEFT(AB430,4)="True",IF(_xlfn.XLOOKUP("Dst_IsAny",'Scoring_Config'!$A:$A,'Scoring_Config'!$D:$D,"Yes")="Yes",_xlfn.XLOOKUP("Dst_IsAny",'Scoring_Config'!$A:$A,'Scoring_Config'!$C:$C,10),0),0)+IF(LEFT(AC430,4)="True",IF(_xlfn.XLOOKUP("Dst_CIDR_Le_16",'Scoring_Config'!$A:$A,'Scoring_Config'!$D:$D,"Yes")="Yes",_xlfn.XLOOKUP("Dst_CIDR_Le_16",'Scoring_Config'!$A:$A,'Scoring_Config'!$C:$C,10),0),0)+IF(LEFT(AD430,4)="True",IF(_xlfn.XLOOKUP("Dst_CIDR_17_22",'Scoring_Config'!$A:$A,'Scoring_Config'!$D:$D,"Yes")="Yes",_xlfn.XLOOKUP("Dst_CIDR_17_22",'Scoring_Config'!$A:$A,'Scoring_Config'!$C:$C,5),0),0)+IF(LEFT(AE430,4)="True",IF(_xlfn.XLOOKUP("SrcZone_IsAny",'Scoring_Config'!$A:$A,'Scoring_Config'!$D:$D,"Yes")="Yes",_xlfn.XLOOKUP("SrcZone_IsAny",'Scoring_Config'!$A:$A,'Scoring_Config'!$C:$C,10),0),0)+IF(LEFT(AF430,4)="True",IF(_xlfn.XLOOKUP("DstZone_IsAny",'Scoring_Config'!$A:$A,'Scoring_Config'!$D:$D,"Yes")="Yes",_xlfn.XLOOKUP("DstZone_IsAny",'Scoring_Config'!$A:$A,'Scoring_Config'!$C:$C,10),0),0)+IF(LEFT(AG430,4)="True",IF(_xlfn.XLOOKUP("Service_Any_OR_RangeGt1000",'Scoring_Config'!$A:$A,'Scoring_Config'!$D:$D,"Yes")="Yes",_xlfn.XLOOKUP("Service_Any_OR_RangeGt1000",'Scoring_Config'!$A:$A,'Scoring_Config'!$C:$C,10),0),0)+IF(LEFT(AH430,4)="True",IF(_xlfn.XLOOKUP("App_Any_OR_RangeGt1000",'Scoring_Config'!$A:$A,'Scoring_Config'!$D:$D,"Yes")="Yes",_xlfn.XLOOKUP("App_Any_OR_RangeGt1000",'Scoring_Config'!$A:$A,'Scoring_Config'!$C:$C,10),0),0)+IF(LEFT(AI430,4)="True",IF(_xlfn.XLOOKUP("Service_Insecure_Match",'Scoring_Config'!$A:$A,'Scoring_Config'!$D:$D,"Yes")="Yes",_xlfn.XLOOKUP("Service_Insecure_Match",'Scoring_Config'!$A:$A,'Scoring_Config'!$C:$C,5),0),0)+IF(LEFT(AJ430,4)="True",IF(_xlfn.XLOOKUP("Risky_Inbound",'Scoring_Config'!$A:$A,'Scoring_Config'!$D:$D,"Yes")="Yes",_xlfn.XLOOKUP("Risky_Inbound",'Scoring_Config'!$A:$A,'Scoring_Config'!$C:$C,50),0),0)+IF(LEFT(AK430,4)="True",IF(_xlfn.XLOOKUP("Risky_Outbound",'Scoring_Config'!$A:$A,'Scoring_Config'!$D:$D,"Yes")="Yes",_xlfn.XLOOKUP("Risky_Outbound",'Scoring_Config'!$A:$A,'Scoring_Config'!$C:$C,25),0),0)+IF(LEFT(AZ430,4)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430,FIND(",",AL430)+1,100)),0)+IF(LEFT(AM430,4)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430,FIND(",",AN430)+1,100)),0)+IF(_xlfn.XLOOKUP("Profile_Scoring",'Scoring_Config'!$A:$A,'Scoring_Config'!$D:$D,"Yes")="Yes",VALUE(MID(AO430,FIND(",",AO430)+1,100)),0)+IF(_xlfn.XLOOKUP("Options_Scoring",'Scoring_Config'!$A:$A,'Scoring_Config'!$D:$D,"Yes")="Yes",VALUE(MID(AP430,FIND(",",AP430)+1,100)),0)))</f>
        <v>0</v>
      </c>
      <c r="AZ430" cm="1">
        <f t="array" ref="AZ430">IF(FALSE,"True," &amp; IF(_xlfn.XLOOKUP("Migrate_Insecure",'Scoring_Config'!$A:$A,'Scoring_Config'!$D:$D,"Yes")="Yes",_xlfn.XLOOKUP("Migrate_Insecure",'Scoring_Config'!$A:$A,'Scoring_Config'!$C:$C,10),0),"False,0")</f>
        <v>0</v>
      </c>
    </row>
    <row r="431" spans="1:52">
      <c r="A431" t="s">
        <v>1979</v>
      </c>
      <c r="B431" t="s">
        <v>2404</v>
      </c>
      <c r="C431" t="s">
        <v>3542</v>
      </c>
      <c r="D431" t="s">
        <v>3545</v>
      </c>
      <c r="E431" t="s">
        <v>3563</v>
      </c>
      <c r="F431" t="s">
        <v>3734</v>
      </c>
      <c r="G431" t="s">
        <v>278</v>
      </c>
      <c r="H431" t="s">
        <v>174</v>
      </c>
      <c r="I431" t="s">
        <v>3568</v>
      </c>
      <c r="J431" t="s">
        <v>212</v>
      </c>
      <c r="K431" t="s">
        <v>1662</v>
      </c>
      <c r="L431" t="s">
        <v>1327</v>
      </c>
      <c r="M431" t="s">
        <v>1974</v>
      </c>
      <c r="N431" t="s">
        <v>4315</v>
      </c>
      <c r="O431" t="s">
        <v>4319</v>
      </c>
      <c r="P431" t="s">
        <v>4323</v>
      </c>
      <c r="Q431" t="s">
        <v>4634</v>
      </c>
      <c r="R431" t="s">
        <v>5439</v>
      </c>
      <c r="S431" t="s">
        <v>4324</v>
      </c>
      <c r="T431" t="s">
        <v>5701</v>
      </c>
      <c r="U431" t="s">
        <v>5955</v>
      </c>
      <c r="Y431" cm="1">
        <f t="array" ref="Y431">IF(FALSE,"True," &amp; IF(_xlfn.XLOOKUP("Src_IsAny",'Scoring_Config'!$A:$A,'Scoring_Config'!$D:$D,"Yes")="Yes",_xlfn.XLOOKUP("Src_IsAny",'Scoring_Config'!$A:$A,'Scoring_Config'!$C:$C,10),0),"False,0")</f>
        <v>0</v>
      </c>
      <c r="Z431" cm="1">
        <f t="array" ref="Z431">IF(FALSE,"True," &amp; IF(_xlfn.XLOOKUP("Src_CIDR_Le_16",'Scoring_Config'!$A:$A,'Scoring_Config'!$D:$D,"Yes")="Yes",_xlfn.XLOOKUP("Src_CIDR_Le_16",'Scoring_Config'!$A:$A,'Scoring_Config'!$C:$C,10),0),"False,0")</f>
        <v>0</v>
      </c>
      <c r="AA431" cm="1">
        <f t="array" ref="AA431">IF(FALSE,"True," &amp; IF(_xlfn.XLOOKUP("Src_CIDR_17_22",'Scoring_Config'!$A:$A,'Scoring_Config'!$D:$D,"Yes")="Yes",_xlfn.XLOOKUP("Src_CIDR_17_22",'Scoring_Config'!$A:$A,'Scoring_Config'!$C:$C,5),0),"False,0")</f>
        <v>0</v>
      </c>
      <c r="AB431" cm="1">
        <f t="array" ref="AB431">IF(FALSE,"True," &amp; IF(_xlfn.XLOOKUP("Dst_IsAny",'Scoring_Config'!$A:$A,'Scoring_Config'!$D:$D,"Yes")="Yes",_xlfn.XLOOKUP("Dst_IsAny",'Scoring_Config'!$A:$A,'Scoring_Config'!$C:$C,10),0),"False,0")</f>
        <v>0</v>
      </c>
      <c r="AC431" cm="1">
        <f t="array" ref="AC431">IF(FALSE,"True," &amp; IF(_xlfn.XLOOKUP("Dst_CIDR_Le_16",'Scoring_Config'!$A:$A,'Scoring_Config'!$D:$D,"Yes")="Yes",_xlfn.XLOOKUP("Dst_CIDR_Le_16",'Scoring_Config'!$A:$A,'Scoring_Config'!$C:$C,10),0),"False,0")</f>
        <v>0</v>
      </c>
      <c r="AD431" cm="1">
        <f t="array" ref="AD431">IF(FALSE,"True," &amp; IF(_xlfn.XLOOKUP("Dst_CIDR_17_22",'Scoring_Config'!$A:$A,'Scoring_Config'!$D:$D,"Yes")="Yes",_xlfn.XLOOKUP("Dst_CIDR_17_22",'Scoring_Config'!$A:$A,'Scoring_Config'!$C:$C,5),0),"False,0")</f>
        <v>0</v>
      </c>
      <c r="AE431" cm="1">
        <f t="array" ref="AE431">IF(FALSE,"True," &amp; IF(_xlfn.XLOOKUP("SrcZone_IsAny",'Scoring_Config'!$A:$A,'Scoring_Config'!$D:$D,"Yes")="Yes",_xlfn.XLOOKUP("SrcZone_IsAny",'Scoring_Config'!$A:$A,'Scoring_Config'!$C:$C,10),0),"False,0")</f>
        <v>0</v>
      </c>
      <c r="AF431" cm="1">
        <f t="array" ref="AF431">IF(FALSE,"True," &amp; IF(_xlfn.XLOOKUP("DstZone_IsAny",'Scoring_Config'!$A:$A,'Scoring_Config'!$D:$D,"Yes")="Yes",_xlfn.XLOOKUP("DstZone_IsAny",'Scoring_Config'!$A:$A,'Scoring_Config'!$C:$C,10),0),"False,0")</f>
        <v>0</v>
      </c>
      <c r="AG431" cm="1">
        <f t="array" ref="AG43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31" cm="1">
        <f t="array" ref="AH431">IF(FALSE,"True," &amp; IF(_xlfn.XLOOKUP("App_Any_OR_RangeGt1000",'Scoring_Config'!$A:$A,'Scoring_Config'!$D:$D,"Yes")="Yes",_xlfn.XLOOKUP("App_Any_OR_RangeGt1000",'Scoring_Config'!$A:$A,'Scoring_Config'!$C:$C,10),0),"False,0")</f>
        <v>0</v>
      </c>
      <c r="AI431" cm="1">
        <f t="array" ref="AI431">IF(FALSE,"True," &amp; IF(_xlfn.XLOOKUP("Service_Insecure_Match",'Scoring_Config'!$A:$A,'Scoring_Config'!$D:$D,"Yes")="Yes",_xlfn.XLOOKUP("Service_Insecure_Match",'Scoring_Config'!$A:$A,'Scoring_Config'!$C:$C,5),0),"False,0")</f>
        <v>0</v>
      </c>
      <c r="AJ431" cm="1">
        <f t="array" ref="AJ431">IF(FALSE,"True," &amp; IF(_xlfn.XLOOKUP("Risky_Inbound",'Scoring_Config'!$A:$A,'Scoring_Config'!$D:$D,"Yes")="Yes",_xlfn.XLOOKUP("Risky_Inbound",'Scoring_Config'!$A:$A,'Scoring_Config'!$C:$C,50),0),"False,0")</f>
        <v>0</v>
      </c>
      <c r="AK431" cm="1">
        <f t="array" ref="AK431">IF(FALSE,"True," &amp; IF(_xlfn.XLOOKUP("Risky_Outbound",'Scoring_Config'!$A:$A,'Scoring_Config'!$D:$D,"Yes")="Yes",_xlfn.XLOOKUP("Risky_Outbound",'Scoring_Config'!$A:$A,'Scoring_Config'!$C:$C,25),0),"False,0")</f>
        <v>0</v>
      </c>
      <c r="AL431" t="s">
        <v>6699</v>
      </c>
      <c r="AM431" cm="1">
        <f t="array" ref="AM43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31" t="s">
        <v>6697</v>
      </c>
      <c r="AO431" t="s">
        <v>6697</v>
      </c>
      <c r="AP431" t="s">
        <v>6697</v>
      </c>
      <c r="AQ431" cm="1">
        <f t="array" ref="AQ431">IF(FALSE,"True," &amp; IF(_xlfn.XLOOKUP("Service_IsAny",'Scoring_Config'!$A:$A,'Scoring_Config'!$D:$D,"Yes")="Yes",_xlfn.XLOOKUP("Service_IsAny",'Scoring_Config'!$A:$A,'Scoring_Config'!$C:$C,0),0),"False,0")</f>
        <v>0</v>
      </c>
      <c r="AR431">
        <v>0</v>
      </c>
      <c r="AS431" cm="1">
        <f t="array" ref="AS431">IF(FALSE,"True," &amp; IF(_xlfn.XLOOKUP("Service_RangeGt1000",'Scoring_Config'!$A:$A,'Scoring_Config'!$D:$D,"Yes")="Yes",_xlfn.XLOOKUP("Service_RangeGt1000",'Scoring_Config'!$A:$A,'Scoring_Config'!$C:$C,0),0),"False,0")</f>
        <v>0</v>
      </c>
      <c r="AT431" cm="1">
        <f t="array" ref="AT431">IF(FALSE,"True," &amp; IF(_xlfn.XLOOKUP("App_IsAny",'Scoring_Config'!$A:$A,'Scoring_Config'!$D:$D,"Yes")="Yes",_xlfn.XLOOKUP("App_IsAny",'Scoring_Config'!$A:$A,'Scoring_Config'!$C:$C,0),0),"False,0")</f>
        <v>0</v>
      </c>
      <c r="AU431">
        <v>2</v>
      </c>
      <c r="AV431" cm="1">
        <f t="array" ref="AV431">IF(FALSE,"True," &amp; IF(_xlfn.XLOOKUP("App_RangeGt1000",'Scoring_Config'!$A:$A,'Scoring_Config'!$D:$D,"Yes")="Yes",_xlfn.XLOOKUP("App_RangeGt1000",'Scoring_Config'!$A:$A,'Scoring_Config'!$C:$C,0),0),"False,0")</f>
        <v>0</v>
      </c>
      <c r="AW431" cm="1">
        <f t="array" ref="AW431">IF(FALSE,"True," &amp; IF(_xlfn.XLOOKUP("Action_IsDenyOrDrop",'Scoring_Config'!$A:$A,'Scoring_Config'!$D:$D,"Yes")="Yes",_xlfn.XLOOKUP("Action_IsDenyOrDrop",'Scoring_Config'!$A:$A,'Scoring_Config'!$C:$C,0),0),"False,0")</f>
        <v>0</v>
      </c>
      <c r="AX431" cm="1">
        <f t="array" ref="AX431">IF(LEFT(AW431,4)="True",0,(IF(LEFT(Y431,4)="True",IF(_xlfn.XLOOKUP("Src_IsAny",'Scoring_Config'!$A:$A,'Scoring_Config'!$D:$D,"Yes")="Yes",_xlfn.XLOOKUP("Src_IsAny",'Scoring_Config'!$A:$A,'Scoring_Config'!$C:$C,10),0),0)+IF(LEFT(Z431,4)="True",IF(_xlfn.XLOOKUP("Src_CIDR_Le_16",'Scoring_Config'!$A:$A,'Scoring_Config'!$D:$D,"Yes")="Yes",_xlfn.XLOOKUP("Src_CIDR_Le_16",'Scoring_Config'!$A:$A,'Scoring_Config'!$C:$C,10),0),0)+IF(LEFT(AA431,4)="True",IF(_xlfn.XLOOKUP("Src_CIDR_17_22",'Scoring_Config'!$A:$A,'Scoring_Config'!$D:$D,"Yes")="Yes",_xlfn.XLOOKUP("Src_CIDR_17_22",'Scoring_Config'!$A:$A,'Scoring_Config'!$C:$C,5),0),0)+IF(LEFT(AB431,4)="True",IF(_xlfn.XLOOKUP("Dst_IsAny",'Scoring_Config'!$A:$A,'Scoring_Config'!$D:$D,"Yes")="Yes",_xlfn.XLOOKUP("Dst_IsAny",'Scoring_Config'!$A:$A,'Scoring_Config'!$C:$C,10),0),0)+IF(LEFT(AC431,4)="True",IF(_xlfn.XLOOKUP("Dst_CIDR_Le_16",'Scoring_Config'!$A:$A,'Scoring_Config'!$D:$D,"Yes")="Yes",_xlfn.XLOOKUP("Dst_CIDR_Le_16",'Scoring_Config'!$A:$A,'Scoring_Config'!$C:$C,10),0),0)+IF(LEFT(AD431,4)="True",IF(_xlfn.XLOOKUP("Dst_CIDR_17_22",'Scoring_Config'!$A:$A,'Scoring_Config'!$D:$D,"Yes")="Yes",_xlfn.XLOOKUP("Dst_CIDR_17_22",'Scoring_Config'!$A:$A,'Scoring_Config'!$C:$C,5),0),0)+IF(LEFT(AE431,4)="True",IF(_xlfn.XLOOKUP("SrcZone_IsAny",'Scoring_Config'!$A:$A,'Scoring_Config'!$D:$D,"Yes")="Yes",_xlfn.XLOOKUP("SrcZone_IsAny",'Scoring_Config'!$A:$A,'Scoring_Config'!$C:$C,10),0),0)+IF(LEFT(AF431,4)="True",IF(_xlfn.XLOOKUP("DstZone_IsAny",'Scoring_Config'!$A:$A,'Scoring_Config'!$D:$D,"Yes")="Yes",_xlfn.XLOOKUP("DstZone_IsAny",'Scoring_Config'!$A:$A,'Scoring_Config'!$C:$C,10),0),0)+IF(LEFT(AG431,4)="True",IF(_xlfn.XLOOKUP("Service_Any_OR_RangeGt1000",'Scoring_Config'!$A:$A,'Scoring_Config'!$D:$D,"Yes")="Yes",_xlfn.XLOOKUP("Service_Any_OR_RangeGt1000",'Scoring_Config'!$A:$A,'Scoring_Config'!$C:$C,10),0),0)+IF(LEFT(AH431,4)="True",IF(_xlfn.XLOOKUP("App_Any_OR_RangeGt1000",'Scoring_Config'!$A:$A,'Scoring_Config'!$D:$D,"Yes")="Yes",_xlfn.XLOOKUP("App_Any_OR_RangeGt1000",'Scoring_Config'!$A:$A,'Scoring_Config'!$C:$C,10),0),0)+IF(LEFT(AI431,4)="True",IF(_xlfn.XLOOKUP("Service_Insecure_Match",'Scoring_Config'!$A:$A,'Scoring_Config'!$D:$D,"Yes")="Yes",_xlfn.XLOOKUP("Service_Insecure_Match",'Scoring_Config'!$A:$A,'Scoring_Config'!$C:$C,5),0),0)+IF(LEFT(AJ431,4)="True",IF(_xlfn.XLOOKUP("Risky_Inbound",'Scoring_Config'!$A:$A,'Scoring_Config'!$D:$D,"Yes")="Yes",_xlfn.XLOOKUP("Risky_Inbound",'Scoring_Config'!$A:$A,'Scoring_Config'!$C:$C,50),0),0)+IF(LEFT(AK431,4)="True",IF(_xlfn.XLOOKUP("Risky_Outbound",'Scoring_Config'!$A:$A,'Scoring_Config'!$D:$D,"Yes")="Yes",_xlfn.XLOOKUP("Risky_Outbound",'Scoring_Config'!$A:$A,'Scoring_Config'!$C:$C,25),0),0)+IF(LEFT(AZ431,4)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431,FIND(",",AL431)+1,100)),0)+IF(LEFT(AM431,4)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431,FIND(",",AN431)+1,100)),0)+IF(_xlfn.XLOOKUP("Profile_Scoring",'Scoring_Config'!$A:$A,'Scoring_Config'!$D:$D,"Yes")="Yes",VALUE(MID(AO431,FIND(",",AO431)+1,100)),0)+IF(_xlfn.XLOOKUP("Options_Scoring",'Scoring_Config'!$A:$A,'Scoring_Config'!$D:$D,"Yes")="Yes",VALUE(MID(AP431,FIND(",",AP431)+1,100)),0)))</f>
        <v>0</v>
      </c>
      <c r="AZ431" cm="1">
        <f t="array" ref="AZ431">IF(FALSE,"True," &amp; IF(_xlfn.XLOOKUP("Migrate_Insecure",'Scoring_Config'!$A:$A,'Scoring_Config'!$D:$D,"Yes")="Yes",_xlfn.XLOOKUP("Migrate_Insecure",'Scoring_Config'!$A:$A,'Scoring_Config'!$C:$C,10),0),"False,0")</f>
        <v>0</v>
      </c>
    </row>
    <row r="432" spans="1:52">
      <c r="A432" t="s">
        <v>1979</v>
      </c>
      <c r="B432" t="s">
        <v>2405</v>
      </c>
      <c r="C432" t="s">
        <v>3542</v>
      </c>
      <c r="D432" t="s">
        <v>3545</v>
      </c>
      <c r="E432" t="s">
        <v>3563</v>
      </c>
      <c r="F432" t="s">
        <v>3568</v>
      </c>
      <c r="G432" t="s">
        <v>212</v>
      </c>
      <c r="H432" t="s">
        <v>174</v>
      </c>
      <c r="I432" t="s">
        <v>3734</v>
      </c>
      <c r="J432" t="s">
        <v>966</v>
      </c>
      <c r="K432" t="s">
        <v>1662</v>
      </c>
      <c r="L432" t="s">
        <v>1327</v>
      </c>
      <c r="M432" t="s">
        <v>1974</v>
      </c>
      <c r="N432" t="s">
        <v>4315</v>
      </c>
      <c r="O432" t="s">
        <v>4319</v>
      </c>
      <c r="P432" t="s">
        <v>4321</v>
      </c>
      <c r="Q432" t="s">
        <v>4635</v>
      </c>
      <c r="R432" t="s">
        <v>5439</v>
      </c>
      <c r="S432" t="s">
        <v>4324</v>
      </c>
      <c r="T432" t="s">
        <v>5701</v>
      </c>
      <c r="U432" t="s">
        <v>5955</v>
      </c>
      <c r="Y432" cm="1">
        <f t="array" ref="Y432">IF(FALSE,"True," &amp; IF(_xlfn.XLOOKUP("Src_IsAny",'Scoring_Config'!$A:$A,'Scoring_Config'!$D:$D,"Yes")="Yes",_xlfn.XLOOKUP("Src_IsAny",'Scoring_Config'!$A:$A,'Scoring_Config'!$C:$C,10),0),"False,0")</f>
        <v>0</v>
      </c>
      <c r="Z432" cm="1">
        <f t="array" ref="Z432">IF(FALSE,"True," &amp; IF(_xlfn.XLOOKUP("Src_CIDR_Le_16",'Scoring_Config'!$A:$A,'Scoring_Config'!$D:$D,"Yes")="Yes",_xlfn.XLOOKUP("Src_CIDR_Le_16",'Scoring_Config'!$A:$A,'Scoring_Config'!$C:$C,10),0),"False,0")</f>
        <v>0</v>
      </c>
      <c r="AA432" cm="1">
        <f t="array" ref="AA432">IF(FALSE,"True," &amp; IF(_xlfn.XLOOKUP("Src_CIDR_17_22",'Scoring_Config'!$A:$A,'Scoring_Config'!$D:$D,"Yes")="Yes",_xlfn.XLOOKUP("Src_CIDR_17_22",'Scoring_Config'!$A:$A,'Scoring_Config'!$C:$C,5),0),"False,0")</f>
        <v>0</v>
      </c>
      <c r="AB432" cm="1">
        <f t="array" ref="AB432">IF(FALSE,"True," &amp; IF(_xlfn.XLOOKUP("Dst_IsAny",'Scoring_Config'!$A:$A,'Scoring_Config'!$D:$D,"Yes")="Yes",_xlfn.XLOOKUP("Dst_IsAny",'Scoring_Config'!$A:$A,'Scoring_Config'!$C:$C,10),0),"False,0")</f>
        <v>0</v>
      </c>
      <c r="AC432" cm="1">
        <f t="array" ref="AC432">IF(FALSE,"True," &amp; IF(_xlfn.XLOOKUP("Dst_CIDR_Le_16",'Scoring_Config'!$A:$A,'Scoring_Config'!$D:$D,"Yes")="Yes",_xlfn.XLOOKUP("Dst_CIDR_Le_16",'Scoring_Config'!$A:$A,'Scoring_Config'!$C:$C,10),0),"False,0")</f>
        <v>0</v>
      </c>
      <c r="AD432" cm="1">
        <f t="array" ref="AD432">IF(FALSE,"True," &amp; IF(_xlfn.XLOOKUP("Dst_CIDR_17_22",'Scoring_Config'!$A:$A,'Scoring_Config'!$D:$D,"Yes")="Yes",_xlfn.XLOOKUP("Dst_CIDR_17_22",'Scoring_Config'!$A:$A,'Scoring_Config'!$C:$C,5),0),"False,0")</f>
        <v>0</v>
      </c>
      <c r="AE432" cm="1">
        <f t="array" ref="AE432">IF(FALSE,"True," &amp; IF(_xlfn.XLOOKUP("SrcZone_IsAny",'Scoring_Config'!$A:$A,'Scoring_Config'!$D:$D,"Yes")="Yes",_xlfn.XLOOKUP("SrcZone_IsAny",'Scoring_Config'!$A:$A,'Scoring_Config'!$C:$C,10),0),"False,0")</f>
        <v>0</v>
      </c>
      <c r="AF432" cm="1">
        <f t="array" ref="AF432">IF(FALSE,"True," &amp; IF(_xlfn.XLOOKUP("DstZone_IsAny",'Scoring_Config'!$A:$A,'Scoring_Config'!$D:$D,"Yes")="Yes",_xlfn.XLOOKUP("DstZone_IsAny",'Scoring_Config'!$A:$A,'Scoring_Config'!$C:$C,10),0),"False,0")</f>
        <v>0</v>
      </c>
      <c r="AG432" cm="1">
        <f t="array" ref="AG43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32" cm="1">
        <f t="array" ref="AH432">IF(FALSE,"True," &amp; IF(_xlfn.XLOOKUP("App_Any_OR_RangeGt1000",'Scoring_Config'!$A:$A,'Scoring_Config'!$D:$D,"Yes")="Yes",_xlfn.XLOOKUP("App_Any_OR_RangeGt1000",'Scoring_Config'!$A:$A,'Scoring_Config'!$C:$C,10),0),"False,0")</f>
        <v>0</v>
      </c>
      <c r="AI432" cm="1">
        <f t="array" ref="AI432">IF(FALSE,"True," &amp; IF(_xlfn.XLOOKUP("Service_Insecure_Match",'Scoring_Config'!$A:$A,'Scoring_Config'!$D:$D,"Yes")="Yes",_xlfn.XLOOKUP("Service_Insecure_Match",'Scoring_Config'!$A:$A,'Scoring_Config'!$C:$C,5),0),"False,0")</f>
        <v>0</v>
      </c>
      <c r="AJ432" cm="1">
        <f t="array" ref="AJ432">IF(FALSE,"True," &amp; IF(_xlfn.XLOOKUP("Risky_Inbound",'Scoring_Config'!$A:$A,'Scoring_Config'!$D:$D,"Yes")="Yes",_xlfn.XLOOKUP("Risky_Inbound",'Scoring_Config'!$A:$A,'Scoring_Config'!$C:$C,50),0),"False,0")</f>
        <v>0</v>
      </c>
      <c r="AK432" cm="1">
        <f t="array" ref="AK432">IF(FALSE,"True," &amp; IF(_xlfn.XLOOKUP("Risky_Outbound",'Scoring_Config'!$A:$A,'Scoring_Config'!$D:$D,"Yes")="Yes",_xlfn.XLOOKUP("Risky_Outbound",'Scoring_Config'!$A:$A,'Scoring_Config'!$C:$C,25),0),"False,0")</f>
        <v>0</v>
      </c>
      <c r="AL432" t="s">
        <v>6700</v>
      </c>
      <c r="AM432" cm="1">
        <f t="array" ref="AM43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32" t="s">
        <v>6697</v>
      </c>
      <c r="AO432" t="s">
        <v>6697</v>
      </c>
      <c r="AP432" t="s">
        <v>6697</v>
      </c>
      <c r="AQ432" cm="1">
        <f t="array" ref="AQ432">IF(FALSE,"True," &amp; IF(_xlfn.XLOOKUP("Service_IsAny",'Scoring_Config'!$A:$A,'Scoring_Config'!$D:$D,"Yes")="Yes",_xlfn.XLOOKUP("Service_IsAny",'Scoring_Config'!$A:$A,'Scoring_Config'!$C:$C,0),0),"False,0")</f>
        <v>0</v>
      </c>
      <c r="AR432">
        <v>0</v>
      </c>
      <c r="AS432" cm="1">
        <f t="array" ref="AS432">IF(FALSE,"True," &amp; IF(_xlfn.XLOOKUP("Service_RangeGt1000",'Scoring_Config'!$A:$A,'Scoring_Config'!$D:$D,"Yes")="Yes",_xlfn.XLOOKUP("Service_RangeGt1000",'Scoring_Config'!$A:$A,'Scoring_Config'!$C:$C,0),0),"False,0")</f>
        <v>0</v>
      </c>
      <c r="AT432" cm="1">
        <f t="array" ref="AT432">IF(FALSE,"True," &amp; IF(_xlfn.XLOOKUP("App_IsAny",'Scoring_Config'!$A:$A,'Scoring_Config'!$D:$D,"Yes")="Yes",_xlfn.XLOOKUP("App_IsAny",'Scoring_Config'!$A:$A,'Scoring_Config'!$C:$C,0),0),"False,0")</f>
        <v>0</v>
      </c>
      <c r="AU432">
        <v>2</v>
      </c>
      <c r="AV432" cm="1">
        <f t="array" ref="AV432">IF(FALSE,"True," &amp; IF(_xlfn.XLOOKUP("App_RangeGt1000",'Scoring_Config'!$A:$A,'Scoring_Config'!$D:$D,"Yes")="Yes",_xlfn.XLOOKUP("App_RangeGt1000",'Scoring_Config'!$A:$A,'Scoring_Config'!$C:$C,0),0),"False,0")</f>
        <v>0</v>
      </c>
      <c r="AW432" cm="1">
        <f t="array" ref="AW432">IF(FALSE,"True," &amp; IF(_xlfn.XLOOKUP("Action_IsDenyOrDrop",'Scoring_Config'!$A:$A,'Scoring_Config'!$D:$D,"Yes")="Yes",_xlfn.XLOOKUP("Action_IsDenyOrDrop",'Scoring_Config'!$A:$A,'Scoring_Config'!$C:$C,0),0),"False,0")</f>
        <v>0</v>
      </c>
      <c r="AX432" cm="1">
        <f t="array" ref="AX432">IF(LEFT(AW432,4)="True",0,(IF(LEFT(Y432,4)="True",IF(_xlfn.XLOOKUP("Src_IsAny",'Scoring_Config'!$A:$A,'Scoring_Config'!$D:$D,"Yes")="Yes",_xlfn.XLOOKUP("Src_IsAny",'Scoring_Config'!$A:$A,'Scoring_Config'!$C:$C,10),0),0)+IF(LEFT(Z432,4)="True",IF(_xlfn.XLOOKUP("Src_CIDR_Le_16",'Scoring_Config'!$A:$A,'Scoring_Config'!$D:$D,"Yes")="Yes",_xlfn.XLOOKUP("Src_CIDR_Le_16",'Scoring_Config'!$A:$A,'Scoring_Config'!$C:$C,10),0),0)+IF(LEFT(AA432,4)="True",IF(_xlfn.XLOOKUP("Src_CIDR_17_22",'Scoring_Config'!$A:$A,'Scoring_Config'!$D:$D,"Yes")="Yes",_xlfn.XLOOKUP("Src_CIDR_17_22",'Scoring_Config'!$A:$A,'Scoring_Config'!$C:$C,5),0),0)+IF(LEFT(AB432,4)="True",IF(_xlfn.XLOOKUP("Dst_IsAny",'Scoring_Config'!$A:$A,'Scoring_Config'!$D:$D,"Yes")="Yes",_xlfn.XLOOKUP("Dst_IsAny",'Scoring_Config'!$A:$A,'Scoring_Config'!$C:$C,10),0),0)+IF(LEFT(AC432,4)="True",IF(_xlfn.XLOOKUP("Dst_CIDR_Le_16",'Scoring_Config'!$A:$A,'Scoring_Config'!$D:$D,"Yes")="Yes",_xlfn.XLOOKUP("Dst_CIDR_Le_16",'Scoring_Config'!$A:$A,'Scoring_Config'!$C:$C,10),0),0)+IF(LEFT(AD432,4)="True",IF(_xlfn.XLOOKUP("Dst_CIDR_17_22",'Scoring_Config'!$A:$A,'Scoring_Config'!$D:$D,"Yes")="Yes",_xlfn.XLOOKUP("Dst_CIDR_17_22",'Scoring_Config'!$A:$A,'Scoring_Config'!$C:$C,5),0),0)+IF(LEFT(AE432,4)="True",IF(_xlfn.XLOOKUP("SrcZone_IsAny",'Scoring_Config'!$A:$A,'Scoring_Config'!$D:$D,"Yes")="Yes",_xlfn.XLOOKUP("SrcZone_IsAny",'Scoring_Config'!$A:$A,'Scoring_Config'!$C:$C,10),0),0)+IF(LEFT(AF432,4)="True",IF(_xlfn.XLOOKUP("DstZone_IsAny",'Scoring_Config'!$A:$A,'Scoring_Config'!$D:$D,"Yes")="Yes",_xlfn.XLOOKUP("DstZone_IsAny",'Scoring_Config'!$A:$A,'Scoring_Config'!$C:$C,10),0),0)+IF(LEFT(AG432,4)="True",IF(_xlfn.XLOOKUP("Service_Any_OR_RangeGt1000",'Scoring_Config'!$A:$A,'Scoring_Config'!$D:$D,"Yes")="Yes",_xlfn.XLOOKUP("Service_Any_OR_RangeGt1000",'Scoring_Config'!$A:$A,'Scoring_Config'!$C:$C,10),0),0)+IF(LEFT(AH432,4)="True",IF(_xlfn.XLOOKUP("App_Any_OR_RangeGt1000",'Scoring_Config'!$A:$A,'Scoring_Config'!$D:$D,"Yes")="Yes",_xlfn.XLOOKUP("App_Any_OR_RangeGt1000",'Scoring_Config'!$A:$A,'Scoring_Config'!$C:$C,10),0),0)+IF(LEFT(AI432,4)="True",IF(_xlfn.XLOOKUP("Service_Insecure_Match",'Scoring_Config'!$A:$A,'Scoring_Config'!$D:$D,"Yes")="Yes",_xlfn.XLOOKUP("Service_Insecure_Match",'Scoring_Config'!$A:$A,'Scoring_Config'!$C:$C,5),0),0)+IF(LEFT(AJ432,4)="True",IF(_xlfn.XLOOKUP("Risky_Inbound",'Scoring_Config'!$A:$A,'Scoring_Config'!$D:$D,"Yes")="Yes",_xlfn.XLOOKUP("Risky_Inbound",'Scoring_Config'!$A:$A,'Scoring_Config'!$C:$C,50),0),0)+IF(LEFT(AK432,4)="True",IF(_xlfn.XLOOKUP("Risky_Outbound",'Scoring_Config'!$A:$A,'Scoring_Config'!$D:$D,"Yes")="Yes",_xlfn.XLOOKUP("Risky_Outbound",'Scoring_Config'!$A:$A,'Scoring_Config'!$C:$C,25),0),0)+IF(LEFT(AZ432,4)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432,FIND(",",AL432)+1,100)),0)+IF(LEFT(AM432,4)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432,FIND(",",AN432)+1,100)),0)+IF(_xlfn.XLOOKUP("Profile_Scoring",'Scoring_Config'!$A:$A,'Scoring_Config'!$D:$D,"Yes")="Yes",VALUE(MID(AO432,FIND(",",AO432)+1,100)),0)+IF(_xlfn.XLOOKUP("Options_Scoring",'Scoring_Config'!$A:$A,'Scoring_Config'!$D:$D,"Yes")="Yes",VALUE(MID(AP432,FIND(",",AP432)+1,100)),0)))</f>
        <v>0</v>
      </c>
      <c r="AZ432" cm="1">
        <f t="array" ref="AZ432">IF(FALSE,"True," &amp; IF(_xlfn.XLOOKUP("Migrate_Insecure",'Scoring_Config'!$A:$A,'Scoring_Config'!$D:$D,"Yes")="Yes",_xlfn.XLOOKUP("Migrate_Insecure",'Scoring_Config'!$A:$A,'Scoring_Config'!$C:$C,10),0),"False,0")</f>
        <v>0</v>
      </c>
    </row>
    <row r="433" spans="1:52">
      <c r="A433" t="s">
        <v>1979</v>
      </c>
      <c r="B433" t="s">
        <v>2406</v>
      </c>
      <c r="C433" t="s">
        <v>3542</v>
      </c>
      <c r="D433" t="s">
        <v>3551</v>
      </c>
      <c r="E433" t="s">
        <v>3563</v>
      </c>
      <c r="F433" t="s">
        <v>3735</v>
      </c>
      <c r="G433" t="s">
        <v>279</v>
      </c>
      <c r="H433" t="s">
        <v>174</v>
      </c>
      <c r="I433" t="s">
        <v>3671</v>
      </c>
      <c r="J433" t="s">
        <v>967</v>
      </c>
      <c r="K433" t="s">
        <v>1810</v>
      </c>
      <c r="L433" t="s">
        <v>1327</v>
      </c>
      <c r="M433" t="s">
        <v>1974</v>
      </c>
      <c r="N433" t="s">
        <v>4315</v>
      </c>
      <c r="O433" t="s">
        <v>4319</v>
      </c>
      <c r="P433" t="s">
        <v>4322</v>
      </c>
      <c r="Q433" t="s">
        <v>4636</v>
      </c>
      <c r="R433" t="s">
        <v>5437</v>
      </c>
      <c r="S433" t="s">
        <v>5440</v>
      </c>
      <c r="T433" t="s">
        <v>5702</v>
      </c>
      <c r="U433" t="s">
        <v>6157</v>
      </c>
      <c r="Y433" cm="1">
        <f t="array" ref="Y433">IF(FALSE,"True," &amp; IF(_xlfn.XLOOKUP("Src_IsAny",'Scoring_Config'!$A:$A,'Scoring_Config'!$D:$D,"Yes")="Yes",_xlfn.XLOOKUP("Src_IsAny",'Scoring_Config'!$A:$A,'Scoring_Config'!$C:$C,10),0),"False,0")</f>
        <v>0</v>
      </c>
      <c r="Z433" cm="1">
        <f t="array" ref="Z433">IF(FALSE,"True," &amp; IF(_xlfn.XLOOKUP("Src_CIDR_Le_16",'Scoring_Config'!$A:$A,'Scoring_Config'!$D:$D,"Yes")="Yes",_xlfn.XLOOKUP("Src_CIDR_Le_16",'Scoring_Config'!$A:$A,'Scoring_Config'!$C:$C,10),0),"False,0")</f>
        <v>0</v>
      </c>
      <c r="AA433" cm="1">
        <f t="array" ref="AA433">IF(TRUE,"True," &amp; IF(_xlfn.XLOOKUP("Src_CIDR_17_22",'Scoring_Config'!$A:$A,'Scoring_Config'!$D:$D,"Yes")="Yes",_xlfn.XLOOKUP("Src_CIDR_17_22",'Scoring_Config'!$A:$A,'Scoring_Config'!$C:$C,5),0),"False,0")</f>
        <v>0</v>
      </c>
      <c r="AB433" cm="1">
        <f t="array" ref="AB433">IF(FALSE,"True," &amp; IF(_xlfn.XLOOKUP("Dst_IsAny",'Scoring_Config'!$A:$A,'Scoring_Config'!$D:$D,"Yes")="Yes",_xlfn.XLOOKUP("Dst_IsAny",'Scoring_Config'!$A:$A,'Scoring_Config'!$C:$C,10),0),"False,0")</f>
        <v>0</v>
      </c>
      <c r="AC433" cm="1">
        <f t="array" ref="AC433">IF(FALSE,"True," &amp; IF(_xlfn.XLOOKUP("Dst_CIDR_Le_16",'Scoring_Config'!$A:$A,'Scoring_Config'!$D:$D,"Yes")="Yes",_xlfn.XLOOKUP("Dst_CIDR_Le_16",'Scoring_Config'!$A:$A,'Scoring_Config'!$C:$C,10),0),"False,0")</f>
        <v>0</v>
      </c>
      <c r="AD433" cm="1">
        <f t="array" ref="AD433">IF(FALSE,"True," &amp; IF(_xlfn.XLOOKUP("Dst_CIDR_17_22",'Scoring_Config'!$A:$A,'Scoring_Config'!$D:$D,"Yes")="Yes",_xlfn.XLOOKUP("Dst_CIDR_17_22",'Scoring_Config'!$A:$A,'Scoring_Config'!$C:$C,5),0),"False,0")</f>
        <v>0</v>
      </c>
      <c r="AE433" cm="1">
        <f t="array" ref="AE433">IF(FALSE,"True," &amp; IF(_xlfn.XLOOKUP("SrcZone_IsAny",'Scoring_Config'!$A:$A,'Scoring_Config'!$D:$D,"Yes")="Yes",_xlfn.XLOOKUP("SrcZone_IsAny",'Scoring_Config'!$A:$A,'Scoring_Config'!$C:$C,10),0),"False,0")</f>
        <v>0</v>
      </c>
      <c r="AF433" cm="1">
        <f t="array" ref="AF433">IF(FALSE,"True," &amp; IF(_xlfn.XLOOKUP("DstZone_IsAny",'Scoring_Config'!$A:$A,'Scoring_Config'!$D:$D,"Yes")="Yes",_xlfn.XLOOKUP("DstZone_IsAny",'Scoring_Config'!$A:$A,'Scoring_Config'!$C:$C,10),0),"False,0")</f>
        <v>0</v>
      </c>
      <c r="AG433" cm="1">
        <f t="array" ref="AG43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33" cm="1">
        <f t="array" ref="AH433">IF(FALSE,"True," &amp; IF(_xlfn.XLOOKUP("App_Any_OR_RangeGt1000",'Scoring_Config'!$A:$A,'Scoring_Config'!$D:$D,"Yes")="Yes",_xlfn.XLOOKUP("App_Any_OR_RangeGt1000",'Scoring_Config'!$A:$A,'Scoring_Config'!$C:$C,10),0),"False,0")</f>
        <v>0</v>
      </c>
      <c r="AI433" cm="1">
        <f t="array" ref="AI433">IF(FALSE,"True," &amp; IF(_xlfn.XLOOKUP("Service_Insecure_Match",'Scoring_Config'!$A:$A,'Scoring_Config'!$D:$D,"Yes")="Yes",_xlfn.XLOOKUP("Service_Insecure_Match",'Scoring_Config'!$A:$A,'Scoring_Config'!$C:$C,5),0),"False,0")</f>
        <v>0</v>
      </c>
      <c r="AJ433" cm="1">
        <f t="array" ref="AJ433">IF(FALSE,"True," &amp; IF(_xlfn.XLOOKUP("Risky_Inbound",'Scoring_Config'!$A:$A,'Scoring_Config'!$D:$D,"Yes")="Yes",_xlfn.XLOOKUP("Risky_Inbound",'Scoring_Config'!$A:$A,'Scoring_Config'!$C:$C,50),0),"False,0")</f>
        <v>0</v>
      </c>
      <c r="AK433" cm="1">
        <f t="array" ref="AK433">IF(FALSE,"True," &amp; IF(_xlfn.XLOOKUP("Risky_Outbound",'Scoring_Config'!$A:$A,'Scoring_Config'!$D:$D,"Yes")="Yes",_xlfn.XLOOKUP("Risky_Outbound",'Scoring_Config'!$A:$A,'Scoring_Config'!$C:$C,25),0),"False,0")</f>
        <v>0</v>
      </c>
      <c r="AL433" t="s">
        <v>6697</v>
      </c>
      <c r="AM433" cm="1">
        <f t="array" ref="AM43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33" t="s">
        <v>6697</v>
      </c>
      <c r="AO433" t="s">
        <v>6697</v>
      </c>
      <c r="AP433" t="s">
        <v>6697</v>
      </c>
      <c r="AQ433" cm="1">
        <f t="array" ref="AQ433">IF(FALSE,"True," &amp; IF(_xlfn.XLOOKUP("Service_IsAny",'Scoring_Config'!$A:$A,'Scoring_Config'!$D:$D,"Yes")="Yes",_xlfn.XLOOKUP("Service_IsAny",'Scoring_Config'!$A:$A,'Scoring_Config'!$C:$C,0),0),"False,0")</f>
        <v>0</v>
      </c>
      <c r="AR433">
        <v>0</v>
      </c>
      <c r="AS433" cm="1">
        <f t="array" ref="AS433">IF(FALSE,"True," &amp; IF(_xlfn.XLOOKUP("Service_RangeGt1000",'Scoring_Config'!$A:$A,'Scoring_Config'!$D:$D,"Yes")="Yes",_xlfn.XLOOKUP("Service_RangeGt1000",'Scoring_Config'!$A:$A,'Scoring_Config'!$C:$C,0),0),"False,0")</f>
        <v>0</v>
      </c>
      <c r="AT433" cm="1">
        <f t="array" ref="AT433">IF(FALSE,"True," &amp; IF(_xlfn.XLOOKUP("App_IsAny",'Scoring_Config'!$A:$A,'Scoring_Config'!$D:$D,"Yes")="Yes",_xlfn.XLOOKUP("App_IsAny",'Scoring_Config'!$A:$A,'Scoring_Config'!$C:$C,0),0),"False,0")</f>
        <v>0</v>
      </c>
      <c r="AU433">
        <v>3</v>
      </c>
      <c r="AV433" cm="1">
        <f t="array" ref="AV433">IF(FALSE,"True," &amp; IF(_xlfn.XLOOKUP("App_RangeGt1000",'Scoring_Config'!$A:$A,'Scoring_Config'!$D:$D,"Yes")="Yes",_xlfn.XLOOKUP("App_RangeGt1000",'Scoring_Config'!$A:$A,'Scoring_Config'!$C:$C,0),0),"False,0")</f>
        <v>0</v>
      </c>
      <c r="AW433" cm="1">
        <f t="array" ref="AW433">IF(FALSE,"True," &amp; IF(_xlfn.XLOOKUP("Action_IsDenyOrDrop",'Scoring_Config'!$A:$A,'Scoring_Config'!$D:$D,"Yes")="Yes",_xlfn.XLOOKUP("Action_IsDenyOrDrop",'Scoring_Config'!$A:$A,'Scoring_Config'!$C:$C,0),0),"False,0")</f>
        <v>0</v>
      </c>
      <c r="AX433" cm="1">
        <f t="array" ref="AX433">IF(LEFT(AW433,4)="True",0,(IF(LEFT(Y433,4)="True",IF(_xlfn.XLOOKUP("Src_IsAny",'Scoring_Config'!$A:$A,'Scoring_Config'!$D:$D,"Yes")="Yes",_xlfn.XLOOKUP("Src_IsAny",'Scoring_Config'!$A:$A,'Scoring_Config'!$C:$C,10),0),0)+IF(LEFT(Z433,4)="True",IF(_xlfn.XLOOKUP("Src_CIDR_Le_16",'Scoring_Config'!$A:$A,'Scoring_Config'!$D:$D,"Yes")="Yes",_xlfn.XLOOKUP("Src_CIDR_Le_16",'Scoring_Config'!$A:$A,'Scoring_Config'!$C:$C,10),0),0)+IF(LEFT(AA433,4)="True",IF(_xlfn.XLOOKUP("Src_CIDR_17_22",'Scoring_Config'!$A:$A,'Scoring_Config'!$D:$D,"Yes")="Yes",_xlfn.XLOOKUP("Src_CIDR_17_22",'Scoring_Config'!$A:$A,'Scoring_Config'!$C:$C,5),0),0)+IF(LEFT(AB433,4)="True",IF(_xlfn.XLOOKUP("Dst_IsAny",'Scoring_Config'!$A:$A,'Scoring_Config'!$D:$D,"Yes")="Yes",_xlfn.XLOOKUP("Dst_IsAny",'Scoring_Config'!$A:$A,'Scoring_Config'!$C:$C,10),0),0)+IF(LEFT(AC433,4)="True",IF(_xlfn.XLOOKUP("Dst_CIDR_Le_16",'Scoring_Config'!$A:$A,'Scoring_Config'!$D:$D,"Yes")="Yes",_xlfn.XLOOKUP("Dst_CIDR_Le_16",'Scoring_Config'!$A:$A,'Scoring_Config'!$C:$C,10),0),0)+IF(LEFT(AD433,4)="True",IF(_xlfn.XLOOKUP("Dst_CIDR_17_22",'Scoring_Config'!$A:$A,'Scoring_Config'!$D:$D,"Yes")="Yes",_xlfn.XLOOKUP("Dst_CIDR_17_22",'Scoring_Config'!$A:$A,'Scoring_Config'!$C:$C,5),0),0)+IF(LEFT(AE433,4)="True",IF(_xlfn.XLOOKUP("SrcZone_IsAny",'Scoring_Config'!$A:$A,'Scoring_Config'!$D:$D,"Yes")="Yes",_xlfn.XLOOKUP("SrcZone_IsAny",'Scoring_Config'!$A:$A,'Scoring_Config'!$C:$C,10),0),0)+IF(LEFT(AF433,4)="True",IF(_xlfn.XLOOKUP("DstZone_IsAny",'Scoring_Config'!$A:$A,'Scoring_Config'!$D:$D,"Yes")="Yes",_xlfn.XLOOKUP("DstZone_IsAny",'Scoring_Config'!$A:$A,'Scoring_Config'!$C:$C,10),0),0)+IF(LEFT(AG433,4)="True",IF(_xlfn.XLOOKUP("Service_Any_OR_RangeGt1000",'Scoring_Config'!$A:$A,'Scoring_Config'!$D:$D,"Yes")="Yes",_xlfn.XLOOKUP("Service_Any_OR_RangeGt1000",'Scoring_Config'!$A:$A,'Scoring_Config'!$C:$C,10),0),0)+IF(LEFT(AH433,4)="True",IF(_xlfn.XLOOKUP("App_Any_OR_RangeGt1000",'Scoring_Config'!$A:$A,'Scoring_Config'!$D:$D,"Yes")="Yes",_xlfn.XLOOKUP("App_Any_OR_RangeGt1000",'Scoring_Config'!$A:$A,'Scoring_Config'!$C:$C,10),0),0)+IF(LEFT(AI433,4)="True",IF(_xlfn.XLOOKUP("Service_Insecure_Match",'Scoring_Config'!$A:$A,'Scoring_Config'!$D:$D,"Yes")="Yes",_xlfn.XLOOKUP("Service_Insecure_Match",'Scoring_Config'!$A:$A,'Scoring_Config'!$C:$C,5),0),0)+IF(LEFT(AJ433,4)="True",IF(_xlfn.XLOOKUP("Risky_Inbound",'Scoring_Config'!$A:$A,'Scoring_Config'!$D:$D,"Yes")="Yes",_xlfn.XLOOKUP("Risky_Inbound",'Scoring_Config'!$A:$A,'Scoring_Config'!$C:$C,50),0),0)+IF(LEFT(AK433,4)="True",IF(_xlfn.XLOOKUP("Risky_Outbound",'Scoring_Config'!$A:$A,'Scoring_Config'!$D:$D,"Yes")="Yes",_xlfn.XLOOKUP("Risky_Outbound",'Scoring_Config'!$A:$A,'Scoring_Config'!$C:$C,25),0),0)+IF(LEFT(AZ433,4)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433,FIND(",",AL433)+1,100)),0)+IF(LEFT(AM433,4)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433,FIND(",",AN433)+1,100)),0)+IF(_xlfn.XLOOKUP("Profile_Scoring",'Scoring_Config'!$A:$A,'Scoring_Config'!$D:$D,"Yes")="Yes",VALUE(MID(AO433,FIND(",",AO433)+1,100)),0)+IF(_xlfn.XLOOKUP("Options_Scoring",'Scoring_Config'!$A:$A,'Scoring_Config'!$D:$D,"Yes")="Yes",VALUE(MID(AP433,FIND(",",AP433)+1,100)),0)))</f>
        <v>0</v>
      </c>
      <c r="AZ433" cm="1">
        <f t="array" ref="AZ433">IF(FALSE,"True," &amp; IF(_xlfn.XLOOKUP("Migrate_Insecure",'Scoring_Config'!$A:$A,'Scoring_Config'!$D:$D,"Yes")="Yes",_xlfn.XLOOKUP("Migrate_Insecure",'Scoring_Config'!$A:$A,'Scoring_Config'!$C:$C,10),0),"False,0")</f>
        <v>0</v>
      </c>
    </row>
    <row r="434" spans="1:52">
      <c r="A434" t="s">
        <v>1979</v>
      </c>
      <c r="B434" t="s">
        <v>2407</v>
      </c>
      <c r="C434" t="s">
        <v>3542</v>
      </c>
      <c r="D434" t="s">
        <v>3551</v>
      </c>
      <c r="E434" t="s">
        <v>3563</v>
      </c>
      <c r="F434" t="s">
        <v>3736</v>
      </c>
      <c r="G434" t="s">
        <v>280</v>
      </c>
      <c r="H434" t="s">
        <v>174</v>
      </c>
      <c r="I434" t="s">
        <v>3670</v>
      </c>
      <c r="J434" t="s">
        <v>967</v>
      </c>
      <c r="K434" t="s">
        <v>1810</v>
      </c>
      <c r="L434" t="s">
        <v>1327</v>
      </c>
      <c r="M434" t="s">
        <v>1974</v>
      </c>
      <c r="N434" t="s">
        <v>4315</v>
      </c>
      <c r="O434" t="s">
        <v>4319</v>
      </c>
      <c r="P434" t="s">
        <v>4321</v>
      </c>
      <c r="Q434" t="s">
        <v>4637</v>
      </c>
      <c r="R434" t="s">
        <v>5440</v>
      </c>
      <c r="S434" t="s">
        <v>5440</v>
      </c>
      <c r="T434" t="s">
        <v>5662</v>
      </c>
      <c r="U434" t="s">
        <v>6157</v>
      </c>
      <c r="Y434" cm="1">
        <f t="array" ref="Y434">IF(FALSE,"True," &amp; IF(_xlfn.XLOOKUP("Src_IsAny",'Scoring_Config'!$A:$A,'Scoring_Config'!$D:$D,"Yes")="Yes",_xlfn.XLOOKUP("Src_IsAny",'Scoring_Config'!$A:$A,'Scoring_Config'!$C:$C,10),0),"False,0")</f>
        <v>0</v>
      </c>
      <c r="Z434" cm="1">
        <f t="array" ref="Z434">IF(FALSE,"True," &amp; IF(_xlfn.XLOOKUP("Src_CIDR_Le_16",'Scoring_Config'!$A:$A,'Scoring_Config'!$D:$D,"Yes")="Yes",_xlfn.XLOOKUP("Src_CIDR_Le_16",'Scoring_Config'!$A:$A,'Scoring_Config'!$C:$C,10),0),"False,0")</f>
        <v>0</v>
      </c>
      <c r="AA434" cm="1">
        <f t="array" ref="AA434">IF(FALSE,"True," &amp; IF(_xlfn.XLOOKUP("Src_CIDR_17_22",'Scoring_Config'!$A:$A,'Scoring_Config'!$D:$D,"Yes")="Yes",_xlfn.XLOOKUP("Src_CIDR_17_22",'Scoring_Config'!$A:$A,'Scoring_Config'!$C:$C,5),0),"False,0")</f>
        <v>0</v>
      </c>
      <c r="AB434" cm="1">
        <f t="array" ref="AB434">IF(FALSE,"True," &amp; IF(_xlfn.XLOOKUP("Dst_IsAny",'Scoring_Config'!$A:$A,'Scoring_Config'!$D:$D,"Yes")="Yes",_xlfn.XLOOKUP("Dst_IsAny",'Scoring_Config'!$A:$A,'Scoring_Config'!$C:$C,10),0),"False,0")</f>
        <v>0</v>
      </c>
      <c r="AC434" cm="1">
        <f t="array" ref="AC434">IF(FALSE,"True," &amp; IF(_xlfn.XLOOKUP("Dst_CIDR_Le_16",'Scoring_Config'!$A:$A,'Scoring_Config'!$D:$D,"Yes")="Yes",_xlfn.XLOOKUP("Dst_CIDR_Le_16",'Scoring_Config'!$A:$A,'Scoring_Config'!$C:$C,10),0),"False,0")</f>
        <v>0</v>
      </c>
      <c r="AD434" cm="1">
        <f t="array" ref="AD434">IF(FALSE,"True," &amp; IF(_xlfn.XLOOKUP("Dst_CIDR_17_22",'Scoring_Config'!$A:$A,'Scoring_Config'!$D:$D,"Yes")="Yes",_xlfn.XLOOKUP("Dst_CIDR_17_22",'Scoring_Config'!$A:$A,'Scoring_Config'!$C:$C,5),0),"False,0")</f>
        <v>0</v>
      </c>
      <c r="AE434" cm="1">
        <f t="array" ref="AE434">IF(FALSE,"True," &amp; IF(_xlfn.XLOOKUP("SrcZone_IsAny",'Scoring_Config'!$A:$A,'Scoring_Config'!$D:$D,"Yes")="Yes",_xlfn.XLOOKUP("SrcZone_IsAny",'Scoring_Config'!$A:$A,'Scoring_Config'!$C:$C,10),0),"False,0")</f>
        <v>0</v>
      </c>
      <c r="AF434" cm="1">
        <f t="array" ref="AF434">IF(FALSE,"True," &amp; IF(_xlfn.XLOOKUP("DstZone_IsAny",'Scoring_Config'!$A:$A,'Scoring_Config'!$D:$D,"Yes")="Yes",_xlfn.XLOOKUP("DstZone_IsAny",'Scoring_Config'!$A:$A,'Scoring_Config'!$C:$C,10),0),"False,0")</f>
        <v>0</v>
      </c>
      <c r="AG434" cm="1">
        <f t="array" ref="AG43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34" cm="1">
        <f t="array" ref="AH434">IF(FALSE,"True," &amp; IF(_xlfn.XLOOKUP("App_Any_OR_RangeGt1000",'Scoring_Config'!$A:$A,'Scoring_Config'!$D:$D,"Yes")="Yes",_xlfn.XLOOKUP("App_Any_OR_RangeGt1000",'Scoring_Config'!$A:$A,'Scoring_Config'!$C:$C,10),0),"False,0")</f>
        <v>0</v>
      </c>
      <c r="AI434" cm="1">
        <f t="array" ref="AI434">IF(FALSE,"True," &amp; IF(_xlfn.XLOOKUP("Service_Insecure_Match",'Scoring_Config'!$A:$A,'Scoring_Config'!$D:$D,"Yes")="Yes",_xlfn.XLOOKUP("Service_Insecure_Match",'Scoring_Config'!$A:$A,'Scoring_Config'!$C:$C,5),0),"False,0")</f>
        <v>0</v>
      </c>
      <c r="AJ434" cm="1">
        <f t="array" ref="AJ434">IF(FALSE,"True," &amp; IF(_xlfn.XLOOKUP("Risky_Inbound",'Scoring_Config'!$A:$A,'Scoring_Config'!$D:$D,"Yes")="Yes",_xlfn.XLOOKUP("Risky_Inbound",'Scoring_Config'!$A:$A,'Scoring_Config'!$C:$C,50),0),"False,0")</f>
        <v>0</v>
      </c>
      <c r="AK434" cm="1">
        <f t="array" ref="AK434">IF(FALSE,"True," &amp; IF(_xlfn.XLOOKUP("Risky_Outbound",'Scoring_Config'!$A:$A,'Scoring_Config'!$D:$D,"Yes")="Yes",_xlfn.XLOOKUP("Risky_Outbound",'Scoring_Config'!$A:$A,'Scoring_Config'!$C:$C,25),0),"False,0")</f>
        <v>0</v>
      </c>
      <c r="AL434" t="s">
        <v>6700</v>
      </c>
      <c r="AM434" cm="1">
        <f t="array" ref="AM43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34" t="s">
        <v>6697</v>
      </c>
      <c r="AO434" t="s">
        <v>6697</v>
      </c>
      <c r="AP434" t="s">
        <v>6697</v>
      </c>
      <c r="AQ434" cm="1">
        <f t="array" ref="AQ434">IF(FALSE,"True," &amp; IF(_xlfn.XLOOKUP("Service_IsAny",'Scoring_Config'!$A:$A,'Scoring_Config'!$D:$D,"Yes")="Yes",_xlfn.XLOOKUP("Service_IsAny",'Scoring_Config'!$A:$A,'Scoring_Config'!$C:$C,0),0),"False,0")</f>
        <v>0</v>
      </c>
      <c r="AR434">
        <v>0</v>
      </c>
      <c r="AS434" cm="1">
        <f t="array" ref="AS434">IF(FALSE,"True," &amp; IF(_xlfn.XLOOKUP("Service_RangeGt1000",'Scoring_Config'!$A:$A,'Scoring_Config'!$D:$D,"Yes")="Yes",_xlfn.XLOOKUP("Service_RangeGt1000",'Scoring_Config'!$A:$A,'Scoring_Config'!$C:$C,0),0),"False,0")</f>
        <v>0</v>
      </c>
      <c r="AT434" cm="1">
        <f t="array" ref="AT434">IF(FALSE,"True," &amp; IF(_xlfn.XLOOKUP("App_IsAny",'Scoring_Config'!$A:$A,'Scoring_Config'!$D:$D,"Yes")="Yes",_xlfn.XLOOKUP("App_IsAny",'Scoring_Config'!$A:$A,'Scoring_Config'!$C:$C,0),0),"False,0")</f>
        <v>0</v>
      </c>
      <c r="AU434">
        <v>3</v>
      </c>
      <c r="AV434" cm="1">
        <f t="array" ref="AV434">IF(FALSE,"True," &amp; IF(_xlfn.XLOOKUP("App_RangeGt1000",'Scoring_Config'!$A:$A,'Scoring_Config'!$D:$D,"Yes")="Yes",_xlfn.XLOOKUP("App_RangeGt1000",'Scoring_Config'!$A:$A,'Scoring_Config'!$C:$C,0),0),"False,0")</f>
        <v>0</v>
      </c>
      <c r="AW434" cm="1">
        <f t="array" ref="AW434">IF(FALSE,"True," &amp; IF(_xlfn.XLOOKUP("Action_IsDenyOrDrop",'Scoring_Config'!$A:$A,'Scoring_Config'!$D:$D,"Yes")="Yes",_xlfn.XLOOKUP("Action_IsDenyOrDrop",'Scoring_Config'!$A:$A,'Scoring_Config'!$C:$C,0),0),"False,0")</f>
        <v>0</v>
      </c>
      <c r="AX434" cm="1">
        <f t="array" ref="AX434">IF(LEFT(AW434,4)="True",0,(IF(LEFT(Y434,4)="True",IF(_xlfn.XLOOKUP("Src_IsAny",'Scoring_Config'!$A:$A,'Scoring_Config'!$D:$D,"Yes")="Yes",_xlfn.XLOOKUP("Src_IsAny",'Scoring_Config'!$A:$A,'Scoring_Config'!$C:$C,10),0),0)+IF(LEFT(Z434,4)="True",IF(_xlfn.XLOOKUP("Src_CIDR_Le_16",'Scoring_Config'!$A:$A,'Scoring_Config'!$D:$D,"Yes")="Yes",_xlfn.XLOOKUP("Src_CIDR_Le_16",'Scoring_Config'!$A:$A,'Scoring_Config'!$C:$C,10),0),0)+IF(LEFT(AA434,4)="True",IF(_xlfn.XLOOKUP("Src_CIDR_17_22",'Scoring_Config'!$A:$A,'Scoring_Config'!$D:$D,"Yes")="Yes",_xlfn.XLOOKUP("Src_CIDR_17_22",'Scoring_Config'!$A:$A,'Scoring_Config'!$C:$C,5),0),0)+IF(LEFT(AB434,4)="True",IF(_xlfn.XLOOKUP("Dst_IsAny",'Scoring_Config'!$A:$A,'Scoring_Config'!$D:$D,"Yes")="Yes",_xlfn.XLOOKUP("Dst_IsAny",'Scoring_Config'!$A:$A,'Scoring_Config'!$C:$C,10),0),0)+IF(LEFT(AC434,4)="True",IF(_xlfn.XLOOKUP("Dst_CIDR_Le_16",'Scoring_Config'!$A:$A,'Scoring_Config'!$D:$D,"Yes")="Yes",_xlfn.XLOOKUP("Dst_CIDR_Le_16",'Scoring_Config'!$A:$A,'Scoring_Config'!$C:$C,10),0),0)+IF(LEFT(AD434,4)="True",IF(_xlfn.XLOOKUP("Dst_CIDR_17_22",'Scoring_Config'!$A:$A,'Scoring_Config'!$D:$D,"Yes")="Yes",_xlfn.XLOOKUP("Dst_CIDR_17_22",'Scoring_Config'!$A:$A,'Scoring_Config'!$C:$C,5),0),0)+IF(LEFT(AE434,4)="True",IF(_xlfn.XLOOKUP("SrcZone_IsAny",'Scoring_Config'!$A:$A,'Scoring_Config'!$D:$D,"Yes")="Yes",_xlfn.XLOOKUP("SrcZone_IsAny",'Scoring_Config'!$A:$A,'Scoring_Config'!$C:$C,10),0),0)+IF(LEFT(AF434,4)="True",IF(_xlfn.XLOOKUP("DstZone_IsAny",'Scoring_Config'!$A:$A,'Scoring_Config'!$D:$D,"Yes")="Yes",_xlfn.XLOOKUP("DstZone_IsAny",'Scoring_Config'!$A:$A,'Scoring_Config'!$C:$C,10),0),0)+IF(LEFT(AG434,4)="True",IF(_xlfn.XLOOKUP("Service_Any_OR_RangeGt1000",'Scoring_Config'!$A:$A,'Scoring_Config'!$D:$D,"Yes")="Yes",_xlfn.XLOOKUP("Service_Any_OR_RangeGt1000",'Scoring_Config'!$A:$A,'Scoring_Config'!$C:$C,10),0),0)+IF(LEFT(AH434,4)="True",IF(_xlfn.XLOOKUP("App_Any_OR_RangeGt1000",'Scoring_Config'!$A:$A,'Scoring_Config'!$D:$D,"Yes")="Yes",_xlfn.XLOOKUP("App_Any_OR_RangeGt1000",'Scoring_Config'!$A:$A,'Scoring_Config'!$C:$C,10),0),0)+IF(LEFT(AI434,4)="True",IF(_xlfn.XLOOKUP("Service_Insecure_Match",'Scoring_Config'!$A:$A,'Scoring_Config'!$D:$D,"Yes")="Yes",_xlfn.XLOOKUP("Service_Insecure_Match",'Scoring_Config'!$A:$A,'Scoring_Config'!$C:$C,5),0),0)+IF(LEFT(AJ434,4)="True",IF(_xlfn.XLOOKUP("Risky_Inbound",'Scoring_Config'!$A:$A,'Scoring_Config'!$D:$D,"Yes")="Yes",_xlfn.XLOOKUP("Risky_Inbound",'Scoring_Config'!$A:$A,'Scoring_Config'!$C:$C,50),0),0)+IF(LEFT(AK434,4)="True",IF(_xlfn.XLOOKUP("Risky_Outbound",'Scoring_Config'!$A:$A,'Scoring_Config'!$D:$D,"Yes")="Yes",_xlfn.XLOOKUP("Risky_Outbound",'Scoring_Config'!$A:$A,'Scoring_Config'!$C:$C,25),0),0)+IF(LEFT(AZ434,4)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434,FIND(",",AL434)+1,100)),0)+IF(LEFT(AM434,4)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434,FIND(",",AN434)+1,100)),0)+IF(_xlfn.XLOOKUP("Profile_Scoring",'Scoring_Config'!$A:$A,'Scoring_Config'!$D:$D,"Yes")="Yes",VALUE(MID(AO434,FIND(",",AO434)+1,100)),0)+IF(_xlfn.XLOOKUP("Options_Scoring",'Scoring_Config'!$A:$A,'Scoring_Config'!$D:$D,"Yes")="Yes",VALUE(MID(AP434,FIND(",",AP434)+1,100)),0)))</f>
        <v>0</v>
      </c>
      <c r="AZ434" cm="1">
        <f t="array" ref="AZ434">IF(FALSE,"True," &amp; IF(_xlfn.XLOOKUP("Migrate_Insecure",'Scoring_Config'!$A:$A,'Scoring_Config'!$D:$D,"Yes")="Yes",_xlfn.XLOOKUP("Migrate_Insecure",'Scoring_Config'!$A:$A,'Scoring_Config'!$C:$C,10),0),"False,0")</f>
        <v>0</v>
      </c>
    </row>
    <row r="435" spans="1:52">
      <c r="A435" t="s">
        <v>1979</v>
      </c>
      <c r="B435" t="s">
        <v>2408</v>
      </c>
      <c r="C435" t="s">
        <v>3542</v>
      </c>
      <c r="D435" t="s">
        <v>3551</v>
      </c>
      <c r="E435" t="s">
        <v>3563</v>
      </c>
      <c r="F435" t="s">
        <v>3736</v>
      </c>
      <c r="G435" t="s">
        <v>174</v>
      </c>
      <c r="H435" t="s">
        <v>174</v>
      </c>
      <c r="I435" t="s">
        <v>3670</v>
      </c>
      <c r="J435" t="s">
        <v>967</v>
      </c>
      <c r="K435" t="s">
        <v>1810</v>
      </c>
      <c r="L435" t="s">
        <v>1327</v>
      </c>
      <c r="M435" t="s">
        <v>1974</v>
      </c>
      <c r="N435" t="s">
        <v>4315</v>
      </c>
      <c r="O435" t="s">
        <v>4319</v>
      </c>
      <c r="P435" t="s">
        <v>4324</v>
      </c>
      <c r="Q435" t="s">
        <v>4637</v>
      </c>
      <c r="R435" t="s">
        <v>5439</v>
      </c>
      <c r="S435" t="s">
        <v>4324</v>
      </c>
      <c r="T435" t="s">
        <v>5703</v>
      </c>
      <c r="U435" t="s">
        <v>5703</v>
      </c>
      <c r="Y435" cm="1">
        <f t="array" ref="Y435">IF(TRUE,"True," &amp; IF(_xlfn.XLOOKUP("Src_IsAny",'Scoring_Config'!$A:$A,'Scoring_Config'!$D:$D,"Yes")="Yes",_xlfn.XLOOKUP("Src_IsAny",'Scoring_Config'!$A:$A,'Scoring_Config'!$C:$C,10),0),"False,0")</f>
        <v>0</v>
      </c>
      <c r="Z435" cm="1">
        <f t="array" ref="Z435">IF(FALSE,"True," &amp; IF(_xlfn.XLOOKUP("Src_CIDR_Le_16",'Scoring_Config'!$A:$A,'Scoring_Config'!$D:$D,"Yes")="Yes",_xlfn.XLOOKUP("Src_CIDR_Le_16",'Scoring_Config'!$A:$A,'Scoring_Config'!$C:$C,10),0),"False,0")</f>
        <v>0</v>
      </c>
      <c r="AA435" cm="1">
        <f t="array" ref="AA435">IF(FALSE,"True," &amp; IF(_xlfn.XLOOKUP("Src_CIDR_17_22",'Scoring_Config'!$A:$A,'Scoring_Config'!$D:$D,"Yes")="Yes",_xlfn.XLOOKUP("Src_CIDR_17_22",'Scoring_Config'!$A:$A,'Scoring_Config'!$C:$C,5),0),"False,0")</f>
        <v>0</v>
      </c>
      <c r="AB435" cm="1">
        <f t="array" ref="AB435">IF(FALSE,"True," &amp; IF(_xlfn.XLOOKUP("Dst_IsAny",'Scoring_Config'!$A:$A,'Scoring_Config'!$D:$D,"Yes")="Yes",_xlfn.XLOOKUP("Dst_IsAny",'Scoring_Config'!$A:$A,'Scoring_Config'!$C:$C,10),0),"False,0")</f>
        <v>0</v>
      </c>
      <c r="AC435" cm="1">
        <f t="array" ref="AC435">IF(FALSE,"True," &amp; IF(_xlfn.XLOOKUP("Dst_CIDR_Le_16",'Scoring_Config'!$A:$A,'Scoring_Config'!$D:$D,"Yes")="Yes",_xlfn.XLOOKUP("Dst_CIDR_Le_16",'Scoring_Config'!$A:$A,'Scoring_Config'!$C:$C,10),0),"False,0")</f>
        <v>0</v>
      </c>
      <c r="AD435" cm="1">
        <f t="array" ref="AD435">IF(FALSE,"True," &amp; IF(_xlfn.XLOOKUP("Dst_CIDR_17_22",'Scoring_Config'!$A:$A,'Scoring_Config'!$D:$D,"Yes")="Yes",_xlfn.XLOOKUP("Dst_CIDR_17_22",'Scoring_Config'!$A:$A,'Scoring_Config'!$C:$C,5),0),"False,0")</f>
        <v>0</v>
      </c>
      <c r="AE435" cm="1">
        <f t="array" ref="AE435">IF(FALSE,"True," &amp; IF(_xlfn.XLOOKUP("SrcZone_IsAny",'Scoring_Config'!$A:$A,'Scoring_Config'!$D:$D,"Yes")="Yes",_xlfn.XLOOKUP("SrcZone_IsAny",'Scoring_Config'!$A:$A,'Scoring_Config'!$C:$C,10),0),"False,0")</f>
        <v>0</v>
      </c>
      <c r="AF435" cm="1">
        <f t="array" ref="AF435">IF(FALSE,"True," &amp; IF(_xlfn.XLOOKUP("DstZone_IsAny",'Scoring_Config'!$A:$A,'Scoring_Config'!$D:$D,"Yes")="Yes",_xlfn.XLOOKUP("DstZone_IsAny",'Scoring_Config'!$A:$A,'Scoring_Config'!$C:$C,10),0),"False,0")</f>
        <v>0</v>
      </c>
      <c r="AG435" cm="1">
        <f t="array" ref="AG43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35" cm="1">
        <f t="array" ref="AH435">IF(FALSE,"True," &amp; IF(_xlfn.XLOOKUP("App_Any_OR_RangeGt1000",'Scoring_Config'!$A:$A,'Scoring_Config'!$D:$D,"Yes")="Yes",_xlfn.XLOOKUP("App_Any_OR_RangeGt1000",'Scoring_Config'!$A:$A,'Scoring_Config'!$C:$C,10),0),"False,0")</f>
        <v>0</v>
      </c>
      <c r="AI435" cm="1">
        <f t="array" ref="AI435">IF(FALSE,"True," &amp; IF(_xlfn.XLOOKUP("Service_Insecure_Match",'Scoring_Config'!$A:$A,'Scoring_Config'!$D:$D,"Yes")="Yes",_xlfn.XLOOKUP("Service_Insecure_Match",'Scoring_Config'!$A:$A,'Scoring_Config'!$C:$C,5),0),"False,0")</f>
        <v>0</v>
      </c>
      <c r="AJ435" cm="1">
        <f t="array" ref="AJ435">IF(FALSE,"True," &amp; IF(_xlfn.XLOOKUP("Risky_Inbound",'Scoring_Config'!$A:$A,'Scoring_Config'!$D:$D,"Yes")="Yes",_xlfn.XLOOKUP("Risky_Inbound",'Scoring_Config'!$A:$A,'Scoring_Config'!$C:$C,50),0),"False,0")</f>
        <v>0</v>
      </c>
      <c r="AK435" cm="1">
        <f t="array" ref="AK435">IF(FALSE,"True," &amp; IF(_xlfn.XLOOKUP("Risky_Outbound",'Scoring_Config'!$A:$A,'Scoring_Config'!$D:$D,"Yes")="Yes",_xlfn.XLOOKUP("Risky_Outbound",'Scoring_Config'!$A:$A,'Scoring_Config'!$C:$C,25),0),"False,0")</f>
        <v>0</v>
      </c>
      <c r="AL435" t="s">
        <v>6699</v>
      </c>
      <c r="AM435" cm="1">
        <f t="array" ref="AM43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35" t="s">
        <v>6697</v>
      </c>
      <c r="AO435" t="s">
        <v>6697</v>
      </c>
      <c r="AP435" t="s">
        <v>6697</v>
      </c>
      <c r="AQ435" cm="1">
        <f t="array" ref="AQ435">IF(FALSE,"True," &amp; IF(_xlfn.XLOOKUP("Service_IsAny",'Scoring_Config'!$A:$A,'Scoring_Config'!$D:$D,"Yes")="Yes",_xlfn.XLOOKUP("Service_IsAny",'Scoring_Config'!$A:$A,'Scoring_Config'!$C:$C,0),0),"False,0")</f>
        <v>0</v>
      </c>
      <c r="AR435">
        <v>0</v>
      </c>
      <c r="AS435" cm="1">
        <f t="array" ref="AS435">IF(FALSE,"True," &amp; IF(_xlfn.XLOOKUP("Service_RangeGt1000",'Scoring_Config'!$A:$A,'Scoring_Config'!$D:$D,"Yes")="Yes",_xlfn.XLOOKUP("Service_RangeGt1000",'Scoring_Config'!$A:$A,'Scoring_Config'!$C:$C,0),0),"False,0")</f>
        <v>0</v>
      </c>
      <c r="AT435" cm="1">
        <f t="array" ref="AT435">IF(FALSE,"True," &amp; IF(_xlfn.XLOOKUP("App_IsAny",'Scoring_Config'!$A:$A,'Scoring_Config'!$D:$D,"Yes")="Yes",_xlfn.XLOOKUP("App_IsAny",'Scoring_Config'!$A:$A,'Scoring_Config'!$C:$C,0),0),"False,0")</f>
        <v>0</v>
      </c>
      <c r="AU435">
        <v>3</v>
      </c>
      <c r="AV435" cm="1">
        <f t="array" ref="AV435">IF(FALSE,"True," &amp; IF(_xlfn.XLOOKUP("App_RangeGt1000",'Scoring_Config'!$A:$A,'Scoring_Config'!$D:$D,"Yes")="Yes",_xlfn.XLOOKUP("App_RangeGt1000",'Scoring_Config'!$A:$A,'Scoring_Config'!$C:$C,0),0),"False,0")</f>
        <v>0</v>
      </c>
      <c r="AW435" cm="1">
        <f t="array" ref="AW435">IF(FALSE,"True," &amp; IF(_xlfn.XLOOKUP("Action_IsDenyOrDrop",'Scoring_Config'!$A:$A,'Scoring_Config'!$D:$D,"Yes")="Yes",_xlfn.XLOOKUP("Action_IsDenyOrDrop",'Scoring_Config'!$A:$A,'Scoring_Config'!$C:$C,0),0),"False,0")</f>
        <v>0</v>
      </c>
      <c r="AX435" cm="1">
        <f t="array" ref="AX435">IF(LEFT(AW435,4)="True",0,(IF(LEFT(Y435,4)="True",IF(_xlfn.XLOOKUP("Src_IsAny",'Scoring_Config'!$A:$A,'Scoring_Config'!$D:$D,"Yes")="Yes",_xlfn.XLOOKUP("Src_IsAny",'Scoring_Config'!$A:$A,'Scoring_Config'!$C:$C,10),0),0)+IF(LEFT(Z435,4)="True",IF(_xlfn.XLOOKUP("Src_CIDR_Le_16",'Scoring_Config'!$A:$A,'Scoring_Config'!$D:$D,"Yes")="Yes",_xlfn.XLOOKUP("Src_CIDR_Le_16",'Scoring_Config'!$A:$A,'Scoring_Config'!$C:$C,10),0),0)+IF(LEFT(AA435,4)="True",IF(_xlfn.XLOOKUP("Src_CIDR_17_22",'Scoring_Config'!$A:$A,'Scoring_Config'!$D:$D,"Yes")="Yes",_xlfn.XLOOKUP("Src_CIDR_17_22",'Scoring_Config'!$A:$A,'Scoring_Config'!$C:$C,5),0),0)+IF(LEFT(AB435,4)="True",IF(_xlfn.XLOOKUP("Dst_IsAny",'Scoring_Config'!$A:$A,'Scoring_Config'!$D:$D,"Yes")="Yes",_xlfn.XLOOKUP("Dst_IsAny",'Scoring_Config'!$A:$A,'Scoring_Config'!$C:$C,10),0),0)+IF(LEFT(AC435,4)="True",IF(_xlfn.XLOOKUP("Dst_CIDR_Le_16",'Scoring_Config'!$A:$A,'Scoring_Config'!$D:$D,"Yes")="Yes",_xlfn.XLOOKUP("Dst_CIDR_Le_16",'Scoring_Config'!$A:$A,'Scoring_Config'!$C:$C,10),0),0)+IF(LEFT(AD435,4)="True",IF(_xlfn.XLOOKUP("Dst_CIDR_17_22",'Scoring_Config'!$A:$A,'Scoring_Config'!$D:$D,"Yes")="Yes",_xlfn.XLOOKUP("Dst_CIDR_17_22",'Scoring_Config'!$A:$A,'Scoring_Config'!$C:$C,5),0),0)+IF(LEFT(AE435,4)="True",IF(_xlfn.XLOOKUP("SrcZone_IsAny",'Scoring_Config'!$A:$A,'Scoring_Config'!$D:$D,"Yes")="Yes",_xlfn.XLOOKUP("SrcZone_IsAny",'Scoring_Config'!$A:$A,'Scoring_Config'!$C:$C,10),0),0)+IF(LEFT(AF435,4)="True",IF(_xlfn.XLOOKUP("DstZone_IsAny",'Scoring_Config'!$A:$A,'Scoring_Config'!$D:$D,"Yes")="Yes",_xlfn.XLOOKUP("DstZone_IsAny",'Scoring_Config'!$A:$A,'Scoring_Config'!$C:$C,10),0),0)+IF(LEFT(AG435,4)="True",IF(_xlfn.XLOOKUP("Service_Any_OR_RangeGt1000",'Scoring_Config'!$A:$A,'Scoring_Config'!$D:$D,"Yes")="Yes",_xlfn.XLOOKUP("Service_Any_OR_RangeGt1000",'Scoring_Config'!$A:$A,'Scoring_Config'!$C:$C,10),0),0)+IF(LEFT(AH435,4)="True",IF(_xlfn.XLOOKUP("App_Any_OR_RangeGt1000",'Scoring_Config'!$A:$A,'Scoring_Config'!$D:$D,"Yes")="Yes",_xlfn.XLOOKUP("App_Any_OR_RangeGt1000",'Scoring_Config'!$A:$A,'Scoring_Config'!$C:$C,10),0),0)+IF(LEFT(AI435,4)="True",IF(_xlfn.XLOOKUP("Service_Insecure_Match",'Scoring_Config'!$A:$A,'Scoring_Config'!$D:$D,"Yes")="Yes",_xlfn.XLOOKUP("Service_Insecure_Match",'Scoring_Config'!$A:$A,'Scoring_Config'!$C:$C,5),0),0)+IF(LEFT(AJ435,4)="True",IF(_xlfn.XLOOKUP("Risky_Inbound",'Scoring_Config'!$A:$A,'Scoring_Config'!$D:$D,"Yes")="Yes",_xlfn.XLOOKUP("Risky_Inbound",'Scoring_Config'!$A:$A,'Scoring_Config'!$C:$C,50),0),0)+IF(LEFT(AK435,4)="True",IF(_xlfn.XLOOKUP("Risky_Outbound",'Scoring_Config'!$A:$A,'Scoring_Config'!$D:$D,"Yes")="Yes",_xlfn.XLOOKUP("Risky_Outbound",'Scoring_Config'!$A:$A,'Scoring_Config'!$C:$C,25),0),0)+IF(LEFT(AZ435,4)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435,FIND(",",AL435)+1,100)),0)+IF(LEFT(AM435,4)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435,FIND(",",AN435)+1,100)),0)+IF(_xlfn.XLOOKUP("Profile_Scoring",'Scoring_Config'!$A:$A,'Scoring_Config'!$D:$D,"Yes")="Yes",VALUE(MID(AO435,FIND(",",AO435)+1,100)),0)+IF(_xlfn.XLOOKUP("Options_Scoring",'Scoring_Config'!$A:$A,'Scoring_Config'!$D:$D,"Yes")="Yes",VALUE(MID(AP435,FIND(",",AP435)+1,100)),0)))</f>
        <v>0</v>
      </c>
      <c r="AZ435" cm="1">
        <f t="array" ref="AZ435">IF(FALSE,"True," &amp; IF(_xlfn.XLOOKUP("Migrate_Insecure",'Scoring_Config'!$A:$A,'Scoring_Config'!$D:$D,"Yes")="Yes",_xlfn.XLOOKUP("Migrate_Insecure",'Scoring_Config'!$A:$A,'Scoring_Config'!$C:$C,10),0),"False,0")</f>
        <v>0</v>
      </c>
    </row>
    <row r="436" spans="1:52">
      <c r="A436" t="s">
        <v>1979</v>
      </c>
      <c r="B436" t="s">
        <v>2409</v>
      </c>
      <c r="C436" t="s">
        <v>3542</v>
      </c>
      <c r="D436" t="s">
        <v>3551</v>
      </c>
      <c r="E436" t="s">
        <v>3563</v>
      </c>
      <c r="F436" t="s">
        <v>3737</v>
      </c>
      <c r="G436" t="s">
        <v>174</v>
      </c>
      <c r="H436" t="s">
        <v>174</v>
      </c>
      <c r="I436" t="s">
        <v>3671</v>
      </c>
      <c r="J436" t="s">
        <v>967</v>
      </c>
      <c r="K436" t="s">
        <v>1810</v>
      </c>
      <c r="L436" t="s">
        <v>1327</v>
      </c>
      <c r="M436" t="s">
        <v>1974</v>
      </c>
      <c r="N436" t="s">
        <v>4315</v>
      </c>
      <c r="O436" t="s">
        <v>4319</v>
      </c>
      <c r="P436" t="s">
        <v>4322</v>
      </c>
      <c r="Q436" t="s">
        <v>4638</v>
      </c>
      <c r="R436" t="s">
        <v>5437</v>
      </c>
      <c r="S436" t="s">
        <v>5440</v>
      </c>
      <c r="T436" t="s">
        <v>5662</v>
      </c>
      <c r="U436" t="s">
        <v>5955</v>
      </c>
      <c r="Y436" cm="1">
        <f t="array" ref="Y436">IF(TRUE,"True," &amp; IF(_xlfn.XLOOKUP("Src_IsAny",'Scoring_Config'!$A:$A,'Scoring_Config'!$D:$D,"Yes")="Yes",_xlfn.XLOOKUP("Src_IsAny",'Scoring_Config'!$A:$A,'Scoring_Config'!$C:$C,10),0),"False,0")</f>
        <v>0</v>
      </c>
      <c r="Z436" cm="1">
        <f t="array" ref="Z436">IF(FALSE,"True," &amp; IF(_xlfn.XLOOKUP("Src_CIDR_Le_16",'Scoring_Config'!$A:$A,'Scoring_Config'!$D:$D,"Yes")="Yes",_xlfn.XLOOKUP("Src_CIDR_Le_16",'Scoring_Config'!$A:$A,'Scoring_Config'!$C:$C,10),0),"False,0")</f>
        <v>0</v>
      </c>
      <c r="AA436" cm="1">
        <f t="array" ref="AA436">IF(FALSE,"True," &amp; IF(_xlfn.XLOOKUP("Src_CIDR_17_22",'Scoring_Config'!$A:$A,'Scoring_Config'!$D:$D,"Yes")="Yes",_xlfn.XLOOKUP("Src_CIDR_17_22",'Scoring_Config'!$A:$A,'Scoring_Config'!$C:$C,5),0),"False,0")</f>
        <v>0</v>
      </c>
      <c r="AB436" cm="1">
        <f t="array" ref="AB436">IF(FALSE,"True," &amp; IF(_xlfn.XLOOKUP("Dst_IsAny",'Scoring_Config'!$A:$A,'Scoring_Config'!$D:$D,"Yes")="Yes",_xlfn.XLOOKUP("Dst_IsAny",'Scoring_Config'!$A:$A,'Scoring_Config'!$C:$C,10),0),"False,0")</f>
        <v>0</v>
      </c>
      <c r="AC436" cm="1">
        <f t="array" ref="AC436">IF(FALSE,"True," &amp; IF(_xlfn.XLOOKUP("Dst_CIDR_Le_16",'Scoring_Config'!$A:$A,'Scoring_Config'!$D:$D,"Yes")="Yes",_xlfn.XLOOKUP("Dst_CIDR_Le_16",'Scoring_Config'!$A:$A,'Scoring_Config'!$C:$C,10),0),"False,0")</f>
        <v>0</v>
      </c>
      <c r="AD436" cm="1">
        <f t="array" ref="AD436">IF(FALSE,"True," &amp; IF(_xlfn.XLOOKUP("Dst_CIDR_17_22",'Scoring_Config'!$A:$A,'Scoring_Config'!$D:$D,"Yes")="Yes",_xlfn.XLOOKUP("Dst_CIDR_17_22",'Scoring_Config'!$A:$A,'Scoring_Config'!$C:$C,5),0),"False,0")</f>
        <v>0</v>
      </c>
      <c r="AE436" cm="1">
        <f t="array" ref="AE436">IF(FALSE,"True," &amp; IF(_xlfn.XLOOKUP("SrcZone_IsAny",'Scoring_Config'!$A:$A,'Scoring_Config'!$D:$D,"Yes")="Yes",_xlfn.XLOOKUP("SrcZone_IsAny",'Scoring_Config'!$A:$A,'Scoring_Config'!$C:$C,10),0),"False,0")</f>
        <v>0</v>
      </c>
      <c r="AF436" cm="1">
        <f t="array" ref="AF436">IF(FALSE,"True," &amp; IF(_xlfn.XLOOKUP("DstZone_IsAny",'Scoring_Config'!$A:$A,'Scoring_Config'!$D:$D,"Yes")="Yes",_xlfn.XLOOKUP("DstZone_IsAny",'Scoring_Config'!$A:$A,'Scoring_Config'!$C:$C,10),0),"False,0")</f>
        <v>0</v>
      </c>
      <c r="AG436" cm="1">
        <f t="array" ref="AG43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36" cm="1">
        <f t="array" ref="AH436">IF(FALSE,"True," &amp; IF(_xlfn.XLOOKUP("App_Any_OR_RangeGt1000",'Scoring_Config'!$A:$A,'Scoring_Config'!$D:$D,"Yes")="Yes",_xlfn.XLOOKUP("App_Any_OR_RangeGt1000",'Scoring_Config'!$A:$A,'Scoring_Config'!$C:$C,10),0),"False,0")</f>
        <v>0</v>
      </c>
      <c r="AI436" cm="1">
        <f t="array" ref="AI436">IF(FALSE,"True," &amp; IF(_xlfn.XLOOKUP("Service_Insecure_Match",'Scoring_Config'!$A:$A,'Scoring_Config'!$D:$D,"Yes")="Yes",_xlfn.XLOOKUP("Service_Insecure_Match",'Scoring_Config'!$A:$A,'Scoring_Config'!$C:$C,5),0),"False,0")</f>
        <v>0</v>
      </c>
      <c r="AJ436" cm="1">
        <f t="array" ref="AJ436">IF(FALSE,"True," &amp; IF(_xlfn.XLOOKUP("Risky_Inbound",'Scoring_Config'!$A:$A,'Scoring_Config'!$D:$D,"Yes")="Yes",_xlfn.XLOOKUP("Risky_Inbound",'Scoring_Config'!$A:$A,'Scoring_Config'!$C:$C,50),0),"False,0")</f>
        <v>0</v>
      </c>
      <c r="AK436" cm="1">
        <f t="array" ref="AK436">IF(FALSE,"True," &amp; IF(_xlfn.XLOOKUP("Risky_Outbound",'Scoring_Config'!$A:$A,'Scoring_Config'!$D:$D,"Yes")="Yes",_xlfn.XLOOKUP("Risky_Outbound",'Scoring_Config'!$A:$A,'Scoring_Config'!$C:$C,25),0),"False,0")</f>
        <v>0</v>
      </c>
      <c r="AL436" t="s">
        <v>6697</v>
      </c>
      <c r="AM436" cm="1">
        <f t="array" ref="AM43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36" t="s">
        <v>6697</v>
      </c>
      <c r="AO436" t="s">
        <v>6697</v>
      </c>
      <c r="AP436" t="s">
        <v>6697</v>
      </c>
      <c r="AQ436" cm="1">
        <f t="array" ref="AQ436">IF(FALSE,"True," &amp; IF(_xlfn.XLOOKUP("Service_IsAny",'Scoring_Config'!$A:$A,'Scoring_Config'!$D:$D,"Yes")="Yes",_xlfn.XLOOKUP("Service_IsAny",'Scoring_Config'!$A:$A,'Scoring_Config'!$C:$C,0),0),"False,0")</f>
        <v>0</v>
      </c>
      <c r="AR436">
        <v>0</v>
      </c>
      <c r="AS436" cm="1">
        <f t="array" ref="AS436">IF(FALSE,"True," &amp; IF(_xlfn.XLOOKUP("Service_RangeGt1000",'Scoring_Config'!$A:$A,'Scoring_Config'!$D:$D,"Yes")="Yes",_xlfn.XLOOKUP("Service_RangeGt1000",'Scoring_Config'!$A:$A,'Scoring_Config'!$C:$C,0),0),"False,0")</f>
        <v>0</v>
      </c>
      <c r="AT436" cm="1">
        <f t="array" ref="AT436">IF(FALSE,"True," &amp; IF(_xlfn.XLOOKUP("App_IsAny",'Scoring_Config'!$A:$A,'Scoring_Config'!$D:$D,"Yes")="Yes",_xlfn.XLOOKUP("App_IsAny",'Scoring_Config'!$A:$A,'Scoring_Config'!$C:$C,0),0),"False,0")</f>
        <v>0</v>
      </c>
      <c r="AU436">
        <v>3</v>
      </c>
      <c r="AV436" cm="1">
        <f t="array" ref="AV436">IF(FALSE,"True," &amp; IF(_xlfn.XLOOKUP("App_RangeGt1000",'Scoring_Config'!$A:$A,'Scoring_Config'!$D:$D,"Yes")="Yes",_xlfn.XLOOKUP("App_RangeGt1000",'Scoring_Config'!$A:$A,'Scoring_Config'!$C:$C,0),0),"False,0")</f>
        <v>0</v>
      </c>
      <c r="AW436" cm="1">
        <f t="array" ref="AW436">IF(FALSE,"True," &amp; IF(_xlfn.XLOOKUP("Action_IsDenyOrDrop",'Scoring_Config'!$A:$A,'Scoring_Config'!$D:$D,"Yes")="Yes",_xlfn.XLOOKUP("Action_IsDenyOrDrop",'Scoring_Config'!$A:$A,'Scoring_Config'!$C:$C,0),0),"False,0")</f>
        <v>0</v>
      </c>
      <c r="AX436" cm="1">
        <f t="array" ref="AX436">IF(LEFT(AW436,4)="True",0,(IF(LEFT(Y436,4)="True",IF(_xlfn.XLOOKUP("Src_IsAny",'Scoring_Config'!$A:$A,'Scoring_Config'!$D:$D,"Yes")="Yes",_xlfn.XLOOKUP("Src_IsAny",'Scoring_Config'!$A:$A,'Scoring_Config'!$C:$C,10),0),0)+IF(LEFT(Z436,4)="True",IF(_xlfn.XLOOKUP("Src_CIDR_Le_16",'Scoring_Config'!$A:$A,'Scoring_Config'!$D:$D,"Yes")="Yes",_xlfn.XLOOKUP("Src_CIDR_Le_16",'Scoring_Config'!$A:$A,'Scoring_Config'!$C:$C,10),0),0)+IF(LEFT(AA436,4)="True",IF(_xlfn.XLOOKUP("Src_CIDR_17_22",'Scoring_Config'!$A:$A,'Scoring_Config'!$D:$D,"Yes")="Yes",_xlfn.XLOOKUP("Src_CIDR_17_22",'Scoring_Config'!$A:$A,'Scoring_Config'!$C:$C,5),0),0)+IF(LEFT(AB436,4)="True",IF(_xlfn.XLOOKUP("Dst_IsAny",'Scoring_Config'!$A:$A,'Scoring_Config'!$D:$D,"Yes")="Yes",_xlfn.XLOOKUP("Dst_IsAny",'Scoring_Config'!$A:$A,'Scoring_Config'!$C:$C,10),0),0)+IF(LEFT(AC436,4)="True",IF(_xlfn.XLOOKUP("Dst_CIDR_Le_16",'Scoring_Config'!$A:$A,'Scoring_Config'!$D:$D,"Yes")="Yes",_xlfn.XLOOKUP("Dst_CIDR_Le_16",'Scoring_Config'!$A:$A,'Scoring_Config'!$C:$C,10),0),0)+IF(LEFT(AD436,4)="True",IF(_xlfn.XLOOKUP("Dst_CIDR_17_22",'Scoring_Config'!$A:$A,'Scoring_Config'!$D:$D,"Yes")="Yes",_xlfn.XLOOKUP("Dst_CIDR_17_22",'Scoring_Config'!$A:$A,'Scoring_Config'!$C:$C,5),0),0)+IF(LEFT(AE436,4)="True",IF(_xlfn.XLOOKUP("SrcZone_IsAny",'Scoring_Config'!$A:$A,'Scoring_Config'!$D:$D,"Yes")="Yes",_xlfn.XLOOKUP("SrcZone_IsAny",'Scoring_Config'!$A:$A,'Scoring_Config'!$C:$C,10),0),0)+IF(LEFT(AF436,4)="True",IF(_xlfn.XLOOKUP("DstZone_IsAny",'Scoring_Config'!$A:$A,'Scoring_Config'!$D:$D,"Yes")="Yes",_xlfn.XLOOKUP("DstZone_IsAny",'Scoring_Config'!$A:$A,'Scoring_Config'!$C:$C,10),0),0)+IF(LEFT(AG436,4)="True",IF(_xlfn.XLOOKUP("Service_Any_OR_RangeGt1000",'Scoring_Config'!$A:$A,'Scoring_Config'!$D:$D,"Yes")="Yes",_xlfn.XLOOKUP("Service_Any_OR_RangeGt1000",'Scoring_Config'!$A:$A,'Scoring_Config'!$C:$C,10),0),0)+IF(LEFT(AH436,4)="True",IF(_xlfn.XLOOKUP("App_Any_OR_RangeGt1000",'Scoring_Config'!$A:$A,'Scoring_Config'!$D:$D,"Yes")="Yes",_xlfn.XLOOKUP("App_Any_OR_RangeGt1000",'Scoring_Config'!$A:$A,'Scoring_Config'!$C:$C,10),0),0)+IF(LEFT(AI436,4)="True",IF(_xlfn.XLOOKUP("Service_Insecure_Match",'Scoring_Config'!$A:$A,'Scoring_Config'!$D:$D,"Yes")="Yes",_xlfn.XLOOKUP("Service_Insecure_Match",'Scoring_Config'!$A:$A,'Scoring_Config'!$C:$C,5),0),0)+IF(LEFT(AJ436,4)="True",IF(_xlfn.XLOOKUP("Risky_Inbound",'Scoring_Config'!$A:$A,'Scoring_Config'!$D:$D,"Yes")="Yes",_xlfn.XLOOKUP("Risky_Inbound",'Scoring_Config'!$A:$A,'Scoring_Config'!$C:$C,50),0),0)+IF(LEFT(AK436,4)="True",IF(_xlfn.XLOOKUP("Risky_Outbound",'Scoring_Config'!$A:$A,'Scoring_Config'!$D:$D,"Yes")="Yes",_xlfn.XLOOKUP("Risky_Outbound",'Scoring_Config'!$A:$A,'Scoring_Config'!$C:$C,25),0),0)+IF(LEFT(AZ436,4)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436,FIND(",",AL436)+1,100)),0)+IF(LEFT(AM436,4)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436,FIND(",",AN436)+1,100)),0)+IF(_xlfn.XLOOKUP("Profile_Scoring",'Scoring_Config'!$A:$A,'Scoring_Config'!$D:$D,"Yes")="Yes",VALUE(MID(AO436,FIND(",",AO436)+1,100)),0)+IF(_xlfn.XLOOKUP("Options_Scoring",'Scoring_Config'!$A:$A,'Scoring_Config'!$D:$D,"Yes")="Yes",VALUE(MID(AP436,FIND(",",AP436)+1,100)),0)))</f>
        <v>0</v>
      </c>
      <c r="AZ436" cm="1">
        <f t="array" ref="AZ436">IF(FALSE,"True," &amp; IF(_xlfn.XLOOKUP("Migrate_Insecure",'Scoring_Config'!$A:$A,'Scoring_Config'!$D:$D,"Yes")="Yes",_xlfn.XLOOKUP("Migrate_Insecure",'Scoring_Config'!$A:$A,'Scoring_Config'!$C:$C,10),0),"False,0")</f>
        <v>0</v>
      </c>
    </row>
    <row r="437" spans="1:52">
      <c r="A437" t="s">
        <v>1979</v>
      </c>
      <c r="B437" t="s">
        <v>2410</v>
      </c>
      <c r="C437" t="s">
        <v>3542</v>
      </c>
      <c r="D437" t="s">
        <v>3545</v>
      </c>
      <c r="E437" t="s">
        <v>3563</v>
      </c>
      <c r="F437" t="s">
        <v>3738</v>
      </c>
      <c r="G437" t="s">
        <v>281</v>
      </c>
      <c r="H437" t="s">
        <v>174</v>
      </c>
      <c r="I437" t="s">
        <v>3738</v>
      </c>
      <c r="J437" t="s">
        <v>281</v>
      </c>
      <c r="K437" t="s">
        <v>1811</v>
      </c>
      <c r="L437" t="s">
        <v>1327</v>
      </c>
      <c r="M437" t="s">
        <v>1974</v>
      </c>
      <c r="N437" t="s">
        <v>4315</v>
      </c>
      <c r="O437" t="s">
        <v>4319</v>
      </c>
      <c r="P437" t="s">
        <v>4322</v>
      </c>
      <c r="Q437" t="s">
        <v>4639</v>
      </c>
      <c r="R437" t="s">
        <v>5450</v>
      </c>
      <c r="S437" t="s">
        <v>5439</v>
      </c>
      <c r="T437" t="s">
        <v>5704</v>
      </c>
      <c r="U437" t="s">
        <v>5955</v>
      </c>
      <c r="Y437" cm="1">
        <f t="array" ref="Y437">IF(FALSE,"True," &amp; IF(_xlfn.XLOOKUP("Src_IsAny",'Scoring_Config'!$A:$A,'Scoring_Config'!$D:$D,"Yes")="Yes",_xlfn.XLOOKUP("Src_IsAny",'Scoring_Config'!$A:$A,'Scoring_Config'!$C:$C,10),0),"False,0")</f>
        <v>0</v>
      </c>
      <c r="Z437" cm="1">
        <f t="array" ref="Z437">IF(FALSE,"True," &amp; IF(_xlfn.XLOOKUP("Src_CIDR_Le_16",'Scoring_Config'!$A:$A,'Scoring_Config'!$D:$D,"Yes")="Yes",_xlfn.XLOOKUP("Src_CIDR_Le_16",'Scoring_Config'!$A:$A,'Scoring_Config'!$C:$C,10),0),"False,0")</f>
        <v>0</v>
      </c>
      <c r="AA437" cm="1">
        <f t="array" ref="AA437">IF(FALSE,"True," &amp; IF(_xlfn.XLOOKUP("Src_CIDR_17_22",'Scoring_Config'!$A:$A,'Scoring_Config'!$D:$D,"Yes")="Yes",_xlfn.XLOOKUP("Src_CIDR_17_22",'Scoring_Config'!$A:$A,'Scoring_Config'!$C:$C,5),0),"False,0")</f>
        <v>0</v>
      </c>
      <c r="AB437" cm="1">
        <f t="array" ref="AB437">IF(FALSE,"True," &amp; IF(_xlfn.XLOOKUP("Dst_IsAny",'Scoring_Config'!$A:$A,'Scoring_Config'!$D:$D,"Yes")="Yes",_xlfn.XLOOKUP("Dst_IsAny",'Scoring_Config'!$A:$A,'Scoring_Config'!$C:$C,10),0),"False,0")</f>
        <v>0</v>
      </c>
      <c r="AC437" cm="1">
        <f t="array" ref="AC437">IF(FALSE,"True," &amp; IF(_xlfn.XLOOKUP("Dst_CIDR_Le_16",'Scoring_Config'!$A:$A,'Scoring_Config'!$D:$D,"Yes")="Yes",_xlfn.XLOOKUP("Dst_CIDR_Le_16",'Scoring_Config'!$A:$A,'Scoring_Config'!$C:$C,10),0),"False,0")</f>
        <v>0</v>
      </c>
      <c r="AD437" cm="1">
        <f t="array" ref="AD437">IF(FALSE,"True," &amp; IF(_xlfn.XLOOKUP("Dst_CIDR_17_22",'Scoring_Config'!$A:$A,'Scoring_Config'!$D:$D,"Yes")="Yes",_xlfn.XLOOKUP("Dst_CIDR_17_22",'Scoring_Config'!$A:$A,'Scoring_Config'!$C:$C,5),0),"False,0")</f>
        <v>0</v>
      </c>
      <c r="AE437" cm="1">
        <f t="array" ref="AE437">IF(FALSE,"True," &amp; IF(_xlfn.XLOOKUP("SrcZone_IsAny",'Scoring_Config'!$A:$A,'Scoring_Config'!$D:$D,"Yes")="Yes",_xlfn.XLOOKUP("SrcZone_IsAny",'Scoring_Config'!$A:$A,'Scoring_Config'!$C:$C,10),0),"False,0")</f>
        <v>0</v>
      </c>
      <c r="AF437" cm="1">
        <f t="array" ref="AF437">IF(FALSE,"True," &amp; IF(_xlfn.XLOOKUP("DstZone_IsAny",'Scoring_Config'!$A:$A,'Scoring_Config'!$D:$D,"Yes")="Yes",_xlfn.XLOOKUP("DstZone_IsAny",'Scoring_Config'!$A:$A,'Scoring_Config'!$C:$C,10),0),"False,0")</f>
        <v>0</v>
      </c>
      <c r="AG437" cm="1">
        <f t="array" ref="AG43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37" cm="1">
        <f t="array" ref="AH437">IF(TRUE,"True," &amp; IF(_xlfn.XLOOKUP("App_Any_OR_RangeGt1000",'Scoring_Config'!$A:$A,'Scoring_Config'!$D:$D,"Yes")="Yes",_xlfn.XLOOKUP("App_Any_OR_RangeGt1000",'Scoring_Config'!$A:$A,'Scoring_Config'!$C:$C,10),0),"False,0")</f>
        <v>0</v>
      </c>
      <c r="AI437" cm="1">
        <f t="array" ref="AI437">IF(FALSE,"True," &amp; IF(_xlfn.XLOOKUP("Service_Insecure_Match",'Scoring_Config'!$A:$A,'Scoring_Config'!$D:$D,"Yes")="Yes",_xlfn.XLOOKUP("Service_Insecure_Match",'Scoring_Config'!$A:$A,'Scoring_Config'!$C:$C,5),0),"False,0")</f>
        <v>0</v>
      </c>
      <c r="AJ437" cm="1">
        <f t="array" ref="AJ437">IF(FALSE,"True," &amp; IF(_xlfn.XLOOKUP("Risky_Inbound",'Scoring_Config'!$A:$A,'Scoring_Config'!$D:$D,"Yes")="Yes",_xlfn.XLOOKUP("Risky_Inbound",'Scoring_Config'!$A:$A,'Scoring_Config'!$C:$C,50),0),"False,0")</f>
        <v>0</v>
      </c>
      <c r="AK437" cm="1">
        <f t="array" ref="AK437">IF(FALSE,"True," &amp; IF(_xlfn.XLOOKUP("Risky_Outbound",'Scoring_Config'!$A:$A,'Scoring_Config'!$D:$D,"Yes")="Yes",_xlfn.XLOOKUP("Risky_Outbound",'Scoring_Config'!$A:$A,'Scoring_Config'!$C:$C,25),0),"False,0")</f>
        <v>0</v>
      </c>
      <c r="AL437" t="s">
        <v>6697</v>
      </c>
      <c r="AM437" cm="1">
        <f t="array" ref="AM43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37" t="s">
        <v>6697</v>
      </c>
      <c r="AO437" t="s">
        <v>6697</v>
      </c>
      <c r="AP437" t="s">
        <v>6697</v>
      </c>
      <c r="AQ437" cm="1">
        <f t="array" ref="AQ437">IF(FALSE,"True," &amp; IF(_xlfn.XLOOKUP("Service_IsAny",'Scoring_Config'!$A:$A,'Scoring_Config'!$D:$D,"Yes")="Yes",_xlfn.XLOOKUP("Service_IsAny",'Scoring_Config'!$A:$A,'Scoring_Config'!$C:$C,0),0),"False,0")</f>
        <v>0</v>
      </c>
      <c r="AR437">
        <v>0</v>
      </c>
      <c r="AS437" cm="1">
        <f t="array" ref="AS437">IF(FALSE,"True," &amp; IF(_xlfn.XLOOKUP("Service_RangeGt1000",'Scoring_Config'!$A:$A,'Scoring_Config'!$D:$D,"Yes")="Yes",_xlfn.XLOOKUP("Service_RangeGt1000",'Scoring_Config'!$A:$A,'Scoring_Config'!$C:$C,0),0),"False,0")</f>
        <v>0</v>
      </c>
      <c r="AT437" cm="1">
        <f t="array" ref="AT437">IF(FALSE,"True," &amp; IF(_xlfn.XLOOKUP("App_IsAny",'Scoring_Config'!$A:$A,'Scoring_Config'!$D:$D,"Yes")="Yes",_xlfn.XLOOKUP("App_IsAny",'Scoring_Config'!$A:$A,'Scoring_Config'!$C:$C,0),0),"False,0")</f>
        <v>0</v>
      </c>
      <c r="AU437">
        <v>20372</v>
      </c>
      <c r="AV437" cm="1">
        <f t="array" ref="AV437">IF(TRUE,"True," &amp; IF(_xlfn.XLOOKUP("App_RangeGt1000",'Scoring_Config'!$A:$A,'Scoring_Config'!$D:$D,"Yes")="Yes",_xlfn.XLOOKUP("App_RangeGt1000",'Scoring_Config'!$A:$A,'Scoring_Config'!$C:$C,0),0),"False,0")</f>
        <v>0</v>
      </c>
      <c r="AW437" cm="1">
        <f t="array" ref="AW437">IF(FALSE,"True," &amp; IF(_xlfn.XLOOKUP("Action_IsDenyOrDrop",'Scoring_Config'!$A:$A,'Scoring_Config'!$D:$D,"Yes")="Yes",_xlfn.XLOOKUP("Action_IsDenyOrDrop",'Scoring_Config'!$A:$A,'Scoring_Config'!$C:$C,0),0),"False,0")</f>
        <v>0</v>
      </c>
      <c r="AX437" cm="1">
        <f t="array" ref="AX437">IF(LEFT(AW437,4)="True",0,(IF(LEFT(Y437,4)="True",IF(_xlfn.XLOOKUP("Src_IsAny",'Scoring_Config'!$A:$A,'Scoring_Config'!$D:$D,"Yes")="Yes",_xlfn.XLOOKUP("Src_IsAny",'Scoring_Config'!$A:$A,'Scoring_Config'!$C:$C,10),0),0)+IF(LEFT(Z437,4)="True",IF(_xlfn.XLOOKUP("Src_CIDR_Le_16",'Scoring_Config'!$A:$A,'Scoring_Config'!$D:$D,"Yes")="Yes",_xlfn.XLOOKUP("Src_CIDR_Le_16",'Scoring_Config'!$A:$A,'Scoring_Config'!$C:$C,10),0),0)+IF(LEFT(AA437,4)="True",IF(_xlfn.XLOOKUP("Src_CIDR_17_22",'Scoring_Config'!$A:$A,'Scoring_Config'!$D:$D,"Yes")="Yes",_xlfn.XLOOKUP("Src_CIDR_17_22",'Scoring_Config'!$A:$A,'Scoring_Config'!$C:$C,5),0),0)+IF(LEFT(AB437,4)="True",IF(_xlfn.XLOOKUP("Dst_IsAny",'Scoring_Config'!$A:$A,'Scoring_Config'!$D:$D,"Yes")="Yes",_xlfn.XLOOKUP("Dst_IsAny",'Scoring_Config'!$A:$A,'Scoring_Config'!$C:$C,10),0),0)+IF(LEFT(AC437,4)="True",IF(_xlfn.XLOOKUP("Dst_CIDR_Le_16",'Scoring_Config'!$A:$A,'Scoring_Config'!$D:$D,"Yes")="Yes",_xlfn.XLOOKUP("Dst_CIDR_Le_16",'Scoring_Config'!$A:$A,'Scoring_Config'!$C:$C,10),0),0)+IF(LEFT(AD437,4)="True",IF(_xlfn.XLOOKUP("Dst_CIDR_17_22",'Scoring_Config'!$A:$A,'Scoring_Config'!$D:$D,"Yes")="Yes",_xlfn.XLOOKUP("Dst_CIDR_17_22",'Scoring_Config'!$A:$A,'Scoring_Config'!$C:$C,5),0),0)+IF(LEFT(AE437,4)="True",IF(_xlfn.XLOOKUP("SrcZone_IsAny",'Scoring_Config'!$A:$A,'Scoring_Config'!$D:$D,"Yes")="Yes",_xlfn.XLOOKUP("SrcZone_IsAny",'Scoring_Config'!$A:$A,'Scoring_Config'!$C:$C,10),0),0)+IF(LEFT(AF437,4)="True",IF(_xlfn.XLOOKUP("DstZone_IsAny",'Scoring_Config'!$A:$A,'Scoring_Config'!$D:$D,"Yes")="Yes",_xlfn.XLOOKUP("DstZone_IsAny",'Scoring_Config'!$A:$A,'Scoring_Config'!$C:$C,10),0),0)+IF(LEFT(AG437,4)="True",IF(_xlfn.XLOOKUP("Service_Any_OR_RangeGt1000",'Scoring_Config'!$A:$A,'Scoring_Config'!$D:$D,"Yes")="Yes",_xlfn.XLOOKUP("Service_Any_OR_RangeGt1000",'Scoring_Config'!$A:$A,'Scoring_Config'!$C:$C,10),0),0)+IF(LEFT(AH437,4)="True",IF(_xlfn.XLOOKUP("App_Any_OR_RangeGt1000",'Scoring_Config'!$A:$A,'Scoring_Config'!$D:$D,"Yes")="Yes",_xlfn.XLOOKUP("App_Any_OR_RangeGt1000",'Scoring_Config'!$A:$A,'Scoring_Config'!$C:$C,10),0),0)+IF(LEFT(AI437,4)="True",IF(_xlfn.XLOOKUP("Service_Insecure_Match",'Scoring_Config'!$A:$A,'Scoring_Config'!$D:$D,"Yes")="Yes",_xlfn.XLOOKUP("Service_Insecure_Match",'Scoring_Config'!$A:$A,'Scoring_Config'!$C:$C,5),0),0)+IF(LEFT(AJ437,4)="True",IF(_xlfn.XLOOKUP("Risky_Inbound",'Scoring_Config'!$A:$A,'Scoring_Config'!$D:$D,"Yes")="Yes",_xlfn.XLOOKUP("Risky_Inbound",'Scoring_Config'!$A:$A,'Scoring_Config'!$C:$C,50),0),0)+IF(LEFT(AK437,4)="True",IF(_xlfn.XLOOKUP("Risky_Outbound",'Scoring_Config'!$A:$A,'Scoring_Config'!$D:$D,"Yes")="Yes",_xlfn.XLOOKUP("Risky_Outbound",'Scoring_Config'!$A:$A,'Scoring_Config'!$C:$C,25),0),0)+IF(LEFT(AZ437,4)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437,FIND(",",AL437)+1,100)),0)+IF(LEFT(AM437,4)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437,FIND(",",AN437)+1,100)),0)+IF(_xlfn.XLOOKUP("Profile_Scoring",'Scoring_Config'!$A:$A,'Scoring_Config'!$D:$D,"Yes")="Yes",VALUE(MID(AO437,FIND(",",AO437)+1,100)),0)+IF(_xlfn.XLOOKUP("Options_Scoring",'Scoring_Config'!$A:$A,'Scoring_Config'!$D:$D,"Yes")="Yes",VALUE(MID(AP437,FIND(",",AP437)+1,100)),0)))</f>
        <v>0</v>
      </c>
      <c r="AZ437" cm="1">
        <f t="array" ref="AZ437">IF(FALSE,"True," &amp; IF(_xlfn.XLOOKUP("Migrate_Insecure",'Scoring_Config'!$A:$A,'Scoring_Config'!$D:$D,"Yes")="Yes",_xlfn.XLOOKUP("Migrate_Insecure",'Scoring_Config'!$A:$A,'Scoring_Config'!$C:$C,10),0),"False,0")</f>
        <v>0</v>
      </c>
    </row>
    <row r="438" spans="1:52">
      <c r="A438" t="s">
        <v>1979</v>
      </c>
      <c r="B438" t="s">
        <v>2411</v>
      </c>
      <c r="C438" t="s">
        <v>3542</v>
      </c>
      <c r="D438" t="s">
        <v>3547</v>
      </c>
      <c r="E438" t="s">
        <v>3563</v>
      </c>
      <c r="F438" t="s">
        <v>3738</v>
      </c>
      <c r="G438" t="s">
        <v>281</v>
      </c>
      <c r="H438" t="s">
        <v>174</v>
      </c>
      <c r="I438" t="s">
        <v>3738</v>
      </c>
      <c r="J438" t="s">
        <v>281</v>
      </c>
      <c r="K438" t="s">
        <v>174</v>
      </c>
      <c r="L438" t="s">
        <v>1424</v>
      </c>
      <c r="M438" t="s">
        <v>1974</v>
      </c>
      <c r="N438" t="s">
        <v>4315</v>
      </c>
      <c r="O438" t="s">
        <v>4319</v>
      </c>
      <c r="P438" t="s">
        <v>4322</v>
      </c>
      <c r="Q438" t="s">
        <v>4640</v>
      </c>
      <c r="R438" t="s">
        <v>5443</v>
      </c>
      <c r="S438" t="s">
        <v>5506</v>
      </c>
      <c r="T438" t="s">
        <v>5569</v>
      </c>
      <c r="U438" t="s">
        <v>5955</v>
      </c>
      <c r="Y438" cm="1">
        <f t="array" ref="Y438">IF(FALSE,"True," &amp; IF(_xlfn.XLOOKUP("Src_IsAny",'Scoring_Config'!$A:$A,'Scoring_Config'!$D:$D,"Yes")="Yes",_xlfn.XLOOKUP("Src_IsAny",'Scoring_Config'!$A:$A,'Scoring_Config'!$C:$C,10),0),"False,0")</f>
        <v>0</v>
      </c>
      <c r="Z438" cm="1">
        <f t="array" ref="Z438">IF(FALSE,"True," &amp; IF(_xlfn.XLOOKUP("Src_CIDR_Le_16",'Scoring_Config'!$A:$A,'Scoring_Config'!$D:$D,"Yes")="Yes",_xlfn.XLOOKUP("Src_CIDR_Le_16",'Scoring_Config'!$A:$A,'Scoring_Config'!$C:$C,10),0),"False,0")</f>
        <v>0</v>
      </c>
      <c r="AA438" cm="1">
        <f t="array" ref="AA438">IF(FALSE,"True," &amp; IF(_xlfn.XLOOKUP("Src_CIDR_17_22",'Scoring_Config'!$A:$A,'Scoring_Config'!$D:$D,"Yes")="Yes",_xlfn.XLOOKUP("Src_CIDR_17_22",'Scoring_Config'!$A:$A,'Scoring_Config'!$C:$C,5),0),"False,0")</f>
        <v>0</v>
      </c>
      <c r="AB438" cm="1">
        <f t="array" ref="AB438">IF(FALSE,"True," &amp; IF(_xlfn.XLOOKUP("Dst_IsAny",'Scoring_Config'!$A:$A,'Scoring_Config'!$D:$D,"Yes")="Yes",_xlfn.XLOOKUP("Dst_IsAny",'Scoring_Config'!$A:$A,'Scoring_Config'!$C:$C,10),0),"False,0")</f>
        <v>0</v>
      </c>
      <c r="AC438" cm="1">
        <f t="array" ref="AC438">IF(FALSE,"True," &amp; IF(_xlfn.XLOOKUP("Dst_CIDR_Le_16",'Scoring_Config'!$A:$A,'Scoring_Config'!$D:$D,"Yes")="Yes",_xlfn.XLOOKUP("Dst_CIDR_Le_16",'Scoring_Config'!$A:$A,'Scoring_Config'!$C:$C,10),0),"False,0")</f>
        <v>0</v>
      </c>
      <c r="AD438" cm="1">
        <f t="array" ref="AD438">IF(FALSE,"True," &amp; IF(_xlfn.XLOOKUP("Dst_CIDR_17_22",'Scoring_Config'!$A:$A,'Scoring_Config'!$D:$D,"Yes")="Yes",_xlfn.XLOOKUP("Dst_CIDR_17_22",'Scoring_Config'!$A:$A,'Scoring_Config'!$C:$C,5),0),"False,0")</f>
        <v>0</v>
      </c>
      <c r="AE438" cm="1">
        <f t="array" ref="AE438">IF(FALSE,"True," &amp; IF(_xlfn.XLOOKUP("SrcZone_IsAny",'Scoring_Config'!$A:$A,'Scoring_Config'!$D:$D,"Yes")="Yes",_xlfn.XLOOKUP("SrcZone_IsAny",'Scoring_Config'!$A:$A,'Scoring_Config'!$C:$C,10),0),"False,0")</f>
        <v>0</v>
      </c>
      <c r="AF438" cm="1">
        <f t="array" ref="AF438">IF(FALSE,"True," &amp; IF(_xlfn.XLOOKUP("DstZone_IsAny",'Scoring_Config'!$A:$A,'Scoring_Config'!$D:$D,"Yes")="Yes",_xlfn.XLOOKUP("DstZone_IsAny",'Scoring_Config'!$A:$A,'Scoring_Config'!$C:$C,10),0),"False,0")</f>
        <v>0</v>
      </c>
      <c r="AG438" cm="1">
        <f t="array" ref="AG438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438" cm="1">
        <f t="array" ref="AH438">IF(TRUE,"True," &amp; IF(_xlfn.XLOOKUP("App_Any_OR_RangeGt1000",'Scoring_Config'!$A:$A,'Scoring_Config'!$D:$D,"Yes")="Yes",_xlfn.XLOOKUP("App_Any_OR_RangeGt1000",'Scoring_Config'!$A:$A,'Scoring_Config'!$C:$C,10),0),"False,0")</f>
        <v>0</v>
      </c>
      <c r="AI438" cm="1">
        <f t="array" ref="AI438">IF(TRUE,"True," &amp; IF(_xlfn.XLOOKUP("Service_Insecure_Match",'Scoring_Config'!$A:$A,'Scoring_Config'!$D:$D,"Yes")="Yes",_xlfn.XLOOKUP("Service_Insecure_Match",'Scoring_Config'!$A:$A,'Scoring_Config'!$C:$C,5),0),"False,0")</f>
        <v>0</v>
      </c>
      <c r="AJ438" cm="1">
        <f t="array" ref="AJ438">IF(FALSE,"True," &amp; IF(_xlfn.XLOOKUP("Risky_Inbound",'Scoring_Config'!$A:$A,'Scoring_Config'!$D:$D,"Yes")="Yes",_xlfn.XLOOKUP("Risky_Inbound",'Scoring_Config'!$A:$A,'Scoring_Config'!$C:$C,50),0),"False,0")</f>
        <v>0</v>
      </c>
      <c r="AK438" cm="1">
        <f t="array" ref="AK438">IF(FALSE,"True," &amp; IF(_xlfn.XLOOKUP("Risky_Outbound",'Scoring_Config'!$A:$A,'Scoring_Config'!$D:$D,"Yes")="Yes",_xlfn.XLOOKUP("Risky_Outbound",'Scoring_Config'!$A:$A,'Scoring_Config'!$C:$C,25),0),"False,0")</f>
        <v>0</v>
      </c>
      <c r="AL438" t="s">
        <v>6697</v>
      </c>
      <c r="AM438" cm="1">
        <f t="array" ref="AM43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38" t="s">
        <v>6697</v>
      </c>
      <c r="AO438" t="s">
        <v>6697</v>
      </c>
      <c r="AP438" t="s">
        <v>6697</v>
      </c>
      <c r="AQ438" cm="1">
        <f t="array" ref="AQ438">IF(FALSE,"True," &amp; IF(_xlfn.XLOOKUP("Service_IsAny",'Scoring_Config'!$A:$A,'Scoring_Config'!$D:$D,"Yes")="Yes",_xlfn.XLOOKUP("Service_IsAny",'Scoring_Config'!$A:$A,'Scoring_Config'!$C:$C,0),0),"False,0")</f>
        <v>0</v>
      </c>
      <c r="AR438">
        <v>16388</v>
      </c>
      <c r="AS438" cm="1">
        <f t="array" ref="AS438">IF(TRUE,"True," &amp; IF(_xlfn.XLOOKUP("Service_RangeGt1000",'Scoring_Config'!$A:$A,'Scoring_Config'!$D:$D,"Yes")="Yes",_xlfn.XLOOKUP("Service_RangeGt1000",'Scoring_Config'!$A:$A,'Scoring_Config'!$C:$C,0),0),"False,0")</f>
        <v>0</v>
      </c>
      <c r="AT438" cm="1">
        <f t="array" ref="AT438">IF(TRUE,"True," &amp; IF(_xlfn.XLOOKUP("App_IsAny",'Scoring_Config'!$A:$A,'Scoring_Config'!$D:$D,"Yes")="Yes",_xlfn.XLOOKUP("App_IsAny",'Scoring_Config'!$A:$A,'Scoring_Config'!$C:$C,0),0),"False,0")</f>
        <v>0</v>
      </c>
      <c r="AU438">
        <v>65535</v>
      </c>
      <c r="AV438" cm="1">
        <f t="array" ref="AV438">IF(TRUE,"True," &amp; IF(_xlfn.XLOOKUP("App_RangeGt1000",'Scoring_Config'!$A:$A,'Scoring_Config'!$D:$D,"Yes")="Yes",_xlfn.XLOOKUP("App_RangeGt1000",'Scoring_Config'!$A:$A,'Scoring_Config'!$C:$C,0),0),"False,0")</f>
        <v>0</v>
      </c>
      <c r="AW438" cm="1">
        <f t="array" ref="AW438">IF(FALSE,"True," &amp; IF(_xlfn.XLOOKUP("Action_IsDenyOrDrop",'Scoring_Config'!$A:$A,'Scoring_Config'!$D:$D,"Yes")="Yes",_xlfn.XLOOKUP("Action_IsDenyOrDrop",'Scoring_Config'!$A:$A,'Scoring_Config'!$C:$C,0),0),"False,0")</f>
        <v>0</v>
      </c>
      <c r="AX438" cm="1">
        <f t="array" ref="AX438">IF(LEFT(AW438,4)="True",0,(IF(LEFT(Y438,4)="True",IF(_xlfn.XLOOKUP("Src_IsAny",'Scoring_Config'!$A:$A,'Scoring_Config'!$D:$D,"Yes")="Yes",_xlfn.XLOOKUP("Src_IsAny",'Scoring_Config'!$A:$A,'Scoring_Config'!$C:$C,10),0),0)+IF(LEFT(Z438,4)="True",IF(_xlfn.XLOOKUP("Src_CIDR_Le_16",'Scoring_Config'!$A:$A,'Scoring_Config'!$D:$D,"Yes")="Yes",_xlfn.XLOOKUP("Src_CIDR_Le_16",'Scoring_Config'!$A:$A,'Scoring_Config'!$C:$C,10),0),0)+IF(LEFT(AA438,4)="True",IF(_xlfn.XLOOKUP("Src_CIDR_17_22",'Scoring_Config'!$A:$A,'Scoring_Config'!$D:$D,"Yes")="Yes",_xlfn.XLOOKUP("Src_CIDR_17_22",'Scoring_Config'!$A:$A,'Scoring_Config'!$C:$C,5),0),0)+IF(LEFT(AB438,4)="True",IF(_xlfn.XLOOKUP("Dst_IsAny",'Scoring_Config'!$A:$A,'Scoring_Config'!$D:$D,"Yes")="Yes",_xlfn.XLOOKUP("Dst_IsAny",'Scoring_Config'!$A:$A,'Scoring_Config'!$C:$C,10),0),0)+IF(LEFT(AC438,4)="True",IF(_xlfn.XLOOKUP("Dst_CIDR_Le_16",'Scoring_Config'!$A:$A,'Scoring_Config'!$D:$D,"Yes")="Yes",_xlfn.XLOOKUP("Dst_CIDR_Le_16",'Scoring_Config'!$A:$A,'Scoring_Config'!$C:$C,10),0),0)+IF(LEFT(AD438,4)="True",IF(_xlfn.XLOOKUP("Dst_CIDR_17_22",'Scoring_Config'!$A:$A,'Scoring_Config'!$D:$D,"Yes")="Yes",_xlfn.XLOOKUP("Dst_CIDR_17_22",'Scoring_Config'!$A:$A,'Scoring_Config'!$C:$C,5),0),0)+IF(LEFT(AE438,4)="True",IF(_xlfn.XLOOKUP("SrcZone_IsAny",'Scoring_Config'!$A:$A,'Scoring_Config'!$D:$D,"Yes")="Yes",_xlfn.XLOOKUP("SrcZone_IsAny",'Scoring_Config'!$A:$A,'Scoring_Config'!$C:$C,10),0),0)+IF(LEFT(AF438,4)="True",IF(_xlfn.XLOOKUP("DstZone_IsAny",'Scoring_Config'!$A:$A,'Scoring_Config'!$D:$D,"Yes")="Yes",_xlfn.XLOOKUP("DstZone_IsAny",'Scoring_Config'!$A:$A,'Scoring_Config'!$C:$C,10),0),0)+IF(LEFT(AG438,4)="True",IF(_xlfn.XLOOKUP("Service_Any_OR_RangeGt1000",'Scoring_Config'!$A:$A,'Scoring_Config'!$D:$D,"Yes")="Yes",_xlfn.XLOOKUP("Service_Any_OR_RangeGt1000",'Scoring_Config'!$A:$A,'Scoring_Config'!$C:$C,10),0),0)+IF(LEFT(AH438,4)="True",IF(_xlfn.XLOOKUP("App_Any_OR_RangeGt1000",'Scoring_Config'!$A:$A,'Scoring_Config'!$D:$D,"Yes")="Yes",_xlfn.XLOOKUP("App_Any_OR_RangeGt1000",'Scoring_Config'!$A:$A,'Scoring_Config'!$C:$C,10),0),0)+IF(LEFT(AI438,4)="True",IF(_xlfn.XLOOKUP("Service_Insecure_Match",'Scoring_Config'!$A:$A,'Scoring_Config'!$D:$D,"Yes")="Yes",_xlfn.XLOOKUP("Service_Insecure_Match",'Scoring_Config'!$A:$A,'Scoring_Config'!$C:$C,5),0),0)+IF(LEFT(AJ438,4)="True",IF(_xlfn.XLOOKUP("Risky_Inbound",'Scoring_Config'!$A:$A,'Scoring_Config'!$D:$D,"Yes")="Yes",_xlfn.XLOOKUP("Risky_Inbound",'Scoring_Config'!$A:$A,'Scoring_Config'!$C:$C,50),0),0)+IF(LEFT(AK438,4)="True",IF(_xlfn.XLOOKUP("Risky_Outbound",'Scoring_Config'!$A:$A,'Scoring_Config'!$D:$D,"Yes")="Yes",_xlfn.XLOOKUP("Risky_Outbound",'Scoring_Config'!$A:$A,'Scoring_Config'!$C:$C,25),0),0)+IF(LEFT(AZ438,4)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438,FIND(",",AL438)+1,100)),0)+IF(LEFT(AM438,4)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438,FIND(",",AN438)+1,100)),0)+IF(_xlfn.XLOOKUP("Profile_Scoring",'Scoring_Config'!$A:$A,'Scoring_Config'!$D:$D,"Yes")="Yes",VALUE(MID(AO438,FIND(",",AO438)+1,100)),0)+IF(_xlfn.XLOOKUP("Options_Scoring",'Scoring_Config'!$A:$A,'Scoring_Config'!$D:$D,"Yes")="Yes",VALUE(MID(AP438,FIND(",",AP438)+1,100)),0)))</f>
        <v>0</v>
      </c>
      <c r="AZ438" cm="1">
        <f t="array" ref="AZ438">IF(FALSE,"True," &amp; IF(_xlfn.XLOOKUP("Migrate_Insecure",'Scoring_Config'!$A:$A,'Scoring_Config'!$D:$D,"Yes")="Yes",_xlfn.XLOOKUP("Migrate_Insecure",'Scoring_Config'!$A:$A,'Scoring_Config'!$C:$C,10),0),"False,0")</f>
        <v>0</v>
      </c>
    </row>
    <row r="439" spans="1:52">
      <c r="A439" t="s">
        <v>1979</v>
      </c>
      <c r="B439" t="s">
        <v>2412</v>
      </c>
      <c r="C439" t="s">
        <v>3542</v>
      </c>
      <c r="D439" t="s">
        <v>3545</v>
      </c>
      <c r="E439" t="s">
        <v>3563</v>
      </c>
      <c r="F439" t="s">
        <v>3739</v>
      </c>
      <c r="G439" t="s">
        <v>282</v>
      </c>
      <c r="H439" t="s">
        <v>174</v>
      </c>
      <c r="I439" t="s">
        <v>3744</v>
      </c>
      <c r="J439" t="s">
        <v>117</v>
      </c>
      <c r="K439" t="s">
        <v>1812</v>
      </c>
      <c r="L439" t="s">
        <v>1425</v>
      </c>
      <c r="M439" t="s">
        <v>1974</v>
      </c>
      <c r="N439" t="s">
        <v>4315</v>
      </c>
      <c r="O439" t="s">
        <v>4319</v>
      </c>
      <c r="P439" t="s">
        <v>4322</v>
      </c>
      <c r="Q439" t="s">
        <v>4641</v>
      </c>
      <c r="R439" t="s">
        <v>5440</v>
      </c>
      <c r="S439" t="s">
        <v>5440</v>
      </c>
      <c r="T439" t="s">
        <v>5569</v>
      </c>
      <c r="U439" t="s">
        <v>6168</v>
      </c>
      <c r="Y439" cm="1">
        <f t="array" ref="Y439">IF(FALSE,"True," &amp; IF(_xlfn.XLOOKUP("Src_IsAny",'Scoring_Config'!$A:$A,'Scoring_Config'!$D:$D,"Yes")="Yes",_xlfn.XLOOKUP("Src_IsAny",'Scoring_Config'!$A:$A,'Scoring_Config'!$C:$C,10),0),"False,0")</f>
        <v>0</v>
      </c>
      <c r="Z439" cm="1">
        <f t="array" ref="Z439">IF(FALSE,"True," &amp; IF(_xlfn.XLOOKUP("Src_CIDR_Le_16",'Scoring_Config'!$A:$A,'Scoring_Config'!$D:$D,"Yes")="Yes",_xlfn.XLOOKUP("Src_CIDR_Le_16",'Scoring_Config'!$A:$A,'Scoring_Config'!$C:$C,10),0),"False,0")</f>
        <v>0</v>
      </c>
      <c r="AA439" cm="1">
        <f t="array" ref="AA439">IF(FALSE,"True," &amp; IF(_xlfn.XLOOKUP("Src_CIDR_17_22",'Scoring_Config'!$A:$A,'Scoring_Config'!$D:$D,"Yes")="Yes",_xlfn.XLOOKUP("Src_CIDR_17_22",'Scoring_Config'!$A:$A,'Scoring_Config'!$C:$C,5),0),"False,0")</f>
        <v>0</v>
      </c>
      <c r="AB439" cm="1">
        <f t="array" ref="AB439">IF(FALSE,"True," &amp; IF(_xlfn.XLOOKUP("Dst_IsAny",'Scoring_Config'!$A:$A,'Scoring_Config'!$D:$D,"Yes")="Yes",_xlfn.XLOOKUP("Dst_IsAny",'Scoring_Config'!$A:$A,'Scoring_Config'!$C:$C,10),0),"False,0")</f>
        <v>0</v>
      </c>
      <c r="AC439" cm="1">
        <f t="array" ref="AC439">IF(FALSE,"True," &amp; IF(_xlfn.XLOOKUP("Dst_CIDR_Le_16",'Scoring_Config'!$A:$A,'Scoring_Config'!$D:$D,"Yes")="Yes",_xlfn.XLOOKUP("Dst_CIDR_Le_16",'Scoring_Config'!$A:$A,'Scoring_Config'!$C:$C,10),0),"False,0")</f>
        <v>0</v>
      </c>
      <c r="AD439" cm="1">
        <f t="array" ref="AD439">IF(FALSE,"True," &amp; IF(_xlfn.XLOOKUP("Dst_CIDR_17_22",'Scoring_Config'!$A:$A,'Scoring_Config'!$D:$D,"Yes")="Yes",_xlfn.XLOOKUP("Dst_CIDR_17_22",'Scoring_Config'!$A:$A,'Scoring_Config'!$C:$C,5),0),"False,0")</f>
        <v>0</v>
      </c>
      <c r="AE439" cm="1">
        <f t="array" ref="AE439">IF(FALSE,"True," &amp; IF(_xlfn.XLOOKUP("SrcZone_IsAny",'Scoring_Config'!$A:$A,'Scoring_Config'!$D:$D,"Yes")="Yes",_xlfn.XLOOKUP("SrcZone_IsAny",'Scoring_Config'!$A:$A,'Scoring_Config'!$C:$C,10),0),"False,0")</f>
        <v>0</v>
      </c>
      <c r="AF439" cm="1">
        <f t="array" ref="AF439">IF(FALSE,"True," &amp; IF(_xlfn.XLOOKUP("DstZone_IsAny",'Scoring_Config'!$A:$A,'Scoring_Config'!$D:$D,"Yes")="Yes",_xlfn.XLOOKUP("DstZone_IsAny",'Scoring_Config'!$A:$A,'Scoring_Config'!$C:$C,10),0),"False,0")</f>
        <v>0</v>
      </c>
      <c r="AG439" cm="1">
        <f t="array" ref="AG43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39" cm="1">
        <f t="array" ref="AH439">IF(FALSE,"True," &amp; IF(_xlfn.XLOOKUP("App_Any_OR_RangeGt1000",'Scoring_Config'!$A:$A,'Scoring_Config'!$D:$D,"Yes")="Yes",_xlfn.XLOOKUP("App_Any_OR_RangeGt1000",'Scoring_Config'!$A:$A,'Scoring_Config'!$C:$C,10),0),"False,0")</f>
        <v>0</v>
      </c>
      <c r="AI439" cm="1">
        <f t="array" ref="AI439">IF(FALSE,"True," &amp; IF(_xlfn.XLOOKUP("Service_Insecure_Match",'Scoring_Config'!$A:$A,'Scoring_Config'!$D:$D,"Yes")="Yes",_xlfn.XLOOKUP("Service_Insecure_Match",'Scoring_Config'!$A:$A,'Scoring_Config'!$C:$C,5),0),"False,0")</f>
        <v>0</v>
      </c>
      <c r="AJ439" cm="1">
        <f t="array" ref="AJ439">IF(FALSE,"True," &amp; IF(_xlfn.XLOOKUP("Risky_Inbound",'Scoring_Config'!$A:$A,'Scoring_Config'!$D:$D,"Yes")="Yes",_xlfn.XLOOKUP("Risky_Inbound",'Scoring_Config'!$A:$A,'Scoring_Config'!$C:$C,50),0),"False,0")</f>
        <v>0</v>
      </c>
      <c r="AK439" cm="1">
        <f t="array" ref="AK439">IF(FALSE,"True," &amp; IF(_xlfn.XLOOKUP("Risky_Outbound",'Scoring_Config'!$A:$A,'Scoring_Config'!$D:$D,"Yes")="Yes",_xlfn.XLOOKUP("Risky_Outbound",'Scoring_Config'!$A:$A,'Scoring_Config'!$C:$C,25),0),"False,0")</f>
        <v>0</v>
      </c>
      <c r="AL439" t="s">
        <v>6697</v>
      </c>
      <c r="AM439" cm="1">
        <f t="array" ref="AM43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39" t="s">
        <v>6697</v>
      </c>
      <c r="AO439" t="s">
        <v>6697</v>
      </c>
      <c r="AP439" t="s">
        <v>6697</v>
      </c>
      <c r="AQ439" cm="1">
        <f t="array" ref="AQ439">IF(FALSE,"True," &amp; IF(_xlfn.XLOOKUP("Service_IsAny",'Scoring_Config'!$A:$A,'Scoring_Config'!$D:$D,"Yes")="Yes",_xlfn.XLOOKUP("Service_IsAny",'Scoring_Config'!$A:$A,'Scoring_Config'!$C:$C,0),0),"False,0")</f>
        <v>0</v>
      </c>
      <c r="AR439">
        <v>24</v>
      </c>
      <c r="AS439" cm="1">
        <f t="array" ref="AS439">IF(FALSE,"True," &amp; IF(_xlfn.XLOOKUP("Service_RangeGt1000",'Scoring_Config'!$A:$A,'Scoring_Config'!$D:$D,"Yes")="Yes",_xlfn.XLOOKUP("Service_RangeGt1000",'Scoring_Config'!$A:$A,'Scoring_Config'!$C:$C,0),0),"False,0")</f>
        <v>0</v>
      </c>
      <c r="AT439" cm="1">
        <f t="array" ref="AT439">IF(FALSE,"True," &amp; IF(_xlfn.XLOOKUP("App_IsAny",'Scoring_Config'!$A:$A,'Scoring_Config'!$D:$D,"Yes")="Yes",_xlfn.XLOOKUP("App_IsAny",'Scoring_Config'!$A:$A,'Scoring_Config'!$C:$C,0),0),"False,0")</f>
        <v>0</v>
      </c>
      <c r="AU439">
        <v>13</v>
      </c>
      <c r="AV439" cm="1">
        <f t="array" ref="AV439">IF(FALSE,"True," &amp; IF(_xlfn.XLOOKUP("App_RangeGt1000",'Scoring_Config'!$A:$A,'Scoring_Config'!$D:$D,"Yes")="Yes",_xlfn.XLOOKUP("App_RangeGt1000",'Scoring_Config'!$A:$A,'Scoring_Config'!$C:$C,0),0),"False,0")</f>
        <v>0</v>
      </c>
      <c r="AW439" cm="1">
        <f t="array" ref="AW439">IF(FALSE,"True," &amp; IF(_xlfn.XLOOKUP("Action_IsDenyOrDrop",'Scoring_Config'!$A:$A,'Scoring_Config'!$D:$D,"Yes")="Yes",_xlfn.XLOOKUP("Action_IsDenyOrDrop",'Scoring_Config'!$A:$A,'Scoring_Config'!$C:$C,0),0),"False,0")</f>
        <v>0</v>
      </c>
      <c r="AX439" cm="1">
        <f t="array" ref="AX439">IF(LEFT(AW439,4)="True",0,(IF(LEFT(Y439,4)="True",IF(_xlfn.XLOOKUP("Src_IsAny",'Scoring_Config'!$A:$A,'Scoring_Config'!$D:$D,"Yes")="Yes",_xlfn.XLOOKUP("Src_IsAny",'Scoring_Config'!$A:$A,'Scoring_Config'!$C:$C,10),0),0)+IF(LEFT(Z439,4)="True",IF(_xlfn.XLOOKUP("Src_CIDR_Le_16",'Scoring_Config'!$A:$A,'Scoring_Config'!$D:$D,"Yes")="Yes",_xlfn.XLOOKUP("Src_CIDR_Le_16",'Scoring_Config'!$A:$A,'Scoring_Config'!$C:$C,10),0),0)+IF(LEFT(AA439,4)="True",IF(_xlfn.XLOOKUP("Src_CIDR_17_22",'Scoring_Config'!$A:$A,'Scoring_Config'!$D:$D,"Yes")="Yes",_xlfn.XLOOKUP("Src_CIDR_17_22",'Scoring_Config'!$A:$A,'Scoring_Config'!$C:$C,5),0),0)+IF(LEFT(AB439,4)="True",IF(_xlfn.XLOOKUP("Dst_IsAny",'Scoring_Config'!$A:$A,'Scoring_Config'!$D:$D,"Yes")="Yes",_xlfn.XLOOKUP("Dst_IsAny",'Scoring_Config'!$A:$A,'Scoring_Config'!$C:$C,10),0),0)+IF(LEFT(AC439,4)="True",IF(_xlfn.XLOOKUP("Dst_CIDR_Le_16",'Scoring_Config'!$A:$A,'Scoring_Config'!$D:$D,"Yes")="Yes",_xlfn.XLOOKUP("Dst_CIDR_Le_16",'Scoring_Config'!$A:$A,'Scoring_Config'!$C:$C,10),0),0)+IF(LEFT(AD439,4)="True",IF(_xlfn.XLOOKUP("Dst_CIDR_17_22",'Scoring_Config'!$A:$A,'Scoring_Config'!$D:$D,"Yes")="Yes",_xlfn.XLOOKUP("Dst_CIDR_17_22",'Scoring_Config'!$A:$A,'Scoring_Config'!$C:$C,5),0),0)+IF(LEFT(AE439,4)="True",IF(_xlfn.XLOOKUP("SrcZone_IsAny",'Scoring_Config'!$A:$A,'Scoring_Config'!$D:$D,"Yes")="Yes",_xlfn.XLOOKUP("SrcZone_IsAny",'Scoring_Config'!$A:$A,'Scoring_Config'!$C:$C,10),0),0)+IF(LEFT(AF439,4)="True",IF(_xlfn.XLOOKUP("DstZone_IsAny",'Scoring_Config'!$A:$A,'Scoring_Config'!$D:$D,"Yes")="Yes",_xlfn.XLOOKUP("DstZone_IsAny",'Scoring_Config'!$A:$A,'Scoring_Config'!$C:$C,10),0),0)+IF(LEFT(AG439,4)="True",IF(_xlfn.XLOOKUP("Service_Any_OR_RangeGt1000",'Scoring_Config'!$A:$A,'Scoring_Config'!$D:$D,"Yes")="Yes",_xlfn.XLOOKUP("Service_Any_OR_RangeGt1000",'Scoring_Config'!$A:$A,'Scoring_Config'!$C:$C,10),0),0)+IF(LEFT(AH439,4)="True",IF(_xlfn.XLOOKUP("App_Any_OR_RangeGt1000",'Scoring_Config'!$A:$A,'Scoring_Config'!$D:$D,"Yes")="Yes",_xlfn.XLOOKUP("App_Any_OR_RangeGt1000",'Scoring_Config'!$A:$A,'Scoring_Config'!$C:$C,10),0),0)+IF(LEFT(AI439,4)="True",IF(_xlfn.XLOOKUP("Service_Insecure_Match",'Scoring_Config'!$A:$A,'Scoring_Config'!$D:$D,"Yes")="Yes",_xlfn.XLOOKUP("Service_Insecure_Match",'Scoring_Config'!$A:$A,'Scoring_Config'!$C:$C,5),0),0)+IF(LEFT(AJ439,4)="True",IF(_xlfn.XLOOKUP("Risky_Inbound",'Scoring_Config'!$A:$A,'Scoring_Config'!$D:$D,"Yes")="Yes",_xlfn.XLOOKUP("Risky_Inbound",'Scoring_Config'!$A:$A,'Scoring_Config'!$C:$C,50),0),0)+IF(LEFT(AK439,4)="True",IF(_xlfn.XLOOKUP("Risky_Outbound",'Scoring_Config'!$A:$A,'Scoring_Config'!$D:$D,"Yes")="Yes",_xlfn.XLOOKUP("Risky_Outbound",'Scoring_Config'!$A:$A,'Scoring_Config'!$C:$C,25),0),0)+IF(LEFT(AZ439,4)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439,FIND(",",AL439)+1,100)),0)+IF(LEFT(AM439,4)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439,FIND(",",AN439)+1,100)),0)+IF(_xlfn.XLOOKUP("Profile_Scoring",'Scoring_Config'!$A:$A,'Scoring_Config'!$D:$D,"Yes")="Yes",VALUE(MID(AO439,FIND(",",AO439)+1,100)),0)+IF(_xlfn.XLOOKUP("Options_Scoring",'Scoring_Config'!$A:$A,'Scoring_Config'!$D:$D,"Yes")="Yes",VALUE(MID(AP439,FIND(",",AP439)+1,100)),0)))</f>
        <v>0</v>
      </c>
      <c r="AZ439" cm="1">
        <f t="array" ref="AZ439">IF(FALSE,"True," &amp; IF(_xlfn.XLOOKUP("Migrate_Insecure",'Scoring_Config'!$A:$A,'Scoring_Config'!$D:$D,"Yes")="Yes",_xlfn.XLOOKUP("Migrate_Insecure",'Scoring_Config'!$A:$A,'Scoring_Config'!$C:$C,10),0),"False,0")</f>
        <v>0</v>
      </c>
    </row>
    <row r="440" spans="1:52">
      <c r="A440" t="s">
        <v>1979</v>
      </c>
      <c r="B440" t="s">
        <v>2413</v>
      </c>
      <c r="C440" t="s">
        <v>3542</v>
      </c>
      <c r="D440" t="s">
        <v>3545</v>
      </c>
      <c r="E440" t="s">
        <v>3563</v>
      </c>
      <c r="F440" t="s">
        <v>3740</v>
      </c>
      <c r="G440" t="s">
        <v>283</v>
      </c>
      <c r="H440" t="s">
        <v>174</v>
      </c>
      <c r="I440" t="s">
        <v>4156</v>
      </c>
      <c r="J440" t="s">
        <v>117</v>
      </c>
      <c r="K440" t="s">
        <v>1812</v>
      </c>
      <c r="L440" t="s">
        <v>1425</v>
      </c>
      <c r="M440" t="s">
        <v>1974</v>
      </c>
      <c r="N440" t="s">
        <v>4315</v>
      </c>
      <c r="O440" t="s">
        <v>4319</v>
      </c>
      <c r="P440" t="s">
        <v>4322</v>
      </c>
      <c r="Q440" t="s">
        <v>4642</v>
      </c>
      <c r="R440" t="s">
        <v>5440</v>
      </c>
      <c r="S440" t="s">
        <v>5440</v>
      </c>
      <c r="T440" t="s">
        <v>5705</v>
      </c>
      <c r="U440" t="s">
        <v>6169</v>
      </c>
      <c r="Y440" cm="1">
        <f t="array" ref="Y440">IF(FALSE,"True," &amp; IF(_xlfn.XLOOKUP("Src_IsAny",'Scoring_Config'!$A:$A,'Scoring_Config'!$D:$D,"Yes")="Yes",_xlfn.XLOOKUP("Src_IsAny",'Scoring_Config'!$A:$A,'Scoring_Config'!$C:$C,10),0),"False,0")</f>
        <v>0</v>
      </c>
      <c r="Z440" cm="1">
        <f t="array" ref="Z440">IF(FALSE,"True," &amp; IF(_xlfn.XLOOKUP("Src_CIDR_Le_16",'Scoring_Config'!$A:$A,'Scoring_Config'!$D:$D,"Yes")="Yes",_xlfn.XLOOKUP("Src_CIDR_Le_16",'Scoring_Config'!$A:$A,'Scoring_Config'!$C:$C,10),0),"False,0")</f>
        <v>0</v>
      </c>
      <c r="AA440" cm="1">
        <f t="array" ref="AA440">IF(TRUE,"True," &amp; IF(_xlfn.XLOOKUP("Src_CIDR_17_22",'Scoring_Config'!$A:$A,'Scoring_Config'!$D:$D,"Yes")="Yes",_xlfn.XLOOKUP("Src_CIDR_17_22",'Scoring_Config'!$A:$A,'Scoring_Config'!$C:$C,5),0),"False,0")</f>
        <v>0</v>
      </c>
      <c r="AB440" cm="1">
        <f t="array" ref="AB440">IF(FALSE,"True," &amp; IF(_xlfn.XLOOKUP("Dst_IsAny",'Scoring_Config'!$A:$A,'Scoring_Config'!$D:$D,"Yes")="Yes",_xlfn.XLOOKUP("Dst_IsAny",'Scoring_Config'!$A:$A,'Scoring_Config'!$C:$C,10),0),"False,0")</f>
        <v>0</v>
      </c>
      <c r="AC440" cm="1">
        <f t="array" ref="AC440">IF(FALSE,"True," &amp; IF(_xlfn.XLOOKUP("Dst_CIDR_Le_16",'Scoring_Config'!$A:$A,'Scoring_Config'!$D:$D,"Yes")="Yes",_xlfn.XLOOKUP("Dst_CIDR_Le_16",'Scoring_Config'!$A:$A,'Scoring_Config'!$C:$C,10),0),"False,0")</f>
        <v>0</v>
      </c>
      <c r="AD440" cm="1">
        <f t="array" ref="AD440">IF(FALSE,"True," &amp; IF(_xlfn.XLOOKUP("Dst_CIDR_17_22",'Scoring_Config'!$A:$A,'Scoring_Config'!$D:$D,"Yes")="Yes",_xlfn.XLOOKUP("Dst_CIDR_17_22",'Scoring_Config'!$A:$A,'Scoring_Config'!$C:$C,5),0),"False,0")</f>
        <v>0</v>
      </c>
      <c r="AE440" cm="1">
        <f t="array" ref="AE440">IF(FALSE,"True," &amp; IF(_xlfn.XLOOKUP("SrcZone_IsAny",'Scoring_Config'!$A:$A,'Scoring_Config'!$D:$D,"Yes")="Yes",_xlfn.XLOOKUP("SrcZone_IsAny",'Scoring_Config'!$A:$A,'Scoring_Config'!$C:$C,10),0),"False,0")</f>
        <v>0</v>
      </c>
      <c r="AF440" cm="1">
        <f t="array" ref="AF440">IF(FALSE,"True," &amp; IF(_xlfn.XLOOKUP("DstZone_IsAny",'Scoring_Config'!$A:$A,'Scoring_Config'!$D:$D,"Yes")="Yes",_xlfn.XLOOKUP("DstZone_IsAny",'Scoring_Config'!$A:$A,'Scoring_Config'!$C:$C,10),0),"False,0")</f>
        <v>0</v>
      </c>
      <c r="AG440" cm="1">
        <f t="array" ref="AG44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40" cm="1">
        <f t="array" ref="AH440">IF(FALSE,"True," &amp; IF(_xlfn.XLOOKUP("App_Any_OR_RangeGt1000",'Scoring_Config'!$A:$A,'Scoring_Config'!$D:$D,"Yes")="Yes",_xlfn.XLOOKUP("App_Any_OR_RangeGt1000",'Scoring_Config'!$A:$A,'Scoring_Config'!$C:$C,10),0),"False,0")</f>
        <v>0</v>
      </c>
      <c r="AI440" cm="1">
        <f t="array" ref="AI440">IF(FALSE,"True," &amp; IF(_xlfn.XLOOKUP("Service_Insecure_Match",'Scoring_Config'!$A:$A,'Scoring_Config'!$D:$D,"Yes")="Yes",_xlfn.XLOOKUP("Service_Insecure_Match",'Scoring_Config'!$A:$A,'Scoring_Config'!$C:$C,5),0),"False,0")</f>
        <v>0</v>
      </c>
      <c r="AJ440" cm="1">
        <f t="array" ref="AJ440">IF(FALSE,"True," &amp; IF(_xlfn.XLOOKUP("Risky_Inbound",'Scoring_Config'!$A:$A,'Scoring_Config'!$D:$D,"Yes")="Yes",_xlfn.XLOOKUP("Risky_Inbound",'Scoring_Config'!$A:$A,'Scoring_Config'!$C:$C,50),0),"False,0")</f>
        <v>0</v>
      </c>
      <c r="AK440" cm="1">
        <f t="array" ref="AK440">IF(FALSE,"True," &amp; IF(_xlfn.XLOOKUP("Risky_Outbound",'Scoring_Config'!$A:$A,'Scoring_Config'!$D:$D,"Yes")="Yes",_xlfn.XLOOKUP("Risky_Outbound",'Scoring_Config'!$A:$A,'Scoring_Config'!$C:$C,25),0),"False,0")</f>
        <v>0</v>
      </c>
      <c r="AL440" t="s">
        <v>6697</v>
      </c>
      <c r="AM440" cm="1">
        <f t="array" ref="AM44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40" t="s">
        <v>6697</v>
      </c>
      <c r="AO440" t="s">
        <v>6697</v>
      </c>
      <c r="AP440" t="s">
        <v>6697</v>
      </c>
      <c r="AQ440" cm="1">
        <f t="array" ref="AQ440">IF(FALSE,"True," &amp; IF(_xlfn.XLOOKUP("Service_IsAny",'Scoring_Config'!$A:$A,'Scoring_Config'!$D:$D,"Yes")="Yes",_xlfn.XLOOKUP("Service_IsAny",'Scoring_Config'!$A:$A,'Scoring_Config'!$C:$C,0),0),"False,0")</f>
        <v>0</v>
      </c>
      <c r="AR440">
        <v>24</v>
      </c>
      <c r="AS440" cm="1">
        <f t="array" ref="AS440">IF(FALSE,"True," &amp; IF(_xlfn.XLOOKUP("Service_RangeGt1000",'Scoring_Config'!$A:$A,'Scoring_Config'!$D:$D,"Yes")="Yes",_xlfn.XLOOKUP("Service_RangeGt1000",'Scoring_Config'!$A:$A,'Scoring_Config'!$C:$C,0),0),"False,0")</f>
        <v>0</v>
      </c>
      <c r="AT440" cm="1">
        <f t="array" ref="AT440">IF(FALSE,"True," &amp; IF(_xlfn.XLOOKUP("App_IsAny",'Scoring_Config'!$A:$A,'Scoring_Config'!$D:$D,"Yes")="Yes",_xlfn.XLOOKUP("App_IsAny",'Scoring_Config'!$A:$A,'Scoring_Config'!$C:$C,0),0),"False,0")</f>
        <v>0</v>
      </c>
      <c r="AU440">
        <v>13</v>
      </c>
      <c r="AV440" cm="1">
        <f t="array" ref="AV440">IF(FALSE,"True," &amp; IF(_xlfn.XLOOKUP("App_RangeGt1000",'Scoring_Config'!$A:$A,'Scoring_Config'!$D:$D,"Yes")="Yes",_xlfn.XLOOKUP("App_RangeGt1000",'Scoring_Config'!$A:$A,'Scoring_Config'!$C:$C,0),0),"False,0")</f>
        <v>0</v>
      </c>
      <c r="AW440" cm="1">
        <f t="array" ref="AW440">IF(FALSE,"True," &amp; IF(_xlfn.XLOOKUP("Action_IsDenyOrDrop",'Scoring_Config'!$A:$A,'Scoring_Config'!$D:$D,"Yes")="Yes",_xlfn.XLOOKUP("Action_IsDenyOrDrop",'Scoring_Config'!$A:$A,'Scoring_Config'!$C:$C,0),0),"False,0")</f>
        <v>0</v>
      </c>
      <c r="AX440" cm="1">
        <f t="array" ref="AX440">IF(LEFT(AW440,4)="True",0,(IF(LEFT(Y440,4)="True",IF(_xlfn.XLOOKUP("Src_IsAny",'Scoring_Config'!$A:$A,'Scoring_Config'!$D:$D,"Yes")="Yes",_xlfn.XLOOKUP("Src_IsAny",'Scoring_Config'!$A:$A,'Scoring_Config'!$C:$C,10),0),0)+IF(LEFT(Z440,4)="True",IF(_xlfn.XLOOKUP("Src_CIDR_Le_16",'Scoring_Config'!$A:$A,'Scoring_Config'!$D:$D,"Yes")="Yes",_xlfn.XLOOKUP("Src_CIDR_Le_16",'Scoring_Config'!$A:$A,'Scoring_Config'!$C:$C,10),0),0)+IF(LEFT(AA440,4)="True",IF(_xlfn.XLOOKUP("Src_CIDR_17_22",'Scoring_Config'!$A:$A,'Scoring_Config'!$D:$D,"Yes")="Yes",_xlfn.XLOOKUP("Src_CIDR_17_22",'Scoring_Config'!$A:$A,'Scoring_Config'!$C:$C,5),0),0)+IF(LEFT(AB440,4)="True",IF(_xlfn.XLOOKUP("Dst_IsAny",'Scoring_Config'!$A:$A,'Scoring_Config'!$D:$D,"Yes")="Yes",_xlfn.XLOOKUP("Dst_IsAny",'Scoring_Config'!$A:$A,'Scoring_Config'!$C:$C,10),0),0)+IF(LEFT(AC440,4)="True",IF(_xlfn.XLOOKUP("Dst_CIDR_Le_16",'Scoring_Config'!$A:$A,'Scoring_Config'!$D:$D,"Yes")="Yes",_xlfn.XLOOKUP("Dst_CIDR_Le_16",'Scoring_Config'!$A:$A,'Scoring_Config'!$C:$C,10),0),0)+IF(LEFT(AD440,4)="True",IF(_xlfn.XLOOKUP("Dst_CIDR_17_22",'Scoring_Config'!$A:$A,'Scoring_Config'!$D:$D,"Yes")="Yes",_xlfn.XLOOKUP("Dst_CIDR_17_22",'Scoring_Config'!$A:$A,'Scoring_Config'!$C:$C,5),0),0)+IF(LEFT(AE440,4)="True",IF(_xlfn.XLOOKUP("SrcZone_IsAny",'Scoring_Config'!$A:$A,'Scoring_Config'!$D:$D,"Yes")="Yes",_xlfn.XLOOKUP("SrcZone_IsAny",'Scoring_Config'!$A:$A,'Scoring_Config'!$C:$C,10),0),0)+IF(LEFT(AF440,4)="True",IF(_xlfn.XLOOKUP("DstZone_IsAny",'Scoring_Config'!$A:$A,'Scoring_Config'!$D:$D,"Yes")="Yes",_xlfn.XLOOKUP("DstZone_IsAny",'Scoring_Config'!$A:$A,'Scoring_Config'!$C:$C,10),0),0)+IF(LEFT(AG440,4)="True",IF(_xlfn.XLOOKUP("Service_Any_OR_RangeGt1000",'Scoring_Config'!$A:$A,'Scoring_Config'!$D:$D,"Yes")="Yes",_xlfn.XLOOKUP("Service_Any_OR_RangeGt1000",'Scoring_Config'!$A:$A,'Scoring_Config'!$C:$C,10),0),0)+IF(LEFT(AH440,4)="True",IF(_xlfn.XLOOKUP("App_Any_OR_RangeGt1000",'Scoring_Config'!$A:$A,'Scoring_Config'!$D:$D,"Yes")="Yes",_xlfn.XLOOKUP("App_Any_OR_RangeGt1000",'Scoring_Config'!$A:$A,'Scoring_Config'!$C:$C,10),0),0)+IF(LEFT(AI440,4)="True",IF(_xlfn.XLOOKUP("Service_Insecure_Match",'Scoring_Config'!$A:$A,'Scoring_Config'!$D:$D,"Yes")="Yes",_xlfn.XLOOKUP("Service_Insecure_Match",'Scoring_Config'!$A:$A,'Scoring_Config'!$C:$C,5),0),0)+IF(LEFT(AJ440,4)="True",IF(_xlfn.XLOOKUP("Risky_Inbound",'Scoring_Config'!$A:$A,'Scoring_Config'!$D:$D,"Yes")="Yes",_xlfn.XLOOKUP("Risky_Inbound",'Scoring_Config'!$A:$A,'Scoring_Config'!$C:$C,50),0),0)+IF(LEFT(AK440,4)="True",IF(_xlfn.XLOOKUP("Risky_Outbound",'Scoring_Config'!$A:$A,'Scoring_Config'!$D:$D,"Yes")="Yes",_xlfn.XLOOKUP("Risky_Outbound",'Scoring_Config'!$A:$A,'Scoring_Config'!$C:$C,25),0),0)+IF(LEFT(AZ440,4)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440,FIND(",",AL440)+1,100)),0)+IF(LEFT(AM440,4)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440,FIND(",",AN440)+1,100)),0)+IF(_xlfn.XLOOKUP("Profile_Scoring",'Scoring_Config'!$A:$A,'Scoring_Config'!$D:$D,"Yes")="Yes",VALUE(MID(AO440,FIND(",",AO440)+1,100)),0)+IF(_xlfn.XLOOKUP("Options_Scoring",'Scoring_Config'!$A:$A,'Scoring_Config'!$D:$D,"Yes")="Yes",VALUE(MID(AP440,FIND(",",AP440)+1,100)),0)))</f>
        <v>0</v>
      </c>
      <c r="AZ440" cm="1">
        <f t="array" ref="AZ440">IF(FALSE,"True," &amp; IF(_xlfn.XLOOKUP("Migrate_Insecure",'Scoring_Config'!$A:$A,'Scoring_Config'!$D:$D,"Yes")="Yes",_xlfn.XLOOKUP("Migrate_Insecure",'Scoring_Config'!$A:$A,'Scoring_Config'!$C:$C,10),0),"False,0")</f>
        <v>0</v>
      </c>
    </row>
    <row r="441" spans="1:52">
      <c r="A441" t="s">
        <v>1979</v>
      </c>
      <c r="B441" t="s">
        <v>2414</v>
      </c>
      <c r="C441" t="s">
        <v>3542</v>
      </c>
      <c r="D441" t="s">
        <v>3544</v>
      </c>
      <c r="E441" t="s">
        <v>3562</v>
      </c>
      <c r="F441" t="s">
        <v>3741</v>
      </c>
      <c r="G441" t="s">
        <v>284</v>
      </c>
      <c r="H441" t="s">
        <v>193</v>
      </c>
      <c r="I441" t="s">
        <v>4157</v>
      </c>
      <c r="J441" t="s">
        <v>968</v>
      </c>
      <c r="K441" t="s">
        <v>1813</v>
      </c>
      <c r="L441" t="s">
        <v>1426</v>
      </c>
      <c r="M441" t="s">
        <v>1973</v>
      </c>
      <c r="N441" t="s">
        <v>4315</v>
      </c>
      <c r="O441" t="s">
        <v>4319</v>
      </c>
      <c r="P441" t="s">
        <v>4323</v>
      </c>
      <c r="Q441" t="s">
        <v>4643</v>
      </c>
      <c r="R441" t="s">
        <v>5439</v>
      </c>
      <c r="S441" t="s">
        <v>4324</v>
      </c>
      <c r="T441" t="s">
        <v>5605</v>
      </c>
      <c r="U441" t="s">
        <v>6170</v>
      </c>
      <c r="Y441" cm="1">
        <f t="array" ref="Y441">IF(FALSE,"True," &amp; IF(_xlfn.XLOOKUP("Src_IsAny",'Scoring_Config'!$A:$A,'Scoring_Config'!$D:$D,"Yes")="Yes",_xlfn.XLOOKUP("Src_IsAny",'Scoring_Config'!$A:$A,'Scoring_Config'!$C:$C,10),0),"False,0")</f>
        <v>0</v>
      </c>
      <c r="Z441" cm="1">
        <f t="array" ref="Z441">IF(FALSE,"True," &amp; IF(_xlfn.XLOOKUP("Src_CIDR_Le_16",'Scoring_Config'!$A:$A,'Scoring_Config'!$D:$D,"Yes")="Yes",_xlfn.XLOOKUP("Src_CIDR_Le_16",'Scoring_Config'!$A:$A,'Scoring_Config'!$C:$C,10),0),"False,0")</f>
        <v>0</v>
      </c>
      <c r="AA441" cm="1">
        <f t="array" ref="AA441">IF(FALSE,"True," &amp; IF(_xlfn.XLOOKUP("Src_CIDR_17_22",'Scoring_Config'!$A:$A,'Scoring_Config'!$D:$D,"Yes")="Yes",_xlfn.XLOOKUP("Src_CIDR_17_22",'Scoring_Config'!$A:$A,'Scoring_Config'!$C:$C,5),0),"False,0")</f>
        <v>0</v>
      </c>
      <c r="AB441" cm="1">
        <f t="array" ref="AB441">IF(FALSE,"True," &amp; IF(_xlfn.XLOOKUP("Dst_IsAny",'Scoring_Config'!$A:$A,'Scoring_Config'!$D:$D,"Yes")="Yes",_xlfn.XLOOKUP("Dst_IsAny",'Scoring_Config'!$A:$A,'Scoring_Config'!$C:$C,10),0),"False,0")</f>
        <v>0</v>
      </c>
      <c r="AC441" cm="1">
        <f t="array" ref="AC441">IF(FALSE,"True," &amp; IF(_xlfn.XLOOKUP("Dst_CIDR_Le_16",'Scoring_Config'!$A:$A,'Scoring_Config'!$D:$D,"Yes")="Yes",_xlfn.XLOOKUP("Dst_CIDR_Le_16",'Scoring_Config'!$A:$A,'Scoring_Config'!$C:$C,10),0),"False,0")</f>
        <v>0</v>
      </c>
      <c r="AD441" cm="1">
        <f t="array" ref="AD441">IF(FALSE,"True," &amp; IF(_xlfn.XLOOKUP("Dst_CIDR_17_22",'Scoring_Config'!$A:$A,'Scoring_Config'!$D:$D,"Yes")="Yes",_xlfn.XLOOKUP("Dst_CIDR_17_22",'Scoring_Config'!$A:$A,'Scoring_Config'!$C:$C,5),0),"False,0")</f>
        <v>0</v>
      </c>
      <c r="AE441" cm="1">
        <f t="array" ref="AE441">IF(FALSE,"True," &amp; IF(_xlfn.XLOOKUP("SrcZone_IsAny",'Scoring_Config'!$A:$A,'Scoring_Config'!$D:$D,"Yes")="Yes",_xlfn.XLOOKUP("SrcZone_IsAny",'Scoring_Config'!$A:$A,'Scoring_Config'!$C:$C,10),0),"False,0")</f>
        <v>0</v>
      </c>
      <c r="AF441" cm="1">
        <f t="array" ref="AF441">IF(FALSE,"True," &amp; IF(_xlfn.XLOOKUP("DstZone_IsAny",'Scoring_Config'!$A:$A,'Scoring_Config'!$D:$D,"Yes")="Yes",_xlfn.XLOOKUP("DstZone_IsAny",'Scoring_Config'!$A:$A,'Scoring_Config'!$C:$C,10),0),"False,0")</f>
        <v>0</v>
      </c>
      <c r="AG441" cm="1">
        <f t="array" ref="AG44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41" cm="1">
        <f t="array" ref="AH441">IF(FALSE,"True," &amp; IF(_xlfn.XLOOKUP("App_Any_OR_RangeGt1000",'Scoring_Config'!$A:$A,'Scoring_Config'!$D:$D,"Yes")="Yes",_xlfn.XLOOKUP("App_Any_OR_RangeGt1000",'Scoring_Config'!$A:$A,'Scoring_Config'!$C:$C,10),0),"False,0")</f>
        <v>0</v>
      </c>
      <c r="AI441" cm="1">
        <f t="array" ref="AI441">IF(FALSE,"True," &amp; IF(_xlfn.XLOOKUP("Service_Insecure_Match",'Scoring_Config'!$A:$A,'Scoring_Config'!$D:$D,"Yes")="Yes",_xlfn.XLOOKUP("Service_Insecure_Match",'Scoring_Config'!$A:$A,'Scoring_Config'!$C:$C,5),0),"False,0")</f>
        <v>0</v>
      </c>
      <c r="AJ441" cm="1">
        <f t="array" ref="AJ441">IF(FALSE,"True," &amp; IF(_xlfn.XLOOKUP("Risky_Inbound",'Scoring_Config'!$A:$A,'Scoring_Config'!$D:$D,"Yes")="Yes",_xlfn.XLOOKUP("Risky_Inbound",'Scoring_Config'!$A:$A,'Scoring_Config'!$C:$C,50),0),"False,0")</f>
        <v>0</v>
      </c>
      <c r="AK441" cm="1">
        <f t="array" ref="AK441">IF(FALSE,"True," &amp; IF(_xlfn.XLOOKUP("Risky_Outbound",'Scoring_Config'!$A:$A,'Scoring_Config'!$D:$D,"Yes")="Yes",_xlfn.XLOOKUP("Risky_Outbound",'Scoring_Config'!$A:$A,'Scoring_Config'!$C:$C,25),0),"False,0")</f>
        <v>0</v>
      </c>
      <c r="AL441" t="s">
        <v>6699</v>
      </c>
      <c r="AM441" cm="1">
        <f t="array" ref="AM44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41" t="s">
        <v>6697</v>
      </c>
      <c r="AO441" t="s">
        <v>6697</v>
      </c>
      <c r="AP441" t="s">
        <v>6697</v>
      </c>
      <c r="AQ441" cm="1">
        <f t="array" ref="AQ441">IF(FALSE,"True," &amp; IF(_xlfn.XLOOKUP("Service_IsAny",'Scoring_Config'!$A:$A,'Scoring_Config'!$D:$D,"Yes")="Yes",_xlfn.XLOOKUP("Service_IsAny",'Scoring_Config'!$A:$A,'Scoring_Config'!$C:$C,0),0),"False,0")</f>
        <v>0</v>
      </c>
      <c r="AR441">
        <v>0</v>
      </c>
      <c r="AS441" cm="1">
        <f t="array" ref="AS441">IF(FALSE,"True," &amp; IF(_xlfn.XLOOKUP("Service_RangeGt1000",'Scoring_Config'!$A:$A,'Scoring_Config'!$D:$D,"Yes")="Yes",_xlfn.XLOOKUP("Service_RangeGt1000",'Scoring_Config'!$A:$A,'Scoring_Config'!$C:$C,0),0),"False,0")</f>
        <v>0</v>
      </c>
      <c r="AT441" cm="1">
        <f t="array" ref="AT441">IF(FALSE,"True," &amp; IF(_xlfn.XLOOKUP("App_IsAny",'Scoring_Config'!$A:$A,'Scoring_Config'!$D:$D,"Yes")="Yes",_xlfn.XLOOKUP("App_IsAny",'Scoring_Config'!$A:$A,'Scoring_Config'!$C:$C,0),0),"False,0")</f>
        <v>0</v>
      </c>
      <c r="AU441">
        <v>0</v>
      </c>
      <c r="AV441" cm="1">
        <f t="array" ref="AV441">IF(FALSE,"True," &amp; IF(_xlfn.XLOOKUP("App_RangeGt1000",'Scoring_Config'!$A:$A,'Scoring_Config'!$D:$D,"Yes")="Yes",_xlfn.XLOOKUP("App_RangeGt1000",'Scoring_Config'!$A:$A,'Scoring_Config'!$C:$C,0),0),"False,0")</f>
        <v>0</v>
      </c>
      <c r="AW441" cm="1">
        <f t="array" ref="AW441">IF(FALSE,"True," &amp; IF(_xlfn.XLOOKUP("Action_IsDenyOrDrop",'Scoring_Config'!$A:$A,'Scoring_Config'!$D:$D,"Yes")="Yes",_xlfn.XLOOKUP("Action_IsDenyOrDrop",'Scoring_Config'!$A:$A,'Scoring_Config'!$C:$C,0),0),"False,0")</f>
        <v>0</v>
      </c>
      <c r="AX441" cm="1">
        <f t="array" ref="AX441">IF(LEFT(AW441,4)="True",0,(IF(LEFT(Y441,4)="True",IF(_xlfn.XLOOKUP("Src_IsAny",'Scoring_Config'!$A:$A,'Scoring_Config'!$D:$D,"Yes")="Yes",_xlfn.XLOOKUP("Src_IsAny",'Scoring_Config'!$A:$A,'Scoring_Config'!$C:$C,10),0),0)+IF(LEFT(Z441,4)="True",IF(_xlfn.XLOOKUP("Src_CIDR_Le_16",'Scoring_Config'!$A:$A,'Scoring_Config'!$D:$D,"Yes")="Yes",_xlfn.XLOOKUP("Src_CIDR_Le_16",'Scoring_Config'!$A:$A,'Scoring_Config'!$C:$C,10),0),0)+IF(LEFT(AA441,4)="True",IF(_xlfn.XLOOKUP("Src_CIDR_17_22",'Scoring_Config'!$A:$A,'Scoring_Config'!$D:$D,"Yes")="Yes",_xlfn.XLOOKUP("Src_CIDR_17_22",'Scoring_Config'!$A:$A,'Scoring_Config'!$C:$C,5),0),0)+IF(LEFT(AB441,4)="True",IF(_xlfn.XLOOKUP("Dst_IsAny",'Scoring_Config'!$A:$A,'Scoring_Config'!$D:$D,"Yes")="Yes",_xlfn.XLOOKUP("Dst_IsAny",'Scoring_Config'!$A:$A,'Scoring_Config'!$C:$C,10),0),0)+IF(LEFT(AC441,4)="True",IF(_xlfn.XLOOKUP("Dst_CIDR_Le_16",'Scoring_Config'!$A:$A,'Scoring_Config'!$D:$D,"Yes")="Yes",_xlfn.XLOOKUP("Dst_CIDR_Le_16",'Scoring_Config'!$A:$A,'Scoring_Config'!$C:$C,10),0),0)+IF(LEFT(AD441,4)="True",IF(_xlfn.XLOOKUP("Dst_CIDR_17_22",'Scoring_Config'!$A:$A,'Scoring_Config'!$D:$D,"Yes")="Yes",_xlfn.XLOOKUP("Dst_CIDR_17_22",'Scoring_Config'!$A:$A,'Scoring_Config'!$C:$C,5),0),0)+IF(LEFT(AE441,4)="True",IF(_xlfn.XLOOKUP("SrcZone_IsAny",'Scoring_Config'!$A:$A,'Scoring_Config'!$D:$D,"Yes")="Yes",_xlfn.XLOOKUP("SrcZone_IsAny",'Scoring_Config'!$A:$A,'Scoring_Config'!$C:$C,10),0),0)+IF(LEFT(AF441,4)="True",IF(_xlfn.XLOOKUP("DstZone_IsAny",'Scoring_Config'!$A:$A,'Scoring_Config'!$D:$D,"Yes")="Yes",_xlfn.XLOOKUP("DstZone_IsAny",'Scoring_Config'!$A:$A,'Scoring_Config'!$C:$C,10),0),0)+IF(LEFT(AG441,4)="True",IF(_xlfn.XLOOKUP("Service_Any_OR_RangeGt1000",'Scoring_Config'!$A:$A,'Scoring_Config'!$D:$D,"Yes")="Yes",_xlfn.XLOOKUP("Service_Any_OR_RangeGt1000",'Scoring_Config'!$A:$A,'Scoring_Config'!$C:$C,10),0),0)+IF(LEFT(AH441,4)="True",IF(_xlfn.XLOOKUP("App_Any_OR_RangeGt1000",'Scoring_Config'!$A:$A,'Scoring_Config'!$D:$D,"Yes")="Yes",_xlfn.XLOOKUP("App_Any_OR_RangeGt1000",'Scoring_Config'!$A:$A,'Scoring_Config'!$C:$C,10),0),0)+IF(LEFT(AI441,4)="True",IF(_xlfn.XLOOKUP("Service_Insecure_Match",'Scoring_Config'!$A:$A,'Scoring_Config'!$D:$D,"Yes")="Yes",_xlfn.XLOOKUP("Service_Insecure_Match",'Scoring_Config'!$A:$A,'Scoring_Config'!$C:$C,5),0),0)+IF(LEFT(AJ441,4)="True",IF(_xlfn.XLOOKUP("Risky_Inbound",'Scoring_Config'!$A:$A,'Scoring_Config'!$D:$D,"Yes")="Yes",_xlfn.XLOOKUP("Risky_Inbound",'Scoring_Config'!$A:$A,'Scoring_Config'!$C:$C,50),0),0)+IF(LEFT(AK441,4)="True",IF(_xlfn.XLOOKUP("Risky_Outbound",'Scoring_Config'!$A:$A,'Scoring_Config'!$D:$D,"Yes")="Yes",_xlfn.XLOOKUP("Risky_Outbound",'Scoring_Config'!$A:$A,'Scoring_Config'!$C:$C,25),0),0)+IF(LEFT(AZ441,4)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441,FIND(",",AL441)+1,100)),0)+IF(LEFT(AM441,4)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441,FIND(",",AN441)+1,100)),0)+IF(_xlfn.XLOOKUP("Profile_Scoring",'Scoring_Config'!$A:$A,'Scoring_Config'!$D:$D,"Yes")="Yes",VALUE(MID(AO441,FIND(",",AO441)+1,100)),0)+IF(_xlfn.XLOOKUP("Options_Scoring",'Scoring_Config'!$A:$A,'Scoring_Config'!$D:$D,"Yes")="Yes",VALUE(MID(AP441,FIND(",",AP441)+1,100)),0)))</f>
        <v>0</v>
      </c>
      <c r="AZ441" cm="1">
        <f t="array" ref="AZ441">IF(FALSE,"True," &amp; IF(_xlfn.XLOOKUP("Migrate_Insecure",'Scoring_Config'!$A:$A,'Scoring_Config'!$D:$D,"Yes")="Yes",_xlfn.XLOOKUP("Migrate_Insecure",'Scoring_Config'!$A:$A,'Scoring_Config'!$C:$C,10),0),"False,0")</f>
        <v>0</v>
      </c>
    </row>
    <row r="442" spans="1:52">
      <c r="A442" t="s">
        <v>1979</v>
      </c>
      <c r="B442" t="s">
        <v>2415</v>
      </c>
      <c r="C442" t="s">
        <v>3542</v>
      </c>
      <c r="D442" t="s">
        <v>3545</v>
      </c>
      <c r="E442" t="s">
        <v>3563</v>
      </c>
      <c r="F442" t="s">
        <v>3742</v>
      </c>
      <c r="G442" t="s">
        <v>285</v>
      </c>
      <c r="H442" t="s">
        <v>174</v>
      </c>
      <c r="I442" t="s">
        <v>3688</v>
      </c>
      <c r="J442" t="s">
        <v>969</v>
      </c>
      <c r="K442" t="s">
        <v>1812</v>
      </c>
      <c r="L442" t="s">
        <v>1425</v>
      </c>
      <c r="M442" t="s">
        <v>1974</v>
      </c>
      <c r="N442" t="s">
        <v>4315</v>
      </c>
      <c r="O442" t="s">
        <v>4319</v>
      </c>
      <c r="P442" t="s">
        <v>4322</v>
      </c>
      <c r="Q442" t="s">
        <v>4644</v>
      </c>
      <c r="R442" t="s">
        <v>5437</v>
      </c>
      <c r="S442" t="s">
        <v>5440</v>
      </c>
      <c r="T442" t="s">
        <v>5706</v>
      </c>
      <c r="U442" t="s">
        <v>6169</v>
      </c>
      <c r="Y442" cm="1">
        <f t="array" ref="Y442">IF(FALSE,"True," &amp; IF(_xlfn.XLOOKUP("Src_IsAny",'Scoring_Config'!$A:$A,'Scoring_Config'!$D:$D,"Yes")="Yes",_xlfn.XLOOKUP("Src_IsAny",'Scoring_Config'!$A:$A,'Scoring_Config'!$C:$C,10),0),"False,0")</f>
        <v>0</v>
      </c>
      <c r="Z442" cm="1">
        <f t="array" ref="Z442">IF(FALSE,"True," &amp; IF(_xlfn.XLOOKUP("Src_CIDR_Le_16",'Scoring_Config'!$A:$A,'Scoring_Config'!$D:$D,"Yes")="Yes",_xlfn.XLOOKUP("Src_CIDR_Le_16",'Scoring_Config'!$A:$A,'Scoring_Config'!$C:$C,10),0),"False,0")</f>
        <v>0</v>
      </c>
      <c r="AA442" cm="1">
        <f t="array" ref="AA442">IF(TRUE,"True," &amp; IF(_xlfn.XLOOKUP("Src_CIDR_17_22",'Scoring_Config'!$A:$A,'Scoring_Config'!$D:$D,"Yes")="Yes",_xlfn.XLOOKUP("Src_CIDR_17_22",'Scoring_Config'!$A:$A,'Scoring_Config'!$C:$C,5),0),"False,0")</f>
        <v>0</v>
      </c>
      <c r="AB442" cm="1">
        <f t="array" ref="AB442">IF(FALSE,"True," &amp; IF(_xlfn.XLOOKUP("Dst_IsAny",'Scoring_Config'!$A:$A,'Scoring_Config'!$D:$D,"Yes")="Yes",_xlfn.XLOOKUP("Dst_IsAny",'Scoring_Config'!$A:$A,'Scoring_Config'!$C:$C,10),0),"False,0")</f>
        <v>0</v>
      </c>
      <c r="AC442" cm="1">
        <f t="array" ref="AC442">IF(FALSE,"True," &amp; IF(_xlfn.XLOOKUP("Dst_CIDR_Le_16",'Scoring_Config'!$A:$A,'Scoring_Config'!$D:$D,"Yes")="Yes",_xlfn.XLOOKUP("Dst_CIDR_Le_16",'Scoring_Config'!$A:$A,'Scoring_Config'!$C:$C,10),0),"False,0")</f>
        <v>0</v>
      </c>
      <c r="AD442" cm="1">
        <f t="array" ref="AD442">IF(FALSE,"True," &amp; IF(_xlfn.XLOOKUP("Dst_CIDR_17_22",'Scoring_Config'!$A:$A,'Scoring_Config'!$D:$D,"Yes")="Yes",_xlfn.XLOOKUP("Dst_CIDR_17_22",'Scoring_Config'!$A:$A,'Scoring_Config'!$C:$C,5),0),"False,0")</f>
        <v>0</v>
      </c>
      <c r="AE442" cm="1">
        <f t="array" ref="AE442">IF(FALSE,"True," &amp; IF(_xlfn.XLOOKUP("SrcZone_IsAny",'Scoring_Config'!$A:$A,'Scoring_Config'!$D:$D,"Yes")="Yes",_xlfn.XLOOKUP("SrcZone_IsAny",'Scoring_Config'!$A:$A,'Scoring_Config'!$C:$C,10),0),"False,0")</f>
        <v>0</v>
      </c>
      <c r="AF442" cm="1">
        <f t="array" ref="AF442">IF(FALSE,"True," &amp; IF(_xlfn.XLOOKUP("DstZone_IsAny",'Scoring_Config'!$A:$A,'Scoring_Config'!$D:$D,"Yes")="Yes",_xlfn.XLOOKUP("DstZone_IsAny",'Scoring_Config'!$A:$A,'Scoring_Config'!$C:$C,10),0),"False,0")</f>
        <v>0</v>
      </c>
      <c r="AG442" cm="1">
        <f t="array" ref="AG44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42" cm="1">
        <f t="array" ref="AH442">IF(FALSE,"True," &amp; IF(_xlfn.XLOOKUP("App_Any_OR_RangeGt1000",'Scoring_Config'!$A:$A,'Scoring_Config'!$D:$D,"Yes")="Yes",_xlfn.XLOOKUP("App_Any_OR_RangeGt1000",'Scoring_Config'!$A:$A,'Scoring_Config'!$C:$C,10),0),"False,0")</f>
        <v>0</v>
      </c>
      <c r="AI442" cm="1">
        <f t="array" ref="AI442">IF(FALSE,"True," &amp; IF(_xlfn.XLOOKUP("Service_Insecure_Match",'Scoring_Config'!$A:$A,'Scoring_Config'!$D:$D,"Yes")="Yes",_xlfn.XLOOKUP("Service_Insecure_Match",'Scoring_Config'!$A:$A,'Scoring_Config'!$C:$C,5),0),"False,0")</f>
        <v>0</v>
      </c>
      <c r="AJ442" cm="1">
        <f t="array" ref="AJ442">IF(FALSE,"True," &amp; IF(_xlfn.XLOOKUP("Risky_Inbound",'Scoring_Config'!$A:$A,'Scoring_Config'!$D:$D,"Yes")="Yes",_xlfn.XLOOKUP("Risky_Inbound",'Scoring_Config'!$A:$A,'Scoring_Config'!$C:$C,50),0),"False,0")</f>
        <v>0</v>
      </c>
      <c r="AK442" cm="1">
        <f t="array" ref="AK442">IF(FALSE,"True," &amp; IF(_xlfn.XLOOKUP("Risky_Outbound",'Scoring_Config'!$A:$A,'Scoring_Config'!$D:$D,"Yes")="Yes",_xlfn.XLOOKUP("Risky_Outbound",'Scoring_Config'!$A:$A,'Scoring_Config'!$C:$C,25),0),"False,0")</f>
        <v>0</v>
      </c>
      <c r="AL442" t="s">
        <v>6697</v>
      </c>
      <c r="AM442" cm="1">
        <f t="array" ref="AM44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42" t="s">
        <v>6697</v>
      </c>
      <c r="AO442" t="s">
        <v>6697</v>
      </c>
      <c r="AP442" t="s">
        <v>6697</v>
      </c>
      <c r="AQ442" cm="1">
        <f t="array" ref="AQ442">IF(FALSE,"True," &amp; IF(_xlfn.XLOOKUP("Service_IsAny",'Scoring_Config'!$A:$A,'Scoring_Config'!$D:$D,"Yes")="Yes",_xlfn.XLOOKUP("Service_IsAny",'Scoring_Config'!$A:$A,'Scoring_Config'!$C:$C,0),0),"False,0")</f>
        <v>0</v>
      </c>
      <c r="AR442">
        <v>24</v>
      </c>
      <c r="AS442" cm="1">
        <f t="array" ref="AS442">IF(FALSE,"True," &amp; IF(_xlfn.XLOOKUP("Service_RangeGt1000",'Scoring_Config'!$A:$A,'Scoring_Config'!$D:$D,"Yes")="Yes",_xlfn.XLOOKUP("Service_RangeGt1000",'Scoring_Config'!$A:$A,'Scoring_Config'!$C:$C,0),0),"False,0")</f>
        <v>0</v>
      </c>
      <c r="AT442" cm="1">
        <f t="array" ref="AT442">IF(FALSE,"True," &amp; IF(_xlfn.XLOOKUP("App_IsAny",'Scoring_Config'!$A:$A,'Scoring_Config'!$D:$D,"Yes")="Yes",_xlfn.XLOOKUP("App_IsAny",'Scoring_Config'!$A:$A,'Scoring_Config'!$C:$C,0),0),"False,0")</f>
        <v>0</v>
      </c>
      <c r="AU442">
        <v>13</v>
      </c>
      <c r="AV442" cm="1">
        <f t="array" ref="AV442">IF(FALSE,"True," &amp; IF(_xlfn.XLOOKUP("App_RangeGt1000",'Scoring_Config'!$A:$A,'Scoring_Config'!$D:$D,"Yes")="Yes",_xlfn.XLOOKUP("App_RangeGt1000",'Scoring_Config'!$A:$A,'Scoring_Config'!$C:$C,0),0),"False,0")</f>
        <v>0</v>
      </c>
      <c r="AW442" cm="1">
        <f t="array" ref="AW442">IF(FALSE,"True," &amp; IF(_xlfn.XLOOKUP("Action_IsDenyOrDrop",'Scoring_Config'!$A:$A,'Scoring_Config'!$D:$D,"Yes")="Yes",_xlfn.XLOOKUP("Action_IsDenyOrDrop",'Scoring_Config'!$A:$A,'Scoring_Config'!$C:$C,0),0),"False,0")</f>
        <v>0</v>
      </c>
      <c r="AX442" cm="1">
        <f t="array" ref="AX442">IF(LEFT(AW442,4)="True",0,(IF(LEFT(Y442,4)="True",IF(_xlfn.XLOOKUP("Src_IsAny",'Scoring_Config'!$A:$A,'Scoring_Config'!$D:$D,"Yes")="Yes",_xlfn.XLOOKUP("Src_IsAny",'Scoring_Config'!$A:$A,'Scoring_Config'!$C:$C,10),0),0)+IF(LEFT(Z442,4)="True",IF(_xlfn.XLOOKUP("Src_CIDR_Le_16",'Scoring_Config'!$A:$A,'Scoring_Config'!$D:$D,"Yes")="Yes",_xlfn.XLOOKUP("Src_CIDR_Le_16",'Scoring_Config'!$A:$A,'Scoring_Config'!$C:$C,10),0),0)+IF(LEFT(AA442,4)="True",IF(_xlfn.XLOOKUP("Src_CIDR_17_22",'Scoring_Config'!$A:$A,'Scoring_Config'!$D:$D,"Yes")="Yes",_xlfn.XLOOKUP("Src_CIDR_17_22",'Scoring_Config'!$A:$A,'Scoring_Config'!$C:$C,5),0),0)+IF(LEFT(AB442,4)="True",IF(_xlfn.XLOOKUP("Dst_IsAny",'Scoring_Config'!$A:$A,'Scoring_Config'!$D:$D,"Yes")="Yes",_xlfn.XLOOKUP("Dst_IsAny",'Scoring_Config'!$A:$A,'Scoring_Config'!$C:$C,10),0),0)+IF(LEFT(AC442,4)="True",IF(_xlfn.XLOOKUP("Dst_CIDR_Le_16",'Scoring_Config'!$A:$A,'Scoring_Config'!$D:$D,"Yes")="Yes",_xlfn.XLOOKUP("Dst_CIDR_Le_16",'Scoring_Config'!$A:$A,'Scoring_Config'!$C:$C,10),0),0)+IF(LEFT(AD442,4)="True",IF(_xlfn.XLOOKUP("Dst_CIDR_17_22",'Scoring_Config'!$A:$A,'Scoring_Config'!$D:$D,"Yes")="Yes",_xlfn.XLOOKUP("Dst_CIDR_17_22",'Scoring_Config'!$A:$A,'Scoring_Config'!$C:$C,5),0),0)+IF(LEFT(AE442,4)="True",IF(_xlfn.XLOOKUP("SrcZone_IsAny",'Scoring_Config'!$A:$A,'Scoring_Config'!$D:$D,"Yes")="Yes",_xlfn.XLOOKUP("SrcZone_IsAny",'Scoring_Config'!$A:$A,'Scoring_Config'!$C:$C,10),0),0)+IF(LEFT(AF442,4)="True",IF(_xlfn.XLOOKUP("DstZone_IsAny",'Scoring_Config'!$A:$A,'Scoring_Config'!$D:$D,"Yes")="Yes",_xlfn.XLOOKUP("DstZone_IsAny",'Scoring_Config'!$A:$A,'Scoring_Config'!$C:$C,10),0),0)+IF(LEFT(AG442,4)="True",IF(_xlfn.XLOOKUP("Service_Any_OR_RangeGt1000",'Scoring_Config'!$A:$A,'Scoring_Config'!$D:$D,"Yes")="Yes",_xlfn.XLOOKUP("Service_Any_OR_RangeGt1000",'Scoring_Config'!$A:$A,'Scoring_Config'!$C:$C,10),0),0)+IF(LEFT(AH442,4)="True",IF(_xlfn.XLOOKUP("App_Any_OR_RangeGt1000",'Scoring_Config'!$A:$A,'Scoring_Config'!$D:$D,"Yes")="Yes",_xlfn.XLOOKUP("App_Any_OR_RangeGt1000",'Scoring_Config'!$A:$A,'Scoring_Config'!$C:$C,10),0),0)+IF(LEFT(AI442,4)="True",IF(_xlfn.XLOOKUP("Service_Insecure_Match",'Scoring_Config'!$A:$A,'Scoring_Config'!$D:$D,"Yes")="Yes",_xlfn.XLOOKUP("Service_Insecure_Match",'Scoring_Config'!$A:$A,'Scoring_Config'!$C:$C,5),0),0)+IF(LEFT(AJ442,4)="True",IF(_xlfn.XLOOKUP("Risky_Inbound",'Scoring_Config'!$A:$A,'Scoring_Config'!$D:$D,"Yes")="Yes",_xlfn.XLOOKUP("Risky_Inbound",'Scoring_Config'!$A:$A,'Scoring_Config'!$C:$C,50),0),0)+IF(LEFT(AK442,4)="True",IF(_xlfn.XLOOKUP("Risky_Outbound",'Scoring_Config'!$A:$A,'Scoring_Config'!$D:$D,"Yes")="Yes",_xlfn.XLOOKUP("Risky_Outbound",'Scoring_Config'!$A:$A,'Scoring_Config'!$C:$C,25),0),0)+IF(LEFT(AZ442,4)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442,FIND(",",AL442)+1,100)),0)+IF(LEFT(AM442,4)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442,FIND(",",AN442)+1,100)),0)+IF(_xlfn.XLOOKUP("Profile_Scoring",'Scoring_Config'!$A:$A,'Scoring_Config'!$D:$D,"Yes")="Yes",VALUE(MID(AO442,FIND(",",AO442)+1,100)),0)+IF(_xlfn.XLOOKUP("Options_Scoring",'Scoring_Config'!$A:$A,'Scoring_Config'!$D:$D,"Yes")="Yes",VALUE(MID(AP442,FIND(",",AP442)+1,100)),0)))</f>
        <v>0</v>
      </c>
      <c r="AZ442" cm="1">
        <f t="array" ref="AZ442">IF(FALSE,"True," &amp; IF(_xlfn.XLOOKUP("Migrate_Insecure",'Scoring_Config'!$A:$A,'Scoring_Config'!$D:$D,"Yes")="Yes",_xlfn.XLOOKUP("Migrate_Insecure",'Scoring_Config'!$A:$A,'Scoring_Config'!$C:$C,10),0),"False,0")</f>
        <v>0</v>
      </c>
    </row>
    <row r="443" spans="1:52">
      <c r="A443" t="s">
        <v>1979</v>
      </c>
      <c r="B443" t="s">
        <v>2416</v>
      </c>
      <c r="C443" t="s">
        <v>3542</v>
      </c>
      <c r="D443" t="s">
        <v>3545</v>
      </c>
      <c r="E443" t="s">
        <v>3563</v>
      </c>
      <c r="F443" t="s">
        <v>3743</v>
      </c>
      <c r="G443" t="s">
        <v>286</v>
      </c>
      <c r="H443" t="s">
        <v>174</v>
      </c>
      <c r="I443" t="s">
        <v>4106</v>
      </c>
      <c r="J443" t="s">
        <v>970</v>
      </c>
      <c r="K443" t="s">
        <v>1814</v>
      </c>
      <c r="L443" t="s">
        <v>1327</v>
      </c>
      <c r="M443" t="s">
        <v>1974</v>
      </c>
      <c r="N443" t="s">
        <v>4315</v>
      </c>
      <c r="O443" t="s">
        <v>4319</v>
      </c>
      <c r="P443" t="s">
        <v>4322</v>
      </c>
      <c r="Q443" t="s">
        <v>4645</v>
      </c>
      <c r="R443" t="s">
        <v>5440</v>
      </c>
      <c r="S443" t="s">
        <v>5440</v>
      </c>
      <c r="T443" t="s">
        <v>5642</v>
      </c>
      <c r="U443" t="s">
        <v>6171</v>
      </c>
      <c r="Y443" cm="1">
        <f t="array" ref="Y443">IF(FALSE,"True," &amp; IF(_xlfn.XLOOKUP("Src_IsAny",'Scoring_Config'!$A:$A,'Scoring_Config'!$D:$D,"Yes")="Yes",_xlfn.XLOOKUP("Src_IsAny",'Scoring_Config'!$A:$A,'Scoring_Config'!$C:$C,10),0),"False,0")</f>
        <v>0</v>
      </c>
      <c r="Z443" cm="1">
        <f t="array" ref="Z443">IF(FALSE,"True," &amp; IF(_xlfn.XLOOKUP("Src_CIDR_Le_16",'Scoring_Config'!$A:$A,'Scoring_Config'!$D:$D,"Yes")="Yes",_xlfn.XLOOKUP("Src_CIDR_Le_16",'Scoring_Config'!$A:$A,'Scoring_Config'!$C:$C,10),0),"False,0")</f>
        <v>0</v>
      </c>
      <c r="AA443" cm="1">
        <f t="array" ref="AA443">IF(FALSE,"True," &amp; IF(_xlfn.XLOOKUP("Src_CIDR_17_22",'Scoring_Config'!$A:$A,'Scoring_Config'!$D:$D,"Yes")="Yes",_xlfn.XLOOKUP("Src_CIDR_17_22",'Scoring_Config'!$A:$A,'Scoring_Config'!$C:$C,5),0),"False,0")</f>
        <v>0</v>
      </c>
      <c r="AB443" cm="1">
        <f t="array" ref="AB443">IF(FALSE,"True," &amp; IF(_xlfn.XLOOKUP("Dst_IsAny",'Scoring_Config'!$A:$A,'Scoring_Config'!$D:$D,"Yes")="Yes",_xlfn.XLOOKUP("Dst_IsAny",'Scoring_Config'!$A:$A,'Scoring_Config'!$C:$C,10),0),"False,0")</f>
        <v>0</v>
      </c>
      <c r="AC443" cm="1">
        <f t="array" ref="AC443">IF(FALSE,"True," &amp; IF(_xlfn.XLOOKUP("Dst_CIDR_Le_16",'Scoring_Config'!$A:$A,'Scoring_Config'!$D:$D,"Yes")="Yes",_xlfn.XLOOKUP("Dst_CIDR_Le_16",'Scoring_Config'!$A:$A,'Scoring_Config'!$C:$C,10),0),"False,0")</f>
        <v>0</v>
      </c>
      <c r="AD443" cm="1">
        <f t="array" ref="AD443">IF(FALSE,"True," &amp; IF(_xlfn.XLOOKUP("Dst_CIDR_17_22",'Scoring_Config'!$A:$A,'Scoring_Config'!$D:$D,"Yes")="Yes",_xlfn.XLOOKUP("Dst_CIDR_17_22",'Scoring_Config'!$A:$A,'Scoring_Config'!$C:$C,5),0),"False,0")</f>
        <v>0</v>
      </c>
      <c r="AE443" cm="1">
        <f t="array" ref="AE443">IF(FALSE,"True," &amp; IF(_xlfn.XLOOKUP("SrcZone_IsAny",'Scoring_Config'!$A:$A,'Scoring_Config'!$D:$D,"Yes")="Yes",_xlfn.XLOOKUP("SrcZone_IsAny",'Scoring_Config'!$A:$A,'Scoring_Config'!$C:$C,10),0),"False,0")</f>
        <v>0</v>
      </c>
      <c r="AF443" cm="1">
        <f t="array" ref="AF443">IF(FALSE,"True," &amp; IF(_xlfn.XLOOKUP("DstZone_IsAny",'Scoring_Config'!$A:$A,'Scoring_Config'!$D:$D,"Yes")="Yes",_xlfn.XLOOKUP("DstZone_IsAny",'Scoring_Config'!$A:$A,'Scoring_Config'!$C:$C,10),0),"False,0")</f>
        <v>0</v>
      </c>
      <c r="AG443" cm="1">
        <f t="array" ref="AG44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43" cm="1">
        <f t="array" ref="AH443">IF(FALSE,"True," &amp; IF(_xlfn.XLOOKUP("App_Any_OR_RangeGt1000",'Scoring_Config'!$A:$A,'Scoring_Config'!$D:$D,"Yes")="Yes",_xlfn.XLOOKUP("App_Any_OR_RangeGt1000",'Scoring_Config'!$A:$A,'Scoring_Config'!$C:$C,10),0),"False,0")</f>
        <v>0</v>
      </c>
      <c r="AI443" cm="1">
        <f t="array" ref="AI443">IF(FALSE,"True," &amp; IF(_xlfn.XLOOKUP("Service_Insecure_Match",'Scoring_Config'!$A:$A,'Scoring_Config'!$D:$D,"Yes")="Yes",_xlfn.XLOOKUP("Service_Insecure_Match",'Scoring_Config'!$A:$A,'Scoring_Config'!$C:$C,5),0),"False,0")</f>
        <v>0</v>
      </c>
      <c r="AJ443" cm="1">
        <f t="array" ref="AJ443">IF(FALSE,"True," &amp; IF(_xlfn.XLOOKUP("Risky_Inbound",'Scoring_Config'!$A:$A,'Scoring_Config'!$D:$D,"Yes")="Yes",_xlfn.XLOOKUP("Risky_Inbound",'Scoring_Config'!$A:$A,'Scoring_Config'!$C:$C,50),0),"False,0")</f>
        <v>0</v>
      </c>
      <c r="AK443" cm="1">
        <f t="array" ref="AK443">IF(FALSE,"True," &amp; IF(_xlfn.XLOOKUP("Risky_Outbound",'Scoring_Config'!$A:$A,'Scoring_Config'!$D:$D,"Yes")="Yes",_xlfn.XLOOKUP("Risky_Outbound",'Scoring_Config'!$A:$A,'Scoring_Config'!$C:$C,25),0),"False,0")</f>
        <v>0</v>
      </c>
      <c r="AL443" t="s">
        <v>6697</v>
      </c>
      <c r="AM443" cm="1">
        <f t="array" ref="AM44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43" t="s">
        <v>6697</v>
      </c>
      <c r="AO443" t="s">
        <v>6697</v>
      </c>
      <c r="AP443" t="s">
        <v>6697</v>
      </c>
      <c r="AQ443" cm="1">
        <f t="array" ref="AQ443">IF(FALSE,"True," &amp; IF(_xlfn.XLOOKUP("Service_IsAny",'Scoring_Config'!$A:$A,'Scoring_Config'!$D:$D,"Yes")="Yes",_xlfn.XLOOKUP("Service_IsAny",'Scoring_Config'!$A:$A,'Scoring_Config'!$C:$C,0),0),"False,0")</f>
        <v>0</v>
      </c>
      <c r="AR443">
        <v>0</v>
      </c>
      <c r="AS443" cm="1">
        <f t="array" ref="AS443">IF(FALSE,"True," &amp; IF(_xlfn.XLOOKUP("Service_RangeGt1000",'Scoring_Config'!$A:$A,'Scoring_Config'!$D:$D,"Yes")="Yes",_xlfn.XLOOKUP("Service_RangeGt1000",'Scoring_Config'!$A:$A,'Scoring_Config'!$C:$C,0),0),"False,0")</f>
        <v>0</v>
      </c>
      <c r="AT443" cm="1">
        <f t="array" ref="AT443">IF(FALSE,"True," &amp; IF(_xlfn.XLOOKUP("App_IsAny",'Scoring_Config'!$A:$A,'Scoring_Config'!$D:$D,"Yes")="Yes",_xlfn.XLOOKUP("App_IsAny",'Scoring_Config'!$A:$A,'Scoring_Config'!$C:$C,0),0),"False,0")</f>
        <v>0</v>
      </c>
      <c r="AU443">
        <v>5</v>
      </c>
      <c r="AV443" cm="1">
        <f t="array" ref="AV443">IF(FALSE,"True," &amp; IF(_xlfn.XLOOKUP("App_RangeGt1000",'Scoring_Config'!$A:$A,'Scoring_Config'!$D:$D,"Yes")="Yes",_xlfn.XLOOKUP("App_RangeGt1000",'Scoring_Config'!$A:$A,'Scoring_Config'!$C:$C,0),0),"False,0")</f>
        <v>0</v>
      </c>
      <c r="AW443" cm="1">
        <f t="array" ref="AW443">IF(FALSE,"True," &amp; IF(_xlfn.XLOOKUP("Action_IsDenyOrDrop",'Scoring_Config'!$A:$A,'Scoring_Config'!$D:$D,"Yes")="Yes",_xlfn.XLOOKUP("Action_IsDenyOrDrop",'Scoring_Config'!$A:$A,'Scoring_Config'!$C:$C,0),0),"False,0")</f>
        <v>0</v>
      </c>
      <c r="AX443" cm="1">
        <f t="array" ref="AX443">IF(LEFT(AW443,4)="True",0,(IF(LEFT(Y443,4)="True",IF(_xlfn.XLOOKUP("Src_IsAny",'Scoring_Config'!$A:$A,'Scoring_Config'!$D:$D,"Yes")="Yes",_xlfn.XLOOKUP("Src_IsAny",'Scoring_Config'!$A:$A,'Scoring_Config'!$C:$C,10),0),0)+IF(LEFT(Z443,4)="True",IF(_xlfn.XLOOKUP("Src_CIDR_Le_16",'Scoring_Config'!$A:$A,'Scoring_Config'!$D:$D,"Yes")="Yes",_xlfn.XLOOKUP("Src_CIDR_Le_16",'Scoring_Config'!$A:$A,'Scoring_Config'!$C:$C,10),0),0)+IF(LEFT(AA443,4)="True",IF(_xlfn.XLOOKUP("Src_CIDR_17_22",'Scoring_Config'!$A:$A,'Scoring_Config'!$D:$D,"Yes")="Yes",_xlfn.XLOOKUP("Src_CIDR_17_22",'Scoring_Config'!$A:$A,'Scoring_Config'!$C:$C,5),0),0)+IF(LEFT(AB443,4)="True",IF(_xlfn.XLOOKUP("Dst_IsAny",'Scoring_Config'!$A:$A,'Scoring_Config'!$D:$D,"Yes")="Yes",_xlfn.XLOOKUP("Dst_IsAny",'Scoring_Config'!$A:$A,'Scoring_Config'!$C:$C,10),0),0)+IF(LEFT(AC443,4)="True",IF(_xlfn.XLOOKUP("Dst_CIDR_Le_16",'Scoring_Config'!$A:$A,'Scoring_Config'!$D:$D,"Yes")="Yes",_xlfn.XLOOKUP("Dst_CIDR_Le_16",'Scoring_Config'!$A:$A,'Scoring_Config'!$C:$C,10),0),0)+IF(LEFT(AD443,4)="True",IF(_xlfn.XLOOKUP("Dst_CIDR_17_22",'Scoring_Config'!$A:$A,'Scoring_Config'!$D:$D,"Yes")="Yes",_xlfn.XLOOKUP("Dst_CIDR_17_22",'Scoring_Config'!$A:$A,'Scoring_Config'!$C:$C,5),0),0)+IF(LEFT(AE443,4)="True",IF(_xlfn.XLOOKUP("SrcZone_IsAny",'Scoring_Config'!$A:$A,'Scoring_Config'!$D:$D,"Yes")="Yes",_xlfn.XLOOKUP("SrcZone_IsAny",'Scoring_Config'!$A:$A,'Scoring_Config'!$C:$C,10),0),0)+IF(LEFT(AF443,4)="True",IF(_xlfn.XLOOKUP("DstZone_IsAny",'Scoring_Config'!$A:$A,'Scoring_Config'!$D:$D,"Yes")="Yes",_xlfn.XLOOKUP("DstZone_IsAny",'Scoring_Config'!$A:$A,'Scoring_Config'!$C:$C,10),0),0)+IF(LEFT(AG443,4)="True",IF(_xlfn.XLOOKUP("Service_Any_OR_RangeGt1000",'Scoring_Config'!$A:$A,'Scoring_Config'!$D:$D,"Yes")="Yes",_xlfn.XLOOKUP("Service_Any_OR_RangeGt1000",'Scoring_Config'!$A:$A,'Scoring_Config'!$C:$C,10),0),0)+IF(LEFT(AH443,4)="True",IF(_xlfn.XLOOKUP("App_Any_OR_RangeGt1000",'Scoring_Config'!$A:$A,'Scoring_Config'!$D:$D,"Yes")="Yes",_xlfn.XLOOKUP("App_Any_OR_RangeGt1000",'Scoring_Config'!$A:$A,'Scoring_Config'!$C:$C,10),0),0)+IF(LEFT(AI443,4)="True",IF(_xlfn.XLOOKUP("Service_Insecure_Match",'Scoring_Config'!$A:$A,'Scoring_Config'!$D:$D,"Yes")="Yes",_xlfn.XLOOKUP("Service_Insecure_Match",'Scoring_Config'!$A:$A,'Scoring_Config'!$C:$C,5),0),0)+IF(LEFT(AJ443,4)="True",IF(_xlfn.XLOOKUP("Risky_Inbound",'Scoring_Config'!$A:$A,'Scoring_Config'!$D:$D,"Yes")="Yes",_xlfn.XLOOKUP("Risky_Inbound",'Scoring_Config'!$A:$A,'Scoring_Config'!$C:$C,50),0),0)+IF(LEFT(AK443,4)="True",IF(_xlfn.XLOOKUP("Risky_Outbound",'Scoring_Config'!$A:$A,'Scoring_Config'!$D:$D,"Yes")="Yes",_xlfn.XLOOKUP("Risky_Outbound",'Scoring_Config'!$A:$A,'Scoring_Config'!$C:$C,25),0),0)+IF(LEFT(AZ443,4)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443,FIND(",",AL443)+1,100)),0)+IF(LEFT(AM443,4)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443,FIND(",",AN443)+1,100)),0)+IF(_xlfn.XLOOKUP("Profile_Scoring",'Scoring_Config'!$A:$A,'Scoring_Config'!$D:$D,"Yes")="Yes",VALUE(MID(AO443,FIND(",",AO443)+1,100)),0)+IF(_xlfn.XLOOKUP("Options_Scoring",'Scoring_Config'!$A:$A,'Scoring_Config'!$D:$D,"Yes")="Yes",VALUE(MID(AP443,FIND(",",AP443)+1,100)),0)))</f>
        <v>0</v>
      </c>
      <c r="AZ443" cm="1">
        <f t="array" ref="AZ443">IF(FALSE,"True," &amp; IF(_xlfn.XLOOKUP("Migrate_Insecure",'Scoring_Config'!$A:$A,'Scoring_Config'!$D:$D,"Yes")="Yes",_xlfn.XLOOKUP("Migrate_Insecure",'Scoring_Config'!$A:$A,'Scoring_Config'!$C:$C,10),0),"False,0")</f>
        <v>0</v>
      </c>
    </row>
    <row r="444" spans="1:52">
      <c r="A444" t="s">
        <v>1979</v>
      </c>
      <c r="B444" t="s">
        <v>2417</v>
      </c>
      <c r="C444" t="s">
        <v>3542</v>
      </c>
      <c r="D444" t="s">
        <v>3545</v>
      </c>
      <c r="E444" t="s">
        <v>3563</v>
      </c>
      <c r="F444" t="s">
        <v>3744</v>
      </c>
      <c r="G444" t="s">
        <v>117</v>
      </c>
      <c r="H444" t="s">
        <v>174</v>
      </c>
      <c r="I444" t="s">
        <v>3689</v>
      </c>
      <c r="J444" t="s">
        <v>971</v>
      </c>
      <c r="K444" t="s">
        <v>1687</v>
      </c>
      <c r="L444" t="s">
        <v>1327</v>
      </c>
      <c r="M444" t="s">
        <v>1974</v>
      </c>
      <c r="N444" t="s">
        <v>4315</v>
      </c>
      <c r="O444" t="s">
        <v>4319</v>
      </c>
      <c r="P444" t="s">
        <v>4322</v>
      </c>
      <c r="Q444" t="s">
        <v>4646</v>
      </c>
      <c r="R444" t="s">
        <v>5440</v>
      </c>
      <c r="S444" t="s">
        <v>5440</v>
      </c>
      <c r="T444" t="s">
        <v>5642</v>
      </c>
      <c r="U444" t="s">
        <v>6172</v>
      </c>
      <c r="Y444" cm="1">
        <f t="array" ref="Y444">IF(FALSE,"True," &amp; IF(_xlfn.XLOOKUP("Src_IsAny",'Scoring_Config'!$A:$A,'Scoring_Config'!$D:$D,"Yes")="Yes",_xlfn.XLOOKUP("Src_IsAny",'Scoring_Config'!$A:$A,'Scoring_Config'!$C:$C,10),0),"False,0")</f>
        <v>0</v>
      </c>
      <c r="Z444" cm="1">
        <f t="array" ref="Z444">IF(FALSE,"True," &amp; IF(_xlfn.XLOOKUP("Src_CIDR_Le_16",'Scoring_Config'!$A:$A,'Scoring_Config'!$D:$D,"Yes")="Yes",_xlfn.XLOOKUP("Src_CIDR_Le_16",'Scoring_Config'!$A:$A,'Scoring_Config'!$C:$C,10),0),"False,0")</f>
        <v>0</v>
      </c>
      <c r="AA444" cm="1">
        <f t="array" ref="AA444">IF(FALSE,"True," &amp; IF(_xlfn.XLOOKUP("Src_CIDR_17_22",'Scoring_Config'!$A:$A,'Scoring_Config'!$D:$D,"Yes")="Yes",_xlfn.XLOOKUP("Src_CIDR_17_22",'Scoring_Config'!$A:$A,'Scoring_Config'!$C:$C,5),0),"False,0")</f>
        <v>0</v>
      </c>
      <c r="AB444" cm="1">
        <f t="array" ref="AB444">IF(FALSE,"True," &amp; IF(_xlfn.XLOOKUP("Dst_IsAny",'Scoring_Config'!$A:$A,'Scoring_Config'!$D:$D,"Yes")="Yes",_xlfn.XLOOKUP("Dst_IsAny",'Scoring_Config'!$A:$A,'Scoring_Config'!$C:$C,10),0),"False,0")</f>
        <v>0</v>
      </c>
      <c r="AC444" cm="1">
        <f t="array" ref="AC444">IF(FALSE,"True," &amp; IF(_xlfn.XLOOKUP("Dst_CIDR_Le_16",'Scoring_Config'!$A:$A,'Scoring_Config'!$D:$D,"Yes")="Yes",_xlfn.XLOOKUP("Dst_CIDR_Le_16",'Scoring_Config'!$A:$A,'Scoring_Config'!$C:$C,10),0),"False,0")</f>
        <v>0</v>
      </c>
      <c r="AD444" cm="1">
        <f t="array" ref="AD444">IF(FALSE,"True," &amp; IF(_xlfn.XLOOKUP("Dst_CIDR_17_22",'Scoring_Config'!$A:$A,'Scoring_Config'!$D:$D,"Yes")="Yes",_xlfn.XLOOKUP("Dst_CIDR_17_22",'Scoring_Config'!$A:$A,'Scoring_Config'!$C:$C,5),0),"False,0")</f>
        <v>0</v>
      </c>
      <c r="AE444" cm="1">
        <f t="array" ref="AE444">IF(FALSE,"True," &amp; IF(_xlfn.XLOOKUP("SrcZone_IsAny",'Scoring_Config'!$A:$A,'Scoring_Config'!$D:$D,"Yes")="Yes",_xlfn.XLOOKUP("SrcZone_IsAny",'Scoring_Config'!$A:$A,'Scoring_Config'!$C:$C,10),0),"False,0")</f>
        <v>0</v>
      </c>
      <c r="AF444" cm="1">
        <f t="array" ref="AF444">IF(FALSE,"True," &amp; IF(_xlfn.XLOOKUP("DstZone_IsAny",'Scoring_Config'!$A:$A,'Scoring_Config'!$D:$D,"Yes")="Yes",_xlfn.XLOOKUP("DstZone_IsAny",'Scoring_Config'!$A:$A,'Scoring_Config'!$C:$C,10),0),"False,0")</f>
        <v>0</v>
      </c>
      <c r="AG444" cm="1">
        <f t="array" ref="AG44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44" cm="1">
        <f t="array" ref="AH444">IF(FALSE,"True," &amp; IF(_xlfn.XLOOKUP("App_Any_OR_RangeGt1000",'Scoring_Config'!$A:$A,'Scoring_Config'!$D:$D,"Yes")="Yes",_xlfn.XLOOKUP("App_Any_OR_RangeGt1000",'Scoring_Config'!$A:$A,'Scoring_Config'!$C:$C,10),0),"False,0")</f>
        <v>0</v>
      </c>
      <c r="AI444" cm="1">
        <f t="array" ref="AI444">IF(FALSE,"True," &amp; IF(_xlfn.XLOOKUP("Service_Insecure_Match",'Scoring_Config'!$A:$A,'Scoring_Config'!$D:$D,"Yes")="Yes",_xlfn.XLOOKUP("Service_Insecure_Match",'Scoring_Config'!$A:$A,'Scoring_Config'!$C:$C,5),0),"False,0")</f>
        <v>0</v>
      </c>
      <c r="AJ444" cm="1">
        <f t="array" ref="AJ444">IF(FALSE,"True," &amp; IF(_xlfn.XLOOKUP("Risky_Inbound",'Scoring_Config'!$A:$A,'Scoring_Config'!$D:$D,"Yes")="Yes",_xlfn.XLOOKUP("Risky_Inbound",'Scoring_Config'!$A:$A,'Scoring_Config'!$C:$C,50),0),"False,0")</f>
        <v>0</v>
      </c>
      <c r="AK444" cm="1">
        <f t="array" ref="AK444">IF(FALSE,"True," &amp; IF(_xlfn.XLOOKUP("Risky_Outbound",'Scoring_Config'!$A:$A,'Scoring_Config'!$D:$D,"Yes")="Yes",_xlfn.XLOOKUP("Risky_Outbound",'Scoring_Config'!$A:$A,'Scoring_Config'!$C:$C,25),0),"False,0")</f>
        <v>0</v>
      </c>
      <c r="AL444" t="s">
        <v>6697</v>
      </c>
      <c r="AM444" cm="1">
        <f t="array" ref="AM44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44" t="s">
        <v>6697</v>
      </c>
      <c r="AO444" t="s">
        <v>6697</v>
      </c>
      <c r="AP444" t="s">
        <v>6697</v>
      </c>
      <c r="AQ444" cm="1">
        <f t="array" ref="AQ444">IF(FALSE,"True," &amp; IF(_xlfn.XLOOKUP("Service_IsAny",'Scoring_Config'!$A:$A,'Scoring_Config'!$D:$D,"Yes")="Yes",_xlfn.XLOOKUP("Service_IsAny",'Scoring_Config'!$A:$A,'Scoring_Config'!$C:$C,0),0),"False,0")</f>
        <v>0</v>
      </c>
      <c r="AR444">
        <v>0</v>
      </c>
      <c r="AS444" cm="1">
        <f t="array" ref="AS444">IF(FALSE,"True," &amp; IF(_xlfn.XLOOKUP("Service_RangeGt1000",'Scoring_Config'!$A:$A,'Scoring_Config'!$D:$D,"Yes")="Yes",_xlfn.XLOOKUP("Service_RangeGt1000",'Scoring_Config'!$A:$A,'Scoring_Config'!$C:$C,0),0),"False,0")</f>
        <v>0</v>
      </c>
      <c r="AT444" cm="1">
        <f t="array" ref="AT444">IF(FALSE,"True," &amp; IF(_xlfn.XLOOKUP("App_IsAny",'Scoring_Config'!$A:$A,'Scoring_Config'!$D:$D,"Yes")="Yes",_xlfn.XLOOKUP("App_IsAny",'Scoring_Config'!$A:$A,'Scoring_Config'!$C:$C,0),0),"False,0")</f>
        <v>0</v>
      </c>
      <c r="AU444">
        <v>7</v>
      </c>
      <c r="AV444" cm="1">
        <f t="array" ref="AV444">IF(FALSE,"True," &amp; IF(_xlfn.XLOOKUP("App_RangeGt1000",'Scoring_Config'!$A:$A,'Scoring_Config'!$D:$D,"Yes")="Yes",_xlfn.XLOOKUP("App_RangeGt1000",'Scoring_Config'!$A:$A,'Scoring_Config'!$C:$C,0),0),"False,0")</f>
        <v>0</v>
      </c>
      <c r="AW444" cm="1">
        <f t="array" ref="AW444">IF(FALSE,"True," &amp; IF(_xlfn.XLOOKUP("Action_IsDenyOrDrop",'Scoring_Config'!$A:$A,'Scoring_Config'!$D:$D,"Yes")="Yes",_xlfn.XLOOKUP("Action_IsDenyOrDrop",'Scoring_Config'!$A:$A,'Scoring_Config'!$C:$C,0),0),"False,0")</f>
        <v>0</v>
      </c>
      <c r="AX444" cm="1">
        <f t="array" ref="AX444">IF(LEFT(AW444,4)="True",0,(IF(LEFT(Y444,4)="True",IF(_xlfn.XLOOKUP("Src_IsAny",'Scoring_Config'!$A:$A,'Scoring_Config'!$D:$D,"Yes")="Yes",_xlfn.XLOOKUP("Src_IsAny",'Scoring_Config'!$A:$A,'Scoring_Config'!$C:$C,10),0),0)+IF(LEFT(Z444,4)="True",IF(_xlfn.XLOOKUP("Src_CIDR_Le_16",'Scoring_Config'!$A:$A,'Scoring_Config'!$D:$D,"Yes")="Yes",_xlfn.XLOOKUP("Src_CIDR_Le_16",'Scoring_Config'!$A:$A,'Scoring_Config'!$C:$C,10),0),0)+IF(LEFT(AA444,4)="True",IF(_xlfn.XLOOKUP("Src_CIDR_17_22",'Scoring_Config'!$A:$A,'Scoring_Config'!$D:$D,"Yes")="Yes",_xlfn.XLOOKUP("Src_CIDR_17_22",'Scoring_Config'!$A:$A,'Scoring_Config'!$C:$C,5),0),0)+IF(LEFT(AB444,4)="True",IF(_xlfn.XLOOKUP("Dst_IsAny",'Scoring_Config'!$A:$A,'Scoring_Config'!$D:$D,"Yes")="Yes",_xlfn.XLOOKUP("Dst_IsAny",'Scoring_Config'!$A:$A,'Scoring_Config'!$C:$C,10),0),0)+IF(LEFT(AC444,4)="True",IF(_xlfn.XLOOKUP("Dst_CIDR_Le_16",'Scoring_Config'!$A:$A,'Scoring_Config'!$D:$D,"Yes")="Yes",_xlfn.XLOOKUP("Dst_CIDR_Le_16",'Scoring_Config'!$A:$A,'Scoring_Config'!$C:$C,10),0),0)+IF(LEFT(AD444,4)="True",IF(_xlfn.XLOOKUP("Dst_CIDR_17_22",'Scoring_Config'!$A:$A,'Scoring_Config'!$D:$D,"Yes")="Yes",_xlfn.XLOOKUP("Dst_CIDR_17_22",'Scoring_Config'!$A:$A,'Scoring_Config'!$C:$C,5),0),0)+IF(LEFT(AE444,4)="True",IF(_xlfn.XLOOKUP("SrcZone_IsAny",'Scoring_Config'!$A:$A,'Scoring_Config'!$D:$D,"Yes")="Yes",_xlfn.XLOOKUP("SrcZone_IsAny",'Scoring_Config'!$A:$A,'Scoring_Config'!$C:$C,10),0),0)+IF(LEFT(AF444,4)="True",IF(_xlfn.XLOOKUP("DstZone_IsAny",'Scoring_Config'!$A:$A,'Scoring_Config'!$D:$D,"Yes")="Yes",_xlfn.XLOOKUP("DstZone_IsAny",'Scoring_Config'!$A:$A,'Scoring_Config'!$C:$C,10),0),0)+IF(LEFT(AG444,4)="True",IF(_xlfn.XLOOKUP("Service_Any_OR_RangeGt1000",'Scoring_Config'!$A:$A,'Scoring_Config'!$D:$D,"Yes")="Yes",_xlfn.XLOOKUP("Service_Any_OR_RangeGt1000",'Scoring_Config'!$A:$A,'Scoring_Config'!$C:$C,10),0),0)+IF(LEFT(AH444,4)="True",IF(_xlfn.XLOOKUP("App_Any_OR_RangeGt1000",'Scoring_Config'!$A:$A,'Scoring_Config'!$D:$D,"Yes")="Yes",_xlfn.XLOOKUP("App_Any_OR_RangeGt1000",'Scoring_Config'!$A:$A,'Scoring_Config'!$C:$C,10),0),0)+IF(LEFT(AI444,4)="True",IF(_xlfn.XLOOKUP("Service_Insecure_Match",'Scoring_Config'!$A:$A,'Scoring_Config'!$D:$D,"Yes")="Yes",_xlfn.XLOOKUP("Service_Insecure_Match",'Scoring_Config'!$A:$A,'Scoring_Config'!$C:$C,5),0),0)+IF(LEFT(AJ444,4)="True",IF(_xlfn.XLOOKUP("Risky_Inbound",'Scoring_Config'!$A:$A,'Scoring_Config'!$D:$D,"Yes")="Yes",_xlfn.XLOOKUP("Risky_Inbound",'Scoring_Config'!$A:$A,'Scoring_Config'!$C:$C,50),0),0)+IF(LEFT(AK444,4)="True",IF(_xlfn.XLOOKUP("Risky_Outbound",'Scoring_Config'!$A:$A,'Scoring_Config'!$D:$D,"Yes")="Yes",_xlfn.XLOOKUP("Risky_Outbound",'Scoring_Config'!$A:$A,'Scoring_Config'!$C:$C,25),0),0)+IF(LEFT(AZ444,4)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444,FIND(",",AL444)+1,100)),0)+IF(LEFT(AM444,4)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444,FIND(",",AN444)+1,100)),0)+IF(_xlfn.XLOOKUP("Profile_Scoring",'Scoring_Config'!$A:$A,'Scoring_Config'!$D:$D,"Yes")="Yes",VALUE(MID(AO444,FIND(",",AO444)+1,100)),0)+IF(_xlfn.XLOOKUP("Options_Scoring",'Scoring_Config'!$A:$A,'Scoring_Config'!$D:$D,"Yes")="Yes",VALUE(MID(AP444,FIND(",",AP444)+1,100)),0)))</f>
        <v>0</v>
      </c>
      <c r="AZ444" cm="1">
        <f t="array" ref="AZ444">IF(FALSE,"True," &amp; IF(_xlfn.XLOOKUP("Migrate_Insecure",'Scoring_Config'!$A:$A,'Scoring_Config'!$D:$D,"Yes")="Yes",_xlfn.XLOOKUP("Migrate_Insecure",'Scoring_Config'!$A:$A,'Scoring_Config'!$C:$C,10),0),"False,0")</f>
        <v>0</v>
      </c>
    </row>
    <row r="445" spans="1:52">
      <c r="A445" t="s">
        <v>1979</v>
      </c>
      <c r="B445" t="s">
        <v>2418</v>
      </c>
      <c r="C445" t="s">
        <v>3542</v>
      </c>
      <c r="D445" t="s">
        <v>3545</v>
      </c>
      <c r="E445" t="s">
        <v>3563</v>
      </c>
      <c r="F445" t="s">
        <v>3693</v>
      </c>
      <c r="G445" t="s">
        <v>287</v>
      </c>
      <c r="H445" t="s">
        <v>174</v>
      </c>
      <c r="I445" t="s">
        <v>4122</v>
      </c>
      <c r="J445" t="s">
        <v>971</v>
      </c>
      <c r="K445" t="s">
        <v>1687</v>
      </c>
      <c r="L445" t="s">
        <v>1327</v>
      </c>
      <c r="M445" t="s">
        <v>1974</v>
      </c>
      <c r="N445" t="s">
        <v>4315</v>
      </c>
      <c r="O445" t="s">
        <v>4319</v>
      </c>
      <c r="P445" t="s">
        <v>4322</v>
      </c>
      <c r="Q445" t="s">
        <v>4647</v>
      </c>
      <c r="R445" t="s">
        <v>5440</v>
      </c>
      <c r="S445" t="s">
        <v>5440</v>
      </c>
      <c r="T445" t="s">
        <v>5642</v>
      </c>
      <c r="U445" t="s">
        <v>6173</v>
      </c>
      <c r="Y445" cm="1">
        <f t="array" ref="Y445">IF(FALSE,"True," &amp; IF(_xlfn.XLOOKUP("Src_IsAny",'Scoring_Config'!$A:$A,'Scoring_Config'!$D:$D,"Yes")="Yes",_xlfn.XLOOKUP("Src_IsAny",'Scoring_Config'!$A:$A,'Scoring_Config'!$C:$C,10),0),"False,0")</f>
        <v>0</v>
      </c>
      <c r="Z445" cm="1">
        <f t="array" ref="Z445">IF(FALSE,"True," &amp; IF(_xlfn.XLOOKUP("Src_CIDR_Le_16",'Scoring_Config'!$A:$A,'Scoring_Config'!$D:$D,"Yes")="Yes",_xlfn.XLOOKUP("Src_CIDR_Le_16",'Scoring_Config'!$A:$A,'Scoring_Config'!$C:$C,10),0),"False,0")</f>
        <v>0</v>
      </c>
      <c r="AA445" cm="1">
        <f t="array" ref="AA445">IF(FALSE,"True," &amp; IF(_xlfn.XLOOKUP("Src_CIDR_17_22",'Scoring_Config'!$A:$A,'Scoring_Config'!$D:$D,"Yes")="Yes",_xlfn.XLOOKUP("Src_CIDR_17_22",'Scoring_Config'!$A:$A,'Scoring_Config'!$C:$C,5),0),"False,0")</f>
        <v>0</v>
      </c>
      <c r="AB445" cm="1">
        <f t="array" ref="AB445">IF(FALSE,"True," &amp; IF(_xlfn.XLOOKUP("Dst_IsAny",'Scoring_Config'!$A:$A,'Scoring_Config'!$D:$D,"Yes")="Yes",_xlfn.XLOOKUP("Dst_IsAny",'Scoring_Config'!$A:$A,'Scoring_Config'!$C:$C,10),0),"False,0")</f>
        <v>0</v>
      </c>
      <c r="AC445" cm="1">
        <f t="array" ref="AC445">IF(FALSE,"True," &amp; IF(_xlfn.XLOOKUP("Dst_CIDR_Le_16",'Scoring_Config'!$A:$A,'Scoring_Config'!$D:$D,"Yes")="Yes",_xlfn.XLOOKUP("Dst_CIDR_Le_16",'Scoring_Config'!$A:$A,'Scoring_Config'!$C:$C,10),0),"False,0")</f>
        <v>0</v>
      </c>
      <c r="AD445" cm="1">
        <f t="array" ref="AD445">IF(FALSE,"True," &amp; IF(_xlfn.XLOOKUP("Dst_CIDR_17_22",'Scoring_Config'!$A:$A,'Scoring_Config'!$D:$D,"Yes")="Yes",_xlfn.XLOOKUP("Dst_CIDR_17_22",'Scoring_Config'!$A:$A,'Scoring_Config'!$C:$C,5),0),"False,0")</f>
        <v>0</v>
      </c>
      <c r="AE445" cm="1">
        <f t="array" ref="AE445">IF(FALSE,"True," &amp; IF(_xlfn.XLOOKUP("SrcZone_IsAny",'Scoring_Config'!$A:$A,'Scoring_Config'!$D:$D,"Yes")="Yes",_xlfn.XLOOKUP("SrcZone_IsAny",'Scoring_Config'!$A:$A,'Scoring_Config'!$C:$C,10),0),"False,0")</f>
        <v>0</v>
      </c>
      <c r="AF445" cm="1">
        <f t="array" ref="AF445">IF(FALSE,"True," &amp; IF(_xlfn.XLOOKUP("DstZone_IsAny",'Scoring_Config'!$A:$A,'Scoring_Config'!$D:$D,"Yes")="Yes",_xlfn.XLOOKUP("DstZone_IsAny",'Scoring_Config'!$A:$A,'Scoring_Config'!$C:$C,10),0),"False,0")</f>
        <v>0</v>
      </c>
      <c r="AG445" cm="1">
        <f t="array" ref="AG44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45" cm="1">
        <f t="array" ref="AH445">IF(FALSE,"True," &amp; IF(_xlfn.XLOOKUP("App_Any_OR_RangeGt1000",'Scoring_Config'!$A:$A,'Scoring_Config'!$D:$D,"Yes")="Yes",_xlfn.XLOOKUP("App_Any_OR_RangeGt1000",'Scoring_Config'!$A:$A,'Scoring_Config'!$C:$C,10),0),"False,0")</f>
        <v>0</v>
      </c>
      <c r="AI445" cm="1">
        <f t="array" ref="AI445">IF(FALSE,"True," &amp; IF(_xlfn.XLOOKUP("Service_Insecure_Match",'Scoring_Config'!$A:$A,'Scoring_Config'!$D:$D,"Yes")="Yes",_xlfn.XLOOKUP("Service_Insecure_Match",'Scoring_Config'!$A:$A,'Scoring_Config'!$C:$C,5),0),"False,0")</f>
        <v>0</v>
      </c>
      <c r="AJ445" cm="1">
        <f t="array" ref="AJ445">IF(FALSE,"True," &amp; IF(_xlfn.XLOOKUP("Risky_Inbound",'Scoring_Config'!$A:$A,'Scoring_Config'!$D:$D,"Yes")="Yes",_xlfn.XLOOKUP("Risky_Inbound",'Scoring_Config'!$A:$A,'Scoring_Config'!$C:$C,50),0),"False,0")</f>
        <v>0</v>
      </c>
      <c r="AK445" cm="1">
        <f t="array" ref="AK445">IF(FALSE,"True," &amp; IF(_xlfn.XLOOKUP("Risky_Outbound",'Scoring_Config'!$A:$A,'Scoring_Config'!$D:$D,"Yes")="Yes",_xlfn.XLOOKUP("Risky_Outbound",'Scoring_Config'!$A:$A,'Scoring_Config'!$C:$C,25),0),"False,0")</f>
        <v>0</v>
      </c>
      <c r="AL445" t="s">
        <v>6697</v>
      </c>
      <c r="AM445" cm="1">
        <f t="array" ref="AM44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45" t="s">
        <v>6697</v>
      </c>
      <c r="AO445" t="s">
        <v>6697</v>
      </c>
      <c r="AP445" t="s">
        <v>6697</v>
      </c>
      <c r="AQ445" cm="1">
        <f t="array" ref="AQ445">IF(FALSE,"True," &amp; IF(_xlfn.XLOOKUP("Service_IsAny",'Scoring_Config'!$A:$A,'Scoring_Config'!$D:$D,"Yes")="Yes",_xlfn.XLOOKUP("Service_IsAny",'Scoring_Config'!$A:$A,'Scoring_Config'!$C:$C,0),0),"False,0")</f>
        <v>0</v>
      </c>
      <c r="AR445">
        <v>0</v>
      </c>
      <c r="AS445" cm="1">
        <f t="array" ref="AS445">IF(FALSE,"True," &amp; IF(_xlfn.XLOOKUP("Service_RangeGt1000",'Scoring_Config'!$A:$A,'Scoring_Config'!$D:$D,"Yes")="Yes",_xlfn.XLOOKUP("Service_RangeGt1000",'Scoring_Config'!$A:$A,'Scoring_Config'!$C:$C,0),0),"False,0")</f>
        <v>0</v>
      </c>
      <c r="AT445" cm="1">
        <f t="array" ref="AT445">IF(FALSE,"True," &amp; IF(_xlfn.XLOOKUP("App_IsAny",'Scoring_Config'!$A:$A,'Scoring_Config'!$D:$D,"Yes")="Yes",_xlfn.XLOOKUP("App_IsAny",'Scoring_Config'!$A:$A,'Scoring_Config'!$C:$C,0),0),"False,0")</f>
        <v>0</v>
      </c>
      <c r="AU445">
        <v>7</v>
      </c>
      <c r="AV445" cm="1">
        <f t="array" ref="AV445">IF(FALSE,"True," &amp; IF(_xlfn.XLOOKUP("App_RangeGt1000",'Scoring_Config'!$A:$A,'Scoring_Config'!$D:$D,"Yes")="Yes",_xlfn.XLOOKUP("App_RangeGt1000",'Scoring_Config'!$A:$A,'Scoring_Config'!$C:$C,0),0),"False,0")</f>
        <v>0</v>
      </c>
      <c r="AW445" cm="1">
        <f t="array" ref="AW445">IF(FALSE,"True," &amp; IF(_xlfn.XLOOKUP("Action_IsDenyOrDrop",'Scoring_Config'!$A:$A,'Scoring_Config'!$D:$D,"Yes")="Yes",_xlfn.XLOOKUP("Action_IsDenyOrDrop",'Scoring_Config'!$A:$A,'Scoring_Config'!$C:$C,0),0),"False,0")</f>
        <v>0</v>
      </c>
      <c r="AX445" cm="1">
        <f t="array" ref="AX445">IF(LEFT(AW445,4)="True",0,(IF(LEFT(Y445,4)="True",IF(_xlfn.XLOOKUP("Src_IsAny",'Scoring_Config'!$A:$A,'Scoring_Config'!$D:$D,"Yes")="Yes",_xlfn.XLOOKUP("Src_IsAny",'Scoring_Config'!$A:$A,'Scoring_Config'!$C:$C,10),0),0)+IF(LEFT(Z445,4)="True",IF(_xlfn.XLOOKUP("Src_CIDR_Le_16",'Scoring_Config'!$A:$A,'Scoring_Config'!$D:$D,"Yes")="Yes",_xlfn.XLOOKUP("Src_CIDR_Le_16",'Scoring_Config'!$A:$A,'Scoring_Config'!$C:$C,10),0),0)+IF(LEFT(AA445,4)="True",IF(_xlfn.XLOOKUP("Src_CIDR_17_22",'Scoring_Config'!$A:$A,'Scoring_Config'!$D:$D,"Yes")="Yes",_xlfn.XLOOKUP("Src_CIDR_17_22",'Scoring_Config'!$A:$A,'Scoring_Config'!$C:$C,5),0),0)+IF(LEFT(AB445,4)="True",IF(_xlfn.XLOOKUP("Dst_IsAny",'Scoring_Config'!$A:$A,'Scoring_Config'!$D:$D,"Yes")="Yes",_xlfn.XLOOKUP("Dst_IsAny",'Scoring_Config'!$A:$A,'Scoring_Config'!$C:$C,10),0),0)+IF(LEFT(AC445,4)="True",IF(_xlfn.XLOOKUP("Dst_CIDR_Le_16",'Scoring_Config'!$A:$A,'Scoring_Config'!$D:$D,"Yes")="Yes",_xlfn.XLOOKUP("Dst_CIDR_Le_16",'Scoring_Config'!$A:$A,'Scoring_Config'!$C:$C,10),0),0)+IF(LEFT(AD445,4)="True",IF(_xlfn.XLOOKUP("Dst_CIDR_17_22",'Scoring_Config'!$A:$A,'Scoring_Config'!$D:$D,"Yes")="Yes",_xlfn.XLOOKUP("Dst_CIDR_17_22",'Scoring_Config'!$A:$A,'Scoring_Config'!$C:$C,5),0),0)+IF(LEFT(AE445,4)="True",IF(_xlfn.XLOOKUP("SrcZone_IsAny",'Scoring_Config'!$A:$A,'Scoring_Config'!$D:$D,"Yes")="Yes",_xlfn.XLOOKUP("SrcZone_IsAny",'Scoring_Config'!$A:$A,'Scoring_Config'!$C:$C,10),0),0)+IF(LEFT(AF445,4)="True",IF(_xlfn.XLOOKUP("DstZone_IsAny",'Scoring_Config'!$A:$A,'Scoring_Config'!$D:$D,"Yes")="Yes",_xlfn.XLOOKUP("DstZone_IsAny",'Scoring_Config'!$A:$A,'Scoring_Config'!$C:$C,10),0),0)+IF(LEFT(AG445,4)="True",IF(_xlfn.XLOOKUP("Service_Any_OR_RangeGt1000",'Scoring_Config'!$A:$A,'Scoring_Config'!$D:$D,"Yes")="Yes",_xlfn.XLOOKUP("Service_Any_OR_RangeGt1000",'Scoring_Config'!$A:$A,'Scoring_Config'!$C:$C,10),0),0)+IF(LEFT(AH445,4)="True",IF(_xlfn.XLOOKUP("App_Any_OR_RangeGt1000",'Scoring_Config'!$A:$A,'Scoring_Config'!$D:$D,"Yes")="Yes",_xlfn.XLOOKUP("App_Any_OR_RangeGt1000",'Scoring_Config'!$A:$A,'Scoring_Config'!$C:$C,10),0),0)+IF(LEFT(AI445,4)="True",IF(_xlfn.XLOOKUP("Service_Insecure_Match",'Scoring_Config'!$A:$A,'Scoring_Config'!$D:$D,"Yes")="Yes",_xlfn.XLOOKUP("Service_Insecure_Match",'Scoring_Config'!$A:$A,'Scoring_Config'!$C:$C,5),0),0)+IF(LEFT(AJ445,4)="True",IF(_xlfn.XLOOKUP("Risky_Inbound",'Scoring_Config'!$A:$A,'Scoring_Config'!$D:$D,"Yes")="Yes",_xlfn.XLOOKUP("Risky_Inbound",'Scoring_Config'!$A:$A,'Scoring_Config'!$C:$C,50),0),0)+IF(LEFT(AK445,4)="True",IF(_xlfn.XLOOKUP("Risky_Outbound",'Scoring_Config'!$A:$A,'Scoring_Config'!$D:$D,"Yes")="Yes",_xlfn.XLOOKUP("Risky_Outbound",'Scoring_Config'!$A:$A,'Scoring_Config'!$C:$C,25),0),0)+IF(LEFT(AZ445,4)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445,FIND(",",AL445)+1,100)),0)+IF(LEFT(AM445,4)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445,FIND(",",AN445)+1,100)),0)+IF(_xlfn.XLOOKUP("Profile_Scoring",'Scoring_Config'!$A:$A,'Scoring_Config'!$D:$D,"Yes")="Yes",VALUE(MID(AO445,FIND(",",AO445)+1,100)),0)+IF(_xlfn.XLOOKUP("Options_Scoring",'Scoring_Config'!$A:$A,'Scoring_Config'!$D:$D,"Yes")="Yes",VALUE(MID(AP445,FIND(",",AP445)+1,100)),0)))</f>
        <v>0</v>
      </c>
      <c r="AZ445" cm="1">
        <f t="array" ref="AZ445">IF(FALSE,"True," &amp; IF(_xlfn.XLOOKUP("Migrate_Insecure",'Scoring_Config'!$A:$A,'Scoring_Config'!$D:$D,"Yes")="Yes",_xlfn.XLOOKUP("Migrate_Insecure",'Scoring_Config'!$A:$A,'Scoring_Config'!$C:$C,10),0),"False,0")</f>
        <v>0</v>
      </c>
    </row>
    <row r="446" spans="1:52">
      <c r="A446" t="s">
        <v>1979</v>
      </c>
      <c r="B446" t="s">
        <v>2419</v>
      </c>
      <c r="C446" t="s">
        <v>3542</v>
      </c>
      <c r="D446" t="s">
        <v>3545</v>
      </c>
      <c r="E446" t="s">
        <v>3563</v>
      </c>
      <c r="F446" t="s">
        <v>3693</v>
      </c>
      <c r="G446" t="s">
        <v>287</v>
      </c>
      <c r="H446" t="s">
        <v>174</v>
      </c>
      <c r="I446" t="s">
        <v>4156</v>
      </c>
      <c r="J446" t="s">
        <v>117</v>
      </c>
      <c r="K446" t="s">
        <v>1815</v>
      </c>
      <c r="L446" t="s">
        <v>1327</v>
      </c>
      <c r="M446" t="s">
        <v>1974</v>
      </c>
      <c r="N446" t="s">
        <v>4315</v>
      </c>
      <c r="O446" t="s">
        <v>4319</v>
      </c>
      <c r="P446" t="s">
        <v>4322</v>
      </c>
      <c r="Q446" t="s">
        <v>4370</v>
      </c>
      <c r="R446" t="s">
        <v>5440</v>
      </c>
      <c r="S446" t="s">
        <v>5440</v>
      </c>
      <c r="T446" t="s">
        <v>5642</v>
      </c>
      <c r="U446" t="s">
        <v>5955</v>
      </c>
      <c r="Y446" cm="1">
        <f t="array" ref="Y446">IF(FALSE,"True," &amp; IF(_xlfn.XLOOKUP("Src_IsAny",'Scoring_Config'!$A:$A,'Scoring_Config'!$D:$D,"Yes")="Yes",_xlfn.XLOOKUP("Src_IsAny",'Scoring_Config'!$A:$A,'Scoring_Config'!$C:$C,10),0),"False,0")</f>
        <v>0</v>
      </c>
      <c r="Z446" cm="1">
        <f t="array" ref="Z446">IF(FALSE,"True," &amp; IF(_xlfn.XLOOKUP("Src_CIDR_Le_16",'Scoring_Config'!$A:$A,'Scoring_Config'!$D:$D,"Yes")="Yes",_xlfn.XLOOKUP("Src_CIDR_Le_16",'Scoring_Config'!$A:$A,'Scoring_Config'!$C:$C,10),0),"False,0")</f>
        <v>0</v>
      </c>
      <c r="AA446" cm="1">
        <f t="array" ref="AA446">IF(FALSE,"True," &amp; IF(_xlfn.XLOOKUP("Src_CIDR_17_22",'Scoring_Config'!$A:$A,'Scoring_Config'!$D:$D,"Yes")="Yes",_xlfn.XLOOKUP("Src_CIDR_17_22",'Scoring_Config'!$A:$A,'Scoring_Config'!$C:$C,5),0),"False,0")</f>
        <v>0</v>
      </c>
      <c r="AB446" cm="1">
        <f t="array" ref="AB446">IF(FALSE,"True," &amp; IF(_xlfn.XLOOKUP("Dst_IsAny",'Scoring_Config'!$A:$A,'Scoring_Config'!$D:$D,"Yes")="Yes",_xlfn.XLOOKUP("Dst_IsAny",'Scoring_Config'!$A:$A,'Scoring_Config'!$C:$C,10),0),"False,0")</f>
        <v>0</v>
      </c>
      <c r="AC446" cm="1">
        <f t="array" ref="AC446">IF(FALSE,"True," &amp; IF(_xlfn.XLOOKUP("Dst_CIDR_Le_16",'Scoring_Config'!$A:$A,'Scoring_Config'!$D:$D,"Yes")="Yes",_xlfn.XLOOKUP("Dst_CIDR_Le_16",'Scoring_Config'!$A:$A,'Scoring_Config'!$C:$C,10),0),"False,0")</f>
        <v>0</v>
      </c>
      <c r="AD446" cm="1">
        <f t="array" ref="AD446">IF(FALSE,"True," &amp; IF(_xlfn.XLOOKUP("Dst_CIDR_17_22",'Scoring_Config'!$A:$A,'Scoring_Config'!$D:$D,"Yes")="Yes",_xlfn.XLOOKUP("Dst_CIDR_17_22",'Scoring_Config'!$A:$A,'Scoring_Config'!$C:$C,5),0),"False,0")</f>
        <v>0</v>
      </c>
      <c r="AE446" cm="1">
        <f t="array" ref="AE446">IF(FALSE,"True," &amp; IF(_xlfn.XLOOKUP("SrcZone_IsAny",'Scoring_Config'!$A:$A,'Scoring_Config'!$D:$D,"Yes")="Yes",_xlfn.XLOOKUP("SrcZone_IsAny",'Scoring_Config'!$A:$A,'Scoring_Config'!$C:$C,10),0),"False,0")</f>
        <v>0</v>
      </c>
      <c r="AF446" cm="1">
        <f t="array" ref="AF446">IF(FALSE,"True," &amp; IF(_xlfn.XLOOKUP("DstZone_IsAny",'Scoring_Config'!$A:$A,'Scoring_Config'!$D:$D,"Yes")="Yes",_xlfn.XLOOKUP("DstZone_IsAny",'Scoring_Config'!$A:$A,'Scoring_Config'!$C:$C,10),0),"False,0")</f>
        <v>0</v>
      </c>
      <c r="AG446" cm="1">
        <f t="array" ref="AG44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46" cm="1">
        <f t="array" ref="AH446">IF(FALSE,"True," &amp; IF(_xlfn.XLOOKUP("App_Any_OR_RangeGt1000",'Scoring_Config'!$A:$A,'Scoring_Config'!$D:$D,"Yes")="Yes",_xlfn.XLOOKUP("App_Any_OR_RangeGt1000",'Scoring_Config'!$A:$A,'Scoring_Config'!$C:$C,10),0),"False,0")</f>
        <v>0</v>
      </c>
      <c r="AI446" cm="1">
        <f t="array" ref="AI446">IF(FALSE,"True," &amp; IF(_xlfn.XLOOKUP("Service_Insecure_Match",'Scoring_Config'!$A:$A,'Scoring_Config'!$D:$D,"Yes")="Yes",_xlfn.XLOOKUP("Service_Insecure_Match",'Scoring_Config'!$A:$A,'Scoring_Config'!$C:$C,5),0),"False,0")</f>
        <v>0</v>
      </c>
      <c r="AJ446" cm="1">
        <f t="array" ref="AJ446">IF(FALSE,"True," &amp; IF(_xlfn.XLOOKUP("Risky_Inbound",'Scoring_Config'!$A:$A,'Scoring_Config'!$D:$D,"Yes")="Yes",_xlfn.XLOOKUP("Risky_Inbound",'Scoring_Config'!$A:$A,'Scoring_Config'!$C:$C,50),0),"False,0")</f>
        <v>0</v>
      </c>
      <c r="AK446" cm="1">
        <f t="array" ref="AK446">IF(FALSE,"True," &amp; IF(_xlfn.XLOOKUP("Risky_Outbound",'Scoring_Config'!$A:$A,'Scoring_Config'!$D:$D,"Yes")="Yes",_xlfn.XLOOKUP("Risky_Outbound",'Scoring_Config'!$A:$A,'Scoring_Config'!$C:$C,25),0),"False,0")</f>
        <v>0</v>
      </c>
      <c r="AL446" t="s">
        <v>6697</v>
      </c>
      <c r="AM446" cm="1">
        <f t="array" ref="AM44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46" t="s">
        <v>6697</v>
      </c>
      <c r="AO446" t="s">
        <v>6697</v>
      </c>
      <c r="AP446" t="s">
        <v>6697</v>
      </c>
      <c r="AQ446" cm="1">
        <f t="array" ref="AQ446">IF(FALSE,"True," &amp; IF(_xlfn.XLOOKUP("Service_IsAny",'Scoring_Config'!$A:$A,'Scoring_Config'!$D:$D,"Yes")="Yes",_xlfn.XLOOKUP("Service_IsAny",'Scoring_Config'!$A:$A,'Scoring_Config'!$C:$C,0),0),"False,0")</f>
        <v>0</v>
      </c>
      <c r="AR446">
        <v>0</v>
      </c>
      <c r="AS446" cm="1">
        <f t="array" ref="AS446">IF(FALSE,"True," &amp; IF(_xlfn.XLOOKUP("Service_RangeGt1000",'Scoring_Config'!$A:$A,'Scoring_Config'!$D:$D,"Yes")="Yes",_xlfn.XLOOKUP("Service_RangeGt1000",'Scoring_Config'!$A:$A,'Scoring_Config'!$C:$C,0),0),"False,0")</f>
        <v>0</v>
      </c>
      <c r="AT446" cm="1">
        <f t="array" ref="AT446">IF(FALSE,"True," &amp; IF(_xlfn.XLOOKUP("App_IsAny",'Scoring_Config'!$A:$A,'Scoring_Config'!$D:$D,"Yes")="Yes",_xlfn.XLOOKUP("App_IsAny",'Scoring_Config'!$A:$A,'Scoring_Config'!$C:$C,0),0),"False,0")</f>
        <v>0</v>
      </c>
      <c r="AU446">
        <v>8</v>
      </c>
      <c r="AV446" cm="1">
        <f t="array" ref="AV446">IF(FALSE,"True," &amp; IF(_xlfn.XLOOKUP("App_RangeGt1000",'Scoring_Config'!$A:$A,'Scoring_Config'!$D:$D,"Yes")="Yes",_xlfn.XLOOKUP("App_RangeGt1000",'Scoring_Config'!$A:$A,'Scoring_Config'!$C:$C,0),0),"False,0")</f>
        <v>0</v>
      </c>
      <c r="AW446" cm="1">
        <f t="array" ref="AW446">IF(FALSE,"True," &amp; IF(_xlfn.XLOOKUP("Action_IsDenyOrDrop",'Scoring_Config'!$A:$A,'Scoring_Config'!$D:$D,"Yes")="Yes",_xlfn.XLOOKUP("Action_IsDenyOrDrop",'Scoring_Config'!$A:$A,'Scoring_Config'!$C:$C,0),0),"False,0")</f>
        <v>0</v>
      </c>
      <c r="AX446" cm="1">
        <f t="array" ref="AX446">IF(LEFT(AW446,4)="True",0,(IF(LEFT(Y446,4)="True",IF(_xlfn.XLOOKUP("Src_IsAny",'Scoring_Config'!$A:$A,'Scoring_Config'!$D:$D,"Yes")="Yes",_xlfn.XLOOKUP("Src_IsAny",'Scoring_Config'!$A:$A,'Scoring_Config'!$C:$C,10),0),0)+IF(LEFT(Z446,4)="True",IF(_xlfn.XLOOKUP("Src_CIDR_Le_16",'Scoring_Config'!$A:$A,'Scoring_Config'!$D:$D,"Yes")="Yes",_xlfn.XLOOKUP("Src_CIDR_Le_16",'Scoring_Config'!$A:$A,'Scoring_Config'!$C:$C,10),0),0)+IF(LEFT(AA446,4)="True",IF(_xlfn.XLOOKUP("Src_CIDR_17_22",'Scoring_Config'!$A:$A,'Scoring_Config'!$D:$D,"Yes")="Yes",_xlfn.XLOOKUP("Src_CIDR_17_22",'Scoring_Config'!$A:$A,'Scoring_Config'!$C:$C,5),0),0)+IF(LEFT(AB446,4)="True",IF(_xlfn.XLOOKUP("Dst_IsAny",'Scoring_Config'!$A:$A,'Scoring_Config'!$D:$D,"Yes")="Yes",_xlfn.XLOOKUP("Dst_IsAny",'Scoring_Config'!$A:$A,'Scoring_Config'!$C:$C,10),0),0)+IF(LEFT(AC446,4)="True",IF(_xlfn.XLOOKUP("Dst_CIDR_Le_16",'Scoring_Config'!$A:$A,'Scoring_Config'!$D:$D,"Yes")="Yes",_xlfn.XLOOKUP("Dst_CIDR_Le_16",'Scoring_Config'!$A:$A,'Scoring_Config'!$C:$C,10),0),0)+IF(LEFT(AD446,4)="True",IF(_xlfn.XLOOKUP("Dst_CIDR_17_22",'Scoring_Config'!$A:$A,'Scoring_Config'!$D:$D,"Yes")="Yes",_xlfn.XLOOKUP("Dst_CIDR_17_22",'Scoring_Config'!$A:$A,'Scoring_Config'!$C:$C,5),0),0)+IF(LEFT(AE446,4)="True",IF(_xlfn.XLOOKUP("SrcZone_IsAny",'Scoring_Config'!$A:$A,'Scoring_Config'!$D:$D,"Yes")="Yes",_xlfn.XLOOKUP("SrcZone_IsAny",'Scoring_Config'!$A:$A,'Scoring_Config'!$C:$C,10),0),0)+IF(LEFT(AF446,4)="True",IF(_xlfn.XLOOKUP("DstZone_IsAny",'Scoring_Config'!$A:$A,'Scoring_Config'!$D:$D,"Yes")="Yes",_xlfn.XLOOKUP("DstZone_IsAny",'Scoring_Config'!$A:$A,'Scoring_Config'!$C:$C,10),0),0)+IF(LEFT(AG446,4)="True",IF(_xlfn.XLOOKUP("Service_Any_OR_RangeGt1000",'Scoring_Config'!$A:$A,'Scoring_Config'!$D:$D,"Yes")="Yes",_xlfn.XLOOKUP("Service_Any_OR_RangeGt1000",'Scoring_Config'!$A:$A,'Scoring_Config'!$C:$C,10),0),0)+IF(LEFT(AH446,4)="True",IF(_xlfn.XLOOKUP("App_Any_OR_RangeGt1000",'Scoring_Config'!$A:$A,'Scoring_Config'!$D:$D,"Yes")="Yes",_xlfn.XLOOKUP("App_Any_OR_RangeGt1000",'Scoring_Config'!$A:$A,'Scoring_Config'!$C:$C,10),0),0)+IF(LEFT(AI446,4)="True",IF(_xlfn.XLOOKUP("Service_Insecure_Match",'Scoring_Config'!$A:$A,'Scoring_Config'!$D:$D,"Yes")="Yes",_xlfn.XLOOKUP("Service_Insecure_Match",'Scoring_Config'!$A:$A,'Scoring_Config'!$C:$C,5),0),0)+IF(LEFT(AJ446,4)="True",IF(_xlfn.XLOOKUP("Risky_Inbound",'Scoring_Config'!$A:$A,'Scoring_Config'!$D:$D,"Yes")="Yes",_xlfn.XLOOKUP("Risky_Inbound",'Scoring_Config'!$A:$A,'Scoring_Config'!$C:$C,50),0),0)+IF(LEFT(AK446,4)="True",IF(_xlfn.XLOOKUP("Risky_Outbound",'Scoring_Config'!$A:$A,'Scoring_Config'!$D:$D,"Yes")="Yes",_xlfn.XLOOKUP("Risky_Outbound",'Scoring_Config'!$A:$A,'Scoring_Config'!$C:$C,25),0),0)+IF(LEFT(AZ446,4)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446,FIND(",",AL446)+1,100)),0)+IF(LEFT(AM446,4)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446,FIND(",",AN446)+1,100)),0)+IF(_xlfn.XLOOKUP("Profile_Scoring",'Scoring_Config'!$A:$A,'Scoring_Config'!$D:$D,"Yes")="Yes",VALUE(MID(AO446,FIND(",",AO446)+1,100)),0)+IF(_xlfn.XLOOKUP("Options_Scoring",'Scoring_Config'!$A:$A,'Scoring_Config'!$D:$D,"Yes")="Yes",VALUE(MID(AP446,FIND(",",AP446)+1,100)),0)))</f>
        <v>0</v>
      </c>
      <c r="AZ446" cm="1">
        <f t="array" ref="AZ446">IF(FALSE,"True," &amp; IF(_xlfn.XLOOKUP("Migrate_Insecure",'Scoring_Config'!$A:$A,'Scoring_Config'!$D:$D,"Yes")="Yes",_xlfn.XLOOKUP("Migrate_Insecure",'Scoring_Config'!$A:$A,'Scoring_Config'!$C:$C,10),0),"False,0")</f>
        <v>0</v>
      </c>
    </row>
    <row r="447" spans="1:52">
      <c r="A447" t="s">
        <v>1979</v>
      </c>
      <c r="B447" t="s">
        <v>2420</v>
      </c>
      <c r="C447" t="s">
        <v>3542</v>
      </c>
      <c r="D447" t="s">
        <v>3545</v>
      </c>
      <c r="E447" t="s">
        <v>3563</v>
      </c>
      <c r="F447" t="s">
        <v>3609</v>
      </c>
      <c r="G447" t="s">
        <v>236</v>
      </c>
      <c r="H447" t="s">
        <v>174</v>
      </c>
      <c r="I447" t="s">
        <v>3688</v>
      </c>
      <c r="J447" t="s">
        <v>287</v>
      </c>
      <c r="K447" t="s">
        <v>1696</v>
      </c>
      <c r="L447" t="s">
        <v>1327</v>
      </c>
      <c r="M447" t="s">
        <v>1974</v>
      </c>
      <c r="N447" t="s">
        <v>4315</v>
      </c>
      <c r="O447" t="s">
        <v>4319</v>
      </c>
      <c r="P447" t="s">
        <v>4323</v>
      </c>
      <c r="Q447" t="s">
        <v>4648</v>
      </c>
      <c r="R447" t="s">
        <v>5439</v>
      </c>
      <c r="S447" t="s">
        <v>4324</v>
      </c>
      <c r="T447" t="s">
        <v>5642</v>
      </c>
      <c r="U447" t="s">
        <v>6174</v>
      </c>
      <c r="Y447" cm="1">
        <f t="array" ref="Y447">IF(FALSE,"True," &amp; IF(_xlfn.XLOOKUP("Src_IsAny",'Scoring_Config'!$A:$A,'Scoring_Config'!$D:$D,"Yes")="Yes",_xlfn.XLOOKUP("Src_IsAny",'Scoring_Config'!$A:$A,'Scoring_Config'!$C:$C,10),0),"False,0")</f>
        <v>0</v>
      </c>
      <c r="Z447" cm="1">
        <f t="array" ref="Z447">IF(FALSE,"True," &amp; IF(_xlfn.XLOOKUP("Src_CIDR_Le_16",'Scoring_Config'!$A:$A,'Scoring_Config'!$D:$D,"Yes")="Yes",_xlfn.XLOOKUP("Src_CIDR_Le_16",'Scoring_Config'!$A:$A,'Scoring_Config'!$C:$C,10),0),"False,0")</f>
        <v>0</v>
      </c>
      <c r="AA447" cm="1">
        <f t="array" ref="AA447">IF(FALSE,"True," &amp; IF(_xlfn.XLOOKUP("Src_CIDR_17_22",'Scoring_Config'!$A:$A,'Scoring_Config'!$D:$D,"Yes")="Yes",_xlfn.XLOOKUP("Src_CIDR_17_22",'Scoring_Config'!$A:$A,'Scoring_Config'!$C:$C,5),0),"False,0")</f>
        <v>0</v>
      </c>
      <c r="AB447" cm="1">
        <f t="array" ref="AB447">IF(FALSE,"True," &amp; IF(_xlfn.XLOOKUP("Dst_IsAny",'Scoring_Config'!$A:$A,'Scoring_Config'!$D:$D,"Yes")="Yes",_xlfn.XLOOKUP("Dst_IsAny",'Scoring_Config'!$A:$A,'Scoring_Config'!$C:$C,10),0),"False,0")</f>
        <v>0</v>
      </c>
      <c r="AC447" cm="1">
        <f t="array" ref="AC447">IF(FALSE,"True," &amp; IF(_xlfn.XLOOKUP("Dst_CIDR_Le_16",'Scoring_Config'!$A:$A,'Scoring_Config'!$D:$D,"Yes")="Yes",_xlfn.XLOOKUP("Dst_CIDR_Le_16",'Scoring_Config'!$A:$A,'Scoring_Config'!$C:$C,10),0),"False,0")</f>
        <v>0</v>
      </c>
      <c r="AD447" cm="1">
        <f t="array" ref="AD447">IF(FALSE,"True," &amp; IF(_xlfn.XLOOKUP("Dst_CIDR_17_22",'Scoring_Config'!$A:$A,'Scoring_Config'!$D:$D,"Yes")="Yes",_xlfn.XLOOKUP("Dst_CIDR_17_22",'Scoring_Config'!$A:$A,'Scoring_Config'!$C:$C,5),0),"False,0")</f>
        <v>0</v>
      </c>
      <c r="AE447" cm="1">
        <f t="array" ref="AE447">IF(FALSE,"True," &amp; IF(_xlfn.XLOOKUP("SrcZone_IsAny",'Scoring_Config'!$A:$A,'Scoring_Config'!$D:$D,"Yes")="Yes",_xlfn.XLOOKUP("SrcZone_IsAny",'Scoring_Config'!$A:$A,'Scoring_Config'!$C:$C,10),0),"False,0")</f>
        <v>0</v>
      </c>
      <c r="AF447" cm="1">
        <f t="array" ref="AF447">IF(FALSE,"True," &amp; IF(_xlfn.XLOOKUP("DstZone_IsAny",'Scoring_Config'!$A:$A,'Scoring_Config'!$D:$D,"Yes")="Yes",_xlfn.XLOOKUP("DstZone_IsAny",'Scoring_Config'!$A:$A,'Scoring_Config'!$C:$C,10),0),"False,0")</f>
        <v>0</v>
      </c>
      <c r="AG447" cm="1">
        <f t="array" ref="AG44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47" cm="1">
        <f t="array" ref="AH447">IF(FALSE,"True," &amp; IF(_xlfn.XLOOKUP("App_Any_OR_RangeGt1000",'Scoring_Config'!$A:$A,'Scoring_Config'!$D:$D,"Yes")="Yes",_xlfn.XLOOKUP("App_Any_OR_RangeGt1000",'Scoring_Config'!$A:$A,'Scoring_Config'!$C:$C,10),0),"False,0")</f>
        <v>0</v>
      </c>
      <c r="AI447" cm="1">
        <f t="array" ref="AI447">IF(FALSE,"True," &amp; IF(_xlfn.XLOOKUP("Service_Insecure_Match",'Scoring_Config'!$A:$A,'Scoring_Config'!$D:$D,"Yes")="Yes",_xlfn.XLOOKUP("Service_Insecure_Match",'Scoring_Config'!$A:$A,'Scoring_Config'!$C:$C,5),0),"False,0")</f>
        <v>0</v>
      </c>
      <c r="AJ447" cm="1">
        <f t="array" ref="AJ447">IF(FALSE,"True," &amp; IF(_xlfn.XLOOKUP("Risky_Inbound",'Scoring_Config'!$A:$A,'Scoring_Config'!$D:$D,"Yes")="Yes",_xlfn.XLOOKUP("Risky_Inbound",'Scoring_Config'!$A:$A,'Scoring_Config'!$C:$C,50),0),"False,0")</f>
        <v>0</v>
      </c>
      <c r="AK447" cm="1">
        <f t="array" ref="AK447">IF(FALSE,"True," &amp; IF(_xlfn.XLOOKUP("Risky_Outbound",'Scoring_Config'!$A:$A,'Scoring_Config'!$D:$D,"Yes")="Yes",_xlfn.XLOOKUP("Risky_Outbound",'Scoring_Config'!$A:$A,'Scoring_Config'!$C:$C,25),0),"False,0")</f>
        <v>0</v>
      </c>
      <c r="AL447" t="s">
        <v>6699</v>
      </c>
      <c r="AM447" cm="1">
        <f t="array" ref="AM44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47" t="s">
        <v>6697</v>
      </c>
      <c r="AO447" t="s">
        <v>6697</v>
      </c>
      <c r="AP447" t="s">
        <v>6697</v>
      </c>
      <c r="AQ447" cm="1">
        <f t="array" ref="AQ447">IF(FALSE,"True," &amp; IF(_xlfn.XLOOKUP("Service_IsAny",'Scoring_Config'!$A:$A,'Scoring_Config'!$D:$D,"Yes")="Yes",_xlfn.XLOOKUP("Service_IsAny",'Scoring_Config'!$A:$A,'Scoring_Config'!$C:$C,0),0),"False,0")</f>
        <v>0</v>
      </c>
      <c r="AR447">
        <v>0</v>
      </c>
      <c r="AS447" cm="1">
        <f t="array" ref="AS447">IF(FALSE,"True," &amp; IF(_xlfn.XLOOKUP("Service_RangeGt1000",'Scoring_Config'!$A:$A,'Scoring_Config'!$D:$D,"Yes")="Yes",_xlfn.XLOOKUP("Service_RangeGt1000",'Scoring_Config'!$A:$A,'Scoring_Config'!$C:$C,0),0),"False,0")</f>
        <v>0</v>
      </c>
      <c r="AT447" cm="1">
        <f t="array" ref="AT447">IF(FALSE,"True," &amp; IF(_xlfn.XLOOKUP("App_IsAny",'Scoring_Config'!$A:$A,'Scoring_Config'!$D:$D,"Yes")="Yes",_xlfn.XLOOKUP("App_IsAny",'Scoring_Config'!$A:$A,'Scoring_Config'!$C:$C,0),0),"False,0")</f>
        <v>0</v>
      </c>
      <c r="AU447">
        <v>0</v>
      </c>
      <c r="AV447" cm="1">
        <f t="array" ref="AV447">IF(FALSE,"True," &amp; IF(_xlfn.XLOOKUP("App_RangeGt1000",'Scoring_Config'!$A:$A,'Scoring_Config'!$D:$D,"Yes")="Yes",_xlfn.XLOOKUP("App_RangeGt1000",'Scoring_Config'!$A:$A,'Scoring_Config'!$C:$C,0),0),"False,0")</f>
        <v>0</v>
      </c>
      <c r="AW447" cm="1">
        <f t="array" ref="AW447">IF(FALSE,"True," &amp; IF(_xlfn.XLOOKUP("Action_IsDenyOrDrop",'Scoring_Config'!$A:$A,'Scoring_Config'!$D:$D,"Yes")="Yes",_xlfn.XLOOKUP("Action_IsDenyOrDrop",'Scoring_Config'!$A:$A,'Scoring_Config'!$C:$C,0),0),"False,0")</f>
        <v>0</v>
      </c>
      <c r="AX447" cm="1">
        <f t="array" ref="AX447">IF(LEFT(AW447,4)="True",0,(IF(LEFT(Y447,4)="True",IF(_xlfn.XLOOKUP("Src_IsAny",'Scoring_Config'!$A:$A,'Scoring_Config'!$D:$D,"Yes")="Yes",_xlfn.XLOOKUP("Src_IsAny",'Scoring_Config'!$A:$A,'Scoring_Config'!$C:$C,10),0),0)+IF(LEFT(Z447,4)="True",IF(_xlfn.XLOOKUP("Src_CIDR_Le_16",'Scoring_Config'!$A:$A,'Scoring_Config'!$D:$D,"Yes")="Yes",_xlfn.XLOOKUP("Src_CIDR_Le_16",'Scoring_Config'!$A:$A,'Scoring_Config'!$C:$C,10),0),0)+IF(LEFT(AA447,4)="True",IF(_xlfn.XLOOKUP("Src_CIDR_17_22",'Scoring_Config'!$A:$A,'Scoring_Config'!$D:$D,"Yes")="Yes",_xlfn.XLOOKUP("Src_CIDR_17_22",'Scoring_Config'!$A:$A,'Scoring_Config'!$C:$C,5),0),0)+IF(LEFT(AB447,4)="True",IF(_xlfn.XLOOKUP("Dst_IsAny",'Scoring_Config'!$A:$A,'Scoring_Config'!$D:$D,"Yes")="Yes",_xlfn.XLOOKUP("Dst_IsAny",'Scoring_Config'!$A:$A,'Scoring_Config'!$C:$C,10),0),0)+IF(LEFT(AC447,4)="True",IF(_xlfn.XLOOKUP("Dst_CIDR_Le_16",'Scoring_Config'!$A:$A,'Scoring_Config'!$D:$D,"Yes")="Yes",_xlfn.XLOOKUP("Dst_CIDR_Le_16",'Scoring_Config'!$A:$A,'Scoring_Config'!$C:$C,10),0),0)+IF(LEFT(AD447,4)="True",IF(_xlfn.XLOOKUP("Dst_CIDR_17_22",'Scoring_Config'!$A:$A,'Scoring_Config'!$D:$D,"Yes")="Yes",_xlfn.XLOOKUP("Dst_CIDR_17_22",'Scoring_Config'!$A:$A,'Scoring_Config'!$C:$C,5),0),0)+IF(LEFT(AE447,4)="True",IF(_xlfn.XLOOKUP("SrcZone_IsAny",'Scoring_Config'!$A:$A,'Scoring_Config'!$D:$D,"Yes")="Yes",_xlfn.XLOOKUP("SrcZone_IsAny",'Scoring_Config'!$A:$A,'Scoring_Config'!$C:$C,10),0),0)+IF(LEFT(AF447,4)="True",IF(_xlfn.XLOOKUP("DstZone_IsAny",'Scoring_Config'!$A:$A,'Scoring_Config'!$D:$D,"Yes")="Yes",_xlfn.XLOOKUP("DstZone_IsAny",'Scoring_Config'!$A:$A,'Scoring_Config'!$C:$C,10),0),0)+IF(LEFT(AG447,4)="True",IF(_xlfn.XLOOKUP("Service_Any_OR_RangeGt1000",'Scoring_Config'!$A:$A,'Scoring_Config'!$D:$D,"Yes")="Yes",_xlfn.XLOOKUP("Service_Any_OR_RangeGt1000",'Scoring_Config'!$A:$A,'Scoring_Config'!$C:$C,10),0),0)+IF(LEFT(AH447,4)="True",IF(_xlfn.XLOOKUP("App_Any_OR_RangeGt1000",'Scoring_Config'!$A:$A,'Scoring_Config'!$D:$D,"Yes")="Yes",_xlfn.XLOOKUP("App_Any_OR_RangeGt1000",'Scoring_Config'!$A:$A,'Scoring_Config'!$C:$C,10),0),0)+IF(LEFT(AI447,4)="True",IF(_xlfn.XLOOKUP("Service_Insecure_Match",'Scoring_Config'!$A:$A,'Scoring_Config'!$D:$D,"Yes")="Yes",_xlfn.XLOOKUP("Service_Insecure_Match",'Scoring_Config'!$A:$A,'Scoring_Config'!$C:$C,5),0),0)+IF(LEFT(AJ447,4)="True",IF(_xlfn.XLOOKUP("Risky_Inbound",'Scoring_Config'!$A:$A,'Scoring_Config'!$D:$D,"Yes")="Yes",_xlfn.XLOOKUP("Risky_Inbound",'Scoring_Config'!$A:$A,'Scoring_Config'!$C:$C,50),0),0)+IF(LEFT(AK447,4)="True",IF(_xlfn.XLOOKUP("Risky_Outbound",'Scoring_Config'!$A:$A,'Scoring_Config'!$D:$D,"Yes")="Yes",_xlfn.XLOOKUP("Risky_Outbound",'Scoring_Config'!$A:$A,'Scoring_Config'!$C:$C,25),0),0)+IF(LEFT(AZ447,4)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447,FIND(",",AL447)+1,100)),0)+IF(LEFT(AM447,4)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447,FIND(",",AN447)+1,100)),0)+IF(_xlfn.XLOOKUP("Profile_Scoring",'Scoring_Config'!$A:$A,'Scoring_Config'!$D:$D,"Yes")="Yes",VALUE(MID(AO447,FIND(",",AO447)+1,100)),0)+IF(_xlfn.XLOOKUP("Options_Scoring",'Scoring_Config'!$A:$A,'Scoring_Config'!$D:$D,"Yes")="Yes",VALUE(MID(AP447,FIND(",",AP447)+1,100)),0)))</f>
        <v>0</v>
      </c>
      <c r="AZ447" cm="1">
        <f t="array" ref="AZ447">IF(FALSE,"True," &amp; IF(_xlfn.XLOOKUP("Migrate_Insecure",'Scoring_Config'!$A:$A,'Scoring_Config'!$D:$D,"Yes")="Yes",_xlfn.XLOOKUP("Migrate_Insecure",'Scoring_Config'!$A:$A,'Scoring_Config'!$C:$C,10),0),"False,0")</f>
        <v>0</v>
      </c>
    </row>
    <row r="448" spans="1:52">
      <c r="A448" t="s">
        <v>1979</v>
      </c>
      <c r="B448" t="s">
        <v>2421</v>
      </c>
      <c r="C448" t="s">
        <v>3542</v>
      </c>
      <c r="D448" t="s">
        <v>3551</v>
      </c>
      <c r="E448" t="s">
        <v>3563</v>
      </c>
      <c r="F448" t="s">
        <v>3745</v>
      </c>
      <c r="G448" t="s">
        <v>174</v>
      </c>
      <c r="H448" t="s">
        <v>174</v>
      </c>
      <c r="I448" t="s">
        <v>3744</v>
      </c>
      <c r="J448" t="s">
        <v>115</v>
      </c>
      <c r="K448" t="s">
        <v>1816</v>
      </c>
      <c r="L448" t="s">
        <v>1327</v>
      </c>
      <c r="M448" t="s">
        <v>1974</v>
      </c>
      <c r="N448" t="s">
        <v>4315</v>
      </c>
      <c r="O448" t="s">
        <v>4319</v>
      </c>
      <c r="P448" t="s">
        <v>4322</v>
      </c>
      <c r="Q448" t="s">
        <v>4649</v>
      </c>
      <c r="R448" t="s">
        <v>5437</v>
      </c>
      <c r="S448" t="s">
        <v>5440</v>
      </c>
      <c r="T448" t="s">
        <v>5642</v>
      </c>
      <c r="U448" t="s">
        <v>6153</v>
      </c>
      <c r="Y448" cm="1">
        <f t="array" ref="Y448">IF(TRUE,"True," &amp; IF(_xlfn.XLOOKUP("Src_IsAny",'Scoring_Config'!$A:$A,'Scoring_Config'!$D:$D,"Yes")="Yes",_xlfn.XLOOKUP("Src_IsAny",'Scoring_Config'!$A:$A,'Scoring_Config'!$C:$C,10),0),"False,0")</f>
        <v>0</v>
      </c>
      <c r="Z448" cm="1">
        <f t="array" ref="Z448">IF(FALSE,"True," &amp; IF(_xlfn.XLOOKUP("Src_CIDR_Le_16",'Scoring_Config'!$A:$A,'Scoring_Config'!$D:$D,"Yes")="Yes",_xlfn.XLOOKUP("Src_CIDR_Le_16",'Scoring_Config'!$A:$A,'Scoring_Config'!$C:$C,10),0),"False,0")</f>
        <v>0</v>
      </c>
      <c r="AA448" cm="1">
        <f t="array" ref="AA448">IF(FALSE,"True," &amp; IF(_xlfn.XLOOKUP("Src_CIDR_17_22",'Scoring_Config'!$A:$A,'Scoring_Config'!$D:$D,"Yes")="Yes",_xlfn.XLOOKUP("Src_CIDR_17_22",'Scoring_Config'!$A:$A,'Scoring_Config'!$C:$C,5),0),"False,0")</f>
        <v>0</v>
      </c>
      <c r="AB448" cm="1">
        <f t="array" ref="AB448">IF(FALSE,"True," &amp; IF(_xlfn.XLOOKUP("Dst_IsAny",'Scoring_Config'!$A:$A,'Scoring_Config'!$D:$D,"Yes")="Yes",_xlfn.XLOOKUP("Dst_IsAny",'Scoring_Config'!$A:$A,'Scoring_Config'!$C:$C,10),0),"False,0")</f>
        <v>0</v>
      </c>
      <c r="AC448" cm="1">
        <f t="array" ref="AC448">IF(FALSE,"True," &amp; IF(_xlfn.XLOOKUP("Dst_CIDR_Le_16",'Scoring_Config'!$A:$A,'Scoring_Config'!$D:$D,"Yes")="Yes",_xlfn.XLOOKUP("Dst_CIDR_Le_16",'Scoring_Config'!$A:$A,'Scoring_Config'!$C:$C,10),0),"False,0")</f>
        <v>0</v>
      </c>
      <c r="AD448" cm="1">
        <f t="array" ref="AD448">IF(FALSE,"True," &amp; IF(_xlfn.XLOOKUP("Dst_CIDR_17_22",'Scoring_Config'!$A:$A,'Scoring_Config'!$D:$D,"Yes")="Yes",_xlfn.XLOOKUP("Dst_CIDR_17_22",'Scoring_Config'!$A:$A,'Scoring_Config'!$C:$C,5),0),"False,0")</f>
        <v>0</v>
      </c>
      <c r="AE448" cm="1">
        <f t="array" ref="AE448">IF(FALSE,"True," &amp; IF(_xlfn.XLOOKUP("SrcZone_IsAny",'Scoring_Config'!$A:$A,'Scoring_Config'!$D:$D,"Yes")="Yes",_xlfn.XLOOKUP("SrcZone_IsAny",'Scoring_Config'!$A:$A,'Scoring_Config'!$C:$C,10),0),"False,0")</f>
        <v>0</v>
      </c>
      <c r="AF448" cm="1">
        <f t="array" ref="AF448">IF(FALSE,"True," &amp; IF(_xlfn.XLOOKUP("DstZone_IsAny",'Scoring_Config'!$A:$A,'Scoring_Config'!$D:$D,"Yes")="Yes",_xlfn.XLOOKUP("DstZone_IsAny",'Scoring_Config'!$A:$A,'Scoring_Config'!$C:$C,10),0),"False,0")</f>
        <v>0</v>
      </c>
      <c r="AG448" cm="1">
        <f t="array" ref="AG44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48" cm="1">
        <f t="array" ref="AH448">IF(FALSE,"True," &amp; IF(_xlfn.XLOOKUP("App_Any_OR_RangeGt1000",'Scoring_Config'!$A:$A,'Scoring_Config'!$D:$D,"Yes")="Yes",_xlfn.XLOOKUP("App_Any_OR_RangeGt1000",'Scoring_Config'!$A:$A,'Scoring_Config'!$C:$C,10),0),"False,0")</f>
        <v>0</v>
      </c>
      <c r="AI448" cm="1">
        <f t="array" ref="AI448">IF(FALSE,"True," &amp; IF(_xlfn.XLOOKUP("Service_Insecure_Match",'Scoring_Config'!$A:$A,'Scoring_Config'!$D:$D,"Yes")="Yes",_xlfn.XLOOKUP("Service_Insecure_Match",'Scoring_Config'!$A:$A,'Scoring_Config'!$C:$C,5),0),"False,0")</f>
        <v>0</v>
      </c>
      <c r="AJ448" cm="1">
        <f t="array" ref="AJ448">IF(FALSE,"True," &amp; IF(_xlfn.XLOOKUP("Risky_Inbound",'Scoring_Config'!$A:$A,'Scoring_Config'!$D:$D,"Yes")="Yes",_xlfn.XLOOKUP("Risky_Inbound",'Scoring_Config'!$A:$A,'Scoring_Config'!$C:$C,50),0),"False,0")</f>
        <v>0</v>
      </c>
      <c r="AK448" cm="1">
        <f t="array" ref="AK448">IF(FALSE,"True," &amp; IF(_xlfn.XLOOKUP("Risky_Outbound",'Scoring_Config'!$A:$A,'Scoring_Config'!$D:$D,"Yes")="Yes",_xlfn.XLOOKUP("Risky_Outbound",'Scoring_Config'!$A:$A,'Scoring_Config'!$C:$C,25),0),"False,0")</f>
        <v>0</v>
      </c>
      <c r="AL448" t="s">
        <v>6697</v>
      </c>
      <c r="AM448" cm="1">
        <f t="array" ref="AM44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48" t="s">
        <v>6697</v>
      </c>
      <c r="AO448" t="s">
        <v>6697</v>
      </c>
      <c r="AP448" t="s">
        <v>6697</v>
      </c>
      <c r="AQ448" cm="1">
        <f t="array" ref="AQ448">IF(FALSE,"True," &amp; IF(_xlfn.XLOOKUP("Service_IsAny",'Scoring_Config'!$A:$A,'Scoring_Config'!$D:$D,"Yes")="Yes",_xlfn.XLOOKUP("Service_IsAny",'Scoring_Config'!$A:$A,'Scoring_Config'!$C:$C,0),0),"False,0")</f>
        <v>0</v>
      </c>
      <c r="AR448">
        <v>0</v>
      </c>
      <c r="AS448" cm="1">
        <f t="array" ref="AS448">IF(FALSE,"True," &amp; IF(_xlfn.XLOOKUP("Service_RangeGt1000",'Scoring_Config'!$A:$A,'Scoring_Config'!$D:$D,"Yes")="Yes",_xlfn.XLOOKUP("Service_RangeGt1000",'Scoring_Config'!$A:$A,'Scoring_Config'!$C:$C,0),0),"False,0")</f>
        <v>0</v>
      </c>
      <c r="AT448" cm="1">
        <f t="array" ref="AT448">IF(FALSE,"True," &amp; IF(_xlfn.XLOOKUP("App_IsAny",'Scoring_Config'!$A:$A,'Scoring_Config'!$D:$D,"Yes")="Yes",_xlfn.XLOOKUP("App_IsAny",'Scoring_Config'!$A:$A,'Scoring_Config'!$C:$C,0),0),"False,0")</f>
        <v>0</v>
      </c>
      <c r="AU448">
        <v>12</v>
      </c>
      <c r="AV448" cm="1">
        <f t="array" ref="AV448">IF(FALSE,"True," &amp; IF(_xlfn.XLOOKUP("App_RangeGt1000",'Scoring_Config'!$A:$A,'Scoring_Config'!$D:$D,"Yes")="Yes",_xlfn.XLOOKUP("App_RangeGt1000",'Scoring_Config'!$A:$A,'Scoring_Config'!$C:$C,0),0),"False,0")</f>
        <v>0</v>
      </c>
      <c r="AW448" cm="1">
        <f t="array" ref="AW448">IF(FALSE,"True," &amp; IF(_xlfn.XLOOKUP("Action_IsDenyOrDrop",'Scoring_Config'!$A:$A,'Scoring_Config'!$D:$D,"Yes")="Yes",_xlfn.XLOOKUP("Action_IsDenyOrDrop",'Scoring_Config'!$A:$A,'Scoring_Config'!$C:$C,0),0),"False,0")</f>
        <v>0</v>
      </c>
      <c r="AX448" cm="1">
        <f t="array" ref="AX448">IF(LEFT(AW448,4)="True",0,(IF(LEFT(Y448,4)="True",IF(_xlfn.XLOOKUP("Src_IsAny",'Scoring_Config'!$A:$A,'Scoring_Config'!$D:$D,"Yes")="Yes",_xlfn.XLOOKUP("Src_IsAny",'Scoring_Config'!$A:$A,'Scoring_Config'!$C:$C,10),0),0)+IF(LEFT(Z448,4)="True",IF(_xlfn.XLOOKUP("Src_CIDR_Le_16",'Scoring_Config'!$A:$A,'Scoring_Config'!$D:$D,"Yes")="Yes",_xlfn.XLOOKUP("Src_CIDR_Le_16",'Scoring_Config'!$A:$A,'Scoring_Config'!$C:$C,10),0),0)+IF(LEFT(AA448,4)="True",IF(_xlfn.XLOOKUP("Src_CIDR_17_22",'Scoring_Config'!$A:$A,'Scoring_Config'!$D:$D,"Yes")="Yes",_xlfn.XLOOKUP("Src_CIDR_17_22",'Scoring_Config'!$A:$A,'Scoring_Config'!$C:$C,5),0),0)+IF(LEFT(AB448,4)="True",IF(_xlfn.XLOOKUP("Dst_IsAny",'Scoring_Config'!$A:$A,'Scoring_Config'!$D:$D,"Yes")="Yes",_xlfn.XLOOKUP("Dst_IsAny",'Scoring_Config'!$A:$A,'Scoring_Config'!$C:$C,10),0),0)+IF(LEFT(AC448,4)="True",IF(_xlfn.XLOOKUP("Dst_CIDR_Le_16",'Scoring_Config'!$A:$A,'Scoring_Config'!$D:$D,"Yes")="Yes",_xlfn.XLOOKUP("Dst_CIDR_Le_16",'Scoring_Config'!$A:$A,'Scoring_Config'!$C:$C,10),0),0)+IF(LEFT(AD448,4)="True",IF(_xlfn.XLOOKUP("Dst_CIDR_17_22",'Scoring_Config'!$A:$A,'Scoring_Config'!$D:$D,"Yes")="Yes",_xlfn.XLOOKUP("Dst_CIDR_17_22",'Scoring_Config'!$A:$A,'Scoring_Config'!$C:$C,5),0),0)+IF(LEFT(AE448,4)="True",IF(_xlfn.XLOOKUP("SrcZone_IsAny",'Scoring_Config'!$A:$A,'Scoring_Config'!$D:$D,"Yes")="Yes",_xlfn.XLOOKUP("SrcZone_IsAny",'Scoring_Config'!$A:$A,'Scoring_Config'!$C:$C,10),0),0)+IF(LEFT(AF448,4)="True",IF(_xlfn.XLOOKUP("DstZone_IsAny",'Scoring_Config'!$A:$A,'Scoring_Config'!$D:$D,"Yes")="Yes",_xlfn.XLOOKUP("DstZone_IsAny",'Scoring_Config'!$A:$A,'Scoring_Config'!$C:$C,10),0),0)+IF(LEFT(AG448,4)="True",IF(_xlfn.XLOOKUP("Service_Any_OR_RangeGt1000",'Scoring_Config'!$A:$A,'Scoring_Config'!$D:$D,"Yes")="Yes",_xlfn.XLOOKUP("Service_Any_OR_RangeGt1000",'Scoring_Config'!$A:$A,'Scoring_Config'!$C:$C,10),0),0)+IF(LEFT(AH448,4)="True",IF(_xlfn.XLOOKUP("App_Any_OR_RangeGt1000",'Scoring_Config'!$A:$A,'Scoring_Config'!$D:$D,"Yes")="Yes",_xlfn.XLOOKUP("App_Any_OR_RangeGt1000",'Scoring_Config'!$A:$A,'Scoring_Config'!$C:$C,10),0),0)+IF(LEFT(AI448,4)="True",IF(_xlfn.XLOOKUP("Service_Insecure_Match",'Scoring_Config'!$A:$A,'Scoring_Config'!$D:$D,"Yes")="Yes",_xlfn.XLOOKUP("Service_Insecure_Match",'Scoring_Config'!$A:$A,'Scoring_Config'!$C:$C,5),0),0)+IF(LEFT(AJ448,4)="True",IF(_xlfn.XLOOKUP("Risky_Inbound",'Scoring_Config'!$A:$A,'Scoring_Config'!$D:$D,"Yes")="Yes",_xlfn.XLOOKUP("Risky_Inbound",'Scoring_Config'!$A:$A,'Scoring_Config'!$C:$C,50),0),0)+IF(LEFT(AK448,4)="True",IF(_xlfn.XLOOKUP("Risky_Outbound",'Scoring_Config'!$A:$A,'Scoring_Config'!$D:$D,"Yes")="Yes",_xlfn.XLOOKUP("Risky_Outbound",'Scoring_Config'!$A:$A,'Scoring_Config'!$C:$C,25),0),0)+IF(LEFT(AZ448,4)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448,FIND(",",AL448)+1,100)),0)+IF(LEFT(AM448,4)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448,FIND(",",AN448)+1,100)),0)+IF(_xlfn.XLOOKUP("Profile_Scoring",'Scoring_Config'!$A:$A,'Scoring_Config'!$D:$D,"Yes")="Yes",VALUE(MID(AO448,FIND(",",AO448)+1,100)),0)+IF(_xlfn.XLOOKUP("Options_Scoring",'Scoring_Config'!$A:$A,'Scoring_Config'!$D:$D,"Yes")="Yes",VALUE(MID(AP448,FIND(",",AP448)+1,100)),0)))</f>
        <v>0</v>
      </c>
      <c r="AZ448" cm="1">
        <f t="array" ref="AZ448">IF(FALSE,"True," &amp; IF(_xlfn.XLOOKUP("Migrate_Insecure",'Scoring_Config'!$A:$A,'Scoring_Config'!$D:$D,"Yes")="Yes",_xlfn.XLOOKUP("Migrate_Insecure",'Scoring_Config'!$A:$A,'Scoring_Config'!$C:$C,10),0),"False,0")</f>
        <v>0</v>
      </c>
    </row>
    <row r="449" spans="1:52">
      <c r="A449" t="s">
        <v>1979</v>
      </c>
      <c r="B449" t="s">
        <v>2422</v>
      </c>
      <c r="C449" t="s">
        <v>3542</v>
      </c>
      <c r="D449" t="s">
        <v>3551</v>
      </c>
      <c r="E449" t="s">
        <v>3563</v>
      </c>
      <c r="F449" t="s">
        <v>3746</v>
      </c>
      <c r="G449" t="s">
        <v>174</v>
      </c>
      <c r="H449" t="s">
        <v>174</v>
      </c>
      <c r="I449" t="s">
        <v>4156</v>
      </c>
      <c r="J449" t="s">
        <v>115</v>
      </c>
      <c r="K449" t="s">
        <v>1816</v>
      </c>
      <c r="L449" t="s">
        <v>1327</v>
      </c>
      <c r="M449" t="s">
        <v>1974</v>
      </c>
      <c r="N449" t="s">
        <v>4315</v>
      </c>
      <c r="O449" t="s">
        <v>4319</v>
      </c>
      <c r="P449" t="s">
        <v>4322</v>
      </c>
      <c r="Q449" t="s">
        <v>4650</v>
      </c>
      <c r="R449" t="s">
        <v>5440</v>
      </c>
      <c r="S449" t="s">
        <v>5440</v>
      </c>
      <c r="T449" t="s">
        <v>5707</v>
      </c>
      <c r="U449" t="s">
        <v>6153</v>
      </c>
      <c r="Y449" cm="1">
        <f t="array" ref="Y449">IF(TRUE,"True," &amp; IF(_xlfn.XLOOKUP("Src_IsAny",'Scoring_Config'!$A:$A,'Scoring_Config'!$D:$D,"Yes")="Yes",_xlfn.XLOOKUP("Src_IsAny",'Scoring_Config'!$A:$A,'Scoring_Config'!$C:$C,10),0),"False,0")</f>
        <v>0</v>
      </c>
      <c r="Z449" cm="1">
        <f t="array" ref="Z449">IF(FALSE,"True," &amp; IF(_xlfn.XLOOKUP("Src_CIDR_Le_16",'Scoring_Config'!$A:$A,'Scoring_Config'!$D:$D,"Yes")="Yes",_xlfn.XLOOKUP("Src_CIDR_Le_16",'Scoring_Config'!$A:$A,'Scoring_Config'!$C:$C,10),0),"False,0")</f>
        <v>0</v>
      </c>
      <c r="AA449" cm="1">
        <f t="array" ref="AA449">IF(FALSE,"True," &amp; IF(_xlfn.XLOOKUP("Src_CIDR_17_22",'Scoring_Config'!$A:$A,'Scoring_Config'!$D:$D,"Yes")="Yes",_xlfn.XLOOKUP("Src_CIDR_17_22",'Scoring_Config'!$A:$A,'Scoring_Config'!$C:$C,5),0),"False,0")</f>
        <v>0</v>
      </c>
      <c r="AB449" cm="1">
        <f t="array" ref="AB449">IF(FALSE,"True," &amp; IF(_xlfn.XLOOKUP("Dst_IsAny",'Scoring_Config'!$A:$A,'Scoring_Config'!$D:$D,"Yes")="Yes",_xlfn.XLOOKUP("Dst_IsAny",'Scoring_Config'!$A:$A,'Scoring_Config'!$C:$C,10),0),"False,0")</f>
        <v>0</v>
      </c>
      <c r="AC449" cm="1">
        <f t="array" ref="AC449">IF(FALSE,"True," &amp; IF(_xlfn.XLOOKUP("Dst_CIDR_Le_16",'Scoring_Config'!$A:$A,'Scoring_Config'!$D:$D,"Yes")="Yes",_xlfn.XLOOKUP("Dst_CIDR_Le_16",'Scoring_Config'!$A:$A,'Scoring_Config'!$C:$C,10),0),"False,0")</f>
        <v>0</v>
      </c>
      <c r="AD449" cm="1">
        <f t="array" ref="AD449">IF(FALSE,"True," &amp; IF(_xlfn.XLOOKUP("Dst_CIDR_17_22",'Scoring_Config'!$A:$A,'Scoring_Config'!$D:$D,"Yes")="Yes",_xlfn.XLOOKUP("Dst_CIDR_17_22",'Scoring_Config'!$A:$A,'Scoring_Config'!$C:$C,5),0),"False,0")</f>
        <v>0</v>
      </c>
      <c r="AE449" cm="1">
        <f t="array" ref="AE449">IF(FALSE,"True," &amp; IF(_xlfn.XLOOKUP("SrcZone_IsAny",'Scoring_Config'!$A:$A,'Scoring_Config'!$D:$D,"Yes")="Yes",_xlfn.XLOOKUP("SrcZone_IsAny",'Scoring_Config'!$A:$A,'Scoring_Config'!$C:$C,10),0),"False,0")</f>
        <v>0</v>
      </c>
      <c r="AF449" cm="1">
        <f t="array" ref="AF449">IF(FALSE,"True," &amp; IF(_xlfn.XLOOKUP("DstZone_IsAny",'Scoring_Config'!$A:$A,'Scoring_Config'!$D:$D,"Yes")="Yes",_xlfn.XLOOKUP("DstZone_IsAny",'Scoring_Config'!$A:$A,'Scoring_Config'!$C:$C,10),0),"False,0")</f>
        <v>0</v>
      </c>
      <c r="AG449" cm="1">
        <f t="array" ref="AG44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49" cm="1">
        <f t="array" ref="AH449">IF(FALSE,"True," &amp; IF(_xlfn.XLOOKUP("App_Any_OR_RangeGt1000",'Scoring_Config'!$A:$A,'Scoring_Config'!$D:$D,"Yes")="Yes",_xlfn.XLOOKUP("App_Any_OR_RangeGt1000",'Scoring_Config'!$A:$A,'Scoring_Config'!$C:$C,10),0),"False,0")</f>
        <v>0</v>
      </c>
      <c r="AI449" cm="1">
        <f t="array" ref="AI449">IF(FALSE,"True," &amp; IF(_xlfn.XLOOKUP("Service_Insecure_Match",'Scoring_Config'!$A:$A,'Scoring_Config'!$D:$D,"Yes")="Yes",_xlfn.XLOOKUP("Service_Insecure_Match",'Scoring_Config'!$A:$A,'Scoring_Config'!$C:$C,5),0),"False,0")</f>
        <v>0</v>
      </c>
      <c r="AJ449" cm="1">
        <f t="array" ref="AJ449">IF(FALSE,"True," &amp; IF(_xlfn.XLOOKUP("Risky_Inbound",'Scoring_Config'!$A:$A,'Scoring_Config'!$D:$D,"Yes")="Yes",_xlfn.XLOOKUP("Risky_Inbound",'Scoring_Config'!$A:$A,'Scoring_Config'!$C:$C,50),0),"False,0")</f>
        <v>0</v>
      </c>
      <c r="AK449" cm="1">
        <f t="array" ref="AK449">IF(FALSE,"True," &amp; IF(_xlfn.XLOOKUP("Risky_Outbound",'Scoring_Config'!$A:$A,'Scoring_Config'!$D:$D,"Yes")="Yes",_xlfn.XLOOKUP("Risky_Outbound",'Scoring_Config'!$A:$A,'Scoring_Config'!$C:$C,25),0),"False,0")</f>
        <v>0</v>
      </c>
      <c r="AL449" t="s">
        <v>6697</v>
      </c>
      <c r="AM449" cm="1">
        <f t="array" ref="AM44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49" t="s">
        <v>6697</v>
      </c>
      <c r="AO449" t="s">
        <v>6697</v>
      </c>
      <c r="AP449" t="s">
        <v>6697</v>
      </c>
      <c r="AQ449" cm="1">
        <f t="array" ref="AQ449">IF(FALSE,"True," &amp; IF(_xlfn.XLOOKUP("Service_IsAny",'Scoring_Config'!$A:$A,'Scoring_Config'!$D:$D,"Yes")="Yes",_xlfn.XLOOKUP("Service_IsAny",'Scoring_Config'!$A:$A,'Scoring_Config'!$C:$C,0),0),"False,0")</f>
        <v>0</v>
      </c>
      <c r="AR449">
        <v>0</v>
      </c>
      <c r="AS449" cm="1">
        <f t="array" ref="AS449">IF(FALSE,"True," &amp; IF(_xlfn.XLOOKUP("Service_RangeGt1000",'Scoring_Config'!$A:$A,'Scoring_Config'!$D:$D,"Yes")="Yes",_xlfn.XLOOKUP("Service_RangeGt1000",'Scoring_Config'!$A:$A,'Scoring_Config'!$C:$C,0),0),"False,0")</f>
        <v>0</v>
      </c>
      <c r="AT449" cm="1">
        <f t="array" ref="AT449">IF(FALSE,"True," &amp; IF(_xlfn.XLOOKUP("App_IsAny",'Scoring_Config'!$A:$A,'Scoring_Config'!$D:$D,"Yes")="Yes",_xlfn.XLOOKUP("App_IsAny",'Scoring_Config'!$A:$A,'Scoring_Config'!$C:$C,0),0),"False,0")</f>
        <v>0</v>
      </c>
      <c r="AU449">
        <v>12</v>
      </c>
      <c r="AV449" cm="1">
        <f t="array" ref="AV449">IF(FALSE,"True," &amp; IF(_xlfn.XLOOKUP("App_RangeGt1000",'Scoring_Config'!$A:$A,'Scoring_Config'!$D:$D,"Yes")="Yes",_xlfn.XLOOKUP("App_RangeGt1000",'Scoring_Config'!$A:$A,'Scoring_Config'!$C:$C,0),0),"False,0")</f>
        <v>0</v>
      </c>
      <c r="AW449" cm="1">
        <f t="array" ref="AW449">IF(FALSE,"True," &amp; IF(_xlfn.XLOOKUP("Action_IsDenyOrDrop",'Scoring_Config'!$A:$A,'Scoring_Config'!$D:$D,"Yes")="Yes",_xlfn.XLOOKUP("Action_IsDenyOrDrop",'Scoring_Config'!$A:$A,'Scoring_Config'!$C:$C,0),0),"False,0")</f>
        <v>0</v>
      </c>
      <c r="AX449" cm="1">
        <f t="array" ref="AX449">IF(LEFT(AW449,4)="True",0,(IF(LEFT(Y449,4)="True",IF(_xlfn.XLOOKUP("Src_IsAny",'Scoring_Config'!$A:$A,'Scoring_Config'!$D:$D,"Yes")="Yes",_xlfn.XLOOKUP("Src_IsAny",'Scoring_Config'!$A:$A,'Scoring_Config'!$C:$C,10),0),0)+IF(LEFT(Z449,4)="True",IF(_xlfn.XLOOKUP("Src_CIDR_Le_16",'Scoring_Config'!$A:$A,'Scoring_Config'!$D:$D,"Yes")="Yes",_xlfn.XLOOKUP("Src_CIDR_Le_16",'Scoring_Config'!$A:$A,'Scoring_Config'!$C:$C,10),0),0)+IF(LEFT(AA449,4)="True",IF(_xlfn.XLOOKUP("Src_CIDR_17_22",'Scoring_Config'!$A:$A,'Scoring_Config'!$D:$D,"Yes")="Yes",_xlfn.XLOOKUP("Src_CIDR_17_22",'Scoring_Config'!$A:$A,'Scoring_Config'!$C:$C,5),0),0)+IF(LEFT(AB449,4)="True",IF(_xlfn.XLOOKUP("Dst_IsAny",'Scoring_Config'!$A:$A,'Scoring_Config'!$D:$D,"Yes")="Yes",_xlfn.XLOOKUP("Dst_IsAny",'Scoring_Config'!$A:$A,'Scoring_Config'!$C:$C,10),0),0)+IF(LEFT(AC449,4)="True",IF(_xlfn.XLOOKUP("Dst_CIDR_Le_16",'Scoring_Config'!$A:$A,'Scoring_Config'!$D:$D,"Yes")="Yes",_xlfn.XLOOKUP("Dst_CIDR_Le_16",'Scoring_Config'!$A:$A,'Scoring_Config'!$C:$C,10),0),0)+IF(LEFT(AD449,4)="True",IF(_xlfn.XLOOKUP("Dst_CIDR_17_22",'Scoring_Config'!$A:$A,'Scoring_Config'!$D:$D,"Yes")="Yes",_xlfn.XLOOKUP("Dst_CIDR_17_22",'Scoring_Config'!$A:$A,'Scoring_Config'!$C:$C,5),0),0)+IF(LEFT(AE449,4)="True",IF(_xlfn.XLOOKUP("SrcZone_IsAny",'Scoring_Config'!$A:$A,'Scoring_Config'!$D:$D,"Yes")="Yes",_xlfn.XLOOKUP("SrcZone_IsAny",'Scoring_Config'!$A:$A,'Scoring_Config'!$C:$C,10),0),0)+IF(LEFT(AF449,4)="True",IF(_xlfn.XLOOKUP("DstZone_IsAny",'Scoring_Config'!$A:$A,'Scoring_Config'!$D:$D,"Yes")="Yes",_xlfn.XLOOKUP("DstZone_IsAny",'Scoring_Config'!$A:$A,'Scoring_Config'!$C:$C,10),0),0)+IF(LEFT(AG449,4)="True",IF(_xlfn.XLOOKUP("Service_Any_OR_RangeGt1000",'Scoring_Config'!$A:$A,'Scoring_Config'!$D:$D,"Yes")="Yes",_xlfn.XLOOKUP("Service_Any_OR_RangeGt1000",'Scoring_Config'!$A:$A,'Scoring_Config'!$C:$C,10),0),0)+IF(LEFT(AH449,4)="True",IF(_xlfn.XLOOKUP("App_Any_OR_RangeGt1000",'Scoring_Config'!$A:$A,'Scoring_Config'!$D:$D,"Yes")="Yes",_xlfn.XLOOKUP("App_Any_OR_RangeGt1000",'Scoring_Config'!$A:$A,'Scoring_Config'!$C:$C,10),0),0)+IF(LEFT(AI449,4)="True",IF(_xlfn.XLOOKUP("Service_Insecure_Match",'Scoring_Config'!$A:$A,'Scoring_Config'!$D:$D,"Yes")="Yes",_xlfn.XLOOKUP("Service_Insecure_Match",'Scoring_Config'!$A:$A,'Scoring_Config'!$C:$C,5),0),0)+IF(LEFT(AJ449,4)="True",IF(_xlfn.XLOOKUP("Risky_Inbound",'Scoring_Config'!$A:$A,'Scoring_Config'!$D:$D,"Yes")="Yes",_xlfn.XLOOKUP("Risky_Inbound",'Scoring_Config'!$A:$A,'Scoring_Config'!$C:$C,50),0),0)+IF(LEFT(AK449,4)="True",IF(_xlfn.XLOOKUP("Risky_Outbound",'Scoring_Config'!$A:$A,'Scoring_Config'!$D:$D,"Yes")="Yes",_xlfn.XLOOKUP("Risky_Outbound",'Scoring_Config'!$A:$A,'Scoring_Config'!$C:$C,25),0),0)+IF(LEFT(AZ449,4)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449,FIND(",",AL449)+1,100)),0)+IF(LEFT(AM449,4)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449,FIND(",",AN449)+1,100)),0)+IF(_xlfn.XLOOKUP("Profile_Scoring",'Scoring_Config'!$A:$A,'Scoring_Config'!$D:$D,"Yes")="Yes",VALUE(MID(AO449,FIND(",",AO449)+1,100)),0)+IF(_xlfn.XLOOKUP("Options_Scoring",'Scoring_Config'!$A:$A,'Scoring_Config'!$D:$D,"Yes")="Yes",VALUE(MID(AP449,FIND(",",AP449)+1,100)),0)))</f>
        <v>0</v>
      </c>
      <c r="AZ449" cm="1">
        <f t="array" ref="AZ449">IF(FALSE,"True," &amp; IF(_xlfn.XLOOKUP("Migrate_Insecure",'Scoring_Config'!$A:$A,'Scoring_Config'!$D:$D,"Yes")="Yes",_xlfn.XLOOKUP("Migrate_Insecure",'Scoring_Config'!$A:$A,'Scoring_Config'!$C:$C,10),0),"False,0")</f>
        <v>0</v>
      </c>
    </row>
    <row r="450" spans="1:52">
      <c r="A450" t="s">
        <v>1979</v>
      </c>
      <c r="B450" t="s">
        <v>2423</v>
      </c>
      <c r="C450" t="s">
        <v>3542</v>
      </c>
      <c r="D450" t="s">
        <v>3551</v>
      </c>
      <c r="E450" t="s">
        <v>3563</v>
      </c>
      <c r="F450" t="s">
        <v>3747</v>
      </c>
      <c r="G450" t="s">
        <v>174</v>
      </c>
      <c r="H450" t="s">
        <v>174</v>
      </c>
      <c r="I450" t="s">
        <v>3693</v>
      </c>
      <c r="J450" t="s">
        <v>287</v>
      </c>
      <c r="K450" t="s">
        <v>1816</v>
      </c>
      <c r="L450" t="s">
        <v>1327</v>
      </c>
      <c r="M450" t="s">
        <v>1974</v>
      </c>
      <c r="N450" t="s">
        <v>4315</v>
      </c>
      <c r="O450" t="s">
        <v>4319</v>
      </c>
      <c r="P450" t="s">
        <v>4322</v>
      </c>
      <c r="Q450" t="s">
        <v>4651</v>
      </c>
      <c r="R450" t="s">
        <v>5440</v>
      </c>
      <c r="S450" t="s">
        <v>5440</v>
      </c>
      <c r="T450" t="s">
        <v>5642</v>
      </c>
      <c r="U450" t="s">
        <v>6153</v>
      </c>
      <c r="Y450" cm="1">
        <f t="array" ref="Y450">IF(TRUE,"True," &amp; IF(_xlfn.XLOOKUP("Src_IsAny",'Scoring_Config'!$A:$A,'Scoring_Config'!$D:$D,"Yes")="Yes",_xlfn.XLOOKUP("Src_IsAny",'Scoring_Config'!$A:$A,'Scoring_Config'!$C:$C,10),0),"False,0")</f>
        <v>0</v>
      </c>
      <c r="Z450" cm="1">
        <f t="array" ref="Z450">IF(FALSE,"True," &amp; IF(_xlfn.XLOOKUP("Src_CIDR_Le_16",'Scoring_Config'!$A:$A,'Scoring_Config'!$D:$D,"Yes")="Yes",_xlfn.XLOOKUP("Src_CIDR_Le_16",'Scoring_Config'!$A:$A,'Scoring_Config'!$C:$C,10),0),"False,0")</f>
        <v>0</v>
      </c>
      <c r="AA450" cm="1">
        <f t="array" ref="AA450">IF(FALSE,"True," &amp; IF(_xlfn.XLOOKUP("Src_CIDR_17_22",'Scoring_Config'!$A:$A,'Scoring_Config'!$D:$D,"Yes")="Yes",_xlfn.XLOOKUP("Src_CIDR_17_22",'Scoring_Config'!$A:$A,'Scoring_Config'!$C:$C,5),0),"False,0")</f>
        <v>0</v>
      </c>
      <c r="AB450" cm="1">
        <f t="array" ref="AB450">IF(FALSE,"True," &amp; IF(_xlfn.XLOOKUP("Dst_IsAny",'Scoring_Config'!$A:$A,'Scoring_Config'!$D:$D,"Yes")="Yes",_xlfn.XLOOKUP("Dst_IsAny",'Scoring_Config'!$A:$A,'Scoring_Config'!$C:$C,10),0),"False,0")</f>
        <v>0</v>
      </c>
      <c r="AC450" cm="1">
        <f t="array" ref="AC450">IF(FALSE,"True," &amp; IF(_xlfn.XLOOKUP("Dst_CIDR_Le_16",'Scoring_Config'!$A:$A,'Scoring_Config'!$D:$D,"Yes")="Yes",_xlfn.XLOOKUP("Dst_CIDR_Le_16",'Scoring_Config'!$A:$A,'Scoring_Config'!$C:$C,10),0),"False,0")</f>
        <v>0</v>
      </c>
      <c r="AD450" cm="1">
        <f t="array" ref="AD450">IF(FALSE,"True," &amp; IF(_xlfn.XLOOKUP("Dst_CIDR_17_22",'Scoring_Config'!$A:$A,'Scoring_Config'!$D:$D,"Yes")="Yes",_xlfn.XLOOKUP("Dst_CIDR_17_22",'Scoring_Config'!$A:$A,'Scoring_Config'!$C:$C,5),0),"False,0")</f>
        <v>0</v>
      </c>
      <c r="AE450" cm="1">
        <f t="array" ref="AE450">IF(FALSE,"True," &amp; IF(_xlfn.XLOOKUP("SrcZone_IsAny",'Scoring_Config'!$A:$A,'Scoring_Config'!$D:$D,"Yes")="Yes",_xlfn.XLOOKUP("SrcZone_IsAny",'Scoring_Config'!$A:$A,'Scoring_Config'!$C:$C,10),0),"False,0")</f>
        <v>0</v>
      </c>
      <c r="AF450" cm="1">
        <f t="array" ref="AF450">IF(FALSE,"True," &amp; IF(_xlfn.XLOOKUP("DstZone_IsAny",'Scoring_Config'!$A:$A,'Scoring_Config'!$D:$D,"Yes")="Yes",_xlfn.XLOOKUP("DstZone_IsAny",'Scoring_Config'!$A:$A,'Scoring_Config'!$C:$C,10),0),"False,0")</f>
        <v>0</v>
      </c>
      <c r="AG450" cm="1">
        <f t="array" ref="AG45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50" cm="1">
        <f t="array" ref="AH450">IF(FALSE,"True," &amp; IF(_xlfn.XLOOKUP("App_Any_OR_RangeGt1000",'Scoring_Config'!$A:$A,'Scoring_Config'!$D:$D,"Yes")="Yes",_xlfn.XLOOKUP("App_Any_OR_RangeGt1000",'Scoring_Config'!$A:$A,'Scoring_Config'!$C:$C,10),0),"False,0")</f>
        <v>0</v>
      </c>
      <c r="AI450" cm="1">
        <f t="array" ref="AI450">IF(FALSE,"True," &amp; IF(_xlfn.XLOOKUP("Service_Insecure_Match",'Scoring_Config'!$A:$A,'Scoring_Config'!$D:$D,"Yes")="Yes",_xlfn.XLOOKUP("Service_Insecure_Match",'Scoring_Config'!$A:$A,'Scoring_Config'!$C:$C,5),0),"False,0")</f>
        <v>0</v>
      </c>
      <c r="AJ450" cm="1">
        <f t="array" ref="AJ450">IF(FALSE,"True," &amp; IF(_xlfn.XLOOKUP("Risky_Inbound",'Scoring_Config'!$A:$A,'Scoring_Config'!$D:$D,"Yes")="Yes",_xlfn.XLOOKUP("Risky_Inbound",'Scoring_Config'!$A:$A,'Scoring_Config'!$C:$C,50),0),"False,0")</f>
        <v>0</v>
      </c>
      <c r="AK450" cm="1">
        <f t="array" ref="AK450">IF(FALSE,"True," &amp; IF(_xlfn.XLOOKUP("Risky_Outbound",'Scoring_Config'!$A:$A,'Scoring_Config'!$D:$D,"Yes")="Yes",_xlfn.XLOOKUP("Risky_Outbound",'Scoring_Config'!$A:$A,'Scoring_Config'!$C:$C,25),0),"False,0")</f>
        <v>0</v>
      </c>
      <c r="AL450" t="s">
        <v>6697</v>
      </c>
      <c r="AM450" cm="1">
        <f t="array" ref="AM45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50" t="s">
        <v>6697</v>
      </c>
      <c r="AO450" t="s">
        <v>6697</v>
      </c>
      <c r="AP450" t="s">
        <v>6697</v>
      </c>
      <c r="AQ450" cm="1">
        <f t="array" ref="AQ450">IF(FALSE,"True," &amp; IF(_xlfn.XLOOKUP("Service_IsAny",'Scoring_Config'!$A:$A,'Scoring_Config'!$D:$D,"Yes")="Yes",_xlfn.XLOOKUP("Service_IsAny",'Scoring_Config'!$A:$A,'Scoring_Config'!$C:$C,0),0),"False,0")</f>
        <v>0</v>
      </c>
      <c r="AR450">
        <v>0</v>
      </c>
      <c r="AS450" cm="1">
        <f t="array" ref="AS450">IF(FALSE,"True," &amp; IF(_xlfn.XLOOKUP("Service_RangeGt1000",'Scoring_Config'!$A:$A,'Scoring_Config'!$D:$D,"Yes")="Yes",_xlfn.XLOOKUP("Service_RangeGt1000",'Scoring_Config'!$A:$A,'Scoring_Config'!$C:$C,0),0),"False,0")</f>
        <v>0</v>
      </c>
      <c r="AT450" cm="1">
        <f t="array" ref="AT450">IF(FALSE,"True," &amp; IF(_xlfn.XLOOKUP("App_IsAny",'Scoring_Config'!$A:$A,'Scoring_Config'!$D:$D,"Yes")="Yes",_xlfn.XLOOKUP("App_IsAny",'Scoring_Config'!$A:$A,'Scoring_Config'!$C:$C,0),0),"False,0")</f>
        <v>0</v>
      </c>
      <c r="AU450">
        <v>12</v>
      </c>
      <c r="AV450" cm="1">
        <f t="array" ref="AV450">IF(FALSE,"True," &amp; IF(_xlfn.XLOOKUP("App_RangeGt1000",'Scoring_Config'!$A:$A,'Scoring_Config'!$D:$D,"Yes")="Yes",_xlfn.XLOOKUP("App_RangeGt1000",'Scoring_Config'!$A:$A,'Scoring_Config'!$C:$C,0),0),"False,0")</f>
        <v>0</v>
      </c>
      <c r="AW450" cm="1">
        <f t="array" ref="AW450">IF(FALSE,"True," &amp; IF(_xlfn.XLOOKUP("Action_IsDenyOrDrop",'Scoring_Config'!$A:$A,'Scoring_Config'!$D:$D,"Yes")="Yes",_xlfn.XLOOKUP("Action_IsDenyOrDrop",'Scoring_Config'!$A:$A,'Scoring_Config'!$C:$C,0),0),"False,0")</f>
        <v>0</v>
      </c>
      <c r="AX450" cm="1">
        <f t="array" ref="AX450">IF(LEFT(AW450,4)="True",0,(IF(LEFT(Y450,4)="True",IF(_xlfn.XLOOKUP("Src_IsAny",'Scoring_Config'!$A:$A,'Scoring_Config'!$D:$D,"Yes")="Yes",_xlfn.XLOOKUP("Src_IsAny",'Scoring_Config'!$A:$A,'Scoring_Config'!$C:$C,10),0),0)+IF(LEFT(Z450,4)="True",IF(_xlfn.XLOOKUP("Src_CIDR_Le_16",'Scoring_Config'!$A:$A,'Scoring_Config'!$D:$D,"Yes")="Yes",_xlfn.XLOOKUP("Src_CIDR_Le_16",'Scoring_Config'!$A:$A,'Scoring_Config'!$C:$C,10),0),0)+IF(LEFT(AA450,4)="True",IF(_xlfn.XLOOKUP("Src_CIDR_17_22",'Scoring_Config'!$A:$A,'Scoring_Config'!$D:$D,"Yes")="Yes",_xlfn.XLOOKUP("Src_CIDR_17_22",'Scoring_Config'!$A:$A,'Scoring_Config'!$C:$C,5),0),0)+IF(LEFT(AB450,4)="True",IF(_xlfn.XLOOKUP("Dst_IsAny",'Scoring_Config'!$A:$A,'Scoring_Config'!$D:$D,"Yes")="Yes",_xlfn.XLOOKUP("Dst_IsAny",'Scoring_Config'!$A:$A,'Scoring_Config'!$C:$C,10),0),0)+IF(LEFT(AC450,4)="True",IF(_xlfn.XLOOKUP("Dst_CIDR_Le_16",'Scoring_Config'!$A:$A,'Scoring_Config'!$D:$D,"Yes")="Yes",_xlfn.XLOOKUP("Dst_CIDR_Le_16",'Scoring_Config'!$A:$A,'Scoring_Config'!$C:$C,10),0),0)+IF(LEFT(AD450,4)="True",IF(_xlfn.XLOOKUP("Dst_CIDR_17_22",'Scoring_Config'!$A:$A,'Scoring_Config'!$D:$D,"Yes")="Yes",_xlfn.XLOOKUP("Dst_CIDR_17_22",'Scoring_Config'!$A:$A,'Scoring_Config'!$C:$C,5),0),0)+IF(LEFT(AE450,4)="True",IF(_xlfn.XLOOKUP("SrcZone_IsAny",'Scoring_Config'!$A:$A,'Scoring_Config'!$D:$D,"Yes")="Yes",_xlfn.XLOOKUP("SrcZone_IsAny",'Scoring_Config'!$A:$A,'Scoring_Config'!$C:$C,10),0),0)+IF(LEFT(AF450,4)="True",IF(_xlfn.XLOOKUP("DstZone_IsAny",'Scoring_Config'!$A:$A,'Scoring_Config'!$D:$D,"Yes")="Yes",_xlfn.XLOOKUP("DstZone_IsAny",'Scoring_Config'!$A:$A,'Scoring_Config'!$C:$C,10),0),0)+IF(LEFT(AG450,4)="True",IF(_xlfn.XLOOKUP("Service_Any_OR_RangeGt1000",'Scoring_Config'!$A:$A,'Scoring_Config'!$D:$D,"Yes")="Yes",_xlfn.XLOOKUP("Service_Any_OR_RangeGt1000",'Scoring_Config'!$A:$A,'Scoring_Config'!$C:$C,10),0),0)+IF(LEFT(AH450,4)="True",IF(_xlfn.XLOOKUP("App_Any_OR_RangeGt1000",'Scoring_Config'!$A:$A,'Scoring_Config'!$D:$D,"Yes")="Yes",_xlfn.XLOOKUP("App_Any_OR_RangeGt1000",'Scoring_Config'!$A:$A,'Scoring_Config'!$C:$C,10),0),0)+IF(LEFT(AI450,4)="True",IF(_xlfn.XLOOKUP("Service_Insecure_Match",'Scoring_Config'!$A:$A,'Scoring_Config'!$D:$D,"Yes")="Yes",_xlfn.XLOOKUP("Service_Insecure_Match",'Scoring_Config'!$A:$A,'Scoring_Config'!$C:$C,5),0),0)+IF(LEFT(AJ450,4)="True",IF(_xlfn.XLOOKUP("Risky_Inbound",'Scoring_Config'!$A:$A,'Scoring_Config'!$D:$D,"Yes")="Yes",_xlfn.XLOOKUP("Risky_Inbound",'Scoring_Config'!$A:$A,'Scoring_Config'!$C:$C,50),0),0)+IF(LEFT(AK450,4)="True",IF(_xlfn.XLOOKUP("Risky_Outbound",'Scoring_Config'!$A:$A,'Scoring_Config'!$D:$D,"Yes")="Yes",_xlfn.XLOOKUP("Risky_Outbound",'Scoring_Config'!$A:$A,'Scoring_Config'!$C:$C,25),0),0)+IF(LEFT(AZ450,4)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450,FIND(",",AL450)+1,100)),0)+IF(LEFT(AM450,4)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450,FIND(",",AN450)+1,100)),0)+IF(_xlfn.XLOOKUP("Profile_Scoring",'Scoring_Config'!$A:$A,'Scoring_Config'!$D:$D,"Yes")="Yes",VALUE(MID(AO450,FIND(",",AO450)+1,100)),0)+IF(_xlfn.XLOOKUP("Options_Scoring",'Scoring_Config'!$A:$A,'Scoring_Config'!$D:$D,"Yes")="Yes",VALUE(MID(AP450,FIND(",",AP450)+1,100)),0)))</f>
        <v>0</v>
      </c>
      <c r="AZ450" cm="1">
        <f t="array" ref="AZ450">IF(FALSE,"True," &amp; IF(_xlfn.XLOOKUP("Migrate_Insecure",'Scoring_Config'!$A:$A,'Scoring_Config'!$D:$D,"Yes")="Yes",_xlfn.XLOOKUP("Migrate_Insecure",'Scoring_Config'!$A:$A,'Scoring_Config'!$C:$C,10),0),"False,0")</f>
        <v>0</v>
      </c>
    </row>
    <row r="451" spans="1:52">
      <c r="A451" t="s">
        <v>1979</v>
      </c>
      <c r="B451" t="s">
        <v>2424</v>
      </c>
      <c r="C451" t="s">
        <v>3542</v>
      </c>
      <c r="D451" t="s">
        <v>3551</v>
      </c>
      <c r="E451" t="s">
        <v>3563</v>
      </c>
      <c r="F451" t="s">
        <v>3748</v>
      </c>
      <c r="G451" t="s">
        <v>174</v>
      </c>
      <c r="H451" t="s">
        <v>174</v>
      </c>
      <c r="I451" t="s">
        <v>3688</v>
      </c>
      <c r="J451" t="s">
        <v>972</v>
      </c>
      <c r="K451" t="s">
        <v>1816</v>
      </c>
      <c r="L451" t="s">
        <v>1327</v>
      </c>
      <c r="M451" t="s">
        <v>1974</v>
      </c>
      <c r="N451" t="s">
        <v>4315</v>
      </c>
      <c r="O451" t="s">
        <v>4319</v>
      </c>
      <c r="P451" t="s">
        <v>4322</v>
      </c>
      <c r="Q451" t="s">
        <v>4652</v>
      </c>
      <c r="R451" t="s">
        <v>5441</v>
      </c>
      <c r="S451" t="s">
        <v>5440</v>
      </c>
      <c r="T451" t="s">
        <v>5707</v>
      </c>
      <c r="U451" t="s">
        <v>6153</v>
      </c>
      <c r="Y451" cm="1">
        <f t="array" ref="Y451">IF(TRUE,"True," &amp; IF(_xlfn.XLOOKUP("Src_IsAny",'Scoring_Config'!$A:$A,'Scoring_Config'!$D:$D,"Yes")="Yes",_xlfn.XLOOKUP("Src_IsAny",'Scoring_Config'!$A:$A,'Scoring_Config'!$C:$C,10),0),"False,0")</f>
        <v>0</v>
      </c>
      <c r="Z451" cm="1">
        <f t="array" ref="Z451">IF(FALSE,"True," &amp; IF(_xlfn.XLOOKUP("Src_CIDR_Le_16",'Scoring_Config'!$A:$A,'Scoring_Config'!$D:$D,"Yes")="Yes",_xlfn.XLOOKUP("Src_CIDR_Le_16",'Scoring_Config'!$A:$A,'Scoring_Config'!$C:$C,10),0),"False,0")</f>
        <v>0</v>
      </c>
      <c r="AA451" cm="1">
        <f t="array" ref="AA451">IF(FALSE,"True," &amp; IF(_xlfn.XLOOKUP("Src_CIDR_17_22",'Scoring_Config'!$A:$A,'Scoring_Config'!$D:$D,"Yes")="Yes",_xlfn.XLOOKUP("Src_CIDR_17_22",'Scoring_Config'!$A:$A,'Scoring_Config'!$C:$C,5),0),"False,0")</f>
        <v>0</v>
      </c>
      <c r="AB451" cm="1">
        <f t="array" ref="AB451">IF(FALSE,"True," &amp; IF(_xlfn.XLOOKUP("Dst_IsAny",'Scoring_Config'!$A:$A,'Scoring_Config'!$D:$D,"Yes")="Yes",_xlfn.XLOOKUP("Dst_IsAny",'Scoring_Config'!$A:$A,'Scoring_Config'!$C:$C,10),0),"False,0")</f>
        <v>0</v>
      </c>
      <c r="AC451" cm="1">
        <f t="array" ref="AC451">IF(FALSE,"True," &amp; IF(_xlfn.XLOOKUP("Dst_CIDR_Le_16",'Scoring_Config'!$A:$A,'Scoring_Config'!$D:$D,"Yes")="Yes",_xlfn.XLOOKUP("Dst_CIDR_Le_16",'Scoring_Config'!$A:$A,'Scoring_Config'!$C:$C,10),0),"False,0")</f>
        <v>0</v>
      </c>
      <c r="AD451" cm="1">
        <f t="array" ref="AD451">IF(FALSE,"True," &amp; IF(_xlfn.XLOOKUP("Dst_CIDR_17_22",'Scoring_Config'!$A:$A,'Scoring_Config'!$D:$D,"Yes")="Yes",_xlfn.XLOOKUP("Dst_CIDR_17_22",'Scoring_Config'!$A:$A,'Scoring_Config'!$C:$C,5),0),"False,0")</f>
        <v>0</v>
      </c>
      <c r="AE451" cm="1">
        <f t="array" ref="AE451">IF(FALSE,"True," &amp; IF(_xlfn.XLOOKUP("SrcZone_IsAny",'Scoring_Config'!$A:$A,'Scoring_Config'!$D:$D,"Yes")="Yes",_xlfn.XLOOKUP("SrcZone_IsAny",'Scoring_Config'!$A:$A,'Scoring_Config'!$C:$C,10),0),"False,0")</f>
        <v>0</v>
      </c>
      <c r="AF451" cm="1">
        <f t="array" ref="AF451">IF(FALSE,"True," &amp; IF(_xlfn.XLOOKUP("DstZone_IsAny",'Scoring_Config'!$A:$A,'Scoring_Config'!$D:$D,"Yes")="Yes",_xlfn.XLOOKUP("DstZone_IsAny",'Scoring_Config'!$A:$A,'Scoring_Config'!$C:$C,10),0),"False,0")</f>
        <v>0</v>
      </c>
      <c r="AG451" cm="1">
        <f t="array" ref="AG45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51" cm="1">
        <f t="array" ref="AH451">IF(FALSE,"True," &amp; IF(_xlfn.XLOOKUP("App_Any_OR_RangeGt1000",'Scoring_Config'!$A:$A,'Scoring_Config'!$D:$D,"Yes")="Yes",_xlfn.XLOOKUP("App_Any_OR_RangeGt1000",'Scoring_Config'!$A:$A,'Scoring_Config'!$C:$C,10),0),"False,0")</f>
        <v>0</v>
      </c>
      <c r="AI451" cm="1">
        <f t="array" ref="AI451">IF(FALSE,"True," &amp; IF(_xlfn.XLOOKUP("Service_Insecure_Match",'Scoring_Config'!$A:$A,'Scoring_Config'!$D:$D,"Yes")="Yes",_xlfn.XLOOKUP("Service_Insecure_Match",'Scoring_Config'!$A:$A,'Scoring_Config'!$C:$C,5),0),"False,0")</f>
        <v>0</v>
      </c>
      <c r="AJ451" cm="1">
        <f t="array" ref="AJ451">IF(FALSE,"True," &amp; IF(_xlfn.XLOOKUP("Risky_Inbound",'Scoring_Config'!$A:$A,'Scoring_Config'!$D:$D,"Yes")="Yes",_xlfn.XLOOKUP("Risky_Inbound",'Scoring_Config'!$A:$A,'Scoring_Config'!$C:$C,50),0),"False,0")</f>
        <v>0</v>
      </c>
      <c r="AK451" cm="1">
        <f t="array" ref="AK451">IF(FALSE,"True," &amp; IF(_xlfn.XLOOKUP("Risky_Outbound",'Scoring_Config'!$A:$A,'Scoring_Config'!$D:$D,"Yes")="Yes",_xlfn.XLOOKUP("Risky_Outbound",'Scoring_Config'!$A:$A,'Scoring_Config'!$C:$C,25),0),"False,0")</f>
        <v>0</v>
      </c>
      <c r="AL451" t="s">
        <v>6697</v>
      </c>
      <c r="AM451" cm="1">
        <f t="array" ref="AM45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51" t="s">
        <v>6697</v>
      </c>
      <c r="AO451" t="s">
        <v>6697</v>
      </c>
      <c r="AP451" t="s">
        <v>6697</v>
      </c>
      <c r="AQ451" cm="1">
        <f t="array" ref="AQ451">IF(FALSE,"True," &amp; IF(_xlfn.XLOOKUP("Service_IsAny",'Scoring_Config'!$A:$A,'Scoring_Config'!$D:$D,"Yes")="Yes",_xlfn.XLOOKUP("Service_IsAny",'Scoring_Config'!$A:$A,'Scoring_Config'!$C:$C,0),0),"False,0")</f>
        <v>0</v>
      </c>
      <c r="AR451">
        <v>0</v>
      </c>
      <c r="AS451" cm="1">
        <f t="array" ref="AS451">IF(FALSE,"True," &amp; IF(_xlfn.XLOOKUP("Service_RangeGt1000",'Scoring_Config'!$A:$A,'Scoring_Config'!$D:$D,"Yes")="Yes",_xlfn.XLOOKUP("Service_RangeGt1000",'Scoring_Config'!$A:$A,'Scoring_Config'!$C:$C,0),0),"False,0")</f>
        <v>0</v>
      </c>
      <c r="AT451" cm="1">
        <f t="array" ref="AT451">IF(FALSE,"True," &amp; IF(_xlfn.XLOOKUP("App_IsAny",'Scoring_Config'!$A:$A,'Scoring_Config'!$D:$D,"Yes")="Yes",_xlfn.XLOOKUP("App_IsAny",'Scoring_Config'!$A:$A,'Scoring_Config'!$C:$C,0),0),"False,0")</f>
        <v>0</v>
      </c>
      <c r="AU451">
        <v>12</v>
      </c>
      <c r="AV451" cm="1">
        <f t="array" ref="AV451">IF(FALSE,"True," &amp; IF(_xlfn.XLOOKUP("App_RangeGt1000",'Scoring_Config'!$A:$A,'Scoring_Config'!$D:$D,"Yes")="Yes",_xlfn.XLOOKUP("App_RangeGt1000",'Scoring_Config'!$A:$A,'Scoring_Config'!$C:$C,0),0),"False,0")</f>
        <v>0</v>
      </c>
      <c r="AW451" cm="1">
        <f t="array" ref="AW451">IF(FALSE,"True," &amp; IF(_xlfn.XLOOKUP("Action_IsDenyOrDrop",'Scoring_Config'!$A:$A,'Scoring_Config'!$D:$D,"Yes")="Yes",_xlfn.XLOOKUP("Action_IsDenyOrDrop",'Scoring_Config'!$A:$A,'Scoring_Config'!$C:$C,0),0),"False,0")</f>
        <v>0</v>
      </c>
      <c r="AX451" cm="1">
        <f t="array" ref="AX451">IF(LEFT(AW451,4)="True",0,(IF(LEFT(Y451,4)="True",IF(_xlfn.XLOOKUP("Src_IsAny",'Scoring_Config'!$A:$A,'Scoring_Config'!$D:$D,"Yes")="Yes",_xlfn.XLOOKUP("Src_IsAny",'Scoring_Config'!$A:$A,'Scoring_Config'!$C:$C,10),0),0)+IF(LEFT(Z451,4)="True",IF(_xlfn.XLOOKUP("Src_CIDR_Le_16",'Scoring_Config'!$A:$A,'Scoring_Config'!$D:$D,"Yes")="Yes",_xlfn.XLOOKUP("Src_CIDR_Le_16",'Scoring_Config'!$A:$A,'Scoring_Config'!$C:$C,10),0),0)+IF(LEFT(AA451,4)="True",IF(_xlfn.XLOOKUP("Src_CIDR_17_22",'Scoring_Config'!$A:$A,'Scoring_Config'!$D:$D,"Yes")="Yes",_xlfn.XLOOKUP("Src_CIDR_17_22",'Scoring_Config'!$A:$A,'Scoring_Config'!$C:$C,5),0),0)+IF(LEFT(AB451,4)="True",IF(_xlfn.XLOOKUP("Dst_IsAny",'Scoring_Config'!$A:$A,'Scoring_Config'!$D:$D,"Yes")="Yes",_xlfn.XLOOKUP("Dst_IsAny",'Scoring_Config'!$A:$A,'Scoring_Config'!$C:$C,10),0),0)+IF(LEFT(AC451,4)="True",IF(_xlfn.XLOOKUP("Dst_CIDR_Le_16",'Scoring_Config'!$A:$A,'Scoring_Config'!$D:$D,"Yes")="Yes",_xlfn.XLOOKUP("Dst_CIDR_Le_16",'Scoring_Config'!$A:$A,'Scoring_Config'!$C:$C,10),0),0)+IF(LEFT(AD451,4)="True",IF(_xlfn.XLOOKUP("Dst_CIDR_17_22",'Scoring_Config'!$A:$A,'Scoring_Config'!$D:$D,"Yes")="Yes",_xlfn.XLOOKUP("Dst_CIDR_17_22",'Scoring_Config'!$A:$A,'Scoring_Config'!$C:$C,5),0),0)+IF(LEFT(AE451,4)="True",IF(_xlfn.XLOOKUP("SrcZone_IsAny",'Scoring_Config'!$A:$A,'Scoring_Config'!$D:$D,"Yes")="Yes",_xlfn.XLOOKUP("SrcZone_IsAny",'Scoring_Config'!$A:$A,'Scoring_Config'!$C:$C,10),0),0)+IF(LEFT(AF451,4)="True",IF(_xlfn.XLOOKUP("DstZone_IsAny",'Scoring_Config'!$A:$A,'Scoring_Config'!$D:$D,"Yes")="Yes",_xlfn.XLOOKUP("DstZone_IsAny",'Scoring_Config'!$A:$A,'Scoring_Config'!$C:$C,10),0),0)+IF(LEFT(AG451,4)="True",IF(_xlfn.XLOOKUP("Service_Any_OR_RangeGt1000",'Scoring_Config'!$A:$A,'Scoring_Config'!$D:$D,"Yes")="Yes",_xlfn.XLOOKUP("Service_Any_OR_RangeGt1000",'Scoring_Config'!$A:$A,'Scoring_Config'!$C:$C,10),0),0)+IF(LEFT(AH451,4)="True",IF(_xlfn.XLOOKUP("App_Any_OR_RangeGt1000",'Scoring_Config'!$A:$A,'Scoring_Config'!$D:$D,"Yes")="Yes",_xlfn.XLOOKUP("App_Any_OR_RangeGt1000",'Scoring_Config'!$A:$A,'Scoring_Config'!$C:$C,10),0),0)+IF(LEFT(AI451,4)="True",IF(_xlfn.XLOOKUP("Service_Insecure_Match",'Scoring_Config'!$A:$A,'Scoring_Config'!$D:$D,"Yes")="Yes",_xlfn.XLOOKUP("Service_Insecure_Match",'Scoring_Config'!$A:$A,'Scoring_Config'!$C:$C,5),0),0)+IF(LEFT(AJ451,4)="True",IF(_xlfn.XLOOKUP("Risky_Inbound",'Scoring_Config'!$A:$A,'Scoring_Config'!$D:$D,"Yes")="Yes",_xlfn.XLOOKUP("Risky_Inbound",'Scoring_Config'!$A:$A,'Scoring_Config'!$C:$C,50),0),0)+IF(LEFT(AK451,4)="True",IF(_xlfn.XLOOKUP("Risky_Outbound",'Scoring_Config'!$A:$A,'Scoring_Config'!$D:$D,"Yes")="Yes",_xlfn.XLOOKUP("Risky_Outbound",'Scoring_Config'!$A:$A,'Scoring_Config'!$C:$C,25),0),0)+IF(LEFT(AZ451,4)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451,FIND(",",AL451)+1,100)),0)+IF(LEFT(AM451,4)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451,FIND(",",AN451)+1,100)),0)+IF(_xlfn.XLOOKUP("Profile_Scoring",'Scoring_Config'!$A:$A,'Scoring_Config'!$D:$D,"Yes")="Yes",VALUE(MID(AO451,FIND(",",AO451)+1,100)),0)+IF(_xlfn.XLOOKUP("Options_Scoring",'Scoring_Config'!$A:$A,'Scoring_Config'!$D:$D,"Yes")="Yes",VALUE(MID(AP451,FIND(",",AP451)+1,100)),0)))</f>
        <v>0</v>
      </c>
      <c r="AZ451" cm="1">
        <f t="array" ref="AZ451">IF(FALSE,"True," &amp; IF(_xlfn.XLOOKUP("Migrate_Insecure",'Scoring_Config'!$A:$A,'Scoring_Config'!$D:$D,"Yes")="Yes",_xlfn.XLOOKUP("Migrate_Insecure",'Scoring_Config'!$A:$A,'Scoring_Config'!$C:$C,10),0),"False,0")</f>
        <v>0</v>
      </c>
    </row>
    <row r="452" spans="1:52">
      <c r="A452" t="s">
        <v>1979</v>
      </c>
      <c r="B452" t="s">
        <v>2425</v>
      </c>
      <c r="C452" t="s">
        <v>3542</v>
      </c>
      <c r="D452" t="s">
        <v>3545</v>
      </c>
      <c r="E452" t="s">
        <v>3563</v>
      </c>
      <c r="F452" t="s">
        <v>3749</v>
      </c>
      <c r="G452" t="s">
        <v>171</v>
      </c>
      <c r="H452" t="s">
        <v>174</v>
      </c>
      <c r="I452" t="s">
        <v>4158</v>
      </c>
      <c r="J452" t="s">
        <v>972</v>
      </c>
      <c r="K452" t="s">
        <v>1816</v>
      </c>
      <c r="L452" t="s">
        <v>1327</v>
      </c>
      <c r="M452" t="s">
        <v>1974</v>
      </c>
      <c r="N452" t="s">
        <v>4315</v>
      </c>
      <c r="O452" t="s">
        <v>4319</v>
      </c>
      <c r="P452" t="s">
        <v>4322</v>
      </c>
      <c r="Q452" t="s">
        <v>4653</v>
      </c>
      <c r="R452" t="s">
        <v>5440</v>
      </c>
      <c r="S452" t="s">
        <v>5440</v>
      </c>
      <c r="T452" t="s">
        <v>5708</v>
      </c>
      <c r="U452" t="s">
        <v>6175</v>
      </c>
      <c r="Y452" cm="1">
        <f t="array" ref="Y452">IF(FALSE,"True," &amp; IF(_xlfn.XLOOKUP("Src_IsAny",'Scoring_Config'!$A:$A,'Scoring_Config'!$D:$D,"Yes")="Yes",_xlfn.XLOOKUP("Src_IsAny",'Scoring_Config'!$A:$A,'Scoring_Config'!$C:$C,10),0),"False,0")</f>
        <v>0</v>
      </c>
      <c r="Z452" cm="1">
        <f t="array" ref="Z452">IF(FALSE,"True," &amp; IF(_xlfn.XLOOKUP("Src_CIDR_Le_16",'Scoring_Config'!$A:$A,'Scoring_Config'!$D:$D,"Yes")="Yes",_xlfn.XLOOKUP("Src_CIDR_Le_16",'Scoring_Config'!$A:$A,'Scoring_Config'!$C:$C,10),0),"False,0")</f>
        <v>0</v>
      </c>
      <c r="AA452" cm="1">
        <f t="array" ref="AA452">IF(FALSE,"True," &amp; IF(_xlfn.XLOOKUP("Src_CIDR_17_22",'Scoring_Config'!$A:$A,'Scoring_Config'!$D:$D,"Yes")="Yes",_xlfn.XLOOKUP("Src_CIDR_17_22",'Scoring_Config'!$A:$A,'Scoring_Config'!$C:$C,5),0),"False,0")</f>
        <v>0</v>
      </c>
      <c r="AB452" cm="1">
        <f t="array" ref="AB452">IF(FALSE,"True," &amp; IF(_xlfn.XLOOKUP("Dst_IsAny",'Scoring_Config'!$A:$A,'Scoring_Config'!$D:$D,"Yes")="Yes",_xlfn.XLOOKUP("Dst_IsAny",'Scoring_Config'!$A:$A,'Scoring_Config'!$C:$C,10),0),"False,0")</f>
        <v>0</v>
      </c>
      <c r="AC452" cm="1">
        <f t="array" ref="AC452">IF(FALSE,"True," &amp; IF(_xlfn.XLOOKUP("Dst_CIDR_Le_16",'Scoring_Config'!$A:$A,'Scoring_Config'!$D:$D,"Yes")="Yes",_xlfn.XLOOKUP("Dst_CIDR_Le_16",'Scoring_Config'!$A:$A,'Scoring_Config'!$C:$C,10),0),"False,0")</f>
        <v>0</v>
      </c>
      <c r="AD452" cm="1">
        <f t="array" ref="AD452">IF(FALSE,"True," &amp; IF(_xlfn.XLOOKUP("Dst_CIDR_17_22",'Scoring_Config'!$A:$A,'Scoring_Config'!$D:$D,"Yes")="Yes",_xlfn.XLOOKUP("Dst_CIDR_17_22",'Scoring_Config'!$A:$A,'Scoring_Config'!$C:$C,5),0),"False,0")</f>
        <v>0</v>
      </c>
      <c r="AE452" cm="1">
        <f t="array" ref="AE452">IF(FALSE,"True," &amp; IF(_xlfn.XLOOKUP("SrcZone_IsAny",'Scoring_Config'!$A:$A,'Scoring_Config'!$D:$D,"Yes")="Yes",_xlfn.XLOOKUP("SrcZone_IsAny",'Scoring_Config'!$A:$A,'Scoring_Config'!$C:$C,10),0),"False,0")</f>
        <v>0</v>
      </c>
      <c r="AF452" cm="1">
        <f t="array" ref="AF452">IF(FALSE,"True," &amp; IF(_xlfn.XLOOKUP("DstZone_IsAny",'Scoring_Config'!$A:$A,'Scoring_Config'!$D:$D,"Yes")="Yes",_xlfn.XLOOKUP("DstZone_IsAny",'Scoring_Config'!$A:$A,'Scoring_Config'!$C:$C,10),0),"False,0")</f>
        <v>0</v>
      </c>
      <c r="AG452" cm="1">
        <f t="array" ref="AG45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52" cm="1">
        <f t="array" ref="AH452">IF(FALSE,"True," &amp; IF(_xlfn.XLOOKUP("App_Any_OR_RangeGt1000",'Scoring_Config'!$A:$A,'Scoring_Config'!$D:$D,"Yes")="Yes",_xlfn.XLOOKUP("App_Any_OR_RangeGt1000",'Scoring_Config'!$A:$A,'Scoring_Config'!$C:$C,10),0),"False,0")</f>
        <v>0</v>
      </c>
      <c r="AI452" cm="1">
        <f t="array" ref="AI452">IF(FALSE,"True," &amp; IF(_xlfn.XLOOKUP("Service_Insecure_Match",'Scoring_Config'!$A:$A,'Scoring_Config'!$D:$D,"Yes")="Yes",_xlfn.XLOOKUP("Service_Insecure_Match",'Scoring_Config'!$A:$A,'Scoring_Config'!$C:$C,5),0),"False,0")</f>
        <v>0</v>
      </c>
      <c r="AJ452" cm="1">
        <f t="array" ref="AJ452">IF(FALSE,"True," &amp; IF(_xlfn.XLOOKUP("Risky_Inbound",'Scoring_Config'!$A:$A,'Scoring_Config'!$D:$D,"Yes")="Yes",_xlfn.XLOOKUP("Risky_Inbound",'Scoring_Config'!$A:$A,'Scoring_Config'!$C:$C,50),0),"False,0")</f>
        <v>0</v>
      </c>
      <c r="AK452" cm="1">
        <f t="array" ref="AK452">IF(FALSE,"True," &amp; IF(_xlfn.XLOOKUP("Risky_Outbound",'Scoring_Config'!$A:$A,'Scoring_Config'!$D:$D,"Yes")="Yes",_xlfn.XLOOKUP("Risky_Outbound",'Scoring_Config'!$A:$A,'Scoring_Config'!$C:$C,25),0),"False,0")</f>
        <v>0</v>
      </c>
      <c r="AL452" t="s">
        <v>6697</v>
      </c>
      <c r="AM452" cm="1">
        <f t="array" ref="AM45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52" t="s">
        <v>6697</v>
      </c>
      <c r="AO452" t="s">
        <v>6697</v>
      </c>
      <c r="AP452" t="s">
        <v>6697</v>
      </c>
      <c r="AQ452" cm="1">
        <f t="array" ref="AQ452">IF(FALSE,"True," &amp; IF(_xlfn.XLOOKUP("Service_IsAny",'Scoring_Config'!$A:$A,'Scoring_Config'!$D:$D,"Yes")="Yes",_xlfn.XLOOKUP("Service_IsAny",'Scoring_Config'!$A:$A,'Scoring_Config'!$C:$C,0),0),"False,0")</f>
        <v>0</v>
      </c>
      <c r="AR452">
        <v>0</v>
      </c>
      <c r="AS452" cm="1">
        <f t="array" ref="AS452">IF(FALSE,"True," &amp; IF(_xlfn.XLOOKUP("Service_RangeGt1000",'Scoring_Config'!$A:$A,'Scoring_Config'!$D:$D,"Yes")="Yes",_xlfn.XLOOKUP("Service_RangeGt1000",'Scoring_Config'!$A:$A,'Scoring_Config'!$C:$C,0),0),"False,0")</f>
        <v>0</v>
      </c>
      <c r="AT452" cm="1">
        <f t="array" ref="AT452">IF(FALSE,"True," &amp; IF(_xlfn.XLOOKUP("App_IsAny",'Scoring_Config'!$A:$A,'Scoring_Config'!$D:$D,"Yes")="Yes",_xlfn.XLOOKUP("App_IsAny",'Scoring_Config'!$A:$A,'Scoring_Config'!$C:$C,0),0),"False,0")</f>
        <v>0</v>
      </c>
      <c r="AU452">
        <v>12</v>
      </c>
      <c r="AV452" cm="1">
        <f t="array" ref="AV452">IF(FALSE,"True," &amp; IF(_xlfn.XLOOKUP("App_RangeGt1000",'Scoring_Config'!$A:$A,'Scoring_Config'!$D:$D,"Yes")="Yes",_xlfn.XLOOKUP("App_RangeGt1000",'Scoring_Config'!$A:$A,'Scoring_Config'!$C:$C,0),0),"False,0")</f>
        <v>0</v>
      </c>
      <c r="AW452" cm="1">
        <f t="array" ref="AW452">IF(FALSE,"True," &amp; IF(_xlfn.XLOOKUP("Action_IsDenyOrDrop",'Scoring_Config'!$A:$A,'Scoring_Config'!$D:$D,"Yes")="Yes",_xlfn.XLOOKUP("Action_IsDenyOrDrop",'Scoring_Config'!$A:$A,'Scoring_Config'!$C:$C,0),0),"False,0")</f>
        <v>0</v>
      </c>
      <c r="AX452" cm="1">
        <f t="array" ref="AX452">IF(LEFT(AW452,4)="True",0,(IF(LEFT(Y452,4)="True",IF(_xlfn.XLOOKUP("Src_IsAny",'Scoring_Config'!$A:$A,'Scoring_Config'!$D:$D,"Yes")="Yes",_xlfn.XLOOKUP("Src_IsAny",'Scoring_Config'!$A:$A,'Scoring_Config'!$C:$C,10),0),0)+IF(LEFT(Z452,4)="True",IF(_xlfn.XLOOKUP("Src_CIDR_Le_16",'Scoring_Config'!$A:$A,'Scoring_Config'!$D:$D,"Yes")="Yes",_xlfn.XLOOKUP("Src_CIDR_Le_16",'Scoring_Config'!$A:$A,'Scoring_Config'!$C:$C,10),0),0)+IF(LEFT(AA452,4)="True",IF(_xlfn.XLOOKUP("Src_CIDR_17_22",'Scoring_Config'!$A:$A,'Scoring_Config'!$D:$D,"Yes")="Yes",_xlfn.XLOOKUP("Src_CIDR_17_22",'Scoring_Config'!$A:$A,'Scoring_Config'!$C:$C,5),0),0)+IF(LEFT(AB452,4)="True",IF(_xlfn.XLOOKUP("Dst_IsAny",'Scoring_Config'!$A:$A,'Scoring_Config'!$D:$D,"Yes")="Yes",_xlfn.XLOOKUP("Dst_IsAny",'Scoring_Config'!$A:$A,'Scoring_Config'!$C:$C,10),0),0)+IF(LEFT(AC452,4)="True",IF(_xlfn.XLOOKUP("Dst_CIDR_Le_16",'Scoring_Config'!$A:$A,'Scoring_Config'!$D:$D,"Yes")="Yes",_xlfn.XLOOKUP("Dst_CIDR_Le_16",'Scoring_Config'!$A:$A,'Scoring_Config'!$C:$C,10),0),0)+IF(LEFT(AD452,4)="True",IF(_xlfn.XLOOKUP("Dst_CIDR_17_22",'Scoring_Config'!$A:$A,'Scoring_Config'!$D:$D,"Yes")="Yes",_xlfn.XLOOKUP("Dst_CIDR_17_22",'Scoring_Config'!$A:$A,'Scoring_Config'!$C:$C,5),0),0)+IF(LEFT(AE452,4)="True",IF(_xlfn.XLOOKUP("SrcZone_IsAny",'Scoring_Config'!$A:$A,'Scoring_Config'!$D:$D,"Yes")="Yes",_xlfn.XLOOKUP("SrcZone_IsAny",'Scoring_Config'!$A:$A,'Scoring_Config'!$C:$C,10),0),0)+IF(LEFT(AF452,4)="True",IF(_xlfn.XLOOKUP("DstZone_IsAny",'Scoring_Config'!$A:$A,'Scoring_Config'!$D:$D,"Yes")="Yes",_xlfn.XLOOKUP("DstZone_IsAny",'Scoring_Config'!$A:$A,'Scoring_Config'!$C:$C,10),0),0)+IF(LEFT(AG452,4)="True",IF(_xlfn.XLOOKUP("Service_Any_OR_RangeGt1000",'Scoring_Config'!$A:$A,'Scoring_Config'!$D:$D,"Yes")="Yes",_xlfn.XLOOKUP("Service_Any_OR_RangeGt1000",'Scoring_Config'!$A:$A,'Scoring_Config'!$C:$C,10),0),0)+IF(LEFT(AH452,4)="True",IF(_xlfn.XLOOKUP("App_Any_OR_RangeGt1000",'Scoring_Config'!$A:$A,'Scoring_Config'!$D:$D,"Yes")="Yes",_xlfn.XLOOKUP("App_Any_OR_RangeGt1000",'Scoring_Config'!$A:$A,'Scoring_Config'!$C:$C,10),0),0)+IF(LEFT(AI452,4)="True",IF(_xlfn.XLOOKUP("Service_Insecure_Match",'Scoring_Config'!$A:$A,'Scoring_Config'!$D:$D,"Yes")="Yes",_xlfn.XLOOKUP("Service_Insecure_Match",'Scoring_Config'!$A:$A,'Scoring_Config'!$C:$C,5),0),0)+IF(LEFT(AJ452,4)="True",IF(_xlfn.XLOOKUP("Risky_Inbound",'Scoring_Config'!$A:$A,'Scoring_Config'!$D:$D,"Yes")="Yes",_xlfn.XLOOKUP("Risky_Inbound",'Scoring_Config'!$A:$A,'Scoring_Config'!$C:$C,50),0),0)+IF(LEFT(AK452,4)="True",IF(_xlfn.XLOOKUP("Risky_Outbound",'Scoring_Config'!$A:$A,'Scoring_Config'!$D:$D,"Yes")="Yes",_xlfn.XLOOKUP("Risky_Outbound",'Scoring_Config'!$A:$A,'Scoring_Config'!$C:$C,25),0),0)+IF(LEFT(AZ452,4)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452,FIND(",",AL452)+1,100)),0)+IF(LEFT(AM452,4)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452,FIND(",",AN452)+1,100)),0)+IF(_xlfn.XLOOKUP("Profile_Scoring",'Scoring_Config'!$A:$A,'Scoring_Config'!$D:$D,"Yes")="Yes",VALUE(MID(AO452,FIND(",",AO452)+1,100)),0)+IF(_xlfn.XLOOKUP("Options_Scoring",'Scoring_Config'!$A:$A,'Scoring_Config'!$D:$D,"Yes")="Yes",VALUE(MID(AP452,FIND(",",AP452)+1,100)),0)))</f>
        <v>0</v>
      </c>
      <c r="AZ452" cm="1">
        <f t="array" ref="AZ452">IF(FALSE,"True," &amp; IF(_xlfn.XLOOKUP("Migrate_Insecure",'Scoring_Config'!$A:$A,'Scoring_Config'!$D:$D,"Yes")="Yes",_xlfn.XLOOKUP("Migrate_Insecure",'Scoring_Config'!$A:$A,'Scoring_Config'!$C:$C,10),0),"False,0")</f>
        <v>0</v>
      </c>
    </row>
    <row r="453" spans="1:52">
      <c r="A453" t="s">
        <v>1979</v>
      </c>
      <c r="B453" t="s">
        <v>2426</v>
      </c>
      <c r="C453" t="s">
        <v>3542</v>
      </c>
      <c r="D453" t="s">
        <v>3552</v>
      </c>
      <c r="E453" t="s">
        <v>3562</v>
      </c>
      <c r="F453" t="s">
        <v>3750</v>
      </c>
      <c r="G453" t="s">
        <v>193</v>
      </c>
      <c r="H453" t="s">
        <v>193</v>
      </c>
      <c r="I453" t="s">
        <v>4159</v>
      </c>
      <c r="J453" t="s">
        <v>968</v>
      </c>
      <c r="K453" t="s">
        <v>1817</v>
      </c>
      <c r="L453" t="s">
        <v>1325</v>
      </c>
      <c r="M453" t="s">
        <v>1973</v>
      </c>
      <c r="N453" t="s">
        <v>4315</v>
      </c>
      <c r="O453" t="s">
        <v>4319</v>
      </c>
      <c r="P453" t="s">
        <v>4323</v>
      </c>
      <c r="Q453" t="s">
        <v>4654</v>
      </c>
      <c r="R453" t="s">
        <v>5439</v>
      </c>
      <c r="S453" t="s">
        <v>4324</v>
      </c>
      <c r="T453" t="s">
        <v>5605</v>
      </c>
      <c r="U453" t="s">
        <v>6176</v>
      </c>
      <c r="Y453" cm="1">
        <f t="array" ref="Y453">IF(FALSE,"True," &amp; IF(_xlfn.XLOOKUP("Src_IsAny",'Scoring_Config'!$A:$A,'Scoring_Config'!$D:$D,"Yes")="Yes",_xlfn.XLOOKUP("Src_IsAny",'Scoring_Config'!$A:$A,'Scoring_Config'!$C:$C,10),0),"False,0")</f>
        <v>0</v>
      </c>
      <c r="Z453" cm="1">
        <f t="array" ref="Z453">IF(FALSE,"True," &amp; IF(_xlfn.XLOOKUP("Src_CIDR_Le_16",'Scoring_Config'!$A:$A,'Scoring_Config'!$D:$D,"Yes")="Yes",_xlfn.XLOOKUP("Src_CIDR_Le_16",'Scoring_Config'!$A:$A,'Scoring_Config'!$C:$C,10),0),"False,0")</f>
        <v>0</v>
      </c>
      <c r="AA453" cm="1">
        <f t="array" ref="AA453">IF(FALSE,"True," &amp; IF(_xlfn.XLOOKUP("Src_CIDR_17_22",'Scoring_Config'!$A:$A,'Scoring_Config'!$D:$D,"Yes")="Yes",_xlfn.XLOOKUP("Src_CIDR_17_22",'Scoring_Config'!$A:$A,'Scoring_Config'!$C:$C,5),0),"False,0")</f>
        <v>0</v>
      </c>
      <c r="AB453" cm="1">
        <f t="array" ref="AB453">IF(FALSE,"True," &amp; IF(_xlfn.XLOOKUP("Dst_IsAny",'Scoring_Config'!$A:$A,'Scoring_Config'!$D:$D,"Yes")="Yes",_xlfn.XLOOKUP("Dst_IsAny",'Scoring_Config'!$A:$A,'Scoring_Config'!$C:$C,10),0),"False,0")</f>
        <v>0</v>
      </c>
      <c r="AC453" cm="1">
        <f t="array" ref="AC453">IF(FALSE,"True," &amp; IF(_xlfn.XLOOKUP("Dst_CIDR_Le_16",'Scoring_Config'!$A:$A,'Scoring_Config'!$D:$D,"Yes")="Yes",_xlfn.XLOOKUP("Dst_CIDR_Le_16",'Scoring_Config'!$A:$A,'Scoring_Config'!$C:$C,10),0),"False,0")</f>
        <v>0</v>
      </c>
      <c r="AD453" cm="1">
        <f t="array" ref="AD453">IF(FALSE,"True," &amp; IF(_xlfn.XLOOKUP("Dst_CIDR_17_22",'Scoring_Config'!$A:$A,'Scoring_Config'!$D:$D,"Yes")="Yes",_xlfn.XLOOKUP("Dst_CIDR_17_22",'Scoring_Config'!$A:$A,'Scoring_Config'!$C:$C,5),0),"False,0")</f>
        <v>0</v>
      </c>
      <c r="AE453" cm="1">
        <f t="array" ref="AE453">IF(FALSE,"True," &amp; IF(_xlfn.XLOOKUP("SrcZone_IsAny",'Scoring_Config'!$A:$A,'Scoring_Config'!$D:$D,"Yes")="Yes",_xlfn.XLOOKUP("SrcZone_IsAny",'Scoring_Config'!$A:$A,'Scoring_Config'!$C:$C,10),0),"False,0")</f>
        <v>0</v>
      </c>
      <c r="AF453" cm="1">
        <f t="array" ref="AF453">IF(FALSE,"True," &amp; IF(_xlfn.XLOOKUP("DstZone_IsAny",'Scoring_Config'!$A:$A,'Scoring_Config'!$D:$D,"Yes")="Yes",_xlfn.XLOOKUP("DstZone_IsAny",'Scoring_Config'!$A:$A,'Scoring_Config'!$C:$C,10),0),"False,0")</f>
        <v>0</v>
      </c>
      <c r="AG453" cm="1">
        <f t="array" ref="AG45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53" cm="1">
        <f t="array" ref="AH453">IF(FALSE,"True," &amp; IF(_xlfn.XLOOKUP("App_Any_OR_RangeGt1000",'Scoring_Config'!$A:$A,'Scoring_Config'!$D:$D,"Yes")="Yes",_xlfn.XLOOKUP("App_Any_OR_RangeGt1000",'Scoring_Config'!$A:$A,'Scoring_Config'!$C:$C,10),0),"False,0")</f>
        <v>0</v>
      </c>
      <c r="AI453" cm="1">
        <f t="array" ref="AI453">IF(FALSE,"True," &amp; IF(_xlfn.XLOOKUP("Service_Insecure_Match",'Scoring_Config'!$A:$A,'Scoring_Config'!$D:$D,"Yes")="Yes",_xlfn.XLOOKUP("Service_Insecure_Match",'Scoring_Config'!$A:$A,'Scoring_Config'!$C:$C,5),0),"False,0")</f>
        <v>0</v>
      </c>
      <c r="AJ453" cm="1">
        <f t="array" ref="AJ453">IF(FALSE,"True," &amp; IF(_xlfn.XLOOKUP("Risky_Inbound",'Scoring_Config'!$A:$A,'Scoring_Config'!$D:$D,"Yes")="Yes",_xlfn.XLOOKUP("Risky_Inbound",'Scoring_Config'!$A:$A,'Scoring_Config'!$C:$C,50),0),"False,0")</f>
        <v>0</v>
      </c>
      <c r="AK453" cm="1">
        <f t="array" ref="AK453">IF(FALSE,"True," &amp; IF(_xlfn.XLOOKUP("Risky_Outbound",'Scoring_Config'!$A:$A,'Scoring_Config'!$D:$D,"Yes")="Yes",_xlfn.XLOOKUP("Risky_Outbound",'Scoring_Config'!$A:$A,'Scoring_Config'!$C:$C,25),0),"False,0")</f>
        <v>0</v>
      </c>
      <c r="AL453" t="s">
        <v>6699</v>
      </c>
      <c r="AM453" cm="1">
        <f t="array" ref="AM45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53" t="s">
        <v>6697</v>
      </c>
      <c r="AO453" t="s">
        <v>6697</v>
      </c>
      <c r="AP453" t="s">
        <v>6697</v>
      </c>
      <c r="AQ453" cm="1">
        <f t="array" ref="AQ453">IF(FALSE,"True," &amp; IF(_xlfn.XLOOKUP("Service_IsAny",'Scoring_Config'!$A:$A,'Scoring_Config'!$D:$D,"Yes")="Yes",_xlfn.XLOOKUP("Service_IsAny",'Scoring_Config'!$A:$A,'Scoring_Config'!$C:$C,0),0),"False,0")</f>
        <v>0</v>
      </c>
      <c r="AR453">
        <v>0</v>
      </c>
      <c r="AS453" cm="1">
        <f t="array" ref="AS453">IF(FALSE,"True," &amp; IF(_xlfn.XLOOKUP("Service_RangeGt1000",'Scoring_Config'!$A:$A,'Scoring_Config'!$D:$D,"Yes")="Yes",_xlfn.XLOOKUP("Service_RangeGt1000",'Scoring_Config'!$A:$A,'Scoring_Config'!$C:$C,0),0),"False,0")</f>
        <v>0</v>
      </c>
      <c r="AT453" cm="1">
        <f t="array" ref="AT453">IF(FALSE,"True," &amp; IF(_xlfn.XLOOKUP("App_IsAny",'Scoring_Config'!$A:$A,'Scoring_Config'!$D:$D,"Yes")="Yes",_xlfn.XLOOKUP("App_IsAny",'Scoring_Config'!$A:$A,'Scoring_Config'!$C:$C,0),0),"False,0")</f>
        <v>0</v>
      </c>
      <c r="AU453">
        <v>0</v>
      </c>
      <c r="AV453" cm="1">
        <f t="array" ref="AV453">IF(FALSE,"True," &amp; IF(_xlfn.XLOOKUP("App_RangeGt1000",'Scoring_Config'!$A:$A,'Scoring_Config'!$D:$D,"Yes")="Yes",_xlfn.XLOOKUP("App_RangeGt1000",'Scoring_Config'!$A:$A,'Scoring_Config'!$C:$C,0),0),"False,0")</f>
        <v>0</v>
      </c>
      <c r="AW453" cm="1">
        <f t="array" ref="AW453">IF(FALSE,"True," &amp; IF(_xlfn.XLOOKUP("Action_IsDenyOrDrop",'Scoring_Config'!$A:$A,'Scoring_Config'!$D:$D,"Yes")="Yes",_xlfn.XLOOKUP("Action_IsDenyOrDrop",'Scoring_Config'!$A:$A,'Scoring_Config'!$C:$C,0),0),"False,0")</f>
        <v>0</v>
      </c>
      <c r="AX453" cm="1">
        <f t="array" ref="AX453">IF(LEFT(AW453,4)="True",0,(IF(LEFT(Y453,4)="True",IF(_xlfn.XLOOKUP("Src_IsAny",'Scoring_Config'!$A:$A,'Scoring_Config'!$D:$D,"Yes")="Yes",_xlfn.XLOOKUP("Src_IsAny",'Scoring_Config'!$A:$A,'Scoring_Config'!$C:$C,10),0),0)+IF(LEFT(Z453,4)="True",IF(_xlfn.XLOOKUP("Src_CIDR_Le_16",'Scoring_Config'!$A:$A,'Scoring_Config'!$D:$D,"Yes")="Yes",_xlfn.XLOOKUP("Src_CIDR_Le_16",'Scoring_Config'!$A:$A,'Scoring_Config'!$C:$C,10),0),0)+IF(LEFT(AA453,4)="True",IF(_xlfn.XLOOKUP("Src_CIDR_17_22",'Scoring_Config'!$A:$A,'Scoring_Config'!$D:$D,"Yes")="Yes",_xlfn.XLOOKUP("Src_CIDR_17_22",'Scoring_Config'!$A:$A,'Scoring_Config'!$C:$C,5),0),0)+IF(LEFT(AB453,4)="True",IF(_xlfn.XLOOKUP("Dst_IsAny",'Scoring_Config'!$A:$A,'Scoring_Config'!$D:$D,"Yes")="Yes",_xlfn.XLOOKUP("Dst_IsAny",'Scoring_Config'!$A:$A,'Scoring_Config'!$C:$C,10),0),0)+IF(LEFT(AC453,4)="True",IF(_xlfn.XLOOKUP("Dst_CIDR_Le_16",'Scoring_Config'!$A:$A,'Scoring_Config'!$D:$D,"Yes")="Yes",_xlfn.XLOOKUP("Dst_CIDR_Le_16",'Scoring_Config'!$A:$A,'Scoring_Config'!$C:$C,10),0),0)+IF(LEFT(AD453,4)="True",IF(_xlfn.XLOOKUP("Dst_CIDR_17_22",'Scoring_Config'!$A:$A,'Scoring_Config'!$D:$D,"Yes")="Yes",_xlfn.XLOOKUP("Dst_CIDR_17_22",'Scoring_Config'!$A:$A,'Scoring_Config'!$C:$C,5),0),0)+IF(LEFT(AE453,4)="True",IF(_xlfn.XLOOKUP("SrcZone_IsAny",'Scoring_Config'!$A:$A,'Scoring_Config'!$D:$D,"Yes")="Yes",_xlfn.XLOOKUP("SrcZone_IsAny",'Scoring_Config'!$A:$A,'Scoring_Config'!$C:$C,10),0),0)+IF(LEFT(AF453,4)="True",IF(_xlfn.XLOOKUP("DstZone_IsAny",'Scoring_Config'!$A:$A,'Scoring_Config'!$D:$D,"Yes")="Yes",_xlfn.XLOOKUP("DstZone_IsAny",'Scoring_Config'!$A:$A,'Scoring_Config'!$C:$C,10),0),0)+IF(LEFT(AG453,4)="True",IF(_xlfn.XLOOKUP("Service_Any_OR_RangeGt1000",'Scoring_Config'!$A:$A,'Scoring_Config'!$D:$D,"Yes")="Yes",_xlfn.XLOOKUP("Service_Any_OR_RangeGt1000",'Scoring_Config'!$A:$A,'Scoring_Config'!$C:$C,10),0),0)+IF(LEFT(AH453,4)="True",IF(_xlfn.XLOOKUP("App_Any_OR_RangeGt1000",'Scoring_Config'!$A:$A,'Scoring_Config'!$D:$D,"Yes")="Yes",_xlfn.XLOOKUP("App_Any_OR_RangeGt1000",'Scoring_Config'!$A:$A,'Scoring_Config'!$C:$C,10),0),0)+IF(LEFT(AI453,4)="True",IF(_xlfn.XLOOKUP("Service_Insecure_Match",'Scoring_Config'!$A:$A,'Scoring_Config'!$D:$D,"Yes")="Yes",_xlfn.XLOOKUP("Service_Insecure_Match",'Scoring_Config'!$A:$A,'Scoring_Config'!$C:$C,5),0),0)+IF(LEFT(AJ453,4)="True",IF(_xlfn.XLOOKUP("Risky_Inbound",'Scoring_Config'!$A:$A,'Scoring_Config'!$D:$D,"Yes")="Yes",_xlfn.XLOOKUP("Risky_Inbound",'Scoring_Config'!$A:$A,'Scoring_Config'!$C:$C,50),0),0)+IF(LEFT(AK453,4)="True",IF(_xlfn.XLOOKUP("Risky_Outbound",'Scoring_Config'!$A:$A,'Scoring_Config'!$D:$D,"Yes")="Yes",_xlfn.XLOOKUP("Risky_Outbound",'Scoring_Config'!$A:$A,'Scoring_Config'!$C:$C,25),0),0)+IF(LEFT(AZ453,4)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453,FIND(",",AL453)+1,100)),0)+IF(LEFT(AM453,4)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453,FIND(",",AN453)+1,100)),0)+IF(_xlfn.XLOOKUP("Profile_Scoring",'Scoring_Config'!$A:$A,'Scoring_Config'!$D:$D,"Yes")="Yes",VALUE(MID(AO453,FIND(",",AO453)+1,100)),0)+IF(_xlfn.XLOOKUP("Options_Scoring",'Scoring_Config'!$A:$A,'Scoring_Config'!$D:$D,"Yes")="Yes",VALUE(MID(AP453,FIND(",",AP453)+1,100)),0)))</f>
        <v>0</v>
      </c>
      <c r="AZ453" cm="1">
        <f t="array" ref="AZ453">IF(FALSE,"True," &amp; IF(_xlfn.XLOOKUP("Migrate_Insecure",'Scoring_Config'!$A:$A,'Scoring_Config'!$D:$D,"Yes")="Yes",_xlfn.XLOOKUP("Migrate_Insecure",'Scoring_Config'!$A:$A,'Scoring_Config'!$C:$C,10),0),"False,0")</f>
        <v>0</v>
      </c>
    </row>
    <row r="454" spans="1:52">
      <c r="A454" t="s">
        <v>1979</v>
      </c>
      <c r="B454" t="s">
        <v>2427</v>
      </c>
      <c r="C454" t="s">
        <v>3542</v>
      </c>
      <c r="D454" t="s">
        <v>3553</v>
      </c>
      <c r="E454" t="s">
        <v>3563</v>
      </c>
      <c r="F454" t="s">
        <v>3751</v>
      </c>
      <c r="G454" t="s">
        <v>174</v>
      </c>
      <c r="H454" t="s">
        <v>174</v>
      </c>
      <c r="I454" t="s">
        <v>4093</v>
      </c>
      <c r="J454" t="s">
        <v>973</v>
      </c>
      <c r="K454" t="s">
        <v>174</v>
      </c>
      <c r="L454" t="s">
        <v>1427</v>
      </c>
      <c r="M454" t="s">
        <v>1974</v>
      </c>
      <c r="N454" t="s">
        <v>4315</v>
      </c>
      <c r="O454" t="s">
        <v>4319</v>
      </c>
      <c r="P454" t="s">
        <v>4322</v>
      </c>
      <c r="Q454" t="s">
        <v>4655</v>
      </c>
      <c r="R454" t="s">
        <v>5467</v>
      </c>
      <c r="S454" t="s">
        <v>5507</v>
      </c>
      <c r="T454" t="s">
        <v>5604</v>
      </c>
      <c r="U454" t="s">
        <v>6174</v>
      </c>
      <c r="Y454" cm="1">
        <f t="array" ref="Y454">IF(TRUE,"True," &amp; IF(_xlfn.XLOOKUP("Src_IsAny",'Scoring_Config'!$A:$A,'Scoring_Config'!$D:$D,"Yes")="Yes",_xlfn.XLOOKUP("Src_IsAny",'Scoring_Config'!$A:$A,'Scoring_Config'!$C:$C,10),0),"False,0")</f>
        <v>0</v>
      </c>
      <c r="Z454" cm="1">
        <f t="array" ref="Z454">IF(FALSE,"True," &amp; IF(_xlfn.XLOOKUP("Src_CIDR_Le_16",'Scoring_Config'!$A:$A,'Scoring_Config'!$D:$D,"Yes")="Yes",_xlfn.XLOOKUP("Src_CIDR_Le_16",'Scoring_Config'!$A:$A,'Scoring_Config'!$C:$C,10),0),"False,0")</f>
        <v>0</v>
      </c>
      <c r="AA454" cm="1">
        <f t="array" ref="AA454">IF(FALSE,"True," &amp; IF(_xlfn.XLOOKUP("Src_CIDR_17_22",'Scoring_Config'!$A:$A,'Scoring_Config'!$D:$D,"Yes")="Yes",_xlfn.XLOOKUP("Src_CIDR_17_22",'Scoring_Config'!$A:$A,'Scoring_Config'!$C:$C,5),0),"False,0")</f>
        <v>0</v>
      </c>
      <c r="AB454" cm="1">
        <f t="array" ref="AB454">IF(FALSE,"True," &amp; IF(_xlfn.XLOOKUP("Dst_IsAny",'Scoring_Config'!$A:$A,'Scoring_Config'!$D:$D,"Yes")="Yes",_xlfn.XLOOKUP("Dst_IsAny",'Scoring_Config'!$A:$A,'Scoring_Config'!$C:$C,10),0),"False,0")</f>
        <v>0</v>
      </c>
      <c r="AC454" cm="1">
        <f t="array" ref="AC454">IF(FALSE,"True," &amp; IF(_xlfn.XLOOKUP("Dst_CIDR_Le_16",'Scoring_Config'!$A:$A,'Scoring_Config'!$D:$D,"Yes")="Yes",_xlfn.XLOOKUP("Dst_CIDR_Le_16",'Scoring_Config'!$A:$A,'Scoring_Config'!$C:$C,10),0),"False,0")</f>
        <v>0</v>
      </c>
      <c r="AD454" cm="1">
        <f t="array" ref="AD454">IF(FALSE,"True," &amp; IF(_xlfn.XLOOKUP("Dst_CIDR_17_22",'Scoring_Config'!$A:$A,'Scoring_Config'!$D:$D,"Yes")="Yes",_xlfn.XLOOKUP("Dst_CIDR_17_22",'Scoring_Config'!$A:$A,'Scoring_Config'!$C:$C,5),0),"False,0")</f>
        <v>0</v>
      </c>
      <c r="AE454" cm="1">
        <f t="array" ref="AE454">IF(FALSE,"True," &amp; IF(_xlfn.XLOOKUP("SrcZone_IsAny",'Scoring_Config'!$A:$A,'Scoring_Config'!$D:$D,"Yes")="Yes",_xlfn.XLOOKUP("SrcZone_IsAny",'Scoring_Config'!$A:$A,'Scoring_Config'!$C:$C,10),0),"False,0")</f>
        <v>0</v>
      </c>
      <c r="AF454" cm="1">
        <f t="array" ref="AF454">IF(FALSE,"True," &amp; IF(_xlfn.XLOOKUP("DstZone_IsAny",'Scoring_Config'!$A:$A,'Scoring_Config'!$D:$D,"Yes")="Yes",_xlfn.XLOOKUP("DstZone_IsAny",'Scoring_Config'!$A:$A,'Scoring_Config'!$C:$C,10),0),"False,0")</f>
        <v>0</v>
      </c>
      <c r="AG454" cm="1">
        <f t="array" ref="AG45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54" cm="1">
        <f t="array" ref="AH454">IF(TRUE,"True," &amp; IF(_xlfn.XLOOKUP("App_Any_OR_RangeGt1000",'Scoring_Config'!$A:$A,'Scoring_Config'!$D:$D,"Yes")="Yes",_xlfn.XLOOKUP("App_Any_OR_RangeGt1000",'Scoring_Config'!$A:$A,'Scoring_Config'!$C:$C,10),0),"False,0")</f>
        <v>0</v>
      </c>
      <c r="AI454" cm="1">
        <f t="array" ref="AI454">IF(FALSE,"True," &amp; IF(_xlfn.XLOOKUP("Service_Insecure_Match",'Scoring_Config'!$A:$A,'Scoring_Config'!$D:$D,"Yes")="Yes",_xlfn.XLOOKUP("Service_Insecure_Match",'Scoring_Config'!$A:$A,'Scoring_Config'!$C:$C,5),0),"False,0")</f>
        <v>0</v>
      </c>
      <c r="AJ454" cm="1">
        <f t="array" ref="AJ454">IF(FALSE,"True," &amp; IF(_xlfn.XLOOKUP("Risky_Inbound",'Scoring_Config'!$A:$A,'Scoring_Config'!$D:$D,"Yes")="Yes",_xlfn.XLOOKUP("Risky_Inbound",'Scoring_Config'!$A:$A,'Scoring_Config'!$C:$C,50),0),"False,0")</f>
        <v>0</v>
      </c>
      <c r="AK454" cm="1">
        <f t="array" ref="AK454">IF(FALSE,"True," &amp; IF(_xlfn.XLOOKUP("Risky_Outbound",'Scoring_Config'!$A:$A,'Scoring_Config'!$D:$D,"Yes")="Yes",_xlfn.XLOOKUP("Risky_Outbound",'Scoring_Config'!$A:$A,'Scoring_Config'!$C:$C,25),0),"False,0")</f>
        <v>0</v>
      </c>
      <c r="AL454" t="s">
        <v>6697</v>
      </c>
      <c r="AM454" cm="1">
        <f t="array" ref="AM45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54" t="s">
        <v>6697</v>
      </c>
      <c r="AO454" t="s">
        <v>6697</v>
      </c>
      <c r="AP454" t="s">
        <v>6697</v>
      </c>
      <c r="AQ454" cm="1">
        <f t="array" ref="AQ454">IF(FALSE,"True," &amp; IF(_xlfn.XLOOKUP("Service_IsAny",'Scoring_Config'!$A:$A,'Scoring_Config'!$D:$D,"Yes")="Yes",_xlfn.XLOOKUP("Service_IsAny",'Scoring_Config'!$A:$A,'Scoring_Config'!$C:$C,0),0),"False,0")</f>
        <v>0</v>
      </c>
      <c r="AR454">
        <v>23</v>
      </c>
      <c r="AS454" cm="1">
        <f t="array" ref="AS454">IF(FALSE,"True," &amp; IF(_xlfn.XLOOKUP("Service_RangeGt1000",'Scoring_Config'!$A:$A,'Scoring_Config'!$D:$D,"Yes")="Yes",_xlfn.XLOOKUP("Service_RangeGt1000",'Scoring_Config'!$A:$A,'Scoring_Config'!$C:$C,0),0),"False,0")</f>
        <v>0</v>
      </c>
      <c r="AT454" cm="1">
        <f t="array" ref="AT454">IF(TRUE,"True," &amp; IF(_xlfn.XLOOKUP("App_IsAny",'Scoring_Config'!$A:$A,'Scoring_Config'!$D:$D,"Yes")="Yes",_xlfn.XLOOKUP("App_IsAny",'Scoring_Config'!$A:$A,'Scoring_Config'!$C:$C,0),0),"False,0")</f>
        <v>0</v>
      </c>
      <c r="AU454">
        <v>65535</v>
      </c>
      <c r="AV454" cm="1">
        <f t="array" ref="AV454">IF(TRUE,"True," &amp; IF(_xlfn.XLOOKUP("App_RangeGt1000",'Scoring_Config'!$A:$A,'Scoring_Config'!$D:$D,"Yes")="Yes",_xlfn.XLOOKUP("App_RangeGt1000",'Scoring_Config'!$A:$A,'Scoring_Config'!$C:$C,0),0),"False,0")</f>
        <v>0</v>
      </c>
      <c r="AW454" cm="1">
        <f t="array" ref="AW454">IF(FALSE,"True," &amp; IF(_xlfn.XLOOKUP("Action_IsDenyOrDrop",'Scoring_Config'!$A:$A,'Scoring_Config'!$D:$D,"Yes")="Yes",_xlfn.XLOOKUP("Action_IsDenyOrDrop",'Scoring_Config'!$A:$A,'Scoring_Config'!$C:$C,0),0),"False,0")</f>
        <v>0</v>
      </c>
      <c r="AX454" cm="1">
        <f t="array" ref="AX454">IF(LEFT(AW454,4)="True",0,(IF(LEFT(Y454,4)="True",IF(_xlfn.XLOOKUP("Src_IsAny",'Scoring_Config'!$A:$A,'Scoring_Config'!$D:$D,"Yes")="Yes",_xlfn.XLOOKUP("Src_IsAny",'Scoring_Config'!$A:$A,'Scoring_Config'!$C:$C,10),0),0)+IF(LEFT(Z454,4)="True",IF(_xlfn.XLOOKUP("Src_CIDR_Le_16",'Scoring_Config'!$A:$A,'Scoring_Config'!$D:$D,"Yes")="Yes",_xlfn.XLOOKUP("Src_CIDR_Le_16",'Scoring_Config'!$A:$A,'Scoring_Config'!$C:$C,10),0),0)+IF(LEFT(AA454,4)="True",IF(_xlfn.XLOOKUP("Src_CIDR_17_22",'Scoring_Config'!$A:$A,'Scoring_Config'!$D:$D,"Yes")="Yes",_xlfn.XLOOKUP("Src_CIDR_17_22",'Scoring_Config'!$A:$A,'Scoring_Config'!$C:$C,5),0),0)+IF(LEFT(AB454,4)="True",IF(_xlfn.XLOOKUP("Dst_IsAny",'Scoring_Config'!$A:$A,'Scoring_Config'!$D:$D,"Yes")="Yes",_xlfn.XLOOKUP("Dst_IsAny",'Scoring_Config'!$A:$A,'Scoring_Config'!$C:$C,10),0),0)+IF(LEFT(AC454,4)="True",IF(_xlfn.XLOOKUP("Dst_CIDR_Le_16",'Scoring_Config'!$A:$A,'Scoring_Config'!$D:$D,"Yes")="Yes",_xlfn.XLOOKUP("Dst_CIDR_Le_16",'Scoring_Config'!$A:$A,'Scoring_Config'!$C:$C,10),0),0)+IF(LEFT(AD454,4)="True",IF(_xlfn.XLOOKUP("Dst_CIDR_17_22",'Scoring_Config'!$A:$A,'Scoring_Config'!$D:$D,"Yes")="Yes",_xlfn.XLOOKUP("Dst_CIDR_17_22",'Scoring_Config'!$A:$A,'Scoring_Config'!$C:$C,5),0),0)+IF(LEFT(AE454,4)="True",IF(_xlfn.XLOOKUP("SrcZone_IsAny",'Scoring_Config'!$A:$A,'Scoring_Config'!$D:$D,"Yes")="Yes",_xlfn.XLOOKUP("SrcZone_IsAny",'Scoring_Config'!$A:$A,'Scoring_Config'!$C:$C,10),0),0)+IF(LEFT(AF454,4)="True",IF(_xlfn.XLOOKUP("DstZone_IsAny",'Scoring_Config'!$A:$A,'Scoring_Config'!$D:$D,"Yes")="Yes",_xlfn.XLOOKUP("DstZone_IsAny",'Scoring_Config'!$A:$A,'Scoring_Config'!$C:$C,10),0),0)+IF(LEFT(AG454,4)="True",IF(_xlfn.XLOOKUP("Service_Any_OR_RangeGt1000",'Scoring_Config'!$A:$A,'Scoring_Config'!$D:$D,"Yes")="Yes",_xlfn.XLOOKUP("Service_Any_OR_RangeGt1000",'Scoring_Config'!$A:$A,'Scoring_Config'!$C:$C,10),0),0)+IF(LEFT(AH454,4)="True",IF(_xlfn.XLOOKUP("App_Any_OR_RangeGt1000",'Scoring_Config'!$A:$A,'Scoring_Config'!$D:$D,"Yes")="Yes",_xlfn.XLOOKUP("App_Any_OR_RangeGt1000",'Scoring_Config'!$A:$A,'Scoring_Config'!$C:$C,10),0),0)+IF(LEFT(AI454,4)="True",IF(_xlfn.XLOOKUP("Service_Insecure_Match",'Scoring_Config'!$A:$A,'Scoring_Config'!$D:$D,"Yes")="Yes",_xlfn.XLOOKUP("Service_Insecure_Match",'Scoring_Config'!$A:$A,'Scoring_Config'!$C:$C,5),0),0)+IF(LEFT(AJ454,4)="True",IF(_xlfn.XLOOKUP("Risky_Inbound",'Scoring_Config'!$A:$A,'Scoring_Config'!$D:$D,"Yes")="Yes",_xlfn.XLOOKUP("Risky_Inbound",'Scoring_Config'!$A:$A,'Scoring_Config'!$C:$C,50),0),0)+IF(LEFT(AK454,4)="True",IF(_xlfn.XLOOKUP("Risky_Outbound",'Scoring_Config'!$A:$A,'Scoring_Config'!$D:$D,"Yes")="Yes",_xlfn.XLOOKUP("Risky_Outbound",'Scoring_Config'!$A:$A,'Scoring_Config'!$C:$C,25),0),0)+IF(LEFT(AZ454,4)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454,FIND(",",AL454)+1,100)),0)+IF(LEFT(AM454,4)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454,FIND(",",AN454)+1,100)),0)+IF(_xlfn.XLOOKUP("Profile_Scoring",'Scoring_Config'!$A:$A,'Scoring_Config'!$D:$D,"Yes")="Yes",VALUE(MID(AO454,FIND(",",AO454)+1,100)),0)+IF(_xlfn.XLOOKUP("Options_Scoring",'Scoring_Config'!$A:$A,'Scoring_Config'!$D:$D,"Yes")="Yes",VALUE(MID(AP454,FIND(",",AP454)+1,100)),0)))</f>
        <v>0</v>
      </c>
      <c r="AZ454" cm="1">
        <f t="array" ref="AZ454">IF(FALSE,"True," &amp; IF(_xlfn.XLOOKUP("Migrate_Insecure",'Scoring_Config'!$A:$A,'Scoring_Config'!$D:$D,"Yes")="Yes",_xlfn.XLOOKUP("Migrate_Insecure",'Scoring_Config'!$A:$A,'Scoring_Config'!$C:$C,10),0),"False,0")</f>
        <v>0</v>
      </c>
    </row>
    <row r="455" spans="1:52">
      <c r="A455" t="s">
        <v>1979</v>
      </c>
      <c r="B455" t="s">
        <v>2428</v>
      </c>
      <c r="C455" t="s">
        <v>3542</v>
      </c>
      <c r="D455" t="s">
        <v>3545</v>
      </c>
      <c r="E455" t="s">
        <v>3563</v>
      </c>
      <c r="F455" t="s">
        <v>3752</v>
      </c>
      <c r="G455" t="s">
        <v>288</v>
      </c>
      <c r="H455" t="s">
        <v>174</v>
      </c>
      <c r="I455" t="s">
        <v>3744</v>
      </c>
      <c r="J455" t="s">
        <v>117</v>
      </c>
      <c r="K455" t="s">
        <v>1688</v>
      </c>
      <c r="L455" t="s">
        <v>1428</v>
      </c>
      <c r="M455" t="s">
        <v>1974</v>
      </c>
      <c r="N455" t="s">
        <v>4315</v>
      </c>
      <c r="O455" t="s">
        <v>4319</v>
      </c>
      <c r="P455" t="s">
        <v>4323</v>
      </c>
      <c r="Q455" t="s">
        <v>4656</v>
      </c>
      <c r="R455" t="s">
        <v>5439</v>
      </c>
      <c r="S455" t="s">
        <v>4324</v>
      </c>
      <c r="T455" t="s">
        <v>5642</v>
      </c>
      <c r="U455" t="s">
        <v>6177</v>
      </c>
      <c r="Y455" cm="1">
        <f t="array" ref="Y455">IF(FALSE,"True," &amp; IF(_xlfn.XLOOKUP("Src_IsAny",'Scoring_Config'!$A:$A,'Scoring_Config'!$D:$D,"Yes")="Yes",_xlfn.XLOOKUP("Src_IsAny",'Scoring_Config'!$A:$A,'Scoring_Config'!$C:$C,10),0),"False,0")</f>
        <v>0</v>
      </c>
      <c r="Z455" cm="1">
        <f t="array" ref="Z455">IF(FALSE,"True," &amp; IF(_xlfn.XLOOKUP("Src_CIDR_Le_16",'Scoring_Config'!$A:$A,'Scoring_Config'!$D:$D,"Yes")="Yes",_xlfn.XLOOKUP("Src_CIDR_Le_16",'Scoring_Config'!$A:$A,'Scoring_Config'!$C:$C,10),0),"False,0")</f>
        <v>0</v>
      </c>
      <c r="AA455" cm="1">
        <f t="array" ref="AA455">IF(FALSE,"True," &amp; IF(_xlfn.XLOOKUP("Src_CIDR_17_22",'Scoring_Config'!$A:$A,'Scoring_Config'!$D:$D,"Yes")="Yes",_xlfn.XLOOKUP("Src_CIDR_17_22",'Scoring_Config'!$A:$A,'Scoring_Config'!$C:$C,5),0),"False,0")</f>
        <v>0</v>
      </c>
      <c r="AB455" cm="1">
        <f t="array" ref="AB455">IF(FALSE,"True," &amp; IF(_xlfn.XLOOKUP("Dst_IsAny",'Scoring_Config'!$A:$A,'Scoring_Config'!$D:$D,"Yes")="Yes",_xlfn.XLOOKUP("Dst_IsAny",'Scoring_Config'!$A:$A,'Scoring_Config'!$C:$C,10),0),"False,0")</f>
        <v>0</v>
      </c>
      <c r="AC455" cm="1">
        <f t="array" ref="AC455">IF(FALSE,"True," &amp; IF(_xlfn.XLOOKUP("Dst_CIDR_Le_16",'Scoring_Config'!$A:$A,'Scoring_Config'!$D:$D,"Yes")="Yes",_xlfn.XLOOKUP("Dst_CIDR_Le_16",'Scoring_Config'!$A:$A,'Scoring_Config'!$C:$C,10),0),"False,0")</f>
        <v>0</v>
      </c>
      <c r="AD455" cm="1">
        <f t="array" ref="AD455">IF(FALSE,"True," &amp; IF(_xlfn.XLOOKUP("Dst_CIDR_17_22",'Scoring_Config'!$A:$A,'Scoring_Config'!$D:$D,"Yes")="Yes",_xlfn.XLOOKUP("Dst_CIDR_17_22",'Scoring_Config'!$A:$A,'Scoring_Config'!$C:$C,5),0),"False,0")</f>
        <v>0</v>
      </c>
      <c r="AE455" cm="1">
        <f t="array" ref="AE455">IF(FALSE,"True," &amp; IF(_xlfn.XLOOKUP("SrcZone_IsAny",'Scoring_Config'!$A:$A,'Scoring_Config'!$D:$D,"Yes")="Yes",_xlfn.XLOOKUP("SrcZone_IsAny",'Scoring_Config'!$A:$A,'Scoring_Config'!$C:$C,10),0),"False,0")</f>
        <v>0</v>
      </c>
      <c r="AF455" cm="1">
        <f t="array" ref="AF455">IF(FALSE,"True," &amp; IF(_xlfn.XLOOKUP("DstZone_IsAny",'Scoring_Config'!$A:$A,'Scoring_Config'!$D:$D,"Yes")="Yes",_xlfn.XLOOKUP("DstZone_IsAny",'Scoring_Config'!$A:$A,'Scoring_Config'!$C:$C,10),0),"False,0")</f>
        <v>0</v>
      </c>
      <c r="AG455" cm="1">
        <f t="array" ref="AG45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55" cm="1">
        <f t="array" ref="AH455">IF(FALSE,"True," &amp; IF(_xlfn.XLOOKUP("App_Any_OR_RangeGt1000",'Scoring_Config'!$A:$A,'Scoring_Config'!$D:$D,"Yes")="Yes",_xlfn.XLOOKUP("App_Any_OR_RangeGt1000",'Scoring_Config'!$A:$A,'Scoring_Config'!$C:$C,10),0),"False,0")</f>
        <v>0</v>
      </c>
      <c r="AI455" cm="1">
        <f t="array" ref="AI455">IF(FALSE,"True," &amp; IF(_xlfn.XLOOKUP("Service_Insecure_Match",'Scoring_Config'!$A:$A,'Scoring_Config'!$D:$D,"Yes")="Yes",_xlfn.XLOOKUP("Service_Insecure_Match",'Scoring_Config'!$A:$A,'Scoring_Config'!$C:$C,5),0),"False,0")</f>
        <v>0</v>
      </c>
      <c r="AJ455" cm="1">
        <f t="array" ref="AJ455">IF(FALSE,"True," &amp; IF(_xlfn.XLOOKUP("Risky_Inbound",'Scoring_Config'!$A:$A,'Scoring_Config'!$D:$D,"Yes")="Yes",_xlfn.XLOOKUP("Risky_Inbound",'Scoring_Config'!$A:$A,'Scoring_Config'!$C:$C,50),0),"False,0")</f>
        <v>0</v>
      </c>
      <c r="AK455" cm="1">
        <f t="array" ref="AK455">IF(FALSE,"True," &amp; IF(_xlfn.XLOOKUP("Risky_Outbound",'Scoring_Config'!$A:$A,'Scoring_Config'!$D:$D,"Yes")="Yes",_xlfn.XLOOKUP("Risky_Outbound",'Scoring_Config'!$A:$A,'Scoring_Config'!$C:$C,25),0),"False,0")</f>
        <v>0</v>
      </c>
      <c r="AL455" t="s">
        <v>6699</v>
      </c>
      <c r="AM455" cm="1">
        <f t="array" ref="AM45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55" t="s">
        <v>6697</v>
      </c>
      <c r="AO455" t="s">
        <v>6697</v>
      </c>
      <c r="AP455" t="s">
        <v>6697</v>
      </c>
      <c r="AQ455" cm="1">
        <f t="array" ref="AQ455">IF(FALSE,"True," &amp; IF(_xlfn.XLOOKUP("Service_IsAny",'Scoring_Config'!$A:$A,'Scoring_Config'!$D:$D,"Yes")="Yes",_xlfn.XLOOKUP("Service_IsAny",'Scoring_Config'!$A:$A,'Scoring_Config'!$C:$C,0),0),"False,0")</f>
        <v>0</v>
      </c>
      <c r="AR455">
        <v>2</v>
      </c>
      <c r="AS455" cm="1">
        <f t="array" ref="AS455">IF(FALSE,"True," &amp; IF(_xlfn.XLOOKUP("Service_RangeGt1000",'Scoring_Config'!$A:$A,'Scoring_Config'!$D:$D,"Yes")="Yes",_xlfn.XLOOKUP("Service_RangeGt1000",'Scoring_Config'!$A:$A,'Scoring_Config'!$C:$C,0),0),"False,0")</f>
        <v>0</v>
      </c>
      <c r="AT455" cm="1">
        <f t="array" ref="AT455">IF(FALSE,"True," &amp; IF(_xlfn.XLOOKUP("App_IsAny",'Scoring_Config'!$A:$A,'Scoring_Config'!$D:$D,"Yes")="Yes",_xlfn.XLOOKUP("App_IsAny",'Scoring_Config'!$A:$A,'Scoring_Config'!$C:$C,0),0),"False,0")</f>
        <v>0</v>
      </c>
      <c r="AU455">
        <v>9</v>
      </c>
      <c r="AV455" cm="1">
        <f t="array" ref="AV455">IF(FALSE,"True," &amp; IF(_xlfn.XLOOKUP("App_RangeGt1000",'Scoring_Config'!$A:$A,'Scoring_Config'!$D:$D,"Yes")="Yes",_xlfn.XLOOKUP("App_RangeGt1000",'Scoring_Config'!$A:$A,'Scoring_Config'!$C:$C,0),0),"False,0")</f>
        <v>0</v>
      </c>
      <c r="AW455" cm="1">
        <f t="array" ref="AW455">IF(FALSE,"True," &amp; IF(_xlfn.XLOOKUP("Action_IsDenyOrDrop",'Scoring_Config'!$A:$A,'Scoring_Config'!$D:$D,"Yes")="Yes",_xlfn.XLOOKUP("Action_IsDenyOrDrop",'Scoring_Config'!$A:$A,'Scoring_Config'!$C:$C,0),0),"False,0")</f>
        <v>0</v>
      </c>
      <c r="AX455" cm="1">
        <f t="array" ref="AX455">IF(LEFT(AW455,4)="True",0,(IF(LEFT(Y455,4)="True",IF(_xlfn.XLOOKUP("Src_IsAny",'Scoring_Config'!$A:$A,'Scoring_Config'!$D:$D,"Yes")="Yes",_xlfn.XLOOKUP("Src_IsAny",'Scoring_Config'!$A:$A,'Scoring_Config'!$C:$C,10),0),0)+IF(LEFT(Z455,4)="True",IF(_xlfn.XLOOKUP("Src_CIDR_Le_16",'Scoring_Config'!$A:$A,'Scoring_Config'!$D:$D,"Yes")="Yes",_xlfn.XLOOKUP("Src_CIDR_Le_16",'Scoring_Config'!$A:$A,'Scoring_Config'!$C:$C,10),0),0)+IF(LEFT(AA455,4)="True",IF(_xlfn.XLOOKUP("Src_CIDR_17_22",'Scoring_Config'!$A:$A,'Scoring_Config'!$D:$D,"Yes")="Yes",_xlfn.XLOOKUP("Src_CIDR_17_22",'Scoring_Config'!$A:$A,'Scoring_Config'!$C:$C,5),0),0)+IF(LEFT(AB455,4)="True",IF(_xlfn.XLOOKUP("Dst_IsAny",'Scoring_Config'!$A:$A,'Scoring_Config'!$D:$D,"Yes")="Yes",_xlfn.XLOOKUP("Dst_IsAny",'Scoring_Config'!$A:$A,'Scoring_Config'!$C:$C,10),0),0)+IF(LEFT(AC455,4)="True",IF(_xlfn.XLOOKUP("Dst_CIDR_Le_16",'Scoring_Config'!$A:$A,'Scoring_Config'!$D:$D,"Yes")="Yes",_xlfn.XLOOKUP("Dst_CIDR_Le_16",'Scoring_Config'!$A:$A,'Scoring_Config'!$C:$C,10),0),0)+IF(LEFT(AD455,4)="True",IF(_xlfn.XLOOKUP("Dst_CIDR_17_22",'Scoring_Config'!$A:$A,'Scoring_Config'!$D:$D,"Yes")="Yes",_xlfn.XLOOKUP("Dst_CIDR_17_22",'Scoring_Config'!$A:$A,'Scoring_Config'!$C:$C,5),0),0)+IF(LEFT(AE455,4)="True",IF(_xlfn.XLOOKUP("SrcZone_IsAny",'Scoring_Config'!$A:$A,'Scoring_Config'!$D:$D,"Yes")="Yes",_xlfn.XLOOKUP("SrcZone_IsAny",'Scoring_Config'!$A:$A,'Scoring_Config'!$C:$C,10),0),0)+IF(LEFT(AF455,4)="True",IF(_xlfn.XLOOKUP("DstZone_IsAny",'Scoring_Config'!$A:$A,'Scoring_Config'!$D:$D,"Yes")="Yes",_xlfn.XLOOKUP("DstZone_IsAny",'Scoring_Config'!$A:$A,'Scoring_Config'!$C:$C,10),0),0)+IF(LEFT(AG455,4)="True",IF(_xlfn.XLOOKUP("Service_Any_OR_RangeGt1000",'Scoring_Config'!$A:$A,'Scoring_Config'!$D:$D,"Yes")="Yes",_xlfn.XLOOKUP("Service_Any_OR_RangeGt1000",'Scoring_Config'!$A:$A,'Scoring_Config'!$C:$C,10),0),0)+IF(LEFT(AH455,4)="True",IF(_xlfn.XLOOKUP("App_Any_OR_RangeGt1000",'Scoring_Config'!$A:$A,'Scoring_Config'!$D:$D,"Yes")="Yes",_xlfn.XLOOKUP("App_Any_OR_RangeGt1000",'Scoring_Config'!$A:$A,'Scoring_Config'!$C:$C,10),0),0)+IF(LEFT(AI455,4)="True",IF(_xlfn.XLOOKUP("Service_Insecure_Match",'Scoring_Config'!$A:$A,'Scoring_Config'!$D:$D,"Yes")="Yes",_xlfn.XLOOKUP("Service_Insecure_Match",'Scoring_Config'!$A:$A,'Scoring_Config'!$C:$C,5),0),0)+IF(LEFT(AJ455,4)="True",IF(_xlfn.XLOOKUP("Risky_Inbound",'Scoring_Config'!$A:$A,'Scoring_Config'!$D:$D,"Yes")="Yes",_xlfn.XLOOKUP("Risky_Inbound",'Scoring_Config'!$A:$A,'Scoring_Config'!$C:$C,50),0),0)+IF(LEFT(AK455,4)="True",IF(_xlfn.XLOOKUP("Risky_Outbound",'Scoring_Config'!$A:$A,'Scoring_Config'!$D:$D,"Yes")="Yes",_xlfn.XLOOKUP("Risky_Outbound",'Scoring_Config'!$A:$A,'Scoring_Config'!$C:$C,25),0),0)+IF(LEFT(AZ455,4)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455,FIND(",",AL455)+1,100)),0)+IF(LEFT(AM455,4)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455,FIND(",",AN455)+1,100)),0)+IF(_xlfn.XLOOKUP("Profile_Scoring",'Scoring_Config'!$A:$A,'Scoring_Config'!$D:$D,"Yes")="Yes",VALUE(MID(AO455,FIND(",",AO455)+1,100)),0)+IF(_xlfn.XLOOKUP("Options_Scoring",'Scoring_Config'!$A:$A,'Scoring_Config'!$D:$D,"Yes")="Yes",VALUE(MID(AP455,FIND(",",AP455)+1,100)),0)))</f>
        <v>0</v>
      </c>
      <c r="AZ455" cm="1">
        <f t="array" ref="AZ455">IF(FALSE,"True," &amp; IF(_xlfn.XLOOKUP("Migrate_Insecure",'Scoring_Config'!$A:$A,'Scoring_Config'!$D:$D,"Yes")="Yes",_xlfn.XLOOKUP("Migrate_Insecure",'Scoring_Config'!$A:$A,'Scoring_Config'!$C:$C,10),0),"False,0")</f>
        <v>0</v>
      </c>
    </row>
    <row r="456" spans="1:52">
      <c r="A456" t="s">
        <v>1979</v>
      </c>
      <c r="B456" t="s">
        <v>2429</v>
      </c>
      <c r="C456" t="s">
        <v>3542</v>
      </c>
      <c r="D456" t="s">
        <v>3545</v>
      </c>
      <c r="E456" t="s">
        <v>3563</v>
      </c>
      <c r="F456" t="s">
        <v>3643</v>
      </c>
      <c r="G456" t="s">
        <v>288</v>
      </c>
      <c r="H456" t="s">
        <v>174</v>
      </c>
      <c r="I456" t="s">
        <v>3693</v>
      </c>
      <c r="J456" t="s">
        <v>287</v>
      </c>
      <c r="K456" t="s">
        <v>1688</v>
      </c>
      <c r="L456" t="s">
        <v>1428</v>
      </c>
      <c r="M456" t="s">
        <v>1974</v>
      </c>
      <c r="N456" t="s">
        <v>4315</v>
      </c>
      <c r="O456" t="s">
        <v>4319</v>
      </c>
      <c r="P456" t="s">
        <v>4323</v>
      </c>
      <c r="Q456" t="s">
        <v>4657</v>
      </c>
      <c r="R456" t="s">
        <v>5439</v>
      </c>
      <c r="S456" t="s">
        <v>4324</v>
      </c>
      <c r="T456" t="s">
        <v>5642</v>
      </c>
      <c r="U456" t="s">
        <v>6177</v>
      </c>
      <c r="Y456" cm="1">
        <f t="array" ref="Y456">IF(FALSE,"True," &amp; IF(_xlfn.XLOOKUP("Src_IsAny",'Scoring_Config'!$A:$A,'Scoring_Config'!$D:$D,"Yes")="Yes",_xlfn.XLOOKUP("Src_IsAny",'Scoring_Config'!$A:$A,'Scoring_Config'!$C:$C,10),0),"False,0")</f>
        <v>0</v>
      </c>
      <c r="Z456" cm="1">
        <f t="array" ref="Z456">IF(FALSE,"True," &amp; IF(_xlfn.XLOOKUP("Src_CIDR_Le_16",'Scoring_Config'!$A:$A,'Scoring_Config'!$D:$D,"Yes")="Yes",_xlfn.XLOOKUP("Src_CIDR_Le_16",'Scoring_Config'!$A:$A,'Scoring_Config'!$C:$C,10),0),"False,0")</f>
        <v>0</v>
      </c>
      <c r="AA456" cm="1">
        <f t="array" ref="AA456">IF(FALSE,"True," &amp; IF(_xlfn.XLOOKUP("Src_CIDR_17_22",'Scoring_Config'!$A:$A,'Scoring_Config'!$D:$D,"Yes")="Yes",_xlfn.XLOOKUP("Src_CIDR_17_22",'Scoring_Config'!$A:$A,'Scoring_Config'!$C:$C,5),0),"False,0")</f>
        <v>0</v>
      </c>
      <c r="AB456" cm="1">
        <f t="array" ref="AB456">IF(FALSE,"True," &amp; IF(_xlfn.XLOOKUP("Dst_IsAny",'Scoring_Config'!$A:$A,'Scoring_Config'!$D:$D,"Yes")="Yes",_xlfn.XLOOKUP("Dst_IsAny",'Scoring_Config'!$A:$A,'Scoring_Config'!$C:$C,10),0),"False,0")</f>
        <v>0</v>
      </c>
      <c r="AC456" cm="1">
        <f t="array" ref="AC456">IF(FALSE,"True," &amp; IF(_xlfn.XLOOKUP("Dst_CIDR_Le_16",'Scoring_Config'!$A:$A,'Scoring_Config'!$D:$D,"Yes")="Yes",_xlfn.XLOOKUP("Dst_CIDR_Le_16",'Scoring_Config'!$A:$A,'Scoring_Config'!$C:$C,10),0),"False,0")</f>
        <v>0</v>
      </c>
      <c r="AD456" cm="1">
        <f t="array" ref="AD456">IF(FALSE,"True," &amp; IF(_xlfn.XLOOKUP("Dst_CIDR_17_22",'Scoring_Config'!$A:$A,'Scoring_Config'!$D:$D,"Yes")="Yes",_xlfn.XLOOKUP("Dst_CIDR_17_22",'Scoring_Config'!$A:$A,'Scoring_Config'!$C:$C,5),0),"False,0")</f>
        <v>0</v>
      </c>
      <c r="AE456" cm="1">
        <f t="array" ref="AE456">IF(FALSE,"True," &amp; IF(_xlfn.XLOOKUP("SrcZone_IsAny",'Scoring_Config'!$A:$A,'Scoring_Config'!$D:$D,"Yes")="Yes",_xlfn.XLOOKUP("SrcZone_IsAny",'Scoring_Config'!$A:$A,'Scoring_Config'!$C:$C,10),0),"False,0")</f>
        <v>0</v>
      </c>
      <c r="AF456" cm="1">
        <f t="array" ref="AF456">IF(FALSE,"True," &amp; IF(_xlfn.XLOOKUP("DstZone_IsAny",'Scoring_Config'!$A:$A,'Scoring_Config'!$D:$D,"Yes")="Yes",_xlfn.XLOOKUP("DstZone_IsAny",'Scoring_Config'!$A:$A,'Scoring_Config'!$C:$C,10),0),"False,0")</f>
        <v>0</v>
      </c>
      <c r="AG456" cm="1">
        <f t="array" ref="AG45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56" cm="1">
        <f t="array" ref="AH456">IF(FALSE,"True," &amp; IF(_xlfn.XLOOKUP("App_Any_OR_RangeGt1000",'Scoring_Config'!$A:$A,'Scoring_Config'!$D:$D,"Yes")="Yes",_xlfn.XLOOKUP("App_Any_OR_RangeGt1000",'Scoring_Config'!$A:$A,'Scoring_Config'!$C:$C,10),0),"False,0")</f>
        <v>0</v>
      </c>
      <c r="AI456" cm="1">
        <f t="array" ref="AI456">IF(FALSE,"True," &amp; IF(_xlfn.XLOOKUP("Service_Insecure_Match",'Scoring_Config'!$A:$A,'Scoring_Config'!$D:$D,"Yes")="Yes",_xlfn.XLOOKUP("Service_Insecure_Match",'Scoring_Config'!$A:$A,'Scoring_Config'!$C:$C,5),0),"False,0")</f>
        <v>0</v>
      </c>
      <c r="AJ456" cm="1">
        <f t="array" ref="AJ456">IF(FALSE,"True," &amp; IF(_xlfn.XLOOKUP("Risky_Inbound",'Scoring_Config'!$A:$A,'Scoring_Config'!$D:$D,"Yes")="Yes",_xlfn.XLOOKUP("Risky_Inbound",'Scoring_Config'!$A:$A,'Scoring_Config'!$C:$C,50),0),"False,0")</f>
        <v>0</v>
      </c>
      <c r="AK456" cm="1">
        <f t="array" ref="AK456">IF(FALSE,"True," &amp; IF(_xlfn.XLOOKUP("Risky_Outbound",'Scoring_Config'!$A:$A,'Scoring_Config'!$D:$D,"Yes")="Yes",_xlfn.XLOOKUP("Risky_Outbound",'Scoring_Config'!$A:$A,'Scoring_Config'!$C:$C,25),0),"False,0")</f>
        <v>0</v>
      </c>
      <c r="AL456" t="s">
        <v>6699</v>
      </c>
      <c r="AM456" cm="1">
        <f t="array" ref="AM45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56" t="s">
        <v>6697</v>
      </c>
      <c r="AO456" t="s">
        <v>6697</v>
      </c>
      <c r="AP456" t="s">
        <v>6697</v>
      </c>
      <c r="AQ456" cm="1">
        <f t="array" ref="AQ456">IF(FALSE,"True," &amp; IF(_xlfn.XLOOKUP("Service_IsAny",'Scoring_Config'!$A:$A,'Scoring_Config'!$D:$D,"Yes")="Yes",_xlfn.XLOOKUP("Service_IsAny",'Scoring_Config'!$A:$A,'Scoring_Config'!$C:$C,0),0),"False,0")</f>
        <v>0</v>
      </c>
      <c r="AR456">
        <v>2</v>
      </c>
      <c r="AS456" cm="1">
        <f t="array" ref="AS456">IF(FALSE,"True," &amp; IF(_xlfn.XLOOKUP("Service_RangeGt1000",'Scoring_Config'!$A:$A,'Scoring_Config'!$D:$D,"Yes")="Yes",_xlfn.XLOOKUP("Service_RangeGt1000",'Scoring_Config'!$A:$A,'Scoring_Config'!$C:$C,0),0),"False,0")</f>
        <v>0</v>
      </c>
      <c r="AT456" cm="1">
        <f t="array" ref="AT456">IF(FALSE,"True," &amp; IF(_xlfn.XLOOKUP("App_IsAny",'Scoring_Config'!$A:$A,'Scoring_Config'!$D:$D,"Yes")="Yes",_xlfn.XLOOKUP("App_IsAny",'Scoring_Config'!$A:$A,'Scoring_Config'!$C:$C,0),0),"False,0")</f>
        <v>0</v>
      </c>
      <c r="AU456">
        <v>9</v>
      </c>
      <c r="AV456" cm="1">
        <f t="array" ref="AV456">IF(FALSE,"True," &amp; IF(_xlfn.XLOOKUP("App_RangeGt1000",'Scoring_Config'!$A:$A,'Scoring_Config'!$D:$D,"Yes")="Yes",_xlfn.XLOOKUP("App_RangeGt1000",'Scoring_Config'!$A:$A,'Scoring_Config'!$C:$C,0),0),"False,0")</f>
        <v>0</v>
      </c>
      <c r="AW456" cm="1">
        <f t="array" ref="AW456">IF(FALSE,"True," &amp; IF(_xlfn.XLOOKUP("Action_IsDenyOrDrop",'Scoring_Config'!$A:$A,'Scoring_Config'!$D:$D,"Yes")="Yes",_xlfn.XLOOKUP("Action_IsDenyOrDrop",'Scoring_Config'!$A:$A,'Scoring_Config'!$C:$C,0),0),"False,0")</f>
        <v>0</v>
      </c>
      <c r="AX456" cm="1">
        <f t="array" ref="AX456">IF(LEFT(AW456,4)="True",0,(IF(LEFT(Y456,4)="True",IF(_xlfn.XLOOKUP("Src_IsAny",'Scoring_Config'!$A:$A,'Scoring_Config'!$D:$D,"Yes")="Yes",_xlfn.XLOOKUP("Src_IsAny",'Scoring_Config'!$A:$A,'Scoring_Config'!$C:$C,10),0),0)+IF(LEFT(Z456,4)="True",IF(_xlfn.XLOOKUP("Src_CIDR_Le_16",'Scoring_Config'!$A:$A,'Scoring_Config'!$D:$D,"Yes")="Yes",_xlfn.XLOOKUP("Src_CIDR_Le_16",'Scoring_Config'!$A:$A,'Scoring_Config'!$C:$C,10),0),0)+IF(LEFT(AA456,4)="True",IF(_xlfn.XLOOKUP("Src_CIDR_17_22",'Scoring_Config'!$A:$A,'Scoring_Config'!$D:$D,"Yes")="Yes",_xlfn.XLOOKUP("Src_CIDR_17_22",'Scoring_Config'!$A:$A,'Scoring_Config'!$C:$C,5),0),0)+IF(LEFT(AB456,4)="True",IF(_xlfn.XLOOKUP("Dst_IsAny",'Scoring_Config'!$A:$A,'Scoring_Config'!$D:$D,"Yes")="Yes",_xlfn.XLOOKUP("Dst_IsAny",'Scoring_Config'!$A:$A,'Scoring_Config'!$C:$C,10),0),0)+IF(LEFT(AC456,4)="True",IF(_xlfn.XLOOKUP("Dst_CIDR_Le_16",'Scoring_Config'!$A:$A,'Scoring_Config'!$D:$D,"Yes")="Yes",_xlfn.XLOOKUP("Dst_CIDR_Le_16",'Scoring_Config'!$A:$A,'Scoring_Config'!$C:$C,10),0),0)+IF(LEFT(AD456,4)="True",IF(_xlfn.XLOOKUP("Dst_CIDR_17_22",'Scoring_Config'!$A:$A,'Scoring_Config'!$D:$D,"Yes")="Yes",_xlfn.XLOOKUP("Dst_CIDR_17_22",'Scoring_Config'!$A:$A,'Scoring_Config'!$C:$C,5),0),0)+IF(LEFT(AE456,4)="True",IF(_xlfn.XLOOKUP("SrcZone_IsAny",'Scoring_Config'!$A:$A,'Scoring_Config'!$D:$D,"Yes")="Yes",_xlfn.XLOOKUP("SrcZone_IsAny",'Scoring_Config'!$A:$A,'Scoring_Config'!$C:$C,10),0),0)+IF(LEFT(AF456,4)="True",IF(_xlfn.XLOOKUP("DstZone_IsAny",'Scoring_Config'!$A:$A,'Scoring_Config'!$D:$D,"Yes")="Yes",_xlfn.XLOOKUP("DstZone_IsAny",'Scoring_Config'!$A:$A,'Scoring_Config'!$C:$C,10),0),0)+IF(LEFT(AG456,4)="True",IF(_xlfn.XLOOKUP("Service_Any_OR_RangeGt1000",'Scoring_Config'!$A:$A,'Scoring_Config'!$D:$D,"Yes")="Yes",_xlfn.XLOOKUP("Service_Any_OR_RangeGt1000",'Scoring_Config'!$A:$A,'Scoring_Config'!$C:$C,10),0),0)+IF(LEFT(AH456,4)="True",IF(_xlfn.XLOOKUP("App_Any_OR_RangeGt1000",'Scoring_Config'!$A:$A,'Scoring_Config'!$D:$D,"Yes")="Yes",_xlfn.XLOOKUP("App_Any_OR_RangeGt1000",'Scoring_Config'!$A:$A,'Scoring_Config'!$C:$C,10),0),0)+IF(LEFT(AI456,4)="True",IF(_xlfn.XLOOKUP("Service_Insecure_Match",'Scoring_Config'!$A:$A,'Scoring_Config'!$D:$D,"Yes")="Yes",_xlfn.XLOOKUP("Service_Insecure_Match",'Scoring_Config'!$A:$A,'Scoring_Config'!$C:$C,5),0),0)+IF(LEFT(AJ456,4)="True",IF(_xlfn.XLOOKUP("Risky_Inbound",'Scoring_Config'!$A:$A,'Scoring_Config'!$D:$D,"Yes")="Yes",_xlfn.XLOOKUP("Risky_Inbound",'Scoring_Config'!$A:$A,'Scoring_Config'!$C:$C,50),0),0)+IF(LEFT(AK456,4)="True",IF(_xlfn.XLOOKUP("Risky_Outbound",'Scoring_Config'!$A:$A,'Scoring_Config'!$D:$D,"Yes")="Yes",_xlfn.XLOOKUP("Risky_Outbound",'Scoring_Config'!$A:$A,'Scoring_Config'!$C:$C,25),0),0)+IF(LEFT(AZ456,4)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456,FIND(",",AL456)+1,100)),0)+IF(LEFT(AM456,4)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456,FIND(",",AN456)+1,100)),0)+IF(_xlfn.XLOOKUP("Profile_Scoring",'Scoring_Config'!$A:$A,'Scoring_Config'!$D:$D,"Yes")="Yes",VALUE(MID(AO456,FIND(",",AO456)+1,100)),0)+IF(_xlfn.XLOOKUP("Options_Scoring",'Scoring_Config'!$A:$A,'Scoring_Config'!$D:$D,"Yes")="Yes",VALUE(MID(AP456,FIND(",",AP456)+1,100)),0)))</f>
        <v>0</v>
      </c>
      <c r="AZ456" cm="1">
        <f t="array" ref="AZ456">IF(FALSE,"True," &amp; IF(_xlfn.XLOOKUP("Migrate_Insecure",'Scoring_Config'!$A:$A,'Scoring_Config'!$D:$D,"Yes")="Yes",_xlfn.XLOOKUP("Migrate_Insecure",'Scoring_Config'!$A:$A,'Scoring_Config'!$C:$C,10),0),"False,0")</f>
        <v>0</v>
      </c>
    </row>
    <row r="457" spans="1:52">
      <c r="A457" t="s">
        <v>1979</v>
      </c>
      <c r="B457" t="s">
        <v>2430</v>
      </c>
      <c r="C457" t="s">
        <v>3542</v>
      </c>
      <c r="D457" t="s">
        <v>3545</v>
      </c>
      <c r="E457" t="s">
        <v>3563</v>
      </c>
      <c r="F457" t="s">
        <v>3753</v>
      </c>
      <c r="G457" t="s">
        <v>289</v>
      </c>
      <c r="H457" t="s">
        <v>174</v>
      </c>
      <c r="I457" t="s">
        <v>3688</v>
      </c>
      <c r="J457" t="s">
        <v>287</v>
      </c>
      <c r="K457" t="s">
        <v>1818</v>
      </c>
      <c r="L457" t="s">
        <v>1429</v>
      </c>
      <c r="M457" t="s">
        <v>1974</v>
      </c>
      <c r="N457" t="s">
        <v>4315</v>
      </c>
      <c r="O457" t="s">
        <v>4319</v>
      </c>
      <c r="P457" t="s">
        <v>4323</v>
      </c>
      <c r="Q457" t="s">
        <v>4658</v>
      </c>
      <c r="R457" t="s">
        <v>5439</v>
      </c>
      <c r="S457" t="s">
        <v>4324</v>
      </c>
      <c r="T457" t="s">
        <v>5642</v>
      </c>
      <c r="U457" t="s">
        <v>6177</v>
      </c>
      <c r="Y457" cm="1">
        <f t="array" ref="Y457">IF(FALSE,"True," &amp; IF(_xlfn.XLOOKUP("Src_IsAny",'Scoring_Config'!$A:$A,'Scoring_Config'!$D:$D,"Yes")="Yes",_xlfn.XLOOKUP("Src_IsAny",'Scoring_Config'!$A:$A,'Scoring_Config'!$C:$C,10),0),"False,0")</f>
        <v>0</v>
      </c>
      <c r="Z457" cm="1">
        <f t="array" ref="Z457">IF(FALSE,"True," &amp; IF(_xlfn.XLOOKUP("Src_CIDR_Le_16",'Scoring_Config'!$A:$A,'Scoring_Config'!$D:$D,"Yes")="Yes",_xlfn.XLOOKUP("Src_CIDR_Le_16",'Scoring_Config'!$A:$A,'Scoring_Config'!$C:$C,10),0),"False,0")</f>
        <v>0</v>
      </c>
      <c r="AA457" cm="1">
        <f t="array" ref="AA457">IF(FALSE,"True," &amp; IF(_xlfn.XLOOKUP("Src_CIDR_17_22",'Scoring_Config'!$A:$A,'Scoring_Config'!$D:$D,"Yes")="Yes",_xlfn.XLOOKUP("Src_CIDR_17_22",'Scoring_Config'!$A:$A,'Scoring_Config'!$C:$C,5),0),"False,0")</f>
        <v>0</v>
      </c>
      <c r="AB457" cm="1">
        <f t="array" ref="AB457">IF(FALSE,"True," &amp; IF(_xlfn.XLOOKUP("Dst_IsAny",'Scoring_Config'!$A:$A,'Scoring_Config'!$D:$D,"Yes")="Yes",_xlfn.XLOOKUP("Dst_IsAny",'Scoring_Config'!$A:$A,'Scoring_Config'!$C:$C,10),0),"False,0")</f>
        <v>0</v>
      </c>
      <c r="AC457" cm="1">
        <f t="array" ref="AC457">IF(FALSE,"True," &amp; IF(_xlfn.XLOOKUP("Dst_CIDR_Le_16",'Scoring_Config'!$A:$A,'Scoring_Config'!$D:$D,"Yes")="Yes",_xlfn.XLOOKUP("Dst_CIDR_Le_16",'Scoring_Config'!$A:$A,'Scoring_Config'!$C:$C,10),0),"False,0")</f>
        <v>0</v>
      </c>
      <c r="AD457" cm="1">
        <f t="array" ref="AD457">IF(FALSE,"True," &amp; IF(_xlfn.XLOOKUP("Dst_CIDR_17_22",'Scoring_Config'!$A:$A,'Scoring_Config'!$D:$D,"Yes")="Yes",_xlfn.XLOOKUP("Dst_CIDR_17_22",'Scoring_Config'!$A:$A,'Scoring_Config'!$C:$C,5),0),"False,0")</f>
        <v>0</v>
      </c>
      <c r="AE457" cm="1">
        <f t="array" ref="AE457">IF(FALSE,"True," &amp; IF(_xlfn.XLOOKUP("SrcZone_IsAny",'Scoring_Config'!$A:$A,'Scoring_Config'!$D:$D,"Yes")="Yes",_xlfn.XLOOKUP("SrcZone_IsAny",'Scoring_Config'!$A:$A,'Scoring_Config'!$C:$C,10),0),"False,0")</f>
        <v>0</v>
      </c>
      <c r="AF457" cm="1">
        <f t="array" ref="AF457">IF(FALSE,"True," &amp; IF(_xlfn.XLOOKUP("DstZone_IsAny",'Scoring_Config'!$A:$A,'Scoring_Config'!$D:$D,"Yes")="Yes",_xlfn.XLOOKUP("DstZone_IsAny",'Scoring_Config'!$A:$A,'Scoring_Config'!$C:$C,10),0),"False,0")</f>
        <v>0</v>
      </c>
      <c r="AG457" cm="1">
        <f t="array" ref="AG45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57" cm="1">
        <f t="array" ref="AH457">IF(FALSE,"True," &amp; IF(_xlfn.XLOOKUP("App_Any_OR_RangeGt1000",'Scoring_Config'!$A:$A,'Scoring_Config'!$D:$D,"Yes")="Yes",_xlfn.XLOOKUP("App_Any_OR_RangeGt1000",'Scoring_Config'!$A:$A,'Scoring_Config'!$C:$C,10),0),"False,0")</f>
        <v>0</v>
      </c>
      <c r="AI457" cm="1">
        <f t="array" ref="AI457">IF(FALSE,"True," &amp; IF(_xlfn.XLOOKUP("Service_Insecure_Match",'Scoring_Config'!$A:$A,'Scoring_Config'!$D:$D,"Yes")="Yes",_xlfn.XLOOKUP("Service_Insecure_Match",'Scoring_Config'!$A:$A,'Scoring_Config'!$C:$C,5),0),"False,0")</f>
        <v>0</v>
      </c>
      <c r="AJ457" cm="1">
        <f t="array" ref="AJ457">IF(FALSE,"True," &amp; IF(_xlfn.XLOOKUP("Risky_Inbound",'Scoring_Config'!$A:$A,'Scoring_Config'!$D:$D,"Yes")="Yes",_xlfn.XLOOKUP("Risky_Inbound",'Scoring_Config'!$A:$A,'Scoring_Config'!$C:$C,50),0),"False,0")</f>
        <v>0</v>
      </c>
      <c r="AK457" cm="1">
        <f t="array" ref="AK457">IF(FALSE,"True," &amp; IF(_xlfn.XLOOKUP("Risky_Outbound",'Scoring_Config'!$A:$A,'Scoring_Config'!$D:$D,"Yes")="Yes",_xlfn.XLOOKUP("Risky_Outbound",'Scoring_Config'!$A:$A,'Scoring_Config'!$C:$C,25),0),"False,0")</f>
        <v>0</v>
      </c>
      <c r="AL457" t="s">
        <v>6699</v>
      </c>
      <c r="AM457" cm="1">
        <f t="array" ref="AM45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57" t="s">
        <v>6697</v>
      </c>
      <c r="AO457" t="s">
        <v>6697</v>
      </c>
      <c r="AP457" t="s">
        <v>6697</v>
      </c>
      <c r="AQ457" cm="1">
        <f t="array" ref="AQ457">IF(FALSE,"True," &amp; IF(_xlfn.XLOOKUP("Service_IsAny",'Scoring_Config'!$A:$A,'Scoring_Config'!$D:$D,"Yes")="Yes",_xlfn.XLOOKUP("Service_IsAny",'Scoring_Config'!$A:$A,'Scoring_Config'!$C:$C,0),0),"False,0")</f>
        <v>0</v>
      </c>
      <c r="AR457">
        <v>3</v>
      </c>
      <c r="AS457" cm="1">
        <f t="array" ref="AS457">IF(FALSE,"True," &amp; IF(_xlfn.XLOOKUP("Service_RangeGt1000",'Scoring_Config'!$A:$A,'Scoring_Config'!$D:$D,"Yes")="Yes",_xlfn.XLOOKUP("Service_RangeGt1000",'Scoring_Config'!$A:$A,'Scoring_Config'!$C:$C,0),0),"False,0")</f>
        <v>0</v>
      </c>
      <c r="AT457" cm="1">
        <f t="array" ref="AT457">IF(FALSE,"True," &amp; IF(_xlfn.XLOOKUP("App_IsAny",'Scoring_Config'!$A:$A,'Scoring_Config'!$D:$D,"Yes")="Yes",_xlfn.XLOOKUP("App_IsAny",'Scoring_Config'!$A:$A,'Scoring_Config'!$C:$C,0),0),"False,0")</f>
        <v>0</v>
      </c>
      <c r="AU457">
        <v>14</v>
      </c>
      <c r="AV457" cm="1">
        <f t="array" ref="AV457">IF(FALSE,"True," &amp; IF(_xlfn.XLOOKUP("App_RangeGt1000",'Scoring_Config'!$A:$A,'Scoring_Config'!$D:$D,"Yes")="Yes",_xlfn.XLOOKUP("App_RangeGt1000",'Scoring_Config'!$A:$A,'Scoring_Config'!$C:$C,0),0),"False,0")</f>
        <v>0</v>
      </c>
      <c r="AW457" cm="1">
        <f t="array" ref="AW457">IF(FALSE,"True," &amp; IF(_xlfn.XLOOKUP("Action_IsDenyOrDrop",'Scoring_Config'!$A:$A,'Scoring_Config'!$D:$D,"Yes")="Yes",_xlfn.XLOOKUP("Action_IsDenyOrDrop",'Scoring_Config'!$A:$A,'Scoring_Config'!$C:$C,0),0),"False,0")</f>
        <v>0</v>
      </c>
      <c r="AX457" cm="1">
        <f t="array" ref="AX457">IF(LEFT(AW457,4)="True",0,(IF(LEFT(Y457,4)="True",IF(_xlfn.XLOOKUP("Src_IsAny",'Scoring_Config'!$A:$A,'Scoring_Config'!$D:$D,"Yes")="Yes",_xlfn.XLOOKUP("Src_IsAny",'Scoring_Config'!$A:$A,'Scoring_Config'!$C:$C,10),0),0)+IF(LEFT(Z457,4)="True",IF(_xlfn.XLOOKUP("Src_CIDR_Le_16",'Scoring_Config'!$A:$A,'Scoring_Config'!$D:$D,"Yes")="Yes",_xlfn.XLOOKUP("Src_CIDR_Le_16",'Scoring_Config'!$A:$A,'Scoring_Config'!$C:$C,10),0),0)+IF(LEFT(AA457,4)="True",IF(_xlfn.XLOOKUP("Src_CIDR_17_22",'Scoring_Config'!$A:$A,'Scoring_Config'!$D:$D,"Yes")="Yes",_xlfn.XLOOKUP("Src_CIDR_17_22",'Scoring_Config'!$A:$A,'Scoring_Config'!$C:$C,5),0),0)+IF(LEFT(AB457,4)="True",IF(_xlfn.XLOOKUP("Dst_IsAny",'Scoring_Config'!$A:$A,'Scoring_Config'!$D:$D,"Yes")="Yes",_xlfn.XLOOKUP("Dst_IsAny",'Scoring_Config'!$A:$A,'Scoring_Config'!$C:$C,10),0),0)+IF(LEFT(AC457,4)="True",IF(_xlfn.XLOOKUP("Dst_CIDR_Le_16",'Scoring_Config'!$A:$A,'Scoring_Config'!$D:$D,"Yes")="Yes",_xlfn.XLOOKUP("Dst_CIDR_Le_16",'Scoring_Config'!$A:$A,'Scoring_Config'!$C:$C,10),0),0)+IF(LEFT(AD457,4)="True",IF(_xlfn.XLOOKUP("Dst_CIDR_17_22",'Scoring_Config'!$A:$A,'Scoring_Config'!$D:$D,"Yes")="Yes",_xlfn.XLOOKUP("Dst_CIDR_17_22",'Scoring_Config'!$A:$A,'Scoring_Config'!$C:$C,5),0),0)+IF(LEFT(AE457,4)="True",IF(_xlfn.XLOOKUP("SrcZone_IsAny",'Scoring_Config'!$A:$A,'Scoring_Config'!$D:$D,"Yes")="Yes",_xlfn.XLOOKUP("SrcZone_IsAny",'Scoring_Config'!$A:$A,'Scoring_Config'!$C:$C,10),0),0)+IF(LEFT(AF457,4)="True",IF(_xlfn.XLOOKUP("DstZone_IsAny",'Scoring_Config'!$A:$A,'Scoring_Config'!$D:$D,"Yes")="Yes",_xlfn.XLOOKUP("DstZone_IsAny",'Scoring_Config'!$A:$A,'Scoring_Config'!$C:$C,10),0),0)+IF(LEFT(AG457,4)="True",IF(_xlfn.XLOOKUP("Service_Any_OR_RangeGt1000",'Scoring_Config'!$A:$A,'Scoring_Config'!$D:$D,"Yes")="Yes",_xlfn.XLOOKUP("Service_Any_OR_RangeGt1000",'Scoring_Config'!$A:$A,'Scoring_Config'!$C:$C,10),0),0)+IF(LEFT(AH457,4)="True",IF(_xlfn.XLOOKUP("App_Any_OR_RangeGt1000",'Scoring_Config'!$A:$A,'Scoring_Config'!$D:$D,"Yes")="Yes",_xlfn.XLOOKUP("App_Any_OR_RangeGt1000",'Scoring_Config'!$A:$A,'Scoring_Config'!$C:$C,10),0),0)+IF(LEFT(AI457,4)="True",IF(_xlfn.XLOOKUP("Service_Insecure_Match",'Scoring_Config'!$A:$A,'Scoring_Config'!$D:$D,"Yes")="Yes",_xlfn.XLOOKUP("Service_Insecure_Match",'Scoring_Config'!$A:$A,'Scoring_Config'!$C:$C,5),0),0)+IF(LEFT(AJ457,4)="True",IF(_xlfn.XLOOKUP("Risky_Inbound",'Scoring_Config'!$A:$A,'Scoring_Config'!$D:$D,"Yes")="Yes",_xlfn.XLOOKUP("Risky_Inbound",'Scoring_Config'!$A:$A,'Scoring_Config'!$C:$C,50),0),0)+IF(LEFT(AK457,4)="True",IF(_xlfn.XLOOKUP("Risky_Outbound",'Scoring_Config'!$A:$A,'Scoring_Config'!$D:$D,"Yes")="Yes",_xlfn.XLOOKUP("Risky_Outbound",'Scoring_Config'!$A:$A,'Scoring_Config'!$C:$C,25),0),0)+IF(LEFT(AZ457,4)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457,FIND(",",AL457)+1,100)),0)+IF(LEFT(AM457,4)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457,FIND(",",AN457)+1,100)),0)+IF(_xlfn.XLOOKUP("Profile_Scoring",'Scoring_Config'!$A:$A,'Scoring_Config'!$D:$D,"Yes")="Yes",VALUE(MID(AO457,FIND(",",AO457)+1,100)),0)+IF(_xlfn.XLOOKUP("Options_Scoring",'Scoring_Config'!$A:$A,'Scoring_Config'!$D:$D,"Yes")="Yes",VALUE(MID(AP457,FIND(",",AP457)+1,100)),0)))</f>
        <v>0</v>
      </c>
      <c r="AZ457" cm="1">
        <f t="array" ref="AZ457">IF(FALSE,"True," &amp; IF(_xlfn.XLOOKUP("Migrate_Insecure",'Scoring_Config'!$A:$A,'Scoring_Config'!$D:$D,"Yes")="Yes",_xlfn.XLOOKUP("Migrate_Insecure",'Scoring_Config'!$A:$A,'Scoring_Config'!$C:$C,10),0),"False,0")</f>
        <v>0</v>
      </c>
    </row>
    <row r="458" spans="1:52">
      <c r="A458" t="s">
        <v>1979</v>
      </c>
      <c r="B458" t="s">
        <v>2431</v>
      </c>
      <c r="C458" t="s">
        <v>3542</v>
      </c>
      <c r="D458" t="s">
        <v>3545</v>
      </c>
      <c r="E458" t="s">
        <v>3563</v>
      </c>
      <c r="F458" t="s">
        <v>3754</v>
      </c>
      <c r="G458" t="s">
        <v>289</v>
      </c>
      <c r="H458" t="s">
        <v>174</v>
      </c>
      <c r="I458" t="s">
        <v>4156</v>
      </c>
      <c r="J458" t="s">
        <v>117</v>
      </c>
      <c r="K458" t="s">
        <v>1818</v>
      </c>
      <c r="L458" t="s">
        <v>1429</v>
      </c>
      <c r="M458" t="s">
        <v>1974</v>
      </c>
      <c r="N458" t="s">
        <v>4315</v>
      </c>
      <c r="O458" t="s">
        <v>4319</v>
      </c>
      <c r="P458" t="s">
        <v>4323</v>
      </c>
      <c r="Q458" t="s">
        <v>4659</v>
      </c>
      <c r="R458" t="s">
        <v>5439</v>
      </c>
      <c r="S458" t="s">
        <v>4324</v>
      </c>
      <c r="T458" t="s">
        <v>5642</v>
      </c>
      <c r="U458" t="s">
        <v>6177</v>
      </c>
      <c r="Y458" cm="1">
        <f t="array" ref="Y458">IF(FALSE,"True," &amp; IF(_xlfn.XLOOKUP("Src_IsAny",'Scoring_Config'!$A:$A,'Scoring_Config'!$D:$D,"Yes")="Yes",_xlfn.XLOOKUP("Src_IsAny",'Scoring_Config'!$A:$A,'Scoring_Config'!$C:$C,10),0),"False,0")</f>
        <v>0</v>
      </c>
      <c r="Z458" cm="1">
        <f t="array" ref="Z458">IF(FALSE,"True," &amp; IF(_xlfn.XLOOKUP("Src_CIDR_Le_16",'Scoring_Config'!$A:$A,'Scoring_Config'!$D:$D,"Yes")="Yes",_xlfn.XLOOKUP("Src_CIDR_Le_16",'Scoring_Config'!$A:$A,'Scoring_Config'!$C:$C,10),0),"False,0")</f>
        <v>0</v>
      </c>
      <c r="AA458" cm="1">
        <f t="array" ref="AA458">IF(FALSE,"True," &amp; IF(_xlfn.XLOOKUP("Src_CIDR_17_22",'Scoring_Config'!$A:$A,'Scoring_Config'!$D:$D,"Yes")="Yes",_xlfn.XLOOKUP("Src_CIDR_17_22",'Scoring_Config'!$A:$A,'Scoring_Config'!$C:$C,5),0),"False,0")</f>
        <v>0</v>
      </c>
      <c r="AB458" cm="1">
        <f t="array" ref="AB458">IF(FALSE,"True," &amp; IF(_xlfn.XLOOKUP("Dst_IsAny",'Scoring_Config'!$A:$A,'Scoring_Config'!$D:$D,"Yes")="Yes",_xlfn.XLOOKUP("Dst_IsAny",'Scoring_Config'!$A:$A,'Scoring_Config'!$C:$C,10),0),"False,0")</f>
        <v>0</v>
      </c>
      <c r="AC458" cm="1">
        <f t="array" ref="AC458">IF(FALSE,"True," &amp; IF(_xlfn.XLOOKUP("Dst_CIDR_Le_16",'Scoring_Config'!$A:$A,'Scoring_Config'!$D:$D,"Yes")="Yes",_xlfn.XLOOKUP("Dst_CIDR_Le_16",'Scoring_Config'!$A:$A,'Scoring_Config'!$C:$C,10),0),"False,0")</f>
        <v>0</v>
      </c>
      <c r="AD458" cm="1">
        <f t="array" ref="AD458">IF(FALSE,"True," &amp; IF(_xlfn.XLOOKUP("Dst_CIDR_17_22",'Scoring_Config'!$A:$A,'Scoring_Config'!$D:$D,"Yes")="Yes",_xlfn.XLOOKUP("Dst_CIDR_17_22",'Scoring_Config'!$A:$A,'Scoring_Config'!$C:$C,5),0),"False,0")</f>
        <v>0</v>
      </c>
      <c r="AE458" cm="1">
        <f t="array" ref="AE458">IF(FALSE,"True," &amp; IF(_xlfn.XLOOKUP("SrcZone_IsAny",'Scoring_Config'!$A:$A,'Scoring_Config'!$D:$D,"Yes")="Yes",_xlfn.XLOOKUP("SrcZone_IsAny",'Scoring_Config'!$A:$A,'Scoring_Config'!$C:$C,10),0),"False,0")</f>
        <v>0</v>
      </c>
      <c r="AF458" cm="1">
        <f t="array" ref="AF458">IF(FALSE,"True," &amp; IF(_xlfn.XLOOKUP("DstZone_IsAny",'Scoring_Config'!$A:$A,'Scoring_Config'!$D:$D,"Yes")="Yes",_xlfn.XLOOKUP("DstZone_IsAny",'Scoring_Config'!$A:$A,'Scoring_Config'!$C:$C,10),0),"False,0")</f>
        <v>0</v>
      </c>
      <c r="AG458" cm="1">
        <f t="array" ref="AG45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58" cm="1">
        <f t="array" ref="AH458">IF(FALSE,"True," &amp; IF(_xlfn.XLOOKUP("App_Any_OR_RangeGt1000",'Scoring_Config'!$A:$A,'Scoring_Config'!$D:$D,"Yes")="Yes",_xlfn.XLOOKUP("App_Any_OR_RangeGt1000",'Scoring_Config'!$A:$A,'Scoring_Config'!$C:$C,10),0),"False,0")</f>
        <v>0</v>
      </c>
      <c r="AI458" cm="1">
        <f t="array" ref="AI458">IF(FALSE,"True," &amp; IF(_xlfn.XLOOKUP("Service_Insecure_Match",'Scoring_Config'!$A:$A,'Scoring_Config'!$D:$D,"Yes")="Yes",_xlfn.XLOOKUP("Service_Insecure_Match",'Scoring_Config'!$A:$A,'Scoring_Config'!$C:$C,5),0),"False,0")</f>
        <v>0</v>
      </c>
      <c r="AJ458" cm="1">
        <f t="array" ref="AJ458">IF(FALSE,"True," &amp; IF(_xlfn.XLOOKUP("Risky_Inbound",'Scoring_Config'!$A:$A,'Scoring_Config'!$D:$D,"Yes")="Yes",_xlfn.XLOOKUP("Risky_Inbound",'Scoring_Config'!$A:$A,'Scoring_Config'!$C:$C,50),0),"False,0")</f>
        <v>0</v>
      </c>
      <c r="AK458" cm="1">
        <f t="array" ref="AK458">IF(FALSE,"True," &amp; IF(_xlfn.XLOOKUP("Risky_Outbound",'Scoring_Config'!$A:$A,'Scoring_Config'!$D:$D,"Yes")="Yes",_xlfn.XLOOKUP("Risky_Outbound",'Scoring_Config'!$A:$A,'Scoring_Config'!$C:$C,25),0),"False,0")</f>
        <v>0</v>
      </c>
      <c r="AL458" t="s">
        <v>6699</v>
      </c>
      <c r="AM458" cm="1">
        <f t="array" ref="AM45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58" t="s">
        <v>6697</v>
      </c>
      <c r="AO458" t="s">
        <v>6697</v>
      </c>
      <c r="AP458" t="s">
        <v>6697</v>
      </c>
      <c r="AQ458" cm="1">
        <f t="array" ref="AQ458">IF(FALSE,"True," &amp; IF(_xlfn.XLOOKUP("Service_IsAny",'Scoring_Config'!$A:$A,'Scoring_Config'!$D:$D,"Yes")="Yes",_xlfn.XLOOKUP("Service_IsAny",'Scoring_Config'!$A:$A,'Scoring_Config'!$C:$C,0),0),"False,0")</f>
        <v>0</v>
      </c>
      <c r="AR458">
        <v>3</v>
      </c>
      <c r="AS458" cm="1">
        <f t="array" ref="AS458">IF(FALSE,"True," &amp; IF(_xlfn.XLOOKUP("Service_RangeGt1000",'Scoring_Config'!$A:$A,'Scoring_Config'!$D:$D,"Yes")="Yes",_xlfn.XLOOKUP("Service_RangeGt1000",'Scoring_Config'!$A:$A,'Scoring_Config'!$C:$C,0),0),"False,0")</f>
        <v>0</v>
      </c>
      <c r="AT458" cm="1">
        <f t="array" ref="AT458">IF(FALSE,"True," &amp; IF(_xlfn.XLOOKUP("App_IsAny",'Scoring_Config'!$A:$A,'Scoring_Config'!$D:$D,"Yes")="Yes",_xlfn.XLOOKUP("App_IsAny",'Scoring_Config'!$A:$A,'Scoring_Config'!$C:$C,0),0),"False,0")</f>
        <v>0</v>
      </c>
      <c r="AU458">
        <v>14</v>
      </c>
      <c r="AV458" cm="1">
        <f t="array" ref="AV458">IF(FALSE,"True," &amp; IF(_xlfn.XLOOKUP("App_RangeGt1000",'Scoring_Config'!$A:$A,'Scoring_Config'!$D:$D,"Yes")="Yes",_xlfn.XLOOKUP("App_RangeGt1000",'Scoring_Config'!$A:$A,'Scoring_Config'!$C:$C,0),0),"False,0")</f>
        <v>0</v>
      </c>
      <c r="AW458" cm="1">
        <f t="array" ref="AW458">IF(FALSE,"True," &amp; IF(_xlfn.XLOOKUP("Action_IsDenyOrDrop",'Scoring_Config'!$A:$A,'Scoring_Config'!$D:$D,"Yes")="Yes",_xlfn.XLOOKUP("Action_IsDenyOrDrop",'Scoring_Config'!$A:$A,'Scoring_Config'!$C:$C,0),0),"False,0")</f>
        <v>0</v>
      </c>
      <c r="AX458" cm="1">
        <f t="array" ref="AX458">IF(LEFT(AW458,4)="True",0,(IF(LEFT(Y458,4)="True",IF(_xlfn.XLOOKUP("Src_IsAny",'Scoring_Config'!$A:$A,'Scoring_Config'!$D:$D,"Yes")="Yes",_xlfn.XLOOKUP("Src_IsAny",'Scoring_Config'!$A:$A,'Scoring_Config'!$C:$C,10),0),0)+IF(LEFT(Z458,4)="True",IF(_xlfn.XLOOKUP("Src_CIDR_Le_16",'Scoring_Config'!$A:$A,'Scoring_Config'!$D:$D,"Yes")="Yes",_xlfn.XLOOKUP("Src_CIDR_Le_16",'Scoring_Config'!$A:$A,'Scoring_Config'!$C:$C,10),0),0)+IF(LEFT(AA458,4)="True",IF(_xlfn.XLOOKUP("Src_CIDR_17_22",'Scoring_Config'!$A:$A,'Scoring_Config'!$D:$D,"Yes")="Yes",_xlfn.XLOOKUP("Src_CIDR_17_22",'Scoring_Config'!$A:$A,'Scoring_Config'!$C:$C,5),0),0)+IF(LEFT(AB458,4)="True",IF(_xlfn.XLOOKUP("Dst_IsAny",'Scoring_Config'!$A:$A,'Scoring_Config'!$D:$D,"Yes")="Yes",_xlfn.XLOOKUP("Dst_IsAny",'Scoring_Config'!$A:$A,'Scoring_Config'!$C:$C,10),0),0)+IF(LEFT(AC458,4)="True",IF(_xlfn.XLOOKUP("Dst_CIDR_Le_16",'Scoring_Config'!$A:$A,'Scoring_Config'!$D:$D,"Yes")="Yes",_xlfn.XLOOKUP("Dst_CIDR_Le_16",'Scoring_Config'!$A:$A,'Scoring_Config'!$C:$C,10),0),0)+IF(LEFT(AD458,4)="True",IF(_xlfn.XLOOKUP("Dst_CIDR_17_22",'Scoring_Config'!$A:$A,'Scoring_Config'!$D:$D,"Yes")="Yes",_xlfn.XLOOKUP("Dst_CIDR_17_22",'Scoring_Config'!$A:$A,'Scoring_Config'!$C:$C,5),0),0)+IF(LEFT(AE458,4)="True",IF(_xlfn.XLOOKUP("SrcZone_IsAny",'Scoring_Config'!$A:$A,'Scoring_Config'!$D:$D,"Yes")="Yes",_xlfn.XLOOKUP("SrcZone_IsAny",'Scoring_Config'!$A:$A,'Scoring_Config'!$C:$C,10),0),0)+IF(LEFT(AF458,4)="True",IF(_xlfn.XLOOKUP("DstZone_IsAny",'Scoring_Config'!$A:$A,'Scoring_Config'!$D:$D,"Yes")="Yes",_xlfn.XLOOKUP("DstZone_IsAny",'Scoring_Config'!$A:$A,'Scoring_Config'!$C:$C,10),0),0)+IF(LEFT(AG458,4)="True",IF(_xlfn.XLOOKUP("Service_Any_OR_RangeGt1000",'Scoring_Config'!$A:$A,'Scoring_Config'!$D:$D,"Yes")="Yes",_xlfn.XLOOKUP("Service_Any_OR_RangeGt1000",'Scoring_Config'!$A:$A,'Scoring_Config'!$C:$C,10),0),0)+IF(LEFT(AH458,4)="True",IF(_xlfn.XLOOKUP("App_Any_OR_RangeGt1000",'Scoring_Config'!$A:$A,'Scoring_Config'!$D:$D,"Yes")="Yes",_xlfn.XLOOKUP("App_Any_OR_RangeGt1000",'Scoring_Config'!$A:$A,'Scoring_Config'!$C:$C,10),0),0)+IF(LEFT(AI458,4)="True",IF(_xlfn.XLOOKUP("Service_Insecure_Match",'Scoring_Config'!$A:$A,'Scoring_Config'!$D:$D,"Yes")="Yes",_xlfn.XLOOKUP("Service_Insecure_Match",'Scoring_Config'!$A:$A,'Scoring_Config'!$C:$C,5),0),0)+IF(LEFT(AJ458,4)="True",IF(_xlfn.XLOOKUP("Risky_Inbound",'Scoring_Config'!$A:$A,'Scoring_Config'!$D:$D,"Yes")="Yes",_xlfn.XLOOKUP("Risky_Inbound",'Scoring_Config'!$A:$A,'Scoring_Config'!$C:$C,50),0),0)+IF(LEFT(AK458,4)="True",IF(_xlfn.XLOOKUP("Risky_Outbound",'Scoring_Config'!$A:$A,'Scoring_Config'!$D:$D,"Yes")="Yes",_xlfn.XLOOKUP("Risky_Outbound",'Scoring_Config'!$A:$A,'Scoring_Config'!$C:$C,25),0),0)+IF(LEFT(AZ458,4)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458,FIND(",",AL458)+1,100)),0)+IF(LEFT(AM458,4)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458,FIND(",",AN458)+1,100)),0)+IF(_xlfn.XLOOKUP("Profile_Scoring",'Scoring_Config'!$A:$A,'Scoring_Config'!$D:$D,"Yes")="Yes",VALUE(MID(AO458,FIND(",",AO458)+1,100)),0)+IF(_xlfn.XLOOKUP("Options_Scoring",'Scoring_Config'!$A:$A,'Scoring_Config'!$D:$D,"Yes")="Yes",VALUE(MID(AP458,FIND(",",AP458)+1,100)),0)))</f>
        <v>0</v>
      </c>
      <c r="AZ458" cm="1">
        <f t="array" ref="AZ458">IF(FALSE,"True," &amp; IF(_xlfn.XLOOKUP("Migrate_Insecure",'Scoring_Config'!$A:$A,'Scoring_Config'!$D:$D,"Yes")="Yes",_xlfn.XLOOKUP("Migrate_Insecure",'Scoring_Config'!$A:$A,'Scoring_Config'!$C:$C,10),0),"False,0")</f>
        <v>0</v>
      </c>
    </row>
    <row r="459" spans="1:52">
      <c r="A459" t="s">
        <v>1979</v>
      </c>
      <c r="B459" t="s">
        <v>2432</v>
      </c>
      <c r="C459" t="s">
        <v>3542</v>
      </c>
      <c r="D459" t="s">
        <v>3544</v>
      </c>
      <c r="E459" t="s">
        <v>3562</v>
      </c>
      <c r="F459" t="s">
        <v>3713</v>
      </c>
      <c r="G459" t="s">
        <v>290</v>
      </c>
      <c r="H459" t="s">
        <v>193</v>
      </c>
      <c r="I459" t="s">
        <v>4160</v>
      </c>
      <c r="J459" t="s">
        <v>974</v>
      </c>
      <c r="K459" t="s">
        <v>1819</v>
      </c>
      <c r="L459" t="s">
        <v>1430</v>
      </c>
      <c r="M459" t="s">
        <v>1973</v>
      </c>
      <c r="N459" t="s">
        <v>4315</v>
      </c>
      <c r="O459" t="s">
        <v>4319</v>
      </c>
      <c r="P459" t="s">
        <v>4323</v>
      </c>
      <c r="Q459" t="s">
        <v>4660</v>
      </c>
      <c r="R459" t="s">
        <v>5439</v>
      </c>
      <c r="S459" t="s">
        <v>4324</v>
      </c>
      <c r="T459" t="s">
        <v>5605</v>
      </c>
      <c r="U459" t="s">
        <v>6178</v>
      </c>
      <c r="Y459" cm="1">
        <f t="array" ref="Y459">IF(FALSE,"True," &amp; IF(_xlfn.XLOOKUP("Src_IsAny",'Scoring_Config'!$A:$A,'Scoring_Config'!$D:$D,"Yes")="Yes",_xlfn.XLOOKUP("Src_IsAny",'Scoring_Config'!$A:$A,'Scoring_Config'!$C:$C,10),0),"False,0")</f>
        <v>0</v>
      </c>
      <c r="Z459" cm="1">
        <f t="array" ref="Z459">IF(FALSE,"True," &amp; IF(_xlfn.XLOOKUP("Src_CIDR_Le_16",'Scoring_Config'!$A:$A,'Scoring_Config'!$D:$D,"Yes")="Yes",_xlfn.XLOOKUP("Src_CIDR_Le_16",'Scoring_Config'!$A:$A,'Scoring_Config'!$C:$C,10),0),"False,0")</f>
        <v>0</v>
      </c>
      <c r="AA459" cm="1">
        <f t="array" ref="AA459">IF(FALSE,"True," &amp; IF(_xlfn.XLOOKUP("Src_CIDR_17_22",'Scoring_Config'!$A:$A,'Scoring_Config'!$D:$D,"Yes")="Yes",_xlfn.XLOOKUP("Src_CIDR_17_22",'Scoring_Config'!$A:$A,'Scoring_Config'!$C:$C,5),0),"False,0")</f>
        <v>0</v>
      </c>
      <c r="AB459" cm="1">
        <f t="array" ref="AB459">IF(FALSE,"True," &amp; IF(_xlfn.XLOOKUP("Dst_IsAny",'Scoring_Config'!$A:$A,'Scoring_Config'!$D:$D,"Yes")="Yes",_xlfn.XLOOKUP("Dst_IsAny",'Scoring_Config'!$A:$A,'Scoring_Config'!$C:$C,10),0),"False,0")</f>
        <v>0</v>
      </c>
      <c r="AC459" cm="1">
        <f t="array" ref="AC459">IF(FALSE,"True," &amp; IF(_xlfn.XLOOKUP("Dst_CIDR_Le_16",'Scoring_Config'!$A:$A,'Scoring_Config'!$D:$D,"Yes")="Yes",_xlfn.XLOOKUP("Dst_CIDR_Le_16",'Scoring_Config'!$A:$A,'Scoring_Config'!$C:$C,10),0),"False,0")</f>
        <v>0</v>
      </c>
      <c r="AD459" cm="1">
        <f t="array" ref="AD459">IF(FALSE,"True," &amp; IF(_xlfn.XLOOKUP("Dst_CIDR_17_22",'Scoring_Config'!$A:$A,'Scoring_Config'!$D:$D,"Yes")="Yes",_xlfn.XLOOKUP("Dst_CIDR_17_22",'Scoring_Config'!$A:$A,'Scoring_Config'!$C:$C,5),0),"False,0")</f>
        <v>0</v>
      </c>
      <c r="AE459" cm="1">
        <f t="array" ref="AE459">IF(FALSE,"True," &amp; IF(_xlfn.XLOOKUP("SrcZone_IsAny",'Scoring_Config'!$A:$A,'Scoring_Config'!$D:$D,"Yes")="Yes",_xlfn.XLOOKUP("SrcZone_IsAny",'Scoring_Config'!$A:$A,'Scoring_Config'!$C:$C,10),0),"False,0")</f>
        <v>0</v>
      </c>
      <c r="AF459" cm="1">
        <f t="array" ref="AF459">IF(FALSE,"True," &amp; IF(_xlfn.XLOOKUP("DstZone_IsAny",'Scoring_Config'!$A:$A,'Scoring_Config'!$D:$D,"Yes")="Yes",_xlfn.XLOOKUP("DstZone_IsAny",'Scoring_Config'!$A:$A,'Scoring_Config'!$C:$C,10),0),"False,0")</f>
        <v>0</v>
      </c>
      <c r="AG459" cm="1">
        <f t="array" ref="AG45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59" cm="1">
        <f t="array" ref="AH459">IF(FALSE,"True," &amp; IF(_xlfn.XLOOKUP("App_Any_OR_RangeGt1000",'Scoring_Config'!$A:$A,'Scoring_Config'!$D:$D,"Yes")="Yes",_xlfn.XLOOKUP("App_Any_OR_RangeGt1000",'Scoring_Config'!$A:$A,'Scoring_Config'!$C:$C,10),0),"False,0")</f>
        <v>0</v>
      </c>
      <c r="AI459" cm="1">
        <f t="array" ref="AI459">IF(FALSE,"True," &amp; IF(_xlfn.XLOOKUP("Service_Insecure_Match",'Scoring_Config'!$A:$A,'Scoring_Config'!$D:$D,"Yes")="Yes",_xlfn.XLOOKUP("Service_Insecure_Match",'Scoring_Config'!$A:$A,'Scoring_Config'!$C:$C,5),0),"False,0")</f>
        <v>0</v>
      </c>
      <c r="AJ459" cm="1">
        <f t="array" ref="AJ459">IF(FALSE,"True," &amp; IF(_xlfn.XLOOKUP("Risky_Inbound",'Scoring_Config'!$A:$A,'Scoring_Config'!$D:$D,"Yes")="Yes",_xlfn.XLOOKUP("Risky_Inbound",'Scoring_Config'!$A:$A,'Scoring_Config'!$C:$C,50),0),"False,0")</f>
        <v>0</v>
      </c>
      <c r="AK459" cm="1">
        <f t="array" ref="AK459">IF(FALSE,"True," &amp; IF(_xlfn.XLOOKUP("Risky_Outbound",'Scoring_Config'!$A:$A,'Scoring_Config'!$D:$D,"Yes")="Yes",_xlfn.XLOOKUP("Risky_Outbound",'Scoring_Config'!$A:$A,'Scoring_Config'!$C:$C,25),0),"False,0")</f>
        <v>0</v>
      </c>
      <c r="AL459" t="s">
        <v>6699</v>
      </c>
      <c r="AM459" cm="1">
        <f t="array" ref="AM45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59" t="s">
        <v>6697</v>
      </c>
      <c r="AO459" t="s">
        <v>6697</v>
      </c>
      <c r="AP459" t="s">
        <v>6697</v>
      </c>
      <c r="AQ459" cm="1">
        <f t="array" ref="AQ459">IF(FALSE,"True," &amp; IF(_xlfn.XLOOKUP("Service_IsAny",'Scoring_Config'!$A:$A,'Scoring_Config'!$D:$D,"Yes")="Yes",_xlfn.XLOOKUP("Service_IsAny",'Scoring_Config'!$A:$A,'Scoring_Config'!$C:$C,0),0),"False,0")</f>
        <v>0</v>
      </c>
      <c r="AR459">
        <v>0</v>
      </c>
      <c r="AS459" cm="1">
        <f t="array" ref="AS459">IF(FALSE,"True," &amp; IF(_xlfn.XLOOKUP("Service_RangeGt1000",'Scoring_Config'!$A:$A,'Scoring_Config'!$D:$D,"Yes")="Yes",_xlfn.XLOOKUP("Service_RangeGt1000",'Scoring_Config'!$A:$A,'Scoring_Config'!$C:$C,0),0),"False,0")</f>
        <v>0</v>
      </c>
      <c r="AT459" cm="1">
        <f t="array" ref="AT459">IF(FALSE,"True," &amp; IF(_xlfn.XLOOKUP("App_IsAny",'Scoring_Config'!$A:$A,'Scoring_Config'!$D:$D,"Yes")="Yes",_xlfn.XLOOKUP("App_IsAny",'Scoring_Config'!$A:$A,'Scoring_Config'!$C:$C,0),0),"False,0")</f>
        <v>0</v>
      </c>
      <c r="AU459">
        <v>0</v>
      </c>
      <c r="AV459" cm="1">
        <f t="array" ref="AV459">IF(FALSE,"True," &amp; IF(_xlfn.XLOOKUP("App_RangeGt1000",'Scoring_Config'!$A:$A,'Scoring_Config'!$D:$D,"Yes")="Yes",_xlfn.XLOOKUP("App_RangeGt1000",'Scoring_Config'!$A:$A,'Scoring_Config'!$C:$C,0),0),"False,0")</f>
        <v>0</v>
      </c>
      <c r="AW459" cm="1">
        <f t="array" ref="AW459">IF(FALSE,"True," &amp; IF(_xlfn.XLOOKUP("Action_IsDenyOrDrop",'Scoring_Config'!$A:$A,'Scoring_Config'!$D:$D,"Yes")="Yes",_xlfn.XLOOKUP("Action_IsDenyOrDrop",'Scoring_Config'!$A:$A,'Scoring_Config'!$C:$C,0),0),"False,0")</f>
        <v>0</v>
      </c>
      <c r="AX459" cm="1">
        <f t="array" ref="AX459">IF(LEFT(AW459,4)="True",0,(IF(LEFT(Y459,4)="True",IF(_xlfn.XLOOKUP("Src_IsAny",'Scoring_Config'!$A:$A,'Scoring_Config'!$D:$D,"Yes")="Yes",_xlfn.XLOOKUP("Src_IsAny",'Scoring_Config'!$A:$A,'Scoring_Config'!$C:$C,10),0),0)+IF(LEFT(Z459,4)="True",IF(_xlfn.XLOOKUP("Src_CIDR_Le_16",'Scoring_Config'!$A:$A,'Scoring_Config'!$D:$D,"Yes")="Yes",_xlfn.XLOOKUP("Src_CIDR_Le_16",'Scoring_Config'!$A:$A,'Scoring_Config'!$C:$C,10),0),0)+IF(LEFT(AA459,4)="True",IF(_xlfn.XLOOKUP("Src_CIDR_17_22",'Scoring_Config'!$A:$A,'Scoring_Config'!$D:$D,"Yes")="Yes",_xlfn.XLOOKUP("Src_CIDR_17_22",'Scoring_Config'!$A:$A,'Scoring_Config'!$C:$C,5),0),0)+IF(LEFT(AB459,4)="True",IF(_xlfn.XLOOKUP("Dst_IsAny",'Scoring_Config'!$A:$A,'Scoring_Config'!$D:$D,"Yes")="Yes",_xlfn.XLOOKUP("Dst_IsAny",'Scoring_Config'!$A:$A,'Scoring_Config'!$C:$C,10),0),0)+IF(LEFT(AC459,4)="True",IF(_xlfn.XLOOKUP("Dst_CIDR_Le_16",'Scoring_Config'!$A:$A,'Scoring_Config'!$D:$D,"Yes")="Yes",_xlfn.XLOOKUP("Dst_CIDR_Le_16",'Scoring_Config'!$A:$A,'Scoring_Config'!$C:$C,10),0),0)+IF(LEFT(AD459,4)="True",IF(_xlfn.XLOOKUP("Dst_CIDR_17_22",'Scoring_Config'!$A:$A,'Scoring_Config'!$D:$D,"Yes")="Yes",_xlfn.XLOOKUP("Dst_CIDR_17_22",'Scoring_Config'!$A:$A,'Scoring_Config'!$C:$C,5),0),0)+IF(LEFT(AE459,4)="True",IF(_xlfn.XLOOKUP("SrcZone_IsAny",'Scoring_Config'!$A:$A,'Scoring_Config'!$D:$D,"Yes")="Yes",_xlfn.XLOOKUP("SrcZone_IsAny",'Scoring_Config'!$A:$A,'Scoring_Config'!$C:$C,10),0),0)+IF(LEFT(AF459,4)="True",IF(_xlfn.XLOOKUP("DstZone_IsAny",'Scoring_Config'!$A:$A,'Scoring_Config'!$D:$D,"Yes")="Yes",_xlfn.XLOOKUP("DstZone_IsAny",'Scoring_Config'!$A:$A,'Scoring_Config'!$C:$C,10),0),0)+IF(LEFT(AG459,4)="True",IF(_xlfn.XLOOKUP("Service_Any_OR_RangeGt1000",'Scoring_Config'!$A:$A,'Scoring_Config'!$D:$D,"Yes")="Yes",_xlfn.XLOOKUP("Service_Any_OR_RangeGt1000",'Scoring_Config'!$A:$A,'Scoring_Config'!$C:$C,10),0),0)+IF(LEFT(AH459,4)="True",IF(_xlfn.XLOOKUP("App_Any_OR_RangeGt1000",'Scoring_Config'!$A:$A,'Scoring_Config'!$D:$D,"Yes")="Yes",_xlfn.XLOOKUP("App_Any_OR_RangeGt1000",'Scoring_Config'!$A:$A,'Scoring_Config'!$C:$C,10),0),0)+IF(LEFT(AI459,4)="True",IF(_xlfn.XLOOKUP("Service_Insecure_Match",'Scoring_Config'!$A:$A,'Scoring_Config'!$D:$D,"Yes")="Yes",_xlfn.XLOOKUP("Service_Insecure_Match",'Scoring_Config'!$A:$A,'Scoring_Config'!$C:$C,5),0),0)+IF(LEFT(AJ459,4)="True",IF(_xlfn.XLOOKUP("Risky_Inbound",'Scoring_Config'!$A:$A,'Scoring_Config'!$D:$D,"Yes")="Yes",_xlfn.XLOOKUP("Risky_Inbound",'Scoring_Config'!$A:$A,'Scoring_Config'!$C:$C,50),0),0)+IF(LEFT(AK459,4)="True",IF(_xlfn.XLOOKUP("Risky_Outbound",'Scoring_Config'!$A:$A,'Scoring_Config'!$D:$D,"Yes")="Yes",_xlfn.XLOOKUP("Risky_Outbound",'Scoring_Config'!$A:$A,'Scoring_Config'!$C:$C,25),0),0)+IF(LEFT(AZ459,4)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459,FIND(",",AL459)+1,100)),0)+IF(LEFT(AM459,4)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459,FIND(",",AN459)+1,100)),0)+IF(_xlfn.XLOOKUP("Profile_Scoring",'Scoring_Config'!$A:$A,'Scoring_Config'!$D:$D,"Yes")="Yes",VALUE(MID(AO459,FIND(",",AO459)+1,100)),0)+IF(_xlfn.XLOOKUP("Options_Scoring",'Scoring_Config'!$A:$A,'Scoring_Config'!$D:$D,"Yes")="Yes",VALUE(MID(AP459,FIND(",",AP459)+1,100)),0)))</f>
        <v>0</v>
      </c>
      <c r="AZ459" cm="1">
        <f t="array" ref="AZ459">IF(FALSE,"True," &amp; IF(_xlfn.XLOOKUP("Migrate_Insecure",'Scoring_Config'!$A:$A,'Scoring_Config'!$D:$D,"Yes")="Yes",_xlfn.XLOOKUP("Migrate_Insecure",'Scoring_Config'!$A:$A,'Scoring_Config'!$C:$C,10),0),"False,0")</f>
        <v>0</v>
      </c>
    </row>
    <row r="460" spans="1:52">
      <c r="A460" t="s">
        <v>1979</v>
      </c>
      <c r="B460" t="s">
        <v>2433</v>
      </c>
      <c r="C460" t="s">
        <v>3542</v>
      </c>
      <c r="D460" t="s">
        <v>3545</v>
      </c>
      <c r="E460" t="s">
        <v>3563</v>
      </c>
      <c r="F460" t="s">
        <v>3755</v>
      </c>
      <c r="G460" t="s">
        <v>291</v>
      </c>
      <c r="H460" t="s">
        <v>174</v>
      </c>
      <c r="I460" t="s">
        <v>3690</v>
      </c>
      <c r="J460" t="s">
        <v>287</v>
      </c>
      <c r="K460" t="s">
        <v>1815</v>
      </c>
      <c r="L460" t="s">
        <v>1431</v>
      </c>
      <c r="M460" t="s">
        <v>1974</v>
      </c>
      <c r="N460" t="s">
        <v>4315</v>
      </c>
      <c r="O460" t="s">
        <v>4319</v>
      </c>
      <c r="P460" t="s">
        <v>4321</v>
      </c>
      <c r="Q460" t="s">
        <v>4661</v>
      </c>
      <c r="R460" t="s">
        <v>5440</v>
      </c>
      <c r="S460" t="s">
        <v>5440</v>
      </c>
      <c r="T460" t="s">
        <v>5634</v>
      </c>
      <c r="U460" t="s">
        <v>6178</v>
      </c>
      <c r="Y460" cm="1">
        <f t="array" ref="Y460">IF(FALSE,"True," &amp; IF(_xlfn.XLOOKUP("Src_IsAny",'Scoring_Config'!$A:$A,'Scoring_Config'!$D:$D,"Yes")="Yes",_xlfn.XLOOKUP("Src_IsAny",'Scoring_Config'!$A:$A,'Scoring_Config'!$C:$C,10),0),"False,0")</f>
        <v>0</v>
      </c>
      <c r="Z460" cm="1">
        <f t="array" ref="Z460">IF(FALSE,"True," &amp; IF(_xlfn.XLOOKUP("Src_CIDR_Le_16",'Scoring_Config'!$A:$A,'Scoring_Config'!$D:$D,"Yes")="Yes",_xlfn.XLOOKUP("Src_CIDR_Le_16",'Scoring_Config'!$A:$A,'Scoring_Config'!$C:$C,10),0),"False,0")</f>
        <v>0</v>
      </c>
      <c r="AA460" cm="1">
        <f t="array" ref="AA460">IF(TRUE,"True," &amp; IF(_xlfn.XLOOKUP("Src_CIDR_17_22",'Scoring_Config'!$A:$A,'Scoring_Config'!$D:$D,"Yes")="Yes",_xlfn.XLOOKUP("Src_CIDR_17_22",'Scoring_Config'!$A:$A,'Scoring_Config'!$C:$C,5),0),"False,0")</f>
        <v>0</v>
      </c>
      <c r="AB460" cm="1">
        <f t="array" ref="AB460">IF(FALSE,"True," &amp; IF(_xlfn.XLOOKUP("Dst_IsAny",'Scoring_Config'!$A:$A,'Scoring_Config'!$D:$D,"Yes")="Yes",_xlfn.XLOOKUP("Dst_IsAny",'Scoring_Config'!$A:$A,'Scoring_Config'!$C:$C,10),0),"False,0")</f>
        <v>0</v>
      </c>
      <c r="AC460" cm="1">
        <f t="array" ref="AC460">IF(FALSE,"True," &amp; IF(_xlfn.XLOOKUP("Dst_CIDR_Le_16",'Scoring_Config'!$A:$A,'Scoring_Config'!$D:$D,"Yes")="Yes",_xlfn.XLOOKUP("Dst_CIDR_Le_16",'Scoring_Config'!$A:$A,'Scoring_Config'!$C:$C,10),0),"False,0")</f>
        <v>0</v>
      </c>
      <c r="AD460" cm="1">
        <f t="array" ref="AD460">IF(FALSE,"True," &amp; IF(_xlfn.XLOOKUP("Dst_CIDR_17_22",'Scoring_Config'!$A:$A,'Scoring_Config'!$D:$D,"Yes")="Yes",_xlfn.XLOOKUP("Dst_CIDR_17_22",'Scoring_Config'!$A:$A,'Scoring_Config'!$C:$C,5),0),"False,0")</f>
        <v>0</v>
      </c>
      <c r="AE460" cm="1">
        <f t="array" ref="AE460">IF(FALSE,"True," &amp; IF(_xlfn.XLOOKUP("SrcZone_IsAny",'Scoring_Config'!$A:$A,'Scoring_Config'!$D:$D,"Yes")="Yes",_xlfn.XLOOKUP("SrcZone_IsAny",'Scoring_Config'!$A:$A,'Scoring_Config'!$C:$C,10),0),"False,0")</f>
        <v>0</v>
      </c>
      <c r="AF460" cm="1">
        <f t="array" ref="AF460">IF(FALSE,"True," &amp; IF(_xlfn.XLOOKUP("DstZone_IsAny",'Scoring_Config'!$A:$A,'Scoring_Config'!$D:$D,"Yes")="Yes",_xlfn.XLOOKUP("DstZone_IsAny",'Scoring_Config'!$A:$A,'Scoring_Config'!$C:$C,10),0),"False,0")</f>
        <v>0</v>
      </c>
      <c r="AG460" cm="1">
        <f t="array" ref="AG46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60" cm="1">
        <f t="array" ref="AH460">IF(FALSE,"True," &amp; IF(_xlfn.XLOOKUP("App_Any_OR_RangeGt1000",'Scoring_Config'!$A:$A,'Scoring_Config'!$D:$D,"Yes")="Yes",_xlfn.XLOOKUP("App_Any_OR_RangeGt1000",'Scoring_Config'!$A:$A,'Scoring_Config'!$C:$C,10),0),"False,0")</f>
        <v>0</v>
      </c>
      <c r="AI460" cm="1">
        <f t="array" ref="AI460">IF(FALSE,"True," &amp; IF(_xlfn.XLOOKUP("Service_Insecure_Match",'Scoring_Config'!$A:$A,'Scoring_Config'!$D:$D,"Yes")="Yes",_xlfn.XLOOKUP("Service_Insecure_Match",'Scoring_Config'!$A:$A,'Scoring_Config'!$C:$C,5),0),"False,0")</f>
        <v>0</v>
      </c>
      <c r="AJ460" cm="1">
        <f t="array" ref="AJ460">IF(FALSE,"True," &amp; IF(_xlfn.XLOOKUP("Risky_Inbound",'Scoring_Config'!$A:$A,'Scoring_Config'!$D:$D,"Yes")="Yes",_xlfn.XLOOKUP("Risky_Inbound",'Scoring_Config'!$A:$A,'Scoring_Config'!$C:$C,50),0),"False,0")</f>
        <v>0</v>
      </c>
      <c r="AK460" cm="1">
        <f t="array" ref="AK460">IF(FALSE,"True," &amp; IF(_xlfn.XLOOKUP("Risky_Outbound",'Scoring_Config'!$A:$A,'Scoring_Config'!$D:$D,"Yes")="Yes",_xlfn.XLOOKUP("Risky_Outbound",'Scoring_Config'!$A:$A,'Scoring_Config'!$C:$C,25),0),"False,0")</f>
        <v>0</v>
      </c>
      <c r="AL460" t="s">
        <v>6700</v>
      </c>
      <c r="AM460" cm="1">
        <f t="array" ref="AM46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60" t="s">
        <v>6697</v>
      </c>
      <c r="AO460" t="s">
        <v>6697</v>
      </c>
      <c r="AP460" t="s">
        <v>6697</v>
      </c>
      <c r="AQ460" cm="1">
        <f t="array" ref="AQ460">IF(FALSE,"True," &amp; IF(_xlfn.XLOOKUP("Service_IsAny",'Scoring_Config'!$A:$A,'Scoring_Config'!$D:$D,"Yes")="Yes",_xlfn.XLOOKUP("Service_IsAny",'Scoring_Config'!$A:$A,'Scoring_Config'!$C:$C,0),0),"False,0")</f>
        <v>0</v>
      </c>
      <c r="AR460">
        <v>2</v>
      </c>
      <c r="AS460" cm="1">
        <f t="array" ref="AS460">IF(FALSE,"True," &amp; IF(_xlfn.XLOOKUP("Service_RangeGt1000",'Scoring_Config'!$A:$A,'Scoring_Config'!$D:$D,"Yes")="Yes",_xlfn.XLOOKUP("Service_RangeGt1000",'Scoring_Config'!$A:$A,'Scoring_Config'!$C:$C,0),0),"False,0")</f>
        <v>0</v>
      </c>
      <c r="AT460" cm="1">
        <f t="array" ref="AT460">IF(FALSE,"True," &amp; IF(_xlfn.XLOOKUP("App_IsAny",'Scoring_Config'!$A:$A,'Scoring_Config'!$D:$D,"Yes")="Yes",_xlfn.XLOOKUP("App_IsAny",'Scoring_Config'!$A:$A,'Scoring_Config'!$C:$C,0),0),"False,0")</f>
        <v>0</v>
      </c>
      <c r="AU460">
        <v>8</v>
      </c>
      <c r="AV460" cm="1">
        <f t="array" ref="AV460">IF(FALSE,"True," &amp; IF(_xlfn.XLOOKUP("App_RangeGt1000",'Scoring_Config'!$A:$A,'Scoring_Config'!$D:$D,"Yes")="Yes",_xlfn.XLOOKUP("App_RangeGt1000",'Scoring_Config'!$A:$A,'Scoring_Config'!$C:$C,0),0),"False,0")</f>
        <v>0</v>
      </c>
      <c r="AW460" cm="1">
        <f t="array" ref="AW460">IF(FALSE,"True," &amp; IF(_xlfn.XLOOKUP("Action_IsDenyOrDrop",'Scoring_Config'!$A:$A,'Scoring_Config'!$D:$D,"Yes")="Yes",_xlfn.XLOOKUP("Action_IsDenyOrDrop",'Scoring_Config'!$A:$A,'Scoring_Config'!$C:$C,0),0),"False,0")</f>
        <v>0</v>
      </c>
      <c r="AX460" cm="1">
        <f t="array" ref="AX460">IF(LEFT(AW460,4)="True",0,(IF(LEFT(Y460,4)="True",IF(_xlfn.XLOOKUP("Src_IsAny",'Scoring_Config'!$A:$A,'Scoring_Config'!$D:$D,"Yes")="Yes",_xlfn.XLOOKUP("Src_IsAny",'Scoring_Config'!$A:$A,'Scoring_Config'!$C:$C,10),0),0)+IF(LEFT(Z460,4)="True",IF(_xlfn.XLOOKUP("Src_CIDR_Le_16",'Scoring_Config'!$A:$A,'Scoring_Config'!$D:$D,"Yes")="Yes",_xlfn.XLOOKUP("Src_CIDR_Le_16",'Scoring_Config'!$A:$A,'Scoring_Config'!$C:$C,10),0),0)+IF(LEFT(AA460,4)="True",IF(_xlfn.XLOOKUP("Src_CIDR_17_22",'Scoring_Config'!$A:$A,'Scoring_Config'!$D:$D,"Yes")="Yes",_xlfn.XLOOKUP("Src_CIDR_17_22",'Scoring_Config'!$A:$A,'Scoring_Config'!$C:$C,5),0),0)+IF(LEFT(AB460,4)="True",IF(_xlfn.XLOOKUP("Dst_IsAny",'Scoring_Config'!$A:$A,'Scoring_Config'!$D:$D,"Yes")="Yes",_xlfn.XLOOKUP("Dst_IsAny",'Scoring_Config'!$A:$A,'Scoring_Config'!$C:$C,10),0),0)+IF(LEFT(AC460,4)="True",IF(_xlfn.XLOOKUP("Dst_CIDR_Le_16",'Scoring_Config'!$A:$A,'Scoring_Config'!$D:$D,"Yes")="Yes",_xlfn.XLOOKUP("Dst_CIDR_Le_16",'Scoring_Config'!$A:$A,'Scoring_Config'!$C:$C,10),0),0)+IF(LEFT(AD460,4)="True",IF(_xlfn.XLOOKUP("Dst_CIDR_17_22",'Scoring_Config'!$A:$A,'Scoring_Config'!$D:$D,"Yes")="Yes",_xlfn.XLOOKUP("Dst_CIDR_17_22",'Scoring_Config'!$A:$A,'Scoring_Config'!$C:$C,5),0),0)+IF(LEFT(AE460,4)="True",IF(_xlfn.XLOOKUP("SrcZone_IsAny",'Scoring_Config'!$A:$A,'Scoring_Config'!$D:$D,"Yes")="Yes",_xlfn.XLOOKUP("SrcZone_IsAny",'Scoring_Config'!$A:$A,'Scoring_Config'!$C:$C,10),0),0)+IF(LEFT(AF460,4)="True",IF(_xlfn.XLOOKUP("DstZone_IsAny",'Scoring_Config'!$A:$A,'Scoring_Config'!$D:$D,"Yes")="Yes",_xlfn.XLOOKUP("DstZone_IsAny",'Scoring_Config'!$A:$A,'Scoring_Config'!$C:$C,10),0),0)+IF(LEFT(AG460,4)="True",IF(_xlfn.XLOOKUP("Service_Any_OR_RangeGt1000",'Scoring_Config'!$A:$A,'Scoring_Config'!$D:$D,"Yes")="Yes",_xlfn.XLOOKUP("Service_Any_OR_RangeGt1000",'Scoring_Config'!$A:$A,'Scoring_Config'!$C:$C,10),0),0)+IF(LEFT(AH460,4)="True",IF(_xlfn.XLOOKUP("App_Any_OR_RangeGt1000",'Scoring_Config'!$A:$A,'Scoring_Config'!$D:$D,"Yes")="Yes",_xlfn.XLOOKUP("App_Any_OR_RangeGt1000",'Scoring_Config'!$A:$A,'Scoring_Config'!$C:$C,10),0),0)+IF(LEFT(AI460,4)="True",IF(_xlfn.XLOOKUP("Service_Insecure_Match",'Scoring_Config'!$A:$A,'Scoring_Config'!$D:$D,"Yes")="Yes",_xlfn.XLOOKUP("Service_Insecure_Match",'Scoring_Config'!$A:$A,'Scoring_Config'!$C:$C,5),0),0)+IF(LEFT(AJ460,4)="True",IF(_xlfn.XLOOKUP("Risky_Inbound",'Scoring_Config'!$A:$A,'Scoring_Config'!$D:$D,"Yes")="Yes",_xlfn.XLOOKUP("Risky_Inbound",'Scoring_Config'!$A:$A,'Scoring_Config'!$C:$C,50),0),0)+IF(LEFT(AK460,4)="True",IF(_xlfn.XLOOKUP("Risky_Outbound",'Scoring_Config'!$A:$A,'Scoring_Config'!$D:$D,"Yes")="Yes",_xlfn.XLOOKUP("Risky_Outbound",'Scoring_Config'!$A:$A,'Scoring_Config'!$C:$C,25),0),0)+IF(LEFT(AZ460,4)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460,FIND(",",AL460)+1,100)),0)+IF(LEFT(AM460,4)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460,FIND(",",AN460)+1,100)),0)+IF(_xlfn.XLOOKUP("Profile_Scoring",'Scoring_Config'!$A:$A,'Scoring_Config'!$D:$D,"Yes")="Yes",VALUE(MID(AO460,FIND(",",AO460)+1,100)),0)+IF(_xlfn.XLOOKUP("Options_Scoring",'Scoring_Config'!$A:$A,'Scoring_Config'!$D:$D,"Yes")="Yes",VALUE(MID(AP460,FIND(",",AP460)+1,100)),0)))</f>
        <v>0</v>
      </c>
      <c r="AZ460" cm="1">
        <f t="array" ref="AZ460">IF(FALSE,"True," &amp; IF(_xlfn.XLOOKUP("Migrate_Insecure",'Scoring_Config'!$A:$A,'Scoring_Config'!$D:$D,"Yes")="Yes",_xlfn.XLOOKUP("Migrate_Insecure",'Scoring_Config'!$A:$A,'Scoring_Config'!$C:$C,10),0),"False,0")</f>
        <v>0</v>
      </c>
    </row>
    <row r="461" spans="1:52">
      <c r="A461" t="s">
        <v>1979</v>
      </c>
      <c r="B461" t="s">
        <v>2434</v>
      </c>
      <c r="C461" t="s">
        <v>3542</v>
      </c>
      <c r="D461" t="s">
        <v>3545</v>
      </c>
      <c r="E461" t="s">
        <v>3563</v>
      </c>
      <c r="F461" t="s">
        <v>3756</v>
      </c>
      <c r="G461" t="s">
        <v>292</v>
      </c>
      <c r="H461" t="s">
        <v>174</v>
      </c>
      <c r="I461" t="s">
        <v>4161</v>
      </c>
      <c r="J461" t="s">
        <v>975</v>
      </c>
      <c r="K461" t="s">
        <v>1814</v>
      </c>
      <c r="L461" t="s">
        <v>1327</v>
      </c>
      <c r="M461" t="s">
        <v>1974</v>
      </c>
      <c r="N461" t="s">
        <v>4315</v>
      </c>
      <c r="O461" t="s">
        <v>4319</v>
      </c>
      <c r="P461" t="s">
        <v>4321</v>
      </c>
      <c r="Q461" t="s">
        <v>4662</v>
      </c>
      <c r="R461" t="s">
        <v>5439</v>
      </c>
      <c r="S461" t="s">
        <v>4324</v>
      </c>
      <c r="T461" t="s">
        <v>5625</v>
      </c>
      <c r="U461" t="s">
        <v>6179</v>
      </c>
      <c r="Y461" cm="1">
        <f t="array" ref="Y461">IF(FALSE,"True," &amp; IF(_xlfn.XLOOKUP("Src_IsAny",'Scoring_Config'!$A:$A,'Scoring_Config'!$D:$D,"Yes")="Yes",_xlfn.XLOOKUP("Src_IsAny",'Scoring_Config'!$A:$A,'Scoring_Config'!$C:$C,10),0),"False,0")</f>
        <v>0</v>
      </c>
      <c r="Z461" cm="1">
        <f t="array" ref="Z461">IF(TRUE,"True," &amp; IF(_xlfn.XLOOKUP("Src_CIDR_Le_16",'Scoring_Config'!$A:$A,'Scoring_Config'!$D:$D,"Yes")="Yes",_xlfn.XLOOKUP("Src_CIDR_Le_16",'Scoring_Config'!$A:$A,'Scoring_Config'!$C:$C,10),0),"False,0")</f>
        <v>0</v>
      </c>
      <c r="AA461" cm="1">
        <f t="array" ref="AA461">IF(FALSE,"True," &amp; IF(_xlfn.XLOOKUP("Src_CIDR_17_22",'Scoring_Config'!$A:$A,'Scoring_Config'!$D:$D,"Yes")="Yes",_xlfn.XLOOKUP("Src_CIDR_17_22",'Scoring_Config'!$A:$A,'Scoring_Config'!$C:$C,5),0),"False,0")</f>
        <v>0</v>
      </c>
      <c r="AB461" cm="1">
        <f t="array" ref="AB461">IF(FALSE,"True," &amp; IF(_xlfn.XLOOKUP("Dst_IsAny",'Scoring_Config'!$A:$A,'Scoring_Config'!$D:$D,"Yes")="Yes",_xlfn.XLOOKUP("Dst_IsAny",'Scoring_Config'!$A:$A,'Scoring_Config'!$C:$C,10),0),"False,0")</f>
        <v>0</v>
      </c>
      <c r="AC461" cm="1">
        <f t="array" ref="AC461">IF(FALSE,"True," &amp; IF(_xlfn.XLOOKUP("Dst_CIDR_Le_16",'Scoring_Config'!$A:$A,'Scoring_Config'!$D:$D,"Yes")="Yes",_xlfn.XLOOKUP("Dst_CIDR_Le_16",'Scoring_Config'!$A:$A,'Scoring_Config'!$C:$C,10),0),"False,0")</f>
        <v>0</v>
      </c>
      <c r="AD461" cm="1">
        <f t="array" ref="AD461">IF(FALSE,"True," &amp; IF(_xlfn.XLOOKUP("Dst_CIDR_17_22",'Scoring_Config'!$A:$A,'Scoring_Config'!$D:$D,"Yes")="Yes",_xlfn.XLOOKUP("Dst_CIDR_17_22",'Scoring_Config'!$A:$A,'Scoring_Config'!$C:$C,5),0),"False,0")</f>
        <v>0</v>
      </c>
      <c r="AE461" cm="1">
        <f t="array" ref="AE461">IF(FALSE,"True," &amp; IF(_xlfn.XLOOKUP("SrcZone_IsAny",'Scoring_Config'!$A:$A,'Scoring_Config'!$D:$D,"Yes")="Yes",_xlfn.XLOOKUP("SrcZone_IsAny",'Scoring_Config'!$A:$A,'Scoring_Config'!$C:$C,10),0),"False,0")</f>
        <v>0</v>
      </c>
      <c r="AF461" cm="1">
        <f t="array" ref="AF461">IF(FALSE,"True," &amp; IF(_xlfn.XLOOKUP("DstZone_IsAny",'Scoring_Config'!$A:$A,'Scoring_Config'!$D:$D,"Yes")="Yes",_xlfn.XLOOKUP("DstZone_IsAny",'Scoring_Config'!$A:$A,'Scoring_Config'!$C:$C,10),0),"False,0")</f>
        <v>0</v>
      </c>
      <c r="AG461" cm="1">
        <f t="array" ref="AG46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61" cm="1">
        <f t="array" ref="AH461">IF(FALSE,"True," &amp; IF(_xlfn.XLOOKUP("App_Any_OR_RangeGt1000",'Scoring_Config'!$A:$A,'Scoring_Config'!$D:$D,"Yes")="Yes",_xlfn.XLOOKUP("App_Any_OR_RangeGt1000",'Scoring_Config'!$A:$A,'Scoring_Config'!$C:$C,10),0),"False,0")</f>
        <v>0</v>
      </c>
      <c r="AI461" cm="1">
        <f t="array" ref="AI461">IF(FALSE,"True," &amp; IF(_xlfn.XLOOKUP("Service_Insecure_Match",'Scoring_Config'!$A:$A,'Scoring_Config'!$D:$D,"Yes")="Yes",_xlfn.XLOOKUP("Service_Insecure_Match",'Scoring_Config'!$A:$A,'Scoring_Config'!$C:$C,5),0),"False,0")</f>
        <v>0</v>
      </c>
      <c r="AJ461" cm="1">
        <f t="array" ref="AJ461">IF(FALSE,"True," &amp; IF(_xlfn.XLOOKUP("Risky_Inbound",'Scoring_Config'!$A:$A,'Scoring_Config'!$D:$D,"Yes")="Yes",_xlfn.XLOOKUP("Risky_Inbound",'Scoring_Config'!$A:$A,'Scoring_Config'!$C:$C,50),0),"False,0")</f>
        <v>0</v>
      </c>
      <c r="AK461" cm="1">
        <f t="array" ref="AK461">IF(FALSE,"True," &amp; IF(_xlfn.XLOOKUP("Risky_Outbound",'Scoring_Config'!$A:$A,'Scoring_Config'!$D:$D,"Yes")="Yes",_xlfn.XLOOKUP("Risky_Outbound",'Scoring_Config'!$A:$A,'Scoring_Config'!$C:$C,25),0),"False,0")</f>
        <v>0</v>
      </c>
      <c r="AL461" t="s">
        <v>6700</v>
      </c>
      <c r="AM461" cm="1">
        <f t="array" ref="AM46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61" t="s">
        <v>6697</v>
      </c>
      <c r="AO461" t="s">
        <v>6697</v>
      </c>
      <c r="AP461" t="s">
        <v>6697</v>
      </c>
      <c r="AQ461" cm="1">
        <f t="array" ref="AQ461">IF(FALSE,"True," &amp; IF(_xlfn.XLOOKUP("Service_IsAny",'Scoring_Config'!$A:$A,'Scoring_Config'!$D:$D,"Yes")="Yes",_xlfn.XLOOKUP("Service_IsAny",'Scoring_Config'!$A:$A,'Scoring_Config'!$C:$C,0),0),"False,0")</f>
        <v>0</v>
      </c>
      <c r="AR461">
        <v>0</v>
      </c>
      <c r="AS461" cm="1">
        <f t="array" ref="AS461">IF(FALSE,"True," &amp; IF(_xlfn.XLOOKUP("Service_RangeGt1000",'Scoring_Config'!$A:$A,'Scoring_Config'!$D:$D,"Yes")="Yes",_xlfn.XLOOKUP("Service_RangeGt1000",'Scoring_Config'!$A:$A,'Scoring_Config'!$C:$C,0),0),"False,0")</f>
        <v>0</v>
      </c>
      <c r="AT461" cm="1">
        <f t="array" ref="AT461">IF(FALSE,"True," &amp; IF(_xlfn.XLOOKUP("App_IsAny",'Scoring_Config'!$A:$A,'Scoring_Config'!$D:$D,"Yes")="Yes",_xlfn.XLOOKUP("App_IsAny",'Scoring_Config'!$A:$A,'Scoring_Config'!$C:$C,0),0),"False,0")</f>
        <v>0</v>
      </c>
      <c r="AU461">
        <v>5</v>
      </c>
      <c r="AV461" cm="1">
        <f t="array" ref="AV461">IF(FALSE,"True," &amp; IF(_xlfn.XLOOKUP("App_RangeGt1000",'Scoring_Config'!$A:$A,'Scoring_Config'!$D:$D,"Yes")="Yes",_xlfn.XLOOKUP("App_RangeGt1000",'Scoring_Config'!$A:$A,'Scoring_Config'!$C:$C,0),0),"False,0")</f>
        <v>0</v>
      </c>
      <c r="AW461" cm="1">
        <f t="array" ref="AW461">IF(FALSE,"True," &amp; IF(_xlfn.XLOOKUP("Action_IsDenyOrDrop",'Scoring_Config'!$A:$A,'Scoring_Config'!$D:$D,"Yes")="Yes",_xlfn.XLOOKUP("Action_IsDenyOrDrop",'Scoring_Config'!$A:$A,'Scoring_Config'!$C:$C,0),0),"False,0")</f>
        <v>0</v>
      </c>
      <c r="AX461" cm="1">
        <f t="array" ref="AX461">IF(LEFT(AW461,4)="True",0,(IF(LEFT(Y461,4)="True",IF(_xlfn.XLOOKUP("Src_IsAny",'Scoring_Config'!$A:$A,'Scoring_Config'!$D:$D,"Yes")="Yes",_xlfn.XLOOKUP("Src_IsAny",'Scoring_Config'!$A:$A,'Scoring_Config'!$C:$C,10),0),0)+IF(LEFT(Z461,4)="True",IF(_xlfn.XLOOKUP("Src_CIDR_Le_16",'Scoring_Config'!$A:$A,'Scoring_Config'!$D:$D,"Yes")="Yes",_xlfn.XLOOKUP("Src_CIDR_Le_16",'Scoring_Config'!$A:$A,'Scoring_Config'!$C:$C,10),0),0)+IF(LEFT(AA461,4)="True",IF(_xlfn.XLOOKUP("Src_CIDR_17_22",'Scoring_Config'!$A:$A,'Scoring_Config'!$D:$D,"Yes")="Yes",_xlfn.XLOOKUP("Src_CIDR_17_22",'Scoring_Config'!$A:$A,'Scoring_Config'!$C:$C,5),0),0)+IF(LEFT(AB461,4)="True",IF(_xlfn.XLOOKUP("Dst_IsAny",'Scoring_Config'!$A:$A,'Scoring_Config'!$D:$D,"Yes")="Yes",_xlfn.XLOOKUP("Dst_IsAny",'Scoring_Config'!$A:$A,'Scoring_Config'!$C:$C,10),0),0)+IF(LEFT(AC461,4)="True",IF(_xlfn.XLOOKUP("Dst_CIDR_Le_16",'Scoring_Config'!$A:$A,'Scoring_Config'!$D:$D,"Yes")="Yes",_xlfn.XLOOKUP("Dst_CIDR_Le_16",'Scoring_Config'!$A:$A,'Scoring_Config'!$C:$C,10),0),0)+IF(LEFT(AD461,4)="True",IF(_xlfn.XLOOKUP("Dst_CIDR_17_22",'Scoring_Config'!$A:$A,'Scoring_Config'!$D:$D,"Yes")="Yes",_xlfn.XLOOKUP("Dst_CIDR_17_22",'Scoring_Config'!$A:$A,'Scoring_Config'!$C:$C,5),0),0)+IF(LEFT(AE461,4)="True",IF(_xlfn.XLOOKUP("SrcZone_IsAny",'Scoring_Config'!$A:$A,'Scoring_Config'!$D:$D,"Yes")="Yes",_xlfn.XLOOKUP("SrcZone_IsAny",'Scoring_Config'!$A:$A,'Scoring_Config'!$C:$C,10),0),0)+IF(LEFT(AF461,4)="True",IF(_xlfn.XLOOKUP("DstZone_IsAny",'Scoring_Config'!$A:$A,'Scoring_Config'!$D:$D,"Yes")="Yes",_xlfn.XLOOKUP("DstZone_IsAny",'Scoring_Config'!$A:$A,'Scoring_Config'!$C:$C,10),0),0)+IF(LEFT(AG461,4)="True",IF(_xlfn.XLOOKUP("Service_Any_OR_RangeGt1000",'Scoring_Config'!$A:$A,'Scoring_Config'!$D:$D,"Yes")="Yes",_xlfn.XLOOKUP("Service_Any_OR_RangeGt1000",'Scoring_Config'!$A:$A,'Scoring_Config'!$C:$C,10),0),0)+IF(LEFT(AH461,4)="True",IF(_xlfn.XLOOKUP("App_Any_OR_RangeGt1000",'Scoring_Config'!$A:$A,'Scoring_Config'!$D:$D,"Yes")="Yes",_xlfn.XLOOKUP("App_Any_OR_RangeGt1000",'Scoring_Config'!$A:$A,'Scoring_Config'!$C:$C,10),0),0)+IF(LEFT(AI461,4)="True",IF(_xlfn.XLOOKUP("Service_Insecure_Match",'Scoring_Config'!$A:$A,'Scoring_Config'!$D:$D,"Yes")="Yes",_xlfn.XLOOKUP("Service_Insecure_Match",'Scoring_Config'!$A:$A,'Scoring_Config'!$C:$C,5),0),0)+IF(LEFT(AJ461,4)="True",IF(_xlfn.XLOOKUP("Risky_Inbound",'Scoring_Config'!$A:$A,'Scoring_Config'!$D:$D,"Yes")="Yes",_xlfn.XLOOKUP("Risky_Inbound",'Scoring_Config'!$A:$A,'Scoring_Config'!$C:$C,50),0),0)+IF(LEFT(AK461,4)="True",IF(_xlfn.XLOOKUP("Risky_Outbound",'Scoring_Config'!$A:$A,'Scoring_Config'!$D:$D,"Yes")="Yes",_xlfn.XLOOKUP("Risky_Outbound",'Scoring_Config'!$A:$A,'Scoring_Config'!$C:$C,25),0),0)+IF(LEFT(AZ461,4)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461,FIND(",",AL461)+1,100)),0)+IF(LEFT(AM461,4)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461,FIND(",",AN461)+1,100)),0)+IF(_xlfn.XLOOKUP("Profile_Scoring",'Scoring_Config'!$A:$A,'Scoring_Config'!$D:$D,"Yes")="Yes",VALUE(MID(AO461,FIND(",",AO461)+1,100)),0)+IF(_xlfn.XLOOKUP("Options_Scoring",'Scoring_Config'!$A:$A,'Scoring_Config'!$D:$D,"Yes")="Yes",VALUE(MID(AP461,FIND(",",AP461)+1,100)),0)))</f>
        <v>0</v>
      </c>
      <c r="AZ461" cm="1">
        <f t="array" ref="AZ461">IF(FALSE,"True," &amp; IF(_xlfn.XLOOKUP("Migrate_Insecure",'Scoring_Config'!$A:$A,'Scoring_Config'!$D:$D,"Yes")="Yes",_xlfn.XLOOKUP("Migrate_Insecure",'Scoring_Config'!$A:$A,'Scoring_Config'!$C:$C,10),0),"False,0")</f>
        <v>0</v>
      </c>
    </row>
    <row r="462" spans="1:52">
      <c r="A462" t="s">
        <v>1979</v>
      </c>
      <c r="B462" t="s">
        <v>2435</v>
      </c>
      <c r="C462" t="s">
        <v>3542</v>
      </c>
      <c r="D462" t="s">
        <v>3545</v>
      </c>
      <c r="E462" t="s">
        <v>3563</v>
      </c>
      <c r="F462" t="s">
        <v>3757</v>
      </c>
      <c r="G462" t="s">
        <v>293</v>
      </c>
      <c r="H462" t="s">
        <v>174</v>
      </c>
      <c r="I462" t="s">
        <v>4161</v>
      </c>
      <c r="J462" t="s">
        <v>975</v>
      </c>
      <c r="K462" t="s">
        <v>1816</v>
      </c>
      <c r="L462" t="s">
        <v>1425</v>
      </c>
      <c r="M462" t="s">
        <v>1974</v>
      </c>
      <c r="N462" t="s">
        <v>4315</v>
      </c>
      <c r="O462" t="s">
        <v>4319</v>
      </c>
      <c r="P462" t="s">
        <v>4321</v>
      </c>
      <c r="Q462" t="s">
        <v>4663</v>
      </c>
      <c r="R462" t="s">
        <v>5440</v>
      </c>
      <c r="S462" t="s">
        <v>5440</v>
      </c>
      <c r="T462" t="s">
        <v>5625</v>
      </c>
      <c r="U462" t="s">
        <v>6180</v>
      </c>
      <c r="Y462" cm="1">
        <f t="array" ref="Y462">IF(FALSE,"True," &amp; IF(_xlfn.XLOOKUP("Src_IsAny",'Scoring_Config'!$A:$A,'Scoring_Config'!$D:$D,"Yes")="Yes",_xlfn.XLOOKUP("Src_IsAny",'Scoring_Config'!$A:$A,'Scoring_Config'!$C:$C,10),0),"False,0")</f>
        <v>0</v>
      </c>
      <c r="Z462" cm="1">
        <f t="array" ref="Z462">IF(TRUE,"True," &amp; IF(_xlfn.XLOOKUP("Src_CIDR_Le_16",'Scoring_Config'!$A:$A,'Scoring_Config'!$D:$D,"Yes")="Yes",_xlfn.XLOOKUP("Src_CIDR_Le_16",'Scoring_Config'!$A:$A,'Scoring_Config'!$C:$C,10),0),"False,0")</f>
        <v>0</v>
      </c>
      <c r="AA462" cm="1">
        <f t="array" ref="AA462">IF(FALSE,"True," &amp; IF(_xlfn.XLOOKUP("Src_CIDR_17_22",'Scoring_Config'!$A:$A,'Scoring_Config'!$D:$D,"Yes")="Yes",_xlfn.XLOOKUP("Src_CIDR_17_22",'Scoring_Config'!$A:$A,'Scoring_Config'!$C:$C,5),0),"False,0")</f>
        <v>0</v>
      </c>
      <c r="AB462" cm="1">
        <f t="array" ref="AB462">IF(FALSE,"True," &amp; IF(_xlfn.XLOOKUP("Dst_IsAny",'Scoring_Config'!$A:$A,'Scoring_Config'!$D:$D,"Yes")="Yes",_xlfn.XLOOKUP("Dst_IsAny",'Scoring_Config'!$A:$A,'Scoring_Config'!$C:$C,10),0),"False,0")</f>
        <v>0</v>
      </c>
      <c r="AC462" cm="1">
        <f t="array" ref="AC462">IF(FALSE,"True," &amp; IF(_xlfn.XLOOKUP("Dst_CIDR_Le_16",'Scoring_Config'!$A:$A,'Scoring_Config'!$D:$D,"Yes")="Yes",_xlfn.XLOOKUP("Dst_CIDR_Le_16",'Scoring_Config'!$A:$A,'Scoring_Config'!$C:$C,10),0),"False,0")</f>
        <v>0</v>
      </c>
      <c r="AD462" cm="1">
        <f t="array" ref="AD462">IF(FALSE,"True," &amp; IF(_xlfn.XLOOKUP("Dst_CIDR_17_22",'Scoring_Config'!$A:$A,'Scoring_Config'!$D:$D,"Yes")="Yes",_xlfn.XLOOKUP("Dst_CIDR_17_22",'Scoring_Config'!$A:$A,'Scoring_Config'!$C:$C,5),0),"False,0")</f>
        <v>0</v>
      </c>
      <c r="AE462" cm="1">
        <f t="array" ref="AE462">IF(FALSE,"True," &amp; IF(_xlfn.XLOOKUP("SrcZone_IsAny",'Scoring_Config'!$A:$A,'Scoring_Config'!$D:$D,"Yes")="Yes",_xlfn.XLOOKUP("SrcZone_IsAny",'Scoring_Config'!$A:$A,'Scoring_Config'!$C:$C,10),0),"False,0")</f>
        <v>0</v>
      </c>
      <c r="AF462" cm="1">
        <f t="array" ref="AF462">IF(FALSE,"True," &amp; IF(_xlfn.XLOOKUP("DstZone_IsAny",'Scoring_Config'!$A:$A,'Scoring_Config'!$D:$D,"Yes")="Yes",_xlfn.XLOOKUP("DstZone_IsAny",'Scoring_Config'!$A:$A,'Scoring_Config'!$C:$C,10),0),"False,0")</f>
        <v>0</v>
      </c>
      <c r="AG462" cm="1">
        <f t="array" ref="AG46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62" cm="1">
        <f t="array" ref="AH462">IF(FALSE,"True," &amp; IF(_xlfn.XLOOKUP("App_Any_OR_RangeGt1000",'Scoring_Config'!$A:$A,'Scoring_Config'!$D:$D,"Yes")="Yes",_xlfn.XLOOKUP("App_Any_OR_RangeGt1000",'Scoring_Config'!$A:$A,'Scoring_Config'!$C:$C,10),0),"False,0")</f>
        <v>0</v>
      </c>
      <c r="AI462" cm="1">
        <f t="array" ref="AI462">IF(FALSE,"True," &amp; IF(_xlfn.XLOOKUP("Service_Insecure_Match",'Scoring_Config'!$A:$A,'Scoring_Config'!$D:$D,"Yes")="Yes",_xlfn.XLOOKUP("Service_Insecure_Match",'Scoring_Config'!$A:$A,'Scoring_Config'!$C:$C,5),0),"False,0")</f>
        <v>0</v>
      </c>
      <c r="AJ462" cm="1">
        <f t="array" ref="AJ462">IF(FALSE,"True," &amp; IF(_xlfn.XLOOKUP("Risky_Inbound",'Scoring_Config'!$A:$A,'Scoring_Config'!$D:$D,"Yes")="Yes",_xlfn.XLOOKUP("Risky_Inbound",'Scoring_Config'!$A:$A,'Scoring_Config'!$C:$C,50),0),"False,0")</f>
        <v>0</v>
      </c>
      <c r="AK462" cm="1">
        <f t="array" ref="AK462">IF(FALSE,"True," &amp; IF(_xlfn.XLOOKUP("Risky_Outbound",'Scoring_Config'!$A:$A,'Scoring_Config'!$D:$D,"Yes")="Yes",_xlfn.XLOOKUP("Risky_Outbound",'Scoring_Config'!$A:$A,'Scoring_Config'!$C:$C,25),0),"False,0")</f>
        <v>0</v>
      </c>
      <c r="AL462" t="s">
        <v>6700</v>
      </c>
      <c r="AM462" cm="1">
        <f t="array" ref="AM46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62" t="s">
        <v>6697</v>
      </c>
      <c r="AO462" t="s">
        <v>6697</v>
      </c>
      <c r="AP462" t="s">
        <v>6697</v>
      </c>
      <c r="AQ462" cm="1">
        <f t="array" ref="AQ462">IF(FALSE,"True," &amp; IF(_xlfn.XLOOKUP("Service_IsAny",'Scoring_Config'!$A:$A,'Scoring_Config'!$D:$D,"Yes")="Yes",_xlfn.XLOOKUP("Service_IsAny",'Scoring_Config'!$A:$A,'Scoring_Config'!$C:$C,0),0),"False,0")</f>
        <v>0</v>
      </c>
      <c r="AR462">
        <v>24</v>
      </c>
      <c r="AS462" cm="1">
        <f t="array" ref="AS462">IF(FALSE,"True," &amp; IF(_xlfn.XLOOKUP("Service_RangeGt1000",'Scoring_Config'!$A:$A,'Scoring_Config'!$D:$D,"Yes")="Yes",_xlfn.XLOOKUP("Service_RangeGt1000",'Scoring_Config'!$A:$A,'Scoring_Config'!$C:$C,0),0),"False,0")</f>
        <v>0</v>
      </c>
      <c r="AT462" cm="1">
        <f t="array" ref="AT462">IF(FALSE,"True," &amp; IF(_xlfn.XLOOKUP("App_IsAny",'Scoring_Config'!$A:$A,'Scoring_Config'!$D:$D,"Yes")="Yes",_xlfn.XLOOKUP("App_IsAny",'Scoring_Config'!$A:$A,'Scoring_Config'!$C:$C,0),0),"False,0")</f>
        <v>0</v>
      </c>
      <c r="AU462">
        <v>12</v>
      </c>
      <c r="AV462" cm="1">
        <f t="array" ref="AV462">IF(FALSE,"True," &amp; IF(_xlfn.XLOOKUP("App_RangeGt1000",'Scoring_Config'!$A:$A,'Scoring_Config'!$D:$D,"Yes")="Yes",_xlfn.XLOOKUP("App_RangeGt1000",'Scoring_Config'!$A:$A,'Scoring_Config'!$C:$C,0),0),"False,0")</f>
        <v>0</v>
      </c>
      <c r="AW462" cm="1">
        <f t="array" ref="AW462">IF(FALSE,"True," &amp; IF(_xlfn.XLOOKUP("Action_IsDenyOrDrop",'Scoring_Config'!$A:$A,'Scoring_Config'!$D:$D,"Yes")="Yes",_xlfn.XLOOKUP("Action_IsDenyOrDrop",'Scoring_Config'!$A:$A,'Scoring_Config'!$C:$C,0),0),"False,0")</f>
        <v>0</v>
      </c>
      <c r="AX462" cm="1">
        <f t="array" ref="AX462">IF(LEFT(AW462,4)="True",0,(IF(LEFT(Y462,4)="True",IF(_xlfn.XLOOKUP("Src_IsAny",'Scoring_Config'!$A:$A,'Scoring_Config'!$D:$D,"Yes")="Yes",_xlfn.XLOOKUP("Src_IsAny",'Scoring_Config'!$A:$A,'Scoring_Config'!$C:$C,10),0),0)+IF(LEFT(Z462,4)="True",IF(_xlfn.XLOOKUP("Src_CIDR_Le_16",'Scoring_Config'!$A:$A,'Scoring_Config'!$D:$D,"Yes")="Yes",_xlfn.XLOOKUP("Src_CIDR_Le_16",'Scoring_Config'!$A:$A,'Scoring_Config'!$C:$C,10),0),0)+IF(LEFT(AA462,4)="True",IF(_xlfn.XLOOKUP("Src_CIDR_17_22",'Scoring_Config'!$A:$A,'Scoring_Config'!$D:$D,"Yes")="Yes",_xlfn.XLOOKUP("Src_CIDR_17_22",'Scoring_Config'!$A:$A,'Scoring_Config'!$C:$C,5),0),0)+IF(LEFT(AB462,4)="True",IF(_xlfn.XLOOKUP("Dst_IsAny",'Scoring_Config'!$A:$A,'Scoring_Config'!$D:$D,"Yes")="Yes",_xlfn.XLOOKUP("Dst_IsAny",'Scoring_Config'!$A:$A,'Scoring_Config'!$C:$C,10),0),0)+IF(LEFT(AC462,4)="True",IF(_xlfn.XLOOKUP("Dst_CIDR_Le_16",'Scoring_Config'!$A:$A,'Scoring_Config'!$D:$D,"Yes")="Yes",_xlfn.XLOOKUP("Dst_CIDR_Le_16",'Scoring_Config'!$A:$A,'Scoring_Config'!$C:$C,10),0),0)+IF(LEFT(AD462,4)="True",IF(_xlfn.XLOOKUP("Dst_CIDR_17_22",'Scoring_Config'!$A:$A,'Scoring_Config'!$D:$D,"Yes")="Yes",_xlfn.XLOOKUP("Dst_CIDR_17_22",'Scoring_Config'!$A:$A,'Scoring_Config'!$C:$C,5),0),0)+IF(LEFT(AE462,4)="True",IF(_xlfn.XLOOKUP("SrcZone_IsAny",'Scoring_Config'!$A:$A,'Scoring_Config'!$D:$D,"Yes")="Yes",_xlfn.XLOOKUP("SrcZone_IsAny",'Scoring_Config'!$A:$A,'Scoring_Config'!$C:$C,10),0),0)+IF(LEFT(AF462,4)="True",IF(_xlfn.XLOOKUP("DstZone_IsAny",'Scoring_Config'!$A:$A,'Scoring_Config'!$D:$D,"Yes")="Yes",_xlfn.XLOOKUP("DstZone_IsAny",'Scoring_Config'!$A:$A,'Scoring_Config'!$C:$C,10),0),0)+IF(LEFT(AG462,4)="True",IF(_xlfn.XLOOKUP("Service_Any_OR_RangeGt1000",'Scoring_Config'!$A:$A,'Scoring_Config'!$D:$D,"Yes")="Yes",_xlfn.XLOOKUP("Service_Any_OR_RangeGt1000",'Scoring_Config'!$A:$A,'Scoring_Config'!$C:$C,10),0),0)+IF(LEFT(AH462,4)="True",IF(_xlfn.XLOOKUP("App_Any_OR_RangeGt1000",'Scoring_Config'!$A:$A,'Scoring_Config'!$D:$D,"Yes")="Yes",_xlfn.XLOOKUP("App_Any_OR_RangeGt1000",'Scoring_Config'!$A:$A,'Scoring_Config'!$C:$C,10),0),0)+IF(LEFT(AI462,4)="True",IF(_xlfn.XLOOKUP("Service_Insecure_Match",'Scoring_Config'!$A:$A,'Scoring_Config'!$D:$D,"Yes")="Yes",_xlfn.XLOOKUP("Service_Insecure_Match",'Scoring_Config'!$A:$A,'Scoring_Config'!$C:$C,5),0),0)+IF(LEFT(AJ462,4)="True",IF(_xlfn.XLOOKUP("Risky_Inbound",'Scoring_Config'!$A:$A,'Scoring_Config'!$D:$D,"Yes")="Yes",_xlfn.XLOOKUP("Risky_Inbound",'Scoring_Config'!$A:$A,'Scoring_Config'!$C:$C,50),0),0)+IF(LEFT(AK462,4)="True",IF(_xlfn.XLOOKUP("Risky_Outbound",'Scoring_Config'!$A:$A,'Scoring_Config'!$D:$D,"Yes")="Yes",_xlfn.XLOOKUP("Risky_Outbound",'Scoring_Config'!$A:$A,'Scoring_Config'!$C:$C,25),0),0)+IF(LEFT(AZ462,4)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462,FIND(",",AL462)+1,100)),0)+IF(LEFT(AM462,4)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462,FIND(",",AN462)+1,100)),0)+IF(_xlfn.XLOOKUP("Profile_Scoring",'Scoring_Config'!$A:$A,'Scoring_Config'!$D:$D,"Yes")="Yes",VALUE(MID(AO462,FIND(",",AO462)+1,100)),0)+IF(_xlfn.XLOOKUP("Options_Scoring",'Scoring_Config'!$A:$A,'Scoring_Config'!$D:$D,"Yes")="Yes",VALUE(MID(AP462,FIND(",",AP462)+1,100)),0)))</f>
        <v>0</v>
      </c>
      <c r="AZ462" cm="1">
        <f t="array" ref="AZ462">IF(FALSE,"True," &amp; IF(_xlfn.XLOOKUP("Migrate_Insecure",'Scoring_Config'!$A:$A,'Scoring_Config'!$D:$D,"Yes")="Yes",_xlfn.XLOOKUP("Migrate_Insecure",'Scoring_Config'!$A:$A,'Scoring_Config'!$C:$C,10),0),"False,0")</f>
        <v>0</v>
      </c>
    </row>
    <row r="463" spans="1:52">
      <c r="A463" t="s">
        <v>1979</v>
      </c>
      <c r="B463" t="s">
        <v>2436</v>
      </c>
      <c r="C463" t="s">
        <v>3542</v>
      </c>
      <c r="D463" t="s">
        <v>3544</v>
      </c>
      <c r="E463" t="s">
        <v>3562</v>
      </c>
      <c r="F463" t="s">
        <v>3758</v>
      </c>
      <c r="G463" t="s">
        <v>294</v>
      </c>
      <c r="H463" t="s">
        <v>193</v>
      </c>
      <c r="I463" t="s">
        <v>4162</v>
      </c>
      <c r="J463" t="s">
        <v>976</v>
      </c>
      <c r="K463" t="s">
        <v>1817</v>
      </c>
      <c r="L463" t="s">
        <v>1426</v>
      </c>
      <c r="M463" t="s">
        <v>1973</v>
      </c>
      <c r="N463" t="s">
        <v>4315</v>
      </c>
      <c r="O463" t="s">
        <v>4319</v>
      </c>
      <c r="P463" t="s">
        <v>4323</v>
      </c>
      <c r="Q463" t="s">
        <v>4664</v>
      </c>
      <c r="R463" t="s">
        <v>5439</v>
      </c>
      <c r="S463" t="s">
        <v>4324</v>
      </c>
      <c r="T463" t="s">
        <v>5605</v>
      </c>
      <c r="U463" t="s">
        <v>6181</v>
      </c>
      <c r="Y463" cm="1">
        <f t="array" ref="Y463">IF(FALSE,"True," &amp; IF(_xlfn.XLOOKUP("Src_IsAny",'Scoring_Config'!$A:$A,'Scoring_Config'!$D:$D,"Yes")="Yes",_xlfn.XLOOKUP("Src_IsAny",'Scoring_Config'!$A:$A,'Scoring_Config'!$C:$C,10),0),"False,0")</f>
        <v>0</v>
      </c>
      <c r="Z463" cm="1">
        <f t="array" ref="Z463">IF(FALSE,"True," &amp; IF(_xlfn.XLOOKUP("Src_CIDR_Le_16",'Scoring_Config'!$A:$A,'Scoring_Config'!$D:$D,"Yes")="Yes",_xlfn.XLOOKUP("Src_CIDR_Le_16",'Scoring_Config'!$A:$A,'Scoring_Config'!$C:$C,10),0),"False,0")</f>
        <v>0</v>
      </c>
      <c r="AA463" cm="1">
        <f t="array" ref="AA463">IF(FALSE,"True," &amp; IF(_xlfn.XLOOKUP("Src_CIDR_17_22",'Scoring_Config'!$A:$A,'Scoring_Config'!$D:$D,"Yes")="Yes",_xlfn.XLOOKUP("Src_CIDR_17_22",'Scoring_Config'!$A:$A,'Scoring_Config'!$C:$C,5),0),"False,0")</f>
        <v>0</v>
      </c>
      <c r="AB463" cm="1">
        <f t="array" ref="AB463">IF(FALSE,"True," &amp; IF(_xlfn.XLOOKUP("Dst_IsAny",'Scoring_Config'!$A:$A,'Scoring_Config'!$D:$D,"Yes")="Yes",_xlfn.XLOOKUP("Dst_IsAny",'Scoring_Config'!$A:$A,'Scoring_Config'!$C:$C,10),0),"False,0")</f>
        <v>0</v>
      </c>
      <c r="AC463" cm="1">
        <f t="array" ref="AC463">IF(FALSE,"True," &amp; IF(_xlfn.XLOOKUP("Dst_CIDR_Le_16",'Scoring_Config'!$A:$A,'Scoring_Config'!$D:$D,"Yes")="Yes",_xlfn.XLOOKUP("Dst_CIDR_Le_16",'Scoring_Config'!$A:$A,'Scoring_Config'!$C:$C,10),0),"False,0")</f>
        <v>0</v>
      </c>
      <c r="AD463" cm="1">
        <f t="array" ref="AD463">IF(FALSE,"True," &amp; IF(_xlfn.XLOOKUP("Dst_CIDR_17_22",'Scoring_Config'!$A:$A,'Scoring_Config'!$D:$D,"Yes")="Yes",_xlfn.XLOOKUP("Dst_CIDR_17_22",'Scoring_Config'!$A:$A,'Scoring_Config'!$C:$C,5),0),"False,0")</f>
        <v>0</v>
      </c>
      <c r="AE463" cm="1">
        <f t="array" ref="AE463">IF(FALSE,"True," &amp; IF(_xlfn.XLOOKUP("SrcZone_IsAny",'Scoring_Config'!$A:$A,'Scoring_Config'!$D:$D,"Yes")="Yes",_xlfn.XLOOKUP("SrcZone_IsAny",'Scoring_Config'!$A:$A,'Scoring_Config'!$C:$C,10),0),"False,0")</f>
        <v>0</v>
      </c>
      <c r="AF463" cm="1">
        <f t="array" ref="AF463">IF(FALSE,"True," &amp; IF(_xlfn.XLOOKUP("DstZone_IsAny",'Scoring_Config'!$A:$A,'Scoring_Config'!$D:$D,"Yes")="Yes",_xlfn.XLOOKUP("DstZone_IsAny",'Scoring_Config'!$A:$A,'Scoring_Config'!$C:$C,10),0),"False,0")</f>
        <v>0</v>
      </c>
      <c r="AG463" cm="1">
        <f t="array" ref="AG46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63" cm="1">
        <f t="array" ref="AH463">IF(FALSE,"True," &amp; IF(_xlfn.XLOOKUP("App_Any_OR_RangeGt1000",'Scoring_Config'!$A:$A,'Scoring_Config'!$D:$D,"Yes")="Yes",_xlfn.XLOOKUP("App_Any_OR_RangeGt1000",'Scoring_Config'!$A:$A,'Scoring_Config'!$C:$C,10),0),"False,0")</f>
        <v>0</v>
      </c>
      <c r="AI463" cm="1">
        <f t="array" ref="AI463">IF(FALSE,"True," &amp; IF(_xlfn.XLOOKUP("Service_Insecure_Match",'Scoring_Config'!$A:$A,'Scoring_Config'!$D:$D,"Yes")="Yes",_xlfn.XLOOKUP("Service_Insecure_Match",'Scoring_Config'!$A:$A,'Scoring_Config'!$C:$C,5),0),"False,0")</f>
        <v>0</v>
      </c>
      <c r="AJ463" cm="1">
        <f t="array" ref="AJ463">IF(FALSE,"True," &amp; IF(_xlfn.XLOOKUP("Risky_Inbound",'Scoring_Config'!$A:$A,'Scoring_Config'!$D:$D,"Yes")="Yes",_xlfn.XLOOKUP("Risky_Inbound",'Scoring_Config'!$A:$A,'Scoring_Config'!$C:$C,50),0),"False,0")</f>
        <v>0</v>
      </c>
      <c r="AK463" cm="1">
        <f t="array" ref="AK463">IF(FALSE,"True," &amp; IF(_xlfn.XLOOKUP("Risky_Outbound",'Scoring_Config'!$A:$A,'Scoring_Config'!$D:$D,"Yes")="Yes",_xlfn.XLOOKUP("Risky_Outbound",'Scoring_Config'!$A:$A,'Scoring_Config'!$C:$C,25),0),"False,0")</f>
        <v>0</v>
      </c>
      <c r="AL463" t="s">
        <v>6699</v>
      </c>
      <c r="AM463" cm="1">
        <f t="array" ref="AM46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63" t="s">
        <v>6697</v>
      </c>
      <c r="AO463" t="s">
        <v>6697</v>
      </c>
      <c r="AP463" t="s">
        <v>6697</v>
      </c>
      <c r="AQ463" cm="1">
        <f t="array" ref="AQ463">IF(FALSE,"True," &amp; IF(_xlfn.XLOOKUP("Service_IsAny",'Scoring_Config'!$A:$A,'Scoring_Config'!$D:$D,"Yes")="Yes",_xlfn.XLOOKUP("Service_IsAny",'Scoring_Config'!$A:$A,'Scoring_Config'!$C:$C,0),0),"False,0")</f>
        <v>0</v>
      </c>
      <c r="AR463">
        <v>0</v>
      </c>
      <c r="AS463" cm="1">
        <f t="array" ref="AS463">IF(FALSE,"True," &amp; IF(_xlfn.XLOOKUP("Service_RangeGt1000",'Scoring_Config'!$A:$A,'Scoring_Config'!$D:$D,"Yes")="Yes",_xlfn.XLOOKUP("Service_RangeGt1000",'Scoring_Config'!$A:$A,'Scoring_Config'!$C:$C,0),0),"False,0")</f>
        <v>0</v>
      </c>
      <c r="AT463" cm="1">
        <f t="array" ref="AT463">IF(FALSE,"True," &amp; IF(_xlfn.XLOOKUP("App_IsAny",'Scoring_Config'!$A:$A,'Scoring_Config'!$D:$D,"Yes")="Yes",_xlfn.XLOOKUP("App_IsAny",'Scoring_Config'!$A:$A,'Scoring_Config'!$C:$C,0),0),"False,0")</f>
        <v>0</v>
      </c>
      <c r="AU463">
        <v>0</v>
      </c>
      <c r="AV463" cm="1">
        <f t="array" ref="AV463">IF(FALSE,"True," &amp; IF(_xlfn.XLOOKUP("App_RangeGt1000",'Scoring_Config'!$A:$A,'Scoring_Config'!$D:$D,"Yes")="Yes",_xlfn.XLOOKUP("App_RangeGt1000",'Scoring_Config'!$A:$A,'Scoring_Config'!$C:$C,0),0),"False,0")</f>
        <v>0</v>
      </c>
      <c r="AW463" cm="1">
        <f t="array" ref="AW463">IF(FALSE,"True," &amp; IF(_xlfn.XLOOKUP("Action_IsDenyOrDrop",'Scoring_Config'!$A:$A,'Scoring_Config'!$D:$D,"Yes")="Yes",_xlfn.XLOOKUP("Action_IsDenyOrDrop",'Scoring_Config'!$A:$A,'Scoring_Config'!$C:$C,0),0),"False,0")</f>
        <v>0</v>
      </c>
      <c r="AX463" cm="1">
        <f t="array" ref="AX463">IF(LEFT(AW463,4)="True",0,(IF(LEFT(Y463,4)="True",IF(_xlfn.XLOOKUP("Src_IsAny",'Scoring_Config'!$A:$A,'Scoring_Config'!$D:$D,"Yes")="Yes",_xlfn.XLOOKUP("Src_IsAny",'Scoring_Config'!$A:$A,'Scoring_Config'!$C:$C,10),0),0)+IF(LEFT(Z463,4)="True",IF(_xlfn.XLOOKUP("Src_CIDR_Le_16",'Scoring_Config'!$A:$A,'Scoring_Config'!$D:$D,"Yes")="Yes",_xlfn.XLOOKUP("Src_CIDR_Le_16",'Scoring_Config'!$A:$A,'Scoring_Config'!$C:$C,10),0),0)+IF(LEFT(AA463,4)="True",IF(_xlfn.XLOOKUP("Src_CIDR_17_22",'Scoring_Config'!$A:$A,'Scoring_Config'!$D:$D,"Yes")="Yes",_xlfn.XLOOKUP("Src_CIDR_17_22",'Scoring_Config'!$A:$A,'Scoring_Config'!$C:$C,5),0),0)+IF(LEFT(AB463,4)="True",IF(_xlfn.XLOOKUP("Dst_IsAny",'Scoring_Config'!$A:$A,'Scoring_Config'!$D:$D,"Yes")="Yes",_xlfn.XLOOKUP("Dst_IsAny",'Scoring_Config'!$A:$A,'Scoring_Config'!$C:$C,10),0),0)+IF(LEFT(AC463,4)="True",IF(_xlfn.XLOOKUP("Dst_CIDR_Le_16",'Scoring_Config'!$A:$A,'Scoring_Config'!$D:$D,"Yes")="Yes",_xlfn.XLOOKUP("Dst_CIDR_Le_16",'Scoring_Config'!$A:$A,'Scoring_Config'!$C:$C,10),0),0)+IF(LEFT(AD463,4)="True",IF(_xlfn.XLOOKUP("Dst_CIDR_17_22",'Scoring_Config'!$A:$A,'Scoring_Config'!$D:$D,"Yes")="Yes",_xlfn.XLOOKUP("Dst_CIDR_17_22",'Scoring_Config'!$A:$A,'Scoring_Config'!$C:$C,5),0),0)+IF(LEFT(AE463,4)="True",IF(_xlfn.XLOOKUP("SrcZone_IsAny",'Scoring_Config'!$A:$A,'Scoring_Config'!$D:$D,"Yes")="Yes",_xlfn.XLOOKUP("SrcZone_IsAny",'Scoring_Config'!$A:$A,'Scoring_Config'!$C:$C,10),0),0)+IF(LEFT(AF463,4)="True",IF(_xlfn.XLOOKUP("DstZone_IsAny",'Scoring_Config'!$A:$A,'Scoring_Config'!$D:$D,"Yes")="Yes",_xlfn.XLOOKUP("DstZone_IsAny",'Scoring_Config'!$A:$A,'Scoring_Config'!$C:$C,10),0),0)+IF(LEFT(AG463,4)="True",IF(_xlfn.XLOOKUP("Service_Any_OR_RangeGt1000",'Scoring_Config'!$A:$A,'Scoring_Config'!$D:$D,"Yes")="Yes",_xlfn.XLOOKUP("Service_Any_OR_RangeGt1000",'Scoring_Config'!$A:$A,'Scoring_Config'!$C:$C,10),0),0)+IF(LEFT(AH463,4)="True",IF(_xlfn.XLOOKUP("App_Any_OR_RangeGt1000",'Scoring_Config'!$A:$A,'Scoring_Config'!$D:$D,"Yes")="Yes",_xlfn.XLOOKUP("App_Any_OR_RangeGt1000",'Scoring_Config'!$A:$A,'Scoring_Config'!$C:$C,10),0),0)+IF(LEFT(AI463,4)="True",IF(_xlfn.XLOOKUP("Service_Insecure_Match",'Scoring_Config'!$A:$A,'Scoring_Config'!$D:$D,"Yes")="Yes",_xlfn.XLOOKUP("Service_Insecure_Match",'Scoring_Config'!$A:$A,'Scoring_Config'!$C:$C,5),0),0)+IF(LEFT(AJ463,4)="True",IF(_xlfn.XLOOKUP("Risky_Inbound",'Scoring_Config'!$A:$A,'Scoring_Config'!$D:$D,"Yes")="Yes",_xlfn.XLOOKUP("Risky_Inbound",'Scoring_Config'!$A:$A,'Scoring_Config'!$C:$C,50),0),0)+IF(LEFT(AK463,4)="True",IF(_xlfn.XLOOKUP("Risky_Outbound",'Scoring_Config'!$A:$A,'Scoring_Config'!$D:$D,"Yes")="Yes",_xlfn.XLOOKUP("Risky_Outbound",'Scoring_Config'!$A:$A,'Scoring_Config'!$C:$C,25),0),0)+IF(LEFT(AZ463,4)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463,FIND(",",AL463)+1,100)),0)+IF(LEFT(AM463,4)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463,FIND(",",AN463)+1,100)),0)+IF(_xlfn.XLOOKUP("Profile_Scoring",'Scoring_Config'!$A:$A,'Scoring_Config'!$D:$D,"Yes")="Yes",VALUE(MID(AO463,FIND(",",AO463)+1,100)),0)+IF(_xlfn.XLOOKUP("Options_Scoring",'Scoring_Config'!$A:$A,'Scoring_Config'!$D:$D,"Yes")="Yes",VALUE(MID(AP463,FIND(",",AP463)+1,100)),0)))</f>
        <v>0</v>
      </c>
      <c r="AZ463" cm="1">
        <f t="array" ref="AZ463">IF(FALSE,"True," &amp; IF(_xlfn.XLOOKUP("Migrate_Insecure",'Scoring_Config'!$A:$A,'Scoring_Config'!$D:$D,"Yes")="Yes",_xlfn.XLOOKUP("Migrate_Insecure",'Scoring_Config'!$A:$A,'Scoring_Config'!$C:$C,10),0),"False,0")</f>
        <v>0</v>
      </c>
    </row>
    <row r="464" spans="1:52">
      <c r="A464" t="s">
        <v>1979</v>
      </c>
      <c r="B464" t="s">
        <v>2437</v>
      </c>
      <c r="C464" t="s">
        <v>3542</v>
      </c>
      <c r="D464" t="s">
        <v>3544</v>
      </c>
      <c r="E464" t="s">
        <v>3562</v>
      </c>
      <c r="F464" t="s">
        <v>3759</v>
      </c>
      <c r="G464" t="s">
        <v>295</v>
      </c>
      <c r="H464" t="s">
        <v>193</v>
      </c>
      <c r="I464" t="s">
        <v>4162</v>
      </c>
      <c r="J464" t="s">
        <v>976</v>
      </c>
      <c r="K464" t="s">
        <v>1820</v>
      </c>
      <c r="L464" t="s">
        <v>1325</v>
      </c>
      <c r="M464" t="s">
        <v>1973</v>
      </c>
      <c r="N464" t="s">
        <v>4315</v>
      </c>
      <c r="O464" t="s">
        <v>4319</v>
      </c>
      <c r="P464" t="s">
        <v>4323</v>
      </c>
      <c r="Q464" t="s">
        <v>4665</v>
      </c>
      <c r="R464" t="s">
        <v>5439</v>
      </c>
      <c r="S464" t="s">
        <v>4324</v>
      </c>
      <c r="T464" t="s">
        <v>5605</v>
      </c>
      <c r="U464" t="s">
        <v>6182</v>
      </c>
      <c r="Y464" cm="1">
        <f t="array" ref="Y464">IF(FALSE,"True," &amp; IF(_xlfn.XLOOKUP("Src_IsAny",'Scoring_Config'!$A:$A,'Scoring_Config'!$D:$D,"Yes")="Yes",_xlfn.XLOOKUP("Src_IsAny",'Scoring_Config'!$A:$A,'Scoring_Config'!$C:$C,10),0),"False,0")</f>
        <v>0</v>
      </c>
      <c r="Z464" cm="1">
        <f t="array" ref="Z464">IF(FALSE,"True," &amp; IF(_xlfn.XLOOKUP("Src_CIDR_Le_16",'Scoring_Config'!$A:$A,'Scoring_Config'!$D:$D,"Yes")="Yes",_xlfn.XLOOKUP("Src_CIDR_Le_16",'Scoring_Config'!$A:$A,'Scoring_Config'!$C:$C,10),0),"False,0")</f>
        <v>0</v>
      </c>
      <c r="AA464" cm="1">
        <f t="array" ref="AA464">IF(FALSE,"True," &amp; IF(_xlfn.XLOOKUP("Src_CIDR_17_22",'Scoring_Config'!$A:$A,'Scoring_Config'!$D:$D,"Yes")="Yes",_xlfn.XLOOKUP("Src_CIDR_17_22",'Scoring_Config'!$A:$A,'Scoring_Config'!$C:$C,5),0),"False,0")</f>
        <v>0</v>
      </c>
      <c r="AB464" cm="1">
        <f t="array" ref="AB464">IF(FALSE,"True," &amp; IF(_xlfn.XLOOKUP("Dst_IsAny",'Scoring_Config'!$A:$A,'Scoring_Config'!$D:$D,"Yes")="Yes",_xlfn.XLOOKUP("Dst_IsAny",'Scoring_Config'!$A:$A,'Scoring_Config'!$C:$C,10),0),"False,0")</f>
        <v>0</v>
      </c>
      <c r="AC464" cm="1">
        <f t="array" ref="AC464">IF(FALSE,"True," &amp; IF(_xlfn.XLOOKUP("Dst_CIDR_Le_16",'Scoring_Config'!$A:$A,'Scoring_Config'!$D:$D,"Yes")="Yes",_xlfn.XLOOKUP("Dst_CIDR_Le_16",'Scoring_Config'!$A:$A,'Scoring_Config'!$C:$C,10),0),"False,0")</f>
        <v>0</v>
      </c>
      <c r="AD464" cm="1">
        <f t="array" ref="AD464">IF(FALSE,"True," &amp; IF(_xlfn.XLOOKUP("Dst_CIDR_17_22",'Scoring_Config'!$A:$A,'Scoring_Config'!$D:$D,"Yes")="Yes",_xlfn.XLOOKUP("Dst_CIDR_17_22",'Scoring_Config'!$A:$A,'Scoring_Config'!$C:$C,5),0),"False,0")</f>
        <v>0</v>
      </c>
      <c r="AE464" cm="1">
        <f t="array" ref="AE464">IF(FALSE,"True," &amp; IF(_xlfn.XLOOKUP("SrcZone_IsAny",'Scoring_Config'!$A:$A,'Scoring_Config'!$D:$D,"Yes")="Yes",_xlfn.XLOOKUP("SrcZone_IsAny",'Scoring_Config'!$A:$A,'Scoring_Config'!$C:$C,10),0),"False,0")</f>
        <v>0</v>
      </c>
      <c r="AF464" cm="1">
        <f t="array" ref="AF464">IF(FALSE,"True," &amp; IF(_xlfn.XLOOKUP("DstZone_IsAny",'Scoring_Config'!$A:$A,'Scoring_Config'!$D:$D,"Yes")="Yes",_xlfn.XLOOKUP("DstZone_IsAny",'Scoring_Config'!$A:$A,'Scoring_Config'!$C:$C,10),0),"False,0")</f>
        <v>0</v>
      </c>
      <c r="AG464" cm="1">
        <f t="array" ref="AG46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64" cm="1">
        <f t="array" ref="AH464">IF(FALSE,"True," &amp; IF(_xlfn.XLOOKUP("App_Any_OR_RangeGt1000",'Scoring_Config'!$A:$A,'Scoring_Config'!$D:$D,"Yes")="Yes",_xlfn.XLOOKUP("App_Any_OR_RangeGt1000",'Scoring_Config'!$A:$A,'Scoring_Config'!$C:$C,10),0),"False,0")</f>
        <v>0</v>
      </c>
      <c r="AI464" cm="1">
        <f t="array" ref="AI464">IF(FALSE,"True," &amp; IF(_xlfn.XLOOKUP("Service_Insecure_Match",'Scoring_Config'!$A:$A,'Scoring_Config'!$D:$D,"Yes")="Yes",_xlfn.XLOOKUP("Service_Insecure_Match",'Scoring_Config'!$A:$A,'Scoring_Config'!$C:$C,5),0),"False,0")</f>
        <v>0</v>
      </c>
      <c r="AJ464" cm="1">
        <f t="array" ref="AJ464">IF(FALSE,"True," &amp; IF(_xlfn.XLOOKUP("Risky_Inbound",'Scoring_Config'!$A:$A,'Scoring_Config'!$D:$D,"Yes")="Yes",_xlfn.XLOOKUP("Risky_Inbound",'Scoring_Config'!$A:$A,'Scoring_Config'!$C:$C,50),0),"False,0")</f>
        <v>0</v>
      </c>
      <c r="AK464" cm="1">
        <f t="array" ref="AK464">IF(FALSE,"True," &amp; IF(_xlfn.XLOOKUP("Risky_Outbound",'Scoring_Config'!$A:$A,'Scoring_Config'!$D:$D,"Yes")="Yes",_xlfn.XLOOKUP("Risky_Outbound",'Scoring_Config'!$A:$A,'Scoring_Config'!$C:$C,25),0),"False,0")</f>
        <v>0</v>
      </c>
      <c r="AL464" t="s">
        <v>6699</v>
      </c>
      <c r="AM464" cm="1">
        <f t="array" ref="AM46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64" t="s">
        <v>6697</v>
      </c>
      <c r="AO464" t="s">
        <v>6697</v>
      </c>
      <c r="AP464" t="s">
        <v>6697</v>
      </c>
      <c r="AQ464" cm="1">
        <f t="array" ref="AQ464">IF(FALSE,"True," &amp; IF(_xlfn.XLOOKUP("Service_IsAny",'Scoring_Config'!$A:$A,'Scoring_Config'!$D:$D,"Yes")="Yes",_xlfn.XLOOKUP("Service_IsAny",'Scoring_Config'!$A:$A,'Scoring_Config'!$C:$C,0),0),"False,0")</f>
        <v>0</v>
      </c>
      <c r="AR464">
        <v>0</v>
      </c>
      <c r="AS464" cm="1">
        <f t="array" ref="AS464">IF(FALSE,"True," &amp; IF(_xlfn.XLOOKUP("Service_RangeGt1000",'Scoring_Config'!$A:$A,'Scoring_Config'!$D:$D,"Yes")="Yes",_xlfn.XLOOKUP("Service_RangeGt1000",'Scoring_Config'!$A:$A,'Scoring_Config'!$C:$C,0),0),"False,0")</f>
        <v>0</v>
      </c>
      <c r="AT464" cm="1">
        <f t="array" ref="AT464">IF(FALSE,"True," &amp; IF(_xlfn.XLOOKUP("App_IsAny",'Scoring_Config'!$A:$A,'Scoring_Config'!$D:$D,"Yes")="Yes",_xlfn.XLOOKUP("App_IsAny",'Scoring_Config'!$A:$A,'Scoring_Config'!$C:$C,0),0),"False,0")</f>
        <v>0</v>
      </c>
      <c r="AU464">
        <v>0</v>
      </c>
      <c r="AV464" cm="1">
        <f t="array" ref="AV464">IF(FALSE,"True," &amp; IF(_xlfn.XLOOKUP("App_RangeGt1000",'Scoring_Config'!$A:$A,'Scoring_Config'!$D:$D,"Yes")="Yes",_xlfn.XLOOKUP("App_RangeGt1000",'Scoring_Config'!$A:$A,'Scoring_Config'!$C:$C,0),0),"False,0")</f>
        <v>0</v>
      </c>
      <c r="AW464" cm="1">
        <f t="array" ref="AW464">IF(FALSE,"True," &amp; IF(_xlfn.XLOOKUP("Action_IsDenyOrDrop",'Scoring_Config'!$A:$A,'Scoring_Config'!$D:$D,"Yes")="Yes",_xlfn.XLOOKUP("Action_IsDenyOrDrop",'Scoring_Config'!$A:$A,'Scoring_Config'!$C:$C,0),0),"False,0")</f>
        <v>0</v>
      </c>
      <c r="AX464" cm="1">
        <f t="array" ref="AX464">IF(LEFT(AW464,4)="True",0,(IF(LEFT(Y464,4)="True",IF(_xlfn.XLOOKUP("Src_IsAny",'Scoring_Config'!$A:$A,'Scoring_Config'!$D:$D,"Yes")="Yes",_xlfn.XLOOKUP("Src_IsAny",'Scoring_Config'!$A:$A,'Scoring_Config'!$C:$C,10),0),0)+IF(LEFT(Z464,4)="True",IF(_xlfn.XLOOKUP("Src_CIDR_Le_16",'Scoring_Config'!$A:$A,'Scoring_Config'!$D:$D,"Yes")="Yes",_xlfn.XLOOKUP("Src_CIDR_Le_16",'Scoring_Config'!$A:$A,'Scoring_Config'!$C:$C,10),0),0)+IF(LEFT(AA464,4)="True",IF(_xlfn.XLOOKUP("Src_CIDR_17_22",'Scoring_Config'!$A:$A,'Scoring_Config'!$D:$D,"Yes")="Yes",_xlfn.XLOOKUP("Src_CIDR_17_22",'Scoring_Config'!$A:$A,'Scoring_Config'!$C:$C,5),0),0)+IF(LEFT(AB464,4)="True",IF(_xlfn.XLOOKUP("Dst_IsAny",'Scoring_Config'!$A:$A,'Scoring_Config'!$D:$D,"Yes")="Yes",_xlfn.XLOOKUP("Dst_IsAny",'Scoring_Config'!$A:$A,'Scoring_Config'!$C:$C,10),0),0)+IF(LEFT(AC464,4)="True",IF(_xlfn.XLOOKUP("Dst_CIDR_Le_16",'Scoring_Config'!$A:$A,'Scoring_Config'!$D:$D,"Yes")="Yes",_xlfn.XLOOKUP("Dst_CIDR_Le_16",'Scoring_Config'!$A:$A,'Scoring_Config'!$C:$C,10),0),0)+IF(LEFT(AD464,4)="True",IF(_xlfn.XLOOKUP("Dst_CIDR_17_22",'Scoring_Config'!$A:$A,'Scoring_Config'!$D:$D,"Yes")="Yes",_xlfn.XLOOKUP("Dst_CIDR_17_22",'Scoring_Config'!$A:$A,'Scoring_Config'!$C:$C,5),0),0)+IF(LEFT(AE464,4)="True",IF(_xlfn.XLOOKUP("SrcZone_IsAny",'Scoring_Config'!$A:$A,'Scoring_Config'!$D:$D,"Yes")="Yes",_xlfn.XLOOKUP("SrcZone_IsAny",'Scoring_Config'!$A:$A,'Scoring_Config'!$C:$C,10),0),0)+IF(LEFT(AF464,4)="True",IF(_xlfn.XLOOKUP("DstZone_IsAny",'Scoring_Config'!$A:$A,'Scoring_Config'!$D:$D,"Yes")="Yes",_xlfn.XLOOKUP("DstZone_IsAny",'Scoring_Config'!$A:$A,'Scoring_Config'!$C:$C,10),0),0)+IF(LEFT(AG464,4)="True",IF(_xlfn.XLOOKUP("Service_Any_OR_RangeGt1000",'Scoring_Config'!$A:$A,'Scoring_Config'!$D:$D,"Yes")="Yes",_xlfn.XLOOKUP("Service_Any_OR_RangeGt1000",'Scoring_Config'!$A:$A,'Scoring_Config'!$C:$C,10),0),0)+IF(LEFT(AH464,4)="True",IF(_xlfn.XLOOKUP("App_Any_OR_RangeGt1000",'Scoring_Config'!$A:$A,'Scoring_Config'!$D:$D,"Yes")="Yes",_xlfn.XLOOKUP("App_Any_OR_RangeGt1000",'Scoring_Config'!$A:$A,'Scoring_Config'!$C:$C,10),0),0)+IF(LEFT(AI464,4)="True",IF(_xlfn.XLOOKUP("Service_Insecure_Match",'Scoring_Config'!$A:$A,'Scoring_Config'!$D:$D,"Yes")="Yes",_xlfn.XLOOKUP("Service_Insecure_Match",'Scoring_Config'!$A:$A,'Scoring_Config'!$C:$C,5),0),0)+IF(LEFT(AJ464,4)="True",IF(_xlfn.XLOOKUP("Risky_Inbound",'Scoring_Config'!$A:$A,'Scoring_Config'!$D:$D,"Yes")="Yes",_xlfn.XLOOKUP("Risky_Inbound",'Scoring_Config'!$A:$A,'Scoring_Config'!$C:$C,50),0),0)+IF(LEFT(AK464,4)="True",IF(_xlfn.XLOOKUP("Risky_Outbound",'Scoring_Config'!$A:$A,'Scoring_Config'!$D:$D,"Yes")="Yes",_xlfn.XLOOKUP("Risky_Outbound",'Scoring_Config'!$A:$A,'Scoring_Config'!$C:$C,25),0),0)+IF(LEFT(AZ464,4)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464,FIND(",",AL464)+1,100)),0)+IF(LEFT(AM464,4)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464,FIND(",",AN464)+1,100)),0)+IF(_xlfn.XLOOKUP("Profile_Scoring",'Scoring_Config'!$A:$A,'Scoring_Config'!$D:$D,"Yes")="Yes",VALUE(MID(AO464,FIND(",",AO464)+1,100)),0)+IF(_xlfn.XLOOKUP("Options_Scoring",'Scoring_Config'!$A:$A,'Scoring_Config'!$D:$D,"Yes")="Yes",VALUE(MID(AP464,FIND(",",AP464)+1,100)),0)))</f>
        <v>0</v>
      </c>
      <c r="AZ464" cm="1">
        <f t="array" ref="AZ464">IF(FALSE,"True," &amp; IF(_xlfn.XLOOKUP("Migrate_Insecure",'Scoring_Config'!$A:$A,'Scoring_Config'!$D:$D,"Yes")="Yes",_xlfn.XLOOKUP("Migrate_Insecure",'Scoring_Config'!$A:$A,'Scoring_Config'!$C:$C,10),0),"False,0")</f>
        <v>0</v>
      </c>
    </row>
    <row r="465" spans="1:52">
      <c r="A465" t="s">
        <v>1979</v>
      </c>
      <c r="B465" t="s">
        <v>2438</v>
      </c>
      <c r="C465" t="s">
        <v>3542</v>
      </c>
      <c r="D465" t="s">
        <v>3544</v>
      </c>
      <c r="E465" t="s">
        <v>3562</v>
      </c>
      <c r="F465" t="s">
        <v>3759</v>
      </c>
      <c r="G465" t="s">
        <v>296</v>
      </c>
      <c r="H465" t="s">
        <v>193</v>
      </c>
      <c r="I465" t="s">
        <v>4162</v>
      </c>
      <c r="J465" t="s">
        <v>976</v>
      </c>
      <c r="K465" t="s">
        <v>1820</v>
      </c>
      <c r="L465" t="s">
        <v>1325</v>
      </c>
      <c r="M465" t="s">
        <v>1973</v>
      </c>
      <c r="N465" t="s">
        <v>4315</v>
      </c>
      <c r="O465" t="s">
        <v>4319</v>
      </c>
      <c r="P465" t="s">
        <v>4323</v>
      </c>
      <c r="Q465" t="s">
        <v>4666</v>
      </c>
      <c r="R465" t="s">
        <v>5439</v>
      </c>
      <c r="S465" t="s">
        <v>4324</v>
      </c>
      <c r="T465" t="s">
        <v>5605</v>
      </c>
      <c r="U465" t="s">
        <v>6183</v>
      </c>
      <c r="Y465" cm="1">
        <f t="array" ref="Y465">IF(FALSE,"True," &amp; IF(_xlfn.XLOOKUP("Src_IsAny",'Scoring_Config'!$A:$A,'Scoring_Config'!$D:$D,"Yes")="Yes",_xlfn.XLOOKUP("Src_IsAny",'Scoring_Config'!$A:$A,'Scoring_Config'!$C:$C,10),0),"False,0")</f>
        <v>0</v>
      </c>
      <c r="Z465" cm="1">
        <f t="array" ref="Z465">IF(FALSE,"True," &amp; IF(_xlfn.XLOOKUP("Src_CIDR_Le_16",'Scoring_Config'!$A:$A,'Scoring_Config'!$D:$D,"Yes")="Yes",_xlfn.XLOOKUP("Src_CIDR_Le_16",'Scoring_Config'!$A:$A,'Scoring_Config'!$C:$C,10),0),"False,0")</f>
        <v>0</v>
      </c>
      <c r="AA465" cm="1">
        <f t="array" ref="AA465">IF(FALSE,"True," &amp; IF(_xlfn.XLOOKUP("Src_CIDR_17_22",'Scoring_Config'!$A:$A,'Scoring_Config'!$D:$D,"Yes")="Yes",_xlfn.XLOOKUP("Src_CIDR_17_22",'Scoring_Config'!$A:$A,'Scoring_Config'!$C:$C,5),0),"False,0")</f>
        <v>0</v>
      </c>
      <c r="AB465" cm="1">
        <f t="array" ref="AB465">IF(FALSE,"True," &amp; IF(_xlfn.XLOOKUP("Dst_IsAny",'Scoring_Config'!$A:$A,'Scoring_Config'!$D:$D,"Yes")="Yes",_xlfn.XLOOKUP("Dst_IsAny",'Scoring_Config'!$A:$A,'Scoring_Config'!$C:$C,10),0),"False,0")</f>
        <v>0</v>
      </c>
      <c r="AC465" cm="1">
        <f t="array" ref="AC465">IF(FALSE,"True," &amp; IF(_xlfn.XLOOKUP("Dst_CIDR_Le_16",'Scoring_Config'!$A:$A,'Scoring_Config'!$D:$D,"Yes")="Yes",_xlfn.XLOOKUP("Dst_CIDR_Le_16",'Scoring_Config'!$A:$A,'Scoring_Config'!$C:$C,10),0),"False,0")</f>
        <v>0</v>
      </c>
      <c r="AD465" cm="1">
        <f t="array" ref="AD465">IF(FALSE,"True," &amp; IF(_xlfn.XLOOKUP("Dst_CIDR_17_22",'Scoring_Config'!$A:$A,'Scoring_Config'!$D:$D,"Yes")="Yes",_xlfn.XLOOKUP("Dst_CIDR_17_22",'Scoring_Config'!$A:$A,'Scoring_Config'!$C:$C,5),0),"False,0")</f>
        <v>0</v>
      </c>
      <c r="AE465" cm="1">
        <f t="array" ref="AE465">IF(FALSE,"True," &amp; IF(_xlfn.XLOOKUP("SrcZone_IsAny",'Scoring_Config'!$A:$A,'Scoring_Config'!$D:$D,"Yes")="Yes",_xlfn.XLOOKUP("SrcZone_IsAny",'Scoring_Config'!$A:$A,'Scoring_Config'!$C:$C,10),0),"False,0")</f>
        <v>0</v>
      </c>
      <c r="AF465" cm="1">
        <f t="array" ref="AF465">IF(FALSE,"True," &amp; IF(_xlfn.XLOOKUP("DstZone_IsAny",'Scoring_Config'!$A:$A,'Scoring_Config'!$D:$D,"Yes")="Yes",_xlfn.XLOOKUP("DstZone_IsAny",'Scoring_Config'!$A:$A,'Scoring_Config'!$C:$C,10),0),"False,0")</f>
        <v>0</v>
      </c>
      <c r="AG465" cm="1">
        <f t="array" ref="AG46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65" cm="1">
        <f t="array" ref="AH465">IF(FALSE,"True," &amp; IF(_xlfn.XLOOKUP("App_Any_OR_RangeGt1000",'Scoring_Config'!$A:$A,'Scoring_Config'!$D:$D,"Yes")="Yes",_xlfn.XLOOKUP("App_Any_OR_RangeGt1000",'Scoring_Config'!$A:$A,'Scoring_Config'!$C:$C,10),0),"False,0")</f>
        <v>0</v>
      </c>
      <c r="AI465" cm="1">
        <f t="array" ref="AI465">IF(FALSE,"True," &amp; IF(_xlfn.XLOOKUP("Service_Insecure_Match",'Scoring_Config'!$A:$A,'Scoring_Config'!$D:$D,"Yes")="Yes",_xlfn.XLOOKUP("Service_Insecure_Match",'Scoring_Config'!$A:$A,'Scoring_Config'!$C:$C,5),0),"False,0")</f>
        <v>0</v>
      </c>
      <c r="AJ465" cm="1">
        <f t="array" ref="AJ465">IF(FALSE,"True," &amp; IF(_xlfn.XLOOKUP("Risky_Inbound",'Scoring_Config'!$A:$A,'Scoring_Config'!$D:$D,"Yes")="Yes",_xlfn.XLOOKUP("Risky_Inbound",'Scoring_Config'!$A:$A,'Scoring_Config'!$C:$C,50),0),"False,0")</f>
        <v>0</v>
      </c>
      <c r="AK465" cm="1">
        <f t="array" ref="AK465">IF(FALSE,"True," &amp; IF(_xlfn.XLOOKUP("Risky_Outbound",'Scoring_Config'!$A:$A,'Scoring_Config'!$D:$D,"Yes")="Yes",_xlfn.XLOOKUP("Risky_Outbound",'Scoring_Config'!$A:$A,'Scoring_Config'!$C:$C,25),0),"False,0")</f>
        <v>0</v>
      </c>
      <c r="AL465" t="s">
        <v>6699</v>
      </c>
      <c r="AM465" cm="1">
        <f t="array" ref="AM46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65" t="s">
        <v>6697</v>
      </c>
      <c r="AO465" t="s">
        <v>6697</v>
      </c>
      <c r="AP465" t="s">
        <v>6697</v>
      </c>
      <c r="AQ465" cm="1">
        <f t="array" ref="AQ465">IF(FALSE,"True," &amp; IF(_xlfn.XLOOKUP("Service_IsAny",'Scoring_Config'!$A:$A,'Scoring_Config'!$D:$D,"Yes")="Yes",_xlfn.XLOOKUP("Service_IsAny",'Scoring_Config'!$A:$A,'Scoring_Config'!$C:$C,0),0),"False,0")</f>
        <v>0</v>
      </c>
      <c r="AR465">
        <v>0</v>
      </c>
      <c r="AS465" cm="1">
        <f t="array" ref="AS465">IF(FALSE,"True," &amp; IF(_xlfn.XLOOKUP("Service_RangeGt1000",'Scoring_Config'!$A:$A,'Scoring_Config'!$D:$D,"Yes")="Yes",_xlfn.XLOOKUP("Service_RangeGt1000",'Scoring_Config'!$A:$A,'Scoring_Config'!$C:$C,0),0),"False,0")</f>
        <v>0</v>
      </c>
      <c r="AT465" cm="1">
        <f t="array" ref="AT465">IF(FALSE,"True," &amp; IF(_xlfn.XLOOKUP("App_IsAny",'Scoring_Config'!$A:$A,'Scoring_Config'!$D:$D,"Yes")="Yes",_xlfn.XLOOKUP("App_IsAny",'Scoring_Config'!$A:$A,'Scoring_Config'!$C:$C,0),0),"False,0")</f>
        <v>0</v>
      </c>
      <c r="AU465">
        <v>0</v>
      </c>
      <c r="AV465" cm="1">
        <f t="array" ref="AV465">IF(FALSE,"True," &amp; IF(_xlfn.XLOOKUP("App_RangeGt1000",'Scoring_Config'!$A:$A,'Scoring_Config'!$D:$D,"Yes")="Yes",_xlfn.XLOOKUP("App_RangeGt1000",'Scoring_Config'!$A:$A,'Scoring_Config'!$C:$C,0),0),"False,0")</f>
        <v>0</v>
      </c>
      <c r="AW465" cm="1">
        <f t="array" ref="AW465">IF(FALSE,"True," &amp; IF(_xlfn.XLOOKUP("Action_IsDenyOrDrop",'Scoring_Config'!$A:$A,'Scoring_Config'!$D:$D,"Yes")="Yes",_xlfn.XLOOKUP("Action_IsDenyOrDrop",'Scoring_Config'!$A:$A,'Scoring_Config'!$C:$C,0),0),"False,0")</f>
        <v>0</v>
      </c>
      <c r="AX465" cm="1">
        <f t="array" ref="AX465">IF(LEFT(AW465,4)="True",0,(IF(LEFT(Y465,4)="True",IF(_xlfn.XLOOKUP("Src_IsAny",'Scoring_Config'!$A:$A,'Scoring_Config'!$D:$D,"Yes")="Yes",_xlfn.XLOOKUP("Src_IsAny",'Scoring_Config'!$A:$A,'Scoring_Config'!$C:$C,10),0),0)+IF(LEFT(Z465,4)="True",IF(_xlfn.XLOOKUP("Src_CIDR_Le_16",'Scoring_Config'!$A:$A,'Scoring_Config'!$D:$D,"Yes")="Yes",_xlfn.XLOOKUP("Src_CIDR_Le_16",'Scoring_Config'!$A:$A,'Scoring_Config'!$C:$C,10),0),0)+IF(LEFT(AA465,4)="True",IF(_xlfn.XLOOKUP("Src_CIDR_17_22",'Scoring_Config'!$A:$A,'Scoring_Config'!$D:$D,"Yes")="Yes",_xlfn.XLOOKUP("Src_CIDR_17_22",'Scoring_Config'!$A:$A,'Scoring_Config'!$C:$C,5),0),0)+IF(LEFT(AB465,4)="True",IF(_xlfn.XLOOKUP("Dst_IsAny",'Scoring_Config'!$A:$A,'Scoring_Config'!$D:$D,"Yes")="Yes",_xlfn.XLOOKUP("Dst_IsAny",'Scoring_Config'!$A:$A,'Scoring_Config'!$C:$C,10),0),0)+IF(LEFT(AC465,4)="True",IF(_xlfn.XLOOKUP("Dst_CIDR_Le_16",'Scoring_Config'!$A:$A,'Scoring_Config'!$D:$D,"Yes")="Yes",_xlfn.XLOOKUP("Dst_CIDR_Le_16",'Scoring_Config'!$A:$A,'Scoring_Config'!$C:$C,10),0),0)+IF(LEFT(AD465,4)="True",IF(_xlfn.XLOOKUP("Dst_CIDR_17_22",'Scoring_Config'!$A:$A,'Scoring_Config'!$D:$D,"Yes")="Yes",_xlfn.XLOOKUP("Dst_CIDR_17_22",'Scoring_Config'!$A:$A,'Scoring_Config'!$C:$C,5),0),0)+IF(LEFT(AE465,4)="True",IF(_xlfn.XLOOKUP("SrcZone_IsAny",'Scoring_Config'!$A:$A,'Scoring_Config'!$D:$D,"Yes")="Yes",_xlfn.XLOOKUP("SrcZone_IsAny",'Scoring_Config'!$A:$A,'Scoring_Config'!$C:$C,10),0),0)+IF(LEFT(AF465,4)="True",IF(_xlfn.XLOOKUP("DstZone_IsAny",'Scoring_Config'!$A:$A,'Scoring_Config'!$D:$D,"Yes")="Yes",_xlfn.XLOOKUP("DstZone_IsAny",'Scoring_Config'!$A:$A,'Scoring_Config'!$C:$C,10),0),0)+IF(LEFT(AG465,4)="True",IF(_xlfn.XLOOKUP("Service_Any_OR_RangeGt1000",'Scoring_Config'!$A:$A,'Scoring_Config'!$D:$D,"Yes")="Yes",_xlfn.XLOOKUP("Service_Any_OR_RangeGt1000",'Scoring_Config'!$A:$A,'Scoring_Config'!$C:$C,10),0),0)+IF(LEFT(AH465,4)="True",IF(_xlfn.XLOOKUP("App_Any_OR_RangeGt1000",'Scoring_Config'!$A:$A,'Scoring_Config'!$D:$D,"Yes")="Yes",_xlfn.XLOOKUP("App_Any_OR_RangeGt1000",'Scoring_Config'!$A:$A,'Scoring_Config'!$C:$C,10),0),0)+IF(LEFT(AI465,4)="True",IF(_xlfn.XLOOKUP("Service_Insecure_Match",'Scoring_Config'!$A:$A,'Scoring_Config'!$D:$D,"Yes")="Yes",_xlfn.XLOOKUP("Service_Insecure_Match",'Scoring_Config'!$A:$A,'Scoring_Config'!$C:$C,5),0),0)+IF(LEFT(AJ465,4)="True",IF(_xlfn.XLOOKUP("Risky_Inbound",'Scoring_Config'!$A:$A,'Scoring_Config'!$D:$D,"Yes")="Yes",_xlfn.XLOOKUP("Risky_Inbound",'Scoring_Config'!$A:$A,'Scoring_Config'!$C:$C,50),0),0)+IF(LEFT(AK465,4)="True",IF(_xlfn.XLOOKUP("Risky_Outbound",'Scoring_Config'!$A:$A,'Scoring_Config'!$D:$D,"Yes")="Yes",_xlfn.XLOOKUP("Risky_Outbound",'Scoring_Config'!$A:$A,'Scoring_Config'!$C:$C,25),0),0)+IF(LEFT(AZ465,4)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465,FIND(",",AL465)+1,100)),0)+IF(LEFT(AM465,4)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465,FIND(",",AN465)+1,100)),0)+IF(_xlfn.XLOOKUP("Profile_Scoring",'Scoring_Config'!$A:$A,'Scoring_Config'!$D:$D,"Yes")="Yes",VALUE(MID(AO465,FIND(",",AO465)+1,100)),0)+IF(_xlfn.XLOOKUP("Options_Scoring",'Scoring_Config'!$A:$A,'Scoring_Config'!$D:$D,"Yes")="Yes",VALUE(MID(AP465,FIND(",",AP465)+1,100)),0)))</f>
        <v>0</v>
      </c>
      <c r="AZ465" cm="1">
        <f t="array" ref="AZ465">IF(FALSE,"True," &amp; IF(_xlfn.XLOOKUP("Migrate_Insecure",'Scoring_Config'!$A:$A,'Scoring_Config'!$D:$D,"Yes")="Yes",_xlfn.XLOOKUP("Migrate_Insecure",'Scoring_Config'!$A:$A,'Scoring_Config'!$C:$C,10),0),"False,0")</f>
        <v>0</v>
      </c>
    </row>
    <row r="466" spans="1:52">
      <c r="A466" t="s">
        <v>1979</v>
      </c>
      <c r="B466" t="s">
        <v>2439</v>
      </c>
      <c r="C466" t="s">
        <v>3542</v>
      </c>
      <c r="D466" t="s">
        <v>3544</v>
      </c>
      <c r="E466" t="s">
        <v>3562</v>
      </c>
      <c r="F466" t="s">
        <v>3760</v>
      </c>
      <c r="G466" t="s">
        <v>297</v>
      </c>
      <c r="H466" t="s">
        <v>193</v>
      </c>
      <c r="I466" t="s">
        <v>4162</v>
      </c>
      <c r="J466" t="s">
        <v>977</v>
      </c>
      <c r="K466" t="s">
        <v>1821</v>
      </c>
      <c r="L466" t="s">
        <v>1325</v>
      </c>
      <c r="M466" t="s">
        <v>1973</v>
      </c>
      <c r="N466" t="s">
        <v>4315</v>
      </c>
      <c r="O466" t="s">
        <v>4319</v>
      </c>
      <c r="P466" t="s">
        <v>4323</v>
      </c>
      <c r="Q466" t="s">
        <v>4667</v>
      </c>
      <c r="R466" t="s">
        <v>5439</v>
      </c>
      <c r="S466" t="s">
        <v>4324</v>
      </c>
      <c r="T466" t="s">
        <v>5605</v>
      </c>
      <c r="U466" t="s">
        <v>6184</v>
      </c>
      <c r="Y466" cm="1">
        <f t="array" ref="Y466">IF(FALSE,"True," &amp; IF(_xlfn.XLOOKUP("Src_IsAny",'Scoring_Config'!$A:$A,'Scoring_Config'!$D:$D,"Yes")="Yes",_xlfn.XLOOKUP("Src_IsAny",'Scoring_Config'!$A:$A,'Scoring_Config'!$C:$C,10),0),"False,0")</f>
        <v>0</v>
      </c>
      <c r="Z466" cm="1">
        <f t="array" ref="Z466">IF(FALSE,"True," &amp; IF(_xlfn.XLOOKUP("Src_CIDR_Le_16",'Scoring_Config'!$A:$A,'Scoring_Config'!$D:$D,"Yes")="Yes",_xlfn.XLOOKUP("Src_CIDR_Le_16",'Scoring_Config'!$A:$A,'Scoring_Config'!$C:$C,10),0),"False,0")</f>
        <v>0</v>
      </c>
      <c r="AA466" cm="1">
        <f t="array" ref="AA466">IF(FALSE,"True," &amp; IF(_xlfn.XLOOKUP("Src_CIDR_17_22",'Scoring_Config'!$A:$A,'Scoring_Config'!$D:$D,"Yes")="Yes",_xlfn.XLOOKUP("Src_CIDR_17_22",'Scoring_Config'!$A:$A,'Scoring_Config'!$C:$C,5),0),"False,0")</f>
        <v>0</v>
      </c>
      <c r="AB466" cm="1">
        <f t="array" ref="AB466">IF(FALSE,"True," &amp; IF(_xlfn.XLOOKUP("Dst_IsAny",'Scoring_Config'!$A:$A,'Scoring_Config'!$D:$D,"Yes")="Yes",_xlfn.XLOOKUP("Dst_IsAny",'Scoring_Config'!$A:$A,'Scoring_Config'!$C:$C,10),0),"False,0")</f>
        <v>0</v>
      </c>
      <c r="AC466" cm="1">
        <f t="array" ref="AC466">IF(FALSE,"True," &amp; IF(_xlfn.XLOOKUP("Dst_CIDR_Le_16",'Scoring_Config'!$A:$A,'Scoring_Config'!$D:$D,"Yes")="Yes",_xlfn.XLOOKUP("Dst_CIDR_Le_16",'Scoring_Config'!$A:$A,'Scoring_Config'!$C:$C,10),0),"False,0")</f>
        <v>0</v>
      </c>
      <c r="AD466" cm="1">
        <f t="array" ref="AD466">IF(FALSE,"True," &amp; IF(_xlfn.XLOOKUP("Dst_CIDR_17_22",'Scoring_Config'!$A:$A,'Scoring_Config'!$D:$D,"Yes")="Yes",_xlfn.XLOOKUP("Dst_CIDR_17_22",'Scoring_Config'!$A:$A,'Scoring_Config'!$C:$C,5),0),"False,0")</f>
        <v>0</v>
      </c>
      <c r="AE466" cm="1">
        <f t="array" ref="AE466">IF(FALSE,"True," &amp; IF(_xlfn.XLOOKUP("SrcZone_IsAny",'Scoring_Config'!$A:$A,'Scoring_Config'!$D:$D,"Yes")="Yes",_xlfn.XLOOKUP("SrcZone_IsAny",'Scoring_Config'!$A:$A,'Scoring_Config'!$C:$C,10),0),"False,0")</f>
        <v>0</v>
      </c>
      <c r="AF466" cm="1">
        <f t="array" ref="AF466">IF(FALSE,"True," &amp; IF(_xlfn.XLOOKUP("DstZone_IsAny",'Scoring_Config'!$A:$A,'Scoring_Config'!$D:$D,"Yes")="Yes",_xlfn.XLOOKUP("DstZone_IsAny",'Scoring_Config'!$A:$A,'Scoring_Config'!$C:$C,10),0),"False,0")</f>
        <v>0</v>
      </c>
      <c r="AG466" cm="1">
        <f t="array" ref="AG46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66" cm="1">
        <f t="array" ref="AH466">IF(FALSE,"True," &amp; IF(_xlfn.XLOOKUP("App_Any_OR_RangeGt1000",'Scoring_Config'!$A:$A,'Scoring_Config'!$D:$D,"Yes")="Yes",_xlfn.XLOOKUP("App_Any_OR_RangeGt1000",'Scoring_Config'!$A:$A,'Scoring_Config'!$C:$C,10),0),"False,0")</f>
        <v>0</v>
      </c>
      <c r="AI466" cm="1">
        <f t="array" ref="AI466">IF(FALSE,"True," &amp; IF(_xlfn.XLOOKUP("Service_Insecure_Match",'Scoring_Config'!$A:$A,'Scoring_Config'!$D:$D,"Yes")="Yes",_xlfn.XLOOKUP("Service_Insecure_Match",'Scoring_Config'!$A:$A,'Scoring_Config'!$C:$C,5),0),"False,0")</f>
        <v>0</v>
      </c>
      <c r="AJ466" cm="1">
        <f t="array" ref="AJ466">IF(FALSE,"True," &amp; IF(_xlfn.XLOOKUP("Risky_Inbound",'Scoring_Config'!$A:$A,'Scoring_Config'!$D:$D,"Yes")="Yes",_xlfn.XLOOKUP("Risky_Inbound",'Scoring_Config'!$A:$A,'Scoring_Config'!$C:$C,50),0),"False,0")</f>
        <v>0</v>
      </c>
      <c r="AK466" cm="1">
        <f t="array" ref="AK466">IF(FALSE,"True," &amp; IF(_xlfn.XLOOKUP("Risky_Outbound",'Scoring_Config'!$A:$A,'Scoring_Config'!$D:$D,"Yes")="Yes",_xlfn.XLOOKUP("Risky_Outbound",'Scoring_Config'!$A:$A,'Scoring_Config'!$C:$C,25),0),"False,0")</f>
        <v>0</v>
      </c>
      <c r="AL466" t="s">
        <v>6699</v>
      </c>
      <c r="AM466" cm="1">
        <f t="array" ref="AM46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66" t="s">
        <v>6697</v>
      </c>
      <c r="AO466" t="s">
        <v>6697</v>
      </c>
      <c r="AP466" t="s">
        <v>6697</v>
      </c>
      <c r="AQ466" cm="1">
        <f t="array" ref="AQ466">IF(FALSE,"True," &amp; IF(_xlfn.XLOOKUP("Service_IsAny",'Scoring_Config'!$A:$A,'Scoring_Config'!$D:$D,"Yes")="Yes",_xlfn.XLOOKUP("Service_IsAny",'Scoring_Config'!$A:$A,'Scoring_Config'!$C:$C,0),0),"False,0")</f>
        <v>0</v>
      </c>
      <c r="AR466">
        <v>0</v>
      </c>
      <c r="AS466" cm="1">
        <f t="array" ref="AS466">IF(FALSE,"True," &amp; IF(_xlfn.XLOOKUP("Service_RangeGt1000",'Scoring_Config'!$A:$A,'Scoring_Config'!$D:$D,"Yes")="Yes",_xlfn.XLOOKUP("Service_RangeGt1000",'Scoring_Config'!$A:$A,'Scoring_Config'!$C:$C,0),0),"False,0")</f>
        <v>0</v>
      </c>
      <c r="AT466" cm="1">
        <f t="array" ref="AT466">IF(FALSE,"True," &amp; IF(_xlfn.XLOOKUP("App_IsAny",'Scoring_Config'!$A:$A,'Scoring_Config'!$D:$D,"Yes")="Yes",_xlfn.XLOOKUP("App_IsAny",'Scoring_Config'!$A:$A,'Scoring_Config'!$C:$C,0),0),"False,0")</f>
        <v>0</v>
      </c>
      <c r="AU466">
        <v>0</v>
      </c>
      <c r="AV466" cm="1">
        <f t="array" ref="AV466">IF(FALSE,"True," &amp; IF(_xlfn.XLOOKUP("App_RangeGt1000",'Scoring_Config'!$A:$A,'Scoring_Config'!$D:$D,"Yes")="Yes",_xlfn.XLOOKUP("App_RangeGt1000",'Scoring_Config'!$A:$A,'Scoring_Config'!$C:$C,0),0),"False,0")</f>
        <v>0</v>
      </c>
      <c r="AW466" cm="1">
        <f t="array" ref="AW466">IF(FALSE,"True," &amp; IF(_xlfn.XLOOKUP("Action_IsDenyOrDrop",'Scoring_Config'!$A:$A,'Scoring_Config'!$D:$D,"Yes")="Yes",_xlfn.XLOOKUP("Action_IsDenyOrDrop",'Scoring_Config'!$A:$A,'Scoring_Config'!$C:$C,0),0),"False,0")</f>
        <v>0</v>
      </c>
      <c r="AX466" cm="1">
        <f t="array" ref="AX466">IF(LEFT(AW466,4)="True",0,(IF(LEFT(Y466,4)="True",IF(_xlfn.XLOOKUP("Src_IsAny",'Scoring_Config'!$A:$A,'Scoring_Config'!$D:$D,"Yes")="Yes",_xlfn.XLOOKUP("Src_IsAny",'Scoring_Config'!$A:$A,'Scoring_Config'!$C:$C,10),0),0)+IF(LEFT(Z466,4)="True",IF(_xlfn.XLOOKUP("Src_CIDR_Le_16",'Scoring_Config'!$A:$A,'Scoring_Config'!$D:$D,"Yes")="Yes",_xlfn.XLOOKUP("Src_CIDR_Le_16",'Scoring_Config'!$A:$A,'Scoring_Config'!$C:$C,10),0),0)+IF(LEFT(AA466,4)="True",IF(_xlfn.XLOOKUP("Src_CIDR_17_22",'Scoring_Config'!$A:$A,'Scoring_Config'!$D:$D,"Yes")="Yes",_xlfn.XLOOKUP("Src_CIDR_17_22",'Scoring_Config'!$A:$A,'Scoring_Config'!$C:$C,5),0),0)+IF(LEFT(AB466,4)="True",IF(_xlfn.XLOOKUP("Dst_IsAny",'Scoring_Config'!$A:$A,'Scoring_Config'!$D:$D,"Yes")="Yes",_xlfn.XLOOKUP("Dst_IsAny",'Scoring_Config'!$A:$A,'Scoring_Config'!$C:$C,10),0),0)+IF(LEFT(AC466,4)="True",IF(_xlfn.XLOOKUP("Dst_CIDR_Le_16",'Scoring_Config'!$A:$A,'Scoring_Config'!$D:$D,"Yes")="Yes",_xlfn.XLOOKUP("Dst_CIDR_Le_16",'Scoring_Config'!$A:$A,'Scoring_Config'!$C:$C,10),0),0)+IF(LEFT(AD466,4)="True",IF(_xlfn.XLOOKUP("Dst_CIDR_17_22",'Scoring_Config'!$A:$A,'Scoring_Config'!$D:$D,"Yes")="Yes",_xlfn.XLOOKUP("Dst_CIDR_17_22",'Scoring_Config'!$A:$A,'Scoring_Config'!$C:$C,5),0),0)+IF(LEFT(AE466,4)="True",IF(_xlfn.XLOOKUP("SrcZone_IsAny",'Scoring_Config'!$A:$A,'Scoring_Config'!$D:$D,"Yes")="Yes",_xlfn.XLOOKUP("SrcZone_IsAny",'Scoring_Config'!$A:$A,'Scoring_Config'!$C:$C,10),0),0)+IF(LEFT(AF466,4)="True",IF(_xlfn.XLOOKUP("DstZone_IsAny",'Scoring_Config'!$A:$A,'Scoring_Config'!$D:$D,"Yes")="Yes",_xlfn.XLOOKUP("DstZone_IsAny",'Scoring_Config'!$A:$A,'Scoring_Config'!$C:$C,10),0),0)+IF(LEFT(AG466,4)="True",IF(_xlfn.XLOOKUP("Service_Any_OR_RangeGt1000",'Scoring_Config'!$A:$A,'Scoring_Config'!$D:$D,"Yes")="Yes",_xlfn.XLOOKUP("Service_Any_OR_RangeGt1000",'Scoring_Config'!$A:$A,'Scoring_Config'!$C:$C,10),0),0)+IF(LEFT(AH466,4)="True",IF(_xlfn.XLOOKUP("App_Any_OR_RangeGt1000",'Scoring_Config'!$A:$A,'Scoring_Config'!$D:$D,"Yes")="Yes",_xlfn.XLOOKUP("App_Any_OR_RangeGt1000",'Scoring_Config'!$A:$A,'Scoring_Config'!$C:$C,10),0),0)+IF(LEFT(AI466,4)="True",IF(_xlfn.XLOOKUP("Service_Insecure_Match",'Scoring_Config'!$A:$A,'Scoring_Config'!$D:$D,"Yes")="Yes",_xlfn.XLOOKUP("Service_Insecure_Match",'Scoring_Config'!$A:$A,'Scoring_Config'!$C:$C,5),0),0)+IF(LEFT(AJ466,4)="True",IF(_xlfn.XLOOKUP("Risky_Inbound",'Scoring_Config'!$A:$A,'Scoring_Config'!$D:$D,"Yes")="Yes",_xlfn.XLOOKUP("Risky_Inbound",'Scoring_Config'!$A:$A,'Scoring_Config'!$C:$C,50),0),0)+IF(LEFT(AK466,4)="True",IF(_xlfn.XLOOKUP("Risky_Outbound",'Scoring_Config'!$A:$A,'Scoring_Config'!$D:$D,"Yes")="Yes",_xlfn.XLOOKUP("Risky_Outbound",'Scoring_Config'!$A:$A,'Scoring_Config'!$C:$C,25),0),0)+IF(LEFT(AZ466,4)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466,FIND(",",AL466)+1,100)),0)+IF(LEFT(AM466,4)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466,FIND(",",AN466)+1,100)),0)+IF(_xlfn.XLOOKUP("Profile_Scoring",'Scoring_Config'!$A:$A,'Scoring_Config'!$D:$D,"Yes")="Yes",VALUE(MID(AO466,FIND(",",AO466)+1,100)),0)+IF(_xlfn.XLOOKUP("Options_Scoring",'Scoring_Config'!$A:$A,'Scoring_Config'!$D:$D,"Yes")="Yes",VALUE(MID(AP466,FIND(",",AP466)+1,100)),0)))</f>
        <v>0</v>
      </c>
      <c r="AZ466" cm="1">
        <f t="array" ref="AZ466">IF(FALSE,"True," &amp; IF(_xlfn.XLOOKUP("Migrate_Insecure",'Scoring_Config'!$A:$A,'Scoring_Config'!$D:$D,"Yes")="Yes",_xlfn.XLOOKUP("Migrate_Insecure",'Scoring_Config'!$A:$A,'Scoring_Config'!$C:$C,10),0),"False,0")</f>
        <v>0</v>
      </c>
    </row>
    <row r="467" spans="1:52">
      <c r="A467" t="s">
        <v>1979</v>
      </c>
      <c r="B467" t="s">
        <v>2440</v>
      </c>
      <c r="C467" t="s">
        <v>3542</v>
      </c>
      <c r="D467" t="s">
        <v>3544</v>
      </c>
      <c r="E467" t="s">
        <v>3562</v>
      </c>
      <c r="F467" t="s">
        <v>3632</v>
      </c>
      <c r="G467" t="s">
        <v>298</v>
      </c>
      <c r="H467" t="s">
        <v>193</v>
      </c>
      <c r="I467" t="s">
        <v>4162</v>
      </c>
      <c r="J467" t="s">
        <v>976</v>
      </c>
      <c r="K467" t="s">
        <v>1817</v>
      </c>
      <c r="L467" t="s">
        <v>1325</v>
      </c>
      <c r="M467" t="s">
        <v>1973</v>
      </c>
      <c r="N467" t="s">
        <v>4315</v>
      </c>
      <c r="O467" t="s">
        <v>4319</v>
      </c>
      <c r="P467" t="s">
        <v>4323</v>
      </c>
      <c r="Q467" t="s">
        <v>4668</v>
      </c>
      <c r="R467" t="s">
        <v>5439</v>
      </c>
      <c r="S467" t="s">
        <v>4324</v>
      </c>
      <c r="T467" t="s">
        <v>5605</v>
      </c>
      <c r="U467" t="s">
        <v>6185</v>
      </c>
      <c r="Y467" cm="1">
        <f t="array" ref="Y467">IF(FALSE,"True," &amp; IF(_xlfn.XLOOKUP("Src_IsAny",'Scoring_Config'!$A:$A,'Scoring_Config'!$D:$D,"Yes")="Yes",_xlfn.XLOOKUP("Src_IsAny",'Scoring_Config'!$A:$A,'Scoring_Config'!$C:$C,10),0),"False,0")</f>
        <v>0</v>
      </c>
      <c r="Z467" cm="1">
        <f t="array" ref="Z467">IF(FALSE,"True," &amp; IF(_xlfn.XLOOKUP("Src_CIDR_Le_16",'Scoring_Config'!$A:$A,'Scoring_Config'!$D:$D,"Yes")="Yes",_xlfn.XLOOKUP("Src_CIDR_Le_16",'Scoring_Config'!$A:$A,'Scoring_Config'!$C:$C,10),0),"False,0")</f>
        <v>0</v>
      </c>
      <c r="AA467" cm="1">
        <f t="array" ref="AA467">IF(FALSE,"True," &amp; IF(_xlfn.XLOOKUP("Src_CIDR_17_22",'Scoring_Config'!$A:$A,'Scoring_Config'!$D:$D,"Yes")="Yes",_xlfn.XLOOKUP("Src_CIDR_17_22",'Scoring_Config'!$A:$A,'Scoring_Config'!$C:$C,5),0),"False,0")</f>
        <v>0</v>
      </c>
      <c r="AB467" cm="1">
        <f t="array" ref="AB467">IF(FALSE,"True," &amp; IF(_xlfn.XLOOKUP("Dst_IsAny",'Scoring_Config'!$A:$A,'Scoring_Config'!$D:$D,"Yes")="Yes",_xlfn.XLOOKUP("Dst_IsAny",'Scoring_Config'!$A:$A,'Scoring_Config'!$C:$C,10),0),"False,0")</f>
        <v>0</v>
      </c>
      <c r="AC467" cm="1">
        <f t="array" ref="AC467">IF(FALSE,"True," &amp; IF(_xlfn.XLOOKUP("Dst_CIDR_Le_16",'Scoring_Config'!$A:$A,'Scoring_Config'!$D:$D,"Yes")="Yes",_xlfn.XLOOKUP("Dst_CIDR_Le_16",'Scoring_Config'!$A:$A,'Scoring_Config'!$C:$C,10),0),"False,0")</f>
        <v>0</v>
      </c>
      <c r="AD467" cm="1">
        <f t="array" ref="AD467">IF(FALSE,"True," &amp; IF(_xlfn.XLOOKUP("Dst_CIDR_17_22",'Scoring_Config'!$A:$A,'Scoring_Config'!$D:$D,"Yes")="Yes",_xlfn.XLOOKUP("Dst_CIDR_17_22",'Scoring_Config'!$A:$A,'Scoring_Config'!$C:$C,5),0),"False,0")</f>
        <v>0</v>
      </c>
      <c r="AE467" cm="1">
        <f t="array" ref="AE467">IF(FALSE,"True," &amp; IF(_xlfn.XLOOKUP("SrcZone_IsAny",'Scoring_Config'!$A:$A,'Scoring_Config'!$D:$D,"Yes")="Yes",_xlfn.XLOOKUP("SrcZone_IsAny",'Scoring_Config'!$A:$A,'Scoring_Config'!$C:$C,10),0),"False,0")</f>
        <v>0</v>
      </c>
      <c r="AF467" cm="1">
        <f t="array" ref="AF467">IF(FALSE,"True," &amp; IF(_xlfn.XLOOKUP("DstZone_IsAny",'Scoring_Config'!$A:$A,'Scoring_Config'!$D:$D,"Yes")="Yes",_xlfn.XLOOKUP("DstZone_IsAny",'Scoring_Config'!$A:$A,'Scoring_Config'!$C:$C,10),0),"False,0")</f>
        <v>0</v>
      </c>
      <c r="AG467" cm="1">
        <f t="array" ref="AG46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67" cm="1">
        <f t="array" ref="AH467">IF(FALSE,"True," &amp; IF(_xlfn.XLOOKUP("App_Any_OR_RangeGt1000",'Scoring_Config'!$A:$A,'Scoring_Config'!$D:$D,"Yes")="Yes",_xlfn.XLOOKUP("App_Any_OR_RangeGt1000",'Scoring_Config'!$A:$A,'Scoring_Config'!$C:$C,10),0),"False,0")</f>
        <v>0</v>
      </c>
      <c r="AI467" cm="1">
        <f t="array" ref="AI467">IF(FALSE,"True," &amp; IF(_xlfn.XLOOKUP("Service_Insecure_Match",'Scoring_Config'!$A:$A,'Scoring_Config'!$D:$D,"Yes")="Yes",_xlfn.XLOOKUP("Service_Insecure_Match",'Scoring_Config'!$A:$A,'Scoring_Config'!$C:$C,5),0),"False,0")</f>
        <v>0</v>
      </c>
      <c r="AJ467" cm="1">
        <f t="array" ref="AJ467">IF(FALSE,"True," &amp; IF(_xlfn.XLOOKUP("Risky_Inbound",'Scoring_Config'!$A:$A,'Scoring_Config'!$D:$D,"Yes")="Yes",_xlfn.XLOOKUP("Risky_Inbound",'Scoring_Config'!$A:$A,'Scoring_Config'!$C:$C,50),0),"False,0")</f>
        <v>0</v>
      </c>
      <c r="AK467" cm="1">
        <f t="array" ref="AK467">IF(FALSE,"True," &amp; IF(_xlfn.XLOOKUP("Risky_Outbound",'Scoring_Config'!$A:$A,'Scoring_Config'!$D:$D,"Yes")="Yes",_xlfn.XLOOKUP("Risky_Outbound",'Scoring_Config'!$A:$A,'Scoring_Config'!$C:$C,25),0),"False,0")</f>
        <v>0</v>
      </c>
      <c r="AL467" t="s">
        <v>6699</v>
      </c>
      <c r="AM467" cm="1">
        <f t="array" ref="AM46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67" t="s">
        <v>6697</v>
      </c>
      <c r="AO467" t="s">
        <v>6697</v>
      </c>
      <c r="AP467" t="s">
        <v>6697</v>
      </c>
      <c r="AQ467" cm="1">
        <f t="array" ref="AQ467">IF(FALSE,"True," &amp; IF(_xlfn.XLOOKUP("Service_IsAny",'Scoring_Config'!$A:$A,'Scoring_Config'!$D:$D,"Yes")="Yes",_xlfn.XLOOKUP("Service_IsAny",'Scoring_Config'!$A:$A,'Scoring_Config'!$C:$C,0),0),"False,0")</f>
        <v>0</v>
      </c>
      <c r="AR467">
        <v>0</v>
      </c>
      <c r="AS467" cm="1">
        <f t="array" ref="AS467">IF(FALSE,"True," &amp; IF(_xlfn.XLOOKUP("Service_RangeGt1000",'Scoring_Config'!$A:$A,'Scoring_Config'!$D:$D,"Yes")="Yes",_xlfn.XLOOKUP("Service_RangeGt1000",'Scoring_Config'!$A:$A,'Scoring_Config'!$C:$C,0),0),"False,0")</f>
        <v>0</v>
      </c>
      <c r="AT467" cm="1">
        <f t="array" ref="AT467">IF(FALSE,"True," &amp; IF(_xlfn.XLOOKUP("App_IsAny",'Scoring_Config'!$A:$A,'Scoring_Config'!$D:$D,"Yes")="Yes",_xlfn.XLOOKUP("App_IsAny",'Scoring_Config'!$A:$A,'Scoring_Config'!$C:$C,0),0),"False,0")</f>
        <v>0</v>
      </c>
      <c r="AU467">
        <v>0</v>
      </c>
      <c r="AV467" cm="1">
        <f t="array" ref="AV467">IF(FALSE,"True," &amp; IF(_xlfn.XLOOKUP("App_RangeGt1000",'Scoring_Config'!$A:$A,'Scoring_Config'!$D:$D,"Yes")="Yes",_xlfn.XLOOKUP("App_RangeGt1000",'Scoring_Config'!$A:$A,'Scoring_Config'!$C:$C,0),0),"False,0")</f>
        <v>0</v>
      </c>
      <c r="AW467" cm="1">
        <f t="array" ref="AW467">IF(FALSE,"True," &amp; IF(_xlfn.XLOOKUP("Action_IsDenyOrDrop",'Scoring_Config'!$A:$A,'Scoring_Config'!$D:$D,"Yes")="Yes",_xlfn.XLOOKUP("Action_IsDenyOrDrop",'Scoring_Config'!$A:$A,'Scoring_Config'!$C:$C,0),0),"False,0")</f>
        <v>0</v>
      </c>
      <c r="AX467" cm="1">
        <f t="array" ref="AX467">IF(LEFT(AW467,4)="True",0,(IF(LEFT(Y467,4)="True",IF(_xlfn.XLOOKUP("Src_IsAny",'Scoring_Config'!$A:$A,'Scoring_Config'!$D:$D,"Yes")="Yes",_xlfn.XLOOKUP("Src_IsAny",'Scoring_Config'!$A:$A,'Scoring_Config'!$C:$C,10),0),0)+IF(LEFT(Z467,4)="True",IF(_xlfn.XLOOKUP("Src_CIDR_Le_16",'Scoring_Config'!$A:$A,'Scoring_Config'!$D:$D,"Yes")="Yes",_xlfn.XLOOKUP("Src_CIDR_Le_16",'Scoring_Config'!$A:$A,'Scoring_Config'!$C:$C,10),0),0)+IF(LEFT(AA467,4)="True",IF(_xlfn.XLOOKUP("Src_CIDR_17_22",'Scoring_Config'!$A:$A,'Scoring_Config'!$D:$D,"Yes")="Yes",_xlfn.XLOOKUP("Src_CIDR_17_22",'Scoring_Config'!$A:$A,'Scoring_Config'!$C:$C,5),0),0)+IF(LEFT(AB467,4)="True",IF(_xlfn.XLOOKUP("Dst_IsAny",'Scoring_Config'!$A:$A,'Scoring_Config'!$D:$D,"Yes")="Yes",_xlfn.XLOOKUP("Dst_IsAny",'Scoring_Config'!$A:$A,'Scoring_Config'!$C:$C,10),0),0)+IF(LEFT(AC467,4)="True",IF(_xlfn.XLOOKUP("Dst_CIDR_Le_16",'Scoring_Config'!$A:$A,'Scoring_Config'!$D:$D,"Yes")="Yes",_xlfn.XLOOKUP("Dst_CIDR_Le_16",'Scoring_Config'!$A:$A,'Scoring_Config'!$C:$C,10),0),0)+IF(LEFT(AD467,4)="True",IF(_xlfn.XLOOKUP("Dst_CIDR_17_22",'Scoring_Config'!$A:$A,'Scoring_Config'!$D:$D,"Yes")="Yes",_xlfn.XLOOKUP("Dst_CIDR_17_22",'Scoring_Config'!$A:$A,'Scoring_Config'!$C:$C,5),0),0)+IF(LEFT(AE467,4)="True",IF(_xlfn.XLOOKUP("SrcZone_IsAny",'Scoring_Config'!$A:$A,'Scoring_Config'!$D:$D,"Yes")="Yes",_xlfn.XLOOKUP("SrcZone_IsAny",'Scoring_Config'!$A:$A,'Scoring_Config'!$C:$C,10),0),0)+IF(LEFT(AF467,4)="True",IF(_xlfn.XLOOKUP("DstZone_IsAny",'Scoring_Config'!$A:$A,'Scoring_Config'!$D:$D,"Yes")="Yes",_xlfn.XLOOKUP("DstZone_IsAny",'Scoring_Config'!$A:$A,'Scoring_Config'!$C:$C,10),0),0)+IF(LEFT(AG467,4)="True",IF(_xlfn.XLOOKUP("Service_Any_OR_RangeGt1000",'Scoring_Config'!$A:$A,'Scoring_Config'!$D:$D,"Yes")="Yes",_xlfn.XLOOKUP("Service_Any_OR_RangeGt1000",'Scoring_Config'!$A:$A,'Scoring_Config'!$C:$C,10),0),0)+IF(LEFT(AH467,4)="True",IF(_xlfn.XLOOKUP("App_Any_OR_RangeGt1000",'Scoring_Config'!$A:$A,'Scoring_Config'!$D:$D,"Yes")="Yes",_xlfn.XLOOKUP("App_Any_OR_RangeGt1000",'Scoring_Config'!$A:$A,'Scoring_Config'!$C:$C,10),0),0)+IF(LEFT(AI467,4)="True",IF(_xlfn.XLOOKUP("Service_Insecure_Match",'Scoring_Config'!$A:$A,'Scoring_Config'!$D:$D,"Yes")="Yes",_xlfn.XLOOKUP("Service_Insecure_Match",'Scoring_Config'!$A:$A,'Scoring_Config'!$C:$C,5),0),0)+IF(LEFT(AJ467,4)="True",IF(_xlfn.XLOOKUP("Risky_Inbound",'Scoring_Config'!$A:$A,'Scoring_Config'!$D:$D,"Yes")="Yes",_xlfn.XLOOKUP("Risky_Inbound",'Scoring_Config'!$A:$A,'Scoring_Config'!$C:$C,50),0),0)+IF(LEFT(AK467,4)="True",IF(_xlfn.XLOOKUP("Risky_Outbound",'Scoring_Config'!$A:$A,'Scoring_Config'!$D:$D,"Yes")="Yes",_xlfn.XLOOKUP("Risky_Outbound",'Scoring_Config'!$A:$A,'Scoring_Config'!$C:$C,25),0),0)+IF(LEFT(AZ467,4)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467,FIND(",",AL467)+1,100)),0)+IF(LEFT(AM467,4)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467,FIND(",",AN467)+1,100)),0)+IF(_xlfn.XLOOKUP("Profile_Scoring",'Scoring_Config'!$A:$A,'Scoring_Config'!$D:$D,"Yes")="Yes",VALUE(MID(AO467,FIND(",",AO467)+1,100)),0)+IF(_xlfn.XLOOKUP("Options_Scoring",'Scoring_Config'!$A:$A,'Scoring_Config'!$D:$D,"Yes")="Yes",VALUE(MID(AP467,FIND(",",AP467)+1,100)),0)))</f>
        <v>0</v>
      </c>
      <c r="AZ467" cm="1">
        <f t="array" ref="AZ467">IF(FALSE,"True," &amp; IF(_xlfn.XLOOKUP("Migrate_Insecure",'Scoring_Config'!$A:$A,'Scoring_Config'!$D:$D,"Yes")="Yes",_xlfn.XLOOKUP("Migrate_Insecure",'Scoring_Config'!$A:$A,'Scoring_Config'!$C:$C,10),0),"False,0")</f>
        <v>0</v>
      </c>
    </row>
    <row r="468" spans="1:52">
      <c r="A468" t="s">
        <v>1979</v>
      </c>
      <c r="B468" t="s">
        <v>2441</v>
      </c>
      <c r="C468" t="s">
        <v>3542</v>
      </c>
      <c r="D468" t="s">
        <v>3545</v>
      </c>
      <c r="E468" t="s">
        <v>3563</v>
      </c>
      <c r="F468" t="s">
        <v>3761</v>
      </c>
      <c r="G468" t="s">
        <v>299</v>
      </c>
      <c r="H468" t="s">
        <v>174</v>
      </c>
      <c r="I468" t="s">
        <v>4106</v>
      </c>
      <c r="J468" t="s">
        <v>978</v>
      </c>
      <c r="K468" t="s">
        <v>1816</v>
      </c>
      <c r="L468" t="s">
        <v>1327</v>
      </c>
      <c r="M468" t="s">
        <v>1974</v>
      </c>
      <c r="N468" t="s">
        <v>4315</v>
      </c>
      <c r="O468" t="s">
        <v>4319</v>
      </c>
      <c r="P468" t="s">
        <v>4321</v>
      </c>
      <c r="Q468" t="s">
        <v>4669</v>
      </c>
      <c r="R468" t="s">
        <v>5440</v>
      </c>
      <c r="S468" t="s">
        <v>5440</v>
      </c>
      <c r="T468" t="s">
        <v>5638</v>
      </c>
      <c r="U468" t="s">
        <v>6186</v>
      </c>
      <c r="Y468" cm="1">
        <f t="array" ref="Y468">IF(FALSE,"True," &amp; IF(_xlfn.XLOOKUP("Src_IsAny",'Scoring_Config'!$A:$A,'Scoring_Config'!$D:$D,"Yes")="Yes",_xlfn.XLOOKUP("Src_IsAny",'Scoring_Config'!$A:$A,'Scoring_Config'!$C:$C,10),0),"False,0")</f>
        <v>0</v>
      </c>
      <c r="Z468" cm="1">
        <f t="array" ref="Z468">IF(FALSE,"True," &amp; IF(_xlfn.XLOOKUP("Src_CIDR_Le_16",'Scoring_Config'!$A:$A,'Scoring_Config'!$D:$D,"Yes")="Yes",_xlfn.XLOOKUP("Src_CIDR_Le_16",'Scoring_Config'!$A:$A,'Scoring_Config'!$C:$C,10),0),"False,0")</f>
        <v>0</v>
      </c>
      <c r="AA468" cm="1">
        <f t="array" ref="AA468">IF(TRUE,"True," &amp; IF(_xlfn.XLOOKUP("Src_CIDR_17_22",'Scoring_Config'!$A:$A,'Scoring_Config'!$D:$D,"Yes")="Yes",_xlfn.XLOOKUP("Src_CIDR_17_22",'Scoring_Config'!$A:$A,'Scoring_Config'!$C:$C,5),0),"False,0")</f>
        <v>0</v>
      </c>
      <c r="AB468" cm="1">
        <f t="array" ref="AB468">IF(FALSE,"True," &amp; IF(_xlfn.XLOOKUP("Dst_IsAny",'Scoring_Config'!$A:$A,'Scoring_Config'!$D:$D,"Yes")="Yes",_xlfn.XLOOKUP("Dst_IsAny",'Scoring_Config'!$A:$A,'Scoring_Config'!$C:$C,10),0),"False,0")</f>
        <v>0</v>
      </c>
      <c r="AC468" cm="1">
        <f t="array" ref="AC468">IF(FALSE,"True," &amp; IF(_xlfn.XLOOKUP("Dst_CIDR_Le_16",'Scoring_Config'!$A:$A,'Scoring_Config'!$D:$D,"Yes")="Yes",_xlfn.XLOOKUP("Dst_CIDR_Le_16",'Scoring_Config'!$A:$A,'Scoring_Config'!$C:$C,10),0),"False,0")</f>
        <v>0</v>
      </c>
      <c r="AD468" cm="1">
        <f t="array" ref="AD468">IF(FALSE,"True," &amp; IF(_xlfn.XLOOKUP("Dst_CIDR_17_22",'Scoring_Config'!$A:$A,'Scoring_Config'!$D:$D,"Yes")="Yes",_xlfn.XLOOKUP("Dst_CIDR_17_22",'Scoring_Config'!$A:$A,'Scoring_Config'!$C:$C,5),0),"False,0")</f>
        <v>0</v>
      </c>
      <c r="AE468" cm="1">
        <f t="array" ref="AE468">IF(FALSE,"True," &amp; IF(_xlfn.XLOOKUP("SrcZone_IsAny",'Scoring_Config'!$A:$A,'Scoring_Config'!$D:$D,"Yes")="Yes",_xlfn.XLOOKUP("SrcZone_IsAny",'Scoring_Config'!$A:$A,'Scoring_Config'!$C:$C,10),0),"False,0")</f>
        <v>0</v>
      </c>
      <c r="AF468" cm="1">
        <f t="array" ref="AF468">IF(FALSE,"True," &amp; IF(_xlfn.XLOOKUP("DstZone_IsAny",'Scoring_Config'!$A:$A,'Scoring_Config'!$D:$D,"Yes")="Yes",_xlfn.XLOOKUP("DstZone_IsAny",'Scoring_Config'!$A:$A,'Scoring_Config'!$C:$C,10),0),"False,0")</f>
        <v>0</v>
      </c>
      <c r="AG468" cm="1">
        <f t="array" ref="AG46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68" cm="1">
        <f t="array" ref="AH468">IF(FALSE,"True," &amp; IF(_xlfn.XLOOKUP("App_Any_OR_RangeGt1000",'Scoring_Config'!$A:$A,'Scoring_Config'!$D:$D,"Yes")="Yes",_xlfn.XLOOKUP("App_Any_OR_RangeGt1000",'Scoring_Config'!$A:$A,'Scoring_Config'!$C:$C,10),0),"False,0")</f>
        <v>0</v>
      </c>
      <c r="AI468" cm="1">
        <f t="array" ref="AI468">IF(FALSE,"True," &amp; IF(_xlfn.XLOOKUP("Service_Insecure_Match",'Scoring_Config'!$A:$A,'Scoring_Config'!$D:$D,"Yes")="Yes",_xlfn.XLOOKUP("Service_Insecure_Match",'Scoring_Config'!$A:$A,'Scoring_Config'!$C:$C,5),0),"False,0")</f>
        <v>0</v>
      </c>
      <c r="AJ468" cm="1">
        <f t="array" ref="AJ468">IF(FALSE,"True," &amp; IF(_xlfn.XLOOKUP("Risky_Inbound",'Scoring_Config'!$A:$A,'Scoring_Config'!$D:$D,"Yes")="Yes",_xlfn.XLOOKUP("Risky_Inbound",'Scoring_Config'!$A:$A,'Scoring_Config'!$C:$C,50),0),"False,0")</f>
        <v>0</v>
      </c>
      <c r="AK468" cm="1">
        <f t="array" ref="AK468">IF(FALSE,"True," &amp; IF(_xlfn.XLOOKUP("Risky_Outbound",'Scoring_Config'!$A:$A,'Scoring_Config'!$D:$D,"Yes")="Yes",_xlfn.XLOOKUP("Risky_Outbound",'Scoring_Config'!$A:$A,'Scoring_Config'!$C:$C,25),0),"False,0")</f>
        <v>0</v>
      </c>
      <c r="AL468" t="s">
        <v>6700</v>
      </c>
      <c r="AM468" cm="1">
        <f t="array" ref="AM46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68" t="s">
        <v>6697</v>
      </c>
      <c r="AO468" t="s">
        <v>6697</v>
      </c>
      <c r="AP468" t="s">
        <v>6697</v>
      </c>
      <c r="AQ468" cm="1">
        <f t="array" ref="AQ468">IF(FALSE,"True," &amp; IF(_xlfn.XLOOKUP("Service_IsAny",'Scoring_Config'!$A:$A,'Scoring_Config'!$D:$D,"Yes")="Yes",_xlfn.XLOOKUP("Service_IsAny",'Scoring_Config'!$A:$A,'Scoring_Config'!$C:$C,0),0),"False,0")</f>
        <v>0</v>
      </c>
      <c r="AR468">
        <v>0</v>
      </c>
      <c r="AS468" cm="1">
        <f t="array" ref="AS468">IF(FALSE,"True," &amp; IF(_xlfn.XLOOKUP("Service_RangeGt1000",'Scoring_Config'!$A:$A,'Scoring_Config'!$D:$D,"Yes")="Yes",_xlfn.XLOOKUP("Service_RangeGt1000",'Scoring_Config'!$A:$A,'Scoring_Config'!$C:$C,0),0),"False,0")</f>
        <v>0</v>
      </c>
      <c r="AT468" cm="1">
        <f t="array" ref="AT468">IF(FALSE,"True," &amp; IF(_xlfn.XLOOKUP("App_IsAny",'Scoring_Config'!$A:$A,'Scoring_Config'!$D:$D,"Yes")="Yes",_xlfn.XLOOKUP("App_IsAny",'Scoring_Config'!$A:$A,'Scoring_Config'!$C:$C,0),0),"False,0")</f>
        <v>0</v>
      </c>
      <c r="AU468">
        <v>12</v>
      </c>
      <c r="AV468" cm="1">
        <f t="array" ref="AV468">IF(FALSE,"True," &amp; IF(_xlfn.XLOOKUP("App_RangeGt1000",'Scoring_Config'!$A:$A,'Scoring_Config'!$D:$D,"Yes")="Yes",_xlfn.XLOOKUP("App_RangeGt1000",'Scoring_Config'!$A:$A,'Scoring_Config'!$C:$C,0),0),"False,0")</f>
        <v>0</v>
      </c>
      <c r="AW468" cm="1">
        <f t="array" ref="AW468">IF(FALSE,"True," &amp; IF(_xlfn.XLOOKUP("Action_IsDenyOrDrop",'Scoring_Config'!$A:$A,'Scoring_Config'!$D:$D,"Yes")="Yes",_xlfn.XLOOKUP("Action_IsDenyOrDrop",'Scoring_Config'!$A:$A,'Scoring_Config'!$C:$C,0),0),"False,0")</f>
        <v>0</v>
      </c>
      <c r="AX468" cm="1">
        <f t="array" ref="AX468">IF(LEFT(AW468,4)="True",0,(IF(LEFT(Y468,4)="True",IF(_xlfn.XLOOKUP("Src_IsAny",'Scoring_Config'!$A:$A,'Scoring_Config'!$D:$D,"Yes")="Yes",_xlfn.XLOOKUP("Src_IsAny",'Scoring_Config'!$A:$A,'Scoring_Config'!$C:$C,10),0),0)+IF(LEFT(Z468,4)="True",IF(_xlfn.XLOOKUP("Src_CIDR_Le_16",'Scoring_Config'!$A:$A,'Scoring_Config'!$D:$D,"Yes")="Yes",_xlfn.XLOOKUP("Src_CIDR_Le_16",'Scoring_Config'!$A:$A,'Scoring_Config'!$C:$C,10),0),0)+IF(LEFT(AA468,4)="True",IF(_xlfn.XLOOKUP("Src_CIDR_17_22",'Scoring_Config'!$A:$A,'Scoring_Config'!$D:$D,"Yes")="Yes",_xlfn.XLOOKUP("Src_CIDR_17_22",'Scoring_Config'!$A:$A,'Scoring_Config'!$C:$C,5),0),0)+IF(LEFT(AB468,4)="True",IF(_xlfn.XLOOKUP("Dst_IsAny",'Scoring_Config'!$A:$A,'Scoring_Config'!$D:$D,"Yes")="Yes",_xlfn.XLOOKUP("Dst_IsAny",'Scoring_Config'!$A:$A,'Scoring_Config'!$C:$C,10),0),0)+IF(LEFT(AC468,4)="True",IF(_xlfn.XLOOKUP("Dst_CIDR_Le_16",'Scoring_Config'!$A:$A,'Scoring_Config'!$D:$D,"Yes")="Yes",_xlfn.XLOOKUP("Dst_CIDR_Le_16",'Scoring_Config'!$A:$A,'Scoring_Config'!$C:$C,10),0),0)+IF(LEFT(AD468,4)="True",IF(_xlfn.XLOOKUP("Dst_CIDR_17_22",'Scoring_Config'!$A:$A,'Scoring_Config'!$D:$D,"Yes")="Yes",_xlfn.XLOOKUP("Dst_CIDR_17_22",'Scoring_Config'!$A:$A,'Scoring_Config'!$C:$C,5),0),0)+IF(LEFT(AE468,4)="True",IF(_xlfn.XLOOKUP("SrcZone_IsAny",'Scoring_Config'!$A:$A,'Scoring_Config'!$D:$D,"Yes")="Yes",_xlfn.XLOOKUP("SrcZone_IsAny",'Scoring_Config'!$A:$A,'Scoring_Config'!$C:$C,10),0),0)+IF(LEFT(AF468,4)="True",IF(_xlfn.XLOOKUP("DstZone_IsAny",'Scoring_Config'!$A:$A,'Scoring_Config'!$D:$D,"Yes")="Yes",_xlfn.XLOOKUP("DstZone_IsAny",'Scoring_Config'!$A:$A,'Scoring_Config'!$C:$C,10),0),0)+IF(LEFT(AG468,4)="True",IF(_xlfn.XLOOKUP("Service_Any_OR_RangeGt1000",'Scoring_Config'!$A:$A,'Scoring_Config'!$D:$D,"Yes")="Yes",_xlfn.XLOOKUP("Service_Any_OR_RangeGt1000",'Scoring_Config'!$A:$A,'Scoring_Config'!$C:$C,10),0),0)+IF(LEFT(AH468,4)="True",IF(_xlfn.XLOOKUP("App_Any_OR_RangeGt1000",'Scoring_Config'!$A:$A,'Scoring_Config'!$D:$D,"Yes")="Yes",_xlfn.XLOOKUP("App_Any_OR_RangeGt1000",'Scoring_Config'!$A:$A,'Scoring_Config'!$C:$C,10),0),0)+IF(LEFT(AI468,4)="True",IF(_xlfn.XLOOKUP("Service_Insecure_Match",'Scoring_Config'!$A:$A,'Scoring_Config'!$D:$D,"Yes")="Yes",_xlfn.XLOOKUP("Service_Insecure_Match",'Scoring_Config'!$A:$A,'Scoring_Config'!$C:$C,5),0),0)+IF(LEFT(AJ468,4)="True",IF(_xlfn.XLOOKUP("Risky_Inbound",'Scoring_Config'!$A:$A,'Scoring_Config'!$D:$D,"Yes")="Yes",_xlfn.XLOOKUP("Risky_Inbound",'Scoring_Config'!$A:$A,'Scoring_Config'!$C:$C,50),0),0)+IF(LEFT(AK468,4)="True",IF(_xlfn.XLOOKUP("Risky_Outbound",'Scoring_Config'!$A:$A,'Scoring_Config'!$D:$D,"Yes")="Yes",_xlfn.XLOOKUP("Risky_Outbound",'Scoring_Config'!$A:$A,'Scoring_Config'!$C:$C,25),0),0)+IF(LEFT(AZ468,4)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468,FIND(",",AL468)+1,100)),0)+IF(LEFT(AM468,4)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468,FIND(",",AN468)+1,100)),0)+IF(_xlfn.XLOOKUP("Profile_Scoring",'Scoring_Config'!$A:$A,'Scoring_Config'!$D:$D,"Yes")="Yes",VALUE(MID(AO468,FIND(",",AO468)+1,100)),0)+IF(_xlfn.XLOOKUP("Options_Scoring",'Scoring_Config'!$A:$A,'Scoring_Config'!$D:$D,"Yes")="Yes",VALUE(MID(AP468,FIND(",",AP468)+1,100)),0)))</f>
        <v>0</v>
      </c>
      <c r="AZ468" cm="1">
        <f t="array" ref="AZ468">IF(FALSE,"True," &amp; IF(_xlfn.XLOOKUP("Migrate_Insecure",'Scoring_Config'!$A:$A,'Scoring_Config'!$D:$D,"Yes")="Yes",_xlfn.XLOOKUP("Migrate_Insecure",'Scoring_Config'!$A:$A,'Scoring_Config'!$C:$C,10),0),"False,0")</f>
        <v>0</v>
      </c>
    </row>
    <row r="469" spans="1:52">
      <c r="A469" t="s">
        <v>1979</v>
      </c>
      <c r="B469" t="s">
        <v>2442</v>
      </c>
      <c r="C469" t="s">
        <v>3542</v>
      </c>
      <c r="D469" t="s">
        <v>3545</v>
      </c>
      <c r="E469" t="s">
        <v>3563</v>
      </c>
      <c r="F469" t="s">
        <v>3597</v>
      </c>
      <c r="G469" t="s">
        <v>300</v>
      </c>
      <c r="H469" t="s">
        <v>174</v>
      </c>
      <c r="I469" t="s">
        <v>4106</v>
      </c>
      <c r="J469" t="s">
        <v>978</v>
      </c>
      <c r="K469" t="s">
        <v>1816</v>
      </c>
      <c r="L469" t="s">
        <v>1327</v>
      </c>
      <c r="M469" t="s">
        <v>1974</v>
      </c>
      <c r="N469" t="s">
        <v>4315</v>
      </c>
      <c r="O469" t="s">
        <v>4319</v>
      </c>
      <c r="P469" t="s">
        <v>4321</v>
      </c>
      <c r="Q469" t="s">
        <v>4670</v>
      </c>
      <c r="R469" t="s">
        <v>5440</v>
      </c>
      <c r="S469" t="s">
        <v>5440</v>
      </c>
      <c r="T469" t="s">
        <v>5709</v>
      </c>
      <c r="U469" t="s">
        <v>6186</v>
      </c>
      <c r="Y469" cm="1">
        <f t="array" ref="Y469">IF(FALSE,"True," &amp; IF(_xlfn.XLOOKUP("Src_IsAny",'Scoring_Config'!$A:$A,'Scoring_Config'!$D:$D,"Yes")="Yes",_xlfn.XLOOKUP("Src_IsAny",'Scoring_Config'!$A:$A,'Scoring_Config'!$C:$C,10),0),"False,0")</f>
        <v>0</v>
      </c>
      <c r="Z469" cm="1">
        <f t="array" ref="Z469">IF(FALSE,"True," &amp; IF(_xlfn.XLOOKUP("Src_CIDR_Le_16",'Scoring_Config'!$A:$A,'Scoring_Config'!$D:$D,"Yes")="Yes",_xlfn.XLOOKUP("Src_CIDR_Le_16",'Scoring_Config'!$A:$A,'Scoring_Config'!$C:$C,10),0),"False,0")</f>
        <v>0</v>
      </c>
      <c r="AA469" cm="1">
        <f t="array" ref="AA469">IF(FALSE,"True," &amp; IF(_xlfn.XLOOKUP("Src_CIDR_17_22",'Scoring_Config'!$A:$A,'Scoring_Config'!$D:$D,"Yes")="Yes",_xlfn.XLOOKUP("Src_CIDR_17_22",'Scoring_Config'!$A:$A,'Scoring_Config'!$C:$C,5),0),"False,0")</f>
        <v>0</v>
      </c>
      <c r="AB469" cm="1">
        <f t="array" ref="AB469">IF(FALSE,"True," &amp; IF(_xlfn.XLOOKUP("Dst_IsAny",'Scoring_Config'!$A:$A,'Scoring_Config'!$D:$D,"Yes")="Yes",_xlfn.XLOOKUP("Dst_IsAny",'Scoring_Config'!$A:$A,'Scoring_Config'!$C:$C,10),0),"False,0")</f>
        <v>0</v>
      </c>
      <c r="AC469" cm="1">
        <f t="array" ref="AC469">IF(FALSE,"True," &amp; IF(_xlfn.XLOOKUP("Dst_CIDR_Le_16",'Scoring_Config'!$A:$A,'Scoring_Config'!$D:$D,"Yes")="Yes",_xlfn.XLOOKUP("Dst_CIDR_Le_16",'Scoring_Config'!$A:$A,'Scoring_Config'!$C:$C,10),0),"False,0")</f>
        <v>0</v>
      </c>
      <c r="AD469" cm="1">
        <f t="array" ref="AD469">IF(FALSE,"True," &amp; IF(_xlfn.XLOOKUP("Dst_CIDR_17_22",'Scoring_Config'!$A:$A,'Scoring_Config'!$D:$D,"Yes")="Yes",_xlfn.XLOOKUP("Dst_CIDR_17_22",'Scoring_Config'!$A:$A,'Scoring_Config'!$C:$C,5),0),"False,0")</f>
        <v>0</v>
      </c>
      <c r="AE469" cm="1">
        <f t="array" ref="AE469">IF(FALSE,"True," &amp; IF(_xlfn.XLOOKUP("SrcZone_IsAny",'Scoring_Config'!$A:$A,'Scoring_Config'!$D:$D,"Yes")="Yes",_xlfn.XLOOKUP("SrcZone_IsAny",'Scoring_Config'!$A:$A,'Scoring_Config'!$C:$C,10),0),"False,0")</f>
        <v>0</v>
      </c>
      <c r="AF469" cm="1">
        <f t="array" ref="AF469">IF(FALSE,"True," &amp; IF(_xlfn.XLOOKUP("DstZone_IsAny",'Scoring_Config'!$A:$A,'Scoring_Config'!$D:$D,"Yes")="Yes",_xlfn.XLOOKUP("DstZone_IsAny",'Scoring_Config'!$A:$A,'Scoring_Config'!$C:$C,10),0),"False,0")</f>
        <v>0</v>
      </c>
      <c r="AG469" cm="1">
        <f t="array" ref="AG46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69" cm="1">
        <f t="array" ref="AH469">IF(FALSE,"True," &amp; IF(_xlfn.XLOOKUP("App_Any_OR_RangeGt1000",'Scoring_Config'!$A:$A,'Scoring_Config'!$D:$D,"Yes")="Yes",_xlfn.XLOOKUP("App_Any_OR_RangeGt1000",'Scoring_Config'!$A:$A,'Scoring_Config'!$C:$C,10),0),"False,0")</f>
        <v>0</v>
      </c>
      <c r="AI469" cm="1">
        <f t="array" ref="AI469">IF(FALSE,"True," &amp; IF(_xlfn.XLOOKUP("Service_Insecure_Match",'Scoring_Config'!$A:$A,'Scoring_Config'!$D:$D,"Yes")="Yes",_xlfn.XLOOKUP("Service_Insecure_Match",'Scoring_Config'!$A:$A,'Scoring_Config'!$C:$C,5),0),"False,0")</f>
        <v>0</v>
      </c>
      <c r="AJ469" cm="1">
        <f t="array" ref="AJ469">IF(FALSE,"True," &amp; IF(_xlfn.XLOOKUP("Risky_Inbound",'Scoring_Config'!$A:$A,'Scoring_Config'!$D:$D,"Yes")="Yes",_xlfn.XLOOKUP("Risky_Inbound",'Scoring_Config'!$A:$A,'Scoring_Config'!$C:$C,50),0),"False,0")</f>
        <v>0</v>
      </c>
      <c r="AK469" cm="1">
        <f t="array" ref="AK469">IF(FALSE,"True," &amp; IF(_xlfn.XLOOKUP("Risky_Outbound",'Scoring_Config'!$A:$A,'Scoring_Config'!$D:$D,"Yes")="Yes",_xlfn.XLOOKUP("Risky_Outbound",'Scoring_Config'!$A:$A,'Scoring_Config'!$C:$C,25),0),"False,0")</f>
        <v>0</v>
      </c>
      <c r="AL469" t="s">
        <v>6700</v>
      </c>
      <c r="AM469" cm="1">
        <f t="array" ref="AM46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69" t="s">
        <v>6697</v>
      </c>
      <c r="AO469" t="s">
        <v>6697</v>
      </c>
      <c r="AP469" t="s">
        <v>6697</v>
      </c>
      <c r="AQ469" cm="1">
        <f t="array" ref="AQ469">IF(FALSE,"True," &amp; IF(_xlfn.XLOOKUP("Service_IsAny",'Scoring_Config'!$A:$A,'Scoring_Config'!$D:$D,"Yes")="Yes",_xlfn.XLOOKUP("Service_IsAny",'Scoring_Config'!$A:$A,'Scoring_Config'!$C:$C,0),0),"False,0")</f>
        <v>0</v>
      </c>
      <c r="AR469">
        <v>0</v>
      </c>
      <c r="AS469" cm="1">
        <f t="array" ref="AS469">IF(FALSE,"True," &amp; IF(_xlfn.XLOOKUP("Service_RangeGt1000",'Scoring_Config'!$A:$A,'Scoring_Config'!$D:$D,"Yes")="Yes",_xlfn.XLOOKUP("Service_RangeGt1000",'Scoring_Config'!$A:$A,'Scoring_Config'!$C:$C,0),0),"False,0")</f>
        <v>0</v>
      </c>
      <c r="AT469" cm="1">
        <f t="array" ref="AT469">IF(FALSE,"True," &amp; IF(_xlfn.XLOOKUP("App_IsAny",'Scoring_Config'!$A:$A,'Scoring_Config'!$D:$D,"Yes")="Yes",_xlfn.XLOOKUP("App_IsAny",'Scoring_Config'!$A:$A,'Scoring_Config'!$C:$C,0),0),"False,0")</f>
        <v>0</v>
      </c>
      <c r="AU469">
        <v>12</v>
      </c>
      <c r="AV469" cm="1">
        <f t="array" ref="AV469">IF(FALSE,"True," &amp; IF(_xlfn.XLOOKUP("App_RangeGt1000",'Scoring_Config'!$A:$A,'Scoring_Config'!$D:$D,"Yes")="Yes",_xlfn.XLOOKUP("App_RangeGt1000",'Scoring_Config'!$A:$A,'Scoring_Config'!$C:$C,0),0),"False,0")</f>
        <v>0</v>
      </c>
      <c r="AW469" cm="1">
        <f t="array" ref="AW469">IF(FALSE,"True," &amp; IF(_xlfn.XLOOKUP("Action_IsDenyOrDrop",'Scoring_Config'!$A:$A,'Scoring_Config'!$D:$D,"Yes")="Yes",_xlfn.XLOOKUP("Action_IsDenyOrDrop",'Scoring_Config'!$A:$A,'Scoring_Config'!$C:$C,0),0),"False,0")</f>
        <v>0</v>
      </c>
      <c r="AX469" cm="1">
        <f t="array" ref="AX469">IF(LEFT(AW469,4)="True",0,(IF(LEFT(Y469,4)="True",IF(_xlfn.XLOOKUP("Src_IsAny",'Scoring_Config'!$A:$A,'Scoring_Config'!$D:$D,"Yes")="Yes",_xlfn.XLOOKUP("Src_IsAny",'Scoring_Config'!$A:$A,'Scoring_Config'!$C:$C,10),0),0)+IF(LEFT(Z469,4)="True",IF(_xlfn.XLOOKUP("Src_CIDR_Le_16",'Scoring_Config'!$A:$A,'Scoring_Config'!$D:$D,"Yes")="Yes",_xlfn.XLOOKUP("Src_CIDR_Le_16",'Scoring_Config'!$A:$A,'Scoring_Config'!$C:$C,10),0),0)+IF(LEFT(AA469,4)="True",IF(_xlfn.XLOOKUP("Src_CIDR_17_22",'Scoring_Config'!$A:$A,'Scoring_Config'!$D:$D,"Yes")="Yes",_xlfn.XLOOKUP("Src_CIDR_17_22",'Scoring_Config'!$A:$A,'Scoring_Config'!$C:$C,5),0),0)+IF(LEFT(AB469,4)="True",IF(_xlfn.XLOOKUP("Dst_IsAny",'Scoring_Config'!$A:$A,'Scoring_Config'!$D:$D,"Yes")="Yes",_xlfn.XLOOKUP("Dst_IsAny",'Scoring_Config'!$A:$A,'Scoring_Config'!$C:$C,10),0),0)+IF(LEFT(AC469,4)="True",IF(_xlfn.XLOOKUP("Dst_CIDR_Le_16",'Scoring_Config'!$A:$A,'Scoring_Config'!$D:$D,"Yes")="Yes",_xlfn.XLOOKUP("Dst_CIDR_Le_16",'Scoring_Config'!$A:$A,'Scoring_Config'!$C:$C,10),0),0)+IF(LEFT(AD469,4)="True",IF(_xlfn.XLOOKUP("Dst_CIDR_17_22",'Scoring_Config'!$A:$A,'Scoring_Config'!$D:$D,"Yes")="Yes",_xlfn.XLOOKUP("Dst_CIDR_17_22",'Scoring_Config'!$A:$A,'Scoring_Config'!$C:$C,5),0),0)+IF(LEFT(AE469,4)="True",IF(_xlfn.XLOOKUP("SrcZone_IsAny",'Scoring_Config'!$A:$A,'Scoring_Config'!$D:$D,"Yes")="Yes",_xlfn.XLOOKUP("SrcZone_IsAny",'Scoring_Config'!$A:$A,'Scoring_Config'!$C:$C,10),0),0)+IF(LEFT(AF469,4)="True",IF(_xlfn.XLOOKUP("DstZone_IsAny",'Scoring_Config'!$A:$A,'Scoring_Config'!$D:$D,"Yes")="Yes",_xlfn.XLOOKUP("DstZone_IsAny",'Scoring_Config'!$A:$A,'Scoring_Config'!$C:$C,10),0),0)+IF(LEFT(AG469,4)="True",IF(_xlfn.XLOOKUP("Service_Any_OR_RangeGt1000",'Scoring_Config'!$A:$A,'Scoring_Config'!$D:$D,"Yes")="Yes",_xlfn.XLOOKUP("Service_Any_OR_RangeGt1000",'Scoring_Config'!$A:$A,'Scoring_Config'!$C:$C,10),0),0)+IF(LEFT(AH469,4)="True",IF(_xlfn.XLOOKUP("App_Any_OR_RangeGt1000",'Scoring_Config'!$A:$A,'Scoring_Config'!$D:$D,"Yes")="Yes",_xlfn.XLOOKUP("App_Any_OR_RangeGt1000",'Scoring_Config'!$A:$A,'Scoring_Config'!$C:$C,10),0),0)+IF(LEFT(AI469,4)="True",IF(_xlfn.XLOOKUP("Service_Insecure_Match",'Scoring_Config'!$A:$A,'Scoring_Config'!$D:$D,"Yes")="Yes",_xlfn.XLOOKUP("Service_Insecure_Match",'Scoring_Config'!$A:$A,'Scoring_Config'!$C:$C,5),0),0)+IF(LEFT(AJ469,4)="True",IF(_xlfn.XLOOKUP("Risky_Inbound",'Scoring_Config'!$A:$A,'Scoring_Config'!$D:$D,"Yes")="Yes",_xlfn.XLOOKUP("Risky_Inbound",'Scoring_Config'!$A:$A,'Scoring_Config'!$C:$C,50),0),0)+IF(LEFT(AK469,4)="True",IF(_xlfn.XLOOKUP("Risky_Outbound",'Scoring_Config'!$A:$A,'Scoring_Config'!$D:$D,"Yes")="Yes",_xlfn.XLOOKUP("Risky_Outbound",'Scoring_Config'!$A:$A,'Scoring_Config'!$C:$C,25),0),0)+IF(LEFT(AZ469,4)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469,FIND(",",AL469)+1,100)),0)+IF(LEFT(AM469,4)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469,FIND(",",AN469)+1,100)),0)+IF(_xlfn.XLOOKUP("Profile_Scoring",'Scoring_Config'!$A:$A,'Scoring_Config'!$D:$D,"Yes")="Yes",VALUE(MID(AO469,FIND(",",AO469)+1,100)),0)+IF(_xlfn.XLOOKUP("Options_Scoring",'Scoring_Config'!$A:$A,'Scoring_Config'!$D:$D,"Yes")="Yes",VALUE(MID(AP469,FIND(",",AP469)+1,100)),0)))</f>
        <v>0</v>
      </c>
      <c r="AZ469" cm="1">
        <f t="array" ref="AZ469">IF(FALSE,"True," &amp; IF(_xlfn.XLOOKUP("Migrate_Insecure",'Scoring_Config'!$A:$A,'Scoring_Config'!$D:$D,"Yes")="Yes",_xlfn.XLOOKUP("Migrate_Insecure",'Scoring_Config'!$A:$A,'Scoring_Config'!$C:$C,10),0),"False,0")</f>
        <v>0</v>
      </c>
    </row>
    <row r="470" spans="1:52">
      <c r="A470" t="s">
        <v>1979</v>
      </c>
      <c r="B470" t="s">
        <v>2443</v>
      </c>
      <c r="C470" t="s">
        <v>3542</v>
      </c>
      <c r="D470" t="s">
        <v>3545</v>
      </c>
      <c r="E470" t="s">
        <v>3563</v>
      </c>
      <c r="F470" t="s">
        <v>3597</v>
      </c>
      <c r="G470" t="s">
        <v>301</v>
      </c>
      <c r="H470" t="s">
        <v>174</v>
      </c>
      <c r="I470" t="s">
        <v>4106</v>
      </c>
      <c r="J470" t="s">
        <v>978</v>
      </c>
      <c r="K470" t="s">
        <v>1816</v>
      </c>
      <c r="L470" t="s">
        <v>1327</v>
      </c>
      <c r="M470" t="s">
        <v>1974</v>
      </c>
      <c r="N470" t="s">
        <v>4315</v>
      </c>
      <c r="O470" t="s">
        <v>4319</v>
      </c>
      <c r="P470" t="s">
        <v>4321</v>
      </c>
      <c r="Q470" t="s">
        <v>4670</v>
      </c>
      <c r="R470" t="s">
        <v>5440</v>
      </c>
      <c r="S470" t="s">
        <v>5440</v>
      </c>
      <c r="T470" t="s">
        <v>5710</v>
      </c>
      <c r="U470" t="s">
        <v>6186</v>
      </c>
      <c r="Y470" cm="1">
        <f t="array" ref="Y470">IF(FALSE,"True," &amp; IF(_xlfn.XLOOKUP("Src_IsAny",'Scoring_Config'!$A:$A,'Scoring_Config'!$D:$D,"Yes")="Yes",_xlfn.XLOOKUP("Src_IsAny",'Scoring_Config'!$A:$A,'Scoring_Config'!$C:$C,10),0),"False,0")</f>
        <v>0</v>
      </c>
      <c r="Z470" cm="1">
        <f t="array" ref="Z470">IF(FALSE,"True," &amp; IF(_xlfn.XLOOKUP("Src_CIDR_Le_16",'Scoring_Config'!$A:$A,'Scoring_Config'!$D:$D,"Yes")="Yes",_xlfn.XLOOKUP("Src_CIDR_Le_16",'Scoring_Config'!$A:$A,'Scoring_Config'!$C:$C,10),0),"False,0")</f>
        <v>0</v>
      </c>
      <c r="AA470" cm="1">
        <f t="array" ref="AA470">IF(TRUE,"True," &amp; IF(_xlfn.XLOOKUP("Src_CIDR_17_22",'Scoring_Config'!$A:$A,'Scoring_Config'!$D:$D,"Yes")="Yes",_xlfn.XLOOKUP("Src_CIDR_17_22",'Scoring_Config'!$A:$A,'Scoring_Config'!$C:$C,5),0),"False,0")</f>
        <v>0</v>
      </c>
      <c r="AB470" cm="1">
        <f t="array" ref="AB470">IF(FALSE,"True," &amp; IF(_xlfn.XLOOKUP("Dst_IsAny",'Scoring_Config'!$A:$A,'Scoring_Config'!$D:$D,"Yes")="Yes",_xlfn.XLOOKUP("Dst_IsAny",'Scoring_Config'!$A:$A,'Scoring_Config'!$C:$C,10),0),"False,0")</f>
        <v>0</v>
      </c>
      <c r="AC470" cm="1">
        <f t="array" ref="AC470">IF(FALSE,"True," &amp; IF(_xlfn.XLOOKUP("Dst_CIDR_Le_16",'Scoring_Config'!$A:$A,'Scoring_Config'!$D:$D,"Yes")="Yes",_xlfn.XLOOKUP("Dst_CIDR_Le_16",'Scoring_Config'!$A:$A,'Scoring_Config'!$C:$C,10),0),"False,0")</f>
        <v>0</v>
      </c>
      <c r="AD470" cm="1">
        <f t="array" ref="AD470">IF(FALSE,"True," &amp; IF(_xlfn.XLOOKUP("Dst_CIDR_17_22",'Scoring_Config'!$A:$A,'Scoring_Config'!$D:$D,"Yes")="Yes",_xlfn.XLOOKUP("Dst_CIDR_17_22",'Scoring_Config'!$A:$A,'Scoring_Config'!$C:$C,5),0),"False,0")</f>
        <v>0</v>
      </c>
      <c r="AE470" cm="1">
        <f t="array" ref="AE470">IF(FALSE,"True," &amp; IF(_xlfn.XLOOKUP("SrcZone_IsAny",'Scoring_Config'!$A:$A,'Scoring_Config'!$D:$D,"Yes")="Yes",_xlfn.XLOOKUP("SrcZone_IsAny",'Scoring_Config'!$A:$A,'Scoring_Config'!$C:$C,10),0),"False,0")</f>
        <v>0</v>
      </c>
      <c r="AF470" cm="1">
        <f t="array" ref="AF470">IF(FALSE,"True," &amp; IF(_xlfn.XLOOKUP("DstZone_IsAny",'Scoring_Config'!$A:$A,'Scoring_Config'!$D:$D,"Yes")="Yes",_xlfn.XLOOKUP("DstZone_IsAny",'Scoring_Config'!$A:$A,'Scoring_Config'!$C:$C,10),0),"False,0")</f>
        <v>0</v>
      </c>
      <c r="AG470" cm="1">
        <f t="array" ref="AG47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70" cm="1">
        <f t="array" ref="AH470">IF(FALSE,"True," &amp; IF(_xlfn.XLOOKUP("App_Any_OR_RangeGt1000",'Scoring_Config'!$A:$A,'Scoring_Config'!$D:$D,"Yes")="Yes",_xlfn.XLOOKUP("App_Any_OR_RangeGt1000",'Scoring_Config'!$A:$A,'Scoring_Config'!$C:$C,10),0),"False,0")</f>
        <v>0</v>
      </c>
      <c r="AI470" cm="1">
        <f t="array" ref="AI470">IF(FALSE,"True," &amp; IF(_xlfn.XLOOKUP("Service_Insecure_Match",'Scoring_Config'!$A:$A,'Scoring_Config'!$D:$D,"Yes")="Yes",_xlfn.XLOOKUP("Service_Insecure_Match",'Scoring_Config'!$A:$A,'Scoring_Config'!$C:$C,5),0),"False,0")</f>
        <v>0</v>
      </c>
      <c r="AJ470" cm="1">
        <f t="array" ref="AJ470">IF(FALSE,"True," &amp; IF(_xlfn.XLOOKUP("Risky_Inbound",'Scoring_Config'!$A:$A,'Scoring_Config'!$D:$D,"Yes")="Yes",_xlfn.XLOOKUP("Risky_Inbound",'Scoring_Config'!$A:$A,'Scoring_Config'!$C:$C,50),0),"False,0")</f>
        <v>0</v>
      </c>
      <c r="AK470" cm="1">
        <f t="array" ref="AK470">IF(FALSE,"True," &amp; IF(_xlfn.XLOOKUP("Risky_Outbound",'Scoring_Config'!$A:$A,'Scoring_Config'!$D:$D,"Yes")="Yes",_xlfn.XLOOKUP("Risky_Outbound",'Scoring_Config'!$A:$A,'Scoring_Config'!$C:$C,25),0),"False,0")</f>
        <v>0</v>
      </c>
      <c r="AL470" t="s">
        <v>6700</v>
      </c>
      <c r="AM470" cm="1">
        <f t="array" ref="AM47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70" t="s">
        <v>6697</v>
      </c>
      <c r="AO470" t="s">
        <v>6697</v>
      </c>
      <c r="AP470" t="s">
        <v>6697</v>
      </c>
      <c r="AQ470" cm="1">
        <f t="array" ref="AQ470">IF(FALSE,"True," &amp; IF(_xlfn.XLOOKUP("Service_IsAny",'Scoring_Config'!$A:$A,'Scoring_Config'!$D:$D,"Yes")="Yes",_xlfn.XLOOKUP("Service_IsAny",'Scoring_Config'!$A:$A,'Scoring_Config'!$C:$C,0),0),"False,0")</f>
        <v>0</v>
      </c>
      <c r="AR470">
        <v>0</v>
      </c>
      <c r="AS470" cm="1">
        <f t="array" ref="AS470">IF(FALSE,"True," &amp; IF(_xlfn.XLOOKUP("Service_RangeGt1000",'Scoring_Config'!$A:$A,'Scoring_Config'!$D:$D,"Yes")="Yes",_xlfn.XLOOKUP("Service_RangeGt1000",'Scoring_Config'!$A:$A,'Scoring_Config'!$C:$C,0),0),"False,0")</f>
        <v>0</v>
      </c>
      <c r="AT470" cm="1">
        <f t="array" ref="AT470">IF(FALSE,"True," &amp; IF(_xlfn.XLOOKUP("App_IsAny",'Scoring_Config'!$A:$A,'Scoring_Config'!$D:$D,"Yes")="Yes",_xlfn.XLOOKUP("App_IsAny",'Scoring_Config'!$A:$A,'Scoring_Config'!$C:$C,0),0),"False,0")</f>
        <v>0</v>
      </c>
      <c r="AU470">
        <v>12</v>
      </c>
      <c r="AV470" cm="1">
        <f t="array" ref="AV470">IF(FALSE,"True," &amp; IF(_xlfn.XLOOKUP("App_RangeGt1000",'Scoring_Config'!$A:$A,'Scoring_Config'!$D:$D,"Yes")="Yes",_xlfn.XLOOKUP("App_RangeGt1000",'Scoring_Config'!$A:$A,'Scoring_Config'!$C:$C,0),0),"False,0")</f>
        <v>0</v>
      </c>
      <c r="AW470" cm="1">
        <f t="array" ref="AW470">IF(FALSE,"True," &amp; IF(_xlfn.XLOOKUP("Action_IsDenyOrDrop",'Scoring_Config'!$A:$A,'Scoring_Config'!$D:$D,"Yes")="Yes",_xlfn.XLOOKUP("Action_IsDenyOrDrop",'Scoring_Config'!$A:$A,'Scoring_Config'!$C:$C,0),0),"False,0")</f>
        <v>0</v>
      </c>
      <c r="AX470" cm="1">
        <f t="array" ref="AX470">IF(LEFT(AW470,4)="True",0,(IF(LEFT(Y470,4)="True",IF(_xlfn.XLOOKUP("Src_IsAny",'Scoring_Config'!$A:$A,'Scoring_Config'!$D:$D,"Yes")="Yes",_xlfn.XLOOKUP("Src_IsAny",'Scoring_Config'!$A:$A,'Scoring_Config'!$C:$C,10),0),0)+IF(LEFT(Z470,4)="True",IF(_xlfn.XLOOKUP("Src_CIDR_Le_16",'Scoring_Config'!$A:$A,'Scoring_Config'!$D:$D,"Yes")="Yes",_xlfn.XLOOKUP("Src_CIDR_Le_16",'Scoring_Config'!$A:$A,'Scoring_Config'!$C:$C,10),0),0)+IF(LEFT(AA470,4)="True",IF(_xlfn.XLOOKUP("Src_CIDR_17_22",'Scoring_Config'!$A:$A,'Scoring_Config'!$D:$D,"Yes")="Yes",_xlfn.XLOOKUP("Src_CIDR_17_22",'Scoring_Config'!$A:$A,'Scoring_Config'!$C:$C,5),0),0)+IF(LEFT(AB470,4)="True",IF(_xlfn.XLOOKUP("Dst_IsAny",'Scoring_Config'!$A:$A,'Scoring_Config'!$D:$D,"Yes")="Yes",_xlfn.XLOOKUP("Dst_IsAny",'Scoring_Config'!$A:$A,'Scoring_Config'!$C:$C,10),0),0)+IF(LEFT(AC470,4)="True",IF(_xlfn.XLOOKUP("Dst_CIDR_Le_16",'Scoring_Config'!$A:$A,'Scoring_Config'!$D:$D,"Yes")="Yes",_xlfn.XLOOKUP("Dst_CIDR_Le_16",'Scoring_Config'!$A:$A,'Scoring_Config'!$C:$C,10),0),0)+IF(LEFT(AD470,4)="True",IF(_xlfn.XLOOKUP("Dst_CIDR_17_22",'Scoring_Config'!$A:$A,'Scoring_Config'!$D:$D,"Yes")="Yes",_xlfn.XLOOKUP("Dst_CIDR_17_22",'Scoring_Config'!$A:$A,'Scoring_Config'!$C:$C,5),0),0)+IF(LEFT(AE470,4)="True",IF(_xlfn.XLOOKUP("SrcZone_IsAny",'Scoring_Config'!$A:$A,'Scoring_Config'!$D:$D,"Yes")="Yes",_xlfn.XLOOKUP("SrcZone_IsAny",'Scoring_Config'!$A:$A,'Scoring_Config'!$C:$C,10),0),0)+IF(LEFT(AF470,4)="True",IF(_xlfn.XLOOKUP("DstZone_IsAny",'Scoring_Config'!$A:$A,'Scoring_Config'!$D:$D,"Yes")="Yes",_xlfn.XLOOKUP("DstZone_IsAny",'Scoring_Config'!$A:$A,'Scoring_Config'!$C:$C,10),0),0)+IF(LEFT(AG470,4)="True",IF(_xlfn.XLOOKUP("Service_Any_OR_RangeGt1000",'Scoring_Config'!$A:$A,'Scoring_Config'!$D:$D,"Yes")="Yes",_xlfn.XLOOKUP("Service_Any_OR_RangeGt1000",'Scoring_Config'!$A:$A,'Scoring_Config'!$C:$C,10),0),0)+IF(LEFT(AH470,4)="True",IF(_xlfn.XLOOKUP("App_Any_OR_RangeGt1000",'Scoring_Config'!$A:$A,'Scoring_Config'!$D:$D,"Yes")="Yes",_xlfn.XLOOKUP("App_Any_OR_RangeGt1000",'Scoring_Config'!$A:$A,'Scoring_Config'!$C:$C,10),0),0)+IF(LEFT(AI470,4)="True",IF(_xlfn.XLOOKUP("Service_Insecure_Match",'Scoring_Config'!$A:$A,'Scoring_Config'!$D:$D,"Yes")="Yes",_xlfn.XLOOKUP("Service_Insecure_Match",'Scoring_Config'!$A:$A,'Scoring_Config'!$C:$C,5),0),0)+IF(LEFT(AJ470,4)="True",IF(_xlfn.XLOOKUP("Risky_Inbound",'Scoring_Config'!$A:$A,'Scoring_Config'!$D:$D,"Yes")="Yes",_xlfn.XLOOKUP("Risky_Inbound",'Scoring_Config'!$A:$A,'Scoring_Config'!$C:$C,50),0),0)+IF(LEFT(AK470,4)="True",IF(_xlfn.XLOOKUP("Risky_Outbound",'Scoring_Config'!$A:$A,'Scoring_Config'!$D:$D,"Yes")="Yes",_xlfn.XLOOKUP("Risky_Outbound",'Scoring_Config'!$A:$A,'Scoring_Config'!$C:$C,25),0),0)+IF(LEFT(AZ470,4)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470,FIND(",",AL470)+1,100)),0)+IF(LEFT(AM470,4)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470,FIND(",",AN470)+1,100)),0)+IF(_xlfn.XLOOKUP("Profile_Scoring",'Scoring_Config'!$A:$A,'Scoring_Config'!$D:$D,"Yes")="Yes",VALUE(MID(AO470,FIND(",",AO470)+1,100)),0)+IF(_xlfn.XLOOKUP("Options_Scoring",'Scoring_Config'!$A:$A,'Scoring_Config'!$D:$D,"Yes")="Yes",VALUE(MID(AP470,FIND(",",AP470)+1,100)),0)))</f>
        <v>0</v>
      </c>
      <c r="AZ470" cm="1">
        <f t="array" ref="AZ470">IF(FALSE,"True," &amp; IF(_xlfn.XLOOKUP("Migrate_Insecure",'Scoring_Config'!$A:$A,'Scoring_Config'!$D:$D,"Yes")="Yes",_xlfn.XLOOKUP("Migrate_Insecure",'Scoring_Config'!$A:$A,'Scoring_Config'!$C:$C,10),0),"False,0")</f>
        <v>0</v>
      </c>
    </row>
    <row r="471" spans="1:52">
      <c r="A471" t="s">
        <v>1979</v>
      </c>
      <c r="B471" t="s">
        <v>2444</v>
      </c>
      <c r="C471" t="s">
        <v>3542</v>
      </c>
      <c r="D471" t="s">
        <v>3544</v>
      </c>
      <c r="E471" t="s">
        <v>3562</v>
      </c>
      <c r="F471" t="s">
        <v>3632</v>
      </c>
      <c r="G471" t="s">
        <v>298</v>
      </c>
      <c r="H471" t="s">
        <v>193</v>
      </c>
      <c r="I471" t="s">
        <v>4162</v>
      </c>
      <c r="J471" t="s">
        <v>976</v>
      </c>
      <c r="K471" t="s">
        <v>193</v>
      </c>
      <c r="L471" t="s">
        <v>1432</v>
      </c>
      <c r="M471" t="s">
        <v>1973</v>
      </c>
      <c r="N471" t="s">
        <v>4315</v>
      </c>
      <c r="O471" t="s">
        <v>4319</v>
      </c>
      <c r="P471" t="s">
        <v>4323</v>
      </c>
      <c r="Q471" t="s">
        <v>4671</v>
      </c>
      <c r="R471" t="s">
        <v>5439</v>
      </c>
      <c r="S471" t="s">
        <v>4324</v>
      </c>
      <c r="T471" t="s">
        <v>5605</v>
      </c>
      <c r="U471" t="s">
        <v>6187</v>
      </c>
      <c r="Y471" cm="1">
        <f t="array" ref="Y471">IF(FALSE,"True," &amp; IF(_xlfn.XLOOKUP("Src_IsAny",'Scoring_Config'!$A:$A,'Scoring_Config'!$D:$D,"Yes")="Yes",_xlfn.XLOOKUP("Src_IsAny",'Scoring_Config'!$A:$A,'Scoring_Config'!$C:$C,10),0),"False,0")</f>
        <v>0</v>
      </c>
      <c r="Z471" cm="1">
        <f t="array" ref="Z471">IF(FALSE,"True," &amp; IF(_xlfn.XLOOKUP("Src_CIDR_Le_16",'Scoring_Config'!$A:$A,'Scoring_Config'!$D:$D,"Yes")="Yes",_xlfn.XLOOKUP("Src_CIDR_Le_16",'Scoring_Config'!$A:$A,'Scoring_Config'!$C:$C,10),0),"False,0")</f>
        <v>0</v>
      </c>
      <c r="AA471" cm="1">
        <f t="array" ref="AA471">IF(FALSE,"True," &amp; IF(_xlfn.XLOOKUP("Src_CIDR_17_22",'Scoring_Config'!$A:$A,'Scoring_Config'!$D:$D,"Yes")="Yes",_xlfn.XLOOKUP("Src_CIDR_17_22",'Scoring_Config'!$A:$A,'Scoring_Config'!$C:$C,5),0),"False,0")</f>
        <v>0</v>
      </c>
      <c r="AB471" cm="1">
        <f t="array" ref="AB471">IF(FALSE,"True," &amp; IF(_xlfn.XLOOKUP("Dst_IsAny",'Scoring_Config'!$A:$A,'Scoring_Config'!$D:$D,"Yes")="Yes",_xlfn.XLOOKUP("Dst_IsAny",'Scoring_Config'!$A:$A,'Scoring_Config'!$C:$C,10),0),"False,0")</f>
        <v>0</v>
      </c>
      <c r="AC471" cm="1">
        <f t="array" ref="AC471">IF(FALSE,"True," &amp; IF(_xlfn.XLOOKUP("Dst_CIDR_Le_16",'Scoring_Config'!$A:$A,'Scoring_Config'!$D:$D,"Yes")="Yes",_xlfn.XLOOKUP("Dst_CIDR_Le_16",'Scoring_Config'!$A:$A,'Scoring_Config'!$C:$C,10),0),"False,0")</f>
        <v>0</v>
      </c>
      <c r="AD471" cm="1">
        <f t="array" ref="AD471">IF(FALSE,"True," &amp; IF(_xlfn.XLOOKUP("Dst_CIDR_17_22",'Scoring_Config'!$A:$A,'Scoring_Config'!$D:$D,"Yes")="Yes",_xlfn.XLOOKUP("Dst_CIDR_17_22",'Scoring_Config'!$A:$A,'Scoring_Config'!$C:$C,5),0),"False,0")</f>
        <v>0</v>
      </c>
      <c r="AE471" cm="1">
        <f t="array" ref="AE471">IF(FALSE,"True," &amp; IF(_xlfn.XLOOKUP("SrcZone_IsAny",'Scoring_Config'!$A:$A,'Scoring_Config'!$D:$D,"Yes")="Yes",_xlfn.XLOOKUP("SrcZone_IsAny",'Scoring_Config'!$A:$A,'Scoring_Config'!$C:$C,10),0),"False,0")</f>
        <v>0</v>
      </c>
      <c r="AF471" cm="1">
        <f t="array" ref="AF471">IF(FALSE,"True," &amp; IF(_xlfn.XLOOKUP("DstZone_IsAny",'Scoring_Config'!$A:$A,'Scoring_Config'!$D:$D,"Yes")="Yes",_xlfn.XLOOKUP("DstZone_IsAny",'Scoring_Config'!$A:$A,'Scoring_Config'!$C:$C,10),0),"False,0")</f>
        <v>0</v>
      </c>
      <c r="AG471" cm="1">
        <f t="array" ref="AG47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71" cm="1">
        <f t="array" ref="AH471">IF(FALSE,"True," &amp; IF(_xlfn.XLOOKUP("App_Any_OR_RangeGt1000",'Scoring_Config'!$A:$A,'Scoring_Config'!$D:$D,"Yes")="Yes",_xlfn.XLOOKUP("App_Any_OR_RangeGt1000",'Scoring_Config'!$A:$A,'Scoring_Config'!$C:$C,10),0),"False,0")</f>
        <v>0</v>
      </c>
      <c r="AI471" cm="1">
        <f t="array" ref="AI471">IF(FALSE,"True," &amp; IF(_xlfn.XLOOKUP("Service_Insecure_Match",'Scoring_Config'!$A:$A,'Scoring_Config'!$D:$D,"Yes")="Yes",_xlfn.XLOOKUP("Service_Insecure_Match",'Scoring_Config'!$A:$A,'Scoring_Config'!$C:$C,5),0),"False,0")</f>
        <v>0</v>
      </c>
      <c r="AJ471" cm="1">
        <f t="array" ref="AJ471">IF(FALSE,"True," &amp; IF(_xlfn.XLOOKUP("Risky_Inbound",'Scoring_Config'!$A:$A,'Scoring_Config'!$D:$D,"Yes")="Yes",_xlfn.XLOOKUP("Risky_Inbound",'Scoring_Config'!$A:$A,'Scoring_Config'!$C:$C,50),0),"False,0")</f>
        <v>0</v>
      </c>
      <c r="AK471" cm="1">
        <f t="array" ref="AK471">IF(FALSE,"True," &amp; IF(_xlfn.XLOOKUP("Risky_Outbound",'Scoring_Config'!$A:$A,'Scoring_Config'!$D:$D,"Yes")="Yes",_xlfn.XLOOKUP("Risky_Outbound",'Scoring_Config'!$A:$A,'Scoring_Config'!$C:$C,25),0),"False,0")</f>
        <v>0</v>
      </c>
      <c r="AL471" t="s">
        <v>6699</v>
      </c>
      <c r="AM471" cm="1">
        <f t="array" ref="AM47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71" t="s">
        <v>6697</v>
      </c>
      <c r="AO471" t="s">
        <v>6697</v>
      </c>
      <c r="AP471" t="s">
        <v>6697</v>
      </c>
      <c r="AQ471" cm="1">
        <f t="array" ref="AQ471">IF(FALSE,"True," &amp; IF(_xlfn.XLOOKUP("Service_IsAny",'Scoring_Config'!$A:$A,'Scoring_Config'!$D:$D,"Yes")="Yes",_xlfn.XLOOKUP("Service_IsAny",'Scoring_Config'!$A:$A,'Scoring_Config'!$C:$C,0),0),"False,0")</f>
        <v>0</v>
      </c>
      <c r="AR471">
        <v>0</v>
      </c>
      <c r="AS471" cm="1">
        <f t="array" ref="AS471">IF(FALSE,"True," &amp; IF(_xlfn.XLOOKUP("Service_RangeGt1000",'Scoring_Config'!$A:$A,'Scoring_Config'!$D:$D,"Yes")="Yes",_xlfn.XLOOKUP("Service_RangeGt1000",'Scoring_Config'!$A:$A,'Scoring_Config'!$C:$C,0),0),"False,0")</f>
        <v>0</v>
      </c>
      <c r="AT471" cm="1">
        <f t="array" ref="AT471">IF(FALSE,"True," &amp; IF(_xlfn.XLOOKUP("App_IsAny",'Scoring_Config'!$A:$A,'Scoring_Config'!$D:$D,"Yes")="Yes",_xlfn.XLOOKUP("App_IsAny",'Scoring_Config'!$A:$A,'Scoring_Config'!$C:$C,0),0),"False,0")</f>
        <v>0</v>
      </c>
      <c r="AU471">
        <v>0</v>
      </c>
      <c r="AV471" cm="1">
        <f t="array" ref="AV471">IF(FALSE,"True," &amp; IF(_xlfn.XLOOKUP("App_RangeGt1000",'Scoring_Config'!$A:$A,'Scoring_Config'!$D:$D,"Yes")="Yes",_xlfn.XLOOKUP("App_RangeGt1000",'Scoring_Config'!$A:$A,'Scoring_Config'!$C:$C,0),0),"False,0")</f>
        <v>0</v>
      </c>
      <c r="AW471" cm="1">
        <f t="array" ref="AW471">IF(FALSE,"True," &amp; IF(_xlfn.XLOOKUP("Action_IsDenyOrDrop",'Scoring_Config'!$A:$A,'Scoring_Config'!$D:$D,"Yes")="Yes",_xlfn.XLOOKUP("Action_IsDenyOrDrop",'Scoring_Config'!$A:$A,'Scoring_Config'!$C:$C,0),0),"False,0")</f>
        <v>0</v>
      </c>
      <c r="AX471" cm="1">
        <f t="array" ref="AX471">IF(LEFT(AW471,4)="True",0,(IF(LEFT(Y471,4)="True",IF(_xlfn.XLOOKUP("Src_IsAny",'Scoring_Config'!$A:$A,'Scoring_Config'!$D:$D,"Yes")="Yes",_xlfn.XLOOKUP("Src_IsAny",'Scoring_Config'!$A:$A,'Scoring_Config'!$C:$C,10),0),0)+IF(LEFT(Z471,4)="True",IF(_xlfn.XLOOKUP("Src_CIDR_Le_16",'Scoring_Config'!$A:$A,'Scoring_Config'!$D:$D,"Yes")="Yes",_xlfn.XLOOKUP("Src_CIDR_Le_16",'Scoring_Config'!$A:$A,'Scoring_Config'!$C:$C,10),0),0)+IF(LEFT(AA471,4)="True",IF(_xlfn.XLOOKUP("Src_CIDR_17_22",'Scoring_Config'!$A:$A,'Scoring_Config'!$D:$D,"Yes")="Yes",_xlfn.XLOOKUP("Src_CIDR_17_22",'Scoring_Config'!$A:$A,'Scoring_Config'!$C:$C,5),0),0)+IF(LEFT(AB471,4)="True",IF(_xlfn.XLOOKUP("Dst_IsAny",'Scoring_Config'!$A:$A,'Scoring_Config'!$D:$D,"Yes")="Yes",_xlfn.XLOOKUP("Dst_IsAny",'Scoring_Config'!$A:$A,'Scoring_Config'!$C:$C,10),0),0)+IF(LEFT(AC471,4)="True",IF(_xlfn.XLOOKUP("Dst_CIDR_Le_16",'Scoring_Config'!$A:$A,'Scoring_Config'!$D:$D,"Yes")="Yes",_xlfn.XLOOKUP("Dst_CIDR_Le_16",'Scoring_Config'!$A:$A,'Scoring_Config'!$C:$C,10),0),0)+IF(LEFT(AD471,4)="True",IF(_xlfn.XLOOKUP("Dst_CIDR_17_22",'Scoring_Config'!$A:$A,'Scoring_Config'!$D:$D,"Yes")="Yes",_xlfn.XLOOKUP("Dst_CIDR_17_22",'Scoring_Config'!$A:$A,'Scoring_Config'!$C:$C,5),0),0)+IF(LEFT(AE471,4)="True",IF(_xlfn.XLOOKUP("SrcZone_IsAny",'Scoring_Config'!$A:$A,'Scoring_Config'!$D:$D,"Yes")="Yes",_xlfn.XLOOKUP("SrcZone_IsAny",'Scoring_Config'!$A:$A,'Scoring_Config'!$C:$C,10),0),0)+IF(LEFT(AF471,4)="True",IF(_xlfn.XLOOKUP("DstZone_IsAny",'Scoring_Config'!$A:$A,'Scoring_Config'!$D:$D,"Yes")="Yes",_xlfn.XLOOKUP("DstZone_IsAny",'Scoring_Config'!$A:$A,'Scoring_Config'!$C:$C,10),0),0)+IF(LEFT(AG471,4)="True",IF(_xlfn.XLOOKUP("Service_Any_OR_RangeGt1000",'Scoring_Config'!$A:$A,'Scoring_Config'!$D:$D,"Yes")="Yes",_xlfn.XLOOKUP("Service_Any_OR_RangeGt1000",'Scoring_Config'!$A:$A,'Scoring_Config'!$C:$C,10),0),0)+IF(LEFT(AH471,4)="True",IF(_xlfn.XLOOKUP("App_Any_OR_RangeGt1000",'Scoring_Config'!$A:$A,'Scoring_Config'!$D:$D,"Yes")="Yes",_xlfn.XLOOKUP("App_Any_OR_RangeGt1000",'Scoring_Config'!$A:$A,'Scoring_Config'!$C:$C,10),0),0)+IF(LEFT(AI471,4)="True",IF(_xlfn.XLOOKUP("Service_Insecure_Match",'Scoring_Config'!$A:$A,'Scoring_Config'!$D:$D,"Yes")="Yes",_xlfn.XLOOKUP("Service_Insecure_Match",'Scoring_Config'!$A:$A,'Scoring_Config'!$C:$C,5),0),0)+IF(LEFT(AJ471,4)="True",IF(_xlfn.XLOOKUP("Risky_Inbound",'Scoring_Config'!$A:$A,'Scoring_Config'!$D:$D,"Yes")="Yes",_xlfn.XLOOKUP("Risky_Inbound",'Scoring_Config'!$A:$A,'Scoring_Config'!$C:$C,50),0),0)+IF(LEFT(AK471,4)="True",IF(_xlfn.XLOOKUP("Risky_Outbound",'Scoring_Config'!$A:$A,'Scoring_Config'!$D:$D,"Yes")="Yes",_xlfn.XLOOKUP("Risky_Outbound",'Scoring_Config'!$A:$A,'Scoring_Config'!$C:$C,25),0),0)+IF(LEFT(AZ471,4)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471,FIND(",",AL471)+1,100)),0)+IF(LEFT(AM471,4)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471,FIND(",",AN471)+1,100)),0)+IF(_xlfn.XLOOKUP("Profile_Scoring",'Scoring_Config'!$A:$A,'Scoring_Config'!$D:$D,"Yes")="Yes",VALUE(MID(AO471,FIND(",",AO471)+1,100)),0)+IF(_xlfn.XLOOKUP("Options_Scoring",'Scoring_Config'!$A:$A,'Scoring_Config'!$D:$D,"Yes")="Yes",VALUE(MID(AP471,FIND(",",AP471)+1,100)),0)))</f>
        <v>0</v>
      </c>
      <c r="AZ471" cm="1">
        <f t="array" ref="AZ471">IF(FALSE,"True," &amp; IF(_xlfn.XLOOKUP("Migrate_Insecure",'Scoring_Config'!$A:$A,'Scoring_Config'!$D:$D,"Yes")="Yes",_xlfn.XLOOKUP("Migrate_Insecure",'Scoring_Config'!$A:$A,'Scoring_Config'!$C:$C,10),0),"False,0")</f>
        <v>0</v>
      </c>
    </row>
    <row r="472" spans="1:52">
      <c r="A472" t="s">
        <v>1979</v>
      </c>
      <c r="B472" t="s">
        <v>2445</v>
      </c>
      <c r="C472" t="s">
        <v>3542</v>
      </c>
      <c r="D472" t="s">
        <v>3547</v>
      </c>
      <c r="E472" t="s">
        <v>3563</v>
      </c>
      <c r="F472" t="s">
        <v>3762</v>
      </c>
      <c r="G472" t="s">
        <v>302</v>
      </c>
      <c r="H472" t="s">
        <v>174</v>
      </c>
      <c r="I472" t="s">
        <v>3688</v>
      </c>
      <c r="J472" t="s">
        <v>287</v>
      </c>
      <c r="K472" t="s">
        <v>174</v>
      </c>
      <c r="L472" t="s">
        <v>1433</v>
      </c>
      <c r="M472" t="s">
        <v>1974</v>
      </c>
      <c r="N472" t="s">
        <v>4315</v>
      </c>
      <c r="O472" t="s">
        <v>4319</v>
      </c>
      <c r="P472" t="s">
        <v>4322</v>
      </c>
      <c r="Q472" t="s">
        <v>4672</v>
      </c>
      <c r="R472" t="s">
        <v>5443</v>
      </c>
      <c r="S472" t="s">
        <v>5508</v>
      </c>
      <c r="T472" t="s">
        <v>5642</v>
      </c>
      <c r="U472" t="s">
        <v>6188</v>
      </c>
      <c r="Y472" cm="1">
        <f t="array" ref="Y472">IF(FALSE,"True," &amp; IF(_xlfn.XLOOKUP("Src_IsAny",'Scoring_Config'!$A:$A,'Scoring_Config'!$D:$D,"Yes")="Yes",_xlfn.XLOOKUP("Src_IsAny",'Scoring_Config'!$A:$A,'Scoring_Config'!$C:$C,10),0),"False,0")</f>
        <v>0</v>
      </c>
      <c r="Z472" cm="1">
        <f t="array" ref="Z472">IF(FALSE,"True," &amp; IF(_xlfn.XLOOKUP("Src_CIDR_Le_16",'Scoring_Config'!$A:$A,'Scoring_Config'!$D:$D,"Yes")="Yes",_xlfn.XLOOKUP("Src_CIDR_Le_16",'Scoring_Config'!$A:$A,'Scoring_Config'!$C:$C,10),0),"False,0")</f>
        <v>0</v>
      </c>
      <c r="AA472" cm="1">
        <f t="array" ref="AA472">IF(FALSE,"True," &amp; IF(_xlfn.XLOOKUP("Src_CIDR_17_22",'Scoring_Config'!$A:$A,'Scoring_Config'!$D:$D,"Yes")="Yes",_xlfn.XLOOKUP("Src_CIDR_17_22",'Scoring_Config'!$A:$A,'Scoring_Config'!$C:$C,5),0),"False,0")</f>
        <v>0</v>
      </c>
      <c r="AB472" cm="1">
        <f t="array" ref="AB472">IF(FALSE,"True," &amp; IF(_xlfn.XLOOKUP("Dst_IsAny",'Scoring_Config'!$A:$A,'Scoring_Config'!$D:$D,"Yes")="Yes",_xlfn.XLOOKUP("Dst_IsAny",'Scoring_Config'!$A:$A,'Scoring_Config'!$C:$C,10),0),"False,0")</f>
        <v>0</v>
      </c>
      <c r="AC472" cm="1">
        <f t="array" ref="AC472">IF(FALSE,"True," &amp; IF(_xlfn.XLOOKUP("Dst_CIDR_Le_16",'Scoring_Config'!$A:$A,'Scoring_Config'!$D:$D,"Yes")="Yes",_xlfn.XLOOKUP("Dst_CIDR_Le_16",'Scoring_Config'!$A:$A,'Scoring_Config'!$C:$C,10),0),"False,0")</f>
        <v>0</v>
      </c>
      <c r="AD472" cm="1">
        <f t="array" ref="AD472">IF(FALSE,"True," &amp; IF(_xlfn.XLOOKUP("Dst_CIDR_17_22",'Scoring_Config'!$A:$A,'Scoring_Config'!$D:$D,"Yes")="Yes",_xlfn.XLOOKUP("Dst_CIDR_17_22",'Scoring_Config'!$A:$A,'Scoring_Config'!$C:$C,5),0),"False,0")</f>
        <v>0</v>
      </c>
      <c r="AE472" cm="1">
        <f t="array" ref="AE472">IF(FALSE,"True," &amp; IF(_xlfn.XLOOKUP("SrcZone_IsAny",'Scoring_Config'!$A:$A,'Scoring_Config'!$D:$D,"Yes")="Yes",_xlfn.XLOOKUP("SrcZone_IsAny",'Scoring_Config'!$A:$A,'Scoring_Config'!$C:$C,10),0),"False,0")</f>
        <v>0</v>
      </c>
      <c r="AF472" cm="1">
        <f t="array" ref="AF472">IF(FALSE,"True," &amp; IF(_xlfn.XLOOKUP("DstZone_IsAny",'Scoring_Config'!$A:$A,'Scoring_Config'!$D:$D,"Yes")="Yes",_xlfn.XLOOKUP("DstZone_IsAny",'Scoring_Config'!$A:$A,'Scoring_Config'!$C:$C,10),0),"False,0")</f>
        <v>0</v>
      </c>
      <c r="AG472" cm="1">
        <f t="array" ref="AG47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72" cm="1">
        <f t="array" ref="AH472">IF(TRUE,"True," &amp; IF(_xlfn.XLOOKUP("App_Any_OR_RangeGt1000",'Scoring_Config'!$A:$A,'Scoring_Config'!$D:$D,"Yes")="Yes",_xlfn.XLOOKUP("App_Any_OR_RangeGt1000",'Scoring_Config'!$A:$A,'Scoring_Config'!$C:$C,10),0),"False,0")</f>
        <v>0</v>
      </c>
      <c r="AI472" cm="1">
        <f t="array" ref="AI472">IF(FALSE,"True," &amp; IF(_xlfn.XLOOKUP("Service_Insecure_Match",'Scoring_Config'!$A:$A,'Scoring_Config'!$D:$D,"Yes")="Yes",_xlfn.XLOOKUP("Service_Insecure_Match",'Scoring_Config'!$A:$A,'Scoring_Config'!$C:$C,5),0),"False,0")</f>
        <v>0</v>
      </c>
      <c r="AJ472" cm="1">
        <f t="array" ref="AJ472">IF(FALSE,"True," &amp; IF(_xlfn.XLOOKUP("Risky_Inbound",'Scoring_Config'!$A:$A,'Scoring_Config'!$D:$D,"Yes")="Yes",_xlfn.XLOOKUP("Risky_Inbound",'Scoring_Config'!$A:$A,'Scoring_Config'!$C:$C,50),0),"False,0")</f>
        <v>0</v>
      </c>
      <c r="AK472" cm="1">
        <f t="array" ref="AK472">IF(FALSE,"True," &amp; IF(_xlfn.XLOOKUP("Risky_Outbound",'Scoring_Config'!$A:$A,'Scoring_Config'!$D:$D,"Yes")="Yes",_xlfn.XLOOKUP("Risky_Outbound",'Scoring_Config'!$A:$A,'Scoring_Config'!$C:$C,25),0),"False,0")</f>
        <v>0</v>
      </c>
      <c r="AL472" t="s">
        <v>6697</v>
      </c>
      <c r="AM472" cm="1">
        <f t="array" ref="AM47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72" t="s">
        <v>6697</v>
      </c>
      <c r="AO472" t="s">
        <v>6697</v>
      </c>
      <c r="AP472" t="s">
        <v>6697</v>
      </c>
      <c r="AQ472" cm="1">
        <f t="array" ref="AQ472">IF(FALSE,"True," &amp; IF(_xlfn.XLOOKUP("Service_IsAny",'Scoring_Config'!$A:$A,'Scoring_Config'!$D:$D,"Yes")="Yes",_xlfn.XLOOKUP("Service_IsAny",'Scoring_Config'!$A:$A,'Scoring_Config'!$C:$C,0),0),"False,0")</f>
        <v>0</v>
      </c>
      <c r="AR472">
        <v>4</v>
      </c>
      <c r="AS472" cm="1">
        <f t="array" ref="AS472">IF(FALSE,"True," &amp; IF(_xlfn.XLOOKUP("Service_RangeGt1000",'Scoring_Config'!$A:$A,'Scoring_Config'!$D:$D,"Yes")="Yes",_xlfn.XLOOKUP("Service_RangeGt1000",'Scoring_Config'!$A:$A,'Scoring_Config'!$C:$C,0),0),"False,0")</f>
        <v>0</v>
      </c>
      <c r="AT472" cm="1">
        <f t="array" ref="AT472">IF(TRUE,"True," &amp; IF(_xlfn.XLOOKUP("App_IsAny",'Scoring_Config'!$A:$A,'Scoring_Config'!$D:$D,"Yes")="Yes",_xlfn.XLOOKUP("App_IsAny",'Scoring_Config'!$A:$A,'Scoring_Config'!$C:$C,0),0),"False,0")</f>
        <v>0</v>
      </c>
      <c r="AU472">
        <v>65535</v>
      </c>
      <c r="AV472" cm="1">
        <f t="array" ref="AV472">IF(TRUE,"True," &amp; IF(_xlfn.XLOOKUP("App_RangeGt1000",'Scoring_Config'!$A:$A,'Scoring_Config'!$D:$D,"Yes")="Yes",_xlfn.XLOOKUP("App_RangeGt1000",'Scoring_Config'!$A:$A,'Scoring_Config'!$C:$C,0),0),"False,0")</f>
        <v>0</v>
      </c>
      <c r="AW472" cm="1">
        <f t="array" ref="AW472">IF(FALSE,"True," &amp; IF(_xlfn.XLOOKUP("Action_IsDenyOrDrop",'Scoring_Config'!$A:$A,'Scoring_Config'!$D:$D,"Yes")="Yes",_xlfn.XLOOKUP("Action_IsDenyOrDrop",'Scoring_Config'!$A:$A,'Scoring_Config'!$C:$C,0),0),"False,0")</f>
        <v>0</v>
      </c>
      <c r="AX472" cm="1">
        <f t="array" ref="AX472">IF(LEFT(AW472,4)="True",0,(IF(LEFT(Y472,4)="True",IF(_xlfn.XLOOKUP("Src_IsAny",'Scoring_Config'!$A:$A,'Scoring_Config'!$D:$D,"Yes")="Yes",_xlfn.XLOOKUP("Src_IsAny",'Scoring_Config'!$A:$A,'Scoring_Config'!$C:$C,10),0),0)+IF(LEFT(Z472,4)="True",IF(_xlfn.XLOOKUP("Src_CIDR_Le_16",'Scoring_Config'!$A:$A,'Scoring_Config'!$D:$D,"Yes")="Yes",_xlfn.XLOOKUP("Src_CIDR_Le_16",'Scoring_Config'!$A:$A,'Scoring_Config'!$C:$C,10),0),0)+IF(LEFT(AA472,4)="True",IF(_xlfn.XLOOKUP("Src_CIDR_17_22",'Scoring_Config'!$A:$A,'Scoring_Config'!$D:$D,"Yes")="Yes",_xlfn.XLOOKUP("Src_CIDR_17_22",'Scoring_Config'!$A:$A,'Scoring_Config'!$C:$C,5),0),0)+IF(LEFT(AB472,4)="True",IF(_xlfn.XLOOKUP("Dst_IsAny",'Scoring_Config'!$A:$A,'Scoring_Config'!$D:$D,"Yes")="Yes",_xlfn.XLOOKUP("Dst_IsAny",'Scoring_Config'!$A:$A,'Scoring_Config'!$C:$C,10),0),0)+IF(LEFT(AC472,4)="True",IF(_xlfn.XLOOKUP("Dst_CIDR_Le_16",'Scoring_Config'!$A:$A,'Scoring_Config'!$D:$D,"Yes")="Yes",_xlfn.XLOOKUP("Dst_CIDR_Le_16",'Scoring_Config'!$A:$A,'Scoring_Config'!$C:$C,10),0),0)+IF(LEFT(AD472,4)="True",IF(_xlfn.XLOOKUP("Dst_CIDR_17_22",'Scoring_Config'!$A:$A,'Scoring_Config'!$D:$D,"Yes")="Yes",_xlfn.XLOOKUP("Dst_CIDR_17_22",'Scoring_Config'!$A:$A,'Scoring_Config'!$C:$C,5),0),0)+IF(LEFT(AE472,4)="True",IF(_xlfn.XLOOKUP("SrcZone_IsAny",'Scoring_Config'!$A:$A,'Scoring_Config'!$D:$D,"Yes")="Yes",_xlfn.XLOOKUP("SrcZone_IsAny",'Scoring_Config'!$A:$A,'Scoring_Config'!$C:$C,10),0),0)+IF(LEFT(AF472,4)="True",IF(_xlfn.XLOOKUP("DstZone_IsAny",'Scoring_Config'!$A:$A,'Scoring_Config'!$D:$D,"Yes")="Yes",_xlfn.XLOOKUP("DstZone_IsAny",'Scoring_Config'!$A:$A,'Scoring_Config'!$C:$C,10),0),0)+IF(LEFT(AG472,4)="True",IF(_xlfn.XLOOKUP("Service_Any_OR_RangeGt1000",'Scoring_Config'!$A:$A,'Scoring_Config'!$D:$D,"Yes")="Yes",_xlfn.XLOOKUP("Service_Any_OR_RangeGt1000",'Scoring_Config'!$A:$A,'Scoring_Config'!$C:$C,10),0),0)+IF(LEFT(AH472,4)="True",IF(_xlfn.XLOOKUP("App_Any_OR_RangeGt1000",'Scoring_Config'!$A:$A,'Scoring_Config'!$D:$D,"Yes")="Yes",_xlfn.XLOOKUP("App_Any_OR_RangeGt1000",'Scoring_Config'!$A:$A,'Scoring_Config'!$C:$C,10),0),0)+IF(LEFT(AI472,4)="True",IF(_xlfn.XLOOKUP("Service_Insecure_Match",'Scoring_Config'!$A:$A,'Scoring_Config'!$D:$D,"Yes")="Yes",_xlfn.XLOOKUP("Service_Insecure_Match",'Scoring_Config'!$A:$A,'Scoring_Config'!$C:$C,5),0),0)+IF(LEFT(AJ472,4)="True",IF(_xlfn.XLOOKUP("Risky_Inbound",'Scoring_Config'!$A:$A,'Scoring_Config'!$D:$D,"Yes")="Yes",_xlfn.XLOOKUP("Risky_Inbound",'Scoring_Config'!$A:$A,'Scoring_Config'!$C:$C,50),0),0)+IF(LEFT(AK472,4)="True",IF(_xlfn.XLOOKUP("Risky_Outbound",'Scoring_Config'!$A:$A,'Scoring_Config'!$D:$D,"Yes")="Yes",_xlfn.XLOOKUP("Risky_Outbound",'Scoring_Config'!$A:$A,'Scoring_Config'!$C:$C,25),0),0)+IF(LEFT(AZ472,4)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472,FIND(",",AL472)+1,100)),0)+IF(LEFT(AM472,4)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472,FIND(",",AN472)+1,100)),0)+IF(_xlfn.XLOOKUP("Profile_Scoring",'Scoring_Config'!$A:$A,'Scoring_Config'!$D:$D,"Yes")="Yes",VALUE(MID(AO472,FIND(",",AO472)+1,100)),0)+IF(_xlfn.XLOOKUP("Options_Scoring",'Scoring_Config'!$A:$A,'Scoring_Config'!$D:$D,"Yes")="Yes",VALUE(MID(AP472,FIND(",",AP472)+1,100)),0)))</f>
        <v>0</v>
      </c>
      <c r="AZ472" cm="1">
        <f t="array" ref="AZ472">IF(FALSE,"True," &amp; IF(_xlfn.XLOOKUP("Migrate_Insecure",'Scoring_Config'!$A:$A,'Scoring_Config'!$D:$D,"Yes")="Yes",_xlfn.XLOOKUP("Migrate_Insecure",'Scoring_Config'!$A:$A,'Scoring_Config'!$C:$C,10),0),"False,0")</f>
        <v>0</v>
      </c>
    </row>
    <row r="473" spans="1:52">
      <c r="A473" t="s">
        <v>1979</v>
      </c>
      <c r="B473" t="s">
        <v>2446</v>
      </c>
      <c r="C473" t="s">
        <v>3542</v>
      </c>
      <c r="D473" t="s">
        <v>3545</v>
      </c>
      <c r="E473" t="s">
        <v>3563</v>
      </c>
      <c r="F473" t="s">
        <v>3763</v>
      </c>
      <c r="G473" t="s">
        <v>127</v>
      </c>
      <c r="H473" t="s">
        <v>174</v>
      </c>
      <c r="I473" t="s">
        <v>4122</v>
      </c>
      <c r="J473" t="s">
        <v>117</v>
      </c>
      <c r="K473" t="s">
        <v>1814</v>
      </c>
      <c r="L473" t="s">
        <v>1433</v>
      </c>
      <c r="M473" t="s">
        <v>1974</v>
      </c>
      <c r="N473" t="s">
        <v>4315</v>
      </c>
      <c r="O473" t="s">
        <v>4319</v>
      </c>
      <c r="P473" t="s">
        <v>4323</v>
      </c>
      <c r="Q473" t="s">
        <v>4672</v>
      </c>
      <c r="R473" t="s">
        <v>5439</v>
      </c>
      <c r="S473" t="s">
        <v>4324</v>
      </c>
      <c r="T473" t="s">
        <v>5592</v>
      </c>
      <c r="U473" t="s">
        <v>6188</v>
      </c>
      <c r="Y473" cm="1">
        <f t="array" ref="Y473">IF(FALSE,"True," &amp; IF(_xlfn.XLOOKUP("Src_IsAny",'Scoring_Config'!$A:$A,'Scoring_Config'!$D:$D,"Yes")="Yes",_xlfn.XLOOKUP("Src_IsAny",'Scoring_Config'!$A:$A,'Scoring_Config'!$C:$C,10),0),"False,0")</f>
        <v>0</v>
      </c>
      <c r="Z473" cm="1">
        <f t="array" ref="Z473">IF(FALSE,"True," &amp; IF(_xlfn.XLOOKUP("Src_CIDR_Le_16",'Scoring_Config'!$A:$A,'Scoring_Config'!$D:$D,"Yes")="Yes",_xlfn.XLOOKUP("Src_CIDR_Le_16",'Scoring_Config'!$A:$A,'Scoring_Config'!$C:$C,10),0),"False,0")</f>
        <v>0</v>
      </c>
      <c r="AA473" cm="1">
        <f t="array" ref="AA473">IF(FALSE,"True," &amp; IF(_xlfn.XLOOKUP("Src_CIDR_17_22",'Scoring_Config'!$A:$A,'Scoring_Config'!$D:$D,"Yes")="Yes",_xlfn.XLOOKUP("Src_CIDR_17_22",'Scoring_Config'!$A:$A,'Scoring_Config'!$C:$C,5),0),"False,0")</f>
        <v>0</v>
      </c>
      <c r="AB473" cm="1">
        <f t="array" ref="AB473">IF(FALSE,"True," &amp; IF(_xlfn.XLOOKUP("Dst_IsAny",'Scoring_Config'!$A:$A,'Scoring_Config'!$D:$D,"Yes")="Yes",_xlfn.XLOOKUP("Dst_IsAny",'Scoring_Config'!$A:$A,'Scoring_Config'!$C:$C,10),0),"False,0")</f>
        <v>0</v>
      </c>
      <c r="AC473" cm="1">
        <f t="array" ref="AC473">IF(FALSE,"True," &amp; IF(_xlfn.XLOOKUP("Dst_CIDR_Le_16",'Scoring_Config'!$A:$A,'Scoring_Config'!$D:$D,"Yes")="Yes",_xlfn.XLOOKUP("Dst_CIDR_Le_16",'Scoring_Config'!$A:$A,'Scoring_Config'!$C:$C,10),0),"False,0")</f>
        <v>0</v>
      </c>
      <c r="AD473" cm="1">
        <f t="array" ref="AD473">IF(FALSE,"True," &amp; IF(_xlfn.XLOOKUP("Dst_CIDR_17_22",'Scoring_Config'!$A:$A,'Scoring_Config'!$D:$D,"Yes")="Yes",_xlfn.XLOOKUP("Dst_CIDR_17_22",'Scoring_Config'!$A:$A,'Scoring_Config'!$C:$C,5),0),"False,0")</f>
        <v>0</v>
      </c>
      <c r="AE473" cm="1">
        <f t="array" ref="AE473">IF(FALSE,"True," &amp; IF(_xlfn.XLOOKUP("SrcZone_IsAny",'Scoring_Config'!$A:$A,'Scoring_Config'!$D:$D,"Yes")="Yes",_xlfn.XLOOKUP("SrcZone_IsAny",'Scoring_Config'!$A:$A,'Scoring_Config'!$C:$C,10),0),"False,0")</f>
        <v>0</v>
      </c>
      <c r="AF473" cm="1">
        <f t="array" ref="AF473">IF(FALSE,"True," &amp; IF(_xlfn.XLOOKUP("DstZone_IsAny",'Scoring_Config'!$A:$A,'Scoring_Config'!$D:$D,"Yes")="Yes",_xlfn.XLOOKUP("DstZone_IsAny",'Scoring_Config'!$A:$A,'Scoring_Config'!$C:$C,10),0),"False,0")</f>
        <v>0</v>
      </c>
      <c r="AG473" cm="1">
        <f t="array" ref="AG47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73" cm="1">
        <f t="array" ref="AH473">IF(FALSE,"True," &amp; IF(_xlfn.XLOOKUP("App_Any_OR_RangeGt1000",'Scoring_Config'!$A:$A,'Scoring_Config'!$D:$D,"Yes")="Yes",_xlfn.XLOOKUP("App_Any_OR_RangeGt1000",'Scoring_Config'!$A:$A,'Scoring_Config'!$C:$C,10),0),"False,0")</f>
        <v>0</v>
      </c>
      <c r="AI473" cm="1">
        <f t="array" ref="AI473">IF(FALSE,"True," &amp; IF(_xlfn.XLOOKUP("Service_Insecure_Match",'Scoring_Config'!$A:$A,'Scoring_Config'!$D:$D,"Yes")="Yes",_xlfn.XLOOKUP("Service_Insecure_Match",'Scoring_Config'!$A:$A,'Scoring_Config'!$C:$C,5),0),"False,0")</f>
        <v>0</v>
      </c>
      <c r="AJ473" cm="1">
        <f t="array" ref="AJ473">IF(FALSE,"True," &amp; IF(_xlfn.XLOOKUP("Risky_Inbound",'Scoring_Config'!$A:$A,'Scoring_Config'!$D:$D,"Yes")="Yes",_xlfn.XLOOKUP("Risky_Inbound",'Scoring_Config'!$A:$A,'Scoring_Config'!$C:$C,50),0),"False,0")</f>
        <v>0</v>
      </c>
      <c r="AK473" cm="1">
        <f t="array" ref="AK473">IF(FALSE,"True," &amp; IF(_xlfn.XLOOKUP("Risky_Outbound",'Scoring_Config'!$A:$A,'Scoring_Config'!$D:$D,"Yes")="Yes",_xlfn.XLOOKUP("Risky_Outbound",'Scoring_Config'!$A:$A,'Scoring_Config'!$C:$C,25),0),"False,0")</f>
        <v>0</v>
      </c>
      <c r="AL473" t="s">
        <v>6699</v>
      </c>
      <c r="AM473" cm="1">
        <f t="array" ref="AM47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73" t="s">
        <v>6697</v>
      </c>
      <c r="AO473" t="s">
        <v>6697</v>
      </c>
      <c r="AP473" t="s">
        <v>6697</v>
      </c>
      <c r="AQ473" cm="1">
        <f t="array" ref="AQ473">IF(FALSE,"True," &amp; IF(_xlfn.XLOOKUP("Service_IsAny",'Scoring_Config'!$A:$A,'Scoring_Config'!$D:$D,"Yes")="Yes",_xlfn.XLOOKUP("Service_IsAny",'Scoring_Config'!$A:$A,'Scoring_Config'!$C:$C,0),0),"False,0")</f>
        <v>0</v>
      </c>
      <c r="AR473">
        <v>4</v>
      </c>
      <c r="AS473" cm="1">
        <f t="array" ref="AS473">IF(FALSE,"True," &amp; IF(_xlfn.XLOOKUP("Service_RangeGt1000",'Scoring_Config'!$A:$A,'Scoring_Config'!$D:$D,"Yes")="Yes",_xlfn.XLOOKUP("Service_RangeGt1000",'Scoring_Config'!$A:$A,'Scoring_Config'!$C:$C,0),0),"False,0")</f>
        <v>0</v>
      </c>
      <c r="AT473" cm="1">
        <f t="array" ref="AT473">IF(FALSE,"True," &amp; IF(_xlfn.XLOOKUP("App_IsAny",'Scoring_Config'!$A:$A,'Scoring_Config'!$D:$D,"Yes")="Yes",_xlfn.XLOOKUP("App_IsAny",'Scoring_Config'!$A:$A,'Scoring_Config'!$C:$C,0),0),"False,0")</f>
        <v>0</v>
      </c>
      <c r="AU473">
        <v>5</v>
      </c>
      <c r="AV473" cm="1">
        <f t="array" ref="AV473">IF(FALSE,"True," &amp; IF(_xlfn.XLOOKUP("App_RangeGt1000",'Scoring_Config'!$A:$A,'Scoring_Config'!$D:$D,"Yes")="Yes",_xlfn.XLOOKUP("App_RangeGt1000",'Scoring_Config'!$A:$A,'Scoring_Config'!$C:$C,0),0),"False,0")</f>
        <v>0</v>
      </c>
      <c r="AW473" cm="1">
        <f t="array" ref="AW473">IF(FALSE,"True," &amp; IF(_xlfn.XLOOKUP("Action_IsDenyOrDrop",'Scoring_Config'!$A:$A,'Scoring_Config'!$D:$D,"Yes")="Yes",_xlfn.XLOOKUP("Action_IsDenyOrDrop",'Scoring_Config'!$A:$A,'Scoring_Config'!$C:$C,0),0),"False,0")</f>
        <v>0</v>
      </c>
      <c r="AX473" cm="1">
        <f t="array" ref="AX473">IF(LEFT(AW473,4)="True",0,(IF(LEFT(Y473,4)="True",IF(_xlfn.XLOOKUP("Src_IsAny",'Scoring_Config'!$A:$A,'Scoring_Config'!$D:$D,"Yes")="Yes",_xlfn.XLOOKUP("Src_IsAny",'Scoring_Config'!$A:$A,'Scoring_Config'!$C:$C,10),0),0)+IF(LEFT(Z473,4)="True",IF(_xlfn.XLOOKUP("Src_CIDR_Le_16",'Scoring_Config'!$A:$A,'Scoring_Config'!$D:$D,"Yes")="Yes",_xlfn.XLOOKUP("Src_CIDR_Le_16",'Scoring_Config'!$A:$A,'Scoring_Config'!$C:$C,10),0),0)+IF(LEFT(AA473,4)="True",IF(_xlfn.XLOOKUP("Src_CIDR_17_22",'Scoring_Config'!$A:$A,'Scoring_Config'!$D:$D,"Yes")="Yes",_xlfn.XLOOKUP("Src_CIDR_17_22",'Scoring_Config'!$A:$A,'Scoring_Config'!$C:$C,5),0),0)+IF(LEFT(AB473,4)="True",IF(_xlfn.XLOOKUP("Dst_IsAny",'Scoring_Config'!$A:$A,'Scoring_Config'!$D:$D,"Yes")="Yes",_xlfn.XLOOKUP("Dst_IsAny",'Scoring_Config'!$A:$A,'Scoring_Config'!$C:$C,10),0),0)+IF(LEFT(AC473,4)="True",IF(_xlfn.XLOOKUP("Dst_CIDR_Le_16",'Scoring_Config'!$A:$A,'Scoring_Config'!$D:$D,"Yes")="Yes",_xlfn.XLOOKUP("Dst_CIDR_Le_16",'Scoring_Config'!$A:$A,'Scoring_Config'!$C:$C,10),0),0)+IF(LEFT(AD473,4)="True",IF(_xlfn.XLOOKUP("Dst_CIDR_17_22",'Scoring_Config'!$A:$A,'Scoring_Config'!$D:$D,"Yes")="Yes",_xlfn.XLOOKUP("Dst_CIDR_17_22",'Scoring_Config'!$A:$A,'Scoring_Config'!$C:$C,5),0),0)+IF(LEFT(AE473,4)="True",IF(_xlfn.XLOOKUP("SrcZone_IsAny",'Scoring_Config'!$A:$A,'Scoring_Config'!$D:$D,"Yes")="Yes",_xlfn.XLOOKUP("SrcZone_IsAny",'Scoring_Config'!$A:$A,'Scoring_Config'!$C:$C,10),0),0)+IF(LEFT(AF473,4)="True",IF(_xlfn.XLOOKUP("DstZone_IsAny",'Scoring_Config'!$A:$A,'Scoring_Config'!$D:$D,"Yes")="Yes",_xlfn.XLOOKUP("DstZone_IsAny",'Scoring_Config'!$A:$A,'Scoring_Config'!$C:$C,10),0),0)+IF(LEFT(AG473,4)="True",IF(_xlfn.XLOOKUP("Service_Any_OR_RangeGt1000",'Scoring_Config'!$A:$A,'Scoring_Config'!$D:$D,"Yes")="Yes",_xlfn.XLOOKUP("Service_Any_OR_RangeGt1000",'Scoring_Config'!$A:$A,'Scoring_Config'!$C:$C,10),0),0)+IF(LEFT(AH473,4)="True",IF(_xlfn.XLOOKUP("App_Any_OR_RangeGt1000",'Scoring_Config'!$A:$A,'Scoring_Config'!$D:$D,"Yes")="Yes",_xlfn.XLOOKUP("App_Any_OR_RangeGt1000",'Scoring_Config'!$A:$A,'Scoring_Config'!$C:$C,10),0),0)+IF(LEFT(AI473,4)="True",IF(_xlfn.XLOOKUP("Service_Insecure_Match",'Scoring_Config'!$A:$A,'Scoring_Config'!$D:$D,"Yes")="Yes",_xlfn.XLOOKUP("Service_Insecure_Match",'Scoring_Config'!$A:$A,'Scoring_Config'!$C:$C,5),0),0)+IF(LEFT(AJ473,4)="True",IF(_xlfn.XLOOKUP("Risky_Inbound",'Scoring_Config'!$A:$A,'Scoring_Config'!$D:$D,"Yes")="Yes",_xlfn.XLOOKUP("Risky_Inbound",'Scoring_Config'!$A:$A,'Scoring_Config'!$C:$C,50),0),0)+IF(LEFT(AK473,4)="True",IF(_xlfn.XLOOKUP("Risky_Outbound",'Scoring_Config'!$A:$A,'Scoring_Config'!$D:$D,"Yes")="Yes",_xlfn.XLOOKUP("Risky_Outbound",'Scoring_Config'!$A:$A,'Scoring_Config'!$C:$C,25),0),0)+IF(LEFT(AZ473,4)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473,FIND(",",AL473)+1,100)),0)+IF(LEFT(AM473,4)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473,FIND(",",AN473)+1,100)),0)+IF(_xlfn.XLOOKUP("Profile_Scoring",'Scoring_Config'!$A:$A,'Scoring_Config'!$D:$D,"Yes")="Yes",VALUE(MID(AO473,FIND(",",AO473)+1,100)),0)+IF(_xlfn.XLOOKUP("Options_Scoring",'Scoring_Config'!$A:$A,'Scoring_Config'!$D:$D,"Yes")="Yes",VALUE(MID(AP473,FIND(",",AP473)+1,100)),0)))</f>
        <v>0</v>
      </c>
      <c r="AZ473" cm="1">
        <f t="array" ref="AZ473">IF(FALSE,"True," &amp; IF(_xlfn.XLOOKUP("Migrate_Insecure",'Scoring_Config'!$A:$A,'Scoring_Config'!$D:$D,"Yes")="Yes",_xlfn.XLOOKUP("Migrate_Insecure",'Scoring_Config'!$A:$A,'Scoring_Config'!$C:$C,10),0),"False,0")</f>
        <v>0</v>
      </c>
    </row>
    <row r="474" spans="1:52">
      <c r="A474" t="s">
        <v>1979</v>
      </c>
      <c r="B474" t="s">
        <v>2447</v>
      </c>
      <c r="C474" t="s">
        <v>3542</v>
      </c>
      <c r="D474" t="s">
        <v>3545</v>
      </c>
      <c r="E474" t="s">
        <v>3563</v>
      </c>
      <c r="F474" t="s">
        <v>3609</v>
      </c>
      <c r="G474" t="s">
        <v>236</v>
      </c>
      <c r="H474" t="s">
        <v>174</v>
      </c>
      <c r="I474" t="s">
        <v>3764</v>
      </c>
      <c r="J474" t="s">
        <v>195</v>
      </c>
      <c r="K474" t="s">
        <v>1722</v>
      </c>
      <c r="L474" t="s">
        <v>1327</v>
      </c>
      <c r="M474" t="s">
        <v>1974</v>
      </c>
      <c r="N474" t="s">
        <v>4315</v>
      </c>
      <c r="O474" t="s">
        <v>4319</v>
      </c>
      <c r="P474" t="s">
        <v>4322</v>
      </c>
      <c r="Q474" t="s">
        <v>4673</v>
      </c>
      <c r="R474" t="s">
        <v>5440</v>
      </c>
      <c r="S474" t="s">
        <v>5440</v>
      </c>
      <c r="T474" t="s">
        <v>5642</v>
      </c>
      <c r="U474" t="s">
        <v>6174</v>
      </c>
      <c r="Y474" cm="1">
        <f t="array" ref="Y474">IF(FALSE,"True," &amp; IF(_xlfn.XLOOKUP("Src_IsAny",'Scoring_Config'!$A:$A,'Scoring_Config'!$D:$D,"Yes")="Yes",_xlfn.XLOOKUP("Src_IsAny",'Scoring_Config'!$A:$A,'Scoring_Config'!$C:$C,10),0),"False,0")</f>
        <v>0</v>
      </c>
      <c r="Z474" cm="1">
        <f t="array" ref="Z474">IF(FALSE,"True," &amp; IF(_xlfn.XLOOKUP("Src_CIDR_Le_16",'Scoring_Config'!$A:$A,'Scoring_Config'!$D:$D,"Yes")="Yes",_xlfn.XLOOKUP("Src_CIDR_Le_16",'Scoring_Config'!$A:$A,'Scoring_Config'!$C:$C,10),0),"False,0")</f>
        <v>0</v>
      </c>
      <c r="AA474" cm="1">
        <f t="array" ref="AA474">IF(FALSE,"True," &amp; IF(_xlfn.XLOOKUP("Src_CIDR_17_22",'Scoring_Config'!$A:$A,'Scoring_Config'!$D:$D,"Yes")="Yes",_xlfn.XLOOKUP("Src_CIDR_17_22",'Scoring_Config'!$A:$A,'Scoring_Config'!$C:$C,5),0),"False,0")</f>
        <v>0</v>
      </c>
      <c r="AB474" cm="1">
        <f t="array" ref="AB474">IF(FALSE,"True," &amp; IF(_xlfn.XLOOKUP("Dst_IsAny",'Scoring_Config'!$A:$A,'Scoring_Config'!$D:$D,"Yes")="Yes",_xlfn.XLOOKUP("Dst_IsAny",'Scoring_Config'!$A:$A,'Scoring_Config'!$C:$C,10),0),"False,0")</f>
        <v>0</v>
      </c>
      <c r="AC474" cm="1">
        <f t="array" ref="AC474">IF(FALSE,"True," &amp; IF(_xlfn.XLOOKUP("Dst_CIDR_Le_16",'Scoring_Config'!$A:$A,'Scoring_Config'!$D:$D,"Yes")="Yes",_xlfn.XLOOKUP("Dst_CIDR_Le_16",'Scoring_Config'!$A:$A,'Scoring_Config'!$C:$C,10),0),"False,0")</f>
        <v>0</v>
      </c>
      <c r="AD474" cm="1">
        <f t="array" ref="AD474">IF(FALSE,"True," &amp; IF(_xlfn.XLOOKUP("Dst_CIDR_17_22",'Scoring_Config'!$A:$A,'Scoring_Config'!$D:$D,"Yes")="Yes",_xlfn.XLOOKUP("Dst_CIDR_17_22",'Scoring_Config'!$A:$A,'Scoring_Config'!$C:$C,5),0),"False,0")</f>
        <v>0</v>
      </c>
      <c r="AE474" cm="1">
        <f t="array" ref="AE474">IF(FALSE,"True," &amp; IF(_xlfn.XLOOKUP("SrcZone_IsAny",'Scoring_Config'!$A:$A,'Scoring_Config'!$D:$D,"Yes")="Yes",_xlfn.XLOOKUP("SrcZone_IsAny",'Scoring_Config'!$A:$A,'Scoring_Config'!$C:$C,10),0),"False,0")</f>
        <v>0</v>
      </c>
      <c r="AF474" cm="1">
        <f t="array" ref="AF474">IF(FALSE,"True," &amp; IF(_xlfn.XLOOKUP("DstZone_IsAny",'Scoring_Config'!$A:$A,'Scoring_Config'!$D:$D,"Yes")="Yes",_xlfn.XLOOKUP("DstZone_IsAny",'Scoring_Config'!$A:$A,'Scoring_Config'!$C:$C,10),0),"False,0")</f>
        <v>0</v>
      </c>
      <c r="AG474" cm="1">
        <f t="array" ref="AG47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74" cm="1">
        <f t="array" ref="AH474">IF(FALSE,"True," &amp; IF(_xlfn.XLOOKUP("App_Any_OR_RangeGt1000",'Scoring_Config'!$A:$A,'Scoring_Config'!$D:$D,"Yes")="Yes",_xlfn.XLOOKUP("App_Any_OR_RangeGt1000",'Scoring_Config'!$A:$A,'Scoring_Config'!$C:$C,10),0),"False,0")</f>
        <v>0</v>
      </c>
      <c r="AI474" cm="1">
        <f t="array" ref="AI474">IF(FALSE,"True," &amp; IF(_xlfn.XLOOKUP("Service_Insecure_Match",'Scoring_Config'!$A:$A,'Scoring_Config'!$D:$D,"Yes")="Yes",_xlfn.XLOOKUP("Service_Insecure_Match",'Scoring_Config'!$A:$A,'Scoring_Config'!$C:$C,5),0),"False,0")</f>
        <v>0</v>
      </c>
      <c r="AJ474" cm="1">
        <f t="array" ref="AJ474">IF(FALSE,"True," &amp; IF(_xlfn.XLOOKUP("Risky_Inbound",'Scoring_Config'!$A:$A,'Scoring_Config'!$D:$D,"Yes")="Yes",_xlfn.XLOOKUP("Risky_Inbound",'Scoring_Config'!$A:$A,'Scoring_Config'!$C:$C,50),0),"False,0")</f>
        <v>0</v>
      </c>
      <c r="AK474" cm="1">
        <f t="array" ref="AK474">IF(FALSE,"True," &amp; IF(_xlfn.XLOOKUP("Risky_Outbound",'Scoring_Config'!$A:$A,'Scoring_Config'!$D:$D,"Yes")="Yes",_xlfn.XLOOKUP("Risky_Outbound",'Scoring_Config'!$A:$A,'Scoring_Config'!$C:$C,25),0),"False,0")</f>
        <v>0</v>
      </c>
      <c r="AL474" t="s">
        <v>6697</v>
      </c>
      <c r="AM474" cm="1">
        <f t="array" ref="AM47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74" t="s">
        <v>6697</v>
      </c>
      <c r="AO474" t="s">
        <v>6697</v>
      </c>
      <c r="AP474" t="s">
        <v>6697</v>
      </c>
      <c r="AQ474" cm="1">
        <f t="array" ref="AQ474">IF(FALSE,"True," &amp; IF(_xlfn.XLOOKUP("Service_IsAny",'Scoring_Config'!$A:$A,'Scoring_Config'!$D:$D,"Yes")="Yes",_xlfn.XLOOKUP("Service_IsAny",'Scoring_Config'!$A:$A,'Scoring_Config'!$C:$C,0),0),"False,0")</f>
        <v>0</v>
      </c>
      <c r="AR474">
        <v>0</v>
      </c>
      <c r="AS474" cm="1">
        <f t="array" ref="AS474">IF(FALSE,"True," &amp; IF(_xlfn.XLOOKUP("Service_RangeGt1000",'Scoring_Config'!$A:$A,'Scoring_Config'!$D:$D,"Yes")="Yes",_xlfn.XLOOKUP("Service_RangeGt1000",'Scoring_Config'!$A:$A,'Scoring_Config'!$C:$C,0),0),"False,0")</f>
        <v>0</v>
      </c>
      <c r="AT474" cm="1">
        <f t="array" ref="AT474">IF(FALSE,"True," &amp; IF(_xlfn.XLOOKUP("App_IsAny",'Scoring_Config'!$A:$A,'Scoring_Config'!$D:$D,"Yes")="Yes",_xlfn.XLOOKUP("App_IsAny",'Scoring_Config'!$A:$A,'Scoring_Config'!$C:$C,0),0),"False,0")</f>
        <v>0</v>
      </c>
      <c r="AU474">
        <v>1</v>
      </c>
      <c r="AV474" cm="1">
        <f t="array" ref="AV474">IF(FALSE,"True," &amp; IF(_xlfn.XLOOKUP("App_RangeGt1000",'Scoring_Config'!$A:$A,'Scoring_Config'!$D:$D,"Yes")="Yes",_xlfn.XLOOKUP("App_RangeGt1000",'Scoring_Config'!$A:$A,'Scoring_Config'!$C:$C,0),0),"False,0")</f>
        <v>0</v>
      </c>
      <c r="AW474" cm="1">
        <f t="array" ref="AW474">IF(FALSE,"True," &amp; IF(_xlfn.XLOOKUP("Action_IsDenyOrDrop",'Scoring_Config'!$A:$A,'Scoring_Config'!$D:$D,"Yes")="Yes",_xlfn.XLOOKUP("Action_IsDenyOrDrop",'Scoring_Config'!$A:$A,'Scoring_Config'!$C:$C,0),0),"False,0")</f>
        <v>0</v>
      </c>
      <c r="AX474" cm="1">
        <f t="array" ref="AX474">IF(LEFT(AW474,4)="True",0,(IF(LEFT(Y474,4)="True",IF(_xlfn.XLOOKUP("Src_IsAny",'Scoring_Config'!$A:$A,'Scoring_Config'!$D:$D,"Yes")="Yes",_xlfn.XLOOKUP("Src_IsAny",'Scoring_Config'!$A:$A,'Scoring_Config'!$C:$C,10),0),0)+IF(LEFT(Z474,4)="True",IF(_xlfn.XLOOKUP("Src_CIDR_Le_16",'Scoring_Config'!$A:$A,'Scoring_Config'!$D:$D,"Yes")="Yes",_xlfn.XLOOKUP("Src_CIDR_Le_16",'Scoring_Config'!$A:$A,'Scoring_Config'!$C:$C,10),0),0)+IF(LEFT(AA474,4)="True",IF(_xlfn.XLOOKUP("Src_CIDR_17_22",'Scoring_Config'!$A:$A,'Scoring_Config'!$D:$D,"Yes")="Yes",_xlfn.XLOOKUP("Src_CIDR_17_22",'Scoring_Config'!$A:$A,'Scoring_Config'!$C:$C,5),0),0)+IF(LEFT(AB474,4)="True",IF(_xlfn.XLOOKUP("Dst_IsAny",'Scoring_Config'!$A:$A,'Scoring_Config'!$D:$D,"Yes")="Yes",_xlfn.XLOOKUP("Dst_IsAny",'Scoring_Config'!$A:$A,'Scoring_Config'!$C:$C,10),0),0)+IF(LEFT(AC474,4)="True",IF(_xlfn.XLOOKUP("Dst_CIDR_Le_16",'Scoring_Config'!$A:$A,'Scoring_Config'!$D:$D,"Yes")="Yes",_xlfn.XLOOKUP("Dst_CIDR_Le_16",'Scoring_Config'!$A:$A,'Scoring_Config'!$C:$C,10),0),0)+IF(LEFT(AD474,4)="True",IF(_xlfn.XLOOKUP("Dst_CIDR_17_22",'Scoring_Config'!$A:$A,'Scoring_Config'!$D:$D,"Yes")="Yes",_xlfn.XLOOKUP("Dst_CIDR_17_22",'Scoring_Config'!$A:$A,'Scoring_Config'!$C:$C,5),0),0)+IF(LEFT(AE474,4)="True",IF(_xlfn.XLOOKUP("SrcZone_IsAny",'Scoring_Config'!$A:$A,'Scoring_Config'!$D:$D,"Yes")="Yes",_xlfn.XLOOKUP("SrcZone_IsAny",'Scoring_Config'!$A:$A,'Scoring_Config'!$C:$C,10),0),0)+IF(LEFT(AF474,4)="True",IF(_xlfn.XLOOKUP("DstZone_IsAny",'Scoring_Config'!$A:$A,'Scoring_Config'!$D:$D,"Yes")="Yes",_xlfn.XLOOKUP("DstZone_IsAny",'Scoring_Config'!$A:$A,'Scoring_Config'!$C:$C,10),0),0)+IF(LEFT(AG474,4)="True",IF(_xlfn.XLOOKUP("Service_Any_OR_RangeGt1000",'Scoring_Config'!$A:$A,'Scoring_Config'!$D:$D,"Yes")="Yes",_xlfn.XLOOKUP("Service_Any_OR_RangeGt1000",'Scoring_Config'!$A:$A,'Scoring_Config'!$C:$C,10),0),0)+IF(LEFT(AH474,4)="True",IF(_xlfn.XLOOKUP("App_Any_OR_RangeGt1000",'Scoring_Config'!$A:$A,'Scoring_Config'!$D:$D,"Yes")="Yes",_xlfn.XLOOKUP("App_Any_OR_RangeGt1000",'Scoring_Config'!$A:$A,'Scoring_Config'!$C:$C,10),0),0)+IF(LEFT(AI474,4)="True",IF(_xlfn.XLOOKUP("Service_Insecure_Match",'Scoring_Config'!$A:$A,'Scoring_Config'!$D:$D,"Yes")="Yes",_xlfn.XLOOKUP("Service_Insecure_Match",'Scoring_Config'!$A:$A,'Scoring_Config'!$C:$C,5),0),0)+IF(LEFT(AJ474,4)="True",IF(_xlfn.XLOOKUP("Risky_Inbound",'Scoring_Config'!$A:$A,'Scoring_Config'!$D:$D,"Yes")="Yes",_xlfn.XLOOKUP("Risky_Inbound",'Scoring_Config'!$A:$A,'Scoring_Config'!$C:$C,50),0),0)+IF(LEFT(AK474,4)="True",IF(_xlfn.XLOOKUP("Risky_Outbound",'Scoring_Config'!$A:$A,'Scoring_Config'!$D:$D,"Yes")="Yes",_xlfn.XLOOKUP("Risky_Outbound",'Scoring_Config'!$A:$A,'Scoring_Config'!$C:$C,25),0),0)+IF(LEFT(AZ474,4)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474,FIND(",",AL474)+1,100)),0)+IF(LEFT(AM474,4)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474,FIND(",",AN474)+1,100)),0)+IF(_xlfn.XLOOKUP("Profile_Scoring",'Scoring_Config'!$A:$A,'Scoring_Config'!$D:$D,"Yes")="Yes",VALUE(MID(AO474,FIND(",",AO474)+1,100)),0)+IF(_xlfn.XLOOKUP("Options_Scoring",'Scoring_Config'!$A:$A,'Scoring_Config'!$D:$D,"Yes")="Yes",VALUE(MID(AP474,FIND(",",AP474)+1,100)),0)))</f>
        <v>0</v>
      </c>
      <c r="AZ474" cm="1">
        <f t="array" ref="AZ474">IF(FALSE,"True," &amp; IF(_xlfn.XLOOKUP("Migrate_Insecure",'Scoring_Config'!$A:$A,'Scoring_Config'!$D:$D,"Yes")="Yes",_xlfn.XLOOKUP("Migrate_Insecure",'Scoring_Config'!$A:$A,'Scoring_Config'!$C:$C,10),0),"False,0")</f>
        <v>0</v>
      </c>
    </row>
    <row r="475" spans="1:52">
      <c r="A475" t="s">
        <v>1979</v>
      </c>
      <c r="B475" t="s">
        <v>2448</v>
      </c>
      <c r="C475" t="s">
        <v>3542</v>
      </c>
      <c r="D475" t="s">
        <v>3545</v>
      </c>
      <c r="E475" t="s">
        <v>3563</v>
      </c>
      <c r="F475" t="s">
        <v>3764</v>
      </c>
      <c r="G475" t="s">
        <v>195</v>
      </c>
      <c r="H475" t="s">
        <v>174</v>
      </c>
      <c r="I475" t="s">
        <v>3764</v>
      </c>
      <c r="J475" t="s">
        <v>195</v>
      </c>
      <c r="K475" t="s">
        <v>1822</v>
      </c>
      <c r="L475" t="s">
        <v>1434</v>
      </c>
      <c r="M475" t="s">
        <v>1974</v>
      </c>
      <c r="N475" t="s">
        <v>4315</v>
      </c>
      <c r="O475" t="s">
        <v>4319</v>
      </c>
      <c r="P475" t="s">
        <v>4322</v>
      </c>
      <c r="Q475" t="s">
        <v>4674</v>
      </c>
      <c r="R475" t="s">
        <v>5437</v>
      </c>
      <c r="S475" t="s">
        <v>5440</v>
      </c>
      <c r="T475" t="s">
        <v>5667</v>
      </c>
      <c r="U475" t="s">
        <v>5963</v>
      </c>
      <c r="Y475" cm="1">
        <f t="array" ref="Y475">IF(FALSE,"True," &amp; IF(_xlfn.XLOOKUP("Src_IsAny",'Scoring_Config'!$A:$A,'Scoring_Config'!$D:$D,"Yes")="Yes",_xlfn.XLOOKUP("Src_IsAny",'Scoring_Config'!$A:$A,'Scoring_Config'!$C:$C,10),0),"False,0")</f>
        <v>0</v>
      </c>
      <c r="Z475" cm="1">
        <f t="array" ref="Z475">IF(FALSE,"True," &amp; IF(_xlfn.XLOOKUP("Src_CIDR_Le_16",'Scoring_Config'!$A:$A,'Scoring_Config'!$D:$D,"Yes")="Yes",_xlfn.XLOOKUP("Src_CIDR_Le_16",'Scoring_Config'!$A:$A,'Scoring_Config'!$C:$C,10),0),"False,0")</f>
        <v>0</v>
      </c>
      <c r="AA475" cm="1">
        <f t="array" ref="AA475">IF(FALSE,"True," &amp; IF(_xlfn.XLOOKUP("Src_CIDR_17_22",'Scoring_Config'!$A:$A,'Scoring_Config'!$D:$D,"Yes")="Yes",_xlfn.XLOOKUP("Src_CIDR_17_22",'Scoring_Config'!$A:$A,'Scoring_Config'!$C:$C,5),0),"False,0")</f>
        <v>0</v>
      </c>
      <c r="AB475" cm="1">
        <f t="array" ref="AB475">IF(FALSE,"True," &amp; IF(_xlfn.XLOOKUP("Dst_IsAny",'Scoring_Config'!$A:$A,'Scoring_Config'!$D:$D,"Yes")="Yes",_xlfn.XLOOKUP("Dst_IsAny",'Scoring_Config'!$A:$A,'Scoring_Config'!$C:$C,10),0),"False,0")</f>
        <v>0</v>
      </c>
      <c r="AC475" cm="1">
        <f t="array" ref="AC475">IF(FALSE,"True," &amp; IF(_xlfn.XLOOKUP("Dst_CIDR_Le_16",'Scoring_Config'!$A:$A,'Scoring_Config'!$D:$D,"Yes")="Yes",_xlfn.XLOOKUP("Dst_CIDR_Le_16",'Scoring_Config'!$A:$A,'Scoring_Config'!$C:$C,10),0),"False,0")</f>
        <v>0</v>
      </c>
      <c r="AD475" cm="1">
        <f t="array" ref="AD475">IF(FALSE,"True," &amp; IF(_xlfn.XLOOKUP("Dst_CIDR_17_22",'Scoring_Config'!$A:$A,'Scoring_Config'!$D:$D,"Yes")="Yes",_xlfn.XLOOKUP("Dst_CIDR_17_22",'Scoring_Config'!$A:$A,'Scoring_Config'!$C:$C,5),0),"False,0")</f>
        <v>0</v>
      </c>
      <c r="AE475" cm="1">
        <f t="array" ref="AE475">IF(FALSE,"True," &amp; IF(_xlfn.XLOOKUP("SrcZone_IsAny",'Scoring_Config'!$A:$A,'Scoring_Config'!$D:$D,"Yes")="Yes",_xlfn.XLOOKUP("SrcZone_IsAny",'Scoring_Config'!$A:$A,'Scoring_Config'!$C:$C,10),0),"False,0")</f>
        <v>0</v>
      </c>
      <c r="AF475" cm="1">
        <f t="array" ref="AF475">IF(FALSE,"True," &amp; IF(_xlfn.XLOOKUP("DstZone_IsAny",'Scoring_Config'!$A:$A,'Scoring_Config'!$D:$D,"Yes")="Yes",_xlfn.XLOOKUP("DstZone_IsAny",'Scoring_Config'!$A:$A,'Scoring_Config'!$C:$C,10),0),"False,0")</f>
        <v>0</v>
      </c>
      <c r="AG475" cm="1">
        <f t="array" ref="AG47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75" cm="1">
        <f t="array" ref="AH475">IF(FALSE,"True," &amp; IF(_xlfn.XLOOKUP("App_Any_OR_RangeGt1000",'Scoring_Config'!$A:$A,'Scoring_Config'!$D:$D,"Yes")="Yes",_xlfn.XLOOKUP("App_Any_OR_RangeGt1000",'Scoring_Config'!$A:$A,'Scoring_Config'!$C:$C,10),0),"False,0")</f>
        <v>0</v>
      </c>
      <c r="AI475" cm="1">
        <f t="array" ref="AI475">IF(FALSE,"True," &amp; IF(_xlfn.XLOOKUP("Service_Insecure_Match",'Scoring_Config'!$A:$A,'Scoring_Config'!$D:$D,"Yes")="Yes",_xlfn.XLOOKUP("Service_Insecure_Match",'Scoring_Config'!$A:$A,'Scoring_Config'!$C:$C,5),0),"False,0")</f>
        <v>0</v>
      </c>
      <c r="AJ475" cm="1">
        <f t="array" ref="AJ475">IF(FALSE,"True," &amp; IF(_xlfn.XLOOKUP("Risky_Inbound",'Scoring_Config'!$A:$A,'Scoring_Config'!$D:$D,"Yes")="Yes",_xlfn.XLOOKUP("Risky_Inbound",'Scoring_Config'!$A:$A,'Scoring_Config'!$C:$C,50),0),"False,0")</f>
        <v>0</v>
      </c>
      <c r="AK475" cm="1">
        <f t="array" ref="AK475">IF(FALSE,"True," &amp; IF(_xlfn.XLOOKUP("Risky_Outbound",'Scoring_Config'!$A:$A,'Scoring_Config'!$D:$D,"Yes")="Yes",_xlfn.XLOOKUP("Risky_Outbound",'Scoring_Config'!$A:$A,'Scoring_Config'!$C:$C,25),0),"False,0")</f>
        <v>0</v>
      </c>
      <c r="AL475" t="s">
        <v>6697</v>
      </c>
      <c r="AM475" cm="1">
        <f t="array" ref="AM47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75" t="s">
        <v>6697</v>
      </c>
      <c r="AO475" t="s">
        <v>6697</v>
      </c>
      <c r="AP475" t="s">
        <v>6697</v>
      </c>
      <c r="AQ475" cm="1">
        <f t="array" ref="AQ475">IF(FALSE,"True," &amp; IF(_xlfn.XLOOKUP("Service_IsAny",'Scoring_Config'!$A:$A,'Scoring_Config'!$D:$D,"Yes")="Yes",_xlfn.XLOOKUP("Service_IsAny",'Scoring_Config'!$A:$A,'Scoring_Config'!$C:$C,0),0),"False,0")</f>
        <v>0</v>
      </c>
      <c r="AR475">
        <v>2</v>
      </c>
      <c r="AS475" cm="1">
        <f t="array" ref="AS475">IF(FALSE,"True," &amp; IF(_xlfn.XLOOKUP("Service_RangeGt1000",'Scoring_Config'!$A:$A,'Scoring_Config'!$D:$D,"Yes")="Yes",_xlfn.XLOOKUP("Service_RangeGt1000",'Scoring_Config'!$A:$A,'Scoring_Config'!$C:$C,0),0),"False,0")</f>
        <v>0</v>
      </c>
      <c r="AT475" cm="1">
        <f t="array" ref="AT475">IF(FALSE,"True," &amp; IF(_xlfn.XLOOKUP("App_IsAny",'Scoring_Config'!$A:$A,'Scoring_Config'!$D:$D,"Yes")="Yes",_xlfn.XLOOKUP("App_IsAny",'Scoring_Config'!$A:$A,'Scoring_Config'!$C:$C,0),0),"False,0")</f>
        <v>0</v>
      </c>
      <c r="AU475">
        <v>4</v>
      </c>
      <c r="AV475" cm="1">
        <f t="array" ref="AV475">IF(FALSE,"True," &amp; IF(_xlfn.XLOOKUP("App_RangeGt1000",'Scoring_Config'!$A:$A,'Scoring_Config'!$D:$D,"Yes")="Yes",_xlfn.XLOOKUP("App_RangeGt1000",'Scoring_Config'!$A:$A,'Scoring_Config'!$C:$C,0),0),"False,0")</f>
        <v>0</v>
      </c>
      <c r="AW475" cm="1">
        <f t="array" ref="AW475">IF(FALSE,"True," &amp; IF(_xlfn.XLOOKUP("Action_IsDenyOrDrop",'Scoring_Config'!$A:$A,'Scoring_Config'!$D:$D,"Yes")="Yes",_xlfn.XLOOKUP("Action_IsDenyOrDrop",'Scoring_Config'!$A:$A,'Scoring_Config'!$C:$C,0),0),"False,0")</f>
        <v>0</v>
      </c>
      <c r="AX475" cm="1">
        <f t="array" ref="AX475">IF(LEFT(AW475,4)="True",0,(IF(LEFT(Y475,4)="True",IF(_xlfn.XLOOKUP("Src_IsAny",'Scoring_Config'!$A:$A,'Scoring_Config'!$D:$D,"Yes")="Yes",_xlfn.XLOOKUP("Src_IsAny",'Scoring_Config'!$A:$A,'Scoring_Config'!$C:$C,10),0),0)+IF(LEFT(Z475,4)="True",IF(_xlfn.XLOOKUP("Src_CIDR_Le_16",'Scoring_Config'!$A:$A,'Scoring_Config'!$D:$D,"Yes")="Yes",_xlfn.XLOOKUP("Src_CIDR_Le_16",'Scoring_Config'!$A:$A,'Scoring_Config'!$C:$C,10),0),0)+IF(LEFT(AA475,4)="True",IF(_xlfn.XLOOKUP("Src_CIDR_17_22",'Scoring_Config'!$A:$A,'Scoring_Config'!$D:$D,"Yes")="Yes",_xlfn.XLOOKUP("Src_CIDR_17_22",'Scoring_Config'!$A:$A,'Scoring_Config'!$C:$C,5),0),0)+IF(LEFT(AB475,4)="True",IF(_xlfn.XLOOKUP("Dst_IsAny",'Scoring_Config'!$A:$A,'Scoring_Config'!$D:$D,"Yes")="Yes",_xlfn.XLOOKUP("Dst_IsAny",'Scoring_Config'!$A:$A,'Scoring_Config'!$C:$C,10),0),0)+IF(LEFT(AC475,4)="True",IF(_xlfn.XLOOKUP("Dst_CIDR_Le_16",'Scoring_Config'!$A:$A,'Scoring_Config'!$D:$D,"Yes")="Yes",_xlfn.XLOOKUP("Dst_CIDR_Le_16",'Scoring_Config'!$A:$A,'Scoring_Config'!$C:$C,10),0),0)+IF(LEFT(AD475,4)="True",IF(_xlfn.XLOOKUP("Dst_CIDR_17_22",'Scoring_Config'!$A:$A,'Scoring_Config'!$D:$D,"Yes")="Yes",_xlfn.XLOOKUP("Dst_CIDR_17_22",'Scoring_Config'!$A:$A,'Scoring_Config'!$C:$C,5),0),0)+IF(LEFT(AE475,4)="True",IF(_xlfn.XLOOKUP("SrcZone_IsAny",'Scoring_Config'!$A:$A,'Scoring_Config'!$D:$D,"Yes")="Yes",_xlfn.XLOOKUP("SrcZone_IsAny",'Scoring_Config'!$A:$A,'Scoring_Config'!$C:$C,10),0),0)+IF(LEFT(AF475,4)="True",IF(_xlfn.XLOOKUP("DstZone_IsAny",'Scoring_Config'!$A:$A,'Scoring_Config'!$D:$D,"Yes")="Yes",_xlfn.XLOOKUP("DstZone_IsAny",'Scoring_Config'!$A:$A,'Scoring_Config'!$C:$C,10),0),0)+IF(LEFT(AG475,4)="True",IF(_xlfn.XLOOKUP("Service_Any_OR_RangeGt1000",'Scoring_Config'!$A:$A,'Scoring_Config'!$D:$D,"Yes")="Yes",_xlfn.XLOOKUP("Service_Any_OR_RangeGt1000",'Scoring_Config'!$A:$A,'Scoring_Config'!$C:$C,10),0),0)+IF(LEFT(AH475,4)="True",IF(_xlfn.XLOOKUP("App_Any_OR_RangeGt1000",'Scoring_Config'!$A:$A,'Scoring_Config'!$D:$D,"Yes")="Yes",_xlfn.XLOOKUP("App_Any_OR_RangeGt1000",'Scoring_Config'!$A:$A,'Scoring_Config'!$C:$C,10),0),0)+IF(LEFT(AI475,4)="True",IF(_xlfn.XLOOKUP("Service_Insecure_Match",'Scoring_Config'!$A:$A,'Scoring_Config'!$D:$D,"Yes")="Yes",_xlfn.XLOOKUP("Service_Insecure_Match",'Scoring_Config'!$A:$A,'Scoring_Config'!$C:$C,5),0),0)+IF(LEFT(AJ475,4)="True",IF(_xlfn.XLOOKUP("Risky_Inbound",'Scoring_Config'!$A:$A,'Scoring_Config'!$D:$D,"Yes")="Yes",_xlfn.XLOOKUP("Risky_Inbound",'Scoring_Config'!$A:$A,'Scoring_Config'!$C:$C,50),0),0)+IF(LEFT(AK475,4)="True",IF(_xlfn.XLOOKUP("Risky_Outbound",'Scoring_Config'!$A:$A,'Scoring_Config'!$D:$D,"Yes")="Yes",_xlfn.XLOOKUP("Risky_Outbound",'Scoring_Config'!$A:$A,'Scoring_Config'!$C:$C,25),0),0)+IF(LEFT(AZ475,4)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475,FIND(",",AL475)+1,100)),0)+IF(LEFT(AM475,4)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475,FIND(",",AN475)+1,100)),0)+IF(_xlfn.XLOOKUP("Profile_Scoring",'Scoring_Config'!$A:$A,'Scoring_Config'!$D:$D,"Yes")="Yes",VALUE(MID(AO475,FIND(",",AO475)+1,100)),0)+IF(_xlfn.XLOOKUP("Options_Scoring",'Scoring_Config'!$A:$A,'Scoring_Config'!$D:$D,"Yes")="Yes",VALUE(MID(AP475,FIND(",",AP475)+1,100)),0)))</f>
        <v>0</v>
      </c>
      <c r="AZ475" cm="1">
        <f t="array" ref="AZ475">IF(FALSE,"True," &amp; IF(_xlfn.XLOOKUP("Migrate_Insecure",'Scoring_Config'!$A:$A,'Scoring_Config'!$D:$D,"Yes")="Yes",_xlfn.XLOOKUP("Migrate_Insecure",'Scoring_Config'!$A:$A,'Scoring_Config'!$C:$C,10),0),"False,0")</f>
        <v>0</v>
      </c>
    </row>
    <row r="476" spans="1:52">
      <c r="A476" t="s">
        <v>1979</v>
      </c>
      <c r="B476" t="s">
        <v>2449</v>
      </c>
      <c r="C476" t="s">
        <v>3542</v>
      </c>
      <c r="D476" t="s">
        <v>3545</v>
      </c>
      <c r="E476" t="s">
        <v>3563</v>
      </c>
      <c r="F476" t="s">
        <v>3764</v>
      </c>
      <c r="G476" t="s">
        <v>303</v>
      </c>
      <c r="H476" t="s">
        <v>174</v>
      </c>
      <c r="I476" t="s">
        <v>3764</v>
      </c>
      <c r="J476" t="s">
        <v>315</v>
      </c>
      <c r="K476" t="s">
        <v>1667</v>
      </c>
      <c r="L476" t="s">
        <v>1435</v>
      </c>
      <c r="M476" t="s">
        <v>1974</v>
      </c>
      <c r="N476" t="s">
        <v>4315</v>
      </c>
      <c r="O476" t="s">
        <v>4319</v>
      </c>
      <c r="P476" t="s">
        <v>4322</v>
      </c>
      <c r="Q476" t="s">
        <v>4675</v>
      </c>
      <c r="R476" t="s">
        <v>5439</v>
      </c>
      <c r="S476" t="s">
        <v>4324</v>
      </c>
      <c r="T476" t="s">
        <v>5667</v>
      </c>
      <c r="U476" t="s">
        <v>6025</v>
      </c>
      <c r="Y476" cm="1">
        <f t="array" ref="Y476">IF(FALSE,"True," &amp; IF(_xlfn.XLOOKUP("Src_IsAny",'Scoring_Config'!$A:$A,'Scoring_Config'!$D:$D,"Yes")="Yes",_xlfn.XLOOKUP("Src_IsAny",'Scoring_Config'!$A:$A,'Scoring_Config'!$C:$C,10),0),"False,0")</f>
        <v>0</v>
      </c>
      <c r="Z476" cm="1">
        <f t="array" ref="Z476">IF(FALSE,"True," &amp; IF(_xlfn.XLOOKUP("Src_CIDR_Le_16",'Scoring_Config'!$A:$A,'Scoring_Config'!$D:$D,"Yes")="Yes",_xlfn.XLOOKUP("Src_CIDR_Le_16",'Scoring_Config'!$A:$A,'Scoring_Config'!$C:$C,10),0),"False,0")</f>
        <v>0</v>
      </c>
      <c r="AA476" cm="1">
        <f t="array" ref="AA476">IF(FALSE,"True," &amp; IF(_xlfn.XLOOKUP("Src_CIDR_17_22",'Scoring_Config'!$A:$A,'Scoring_Config'!$D:$D,"Yes")="Yes",_xlfn.XLOOKUP("Src_CIDR_17_22",'Scoring_Config'!$A:$A,'Scoring_Config'!$C:$C,5),0),"False,0")</f>
        <v>0</v>
      </c>
      <c r="AB476" cm="1">
        <f t="array" ref="AB476">IF(FALSE,"True," &amp; IF(_xlfn.XLOOKUP("Dst_IsAny",'Scoring_Config'!$A:$A,'Scoring_Config'!$D:$D,"Yes")="Yes",_xlfn.XLOOKUP("Dst_IsAny",'Scoring_Config'!$A:$A,'Scoring_Config'!$C:$C,10),0),"False,0")</f>
        <v>0</v>
      </c>
      <c r="AC476" cm="1">
        <f t="array" ref="AC476">IF(FALSE,"True," &amp; IF(_xlfn.XLOOKUP("Dst_CIDR_Le_16",'Scoring_Config'!$A:$A,'Scoring_Config'!$D:$D,"Yes")="Yes",_xlfn.XLOOKUP("Dst_CIDR_Le_16",'Scoring_Config'!$A:$A,'Scoring_Config'!$C:$C,10),0),"False,0")</f>
        <v>0</v>
      </c>
      <c r="AD476" cm="1">
        <f t="array" ref="AD476">IF(FALSE,"True," &amp; IF(_xlfn.XLOOKUP("Dst_CIDR_17_22",'Scoring_Config'!$A:$A,'Scoring_Config'!$D:$D,"Yes")="Yes",_xlfn.XLOOKUP("Dst_CIDR_17_22",'Scoring_Config'!$A:$A,'Scoring_Config'!$C:$C,5),0),"False,0")</f>
        <v>0</v>
      </c>
      <c r="AE476" cm="1">
        <f t="array" ref="AE476">IF(FALSE,"True," &amp; IF(_xlfn.XLOOKUP("SrcZone_IsAny",'Scoring_Config'!$A:$A,'Scoring_Config'!$D:$D,"Yes")="Yes",_xlfn.XLOOKUP("SrcZone_IsAny",'Scoring_Config'!$A:$A,'Scoring_Config'!$C:$C,10),0),"False,0")</f>
        <v>0</v>
      </c>
      <c r="AF476" cm="1">
        <f t="array" ref="AF476">IF(FALSE,"True," &amp; IF(_xlfn.XLOOKUP("DstZone_IsAny",'Scoring_Config'!$A:$A,'Scoring_Config'!$D:$D,"Yes")="Yes",_xlfn.XLOOKUP("DstZone_IsAny",'Scoring_Config'!$A:$A,'Scoring_Config'!$C:$C,10),0),"False,0")</f>
        <v>0</v>
      </c>
      <c r="AG476" cm="1">
        <f t="array" ref="AG47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76" cm="1">
        <f t="array" ref="AH476">IF(FALSE,"True," &amp; IF(_xlfn.XLOOKUP("App_Any_OR_RangeGt1000",'Scoring_Config'!$A:$A,'Scoring_Config'!$D:$D,"Yes")="Yes",_xlfn.XLOOKUP("App_Any_OR_RangeGt1000",'Scoring_Config'!$A:$A,'Scoring_Config'!$C:$C,10),0),"False,0")</f>
        <v>0</v>
      </c>
      <c r="AI476" cm="1">
        <f t="array" ref="AI476">IF(FALSE,"True," &amp; IF(_xlfn.XLOOKUP("Service_Insecure_Match",'Scoring_Config'!$A:$A,'Scoring_Config'!$D:$D,"Yes")="Yes",_xlfn.XLOOKUP("Service_Insecure_Match",'Scoring_Config'!$A:$A,'Scoring_Config'!$C:$C,5),0),"False,0")</f>
        <v>0</v>
      </c>
      <c r="AJ476" cm="1">
        <f t="array" ref="AJ476">IF(FALSE,"True," &amp; IF(_xlfn.XLOOKUP("Risky_Inbound",'Scoring_Config'!$A:$A,'Scoring_Config'!$D:$D,"Yes")="Yes",_xlfn.XLOOKUP("Risky_Inbound",'Scoring_Config'!$A:$A,'Scoring_Config'!$C:$C,50),0),"False,0")</f>
        <v>0</v>
      </c>
      <c r="AK476" cm="1">
        <f t="array" ref="AK476">IF(FALSE,"True," &amp; IF(_xlfn.XLOOKUP("Risky_Outbound",'Scoring_Config'!$A:$A,'Scoring_Config'!$D:$D,"Yes")="Yes",_xlfn.XLOOKUP("Risky_Outbound",'Scoring_Config'!$A:$A,'Scoring_Config'!$C:$C,25),0),"False,0")</f>
        <v>0</v>
      </c>
      <c r="AL476" t="s">
        <v>6697</v>
      </c>
      <c r="AM476" cm="1">
        <f t="array" ref="AM47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76" t="s">
        <v>6697</v>
      </c>
      <c r="AO476" t="s">
        <v>6697</v>
      </c>
      <c r="AP476" t="s">
        <v>6697</v>
      </c>
      <c r="AQ476" cm="1">
        <f t="array" ref="AQ476">IF(FALSE,"True," &amp; IF(_xlfn.XLOOKUP("Service_IsAny",'Scoring_Config'!$A:$A,'Scoring_Config'!$D:$D,"Yes")="Yes",_xlfn.XLOOKUP("Service_IsAny",'Scoring_Config'!$A:$A,'Scoring_Config'!$C:$C,0),0),"False,0")</f>
        <v>0</v>
      </c>
      <c r="AR476">
        <v>1</v>
      </c>
      <c r="AS476" cm="1">
        <f t="array" ref="AS476">IF(FALSE,"True," &amp; IF(_xlfn.XLOOKUP("Service_RangeGt1000",'Scoring_Config'!$A:$A,'Scoring_Config'!$D:$D,"Yes")="Yes",_xlfn.XLOOKUP("Service_RangeGt1000",'Scoring_Config'!$A:$A,'Scoring_Config'!$C:$C,0),0),"False,0")</f>
        <v>0</v>
      </c>
      <c r="AT476" cm="1">
        <f t="array" ref="AT476">IF(FALSE,"True," &amp; IF(_xlfn.XLOOKUP("App_IsAny",'Scoring_Config'!$A:$A,'Scoring_Config'!$D:$D,"Yes")="Yes",_xlfn.XLOOKUP("App_IsAny",'Scoring_Config'!$A:$A,'Scoring_Config'!$C:$C,0),0),"False,0")</f>
        <v>0</v>
      </c>
      <c r="AU476">
        <v>1</v>
      </c>
      <c r="AV476" cm="1">
        <f t="array" ref="AV476">IF(FALSE,"True," &amp; IF(_xlfn.XLOOKUP("App_RangeGt1000",'Scoring_Config'!$A:$A,'Scoring_Config'!$D:$D,"Yes")="Yes",_xlfn.XLOOKUP("App_RangeGt1000",'Scoring_Config'!$A:$A,'Scoring_Config'!$C:$C,0),0),"False,0")</f>
        <v>0</v>
      </c>
      <c r="AW476" cm="1">
        <f t="array" ref="AW476">IF(FALSE,"True," &amp; IF(_xlfn.XLOOKUP("Action_IsDenyOrDrop",'Scoring_Config'!$A:$A,'Scoring_Config'!$D:$D,"Yes")="Yes",_xlfn.XLOOKUP("Action_IsDenyOrDrop",'Scoring_Config'!$A:$A,'Scoring_Config'!$C:$C,0),0),"False,0")</f>
        <v>0</v>
      </c>
      <c r="AX476" cm="1">
        <f t="array" ref="AX476">IF(LEFT(AW476,4)="True",0,(IF(LEFT(Y476,4)="True",IF(_xlfn.XLOOKUP("Src_IsAny",'Scoring_Config'!$A:$A,'Scoring_Config'!$D:$D,"Yes")="Yes",_xlfn.XLOOKUP("Src_IsAny",'Scoring_Config'!$A:$A,'Scoring_Config'!$C:$C,10),0),0)+IF(LEFT(Z476,4)="True",IF(_xlfn.XLOOKUP("Src_CIDR_Le_16",'Scoring_Config'!$A:$A,'Scoring_Config'!$D:$D,"Yes")="Yes",_xlfn.XLOOKUP("Src_CIDR_Le_16",'Scoring_Config'!$A:$A,'Scoring_Config'!$C:$C,10),0),0)+IF(LEFT(AA476,4)="True",IF(_xlfn.XLOOKUP("Src_CIDR_17_22",'Scoring_Config'!$A:$A,'Scoring_Config'!$D:$D,"Yes")="Yes",_xlfn.XLOOKUP("Src_CIDR_17_22",'Scoring_Config'!$A:$A,'Scoring_Config'!$C:$C,5),0),0)+IF(LEFT(AB476,4)="True",IF(_xlfn.XLOOKUP("Dst_IsAny",'Scoring_Config'!$A:$A,'Scoring_Config'!$D:$D,"Yes")="Yes",_xlfn.XLOOKUP("Dst_IsAny",'Scoring_Config'!$A:$A,'Scoring_Config'!$C:$C,10),0),0)+IF(LEFT(AC476,4)="True",IF(_xlfn.XLOOKUP("Dst_CIDR_Le_16",'Scoring_Config'!$A:$A,'Scoring_Config'!$D:$D,"Yes")="Yes",_xlfn.XLOOKUP("Dst_CIDR_Le_16",'Scoring_Config'!$A:$A,'Scoring_Config'!$C:$C,10),0),0)+IF(LEFT(AD476,4)="True",IF(_xlfn.XLOOKUP("Dst_CIDR_17_22",'Scoring_Config'!$A:$A,'Scoring_Config'!$D:$D,"Yes")="Yes",_xlfn.XLOOKUP("Dst_CIDR_17_22",'Scoring_Config'!$A:$A,'Scoring_Config'!$C:$C,5),0),0)+IF(LEFT(AE476,4)="True",IF(_xlfn.XLOOKUP("SrcZone_IsAny",'Scoring_Config'!$A:$A,'Scoring_Config'!$D:$D,"Yes")="Yes",_xlfn.XLOOKUP("SrcZone_IsAny",'Scoring_Config'!$A:$A,'Scoring_Config'!$C:$C,10),0),0)+IF(LEFT(AF476,4)="True",IF(_xlfn.XLOOKUP("DstZone_IsAny",'Scoring_Config'!$A:$A,'Scoring_Config'!$D:$D,"Yes")="Yes",_xlfn.XLOOKUP("DstZone_IsAny",'Scoring_Config'!$A:$A,'Scoring_Config'!$C:$C,10),0),0)+IF(LEFT(AG476,4)="True",IF(_xlfn.XLOOKUP("Service_Any_OR_RangeGt1000",'Scoring_Config'!$A:$A,'Scoring_Config'!$D:$D,"Yes")="Yes",_xlfn.XLOOKUP("Service_Any_OR_RangeGt1000",'Scoring_Config'!$A:$A,'Scoring_Config'!$C:$C,10),0),0)+IF(LEFT(AH476,4)="True",IF(_xlfn.XLOOKUP("App_Any_OR_RangeGt1000",'Scoring_Config'!$A:$A,'Scoring_Config'!$D:$D,"Yes")="Yes",_xlfn.XLOOKUP("App_Any_OR_RangeGt1000",'Scoring_Config'!$A:$A,'Scoring_Config'!$C:$C,10),0),0)+IF(LEFT(AI476,4)="True",IF(_xlfn.XLOOKUP("Service_Insecure_Match",'Scoring_Config'!$A:$A,'Scoring_Config'!$D:$D,"Yes")="Yes",_xlfn.XLOOKUP("Service_Insecure_Match",'Scoring_Config'!$A:$A,'Scoring_Config'!$C:$C,5),0),0)+IF(LEFT(AJ476,4)="True",IF(_xlfn.XLOOKUP("Risky_Inbound",'Scoring_Config'!$A:$A,'Scoring_Config'!$D:$D,"Yes")="Yes",_xlfn.XLOOKUP("Risky_Inbound",'Scoring_Config'!$A:$A,'Scoring_Config'!$C:$C,50),0),0)+IF(LEFT(AK476,4)="True",IF(_xlfn.XLOOKUP("Risky_Outbound",'Scoring_Config'!$A:$A,'Scoring_Config'!$D:$D,"Yes")="Yes",_xlfn.XLOOKUP("Risky_Outbound",'Scoring_Config'!$A:$A,'Scoring_Config'!$C:$C,25),0),0)+IF(LEFT(AZ476,4)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476,FIND(",",AL476)+1,100)),0)+IF(LEFT(AM476,4)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476,FIND(",",AN476)+1,100)),0)+IF(_xlfn.XLOOKUP("Profile_Scoring",'Scoring_Config'!$A:$A,'Scoring_Config'!$D:$D,"Yes")="Yes",VALUE(MID(AO476,FIND(",",AO476)+1,100)),0)+IF(_xlfn.XLOOKUP("Options_Scoring",'Scoring_Config'!$A:$A,'Scoring_Config'!$D:$D,"Yes")="Yes",VALUE(MID(AP476,FIND(",",AP476)+1,100)),0)))</f>
        <v>0</v>
      </c>
      <c r="AZ476" cm="1">
        <f t="array" ref="AZ476">IF(FALSE,"True," &amp; IF(_xlfn.XLOOKUP("Migrate_Insecure",'Scoring_Config'!$A:$A,'Scoring_Config'!$D:$D,"Yes")="Yes",_xlfn.XLOOKUP("Migrate_Insecure",'Scoring_Config'!$A:$A,'Scoring_Config'!$C:$C,10),0),"False,0")</f>
        <v>0</v>
      </c>
    </row>
    <row r="477" spans="1:52">
      <c r="A477" t="s">
        <v>1979</v>
      </c>
      <c r="B477" t="s">
        <v>2450</v>
      </c>
      <c r="C477" t="s">
        <v>3542</v>
      </c>
      <c r="D477" t="s">
        <v>3545</v>
      </c>
      <c r="E477" t="s">
        <v>3563</v>
      </c>
      <c r="F477" t="s">
        <v>3765</v>
      </c>
      <c r="G477" t="s">
        <v>195</v>
      </c>
      <c r="H477" t="s">
        <v>174</v>
      </c>
      <c r="I477" t="s">
        <v>4163</v>
      </c>
      <c r="J477" t="s">
        <v>281</v>
      </c>
      <c r="K477" t="s">
        <v>1823</v>
      </c>
      <c r="L477" t="s">
        <v>1327</v>
      </c>
      <c r="M477" t="s">
        <v>1974</v>
      </c>
      <c r="N477" t="s">
        <v>4315</v>
      </c>
      <c r="O477" t="s">
        <v>4319</v>
      </c>
      <c r="P477" t="s">
        <v>4322</v>
      </c>
      <c r="Q477" t="s">
        <v>4676</v>
      </c>
      <c r="R477" t="s">
        <v>5440</v>
      </c>
      <c r="S477" t="s">
        <v>5440</v>
      </c>
      <c r="T477" t="s">
        <v>5642</v>
      </c>
      <c r="U477" t="s">
        <v>5955</v>
      </c>
      <c r="Y477" cm="1">
        <f t="array" ref="Y477">IF(FALSE,"True," &amp; IF(_xlfn.XLOOKUP("Src_IsAny",'Scoring_Config'!$A:$A,'Scoring_Config'!$D:$D,"Yes")="Yes",_xlfn.XLOOKUP("Src_IsAny",'Scoring_Config'!$A:$A,'Scoring_Config'!$C:$C,10),0),"False,0")</f>
        <v>0</v>
      </c>
      <c r="Z477" cm="1">
        <f t="array" ref="Z477">IF(FALSE,"True," &amp; IF(_xlfn.XLOOKUP("Src_CIDR_Le_16",'Scoring_Config'!$A:$A,'Scoring_Config'!$D:$D,"Yes")="Yes",_xlfn.XLOOKUP("Src_CIDR_Le_16",'Scoring_Config'!$A:$A,'Scoring_Config'!$C:$C,10),0),"False,0")</f>
        <v>0</v>
      </c>
      <c r="AA477" cm="1">
        <f t="array" ref="AA477">IF(FALSE,"True," &amp; IF(_xlfn.XLOOKUP("Src_CIDR_17_22",'Scoring_Config'!$A:$A,'Scoring_Config'!$D:$D,"Yes")="Yes",_xlfn.XLOOKUP("Src_CIDR_17_22",'Scoring_Config'!$A:$A,'Scoring_Config'!$C:$C,5),0),"False,0")</f>
        <v>0</v>
      </c>
      <c r="AB477" cm="1">
        <f t="array" ref="AB477">IF(FALSE,"True," &amp; IF(_xlfn.XLOOKUP("Dst_IsAny",'Scoring_Config'!$A:$A,'Scoring_Config'!$D:$D,"Yes")="Yes",_xlfn.XLOOKUP("Dst_IsAny",'Scoring_Config'!$A:$A,'Scoring_Config'!$C:$C,10),0),"False,0")</f>
        <v>0</v>
      </c>
      <c r="AC477" cm="1">
        <f t="array" ref="AC477">IF(FALSE,"True," &amp; IF(_xlfn.XLOOKUP("Dst_CIDR_Le_16",'Scoring_Config'!$A:$A,'Scoring_Config'!$D:$D,"Yes")="Yes",_xlfn.XLOOKUP("Dst_CIDR_Le_16",'Scoring_Config'!$A:$A,'Scoring_Config'!$C:$C,10),0),"False,0")</f>
        <v>0</v>
      </c>
      <c r="AD477" cm="1">
        <f t="array" ref="AD477">IF(FALSE,"True," &amp; IF(_xlfn.XLOOKUP("Dst_CIDR_17_22",'Scoring_Config'!$A:$A,'Scoring_Config'!$D:$D,"Yes")="Yes",_xlfn.XLOOKUP("Dst_CIDR_17_22",'Scoring_Config'!$A:$A,'Scoring_Config'!$C:$C,5),0),"False,0")</f>
        <v>0</v>
      </c>
      <c r="AE477" cm="1">
        <f t="array" ref="AE477">IF(FALSE,"True," &amp; IF(_xlfn.XLOOKUP("SrcZone_IsAny",'Scoring_Config'!$A:$A,'Scoring_Config'!$D:$D,"Yes")="Yes",_xlfn.XLOOKUP("SrcZone_IsAny",'Scoring_Config'!$A:$A,'Scoring_Config'!$C:$C,10),0),"False,0")</f>
        <v>0</v>
      </c>
      <c r="AF477" cm="1">
        <f t="array" ref="AF477">IF(FALSE,"True," &amp; IF(_xlfn.XLOOKUP("DstZone_IsAny",'Scoring_Config'!$A:$A,'Scoring_Config'!$D:$D,"Yes")="Yes",_xlfn.XLOOKUP("DstZone_IsAny",'Scoring_Config'!$A:$A,'Scoring_Config'!$C:$C,10),0),"False,0")</f>
        <v>0</v>
      </c>
      <c r="AG477" cm="1">
        <f t="array" ref="AG47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77" cm="1">
        <f t="array" ref="AH477">IF(TRUE,"True," &amp; IF(_xlfn.XLOOKUP("App_Any_OR_RangeGt1000",'Scoring_Config'!$A:$A,'Scoring_Config'!$D:$D,"Yes")="Yes",_xlfn.XLOOKUP("App_Any_OR_RangeGt1000",'Scoring_Config'!$A:$A,'Scoring_Config'!$C:$C,10),0),"False,0")</f>
        <v>0</v>
      </c>
      <c r="AI477" cm="1">
        <f t="array" ref="AI477">IF(FALSE,"True," &amp; IF(_xlfn.XLOOKUP("Service_Insecure_Match",'Scoring_Config'!$A:$A,'Scoring_Config'!$D:$D,"Yes")="Yes",_xlfn.XLOOKUP("Service_Insecure_Match",'Scoring_Config'!$A:$A,'Scoring_Config'!$C:$C,5),0),"False,0")</f>
        <v>0</v>
      </c>
      <c r="AJ477" cm="1">
        <f t="array" ref="AJ477">IF(FALSE,"True," &amp; IF(_xlfn.XLOOKUP("Risky_Inbound",'Scoring_Config'!$A:$A,'Scoring_Config'!$D:$D,"Yes")="Yes",_xlfn.XLOOKUP("Risky_Inbound",'Scoring_Config'!$A:$A,'Scoring_Config'!$C:$C,50),0),"False,0")</f>
        <v>0</v>
      </c>
      <c r="AK477" cm="1">
        <f t="array" ref="AK477">IF(FALSE,"True," &amp; IF(_xlfn.XLOOKUP("Risky_Outbound",'Scoring_Config'!$A:$A,'Scoring_Config'!$D:$D,"Yes")="Yes",_xlfn.XLOOKUP("Risky_Outbound",'Scoring_Config'!$A:$A,'Scoring_Config'!$C:$C,25),0),"False,0")</f>
        <v>0</v>
      </c>
      <c r="AL477" t="s">
        <v>6697</v>
      </c>
      <c r="AM477" cm="1">
        <f t="array" ref="AM47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77" t="s">
        <v>6697</v>
      </c>
      <c r="AO477" t="s">
        <v>6697</v>
      </c>
      <c r="AP477" t="s">
        <v>6697</v>
      </c>
      <c r="AQ477" cm="1">
        <f t="array" ref="AQ477">IF(FALSE,"True," &amp; IF(_xlfn.XLOOKUP("Service_IsAny",'Scoring_Config'!$A:$A,'Scoring_Config'!$D:$D,"Yes")="Yes",_xlfn.XLOOKUP("Service_IsAny",'Scoring_Config'!$A:$A,'Scoring_Config'!$C:$C,0),0),"False,0")</f>
        <v>0</v>
      </c>
      <c r="AR477">
        <v>0</v>
      </c>
      <c r="AS477" cm="1">
        <f t="array" ref="AS477">IF(FALSE,"True," &amp; IF(_xlfn.XLOOKUP("Service_RangeGt1000",'Scoring_Config'!$A:$A,'Scoring_Config'!$D:$D,"Yes")="Yes",_xlfn.XLOOKUP("Service_RangeGt1000",'Scoring_Config'!$A:$A,'Scoring_Config'!$C:$C,0),0),"False,0")</f>
        <v>0</v>
      </c>
      <c r="AT477" cm="1">
        <f t="array" ref="AT477">IF(FALSE,"True," &amp; IF(_xlfn.XLOOKUP("App_IsAny",'Scoring_Config'!$A:$A,'Scoring_Config'!$D:$D,"Yes")="Yes",_xlfn.XLOOKUP("App_IsAny",'Scoring_Config'!$A:$A,'Scoring_Config'!$C:$C,0),0),"False,0")</f>
        <v>0</v>
      </c>
      <c r="AU477">
        <v>20365</v>
      </c>
      <c r="AV477" cm="1">
        <f t="array" ref="AV477">IF(TRUE,"True," &amp; IF(_xlfn.XLOOKUP("App_RangeGt1000",'Scoring_Config'!$A:$A,'Scoring_Config'!$D:$D,"Yes")="Yes",_xlfn.XLOOKUP("App_RangeGt1000",'Scoring_Config'!$A:$A,'Scoring_Config'!$C:$C,0),0),"False,0")</f>
        <v>0</v>
      </c>
      <c r="AW477" cm="1">
        <f t="array" ref="AW477">IF(FALSE,"True," &amp; IF(_xlfn.XLOOKUP("Action_IsDenyOrDrop",'Scoring_Config'!$A:$A,'Scoring_Config'!$D:$D,"Yes")="Yes",_xlfn.XLOOKUP("Action_IsDenyOrDrop",'Scoring_Config'!$A:$A,'Scoring_Config'!$C:$C,0),0),"False,0")</f>
        <v>0</v>
      </c>
      <c r="AX477" cm="1">
        <f t="array" ref="AX477">IF(LEFT(AW477,4)="True",0,(IF(LEFT(Y477,4)="True",IF(_xlfn.XLOOKUP("Src_IsAny",'Scoring_Config'!$A:$A,'Scoring_Config'!$D:$D,"Yes")="Yes",_xlfn.XLOOKUP("Src_IsAny",'Scoring_Config'!$A:$A,'Scoring_Config'!$C:$C,10),0),0)+IF(LEFT(Z477,4)="True",IF(_xlfn.XLOOKUP("Src_CIDR_Le_16",'Scoring_Config'!$A:$A,'Scoring_Config'!$D:$D,"Yes")="Yes",_xlfn.XLOOKUP("Src_CIDR_Le_16",'Scoring_Config'!$A:$A,'Scoring_Config'!$C:$C,10),0),0)+IF(LEFT(AA477,4)="True",IF(_xlfn.XLOOKUP("Src_CIDR_17_22",'Scoring_Config'!$A:$A,'Scoring_Config'!$D:$D,"Yes")="Yes",_xlfn.XLOOKUP("Src_CIDR_17_22",'Scoring_Config'!$A:$A,'Scoring_Config'!$C:$C,5),0),0)+IF(LEFT(AB477,4)="True",IF(_xlfn.XLOOKUP("Dst_IsAny",'Scoring_Config'!$A:$A,'Scoring_Config'!$D:$D,"Yes")="Yes",_xlfn.XLOOKUP("Dst_IsAny",'Scoring_Config'!$A:$A,'Scoring_Config'!$C:$C,10),0),0)+IF(LEFT(AC477,4)="True",IF(_xlfn.XLOOKUP("Dst_CIDR_Le_16",'Scoring_Config'!$A:$A,'Scoring_Config'!$D:$D,"Yes")="Yes",_xlfn.XLOOKUP("Dst_CIDR_Le_16",'Scoring_Config'!$A:$A,'Scoring_Config'!$C:$C,10),0),0)+IF(LEFT(AD477,4)="True",IF(_xlfn.XLOOKUP("Dst_CIDR_17_22",'Scoring_Config'!$A:$A,'Scoring_Config'!$D:$D,"Yes")="Yes",_xlfn.XLOOKUP("Dst_CIDR_17_22",'Scoring_Config'!$A:$A,'Scoring_Config'!$C:$C,5),0),0)+IF(LEFT(AE477,4)="True",IF(_xlfn.XLOOKUP("SrcZone_IsAny",'Scoring_Config'!$A:$A,'Scoring_Config'!$D:$D,"Yes")="Yes",_xlfn.XLOOKUP("SrcZone_IsAny",'Scoring_Config'!$A:$A,'Scoring_Config'!$C:$C,10),0),0)+IF(LEFT(AF477,4)="True",IF(_xlfn.XLOOKUP("DstZone_IsAny",'Scoring_Config'!$A:$A,'Scoring_Config'!$D:$D,"Yes")="Yes",_xlfn.XLOOKUP("DstZone_IsAny",'Scoring_Config'!$A:$A,'Scoring_Config'!$C:$C,10),0),0)+IF(LEFT(AG477,4)="True",IF(_xlfn.XLOOKUP("Service_Any_OR_RangeGt1000",'Scoring_Config'!$A:$A,'Scoring_Config'!$D:$D,"Yes")="Yes",_xlfn.XLOOKUP("Service_Any_OR_RangeGt1000",'Scoring_Config'!$A:$A,'Scoring_Config'!$C:$C,10),0),0)+IF(LEFT(AH477,4)="True",IF(_xlfn.XLOOKUP("App_Any_OR_RangeGt1000",'Scoring_Config'!$A:$A,'Scoring_Config'!$D:$D,"Yes")="Yes",_xlfn.XLOOKUP("App_Any_OR_RangeGt1000",'Scoring_Config'!$A:$A,'Scoring_Config'!$C:$C,10),0),0)+IF(LEFT(AI477,4)="True",IF(_xlfn.XLOOKUP("Service_Insecure_Match",'Scoring_Config'!$A:$A,'Scoring_Config'!$D:$D,"Yes")="Yes",_xlfn.XLOOKUP("Service_Insecure_Match",'Scoring_Config'!$A:$A,'Scoring_Config'!$C:$C,5),0),0)+IF(LEFT(AJ477,4)="True",IF(_xlfn.XLOOKUP("Risky_Inbound",'Scoring_Config'!$A:$A,'Scoring_Config'!$D:$D,"Yes")="Yes",_xlfn.XLOOKUP("Risky_Inbound",'Scoring_Config'!$A:$A,'Scoring_Config'!$C:$C,50),0),0)+IF(LEFT(AK477,4)="True",IF(_xlfn.XLOOKUP("Risky_Outbound",'Scoring_Config'!$A:$A,'Scoring_Config'!$D:$D,"Yes")="Yes",_xlfn.XLOOKUP("Risky_Outbound",'Scoring_Config'!$A:$A,'Scoring_Config'!$C:$C,25),0),0)+IF(LEFT(AZ477,4)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477,FIND(",",AL477)+1,100)),0)+IF(LEFT(AM477,4)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477,FIND(",",AN477)+1,100)),0)+IF(_xlfn.XLOOKUP("Profile_Scoring",'Scoring_Config'!$A:$A,'Scoring_Config'!$D:$D,"Yes")="Yes",VALUE(MID(AO477,FIND(",",AO477)+1,100)),0)+IF(_xlfn.XLOOKUP("Options_Scoring",'Scoring_Config'!$A:$A,'Scoring_Config'!$D:$D,"Yes")="Yes",VALUE(MID(AP477,FIND(",",AP477)+1,100)),0)))</f>
        <v>0</v>
      </c>
      <c r="AZ477" cm="1">
        <f t="array" ref="AZ477">IF(FALSE,"True," &amp; IF(_xlfn.XLOOKUP("Migrate_Insecure",'Scoring_Config'!$A:$A,'Scoring_Config'!$D:$D,"Yes")="Yes",_xlfn.XLOOKUP("Migrate_Insecure",'Scoring_Config'!$A:$A,'Scoring_Config'!$C:$C,10),0),"False,0")</f>
        <v>0</v>
      </c>
    </row>
    <row r="478" spans="1:52">
      <c r="A478" t="s">
        <v>1979</v>
      </c>
      <c r="B478" t="s">
        <v>2451</v>
      </c>
      <c r="C478" t="s">
        <v>3542</v>
      </c>
      <c r="D478" t="s">
        <v>3545</v>
      </c>
      <c r="E478" t="s">
        <v>3563</v>
      </c>
      <c r="F478" t="s">
        <v>3766</v>
      </c>
      <c r="G478" t="s">
        <v>195</v>
      </c>
      <c r="H478" t="s">
        <v>174</v>
      </c>
      <c r="I478" t="s">
        <v>4164</v>
      </c>
      <c r="J478" t="s">
        <v>979</v>
      </c>
      <c r="K478" t="s">
        <v>1824</v>
      </c>
      <c r="L478" t="s">
        <v>1327</v>
      </c>
      <c r="M478" t="s">
        <v>1974</v>
      </c>
      <c r="N478" t="s">
        <v>4315</v>
      </c>
      <c r="O478" t="s">
        <v>4319</v>
      </c>
      <c r="P478" t="s">
        <v>4322</v>
      </c>
      <c r="Q478" t="s">
        <v>4677</v>
      </c>
      <c r="R478" t="s">
        <v>5442</v>
      </c>
      <c r="S478" t="s">
        <v>5439</v>
      </c>
      <c r="T478" t="s">
        <v>5667</v>
      </c>
      <c r="U478" t="s">
        <v>6189</v>
      </c>
      <c r="Y478" cm="1">
        <f t="array" ref="Y478">IF(FALSE,"True," &amp; IF(_xlfn.XLOOKUP("Src_IsAny",'Scoring_Config'!$A:$A,'Scoring_Config'!$D:$D,"Yes")="Yes",_xlfn.XLOOKUP("Src_IsAny",'Scoring_Config'!$A:$A,'Scoring_Config'!$C:$C,10),0),"False,0")</f>
        <v>0</v>
      </c>
      <c r="Z478" cm="1">
        <f t="array" ref="Z478">IF(FALSE,"True," &amp; IF(_xlfn.XLOOKUP("Src_CIDR_Le_16",'Scoring_Config'!$A:$A,'Scoring_Config'!$D:$D,"Yes")="Yes",_xlfn.XLOOKUP("Src_CIDR_Le_16",'Scoring_Config'!$A:$A,'Scoring_Config'!$C:$C,10),0),"False,0")</f>
        <v>0</v>
      </c>
      <c r="AA478" cm="1">
        <f t="array" ref="AA478">IF(FALSE,"True," &amp; IF(_xlfn.XLOOKUP("Src_CIDR_17_22",'Scoring_Config'!$A:$A,'Scoring_Config'!$D:$D,"Yes")="Yes",_xlfn.XLOOKUP("Src_CIDR_17_22",'Scoring_Config'!$A:$A,'Scoring_Config'!$C:$C,5),0),"False,0")</f>
        <v>0</v>
      </c>
      <c r="AB478" cm="1">
        <f t="array" ref="AB478">IF(FALSE,"True," &amp; IF(_xlfn.XLOOKUP("Dst_IsAny",'Scoring_Config'!$A:$A,'Scoring_Config'!$D:$D,"Yes")="Yes",_xlfn.XLOOKUP("Dst_IsAny",'Scoring_Config'!$A:$A,'Scoring_Config'!$C:$C,10),0),"False,0")</f>
        <v>0</v>
      </c>
      <c r="AC478" cm="1">
        <f t="array" ref="AC478">IF(FALSE,"True," &amp; IF(_xlfn.XLOOKUP("Dst_CIDR_Le_16",'Scoring_Config'!$A:$A,'Scoring_Config'!$D:$D,"Yes")="Yes",_xlfn.XLOOKUP("Dst_CIDR_Le_16",'Scoring_Config'!$A:$A,'Scoring_Config'!$C:$C,10),0),"False,0")</f>
        <v>0</v>
      </c>
      <c r="AD478" cm="1">
        <f t="array" ref="AD478">IF(FALSE,"True," &amp; IF(_xlfn.XLOOKUP("Dst_CIDR_17_22",'Scoring_Config'!$A:$A,'Scoring_Config'!$D:$D,"Yes")="Yes",_xlfn.XLOOKUP("Dst_CIDR_17_22",'Scoring_Config'!$A:$A,'Scoring_Config'!$C:$C,5),0),"False,0")</f>
        <v>0</v>
      </c>
      <c r="AE478" cm="1">
        <f t="array" ref="AE478">IF(FALSE,"True," &amp; IF(_xlfn.XLOOKUP("SrcZone_IsAny",'Scoring_Config'!$A:$A,'Scoring_Config'!$D:$D,"Yes")="Yes",_xlfn.XLOOKUP("SrcZone_IsAny",'Scoring_Config'!$A:$A,'Scoring_Config'!$C:$C,10),0),"False,0")</f>
        <v>0</v>
      </c>
      <c r="AF478" cm="1">
        <f t="array" ref="AF478">IF(FALSE,"True," &amp; IF(_xlfn.XLOOKUP("DstZone_IsAny",'Scoring_Config'!$A:$A,'Scoring_Config'!$D:$D,"Yes")="Yes",_xlfn.XLOOKUP("DstZone_IsAny",'Scoring_Config'!$A:$A,'Scoring_Config'!$C:$C,10),0),"False,0")</f>
        <v>0</v>
      </c>
      <c r="AG478" cm="1">
        <f t="array" ref="AG47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78" cm="1">
        <f t="array" ref="AH478">IF(FALSE,"True," &amp; IF(_xlfn.XLOOKUP("App_Any_OR_RangeGt1000",'Scoring_Config'!$A:$A,'Scoring_Config'!$D:$D,"Yes")="Yes",_xlfn.XLOOKUP("App_Any_OR_RangeGt1000",'Scoring_Config'!$A:$A,'Scoring_Config'!$C:$C,10),0),"False,0")</f>
        <v>0</v>
      </c>
      <c r="AI478" cm="1">
        <f t="array" ref="AI478">IF(FALSE,"True," &amp; IF(_xlfn.XLOOKUP("Service_Insecure_Match",'Scoring_Config'!$A:$A,'Scoring_Config'!$D:$D,"Yes")="Yes",_xlfn.XLOOKUP("Service_Insecure_Match",'Scoring_Config'!$A:$A,'Scoring_Config'!$C:$C,5),0),"False,0")</f>
        <v>0</v>
      </c>
      <c r="AJ478" cm="1">
        <f t="array" ref="AJ478">IF(FALSE,"True," &amp; IF(_xlfn.XLOOKUP("Risky_Inbound",'Scoring_Config'!$A:$A,'Scoring_Config'!$D:$D,"Yes")="Yes",_xlfn.XLOOKUP("Risky_Inbound",'Scoring_Config'!$A:$A,'Scoring_Config'!$C:$C,50),0),"False,0")</f>
        <v>0</v>
      </c>
      <c r="AK478" cm="1">
        <f t="array" ref="AK478">IF(FALSE,"True," &amp; IF(_xlfn.XLOOKUP("Risky_Outbound",'Scoring_Config'!$A:$A,'Scoring_Config'!$D:$D,"Yes")="Yes",_xlfn.XLOOKUP("Risky_Outbound",'Scoring_Config'!$A:$A,'Scoring_Config'!$C:$C,25),0),"False,0")</f>
        <v>0</v>
      </c>
      <c r="AL478" t="s">
        <v>6697</v>
      </c>
      <c r="AM478" cm="1">
        <f t="array" ref="AM47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78" t="s">
        <v>6697</v>
      </c>
      <c r="AO478" t="s">
        <v>6697</v>
      </c>
      <c r="AP478" t="s">
        <v>6697</v>
      </c>
      <c r="AQ478" cm="1">
        <f t="array" ref="AQ478">IF(FALSE,"True," &amp; IF(_xlfn.XLOOKUP("Service_IsAny",'Scoring_Config'!$A:$A,'Scoring_Config'!$D:$D,"Yes")="Yes",_xlfn.XLOOKUP("Service_IsAny",'Scoring_Config'!$A:$A,'Scoring_Config'!$C:$C,0),0),"False,0")</f>
        <v>0</v>
      </c>
      <c r="AR478">
        <v>0</v>
      </c>
      <c r="AS478" cm="1">
        <f t="array" ref="AS478">IF(FALSE,"True," &amp; IF(_xlfn.XLOOKUP("Service_RangeGt1000",'Scoring_Config'!$A:$A,'Scoring_Config'!$D:$D,"Yes")="Yes",_xlfn.XLOOKUP("Service_RangeGt1000",'Scoring_Config'!$A:$A,'Scoring_Config'!$C:$C,0),0),"False,0")</f>
        <v>0</v>
      </c>
      <c r="AT478" cm="1">
        <f t="array" ref="AT478">IF(FALSE,"True," &amp; IF(_xlfn.XLOOKUP("App_IsAny",'Scoring_Config'!$A:$A,'Scoring_Config'!$D:$D,"Yes")="Yes",_xlfn.XLOOKUP("App_IsAny",'Scoring_Config'!$A:$A,'Scoring_Config'!$C:$C,0),0),"False,0")</f>
        <v>0</v>
      </c>
      <c r="AU478">
        <v>3</v>
      </c>
      <c r="AV478" cm="1">
        <f t="array" ref="AV478">IF(FALSE,"True," &amp; IF(_xlfn.XLOOKUP("App_RangeGt1000",'Scoring_Config'!$A:$A,'Scoring_Config'!$D:$D,"Yes")="Yes",_xlfn.XLOOKUP("App_RangeGt1000",'Scoring_Config'!$A:$A,'Scoring_Config'!$C:$C,0),0),"False,0")</f>
        <v>0</v>
      </c>
      <c r="AW478" cm="1">
        <f t="array" ref="AW478">IF(FALSE,"True," &amp; IF(_xlfn.XLOOKUP("Action_IsDenyOrDrop",'Scoring_Config'!$A:$A,'Scoring_Config'!$D:$D,"Yes")="Yes",_xlfn.XLOOKUP("Action_IsDenyOrDrop",'Scoring_Config'!$A:$A,'Scoring_Config'!$C:$C,0),0),"False,0")</f>
        <v>0</v>
      </c>
      <c r="AX478" cm="1">
        <f t="array" ref="AX478">IF(LEFT(AW478,4)="True",0,(IF(LEFT(Y478,4)="True",IF(_xlfn.XLOOKUP("Src_IsAny",'Scoring_Config'!$A:$A,'Scoring_Config'!$D:$D,"Yes")="Yes",_xlfn.XLOOKUP("Src_IsAny",'Scoring_Config'!$A:$A,'Scoring_Config'!$C:$C,10),0),0)+IF(LEFT(Z478,4)="True",IF(_xlfn.XLOOKUP("Src_CIDR_Le_16",'Scoring_Config'!$A:$A,'Scoring_Config'!$D:$D,"Yes")="Yes",_xlfn.XLOOKUP("Src_CIDR_Le_16",'Scoring_Config'!$A:$A,'Scoring_Config'!$C:$C,10),0),0)+IF(LEFT(AA478,4)="True",IF(_xlfn.XLOOKUP("Src_CIDR_17_22",'Scoring_Config'!$A:$A,'Scoring_Config'!$D:$D,"Yes")="Yes",_xlfn.XLOOKUP("Src_CIDR_17_22",'Scoring_Config'!$A:$A,'Scoring_Config'!$C:$C,5),0),0)+IF(LEFT(AB478,4)="True",IF(_xlfn.XLOOKUP("Dst_IsAny",'Scoring_Config'!$A:$A,'Scoring_Config'!$D:$D,"Yes")="Yes",_xlfn.XLOOKUP("Dst_IsAny",'Scoring_Config'!$A:$A,'Scoring_Config'!$C:$C,10),0),0)+IF(LEFT(AC478,4)="True",IF(_xlfn.XLOOKUP("Dst_CIDR_Le_16",'Scoring_Config'!$A:$A,'Scoring_Config'!$D:$D,"Yes")="Yes",_xlfn.XLOOKUP("Dst_CIDR_Le_16",'Scoring_Config'!$A:$A,'Scoring_Config'!$C:$C,10),0),0)+IF(LEFT(AD478,4)="True",IF(_xlfn.XLOOKUP("Dst_CIDR_17_22",'Scoring_Config'!$A:$A,'Scoring_Config'!$D:$D,"Yes")="Yes",_xlfn.XLOOKUP("Dst_CIDR_17_22",'Scoring_Config'!$A:$A,'Scoring_Config'!$C:$C,5),0),0)+IF(LEFT(AE478,4)="True",IF(_xlfn.XLOOKUP("SrcZone_IsAny",'Scoring_Config'!$A:$A,'Scoring_Config'!$D:$D,"Yes")="Yes",_xlfn.XLOOKUP("SrcZone_IsAny",'Scoring_Config'!$A:$A,'Scoring_Config'!$C:$C,10),0),0)+IF(LEFT(AF478,4)="True",IF(_xlfn.XLOOKUP("DstZone_IsAny",'Scoring_Config'!$A:$A,'Scoring_Config'!$D:$D,"Yes")="Yes",_xlfn.XLOOKUP("DstZone_IsAny",'Scoring_Config'!$A:$A,'Scoring_Config'!$C:$C,10),0),0)+IF(LEFT(AG478,4)="True",IF(_xlfn.XLOOKUP("Service_Any_OR_RangeGt1000",'Scoring_Config'!$A:$A,'Scoring_Config'!$D:$D,"Yes")="Yes",_xlfn.XLOOKUP("Service_Any_OR_RangeGt1000",'Scoring_Config'!$A:$A,'Scoring_Config'!$C:$C,10),0),0)+IF(LEFT(AH478,4)="True",IF(_xlfn.XLOOKUP("App_Any_OR_RangeGt1000",'Scoring_Config'!$A:$A,'Scoring_Config'!$D:$D,"Yes")="Yes",_xlfn.XLOOKUP("App_Any_OR_RangeGt1000",'Scoring_Config'!$A:$A,'Scoring_Config'!$C:$C,10),0),0)+IF(LEFT(AI478,4)="True",IF(_xlfn.XLOOKUP("Service_Insecure_Match",'Scoring_Config'!$A:$A,'Scoring_Config'!$D:$D,"Yes")="Yes",_xlfn.XLOOKUP("Service_Insecure_Match",'Scoring_Config'!$A:$A,'Scoring_Config'!$C:$C,5),0),0)+IF(LEFT(AJ478,4)="True",IF(_xlfn.XLOOKUP("Risky_Inbound",'Scoring_Config'!$A:$A,'Scoring_Config'!$D:$D,"Yes")="Yes",_xlfn.XLOOKUP("Risky_Inbound",'Scoring_Config'!$A:$A,'Scoring_Config'!$C:$C,50),0),0)+IF(LEFT(AK478,4)="True",IF(_xlfn.XLOOKUP("Risky_Outbound",'Scoring_Config'!$A:$A,'Scoring_Config'!$D:$D,"Yes")="Yes",_xlfn.XLOOKUP("Risky_Outbound",'Scoring_Config'!$A:$A,'Scoring_Config'!$C:$C,25),0),0)+IF(LEFT(AZ478,4)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478,FIND(",",AL478)+1,100)),0)+IF(LEFT(AM478,4)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478,FIND(",",AN478)+1,100)),0)+IF(_xlfn.XLOOKUP("Profile_Scoring",'Scoring_Config'!$A:$A,'Scoring_Config'!$D:$D,"Yes")="Yes",VALUE(MID(AO478,FIND(",",AO478)+1,100)),0)+IF(_xlfn.XLOOKUP("Options_Scoring",'Scoring_Config'!$A:$A,'Scoring_Config'!$D:$D,"Yes")="Yes",VALUE(MID(AP478,FIND(",",AP478)+1,100)),0)))</f>
        <v>0</v>
      </c>
      <c r="AZ478" cm="1">
        <f t="array" ref="AZ478">IF(FALSE,"True," &amp; IF(_xlfn.XLOOKUP("Migrate_Insecure",'Scoring_Config'!$A:$A,'Scoring_Config'!$D:$D,"Yes")="Yes",_xlfn.XLOOKUP("Migrate_Insecure",'Scoring_Config'!$A:$A,'Scoring_Config'!$C:$C,10),0),"False,0")</f>
        <v>0</v>
      </c>
    </row>
    <row r="479" spans="1:52">
      <c r="A479" t="s">
        <v>1979</v>
      </c>
      <c r="B479" t="s">
        <v>2452</v>
      </c>
      <c r="C479" t="s">
        <v>3542</v>
      </c>
      <c r="D479" t="s">
        <v>3545</v>
      </c>
      <c r="E479" t="s">
        <v>3563</v>
      </c>
      <c r="F479" t="s">
        <v>3765</v>
      </c>
      <c r="G479" t="s">
        <v>195</v>
      </c>
      <c r="H479" t="s">
        <v>174</v>
      </c>
      <c r="I479" t="s">
        <v>4165</v>
      </c>
      <c r="J479" t="s">
        <v>980</v>
      </c>
      <c r="K479" t="s">
        <v>1824</v>
      </c>
      <c r="L479" t="s">
        <v>1327</v>
      </c>
      <c r="M479" t="s">
        <v>1974</v>
      </c>
      <c r="N479" t="s">
        <v>4315</v>
      </c>
      <c r="O479" t="s">
        <v>4319</v>
      </c>
      <c r="P479" t="s">
        <v>4322</v>
      </c>
      <c r="Q479" t="s">
        <v>4677</v>
      </c>
      <c r="R479" t="s">
        <v>5446</v>
      </c>
      <c r="S479" t="s">
        <v>5439</v>
      </c>
      <c r="T479" t="s">
        <v>5667</v>
      </c>
      <c r="U479" t="s">
        <v>6189</v>
      </c>
      <c r="Y479" cm="1">
        <f t="array" ref="Y479">IF(FALSE,"True," &amp; IF(_xlfn.XLOOKUP("Src_IsAny",'Scoring_Config'!$A:$A,'Scoring_Config'!$D:$D,"Yes")="Yes",_xlfn.XLOOKUP("Src_IsAny",'Scoring_Config'!$A:$A,'Scoring_Config'!$C:$C,10),0),"False,0")</f>
        <v>0</v>
      </c>
      <c r="Z479" cm="1">
        <f t="array" ref="Z479">IF(FALSE,"True," &amp; IF(_xlfn.XLOOKUP("Src_CIDR_Le_16",'Scoring_Config'!$A:$A,'Scoring_Config'!$D:$D,"Yes")="Yes",_xlfn.XLOOKUP("Src_CIDR_Le_16",'Scoring_Config'!$A:$A,'Scoring_Config'!$C:$C,10),0),"False,0")</f>
        <v>0</v>
      </c>
      <c r="AA479" cm="1">
        <f t="array" ref="AA479">IF(FALSE,"True," &amp; IF(_xlfn.XLOOKUP("Src_CIDR_17_22",'Scoring_Config'!$A:$A,'Scoring_Config'!$D:$D,"Yes")="Yes",_xlfn.XLOOKUP("Src_CIDR_17_22",'Scoring_Config'!$A:$A,'Scoring_Config'!$C:$C,5),0),"False,0")</f>
        <v>0</v>
      </c>
      <c r="AB479" cm="1">
        <f t="array" ref="AB479">IF(FALSE,"True," &amp; IF(_xlfn.XLOOKUP("Dst_IsAny",'Scoring_Config'!$A:$A,'Scoring_Config'!$D:$D,"Yes")="Yes",_xlfn.XLOOKUP("Dst_IsAny",'Scoring_Config'!$A:$A,'Scoring_Config'!$C:$C,10),0),"False,0")</f>
        <v>0</v>
      </c>
      <c r="AC479" cm="1">
        <f t="array" ref="AC479">IF(FALSE,"True," &amp; IF(_xlfn.XLOOKUP("Dst_CIDR_Le_16",'Scoring_Config'!$A:$A,'Scoring_Config'!$D:$D,"Yes")="Yes",_xlfn.XLOOKUP("Dst_CIDR_Le_16",'Scoring_Config'!$A:$A,'Scoring_Config'!$C:$C,10),0),"False,0")</f>
        <v>0</v>
      </c>
      <c r="AD479" cm="1">
        <f t="array" ref="AD479">IF(FALSE,"True," &amp; IF(_xlfn.XLOOKUP("Dst_CIDR_17_22",'Scoring_Config'!$A:$A,'Scoring_Config'!$D:$D,"Yes")="Yes",_xlfn.XLOOKUP("Dst_CIDR_17_22",'Scoring_Config'!$A:$A,'Scoring_Config'!$C:$C,5),0),"False,0")</f>
        <v>0</v>
      </c>
      <c r="AE479" cm="1">
        <f t="array" ref="AE479">IF(FALSE,"True," &amp; IF(_xlfn.XLOOKUP("SrcZone_IsAny",'Scoring_Config'!$A:$A,'Scoring_Config'!$D:$D,"Yes")="Yes",_xlfn.XLOOKUP("SrcZone_IsAny",'Scoring_Config'!$A:$A,'Scoring_Config'!$C:$C,10),0),"False,0")</f>
        <v>0</v>
      </c>
      <c r="AF479" cm="1">
        <f t="array" ref="AF479">IF(FALSE,"True," &amp; IF(_xlfn.XLOOKUP("DstZone_IsAny",'Scoring_Config'!$A:$A,'Scoring_Config'!$D:$D,"Yes")="Yes",_xlfn.XLOOKUP("DstZone_IsAny",'Scoring_Config'!$A:$A,'Scoring_Config'!$C:$C,10),0),"False,0")</f>
        <v>0</v>
      </c>
      <c r="AG479" cm="1">
        <f t="array" ref="AG47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79" cm="1">
        <f t="array" ref="AH479">IF(FALSE,"True," &amp; IF(_xlfn.XLOOKUP("App_Any_OR_RangeGt1000",'Scoring_Config'!$A:$A,'Scoring_Config'!$D:$D,"Yes")="Yes",_xlfn.XLOOKUP("App_Any_OR_RangeGt1000",'Scoring_Config'!$A:$A,'Scoring_Config'!$C:$C,10),0),"False,0")</f>
        <v>0</v>
      </c>
      <c r="AI479" cm="1">
        <f t="array" ref="AI479">IF(FALSE,"True," &amp; IF(_xlfn.XLOOKUP("Service_Insecure_Match",'Scoring_Config'!$A:$A,'Scoring_Config'!$D:$D,"Yes")="Yes",_xlfn.XLOOKUP("Service_Insecure_Match",'Scoring_Config'!$A:$A,'Scoring_Config'!$C:$C,5),0),"False,0")</f>
        <v>0</v>
      </c>
      <c r="AJ479" cm="1">
        <f t="array" ref="AJ479">IF(FALSE,"True," &amp; IF(_xlfn.XLOOKUP("Risky_Inbound",'Scoring_Config'!$A:$A,'Scoring_Config'!$D:$D,"Yes")="Yes",_xlfn.XLOOKUP("Risky_Inbound",'Scoring_Config'!$A:$A,'Scoring_Config'!$C:$C,50),0),"False,0")</f>
        <v>0</v>
      </c>
      <c r="AK479" cm="1">
        <f t="array" ref="AK479">IF(FALSE,"True," &amp; IF(_xlfn.XLOOKUP("Risky_Outbound",'Scoring_Config'!$A:$A,'Scoring_Config'!$D:$D,"Yes")="Yes",_xlfn.XLOOKUP("Risky_Outbound",'Scoring_Config'!$A:$A,'Scoring_Config'!$C:$C,25),0),"False,0")</f>
        <v>0</v>
      </c>
      <c r="AL479" t="s">
        <v>6697</v>
      </c>
      <c r="AM479" cm="1">
        <f t="array" ref="AM47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79" t="s">
        <v>6697</v>
      </c>
      <c r="AO479" t="s">
        <v>6697</v>
      </c>
      <c r="AP479" t="s">
        <v>6697</v>
      </c>
      <c r="AQ479" cm="1">
        <f t="array" ref="AQ479">IF(FALSE,"True," &amp; IF(_xlfn.XLOOKUP("Service_IsAny",'Scoring_Config'!$A:$A,'Scoring_Config'!$D:$D,"Yes")="Yes",_xlfn.XLOOKUP("Service_IsAny",'Scoring_Config'!$A:$A,'Scoring_Config'!$C:$C,0),0),"False,0")</f>
        <v>0</v>
      </c>
      <c r="AR479">
        <v>0</v>
      </c>
      <c r="AS479" cm="1">
        <f t="array" ref="AS479">IF(FALSE,"True," &amp; IF(_xlfn.XLOOKUP("Service_RangeGt1000",'Scoring_Config'!$A:$A,'Scoring_Config'!$D:$D,"Yes")="Yes",_xlfn.XLOOKUP("Service_RangeGt1000",'Scoring_Config'!$A:$A,'Scoring_Config'!$C:$C,0),0),"False,0")</f>
        <v>0</v>
      </c>
      <c r="AT479" cm="1">
        <f t="array" ref="AT479">IF(FALSE,"True," &amp; IF(_xlfn.XLOOKUP("App_IsAny",'Scoring_Config'!$A:$A,'Scoring_Config'!$D:$D,"Yes")="Yes",_xlfn.XLOOKUP("App_IsAny",'Scoring_Config'!$A:$A,'Scoring_Config'!$C:$C,0),0),"False,0")</f>
        <v>0</v>
      </c>
      <c r="AU479">
        <v>3</v>
      </c>
      <c r="AV479" cm="1">
        <f t="array" ref="AV479">IF(FALSE,"True," &amp; IF(_xlfn.XLOOKUP("App_RangeGt1000",'Scoring_Config'!$A:$A,'Scoring_Config'!$D:$D,"Yes")="Yes",_xlfn.XLOOKUP("App_RangeGt1000",'Scoring_Config'!$A:$A,'Scoring_Config'!$C:$C,0),0),"False,0")</f>
        <v>0</v>
      </c>
      <c r="AW479" cm="1">
        <f t="array" ref="AW479">IF(FALSE,"True," &amp; IF(_xlfn.XLOOKUP("Action_IsDenyOrDrop",'Scoring_Config'!$A:$A,'Scoring_Config'!$D:$D,"Yes")="Yes",_xlfn.XLOOKUP("Action_IsDenyOrDrop",'Scoring_Config'!$A:$A,'Scoring_Config'!$C:$C,0),0),"False,0")</f>
        <v>0</v>
      </c>
      <c r="AX479" cm="1">
        <f t="array" ref="AX479">IF(LEFT(AW479,4)="True",0,(IF(LEFT(Y479,4)="True",IF(_xlfn.XLOOKUP("Src_IsAny",'Scoring_Config'!$A:$A,'Scoring_Config'!$D:$D,"Yes")="Yes",_xlfn.XLOOKUP("Src_IsAny",'Scoring_Config'!$A:$A,'Scoring_Config'!$C:$C,10),0),0)+IF(LEFT(Z479,4)="True",IF(_xlfn.XLOOKUP("Src_CIDR_Le_16",'Scoring_Config'!$A:$A,'Scoring_Config'!$D:$D,"Yes")="Yes",_xlfn.XLOOKUP("Src_CIDR_Le_16",'Scoring_Config'!$A:$A,'Scoring_Config'!$C:$C,10),0),0)+IF(LEFT(AA479,4)="True",IF(_xlfn.XLOOKUP("Src_CIDR_17_22",'Scoring_Config'!$A:$A,'Scoring_Config'!$D:$D,"Yes")="Yes",_xlfn.XLOOKUP("Src_CIDR_17_22",'Scoring_Config'!$A:$A,'Scoring_Config'!$C:$C,5),0),0)+IF(LEFT(AB479,4)="True",IF(_xlfn.XLOOKUP("Dst_IsAny",'Scoring_Config'!$A:$A,'Scoring_Config'!$D:$D,"Yes")="Yes",_xlfn.XLOOKUP("Dst_IsAny",'Scoring_Config'!$A:$A,'Scoring_Config'!$C:$C,10),0),0)+IF(LEFT(AC479,4)="True",IF(_xlfn.XLOOKUP("Dst_CIDR_Le_16",'Scoring_Config'!$A:$A,'Scoring_Config'!$D:$D,"Yes")="Yes",_xlfn.XLOOKUP("Dst_CIDR_Le_16",'Scoring_Config'!$A:$A,'Scoring_Config'!$C:$C,10),0),0)+IF(LEFT(AD479,4)="True",IF(_xlfn.XLOOKUP("Dst_CIDR_17_22",'Scoring_Config'!$A:$A,'Scoring_Config'!$D:$D,"Yes")="Yes",_xlfn.XLOOKUP("Dst_CIDR_17_22",'Scoring_Config'!$A:$A,'Scoring_Config'!$C:$C,5),0),0)+IF(LEFT(AE479,4)="True",IF(_xlfn.XLOOKUP("SrcZone_IsAny",'Scoring_Config'!$A:$A,'Scoring_Config'!$D:$D,"Yes")="Yes",_xlfn.XLOOKUP("SrcZone_IsAny",'Scoring_Config'!$A:$A,'Scoring_Config'!$C:$C,10),0),0)+IF(LEFT(AF479,4)="True",IF(_xlfn.XLOOKUP("DstZone_IsAny",'Scoring_Config'!$A:$A,'Scoring_Config'!$D:$D,"Yes")="Yes",_xlfn.XLOOKUP("DstZone_IsAny",'Scoring_Config'!$A:$A,'Scoring_Config'!$C:$C,10),0),0)+IF(LEFT(AG479,4)="True",IF(_xlfn.XLOOKUP("Service_Any_OR_RangeGt1000",'Scoring_Config'!$A:$A,'Scoring_Config'!$D:$D,"Yes")="Yes",_xlfn.XLOOKUP("Service_Any_OR_RangeGt1000",'Scoring_Config'!$A:$A,'Scoring_Config'!$C:$C,10),0),0)+IF(LEFT(AH479,4)="True",IF(_xlfn.XLOOKUP("App_Any_OR_RangeGt1000",'Scoring_Config'!$A:$A,'Scoring_Config'!$D:$D,"Yes")="Yes",_xlfn.XLOOKUP("App_Any_OR_RangeGt1000",'Scoring_Config'!$A:$A,'Scoring_Config'!$C:$C,10),0),0)+IF(LEFT(AI479,4)="True",IF(_xlfn.XLOOKUP("Service_Insecure_Match",'Scoring_Config'!$A:$A,'Scoring_Config'!$D:$D,"Yes")="Yes",_xlfn.XLOOKUP("Service_Insecure_Match",'Scoring_Config'!$A:$A,'Scoring_Config'!$C:$C,5),0),0)+IF(LEFT(AJ479,4)="True",IF(_xlfn.XLOOKUP("Risky_Inbound",'Scoring_Config'!$A:$A,'Scoring_Config'!$D:$D,"Yes")="Yes",_xlfn.XLOOKUP("Risky_Inbound",'Scoring_Config'!$A:$A,'Scoring_Config'!$C:$C,50),0),0)+IF(LEFT(AK479,4)="True",IF(_xlfn.XLOOKUP("Risky_Outbound",'Scoring_Config'!$A:$A,'Scoring_Config'!$D:$D,"Yes")="Yes",_xlfn.XLOOKUP("Risky_Outbound",'Scoring_Config'!$A:$A,'Scoring_Config'!$C:$C,25),0),0)+IF(LEFT(AZ479,4)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479,FIND(",",AL479)+1,100)),0)+IF(LEFT(AM479,4)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479,FIND(",",AN479)+1,100)),0)+IF(_xlfn.XLOOKUP("Profile_Scoring",'Scoring_Config'!$A:$A,'Scoring_Config'!$D:$D,"Yes")="Yes",VALUE(MID(AO479,FIND(",",AO479)+1,100)),0)+IF(_xlfn.XLOOKUP("Options_Scoring",'Scoring_Config'!$A:$A,'Scoring_Config'!$D:$D,"Yes")="Yes",VALUE(MID(AP479,FIND(",",AP479)+1,100)),0)))</f>
        <v>0</v>
      </c>
      <c r="AZ479" cm="1">
        <f t="array" ref="AZ479">IF(FALSE,"True," &amp; IF(_xlfn.XLOOKUP("Migrate_Insecure",'Scoring_Config'!$A:$A,'Scoring_Config'!$D:$D,"Yes")="Yes",_xlfn.XLOOKUP("Migrate_Insecure",'Scoring_Config'!$A:$A,'Scoring_Config'!$C:$C,10),0),"False,0")</f>
        <v>0</v>
      </c>
    </row>
    <row r="480" spans="1:52">
      <c r="A480" t="s">
        <v>1979</v>
      </c>
      <c r="B480" t="s">
        <v>2453</v>
      </c>
      <c r="C480" t="s">
        <v>3542</v>
      </c>
      <c r="D480" t="s">
        <v>3551</v>
      </c>
      <c r="E480" t="s">
        <v>3563</v>
      </c>
      <c r="F480" t="s">
        <v>3766</v>
      </c>
      <c r="G480" t="s">
        <v>195</v>
      </c>
      <c r="H480" t="s">
        <v>174</v>
      </c>
      <c r="I480" t="s">
        <v>3747</v>
      </c>
      <c r="J480" t="s">
        <v>174</v>
      </c>
      <c r="K480" t="s">
        <v>1732</v>
      </c>
      <c r="L480" t="s">
        <v>1327</v>
      </c>
      <c r="M480" t="s">
        <v>1974</v>
      </c>
      <c r="N480" t="s">
        <v>4315</v>
      </c>
      <c r="O480" t="s">
        <v>4319</v>
      </c>
      <c r="P480" t="s">
        <v>4322</v>
      </c>
      <c r="Q480" t="s">
        <v>4678</v>
      </c>
      <c r="R480" t="s">
        <v>5442</v>
      </c>
      <c r="S480" t="s">
        <v>5439</v>
      </c>
      <c r="T480" t="s">
        <v>5667</v>
      </c>
      <c r="U480" t="s">
        <v>6189</v>
      </c>
      <c r="Y480" cm="1">
        <f t="array" ref="Y480">IF(FALSE,"True," &amp; IF(_xlfn.XLOOKUP("Src_IsAny",'Scoring_Config'!$A:$A,'Scoring_Config'!$D:$D,"Yes")="Yes",_xlfn.XLOOKUP("Src_IsAny",'Scoring_Config'!$A:$A,'Scoring_Config'!$C:$C,10),0),"False,0")</f>
        <v>0</v>
      </c>
      <c r="Z480" cm="1">
        <f t="array" ref="Z480">IF(FALSE,"True," &amp; IF(_xlfn.XLOOKUP("Src_CIDR_Le_16",'Scoring_Config'!$A:$A,'Scoring_Config'!$D:$D,"Yes")="Yes",_xlfn.XLOOKUP("Src_CIDR_Le_16",'Scoring_Config'!$A:$A,'Scoring_Config'!$C:$C,10),0),"False,0")</f>
        <v>0</v>
      </c>
      <c r="AA480" cm="1">
        <f t="array" ref="AA480">IF(FALSE,"True," &amp; IF(_xlfn.XLOOKUP("Src_CIDR_17_22",'Scoring_Config'!$A:$A,'Scoring_Config'!$D:$D,"Yes")="Yes",_xlfn.XLOOKUP("Src_CIDR_17_22",'Scoring_Config'!$A:$A,'Scoring_Config'!$C:$C,5),0),"False,0")</f>
        <v>0</v>
      </c>
      <c r="AB480" cm="1">
        <f t="array" ref="AB480">IF(TRUE,"True," &amp; IF(_xlfn.XLOOKUP("Dst_IsAny",'Scoring_Config'!$A:$A,'Scoring_Config'!$D:$D,"Yes")="Yes",_xlfn.XLOOKUP("Dst_IsAny",'Scoring_Config'!$A:$A,'Scoring_Config'!$C:$C,10),0),"False,0")</f>
        <v>0</v>
      </c>
      <c r="AC480" cm="1">
        <f t="array" ref="AC480">IF(FALSE,"True," &amp; IF(_xlfn.XLOOKUP("Dst_CIDR_Le_16",'Scoring_Config'!$A:$A,'Scoring_Config'!$D:$D,"Yes")="Yes",_xlfn.XLOOKUP("Dst_CIDR_Le_16",'Scoring_Config'!$A:$A,'Scoring_Config'!$C:$C,10),0),"False,0")</f>
        <v>0</v>
      </c>
      <c r="AD480" cm="1">
        <f t="array" ref="AD480">IF(FALSE,"True," &amp; IF(_xlfn.XLOOKUP("Dst_CIDR_17_22",'Scoring_Config'!$A:$A,'Scoring_Config'!$D:$D,"Yes")="Yes",_xlfn.XLOOKUP("Dst_CIDR_17_22",'Scoring_Config'!$A:$A,'Scoring_Config'!$C:$C,5),0),"False,0")</f>
        <v>0</v>
      </c>
      <c r="AE480" cm="1">
        <f t="array" ref="AE480">IF(FALSE,"True," &amp; IF(_xlfn.XLOOKUP("SrcZone_IsAny",'Scoring_Config'!$A:$A,'Scoring_Config'!$D:$D,"Yes")="Yes",_xlfn.XLOOKUP("SrcZone_IsAny",'Scoring_Config'!$A:$A,'Scoring_Config'!$C:$C,10),0),"False,0")</f>
        <v>0</v>
      </c>
      <c r="AF480" cm="1">
        <f t="array" ref="AF480">IF(FALSE,"True," &amp; IF(_xlfn.XLOOKUP("DstZone_IsAny",'Scoring_Config'!$A:$A,'Scoring_Config'!$D:$D,"Yes")="Yes",_xlfn.XLOOKUP("DstZone_IsAny",'Scoring_Config'!$A:$A,'Scoring_Config'!$C:$C,10),0),"False,0")</f>
        <v>0</v>
      </c>
      <c r="AG480" cm="1">
        <f t="array" ref="AG48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80" cm="1">
        <f t="array" ref="AH480">IF(FALSE,"True," &amp; IF(_xlfn.XLOOKUP("App_Any_OR_RangeGt1000",'Scoring_Config'!$A:$A,'Scoring_Config'!$D:$D,"Yes")="Yes",_xlfn.XLOOKUP("App_Any_OR_RangeGt1000",'Scoring_Config'!$A:$A,'Scoring_Config'!$C:$C,10),0),"False,0")</f>
        <v>0</v>
      </c>
      <c r="AI480" cm="1">
        <f t="array" ref="AI480">IF(FALSE,"True," &amp; IF(_xlfn.XLOOKUP("Service_Insecure_Match",'Scoring_Config'!$A:$A,'Scoring_Config'!$D:$D,"Yes")="Yes",_xlfn.XLOOKUP("Service_Insecure_Match",'Scoring_Config'!$A:$A,'Scoring_Config'!$C:$C,5),0),"False,0")</f>
        <v>0</v>
      </c>
      <c r="AJ480" cm="1">
        <f t="array" ref="AJ480">IF(FALSE,"True," &amp; IF(_xlfn.XLOOKUP("Risky_Inbound",'Scoring_Config'!$A:$A,'Scoring_Config'!$D:$D,"Yes")="Yes",_xlfn.XLOOKUP("Risky_Inbound",'Scoring_Config'!$A:$A,'Scoring_Config'!$C:$C,50),0),"False,0")</f>
        <v>0</v>
      </c>
      <c r="AK480" cm="1">
        <f t="array" ref="AK480">IF(FALSE,"True," &amp; IF(_xlfn.XLOOKUP("Risky_Outbound",'Scoring_Config'!$A:$A,'Scoring_Config'!$D:$D,"Yes")="Yes",_xlfn.XLOOKUP("Risky_Outbound",'Scoring_Config'!$A:$A,'Scoring_Config'!$C:$C,25),0),"False,0")</f>
        <v>0</v>
      </c>
      <c r="AL480" t="s">
        <v>6697</v>
      </c>
      <c r="AM480" cm="1">
        <f t="array" ref="AM48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80" t="s">
        <v>6697</v>
      </c>
      <c r="AO480" t="s">
        <v>6697</v>
      </c>
      <c r="AP480" t="s">
        <v>6697</v>
      </c>
      <c r="AQ480" cm="1">
        <f t="array" ref="AQ480">IF(FALSE,"True," &amp; IF(_xlfn.XLOOKUP("Service_IsAny",'Scoring_Config'!$A:$A,'Scoring_Config'!$D:$D,"Yes")="Yes",_xlfn.XLOOKUP("Service_IsAny",'Scoring_Config'!$A:$A,'Scoring_Config'!$C:$C,0),0),"False,0")</f>
        <v>0</v>
      </c>
      <c r="AR480">
        <v>0</v>
      </c>
      <c r="AS480" cm="1">
        <f t="array" ref="AS480">IF(FALSE,"True," &amp; IF(_xlfn.XLOOKUP("Service_RangeGt1000",'Scoring_Config'!$A:$A,'Scoring_Config'!$D:$D,"Yes")="Yes",_xlfn.XLOOKUP("Service_RangeGt1000",'Scoring_Config'!$A:$A,'Scoring_Config'!$C:$C,0),0),"False,0")</f>
        <v>0</v>
      </c>
      <c r="AT480" cm="1">
        <f t="array" ref="AT480">IF(FALSE,"True," &amp; IF(_xlfn.XLOOKUP("App_IsAny",'Scoring_Config'!$A:$A,'Scoring_Config'!$D:$D,"Yes")="Yes",_xlfn.XLOOKUP("App_IsAny",'Scoring_Config'!$A:$A,'Scoring_Config'!$C:$C,0),0),"False,0")</f>
        <v>0</v>
      </c>
      <c r="AU480">
        <v>2</v>
      </c>
      <c r="AV480" cm="1">
        <f t="array" ref="AV480">IF(FALSE,"True," &amp; IF(_xlfn.XLOOKUP("App_RangeGt1000",'Scoring_Config'!$A:$A,'Scoring_Config'!$D:$D,"Yes")="Yes",_xlfn.XLOOKUP("App_RangeGt1000",'Scoring_Config'!$A:$A,'Scoring_Config'!$C:$C,0),0),"False,0")</f>
        <v>0</v>
      </c>
      <c r="AW480" cm="1">
        <f t="array" ref="AW480">IF(FALSE,"True," &amp; IF(_xlfn.XLOOKUP("Action_IsDenyOrDrop",'Scoring_Config'!$A:$A,'Scoring_Config'!$D:$D,"Yes")="Yes",_xlfn.XLOOKUP("Action_IsDenyOrDrop",'Scoring_Config'!$A:$A,'Scoring_Config'!$C:$C,0),0),"False,0")</f>
        <v>0</v>
      </c>
      <c r="AX480" cm="1">
        <f t="array" ref="AX480">IF(LEFT(AW480,4)="True",0,(IF(LEFT(Y480,4)="True",IF(_xlfn.XLOOKUP("Src_IsAny",'Scoring_Config'!$A:$A,'Scoring_Config'!$D:$D,"Yes")="Yes",_xlfn.XLOOKUP("Src_IsAny",'Scoring_Config'!$A:$A,'Scoring_Config'!$C:$C,10),0),0)+IF(LEFT(Z480,4)="True",IF(_xlfn.XLOOKUP("Src_CIDR_Le_16",'Scoring_Config'!$A:$A,'Scoring_Config'!$D:$D,"Yes")="Yes",_xlfn.XLOOKUP("Src_CIDR_Le_16",'Scoring_Config'!$A:$A,'Scoring_Config'!$C:$C,10),0),0)+IF(LEFT(AA480,4)="True",IF(_xlfn.XLOOKUP("Src_CIDR_17_22",'Scoring_Config'!$A:$A,'Scoring_Config'!$D:$D,"Yes")="Yes",_xlfn.XLOOKUP("Src_CIDR_17_22",'Scoring_Config'!$A:$A,'Scoring_Config'!$C:$C,5),0),0)+IF(LEFT(AB480,4)="True",IF(_xlfn.XLOOKUP("Dst_IsAny",'Scoring_Config'!$A:$A,'Scoring_Config'!$D:$D,"Yes")="Yes",_xlfn.XLOOKUP("Dst_IsAny",'Scoring_Config'!$A:$A,'Scoring_Config'!$C:$C,10),0),0)+IF(LEFT(AC480,4)="True",IF(_xlfn.XLOOKUP("Dst_CIDR_Le_16",'Scoring_Config'!$A:$A,'Scoring_Config'!$D:$D,"Yes")="Yes",_xlfn.XLOOKUP("Dst_CIDR_Le_16",'Scoring_Config'!$A:$A,'Scoring_Config'!$C:$C,10),0),0)+IF(LEFT(AD480,4)="True",IF(_xlfn.XLOOKUP("Dst_CIDR_17_22",'Scoring_Config'!$A:$A,'Scoring_Config'!$D:$D,"Yes")="Yes",_xlfn.XLOOKUP("Dst_CIDR_17_22",'Scoring_Config'!$A:$A,'Scoring_Config'!$C:$C,5),0),0)+IF(LEFT(AE480,4)="True",IF(_xlfn.XLOOKUP("SrcZone_IsAny",'Scoring_Config'!$A:$A,'Scoring_Config'!$D:$D,"Yes")="Yes",_xlfn.XLOOKUP("SrcZone_IsAny",'Scoring_Config'!$A:$A,'Scoring_Config'!$C:$C,10),0),0)+IF(LEFT(AF480,4)="True",IF(_xlfn.XLOOKUP("DstZone_IsAny",'Scoring_Config'!$A:$A,'Scoring_Config'!$D:$D,"Yes")="Yes",_xlfn.XLOOKUP("DstZone_IsAny",'Scoring_Config'!$A:$A,'Scoring_Config'!$C:$C,10),0),0)+IF(LEFT(AG480,4)="True",IF(_xlfn.XLOOKUP("Service_Any_OR_RangeGt1000",'Scoring_Config'!$A:$A,'Scoring_Config'!$D:$D,"Yes")="Yes",_xlfn.XLOOKUP("Service_Any_OR_RangeGt1000",'Scoring_Config'!$A:$A,'Scoring_Config'!$C:$C,10),0),0)+IF(LEFT(AH480,4)="True",IF(_xlfn.XLOOKUP("App_Any_OR_RangeGt1000",'Scoring_Config'!$A:$A,'Scoring_Config'!$D:$D,"Yes")="Yes",_xlfn.XLOOKUP("App_Any_OR_RangeGt1000",'Scoring_Config'!$A:$A,'Scoring_Config'!$C:$C,10),0),0)+IF(LEFT(AI480,4)="True",IF(_xlfn.XLOOKUP("Service_Insecure_Match",'Scoring_Config'!$A:$A,'Scoring_Config'!$D:$D,"Yes")="Yes",_xlfn.XLOOKUP("Service_Insecure_Match",'Scoring_Config'!$A:$A,'Scoring_Config'!$C:$C,5),0),0)+IF(LEFT(AJ480,4)="True",IF(_xlfn.XLOOKUP("Risky_Inbound",'Scoring_Config'!$A:$A,'Scoring_Config'!$D:$D,"Yes")="Yes",_xlfn.XLOOKUP("Risky_Inbound",'Scoring_Config'!$A:$A,'Scoring_Config'!$C:$C,50),0),0)+IF(LEFT(AK480,4)="True",IF(_xlfn.XLOOKUP("Risky_Outbound",'Scoring_Config'!$A:$A,'Scoring_Config'!$D:$D,"Yes")="Yes",_xlfn.XLOOKUP("Risky_Outbound",'Scoring_Config'!$A:$A,'Scoring_Config'!$C:$C,25),0),0)+IF(LEFT(AZ480,4)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480,FIND(",",AL480)+1,100)),0)+IF(LEFT(AM480,4)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480,FIND(",",AN480)+1,100)),0)+IF(_xlfn.XLOOKUP("Profile_Scoring",'Scoring_Config'!$A:$A,'Scoring_Config'!$D:$D,"Yes")="Yes",VALUE(MID(AO480,FIND(",",AO480)+1,100)),0)+IF(_xlfn.XLOOKUP("Options_Scoring",'Scoring_Config'!$A:$A,'Scoring_Config'!$D:$D,"Yes")="Yes",VALUE(MID(AP480,FIND(",",AP480)+1,100)),0)))</f>
        <v>0</v>
      </c>
      <c r="AZ480" cm="1">
        <f t="array" ref="AZ480">IF(FALSE,"True," &amp; IF(_xlfn.XLOOKUP("Migrate_Insecure",'Scoring_Config'!$A:$A,'Scoring_Config'!$D:$D,"Yes")="Yes",_xlfn.XLOOKUP("Migrate_Insecure",'Scoring_Config'!$A:$A,'Scoring_Config'!$C:$C,10),0),"False,0")</f>
        <v>0</v>
      </c>
    </row>
    <row r="481" spans="1:52">
      <c r="A481" t="s">
        <v>1979</v>
      </c>
      <c r="B481" t="s">
        <v>2454</v>
      </c>
      <c r="C481" t="s">
        <v>3542</v>
      </c>
      <c r="D481" t="s">
        <v>3551</v>
      </c>
      <c r="E481" t="s">
        <v>3563</v>
      </c>
      <c r="F481" t="s">
        <v>3765</v>
      </c>
      <c r="G481" t="s">
        <v>195</v>
      </c>
      <c r="H481" t="s">
        <v>174</v>
      </c>
      <c r="I481" t="s">
        <v>4166</v>
      </c>
      <c r="J481" t="s">
        <v>174</v>
      </c>
      <c r="K481" t="s">
        <v>1732</v>
      </c>
      <c r="L481" t="s">
        <v>1327</v>
      </c>
      <c r="M481" t="s">
        <v>1974</v>
      </c>
      <c r="N481" t="s">
        <v>4315</v>
      </c>
      <c r="O481" t="s">
        <v>4319</v>
      </c>
      <c r="P481" t="s">
        <v>4322</v>
      </c>
      <c r="Q481" t="s">
        <v>4679</v>
      </c>
      <c r="R481" t="s">
        <v>5449</v>
      </c>
      <c r="S481" t="s">
        <v>5439</v>
      </c>
      <c r="T481" t="s">
        <v>5667</v>
      </c>
      <c r="U481" t="s">
        <v>6189</v>
      </c>
      <c r="Y481" cm="1">
        <f t="array" ref="Y481">IF(FALSE,"True," &amp; IF(_xlfn.XLOOKUP("Src_IsAny",'Scoring_Config'!$A:$A,'Scoring_Config'!$D:$D,"Yes")="Yes",_xlfn.XLOOKUP("Src_IsAny",'Scoring_Config'!$A:$A,'Scoring_Config'!$C:$C,10),0),"False,0")</f>
        <v>0</v>
      </c>
      <c r="Z481" cm="1">
        <f t="array" ref="Z481">IF(FALSE,"True," &amp; IF(_xlfn.XLOOKUP("Src_CIDR_Le_16",'Scoring_Config'!$A:$A,'Scoring_Config'!$D:$D,"Yes")="Yes",_xlfn.XLOOKUP("Src_CIDR_Le_16",'Scoring_Config'!$A:$A,'Scoring_Config'!$C:$C,10),0),"False,0")</f>
        <v>0</v>
      </c>
      <c r="AA481" cm="1">
        <f t="array" ref="AA481">IF(FALSE,"True," &amp; IF(_xlfn.XLOOKUP("Src_CIDR_17_22",'Scoring_Config'!$A:$A,'Scoring_Config'!$D:$D,"Yes")="Yes",_xlfn.XLOOKUP("Src_CIDR_17_22",'Scoring_Config'!$A:$A,'Scoring_Config'!$C:$C,5),0),"False,0")</f>
        <v>0</v>
      </c>
      <c r="AB481" cm="1">
        <f t="array" ref="AB481">IF(TRUE,"True," &amp; IF(_xlfn.XLOOKUP("Dst_IsAny",'Scoring_Config'!$A:$A,'Scoring_Config'!$D:$D,"Yes")="Yes",_xlfn.XLOOKUP("Dst_IsAny",'Scoring_Config'!$A:$A,'Scoring_Config'!$C:$C,10),0),"False,0")</f>
        <v>0</v>
      </c>
      <c r="AC481" cm="1">
        <f t="array" ref="AC481">IF(FALSE,"True," &amp; IF(_xlfn.XLOOKUP("Dst_CIDR_Le_16",'Scoring_Config'!$A:$A,'Scoring_Config'!$D:$D,"Yes")="Yes",_xlfn.XLOOKUP("Dst_CIDR_Le_16",'Scoring_Config'!$A:$A,'Scoring_Config'!$C:$C,10),0),"False,0")</f>
        <v>0</v>
      </c>
      <c r="AD481" cm="1">
        <f t="array" ref="AD481">IF(FALSE,"True," &amp; IF(_xlfn.XLOOKUP("Dst_CIDR_17_22",'Scoring_Config'!$A:$A,'Scoring_Config'!$D:$D,"Yes")="Yes",_xlfn.XLOOKUP("Dst_CIDR_17_22",'Scoring_Config'!$A:$A,'Scoring_Config'!$C:$C,5),0),"False,0")</f>
        <v>0</v>
      </c>
      <c r="AE481" cm="1">
        <f t="array" ref="AE481">IF(FALSE,"True," &amp; IF(_xlfn.XLOOKUP("SrcZone_IsAny",'Scoring_Config'!$A:$A,'Scoring_Config'!$D:$D,"Yes")="Yes",_xlfn.XLOOKUP("SrcZone_IsAny",'Scoring_Config'!$A:$A,'Scoring_Config'!$C:$C,10),0),"False,0")</f>
        <v>0</v>
      </c>
      <c r="AF481" cm="1">
        <f t="array" ref="AF481">IF(FALSE,"True," &amp; IF(_xlfn.XLOOKUP("DstZone_IsAny",'Scoring_Config'!$A:$A,'Scoring_Config'!$D:$D,"Yes")="Yes",_xlfn.XLOOKUP("DstZone_IsAny",'Scoring_Config'!$A:$A,'Scoring_Config'!$C:$C,10),0),"False,0")</f>
        <v>0</v>
      </c>
      <c r="AG481" cm="1">
        <f t="array" ref="AG48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81" cm="1">
        <f t="array" ref="AH481">IF(FALSE,"True," &amp; IF(_xlfn.XLOOKUP("App_Any_OR_RangeGt1000",'Scoring_Config'!$A:$A,'Scoring_Config'!$D:$D,"Yes")="Yes",_xlfn.XLOOKUP("App_Any_OR_RangeGt1000",'Scoring_Config'!$A:$A,'Scoring_Config'!$C:$C,10),0),"False,0")</f>
        <v>0</v>
      </c>
      <c r="AI481" cm="1">
        <f t="array" ref="AI481">IF(FALSE,"True," &amp; IF(_xlfn.XLOOKUP("Service_Insecure_Match",'Scoring_Config'!$A:$A,'Scoring_Config'!$D:$D,"Yes")="Yes",_xlfn.XLOOKUP("Service_Insecure_Match",'Scoring_Config'!$A:$A,'Scoring_Config'!$C:$C,5),0),"False,0")</f>
        <v>0</v>
      </c>
      <c r="AJ481" cm="1">
        <f t="array" ref="AJ481">IF(FALSE,"True," &amp; IF(_xlfn.XLOOKUP("Risky_Inbound",'Scoring_Config'!$A:$A,'Scoring_Config'!$D:$D,"Yes")="Yes",_xlfn.XLOOKUP("Risky_Inbound",'Scoring_Config'!$A:$A,'Scoring_Config'!$C:$C,50),0),"False,0")</f>
        <v>0</v>
      </c>
      <c r="AK481" cm="1">
        <f t="array" ref="AK481">IF(FALSE,"True," &amp; IF(_xlfn.XLOOKUP("Risky_Outbound",'Scoring_Config'!$A:$A,'Scoring_Config'!$D:$D,"Yes")="Yes",_xlfn.XLOOKUP("Risky_Outbound",'Scoring_Config'!$A:$A,'Scoring_Config'!$C:$C,25),0),"False,0")</f>
        <v>0</v>
      </c>
      <c r="AL481" t="s">
        <v>6697</v>
      </c>
      <c r="AM481" cm="1">
        <f t="array" ref="AM48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81" t="s">
        <v>6697</v>
      </c>
      <c r="AO481" t="s">
        <v>6697</v>
      </c>
      <c r="AP481" t="s">
        <v>6697</v>
      </c>
      <c r="AQ481" cm="1">
        <f t="array" ref="AQ481">IF(FALSE,"True," &amp; IF(_xlfn.XLOOKUP("Service_IsAny",'Scoring_Config'!$A:$A,'Scoring_Config'!$D:$D,"Yes")="Yes",_xlfn.XLOOKUP("Service_IsAny",'Scoring_Config'!$A:$A,'Scoring_Config'!$C:$C,0),0),"False,0")</f>
        <v>0</v>
      </c>
      <c r="AR481">
        <v>0</v>
      </c>
      <c r="AS481" cm="1">
        <f t="array" ref="AS481">IF(FALSE,"True," &amp; IF(_xlfn.XLOOKUP("Service_RangeGt1000",'Scoring_Config'!$A:$A,'Scoring_Config'!$D:$D,"Yes")="Yes",_xlfn.XLOOKUP("Service_RangeGt1000",'Scoring_Config'!$A:$A,'Scoring_Config'!$C:$C,0),0),"False,0")</f>
        <v>0</v>
      </c>
      <c r="AT481" cm="1">
        <f t="array" ref="AT481">IF(FALSE,"True," &amp; IF(_xlfn.XLOOKUP("App_IsAny",'Scoring_Config'!$A:$A,'Scoring_Config'!$D:$D,"Yes")="Yes",_xlfn.XLOOKUP("App_IsAny",'Scoring_Config'!$A:$A,'Scoring_Config'!$C:$C,0),0),"False,0")</f>
        <v>0</v>
      </c>
      <c r="AU481">
        <v>2</v>
      </c>
      <c r="AV481" cm="1">
        <f t="array" ref="AV481">IF(FALSE,"True," &amp; IF(_xlfn.XLOOKUP("App_RangeGt1000",'Scoring_Config'!$A:$A,'Scoring_Config'!$D:$D,"Yes")="Yes",_xlfn.XLOOKUP("App_RangeGt1000",'Scoring_Config'!$A:$A,'Scoring_Config'!$C:$C,0),0),"False,0")</f>
        <v>0</v>
      </c>
      <c r="AW481" cm="1">
        <f t="array" ref="AW481">IF(FALSE,"True," &amp; IF(_xlfn.XLOOKUP("Action_IsDenyOrDrop",'Scoring_Config'!$A:$A,'Scoring_Config'!$D:$D,"Yes")="Yes",_xlfn.XLOOKUP("Action_IsDenyOrDrop",'Scoring_Config'!$A:$A,'Scoring_Config'!$C:$C,0),0),"False,0")</f>
        <v>0</v>
      </c>
      <c r="AX481" cm="1">
        <f t="array" ref="AX481">IF(LEFT(AW481,4)="True",0,(IF(LEFT(Y481,4)="True",IF(_xlfn.XLOOKUP("Src_IsAny",'Scoring_Config'!$A:$A,'Scoring_Config'!$D:$D,"Yes")="Yes",_xlfn.XLOOKUP("Src_IsAny",'Scoring_Config'!$A:$A,'Scoring_Config'!$C:$C,10),0),0)+IF(LEFT(Z481,4)="True",IF(_xlfn.XLOOKUP("Src_CIDR_Le_16",'Scoring_Config'!$A:$A,'Scoring_Config'!$D:$D,"Yes")="Yes",_xlfn.XLOOKUP("Src_CIDR_Le_16",'Scoring_Config'!$A:$A,'Scoring_Config'!$C:$C,10),0),0)+IF(LEFT(AA481,4)="True",IF(_xlfn.XLOOKUP("Src_CIDR_17_22",'Scoring_Config'!$A:$A,'Scoring_Config'!$D:$D,"Yes")="Yes",_xlfn.XLOOKUP("Src_CIDR_17_22",'Scoring_Config'!$A:$A,'Scoring_Config'!$C:$C,5),0),0)+IF(LEFT(AB481,4)="True",IF(_xlfn.XLOOKUP("Dst_IsAny",'Scoring_Config'!$A:$A,'Scoring_Config'!$D:$D,"Yes")="Yes",_xlfn.XLOOKUP("Dst_IsAny",'Scoring_Config'!$A:$A,'Scoring_Config'!$C:$C,10),0),0)+IF(LEFT(AC481,4)="True",IF(_xlfn.XLOOKUP("Dst_CIDR_Le_16",'Scoring_Config'!$A:$A,'Scoring_Config'!$D:$D,"Yes")="Yes",_xlfn.XLOOKUP("Dst_CIDR_Le_16",'Scoring_Config'!$A:$A,'Scoring_Config'!$C:$C,10),0),0)+IF(LEFT(AD481,4)="True",IF(_xlfn.XLOOKUP("Dst_CIDR_17_22",'Scoring_Config'!$A:$A,'Scoring_Config'!$D:$D,"Yes")="Yes",_xlfn.XLOOKUP("Dst_CIDR_17_22",'Scoring_Config'!$A:$A,'Scoring_Config'!$C:$C,5),0),0)+IF(LEFT(AE481,4)="True",IF(_xlfn.XLOOKUP("SrcZone_IsAny",'Scoring_Config'!$A:$A,'Scoring_Config'!$D:$D,"Yes")="Yes",_xlfn.XLOOKUP("SrcZone_IsAny",'Scoring_Config'!$A:$A,'Scoring_Config'!$C:$C,10),0),0)+IF(LEFT(AF481,4)="True",IF(_xlfn.XLOOKUP("DstZone_IsAny",'Scoring_Config'!$A:$A,'Scoring_Config'!$D:$D,"Yes")="Yes",_xlfn.XLOOKUP("DstZone_IsAny",'Scoring_Config'!$A:$A,'Scoring_Config'!$C:$C,10),0),0)+IF(LEFT(AG481,4)="True",IF(_xlfn.XLOOKUP("Service_Any_OR_RangeGt1000",'Scoring_Config'!$A:$A,'Scoring_Config'!$D:$D,"Yes")="Yes",_xlfn.XLOOKUP("Service_Any_OR_RangeGt1000",'Scoring_Config'!$A:$A,'Scoring_Config'!$C:$C,10),0),0)+IF(LEFT(AH481,4)="True",IF(_xlfn.XLOOKUP("App_Any_OR_RangeGt1000",'Scoring_Config'!$A:$A,'Scoring_Config'!$D:$D,"Yes")="Yes",_xlfn.XLOOKUP("App_Any_OR_RangeGt1000",'Scoring_Config'!$A:$A,'Scoring_Config'!$C:$C,10),0),0)+IF(LEFT(AI481,4)="True",IF(_xlfn.XLOOKUP("Service_Insecure_Match",'Scoring_Config'!$A:$A,'Scoring_Config'!$D:$D,"Yes")="Yes",_xlfn.XLOOKUP("Service_Insecure_Match",'Scoring_Config'!$A:$A,'Scoring_Config'!$C:$C,5),0),0)+IF(LEFT(AJ481,4)="True",IF(_xlfn.XLOOKUP("Risky_Inbound",'Scoring_Config'!$A:$A,'Scoring_Config'!$D:$D,"Yes")="Yes",_xlfn.XLOOKUP("Risky_Inbound",'Scoring_Config'!$A:$A,'Scoring_Config'!$C:$C,50),0),0)+IF(LEFT(AK481,4)="True",IF(_xlfn.XLOOKUP("Risky_Outbound",'Scoring_Config'!$A:$A,'Scoring_Config'!$D:$D,"Yes")="Yes",_xlfn.XLOOKUP("Risky_Outbound",'Scoring_Config'!$A:$A,'Scoring_Config'!$C:$C,25),0),0)+IF(LEFT(AZ481,4)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481,FIND(",",AL481)+1,100)),0)+IF(LEFT(AM481,4)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481,FIND(",",AN481)+1,100)),0)+IF(_xlfn.XLOOKUP("Profile_Scoring",'Scoring_Config'!$A:$A,'Scoring_Config'!$D:$D,"Yes")="Yes",VALUE(MID(AO481,FIND(",",AO481)+1,100)),0)+IF(_xlfn.XLOOKUP("Options_Scoring",'Scoring_Config'!$A:$A,'Scoring_Config'!$D:$D,"Yes")="Yes",VALUE(MID(AP481,FIND(",",AP481)+1,100)),0)))</f>
        <v>0</v>
      </c>
      <c r="AZ481" cm="1">
        <f t="array" ref="AZ481">IF(FALSE,"True," &amp; IF(_xlfn.XLOOKUP("Migrate_Insecure",'Scoring_Config'!$A:$A,'Scoring_Config'!$D:$D,"Yes")="Yes",_xlfn.XLOOKUP("Migrate_Insecure",'Scoring_Config'!$A:$A,'Scoring_Config'!$C:$C,10),0),"False,0")</f>
        <v>0</v>
      </c>
    </row>
    <row r="482" spans="1:52">
      <c r="A482" t="s">
        <v>1979</v>
      </c>
      <c r="B482" t="s">
        <v>2455</v>
      </c>
      <c r="C482" t="s">
        <v>3542</v>
      </c>
      <c r="D482" t="s">
        <v>3545</v>
      </c>
      <c r="E482" t="s">
        <v>3563</v>
      </c>
      <c r="F482" t="s">
        <v>3634</v>
      </c>
      <c r="G482" t="s">
        <v>195</v>
      </c>
      <c r="H482" t="s">
        <v>174</v>
      </c>
      <c r="I482" t="s">
        <v>4132</v>
      </c>
      <c r="J482" t="s">
        <v>174</v>
      </c>
      <c r="K482" t="s">
        <v>1768</v>
      </c>
      <c r="L482" t="s">
        <v>1327</v>
      </c>
      <c r="M482" t="s">
        <v>1974</v>
      </c>
      <c r="N482" t="s">
        <v>4315</v>
      </c>
      <c r="O482" t="s">
        <v>4319</v>
      </c>
      <c r="P482" t="s">
        <v>4321</v>
      </c>
      <c r="Q482" t="s">
        <v>4680</v>
      </c>
      <c r="R482" t="s">
        <v>5440</v>
      </c>
      <c r="S482" t="s">
        <v>5440</v>
      </c>
      <c r="T482" t="s">
        <v>5642</v>
      </c>
      <c r="U482" t="s">
        <v>6190</v>
      </c>
      <c r="Y482" cm="1">
        <f t="array" ref="Y482">IF(FALSE,"True," &amp; IF(_xlfn.XLOOKUP("Src_IsAny",'Scoring_Config'!$A:$A,'Scoring_Config'!$D:$D,"Yes")="Yes",_xlfn.XLOOKUP("Src_IsAny",'Scoring_Config'!$A:$A,'Scoring_Config'!$C:$C,10),0),"False,0")</f>
        <v>0</v>
      </c>
      <c r="Z482" cm="1">
        <f t="array" ref="Z482">IF(FALSE,"True," &amp; IF(_xlfn.XLOOKUP("Src_CIDR_Le_16",'Scoring_Config'!$A:$A,'Scoring_Config'!$D:$D,"Yes")="Yes",_xlfn.XLOOKUP("Src_CIDR_Le_16",'Scoring_Config'!$A:$A,'Scoring_Config'!$C:$C,10),0),"False,0")</f>
        <v>0</v>
      </c>
      <c r="AA482" cm="1">
        <f t="array" ref="AA482">IF(FALSE,"True," &amp; IF(_xlfn.XLOOKUP("Src_CIDR_17_22",'Scoring_Config'!$A:$A,'Scoring_Config'!$D:$D,"Yes")="Yes",_xlfn.XLOOKUP("Src_CIDR_17_22",'Scoring_Config'!$A:$A,'Scoring_Config'!$C:$C,5),0),"False,0")</f>
        <v>0</v>
      </c>
      <c r="AB482" cm="1">
        <f t="array" ref="AB482">IF(TRUE,"True," &amp; IF(_xlfn.XLOOKUP("Dst_IsAny",'Scoring_Config'!$A:$A,'Scoring_Config'!$D:$D,"Yes")="Yes",_xlfn.XLOOKUP("Dst_IsAny",'Scoring_Config'!$A:$A,'Scoring_Config'!$C:$C,10),0),"False,0")</f>
        <v>0</v>
      </c>
      <c r="AC482" cm="1">
        <f t="array" ref="AC482">IF(FALSE,"True," &amp; IF(_xlfn.XLOOKUP("Dst_CIDR_Le_16",'Scoring_Config'!$A:$A,'Scoring_Config'!$D:$D,"Yes")="Yes",_xlfn.XLOOKUP("Dst_CIDR_Le_16",'Scoring_Config'!$A:$A,'Scoring_Config'!$C:$C,10),0),"False,0")</f>
        <v>0</v>
      </c>
      <c r="AD482" cm="1">
        <f t="array" ref="AD482">IF(FALSE,"True," &amp; IF(_xlfn.XLOOKUP("Dst_CIDR_17_22",'Scoring_Config'!$A:$A,'Scoring_Config'!$D:$D,"Yes")="Yes",_xlfn.XLOOKUP("Dst_CIDR_17_22",'Scoring_Config'!$A:$A,'Scoring_Config'!$C:$C,5),0),"False,0")</f>
        <v>0</v>
      </c>
      <c r="AE482" cm="1">
        <f t="array" ref="AE482">IF(FALSE,"True," &amp; IF(_xlfn.XLOOKUP("SrcZone_IsAny",'Scoring_Config'!$A:$A,'Scoring_Config'!$D:$D,"Yes")="Yes",_xlfn.XLOOKUP("SrcZone_IsAny",'Scoring_Config'!$A:$A,'Scoring_Config'!$C:$C,10),0),"False,0")</f>
        <v>0</v>
      </c>
      <c r="AF482" cm="1">
        <f t="array" ref="AF482">IF(FALSE,"True," &amp; IF(_xlfn.XLOOKUP("DstZone_IsAny",'Scoring_Config'!$A:$A,'Scoring_Config'!$D:$D,"Yes")="Yes",_xlfn.XLOOKUP("DstZone_IsAny",'Scoring_Config'!$A:$A,'Scoring_Config'!$C:$C,10),0),"False,0")</f>
        <v>0</v>
      </c>
      <c r="AG482" cm="1">
        <f t="array" ref="AG48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82" cm="1">
        <f t="array" ref="AH482">IF(FALSE,"True," &amp; IF(_xlfn.XLOOKUP("App_Any_OR_RangeGt1000",'Scoring_Config'!$A:$A,'Scoring_Config'!$D:$D,"Yes")="Yes",_xlfn.XLOOKUP("App_Any_OR_RangeGt1000",'Scoring_Config'!$A:$A,'Scoring_Config'!$C:$C,10),0),"False,0")</f>
        <v>0</v>
      </c>
      <c r="AI482" cm="1">
        <f t="array" ref="AI482">IF(FALSE,"True," &amp; IF(_xlfn.XLOOKUP("Service_Insecure_Match",'Scoring_Config'!$A:$A,'Scoring_Config'!$D:$D,"Yes")="Yes",_xlfn.XLOOKUP("Service_Insecure_Match",'Scoring_Config'!$A:$A,'Scoring_Config'!$C:$C,5),0),"False,0")</f>
        <v>0</v>
      </c>
      <c r="AJ482" cm="1">
        <f t="array" ref="AJ482">IF(FALSE,"True," &amp; IF(_xlfn.XLOOKUP("Risky_Inbound",'Scoring_Config'!$A:$A,'Scoring_Config'!$D:$D,"Yes")="Yes",_xlfn.XLOOKUP("Risky_Inbound",'Scoring_Config'!$A:$A,'Scoring_Config'!$C:$C,50),0),"False,0")</f>
        <v>0</v>
      </c>
      <c r="AK482" cm="1">
        <f t="array" ref="AK482">IF(FALSE,"True," &amp; IF(_xlfn.XLOOKUP("Risky_Outbound",'Scoring_Config'!$A:$A,'Scoring_Config'!$D:$D,"Yes")="Yes",_xlfn.XLOOKUP("Risky_Outbound",'Scoring_Config'!$A:$A,'Scoring_Config'!$C:$C,25),0),"False,0")</f>
        <v>0</v>
      </c>
      <c r="AL482" t="s">
        <v>6700</v>
      </c>
      <c r="AM482" cm="1">
        <f t="array" ref="AM48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82" t="s">
        <v>6697</v>
      </c>
      <c r="AO482" t="s">
        <v>6697</v>
      </c>
      <c r="AP482" t="s">
        <v>6697</v>
      </c>
      <c r="AQ482" cm="1">
        <f t="array" ref="AQ482">IF(FALSE,"True," &amp; IF(_xlfn.XLOOKUP("Service_IsAny",'Scoring_Config'!$A:$A,'Scoring_Config'!$D:$D,"Yes")="Yes",_xlfn.XLOOKUP("Service_IsAny",'Scoring_Config'!$A:$A,'Scoring_Config'!$C:$C,0),0),"False,0")</f>
        <v>0</v>
      </c>
      <c r="AR482">
        <v>0</v>
      </c>
      <c r="AS482" cm="1">
        <f t="array" ref="AS482">IF(FALSE,"True," &amp; IF(_xlfn.XLOOKUP("Service_RangeGt1000",'Scoring_Config'!$A:$A,'Scoring_Config'!$D:$D,"Yes")="Yes",_xlfn.XLOOKUP("Service_RangeGt1000",'Scoring_Config'!$A:$A,'Scoring_Config'!$C:$C,0),0),"False,0")</f>
        <v>0</v>
      </c>
      <c r="AT482" cm="1">
        <f t="array" ref="AT482">IF(FALSE,"True," &amp; IF(_xlfn.XLOOKUP("App_IsAny",'Scoring_Config'!$A:$A,'Scoring_Config'!$D:$D,"Yes")="Yes",_xlfn.XLOOKUP("App_IsAny",'Scoring_Config'!$A:$A,'Scoring_Config'!$C:$C,0),0),"False,0")</f>
        <v>0</v>
      </c>
      <c r="AU482">
        <v>5</v>
      </c>
      <c r="AV482" cm="1">
        <f t="array" ref="AV482">IF(FALSE,"True," &amp; IF(_xlfn.XLOOKUP("App_RangeGt1000",'Scoring_Config'!$A:$A,'Scoring_Config'!$D:$D,"Yes")="Yes",_xlfn.XLOOKUP("App_RangeGt1000",'Scoring_Config'!$A:$A,'Scoring_Config'!$C:$C,0),0),"False,0")</f>
        <v>0</v>
      </c>
      <c r="AW482" cm="1">
        <f t="array" ref="AW482">IF(FALSE,"True," &amp; IF(_xlfn.XLOOKUP("Action_IsDenyOrDrop",'Scoring_Config'!$A:$A,'Scoring_Config'!$D:$D,"Yes")="Yes",_xlfn.XLOOKUP("Action_IsDenyOrDrop",'Scoring_Config'!$A:$A,'Scoring_Config'!$C:$C,0),0),"False,0")</f>
        <v>0</v>
      </c>
      <c r="AX482" cm="1">
        <f t="array" ref="AX482">IF(LEFT(AW482,4)="True",0,(IF(LEFT(Y482,4)="True",IF(_xlfn.XLOOKUP("Src_IsAny",'Scoring_Config'!$A:$A,'Scoring_Config'!$D:$D,"Yes")="Yes",_xlfn.XLOOKUP("Src_IsAny",'Scoring_Config'!$A:$A,'Scoring_Config'!$C:$C,10),0),0)+IF(LEFT(Z482,4)="True",IF(_xlfn.XLOOKUP("Src_CIDR_Le_16",'Scoring_Config'!$A:$A,'Scoring_Config'!$D:$D,"Yes")="Yes",_xlfn.XLOOKUP("Src_CIDR_Le_16",'Scoring_Config'!$A:$A,'Scoring_Config'!$C:$C,10),0),0)+IF(LEFT(AA482,4)="True",IF(_xlfn.XLOOKUP("Src_CIDR_17_22",'Scoring_Config'!$A:$A,'Scoring_Config'!$D:$D,"Yes")="Yes",_xlfn.XLOOKUP("Src_CIDR_17_22",'Scoring_Config'!$A:$A,'Scoring_Config'!$C:$C,5),0),0)+IF(LEFT(AB482,4)="True",IF(_xlfn.XLOOKUP("Dst_IsAny",'Scoring_Config'!$A:$A,'Scoring_Config'!$D:$D,"Yes")="Yes",_xlfn.XLOOKUP("Dst_IsAny",'Scoring_Config'!$A:$A,'Scoring_Config'!$C:$C,10),0),0)+IF(LEFT(AC482,4)="True",IF(_xlfn.XLOOKUP("Dst_CIDR_Le_16",'Scoring_Config'!$A:$A,'Scoring_Config'!$D:$D,"Yes")="Yes",_xlfn.XLOOKUP("Dst_CIDR_Le_16",'Scoring_Config'!$A:$A,'Scoring_Config'!$C:$C,10),0),0)+IF(LEFT(AD482,4)="True",IF(_xlfn.XLOOKUP("Dst_CIDR_17_22",'Scoring_Config'!$A:$A,'Scoring_Config'!$D:$D,"Yes")="Yes",_xlfn.XLOOKUP("Dst_CIDR_17_22",'Scoring_Config'!$A:$A,'Scoring_Config'!$C:$C,5),0),0)+IF(LEFT(AE482,4)="True",IF(_xlfn.XLOOKUP("SrcZone_IsAny",'Scoring_Config'!$A:$A,'Scoring_Config'!$D:$D,"Yes")="Yes",_xlfn.XLOOKUP("SrcZone_IsAny",'Scoring_Config'!$A:$A,'Scoring_Config'!$C:$C,10),0),0)+IF(LEFT(AF482,4)="True",IF(_xlfn.XLOOKUP("DstZone_IsAny",'Scoring_Config'!$A:$A,'Scoring_Config'!$D:$D,"Yes")="Yes",_xlfn.XLOOKUP("DstZone_IsAny",'Scoring_Config'!$A:$A,'Scoring_Config'!$C:$C,10),0),0)+IF(LEFT(AG482,4)="True",IF(_xlfn.XLOOKUP("Service_Any_OR_RangeGt1000",'Scoring_Config'!$A:$A,'Scoring_Config'!$D:$D,"Yes")="Yes",_xlfn.XLOOKUP("Service_Any_OR_RangeGt1000",'Scoring_Config'!$A:$A,'Scoring_Config'!$C:$C,10),0),0)+IF(LEFT(AH482,4)="True",IF(_xlfn.XLOOKUP("App_Any_OR_RangeGt1000",'Scoring_Config'!$A:$A,'Scoring_Config'!$D:$D,"Yes")="Yes",_xlfn.XLOOKUP("App_Any_OR_RangeGt1000",'Scoring_Config'!$A:$A,'Scoring_Config'!$C:$C,10),0),0)+IF(LEFT(AI482,4)="True",IF(_xlfn.XLOOKUP("Service_Insecure_Match",'Scoring_Config'!$A:$A,'Scoring_Config'!$D:$D,"Yes")="Yes",_xlfn.XLOOKUP("Service_Insecure_Match",'Scoring_Config'!$A:$A,'Scoring_Config'!$C:$C,5),0),0)+IF(LEFT(AJ482,4)="True",IF(_xlfn.XLOOKUP("Risky_Inbound",'Scoring_Config'!$A:$A,'Scoring_Config'!$D:$D,"Yes")="Yes",_xlfn.XLOOKUP("Risky_Inbound",'Scoring_Config'!$A:$A,'Scoring_Config'!$C:$C,50),0),0)+IF(LEFT(AK482,4)="True",IF(_xlfn.XLOOKUP("Risky_Outbound",'Scoring_Config'!$A:$A,'Scoring_Config'!$D:$D,"Yes")="Yes",_xlfn.XLOOKUP("Risky_Outbound",'Scoring_Config'!$A:$A,'Scoring_Config'!$C:$C,25),0),0)+IF(LEFT(AZ482,4)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482,FIND(",",AL482)+1,100)),0)+IF(LEFT(AM482,4)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482,FIND(",",AN482)+1,100)),0)+IF(_xlfn.XLOOKUP("Profile_Scoring",'Scoring_Config'!$A:$A,'Scoring_Config'!$D:$D,"Yes")="Yes",VALUE(MID(AO482,FIND(",",AO482)+1,100)),0)+IF(_xlfn.XLOOKUP("Options_Scoring",'Scoring_Config'!$A:$A,'Scoring_Config'!$D:$D,"Yes")="Yes",VALUE(MID(AP482,FIND(",",AP482)+1,100)),0)))</f>
        <v>0</v>
      </c>
      <c r="AZ482" cm="1">
        <f t="array" ref="AZ482">IF(FALSE,"True," &amp; IF(_xlfn.XLOOKUP("Migrate_Insecure",'Scoring_Config'!$A:$A,'Scoring_Config'!$D:$D,"Yes")="Yes",_xlfn.XLOOKUP("Migrate_Insecure",'Scoring_Config'!$A:$A,'Scoring_Config'!$C:$C,10),0),"False,0")</f>
        <v>0</v>
      </c>
    </row>
    <row r="483" spans="1:52">
      <c r="A483" t="s">
        <v>1979</v>
      </c>
      <c r="B483" t="s">
        <v>2456</v>
      </c>
      <c r="C483" t="s">
        <v>3542</v>
      </c>
      <c r="D483" t="s">
        <v>3544</v>
      </c>
      <c r="E483" t="s">
        <v>3562</v>
      </c>
      <c r="F483" t="s">
        <v>3767</v>
      </c>
      <c r="G483" t="s">
        <v>304</v>
      </c>
      <c r="H483" t="s">
        <v>193</v>
      </c>
      <c r="I483" t="s">
        <v>3731</v>
      </c>
      <c r="J483" t="s">
        <v>981</v>
      </c>
      <c r="K483" t="s">
        <v>1825</v>
      </c>
      <c r="L483" t="s">
        <v>1325</v>
      </c>
      <c r="M483" t="s">
        <v>1973</v>
      </c>
      <c r="N483" t="s">
        <v>4315</v>
      </c>
      <c r="O483" t="s">
        <v>4319</v>
      </c>
      <c r="P483" t="s">
        <v>4323</v>
      </c>
      <c r="Q483" t="s">
        <v>4681</v>
      </c>
      <c r="R483" t="s">
        <v>5439</v>
      </c>
      <c r="S483" t="s">
        <v>4324</v>
      </c>
      <c r="T483" t="s">
        <v>5605</v>
      </c>
      <c r="U483" t="s">
        <v>5955</v>
      </c>
      <c r="Y483" cm="1">
        <f t="array" ref="Y483">IF(FALSE,"True," &amp; IF(_xlfn.XLOOKUP("Src_IsAny",'Scoring_Config'!$A:$A,'Scoring_Config'!$D:$D,"Yes")="Yes",_xlfn.XLOOKUP("Src_IsAny",'Scoring_Config'!$A:$A,'Scoring_Config'!$C:$C,10),0),"False,0")</f>
        <v>0</v>
      </c>
      <c r="Z483" cm="1">
        <f t="array" ref="Z483">IF(FALSE,"True," &amp; IF(_xlfn.XLOOKUP("Src_CIDR_Le_16",'Scoring_Config'!$A:$A,'Scoring_Config'!$D:$D,"Yes")="Yes",_xlfn.XLOOKUP("Src_CIDR_Le_16",'Scoring_Config'!$A:$A,'Scoring_Config'!$C:$C,10),0),"False,0")</f>
        <v>0</v>
      </c>
      <c r="AA483" cm="1">
        <f t="array" ref="AA483">IF(FALSE,"True," &amp; IF(_xlfn.XLOOKUP("Src_CIDR_17_22",'Scoring_Config'!$A:$A,'Scoring_Config'!$D:$D,"Yes")="Yes",_xlfn.XLOOKUP("Src_CIDR_17_22",'Scoring_Config'!$A:$A,'Scoring_Config'!$C:$C,5),0),"False,0")</f>
        <v>0</v>
      </c>
      <c r="AB483" cm="1">
        <f t="array" ref="AB483">IF(FALSE,"True," &amp; IF(_xlfn.XLOOKUP("Dst_IsAny",'Scoring_Config'!$A:$A,'Scoring_Config'!$D:$D,"Yes")="Yes",_xlfn.XLOOKUP("Dst_IsAny",'Scoring_Config'!$A:$A,'Scoring_Config'!$C:$C,10),0),"False,0")</f>
        <v>0</v>
      </c>
      <c r="AC483" cm="1">
        <f t="array" ref="AC483">IF(FALSE,"True," &amp; IF(_xlfn.XLOOKUP("Dst_CIDR_Le_16",'Scoring_Config'!$A:$A,'Scoring_Config'!$D:$D,"Yes")="Yes",_xlfn.XLOOKUP("Dst_CIDR_Le_16",'Scoring_Config'!$A:$A,'Scoring_Config'!$C:$C,10),0),"False,0")</f>
        <v>0</v>
      </c>
      <c r="AD483" cm="1">
        <f t="array" ref="AD483">IF(FALSE,"True," &amp; IF(_xlfn.XLOOKUP("Dst_CIDR_17_22",'Scoring_Config'!$A:$A,'Scoring_Config'!$D:$D,"Yes")="Yes",_xlfn.XLOOKUP("Dst_CIDR_17_22",'Scoring_Config'!$A:$A,'Scoring_Config'!$C:$C,5),0),"False,0")</f>
        <v>0</v>
      </c>
      <c r="AE483" cm="1">
        <f t="array" ref="AE483">IF(FALSE,"True," &amp; IF(_xlfn.XLOOKUP("SrcZone_IsAny",'Scoring_Config'!$A:$A,'Scoring_Config'!$D:$D,"Yes")="Yes",_xlfn.XLOOKUP("SrcZone_IsAny",'Scoring_Config'!$A:$A,'Scoring_Config'!$C:$C,10),0),"False,0")</f>
        <v>0</v>
      </c>
      <c r="AF483" cm="1">
        <f t="array" ref="AF483">IF(FALSE,"True," &amp; IF(_xlfn.XLOOKUP("DstZone_IsAny",'Scoring_Config'!$A:$A,'Scoring_Config'!$D:$D,"Yes")="Yes",_xlfn.XLOOKUP("DstZone_IsAny",'Scoring_Config'!$A:$A,'Scoring_Config'!$C:$C,10),0),"False,0")</f>
        <v>0</v>
      </c>
      <c r="AG483" cm="1">
        <f t="array" ref="AG48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83" cm="1">
        <f t="array" ref="AH483">IF(FALSE,"True," &amp; IF(_xlfn.XLOOKUP("App_Any_OR_RangeGt1000",'Scoring_Config'!$A:$A,'Scoring_Config'!$D:$D,"Yes")="Yes",_xlfn.XLOOKUP("App_Any_OR_RangeGt1000",'Scoring_Config'!$A:$A,'Scoring_Config'!$C:$C,10),0),"False,0")</f>
        <v>0</v>
      </c>
      <c r="AI483" cm="1">
        <f t="array" ref="AI483">IF(FALSE,"True," &amp; IF(_xlfn.XLOOKUP("Service_Insecure_Match",'Scoring_Config'!$A:$A,'Scoring_Config'!$D:$D,"Yes")="Yes",_xlfn.XLOOKUP("Service_Insecure_Match",'Scoring_Config'!$A:$A,'Scoring_Config'!$C:$C,5),0),"False,0")</f>
        <v>0</v>
      </c>
      <c r="AJ483" cm="1">
        <f t="array" ref="AJ483">IF(FALSE,"True," &amp; IF(_xlfn.XLOOKUP("Risky_Inbound",'Scoring_Config'!$A:$A,'Scoring_Config'!$D:$D,"Yes")="Yes",_xlfn.XLOOKUP("Risky_Inbound",'Scoring_Config'!$A:$A,'Scoring_Config'!$C:$C,50),0),"False,0")</f>
        <v>0</v>
      </c>
      <c r="AK483" cm="1">
        <f t="array" ref="AK483">IF(FALSE,"True," &amp; IF(_xlfn.XLOOKUP("Risky_Outbound",'Scoring_Config'!$A:$A,'Scoring_Config'!$D:$D,"Yes")="Yes",_xlfn.XLOOKUP("Risky_Outbound",'Scoring_Config'!$A:$A,'Scoring_Config'!$C:$C,25),0),"False,0")</f>
        <v>0</v>
      </c>
      <c r="AL483" t="s">
        <v>6699</v>
      </c>
      <c r="AM483" cm="1">
        <f t="array" ref="AM48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83" t="s">
        <v>6697</v>
      </c>
      <c r="AO483" t="s">
        <v>6697</v>
      </c>
      <c r="AP483" t="s">
        <v>6697</v>
      </c>
      <c r="AQ483" cm="1">
        <f t="array" ref="AQ483">IF(FALSE,"True," &amp; IF(_xlfn.XLOOKUP("Service_IsAny",'Scoring_Config'!$A:$A,'Scoring_Config'!$D:$D,"Yes")="Yes",_xlfn.XLOOKUP("Service_IsAny",'Scoring_Config'!$A:$A,'Scoring_Config'!$C:$C,0),0),"False,0")</f>
        <v>0</v>
      </c>
      <c r="AR483">
        <v>0</v>
      </c>
      <c r="AS483" cm="1">
        <f t="array" ref="AS483">IF(FALSE,"True," &amp; IF(_xlfn.XLOOKUP("Service_RangeGt1000",'Scoring_Config'!$A:$A,'Scoring_Config'!$D:$D,"Yes")="Yes",_xlfn.XLOOKUP("Service_RangeGt1000",'Scoring_Config'!$A:$A,'Scoring_Config'!$C:$C,0),0),"False,0")</f>
        <v>0</v>
      </c>
      <c r="AT483" cm="1">
        <f t="array" ref="AT483">IF(FALSE,"True," &amp; IF(_xlfn.XLOOKUP("App_IsAny",'Scoring_Config'!$A:$A,'Scoring_Config'!$D:$D,"Yes")="Yes",_xlfn.XLOOKUP("App_IsAny",'Scoring_Config'!$A:$A,'Scoring_Config'!$C:$C,0),0),"False,0")</f>
        <v>0</v>
      </c>
      <c r="AU483">
        <v>0</v>
      </c>
      <c r="AV483" cm="1">
        <f t="array" ref="AV483">IF(FALSE,"True," &amp; IF(_xlfn.XLOOKUP("App_RangeGt1000",'Scoring_Config'!$A:$A,'Scoring_Config'!$D:$D,"Yes")="Yes",_xlfn.XLOOKUP("App_RangeGt1000",'Scoring_Config'!$A:$A,'Scoring_Config'!$C:$C,0),0),"False,0")</f>
        <v>0</v>
      </c>
      <c r="AW483" cm="1">
        <f t="array" ref="AW483">IF(FALSE,"True," &amp; IF(_xlfn.XLOOKUP("Action_IsDenyOrDrop",'Scoring_Config'!$A:$A,'Scoring_Config'!$D:$D,"Yes")="Yes",_xlfn.XLOOKUP("Action_IsDenyOrDrop",'Scoring_Config'!$A:$A,'Scoring_Config'!$C:$C,0),0),"False,0")</f>
        <v>0</v>
      </c>
      <c r="AX483" cm="1">
        <f t="array" ref="AX483">IF(LEFT(AW483,4)="True",0,(IF(LEFT(Y483,4)="True",IF(_xlfn.XLOOKUP("Src_IsAny",'Scoring_Config'!$A:$A,'Scoring_Config'!$D:$D,"Yes")="Yes",_xlfn.XLOOKUP("Src_IsAny",'Scoring_Config'!$A:$A,'Scoring_Config'!$C:$C,10),0),0)+IF(LEFT(Z483,4)="True",IF(_xlfn.XLOOKUP("Src_CIDR_Le_16",'Scoring_Config'!$A:$A,'Scoring_Config'!$D:$D,"Yes")="Yes",_xlfn.XLOOKUP("Src_CIDR_Le_16",'Scoring_Config'!$A:$A,'Scoring_Config'!$C:$C,10),0),0)+IF(LEFT(AA483,4)="True",IF(_xlfn.XLOOKUP("Src_CIDR_17_22",'Scoring_Config'!$A:$A,'Scoring_Config'!$D:$D,"Yes")="Yes",_xlfn.XLOOKUP("Src_CIDR_17_22",'Scoring_Config'!$A:$A,'Scoring_Config'!$C:$C,5),0),0)+IF(LEFT(AB483,4)="True",IF(_xlfn.XLOOKUP("Dst_IsAny",'Scoring_Config'!$A:$A,'Scoring_Config'!$D:$D,"Yes")="Yes",_xlfn.XLOOKUP("Dst_IsAny",'Scoring_Config'!$A:$A,'Scoring_Config'!$C:$C,10),0),0)+IF(LEFT(AC483,4)="True",IF(_xlfn.XLOOKUP("Dst_CIDR_Le_16",'Scoring_Config'!$A:$A,'Scoring_Config'!$D:$D,"Yes")="Yes",_xlfn.XLOOKUP("Dst_CIDR_Le_16",'Scoring_Config'!$A:$A,'Scoring_Config'!$C:$C,10),0),0)+IF(LEFT(AD483,4)="True",IF(_xlfn.XLOOKUP("Dst_CIDR_17_22",'Scoring_Config'!$A:$A,'Scoring_Config'!$D:$D,"Yes")="Yes",_xlfn.XLOOKUP("Dst_CIDR_17_22",'Scoring_Config'!$A:$A,'Scoring_Config'!$C:$C,5),0),0)+IF(LEFT(AE483,4)="True",IF(_xlfn.XLOOKUP("SrcZone_IsAny",'Scoring_Config'!$A:$A,'Scoring_Config'!$D:$D,"Yes")="Yes",_xlfn.XLOOKUP("SrcZone_IsAny",'Scoring_Config'!$A:$A,'Scoring_Config'!$C:$C,10),0),0)+IF(LEFT(AF483,4)="True",IF(_xlfn.XLOOKUP("DstZone_IsAny",'Scoring_Config'!$A:$A,'Scoring_Config'!$D:$D,"Yes")="Yes",_xlfn.XLOOKUP("DstZone_IsAny",'Scoring_Config'!$A:$A,'Scoring_Config'!$C:$C,10),0),0)+IF(LEFT(AG483,4)="True",IF(_xlfn.XLOOKUP("Service_Any_OR_RangeGt1000",'Scoring_Config'!$A:$A,'Scoring_Config'!$D:$D,"Yes")="Yes",_xlfn.XLOOKUP("Service_Any_OR_RangeGt1000",'Scoring_Config'!$A:$A,'Scoring_Config'!$C:$C,10),0),0)+IF(LEFT(AH483,4)="True",IF(_xlfn.XLOOKUP("App_Any_OR_RangeGt1000",'Scoring_Config'!$A:$A,'Scoring_Config'!$D:$D,"Yes")="Yes",_xlfn.XLOOKUP("App_Any_OR_RangeGt1000",'Scoring_Config'!$A:$A,'Scoring_Config'!$C:$C,10),0),0)+IF(LEFT(AI483,4)="True",IF(_xlfn.XLOOKUP("Service_Insecure_Match",'Scoring_Config'!$A:$A,'Scoring_Config'!$D:$D,"Yes")="Yes",_xlfn.XLOOKUP("Service_Insecure_Match",'Scoring_Config'!$A:$A,'Scoring_Config'!$C:$C,5),0),0)+IF(LEFT(AJ483,4)="True",IF(_xlfn.XLOOKUP("Risky_Inbound",'Scoring_Config'!$A:$A,'Scoring_Config'!$D:$D,"Yes")="Yes",_xlfn.XLOOKUP("Risky_Inbound",'Scoring_Config'!$A:$A,'Scoring_Config'!$C:$C,50),0),0)+IF(LEFT(AK483,4)="True",IF(_xlfn.XLOOKUP("Risky_Outbound",'Scoring_Config'!$A:$A,'Scoring_Config'!$D:$D,"Yes")="Yes",_xlfn.XLOOKUP("Risky_Outbound",'Scoring_Config'!$A:$A,'Scoring_Config'!$C:$C,25),0),0)+IF(LEFT(AZ483,4)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483,FIND(",",AL483)+1,100)),0)+IF(LEFT(AM483,4)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483,FIND(",",AN483)+1,100)),0)+IF(_xlfn.XLOOKUP("Profile_Scoring",'Scoring_Config'!$A:$A,'Scoring_Config'!$D:$D,"Yes")="Yes",VALUE(MID(AO483,FIND(",",AO483)+1,100)),0)+IF(_xlfn.XLOOKUP("Options_Scoring",'Scoring_Config'!$A:$A,'Scoring_Config'!$D:$D,"Yes")="Yes",VALUE(MID(AP483,FIND(",",AP483)+1,100)),0)))</f>
        <v>0</v>
      </c>
      <c r="AZ483" cm="1">
        <f t="array" ref="AZ483">IF(FALSE,"True," &amp; IF(_xlfn.XLOOKUP("Migrate_Insecure",'Scoring_Config'!$A:$A,'Scoring_Config'!$D:$D,"Yes")="Yes",_xlfn.XLOOKUP("Migrate_Insecure",'Scoring_Config'!$A:$A,'Scoring_Config'!$C:$C,10),0),"False,0")</f>
        <v>0</v>
      </c>
    </row>
    <row r="484" spans="1:52">
      <c r="A484" t="s">
        <v>1979</v>
      </c>
      <c r="B484" t="s">
        <v>2457</v>
      </c>
      <c r="C484" t="s">
        <v>3542</v>
      </c>
      <c r="D484" t="s">
        <v>3544</v>
      </c>
      <c r="E484" t="s">
        <v>3562</v>
      </c>
      <c r="F484" t="s">
        <v>3741</v>
      </c>
      <c r="G484" t="s">
        <v>305</v>
      </c>
      <c r="H484" t="s">
        <v>193</v>
      </c>
      <c r="I484" t="s">
        <v>4167</v>
      </c>
      <c r="J484" t="s">
        <v>304</v>
      </c>
      <c r="K484" t="s">
        <v>1826</v>
      </c>
      <c r="L484" t="s">
        <v>1325</v>
      </c>
      <c r="M484" t="s">
        <v>1973</v>
      </c>
      <c r="N484" t="s">
        <v>4315</v>
      </c>
      <c r="O484" t="s">
        <v>4319</v>
      </c>
      <c r="P484" t="s">
        <v>4323</v>
      </c>
      <c r="Q484" t="s">
        <v>4682</v>
      </c>
      <c r="R484" t="s">
        <v>5439</v>
      </c>
      <c r="S484" t="s">
        <v>4324</v>
      </c>
      <c r="T484" t="s">
        <v>5605</v>
      </c>
      <c r="U484" t="s">
        <v>6189</v>
      </c>
      <c r="Y484" cm="1">
        <f t="array" ref="Y484">IF(FALSE,"True," &amp; IF(_xlfn.XLOOKUP("Src_IsAny",'Scoring_Config'!$A:$A,'Scoring_Config'!$D:$D,"Yes")="Yes",_xlfn.XLOOKUP("Src_IsAny",'Scoring_Config'!$A:$A,'Scoring_Config'!$C:$C,10),0),"False,0")</f>
        <v>0</v>
      </c>
      <c r="Z484" cm="1">
        <f t="array" ref="Z484">IF(FALSE,"True," &amp; IF(_xlfn.XLOOKUP("Src_CIDR_Le_16",'Scoring_Config'!$A:$A,'Scoring_Config'!$D:$D,"Yes")="Yes",_xlfn.XLOOKUP("Src_CIDR_Le_16",'Scoring_Config'!$A:$A,'Scoring_Config'!$C:$C,10),0),"False,0")</f>
        <v>0</v>
      </c>
      <c r="AA484" cm="1">
        <f t="array" ref="AA484">IF(FALSE,"True," &amp; IF(_xlfn.XLOOKUP("Src_CIDR_17_22",'Scoring_Config'!$A:$A,'Scoring_Config'!$D:$D,"Yes")="Yes",_xlfn.XLOOKUP("Src_CIDR_17_22",'Scoring_Config'!$A:$A,'Scoring_Config'!$C:$C,5),0),"False,0")</f>
        <v>0</v>
      </c>
      <c r="AB484" cm="1">
        <f t="array" ref="AB484">IF(FALSE,"True," &amp; IF(_xlfn.XLOOKUP("Dst_IsAny",'Scoring_Config'!$A:$A,'Scoring_Config'!$D:$D,"Yes")="Yes",_xlfn.XLOOKUP("Dst_IsAny",'Scoring_Config'!$A:$A,'Scoring_Config'!$C:$C,10),0),"False,0")</f>
        <v>0</v>
      </c>
      <c r="AC484" cm="1">
        <f t="array" ref="AC484">IF(FALSE,"True," &amp; IF(_xlfn.XLOOKUP("Dst_CIDR_Le_16",'Scoring_Config'!$A:$A,'Scoring_Config'!$D:$D,"Yes")="Yes",_xlfn.XLOOKUP("Dst_CIDR_Le_16",'Scoring_Config'!$A:$A,'Scoring_Config'!$C:$C,10),0),"False,0")</f>
        <v>0</v>
      </c>
      <c r="AD484" cm="1">
        <f t="array" ref="AD484">IF(FALSE,"True," &amp; IF(_xlfn.XLOOKUP("Dst_CIDR_17_22",'Scoring_Config'!$A:$A,'Scoring_Config'!$D:$D,"Yes")="Yes",_xlfn.XLOOKUP("Dst_CIDR_17_22",'Scoring_Config'!$A:$A,'Scoring_Config'!$C:$C,5),0),"False,0")</f>
        <v>0</v>
      </c>
      <c r="AE484" cm="1">
        <f t="array" ref="AE484">IF(FALSE,"True," &amp; IF(_xlfn.XLOOKUP("SrcZone_IsAny",'Scoring_Config'!$A:$A,'Scoring_Config'!$D:$D,"Yes")="Yes",_xlfn.XLOOKUP("SrcZone_IsAny",'Scoring_Config'!$A:$A,'Scoring_Config'!$C:$C,10),0),"False,0")</f>
        <v>0</v>
      </c>
      <c r="AF484" cm="1">
        <f t="array" ref="AF484">IF(FALSE,"True," &amp; IF(_xlfn.XLOOKUP("DstZone_IsAny",'Scoring_Config'!$A:$A,'Scoring_Config'!$D:$D,"Yes")="Yes",_xlfn.XLOOKUP("DstZone_IsAny",'Scoring_Config'!$A:$A,'Scoring_Config'!$C:$C,10),0),"False,0")</f>
        <v>0</v>
      </c>
      <c r="AG484" cm="1">
        <f t="array" ref="AG48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84" cm="1">
        <f t="array" ref="AH484">IF(FALSE,"True," &amp; IF(_xlfn.XLOOKUP("App_Any_OR_RangeGt1000",'Scoring_Config'!$A:$A,'Scoring_Config'!$D:$D,"Yes")="Yes",_xlfn.XLOOKUP("App_Any_OR_RangeGt1000",'Scoring_Config'!$A:$A,'Scoring_Config'!$C:$C,10),0),"False,0")</f>
        <v>0</v>
      </c>
      <c r="AI484" cm="1">
        <f t="array" ref="AI484">IF(FALSE,"True," &amp; IF(_xlfn.XLOOKUP("Service_Insecure_Match",'Scoring_Config'!$A:$A,'Scoring_Config'!$D:$D,"Yes")="Yes",_xlfn.XLOOKUP("Service_Insecure_Match",'Scoring_Config'!$A:$A,'Scoring_Config'!$C:$C,5),0),"False,0")</f>
        <v>0</v>
      </c>
      <c r="AJ484" cm="1">
        <f t="array" ref="AJ484">IF(FALSE,"True," &amp; IF(_xlfn.XLOOKUP("Risky_Inbound",'Scoring_Config'!$A:$A,'Scoring_Config'!$D:$D,"Yes")="Yes",_xlfn.XLOOKUP("Risky_Inbound",'Scoring_Config'!$A:$A,'Scoring_Config'!$C:$C,50),0),"False,0")</f>
        <v>0</v>
      </c>
      <c r="AK484" cm="1">
        <f t="array" ref="AK484">IF(FALSE,"True," &amp; IF(_xlfn.XLOOKUP("Risky_Outbound",'Scoring_Config'!$A:$A,'Scoring_Config'!$D:$D,"Yes")="Yes",_xlfn.XLOOKUP("Risky_Outbound",'Scoring_Config'!$A:$A,'Scoring_Config'!$C:$C,25),0),"False,0")</f>
        <v>0</v>
      </c>
      <c r="AL484" t="s">
        <v>6699</v>
      </c>
      <c r="AM484" cm="1">
        <f t="array" ref="AM48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84" t="s">
        <v>6697</v>
      </c>
      <c r="AO484" t="s">
        <v>6697</v>
      </c>
      <c r="AP484" t="s">
        <v>6697</v>
      </c>
      <c r="AQ484" cm="1">
        <f t="array" ref="AQ484">IF(FALSE,"True," &amp; IF(_xlfn.XLOOKUP("Service_IsAny",'Scoring_Config'!$A:$A,'Scoring_Config'!$D:$D,"Yes")="Yes",_xlfn.XLOOKUP("Service_IsAny",'Scoring_Config'!$A:$A,'Scoring_Config'!$C:$C,0),0),"False,0")</f>
        <v>0</v>
      </c>
      <c r="AR484">
        <v>0</v>
      </c>
      <c r="AS484" cm="1">
        <f t="array" ref="AS484">IF(FALSE,"True," &amp; IF(_xlfn.XLOOKUP("Service_RangeGt1000",'Scoring_Config'!$A:$A,'Scoring_Config'!$D:$D,"Yes")="Yes",_xlfn.XLOOKUP("Service_RangeGt1000",'Scoring_Config'!$A:$A,'Scoring_Config'!$C:$C,0),0),"False,0")</f>
        <v>0</v>
      </c>
      <c r="AT484" cm="1">
        <f t="array" ref="AT484">IF(FALSE,"True," &amp; IF(_xlfn.XLOOKUP("App_IsAny",'Scoring_Config'!$A:$A,'Scoring_Config'!$D:$D,"Yes")="Yes",_xlfn.XLOOKUP("App_IsAny",'Scoring_Config'!$A:$A,'Scoring_Config'!$C:$C,0),0),"False,0")</f>
        <v>0</v>
      </c>
      <c r="AU484">
        <v>0</v>
      </c>
      <c r="AV484" cm="1">
        <f t="array" ref="AV484">IF(FALSE,"True," &amp; IF(_xlfn.XLOOKUP("App_RangeGt1000",'Scoring_Config'!$A:$A,'Scoring_Config'!$D:$D,"Yes")="Yes",_xlfn.XLOOKUP("App_RangeGt1000",'Scoring_Config'!$A:$A,'Scoring_Config'!$C:$C,0),0),"False,0")</f>
        <v>0</v>
      </c>
      <c r="AW484" cm="1">
        <f t="array" ref="AW484">IF(FALSE,"True," &amp; IF(_xlfn.XLOOKUP("Action_IsDenyOrDrop",'Scoring_Config'!$A:$A,'Scoring_Config'!$D:$D,"Yes")="Yes",_xlfn.XLOOKUP("Action_IsDenyOrDrop",'Scoring_Config'!$A:$A,'Scoring_Config'!$C:$C,0),0),"False,0")</f>
        <v>0</v>
      </c>
      <c r="AX484" cm="1">
        <f t="array" ref="AX484">IF(LEFT(AW484,4)="True",0,(IF(LEFT(Y484,4)="True",IF(_xlfn.XLOOKUP("Src_IsAny",'Scoring_Config'!$A:$A,'Scoring_Config'!$D:$D,"Yes")="Yes",_xlfn.XLOOKUP("Src_IsAny",'Scoring_Config'!$A:$A,'Scoring_Config'!$C:$C,10),0),0)+IF(LEFT(Z484,4)="True",IF(_xlfn.XLOOKUP("Src_CIDR_Le_16",'Scoring_Config'!$A:$A,'Scoring_Config'!$D:$D,"Yes")="Yes",_xlfn.XLOOKUP("Src_CIDR_Le_16",'Scoring_Config'!$A:$A,'Scoring_Config'!$C:$C,10),0),0)+IF(LEFT(AA484,4)="True",IF(_xlfn.XLOOKUP("Src_CIDR_17_22",'Scoring_Config'!$A:$A,'Scoring_Config'!$D:$D,"Yes")="Yes",_xlfn.XLOOKUP("Src_CIDR_17_22",'Scoring_Config'!$A:$A,'Scoring_Config'!$C:$C,5),0),0)+IF(LEFT(AB484,4)="True",IF(_xlfn.XLOOKUP("Dst_IsAny",'Scoring_Config'!$A:$A,'Scoring_Config'!$D:$D,"Yes")="Yes",_xlfn.XLOOKUP("Dst_IsAny",'Scoring_Config'!$A:$A,'Scoring_Config'!$C:$C,10),0),0)+IF(LEFT(AC484,4)="True",IF(_xlfn.XLOOKUP("Dst_CIDR_Le_16",'Scoring_Config'!$A:$A,'Scoring_Config'!$D:$D,"Yes")="Yes",_xlfn.XLOOKUP("Dst_CIDR_Le_16",'Scoring_Config'!$A:$A,'Scoring_Config'!$C:$C,10),0),0)+IF(LEFT(AD484,4)="True",IF(_xlfn.XLOOKUP("Dst_CIDR_17_22",'Scoring_Config'!$A:$A,'Scoring_Config'!$D:$D,"Yes")="Yes",_xlfn.XLOOKUP("Dst_CIDR_17_22",'Scoring_Config'!$A:$A,'Scoring_Config'!$C:$C,5),0),0)+IF(LEFT(AE484,4)="True",IF(_xlfn.XLOOKUP("SrcZone_IsAny",'Scoring_Config'!$A:$A,'Scoring_Config'!$D:$D,"Yes")="Yes",_xlfn.XLOOKUP("SrcZone_IsAny",'Scoring_Config'!$A:$A,'Scoring_Config'!$C:$C,10),0),0)+IF(LEFT(AF484,4)="True",IF(_xlfn.XLOOKUP("DstZone_IsAny",'Scoring_Config'!$A:$A,'Scoring_Config'!$D:$D,"Yes")="Yes",_xlfn.XLOOKUP("DstZone_IsAny",'Scoring_Config'!$A:$A,'Scoring_Config'!$C:$C,10),0),0)+IF(LEFT(AG484,4)="True",IF(_xlfn.XLOOKUP("Service_Any_OR_RangeGt1000",'Scoring_Config'!$A:$A,'Scoring_Config'!$D:$D,"Yes")="Yes",_xlfn.XLOOKUP("Service_Any_OR_RangeGt1000",'Scoring_Config'!$A:$A,'Scoring_Config'!$C:$C,10),0),0)+IF(LEFT(AH484,4)="True",IF(_xlfn.XLOOKUP("App_Any_OR_RangeGt1000",'Scoring_Config'!$A:$A,'Scoring_Config'!$D:$D,"Yes")="Yes",_xlfn.XLOOKUP("App_Any_OR_RangeGt1000",'Scoring_Config'!$A:$A,'Scoring_Config'!$C:$C,10),0),0)+IF(LEFT(AI484,4)="True",IF(_xlfn.XLOOKUP("Service_Insecure_Match",'Scoring_Config'!$A:$A,'Scoring_Config'!$D:$D,"Yes")="Yes",_xlfn.XLOOKUP("Service_Insecure_Match",'Scoring_Config'!$A:$A,'Scoring_Config'!$C:$C,5),0),0)+IF(LEFT(AJ484,4)="True",IF(_xlfn.XLOOKUP("Risky_Inbound",'Scoring_Config'!$A:$A,'Scoring_Config'!$D:$D,"Yes")="Yes",_xlfn.XLOOKUP("Risky_Inbound",'Scoring_Config'!$A:$A,'Scoring_Config'!$C:$C,50),0),0)+IF(LEFT(AK484,4)="True",IF(_xlfn.XLOOKUP("Risky_Outbound",'Scoring_Config'!$A:$A,'Scoring_Config'!$D:$D,"Yes")="Yes",_xlfn.XLOOKUP("Risky_Outbound",'Scoring_Config'!$A:$A,'Scoring_Config'!$C:$C,25),0),0)+IF(LEFT(AZ484,4)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484,FIND(",",AL484)+1,100)),0)+IF(LEFT(AM484,4)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484,FIND(",",AN484)+1,100)),0)+IF(_xlfn.XLOOKUP("Profile_Scoring",'Scoring_Config'!$A:$A,'Scoring_Config'!$D:$D,"Yes")="Yes",VALUE(MID(AO484,FIND(",",AO484)+1,100)),0)+IF(_xlfn.XLOOKUP("Options_Scoring",'Scoring_Config'!$A:$A,'Scoring_Config'!$D:$D,"Yes")="Yes",VALUE(MID(AP484,FIND(",",AP484)+1,100)),0)))</f>
        <v>0</v>
      </c>
      <c r="AZ484" cm="1">
        <f t="array" ref="AZ484">IF(FALSE,"True," &amp; IF(_xlfn.XLOOKUP("Migrate_Insecure",'Scoring_Config'!$A:$A,'Scoring_Config'!$D:$D,"Yes")="Yes",_xlfn.XLOOKUP("Migrate_Insecure",'Scoring_Config'!$A:$A,'Scoring_Config'!$C:$C,10),0),"False,0")</f>
        <v>0</v>
      </c>
    </row>
    <row r="485" spans="1:52">
      <c r="A485" t="s">
        <v>1979</v>
      </c>
      <c r="B485" t="s">
        <v>2458</v>
      </c>
      <c r="C485" t="s">
        <v>3542</v>
      </c>
      <c r="D485" t="s">
        <v>3545</v>
      </c>
      <c r="E485" t="s">
        <v>3563</v>
      </c>
      <c r="F485" t="s">
        <v>3768</v>
      </c>
      <c r="G485" t="s">
        <v>306</v>
      </c>
      <c r="H485" t="s">
        <v>174</v>
      </c>
      <c r="I485" t="s">
        <v>3765</v>
      </c>
      <c r="J485" t="s">
        <v>195</v>
      </c>
      <c r="K485" t="s">
        <v>1712</v>
      </c>
      <c r="L485" t="s">
        <v>1327</v>
      </c>
      <c r="M485" t="s">
        <v>1974</v>
      </c>
      <c r="N485" t="s">
        <v>4315</v>
      </c>
      <c r="O485" t="s">
        <v>4319</v>
      </c>
      <c r="P485" t="s">
        <v>4322</v>
      </c>
      <c r="Q485" t="s">
        <v>4683</v>
      </c>
      <c r="R485" t="s">
        <v>5440</v>
      </c>
      <c r="S485" t="s">
        <v>5440</v>
      </c>
      <c r="T485" t="s">
        <v>5607</v>
      </c>
      <c r="U485" t="s">
        <v>6189</v>
      </c>
      <c r="Y485" cm="1">
        <f t="array" ref="Y485">IF(FALSE,"True," &amp; IF(_xlfn.XLOOKUP("Src_IsAny",'Scoring_Config'!$A:$A,'Scoring_Config'!$D:$D,"Yes")="Yes",_xlfn.XLOOKUP("Src_IsAny",'Scoring_Config'!$A:$A,'Scoring_Config'!$C:$C,10),0),"False,0")</f>
        <v>0</v>
      </c>
      <c r="Z485" cm="1">
        <f t="array" ref="Z485">IF(TRUE,"True," &amp; IF(_xlfn.XLOOKUP("Src_CIDR_Le_16",'Scoring_Config'!$A:$A,'Scoring_Config'!$D:$D,"Yes")="Yes",_xlfn.XLOOKUP("Src_CIDR_Le_16",'Scoring_Config'!$A:$A,'Scoring_Config'!$C:$C,10),0),"False,0")</f>
        <v>0</v>
      </c>
      <c r="AA485" cm="1">
        <f t="array" ref="AA485">IF(FALSE,"True," &amp; IF(_xlfn.XLOOKUP("Src_CIDR_17_22",'Scoring_Config'!$A:$A,'Scoring_Config'!$D:$D,"Yes")="Yes",_xlfn.XLOOKUP("Src_CIDR_17_22",'Scoring_Config'!$A:$A,'Scoring_Config'!$C:$C,5),0),"False,0")</f>
        <v>0</v>
      </c>
      <c r="AB485" cm="1">
        <f t="array" ref="AB485">IF(FALSE,"True," &amp; IF(_xlfn.XLOOKUP("Dst_IsAny",'Scoring_Config'!$A:$A,'Scoring_Config'!$D:$D,"Yes")="Yes",_xlfn.XLOOKUP("Dst_IsAny",'Scoring_Config'!$A:$A,'Scoring_Config'!$C:$C,10),0),"False,0")</f>
        <v>0</v>
      </c>
      <c r="AC485" cm="1">
        <f t="array" ref="AC485">IF(FALSE,"True," &amp; IF(_xlfn.XLOOKUP("Dst_CIDR_Le_16",'Scoring_Config'!$A:$A,'Scoring_Config'!$D:$D,"Yes")="Yes",_xlfn.XLOOKUP("Dst_CIDR_Le_16",'Scoring_Config'!$A:$A,'Scoring_Config'!$C:$C,10),0),"False,0")</f>
        <v>0</v>
      </c>
      <c r="AD485" cm="1">
        <f t="array" ref="AD485">IF(FALSE,"True," &amp; IF(_xlfn.XLOOKUP("Dst_CIDR_17_22",'Scoring_Config'!$A:$A,'Scoring_Config'!$D:$D,"Yes")="Yes",_xlfn.XLOOKUP("Dst_CIDR_17_22",'Scoring_Config'!$A:$A,'Scoring_Config'!$C:$C,5),0),"False,0")</f>
        <v>0</v>
      </c>
      <c r="AE485" cm="1">
        <f t="array" ref="AE485">IF(FALSE,"True," &amp; IF(_xlfn.XLOOKUP("SrcZone_IsAny",'Scoring_Config'!$A:$A,'Scoring_Config'!$D:$D,"Yes")="Yes",_xlfn.XLOOKUP("SrcZone_IsAny",'Scoring_Config'!$A:$A,'Scoring_Config'!$C:$C,10),0),"False,0")</f>
        <v>0</v>
      </c>
      <c r="AF485" cm="1">
        <f t="array" ref="AF485">IF(FALSE,"True," &amp; IF(_xlfn.XLOOKUP("DstZone_IsAny",'Scoring_Config'!$A:$A,'Scoring_Config'!$D:$D,"Yes")="Yes",_xlfn.XLOOKUP("DstZone_IsAny",'Scoring_Config'!$A:$A,'Scoring_Config'!$C:$C,10),0),"False,0")</f>
        <v>0</v>
      </c>
      <c r="AG485" cm="1">
        <f t="array" ref="AG48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85" cm="1">
        <f t="array" ref="AH485">IF(FALSE,"True," &amp; IF(_xlfn.XLOOKUP("App_Any_OR_RangeGt1000",'Scoring_Config'!$A:$A,'Scoring_Config'!$D:$D,"Yes")="Yes",_xlfn.XLOOKUP("App_Any_OR_RangeGt1000",'Scoring_Config'!$A:$A,'Scoring_Config'!$C:$C,10),0),"False,0")</f>
        <v>0</v>
      </c>
      <c r="AI485" cm="1">
        <f t="array" ref="AI485">IF(FALSE,"True," &amp; IF(_xlfn.XLOOKUP("Service_Insecure_Match",'Scoring_Config'!$A:$A,'Scoring_Config'!$D:$D,"Yes")="Yes",_xlfn.XLOOKUP("Service_Insecure_Match",'Scoring_Config'!$A:$A,'Scoring_Config'!$C:$C,5),0),"False,0")</f>
        <v>0</v>
      </c>
      <c r="AJ485" cm="1">
        <f t="array" ref="AJ485">IF(FALSE,"True," &amp; IF(_xlfn.XLOOKUP("Risky_Inbound",'Scoring_Config'!$A:$A,'Scoring_Config'!$D:$D,"Yes")="Yes",_xlfn.XLOOKUP("Risky_Inbound",'Scoring_Config'!$A:$A,'Scoring_Config'!$C:$C,50),0),"False,0")</f>
        <v>0</v>
      </c>
      <c r="AK485" cm="1">
        <f t="array" ref="AK485">IF(FALSE,"True," &amp; IF(_xlfn.XLOOKUP("Risky_Outbound",'Scoring_Config'!$A:$A,'Scoring_Config'!$D:$D,"Yes")="Yes",_xlfn.XLOOKUP("Risky_Outbound",'Scoring_Config'!$A:$A,'Scoring_Config'!$C:$C,25),0),"False,0")</f>
        <v>0</v>
      </c>
      <c r="AL485" t="s">
        <v>6697</v>
      </c>
      <c r="AM485" cm="1">
        <f t="array" ref="AM48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85" t="s">
        <v>6697</v>
      </c>
      <c r="AO485" t="s">
        <v>6697</v>
      </c>
      <c r="AP485" t="s">
        <v>6697</v>
      </c>
      <c r="AQ485" cm="1">
        <f t="array" ref="AQ485">IF(FALSE,"True," &amp; IF(_xlfn.XLOOKUP("Service_IsAny",'Scoring_Config'!$A:$A,'Scoring_Config'!$D:$D,"Yes")="Yes",_xlfn.XLOOKUP("Service_IsAny",'Scoring_Config'!$A:$A,'Scoring_Config'!$C:$C,0),0),"False,0")</f>
        <v>0</v>
      </c>
      <c r="AR485">
        <v>0</v>
      </c>
      <c r="AS485" cm="1">
        <f t="array" ref="AS485">IF(FALSE,"True," &amp; IF(_xlfn.XLOOKUP("Service_RangeGt1000",'Scoring_Config'!$A:$A,'Scoring_Config'!$D:$D,"Yes")="Yes",_xlfn.XLOOKUP("Service_RangeGt1000",'Scoring_Config'!$A:$A,'Scoring_Config'!$C:$C,0),0),"False,0")</f>
        <v>0</v>
      </c>
      <c r="AT485" cm="1">
        <f t="array" ref="AT485">IF(FALSE,"True," &amp; IF(_xlfn.XLOOKUP("App_IsAny",'Scoring_Config'!$A:$A,'Scoring_Config'!$D:$D,"Yes")="Yes",_xlfn.XLOOKUP("App_IsAny",'Scoring_Config'!$A:$A,'Scoring_Config'!$C:$C,0),0),"False,0")</f>
        <v>0</v>
      </c>
      <c r="AU485">
        <v>1</v>
      </c>
      <c r="AV485" cm="1">
        <f t="array" ref="AV485">IF(FALSE,"True," &amp; IF(_xlfn.XLOOKUP("App_RangeGt1000",'Scoring_Config'!$A:$A,'Scoring_Config'!$D:$D,"Yes")="Yes",_xlfn.XLOOKUP("App_RangeGt1000",'Scoring_Config'!$A:$A,'Scoring_Config'!$C:$C,0),0),"False,0")</f>
        <v>0</v>
      </c>
      <c r="AW485" cm="1">
        <f t="array" ref="AW485">IF(FALSE,"True," &amp; IF(_xlfn.XLOOKUP("Action_IsDenyOrDrop",'Scoring_Config'!$A:$A,'Scoring_Config'!$D:$D,"Yes")="Yes",_xlfn.XLOOKUP("Action_IsDenyOrDrop",'Scoring_Config'!$A:$A,'Scoring_Config'!$C:$C,0),0),"False,0")</f>
        <v>0</v>
      </c>
      <c r="AX485" cm="1">
        <f t="array" ref="AX485">IF(LEFT(AW485,4)="True",0,(IF(LEFT(Y485,4)="True",IF(_xlfn.XLOOKUP("Src_IsAny",'Scoring_Config'!$A:$A,'Scoring_Config'!$D:$D,"Yes")="Yes",_xlfn.XLOOKUP("Src_IsAny",'Scoring_Config'!$A:$A,'Scoring_Config'!$C:$C,10),0),0)+IF(LEFT(Z485,4)="True",IF(_xlfn.XLOOKUP("Src_CIDR_Le_16",'Scoring_Config'!$A:$A,'Scoring_Config'!$D:$D,"Yes")="Yes",_xlfn.XLOOKUP("Src_CIDR_Le_16",'Scoring_Config'!$A:$A,'Scoring_Config'!$C:$C,10),0),0)+IF(LEFT(AA485,4)="True",IF(_xlfn.XLOOKUP("Src_CIDR_17_22",'Scoring_Config'!$A:$A,'Scoring_Config'!$D:$D,"Yes")="Yes",_xlfn.XLOOKUP("Src_CIDR_17_22",'Scoring_Config'!$A:$A,'Scoring_Config'!$C:$C,5),0),0)+IF(LEFT(AB485,4)="True",IF(_xlfn.XLOOKUP("Dst_IsAny",'Scoring_Config'!$A:$A,'Scoring_Config'!$D:$D,"Yes")="Yes",_xlfn.XLOOKUP("Dst_IsAny",'Scoring_Config'!$A:$A,'Scoring_Config'!$C:$C,10),0),0)+IF(LEFT(AC485,4)="True",IF(_xlfn.XLOOKUP("Dst_CIDR_Le_16",'Scoring_Config'!$A:$A,'Scoring_Config'!$D:$D,"Yes")="Yes",_xlfn.XLOOKUP("Dst_CIDR_Le_16",'Scoring_Config'!$A:$A,'Scoring_Config'!$C:$C,10),0),0)+IF(LEFT(AD485,4)="True",IF(_xlfn.XLOOKUP("Dst_CIDR_17_22",'Scoring_Config'!$A:$A,'Scoring_Config'!$D:$D,"Yes")="Yes",_xlfn.XLOOKUP("Dst_CIDR_17_22",'Scoring_Config'!$A:$A,'Scoring_Config'!$C:$C,5),0),0)+IF(LEFT(AE485,4)="True",IF(_xlfn.XLOOKUP("SrcZone_IsAny",'Scoring_Config'!$A:$A,'Scoring_Config'!$D:$D,"Yes")="Yes",_xlfn.XLOOKUP("SrcZone_IsAny",'Scoring_Config'!$A:$A,'Scoring_Config'!$C:$C,10),0),0)+IF(LEFT(AF485,4)="True",IF(_xlfn.XLOOKUP("DstZone_IsAny",'Scoring_Config'!$A:$A,'Scoring_Config'!$D:$D,"Yes")="Yes",_xlfn.XLOOKUP("DstZone_IsAny",'Scoring_Config'!$A:$A,'Scoring_Config'!$C:$C,10),0),0)+IF(LEFT(AG485,4)="True",IF(_xlfn.XLOOKUP("Service_Any_OR_RangeGt1000",'Scoring_Config'!$A:$A,'Scoring_Config'!$D:$D,"Yes")="Yes",_xlfn.XLOOKUP("Service_Any_OR_RangeGt1000",'Scoring_Config'!$A:$A,'Scoring_Config'!$C:$C,10),0),0)+IF(LEFT(AH485,4)="True",IF(_xlfn.XLOOKUP("App_Any_OR_RangeGt1000",'Scoring_Config'!$A:$A,'Scoring_Config'!$D:$D,"Yes")="Yes",_xlfn.XLOOKUP("App_Any_OR_RangeGt1000",'Scoring_Config'!$A:$A,'Scoring_Config'!$C:$C,10),0),0)+IF(LEFT(AI485,4)="True",IF(_xlfn.XLOOKUP("Service_Insecure_Match",'Scoring_Config'!$A:$A,'Scoring_Config'!$D:$D,"Yes")="Yes",_xlfn.XLOOKUP("Service_Insecure_Match",'Scoring_Config'!$A:$A,'Scoring_Config'!$C:$C,5),0),0)+IF(LEFT(AJ485,4)="True",IF(_xlfn.XLOOKUP("Risky_Inbound",'Scoring_Config'!$A:$A,'Scoring_Config'!$D:$D,"Yes")="Yes",_xlfn.XLOOKUP("Risky_Inbound",'Scoring_Config'!$A:$A,'Scoring_Config'!$C:$C,50),0),0)+IF(LEFT(AK485,4)="True",IF(_xlfn.XLOOKUP("Risky_Outbound",'Scoring_Config'!$A:$A,'Scoring_Config'!$D:$D,"Yes")="Yes",_xlfn.XLOOKUP("Risky_Outbound",'Scoring_Config'!$A:$A,'Scoring_Config'!$C:$C,25),0),0)+IF(LEFT(AZ485,4)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485,FIND(",",AL485)+1,100)),0)+IF(LEFT(AM485,4)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485,FIND(",",AN485)+1,100)),0)+IF(_xlfn.XLOOKUP("Profile_Scoring",'Scoring_Config'!$A:$A,'Scoring_Config'!$D:$D,"Yes")="Yes",VALUE(MID(AO485,FIND(",",AO485)+1,100)),0)+IF(_xlfn.XLOOKUP("Options_Scoring",'Scoring_Config'!$A:$A,'Scoring_Config'!$D:$D,"Yes")="Yes",VALUE(MID(AP485,FIND(",",AP485)+1,100)),0)))</f>
        <v>0</v>
      </c>
      <c r="AZ485" cm="1">
        <f t="array" ref="AZ485">IF(FALSE,"True," &amp; IF(_xlfn.XLOOKUP("Migrate_Insecure",'Scoring_Config'!$A:$A,'Scoring_Config'!$D:$D,"Yes")="Yes",_xlfn.XLOOKUP("Migrate_Insecure",'Scoring_Config'!$A:$A,'Scoring_Config'!$C:$C,10),0),"False,0")</f>
        <v>0</v>
      </c>
    </row>
    <row r="486" spans="1:52">
      <c r="A486" t="s">
        <v>1979</v>
      </c>
      <c r="B486" t="s">
        <v>2459</v>
      </c>
      <c r="C486" t="s">
        <v>3542</v>
      </c>
      <c r="D486" t="s">
        <v>3544</v>
      </c>
      <c r="E486" t="s">
        <v>3562</v>
      </c>
      <c r="F486" t="s">
        <v>3641</v>
      </c>
      <c r="G486" t="s">
        <v>206</v>
      </c>
      <c r="H486" t="s">
        <v>193</v>
      </c>
      <c r="I486" t="s">
        <v>3780</v>
      </c>
      <c r="J486" t="s">
        <v>304</v>
      </c>
      <c r="K486" t="s">
        <v>1826</v>
      </c>
      <c r="L486" t="s">
        <v>1325</v>
      </c>
      <c r="M486" t="s">
        <v>1973</v>
      </c>
      <c r="N486" t="s">
        <v>4315</v>
      </c>
      <c r="O486" t="s">
        <v>4319</v>
      </c>
      <c r="P486" t="s">
        <v>4323</v>
      </c>
      <c r="Q486" t="s">
        <v>4684</v>
      </c>
      <c r="R486" t="s">
        <v>5439</v>
      </c>
      <c r="S486" t="s">
        <v>4324</v>
      </c>
      <c r="T486" t="s">
        <v>5605</v>
      </c>
      <c r="U486" t="s">
        <v>6191</v>
      </c>
      <c r="Y486" cm="1">
        <f t="array" ref="Y486">IF(FALSE,"True," &amp; IF(_xlfn.XLOOKUP("Src_IsAny",'Scoring_Config'!$A:$A,'Scoring_Config'!$D:$D,"Yes")="Yes",_xlfn.XLOOKUP("Src_IsAny",'Scoring_Config'!$A:$A,'Scoring_Config'!$C:$C,10),0),"False,0")</f>
        <v>0</v>
      </c>
      <c r="Z486" cm="1">
        <f t="array" ref="Z486">IF(FALSE,"True," &amp; IF(_xlfn.XLOOKUP("Src_CIDR_Le_16",'Scoring_Config'!$A:$A,'Scoring_Config'!$D:$D,"Yes")="Yes",_xlfn.XLOOKUP("Src_CIDR_Le_16",'Scoring_Config'!$A:$A,'Scoring_Config'!$C:$C,10),0),"False,0")</f>
        <v>0</v>
      </c>
      <c r="AA486" cm="1">
        <f t="array" ref="AA486">IF(FALSE,"True," &amp; IF(_xlfn.XLOOKUP("Src_CIDR_17_22",'Scoring_Config'!$A:$A,'Scoring_Config'!$D:$D,"Yes")="Yes",_xlfn.XLOOKUP("Src_CIDR_17_22",'Scoring_Config'!$A:$A,'Scoring_Config'!$C:$C,5),0),"False,0")</f>
        <v>0</v>
      </c>
      <c r="AB486" cm="1">
        <f t="array" ref="AB486">IF(FALSE,"True," &amp; IF(_xlfn.XLOOKUP("Dst_IsAny",'Scoring_Config'!$A:$A,'Scoring_Config'!$D:$D,"Yes")="Yes",_xlfn.XLOOKUP("Dst_IsAny",'Scoring_Config'!$A:$A,'Scoring_Config'!$C:$C,10),0),"False,0")</f>
        <v>0</v>
      </c>
      <c r="AC486" cm="1">
        <f t="array" ref="AC486">IF(FALSE,"True," &amp; IF(_xlfn.XLOOKUP("Dst_CIDR_Le_16",'Scoring_Config'!$A:$A,'Scoring_Config'!$D:$D,"Yes")="Yes",_xlfn.XLOOKUP("Dst_CIDR_Le_16",'Scoring_Config'!$A:$A,'Scoring_Config'!$C:$C,10),0),"False,0")</f>
        <v>0</v>
      </c>
      <c r="AD486" cm="1">
        <f t="array" ref="AD486">IF(FALSE,"True," &amp; IF(_xlfn.XLOOKUP("Dst_CIDR_17_22",'Scoring_Config'!$A:$A,'Scoring_Config'!$D:$D,"Yes")="Yes",_xlfn.XLOOKUP("Dst_CIDR_17_22",'Scoring_Config'!$A:$A,'Scoring_Config'!$C:$C,5),0),"False,0")</f>
        <v>0</v>
      </c>
      <c r="AE486" cm="1">
        <f t="array" ref="AE486">IF(FALSE,"True," &amp; IF(_xlfn.XLOOKUP("SrcZone_IsAny",'Scoring_Config'!$A:$A,'Scoring_Config'!$D:$D,"Yes")="Yes",_xlfn.XLOOKUP("SrcZone_IsAny",'Scoring_Config'!$A:$A,'Scoring_Config'!$C:$C,10),0),"False,0")</f>
        <v>0</v>
      </c>
      <c r="AF486" cm="1">
        <f t="array" ref="AF486">IF(FALSE,"True," &amp; IF(_xlfn.XLOOKUP("DstZone_IsAny",'Scoring_Config'!$A:$A,'Scoring_Config'!$D:$D,"Yes")="Yes",_xlfn.XLOOKUP("DstZone_IsAny",'Scoring_Config'!$A:$A,'Scoring_Config'!$C:$C,10),0),"False,0")</f>
        <v>0</v>
      </c>
      <c r="AG486" cm="1">
        <f t="array" ref="AG48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86" cm="1">
        <f t="array" ref="AH486">IF(FALSE,"True," &amp; IF(_xlfn.XLOOKUP("App_Any_OR_RangeGt1000",'Scoring_Config'!$A:$A,'Scoring_Config'!$D:$D,"Yes")="Yes",_xlfn.XLOOKUP("App_Any_OR_RangeGt1000",'Scoring_Config'!$A:$A,'Scoring_Config'!$C:$C,10),0),"False,0")</f>
        <v>0</v>
      </c>
      <c r="AI486" cm="1">
        <f t="array" ref="AI486">IF(FALSE,"True," &amp; IF(_xlfn.XLOOKUP("Service_Insecure_Match",'Scoring_Config'!$A:$A,'Scoring_Config'!$D:$D,"Yes")="Yes",_xlfn.XLOOKUP("Service_Insecure_Match",'Scoring_Config'!$A:$A,'Scoring_Config'!$C:$C,5),0),"False,0")</f>
        <v>0</v>
      </c>
      <c r="AJ486" cm="1">
        <f t="array" ref="AJ486">IF(FALSE,"True," &amp; IF(_xlfn.XLOOKUP("Risky_Inbound",'Scoring_Config'!$A:$A,'Scoring_Config'!$D:$D,"Yes")="Yes",_xlfn.XLOOKUP("Risky_Inbound",'Scoring_Config'!$A:$A,'Scoring_Config'!$C:$C,50),0),"False,0")</f>
        <v>0</v>
      </c>
      <c r="AK486" cm="1">
        <f t="array" ref="AK486">IF(FALSE,"True," &amp; IF(_xlfn.XLOOKUP("Risky_Outbound",'Scoring_Config'!$A:$A,'Scoring_Config'!$D:$D,"Yes")="Yes",_xlfn.XLOOKUP("Risky_Outbound",'Scoring_Config'!$A:$A,'Scoring_Config'!$C:$C,25),0),"False,0")</f>
        <v>0</v>
      </c>
      <c r="AL486" t="s">
        <v>6699</v>
      </c>
      <c r="AM486" cm="1">
        <f t="array" ref="AM48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86" t="s">
        <v>6697</v>
      </c>
      <c r="AO486" t="s">
        <v>6697</v>
      </c>
      <c r="AP486" t="s">
        <v>6697</v>
      </c>
      <c r="AQ486" cm="1">
        <f t="array" ref="AQ486">IF(FALSE,"True," &amp; IF(_xlfn.XLOOKUP("Service_IsAny",'Scoring_Config'!$A:$A,'Scoring_Config'!$D:$D,"Yes")="Yes",_xlfn.XLOOKUP("Service_IsAny",'Scoring_Config'!$A:$A,'Scoring_Config'!$C:$C,0),0),"False,0")</f>
        <v>0</v>
      </c>
      <c r="AR486">
        <v>0</v>
      </c>
      <c r="AS486" cm="1">
        <f t="array" ref="AS486">IF(FALSE,"True," &amp; IF(_xlfn.XLOOKUP("Service_RangeGt1000",'Scoring_Config'!$A:$A,'Scoring_Config'!$D:$D,"Yes")="Yes",_xlfn.XLOOKUP("Service_RangeGt1000",'Scoring_Config'!$A:$A,'Scoring_Config'!$C:$C,0),0),"False,0")</f>
        <v>0</v>
      </c>
      <c r="AT486" cm="1">
        <f t="array" ref="AT486">IF(FALSE,"True," &amp; IF(_xlfn.XLOOKUP("App_IsAny",'Scoring_Config'!$A:$A,'Scoring_Config'!$D:$D,"Yes")="Yes",_xlfn.XLOOKUP("App_IsAny",'Scoring_Config'!$A:$A,'Scoring_Config'!$C:$C,0),0),"False,0")</f>
        <v>0</v>
      </c>
      <c r="AU486">
        <v>0</v>
      </c>
      <c r="AV486" cm="1">
        <f t="array" ref="AV486">IF(FALSE,"True," &amp; IF(_xlfn.XLOOKUP("App_RangeGt1000",'Scoring_Config'!$A:$A,'Scoring_Config'!$D:$D,"Yes")="Yes",_xlfn.XLOOKUP("App_RangeGt1000",'Scoring_Config'!$A:$A,'Scoring_Config'!$C:$C,0),0),"False,0")</f>
        <v>0</v>
      </c>
      <c r="AW486" cm="1">
        <f t="array" ref="AW486">IF(FALSE,"True," &amp; IF(_xlfn.XLOOKUP("Action_IsDenyOrDrop",'Scoring_Config'!$A:$A,'Scoring_Config'!$D:$D,"Yes")="Yes",_xlfn.XLOOKUP("Action_IsDenyOrDrop",'Scoring_Config'!$A:$A,'Scoring_Config'!$C:$C,0),0),"False,0")</f>
        <v>0</v>
      </c>
      <c r="AX486" cm="1">
        <f t="array" ref="AX486">IF(LEFT(AW486,4)="True",0,(IF(LEFT(Y486,4)="True",IF(_xlfn.XLOOKUP("Src_IsAny",'Scoring_Config'!$A:$A,'Scoring_Config'!$D:$D,"Yes")="Yes",_xlfn.XLOOKUP("Src_IsAny",'Scoring_Config'!$A:$A,'Scoring_Config'!$C:$C,10),0),0)+IF(LEFT(Z486,4)="True",IF(_xlfn.XLOOKUP("Src_CIDR_Le_16",'Scoring_Config'!$A:$A,'Scoring_Config'!$D:$D,"Yes")="Yes",_xlfn.XLOOKUP("Src_CIDR_Le_16",'Scoring_Config'!$A:$A,'Scoring_Config'!$C:$C,10),0),0)+IF(LEFT(AA486,4)="True",IF(_xlfn.XLOOKUP("Src_CIDR_17_22",'Scoring_Config'!$A:$A,'Scoring_Config'!$D:$D,"Yes")="Yes",_xlfn.XLOOKUP("Src_CIDR_17_22",'Scoring_Config'!$A:$A,'Scoring_Config'!$C:$C,5),0),0)+IF(LEFT(AB486,4)="True",IF(_xlfn.XLOOKUP("Dst_IsAny",'Scoring_Config'!$A:$A,'Scoring_Config'!$D:$D,"Yes")="Yes",_xlfn.XLOOKUP("Dst_IsAny",'Scoring_Config'!$A:$A,'Scoring_Config'!$C:$C,10),0),0)+IF(LEFT(AC486,4)="True",IF(_xlfn.XLOOKUP("Dst_CIDR_Le_16",'Scoring_Config'!$A:$A,'Scoring_Config'!$D:$D,"Yes")="Yes",_xlfn.XLOOKUP("Dst_CIDR_Le_16",'Scoring_Config'!$A:$A,'Scoring_Config'!$C:$C,10),0),0)+IF(LEFT(AD486,4)="True",IF(_xlfn.XLOOKUP("Dst_CIDR_17_22",'Scoring_Config'!$A:$A,'Scoring_Config'!$D:$D,"Yes")="Yes",_xlfn.XLOOKUP("Dst_CIDR_17_22",'Scoring_Config'!$A:$A,'Scoring_Config'!$C:$C,5),0),0)+IF(LEFT(AE486,4)="True",IF(_xlfn.XLOOKUP("SrcZone_IsAny",'Scoring_Config'!$A:$A,'Scoring_Config'!$D:$D,"Yes")="Yes",_xlfn.XLOOKUP("SrcZone_IsAny",'Scoring_Config'!$A:$A,'Scoring_Config'!$C:$C,10),0),0)+IF(LEFT(AF486,4)="True",IF(_xlfn.XLOOKUP("DstZone_IsAny",'Scoring_Config'!$A:$A,'Scoring_Config'!$D:$D,"Yes")="Yes",_xlfn.XLOOKUP("DstZone_IsAny",'Scoring_Config'!$A:$A,'Scoring_Config'!$C:$C,10),0),0)+IF(LEFT(AG486,4)="True",IF(_xlfn.XLOOKUP("Service_Any_OR_RangeGt1000",'Scoring_Config'!$A:$A,'Scoring_Config'!$D:$D,"Yes")="Yes",_xlfn.XLOOKUP("Service_Any_OR_RangeGt1000",'Scoring_Config'!$A:$A,'Scoring_Config'!$C:$C,10),0),0)+IF(LEFT(AH486,4)="True",IF(_xlfn.XLOOKUP("App_Any_OR_RangeGt1000",'Scoring_Config'!$A:$A,'Scoring_Config'!$D:$D,"Yes")="Yes",_xlfn.XLOOKUP("App_Any_OR_RangeGt1000",'Scoring_Config'!$A:$A,'Scoring_Config'!$C:$C,10),0),0)+IF(LEFT(AI486,4)="True",IF(_xlfn.XLOOKUP("Service_Insecure_Match",'Scoring_Config'!$A:$A,'Scoring_Config'!$D:$D,"Yes")="Yes",_xlfn.XLOOKUP("Service_Insecure_Match",'Scoring_Config'!$A:$A,'Scoring_Config'!$C:$C,5),0),0)+IF(LEFT(AJ486,4)="True",IF(_xlfn.XLOOKUP("Risky_Inbound",'Scoring_Config'!$A:$A,'Scoring_Config'!$D:$D,"Yes")="Yes",_xlfn.XLOOKUP("Risky_Inbound",'Scoring_Config'!$A:$A,'Scoring_Config'!$C:$C,50),0),0)+IF(LEFT(AK486,4)="True",IF(_xlfn.XLOOKUP("Risky_Outbound",'Scoring_Config'!$A:$A,'Scoring_Config'!$D:$D,"Yes")="Yes",_xlfn.XLOOKUP("Risky_Outbound",'Scoring_Config'!$A:$A,'Scoring_Config'!$C:$C,25),0),0)+IF(LEFT(AZ486,4)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486,FIND(",",AL486)+1,100)),0)+IF(LEFT(AM486,4)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486,FIND(",",AN486)+1,100)),0)+IF(_xlfn.XLOOKUP("Profile_Scoring",'Scoring_Config'!$A:$A,'Scoring_Config'!$D:$D,"Yes")="Yes",VALUE(MID(AO486,FIND(",",AO486)+1,100)),0)+IF(_xlfn.XLOOKUP("Options_Scoring",'Scoring_Config'!$A:$A,'Scoring_Config'!$D:$D,"Yes")="Yes",VALUE(MID(AP486,FIND(",",AP486)+1,100)),0)))</f>
        <v>0</v>
      </c>
      <c r="AZ486" cm="1">
        <f t="array" ref="AZ486">IF(FALSE,"True," &amp; IF(_xlfn.XLOOKUP("Migrate_Insecure",'Scoring_Config'!$A:$A,'Scoring_Config'!$D:$D,"Yes")="Yes",_xlfn.XLOOKUP("Migrate_Insecure",'Scoring_Config'!$A:$A,'Scoring_Config'!$C:$C,10),0),"False,0")</f>
        <v>0</v>
      </c>
    </row>
    <row r="487" spans="1:52">
      <c r="A487" t="s">
        <v>1979</v>
      </c>
      <c r="B487" t="s">
        <v>2460</v>
      </c>
      <c r="C487" t="s">
        <v>3542</v>
      </c>
      <c r="D487" t="s">
        <v>3545</v>
      </c>
      <c r="E487" t="s">
        <v>3563</v>
      </c>
      <c r="F487" t="s">
        <v>3769</v>
      </c>
      <c r="G487" t="s">
        <v>307</v>
      </c>
      <c r="H487" t="s">
        <v>174</v>
      </c>
      <c r="I487" t="s">
        <v>4168</v>
      </c>
      <c r="J487" t="s">
        <v>321</v>
      </c>
      <c r="K487" t="s">
        <v>1814</v>
      </c>
      <c r="L487" t="s">
        <v>1327</v>
      </c>
      <c r="M487" t="s">
        <v>1974</v>
      </c>
      <c r="N487" t="s">
        <v>4315</v>
      </c>
      <c r="O487" t="s">
        <v>4319</v>
      </c>
      <c r="P487" t="s">
        <v>4322</v>
      </c>
      <c r="Q487" t="s">
        <v>4685</v>
      </c>
      <c r="R487" t="s">
        <v>5440</v>
      </c>
      <c r="S487" t="s">
        <v>5440</v>
      </c>
      <c r="T487" t="s">
        <v>5642</v>
      </c>
      <c r="U487" t="s">
        <v>6179</v>
      </c>
      <c r="Y487" cm="1">
        <f t="array" ref="Y487">IF(FALSE,"True," &amp; IF(_xlfn.XLOOKUP("Src_IsAny",'Scoring_Config'!$A:$A,'Scoring_Config'!$D:$D,"Yes")="Yes",_xlfn.XLOOKUP("Src_IsAny",'Scoring_Config'!$A:$A,'Scoring_Config'!$C:$C,10),0),"False,0")</f>
        <v>0</v>
      </c>
      <c r="Z487" cm="1">
        <f t="array" ref="Z487">IF(FALSE,"True," &amp; IF(_xlfn.XLOOKUP("Src_CIDR_Le_16",'Scoring_Config'!$A:$A,'Scoring_Config'!$D:$D,"Yes")="Yes",_xlfn.XLOOKUP("Src_CIDR_Le_16",'Scoring_Config'!$A:$A,'Scoring_Config'!$C:$C,10),0),"False,0")</f>
        <v>0</v>
      </c>
      <c r="AA487" cm="1">
        <f t="array" ref="AA487">IF(FALSE,"True," &amp; IF(_xlfn.XLOOKUP("Src_CIDR_17_22",'Scoring_Config'!$A:$A,'Scoring_Config'!$D:$D,"Yes")="Yes",_xlfn.XLOOKUP("Src_CIDR_17_22",'Scoring_Config'!$A:$A,'Scoring_Config'!$C:$C,5),0),"False,0")</f>
        <v>0</v>
      </c>
      <c r="AB487" cm="1">
        <f t="array" ref="AB487">IF(FALSE,"True," &amp; IF(_xlfn.XLOOKUP("Dst_IsAny",'Scoring_Config'!$A:$A,'Scoring_Config'!$D:$D,"Yes")="Yes",_xlfn.XLOOKUP("Dst_IsAny",'Scoring_Config'!$A:$A,'Scoring_Config'!$C:$C,10),0),"False,0")</f>
        <v>0</v>
      </c>
      <c r="AC487" cm="1">
        <f t="array" ref="AC487">IF(FALSE,"True," &amp; IF(_xlfn.XLOOKUP("Dst_CIDR_Le_16",'Scoring_Config'!$A:$A,'Scoring_Config'!$D:$D,"Yes")="Yes",_xlfn.XLOOKUP("Dst_CIDR_Le_16",'Scoring_Config'!$A:$A,'Scoring_Config'!$C:$C,10),0),"False,0")</f>
        <v>0</v>
      </c>
      <c r="AD487" cm="1">
        <f t="array" ref="AD487">IF(FALSE,"True," &amp; IF(_xlfn.XLOOKUP("Dst_CIDR_17_22",'Scoring_Config'!$A:$A,'Scoring_Config'!$D:$D,"Yes")="Yes",_xlfn.XLOOKUP("Dst_CIDR_17_22",'Scoring_Config'!$A:$A,'Scoring_Config'!$C:$C,5),0),"False,0")</f>
        <v>0</v>
      </c>
      <c r="AE487" cm="1">
        <f t="array" ref="AE487">IF(FALSE,"True," &amp; IF(_xlfn.XLOOKUP("SrcZone_IsAny",'Scoring_Config'!$A:$A,'Scoring_Config'!$D:$D,"Yes")="Yes",_xlfn.XLOOKUP("SrcZone_IsAny",'Scoring_Config'!$A:$A,'Scoring_Config'!$C:$C,10),0),"False,0")</f>
        <v>0</v>
      </c>
      <c r="AF487" cm="1">
        <f t="array" ref="AF487">IF(FALSE,"True," &amp; IF(_xlfn.XLOOKUP("DstZone_IsAny",'Scoring_Config'!$A:$A,'Scoring_Config'!$D:$D,"Yes")="Yes",_xlfn.XLOOKUP("DstZone_IsAny",'Scoring_Config'!$A:$A,'Scoring_Config'!$C:$C,10),0),"False,0")</f>
        <v>0</v>
      </c>
      <c r="AG487" cm="1">
        <f t="array" ref="AG48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87" cm="1">
        <f t="array" ref="AH487">IF(FALSE,"True," &amp; IF(_xlfn.XLOOKUP("App_Any_OR_RangeGt1000",'Scoring_Config'!$A:$A,'Scoring_Config'!$D:$D,"Yes")="Yes",_xlfn.XLOOKUP("App_Any_OR_RangeGt1000",'Scoring_Config'!$A:$A,'Scoring_Config'!$C:$C,10),0),"False,0")</f>
        <v>0</v>
      </c>
      <c r="AI487" cm="1">
        <f t="array" ref="AI487">IF(FALSE,"True," &amp; IF(_xlfn.XLOOKUP("Service_Insecure_Match",'Scoring_Config'!$A:$A,'Scoring_Config'!$D:$D,"Yes")="Yes",_xlfn.XLOOKUP("Service_Insecure_Match",'Scoring_Config'!$A:$A,'Scoring_Config'!$C:$C,5),0),"False,0")</f>
        <v>0</v>
      </c>
      <c r="AJ487" cm="1">
        <f t="array" ref="AJ487">IF(FALSE,"True," &amp; IF(_xlfn.XLOOKUP("Risky_Inbound",'Scoring_Config'!$A:$A,'Scoring_Config'!$D:$D,"Yes")="Yes",_xlfn.XLOOKUP("Risky_Inbound",'Scoring_Config'!$A:$A,'Scoring_Config'!$C:$C,50),0),"False,0")</f>
        <v>0</v>
      </c>
      <c r="AK487" cm="1">
        <f t="array" ref="AK487">IF(FALSE,"True," &amp; IF(_xlfn.XLOOKUP("Risky_Outbound",'Scoring_Config'!$A:$A,'Scoring_Config'!$D:$D,"Yes")="Yes",_xlfn.XLOOKUP("Risky_Outbound",'Scoring_Config'!$A:$A,'Scoring_Config'!$C:$C,25),0),"False,0")</f>
        <v>0</v>
      </c>
      <c r="AL487" t="s">
        <v>6697</v>
      </c>
      <c r="AM487" cm="1">
        <f t="array" ref="AM48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87" t="s">
        <v>6697</v>
      </c>
      <c r="AO487" t="s">
        <v>6697</v>
      </c>
      <c r="AP487" t="s">
        <v>6697</v>
      </c>
      <c r="AQ487" cm="1">
        <f t="array" ref="AQ487">IF(FALSE,"True," &amp; IF(_xlfn.XLOOKUP("Service_IsAny",'Scoring_Config'!$A:$A,'Scoring_Config'!$D:$D,"Yes")="Yes",_xlfn.XLOOKUP("Service_IsAny",'Scoring_Config'!$A:$A,'Scoring_Config'!$C:$C,0),0),"False,0")</f>
        <v>0</v>
      </c>
      <c r="AR487">
        <v>0</v>
      </c>
      <c r="AS487" cm="1">
        <f t="array" ref="AS487">IF(FALSE,"True," &amp; IF(_xlfn.XLOOKUP("Service_RangeGt1000",'Scoring_Config'!$A:$A,'Scoring_Config'!$D:$D,"Yes")="Yes",_xlfn.XLOOKUP("Service_RangeGt1000",'Scoring_Config'!$A:$A,'Scoring_Config'!$C:$C,0),0),"False,0")</f>
        <v>0</v>
      </c>
      <c r="AT487" cm="1">
        <f t="array" ref="AT487">IF(FALSE,"True," &amp; IF(_xlfn.XLOOKUP("App_IsAny",'Scoring_Config'!$A:$A,'Scoring_Config'!$D:$D,"Yes")="Yes",_xlfn.XLOOKUP("App_IsAny",'Scoring_Config'!$A:$A,'Scoring_Config'!$C:$C,0),0),"False,0")</f>
        <v>0</v>
      </c>
      <c r="AU487">
        <v>5</v>
      </c>
      <c r="AV487" cm="1">
        <f t="array" ref="AV487">IF(FALSE,"True," &amp; IF(_xlfn.XLOOKUP("App_RangeGt1000",'Scoring_Config'!$A:$A,'Scoring_Config'!$D:$D,"Yes")="Yes",_xlfn.XLOOKUP("App_RangeGt1000",'Scoring_Config'!$A:$A,'Scoring_Config'!$C:$C,0),0),"False,0")</f>
        <v>0</v>
      </c>
      <c r="AW487" cm="1">
        <f t="array" ref="AW487">IF(FALSE,"True," &amp; IF(_xlfn.XLOOKUP("Action_IsDenyOrDrop",'Scoring_Config'!$A:$A,'Scoring_Config'!$D:$D,"Yes")="Yes",_xlfn.XLOOKUP("Action_IsDenyOrDrop",'Scoring_Config'!$A:$A,'Scoring_Config'!$C:$C,0),0),"False,0")</f>
        <v>0</v>
      </c>
      <c r="AX487" cm="1">
        <f t="array" ref="AX487">IF(LEFT(AW487,4)="True",0,(IF(LEFT(Y487,4)="True",IF(_xlfn.XLOOKUP("Src_IsAny",'Scoring_Config'!$A:$A,'Scoring_Config'!$D:$D,"Yes")="Yes",_xlfn.XLOOKUP("Src_IsAny",'Scoring_Config'!$A:$A,'Scoring_Config'!$C:$C,10),0),0)+IF(LEFT(Z487,4)="True",IF(_xlfn.XLOOKUP("Src_CIDR_Le_16",'Scoring_Config'!$A:$A,'Scoring_Config'!$D:$D,"Yes")="Yes",_xlfn.XLOOKUP("Src_CIDR_Le_16",'Scoring_Config'!$A:$A,'Scoring_Config'!$C:$C,10),0),0)+IF(LEFT(AA487,4)="True",IF(_xlfn.XLOOKUP("Src_CIDR_17_22",'Scoring_Config'!$A:$A,'Scoring_Config'!$D:$D,"Yes")="Yes",_xlfn.XLOOKUP("Src_CIDR_17_22",'Scoring_Config'!$A:$A,'Scoring_Config'!$C:$C,5),0),0)+IF(LEFT(AB487,4)="True",IF(_xlfn.XLOOKUP("Dst_IsAny",'Scoring_Config'!$A:$A,'Scoring_Config'!$D:$D,"Yes")="Yes",_xlfn.XLOOKUP("Dst_IsAny",'Scoring_Config'!$A:$A,'Scoring_Config'!$C:$C,10),0),0)+IF(LEFT(AC487,4)="True",IF(_xlfn.XLOOKUP("Dst_CIDR_Le_16",'Scoring_Config'!$A:$A,'Scoring_Config'!$D:$D,"Yes")="Yes",_xlfn.XLOOKUP("Dst_CIDR_Le_16",'Scoring_Config'!$A:$A,'Scoring_Config'!$C:$C,10),0),0)+IF(LEFT(AD487,4)="True",IF(_xlfn.XLOOKUP("Dst_CIDR_17_22",'Scoring_Config'!$A:$A,'Scoring_Config'!$D:$D,"Yes")="Yes",_xlfn.XLOOKUP("Dst_CIDR_17_22",'Scoring_Config'!$A:$A,'Scoring_Config'!$C:$C,5),0),0)+IF(LEFT(AE487,4)="True",IF(_xlfn.XLOOKUP("SrcZone_IsAny",'Scoring_Config'!$A:$A,'Scoring_Config'!$D:$D,"Yes")="Yes",_xlfn.XLOOKUP("SrcZone_IsAny",'Scoring_Config'!$A:$A,'Scoring_Config'!$C:$C,10),0),0)+IF(LEFT(AF487,4)="True",IF(_xlfn.XLOOKUP("DstZone_IsAny",'Scoring_Config'!$A:$A,'Scoring_Config'!$D:$D,"Yes")="Yes",_xlfn.XLOOKUP("DstZone_IsAny",'Scoring_Config'!$A:$A,'Scoring_Config'!$C:$C,10),0),0)+IF(LEFT(AG487,4)="True",IF(_xlfn.XLOOKUP("Service_Any_OR_RangeGt1000",'Scoring_Config'!$A:$A,'Scoring_Config'!$D:$D,"Yes")="Yes",_xlfn.XLOOKUP("Service_Any_OR_RangeGt1000",'Scoring_Config'!$A:$A,'Scoring_Config'!$C:$C,10),0),0)+IF(LEFT(AH487,4)="True",IF(_xlfn.XLOOKUP("App_Any_OR_RangeGt1000",'Scoring_Config'!$A:$A,'Scoring_Config'!$D:$D,"Yes")="Yes",_xlfn.XLOOKUP("App_Any_OR_RangeGt1000",'Scoring_Config'!$A:$A,'Scoring_Config'!$C:$C,10),0),0)+IF(LEFT(AI487,4)="True",IF(_xlfn.XLOOKUP("Service_Insecure_Match",'Scoring_Config'!$A:$A,'Scoring_Config'!$D:$D,"Yes")="Yes",_xlfn.XLOOKUP("Service_Insecure_Match",'Scoring_Config'!$A:$A,'Scoring_Config'!$C:$C,5),0),0)+IF(LEFT(AJ487,4)="True",IF(_xlfn.XLOOKUP("Risky_Inbound",'Scoring_Config'!$A:$A,'Scoring_Config'!$D:$D,"Yes")="Yes",_xlfn.XLOOKUP("Risky_Inbound",'Scoring_Config'!$A:$A,'Scoring_Config'!$C:$C,50),0),0)+IF(LEFT(AK487,4)="True",IF(_xlfn.XLOOKUP("Risky_Outbound",'Scoring_Config'!$A:$A,'Scoring_Config'!$D:$D,"Yes")="Yes",_xlfn.XLOOKUP("Risky_Outbound",'Scoring_Config'!$A:$A,'Scoring_Config'!$C:$C,25),0),0)+IF(LEFT(AZ487,4)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487,FIND(",",AL487)+1,100)),0)+IF(LEFT(AM487,4)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487,FIND(",",AN487)+1,100)),0)+IF(_xlfn.XLOOKUP("Profile_Scoring",'Scoring_Config'!$A:$A,'Scoring_Config'!$D:$D,"Yes")="Yes",VALUE(MID(AO487,FIND(",",AO487)+1,100)),0)+IF(_xlfn.XLOOKUP("Options_Scoring",'Scoring_Config'!$A:$A,'Scoring_Config'!$D:$D,"Yes")="Yes",VALUE(MID(AP487,FIND(",",AP487)+1,100)),0)))</f>
        <v>0</v>
      </c>
      <c r="AZ487" cm="1">
        <f t="array" ref="AZ487">IF(FALSE,"True," &amp; IF(_xlfn.XLOOKUP("Migrate_Insecure",'Scoring_Config'!$A:$A,'Scoring_Config'!$D:$D,"Yes")="Yes",_xlfn.XLOOKUP("Migrate_Insecure",'Scoring_Config'!$A:$A,'Scoring_Config'!$C:$C,10),0),"False,0")</f>
        <v>0</v>
      </c>
    </row>
    <row r="488" spans="1:52">
      <c r="A488" t="s">
        <v>1979</v>
      </c>
      <c r="B488" t="s">
        <v>2461</v>
      </c>
      <c r="C488" t="s">
        <v>3542</v>
      </c>
      <c r="D488" t="s">
        <v>3545</v>
      </c>
      <c r="E488" t="s">
        <v>3563</v>
      </c>
      <c r="F488" t="s">
        <v>3749</v>
      </c>
      <c r="G488" t="s">
        <v>171</v>
      </c>
      <c r="H488" t="s">
        <v>174</v>
      </c>
      <c r="I488" t="s">
        <v>4169</v>
      </c>
      <c r="J488" t="s">
        <v>321</v>
      </c>
      <c r="K488" t="s">
        <v>1814</v>
      </c>
      <c r="L488" t="s">
        <v>1327</v>
      </c>
      <c r="M488" t="s">
        <v>1974</v>
      </c>
      <c r="N488" t="s">
        <v>4315</v>
      </c>
      <c r="O488" t="s">
        <v>4319</v>
      </c>
      <c r="P488" t="s">
        <v>4322</v>
      </c>
      <c r="Q488" t="s">
        <v>4653</v>
      </c>
      <c r="R488" t="s">
        <v>5440</v>
      </c>
      <c r="S488" t="s">
        <v>5440</v>
      </c>
      <c r="T488" t="s">
        <v>5642</v>
      </c>
      <c r="U488" t="s">
        <v>6175</v>
      </c>
      <c r="Y488" cm="1">
        <f t="array" ref="Y488">IF(FALSE,"True," &amp; IF(_xlfn.XLOOKUP("Src_IsAny",'Scoring_Config'!$A:$A,'Scoring_Config'!$D:$D,"Yes")="Yes",_xlfn.XLOOKUP("Src_IsAny",'Scoring_Config'!$A:$A,'Scoring_Config'!$C:$C,10),0),"False,0")</f>
        <v>0</v>
      </c>
      <c r="Z488" cm="1">
        <f t="array" ref="Z488">IF(FALSE,"True," &amp; IF(_xlfn.XLOOKUP("Src_CIDR_Le_16",'Scoring_Config'!$A:$A,'Scoring_Config'!$D:$D,"Yes")="Yes",_xlfn.XLOOKUP("Src_CIDR_Le_16",'Scoring_Config'!$A:$A,'Scoring_Config'!$C:$C,10),0),"False,0")</f>
        <v>0</v>
      </c>
      <c r="AA488" cm="1">
        <f t="array" ref="AA488">IF(FALSE,"True," &amp; IF(_xlfn.XLOOKUP("Src_CIDR_17_22",'Scoring_Config'!$A:$A,'Scoring_Config'!$D:$D,"Yes")="Yes",_xlfn.XLOOKUP("Src_CIDR_17_22",'Scoring_Config'!$A:$A,'Scoring_Config'!$C:$C,5),0),"False,0")</f>
        <v>0</v>
      </c>
      <c r="AB488" cm="1">
        <f t="array" ref="AB488">IF(FALSE,"True," &amp; IF(_xlfn.XLOOKUP("Dst_IsAny",'Scoring_Config'!$A:$A,'Scoring_Config'!$D:$D,"Yes")="Yes",_xlfn.XLOOKUP("Dst_IsAny",'Scoring_Config'!$A:$A,'Scoring_Config'!$C:$C,10),0),"False,0")</f>
        <v>0</v>
      </c>
      <c r="AC488" cm="1">
        <f t="array" ref="AC488">IF(FALSE,"True," &amp; IF(_xlfn.XLOOKUP("Dst_CIDR_Le_16",'Scoring_Config'!$A:$A,'Scoring_Config'!$D:$D,"Yes")="Yes",_xlfn.XLOOKUP("Dst_CIDR_Le_16",'Scoring_Config'!$A:$A,'Scoring_Config'!$C:$C,10),0),"False,0")</f>
        <v>0</v>
      </c>
      <c r="AD488" cm="1">
        <f t="array" ref="AD488">IF(FALSE,"True," &amp; IF(_xlfn.XLOOKUP("Dst_CIDR_17_22",'Scoring_Config'!$A:$A,'Scoring_Config'!$D:$D,"Yes")="Yes",_xlfn.XLOOKUP("Dst_CIDR_17_22",'Scoring_Config'!$A:$A,'Scoring_Config'!$C:$C,5),0),"False,0")</f>
        <v>0</v>
      </c>
      <c r="AE488" cm="1">
        <f t="array" ref="AE488">IF(FALSE,"True," &amp; IF(_xlfn.XLOOKUP("SrcZone_IsAny",'Scoring_Config'!$A:$A,'Scoring_Config'!$D:$D,"Yes")="Yes",_xlfn.XLOOKUP("SrcZone_IsAny",'Scoring_Config'!$A:$A,'Scoring_Config'!$C:$C,10),0),"False,0")</f>
        <v>0</v>
      </c>
      <c r="AF488" cm="1">
        <f t="array" ref="AF488">IF(FALSE,"True," &amp; IF(_xlfn.XLOOKUP("DstZone_IsAny",'Scoring_Config'!$A:$A,'Scoring_Config'!$D:$D,"Yes")="Yes",_xlfn.XLOOKUP("DstZone_IsAny",'Scoring_Config'!$A:$A,'Scoring_Config'!$C:$C,10),0),"False,0")</f>
        <v>0</v>
      </c>
      <c r="AG488" cm="1">
        <f t="array" ref="AG48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88" cm="1">
        <f t="array" ref="AH488">IF(FALSE,"True," &amp; IF(_xlfn.XLOOKUP("App_Any_OR_RangeGt1000",'Scoring_Config'!$A:$A,'Scoring_Config'!$D:$D,"Yes")="Yes",_xlfn.XLOOKUP("App_Any_OR_RangeGt1000",'Scoring_Config'!$A:$A,'Scoring_Config'!$C:$C,10),0),"False,0")</f>
        <v>0</v>
      </c>
      <c r="AI488" cm="1">
        <f t="array" ref="AI488">IF(FALSE,"True," &amp; IF(_xlfn.XLOOKUP("Service_Insecure_Match",'Scoring_Config'!$A:$A,'Scoring_Config'!$D:$D,"Yes")="Yes",_xlfn.XLOOKUP("Service_Insecure_Match",'Scoring_Config'!$A:$A,'Scoring_Config'!$C:$C,5),0),"False,0")</f>
        <v>0</v>
      </c>
      <c r="AJ488" cm="1">
        <f t="array" ref="AJ488">IF(FALSE,"True," &amp; IF(_xlfn.XLOOKUP("Risky_Inbound",'Scoring_Config'!$A:$A,'Scoring_Config'!$D:$D,"Yes")="Yes",_xlfn.XLOOKUP("Risky_Inbound",'Scoring_Config'!$A:$A,'Scoring_Config'!$C:$C,50),0),"False,0")</f>
        <v>0</v>
      </c>
      <c r="AK488" cm="1">
        <f t="array" ref="AK488">IF(FALSE,"True," &amp; IF(_xlfn.XLOOKUP("Risky_Outbound",'Scoring_Config'!$A:$A,'Scoring_Config'!$D:$D,"Yes")="Yes",_xlfn.XLOOKUP("Risky_Outbound",'Scoring_Config'!$A:$A,'Scoring_Config'!$C:$C,25),0),"False,0")</f>
        <v>0</v>
      </c>
      <c r="AL488" t="s">
        <v>6697</v>
      </c>
      <c r="AM488" cm="1">
        <f t="array" ref="AM48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88" t="s">
        <v>6697</v>
      </c>
      <c r="AO488" t="s">
        <v>6697</v>
      </c>
      <c r="AP488" t="s">
        <v>6697</v>
      </c>
      <c r="AQ488" cm="1">
        <f t="array" ref="AQ488">IF(FALSE,"True," &amp; IF(_xlfn.XLOOKUP("Service_IsAny",'Scoring_Config'!$A:$A,'Scoring_Config'!$D:$D,"Yes")="Yes",_xlfn.XLOOKUP("Service_IsAny",'Scoring_Config'!$A:$A,'Scoring_Config'!$C:$C,0),0),"False,0")</f>
        <v>0</v>
      </c>
      <c r="AR488">
        <v>0</v>
      </c>
      <c r="AS488" cm="1">
        <f t="array" ref="AS488">IF(FALSE,"True," &amp; IF(_xlfn.XLOOKUP("Service_RangeGt1000",'Scoring_Config'!$A:$A,'Scoring_Config'!$D:$D,"Yes")="Yes",_xlfn.XLOOKUP("Service_RangeGt1000",'Scoring_Config'!$A:$A,'Scoring_Config'!$C:$C,0),0),"False,0")</f>
        <v>0</v>
      </c>
      <c r="AT488" cm="1">
        <f t="array" ref="AT488">IF(FALSE,"True," &amp; IF(_xlfn.XLOOKUP("App_IsAny",'Scoring_Config'!$A:$A,'Scoring_Config'!$D:$D,"Yes")="Yes",_xlfn.XLOOKUP("App_IsAny",'Scoring_Config'!$A:$A,'Scoring_Config'!$C:$C,0),0),"False,0")</f>
        <v>0</v>
      </c>
      <c r="AU488">
        <v>5</v>
      </c>
      <c r="AV488" cm="1">
        <f t="array" ref="AV488">IF(FALSE,"True," &amp; IF(_xlfn.XLOOKUP("App_RangeGt1000",'Scoring_Config'!$A:$A,'Scoring_Config'!$D:$D,"Yes")="Yes",_xlfn.XLOOKUP("App_RangeGt1000",'Scoring_Config'!$A:$A,'Scoring_Config'!$C:$C,0),0),"False,0")</f>
        <v>0</v>
      </c>
      <c r="AW488" cm="1">
        <f t="array" ref="AW488">IF(FALSE,"True," &amp; IF(_xlfn.XLOOKUP("Action_IsDenyOrDrop",'Scoring_Config'!$A:$A,'Scoring_Config'!$D:$D,"Yes")="Yes",_xlfn.XLOOKUP("Action_IsDenyOrDrop",'Scoring_Config'!$A:$A,'Scoring_Config'!$C:$C,0),0),"False,0")</f>
        <v>0</v>
      </c>
      <c r="AX488" cm="1">
        <f t="array" ref="AX488">IF(LEFT(AW488,4)="True",0,(IF(LEFT(Y488,4)="True",IF(_xlfn.XLOOKUP("Src_IsAny",'Scoring_Config'!$A:$A,'Scoring_Config'!$D:$D,"Yes")="Yes",_xlfn.XLOOKUP("Src_IsAny",'Scoring_Config'!$A:$A,'Scoring_Config'!$C:$C,10),0),0)+IF(LEFT(Z488,4)="True",IF(_xlfn.XLOOKUP("Src_CIDR_Le_16",'Scoring_Config'!$A:$A,'Scoring_Config'!$D:$D,"Yes")="Yes",_xlfn.XLOOKUP("Src_CIDR_Le_16",'Scoring_Config'!$A:$A,'Scoring_Config'!$C:$C,10),0),0)+IF(LEFT(AA488,4)="True",IF(_xlfn.XLOOKUP("Src_CIDR_17_22",'Scoring_Config'!$A:$A,'Scoring_Config'!$D:$D,"Yes")="Yes",_xlfn.XLOOKUP("Src_CIDR_17_22",'Scoring_Config'!$A:$A,'Scoring_Config'!$C:$C,5),0),0)+IF(LEFT(AB488,4)="True",IF(_xlfn.XLOOKUP("Dst_IsAny",'Scoring_Config'!$A:$A,'Scoring_Config'!$D:$D,"Yes")="Yes",_xlfn.XLOOKUP("Dst_IsAny",'Scoring_Config'!$A:$A,'Scoring_Config'!$C:$C,10),0),0)+IF(LEFT(AC488,4)="True",IF(_xlfn.XLOOKUP("Dst_CIDR_Le_16",'Scoring_Config'!$A:$A,'Scoring_Config'!$D:$D,"Yes")="Yes",_xlfn.XLOOKUP("Dst_CIDR_Le_16",'Scoring_Config'!$A:$A,'Scoring_Config'!$C:$C,10),0),0)+IF(LEFT(AD488,4)="True",IF(_xlfn.XLOOKUP("Dst_CIDR_17_22",'Scoring_Config'!$A:$A,'Scoring_Config'!$D:$D,"Yes")="Yes",_xlfn.XLOOKUP("Dst_CIDR_17_22",'Scoring_Config'!$A:$A,'Scoring_Config'!$C:$C,5),0),0)+IF(LEFT(AE488,4)="True",IF(_xlfn.XLOOKUP("SrcZone_IsAny",'Scoring_Config'!$A:$A,'Scoring_Config'!$D:$D,"Yes")="Yes",_xlfn.XLOOKUP("SrcZone_IsAny",'Scoring_Config'!$A:$A,'Scoring_Config'!$C:$C,10),0),0)+IF(LEFT(AF488,4)="True",IF(_xlfn.XLOOKUP("DstZone_IsAny",'Scoring_Config'!$A:$A,'Scoring_Config'!$D:$D,"Yes")="Yes",_xlfn.XLOOKUP("DstZone_IsAny",'Scoring_Config'!$A:$A,'Scoring_Config'!$C:$C,10),0),0)+IF(LEFT(AG488,4)="True",IF(_xlfn.XLOOKUP("Service_Any_OR_RangeGt1000",'Scoring_Config'!$A:$A,'Scoring_Config'!$D:$D,"Yes")="Yes",_xlfn.XLOOKUP("Service_Any_OR_RangeGt1000",'Scoring_Config'!$A:$A,'Scoring_Config'!$C:$C,10),0),0)+IF(LEFT(AH488,4)="True",IF(_xlfn.XLOOKUP("App_Any_OR_RangeGt1000",'Scoring_Config'!$A:$A,'Scoring_Config'!$D:$D,"Yes")="Yes",_xlfn.XLOOKUP("App_Any_OR_RangeGt1000",'Scoring_Config'!$A:$A,'Scoring_Config'!$C:$C,10),0),0)+IF(LEFT(AI488,4)="True",IF(_xlfn.XLOOKUP("Service_Insecure_Match",'Scoring_Config'!$A:$A,'Scoring_Config'!$D:$D,"Yes")="Yes",_xlfn.XLOOKUP("Service_Insecure_Match",'Scoring_Config'!$A:$A,'Scoring_Config'!$C:$C,5),0),0)+IF(LEFT(AJ488,4)="True",IF(_xlfn.XLOOKUP("Risky_Inbound",'Scoring_Config'!$A:$A,'Scoring_Config'!$D:$D,"Yes")="Yes",_xlfn.XLOOKUP("Risky_Inbound",'Scoring_Config'!$A:$A,'Scoring_Config'!$C:$C,50),0),0)+IF(LEFT(AK488,4)="True",IF(_xlfn.XLOOKUP("Risky_Outbound",'Scoring_Config'!$A:$A,'Scoring_Config'!$D:$D,"Yes")="Yes",_xlfn.XLOOKUP("Risky_Outbound",'Scoring_Config'!$A:$A,'Scoring_Config'!$C:$C,25),0),0)+IF(LEFT(AZ488,4)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488,FIND(",",AL488)+1,100)),0)+IF(LEFT(AM488,4)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488,FIND(",",AN488)+1,100)),0)+IF(_xlfn.XLOOKUP("Profile_Scoring",'Scoring_Config'!$A:$A,'Scoring_Config'!$D:$D,"Yes")="Yes",VALUE(MID(AO488,FIND(",",AO488)+1,100)),0)+IF(_xlfn.XLOOKUP("Options_Scoring",'Scoring_Config'!$A:$A,'Scoring_Config'!$D:$D,"Yes")="Yes",VALUE(MID(AP488,FIND(",",AP488)+1,100)),0)))</f>
        <v>0</v>
      </c>
      <c r="AZ488" cm="1">
        <f t="array" ref="AZ488">IF(FALSE,"True," &amp; IF(_xlfn.XLOOKUP("Migrate_Insecure",'Scoring_Config'!$A:$A,'Scoring_Config'!$D:$D,"Yes")="Yes",_xlfn.XLOOKUP("Migrate_Insecure",'Scoring_Config'!$A:$A,'Scoring_Config'!$C:$C,10),0),"False,0")</f>
        <v>0</v>
      </c>
    </row>
    <row r="489" spans="1:52">
      <c r="A489" t="s">
        <v>1979</v>
      </c>
      <c r="B489" t="s">
        <v>2462</v>
      </c>
      <c r="C489" t="s">
        <v>3542</v>
      </c>
      <c r="D489" t="s">
        <v>3545</v>
      </c>
      <c r="E489" t="s">
        <v>3563</v>
      </c>
      <c r="F489" t="s">
        <v>3770</v>
      </c>
      <c r="G489" t="s">
        <v>308</v>
      </c>
      <c r="H489" t="s">
        <v>174</v>
      </c>
      <c r="I489" t="s">
        <v>4170</v>
      </c>
      <c r="J489" t="s">
        <v>321</v>
      </c>
      <c r="K489" t="s">
        <v>1814</v>
      </c>
      <c r="L489" t="s">
        <v>1327</v>
      </c>
      <c r="M489" t="s">
        <v>1974</v>
      </c>
      <c r="N489" t="s">
        <v>4315</v>
      </c>
      <c r="O489" t="s">
        <v>4319</v>
      </c>
      <c r="P489" t="s">
        <v>4322</v>
      </c>
      <c r="Q489" t="s">
        <v>4686</v>
      </c>
      <c r="R489" t="s">
        <v>5440</v>
      </c>
      <c r="S489" t="s">
        <v>5440</v>
      </c>
      <c r="T489" t="s">
        <v>5642</v>
      </c>
      <c r="U489" t="s">
        <v>6179</v>
      </c>
      <c r="Y489" cm="1">
        <f t="array" ref="Y489">IF(FALSE,"True," &amp; IF(_xlfn.XLOOKUP("Src_IsAny",'Scoring_Config'!$A:$A,'Scoring_Config'!$D:$D,"Yes")="Yes",_xlfn.XLOOKUP("Src_IsAny",'Scoring_Config'!$A:$A,'Scoring_Config'!$C:$C,10),0),"False,0")</f>
        <v>0</v>
      </c>
      <c r="Z489" cm="1">
        <f t="array" ref="Z489">IF(TRUE,"True," &amp; IF(_xlfn.XLOOKUP("Src_CIDR_Le_16",'Scoring_Config'!$A:$A,'Scoring_Config'!$D:$D,"Yes")="Yes",_xlfn.XLOOKUP("Src_CIDR_Le_16",'Scoring_Config'!$A:$A,'Scoring_Config'!$C:$C,10),0),"False,0")</f>
        <v>0</v>
      </c>
      <c r="AA489" cm="1">
        <f t="array" ref="AA489">IF(FALSE,"True," &amp; IF(_xlfn.XLOOKUP("Src_CIDR_17_22",'Scoring_Config'!$A:$A,'Scoring_Config'!$D:$D,"Yes")="Yes",_xlfn.XLOOKUP("Src_CIDR_17_22",'Scoring_Config'!$A:$A,'Scoring_Config'!$C:$C,5),0),"False,0")</f>
        <v>0</v>
      </c>
      <c r="AB489" cm="1">
        <f t="array" ref="AB489">IF(FALSE,"True," &amp; IF(_xlfn.XLOOKUP("Dst_IsAny",'Scoring_Config'!$A:$A,'Scoring_Config'!$D:$D,"Yes")="Yes",_xlfn.XLOOKUP("Dst_IsAny",'Scoring_Config'!$A:$A,'Scoring_Config'!$C:$C,10),0),"False,0")</f>
        <v>0</v>
      </c>
      <c r="AC489" cm="1">
        <f t="array" ref="AC489">IF(FALSE,"True," &amp; IF(_xlfn.XLOOKUP("Dst_CIDR_Le_16",'Scoring_Config'!$A:$A,'Scoring_Config'!$D:$D,"Yes")="Yes",_xlfn.XLOOKUP("Dst_CIDR_Le_16",'Scoring_Config'!$A:$A,'Scoring_Config'!$C:$C,10),0),"False,0")</f>
        <v>0</v>
      </c>
      <c r="AD489" cm="1">
        <f t="array" ref="AD489">IF(FALSE,"True," &amp; IF(_xlfn.XLOOKUP("Dst_CIDR_17_22",'Scoring_Config'!$A:$A,'Scoring_Config'!$D:$D,"Yes")="Yes",_xlfn.XLOOKUP("Dst_CIDR_17_22",'Scoring_Config'!$A:$A,'Scoring_Config'!$C:$C,5),0),"False,0")</f>
        <v>0</v>
      </c>
      <c r="AE489" cm="1">
        <f t="array" ref="AE489">IF(FALSE,"True," &amp; IF(_xlfn.XLOOKUP("SrcZone_IsAny",'Scoring_Config'!$A:$A,'Scoring_Config'!$D:$D,"Yes")="Yes",_xlfn.XLOOKUP("SrcZone_IsAny",'Scoring_Config'!$A:$A,'Scoring_Config'!$C:$C,10),0),"False,0")</f>
        <v>0</v>
      </c>
      <c r="AF489" cm="1">
        <f t="array" ref="AF489">IF(FALSE,"True," &amp; IF(_xlfn.XLOOKUP("DstZone_IsAny",'Scoring_Config'!$A:$A,'Scoring_Config'!$D:$D,"Yes")="Yes",_xlfn.XLOOKUP("DstZone_IsAny",'Scoring_Config'!$A:$A,'Scoring_Config'!$C:$C,10),0),"False,0")</f>
        <v>0</v>
      </c>
      <c r="AG489" cm="1">
        <f t="array" ref="AG48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89" cm="1">
        <f t="array" ref="AH489">IF(FALSE,"True," &amp; IF(_xlfn.XLOOKUP("App_Any_OR_RangeGt1000",'Scoring_Config'!$A:$A,'Scoring_Config'!$D:$D,"Yes")="Yes",_xlfn.XLOOKUP("App_Any_OR_RangeGt1000",'Scoring_Config'!$A:$A,'Scoring_Config'!$C:$C,10),0),"False,0")</f>
        <v>0</v>
      </c>
      <c r="AI489" cm="1">
        <f t="array" ref="AI489">IF(FALSE,"True," &amp; IF(_xlfn.XLOOKUP("Service_Insecure_Match",'Scoring_Config'!$A:$A,'Scoring_Config'!$D:$D,"Yes")="Yes",_xlfn.XLOOKUP("Service_Insecure_Match",'Scoring_Config'!$A:$A,'Scoring_Config'!$C:$C,5),0),"False,0")</f>
        <v>0</v>
      </c>
      <c r="AJ489" cm="1">
        <f t="array" ref="AJ489">IF(FALSE,"True," &amp; IF(_xlfn.XLOOKUP("Risky_Inbound",'Scoring_Config'!$A:$A,'Scoring_Config'!$D:$D,"Yes")="Yes",_xlfn.XLOOKUP("Risky_Inbound",'Scoring_Config'!$A:$A,'Scoring_Config'!$C:$C,50),0),"False,0")</f>
        <v>0</v>
      </c>
      <c r="AK489" cm="1">
        <f t="array" ref="AK489">IF(FALSE,"True," &amp; IF(_xlfn.XLOOKUP("Risky_Outbound",'Scoring_Config'!$A:$A,'Scoring_Config'!$D:$D,"Yes")="Yes",_xlfn.XLOOKUP("Risky_Outbound",'Scoring_Config'!$A:$A,'Scoring_Config'!$C:$C,25),0),"False,0")</f>
        <v>0</v>
      </c>
      <c r="AL489" t="s">
        <v>6697</v>
      </c>
      <c r="AM489" cm="1">
        <f t="array" ref="AM48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89" t="s">
        <v>6697</v>
      </c>
      <c r="AO489" t="s">
        <v>6697</v>
      </c>
      <c r="AP489" t="s">
        <v>6697</v>
      </c>
      <c r="AQ489" cm="1">
        <f t="array" ref="AQ489">IF(FALSE,"True," &amp; IF(_xlfn.XLOOKUP("Service_IsAny",'Scoring_Config'!$A:$A,'Scoring_Config'!$D:$D,"Yes")="Yes",_xlfn.XLOOKUP("Service_IsAny",'Scoring_Config'!$A:$A,'Scoring_Config'!$C:$C,0),0),"False,0")</f>
        <v>0</v>
      </c>
      <c r="AR489">
        <v>0</v>
      </c>
      <c r="AS489" cm="1">
        <f t="array" ref="AS489">IF(FALSE,"True," &amp; IF(_xlfn.XLOOKUP("Service_RangeGt1000",'Scoring_Config'!$A:$A,'Scoring_Config'!$D:$D,"Yes")="Yes",_xlfn.XLOOKUP("Service_RangeGt1000",'Scoring_Config'!$A:$A,'Scoring_Config'!$C:$C,0),0),"False,0")</f>
        <v>0</v>
      </c>
      <c r="AT489" cm="1">
        <f t="array" ref="AT489">IF(FALSE,"True," &amp; IF(_xlfn.XLOOKUP("App_IsAny",'Scoring_Config'!$A:$A,'Scoring_Config'!$D:$D,"Yes")="Yes",_xlfn.XLOOKUP("App_IsAny",'Scoring_Config'!$A:$A,'Scoring_Config'!$C:$C,0),0),"False,0")</f>
        <v>0</v>
      </c>
      <c r="AU489">
        <v>5</v>
      </c>
      <c r="AV489" cm="1">
        <f t="array" ref="AV489">IF(FALSE,"True," &amp; IF(_xlfn.XLOOKUP("App_RangeGt1000",'Scoring_Config'!$A:$A,'Scoring_Config'!$D:$D,"Yes")="Yes",_xlfn.XLOOKUP("App_RangeGt1000",'Scoring_Config'!$A:$A,'Scoring_Config'!$C:$C,0),0),"False,0")</f>
        <v>0</v>
      </c>
      <c r="AW489" cm="1">
        <f t="array" ref="AW489">IF(FALSE,"True," &amp; IF(_xlfn.XLOOKUP("Action_IsDenyOrDrop",'Scoring_Config'!$A:$A,'Scoring_Config'!$D:$D,"Yes")="Yes",_xlfn.XLOOKUP("Action_IsDenyOrDrop",'Scoring_Config'!$A:$A,'Scoring_Config'!$C:$C,0),0),"False,0")</f>
        <v>0</v>
      </c>
      <c r="AX489" cm="1">
        <f t="array" ref="AX489">IF(LEFT(AW489,4)="True",0,(IF(LEFT(Y489,4)="True",IF(_xlfn.XLOOKUP("Src_IsAny",'Scoring_Config'!$A:$A,'Scoring_Config'!$D:$D,"Yes")="Yes",_xlfn.XLOOKUP("Src_IsAny",'Scoring_Config'!$A:$A,'Scoring_Config'!$C:$C,10),0),0)+IF(LEFT(Z489,4)="True",IF(_xlfn.XLOOKUP("Src_CIDR_Le_16",'Scoring_Config'!$A:$A,'Scoring_Config'!$D:$D,"Yes")="Yes",_xlfn.XLOOKUP("Src_CIDR_Le_16",'Scoring_Config'!$A:$A,'Scoring_Config'!$C:$C,10),0),0)+IF(LEFT(AA489,4)="True",IF(_xlfn.XLOOKUP("Src_CIDR_17_22",'Scoring_Config'!$A:$A,'Scoring_Config'!$D:$D,"Yes")="Yes",_xlfn.XLOOKUP("Src_CIDR_17_22",'Scoring_Config'!$A:$A,'Scoring_Config'!$C:$C,5),0),0)+IF(LEFT(AB489,4)="True",IF(_xlfn.XLOOKUP("Dst_IsAny",'Scoring_Config'!$A:$A,'Scoring_Config'!$D:$D,"Yes")="Yes",_xlfn.XLOOKUP("Dst_IsAny",'Scoring_Config'!$A:$A,'Scoring_Config'!$C:$C,10),0),0)+IF(LEFT(AC489,4)="True",IF(_xlfn.XLOOKUP("Dst_CIDR_Le_16",'Scoring_Config'!$A:$A,'Scoring_Config'!$D:$D,"Yes")="Yes",_xlfn.XLOOKUP("Dst_CIDR_Le_16",'Scoring_Config'!$A:$A,'Scoring_Config'!$C:$C,10),0),0)+IF(LEFT(AD489,4)="True",IF(_xlfn.XLOOKUP("Dst_CIDR_17_22",'Scoring_Config'!$A:$A,'Scoring_Config'!$D:$D,"Yes")="Yes",_xlfn.XLOOKUP("Dst_CIDR_17_22",'Scoring_Config'!$A:$A,'Scoring_Config'!$C:$C,5),0),0)+IF(LEFT(AE489,4)="True",IF(_xlfn.XLOOKUP("SrcZone_IsAny",'Scoring_Config'!$A:$A,'Scoring_Config'!$D:$D,"Yes")="Yes",_xlfn.XLOOKUP("SrcZone_IsAny",'Scoring_Config'!$A:$A,'Scoring_Config'!$C:$C,10),0),0)+IF(LEFT(AF489,4)="True",IF(_xlfn.XLOOKUP("DstZone_IsAny",'Scoring_Config'!$A:$A,'Scoring_Config'!$D:$D,"Yes")="Yes",_xlfn.XLOOKUP("DstZone_IsAny",'Scoring_Config'!$A:$A,'Scoring_Config'!$C:$C,10),0),0)+IF(LEFT(AG489,4)="True",IF(_xlfn.XLOOKUP("Service_Any_OR_RangeGt1000",'Scoring_Config'!$A:$A,'Scoring_Config'!$D:$D,"Yes")="Yes",_xlfn.XLOOKUP("Service_Any_OR_RangeGt1000",'Scoring_Config'!$A:$A,'Scoring_Config'!$C:$C,10),0),0)+IF(LEFT(AH489,4)="True",IF(_xlfn.XLOOKUP("App_Any_OR_RangeGt1000",'Scoring_Config'!$A:$A,'Scoring_Config'!$D:$D,"Yes")="Yes",_xlfn.XLOOKUP("App_Any_OR_RangeGt1000",'Scoring_Config'!$A:$A,'Scoring_Config'!$C:$C,10),0),0)+IF(LEFT(AI489,4)="True",IF(_xlfn.XLOOKUP("Service_Insecure_Match",'Scoring_Config'!$A:$A,'Scoring_Config'!$D:$D,"Yes")="Yes",_xlfn.XLOOKUP("Service_Insecure_Match",'Scoring_Config'!$A:$A,'Scoring_Config'!$C:$C,5),0),0)+IF(LEFT(AJ489,4)="True",IF(_xlfn.XLOOKUP("Risky_Inbound",'Scoring_Config'!$A:$A,'Scoring_Config'!$D:$D,"Yes")="Yes",_xlfn.XLOOKUP("Risky_Inbound",'Scoring_Config'!$A:$A,'Scoring_Config'!$C:$C,50),0),0)+IF(LEFT(AK489,4)="True",IF(_xlfn.XLOOKUP("Risky_Outbound",'Scoring_Config'!$A:$A,'Scoring_Config'!$D:$D,"Yes")="Yes",_xlfn.XLOOKUP("Risky_Outbound",'Scoring_Config'!$A:$A,'Scoring_Config'!$C:$C,25),0),0)+IF(LEFT(AZ489,4)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489,FIND(",",AL489)+1,100)),0)+IF(LEFT(AM489,4)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489,FIND(",",AN489)+1,100)),0)+IF(_xlfn.XLOOKUP("Profile_Scoring",'Scoring_Config'!$A:$A,'Scoring_Config'!$D:$D,"Yes")="Yes",VALUE(MID(AO489,FIND(",",AO489)+1,100)),0)+IF(_xlfn.XLOOKUP("Options_Scoring",'Scoring_Config'!$A:$A,'Scoring_Config'!$D:$D,"Yes")="Yes",VALUE(MID(AP489,FIND(",",AP489)+1,100)),0)))</f>
        <v>0</v>
      </c>
      <c r="AZ489" cm="1">
        <f t="array" ref="AZ489">IF(FALSE,"True," &amp; IF(_xlfn.XLOOKUP("Migrate_Insecure",'Scoring_Config'!$A:$A,'Scoring_Config'!$D:$D,"Yes")="Yes",_xlfn.XLOOKUP("Migrate_Insecure",'Scoring_Config'!$A:$A,'Scoring_Config'!$C:$C,10),0),"False,0")</f>
        <v>0</v>
      </c>
    </row>
    <row r="490" spans="1:52">
      <c r="A490" t="s">
        <v>1979</v>
      </c>
      <c r="B490" t="s">
        <v>2463</v>
      </c>
      <c r="C490" t="s">
        <v>3542</v>
      </c>
      <c r="D490" t="s">
        <v>3545</v>
      </c>
      <c r="E490" t="s">
        <v>3563</v>
      </c>
      <c r="F490" t="s">
        <v>3771</v>
      </c>
      <c r="G490" t="s">
        <v>309</v>
      </c>
      <c r="H490" t="s">
        <v>174</v>
      </c>
      <c r="I490" t="s">
        <v>4171</v>
      </c>
      <c r="J490" t="s">
        <v>321</v>
      </c>
      <c r="K490" t="s">
        <v>1676</v>
      </c>
      <c r="L490" t="s">
        <v>1436</v>
      </c>
      <c r="M490" t="s">
        <v>1974</v>
      </c>
      <c r="N490" t="s">
        <v>4315</v>
      </c>
      <c r="O490" t="s">
        <v>4319</v>
      </c>
      <c r="P490" t="s">
        <v>4323</v>
      </c>
      <c r="Q490" t="s">
        <v>4687</v>
      </c>
      <c r="R490" t="s">
        <v>5439</v>
      </c>
      <c r="S490" t="s">
        <v>4324</v>
      </c>
      <c r="T490" t="s">
        <v>5711</v>
      </c>
      <c r="U490" t="s">
        <v>6192</v>
      </c>
      <c r="Y490" cm="1">
        <f t="array" ref="Y490">IF(FALSE,"True," &amp; IF(_xlfn.XLOOKUP("Src_IsAny",'Scoring_Config'!$A:$A,'Scoring_Config'!$D:$D,"Yes")="Yes",_xlfn.XLOOKUP("Src_IsAny",'Scoring_Config'!$A:$A,'Scoring_Config'!$C:$C,10),0),"False,0")</f>
        <v>0</v>
      </c>
      <c r="Z490" cm="1">
        <f t="array" ref="Z490">IF(FALSE,"True," &amp; IF(_xlfn.XLOOKUP("Src_CIDR_Le_16",'Scoring_Config'!$A:$A,'Scoring_Config'!$D:$D,"Yes")="Yes",_xlfn.XLOOKUP("Src_CIDR_Le_16",'Scoring_Config'!$A:$A,'Scoring_Config'!$C:$C,10),0),"False,0")</f>
        <v>0</v>
      </c>
      <c r="AA490" cm="1">
        <f t="array" ref="AA490">IF(FALSE,"True," &amp; IF(_xlfn.XLOOKUP("Src_CIDR_17_22",'Scoring_Config'!$A:$A,'Scoring_Config'!$D:$D,"Yes")="Yes",_xlfn.XLOOKUP("Src_CIDR_17_22",'Scoring_Config'!$A:$A,'Scoring_Config'!$C:$C,5),0),"False,0")</f>
        <v>0</v>
      </c>
      <c r="AB490" cm="1">
        <f t="array" ref="AB490">IF(FALSE,"True," &amp; IF(_xlfn.XLOOKUP("Dst_IsAny",'Scoring_Config'!$A:$A,'Scoring_Config'!$D:$D,"Yes")="Yes",_xlfn.XLOOKUP("Dst_IsAny",'Scoring_Config'!$A:$A,'Scoring_Config'!$C:$C,10),0),"False,0")</f>
        <v>0</v>
      </c>
      <c r="AC490" cm="1">
        <f t="array" ref="AC490">IF(FALSE,"True," &amp; IF(_xlfn.XLOOKUP("Dst_CIDR_Le_16",'Scoring_Config'!$A:$A,'Scoring_Config'!$D:$D,"Yes")="Yes",_xlfn.XLOOKUP("Dst_CIDR_Le_16",'Scoring_Config'!$A:$A,'Scoring_Config'!$C:$C,10),0),"False,0")</f>
        <v>0</v>
      </c>
      <c r="AD490" cm="1">
        <f t="array" ref="AD490">IF(FALSE,"True," &amp; IF(_xlfn.XLOOKUP("Dst_CIDR_17_22",'Scoring_Config'!$A:$A,'Scoring_Config'!$D:$D,"Yes")="Yes",_xlfn.XLOOKUP("Dst_CIDR_17_22",'Scoring_Config'!$A:$A,'Scoring_Config'!$C:$C,5),0),"False,0")</f>
        <v>0</v>
      </c>
      <c r="AE490" cm="1">
        <f t="array" ref="AE490">IF(FALSE,"True," &amp; IF(_xlfn.XLOOKUP("SrcZone_IsAny",'Scoring_Config'!$A:$A,'Scoring_Config'!$D:$D,"Yes")="Yes",_xlfn.XLOOKUP("SrcZone_IsAny",'Scoring_Config'!$A:$A,'Scoring_Config'!$C:$C,10),0),"False,0")</f>
        <v>0</v>
      </c>
      <c r="AF490" cm="1">
        <f t="array" ref="AF490">IF(FALSE,"True," &amp; IF(_xlfn.XLOOKUP("DstZone_IsAny",'Scoring_Config'!$A:$A,'Scoring_Config'!$D:$D,"Yes")="Yes",_xlfn.XLOOKUP("DstZone_IsAny",'Scoring_Config'!$A:$A,'Scoring_Config'!$C:$C,10),0),"False,0")</f>
        <v>0</v>
      </c>
      <c r="AG490" cm="1">
        <f t="array" ref="AG49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90" cm="1">
        <f t="array" ref="AH490">IF(FALSE,"True," &amp; IF(_xlfn.XLOOKUP("App_Any_OR_RangeGt1000",'Scoring_Config'!$A:$A,'Scoring_Config'!$D:$D,"Yes")="Yes",_xlfn.XLOOKUP("App_Any_OR_RangeGt1000",'Scoring_Config'!$A:$A,'Scoring_Config'!$C:$C,10),0),"False,0")</f>
        <v>0</v>
      </c>
      <c r="AI490" cm="1">
        <f t="array" ref="AI490">IF(FALSE,"True," &amp; IF(_xlfn.XLOOKUP("Service_Insecure_Match",'Scoring_Config'!$A:$A,'Scoring_Config'!$D:$D,"Yes")="Yes",_xlfn.XLOOKUP("Service_Insecure_Match",'Scoring_Config'!$A:$A,'Scoring_Config'!$C:$C,5),0),"False,0")</f>
        <v>0</v>
      </c>
      <c r="AJ490" cm="1">
        <f t="array" ref="AJ490">IF(FALSE,"True," &amp; IF(_xlfn.XLOOKUP("Risky_Inbound",'Scoring_Config'!$A:$A,'Scoring_Config'!$D:$D,"Yes")="Yes",_xlfn.XLOOKUP("Risky_Inbound",'Scoring_Config'!$A:$A,'Scoring_Config'!$C:$C,50),0),"False,0")</f>
        <v>0</v>
      </c>
      <c r="AK490" cm="1">
        <f t="array" ref="AK490">IF(FALSE,"True," &amp; IF(_xlfn.XLOOKUP("Risky_Outbound",'Scoring_Config'!$A:$A,'Scoring_Config'!$D:$D,"Yes")="Yes",_xlfn.XLOOKUP("Risky_Outbound",'Scoring_Config'!$A:$A,'Scoring_Config'!$C:$C,25),0),"False,0")</f>
        <v>0</v>
      </c>
      <c r="AL490" t="s">
        <v>6699</v>
      </c>
      <c r="AM490" cm="1">
        <f t="array" ref="AM49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90" t="s">
        <v>6697</v>
      </c>
      <c r="AO490" t="s">
        <v>6697</v>
      </c>
      <c r="AP490" t="s">
        <v>6697</v>
      </c>
      <c r="AQ490" cm="1">
        <f t="array" ref="AQ490">IF(FALSE,"True," &amp; IF(_xlfn.XLOOKUP("Service_IsAny",'Scoring_Config'!$A:$A,'Scoring_Config'!$D:$D,"Yes")="Yes",_xlfn.XLOOKUP("Service_IsAny",'Scoring_Config'!$A:$A,'Scoring_Config'!$C:$C,0),0),"False,0")</f>
        <v>0</v>
      </c>
      <c r="AR490">
        <v>1</v>
      </c>
      <c r="AS490" cm="1">
        <f t="array" ref="AS490">IF(FALSE,"True," &amp; IF(_xlfn.XLOOKUP("Service_RangeGt1000",'Scoring_Config'!$A:$A,'Scoring_Config'!$D:$D,"Yes")="Yes",_xlfn.XLOOKUP("Service_RangeGt1000",'Scoring_Config'!$A:$A,'Scoring_Config'!$C:$C,0),0),"False,0")</f>
        <v>0</v>
      </c>
      <c r="AT490" cm="1">
        <f t="array" ref="AT490">IF(FALSE,"True," &amp; IF(_xlfn.XLOOKUP("App_IsAny",'Scoring_Config'!$A:$A,'Scoring_Config'!$D:$D,"Yes")="Yes",_xlfn.XLOOKUP("App_IsAny",'Scoring_Config'!$A:$A,'Scoring_Config'!$C:$C,0),0),"False,0")</f>
        <v>0</v>
      </c>
      <c r="AU490">
        <v>0</v>
      </c>
      <c r="AV490" cm="1">
        <f t="array" ref="AV490">IF(FALSE,"True," &amp; IF(_xlfn.XLOOKUP("App_RangeGt1000",'Scoring_Config'!$A:$A,'Scoring_Config'!$D:$D,"Yes")="Yes",_xlfn.XLOOKUP("App_RangeGt1000",'Scoring_Config'!$A:$A,'Scoring_Config'!$C:$C,0),0),"False,0")</f>
        <v>0</v>
      </c>
      <c r="AW490" cm="1">
        <f t="array" ref="AW490">IF(FALSE,"True," &amp; IF(_xlfn.XLOOKUP("Action_IsDenyOrDrop",'Scoring_Config'!$A:$A,'Scoring_Config'!$D:$D,"Yes")="Yes",_xlfn.XLOOKUP("Action_IsDenyOrDrop",'Scoring_Config'!$A:$A,'Scoring_Config'!$C:$C,0),0),"False,0")</f>
        <v>0</v>
      </c>
      <c r="AX490" cm="1">
        <f t="array" ref="AX490">IF(LEFT(AW490,4)="True",0,(IF(LEFT(Y490,4)="True",IF(_xlfn.XLOOKUP("Src_IsAny",'Scoring_Config'!$A:$A,'Scoring_Config'!$D:$D,"Yes")="Yes",_xlfn.XLOOKUP("Src_IsAny",'Scoring_Config'!$A:$A,'Scoring_Config'!$C:$C,10),0),0)+IF(LEFT(Z490,4)="True",IF(_xlfn.XLOOKUP("Src_CIDR_Le_16",'Scoring_Config'!$A:$A,'Scoring_Config'!$D:$D,"Yes")="Yes",_xlfn.XLOOKUP("Src_CIDR_Le_16",'Scoring_Config'!$A:$A,'Scoring_Config'!$C:$C,10),0),0)+IF(LEFT(AA490,4)="True",IF(_xlfn.XLOOKUP("Src_CIDR_17_22",'Scoring_Config'!$A:$A,'Scoring_Config'!$D:$D,"Yes")="Yes",_xlfn.XLOOKUP("Src_CIDR_17_22",'Scoring_Config'!$A:$A,'Scoring_Config'!$C:$C,5),0),0)+IF(LEFT(AB490,4)="True",IF(_xlfn.XLOOKUP("Dst_IsAny",'Scoring_Config'!$A:$A,'Scoring_Config'!$D:$D,"Yes")="Yes",_xlfn.XLOOKUP("Dst_IsAny",'Scoring_Config'!$A:$A,'Scoring_Config'!$C:$C,10),0),0)+IF(LEFT(AC490,4)="True",IF(_xlfn.XLOOKUP("Dst_CIDR_Le_16",'Scoring_Config'!$A:$A,'Scoring_Config'!$D:$D,"Yes")="Yes",_xlfn.XLOOKUP("Dst_CIDR_Le_16",'Scoring_Config'!$A:$A,'Scoring_Config'!$C:$C,10),0),0)+IF(LEFT(AD490,4)="True",IF(_xlfn.XLOOKUP("Dst_CIDR_17_22",'Scoring_Config'!$A:$A,'Scoring_Config'!$D:$D,"Yes")="Yes",_xlfn.XLOOKUP("Dst_CIDR_17_22",'Scoring_Config'!$A:$A,'Scoring_Config'!$C:$C,5),0),0)+IF(LEFT(AE490,4)="True",IF(_xlfn.XLOOKUP("SrcZone_IsAny",'Scoring_Config'!$A:$A,'Scoring_Config'!$D:$D,"Yes")="Yes",_xlfn.XLOOKUP("SrcZone_IsAny",'Scoring_Config'!$A:$A,'Scoring_Config'!$C:$C,10),0),0)+IF(LEFT(AF490,4)="True",IF(_xlfn.XLOOKUP("DstZone_IsAny",'Scoring_Config'!$A:$A,'Scoring_Config'!$D:$D,"Yes")="Yes",_xlfn.XLOOKUP("DstZone_IsAny",'Scoring_Config'!$A:$A,'Scoring_Config'!$C:$C,10),0),0)+IF(LEFT(AG490,4)="True",IF(_xlfn.XLOOKUP("Service_Any_OR_RangeGt1000",'Scoring_Config'!$A:$A,'Scoring_Config'!$D:$D,"Yes")="Yes",_xlfn.XLOOKUP("Service_Any_OR_RangeGt1000",'Scoring_Config'!$A:$A,'Scoring_Config'!$C:$C,10),0),0)+IF(LEFT(AH490,4)="True",IF(_xlfn.XLOOKUP("App_Any_OR_RangeGt1000",'Scoring_Config'!$A:$A,'Scoring_Config'!$D:$D,"Yes")="Yes",_xlfn.XLOOKUP("App_Any_OR_RangeGt1000",'Scoring_Config'!$A:$A,'Scoring_Config'!$C:$C,10),0),0)+IF(LEFT(AI490,4)="True",IF(_xlfn.XLOOKUP("Service_Insecure_Match",'Scoring_Config'!$A:$A,'Scoring_Config'!$D:$D,"Yes")="Yes",_xlfn.XLOOKUP("Service_Insecure_Match",'Scoring_Config'!$A:$A,'Scoring_Config'!$C:$C,5),0),0)+IF(LEFT(AJ490,4)="True",IF(_xlfn.XLOOKUP("Risky_Inbound",'Scoring_Config'!$A:$A,'Scoring_Config'!$D:$D,"Yes")="Yes",_xlfn.XLOOKUP("Risky_Inbound",'Scoring_Config'!$A:$A,'Scoring_Config'!$C:$C,50),0),0)+IF(LEFT(AK490,4)="True",IF(_xlfn.XLOOKUP("Risky_Outbound",'Scoring_Config'!$A:$A,'Scoring_Config'!$D:$D,"Yes")="Yes",_xlfn.XLOOKUP("Risky_Outbound",'Scoring_Config'!$A:$A,'Scoring_Config'!$C:$C,25),0),0)+IF(LEFT(AZ490,4)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490,FIND(",",AL490)+1,100)),0)+IF(LEFT(AM490,4)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490,FIND(",",AN490)+1,100)),0)+IF(_xlfn.XLOOKUP("Profile_Scoring",'Scoring_Config'!$A:$A,'Scoring_Config'!$D:$D,"Yes")="Yes",VALUE(MID(AO490,FIND(",",AO490)+1,100)),0)+IF(_xlfn.XLOOKUP("Options_Scoring",'Scoring_Config'!$A:$A,'Scoring_Config'!$D:$D,"Yes")="Yes",VALUE(MID(AP490,FIND(",",AP490)+1,100)),0)))</f>
        <v>0</v>
      </c>
      <c r="AZ490" cm="1">
        <f t="array" ref="AZ490">IF(FALSE,"True," &amp; IF(_xlfn.XLOOKUP("Migrate_Insecure",'Scoring_Config'!$A:$A,'Scoring_Config'!$D:$D,"Yes")="Yes",_xlfn.XLOOKUP("Migrate_Insecure",'Scoring_Config'!$A:$A,'Scoring_Config'!$C:$C,10),0),"False,0")</f>
        <v>0</v>
      </c>
    </row>
    <row r="491" spans="1:52">
      <c r="A491" t="s">
        <v>1979</v>
      </c>
      <c r="B491" t="s">
        <v>2464</v>
      </c>
      <c r="C491" t="s">
        <v>3542</v>
      </c>
      <c r="D491" t="s">
        <v>3545</v>
      </c>
      <c r="E491" t="s">
        <v>3563</v>
      </c>
      <c r="F491" t="s">
        <v>3772</v>
      </c>
      <c r="G491" t="s">
        <v>310</v>
      </c>
      <c r="H491" t="s">
        <v>174</v>
      </c>
      <c r="I491" t="s">
        <v>4172</v>
      </c>
      <c r="J491" t="s">
        <v>316</v>
      </c>
      <c r="K491" t="s">
        <v>1660</v>
      </c>
      <c r="L491" t="s">
        <v>1327</v>
      </c>
      <c r="M491" t="s">
        <v>1974</v>
      </c>
      <c r="N491" t="s">
        <v>4315</v>
      </c>
      <c r="O491" t="s">
        <v>4319</v>
      </c>
      <c r="P491" t="s">
        <v>4323</v>
      </c>
      <c r="Q491" t="s">
        <v>4688</v>
      </c>
      <c r="R491" t="s">
        <v>5439</v>
      </c>
      <c r="S491" t="s">
        <v>4324</v>
      </c>
      <c r="T491" t="s">
        <v>5642</v>
      </c>
      <c r="U491" t="s">
        <v>6193</v>
      </c>
      <c r="Y491" cm="1">
        <f t="array" ref="Y491">IF(FALSE,"True," &amp; IF(_xlfn.XLOOKUP("Src_IsAny",'Scoring_Config'!$A:$A,'Scoring_Config'!$D:$D,"Yes")="Yes",_xlfn.XLOOKUP("Src_IsAny",'Scoring_Config'!$A:$A,'Scoring_Config'!$C:$C,10),0),"False,0")</f>
        <v>0</v>
      </c>
      <c r="Z491" cm="1">
        <f t="array" ref="Z491">IF(FALSE,"True," &amp; IF(_xlfn.XLOOKUP("Src_CIDR_Le_16",'Scoring_Config'!$A:$A,'Scoring_Config'!$D:$D,"Yes")="Yes",_xlfn.XLOOKUP("Src_CIDR_Le_16",'Scoring_Config'!$A:$A,'Scoring_Config'!$C:$C,10),0),"False,0")</f>
        <v>0</v>
      </c>
      <c r="AA491" cm="1">
        <f t="array" ref="AA491">IF(FALSE,"True," &amp; IF(_xlfn.XLOOKUP("Src_CIDR_17_22",'Scoring_Config'!$A:$A,'Scoring_Config'!$D:$D,"Yes")="Yes",_xlfn.XLOOKUP("Src_CIDR_17_22",'Scoring_Config'!$A:$A,'Scoring_Config'!$C:$C,5),0),"False,0")</f>
        <v>0</v>
      </c>
      <c r="AB491" cm="1">
        <f t="array" ref="AB491">IF(FALSE,"True," &amp; IF(_xlfn.XLOOKUP("Dst_IsAny",'Scoring_Config'!$A:$A,'Scoring_Config'!$D:$D,"Yes")="Yes",_xlfn.XLOOKUP("Dst_IsAny",'Scoring_Config'!$A:$A,'Scoring_Config'!$C:$C,10),0),"False,0")</f>
        <v>0</v>
      </c>
      <c r="AC491" cm="1">
        <f t="array" ref="AC491">IF(FALSE,"True," &amp; IF(_xlfn.XLOOKUP("Dst_CIDR_Le_16",'Scoring_Config'!$A:$A,'Scoring_Config'!$D:$D,"Yes")="Yes",_xlfn.XLOOKUP("Dst_CIDR_Le_16",'Scoring_Config'!$A:$A,'Scoring_Config'!$C:$C,10),0),"False,0")</f>
        <v>0</v>
      </c>
      <c r="AD491" cm="1">
        <f t="array" ref="AD491">IF(FALSE,"True," &amp; IF(_xlfn.XLOOKUP("Dst_CIDR_17_22",'Scoring_Config'!$A:$A,'Scoring_Config'!$D:$D,"Yes")="Yes",_xlfn.XLOOKUP("Dst_CIDR_17_22",'Scoring_Config'!$A:$A,'Scoring_Config'!$C:$C,5),0),"False,0")</f>
        <v>0</v>
      </c>
      <c r="AE491" cm="1">
        <f t="array" ref="AE491">IF(FALSE,"True," &amp; IF(_xlfn.XLOOKUP("SrcZone_IsAny",'Scoring_Config'!$A:$A,'Scoring_Config'!$D:$D,"Yes")="Yes",_xlfn.XLOOKUP("SrcZone_IsAny",'Scoring_Config'!$A:$A,'Scoring_Config'!$C:$C,10),0),"False,0")</f>
        <v>0</v>
      </c>
      <c r="AF491" cm="1">
        <f t="array" ref="AF491">IF(FALSE,"True," &amp; IF(_xlfn.XLOOKUP("DstZone_IsAny",'Scoring_Config'!$A:$A,'Scoring_Config'!$D:$D,"Yes")="Yes",_xlfn.XLOOKUP("DstZone_IsAny",'Scoring_Config'!$A:$A,'Scoring_Config'!$C:$C,10),0),"False,0")</f>
        <v>0</v>
      </c>
      <c r="AG491" cm="1">
        <f t="array" ref="AG49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91" cm="1">
        <f t="array" ref="AH491">IF(FALSE,"True," &amp; IF(_xlfn.XLOOKUP("App_Any_OR_RangeGt1000",'Scoring_Config'!$A:$A,'Scoring_Config'!$D:$D,"Yes")="Yes",_xlfn.XLOOKUP("App_Any_OR_RangeGt1000",'Scoring_Config'!$A:$A,'Scoring_Config'!$C:$C,10),0),"False,0")</f>
        <v>0</v>
      </c>
      <c r="AI491" cm="1">
        <f t="array" ref="AI491">IF(FALSE,"True," &amp; IF(_xlfn.XLOOKUP("Service_Insecure_Match",'Scoring_Config'!$A:$A,'Scoring_Config'!$D:$D,"Yes")="Yes",_xlfn.XLOOKUP("Service_Insecure_Match",'Scoring_Config'!$A:$A,'Scoring_Config'!$C:$C,5),0),"False,0")</f>
        <v>0</v>
      </c>
      <c r="AJ491" cm="1">
        <f t="array" ref="AJ491">IF(FALSE,"True," &amp; IF(_xlfn.XLOOKUP("Risky_Inbound",'Scoring_Config'!$A:$A,'Scoring_Config'!$D:$D,"Yes")="Yes",_xlfn.XLOOKUP("Risky_Inbound",'Scoring_Config'!$A:$A,'Scoring_Config'!$C:$C,50),0),"False,0")</f>
        <v>0</v>
      </c>
      <c r="AK491" cm="1">
        <f t="array" ref="AK491">IF(FALSE,"True," &amp; IF(_xlfn.XLOOKUP("Risky_Outbound",'Scoring_Config'!$A:$A,'Scoring_Config'!$D:$D,"Yes")="Yes",_xlfn.XLOOKUP("Risky_Outbound",'Scoring_Config'!$A:$A,'Scoring_Config'!$C:$C,25),0),"False,0")</f>
        <v>0</v>
      </c>
      <c r="AL491" t="s">
        <v>6699</v>
      </c>
      <c r="AM491" cm="1">
        <f t="array" ref="AM49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91" t="s">
        <v>6697</v>
      </c>
      <c r="AO491" t="s">
        <v>6697</v>
      </c>
      <c r="AP491" t="s">
        <v>6697</v>
      </c>
      <c r="AQ491" cm="1">
        <f t="array" ref="AQ491">IF(FALSE,"True," &amp; IF(_xlfn.XLOOKUP("Service_IsAny",'Scoring_Config'!$A:$A,'Scoring_Config'!$D:$D,"Yes")="Yes",_xlfn.XLOOKUP("Service_IsAny",'Scoring_Config'!$A:$A,'Scoring_Config'!$C:$C,0),0),"False,0")</f>
        <v>0</v>
      </c>
      <c r="AR491">
        <v>0</v>
      </c>
      <c r="AS491" cm="1">
        <f t="array" ref="AS491">IF(FALSE,"True," &amp; IF(_xlfn.XLOOKUP("Service_RangeGt1000",'Scoring_Config'!$A:$A,'Scoring_Config'!$D:$D,"Yes")="Yes",_xlfn.XLOOKUP("Service_RangeGt1000",'Scoring_Config'!$A:$A,'Scoring_Config'!$C:$C,0),0),"False,0")</f>
        <v>0</v>
      </c>
      <c r="AT491" cm="1">
        <f t="array" ref="AT491">IF(FALSE,"True," &amp; IF(_xlfn.XLOOKUP("App_IsAny",'Scoring_Config'!$A:$A,'Scoring_Config'!$D:$D,"Yes")="Yes",_xlfn.XLOOKUP("App_IsAny",'Scoring_Config'!$A:$A,'Scoring_Config'!$C:$C,0),0),"False,0")</f>
        <v>0</v>
      </c>
      <c r="AU491">
        <v>1</v>
      </c>
      <c r="AV491" cm="1">
        <f t="array" ref="AV491">IF(FALSE,"True," &amp; IF(_xlfn.XLOOKUP("App_RangeGt1000",'Scoring_Config'!$A:$A,'Scoring_Config'!$D:$D,"Yes")="Yes",_xlfn.XLOOKUP("App_RangeGt1000",'Scoring_Config'!$A:$A,'Scoring_Config'!$C:$C,0),0),"False,0")</f>
        <v>0</v>
      </c>
      <c r="AW491" cm="1">
        <f t="array" ref="AW491">IF(FALSE,"True," &amp; IF(_xlfn.XLOOKUP("Action_IsDenyOrDrop",'Scoring_Config'!$A:$A,'Scoring_Config'!$D:$D,"Yes")="Yes",_xlfn.XLOOKUP("Action_IsDenyOrDrop",'Scoring_Config'!$A:$A,'Scoring_Config'!$C:$C,0),0),"False,0")</f>
        <v>0</v>
      </c>
      <c r="AX491" cm="1">
        <f t="array" ref="AX491">IF(LEFT(AW491,4)="True",0,(IF(LEFT(Y491,4)="True",IF(_xlfn.XLOOKUP("Src_IsAny",'Scoring_Config'!$A:$A,'Scoring_Config'!$D:$D,"Yes")="Yes",_xlfn.XLOOKUP("Src_IsAny",'Scoring_Config'!$A:$A,'Scoring_Config'!$C:$C,10),0),0)+IF(LEFT(Z491,4)="True",IF(_xlfn.XLOOKUP("Src_CIDR_Le_16",'Scoring_Config'!$A:$A,'Scoring_Config'!$D:$D,"Yes")="Yes",_xlfn.XLOOKUP("Src_CIDR_Le_16",'Scoring_Config'!$A:$A,'Scoring_Config'!$C:$C,10),0),0)+IF(LEFT(AA491,4)="True",IF(_xlfn.XLOOKUP("Src_CIDR_17_22",'Scoring_Config'!$A:$A,'Scoring_Config'!$D:$D,"Yes")="Yes",_xlfn.XLOOKUP("Src_CIDR_17_22",'Scoring_Config'!$A:$A,'Scoring_Config'!$C:$C,5),0),0)+IF(LEFT(AB491,4)="True",IF(_xlfn.XLOOKUP("Dst_IsAny",'Scoring_Config'!$A:$A,'Scoring_Config'!$D:$D,"Yes")="Yes",_xlfn.XLOOKUP("Dst_IsAny",'Scoring_Config'!$A:$A,'Scoring_Config'!$C:$C,10),0),0)+IF(LEFT(AC491,4)="True",IF(_xlfn.XLOOKUP("Dst_CIDR_Le_16",'Scoring_Config'!$A:$A,'Scoring_Config'!$D:$D,"Yes")="Yes",_xlfn.XLOOKUP("Dst_CIDR_Le_16",'Scoring_Config'!$A:$A,'Scoring_Config'!$C:$C,10),0),0)+IF(LEFT(AD491,4)="True",IF(_xlfn.XLOOKUP("Dst_CIDR_17_22",'Scoring_Config'!$A:$A,'Scoring_Config'!$D:$D,"Yes")="Yes",_xlfn.XLOOKUP("Dst_CIDR_17_22",'Scoring_Config'!$A:$A,'Scoring_Config'!$C:$C,5),0),0)+IF(LEFT(AE491,4)="True",IF(_xlfn.XLOOKUP("SrcZone_IsAny",'Scoring_Config'!$A:$A,'Scoring_Config'!$D:$D,"Yes")="Yes",_xlfn.XLOOKUP("SrcZone_IsAny",'Scoring_Config'!$A:$A,'Scoring_Config'!$C:$C,10),0),0)+IF(LEFT(AF491,4)="True",IF(_xlfn.XLOOKUP("DstZone_IsAny",'Scoring_Config'!$A:$A,'Scoring_Config'!$D:$D,"Yes")="Yes",_xlfn.XLOOKUP("DstZone_IsAny",'Scoring_Config'!$A:$A,'Scoring_Config'!$C:$C,10),0),0)+IF(LEFT(AG491,4)="True",IF(_xlfn.XLOOKUP("Service_Any_OR_RangeGt1000",'Scoring_Config'!$A:$A,'Scoring_Config'!$D:$D,"Yes")="Yes",_xlfn.XLOOKUP("Service_Any_OR_RangeGt1000",'Scoring_Config'!$A:$A,'Scoring_Config'!$C:$C,10),0),0)+IF(LEFT(AH491,4)="True",IF(_xlfn.XLOOKUP("App_Any_OR_RangeGt1000",'Scoring_Config'!$A:$A,'Scoring_Config'!$D:$D,"Yes")="Yes",_xlfn.XLOOKUP("App_Any_OR_RangeGt1000",'Scoring_Config'!$A:$A,'Scoring_Config'!$C:$C,10),0),0)+IF(LEFT(AI491,4)="True",IF(_xlfn.XLOOKUP("Service_Insecure_Match",'Scoring_Config'!$A:$A,'Scoring_Config'!$D:$D,"Yes")="Yes",_xlfn.XLOOKUP("Service_Insecure_Match",'Scoring_Config'!$A:$A,'Scoring_Config'!$C:$C,5),0),0)+IF(LEFT(AJ491,4)="True",IF(_xlfn.XLOOKUP("Risky_Inbound",'Scoring_Config'!$A:$A,'Scoring_Config'!$D:$D,"Yes")="Yes",_xlfn.XLOOKUP("Risky_Inbound",'Scoring_Config'!$A:$A,'Scoring_Config'!$C:$C,50),0),0)+IF(LEFT(AK491,4)="True",IF(_xlfn.XLOOKUP("Risky_Outbound",'Scoring_Config'!$A:$A,'Scoring_Config'!$D:$D,"Yes")="Yes",_xlfn.XLOOKUP("Risky_Outbound",'Scoring_Config'!$A:$A,'Scoring_Config'!$C:$C,25),0),0)+IF(LEFT(AZ491,4)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491,FIND(",",AL491)+1,100)),0)+IF(LEFT(AM491,4)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491,FIND(",",AN491)+1,100)),0)+IF(_xlfn.XLOOKUP("Profile_Scoring",'Scoring_Config'!$A:$A,'Scoring_Config'!$D:$D,"Yes")="Yes",VALUE(MID(AO491,FIND(",",AO491)+1,100)),0)+IF(_xlfn.XLOOKUP("Options_Scoring",'Scoring_Config'!$A:$A,'Scoring_Config'!$D:$D,"Yes")="Yes",VALUE(MID(AP491,FIND(",",AP491)+1,100)),0)))</f>
        <v>0</v>
      </c>
      <c r="AZ491" cm="1">
        <f t="array" ref="AZ491">IF(FALSE,"True," &amp; IF(_xlfn.XLOOKUP("Migrate_Insecure",'Scoring_Config'!$A:$A,'Scoring_Config'!$D:$D,"Yes")="Yes",_xlfn.XLOOKUP("Migrate_Insecure",'Scoring_Config'!$A:$A,'Scoring_Config'!$C:$C,10),0),"False,0")</f>
        <v>0</v>
      </c>
    </row>
    <row r="492" spans="1:52">
      <c r="A492" t="s">
        <v>1979</v>
      </c>
      <c r="B492" t="s">
        <v>2465</v>
      </c>
      <c r="C492" t="s">
        <v>3542</v>
      </c>
      <c r="D492" t="s">
        <v>3545</v>
      </c>
      <c r="E492" t="s">
        <v>3563</v>
      </c>
      <c r="F492" t="s">
        <v>3608</v>
      </c>
      <c r="G492" t="s">
        <v>210</v>
      </c>
      <c r="H492" t="s">
        <v>174</v>
      </c>
      <c r="I492" t="s">
        <v>3775</v>
      </c>
      <c r="J492" t="s">
        <v>316</v>
      </c>
      <c r="K492" t="s">
        <v>1660</v>
      </c>
      <c r="L492" t="s">
        <v>1327</v>
      </c>
      <c r="M492" t="s">
        <v>1974</v>
      </c>
      <c r="N492" t="s">
        <v>4315</v>
      </c>
      <c r="O492" t="s">
        <v>4319</v>
      </c>
      <c r="P492" t="s">
        <v>4321</v>
      </c>
      <c r="Q492" t="s">
        <v>4688</v>
      </c>
      <c r="R492" t="s">
        <v>5439</v>
      </c>
      <c r="S492" t="s">
        <v>4324</v>
      </c>
      <c r="T492" t="s">
        <v>5642</v>
      </c>
      <c r="U492" t="s">
        <v>5955</v>
      </c>
      <c r="Y492" cm="1">
        <f t="array" ref="Y492">IF(FALSE,"True," &amp; IF(_xlfn.XLOOKUP("Src_IsAny",'Scoring_Config'!$A:$A,'Scoring_Config'!$D:$D,"Yes")="Yes",_xlfn.XLOOKUP("Src_IsAny",'Scoring_Config'!$A:$A,'Scoring_Config'!$C:$C,10),0),"False,0")</f>
        <v>0</v>
      </c>
      <c r="Z492" cm="1">
        <f t="array" ref="Z492">IF(FALSE,"True," &amp; IF(_xlfn.XLOOKUP("Src_CIDR_Le_16",'Scoring_Config'!$A:$A,'Scoring_Config'!$D:$D,"Yes")="Yes",_xlfn.XLOOKUP("Src_CIDR_Le_16",'Scoring_Config'!$A:$A,'Scoring_Config'!$C:$C,10),0),"False,0")</f>
        <v>0</v>
      </c>
      <c r="AA492" cm="1">
        <f t="array" ref="AA492">IF(FALSE,"True," &amp; IF(_xlfn.XLOOKUP("Src_CIDR_17_22",'Scoring_Config'!$A:$A,'Scoring_Config'!$D:$D,"Yes")="Yes",_xlfn.XLOOKUP("Src_CIDR_17_22",'Scoring_Config'!$A:$A,'Scoring_Config'!$C:$C,5),0),"False,0")</f>
        <v>0</v>
      </c>
      <c r="AB492" cm="1">
        <f t="array" ref="AB492">IF(FALSE,"True," &amp; IF(_xlfn.XLOOKUP("Dst_IsAny",'Scoring_Config'!$A:$A,'Scoring_Config'!$D:$D,"Yes")="Yes",_xlfn.XLOOKUP("Dst_IsAny",'Scoring_Config'!$A:$A,'Scoring_Config'!$C:$C,10),0),"False,0")</f>
        <v>0</v>
      </c>
      <c r="AC492" cm="1">
        <f t="array" ref="AC492">IF(FALSE,"True," &amp; IF(_xlfn.XLOOKUP("Dst_CIDR_Le_16",'Scoring_Config'!$A:$A,'Scoring_Config'!$D:$D,"Yes")="Yes",_xlfn.XLOOKUP("Dst_CIDR_Le_16",'Scoring_Config'!$A:$A,'Scoring_Config'!$C:$C,10),0),"False,0")</f>
        <v>0</v>
      </c>
      <c r="AD492" cm="1">
        <f t="array" ref="AD492">IF(FALSE,"True," &amp; IF(_xlfn.XLOOKUP("Dst_CIDR_17_22",'Scoring_Config'!$A:$A,'Scoring_Config'!$D:$D,"Yes")="Yes",_xlfn.XLOOKUP("Dst_CIDR_17_22",'Scoring_Config'!$A:$A,'Scoring_Config'!$C:$C,5),0),"False,0")</f>
        <v>0</v>
      </c>
      <c r="AE492" cm="1">
        <f t="array" ref="AE492">IF(FALSE,"True," &amp; IF(_xlfn.XLOOKUP("SrcZone_IsAny",'Scoring_Config'!$A:$A,'Scoring_Config'!$D:$D,"Yes")="Yes",_xlfn.XLOOKUP("SrcZone_IsAny",'Scoring_Config'!$A:$A,'Scoring_Config'!$C:$C,10),0),"False,0")</f>
        <v>0</v>
      </c>
      <c r="AF492" cm="1">
        <f t="array" ref="AF492">IF(FALSE,"True," &amp; IF(_xlfn.XLOOKUP("DstZone_IsAny",'Scoring_Config'!$A:$A,'Scoring_Config'!$D:$D,"Yes")="Yes",_xlfn.XLOOKUP("DstZone_IsAny",'Scoring_Config'!$A:$A,'Scoring_Config'!$C:$C,10),0),"False,0")</f>
        <v>0</v>
      </c>
      <c r="AG492" cm="1">
        <f t="array" ref="AG49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92" cm="1">
        <f t="array" ref="AH492">IF(FALSE,"True," &amp; IF(_xlfn.XLOOKUP("App_Any_OR_RangeGt1000",'Scoring_Config'!$A:$A,'Scoring_Config'!$D:$D,"Yes")="Yes",_xlfn.XLOOKUP("App_Any_OR_RangeGt1000",'Scoring_Config'!$A:$A,'Scoring_Config'!$C:$C,10),0),"False,0")</f>
        <v>0</v>
      </c>
      <c r="AI492" cm="1">
        <f t="array" ref="AI492">IF(FALSE,"True," &amp; IF(_xlfn.XLOOKUP("Service_Insecure_Match",'Scoring_Config'!$A:$A,'Scoring_Config'!$D:$D,"Yes")="Yes",_xlfn.XLOOKUP("Service_Insecure_Match",'Scoring_Config'!$A:$A,'Scoring_Config'!$C:$C,5),0),"False,0")</f>
        <v>0</v>
      </c>
      <c r="AJ492" cm="1">
        <f t="array" ref="AJ492">IF(FALSE,"True," &amp; IF(_xlfn.XLOOKUP("Risky_Inbound",'Scoring_Config'!$A:$A,'Scoring_Config'!$D:$D,"Yes")="Yes",_xlfn.XLOOKUP("Risky_Inbound",'Scoring_Config'!$A:$A,'Scoring_Config'!$C:$C,50),0),"False,0")</f>
        <v>0</v>
      </c>
      <c r="AK492" cm="1">
        <f t="array" ref="AK492">IF(FALSE,"True," &amp; IF(_xlfn.XLOOKUP("Risky_Outbound",'Scoring_Config'!$A:$A,'Scoring_Config'!$D:$D,"Yes")="Yes",_xlfn.XLOOKUP("Risky_Outbound",'Scoring_Config'!$A:$A,'Scoring_Config'!$C:$C,25),0),"False,0")</f>
        <v>0</v>
      </c>
      <c r="AL492" t="s">
        <v>6700</v>
      </c>
      <c r="AM492" cm="1">
        <f t="array" ref="AM49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92" t="s">
        <v>6697</v>
      </c>
      <c r="AO492" t="s">
        <v>6697</v>
      </c>
      <c r="AP492" t="s">
        <v>6697</v>
      </c>
      <c r="AQ492" cm="1">
        <f t="array" ref="AQ492">IF(FALSE,"True," &amp; IF(_xlfn.XLOOKUP("Service_IsAny",'Scoring_Config'!$A:$A,'Scoring_Config'!$D:$D,"Yes")="Yes",_xlfn.XLOOKUP("Service_IsAny",'Scoring_Config'!$A:$A,'Scoring_Config'!$C:$C,0),0),"False,0")</f>
        <v>0</v>
      </c>
      <c r="AR492">
        <v>0</v>
      </c>
      <c r="AS492" cm="1">
        <f t="array" ref="AS492">IF(FALSE,"True," &amp; IF(_xlfn.XLOOKUP("Service_RangeGt1000",'Scoring_Config'!$A:$A,'Scoring_Config'!$D:$D,"Yes")="Yes",_xlfn.XLOOKUP("Service_RangeGt1000",'Scoring_Config'!$A:$A,'Scoring_Config'!$C:$C,0),0),"False,0")</f>
        <v>0</v>
      </c>
      <c r="AT492" cm="1">
        <f t="array" ref="AT492">IF(FALSE,"True," &amp; IF(_xlfn.XLOOKUP("App_IsAny",'Scoring_Config'!$A:$A,'Scoring_Config'!$D:$D,"Yes")="Yes",_xlfn.XLOOKUP("App_IsAny",'Scoring_Config'!$A:$A,'Scoring_Config'!$C:$C,0),0),"False,0")</f>
        <v>0</v>
      </c>
      <c r="AU492">
        <v>1</v>
      </c>
      <c r="AV492" cm="1">
        <f t="array" ref="AV492">IF(FALSE,"True," &amp; IF(_xlfn.XLOOKUP("App_RangeGt1000",'Scoring_Config'!$A:$A,'Scoring_Config'!$D:$D,"Yes")="Yes",_xlfn.XLOOKUP("App_RangeGt1000",'Scoring_Config'!$A:$A,'Scoring_Config'!$C:$C,0),0),"False,0")</f>
        <v>0</v>
      </c>
      <c r="AW492" cm="1">
        <f t="array" ref="AW492">IF(FALSE,"True," &amp; IF(_xlfn.XLOOKUP("Action_IsDenyOrDrop",'Scoring_Config'!$A:$A,'Scoring_Config'!$D:$D,"Yes")="Yes",_xlfn.XLOOKUP("Action_IsDenyOrDrop",'Scoring_Config'!$A:$A,'Scoring_Config'!$C:$C,0),0),"False,0")</f>
        <v>0</v>
      </c>
      <c r="AX492" cm="1">
        <f t="array" ref="AX492">IF(LEFT(AW492,4)="True",0,(IF(LEFT(Y492,4)="True",IF(_xlfn.XLOOKUP("Src_IsAny",'Scoring_Config'!$A:$A,'Scoring_Config'!$D:$D,"Yes")="Yes",_xlfn.XLOOKUP("Src_IsAny",'Scoring_Config'!$A:$A,'Scoring_Config'!$C:$C,10),0),0)+IF(LEFT(Z492,4)="True",IF(_xlfn.XLOOKUP("Src_CIDR_Le_16",'Scoring_Config'!$A:$A,'Scoring_Config'!$D:$D,"Yes")="Yes",_xlfn.XLOOKUP("Src_CIDR_Le_16",'Scoring_Config'!$A:$A,'Scoring_Config'!$C:$C,10),0),0)+IF(LEFT(AA492,4)="True",IF(_xlfn.XLOOKUP("Src_CIDR_17_22",'Scoring_Config'!$A:$A,'Scoring_Config'!$D:$D,"Yes")="Yes",_xlfn.XLOOKUP("Src_CIDR_17_22",'Scoring_Config'!$A:$A,'Scoring_Config'!$C:$C,5),0),0)+IF(LEFT(AB492,4)="True",IF(_xlfn.XLOOKUP("Dst_IsAny",'Scoring_Config'!$A:$A,'Scoring_Config'!$D:$D,"Yes")="Yes",_xlfn.XLOOKUP("Dst_IsAny",'Scoring_Config'!$A:$A,'Scoring_Config'!$C:$C,10),0),0)+IF(LEFT(AC492,4)="True",IF(_xlfn.XLOOKUP("Dst_CIDR_Le_16",'Scoring_Config'!$A:$A,'Scoring_Config'!$D:$D,"Yes")="Yes",_xlfn.XLOOKUP("Dst_CIDR_Le_16",'Scoring_Config'!$A:$A,'Scoring_Config'!$C:$C,10),0),0)+IF(LEFT(AD492,4)="True",IF(_xlfn.XLOOKUP("Dst_CIDR_17_22",'Scoring_Config'!$A:$A,'Scoring_Config'!$D:$D,"Yes")="Yes",_xlfn.XLOOKUP("Dst_CIDR_17_22",'Scoring_Config'!$A:$A,'Scoring_Config'!$C:$C,5),0),0)+IF(LEFT(AE492,4)="True",IF(_xlfn.XLOOKUP("SrcZone_IsAny",'Scoring_Config'!$A:$A,'Scoring_Config'!$D:$D,"Yes")="Yes",_xlfn.XLOOKUP("SrcZone_IsAny",'Scoring_Config'!$A:$A,'Scoring_Config'!$C:$C,10),0),0)+IF(LEFT(AF492,4)="True",IF(_xlfn.XLOOKUP("DstZone_IsAny",'Scoring_Config'!$A:$A,'Scoring_Config'!$D:$D,"Yes")="Yes",_xlfn.XLOOKUP("DstZone_IsAny",'Scoring_Config'!$A:$A,'Scoring_Config'!$C:$C,10),0),0)+IF(LEFT(AG492,4)="True",IF(_xlfn.XLOOKUP("Service_Any_OR_RangeGt1000",'Scoring_Config'!$A:$A,'Scoring_Config'!$D:$D,"Yes")="Yes",_xlfn.XLOOKUP("Service_Any_OR_RangeGt1000",'Scoring_Config'!$A:$A,'Scoring_Config'!$C:$C,10),0),0)+IF(LEFT(AH492,4)="True",IF(_xlfn.XLOOKUP("App_Any_OR_RangeGt1000",'Scoring_Config'!$A:$A,'Scoring_Config'!$D:$D,"Yes")="Yes",_xlfn.XLOOKUP("App_Any_OR_RangeGt1000",'Scoring_Config'!$A:$A,'Scoring_Config'!$C:$C,10),0),0)+IF(LEFT(AI492,4)="True",IF(_xlfn.XLOOKUP("Service_Insecure_Match",'Scoring_Config'!$A:$A,'Scoring_Config'!$D:$D,"Yes")="Yes",_xlfn.XLOOKUP("Service_Insecure_Match",'Scoring_Config'!$A:$A,'Scoring_Config'!$C:$C,5),0),0)+IF(LEFT(AJ492,4)="True",IF(_xlfn.XLOOKUP("Risky_Inbound",'Scoring_Config'!$A:$A,'Scoring_Config'!$D:$D,"Yes")="Yes",_xlfn.XLOOKUP("Risky_Inbound",'Scoring_Config'!$A:$A,'Scoring_Config'!$C:$C,50),0),0)+IF(LEFT(AK492,4)="True",IF(_xlfn.XLOOKUP("Risky_Outbound",'Scoring_Config'!$A:$A,'Scoring_Config'!$D:$D,"Yes")="Yes",_xlfn.XLOOKUP("Risky_Outbound",'Scoring_Config'!$A:$A,'Scoring_Config'!$C:$C,25),0),0)+IF(LEFT(AZ492,4)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492,FIND(",",AL492)+1,100)),0)+IF(LEFT(AM492,4)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492,FIND(",",AN492)+1,100)),0)+IF(_xlfn.XLOOKUP("Profile_Scoring",'Scoring_Config'!$A:$A,'Scoring_Config'!$D:$D,"Yes")="Yes",VALUE(MID(AO492,FIND(",",AO492)+1,100)),0)+IF(_xlfn.XLOOKUP("Options_Scoring",'Scoring_Config'!$A:$A,'Scoring_Config'!$D:$D,"Yes")="Yes",VALUE(MID(AP492,FIND(",",AP492)+1,100)),0)))</f>
        <v>0</v>
      </c>
      <c r="AZ492" cm="1">
        <f t="array" ref="AZ492">IF(FALSE,"True," &amp; IF(_xlfn.XLOOKUP("Migrate_Insecure",'Scoring_Config'!$A:$A,'Scoring_Config'!$D:$D,"Yes")="Yes",_xlfn.XLOOKUP("Migrate_Insecure",'Scoring_Config'!$A:$A,'Scoring_Config'!$C:$C,10),0),"False,0")</f>
        <v>0</v>
      </c>
    </row>
    <row r="493" spans="1:52">
      <c r="A493" t="s">
        <v>1979</v>
      </c>
      <c r="B493" t="s">
        <v>2466</v>
      </c>
      <c r="C493" t="s">
        <v>3542</v>
      </c>
      <c r="D493" t="s">
        <v>3545</v>
      </c>
      <c r="E493" t="s">
        <v>3563</v>
      </c>
      <c r="F493" t="s">
        <v>3773</v>
      </c>
      <c r="G493" t="s">
        <v>311</v>
      </c>
      <c r="H493" t="s">
        <v>174</v>
      </c>
      <c r="I493" t="s">
        <v>4173</v>
      </c>
      <c r="J493" t="s">
        <v>832</v>
      </c>
      <c r="K493" t="s">
        <v>1660</v>
      </c>
      <c r="L493" t="s">
        <v>1327</v>
      </c>
      <c r="M493" t="s">
        <v>1974</v>
      </c>
      <c r="N493" t="s">
        <v>4315</v>
      </c>
      <c r="O493" t="s">
        <v>4319</v>
      </c>
      <c r="P493" t="s">
        <v>4321</v>
      </c>
      <c r="Q493" t="s">
        <v>4689</v>
      </c>
      <c r="R493" t="s">
        <v>5439</v>
      </c>
      <c r="S493" t="s">
        <v>4324</v>
      </c>
      <c r="T493" t="s">
        <v>5712</v>
      </c>
      <c r="U493" t="s">
        <v>6193</v>
      </c>
      <c r="Y493" cm="1">
        <f t="array" ref="Y493">IF(FALSE,"True," &amp; IF(_xlfn.XLOOKUP("Src_IsAny",'Scoring_Config'!$A:$A,'Scoring_Config'!$D:$D,"Yes")="Yes",_xlfn.XLOOKUP("Src_IsAny",'Scoring_Config'!$A:$A,'Scoring_Config'!$C:$C,10),0),"False,0")</f>
        <v>0</v>
      </c>
      <c r="Z493" cm="1">
        <f t="array" ref="Z493">IF(FALSE,"True," &amp; IF(_xlfn.XLOOKUP("Src_CIDR_Le_16",'Scoring_Config'!$A:$A,'Scoring_Config'!$D:$D,"Yes")="Yes",_xlfn.XLOOKUP("Src_CIDR_Le_16",'Scoring_Config'!$A:$A,'Scoring_Config'!$C:$C,10),0),"False,0")</f>
        <v>0</v>
      </c>
      <c r="AA493" cm="1">
        <f t="array" ref="AA493">IF(FALSE,"True," &amp; IF(_xlfn.XLOOKUP("Src_CIDR_17_22",'Scoring_Config'!$A:$A,'Scoring_Config'!$D:$D,"Yes")="Yes",_xlfn.XLOOKUP("Src_CIDR_17_22",'Scoring_Config'!$A:$A,'Scoring_Config'!$C:$C,5),0),"False,0")</f>
        <v>0</v>
      </c>
      <c r="AB493" cm="1">
        <f t="array" ref="AB493">IF(FALSE,"True," &amp; IF(_xlfn.XLOOKUP("Dst_IsAny",'Scoring_Config'!$A:$A,'Scoring_Config'!$D:$D,"Yes")="Yes",_xlfn.XLOOKUP("Dst_IsAny",'Scoring_Config'!$A:$A,'Scoring_Config'!$C:$C,10),0),"False,0")</f>
        <v>0</v>
      </c>
      <c r="AC493" cm="1">
        <f t="array" ref="AC493">IF(FALSE,"True," &amp; IF(_xlfn.XLOOKUP("Dst_CIDR_Le_16",'Scoring_Config'!$A:$A,'Scoring_Config'!$D:$D,"Yes")="Yes",_xlfn.XLOOKUP("Dst_CIDR_Le_16",'Scoring_Config'!$A:$A,'Scoring_Config'!$C:$C,10),0),"False,0")</f>
        <v>0</v>
      </c>
      <c r="AD493" cm="1">
        <f t="array" ref="AD493">IF(FALSE,"True," &amp; IF(_xlfn.XLOOKUP("Dst_CIDR_17_22",'Scoring_Config'!$A:$A,'Scoring_Config'!$D:$D,"Yes")="Yes",_xlfn.XLOOKUP("Dst_CIDR_17_22",'Scoring_Config'!$A:$A,'Scoring_Config'!$C:$C,5),0),"False,0")</f>
        <v>0</v>
      </c>
      <c r="AE493" cm="1">
        <f t="array" ref="AE493">IF(FALSE,"True," &amp; IF(_xlfn.XLOOKUP("SrcZone_IsAny",'Scoring_Config'!$A:$A,'Scoring_Config'!$D:$D,"Yes")="Yes",_xlfn.XLOOKUP("SrcZone_IsAny",'Scoring_Config'!$A:$A,'Scoring_Config'!$C:$C,10),0),"False,0")</f>
        <v>0</v>
      </c>
      <c r="AF493" cm="1">
        <f t="array" ref="AF493">IF(FALSE,"True," &amp; IF(_xlfn.XLOOKUP("DstZone_IsAny",'Scoring_Config'!$A:$A,'Scoring_Config'!$D:$D,"Yes")="Yes",_xlfn.XLOOKUP("DstZone_IsAny",'Scoring_Config'!$A:$A,'Scoring_Config'!$C:$C,10),0),"False,0")</f>
        <v>0</v>
      </c>
      <c r="AG493" cm="1">
        <f t="array" ref="AG49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93" cm="1">
        <f t="array" ref="AH493">IF(FALSE,"True," &amp; IF(_xlfn.XLOOKUP("App_Any_OR_RangeGt1000",'Scoring_Config'!$A:$A,'Scoring_Config'!$D:$D,"Yes")="Yes",_xlfn.XLOOKUP("App_Any_OR_RangeGt1000",'Scoring_Config'!$A:$A,'Scoring_Config'!$C:$C,10),0),"False,0")</f>
        <v>0</v>
      </c>
      <c r="AI493" cm="1">
        <f t="array" ref="AI493">IF(FALSE,"True," &amp; IF(_xlfn.XLOOKUP("Service_Insecure_Match",'Scoring_Config'!$A:$A,'Scoring_Config'!$D:$D,"Yes")="Yes",_xlfn.XLOOKUP("Service_Insecure_Match",'Scoring_Config'!$A:$A,'Scoring_Config'!$C:$C,5),0),"False,0")</f>
        <v>0</v>
      </c>
      <c r="AJ493" cm="1">
        <f t="array" ref="AJ493">IF(FALSE,"True," &amp; IF(_xlfn.XLOOKUP("Risky_Inbound",'Scoring_Config'!$A:$A,'Scoring_Config'!$D:$D,"Yes")="Yes",_xlfn.XLOOKUP("Risky_Inbound",'Scoring_Config'!$A:$A,'Scoring_Config'!$C:$C,50),0),"False,0")</f>
        <v>0</v>
      </c>
      <c r="AK493" cm="1">
        <f t="array" ref="AK493">IF(FALSE,"True," &amp; IF(_xlfn.XLOOKUP("Risky_Outbound",'Scoring_Config'!$A:$A,'Scoring_Config'!$D:$D,"Yes")="Yes",_xlfn.XLOOKUP("Risky_Outbound",'Scoring_Config'!$A:$A,'Scoring_Config'!$C:$C,25),0),"False,0")</f>
        <v>0</v>
      </c>
      <c r="AL493" t="s">
        <v>6700</v>
      </c>
      <c r="AM493" cm="1">
        <f t="array" ref="AM49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93" t="s">
        <v>6697</v>
      </c>
      <c r="AO493" t="s">
        <v>6697</v>
      </c>
      <c r="AP493" t="s">
        <v>6697</v>
      </c>
      <c r="AQ493" cm="1">
        <f t="array" ref="AQ493">IF(FALSE,"True," &amp; IF(_xlfn.XLOOKUP("Service_IsAny",'Scoring_Config'!$A:$A,'Scoring_Config'!$D:$D,"Yes")="Yes",_xlfn.XLOOKUP("Service_IsAny",'Scoring_Config'!$A:$A,'Scoring_Config'!$C:$C,0),0),"False,0")</f>
        <v>0</v>
      </c>
      <c r="AR493">
        <v>0</v>
      </c>
      <c r="AS493" cm="1">
        <f t="array" ref="AS493">IF(FALSE,"True," &amp; IF(_xlfn.XLOOKUP("Service_RangeGt1000",'Scoring_Config'!$A:$A,'Scoring_Config'!$D:$D,"Yes")="Yes",_xlfn.XLOOKUP("Service_RangeGt1000",'Scoring_Config'!$A:$A,'Scoring_Config'!$C:$C,0),0),"False,0")</f>
        <v>0</v>
      </c>
      <c r="AT493" cm="1">
        <f t="array" ref="AT493">IF(FALSE,"True," &amp; IF(_xlfn.XLOOKUP("App_IsAny",'Scoring_Config'!$A:$A,'Scoring_Config'!$D:$D,"Yes")="Yes",_xlfn.XLOOKUP("App_IsAny",'Scoring_Config'!$A:$A,'Scoring_Config'!$C:$C,0),0),"False,0")</f>
        <v>0</v>
      </c>
      <c r="AU493">
        <v>1</v>
      </c>
      <c r="AV493" cm="1">
        <f t="array" ref="AV493">IF(FALSE,"True," &amp; IF(_xlfn.XLOOKUP("App_RangeGt1000",'Scoring_Config'!$A:$A,'Scoring_Config'!$D:$D,"Yes")="Yes",_xlfn.XLOOKUP("App_RangeGt1000",'Scoring_Config'!$A:$A,'Scoring_Config'!$C:$C,0),0),"False,0")</f>
        <v>0</v>
      </c>
      <c r="AW493" cm="1">
        <f t="array" ref="AW493">IF(FALSE,"True," &amp; IF(_xlfn.XLOOKUP("Action_IsDenyOrDrop",'Scoring_Config'!$A:$A,'Scoring_Config'!$D:$D,"Yes")="Yes",_xlfn.XLOOKUP("Action_IsDenyOrDrop",'Scoring_Config'!$A:$A,'Scoring_Config'!$C:$C,0),0),"False,0")</f>
        <v>0</v>
      </c>
      <c r="AX493" cm="1">
        <f t="array" ref="AX493">IF(LEFT(AW493,4)="True",0,(IF(LEFT(Y493,4)="True",IF(_xlfn.XLOOKUP("Src_IsAny",'Scoring_Config'!$A:$A,'Scoring_Config'!$D:$D,"Yes")="Yes",_xlfn.XLOOKUP("Src_IsAny",'Scoring_Config'!$A:$A,'Scoring_Config'!$C:$C,10),0),0)+IF(LEFT(Z493,4)="True",IF(_xlfn.XLOOKUP("Src_CIDR_Le_16",'Scoring_Config'!$A:$A,'Scoring_Config'!$D:$D,"Yes")="Yes",_xlfn.XLOOKUP("Src_CIDR_Le_16",'Scoring_Config'!$A:$A,'Scoring_Config'!$C:$C,10),0),0)+IF(LEFT(AA493,4)="True",IF(_xlfn.XLOOKUP("Src_CIDR_17_22",'Scoring_Config'!$A:$A,'Scoring_Config'!$D:$D,"Yes")="Yes",_xlfn.XLOOKUP("Src_CIDR_17_22",'Scoring_Config'!$A:$A,'Scoring_Config'!$C:$C,5),0),0)+IF(LEFT(AB493,4)="True",IF(_xlfn.XLOOKUP("Dst_IsAny",'Scoring_Config'!$A:$A,'Scoring_Config'!$D:$D,"Yes")="Yes",_xlfn.XLOOKUP("Dst_IsAny",'Scoring_Config'!$A:$A,'Scoring_Config'!$C:$C,10),0),0)+IF(LEFT(AC493,4)="True",IF(_xlfn.XLOOKUP("Dst_CIDR_Le_16",'Scoring_Config'!$A:$A,'Scoring_Config'!$D:$D,"Yes")="Yes",_xlfn.XLOOKUP("Dst_CIDR_Le_16",'Scoring_Config'!$A:$A,'Scoring_Config'!$C:$C,10),0),0)+IF(LEFT(AD493,4)="True",IF(_xlfn.XLOOKUP("Dst_CIDR_17_22",'Scoring_Config'!$A:$A,'Scoring_Config'!$D:$D,"Yes")="Yes",_xlfn.XLOOKUP("Dst_CIDR_17_22",'Scoring_Config'!$A:$A,'Scoring_Config'!$C:$C,5),0),0)+IF(LEFT(AE493,4)="True",IF(_xlfn.XLOOKUP("SrcZone_IsAny",'Scoring_Config'!$A:$A,'Scoring_Config'!$D:$D,"Yes")="Yes",_xlfn.XLOOKUP("SrcZone_IsAny",'Scoring_Config'!$A:$A,'Scoring_Config'!$C:$C,10),0),0)+IF(LEFT(AF493,4)="True",IF(_xlfn.XLOOKUP("DstZone_IsAny",'Scoring_Config'!$A:$A,'Scoring_Config'!$D:$D,"Yes")="Yes",_xlfn.XLOOKUP("DstZone_IsAny",'Scoring_Config'!$A:$A,'Scoring_Config'!$C:$C,10),0),0)+IF(LEFT(AG493,4)="True",IF(_xlfn.XLOOKUP("Service_Any_OR_RangeGt1000",'Scoring_Config'!$A:$A,'Scoring_Config'!$D:$D,"Yes")="Yes",_xlfn.XLOOKUP("Service_Any_OR_RangeGt1000",'Scoring_Config'!$A:$A,'Scoring_Config'!$C:$C,10),0),0)+IF(LEFT(AH493,4)="True",IF(_xlfn.XLOOKUP("App_Any_OR_RangeGt1000",'Scoring_Config'!$A:$A,'Scoring_Config'!$D:$D,"Yes")="Yes",_xlfn.XLOOKUP("App_Any_OR_RangeGt1000",'Scoring_Config'!$A:$A,'Scoring_Config'!$C:$C,10),0),0)+IF(LEFT(AI493,4)="True",IF(_xlfn.XLOOKUP("Service_Insecure_Match",'Scoring_Config'!$A:$A,'Scoring_Config'!$D:$D,"Yes")="Yes",_xlfn.XLOOKUP("Service_Insecure_Match",'Scoring_Config'!$A:$A,'Scoring_Config'!$C:$C,5),0),0)+IF(LEFT(AJ493,4)="True",IF(_xlfn.XLOOKUP("Risky_Inbound",'Scoring_Config'!$A:$A,'Scoring_Config'!$D:$D,"Yes")="Yes",_xlfn.XLOOKUP("Risky_Inbound",'Scoring_Config'!$A:$A,'Scoring_Config'!$C:$C,50),0),0)+IF(LEFT(AK493,4)="True",IF(_xlfn.XLOOKUP("Risky_Outbound",'Scoring_Config'!$A:$A,'Scoring_Config'!$D:$D,"Yes")="Yes",_xlfn.XLOOKUP("Risky_Outbound",'Scoring_Config'!$A:$A,'Scoring_Config'!$C:$C,25),0),0)+IF(LEFT(AZ493,4)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493,FIND(",",AL493)+1,100)),0)+IF(LEFT(AM493,4)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493,FIND(",",AN493)+1,100)),0)+IF(_xlfn.XLOOKUP("Profile_Scoring",'Scoring_Config'!$A:$A,'Scoring_Config'!$D:$D,"Yes")="Yes",VALUE(MID(AO493,FIND(",",AO493)+1,100)),0)+IF(_xlfn.XLOOKUP("Options_Scoring",'Scoring_Config'!$A:$A,'Scoring_Config'!$D:$D,"Yes")="Yes",VALUE(MID(AP493,FIND(",",AP493)+1,100)),0)))</f>
        <v>0</v>
      </c>
      <c r="AZ493" cm="1">
        <f t="array" ref="AZ493">IF(FALSE,"True," &amp; IF(_xlfn.XLOOKUP("Migrate_Insecure",'Scoring_Config'!$A:$A,'Scoring_Config'!$D:$D,"Yes")="Yes",_xlfn.XLOOKUP("Migrate_Insecure",'Scoring_Config'!$A:$A,'Scoring_Config'!$C:$C,10),0),"False,0")</f>
        <v>0</v>
      </c>
    </row>
    <row r="494" spans="1:52">
      <c r="A494" t="s">
        <v>1979</v>
      </c>
      <c r="B494" t="s">
        <v>2467</v>
      </c>
      <c r="C494" t="s">
        <v>3542</v>
      </c>
      <c r="D494" t="s">
        <v>3545</v>
      </c>
      <c r="E494" t="s">
        <v>3563</v>
      </c>
      <c r="F494" t="s">
        <v>3774</v>
      </c>
      <c r="G494" t="s">
        <v>312</v>
      </c>
      <c r="H494" t="s">
        <v>174</v>
      </c>
      <c r="I494" t="s">
        <v>4098</v>
      </c>
      <c r="J494" t="s">
        <v>832</v>
      </c>
      <c r="K494" t="s">
        <v>1660</v>
      </c>
      <c r="L494" t="s">
        <v>1327</v>
      </c>
      <c r="M494" t="s">
        <v>1974</v>
      </c>
      <c r="N494" t="s">
        <v>4315</v>
      </c>
      <c r="O494" t="s">
        <v>4319</v>
      </c>
      <c r="P494" t="s">
        <v>4321</v>
      </c>
      <c r="Q494" t="s">
        <v>4690</v>
      </c>
      <c r="R494" t="s">
        <v>5439</v>
      </c>
      <c r="S494" t="s">
        <v>4324</v>
      </c>
      <c r="T494" t="s">
        <v>5642</v>
      </c>
      <c r="U494" t="s">
        <v>6193</v>
      </c>
      <c r="Y494" cm="1">
        <f t="array" ref="Y494">IF(FALSE,"True," &amp; IF(_xlfn.XLOOKUP("Src_IsAny",'Scoring_Config'!$A:$A,'Scoring_Config'!$D:$D,"Yes")="Yes",_xlfn.XLOOKUP("Src_IsAny",'Scoring_Config'!$A:$A,'Scoring_Config'!$C:$C,10),0),"False,0")</f>
        <v>0</v>
      </c>
      <c r="Z494" cm="1">
        <f t="array" ref="Z494">IF(FALSE,"True," &amp; IF(_xlfn.XLOOKUP("Src_CIDR_Le_16",'Scoring_Config'!$A:$A,'Scoring_Config'!$D:$D,"Yes")="Yes",_xlfn.XLOOKUP("Src_CIDR_Le_16",'Scoring_Config'!$A:$A,'Scoring_Config'!$C:$C,10),0),"False,0")</f>
        <v>0</v>
      </c>
      <c r="AA494" cm="1">
        <f t="array" ref="AA494">IF(FALSE,"True," &amp; IF(_xlfn.XLOOKUP("Src_CIDR_17_22",'Scoring_Config'!$A:$A,'Scoring_Config'!$D:$D,"Yes")="Yes",_xlfn.XLOOKUP("Src_CIDR_17_22",'Scoring_Config'!$A:$A,'Scoring_Config'!$C:$C,5),0),"False,0")</f>
        <v>0</v>
      </c>
      <c r="AB494" cm="1">
        <f t="array" ref="AB494">IF(FALSE,"True," &amp; IF(_xlfn.XLOOKUP("Dst_IsAny",'Scoring_Config'!$A:$A,'Scoring_Config'!$D:$D,"Yes")="Yes",_xlfn.XLOOKUP("Dst_IsAny",'Scoring_Config'!$A:$A,'Scoring_Config'!$C:$C,10),0),"False,0")</f>
        <v>0</v>
      </c>
      <c r="AC494" cm="1">
        <f t="array" ref="AC494">IF(FALSE,"True," &amp; IF(_xlfn.XLOOKUP("Dst_CIDR_Le_16",'Scoring_Config'!$A:$A,'Scoring_Config'!$D:$D,"Yes")="Yes",_xlfn.XLOOKUP("Dst_CIDR_Le_16",'Scoring_Config'!$A:$A,'Scoring_Config'!$C:$C,10),0),"False,0")</f>
        <v>0</v>
      </c>
      <c r="AD494" cm="1">
        <f t="array" ref="AD494">IF(FALSE,"True," &amp; IF(_xlfn.XLOOKUP("Dst_CIDR_17_22",'Scoring_Config'!$A:$A,'Scoring_Config'!$D:$D,"Yes")="Yes",_xlfn.XLOOKUP("Dst_CIDR_17_22",'Scoring_Config'!$A:$A,'Scoring_Config'!$C:$C,5),0),"False,0")</f>
        <v>0</v>
      </c>
      <c r="AE494" cm="1">
        <f t="array" ref="AE494">IF(FALSE,"True," &amp; IF(_xlfn.XLOOKUP("SrcZone_IsAny",'Scoring_Config'!$A:$A,'Scoring_Config'!$D:$D,"Yes")="Yes",_xlfn.XLOOKUP("SrcZone_IsAny",'Scoring_Config'!$A:$A,'Scoring_Config'!$C:$C,10),0),"False,0")</f>
        <v>0</v>
      </c>
      <c r="AF494" cm="1">
        <f t="array" ref="AF494">IF(FALSE,"True," &amp; IF(_xlfn.XLOOKUP("DstZone_IsAny",'Scoring_Config'!$A:$A,'Scoring_Config'!$D:$D,"Yes")="Yes",_xlfn.XLOOKUP("DstZone_IsAny",'Scoring_Config'!$A:$A,'Scoring_Config'!$C:$C,10),0),"False,0")</f>
        <v>0</v>
      </c>
      <c r="AG494" cm="1">
        <f t="array" ref="AG49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94" cm="1">
        <f t="array" ref="AH494">IF(FALSE,"True," &amp; IF(_xlfn.XLOOKUP("App_Any_OR_RangeGt1000",'Scoring_Config'!$A:$A,'Scoring_Config'!$D:$D,"Yes")="Yes",_xlfn.XLOOKUP("App_Any_OR_RangeGt1000",'Scoring_Config'!$A:$A,'Scoring_Config'!$C:$C,10),0),"False,0")</f>
        <v>0</v>
      </c>
      <c r="AI494" cm="1">
        <f t="array" ref="AI494">IF(FALSE,"True," &amp; IF(_xlfn.XLOOKUP("Service_Insecure_Match",'Scoring_Config'!$A:$A,'Scoring_Config'!$D:$D,"Yes")="Yes",_xlfn.XLOOKUP("Service_Insecure_Match",'Scoring_Config'!$A:$A,'Scoring_Config'!$C:$C,5),0),"False,0")</f>
        <v>0</v>
      </c>
      <c r="AJ494" cm="1">
        <f t="array" ref="AJ494">IF(FALSE,"True," &amp; IF(_xlfn.XLOOKUP("Risky_Inbound",'Scoring_Config'!$A:$A,'Scoring_Config'!$D:$D,"Yes")="Yes",_xlfn.XLOOKUP("Risky_Inbound",'Scoring_Config'!$A:$A,'Scoring_Config'!$C:$C,50),0),"False,0")</f>
        <v>0</v>
      </c>
      <c r="AK494" cm="1">
        <f t="array" ref="AK494">IF(FALSE,"True," &amp; IF(_xlfn.XLOOKUP("Risky_Outbound",'Scoring_Config'!$A:$A,'Scoring_Config'!$D:$D,"Yes")="Yes",_xlfn.XLOOKUP("Risky_Outbound",'Scoring_Config'!$A:$A,'Scoring_Config'!$C:$C,25),0),"False,0")</f>
        <v>0</v>
      </c>
      <c r="AL494" t="s">
        <v>6700</v>
      </c>
      <c r="AM494" cm="1">
        <f t="array" ref="AM49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94" t="s">
        <v>6697</v>
      </c>
      <c r="AO494" t="s">
        <v>6697</v>
      </c>
      <c r="AP494" t="s">
        <v>6697</v>
      </c>
      <c r="AQ494" cm="1">
        <f t="array" ref="AQ494">IF(FALSE,"True," &amp; IF(_xlfn.XLOOKUP("Service_IsAny",'Scoring_Config'!$A:$A,'Scoring_Config'!$D:$D,"Yes")="Yes",_xlfn.XLOOKUP("Service_IsAny",'Scoring_Config'!$A:$A,'Scoring_Config'!$C:$C,0),0),"False,0")</f>
        <v>0</v>
      </c>
      <c r="AR494">
        <v>0</v>
      </c>
      <c r="AS494" cm="1">
        <f t="array" ref="AS494">IF(FALSE,"True," &amp; IF(_xlfn.XLOOKUP("Service_RangeGt1000",'Scoring_Config'!$A:$A,'Scoring_Config'!$D:$D,"Yes")="Yes",_xlfn.XLOOKUP("Service_RangeGt1000",'Scoring_Config'!$A:$A,'Scoring_Config'!$C:$C,0),0),"False,0")</f>
        <v>0</v>
      </c>
      <c r="AT494" cm="1">
        <f t="array" ref="AT494">IF(FALSE,"True," &amp; IF(_xlfn.XLOOKUP("App_IsAny",'Scoring_Config'!$A:$A,'Scoring_Config'!$D:$D,"Yes")="Yes",_xlfn.XLOOKUP("App_IsAny",'Scoring_Config'!$A:$A,'Scoring_Config'!$C:$C,0),0),"False,0")</f>
        <v>0</v>
      </c>
      <c r="AU494">
        <v>1</v>
      </c>
      <c r="AV494" cm="1">
        <f t="array" ref="AV494">IF(FALSE,"True," &amp; IF(_xlfn.XLOOKUP("App_RangeGt1000",'Scoring_Config'!$A:$A,'Scoring_Config'!$D:$D,"Yes")="Yes",_xlfn.XLOOKUP("App_RangeGt1000",'Scoring_Config'!$A:$A,'Scoring_Config'!$C:$C,0),0),"False,0")</f>
        <v>0</v>
      </c>
      <c r="AW494" cm="1">
        <f t="array" ref="AW494">IF(FALSE,"True," &amp; IF(_xlfn.XLOOKUP("Action_IsDenyOrDrop",'Scoring_Config'!$A:$A,'Scoring_Config'!$D:$D,"Yes")="Yes",_xlfn.XLOOKUP("Action_IsDenyOrDrop",'Scoring_Config'!$A:$A,'Scoring_Config'!$C:$C,0),0),"False,0")</f>
        <v>0</v>
      </c>
      <c r="AX494" cm="1">
        <f t="array" ref="AX494">IF(LEFT(AW494,4)="True",0,(IF(LEFT(Y494,4)="True",IF(_xlfn.XLOOKUP("Src_IsAny",'Scoring_Config'!$A:$A,'Scoring_Config'!$D:$D,"Yes")="Yes",_xlfn.XLOOKUP("Src_IsAny",'Scoring_Config'!$A:$A,'Scoring_Config'!$C:$C,10),0),0)+IF(LEFT(Z494,4)="True",IF(_xlfn.XLOOKUP("Src_CIDR_Le_16",'Scoring_Config'!$A:$A,'Scoring_Config'!$D:$D,"Yes")="Yes",_xlfn.XLOOKUP("Src_CIDR_Le_16",'Scoring_Config'!$A:$A,'Scoring_Config'!$C:$C,10),0),0)+IF(LEFT(AA494,4)="True",IF(_xlfn.XLOOKUP("Src_CIDR_17_22",'Scoring_Config'!$A:$A,'Scoring_Config'!$D:$D,"Yes")="Yes",_xlfn.XLOOKUP("Src_CIDR_17_22",'Scoring_Config'!$A:$A,'Scoring_Config'!$C:$C,5),0),0)+IF(LEFT(AB494,4)="True",IF(_xlfn.XLOOKUP("Dst_IsAny",'Scoring_Config'!$A:$A,'Scoring_Config'!$D:$D,"Yes")="Yes",_xlfn.XLOOKUP("Dst_IsAny",'Scoring_Config'!$A:$A,'Scoring_Config'!$C:$C,10),0),0)+IF(LEFT(AC494,4)="True",IF(_xlfn.XLOOKUP("Dst_CIDR_Le_16",'Scoring_Config'!$A:$A,'Scoring_Config'!$D:$D,"Yes")="Yes",_xlfn.XLOOKUP("Dst_CIDR_Le_16",'Scoring_Config'!$A:$A,'Scoring_Config'!$C:$C,10),0),0)+IF(LEFT(AD494,4)="True",IF(_xlfn.XLOOKUP("Dst_CIDR_17_22",'Scoring_Config'!$A:$A,'Scoring_Config'!$D:$D,"Yes")="Yes",_xlfn.XLOOKUP("Dst_CIDR_17_22",'Scoring_Config'!$A:$A,'Scoring_Config'!$C:$C,5),0),0)+IF(LEFT(AE494,4)="True",IF(_xlfn.XLOOKUP("SrcZone_IsAny",'Scoring_Config'!$A:$A,'Scoring_Config'!$D:$D,"Yes")="Yes",_xlfn.XLOOKUP("SrcZone_IsAny",'Scoring_Config'!$A:$A,'Scoring_Config'!$C:$C,10),0),0)+IF(LEFT(AF494,4)="True",IF(_xlfn.XLOOKUP("DstZone_IsAny",'Scoring_Config'!$A:$A,'Scoring_Config'!$D:$D,"Yes")="Yes",_xlfn.XLOOKUP("DstZone_IsAny",'Scoring_Config'!$A:$A,'Scoring_Config'!$C:$C,10),0),0)+IF(LEFT(AG494,4)="True",IF(_xlfn.XLOOKUP("Service_Any_OR_RangeGt1000",'Scoring_Config'!$A:$A,'Scoring_Config'!$D:$D,"Yes")="Yes",_xlfn.XLOOKUP("Service_Any_OR_RangeGt1000",'Scoring_Config'!$A:$A,'Scoring_Config'!$C:$C,10),0),0)+IF(LEFT(AH494,4)="True",IF(_xlfn.XLOOKUP("App_Any_OR_RangeGt1000",'Scoring_Config'!$A:$A,'Scoring_Config'!$D:$D,"Yes")="Yes",_xlfn.XLOOKUP("App_Any_OR_RangeGt1000",'Scoring_Config'!$A:$A,'Scoring_Config'!$C:$C,10),0),0)+IF(LEFT(AI494,4)="True",IF(_xlfn.XLOOKUP("Service_Insecure_Match",'Scoring_Config'!$A:$A,'Scoring_Config'!$D:$D,"Yes")="Yes",_xlfn.XLOOKUP("Service_Insecure_Match",'Scoring_Config'!$A:$A,'Scoring_Config'!$C:$C,5),0),0)+IF(LEFT(AJ494,4)="True",IF(_xlfn.XLOOKUP("Risky_Inbound",'Scoring_Config'!$A:$A,'Scoring_Config'!$D:$D,"Yes")="Yes",_xlfn.XLOOKUP("Risky_Inbound",'Scoring_Config'!$A:$A,'Scoring_Config'!$C:$C,50),0),0)+IF(LEFT(AK494,4)="True",IF(_xlfn.XLOOKUP("Risky_Outbound",'Scoring_Config'!$A:$A,'Scoring_Config'!$D:$D,"Yes")="Yes",_xlfn.XLOOKUP("Risky_Outbound",'Scoring_Config'!$A:$A,'Scoring_Config'!$C:$C,25),0),0)+IF(LEFT(AZ494,4)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494,FIND(",",AL494)+1,100)),0)+IF(LEFT(AM494,4)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494,FIND(",",AN494)+1,100)),0)+IF(_xlfn.XLOOKUP("Profile_Scoring",'Scoring_Config'!$A:$A,'Scoring_Config'!$D:$D,"Yes")="Yes",VALUE(MID(AO494,FIND(",",AO494)+1,100)),0)+IF(_xlfn.XLOOKUP("Options_Scoring",'Scoring_Config'!$A:$A,'Scoring_Config'!$D:$D,"Yes")="Yes",VALUE(MID(AP494,FIND(",",AP494)+1,100)),0)))</f>
        <v>0</v>
      </c>
      <c r="AZ494" cm="1">
        <f t="array" ref="AZ494">IF(FALSE,"True," &amp; IF(_xlfn.XLOOKUP("Migrate_Insecure",'Scoring_Config'!$A:$A,'Scoring_Config'!$D:$D,"Yes")="Yes",_xlfn.XLOOKUP("Migrate_Insecure",'Scoring_Config'!$A:$A,'Scoring_Config'!$C:$C,10),0),"False,0")</f>
        <v>0</v>
      </c>
    </row>
    <row r="495" spans="1:52">
      <c r="A495" t="s">
        <v>1979</v>
      </c>
      <c r="B495" t="s">
        <v>2468</v>
      </c>
      <c r="C495" t="s">
        <v>3542</v>
      </c>
      <c r="D495" t="s">
        <v>3545</v>
      </c>
      <c r="E495" t="s">
        <v>3563</v>
      </c>
      <c r="F495" t="s">
        <v>3648</v>
      </c>
      <c r="G495" t="s">
        <v>313</v>
      </c>
      <c r="H495" t="s">
        <v>174</v>
      </c>
      <c r="I495" t="s">
        <v>3634</v>
      </c>
      <c r="J495" t="s">
        <v>982</v>
      </c>
      <c r="K495" t="s">
        <v>1660</v>
      </c>
      <c r="L495" t="s">
        <v>1327</v>
      </c>
      <c r="M495" t="s">
        <v>1974</v>
      </c>
      <c r="N495" t="s">
        <v>4315</v>
      </c>
      <c r="O495" t="s">
        <v>4319</v>
      </c>
      <c r="P495" t="s">
        <v>4323</v>
      </c>
      <c r="Q495" t="s">
        <v>4691</v>
      </c>
      <c r="R495" t="s">
        <v>5439</v>
      </c>
      <c r="S495" t="s">
        <v>4324</v>
      </c>
      <c r="T495" t="s">
        <v>5713</v>
      </c>
      <c r="U495" t="s">
        <v>6156</v>
      </c>
      <c r="Y495" cm="1">
        <f t="array" ref="Y495">IF(FALSE,"True," &amp; IF(_xlfn.XLOOKUP("Src_IsAny",'Scoring_Config'!$A:$A,'Scoring_Config'!$D:$D,"Yes")="Yes",_xlfn.XLOOKUP("Src_IsAny",'Scoring_Config'!$A:$A,'Scoring_Config'!$C:$C,10),0),"False,0")</f>
        <v>0</v>
      </c>
      <c r="Z495" cm="1">
        <f t="array" ref="Z495">IF(FALSE,"True," &amp; IF(_xlfn.XLOOKUP("Src_CIDR_Le_16",'Scoring_Config'!$A:$A,'Scoring_Config'!$D:$D,"Yes")="Yes",_xlfn.XLOOKUP("Src_CIDR_Le_16",'Scoring_Config'!$A:$A,'Scoring_Config'!$C:$C,10),0),"False,0")</f>
        <v>0</v>
      </c>
      <c r="AA495" cm="1">
        <f t="array" ref="AA495">IF(TRUE,"True," &amp; IF(_xlfn.XLOOKUP("Src_CIDR_17_22",'Scoring_Config'!$A:$A,'Scoring_Config'!$D:$D,"Yes")="Yes",_xlfn.XLOOKUP("Src_CIDR_17_22",'Scoring_Config'!$A:$A,'Scoring_Config'!$C:$C,5),0),"False,0")</f>
        <v>0</v>
      </c>
      <c r="AB495" cm="1">
        <f t="array" ref="AB495">IF(FALSE,"True," &amp; IF(_xlfn.XLOOKUP("Dst_IsAny",'Scoring_Config'!$A:$A,'Scoring_Config'!$D:$D,"Yes")="Yes",_xlfn.XLOOKUP("Dst_IsAny",'Scoring_Config'!$A:$A,'Scoring_Config'!$C:$C,10),0),"False,0")</f>
        <v>0</v>
      </c>
      <c r="AC495" cm="1">
        <f t="array" ref="AC495">IF(FALSE,"True," &amp; IF(_xlfn.XLOOKUP("Dst_CIDR_Le_16",'Scoring_Config'!$A:$A,'Scoring_Config'!$D:$D,"Yes")="Yes",_xlfn.XLOOKUP("Dst_CIDR_Le_16",'Scoring_Config'!$A:$A,'Scoring_Config'!$C:$C,10),0),"False,0")</f>
        <v>0</v>
      </c>
      <c r="AD495" cm="1">
        <f t="array" ref="AD495">IF(FALSE,"True," &amp; IF(_xlfn.XLOOKUP("Dst_CIDR_17_22",'Scoring_Config'!$A:$A,'Scoring_Config'!$D:$D,"Yes")="Yes",_xlfn.XLOOKUP("Dst_CIDR_17_22",'Scoring_Config'!$A:$A,'Scoring_Config'!$C:$C,5),0),"False,0")</f>
        <v>0</v>
      </c>
      <c r="AE495" cm="1">
        <f t="array" ref="AE495">IF(FALSE,"True," &amp; IF(_xlfn.XLOOKUP("SrcZone_IsAny",'Scoring_Config'!$A:$A,'Scoring_Config'!$D:$D,"Yes")="Yes",_xlfn.XLOOKUP("SrcZone_IsAny",'Scoring_Config'!$A:$A,'Scoring_Config'!$C:$C,10),0),"False,0")</f>
        <v>0</v>
      </c>
      <c r="AF495" cm="1">
        <f t="array" ref="AF495">IF(FALSE,"True," &amp; IF(_xlfn.XLOOKUP("DstZone_IsAny",'Scoring_Config'!$A:$A,'Scoring_Config'!$D:$D,"Yes")="Yes",_xlfn.XLOOKUP("DstZone_IsAny",'Scoring_Config'!$A:$A,'Scoring_Config'!$C:$C,10),0),"False,0")</f>
        <v>0</v>
      </c>
      <c r="AG495" cm="1">
        <f t="array" ref="AG49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95" cm="1">
        <f t="array" ref="AH495">IF(FALSE,"True," &amp; IF(_xlfn.XLOOKUP("App_Any_OR_RangeGt1000",'Scoring_Config'!$A:$A,'Scoring_Config'!$D:$D,"Yes")="Yes",_xlfn.XLOOKUP("App_Any_OR_RangeGt1000",'Scoring_Config'!$A:$A,'Scoring_Config'!$C:$C,10),0),"False,0")</f>
        <v>0</v>
      </c>
      <c r="AI495" cm="1">
        <f t="array" ref="AI495">IF(FALSE,"True," &amp; IF(_xlfn.XLOOKUP("Service_Insecure_Match",'Scoring_Config'!$A:$A,'Scoring_Config'!$D:$D,"Yes")="Yes",_xlfn.XLOOKUP("Service_Insecure_Match",'Scoring_Config'!$A:$A,'Scoring_Config'!$C:$C,5),0),"False,0")</f>
        <v>0</v>
      </c>
      <c r="AJ495" cm="1">
        <f t="array" ref="AJ495">IF(FALSE,"True," &amp; IF(_xlfn.XLOOKUP("Risky_Inbound",'Scoring_Config'!$A:$A,'Scoring_Config'!$D:$D,"Yes")="Yes",_xlfn.XLOOKUP("Risky_Inbound",'Scoring_Config'!$A:$A,'Scoring_Config'!$C:$C,50),0),"False,0")</f>
        <v>0</v>
      </c>
      <c r="AK495" cm="1">
        <f t="array" ref="AK495">IF(FALSE,"True," &amp; IF(_xlfn.XLOOKUP("Risky_Outbound",'Scoring_Config'!$A:$A,'Scoring_Config'!$D:$D,"Yes")="Yes",_xlfn.XLOOKUP("Risky_Outbound",'Scoring_Config'!$A:$A,'Scoring_Config'!$C:$C,25),0),"False,0")</f>
        <v>0</v>
      </c>
      <c r="AL495" t="s">
        <v>6699</v>
      </c>
      <c r="AM495" cm="1">
        <f t="array" ref="AM49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95" t="s">
        <v>6697</v>
      </c>
      <c r="AO495" t="s">
        <v>6697</v>
      </c>
      <c r="AP495" t="s">
        <v>6697</v>
      </c>
      <c r="AQ495" cm="1">
        <f t="array" ref="AQ495">IF(FALSE,"True," &amp; IF(_xlfn.XLOOKUP("Service_IsAny",'Scoring_Config'!$A:$A,'Scoring_Config'!$D:$D,"Yes")="Yes",_xlfn.XLOOKUP("Service_IsAny",'Scoring_Config'!$A:$A,'Scoring_Config'!$C:$C,0),0),"False,0")</f>
        <v>0</v>
      </c>
      <c r="AR495">
        <v>0</v>
      </c>
      <c r="AS495" cm="1">
        <f t="array" ref="AS495">IF(FALSE,"True," &amp; IF(_xlfn.XLOOKUP("Service_RangeGt1000",'Scoring_Config'!$A:$A,'Scoring_Config'!$D:$D,"Yes")="Yes",_xlfn.XLOOKUP("Service_RangeGt1000",'Scoring_Config'!$A:$A,'Scoring_Config'!$C:$C,0),0),"False,0")</f>
        <v>0</v>
      </c>
      <c r="AT495" cm="1">
        <f t="array" ref="AT495">IF(FALSE,"True," &amp; IF(_xlfn.XLOOKUP("App_IsAny",'Scoring_Config'!$A:$A,'Scoring_Config'!$D:$D,"Yes")="Yes",_xlfn.XLOOKUP("App_IsAny",'Scoring_Config'!$A:$A,'Scoring_Config'!$C:$C,0),0),"False,0")</f>
        <v>0</v>
      </c>
      <c r="AU495">
        <v>1</v>
      </c>
      <c r="AV495" cm="1">
        <f t="array" ref="AV495">IF(FALSE,"True," &amp; IF(_xlfn.XLOOKUP("App_RangeGt1000",'Scoring_Config'!$A:$A,'Scoring_Config'!$D:$D,"Yes")="Yes",_xlfn.XLOOKUP("App_RangeGt1000",'Scoring_Config'!$A:$A,'Scoring_Config'!$C:$C,0),0),"False,0")</f>
        <v>0</v>
      </c>
      <c r="AW495" cm="1">
        <f t="array" ref="AW495">IF(FALSE,"True," &amp; IF(_xlfn.XLOOKUP("Action_IsDenyOrDrop",'Scoring_Config'!$A:$A,'Scoring_Config'!$D:$D,"Yes")="Yes",_xlfn.XLOOKUP("Action_IsDenyOrDrop",'Scoring_Config'!$A:$A,'Scoring_Config'!$C:$C,0),0),"False,0")</f>
        <v>0</v>
      </c>
      <c r="AX495" cm="1">
        <f t="array" ref="AX495">IF(LEFT(AW495,4)="True",0,(IF(LEFT(Y495,4)="True",IF(_xlfn.XLOOKUP("Src_IsAny",'Scoring_Config'!$A:$A,'Scoring_Config'!$D:$D,"Yes")="Yes",_xlfn.XLOOKUP("Src_IsAny",'Scoring_Config'!$A:$A,'Scoring_Config'!$C:$C,10),0),0)+IF(LEFT(Z495,4)="True",IF(_xlfn.XLOOKUP("Src_CIDR_Le_16",'Scoring_Config'!$A:$A,'Scoring_Config'!$D:$D,"Yes")="Yes",_xlfn.XLOOKUP("Src_CIDR_Le_16",'Scoring_Config'!$A:$A,'Scoring_Config'!$C:$C,10),0),0)+IF(LEFT(AA495,4)="True",IF(_xlfn.XLOOKUP("Src_CIDR_17_22",'Scoring_Config'!$A:$A,'Scoring_Config'!$D:$D,"Yes")="Yes",_xlfn.XLOOKUP("Src_CIDR_17_22",'Scoring_Config'!$A:$A,'Scoring_Config'!$C:$C,5),0),0)+IF(LEFT(AB495,4)="True",IF(_xlfn.XLOOKUP("Dst_IsAny",'Scoring_Config'!$A:$A,'Scoring_Config'!$D:$D,"Yes")="Yes",_xlfn.XLOOKUP("Dst_IsAny",'Scoring_Config'!$A:$A,'Scoring_Config'!$C:$C,10),0),0)+IF(LEFT(AC495,4)="True",IF(_xlfn.XLOOKUP("Dst_CIDR_Le_16",'Scoring_Config'!$A:$A,'Scoring_Config'!$D:$D,"Yes")="Yes",_xlfn.XLOOKUP("Dst_CIDR_Le_16",'Scoring_Config'!$A:$A,'Scoring_Config'!$C:$C,10),0),0)+IF(LEFT(AD495,4)="True",IF(_xlfn.XLOOKUP("Dst_CIDR_17_22",'Scoring_Config'!$A:$A,'Scoring_Config'!$D:$D,"Yes")="Yes",_xlfn.XLOOKUP("Dst_CIDR_17_22",'Scoring_Config'!$A:$A,'Scoring_Config'!$C:$C,5),0),0)+IF(LEFT(AE495,4)="True",IF(_xlfn.XLOOKUP("SrcZone_IsAny",'Scoring_Config'!$A:$A,'Scoring_Config'!$D:$D,"Yes")="Yes",_xlfn.XLOOKUP("SrcZone_IsAny",'Scoring_Config'!$A:$A,'Scoring_Config'!$C:$C,10),0),0)+IF(LEFT(AF495,4)="True",IF(_xlfn.XLOOKUP("DstZone_IsAny",'Scoring_Config'!$A:$A,'Scoring_Config'!$D:$D,"Yes")="Yes",_xlfn.XLOOKUP("DstZone_IsAny",'Scoring_Config'!$A:$A,'Scoring_Config'!$C:$C,10),0),0)+IF(LEFT(AG495,4)="True",IF(_xlfn.XLOOKUP("Service_Any_OR_RangeGt1000",'Scoring_Config'!$A:$A,'Scoring_Config'!$D:$D,"Yes")="Yes",_xlfn.XLOOKUP("Service_Any_OR_RangeGt1000",'Scoring_Config'!$A:$A,'Scoring_Config'!$C:$C,10),0),0)+IF(LEFT(AH495,4)="True",IF(_xlfn.XLOOKUP("App_Any_OR_RangeGt1000",'Scoring_Config'!$A:$A,'Scoring_Config'!$D:$D,"Yes")="Yes",_xlfn.XLOOKUP("App_Any_OR_RangeGt1000",'Scoring_Config'!$A:$A,'Scoring_Config'!$C:$C,10),0),0)+IF(LEFT(AI495,4)="True",IF(_xlfn.XLOOKUP("Service_Insecure_Match",'Scoring_Config'!$A:$A,'Scoring_Config'!$D:$D,"Yes")="Yes",_xlfn.XLOOKUP("Service_Insecure_Match",'Scoring_Config'!$A:$A,'Scoring_Config'!$C:$C,5),0),0)+IF(LEFT(AJ495,4)="True",IF(_xlfn.XLOOKUP("Risky_Inbound",'Scoring_Config'!$A:$A,'Scoring_Config'!$D:$D,"Yes")="Yes",_xlfn.XLOOKUP("Risky_Inbound",'Scoring_Config'!$A:$A,'Scoring_Config'!$C:$C,50),0),0)+IF(LEFT(AK495,4)="True",IF(_xlfn.XLOOKUP("Risky_Outbound",'Scoring_Config'!$A:$A,'Scoring_Config'!$D:$D,"Yes")="Yes",_xlfn.XLOOKUP("Risky_Outbound",'Scoring_Config'!$A:$A,'Scoring_Config'!$C:$C,25),0),0)+IF(LEFT(AZ495,4)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495,FIND(",",AL495)+1,100)),0)+IF(LEFT(AM495,4)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495,FIND(",",AN495)+1,100)),0)+IF(_xlfn.XLOOKUP("Profile_Scoring",'Scoring_Config'!$A:$A,'Scoring_Config'!$D:$D,"Yes")="Yes",VALUE(MID(AO495,FIND(",",AO495)+1,100)),0)+IF(_xlfn.XLOOKUP("Options_Scoring",'Scoring_Config'!$A:$A,'Scoring_Config'!$D:$D,"Yes")="Yes",VALUE(MID(AP495,FIND(",",AP495)+1,100)),0)))</f>
        <v>0</v>
      </c>
      <c r="AZ495" cm="1">
        <f t="array" ref="AZ495">IF(FALSE,"True," &amp; IF(_xlfn.XLOOKUP("Migrate_Insecure",'Scoring_Config'!$A:$A,'Scoring_Config'!$D:$D,"Yes")="Yes",_xlfn.XLOOKUP("Migrate_Insecure",'Scoring_Config'!$A:$A,'Scoring_Config'!$C:$C,10),0),"False,0")</f>
        <v>0</v>
      </c>
    </row>
    <row r="496" spans="1:52">
      <c r="A496" t="s">
        <v>1979</v>
      </c>
      <c r="B496" t="s">
        <v>2469</v>
      </c>
      <c r="C496" t="s">
        <v>3542</v>
      </c>
      <c r="D496" t="s">
        <v>3545</v>
      </c>
      <c r="E496" t="s">
        <v>3563</v>
      </c>
      <c r="F496" t="s">
        <v>3764</v>
      </c>
      <c r="G496" t="s">
        <v>195</v>
      </c>
      <c r="H496" t="s">
        <v>174</v>
      </c>
      <c r="I496" t="s">
        <v>3609</v>
      </c>
      <c r="J496" t="s">
        <v>161</v>
      </c>
      <c r="K496" t="s">
        <v>1827</v>
      </c>
      <c r="L496" t="s">
        <v>1327</v>
      </c>
      <c r="M496" t="s">
        <v>1974</v>
      </c>
      <c r="N496" t="s">
        <v>4315</v>
      </c>
      <c r="O496" t="s">
        <v>4319</v>
      </c>
      <c r="P496" t="s">
        <v>4323</v>
      </c>
      <c r="Q496" t="s">
        <v>4692</v>
      </c>
      <c r="R496" t="s">
        <v>5439</v>
      </c>
      <c r="S496" t="s">
        <v>4324</v>
      </c>
      <c r="T496" t="s">
        <v>5642</v>
      </c>
      <c r="U496" t="s">
        <v>5955</v>
      </c>
      <c r="Y496" cm="1">
        <f t="array" ref="Y496">IF(FALSE,"True," &amp; IF(_xlfn.XLOOKUP("Src_IsAny",'Scoring_Config'!$A:$A,'Scoring_Config'!$D:$D,"Yes")="Yes",_xlfn.XLOOKUP("Src_IsAny",'Scoring_Config'!$A:$A,'Scoring_Config'!$C:$C,10),0),"False,0")</f>
        <v>0</v>
      </c>
      <c r="Z496" cm="1">
        <f t="array" ref="Z496">IF(FALSE,"True," &amp; IF(_xlfn.XLOOKUP("Src_CIDR_Le_16",'Scoring_Config'!$A:$A,'Scoring_Config'!$D:$D,"Yes")="Yes",_xlfn.XLOOKUP("Src_CIDR_Le_16",'Scoring_Config'!$A:$A,'Scoring_Config'!$C:$C,10),0),"False,0")</f>
        <v>0</v>
      </c>
      <c r="AA496" cm="1">
        <f t="array" ref="AA496">IF(FALSE,"True," &amp; IF(_xlfn.XLOOKUP("Src_CIDR_17_22",'Scoring_Config'!$A:$A,'Scoring_Config'!$D:$D,"Yes")="Yes",_xlfn.XLOOKUP("Src_CIDR_17_22",'Scoring_Config'!$A:$A,'Scoring_Config'!$C:$C,5),0),"False,0")</f>
        <v>0</v>
      </c>
      <c r="AB496" cm="1">
        <f t="array" ref="AB496">IF(FALSE,"True," &amp; IF(_xlfn.XLOOKUP("Dst_IsAny",'Scoring_Config'!$A:$A,'Scoring_Config'!$D:$D,"Yes")="Yes",_xlfn.XLOOKUP("Dst_IsAny",'Scoring_Config'!$A:$A,'Scoring_Config'!$C:$C,10),0),"False,0")</f>
        <v>0</v>
      </c>
      <c r="AC496" cm="1">
        <f t="array" ref="AC496">IF(FALSE,"True," &amp; IF(_xlfn.XLOOKUP("Dst_CIDR_Le_16",'Scoring_Config'!$A:$A,'Scoring_Config'!$D:$D,"Yes")="Yes",_xlfn.XLOOKUP("Dst_CIDR_Le_16",'Scoring_Config'!$A:$A,'Scoring_Config'!$C:$C,10),0),"False,0")</f>
        <v>0</v>
      </c>
      <c r="AD496" cm="1">
        <f t="array" ref="AD496">IF(FALSE,"True," &amp; IF(_xlfn.XLOOKUP("Dst_CIDR_17_22",'Scoring_Config'!$A:$A,'Scoring_Config'!$D:$D,"Yes")="Yes",_xlfn.XLOOKUP("Dst_CIDR_17_22",'Scoring_Config'!$A:$A,'Scoring_Config'!$C:$C,5),0),"False,0")</f>
        <v>0</v>
      </c>
      <c r="AE496" cm="1">
        <f t="array" ref="AE496">IF(FALSE,"True," &amp; IF(_xlfn.XLOOKUP("SrcZone_IsAny",'Scoring_Config'!$A:$A,'Scoring_Config'!$D:$D,"Yes")="Yes",_xlfn.XLOOKUP("SrcZone_IsAny",'Scoring_Config'!$A:$A,'Scoring_Config'!$C:$C,10),0),"False,0")</f>
        <v>0</v>
      </c>
      <c r="AF496" cm="1">
        <f t="array" ref="AF496">IF(FALSE,"True," &amp; IF(_xlfn.XLOOKUP("DstZone_IsAny",'Scoring_Config'!$A:$A,'Scoring_Config'!$D:$D,"Yes")="Yes",_xlfn.XLOOKUP("DstZone_IsAny",'Scoring_Config'!$A:$A,'Scoring_Config'!$C:$C,10),0),"False,0")</f>
        <v>0</v>
      </c>
      <c r="AG496" cm="1">
        <f t="array" ref="AG49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96" cm="1">
        <f t="array" ref="AH496">IF(FALSE,"True," &amp; IF(_xlfn.XLOOKUP("App_Any_OR_RangeGt1000",'Scoring_Config'!$A:$A,'Scoring_Config'!$D:$D,"Yes")="Yes",_xlfn.XLOOKUP("App_Any_OR_RangeGt1000",'Scoring_Config'!$A:$A,'Scoring_Config'!$C:$C,10),0),"False,0")</f>
        <v>0</v>
      </c>
      <c r="AI496" cm="1">
        <f t="array" ref="AI496">IF(FALSE,"True," &amp; IF(_xlfn.XLOOKUP("Service_Insecure_Match",'Scoring_Config'!$A:$A,'Scoring_Config'!$D:$D,"Yes")="Yes",_xlfn.XLOOKUP("Service_Insecure_Match",'Scoring_Config'!$A:$A,'Scoring_Config'!$C:$C,5),0),"False,0")</f>
        <v>0</v>
      </c>
      <c r="AJ496" cm="1">
        <f t="array" ref="AJ496">IF(FALSE,"True," &amp; IF(_xlfn.XLOOKUP("Risky_Inbound",'Scoring_Config'!$A:$A,'Scoring_Config'!$D:$D,"Yes")="Yes",_xlfn.XLOOKUP("Risky_Inbound",'Scoring_Config'!$A:$A,'Scoring_Config'!$C:$C,50),0),"False,0")</f>
        <v>0</v>
      </c>
      <c r="AK496" cm="1">
        <f t="array" ref="AK496">IF(FALSE,"True," &amp; IF(_xlfn.XLOOKUP("Risky_Outbound",'Scoring_Config'!$A:$A,'Scoring_Config'!$D:$D,"Yes")="Yes",_xlfn.XLOOKUP("Risky_Outbound",'Scoring_Config'!$A:$A,'Scoring_Config'!$C:$C,25),0),"False,0")</f>
        <v>0</v>
      </c>
      <c r="AL496" t="s">
        <v>6699</v>
      </c>
      <c r="AM496" cm="1">
        <f t="array" ref="AM49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96" t="s">
        <v>6697</v>
      </c>
      <c r="AO496" t="s">
        <v>6697</v>
      </c>
      <c r="AP496" t="s">
        <v>6697</v>
      </c>
      <c r="AQ496" cm="1">
        <f t="array" ref="AQ496">IF(FALSE,"True," &amp; IF(_xlfn.XLOOKUP("Service_IsAny",'Scoring_Config'!$A:$A,'Scoring_Config'!$D:$D,"Yes")="Yes",_xlfn.XLOOKUP("Service_IsAny",'Scoring_Config'!$A:$A,'Scoring_Config'!$C:$C,0),0),"False,0")</f>
        <v>0</v>
      </c>
      <c r="AR496">
        <v>0</v>
      </c>
      <c r="AS496" cm="1">
        <f t="array" ref="AS496">IF(FALSE,"True," &amp; IF(_xlfn.XLOOKUP("Service_RangeGt1000",'Scoring_Config'!$A:$A,'Scoring_Config'!$D:$D,"Yes")="Yes",_xlfn.XLOOKUP("Service_RangeGt1000",'Scoring_Config'!$A:$A,'Scoring_Config'!$C:$C,0),0),"False,0")</f>
        <v>0</v>
      </c>
      <c r="AT496" cm="1">
        <f t="array" ref="AT496">IF(FALSE,"True," &amp; IF(_xlfn.XLOOKUP("App_IsAny",'Scoring_Config'!$A:$A,'Scoring_Config'!$D:$D,"Yes")="Yes",_xlfn.XLOOKUP("App_IsAny",'Scoring_Config'!$A:$A,'Scoring_Config'!$C:$C,0),0),"False,0")</f>
        <v>0</v>
      </c>
      <c r="AU496">
        <v>0</v>
      </c>
      <c r="AV496" cm="1">
        <f t="array" ref="AV496">IF(FALSE,"True," &amp; IF(_xlfn.XLOOKUP("App_RangeGt1000",'Scoring_Config'!$A:$A,'Scoring_Config'!$D:$D,"Yes")="Yes",_xlfn.XLOOKUP("App_RangeGt1000",'Scoring_Config'!$A:$A,'Scoring_Config'!$C:$C,0),0),"False,0")</f>
        <v>0</v>
      </c>
      <c r="AW496" cm="1">
        <f t="array" ref="AW496">IF(FALSE,"True," &amp; IF(_xlfn.XLOOKUP("Action_IsDenyOrDrop",'Scoring_Config'!$A:$A,'Scoring_Config'!$D:$D,"Yes")="Yes",_xlfn.XLOOKUP("Action_IsDenyOrDrop",'Scoring_Config'!$A:$A,'Scoring_Config'!$C:$C,0),0),"False,0")</f>
        <v>0</v>
      </c>
      <c r="AX496" cm="1">
        <f t="array" ref="AX496">IF(LEFT(AW496,4)="True",0,(IF(LEFT(Y496,4)="True",IF(_xlfn.XLOOKUP("Src_IsAny",'Scoring_Config'!$A:$A,'Scoring_Config'!$D:$D,"Yes")="Yes",_xlfn.XLOOKUP("Src_IsAny",'Scoring_Config'!$A:$A,'Scoring_Config'!$C:$C,10),0),0)+IF(LEFT(Z496,4)="True",IF(_xlfn.XLOOKUP("Src_CIDR_Le_16",'Scoring_Config'!$A:$A,'Scoring_Config'!$D:$D,"Yes")="Yes",_xlfn.XLOOKUP("Src_CIDR_Le_16",'Scoring_Config'!$A:$A,'Scoring_Config'!$C:$C,10),0),0)+IF(LEFT(AA496,4)="True",IF(_xlfn.XLOOKUP("Src_CIDR_17_22",'Scoring_Config'!$A:$A,'Scoring_Config'!$D:$D,"Yes")="Yes",_xlfn.XLOOKUP("Src_CIDR_17_22",'Scoring_Config'!$A:$A,'Scoring_Config'!$C:$C,5),0),0)+IF(LEFT(AB496,4)="True",IF(_xlfn.XLOOKUP("Dst_IsAny",'Scoring_Config'!$A:$A,'Scoring_Config'!$D:$D,"Yes")="Yes",_xlfn.XLOOKUP("Dst_IsAny",'Scoring_Config'!$A:$A,'Scoring_Config'!$C:$C,10),0),0)+IF(LEFT(AC496,4)="True",IF(_xlfn.XLOOKUP("Dst_CIDR_Le_16",'Scoring_Config'!$A:$A,'Scoring_Config'!$D:$D,"Yes")="Yes",_xlfn.XLOOKUP("Dst_CIDR_Le_16",'Scoring_Config'!$A:$A,'Scoring_Config'!$C:$C,10),0),0)+IF(LEFT(AD496,4)="True",IF(_xlfn.XLOOKUP("Dst_CIDR_17_22",'Scoring_Config'!$A:$A,'Scoring_Config'!$D:$D,"Yes")="Yes",_xlfn.XLOOKUP("Dst_CIDR_17_22",'Scoring_Config'!$A:$A,'Scoring_Config'!$C:$C,5),0),0)+IF(LEFT(AE496,4)="True",IF(_xlfn.XLOOKUP("SrcZone_IsAny",'Scoring_Config'!$A:$A,'Scoring_Config'!$D:$D,"Yes")="Yes",_xlfn.XLOOKUP("SrcZone_IsAny",'Scoring_Config'!$A:$A,'Scoring_Config'!$C:$C,10),0),0)+IF(LEFT(AF496,4)="True",IF(_xlfn.XLOOKUP("DstZone_IsAny",'Scoring_Config'!$A:$A,'Scoring_Config'!$D:$D,"Yes")="Yes",_xlfn.XLOOKUP("DstZone_IsAny",'Scoring_Config'!$A:$A,'Scoring_Config'!$C:$C,10),0),0)+IF(LEFT(AG496,4)="True",IF(_xlfn.XLOOKUP("Service_Any_OR_RangeGt1000",'Scoring_Config'!$A:$A,'Scoring_Config'!$D:$D,"Yes")="Yes",_xlfn.XLOOKUP("Service_Any_OR_RangeGt1000",'Scoring_Config'!$A:$A,'Scoring_Config'!$C:$C,10),0),0)+IF(LEFT(AH496,4)="True",IF(_xlfn.XLOOKUP("App_Any_OR_RangeGt1000",'Scoring_Config'!$A:$A,'Scoring_Config'!$D:$D,"Yes")="Yes",_xlfn.XLOOKUP("App_Any_OR_RangeGt1000",'Scoring_Config'!$A:$A,'Scoring_Config'!$C:$C,10),0),0)+IF(LEFT(AI496,4)="True",IF(_xlfn.XLOOKUP("Service_Insecure_Match",'Scoring_Config'!$A:$A,'Scoring_Config'!$D:$D,"Yes")="Yes",_xlfn.XLOOKUP("Service_Insecure_Match",'Scoring_Config'!$A:$A,'Scoring_Config'!$C:$C,5),0),0)+IF(LEFT(AJ496,4)="True",IF(_xlfn.XLOOKUP("Risky_Inbound",'Scoring_Config'!$A:$A,'Scoring_Config'!$D:$D,"Yes")="Yes",_xlfn.XLOOKUP("Risky_Inbound",'Scoring_Config'!$A:$A,'Scoring_Config'!$C:$C,50),0),0)+IF(LEFT(AK496,4)="True",IF(_xlfn.XLOOKUP("Risky_Outbound",'Scoring_Config'!$A:$A,'Scoring_Config'!$D:$D,"Yes")="Yes",_xlfn.XLOOKUP("Risky_Outbound",'Scoring_Config'!$A:$A,'Scoring_Config'!$C:$C,25),0),0)+IF(LEFT(AZ496,4)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496,FIND(",",AL496)+1,100)),0)+IF(LEFT(AM496,4)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496,FIND(",",AN496)+1,100)),0)+IF(_xlfn.XLOOKUP("Profile_Scoring",'Scoring_Config'!$A:$A,'Scoring_Config'!$D:$D,"Yes")="Yes",VALUE(MID(AO496,FIND(",",AO496)+1,100)),0)+IF(_xlfn.XLOOKUP("Options_Scoring",'Scoring_Config'!$A:$A,'Scoring_Config'!$D:$D,"Yes")="Yes",VALUE(MID(AP496,FIND(",",AP496)+1,100)),0)))</f>
        <v>0</v>
      </c>
      <c r="AZ496" cm="1">
        <f t="array" ref="AZ496">IF(FALSE,"True," &amp; IF(_xlfn.XLOOKUP("Migrate_Insecure",'Scoring_Config'!$A:$A,'Scoring_Config'!$D:$D,"Yes")="Yes",_xlfn.XLOOKUP("Migrate_Insecure",'Scoring_Config'!$A:$A,'Scoring_Config'!$C:$C,10),0),"False,0")</f>
        <v>0</v>
      </c>
    </row>
    <row r="497" spans="1:52">
      <c r="A497" t="s">
        <v>1979</v>
      </c>
      <c r="B497" t="s">
        <v>2470</v>
      </c>
      <c r="C497" t="s">
        <v>3542</v>
      </c>
      <c r="D497" t="s">
        <v>3545</v>
      </c>
      <c r="E497" t="s">
        <v>3563</v>
      </c>
      <c r="F497" t="s">
        <v>3634</v>
      </c>
      <c r="G497" t="s">
        <v>195</v>
      </c>
      <c r="H497" t="s">
        <v>174</v>
      </c>
      <c r="I497" t="s">
        <v>3635</v>
      </c>
      <c r="J497" t="s">
        <v>314</v>
      </c>
      <c r="K497" t="s">
        <v>1732</v>
      </c>
      <c r="L497" t="s">
        <v>1327</v>
      </c>
      <c r="M497" t="s">
        <v>1974</v>
      </c>
      <c r="N497" t="s">
        <v>4315</v>
      </c>
      <c r="O497" t="s">
        <v>4319</v>
      </c>
      <c r="P497" t="s">
        <v>4321</v>
      </c>
      <c r="Q497" t="s">
        <v>4693</v>
      </c>
      <c r="R497" t="s">
        <v>5439</v>
      </c>
      <c r="S497" t="s">
        <v>4324</v>
      </c>
      <c r="T497" t="s">
        <v>5713</v>
      </c>
      <c r="U497" t="s">
        <v>6194</v>
      </c>
      <c r="Y497" cm="1">
        <f t="array" ref="Y497">IF(FALSE,"True," &amp; IF(_xlfn.XLOOKUP("Src_IsAny",'Scoring_Config'!$A:$A,'Scoring_Config'!$D:$D,"Yes")="Yes",_xlfn.XLOOKUP("Src_IsAny",'Scoring_Config'!$A:$A,'Scoring_Config'!$C:$C,10),0),"False,0")</f>
        <v>0</v>
      </c>
      <c r="Z497" cm="1">
        <f t="array" ref="Z497">IF(FALSE,"True," &amp; IF(_xlfn.XLOOKUP("Src_CIDR_Le_16",'Scoring_Config'!$A:$A,'Scoring_Config'!$D:$D,"Yes")="Yes",_xlfn.XLOOKUP("Src_CIDR_Le_16",'Scoring_Config'!$A:$A,'Scoring_Config'!$C:$C,10),0),"False,0")</f>
        <v>0</v>
      </c>
      <c r="AA497" cm="1">
        <f t="array" ref="AA497">IF(FALSE,"True," &amp; IF(_xlfn.XLOOKUP("Src_CIDR_17_22",'Scoring_Config'!$A:$A,'Scoring_Config'!$D:$D,"Yes")="Yes",_xlfn.XLOOKUP("Src_CIDR_17_22",'Scoring_Config'!$A:$A,'Scoring_Config'!$C:$C,5),0),"False,0")</f>
        <v>0</v>
      </c>
      <c r="AB497" cm="1">
        <f t="array" ref="AB497">IF(FALSE,"True," &amp; IF(_xlfn.XLOOKUP("Dst_IsAny",'Scoring_Config'!$A:$A,'Scoring_Config'!$D:$D,"Yes")="Yes",_xlfn.XLOOKUP("Dst_IsAny",'Scoring_Config'!$A:$A,'Scoring_Config'!$C:$C,10),0),"False,0")</f>
        <v>0</v>
      </c>
      <c r="AC497" cm="1">
        <f t="array" ref="AC497">IF(TRUE,"True," &amp; IF(_xlfn.XLOOKUP("Dst_CIDR_Le_16",'Scoring_Config'!$A:$A,'Scoring_Config'!$D:$D,"Yes")="Yes",_xlfn.XLOOKUP("Dst_CIDR_Le_16",'Scoring_Config'!$A:$A,'Scoring_Config'!$C:$C,10),0),"False,0")</f>
        <v>0</v>
      </c>
      <c r="AD497" cm="1">
        <f t="array" ref="AD497">IF(FALSE,"True," &amp; IF(_xlfn.XLOOKUP("Dst_CIDR_17_22",'Scoring_Config'!$A:$A,'Scoring_Config'!$D:$D,"Yes")="Yes",_xlfn.XLOOKUP("Dst_CIDR_17_22",'Scoring_Config'!$A:$A,'Scoring_Config'!$C:$C,5),0),"False,0")</f>
        <v>0</v>
      </c>
      <c r="AE497" cm="1">
        <f t="array" ref="AE497">IF(FALSE,"True," &amp; IF(_xlfn.XLOOKUP("SrcZone_IsAny",'Scoring_Config'!$A:$A,'Scoring_Config'!$D:$D,"Yes")="Yes",_xlfn.XLOOKUP("SrcZone_IsAny",'Scoring_Config'!$A:$A,'Scoring_Config'!$C:$C,10),0),"False,0")</f>
        <v>0</v>
      </c>
      <c r="AF497" cm="1">
        <f t="array" ref="AF497">IF(FALSE,"True," &amp; IF(_xlfn.XLOOKUP("DstZone_IsAny",'Scoring_Config'!$A:$A,'Scoring_Config'!$D:$D,"Yes")="Yes",_xlfn.XLOOKUP("DstZone_IsAny",'Scoring_Config'!$A:$A,'Scoring_Config'!$C:$C,10),0),"False,0")</f>
        <v>0</v>
      </c>
      <c r="AG497" cm="1">
        <f t="array" ref="AG49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97" cm="1">
        <f t="array" ref="AH497">IF(FALSE,"True," &amp; IF(_xlfn.XLOOKUP("App_Any_OR_RangeGt1000",'Scoring_Config'!$A:$A,'Scoring_Config'!$D:$D,"Yes")="Yes",_xlfn.XLOOKUP("App_Any_OR_RangeGt1000",'Scoring_Config'!$A:$A,'Scoring_Config'!$C:$C,10),0),"False,0")</f>
        <v>0</v>
      </c>
      <c r="AI497" cm="1">
        <f t="array" ref="AI497">IF(FALSE,"True," &amp; IF(_xlfn.XLOOKUP("Service_Insecure_Match",'Scoring_Config'!$A:$A,'Scoring_Config'!$D:$D,"Yes")="Yes",_xlfn.XLOOKUP("Service_Insecure_Match",'Scoring_Config'!$A:$A,'Scoring_Config'!$C:$C,5),0),"False,0")</f>
        <v>0</v>
      </c>
      <c r="AJ497" cm="1">
        <f t="array" ref="AJ497">IF(FALSE,"True," &amp; IF(_xlfn.XLOOKUP("Risky_Inbound",'Scoring_Config'!$A:$A,'Scoring_Config'!$D:$D,"Yes")="Yes",_xlfn.XLOOKUP("Risky_Inbound",'Scoring_Config'!$A:$A,'Scoring_Config'!$C:$C,50),0),"False,0")</f>
        <v>0</v>
      </c>
      <c r="AK497" cm="1">
        <f t="array" ref="AK497">IF(FALSE,"True," &amp; IF(_xlfn.XLOOKUP("Risky_Outbound",'Scoring_Config'!$A:$A,'Scoring_Config'!$D:$D,"Yes")="Yes",_xlfn.XLOOKUP("Risky_Outbound",'Scoring_Config'!$A:$A,'Scoring_Config'!$C:$C,25),0),"False,0")</f>
        <v>0</v>
      </c>
      <c r="AL497" t="s">
        <v>6700</v>
      </c>
      <c r="AM497" cm="1">
        <f t="array" ref="AM49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97" t="s">
        <v>6697</v>
      </c>
      <c r="AO497" t="s">
        <v>6697</v>
      </c>
      <c r="AP497" t="s">
        <v>6697</v>
      </c>
      <c r="AQ497" cm="1">
        <f t="array" ref="AQ497">IF(FALSE,"True," &amp; IF(_xlfn.XLOOKUP("Service_IsAny",'Scoring_Config'!$A:$A,'Scoring_Config'!$D:$D,"Yes")="Yes",_xlfn.XLOOKUP("Service_IsAny",'Scoring_Config'!$A:$A,'Scoring_Config'!$C:$C,0),0),"False,0")</f>
        <v>0</v>
      </c>
      <c r="AR497">
        <v>0</v>
      </c>
      <c r="AS497" cm="1">
        <f t="array" ref="AS497">IF(FALSE,"True," &amp; IF(_xlfn.XLOOKUP("Service_RangeGt1000",'Scoring_Config'!$A:$A,'Scoring_Config'!$D:$D,"Yes")="Yes",_xlfn.XLOOKUP("Service_RangeGt1000",'Scoring_Config'!$A:$A,'Scoring_Config'!$C:$C,0),0),"False,0")</f>
        <v>0</v>
      </c>
      <c r="AT497" cm="1">
        <f t="array" ref="AT497">IF(FALSE,"True," &amp; IF(_xlfn.XLOOKUP("App_IsAny",'Scoring_Config'!$A:$A,'Scoring_Config'!$D:$D,"Yes")="Yes",_xlfn.XLOOKUP("App_IsAny",'Scoring_Config'!$A:$A,'Scoring_Config'!$C:$C,0),0),"False,0")</f>
        <v>0</v>
      </c>
      <c r="AU497">
        <v>2</v>
      </c>
      <c r="AV497" cm="1">
        <f t="array" ref="AV497">IF(FALSE,"True," &amp; IF(_xlfn.XLOOKUP("App_RangeGt1000",'Scoring_Config'!$A:$A,'Scoring_Config'!$D:$D,"Yes")="Yes",_xlfn.XLOOKUP("App_RangeGt1000",'Scoring_Config'!$A:$A,'Scoring_Config'!$C:$C,0),0),"False,0")</f>
        <v>0</v>
      </c>
      <c r="AW497" cm="1">
        <f t="array" ref="AW497">IF(FALSE,"True," &amp; IF(_xlfn.XLOOKUP("Action_IsDenyOrDrop",'Scoring_Config'!$A:$A,'Scoring_Config'!$D:$D,"Yes")="Yes",_xlfn.XLOOKUP("Action_IsDenyOrDrop",'Scoring_Config'!$A:$A,'Scoring_Config'!$C:$C,0),0),"False,0")</f>
        <v>0</v>
      </c>
      <c r="AX497" cm="1">
        <f t="array" ref="AX497">IF(LEFT(AW497,4)="True",0,(IF(LEFT(Y497,4)="True",IF(_xlfn.XLOOKUP("Src_IsAny",'Scoring_Config'!$A:$A,'Scoring_Config'!$D:$D,"Yes")="Yes",_xlfn.XLOOKUP("Src_IsAny",'Scoring_Config'!$A:$A,'Scoring_Config'!$C:$C,10),0),0)+IF(LEFT(Z497,4)="True",IF(_xlfn.XLOOKUP("Src_CIDR_Le_16",'Scoring_Config'!$A:$A,'Scoring_Config'!$D:$D,"Yes")="Yes",_xlfn.XLOOKUP("Src_CIDR_Le_16",'Scoring_Config'!$A:$A,'Scoring_Config'!$C:$C,10),0),0)+IF(LEFT(AA497,4)="True",IF(_xlfn.XLOOKUP("Src_CIDR_17_22",'Scoring_Config'!$A:$A,'Scoring_Config'!$D:$D,"Yes")="Yes",_xlfn.XLOOKUP("Src_CIDR_17_22",'Scoring_Config'!$A:$A,'Scoring_Config'!$C:$C,5),0),0)+IF(LEFT(AB497,4)="True",IF(_xlfn.XLOOKUP("Dst_IsAny",'Scoring_Config'!$A:$A,'Scoring_Config'!$D:$D,"Yes")="Yes",_xlfn.XLOOKUP("Dst_IsAny",'Scoring_Config'!$A:$A,'Scoring_Config'!$C:$C,10),0),0)+IF(LEFT(AC497,4)="True",IF(_xlfn.XLOOKUP("Dst_CIDR_Le_16",'Scoring_Config'!$A:$A,'Scoring_Config'!$D:$D,"Yes")="Yes",_xlfn.XLOOKUP("Dst_CIDR_Le_16",'Scoring_Config'!$A:$A,'Scoring_Config'!$C:$C,10),0),0)+IF(LEFT(AD497,4)="True",IF(_xlfn.XLOOKUP("Dst_CIDR_17_22",'Scoring_Config'!$A:$A,'Scoring_Config'!$D:$D,"Yes")="Yes",_xlfn.XLOOKUP("Dst_CIDR_17_22",'Scoring_Config'!$A:$A,'Scoring_Config'!$C:$C,5),0),0)+IF(LEFT(AE497,4)="True",IF(_xlfn.XLOOKUP("SrcZone_IsAny",'Scoring_Config'!$A:$A,'Scoring_Config'!$D:$D,"Yes")="Yes",_xlfn.XLOOKUP("SrcZone_IsAny",'Scoring_Config'!$A:$A,'Scoring_Config'!$C:$C,10),0),0)+IF(LEFT(AF497,4)="True",IF(_xlfn.XLOOKUP("DstZone_IsAny",'Scoring_Config'!$A:$A,'Scoring_Config'!$D:$D,"Yes")="Yes",_xlfn.XLOOKUP("DstZone_IsAny",'Scoring_Config'!$A:$A,'Scoring_Config'!$C:$C,10),0),0)+IF(LEFT(AG497,4)="True",IF(_xlfn.XLOOKUP("Service_Any_OR_RangeGt1000",'Scoring_Config'!$A:$A,'Scoring_Config'!$D:$D,"Yes")="Yes",_xlfn.XLOOKUP("Service_Any_OR_RangeGt1000",'Scoring_Config'!$A:$A,'Scoring_Config'!$C:$C,10),0),0)+IF(LEFT(AH497,4)="True",IF(_xlfn.XLOOKUP("App_Any_OR_RangeGt1000",'Scoring_Config'!$A:$A,'Scoring_Config'!$D:$D,"Yes")="Yes",_xlfn.XLOOKUP("App_Any_OR_RangeGt1000",'Scoring_Config'!$A:$A,'Scoring_Config'!$C:$C,10),0),0)+IF(LEFT(AI497,4)="True",IF(_xlfn.XLOOKUP("Service_Insecure_Match",'Scoring_Config'!$A:$A,'Scoring_Config'!$D:$D,"Yes")="Yes",_xlfn.XLOOKUP("Service_Insecure_Match",'Scoring_Config'!$A:$A,'Scoring_Config'!$C:$C,5),0),0)+IF(LEFT(AJ497,4)="True",IF(_xlfn.XLOOKUP("Risky_Inbound",'Scoring_Config'!$A:$A,'Scoring_Config'!$D:$D,"Yes")="Yes",_xlfn.XLOOKUP("Risky_Inbound",'Scoring_Config'!$A:$A,'Scoring_Config'!$C:$C,50),0),0)+IF(LEFT(AK497,4)="True",IF(_xlfn.XLOOKUP("Risky_Outbound",'Scoring_Config'!$A:$A,'Scoring_Config'!$D:$D,"Yes")="Yes",_xlfn.XLOOKUP("Risky_Outbound",'Scoring_Config'!$A:$A,'Scoring_Config'!$C:$C,25),0),0)+IF(LEFT(AZ497,4)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497,FIND(",",AL497)+1,100)),0)+IF(LEFT(AM497,4)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497,FIND(",",AN497)+1,100)),0)+IF(_xlfn.XLOOKUP("Profile_Scoring",'Scoring_Config'!$A:$A,'Scoring_Config'!$D:$D,"Yes")="Yes",VALUE(MID(AO497,FIND(",",AO497)+1,100)),0)+IF(_xlfn.XLOOKUP("Options_Scoring",'Scoring_Config'!$A:$A,'Scoring_Config'!$D:$D,"Yes")="Yes",VALUE(MID(AP497,FIND(",",AP497)+1,100)),0)))</f>
        <v>0</v>
      </c>
      <c r="AZ497" cm="1">
        <f t="array" ref="AZ497">IF(FALSE,"True," &amp; IF(_xlfn.XLOOKUP("Migrate_Insecure",'Scoring_Config'!$A:$A,'Scoring_Config'!$D:$D,"Yes")="Yes",_xlfn.XLOOKUP("Migrate_Insecure",'Scoring_Config'!$A:$A,'Scoring_Config'!$C:$C,10),0),"False,0")</f>
        <v>0</v>
      </c>
    </row>
    <row r="498" spans="1:52">
      <c r="A498" t="s">
        <v>1979</v>
      </c>
      <c r="B498" t="s">
        <v>2471</v>
      </c>
      <c r="C498" t="s">
        <v>3542</v>
      </c>
      <c r="D498" t="s">
        <v>3545</v>
      </c>
      <c r="E498" t="s">
        <v>3563</v>
      </c>
      <c r="F498" t="s">
        <v>3634</v>
      </c>
      <c r="G498" t="s">
        <v>195</v>
      </c>
      <c r="H498" t="s">
        <v>174</v>
      </c>
      <c r="I498" t="s">
        <v>3635</v>
      </c>
      <c r="J498" t="s">
        <v>173</v>
      </c>
      <c r="K498" t="s">
        <v>1732</v>
      </c>
      <c r="L498" t="s">
        <v>1327</v>
      </c>
      <c r="M498" t="s">
        <v>1974</v>
      </c>
      <c r="N498" t="s">
        <v>4315</v>
      </c>
      <c r="O498" t="s">
        <v>4319</v>
      </c>
      <c r="P498" t="s">
        <v>4321</v>
      </c>
      <c r="Q498" t="s">
        <v>4694</v>
      </c>
      <c r="R498" t="s">
        <v>5446</v>
      </c>
      <c r="S498" t="s">
        <v>5439</v>
      </c>
      <c r="T498" t="s">
        <v>5608</v>
      </c>
      <c r="U498" t="s">
        <v>5690</v>
      </c>
      <c r="Y498" cm="1">
        <f t="array" ref="Y498">IF(FALSE,"True," &amp; IF(_xlfn.XLOOKUP("Src_IsAny",'Scoring_Config'!$A:$A,'Scoring_Config'!$D:$D,"Yes")="Yes",_xlfn.XLOOKUP("Src_IsAny",'Scoring_Config'!$A:$A,'Scoring_Config'!$C:$C,10),0),"False,0")</f>
        <v>0</v>
      </c>
      <c r="Z498" cm="1">
        <f t="array" ref="Z498">IF(FALSE,"True," &amp; IF(_xlfn.XLOOKUP("Src_CIDR_Le_16",'Scoring_Config'!$A:$A,'Scoring_Config'!$D:$D,"Yes")="Yes",_xlfn.XLOOKUP("Src_CIDR_Le_16",'Scoring_Config'!$A:$A,'Scoring_Config'!$C:$C,10),0),"False,0")</f>
        <v>0</v>
      </c>
      <c r="AA498" cm="1">
        <f t="array" ref="AA498">IF(FALSE,"True," &amp; IF(_xlfn.XLOOKUP("Src_CIDR_17_22",'Scoring_Config'!$A:$A,'Scoring_Config'!$D:$D,"Yes")="Yes",_xlfn.XLOOKUP("Src_CIDR_17_22",'Scoring_Config'!$A:$A,'Scoring_Config'!$C:$C,5),0),"False,0")</f>
        <v>0</v>
      </c>
      <c r="AB498" cm="1">
        <f t="array" ref="AB498">IF(FALSE,"True," &amp; IF(_xlfn.XLOOKUP("Dst_IsAny",'Scoring_Config'!$A:$A,'Scoring_Config'!$D:$D,"Yes")="Yes",_xlfn.XLOOKUP("Dst_IsAny",'Scoring_Config'!$A:$A,'Scoring_Config'!$C:$C,10),0),"False,0")</f>
        <v>0</v>
      </c>
      <c r="AC498" cm="1">
        <f t="array" ref="AC498">IF(FALSE,"True," &amp; IF(_xlfn.XLOOKUP("Dst_CIDR_Le_16",'Scoring_Config'!$A:$A,'Scoring_Config'!$D:$D,"Yes")="Yes",_xlfn.XLOOKUP("Dst_CIDR_Le_16",'Scoring_Config'!$A:$A,'Scoring_Config'!$C:$C,10),0),"False,0")</f>
        <v>0</v>
      </c>
      <c r="AD498" cm="1">
        <f t="array" ref="AD498">IF(FALSE,"True," &amp; IF(_xlfn.XLOOKUP("Dst_CIDR_17_22",'Scoring_Config'!$A:$A,'Scoring_Config'!$D:$D,"Yes")="Yes",_xlfn.XLOOKUP("Dst_CIDR_17_22",'Scoring_Config'!$A:$A,'Scoring_Config'!$C:$C,5),0),"False,0")</f>
        <v>0</v>
      </c>
      <c r="AE498" cm="1">
        <f t="array" ref="AE498">IF(FALSE,"True," &amp; IF(_xlfn.XLOOKUP("SrcZone_IsAny",'Scoring_Config'!$A:$A,'Scoring_Config'!$D:$D,"Yes")="Yes",_xlfn.XLOOKUP("SrcZone_IsAny",'Scoring_Config'!$A:$A,'Scoring_Config'!$C:$C,10),0),"False,0")</f>
        <v>0</v>
      </c>
      <c r="AF498" cm="1">
        <f t="array" ref="AF498">IF(FALSE,"True," &amp; IF(_xlfn.XLOOKUP("DstZone_IsAny",'Scoring_Config'!$A:$A,'Scoring_Config'!$D:$D,"Yes")="Yes",_xlfn.XLOOKUP("DstZone_IsAny",'Scoring_Config'!$A:$A,'Scoring_Config'!$C:$C,10),0),"False,0")</f>
        <v>0</v>
      </c>
      <c r="AG498" cm="1">
        <f t="array" ref="AG49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98" cm="1">
        <f t="array" ref="AH498">IF(FALSE,"True," &amp; IF(_xlfn.XLOOKUP("App_Any_OR_RangeGt1000",'Scoring_Config'!$A:$A,'Scoring_Config'!$D:$D,"Yes")="Yes",_xlfn.XLOOKUP("App_Any_OR_RangeGt1000",'Scoring_Config'!$A:$A,'Scoring_Config'!$C:$C,10),0),"False,0")</f>
        <v>0</v>
      </c>
      <c r="AI498" cm="1">
        <f t="array" ref="AI498">IF(FALSE,"True," &amp; IF(_xlfn.XLOOKUP("Service_Insecure_Match",'Scoring_Config'!$A:$A,'Scoring_Config'!$D:$D,"Yes")="Yes",_xlfn.XLOOKUP("Service_Insecure_Match",'Scoring_Config'!$A:$A,'Scoring_Config'!$C:$C,5),0),"False,0")</f>
        <v>0</v>
      </c>
      <c r="AJ498" cm="1">
        <f t="array" ref="AJ498">IF(FALSE,"True," &amp; IF(_xlfn.XLOOKUP("Risky_Inbound",'Scoring_Config'!$A:$A,'Scoring_Config'!$D:$D,"Yes")="Yes",_xlfn.XLOOKUP("Risky_Inbound",'Scoring_Config'!$A:$A,'Scoring_Config'!$C:$C,50),0),"False,0")</f>
        <v>0</v>
      </c>
      <c r="AK498" cm="1">
        <f t="array" ref="AK498">IF(FALSE,"True," &amp; IF(_xlfn.XLOOKUP("Risky_Outbound",'Scoring_Config'!$A:$A,'Scoring_Config'!$D:$D,"Yes")="Yes",_xlfn.XLOOKUP("Risky_Outbound",'Scoring_Config'!$A:$A,'Scoring_Config'!$C:$C,25),0),"False,0")</f>
        <v>0</v>
      </c>
      <c r="AL498" t="s">
        <v>6700</v>
      </c>
      <c r="AM498" cm="1">
        <f t="array" ref="AM49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98" t="s">
        <v>6697</v>
      </c>
      <c r="AO498" t="s">
        <v>6697</v>
      </c>
      <c r="AP498" t="s">
        <v>6697</v>
      </c>
      <c r="AQ498" cm="1">
        <f t="array" ref="AQ498">IF(FALSE,"True," &amp; IF(_xlfn.XLOOKUP("Service_IsAny",'Scoring_Config'!$A:$A,'Scoring_Config'!$D:$D,"Yes")="Yes",_xlfn.XLOOKUP("Service_IsAny",'Scoring_Config'!$A:$A,'Scoring_Config'!$C:$C,0),0),"False,0")</f>
        <v>0</v>
      </c>
      <c r="AR498">
        <v>0</v>
      </c>
      <c r="AS498" cm="1">
        <f t="array" ref="AS498">IF(FALSE,"True," &amp; IF(_xlfn.XLOOKUP("Service_RangeGt1000",'Scoring_Config'!$A:$A,'Scoring_Config'!$D:$D,"Yes")="Yes",_xlfn.XLOOKUP("Service_RangeGt1000",'Scoring_Config'!$A:$A,'Scoring_Config'!$C:$C,0),0),"False,0")</f>
        <v>0</v>
      </c>
      <c r="AT498" cm="1">
        <f t="array" ref="AT498">IF(FALSE,"True," &amp; IF(_xlfn.XLOOKUP("App_IsAny",'Scoring_Config'!$A:$A,'Scoring_Config'!$D:$D,"Yes")="Yes",_xlfn.XLOOKUP("App_IsAny",'Scoring_Config'!$A:$A,'Scoring_Config'!$C:$C,0),0),"False,0")</f>
        <v>0</v>
      </c>
      <c r="AU498">
        <v>2</v>
      </c>
      <c r="AV498" cm="1">
        <f t="array" ref="AV498">IF(FALSE,"True," &amp; IF(_xlfn.XLOOKUP("App_RangeGt1000",'Scoring_Config'!$A:$A,'Scoring_Config'!$D:$D,"Yes")="Yes",_xlfn.XLOOKUP("App_RangeGt1000",'Scoring_Config'!$A:$A,'Scoring_Config'!$C:$C,0),0),"False,0")</f>
        <v>0</v>
      </c>
      <c r="AW498" cm="1">
        <f t="array" ref="AW498">IF(FALSE,"True," &amp; IF(_xlfn.XLOOKUP("Action_IsDenyOrDrop",'Scoring_Config'!$A:$A,'Scoring_Config'!$D:$D,"Yes")="Yes",_xlfn.XLOOKUP("Action_IsDenyOrDrop",'Scoring_Config'!$A:$A,'Scoring_Config'!$C:$C,0),0),"False,0")</f>
        <v>0</v>
      </c>
      <c r="AX498" cm="1">
        <f t="array" ref="AX498">IF(LEFT(AW498,4)="True",0,(IF(LEFT(Y498,4)="True",IF(_xlfn.XLOOKUP("Src_IsAny",'Scoring_Config'!$A:$A,'Scoring_Config'!$D:$D,"Yes")="Yes",_xlfn.XLOOKUP("Src_IsAny",'Scoring_Config'!$A:$A,'Scoring_Config'!$C:$C,10),0),0)+IF(LEFT(Z498,4)="True",IF(_xlfn.XLOOKUP("Src_CIDR_Le_16",'Scoring_Config'!$A:$A,'Scoring_Config'!$D:$D,"Yes")="Yes",_xlfn.XLOOKUP("Src_CIDR_Le_16",'Scoring_Config'!$A:$A,'Scoring_Config'!$C:$C,10),0),0)+IF(LEFT(AA498,4)="True",IF(_xlfn.XLOOKUP("Src_CIDR_17_22",'Scoring_Config'!$A:$A,'Scoring_Config'!$D:$D,"Yes")="Yes",_xlfn.XLOOKUP("Src_CIDR_17_22",'Scoring_Config'!$A:$A,'Scoring_Config'!$C:$C,5),0),0)+IF(LEFT(AB498,4)="True",IF(_xlfn.XLOOKUP("Dst_IsAny",'Scoring_Config'!$A:$A,'Scoring_Config'!$D:$D,"Yes")="Yes",_xlfn.XLOOKUP("Dst_IsAny",'Scoring_Config'!$A:$A,'Scoring_Config'!$C:$C,10),0),0)+IF(LEFT(AC498,4)="True",IF(_xlfn.XLOOKUP("Dst_CIDR_Le_16",'Scoring_Config'!$A:$A,'Scoring_Config'!$D:$D,"Yes")="Yes",_xlfn.XLOOKUP("Dst_CIDR_Le_16",'Scoring_Config'!$A:$A,'Scoring_Config'!$C:$C,10),0),0)+IF(LEFT(AD498,4)="True",IF(_xlfn.XLOOKUP("Dst_CIDR_17_22",'Scoring_Config'!$A:$A,'Scoring_Config'!$D:$D,"Yes")="Yes",_xlfn.XLOOKUP("Dst_CIDR_17_22",'Scoring_Config'!$A:$A,'Scoring_Config'!$C:$C,5),0),0)+IF(LEFT(AE498,4)="True",IF(_xlfn.XLOOKUP("SrcZone_IsAny",'Scoring_Config'!$A:$A,'Scoring_Config'!$D:$D,"Yes")="Yes",_xlfn.XLOOKUP("SrcZone_IsAny",'Scoring_Config'!$A:$A,'Scoring_Config'!$C:$C,10),0),0)+IF(LEFT(AF498,4)="True",IF(_xlfn.XLOOKUP("DstZone_IsAny",'Scoring_Config'!$A:$A,'Scoring_Config'!$D:$D,"Yes")="Yes",_xlfn.XLOOKUP("DstZone_IsAny",'Scoring_Config'!$A:$A,'Scoring_Config'!$C:$C,10),0),0)+IF(LEFT(AG498,4)="True",IF(_xlfn.XLOOKUP("Service_Any_OR_RangeGt1000",'Scoring_Config'!$A:$A,'Scoring_Config'!$D:$D,"Yes")="Yes",_xlfn.XLOOKUP("Service_Any_OR_RangeGt1000",'Scoring_Config'!$A:$A,'Scoring_Config'!$C:$C,10),0),0)+IF(LEFT(AH498,4)="True",IF(_xlfn.XLOOKUP("App_Any_OR_RangeGt1000",'Scoring_Config'!$A:$A,'Scoring_Config'!$D:$D,"Yes")="Yes",_xlfn.XLOOKUP("App_Any_OR_RangeGt1000",'Scoring_Config'!$A:$A,'Scoring_Config'!$C:$C,10),0),0)+IF(LEFT(AI498,4)="True",IF(_xlfn.XLOOKUP("Service_Insecure_Match",'Scoring_Config'!$A:$A,'Scoring_Config'!$D:$D,"Yes")="Yes",_xlfn.XLOOKUP("Service_Insecure_Match",'Scoring_Config'!$A:$A,'Scoring_Config'!$C:$C,5),0),0)+IF(LEFT(AJ498,4)="True",IF(_xlfn.XLOOKUP("Risky_Inbound",'Scoring_Config'!$A:$A,'Scoring_Config'!$D:$D,"Yes")="Yes",_xlfn.XLOOKUP("Risky_Inbound",'Scoring_Config'!$A:$A,'Scoring_Config'!$C:$C,50),0),0)+IF(LEFT(AK498,4)="True",IF(_xlfn.XLOOKUP("Risky_Outbound",'Scoring_Config'!$A:$A,'Scoring_Config'!$D:$D,"Yes")="Yes",_xlfn.XLOOKUP("Risky_Outbound",'Scoring_Config'!$A:$A,'Scoring_Config'!$C:$C,25),0),0)+IF(LEFT(AZ498,4)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498,FIND(",",AL498)+1,100)),0)+IF(LEFT(AM498,4)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498,FIND(",",AN498)+1,100)),0)+IF(_xlfn.XLOOKUP("Profile_Scoring",'Scoring_Config'!$A:$A,'Scoring_Config'!$D:$D,"Yes")="Yes",VALUE(MID(AO498,FIND(",",AO498)+1,100)),0)+IF(_xlfn.XLOOKUP("Options_Scoring",'Scoring_Config'!$A:$A,'Scoring_Config'!$D:$D,"Yes")="Yes",VALUE(MID(AP498,FIND(",",AP498)+1,100)),0)))</f>
        <v>0</v>
      </c>
      <c r="AZ498" cm="1">
        <f t="array" ref="AZ498">IF(FALSE,"True," &amp; IF(_xlfn.XLOOKUP("Migrate_Insecure",'Scoring_Config'!$A:$A,'Scoring_Config'!$D:$D,"Yes")="Yes",_xlfn.XLOOKUP("Migrate_Insecure",'Scoring_Config'!$A:$A,'Scoring_Config'!$C:$C,10),0),"False,0")</f>
        <v>0</v>
      </c>
    </row>
    <row r="499" spans="1:52">
      <c r="A499" t="s">
        <v>1979</v>
      </c>
      <c r="B499" t="s">
        <v>2472</v>
      </c>
      <c r="C499" t="s">
        <v>3542</v>
      </c>
      <c r="D499" t="s">
        <v>3545</v>
      </c>
      <c r="E499" t="s">
        <v>3563</v>
      </c>
      <c r="F499" t="s">
        <v>3634</v>
      </c>
      <c r="G499" t="s">
        <v>195</v>
      </c>
      <c r="H499" t="s">
        <v>174</v>
      </c>
      <c r="I499" t="s">
        <v>3576</v>
      </c>
      <c r="J499" t="s">
        <v>983</v>
      </c>
      <c r="K499" t="s">
        <v>1784</v>
      </c>
      <c r="L499" t="s">
        <v>1327</v>
      </c>
      <c r="M499" t="s">
        <v>1974</v>
      </c>
      <c r="N499" t="s">
        <v>4315</v>
      </c>
      <c r="O499" t="s">
        <v>4319</v>
      </c>
      <c r="P499" t="s">
        <v>4323</v>
      </c>
      <c r="Q499" t="s">
        <v>4695</v>
      </c>
      <c r="R499" t="s">
        <v>5439</v>
      </c>
      <c r="S499" t="s">
        <v>4324</v>
      </c>
      <c r="T499" t="s">
        <v>5642</v>
      </c>
      <c r="U499" t="s">
        <v>6195</v>
      </c>
      <c r="Y499" cm="1">
        <f t="array" ref="Y499">IF(FALSE,"True," &amp; IF(_xlfn.XLOOKUP("Src_IsAny",'Scoring_Config'!$A:$A,'Scoring_Config'!$D:$D,"Yes")="Yes",_xlfn.XLOOKUP("Src_IsAny",'Scoring_Config'!$A:$A,'Scoring_Config'!$C:$C,10),0),"False,0")</f>
        <v>0</v>
      </c>
      <c r="Z499" cm="1">
        <f t="array" ref="Z499">IF(FALSE,"True," &amp; IF(_xlfn.XLOOKUP("Src_CIDR_Le_16",'Scoring_Config'!$A:$A,'Scoring_Config'!$D:$D,"Yes")="Yes",_xlfn.XLOOKUP("Src_CIDR_Le_16",'Scoring_Config'!$A:$A,'Scoring_Config'!$C:$C,10),0),"False,0")</f>
        <v>0</v>
      </c>
      <c r="AA499" cm="1">
        <f t="array" ref="AA499">IF(FALSE,"True," &amp; IF(_xlfn.XLOOKUP("Src_CIDR_17_22",'Scoring_Config'!$A:$A,'Scoring_Config'!$D:$D,"Yes")="Yes",_xlfn.XLOOKUP("Src_CIDR_17_22",'Scoring_Config'!$A:$A,'Scoring_Config'!$C:$C,5),0),"False,0")</f>
        <v>0</v>
      </c>
      <c r="AB499" cm="1">
        <f t="array" ref="AB499">IF(FALSE,"True," &amp; IF(_xlfn.XLOOKUP("Dst_IsAny",'Scoring_Config'!$A:$A,'Scoring_Config'!$D:$D,"Yes")="Yes",_xlfn.XLOOKUP("Dst_IsAny",'Scoring_Config'!$A:$A,'Scoring_Config'!$C:$C,10),0),"False,0")</f>
        <v>0</v>
      </c>
      <c r="AC499" cm="1">
        <f t="array" ref="AC499">IF(FALSE,"True," &amp; IF(_xlfn.XLOOKUP("Dst_CIDR_Le_16",'Scoring_Config'!$A:$A,'Scoring_Config'!$D:$D,"Yes")="Yes",_xlfn.XLOOKUP("Dst_CIDR_Le_16",'Scoring_Config'!$A:$A,'Scoring_Config'!$C:$C,10),0),"False,0")</f>
        <v>0</v>
      </c>
      <c r="AD499" cm="1">
        <f t="array" ref="AD499">IF(FALSE,"True," &amp; IF(_xlfn.XLOOKUP("Dst_CIDR_17_22",'Scoring_Config'!$A:$A,'Scoring_Config'!$D:$D,"Yes")="Yes",_xlfn.XLOOKUP("Dst_CIDR_17_22",'Scoring_Config'!$A:$A,'Scoring_Config'!$C:$C,5),0),"False,0")</f>
        <v>0</v>
      </c>
      <c r="AE499" cm="1">
        <f t="array" ref="AE499">IF(FALSE,"True," &amp; IF(_xlfn.XLOOKUP("SrcZone_IsAny",'Scoring_Config'!$A:$A,'Scoring_Config'!$D:$D,"Yes")="Yes",_xlfn.XLOOKUP("SrcZone_IsAny",'Scoring_Config'!$A:$A,'Scoring_Config'!$C:$C,10),0),"False,0")</f>
        <v>0</v>
      </c>
      <c r="AF499" cm="1">
        <f t="array" ref="AF499">IF(FALSE,"True," &amp; IF(_xlfn.XLOOKUP("DstZone_IsAny",'Scoring_Config'!$A:$A,'Scoring_Config'!$D:$D,"Yes")="Yes",_xlfn.XLOOKUP("DstZone_IsAny",'Scoring_Config'!$A:$A,'Scoring_Config'!$C:$C,10),0),"False,0")</f>
        <v>0</v>
      </c>
      <c r="AG499" cm="1">
        <f t="array" ref="AG49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499" cm="1">
        <f t="array" ref="AH499">IF(FALSE,"True," &amp; IF(_xlfn.XLOOKUP("App_Any_OR_RangeGt1000",'Scoring_Config'!$A:$A,'Scoring_Config'!$D:$D,"Yes")="Yes",_xlfn.XLOOKUP("App_Any_OR_RangeGt1000",'Scoring_Config'!$A:$A,'Scoring_Config'!$C:$C,10),0),"False,0")</f>
        <v>0</v>
      </c>
      <c r="AI499" cm="1">
        <f t="array" ref="AI499">IF(FALSE,"True," &amp; IF(_xlfn.XLOOKUP("Service_Insecure_Match",'Scoring_Config'!$A:$A,'Scoring_Config'!$D:$D,"Yes")="Yes",_xlfn.XLOOKUP("Service_Insecure_Match",'Scoring_Config'!$A:$A,'Scoring_Config'!$C:$C,5),0),"False,0")</f>
        <v>0</v>
      </c>
      <c r="AJ499" cm="1">
        <f t="array" ref="AJ499">IF(FALSE,"True," &amp; IF(_xlfn.XLOOKUP("Risky_Inbound",'Scoring_Config'!$A:$A,'Scoring_Config'!$D:$D,"Yes")="Yes",_xlfn.XLOOKUP("Risky_Inbound",'Scoring_Config'!$A:$A,'Scoring_Config'!$C:$C,50),0),"False,0")</f>
        <v>0</v>
      </c>
      <c r="AK499" cm="1">
        <f t="array" ref="AK499">IF(FALSE,"True," &amp; IF(_xlfn.XLOOKUP("Risky_Outbound",'Scoring_Config'!$A:$A,'Scoring_Config'!$D:$D,"Yes")="Yes",_xlfn.XLOOKUP("Risky_Outbound",'Scoring_Config'!$A:$A,'Scoring_Config'!$C:$C,25),0),"False,0")</f>
        <v>0</v>
      </c>
      <c r="AL499" t="s">
        <v>6699</v>
      </c>
      <c r="AM499" cm="1">
        <f t="array" ref="AM49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499" t="s">
        <v>6697</v>
      </c>
      <c r="AO499" t="s">
        <v>6697</v>
      </c>
      <c r="AP499" t="s">
        <v>6697</v>
      </c>
      <c r="AQ499" cm="1">
        <f t="array" ref="AQ499">IF(FALSE,"True," &amp; IF(_xlfn.XLOOKUP("Service_IsAny",'Scoring_Config'!$A:$A,'Scoring_Config'!$D:$D,"Yes")="Yes",_xlfn.XLOOKUP("Service_IsAny",'Scoring_Config'!$A:$A,'Scoring_Config'!$C:$C,0),0),"False,0")</f>
        <v>0</v>
      </c>
      <c r="AR499">
        <v>0</v>
      </c>
      <c r="AS499" cm="1">
        <f t="array" ref="AS499">IF(FALSE,"True," &amp; IF(_xlfn.XLOOKUP("Service_RangeGt1000",'Scoring_Config'!$A:$A,'Scoring_Config'!$D:$D,"Yes")="Yes",_xlfn.XLOOKUP("Service_RangeGt1000",'Scoring_Config'!$A:$A,'Scoring_Config'!$C:$C,0),0),"False,0")</f>
        <v>0</v>
      </c>
      <c r="AT499" cm="1">
        <f t="array" ref="AT499">IF(FALSE,"True," &amp; IF(_xlfn.XLOOKUP("App_IsAny",'Scoring_Config'!$A:$A,'Scoring_Config'!$D:$D,"Yes")="Yes",_xlfn.XLOOKUP("App_IsAny",'Scoring_Config'!$A:$A,'Scoring_Config'!$C:$C,0),0),"False,0")</f>
        <v>0</v>
      </c>
      <c r="AU499">
        <v>1</v>
      </c>
      <c r="AV499" cm="1">
        <f t="array" ref="AV499">IF(FALSE,"True," &amp; IF(_xlfn.XLOOKUP("App_RangeGt1000",'Scoring_Config'!$A:$A,'Scoring_Config'!$D:$D,"Yes")="Yes",_xlfn.XLOOKUP("App_RangeGt1000",'Scoring_Config'!$A:$A,'Scoring_Config'!$C:$C,0),0),"False,0")</f>
        <v>0</v>
      </c>
      <c r="AW499" cm="1">
        <f t="array" ref="AW499">IF(FALSE,"True," &amp; IF(_xlfn.XLOOKUP("Action_IsDenyOrDrop",'Scoring_Config'!$A:$A,'Scoring_Config'!$D:$D,"Yes")="Yes",_xlfn.XLOOKUP("Action_IsDenyOrDrop",'Scoring_Config'!$A:$A,'Scoring_Config'!$C:$C,0),0),"False,0")</f>
        <v>0</v>
      </c>
      <c r="AX499" cm="1">
        <f t="array" ref="AX499">IF(LEFT(AW499,4)="True",0,(IF(LEFT(Y499,4)="True",IF(_xlfn.XLOOKUP("Src_IsAny",'Scoring_Config'!$A:$A,'Scoring_Config'!$D:$D,"Yes")="Yes",_xlfn.XLOOKUP("Src_IsAny",'Scoring_Config'!$A:$A,'Scoring_Config'!$C:$C,10),0),0)+IF(LEFT(Z499,4)="True",IF(_xlfn.XLOOKUP("Src_CIDR_Le_16",'Scoring_Config'!$A:$A,'Scoring_Config'!$D:$D,"Yes")="Yes",_xlfn.XLOOKUP("Src_CIDR_Le_16",'Scoring_Config'!$A:$A,'Scoring_Config'!$C:$C,10),0),0)+IF(LEFT(AA499,4)="True",IF(_xlfn.XLOOKUP("Src_CIDR_17_22",'Scoring_Config'!$A:$A,'Scoring_Config'!$D:$D,"Yes")="Yes",_xlfn.XLOOKUP("Src_CIDR_17_22",'Scoring_Config'!$A:$A,'Scoring_Config'!$C:$C,5),0),0)+IF(LEFT(AB499,4)="True",IF(_xlfn.XLOOKUP("Dst_IsAny",'Scoring_Config'!$A:$A,'Scoring_Config'!$D:$D,"Yes")="Yes",_xlfn.XLOOKUP("Dst_IsAny",'Scoring_Config'!$A:$A,'Scoring_Config'!$C:$C,10),0),0)+IF(LEFT(AC499,4)="True",IF(_xlfn.XLOOKUP("Dst_CIDR_Le_16",'Scoring_Config'!$A:$A,'Scoring_Config'!$D:$D,"Yes")="Yes",_xlfn.XLOOKUP("Dst_CIDR_Le_16",'Scoring_Config'!$A:$A,'Scoring_Config'!$C:$C,10),0),0)+IF(LEFT(AD499,4)="True",IF(_xlfn.XLOOKUP("Dst_CIDR_17_22",'Scoring_Config'!$A:$A,'Scoring_Config'!$D:$D,"Yes")="Yes",_xlfn.XLOOKUP("Dst_CIDR_17_22",'Scoring_Config'!$A:$A,'Scoring_Config'!$C:$C,5),0),0)+IF(LEFT(AE499,4)="True",IF(_xlfn.XLOOKUP("SrcZone_IsAny",'Scoring_Config'!$A:$A,'Scoring_Config'!$D:$D,"Yes")="Yes",_xlfn.XLOOKUP("SrcZone_IsAny",'Scoring_Config'!$A:$A,'Scoring_Config'!$C:$C,10),0),0)+IF(LEFT(AF499,4)="True",IF(_xlfn.XLOOKUP("DstZone_IsAny",'Scoring_Config'!$A:$A,'Scoring_Config'!$D:$D,"Yes")="Yes",_xlfn.XLOOKUP("DstZone_IsAny",'Scoring_Config'!$A:$A,'Scoring_Config'!$C:$C,10),0),0)+IF(LEFT(AG499,4)="True",IF(_xlfn.XLOOKUP("Service_Any_OR_RangeGt1000",'Scoring_Config'!$A:$A,'Scoring_Config'!$D:$D,"Yes")="Yes",_xlfn.XLOOKUP("Service_Any_OR_RangeGt1000",'Scoring_Config'!$A:$A,'Scoring_Config'!$C:$C,10),0),0)+IF(LEFT(AH499,4)="True",IF(_xlfn.XLOOKUP("App_Any_OR_RangeGt1000",'Scoring_Config'!$A:$A,'Scoring_Config'!$D:$D,"Yes")="Yes",_xlfn.XLOOKUP("App_Any_OR_RangeGt1000",'Scoring_Config'!$A:$A,'Scoring_Config'!$C:$C,10),0),0)+IF(LEFT(AI499,4)="True",IF(_xlfn.XLOOKUP("Service_Insecure_Match",'Scoring_Config'!$A:$A,'Scoring_Config'!$D:$D,"Yes")="Yes",_xlfn.XLOOKUP("Service_Insecure_Match",'Scoring_Config'!$A:$A,'Scoring_Config'!$C:$C,5),0),0)+IF(LEFT(AJ499,4)="True",IF(_xlfn.XLOOKUP("Risky_Inbound",'Scoring_Config'!$A:$A,'Scoring_Config'!$D:$D,"Yes")="Yes",_xlfn.XLOOKUP("Risky_Inbound",'Scoring_Config'!$A:$A,'Scoring_Config'!$C:$C,50),0),0)+IF(LEFT(AK499,4)="True",IF(_xlfn.XLOOKUP("Risky_Outbound",'Scoring_Config'!$A:$A,'Scoring_Config'!$D:$D,"Yes")="Yes",_xlfn.XLOOKUP("Risky_Outbound",'Scoring_Config'!$A:$A,'Scoring_Config'!$C:$C,25),0),0)+IF(LEFT(AZ499,4)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499,FIND(",",AL499)+1,100)),0)+IF(LEFT(AM499,4)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499,FIND(",",AN499)+1,100)),0)+IF(_xlfn.XLOOKUP("Profile_Scoring",'Scoring_Config'!$A:$A,'Scoring_Config'!$D:$D,"Yes")="Yes",VALUE(MID(AO499,FIND(",",AO499)+1,100)),0)+IF(_xlfn.XLOOKUP("Options_Scoring",'Scoring_Config'!$A:$A,'Scoring_Config'!$D:$D,"Yes")="Yes",VALUE(MID(AP499,FIND(",",AP499)+1,100)),0)))</f>
        <v>0</v>
      </c>
      <c r="AZ499" cm="1">
        <f t="array" ref="AZ499">IF(FALSE,"True," &amp; IF(_xlfn.XLOOKUP("Migrate_Insecure",'Scoring_Config'!$A:$A,'Scoring_Config'!$D:$D,"Yes")="Yes",_xlfn.XLOOKUP("Migrate_Insecure",'Scoring_Config'!$A:$A,'Scoring_Config'!$C:$C,10),0),"False,0")</f>
        <v>0</v>
      </c>
    </row>
    <row r="500" spans="1:52">
      <c r="A500" t="s">
        <v>1979</v>
      </c>
      <c r="B500" t="s">
        <v>2473</v>
      </c>
      <c r="C500" t="s">
        <v>3542</v>
      </c>
      <c r="D500" t="s">
        <v>3545</v>
      </c>
      <c r="E500" t="s">
        <v>3563</v>
      </c>
      <c r="F500" t="s">
        <v>3576</v>
      </c>
      <c r="G500" t="s">
        <v>314</v>
      </c>
      <c r="H500" t="s">
        <v>174</v>
      </c>
      <c r="I500" t="s">
        <v>3634</v>
      </c>
      <c r="J500" t="s">
        <v>195</v>
      </c>
      <c r="K500" t="s">
        <v>1712</v>
      </c>
      <c r="L500" t="s">
        <v>1327</v>
      </c>
      <c r="M500" t="s">
        <v>1974</v>
      </c>
      <c r="N500" t="s">
        <v>4315</v>
      </c>
      <c r="O500" t="s">
        <v>4319</v>
      </c>
      <c r="P500" t="s">
        <v>4321</v>
      </c>
      <c r="Q500" t="s">
        <v>4696</v>
      </c>
      <c r="R500" t="s">
        <v>5440</v>
      </c>
      <c r="S500" t="s">
        <v>5440</v>
      </c>
      <c r="T500" t="s">
        <v>5713</v>
      </c>
      <c r="U500" t="s">
        <v>6196</v>
      </c>
      <c r="Y500" cm="1">
        <f t="array" ref="Y500">IF(FALSE,"True," &amp; IF(_xlfn.XLOOKUP("Src_IsAny",'Scoring_Config'!$A:$A,'Scoring_Config'!$D:$D,"Yes")="Yes",_xlfn.XLOOKUP("Src_IsAny",'Scoring_Config'!$A:$A,'Scoring_Config'!$C:$C,10),0),"False,0")</f>
        <v>0</v>
      </c>
      <c r="Z500" cm="1">
        <f t="array" ref="Z500">IF(TRUE,"True," &amp; IF(_xlfn.XLOOKUP("Src_CIDR_Le_16",'Scoring_Config'!$A:$A,'Scoring_Config'!$D:$D,"Yes")="Yes",_xlfn.XLOOKUP("Src_CIDR_Le_16",'Scoring_Config'!$A:$A,'Scoring_Config'!$C:$C,10),0),"False,0")</f>
        <v>0</v>
      </c>
      <c r="AA500" cm="1">
        <f t="array" ref="AA500">IF(FALSE,"True," &amp; IF(_xlfn.XLOOKUP("Src_CIDR_17_22",'Scoring_Config'!$A:$A,'Scoring_Config'!$D:$D,"Yes")="Yes",_xlfn.XLOOKUP("Src_CIDR_17_22",'Scoring_Config'!$A:$A,'Scoring_Config'!$C:$C,5),0),"False,0")</f>
        <v>0</v>
      </c>
      <c r="AB500" cm="1">
        <f t="array" ref="AB500">IF(FALSE,"True," &amp; IF(_xlfn.XLOOKUP("Dst_IsAny",'Scoring_Config'!$A:$A,'Scoring_Config'!$D:$D,"Yes")="Yes",_xlfn.XLOOKUP("Dst_IsAny",'Scoring_Config'!$A:$A,'Scoring_Config'!$C:$C,10),0),"False,0")</f>
        <v>0</v>
      </c>
      <c r="AC500" cm="1">
        <f t="array" ref="AC500">IF(FALSE,"True," &amp; IF(_xlfn.XLOOKUP("Dst_CIDR_Le_16",'Scoring_Config'!$A:$A,'Scoring_Config'!$D:$D,"Yes")="Yes",_xlfn.XLOOKUP("Dst_CIDR_Le_16",'Scoring_Config'!$A:$A,'Scoring_Config'!$C:$C,10),0),"False,0")</f>
        <v>0</v>
      </c>
      <c r="AD500" cm="1">
        <f t="array" ref="AD500">IF(FALSE,"True," &amp; IF(_xlfn.XLOOKUP("Dst_CIDR_17_22",'Scoring_Config'!$A:$A,'Scoring_Config'!$D:$D,"Yes")="Yes",_xlfn.XLOOKUP("Dst_CIDR_17_22",'Scoring_Config'!$A:$A,'Scoring_Config'!$C:$C,5),0),"False,0")</f>
        <v>0</v>
      </c>
      <c r="AE500" cm="1">
        <f t="array" ref="AE500">IF(FALSE,"True," &amp; IF(_xlfn.XLOOKUP("SrcZone_IsAny",'Scoring_Config'!$A:$A,'Scoring_Config'!$D:$D,"Yes")="Yes",_xlfn.XLOOKUP("SrcZone_IsAny",'Scoring_Config'!$A:$A,'Scoring_Config'!$C:$C,10),0),"False,0")</f>
        <v>0</v>
      </c>
      <c r="AF500" cm="1">
        <f t="array" ref="AF500">IF(FALSE,"True," &amp; IF(_xlfn.XLOOKUP("DstZone_IsAny",'Scoring_Config'!$A:$A,'Scoring_Config'!$D:$D,"Yes")="Yes",_xlfn.XLOOKUP("DstZone_IsAny",'Scoring_Config'!$A:$A,'Scoring_Config'!$C:$C,10),0),"False,0")</f>
        <v>0</v>
      </c>
      <c r="AG500" cm="1">
        <f t="array" ref="AG50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00" cm="1">
        <f t="array" ref="AH500">IF(FALSE,"True," &amp; IF(_xlfn.XLOOKUP("App_Any_OR_RangeGt1000",'Scoring_Config'!$A:$A,'Scoring_Config'!$D:$D,"Yes")="Yes",_xlfn.XLOOKUP("App_Any_OR_RangeGt1000",'Scoring_Config'!$A:$A,'Scoring_Config'!$C:$C,10),0),"False,0")</f>
        <v>0</v>
      </c>
      <c r="AI500" cm="1">
        <f t="array" ref="AI500">IF(FALSE,"True," &amp; IF(_xlfn.XLOOKUP("Service_Insecure_Match",'Scoring_Config'!$A:$A,'Scoring_Config'!$D:$D,"Yes")="Yes",_xlfn.XLOOKUP("Service_Insecure_Match",'Scoring_Config'!$A:$A,'Scoring_Config'!$C:$C,5),0),"False,0")</f>
        <v>0</v>
      </c>
      <c r="AJ500" cm="1">
        <f t="array" ref="AJ500">IF(FALSE,"True," &amp; IF(_xlfn.XLOOKUP("Risky_Inbound",'Scoring_Config'!$A:$A,'Scoring_Config'!$D:$D,"Yes")="Yes",_xlfn.XLOOKUP("Risky_Inbound",'Scoring_Config'!$A:$A,'Scoring_Config'!$C:$C,50),0),"False,0")</f>
        <v>0</v>
      </c>
      <c r="AK500" cm="1">
        <f t="array" ref="AK500">IF(FALSE,"True," &amp; IF(_xlfn.XLOOKUP("Risky_Outbound",'Scoring_Config'!$A:$A,'Scoring_Config'!$D:$D,"Yes")="Yes",_xlfn.XLOOKUP("Risky_Outbound",'Scoring_Config'!$A:$A,'Scoring_Config'!$C:$C,25),0),"False,0")</f>
        <v>0</v>
      </c>
      <c r="AL500" t="s">
        <v>6700</v>
      </c>
      <c r="AM500" cm="1">
        <f t="array" ref="AM50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00" t="s">
        <v>6697</v>
      </c>
      <c r="AO500" t="s">
        <v>6697</v>
      </c>
      <c r="AP500" t="s">
        <v>6697</v>
      </c>
      <c r="AQ500" cm="1">
        <f t="array" ref="AQ500">IF(FALSE,"True," &amp; IF(_xlfn.XLOOKUP("Service_IsAny",'Scoring_Config'!$A:$A,'Scoring_Config'!$D:$D,"Yes")="Yes",_xlfn.XLOOKUP("Service_IsAny",'Scoring_Config'!$A:$A,'Scoring_Config'!$C:$C,0),0),"False,0")</f>
        <v>0</v>
      </c>
      <c r="AR500">
        <v>0</v>
      </c>
      <c r="AS500" cm="1">
        <f t="array" ref="AS500">IF(FALSE,"True," &amp; IF(_xlfn.XLOOKUP("Service_RangeGt1000",'Scoring_Config'!$A:$A,'Scoring_Config'!$D:$D,"Yes")="Yes",_xlfn.XLOOKUP("Service_RangeGt1000",'Scoring_Config'!$A:$A,'Scoring_Config'!$C:$C,0),0),"False,0")</f>
        <v>0</v>
      </c>
      <c r="AT500" cm="1">
        <f t="array" ref="AT500">IF(FALSE,"True," &amp; IF(_xlfn.XLOOKUP("App_IsAny",'Scoring_Config'!$A:$A,'Scoring_Config'!$D:$D,"Yes")="Yes",_xlfn.XLOOKUP("App_IsAny",'Scoring_Config'!$A:$A,'Scoring_Config'!$C:$C,0),0),"False,0")</f>
        <v>0</v>
      </c>
      <c r="AU500">
        <v>1</v>
      </c>
      <c r="AV500" cm="1">
        <f t="array" ref="AV500">IF(FALSE,"True," &amp; IF(_xlfn.XLOOKUP("App_RangeGt1000",'Scoring_Config'!$A:$A,'Scoring_Config'!$D:$D,"Yes")="Yes",_xlfn.XLOOKUP("App_RangeGt1000",'Scoring_Config'!$A:$A,'Scoring_Config'!$C:$C,0),0),"False,0")</f>
        <v>0</v>
      </c>
      <c r="AW500" cm="1">
        <f t="array" ref="AW500">IF(FALSE,"True," &amp; IF(_xlfn.XLOOKUP("Action_IsDenyOrDrop",'Scoring_Config'!$A:$A,'Scoring_Config'!$D:$D,"Yes")="Yes",_xlfn.XLOOKUP("Action_IsDenyOrDrop",'Scoring_Config'!$A:$A,'Scoring_Config'!$C:$C,0),0),"False,0")</f>
        <v>0</v>
      </c>
      <c r="AX500" cm="1">
        <f t="array" ref="AX500">IF(LEFT(AW500,4)="True",0,(IF(LEFT(Y500,4)="True",IF(_xlfn.XLOOKUP("Src_IsAny",'Scoring_Config'!$A:$A,'Scoring_Config'!$D:$D,"Yes")="Yes",_xlfn.XLOOKUP("Src_IsAny",'Scoring_Config'!$A:$A,'Scoring_Config'!$C:$C,10),0),0)+IF(LEFT(Z500,4)="True",IF(_xlfn.XLOOKUP("Src_CIDR_Le_16",'Scoring_Config'!$A:$A,'Scoring_Config'!$D:$D,"Yes")="Yes",_xlfn.XLOOKUP("Src_CIDR_Le_16",'Scoring_Config'!$A:$A,'Scoring_Config'!$C:$C,10),0),0)+IF(LEFT(AA500,4)="True",IF(_xlfn.XLOOKUP("Src_CIDR_17_22",'Scoring_Config'!$A:$A,'Scoring_Config'!$D:$D,"Yes")="Yes",_xlfn.XLOOKUP("Src_CIDR_17_22",'Scoring_Config'!$A:$A,'Scoring_Config'!$C:$C,5),0),0)+IF(LEFT(AB500,4)="True",IF(_xlfn.XLOOKUP("Dst_IsAny",'Scoring_Config'!$A:$A,'Scoring_Config'!$D:$D,"Yes")="Yes",_xlfn.XLOOKUP("Dst_IsAny",'Scoring_Config'!$A:$A,'Scoring_Config'!$C:$C,10),0),0)+IF(LEFT(AC500,4)="True",IF(_xlfn.XLOOKUP("Dst_CIDR_Le_16",'Scoring_Config'!$A:$A,'Scoring_Config'!$D:$D,"Yes")="Yes",_xlfn.XLOOKUP("Dst_CIDR_Le_16",'Scoring_Config'!$A:$A,'Scoring_Config'!$C:$C,10),0),0)+IF(LEFT(AD500,4)="True",IF(_xlfn.XLOOKUP("Dst_CIDR_17_22",'Scoring_Config'!$A:$A,'Scoring_Config'!$D:$D,"Yes")="Yes",_xlfn.XLOOKUP("Dst_CIDR_17_22",'Scoring_Config'!$A:$A,'Scoring_Config'!$C:$C,5),0),0)+IF(LEFT(AE500,4)="True",IF(_xlfn.XLOOKUP("SrcZone_IsAny",'Scoring_Config'!$A:$A,'Scoring_Config'!$D:$D,"Yes")="Yes",_xlfn.XLOOKUP("SrcZone_IsAny",'Scoring_Config'!$A:$A,'Scoring_Config'!$C:$C,10),0),0)+IF(LEFT(AF500,4)="True",IF(_xlfn.XLOOKUP("DstZone_IsAny",'Scoring_Config'!$A:$A,'Scoring_Config'!$D:$D,"Yes")="Yes",_xlfn.XLOOKUP("DstZone_IsAny",'Scoring_Config'!$A:$A,'Scoring_Config'!$C:$C,10),0),0)+IF(LEFT(AG500,4)="True",IF(_xlfn.XLOOKUP("Service_Any_OR_RangeGt1000",'Scoring_Config'!$A:$A,'Scoring_Config'!$D:$D,"Yes")="Yes",_xlfn.XLOOKUP("Service_Any_OR_RangeGt1000",'Scoring_Config'!$A:$A,'Scoring_Config'!$C:$C,10),0),0)+IF(LEFT(AH500,4)="True",IF(_xlfn.XLOOKUP("App_Any_OR_RangeGt1000",'Scoring_Config'!$A:$A,'Scoring_Config'!$D:$D,"Yes")="Yes",_xlfn.XLOOKUP("App_Any_OR_RangeGt1000",'Scoring_Config'!$A:$A,'Scoring_Config'!$C:$C,10),0),0)+IF(LEFT(AI500,4)="True",IF(_xlfn.XLOOKUP("Service_Insecure_Match",'Scoring_Config'!$A:$A,'Scoring_Config'!$D:$D,"Yes")="Yes",_xlfn.XLOOKUP("Service_Insecure_Match",'Scoring_Config'!$A:$A,'Scoring_Config'!$C:$C,5),0),0)+IF(LEFT(AJ500,4)="True",IF(_xlfn.XLOOKUP("Risky_Inbound",'Scoring_Config'!$A:$A,'Scoring_Config'!$D:$D,"Yes")="Yes",_xlfn.XLOOKUP("Risky_Inbound",'Scoring_Config'!$A:$A,'Scoring_Config'!$C:$C,50),0),0)+IF(LEFT(AK500,4)="True",IF(_xlfn.XLOOKUP("Risky_Outbound",'Scoring_Config'!$A:$A,'Scoring_Config'!$D:$D,"Yes")="Yes",_xlfn.XLOOKUP("Risky_Outbound",'Scoring_Config'!$A:$A,'Scoring_Config'!$C:$C,25),0),0)+IF(LEFT(AZ500,4)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500,FIND(",",AL500)+1,100)),0)+IF(LEFT(AM500,4)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500,FIND(",",AN500)+1,100)),0)+IF(_xlfn.XLOOKUP("Profile_Scoring",'Scoring_Config'!$A:$A,'Scoring_Config'!$D:$D,"Yes")="Yes",VALUE(MID(AO500,FIND(",",AO500)+1,100)),0)+IF(_xlfn.XLOOKUP("Options_Scoring",'Scoring_Config'!$A:$A,'Scoring_Config'!$D:$D,"Yes")="Yes",VALUE(MID(AP500,FIND(",",AP500)+1,100)),0)))</f>
        <v>0</v>
      </c>
      <c r="AZ500" cm="1">
        <f t="array" ref="AZ500">IF(FALSE,"True," &amp; IF(_xlfn.XLOOKUP("Migrate_Insecure",'Scoring_Config'!$A:$A,'Scoring_Config'!$D:$D,"Yes")="Yes",_xlfn.XLOOKUP("Migrate_Insecure",'Scoring_Config'!$A:$A,'Scoring_Config'!$C:$C,10),0),"False,0")</f>
        <v>0</v>
      </c>
    </row>
    <row r="501" spans="1:52">
      <c r="A501" t="s">
        <v>1979</v>
      </c>
      <c r="B501" t="s">
        <v>2474</v>
      </c>
      <c r="C501" t="s">
        <v>3542</v>
      </c>
      <c r="D501" t="s">
        <v>3545</v>
      </c>
      <c r="E501" t="s">
        <v>3563</v>
      </c>
      <c r="F501" t="s">
        <v>3635</v>
      </c>
      <c r="G501" t="s">
        <v>173</v>
      </c>
      <c r="H501" t="s">
        <v>174</v>
      </c>
      <c r="I501" t="s">
        <v>3634</v>
      </c>
      <c r="J501" t="s">
        <v>195</v>
      </c>
      <c r="K501" t="s">
        <v>1712</v>
      </c>
      <c r="L501" t="s">
        <v>1327</v>
      </c>
      <c r="M501" t="s">
        <v>1974</v>
      </c>
      <c r="N501" t="s">
        <v>4315</v>
      </c>
      <c r="O501" t="s">
        <v>4319</v>
      </c>
      <c r="P501" t="s">
        <v>4323</v>
      </c>
      <c r="Q501" t="s">
        <v>4697</v>
      </c>
      <c r="R501" t="s">
        <v>5439</v>
      </c>
      <c r="S501" t="s">
        <v>4324</v>
      </c>
      <c r="T501" t="s">
        <v>5608</v>
      </c>
      <c r="U501" t="s">
        <v>5690</v>
      </c>
      <c r="Y501" cm="1">
        <f t="array" ref="Y501">IF(FALSE,"True," &amp; IF(_xlfn.XLOOKUP("Src_IsAny",'Scoring_Config'!$A:$A,'Scoring_Config'!$D:$D,"Yes")="Yes",_xlfn.XLOOKUP("Src_IsAny",'Scoring_Config'!$A:$A,'Scoring_Config'!$C:$C,10),0),"False,0")</f>
        <v>0</v>
      </c>
      <c r="Z501" cm="1">
        <f t="array" ref="Z501">IF(FALSE,"True," &amp; IF(_xlfn.XLOOKUP("Src_CIDR_Le_16",'Scoring_Config'!$A:$A,'Scoring_Config'!$D:$D,"Yes")="Yes",_xlfn.XLOOKUP("Src_CIDR_Le_16",'Scoring_Config'!$A:$A,'Scoring_Config'!$C:$C,10),0),"False,0")</f>
        <v>0</v>
      </c>
      <c r="AA501" cm="1">
        <f t="array" ref="AA501">IF(FALSE,"True," &amp; IF(_xlfn.XLOOKUP("Src_CIDR_17_22",'Scoring_Config'!$A:$A,'Scoring_Config'!$D:$D,"Yes")="Yes",_xlfn.XLOOKUP("Src_CIDR_17_22",'Scoring_Config'!$A:$A,'Scoring_Config'!$C:$C,5),0),"False,0")</f>
        <v>0</v>
      </c>
      <c r="AB501" cm="1">
        <f t="array" ref="AB501">IF(FALSE,"True," &amp; IF(_xlfn.XLOOKUP("Dst_IsAny",'Scoring_Config'!$A:$A,'Scoring_Config'!$D:$D,"Yes")="Yes",_xlfn.XLOOKUP("Dst_IsAny",'Scoring_Config'!$A:$A,'Scoring_Config'!$C:$C,10),0),"False,0")</f>
        <v>0</v>
      </c>
      <c r="AC501" cm="1">
        <f t="array" ref="AC501">IF(FALSE,"True," &amp; IF(_xlfn.XLOOKUP("Dst_CIDR_Le_16",'Scoring_Config'!$A:$A,'Scoring_Config'!$D:$D,"Yes")="Yes",_xlfn.XLOOKUP("Dst_CIDR_Le_16",'Scoring_Config'!$A:$A,'Scoring_Config'!$C:$C,10),0),"False,0")</f>
        <v>0</v>
      </c>
      <c r="AD501" cm="1">
        <f t="array" ref="AD501">IF(FALSE,"True," &amp; IF(_xlfn.XLOOKUP("Dst_CIDR_17_22",'Scoring_Config'!$A:$A,'Scoring_Config'!$D:$D,"Yes")="Yes",_xlfn.XLOOKUP("Dst_CIDR_17_22",'Scoring_Config'!$A:$A,'Scoring_Config'!$C:$C,5),0),"False,0")</f>
        <v>0</v>
      </c>
      <c r="AE501" cm="1">
        <f t="array" ref="AE501">IF(FALSE,"True," &amp; IF(_xlfn.XLOOKUP("SrcZone_IsAny",'Scoring_Config'!$A:$A,'Scoring_Config'!$D:$D,"Yes")="Yes",_xlfn.XLOOKUP("SrcZone_IsAny",'Scoring_Config'!$A:$A,'Scoring_Config'!$C:$C,10),0),"False,0")</f>
        <v>0</v>
      </c>
      <c r="AF501" cm="1">
        <f t="array" ref="AF501">IF(FALSE,"True," &amp; IF(_xlfn.XLOOKUP("DstZone_IsAny",'Scoring_Config'!$A:$A,'Scoring_Config'!$D:$D,"Yes")="Yes",_xlfn.XLOOKUP("DstZone_IsAny",'Scoring_Config'!$A:$A,'Scoring_Config'!$C:$C,10),0),"False,0")</f>
        <v>0</v>
      </c>
      <c r="AG501" cm="1">
        <f t="array" ref="AG50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01" cm="1">
        <f t="array" ref="AH501">IF(FALSE,"True," &amp; IF(_xlfn.XLOOKUP("App_Any_OR_RangeGt1000",'Scoring_Config'!$A:$A,'Scoring_Config'!$D:$D,"Yes")="Yes",_xlfn.XLOOKUP("App_Any_OR_RangeGt1000",'Scoring_Config'!$A:$A,'Scoring_Config'!$C:$C,10),0),"False,0")</f>
        <v>0</v>
      </c>
      <c r="AI501" cm="1">
        <f t="array" ref="AI501">IF(FALSE,"True," &amp; IF(_xlfn.XLOOKUP("Service_Insecure_Match",'Scoring_Config'!$A:$A,'Scoring_Config'!$D:$D,"Yes")="Yes",_xlfn.XLOOKUP("Service_Insecure_Match",'Scoring_Config'!$A:$A,'Scoring_Config'!$C:$C,5),0),"False,0")</f>
        <v>0</v>
      </c>
      <c r="AJ501" cm="1">
        <f t="array" ref="AJ501">IF(FALSE,"True," &amp; IF(_xlfn.XLOOKUP("Risky_Inbound",'Scoring_Config'!$A:$A,'Scoring_Config'!$D:$D,"Yes")="Yes",_xlfn.XLOOKUP("Risky_Inbound",'Scoring_Config'!$A:$A,'Scoring_Config'!$C:$C,50),0),"False,0")</f>
        <v>0</v>
      </c>
      <c r="AK501" cm="1">
        <f t="array" ref="AK501">IF(FALSE,"True," &amp; IF(_xlfn.XLOOKUP("Risky_Outbound",'Scoring_Config'!$A:$A,'Scoring_Config'!$D:$D,"Yes")="Yes",_xlfn.XLOOKUP("Risky_Outbound",'Scoring_Config'!$A:$A,'Scoring_Config'!$C:$C,25),0),"False,0")</f>
        <v>0</v>
      </c>
      <c r="AL501" t="s">
        <v>6699</v>
      </c>
      <c r="AM501" cm="1">
        <f t="array" ref="AM50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01" t="s">
        <v>6697</v>
      </c>
      <c r="AO501" t="s">
        <v>6697</v>
      </c>
      <c r="AP501" t="s">
        <v>6697</v>
      </c>
      <c r="AQ501" cm="1">
        <f t="array" ref="AQ501">IF(FALSE,"True," &amp; IF(_xlfn.XLOOKUP("Service_IsAny",'Scoring_Config'!$A:$A,'Scoring_Config'!$D:$D,"Yes")="Yes",_xlfn.XLOOKUP("Service_IsAny",'Scoring_Config'!$A:$A,'Scoring_Config'!$C:$C,0),0),"False,0")</f>
        <v>0</v>
      </c>
      <c r="AR501">
        <v>0</v>
      </c>
      <c r="AS501" cm="1">
        <f t="array" ref="AS501">IF(FALSE,"True," &amp; IF(_xlfn.XLOOKUP("Service_RangeGt1000",'Scoring_Config'!$A:$A,'Scoring_Config'!$D:$D,"Yes")="Yes",_xlfn.XLOOKUP("Service_RangeGt1000",'Scoring_Config'!$A:$A,'Scoring_Config'!$C:$C,0),0),"False,0")</f>
        <v>0</v>
      </c>
      <c r="AT501" cm="1">
        <f t="array" ref="AT501">IF(FALSE,"True," &amp; IF(_xlfn.XLOOKUP("App_IsAny",'Scoring_Config'!$A:$A,'Scoring_Config'!$D:$D,"Yes")="Yes",_xlfn.XLOOKUP("App_IsAny",'Scoring_Config'!$A:$A,'Scoring_Config'!$C:$C,0),0),"False,0")</f>
        <v>0</v>
      </c>
      <c r="AU501">
        <v>1</v>
      </c>
      <c r="AV501" cm="1">
        <f t="array" ref="AV501">IF(FALSE,"True," &amp; IF(_xlfn.XLOOKUP("App_RangeGt1000",'Scoring_Config'!$A:$A,'Scoring_Config'!$D:$D,"Yes")="Yes",_xlfn.XLOOKUP("App_RangeGt1000",'Scoring_Config'!$A:$A,'Scoring_Config'!$C:$C,0),0),"False,0")</f>
        <v>0</v>
      </c>
      <c r="AW501" cm="1">
        <f t="array" ref="AW501">IF(FALSE,"True," &amp; IF(_xlfn.XLOOKUP("Action_IsDenyOrDrop",'Scoring_Config'!$A:$A,'Scoring_Config'!$D:$D,"Yes")="Yes",_xlfn.XLOOKUP("Action_IsDenyOrDrop",'Scoring_Config'!$A:$A,'Scoring_Config'!$C:$C,0),0),"False,0")</f>
        <v>0</v>
      </c>
      <c r="AX501" cm="1">
        <f t="array" ref="AX501">IF(LEFT(AW501,4)="True",0,(IF(LEFT(Y501,4)="True",IF(_xlfn.XLOOKUP("Src_IsAny",'Scoring_Config'!$A:$A,'Scoring_Config'!$D:$D,"Yes")="Yes",_xlfn.XLOOKUP("Src_IsAny",'Scoring_Config'!$A:$A,'Scoring_Config'!$C:$C,10),0),0)+IF(LEFT(Z501,4)="True",IF(_xlfn.XLOOKUP("Src_CIDR_Le_16",'Scoring_Config'!$A:$A,'Scoring_Config'!$D:$D,"Yes")="Yes",_xlfn.XLOOKUP("Src_CIDR_Le_16",'Scoring_Config'!$A:$A,'Scoring_Config'!$C:$C,10),0),0)+IF(LEFT(AA501,4)="True",IF(_xlfn.XLOOKUP("Src_CIDR_17_22",'Scoring_Config'!$A:$A,'Scoring_Config'!$D:$D,"Yes")="Yes",_xlfn.XLOOKUP("Src_CIDR_17_22",'Scoring_Config'!$A:$A,'Scoring_Config'!$C:$C,5),0),0)+IF(LEFT(AB501,4)="True",IF(_xlfn.XLOOKUP("Dst_IsAny",'Scoring_Config'!$A:$A,'Scoring_Config'!$D:$D,"Yes")="Yes",_xlfn.XLOOKUP("Dst_IsAny",'Scoring_Config'!$A:$A,'Scoring_Config'!$C:$C,10),0),0)+IF(LEFT(AC501,4)="True",IF(_xlfn.XLOOKUP("Dst_CIDR_Le_16",'Scoring_Config'!$A:$A,'Scoring_Config'!$D:$D,"Yes")="Yes",_xlfn.XLOOKUP("Dst_CIDR_Le_16",'Scoring_Config'!$A:$A,'Scoring_Config'!$C:$C,10),0),0)+IF(LEFT(AD501,4)="True",IF(_xlfn.XLOOKUP("Dst_CIDR_17_22",'Scoring_Config'!$A:$A,'Scoring_Config'!$D:$D,"Yes")="Yes",_xlfn.XLOOKUP("Dst_CIDR_17_22",'Scoring_Config'!$A:$A,'Scoring_Config'!$C:$C,5),0),0)+IF(LEFT(AE501,4)="True",IF(_xlfn.XLOOKUP("SrcZone_IsAny",'Scoring_Config'!$A:$A,'Scoring_Config'!$D:$D,"Yes")="Yes",_xlfn.XLOOKUP("SrcZone_IsAny",'Scoring_Config'!$A:$A,'Scoring_Config'!$C:$C,10),0),0)+IF(LEFT(AF501,4)="True",IF(_xlfn.XLOOKUP("DstZone_IsAny",'Scoring_Config'!$A:$A,'Scoring_Config'!$D:$D,"Yes")="Yes",_xlfn.XLOOKUP("DstZone_IsAny",'Scoring_Config'!$A:$A,'Scoring_Config'!$C:$C,10),0),0)+IF(LEFT(AG501,4)="True",IF(_xlfn.XLOOKUP("Service_Any_OR_RangeGt1000",'Scoring_Config'!$A:$A,'Scoring_Config'!$D:$D,"Yes")="Yes",_xlfn.XLOOKUP("Service_Any_OR_RangeGt1000",'Scoring_Config'!$A:$A,'Scoring_Config'!$C:$C,10),0),0)+IF(LEFT(AH501,4)="True",IF(_xlfn.XLOOKUP("App_Any_OR_RangeGt1000",'Scoring_Config'!$A:$A,'Scoring_Config'!$D:$D,"Yes")="Yes",_xlfn.XLOOKUP("App_Any_OR_RangeGt1000",'Scoring_Config'!$A:$A,'Scoring_Config'!$C:$C,10),0),0)+IF(LEFT(AI501,4)="True",IF(_xlfn.XLOOKUP("Service_Insecure_Match",'Scoring_Config'!$A:$A,'Scoring_Config'!$D:$D,"Yes")="Yes",_xlfn.XLOOKUP("Service_Insecure_Match",'Scoring_Config'!$A:$A,'Scoring_Config'!$C:$C,5),0),0)+IF(LEFT(AJ501,4)="True",IF(_xlfn.XLOOKUP("Risky_Inbound",'Scoring_Config'!$A:$A,'Scoring_Config'!$D:$D,"Yes")="Yes",_xlfn.XLOOKUP("Risky_Inbound",'Scoring_Config'!$A:$A,'Scoring_Config'!$C:$C,50),0),0)+IF(LEFT(AK501,4)="True",IF(_xlfn.XLOOKUP("Risky_Outbound",'Scoring_Config'!$A:$A,'Scoring_Config'!$D:$D,"Yes")="Yes",_xlfn.XLOOKUP("Risky_Outbound",'Scoring_Config'!$A:$A,'Scoring_Config'!$C:$C,25),0),0)+IF(LEFT(AZ501,4)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501,FIND(",",AL501)+1,100)),0)+IF(LEFT(AM501,4)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501,FIND(",",AN501)+1,100)),0)+IF(_xlfn.XLOOKUP("Profile_Scoring",'Scoring_Config'!$A:$A,'Scoring_Config'!$D:$D,"Yes")="Yes",VALUE(MID(AO501,FIND(",",AO501)+1,100)),0)+IF(_xlfn.XLOOKUP("Options_Scoring",'Scoring_Config'!$A:$A,'Scoring_Config'!$D:$D,"Yes")="Yes",VALUE(MID(AP501,FIND(",",AP501)+1,100)),0)))</f>
        <v>0</v>
      </c>
      <c r="AZ501" cm="1">
        <f t="array" ref="AZ501">IF(FALSE,"True," &amp; IF(_xlfn.XLOOKUP("Migrate_Insecure",'Scoring_Config'!$A:$A,'Scoring_Config'!$D:$D,"Yes")="Yes",_xlfn.XLOOKUP("Migrate_Insecure",'Scoring_Config'!$A:$A,'Scoring_Config'!$C:$C,10),0),"False,0")</f>
        <v>0</v>
      </c>
    </row>
    <row r="502" spans="1:52">
      <c r="A502" t="s">
        <v>1979</v>
      </c>
      <c r="B502" t="s">
        <v>2475</v>
      </c>
      <c r="C502" t="s">
        <v>3542</v>
      </c>
      <c r="D502" t="s">
        <v>3545</v>
      </c>
      <c r="E502" t="s">
        <v>3563</v>
      </c>
      <c r="F502" t="s">
        <v>3764</v>
      </c>
      <c r="G502" t="s">
        <v>315</v>
      </c>
      <c r="H502" t="s">
        <v>174</v>
      </c>
      <c r="I502" t="s">
        <v>3764</v>
      </c>
      <c r="J502" t="s">
        <v>315</v>
      </c>
      <c r="K502" t="s">
        <v>1828</v>
      </c>
      <c r="L502" t="s">
        <v>1327</v>
      </c>
      <c r="M502" t="s">
        <v>1974</v>
      </c>
      <c r="N502" t="s">
        <v>4315</v>
      </c>
      <c r="O502" t="s">
        <v>4319</v>
      </c>
      <c r="P502" t="s">
        <v>4322</v>
      </c>
      <c r="Q502" t="s">
        <v>4698</v>
      </c>
      <c r="R502" t="s">
        <v>5439</v>
      </c>
      <c r="S502" t="s">
        <v>4324</v>
      </c>
      <c r="T502" t="s">
        <v>5642</v>
      </c>
      <c r="U502" t="s">
        <v>6197</v>
      </c>
      <c r="Y502" cm="1">
        <f t="array" ref="Y502">IF(FALSE,"True," &amp; IF(_xlfn.XLOOKUP("Src_IsAny",'Scoring_Config'!$A:$A,'Scoring_Config'!$D:$D,"Yes")="Yes",_xlfn.XLOOKUP("Src_IsAny",'Scoring_Config'!$A:$A,'Scoring_Config'!$C:$C,10),0),"False,0")</f>
        <v>0</v>
      </c>
      <c r="Z502" cm="1">
        <f t="array" ref="Z502">IF(FALSE,"True," &amp; IF(_xlfn.XLOOKUP("Src_CIDR_Le_16",'Scoring_Config'!$A:$A,'Scoring_Config'!$D:$D,"Yes")="Yes",_xlfn.XLOOKUP("Src_CIDR_Le_16",'Scoring_Config'!$A:$A,'Scoring_Config'!$C:$C,10),0),"False,0")</f>
        <v>0</v>
      </c>
      <c r="AA502" cm="1">
        <f t="array" ref="AA502">IF(FALSE,"True," &amp; IF(_xlfn.XLOOKUP("Src_CIDR_17_22",'Scoring_Config'!$A:$A,'Scoring_Config'!$D:$D,"Yes")="Yes",_xlfn.XLOOKUP("Src_CIDR_17_22",'Scoring_Config'!$A:$A,'Scoring_Config'!$C:$C,5),0),"False,0")</f>
        <v>0</v>
      </c>
      <c r="AB502" cm="1">
        <f t="array" ref="AB502">IF(FALSE,"True," &amp; IF(_xlfn.XLOOKUP("Dst_IsAny",'Scoring_Config'!$A:$A,'Scoring_Config'!$D:$D,"Yes")="Yes",_xlfn.XLOOKUP("Dst_IsAny",'Scoring_Config'!$A:$A,'Scoring_Config'!$C:$C,10),0),"False,0")</f>
        <v>0</v>
      </c>
      <c r="AC502" cm="1">
        <f t="array" ref="AC502">IF(FALSE,"True," &amp; IF(_xlfn.XLOOKUP("Dst_CIDR_Le_16",'Scoring_Config'!$A:$A,'Scoring_Config'!$D:$D,"Yes")="Yes",_xlfn.XLOOKUP("Dst_CIDR_Le_16",'Scoring_Config'!$A:$A,'Scoring_Config'!$C:$C,10),0),"False,0")</f>
        <v>0</v>
      </c>
      <c r="AD502" cm="1">
        <f t="array" ref="AD502">IF(FALSE,"True," &amp; IF(_xlfn.XLOOKUP("Dst_CIDR_17_22",'Scoring_Config'!$A:$A,'Scoring_Config'!$D:$D,"Yes")="Yes",_xlfn.XLOOKUP("Dst_CIDR_17_22",'Scoring_Config'!$A:$A,'Scoring_Config'!$C:$C,5),0),"False,0")</f>
        <v>0</v>
      </c>
      <c r="AE502" cm="1">
        <f t="array" ref="AE502">IF(FALSE,"True," &amp; IF(_xlfn.XLOOKUP("SrcZone_IsAny",'Scoring_Config'!$A:$A,'Scoring_Config'!$D:$D,"Yes")="Yes",_xlfn.XLOOKUP("SrcZone_IsAny",'Scoring_Config'!$A:$A,'Scoring_Config'!$C:$C,10),0),"False,0")</f>
        <v>0</v>
      </c>
      <c r="AF502" cm="1">
        <f t="array" ref="AF502">IF(FALSE,"True," &amp; IF(_xlfn.XLOOKUP("DstZone_IsAny",'Scoring_Config'!$A:$A,'Scoring_Config'!$D:$D,"Yes")="Yes",_xlfn.XLOOKUP("DstZone_IsAny",'Scoring_Config'!$A:$A,'Scoring_Config'!$C:$C,10),0),"False,0")</f>
        <v>0</v>
      </c>
      <c r="AG502" cm="1">
        <f t="array" ref="AG50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02" cm="1">
        <f t="array" ref="AH502">IF(FALSE,"True," &amp; IF(_xlfn.XLOOKUP("App_Any_OR_RangeGt1000",'Scoring_Config'!$A:$A,'Scoring_Config'!$D:$D,"Yes")="Yes",_xlfn.XLOOKUP("App_Any_OR_RangeGt1000",'Scoring_Config'!$A:$A,'Scoring_Config'!$C:$C,10),0),"False,0")</f>
        <v>0</v>
      </c>
      <c r="AI502" cm="1">
        <f t="array" ref="AI502">IF(FALSE,"True," &amp; IF(_xlfn.XLOOKUP("Service_Insecure_Match",'Scoring_Config'!$A:$A,'Scoring_Config'!$D:$D,"Yes")="Yes",_xlfn.XLOOKUP("Service_Insecure_Match",'Scoring_Config'!$A:$A,'Scoring_Config'!$C:$C,5),0),"False,0")</f>
        <v>0</v>
      </c>
      <c r="AJ502" cm="1">
        <f t="array" ref="AJ502">IF(FALSE,"True," &amp; IF(_xlfn.XLOOKUP("Risky_Inbound",'Scoring_Config'!$A:$A,'Scoring_Config'!$D:$D,"Yes")="Yes",_xlfn.XLOOKUP("Risky_Inbound",'Scoring_Config'!$A:$A,'Scoring_Config'!$C:$C,50),0),"False,0")</f>
        <v>0</v>
      </c>
      <c r="AK502" cm="1">
        <f t="array" ref="AK502">IF(FALSE,"True," &amp; IF(_xlfn.XLOOKUP("Risky_Outbound",'Scoring_Config'!$A:$A,'Scoring_Config'!$D:$D,"Yes")="Yes",_xlfn.XLOOKUP("Risky_Outbound",'Scoring_Config'!$A:$A,'Scoring_Config'!$C:$C,25),0),"False,0")</f>
        <v>0</v>
      </c>
      <c r="AL502" t="s">
        <v>6697</v>
      </c>
      <c r="AM502" cm="1">
        <f t="array" ref="AM50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02" t="s">
        <v>6697</v>
      </c>
      <c r="AO502" t="s">
        <v>6697</v>
      </c>
      <c r="AP502" t="s">
        <v>6697</v>
      </c>
      <c r="AQ502" cm="1">
        <f t="array" ref="AQ502">IF(FALSE,"True," &amp; IF(_xlfn.XLOOKUP("Service_IsAny",'Scoring_Config'!$A:$A,'Scoring_Config'!$D:$D,"Yes")="Yes",_xlfn.XLOOKUP("Service_IsAny",'Scoring_Config'!$A:$A,'Scoring_Config'!$C:$C,0),0),"False,0")</f>
        <v>0</v>
      </c>
      <c r="AR502">
        <v>0</v>
      </c>
      <c r="AS502" cm="1">
        <f t="array" ref="AS502">IF(FALSE,"True," &amp; IF(_xlfn.XLOOKUP("Service_RangeGt1000",'Scoring_Config'!$A:$A,'Scoring_Config'!$D:$D,"Yes")="Yes",_xlfn.XLOOKUP("Service_RangeGt1000",'Scoring_Config'!$A:$A,'Scoring_Config'!$C:$C,0),0),"False,0")</f>
        <v>0</v>
      </c>
      <c r="AT502" cm="1">
        <f t="array" ref="AT502">IF(FALSE,"True," &amp; IF(_xlfn.XLOOKUP("App_IsAny",'Scoring_Config'!$A:$A,'Scoring_Config'!$D:$D,"Yes")="Yes",_xlfn.XLOOKUP("App_IsAny",'Scoring_Config'!$A:$A,'Scoring_Config'!$C:$C,0),0),"False,0")</f>
        <v>0</v>
      </c>
      <c r="AU502">
        <v>2</v>
      </c>
      <c r="AV502" cm="1">
        <f t="array" ref="AV502">IF(FALSE,"True," &amp; IF(_xlfn.XLOOKUP("App_RangeGt1000",'Scoring_Config'!$A:$A,'Scoring_Config'!$D:$D,"Yes")="Yes",_xlfn.XLOOKUP("App_RangeGt1000",'Scoring_Config'!$A:$A,'Scoring_Config'!$C:$C,0),0),"False,0")</f>
        <v>0</v>
      </c>
      <c r="AW502" cm="1">
        <f t="array" ref="AW502">IF(FALSE,"True," &amp; IF(_xlfn.XLOOKUP("Action_IsDenyOrDrop",'Scoring_Config'!$A:$A,'Scoring_Config'!$D:$D,"Yes")="Yes",_xlfn.XLOOKUP("Action_IsDenyOrDrop",'Scoring_Config'!$A:$A,'Scoring_Config'!$C:$C,0),0),"False,0")</f>
        <v>0</v>
      </c>
      <c r="AX502" cm="1">
        <f t="array" ref="AX502">IF(LEFT(AW502,4)="True",0,(IF(LEFT(Y502,4)="True",IF(_xlfn.XLOOKUP("Src_IsAny",'Scoring_Config'!$A:$A,'Scoring_Config'!$D:$D,"Yes")="Yes",_xlfn.XLOOKUP("Src_IsAny",'Scoring_Config'!$A:$A,'Scoring_Config'!$C:$C,10),0),0)+IF(LEFT(Z502,4)="True",IF(_xlfn.XLOOKUP("Src_CIDR_Le_16",'Scoring_Config'!$A:$A,'Scoring_Config'!$D:$D,"Yes")="Yes",_xlfn.XLOOKUP("Src_CIDR_Le_16",'Scoring_Config'!$A:$A,'Scoring_Config'!$C:$C,10),0),0)+IF(LEFT(AA502,4)="True",IF(_xlfn.XLOOKUP("Src_CIDR_17_22",'Scoring_Config'!$A:$A,'Scoring_Config'!$D:$D,"Yes")="Yes",_xlfn.XLOOKUP("Src_CIDR_17_22",'Scoring_Config'!$A:$A,'Scoring_Config'!$C:$C,5),0),0)+IF(LEFT(AB502,4)="True",IF(_xlfn.XLOOKUP("Dst_IsAny",'Scoring_Config'!$A:$A,'Scoring_Config'!$D:$D,"Yes")="Yes",_xlfn.XLOOKUP("Dst_IsAny",'Scoring_Config'!$A:$A,'Scoring_Config'!$C:$C,10),0),0)+IF(LEFT(AC502,4)="True",IF(_xlfn.XLOOKUP("Dst_CIDR_Le_16",'Scoring_Config'!$A:$A,'Scoring_Config'!$D:$D,"Yes")="Yes",_xlfn.XLOOKUP("Dst_CIDR_Le_16",'Scoring_Config'!$A:$A,'Scoring_Config'!$C:$C,10),0),0)+IF(LEFT(AD502,4)="True",IF(_xlfn.XLOOKUP("Dst_CIDR_17_22",'Scoring_Config'!$A:$A,'Scoring_Config'!$D:$D,"Yes")="Yes",_xlfn.XLOOKUP("Dst_CIDR_17_22",'Scoring_Config'!$A:$A,'Scoring_Config'!$C:$C,5),0),0)+IF(LEFT(AE502,4)="True",IF(_xlfn.XLOOKUP("SrcZone_IsAny",'Scoring_Config'!$A:$A,'Scoring_Config'!$D:$D,"Yes")="Yes",_xlfn.XLOOKUP("SrcZone_IsAny",'Scoring_Config'!$A:$A,'Scoring_Config'!$C:$C,10),0),0)+IF(LEFT(AF502,4)="True",IF(_xlfn.XLOOKUP("DstZone_IsAny",'Scoring_Config'!$A:$A,'Scoring_Config'!$D:$D,"Yes")="Yes",_xlfn.XLOOKUP("DstZone_IsAny",'Scoring_Config'!$A:$A,'Scoring_Config'!$C:$C,10),0),0)+IF(LEFT(AG502,4)="True",IF(_xlfn.XLOOKUP("Service_Any_OR_RangeGt1000",'Scoring_Config'!$A:$A,'Scoring_Config'!$D:$D,"Yes")="Yes",_xlfn.XLOOKUP("Service_Any_OR_RangeGt1000",'Scoring_Config'!$A:$A,'Scoring_Config'!$C:$C,10),0),0)+IF(LEFT(AH502,4)="True",IF(_xlfn.XLOOKUP("App_Any_OR_RangeGt1000",'Scoring_Config'!$A:$A,'Scoring_Config'!$D:$D,"Yes")="Yes",_xlfn.XLOOKUP("App_Any_OR_RangeGt1000",'Scoring_Config'!$A:$A,'Scoring_Config'!$C:$C,10),0),0)+IF(LEFT(AI502,4)="True",IF(_xlfn.XLOOKUP("Service_Insecure_Match",'Scoring_Config'!$A:$A,'Scoring_Config'!$D:$D,"Yes")="Yes",_xlfn.XLOOKUP("Service_Insecure_Match",'Scoring_Config'!$A:$A,'Scoring_Config'!$C:$C,5),0),0)+IF(LEFT(AJ502,4)="True",IF(_xlfn.XLOOKUP("Risky_Inbound",'Scoring_Config'!$A:$A,'Scoring_Config'!$D:$D,"Yes")="Yes",_xlfn.XLOOKUP("Risky_Inbound",'Scoring_Config'!$A:$A,'Scoring_Config'!$C:$C,50),0),0)+IF(LEFT(AK502,4)="True",IF(_xlfn.XLOOKUP("Risky_Outbound",'Scoring_Config'!$A:$A,'Scoring_Config'!$D:$D,"Yes")="Yes",_xlfn.XLOOKUP("Risky_Outbound",'Scoring_Config'!$A:$A,'Scoring_Config'!$C:$C,25),0),0)+IF(LEFT(AZ502,4)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502,FIND(",",AL502)+1,100)),0)+IF(LEFT(AM502,4)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502,FIND(",",AN502)+1,100)),0)+IF(_xlfn.XLOOKUP("Profile_Scoring",'Scoring_Config'!$A:$A,'Scoring_Config'!$D:$D,"Yes")="Yes",VALUE(MID(AO502,FIND(",",AO502)+1,100)),0)+IF(_xlfn.XLOOKUP("Options_Scoring",'Scoring_Config'!$A:$A,'Scoring_Config'!$D:$D,"Yes")="Yes",VALUE(MID(AP502,FIND(",",AP502)+1,100)),0)))</f>
        <v>0</v>
      </c>
      <c r="AZ502" cm="1">
        <f t="array" ref="AZ502">IF(FALSE,"True," &amp; IF(_xlfn.XLOOKUP("Migrate_Insecure",'Scoring_Config'!$A:$A,'Scoring_Config'!$D:$D,"Yes")="Yes",_xlfn.XLOOKUP("Migrate_Insecure",'Scoring_Config'!$A:$A,'Scoring_Config'!$C:$C,10),0),"False,0")</f>
        <v>0</v>
      </c>
    </row>
    <row r="503" spans="1:52">
      <c r="A503" t="s">
        <v>1979</v>
      </c>
      <c r="B503" t="s">
        <v>2476</v>
      </c>
      <c r="C503" t="s">
        <v>3542</v>
      </c>
      <c r="D503" t="s">
        <v>3545</v>
      </c>
      <c r="E503" t="s">
        <v>3563</v>
      </c>
      <c r="F503" t="s">
        <v>3764</v>
      </c>
      <c r="G503" t="s">
        <v>315</v>
      </c>
      <c r="H503" t="s">
        <v>174</v>
      </c>
      <c r="I503" t="s">
        <v>3764</v>
      </c>
      <c r="J503" t="s">
        <v>315</v>
      </c>
      <c r="K503" t="s">
        <v>1829</v>
      </c>
      <c r="L503" t="s">
        <v>1437</v>
      </c>
      <c r="M503" t="s">
        <v>1974</v>
      </c>
      <c r="N503" t="s">
        <v>4315</v>
      </c>
      <c r="O503" t="s">
        <v>4319</v>
      </c>
      <c r="P503" t="s">
        <v>4322</v>
      </c>
      <c r="Q503" t="s">
        <v>4699</v>
      </c>
      <c r="R503" t="s">
        <v>5437</v>
      </c>
      <c r="S503" t="s">
        <v>5440</v>
      </c>
      <c r="T503" t="s">
        <v>5642</v>
      </c>
      <c r="U503" t="s">
        <v>6198</v>
      </c>
      <c r="Y503" cm="1">
        <f t="array" ref="Y503">IF(FALSE,"True," &amp; IF(_xlfn.XLOOKUP("Src_IsAny",'Scoring_Config'!$A:$A,'Scoring_Config'!$D:$D,"Yes")="Yes",_xlfn.XLOOKUP("Src_IsAny",'Scoring_Config'!$A:$A,'Scoring_Config'!$C:$C,10),0),"False,0")</f>
        <v>0</v>
      </c>
      <c r="Z503" cm="1">
        <f t="array" ref="Z503">IF(FALSE,"True," &amp; IF(_xlfn.XLOOKUP("Src_CIDR_Le_16",'Scoring_Config'!$A:$A,'Scoring_Config'!$D:$D,"Yes")="Yes",_xlfn.XLOOKUP("Src_CIDR_Le_16",'Scoring_Config'!$A:$A,'Scoring_Config'!$C:$C,10),0),"False,0")</f>
        <v>0</v>
      </c>
      <c r="AA503" cm="1">
        <f t="array" ref="AA503">IF(FALSE,"True," &amp; IF(_xlfn.XLOOKUP("Src_CIDR_17_22",'Scoring_Config'!$A:$A,'Scoring_Config'!$D:$D,"Yes")="Yes",_xlfn.XLOOKUP("Src_CIDR_17_22",'Scoring_Config'!$A:$A,'Scoring_Config'!$C:$C,5),0),"False,0")</f>
        <v>0</v>
      </c>
      <c r="AB503" cm="1">
        <f t="array" ref="AB503">IF(FALSE,"True," &amp; IF(_xlfn.XLOOKUP("Dst_IsAny",'Scoring_Config'!$A:$A,'Scoring_Config'!$D:$D,"Yes")="Yes",_xlfn.XLOOKUP("Dst_IsAny",'Scoring_Config'!$A:$A,'Scoring_Config'!$C:$C,10),0),"False,0")</f>
        <v>0</v>
      </c>
      <c r="AC503" cm="1">
        <f t="array" ref="AC503">IF(FALSE,"True," &amp; IF(_xlfn.XLOOKUP("Dst_CIDR_Le_16",'Scoring_Config'!$A:$A,'Scoring_Config'!$D:$D,"Yes")="Yes",_xlfn.XLOOKUP("Dst_CIDR_Le_16",'Scoring_Config'!$A:$A,'Scoring_Config'!$C:$C,10),0),"False,0")</f>
        <v>0</v>
      </c>
      <c r="AD503" cm="1">
        <f t="array" ref="AD503">IF(FALSE,"True," &amp; IF(_xlfn.XLOOKUP("Dst_CIDR_17_22",'Scoring_Config'!$A:$A,'Scoring_Config'!$D:$D,"Yes")="Yes",_xlfn.XLOOKUP("Dst_CIDR_17_22",'Scoring_Config'!$A:$A,'Scoring_Config'!$C:$C,5),0),"False,0")</f>
        <v>0</v>
      </c>
      <c r="AE503" cm="1">
        <f t="array" ref="AE503">IF(FALSE,"True," &amp; IF(_xlfn.XLOOKUP("SrcZone_IsAny",'Scoring_Config'!$A:$A,'Scoring_Config'!$D:$D,"Yes")="Yes",_xlfn.XLOOKUP("SrcZone_IsAny",'Scoring_Config'!$A:$A,'Scoring_Config'!$C:$C,10),0),"False,0")</f>
        <v>0</v>
      </c>
      <c r="AF503" cm="1">
        <f t="array" ref="AF503">IF(FALSE,"True," &amp; IF(_xlfn.XLOOKUP("DstZone_IsAny",'Scoring_Config'!$A:$A,'Scoring_Config'!$D:$D,"Yes")="Yes",_xlfn.XLOOKUP("DstZone_IsAny",'Scoring_Config'!$A:$A,'Scoring_Config'!$C:$C,10),0),"False,0")</f>
        <v>0</v>
      </c>
      <c r="AG503" cm="1">
        <f t="array" ref="AG50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03" cm="1">
        <f t="array" ref="AH503">IF(FALSE,"True," &amp; IF(_xlfn.XLOOKUP("App_Any_OR_RangeGt1000",'Scoring_Config'!$A:$A,'Scoring_Config'!$D:$D,"Yes")="Yes",_xlfn.XLOOKUP("App_Any_OR_RangeGt1000",'Scoring_Config'!$A:$A,'Scoring_Config'!$C:$C,10),0),"False,0")</f>
        <v>0</v>
      </c>
      <c r="AI503" cm="1">
        <f t="array" ref="AI503">IF(FALSE,"True," &amp; IF(_xlfn.XLOOKUP("Service_Insecure_Match",'Scoring_Config'!$A:$A,'Scoring_Config'!$D:$D,"Yes")="Yes",_xlfn.XLOOKUP("Service_Insecure_Match",'Scoring_Config'!$A:$A,'Scoring_Config'!$C:$C,5),0),"False,0")</f>
        <v>0</v>
      </c>
      <c r="AJ503" cm="1">
        <f t="array" ref="AJ503">IF(FALSE,"True," &amp; IF(_xlfn.XLOOKUP("Risky_Inbound",'Scoring_Config'!$A:$A,'Scoring_Config'!$D:$D,"Yes")="Yes",_xlfn.XLOOKUP("Risky_Inbound",'Scoring_Config'!$A:$A,'Scoring_Config'!$C:$C,50),0),"False,0")</f>
        <v>0</v>
      </c>
      <c r="AK503" cm="1">
        <f t="array" ref="AK503">IF(FALSE,"True," &amp; IF(_xlfn.XLOOKUP("Risky_Outbound",'Scoring_Config'!$A:$A,'Scoring_Config'!$D:$D,"Yes")="Yes",_xlfn.XLOOKUP("Risky_Outbound",'Scoring_Config'!$A:$A,'Scoring_Config'!$C:$C,25),0),"False,0")</f>
        <v>0</v>
      </c>
      <c r="AL503" t="s">
        <v>6697</v>
      </c>
      <c r="AM503" cm="1">
        <f t="array" ref="AM50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03" t="s">
        <v>6697</v>
      </c>
      <c r="AO503" t="s">
        <v>6697</v>
      </c>
      <c r="AP503" t="s">
        <v>6697</v>
      </c>
      <c r="AQ503" cm="1">
        <f t="array" ref="AQ503">IF(FALSE,"True," &amp; IF(_xlfn.XLOOKUP("Service_IsAny",'Scoring_Config'!$A:$A,'Scoring_Config'!$D:$D,"Yes")="Yes",_xlfn.XLOOKUP("Service_IsAny",'Scoring_Config'!$A:$A,'Scoring_Config'!$C:$C,0),0),"False,0")</f>
        <v>0</v>
      </c>
      <c r="AR503">
        <v>3</v>
      </c>
      <c r="AS503" cm="1">
        <f t="array" ref="AS503">IF(FALSE,"True," &amp; IF(_xlfn.XLOOKUP("Service_RangeGt1000",'Scoring_Config'!$A:$A,'Scoring_Config'!$D:$D,"Yes")="Yes",_xlfn.XLOOKUP("Service_RangeGt1000",'Scoring_Config'!$A:$A,'Scoring_Config'!$C:$C,0),0),"False,0")</f>
        <v>0</v>
      </c>
      <c r="AT503" cm="1">
        <f t="array" ref="AT503">IF(FALSE,"True," &amp; IF(_xlfn.XLOOKUP("App_IsAny",'Scoring_Config'!$A:$A,'Scoring_Config'!$D:$D,"Yes")="Yes",_xlfn.XLOOKUP("App_IsAny",'Scoring_Config'!$A:$A,'Scoring_Config'!$C:$C,0),0),"False,0")</f>
        <v>0</v>
      </c>
      <c r="AU503">
        <v>2</v>
      </c>
      <c r="AV503" cm="1">
        <f t="array" ref="AV503">IF(FALSE,"True," &amp; IF(_xlfn.XLOOKUP("App_RangeGt1000",'Scoring_Config'!$A:$A,'Scoring_Config'!$D:$D,"Yes")="Yes",_xlfn.XLOOKUP("App_RangeGt1000",'Scoring_Config'!$A:$A,'Scoring_Config'!$C:$C,0),0),"False,0")</f>
        <v>0</v>
      </c>
      <c r="AW503" cm="1">
        <f t="array" ref="AW503">IF(FALSE,"True," &amp; IF(_xlfn.XLOOKUP("Action_IsDenyOrDrop",'Scoring_Config'!$A:$A,'Scoring_Config'!$D:$D,"Yes")="Yes",_xlfn.XLOOKUP("Action_IsDenyOrDrop",'Scoring_Config'!$A:$A,'Scoring_Config'!$C:$C,0),0),"False,0")</f>
        <v>0</v>
      </c>
      <c r="AX503" cm="1">
        <f t="array" ref="AX503">IF(LEFT(AW503,4)="True",0,(IF(LEFT(Y503,4)="True",IF(_xlfn.XLOOKUP("Src_IsAny",'Scoring_Config'!$A:$A,'Scoring_Config'!$D:$D,"Yes")="Yes",_xlfn.XLOOKUP("Src_IsAny",'Scoring_Config'!$A:$A,'Scoring_Config'!$C:$C,10),0),0)+IF(LEFT(Z503,4)="True",IF(_xlfn.XLOOKUP("Src_CIDR_Le_16",'Scoring_Config'!$A:$A,'Scoring_Config'!$D:$D,"Yes")="Yes",_xlfn.XLOOKUP("Src_CIDR_Le_16",'Scoring_Config'!$A:$A,'Scoring_Config'!$C:$C,10),0),0)+IF(LEFT(AA503,4)="True",IF(_xlfn.XLOOKUP("Src_CIDR_17_22",'Scoring_Config'!$A:$A,'Scoring_Config'!$D:$D,"Yes")="Yes",_xlfn.XLOOKUP("Src_CIDR_17_22",'Scoring_Config'!$A:$A,'Scoring_Config'!$C:$C,5),0),0)+IF(LEFT(AB503,4)="True",IF(_xlfn.XLOOKUP("Dst_IsAny",'Scoring_Config'!$A:$A,'Scoring_Config'!$D:$D,"Yes")="Yes",_xlfn.XLOOKUP("Dst_IsAny",'Scoring_Config'!$A:$A,'Scoring_Config'!$C:$C,10),0),0)+IF(LEFT(AC503,4)="True",IF(_xlfn.XLOOKUP("Dst_CIDR_Le_16",'Scoring_Config'!$A:$A,'Scoring_Config'!$D:$D,"Yes")="Yes",_xlfn.XLOOKUP("Dst_CIDR_Le_16",'Scoring_Config'!$A:$A,'Scoring_Config'!$C:$C,10),0),0)+IF(LEFT(AD503,4)="True",IF(_xlfn.XLOOKUP("Dst_CIDR_17_22",'Scoring_Config'!$A:$A,'Scoring_Config'!$D:$D,"Yes")="Yes",_xlfn.XLOOKUP("Dst_CIDR_17_22",'Scoring_Config'!$A:$A,'Scoring_Config'!$C:$C,5),0),0)+IF(LEFT(AE503,4)="True",IF(_xlfn.XLOOKUP("SrcZone_IsAny",'Scoring_Config'!$A:$A,'Scoring_Config'!$D:$D,"Yes")="Yes",_xlfn.XLOOKUP("SrcZone_IsAny",'Scoring_Config'!$A:$A,'Scoring_Config'!$C:$C,10),0),0)+IF(LEFT(AF503,4)="True",IF(_xlfn.XLOOKUP("DstZone_IsAny",'Scoring_Config'!$A:$A,'Scoring_Config'!$D:$D,"Yes")="Yes",_xlfn.XLOOKUP("DstZone_IsAny",'Scoring_Config'!$A:$A,'Scoring_Config'!$C:$C,10),0),0)+IF(LEFT(AG503,4)="True",IF(_xlfn.XLOOKUP("Service_Any_OR_RangeGt1000",'Scoring_Config'!$A:$A,'Scoring_Config'!$D:$D,"Yes")="Yes",_xlfn.XLOOKUP("Service_Any_OR_RangeGt1000",'Scoring_Config'!$A:$A,'Scoring_Config'!$C:$C,10),0),0)+IF(LEFT(AH503,4)="True",IF(_xlfn.XLOOKUP("App_Any_OR_RangeGt1000",'Scoring_Config'!$A:$A,'Scoring_Config'!$D:$D,"Yes")="Yes",_xlfn.XLOOKUP("App_Any_OR_RangeGt1000",'Scoring_Config'!$A:$A,'Scoring_Config'!$C:$C,10),0),0)+IF(LEFT(AI503,4)="True",IF(_xlfn.XLOOKUP("Service_Insecure_Match",'Scoring_Config'!$A:$A,'Scoring_Config'!$D:$D,"Yes")="Yes",_xlfn.XLOOKUP("Service_Insecure_Match",'Scoring_Config'!$A:$A,'Scoring_Config'!$C:$C,5),0),0)+IF(LEFT(AJ503,4)="True",IF(_xlfn.XLOOKUP("Risky_Inbound",'Scoring_Config'!$A:$A,'Scoring_Config'!$D:$D,"Yes")="Yes",_xlfn.XLOOKUP("Risky_Inbound",'Scoring_Config'!$A:$A,'Scoring_Config'!$C:$C,50),0),0)+IF(LEFT(AK503,4)="True",IF(_xlfn.XLOOKUP("Risky_Outbound",'Scoring_Config'!$A:$A,'Scoring_Config'!$D:$D,"Yes")="Yes",_xlfn.XLOOKUP("Risky_Outbound",'Scoring_Config'!$A:$A,'Scoring_Config'!$C:$C,25),0),0)+IF(LEFT(AZ503,4)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503,FIND(",",AL503)+1,100)),0)+IF(LEFT(AM503,4)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503,FIND(",",AN503)+1,100)),0)+IF(_xlfn.XLOOKUP("Profile_Scoring",'Scoring_Config'!$A:$A,'Scoring_Config'!$D:$D,"Yes")="Yes",VALUE(MID(AO503,FIND(",",AO503)+1,100)),0)+IF(_xlfn.XLOOKUP("Options_Scoring",'Scoring_Config'!$A:$A,'Scoring_Config'!$D:$D,"Yes")="Yes",VALUE(MID(AP503,FIND(",",AP503)+1,100)),0)))</f>
        <v>0</v>
      </c>
      <c r="AZ503" cm="1">
        <f t="array" ref="AZ503">IF(FALSE,"True," &amp; IF(_xlfn.XLOOKUP("Migrate_Insecure",'Scoring_Config'!$A:$A,'Scoring_Config'!$D:$D,"Yes")="Yes",_xlfn.XLOOKUP("Migrate_Insecure",'Scoring_Config'!$A:$A,'Scoring_Config'!$C:$C,10),0),"False,0")</f>
        <v>0</v>
      </c>
    </row>
    <row r="504" spans="1:52">
      <c r="A504" t="s">
        <v>1979</v>
      </c>
      <c r="B504" t="s">
        <v>2477</v>
      </c>
      <c r="C504" t="s">
        <v>3542</v>
      </c>
      <c r="D504" t="s">
        <v>3545</v>
      </c>
      <c r="E504" t="s">
        <v>3563</v>
      </c>
      <c r="F504" t="s">
        <v>3775</v>
      </c>
      <c r="G504" t="s">
        <v>316</v>
      </c>
      <c r="H504" t="s">
        <v>174</v>
      </c>
      <c r="I504" t="s">
        <v>3775</v>
      </c>
      <c r="J504" t="s">
        <v>316</v>
      </c>
      <c r="K504" t="s">
        <v>1772</v>
      </c>
      <c r="L504" t="s">
        <v>1327</v>
      </c>
      <c r="M504" t="s">
        <v>1974</v>
      </c>
      <c r="N504" t="s">
        <v>4315</v>
      </c>
      <c r="O504" t="s">
        <v>4319</v>
      </c>
      <c r="P504" t="s">
        <v>4321</v>
      </c>
      <c r="Q504" t="s">
        <v>4700</v>
      </c>
      <c r="R504" t="s">
        <v>5440</v>
      </c>
      <c r="S504" t="s">
        <v>5439</v>
      </c>
      <c r="T504" t="s">
        <v>5642</v>
      </c>
      <c r="U504" t="s">
        <v>6199</v>
      </c>
      <c r="Y504" cm="1">
        <f t="array" ref="Y504">IF(FALSE,"True," &amp; IF(_xlfn.XLOOKUP("Src_IsAny",'Scoring_Config'!$A:$A,'Scoring_Config'!$D:$D,"Yes")="Yes",_xlfn.XLOOKUP("Src_IsAny",'Scoring_Config'!$A:$A,'Scoring_Config'!$C:$C,10),0),"False,0")</f>
        <v>0</v>
      </c>
      <c r="Z504" cm="1">
        <f t="array" ref="Z504">IF(FALSE,"True," &amp; IF(_xlfn.XLOOKUP("Src_CIDR_Le_16",'Scoring_Config'!$A:$A,'Scoring_Config'!$D:$D,"Yes")="Yes",_xlfn.XLOOKUP("Src_CIDR_Le_16",'Scoring_Config'!$A:$A,'Scoring_Config'!$C:$C,10),0),"False,0")</f>
        <v>0</v>
      </c>
      <c r="AA504" cm="1">
        <f t="array" ref="AA504">IF(FALSE,"True," &amp; IF(_xlfn.XLOOKUP("Src_CIDR_17_22",'Scoring_Config'!$A:$A,'Scoring_Config'!$D:$D,"Yes")="Yes",_xlfn.XLOOKUP("Src_CIDR_17_22",'Scoring_Config'!$A:$A,'Scoring_Config'!$C:$C,5),0),"False,0")</f>
        <v>0</v>
      </c>
      <c r="AB504" cm="1">
        <f t="array" ref="AB504">IF(FALSE,"True," &amp; IF(_xlfn.XLOOKUP("Dst_IsAny",'Scoring_Config'!$A:$A,'Scoring_Config'!$D:$D,"Yes")="Yes",_xlfn.XLOOKUP("Dst_IsAny",'Scoring_Config'!$A:$A,'Scoring_Config'!$C:$C,10),0),"False,0")</f>
        <v>0</v>
      </c>
      <c r="AC504" cm="1">
        <f t="array" ref="AC504">IF(FALSE,"True," &amp; IF(_xlfn.XLOOKUP("Dst_CIDR_Le_16",'Scoring_Config'!$A:$A,'Scoring_Config'!$D:$D,"Yes")="Yes",_xlfn.XLOOKUP("Dst_CIDR_Le_16",'Scoring_Config'!$A:$A,'Scoring_Config'!$C:$C,10),0),"False,0")</f>
        <v>0</v>
      </c>
      <c r="AD504" cm="1">
        <f t="array" ref="AD504">IF(FALSE,"True," &amp; IF(_xlfn.XLOOKUP("Dst_CIDR_17_22",'Scoring_Config'!$A:$A,'Scoring_Config'!$D:$D,"Yes")="Yes",_xlfn.XLOOKUP("Dst_CIDR_17_22",'Scoring_Config'!$A:$A,'Scoring_Config'!$C:$C,5),0),"False,0")</f>
        <v>0</v>
      </c>
      <c r="AE504" cm="1">
        <f t="array" ref="AE504">IF(FALSE,"True," &amp; IF(_xlfn.XLOOKUP("SrcZone_IsAny",'Scoring_Config'!$A:$A,'Scoring_Config'!$D:$D,"Yes")="Yes",_xlfn.XLOOKUP("SrcZone_IsAny",'Scoring_Config'!$A:$A,'Scoring_Config'!$C:$C,10),0),"False,0")</f>
        <v>0</v>
      </c>
      <c r="AF504" cm="1">
        <f t="array" ref="AF504">IF(FALSE,"True," &amp; IF(_xlfn.XLOOKUP("DstZone_IsAny",'Scoring_Config'!$A:$A,'Scoring_Config'!$D:$D,"Yes")="Yes",_xlfn.XLOOKUP("DstZone_IsAny",'Scoring_Config'!$A:$A,'Scoring_Config'!$C:$C,10),0),"False,0")</f>
        <v>0</v>
      </c>
      <c r="AG504" cm="1">
        <f t="array" ref="AG50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04" cm="1">
        <f t="array" ref="AH504">IF(FALSE,"True," &amp; IF(_xlfn.XLOOKUP("App_Any_OR_RangeGt1000",'Scoring_Config'!$A:$A,'Scoring_Config'!$D:$D,"Yes")="Yes",_xlfn.XLOOKUP("App_Any_OR_RangeGt1000",'Scoring_Config'!$A:$A,'Scoring_Config'!$C:$C,10),0),"False,0")</f>
        <v>0</v>
      </c>
      <c r="AI504" cm="1">
        <f t="array" ref="AI504">IF(FALSE,"True," &amp; IF(_xlfn.XLOOKUP("Service_Insecure_Match",'Scoring_Config'!$A:$A,'Scoring_Config'!$D:$D,"Yes")="Yes",_xlfn.XLOOKUP("Service_Insecure_Match",'Scoring_Config'!$A:$A,'Scoring_Config'!$C:$C,5),0),"False,0")</f>
        <v>0</v>
      </c>
      <c r="AJ504" cm="1">
        <f t="array" ref="AJ504">IF(FALSE,"True," &amp; IF(_xlfn.XLOOKUP("Risky_Inbound",'Scoring_Config'!$A:$A,'Scoring_Config'!$D:$D,"Yes")="Yes",_xlfn.XLOOKUP("Risky_Inbound",'Scoring_Config'!$A:$A,'Scoring_Config'!$C:$C,50),0),"False,0")</f>
        <v>0</v>
      </c>
      <c r="AK504" cm="1">
        <f t="array" ref="AK504">IF(FALSE,"True," &amp; IF(_xlfn.XLOOKUP("Risky_Outbound",'Scoring_Config'!$A:$A,'Scoring_Config'!$D:$D,"Yes")="Yes",_xlfn.XLOOKUP("Risky_Outbound",'Scoring_Config'!$A:$A,'Scoring_Config'!$C:$C,25),0),"False,0")</f>
        <v>0</v>
      </c>
      <c r="AL504" t="s">
        <v>6700</v>
      </c>
      <c r="AM504" cm="1">
        <f t="array" ref="AM50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04" t="s">
        <v>6697</v>
      </c>
      <c r="AO504" t="s">
        <v>6697</v>
      </c>
      <c r="AP504" t="s">
        <v>6697</v>
      </c>
      <c r="AQ504" cm="1">
        <f t="array" ref="AQ504">IF(FALSE,"True," &amp; IF(_xlfn.XLOOKUP("Service_IsAny",'Scoring_Config'!$A:$A,'Scoring_Config'!$D:$D,"Yes")="Yes",_xlfn.XLOOKUP("Service_IsAny",'Scoring_Config'!$A:$A,'Scoring_Config'!$C:$C,0),0),"False,0")</f>
        <v>0</v>
      </c>
      <c r="AR504">
        <v>0</v>
      </c>
      <c r="AS504" cm="1">
        <f t="array" ref="AS504">IF(FALSE,"True," &amp; IF(_xlfn.XLOOKUP("Service_RangeGt1000",'Scoring_Config'!$A:$A,'Scoring_Config'!$D:$D,"Yes")="Yes",_xlfn.XLOOKUP("Service_RangeGt1000",'Scoring_Config'!$A:$A,'Scoring_Config'!$C:$C,0),0),"False,0")</f>
        <v>0</v>
      </c>
      <c r="AT504" cm="1">
        <f t="array" ref="AT504">IF(FALSE,"True," &amp; IF(_xlfn.XLOOKUP("App_IsAny",'Scoring_Config'!$A:$A,'Scoring_Config'!$D:$D,"Yes")="Yes",_xlfn.XLOOKUP("App_IsAny",'Scoring_Config'!$A:$A,'Scoring_Config'!$C:$C,0),0),"False,0")</f>
        <v>0</v>
      </c>
      <c r="AU504">
        <v>3</v>
      </c>
      <c r="AV504" cm="1">
        <f t="array" ref="AV504">IF(FALSE,"True," &amp; IF(_xlfn.XLOOKUP("App_RangeGt1000",'Scoring_Config'!$A:$A,'Scoring_Config'!$D:$D,"Yes")="Yes",_xlfn.XLOOKUP("App_RangeGt1000",'Scoring_Config'!$A:$A,'Scoring_Config'!$C:$C,0),0),"False,0")</f>
        <v>0</v>
      </c>
      <c r="AW504" cm="1">
        <f t="array" ref="AW504">IF(FALSE,"True," &amp; IF(_xlfn.XLOOKUP("Action_IsDenyOrDrop",'Scoring_Config'!$A:$A,'Scoring_Config'!$D:$D,"Yes")="Yes",_xlfn.XLOOKUP("Action_IsDenyOrDrop",'Scoring_Config'!$A:$A,'Scoring_Config'!$C:$C,0),0),"False,0")</f>
        <v>0</v>
      </c>
      <c r="AX504" cm="1">
        <f t="array" ref="AX504">IF(LEFT(AW504,4)="True",0,(IF(LEFT(Y504,4)="True",IF(_xlfn.XLOOKUP("Src_IsAny",'Scoring_Config'!$A:$A,'Scoring_Config'!$D:$D,"Yes")="Yes",_xlfn.XLOOKUP("Src_IsAny",'Scoring_Config'!$A:$A,'Scoring_Config'!$C:$C,10),0),0)+IF(LEFT(Z504,4)="True",IF(_xlfn.XLOOKUP("Src_CIDR_Le_16",'Scoring_Config'!$A:$A,'Scoring_Config'!$D:$D,"Yes")="Yes",_xlfn.XLOOKUP("Src_CIDR_Le_16",'Scoring_Config'!$A:$A,'Scoring_Config'!$C:$C,10),0),0)+IF(LEFT(AA504,4)="True",IF(_xlfn.XLOOKUP("Src_CIDR_17_22",'Scoring_Config'!$A:$A,'Scoring_Config'!$D:$D,"Yes")="Yes",_xlfn.XLOOKUP("Src_CIDR_17_22",'Scoring_Config'!$A:$A,'Scoring_Config'!$C:$C,5),0),0)+IF(LEFT(AB504,4)="True",IF(_xlfn.XLOOKUP("Dst_IsAny",'Scoring_Config'!$A:$A,'Scoring_Config'!$D:$D,"Yes")="Yes",_xlfn.XLOOKUP("Dst_IsAny",'Scoring_Config'!$A:$A,'Scoring_Config'!$C:$C,10),0),0)+IF(LEFT(AC504,4)="True",IF(_xlfn.XLOOKUP("Dst_CIDR_Le_16",'Scoring_Config'!$A:$A,'Scoring_Config'!$D:$D,"Yes")="Yes",_xlfn.XLOOKUP("Dst_CIDR_Le_16",'Scoring_Config'!$A:$A,'Scoring_Config'!$C:$C,10),0),0)+IF(LEFT(AD504,4)="True",IF(_xlfn.XLOOKUP("Dst_CIDR_17_22",'Scoring_Config'!$A:$A,'Scoring_Config'!$D:$D,"Yes")="Yes",_xlfn.XLOOKUP("Dst_CIDR_17_22",'Scoring_Config'!$A:$A,'Scoring_Config'!$C:$C,5),0),0)+IF(LEFT(AE504,4)="True",IF(_xlfn.XLOOKUP("SrcZone_IsAny",'Scoring_Config'!$A:$A,'Scoring_Config'!$D:$D,"Yes")="Yes",_xlfn.XLOOKUP("SrcZone_IsAny",'Scoring_Config'!$A:$A,'Scoring_Config'!$C:$C,10),0),0)+IF(LEFT(AF504,4)="True",IF(_xlfn.XLOOKUP("DstZone_IsAny",'Scoring_Config'!$A:$A,'Scoring_Config'!$D:$D,"Yes")="Yes",_xlfn.XLOOKUP("DstZone_IsAny",'Scoring_Config'!$A:$A,'Scoring_Config'!$C:$C,10),0),0)+IF(LEFT(AG504,4)="True",IF(_xlfn.XLOOKUP("Service_Any_OR_RangeGt1000",'Scoring_Config'!$A:$A,'Scoring_Config'!$D:$D,"Yes")="Yes",_xlfn.XLOOKUP("Service_Any_OR_RangeGt1000",'Scoring_Config'!$A:$A,'Scoring_Config'!$C:$C,10),0),0)+IF(LEFT(AH504,4)="True",IF(_xlfn.XLOOKUP("App_Any_OR_RangeGt1000",'Scoring_Config'!$A:$A,'Scoring_Config'!$D:$D,"Yes")="Yes",_xlfn.XLOOKUP("App_Any_OR_RangeGt1000",'Scoring_Config'!$A:$A,'Scoring_Config'!$C:$C,10),0),0)+IF(LEFT(AI504,4)="True",IF(_xlfn.XLOOKUP("Service_Insecure_Match",'Scoring_Config'!$A:$A,'Scoring_Config'!$D:$D,"Yes")="Yes",_xlfn.XLOOKUP("Service_Insecure_Match",'Scoring_Config'!$A:$A,'Scoring_Config'!$C:$C,5),0),0)+IF(LEFT(AJ504,4)="True",IF(_xlfn.XLOOKUP("Risky_Inbound",'Scoring_Config'!$A:$A,'Scoring_Config'!$D:$D,"Yes")="Yes",_xlfn.XLOOKUP("Risky_Inbound",'Scoring_Config'!$A:$A,'Scoring_Config'!$C:$C,50),0),0)+IF(LEFT(AK504,4)="True",IF(_xlfn.XLOOKUP("Risky_Outbound",'Scoring_Config'!$A:$A,'Scoring_Config'!$D:$D,"Yes")="Yes",_xlfn.XLOOKUP("Risky_Outbound",'Scoring_Config'!$A:$A,'Scoring_Config'!$C:$C,25),0),0)+IF(LEFT(AZ504,4)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504,FIND(",",AL504)+1,100)),0)+IF(LEFT(AM504,4)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504,FIND(",",AN504)+1,100)),0)+IF(_xlfn.XLOOKUP("Profile_Scoring",'Scoring_Config'!$A:$A,'Scoring_Config'!$D:$D,"Yes")="Yes",VALUE(MID(AO504,FIND(",",AO504)+1,100)),0)+IF(_xlfn.XLOOKUP("Options_Scoring",'Scoring_Config'!$A:$A,'Scoring_Config'!$D:$D,"Yes")="Yes",VALUE(MID(AP504,FIND(",",AP504)+1,100)),0)))</f>
        <v>0</v>
      </c>
      <c r="AZ504" cm="1">
        <f t="array" ref="AZ504">IF(FALSE,"True," &amp; IF(_xlfn.XLOOKUP("Migrate_Insecure",'Scoring_Config'!$A:$A,'Scoring_Config'!$D:$D,"Yes")="Yes",_xlfn.XLOOKUP("Migrate_Insecure",'Scoring_Config'!$A:$A,'Scoring_Config'!$C:$C,10),0),"False,0")</f>
        <v>0</v>
      </c>
    </row>
    <row r="505" spans="1:52">
      <c r="A505" t="s">
        <v>1979</v>
      </c>
      <c r="B505" t="s">
        <v>2478</v>
      </c>
      <c r="C505" t="s">
        <v>3542</v>
      </c>
      <c r="D505" t="s">
        <v>3545</v>
      </c>
      <c r="E505" t="s">
        <v>3563</v>
      </c>
      <c r="F505" t="s">
        <v>3757</v>
      </c>
      <c r="G505" t="s">
        <v>317</v>
      </c>
      <c r="H505" t="s">
        <v>174</v>
      </c>
      <c r="I505" t="s">
        <v>3634</v>
      </c>
      <c r="J505" t="s">
        <v>321</v>
      </c>
      <c r="K505" t="s">
        <v>1712</v>
      </c>
      <c r="L505" t="s">
        <v>1327</v>
      </c>
      <c r="M505" t="s">
        <v>1974</v>
      </c>
      <c r="N505" t="s">
        <v>4315</v>
      </c>
      <c r="O505" t="s">
        <v>4319</v>
      </c>
      <c r="P505" t="s">
        <v>4322</v>
      </c>
      <c r="Q505" t="s">
        <v>4701</v>
      </c>
      <c r="R505" t="s">
        <v>5440</v>
      </c>
      <c r="S505" t="s">
        <v>5440</v>
      </c>
      <c r="T505" t="s">
        <v>5625</v>
      </c>
      <c r="U505" t="s">
        <v>6179</v>
      </c>
      <c r="Y505" cm="1">
        <f t="array" ref="Y505">IF(FALSE,"True," &amp; IF(_xlfn.XLOOKUP("Src_IsAny",'Scoring_Config'!$A:$A,'Scoring_Config'!$D:$D,"Yes")="Yes",_xlfn.XLOOKUP("Src_IsAny",'Scoring_Config'!$A:$A,'Scoring_Config'!$C:$C,10),0),"False,0")</f>
        <v>0</v>
      </c>
      <c r="Z505" cm="1">
        <f t="array" ref="Z505">IF(FALSE,"True," &amp; IF(_xlfn.XLOOKUP("Src_CIDR_Le_16",'Scoring_Config'!$A:$A,'Scoring_Config'!$D:$D,"Yes")="Yes",_xlfn.XLOOKUP("Src_CIDR_Le_16",'Scoring_Config'!$A:$A,'Scoring_Config'!$C:$C,10),0),"False,0")</f>
        <v>0</v>
      </c>
      <c r="AA505" cm="1">
        <f t="array" ref="AA505">IF(FALSE,"True," &amp; IF(_xlfn.XLOOKUP("Src_CIDR_17_22",'Scoring_Config'!$A:$A,'Scoring_Config'!$D:$D,"Yes")="Yes",_xlfn.XLOOKUP("Src_CIDR_17_22",'Scoring_Config'!$A:$A,'Scoring_Config'!$C:$C,5),0),"False,0")</f>
        <v>0</v>
      </c>
      <c r="AB505" cm="1">
        <f t="array" ref="AB505">IF(FALSE,"True," &amp; IF(_xlfn.XLOOKUP("Dst_IsAny",'Scoring_Config'!$A:$A,'Scoring_Config'!$D:$D,"Yes")="Yes",_xlfn.XLOOKUP("Dst_IsAny",'Scoring_Config'!$A:$A,'Scoring_Config'!$C:$C,10),0),"False,0")</f>
        <v>0</v>
      </c>
      <c r="AC505" cm="1">
        <f t="array" ref="AC505">IF(FALSE,"True," &amp; IF(_xlfn.XLOOKUP("Dst_CIDR_Le_16",'Scoring_Config'!$A:$A,'Scoring_Config'!$D:$D,"Yes")="Yes",_xlfn.XLOOKUP("Dst_CIDR_Le_16",'Scoring_Config'!$A:$A,'Scoring_Config'!$C:$C,10),0),"False,0")</f>
        <v>0</v>
      </c>
      <c r="AD505" cm="1">
        <f t="array" ref="AD505">IF(FALSE,"True," &amp; IF(_xlfn.XLOOKUP("Dst_CIDR_17_22",'Scoring_Config'!$A:$A,'Scoring_Config'!$D:$D,"Yes")="Yes",_xlfn.XLOOKUP("Dst_CIDR_17_22",'Scoring_Config'!$A:$A,'Scoring_Config'!$C:$C,5),0),"False,0")</f>
        <v>0</v>
      </c>
      <c r="AE505" cm="1">
        <f t="array" ref="AE505">IF(FALSE,"True," &amp; IF(_xlfn.XLOOKUP("SrcZone_IsAny",'Scoring_Config'!$A:$A,'Scoring_Config'!$D:$D,"Yes")="Yes",_xlfn.XLOOKUP("SrcZone_IsAny",'Scoring_Config'!$A:$A,'Scoring_Config'!$C:$C,10),0),"False,0")</f>
        <v>0</v>
      </c>
      <c r="AF505" cm="1">
        <f t="array" ref="AF505">IF(FALSE,"True," &amp; IF(_xlfn.XLOOKUP("DstZone_IsAny",'Scoring_Config'!$A:$A,'Scoring_Config'!$D:$D,"Yes")="Yes",_xlfn.XLOOKUP("DstZone_IsAny",'Scoring_Config'!$A:$A,'Scoring_Config'!$C:$C,10),0),"False,0")</f>
        <v>0</v>
      </c>
      <c r="AG505" cm="1">
        <f t="array" ref="AG50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05" cm="1">
        <f t="array" ref="AH505">IF(FALSE,"True," &amp; IF(_xlfn.XLOOKUP("App_Any_OR_RangeGt1000",'Scoring_Config'!$A:$A,'Scoring_Config'!$D:$D,"Yes")="Yes",_xlfn.XLOOKUP("App_Any_OR_RangeGt1000",'Scoring_Config'!$A:$A,'Scoring_Config'!$C:$C,10),0),"False,0")</f>
        <v>0</v>
      </c>
      <c r="AI505" cm="1">
        <f t="array" ref="AI505">IF(FALSE,"True," &amp; IF(_xlfn.XLOOKUP("Service_Insecure_Match",'Scoring_Config'!$A:$A,'Scoring_Config'!$D:$D,"Yes")="Yes",_xlfn.XLOOKUP("Service_Insecure_Match",'Scoring_Config'!$A:$A,'Scoring_Config'!$C:$C,5),0),"False,0")</f>
        <v>0</v>
      </c>
      <c r="AJ505" cm="1">
        <f t="array" ref="AJ505">IF(FALSE,"True," &amp; IF(_xlfn.XLOOKUP("Risky_Inbound",'Scoring_Config'!$A:$A,'Scoring_Config'!$D:$D,"Yes")="Yes",_xlfn.XLOOKUP("Risky_Inbound",'Scoring_Config'!$A:$A,'Scoring_Config'!$C:$C,50),0),"False,0")</f>
        <v>0</v>
      </c>
      <c r="AK505" cm="1">
        <f t="array" ref="AK505">IF(FALSE,"True," &amp; IF(_xlfn.XLOOKUP("Risky_Outbound",'Scoring_Config'!$A:$A,'Scoring_Config'!$D:$D,"Yes")="Yes",_xlfn.XLOOKUP("Risky_Outbound",'Scoring_Config'!$A:$A,'Scoring_Config'!$C:$C,25),0),"False,0")</f>
        <v>0</v>
      </c>
      <c r="AL505" t="s">
        <v>6697</v>
      </c>
      <c r="AM505" cm="1">
        <f t="array" ref="AM50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05" t="s">
        <v>6697</v>
      </c>
      <c r="AO505" t="s">
        <v>6697</v>
      </c>
      <c r="AP505" t="s">
        <v>6697</v>
      </c>
      <c r="AQ505" cm="1">
        <f t="array" ref="AQ505">IF(FALSE,"True," &amp; IF(_xlfn.XLOOKUP("Service_IsAny",'Scoring_Config'!$A:$A,'Scoring_Config'!$D:$D,"Yes")="Yes",_xlfn.XLOOKUP("Service_IsAny",'Scoring_Config'!$A:$A,'Scoring_Config'!$C:$C,0),0),"False,0")</f>
        <v>0</v>
      </c>
      <c r="AR505">
        <v>0</v>
      </c>
      <c r="AS505" cm="1">
        <f t="array" ref="AS505">IF(FALSE,"True," &amp; IF(_xlfn.XLOOKUP("Service_RangeGt1000",'Scoring_Config'!$A:$A,'Scoring_Config'!$D:$D,"Yes")="Yes",_xlfn.XLOOKUP("Service_RangeGt1000",'Scoring_Config'!$A:$A,'Scoring_Config'!$C:$C,0),0),"False,0")</f>
        <v>0</v>
      </c>
      <c r="AT505" cm="1">
        <f t="array" ref="AT505">IF(FALSE,"True," &amp; IF(_xlfn.XLOOKUP("App_IsAny",'Scoring_Config'!$A:$A,'Scoring_Config'!$D:$D,"Yes")="Yes",_xlfn.XLOOKUP("App_IsAny",'Scoring_Config'!$A:$A,'Scoring_Config'!$C:$C,0),0),"False,0")</f>
        <v>0</v>
      </c>
      <c r="AU505">
        <v>1</v>
      </c>
      <c r="AV505" cm="1">
        <f t="array" ref="AV505">IF(FALSE,"True," &amp; IF(_xlfn.XLOOKUP("App_RangeGt1000",'Scoring_Config'!$A:$A,'Scoring_Config'!$D:$D,"Yes")="Yes",_xlfn.XLOOKUP("App_RangeGt1000",'Scoring_Config'!$A:$A,'Scoring_Config'!$C:$C,0),0),"False,0")</f>
        <v>0</v>
      </c>
      <c r="AW505" cm="1">
        <f t="array" ref="AW505">IF(FALSE,"True," &amp; IF(_xlfn.XLOOKUP("Action_IsDenyOrDrop",'Scoring_Config'!$A:$A,'Scoring_Config'!$D:$D,"Yes")="Yes",_xlfn.XLOOKUP("Action_IsDenyOrDrop",'Scoring_Config'!$A:$A,'Scoring_Config'!$C:$C,0),0),"False,0")</f>
        <v>0</v>
      </c>
      <c r="AX505" cm="1">
        <f t="array" ref="AX505">IF(LEFT(AW505,4)="True",0,(IF(LEFT(Y505,4)="True",IF(_xlfn.XLOOKUP("Src_IsAny",'Scoring_Config'!$A:$A,'Scoring_Config'!$D:$D,"Yes")="Yes",_xlfn.XLOOKUP("Src_IsAny",'Scoring_Config'!$A:$A,'Scoring_Config'!$C:$C,10),0),0)+IF(LEFT(Z505,4)="True",IF(_xlfn.XLOOKUP("Src_CIDR_Le_16",'Scoring_Config'!$A:$A,'Scoring_Config'!$D:$D,"Yes")="Yes",_xlfn.XLOOKUP("Src_CIDR_Le_16",'Scoring_Config'!$A:$A,'Scoring_Config'!$C:$C,10),0),0)+IF(LEFT(AA505,4)="True",IF(_xlfn.XLOOKUP("Src_CIDR_17_22",'Scoring_Config'!$A:$A,'Scoring_Config'!$D:$D,"Yes")="Yes",_xlfn.XLOOKUP("Src_CIDR_17_22",'Scoring_Config'!$A:$A,'Scoring_Config'!$C:$C,5),0),0)+IF(LEFT(AB505,4)="True",IF(_xlfn.XLOOKUP("Dst_IsAny",'Scoring_Config'!$A:$A,'Scoring_Config'!$D:$D,"Yes")="Yes",_xlfn.XLOOKUP("Dst_IsAny",'Scoring_Config'!$A:$A,'Scoring_Config'!$C:$C,10),0),0)+IF(LEFT(AC505,4)="True",IF(_xlfn.XLOOKUP("Dst_CIDR_Le_16",'Scoring_Config'!$A:$A,'Scoring_Config'!$D:$D,"Yes")="Yes",_xlfn.XLOOKUP("Dst_CIDR_Le_16",'Scoring_Config'!$A:$A,'Scoring_Config'!$C:$C,10),0),0)+IF(LEFT(AD505,4)="True",IF(_xlfn.XLOOKUP("Dst_CIDR_17_22",'Scoring_Config'!$A:$A,'Scoring_Config'!$D:$D,"Yes")="Yes",_xlfn.XLOOKUP("Dst_CIDR_17_22",'Scoring_Config'!$A:$A,'Scoring_Config'!$C:$C,5),0),0)+IF(LEFT(AE505,4)="True",IF(_xlfn.XLOOKUP("SrcZone_IsAny",'Scoring_Config'!$A:$A,'Scoring_Config'!$D:$D,"Yes")="Yes",_xlfn.XLOOKUP("SrcZone_IsAny",'Scoring_Config'!$A:$A,'Scoring_Config'!$C:$C,10),0),0)+IF(LEFT(AF505,4)="True",IF(_xlfn.XLOOKUP("DstZone_IsAny",'Scoring_Config'!$A:$A,'Scoring_Config'!$D:$D,"Yes")="Yes",_xlfn.XLOOKUP("DstZone_IsAny",'Scoring_Config'!$A:$A,'Scoring_Config'!$C:$C,10),0),0)+IF(LEFT(AG505,4)="True",IF(_xlfn.XLOOKUP("Service_Any_OR_RangeGt1000",'Scoring_Config'!$A:$A,'Scoring_Config'!$D:$D,"Yes")="Yes",_xlfn.XLOOKUP("Service_Any_OR_RangeGt1000",'Scoring_Config'!$A:$A,'Scoring_Config'!$C:$C,10),0),0)+IF(LEFT(AH505,4)="True",IF(_xlfn.XLOOKUP("App_Any_OR_RangeGt1000",'Scoring_Config'!$A:$A,'Scoring_Config'!$D:$D,"Yes")="Yes",_xlfn.XLOOKUP("App_Any_OR_RangeGt1000",'Scoring_Config'!$A:$A,'Scoring_Config'!$C:$C,10),0),0)+IF(LEFT(AI505,4)="True",IF(_xlfn.XLOOKUP("Service_Insecure_Match",'Scoring_Config'!$A:$A,'Scoring_Config'!$D:$D,"Yes")="Yes",_xlfn.XLOOKUP("Service_Insecure_Match",'Scoring_Config'!$A:$A,'Scoring_Config'!$C:$C,5),0),0)+IF(LEFT(AJ505,4)="True",IF(_xlfn.XLOOKUP("Risky_Inbound",'Scoring_Config'!$A:$A,'Scoring_Config'!$D:$D,"Yes")="Yes",_xlfn.XLOOKUP("Risky_Inbound",'Scoring_Config'!$A:$A,'Scoring_Config'!$C:$C,50),0),0)+IF(LEFT(AK505,4)="True",IF(_xlfn.XLOOKUP("Risky_Outbound",'Scoring_Config'!$A:$A,'Scoring_Config'!$D:$D,"Yes")="Yes",_xlfn.XLOOKUP("Risky_Outbound",'Scoring_Config'!$A:$A,'Scoring_Config'!$C:$C,25),0),0)+IF(LEFT(AZ505,4)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505,FIND(",",AL505)+1,100)),0)+IF(LEFT(AM505,4)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505,FIND(",",AN505)+1,100)),0)+IF(_xlfn.XLOOKUP("Profile_Scoring",'Scoring_Config'!$A:$A,'Scoring_Config'!$D:$D,"Yes")="Yes",VALUE(MID(AO505,FIND(",",AO505)+1,100)),0)+IF(_xlfn.XLOOKUP("Options_Scoring",'Scoring_Config'!$A:$A,'Scoring_Config'!$D:$D,"Yes")="Yes",VALUE(MID(AP505,FIND(",",AP505)+1,100)),0)))</f>
        <v>0</v>
      </c>
      <c r="AZ505" cm="1">
        <f t="array" ref="AZ505">IF(FALSE,"True," &amp; IF(_xlfn.XLOOKUP("Migrate_Insecure",'Scoring_Config'!$A:$A,'Scoring_Config'!$D:$D,"Yes")="Yes",_xlfn.XLOOKUP("Migrate_Insecure",'Scoring_Config'!$A:$A,'Scoring_Config'!$C:$C,10),0),"False,0")</f>
        <v>0</v>
      </c>
    </row>
    <row r="506" spans="1:52">
      <c r="A506" t="s">
        <v>1979</v>
      </c>
      <c r="B506" t="s">
        <v>2479</v>
      </c>
      <c r="C506" t="s">
        <v>3542</v>
      </c>
      <c r="D506" t="s">
        <v>3545</v>
      </c>
      <c r="E506" t="s">
        <v>3563</v>
      </c>
      <c r="F506" t="s">
        <v>3776</v>
      </c>
      <c r="G506" t="s">
        <v>318</v>
      </c>
      <c r="H506" t="s">
        <v>174</v>
      </c>
      <c r="I506" t="s">
        <v>4171</v>
      </c>
      <c r="J506" t="s">
        <v>321</v>
      </c>
      <c r="K506" t="s">
        <v>1722</v>
      </c>
      <c r="L506" t="s">
        <v>1327</v>
      </c>
      <c r="M506" t="s">
        <v>1974</v>
      </c>
      <c r="N506" t="s">
        <v>4315</v>
      </c>
      <c r="O506" t="s">
        <v>4319</v>
      </c>
      <c r="P506" t="s">
        <v>4322</v>
      </c>
      <c r="Q506" t="s">
        <v>4702</v>
      </c>
      <c r="R506" t="s">
        <v>5440</v>
      </c>
      <c r="S506" t="s">
        <v>5440</v>
      </c>
      <c r="T506" t="s">
        <v>5642</v>
      </c>
      <c r="U506" t="s">
        <v>6200</v>
      </c>
      <c r="Y506" cm="1">
        <f t="array" ref="Y506">IF(FALSE,"True," &amp; IF(_xlfn.XLOOKUP("Src_IsAny",'Scoring_Config'!$A:$A,'Scoring_Config'!$D:$D,"Yes")="Yes",_xlfn.XLOOKUP("Src_IsAny",'Scoring_Config'!$A:$A,'Scoring_Config'!$C:$C,10),0),"False,0")</f>
        <v>0</v>
      </c>
      <c r="Z506" cm="1">
        <f t="array" ref="Z506">IF(TRUE,"True," &amp; IF(_xlfn.XLOOKUP("Src_CIDR_Le_16",'Scoring_Config'!$A:$A,'Scoring_Config'!$D:$D,"Yes")="Yes",_xlfn.XLOOKUP("Src_CIDR_Le_16",'Scoring_Config'!$A:$A,'Scoring_Config'!$C:$C,10),0),"False,0")</f>
        <v>0</v>
      </c>
      <c r="AA506" cm="1">
        <f t="array" ref="AA506">IF(FALSE,"True," &amp; IF(_xlfn.XLOOKUP("Src_CIDR_17_22",'Scoring_Config'!$A:$A,'Scoring_Config'!$D:$D,"Yes")="Yes",_xlfn.XLOOKUP("Src_CIDR_17_22",'Scoring_Config'!$A:$A,'Scoring_Config'!$C:$C,5),0),"False,0")</f>
        <v>0</v>
      </c>
      <c r="AB506" cm="1">
        <f t="array" ref="AB506">IF(FALSE,"True," &amp; IF(_xlfn.XLOOKUP("Dst_IsAny",'Scoring_Config'!$A:$A,'Scoring_Config'!$D:$D,"Yes")="Yes",_xlfn.XLOOKUP("Dst_IsAny",'Scoring_Config'!$A:$A,'Scoring_Config'!$C:$C,10),0),"False,0")</f>
        <v>0</v>
      </c>
      <c r="AC506" cm="1">
        <f t="array" ref="AC506">IF(FALSE,"True," &amp; IF(_xlfn.XLOOKUP("Dst_CIDR_Le_16",'Scoring_Config'!$A:$A,'Scoring_Config'!$D:$D,"Yes")="Yes",_xlfn.XLOOKUP("Dst_CIDR_Le_16",'Scoring_Config'!$A:$A,'Scoring_Config'!$C:$C,10),0),"False,0")</f>
        <v>0</v>
      </c>
      <c r="AD506" cm="1">
        <f t="array" ref="AD506">IF(FALSE,"True," &amp; IF(_xlfn.XLOOKUP("Dst_CIDR_17_22",'Scoring_Config'!$A:$A,'Scoring_Config'!$D:$D,"Yes")="Yes",_xlfn.XLOOKUP("Dst_CIDR_17_22",'Scoring_Config'!$A:$A,'Scoring_Config'!$C:$C,5),0),"False,0")</f>
        <v>0</v>
      </c>
      <c r="AE506" cm="1">
        <f t="array" ref="AE506">IF(FALSE,"True," &amp; IF(_xlfn.XLOOKUP("SrcZone_IsAny",'Scoring_Config'!$A:$A,'Scoring_Config'!$D:$D,"Yes")="Yes",_xlfn.XLOOKUP("SrcZone_IsAny",'Scoring_Config'!$A:$A,'Scoring_Config'!$C:$C,10),0),"False,0")</f>
        <v>0</v>
      </c>
      <c r="AF506" cm="1">
        <f t="array" ref="AF506">IF(FALSE,"True," &amp; IF(_xlfn.XLOOKUP("DstZone_IsAny",'Scoring_Config'!$A:$A,'Scoring_Config'!$D:$D,"Yes")="Yes",_xlfn.XLOOKUP("DstZone_IsAny",'Scoring_Config'!$A:$A,'Scoring_Config'!$C:$C,10),0),"False,0")</f>
        <v>0</v>
      </c>
      <c r="AG506" cm="1">
        <f t="array" ref="AG50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06" cm="1">
        <f t="array" ref="AH506">IF(FALSE,"True," &amp; IF(_xlfn.XLOOKUP("App_Any_OR_RangeGt1000",'Scoring_Config'!$A:$A,'Scoring_Config'!$D:$D,"Yes")="Yes",_xlfn.XLOOKUP("App_Any_OR_RangeGt1000",'Scoring_Config'!$A:$A,'Scoring_Config'!$C:$C,10),0),"False,0")</f>
        <v>0</v>
      </c>
      <c r="AI506" cm="1">
        <f t="array" ref="AI506">IF(FALSE,"True," &amp; IF(_xlfn.XLOOKUP("Service_Insecure_Match",'Scoring_Config'!$A:$A,'Scoring_Config'!$D:$D,"Yes")="Yes",_xlfn.XLOOKUP("Service_Insecure_Match",'Scoring_Config'!$A:$A,'Scoring_Config'!$C:$C,5),0),"False,0")</f>
        <v>0</v>
      </c>
      <c r="AJ506" cm="1">
        <f t="array" ref="AJ506">IF(FALSE,"True," &amp; IF(_xlfn.XLOOKUP("Risky_Inbound",'Scoring_Config'!$A:$A,'Scoring_Config'!$D:$D,"Yes")="Yes",_xlfn.XLOOKUP("Risky_Inbound",'Scoring_Config'!$A:$A,'Scoring_Config'!$C:$C,50),0),"False,0")</f>
        <v>0</v>
      </c>
      <c r="AK506" cm="1">
        <f t="array" ref="AK506">IF(FALSE,"True," &amp; IF(_xlfn.XLOOKUP("Risky_Outbound",'Scoring_Config'!$A:$A,'Scoring_Config'!$D:$D,"Yes")="Yes",_xlfn.XLOOKUP("Risky_Outbound",'Scoring_Config'!$A:$A,'Scoring_Config'!$C:$C,25),0),"False,0")</f>
        <v>0</v>
      </c>
      <c r="AL506" t="s">
        <v>6697</v>
      </c>
      <c r="AM506" cm="1">
        <f t="array" ref="AM50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06" t="s">
        <v>6697</v>
      </c>
      <c r="AO506" t="s">
        <v>6697</v>
      </c>
      <c r="AP506" t="s">
        <v>6697</v>
      </c>
      <c r="AQ506" cm="1">
        <f t="array" ref="AQ506">IF(FALSE,"True," &amp; IF(_xlfn.XLOOKUP("Service_IsAny",'Scoring_Config'!$A:$A,'Scoring_Config'!$D:$D,"Yes")="Yes",_xlfn.XLOOKUP("Service_IsAny",'Scoring_Config'!$A:$A,'Scoring_Config'!$C:$C,0),0),"False,0")</f>
        <v>0</v>
      </c>
      <c r="AR506">
        <v>0</v>
      </c>
      <c r="AS506" cm="1">
        <f t="array" ref="AS506">IF(FALSE,"True," &amp; IF(_xlfn.XLOOKUP("Service_RangeGt1000",'Scoring_Config'!$A:$A,'Scoring_Config'!$D:$D,"Yes")="Yes",_xlfn.XLOOKUP("Service_RangeGt1000",'Scoring_Config'!$A:$A,'Scoring_Config'!$C:$C,0),0),"False,0")</f>
        <v>0</v>
      </c>
      <c r="AT506" cm="1">
        <f t="array" ref="AT506">IF(FALSE,"True," &amp; IF(_xlfn.XLOOKUP("App_IsAny",'Scoring_Config'!$A:$A,'Scoring_Config'!$D:$D,"Yes")="Yes",_xlfn.XLOOKUP("App_IsAny",'Scoring_Config'!$A:$A,'Scoring_Config'!$C:$C,0),0),"False,0")</f>
        <v>0</v>
      </c>
      <c r="AU506">
        <v>1</v>
      </c>
      <c r="AV506" cm="1">
        <f t="array" ref="AV506">IF(FALSE,"True," &amp; IF(_xlfn.XLOOKUP("App_RangeGt1000",'Scoring_Config'!$A:$A,'Scoring_Config'!$D:$D,"Yes")="Yes",_xlfn.XLOOKUP("App_RangeGt1000",'Scoring_Config'!$A:$A,'Scoring_Config'!$C:$C,0),0),"False,0")</f>
        <v>0</v>
      </c>
      <c r="AW506" cm="1">
        <f t="array" ref="AW506">IF(FALSE,"True," &amp; IF(_xlfn.XLOOKUP("Action_IsDenyOrDrop",'Scoring_Config'!$A:$A,'Scoring_Config'!$D:$D,"Yes")="Yes",_xlfn.XLOOKUP("Action_IsDenyOrDrop",'Scoring_Config'!$A:$A,'Scoring_Config'!$C:$C,0),0),"False,0")</f>
        <v>0</v>
      </c>
      <c r="AX506" cm="1">
        <f t="array" ref="AX506">IF(LEFT(AW506,4)="True",0,(IF(LEFT(Y506,4)="True",IF(_xlfn.XLOOKUP("Src_IsAny",'Scoring_Config'!$A:$A,'Scoring_Config'!$D:$D,"Yes")="Yes",_xlfn.XLOOKUP("Src_IsAny",'Scoring_Config'!$A:$A,'Scoring_Config'!$C:$C,10),0),0)+IF(LEFT(Z506,4)="True",IF(_xlfn.XLOOKUP("Src_CIDR_Le_16",'Scoring_Config'!$A:$A,'Scoring_Config'!$D:$D,"Yes")="Yes",_xlfn.XLOOKUP("Src_CIDR_Le_16",'Scoring_Config'!$A:$A,'Scoring_Config'!$C:$C,10),0),0)+IF(LEFT(AA506,4)="True",IF(_xlfn.XLOOKUP("Src_CIDR_17_22",'Scoring_Config'!$A:$A,'Scoring_Config'!$D:$D,"Yes")="Yes",_xlfn.XLOOKUP("Src_CIDR_17_22",'Scoring_Config'!$A:$A,'Scoring_Config'!$C:$C,5),0),0)+IF(LEFT(AB506,4)="True",IF(_xlfn.XLOOKUP("Dst_IsAny",'Scoring_Config'!$A:$A,'Scoring_Config'!$D:$D,"Yes")="Yes",_xlfn.XLOOKUP("Dst_IsAny",'Scoring_Config'!$A:$A,'Scoring_Config'!$C:$C,10),0),0)+IF(LEFT(AC506,4)="True",IF(_xlfn.XLOOKUP("Dst_CIDR_Le_16",'Scoring_Config'!$A:$A,'Scoring_Config'!$D:$D,"Yes")="Yes",_xlfn.XLOOKUP("Dst_CIDR_Le_16",'Scoring_Config'!$A:$A,'Scoring_Config'!$C:$C,10),0),0)+IF(LEFT(AD506,4)="True",IF(_xlfn.XLOOKUP("Dst_CIDR_17_22",'Scoring_Config'!$A:$A,'Scoring_Config'!$D:$D,"Yes")="Yes",_xlfn.XLOOKUP("Dst_CIDR_17_22",'Scoring_Config'!$A:$A,'Scoring_Config'!$C:$C,5),0),0)+IF(LEFT(AE506,4)="True",IF(_xlfn.XLOOKUP("SrcZone_IsAny",'Scoring_Config'!$A:$A,'Scoring_Config'!$D:$D,"Yes")="Yes",_xlfn.XLOOKUP("SrcZone_IsAny",'Scoring_Config'!$A:$A,'Scoring_Config'!$C:$C,10),0),0)+IF(LEFT(AF506,4)="True",IF(_xlfn.XLOOKUP("DstZone_IsAny",'Scoring_Config'!$A:$A,'Scoring_Config'!$D:$D,"Yes")="Yes",_xlfn.XLOOKUP("DstZone_IsAny",'Scoring_Config'!$A:$A,'Scoring_Config'!$C:$C,10),0),0)+IF(LEFT(AG506,4)="True",IF(_xlfn.XLOOKUP("Service_Any_OR_RangeGt1000",'Scoring_Config'!$A:$A,'Scoring_Config'!$D:$D,"Yes")="Yes",_xlfn.XLOOKUP("Service_Any_OR_RangeGt1000",'Scoring_Config'!$A:$A,'Scoring_Config'!$C:$C,10),0),0)+IF(LEFT(AH506,4)="True",IF(_xlfn.XLOOKUP("App_Any_OR_RangeGt1000",'Scoring_Config'!$A:$A,'Scoring_Config'!$D:$D,"Yes")="Yes",_xlfn.XLOOKUP("App_Any_OR_RangeGt1000",'Scoring_Config'!$A:$A,'Scoring_Config'!$C:$C,10),0),0)+IF(LEFT(AI506,4)="True",IF(_xlfn.XLOOKUP("Service_Insecure_Match",'Scoring_Config'!$A:$A,'Scoring_Config'!$D:$D,"Yes")="Yes",_xlfn.XLOOKUP("Service_Insecure_Match",'Scoring_Config'!$A:$A,'Scoring_Config'!$C:$C,5),0),0)+IF(LEFT(AJ506,4)="True",IF(_xlfn.XLOOKUP("Risky_Inbound",'Scoring_Config'!$A:$A,'Scoring_Config'!$D:$D,"Yes")="Yes",_xlfn.XLOOKUP("Risky_Inbound",'Scoring_Config'!$A:$A,'Scoring_Config'!$C:$C,50),0),0)+IF(LEFT(AK506,4)="True",IF(_xlfn.XLOOKUP("Risky_Outbound",'Scoring_Config'!$A:$A,'Scoring_Config'!$D:$D,"Yes")="Yes",_xlfn.XLOOKUP("Risky_Outbound",'Scoring_Config'!$A:$A,'Scoring_Config'!$C:$C,25),0),0)+IF(LEFT(AZ506,4)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506,FIND(",",AL506)+1,100)),0)+IF(LEFT(AM506,4)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506,FIND(",",AN506)+1,100)),0)+IF(_xlfn.XLOOKUP("Profile_Scoring",'Scoring_Config'!$A:$A,'Scoring_Config'!$D:$D,"Yes")="Yes",VALUE(MID(AO506,FIND(",",AO506)+1,100)),0)+IF(_xlfn.XLOOKUP("Options_Scoring",'Scoring_Config'!$A:$A,'Scoring_Config'!$D:$D,"Yes")="Yes",VALUE(MID(AP506,FIND(",",AP506)+1,100)),0)))</f>
        <v>0</v>
      </c>
      <c r="AZ506" cm="1">
        <f t="array" ref="AZ506">IF(FALSE,"True," &amp; IF(_xlfn.XLOOKUP("Migrate_Insecure",'Scoring_Config'!$A:$A,'Scoring_Config'!$D:$D,"Yes")="Yes",_xlfn.XLOOKUP("Migrate_Insecure",'Scoring_Config'!$A:$A,'Scoring_Config'!$C:$C,10),0),"False,0")</f>
        <v>0</v>
      </c>
    </row>
    <row r="507" spans="1:52">
      <c r="A507" t="s">
        <v>1979</v>
      </c>
      <c r="B507" t="s">
        <v>2480</v>
      </c>
      <c r="C507" t="s">
        <v>3542</v>
      </c>
      <c r="D507" t="s">
        <v>3545</v>
      </c>
      <c r="E507" t="s">
        <v>3563</v>
      </c>
      <c r="F507" t="s">
        <v>3776</v>
      </c>
      <c r="G507" t="s">
        <v>319</v>
      </c>
      <c r="H507" t="s">
        <v>174</v>
      </c>
      <c r="I507" t="s">
        <v>4171</v>
      </c>
      <c r="J507" t="s">
        <v>321</v>
      </c>
      <c r="K507" t="s">
        <v>1722</v>
      </c>
      <c r="L507" t="s">
        <v>1327</v>
      </c>
      <c r="M507" t="s">
        <v>1974</v>
      </c>
      <c r="N507" t="s">
        <v>4315</v>
      </c>
      <c r="O507" t="s">
        <v>4319</v>
      </c>
      <c r="P507" t="s">
        <v>4321</v>
      </c>
      <c r="Q507" t="s">
        <v>4703</v>
      </c>
      <c r="R507" t="s">
        <v>5439</v>
      </c>
      <c r="S507" t="s">
        <v>4324</v>
      </c>
      <c r="T507" t="s">
        <v>5642</v>
      </c>
      <c r="U507" t="s">
        <v>6201</v>
      </c>
      <c r="Y507" cm="1">
        <f t="array" ref="Y507">IF(FALSE,"True," &amp; IF(_xlfn.XLOOKUP("Src_IsAny",'Scoring_Config'!$A:$A,'Scoring_Config'!$D:$D,"Yes")="Yes",_xlfn.XLOOKUP("Src_IsAny",'Scoring_Config'!$A:$A,'Scoring_Config'!$C:$C,10),0),"False,0")</f>
        <v>0</v>
      </c>
      <c r="Z507" cm="1">
        <f t="array" ref="Z507">IF(FALSE,"True," &amp; IF(_xlfn.XLOOKUP("Src_CIDR_Le_16",'Scoring_Config'!$A:$A,'Scoring_Config'!$D:$D,"Yes")="Yes",_xlfn.XLOOKUP("Src_CIDR_Le_16",'Scoring_Config'!$A:$A,'Scoring_Config'!$C:$C,10),0),"False,0")</f>
        <v>0</v>
      </c>
      <c r="AA507" cm="1">
        <f t="array" ref="AA507">IF(FALSE,"True," &amp; IF(_xlfn.XLOOKUP("Src_CIDR_17_22",'Scoring_Config'!$A:$A,'Scoring_Config'!$D:$D,"Yes")="Yes",_xlfn.XLOOKUP("Src_CIDR_17_22",'Scoring_Config'!$A:$A,'Scoring_Config'!$C:$C,5),0),"False,0")</f>
        <v>0</v>
      </c>
      <c r="AB507" cm="1">
        <f t="array" ref="AB507">IF(FALSE,"True," &amp; IF(_xlfn.XLOOKUP("Dst_IsAny",'Scoring_Config'!$A:$A,'Scoring_Config'!$D:$D,"Yes")="Yes",_xlfn.XLOOKUP("Dst_IsAny",'Scoring_Config'!$A:$A,'Scoring_Config'!$C:$C,10),0),"False,0")</f>
        <v>0</v>
      </c>
      <c r="AC507" cm="1">
        <f t="array" ref="AC507">IF(FALSE,"True," &amp; IF(_xlfn.XLOOKUP("Dst_CIDR_Le_16",'Scoring_Config'!$A:$A,'Scoring_Config'!$D:$D,"Yes")="Yes",_xlfn.XLOOKUP("Dst_CIDR_Le_16",'Scoring_Config'!$A:$A,'Scoring_Config'!$C:$C,10),0),"False,0")</f>
        <v>0</v>
      </c>
      <c r="AD507" cm="1">
        <f t="array" ref="AD507">IF(FALSE,"True," &amp; IF(_xlfn.XLOOKUP("Dst_CIDR_17_22",'Scoring_Config'!$A:$A,'Scoring_Config'!$D:$D,"Yes")="Yes",_xlfn.XLOOKUP("Dst_CIDR_17_22",'Scoring_Config'!$A:$A,'Scoring_Config'!$C:$C,5),0),"False,0")</f>
        <v>0</v>
      </c>
      <c r="AE507" cm="1">
        <f t="array" ref="AE507">IF(FALSE,"True," &amp; IF(_xlfn.XLOOKUP("SrcZone_IsAny",'Scoring_Config'!$A:$A,'Scoring_Config'!$D:$D,"Yes")="Yes",_xlfn.XLOOKUP("SrcZone_IsAny",'Scoring_Config'!$A:$A,'Scoring_Config'!$C:$C,10),0),"False,0")</f>
        <v>0</v>
      </c>
      <c r="AF507" cm="1">
        <f t="array" ref="AF507">IF(FALSE,"True," &amp; IF(_xlfn.XLOOKUP("DstZone_IsAny",'Scoring_Config'!$A:$A,'Scoring_Config'!$D:$D,"Yes")="Yes",_xlfn.XLOOKUP("DstZone_IsAny",'Scoring_Config'!$A:$A,'Scoring_Config'!$C:$C,10),0),"False,0")</f>
        <v>0</v>
      </c>
      <c r="AG507" cm="1">
        <f t="array" ref="AG50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07" cm="1">
        <f t="array" ref="AH507">IF(FALSE,"True," &amp; IF(_xlfn.XLOOKUP("App_Any_OR_RangeGt1000",'Scoring_Config'!$A:$A,'Scoring_Config'!$D:$D,"Yes")="Yes",_xlfn.XLOOKUP("App_Any_OR_RangeGt1000",'Scoring_Config'!$A:$A,'Scoring_Config'!$C:$C,10),0),"False,0")</f>
        <v>0</v>
      </c>
      <c r="AI507" cm="1">
        <f t="array" ref="AI507">IF(FALSE,"True," &amp; IF(_xlfn.XLOOKUP("Service_Insecure_Match",'Scoring_Config'!$A:$A,'Scoring_Config'!$D:$D,"Yes")="Yes",_xlfn.XLOOKUP("Service_Insecure_Match",'Scoring_Config'!$A:$A,'Scoring_Config'!$C:$C,5),0),"False,0")</f>
        <v>0</v>
      </c>
      <c r="AJ507" cm="1">
        <f t="array" ref="AJ507">IF(FALSE,"True," &amp; IF(_xlfn.XLOOKUP("Risky_Inbound",'Scoring_Config'!$A:$A,'Scoring_Config'!$D:$D,"Yes")="Yes",_xlfn.XLOOKUP("Risky_Inbound",'Scoring_Config'!$A:$A,'Scoring_Config'!$C:$C,50),0),"False,0")</f>
        <v>0</v>
      </c>
      <c r="AK507" cm="1">
        <f t="array" ref="AK507">IF(FALSE,"True," &amp; IF(_xlfn.XLOOKUP("Risky_Outbound",'Scoring_Config'!$A:$A,'Scoring_Config'!$D:$D,"Yes")="Yes",_xlfn.XLOOKUP("Risky_Outbound",'Scoring_Config'!$A:$A,'Scoring_Config'!$C:$C,25),0),"False,0")</f>
        <v>0</v>
      </c>
      <c r="AL507" t="s">
        <v>6700</v>
      </c>
      <c r="AM507" cm="1">
        <f t="array" ref="AM50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07" t="s">
        <v>6697</v>
      </c>
      <c r="AO507" t="s">
        <v>6697</v>
      </c>
      <c r="AP507" t="s">
        <v>6697</v>
      </c>
      <c r="AQ507" cm="1">
        <f t="array" ref="AQ507">IF(FALSE,"True," &amp; IF(_xlfn.XLOOKUP("Service_IsAny",'Scoring_Config'!$A:$A,'Scoring_Config'!$D:$D,"Yes")="Yes",_xlfn.XLOOKUP("Service_IsAny",'Scoring_Config'!$A:$A,'Scoring_Config'!$C:$C,0),0),"False,0")</f>
        <v>0</v>
      </c>
      <c r="AR507">
        <v>0</v>
      </c>
      <c r="AS507" cm="1">
        <f t="array" ref="AS507">IF(FALSE,"True," &amp; IF(_xlfn.XLOOKUP("Service_RangeGt1000",'Scoring_Config'!$A:$A,'Scoring_Config'!$D:$D,"Yes")="Yes",_xlfn.XLOOKUP("Service_RangeGt1000",'Scoring_Config'!$A:$A,'Scoring_Config'!$C:$C,0),0),"False,0")</f>
        <v>0</v>
      </c>
      <c r="AT507" cm="1">
        <f t="array" ref="AT507">IF(FALSE,"True," &amp; IF(_xlfn.XLOOKUP("App_IsAny",'Scoring_Config'!$A:$A,'Scoring_Config'!$D:$D,"Yes")="Yes",_xlfn.XLOOKUP("App_IsAny",'Scoring_Config'!$A:$A,'Scoring_Config'!$C:$C,0),0),"False,0")</f>
        <v>0</v>
      </c>
      <c r="AU507">
        <v>1</v>
      </c>
      <c r="AV507" cm="1">
        <f t="array" ref="AV507">IF(FALSE,"True," &amp; IF(_xlfn.XLOOKUP("App_RangeGt1000",'Scoring_Config'!$A:$A,'Scoring_Config'!$D:$D,"Yes")="Yes",_xlfn.XLOOKUP("App_RangeGt1000",'Scoring_Config'!$A:$A,'Scoring_Config'!$C:$C,0),0),"False,0")</f>
        <v>0</v>
      </c>
      <c r="AW507" cm="1">
        <f t="array" ref="AW507">IF(FALSE,"True," &amp; IF(_xlfn.XLOOKUP("Action_IsDenyOrDrop",'Scoring_Config'!$A:$A,'Scoring_Config'!$D:$D,"Yes")="Yes",_xlfn.XLOOKUP("Action_IsDenyOrDrop",'Scoring_Config'!$A:$A,'Scoring_Config'!$C:$C,0),0),"False,0")</f>
        <v>0</v>
      </c>
      <c r="AX507" cm="1">
        <f t="array" ref="AX507">IF(LEFT(AW507,4)="True",0,(IF(LEFT(Y507,4)="True",IF(_xlfn.XLOOKUP("Src_IsAny",'Scoring_Config'!$A:$A,'Scoring_Config'!$D:$D,"Yes")="Yes",_xlfn.XLOOKUP("Src_IsAny",'Scoring_Config'!$A:$A,'Scoring_Config'!$C:$C,10),0),0)+IF(LEFT(Z507,4)="True",IF(_xlfn.XLOOKUP("Src_CIDR_Le_16",'Scoring_Config'!$A:$A,'Scoring_Config'!$D:$D,"Yes")="Yes",_xlfn.XLOOKUP("Src_CIDR_Le_16",'Scoring_Config'!$A:$A,'Scoring_Config'!$C:$C,10),0),0)+IF(LEFT(AA507,4)="True",IF(_xlfn.XLOOKUP("Src_CIDR_17_22",'Scoring_Config'!$A:$A,'Scoring_Config'!$D:$D,"Yes")="Yes",_xlfn.XLOOKUP("Src_CIDR_17_22",'Scoring_Config'!$A:$A,'Scoring_Config'!$C:$C,5),0),0)+IF(LEFT(AB507,4)="True",IF(_xlfn.XLOOKUP("Dst_IsAny",'Scoring_Config'!$A:$A,'Scoring_Config'!$D:$D,"Yes")="Yes",_xlfn.XLOOKUP("Dst_IsAny",'Scoring_Config'!$A:$A,'Scoring_Config'!$C:$C,10),0),0)+IF(LEFT(AC507,4)="True",IF(_xlfn.XLOOKUP("Dst_CIDR_Le_16",'Scoring_Config'!$A:$A,'Scoring_Config'!$D:$D,"Yes")="Yes",_xlfn.XLOOKUP("Dst_CIDR_Le_16",'Scoring_Config'!$A:$A,'Scoring_Config'!$C:$C,10),0),0)+IF(LEFT(AD507,4)="True",IF(_xlfn.XLOOKUP("Dst_CIDR_17_22",'Scoring_Config'!$A:$A,'Scoring_Config'!$D:$D,"Yes")="Yes",_xlfn.XLOOKUP("Dst_CIDR_17_22",'Scoring_Config'!$A:$A,'Scoring_Config'!$C:$C,5),0),0)+IF(LEFT(AE507,4)="True",IF(_xlfn.XLOOKUP("SrcZone_IsAny",'Scoring_Config'!$A:$A,'Scoring_Config'!$D:$D,"Yes")="Yes",_xlfn.XLOOKUP("SrcZone_IsAny",'Scoring_Config'!$A:$A,'Scoring_Config'!$C:$C,10),0),0)+IF(LEFT(AF507,4)="True",IF(_xlfn.XLOOKUP("DstZone_IsAny",'Scoring_Config'!$A:$A,'Scoring_Config'!$D:$D,"Yes")="Yes",_xlfn.XLOOKUP("DstZone_IsAny",'Scoring_Config'!$A:$A,'Scoring_Config'!$C:$C,10),0),0)+IF(LEFT(AG507,4)="True",IF(_xlfn.XLOOKUP("Service_Any_OR_RangeGt1000",'Scoring_Config'!$A:$A,'Scoring_Config'!$D:$D,"Yes")="Yes",_xlfn.XLOOKUP("Service_Any_OR_RangeGt1000",'Scoring_Config'!$A:$A,'Scoring_Config'!$C:$C,10),0),0)+IF(LEFT(AH507,4)="True",IF(_xlfn.XLOOKUP("App_Any_OR_RangeGt1000",'Scoring_Config'!$A:$A,'Scoring_Config'!$D:$D,"Yes")="Yes",_xlfn.XLOOKUP("App_Any_OR_RangeGt1000",'Scoring_Config'!$A:$A,'Scoring_Config'!$C:$C,10),0),0)+IF(LEFT(AI507,4)="True",IF(_xlfn.XLOOKUP("Service_Insecure_Match",'Scoring_Config'!$A:$A,'Scoring_Config'!$D:$D,"Yes")="Yes",_xlfn.XLOOKUP("Service_Insecure_Match",'Scoring_Config'!$A:$A,'Scoring_Config'!$C:$C,5),0),0)+IF(LEFT(AJ507,4)="True",IF(_xlfn.XLOOKUP("Risky_Inbound",'Scoring_Config'!$A:$A,'Scoring_Config'!$D:$D,"Yes")="Yes",_xlfn.XLOOKUP("Risky_Inbound",'Scoring_Config'!$A:$A,'Scoring_Config'!$C:$C,50),0),0)+IF(LEFT(AK507,4)="True",IF(_xlfn.XLOOKUP("Risky_Outbound",'Scoring_Config'!$A:$A,'Scoring_Config'!$D:$D,"Yes")="Yes",_xlfn.XLOOKUP("Risky_Outbound",'Scoring_Config'!$A:$A,'Scoring_Config'!$C:$C,25),0),0)+IF(LEFT(AZ507,4)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507,FIND(",",AL507)+1,100)),0)+IF(LEFT(AM507,4)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507,FIND(",",AN507)+1,100)),0)+IF(_xlfn.XLOOKUP("Profile_Scoring",'Scoring_Config'!$A:$A,'Scoring_Config'!$D:$D,"Yes")="Yes",VALUE(MID(AO507,FIND(",",AO507)+1,100)),0)+IF(_xlfn.XLOOKUP("Options_Scoring",'Scoring_Config'!$A:$A,'Scoring_Config'!$D:$D,"Yes")="Yes",VALUE(MID(AP507,FIND(",",AP507)+1,100)),0)))</f>
        <v>0</v>
      </c>
      <c r="AZ507" cm="1">
        <f t="array" ref="AZ507">IF(FALSE,"True," &amp; IF(_xlfn.XLOOKUP("Migrate_Insecure",'Scoring_Config'!$A:$A,'Scoring_Config'!$D:$D,"Yes")="Yes",_xlfn.XLOOKUP("Migrate_Insecure",'Scoring_Config'!$A:$A,'Scoring_Config'!$C:$C,10),0),"False,0")</f>
        <v>0</v>
      </c>
    </row>
    <row r="508" spans="1:52">
      <c r="A508" t="s">
        <v>1979</v>
      </c>
      <c r="B508" t="s">
        <v>2481</v>
      </c>
      <c r="C508" t="s">
        <v>3542</v>
      </c>
      <c r="D508" t="s">
        <v>3545</v>
      </c>
      <c r="E508" t="s">
        <v>3563</v>
      </c>
      <c r="F508" t="s">
        <v>3777</v>
      </c>
      <c r="G508" t="s">
        <v>320</v>
      </c>
      <c r="H508" t="s">
        <v>174</v>
      </c>
      <c r="I508" t="s">
        <v>3634</v>
      </c>
      <c r="J508" t="s">
        <v>321</v>
      </c>
      <c r="K508" t="s">
        <v>1712</v>
      </c>
      <c r="L508" t="s">
        <v>1327</v>
      </c>
      <c r="M508" t="s">
        <v>1974</v>
      </c>
      <c r="N508" t="s">
        <v>4315</v>
      </c>
      <c r="O508" t="s">
        <v>4319</v>
      </c>
      <c r="P508" t="s">
        <v>4321</v>
      </c>
      <c r="Q508" t="s">
        <v>4704</v>
      </c>
      <c r="R508" t="s">
        <v>5439</v>
      </c>
      <c r="S508" t="s">
        <v>4324</v>
      </c>
      <c r="T508" t="s">
        <v>5642</v>
      </c>
      <c r="U508" t="s">
        <v>6182</v>
      </c>
      <c r="Y508" cm="1">
        <f t="array" ref="Y508">IF(FALSE,"True," &amp; IF(_xlfn.XLOOKUP("Src_IsAny",'Scoring_Config'!$A:$A,'Scoring_Config'!$D:$D,"Yes")="Yes",_xlfn.XLOOKUP("Src_IsAny",'Scoring_Config'!$A:$A,'Scoring_Config'!$C:$C,10),0),"False,0")</f>
        <v>0</v>
      </c>
      <c r="Z508" cm="1">
        <f t="array" ref="Z508">IF(TRUE,"True," &amp; IF(_xlfn.XLOOKUP("Src_CIDR_Le_16",'Scoring_Config'!$A:$A,'Scoring_Config'!$D:$D,"Yes")="Yes",_xlfn.XLOOKUP("Src_CIDR_Le_16",'Scoring_Config'!$A:$A,'Scoring_Config'!$C:$C,10),0),"False,0")</f>
        <v>0</v>
      </c>
      <c r="AA508" cm="1">
        <f t="array" ref="AA508">IF(FALSE,"True," &amp; IF(_xlfn.XLOOKUP("Src_CIDR_17_22",'Scoring_Config'!$A:$A,'Scoring_Config'!$D:$D,"Yes")="Yes",_xlfn.XLOOKUP("Src_CIDR_17_22",'Scoring_Config'!$A:$A,'Scoring_Config'!$C:$C,5),0),"False,0")</f>
        <v>0</v>
      </c>
      <c r="AB508" cm="1">
        <f t="array" ref="AB508">IF(FALSE,"True," &amp; IF(_xlfn.XLOOKUP("Dst_IsAny",'Scoring_Config'!$A:$A,'Scoring_Config'!$D:$D,"Yes")="Yes",_xlfn.XLOOKUP("Dst_IsAny",'Scoring_Config'!$A:$A,'Scoring_Config'!$C:$C,10),0),"False,0")</f>
        <v>0</v>
      </c>
      <c r="AC508" cm="1">
        <f t="array" ref="AC508">IF(FALSE,"True," &amp; IF(_xlfn.XLOOKUP("Dst_CIDR_Le_16",'Scoring_Config'!$A:$A,'Scoring_Config'!$D:$D,"Yes")="Yes",_xlfn.XLOOKUP("Dst_CIDR_Le_16",'Scoring_Config'!$A:$A,'Scoring_Config'!$C:$C,10),0),"False,0")</f>
        <v>0</v>
      </c>
      <c r="AD508" cm="1">
        <f t="array" ref="AD508">IF(FALSE,"True," &amp; IF(_xlfn.XLOOKUP("Dst_CIDR_17_22",'Scoring_Config'!$A:$A,'Scoring_Config'!$D:$D,"Yes")="Yes",_xlfn.XLOOKUP("Dst_CIDR_17_22",'Scoring_Config'!$A:$A,'Scoring_Config'!$C:$C,5),0),"False,0")</f>
        <v>0</v>
      </c>
      <c r="AE508" cm="1">
        <f t="array" ref="AE508">IF(FALSE,"True," &amp; IF(_xlfn.XLOOKUP("SrcZone_IsAny",'Scoring_Config'!$A:$A,'Scoring_Config'!$D:$D,"Yes")="Yes",_xlfn.XLOOKUP("SrcZone_IsAny",'Scoring_Config'!$A:$A,'Scoring_Config'!$C:$C,10),0),"False,0")</f>
        <v>0</v>
      </c>
      <c r="AF508" cm="1">
        <f t="array" ref="AF508">IF(FALSE,"True," &amp; IF(_xlfn.XLOOKUP("DstZone_IsAny",'Scoring_Config'!$A:$A,'Scoring_Config'!$D:$D,"Yes")="Yes",_xlfn.XLOOKUP("DstZone_IsAny",'Scoring_Config'!$A:$A,'Scoring_Config'!$C:$C,10),0),"False,0")</f>
        <v>0</v>
      </c>
      <c r="AG508" cm="1">
        <f t="array" ref="AG50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08" cm="1">
        <f t="array" ref="AH508">IF(FALSE,"True," &amp; IF(_xlfn.XLOOKUP("App_Any_OR_RangeGt1000",'Scoring_Config'!$A:$A,'Scoring_Config'!$D:$D,"Yes")="Yes",_xlfn.XLOOKUP("App_Any_OR_RangeGt1000",'Scoring_Config'!$A:$A,'Scoring_Config'!$C:$C,10),0),"False,0")</f>
        <v>0</v>
      </c>
      <c r="AI508" cm="1">
        <f t="array" ref="AI508">IF(FALSE,"True," &amp; IF(_xlfn.XLOOKUP("Service_Insecure_Match",'Scoring_Config'!$A:$A,'Scoring_Config'!$D:$D,"Yes")="Yes",_xlfn.XLOOKUP("Service_Insecure_Match",'Scoring_Config'!$A:$A,'Scoring_Config'!$C:$C,5),0),"False,0")</f>
        <v>0</v>
      </c>
      <c r="AJ508" cm="1">
        <f t="array" ref="AJ508">IF(FALSE,"True," &amp; IF(_xlfn.XLOOKUP("Risky_Inbound",'Scoring_Config'!$A:$A,'Scoring_Config'!$D:$D,"Yes")="Yes",_xlfn.XLOOKUP("Risky_Inbound",'Scoring_Config'!$A:$A,'Scoring_Config'!$C:$C,50),0),"False,0")</f>
        <v>0</v>
      </c>
      <c r="AK508" cm="1">
        <f t="array" ref="AK508">IF(FALSE,"True," &amp; IF(_xlfn.XLOOKUP("Risky_Outbound",'Scoring_Config'!$A:$A,'Scoring_Config'!$D:$D,"Yes")="Yes",_xlfn.XLOOKUP("Risky_Outbound",'Scoring_Config'!$A:$A,'Scoring_Config'!$C:$C,25),0),"False,0")</f>
        <v>0</v>
      </c>
      <c r="AL508" t="s">
        <v>6700</v>
      </c>
      <c r="AM508" cm="1">
        <f t="array" ref="AM50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08" t="s">
        <v>6697</v>
      </c>
      <c r="AO508" t="s">
        <v>6697</v>
      </c>
      <c r="AP508" t="s">
        <v>6697</v>
      </c>
      <c r="AQ508" cm="1">
        <f t="array" ref="AQ508">IF(FALSE,"True," &amp; IF(_xlfn.XLOOKUP("Service_IsAny",'Scoring_Config'!$A:$A,'Scoring_Config'!$D:$D,"Yes")="Yes",_xlfn.XLOOKUP("Service_IsAny",'Scoring_Config'!$A:$A,'Scoring_Config'!$C:$C,0),0),"False,0")</f>
        <v>0</v>
      </c>
      <c r="AR508">
        <v>0</v>
      </c>
      <c r="AS508" cm="1">
        <f t="array" ref="AS508">IF(FALSE,"True," &amp; IF(_xlfn.XLOOKUP("Service_RangeGt1000",'Scoring_Config'!$A:$A,'Scoring_Config'!$D:$D,"Yes")="Yes",_xlfn.XLOOKUP("Service_RangeGt1000",'Scoring_Config'!$A:$A,'Scoring_Config'!$C:$C,0),0),"False,0")</f>
        <v>0</v>
      </c>
      <c r="AT508" cm="1">
        <f t="array" ref="AT508">IF(FALSE,"True," &amp; IF(_xlfn.XLOOKUP("App_IsAny",'Scoring_Config'!$A:$A,'Scoring_Config'!$D:$D,"Yes")="Yes",_xlfn.XLOOKUP("App_IsAny",'Scoring_Config'!$A:$A,'Scoring_Config'!$C:$C,0),0),"False,0")</f>
        <v>0</v>
      </c>
      <c r="AU508">
        <v>1</v>
      </c>
      <c r="AV508" cm="1">
        <f t="array" ref="AV508">IF(FALSE,"True," &amp; IF(_xlfn.XLOOKUP("App_RangeGt1000",'Scoring_Config'!$A:$A,'Scoring_Config'!$D:$D,"Yes")="Yes",_xlfn.XLOOKUP("App_RangeGt1000",'Scoring_Config'!$A:$A,'Scoring_Config'!$C:$C,0),0),"False,0")</f>
        <v>0</v>
      </c>
      <c r="AW508" cm="1">
        <f t="array" ref="AW508">IF(FALSE,"True," &amp; IF(_xlfn.XLOOKUP("Action_IsDenyOrDrop",'Scoring_Config'!$A:$A,'Scoring_Config'!$D:$D,"Yes")="Yes",_xlfn.XLOOKUP("Action_IsDenyOrDrop",'Scoring_Config'!$A:$A,'Scoring_Config'!$C:$C,0),0),"False,0")</f>
        <v>0</v>
      </c>
      <c r="AX508" cm="1">
        <f t="array" ref="AX508">IF(LEFT(AW508,4)="True",0,(IF(LEFT(Y508,4)="True",IF(_xlfn.XLOOKUP("Src_IsAny",'Scoring_Config'!$A:$A,'Scoring_Config'!$D:$D,"Yes")="Yes",_xlfn.XLOOKUP("Src_IsAny",'Scoring_Config'!$A:$A,'Scoring_Config'!$C:$C,10),0),0)+IF(LEFT(Z508,4)="True",IF(_xlfn.XLOOKUP("Src_CIDR_Le_16",'Scoring_Config'!$A:$A,'Scoring_Config'!$D:$D,"Yes")="Yes",_xlfn.XLOOKUP("Src_CIDR_Le_16",'Scoring_Config'!$A:$A,'Scoring_Config'!$C:$C,10),0),0)+IF(LEFT(AA508,4)="True",IF(_xlfn.XLOOKUP("Src_CIDR_17_22",'Scoring_Config'!$A:$A,'Scoring_Config'!$D:$D,"Yes")="Yes",_xlfn.XLOOKUP("Src_CIDR_17_22",'Scoring_Config'!$A:$A,'Scoring_Config'!$C:$C,5),0),0)+IF(LEFT(AB508,4)="True",IF(_xlfn.XLOOKUP("Dst_IsAny",'Scoring_Config'!$A:$A,'Scoring_Config'!$D:$D,"Yes")="Yes",_xlfn.XLOOKUP("Dst_IsAny",'Scoring_Config'!$A:$A,'Scoring_Config'!$C:$C,10),0),0)+IF(LEFT(AC508,4)="True",IF(_xlfn.XLOOKUP("Dst_CIDR_Le_16",'Scoring_Config'!$A:$A,'Scoring_Config'!$D:$D,"Yes")="Yes",_xlfn.XLOOKUP("Dst_CIDR_Le_16",'Scoring_Config'!$A:$A,'Scoring_Config'!$C:$C,10),0),0)+IF(LEFT(AD508,4)="True",IF(_xlfn.XLOOKUP("Dst_CIDR_17_22",'Scoring_Config'!$A:$A,'Scoring_Config'!$D:$D,"Yes")="Yes",_xlfn.XLOOKUP("Dst_CIDR_17_22",'Scoring_Config'!$A:$A,'Scoring_Config'!$C:$C,5),0),0)+IF(LEFT(AE508,4)="True",IF(_xlfn.XLOOKUP("SrcZone_IsAny",'Scoring_Config'!$A:$A,'Scoring_Config'!$D:$D,"Yes")="Yes",_xlfn.XLOOKUP("SrcZone_IsAny",'Scoring_Config'!$A:$A,'Scoring_Config'!$C:$C,10),0),0)+IF(LEFT(AF508,4)="True",IF(_xlfn.XLOOKUP("DstZone_IsAny",'Scoring_Config'!$A:$A,'Scoring_Config'!$D:$D,"Yes")="Yes",_xlfn.XLOOKUP("DstZone_IsAny",'Scoring_Config'!$A:$A,'Scoring_Config'!$C:$C,10),0),0)+IF(LEFT(AG508,4)="True",IF(_xlfn.XLOOKUP("Service_Any_OR_RangeGt1000",'Scoring_Config'!$A:$A,'Scoring_Config'!$D:$D,"Yes")="Yes",_xlfn.XLOOKUP("Service_Any_OR_RangeGt1000",'Scoring_Config'!$A:$A,'Scoring_Config'!$C:$C,10),0),0)+IF(LEFT(AH508,4)="True",IF(_xlfn.XLOOKUP("App_Any_OR_RangeGt1000",'Scoring_Config'!$A:$A,'Scoring_Config'!$D:$D,"Yes")="Yes",_xlfn.XLOOKUP("App_Any_OR_RangeGt1000",'Scoring_Config'!$A:$A,'Scoring_Config'!$C:$C,10),0),0)+IF(LEFT(AI508,4)="True",IF(_xlfn.XLOOKUP("Service_Insecure_Match",'Scoring_Config'!$A:$A,'Scoring_Config'!$D:$D,"Yes")="Yes",_xlfn.XLOOKUP("Service_Insecure_Match",'Scoring_Config'!$A:$A,'Scoring_Config'!$C:$C,5),0),0)+IF(LEFT(AJ508,4)="True",IF(_xlfn.XLOOKUP("Risky_Inbound",'Scoring_Config'!$A:$A,'Scoring_Config'!$D:$D,"Yes")="Yes",_xlfn.XLOOKUP("Risky_Inbound",'Scoring_Config'!$A:$A,'Scoring_Config'!$C:$C,50),0),0)+IF(LEFT(AK508,4)="True",IF(_xlfn.XLOOKUP("Risky_Outbound",'Scoring_Config'!$A:$A,'Scoring_Config'!$D:$D,"Yes")="Yes",_xlfn.XLOOKUP("Risky_Outbound",'Scoring_Config'!$A:$A,'Scoring_Config'!$C:$C,25),0),0)+IF(LEFT(AZ508,4)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508,FIND(",",AL508)+1,100)),0)+IF(LEFT(AM508,4)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508,FIND(",",AN508)+1,100)),0)+IF(_xlfn.XLOOKUP("Profile_Scoring",'Scoring_Config'!$A:$A,'Scoring_Config'!$D:$D,"Yes")="Yes",VALUE(MID(AO508,FIND(",",AO508)+1,100)),0)+IF(_xlfn.XLOOKUP("Options_Scoring",'Scoring_Config'!$A:$A,'Scoring_Config'!$D:$D,"Yes")="Yes",VALUE(MID(AP508,FIND(",",AP508)+1,100)),0)))</f>
        <v>0</v>
      </c>
      <c r="AZ508" cm="1">
        <f t="array" ref="AZ508">IF(FALSE,"True," &amp; IF(_xlfn.XLOOKUP("Migrate_Insecure",'Scoring_Config'!$A:$A,'Scoring_Config'!$D:$D,"Yes")="Yes",_xlfn.XLOOKUP("Migrate_Insecure",'Scoring_Config'!$A:$A,'Scoring_Config'!$C:$C,10),0),"False,0")</f>
        <v>0</v>
      </c>
    </row>
    <row r="509" spans="1:52">
      <c r="A509" t="s">
        <v>1979</v>
      </c>
      <c r="B509" t="s">
        <v>2482</v>
      </c>
      <c r="C509" t="s">
        <v>3542</v>
      </c>
      <c r="D509" t="s">
        <v>3545</v>
      </c>
      <c r="E509" t="s">
        <v>3563</v>
      </c>
      <c r="F509" t="s">
        <v>3634</v>
      </c>
      <c r="G509" t="s">
        <v>321</v>
      </c>
      <c r="H509" t="s">
        <v>174</v>
      </c>
      <c r="I509" t="s">
        <v>4174</v>
      </c>
      <c r="J509" t="s">
        <v>984</v>
      </c>
      <c r="K509" t="s">
        <v>1732</v>
      </c>
      <c r="L509" t="s">
        <v>1327</v>
      </c>
      <c r="M509" t="s">
        <v>1974</v>
      </c>
      <c r="N509" t="s">
        <v>4315</v>
      </c>
      <c r="O509" t="s">
        <v>4319</v>
      </c>
      <c r="P509" t="s">
        <v>4321</v>
      </c>
      <c r="Q509" t="s">
        <v>4705</v>
      </c>
      <c r="R509" t="s">
        <v>5450</v>
      </c>
      <c r="S509" t="s">
        <v>5440</v>
      </c>
      <c r="T509" t="s">
        <v>5607</v>
      </c>
      <c r="U509" t="s">
        <v>6202</v>
      </c>
      <c r="Y509" cm="1">
        <f t="array" ref="Y509">IF(FALSE,"True," &amp; IF(_xlfn.XLOOKUP("Src_IsAny",'Scoring_Config'!$A:$A,'Scoring_Config'!$D:$D,"Yes")="Yes",_xlfn.XLOOKUP("Src_IsAny",'Scoring_Config'!$A:$A,'Scoring_Config'!$C:$C,10),0),"False,0")</f>
        <v>0</v>
      </c>
      <c r="Z509" cm="1">
        <f t="array" ref="Z509">IF(FALSE,"True," &amp; IF(_xlfn.XLOOKUP("Src_CIDR_Le_16",'Scoring_Config'!$A:$A,'Scoring_Config'!$D:$D,"Yes")="Yes",_xlfn.XLOOKUP("Src_CIDR_Le_16",'Scoring_Config'!$A:$A,'Scoring_Config'!$C:$C,10),0),"False,0")</f>
        <v>0</v>
      </c>
      <c r="AA509" cm="1">
        <f t="array" ref="AA509">IF(FALSE,"True," &amp; IF(_xlfn.XLOOKUP("Src_CIDR_17_22",'Scoring_Config'!$A:$A,'Scoring_Config'!$D:$D,"Yes")="Yes",_xlfn.XLOOKUP("Src_CIDR_17_22",'Scoring_Config'!$A:$A,'Scoring_Config'!$C:$C,5),0),"False,0")</f>
        <v>0</v>
      </c>
      <c r="AB509" cm="1">
        <f t="array" ref="AB509">IF(FALSE,"True," &amp; IF(_xlfn.XLOOKUP("Dst_IsAny",'Scoring_Config'!$A:$A,'Scoring_Config'!$D:$D,"Yes")="Yes",_xlfn.XLOOKUP("Dst_IsAny",'Scoring_Config'!$A:$A,'Scoring_Config'!$C:$C,10),0),"False,0")</f>
        <v>0</v>
      </c>
      <c r="AC509" cm="1">
        <f t="array" ref="AC509">IF(TRUE,"True," &amp; IF(_xlfn.XLOOKUP("Dst_CIDR_Le_16",'Scoring_Config'!$A:$A,'Scoring_Config'!$D:$D,"Yes")="Yes",_xlfn.XLOOKUP("Dst_CIDR_Le_16",'Scoring_Config'!$A:$A,'Scoring_Config'!$C:$C,10),0),"False,0")</f>
        <v>0</v>
      </c>
      <c r="AD509" cm="1">
        <f t="array" ref="AD509">IF(FALSE,"True," &amp; IF(_xlfn.XLOOKUP("Dst_CIDR_17_22",'Scoring_Config'!$A:$A,'Scoring_Config'!$D:$D,"Yes")="Yes",_xlfn.XLOOKUP("Dst_CIDR_17_22",'Scoring_Config'!$A:$A,'Scoring_Config'!$C:$C,5),0),"False,0")</f>
        <v>0</v>
      </c>
      <c r="AE509" cm="1">
        <f t="array" ref="AE509">IF(FALSE,"True," &amp; IF(_xlfn.XLOOKUP("SrcZone_IsAny",'Scoring_Config'!$A:$A,'Scoring_Config'!$D:$D,"Yes")="Yes",_xlfn.XLOOKUP("SrcZone_IsAny",'Scoring_Config'!$A:$A,'Scoring_Config'!$C:$C,10),0),"False,0")</f>
        <v>0</v>
      </c>
      <c r="AF509" cm="1">
        <f t="array" ref="AF509">IF(FALSE,"True," &amp; IF(_xlfn.XLOOKUP("DstZone_IsAny",'Scoring_Config'!$A:$A,'Scoring_Config'!$D:$D,"Yes")="Yes",_xlfn.XLOOKUP("DstZone_IsAny",'Scoring_Config'!$A:$A,'Scoring_Config'!$C:$C,10),0),"False,0")</f>
        <v>0</v>
      </c>
      <c r="AG509" cm="1">
        <f t="array" ref="AG50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09" cm="1">
        <f t="array" ref="AH509">IF(FALSE,"True," &amp; IF(_xlfn.XLOOKUP("App_Any_OR_RangeGt1000",'Scoring_Config'!$A:$A,'Scoring_Config'!$D:$D,"Yes")="Yes",_xlfn.XLOOKUP("App_Any_OR_RangeGt1000",'Scoring_Config'!$A:$A,'Scoring_Config'!$C:$C,10),0),"False,0")</f>
        <v>0</v>
      </c>
      <c r="AI509" cm="1">
        <f t="array" ref="AI509">IF(FALSE,"True," &amp; IF(_xlfn.XLOOKUP("Service_Insecure_Match",'Scoring_Config'!$A:$A,'Scoring_Config'!$D:$D,"Yes")="Yes",_xlfn.XLOOKUP("Service_Insecure_Match",'Scoring_Config'!$A:$A,'Scoring_Config'!$C:$C,5),0),"False,0")</f>
        <v>0</v>
      </c>
      <c r="AJ509" cm="1">
        <f t="array" ref="AJ509">IF(FALSE,"True," &amp; IF(_xlfn.XLOOKUP("Risky_Inbound",'Scoring_Config'!$A:$A,'Scoring_Config'!$D:$D,"Yes")="Yes",_xlfn.XLOOKUP("Risky_Inbound",'Scoring_Config'!$A:$A,'Scoring_Config'!$C:$C,50),0),"False,0")</f>
        <v>0</v>
      </c>
      <c r="AK509" cm="1">
        <f t="array" ref="AK509">IF(FALSE,"True," &amp; IF(_xlfn.XLOOKUP("Risky_Outbound",'Scoring_Config'!$A:$A,'Scoring_Config'!$D:$D,"Yes")="Yes",_xlfn.XLOOKUP("Risky_Outbound",'Scoring_Config'!$A:$A,'Scoring_Config'!$C:$C,25),0),"False,0")</f>
        <v>0</v>
      </c>
      <c r="AL509" t="s">
        <v>6700</v>
      </c>
      <c r="AM509" cm="1">
        <f t="array" ref="AM50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09" t="s">
        <v>6697</v>
      </c>
      <c r="AO509" t="s">
        <v>6697</v>
      </c>
      <c r="AP509" t="s">
        <v>6697</v>
      </c>
      <c r="AQ509" cm="1">
        <f t="array" ref="AQ509">IF(FALSE,"True," &amp; IF(_xlfn.XLOOKUP("Service_IsAny",'Scoring_Config'!$A:$A,'Scoring_Config'!$D:$D,"Yes")="Yes",_xlfn.XLOOKUP("Service_IsAny",'Scoring_Config'!$A:$A,'Scoring_Config'!$C:$C,0),0),"False,0")</f>
        <v>0</v>
      </c>
      <c r="AR509">
        <v>0</v>
      </c>
      <c r="AS509" cm="1">
        <f t="array" ref="AS509">IF(FALSE,"True," &amp; IF(_xlfn.XLOOKUP("Service_RangeGt1000",'Scoring_Config'!$A:$A,'Scoring_Config'!$D:$D,"Yes")="Yes",_xlfn.XLOOKUP("Service_RangeGt1000",'Scoring_Config'!$A:$A,'Scoring_Config'!$C:$C,0),0),"False,0")</f>
        <v>0</v>
      </c>
      <c r="AT509" cm="1">
        <f t="array" ref="AT509">IF(FALSE,"True," &amp; IF(_xlfn.XLOOKUP("App_IsAny",'Scoring_Config'!$A:$A,'Scoring_Config'!$D:$D,"Yes")="Yes",_xlfn.XLOOKUP("App_IsAny",'Scoring_Config'!$A:$A,'Scoring_Config'!$C:$C,0),0),"False,0")</f>
        <v>0</v>
      </c>
      <c r="AU509">
        <v>2</v>
      </c>
      <c r="AV509" cm="1">
        <f t="array" ref="AV509">IF(FALSE,"True," &amp; IF(_xlfn.XLOOKUP("App_RangeGt1000",'Scoring_Config'!$A:$A,'Scoring_Config'!$D:$D,"Yes")="Yes",_xlfn.XLOOKUP("App_RangeGt1000",'Scoring_Config'!$A:$A,'Scoring_Config'!$C:$C,0),0),"False,0")</f>
        <v>0</v>
      </c>
      <c r="AW509" cm="1">
        <f t="array" ref="AW509">IF(FALSE,"True," &amp; IF(_xlfn.XLOOKUP("Action_IsDenyOrDrop",'Scoring_Config'!$A:$A,'Scoring_Config'!$D:$D,"Yes")="Yes",_xlfn.XLOOKUP("Action_IsDenyOrDrop",'Scoring_Config'!$A:$A,'Scoring_Config'!$C:$C,0),0),"False,0")</f>
        <v>0</v>
      </c>
      <c r="AX509" cm="1">
        <f t="array" ref="AX509">IF(LEFT(AW509,4)="True",0,(IF(LEFT(Y509,4)="True",IF(_xlfn.XLOOKUP("Src_IsAny",'Scoring_Config'!$A:$A,'Scoring_Config'!$D:$D,"Yes")="Yes",_xlfn.XLOOKUP("Src_IsAny",'Scoring_Config'!$A:$A,'Scoring_Config'!$C:$C,10),0),0)+IF(LEFT(Z509,4)="True",IF(_xlfn.XLOOKUP("Src_CIDR_Le_16",'Scoring_Config'!$A:$A,'Scoring_Config'!$D:$D,"Yes")="Yes",_xlfn.XLOOKUP("Src_CIDR_Le_16",'Scoring_Config'!$A:$A,'Scoring_Config'!$C:$C,10),0),0)+IF(LEFT(AA509,4)="True",IF(_xlfn.XLOOKUP("Src_CIDR_17_22",'Scoring_Config'!$A:$A,'Scoring_Config'!$D:$D,"Yes")="Yes",_xlfn.XLOOKUP("Src_CIDR_17_22",'Scoring_Config'!$A:$A,'Scoring_Config'!$C:$C,5),0),0)+IF(LEFT(AB509,4)="True",IF(_xlfn.XLOOKUP("Dst_IsAny",'Scoring_Config'!$A:$A,'Scoring_Config'!$D:$D,"Yes")="Yes",_xlfn.XLOOKUP("Dst_IsAny",'Scoring_Config'!$A:$A,'Scoring_Config'!$C:$C,10),0),0)+IF(LEFT(AC509,4)="True",IF(_xlfn.XLOOKUP("Dst_CIDR_Le_16",'Scoring_Config'!$A:$A,'Scoring_Config'!$D:$D,"Yes")="Yes",_xlfn.XLOOKUP("Dst_CIDR_Le_16",'Scoring_Config'!$A:$A,'Scoring_Config'!$C:$C,10),0),0)+IF(LEFT(AD509,4)="True",IF(_xlfn.XLOOKUP("Dst_CIDR_17_22",'Scoring_Config'!$A:$A,'Scoring_Config'!$D:$D,"Yes")="Yes",_xlfn.XLOOKUP("Dst_CIDR_17_22",'Scoring_Config'!$A:$A,'Scoring_Config'!$C:$C,5),0),0)+IF(LEFT(AE509,4)="True",IF(_xlfn.XLOOKUP("SrcZone_IsAny",'Scoring_Config'!$A:$A,'Scoring_Config'!$D:$D,"Yes")="Yes",_xlfn.XLOOKUP("SrcZone_IsAny",'Scoring_Config'!$A:$A,'Scoring_Config'!$C:$C,10),0),0)+IF(LEFT(AF509,4)="True",IF(_xlfn.XLOOKUP("DstZone_IsAny",'Scoring_Config'!$A:$A,'Scoring_Config'!$D:$D,"Yes")="Yes",_xlfn.XLOOKUP("DstZone_IsAny",'Scoring_Config'!$A:$A,'Scoring_Config'!$C:$C,10),0),0)+IF(LEFT(AG509,4)="True",IF(_xlfn.XLOOKUP("Service_Any_OR_RangeGt1000",'Scoring_Config'!$A:$A,'Scoring_Config'!$D:$D,"Yes")="Yes",_xlfn.XLOOKUP("Service_Any_OR_RangeGt1000",'Scoring_Config'!$A:$A,'Scoring_Config'!$C:$C,10),0),0)+IF(LEFT(AH509,4)="True",IF(_xlfn.XLOOKUP("App_Any_OR_RangeGt1000",'Scoring_Config'!$A:$A,'Scoring_Config'!$D:$D,"Yes")="Yes",_xlfn.XLOOKUP("App_Any_OR_RangeGt1000",'Scoring_Config'!$A:$A,'Scoring_Config'!$C:$C,10),0),0)+IF(LEFT(AI509,4)="True",IF(_xlfn.XLOOKUP("Service_Insecure_Match",'Scoring_Config'!$A:$A,'Scoring_Config'!$D:$D,"Yes")="Yes",_xlfn.XLOOKUP("Service_Insecure_Match",'Scoring_Config'!$A:$A,'Scoring_Config'!$C:$C,5),0),0)+IF(LEFT(AJ509,4)="True",IF(_xlfn.XLOOKUP("Risky_Inbound",'Scoring_Config'!$A:$A,'Scoring_Config'!$D:$D,"Yes")="Yes",_xlfn.XLOOKUP("Risky_Inbound",'Scoring_Config'!$A:$A,'Scoring_Config'!$C:$C,50),0),0)+IF(LEFT(AK509,4)="True",IF(_xlfn.XLOOKUP("Risky_Outbound",'Scoring_Config'!$A:$A,'Scoring_Config'!$D:$D,"Yes")="Yes",_xlfn.XLOOKUP("Risky_Outbound",'Scoring_Config'!$A:$A,'Scoring_Config'!$C:$C,25),0),0)+IF(LEFT(AZ509,4)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509,FIND(",",AL509)+1,100)),0)+IF(LEFT(AM509,4)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509,FIND(",",AN509)+1,100)),0)+IF(_xlfn.XLOOKUP("Profile_Scoring",'Scoring_Config'!$A:$A,'Scoring_Config'!$D:$D,"Yes")="Yes",VALUE(MID(AO509,FIND(",",AO509)+1,100)),0)+IF(_xlfn.XLOOKUP("Options_Scoring",'Scoring_Config'!$A:$A,'Scoring_Config'!$D:$D,"Yes")="Yes",VALUE(MID(AP509,FIND(",",AP509)+1,100)),0)))</f>
        <v>0</v>
      </c>
      <c r="AZ509" cm="1">
        <f t="array" ref="AZ509">IF(FALSE,"True," &amp; IF(_xlfn.XLOOKUP("Migrate_Insecure",'Scoring_Config'!$A:$A,'Scoring_Config'!$D:$D,"Yes")="Yes",_xlfn.XLOOKUP("Migrate_Insecure",'Scoring_Config'!$A:$A,'Scoring_Config'!$C:$C,10),0),"False,0")</f>
        <v>0</v>
      </c>
    </row>
    <row r="510" spans="1:52">
      <c r="A510" t="s">
        <v>1979</v>
      </c>
      <c r="B510" t="s">
        <v>2483</v>
      </c>
      <c r="C510" t="s">
        <v>3542</v>
      </c>
      <c r="D510" t="s">
        <v>3545</v>
      </c>
      <c r="E510" t="s">
        <v>3563</v>
      </c>
      <c r="F510" t="s">
        <v>3778</v>
      </c>
      <c r="G510" t="s">
        <v>322</v>
      </c>
      <c r="H510" t="s">
        <v>174</v>
      </c>
      <c r="I510" t="s">
        <v>4171</v>
      </c>
      <c r="J510" t="s">
        <v>321</v>
      </c>
      <c r="K510" t="s">
        <v>1722</v>
      </c>
      <c r="L510" t="s">
        <v>1327</v>
      </c>
      <c r="M510" t="s">
        <v>1974</v>
      </c>
      <c r="N510" t="s">
        <v>4315</v>
      </c>
      <c r="O510" t="s">
        <v>4319</v>
      </c>
      <c r="P510" t="s">
        <v>4321</v>
      </c>
      <c r="Q510" t="s">
        <v>4706</v>
      </c>
      <c r="R510" t="s">
        <v>5439</v>
      </c>
      <c r="S510" t="s">
        <v>4324</v>
      </c>
      <c r="T510" t="s">
        <v>5642</v>
      </c>
      <c r="U510" t="s">
        <v>6202</v>
      </c>
      <c r="Y510" cm="1">
        <f t="array" ref="Y510">IF(FALSE,"True," &amp; IF(_xlfn.XLOOKUP("Src_IsAny",'Scoring_Config'!$A:$A,'Scoring_Config'!$D:$D,"Yes")="Yes",_xlfn.XLOOKUP("Src_IsAny",'Scoring_Config'!$A:$A,'Scoring_Config'!$C:$C,10),0),"False,0")</f>
        <v>0</v>
      </c>
      <c r="Z510" cm="1">
        <f t="array" ref="Z510">IF(TRUE,"True," &amp; IF(_xlfn.XLOOKUP("Src_CIDR_Le_16",'Scoring_Config'!$A:$A,'Scoring_Config'!$D:$D,"Yes")="Yes",_xlfn.XLOOKUP("Src_CIDR_Le_16",'Scoring_Config'!$A:$A,'Scoring_Config'!$C:$C,10),0),"False,0")</f>
        <v>0</v>
      </c>
      <c r="AA510" cm="1">
        <f t="array" ref="AA510">IF(FALSE,"True," &amp; IF(_xlfn.XLOOKUP("Src_CIDR_17_22",'Scoring_Config'!$A:$A,'Scoring_Config'!$D:$D,"Yes")="Yes",_xlfn.XLOOKUP("Src_CIDR_17_22",'Scoring_Config'!$A:$A,'Scoring_Config'!$C:$C,5),0),"False,0")</f>
        <v>0</v>
      </c>
      <c r="AB510" cm="1">
        <f t="array" ref="AB510">IF(FALSE,"True," &amp; IF(_xlfn.XLOOKUP("Dst_IsAny",'Scoring_Config'!$A:$A,'Scoring_Config'!$D:$D,"Yes")="Yes",_xlfn.XLOOKUP("Dst_IsAny",'Scoring_Config'!$A:$A,'Scoring_Config'!$C:$C,10),0),"False,0")</f>
        <v>0</v>
      </c>
      <c r="AC510" cm="1">
        <f t="array" ref="AC510">IF(FALSE,"True," &amp; IF(_xlfn.XLOOKUP("Dst_CIDR_Le_16",'Scoring_Config'!$A:$A,'Scoring_Config'!$D:$D,"Yes")="Yes",_xlfn.XLOOKUP("Dst_CIDR_Le_16",'Scoring_Config'!$A:$A,'Scoring_Config'!$C:$C,10),0),"False,0")</f>
        <v>0</v>
      </c>
      <c r="AD510" cm="1">
        <f t="array" ref="AD510">IF(FALSE,"True," &amp; IF(_xlfn.XLOOKUP("Dst_CIDR_17_22",'Scoring_Config'!$A:$A,'Scoring_Config'!$D:$D,"Yes")="Yes",_xlfn.XLOOKUP("Dst_CIDR_17_22",'Scoring_Config'!$A:$A,'Scoring_Config'!$C:$C,5),0),"False,0")</f>
        <v>0</v>
      </c>
      <c r="AE510" cm="1">
        <f t="array" ref="AE510">IF(FALSE,"True," &amp; IF(_xlfn.XLOOKUP("SrcZone_IsAny",'Scoring_Config'!$A:$A,'Scoring_Config'!$D:$D,"Yes")="Yes",_xlfn.XLOOKUP("SrcZone_IsAny",'Scoring_Config'!$A:$A,'Scoring_Config'!$C:$C,10),0),"False,0")</f>
        <v>0</v>
      </c>
      <c r="AF510" cm="1">
        <f t="array" ref="AF510">IF(FALSE,"True," &amp; IF(_xlfn.XLOOKUP("DstZone_IsAny",'Scoring_Config'!$A:$A,'Scoring_Config'!$D:$D,"Yes")="Yes",_xlfn.XLOOKUP("DstZone_IsAny",'Scoring_Config'!$A:$A,'Scoring_Config'!$C:$C,10),0),"False,0")</f>
        <v>0</v>
      </c>
      <c r="AG510" cm="1">
        <f t="array" ref="AG51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10" cm="1">
        <f t="array" ref="AH510">IF(FALSE,"True," &amp; IF(_xlfn.XLOOKUP("App_Any_OR_RangeGt1000",'Scoring_Config'!$A:$A,'Scoring_Config'!$D:$D,"Yes")="Yes",_xlfn.XLOOKUP("App_Any_OR_RangeGt1000",'Scoring_Config'!$A:$A,'Scoring_Config'!$C:$C,10),0),"False,0")</f>
        <v>0</v>
      </c>
      <c r="AI510" cm="1">
        <f t="array" ref="AI510">IF(FALSE,"True," &amp; IF(_xlfn.XLOOKUP("Service_Insecure_Match",'Scoring_Config'!$A:$A,'Scoring_Config'!$D:$D,"Yes")="Yes",_xlfn.XLOOKUP("Service_Insecure_Match",'Scoring_Config'!$A:$A,'Scoring_Config'!$C:$C,5),0),"False,0")</f>
        <v>0</v>
      </c>
      <c r="AJ510" cm="1">
        <f t="array" ref="AJ510">IF(FALSE,"True," &amp; IF(_xlfn.XLOOKUP("Risky_Inbound",'Scoring_Config'!$A:$A,'Scoring_Config'!$D:$D,"Yes")="Yes",_xlfn.XLOOKUP("Risky_Inbound",'Scoring_Config'!$A:$A,'Scoring_Config'!$C:$C,50),0),"False,0")</f>
        <v>0</v>
      </c>
      <c r="AK510" cm="1">
        <f t="array" ref="AK510">IF(FALSE,"True," &amp; IF(_xlfn.XLOOKUP("Risky_Outbound",'Scoring_Config'!$A:$A,'Scoring_Config'!$D:$D,"Yes")="Yes",_xlfn.XLOOKUP("Risky_Outbound",'Scoring_Config'!$A:$A,'Scoring_Config'!$C:$C,25),0),"False,0")</f>
        <v>0</v>
      </c>
      <c r="AL510" t="s">
        <v>6700</v>
      </c>
      <c r="AM510" cm="1">
        <f t="array" ref="AM51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10" t="s">
        <v>6697</v>
      </c>
      <c r="AO510" t="s">
        <v>6697</v>
      </c>
      <c r="AP510" t="s">
        <v>6697</v>
      </c>
      <c r="AQ510" cm="1">
        <f t="array" ref="AQ510">IF(FALSE,"True," &amp; IF(_xlfn.XLOOKUP("Service_IsAny",'Scoring_Config'!$A:$A,'Scoring_Config'!$D:$D,"Yes")="Yes",_xlfn.XLOOKUP("Service_IsAny",'Scoring_Config'!$A:$A,'Scoring_Config'!$C:$C,0),0),"False,0")</f>
        <v>0</v>
      </c>
      <c r="AR510">
        <v>0</v>
      </c>
      <c r="AS510" cm="1">
        <f t="array" ref="AS510">IF(FALSE,"True," &amp; IF(_xlfn.XLOOKUP("Service_RangeGt1000",'Scoring_Config'!$A:$A,'Scoring_Config'!$D:$D,"Yes")="Yes",_xlfn.XLOOKUP("Service_RangeGt1000",'Scoring_Config'!$A:$A,'Scoring_Config'!$C:$C,0),0),"False,0")</f>
        <v>0</v>
      </c>
      <c r="AT510" cm="1">
        <f t="array" ref="AT510">IF(FALSE,"True," &amp; IF(_xlfn.XLOOKUP("App_IsAny",'Scoring_Config'!$A:$A,'Scoring_Config'!$D:$D,"Yes")="Yes",_xlfn.XLOOKUP("App_IsAny",'Scoring_Config'!$A:$A,'Scoring_Config'!$C:$C,0),0),"False,0")</f>
        <v>0</v>
      </c>
      <c r="AU510">
        <v>1</v>
      </c>
      <c r="AV510" cm="1">
        <f t="array" ref="AV510">IF(FALSE,"True," &amp; IF(_xlfn.XLOOKUP("App_RangeGt1000",'Scoring_Config'!$A:$A,'Scoring_Config'!$D:$D,"Yes")="Yes",_xlfn.XLOOKUP("App_RangeGt1000",'Scoring_Config'!$A:$A,'Scoring_Config'!$C:$C,0),0),"False,0")</f>
        <v>0</v>
      </c>
      <c r="AW510" cm="1">
        <f t="array" ref="AW510">IF(FALSE,"True," &amp; IF(_xlfn.XLOOKUP("Action_IsDenyOrDrop",'Scoring_Config'!$A:$A,'Scoring_Config'!$D:$D,"Yes")="Yes",_xlfn.XLOOKUP("Action_IsDenyOrDrop",'Scoring_Config'!$A:$A,'Scoring_Config'!$C:$C,0),0),"False,0")</f>
        <v>0</v>
      </c>
      <c r="AX510" cm="1">
        <f t="array" ref="AX510">IF(LEFT(AW510,4)="True",0,(IF(LEFT(Y510,4)="True",IF(_xlfn.XLOOKUP("Src_IsAny",'Scoring_Config'!$A:$A,'Scoring_Config'!$D:$D,"Yes")="Yes",_xlfn.XLOOKUP("Src_IsAny",'Scoring_Config'!$A:$A,'Scoring_Config'!$C:$C,10),0),0)+IF(LEFT(Z510,4)="True",IF(_xlfn.XLOOKUP("Src_CIDR_Le_16",'Scoring_Config'!$A:$A,'Scoring_Config'!$D:$D,"Yes")="Yes",_xlfn.XLOOKUP("Src_CIDR_Le_16",'Scoring_Config'!$A:$A,'Scoring_Config'!$C:$C,10),0),0)+IF(LEFT(AA510,4)="True",IF(_xlfn.XLOOKUP("Src_CIDR_17_22",'Scoring_Config'!$A:$A,'Scoring_Config'!$D:$D,"Yes")="Yes",_xlfn.XLOOKUP("Src_CIDR_17_22",'Scoring_Config'!$A:$A,'Scoring_Config'!$C:$C,5),0),0)+IF(LEFT(AB510,4)="True",IF(_xlfn.XLOOKUP("Dst_IsAny",'Scoring_Config'!$A:$A,'Scoring_Config'!$D:$D,"Yes")="Yes",_xlfn.XLOOKUP("Dst_IsAny",'Scoring_Config'!$A:$A,'Scoring_Config'!$C:$C,10),0),0)+IF(LEFT(AC510,4)="True",IF(_xlfn.XLOOKUP("Dst_CIDR_Le_16",'Scoring_Config'!$A:$A,'Scoring_Config'!$D:$D,"Yes")="Yes",_xlfn.XLOOKUP("Dst_CIDR_Le_16",'Scoring_Config'!$A:$A,'Scoring_Config'!$C:$C,10),0),0)+IF(LEFT(AD510,4)="True",IF(_xlfn.XLOOKUP("Dst_CIDR_17_22",'Scoring_Config'!$A:$A,'Scoring_Config'!$D:$D,"Yes")="Yes",_xlfn.XLOOKUP("Dst_CIDR_17_22",'Scoring_Config'!$A:$A,'Scoring_Config'!$C:$C,5),0),0)+IF(LEFT(AE510,4)="True",IF(_xlfn.XLOOKUP("SrcZone_IsAny",'Scoring_Config'!$A:$A,'Scoring_Config'!$D:$D,"Yes")="Yes",_xlfn.XLOOKUP("SrcZone_IsAny",'Scoring_Config'!$A:$A,'Scoring_Config'!$C:$C,10),0),0)+IF(LEFT(AF510,4)="True",IF(_xlfn.XLOOKUP("DstZone_IsAny",'Scoring_Config'!$A:$A,'Scoring_Config'!$D:$D,"Yes")="Yes",_xlfn.XLOOKUP("DstZone_IsAny",'Scoring_Config'!$A:$A,'Scoring_Config'!$C:$C,10),0),0)+IF(LEFT(AG510,4)="True",IF(_xlfn.XLOOKUP("Service_Any_OR_RangeGt1000",'Scoring_Config'!$A:$A,'Scoring_Config'!$D:$D,"Yes")="Yes",_xlfn.XLOOKUP("Service_Any_OR_RangeGt1000",'Scoring_Config'!$A:$A,'Scoring_Config'!$C:$C,10),0),0)+IF(LEFT(AH510,4)="True",IF(_xlfn.XLOOKUP("App_Any_OR_RangeGt1000",'Scoring_Config'!$A:$A,'Scoring_Config'!$D:$D,"Yes")="Yes",_xlfn.XLOOKUP("App_Any_OR_RangeGt1000",'Scoring_Config'!$A:$A,'Scoring_Config'!$C:$C,10),0),0)+IF(LEFT(AI510,4)="True",IF(_xlfn.XLOOKUP("Service_Insecure_Match",'Scoring_Config'!$A:$A,'Scoring_Config'!$D:$D,"Yes")="Yes",_xlfn.XLOOKUP("Service_Insecure_Match",'Scoring_Config'!$A:$A,'Scoring_Config'!$C:$C,5),0),0)+IF(LEFT(AJ510,4)="True",IF(_xlfn.XLOOKUP("Risky_Inbound",'Scoring_Config'!$A:$A,'Scoring_Config'!$D:$D,"Yes")="Yes",_xlfn.XLOOKUP("Risky_Inbound",'Scoring_Config'!$A:$A,'Scoring_Config'!$C:$C,50),0),0)+IF(LEFT(AK510,4)="True",IF(_xlfn.XLOOKUP("Risky_Outbound",'Scoring_Config'!$A:$A,'Scoring_Config'!$D:$D,"Yes")="Yes",_xlfn.XLOOKUP("Risky_Outbound",'Scoring_Config'!$A:$A,'Scoring_Config'!$C:$C,25),0),0)+IF(LEFT(AZ510,4)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510,FIND(",",AL510)+1,100)),0)+IF(LEFT(AM510,4)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510,FIND(",",AN510)+1,100)),0)+IF(_xlfn.XLOOKUP("Profile_Scoring",'Scoring_Config'!$A:$A,'Scoring_Config'!$D:$D,"Yes")="Yes",VALUE(MID(AO510,FIND(",",AO510)+1,100)),0)+IF(_xlfn.XLOOKUP("Options_Scoring",'Scoring_Config'!$A:$A,'Scoring_Config'!$D:$D,"Yes")="Yes",VALUE(MID(AP510,FIND(",",AP510)+1,100)),0)))</f>
        <v>0</v>
      </c>
      <c r="AZ510" cm="1">
        <f t="array" ref="AZ510">IF(FALSE,"True," &amp; IF(_xlfn.XLOOKUP("Migrate_Insecure",'Scoring_Config'!$A:$A,'Scoring_Config'!$D:$D,"Yes")="Yes",_xlfn.XLOOKUP("Migrate_Insecure",'Scoring_Config'!$A:$A,'Scoring_Config'!$C:$C,10),0),"False,0")</f>
        <v>0</v>
      </c>
    </row>
    <row r="511" spans="1:52">
      <c r="A511" t="s">
        <v>1979</v>
      </c>
      <c r="B511" t="s">
        <v>2484</v>
      </c>
      <c r="C511" t="s">
        <v>3542</v>
      </c>
      <c r="D511" t="s">
        <v>3545</v>
      </c>
      <c r="E511" t="s">
        <v>3563</v>
      </c>
      <c r="F511" t="s">
        <v>3779</v>
      </c>
      <c r="G511" t="s">
        <v>323</v>
      </c>
      <c r="H511" t="s">
        <v>174</v>
      </c>
      <c r="I511" t="s">
        <v>4171</v>
      </c>
      <c r="J511" t="s">
        <v>321</v>
      </c>
      <c r="K511" t="s">
        <v>1814</v>
      </c>
      <c r="L511" t="s">
        <v>1327</v>
      </c>
      <c r="M511" t="s">
        <v>1974</v>
      </c>
      <c r="N511" t="s">
        <v>4315</v>
      </c>
      <c r="O511" t="s">
        <v>4319</v>
      </c>
      <c r="P511" t="s">
        <v>4322</v>
      </c>
      <c r="Q511" t="s">
        <v>4707</v>
      </c>
      <c r="R511" t="s">
        <v>5440</v>
      </c>
      <c r="S511" t="s">
        <v>5440</v>
      </c>
      <c r="T511" t="s">
        <v>5607</v>
      </c>
      <c r="U511" t="s">
        <v>6203</v>
      </c>
      <c r="Y511" cm="1">
        <f t="array" ref="Y511">IF(FALSE,"True," &amp; IF(_xlfn.XLOOKUP("Src_IsAny",'Scoring_Config'!$A:$A,'Scoring_Config'!$D:$D,"Yes")="Yes",_xlfn.XLOOKUP("Src_IsAny",'Scoring_Config'!$A:$A,'Scoring_Config'!$C:$C,10),0),"False,0")</f>
        <v>0</v>
      </c>
      <c r="Z511" cm="1">
        <f t="array" ref="Z511">IF(FALSE,"True," &amp; IF(_xlfn.XLOOKUP("Src_CIDR_Le_16",'Scoring_Config'!$A:$A,'Scoring_Config'!$D:$D,"Yes")="Yes",_xlfn.XLOOKUP("Src_CIDR_Le_16",'Scoring_Config'!$A:$A,'Scoring_Config'!$C:$C,10),0),"False,0")</f>
        <v>0</v>
      </c>
      <c r="AA511" cm="1">
        <f t="array" ref="AA511">IF(TRUE,"True," &amp; IF(_xlfn.XLOOKUP("Src_CIDR_17_22",'Scoring_Config'!$A:$A,'Scoring_Config'!$D:$D,"Yes")="Yes",_xlfn.XLOOKUP("Src_CIDR_17_22",'Scoring_Config'!$A:$A,'Scoring_Config'!$C:$C,5),0),"False,0")</f>
        <v>0</v>
      </c>
      <c r="AB511" cm="1">
        <f t="array" ref="AB511">IF(FALSE,"True," &amp; IF(_xlfn.XLOOKUP("Dst_IsAny",'Scoring_Config'!$A:$A,'Scoring_Config'!$D:$D,"Yes")="Yes",_xlfn.XLOOKUP("Dst_IsAny",'Scoring_Config'!$A:$A,'Scoring_Config'!$C:$C,10),0),"False,0")</f>
        <v>0</v>
      </c>
      <c r="AC511" cm="1">
        <f t="array" ref="AC511">IF(FALSE,"True," &amp; IF(_xlfn.XLOOKUP("Dst_CIDR_Le_16",'Scoring_Config'!$A:$A,'Scoring_Config'!$D:$D,"Yes")="Yes",_xlfn.XLOOKUP("Dst_CIDR_Le_16",'Scoring_Config'!$A:$A,'Scoring_Config'!$C:$C,10),0),"False,0")</f>
        <v>0</v>
      </c>
      <c r="AD511" cm="1">
        <f t="array" ref="AD511">IF(FALSE,"True," &amp; IF(_xlfn.XLOOKUP("Dst_CIDR_17_22",'Scoring_Config'!$A:$A,'Scoring_Config'!$D:$D,"Yes")="Yes",_xlfn.XLOOKUP("Dst_CIDR_17_22",'Scoring_Config'!$A:$A,'Scoring_Config'!$C:$C,5),0),"False,0")</f>
        <v>0</v>
      </c>
      <c r="AE511" cm="1">
        <f t="array" ref="AE511">IF(FALSE,"True," &amp; IF(_xlfn.XLOOKUP("SrcZone_IsAny",'Scoring_Config'!$A:$A,'Scoring_Config'!$D:$D,"Yes")="Yes",_xlfn.XLOOKUP("SrcZone_IsAny",'Scoring_Config'!$A:$A,'Scoring_Config'!$C:$C,10),0),"False,0")</f>
        <v>0</v>
      </c>
      <c r="AF511" cm="1">
        <f t="array" ref="AF511">IF(FALSE,"True," &amp; IF(_xlfn.XLOOKUP("DstZone_IsAny",'Scoring_Config'!$A:$A,'Scoring_Config'!$D:$D,"Yes")="Yes",_xlfn.XLOOKUP("DstZone_IsAny",'Scoring_Config'!$A:$A,'Scoring_Config'!$C:$C,10),0),"False,0")</f>
        <v>0</v>
      </c>
      <c r="AG511" cm="1">
        <f t="array" ref="AG51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11" cm="1">
        <f t="array" ref="AH511">IF(FALSE,"True," &amp; IF(_xlfn.XLOOKUP("App_Any_OR_RangeGt1000",'Scoring_Config'!$A:$A,'Scoring_Config'!$D:$D,"Yes")="Yes",_xlfn.XLOOKUP("App_Any_OR_RangeGt1000",'Scoring_Config'!$A:$A,'Scoring_Config'!$C:$C,10),0),"False,0")</f>
        <v>0</v>
      </c>
      <c r="AI511" cm="1">
        <f t="array" ref="AI511">IF(FALSE,"True," &amp; IF(_xlfn.XLOOKUP("Service_Insecure_Match",'Scoring_Config'!$A:$A,'Scoring_Config'!$D:$D,"Yes")="Yes",_xlfn.XLOOKUP("Service_Insecure_Match",'Scoring_Config'!$A:$A,'Scoring_Config'!$C:$C,5),0),"False,0")</f>
        <v>0</v>
      </c>
      <c r="AJ511" cm="1">
        <f t="array" ref="AJ511">IF(FALSE,"True," &amp; IF(_xlfn.XLOOKUP("Risky_Inbound",'Scoring_Config'!$A:$A,'Scoring_Config'!$D:$D,"Yes")="Yes",_xlfn.XLOOKUP("Risky_Inbound",'Scoring_Config'!$A:$A,'Scoring_Config'!$C:$C,50),0),"False,0")</f>
        <v>0</v>
      </c>
      <c r="AK511" cm="1">
        <f t="array" ref="AK511">IF(FALSE,"True," &amp; IF(_xlfn.XLOOKUP("Risky_Outbound",'Scoring_Config'!$A:$A,'Scoring_Config'!$D:$D,"Yes")="Yes",_xlfn.XLOOKUP("Risky_Outbound",'Scoring_Config'!$A:$A,'Scoring_Config'!$C:$C,25),0),"False,0")</f>
        <v>0</v>
      </c>
      <c r="AL511" t="s">
        <v>6697</v>
      </c>
      <c r="AM511" cm="1">
        <f t="array" ref="AM51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11" t="s">
        <v>6697</v>
      </c>
      <c r="AO511" t="s">
        <v>6697</v>
      </c>
      <c r="AP511" t="s">
        <v>6697</v>
      </c>
      <c r="AQ511" cm="1">
        <f t="array" ref="AQ511">IF(FALSE,"True," &amp; IF(_xlfn.XLOOKUP("Service_IsAny",'Scoring_Config'!$A:$A,'Scoring_Config'!$D:$D,"Yes")="Yes",_xlfn.XLOOKUP("Service_IsAny",'Scoring_Config'!$A:$A,'Scoring_Config'!$C:$C,0),0),"False,0")</f>
        <v>0</v>
      </c>
      <c r="AR511">
        <v>0</v>
      </c>
      <c r="AS511" cm="1">
        <f t="array" ref="AS511">IF(FALSE,"True," &amp; IF(_xlfn.XLOOKUP("Service_RangeGt1000",'Scoring_Config'!$A:$A,'Scoring_Config'!$D:$D,"Yes")="Yes",_xlfn.XLOOKUP("Service_RangeGt1000",'Scoring_Config'!$A:$A,'Scoring_Config'!$C:$C,0),0),"False,0")</f>
        <v>0</v>
      </c>
      <c r="AT511" cm="1">
        <f t="array" ref="AT511">IF(FALSE,"True," &amp; IF(_xlfn.XLOOKUP("App_IsAny",'Scoring_Config'!$A:$A,'Scoring_Config'!$D:$D,"Yes")="Yes",_xlfn.XLOOKUP("App_IsAny",'Scoring_Config'!$A:$A,'Scoring_Config'!$C:$C,0),0),"False,0")</f>
        <v>0</v>
      </c>
      <c r="AU511">
        <v>5</v>
      </c>
      <c r="AV511" cm="1">
        <f t="array" ref="AV511">IF(FALSE,"True," &amp; IF(_xlfn.XLOOKUP("App_RangeGt1000",'Scoring_Config'!$A:$A,'Scoring_Config'!$D:$D,"Yes")="Yes",_xlfn.XLOOKUP("App_RangeGt1000",'Scoring_Config'!$A:$A,'Scoring_Config'!$C:$C,0),0),"False,0")</f>
        <v>0</v>
      </c>
      <c r="AW511" cm="1">
        <f t="array" ref="AW511">IF(FALSE,"True," &amp; IF(_xlfn.XLOOKUP("Action_IsDenyOrDrop",'Scoring_Config'!$A:$A,'Scoring_Config'!$D:$D,"Yes")="Yes",_xlfn.XLOOKUP("Action_IsDenyOrDrop",'Scoring_Config'!$A:$A,'Scoring_Config'!$C:$C,0),0),"False,0")</f>
        <v>0</v>
      </c>
      <c r="AX511" cm="1">
        <f t="array" ref="AX511">IF(LEFT(AW511,4)="True",0,(IF(LEFT(Y511,4)="True",IF(_xlfn.XLOOKUP("Src_IsAny",'Scoring_Config'!$A:$A,'Scoring_Config'!$D:$D,"Yes")="Yes",_xlfn.XLOOKUP("Src_IsAny",'Scoring_Config'!$A:$A,'Scoring_Config'!$C:$C,10),0),0)+IF(LEFT(Z511,4)="True",IF(_xlfn.XLOOKUP("Src_CIDR_Le_16",'Scoring_Config'!$A:$A,'Scoring_Config'!$D:$D,"Yes")="Yes",_xlfn.XLOOKUP("Src_CIDR_Le_16",'Scoring_Config'!$A:$A,'Scoring_Config'!$C:$C,10),0),0)+IF(LEFT(AA511,4)="True",IF(_xlfn.XLOOKUP("Src_CIDR_17_22",'Scoring_Config'!$A:$A,'Scoring_Config'!$D:$D,"Yes")="Yes",_xlfn.XLOOKUP("Src_CIDR_17_22",'Scoring_Config'!$A:$A,'Scoring_Config'!$C:$C,5),0),0)+IF(LEFT(AB511,4)="True",IF(_xlfn.XLOOKUP("Dst_IsAny",'Scoring_Config'!$A:$A,'Scoring_Config'!$D:$D,"Yes")="Yes",_xlfn.XLOOKUP("Dst_IsAny",'Scoring_Config'!$A:$A,'Scoring_Config'!$C:$C,10),0),0)+IF(LEFT(AC511,4)="True",IF(_xlfn.XLOOKUP("Dst_CIDR_Le_16",'Scoring_Config'!$A:$A,'Scoring_Config'!$D:$D,"Yes")="Yes",_xlfn.XLOOKUP("Dst_CIDR_Le_16",'Scoring_Config'!$A:$A,'Scoring_Config'!$C:$C,10),0),0)+IF(LEFT(AD511,4)="True",IF(_xlfn.XLOOKUP("Dst_CIDR_17_22",'Scoring_Config'!$A:$A,'Scoring_Config'!$D:$D,"Yes")="Yes",_xlfn.XLOOKUP("Dst_CIDR_17_22",'Scoring_Config'!$A:$A,'Scoring_Config'!$C:$C,5),0),0)+IF(LEFT(AE511,4)="True",IF(_xlfn.XLOOKUP("SrcZone_IsAny",'Scoring_Config'!$A:$A,'Scoring_Config'!$D:$D,"Yes")="Yes",_xlfn.XLOOKUP("SrcZone_IsAny",'Scoring_Config'!$A:$A,'Scoring_Config'!$C:$C,10),0),0)+IF(LEFT(AF511,4)="True",IF(_xlfn.XLOOKUP("DstZone_IsAny",'Scoring_Config'!$A:$A,'Scoring_Config'!$D:$D,"Yes")="Yes",_xlfn.XLOOKUP("DstZone_IsAny",'Scoring_Config'!$A:$A,'Scoring_Config'!$C:$C,10),0),0)+IF(LEFT(AG511,4)="True",IF(_xlfn.XLOOKUP("Service_Any_OR_RangeGt1000",'Scoring_Config'!$A:$A,'Scoring_Config'!$D:$D,"Yes")="Yes",_xlfn.XLOOKUP("Service_Any_OR_RangeGt1000",'Scoring_Config'!$A:$A,'Scoring_Config'!$C:$C,10),0),0)+IF(LEFT(AH511,4)="True",IF(_xlfn.XLOOKUP("App_Any_OR_RangeGt1000",'Scoring_Config'!$A:$A,'Scoring_Config'!$D:$D,"Yes")="Yes",_xlfn.XLOOKUP("App_Any_OR_RangeGt1000",'Scoring_Config'!$A:$A,'Scoring_Config'!$C:$C,10),0),0)+IF(LEFT(AI511,4)="True",IF(_xlfn.XLOOKUP("Service_Insecure_Match",'Scoring_Config'!$A:$A,'Scoring_Config'!$D:$D,"Yes")="Yes",_xlfn.XLOOKUP("Service_Insecure_Match",'Scoring_Config'!$A:$A,'Scoring_Config'!$C:$C,5),0),0)+IF(LEFT(AJ511,4)="True",IF(_xlfn.XLOOKUP("Risky_Inbound",'Scoring_Config'!$A:$A,'Scoring_Config'!$D:$D,"Yes")="Yes",_xlfn.XLOOKUP("Risky_Inbound",'Scoring_Config'!$A:$A,'Scoring_Config'!$C:$C,50),0),0)+IF(LEFT(AK511,4)="True",IF(_xlfn.XLOOKUP("Risky_Outbound",'Scoring_Config'!$A:$A,'Scoring_Config'!$D:$D,"Yes")="Yes",_xlfn.XLOOKUP("Risky_Outbound",'Scoring_Config'!$A:$A,'Scoring_Config'!$C:$C,25),0),0)+IF(LEFT(AZ511,4)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511,FIND(",",AL511)+1,100)),0)+IF(LEFT(AM511,4)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511,FIND(",",AN511)+1,100)),0)+IF(_xlfn.XLOOKUP("Profile_Scoring",'Scoring_Config'!$A:$A,'Scoring_Config'!$D:$D,"Yes")="Yes",VALUE(MID(AO511,FIND(",",AO511)+1,100)),0)+IF(_xlfn.XLOOKUP("Options_Scoring",'Scoring_Config'!$A:$A,'Scoring_Config'!$D:$D,"Yes")="Yes",VALUE(MID(AP511,FIND(",",AP511)+1,100)),0)))</f>
        <v>0</v>
      </c>
      <c r="AZ511" cm="1">
        <f t="array" ref="AZ511">IF(FALSE,"True," &amp; IF(_xlfn.XLOOKUP("Migrate_Insecure",'Scoring_Config'!$A:$A,'Scoring_Config'!$D:$D,"Yes")="Yes",_xlfn.XLOOKUP("Migrate_Insecure",'Scoring_Config'!$A:$A,'Scoring_Config'!$C:$C,10),0),"False,0")</f>
        <v>0</v>
      </c>
    </row>
    <row r="512" spans="1:52">
      <c r="A512" t="s">
        <v>1979</v>
      </c>
      <c r="B512" t="s">
        <v>2485</v>
      </c>
      <c r="C512" t="s">
        <v>3542</v>
      </c>
      <c r="D512" t="s">
        <v>3545</v>
      </c>
      <c r="E512" t="s">
        <v>3563</v>
      </c>
      <c r="F512" t="s">
        <v>3634</v>
      </c>
      <c r="G512" t="s">
        <v>321</v>
      </c>
      <c r="H512" t="s">
        <v>174</v>
      </c>
      <c r="I512" t="s">
        <v>3970</v>
      </c>
      <c r="J512" t="s">
        <v>320</v>
      </c>
      <c r="K512" t="s">
        <v>1732</v>
      </c>
      <c r="L512" t="s">
        <v>1327</v>
      </c>
      <c r="M512" t="s">
        <v>1974</v>
      </c>
      <c r="N512" t="s">
        <v>4315</v>
      </c>
      <c r="O512" t="s">
        <v>4319</v>
      </c>
      <c r="P512" t="s">
        <v>4323</v>
      </c>
      <c r="Q512" t="s">
        <v>4708</v>
      </c>
      <c r="R512" t="s">
        <v>5439</v>
      </c>
      <c r="S512" t="s">
        <v>4324</v>
      </c>
      <c r="T512" t="s">
        <v>5714</v>
      </c>
      <c r="U512" t="s">
        <v>6204</v>
      </c>
      <c r="Y512" cm="1">
        <f t="array" ref="Y512">IF(FALSE,"True," &amp; IF(_xlfn.XLOOKUP("Src_IsAny",'Scoring_Config'!$A:$A,'Scoring_Config'!$D:$D,"Yes")="Yes",_xlfn.XLOOKUP("Src_IsAny",'Scoring_Config'!$A:$A,'Scoring_Config'!$C:$C,10),0),"False,0")</f>
        <v>0</v>
      </c>
      <c r="Z512" cm="1">
        <f t="array" ref="Z512">IF(FALSE,"True," &amp; IF(_xlfn.XLOOKUP("Src_CIDR_Le_16",'Scoring_Config'!$A:$A,'Scoring_Config'!$D:$D,"Yes")="Yes",_xlfn.XLOOKUP("Src_CIDR_Le_16",'Scoring_Config'!$A:$A,'Scoring_Config'!$C:$C,10),0),"False,0")</f>
        <v>0</v>
      </c>
      <c r="AA512" cm="1">
        <f t="array" ref="AA512">IF(FALSE,"True," &amp; IF(_xlfn.XLOOKUP("Src_CIDR_17_22",'Scoring_Config'!$A:$A,'Scoring_Config'!$D:$D,"Yes")="Yes",_xlfn.XLOOKUP("Src_CIDR_17_22",'Scoring_Config'!$A:$A,'Scoring_Config'!$C:$C,5),0),"False,0")</f>
        <v>0</v>
      </c>
      <c r="AB512" cm="1">
        <f t="array" ref="AB512">IF(FALSE,"True," &amp; IF(_xlfn.XLOOKUP("Dst_IsAny",'Scoring_Config'!$A:$A,'Scoring_Config'!$D:$D,"Yes")="Yes",_xlfn.XLOOKUP("Dst_IsAny",'Scoring_Config'!$A:$A,'Scoring_Config'!$C:$C,10),0),"False,0")</f>
        <v>0</v>
      </c>
      <c r="AC512" cm="1">
        <f t="array" ref="AC512">IF(TRUE,"True," &amp; IF(_xlfn.XLOOKUP("Dst_CIDR_Le_16",'Scoring_Config'!$A:$A,'Scoring_Config'!$D:$D,"Yes")="Yes",_xlfn.XLOOKUP("Dst_CIDR_Le_16",'Scoring_Config'!$A:$A,'Scoring_Config'!$C:$C,10),0),"False,0")</f>
        <v>0</v>
      </c>
      <c r="AD512" cm="1">
        <f t="array" ref="AD512">IF(FALSE,"True," &amp; IF(_xlfn.XLOOKUP("Dst_CIDR_17_22",'Scoring_Config'!$A:$A,'Scoring_Config'!$D:$D,"Yes")="Yes",_xlfn.XLOOKUP("Dst_CIDR_17_22",'Scoring_Config'!$A:$A,'Scoring_Config'!$C:$C,5),0),"False,0")</f>
        <v>0</v>
      </c>
      <c r="AE512" cm="1">
        <f t="array" ref="AE512">IF(FALSE,"True," &amp; IF(_xlfn.XLOOKUP("SrcZone_IsAny",'Scoring_Config'!$A:$A,'Scoring_Config'!$D:$D,"Yes")="Yes",_xlfn.XLOOKUP("SrcZone_IsAny",'Scoring_Config'!$A:$A,'Scoring_Config'!$C:$C,10),0),"False,0")</f>
        <v>0</v>
      </c>
      <c r="AF512" cm="1">
        <f t="array" ref="AF512">IF(FALSE,"True," &amp; IF(_xlfn.XLOOKUP("DstZone_IsAny",'Scoring_Config'!$A:$A,'Scoring_Config'!$D:$D,"Yes")="Yes",_xlfn.XLOOKUP("DstZone_IsAny",'Scoring_Config'!$A:$A,'Scoring_Config'!$C:$C,10),0),"False,0")</f>
        <v>0</v>
      </c>
      <c r="AG512" cm="1">
        <f t="array" ref="AG51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12" cm="1">
        <f t="array" ref="AH512">IF(FALSE,"True," &amp; IF(_xlfn.XLOOKUP("App_Any_OR_RangeGt1000",'Scoring_Config'!$A:$A,'Scoring_Config'!$D:$D,"Yes")="Yes",_xlfn.XLOOKUP("App_Any_OR_RangeGt1000",'Scoring_Config'!$A:$A,'Scoring_Config'!$C:$C,10),0),"False,0")</f>
        <v>0</v>
      </c>
      <c r="AI512" cm="1">
        <f t="array" ref="AI512">IF(FALSE,"True," &amp; IF(_xlfn.XLOOKUP("Service_Insecure_Match",'Scoring_Config'!$A:$A,'Scoring_Config'!$D:$D,"Yes")="Yes",_xlfn.XLOOKUP("Service_Insecure_Match",'Scoring_Config'!$A:$A,'Scoring_Config'!$C:$C,5),0),"False,0")</f>
        <v>0</v>
      </c>
      <c r="AJ512" cm="1">
        <f t="array" ref="AJ512">IF(FALSE,"True," &amp; IF(_xlfn.XLOOKUP("Risky_Inbound",'Scoring_Config'!$A:$A,'Scoring_Config'!$D:$D,"Yes")="Yes",_xlfn.XLOOKUP("Risky_Inbound",'Scoring_Config'!$A:$A,'Scoring_Config'!$C:$C,50),0),"False,0")</f>
        <v>0</v>
      </c>
      <c r="AK512" cm="1">
        <f t="array" ref="AK512">IF(FALSE,"True," &amp; IF(_xlfn.XLOOKUP("Risky_Outbound",'Scoring_Config'!$A:$A,'Scoring_Config'!$D:$D,"Yes")="Yes",_xlfn.XLOOKUP("Risky_Outbound",'Scoring_Config'!$A:$A,'Scoring_Config'!$C:$C,25),0),"False,0")</f>
        <v>0</v>
      </c>
      <c r="AL512" t="s">
        <v>6699</v>
      </c>
      <c r="AM512" cm="1">
        <f t="array" ref="AM51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12" t="s">
        <v>6697</v>
      </c>
      <c r="AO512" t="s">
        <v>6697</v>
      </c>
      <c r="AP512" t="s">
        <v>6697</v>
      </c>
      <c r="AQ512" cm="1">
        <f t="array" ref="AQ512">IF(FALSE,"True," &amp; IF(_xlfn.XLOOKUP("Service_IsAny",'Scoring_Config'!$A:$A,'Scoring_Config'!$D:$D,"Yes")="Yes",_xlfn.XLOOKUP("Service_IsAny",'Scoring_Config'!$A:$A,'Scoring_Config'!$C:$C,0),0),"False,0")</f>
        <v>0</v>
      </c>
      <c r="AR512">
        <v>0</v>
      </c>
      <c r="AS512" cm="1">
        <f t="array" ref="AS512">IF(FALSE,"True," &amp; IF(_xlfn.XLOOKUP("Service_RangeGt1000",'Scoring_Config'!$A:$A,'Scoring_Config'!$D:$D,"Yes")="Yes",_xlfn.XLOOKUP("Service_RangeGt1000",'Scoring_Config'!$A:$A,'Scoring_Config'!$C:$C,0),0),"False,0")</f>
        <v>0</v>
      </c>
      <c r="AT512" cm="1">
        <f t="array" ref="AT512">IF(FALSE,"True," &amp; IF(_xlfn.XLOOKUP("App_IsAny",'Scoring_Config'!$A:$A,'Scoring_Config'!$D:$D,"Yes")="Yes",_xlfn.XLOOKUP("App_IsAny",'Scoring_Config'!$A:$A,'Scoring_Config'!$C:$C,0),0),"False,0")</f>
        <v>0</v>
      </c>
      <c r="AU512">
        <v>2</v>
      </c>
      <c r="AV512" cm="1">
        <f t="array" ref="AV512">IF(FALSE,"True," &amp; IF(_xlfn.XLOOKUP("App_RangeGt1000",'Scoring_Config'!$A:$A,'Scoring_Config'!$D:$D,"Yes")="Yes",_xlfn.XLOOKUP("App_RangeGt1000",'Scoring_Config'!$A:$A,'Scoring_Config'!$C:$C,0),0),"False,0")</f>
        <v>0</v>
      </c>
      <c r="AW512" cm="1">
        <f t="array" ref="AW512">IF(FALSE,"True," &amp; IF(_xlfn.XLOOKUP("Action_IsDenyOrDrop",'Scoring_Config'!$A:$A,'Scoring_Config'!$D:$D,"Yes")="Yes",_xlfn.XLOOKUP("Action_IsDenyOrDrop",'Scoring_Config'!$A:$A,'Scoring_Config'!$C:$C,0),0),"False,0")</f>
        <v>0</v>
      </c>
      <c r="AX512" cm="1">
        <f t="array" ref="AX512">IF(LEFT(AW512,4)="True",0,(IF(LEFT(Y512,4)="True",IF(_xlfn.XLOOKUP("Src_IsAny",'Scoring_Config'!$A:$A,'Scoring_Config'!$D:$D,"Yes")="Yes",_xlfn.XLOOKUP("Src_IsAny",'Scoring_Config'!$A:$A,'Scoring_Config'!$C:$C,10),0),0)+IF(LEFT(Z512,4)="True",IF(_xlfn.XLOOKUP("Src_CIDR_Le_16",'Scoring_Config'!$A:$A,'Scoring_Config'!$D:$D,"Yes")="Yes",_xlfn.XLOOKUP("Src_CIDR_Le_16",'Scoring_Config'!$A:$A,'Scoring_Config'!$C:$C,10),0),0)+IF(LEFT(AA512,4)="True",IF(_xlfn.XLOOKUP("Src_CIDR_17_22",'Scoring_Config'!$A:$A,'Scoring_Config'!$D:$D,"Yes")="Yes",_xlfn.XLOOKUP("Src_CIDR_17_22",'Scoring_Config'!$A:$A,'Scoring_Config'!$C:$C,5),0),0)+IF(LEFT(AB512,4)="True",IF(_xlfn.XLOOKUP("Dst_IsAny",'Scoring_Config'!$A:$A,'Scoring_Config'!$D:$D,"Yes")="Yes",_xlfn.XLOOKUP("Dst_IsAny",'Scoring_Config'!$A:$A,'Scoring_Config'!$C:$C,10),0),0)+IF(LEFT(AC512,4)="True",IF(_xlfn.XLOOKUP("Dst_CIDR_Le_16",'Scoring_Config'!$A:$A,'Scoring_Config'!$D:$D,"Yes")="Yes",_xlfn.XLOOKUP("Dst_CIDR_Le_16",'Scoring_Config'!$A:$A,'Scoring_Config'!$C:$C,10),0),0)+IF(LEFT(AD512,4)="True",IF(_xlfn.XLOOKUP("Dst_CIDR_17_22",'Scoring_Config'!$A:$A,'Scoring_Config'!$D:$D,"Yes")="Yes",_xlfn.XLOOKUP("Dst_CIDR_17_22",'Scoring_Config'!$A:$A,'Scoring_Config'!$C:$C,5),0),0)+IF(LEFT(AE512,4)="True",IF(_xlfn.XLOOKUP("SrcZone_IsAny",'Scoring_Config'!$A:$A,'Scoring_Config'!$D:$D,"Yes")="Yes",_xlfn.XLOOKUP("SrcZone_IsAny",'Scoring_Config'!$A:$A,'Scoring_Config'!$C:$C,10),0),0)+IF(LEFT(AF512,4)="True",IF(_xlfn.XLOOKUP("DstZone_IsAny",'Scoring_Config'!$A:$A,'Scoring_Config'!$D:$D,"Yes")="Yes",_xlfn.XLOOKUP("DstZone_IsAny",'Scoring_Config'!$A:$A,'Scoring_Config'!$C:$C,10),0),0)+IF(LEFT(AG512,4)="True",IF(_xlfn.XLOOKUP("Service_Any_OR_RangeGt1000",'Scoring_Config'!$A:$A,'Scoring_Config'!$D:$D,"Yes")="Yes",_xlfn.XLOOKUP("Service_Any_OR_RangeGt1000",'Scoring_Config'!$A:$A,'Scoring_Config'!$C:$C,10),0),0)+IF(LEFT(AH512,4)="True",IF(_xlfn.XLOOKUP("App_Any_OR_RangeGt1000",'Scoring_Config'!$A:$A,'Scoring_Config'!$D:$D,"Yes")="Yes",_xlfn.XLOOKUP("App_Any_OR_RangeGt1000",'Scoring_Config'!$A:$A,'Scoring_Config'!$C:$C,10),0),0)+IF(LEFT(AI512,4)="True",IF(_xlfn.XLOOKUP("Service_Insecure_Match",'Scoring_Config'!$A:$A,'Scoring_Config'!$D:$D,"Yes")="Yes",_xlfn.XLOOKUP("Service_Insecure_Match",'Scoring_Config'!$A:$A,'Scoring_Config'!$C:$C,5),0),0)+IF(LEFT(AJ512,4)="True",IF(_xlfn.XLOOKUP("Risky_Inbound",'Scoring_Config'!$A:$A,'Scoring_Config'!$D:$D,"Yes")="Yes",_xlfn.XLOOKUP("Risky_Inbound",'Scoring_Config'!$A:$A,'Scoring_Config'!$C:$C,50),0),0)+IF(LEFT(AK512,4)="True",IF(_xlfn.XLOOKUP("Risky_Outbound",'Scoring_Config'!$A:$A,'Scoring_Config'!$D:$D,"Yes")="Yes",_xlfn.XLOOKUP("Risky_Outbound",'Scoring_Config'!$A:$A,'Scoring_Config'!$C:$C,25),0),0)+IF(LEFT(AZ512,4)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512,FIND(",",AL512)+1,100)),0)+IF(LEFT(AM512,4)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512,FIND(",",AN512)+1,100)),0)+IF(_xlfn.XLOOKUP("Profile_Scoring",'Scoring_Config'!$A:$A,'Scoring_Config'!$D:$D,"Yes")="Yes",VALUE(MID(AO512,FIND(",",AO512)+1,100)),0)+IF(_xlfn.XLOOKUP("Options_Scoring",'Scoring_Config'!$A:$A,'Scoring_Config'!$D:$D,"Yes")="Yes",VALUE(MID(AP512,FIND(",",AP512)+1,100)),0)))</f>
        <v>0</v>
      </c>
      <c r="AZ512" cm="1">
        <f t="array" ref="AZ512">IF(FALSE,"True," &amp; IF(_xlfn.XLOOKUP("Migrate_Insecure",'Scoring_Config'!$A:$A,'Scoring_Config'!$D:$D,"Yes")="Yes",_xlfn.XLOOKUP("Migrate_Insecure",'Scoring_Config'!$A:$A,'Scoring_Config'!$C:$C,10),0),"False,0")</f>
        <v>0</v>
      </c>
    </row>
    <row r="513" spans="1:52">
      <c r="A513" t="s">
        <v>1979</v>
      </c>
      <c r="B513" t="s">
        <v>2486</v>
      </c>
      <c r="C513" t="s">
        <v>3542</v>
      </c>
      <c r="D513" t="s">
        <v>3544</v>
      </c>
      <c r="E513" t="s">
        <v>3562</v>
      </c>
      <c r="F513" t="s">
        <v>3780</v>
      </c>
      <c r="G513" t="s">
        <v>324</v>
      </c>
      <c r="H513" t="s">
        <v>193</v>
      </c>
      <c r="I513" t="s">
        <v>4175</v>
      </c>
      <c r="J513" t="s">
        <v>985</v>
      </c>
      <c r="K513" t="s">
        <v>1830</v>
      </c>
      <c r="L513" t="s">
        <v>1325</v>
      </c>
      <c r="M513" t="s">
        <v>1973</v>
      </c>
      <c r="N513" t="s">
        <v>4315</v>
      </c>
      <c r="O513" t="s">
        <v>4319</v>
      </c>
      <c r="P513" t="s">
        <v>4323</v>
      </c>
      <c r="Q513" t="s">
        <v>4709</v>
      </c>
      <c r="R513" t="s">
        <v>5439</v>
      </c>
      <c r="S513" t="s">
        <v>4324</v>
      </c>
      <c r="T513" t="s">
        <v>5631</v>
      </c>
      <c r="U513" t="s">
        <v>6205</v>
      </c>
      <c r="Y513" cm="1">
        <f t="array" ref="Y513">IF(FALSE,"True," &amp; IF(_xlfn.XLOOKUP("Src_IsAny",'Scoring_Config'!$A:$A,'Scoring_Config'!$D:$D,"Yes")="Yes",_xlfn.XLOOKUP("Src_IsAny",'Scoring_Config'!$A:$A,'Scoring_Config'!$C:$C,10),0),"False,0")</f>
        <v>0</v>
      </c>
      <c r="Z513" cm="1">
        <f t="array" ref="Z513">IF(FALSE,"True," &amp; IF(_xlfn.XLOOKUP("Src_CIDR_Le_16",'Scoring_Config'!$A:$A,'Scoring_Config'!$D:$D,"Yes")="Yes",_xlfn.XLOOKUP("Src_CIDR_Le_16",'Scoring_Config'!$A:$A,'Scoring_Config'!$C:$C,10),0),"False,0")</f>
        <v>0</v>
      </c>
      <c r="AA513" cm="1">
        <f t="array" ref="AA513">IF(FALSE,"True," &amp; IF(_xlfn.XLOOKUP("Src_CIDR_17_22",'Scoring_Config'!$A:$A,'Scoring_Config'!$D:$D,"Yes")="Yes",_xlfn.XLOOKUP("Src_CIDR_17_22",'Scoring_Config'!$A:$A,'Scoring_Config'!$C:$C,5),0),"False,0")</f>
        <v>0</v>
      </c>
      <c r="AB513" cm="1">
        <f t="array" ref="AB513">IF(FALSE,"True," &amp; IF(_xlfn.XLOOKUP("Dst_IsAny",'Scoring_Config'!$A:$A,'Scoring_Config'!$D:$D,"Yes")="Yes",_xlfn.XLOOKUP("Dst_IsAny",'Scoring_Config'!$A:$A,'Scoring_Config'!$C:$C,10),0),"False,0")</f>
        <v>0</v>
      </c>
      <c r="AC513" cm="1">
        <f t="array" ref="AC513">IF(FALSE,"True," &amp; IF(_xlfn.XLOOKUP("Dst_CIDR_Le_16",'Scoring_Config'!$A:$A,'Scoring_Config'!$D:$D,"Yes")="Yes",_xlfn.XLOOKUP("Dst_CIDR_Le_16",'Scoring_Config'!$A:$A,'Scoring_Config'!$C:$C,10),0),"False,0")</f>
        <v>0</v>
      </c>
      <c r="AD513" cm="1">
        <f t="array" ref="AD513">IF(FALSE,"True," &amp; IF(_xlfn.XLOOKUP("Dst_CIDR_17_22",'Scoring_Config'!$A:$A,'Scoring_Config'!$D:$D,"Yes")="Yes",_xlfn.XLOOKUP("Dst_CIDR_17_22",'Scoring_Config'!$A:$A,'Scoring_Config'!$C:$C,5),0),"False,0")</f>
        <v>0</v>
      </c>
      <c r="AE513" cm="1">
        <f t="array" ref="AE513">IF(FALSE,"True," &amp; IF(_xlfn.XLOOKUP("SrcZone_IsAny",'Scoring_Config'!$A:$A,'Scoring_Config'!$D:$D,"Yes")="Yes",_xlfn.XLOOKUP("SrcZone_IsAny",'Scoring_Config'!$A:$A,'Scoring_Config'!$C:$C,10),0),"False,0")</f>
        <v>0</v>
      </c>
      <c r="AF513" cm="1">
        <f t="array" ref="AF513">IF(FALSE,"True," &amp; IF(_xlfn.XLOOKUP("DstZone_IsAny",'Scoring_Config'!$A:$A,'Scoring_Config'!$D:$D,"Yes")="Yes",_xlfn.XLOOKUP("DstZone_IsAny",'Scoring_Config'!$A:$A,'Scoring_Config'!$C:$C,10),0),"False,0")</f>
        <v>0</v>
      </c>
      <c r="AG513" cm="1">
        <f t="array" ref="AG51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13" cm="1">
        <f t="array" ref="AH513">IF(FALSE,"True," &amp; IF(_xlfn.XLOOKUP("App_Any_OR_RangeGt1000",'Scoring_Config'!$A:$A,'Scoring_Config'!$D:$D,"Yes")="Yes",_xlfn.XLOOKUP("App_Any_OR_RangeGt1000",'Scoring_Config'!$A:$A,'Scoring_Config'!$C:$C,10),0),"False,0")</f>
        <v>0</v>
      </c>
      <c r="AI513" cm="1">
        <f t="array" ref="AI513">IF(FALSE,"True," &amp; IF(_xlfn.XLOOKUP("Service_Insecure_Match",'Scoring_Config'!$A:$A,'Scoring_Config'!$D:$D,"Yes")="Yes",_xlfn.XLOOKUP("Service_Insecure_Match",'Scoring_Config'!$A:$A,'Scoring_Config'!$C:$C,5),0),"False,0")</f>
        <v>0</v>
      </c>
      <c r="AJ513" cm="1">
        <f t="array" ref="AJ513">IF(FALSE,"True," &amp; IF(_xlfn.XLOOKUP("Risky_Inbound",'Scoring_Config'!$A:$A,'Scoring_Config'!$D:$D,"Yes")="Yes",_xlfn.XLOOKUP("Risky_Inbound",'Scoring_Config'!$A:$A,'Scoring_Config'!$C:$C,50),0),"False,0")</f>
        <v>0</v>
      </c>
      <c r="AK513" cm="1">
        <f t="array" ref="AK513">IF(FALSE,"True," &amp; IF(_xlfn.XLOOKUP("Risky_Outbound",'Scoring_Config'!$A:$A,'Scoring_Config'!$D:$D,"Yes")="Yes",_xlfn.XLOOKUP("Risky_Outbound",'Scoring_Config'!$A:$A,'Scoring_Config'!$C:$C,25),0),"False,0")</f>
        <v>0</v>
      </c>
      <c r="AL513" t="s">
        <v>6699</v>
      </c>
      <c r="AM513" cm="1">
        <f t="array" ref="AM51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13" t="s">
        <v>6697</v>
      </c>
      <c r="AO513" t="s">
        <v>6697</v>
      </c>
      <c r="AP513" t="s">
        <v>6697</v>
      </c>
      <c r="AQ513" cm="1">
        <f t="array" ref="AQ513">IF(FALSE,"True," &amp; IF(_xlfn.XLOOKUP("Service_IsAny",'Scoring_Config'!$A:$A,'Scoring_Config'!$D:$D,"Yes")="Yes",_xlfn.XLOOKUP("Service_IsAny",'Scoring_Config'!$A:$A,'Scoring_Config'!$C:$C,0),0),"False,0")</f>
        <v>0</v>
      </c>
      <c r="AR513">
        <v>0</v>
      </c>
      <c r="AS513" cm="1">
        <f t="array" ref="AS513">IF(FALSE,"True," &amp; IF(_xlfn.XLOOKUP("Service_RangeGt1000",'Scoring_Config'!$A:$A,'Scoring_Config'!$D:$D,"Yes")="Yes",_xlfn.XLOOKUP("Service_RangeGt1000",'Scoring_Config'!$A:$A,'Scoring_Config'!$C:$C,0),0),"False,0")</f>
        <v>0</v>
      </c>
      <c r="AT513" cm="1">
        <f t="array" ref="AT513">IF(FALSE,"True," &amp; IF(_xlfn.XLOOKUP("App_IsAny",'Scoring_Config'!$A:$A,'Scoring_Config'!$D:$D,"Yes")="Yes",_xlfn.XLOOKUP("App_IsAny",'Scoring_Config'!$A:$A,'Scoring_Config'!$C:$C,0),0),"False,0")</f>
        <v>0</v>
      </c>
      <c r="AU513">
        <v>0</v>
      </c>
      <c r="AV513" cm="1">
        <f t="array" ref="AV513">IF(FALSE,"True," &amp; IF(_xlfn.XLOOKUP("App_RangeGt1000",'Scoring_Config'!$A:$A,'Scoring_Config'!$D:$D,"Yes")="Yes",_xlfn.XLOOKUP("App_RangeGt1000",'Scoring_Config'!$A:$A,'Scoring_Config'!$C:$C,0),0),"False,0")</f>
        <v>0</v>
      </c>
      <c r="AW513" cm="1">
        <f t="array" ref="AW513">IF(FALSE,"True," &amp; IF(_xlfn.XLOOKUP("Action_IsDenyOrDrop",'Scoring_Config'!$A:$A,'Scoring_Config'!$D:$D,"Yes")="Yes",_xlfn.XLOOKUP("Action_IsDenyOrDrop",'Scoring_Config'!$A:$A,'Scoring_Config'!$C:$C,0),0),"False,0")</f>
        <v>0</v>
      </c>
      <c r="AX513" cm="1">
        <f t="array" ref="AX513">IF(LEFT(AW513,4)="True",0,(IF(LEFT(Y513,4)="True",IF(_xlfn.XLOOKUP("Src_IsAny",'Scoring_Config'!$A:$A,'Scoring_Config'!$D:$D,"Yes")="Yes",_xlfn.XLOOKUP("Src_IsAny",'Scoring_Config'!$A:$A,'Scoring_Config'!$C:$C,10),0),0)+IF(LEFT(Z513,4)="True",IF(_xlfn.XLOOKUP("Src_CIDR_Le_16",'Scoring_Config'!$A:$A,'Scoring_Config'!$D:$D,"Yes")="Yes",_xlfn.XLOOKUP("Src_CIDR_Le_16",'Scoring_Config'!$A:$A,'Scoring_Config'!$C:$C,10),0),0)+IF(LEFT(AA513,4)="True",IF(_xlfn.XLOOKUP("Src_CIDR_17_22",'Scoring_Config'!$A:$A,'Scoring_Config'!$D:$D,"Yes")="Yes",_xlfn.XLOOKUP("Src_CIDR_17_22",'Scoring_Config'!$A:$A,'Scoring_Config'!$C:$C,5),0),0)+IF(LEFT(AB513,4)="True",IF(_xlfn.XLOOKUP("Dst_IsAny",'Scoring_Config'!$A:$A,'Scoring_Config'!$D:$D,"Yes")="Yes",_xlfn.XLOOKUP("Dst_IsAny",'Scoring_Config'!$A:$A,'Scoring_Config'!$C:$C,10),0),0)+IF(LEFT(AC513,4)="True",IF(_xlfn.XLOOKUP("Dst_CIDR_Le_16",'Scoring_Config'!$A:$A,'Scoring_Config'!$D:$D,"Yes")="Yes",_xlfn.XLOOKUP("Dst_CIDR_Le_16",'Scoring_Config'!$A:$A,'Scoring_Config'!$C:$C,10),0),0)+IF(LEFT(AD513,4)="True",IF(_xlfn.XLOOKUP("Dst_CIDR_17_22",'Scoring_Config'!$A:$A,'Scoring_Config'!$D:$D,"Yes")="Yes",_xlfn.XLOOKUP("Dst_CIDR_17_22",'Scoring_Config'!$A:$A,'Scoring_Config'!$C:$C,5),0),0)+IF(LEFT(AE513,4)="True",IF(_xlfn.XLOOKUP("SrcZone_IsAny",'Scoring_Config'!$A:$A,'Scoring_Config'!$D:$D,"Yes")="Yes",_xlfn.XLOOKUP("SrcZone_IsAny",'Scoring_Config'!$A:$A,'Scoring_Config'!$C:$C,10),0),0)+IF(LEFT(AF513,4)="True",IF(_xlfn.XLOOKUP("DstZone_IsAny",'Scoring_Config'!$A:$A,'Scoring_Config'!$D:$D,"Yes")="Yes",_xlfn.XLOOKUP("DstZone_IsAny",'Scoring_Config'!$A:$A,'Scoring_Config'!$C:$C,10),0),0)+IF(LEFT(AG513,4)="True",IF(_xlfn.XLOOKUP("Service_Any_OR_RangeGt1000",'Scoring_Config'!$A:$A,'Scoring_Config'!$D:$D,"Yes")="Yes",_xlfn.XLOOKUP("Service_Any_OR_RangeGt1000",'Scoring_Config'!$A:$A,'Scoring_Config'!$C:$C,10),0),0)+IF(LEFT(AH513,4)="True",IF(_xlfn.XLOOKUP("App_Any_OR_RangeGt1000",'Scoring_Config'!$A:$A,'Scoring_Config'!$D:$D,"Yes")="Yes",_xlfn.XLOOKUP("App_Any_OR_RangeGt1000",'Scoring_Config'!$A:$A,'Scoring_Config'!$C:$C,10),0),0)+IF(LEFT(AI513,4)="True",IF(_xlfn.XLOOKUP("Service_Insecure_Match",'Scoring_Config'!$A:$A,'Scoring_Config'!$D:$D,"Yes")="Yes",_xlfn.XLOOKUP("Service_Insecure_Match",'Scoring_Config'!$A:$A,'Scoring_Config'!$C:$C,5),0),0)+IF(LEFT(AJ513,4)="True",IF(_xlfn.XLOOKUP("Risky_Inbound",'Scoring_Config'!$A:$A,'Scoring_Config'!$D:$D,"Yes")="Yes",_xlfn.XLOOKUP("Risky_Inbound",'Scoring_Config'!$A:$A,'Scoring_Config'!$C:$C,50),0),0)+IF(LEFT(AK513,4)="True",IF(_xlfn.XLOOKUP("Risky_Outbound",'Scoring_Config'!$A:$A,'Scoring_Config'!$D:$D,"Yes")="Yes",_xlfn.XLOOKUP("Risky_Outbound",'Scoring_Config'!$A:$A,'Scoring_Config'!$C:$C,25),0),0)+IF(LEFT(AZ513,4)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513,FIND(",",AL513)+1,100)),0)+IF(LEFT(AM513,4)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513,FIND(",",AN513)+1,100)),0)+IF(_xlfn.XLOOKUP("Profile_Scoring",'Scoring_Config'!$A:$A,'Scoring_Config'!$D:$D,"Yes")="Yes",VALUE(MID(AO513,FIND(",",AO513)+1,100)),0)+IF(_xlfn.XLOOKUP("Options_Scoring",'Scoring_Config'!$A:$A,'Scoring_Config'!$D:$D,"Yes")="Yes",VALUE(MID(AP513,FIND(",",AP513)+1,100)),0)))</f>
        <v>0</v>
      </c>
      <c r="AZ513" cm="1">
        <f t="array" ref="AZ513">IF(FALSE,"True," &amp; IF(_xlfn.XLOOKUP("Migrate_Insecure",'Scoring_Config'!$A:$A,'Scoring_Config'!$D:$D,"Yes")="Yes",_xlfn.XLOOKUP("Migrate_Insecure",'Scoring_Config'!$A:$A,'Scoring_Config'!$C:$C,10),0),"False,0")</f>
        <v>0</v>
      </c>
    </row>
    <row r="514" spans="1:52">
      <c r="A514" t="s">
        <v>1979</v>
      </c>
      <c r="B514" t="s">
        <v>2487</v>
      </c>
      <c r="C514" t="s">
        <v>3542</v>
      </c>
      <c r="D514" t="s">
        <v>3545</v>
      </c>
      <c r="E514" t="s">
        <v>3563</v>
      </c>
      <c r="F514" t="s">
        <v>3764</v>
      </c>
      <c r="G514" t="s">
        <v>321</v>
      </c>
      <c r="H514" t="s">
        <v>174</v>
      </c>
      <c r="I514" t="s">
        <v>4176</v>
      </c>
      <c r="J514" t="s">
        <v>986</v>
      </c>
      <c r="K514" t="s">
        <v>1732</v>
      </c>
      <c r="L514" t="s">
        <v>1327</v>
      </c>
      <c r="M514" t="s">
        <v>1974</v>
      </c>
      <c r="N514" t="s">
        <v>4315</v>
      </c>
      <c r="O514" t="s">
        <v>4319</v>
      </c>
      <c r="P514" t="s">
        <v>4321</v>
      </c>
      <c r="Q514" t="s">
        <v>4710</v>
      </c>
      <c r="R514" t="s">
        <v>5446</v>
      </c>
      <c r="S514" t="s">
        <v>5439</v>
      </c>
      <c r="T514" t="s">
        <v>5715</v>
      </c>
      <c r="U514" t="s">
        <v>5604</v>
      </c>
      <c r="Y514" cm="1">
        <f t="array" ref="Y514">IF(FALSE,"True," &amp; IF(_xlfn.XLOOKUP("Src_IsAny",'Scoring_Config'!$A:$A,'Scoring_Config'!$D:$D,"Yes")="Yes",_xlfn.XLOOKUP("Src_IsAny",'Scoring_Config'!$A:$A,'Scoring_Config'!$C:$C,10),0),"False,0")</f>
        <v>0</v>
      </c>
      <c r="Z514" cm="1">
        <f t="array" ref="Z514">IF(FALSE,"True," &amp; IF(_xlfn.XLOOKUP("Src_CIDR_Le_16",'Scoring_Config'!$A:$A,'Scoring_Config'!$D:$D,"Yes")="Yes",_xlfn.XLOOKUP("Src_CIDR_Le_16",'Scoring_Config'!$A:$A,'Scoring_Config'!$C:$C,10),0),"False,0")</f>
        <v>0</v>
      </c>
      <c r="AA514" cm="1">
        <f t="array" ref="AA514">IF(FALSE,"True," &amp; IF(_xlfn.XLOOKUP("Src_CIDR_17_22",'Scoring_Config'!$A:$A,'Scoring_Config'!$D:$D,"Yes")="Yes",_xlfn.XLOOKUP("Src_CIDR_17_22",'Scoring_Config'!$A:$A,'Scoring_Config'!$C:$C,5),0),"False,0")</f>
        <v>0</v>
      </c>
      <c r="AB514" cm="1">
        <f t="array" ref="AB514">IF(FALSE,"True," &amp; IF(_xlfn.XLOOKUP("Dst_IsAny",'Scoring_Config'!$A:$A,'Scoring_Config'!$D:$D,"Yes")="Yes",_xlfn.XLOOKUP("Dst_IsAny",'Scoring_Config'!$A:$A,'Scoring_Config'!$C:$C,10),0),"False,0")</f>
        <v>0</v>
      </c>
      <c r="AC514" cm="1">
        <f t="array" ref="AC514">IF(FALSE,"True," &amp; IF(_xlfn.XLOOKUP("Dst_CIDR_Le_16",'Scoring_Config'!$A:$A,'Scoring_Config'!$D:$D,"Yes")="Yes",_xlfn.XLOOKUP("Dst_CIDR_Le_16",'Scoring_Config'!$A:$A,'Scoring_Config'!$C:$C,10),0),"False,0")</f>
        <v>0</v>
      </c>
      <c r="AD514" cm="1">
        <f t="array" ref="AD514">IF(TRUE,"True," &amp; IF(_xlfn.XLOOKUP("Dst_CIDR_17_22",'Scoring_Config'!$A:$A,'Scoring_Config'!$D:$D,"Yes")="Yes",_xlfn.XLOOKUP("Dst_CIDR_17_22",'Scoring_Config'!$A:$A,'Scoring_Config'!$C:$C,5),0),"False,0")</f>
        <v>0</v>
      </c>
      <c r="AE514" cm="1">
        <f t="array" ref="AE514">IF(FALSE,"True," &amp; IF(_xlfn.XLOOKUP("SrcZone_IsAny",'Scoring_Config'!$A:$A,'Scoring_Config'!$D:$D,"Yes")="Yes",_xlfn.XLOOKUP("SrcZone_IsAny",'Scoring_Config'!$A:$A,'Scoring_Config'!$C:$C,10),0),"False,0")</f>
        <v>0</v>
      </c>
      <c r="AF514" cm="1">
        <f t="array" ref="AF514">IF(FALSE,"True," &amp; IF(_xlfn.XLOOKUP("DstZone_IsAny",'Scoring_Config'!$A:$A,'Scoring_Config'!$D:$D,"Yes")="Yes",_xlfn.XLOOKUP("DstZone_IsAny",'Scoring_Config'!$A:$A,'Scoring_Config'!$C:$C,10),0),"False,0")</f>
        <v>0</v>
      </c>
      <c r="AG514" cm="1">
        <f t="array" ref="AG51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14" cm="1">
        <f t="array" ref="AH514">IF(FALSE,"True," &amp; IF(_xlfn.XLOOKUP("App_Any_OR_RangeGt1000",'Scoring_Config'!$A:$A,'Scoring_Config'!$D:$D,"Yes")="Yes",_xlfn.XLOOKUP("App_Any_OR_RangeGt1000",'Scoring_Config'!$A:$A,'Scoring_Config'!$C:$C,10),0),"False,0")</f>
        <v>0</v>
      </c>
      <c r="AI514" cm="1">
        <f t="array" ref="AI514">IF(FALSE,"True," &amp; IF(_xlfn.XLOOKUP("Service_Insecure_Match",'Scoring_Config'!$A:$A,'Scoring_Config'!$D:$D,"Yes")="Yes",_xlfn.XLOOKUP("Service_Insecure_Match",'Scoring_Config'!$A:$A,'Scoring_Config'!$C:$C,5),0),"False,0")</f>
        <v>0</v>
      </c>
      <c r="AJ514" cm="1">
        <f t="array" ref="AJ514">IF(FALSE,"True," &amp; IF(_xlfn.XLOOKUP("Risky_Inbound",'Scoring_Config'!$A:$A,'Scoring_Config'!$D:$D,"Yes")="Yes",_xlfn.XLOOKUP("Risky_Inbound",'Scoring_Config'!$A:$A,'Scoring_Config'!$C:$C,50),0),"False,0")</f>
        <v>0</v>
      </c>
      <c r="AK514" cm="1">
        <f t="array" ref="AK514">IF(FALSE,"True," &amp; IF(_xlfn.XLOOKUP("Risky_Outbound",'Scoring_Config'!$A:$A,'Scoring_Config'!$D:$D,"Yes")="Yes",_xlfn.XLOOKUP("Risky_Outbound",'Scoring_Config'!$A:$A,'Scoring_Config'!$C:$C,25),0),"False,0")</f>
        <v>0</v>
      </c>
      <c r="AL514" t="s">
        <v>6700</v>
      </c>
      <c r="AM514" cm="1">
        <f t="array" ref="AM51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14" t="s">
        <v>6697</v>
      </c>
      <c r="AO514" t="s">
        <v>6697</v>
      </c>
      <c r="AP514" t="s">
        <v>6697</v>
      </c>
      <c r="AQ514" cm="1">
        <f t="array" ref="AQ514">IF(FALSE,"True," &amp; IF(_xlfn.XLOOKUP("Service_IsAny",'Scoring_Config'!$A:$A,'Scoring_Config'!$D:$D,"Yes")="Yes",_xlfn.XLOOKUP("Service_IsAny",'Scoring_Config'!$A:$A,'Scoring_Config'!$C:$C,0),0),"False,0")</f>
        <v>0</v>
      </c>
      <c r="AR514">
        <v>0</v>
      </c>
      <c r="AS514" cm="1">
        <f t="array" ref="AS514">IF(FALSE,"True," &amp; IF(_xlfn.XLOOKUP("Service_RangeGt1000",'Scoring_Config'!$A:$A,'Scoring_Config'!$D:$D,"Yes")="Yes",_xlfn.XLOOKUP("Service_RangeGt1000",'Scoring_Config'!$A:$A,'Scoring_Config'!$C:$C,0),0),"False,0")</f>
        <v>0</v>
      </c>
      <c r="AT514" cm="1">
        <f t="array" ref="AT514">IF(FALSE,"True," &amp; IF(_xlfn.XLOOKUP("App_IsAny",'Scoring_Config'!$A:$A,'Scoring_Config'!$D:$D,"Yes")="Yes",_xlfn.XLOOKUP("App_IsAny",'Scoring_Config'!$A:$A,'Scoring_Config'!$C:$C,0),0),"False,0")</f>
        <v>0</v>
      </c>
      <c r="AU514">
        <v>2</v>
      </c>
      <c r="AV514" cm="1">
        <f t="array" ref="AV514">IF(FALSE,"True," &amp; IF(_xlfn.XLOOKUP("App_RangeGt1000",'Scoring_Config'!$A:$A,'Scoring_Config'!$D:$D,"Yes")="Yes",_xlfn.XLOOKUP("App_RangeGt1000",'Scoring_Config'!$A:$A,'Scoring_Config'!$C:$C,0),0),"False,0")</f>
        <v>0</v>
      </c>
      <c r="AW514" cm="1">
        <f t="array" ref="AW514">IF(FALSE,"True," &amp; IF(_xlfn.XLOOKUP("Action_IsDenyOrDrop",'Scoring_Config'!$A:$A,'Scoring_Config'!$D:$D,"Yes")="Yes",_xlfn.XLOOKUP("Action_IsDenyOrDrop",'Scoring_Config'!$A:$A,'Scoring_Config'!$C:$C,0),0),"False,0")</f>
        <v>0</v>
      </c>
      <c r="AX514" cm="1">
        <f t="array" ref="AX514">IF(LEFT(AW514,4)="True",0,(IF(LEFT(Y514,4)="True",IF(_xlfn.XLOOKUP("Src_IsAny",'Scoring_Config'!$A:$A,'Scoring_Config'!$D:$D,"Yes")="Yes",_xlfn.XLOOKUP("Src_IsAny",'Scoring_Config'!$A:$A,'Scoring_Config'!$C:$C,10),0),0)+IF(LEFT(Z514,4)="True",IF(_xlfn.XLOOKUP("Src_CIDR_Le_16",'Scoring_Config'!$A:$A,'Scoring_Config'!$D:$D,"Yes")="Yes",_xlfn.XLOOKUP("Src_CIDR_Le_16",'Scoring_Config'!$A:$A,'Scoring_Config'!$C:$C,10),0),0)+IF(LEFT(AA514,4)="True",IF(_xlfn.XLOOKUP("Src_CIDR_17_22",'Scoring_Config'!$A:$A,'Scoring_Config'!$D:$D,"Yes")="Yes",_xlfn.XLOOKUP("Src_CIDR_17_22",'Scoring_Config'!$A:$A,'Scoring_Config'!$C:$C,5),0),0)+IF(LEFT(AB514,4)="True",IF(_xlfn.XLOOKUP("Dst_IsAny",'Scoring_Config'!$A:$A,'Scoring_Config'!$D:$D,"Yes")="Yes",_xlfn.XLOOKUP("Dst_IsAny",'Scoring_Config'!$A:$A,'Scoring_Config'!$C:$C,10),0),0)+IF(LEFT(AC514,4)="True",IF(_xlfn.XLOOKUP("Dst_CIDR_Le_16",'Scoring_Config'!$A:$A,'Scoring_Config'!$D:$D,"Yes")="Yes",_xlfn.XLOOKUP("Dst_CIDR_Le_16",'Scoring_Config'!$A:$A,'Scoring_Config'!$C:$C,10),0),0)+IF(LEFT(AD514,4)="True",IF(_xlfn.XLOOKUP("Dst_CIDR_17_22",'Scoring_Config'!$A:$A,'Scoring_Config'!$D:$D,"Yes")="Yes",_xlfn.XLOOKUP("Dst_CIDR_17_22",'Scoring_Config'!$A:$A,'Scoring_Config'!$C:$C,5),0),0)+IF(LEFT(AE514,4)="True",IF(_xlfn.XLOOKUP("SrcZone_IsAny",'Scoring_Config'!$A:$A,'Scoring_Config'!$D:$D,"Yes")="Yes",_xlfn.XLOOKUP("SrcZone_IsAny",'Scoring_Config'!$A:$A,'Scoring_Config'!$C:$C,10),0),0)+IF(LEFT(AF514,4)="True",IF(_xlfn.XLOOKUP("DstZone_IsAny",'Scoring_Config'!$A:$A,'Scoring_Config'!$D:$D,"Yes")="Yes",_xlfn.XLOOKUP("DstZone_IsAny",'Scoring_Config'!$A:$A,'Scoring_Config'!$C:$C,10),0),0)+IF(LEFT(AG514,4)="True",IF(_xlfn.XLOOKUP("Service_Any_OR_RangeGt1000",'Scoring_Config'!$A:$A,'Scoring_Config'!$D:$D,"Yes")="Yes",_xlfn.XLOOKUP("Service_Any_OR_RangeGt1000",'Scoring_Config'!$A:$A,'Scoring_Config'!$C:$C,10),0),0)+IF(LEFT(AH514,4)="True",IF(_xlfn.XLOOKUP("App_Any_OR_RangeGt1000",'Scoring_Config'!$A:$A,'Scoring_Config'!$D:$D,"Yes")="Yes",_xlfn.XLOOKUP("App_Any_OR_RangeGt1000",'Scoring_Config'!$A:$A,'Scoring_Config'!$C:$C,10),0),0)+IF(LEFT(AI514,4)="True",IF(_xlfn.XLOOKUP("Service_Insecure_Match",'Scoring_Config'!$A:$A,'Scoring_Config'!$D:$D,"Yes")="Yes",_xlfn.XLOOKUP("Service_Insecure_Match",'Scoring_Config'!$A:$A,'Scoring_Config'!$C:$C,5),0),0)+IF(LEFT(AJ514,4)="True",IF(_xlfn.XLOOKUP("Risky_Inbound",'Scoring_Config'!$A:$A,'Scoring_Config'!$D:$D,"Yes")="Yes",_xlfn.XLOOKUP("Risky_Inbound",'Scoring_Config'!$A:$A,'Scoring_Config'!$C:$C,50),0),0)+IF(LEFT(AK514,4)="True",IF(_xlfn.XLOOKUP("Risky_Outbound",'Scoring_Config'!$A:$A,'Scoring_Config'!$D:$D,"Yes")="Yes",_xlfn.XLOOKUP("Risky_Outbound",'Scoring_Config'!$A:$A,'Scoring_Config'!$C:$C,25),0),0)+IF(LEFT(AZ514,4)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514,FIND(",",AL514)+1,100)),0)+IF(LEFT(AM514,4)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514,FIND(",",AN514)+1,100)),0)+IF(_xlfn.XLOOKUP("Profile_Scoring",'Scoring_Config'!$A:$A,'Scoring_Config'!$D:$D,"Yes")="Yes",VALUE(MID(AO514,FIND(",",AO514)+1,100)),0)+IF(_xlfn.XLOOKUP("Options_Scoring",'Scoring_Config'!$A:$A,'Scoring_Config'!$D:$D,"Yes")="Yes",VALUE(MID(AP514,FIND(",",AP514)+1,100)),0)))</f>
        <v>0</v>
      </c>
      <c r="AZ514" cm="1">
        <f t="array" ref="AZ514">IF(FALSE,"True," &amp; IF(_xlfn.XLOOKUP("Migrate_Insecure",'Scoring_Config'!$A:$A,'Scoring_Config'!$D:$D,"Yes")="Yes",_xlfn.XLOOKUP("Migrate_Insecure",'Scoring_Config'!$A:$A,'Scoring_Config'!$C:$C,10),0),"False,0")</f>
        <v>0</v>
      </c>
    </row>
    <row r="515" spans="1:52">
      <c r="A515" t="s">
        <v>1979</v>
      </c>
      <c r="B515" t="s">
        <v>2488</v>
      </c>
      <c r="C515" t="s">
        <v>3542</v>
      </c>
      <c r="D515" t="s">
        <v>3544</v>
      </c>
      <c r="E515" t="s">
        <v>3562</v>
      </c>
      <c r="F515" t="s">
        <v>3781</v>
      </c>
      <c r="G515" t="s">
        <v>325</v>
      </c>
      <c r="H515" t="s">
        <v>193</v>
      </c>
      <c r="I515" t="s">
        <v>4108</v>
      </c>
      <c r="J515" t="s">
        <v>987</v>
      </c>
      <c r="K515" t="s">
        <v>1821</v>
      </c>
      <c r="L515" t="s">
        <v>1325</v>
      </c>
      <c r="M515" t="s">
        <v>1973</v>
      </c>
      <c r="N515" t="s">
        <v>4315</v>
      </c>
      <c r="O515" t="s">
        <v>4319</v>
      </c>
      <c r="P515" t="s">
        <v>4323</v>
      </c>
      <c r="Q515" t="s">
        <v>4711</v>
      </c>
      <c r="R515" t="s">
        <v>5439</v>
      </c>
      <c r="S515" t="s">
        <v>4324</v>
      </c>
      <c r="T515" t="s">
        <v>5716</v>
      </c>
      <c r="U515" t="s">
        <v>6206</v>
      </c>
      <c r="Y515" cm="1">
        <f t="array" ref="Y515">IF(FALSE,"True," &amp; IF(_xlfn.XLOOKUP("Src_IsAny",'Scoring_Config'!$A:$A,'Scoring_Config'!$D:$D,"Yes")="Yes",_xlfn.XLOOKUP("Src_IsAny",'Scoring_Config'!$A:$A,'Scoring_Config'!$C:$C,10),0),"False,0")</f>
        <v>0</v>
      </c>
      <c r="Z515" cm="1">
        <f t="array" ref="Z515">IF(FALSE,"True," &amp; IF(_xlfn.XLOOKUP("Src_CIDR_Le_16",'Scoring_Config'!$A:$A,'Scoring_Config'!$D:$D,"Yes")="Yes",_xlfn.XLOOKUP("Src_CIDR_Le_16",'Scoring_Config'!$A:$A,'Scoring_Config'!$C:$C,10),0),"False,0")</f>
        <v>0</v>
      </c>
      <c r="AA515" cm="1">
        <f t="array" ref="AA515">IF(FALSE,"True," &amp; IF(_xlfn.XLOOKUP("Src_CIDR_17_22",'Scoring_Config'!$A:$A,'Scoring_Config'!$D:$D,"Yes")="Yes",_xlfn.XLOOKUP("Src_CIDR_17_22",'Scoring_Config'!$A:$A,'Scoring_Config'!$C:$C,5),0),"False,0")</f>
        <v>0</v>
      </c>
      <c r="AB515" cm="1">
        <f t="array" ref="AB515">IF(FALSE,"True," &amp; IF(_xlfn.XLOOKUP("Dst_IsAny",'Scoring_Config'!$A:$A,'Scoring_Config'!$D:$D,"Yes")="Yes",_xlfn.XLOOKUP("Dst_IsAny",'Scoring_Config'!$A:$A,'Scoring_Config'!$C:$C,10),0),"False,0")</f>
        <v>0</v>
      </c>
      <c r="AC515" cm="1">
        <f t="array" ref="AC515">IF(FALSE,"True," &amp; IF(_xlfn.XLOOKUP("Dst_CIDR_Le_16",'Scoring_Config'!$A:$A,'Scoring_Config'!$D:$D,"Yes")="Yes",_xlfn.XLOOKUP("Dst_CIDR_Le_16",'Scoring_Config'!$A:$A,'Scoring_Config'!$C:$C,10),0),"False,0")</f>
        <v>0</v>
      </c>
      <c r="AD515" cm="1">
        <f t="array" ref="AD515">IF(FALSE,"True," &amp; IF(_xlfn.XLOOKUP("Dst_CIDR_17_22",'Scoring_Config'!$A:$A,'Scoring_Config'!$D:$D,"Yes")="Yes",_xlfn.XLOOKUP("Dst_CIDR_17_22",'Scoring_Config'!$A:$A,'Scoring_Config'!$C:$C,5),0),"False,0")</f>
        <v>0</v>
      </c>
      <c r="AE515" cm="1">
        <f t="array" ref="AE515">IF(FALSE,"True," &amp; IF(_xlfn.XLOOKUP("SrcZone_IsAny",'Scoring_Config'!$A:$A,'Scoring_Config'!$D:$D,"Yes")="Yes",_xlfn.XLOOKUP("SrcZone_IsAny",'Scoring_Config'!$A:$A,'Scoring_Config'!$C:$C,10),0),"False,0")</f>
        <v>0</v>
      </c>
      <c r="AF515" cm="1">
        <f t="array" ref="AF515">IF(FALSE,"True," &amp; IF(_xlfn.XLOOKUP("DstZone_IsAny",'Scoring_Config'!$A:$A,'Scoring_Config'!$D:$D,"Yes")="Yes",_xlfn.XLOOKUP("DstZone_IsAny",'Scoring_Config'!$A:$A,'Scoring_Config'!$C:$C,10),0),"False,0")</f>
        <v>0</v>
      </c>
      <c r="AG515" cm="1">
        <f t="array" ref="AG51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15" cm="1">
        <f t="array" ref="AH515">IF(FALSE,"True," &amp; IF(_xlfn.XLOOKUP("App_Any_OR_RangeGt1000",'Scoring_Config'!$A:$A,'Scoring_Config'!$D:$D,"Yes")="Yes",_xlfn.XLOOKUP("App_Any_OR_RangeGt1000",'Scoring_Config'!$A:$A,'Scoring_Config'!$C:$C,10),0),"False,0")</f>
        <v>0</v>
      </c>
      <c r="AI515" cm="1">
        <f t="array" ref="AI515">IF(FALSE,"True," &amp; IF(_xlfn.XLOOKUP("Service_Insecure_Match",'Scoring_Config'!$A:$A,'Scoring_Config'!$D:$D,"Yes")="Yes",_xlfn.XLOOKUP("Service_Insecure_Match",'Scoring_Config'!$A:$A,'Scoring_Config'!$C:$C,5),0),"False,0")</f>
        <v>0</v>
      </c>
      <c r="AJ515" cm="1">
        <f t="array" ref="AJ515">IF(FALSE,"True," &amp; IF(_xlfn.XLOOKUP("Risky_Inbound",'Scoring_Config'!$A:$A,'Scoring_Config'!$D:$D,"Yes")="Yes",_xlfn.XLOOKUP("Risky_Inbound",'Scoring_Config'!$A:$A,'Scoring_Config'!$C:$C,50),0),"False,0")</f>
        <v>0</v>
      </c>
      <c r="AK515" cm="1">
        <f t="array" ref="AK515">IF(FALSE,"True," &amp; IF(_xlfn.XLOOKUP("Risky_Outbound",'Scoring_Config'!$A:$A,'Scoring_Config'!$D:$D,"Yes")="Yes",_xlfn.XLOOKUP("Risky_Outbound",'Scoring_Config'!$A:$A,'Scoring_Config'!$C:$C,25),0),"False,0")</f>
        <v>0</v>
      </c>
      <c r="AL515" t="s">
        <v>6699</v>
      </c>
      <c r="AM515" cm="1">
        <f t="array" ref="AM51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15" t="s">
        <v>6697</v>
      </c>
      <c r="AO515" t="s">
        <v>6697</v>
      </c>
      <c r="AP515" t="s">
        <v>6697</v>
      </c>
      <c r="AQ515" cm="1">
        <f t="array" ref="AQ515">IF(FALSE,"True," &amp; IF(_xlfn.XLOOKUP("Service_IsAny",'Scoring_Config'!$A:$A,'Scoring_Config'!$D:$D,"Yes")="Yes",_xlfn.XLOOKUP("Service_IsAny",'Scoring_Config'!$A:$A,'Scoring_Config'!$C:$C,0),0),"False,0")</f>
        <v>0</v>
      </c>
      <c r="AR515">
        <v>0</v>
      </c>
      <c r="AS515" cm="1">
        <f t="array" ref="AS515">IF(FALSE,"True," &amp; IF(_xlfn.XLOOKUP("Service_RangeGt1000",'Scoring_Config'!$A:$A,'Scoring_Config'!$D:$D,"Yes")="Yes",_xlfn.XLOOKUP("Service_RangeGt1000",'Scoring_Config'!$A:$A,'Scoring_Config'!$C:$C,0),0),"False,0")</f>
        <v>0</v>
      </c>
      <c r="AT515" cm="1">
        <f t="array" ref="AT515">IF(FALSE,"True," &amp; IF(_xlfn.XLOOKUP("App_IsAny",'Scoring_Config'!$A:$A,'Scoring_Config'!$D:$D,"Yes")="Yes",_xlfn.XLOOKUP("App_IsAny",'Scoring_Config'!$A:$A,'Scoring_Config'!$C:$C,0),0),"False,0")</f>
        <v>0</v>
      </c>
      <c r="AU515">
        <v>0</v>
      </c>
      <c r="AV515" cm="1">
        <f t="array" ref="AV515">IF(FALSE,"True," &amp; IF(_xlfn.XLOOKUP("App_RangeGt1000",'Scoring_Config'!$A:$A,'Scoring_Config'!$D:$D,"Yes")="Yes",_xlfn.XLOOKUP("App_RangeGt1000",'Scoring_Config'!$A:$A,'Scoring_Config'!$C:$C,0),0),"False,0")</f>
        <v>0</v>
      </c>
      <c r="AW515" cm="1">
        <f t="array" ref="AW515">IF(FALSE,"True," &amp; IF(_xlfn.XLOOKUP("Action_IsDenyOrDrop",'Scoring_Config'!$A:$A,'Scoring_Config'!$D:$D,"Yes")="Yes",_xlfn.XLOOKUP("Action_IsDenyOrDrop",'Scoring_Config'!$A:$A,'Scoring_Config'!$C:$C,0),0),"False,0")</f>
        <v>0</v>
      </c>
      <c r="AX515" cm="1">
        <f t="array" ref="AX515">IF(LEFT(AW515,4)="True",0,(IF(LEFT(Y515,4)="True",IF(_xlfn.XLOOKUP("Src_IsAny",'Scoring_Config'!$A:$A,'Scoring_Config'!$D:$D,"Yes")="Yes",_xlfn.XLOOKUP("Src_IsAny",'Scoring_Config'!$A:$A,'Scoring_Config'!$C:$C,10),0),0)+IF(LEFT(Z515,4)="True",IF(_xlfn.XLOOKUP("Src_CIDR_Le_16",'Scoring_Config'!$A:$A,'Scoring_Config'!$D:$D,"Yes")="Yes",_xlfn.XLOOKUP("Src_CIDR_Le_16",'Scoring_Config'!$A:$A,'Scoring_Config'!$C:$C,10),0),0)+IF(LEFT(AA515,4)="True",IF(_xlfn.XLOOKUP("Src_CIDR_17_22",'Scoring_Config'!$A:$A,'Scoring_Config'!$D:$D,"Yes")="Yes",_xlfn.XLOOKUP("Src_CIDR_17_22",'Scoring_Config'!$A:$A,'Scoring_Config'!$C:$C,5),0),0)+IF(LEFT(AB515,4)="True",IF(_xlfn.XLOOKUP("Dst_IsAny",'Scoring_Config'!$A:$A,'Scoring_Config'!$D:$D,"Yes")="Yes",_xlfn.XLOOKUP("Dst_IsAny",'Scoring_Config'!$A:$A,'Scoring_Config'!$C:$C,10),0),0)+IF(LEFT(AC515,4)="True",IF(_xlfn.XLOOKUP("Dst_CIDR_Le_16",'Scoring_Config'!$A:$A,'Scoring_Config'!$D:$D,"Yes")="Yes",_xlfn.XLOOKUP("Dst_CIDR_Le_16",'Scoring_Config'!$A:$A,'Scoring_Config'!$C:$C,10),0),0)+IF(LEFT(AD515,4)="True",IF(_xlfn.XLOOKUP("Dst_CIDR_17_22",'Scoring_Config'!$A:$A,'Scoring_Config'!$D:$D,"Yes")="Yes",_xlfn.XLOOKUP("Dst_CIDR_17_22",'Scoring_Config'!$A:$A,'Scoring_Config'!$C:$C,5),0),0)+IF(LEFT(AE515,4)="True",IF(_xlfn.XLOOKUP("SrcZone_IsAny",'Scoring_Config'!$A:$A,'Scoring_Config'!$D:$D,"Yes")="Yes",_xlfn.XLOOKUP("SrcZone_IsAny",'Scoring_Config'!$A:$A,'Scoring_Config'!$C:$C,10),0),0)+IF(LEFT(AF515,4)="True",IF(_xlfn.XLOOKUP("DstZone_IsAny",'Scoring_Config'!$A:$A,'Scoring_Config'!$D:$D,"Yes")="Yes",_xlfn.XLOOKUP("DstZone_IsAny",'Scoring_Config'!$A:$A,'Scoring_Config'!$C:$C,10),0),0)+IF(LEFT(AG515,4)="True",IF(_xlfn.XLOOKUP("Service_Any_OR_RangeGt1000",'Scoring_Config'!$A:$A,'Scoring_Config'!$D:$D,"Yes")="Yes",_xlfn.XLOOKUP("Service_Any_OR_RangeGt1000",'Scoring_Config'!$A:$A,'Scoring_Config'!$C:$C,10),0),0)+IF(LEFT(AH515,4)="True",IF(_xlfn.XLOOKUP("App_Any_OR_RangeGt1000",'Scoring_Config'!$A:$A,'Scoring_Config'!$D:$D,"Yes")="Yes",_xlfn.XLOOKUP("App_Any_OR_RangeGt1000",'Scoring_Config'!$A:$A,'Scoring_Config'!$C:$C,10),0),0)+IF(LEFT(AI515,4)="True",IF(_xlfn.XLOOKUP("Service_Insecure_Match",'Scoring_Config'!$A:$A,'Scoring_Config'!$D:$D,"Yes")="Yes",_xlfn.XLOOKUP("Service_Insecure_Match",'Scoring_Config'!$A:$A,'Scoring_Config'!$C:$C,5),0),0)+IF(LEFT(AJ515,4)="True",IF(_xlfn.XLOOKUP("Risky_Inbound",'Scoring_Config'!$A:$A,'Scoring_Config'!$D:$D,"Yes")="Yes",_xlfn.XLOOKUP("Risky_Inbound",'Scoring_Config'!$A:$A,'Scoring_Config'!$C:$C,50),0),0)+IF(LEFT(AK515,4)="True",IF(_xlfn.XLOOKUP("Risky_Outbound",'Scoring_Config'!$A:$A,'Scoring_Config'!$D:$D,"Yes")="Yes",_xlfn.XLOOKUP("Risky_Outbound",'Scoring_Config'!$A:$A,'Scoring_Config'!$C:$C,25),0),0)+IF(LEFT(AZ515,4)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515,FIND(",",AL515)+1,100)),0)+IF(LEFT(AM515,4)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515,FIND(",",AN515)+1,100)),0)+IF(_xlfn.XLOOKUP("Profile_Scoring",'Scoring_Config'!$A:$A,'Scoring_Config'!$D:$D,"Yes")="Yes",VALUE(MID(AO515,FIND(",",AO515)+1,100)),0)+IF(_xlfn.XLOOKUP("Options_Scoring",'Scoring_Config'!$A:$A,'Scoring_Config'!$D:$D,"Yes")="Yes",VALUE(MID(AP515,FIND(",",AP515)+1,100)),0)))</f>
        <v>0</v>
      </c>
      <c r="AZ515" cm="1">
        <f t="array" ref="AZ515">IF(FALSE,"True," &amp; IF(_xlfn.XLOOKUP("Migrate_Insecure",'Scoring_Config'!$A:$A,'Scoring_Config'!$D:$D,"Yes")="Yes",_xlfn.XLOOKUP("Migrate_Insecure",'Scoring_Config'!$A:$A,'Scoring_Config'!$C:$C,10),0),"False,0")</f>
        <v>0</v>
      </c>
    </row>
    <row r="516" spans="1:52">
      <c r="A516" t="s">
        <v>1979</v>
      </c>
      <c r="B516" t="s">
        <v>2489</v>
      </c>
      <c r="C516" t="s">
        <v>3542</v>
      </c>
      <c r="D516" t="s">
        <v>3545</v>
      </c>
      <c r="E516" t="s">
        <v>3563</v>
      </c>
      <c r="F516" t="s">
        <v>3782</v>
      </c>
      <c r="G516" t="s">
        <v>326</v>
      </c>
      <c r="H516" t="s">
        <v>174</v>
      </c>
      <c r="I516" t="s">
        <v>4177</v>
      </c>
      <c r="J516" t="s">
        <v>988</v>
      </c>
      <c r="K516" t="s">
        <v>1678</v>
      </c>
      <c r="L516" t="s">
        <v>1327</v>
      </c>
      <c r="M516" t="s">
        <v>1974</v>
      </c>
      <c r="N516" t="s">
        <v>4315</v>
      </c>
      <c r="O516" t="s">
        <v>4319</v>
      </c>
      <c r="P516" t="s">
        <v>4321</v>
      </c>
      <c r="Q516" t="s">
        <v>4712</v>
      </c>
      <c r="R516" t="s">
        <v>5439</v>
      </c>
      <c r="S516" t="s">
        <v>4324</v>
      </c>
      <c r="T516" t="s">
        <v>5642</v>
      </c>
      <c r="U516" t="s">
        <v>5955</v>
      </c>
      <c r="Y516" cm="1">
        <f t="array" ref="Y516">IF(FALSE,"True," &amp; IF(_xlfn.XLOOKUP("Src_IsAny",'Scoring_Config'!$A:$A,'Scoring_Config'!$D:$D,"Yes")="Yes",_xlfn.XLOOKUP("Src_IsAny",'Scoring_Config'!$A:$A,'Scoring_Config'!$C:$C,10),0),"False,0")</f>
        <v>0</v>
      </c>
      <c r="Z516" cm="1">
        <f t="array" ref="Z516">IF(FALSE,"True," &amp; IF(_xlfn.XLOOKUP("Src_CIDR_Le_16",'Scoring_Config'!$A:$A,'Scoring_Config'!$D:$D,"Yes")="Yes",_xlfn.XLOOKUP("Src_CIDR_Le_16",'Scoring_Config'!$A:$A,'Scoring_Config'!$C:$C,10),0),"False,0")</f>
        <v>0</v>
      </c>
      <c r="AA516" cm="1">
        <f t="array" ref="AA516">IF(FALSE,"True," &amp; IF(_xlfn.XLOOKUP("Src_CIDR_17_22",'Scoring_Config'!$A:$A,'Scoring_Config'!$D:$D,"Yes")="Yes",_xlfn.XLOOKUP("Src_CIDR_17_22",'Scoring_Config'!$A:$A,'Scoring_Config'!$C:$C,5),0),"False,0")</f>
        <v>0</v>
      </c>
      <c r="AB516" cm="1">
        <f t="array" ref="AB516">IF(FALSE,"True," &amp; IF(_xlfn.XLOOKUP("Dst_IsAny",'Scoring_Config'!$A:$A,'Scoring_Config'!$D:$D,"Yes")="Yes",_xlfn.XLOOKUP("Dst_IsAny",'Scoring_Config'!$A:$A,'Scoring_Config'!$C:$C,10),0),"False,0")</f>
        <v>0</v>
      </c>
      <c r="AC516" cm="1">
        <f t="array" ref="AC516">IF(FALSE,"True," &amp; IF(_xlfn.XLOOKUP("Dst_CIDR_Le_16",'Scoring_Config'!$A:$A,'Scoring_Config'!$D:$D,"Yes")="Yes",_xlfn.XLOOKUP("Dst_CIDR_Le_16",'Scoring_Config'!$A:$A,'Scoring_Config'!$C:$C,10),0),"False,0")</f>
        <v>0</v>
      </c>
      <c r="AD516" cm="1">
        <f t="array" ref="AD516">IF(FALSE,"True," &amp; IF(_xlfn.XLOOKUP("Dst_CIDR_17_22",'Scoring_Config'!$A:$A,'Scoring_Config'!$D:$D,"Yes")="Yes",_xlfn.XLOOKUP("Dst_CIDR_17_22",'Scoring_Config'!$A:$A,'Scoring_Config'!$C:$C,5),0),"False,0")</f>
        <v>0</v>
      </c>
      <c r="AE516" cm="1">
        <f t="array" ref="AE516">IF(FALSE,"True," &amp; IF(_xlfn.XLOOKUP("SrcZone_IsAny",'Scoring_Config'!$A:$A,'Scoring_Config'!$D:$D,"Yes")="Yes",_xlfn.XLOOKUP("SrcZone_IsAny",'Scoring_Config'!$A:$A,'Scoring_Config'!$C:$C,10),0),"False,0")</f>
        <v>0</v>
      </c>
      <c r="AF516" cm="1">
        <f t="array" ref="AF516">IF(FALSE,"True," &amp; IF(_xlfn.XLOOKUP("DstZone_IsAny",'Scoring_Config'!$A:$A,'Scoring_Config'!$D:$D,"Yes")="Yes",_xlfn.XLOOKUP("DstZone_IsAny",'Scoring_Config'!$A:$A,'Scoring_Config'!$C:$C,10),0),"False,0")</f>
        <v>0</v>
      </c>
      <c r="AG516" cm="1">
        <f t="array" ref="AG51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16" cm="1">
        <f t="array" ref="AH516">IF(FALSE,"True," &amp; IF(_xlfn.XLOOKUP("App_Any_OR_RangeGt1000",'Scoring_Config'!$A:$A,'Scoring_Config'!$D:$D,"Yes")="Yes",_xlfn.XLOOKUP("App_Any_OR_RangeGt1000",'Scoring_Config'!$A:$A,'Scoring_Config'!$C:$C,10),0),"False,0")</f>
        <v>0</v>
      </c>
      <c r="AI516" cm="1">
        <f t="array" ref="AI516">IF(FALSE,"True," &amp; IF(_xlfn.XLOOKUP("Service_Insecure_Match",'Scoring_Config'!$A:$A,'Scoring_Config'!$D:$D,"Yes")="Yes",_xlfn.XLOOKUP("Service_Insecure_Match",'Scoring_Config'!$A:$A,'Scoring_Config'!$C:$C,5),0),"False,0")</f>
        <v>0</v>
      </c>
      <c r="AJ516" cm="1">
        <f t="array" ref="AJ516">IF(FALSE,"True," &amp; IF(_xlfn.XLOOKUP("Risky_Inbound",'Scoring_Config'!$A:$A,'Scoring_Config'!$D:$D,"Yes")="Yes",_xlfn.XLOOKUP("Risky_Inbound",'Scoring_Config'!$A:$A,'Scoring_Config'!$C:$C,50),0),"False,0")</f>
        <v>0</v>
      </c>
      <c r="AK516" cm="1">
        <f t="array" ref="AK516">IF(FALSE,"True," &amp; IF(_xlfn.XLOOKUP("Risky_Outbound",'Scoring_Config'!$A:$A,'Scoring_Config'!$D:$D,"Yes")="Yes",_xlfn.XLOOKUP("Risky_Outbound",'Scoring_Config'!$A:$A,'Scoring_Config'!$C:$C,25),0),"False,0")</f>
        <v>0</v>
      </c>
      <c r="AL516" t="s">
        <v>6700</v>
      </c>
      <c r="AM516" cm="1">
        <f t="array" ref="AM51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16" t="s">
        <v>6697</v>
      </c>
      <c r="AO516" t="s">
        <v>6697</v>
      </c>
      <c r="AP516" t="s">
        <v>6697</v>
      </c>
      <c r="AQ516" cm="1">
        <f t="array" ref="AQ516">IF(FALSE,"True," &amp; IF(_xlfn.XLOOKUP("Service_IsAny",'Scoring_Config'!$A:$A,'Scoring_Config'!$D:$D,"Yes")="Yes",_xlfn.XLOOKUP("Service_IsAny",'Scoring_Config'!$A:$A,'Scoring_Config'!$C:$C,0),0),"False,0")</f>
        <v>0</v>
      </c>
      <c r="AR516">
        <v>0</v>
      </c>
      <c r="AS516" cm="1">
        <f t="array" ref="AS516">IF(FALSE,"True," &amp; IF(_xlfn.XLOOKUP("Service_RangeGt1000",'Scoring_Config'!$A:$A,'Scoring_Config'!$D:$D,"Yes")="Yes",_xlfn.XLOOKUP("Service_RangeGt1000",'Scoring_Config'!$A:$A,'Scoring_Config'!$C:$C,0),0),"False,0")</f>
        <v>0</v>
      </c>
      <c r="AT516" cm="1">
        <f t="array" ref="AT516">IF(FALSE,"True," &amp; IF(_xlfn.XLOOKUP("App_IsAny",'Scoring_Config'!$A:$A,'Scoring_Config'!$D:$D,"Yes")="Yes",_xlfn.XLOOKUP("App_IsAny",'Scoring_Config'!$A:$A,'Scoring_Config'!$C:$C,0),0),"False,0")</f>
        <v>0</v>
      </c>
      <c r="AU516">
        <v>0</v>
      </c>
      <c r="AV516" cm="1">
        <f t="array" ref="AV516">IF(FALSE,"True," &amp; IF(_xlfn.XLOOKUP("App_RangeGt1000",'Scoring_Config'!$A:$A,'Scoring_Config'!$D:$D,"Yes")="Yes",_xlfn.XLOOKUP("App_RangeGt1000",'Scoring_Config'!$A:$A,'Scoring_Config'!$C:$C,0),0),"False,0")</f>
        <v>0</v>
      </c>
      <c r="AW516" cm="1">
        <f t="array" ref="AW516">IF(FALSE,"True," &amp; IF(_xlfn.XLOOKUP("Action_IsDenyOrDrop",'Scoring_Config'!$A:$A,'Scoring_Config'!$D:$D,"Yes")="Yes",_xlfn.XLOOKUP("Action_IsDenyOrDrop",'Scoring_Config'!$A:$A,'Scoring_Config'!$C:$C,0),0),"False,0")</f>
        <v>0</v>
      </c>
      <c r="AX516" cm="1">
        <f t="array" ref="AX516">IF(LEFT(AW516,4)="True",0,(IF(LEFT(Y516,4)="True",IF(_xlfn.XLOOKUP("Src_IsAny",'Scoring_Config'!$A:$A,'Scoring_Config'!$D:$D,"Yes")="Yes",_xlfn.XLOOKUP("Src_IsAny",'Scoring_Config'!$A:$A,'Scoring_Config'!$C:$C,10),0),0)+IF(LEFT(Z516,4)="True",IF(_xlfn.XLOOKUP("Src_CIDR_Le_16",'Scoring_Config'!$A:$A,'Scoring_Config'!$D:$D,"Yes")="Yes",_xlfn.XLOOKUP("Src_CIDR_Le_16",'Scoring_Config'!$A:$A,'Scoring_Config'!$C:$C,10),0),0)+IF(LEFT(AA516,4)="True",IF(_xlfn.XLOOKUP("Src_CIDR_17_22",'Scoring_Config'!$A:$A,'Scoring_Config'!$D:$D,"Yes")="Yes",_xlfn.XLOOKUP("Src_CIDR_17_22",'Scoring_Config'!$A:$A,'Scoring_Config'!$C:$C,5),0),0)+IF(LEFT(AB516,4)="True",IF(_xlfn.XLOOKUP("Dst_IsAny",'Scoring_Config'!$A:$A,'Scoring_Config'!$D:$D,"Yes")="Yes",_xlfn.XLOOKUP("Dst_IsAny",'Scoring_Config'!$A:$A,'Scoring_Config'!$C:$C,10),0),0)+IF(LEFT(AC516,4)="True",IF(_xlfn.XLOOKUP("Dst_CIDR_Le_16",'Scoring_Config'!$A:$A,'Scoring_Config'!$D:$D,"Yes")="Yes",_xlfn.XLOOKUP("Dst_CIDR_Le_16",'Scoring_Config'!$A:$A,'Scoring_Config'!$C:$C,10),0),0)+IF(LEFT(AD516,4)="True",IF(_xlfn.XLOOKUP("Dst_CIDR_17_22",'Scoring_Config'!$A:$A,'Scoring_Config'!$D:$D,"Yes")="Yes",_xlfn.XLOOKUP("Dst_CIDR_17_22",'Scoring_Config'!$A:$A,'Scoring_Config'!$C:$C,5),0),0)+IF(LEFT(AE516,4)="True",IF(_xlfn.XLOOKUP("SrcZone_IsAny",'Scoring_Config'!$A:$A,'Scoring_Config'!$D:$D,"Yes")="Yes",_xlfn.XLOOKUP("SrcZone_IsAny",'Scoring_Config'!$A:$A,'Scoring_Config'!$C:$C,10),0),0)+IF(LEFT(AF516,4)="True",IF(_xlfn.XLOOKUP("DstZone_IsAny",'Scoring_Config'!$A:$A,'Scoring_Config'!$D:$D,"Yes")="Yes",_xlfn.XLOOKUP("DstZone_IsAny",'Scoring_Config'!$A:$A,'Scoring_Config'!$C:$C,10),0),0)+IF(LEFT(AG516,4)="True",IF(_xlfn.XLOOKUP("Service_Any_OR_RangeGt1000",'Scoring_Config'!$A:$A,'Scoring_Config'!$D:$D,"Yes")="Yes",_xlfn.XLOOKUP("Service_Any_OR_RangeGt1000",'Scoring_Config'!$A:$A,'Scoring_Config'!$C:$C,10),0),0)+IF(LEFT(AH516,4)="True",IF(_xlfn.XLOOKUP("App_Any_OR_RangeGt1000",'Scoring_Config'!$A:$A,'Scoring_Config'!$D:$D,"Yes")="Yes",_xlfn.XLOOKUP("App_Any_OR_RangeGt1000",'Scoring_Config'!$A:$A,'Scoring_Config'!$C:$C,10),0),0)+IF(LEFT(AI516,4)="True",IF(_xlfn.XLOOKUP("Service_Insecure_Match",'Scoring_Config'!$A:$A,'Scoring_Config'!$D:$D,"Yes")="Yes",_xlfn.XLOOKUP("Service_Insecure_Match",'Scoring_Config'!$A:$A,'Scoring_Config'!$C:$C,5),0),0)+IF(LEFT(AJ516,4)="True",IF(_xlfn.XLOOKUP("Risky_Inbound",'Scoring_Config'!$A:$A,'Scoring_Config'!$D:$D,"Yes")="Yes",_xlfn.XLOOKUP("Risky_Inbound",'Scoring_Config'!$A:$A,'Scoring_Config'!$C:$C,50),0),0)+IF(LEFT(AK516,4)="True",IF(_xlfn.XLOOKUP("Risky_Outbound",'Scoring_Config'!$A:$A,'Scoring_Config'!$D:$D,"Yes")="Yes",_xlfn.XLOOKUP("Risky_Outbound",'Scoring_Config'!$A:$A,'Scoring_Config'!$C:$C,25),0),0)+IF(LEFT(AZ516,4)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516,FIND(",",AL516)+1,100)),0)+IF(LEFT(AM516,4)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516,FIND(",",AN516)+1,100)),0)+IF(_xlfn.XLOOKUP("Profile_Scoring",'Scoring_Config'!$A:$A,'Scoring_Config'!$D:$D,"Yes")="Yes",VALUE(MID(AO516,FIND(",",AO516)+1,100)),0)+IF(_xlfn.XLOOKUP("Options_Scoring",'Scoring_Config'!$A:$A,'Scoring_Config'!$D:$D,"Yes")="Yes",VALUE(MID(AP516,FIND(",",AP516)+1,100)),0)))</f>
        <v>0</v>
      </c>
      <c r="AZ516" cm="1">
        <f t="array" ref="AZ516">IF(FALSE,"True," &amp; IF(_xlfn.XLOOKUP("Migrate_Insecure",'Scoring_Config'!$A:$A,'Scoring_Config'!$D:$D,"Yes")="Yes",_xlfn.XLOOKUP("Migrate_Insecure",'Scoring_Config'!$A:$A,'Scoring_Config'!$C:$C,10),0),"False,0")</f>
        <v>0</v>
      </c>
    </row>
    <row r="517" spans="1:52">
      <c r="A517" t="s">
        <v>1979</v>
      </c>
      <c r="B517" t="s">
        <v>2490</v>
      </c>
      <c r="C517" t="s">
        <v>3542</v>
      </c>
      <c r="D517" t="s">
        <v>3547</v>
      </c>
      <c r="E517" t="s">
        <v>3563</v>
      </c>
      <c r="F517" t="s">
        <v>3783</v>
      </c>
      <c r="G517" t="s">
        <v>327</v>
      </c>
      <c r="H517" t="s">
        <v>174</v>
      </c>
      <c r="I517" t="s">
        <v>3866</v>
      </c>
      <c r="J517" t="s">
        <v>989</v>
      </c>
      <c r="K517" t="s">
        <v>174</v>
      </c>
      <c r="L517" t="s">
        <v>1438</v>
      </c>
      <c r="M517" t="s">
        <v>1974</v>
      </c>
      <c r="N517" t="s">
        <v>4315</v>
      </c>
      <c r="O517" t="s">
        <v>4319</v>
      </c>
      <c r="P517" t="s">
        <v>4323</v>
      </c>
      <c r="Q517" t="s">
        <v>4713</v>
      </c>
      <c r="R517" t="s">
        <v>5468</v>
      </c>
      <c r="S517" t="s">
        <v>5509</v>
      </c>
      <c r="T517" t="s">
        <v>5642</v>
      </c>
      <c r="U517" t="s">
        <v>5955</v>
      </c>
      <c r="Y517" cm="1">
        <f t="array" ref="Y517">IF(FALSE,"True," &amp; IF(_xlfn.XLOOKUP("Src_IsAny",'Scoring_Config'!$A:$A,'Scoring_Config'!$D:$D,"Yes")="Yes",_xlfn.XLOOKUP("Src_IsAny",'Scoring_Config'!$A:$A,'Scoring_Config'!$C:$C,10),0),"False,0")</f>
        <v>0</v>
      </c>
      <c r="Z517" cm="1">
        <f t="array" ref="Z517">IF(FALSE,"True," &amp; IF(_xlfn.XLOOKUP("Src_CIDR_Le_16",'Scoring_Config'!$A:$A,'Scoring_Config'!$D:$D,"Yes")="Yes",_xlfn.XLOOKUP("Src_CIDR_Le_16",'Scoring_Config'!$A:$A,'Scoring_Config'!$C:$C,10),0),"False,0")</f>
        <v>0</v>
      </c>
      <c r="AA517" cm="1">
        <f t="array" ref="AA517">IF(FALSE,"True," &amp; IF(_xlfn.XLOOKUP("Src_CIDR_17_22",'Scoring_Config'!$A:$A,'Scoring_Config'!$D:$D,"Yes")="Yes",_xlfn.XLOOKUP("Src_CIDR_17_22",'Scoring_Config'!$A:$A,'Scoring_Config'!$C:$C,5),0),"False,0")</f>
        <v>0</v>
      </c>
      <c r="AB517" cm="1">
        <f t="array" ref="AB517">IF(FALSE,"True," &amp; IF(_xlfn.XLOOKUP("Dst_IsAny",'Scoring_Config'!$A:$A,'Scoring_Config'!$D:$D,"Yes")="Yes",_xlfn.XLOOKUP("Dst_IsAny",'Scoring_Config'!$A:$A,'Scoring_Config'!$C:$C,10),0),"False,0")</f>
        <v>0</v>
      </c>
      <c r="AC517" cm="1">
        <f t="array" ref="AC517">IF(FALSE,"True," &amp; IF(_xlfn.XLOOKUP("Dst_CIDR_Le_16",'Scoring_Config'!$A:$A,'Scoring_Config'!$D:$D,"Yes")="Yes",_xlfn.XLOOKUP("Dst_CIDR_Le_16",'Scoring_Config'!$A:$A,'Scoring_Config'!$C:$C,10),0),"False,0")</f>
        <v>0</v>
      </c>
      <c r="AD517" cm="1">
        <f t="array" ref="AD517">IF(FALSE,"True," &amp; IF(_xlfn.XLOOKUP("Dst_CIDR_17_22",'Scoring_Config'!$A:$A,'Scoring_Config'!$D:$D,"Yes")="Yes",_xlfn.XLOOKUP("Dst_CIDR_17_22",'Scoring_Config'!$A:$A,'Scoring_Config'!$C:$C,5),0),"False,0")</f>
        <v>0</v>
      </c>
      <c r="AE517" cm="1">
        <f t="array" ref="AE517">IF(FALSE,"True," &amp; IF(_xlfn.XLOOKUP("SrcZone_IsAny",'Scoring_Config'!$A:$A,'Scoring_Config'!$D:$D,"Yes")="Yes",_xlfn.XLOOKUP("SrcZone_IsAny",'Scoring_Config'!$A:$A,'Scoring_Config'!$C:$C,10),0),"False,0")</f>
        <v>0</v>
      </c>
      <c r="AF517" cm="1">
        <f t="array" ref="AF517">IF(FALSE,"True," &amp; IF(_xlfn.XLOOKUP("DstZone_IsAny",'Scoring_Config'!$A:$A,'Scoring_Config'!$D:$D,"Yes")="Yes",_xlfn.XLOOKUP("DstZone_IsAny",'Scoring_Config'!$A:$A,'Scoring_Config'!$C:$C,10),0),"False,0")</f>
        <v>0</v>
      </c>
      <c r="AG517" cm="1">
        <f t="array" ref="AG51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17" cm="1">
        <f t="array" ref="AH517">IF(TRUE,"True," &amp; IF(_xlfn.XLOOKUP("App_Any_OR_RangeGt1000",'Scoring_Config'!$A:$A,'Scoring_Config'!$D:$D,"Yes")="Yes",_xlfn.XLOOKUP("App_Any_OR_RangeGt1000",'Scoring_Config'!$A:$A,'Scoring_Config'!$C:$C,10),0),"False,0")</f>
        <v>0</v>
      </c>
      <c r="AI517" cm="1">
        <f t="array" ref="AI517">IF(FALSE,"True," &amp; IF(_xlfn.XLOOKUP("Service_Insecure_Match",'Scoring_Config'!$A:$A,'Scoring_Config'!$D:$D,"Yes")="Yes",_xlfn.XLOOKUP("Service_Insecure_Match",'Scoring_Config'!$A:$A,'Scoring_Config'!$C:$C,5),0),"False,0")</f>
        <v>0</v>
      </c>
      <c r="AJ517" cm="1">
        <f t="array" ref="AJ517">IF(FALSE,"True," &amp; IF(_xlfn.XLOOKUP("Risky_Inbound",'Scoring_Config'!$A:$A,'Scoring_Config'!$D:$D,"Yes")="Yes",_xlfn.XLOOKUP("Risky_Inbound",'Scoring_Config'!$A:$A,'Scoring_Config'!$C:$C,50),0),"False,0")</f>
        <v>0</v>
      </c>
      <c r="AK517" cm="1">
        <f t="array" ref="AK517">IF(FALSE,"True," &amp; IF(_xlfn.XLOOKUP("Risky_Outbound",'Scoring_Config'!$A:$A,'Scoring_Config'!$D:$D,"Yes")="Yes",_xlfn.XLOOKUP("Risky_Outbound",'Scoring_Config'!$A:$A,'Scoring_Config'!$C:$C,25),0),"False,0")</f>
        <v>0</v>
      </c>
      <c r="AL517" t="s">
        <v>6699</v>
      </c>
      <c r="AM517" cm="1">
        <f t="array" ref="AM51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17" t="s">
        <v>6697</v>
      </c>
      <c r="AO517" t="s">
        <v>6697</v>
      </c>
      <c r="AP517" t="s">
        <v>6697</v>
      </c>
      <c r="AQ517" cm="1">
        <f t="array" ref="AQ517">IF(FALSE,"True," &amp; IF(_xlfn.XLOOKUP("Service_IsAny",'Scoring_Config'!$A:$A,'Scoring_Config'!$D:$D,"Yes")="Yes",_xlfn.XLOOKUP("Service_IsAny",'Scoring_Config'!$A:$A,'Scoring_Config'!$C:$C,0),0),"False,0")</f>
        <v>0</v>
      </c>
      <c r="AR517">
        <v>1</v>
      </c>
      <c r="AS517" cm="1">
        <f t="array" ref="AS517">IF(FALSE,"True," &amp; IF(_xlfn.XLOOKUP("Service_RangeGt1000",'Scoring_Config'!$A:$A,'Scoring_Config'!$D:$D,"Yes")="Yes",_xlfn.XLOOKUP("Service_RangeGt1000",'Scoring_Config'!$A:$A,'Scoring_Config'!$C:$C,0),0),"False,0")</f>
        <v>0</v>
      </c>
      <c r="AT517" cm="1">
        <f t="array" ref="AT517">IF(TRUE,"True," &amp; IF(_xlfn.XLOOKUP("App_IsAny",'Scoring_Config'!$A:$A,'Scoring_Config'!$D:$D,"Yes")="Yes",_xlfn.XLOOKUP("App_IsAny",'Scoring_Config'!$A:$A,'Scoring_Config'!$C:$C,0),0),"False,0")</f>
        <v>0</v>
      </c>
      <c r="AU517">
        <v>65535</v>
      </c>
      <c r="AV517" cm="1">
        <f t="array" ref="AV517">IF(TRUE,"True," &amp; IF(_xlfn.XLOOKUP("App_RangeGt1000",'Scoring_Config'!$A:$A,'Scoring_Config'!$D:$D,"Yes")="Yes",_xlfn.XLOOKUP("App_RangeGt1000",'Scoring_Config'!$A:$A,'Scoring_Config'!$C:$C,0),0),"False,0")</f>
        <v>0</v>
      </c>
      <c r="AW517" cm="1">
        <f t="array" ref="AW517">IF(FALSE,"True," &amp; IF(_xlfn.XLOOKUP("Action_IsDenyOrDrop",'Scoring_Config'!$A:$A,'Scoring_Config'!$D:$D,"Yes")="Yes",_xlfn.XLOOKUP("Action_IsDenyOrDrop",'Scoring_Config'!$A:$A,'Scoring_Config'!$C:$C,0),0),"False,0")</f>
        <v>0</v>
      </c>
      <c r="AX517" cm="1">
        <f t="array" ref="AX517">IF(LEFT(AW517,4)="True",0,(IF(LEFT(Y517,4)="True",IF(_xlfn.XLOOKUP("Src_IsAny",'Scoring_Config'!$A:$A,'Scoring_Config'!$D:$D,"Yes")="Yes",_xlfn.XLOOKUP("Src_IsAny",'Scoring_Config'!$A:$A,'Scoring_Config'!$C:$C,10),0),0)+IF(LEFT(Z517,4)="True",IF(_xlfn.XLOOKUP("Src_CIDR_Le_16",'Scoring_Config'!$A:$A,'Scoring_Config'!$D:$D,"Yes")="Yes",_xlfn.XLOOKUP("Src_CIDR_Le_16",'Scoring_Config'!$A:$A,'Scoring_Config'!$C:$C,10),0),0)+IF(LEFT(AA517,4)="True",IF(_xlfn.XLOOKUP("Src_CIDR_17_22",'Scoring_Config'!$A:$A,'Scoring_Config'!$D:$D,"Yes")="Yes",_xlfn.XLOOKUP("Src_CIDR_17_22",'Scoring_Config'!$A:$A,'Scoring_Config'!$C:$C,5),0),0)+IF(LEFT(AB517,4)="True",IF(_xlfn.XLOOKUP("Dst_IsAny",'Scoring_Config'!$A:$A,'Scoring_Config'!$D:$D,"Yes")="Yes",_xlfn.XLOOKUP("Dst_IsAny",'Scoring_Config'!$A:$A,'Scoring_Config'!$C:$C,10),0),0)+IF(LEFT(AC517,4)="True",IF(_xlfn.XLOOKUP("Dst_CIDR_Le_16",'Scoring_Config'!$A:$A,'Scoring_Config'!$D:$D,"Yes")="Yes",_xlfn.XLOOKUP("Dst_CIDR_Le_16",'Scoring_Config'!$A:$A,'Scoring_Config'!$C:$C,10),0),0)+IF(LEFT(AD517,4)="True",IF(_xlfn.XLOOKUP("Dst_CIDR_17_22",'Scoring_Config'!$A:$A,'Scoring_Config'!$D:$D,"Yes")="Yes",_xlfn.XLOOKUP("Dst_CIDR_17_22",'Scoring_Config'!$A:$A,'Scoring_Config'!$C:$C,5),0),0)+IF(LEFT(AE517,4)="True",IF(_xlfn.XLOOKUP("SrcZone_IsAny",'Scoring_Config'!$A:$A,'Scoring_Config'!$D:$D,"Yes")="Yes",_xlfn.XLOOKUP("SrcZone_IsAny",'Scoring_Config'!$A:$A,'Scoring_Config'!$C:$C,10),0),0)+IF(LEFT(AF517,4)="True",IF(_xlfn.XLOOKUP("DstZone_IsAny",'Scoring_Config'!$A:$A,'Scoring_Config'!$D:$D,"Yes")="Yes",_xlfn.XLOOKUP("DstZone_IsAny",'Scoring_Config'!$A:$A,'Scoring_Config'!$C:$C,10),0),0)+IF(LEFT(AG517,4)="True",IF(_xlfn.XLOOKUP("Service_Any_OR_RangeGt1000",'Scoring_Config'!$A:$A,'Scoring_Config'!$D:$D,"Yes")="Yes",_xlfn.XLOOKUP("Service_Any_OR_RangeGt1000",'Scoring_Config'!$A:$A,'Scoring_Config'!$C:$C,10),0),0)+IF(LEFT(AH517,4)="True",IF(_xlfn.XLOOKUP("App_Any_OR_RangeGt1000",'Scoring_Config'!$A:$A,'Scoring_Config'!$D:$D,"Yes")="Yes",_xlfn.XLOOKUP("App_Any_OR_RangeGt1000",'Scoring_Config'!$A:$A,'Scoring_Config'!$C:$C,10),0),0)+IF(LEFT(AI517,4)="True",IF(_xlfn.XLOOKUP("Service_Insecure_Match",'Scoring_Config'!$A:$A,'Scoring_Config'!$D:$D,"Yes")="Yes",_xlfn.XLOOKUP("Service_Insecure_Match",'Scoring_Config'!$A:$A,'Scoring_Config'!$C:$C,5),0),0)+IF(LEFT(AJ517,4)="True",IF(_xlfn.XLOOKUP("Risky_Inbound",'Scoring_Config'!$A:$A,'Scoring_Config'!$D:$D,"Yes")="Yes",_xlfn.XLOOKUP("Risky_Inbound",'Scoring_Config'!$A:$A,'Scoring_Config'!$C:$C,50),0),0)+IF(LEFT(AK517,4)="True",IF(_xlfn.XLOOKUP("Risky_Outbound",'Scoring_Config'!$A:$A,'Scoring_Config'!$D:$D,"Yes")="Yes",_xlfn.XLOOKUP("Risky_Outbound",'Scoring_Config'!$A:$A,'Scoring_Config'!$C:$C,25),0),0)+IF(LEFT(AZ517,4)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517,FIND(",",AL517)+1,100)),0)+IF(LEFT(AM517,4)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517,FIND(",",AN517)+1,100)),0)+IF(_xlfn.XLOOKUP("Profile_Scoring",'Scoring_Config'!$A:$A,'Scoring_Config'!$D:$D,"Yes")="Yes",VALUE(MID(AO517,FIND(",",AO517)+1,100)),0)+IF(_xlfn.XLOOKUP("Options_Scoring",'Scoring_Config'!$A:$A,'Scoring_Config'!$D:$D,"Yes")="Yes",VALUE(MID(AP517,FIND(",",AP517)+1,100)),0)))</f>
        <v>0</v>
      </c>
      <c r="AZ517" cm="1">
        <f t="array" ref="AZ517">IF(FALSE,"True," &amp; IF(_xlfn.XLOOKUP("Migrate_Insecure",'Scoring_Config'!$A:$A,'Scoring_Config'!$D:$D,"Yes")="Yes",_xlfn.XLOOKUP("Migrate_Insecure",'Scoring_Config'!$A:$A,'Scoring_Config'!$C:$C,10),0),"False,0")</f>
        <v>0</v>
      </c>
    </row>
    <row r="518" spans="1:52">
      <c r="A518" t="s">
        <v>1979</v>
      </c>
      <c r="B518" t="s">
        <v>2491</v>
      </c>
      <c r="C518" t="s">
        <v>3542</v>
      </c>
      <c r="D518" t="s">
        <v>3545</v>
      </c>
      <c r="E518" t="s">
        <v>3563</v>
      </c>
      <c r="F518" t="s">
        <v>3784</v>
      </c>
      <c r="G518" t="s">
        <v>328</v>
      </c>
      <c r="H518" t="s">
        <v>174</v>
      </c>
      <c r="I518" t="s">
        <v>3866</v>
      </c>
      <c r="J518" t="s">
        <v>990</v>
      </c>
      <c r="K518" t="s">
        <v>1667</v>
      </c>
      <c r="L518" t="s">
        <v>1439</v>
      </c>
      <c r="M518" t="s">
        <v>1974</v>
      </c>
      <c r="N518" t="s">
        <v>4315</v>
      </c>
      <c r="O518" t="s">
        <v>4319</v>
      </c>
      <c r="P518" t="s">
        <v>4321</v>
      </c>
      <c r="Q518" t="s">
        <v>4714</v>
      </c>
      <c r="R518" t="s">
        <v>5439</v>
      </c>
      <c r="S518" t="s">
        <v>4324</v>
      </c>
      <c r="T518" t="s">
        <v>5717</v>
      </c>
      <c r="U518" t="s">
        <v>6207</v>
      </c>
      <c r="Y518" cm="1">
        <f t="array" ref="Y518">IF(FALSE,"True," &amp; IF(_xlfn.XLOOKUP("Src_IsAny",'Scoring_Config'!$A:$A,'Scoring_Config'!$D:$D,"Yes")="Yes",_xlfn.XLOOKUP("Src_IsAny",'Scoring_Config'!$A:$A,'Scoring_Config'!$C:$C,10),0),"False,0")</f>
        <v>0</v>
      </c>
      <c r="Z518" cm="1">
        <f t="array" ref="Z518">IF(FALSE,"True," &amp; IF(_xlfn.XLOOKUP("Src_CIDR_Le_16",'Scoring_Config'!$A:$A,'Scoring_Config'!$D:$D,"Yes")="Yes",_xlfn.XLOOKUP("Src_CIDR_Le_16",'Scoring_Config'!$A:$A,'Scoring_Config'!$C:$C,10),0),"False,0")</f>
        <v>0</v>
      </c>
      <c r="AA518" cm="1">
        <f t="array" ref="AA518">IF(FALSE,"True," &amp; IF(_xlfn.XLOOKUP("Src_CIDR_17_22",'Scoring_Config'!$A:$A,'Scoring_Config'!$D:$D,"Yes")="Yes",_xlfn.XLOOKUP("Src_CIDR_17_22",'Scoring_Config'!$A:$A,'Scoring_Config'!$C:$C,5),0),"False,0")</f>
        <v>0</v>
      </c>
      <c r="AB518" cm="1">
        <f t="array" ref="AB518">IF(FALSE,"True," &amp; IF(_xlfn.XLOOKUP("Dst_IsAny",'Scoring_Config'!$A:$A,'Scoring_Config'!$D:$D,"Yes")="Yes",_xlfn.XLOOKUP("Dst_IsAny",'Scoring_Config'!$A:$A,'Scoring_Config'!$C:$C,10),0),"False,0")</f>
        <v>0</v>
      </c>
      <c r="AC518" cm="1">
        <f t="array" ref="AC518">IF(FALSE,"True," &amp; IF(_xlfn.XLOOKUP("Dst_CIDR_Le_16",'Scoring_Config'!$A:$A,'Scoring_Config'!$D:$D,"Yes")="Yes",_xlfn.XLOOKUP("Dst_CIDR_Le_16",'Scoring_Config'!$A:$A,'Scoring_Config'!$C:$C,10),0),"False,0")</f>
        <v>0</v>
      </c>
      <c r="AD518" cm="1">
        <f t="array" ref="AD518">IF(FALSE,"True," &amp; IF(_xlfn.XLOOKUP("Dst_CIDR_17_22",'Scoring_Config'!$A:$A,'Scoring_Config'!$D:$D,"Yes")="Yes",_xlfn.XLOOKUP("Dst_CIDR_17_22",'Scoring_Config'!$A:$A,'Scoring_Config'!$C:$C,5),0),"False,0")</f>
        <v>0</v>
      </c>
      <c r="AE518" cm="1">
        <f t="array" ref="AE518">IF(FALSE,"True," &amp; IF(_xlfn.XLOOKUP("SrcZone_IsAny",'Scoring_Config'!$A:$A,'Scoring_Config'!$D:$D,"Yes")="Yes",_xlfn.XLOOKUP("SrcZone_IsAny",'Scoring_Config'!$A:$A,'Scoring_Config'!$C:$C,10),0),"False,0")</f>
        <v>0</v>
      </c>
      <c r="AF518" cm="1">
        <f t="array" ref="AF518">IF(FALSE,"True," &amp; IF(_xlfn.XLOOKUP("DstZone_IsAny",'Scoring_Config'!$A:$A,'Scoring_Config'!$D:$D,"Yes")="Yes",_xlfn.XLOOKUP("DstZone_IsAny",'Scoring_Config'!$A:$A,'Scoring_Config'!$C:$C,10),0),"False,0")</f>
        <v>0</v>
      </c>
      <c r="AG518" cm="1">
        <f t="array" ref="AG51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18" cm="1">
        <f t="array" ref="AH518">IF(FALSE,"True," &amp; IF(_xlfn.XLOOKUP("App_Any_OR_RangeGt1000",'Scoring_Config'!$A:$A,'Scoring_Config'!$D:$D,"Yes")="Yes",_xlfn.XLOOKUP("App_Any_OR_RangeGt1000",'Scoring_Config'!$A:$A,'Scoring_Config'!$C:$C,10),0),"False,0")</f>
        <v>0</v>
      </c>
      <c r="AI518" cm="1">
        <f t="array" ref="AI518">IF(FALSE,"True," &amp; IF(_xlfn.XLOOKUP("Service_Insecure_Match",'Scoring_Config'!$A:$A,'Scoring_Config'!$D:$D,"Yes")="Yes",_xlfn.XLOOKUP("Service_Insecure_Match",'Scoring_Config'!$A:$A,'Scoring_Config'!$C:$C,5),0),"False,0")</f>
        <v>0</v>
      </c>
      <c r="AJ518" cm="1">
        <f t="array" ref="AJ518">IF(FALSE,"True," &amp; IF(_xlfn.XLOOKUP("Risky_Inbound",'Scoring_Config'!$A:$A,'Scoring_Config'!$D:$D,"Yes")="Yes",_xlfn.XLOOKUP("Risky_Inbound",'Scoring_Config'!$A:$A,'Scoring_Config'!$C:$C,50),0),"False,0")</f>
        <v>0</v>
      </c>
      <c r="AK518" cm="1">
        <f t="array" ref="AK518">IF(FALSE,"True," &amp; IF(_xlfn.XLOOKUP("Risky_Outbound",'Scoring_Config'!$A:$A,'Scoring_Config'!$D:$D,"Yes")="Yes",_xlfn.XLOOKUP("Risky_Outbound",'Scoring_Config'!$A:$A,'Scoring_Config'!$C:$C,25),0),"False,0")</f>
        <v>0</v>
      </c>
      <c r="AL518" t="s">
        <v>6700</v>
      </c>
      <c r="AM518" cm="1">
        <f t="array" ref="AM51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18" t="s">
        <v>6697</v>
      </c>
      <c r="AO518" t="s">
        <v>6697</v>
      </c>
      <c r="AP518" t="s">
        <v>6697</v>
      </c>
      <c r="AQ518" cm="1">
        <f t="array" ref="AQ518">IF(FALSE,"True," &amp; IF(_xlfn.XLOOKUP("Service_IsAny",'Scoring_Config'!$A:$A,'Scoring_Config'!$D:$D,"Yes")="Yes",_xlfn.XLOOKUP("Service_IsAny",'Scoring_Config'!$A:$A,'Scoring_Config'!$C:$C,0),0),"False,0")</f>
        <v>0</v>
      </c>
      <c r="AR518">
        <v>5</v>
      </c>
      <c r="AS518" cm="1">
        <f t="array" ref="AS518">IF(FALSE,"True," &amp; IF(_xlfn.XLOOKUP("Service_RangeGt1000",'Scoring_Config'!$A:$A,'Scoring_Config'!$D:$D,"Yes")="Yes",_xlfn.XLOOKUP("Service_RangeGt1000",'Scoring_Config'!$A:$A,'Scoring_Config'!$C:$C,0),0),"False,0")</f>
        <v>0</v>
      </c>
      <c r="AT518" cm="1">
        <f t="array" ref="AT518">IF(FALSE,"True," &amp; IF(_xlfn.XLOOKUP("App_IsAny",'Scoring_Config'!$A:$A,'Scoring_Config'!$D:$D,"Yes")="Yes",_xlfn.XLOOKUP("App_IsAny",'Scoring_Config'!$A:$A,'Scoring_Config'!$C:$C,0),0),"False,0")</f>
        <v>0</v>
      </c>
      <c r="AU518">
        <v>1</v>
      </c>
      <c r="AV518" cm="1">
        <f t="array" ref="AV518">IF(FALSE,"True," &amp; IF(_xlfn.XLOOKUP("App_RangeGt1000",'Scoring_Config'!$A:$A,'Scoring_Config'!$D:$D,"Yes")="Yes",_xlfn.XLOOKUP("App_RangeGt1000",'Scoring_Config'!$A:$A,'Scoring_Config'!$C:$C,0),0),"False,0")</f>
        <v>0</v>
      </c>
      <c r="AW518" cm="1">
        <f t="array" ref="AW518">IF(FALSE,"True," &amp; IF(_xlfn.XLOOKUP("Action_IsDenyOrDrop",'Scoring_Config'!$A:$A,'Scoring_Config'!$D:$D,"Yes")="Yes",_xlfn.XLOOKUP("Action_IsDenyOrDrop",'Scoring_Config'!$A:$A,'Scoring_Config'!$C:$C,0),0),"False,0")</f>
        <v>0</v>
      </c>
      <c r="AX518" cm="1">
        <f t="array" ref="AX518">IF(LEFT(AW518,4)="True",0,(IF(LEFT(Y518,4)="True",IF(_xlfn.XLOOKUP("Src_IsAny",'Scoring_Config'!$A:$A,'Scoring_Config'!$D:$D,"Yes")="Yes",_xlfn.XLOOKUP("Src_IsAny",'Scoring_Config'!$A:$A,'Scoring_Config'!$C:$C,10),0),0)+IF(LEFT(Z518,4)="True",IF(_xlfn.XLOOKUP("Src_CIDR_Le_16",'Scoring_Config'!$A:$A,'Scoring_Config'!$D:$D,"Yes")="Yes",_xlfn.XLOOKUP("Src_CIDR_Le_16",'Scoring_Config'!$A:$A,'Scoring_Config'!$C:$C,10),0),0)+IF(LEFT(AA518,4)="True",IF(_xlfn.XLOOKUP("Src_CIDR_17_22",'Scoring_Config'!$A:$A,'Scoring_Config'!$D:$D,"Yes")="Yes",_xlfn.XLOOKUP("Src_CIDR_17_22",'Scoring_Config'!$A:$A,'Scoring_Config'!$C:$C,5),0),0)+IF(LEFT(AB518,4)="True",IF(_xlfn.XLOOKUP("Dst_IsAny",'Scoring_Config'!$A:$A,'Scoring_Config'!$D:$D,"Yes")="Yes",_xlfn.XLOOKUP("Dst_IsAny",'Scoring_Config'!$A:$A,'Scoring_Config'!$C:$C,10),0),0)+IF(LEFT(AC518,4)="True",IF(_xlfn.XLOOKUP("Dst_CIDR_Le_16",'Scoring_Config'!$A:$A,'Scoring_Config'!$D:$D,"Yes")="Yes",_xlfn.XLOOKUP("Dst_CIDR_Le_16",'Scoring_Config'!$A:$A,'Scoring_Config'!$C:$C,10),0),0)+IF(LEFT(AD518,4)="True",IF(_xlfn.XLOOKUP("Dst_CIDR_17_22",'Scoring_Config'!$A:$A,'Scoring_Config'!$D:$D,"Yes")="Yes",_xlfn.XLOOKUP("Dst_CIDR_17_22",'Scoring_Config'!$A:$A,'Scoring_Config'!$C:$C,5),0),0)+IF(LEFT(AE518,4)="True",IF(_xlfn.XLOOKUP("SrcZone_IsAny",'Scoring_Config'!$A:$A,'Scoring_Config'!$D:$D,"Yes")="Yes",_xlfn.XLOOKUP("SrcZone_IsAny",'Scoring_Config'!$A:$A,'Scoring_Config'!$C:$C,10),0),0)+IF(LEFT(AF518,4)="True",IF(_xlfn.XLOOKUP("DstZone_IsAny",'Scoring_Config'!$A:$A,'Scoring_Config'!$D:$D,"Yes")="Yes",_xlfn.XLOOKUP("DstZone_IsAny",'Scoring_Config'!$A:$A,'Scoring_Config'!$C:$C,10),0),0)+IF(LEFT(AG518,4)="True",IF(_xlfn.XLOOKUP("Service_Any_OR_RangeGt1000",'Scoring_Config'!$A:$A,'Scoring_Config'!$D:$D,"Yes")="Yes",_xlfn.XLOOKUP("Service_Any_OR_RangeGt1000",'Scoring_Config'!$A:$A,'Scoring_Config'!$C:$C,10),0),0)+IF(LEFT(AH518,4)="True",IF(_xlfn.XLOOKUP("App_Any_OR_RangeGt1000",'Scoring_Config'!$A:$A,'Scoring_Config'!$D:$D,"Yes")="Yes",_xlfn.XLOOKUP("App_Any_OR_RangeGt1000",'Scoring_Config'!$A:$A,'Scoring_Config'!$C:$C,10),0),0)+IF(LEFT(AI518,4)="True",IF(_xlfn.XLOOKUP("Service_Insecure_Match",'Scoring_Config'!$A:$A,'Scoring_Config'!$D:$D,"Yes")="Yes",_xlfn.XLOOKUP("Service_Insecure_Match",'Scoring_Config'!$A:$A,'Scoring_Config'!$C:$C,5),0),0)+IF(LEFT(AJ518,4)="True",IF(_xlfn.XLOOKUP("Risky_Inbound",'Scoring_Config'!$A:$A,'Scoring_Config'!$D:$D,"Yes")="Yes",_xlfn.XLOOKUP("Risky_Inbound",'Scoring_Config'!$A:$A,'Scoring_Config'!$C:$C,50),0),0)+IF(LEFT(AK518,4)="True",IF(_xlfn.XLOOKUP("Risky_Outbound",'Scoring_Config'!$A:$A,'Scoring_Config'!$D:$D,"Yes")="Yes",_xlfn.XLOOKUP("Risky_Outbound",'Scoring_Config'!$A:$A,'Scoring_Config'!$C:$C,25),0),0)+IF(LEFT(AZ518,4)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518,FIND(",",AL518)+1,100)),0)+IF(LEFT(AM518,4)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518,FIND(",",AN518)+1,100)),0)+IF(_xlfn.XLOOKUP("Profile_Scoring",'Scoring_Config'!$A:$A,'Scoring_Config'!$D:$D,"Yes")="Yes",VALUE(MID(AO518,FIND(",",AO518)+1,100)),0)+IF(_xlfn.XLOOKUP("Options_Scoring",'Scoring_Config'!$A:$A,'Scoring_Config'!$D:$D,"Yes")="Yes",VALUE(MID(AP518,FIND(",",AP518)+1,100)),0)))</f>
        <v>0</v>
      </c>
      <c r="AZ518" cm="1">
        <f t="array" ref="AZ518">IF(FALSE,"True," &amp; IF(_xlfn.XLOOKUP("Migrate_Insecure",'Scoring_Config'!$A:$A,'Scoring_Config'!$D:$D,"Yes")="Yes",_xlfn.XLOOKUP("Migrate_Insecure",'Scoring_Config'!$A:$A,'Scoring_Config'!$C:$C,10),0),"False,0")</f>
        <v>0</v>
      </c>
    </row>
    <row r="519" spans="1:52">
      <c r="A519" t="s">
        <v>1979</v>
      </c>
      <c r="B519" t="s">
        <v>2492</v>
      </c>
      <c r="C519" t="s">
        <v>3542</v>
      </c>
      <c r="D519" t="s">
        <v>3545</v>
      </c>
      <c r="E519" t="s">
        <v>3563</v>
      </c>
      <c r="F519" t="s">
        <v>3785</v>
      </c>
      <c r="G519" t="s">
        <v>329</v>
      </c>
      <c r="H519" t="s">
        <v>174</v>
      </c>
      <c r="I519" t="s">
        <v>3785</v>
      </c>
      <c r="J519" t="s">
        <v>329</v>
      </c>
      <c r="K519" t="s">
        <v>1660</v>
      </c>
      <c r="L519" t="s">
        <v>1327</v>
      </c>
      <c r="M519" t="s">
        <v>1974</v>
      </c>
      <c r="N519" t="s">
        <v>4315</v>
      </c>
      <c r="O519" t="s">
        <v>4319</v>
      </c>
      <c r="P519" t="s">
        <v>4323</v>
      </c>
      <c r="Q519" t="s">
        <v>4715</v>
      </c>
      <c r="R519" t="s">
        <v>5439</v>
      </c>
      <c r="S519" t="s">
        <v>4324</v>
      </c>
      <c r="T519" t="s">
        <v>5642</v>
      </c>
      <c r="U519" t="s">
        <v>5955</v>
      </c>
      <c r="Y519" cm="1">
        <f t="array" ref="Y519">IF(FALSE,"True," &amp; IF(_xlfn.XLOOKUP("Src_IsAny",'Scoring_Config'!$A:$A,'Scoring_Config'!$D:$D,"Yes")="Yes",_xlfn.XLOOKUP("Src_IsAny",'Scoring_Config'!$A:$A,'Scoring_Config'!$C:$C,10),0),"False,0")</f>
        <v>0</v>
      </c>
      <c r="Z519" cm="1">
        <f t="array" ref="Z519">IF(FALSE,"True," &amp; IF(_xlfn.XLOOKUP("Src_CIDR_Le_16",'Scoring_Config'!$A:$A,'Scoring_Config'!$D:$D,"Yes")="Yes",_xlfn.XLOOKUP("Src_CIDR_Le_16",'Scoring_Config'!$A:$A,'Scoring_Config'!$C:$C,10),0),"False,0")</f>
        <v>0</v>
      </c>
      <c r="AA519" cm="1">
        <f t="array" ref="AA519">IF(FALSE,"True," &amp; IF(_xlfn.XLOOKUP("Src_CIDR_17_22",'Scoring_Config'!$A:$A,'Scoring_Config'!$D:$D,"Yes")="Yes",_xlfn.XLOOKUP("Src_CIDR_17_22",'Scoring_Config'!$A:$A,'Scoring_Config'!$C:$C,5),0),"False,0")</f>
        <v>0</v>
      </c>
      <c r="AB519" cm="1">
        <f t="array" ref="AB519">IF(FALSE,"True," &amp; IF(_xlfn.XLOOKUP("Dst_IsAny",'Scoring_Config'!$A:$A,'Scoring_Config'!$D:$D,"Yes")="Yes",_xlfn.XLOOKUP("Dst_IsAny",'Scoring_Config'!$A:$A,'Scoring_Config'!$C:$C,10),0),"False,0")</f>
        <v>0</v>
      </c>
      <c r="AC519" cm="1">
        <f t="array" ref="AC519">IF(FALSE,"True," &amp; IF(_xlfn.XLOOKUP("Dst_CIDR_Le_16",'Scoring_Config'!$A:$A,'Scoring_Config'!$D:$D,"Yes")="Yes",_xlfn.XLOOKUP("Dst_CIDR_Le_16",'Scoring_Config'!$A:$A,'Scoring_Config'!$C:$C,10),0),"False,0")</f>
        <v>0</v>
      </c>
      <c r="AD519" cm="1">
        <f t="array" ref="AD519">IF(FALSE,"True," &amp; IF(_xlfn.XLOOKUP("Dst_CIDR_17_22",'Scoring_Config'!$A:$A,'Scoring_Config'!$D:$D,"Yes")="Yes",_xlfn.XLOOKUP("Dst_CIDR_17_22",'Scoring_Config'!$A:$A,'Scoring_Config'!$C:$C,5),0),"False,0")</f>
        <v>0</v>
      </c>
      <c r="AE519" cm="1">
        <f t="array" ref="AE519">IF(FALSE,"True," &amp; IF(_xlfn.XLOOKUP("SrcZone_IsAny",'Scoring_Config'!$A:$A,'Scoring_Config'!$D:$D,"Yes")="Yes",_xlfn.XLOOKUP("SrcZone_IsAny",'Scoring_Config'!$A:$A,'Scoring_Config'!$C:$C,10),0),"False,0")</f>
        <v>0</v>
      </c>
      <c r="AF519" cm="1">
        <f t="array" ref="AF519">IF(FALSE,"True," &amp; IF(_xlfn.XLOOKUP("DstZone_IsAny",'Scoring_Config'!$A:$A,'Scoring_Config'!$D:$D,"Yes")="Yes",_xlfn.XLOOKUP("DstZone_IsAny",'Scoring_Config'!$A:$A,'Scoring_Config'!$C:$C,10),0),"False,0")</f>
        <v>0</v>
      </c>
      <c r="AG519" cm="1">
        <f t="array" ref="AG51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19" cm="1">
        <f t="array" ref="AH519">IF(FALSE,"True," &amp; IF(_xlfn.XLOOKUP("App_Any_OR_RangeGt1000",'Scoring_Config'!$A:$A,'Scoring_Config'!$D:$D,"Yes")="Yes",_xlfn.XLOOKUP("App_Any_OR_RangeGt1000",'Scoring_Config'!$A:$A,'Scoring_Config'!$C:$C,10),0),"False,0")</f>
        <v>0</v>
      </c>
      <c r="AI519" cm="1">
        <f t="array" ref="AI519">IF(FALSE,"True," &amp; IF(_xlfn.XLOOKUP("Service_Insecure_Match",'Scoring_Config'!$A:$A,'Scoring_Config'!$D:$D,"Yes")="Yes",_xlfn.XLOOKUP("Service_Insecure_Match",'Scoring_Config'!$A:$A,'Scoring_Config'!$C:$C,5),0),"False,0")</f>
        <v>0</v>
      </c>
      <c r="AJ519" cm="1">
        <f t="array" ref="AJ519">IF(FALSE,"True," &amp; IF(_xlfn.XLOOKUP("Risky_Inbound",'Scoring_Config'!$A:$A,'Scoring_Config'!$D:$D,"Yes")="Yes",_xlfn.XLOOKUP("Risky_Inbound",'Scoring_Config'!$A:$A,'Scoring_Config'!$C:$C,50),0),"False,0")</f>
        <v>0</v>
      </c>
      <c r="AK519" cm="1">
        <f t="array" ref="AK519">IF(FALSE,"True," &amp; IF(_xlfn.XLOOKUP("Risky_Outbound",'Scoring_Config'!$A:$A,'Scoring_Config'!$D:$D,"Yes")="Yes",_xlfn.XLOOKUP("Risky_Outbound",'Scoring_Config'!$A:$A,'Scoring_Config'!$C:$C,25),0),"False,0")</f>
        <v>0</v>
      </c>
      <c r="AL519" t="s">
        <v>6699</v>
      </c>
      <c r="AM519" cm="1">
        <f t="array" ref="AM51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19" t="s">
        <v>6697</v>
      </c>
      <c r="AO519" t="s">
        <v>6697</v>
      </c>
      <c r="AP519" t="s">
        <v>6697</v>
      </c>
      <c r="AQ519" cm="1">
        <f t="array" ref="AQ519">IF(FALSE,"True," &amp; IF(_xlfn.XLOOKUP("Service_IsAny",'Scoring_Config'!$A:$A,'Scoring_Config'!$D:$D,"Yes")="Yes",_xlfn.XLOOKUP("Service_IsAny",'Scoring_Config'!$A:$A,'Scoring_Config'!$C:$C,0),0),"False,0")</f>
        <v>0</v>
      </c>
      <c r="AR519">
        <v>0</v>
      </c>
      <c r="AS519" cm="1">
        <f t="array" ref="AS519">IF(FALSE,"True," &amp; IF(_xlfn.XLOOKUP("Service_RangeGt1000",'Scoring_Config'!$A:$A,'Scoring_Config'!$D:$D,"Yes")="Yes",_xlfn.XLOOKUP("Service_RangeGt1000",'Scoring_Config'!$A:$A,'Scoring_Config'!$C:$C,0),0),"False,0")</f>
        <v>0</v>
      </c>
      <c r="AT519" cm="1">
        <f t="array" ref="AT519">IF(FALSE,"True," &amp; IF(_xlfn.XLOOKUP("App_IsAny",'Scoring_Config'!$A:$A,'Scoring_Config'!$D:$D,"Yes")="Yes",_xlfn.XLOOKUP("App_IsAny",'Scoring_Config'!$A:$A,'Scoring_Config'!$C:$C,0),0),"False,0")</f>
        <v>0</v>
      </c>
      <c r="AU519">
        <v>1</v>
      </c>
      <c r="AV519" cm="1">
        <f t="array" ref="AV519">IF(FALSE,"True," &amp; IF(_xlfn.XLOOKUP("App_RangeGt1000",'Scoring_Config'!$A:$A,'Scoring_Config'!$D:$D,"Yes")="Yes",_xlfn.XLOOKUP("App_RangeGt1000",'Scoring_Config'!$A:$A,'Scoring_Config'!$C:$C,0),0),"False,0")</f>
        <v>0</v>
      </c>
      <c r="AW519" cm="1">
        <f t="array" ref="AW519">IF(FALSE,"True," &amp; IF(_xlfn.XLOOKUP("Action_IsDenyOrDrop",'Scoring_Config'!$A:$A,'Scoring_Config'!$D:$D,"Yes")="Yes",_xlfn.XLOOKUP("Action_IsDenyOrDrop",'Scoring_Config'!$A:$A,'Scoring_Config'!$C:$C,0),0),"False,0")</f>
        <v>0</v>
      </c>
      <c r="AX519" cm="1">
        <f t="array" ref="AX519">IF(LEFT(AW519,4)="True",0,(IF(LEFT(Y519,4)="True",IF(_xlfn.XLOOKUP("Src_IsAny",'Scoring_Config'!$A:$A,'Scoring_Config'!$D:$D,"Yes")="Yes",_xlfn.XLOOKUP("Src_IsAny",'Scoring_Config'!$A:$A,'Scoring_Config'!$C:$C,10),0),0)+IF(LEFT(Z519,4)="True",IF(_xlfn.XLOOKUP("Src_CIDR_Le_16",'Scoring_Config'!$A:$A,'Scoring_Config'!$D:$D,"Yes")="Yes",_xlfn.XLOOKUP("Src_CIDR_Le_16",'Scoring_Config'!$A:$A,'Scoring_Config'!$C:$C,10),0),0)+IF(LEFT(AA519,4)="True",IF(_xlfn.XLOOKUP("Src_CIDR_17_22",'Scoring_Config'!$A:$A,'Scoring_Config'!$D:$D,"Yes")="Yes",_xlfn.XLOOKUP("Src_CIDR_17_22",'Scoring_Config'!$A:$A,'Scoring_Config'!$C:$C,5),0),0)+IF(LEFT(AB519,4)="True",IF(_xlfn.XLOOKUP("Dst_IsAny",'Scoring_Config'!$A:$A,'Scoring_Config'!$D:$D,"Yes")="Yes",_xlfn.XLOOKUP("Dst_IsAny",'Scoring_Config'!$A:$A,'Scoring_Config'!$C:$C,10),0),0)+IF(LEFT(AC519,4)="True",IF(_xlfn.XLOOKUP("Dst_CIDR_Le_16",'Scoring_Config'!$A:$A,'Scoring_Config'!$D:$D,"Yes")="Yes",_xlfn.XLOOKUP("Dst_CIDR_Le_16",'Scoring_Config'!$A:$A,'Scoring_Config'!$C:$C,10),0),0)+IF(LEFT(AD519,4)="True",IF(_xlfn.XLOOKUP("Dst_CIDR_17_22",'Scoring_Config'!$A:$A,'Scoring_Config'!$D:$D,"Yes")="Yes",_xlfn.XLOOKUP("Dst_CIDR_17_22",'Scoring_Config'!$A:$A,'Scoring_Config'!$C:$C,5),0),0)+IF(LEFT(AE519,4)="True",IF(_xlfn.XLOOKUP("SrcZone_IsAny",'Scoring_Config'!$A:$A,'Scoring_Config'!$D:$D,"Yes")="Yes",_xlfn.XLOOKUP("SrcZone_IsAny",'Scoring_Config'!$A:$A,'Scoring_Config'!$C:$C,10),0),0)+IF(LEFT(AF519,4)="True",IF(_xlfn.XLOOKUP("DstZone_IsAny",'Scoring_Config'!$A:$A,'Scoring_Config'!$D:$D,"Yes")="Yes",_xlfn.XLOOKUP("DstZone_IsAny",'Scoring_Config'!$A:$A,'Scoring_Config'!$C:$C,10),0),0)+IF(LEFT(AG519,4)="True",IF(_xlfn.XLOOKUP("Service_Any_OR_RangeGt1000",'Scoring_Config'!$A:$A,'Scoring_Config'!$D:$D,"Yes")="Yes",_xlfn.XLOOKUP("Service_Any_OR_RangeGt1000",'Scoring_Config'!$A:$A,'Scoring_Config'!$C:$C,10),0),0)+IF(LEFT(AH519,4)="True",IF(_xlfn.XLOOKUP("App_Any_OR_RangeGt1000",'Scoring_Config'!$A:$A,'Scoring_Config'!$D:$D,"Yes")="Yes",_xlfn.XLOOKUP("App_Any_OR_RangeGt1000",'Scoring_Config'!$A:$A,'Scoring_Config'!$C:$C,10),0),0)+IF(LEFT(AI519,4)="True",IF(_xlfn.XLOOKUP("Service_Insecure_Match",'Scoring_Config'!$A:$A,'Scoring_Config'!$D:$D,"Yes")="Yes",_xlfn.XLOOKUP("Service_Insecure_Match",'Scoring_Config'!$A:$A,'Scoring_Config'!$C:$C,5),0),0)+IF(LEFT(AJ519,4)="True",IF(_xlfn.XLOOKUP("Risky_Inbound",'Scoring_Config'!$A:$A,'Scoring_Config'!$D:$D,"Yes")="Yes",_xlfn.XLOOKUP("Risky_Inbound",'Scoring_Config'!$A:$A,'Scoring_Config'!$C:$C,50),0),0)+IF(LEFT(AK519,4)="True",IF(_xlfn.XLOOKUP("Risky_Outbound",'Scoring_Config'!$A:$A,'Scoring_Config'!$D:$D,"Yes")="Yes",_xlfn.XLOOKUP("Risky_Outbound",'Scoring_Config'!$A:$A,'Scoring_Config'!$C:$C,25),0),0)+IF(LEFT(AZ519,4)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519,FIND(",",AL519)+1,100)),0)+IF(LEFT(AM519,4)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519,FIND(",",AN519)+1,100)),0)+IF(_xlfn.XLOOKUP("Profile_Scoring",'Scoring_Config'!$A:$A,'Scoring_Config'!$D:$D,"Yes")="Yes",VALUE(MID(AO519,FIND(",",AO519)+1,100)),0)+IF(_xlfn.XLOOKUP("Options_Scoring",'Scoring_Config'!$A:$A,'Scoring_Config'!$D:$D,"Yes")="Yes",VALUE(MID(AP519,FIND(",",AP519)+1,100)),0)))</f>
        <v>0</v>
      </c>
      <c r="AZ519" cm="1">
        <f t="array" ref="AZ519">IF(FALSE,"True," &amp; IF(_xlfn.XLOOKUP("Migrate_Insecure",'Scoring_Config'!$A:$A,'Scoring_Config'!$D:$D,"Yes")="Yes",_xlfn.XLOOKUP("Migrate_Insecure",'Scoring_Config'!$A:$A,'Scoring_Config'!$C:$C,10),0),"False,0")</f>
        <v>0</v>
      </c>
    </row>
    <row r="520" spans="1:52">
      <c r="A520" t="s">
        <v>1979</v>
      </c>
      <c r="B520" t="s">
        <v>2493</v>
      </c>
      <c r="C520" t="s">
        <v>3542</v>
      </c>
      <c r="D520" t="s">
        <v>3545</v>
      </c>
      <c r="E520" t="s">
        <v>3563</v>
      </c>
      <c r="F520" t="s">
        <v>3752</v>
      </c>
      <c r="G520" t="s">
        <v>96</v>
      </c>
      <c r="H520" t="s">
        <v>174</v>
      </c>
      <c r="I520" t="s">
        <v>3752</v>
      </c>
      <c r="J520" t="s">
        <v>96</v>
      </c>
      <c r="K520" t="s">
        <v>1831</v>
      </c>
      <c r="L520" t="s">
        <v>1440</v>
      </c>
      <c r="M520" t="s">
        <v>1974</v>
      </c>
      <c r="N520" t="s">
        <v>4315</v>
      </c>
      <c r="O520" t="s">
        <v>4319</v>
      </c>
      <c r="P520" t="s">
        <v>4322</v>
      </c>
      <c r="Q520" t="s">
        <v>4716</v>
      </c>
      <c r="R520" t="s">
        <v>5440</v>
      </c>
      <c r="S520" t="s">
        <v>5440</v>
      </c>
      <c r="T520" t="s">
        <v>5565</v>
      </c>
      <c r="U520" t="s">
        <v>6208</v>
      </c>
      <c r="Y520" cm="1">
        <f t="array" ref="Y520">IF(FALSE,"True," &amp; IF(_xlfn.XLOOKUP("Src_IsAny",'Scoring_Config'!$A:$A,'Scoring_Config'!$D:$D,"Yes")="Yes",_xlfn.XLOOKUP("Src_IsAny",'Scoring_Config'!$A:$A,'Scoring_Config'!$C:$C,10),0),"False,0")</f>
        <v>0</v>
      </c>
      <c r="Z520" cm="1">
        <f t="array" ref="Z520">IF(FALSE,"True," &amp; IF(_xlfn.XLOOKUP("Src_CIDR_Le_16",'Scoring_Config'!$A:$A,'Scoring_Config'!$D:$D,"Yes")="Yes",_xlfn.XLOOKUP("Src_CIDR_Le_16",'Scoring_Config'!$A:$A,'Scoring_Config'!$C:$C,10),0),"False,0")</f>
        <v>0</v>
      </c>
      <c r="AA520" cm="1">
        <f t="array" ref="AA520">IF(FALSE,"True," &amp; IF(_xlfn.XLOOKUP("Src_CIDR_17_22",'Scoring_Config'!$A:$A,'Scoring_Config'!$D:$D,"Yes")="Yes",_xlfn.XLOOKUP("Src_CIDR_17_22",'Scoring_Config'!$A:$A,'Scoring_Config'!$C:$C,5),0),"False,0")</f>
        <v>0</v>
      </c>
      <c r="AB520" cm="1">
        <f t="array" ref="AB520">IF(FALSE,"True," &amp; IF(_xlfn.XLOOKUP("Dst_IsAny",'Scoring_Config'!$A:$A,'Scoring_Config'!$D:$D,"Yes")="Yes",_xlfn.XLOOKUP("Dst_IsAny",'Scoring_Config'!$A:$A,'Scoring_Config'!$C:$C,10),0),"False,0")</f>
        <v>0</v>
      </c>
      <c r="AC520" cm="1">
        <f t="array" ref="AC520">IF(FALSE,"True," &amp; IF(_xlfn.XLOOKUP("Dst_CIDR_Le_16",'Scoring_Config'!$A:$A,'Scoring_Config'!$D:$D,"Yes")="Yes",_xlfn.XLOOKUP("Dst_CIDR_Le_16",'Scoring_Config'!$A:$A,'Scoring_Config'!$C:$C,10),0),"False,0")</f>
        <v>0</v>
      </c>
      <c r="AD520" cm="1">
        <f t="array" ref="AD520">IF(FALSE,"True," &amp; IF(_xlfn.XLOOKUP("Dst_CIDR_17_22",'Scoring_Config'!$A:$A,'Scoring_Config'!$D:$D,"Yes")="Yes",_xlfn.XLOOKUP("Dst_CIDR_17_22",'Scoring_Config'!$A:$A,'Scoring_Config'!$C:$C,5),0),"False,0")</f>
        <v>0</v>
      </c>
      <c r="AE520" cm="1">
        <f t="array" ref="AE520">IF(FALSE,"True," &amp; IF(_xlfn.XLOOKUP("SrcZone_IsAny",'Scoring_Config'!$A:$A,'Scoring_Config'!$D:$D,"Yes")="Yes",_xlfn.XLOOKUP("SrcZone_IsAny",'Scoring_Config'!$A:$A,'Scoring_Config'!$C:$C,10),0),"False,0")</f>
        <v>0</v>
      </c>
      <c r="AF520" cm="1">
        <f t="array" ref="AF520">IF(FALSE,"True," &amp; IF(_xlfn.XLOOKUP("DstZone_IsAny",'Scoring_Config'!$A:$A,'Scoring_Config'!$D:$D,"Yes")="Yes",_xlfn.XLOOKUP("DstZone_IsAny",'Scoring_Config'!$A:$A,'Scoring_Config'!$C:$C,10),0),"False,0")</f>
        <v>0</v>
      </c>
      <c r="AG520" cm="1">
        <f t="array" ref="AG52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20" cm="1">
        <f t="array" ref="AH520">IF(FALSE,"True," &amp; IF(_xlfn.XLOOKUP("App_Any_OR_RangeGt1000",'Scoring_Config'!$A:$A,'Scoring_Config'!$D:$D,"Yes")="Yes",_xlfn.XLOOKUP("App_Any_OR_RangeGt1000",'Scoring_Config'!$A:$A,'Scoring_Config'!$C:$C,10),0),"False,0")</f>
        <v>0</v>
      </c>
      <c r="AI520" cm="1">
        <f t="array" ref="AI520">IF(TRUE,"True," &amp; IF(_xlfn.XLOOKUP("Service_Insecure_Match",'Scoring_Config'!$A:$A,'Scoring_Config'!$D:$D,"Yes")="Yes",_xlfn.XLOOKUP("Service_Insecure_Match",'Scoring_Config'!$A:$A,'Scoring_Config'!$C:$C,5),0),"False,0")</f>
        <v>0</v>
      </c>
      <c r="AJ520" cm="1">
        <f t="array" ref="AJ520">IF(FALSE,"True," &amp; IF(_xlfn.XLOOKUP("Risky_Inbound",'Scoring_Config'!$A:$A,'Scoring_Config'!$D:$D,"Yes")="Yes",_xlfn.XLOOKUP("Risky_Inbound",'Scoring_Config'!$A:$A,'Scoring_Config'!$C:$C,50),0),"False,0")</f>
        <v>0</v>
      </c>
      <c r="AK520" cm="1">
        <f t="array" ref="AK520">IF(FALSE,"True," &amp; IF(_xlfn.XLOOKUP("Risky_Outbound",'Scoring_Config'!$A:$A,'Scoring_Config'!$D:$D,"Yes")="Yes",_xlfn.XLOOKUP("Risky_Outbound",'Scoring_Config'!$A:$A,'Scoring_Config'!$C:$C,25),0),"False,0")</f>
        <v>0</v>
      </c>
      <c r="AL520" t="s">
        <v>6697</v>
      </c>
      <c r="AM520" cm="1">
        <f t="array" ref="AM52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20" t="s">
        <v>6697</v>
      </c>
      <c r="AO520" t="s">
        <v>6697</v>
      </c>
      <c r="AP520" t="s">
        <v>6697</v>
      </c>
      <c r="AQ520" cm="1">
        <f t="array" ref="AQ520">IF(FALSE,"True," &amp; IF(_xlfn.XLOOKUP("Service_IsAny",'Scoring_Config'!$A:$A,'Scoring_Config'!$D:$D,"Yes")="Yes",_xlfn.XLOOKUP("Service_IsAny",'Scoring_Config'!$A:$A,'Scoring_Config'!$C:$C,0),0),"False,0")</f>
        <v>0</v>
      </c>
      <c r="AR520">
        <v>4</v>
      </c>
      <c r="AS520" cm="1">
        <f t="array" ref="AS520">IF(FALSE,"True," &amp; IF(_xlfn.XLOOKUP("Service_RangeGt1000",'Scoring_Config'!$A:$A,'Scoring_Config'!$D:$D,"Yes")="Yes",_xlfn.XLOOKUP("Service_RangeGt1000",'Scoring_Config'!$A:$A,'Scoring_Config'!$C:$C,0),0),"False,0")</f>
        <v>0</v>
      </c>
      <c r="AT520" cm="1">
        <f t="array" ref="AT520">IF(FALSE,"True," &amp; IF(_xlfn.XLOOKUP("App_IsAny",'Scoring_Config'!$A:$A,'Scoring_Config'!$D:$D,"Yes")="Yes",_xlfn.XLOOKUP("App_IsAny",'Scoring_Config'!$A:$A,'Scoring_Config'!$C:$C,0),0),"False,0")</f>
        <v>0</v>
      </c>
      <c r="AU520">
        <v>8</v>
      </c>
      <c r="AV520" cm="1">
        <f t="array" ref="AV520">IF(FALSE,"True," &amp; IF(_xlfn.XLOOKUP("App_RangeGt1000",'Scoring_Config'!$A:$A,'Scoring_Config'!$D:$D,"Yes")="Yes",_xlfn.XLOOKUP("App_RangeGt1000",'Scoring_Config'!$A:$A,'Scoring_Config'!$C:$C,0),0),"False,0")</f>
        <v>0</v>
      </c>
      <c r="AW520" cm="1">
        <f t="array" ref="AW520">IF(FALSE,"True," &amp; IF(_xlfn.XLOOKUP("Action_IsDenyOrDrop",'Scoring_Config'!$A:$A,'Scoring_Config'!$D:$D,"Yes")="Yes",_xlfn.XLOOKUP("Action_IsDenyOrDrop",'Scoring_Config'!$A:$A,'Scoring_Config'!$C:$C,0),0),"False,0")</f>
        <v>0</v>
      </c>
      <c r="AX520" cm="1">
        <f t="array" ref="AX520">IF(LEFT(AW520,4)="True",0,(IF(LEFT(Y520,4)="True",IF(_xlfn.XLOOKUP("Src_IsAny",'Scoring_Config'!$A:$A,'Scoring_Config'!$D:$D,"Yes")="Yes",_xlfn.XLOOKUP("Src_IsAny",'Scoring_Config'!$A:$A,'Scoring_Config'!$C:$C,10),0),0)+IF(LEFT(Z520,4)="True",IF(_xlfn.XLOOKUP("Src_CIDR_Le_16",'Scoring_Config'!$A:$A,'Scoring_Config'!$D:$D,"Yes")="Yes",_xlfn.XLOOKUP("Src_CIDR_Le_16",'Scoring_Config'!$A:$A,'Scoring_Config'!$C:$C,10),0),0)+IF(LEFT(AA520,4)="True",IF(_xlfn.XLOOKUP("Src_CIDR_17_22",'Scoring_Config'!$A:$A,'Scoring_Config'!$D:$D,"Yes")="Yes",_xlfn.XLOOKUP("Src_CIDR_17_22",'Scoring_Config'!$A:$A,'Scoring_Config'!$C:$C,5),0),0)+IF(LEFT(AB520,4)="True",IF(_xlfn.XLOOKUP("Dst_IsAny",'Scoring_Config'!$A:$A,'Scoring_Config'!$D:$D,"Yes")="Yes",_xlfn.XLOOKUP("Dst_IsAny",'Scoring_Config'!$A:$A,'Scoring_Config'!$C:$C,10),0),0)+IF(LEFT(AC520,4)="True",IF(_xlfn.XLOOKUP("Dst_CIDR_Le_16",'Scoring_Config'!$A:$A,'Scoring_Config'!$D:$D,"Yes")="Yes",_xlfn.XLOOKUP("Dst_CIDR_Le_16",'Scoring_Config'!$A:$A,'Scoring_Config'!$C:$C,10),0),0)+IF(LEFT(AD520,4)="True",IF(_xlfn.XLOOKUP("Dst_CIDR_17_22",'Scoring_Config'!$A:$A,'Scoring_Config'!$D:$D,"Yes")="Yes",_xlfn.XLOOKUP("Dst_CIDR_17_22",'Scoring_Config'!$A:$A,'Scoring_Config'!$C:$C,5),0),0)+IF(LEFT(AE520,4)="True",IF(_xlfn.XLOOKUP("SrcZone_IsAny",'Scoring_Config'!$A:$A,'Scoring_Config'!$D:$D,"Yes")="Yes",_xlfn.XLOOKUP("SrcZone_IsAny",'Scoring_Config'!$A:$A,'Scoring_Config'!$C:$C,10),0),0)+IF(LEFT(AF520,4)="True",IF(_xlfn.XLOOKUP("DstZone_IsAny",'Scoring_Config'!$A:$A,'Scoring_Config'!$D:$D,"Yes")="Yes",_xlfn.XLOOKUP("DstZone_IsAny",'Scoring_Config'!$A:$A,'Scoring_Config'!$C:$C,10),0),0)+IF(LEFT(AG520,4)="True",IF(_xlfn.XLOOKUP("Service_Any_OR_RangeGt1000",'Scoring_Config'!$A:$A,'Scoring_Config'!$D:$D,"Yes")="Yes",_xlfn.XLOOKUP("Service_Any_OR_RangeGt1000",'Scoring_Config'!$A:$A,'Scoring_Config'!$C:$C,10),0),0)+IF(LEFT(AH520,4)="True",IF(_xlfn.XLOOKUP("App_Any_OR_RangeGt1000",'Scoring_Config'!$A:$A,'Scoring_Config'!$D:$D,"Yes")="Yes",_xlfn.XLOOKUP("App_Any_OR_RangeGt1000",'Scoring_Config'!$A:$A,'Scoring_Config'!$C:$C,10),0),0)+IF(LEFT(AI520,4)="True",IF(_xlfn.XLOOKUP("Service_Insecure_Match",'Scoring_Config'!$A:$A,'Scoring_Config'!$D:$D,"Yes")="Yes",_xlfn.XLOOKUP("Service_Insecure_Match",'Scoring_Config'!$A:$A,'Scoring_Config'!$C:$C,5),0),0)+IF(LEFT(AJ520,4)="True",IF(_xlfn.XLOOKUP("Risky_Inbound",'Scoring_Config'!$A:$A,'Scoring_Config'!$D:$D,"Yes")="Yes",_xlfn.XLOOKUP("Risky_Inbound",'Scoring_Config'!$A:$A,'Scoring_Config'!$C:$C,50),0),0)+IF(LEFT(AK520,4)="True",IF(_xlfn.XLOOKUP("Risky_Outbound",'Scoring_Config'!$A:$A,'Scoring_Config'!$D:$D,"Yes")="Yes",_xlfn.XLOOKUP("Risky_Outbound",'Scoring_Config'!$A:$A,'Scoring_Config'!$C:$C,25),0),0)+IF(LEFT(AZ520,4)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520,FIND(",",AL520)+1,100)),0)+IF(LEFT(AM520,4)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520,FIND(",",AN520)+1,100)),0)+IF(_xlfn.XLOOKUP("Profile_Scoring",'Scoring_Config'!$A:$A,'Scoring_Config'!$D:$D,"Yes")="Yes",VALUE(MID(AO520,FIND(",",AO520)+1,100)),0)+IF(_xlfn.XLOOKUP("Options_Scoring",'Scoring_Config'!$A:$A,'Scoring_Config'!$D:$D,"Yes")="Yes",VALUE(MID(AP520,FIND(",",AP520)+1,100)),0)))</f>
        <v>0</v>
      </c>
      <c r="AY520" t="s">
        <v>6706</v>
      </c>
      <c r="AZ520" cm="1">
        <f t="array" ref="AZ520">IF(TRUE,"True," &amp; IF(_xlfn.XLOOKUP("Migrate_Insecure",'Scoring_Config'!$A:$A,'Scoring_Config'!$D:$D,"Yes")="Yes",_xlfn.XLOOKUP("Migrate_Insecure",'Scoring_Config'!$A:$A,'Scoring_Config'!$C:$C,10),0),"False,0")</f>
        <v>0</v>
      </c>
    </row>
    <row r="521" spans="1:52">
      <c r="A521" t="s">
        <v>1979</v>
      </c>
      <c r="B521" t="s">
        <v>2494</v>
      </c>
      <c r="C521" t="s">
        <v>3542</v>
      </c>
      <c r="D521" t="s">
        <v>3545</v>
      </c>
      <c r="E521" t="s">
        <v>3563</v>
      </c>
      <c r="F521" t="s">
        <v>3644</v>
      </c>
      <c r="G521" t="s">
        <v>330</v>
      </c>
      <c r="H521" t="s">
        <v>174</v>
      </c>
      <c r="I521" t="s">
        <v>3644</v>
      </c>
      <c r="J521" t="s">
        <v>330</v>
      </c>
      <c r="K521" t="s">
        <v>1831</v>
      </c>
      <c r="L521" t="s">
        <v>1440</v>
      </c>
      <c r="M521" t="s">
        <v>1974</v>
      </c>
      <c r="N521" t="s">
        <v>4315</v>
      </c>
      <c r="O521" t="s">
        <v>4319</v>
      </c>
      <c r="P521" t="s">
        <v>4322</v>
      </c>
      <c r="Q521" t="s">
        <v>4716</v>
      </c>
      <c r="R521" t="s">
        <v>5440</v>
      </c>
      <c r="S521" t="s">
        <v>5440</v>
      </c>
      <c r="T521" t="s">
        <v>5718</v>
      </c>
      <c r="U521" t="s">
        <v>6208</v>
      </c>
      <c r="Y521" cm="1">
        <f t="array" ref="Y521">IF(FALSE,"True," &amp; IF(_xlfn.XLOOKUP("Src_IsAny",'Scoring_Config'!$A:$A,'Scoring_Config'!$D:$D,"Yes")="Yes",_xlfn.XLOOKUP("Src_IsAny",'Scoring_Config'!$A:$A,'Scoring_Config'!$C:$C,10),0),"False,0")</f>
        <v>0</v>
      </c>
      <c r="Z521" cm="1">
        <f t="array" ref="Z521">IF(FALSE,"True," &amp; IF(_xlfn.XLOOKUP("Src_CIDR_Le_16",'Scoring_Config'!$A:$A,'Scoring_Config'!$D:$D,"Yes")="Yes",_xlfn.XLOOKUP("Src_CIDR_Le_16",'Scoring_Config'!$A:$A,'Scoring_Config'!$C:$C,10),0),"False,0")</f>
        <v>0</v>
      </c>
      <c r="AA521" cm="1">
        <f t="array" ref="AA521">IF(FALSE,"True," &amp; IF(_xlfn.XLOOKUP("Src_CIDR_17_22",'Scoring_Config'!$A:$A,'Scoring_Config'!$D:$D,"Yes")="Yes",_xlfn.XLOOKUP("Src_CIDR_17_22",'Scoring_Config'!$A:$A,'Scoring_Config'!$C:$C,5),0),"False,0")</f>
        <v>0</v>
      </c>
      <c r="AB521" cm="1">
        <f t="array" ref="AB521">IF(FALSE,"True," &amp; IF(_xlfn.XLOOKUP("Dst_IsAny",'Scoring_Config'!$A:$A,'Scoring_Config'!$D:$D,"Yes")="Yes",_xlfn.XLOOKUP("Dst_IsAny",'Scoring_Config'!$A:$A,'Scoring_Config'!$C:$C,10),0),"False,0")</f>
        <v>0</v>
      </c>
      <c r="AC521" cm="1">
        <f t="array" ref="AC521">IF(FALSE,"True," &amp; IF(_xlfn.XLOOKUP("Dst_CIDR_Le_16",'Scoring_Config'!$A:$A,'Scoring_Config'!$D:$D,"Yes")="Yes",_xlfn.XLOOKUP("Dst_CIDR_Le_16",'Scoring_Config'!$A:$A,'Scoring_Config'!$C:$C,10),0),"False,0")</f>
        <v>0</v>
      </c>
      <c r="AD521" cm="1">
        <f t="array" ref="AD521">IF(FALSE,"True," &amp; IF(_xlfn.XLOOKUP("Dst_CIDR_17_22",'Scoring_Config'!$A:$A,'Scoring_Config'!$D:$D,"Yes")="Yes",_xlfn.XLOOKUP("Dst_CIDR_17_22",'Scoring_Config'!$A:$A,'Scoring_Config'!$C:$C,5),0),"False,0")</f>
        <v>0</v>
      </c>
      <c r="AE521" cm="1">
        <f t="array" ref="AE521">IF(FALSE,"True," &amp; IF(_xlfn.XLOOKUP("SrcZone_IsAny",'Scoring_Config'!$A:$A,'Scoring_Config'!$D:$D,"Yes")="Yes",_xlfn.XLOOKUP("SrcZone_IsAny",'Scoring_Config'!$A:$A,'Scoring_Config'!$C:$C,10),0),"False,0")</f>
        <v>0</v>
      </c>
      <c r="AF521" cm="1">
        <f t="array" ref="AF521">IF(FALSE,"True," &amp; IF(_xlfn.XLOOKUP("DstZone_IsAny",'Scoring_Config'!$A:$A,'Scoring_Config'!$D:$D,"Yes")="Yes",_xlfn.XLOOKUP("DstZone_IsAny",'Scoring_Config'!$A:$A,'Scoring_Config'!$C:$C,10),0),"False,0")</f>
        <v>0</v>
      </c>
      <c r="AG521" cm="1">
        <f t="array" ref="AG52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21" cm="1">
        <f t="array" ref="AH521">IF(FALSE,"True," &amp; IF(_xlfn.XLOOKUP("App_Any_OR_RangeGt1000",'Scoring_Config'!$A:$A,'Scoring_Config'!$D:$D,"Yes")="Yes",_xlfn.XLOOKUP("App_Any_OR_RangeGt1000",'Scoring_Config'!$A:$A,'Scoring_Config'!$C:$C,10),0),"False,0")</f>
        <v>0</v>
      </c>
      <c r="AI521" cm="1">
        <f t="array" ref="AI521">IF(TRUE,"True," &amp; IF(_xlfn.XLOOKUP("Service_Insecure_Match",'Scoring_Config'!$A:$A,'Scoring_Config'!$D:$D,"Yes")="Yes",_xlfn.XLOOKUP("Service_Insecure_Match",'Scoring_Config'!$A:$A,'Scoring_Config'!$C:$C,5),0),"False,0")</f>
        <v>0</v>
      </c>
      <c r="AJ521" cm="1">
        <f t="array" ref="AJ521">IF(FALSE,"True," &amp; IF(_xlfn.XLOOKUP("Risky_Inbound",'Scoring_Config'!$A:$A,'Scoring_Config'!$D:$D,"Yes")="Yes",_xlfn.XLOOKUP("Risky_Inbound",'Scoring_Config'!$A:$A,'Scoring_Config'!$C:$C,50),0),"False,0")</f>
        <v>0</v>
      </c>
      <c r="AK521" cm="1">
        <f t="array" ref="AK521">IF(FALSE,"True," &amp; IF(_xlfn.XLOOKUP("Risky_Outbound",'Scoring_Config'!$A:$A,'Scoring_Config'!$D:$D,"Yes")="Yes",_xlfn.XLOOKUP("Risky_Outbound",'Scoring_Config'!$A:$A,'Scoring_Config'!$C:$C,25),0),"False,0")</f>
        <v>0</v>
      </c>
      <c r="AL521" t="s">
        <v>6697</v>
      </c>
      <c r="AM521" cm="1">
        <f t="array" ref="AM52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21" t="s">
        <v>6697</v>
      </c>
      <c r="AO521" t="s">
        <v>6697</v>
      </c>
      <c r="AP521" t="s">
        <v>6697</v>
      </c>
      <c r="AQ521" cm="1">
        <f t="array" ref="AQ521">IF(FALSE,"True," &amp; IF(_xlfn.XLOOKUP("Service_IsAny",'Scoring_Config'!$A:$A,'Scoring_Config'!$D:$D,"Yes")="Yes",_xlfn.XLOOKUP("Service_IsAny",'Scoring_Config'!$A:$A,'Scoring_Config'!$C:$C,0),0),"False,0")</f>
        <v>0</v>
      </c>
      <c r="AR521">
        <v>4</v>
      </c>
      <c r="AS521" cm="1">
        <f t="array" ref="AS521">IF(FALSE,"True," &amp; IF(_xlfn.XLOOKUP("Service_RangeGt1000",'Scoring_Config'!$A:$A,'Scoring_Config'!$D:$D,"Yes")="Yes",_xlfn.XLOOKUP("Service_RangeGt1000",'Scoring_Config'!$A:$A,'Scoring_Config'!$C:$C,0),0),"False,0")</f>
        <v>0</v>
      </c>
      <c r="AT521" cm="1">
        <f t="array" ref="AT521">IF(FALSE,"True," &amp; IF(_xlfn.XLOOKUP("App_IsAny",'Scoring_Config'!$A:$A,'Scoring_Config'!$D:$D,"Yes")="Yes",_xlfn.XLOOKUP("App_IsAny",'Scoring_Config'!$A:$A,'Scoring_Config'!$C:$C,0),0),"False,0")</f>
        <v>0</v>
      </c>
      <c r="AU521">
        <v>8</v>
      </c>
      <c r="AV521" cm="1">
        <f t="array" ref="AV521">IF(FALSE,"True," &amp; IF(_xlfn.XLOOKUP("App_RangeGt1000",'Scoring_Config'!$A:$A,'Scoring_Config'!$D:$D,"Yes")="Yes",_xlfn.XLOOKUP("App_RangeGt1000",'Scoring_Config'!$A:$A,'Scoring_Config'!$C:$C,0),0),"False,0")</f>
        <v>0</v>
      </c>
      <c r="AW521" cm="1">
        <f t="array" ref="AW521">IF(FALSE,"True," &amp; IF(_xlfn.XLOOKUP("Action_IsDenyOrDrop",'Scoring_Config'!$A:$A,'Scoring_Config'!$D:$D,"Yes")="Yes",_xlfn.XLOOKUP("Action_IsDenyOrDrop",'Scoring_Config'!$A:$A,'Scoring_Config'!$C:$C,0),0),"False,0")</f>
        <v>0</v>
      </c>
      <c r="AX521" cm="1">
        <f t="array" ref="AX521">IF(LEFT(AW521,4)="True",0,(IF(LEFT(Y521,4)="True",IF(_xlfn.XLOOKUP("Src_IsAny",'Scoring_Config'!$A:$A,'Scoring_Config'!$D:$D,"Yes")="Yes",_xlfn.XLOOKUP("Src_IsAny",'Scoring_Config'!$A:$A,'Scoring_Config'!$C:$C,10),0),0)+IF(LEFT(Z521,4)="True",IF(_xlfn.XLOOKUP("Src_CIDR_Le_16",'Scoring_Config'!$A:$A,'Scoring_Config'!$D:$D,"Yes")="Yes",_xlfn.XLOOKUP("Src_CIDR_Le_16",'Scoring_Config'!$A:$A,'Scoring_Config'!$C:$C,10),0),0)+IF(LEFT(AA521,4)="True",IF(_xlfn.XLOOKUP("Src_CIDR_17_22",'Scoring_Config'!$A:$A,'Scoring_Config'!$D:$D,"Yes")="Yes",_xlfn.XLOOKUP("Src_CIDR_17_22",'Scoring_Config'!$A:$A,'Scoring_Config'!$C:$C,5),0),0)+IF(LEFT(AB521,4)="True",IF(_xlfn.XLOOKUP("Dst_IsAny",'Scoring_Config'!$A:$A,'Scoring_Config'!$D:$D,"Yes")="Yes",_xlfn.XLOOKUP("Dst_IsAny",'Scoring_Config'!$A:$A,'Scoring_Config'!$C:$C,10),0),0)+IF(LEFT(AC521,4)="True",IF(_xlfn.XLOOKUP("Dst_CIDR_Le_16",'Scoring_Config'!$A:$A,'Scoring_Config'!$D:$D,"Yes")="Yes",_xlfn.XLOOKUP("Dst_CIDR_Le_16",'Scoring_Config'!$A:$A,'Scoring_Config'!$C:$C,10),0),0)+IF(LEFT(AD521,4)="True",IF(_xlfn.XLOOKUP("Dst_CIDR_17_22",'Scoring_Config'!$A:$A,'Scoring_Config'!$D:$D,"Yes")="Yes",_xlfn.XLOOKUP("Dst_CIDR_17_22",'Scoring_Config'!$A:$A,'Scoring_Config'!$C:$C,5),0),0)+IF(LEFT(AE521,4)="True",IF(_xlfn.XLOOKUP("SrcZone_IsAny",'Scoring_Config'!$A:$A,'Scoring_Config'!$D:$D,"Yes")="Yes",_xlfn.XLOOKUP("SrcZone_IsAny",'Scoring_Config'!$A:$A,'Scoring_Config'!$C:$C,10),0),0)+IF(LEFT(AF521,4)="True",IF(_xlfn.XLOOKUP("DstZone_IsAny",'Scoring_Config'!$A:$A,'Scoring_Config'!$D:$D,"Yes")="Yes",_xlfn.XLOOKUP("DstZone_IsAny",'Scoring_Config'!$A:$A,'Scoring_Config'!$C:$C,10),0),0)+IF(LEFT(AG521,4)="True",IF(_xlfn.XLOOKUP("Service_Any_OR_RangeGt1000",'Scoring_Config'!$A:$A,'Scoring_Config'!$D:$D,"Yes")="Yes",_xlfn.XLOOKUP("Service_Any_OR_RangeGt1000",'Scoring_Config'!$A:$A,'Scoring_Config'!$C:$C,10),0),0)+IF(LEFT(AH521,4)="True",IF(_xlfn.XLOOKUP("App_Any_OR_RangeGt1000",'Scoring_Config'!$A:$A,'Scoring_Config'!$D:$D,"Yes")="Yes",_xlfn.XLOOKUP("App_Any_OR_RangeGt1000",'Scoring_Config'!$A:$A,'Scoring_Config'!$C:$C,10),0),0)+IF(LEFT(AI521,4)="True",IF(_xlfn.XLOOKUP("Service_Insecure_Match",'Scoring_Config'!$A:$A,'Scoring_Config'!$D:$D,"Yes")="Yes",_xlfn.XLOOKUP("Service_Insecure_Match",'Scoring_Config'!$A:$A,'Scoring_Config'!$C:$C,5),0),0)+IF(LEFT(AJ521,4)="True",IF(_xlfn.XLOOKUP("Risky_Inbound",'Scoring_Config'!$A:$A,'Scoring_Config'!$D:$D,"Yes")="Yes",_xlfn.XLOOKUP("Risky_Inbound",'Scoring_Config'!$A:$A,'Scoring_Config'!$C:$C,50),0),0)+IF(LEFT(AK521,4)="True",IF(_xlfn.XLOOKUP("Risky_Outbound",'Scoring_Config'!$A:$A,'Scoring_Config'!$D:$D,"Yes")="Yes",_xlfn.XLOOKUP("Risky_Outbound",'Scoring_Config'!$A:$A,'Scoring_Config'!$C:$C,25),0),0)+IF(LEFT(AZ521,4)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521,FIND(",",AL521)+1,100)),0)+IF(LEFT(AM521,4)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521,FIND(",",AN521)+1,100)),0)+IF(_xlfn.XLOOKUP("Profile_Scoring",'Scoring_Config'!$A:$A,'Scoring_Config'!$D:$D,"Yes")="Yes",VALUE(MID(AO521,FIND(",",AO521)+1,100)),0)+IF(_xlfn.XLOOKUP("Options_Scoring",'Scoring_Config'!$A:$A,'Scoring_Config'!$D:$D,"Yes")="Yes",VALUE(MID(AP521,FIND(",",AP521)+1,100)),0)))</f>
        <v>0</v>
      </c>
      <c r="AY521" t="s">
        <v>6706</v>
      </c>
      <c r="AZ521" cm="1">
        <f t="array" ref="AZ521">IF(TRUE,"True," &amp; IF(_xlfn.XLOOKUP("Migrate_Insecure",'Scoring_Config'!$A:$A,'Scoring_Config'!$D:$D,"Yes")="Yes",_xlfn.XLOOKUP("Migrate_Insecure",'Scoring_Config'!$A:$A,'Scoring_Config'!$C:$C,10),0),"False,0")</f>
        <v>0</v>
      </c>
    </row>
    <row r="522" spans="1:52">
      <c r="A522" t="s">
        <v>1979</v>
      </c>
      <c r="B522" t="s">
        <v>2495</v>
      </c>
      <c r="C522" t="s">
        <v>3542</v>
      </c>
      <c r="D522" t="s">
        <v>3545</v>
      </c>
      <c r="E522" t="s">
        <v>3563</v>
      </c>
      <c r="F522" t="s">
        <v>3674</v>
      </c>
      <c r="G522" t="s">
        <v>90</v>
      </c>
      <c r="H522" t="s">
        <v>174</v>
      </c>
      <c r="I522" t="s">
        <v>3752</v>
      </c>
      <c r="J522" t="s">
        <v>96</v>
      </c>
      <c r="K522" t="s">
        <v>1662</v>
      </c>
      <c r="L522" t="s">
        <v>1372</v>
      </c>
      <c r="M522" t="s">
        <v>1974</v>
      </c>
      <c r="N522" t="s">
        <v>4315</v>
      </c>
      <c r="O522" t="s">
        <v>4319</v>
      </c>
      <c r="P522" t="s">
        <v>4322</v>
      </c>
      <c r="Q522" t="s">
        <v>4717</v>
      </c>
      <c r="R522" t="s">
        <v>5437</v>
      </c>
      <c r="S522" t="s">
        <v>5440</v>
      </c>
      <c r="T522" t="s">
        <v>5633</v>
      </c>
      <c r="U522" t="s">
        <v>6209</v>
      </c>
      <c r="Y522" cm="1">
        <f t="array" ref="Y522">IF(FALSE,"True," &amp; IF(_xlfn.XLOOKUP("Src_IsAny",'Scoring_Config'!$A:$A,'Scoring_Config'!$D:$D,"Yes")="Yes",_xlfn.XLOOKUP("Src_IsAny",'Scoring_Config'!$A:$A,'Scoring_Config'!$C:$C,10),0),"False,0")</f>
        <v>0</v>
      </c>
      <c r="Z522" cm="1">
        <f t="array" ref="Z522">IF(FALSE,"True," &amp; IF(_xlfn.XLOOKUP("Src_CIDR_Le_16",'Scoring_Config'!$A:$A,'Scoring_Config'!$D:$D,"Yes")="Yes",_xlfn.XLOOKUP("Src_CIDR_Le_16",'Scoring_Config'!$A:$A,'Scoring_Config'!$C:$C,10),0),"False,0")</f>
        <v>0</v>
      </c>
      <c r="AA522" cm="1">
        <f t="array" ref="AA522">IF(FALSE,"True," &amp; IF(_xlfn.XLOOKUP("Src_CIDR_17_22",'Scoring_Config'!$A:$A,'Scoring_Config'!$D:$D,"Yes")="Yes",_xlfn.XLOOKUP("Src_CIDR_17_22",'Scoring_Config'!$A:$A,'Scoring_Config'!$C:$C,5),0),"False,0")</f>
        <v>0</v>
      </c>
      <c r="AB522" cm="1">
        <f t="array" ref="AB522">IF(FALSE,"True," &amp; IF(_xlfn.XLOOKUP("Dst_IsAny",'Scoring_Config'!$A:$A,'Scoring_Config'!$D:$D,"Yes")="Yes",_xlfn.XLOOKUP("Dst_IsAny",'Scoring_Config'!$A:$A,'Scoring_Config'!$C:$C,10),0),"False,0")</f>
        <v>0</v>
      </c>
      <c r="AC522" cm="1">
        <f t="array" ref="AC522">IF(FALSE,"True," &amp; IF(_xlfn.XLOOKUP("Dst_CIDR_Le_16",'Scoring_Config'!$A:$A,'Scoring_Config'!$D:$D,"Yes")="Yes",_xlfn.XLOOKUP("Dst_CIDR_Le_16",'Scoring_Config'!$A:$A,'Scoring_Config'!$C:$C,10),0),"False,0")</f>
        <v>0</v>
      </c>
      <c r="AD522" cm="1">
        <f t="array" ref="AD522">IF(FALSE,"True," &amp; IF(_xlfn.XLOOKUP("Dst_CIDR_17_22",'Scoring_Config'!$A:$A,'Scoring_Config'!$D:$D,"Yes")="Yes",_xlfn.XLOOKUP("Dst_CIDR_17_22",'Scoring_Config'!$A:$A,'Scoring_Config'!$C:$C,5),0),"False,0")</f>
        <v>0</v>
      </c>
      <c r="AE522" cm="1">
        <f t="array" ref="AE522">IF(FALSE,"True," &amp; IF(_xlfn.XLOOKUP("SrcZone_IsAny",'Scoring_Config'!$A:$A,'Scoring_Config'!$D:$D,"Yes")="Yes",_xlfn.XLOOKUP("SrcZone_IsAny",'Scoring_Config'!$A:$A,'Scoring_Config'!$C:$C,10),0),"False,0")</f>
        <v>0</v>
      </c>
      <c r="AF522" cm="1">
        <f t="array" ref="AF522">IF(FALSE,"True," &amp; IF(_xlfn.XLOOKUP("DstZone_IsAny",'Scoring_Config'!$A:$A,'Scoring_Config'!$D:$D,"Yes")="Yes",_xlfn.XLOOKUP("DstZone_IsAny",'Scoring_Config'!$A:$A,'Scoring_Config'!$C:$C,10),0),"False,0")</f>
        <v>0</v>
      </c>
      <c r="AG522" cm="1">
        <f t="array" ref="AG52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22" cm="1">
        <f t="array" ref="AH522">IF(FALSE,"True," &amp; IF(_xlfn.XLOOKUP("App_Any_OR_RangeGt1000",'Scoring_Config'!$A:$A,'Scoring_Config'!$D:$D,"Yes")="Yes",_xlfn.XLOOKUP("App_Any_OR_RangeGt1000",'Scoring_Config'!$A:$A,'Scoring_Config'!$C:$C,10),0),"False,0")</f>
        <v>0</v>
      </c>
      <c r="AI522" cm="1">
        <f t="array" ref="AI522">IF(TRUE,"True," &amp; IF(_xlfn.XLOOKUP("Service_Insecure_Match",'Scoring_Config'!$A:$A,'Scoring_Config'!$D:$D,"Yes")="Yes",_xlfn.XLOOKUP("Service_Insecure_Match",'Scoring_Config'!$A:$A,'Scoring_Config'!$C:$C,5),0),"False,0")</f>
        <v>0</v>
      </c>
      <c r="AJ522" cm="1">
        <f t="array" ref="AJ522">IF(FALSE,"True," &amp; IF(_xlfn.XLOOKUP("Risky_Inbound",'Scoring_Config'!$A:$A,'Scoring_Config'!$D:$D,"Yes")="Yes",_xlfn.XLOOKUP("Risky_Inbound",'Scoring_Config'!$A:$A,'Scoring_Config'!$C:$C,50),0),"False,0")</f>
        <v>0</v>
      </c>
      <c r="AK522" cm="1">
        <f t="array" ref="AK522">IF(FALSE,"True," &amp; IF(_xlfn.XLOOKUP("Risky_Outbound",'Scoring_Config'!$A:$A,'Scoring_Config'!$D:$D,"Yes")="Yes",_xlfn.XLOOKUP("Risky_Outbound",'Scoring_Config'!$A:$A,'Scoring_Config'!$C:$C,25),0),"False,0")</f>
        <v>0</v>
      </c>
      <c r="AL522" t="s">
        <v>6697</v>
      </c>
      <c r="AM522" cm="1">
        <f t="array" ref="AM52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22" t="s">
        <v>6697</v>
      </c>
      <c r="AO522" t="s">
        <v>6697</v>
      </c>
      <c r="AP522" t="s">
        <v>6697</v>
      </c>
      <c r="AQ522" cm="1">
        <f t="array" ref="AQ522">IF(FALSE,"True," &amp; IF(_xlfn.XLOOKUP("Service_IsAny",'Scoring_Config'!$A:$A,'Scoring_Config'!$D:$D,"Yes")="Yes",_xlfn.XLOOKUP("Service_IsAny",'Scoring_Config'!$A:$A,'Scoring_Config'!$C:$C,0),0),"False,0")</f>
        <v>0</v>
      </c>
      <c r="AR522">
        <v>4</v>
      </c>
      <c r="AS522" cm="1">
        <f t="array" ref="AS522">IF(FALSE,"True," &amp; IF(_xlfn.XLOOKUP("Service_RangeGt1000",'Scoring_Config'!$A:$A,'Scoring_Config'!$D:$D,"Yes")="Yes",_xlfn.XLOOKUP("Service_RangeGt1000",'Scoring_Config'!$A:$A,'Scoring_Config'!$C:$C,0),0),"False,0")</f>
        <v>0</v>
      </c>
      <c r="AT522" cm="1">
        <f t="array" ref="AT522">IF(FALSE,"True," &amp; IF(_xlfn.XLOOKUP("App_IsAny",'Scoring_Config'!$A:$A,'Scoring_Config'!$D:$D,"Yes")="Yes",_xlfn.XLOOKUP("App_IsAny",'Scoring_Config'!$A:$A,'Scoring_Config'!$C:$C,0),0),"False,0")</f>
        <v>0</v>
      </c>
      <c r="AU522">
        <v>2</v>
      </c>
      <c r="AV522" cm="1">
        <f t="array" ref="AV522">IF(FALSE,"True," &amp; IF(_xlfn.XLOOKUP("App_RangeGt1000",'Scoring_Config'!$A:$A,'Scoring_Config'!$D:$D,"Yes")="Yes",_xlfn.XLOOKUP("App_RangeGt1000",'Scoring_Config'!$A:$A,'Scoring_Config'!$C:$C,0),0),"False,0")</f>
        <v>0</v>
      </c>
      <c r="AW522" cm="1">
        <f t="array" ref="AW522">IF(FALSE,"True," &amp; IF(_xlfn.XLOOKUP("Action_IsDenyOrDrop",'Scoring_Config'!$A:$A,'Scoring_Config'!$D:$D,"Yes")="Yes",_xlfn.XLOOKUP("Action_IsDenyOrDrop",'Scoring_Config'!$A:$A,'Scoring_Config'!$C:$C,0),0),"False,0")</f>
        <v>0</v>
      </c>
      <c r="AX522" cm="1">
        <f t="array" ref="AX522">IF(LEFT(AW522,4)="True",0,(IF(LEFT(Y522,4)="True",IF(_xlfn.XLOOKUP("Src_IsAny",'Scoring_Config'!$A:$A,'Scoring_Config'!$D:$D,"Yes")="Yes",_xlfn.XLOOKUP("Src_IsAny",'Scoring_Config'!$A:$A,'Scoring_Config'!$C:$C,10),0),0)+IF(LEFT(Z522,4)="True",IF(_xlfn.XLOOKUP("Src_CIDR_Le_16",'Scoring_Config'!$A:$A,'Scoring_Config'!$D:$D,"Yes")="Yes",_xlfn.XLOOKUP("Src_CIDR_Le_16",'Scoring_Config'!$A:$A,'Scoring_Config'!$C:$C,10),0),0)+IF(LEFT(AA522,4)="True",IF(_xlfn.XLOOKUP("Src_CIDR_17_22",'Scoring_Config'!$A:$A,'Scoring_Config'!$D:$D,"Yes")="Yes",_xlfn.XLOOKUP("Src_CIDR_17_22",'Scoring_Config'!$A:$A,'Scoring_Config'!$C:$C,5),0),0)+IF(LEFT(AB522,4)="True",IF(_xlfn.XLOOKUP("Dst_IsAny",'Scoring_Config'!$A:$A,'Scoring_Config'!$D:$D,"Yes")="Yes",_xlfn.XLOOKUP("Dst_IsAny",'Scoring_Config'!$A:$A,'Scoring_Config'!$C:$C,10),0),0)+IF(LEFT(AC522,4)="True",IF(_xlfn.XLOOKUP("Dst_CIDR_Le_16",'Scoring_Config'!$A:$A,'Scoring_Config'!$D:$D,"Yes")="Yes",_xlfn.XLOOKUP("Dst_CIDR_Le_16",'Scoring_Config'!$A:$A,'Scoring_Config'!$C:$C,10),0),0)+IF(LEFT(AD522,4)="True",IF(_xlfn.XLOOKUP("Dst_CIDR_17_22",'Scoring_Config'!$A:$A,'Scoring_Config'!$D:$D,"Yes")="Yes",_xlfn.XLOOKUP("Dst_CIDR_17_22",'Scoring_Config'!$A:$A,'Scoring_Config'!$C:$C,5),0),0)+IF(LEFT(AE522,4)="True",IF(_xlfn.XLOOKUP("SrcZone_IsAny",'Scoring_Config'!$A:$A,'Scoring_Config'!$D:$D,"Yes")="Yes",_xlfn.XLOOKUP("SrcZone_IsAny",'Scoring_Config'!$A:$A,'Scoring_Config'!$C:$C,10),0),0)+IF(LEFT(AF522,4)="True",IF(_xlfn.XLOOKUP("DstZone_IsAny",'Scoring_Config'!$A:$A,'Scoring_Config'!$D:$D,"Yes")="Yes",_xlfn.XLOOKUP("DstZone_IsAny",'Scoring_Config'!$A:$A,'Scoring_Config'!$C:$C,10),0),0)+IF(LEFT(AG522,4)="True",IF(_xlfn.XLOOKUP("Service_Any_OR_RangeGt1000",'Scoring_Config'!$A:$A,'Scoring_Config'!$D:$D,"Yes")="Yes",_xlfn.XLOOKUP("Service_Any_OR_RangeGt1000",'Scoring_Config'!$A:$A,'Scoring_Config'!$C:$C,10),0),0)+IF(LEFT(AH522,4)="True",IF(_xlfn.XLOOKUP("App_Any_OR_RangeGt1000",'Scoring_Config'!$A:$A,'Scoring_Config'!$D:$D,"Yes")="Yes",_xlfn.XLOOKUP("App_Any_OR_RangeGt1000",'Scoring_Config'!$A:$A,'Scoring_Config'!$C:$C,10),0),0)+IF(LEFT(AI522,4)="True",IF(_xlfn.XLOOKUP("Service_Insecure_Match",'Scoring_Config'!$A:$A,'Scoring_Config'!$D:$D,"Yes")="Yes",_xlfn.XLOOKUP("Service_Insecure_Match",'Scoring_Config'!$A:$A,'Scoring_Config'!$C:$C,5),0),0)+IF(LEFT(AJ522,4)="True",IF(_xlfn.XLOOKUP("Risky_Inbound",'Scoring_Config'!$A:$A,'Scoring_Config'!$D:$D,"Yes")="Yes",_xlfn.XLOOKUP("Risky_Inbound",'Scoring_Config'!$A:$A,'Scoring_Config'!$C:$C,50),0),0)+IF(LEFT(AK522,4)="True",IF(_xlfn.XLOOKUP("Risky_Outbound",'Scoring_Config'!$A:$A,'Scoring_Config'!$D:$D,"Yes")="Yes",_xlfn.XLOOKUP("Risky_Outbound",'Scoring_Config'!$A:$A,'Scoring_Config'!$C:$C,25),0),0)+IF(LEFT(AZ522,4)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522,FIND(",",AL522)+1,100)),0)+IF(LEFT(AM522,4)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522,FIND(",",AN522)+1,100)),0)+IF(_xlfn.XLOOKUP("Profile_Scoring",'Scoring_Config'!$A:$A,'Scoring_Config'!$D:$D,"Yes")="Yes",VALUE(MID(AO522,FIND(",",AO522)+1,100)),0)+IF(_xlfn.XLOOKUP("Options_Scoring",'Scoring_Config'!$A:$A,'Scoring_Config'!$D:$D,"Yes")="Yes",VALUE(MID(AP522,FIND(",",AP522)+1,100)),0)))</f>
        <v>0</v>
      </c>
      <c r="AY522" t="s">
        <v>6706</v>
      </c>
      <c r="AZ522" cm="1">
        <f t="array" ref="AZ522">IF(TRUE,"True," &amp; IF(_xlfn.XLOOKUP("Migrate_Insecure",'Scoring_Config'!$A:$A,'Scoring_Config'!$D:$D,"Yes")="Yes",_xlfn.XLOOKUP("Migrate_Insecure",'Scoring_Config'!$A:$A,'Scoring_Config'!$C:$C,10),0),"False,0")</f>
        <v>0</v>
      </c>
    </row>
    <row r="523" spans="1:52">
      <c r="A523" t="s">
        <v>1979</v>
      </c>
      <c r="B523" t="s">
        <v>2496</v>
      </c>
      <c r="C523" t="s">
        <v>3542</v>
      </c>
      <c r="D523" t="s">
        <v>3545</v>
      </c>
      <c r="E523" t="s">
        <v>3563</v>
      </c>
      <c r="F523" t="s">
        <v>3609</v>
      </c>
      <c r="G523" t="s">
        <v>236</v>
      </c>
      <c r="H523" t="s">
        <v>174</v>
      </c>
      <c r="I523" t="s">
        <v>3644</v>
      </c>
      <c r="J523" t="s">
        <v>330</v>
      </c>
      <c r="K523" t="s">
        <v>1662</v>
      </c>
      <c r="L523" t="s">
        <v>1372</v>
      </c>
      <c r="M523" t="s">
        <v>1974</v>
      </c>
      <c r="N523" t="s">
        <v>4315</v>
      </c>
      <c r="O523" t="s">
        <v>4319</v>
      </c>
      <c r="P523" t="s">
        <v>4322</v>
      </c>
      <c r="Q523" t="s">
        <v>4718</v>
      </c>
      <c r="R523" t="s">
        <v>5437</v>
      </c>
      <c r="S523" t="s">
        <v>5440</v>
      </c>
      <c r="T523" t="s">
        <v>5633</v>
      </c>
      <c r="U523" t="s">
        <v>6209</v>
      </c>
      <c r="Y523" cm="1">
        <f t="array" ref="Y523">IF(FALSE,"True," &amp; IF(_xlfn.XLOOKUP("Src_IsAny",'Scoring_Config'!$A:$A,'Scoring_Config'!$D:$D,"Yes")="Yes",_xlfn.XLOOKUP("Src_IsAny",'Scoring_Config'!$A:$A,'Scoring_Config'!$C:$C,10),0),"False,0")</f>
        <v>0</v>
      </c>
      <c r="Z523" cm="1">
        <f t="array" ref="Z523">IF(FALSE,"True," &amp; IF(_xlfn.XLOOKUP("Src_CIDR_Le_16",'Scoring_Config'!$A:$A,'Scoring_Config'!$D:$D,"Yes")="Yes",_xlfn.XLOOKUP("Src_CIDR_Le_16",'Scoring_Config'!$A:$A,'Scoring_Config'!$C:$C,10),0),"False,0")</f>
        <v>0</v>
      </c>
      <c r="AA523" cm="1">
        <f t="array" ref="AA523">IF(FALSE,"True," &amp; IF(_xlfn.XLOOKUP("Src_CIDR_17_22",'Scoring_Config'!$A:$A,'Scoring_Config'!$D:$D,"Yes")="Yes",_xlfn.XLOOKUP("Src_CIDR_17_22",'Scoring_Config'!$A:$A,'Scoring_Config'!$C:$C,5),0),"False,0")</f>
        <v>0</v>
      </c>
      <c r="AB523" cm="1">
        <f t="array" ref="AB523">IF(FALSE,"True," &amp; IF(_xlfn.XLOOKUP("Dst_IsAny",'Scoring_Config'!$A:$A,'Scoring_Config'!$D:$D,"Yes")="Yes",_xlfn.XLOOKUP("Dst_IsAny",'Scoring_Config'!$A:$A,'Scoring_Config'!$C:$C,10),0),"False,0")</f>
        <v>0</v>
      </c>
      <c r="AC523" cm="1">
        <f t="array" ref="AC523">IF(FALSE,"True," &amp; IF(_xlfn.XLOOKUP("Dst_CIDR_Le_16",'Scoring_Config'!$A:$A,'Scoring_Config'!$D:$D,"Yes")="Yes",_xlfn.XLOOKUP("Dst_CIDR_Le_16",'Scoring_Config'!$A:$A,'Scoring_Config'!$C:$C,10),0),"False,0")</f>
        <v>0</v>
      </c>
      <c r="AD523" cm="1">
        <f t="array" ref="AD523">IF(FALSE,"True," &amp; IF(_xlfn.XLOOKUP("Dst_CIDR_17_22",'Scoring_Config'!$A:$A,'Scoring_Config'!$D:$D,"Yes")="Yes",_xlfn.XLOOKUP("Dst_CIDR_17_22",'Scoring_Config'!$A:$A,'Scoring_Config'!$C:$C,5),0),"False,0")</f>
        <v>0</v>
      </c>
      <c r="AE523" cm="1">
        <f t="array" ref="AE523">IF(FALSE,"True," &amp; IF(_xlfn.XLOOKUP("SrcZone_IsAny",'Scoring_Config'!$A:$A,'Scoring_Config'!$D:$D,"Yes")="Yes",_xlfn.XLOOKUP("SrcZone_IsAny",'Scoring_Config'!$A:$A,'Scoring_Config'!$C:$C,10),0),"False,0")</f>
        <v>0</v>
      </c>
      <c r="AF523" cm="1">
        <f t="array" ref="AF523">IF(FALSE,"True," &amp; IF(_xlfn.XLOOKUP("DstZone_IsAny",'Scoring_Config'!$A:$A,'Scoring_Config'!$D:$D,"Yes")="Yes",_xlfn.XLOOKUP("DstZone_IsAny",'Scoring_Config'!$A:$A,'Scoring_Config'!$C:$C,10),0),"False,0")</f>
        <v>0</v>
      </c>
      <c r="AG523" cm="1">
        <f t="array" ref="AG52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23" cm="1">
        <f t="array" ref="AH523">IF(FALSE,"True," &amp; IF(_xlfn.XLOOKUP("App_Any_OR_RangeGt1000",'Scoring_Config'!$A:$A,'Scoring_Config'!$D:$D,"Yes")="Yes",_xlfn.XLOOKUP("App_Any_OR_RangeGt1000",'Scoring_Config'!$A:$A,'Scoring_Config'!$C:$C,10),0),"False,0")</f>
        <v>0</v>
      </c>
      <c r="AI523" cm="1">
        <f t="array" ref="AI523">IF(TRUE,"True," &amp; IF(_xlfn.XLOOKUP("Service_Insecure_Match",'Scoring_Config'!$A:$A,'Scoring_Config'!$D:$D,"Yes")="Yes",_xlfn.XLOOKUP("Service_Insecure_Match",'Scoring_Config'!$A:$A,'Scoring_Config'!$C:$C,5),0),"False,0")</f>
        <v>0</v>
      </c>
      <c r="AJ523" cm="1">
        <f t="array" ref="AJ523">IF(FALSE,"True," &amp; IF(_xlfn.XLOOKUP("Risky_Inbound",'Scoring_Config'!$A:$A,'Scoring_Config'!$D:$D,"Yes")="Yes",_xlfn.XLOOKUP("Risky_Inbound",'Scoring_Config'!$A:$A,'Scoring_Config'!$C:$C,50),0),"False,0")</f>
        <v>0</v>
      </c>
      <c r="AK523" cm="1">
        <f t="array" ref="AK523">IF(FALSE,"True," &amp; IF(_xlfn.XLOOKUP("Risky_Outbound",'Scoring_Config'!$A:$A,'Scoring_Config'!$D:$D,"Yes")="Yes",_xlfn.XLOOKUP("Risky_Outbound",'Scoring_Config'!$A:$A,'Scoring_Config'!$C:$C,25),0),"False,0")</f>
        <v>0</v>
      </c>
      <c r="AL523" t="s">
        <v>6697</v>
      </c>
      <c r="AM523" cm="1">
        <f t="array" ref="AM52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23" t="s">
        <v>6697</v>
      </c>
      <c r="AO523" t="s">
        <v>6697</v>
      </c>
      <c r="AP523" t="s">
        <v>6697</v>
      </c>
      <c r="AQ523" cm="1">
        <f t="array" ref="AQ523">IF(FALSE,"True," &amp; IF(_xlfn.XLOOKUP("Service_IsAny",'Scoring_Config'!$A:$A,'Scoring_Config'!$D:$D,"Yes")="Yes",_xlfn.XLOOKUP("Service_IsAny",'Scoring_Config'!$A:$A,'Scoring_Config'!$C:$C,0),0),"False,0")</f>
        <v>0</v>
      </c>
      <c r="AR523">
        <v>4</v>
      </c>
      <c r="AS523" cm="1">
        <f t="array" ref="AS523">IF(FALSE,"True," &amp; IF(_xlfn.XLOOKUP("Service_RangeGt1000",'Scoring_Config'!$A:$A,'Scoring_Config'!$D:$D,"Yes")="Yes",_xlfn.XLOOKUP("Service_RangeGt1000",'Scoring_Config'!$A:$A,'Scoring_Config'!$C:$C,0),0),"False,0")</f>
        <v>0</v>
      </c>
      <c r="AT523" cm="1">
        <f t="array" ref="AT523">IF(FALSE,"True," &amp; IF(_xlfn.XLOOKUP("App_IsAny",'Scoring_Config'!$A:$A,'Scoring_Config'!$D:$D,"Yes")="Yes",_xlfn.XLOOKUP("App_IsAny",'Scoring_Config'!$A:$A,'Scoring_Config'!$C:$C,0),0),"False,0")</f>
        <v>0</v>
      </c>
      <c r="AU523">
        <v>2</v>
      </c>
      <c r="AV523" cm="1">
        <f t="array" ref="AV523">IF(FALSE,"True," &amp; IF(_xlfn.XLOOKUP("App_RangeGt1000",'Scoring_Config'!$A:$A,'Scoring_Config'!$D:$D,"Yes")="Yes",_xlfn.XLOOKUP("App_RangeGt1000",'Scoring_Config'!$A:$A,'Scoring_Config'!$C:$C,0),0),"False,0")</f>
        <v>0</v>
      </c>
      <c r="AW523" cm="1">
        <f t="array" ref="AW523">IF(FALSE,"True," &amp; IF(_xlfn.XLOOKUP("Action_IsDenyOrDrop",'Scoring_Config'!$A:$A,'Scoring_Config'!$D:$D,"Yes")="Yes",_xlfn.XLOOKUP("Action_IsDenyOrDrop",'Scoring_Config'!$A:$A,'Scoring_Config'!$C:$C,0),0),"False,0")</f>
        <v>0</v>
      </c>
      <c r="AX523" cm="1">
        <f t="array" ref="AX523">IF(LEFT(AW523,4)="True",0,(IF(LEFT(Y523,4)="True",IF(_xlfn.XLOOKUP("Src_IsAny",'Scoring_Config'!$A:$A,'Scoring_Config'!$D:$D,"Yes")="Yes",_xlfn.XLOOKUP("Src_IsAny",'Scoring_Config'!$A:$A,'Scoring_Config'!$C:$C,10),0),0)+IF(LEFT(Z523,4)="True",IF(_xlfn.XLOOKUP("Src_CIDR_Le_16",'Scoring_Config'!$A:$A,'Scoring_Config'!$D:$D,"Yes")="Yes",_xlfn.XLOOKUP("Src_CIDR_Le_16",'Scoring_Config'!$A:$A,'Scoring_Config'!$C:$C,10),0),0)+IF(LEFT(AA523,4)="True",IF(_xlfn.XLOOKUP("Src_CIDR_17_22",'Scoring_Config'!$A:$A,'Scoring_Config'!$D:$D,"Yes")="Yes",_xlfn.XLOOKUP("Src_CIDR_17_22",'Scoring_Config'!$A:$A,'Scoring_Config'!$C:$C,5),0),0)+IF(LEFT(AB523,4)="True",IF(_xlfn.XLOOKUP("Dst_IsAny",'Scoring_Config'!$A:$A,'Scoring_Config'!$D:$D,"Yes")="Yes",_xlfn.XLOOKUP("Dst_IsAny",'Scoring_Config'!$A:$A,'Scoring_Config'!$C:$C,10),0),0)+IF(LEFT(AC523,4)="True",IF(_xlfn.XLOOKUP("Dst_CIDR_Le_16",'Scoring_Config'!$A:$A,'Scoring_Config'!$D:$D,"Yes")="Yes",_xlfn.XLOOKUP("Dst_CIDR_Le_16",'Scoring_Config'!$A:$A,'Scoring_Config'!$C:$C,10),0),0)+IF(LEFT(AD523,4)="True",IF(_xlfn.XLOOKUP("Dst_CIDR_17_22",'Scoring_Config'!$A:$A,'Scoring_Config'!$D:$D,"Yes")="Yes",_xlfn.XLOOKUP("Dst_CIDR_17_22",'Scoring_Config'!$A:$A,'Scoring_Config'!$C:$C,5),0),0)+IF(LEFT(AE523,4)="True",IF(_xlfn.XLOOKUP("SrcZone_IsAny",'Scoring_Config'!$A:$A,'Scoring_Config'!$D:$D,"Yes")="Yes",_xlfn.XLOOKUP("SrcZone_IsAny",'Scoring_Config'!$A:$A,'Scoring_Config'!$C:$C,10),0),0)+IF(LEFT(AF523,4)="True",IF(_xlfn.XLOOKUP("DstZone_IsAny",'Scoring_Config'!$A:$A,'Scoring_Config'!$D:$D,"Yes")="Yes",_xlfn.XLOOKUP("DstZone_IsAny",'Scoring_Config'!$A:$A,'Scoring_Config'!$C:$C,10),0),0)+IF(LEFT(AG523,4)="True",IF(_xlfn.XLOOKUP("Service_Any_OR_RangeGt1000",'Scoring_Config'!$A:$A,'Scoring_Config'!$D:$D,"Yes")="Yes",_xlfn.XLOOKUP("Service_Any_OR_RangeGt1000",'Scoring_Config'!$A:$A,'Scoring_Config'!$C:$C,10),0),0)+IF(LEFT(AH523,4)="True",IF(_xlfn.XLOOKUP("App_Any_OR_RangeGt1000",'Scoring_Config'!$A:$A,'Scoring_Config'!$D:$D,"Yes")="Yes",_xlfn.XLOOKUP("App_Any_OR_RangeGt1000",'Scoring_Config'!$A:$A,'Scoring_Config'!$C:$C,10),0),0)+IF(LEFT(AI523,4)="True",IF(_xlfn.XLOOKUP("Service_Insecure_Match",'Scoring_Config'!$A:$A,'Scoring_Config'!$D:$D,"Yes")="Yes",_xlfn.XLOOKUP("Service_Insecure_Match",'Scoring_Config'!$A:$A,'Scoring_Config'!$C:$C,5),0),0)+IF(LEFT(AJ523,4)="True",IF(_xlfn.XLOOKUP("Risky_Inbound",'Scoring_Config'!$A:$A,'Scoring_Config'!$D:$D,"Yes")="Yes",_xlfn.XLOOKUP("Risky_Inbound",'Scoring_Config'!$A:$A,'Scoring_Config'!$C:$C,50),0),0)+IF(LEFT(AK523,4)="True",IF(_xlfn.XLOOKUP("Risky_Outbound",'Scoring_Config'!$A:$A,'Scoring_Config'!$D:$D,"Yes")="Yes",_xlfn.XLOOKUP("Risky_Outbound",'Scoring_Config'!$A:$A,'Scoring_Config'!$C:$C,25),0),0)+IF(LEFT(AZ523,4)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523,FIND(",",AL523)+1,100)),0)+IF(LEFT(AM523,4)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523,FIND(",",AN523)+1,100)),0)+IF(_xlfn.XLOOKUP("Profile_Scoring",'Scoring_Config'!$A:$A,'Scoring_Config'!$D:$D,"Yes")="Yes",VALUE(MID(AO523,FIND(",",AO523)+1,100)),0)+IF(_xlfn.XLOOKUP("Options_Scoring",'Scoring_Config'!$A:$A,'Scoring_Config'!$D:$D,"Yes")="Yes",VALUE(MID(AP523,FIND(",",AP523)+1,100)),0)))</f>
        <v>0</v>
      </c>
      <c r="AY523" t="s">
        <v>6706</v>
      </c>
      <c r="AZ523" cm="1">
        <f t="array" ref="AZ523">IF(TRUE,"True," &amp; IF(_xlfn.XLOOKUP("Migrate_Insecure",'Scoring_Config'!$A:$A,'Scoring_Config'!$D:$D,"Yes")="Yes",_xlfn.XLOOKUP("Migrate_Insecure",'Scoring_Config'!$A:$A,'Scoring_Config'!$C:$C,10),0),"False,0")</f>
        <v>0</v>
      </c>
    </row>
    <row r="524" spans="1:52">
      <c r="A524" t="s">
        <v>1979</v>
      </c>
      <c r="B524" t="s">
        <v>2497</v>
      </c>
      <c r="C524" t="s">
        <v>3542</v>
      </c>
      <c r="D524" t="s">
        <v>3545</v>
      </c>
      <c r="E524" t="s">
        <v>3563</v>
      </c>
      <c r="F524" t="s">
        <v>3734</v>
      </c>
      <c r="G524" t="s">
        <v>330</v>
      </c>
      <c r="H524" t="s">
        <v>174</v>
      </c>
      <c r="I524" t="s">
        <v>4084</v>
      </c>
      <c r="J524" t="s">
        <v>891</v>
      </c>
      <c r="K524" t="s">
        <v>1832</v>
      </c>
      <c r="L524" t="s">
        <v>1327</v>
      </c>
      <c r="M524" t="s">
        <v>1974</v>
      </c>
      <c r="N524" t="s">
        <v>4315</v>
      </c>
      <c r="O524" t="s">
        <v>4319</v>
      </c>
      <c r="P524" t="s">
        <v>4321</v>
      </c>
      <c r="Q524" t="s">
        <v>4719</v>
      </c>
      <c r="R524" t="s">
        <v>5440</v>
      </c>
      <c r="S524" t="s">
        <v>5440</v>
      </c>
      <c r="T524" t="s">
        <v>5642</v>
      </c>
      <c r="U524" t="s">
        <v>6210</v>
      </c>
      <c r="Y524" cm="1">
        <f t="array" ref="Y524">IF(FALSE,"True," &amp; IF(_xlfn.XLOOKUP("Src_IsAny",'Scoring_Config'!$A:$A,'Scoring_Config'!$D:$D,"Yes")="Yes",_xlfn.XLOOKUP("Src_IsAny",'Scoring_Config'!$A:$A,'Scoring_Config'!$C:$C,10),0),"False,0")</f>
        <v>0</v>
      </c>
      <c r="Z524" cm="1">
        <f t="array" ref="Z524">IF(FALSE,"True," &amp; IF(_xlfn.XLOOKUP("Src_CIDR_Le_16",'Scoring_Config'!$A:$A,'Scoring_Config'!$D:$D,"Yes")="Yes",_xlfn.XLOOKUP("Src_CIDR_Le_16",'Scoring_Config'!$A:$A,'Scoring_Config'!$C:$C,10),0),"False,0")</f>
        <v>0</v>
      </c>
      <c r="AA524" cm="1">
        <f t="array" ref="AA524">IF(FALSE,"True," &amp; IF(_xlfn.XLOOKUP("Src_CIDR_17_22",'Scoring_Config'!$A:$A,'Scoring_Config'!$D:$D,"Yes")="Yes",_xlfn.XLOOKUP("Src_CIDR_17_22",'Scoring_Config'!$A:$A,'Scoring_Config'!$C:$C,5),0),"False,0")</f>
        <v>0</v>
      </c>
      <c r="AB524" cm="1">
        <f t="array" ref="AB524">IF(FALSE,"True," &amp; IF(_xlfn.XLOOKUP("Dst_IsAny",'Scoring_Config'!$A:$A,'Scoring_Config'!$D:$D,"Yes")="Yes",_xlfn.XLOOKUP("Dst_IsAny",'Scoring_Config'!$A:$A,'Scoring_Config'!$C:$C,10),0),"False,0")</f>
        <v>0</v>
      </c>
      <c r="AC524" cm="1">
        <f t="array" ref="AC524">IF(FALSE,"True," &amp; IF(_xlfn.XLOOKUP("Dst_CIDR_Le_16",'Scoring_Config'!$A:$A,'Scoring_Config'!$D:$D,"Yes")="Yes",_xlfn.XLOOKUP("Dst_CIDR_Le_16",'Scoring_Config'!$A:$A,'Scoring_Config'!$C:$C,10),0),"False,0")</f>
        <v>0</v>
      </c>
      <c r="AD524" cm="1">
        <f t="array" ref="AD524">IF(FALSE,"True," &amp; IF(_xlfn.XLOOKUP("Dst_CIDR_17_22",'Scoring_Config'!$A:$A,'Scoring_Config'!$D:$D,"Yes")="Yes",_xlfn.XLOOKUP("Dst_CIDR_17_22",'Scoring_Config'!$A:$A,'Scoring_Config'!$C:$C,5),0),"False,0")</f>
        <v>0</v>
      </c>
      <c r="AE524" cm="1">
        <f t="array" ref="AE524">IF(FALSE,"True," &amp; IF(_xlfn.XLOOKUP("SrcZone_IsAny",'Scoring_Config'!$A:$A,'Scoring_Config'!$D:$D,"Yes")="Yes",_xlfn.XLOOKUP("SrcZone_IsAny",'Scoring_Config'!$A:$A,'Scoring_Config'!$C:$C,10),0),"False,0")</f>
        <v>0</v>
      </c>
      <c r="AF524" cm="1">
        <f t="array" ref="AF524">IF(FALSE,"True," &amp; IF(_xlfn.XLOOKUP("DstZone_IsAny",'Scoring_Config'!$A:$A,'Scoring_Config'!$D:$D,"Yes")="Yes",_xlfn.XLOOKUP("DstZone_IsAny",'Scoring_Config'!$A:$A,'Scoring_Config'!$C:$C,10),0),"False,0")</f>
        <v>0</v>
      </c>
      <c r="AG524" cm="1">
        <f t="array" ref="AG52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24" cm="1">
        <f t="array" ref="AH524">IF(FALSE,"True," &amp; IF(_xlfn.XLOOKUP("App_Any_OR_RangeGt1000",'Scoring_Config'!$A:$A,'Scoring_Config'!$D:$D,"Yes")="Yes",_xlfn.XLOOKUP("App_Any_OR_RangeGt1000",'Scoring_Config'!$A:$A,'Scoring_Config'!$C:$C,10),0),"False,0")</f>
        <v>0</v>
      </c>
      <c r="AI524" cm="1">
        <f t="array" ref="AI524">IF(FALSE,"True," &amp; IF(_xlfn.XLOOKUP("Service_Insecure_Match",'Scoring_Config'!$A:$A,'Scoring_Config'!$D:$D,"Yes")="Yes",_xlfn.XLOOKUP("Service_Insecure_Match",'Scoring_Config'!$A:$A,'Scoring_Config'!$C:$C,5),0),"False,0")</f>
        <v>0</v>
      </c>
      <c r="AJ524" cm="1">
        <f t="array" ref="AJ524">IF(FALSE,"True," &amp; IF(_xlfn.XLOOKUP("Risky_Inbound",'Scoring_Config'!$A:$A,'Scoring_Config'!$D:$D,"Yes")="Yes",_xlfn.XLOOKUP("Risky_Inbound",'Scoring_Config'!$A:$A,'Scoring_Config'!$C:$C,50),0),"False,0")</f>
        <v>0</v>
      </c>
      <c r="AK524" cm="1">
        <f t="array" ref="AK524">IF(FALSE,"True," &amp; IF(_xlfn.XLOOKUP("Risky_Outbound",'Scoring_Config'!$A:$A,'Scoring_Config'!$D:$D,"Yes")="Yes",_xlfn.XLOOKUP("Risky_Outbound",'Scoring_Config'!$A:$A,'Scoring_Config'!$C:$C,25),0),"False,0")</f>
        <v>0</v>
      </c>
      <c r="AL524" t="s">
        <v>6700</v>
      </c>
      <c r="AM524" cm="1">
        <f t="array" ref="AM52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24" t="s">
        <v>6697</v>
      </c>
      <c r="AO524" t="s">
        <v>6697</v>
      </c>
      <c r="AP524" t="s">
        <v>6697</v>
      </c>
      <c r="AQ524" cm="1">
        <f t="array" ref="AQ524">IF(FALSE,"True," &amp; IF(_xlfn.XLOOKUP("Service_IsAny",'Scoring_Config'!$A:$A,'Scoring_Config'!$D:$D,"Yes")="Yes",_xlfn.XLOOKUP("Service_IsAny",'Scoring_Config'!$A:$A,'Scoring_Config'!$C:$C,0),0),"False,0")</f>
        <v>0</v>
      </c>
      <c r="AR524">
        <v>0</v>
      </c>
      <c r="AS524" cm="1">
        <f t="array" ref="AS524">IF(FALSE,"True," &amp; IF(_xlfn.XLOOKUP("Service_RangeGt1000",'Scoring_Config'!$A:$A,'Scoring_Config'!$D:$D,"Yes")="Yes",_xlfn.XLOOKUP("Service_RangeGt1000",'Scoring_Config'!$A:$A,'Scoring_Config'!$C:$C,0),0),"False,0")</f>
        <v>0</v>
      </c>
      <c r="AT524" cm="1">
        <f t="array" ref="AT524">IF(FALSE,"True," &amp; IF(_xlfn.XLOOKUP("App_IsAny",'Scoring_Config'!$A:$A,'Scoring_Config'!$D:$D,"Yes")="Yes",_xlfn.XLOOKUP("App_IsAny",'Scoring_Config'!$A:$A,'Scoring_Config'!$C:$C,0),0),"False,0")</f>
        <v>0</v>
      </c>
      <c r="AU524">
        <v>0</v>
      </c>
      <c r="AV524" cm="1">
        <f t="array" ref="AV524">IF(FALSE,"True," &amp; IF(_xlfn.XLOOKUP("App_RangeGt1000",'Scoring_Config'!$A:$A,'Scoring_Config'!$D:$D,"Yes")="Yes",_xlfn.XLOOKUP("App_RangeGt1000",'Scoring_Config'!$A:$A,'Scoring_Config'!$C:$C,0),0),"False,0")</f>
        <v>0</v>
      </c>
      <c r="AW524" cm="1">
        <f t="array" ref="AW524">IF(FALSE,"True," &amp; IF(_xlfn.XLOOKUP("Action_IsDenyOrDrop",'Scoring_Config'!$A:$A,'Scoring_Config'!$D:$D,"Yes")="Yes",_xlfn.XLOOKUP("Action_IsDenyOrDrop",'Scoring_Config'!$A:$A,'Scoring_Config'!$C:$C,0),0),"False,0")</f>
        <v>0</v>
      </c>
      <c r="AX524" cm="1">
        <f t="array" ref="AX524">IF(LEFT(AW524,4)="True",0,(IF(LEFT(Y524,4)="True",IF(_xlfn.XLOOKUP("Src_IsAny",'Scoring_Config'!$A:$A,'Scoring_Config'!$D:$D,"Yes")="Yes",_xlfn.XLOOKUP("Src_IsAny",'Scoring_Config'!$A:$A,'Scoring_Config'!$C:$C,10),0),0)+IF(LEFT(Z524,4)="True",IF(_xlfn.XLOOKUP("Src_CIDR_Le_16",'Scoring_Config'!$A:$A,'Scoring_Config'!$D:$D,"Yes")="Yes",_xlfn.XLOOKUP("Src_CIDR_Le_16",'Scoring_Config'!$A:$A,'Scoring_Config'!$C:$C,10),0),0)+IF(LEFT(AA524,4)="True",IF(_xlfn.XLOOKUP("Src_CIDR_17_22",'Scoring_Config'!$A:$A,'Scoring_Config'!$D:$D,"Yes")="Yes",_xlfn.XLOOKUP("Src_CIDR_17_22",'Scoring_Config'!$A:$A,'Scoring_Config'!$C:$C,5),0),0)+IF(LEFT(AB524,4)="True",IF(_xlfn.XLOOKUP("Dst_IsAny",'Scoring_Config'!$A:$A,'Scoring_Config'!$D:$D,"Yes")="Yes",_xlfn.XLOOKUP("Dst_IsAny",'Scoring_Config'!$A:$A,'Scoring_Config'!$C:$C,10),0),0)+IF(LEFT(AC524,4)="True",IF(_xlfn.XLOOKUP("Dst_CIDR_Le_16",'Scoring_Config'!$A:$A,'Scoring_Config'!$D:$D,"Yes")="Yes",_xlfn.XLOOKUP("Dst_CIDR_Le_16",'Scoring_Config'!$A:$A,'Scoring_Config'!$C:$C,10),0),0)+IF(LEFT(AD524,4)="True",IF(_xlfn.XLOOKUP("Dst_CIDR_17_22",'Scoring_Config'!$A:$A,'Scoring_Config'!$D:$D,"Yes")="Yes",_xlfn.XLOOKUP("Dst_CIDR_17_22",'Scoring_Config'!$A:$A,'Scoring_Config'!$C:$C,5),0),0)+IF(LEFT(AE524,4)="True",IF(_xlfn.XLOOKUP("SrcZone_IsAny",'Scoring_Config'!$A:$A,'Scoring_Config'!$D:$D,"Yes")="Yes",_xlfn.XLOOKUP("SrcZone_IsAny",'Scoring_Config'!$A:$A,'Scoring_Config'!$C:$C,10),0),0)+IF(LEFT(AF524,4)="True",IF(_xlfn.XLOOKUP("DstZone_IsAny",'Scoring_Config'!$A:$A,'Scoring_Config'!$D:$D,"Yes")="Yes",_xlfn.XLOOKUP("DstZone_IsAny",'Scoring_Config'!$A:$A,'Scoring_Config'!$C:$C,10),0),0)+IF(LEFT(AG524,4)="True",IF(_xlfn.XLOOKUP("Service_Any_OR_RangeGt1000",'Scoring_Config'!$A:$A,'Scoring_Config'!$D:$D,"Yes")="Yes",_xlfn.XLOOKUP("Service_Any_OR_RangeGt1000",'Scoring_Config'!$A:$A,'Scoring_Config'!$C:$C,10),0),0)+IF(LEFT(AH524,4)="True",IF(_xlfn.XLOOKUP("App_Any_OR_RangeGt1000",'Scoring_Config'!$A:$A,'Scoring_Config'!$D:$D,"Yes")="Yes",_xlfn.XLOOKUP("App_Any_OR_RangeGt1000",'Scoring_Config'!$A:$A,'Scoring_Config'!$C:$C,10),0),0)+IF(LEFT(AI524,4)="True",IF(_xlfn.XLOOKUP("Service_Insecure_Match",'Scoring_Config'!$A:$A,'Scoring_Config'!$D:$D,"Yes")="Yes",_xlfn.XLOOKUP("Service_Insecure_Match",'Scoring_Config'!$A:$A,'Scoring_Config'!$C:$C,5),0),0)+IF(LEFT(AJ524,4)="True",IF(_xlfn.XLOOKUP("Risky_Inbound",'Scoring_Config'!$A:$A,'Scoring_Config'!$D:$D,"Yes")="Yes",_xlfn.XLOOKUP("Risky_Inbound",'Scoring_Config'!$A:$A,'Scoring_Config'!$C:$C,50),0),0)+IF(LEFT(AK524,4)="True",IF(_xlfn.XLOOKUP("Risky_Outbound",'Scoring_Config'!$A:$A,'Scoring_Config'!$D:$D,"Yes")="Yes",_xlfn.XLOOKUP("Risky_Outbound",'Scoring_Config'!$A:$A,'Scoring_Config'!$C:$C,25),0),0)+IF(LEFT(AZ524,4)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524,FIND(",",AL524)+1,100)),0)+IF(LEFT(AM524,4)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524,FIND(",",AN524)+1,100)),0)+IF(_xlfn.XLOOKUP("Profile_Scoring",'Scoring_Config'!$A:$A,'Scoring_Config'!$D:$D,"Yes")="Yes",VALUE(MID(AO524,FIND(",",AO524)+1,100)),0)+IF(_xlfn.XLOOKUP("Options_Scoring",'Scoring_Config'!$A:$A,'Scoring_Config'!$D:$D,"Yes")="Yes",VALUE(MID(AP524,FIND(",",AP524)+1,100)),0)))</f>
        <v>0</v>
      </c>
      <c r="AZ524" cm="1">
        <f t="array" ref="AZ524">IF(FALSE,"True," &amp; IF(_xlfn.XLOOKUP("Migrate_Insecure",'Scoring_Config'!$A:$A,'Scoring_Config'!$D:$D,"Yes")="Yes",_xlfn.XLOOKUP("Migrate_Insecure",'Scoring_Config'!$A:$A,'Scoring_Config'!$C:$C,10),0),"False,0")</f>
        <v>0</v>
      </c>
    </row>
    <row r="525" spans="1:52">
      <c r="A525" t="s">
        <v>1979</v>
      </c>
      <c r="B525" t="s">
        <v>2498</v>
      </c>
      <c r="C525" t="s">
        <v>3542</v>
      </c>
      <c r="D525" t="s">
        <v>3551</v>
      </c>
      <c r="E525" t="s">
        <v>3563</v>
      </c>
      <c r="F525" t="s">
        <v>3745</v>
      </c>
      <c r="G525" t="s">
        <v>174</v>
      </c>
      <c r="H525" t="s">
        <v>174</v>
      </c>
      <c r="I525" t="s">
        <v>3752</v>
      </c>
      <c r="J525" t="s">
        <v>991</v>
      </c>
      <c r="K525" t="s">
        <v>1783</v>
      </c>
      <c r="L525" t="s">
        <v>1441</v>
      </c>
      <c r="M525" t="s">
        <v>1974</v>
      </c>
      <c r="N525" t="s">
        <v>4315</v>
      </c>
      <c r="O525" t="s">
        <v>4319</v>
      </c>
      <c r="P525" t="s">
        <v>4322</v>
      </c>
      <c r="Q525" t="s">
        <v>4720</v>
      </c>
      <c r="R525" t="s">
        <v>5440</v>
      </c>
      <c r="S525" t="s">
        <v>5440</v>
      </c>
      <c r="T525" t="s">
        <v>5642</v>
      </c>
      <c r="U525" t="s">
        <v>6211</v>
      </c>
      <c r="Y525" cm="1">
        <f t="array" ref="Y525">IF(TRUE,"True," &amp; IF(_xlfn.XLOOKUP("Src_IsAny",'Scoring_Config'!$A:$A,'Scoring_Config'!$D:$D,"Yes")="Yes",_xlfn.XLOOKUP("Src_IsAny",'Scoring_Config'!$A:$A,'Scoring_Config'!$C:$C,10),0),"False,0")</f>
        <v>0</v>
      </c>
      <c r="Z525" cm="1">
        <f t="array" ref="Z525">IF(FALSE,"True," &amp; IF(_xlfn.XLOOKUP("Src_CIDR_Le_16",'Scoring_Config'!$A:$A,'Scoring_Config'!$D:$D,"Yes")="Yes",_xlfn.XLOOKUP("Src_CIDR_Le_16",'Scoring_Config'!$A:$A,'Scoring_Config'!$C:$C,10),0),"False,0")</f>
        <v>0</v>
      </c>
      <c r="AA525" cm="1">
        <f t="array" ref="AA525">IF(FALSE,"True," &amp; IF(_xlfn.XLOOKUP("Src_CIDR_17_22",'Scoring_Config'!$A:$A,'Scoring_Config'!$D:$D,"Yes")="Yes",_xlfn.XLOOKUP("Src_CIDR_17_22",'Scoring_Config'!$A:$A,'Scoring_Config'!$C:$C,5),0),"False,0")</f>
        <v>0</v>
      </c>
      <c r="AB525" cm="1">
        <f t="array" ref="AB525">IF(FALSE,"True," &amp; IF(_xlfn.XLOOKUP("Dst_IsAny",'Scoring_Config'!$A:$A,'Scoring_Config'!$D:$D,"Yes")="Yes",_xlfn.XLOOKUP("Dst_IsAny",'Scoring_Config'!$A:$A,'Scoring_Config'!$C:$C,10),0),"False,0")</f>
        <v>0</v>
      </c>
      <c r="AC525" cm="1">
        <f t="array" ref="AC525">IF(FALSE,"True," &amp; IF(_xlfn.XLOOKUP("Dst_CIDR_Le_16",'Scoring_Config'!$A:$A,'Scoring_Config'!$D:$D,"Yes")="Yes",_xlfn.XLOOKUP("Dst_CIDR_Le_16",'Scoring_Config'!$A:$A,'Scoring_Config'!$C:$C,10),0),"False,0")</f>
        <v>0</v>
      </c>
      <c r="AD525" cm="1">
        <f t="array" ref="AD525">IF(FALSE,"True," &amp; IF(_xlfn.XLOOKUP("Dst_CIDR_17_22",'Scoring_Config'!$A:$A,'Scoring_Config'!$D:$D,"Yes")="Yes",_xlfn.XLOOKUP("Dst_CIDR_17_22",'Scoring_Config'!$A:$A,'Scoring_Config'!$C:$C,5),0),"False,0")</f>
        <v>0</v>
      </c>
      <c r="AE525" cm="1">
        <f t="array" ref="AE525">IF(FALSE,"True," &amp; IF(_xlfn.XLOOKUP("SrcZone_IsAny",'Scoring_Config'!$A:$A,'Scoring_Config'!$D:$D,"Yes")="Yes",_xlfn.XLOOKUP("SrcZone_IsAny",'Scoring_Config'!$A:$A,'Scoring_Config'!$C:$C,10),0),"False,0")</f>
        <v>0</v>
      </c>
      <c r="AF525" cm="1">
        <f t="array" ref="AF525">IF(FALSE,"True," &amp; IF(_xlfn.XLOOKUP("DstZone_IsAny",'Scoring_Config'!$A:$A,'Scoring_Config'!$D:$D,"Yes")="Yes",_xlfn.XLOOKUP("DstZone_IsAny",'Scoring_Config'!$A:$A,'Scoring_Config'!$C:$C,10),0),"False,0")</f>
        <v>0</v>
      </c>
      <c r="AG525" cm="1">
        <f t="array" ref="AG52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25" cm="1">
        <f t="array" ref="AH525">IF(FALSE,"True," &amp; IF(_xlfn.XLOOKUP("App_Any_OR_RangeGt1000",'Scoring_Config'!$A:$A,'Scoring_Config'!$D:$D,"Yes")="Yes",_xlfn.XLOOKUP("App_Any_OR_RangeGt1000",'Scoring_Config'!$A:$A,'Scoring_Config'!$C:$C,10),0),"False,0")</f>
        <v>0</v>
      </c>
      <c r="AI525" cm="1">
        <f t="array" ref="AI525">IF(TRUE,"True," &amp; IF(_xlfn.XLOOKUP("Service_Insecure_Match",'Scoring_Config'!$A:$A,'Scoring_Config'!$D:$D,"Yes")="Yes",_xlfn.XLOOKUP("Service_Insecure_Match",'Scoring_Config'!$A:$A,'Scoring_Config'!$C:$C,5),0),"False,0")</f>
        <v>0</v>
      </c>
      <c r="AJ525" cm="1">
        <f t="array" ref="AJ525">IF(FALSE,"True," &amp; IF(_xlfn.XLOOKUP("Risky_Inbound",'Scoring_Config'!$A:$A,'Scoring_Config'!$D:$D,"Yes")="Yes",_xlfn.XLOOKUP("Risky_Inbound",'Scoring_Config'!$A:$A,'Scoring_Config'!$C:$C,50),0),"False,0")</f>
        <v>0</v>
      </c>
      <c r="AK525" cm="1">
        <f t="array" ref="AK525">IF(FALSE,"True," &amp; IF(_xlfn.XLOOKUP("Risky_Outbound",'Scoring_Config'!$A:$A,'Scoring_Config'!$D:$D,"Yes")="Yes",_xlfn.XLOOKUP("Risky_Outbound",'Scoring_Config'!$A:$A,'Scoring_Config'!$C:$C,25),0),"False,0")</f>
        <v>0</v>
      </c>
      <c r="AL525" t="s">
        <v>6697</v>
      </c>
      <c r="AM525" cm="1">
        <f t="array" ref="AM52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25" t="s">
        <v>6697</v>
      </c>
      <c r="AO525" t="s">
        <v>6697</v>
      </c>
      <c r="AP525" t="s">
        <v>6697</v>
      </c>
      <c r="AQ525" cm="1">
        <f t="array" ref="AQ525">IF(FALSE,"True," &amp; IF(_xlfn.XLOOKUP("Service_IsAny",'Scoring_Config'!$A:$A,'Scoring_Config'!$D:$D,"Yes")="Yes",_xlfn.XLOOKUP("Service_IsAny",'Scoring_Config'!$A:$A,'Scoring_Config'!$C:$C,0),0),"False,0")</f>
        <v>0</v>
      </c>
      <c r="AR525">
        <v>4</v>
      </c>
      <c r="AS525" cm="1">
        <f t="array" ref="AS525">IF(FALSE,"True," &amp; IF(_xlfn.XLOOKUP("Service_RangeGt1000",'Scoring_Config'!$A:$A,'Scoring_Config'!$D:$D,"Yes")="Yes",_xlfn.XLOOKUP("Service_RangeGt1000",'Scoring_Config'!$A:$A,'Scoring_Config'!$C:$C,0),0),"False,0")</f>
        <v>0</v>
      </c>
      <c r="AT525" cm="1">
        <f t="array" ref="AT525">IF(FALSE,"True," &amp; IF(_xlfn.XLOOKUP("App_IsAny",'Scoring_Config'!$A:$A,'Scoring_Config'!$D:$D,"Yes")="Yes",_xlfn.XLOOKUP("App_IsAny",'Scoring_Config'!$A:$A,'Scoring_Config'!$C:$C,0),0),"False,0")</f>
        <v>0</v>
      </c>
      <c r="AU525">
        <v>3</v>
      </c>
      <c r="AV525" cm="1">
        <f t="array" ref="AV525">IF(FALSE,"True," &amp; IF(_xlfn.XLOOKUP("App_RangeGt1000",'Scoring_Config'!$A:$A,'Scoring_Config'!$D:$D,"Yes")="Yes",_xlfn.XLOOKUP("App_RangeGt1000",'Scoring_Config'!$A:$A,'Scoring_Config'!$C:$C,0),0),"False,0")</f>
        <v>0</v>
      </c>
      <c r="AW525" cm="1">
        <f t="array" ref="AW525">IF(FALSE,"True," &amp; IF(_xlfn.XLOOKUP("Action_IsDenyOrDrop",'Scoring_Config'!$A:$A,'Scoring_Config'!$D:$D,"Yes")="Yes",_xlfn.XLOOKUP("Action_IsDenyOrDrop",'Scoring_Config'!$A:$A,'Scoring_Config'!$C:$C,0),0),"False,0")</f>
        <v>0</v>
      </c>
      <c r="AX525" cm="1">
        <f t="array" ref="AX525">IF(LEFT(AW525,4)="True",0,(IF(LEFT(Y525,4)="True",IF(_xlfn.XLOOKUP("Src_IsAny",'Scoring_Config'!$A:$A,'Scoring_Config'!$D:$D,"Yes")="Yes",_xlfn.XLOOKUP("Src_IsAny",'Scoring_Config'!$A:$A,'Scoring_Config'!$C:$C,10),0),0)+IF(LEFT(Z525,4)="True",IF(_xlfn.XLOOKUP("Src_CIDR_Le_16",'Scoring_Config'!$A:$A,'Scoring_Config'!$D:$D,"Yes")="Yes",_xlfn.XLOOKUP("Src_CIDR_Le_16",'Scoring_Config'!$A:$A,'Scoring_Config'!$C:$C,10),0),0)+IF(LEFT(AA525,4)="True",IF(_xlfn.XLOOKUP("Src_CIDR_17_22",'Scoring_Config'!$A:$A,'Scoring_Config'!$D:$D,"Yes")="Yes",_xlfn.XLOOKUP("Src_CIDR_17_22",'Scoring_Config'!$A:$A,'Scoring_Config'!$C:$C,5),0),0)+IF(LEFT(AB525,4)="True",IF(_xlfn.XLOOKUP("Dst_IsAny",'Scoring_Config'!$A:$A,'Scoring_Config'!$D:$D,"Yes")="Yes",_xlfn.XLOOKUP("Dst_IsAny",'Scoring_Config'!$A:$A,'Scoring_Config'!$C:$C,10),0),0)+IF(LEFT(AC525,4)="True",IF(_xlfn.XLOOKUP("Dst_CIDR_Le_16",'Scoring_Config'!$A:$A,'Scoring_Config'!$D:$D,"Yes")="Yes",_xlfn.XLOOKUP("Dst_CIDR_Le_16",'Scoring_Config'!$A:$A,'Scoring_Config'!$C:$C,10),0),0)+IF(LEFT(AD525,4)="True",IF(_xlfn.XLOOKUP("Dst_CIDR_17_22",'Scoring_Config'!$A:$A,'Scoring_Config'!$D:$D,"Yes")="Yes",_xlfn.XLOOKUP("Dst_CIDR_17_22",'Scoring_Config'!$A:$A,'Scoring_Config'!$C:$C,5),0),0)+IF(LEFT(AE525,4)="True",IF(_xlfn.XLOOKUP("SrcZone_IsAny",'Scoring_Config'!$A:$A,'Scoring_Config'!$D:$D,"Yes")="Yes",_xlfn.XLOOKUP("SrcZone_IsAny",'Scoring_Config'!$A:$A,'Scoring_Config'!$C:$C,10),0),0)+IF(LEFT(AF525,4)="True",IF(_xlfn.XLOOKUP("DstZone_IsAny",'Scoring_Config'!$A:$A,'Scoring_Config'!$D:$D,"Yes")="Yes",_xlfn.XLOOKUP("DstZone_IsAny",'Scoring_Config'!$A:$A,'Scoring_Config'!$C:$C,10),0),0)+IF(LEFT(AG525,4)="True",IF(_xlfn.XLOOKUP("Service_Any_OR_RangeGt1000",'Scoring_Config'!$A:$A,'Scoring_Config'!$D:$D,"Yes")="Yes",_xlfn.XLOOKUP("Service_Any_OR_RangeGt1000",'Scoring_Config'!$A:$A,'Scoring_Config'!$C:$C,10),0),0)+IF(LEFT(AH525,4)="True",IF(_xlfn.XLOOKUP("App_Any_OR_RangeGt1000",'Scoring_Config'!$A:$A,'Scoring_Config'!$D:$D,"Yes")="Yes",_xlfn.XLOOKUP("App_Any_OR_RangeGt1000",'Scoring_Config'!$A:$A,'Scoring_Config'!$C:$C,10),0),0)+IF(LEFT(AI525,4)="True",IF(_xlfn.XLOOKUP("Service_Insecure_Match",'Scoring_Config'!$A:$A,'Scoring_Config'!$D:$D,"Yes")="Yes",_xlfn.XLOOKUP("Service_Insecure_Match",'Scoring_Config'!$A:$A,'Scoring_Config'!$C:$C,5),0),0)+IF(LEFT(AJ525,4)="True",IF(_xlfn.XLOOKUP("Risky_Inbound",'Scoring_Config'!$A:$A,'Scoring_Config'!$D:$D,"Yes")="Yes",_xlfn.XLOOKUP("Risky_Inbound",'Scoring_Config'!$A:$A,'Scoring_Config'!$C:$C,50),0),0)+IF(LEFT(AK525,4)="True",IF(_xlfn.XLOOKUP("Risky_Outbound",'Scoring_Config'!$A:$A,'Scoring_Config'!$D:$D,"Yes")="Yes",_xlfn.XLOOKUP("Risky_Outbound",'Scoring_Config'!$A:$A,'Scoring_Config'!$C:$C,25),0),0)+IF(LEFT(AZ525,4)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525,FIND(",",AL525)+1,100)),0)+IF(LEFT(AM525,4)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525,FIND(",",AN525)+1,100)),0)+IF(_xlfn.XLOOKUP("Profile_Scoring",'Scoring_Config'!$A:$A,'Scoring_Config'!$D:$D,"Yes")="Yes",VALUE(MID(AO525,FIND(",",AO525)+1,100)),0)+IF(_xlfn.XLOOKUP("Options_Scoring",'Scoring_Config'!$A:$A,'Scoring_Config'!$D:$D,"Yes")="Yes",VALUE(MID(AP525,FIND(",",AP525)+1,100)),0)))</f>
        <v>0</v>
      </c>
      <c r="AY525" t="s">
        <v>6706</v>
      </c>
      <c r="AZ525" cm="1">
        <f t="array" ref="AZ525">IF(TRUE,"True," &amp; IF(_xlfn.XLOOKUP("Migrate_Insecure",'Scoring_Config'!$A:$A,'Scoring_Config'!$D:$D,"Yes")="Yes",_xlfn.XLOOKUP("Migrate_Insecure",'Scoring_Config'!$A:$A,'Scoring_Config'!$C:$C,10),0),"False,0")</f>
        <v>0</v>
      </c>
    </row>
    <row r="526" spans="1:52">
      <c r="A526" t="s">
        <v>1979</v>
      </c>
      <c r="B526" t="s">
        <v>2499</v>
      </c>
      <c r="C526" t="s">
        <v>3542</v>
      </c>
      <c r="D526" t="s">
        <v>3551</v>
      </c>
      <c r="E526" t="s">
        <v>3563</v>
      </c>
      <c r="F526" t="s">
        <v>3786</v>
      </c>
      <c r="G526" t="s">
        <v>174</v>
      </c>
      <c r="H526" t="s">
        <v>174</v>
      </c>
      <c r="I526" t="s">
        <v>3643</v>
      </c>
      <c r="J526" t="s">
        <v>991</v>
      </c>
      <c r="K526" t="s">
        <v>1783</v>
      </c>
      <c r="L526" t="s">
        <v>1441</v>
      </c>
      <c r="M526" t="s">
        <v>1974</v>
      </c>
      <c r="N526" t="s">
        <v>4315</v>
      </c>
      <c r="O526" t="s">
        <v>4319</v>
      </c>
      <c r="P526" t="s">
        <v>4321</v>
      </c>
      <c r="Q526" t="s">
        <v>4720</v>
      </c>
      <c r="R526" t="s">
        <v>5440</v>
      </c>
      <c r="S526" t="s">
        <v>5440</v>
      </c>
      <c r="T526" t="s">
        <v>5642</v>
      </c>
      <c r="U526" t="s">
        <v>6211</v>
      </c>
      <c r="Y526" cm="1">
        <f t="array" ref="Y526">IF(TRUE,"True," &amp; IF(_xlfn.XLOOKUP("Src_IsAny",'Scoring_Config'!$A:$A,'Scoring_Config'!$D:$D,"Yes")="Yes",_xlfn.XLOOKUP("Src_IsAny",'Scoring_Config'!$A:$A,'Scoring_Config'!$C:$C,10),0),"False,0")</f>
        <v>0</v>
      </c>
      <c r="Z526" cm="1">
        <f t="array" ref="Z526">IF(FALSE,"True," &amp; IF(_xlfn.XLOOKUP("Src_CIDR_Le_16",'Scoring_Config'!$A:$A,'Scoring_Config'!$D:$D,"Yes")="Yes",_xlfn.XLOOKUP("Src_CIDR_Le_16",'Scoring_Config'!$A:$A,'Scoring_Config'!$C:$C,10),0),"False,0")</f>
        <v>0</v>
      </c>
      <c r="AA526" cm="1">
        <f t="array" ref="AA526">IF(FALSE,"True," &amp; IF(_xlfn.XLOOKUP("Src_CIDR_17_22",'Scoring_Config'!$A:$A,'Scoring_Config'!$D:$D,"Yes")="Yes",_xlfn.XLOOKUP("Src_CIDR_17_22",'Scoring_Config'!$A:$A,'Scoring_Config'!$C:$C,5),0),"False,0")</f>
        <v>0</v>
      </c>
      <c r="AB526" cm="1">
        <f t="array" ref="AB526">IF(FALSE,"True," &amp; IF(_xlfn.XLOOKUP("Dst_IsAny",'Scoring_Config'!$A:$A,'Scoring_Config'!$D:$D,"Yes")="Yes",_xlfn.XLOOKUP("Dst_IsAny",'Scoring_Config'!$A:$A,'Scoring_Config'!$C:$C,10),0),"False,0")</f>
        <v>0</v>
      </c>
      <c r="AC526" cm="1">
        <f t="array" ref="AC526">IF(FALSE,"True," &amp; IF(_xlfn.XLOOKUP("Dst_CIDR_Le_16",'Scoring_Config'!$A:$A,'Scoring_Config'!$D:$D,"Yes")="Yes",_xlfn.XLOOKUP("Dst_CIDR_Le_16",'Scoring_Config'!$A:$A,'Scoring_Config'!$C:$C,10),0),"False,0")</f>
        <v>0</v>
      </c>
      <c r="AD526" cm="1">
        <f t="array" ref="AD526">IF(FALSE,"True," &amp; IF(_xlfn.XLOOKUP("Dst_CIDR_17_22",'Scoring_Config'!$A:$A,'Scoring_Config'!$D:$D,"Yes")="Yes",_xlfn.XLOOKUP("Dst_CIDR_17_22",'Scoring_Config'!$A:$A,'Scoring_Config'!$C:$C,5),0),"False,0")</f>
        <v>0</v>
      </c>
      <c r="AE526" cm="1">
        <f t="array" ref="AE526">IF(FALSE,"True," &amp; IF(_xlfn.XLOOKUP("SrcZone_IsAny",'Scoring_Config'!$A:$A,'Scoring_Config'!$D:$D,"Yes")="Yes",_xlfn.XLOOKUP("SrcZone_IsAny",'Scoring_Config'!$A:$A,'Scoring_Config'!$C:$C,10),0),"False,0")</f>
        <v>0</v>
      </c>
      <c r="AF526" cm="1">
        <f t="array" ref="AF526">IF(FALSE,"True," &amp; IF(_xlfn.XLOOKUP("DstZone_IsAny",'Scoring_Config'!$A:$A,'Scoring_Config'!$D:$D,"Yes")="Yes",_xlfn.XLOOKUP("DstZone_IsAny",'Scoring_Config'!$A:$A,'Scoring_Config'!$C:$C,10),0),"False,0")</f>
        <v>0</v>
      </c>
      <c r="AG526" cm="1">
        <f t="array" ref="AG52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26" cm="1">
        <f t="array" ref="AH526">IF(FALSE,"True," &amp; IF(_xlfn.XLOOKUP("App_Any_OR_RangeGt1000",'Scoring_Config'!$A:$A,'Scoring_Config'!$D:$D,"Yes")="Yes",_xlfn.XLOOKUP("App_Any_OR_RangeGt1000",'Scoring_Config'!$A:$A,'Scoring_Config'!$C:$C,10),0),"False,0")</f>
        <v>0</v>
      </c>
      <c r="AI526" cm="1">
        <f t="array" ref="AI526">IF(TRUE,"True," &amp; IF(_xlfn.XLOOKUP("Service_Insecure_Match",'Scoring_Config'!$A:$A,'Scoring_Config'!$D:$D,"Yes")="Yes",_xlfn.XLOOKUP("Service_Insecure_Match",'Scoring_Config'!$A:$A,'Scoring_Config'!$C:$C,5),0),"False,0")</f>
        <v>0</v>
      </c>
      <c r="AJ526" cm="1">
        <f t="array" ref="AJ526">IF(FALSE,"True," &amp; IF(_xlfn.XLOOKUP("Risky_Inbound",'Scoring_Config'!$A:$A,'Scoring_Config'!$D:$D,"Yes")="Yes",_xlfn.XLOOKUP("Risky_Inbound",'Scoring_Config'!$A:$A,'Scoring_Config'!$C:$C,50),0),"False,0")</f>
        <v>0</v>
      </c>
      <c r="AK526" cm="1">
        <f t="array" ref="AK526">IF(FALSE,"True," &amp; IF(_xlfn.XLOOKUP("Risky_Outbound",'Scoring_Config'!$A:$A,'Scoring_Config'!$D:$D,"Yes")="Yes",_xlfn.XLOOKUP("Risky_Outbound",'Scoring_Config'!$A:$A,'Scoring_Config'!$C:$C,25),0),"False,0")</f>
        <v>0</v>
      </c>
      <c r="AL526" t="s">
        <v>6700</v>
      </c>
      <c r="AM526" cm="1">
        <f t="array" ref="AM52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26" t="s">
        <v>6697</v>
      </c>
      <c r="AO526" t="s">
        <v>6697</v>
      </c>
      <c r="AP526" t="s">
        <v>6697</v>
      </c>
      <c r="AQ526" cm="1">
        <f t="array" ref="AQ526">IF(FALSE,"True," &amp; IF(_xlfn.XLOOKUP("Service_IsAny",'Scoring_Config'!$A:$A,'Scoring_Config'!$D:$D,"Yes")="Yes",_xlfn.XLOOKUP("Service_IsAny",'Scoring_Config'!$A:$A,'Scoring_Config'!$C:$C,0),0),"False,0")</f>
        <v>0</v>
      </c>
      <c r="AR526">
        <v>4</v>
      </c>
      <c r="AS526" cm="1">
        <f t="array" ref="AS526">IF(FALSE,"True," &amp; IF(_xlfn.XLOOKUP("Service_RangeGt1000",'Scoring_Config'!$A:$A,'Scoring_Config'!$D:$D,"Yes")="Yes",_xlfn.XLOOKUP("Service_RangeGt1000",'Scoring_Config'!$A:$A,'Scoring_Config'!$C:$C,0),0),"False,0")</f>
        <v>0</v>
      </c>
      <c r="AT526" cm="1">
        <f t="array" ref="AT526">IF(FALSE,"True," &amp; IF(_xlfn.XLOOKUP("App_IsAny",'Scoring_Config'!$A:$A,'Scoring_Config'!$D:$D,"Yes")="Yes",_xlfn.XLOOKUP("App_IsAny",'Scoring_Config'!$A:$A,'Scoring_Config'!$C:$C,0),0),"False,0")</f>
        <v>0</v>
      </c>
      <c r="AU526">
        <v>3</v>
      </c>
      <c r="AV526" cm="1">
        <f t="array" ref="AV526">IF(FALSE,"True," &amp; IF(_xlfn.XLOOKUP("App_RangeGt1000",'Scoring_Config'!$A:$A,'Scoring_Config'!$D:$D,"Yes")="Yes",_xlfn.XLOOKUP("App_RangeGt1000",'Scoring_Config'!$A:$A,'Scoring_Config'!$C:$C,0),0),"False,0")</f>
        <v>0</v>
      </c>
      <c r="AW526" cm="1">
        <f t="array" ref="AW526">IF(FALSE,"True," &amp; IF(_xlfn.XLOOKUP("Action_IsDenyOrDrop",'Scoring_Config'!$A:$A,'Scoring_Config'!$D:$D,"Yes")="Yes",_xlfn.XLOOKUP("Action_IsDenyOrDrop",'Scoring_Config'!$A:$A,'Scoring_Config'!$C:$C,0),0),"False,0")</f>
        <v>0</v>
      </c>
      <c r="AX526" cm="1">
        <f t="array" ref="AX526">IF(LEFT(AW526,4)="True",0,(IF(LEFT(Y526,4)="True",IF(_xlfn.XLOOKUP("Src_IsAny",'Scoring_Config'!$A:$A,'Scoring_Config'!$D:$D,"Yes")="Yes",_xlfn.XLOOKUP("Src_IsAny",'Scoring_Config'!$A:$A,'Scoring_Config'!$C:$C,10),0),0)+IF(LEFT(Z526,4)="True",IF(_xlfn.XLOOKUP("Src_CIDR_Le_16",'Scoring_Config'!$A:$A,'Scoring_Config'!$D:$D,"Yes")="Yes",_xlfn.XLOOKUP("Src_CIDR_Le_16",'Scoring_Config'!$A:$A,'Scoring_Config'!$C:$C,10),0),0)+IF(LEFT(AA526,4)="True",IF(_xlfn.XLOOKUP("Src_CIDR_17_22",'Scoring_Config'!$A:$A,'Scoring_Config'!$D:$D,"Yes")="Yes",_xlfn.XLOOKUP("Src_CIDR_17_22",'Scoring_Config'!$A:$A,'Scoring_Config'!$C:$C,5),0),0)+IF(LEFT(AB526,4)="True",IF(_xlfn.XLOOKUP("Dst_IsAny",'Scoring_Config'!$A:$A,'Scoring_Config'!$D:$D,"Yes")="Yes",_xlfn.XLOOKUP("Dst_IsAny",'Scoring_Config'!$A:$A,'Scoring_Config'!$C:$C,10),0),0)+IF(LEFT(AC526,4)="True",IF(_xlfn.XLOOKUP("Dst_CIDR_Le_16",'Scoring_Config'!$A:$A,'Scoring_Config'!$D:$D,"Yes")="Yes",_xlfn.XLOOKUP("Dst_CIDR_Le_16",'Scoring_Config'!$A:$A,'Scoring_Config'!$C:$C,10),0),0)+IF(LEFT(AD526,4)="True",IF(_xlfn.XLOOKUP("Dst_CIDR_17_22",'Scoring_Config'!$A:$A,'Scoring_Config'!$D:$D,"Yes")="Yes",_xlfn.XLOOKUP("Dst_CIDR_17_22",'Scoring_Config'!$A:$A,'Scoring_Config'!$C:$C,5),0),0)+IF(LEFT(AE526,4)="True",IF(_xlfn.XLOOKUP("SrcZone_IsAny",'Scoring_Config'!$A:$A,'Scoring_Config'!$D:$D,"Yes")="Yes",_xlfn.XLOOKUP("SrcZone_IsAny",'Scoring_Config'!$A:$A,'Scoring_Config'!$C:$C,10),0),0)+IF(LEFT(AF526,4)="True",IF(_xlfn.XLOOKUP("DstZone_IsAny",'Scoring_Config'!$A:$A,'Scoring_Config'!$D:$D,"Yes")="Yes",_xlfn.XLOOKUP("DstZone_IsAny",'Scoring_Config'!$A:$A,'Scoring_Config'!$C:$C,10),0),0)+IF(LEFT(AG526,4)="True",IF(_xlfn.XLOOKUP("Service_Any_OR_RangeGt1000",'Scoring_Config'!$A:$A,'Scoring_Config'!$D:$D,"Yes")="Yes",_xlfn.XLOOKUP("Service_Any_OR_RangeGt1000",'Scoring_Config'!$A:$A,'Scoring_Config'!$C:$C,10),0),0)+IF(LEFT(AH526,4)="True",IF(_xlfn.XLOOKUP("App_Any_OR_RangeGt1000",'Scoring_Config'!$A:$A,'Scoring_Config'!$D:$D,"Yes")="Yes",_xlfn.XLOOKUP("App_Any_OR_RangeGt1000",'Scoring_Config'!$A:$A,'Scoring_Config'!$C:$C,10),0),0)+IF(LEFT(AI526,4)="True",IF(_xlfn.XLOOKUP("Service_Insecure_Match",'Scoring_Config'!$A:$A,'Scoring_Config'!$D:$D,"Yes")="Yes",_xlfn.XLOOKUP("Service_Insecure_Match",'Scoring_Config'!$A:$A,'Scoring_Config'!$C:$C,5),0),0)+IF(LEFT(AJ526,4)="True",IF(_xlfn.XLOOKUP("Risky_Inbound",'Scoring_Config'!$A:$A,'Scoring_Config'!$D:$D,"Yes")="Yes",_xlfn.XLOOKUP("Risky_Inbound",'Scoring_Config'!$A:$A,'Scoring_Config'!$C:$C,50),0),0)+IF(LEFT(AK526,4)="True",IF(_xlfn.XLOOKUP("Risky_Outbound",'Scoring_Config'!$A:$A,'Scoring_Config'!$D:$D,"Yes")="Yes",_xlfn.XLOOKUP("Risky_Outbound",'Scoring_Config'!$A:$A,'Scoring_Config'!$C:$C,25),0),0)+IF(LEFT(AZ526,4)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526,FIND(",",AL526)+1,100)),0)+IF(LEFT(AM526,4)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526,FIND(",",AN526)+1,100)),0)+IF(_xlfn.XLOOKUP("Profile_Scoring",'Scoring_Config'!$A:$A,'Scoring_Config'!$D:$D,"Yes")="Yes",VALUE(MID(AO526,FIND(",",AO526)+1,100)),0)+IF(_xlfn.XLOOKUP("Options_Scoring",'Scoring_Config'!$A:$A,'Scoring_Config'!$D:$D,"Yes")="Yes",VALUE(MID(AP526,FIND(",",AP526)+1,100)),0)))</f>
        <v>0</v>
      </c>
      <c r="AY526" t="s">
        <v>6706</v>
      </c>
      <c r="AZ526" cm="1">
        <f t="array" ref="AZ526">IF(TRUE,"True," &amp; IF(_xlfn.XLOOKUP("Migrate_Insecure",'Scoring_Config'!$A:$A,'Scoring_Config'!$D:$D,"Yes")="Yes",_xlfn.XLOOKUP("Migrate_Insecure",'Scoring_Config'!$A:$A,'Scoring_Config'!$C:$C,10),0),"False,0")</f>
        <v>0</v>
      </c>
    </row>
    <row r="527" spans="1:52">
      <c r="A527" t="s">
        <v>1979</v>
      </c>
      <c r="B527" t="s">
        <v>2500</v>
      </c>
      <c r="C527" t="s">
        <v>3542</v>
      </c>
      <c r="D527" t="s">
        <v>3551</v>
      </c>
      <c r="E527" t="s">
        <v>3563</v>
      </c>
      <c r="F527" t="s">
        <v>3727</v>
      </c>
      <c r="G527" t="s">
        <v>174</v>
      </c>
      <c r="H527" t="s">
        <v>174</v>
      </c>
      <c r="I527" t="s">
        <v>3790</v>
      </c>
      <c r="J527" t="s">
        <v>992</v>
      </c>
      <c r="K527" t="s">
        <v>1783</v>
      </c>
      <c r="L527" t="s">
        <v>1441</v>
      </c>
      <c r="M527" t="s">
        <v>1974</v>
      </c>
      <c r="N527" t="s">
        <v>4315</v>
      </c>
      <c r="O527" t="s">
        <v>4319</v>
      </c>
      <c r="P527" t="s">
        <v>4322</v>
      </c>
      <c r="Q527" t="s">
        <v>4721</v>
      </c>
      <c r="R527" t="s">
        <v>5441</v>
      </c>
      <c r="S527" t="s">
        <v>5439</v>
      </c>
      <c r="T527" t="s">
        <v>5642</v>
      </c>
      <c r="U527" t="s">
        <v>6211</v>
      </c>
      <c r="Y527" cm="1">
        <f t="array" ref="Y527">IF(TRUE,"True," &amp; IF(_xlfn.XLOOKUP("Src_IsAny",'Scoring_Config'!$A:$A,'Scoring_Config'!$D:$D,"Yes")="Yes",_xlfn.XLOOKUP("Src_IsAny",'Scoring_Config'!$A:$A,'Scoring_Config'!$C:$C,10),0),"False,0")</f>
        <v>0</v>
      </c>
      <c r="Z527" cm="1">
        <f t="array" ref="Z527">IF(FALSE,"True," &amp; IF(_xlfn.XLOOKUP("Src_CIDR_Le_16",'Scoring_Config'!$A:$A,'Scoring_Config'!$D:$D,"Yes")="Yes",_xlfn.XLOOKUP("Src_CIDR_Le_16",'Scoring_Config'!$A:$A,'Scoring_Config'!$C:$C,10),0),"False,0")</f>
        <v>0</v>
      </c>
      <c r="AA527" cm="1">
        <f t="array" ref="AA527">IF(FALSE,"True," &amp; IF(_xlfn.XLOOKUP("Src_CIDR_17_22",'Scoring_Config'!$A:$A,'Scoring_Config'!$D:$D,"Yes")="Yes",_xlfn.XLOOKUP("Src_CIDR_17_22",'Scoring_Config'!$A:$A,'Scoring_Config'!$C:$C,5),0),"False,0")</f>
        <v>0</v>
      </c>
      <c r="AB527" cm="1">
        <f t="array" ref="AB527">IF(FALSE,"True," &amp; IF(_xlfn.XLOOKUP("Dst_IsAny",'Scoring_Config'!$A:$A,'Scoring_Config'!$D:$D,"Yes")="Yes",_xlfn.XLOOKUP("Dst_IsAny",'Scoring_Config'!$A:$A,'Scoring_Config'!$C:$C,10),0),"False,0")</f>
        <v>0</v>
      </c>
      <c r="AC527" cm="1">
        <f t="array" ref="AC527">IF(FALSE,"True," &amp; IF(_xlfn.XLOOKUP("Dst_CIDR_Le_16",'Scoring_Config'!$A:$A,'Scoring_Config'!$D:$D,"Yes")="Yes",_xlfn.XLOOKUP("Dst_CIDR_Le_16",'Scoring_Config'!$A:$A,'Scoring_Config'!$C:$C,10),0),"False,0")</f>
        <v>0</v>
      </c>
      <c r="AD527" cm="1">
        <f t="array" ref="AD527">IF(FALSE,"True," &amp; IF(_xlfn.XLOOKUP("Dst_CIDR_17_22",'Scoring_Config'!$A:$A,'Scoring_Config'!$D:$D,"Yes")="Yes",_xlfn.XLOOKUP("Dst_CIDR_17_22",'Scoring_Config'!$A:$A,'Scoring_Config'!$C:$C,5),0),"False,0")</f>
        <v>0</v>
      </c>
      <c r="AE527" cm="1">
        <f t="array" ref="AE527">IF(FALSE,"True," &amp; IF(_xlfn.XLOOKUP("SrcZone_IsAny",'Scoring_Config'!$A:$A,'Scoring_Config'!$D:$D,"Yes")="Yes",_xlfn.XLOOKUP("SrcZone_IsAny",'Scoring_Config'!$A:$A,'Scoring_Config'!$C:$C,10),0),"False,0")</f>
        <v>0</v>
      </c>
      <c r="AF527" cm="1">
        <f t="array" ref="AF527">IF(FALSE,"True," &amp; IF(_xlfn.XLOOKUP("DstZone_IsAny",'Scoring_Config'!$A:$A,'Scoring_Config'!$D:$D,"Yes")="Yes",_xlfn.XLOOKUP("DstZone_IsAny",'Scoring_Config'!$A:$A,'Scoring_Config'!$C:$C,10),0),"False,0")</f>
        <v>0</v>
      </c>
      <c r="AG527" cm="1">
        <f t="array" ref="AG52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27" cm="1">
        <f t="array" ref="AH527">IF(FALSE,"True," &amp; IF(_xlfn.XLOOKUP("App_Any_OR_RangeGt1000",'Scoring_Config'!$A:$A,'Scoring_Config'!$D:$D,"Yes")="Yes",_xlfn.XLOOKUP("App_Any_OR_RangeGt1000",'Scoring_Config'!$A:$A,'Scoring_Config'!$C:$C,10),0),"False,0")</f>
        <v>0</v>
      </c>
      <c r="AI527" cm="1">
        <f t="array" ref="AI527">IF(TRUE,"True," &amp; IF(_xlfn.XLOOKUP("Service_Insecure_Match",'Scoring_Config'!$A:$A,'Scoring_Config'!$D:$D,"Yes")="Yes",_xlfn.XLOOKUP("Service_Insecure_Match",'Scoring_Config'!$A:$A,'Scoring_Config'!$C:$C,5),0),"False,0")</f>
        <v>0</v>
      </c>
      <c r="AJ527" cm="1">
        <f t="array" ref="AJ527">IF(FALSE,"True," &amp; IF(_xlfn.XLOOKUP("Risky_Inbound",'Scoring_Config'!$A:$A,'Scoring_Config'!$D:$D,"Yes")="Yes",_xlfn.XLOOKUP("Risky_Inbound",'Scoring_Config'!$A:$A,'Scoring_Config'!$C:$C,50),0),"False,0")</f>
        <v>0</v>
      </c>
      <c r="AK527" cm="1">
        <f t="array" ref="AK527">IF(FALSE,"True," &amp; IF(_xlfn.XLOOKUP("Risky_Outbound",'Scoring_Config'!$A:$A,'Scoring_Config'!$D:$D,"Yes")="Yes",_xlfn.XLOOKUP("Risky_Outbound",'Scoring_Config'!$A:$A,'Scoring_Config'!$C:$C,25),0),"False,0")</f>
        <v>0</v>
      </c>
      <c r="AL527" t="s">
        <v>6697</v>
      </c>
      <c r="AM527" cm="1">
        <f t="array" ref="AM52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27" t="s">
        <v>6697</v>
      </c>
      <c r="AO527" t="s">
        <v>6697</v>
      </c>
      <c r="AP527" t="s">
        <v>6697</v>
      </c>
      <c r="AQ527" cm="1">
        <f t="array" ref="AQ527">IF(FALSE,"True," &amp; IF(_xlfn.XLOOKUP("Service_IsAny",'Scoring_Config'!$A:$A,'Scoring_Config'!$D:$D,"Yes")="Yes",_xlfn.XLOOKUP("Service_IsAny",'Scoring_Config'!$A:$A,'Scoring_Config'!$C:$C,0),0),"False,0")</f>
        <v>0</v>
      </c>
      <c r="AR527">
        <v>4</v>
      </c>
      <c r="AS527" cm="1">
        <f t="array" ref="AS527">IF(FALSE,"True," &amp; IF(_xlfn.XLOOKUP("Service_RangeGt1000",'Scoring_Config'!$A:$A,'Scoring_Config'!$D:$D,"Yes")="Yes",_xlfn.XLOOKUP("Service_RangeGt1000",'Scoring_Config'!$A:$A,'Scoring_Config'!$C:$C,0),0),"False,0")</f>
        <v>0</v>
      </c>
      <c r="AT527" cm="1">
        <f t="array" ref="AT527">IF(FALSE,"True," &amp; IF(_xlfn.XLOOKUP("App_IsAny",'Scoring_Config'!$A:$A,'Scoring_Config'!$D:$D,"Yes")="Yes",_xlfn.XLOOKUP("App_IsAny",'Scoring_Config'!$A:$A,'Scoring_Config'!$C:$C,0),0),"False,0")</f>
        <v>0</v>
      </c>
      <c r="AU527">
        <v>3</v>
      </c>
      <c r="AV527" cm="1">
        <f t="array" ref="AV527">IF(FALSE,"True," &amp; IF(_xlfn.XLOOKUP("App_RangeGt1000",'Scoring_Config'!$A:$A,'Scoring_Config'!$D:$D,"Yes")="Yes",_xlfn.XLOOKUP("App_RangeGt1000",'Scoring_Config'!$A:$A,'Scoring_Config'!$C:$C,0),0),"False,0")</f>
        <v>0</v>
      </c>
      <c r="AW527" cm="1">
        <f t="array" ref="AW527">IF(FALSE,"True," &amp; IF(_xlfn.XLOOKUP("Action_IsDenyOrDrop",'Scoring_Config'!$A:$A,'Scoring_Config'!$D:$D,"Yes")="Yes",_xlfn.XLOOKUP("Action_IsDenyOrDrop",'Scoring_Config'!$A:$A,'Scoring_Config'!$C:$C,0),0),"False,0")</f>
        <v>0</v>
      </c>
      <c r="AX527" cm="1">
        <f t="array" ref="AX527">IF(LEFT(AW527,4)="True",0,(IF(LEFT(Y527,4)="True",IF(_xlfn.XLOOKUP("Src_IsAny",'Scoring_Config'!$A:$A,'Scoring_Config'!$D:$D,"Yes")="Yes",_xlfn.XLOOKUP("Src_IsAny",'Scoring_Config'!$A:$A,'Scoring_Config'!$C:$C,10),0),0)+IF(LEFT(Z527,4)="True",IF(_xlfn.XLOOKUP("Src_CIDR_Le_16",'Scoring_Config'!$A:$A,'Scoring_Config'!$D:$D,"Yes")="Yes",_xlfn.XLOOKUP("Src_CIDR_Le_16",'Scoring_Config'!$A:$A,'Scoring_Config'!$C:$C,10),0),0)+IF(LEFT(AA527,4)="True",IF(_xlfn.XLOOKUP("Src_CIDR_17_22",'Scoring_Config'!$A:$A,'Scoring_Config'!$D:$D,"Yes")="Yes",_xlfn.XLOOKUP("Src_CIDR_17_22",'Scoring_Config'!$A:$A,'Scoring_Config'!$C:$C,5),0),0)+IF(LEFT(AB527,4)="True",IF(_xlfn.XLOOKUP("Dst_IsAny",'Scoring_Config'!$A:$A,'Scoring_Config'!$D:$D,"Yes")="Yes",_xlfn.XLOOKUP("Dst_IsAny",'Scoring_Config'!$A:$A,'Scoring_Config'!$C:$C,10),0),0)+IF(LEFT(AC527,4)="True",IF(_xlfn.XLOOKUP("Dst_CIDR_Le_16",'Scoring_Config'!$A:$A,'Scoring_Config'!$D:$D,"Yes")="Yes",_xlfn.XLOOKUP("Dst_CIDR_Le_16",'Scoring_Config'!$A:$A,'Scoring_Config'!$C:$C,10),0),0)+IF(LEFT(AD527,4)="True",IF(_xlfn.XLOOKUP("Dst_CIDR_17_22",'Scoring_Config'!$A:$A,'Scoring_Config'!$D:$D,"Yes")="Yes",_xlfn.XLOOKUP("Dst_CIDR_17_22",'Scoring_Config'!$A:$A,'Scoring_Config'!$C:$C,5),0),0)+IF(LEFT(AE527,4)="True",IF(_xlfn.XLOOKUP("SrcZone_IsAny",'Scoring_Config'!$A:$A,'Scoring_Config'!$D:$D,"Yes")="Yes",_xlfn.XLOOKUP("SrcZone_IsAny",'Scoring_Config'!$A:$A,'Scoring_Config'!$C:$C,10),0),0)+IF(LEFT(AF527,4)="True",IF(_xlfn.XLOOKUP("DstZone_IsAny",'Scoring_Config'!$A:$A,'Scoring_Config'!$D:$D,"Yes")="Yes",_xlfn.XLOOKUP("DstZone_IsAny",'Scoring_Config'!$A:$A,'Scoring_Config'!$C:$C,10),0),0)+IF(LEFT(AG527,4)="True",IF(_xlfn.XLOOKUP("Service_Any_OR_RangeGt1000",'Scoring_Config'!$A:$A,'Scoring_Config'!$D:$D,"Yes")="Yes",_xlfn.XLOOKUP("Service_Any_OR_RangeGt1000",'Scoring_Config'!$A:$A,'Scoring_Config'!$C:$C,10),0),0)+IF(LEFT(AH527,4)="True",IF(_xlfn.XLOOKUP("App_Any_OR_RangeGt1000",'Scoring_Config'!$A:$A,'Scoring_Config'!$D:$D,"Yes")="Yes",_xlfn.XLOOKUP("App_Any_OR_RangeGt1000",'Scoring_Config'!$A:$A,'Scoring_Config'!$C:$C,10),0),0)+IF(LEFT(AI527,4)="True",IF(_xlfn.XLOOKUP("Service_Insecure_Match",'Scoring_Config'!$A:$A,'Scoring_Config'!$D:$D,"Yes")="Yes",_xlfn.XLOOKUP("Service_Insecure_Match",'Scoring_Config'!$A:$A,'Scoring_Config'!$C:$C,5),0),0)+IF(LEFT(AJ527,4)="True",IF(_xlfn.XLOOKUP("Risky_Inbound",'Scoring_Config'!$A:$A,'Scoring_Config'!$D:$D,"Yes")="Yes",_xlfn.XLOOKUP("Risky_Inbound",'Scoring_Config'!$A:$A,'Scoring_Config'!$C:$C,50),0),0)+IF(LEFT(AK527,4)="True",IF(_xlfn.XLOOKUP("Risky_Outbound",'Scoring_Config'!$A:$A,'Scoring_Config'!$D:$D,"Yes")="Yes",_xlfn.XLOOKUP("Risky_Outbound",'Scoring_Config'!$A:$A,'Scoring_Config'!$C:$C,25),0),0)+IF(LEFT(AZ527,4)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527,FIND(",",AL527)+1,100)),0)+IF(LEFT(AM527,4)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527,FIND(",",AN527)+1,100)),0)+IF(_xlfn.XLOOKUP("Profile_Scoring",'Scoring_Config'!$A:$A,'Scoring_Config'!$D:$D,"Yes")="Yes",VALUE(MID(AO527,FIND(",",AO527)+1,100)),0)+IF(_xlfn.XLOOKUP("Options_Scoring",'Scoring_Config'!$A:$A,'Scoring_Config'!$D:$D,"Yes")="Yes",VALUE(MID(AP527,FIND(",",AP527)+1,100)),0)))</f>
        <v>0</v>
      </c>
      <c r="AY527" t="s">
        <v>6706</v>
      </c>
      <c r="AZ527" cm="1">
        <f t="array" ref="AZ527">IF(TRUE,"True," &amp; IF(_xlfn.XLOOKUP("Migrate_Insecure",'Scoring_Config'!$A:$A,'Scoring_Config'!$D:$D,"Yes")="Yes",_xlfn.XLOOKUP("Migrate_Insecure",'Scoring_Config'!$A:$A,'Scoring_Config'!$C:$C,10),0),"False,0")</f>
        <v>0</v>
      </c>
    </row>
    <row r="528" spans="1:52">
      <c r="A528" t="s">
        <v>1979</v>
      </c>
      <c r="B528" t="s">
        <v>2501</v>
      </c>
      <c r="C528" t="s">
        <v>3542</v>
      </c>
      <c r="D528" t="s">
        <v>3551</v>
      </c>
      <c r="E528" t="s">
        <v>3563</v>
      </c>
      <c r="F528" t="s">
        <v>3787</v>
      </c>
      <c r="G528" t="s">
        <v>174</v>
      </c>
      <c r="H528" t="s">
        <v>174</v>
      </c>
      <c r="I528" t="s">
        <v>3644</v>
      </c>
      <c r="J528" t="s">
        <v>992</v>
      </c>
      <c r="K528" t="s">
        <v>1783</v>
      </c>
      <c r="L528" t="s">
        <v>1441</v>
      </c>
      <c r="M528" t="s">
        <v>1974</v>
      </c>
      <c r="N528" t="s">
        <v>4315</v>
      </c>
      <c r="O528" t="s">
        <v>4319</v>
      </c>
      <c r="P528" t="s">
        <v>4322</v>
      </c>
      <c r="Q528" t="s">
        <v>4721</v>
      </c>
      <c r="R528" t="s">
        <v>5440</v>
      </c>
      <c r="S528" t="s">
        <v>5440</v>
      </c>
      <c r="T528" t="s">
        <v>5642</v>
      </c>
      <c r="U528" t="s">
        <v>6211</v>
      </c>
      <c r="Y528" cm="1">
        <f t="array" ref="Y528">IF(TRUE,"True," &amp; IF(_xlfn.XLOOKUP("Src_IsAny",'Scoring_Config'!$A:$A,'Scoring_Config'!$D:$D,"Yes")="Yes",_xlfn.XLOOKUP("Src_IsAny",'Scoring_Config'!$A:$A,'Scoring_Config'!$C:$C,10),0),"False,0")</f>
        <v>0</v>
      </c>
      <c r="Z528" cm="1">
        <f t="array" ref="Z528">IF(FALSE,"True," &amp; IF(_xlfn.XLOOKUP("Src_CIDR_Le_16",'Scoring_Config'!$A:$A,'Scoring_Config'!$D:$D,"Yes")="Yes",_xlfn.XLOOKUP("Src_CIDR_Le_16",'Scoring_Config'!$A:$A,'Scoring_Config'!$C:$C,10),0),"False,0")</f>
        <v>0</v>
      </c>
      <c r="AA528" cm="1">
        <f t="array" ref="AA528">IF(FALSE,"True," &amp; IF(_xlfn.XLOOKUP("Src_CIDR_17_22",'Scoring_Config'!$A:$A,'Scoring_Config'!$D:$D,"Yes")="Yes",_xlfn.XLOOKUP("Src_CIDR_17_22",'Scoring_Config'!$A:$A,'Scoring_Config'!$C:$C,5),0),"False,0")</f>
        <v>0</v>
      </c>
      <c r="AB528" cm="1">
        <f t="array" ref="AB528">IF(FALSE,"True," &amp; IF(_xlfn.XLOOKUP("Dst_IsAny",'Scoring_Config'!$A:$A,'Scoring_Config'!$D:$D,"Yes")="Yes",_xlfn.XLOOKUP("Dst_IsAny",'Scoring_Config'!$A:$A,'Scoring_Config'!$C:$C,10),0),"False,0")</f>
        <v>0</v>
      </c>
      <c r="AC528" cm="1">
        <f t="array" ref="AC528">IF(FALSE,"True," &amp; IF(_xlfn.XLOOKUP("Dst_CIDR_Le_16",'Scoring_Config'!$A:$A,'Scoring_Config'!$D:$D,"Yes")="Yes",_xlfn.XLOOKUP("Dst_CIDR_Le_16",'Scoring_Config'!$A:$A,'Scoring_Config'!$C:$C,10),0),"False,0")</f>
        <v>0</v>
      </c>
      <c r="AD528" cm="1">
        <f t="array" ref="AD528">IF(FALSE,"True," &amp; IF(_xlfn.XLOOKUP("Dst_CIDR_17_22",'Scoring_Config'!$A:$A,'Scoring_Config'!$D:$D,"Yes")="Yes",_xlfn.XLOOKUP("Dst_CIDR_17_22",'Scoring_Config'!$A:$A,'Scoring_Config'!$C:$C,5),0),"False,0")</f>
        <v>0</v>
      </c>
      <c r="AE528" cm="1">
        <f t="array" ref="AE528">IF(FALSE,"True," &amp; IF(_xlfn.XLOOKUP("SrcZone_IsAny",'Scoring_Config'!$A:$A,'Scoring_Config'!$D:$D,"Yes")="Yes",_xlfn.XLOOKUP("SrcZone_IsAny",'Scoring_Config'!$A:$A,'Scoring_Config'!$C:$C,10),0),"False,0")</f>
        <v>0</v>
      </c>
      <c r="AF528" cm="1">
        <f t="array" ref="AF528">IF(FALSE,"True," &amp; IF(_xlfn.XLOOKUP("DstZone_IsAny",'Scoring_Config'!$A:$A,'Scoring_Config'!$D:$D,"Yes")="Yes",_xlfn.XLOOKUP("DstZone_IsAny",'Scoring_Config'!$A:$A,'Scoring_Config'!$C:$C,10),0),"False,0")</f>
        <v>0</v>
      </c>
      <c r="AG528" cm="1">
        <f t="array" ref="AG52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28" cm="1">
        <f t="array" ref="AH528">IF(FALSE,"True," &amp; IF(_xlfn.XLOOKUP("App_Any_OR_RangeGt1000",'Scoring_Config'!$A:$A,'Scoring_Config'!$D:$D,"Yes")="Yes",_xlfn.XLOOKUP("App_Any_OR_RangeGt1000",'Scoring_Config'!$A:$A,'Scoring_Config'!$C:$C,10),0),"False,0")</f>
        <v>0</v>
      </c>
      <c r="AI528" cm="1">
        <f t="array" ref="AI528">IF(TRUE,"True," &amp; IF(_xlfn.XLOOKUP("Service_Insecure_Match",'Scoring_Config'!$A:$A,'Scoring_Config'!$D:$D,"Yes")="Yes",_xlfn.XLOOKUP("Service_Insecure_Match",'Scoring_Config'!$A:$A,'Scoring_Config'!$C:$C,5),0),"False,0")</f>
        <v>0</v>
      </c>
      <c r="AJ528" cm="1">
        <f t="array" ref="AJ528">IF(FALSE,"True," &amp; IF(_xlfn.XLOOKUP("Risky_Inbound",'Scoring_Config'!$A:$A,'Scoring_Config'!$D:$D,"Yes")="Yes",_xlfn.XLOOKUP("Risky_Inbound",'Scoring_Config'!$A:$A,'Scoring_Config'!$C:$C,50),0),"False,0")</f>
        <v>0</v>
      </c>
      <c r="AK528" cm="1">
        <f t="array" ref="AK528">IF(FALSE,"True," &amp; IF(_xlfn.XLOOKUP("Risky_Outbound",'Scoring_Config'!$A:$A,'Scoring_Config'!$D:$D,"Yes")="Yes",_xlfn.XLOOKUP("Risky_Outbound",'Scoring_Config'!$A:$A,'Scoring_Config'!$C:$C,25),0),"False,0")</f>
        <v>0</v>
      </c>
      <c r="AL528" t="s">
        <v>6697</v>
      </c>
      <c r="AM528" cm="1">
        <f t="array" ref="AM52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28" t="s">
        <v>6697</v>
      </c>
      <c r="AO528" t="s">
        <v>6697</v>
      </c>
      <c r="AP528" t="s">
        <v>6697</v>
      </c>
      <c r="AQ528" cm="1">
        <f t="array" ref="AQ528">IF(FALSE,"True," &amp; IF(_xlfn.XLOOKUP("Service_IsAny",'Scoring_Config'!$A:$A,'Scoring_Config'!$D:$D,"Yes")="Yes",_xlfn.XLOOKUP("Service_IsAny",'Scoring_Config'!$A:$A,'Scoring_Config'!$C:$C,0),0),"False,0")</f>
        <v>0</v>
      </c>
      <c r="AR528">
        <v>4</v>
      </c>
      <c r="AS528" cm="1">
        <f t="array" ref="AS528">IF(FALSE,"True," &amp; IF(_xlfn.XLOOKUP("Service_RangeGt1000",'Scoring_Config'!$A:$A,'Scoring_Config'!$D:$D,"Yes")="Yes",_xlfn.XLOOKUP("Service_RangeGt1000",'Scoring_Config'!$A:$A,'Scoring_Config'!$C:$C,0),0),"False,0")</f>
        <v>0</v>
      </c>
      <c r="AT528" cm="1">
        <f t="array" ref="AT528">IF(FALSE,"True," &amp; IF(_xlfn.XLOOKUP("App_IsAny",'Scoring_Config'!$A:$A,'Scoring_Config'!$D:$D,"Yes")="Yes",_xlfn.XLOOKUP("App_IsAny",'Scoring_Config'!$A:$A,'Scoring_Config'!$C:$C,0),0),"False,0")</f>
        <v>0</v>
      </c>
      <c r="AU528">
        <v>3</v>
      </c>
      <c r="AV528" cm="1">
        <f t="array" ref="AV528">IF(FALSE,"True," &amp; IF(_xlfn.XLOOKUP("App_RangeGt1000",'Scoring_Config'!$A:$A,'Scoring_Config'!$D:$D,"Yes")="Yes",_xlfn.XLOOKUP("App_RangeGt1000",'Scoring_Config'!$A:$A,'Scoring_Config'!$C:$C,0),0),"False,0")</f>
        <v>0</v>
      </c>
      <c r="AW528" cm="1">
        <f t="array" ref="AW528">IF(FALSE,"True," &amp; IF(_xlfn.XLOOKUP("Action_IsDenyOrDrop",'Scoring_Config'!$A:$A,'Scoring_Config'!$D:$D,"Yes")="Yes",_xlfn.XLOOKUP("Action_IsDenyOrDrop",'Scoring_Config'!$A:$A,'Scoring_Config'!$C:$C,0),0),"False,0")</f>
        <v>0</v>
      </c>
      <c r="AX528" cm="1">
        <f t="array" ref="AX528">IF(LEFT(AW528,4)="True",0,(IF(LEFT(Y528,4)="True",IF(_xlfn.XLOOKUP("Src_IsAny",'Scoring_Config'!$A:$A,'Scoring_Config'!$D:$D,"Yes")="Yes",_xlfn.XLOOKUP("Src_IsAny",'Scoring_Config'!$A:$A,'Scoring_Config'!$C:$C,10),0),0)+IF(LEFT(Z528,4)="True",IF(_xlfn.XLOOKUP("Src_CIDR_Le_16",'Scoring_Config'!$A:$A,'Scoring_Config'!$D:$D,"Yes")="Yes",_xlfn.XLOOKUP("Src_CIDR_Le_16",'Scoring_Config'!$A:$A,'Scoring_Config'!$C:$C,10),0),0)+IF(LEFT(AA528,4)="True",IF(_xlfn.XLOOKUP("Src_CIDR_17_22",'Scoring_Config'!$A:$A,'Scoring_Config'!$D:$D,"Yes")="Yes",_xlfn.XLOOKUP("Src_CIDR_17_22",'Scoring_Config'!$A:$A,'Scoring_Config'!$C:$C,5),0),0)+IF(LEFT(AB528,4)="True",IF(_xlfn.XLOOKUP("Dst_IsAny",'Scoring_Config'!$A:$A,'Scoring_Config'!$D:$D,"Yes")="Yes",_xlfn.XLOOKUP("Dst_IsAny",'Scoring_Config'!$A:$A,'Scoring_Config'!$C:$C,10),0),0)+IF(LEFT(AC528,4)="True",IF(_xlfn.XLOOKUP("Dst_CIDR_Le_16",'Scoring_Config'!$A:$A,'Scoring_Config'!$D:$D,"Yes")="Yes",_xlfn.XLOOKUP("Dst_CIDR_Le_16",'Scoring_Config'!$A:$A,'Scoring_Config'!$C:$C,10),0),0)+IF(LEFT(AD528,4)="True",IF(_xlfn.XLOOKUP("Dst_CIDR_17_22",'Scoring_Config'!$A:$A,'Scoring_Config'!$D:$D,"Yes")="Yes",_xlfn.XLOOKUP("Dst_CIDR_17_22",'Scoring_Config'!$A:$A,'Scoring_Config'!$C:$C,5),0),0)+IF(LEFT(AE528,4)="True",IF(_xlfn.XLOOKUP("SrcZone_IsAny",'Scoring_Config'!$A:$A,'Scoring_Config'!$D:$D,"Yes")="Yes",_xlfn.XLOOKUP("SrcZone_IsAny",'Scoring_Config'!$A:$A,'Scoring_Config'!$C:$C,10),0),0)+IF(LEFT(AF528,4)="True",IF(_xlfn.XLOOKUP("DstZone_IsAny",'Scoring_Config'!$A:$A,'Scoring_Config'!$D:$D,"Yes")="Yes",_xlfn.XLOOKUP("DstZone_IsAny",'Scoring_Config'!$A:$A,'Scoring_Config'!$C:$C,10),0),0)+IF(LEFT(AG528,4)="True",IF(_xlfn.XLOOKUP("Service_Any_OR_RangeGt1000",'Scoring_Config'!$A:$A,'Scoring_Config'!$D:$D,"Yes")="Yes",_xlfn.XLOOKUP("Service_Any_OR_RangeGt1000",'Scoring_Config'!$A:$A,'Scoring_Config'!$C:$C,10),0),0)+IF(LEFT(AH528,4)="True",IF(_xlfn.XLOOKUP("App_Any_OR_RangeGt1000",'Scoring_Config'!$A:$A,'Scoring_Config'!$D:$D,"Yes")="Yes",_xlfn.XLOOKUP("App_Any_OR_RangeGt1000",'Scoring_Config'!$A:$A,'Scoring_Config'!$C:$C,10),0),0)+IF(LEFT(AI528,4)="True",IF(_xlfn.XLOOKUP("Service_Insecure_Match",'Scoring_Config'!$A:$A,'Scoring_Config'!$D:$D,"Yes")="Yes",_xlfn.XLOOKUP("Service_Insecure_Match",'Scoring_Config'!$A:$A,'Scoring_Config'!$C:$C,5),0),0)+IF(LEFT(AJ528,4)="True",IF(_xlfn.XLOOKUP("Risky_Inbound",'Scoring_Config'!$A:$A,'Scoring_Config'!$D:$D,"Yes")="Yes",_xlfn.XLOOKUP("Risky_Inbound",'Scoring_Config'!$A:$A,'Scoring_Config'!$C:$C,50),0),0)+IF(LEFT(AK528,4)="True",IF(_xlfn.XLOOKUP("Risky_Outbound",'Scoring_Config'!$A:$A,'Scoring_Config'!$D:$D,"Yes")="Yes",_xlfn.XLOOKUP("Risky_Outbound",'Scoring_Config'!$A:$A,'Scoring_Config'!$C:$C,25),0),0)+IF(LEFT(AZ528,4)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528,FIND(",",AL528)+1,100)),0)+IF(LEFT(AM528,4)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528,FIND(",",AN528)+1,100)),0)+IF(_xlfn.XLOOKUP("Profile_Scoring",'Scoring_Config'!$A:$A,'Scoring_Config'!$D:$D,"Yes")="Yes",VALUE(MID(AO528,FIND(",",AO528)+1,100)),0)+IF(_xlfn.XLOOKUP("Options_Scoring",'Scoring_Config'!$A:$A,'Scoring_Config'!$D:$D,"Yes")="Yes",VALUE(MID(AP528,FIND(",",AP528)+1,100)),0)))</f>
        <v>0</v>
      </c>
      <c r="AY528" t="s">
        <v>6706</v>
      </c>
      <c r="AZ528" cm="1">
        <f t="array" ref="AZ528">IF(TRUE,"True," &amp; IF(_xlfn.XLOOKUP("Migrate_Insecure",'Scoring_Config'!$A:$A,'Scoring_Config'!$D:$D,"Yes")="Yes",_xlfn.XLOOKUP("Migrate_Insecure",'Scoring_Config'!$A:$A,'Scoring_Config'!$C:$C,10),0),"False,0")</f>
        <v>0</v>
      </c>
    </row>
    <row r="529" spans="1:52">
      <c r="A529" t="s">
        <v>1979</v>
      </c>
      <c r="B529" t="s">
        <v>2502</v>
      </c>
      <c r="C529" t="s">
        <v>3542</v>
      </c>
      <c r="D529" t="s">
        <v>3545</v>
      </c>
      <c r="E529" t="s">
        <v>3563</v>
      </c>
      <c r="F529" t="s">
        <v>3788</v>
      </c>
      <c r="G529" t="s">
        <v>331</v>
      </c>
      <c r="H529" t="s">
        <v>174</v>
      </c>
      <c r="I529" t="s">
        <v>3788</v>
      </c>
      <c r="J529" t="s">
        <v>331</v>
      </c>
      <c r="K529" t="s">
        <v>1667</v>
      </c>
      <c r="L529" t="s">
        <v>1442</v>
      </c>
      <c r="M529" t="s">
        <v>1974</v>
      </c>
      <c r="N529" t="s">
        <v>4315</v>
      </c>
      <c r="O529" t="s">
        <v>4319</v>
      </c>
      <c r="P529" t="s">
        <v>4323</v>
      </c>
      <c r="Q529" t="s">
        <v>4722</v>
      </c>
      <c r="R529" t="s">
        <v>5439</v>
      </c>
      <c r="S529" t="s">
        <v>4324</v>
      </c>
      <c r="T529" t="s">
        <v>5642</v>
      </c>
      <c r="U529" t="s">
        <v>6212</v>
      </c>
      <c r="Y529" cm="1">
        <f t="array" ref="Y529">IF(FALSE,"True," &amp; IF(_xlfn.XLOOKUP("Src_IsAny",'Scoring_Config'!$A:$A,'Scoring_Config'!$D:$D,"Yes")="Yes",_xlfn.XLOOKUP("Src_IsAny",'Scoring_Config'!$A:$A,'Scoring_Config'!$C:$C,10),0),"False,0")</f>
        <v>0</v>
      </c>
      <c r="Z529" cm="1">
        <f t="array" ref="Z529">IF(FALSE,"True," &amp; IF(_xlfn.XLOOKUP("Src_CIDR_Le_16",'Scoring_Config'!$A:$A,'Scoring_Config'!$D:$D,"Yes")="Yes",_xlfn.XLOOKUP("Src_CIDR_Le_16",'Scoring_Config'!$A:$A,'Scoring_Config'!$C:$C,10),0),"False,0")</f>
        <v>0</v>
      </c>
      <c r="AA529" cm="1">
        <f t="array" ref="AA529">IF(FALSE,"True," &amp; IF(_xlfn.XLOOKUP("Src_CIDR_17_22",'Scoring_Config'!$A:$A,'Scoring_Config'!$D:$D,"Yes")="Yes",_xlfn.XLOOKUP("Src_CIDR_17_22",'Scoring_Config'!$A:$A,'Scoring_Config'!$C:$C,5),0),"False,0")</f>
        <v>0</v>
      </c>
      <c r="AB529" cm="1">
        <f t="array" ref="AB529">IF(FALSE,"True," &amp; IF(_xlfn.XLOOKUP("Dst_IsAny",'Scoring_Config'!$A:$A,'Scoring_Config'!$D:$D,"Yes")="Yes",_xlfn.XLOOKUP("Dst_IsAny",'Scoring_Config'!$A:$A,'Scoring_Config'!$C:$C,10),0),"False,0")</f>
        <v>0</v>
      </c>
      <c r="AC529" cm="1">
        <f t="array" ref="AC529">IF(FALSE,"True," &amp; IF(_xlfn.XLOOKUP("Dst_CIDR_Le_16",'Scoring_Config'!$A:$A,'Scoring_Config'!$D:$D,"Yes")="Yes",_xlfn.XLOOKUP("Dst_CIDR_Le_16",'Scoring_Config'!$A:$A,'Scoring_Config'!$C:$C,10),0),"False,0")</f>
        <v>0</v>
      </c>
      <c r="AD529" cm="1">
        <f t="array" ref="AD529">IF(FALSE,"True," &amp; IF(_xlfn.XLOOKUP("Dst_CIDR_17_22",'Scoring_Config'!$A:$A,'Scoring_Config'!$D:$D,"Yes")="Yes",_xlfn.XLOOKUP("Dst_CIDR_17_22",'Scoring_Config'!$A:$A,'Scoring_Config'!$C:$C,5),0),"False,0")</f>
        <v>0</v>
      </c>
      <c r="AE529" cm="1">
        <f t="array" ref="AE529">IF(FALSE,"True," &amp; IF(_xlfn.XLOOKUP("SrcZone_IsAny",'Scoring_Config'!$A:$A,'Scoring_Config'!$D:$D,"Yes")="Yes",_xlfn.XLOOKUP("SrcZone_IsAny",'Scoring_Config'!$A:$A,'Scoring_Config'!$C:$C,10),0),"False,0")</f>
        <v>0</v>
      </c>
      <c r="AF529" cm="1">
        <f t="array" ref="AF529">IF(FALSE,"True," &amp; IF(_xlfn.XLOOKUP("DstZone_IsAny",'Scoring_Config'!$A:$A,'Scoring_Config'!$D:$D,"Yes")="Yes",_xlfn.XLOOKUP("DstZone_IsAny",'Scoring_Config'!$A:$A,'Scoring_Config'!$C:$C,10),0),"False,0")</f>
        <v>0</v>
      </c>
      <c r="AG529" cm="1">
        <f t="array" ref="AG52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29" cm="1">
        <f t="array" ref="AH529">IF(FALSE,"True," &amp; IF(_xlfn.XLOOKUP("App_Any_OR_RangeGt1000",'Scoring_Config'!$A:$A,'Scoring_Config'!$D:$D,"Yes")="Yes",_xlfn.XLOOKUP("App_Any_OR_RangeGt1000",'Scoring_Config'!$A:$A,'Scoring_Config'!$C:$C,10),0),"False,0")</f>
        <v>0</v>
      </c>
      <c r="AI529" cm="1">
        <f t="array" ref="AI529">IF(FALSE,"True," &amp; IF(_xlfn.XLOOKUP("Service_Insecure_Match",'Scoring_Config'!$A:$A,'Scoring_Config'!$D:$D,"Yes")="Yes",_xlfn.XLOOKUP("Service_Insecure_Match",'Scoring_Config'!$A:$A,'Scoring_Config'!$C:$C,5),0),"False,0")</f>
        <v>0</v>
      </c>
      <c r="AJ529" cm="1">
        <f t="array" ref="AJ529">IF(FALSE,"True," &amp; IF(_xlfn.XLOOKUP("Risky_Inbound",'Scoring_Config'!$A:$A,'Scoring_Config'!$D:$D,"Yes")="Yes",_xlfn.XLOOKUP("Risky_Inbound",'Scoring_Config'!$A:$A,'Scoring_Config'!$C:$C,50),0),"False,0")</f>
        <v>0</v>
      </c>
      <c r="AK529" cm="1">
        <f t="array" ref="AK529">IF(FALSE,"True," &amp; IF(_xlfn.XLOOKUP("Risky_Outbound",'Scoring_Config'!$A:$A,'Scoring_Config'!$D:$D,"Yes")="Yes",_xlfn.XLOOKUP("Risky_Outbound",'Scoring_Config'!$A:$A,'Scoring_Config'!$C:$C,25),0),"False,0")</f>
        <v>0</v>
      </c>
      <c r="AL529" t="s">
        <v>6699</v>
      </c>
      <c r="AM529" cm="1">
        <f t="array" ref="AM52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29" t="s">
        <v>6697</v>
      </c>
      <c r="AO529" t="s">
        <v>6697</v>
      </c>
      <c r="AP529" t="s">
        <v>6697</v>
      </c>
      <c r="AQ529" cm="1">
        <f t="array" ref="AQ529">IF(FALSE,"True," &amp; IF(_xlfn.XLOOKUP("Service_IsAny",'Scoring_Config'!$A:$A,'Scoring_Config'!$D:$D,"Yes")="Yes",_xlfn.XLOOKUP("Service_IsAny",'Scoring_Config'!$A:$A,'Scoring_Config'!$C:$C,0),0),"False,0")</f>
        <v>0</v>
      </c>
      <c r="AR529">
        <v>1</v>
      </c>
      <c r="AS529" cm="1">
        <f t="array" ref="AS529">IF(FALSE,"True," &amp; IF(_xlfn.XLOOKUP("Service_RangeGt1000",'Scoring_Config'!$A:$A,'Scoring_Config'!$D:$D,"Yes")="Yes",_xlfn.XLOOKUP("Service_RangeGt1000",'Scoring_Config'!$A:$A,'Scoring_Config'!$C:$C,0),0),"False,0")</f>
        <v>0</v>
      </c>
      <c r="AT529" cm="1">
        <f t="array" ref="AT529">IF(FALSE,"True," &amp; IF(_xlfn.XLOOKUP("App_IsAny",'Scoring_Config'!$A:$A,'Scoring_Config'!$D:$D,"Yes")="Yes",_xlfn.XLOOKUP("App_IsAny",'Scoring_Config'!$A:$A,'Scoring_Config'!$C:$C,0),0),"False,0")</f>
        <v>0</v>
      </c>
      <c r="AU529">
        <v>1</v>
      </c>
      <c r="AV529" cm="1">
        <f t="array" ref="AV529">IF(FALSE,"True," &amp; IF(_xlfn.XLOOKUP("App_RangeGt1000",'Scoring_Config'!$A:$A,'Scoring_Config'!$D:$D,"Yes")="Yes",_xlfn.XLOOKUP("App_RangeGt1000",'Scoring_Config'!$A:$A,'Scoring_Config'!$C:$C,0),0),"False,0")</f>
        <v>0</v>
      </c>
      <c r="AW529" cm="1">
        <f t="array" ref="AW529">IF(FALSE,"True," &amp; IF(_xlfn.XLOOKUP("Action_IsDenyOrDrop",'Scoring_Config'!$A:$A,'Scoring_Config'!$D:$D,"Yes")="Yes",_xlfn.XLOOKUP("Action_IsDenyOrDrop",'Scoring_Config'!$A:$A,'Scoring_Config'!$C:$C,0),0),"False,0")</f>
        <v>0</v>
      </c>
      <c r="AX529" cm="1">
        <f t="array" ref="AX529">IF(LEFT(AW529,4)="True",0,(IF(LEFT(Y529,4)="True",IF(_xlfn.XLOOKUP("Src_IsAny",'Scoring_Config'!$A:$A,'Scoring_Config'!$D:$D,"Yes")="Yes",_xlfn.XLOOKUP("Src_IsAny",'Scoring_Config'!$A:$A,'Scoring_Config'!$C:$C,10),0),0)+IF(LEFT(Z529,4)="True",IF(_xlfn.XLOOKUP("Src_CIDR_Le_16",'Scoring_Config'!$A:$A,'Scoring_Config'!$D:$D,"Yes")="Yes",_xlfn.XLOOKUP("Src_CIDR_Le_16",'Scoring_Config'!$A:$A,'Scoring_Config'!$C:$C,10),0),0)+IF(LEFT(AA529,4)="True",IF(_xlfn.XLOOKUP("Src_CIDR_17_22",'Scoring_Config'!$A:$A,'Scoring_Config'!$D:$D,"Yes")="Yes",_xlfn.XLOOKUP("Src_CIDR_17_22",'Scoring_Config'!$A:$A,'Scoring_Config'!$C:$C,5),0),0)+IF(LEFT(AB529,4)="True",IF(_xlfn.XLOOKUP("Dst_IsAny",'Scoring_Config'!$A:$A,'Scoring_Config'!$D:$D,"Yes")="Yes",_xlfn.XLOOKUP("Dst_IsAny",'Scoring_Config'!$A:$A,'Scoring_Config'!$C:$C,10),0),0)+IF(LEFT(AC529,4)="True",IF(_xlfn.XLOOKUP("Dst_CIDR_Le_16",'Scoring_Config'!$A:$A,'Scoring_Config'!$D:$D,"Yes")="Yes",_xlfn.XLOOKUP("Dst_CIDR_Le_16",'Scoring_Config'!$A:$A,'Scoring_Config'!$C:$C,10),0),0)+IF(LEFT(AD529,4)="True",IF(_xlfn.XLOOKUP("Dst_CIDR_17_22",'Scoring_Config'!$A:$A,'Scoring_Config'!$D:$D,"Yes")="Yes",_xlfn.XLOOKUP("Dst_CIDR_17_22",'Scoring_Config'!$A:$A,'Scoring_Config'!$C:$C,5),0),0)+IF(LEFT(AE529,4)="True",IF(_xlfn.XLOOKUP("SrcZone_IsAny",'Scoring_Config'!$A:$A,'Scoring_Config'!$D:$D,"Yes")="Yes",_xlfn.XLOOKUP("SrcZone_IsAny",'Scoring_Config'!$A:$A,'Scoring_Config'!$C:$C,10),0),0)+IF(LEFT(AF529,4)="True",IF(_xlfn.XLOOKUP("DstZone_IsAny",'Scoring_Config'!$A:$A,'Scoring_Config'!$D:$D,"Yes")="Yes",_xlfn.XLOOKUP("DstZone_IsAny",'Scoring_Config'!$A:$A,'Scoring_Config'!$C:$C,10),0),0)+IF(LEFT(AG529,4)="True",IF(_xlfn.XLOOKUP("Service_Any_OR_RangeGt1000",'Scoring_Config'!$A:$A,'Scoring_Config'!$D:$D,"Yes")="Yes",_xlfn.XLOOKUP("Service_Any_OR_RangeGt1000",'Scoring_Config'!$A:$A,'Scoring_Config'!$C:$C,10),0),0)+IF(LEFT(AH529,4)="True",IF(_xlfn.XLOOKUP("App_Any_OR_RangeGt1000",'Scoring_Config'!$A:$A,'Scoring_Config'!$D:$D,"Yes")="Yes",_xlfn.XLOOKUP("App_Any_OR_RangeGt1000",'Scoring_Config'!$A:$A,'Scoring_Config'!$C:$C,10),0),0)+IF(LEFT(AI529,4)="True",IF(_xlfn.XLOOKUP("Service_Insecure_Match",'Scoring_Config'!$A:$A,'Scoring_Config'!$D:$D,"Yes")="Yes",_xlfn.XLOOKUP("Service_Insecure_Match",'Scoring_Config'!$A:$A,'Scoring_Config'!$C:$C,5),0),0)+IF(LEFT(AJ529,4)="True",IF(_xlfn.XLOOKUP("Risky_Inbound",'Scoring_Config'!$A:$A,'Scoring_Config'!$D:$D,"Yes")="Yes",_xlfn.XLOOKUP("Risky_Inbound",'Scoring_Config'!$A:$A,'Scoring_Config'!$C:$C,50),0),0)+IF(LEFT(AK529,4)="True",IF(_xlfn.XLOOKUP("Risky_Outbound",'Scoring_Config'!$A:$A,'Scoring_Config'!$D:$D,"Yes")="Yes",_xlfn.XLOOKUP("Risky_Outbound",'Scoring_Config'!$A:$A,'Scoring_Config'!$C:$C,25),0),0)+IF(LEFT(AZ529,4)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529,FIND(",",AL529)+1,100)),0)+IF(LEFT(AM529,4)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529,FIND(",",AN529)+1,100)),0)+IF(_xlfn.XLOOKUP("Profile_Scoring",'Scoring_Config'!$A:$A,'Scoring_Config'!$D:$D,"Yes")="Yes",VALUE(MID(AO529,FIND(",",AO529)+1,100)),0)+IF(_xlfn.XLOOKUP("Options_Scoring",'Scoring_Config'!$A:$A,'Scoring_Config'!$D:$D,"Yes")="Yes",VALUE(MID(AP529,FIND(",",AP529)+1,100)),0)))</f>
        <v>0</v>
      </c>
      <c r="AZ529" cm="1">
        <f t="array" ref="AZ529">IF(FALSE,"True," &amp; IF(_xlfn.XLOOKUP("Migrate_Insecure",'Scoring_Config'!$A:$A,'Scoring_Config'!$D:$D,"Yes")="Yes",_xlfn.XLOOKUP("Migrate_Insecure",'Scoring_Config'!$A:$A,'Scoring_Config'!$C:$C,10),0),"False,0")</f>
        <v>0</v>
      </c>
    </row>
    <row r="530" spans="1:52">
      <c r="A530" t="s">
        <v>1979</v>
      </c>
      <c r="B530" t="s">
        <v>2503</v>
      </c>
      <c r="C530" t="s">
        <v>3542</v>
      </c>
      <c r="D530" t="s">
        <v>3545</v>
      </c>
      <c r="E530" t="s">
        <v>3563</v>
      </c>
      <c r="F530" t="s">
        <v>3684</v>
      </c>
      <c r="G530" t="s">
        <v>332</v>
      </c>
      <c r="H530" t="s">
        <v>174</v>
      </c>
      <c r="I530" t="s">
        <v>3684</v>
      </c>
      <c r="J530" t="s">
        <v>248</v>
      </c>
      <c r="K530" t="s">
        <v>1833</v>
      </c>
      <c r="L530" t="s">
        <v>1443</v>
      </c>
      <c r="M530" t="s">
        <v>1974</v>
      </c>
      <c r="N530" t="s">
        <v>4315</v>
      </c>
      <c r="O530" t="s">
        <v>4319</v>
      </c>
      <c r="P530" t="s">
        <v>4321</v>
      </c>
      <c r="Q530" t="s">
        <v>4723</v>
      </c>
      <c r="R530" t="s">
        <v>5439</v>
      </c>
      <c r="S530" t="s">
        <v>4324</v>
      </c>
      <c r="T530" t="s">
        <v>5642</v>
      </c>
      <c r="U530" t="s">
        <v>6213</v>
      </c>
      <c r="Y530" cm="1">
        <f t="array" ref="Y530">IF(FALSE,"True," &amp; IF(_xlfn.XLOOKUP("Src_IsAny",'Scoring_Config'!$A:$A,'Scoring_Config'!$D:$D,"Yes")="Yes",_xlfn.XLOOKUP("Src_IsAny",'Scoring_Config'!$A:$A,'Scoring_Config'!$C:$C,10),0),"False,0")</f>
        <v>0</v>
      </c>
      <c r="Z530" cm="1">
        <f t="array" ref="Z530">IF(FALSE,"True," &amp; IF(_xlfn.XLOOKUP("Src_CIDR_Le_16",'Scoring_Config'!$A:$A,'Scoring_Config'!$D:$D,"Yes")="Yes",_xlfn.XLOOKUP("Src_CIDR_Le_16",'Scoring_Config'!$A:$A,'Scoring_Config'!$C:$C,10),0),"False,0")</f>
        <v>0</v>
      </c>
      <c r="AA530" cm="1">
        <f t="array" ref="AA530">IF(FALSE,"True," &amp; IF(_xlfn.XLOOKUP("Src_CIDR_17_22",'Scoring_Config'!$A:$A,'Scoring_Config'!$D:$D,"Yes")="Yes",_xlfn.XLOOKUP("Src_CIDR_17_22",'Scoring_Config'!$A:$A,'Scoring_Config'!$C:$C,5),0),"False,0")</f>
        <v>0</v>
      </c>
      <c r="AB530" cm="1">
        <f t="array" ref="AB530">IF(FALSE,"True," &amp; IF(_xlfn.XLOOKUP("Dst_IsAny",'Scoring_Config'!$A:$A,'Scoring_Config'!$D:$D,"Yes")="Yes",_xlfn.XLOOKUP("Dst_IsAny",'Scoring_Config'!$A:$A,'Scoring_Config'!$C:$C,10),0),"False,0")</f>
        <v>0</v>
      </c>
      <c r="AC530" cm="1">
        <f t="array" ref="AC530">IF(FALSE,"True," &amp; IF(_xlfn.XLOOKUP("Dst_CIDR_Le_16",'Scoring_Config'!$A:$A,'Scoring_Config'!$D:$D,"Yes")="Yes",_xlfn.XLOOKUP("Dst_CIDR_Le_16",'Scoring_Config'!$A:$A,'Scoring_Config'!$C:$C,10),0),"False,0")</f>
        <v>0</v>
      </c>
      <c r="AD530" cm="1">
        <f t="array" ref="AD530">IF(FALSE,"True," &amp; IF(_xlfn.XLOOKUP("Dst_CIDR_17_22",'Scoring_Config'!$A:$A,'Scoring_Config'!$D:$D,"Yes")="Yes",_xlfn.XLOOKUP("Dst_CIDR_17_22",'Scoring_Config'!$A:$A,'Scoring_Config'!$C:$C,5),0),"False,0")</f>
        <v>0</v>
      </c>
      <c r="AE530" cm="1">
        <f t="array" ref="AE530">IF(FALSE,"True," &amp; IF(_xlfn.XLOOKUP("SrcZone_IsAny",'Scoring_Config'!$A:$A,'Scoring_Config'!$D:$D,"Yes")="Yes",_xlfn.XLOOKUP("SrcZone_IsAny",'Scoring_Config'!$A:$A,'Scoring_Config'!$C:$C,10),0),"False,0")</f>
        <v>0</v>
      </c>
      <c r="AF530" cm="1">
        <f t="array" ref="AF530">IF(FALSE,"True," &amp; IF(_xlfn.XLOOKUP("DstZone_IsAny",'Scoring_Config'!$A:$A,'Scoring_Config'!$D:$D,"Yes")="Yes",_xlfn.XLOOKUP("DstZone_IsAny",'Scoring_Config'!$A:$A,'Scoring_Config'!$C:$C,10),0),"False,0")</f>
        <v>0</v>
      </c>
      <c r="AG530" cm="1">
        <f t="array" ref="AG53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30" cm="1">
        <f t="array" ref="AH530">IF(FALSE,"True," &amp; IF(_xlfn.XLOOKUP("App_Any_OR_RangeGt1000",'Scoring_Config'!$A:$A,'Scoring_Config'!$D:$D,"Yes")="Yes",_xlfn.XLOOKUP("App_Any_OR_RangeGt1000",'Scoring_Config'!$A:$A,'Scoring_Config'!$C:$C,10),0),"False,0")</f>
        <v>0</v>
      </c>
      <c r="AI530" cm="1">
        <f t="array" ref="AI530">IF(FALSE,"True," &amp; IF(_xlfn.XLOOKUP("Service_Insecure_Match",'Scoring_Config'!$A:$A,'Scoring_Config'!$D:$D,"Yes")="Yes",_xlfn.XLOOKUP("Service_Insecure_Match",'Scoring_Config'!$A:$A,'Scoring_Config'!$C:$C,5),0),"False,0")</f>
        <v>0</v>
      </c>
      <c r="AJ530" cm="1">
        <f t="array" ref="AJ530">IF(FALSE,"True," &amp; IF(_xlfn.XLOOKUP("Risky_Inbound",'Scoring_Config'!$A:$A,'Scoring_Config'!$D:$D,"Yes")="Yes",_xlfn.XLOOKUP("Risky_Inbound",'Scoring_Config'!$A:$A,'Scoring_Config'!$C:$C,50),0),"False,0")</f>
        <v>0</v>
      </c>
      <c r="AK530" cm="1">
        <f t="array" ref="AK530">IF(FALSE,"True," &amp; IF(_xlfn.XLOOKUP("Risky_Outbound",'Scoring_Config'!$A:$A,'Scoring_Config'!$D:$D,"Yes")="Yes",_xlfn.XLOOKUP("Risky_Outbound",'Scoring_Config'!$A:$A,'Scoring_Config'!$C:$C,25),0),"False,0")</f>
        <v>0</v>
      </c>
      <c r="AL530" t="s">
        <v>6700</v>
      </c>
      <c r="AM530" cm="1">
        <f t="array" ref="AM53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30" t="s">
        <v>6697</v>
      </c>
      <c r="AO530" t="s">
        <v>6697</v>
      </c>
      <c r="AP530" t="s">
        <v>6697</v>
      </c>
      <c r="AQ530" cm="1">
        <f t="array" ref="AQ530">IF(FALSE,"True," &amp; IF(_xlfn.XLOOKUP("Service_IsAny",'Scoring_Config'!$A:$A,'Scoring_Config'!$D:$D,"Yes")="Yes",_xlfn.XLOOKUP("Service_IsAny",'Scoring_Config'!$A:$A,'Scoring_Config'!$C:$C,0),0),"False,0")</f>
        <v>0</v>
      </c>
      <c r="AR530">
        <v>16</v>
      </c>
      <c r="AS530" cm="1">
        <f t="array" ref="AS530">IF(FALSE,"True," &amp; IF(_xlfn.XLOOKUP("Service_RangeGt1000",'Scoring_Config'!$A:$A,'Scoring_Config'!$D:$D,"Yes")="Yes",_xlfn.XLOOKUP("Service_RangeGt1000",'Scoring_Config'!$A:$A,'Scoring_Config'!$C:$C,0),0),"False,0")</f>
        <v>0</v>
      </c>
      <c r="AT530" cm="1">
        <f t="array" ref="AT530">IF(FALSE,"True," &amp; IF(_xlfn.XLOOKUP("App_IsAny",'Scoring_Config'!$A:$A,'Scoring_Config'!$D:$D,"Yes")="Yes",_xlfn.XLOOKUP("App_IsAny",'Scoring_Config'!$A:$A,'Scoring_Config'!$C:$C,0),0),"False,0")</f>
        <v>0</v>
      </c>
      <c r="AU530">
        <v>7</v>
      </c>
      <c r="AV530" cm="1">
        <f t="array" ref="AV530">IF(FALSE,"True," &amp; IF(_xlfn.XLOOKUP("App_RangeGt1000",'Scoring_Config'!$A:$A,'Scoring_Config'!$D:$D,"Yes")="Yes",_xlfn.XLOOKUP("App_RangeGt1000",'Scoring_Config'!$A:$A,'Scoring_Config'!$C:$C,0),0),"False,0")</f>
        <v>0</v>
      </c>
      <c r="AW530" cm="1">
        <f t="array" ref="AW530">IF(FALSE,"True," &amp; IF(_xlfn.XLOOKUP("Action_IsDenyOrDrop",'Scoring_Config'!$A:$A,'Scoring_Config'!$D:$D,"Yes")="Yes",_xlfn.XLOOKUP("Action_IsDenyOrDrop",'Scoring_Config'!$A:$A,'Scoring_Config'!$C:$C,0),0),"False,0")</f>
        <v>0</v>
      </c>
      <c r="AX530" cm="1">
        <f t="array" ref="AX530">IF(LEFT(AW530,4)="True",0,(IF(LEFT(Y530,4)="True",IF(_xlfn.XLOOKUP("Src_IsAny",'Scoring_Config'!$A:$A,'Scoring_Config'!$D:$D,"Yes")="Yes",_xlfn.XLOOKUP("Src_IsAny",'Scoring_Config'!$A:$A,'Scoring_Config'!$C:$C,10),0),0)+IF(LEFT(Z530,4)="True",IF(_xlfn.XLOOKUP("Src_CIDR_Le_16",'Scoring_Config'!$A:$A,'Scoring_Config'!$D:$D,"Yes")="Yes",_xlfn.XLOOKUP("Src_CIDR_Le_16",'Scoring_Config'!$A:$A,'Scoring_Config'!$C:$C,10),0),0)+IF(LEFT(AA530,4)="True",IF(_xlfn.XLOOKUP("Src_CIDR_17_22",'Scoring_Config'!$A:$A,'Scoring_Config'!$D:$D,"Yes")="Yes",_xlfn.XLOOKUP("Src_CIDR_17_22",'Scoring_Config'!$A:$A,'Scoring_Config'!$C:$C,5),0),0)+IF(LEFT(AB530,4)="True",IF(_xlfn.XLOOKUP("Dst_IsAny",'Scoring_Config'!$A:$A,'Scoring_Config'!$D:$D,"Yes")="Yes",_xlfn.XLOOKUP("Dst_IsAny",'Scoring_Config'!$A:$A,'Scoring_Config'!$C:$C,10),0),0)+IF(LEFT(AC530,4)="True",IF(_xlfn.XLOOKUP("Dst_CIDR_Le_16",'Scoring_Config'!$A:$A,'Scoring_Config'!$D:$D,"Yes")="Yes",_xlfn.XLOOKUP("Dst_CIDR_Le_16",'Scoring_Config'!$A:$A,'Scoring_Config'!$C:$C,10),0),0)+IF(LEFT(AD530,4)="True",IF(_xlfn.XLOOKUP("Dst_CIDR_17_22",'Scoring_Config'!$A:$A,'Scoring_Config'!$D:$D,"Yes")="Yes",_xlfn.XLOOKUP("Dst_CIDR_17_22",'Scoring_Config'!$A:$A,'Scoring_Config'!$C:$C,5),0),0)+IF(LEFT(AE530,4)="True",IF(_xlfn.XLOOKUP("SrcZone_IsAny",'Scoring_Config'!$A:$A,'Scoring_Config'!$D:$D,"Yes")="Yes",_xlfn.XLOOKUP("SrcZone_IsAny",'Scoring_Config'!$A:$A,'Scoring_Config'!$C:$C,10),0),0)+IF(LEFT(AF530,4)="True",IF(_xlfn.XLOOKUP("DstZone_IsAny",'Scoring_Config'!$A:$A,'Scoring_Config'!$D:$D,"Yes")="Yes",_xlfn.XLOOKUP("DstZone_IsAny",'Scoring_Config'!$A:$A,'Scoring_Config'!$C:$C,10),0),0)+IF(LEFT(AG530,4)="True",IF(_xlfn.XLOOKUP("Service_Any_OR_RangeGt1000",'Scoring_Config'!$A:$A,'Scoring_Config'!$D:$D,"Yes")="Yes",_xlfn.XLOOKUP("Service_Any_OR_RangeGt1000",'Scoring_Config'!$A:$A,'Scoring_Config'!$C:$C,10),0),0)+IF(LEFT(AH530,4)="True",IF(_xlfn.XLOOKUP("App_Any_OR_RangeGt1000",'Scoring_Config'!$A:$A,'Scoring_Config'!$D:$D,"Yes")="Yes",_xlfn.XLOOKUP("App_Any_OR_RangeGt1000",'Scoring_Config'!$A:$A,'Scoring_Config'!$C:$C,10),0),0)+IF(LEFT(AI530,4)="True",IF(_xlfn.XLOOKUP("Service_Insecure_Match",'Scoring_Config'!$A:$A,'Scoring_Config'!$D:$D,"Yes")="Yes",_xlfn.XLOOKUP("Service_Insecure_Match",'Scoring_Config'!$A:$A,'Scoring_Config'!$C:$C,5),0),0)+IF(LEFT(AJ530,4)="True",IF(_xlfn.XLOOKUP("Risky_Inbound",'Scoring_Config'!$A:$A,'Scoring_Config'!$D:$D,"Yes")="Yes",_xlfn.XLOOKUP("Risky_Inbound",'Scoring_Config'!$A:$A,'Scoring_Config'!$C:$C,50),0),0)+IF(LEFT(AK530,4)="True",IF(_xlfn.XLOOKUP("Risky_Outbound",'Scoring_Config'!$A:$A,'Scoring_Config'!$D:$D,"Yes")="Yes",_xlfn.XLOOKUP("Risky_Outbound",'Scoring_Config'!$A:$A,'Scoring_Config'!$C:$C,25),0),0)+IF(LEFT(AZ530,4)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530,FIND(",",AL530)+1,100)),0)+IF(LEFT(AM530,4)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530,FIND(",",AN530)+1,100)),0)+IF(_xlfn.XLOOKUP("Profile_Scoring",'Scoring_Config'!$A:$A,'Scoring_Config'!$D:$D,"Yes")="Yes",VALUE(MID(AO530,FIND(",",AO530)+1,100)),0)+IF(_xlfn.XLOOKUP("Options_Scoring",'Scoring_Config'!$A:$A,'Scoring_Config'!$D:$D,"Yes")="Yes",VALUE(MID(AP530,FIND(",",AP530)+1,100)),0)))</f>
        <v>0</v>
      </c>
      <c r="AZ530" cm="1">
        <f t="array" ref="AZ530">IF(FALSE,"True," &amp; IF(_xlfn.XLOOKUP("Migrate_Insecure",'Scoring_Config'!$A:$A,'Scoring_Config'!$D:$D,"Yes")="Yes",_xlfn.XLOOKUP("Migrate_Insecure",'Scoring_Config'!$A:$A,'Scoring_Config'!$C:$C,10),0),"False,0")</f>
        <v>0</v>
      </c>
    </row>
    <row r="531" spans="1:52">
      <c r="A531" t="s">
        <v>1979</v>
      </c>
      <c r="B531" t="s">
        <v>2504</v>
      </c>
      <c r="C531" t="s">
        <v>3542</v>
      </c>
      <c r="D531" t="s">
        <v>3545</v>
      </c>
      <c r="E531" t="s">
        <v>3563</v>
      </c>
      <c r="F531" t="s">
        <v>3684</v>
      </c>
      <c r="G531" t="s">
        <v>248</v>
      </c>
      <c r="H531" t="s">
        <v>174</v>
      </c>
      <c r="I531" t="s">
        <v>3684</v>
      </c>
      <c r="J531" t="s">
        <v>332</v>
      </c>
      <c r="K531" t="s">
        <v>1833</v>
      </c>
      <c r="L531" t="s">
        <v>1443</v>
      </c>
      <c r="M531" t="s">
        <v>1974</v>
      </c>
      <c r="N531" t="s">
        <v>4315</v>
      </c>
      <c r="O531" t="s">
        <v>4319</v>
      </c>
      <c r="P531" t="s">
        <v>4321</v>
      </c>
      <c r="Q531" t="s">
        <v>4724</v>
      </c>
      <c r="R531" t="s">
        <v>5439</v>
      </c>
      <c r="S531" t="s">
        <v>4324</v>
      </c>
      <c r="T531" t="s">
        <v>5642</v>
      </c>
      <c r="U531" t="s">
        <v>6213</v>
      </c>
      <c r="Y531" cm="1">
        <f t="array" ref="Y531">IF(FALSE,"True," &amp; IF(_xlfn.XLOOKUP("Src_IsAny",'Scoring_Config'!$A:$A,'Scoring_Config'!$D:$D,"Yes")="Yes",_xlfn.XLOOKUP("Src_IsAny",'Scoring_Config'!$A:$A,'Scoring_Config'!$C:$C,10),0),"False,0")</f>
        <v>0</v>
      </c>
      <c r="Z531" cm="1">
        <f t="array" ref="Z531">IF(FALSE,"True," &amp; IF(_xlfn.XLOOKUP("Src_CIDR_Le_16",'Scoring_Config'!$A:$A,'Scoring_Config'!$D:$D,"Yes")="Yes",_xlfn.XLOOKUP("Src_CIDR_Le_16",'Scoring_Config'!$A:$A,'Scoring_Config'!$C:$C,10),0),"False,0")</f>
        <v>0</v>
      </c>
      <c r="AA531" cm="1">
        <f t="array" ref="AA531">IF(FALSE,"True," &amp; IF(_xlfn.XLOOKUP("Src_CIDR_17_22",'Scoring_Config'!$A:$A,'Scoring_Config'!$D:$D,"Yes")="Yes",_xlfn.XLOOKUP("Src_CIDR_17_22",'Scoring_Config'!$A:$A,'Scoring_Config'!$C:$C,5),0),"False,0")</f>
        <v>0</v>
      </c>
      <c r="AB531" cm="1">
        <f t="array" ref="AB531">IF(FALSE,"True," &amp; IF(_xlfn.XLOOKUP("Dst_IsAny",'Scoring_Config'!$A:$A,'Scoring_Config'!$D:$D,"Yes")="Yes",_xlfn.XLOOKUP("Dst_IsAny",'Scoring_Config'!$A:$A,'Scoring_Config'!$C:$C,10),0),"False,0")</f>
        <v>0</v>
      </c>
      <c r="AC531" cm="1">
        <f t="array" ref="AC531">IF(FALSE,"True," &amp; IF(_xlfn.XLOOKUP("Dst_CIDR_Le_16",'Scoring_Config'!$A:$A,'Scoring_Config'!$D:$D,"Yes")="Yes",_xlfn.XLOOKUP("Dst_CIDR_Le_16",'Scoring_Config'!$A:$A,'Scoring_Config'!$C:$C,10),0),"False,0")</f>
        <v>0</v>
      </c>
      <c r="AD531" cm="1">
        <f t="array" ref="AD531">IF(FALSE,"True," &amp; IF(_xlfn.XLOOKUP("Dst_CIDR_17_22",'Scoring_Config'!$A:$A,'Scoring_Config'!$D:$D,"Yes")="Yes",_xlfn.XLOOKUP("Dst_CIDR_17_22",'Scoring_Config'!$A:$A,'Scoring_Config'!$C:$C,5),0),"False,0")</f>
        <v>0</v>
      </c>
      <c r="AE531" cm="1">
        <f t="array" ref="AE531">IF(FALSE,"True," &amp; IF(_xlfn.XLOOKUP("SrcZone_IsAny",'Scoring_Config'!$A:$A,'Scoring_Config'!$D:$D,"Yes")="Yes",_xlfn.XLOOKUP("SrcZone_IsAny",'Scoring_Config'!$A:$A,'Scoring_Config'!$C:$C,10),0),"False,0")</f>
        <v>0</v>
      </c>
      <c r="AF531" cm="1">
        <f t="array" ref="AF531">IF(FALSE,"True," &amp; IF(_xlfn.XLOOKUP("DstZone_IsAny",'Scoring_Config'!$A:$A,'Scoring_Config'!$D:$D,"Yes")="Yes",_xlfn.XLOOKUP("DstZone_IsAny",'Scoring_Config'!$A:$A,'Scoring_Config'!$C:$C,10),0),"False,0")</f>
        <v>0</v>
      </c>
      <c r="AG531" cm="1">
        <f t="array" ref="AG53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31" cm="1">
        <f t="array" ref="AH531">IF(FALSE,"True," &amp; IF(_xlfn.XLOOKUP("App_Any_OR_RangeGt1000",'Scoring_Config'!$A:$A,'Scoring_Config'!$D:$D,"Yes")="Yes",_xlfn.XLOOKUP("App_Any_OR_RangeGt1000",'Scoring_Config'!$A:$A,'Scoring_Config'!$C:$C,10),0),"False,0")</f>
        <v>0</v>
      </c>
      <c r="AI531" cm="1">
        <f t="array" ref="AI531">IF(FALSE,"True," &amp; IF(_xlfn.XLOOKUP("Service_Insecure_Match",'Scoring_Config'!$A:$A,'Scoring_Config'!$D:$D,"Yes")="Yes",_xlfn.XLOOKUP("Service_Insecure_Match",'Scoring_Config'!$A:$A,'Scoring_Config'!$C:$C,5),0),"False,0")</f>
        <v>0</v>
      </c>
      <c r="AJ531" cm="1">
        <f t="array" ref="AJ531">IF(FALSE,"True," &amp; IF(_xlfn.XLOOKUP("Risky_Inbound",'Scoring_Config'!$A:$A,'Scoring_Config'!$D:$D,"Yes")="Yes",_xlfn.XLOOKUP("Risky_Inbound",'Scoring_Config'!$A:$A,'Scoring_Config'!$C:$C,50),0),"False,0")</f>
        <v>0</v>
      </c>
      <c r="AK531" cm="1">
        <f t="array" ref="AK531">IF(FALSE,"True," &amp; IF(_xlfn.XLOOKUP("Risky_Outbound",'Scoring_Config'!$A:$A,'Scoring_Config'!$D:$D,"Yes")="Yes",_xlfn.XLOOKUP("Risky_Outbound",'Scoring_Config'!$A:$A,'Scoring_Config'!$C:$C,25),0),"False,0")</f>
        <v>0</v>
      </c>
      <c r="AL531" t="s">
        <v>6700</v>
      </c>
      <c r="AM531" cm="1">
        <f t="array" ref="AM53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31" t="s">
        <v>6697</v>
      </c>
      <c r="AO531" t="s">
        <v>6697</v>
      </c>
      <c r="AP531" t="s">
        <v>6697</v>
      </c>
      <c r="AQ531" cm="1">
        <f t="array" ref="AQ531">IF(FALSE,"True," &amp; IF(_xlfn.XLOOKUP("Service_IsAny",'Scoring_Config'!$A:$A,'Scoring_Config'!$D:$D,"Yes")="Yes",_xlfn.XLOOKUP("Service_IsAny",'Scoring_Config'!$A:$A,'Scoring_Config'!$C:$C,0),0),"False,0")</f>
        <v>0</v>
      </c>
      <c r="AR531">
        <v>16</v>
      </c>
      <c r="AS531" cm="1">
        <f t="array" ref="AS531">IF(FALSE,"True," &amp; IF(_xlfn.XLOOKUP("Service_RangeGt1000",'Scoring_Config'!$A:$A,'Scoring_Config'!$D:$D,"Yes")="Yes",_xlfn.XLOOKUP("Service_RangeGt1000",'Scoring_Config'!$A:$A,'Scoring_Config'!$C:$C,0),0),"False,0")</f>
        <v>0</v>
      </c>
      <c r="AT531" cm="1">
        <f t="array" ref="AT531">IF(FALSE,"True," &amp; IF(_xlfn.XLOOKUP("App_IsAny",'Scoring_Config'!$A:$A,'Scoring_Config'!$D:$D,"Yes")="Yes",_xlfn.XLOOKUP("App_IsAny",'Scoring_Config'!$A:$A,'Scoring_Config'!$C:$C,0),0),"False,0")</f>
        <v>0</v>
      </c>
      <c r="AU531">
        <v>7</v>
      </c>
      <c r="AV531" cm="1">
        <f t="array" ref="AV531">IF(FALSE,"True," &amp; IF(_xlfn.XLOOKUP("App_RangeGt1000",'Scoring_Config'!$A:$A,'Scoring_Config'!$D:$D,"Yes")="Yes",_xlfn.XLOOKUP("App_RangeGt1000",'Scoring_Config'!$A:$A,'Scoring_Config'!$C:$C,0),0),"False,0")</f>
        <v>0</v>
      </c>
      <c r="AW531" cm="1">
        <f t="array" ref="AW531">IF(FALSE,"True," &amp; IF(_xlfn.XLOOKUP("Action_IsDenyOrDrop",'Scoring_Config'!$A:$A,'Scoring_Config'!$D:$D,"Yes")="Yes",_xlfn.XLOOKUP("Action_IsDenyOrDrop",'Scoring_Config'!$A:$A,'Scoring_Config'!$C:$C,0),0),"False,0")</f>
        <v>0</v>
      </c>
      <c r="AX531" cm="1">
        <f t="array" ref="AX531">IF(LEFT(AW531,4)="True",0,(IF(LEFT(Y531,4)="True",IF(_xlfn.XLOOKUP("Src_IsAny",'Scoring_Config'!$A:$A,'Scoring_Config'!$D:$D,"Yes")="Yes",_xlfn.XLOOKUP("Src_IsAny",'Scoring_Config'!$A:$A,'Scoring_Config'!$C:$C,10),0),0)+IF(LEFT(Z531,4)="True",IF(_xlfn.XLOOKUP("Src_CIDR_Le_16",'Scoring_Config'!$A:$A,'Scoring_Config'!$D:$D,"Yes")="Yes",_xlfn.XLOOKUP("Src_CIDR_Le_16",'Scoring_Config'!$A:$A,'Scoring_Config'!$C:$C,10),0),0)+IF(LEFT(AA531,4)="True",IF(_xlfn.XLOOKUP("Src_CIDR_17_22",'Scoring_Config'!$A:$A,'Scoring_Config'!$D:$D,"Yes")="Yes",_xlfn.XLOOKUP("Src_CIDR_17_22",'Scoring_Config'!$A:$A,'Scoring_Config'!$C:$C,5),0),0)+IF(LEFT(AB531,4)="True",IF(_xlfn.XLOOKUP("Dst_IsAny",'Scoring_Config'!$A:$A,'Scoring_Config'!$D:$D,"Yes")="Yes",_xlfn.XLOOKUP("Dst_IsAny",'Scoring_Config'!$A:$A,'Scoring_Config'!$C:$C,10),0),0)+IF(LEFT(AC531,4)="True",IF(_xlfn.XLOOKUP("Dst_CIDR_Le_16",'Scoring_Config'!$A:$A,'Scoring_Config'!$D:$D,"Yes")="Yes",_xlfn.XLOOKUP("Dst_CIDR_Le_16",'Scoring_Config'!$A:$A,'Scoring_Config'!$C:$C,10),0),0)+IF(LEFT(AD531,4)="True",IF(_xlfn.XLOOKUP("Dst_CIDR_17_22",'Scoring_Config'!$A:$A,'Scoring_Config'!$D:$D,"Yes")="Yes",_xlfn.XLOOKUP("Dst_CIDR_17_22",'Scoring_Config'!$A:$A,'Scoring_Config'!$C:$C,5),0),0)+IF(LEFT(AE531,4)="True",IF(_xlfn.XLOOKUP("SrcZone_IsAny",'Scoring_Config'!$A:$A,'Scoring_Config'!$D:$D,"Yes")="Yes",_xlfn.XLOOKUP("SrcZone_IsAny",'Scoring_Config'!$A:$A,'Scoring_Config'!$C:$C,10),0),0)+IF(LEFT(AF531,4)="True",IF(_xlfn.XLOOKUP("DstZone_IsAny",'Scoring_Config'!$A:$A,'Scoring_Config'!$D:$D,"Yes")="Yes",_xlfn.XLOOKUP("DstZone_IsAny",'Scoring_Config'!$A:$A,'Scoring_Config'!$C:$C,10),0),0)+IF(LEFT(AG531,4)="True",IF(_xlfn.XLOOKUP("Service_Any_OR_RangeGt1000",'Scoring_Config'!$A:$A,'Scoring_Config'!$D:$D,"Yes")="Yes",_xlfn.XLOOKUP("Service_Any_OR_RangeGt1000",'Scoring_Config'!$A:$A,'Scoring_Config'!$C:$C,10),0),0)+IF(LEFT(AH531,4)="True",IF(_xlfn.XLOOKUP("App_Any_OR_RangeGt1000",'Scoring_Config'!$A:$A,'Scoring_Config'!$D:$D,"Yes")="Yes",_xlfn.XLOOKUP("App_Any_OR_RangeGt1000",'Scoring_Config'!$A:$A,'Scoring_Config'!$C:$C,10),0),0)+IF(LEFT(AI531,4)="True",IF(_xlfn.XLOOKUP("Service_Insecure_Match",'Scoring_Config'!$A:$A,'Scoring_Config'!$D:$D,"Yes")="Yes",_xlfn.XLOOKUP("Service_Insecure_Match",'Scoring_Config'!$A:$A,'Scoring_Config'!$C:$C,5),0),0)+IF(LEFT(AJ531,4)="True",IF(_xlfn.XLOOKUP("Risky_Inbound",'Scoring_Config'!$A:$A,'Scoring_Config'!$D:$D,"Yes")="Yes",_xlfn.XLOOKUP("Risky_Inbound",'Scoring_Config'!$A:$A,'Scoring_Config'!$C:$C,50),0),0)+IF(LEFT(AK531,4)="True",IF(_xlfn.XLOOKUP("Risky_Outbound",'Scoring_Config'!$A:$A,'Scoring_Config'!$D:$D,"Yes")="Yes",_xlfn.XLOOKUP("Risky_Outbound",'Scoring_Config'!$A:$A,'Scoring_Config'!$C:$C,25),0),0)+IF(LEFT(AZ531,4)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531,FIND(",",AL531)+1,100)),0)+IF(LEFT(AM531,4)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531,FIND(",",AN531)+1,100)),0)+IF(_xlfn.XLOOKUP("Profile_Scoring",'Scoring_Config'!$A:$A,'Scoring_Config'!$D:$D,"Yes")="Yes",VALUE(MID(AO531,FIND(",",AO531)+1,100)),0)+IF(_xlfn.XLOOKUP("Options_Scoring",'Scoring_Config'!$A:$A,'Scoring_Config'!$D:$D,"Yes")="Yes",VALUE(MID(AP531,FIND(",",AP531)+1,100)),0)))</f>
        <v>0</v>
      </c>
      <c r="AZ531" cm="1">
        <f t="array" ref="AZ531">IF(FALSE,"True," &amp; IF(_xlfn.XLOOKUP("Migrate_Insecure",'Scoring_Config'!$A:$A,'Scoring_Config'!$D:$D,"Yes")="Yes",_xlfn.XLOOKUP("Migrate_Insecure",'Scoring_Config'!$A:$A,'Scoring_Config'!$C:$C,10),0),"False,0")</f>
        <v>0</v>
      </c>
    </row>
    <row r="532" spans="1:52">
      <c r="A532" t="s">
        <v>1979</v>
      </c>
      <c r="B532" t="s">
        <v>2505</v>
      </c>
      <c r="C532" t="s">
        <v>3542</v>
      </c>
      <c r="D532" t="s">
        <v>3545</v>
      </c>
      <c r="E532" t="s">
        <v>3563</v>
      </c>
      <c r="F532" t="s">
        <v>3684</v>
      </c>
      <c r="G532" t="s">
        <v>333</v>
      </c>
      <c r="H532" t="s">
        <v>174</v>
      </c>
      <c r="I532" t="s">
        <v>3762</v>
      </c>
      <c r="J532" t="s">
        <v>334</v>
      </c>
      <c r="K532" t="s">
        <v>1834</v>
      </c>
      <c r="L532" t="s">
        <v>1444</v>
      </c>
      <c r="M532" t="s">
        <v>1974</v>
      </c>
      <c r="N532" t="s">
        <v>4315</v>
      </c>
      <c r="O532" t="s">
        <v>4319</v>
      </c>
      <c r="P532" t="s">
        <v>4322</v>
      </c>
      <c r="Q532" t="s">
        <v>4725</v>
      </c>
      <c r="R532" t="s">
        <v>5441</v>
      </c>
      <c r="S532" t="s">
        <v>5440</v>
      </c>
      <c r="T532" t="s">
        <v>5642</v>
      </c>
      <c r="U532" t="s">
        <v>6214</v>
      </c>
      <c r="Y532" cm="1">
        <f t="array" ref="Y532">IF(FALSE,"True," &amp; IF(_xlfn.XLOOKUP("Src_IsAny",'Scoring_Config'!$A:$A,'Scoring_Config'!$D:$D,"Yes")="Yes",_xlfn.XLOOKUP("Src_IsAny",'Scoring_Config'!$A:$A,'Scoring_Config'!$C:$C,10),0),"False,0")</f>
        <v>0</v>
      </c>
      <c r="Z532" cm="1">
        <f t="array" ref="Z532">IF(FALSE,"True," &amp; IF(_xlfn.XLOOKUP("Src_CIDR_Le_16",'Scoring_Config'!$A:$A,'Scoring_Config'!$D:$D,"Yes")="Yes",_xlfn.XLOOKUP("Src_CIDR_Le_16",'Scoring_Config'!$A:$A,'Scoring_Config'!$C:$C,10),0),"False,0")</f>
        <v>0</v>
      </c>
      <c r="AA532" cm="1">
        <f t="array" ref="AA532">IF(FALSE,"True," &amp; IF(_xlfn.XLOOKUP("Src_CIDR_17_22",'Scoring_Config'!$A:$A,'Scoring_Config'!$D:$D,"Yes")="Yes",_xlfn.XLOOKUP("Src_CIDR_17_22",'Scoring_Config'!$A:$A,'Scoring_Config'!$C:$C,5),0),"False,0")</f>
        <v>0</v>
      </c>
      <c r="AB532" cm="1">
        <f t="array" ref="AB532">IF(FALSE,"True," &amp; IF(_xlfn.XLOOKUP("Dst_IsAny",'Scoring_Config'!$A:$A,'Scoring_Config'!$D:$D,"Yes")="Yes",_xlfn.XLOOKUP("Dst_IsAny",'Scoring_Config'!$A:$A,'Scoring_Config'!$C:$C,10),0),"False,0")</f>
        <v>0</v>
      </c>
      <c r="AC532" cm="1">
        <f t="array" ref="AC532">IF(FALSE,"True," &amp; IF(_xlfn.XLOOKUP("Dst_CIDR_Le_16",'Scoring_Config'!$A:$A,'Scoring_Config'!$D:$D,"Yes")="Yes",_xlfn.XLOOKUP("Dst_CIDR_Le_16",'Scoring_Config'!$A:$A,'Scoring_Config'!$C:$C,10),0),"False,0")</f>
        <v>0</v>
      </c>
      <c r="AD532" cm="1">
        <f t="array" ref="AD532">IF(FALSE,"True," &amp; IF(_xlfn.XLOOKUP("Dst_CIDR_17_22",'Scoring_Config'!$A:$A,'Scoring_Config'!$D:$D,"Yes")="Yes",_xlfn.XLOOKUP("Dst_CIDR_17_22",'Scoring_Config'!$A:$A,'Scoring_Config'!$C:$C,5),0),"False,0")</f>
        <v>0</v>
      </c>
      <c r="AE532" cm="1">
        <f t="array" ref="AE532">IF(FALSE,"True," &amp; IF(_xlfn.XLOOKUP("SrcZone_IsAny",'Scoring_Config'!$A:$A,'Scoring_Config'!$D:$D,"Yes")="Yes",_xlfn.XLOOKUP("SrcZone_IsAny",'Scoring_Config'!$A:$A,'Scoring_Config'!$C:$C,10),0),"False,0")</f>
        <v>0</v>
      </c>
      <c r="AF532" cm="1">
        <f t="array" ref="AF532">IF(FALSE,"True," &amp; IF(_xlfn.XLOOKUP("DstZone_IsAny",'Scoring_Config'!$A:$A,'Scoring_Config'!$D:$D,"Yes")="Yes",_xlfn.XLOOKUP("DstZone_IsAny",'Scoring_Config'!$A:$A,'Scoring_Config'!$C:$C,10),0),"False,0")</f>
        <v>0</v>
      </c>
      <c r="AG532" cm="1">
        <f t="array" ref="AG53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32" cm="1">
        <f t="array" ref="AH532">IF(FALSE,"True," &amp; IF(_xlfn.XLOOKUP("App_Any_OR_RangeGt1000",'Scoring_Config'!$A:$A,'Scoring_Config'!$D:$D,"Yes")="Yes",_xlfn.XLOOKUP("App_Any_OR_RangeGt1000",'Scoring_Config'!$A:$A,'Scoring_Config'!$C:$C,10),0),"False,0")</f>
        <v>0</v>
      </c>
      <c r="AI532" cm="1">
        <f t="array" ref="AI532">IF(FALSE,"True," &amp; IF(_xlfn.XLOOKUP("Service_Insecure_Match",'Scoring_Config'!$A:$A,'Scoring_Config'!$D:$D,"Yes")="Yes",_xlfn.XLOOKUP("Service_Insecure_Match",'Scoring_Config'!$A:$A,'Scoring_Config'!$C:$C,5),0),"False,0")</f>
        <v>0</v>
      </c>
      <c r="AJ532" cm="1">
        <f t="array" ref="AJ532">IF(FALSE,"True," &amp; IF(_xlfn.XLOOKUP("Risky_Inbound",'Scoring_Config'!$A:$A,'Scoring_Config'!$D:$D,"Yes")="Yes",_xlfn.XLOOKUP("Risky_Inbound",'Scoring_Config'!$A:$A,'Scoring_Config'!$C:$C,50),0),"False,0")</f>
        <v>0</v>
      </c>
      <c r="AK532" cm="1">
        <f t="array" ref="AK532">IF(FALSE,"True," &amp; IF(_xlfn.XLOOKUP("Risky_Outbound",'Scoring_Config'!$A:$A,'Scoring_Config'!$D:$D,"Yes")="Yes",_xlfn.XLOOKUP("Risky_Outbound",'Scoring_Config'!$A:$A,'Scoring_Config'!$C:$C,25),0),"False,0")</f>
        <v>0</v>
      </c>
      <c r="AL532" t="s">
        <v>6697</v>
      </c>
      <c r="AM532" cm="1">
        <f t="array" ref="AM53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32" t="s">
        <v>6697</v>
      </c>
      <c r="AO532" t="s">
        <v>6697</v>
      </c>
      <c r="AP532" t="s">
        <v>6697</v>
      </c>
      <c r="AQ532" cm="1">
        <f t="array" ref="AQ532">IF(FALSE,"True," &amp; IF(_xlfn.XLOOKUP("Service_IsAny",'Scoring_Config'!$A:$A,'Scoring_Config'!$D:$D,"Yes")="Yes",_xlfn.XLOOKUP("Service_IsAny",'Scoring_Config'!$A:$A,'Scoring_Config'!$C:$C,0),0),"False,0")</f>
        <v>0</v>
      </c>
      <c r="AR532">
        <v>18</v>
      </c>
      <c r="AS532" cm="1">
        <f t="array" ref="AS532">IF(FALSE,"True," &amp; IF(_xlfn.XLOOKUP("Service_RangeGt1000",'Scoring_Config'!$A:$A,'Scoring_Config'!$D:$D,"Yes")="Yes",_xlfn.XLOOKUP("Service_RangeGt1000",'Scoring_Config'!$A:$A,'Scoring_Config'!$C:$C,0),0),"False,0")</f>
        <v>0</v>
      </c>
      <c r="AT532" cm="1">
        <f t="array" ref="AT532">IF(FALSE,"True," &amp; IF(_xlfn.XLOOKUP("App_IsAny",'Scoring_Config'!$A:$A,'Scoring_Config'!$D:$D,"Yes")="Yes",_xlfn.XLOOKUP("App_IsAny",'Scoring_Config'!$A:$A,'Scoring_Config'!$C:$C,0),0),"False,0")</f>
        <v>0</v>
      </c>
      <c r="AU532">
        <v>10</v>
      </c>
      <c r="AV532" cm="1">
        <f t="array" ref="AV532">IF(FALSE,"True," &amp; IF(_xlfn.XLOOKUP("App_RangeGt1000",'Scoring_Config'!$A:$A,'Scoring_Config'!$D:$D,"Yes")="Yes",_xlfn.XLOOKUP("App_RangeGt1000",'Scoring_Config'!$A:$A,'Scoring_Config'!$C:$C,0),0),"False,0")</f>
        <v>0</v>
      </c>
      <c r="AW532" cm="1">
        <f t="array" ref="AW532">IF(FALSE,"True," &amp; IF(_xlfn.XLOOKUP("Action_IsDenyOrDrop",'Scoring_Config'!$A:$A,'Scoring_Config'!$D:$D,"Yes")="Yes",_xlfn.XLOOKUP("Action_IsDenyOrDrop",'Scoring_Config'!$A:$A,'Scoring_Config'!$C:$C,0),0),"False,0")</f>
        <v>0</v>
      </c>
      <c r="AX532" cm="1">
        <f t="array" ref="AX532">IF(LEFT(AW532,4)="True",0,(IF(LEFT(Y532,4)="True",IF(_xlfn.XLOOKUP("Src_IsAny",'Scoring_Config'!$A:$A,'Scoring_Config'!$D:$D,"Yes")="Yes",_xlfn.XLOOKUP("Src_IsAny",'Scoring_Config'!$A:$A,'Scoring_Config'!$C:$C,10),0),0)+IF(LEFT(Z532,4)="True",IF(_xlfn.XLOOKUP("Src_CIDR_Le_16",'Scoring_Config'!$A:$A,'Scoring_Config'!$D:$D,"Yes")="Yes",_xlfn.XLOOKUP("Src_CIDR_Le_16",'Scoring_Config'!$A:$A,'Scoring_Config'!$C:$C,10),0),0)+IF(LEFT(AA532,4)="True",IF(_xlfn.XLOOKUP("Src_CIDR_17_22",'Scoring_Config'!$A:$A,'Scoring_Config'!$D:$D,"Yes")="Yes",_xlfn.XLOOKUP("Src_CIDR_17_22",'Scoring_Config'!$A:$A,'Scoring_Config'!$C:$C,5),0),0)+IF(LEFT(AB532,4)="True",IF(_xlfn.XLOOKUP("Dst_IsAny",'Scoring_Config'!$A:$A,'Scoring_Config'!$D:$D,"Yes")="Yes",_xlfn.XLOOKUP("Dst_IsAny",'Scoring_Config'!$A:$A,'Scoring_Config'!$C:$C,10),0),0)+IF(LEFT(AC532,4)="True",IF(_xlfn.XLOOKUP("Dst_CIDR_Le_16",'Scoring_Config'!$A:$A,'Scoring_Config'!$D:$D,"Yes")="Yes",_xlfn.XLOOKUP("Dst_CIDR_Le_16",'Scoring_Config'!$A:$A,'Scoring_Config'!$C:$C,10),0),0)+IF(LEFT(AD532,4)="True",IF(_xlfn.XLOOKUP("Dst_CIDR_17_22",'Scoring_Config'!$A:$A,'Scoring_Config'!$D:$D,"Yes")="Yes",_xlfn.XLOOKUP("Dst_CIDR_17_22",'Scoring_Config'!$A:$A,'Scoring_Config'!$C:$C,5),0),0)+IF(LEFT(AE532,4)="True",IF(_xlfn.XLOOKUP("SrcZone_IsAny",'Scoring_Config'!$A:$A,'Scoring_Config'!$D:$D,"Yes")="Yes",_xlfn.XLOOKUP("SrcZone_IsAny",'Scoring_Config'!$A:$A,'Scoring_Config'!$C:$C,10),0),0)+IF(LEFT(AF532,4)="True",IF(_xlfn.XLOOKUP("DstZone_IsAny",'Scoring_Config'!$A:$A,'Scoring_Config'!$D:$D,"Yes")="Yes",_xlfn.XLOOKUP("DstZone_IsAny",'Scoring_Config'!$A:$A,'Scoring_Config'!$C:$C,10),0),0)+IF(LEFT(AG532,4)="True",IF(_xlfn.XLOOKUP("Service_Any_OR_RangeGt1000",'Scoring_Config'!$A:$A,'Scoring_Config'!$D:$D,"Yes")="Yes",_xlfn.XLOOKUP("Service_Any_OR_RangeGt1000",'Scoring_Config'!$A:$A,'Scoring_Config'!$C:$C,10),0),0)+IF(LEFT(AH532,4)="True",IF(_xlfn.XLOOKUP("App_Any_OR_RangeGt1000",'Scoring_Config'!$A:$A,'Scoring_Config'!$D:$D,"Yes")="Yes",_xlfn.XLOOKUP("App_Any_OR_RangeGt1000",'Scoring_Config'!$A:$A,'Scoring_Config'!$C:$C,10),0),0)+IF(LEFT(AI532,4)="True",IF(_xlfn.XLOOKUP("Service_Insecure_Match",'Scoring_Config'!$A:$A,'Scoring_Config'!$D:$D,"Yes")="Yes",_xlfn.XLOOKUP("Service_Insecure_Match",'Scoring_Config'!$A:$A,'Scoring_Config'!$C:$C,5),0),0)+IF(LEFT(AJ532,4)="True",IF(_xlfn.XLOOKUP("Risky_Inbound",'Scoring_Config'!$A:$A,'Scoring_Config'!$D:$D,"Yes")="Yes",_xlfn.XLOOKUP("Risky_Inbound",'Scoring_Config'!$A:$A,'Scoring_Config'!$C:$C,50),0),0)+IF(LEFT(AK532,4)="True",IF(_xlfn.XLOOKUP("Risky_Outbound",'Scoring_Config'!$A:$A,'Scoring_Config'!$D:$D,"Yes")="Yes",_xlfn.XLOOKUP("Risky_Outbound",'Scoring_Config'!$A:$A,'Scoring_Config'!$C:$C,25),0),0)+IF(LEFT(AZ532,4)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532,FIND(",",AL532)+1,100)),0)+IF(LEFT(AM532,4)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532,FIND(",",AN532)+1,100)),0)+IF(_xlfn.XLOOKUP("Profile_Scoring",'Scoring_Config'!$A:$A,'Scoring_Config'!$D:$D,"Yes")="Yes",VALUE(MID(AO532,FIND(",",AO532)+1,100)),0)+IF(_xlfn.XLOOKUP("Options_Scoring",'Scoring_Config'!$A:$A,'Scoring_Config'!$D:$D,"Yes")="Yes",VALUE(MID(AP532,FIND(",",AP532)+1,100)),0)))</f>
        <v>0</v>
      </c>
      <c r="AZ532" cm="1">
        <f t="array" ref="AZ532">IF(FALSE,"True," &amp; IF(_xlfn.XLOOKUP("Migrate_Insecure",'Scoring_Config'!$A:$A,'Scoring_Config'!$D:$D,"Yes")="Yes",_xlfn.XLOOKUP("Migrate_Insecure",'Scoring_Config'!$A:$A,'Scoring_Config'!$C:$C,10),0),"False,0")</f>
        <v>0</v>
      </c>
    </row>
    <row r="533" spans="1:52">
      <c r="A533" t="s">
        <v>1979</v>
      </c>
      <c r="B533" t="s">
        <v>2506</v>
      </c>
      <c r="C533" t="s">
        <v>3542</v>
      </c>
      <c r="D533" t="s">
        <v>3547</v>
      </c>
      <c r="E533" t="s">
        <v>3563</v>
      </c>
      <c r="F533" t="s">
        <v>3684</v>
      </c>
      <c r="G533" t="s">
        <v>333</v>
      </c>
      <c r="H533" t="s">
        <v>174</v>
      </c>
      <c r="I533" t="s">
        <v>3762</v>
      </c>
      <c r="J533" t="s">
        <v>334</v>
      </c>
      <c r="K533" t="s">
        <v>174</v>
      </c>
      <c r="L533" t="s">
        <v>1445</v>
      </c>
      <c r="M533" t="s">
        <v>1974</v>
      </c>
      <c r="N533" t="s">
        <v>4315</v>
      </c>
      <c r="O533" t="s">
        <v>4319</v>
      </c>
      <c r="P533" t="s">
        <v>4323</v>
      </c>
      <c r="Q533" t="s">
        <v>4725</v>
      </c>
      <c r="R533" t="s">
        <v>5450</v>
      </c>
      <c r="S533" t="s">
        <v>5510</v>
      </c>
      <c r="T533" t="s">
        <v>5642</v>
      </c>
      <c r="U533" t="s">
        <v>6215</v>
      </c>
      <c r="Y533" cm="1">
        <f t="array" ref="Y533">IF(FALSE,"True," &amp; IF(_xlfn.XLOOKUP("Src_IsAny",'Scoring_Config'!$A:$A,'Scoring_Config'!$D:$D,"Yes")="Yes",_xlfn.XLOOKUP("Src_IsAny",'Scoring_Config'!$A:$A,'Scoring_Config'!$C:$C,10),0),"False,0")</f>
        <v>0</v>
      </c>
      <c r="Z533" cm="1">
        <f t="array" ref="Z533">IF(FALSE,"True," &amp; IF(_xlfn.XLOOKUP("Src_CIDR_Le_16",'Scoring_Config'!$A:$A,'Scoring_Config'!$D:$D,"Yes")="Yes",_xlfn.XLOOKUP("Src_CIDR_Le_16",'Scoring_Config'!$A:$A,'Scoring_Config'!$C:$C,10),0),"False,0")</f>
        <v>0</v>
      </c>
      <c r="AA533" cm="1">
        <f t="array" ref="AA533">IF(FALSE,"True," &amp; IF(_xlfn.XLOOKUP("Src_CIDR_17_22",'Scoring_Config'!$A:$A,'Scoring_Config'!$D:$D,"Yes")="Yes",_xlfn.XLOOKUP("Src_CIDR_17_22",'Scoring_Config'!$A:$A,'Scoring_Config'!$C:$C,5),0),"False,0")</f>
        <v>0</v>
      </c>
      <c r="AB533" cm="1">
        <f t="array" ref="AB533">IF(FALSE,"True," &amp; IF(_xlfn.XLOOKUP("Dst_IsAny",'Scoring_Config'!$A:$A,'Scoring_Config'!$D:$D,"Yes")="Yes",_xlfn.XLOOKUP("Dst_IsAny",'Scoring_Config'!$A:$A,'Scoring_Config'!$C:$C,10),0),"False,0")</f>
        <v>0</v>
      </c>
      <c r="AC533" cm="1">
        <f t="array" ref="AC533">IF(FALSE,"True," &amp; IF(_xlfn.XLOOKUP("Dst_CIDR_Le_16",'Scoring_Config'!$A:$A,'Scoring_Config'!$D:$D,"Yes")="Yes",_xlfn.XLOOKUP("Dst_CIDR_Le_16",'Scoring_Config'!$A:$A,'Scoring_Config'!$C:$C,10),0),"False,0")</f>
        <v>0</v>
      </c>
      <c r="AD533" cm="1">
        <f t="array" ref="AD533">IF(FALSE,"True," &amp; IF(_xlfn.XLOOKUP("Dst_CIDR_17_22",'Scoring_Config'!$A:$A,'Scoring_Config'!$D:$D,"Yes")="Yes",_xlfn.XLOOKUP("Dst_CIDR_17_22",'Scoring_Config'!$A:$A,'Scoring_Config'!$C:$C,5),0),"False,0")</f>
        <v>0</v>
      </c>
      <c r="AE533" cm="1">
        <f t="array" ref="AE533">IF(FALSE,"True," &amp; IF(_xlfn.XLOOKUP("SrcZone_IsAny",'Scoring_Config'!$A:$A,'Scoring_Config'!$D:$D,"Yes")="Yes",_xlfn.XLOOKUP("SrcZone_IsAny",'Scoring_Config'!$A:$A,'Scoring_Config'!$C:$C,10),0),"False,0")</f>
        <v>0</v>
      </c>
      <c r="AF533" cm="1">
        <f t="array" ref="AF533">IF(FALSE,"True," &amp; IF(_xlfn.XLOOKUP("DstZone_IsAny",'Scoring_Config'!$A:$A,'Scoring_Config'!$D:$D,"Yes")="Yes",_xlfn.XLOOKUP("DstZone_IsAny",'Scoring_Config'!$A:$A,'Scoring_Config'!$C:$C,10),0),"False,0")</f>
        <v>0</v>
      </c>
      <c r="AG533" cm="1">
        <f t="array" ref="AG53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33" cm="1">
        <f t="array" ref="AH533">IF(TRUE,"True," &amp; IF(_xlfn.XLOOKUP("App_Any_OR_RangeGt1000",'Scoring_Config'!$A:$A,'Scoring_Config'!$D:$D,"Yes")="Yes",_xlfn.XLOOKUP("App_Any_OR_RangeGt1000",'Scoring_Config'!$A:$A,'Scoring_Config'!$C:$C,10),0),"False,0")</f>
        <v>0</v>
      </c>
      <c r="AI533" cm="1">
        <f t="array" ref="AI533">IF(FALSE,"True," &amp; IF(_xlfn.XLOOKUP("Service_Insecure_Match",'Scoring_Config'!$A:$A,'Scoring_Config'!$D:$D,"Yes")="Yes",_xlfn.XLOOKUP("Service_Insecure_Match",'Scoring_Config'!$A:$A,'Scoring_Config'!$C:$C,5),0),"False,0")</f>
        <v>0</v>
      </c>
      <c r="AJ533" cm="1">
        <f t="array" ref="AJ533">IF(FALSE,"True," &amp; IF(_xlfn.XLOOKUP("Risky_Inbound",'Scoring_Config'!$A:$A,'Scoring_Config'!$D:$D,"Yes")="Yes",_xlfn.XLOOKUP("Risky_Inbound",'Scoring_Config'!$A:$A,'Scoring_Config'!$C:$C,50),0),"False,0")</f>
        <v>0</v>
      </c>
      <c r="AK533" cm="1">
        <f t="array" ref="AK533">IF(FALSE,"True," &amp; IF(_xlfn.XLOOKUP("Risky_Outbound",'Scoring_Config'!$A:$A,'Scoring_Config'!$D:$D,"Yes")="Yes",_xlfn.XLOOKUP("Risky_Outbound",'Scoring_Config'!$A:$A,'Scoring_Config'!$C:$C,25),0),"False,0")</f>
        <v>0</v>
      </c>
      <c r="AL533" t="s">
        <v>6699</v>
      </c>
      <c r="AM533" cm="1">
        <f t="array" ref="AM53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33" t="s">
        <v>6697</v>
      </c>
      <c r="AO533" t="s">
        <v>6697</v>
      </c>
      <c r="AP533" t="s">
        <v>6697</v>
      </c>
      <c r="AQ533" cm="1">
        <f t="array" ref="AQ533">IF(FALSE,"True," &amp; IF(_xlfn.XLOOKUP("Service_IsAny",'Scoring_Config'!$A:$A,'Scoring_Config'!$D:$D,"Yes")="Yes",_xlfn.XLOOKUP("Service_IsAny",'Scoring_Config'!$A:$A,'Scoring_Config'!$C:$C,0),0),"False,0")</f>
        <v>0</v>
      </c>
      <c r="AR533">
        <v>3</v>
      </c>
      <c r="AS533" cm="1">
        <f t="array" ref="AS533">IF(FALSE,"True," &amp; IF(_xlfn.XLOOKUP("Service_RangeGt1000",'Scoring_Config'!$A:$A,'Scoring_Config'!$D:$D,"Yes")="Yes",_xlfn.XLOOKUP("Service_RangeGt1000",'Scoring_Config'!$A:$A,'Scoring_Config'!$C:$C,0),0),"False,0")</f>
        <v>0</v>
      </c>
      <c r="AT533" cm="1">
        <f t="array" ref="AT533">IF(TRUE,"True," &amp; IF(_xlfn.XLOOKUP("App_IsAny",'Scoring_Config'!$A:$A,'Scoring_Config'!$D:$D,"Yes")="Yes",_xlfn.XLOOKUP("App_IsAny",'Scoring_Config'!$A:$A,'Scoring_Config'!$C:$C,0),0),"False,0")</f>
        <v>0</v>
      </c>
      <c r="AU533">
        <v>65535</v>
      </c>
      <c r="AV533" cm="1">
        <f t="array" ref="AV533">IF(TRUE,"True," &amp; IF(_xlfn.XLOOKUP("App_RangeGt1000",'Scoring_Config'!$A:$A,'Scoring_Config'!$D:$D,"Yes")="Yes",_xlfn.XLOOKUP("App_RangeGt1000",'Scoring_Config'!$A:$A,'Scoring_Config'!$C:$C,0),0),"False,0")</f>
        <v>0</v>
      </c>
      <c r="AW533" cm="1">
        <f t="array" ref="AW533">IF(FALSE,"True," &amp; IF(_xlfn.XLOOKUP("Action_IsDenyOrDrop",'Scoring_Config'!$A:$A,'Scoring_Config'!$D:$D,"Yes")="Yes",_xlfn.XLOOKUP("Action_IsDenyOrDrop",'Scoring_Config'!$A:$A,'Scoring_Config'!$C:$C,0),0),"False,0")</f>
        <v>0</v>
      </c>
      <c r="AX533" cm="1">
        <f t="array" ref="AX533">IF(LEFT(AW533,4)="True",0,(IF(LEFT(Y533,4)="True",IF(_xlfn.XLOOKUP("Src_IsAny",'Scoring_Config'!$A:$A,'Scoring_Config'!$D:$D,"Yes")="Yes",_xlfn.XLOOKUP("Src_IsAny",'Scoring_Config'!$A:$A,'Scoring_Config'!$C:$C,10),0),0)+IF(LEFT(Z533,4)="True",IF(_xlfn.XLOOKUP("Src_CIDR_Le_16",'Scoring_Config'!$A:$A,'Scoring_Config'!$D:$D,"Yes")="Yes",_xlfn.XLOOKUP("Src_CIDR_Le_16",'Scoring_Config'!$A:$A,'Scoring_Config'!$C:$C,10),0),0)+IF(LEFT(AA533,4)="True",IF(_xlfn.XLOOKUP("Src_CIDR_17_22",'Scoring_Config'!$A:$A,'Scoring_Config'!$D:$D,"Yes")="Yes",_xlfn.XLOOKUP("Src_CIDR_17_22",'Scoring_Config'!$A:$A,'Scoring_Config'!$C:$C,5),0),0)+IF(LEFT(AB533,4)="True",IF(_xlfn.XLOOKUP("Dst_IsAny",'Scoring_Config'!$A:$A,'Scoring_Config'!$D:$D,"Yes")="Yes",_xlfn.XLOOKUP("Dst_IsAny",'Scoring_Config'!$A:$A,'Scoring_Config'!$C:$C,10),0),0)+IF(LEFT(AC533,4)="True",IF(_xlfn.XLOOKUP("Dst_CIDR_Le_16",'Scoring_Config'!$A:$A,'Scoring_Config'!$D:$D,"Yes")="Yes",_xlfn.XLOOKUP("Dst_CIDR_Le_16",'Scoring_Config'!$A:$A,'Scoring_Config'!$C:$C,10),0),0)+IF(LEFT(AD533,4)="True",IF(_xlfn.XLOOKUP("Dst_CIDR_17_22",'Scoring_Config'!$A:$A,'Scoring_Config'!$D:$D,"Yes")="Yes",_xlfn.XLOOKUP("Dst_CIDR_17_22",'Scoring_Config'!$A:$A,'Scoring_Config'!$C:$C,5),0),0)+IF(LEFT(AE533,4)="True",IF(_xlfn.XLOOKUP("SrcZone_IsAny",'Scoring_Config'!$A:$A,'Scoring_Config'!$D:$D,"Yes")="Yes",_xlfn.XLOOKUP("SrcZone_IsAny",'Scoring_Config'!$A:$A,'Scoring_Config'!$C:$C,10),0),0)+IF(LEFT(AF533,4)="True",IF(_xlfn.XLOOKUP("DstZone_IsAny",'Scoring_Config'!$A:$A,'Scoring_Config'!$D:$D,"Yes")="Yes",_xlfn.XLOOKUP("DstZone_IsAny",'Scoring_Config'!$A:$A,'Scoring_Config'!$C:$C,10),0),0)+IF(LEFT(AG533,4)="True",IF(_xlfn.XLOOKUP("Service_Any_OR_RangeGt1000",'Scoring_Config'!$A:$A,'Scoring_Config'!$D:$D,"Yes")="Yes",_xlfn.XLOOKUP("Service_Any_OR_RangeGt1000",'Scoring_Config'!$A:$A,'Scoring_Config'!$C:$C,10),0),0)+IF(LEFT(AH533,4)="True",IF(_xlfn.XLOOKUP("App_Any_OR_RangeGt1000",'Scoring_Config'!$A:$A,'Scoring_Config'!$D:$D,"Yes")="Yes",_xlfn.XLOOKUP("App_Any_OR_RangeGt1000",'Scoring_Config'!$A:$A,'Scoring_Config'!$C:$C,10),0),0)+IF(LEFT(AI533,4)="True",IF(_xlfn.XLOOKUP("Service_Insecure_Match",'Scoring_Config'!$A:$A,'Scoring_Config'!$D:$D,"Yes")="Yes",_xlfn.XLOOKUP("Service_Insecure_Match",'Scoring_Config'!$A:$A,'Scoring_Config'!$C:$C,5),0),0)+IF(LEFT(AJ533,4)="True",IF(_xlfn.XLOOKUP("Risky_Inbound",'Scoring_Config'!$A:$A,'Scoring_Config'!$D:$D,"Yes")="Yes",_xlfn.XLOOKUP("Risky_Inbound",'Scoring_Config'!$A:$A,'Scoring_Config'!$C:$C,50),0),0)+IF(LEFT(AK533,4)="True",IF(_xlfn.XLOOKUP("Risky_Outbound",'Scoring_Config'!$A:$A,'Scoring_Config'!$D:$D,"Yes")="Yes",_xlfn.XLOOKUP("Risky_Outbound",'Scoring_Config'!$A:$A,'Scoring_Config'!$C:$C,25),0),0)+IF(LEFT(AZ533,4)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533,FIND(",",AL533)+1,100)),0)+IF(LEFT(AM533,4)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533,FIND(",",AN533)+1,100)),0)+IF(_xlfn.XLOOKUP("Profile_Scoring",'Scoring_Config'!$A:$A,'Scoring_Config'!$D:$D,"Yes")="Yes",VALUE(MID(AO533,FIND(",",AO533)+1,100)),0)+IF(_xlfn.XLOOKUP("Options_Scoring",'Scoring_Config'!$A:$A,'Scoring_Config'!$D:$D,"Yes")="Yes",VALUE(MID(AP533,FIND(",",AP533)+1,100)),0)))</f>
        <v>0</v>
      </c>
      <c r="AZ533" cm="1">
        <f t="array" ref="AZ533">IF(FALSE,"True," &amp; IF(_xlfn.XLOOKUP("Migrate_Insecure",'Scoring_Config'!$A:$A,'Scoring_Config'!$D:$D,"Yes")="Yes",_xlfn.XLOOKUP("Migrate_Insecure",'Scoring_Config'!$A:$A,'Scoring_Config'!$C:$C,10),0),"False,0")</f>
        <v>0</v>
      </c>
    </row>
    <row r="534" spans="1:52">
      <c r="A534" t="s">
        <v>1979</v>
      </c>
      <c r="B534" t="s">
        <v>2507</v>
      </c>
      <c r="C534" t="s">
        <v>3542</v>
      </c>
      <c r="D534" t="s">
        <v>3545</v>
      </c>
      <c r="E534" t="s">
        <v>3563</v>
      </c>
      <c r="F534" t="s">
        <v>3762</v>
      </c>
      <c r="G534" t="s">
        <v>334</v>
      </c>
      <c r="H534" t="s">
        <v>174</v>
      </c>
      <c r="I534" t="s">
        <v>3684</v>
      </c>
      <c r="J534" t="s">
        <v>333</v>
      </c>
      <c r="K534" t="s">
        <v>1834</v>
      </c>
      <c r="L534" t="s">
        <v>1444</v>
      </c>
      <c r="M534" t="s">
        <v>1974</v>
      </c>
      <c r="N534" t="s">
        <v>4315</v>
      </c>
      <c r="O534" t="s">
        <v>4319</v>
      </c>
      <c r="P534" t="s">
        <v>4321</v>
      </c>
      <c r="Q534" t="s">
        <v>4725</v>
      </c>
      <c r="R534" t="s">
        <v>5439</v>
      </c>
      <c r="S534" t="s">
        <v>4324</v>
      </c>
      <c r="T534" t="s">
        <v>5642</v>
      </c>
      <c r="U534" t="s">
        <v>6216</v>
      </c>
      <c r="Y534" cm="1">
        <f t="array" ref="Y534">IF(FALSE,"True," &amp; IF(_xlfn.XLOOKUP("Src_IsAny",'Scoring_Config'!$A:$A,'Scoring_Config'!$D:$D,"Yes")="Yes",_xlfn.XLOOKUP("Src_IsAny",'Scoring_Config'!$A:$A,'Scoring_Config'!$C:$C,10),0),"False,0")</f>
        <v>0</v>
      </c>
      <c r="Z534" cm="1">
        <f t="array" ref="Z534">IF(FALSE,"True," &amp; IF(_xlfn.XLOOKUP("Src_CIDR_Le_16",'Scoring_Config'!$A:$A,'Scoring_Config'!$D:$D,"Yes")="Yes",_xlfn.XLOOKUP("Src_CIDR_Le_16",'Scoring_Config'!$A:$A,'Scoring_Config'!$C:$C,10),0),"False,0")</f>
        <v>0</v>
      </c>
      <c r="AA534" cm="1">
        <f t="array" ref="AA534">IF(FALSE,"True," &amp; IF(_xlfn.XLOOKUP("Src_CIDR_17_22",'Scoring_Config'!$A:$A,'Scoring_Config'!$D:$D,"Yes")="Yes",_xlfn.XLOOKUP("Src_CIDR_17_22",'Scoring_Config'!$A:$A,'Scoring_Config'!$C:$C,5),0),"False,0")</f>
        <v>0</v>
      </c>
      <c r="AB534" cm="1">
        <f t="array" ref="AB534">IF(FALSE,"True," &amp; IF(_xlfn.XLOOKUP("Dst_IsAny",'Scoring_Config'!$A:$A,'Scoring_Config'!$D:$D,"Yes")="Yes",_xlfn.XLOOKUP("Dst_IsAny",'Scoring_Config'!$A:$A,'Scoring_Config'!$C:$C,10),0),"False,0")</f>
        <v>0</v>
      </c>
      <c r="AC534" cm="1">
        <f t="array" ref="AC534">IF(FALSE,"True," &amp; IF(_xlfn.XLOOKUP("Dst_CIDR_Le_16",'Scoring_Config'!$A:$A,'Scoring_Config'!$D:$D,"Yes")="Yes",_xlfn.XLOOKUP("Dst_CIDR_Le_16",'Scoring_Config'!$A:$A,'Scoring_Config'!$C:$C,10),0),"False,0")</f>
        <v>0</v>
      </c>
      <c r="AD534" cm="1">
        <f t="array" ref="AD534">IF(FALSE,"True," &amp; IF(_xlfn.XLOOKUP("Dst_CIDR_17_22",'Scoring_Config'!$A:$A,'Scoring_Config'!$D:$D,"Yes")="Yes",_xlfn.XLOOKUP("Dst_CIDR_17_22",'Scoring_Config'!$A:$A,'Scoring_Config'!$C:$C,5),0),"False,0")</f>
        <v>0</v>
      </c>
      <c r="AE534" cm="1">
        <f t="array" ref="AE534">IF(FALSE,"True," &amp; IF(_xlfn.XLOOKUP("SrcZone_IsAny",'Scoring_Config'!$A:$A,'Scoring_Config'!$D:$D,"Yes")="Yes",_xlfn.XLOOKUP("SrcZone_IsAny",'Scoring_Config'!$A:$A,'Scoring_Config'!$C:$C,10),0),"False,0")</f>
        <v>0</v>
      </c>
      <c r="AF534" cm="1">
        <f t="array" ref="AF534">IF(FALSE,"True," &amp; IF(_xlfn.XLOOKUP("DstZone_IsAny",'Scoring_Config'!$A:$A,'Scoring_Config'!$D:$D,"Yes")="Yes",_xlfn.XLOOKUP("DstZone_IsAny",'Scoring_Config'!$A:$A,'Scoring_Config'!$C:$C,10),0),"False,0")</f>
        <v>0</v>
      </c>
      <c r="AG534" cm="1">
        <f t="array" ref="AG53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34" cm="1">
        <f t="array" ref="AH534">IF(FALSE,"True," &amp; IF(_xlfn.XLOOKUP("App_Any_OR_RangeGt1000",'Scoring_Config'!$A:$A,'Scoring_Config'!$D:$D,"Yes")="Yes",_xlfn.XLOOKUP("App_Any_OR_RangeGt1000",'Scoring_Config'!$A:$A,'Scoring_Config'!$C:$C,10),0),"False,0")</f>
        <v>0</v>
      </c>
      <c r="AI534" cm="1">
        <f t="array" ref="AI534">IF(FALSE,"True," &amp; IF(_xlfn.XLOOKUP("Service_Insecure_Match",'Scoring_Config'!$A:$A,'Scoring_Config'!$D:$D,"Yes")="Yes",_xlfn.XLOOKUP("Service_Insecure_Match",'Scoring_Config'!$A:$A,'Scoring_Config'!$C:$C,5),0),"False,0")</f>
        <v>0</v>
      </c>
      <c r="AJ534" cm="1">
        <f t="array" ref="AJ534">IF(FALSE,"True," &amp; IF(_xlfn.XLOOKUP("Risky_Inbound",'Scoring_Config'!$A:$A,'Scoring_Config'!$D:$D,"Yes")="Yes",_xlfn.XLOOKUP("Risky_Inbound",'Scoring_Config'!$A:$A,'Scoring_Config'!$C:$C,50),0),"False,0")</f>
        <v>0</v>
      </c>
      <c r="AK534" cm="1">
        <f t="array" ref="AK534">IF(FALSE,"True," &amp; IF(_xlfn.XLOOKUP("Risky_Outbound",'Scoring_Config'!$A:$A,'Scoring_Config'!$D:$D,"Yes")="Yes",_xlfn.XLOOKUP("Risky_Outbound",'Scoring_Config'!$A:$A,'Scoring_Config'!$C:$C,25),0),"False,0")</f>
        <v>0</v>
      </c>
      <c r="AL534" t="s">
        <v>6700</v>
      </c>
      <c r="AM534" cm="1">
        <f t="array" ref="AM53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34" t="s">
        <v>6697</v>
      </c>
      <c r="AO534" t="s">
        <v>6697</v>
      </c>
      <c r="AP534" t="s">
        <v>6697</v>
      </c>
      <c r="AQ534" cm="1">
        <f t="array" ref="AQ534">IF(FALSE,"True," &amp; IF(_xlfn.XLOOKUP("Service_IsAny",'Scoring_Config'!$A:$A,'Scoring_Config'!$D:$D,"Yes")="Yes",_xlfn.XLOOKUP("Service_IsAny",'Scoring_Config'!$A:$A,'Scoring_Config'!$C:$C,0),0),"False,0")</f>
        <v>0</v>
      </c>
      <c r="AR534">
        <v>18</v>
      </c>
      <c r="AS534" cm="1">
        <f t="array" ref="AS534">IF(FALSE,"True," &amp; IF(_xlfn.XLOOKUP("Service_RangeGt1000",'Scoring_Config'!$A:$A,'Scoring_Config'!$D:$D,"Yes")="Yes",_xlfn.XLOOKUP("Service_RangeGt1000",'Scoring_Config'!$A:$A,'Scoring_Config'!$C:$C,0),0),"False,0")</f>
        <v>0</v>
      </c>
      <c r="AT534" cm="1">
        <f t="array" ref="AT534">IF(FALSE,"True," &amp; IF(_xlfn.XLOOKUP("App_IsAny",'Scoring_Config'!$A:$A,'Scoring_Config'!$D:$D,"Yes")="Yes",_xlfn.XLOOKUP("App_IsAny",'Scoring_Config'!$A:$A,'Scoring_Config'!$C:$C,0),0),"False,0")</f>
        <v>0</v>
      </c>
      <c r="AU534">
        <v>10</v>
      </c>
      <c r="AV534" cm="1">
        <f t="array" ref="AV534">IF(FALSE,"True," &amp; IF(_xlfn.XLOOKUP("App_RangeGt1000",'Scoring_Config'!$A:$A,'Scoring_Config'!$D:$D,"Yes")="Yes",_xlfn.XLOOKUP("App_RangeGt1000",'Scoring_Config'!$A:$A,'Scoring_Config'!$C:$C,0),0),"False,0")</f>
        <v>0</v>
      </c>
      <c r="AW534" cm="1">
        <f t="array" ref="AW534">IF(FALSE,"True," &amp; IF(_xlfn.XLOOKUP("Action_IsDenyOrDrop",'Scoring_Config'!$A:$A,'Scoring_Config'!$D:$D,"Yes")="Yes",_xlfn.XLOOKUP("Action_IsDenyOrDrop",'Scoring_Config'!$A:$A,'Scoring_Config'!$C:$C,0),0),"False,0")</f>
        <v>0</v>
      </c>
      <c r="AX534" cm="1">
        <f t="array" ref="AX534">IF(LEFT(AW534,4)="True",0,(IF(LEFT(Y534,4)="True",IF(_xlfn.XLOOKUP("Src_IsAny",'Scoring_Config'!$A:$A,'Scoring_Config'!$D:$D,"Yes")="Yes",_xlfn.XLOOKUP("Src_IsAny",'Scoring_Config'!$A:$A,'Scoring_Config'!$C:$C,10),0),0)+IF(LEFT(Z534,4)="True",IF(_xlfn.XLOOKUP("Src_CIDR_Le_16",'Scoring_Config'!$A:$A,'Scoring_Config'!$D:$D,"Yes")="Yes",_xlfn.XLOOKUP("Src_CIDR_Le_16",'Scoring_Config'!$A:$A,'Scoring_Config'!$C:$C,10),0),0)+IF(LEFT(AA534,4)="True",IF(_xlfn.XLOOKUP("Src_CIDR_17_22",'Scoring_Config'!$A:$A,'Scoring_Config'!$D:$D,"Yes")="Yes",_xlfn.XLOOKUP("Src_CIDR_17_22",'Scoring_Config'!$A:$A,'Scoring_Config'!$C:$C,5),0),0)+IF(LEFT(AB534,4)="True",IF(_xlfn.XLOOKUP("Dst_IsAny",'Scoring_Config'!$A:$A,'Scoring_Config'!$D:$D,"Yes")="Yes",_xlfn.XLOOKUP("Dst_IsAny",'Scoring_Config'!$A:$A,'Scoring_Config'!$C:$C,10),0),0)+IF(LEFT(AC534,4)="True",IF(_xlfn.XLOOKUP("Dst_CIDR_Le_16",'Scoring_Config'!$A:$A,'Scoring_Config'!$D:$D,"Yes")="Yes",_xlfn.XLOOKUP("Dst_CIDR_Le_16",'Scoring_Config'!$A:$A,'Scoring_Config'!$C:$C,10),0),0)+IF(LEFT(AD534,4)="True",IF(_xlfn.XLOOKUP("Dst_CIDR_17_22",'Scoring_Config'!$A:$A,'Scoring_Config'!$D:$D,"Yes")="Yes",_xlfn.XLOOKUP("Dst_CIDR_17_22",'Scoring_Config'!$A:$A,'Scoring_Config'!$C:$C,5),0),0)+IF(LEFT(AE534,4)="True",IF(_xlfn.XLOOKUP("SrcZone_IsAny",'Scoring_Config'!$A:$A,'Scoring_Config'!$D:$D,"Yes")="Yes",_xlfn.XLOOKUP("SrcZone_IsAny",'Scoring_Config'!$A:$A,'Scoring_Config'!$C:$C,10),0),0)+IF(LEFT(AF534,4)="True",IF(_xlfn.XLOOKUP("DstZone_IsAny",'Scoring_Config'!$A:$A,'Scoring_Config'!$D:$D,"Yes")="Yes",_xlfn.XLOOKUP("DstZone_IsAny",'Scoring_Config'!$A:$A,'Scoring_Config'!$C:$C,10),0),0)+IF(LEFT(AG534,4)="True",IF(_xlfn.XLOOKUP("Service_Any_OR_RangeGt1000",'Scoring_Config'!$A:$A,'Scoring_Config'!$D:$D,"Yes")="Yes",_xlfn.XLOOKUP("Service_Any_OR_RangeGt1000",'Scoring_Config'!$A:$A,'Scoring_Config'!$C:$C,10),0),0)+IF(LEFT(AH534,4)="True",IF(_xlfn.XLOOKUP("App_Any_OR_RangeGt1000",'Scoring_Config'!$A:$A,'Scoring_Config'!$D:$D,"Yes")="Yes",_xlfn.XLOOKUP("App_Any_OR_RangeGt1000",'Scoring_Config'!$A:$A,'Scoring_Config'!$C:$C,10),0),0)+IF(LEFT(AI534,4)="True",IF(_xlfn.XLOOKUP("Service_Insecure_Match",'Scoring_Config'!$A:$A,'Scoring_Config'!$D:$D,"Yes")="Yes",_xlfn.XLOOKUP("Service_Insecure_Match",'Scoring_Config'!$A:$A,'Scoring_Config'!$C:$C,5),0),0)+IF(LEFT(AJ534,4)="True",IF(_xlfn.XLOOKUP("Risky_Inbound",'Scoring_Config'!$A:$A,'Scoring_Config'!$D:$D,"Yes")="Yes",_xlfn.XLOOKUP("Risky_Inbound",'Scoring_Config'!$A:$A,'Scoring_Config'!$C:$C,50),0),0)+IF(LEFT(AK534,4)="True",IF(_xlfn.XLOOKUP("Risky_Outbound",'Scoring_Config'!$A:$A,'Scoring_Config'!$D:$D,"Yes")="Yes",_xlfn.XLOOKUP("Risky_Outbound",'Scoring_Config'!$A:$A,'Scoring_Config'!$C:$C,25),0),0)+IF(LEFT(AZ534,4)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534,FIND(",",AL534)+1,100)),0)+IF(LEFT(AM534,4)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534,FIND(",",AN534)+1,100)),0)+IF(_xlfn.XLOOKUP("Profile_Scoring",'Scoring_Config'!$A:$A,'Scoring_Config'!$D:$D,"Yes")="Yes",VALUE(MID(AO534,FIND(",",AO534)+1,100)),0)+IF(_xlfn.XLOOKUP("Options_Scoring",'Scoring_Config'!$A:$A,'Scoring_Config'!$D:$D,"Yes")="Yes",VALUE(MID(AP534,FIND(",",AP534)+1,100)),0)))</f>
        <v>0</v>
      </c>
      <c r="AZ534" cm="1">
        <f t="array" ref="AZ534">IF(FALSE,"True," &amp; IF(_xlfn.XLOOKUP("Migrate_Insecure",'Scoring_Config'!$A:$A,'Scoring_Config'!$D:$D,"Yes")="Yes",_xlfn.XLOOKUP("Migrate_Insecure",'Scoring_Config'!$A:$A,'Scoring_Config'!$C:$C,10),0),"False,0")</f>
        <v>0</v>
      </c>
    </row>
    <row r="535" spans="1:52">
      <c r="A535" t="s">
        <v>1979</v>
      </c>
      <c r="B535" t="s">
        <v>2508</v>
      </c>
      <c r="C535" t="s">
        <v>3542</v>
      </c>
      <c r="D535" t="s">
        <v>3547</v>
      </c>
      <c r="E535" t="s">
        <v>3563</v>
      </c>
      <c r="F535" t="s">
        <v>3762</v>
      </c>
      <c r="G535" t="s">
        <v>334</v>
      </c>
      <c r="H535" t="s">
        <v>174</v>
      </c>
      <c r="I535" t="s">
        <v>3684</v>
      </c>
      <c r="J535" t="s">
        <v>333</v>
      </c>
      <c r="K535" t="s">
        <v>174</v>
      </c>
      <c r="L535" t="s">
        <v>1445</v>
      </c>
      <c r="M535" t="s">
        <v>1974</v>
      </c>
      <c r="N535" t="s">
        <v>4315</v>
      </c>
      <c r="O535" t="s">
        <v>4319</v>
      </c>
      <c r="P535" t="s">
        <v>4322</v>
      </c>
      <c r="Q535" t="s">
        <v>4725</v>
      </c>
      <c r="R535" t="s">
        <v>5450</v>
      </c>
      <c r="S535" t="s">
        <v>5511</v>
      </c>
      <c r="T535" t="s">
        <v>5642</v>
      </c>
      <c r="U535" t="s">
        <v>6214</v>
      </c>
      <c r="Y535" cm="1">
        <f t="array" ref="Y535">IF(FALSE,"True," &amp; IF(_xlfn.XLOOKUP("Src_IsAny",'Scoring_Config'!$A:$A,'Scoring_Config'!$D:$D,"Yes")="Yes",_xlfn.XLOOKUP("Src_IsAny",'Scoring_Config'!$A:$A,'Scoring_Config'!$C:$C,10),0),"False,0")</f>
        <v>0</v>
      </c>
      <c r="Z535" cm="1">
        <f t="array" ref="Z535">IF(FALSE,"True," &amp; IF(_xlfn.XLOOKUP("Src_CIDR_Le_16",'Scoring_Config'!$A:$A,'Scoring_Config'!$D:$D,"Yes")="Yes",_xlfn.XLOOKUP("Src_CIDR_Le_16",'Scoring_Config'!$A:$A,'Scoring_Config'!$C:$C,10),0),"False,0")</f>
        <v>0</v>
      </c>
      <c r="AA535" cm="1">
        <f t="array" ref="AA535">IF(FALSE,"True," &amp; IF(_xlfn.XLOOKUP("Src_CIDR_17_22",'Scoring_Config'!$A:$A,'Scoring_Config'!$D:$D,"Yes")="Yes",_xlfn.XLOOKUP("Src_CIDR_17_22",'Scoring_Config'!$A:$A,'Scoring_Config'!$C:$C,5),0),"False,0")</f>
        <v>0</v>
      </c>
      <c r="AB535" cm="1">
        <f t="array" ref="AB535">IF(FALSE,"True," &amp; IF(_xlfn.XLOOKUP("Dst_IsAny",'Scoring_Config'!$A:$A,'Scoring_Config'!$D:$D,"Yes")="Yes",_xlfn.XLOOKUP("Dst_IsAny",'Scoring_Config'!$A:$A,'Scoring_Config'!$C:$C,10),0),"False,0")</f>
        <v>0</v>
      </c>
      <c r="AC535" cm="1">
        <f t="array" ref="AC535">IF(FALSE,"True," &amp; IF(_xlfn.XLOOKUP("Dst_CIDR_Le_16",'Scoring_Config'!$A:$A,'Scoring_Config'!$D:$D,"Yes")="Yes",_xlfn.XLOOKUP("Dst_CIDR_Le_16",'Scoring_Config'!$A:$A,'Scoring_Config'!$C:$C,10),0),"False,0")</f>
        <v>0</v>
      </c>
      <c r="AD535" cm="1">
        <f t="array" ref="AD535">IF(FALSE,"True," &amp; IF(_xlfn.XLOOKUP("Dst_CIDR_17_22",'Scoring_Config'!$A:$A,'Scoring_Config'!$D:$D,"Yes")="Yes",_xlfn.XLOOKUP("Dst_CIDR_17_22",'Scoring_Config'!$A:$A,'Scoring_Config'!$C:$C,5),0),"False,0")</f>
        <v>0</v>
      </c>
      <c r="AE535" cm="1">
        <f t="array" ref="AE535">IF(FALSE,"True," &amp; IF(_xlfn.XLOOKUP("SrcZone_IsAny",'Scoring_Config'!$A:$A,'Scoring_Config'!$D:$D,"Yes")="Yes",_xlfn.XLOOKUP("SrcZone_IsAny",'Scoring_Config'!$A:$A,'Scoring_Config'!$C:$C,10),0),"False,0")</f>
        <v>0</v>
      </c>
      <c r="AF535" cm="1">
        <f t="array" ref="AF535">IF(FALSE,"True," &amp; IF(_xlfn.XLOOKUP("DstZone_IsAny",'Scoring_Config'!$A:$A,'Scoring_Config'!$D:$D,"Yes")="Yes",_xlfn.XLOOKUP("DstZone_IsAny",'Scoring_Config'!$A:$A,'Scoring_Config'!$C:$C,10),0),"False,0")</f>
        <v>0</v>
      </c>
      <c r="AG535" cm="1">
        <f t="array" ref="AG53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35" cm="1">
        <f t="array" ref="AH535">IF(TRUE,"True," &amp; IF(_xlfn.XLOOKUP("App_Any_OR_RangeGt1000",'Scoring_Config'!$A:$A,'Scoring_Config'!$D:$D,"Yes")="Yes",_xlfn.XLOOKUP("App_Any_OR_RangeGt1000",'Scoring_Config'!$A:$A,'Scoring_Config'!$C:$C,10),0),"False,0")</f>
        <v>0</v>
      </c>
      <c r="AI535" cm="1">
        <f t="array" ref="AI535">IF(FALSE,"True," &amp; IF(_xlfn.XLOOKUP("Service_Insecure_Match",'Scoring_Config'!$A:$A,'Scoring_Config'!$D:$D,"Yes")="Yes",_xlfn.XLOOKUP("Service_Insecure_Match",'Scoring_Config'!$A:$A,'Scoring_Config'!$C:$C,5),0),"False,0")</f>
        <v>0</v>
      </c>
      <c r="AJ535" cm="1">
        <f t="array" ref="AJ535">IF(FALSE,"True," &amp; IF(_xlfn.XLOOKUP("Risky_Inbound",'Scoring_Config'!$A:$A,'Scoring_Config'!$D:$D,"Yes")="Yes",_xlfn.XLOOKUP("Risky_Inbound",'Scoring_Config'!$A:$A,'Scoring_Config'!$C:$C,50),0),"False,0")</f>
        <v>0</v>
      </c>
      <c r="AK535" cm="1">
        <f t="array" ref="AK535">IF(FALSE,"True," &amp; IF(_xlfn.XLOOKUP("Risky_Outbound",'Scoring_Config'!$A:$A,'Scoring_Config'!$D:$D,"Yes")="Yes",_xlfn.XLOOKUP("Risky_Outbound",'Scoring_Config'!$A:$A,'Scoring_Config'!$C:$C,25),0),"False,0")</f>
        <v>0</v>
      </c>
      <c r="AL535" t="s">
        <v>6697</v>
      </c>
      <c r="AM535" cm="1">
        <f t="array" ref="AM53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35" t="s">
        <v>6697</v>
      </c>
      <c r="AO535" t="s">
        <v>6697</v>
      </c>
      <c r="AP535" t="s">
        <v>6697</v>
      </c>
      <c r="AQ535" cm="1">
        <f t="array" ref="AQ535">IF(FALSE,"True," &amp; IF(_xlfn.XLOOKUP("Service_IsAny",'Scoring_Config'!$A:$A,'Scoring_Config'!$D:$D,"Yes")="Yes",_xlfn.XLOOKUP("Service_IsAny",'Scoring_Config'!$A:$A,'Scoring_Config'!$C:$C,0),0),"False,0")</f>
        <v>0</v>
      </c>
      <c r="AR535">
        <v>3</v>
      </c>
      <c r="AS535" cm="1">
        <f t="array" ref="AS535">IF(FALSE,"True," &amp; IF(_xlfn.XLOOKUP("Service_RangeGt1000",'Scoring_Config'!$A:$A,'Scoring_Config'!$D:$D,"Yes")="Yes",_xlfn.XLOOKUP("Service_RangeGt1000",'Scoring_Config'!$A:$A,'Scoring_Config'!$C:$C,0),0),"False,0")</f>
        <v>0</v>
      </c>
      <c r="AT535" cm="1">
        <f t="array" ref="AT535">IF(TRUE,"True," &amp; IF(_xlfn.XLOOKUP("App_IsAny",'Scoring_Config'!$A:$A,'Scoring_Config'!$D:$D,"Yes")="Yes",_xlfn.XLOOKUP("App_IsAny",'Scoring_Config'!$A:$A,'Scoring_Config'!$C:$C,0),0),"False,0")</f>
        <v>0</v>
      </c>
      <c r="AU535">
        <v>65535</v>
      </c>
      <c r="AV535" cm="1">
        <f t="array" ref="AV535">IF(TRUE,"True," &amp; IF(_xlfn.XLOOKUP("App_RangeGt1000",'Scoring_Config'!$A:$A,'Scoring_Config'!$D:$D,"Yes")="Yes",_xlfn.XLOOKUP("App_RangeGt1000",'Scoring_Config'!$A:$A,'Scoring_Config'!$C:$C,0),0),"False,0")</f>
        <v>0</v>
      </c>
      <c r="AW535" cm="1">
        <f t="array" ref="AW535">IF(FALSE,"True," &amp; IF(_xlfn.XLOOKUP("Action_IsDenyOrDrop",'Scoring_Config'!$A:$A,'Scoring_Config'!$D:$D,"Yes")="Yes",_xlfn.XLOOKUP("Action_IsDenyOrDrop",'Scoring_Config'!$A:$A,'Scoring_Config'!$C:$C,0),0),"False,0")</f>
        <v>0</v>
      </c>
      <c r="AX535" cm="1">
        <f t="array" ref="AX535">IF(LEFT(AW535,4)="True",0,(IF(LEFT(Y535,4)="True",IF(_xlfn.XLOOKUP("Src_IsAny",'Scoring_Config'!$A:$A,'Scoring_Config'!$D:$D,"Yes")="Yes",_xlfn.XLOOKUP("Src_IsAny",'Scoring_Config'!$A:$A,'Scoring_Config'!$C:$C,10),0),0)+IF(LEFT(Z535,4)="True",IF(_xlfn.XLOOKUP("Src_CIDR_Le_16",'Scoring_Config'!$A:$A,'Scoring_Config'!$D:$D,"Yes")="Yes",_xlfn.XLOOKUP("Src_CIDR_Le_16",'Scoring_Config'!$A:$A,'Scoring_Config'!$C:$C,10),0),0)+IF(LEFT(AA535,4)="True",IF(_xlfn.XLOOKUP("Src_CIDR_17_22",'Scoring_Config'!$A:$A,'Scoring_Config'!$D:$D,"Yes")="Yes",_xlfn.XLOOKUP("Src_CIDR_17_22",'Scoring_Config'!$A:$A,'Scoring_Config'!$C:$C,5),0),0)+IF(LEFT(AB535,4)="True",IF(_xlfn.XLOOKUP("Dst_IsAny",'Scoring_Config'!$A:$A,'Scoring_Config'!$D:$D,"Yes")="Yes",_xlfn.XLOOKUP("Dst_IsAny",'Scoring_Config'!$A:$A,'Scoring_Config'!$C:$C,10),0),0)+IF(LEFT(AC535,4)="True",IF(_xlfn.XLOOKUP("Dst_CIDR_Le_16",'Scoring_Config'!$A:$A,'Scoring_Config'!$D:$D,"Yes")="Yes",_xlfn.XLOOKUP("Dst_CIDR_Le_16",'Scoring_Config'!$A:$A,'Scoring_Config'!$C:$C,10),0),0)+IF(LEFT(AD535,4)="True",IF(_xlfn.XLOOKUP("Dst_CIDR_17_22",'Scoring_Config'!$A:$A,'Scoring_Config'!$D:$D,"Yes")="Yes",_xlfn.XLOOKUP("Dst_CIDR_17_22",'Scoring_Config'!$A:$A,'Scoring_Config'!$C:$C,5),0),0)+IF(LEFT(AE535,4)="True",IF(_xlfn.XLOOKUP("SrcZone_IsAny",'Scoring_Config'!$A:$A,'Scoring_Config'!$D:$D,"Yes")="Yes",_xlfn.XLOOKUP("SrcZone_IsAny",'Scoring_Config'!$A:$A,'Scoring_Config'!$C:$C,10),0),0)+IF(LEFT(AF535,4)="True",IF(_xlfn.XLOOKUP("DstZone_IsAny",'Scoring_Config'!$A:$A,'Scoring_Config'!$D:$D,"Yes")="Yes",_xlfn.XLOOKUP("DstZone_IsAny",'Scoring_Config'!$A:$A,'Scoring_Config'!$C:$C,10),0),0)+IF(LEFT(AG535,4)="True",IF(_xlfn.XLOOKUP("Service_Any_OR_RangeGt1000",'Scoring_Config'!$A:$A,'Scoring_Config'!$D:$D,"Yes")="Yes",_xlfn.XLOOKUP("Service_Any_OR_RangeGt1000",'Scoring_Config'!$A:$A,'Scoring_Config'!$C:$C,10),0),0)+IF(LEFT(AH535,4)="True",IF(_xlfn.XLOOKUP("App_Any_OR_RangeGt1000",'Scoring_Config'!$A:$A,'Scoring_Config'!$D:$D,"Yes")="Yes",_xlfn.XLOOKUP("App_Any_OR_RangeGt1000",'Scoring_Config'!$A:$A,'Scoring_Config'!$C:$C,10),0),0)+IF(LEFT(AI535,4)="True",IF(_xlfn.XLOOKUP("Service_Insecure_Match",'Scoring_Config'!$A:$A,'Scoring_Config'!$D:$D,"Yes")="Yes",_xlfn.XLOOKUP("Service_Insecure_Match",'Scoring_Config'!$A:$A,'Scoring_Config'!$C:$C,5),0),0)+IF(LEFT(AJ535,4)="True",IF(_xlfn.XLOOKUP("Risky_Inbound",'Scoring_Config'!$A:$A,'Scoring_Config'!$D:$D,"Yes")="Yes",_xlfn.XLOOKUP("Risky_Inbound",'Scoring_Config'!$A:$A,'Scoring_Config'!$C:$C,50),0),0)+IF(LEFT(AK535,4)="True",IF(_xlfn.XLOOKUP("Risky_Outbound",'Scoring_Config'!$A:$A,'Scoring_Config'!$D:$D,"Yes")="Yes",_xlfn.XLOOKUP("Risky_Outbound",'Scoring_Config'!$A:$A,'Scoring_Config'!$C:$C,25),0),0)+IF(LEFT(AZ535,4)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535,FIND(",",AL535)+1,100)),0)+IF(LEFT(AM535,4)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535,FIND(",",AN535)+1,100)),0)+IF(_xlfn.XLOOKUP("Profile_Scoring",'Scoring_Config'!$A:$A,'Scoring_Config'!$D:$D,"Yes")="Yes",VALUE(MID(AO535,FIND(",",AO535)+1,100)),0)+IF(_xlfn.XLOOKUP("Options_Scoring",'Scoring_Config'!$A:$A,'Scoring_Config'!$D:$D,"Yes")="Yes",VALUE(MID(AP535,FIND(",",AP535)+1,100)),0)))</f>
        <v>0</v>
      </c>
      <c r="AZ535" cm="1">
        <f t="array" ref="AZ535">IF(FALSE,"True," &amp; IF(_xlfn.XLOOKUP("Migrate_Insecure",'Scoring_Config'!$A:$A,'Scoring_Config'!$D:$D,"Yes")="Yes",_xlfn.XLOOKUP("Migrate_Insecure",'Scoring_Config'!$A:$A,'Scoring_Config'!$C:$C,10),0),"False,0")</f>
        <v>0</v>
      </c>
    </row>
    <row r="536" spans="1:52">
      <c r="A536" t="s">
        <v>1979</v>
      </c>
      <c r="B536" t="s">
        <v>2509</v>
      </c>
      <c r="C536" t="s">
        <v>3542</v>
      </c>
      <c r="D536" t="s">
        <v>3551</v>
      </c>
      <c r="E536" t="s">
        <v>3563</v>
      </c>
      <c r="F536" t="s">
        <v>3787</v>
      </c>
      <c r="G536" t="s">
        <v>174</v>
      </c>
      <c r="H536" t="s">
        <v>174</v>
      </c>
      <c r="I536" t="s">
        <v>4178</v>
      </c>
      <c r="J536" t="s">
        <v>993</v>
      </c>
      <c r="K536" t="s">
        <v>1660</v>
      </c>
      <c r="L536" t="s">
        <v>1327</v>
      </c>
      <c r="M536" t="s">
        <v>1974</v>
      </c>
      <c r="N536" t="s">
        <v>4315</v>
      </c>
      <c r="O536" t="s">
        <v>4319</v>
      </c>
      <c r="P536" t="s">
        <v>4321</v>
      </c>
      <c r="Q536" t="s">
        <v>4726</v>
      </c>
      <c r="R536" t="s">
        <v>5440</v>
      </c>
      <c r="S536" t="s">
        <v>5440</v>
      </c>
      <c r="T536" t="s">
        <v>5642</v>
      </c>
      <c r="U536" t="s">
        <v>6217</v>
      </c>
      <c r="Y536" cm="1">
        <f t="array" ref="Y536">IF(TRUE,"True," &amp; IF(_xlfn.XLOOKUP("Src_IsAny",'Scoring_Config'!$A:$A,'Scoring_Config'!$D:$D,"Yes")="Yes",_xlfn.XLOOKUP("Src_IsAny",'Scoring_Config'!$A:$A,'Scoring_Config'!$C:$C,10),0),"False,0")</f>
        <v>0</v>
      </c>
      <c r="Z536" cm="1">
        <f t="array" ref="Z536">IF(FALSE,"True," &amp; IF(_xlfn.XLOOKUP("Src_CIDR_Le_16",'Scoring_Config'!$A:$A,'Scoring_Config'!$D:$D,"Yes")="Yes",_xlfn.XLOOKUP("Src_CIDR_Le_16",'Scoring_Config'!$A:$A,'Scoring_Config'!$C:$C,10),0),"False,0")</f>
        <v>0</v>
      </c>
      <c r="AA536" cm="1">
        <f t="array" ref="AA536">IF(FALSE,"True," &amp; IF(_xlfn.XLOOKUP("Src_CIDR_17_22",'Scoring_Config'!$A:$A,'Scoring_Config'!$D:$D,"Yes")="Yes",_xlfn.XLOOKUP("Src_CIDR_17_22",'Scoring_Config'!$A:$A,'Scoring_Config'!$C:$C,5),0),"False,0")</f>
        <v>0</v>
      </c>
      <c r="AB536" cm="1">
        <f t="array" ref="AB536">IF(FALSE,"True," &amp; IF(_xlfn.XLOOKUP("Dst_IsAny",'Scoring_Config'!$A:$A,'Scoring_Config'!$D:$D,"Yes")="Yes",_xlfn.XLOOKUP("Dst_IsAny",'Scoring_Config'!$A:$A,'Scoring_Config'!$C:$C,10),0),"False,0")</f>
        <v>0</v>
      </c>
      <c r="AC536" cm="1">
        <f t="array" ref="AC536">IF(FALSE,"True," &amp; IF(_xlfn.XLOOKUP("Dst_CIDR_Le_16",'Scoring_Config'!$A:$A,'Scoring_Config'!$D:$D,"Yes")="Yes",_xlfn.XLOOKUP("Dst_CIDR_Le_16",'Scoring_Config'!$A:$A,'Scoring_Config'!$C:$C,10),0),"False,0")</f>
        <v>0</v>
      </c>
      <c r="AD536" cm="1">
        <f t="array" ref="AD536">IF(FALSE,"True," &amp; IF(_xlfn.XLOOKUP("Dst_CIDR_17_22",'Scoring_Config'!$A:$A,'Scoring_Config'!$D:$D,"Yes")="Yes",_xlfn.XLOOKUP("Dst_CIDR_17_22",'Scoring_Config'!$A:$A,'Scoring_Config'!$C:$C,5),0),"False,0")</f>
        <v>0</v>
      </c>
      <c r="AE536" cm="1">
        <f t="array" ref="AE536">IF(FALSE,"True," &amp; IF(_xlfn.XLOOKUP("SrcZone_IsAny",'Scoring_Config'!$A:$A,'Scoring_Config'!$D:$D,"Yes")="Yes",_xlfn.XLOOKUP("SrcZone_IsAny",'Scoring_Config'!$A:$A,'Scoring_Config'!$C:$C,10),0),"False,0")</f>
        <v>0</v>
      </c>
      <c r="AF536" cm="1">
        <f t="array" ref="AF536">IF(FALSE,"True," &amp; IF(_xlfn.XLOOKUP("DstZone_IsAny",'Scoring_Config'!$A:$A,'Scoring_Config'!$D:$D,"Yes")="Yes",_xlfn.XLOOKUP("DstZone_IsAny",'Scoring_Config'!$A:$A,'Scoring_Config'!$C:$C,10),0),"False,0")</f>
        <v>0</v>
      </c>
      <c r="AG536" cm="1">
        <f t="array" ref="AG53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36" cm="1">
        <f t="array" ref="AH536">IF(FALSE,"True," &amp; IF(_xlfn.XLOOKUP("App_Any_OR_RangeGt1000",'Scoring_Config'!$A:$A,'Scoring_Config'!$D:$D,"Yes")="Yes",_xlfn.XLOOKUP("App_Any_OR_RangeGt1000",'Scoring_Config'!$A:$A,'Scoring_Config'!$C:$C,10),0),"False,0")</f>
        <v>0</v>
      </c>
      <c r="AI536" cm="1">
        <f t="array" ref="AI536">IF(FALSE,"True," &amp; IF(_xlfn.XLOOKUP("Service_Insecure_Match",'Scoring_Config'!$A:$A,'Scoring_Config'!$D:$D,"Yes")="Yes",_xlfn.XLOOKUP("Service_Insecure_Match",'Scoring_Config'!$A:$A,'Scoring_Config'!$C:$C,5),0),"False,0")</f>
        <v>0</v>
      </c>
      <c r="AJ536" cm="1">
        <f t="array" ref="AJ536">IF(FALSE,"True," &amp; IF(_xlfn.XLOOKUP("Risky_Inbound",'Scoring_Config'!$A:$A,'Scoring_Config'!$D:$D,"Yes")="Yes",_xlfn.XLOOKUP("Risky_Inbound",'Scoring_Config'!$A:$A,'Scoring_Config'!$C:$C,50),0),"False,0")</f>
        <v>0</v>
      </c>
      <c r="AK536" cm="1">
        <f t="array" ref="AK536">IF(FALSE,"True," &amp; IF(_xlfn.XLOOKUP("Risky_Outbound",'Scoring_Config'!$A:$A,'Scoring_Config'!$D:$D,"Yes")="Yes",_xlfn.XLOOKUP("Risky_Outbound",'Scoring_Config'!$A:$A,'Scoring_Config'!$C:$C,25),0),"False,0")</f>
        <v>0</v>
      </c>
      <c r="AL536" t="s">
        <v>6700</v>
      </c>
      <c r="AM536" cm="1">
        <f t="array" ref="AM53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36" t="s">
        <v>6697</v>
      </c>
      <c r="AO536" t="s">
        <v>6697</v>
      </c>
      <c r="AP536" t="s">
        <v>6697</v>
      </c>
      <c r="AQ536" cm="1">
        <f t="array" ref="AQ536">IF(FALSE,"True," &amp; IF(_xlfn.XLOOKUP("Service_IsAny",'Scoring_Config'!$A:$A,'Scoring_Config'!$D:$D,"Yes")="Yes",_xlfn.XLOOKUP("Service_IsAny",'Scoring_Config'!$A:$A,'Scoring_Config'!$C:$C,0),0),"False,0")</f>
        <v>0</v>
      </c>
      <c r="AR536">
        <v>0</v>
      </c>
      <c r="AS536" cm="1">
        <f t="array" ref="AS536">IF(FALSE,"True," &amp; IF(_xlfn.XLOOKUP("Service_RangeGt1000",'Scoring_Config'!$A:$A,'Scoring_Config'!$D:$D,"Yes")="Yes",_xlfn.XLOOKUP("Service_RangeGt1000",'Scoring_Config'!$A:$A,'Scoring_Config'!$C:$C,0),0),"False,0")</f>
        <v>0</v>
      </c>
      <c r="AT536" cm="1">
        <f t="array" ref="AT536">IF(FALSE,"True," &amp; IF(_xlfn.XLOOKUP("App_IsAny",'Scoring_Config'!$A:$A,'Scoring_Config'!$D:$D,"Yes")="Yes",_xlfn.XLOOKUP("App_IsAny",'Scoring_Config'!$A:$A,'Scoring_Config'!$C:$C,0),0),"False,0")</f>
        <v>0</v>
      </c>
      <c r="AU536">
        <v>1</v>
      </c>
      <c r="AV536" cm="1">
        <f t="array" ref="AV536">IF(FALSE,"True," &amp; IF(_xlfn.XLOOKUP("App_RangeGt1000",'Scoring_Config'!$A:$A,'Scoring_Config'!$D:$D,"Yes")="Yes",_xlfn.XLOOKUP("App_RangeGt1000",'Scoring_Config'!$A:$A,'Scoring_Config'!$C:$C,0),0),"False,0")</f>
        <v>0</v>
      </c>
      <c r="AW536" cm="1">
        <f t="array" ref="AW536">IF(FALSE,"True," &amp; IF(_xlfn.XLOOKUP("Action_IsDenyOrDrop",'Scoring_Config'!$A:$A,'Scoring_Config'!$D:$D,"Yes")="Yes",_xlfn.XLOOKUP("Action_IsDenyOrDrop",'Scoring_Config'!$A:$A,'Scoring_Config'!$C:$C,0),0),"False,0")</f>
        <v>0</v>
      </c>
      <c r="AX536" cm="1">
        <f t="array" ref="AX536">IF(LEFT(AW536,4)="True",0,(IF(LEFT(Y536,4)="True",IF(_xlfn.XLOOKUP("Src_IsAny",'Scoring_Config'!$A:$A,'Scoring_Config'!$D:$D,"Yes")="Yes",_xlfn.XLOOKUP("Src_IsAny",'Scoring_Config'!$A:$A,'Scoring_Config'!$C:$C,10),0),0)+IF(LEFT(Z536,4)="True",IF(_xlfn.XLOOKUP("Src_CIDR_Le_16",'Scoring_Config'!$A:$A,'Scoring_Config'!$D:$D,"Yes")="Yes",_xlfn.XLOOKUP("Src_CIDR_Le_16",'Scoring_Config'!$A:$A,'Scoring_Config'!$C:$C,10),0),0)+IF(LEFT(AA536,4)="True",IF(_xlfn.XLOOKUP("Src_CIDR_17_22",'Scoring_Config'!$A:$A,'Scoring_Config'!$D:$D,"Yes")="Yes",_xlfn.XLOOKUP("Src_CIDR_17_22",'Scoring_Config'!$A:$A,'Scoring_Config'!$C:$C,5),0),0)+IF(LEFT(AB536,4)="True",IF(_xlfn.XLOOKUP("Dst_IsAny",'Scoring_Config'!$A:$A,'Scoring_Config'!$D:$D,"Yes")="Yes",_xlfn.XLOOKUP("Dst_IsAny",'Scoring_Config'!$A:$A,'Scoring_Config'!$C:$C,10),0),0)+IF(LEFT(AC536,4)="True",IF(_xlfn.XLOOKUP("Dst_CIDR_Le_16",'Scoring_Config'!$A:$A,'Scoring_Config'!$D:$D,"Yes")="Yes",_xlfn.XLOOKUP("Dst_CIDR_Le_16",'Scoring_Config'!$A:$A,'Scoring_Config'!$C:$C,10),0),0)+IF(LEFT(AD536,4)="True",IF(_xlfn.XLOOKUP("Dst_CIDR_17_22",'Scoring_Config'!$A:$A,'Scoring_Config'!$D:$D,"Yes")="Yes",_xlfn.XLOOKUP("Dst_CIDR_17_22",'Scoring_Config'!$A:$A,'Scoring_Config'!$C:$C,5),0),0)+IF(LEFT(AE536,4)="True",IF(_xlfn.XLOOKUP("SrcZone_IsAny",'Scoring_Config'!$A:$A,'Scoring_Config'!$D:$D,"Yes")="Yes",_xlfn.XLOOKUP("SrcZone_IsAny",'Scoring_Config'!$A:$A,'Scoring_Config'!$C:$C,10),0),0)+IF(LEFT(AF536,4)="True",IF(_xlfn.XLOOKUP("DstZone_IsAny",'Scoring_Config'!$A:$A,'Scoring_Config'!$D:$D,"Yes")="Yes",_xlfn.XLOOKUP("DstZone_IsAny",'Scoring_Config'!$A:$A,'Scoring_Config'!$C:$C,10),0),0)+IF(LEFT(AG536,4)="True",IF(_xlfn.XLOOKUP("Service_Any_OR_RangeGt1000",'Scoring_Config'!$A:$A,'Scoring_Config'!$D:$D,"Yes")="Yes",_xlfn.XLOOKUP("Service_Any_OR_RangeGt1000",'Scoring_Config'!$A:$A,'Scoring_Config'!$C:$C,10),0),0)+IF(LEFT(AH536,4)="True",IF(_xlfn.XLOOKUP("App_Any_OR_RangeGt1000",'Scoring_Config'!$A:$A,'Scoring_Config'!$D:$D,"Yes")="Yes",_xlfn.XLOOKUP("App_Any_OR_RangeGt1000",'Scoring_Config'!$A:$A,'Scoring_Config'!$C:$C,10),0),0)+IF(LEFT(AI536,4)="True",IF(_xlfn.XLOOKUP("Service_Insecure_Match",'Scoring_Config'!$A:$A,'Scoring_Config'!$D:$D,"Yes")="Yes",_xlfn.XLOOKUP("Service_Insecure_Match",'Scoring_Config'!$A:$A,'Scoring_Config'!$C:$C,5),0),0)+IF(LEFT(AJ536,4)="True",IF(_xlfn.XLOOKUP("Risky_Inbound",'Scoring_Config'!$A:$A,'Scoring_Config'!$D:$D,"Yes")="Yes",_xlfn.XLOOKUP("Risky_Inbound",'Scoring_Config'!$A:$A,'Scoring_Config'!$C:$C,50),0),0)+IF(LEFT(AK536,4)="True",IF(_xlfn.XLOOKUP("Risky_Outbound",'Scoring_Config'!$A:$A,'Scoring_Config'!$D:$D,"Yes")="Yes",_xlfn.XLOOKUP("Risky_Outbound",'Scoring_Config'!$A:$A,'Scoring_Config'!$C:$C,25),0),0)+IF(LEFT(AZ536,4)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536,FIND(",",AL536)+1,100)),0)+IF(LEFT(AM536,4)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536,FIND(",",AN536)+1,100)),0)+IF(_xlfn.XLOOKUP("Profile_Scoring",'Scoring_Config'!$A:$A,'Scoring_Config'!$D:$D,"Yes")="Yes",VALUE(MID(AO536,FIND(",",AO536)+1,100)),0)+IF(_xlfn.XLOOKUP("Options_Scoring",'Scoring_Config'!$A:$A,'Scoring_Config'!$D:$D,"Yes")="Yes",VALUE(MID(AP536,FIND(",",AP536)+1,100)),0)))</f>
        <v>0</v>
      </c>
      <c r="AZ536" cm="1">
        <f t="array" ref="AZ536">IF(FALSE,"True," &amp; IF(_xlfn.XLOOKUP("Migrate_Insecure",'Scoring_Config'!$A:$A,'Scoring_Config'!$D:$D,"Yes")="Yes",_xlfn.XLOOKUP("Migrate_Insecure",'Scoring_Config'!$A:$A,'Scoring_Config'!$C:$C,10),0),"False,0")</f>
        <v>0</v>
      </c>
    </row>
    <row r="537" spans="1:52">
      <c r="A537" t="s">
        <v>1979</v>
      </c>
      <c r="B537" t="s">
        <v>2510</v>
      </c>
      <c r="C537" t="s">
        <v>3542</v>
      </c>
      <c r="D537" t="s">
        <v>3545</v>
      </c>
      <c r="E537" t="s">
        <v>3563</v>
      </c>
      <c r="F537" t="s">
        <v>3734</v>
      </c>
      <c r="G537" t="s">
        <v>335</v>
      </c>
      <c r="H537" t="s">
        <v>174</v>
      </c>
      <c r="I537" t="s">
        <v>3576</v>
      </c>
      <c r="J537" t="s">
        <v>336</v>
      </c>
      <c r="K537" t="s">
        <v>1667</v>
      </c>
      <c r="L537" t="s">
        <v>1446</v>
      </c>
      <c r="M537" t="s">
        <v>1974</v>
      </c>
      <c r="N537" t="s">
        <v>4315</v>
      </c>
      <c r="O537" t="s">
        <v>4319</v>
      </c>
      <c r="P537" t="s">
        <v>4321</v>
      </c>
      <c r="Q537" t="s">
        <v>4727</v>
      </c>
      <c r="R537" t="s">
        <v>5440</v>
      </c>
      <c r="S537" t="s">
        <v>5440</v>
      </c>
      <c r="T537" t="s">
        <v>5642</v>
      </c>
      <c r="U537" t="s">
        <v>6218</v>
      </c>
      <c r="Y537" cm="1">
        <f t="array" ref="Y537">IF(FALSE,"True," &amp; IF(_xlfn.XLOOKUP("Src_IsAny",'Scoring_Config'!$A:$A,'Scoring_Config'!$D:$D,"Yes")="Yes",_xlfn.XLOOKUP("Src_IsAny",'Scoring_Config'!$A:$A,'Scoring_Config'!$C:$C,10),0),"False,0")</f>
        <v>0</v>
      </c>
      <c r="Z537" cm="1">
        <f t="array" ref="Z537">IF(FALSE,"True," &amp; IF(_xlfn.XLOOKUP("Src_CIDR_Le_16",'Scoring_Config'!$A:$A,'Scoring_Config'!$D:$D,"Yes")="Yes",_xlfn.XLOOKUP("Src_CIDR_Le_16",'Scoring_Config'!$A:$A,'Scoring_Config'!$C:$C,10),0),"False,0")</f>
        <v>0</v>
      </c>
      <c r="AA537" cm="1">
        <f t="array" ref="AA537">IF(FALSE,"True," &amp; IF(_xlfn.XLOOKUP("Src_CIDR_17_22",'Scoring_Config'!$A:$A,'Scoring_Config'!$D:$D,"Yes")="Yes",_xlfn.XLOOKUP("Src_CIDR_17_22",'Scoring_Config'!$A:$A,'Scoring_Config'!$C:$C,5),0),"False,0")</f>
        <v>0</v>
      </c>
      <c r="AB537" cm="1">
        <f t="array" ref="AB537">IF(FALSE,"True," &amp; IF(_xlfn.XLOOKUP("Dst_IsAny",'Scoring_Config'!$A:$A,'Scoring_Config'!$D:$D,"Yes")="Yes",_xlfn.XLOOKUP("Dst_IsAny",'Scoring_Config'!$A:$A,'Scoring_Config'!$C:$C,10),0),"False,0")</f>
        <v>0</v>
      </c>
      <c r="AC537" cm="1">
        <f t="array" ref="AC537">IF(FALSE,"True," &amp; IF(_xlfn.XLOOKUP("Dst_CIDR_Le_16",'Scoring_Config'!$A:$A,'Scoring_Config'!$D:$D,"Yes")="Yes",_xlfn.XLOOKUP("Dst_CIDR_Le_16",'Scoring_Config'!$A:$A,'Scoring_Config'!$C:$C,10),0),"False,0")</f>
        <v>0</v>
      </c>
      <c r="AD537" cm="1">
        <f t="array" ref="AD537">IF(FALSE,"True," &amp; IF(_xlfn.XLOOKUP("Dst_CIDR_17_22",'Scoring_Config'!$A:$A,'Scoring_Config'!$D:$D,"Yes")="Yes",_xlfn.XLOOKUP("Dst_CIDR_17_22",'Scoring_Config'!$A:$A,'Scoring_Config'!$C:$C,5),0),"False,0")</f>
        <v>0</v>
      </c>
      <c r="AE537" cm="1">
        <f t="array" ref="AE537">IF(FALSE,"True," &amp; IF(_xlfn.XLOOKUP("SrcZone_IsAny",'Scoring_Config'!$A:$A,'Scoring_Config'!$D:$D,"Yes")="Yes",_xlfn.XLOOKUP("SrcZone_IsAny",'Scoring_Config'!$A:$A,'Scoring_Config'!$C:$C,10),0),"False,0")</f>
        <v>0</v>
      </c>
      <c r="AF537" cm="1">
        <f t="array" ref="AF537">IF(FALSE,"True," &amp; IF(_xlfn.XLOOKUP("DstZone_IsAny",'Scoring_Config'!$A:$A,'Scoring_Config'!$D:$D,"Yes")="Yes",_xlfn.XLOOKUP("DstZone_IsAny",'Scoring_Config'!$A:$A,'Scoring_Config'!$C:$C,10),0),"False,0")</f>
        <v>0</v>
      </c>
      <c r="AG537" cm="1">
        <f t="array" ref="AG53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37" cm="1">
        <f t="array" ref="AH537">IF(FALSE,"True," &amp; IF(_xlfn.XLOOKUP("App_Any_OR_RangeGt1000",'Scoring_Config'!$A:$A,'Scoring_Config'!$D:$D,"Yes")="Yes",_xlfn.XLOOKUP("App_Any_OR_RangeGt1000",'Scoring_Config'!$A:$A,'Scoring_Config'!$C:$C,10),0),"False,0")</f>
        <v>0</v>
      </c>
      <c r="AI537" cm="1">
        <f t="array" ref="AI537">IF(FALSE,"True," &amp; IF(_xlfn.XLOOKUP("Service_Insecure_Match",'Scoring_Config'!$A:$A,'Scoring_Config'!$D:$D,"Yes")="Yes",_xlfn.XLOOKUP("Service_Insecure_Match",'Scoring_Config'!$A:$A,'Scoring_Config'!$C:$C,5),0),"False,0")</f>
        <v>0</v>
      </c>
      <c r="AJ537" cm="1">
        <f t="array" ref="AJ537">IF(FALSE,"True," &amp; IF(_xlfn.XLOOKUP("Risky_Inbound",'Scoring_Config'!$A:$A,'Scoring_Config'!$D:$D,"Yes")="Yes",_xlfn.XLOOKUP("Risky_Inbound",'Scoring_Config'!$A:$A,'Scoring_Config'!$C:$C,50),0),"False,0")</f>
        <v>0</v>
      </c>
      <c r="AK537" cm="1">
        <f t="array" ref="AK537">IF(FALSE,"True," &amp; IF(_xlfn.XLOOKUP("Risky_Outbound",'Scoring_Config'!$A:$A,'Scoring_Config'!$D:$D,"Yes")="Yes",_xlfn.XLOOKUP("Risky_Outbound",'Scoring_Config'!$A:$A,'Scoring_Config'!$C:$C,25),0),"False,0")</f>
        <v>0</v>
      </c>
      <c r="AL537" t="s">
        <v>6700</v>
      </c>
      <c r="AM537" cm="1">
        <f t="array" ref="AM53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37" t="s">
        <v>6697</v>
      </c>
      <c r="AO537" t="s">
        <v>6697</v>
      </c>
      <c r="AP537" t="s">
        <v>6697</v>
      </c>
      <c r="AQ537" cm="1">
        <f t="array" ref="AQ537">IF(FALSE,"True," &amp; IF(_xlfn.XLOOKUP("Service_IsAny",'Scoring_Config'!$A:$A,'Scoring_Config'!$D:$D,"Yes")="Yes",_xlfn.XLOOKUP("Service_IsAny",'Scoring_Config'!$A:$A,'Scoring_Config'!$C:$C,0),0),"False,0")</f>
        <v>0</v>
      </c>
      <c r="AR537">
        <v>2</v>
      </c>
      <c r="AS537" cm="1">
        <f t="array" ref="AS537">IF(FALSE,"True," &amp; IF(_xlfn.XLOOKUP("Service_RangeGt1000",'Scoring_Config'!$A:$A,'Scoring_Config'!$D:$D,"Yes")="Yes",_xlfn.XLOOKUP("Service_RangeGt1000",'Scoring_Config'!$A:$A,'Scoring_Config'!$C:$C,0),0),"False,0")</f>
        <v>0</v>
      </c>
      <c r="AT537" cm="1">
        <f t="array" ref="AT537">IF(FALSE,"True," &amp; IF(_xlfn.XLOOKUP("App_IsAny",'Scoring_Config'!$A:$A,'Scoring_Config'!$D:$D,"Yes")="Yes",_xlfn.XLOOKUP("App_IsAny",'Scoring_Config'!$A:$A,'Scoring_Config'!$C:$C,0),0),"False,0")</f>
        <v>0</v>
      </c>
      <c r="AU537">
        <v>1</v>
      </c>
      <c r="AV537" cm="1">
        <f t="array" ref="AV537">IF(FALSE,"True," &amp; IF(_xlfn.XLOOKUP("App_RangeGt1000",'Scoring_Config'!$A:$A,'Scoring_Config'!$D:$D,"Yes")="Yes",_xlfn.XLOOKUP("App_RangeGt1000",'Scoring_Config'!$A:$A,'Scoring_Config'!$C:$C,0),0),"False,0")</f>
        <v>0</v>
      </c>
      <c r="AW537" cm="1">
        <f t="array" ref="AW537">IF(FALSE,"True," &amp; IF(_xlfn.XLOOKUP("Action_IsDenyOrDrop",'Scoring_Config'!$A:$A,'Scoring_Config'!$D:$D,"Yes")="Yes",_xlfn.XLOOKUP("Action_IsDenyOrDrop",'Scoring_Config'!$A:$A,'Scoring_Config'!$C:$C,0),0),"False,0")</f>
        <v>0</v>
      </c>
      <c r="AX537" cm="1">
        <f t="array" ref="AX537">IF(LEFT(AW537,4)="True",0,(IF(LEFT(Y537,4)="True",IF(_xlfn.XLOOKUP("Src_IsAny",'Scoring_Config'!$A:$A,'Scoring_Config'!$D:$D,"Yes")="Yes",_xlfn.XLOOKUP("Src_IsAny",'Scoring_Config'!$A:$A,'Scoring_Config'!$C:$C,10),0),0)+IF(LEFT(Z537,4)="True",IF(_xlfn.XLOOKUP("Src_CIDR_Le_16",'Scoring_Config'!$A:$A,'Scoring_Config'!$D:$D,"Yes")="Yes",_xlfn.XLOOKUP("Src_CIDR_Le_16",'Scoring_Config'!$A:$A,'Scoring_Config'!$C:$C,10),0),0)+IF(LEFT(AA537,4)="True",IF(_xlfn.XLOOKUP("Src_CIDR_17_22",'Scoring_Config'!$A:$A,'Scoring_Config'!$D:$D,"Yes")="Yes",_xlfn.XLOOKUP("Src_CIDR_17_22",'Scoring_Config'!$A:$A,'Scoring_Config'!$C:$C,5),0),0)+IF(LEFT(AB537,4)="True",IF(_xlfn.XLOOKUP("Dst_IsAny",'Scoring_Config'!$A:$A,'Scoring_Config'!$D:$D,"Yes")="Yes",_xlfn.XLOOKUP("Dst_IsAny",'Scoring_Config'!$A:$A,'Scoring_Config'!$C:$C,10),0),0)+IF(LEFT(AC537,4)="True",IF(_xlfn.XLOOKUP("Dst_CIDR_Le_16",'Scoring_Config'!$A:$A,'Scoring_Config'!$D:$D,"Yes")="Yes",_xlfn.XLOOKUP("Dst_CIDR_Le_16",'Scoring_Config'!$A:$A,'Scoring_Config'!$C:$C,10),0),0)+IF(LEFT(AD537,4)="True",IF(_xlfn.XLOOKUP("Dst_CIDR_17_22",'Scoring_Config'!$A:$A,'Scoring_Config'!$D:$D,"Yes")="Yes",_xlfn.XLOOKUP("Dst_CIDR_17_22",'Scoring_Config'!$A:$A,'Scoring_Config'!$C:$C,5),0),0)+IF(LEFT(AE537,4)="True",IF(_xlfn.XLOOKUP("SrcZone_IsAny",'Scoring_Config'!$A:$A,'Scoring_Config'!$D:$D,"Yes")="Yes",_xlfn.XLOOKUP("SrcZone_IsAny",'Scoring_Config'!$A:$A,'Scoring_Config'!$C:$C,10),0),0)+IF(LEFT(AF537,4)="True",IF(_xlfn.XLOOKUP("DstZone_IsAny",'Scoring_Config'!$A:$A,'Scoring_Config'!$D:$D,"Yes")="Yes",_xlfn.XLOOKUP("DstZone_IsAny",'Scoring_Config'!$A:$A,'Scoring_Config'!$C:$C,10),0),0)+IF(LEFT(AG537,4)="True",IF(_xlfn.XLOOKUP("Service_Any_OR_RangeGt1000",'Scoring_Config'!$A:$A,'Scoring_Config'!$D:$D,"Yes")="Yes",_xlfn.XLOOKUP("Service_Any_OR_RangeGt1000",'Scoring_Config'!$A:$A,'Scoring_Config'!$C:$C,10),0),0)+IF(LEFT(AH537,4)="True",IF(_xlfn.XLOOKUP("App_Any_OR_RangeGt1000",'Scoring_Config'!$A:$A,'Scoring_Config'!$D:$D,"Yes")="Yes",_xlfn.XLOOKUP("App_Any_OR_RangeGt1000",'Scoring_Config'!$A:$A,'Scoring_Config'!$C:$C,10),0),0)+IF(LEFT(AI537,4)="True",IF(_xlfn.XLOOKUP("Service_Insecure_Match",'Scoring_Config'!$A:$A,'Scoring_Config'!$D:$D,"Yes")="Yes",_xlfn.XLOOKUP("Service_Insecure_Match",'Scoring_Config'!$A:$A,'Scoring_Config'!$C:$C,5),0),0)+IF(LEFT(AJ537,4)="True",IF(_xlfn.XLOOKUP("Risky_Inbound",'Scoring_Config'!$A:$A,'Scoring_Config'!$D:$D,"Yes")="Yes",_xlfn.XLOOKUP("Risky_Inbound",'Scoring_Config'!$A:$A,'Scoring_Config'!$C:$C,50),0),0)+IF(LEFT(AK537,4)="True",IF(_xlfn.XLOOKUP("Risky_Outbound",'Scoring_Config'!$A:$A,'Scoring_Config'!$D:$D,"Yes")="Yes",_xlfn.XLOOKUP("Risky_Outbound",'Scoring_Config'!$A:$A,'Scoring_Config'!$C:$C,25),0),0)+IF(LEFT(AZ537,4)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537,FIND(",",AL537)+1,100)),0)+IF(LEFT(AM537,4)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537,FIND(",",AN537)+1,100)),0)+IF(_xlfn.XLOOKUP("Profile_Scoring",'Scoring_Config'!$A:$A,'Scoring_Config'!$D:$D,"Yes")="Yes",VALUE(MID(AO537,FIND(",",AO537)+1,100)),0)+IF(_xlfn.XLOOKUP("Options_Scoring",'Scoring_Config'!$A:$A,'Scoring_Config'!$D:$D,"Yes")="Yes",VALUE(MID(AP537,FIND(",",AP537)+1,100)),0)))</f>
        <v>0</v>
      </c>
      <c r="AZ537" cm="1">
        <f t="array" ref="AZ537">IF(FALSE,"True," &amp; IF(_xlfn.XLOOKUP("Migrate_Insecure",'Scoring_Config'!$A:$A,'Scoring_Config'!$D:$D,"Yes")="Yes",_xlfn.XLOOKUP("Migrate_Insecure",'Scoring_Config'!$A:$A,'Scoring_Config'!$C:$C,10),0),"False,0")</f>
        <v>0</v>
      </c>
    </row>
    <row r="538" spans="1:52">
      <c r="A538" t="s">
        <v>1979</v>
      </c>
      <c r="B538" t="s">
        <v>2511</v>
      </c>
      <c r="C538" t="s">
        <v>3542</v>
      </c>
      <c r="D538" t="s">
        <v>3545</v>
      </c>
      <c r="E538" t="s">
        <v>3563</v>
      </c>
      <c r="F538" t="s">
        <v>3576</v>
      </c>
      <c r="G538" t="s">
        <v>336</v>
      </c>
      <c r="H538" t="s">
        <v>174</v>
      </c>
      <c r="I538" t="s">
        <v>3734</v>
      </c>
      <c r="J538" t="s">
        <v>335</v>
      </c>
      <c r="K538" t="s">
        <v>1667</v>
      </c>
      <c r="L538" t="s">
        <v>1446</v>
      </c>
      <c r="M538" t="s">
        <v>1974</v>
      </c>
      <c r="N538" t="s">
        <v>4315</v>
      </c>
      <c r="O538" t="s">
        <v>4319</v>
      </c>
      <c r="P538" t="s">
        <v>4321</v>
      </c>
      <c r="Q538" t="s">
        <v>4727</v>
      </c>
      <c r="R538" t="s">
        <v>5440</v>
      </c>
      <c r="S538" t="s">
        <v>5440</v>
      </c>
      <c r="T538" t="s">
        <v>5642</v>
      </c>
      <c r="U538" t="s">
        <v>6218</v>
      </c>
      <c r="Y538" cm="1">
        <f t="array" ref="Y538">IF(FALSE,"True," &amp; IF(_xlfn.XLOOKUP("Src_IsAny",'Scoring_Config'!$A:$A,'Scoring_Config'!$D:$D,"Yes")="Yes",_xlfn.XLOOKUP("Src_IsAny",'Scoring_Config'!$A:$A,'Scoring_Config'!$C:$C,10),0),"False,0")</f>
        <v>0</v>
      </c>
      <c r="Z538" cm="1">
        <f t="array" ref="Z538">IF(FALSE,"True," &amp; IF(_xlfn.XLOOKUP("Src_CIDR_Le_16",'Scoring_Config'!$A:$A,'Scoring_Config'!$D:$D,"Yes")="Yes",_xlfn.XLOOKUP("Src_CIDR_Le_16",'Scoring_Config'!$A:$A,'Scoring_Config'!$C:$C,10),0),"False,0")</f>
        <v>0</v>
      </c>
      <c r="AA538" cm="1">
        <f t="array" ref="AA538">IF(FALSE,"True," &amp; IF(_xlfn.XLOOKUP("Src_CIDR_17_22",'Scoring_Config'!$A:$A,'Scoring_Config'!$D:$D,"Yes")="Yes",_xlfn.XLOOKUP("Src_CIDR_17_22",'Scoring_Config'!$A:$A,'Scoring_Config'!$C:$C,5),0),"False,0")</f>
        <v>0</v>
      </c>
      <c r="AB538" cm="1">
        <f t="array" ref="AB538">IF(FALSE,"True," &amp; IF(_xlfn.XLOOKUP("Dst_IsAny",'Scoring_Config'!$A:$A,'Scoring_Config'!$D:$D,"Yes")="Yes",_xlfn.XLOOKUP("Dst_IsAny",'Scoring_Config'!$A:$A,'Scoring_Config'!$C:$C,10),0),"False,0")</f>
        <v>0</v>
      </c>
      <c r="AC538" cm="1">
        <f t="array" ref="AC538">IF(FALSE,"True," &amp; IF(_xlfn.XLOOKUP("Dst_CIDR_Le_16",'Scoring_Config'!$A:$A,'Scoring_Config'!$D:$D,"Yes")="Yes",_xlfn.XLOOKUP("Dst_CIDR_Le_16",'Scoring_Config'!$A:$A,'Scoring_Config'!$C:$C,10),0),"False,0")</f>
        <v>0</v>
      </c>
      <c r="AD538" cm="1">
        <f t="array" ref="AD538">IF(FALSE,"True," &amp; IF(_xlfn.XLOOKUP("Dst_CIDR_17_22",'Scoring_Config'!$A:$A,'Scoring_Config'!$D:$D,"Yes")="Yes",_xlfn.XLOOKUP("Dst_CIDR_17_22",'Scoring_Config'!$A:$A,'Scoring_Config'!$C:$C,5),0),"False,0")</f>
        <v>0</v>
      </c>
      <c r="AE538" cm="1">
        <f t="array" ref="AE538">IF(FALSE,"True," &amp; IF(_xlfn.XLOOKUP("SrcZone_IsAny",'Scoring_Config'!$A:$A,'Scoring_Config'!$D:$D,"Yes")="Yes",_xlfn.XLOOKUP("SrcZone_IsAny",'Scoring_Config'!$A:$A,'Scoring_Config'!$C:$C,10),0),"False,0")</f>
        <v>0</v>
      </c>
      <c r="AF538" cm="1">
        <f t="array" ref="AF538">IF(FALSE,"True," &amp; IF(_xlfn.XLOOKUP("DstZone_IsAny",'Scoring_Config'!$A:$A,'Scoring_Config'!$D:$D,"Yes")="Yes",_xlfn.XLOOKUP("DstZone_IsAny",'Scoring_Config'!$A:$A,'Scoring_Config'!$C:$C,10),0),"False,0")</f>
        <v>0</v>
      </c>
      <c r="AG538" cm="1">
        <f t="array" ref="AG53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38" cm="1">
        <f t="array" ref="AH538">IF(FALSE,"True," &amp; IF(_xlfn.XLOOKUP("App_Any_OR_RangeGt1000",'Scoring_Config'!$A:$A,'Scoring_Config'!$D:$D,"Yes")="Yes",_xlfn.XLOOKUP("App_Any_OR_RangeGt1000",'Scoring_Config'!$A:$A,'Scoring_Config'!$C:$C,10),0),"False,0")</f>
        <v>0</v>
      </c>
      <c r="AI538" cm="1">
        <f t="array" ref="AI538">IF(FALSE,"True," &amp; IF(_xlfn.XLOOKUP("Service_Insecure_Match",'Scoring_Config'!$A:$A,'Scoring_Config'!$D:$D,"Yes")="Yes",_xlfn.XLOOKUP("Service_Insecure_Match",'Scoring_Config'!$A:$A,'Scoring_Config'!$C:$C,5),0),"False,0")</f>
        <v>0</v>
      </c>
      <c r="AJ538" cm="1">
        <f t="array" ref="AJ538">IF(FALSE,"True," &amp; IF(_xlfn.XLOOKUP("Risky_Inbound",'Scoring_Config'!$A:$A,'Scoring_Config'!$D:$D,"Yes")="Yes",_xlfn.XLOOKUP("Risky_Inbound",'Scoring_Config'!$A:$A,'Scoring_Config'!$C:$C,50),0),"False,0")</f>
        <v>0</v>
      </c>
      <c r="AK538" cm="1">
        <f t="array" ref="AK538">IF(FALSE,"True," &amp; IF(_xlfn.XLOOKUP("Risky_Outbound",'Scoring_Config'!$A:$A,'Scoring_Config'!$D:$D,"Yes")="Yes",_xlfn.XLOOKUP("Risky_Outbound",'Scoring_Config'!$A:$A,'Scoring_Config'!$C:$C,25),0),"False,0")</f>
        <v>0</v>
      </c>
      <c r="AL538" t="s">
        <v>6700</v>
      </c>
      <c r="AM538" cm="1">
        <f t="array" ref="AM53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38" t="s">
        <v>6697</v>
      </c>
      <c r="AO538" t="s">
        <v>6697</v>
      </c>
      <c r="AP538" t="s">
        <v>6697</v>
      </c>
      <c r="AQ538" cm="1">
        <f t="array" ref="AQ538">IF(FALSE,"True," &amp; IF(_xlfn.XLOOKUP("Service_IsAny",'Scoring_Config'!$A:$A,'Scoring_Config'!$D:$D,"Yes")="Yes",_xlfn.XLOOKUP("Service_IsAny",'Scoring_Config'!$A:$A,'Scoring_Config'!$C:$C,0),0),"False,0")</f>
        <v>0</v>
      </c>
      <c r="AR538">
        <v>2</v>
      </c>
      <c r="AS538" cm="1">
        <f t="array" ref="AS538">IF(FALSE,"True," &amp; IF(_xlfn.XLOOKUP("Service_RangeGt1000",'Scoring_Config'!$A:$A,'Scoring_Config'!$D:$D,"Yes")="Yes",_xlfn.XLOOKUP("Service_RangeGt1000",'Scoring_Config'!$A:$A,'Scoring_Config'!$C:$C,0),0),"False,0")</f>
        <v>0</v>
      </c>
      <c r="AT538" cm="1">
        <f t="array" ref="AT538">IF(FALSE,"True," &amp; IF(_xlfn.XLOOKUP("App_IsAny",'Scoring_Config'!$A:$A,'Scoring_Config'!$D:$D,"Yes")="Yes",_xlfn.XLOOKUP("App_IsAny",'Scoring_Config'!$A:$A,'Scoring_Config'!$C:$C,0),0),"False,0")</f>
        <v>0</v>
      </c>
      <c r="AU538">
        <v>1</v>
      </c>
      <c r="AV538" cm="1">
        <f t="array" ref="AV538">IF(FALSE,"True," &amp; IF(_xlfn.XLOOKUP("App_RangeGt1000",'Scoring_Config'!$A:$A,'Scoring_Config'!$D:$D,"Yes")="Yes",_xlfn.XLOOKUP("App_RangeGt1000",'Scoring_Config'!$A:$A,'Scoring_Config'!$C:$C,0),0),"False,0")</f>
        <v>0</v>
      </c>
      <c r="AW538" cm="1">
        <f t="array" ref="AW538">IF(FALSE,"True," &amp; IF(_xlfn.XLOOKUP("Action_IsDenyOrDrop",'Scoring_Config'!$A:$A,'Scoring_Config'!$D:$D,"Yes")="Yes",_xlfn.XLOOKUP("Action_IsDenyOrDrop",'Scoring_Config'!$A:$A,'Scoring_Config'!$C:$C,0),0),"False,0")</f>
        <v>0</v>
      </c>
      <c r="AX538" cm="1">
        <f t="array" ref="AX538">IF(LEFT(AW538,4)="True",0,(IF(LEFT(Y538,4)="True",IF(_xlfn.XLOOKUP("Src_IsAny",'Scoring_Config'!$A:$A,'Scoring_Config'!$D:$D,"Yes")="Yes",_xlfn.XLOOKUP("Src_IsAny",'Scoring_Config'!$A:$A,'Scoring_Config'!$C:$C,10),0),0)+IF(LEFT(Z538,4)="True",IF(_xlfn.XLOOKUP("Src_CIDR_Le_16",'Scoring_Config'!$A:$A,'Scoring_Config'!$D:$D,"Yes")="Yes",_xlfn.XLOOKUP("Src_CIDR_Le_16",'Scoring_Config'!$A:$A,'Scoring_Config'!$C:$C,10),0),0)+IF(LEFT(AA538,4)="True",IF(_xlfn.XLOOKUP("Src_CIDR_17_22",'Scoring_Config'!$A:$A,'Scoring_Config'!$D:$D,"Yes")="Yes",_xlfn.XLOOKUP("Src_CIDR_17_22",'Scoring_Config'!$A:$A,'Scoring_Config'!$C:$C,5),0),0)+IF(LEFT(AB538,4)="True",IF(_xlfn.XLOOKUP("Dst_IsAny",'Scoring_Config'!$A:$A,'Scoring_Config'!$D:$D,"Yes")="Yes",_xlfn.XLOOKUP("Dst_IsAny",'Scoring_Config'!$A:$A,'Scoring_Config'!$C:$C,10),0),0)+IF(LEFT(AC538,4)="True",IF(_xlfn.XLOOKUP("Dst_CIDR_Le_16",'Scoring_Config'!$A:$A,'Scoring_Config'!$D:$D,"Yes")="Yes",_xlfn.XLOOKUP("Dst_CIDR_Le_16",'Scoring_Config'!$A:$A,'Scoring_Config'!$C:$C,10),0),0)+IF(LEFT(AD538,4)="True",IF(_xlfn.XLOOKUP("Dst_CIDR_17_22",'Scoring_Config'!$A:$A,'Scoring_Config'!$D:$D,"Yes")="Yes",_xlfn.XLOOKUP("Dst_CIDR_17_22",'Scoring_Config'!$A:$A,'Scoring_Config'!$C:$C,5),0),0)+IF(LEFT(AE538,4)="True",IF(_xlfn.XLOOKUP("SrcZone_IsAny",'Scoring_Config'!$A:$A,'Scoring_Config'!$D:$D,"Yes")="Yes",_xlfn.XLOOKUP("SrcZone_IsAny",'Scoring_Config'!$A:$A,'Scoring_Config'!$C:$C,10),0),0)+IF(LEFT(AF538,4)="True",IF(_xlfn.XLOOKUP("DstZone_IsAny",'Scoring_Config'!$A:$A,'Scoring_Config'!$D:$D,"Yes")="Yes",_xlfn.XLOOKUP("DstZone_IsAny",'Scoring_Config'!$A:$A,'Scoring_Config'!$C:$C,10),0),0)+IF(LEFT(AG538,4)="True",IF(_xlfn.XLOOKUP("Service_Any_OR_RangeGt1000",'Scoring_Config'!$A:$A,'Scoring_Config'!$D:$D,"Yes")="Yes",_xlfn.XLOOKUP("Service_Any_OR_RangeGt1000",'Scoring_Config'!$A:$A,'Scoring_Config'!$C:$C,10),0),0)+IF(LEFT(AH538,4)="True",IF(_xlfn.XLOOKUP("App_Any_OR_RangeGt1000",'Scoring_Config'!$A:$A,'Scoring_Config'!$D:$D,"Yes")="Yes",_xlfn.XLOOKUP("App_Any_OR_RangeGt1000",'Scoring_Config'!$A:$A,'Scoring_Config'!$C:$C,10),0),0)+IF(LEFT(AI538,4)="True",IF(_xlfn.XLOOKUP("Service_Insecure_Match",'Scoring_Config'!$A:$A,'Scoring_Config'!$D:$D,"Yes")="Yes",_xlfn.XLOOKUP("Service_Insecure_Match",'Scoring_Config'!$A:$A,'Scoring_Config'!$C:$C,5),0),0)+IF(LEFT(AJ538,4)="True",IF(_xlfn.XLOOKUP("Risky_Inbound",'Scoring_Config'!$A:$A,'Scoring_Config'!$D:$D,"Yes")="Yes",_xlfn.XLOOKUP("Risky_Inbound",'Scoring_Config'!$A:$A,'Scoring_Config'!$C:$C,50),0),0)+IF(LEFT(AK538,4)="True",IF(_xlfn.XLOOKUP("Risky_Outbound",'Scoring_Config'!$A:$A,'Scoring_Config'!$D:$D,"Yes")="Yes",_xlfn.XLOOKUP("Risky_Outbound",'Scoring_Config'!$A:$A,'Scoring_Config'!$C:$C,25),0),0)+IF(LEFT(AZ538,4)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538,FIND(",",AL538)+1,100)),0)+IF(LEFT(AM538,4)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538,FIND(",",AN538)+1,100)),0)+IF(_xlfn.XLOOKUP("Profile_Scoring",'Scoring_Config'!$A:$A,'Scoring_Config'!$D:$D,"Yes")="Yes",VALUE(MID(AO538,FIND(",",AO538)+1,100)),0)+IF(_xlfn.XLOOKUP("Options_Scoring",'Scoring_Config'!$A:$A,'Scoring_Config'!$D:$D,"Yes")="Yes",VALUE(MID(AP538,FIND(",",AP538)+1,100)),0)))</f>
        <v>0</v>
      </c>
      <c r="AZ538" cm="1">
        <f t="array" ref="AZ538">IF(FALSE,"True," &amp; IF(_xlfn.XLOOKUP("Migrate_Insecure",'Scoring_Config'!$A:$A,'Scoring_Config'!$D:$D,"Yes")="Yes",_xlfn.XLOOKUP("Migrate_Insecure",'Scoring_Config'!$A:$A,'Scoring_Config'!$C:$C,10),0),"False,0")</f>
        <v>0</v>
      </c>
    </row>
    <row r="539" spans="1:52">
      <c r="A539" t="s">
        <v>1979</v>
      </c>
      <c r="B539" t="s">
        <v>2512</v>
      </c>
      <c r="C539" t="s">
        <v>3542</v>
      </c>
      <c r="D539" t="s">
        <v>3545</v>
      </c>
      <c r="E539" t="s">
        <v>3563</v>
      </c>
      <c r="F539" t="s">
        <v>3644</v>
      </c>
      <c r="G539" t="s">
        <v>337</v>
      </c>
      <c r="H539" t="s">
        <v>174</v>
      </c>
      <c r="I539" t="s">
        <v>3789</v>
      </c>
      <c r="J539" t="s">
        <v>338</v>
      </c>
      <c r="K539" t="s">
        <v>1783</v>
      </c>
      <c r="L539" t="s">
        <v>1327</v>
      </c>
      <c r="M539" t="s">
        <v>1974</v>
      </c>
      <c r="N539" t="s">
        <v>4315</v>
      </c>
      <c r="O539" t="s">
        <v>4319</v>
      </c>
      <c r="P539" t="s">
        <v>4323</v>
      </c>
      <c r="Q539" t="s">
        <v>4728</v>
      </c>
      <c r="R539" t="s">
        <v>5439</v>
      </c>
      <c r="S539" t="s">
        <v>4324</v>
      </c>
      <c r="T539" t="s">
        <v>5642</v>
      </c>
      <c r="U539" t="s">
        <v>6219</v>
      </c>
      <c r="Y539" cm="1">
        <f t="array" ref="Y539">IF(FALSE,"True," &amp; IF(_xlfn.XLOOKUP("Src_IsAny",'Scoring_Config'!$A:$A,'Scoring_Config'!$D:$D,"Yes")="Yes",_xlfn.XLOOKUP("Src_IsAny",'Scoring_Config'!$A:$A,'Scoring_Config'!$C:$C,10),0),"False,0")</f>
        <v>0</v>
      </c>
      <c r="Z539" cm="1">
        <f t="array" ref="Z539">IF(FALSE,"True," &amp; IF(_xlfn.XLOOKUP("Src_CIDR_Le_16",'Scoring_Config'!$A:$A,'Scoring_Config'!$D:$D,"Yes")="Yes",_xlfn.XLOOKUP("Src_CIDR_Le_16",'Scoring_Config'!$A:$A,'Scoring_Config'!$C:$C,10),0),"False,0")</f>
        <v>0</v>
      </c>
      <c r="AA539" cm="1">
        <f t="array" ref="AA539">IF(FALSE,"True," &amp; IF(_xlfn.XLOOKUP("Src_CIDR_17_22",'Scoring_Config'!$A:$A,'Scoring_Config'!$D:$D,"Yes")="Yes",_xlfn.XLOOKUP("Src_CIDR_17_22",'Scoring_Config'!$A:$A,'Scoring_Config'!$C:$C,5),0),"False,0")</f>
        <v>0</v>
      </c>
      <c r="AB539" cm="1">
        <f t="array" ref="AB539">IF(FALSE,"True," &amp; IF(_xlfn.XLOOKUP("Dst_IsAny",'Scoring_Config'!$A:$A,'Scoring_Config'!$D:$D,"Yes")="Yes",_xlfn.XLOOKUP("Dst_IsAny",'Scoring_Config'!$A:$A,'Scoring_Config'!$C:$C,10),0),"False,0")</f>
        <v>0</v>
      </c>
      <c r="AC539" cm="1">
        <f t="array" ref="AC539">IF(FALSE,"True," &amp; IF(_xlfn.XLOOKUP("Dst_CIDR_Le_16",'Scoring_Config'!$A:$A,'Scoring_Config'!$D:$D,"Yes")="Yes",_xlfn.XLOOKUP("Dst_CIDR_Le_16",'Scoring_Config'!$A:$A,'Scoring_Config'!$C:$C,10),0),"False,0")</f>
        <v>0</v>
      </c>
      <c r="AD539" cm="1">
        <f t="array" ref="AD539">IF(FALSE,"True," &amp; IF(_xlfn.XLOOKUP("Dst_CIDR_17_22",'Scoring_Config'!$A:$A,'Scoring_Config'!$D:$D,"Yes")="Yes",_xlfn.XLOOKUP("Dst_CIDR_17_22",'Scoring_Config'!$A:$A,'Scoring_Config'!$C:$C,5),0),"False,0")</f>
        <v>0</v>
      </c>
      <c r="AE539" cm="1">
        <f t="array" ref="AE539">IF(FALSE,"True," &amp; IF(_xlfn.XLOOKUP("SrcZone_IsAny",'Scoring_Config'!$A:$A,'Scoring_Config'!$D:$D,"Yes")="Yes",_xlfn.XLOOKUP("SrcZone_IsAny",'Scoring_Config'!$A:$A,'Scoring_Config'!$C:$C,10),0),"False,0")</f>
        <v>0</v>
      </c>
      <c r="AF539" cm="1">
        <f t="array" ref="AF539">IF(FALSE,"True," &amp; IF(_xlfn.XLOOKUP("DstZone_IsAny",'Scoring_Config'!$A:$A,'Scoring_Config'!$D:$D,"Yes")="Yes",_xlfn.XLOOKUP("DstZone_IsAny",'Scoring_Config'!$A:$A,'Scoring_Config'!$C:$C,10),0),"False,0")</f>
        <v>0</v>
      </c>
      <c r="AG539" cm="1">
        <f t="array" ref="AG53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39" cm="1">
        <f t="array" ref="AH539">IF(FALSE,"True," &amp; IF(_xlfn.XLOOKUP("App_Any_OR_RangeGt1000",'Scoring_Config'!$A:$A,'Scoring_Config'!$D:$D,"Yes")="Yes",_xlfn.XLOOKUP("App_Any_OR_RangeGt1000",'Scoring_Config'!$A:$A,'Scoring_Config'!$C:$C,10),0),"False,0")</f>
        <v>0</v>
      </c>
      <c r="AI539" cm="1">
        <f t="array" ref="AI539">IF(FALSE,"True," &amp; IF(_xlfn.XLOOKUP("Service_Insecure_Match",'Scoring_Config'!$A:$A,'Scoring_Config'!$D:$D,"Yes")="Yes",_xlfn.XLOOKUP("Service_Insecure_Match",'Scoring_Config'!$A:$A,'Scoring_Config'!$C:$C,5),0),"False,0")</f>
        <v>0</v>
      </c>
      <c r="AJ539" cm="1">
        <f t="array" ref="AJ539">IF(FALSE,"True," &amp; IF(_xlfn.XLOOKUP("Risky_Inbound",'Scoring_Config'!$A:$A,'Scoring_Config'!$D:$D,"Yes")="Yes",_xlfn.XLOOKUP("Risky_Inbound",'Scoring_Config'!$A:$A,'Scoring_Config'!$C:$C,50),0),"False,0")</f>
        <v>0</v>
      </c>
      <c r="AK539" cm="1">
        <f t="array" ref="AK539">IF(FALSE,"True," &amp; IF(_xlfn.XLOOKUP("Risky_Outbound",'Scoring_Config'!$A:$A,'Scoring_Config'!$D:$D,"Yes")="Yes",_xlfn.XLOOKUP("Risky_Outbound",'Scoring_Config'!$A:$A,'Scoring_Config'!$C:$C,25),0),"False,0")</f>
        <v>0</v>
      </c>
      <c r="AL539" t="s">
        <v>6699</v>
      </c>
      <c r="AM539" cm="1">
        <f t="array" ref="AM53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39" t="s">
        <v>6697</v>
      </c>
      <c r="AO539" t="s">
        <v>6697</v>
      </c>
      <c r="AP539" t="s">
        <v>6697</v>
      </c>
      <c r="AQ539" cm="1">
        <f t="array" ref="AQ539">IF(FALSE,"True," &amp; IF(_xlfn.XLOOKUP("Service_IsAny",'Scoring_Config'!$A:$A,'Scoring_Config'!$D:$D,"Yes")="Yes",_xlfn.XLOOKUP("Service_IsAny",'Scoring_Config'!$A:$A,'Scoring_Config'!$C:$C,0),0),"False,0")</f>
        <v>0</v>
      </c>
      <c r="AR539">
        <v>0</v>
      </c>
      <c r="AS539" cm="1">
        <f t="array" ref="AS539">IF(FALSE,"True," &amp; IF(_xlfn.XLOOKUP("Service_RangeGt1000",'Scoring_Config'!$A:$A,'Scoring_Config'!$D:$D,"Yes")="Yes",_xlfn.XLOOKUP("Service_RangeGt1000",'Scoring_Config'!$A:$A,'Scoring_Config'!$C:$C,0),0),"False,0")</f>
        <v>0</v>
      </c>
      <c r="AT539" cm="1">
        <f t="array" ref="AT539">IF(FALSE,"True," &amp; IF(_xlfn.XLOOKUP("App_IsAny",'Scoring_Config'!$A:$A,'Scoring_Config'!$D:$D,"Yes")="Yes",_xlfn.XLOOKUP("App_IsAny",'Scoring_Config'!$A:$A,'Scoring_Config'!$C:$C,0),0),"False,0")</f>
        <v>0</v>
      </c>
      <c r="AU539">
        <v>3</v>
      </c>
      <c r="AV539" cm="1">
        <f t="array" ref="AV539">IF(FALSE,"True," &amp; IF(_xlfn.XLOOKUP("App_RangeGt1000",'Scoring_Config'!$A:$A,'Scoring_Config'!$D:$D,"Yes")="Yes",_xlfn.XLOOKUP("App_RangeGt1000",'Scoring_Config'!$A:$A,'Scoring_Config'!$C:$C,0),0),"False,0")</f>
        <v>0</v>
      </c>
      <c r="AW539" cm="1">
        <f t="array" ref="AW539">IF(FALSE,"True," &amp; IF(_xlfn.XLOOKUP("Action_IsDenyOrDrop",'Scoring_Config'!$A:$A,'Scoring_Config'!$D:$D,"Yes")="Yes",_xlfn.XLOOKUP("Action_IsDenyOrDrop",'Scoring_Config'!$A:$A,'Scoring_Config'!$C:$C,0),0),"False,0")</f>
        <v>0</v>
      </c>
      <c r="AX539" cm="1">
        <f t="array" ref="AX539">IF(LEFT(AW539,4)="True",0,(IF(LEFT(Y539,4)="True",IF(_xlfn.XLOOKUP("Src_IsAny",'Scoring_Config'!$A:$A,'Scoring_Config'!$D:$D,"Yes")="Yes",_xlfn.XLOOKUP("Src_IsAny",'Scoring_Config'!$A:$A,'Scoring_Config'!$C:$C,10),0),0)+IF(LEFT(Z539,4)="True",IF(_xlfn.XLOOKUP("Src_CIDR_Le_16",'Scoring_Config'!$A:$A,'Scoring_Config'!$D:$D,"Yes")="Yes",_xlfn.XLOOKUP("Src_CIDR_Le_16",'Scoring_Config'!$A:$A,'Scoring_Config'!$C:$C,10),0),0)+IF(LEFT(AA539,4)="True",IF(_xlfn.XLOOKUP("Src_CIDR_17_22",'Scoring_Config'!$A:$A,'Scoring_Config'!$D:$D,"Yes")="Yes",_xlfn.XLOOKUP("Src_CIDR_17_22",'Scoring_Config'!$A:$A,'Scoring_Config'!$C:$C,5),0),0)+IF(LEFT(AB539,4)="True",IF(_xlfn.XLOOKUP("Dst_IsAny",'Scoring_Config'!$A:$A,'Scoring_Config'!$D:$D,"Yes")="Yes",_xlfn.XLOOKUP("Dst_IsAny",'Scoring_Config'!$A:$A,'Scoring_Config'!$C:$C,10),0),0)+IF(LEFT(AC539,4)="True",IF(_xlfn.XLOOKUP("Dst_CIDR_Le_16",'Scoring_Config'!$A:$A,'Scoring_Config'!$D:$D,"Yes")="Yes",_xlfn.XLOOKUP("Dst_CIDR_Le_16",'Scoring_Config'!$A:$A,'Scoring_Config'!$C:$C,10),0),0)+IF(LEFT(AD539,4)="True",IF(_xlfn.XLOOKUP("Dst_CIDR_17_22",'Scoring_Config'!$A:$A,'Scoring_Config'!$D:$D,"Yes")="Yes",_xlfn.XLOOKUP("Dst_CIDR_17_22",'Scoring_Config'!$A:$A,'Scoring_Config'!$C:$C,5),0),0)+IF(LEFT(AE539,4)="True",IF(_xlfn.XLOOKUP("SrcZone_IsAny",'Scoring_Config'!$A:$A,'Scoring_Config'!$D:$D,"Yes")="Yes",_xlfn.XLOOKUP("SrcZone_IsAny",'Scoring_Config'!$A:$A,'Scoring_Config'!$C:$C,10),0),0)+IF(LEFT(AF539,4)="True",IF(_xlfn.XLOOKUP("DstZone_IsAny",'Scoring_Config'!$A:$A,'Scoring_Config'!$D:$D,"Yes")="Yes",_xlfn.XLOOKUP("DstZone_IsAny",'Scoring_Config'!$A:$A,'Scoring_Config'!$C:$C,10),0),0)+IF(LEFT(AG539,4)="True",IF(_xlfn.XLOOKUP("Service_Any_OR_RangeGt1000",'Scoring_Config'!$A:$A,'Scoring_Config'!$D:$D,"Yes")="Yes",_xlfn.XLOOKUP("Service_Any_OR_RangeGt1000",'Scoring_Config'!$A:$A,'Scoring_Config'!$C:$C,10),0),0)+IF(LEFT(AH539,4)="True",IF(_xlfn.XLOOKUP("App_Any_OR_RangeGt1000",'Scoring_Config'!$A:$A,'Scoring_Config'!$D:$D,"Yes")="Yes",_xlfn.XLOOKUP("App_Any_OR_RangeGt1000",'Scoring_Config'!$A:$A,'Scoring_Config'!$C:$C,10),0),0)+IF(LEFT(AI539,4)="True",IF(_xlfn.XLOOKUP("Service_Insecure_Match",'Scoring_Config'!$A:$A,'Scoring_Config'!$D:$D,"Yes")="Yes",_xlfn.XLOOKUP("Service_Insecure_Match",'Scoring_Config'!$A:$A,'Scoring_Config'!$C:$C,5),0),0)+IF(LEFT(AJ539,4)="True",IF(_xlfn.XLOOKUP("Risky_Inbound",'Scoring_Config'!$A:$A,'Scoring_Config'!$D:$D,"Yes")="Yes",_xlfn.XLOOKUP("Risky_Inbound",'Scoring_Config'!$A:$A,'Scoring_Config'!$C:$C,50),0),0)+IF(LEFT(AK539,4)="True",IF(_xlfn.XLOOKUP("Risky_Outbound",'Scoring_Config'!$A:$A,'Scoring_Config'!$D:$D,"Yes")="Yes",_xlfn.XLOOKUP("Risky_Outbound",'Scoring_Config'!$A:$A,'Scoring_Config'!$C:$C,25),0),0)+IF(LEFT(AZ539,4)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539,FIND(",",AL539)+1,100)),0)+IF(LEFT(AM539,4)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539,FIND(",",AN539)+1,100)),0)+IF(_xlfn.XLOOKUP("Profile_Scoring",'Scoring_Config'!$A:$A,'Scoring_Config'!$D:$D,"Yes")="Yes",VALUE(MID(AO539,FIND(",",AO539)+1,100)),0)+IF(_xlfn.XLOOKUP("Options_Scoring",'Scoring_Config'!$A:$A,'Scoring_Config'!$D:$D,"Yes")="Yes",VALUE(MID(AP539,FIND(",",AP539)+1,100)),0)))</f>
        <v>0</v>
      </c>
      <c r="AZ539" cm="1">
        <f t="array" ref="AZ539">IF(FALSE,"True," &amp; IF(_xlfn.XLOOKUP("Migrate_Insecure",'Scoring_Config'!$A:$A,'Scoring_Config'!$D:$D,"Yes")="Yes",_xlfn.XLOOKUP("Migrate_Insecure",'Scoring_Config'!$A:$A,'Scoring_Config'!$C:$C,10),0),"False,0")</f>
        <v>0</v>
      </c>
    </row>
    <row r="540" spans="1:52">
      <c r="A540" t="s">
        <v>1979</v>
      </c>
      <c r="B540" t="s">
        <v>2513</v>
      </c>
      <c r="C540" t="s">
        <v>3542</v>
      </c>
      <c r="D540" t="s">
        <v>3545</v>
      </c>
      <c r="E540" t="s">
        <v>3563</v>
      </c>
      <c r="F540" t="s">
        <v>3789</v>
      </c>
      <c r="G540" t="s">
        <v>338</v>
      </c>
      <c r="H540" t="s">
        <v>174</v>
      </c>
      <c r="I540" t="s">
        <v>3644</v>
      </c>
      <c r="J540" t="s">
        <v>337</v>
      </c>
      <c r="K540" t="s">
        <v>1667</v>
      </c>
      <c r="L540" t="s">
        <v>1447</v>
      </c>
      <c r="M540" t="s">
        <v>1974</v>
      </c>
      <c r="N540" t="s">
        <v>4315</v>
      </c>
      <c r="O540" t="s">
        <v>4319</v>
      </c>
      <c r="P540" t="s">
        <v>4323</v>
      </c>
      <c r="Q540" t="s">
        <v>4729</v>
      </c>
      <c r="R540" t="s">
        <v>5439</v>
      </c>
      <c r="S540" t="s">
        <v>4324</v>
      </c>
      <c r="T540" t="s">
        <v>5642</v>
      </c>
      <c r="U540" t="s">
        <v>6220</v>
      </c>
      <c r="Y540" cm="1">
        <f t="array" ref="Y540">IF(FALSE,"True," &amp; IF(_xlfn.XLOOKUP("Src_IsAny",'Scoring_Config'!$A:$A,'Scoring_Config'!$D:$D,"Yes")="Yes",_xlfn.XLOOKUP("Src_IsAny",'Scoring_Config'!$A:$A,'Scoring_Config'!$C:$C,10),0),"False,0")</f>
        <v>0</v>
      </c>
      <c r="Z540" cm="1">
        <f t="array" ref="Z540">IF(FALSE,"True," &amp; IF(_xlfn.XLOOKUP("Src_CIDR_Le_16",'Scoring_Config'!$A:$A,'Scoring_Config'!$D:$D,"Yes")="Yes",_xlfn.XLOOKUP("Src_CIDR_Le_16",'Scoring_Config'!$A:$A,'Scoring_Config'!$C:$C,10),0),"False,0")</f>
        <v>0</v>
      </c>
      <c r="AA540" cm="1">
        <f t="array" ref="AA540">IF(FALSE,"True," &amp; IF(_xlfn.XLOOKUP("Src_CIDR_17_22",'Scoring_Config'!$A:$A,'Scoring_Config'!$D:$D,"Yes")="Yes",_xlfn.XLOOKUP("Src_CIDR_17_22",'Scoring_Config'!$A:$A,'Scoring_Config'!$C:$C,5),0),"False,0")</f>
        <v>0</v>
      </c>
      <c r="AB540" cm="1">
        <f t="array" ref="AB540">IF(FALSE,"True," &amp; IF(_xlfn.XLOOKUP("Dst_IsAny",'Scoring_Config'!$A:$A,'Scoring_Config'!$D:$D,"Yes")="Yes",_xlfn.XLOOKUP("Dst_IsAny",'Scoring_Config'!$A:$A,'Scoring_Config'!$C:$C,10),0),"False,0")</f>
        <v>0</v>
      </c>
      <c r="AC540" cm="1">
        <f t="array" ref="AC540">IF(FALSE,"True," &amp; IF(_xlfn.XLOOKUP("Dst_CIDR_Le_16",'Scoring_Config'!$A:$A,'Scoring_Config'!$D:$D,"Yes")="Yes",_xlfn.XLOOKUP("Dst_CIDR_Le_16",'Scoring_Config'!$A:$A,'Scoring_Config'!$C:$C,10),0),"False,0")</f>
        <v>0</v>
      </c>
      <c r="AD540" cm="1">
        <f t="array" ref="AD540">IF(FALSE,"True," &amp; IF(_xlfn.XLOOKUP("Dst_CIDR_17_22",'Scoring_Config'!$A:$A,'Scoring_Config'!$D:$D,"Yes")="Yes",_xlfn.XLOOKUP("Dst_CIDR_17_22",'Scoring_Config'!$A:$A,'Scoring_Config'!$C:$C,5),0),"False,0")</f>
        <v>0</v>
      </c>
      <c r="AE540" cm="1">
        <f t="array" ref="AE540">IF(FALSE,"True," &amp; IF(_xlfn.XLOOKUP("SrcZone_IsAny",'Scoring_Config'!$A:$A,'Scoring_Config'!$D:$D,"Yes")="Yes",_xlfn.XLOOKUP("SrcZone_IsAny",'Scoring_Config'!$A:$A,'Scoring_Config'!$C:$C,10),0),"False,0")</f>
        <v>0</v>
      </c>
      <c r="AF540" cm="1">
        <f t="array" ref="AF540">IF(FALSE,"True," &amp; IF(_xlfn.XLOOKUP("DstZone_IsAny",'Scoring_Config'!$A:$A,'Scoring_Config'!$D:$D,"Yes")="Yes",_xlfn.XLOOKUP("DstZone_IsAny",'Scoring_Config'!$A:$A,'Scoring_Config'!$C:$C,10),0),"False,0")</f>
        <v>0</v>
      </c>
      <c r="AG540" cm="1">
        <f t="array" ref="AG54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40" cm="1">
        <f t="array" ref="AH540">IF(FALSE,"True," &amp; IF(_xlfn.XLOOKUP("App_Any_OR_RangeGt1000",'Scoring_Config'!$A:$A,'Scoring_Config'!$D:$D,"Yes")="Yes",_xlfn.XLOOKUP("App_Any_OR_RangeGt1000",'Scoring_Config'!$A:$A,'Scoring_Config'!$C:$C,10),0),"False,0")</f>
        <v>0</v>
      </c>
      <c r="AI540" cm="1">
        <f t="array" ref="AI540">IF(FALSE,"True," &amp; IF(_xlfn.XLOOKUP("Service_Insecure_Match",'Scoring_Config'!$A:$A,'Scoring_Config'!$D:$D,"Yes")="Yes",_xlfn.XLOOKUP("Service_Insecure_Match",'Scoring_Config'!$A:$A,'Scoring_Config'!$C:$C,5),0),"False,0")</f>
        <v>0</v>
      </c>
      <c r="AJ540" cm="1">
        <f t="array" ref="AJ540">IF(FALSE,"True," &amp; IF(_xlfn.XLOOKUP("Risky_Inbound",'Scoring_Config'!$A:$A,'Scoring_Config'!$D:$D,"Yes")="Yes",_xlfn.XLOOKUP("Risky_Inbound",'Scoring_Config'!$A:$A,'Scoring_Config'!$C:$C,50),0),"False,0")</f>
        <v>0</v>
      </c>
      <c r="AK540" cm="1">
        <f t="array" ref="AK540">IF(FALSE,"True," &amp; IF(_xlfn.XLOOKUP("Risky_Outbound",'Scoring_Config'!$A:$A,'Scoring_Config'!$D:$D,"Yes")="Yes",_xlfn.XLOOKUP("Risky_Outbound",'Scoring_Config'!$A:$A,'Scoring_Config'!$C:$C,25),0),"False,0")</f>
        <v>0</v>
      </c>
      <c r="AL540" t="s">
        <v>6699</v>
      </c>
      <c r="AM540" cm="1">
        <f t="array" ref="AM54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40" t="s">
        <v>6697</v>
      </c>
      <c r="AO540" t="s">
        <v>6697</v>
      </c>
      <c r="AP540" t="s">
        <v>6697</v>
      </c>
      <c r="AQ540" cm="1">
        <f t="array" ref="AQ540">IF(FALSE,"True," &amp; IF(_xlfn.XLOOKUP("Service_IsAny",'Scoring_Config'!$A:$A,'Scoring_Config'!$D:$D,"Yes")="Yes",_xlfn.XLOOKUP("Service_IsAny",'Scoring_Config'!$A:$A,'Scoring_Config'!$C:$C,0),0),"False,0")</f>
        <v>0</v>
      </c>
      <c r="AR540">
        <v>4</v>
      </c>
      <c r="AS540" cm="1">
        <f t="array" ref="AS540">IF(FALSE,"True," &amp; IF(_xlfn.XLOOKUP("Service_RangeGt1000",'Scoring_Config'!$A:$A,'Scoring_Config'!$D:$D,"Yes")="Yes",_xlfn.XLOOKUP("Service_RangeGt1000",'Scoring_Config'!$A:$A,'Scoring_Config'!$C:$C,0),0),"False,0")</f>
        <v>0</v>
      </c>
      <c r="AT540" cm="1">
        <f t="array" ref="AT540">IF(FALSE,"True," &amp; IF(_xlfn.XLOOKUP("App_IsAny",'Scoring_Config'!$A:$A,'Scoring_Config'!$D:$D,"Yes")="Yes",_xlfn.XLOOKUP("App_IsAny",'Scoring_Config'!$A:$A,'Scoring_Config'!$C:$C,0),0),"False,0")</f>
        <v>0</v>
      </c>
      <c r="AU540">
        <v>1</v>
      </c>
      <c r="AV540" cm="1">
        <f t="array" ref="AV540">IF(FALSE,"True," &amp; IF(_xlfn.XLOOKUP("App_RangeGt1000",'Scoring_Config'!$A:$A,'Scoring_Config'!$D:$D,"Yes")="Yes",_xlfn.XLOOKUP("App_RangeGt1000",'Scoring_Config'!$A:$A,'Scoring_Config'!$C:$C,0),0),"False,0")</f>
        <v>0</v>
      </c>
      <c r="AW540" cm="1">
        <f t="array" ref="AW540">IF(FALSE,"True," &amp; IF(_xlfn.XLOOKUP("Action_IsDenyOrDrop",'Scoring_Config'!$A:$A,'Scoring_Config'!$D:$D,"Yes")="Yes",_xlfn.XLOOKUP("Action_IsDenyOrDrop",'Scoring_Config'!$A:$A,'Scoring_Config'!$C:$C,0),0),"False,0")</f>
        <v>0</v>
      </c>
      <c r="AX540" cm="1">
        <f t="array" ref="AX540">IF(LEFT(AW540,4)="True",0,(IF(LEFT(Y540,4)="True",IF(_xlfn.XLOOKUP("Src_IsAny",'Scoring_Config'!$A:$A,'Scoring_Config'!$D:$D,"Yes")="Yes",_xlfn.XLOOKUP("Src_IsAny",'Scoring_Config'!$A:$A,'Scoring_Config'!$C:$C,10),0),0)+IF(LEFT(Z540,4)="True",IF(_xlfn.XLOOKUP("Src_CIDR_Le_16",'Scoring_Config'!$A:$A,'Scoring_Config'!$D:$D,"Yes")="Yes",_xlfn.XLOOKUP("Src_CIDR_Le_16",'Scoring_Config'!$A:$A,'Scoring_Config'!$C:$C,10),0),0)+IF(LEFT(AA540,4)="True",IF(_xlfn.XLOOKUP("Src_CIDR_17_22",'Scoring_Config'!$A:$A,'Scoring_Config'!$D:$D,"Yes")="Yes",_xlfn.XLOOKUP("Src_CIDR_17_22",'Scoring_Config'!$A:$A,'Scoring_Config'!$C:$C,5),0),0)+IF(LEFT(AB540,4)="True",IF(_xlfn.XLOOKUP("Dst_IsAny",'Scoring_Config'!$A:$A,'Scoring_Config'!$D:$D,"Yes")="Yes",_xlfn.XLOOKUP("Dst_IsAny",'Scoring_Config'!$A:$A,'Scoring_Config'!$C:$C,10),0),0)+IF(LEFT(AC540,4)="True",IF(_xlfn.XLOOKUP("Dst_CIDR_Le_16",'Scoring_Config'!$A:$A,'Scoring_Config'!$D:$D,"Yes")="Yes",_xlfn.XLOOKUP("Dst_CIDR_Le_16",'Scoring_Config'!$A:$A,'Scoring_Config'!$C:$C,10),0),0)+IF(LEFT(AD540,4)="True",IF(_xlfn.XLOOKUP("Dst_CIDR_17_22",'Scoring_Config'!$A:$A,'Scoring_Config'!$D:$D,"Yes")="Yes",_xlfn.XLOOKUP("Dst_CIDR_17_22",'Scoring_Config'!$A:$A,'Scoring_Config'!$C:$C,5),0),0)+IF(LEFT(AE540,4)="True",IF(_xlfn.XLOOKUP("SrcZone_IsAny",'Scoring_Config'!$A:$A,'Scoring_Config'!$D:$D,"Yes")="Yes",_xlfn.XLOOKUP("SrcZone_IsAny",'Scoring_Config'!$A:$A,'Scoring_Config'!$C:$C,10),0),0)+IF(LEFT(AF540,4)="True",IF(_xlfn.XLOOKUP("DstZone_IsAny",'Scoring_Config'!$A:$A,'Scoring_Config'!$D:$D,"Yes")="Yes",_xlfn.XLOOKUP("DstZone_IsAny",'Scoring_Config'!$A:$A,'Scoring_Config'!$C:$C,10),0),0)+IF(LEFT(AG540,4)="True",IF(_xlfn.XLOOKUP("Service_Any_OR_RangeGt1000",'Scoring_Config'!$A:$A,'Scoring_Config'!$D:$D,"Yes")="Yes",_xlfn.XLOOKUP("Service_Any_OR_RangeGt1000",'Scoring_Config'!$A:$A,'Scoring_Config'!$C:$C,10),0),0)+IF(LEFT(AH540,4)="True",IF(_xlfn.XLOOKUP("App_Any_OR_RangeGt1000",'Scoring_Config'!$A:$A,'Scoring_Config'!$D:$D,"Yes")="Yes",_xlfn.XLOOKUP("App_Any_OR_RangeGt1000",'Scoring_Config'!$A:$A,'Scoring_Config'!$C:$C,10),0),0)+IF(LEFT(AI540,4)="True",IF(_xlfn.XLOOKUP("Service_Insecure_Match",'Scoring_Config'!$A:$A,'Scoring_Config'!$D:$D,"Yes")="Yes",_xlfn.XLOOKUP("Service_Insecure_Match",'Scoring_Config'!$A:$A,'Scoring_Config'!$C:$C,5),0),0)+IF(LEFT(AJ540,4)="True",IF(_xlfn.XLOOKUP("Risky_Inbound",'Scoring_Config'!$A:$A,'Scoring_Config'!$D:$D,"Yes")="Yes",_xlfn.XLOOKUP("Risky_Inbound",'Scoring_Config'!$A:$A,'Scoring_Config'!$C:$C,50),0),0)+IF(LEFT(AK540,4)="True",IF(_xlfn.XLOOKUP("Risky_Outbound",'Scoring_Config'!$A:$A,'Scoring_Config'!$D:$D,"Yes")="Yes",_xlfn.XLOOKUP("Risky_Outbound",'Scoring_Config'!$A:$A,'Scoring_Config'!$C:$C,25),0),0)+IF(LEFT(AZ540,4)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540,FIND(",",AL540)+1,100)),0)+IF(LEFT(AM540,4)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540,FIND(",",AN540)+1,100)),0)+IF(_xlfn.XLOOKUP("Profile_Scoring",'Scoring_Config'!$A:$A,'Scoring_Config'!$D:$D,"Yes")="Yes",VALUE(MID(AO540,FIND(",",AO540)+1,100)),0)+IF(_xlfn.XLOOKUP("Options_Scoring",'Scoring_Config'!$A:$A,'Scoring_Config'!$D:$D,"Yes")="Yes",VALUE(MID(AP540,FIND(",",AP540)+1,100)),0)))</f>
        <v>0</v>
      </c>
      <c r="AZ540" cm="1">
        <f t="array" ref="AZ540">IF(FALSE,"True," &amp; IF(_xlfn.XLOOKUP("Migrate_Insecure",'Scoring_Config'!$A:$A,'Scoring_Config'!$D:$D,"Yes")="Yes",_xlfn.XLOOKUP("Migrate_Insecure",'Scoring_Config'!$A:$A,'Scoring_Config'!$C:$C,10),0),"False,0")</f>
        <v>0</v>
      </c>
    </row>
    <row r="541" spans="1:52">
      <c r="A541" t="s">
        <v>1979</v>
      </c>
      <c r="B541" t="s">
        <v>2514</v>
      </c>
      <c r="C541" t="s">
        <v>3542</v>
      </c>
      <c r="D541" t="s">
        <v>3545</v>
      </c>
      <c r="E541" t="s">
        <v>3563</v>
      </c>
      <c r="F541" t="s">
        <v>3734</v>
      </c>
      <c r="G541" t="s">
        <v>335</v>
      </c>
      <c r="H541" t="s">
        <v>174</v>
      </c>
      <c r="I541" t="s">
        <v>3630</v>
      </c>
      <c r="J541" t="s">
        <v>336</v>
      </c>
      <c r="K541" t="s">
        <v>1783</v>
      </c>
      <c r="L541" t="s">
        <v>1441</v>
      </c>
      <c r="M541" t="s">
        <v>1974</v>
      </c>
      <c r="N541" t="s">
        <v>4315</v>
      </c>
      <c r="O541" t="s">
        <v>4319</v>
      </c>
      <c r="P541" t="s">
        <v>4321</v>
      </c>
      <c r="Q541" t="s">
        <v>4730</v>
      </c>
      <c r="R541" t="s">
        <v>5439</v>
      </c>
      <c r="S541" t="s">
        <v>4324</v>
      </c>
      <c r="T541" t="s">
        <v>5642</v>
      </c>
      <c r="U541" t="s">
        <v>6221</v>
      </c>
      <c r="Y541" cm="1">
        <f t="array" ref="Y541">IF(FALSE,"True," &amp; IF(_xlfn.XLOOKUP("Src_IsAny",'Scoring_Config'!$A:$A,'Scoring_Config'!$D:$D,"Yes")="Yes",_xlfn.XLOOKUP("Src_IsAny",'Scoring_Config'!$A:$A,'Scoring_Config'!$C:$C,10),0),"False,0")</f>
        <v>0</v>
      </c>
      <c r="Z541" cm="1">
        <f t="array" ref="Z541">IF(FALSE,"True," &amp; IF(_xlfn.XLOOKUP("Src_CIDR_Le_16",'Scoring_Config'!$A:$A,'Scoring_Config'!$D:$D,"Yes")="Yes",_xlfn.XLOOKUP("Src_CIDR_Le_16",'Scoring_Config'!$A:$A,'Scoring_Config'!$C:$C,10),0),"False,0")</f>
        <v>0</v>
      </c>
      <c r="AA541" cm="1">
        <f t="array" ref="AA541">IF(FALSE,"True," &amp; IF(_xlfn.XLOOKUP("Src_CIDR_17_22",'Scoring_Config'!$A:$A,'Scoring_Config'!$D:$D,"Yes")="Yes",_xlfn.XLOOKUP("Src_CIDR_17_22",'Scoring_Config'!$A:$A,'Scoring_Config'!$C:$C,5),0),"False,0")</f>
        <v>0</v>
      </c>
      <c r="AB541" cm="1">
        <f t="array" ref="AB541">IF(FALSE,"True," &amp; IF(_xlfn.XLOOKUP("Dst_IsAny",'Scoring_Config'!$A:$A,'Scoring_Config'!$D:$D,"Yes")="Yes",_xlfn.XLOOKUP("Dst_IsAny",'Scoring_Config'!$A:$A,'Scoring_Config'!$C:$C,10),0),"False,0")</f>
        <v>0</v>
      </c>
      <c r="AC541" cm="1">
        <f t="array" ref="AC541">IF(FALSE,"True," &amp; IF(_xlfn.XLOOKUP("Dst_CIDR_Le_16",'Scoring_Config'!$A:$A,'Scoring_Config'!$D:$D,"Yes")="Yes",_xlfn.XLOOKUP("Dst_CIDR_Le_16",'Scoring_Config'!$A:$A,'Scoring_Config'!$C:$C,10),0),"False,0")</f>
        <v>0</v>
      </c>
      <c r="AD541" cm="1">
        <f t="array" ref="AD541">IF(FALSE,"True," &amp; IF(_xlfn.XLOOKUP("Dst_CIDR_17_22",'Scoring_Config'!$A:$A,'Scoring_Config'!$D:$D,"Yes")="Yes",_xlfn.XLOOKUP("Dst_CIDR_17_22",'Scoring_Config'!$A:$A,'Scoring_Config'!$C:$C,5),0),"False,0")</f>
        <v>0</v>
      </c>
      <c r="AE541" cm="1">
        <f t="array" ref="AE541">IF(FALSE,"True," &amp; IF(_xlfn.XLOOKUP("SrcZone_IsAny",'Scoring_Config'!$A:$A,'Scoring_Config'!$D:$D,"Yes")="Yes",_xlfn.XLOOKUP("SrcZone_IsAny",'Scoring_Config'!$A:$A,'Scoring_Config'!$C:$C,10),0),"False,0")</f>
        <v>0</v>
      </c>
      <c r="AF541" cm="1">
        <f t="array" ref="AF541">IF(FALSE,"True," &amp; IF(_xlfn.XLOOKUP("DstZone_IsAny",'Scoring_Config'!$A:$A,'Scoring_Config'!$D:$D,"Yes")="Yes",_xlfn.XLOOKUP("DstZone_IsAny",'Scoring_Config'!$A:$A,'Scoring_Config'!$C:$C,10),0),"False,0")</f>
        <v>0</v>
      </c>
      <c r="AG541" cm="1">
        <f t="array" ref="AG54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41" cm="1">
        <f t="array" ref="AH541">IF(FALSE,"True," &amp; IF(_xlfn.XLOOKUP("App_Any_OR_RangeGt1000",'Scoring_Config'!$A:$A,'Scoring_Config'!$D:$D,"Yes")="Yes",_xlfn.XLOOKUP("App_Any_OR_RangeGt1000",'Scoring_Config'!$A:$A,'Scoring_Config'!$C:$C,10),0),"False,0")</f>
        <v>0</v>
      </c>
      <c r="AI541" cm="1">
        <f t="array" ref="AI541">IF(TRUE,"True," &amp; IF(_xlfn.XLOOKUP("Service_Insecure_Match",'Scoring_Config'!$A:$A,'Scoring_Config'!$D:$D,"Yes")="Yes",_xlfn.XLOOKUP("Service_Insecure_Match",'Scoring_Config'!$A:$A,'Scoring_Config'!$C:$C,5),0),"False,0")</f>
        <v>0</v>
      </c>
      <c r="AJ541" cm="1">
        <f t="array" ref="AJ541">IF(FALSE,"True," &amp; IF(_xlfn.XLOOKUP("Risky_Inbound",'Scoring_Config'!$A:$A,'Scoring_Config'!$D:$D,"Yes")="Yes",_xlfn.XLOOKUP("Risky_Inbound",'Scoring_Config'!$A:$A,'Scoring_Config'!$C:$C,50),0),"False,0")</f>
        <v>0</v>
      </c>
      <c r="AK541" cm="1">
        <f t="array" ref="AK541">IF(FALSE,"True," &amp; IF(_xlfn.XLOOKUP("Risky_Outbound",'Scoring_Config'!$A:$A,'Scoring_Config'!$D:$D,"Yes")="Yes",_xlfn.XLOOKUP("Risky_Outbound",'Scoring_Config'!$A:$A,'Scoring_Config'!$C:$C,25),0),"False,0")</f>
        <v>0</v>
      </c>
      <c r="AL541" t="s">
        <v>6700</v>
      </c>
      <c r="AM541" cm="1">
        <f t="array" ref="AM54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41" t="s">
        <v>6697</v>
      </c>
      <c r="AO541" t="s">
        <v>6697</v>
      </c>
      <c r="AP541" t="s">
        <v>6697</v>
      </c>
      <c r="AQ541" cm="1">
        <f t="array" ref="AQ541">IF(FALSE,"True," &amp; IF(_xlfn.XLOOKUP("Service_IsAny",'Scoring_Config'!$A:$A,'Scoring_Config'!$D:$D,"Yes")="Yes",_xlfn.XLOOKUP("Service_IsAny",'Scoring_Config'!$A:$A,'Scoring_Config'!$C:$C,0),0),"False,0")</f>
        <v>0</v>
      </c>
      <c r="AR541">
        <v>4</v>
      </c>
      <c r="AS541" cm="1">
        <f t="array" ref="AS541">IF(FALSE,"True," &amp; IF(_xlfn.XLOOKUP("Service_RangeGt1000",'Scoring_Config'!$A:$A,'Scoring_Config'!$D:$D,"Yes")="Yes",_xlfn.XLOOKUP("Service_RangeGt1000",'Scoring_Config'!$A:$A,'Scoring_Config'!$C:$C,0),0),"False,0")</f>
        <v>0</v>
      </c>
      <c r="AT541" cm="1">
        <f t="array" ref="AT541">IF(FALSE,"True," &amp; IF(_xlfn.XLOOKUP("App_IsAny",'Scoring_Config'!$A:$A,'Scoring_Config'!$D:$D,"Yes")="Yes",_xlfn.XLOOKUP("App_IsAny",'Scoring_Config'!$A:$A,'Scoring_Config'!$C:$C,0),0),"False,0")</f>
        <v>0</v>
      </c>
      <c r="AU541">
        <v>3</v>
      </c>
      <c r="AV541" cm="1">
        <f t="array" ref="AV541">IF(FALSE,"True," &amp; IF(_xlfn.XLOOKUP("App_RangeGt1000",'Scoring_Config'!$A:$A,'Scoring_Config'!$D:$D,"Yes")="Yes",_xlfn.XLOOKUP("App_RangeGt1000",'Scoring_Config'!$A:$A,'Scoring_Config'!$C:$C,0),0),"False,0")</f>
        <v>0</v>
      </c>
      <c r="AW541" cm="1">
        <f t="array" ref="AW541">IF(FALSE,"True," &amp; IF(_xlfn.XLOOKUP("Action_IsDenyOrDrop",'Scoring_Config'!$A:$A,'Scoring_Config'!$D:$D,"Yes")="Yes",_xlfn.XLOOKUP("Action_IsDenyOrDrop",'Scoring_Config'!$A:$A,'Scoring_Config'!$C:$C,0),0),"False,0")</f>
        <v>0</v>
      </c>
      <c r="AX541" cm="1">
        <f t="array" ref="AX541">IF(LEFT(AW541,4)="True",0,(IF(LEFT(Y541,4)="True",IF(_xlfn.XLOOKUP("Src_IsAny",'Scoring_Config'!$A:$A,'Scoring_Config'!$D:$D,"Yes")="Yes",_xlfn.XLOOKUP("Src_IsAny",'Scoring_Config'!$A:$A,'Scoring_Config'!$C:$C,10),0),0)+IF(LEFT(Z541,4)="True",IF(_xlfn.XLOOKUP("Src_CIDR_Le_16",'Scoring_Config'!$A:$A,'Scoring_Config'!$D:$D,"Yes")="Yes",_xlfn.XLOOKUP("Src_CIDR_Le_16",'Scoring_Config'!$A:$A,'Scoring_Config'!$C:$C,10),0),0)+IF(LEFT(AA541,4)="True",IF(_xlfn.XLOOKUP("Src_CIDR_17_22",'Scoring_Config'!$A:$A,'Scoring_Config'!$D:$D,"Yes")="Yes",_xlfn.XLOOKUP("Src_CIDR_17_22",'Scoring_Config'!$A:$A,'Scoring_Config'!$C:$C,5),0),0)+IF(LEFT(AB541,4)="True",IF(_xlfn.XLOOKUP("Dst_IsAny",'Scoring_Config'!$A:$A,'Scoring_Config'!$D:$D,"Yes")="Yes",_xlfn.XLOOKUP("Dst_IsAny",'Scoring_Config'!$A:$A,'Scoring_Config'!$C:$C,10),0),0)+IF(LEFT(AC541,4)="True",IF(_xlfn.XLOOKUP("Dst_CIDR_Le_16",'Scoring_Config'!$A:$A,'Scoring_Config'!$D:$D,"Yes")="Yes",_xlfn.XLOOKUP("Dst_CIDR_Le_16",'Scoring_Config'!$A:$A,'Scoring_Config'!$C:$C,10),0),0)+IF(LEFT(AD541,4)="True",IF(_xlfn.XLOOKUP("Dst_CIDR_17_22",'Scoring_Config'!$A:$A,'Scoring_Config'!$D:$D,"Yes")="Yes",_xlfn.XLOOKUP("Dst_CIDR_17_22",'Scoring_Config'!$A:$A,'Scoring_Config'!$C:$C,5),0),0)+IF(LEFT(AE541,4)="True",IF(_xlfn.XLOOKUP("SrcZone_IsAny",'Scoring_Config'!$A:$A,'Scoring_Config'!$D:$D,"Yes")="Yes",_xlfn.XLOOKUP("SrcZone_IsAny",'Scoring_Config'!$A:$A,'Scoring_Config'!$C:$C,10),0),0)+IF(LEFT(AF541,4)="True",IF(_xlfn.XLOOKUP("DstZone_IsAny",'Scoring_Config'!$A:$A,'Scoring_Config'!$D:$D,"Yes")="Yes",_xlfn.XLOOKUP("DstZone_IsAny",'Scoring_Config'!$A:$A,'Scoring_Config'!$C:$C,10),0),0)+IF(LEFT(AG541,4)="True",IF(_xlfn.XLOOKUP("Service_Any_OR_RangeGt1000",'Scoring_Config'!$A:$A,'Scoring_Config'!$D:$D,"Yes")="Yes",_xlfn.XLOOKUP("Service_Any_OR_RangeGt1000",'Scoring_Config'!$A:$A,'Scoring_Config'!$C:$C,10),0),0)+IF(LEFT(AH541,4)="True",IF(_xlfn.XLOOKUP("App_Any_OR_RangeGt1000",'Scoring_Config'!$A:$A,'Scoring_Config'!$D:$D,"Yes")="Yes",_xlfn.XLOOKUP("App_Any_OR_RangeGt1000",'Scoring_Config'!$A:$A,'Scoring_Config'!$C:$C,10),0),0)+IF(LEFT(AI541,4)="True",IF(_xlfn.XLOOKUP("Service_Insecure_Match",'Scoring_Config'!$A:$A,'Scoring_Config'!$D:$D,"Yes")="Yes",_xlfn.XLOOKUP("Service_Insecure_Match",'Scoring_Config'!$A:$A,'Scoring_Config'!$C:$C,5),0),0)+IF(LEFT(AJ541,4)="True",IF(_xlfn.XLOOKUP("Risky_Inbound",'Scoring_Config'!$A:$A,'Scoring_Config'!$D:$D,"Yes")="Yes",_xlfn.XLOOKUP("Risky_Inbound",'Scoring_Config'!$A:$A,'Scoring_Config'!$C:$C,50),0),0)+IF(LEFT(AK541,4)="True",IF(_xlfn.XLOOKUP("Risky_Outbound",'Scoring_Config'!$A:$A,'Scoring_Config'!$D:$D,"Yes")="Yes",_xlfn.XLOOKUP("Risky_Outbound",'Scoring_Config'!$A:$A,'Scoring_Config'!$C:$C,25),0),0)+IF(LEFT(AZ541,4)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541,FIND(",",AL541)+1,100)),0)+IF(LEFT(AM541,4)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541,FIND(",",AN541)+1,100)),0)+IF(_xlfn.XLOOKUP("Profile_Scoring",'Scoring_Config'!$A:$A,'Scoring_Config'!$D:$D,"Yes")="Yes",VALUE(MID(AO541,FIND(",",AO541)+1,100)),0)+IF(_xlfn.XLOOKUP("Options_Scoring",'Scoring_Config'!$A:$A,'Scoring_Config'!$D:$D,"Yes")="Yes",VALUE(MID(AP541,FIND(",",AP541)+1,100)),0)))</f>
        <v>0</v>
      </c>
      <c r="AY541" t="s">
        <v>6706</v>
      </c>
      <c r="AZ541" cm="1">
        <f t="array" ref="AZ541">IF(TRUE,"True," &amp; IF(_xlfn.XLOOKUP("Migrate_Insecure",'Scoring_Config'!$A:$A,'Scoring_Config'!$D:$D,"Yes")="Yes",_xlfn.XLOOKUP("Migrate_Insecure",'Scoring_Config'!$A:$A,'Scoring_Config'!$C:$C,10),0),"False,0")</f>
        <v>0</v>
      </c>
    </row>
    <row r="542" spans="1:52">
      <c r="A542" t="s">
        <v>1979</v>
      </c>
      <c r="B542" t="s">
        <v>2515</v>
      </c>
      <c r="C542" t="s">
        <v>3542</v>
      </c>
      <c r="D542" t="s">
        <v>3545</v>
      </c>
      <c r="E542" t="s">
        <v>3563</v>
      </c>
      <c r="F542" t="s">
        <v>3630</v>
      </c>
      <c r="G542" t="s">
        <v>336</v>
      </c>
      <c r="H542" t="s">
        <v>174</v>
      </c>
      <c r="I542" t="s">
        <v>3734</v>
      </c>
      <c r="J542" t="s">
        <v>335</v>
      </c>
      <c r="K542" t="s">
        <v>1835</v>
      </c>
      <c r="L542" t="s">
        <v>1448</v>
      </c>
      <c r="M542" t="s">
        <v>1974</v>
      </c>
      <c r="N542" t="s">
        <v>4315</v>
      </c>
      <c r="O542" t="s">
        <v>4319</v>
      </c>
      <c r="P542" t="s">
        <v>4323</v>
      </c>
      <c r="Q542" t="s">
        <v>4730</v>
      </c>
      <c r="R542" t="s">
        <v>5439</v>
      </c>
      <c r="S542" t="s">
        <v>4324</v>
      </c>
      <c r="T542" t="s">
        <v>5642</v>
      </c>
      <c r="U542" t="s">
        <v>6221</v>
      </c>
      <c r="Y542" cm="1">
        <f t="array" ref="Y542">IF(FALSE,"True," &amp; IF(_xlfn.XLOOKUP("Src_IsAny",'Scoring_Config'!$A:$A,'Scoring_Config'!$D:$D,"Yes")="Yes",_xlfn.XLOOKUP("Src_IsAny",'Scoring_Config'!$A:$A,'Scoring_Config'!$C:$C,10),0),"False,0")</f>
        <v>0</v>
      </c>
      <c r="Z542" cm="1">
        <f t="array" ref="Z542">IF(FALSE,"True," &amp; IF(_xlfn.XLOOKUP("Src_CIDR_Le_16",'Scoring_Config'!$A:$A,'Scoring_Config'!$D:$D,"Yes")="Yes",_xlfn.XLOOKUP("Src_CIDR_Le_16",'Scoring_Config'!$A:$A,'Scoring_Config'!$C:$C,10),0),"False,0")</f>
        <v>0</v>
      </c>
      <c r="AA542" cm="1">
        <f t="array" ref="AA542">IF(FALSE,"True," &amp; IF(_xlfn.XLOOKUP("Src_CIDR_17_22",'Scoring_Config'!$A:$A,'Scoring_Config'!$D:$D,"Yes")="Yes",_xlfn.XLOOKUP("Src_CIDR_17_22",'Scoring_Config'!$A:$A,'Scoring_Config'!$C:$C,5),0),"False,0")</f>
        <v>0</v>
      </c>
      <c r="AB542" cm="1">
        <f t="array" ref="AB542">IF(FALSE,"True," &amp; IF(_xlfn.XLOOKUP("Dst_IsAny",'Scoring_Config'!$A:$A,'Scoring_Config'!$D:$D,"Yes")="Yes",_xlfn.XLOOKUP("Dst_IsAny",'Scoring_Config'!$A:$A,'Scoring_Config'!$C:$C,10),0),"False,0")</f>
        <v>0</v>
      </c>
      <c r="AC542" cm="1">
        <f t="array" ref="AC542">IF(FALSE,"True," &amp; IF(_xlfn.XLOOKUP("Dst_CIDR_Le_16",'Scoring_Config'!$A:$A,'Scoring_Config'!$D:$D,"Yes")="Yes",_xlfn.XLOOKUP("Dst_CIDR_Le_16",'Scoring_Config'!$A:$A,'Scoring_Config'!$C:$C,10),0),"False,0")</f>
        <v>0</v>
      </c>
      <c r="AD542" cm="1">
        <f t="array" ref="AD542">IF(FALSE,"True," &amp; IF(_xlfn.XLOOKUP("Dst_CIDR_17_22",'Scoring_Config'!$A:$A,'Scoring_Config'!$D:$D,"Yes")="Yes",_xlfn.XLOOKUP("Dst_CIDR_17_22",'Scoring_Config'!$A:$A,'Scoring_Config'!$C:$C,5),0),"False,0")</f>
        <v>0</v>
      </c>
      <c r="AE542" cm="1">
        <f t="array" ref="AE542">IF(FALSE,"True," &amp; IF(_xlfn.XLOOKUP("SrcZone_IsAny",'Scoring_Config'!$A:$A,'Scoring_Config'!$D:$D,"Yes")="Yes",_xlfn.XLOOKUP("SrcZone_IsAny",'Scoring_Config'!$A:$A,'Scoring_Config'!$C:$C,10),0),"False,0")</f>
        <v>0</v>
      </c>
      <c r="AF542" cm="1">
        <f t="array" ref="AF542">IF(FALSE,"True," &amp; IF(_xlfn.XLOOKUP("DstZone_IsAny",'Scoring_Config'!$A:$A,'Scoring_Config'!$D:$D,"Yes")="Yes",_xlfn.XLOOKUP("DstZone_IsAny",'Scoring_Config'!$A:$A,'Scoring_Config'!$C:$C,10),0),"False,0")</f>
        <v>0</v>
      </c>
      <c r="AG542" cm="1">
        <f t="array" ref="AG54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42" cm="1">
        <f t="array" ref="AH542">IF(FALSE,"True," &amp; IF(_xlfn.XLOOKUP("App_Any_OR_RangeGt1000",'Scoring_Config'!$A:$A,'Scoring_Config'!$D:$D,"Yes")="Yes",_xlfn.XLOOKUP("App_Any_OR_RangeGt1000",'Scoring_Config'!$A:$A,'Scoring_Config'!$C:$C,10),0),"False,0")</f>
        <v>0</v>
      </c>
      <c r="AI542" cm="1">
        <f t="array" ref="AI542">IF(FALSE,"True," &amp; IF(_xlfn.XLOOKUP("Service_Insecure_Match",'Scoring_Config'!$A:$A,'Scoring_Config'!$D:$D,"Yes")="Yes",_xlfn.XLOOKUP("Service_Insecure_Match",'Scoring_Config'!$A:$A,'Scoring_Config'!$C:$C,5),0),"False,0")</f>
        <v>0</v>
      </c>
      <c r="AJ542" cm="1">
        <f t="array" ref="AJ542">IF(FALSE,"True," &amp; IF(_xlfn.XLOOKUP("Risky_Inbound",'Scoring_Config'!$A:$A,'Scoring_Config'!$D:$D,"Yes")="Yes",_xlfn.XLOOKUP("Risky_Inbound",'Scoring_Config'!$A:$A,'Scoring_Config'!$C:$C,50),0),"False,0")</f>
        <v>0</v>
      </c>
      <c r="AK542" cm="1">
        <f t="array" ref="AK542">IF(FALSE,"True," &amp; IF(_xlfn.XLOOKUP("Risky_Outbound",'Scoring_Config'!$A:$A,'Scoring_Config'!$D:$D,"Yes")="Yes",_xlfn.XLOOKUP("Risky_Outbound",'Scoring_Config'!$A:$A,'Scoring_Config'!$C:$C,25),0),"False,0")</f>
        <v>0</v>
      </c>
      <c r="AL542" t="s">
        <v>6699</v>
      </c>
      <c r="AM542" cm="1">
        <f t="array" ref="AM54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42" t="s">
        <v>6697</v>
      </c>
      <c r="AO542" t="s">
        <v>6697</v>
      </c>
      <c r="AP542" t="s">
        <v>6697</v>
      </c>
      <c r="AQ542" cm="1">
        <f t="array" ref="AQ542">IF(FALSE,"True," &amp; IF(_xlfn.XLOOKUP("Service_IsAny",'Scoring_Config'!$A:$A,'Scoring_Config'!$D:$D,"Yes")="Yes",_xlfn.XLOOKUP("Service_IsAny",'Scoring_Config'!$A:$A,'Scoring_Config'!$C:$C,0),0),"False,0")</f>
        <v>0</v>
      </c>
      <c r="AR542">
        <v>3</v>
      </c>
      <c r="AS542" cm="1">
        <f t="array" ref="AS542">IF(FALSE,"True," &amp; IF(_xlfn.XLOOKUP("Service_RangeGt1000",'Scoring_Config'!$A:$A,'Scoring_Config'!$D:$D,"Yes")="Yes",_xlfn.XLOOKUP("Service_RangeGt1000",'Scoring_Config'!$A:$A,'Scoring_Config'!$C:$C,0),0),"False,0")</f>
        <v>0</v>
      </c>
      <c r="AT542" cm="1">
        <f t="array" ref="AT542">IF(FALSE,"True," &amp; IF(_xlfn.XLOOKUP("App_IsAny",'Scoring_Config'!$A:$A,'Scoring_Config'!$D:$D,"Yes")="Yes",_xlfn.XLOOKUP("App_IsAny",'Scoring_Config'!$A:$A,'Scoring_Config'!$C:$C,0),0),"False,0")</f>
        <v>0</v>
      </c>
      <c r="AU542">
        <v>3</v>
      </c>
      <c r="AV542" cm="1">
        <f t="array" ref="AV542">IF(FALSE,"True," &amp; IF(_xlfn.XLOOKUP("App_RangeGt1000",'Scoring_Config'!$A:$A,'Scoring_Config'!$D:$D,"Yes")="Yes",_xlfn.XLOOKUP("App_RangeGt1000",'Scoring_Config'!$A:$A,'Scoring_Config'!$C:$C,0),0),"False,0")</f>
        <v>0</v>
      </c>
      <c r="AW542" cm="1">
        <f t="array" ref="AW542">IF(FALSE,"True," &amp; IF(_xlfn.XLOOKUP("Action_IsDenyOrDrop",'Scoring_Config'!$A:$A,'Scoring_Config'!$D:$D,"Yes")="Yes",_xlfn.XLOOKUP("Action_IsDenyOrDrop",'Scoring_Config'!$A:$A,'Scoring_Config'!$C:$C,0),0),"False,0")</f>
        <v>0</v>
      </c>
      <c r="AX542" cm="1">
        <f t="array" ref="AX542">IF(LEFT(AW542,4)="True",0,(IF(LEFT(Y542,4)="True",IF(_xlfn.XLOOKUP("Src_IsAny",'Scoring_Config'!$A:$A,'Scoring_Config'!$D:$D,"Yes")="Yes",_xlfn.XLOOKUP("Src_IsAny",'Scoring_Config'!$A:$A,'Scoring_Config'!$C:$C,10),0),0)+IF(LEFT(Z542,4)="True",IF(_xlfn.XLOOKUP("Src_CIDR_Le_16",'Scoring_Config'!$A:$A,'Scoring_Config'!$D:$D,"Yes")="Yes",_xlfn.XLOOKUP("Src_CIDR_Le_16",'Scoring_Config'!$A:$A,'Scoring_Config'!$C:$C,10),0),0)+IF(LEFT(AA542,4)="True",IF(_xlfn.XLOOKUP("Src_CIDR_17_22",'Scoring_Config'!$A:$A,'Scoring_Config'!$D:$D,"Yes")="Yes",_xlfn.XLOOKUP("Src_CIDR_17_22",'Scoring_Config'!$A:$A,'Scoring_Config'!$C:$C,5),0),0)+IF(LEFT(AB542,4)="True",IF(_xlfn.XLOOKUP("Dst_IsAny",'Scoring_Config'!$A:$A,'Scoring_Config'!$D:$D,"Yes")="Yes",_xlfn.XLOOKUP("Dst_IsAny",'Scoring_Config'!$A:$A,'Scoring_Config'!$C:$C,10),0),0)+IF(LEFT(AC542,4)="True",IF(_xlfn.XLOOKUP("Dst_CIDR_Le_16",'Scoring_Config'!$A:$A,'Scoring_Config'!$D:$D,"Yes")="Yes",_xlfn.XLOOKUP("Dst_CIDR_Le_16",'Scoring_Config'!$A:$A,'Scoring_Config'!$C:$C,10),0),0)+IF(LEFT(AD542,4)="True",IF(_xlfn.XLOOKUP("Dst_CIDR_17_22",'Scoring_Config'!$A:$A,'Scoring_Config'!$D:$D,"Yes")="Yes",_xlfn.XLOOKUP("Dst_CIDR_17_22",'Scoring_Config'!$A:$A,'Scoring_Config'!$C:$C,5),0),0)+IF(LEFT(AE542,4)="True",IF(_xlfn.XLOOKUP("SrcZone_IsAny",'Scoring_Config'!$A:$A,'Scoring_Config'!$D:$D,"Yes")="Yes",_xlfn.XLOOKUP("SrcZone_IsAny",'Scoring_Config'!$A:$A,'Scoring_Config'!$C:$C,10),0),0)+IF(LEFT(AF542,4)="True",IF(_xlfn.XLOOKUP("DstZone_IsAny",'Scoring_Config'!$A:$A,'Scoring_Config'!$D:$D,"Yes")="Yes",_xlfn.XLOOKUP("DstZone_IsAny",'Scoring_Config'!$A:$A,'Scoring_Config'!$C:$C,10),0),0)+IF(LEFT(AG542,4)="True",IF(_xlfn.XLOOKUP("Service_Any_OR_RangeGt1000",'Scoring_Config'!$A:$A,'Scoring_Config'!$D:$D,"Yes")="Yes",_xlfn.XLOOKUP("Service_Any_OR_RangeGt1000",'Scoring_Config'!$A:$A,'Scoring_Config'!$C:$C,10),0),0)+IF(LEFT(AH542,4)="True",IF(_xlfn.XLOOKUP("App_Any_OR_RangeGt1000",'Scoring_Config'!$A:$A,'Scoring_Config'!$D:$D,"Yes")="Yes",_xlfn.XLOOKUP("App_Any_OR_RangeGt1000",'Scoring_Config'!$A:$A,'Scoring_Config'!$C:$C,10),0),0)+IF(LEFT(AI542,4)="True",IF(_xlfn.XLOOKUP("Service_Insecure_Match",'Scoring_Config'!$A:$A,'Scoring_Config'!$D:$D,"Yes")="Yes",_xlfn.XLOOKUP("Service_Insecure_Match",'Scoring_Config'!$A:$A,'Scoring_Config'!$C:$C,5),0),0)+IF(LEFT(AJ542,4)="True",IF(_xlfn.XLOOKUP("Risky_Inbound",'Scoring_Config'!$A:$A,'Scoring_Config'!$D:$D,"Yes")="Yes",_xlfn.XLOOKUP("Risky_Inbound",'Scoring_Config'!$A:$A,'Scoring_Config'!$C:$C,50),0),0)+IF(LEFT(AK542,4)="True",IF(_xlfn.XLOOKUP("Risky_Outbound",'Scoring_Config'!$A:$A,'Scoring_Config'!$D:$D,"Yes")="Yes",_xlfn.XLOOKUP("Risky_Outbound",'Scoring_Config'!$A:$A,'Scoring_Config'!$C:$C,25),0),0)+IF(LEFT(AZ542,4)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542,FIND(",",AL542)+1,100)),0)+IF(LEFT(AM542,4)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542,FIND(",",AN542)+1,100)),0)+IF(_xlfn.XLOOKUP("Profile_Scoring",'Scoring_Config'!$A:$A,'Scoring_Config'!$D:$D,"Yes")="Yes",VALUE(MID(AO542,FIND(",",AO542)+1,100)),0)+IF(_xlfn.XLOOKUP("Options_Scoring",'Scoring_Config'!$A:$A,'Scoring_Config'!$D:$D,"Yes")="Yes",VALUE(MID(AP542,FIND(",",AP542)+1,100)),0)))</f>
        <v>0</v>
      </c>
      <c r="AZ542" cm="1">
        <f t="array" ref="AZ542">IF(FALSE,"True," &amp; IF(_xlfn.XLOOKUP("Migrate_Insecure",'Scoring_Config'!$A:$A,'Scoring_Config'!$D:$D,"Yes")="Yes",_xlfn.XLOOKUP("Migrate_Insecure",'Scoring_Config'!$A:$A,'Scoring_Config'!$C:$C,10),0),"False,0")</f>
        <v>0</v>
      </c>
    </row>
    <row r="543" spans="1:52">
      <c r="A543" t="s">
        <v>1979</v>
      </c>
      <c r="B543" t="s">
        <v>2516</v>
      </c>
      <c r="C543" t="s">
        <v>3542</v>
      </c>
      <c r="D543" t="s">
        <v>3545</v>
      </c>
      <c r="E543" t="s">
        <v>3563</v>
      </c>
      <c r="F543" t="s">
        <v>3629</v>
      </c>
      <c r="G543" t="s">
        <v>339</v>
      </c>
      <c r="H543" t="s">
        <v>174</v>
      </c>
      <c r="I543" t="s">
        <v>3644</v>
      </c>
      <c r="J543" t="s">
        <v>337</v>
      </c>
      <c r="K543" t="s">
        <v>1783</v>
      </c>
      <c r="L543" t="s">
        <v>1449</v>
      </c>
      <c r="M543" t="s">
        <v>1974</v>
      </c>
      <c r="N543" t="s">
        <v>4315</v>
      </c>
      <c r="O543" t="s">
        <v>4319</v>
      </c>
      <c r="P543" t="s">
        <v>4321</v>
      </c>
      <c r="Q543" t="s">
        <v>4731</v>
      </c>
      <c r="R543" t="s">
        <v>5439</v>
      </c>
      <c r="S543" t="s">
        <v>4324</v>
      </c>
      <c r="T543" t="s">
        <v>5719</v>
      </c>
      <c r="U543" t="s">
        <v>6222</v>
      </c>
      <c r="Y543" cm="1">
        <f t="array" ref="Y543">IF(FALSE,"True," &amp; IF(_xlfn.XLOOKUP("Src_IsAny",'Scoring_Config'!$A:$A,'Scoring_Config'!$D:$D,"Yes")="Yes",_xlfn.XLOOKUP("Src_IsAny",'Scoring_Config'!$A:$A,'Scoring_Config'!$C:$C,10),0),"False,0")</f>
        <v>0</v>
      </c>
      <c r="Z543" cm="1">
        <f t="array" ref="Z543">IF(FALSE,"True," &amp; IF(_xlfn.XLOOKUP("Src_CIDR_Le_16",'Scoring_Config'!$A:$A,'Scoring_Config'!$D:$D,"Yes")="Yes",_xlfn.XLOOKUP("Src_CIDR_Le_16",'Scoring_Config'!$A:$A,'Scoring_Config'!$C:$C,10),0),"False,0")</f>
        <v>0</v>
      </c>
      <c r="AA543" cm="1">
        <f t="array" ref="AA543">IF(FALSE,"True," &amp; IF(_xlfn.XLOOKUP("Src_CIDR_17_22",'Scoring_Config'!$A:$A,'Scoring_Config'!$D:$D,"Yes")="Yes",_xlfn.XLOOKUP("Src_CIDR_17_22",'Scoring_Config'!$A:$A,'Scoring_Config'!$C:$C,5),0),"False,0")</f>
        <v>0</v>
      </c>
      <c r="AB543" cm="1">
        <f t="array" ref="AB543">IF(FALSE,"True," &amp; IF(_xlfn.XLOOKUP("Dst_IsAny",'Scoring_Config'!$A:$A,'Scoring_Config'!$D:$D,"Yes")="Yes",_xlfn.XLOOKUP("Dst_IsAny",'Scoring_Config'!$A:$A,'Scoring_Config'!$C:$C,10),0),"False,0")</f>
        <v>0</v>
      </c>
      <c r="AC543" cm="1">
        <f t="array" ref="AC543">IF(FALSE,"True," &amp; IF(_xlfn.XLOOKUP("Dst_CIDR_Le_16",'Scoring_Config'!$A:$A,'Scoring_Config'!$D:$D,"Yes")="Yes",_xlfn.XLOOKUP("Dst_CIDR_Le_16",'Scoring_Config'!$A:$A,'Scoring_Config'!$C:$C,10),0),"False,0")</f>
        <v>0</v>
      </c>
      <c r="AD543" cm="1">
        <f t="array" ref="AD543">IF(FALSE,"True," &amp; IF(_xlfn.XLOOKUP("Dst_CIDR_17_22",'Scoring_Config'!$A:$A,'Scoring_Config'!$D:$D,"Yes")="Yes",_xlfn.XLOOKUP("Dst_CIDR_17_22",'Scoring_Config'!$A:$A,'Scoring_Config'!$C:$C,5),0),"False,0")</f>
        <v>0</v>
      </c>
      <c r="AE543" cm="1">
        <f t="array" ref="AE543">IF(FALSE,"True," &amp; IF(_xlfn.XLOOKUP("SrcZone_IsAny",'Scoring_Config'!$A:$A,'Scoring_Config'!$D:$D,"Yes")="Yes",_xlfn.XLOOKUP("SrcZone_IsAny",'Scoring_Config'!$A:$A,'Scoring_Config'!$C:$C,10),0),"False,0")</f>
        <v>0</v>
      </c>
      <c r="AF543" cm="1">
        <f t="array" ref="AF543">IF(FALSE,"True," &amp; IF(_xlfn.XLOOKUP("DstZone_IsAny",'Scoring_Config'!$A:$A,'Scoring_Config'!$D:$D,"Yes")="Yes",_xlfn.XLOOKUP("DstZone_IsAny",'Scoring_Config'!$A:$A,'Scoring_Config'!$C:$C,10),0),"False,0")</f>
        <v>0</v>
      </c>
      <c r="AG543" cm="1">
        <f t="array" ref="AG54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43" cm="1">
        <f t="array" ref="AH543">IF(FALSE,"True," &amp; IF(_xlfn.XLOOKUP("App_Any_OR_RangeGt1000",'Scoring_Config'!$A:$A,'Scoring_Config'!$D:$D,"Yes")="Yes",_xlfn.XLOOKUP("App_Any_OR_RangeGt1000",'Scoring_Config'!$A:$A,'Scoring_Config'!$C:$C,10),0),"False,0")</f>
        <v>0</v>
      </c>
      <c r="AI543" cm="1">
        <f t="array" ref="AI543">IF(TRUE,"True," &amp; IF(_xlfn.XLOOKUP("Service_Insecure_Match",'Scoring_Config'!$A:$A,'Scoring_Config'!$D:$D,"Yes")="Yes",_xlfn.XLOOKUP("Service_Insecure_Match",'Scoring_Config'!$A:$A,'Scoring_Config'!$C:$C,5),0),"False,0")</f>
        <v>0</v>
      </c>
      <c r="AJ543" cm="1">
        <f t="array" ref="AJ543">IF(FALSE,"True," &amp; IF(_xlfn.XLOOKUP("Risky_Inbound",'Scoring_Config'!$A:$A,'Scoring_Config'!$D:$D,"Yes")="Yes",_xlfn.XLOOKUP("Risky_Inbound",'Scoring_Config'!$A:$A,'Scoring_Config'!$C:$C,50),0),"False,0")</f>
        <v>0</v>
      </c>
      <c r="AK543" cm="1">
        <f t="array" ref="AK543">IF(FALSE,"True," &amp; IF(_xlfn.XLOOKUP("Risky_Outbound",'Scoring_Config'!$A:$A,'Scoring_Config'!$D:$D,"Yes")="Yes",_xlfn.XLOOKUP("Risky_Outbound",'Scoring_Config'!$A:$A,'Scoring_Config'!$C:$C,25),0),"False,0")</f>
        <v>0</v>
      </c>
      <c r="AL543" t="s">
        <v>6700</v>
      </c>
      <c r="AM543" cm="1">
        <f t="array" ref="AM54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43" t="s">
        <v>6697</v>
      </c>
      <c r="AO543" t="s">
        <v>6697</v>
      </c>
      <c r="AP543" t="s">
        <v>6697</v>
      </c>
      <c r="AQ543" cm="1">
        <f t="array" ref="AQ543">IF(FALSE,"True," &amp; IF(_xlfn.XLOOKUP("Service_IsAny",'Scoring_Config'!$A:$A,'Scoring_Config'!$D:$D,"Yes")="Yes",_xlfn.XLOOKUP("Service_IsAny",'Scoring_Config'!$A:$A,'Scoring_Config'!$C:$C,0),0),"False,0")</f>
        <v>0</v>
      </c>
      <c r="AR543">
        <v>5</v>
      </c>
      <c r="AS543" cm="1">
        <f t="array" ref="AS543">IF(FALSE,"True," &amp; IF(_xlfn.XLOOKUP("Service_RangeGt1000",'Scoring_Config'!$A:$A,'Scoring_Config'!$D:$D,"Yes")="Yes",_xlfn.XLOOKUP("Service_RangeGt1000",'Scoring_Config'!$A:$A,'Scoring_Config'!$C:$C,0),0),"False,0")</f>
        <v>0</v>
      </c>
      <c r="AT543" cm="1">
        <f t="array" ref="AT543">IF(FALSE,"True," &amp; IF(_xlfn.XLOOKUP("App_IsAny",'Scoring_Config'!$A:$A,'Scoring_Config'!$D:$D,"Yes")="Yes",_xlfn.XLOOKUP("App_IsAny",'Scoring_Config'!$A:$A,'Scoring_Config'!$C:$C,0),0),"False,0")</f>
        <v>0</v>
      </c>
      <c r="AU543">
        <v>3</v>
      </c>
      <c r="AV543" cm="1">
        <f t="array" ref="AV543">IF(FALSE,"True," &amp; IF(_xlfn.XLOOKUP("App_RangeGt1000",'Scoring_Config'!$A:$A,'Scoring_Config'!$D:$D,"Yes")="Yes",_xlfn.XLOOKUP("App_RangeGt1000",'Scoring_Config'!$A:$A,'Scoring_Config'!$C:$C,0),0),"False,0")</f>
        <v>0</v>
      </c>
      <c r="AW543" cm="1">
        <f t="array" ref="AW543">IF(FALSE,"True," &amp; IF(_xlfn.XLOOKUP("Action_IsDenyOrDrop",'Scoring_Config'!$A:$A,'Scoring_Config'!$D:$D,"Yes")="Yes",_xlfn.XLOOKUP("Action_IsDenyOrDrop",'Scoring_Config'!$A:$A,'Scoring_Config'!$C:$C,0),0),"False,0")</f>
        <v>0</v>
      </c>
      <c r="AX543" cm="1">
        <f t="array" ref="AX543">IF(LEFT(AW543,4)="True",0,(IF(LEFT(Y543,4)="True",IF(_xlfn.XLOOKUP("Src_IsAny",'Scoring_Config'!$A:$A,'Scoring_Config'!$D:$D,"Yes")="Yes",_xlfn.XLOOKUP("Src_IsAny",'Scoring_Config'!$A:$A,'Scoring_Config'!$C:$C,10),0),0)+IF(LEFT(Z543,4)="True",IF(_xlfn.XLOOKUP("Src_CIDR_Le_16",'Scoring_Config'!$A:$A,'Scoring_Config'!$D:$D,"Yes")="Yes",_xlfn.XLOOKUP("Src_CIDR_Le_16",'Scoring_Config'!$A:$A,'Scoring_Config'!$C:$C,10),0),0)+IF(LEFT(AA543,4)="True",IF(_xlfn.XLOOKUP("Src_CIDR_17_22",'Scoring_Config'!$A:$A,'Scoring_Config'!$D:$D,"Yes")="Yes",_xlfn.XLOOKUP("Src_CIDR_17_22",'Scoring_Config'!$A:$A,'Scoring_Config'!$C:$C,5),0),0)+IF(LEFT(AB543,4)="True",IF(_xlfn.XLOOKUP("Dst_IsAny",'Scoring_Config'!$A:$A,'Scoring_Config'!$D:$D,"Yes")="Yes",_xlfn.XLOOKUP("Dst_IsAny",'Scoring_Config'!$A:$A,'Scoring_Config'!$C:$C,10),0),0)+IF(LEFT(AC543,4)="True",IF(_xlfn.XLOOKUP("Dst_CIDR_Le_16",'Scoring_Config'!$A:$A,'Scoring_Config'!$D:$D,"Yes")="Yes",_xlfn.XLOOKUP("Dst_CIDR_Le_16",'Scoring_Config'!$A:$A,'Scoring_Config'!$C:$C,10),0),0)+IF(LEFT(AD543,4)="True",IF(_xlfn.XLOOKUP("Dst_CIDR_17_22",'Scoring_Config'!$A:$A,'Scoring_Config'!$D:$D,"Yes")="Yes",_xlfn.XLOOKUP("Dst_CIDR_17_22",'Scoring_Config'!$A:$A,'Scoring_Config'!$C:$C,5),0),0)+IF(LEFT(AE543,4)="True",IF(_xlfn.XLOOKUP("SrcZone_IsAny",'Scoring_Config'!$A:$A,'Scoring_Config'!$D:$D,"Yes")="Yes",_xlfn.XLOOKUP("SrcZone_IsAny",'Scoring_Config'!$A:$A,'Scoring_Config'!$C:$C,10),0),0)+IF(LEFT(AF543,4)="True",IF(_xlfn.XLOOKUP("DstZone_IsAny",'Scoring_Config'!$A:$A,'Scoring_Config'!$D:$D,"Yes")="Yes",_xlfn.XLOOKUP("DstZone_IsAny",'Scoring_Config'!$A:$A,'Scoring_Config'!$C:$C,10),0),0)+IF(LEFT(AG543,4)="True",IF(_xlfn.XLOOKUP("Service_Any_OR_RangeGt1000",'Scoring_Config'!$A:$A,'Scoring_Config'!$D:$D,"Yes")="Yes",_xlfn.XLOOKUP("Service_Any_OR_RangeGt1000",'Scoring_Config'!$A:$A,'Scoring_Config'!$C:$C,10),0),0)+IF(LEFT(AH543,4)="True",IF(_xlfn.XLOOKUP("App_Any_OR_RangeGt1000",'Scoring_Config'!$A:$A,'Scoring_Config'!$D:$D,"Yes")="Yes",_xlfn.XLOOKUP("App_Any_OR_RangeGt1000",'Scoring_Config'!$A:$A,'Scoring_Config'!$C:$C,10),0),0)+IF(LEFT(AI543,4)="True",IF(_xlfn.XLOOKUP("Service_Insecure_Match",'Scoring_Config'!$A:$A,'Scoring_Config'!$D:$D,"Yes")="Yes",_xlfn.XLOOKUP("Service_Insecure_Match",'Scoring_Config'!$A:$A,'Scoring_Config'!$C:$C,5),0),0)+IF(LEFT(AJ543,4)="True",IF(_xlfn.XLOOKUP("Risky_Inbound",'Scoring_Config'!$A:$A,'Scoring_Config'!$D:$D,"Yes")="Yes",_xlfn.XLOOKUP("Risky_Inbound",'Scoring_Config'!$A:$A,'Scoring_Config'!$C:$C,50),0),0)+IF(LEFT(AK543,4)="True",IF(_xlfn.XLOOKUP("Risky_Outbound",'Scoring_Config'!$A:$A,'Scoring_Config'!$D:$D,"Yes")="Yes",_xlfn.XLOOKUP("Risky_Outbound",'Scoring_Config'!$A:$A,'Scoring_Config'!$C:$C,25),0),0)+IF(LEFT(AZ543,4)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543,FIND(",",AL543)+1,100)),0)+IF(LEFT(AM543,4)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543,FIND(",",AN543)+1,100)),0)+IF(_xlfn.XLOOKUP("Profile_Scoring",'Scoring_Config'!$A:$A,'Scoring_Config'!$D:$D,"Yes")="Yes",VALUE(MID(AO543,FIND(",",AO543)+1,100)),0)+IF(_xlfn.XLOOKUP("Options_Scoring",'Scoring_Config'!$A:$A,'Scoring_Config'!$D:$D,"Yes")="Yes",VALUE(MID(AP543,FIND(",",AP543)+1,100)),0)))</f>
        <v>0</v>
      </c>
      <c r="AY543" t="s">
        <v>6706</v>
      </c>
      <c r="AZ543" cm="1">
        <f t="array" ref="AZ543">IF(TRUE,"True," &amp; IF(_xlfn.XLOOKUP("Migrate_Insecure",'Scoring_Config'!$A:$A,'Scoring_Config'!$D:$D,"Yes")="Yes",_xlfn.XLOOKUP("Migrate_Insecure",'Scoring_Config'!$A:$A,'Scoring_Config'!$C:$C,10),0),"False,0")</f>
        <v>0</v>
      </c>
    </row>
    <row r="544" spans="1:52">
      <c r="A544" t="s">
        <v>1979</v>
      </c>
      <c r="B544" t="s">
        <v>2517</v>
      </c>
      <c r="C544" t="s">
        <v>3542</v>
      </c>
      <c r="D544" t="s">
        <v>3545</v>
      </c>
      <c r="E544" t="s">
        <v>3563</v>
      </c>
      <c r="F544" t="s">
        <v>3790</v>
      </c>
      <c r="G544" t="s">
        <v>340</v>
      </c>
      <c r="H544" t="s">
        <v>174</v>
      </c>
      <c r="I544" t="s">
        <v>3643</v>
      </c>
      <c r="J544" t="s">
        <v>212</v>
      </c>
      <c r="K544" t="s">
        <v>1667</v>
      </c>
      <c r="L544" t="s">
        <v>1450</v>
      </c>
      <c r="M544" t="s">
        <v>1974</v>
      </c>
      <c r="N544" t="s">
        <v>4315</v>
      </c>
      <c r="O544" t="s">
        <v>4319</v>
      </c>
      <c r="P544" t="s">
        <v>4323</v>
      </c>
      <c r="Q544" t="s">
        <v>4732</v>
      </c>
      <c r="R544" t="s">
        <v>5439</v>
      </c>
      <c r="S544" t="s">
        <v>4324</v>
      </c>
      <c r="T544" t="s">
        <v>5720</v>
      </c>
      <c r="U544" t="s">
        <v>5720</v>
      </c>
      <c r="Y544" cm="1">
        <f t="array" ref="Y544">IF(FALSE,"True," &amp; IF(_xlfn.XLOOKUP("Src_IsAny",'Scoring_Config'!$A:$A,'Scoring_Config'!$D:$D,"Yes")="Yes",_xlfn.XLOOKUP("Src_IsAny",'Scoring_Config'!$A:$A,'Scoring_Config'!$C:$C,10),0),"False,0")</f>
        <v>0</v>
      </c>
      <c r="Z544" cm="1">
        <f t="array" ref="Z544">IF(FALSE,"True," &amp; IF(_xlfn.XLOOKUP("Src_CIDR_Le_16",'Scoring_Config'!$A:$A,'Scoring_Config'!$D:$D,"Yes")="Yes",_xlfn.XLOOKUP("Src_CIDR_Le_16",'Scoring_Config'!$A:$A,'Scoring_Config'!$C:$C,10),0),"False,0")</f>
        <v>0</v>
      </c>
      <c r="AA544" cm="1">
        <f t="array" ref="AA544">IF(FALSE,"True," &amp; IF(_xlfn.XLOOKUP("Src_CIDR_17_22",'Scoring_Config'!$A:$A,'Scoring_Config'!$D:$D,"Yes")="Yes",_xlfn.XLOOKUP("Src_CIDR_17_22",'Scoring_Config'!$A:$A,'Scoring_Config'!$C:$C,5),0),"False,0")</f>
        <v>0</v>
      </c>
      <c r="AB544" cm="1">
        <f t="array" ref="AB544">IF(FALSE,"True," &amp; IF(_xlfn.XLOOKUP("Dst_IsAny",'Scoring_Config'!$A:$A,'Scoring_Config'!$D:$D,"Yes")="Yes",_xlfn.XLOOKUP("Dst_IsAny",'Scoring_Config'!$A:$A,'Scoring_Config'!$C:$C,10),0),"False,0")</f>
        <v>0</v>
      </c>
      <c r="AC544" cm="1">
        <f t="array" ref="AC544">IF(FALSE,"True," &amp; IF(_xlfn.XLOOKUP("Dst_CIDR_Le_16",'Scoring_Config'!$A:$A,'Scoring_Config'!$D:$D,"Yes")="Yes",_xlfn.XLOOKUP("Dst_CIDR_Le_16",'Scoring_Config'!$A:$A,'Scoring_Config'!$C:$C,10),0),"False,0")</f>
        <v>0</v>
      </c>
      <c r="AD544" cm="1">
        <f t="array" ref="AD544">IF(FALSE,"True," &amp; IF(_xlfn.XLOOKUP("Dst_CIDR_17_22",'Scoring_Config'!$A:$A,'Scoring_Config'!$D:$D,"Yes")="Yes",_xlfn.XLOOKUP("Dst_CIDR_17_22",'Scoring_Config'!$A:$A,'Scoring_Config'!$C:$C,5),0),"False,0")</f>
        <v>0</v>
      </c>
      <c r="AE544" cm="1">
        <f t="array" ref="AE544">IF(FALSE,"True," &amp; IF(_xlfn.XLOOKUP("SrcZone_IsAny",'Scoring_Config'!$A:$A,'Scoring_Config'!$D:$D,"Yes")="Yes",_xlfn.XLOOKUP("SrcZone_IsAny",'Scoring_Config'!$A:$A,'Scoring_Config'!$C:$C,10),0),"False,0")</f>
        <v>0</v>
      </c>
      <c r="AF544" cm="1">
        <f t="array" ref="AF544">IF(FALSE,"True," &amp; IF(_xlfn.XLOOKUP("DstZone_IsAny",'Scoring_Config'!$A:$A,'Scoring_Config'!$D:$D,"Yes")="Yes",_xlfn.XLOOKUP("DstZone_IsAny",'Scoring_Config'!$A:$A,'Scoring_Config'!$C:$C,10),0),"False,0")</f>
        <v>0</v>
      </c>
      <c r="AG544" cm="1">
        <f t="array" ref="AG54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44" cm="1">
        <f t="array" ref="AH544">IF(FALSE,"True," &amp; IF(_xlfn.XLOOKUP("App_Any_OR_RangeGt1000",'Scoring_Config'!$A:$A,'Scoring_Config'!$D:$D,"Yes")="Yes",_xlfn.XLOOKUP("App_Any_OR_RangeGt1000",'Scoring_Config'!$A:$A,'Scoring_Config'!$C:$C,10),0),"False,0")</f>
        <v>0</v>
      </c>
      <c r="AI544" cm="1">
        <f t="array" ref="AI544">IF(FALSE,"True," &amp; IF(_xlfn.XLOOKUP("Service_Insecure_Match",'Scoring_Config'!$A:$A,'Scoring_Config'!$D:$D,"Yes")="Yes",_xlfn.XLOOKUP("Service_Insecure_Match",'Scoring_Config'!$A:$A,'Scoring_Config'!$C:$C,5),0),"False,0")</f>
        <v>0</v>
      </c>
      <c r="AJ544" cm="1">
        <f t="array" ref="AJ544">IF(FALSE,"True," &amp; IF(_xlfn.XLOOKUP("Risky_Inbound",'Scoring_Config'!$A:$A,'Scoring_Config'!$D:$D,"Yes")="Yes",_xlfn.XLOOKUP("Risky_Inbound",'Scoring_Config'!$A:$A,'Scoring_Config'!$C:$C,50),0),"False,0")</f>
        <v>0</v>
      </c>
      <c r="AK544" cm="1">
        <f t="array" ref="AK544">IF(FALSE,"True," &amp; IF(_xlfn.XLOOKUP("Risky_Outbound",'Scoring_Config'!$A:$A,'Scoring_Config'!$D:$D,"Yes")="Yes",_xlfn.XLOOKUP("Risky_Outbound",'Scoring_Config'!$A:$A,'Scoring_Config'!$C:$C,25),0),"False,0")</f>
        <v>0</v>
      </c>
      <c r="AL544" t="s">
        <v>6699</v>
      </c>
      <c r="AM544" cm="1">
        <f t="array" ref="AM54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44" t="s">
        <v>6697</v>
      </c>
      <c r="AO544" t="s">
        <v>6697</v>
      </c>
      <c r="AP544" t="s">
        <v>6697</v>
      </c>
      <c r="AQ544" cm="1">
        <f t="array" ref="AQ544">IF(FALSE,"True," &amp; IF(_xlfn.XLOOKUP("Service_IsAny",'Scoring_Config'!$A:$A,'Scoring_Config'!$D:$D,"Yes")="Yes",_xlfn.XLOOKUP("Service_IsAny",'Scoring_Config'!$A:$A,'Scoring_Config'!$C:$C,0),0),"False,0")</f>
        <v>0</v>
      </c>
      <c r="AR544">
        <v>1</v>
      </c>
      <c r="AS544" cm="1">
        <f t="array" ref="AS544">IF(FALSE,"True," &amp; IF(_xlfn.XLOOKUP("Service_RangeGt1000",'Scoring_Config'!$A:$A,'Scoring_Config'!$D:$D,"Yes")="Yes",_xlfn.XLOOKUP("Service_RangeGt1000",'Scoring_Config'!$A:$A,'Scoring_Config'!$C:$C,0),0),"False,0")</f>
        <v>0</v>
      </c>
      <c r="AT544" cm="1">
        <f t="array" ref="AT544">IF(FALSE,"True," &amp; IF(_xlfn.XLOOKUP("App_IsAny",'Scoring_Config'!$A:$A,'Scoring_Config'!$D:$D,"Yes")="Yes",_xlfn.XLOOKUP("App_IsAny",'Scoring_Config'!$A:$A,'Scoring_Config'!$C:$C,0),0),"False,0")</f>
        <v>0</v>
      </c>
      <c r="AU544">
        <v>1</v>
      </c>
      <c r="AV544" cm="1">
        <f t="array" ref="AV544">IF(FALSE,"True," &amp; IF(_xlfn.XLOOKUP("App_RangeGt1000",'Scoring_Config'!$A:$A,'Scoring_Config'!$D:$D,"Yes")="Yes",_xlfn.XLOOKUP("App_RangeGt1000",'Scoring_Config'!$A:$A,'Scoring_Config'!$C:$C,0),0),"False,0")</f>
        <v>0</v>
      </c>
      <c r="AW544" cm="1">
        <f t="array" ref="AW544">IF(FALSE,"True," &amp; IF(_xlfn.XLOOKUP("Action_IsDenyOrDrop",'Scoring_Config'!$A:$A,'Scoring_Config'!$D:$D,"Yes")="Yes",_xlfn.XLOOKUP("Action_IsDenyOrDrop",'Scoring_Config'!$A:$A,'Scoring_Config'!$C:$C,0),0),"False,0")</f>
        <v>0</v>
      </c>
      <c r="AX544" cm="1">
        <f t="array" ref="AX544">IF(LEFT(AW544,4)="True",0,(IF(LEFT(Y544,4)="True",IF(_xlfn.XLOOKUP("Src_IsAny",'Scoring_Config'!$A:$A,'Scoring_Config'!$D:$D,"Yes")="Yes",_xlfn.XLOOKUP("Src_IsAny",'Scoring_Config'!$A:$A,'Scoring_Config'!$C:$C,10),0),0)+IF(LEFT(Z544,4)="True",IF(_xlfn.XLOOKUP("Src_CIDR_Le_16",'Scoring_Config'!$A:$A,'Scoring_Config'!$D:$D,"Yes")="Yes",_xlfn.XLOOKUP("Src_CIDR_Le_16",'Scoring_Config'!$A:$A,'Scoring_Config'!$C:$C,10),0),0)+IF(LEFT(AA544,4)="True",IF(_xlfn.XLOOKUP("Src_CIDR_17_22",'Scoring_Config'!$A:$A,'Scoring_Config'!$D:$D,"Yes")="Yes",_xlfn.XLOOKUP("Src_CIDR_17_22",'Scoring_Config'!$A:$A,'Scoring_Config'!$C:$C,5),0),0)+IF(LEFT(AB544,4)="True",IF(_xlfn.XLOOKUP("Dst_IsAny",'Scoring_Config'!$A:$A,'Scoring_Config'!$D:$D,"Yes")="Yes",_xlfn.XLOOKUP("Dst_IsAny",'Scoring_Config'!$A:$A,'Scoring_Config'!$C:$C,10),0),0)+IF(LEFT(AC544,4)="True",IF(_xlfn.XLOOKUP("Dst_CIDR_Le_16",'Scoring_Config'!$A:$A,'Scoring_Config'!$D:$D,"Yes")="Yes",_xlfn.XLOOKUP("Dst_CIDR_Le_16",'Scoring_Config'!$A:$A,'Scoring_Config'!$C:$C,10),0),0)+IF(LEFT(AD544,4)="True",IF(_xlfn.XLOOKUP("Dst_CIDR_17_22",'Scoring_Config'!$A:$A,'Scoring_Config'!$D:$D,"Yes")="Yes",_xlfn.XLOOKUP("Dst_CIDR_17_22",'Scoring_Config'!$A:$A,'Scoring_Config'!$C:$C,5),0),0)+IF(LEFT(AE544,4)="True",IF(_xlfn.XLOOKUP("SrcZone_IsAny",'Scoring_Config'!$A:$A,'Scoring_Config'!$D:$D,"Yes")="Yes",_xlfn.XLOOKUP("SrcZone_IsAny",'Scoring_Config'!$A:$A,'Scoring_Config'!$C:$C,10),0),0)+IF(LEFT(AF544,4)="True",IF(_xlfn.XLOOKUP("DstZone_IsAny",'Scoring_Config'!$A:$A,'Scoring_Config'!$D:$D,"Yes")="Yes",_xlfn.XLOOKUP("DstZone_IsAny",'Scoring_Config'!$A:$A,'Scoring_Config'!$C:$C,10),0),0)+IF(LEFT(AG544,4)="True",IF(_xlfn.XLOOKUP("Service_Any_OR_RangeGt1000",'Scoring_Config'!$A:$A,'Scoring_Config'!$D:$D,"Yes")="Yes",_xlfn.XLOOKUP("Service_Any_OR_RangeGt1000",'Scoring_Config'!$A:$A,'Scoring_Config'!$C:$C,10),0),0)+IF(LEFT(AH544,4)="True",IF(_xlfn.XLOOKUP("App_Any_OR_RangeGt1000",'Scoring_Config'!$A:$A,'Scoring_Config'!$D:$D,"Yes")="Yes",_xlfn.XLOOKUP("App_Any_OR_RangeGt1000",'Scoring_Config'!$A:$A,'Scoring_Config'!$C:$C,10),0),0)+IF(LEFT(AI544,4)="True",IF(_xlfn.XLOOKUP("Service_Insecure_Match",'Scoring_Config'!$A:$A,'Scoring_Config'!$D:$D,"Yes")="Yes",_xlfn.XLOOKUP("Service_Insecure_Match",'Scoring_Config'!$A:$A,'Scoring_Config'!$C:$C,5),0),0)+IF(LEFT(AJ544,4)="True",IF(_xlfn.XLOOKUP("Risky_Inbound",'Scoring_Config'!$A:$A,'Scoring_Config'!$D:$D,"Yes")="Yes",_xlfn.XLOOKUP("Risky_Inbound",'Scoring_Config'!$A:$A,'Scoring_Config'!$C:$C,50),0),0)+IF(LEFT(AK544,4)="True",IF(_xlfn.XLOOKUP("Risky_Outbound",'Scoring_Config'!$A:$A,'Scoring_Config'!$D:$D,"Yes")="Yes",_xlfn.XLOOKUP("Risky_Outbound",'Scoring_Config'!$A:$A,'Scoring_Config'!$C:$C,25),0),0)+IF(LEFT(AZ544,4)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544,FIND(",",AL544)+1,100)),0)+IF(LEFT(AM544,4)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544,FIND(",",AN544)+1,100)),0)+IF(_xlfn.XLOOKUP("Profile_Scoring",'Scoring_Config'!$A:$A,'Scoring_Config'!$D:$D,"Yes")="Yes",VALUE(MID(AO544,FIND(",",AO544)+1,100)),0)+IF(_xlfn.XLOOKUP("Options_Scoring",'Scoring_Config'!$A:$A,'Scoring_Config'!$D:$D,"Yes")="Yes",VALUE(MID(AP544,FIND(",",AP544)+1,100)),0)))</f>
        <v>0</v>
      </c>
      <c r="AZ544" cm="1">
        <f t="array" ref="AZ544">IF(FALSE,"True," &amp; IF(_xlfn.XLOOKUP("Migrate_Insecure",'Scoring_Config'!$A:$A,'Scoring_Config'!$D:$D,"Yes")="Yes",_xlfn.XLOOKUP("Migrate_Insecure",'Scoring_Config'!$A:$A,'Scoring_Config'!$C:$C,10),0),"False,0")</f>
        <v>0</v>
      </c>
    </row>
    <row r="545" spans="1:52">
      <c r="A545" t="s">
        <v>1979</v>
      </c>
      <c r="B545" t="s">
        <v>2518</v>
      </c>
      <c r="C545" t="s">
        <v>3542</v>
      </c>
      <c r="D545" t="s">
        <v>3545</v>
      </c>
      <c r="E545" t="s">
        <v>3563</v>
      </c>
      <c r="F545" t="s">
        <v>3644</v>
      </c>
      <c r="G545" t="s">
        <v>340</v>
      </c>
      <c r="H545" t="s">
        <v>174</v>
      </c>
      <c r="I545" t="s">
        <v>3644</v>
      </c>
      <c r="J545" t="s">
        <v>213</v>
      </c>
      <c r="K545" t="s">
        <v>1667</v>
      </c>
      <c r="L545" t="s">
        <v>1450</v>
      </c>
      <c r="M545" t="s">
        <v>1974</v>
      </c>
      <c r="N545" t="s">
        <v>4315</v>
      </c>
      <c r="O545" t="s">
        <v>4319</v>
      </c>
      <c r="P545" t="s">
        <v>4323</v>
      </c>
      <c r="Q545" t="s">
        <v>4732</v>
      </c>
      <c r="R545" t="s">
        <v>5439</v>
      </c>
      <c r="S545" t="s">
        <v>4324</v>
      </c>
      <c r="T545" t="s">
        <v>5721</v>
      </c>
      <c r="U545" t="s">
        <v>5720</v>
      </c>
      <c r="Y545" cm="1">
        <f t="array" ref="Y545">IF(FALSE,"True," &amp; IF(_xlfn.XLOOKUP("Src_IsAny",'Scoring_Config'!$A:$A,'Scoring_Config'!$D:$D,"Yes")="Yes",_xlfn.XLOOKUP("Src_IsAny",'Scoring_Config'!$A:$A,'Scoring_Config'!$C:$C,10),0),"False,0")</f>
        <v>0</v>
      </c>
      <c r="Z545" cm="1">
        <f t="array" ref="Z545">IF(FALSE,"True," &amp; IF(_xlfn.XLOOKUP("Src_CIDR_Le_16",'Scoring_Config'!$A:$A,'Scoring_Config'!$D:$D,"Yes")="Yes",_xlfn.XLOOKUP("Src_CIDR_Le_16",'Scoring_Config'!$A:$A,'Scoring_Config'!$C:$C,10),0),"False,0")</f>
        <v>0</v>
      </c>
      <c r="AA545" cm="1">
        <f t="array" ref="AA545">IF(FALSE,"True," &amp; IF(_xlfn.XLOOKUP("Src_CIDR_17_22",'Scoring_Config'!$A:$A,'Scoring_Config'!$D:$D,"Yes")="Yes",_xlfn.XLOOKUP("Src_CIDR_17_22",'Scoring_Config'!$A:$A,'Scoring_Config'!$C:$C,5),0),"False,0")</f>
        <v>0</v>
      </c>
      <c r="AB545" cm="1">
        <f t="array" ref="AB545">IF(FALSE,"True," &amp; IF(_xlfn.XLOOKUP("Dst_IsAny",'Scoring_Config'!$A:$A,'Scoring_Config'!$D:$D,"Yes")="Yes",_xlfn.XLOOKUP("Dst_IsAny",'Scoring_Config'!$A:$A,'Scoring_Config'!$C:$C,10),0),"False,0")</f>
        <v>0</v>
      </c>
      <c r="AC545" cm="1">
        <f t="array" ref="AC545">IF(FALSE,"True," &amp; IF(_xlfn.XLOOKUP("Dst_CIDR_Le_16",'Scoring_Config'!$A:$A,'Scoring_Config'!$D:$D,"Yes")="Yes",_xlfn.XLOOKUP("Dst_CIDR_Le_16",'Scoring_Config'!$A:$A,'Scoring_Config'!$C:$C,10),0),"False,0")</f>
        <v>0</v>
      </c>
      <c r="AD545" cm="1">
        <f t="array" ref="AD545">IF(FALSE,"True," &amp; IF(_xlfn.XLOOKUP("Dst_CIDR_17_22",'Scoring_Config'!$A:$A,'Scoring_Config'!$D:$D,"Yes")="Yes",_xlfn.XLOOKUP("Dst_CIDR_17_22",'Scoring_Config'!$A:$A,'Scoring_Config'!$C:$C,5),0),"False,0")</f>
        <v>0</v>
      </c>
      <c r="AE545" cm="1">
        <f t="array" ref="AE545">IF(FALSE,"True," &amp; IF(_xlfn.XLOOKUP("SrcZone_IsAny",'Scoring_Config'!$A:$A,'Scoring_Config'!$D:$D,"Yes")="Yes",_xlfn.XLOOKUP("SrcZone_IsAny",'Scoring_Config'!$A:$A,'Scoring_Config'!$C:$C,10),0),"False,0")</f>
        <v>0</v>
      </c>
      <c r="AF545" cm="1">
        <f t="array" ref="AF545">IF(FALSE,"True," &amp; IF(_xlfn.XLOOKUP("DstZone_IsAny",'Scoring_Config'!$A:$A,'Scoring_Config'!$D:$D,"Yes")="Yes",_xlfn.XLOOKUP("DstZone_IsAny",'Scoring_Config'!$A:$A,'Scoring_Config'!$C:$C,10),0),"False,0")</f>
        <v>0</v>
      </c>
      <c r="AG545" cm="1">
        <f t="array" ref="AG54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45" cm="1">
        <f t="array" ref="AH545">IF(FALSE,"True," &amp; IF(_xlfn.XLOOKUP("App_Any_OR_RangeGt1000",'Scoring_Config'!$A:$A,'Scoring_Config'!$D:$D,"Yes")="Yes",_xlfn.XLOOKUP("App_Any_OR_RangeGt1000",'Scoring_Config'!$A:$A,'Scoring_Config'!$C:$C,10),0),"False,0")</f>
        <v>0</v>
      </c>
      <c r="AI545" cm="1">
        <f t="array" ref="AI545">IF(FALSE,"True," &amp; IF(_xlfn.XLOOKUP("Service_Insecure_Match",'Scoring_Config'!$A:$A,'Scoring_Config'!$D:$D,"Yes")="Yes",_xlfn.XLOOKUP("Service_Insecure_Match",'Scoring_Config'!$A:$A,'Scoring_Config'!$C:$C,5),0),"False,0")</f>
        <v>0</v>
      </c>
      <c r="AJ545" cm="1">
        <f t="array" ref="AJ545">IF(FALSE,"True," &amp; IF(_xlfn.XLOOKUP("Risky_Inbound",'Scoring_Config'!$A:$A,'Scoring_Config'!$D:$D,"Yes")="Yes",_xlfn.XLOOKUP("Risky_Inbound",'Scoring_Config'!$A:$A,'Scoring_Config'!$C:$C,50),0),"False,0")</f>
        <v>0</v>
      </c>
      <c r="AK545" cm="1">
        <f t="array" ref="AK545">IF(FALSE,"True," &amp; IF(_xlfn.XLOOKUP("Risky_Outbound",'Scoring_Config'!$A:$A,'Scoring_Config'!$D:$D,"Yes")="Yes",_xlfn.XLOOKUP("Risky_Outbound",'Scoring_Config'!$A:$A,'Scoring_Config'!$C:$C,25),0),"False,0")</f>
        <v>0</v>
      </c>
      <c r="AL545" t="s">
        <v>6699</v>
      </c>
      <c r="AM545" cm="1">
        <f t="array" ref="AM54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45" t="s">
        <v>6697</v>
      </c>
      <c r="AO545" t="s">
        <v>6697</v>
      </c>
      <c r="AP545" t="s">
        <v>6697</v>
      </c>
      <c r="AQ545" cm="1">
        <f t="array" ref="AQ545">IF(FALSE,"True," &amp; IF(_xlfn.XLOOKUP("Service_IsAny",'Scoring_Config'!$A:$A,'Scoring_Config'!$D:$D,"Yes")="Yes",_xlfn.XLOOKUP("Service_IsAny",'Scoring_Config'!$A:$A,'Scoring_Config'!$C:$C,0),0),"False,0")</f>
        <v>0</v>
      </c>
      <c r="AR545">
        <v>1</v>
      </c>
      <c r="AS545" cm="1">
        <f t="array" ref="AS545">IF(FALSE,"True," &amp; IF(_xlfn.XLOOKUP("Service_RangeGt1000",'Scoring_Config'!$A:$A,'Scoring_Config'!$D:$D,"Yes")="Yes",_xlfn.XLOOKUP("Service_RangeGt1000",'Scoring_Config'!$A:$A,'Scoring_Config'!$C:$C,0),0),"False,0")</f>
        <v>0</v>
      </c>
      <c r="AT545" cm="1">
        <f t="array" ref="AT545">IF(FALSE,"True," &amp; IF(_xlfn.XLOOKUP("App_IsAny",'Scoring_Config'!$A:$A,'Scoring_Config'!$D:$D,"Yes")="Yes",_xlfn.XLOOKUP("App_IsAny",'Scoring_Config'!$A:$A,'Scoring_Config'!$C:$C,0),0),"False,0")</f>
        <v>0</v>
      </c>
      <c r="AU545">
        <v>1</v>
      </c>
      <c r="AV545" cm="1">
        <f t="array" ref="AV545">IF(FALSE,"True," &amp; IF(_xlfn.XLOOKUP("App_RangeGt1000",'Scoring_Config'!$A:$A,'Scoring_Config'!$D:$D,"Yes")="Yes",_xlfn.XLOOKUP("App_RangeGt1000",'Scoring_Config'!$A:$A,'Scoring_Config'!$C:$C,0),0),"False,0")</f>
        <v>0</v>
      </c>
      <c r="AW545" cm="1">
        <f t="array" ref="AW545">IF(FALSE,"True," &amp; IF(_xlfn.XLOOKUP("Action_IsDenyOrDrop",'Scoring_Config'!$A:$A,'Scoring_Config'!$D:$D,"Yes")="Yes",_xlfn.XLOOKUP("Action_IsDenyOrDrop",'Scoring_Config'!$A:$A,'Scoring_Config'!$C:$C,0),0),"False,0")</f>
        <v>0</v>
      </c>
      <c r="AX545" cm="1">
        <f t="array" ref="AX545">IF(LEFT(AW545,4)="True",0,(IF(LEFT(Y545,4)="True",IF(_xlfn.XLOOKUP("Src_IsAny",'Scoring_Config'!$A:$A,'Scoring_Config'!$D:$D,"Yes")="Yes",_xlfn.XLOOKUP("Src_IsAny",'Scoring_Config'!$A:$A,'Scoring_Config'!$C:$C,10),0),0)+IF(LEFT(Z545,4)="True",IF(_xlfn.XLOOKUP("Src_CIDR_Le_16",'Scoring_Config'!$A:$A,'Scoring_Config'!$D:$D,"Yes")="Yes",_xlfn.XLOOKUP("Src_CIDR_Le_16",'Scoring_Config'!$A:$A,'Scoring_Config'!$C:$C,10),0),0)+IF(LEFT(AA545,4)="True",IF(_xlfn.XLOOKUP("Src_CIDR_17_22",'Scoring_Config'!$A:$A,'Scoring_Config'!$D:$D,"Yes")="Yes",_xlfn.XLOOKUP("Src_CIDR_17_22",'Scoring_Config'!$A:$A,'Scoring_Config'!$C:$C,5),0),0)+IF(LEFT(AB545,4)="True",IF(_xlfn.XLOOKUP("Dst_IsAny",'Scoring_Config'!$A:$A,'Scoring_Config'!$D:$D,"Yes")="Yes",_xlfn.XLOOKUP("Dst_IsAny",'Scoring_Config'!$A:$A,'Scoring_Config'!$C:$C,10),0),0)+IF(LEFT(AC545,4)="True",IF(_xlfn.XLOOKUP("Dst_CIDR_Le_16",'Scoring_Config'!$A:$A,'Scoring_Config'!$D:$D,"Yes")="Yes",_xlfn.XLOOKUP("Dst_CIDR_Le_16",'Scoring_Config'!$A:$A,'Scoring_Config'!$C:$C,10),0),0)+IF(LEFT(AD545,4)="True",IF(_xlfn.XLOOKUP("Dst_CIDR_17_22",'Scoring_Config'!$A:$A,'Scoring_Config'!$D:$D,"Yes")="Yes",_xlfn.XLOOKUP("Dst_CIDR_17_22",'Scoring_Config'!$A:$A,'Scoring_Config'!$C:$C,5),0),0)+IF(LEFT(AE545,4)="True",IF(_xlfn.XLOOKUP("SrcZone_IsAny",'Scoring_Config'!$A:$A,'Scoring_Config'!$D:$D,"Yes")="Yes",_xlfn.XLOOKUP("SrcZone_IsAny",'Scoring_Config'!$A:$A,'Scoring_Config'!$C:$C,10),0),0)+IF(LEFT(AF545,4)="True",IF(_xlfn.XLOOKUP("DstZone_IsAny",'Scoring_Config'!$A:$A,'Scoring_Config'!$D:$D,"Yes")="Yes",_xlfn.XLOOKUP("DstZone_IsAny",'Scoring_Config'!$A:$A,'Scoring_Config'!$C:$C,10),0),0)+IF(LEFT(AG545,4)="True",IF(_xlfn.XLOOKUP("Service_Any_OR_RangeGt1000",'Scoring_Config'!$A:$A,'Scoring_Config'!$D:$D,"Yes")="Yes",_xlfn.XLOOKUP("Service_Any_OR_RangeGt1000",'Scoring_Config'!$A:$A,'Scoring_Config'!$C:$C,10),0),0)+IF(LEFT(AH545,4)="True",IF(_xlfn.XLOOKUP("App_Any_OR_RangeGt1000",'Scoring_Config'!$A:$A,'Scoring_Config'!$D:$D,"Yes")="Yes",_xlfn.XLOOKUP("App_Any_OR_RangeGt1000",'Scoring_Config'!$A:$A,'Scoring_Config'!$C:$C,10),0),0)+IF(LEFT(AI545,4)="True",IF(_xlfn.XLOOKUP("Service_Insecure_Match",'Scoring_Config'!$A:$A,'Scoring_Config'!$D:$D,"Yes")="Yes",_xlfn.XLOOKUP("Service_Insecure_Match",'Scoring_Config'!$A:$A,'Scoring_Config'!$C:$C,5),0),0)+IF(LEFT(AJ545,4)="True",IF(_xlfn.XLOOKUP("Risky_Inbound",'Scoring_Config'!$A:$A,'Scoring_Config'!$D:$D,"Yes")="Yes",_xlfn.XLOOKUP("Risky_Inbound",'Scoring_Config'!$A:$A,'Scoring_Config'!$C:$C,50),0),0)+IF(LEFT(AK545,4)="True",IF(_xlfn.XLOOKUP("Risky_Outbound",'Scoring_Config'!$A:$A,'Scoring_Config'!$D:$D,"Yes")="Yes",_xlfn.XLOOKUP("Risky_Outbound",'Scoring_Config'!$A:$A,'Scoring_Config'!$C:$C,25),0),0)+IF(LEFT(AZ545,4)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545,FIND(",",AL545)+1,100)),0)+IF(LEFT(AM545,4)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545,FIND(",",AN545)+1,100)),0)+IF(_xlfn.XLOOKUP("Profile_Scoring",'Scoring_Config'!$A:$A,'Scoring_Config'!$D:$D,"Yes")="Yes",VALUE(MID(AO545,FIND(",",AO545)+1,100)),0)+IF(_xlfn.XLOOKUP("Options_Scoring",'Scoring_Config'!$A:$A,'Scoring_Config'!$D:$D,"Yes")="Yes",VALUE(MID(AP545,FIND(",",AP545)+1,100)),0)))</f>
        <v>0</v>
      </c>
      <c r="AZ545" cm="1">
        <f t="array" ref="AZ545">IF(FALSE,"True," &amp; IF(_xlfn.XLOOKUP("Migrate_Insecure",'Scoring_Config'!$A:$A,'Scoring_Config'!$D:$D,"Yes")="Yes",_xlfn.XLOOKUP("Migrate_Insecure",'Scoring_Config'!$A:$A,'Scoring_Config'!$C:$C,10),0),"False,0")</f>
        <v>0</v>
      </c>
    </row>
    <row r="546" spans="1:52">
      <c r="A546" t="s">
        <v>1979</v>
      </c>
      <c r="B546" t="s">
        <v>2519</v>
      </c>
      <c r="C546" t="s">
        <v>3542</v>
      </c>
      <c r="D546" t="s">
        <v>3545</v>
      </c>
      <c r="E546" t="s">
        <v>3563</v>
      </c>
      <c r="F546" t="s">
        <v>3734</v>
      </c>
      <c r="G546" t="s">
        <v>335</v>
      </c>
      <c r="H546" t="s">
        <v>174</v>
      </c>
      <c r="I546" t="s">
        <v>3582</v>
      </c>
      <c r="J546" t="s">
        <v>880</v>
      </c>
      <c r="K546" t="s">
        <v>1660</v>
      </c>
      <c r="L546" t="s">
        <v>1327</v>
      </c>
      <c r="M546" t="s">
        <v>1974</v>
      </c>
      <c r="N546" t="s">
        <v>4315</v>
      </c>
      <c r="O546" t="s">
        <v>4319</v>
      </c>
      <c r="P546" t="s">
        <v>4323</v>
      </c>
      <c r="Q546" t="s">
        <v>4733</v>
      </c>
      <c r="R546" t="s">
        <v>5439</v>
      </c>
      <c r="S546" t="s">
        <v>4324</v>
      </c>
      <c r="T546" t="s">
        <v>5722</v>
      </c>
      <c r="U546" t="s">
        <v>6223</v>
      </c>
      <c r="Y546" cm="1">
        <f t="array" ref="Y546">IF(FALSE,"True," &amp; IF(_xlfn.XLOOKUP("Src_IsAny",'Scoring_Config'!$A:$A,'Scoring_Config'!$D:$D,"Yes")="Yes",_xlfn.XLOOKUP("Src_IsAny",'Scoring_Config'!$A:$A,'Scoring_Config'!$C:$C,10),0),"False,0")</f>
        <v>0</v>
      </c>
      <c r="Z546" cm="1">
        <f t="array" ref="Z546">IF(FALSE,"True," &amp; IF(_xlfn.XLOOKUP("Src_CIDR_Le_16",'Scoring_Config'!$A:$A,'Scoring_Config'!$D:$D,"Yes")="Yes",_xlfn.XLOOKUP("Src_CIDR_Le_16",'Scoring_Config'!$A:$A,'Scoring_Config'!$C:$C,10),0),"False,0")</f>
        <v>0</v>
      </c>
      <c r="AA546" cm="1">
        <f t="array" ref="AA546">IF(FALSE,"True," &amp; IF(_xlfn.XLOOKUP("Src_CIDR_17_22",'Scoring_Config'!$A:$A,'Scoring_Config'!$D:$D,"Yes")="Yes",_xlfn.XLOOKUP("Src_CIDR_17_22",'Scoring_Config'!$A:$A,'Scoring_Config'!$C:$C,5),0),"False,0")</f>
        <v>0</v>
      </c>
      <c r="AB546" cm="1">
        <f t="array" ref="AB546">IF(FALSE,"True," &amp; IF(_xlfn.XLOOKUP("Dst_IsAny",'Scoring_Config'!$A:$A,'Scoring_Config'!$D:$D,"Yes")="Yes",_xlfn.XLOOKUP("Dst_IsAny",'Scoring_Config'!$A:$A,'Scoring_Config'!$C:$C,10),0),"False,0")</f>
        <v>0</v>
      </c>
      <c r="AC546" cm="1">
        <f t="array" ref="AC546">IF(FALSE,"True," &amp; IF(_xlfn.XLOOKUP("Dst_CIDR_Le_16",'Scoring_Config'!$A:$A,'Scoring_Config'!$D:$D,"Yes")="Yes",_xlfn.XLOOKUP("Dst_CIDR_Le_16",'Scoring_Config'!$A:$A,'Scoring_Config'!$C:$C,10),0),"False,0")</f>
        <v>0</v>
      </c>
      <c r="AD546" cm="1">
        <f t="array" ref="AD546">IF(FALSE,"True," &amp; IF(_xlfn.XLOOKUP("Dst_CIDR_17_22",'Scoring_Config'!$A:$A,'Scoring_Config'!$D:$D,"Yes")="Yes",_xlfn.XLOOKUP("Dst_CIDR_17_22",'Scoring_Config'!$A:$A,'Scoring_Config'!$C:$C,5),0),"False,0")</f>
        <v>0</v>
      </c>
      <c r="AE546" cm="1">
        <f t="array" ref="AE546">IF(FALSE,"True," &amp; IF(_xlfn.XLOOKUP("SrcZone_IsAny",'Scoring_Config'!$A:$A,'Scoring_Config'!$D:$D,"Yes")="Yes",_xlfn.XLOOKUP("SrcZone_IsAny",'Scoring_Config'!$A:$A,'Scoring_Config'!$C:$C,10),0),"False,0")</f>
        <v>0</v>
      </c>
      <c r="AF546" cm="1">
        <f t="array" ref="AF546">IF(FALSE,"True," &amp; IF(_xlfn.XLOOKUP("DstZone_IsAny",'Scoring_Config'!$A:$A,'Scoring_Config'!$D:$D,"Yes")="Yes",_xlfn.XLOOKUP("DstZone_IsAny",'Scoring_Config'!$A:$A,'Scoring_Config'!$C:$C,10),0),"False,0")</f>
        <v>0</v>
      </c>
      <c r="AG546" cm="1">
        <f t="array" ref="AG54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46" cm="1">
        <f t="array" ref="AH546">IF(FALSE,"True," &amp; IF(_xlfn.XLOOKUP("App_Any_OR_RangeGt1000",'Scoring_Config'!$A:$A,'Scoring_Config'!$D:$D,"Yes")="Yes",_xlfn.XLOOKUP("App_Any_OR_RangeGt1000",'Scoring_Config'!$A:$A,'Scoring_Config'!$C:$C,10),0),"False,0")</f>
        <v>0</v>
      </c>
      <c r="AI546" cm="1">
        <f t="array" ref="AI546">IF(FALSE,"True," &amp; IF(_xlfn.XLOOKUP("Service_Insecure_Match",'Scoring_Config'!$A:$A,'Scoring_Config'!$D:$D,"Yes")="Yes",_xlfn.XLOOKUP("Service_Insecure_Match",'Scoring_Config'!$A:$A,'Scoring_Config'!$C:$C,5),0),"False,0")</f>
        <v>0</v>
      </c>
      <c r="AJ546" cm="1">
        <f t="array" ref="AJ546">IF(FALSE,"True," &amp; IF(_xlfn.XLOOKUP("Risky_Inbound",'Scoring_Config'!$A:$A,'Scoring_Config'!$D:$D,"Yes")="Yes",_xlfn.XLOOKUP("Risky_Inbound",'Scoring_Config'!$A:$A,'Scoring_Config'!$C:$C,50),0),"False,0")</f>
        <v>0</v>
      </c>
      <c r="AK546" cm="1">
        <f t="array" ref="AK546">IF(FALSE,"True," &amp; IF(_xlfn.XLOOKUP("Risky_Outbound",'Scoring_Config'!$A:$A,'Scoring_Config'!$D:$D,"Yes")="Yes",_xlfn.XLOOKUP("Risky_Outbound",'Scoring_Config'!$A:$A,'Scoring_Config'!$C:$C,25),0),"False,0")</f>
        <v>0</v>
      </c>
      <c r="AL546" t="s">
        <v>6699</v>
      </c>
      <c r="AM546" cm="1">
        <f t="array" ref="AM54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46" t="s">
        <v>6697</v>
      </c>
      <c r="AO546" t="s">
        <v>6697</v>
      </c>
      <c r="AP546" t="s">
        <v>6697</v>
      </c>
      <c r="AQ546" cm="1">
        <f t="array" ref="AQ546">IF(FALSE,"True," &amp; IF(_xlfn.XLOOKUP("Service_IsAny",'Scoring_Config'!$A:$A,'Scoring_Config'!$D:$D,"Yes")="Yes",_xlfn.XLOOKUP("Service_IsAny",'Scoring_Config'!$A:$A,'Scoring_Config'!$C:$C,0),0),"False,0")</f>
        <v>0</v>
      </c>
      <c r="AR546">
        <v>0</v>
      </c>
      <c r="AS546" cm="1">
        <f t="array" ref="AS546">IF(FALSE,"True," &amp; IF(_xlfn.XLOOKUP("Service_RangeGt1000",'Scoring_Config'!$A:$A,'Scoring_Config'!$D:$D,"Yes")="Yes",_xlfn.XLOOKUP("Service_RangeGt1000",'Scoring_Config'!$A:$A,'Scoring_Config'!$C:$C,0),0),"False,0")</f>
        <v>0</v>
      </c>
      <c r="AT546" cm="1">
        <f t="array" ref="AT546">IF(FALSE,"True," &amp; IF(_xlfn.XLOOKUP("App_IsAny",'Scoring_Config'!$A:$A,'Scoring_Config'!$D:$D,"Yes")="Yes",_xlfn.XLOOKUP("App_IsAny",'Scoring_Config'!$A:$A,'Scoring_Config'!$C:$C,0),0),"False,0")</f>
        <v>0</v>
      </c>
      <c r="AU546">
        <v>1</v>
      </c>
      <c r="AV546" cm="1">
        <f t="array" ref="AV546">IF(FALSE,"True," &amp; IF(_xlfn.XLOOKUP("App_RangeGt1000",'Scoring_Config'!$A:$A,'Scoring_Config'!$D:$D,"Yes")="Yes",_xlfn.XLOOKUP("App_RangeGt1000",'Scoring_Config'!$A:$A,'Scoring_Config'!$C:$C,0),0),"False,0")</f>
        <v>0</v>
      </c>
      <c r="AW546" cm="1">
        <f t="array" ref="AW546">IF(FALSE,"True," &amp; IF(_xlfn.XLOOKUP("Action_IsDenyOrDrop",'Scoring_Config'!$A:$A,'Scoring_Config'!$D:$D,"Yes")="Yes",_xlfn.XLOOKUP("Action_IsDenyOrDrop",'Scoring_Config'!$A:$A,'Scoring_Config'!$C:$C,0),0),"False,0")</f>
        <v>0</v>
      </c>
      <c r="AX546" cm="1">
        <f t="array" ref="AX546">IF(LEFT(AW546,4)="True",0,(IF(LEFT(Y546,4)="True",IF(_xlfn.XLOOKUP("Src_IsAny",'Scoring_Config'!$A:$A,'Scoring_Config'!$D:$D,"Yes")="Yes",_xlfn.XLOOKUP("Src_IsAny",'Scoring_Config'!$A:$A,'Scoring_Config'!$C:$C,10),0),0)+IF(LEFT(Z546,4)="True",IF(_xlfn.XLOOKUP("Src_CIDR_Le_16",'Scoring_Config'!$A:$A,'Scoring_Config'!$D:$D,"Yes")="Yes",_xlfn.XLOOKUP("Src_CIDR_Le_16",'Scoring_Config'!$A:$A,'Scoring_Config'!$C:$C,10),0),0)+IF(LEFT(AA546,4)="True",IF(_xlfn.XLOOKUP("Src_CIDR_17_22",'Scoring_Config'!$A:$A,'Scoring_Config'!$D:$D,"Yes")="Yes",_xlfn.XLOOKUP("Src_CIDR_17_22",'Scoring_Config'!$A:$A,'Scoring_Config'!$C:$C,5),0),0)+IF(LEFT(AB546,4)="True",IF(_xlfn.XLOOKUP("Dst_IsAny",'Scoring_Config'!$A:$A,'Scoring_Config'!$D:$D,"Yes")="Yes",_xlfn.XLOOKUP("Dst_IsAny",'Scoring_Config'!$A:$A,'Scoring_Config'!$C:$C,10),0),0)+IF(LEFT(AC546,4)="True",IF(_xlfn.XLOOKUP("Dst_CIDR_Le_16",'Scoring_Config'!$A:$A,'Scoring_Config'!$D:$D,"Yes")="Yes",_xlfn.XLOOKUP("Dst_CIDR_Le_16",'Scoring_Config'!$A:$A,'Scoring_Config'!$C:$C,10),0),0)+IF(LEFT(AD546,4)="True",IF(_xlfn.XLOOKUP("Dst_CIDR_17_22",'Scoring_Config'!$A:$A,'Scoring_Config'!$D:$D,"Yes")="Yes",_xlfn.XLOOKUP("Dst_CIDR_17_22",'Scoring_Config'!$A:$A,'Scoring_Config'!$C:$C,5),0),0)+IF(LEFT(AE546,4)="True",IF(_xlfn.XLOOKUP("SrcZone_IsAny",'Scoring_Config'!$A:$A,'Scoring_Config'!$D:$D,"Yes")="Yes",_xlfn.XLOOKUP("SrcZone_IsAny",'Scoring_Config'!$A:$A,'Scoring_Config'!$C:$C,10),0),0)+IF(LEFT(AF546,4)="True",IF(_xlfn.XLOOKUP("DstZone_IsAny",'Scoring_Config'!$A:$A,'Scoring_Config'!$D:$D,"Yes")="Yes",_xlfn.XLOOKUP("DstZone_IsAny",'Scoring_Config'!$A:$A,'Scoring_Config'!$C:$C,10),0),0)+IF(LEFT(AG546,4)="True",IF(_xlfn.XLOOKUP("Service_Any_OR_RangeGt1000",'Scoring_Config'!$A:$A,'Scoring_Config'!$D:$D,"Yes")="Yes",_xlfn.XLOOKUP("Service_Any_OR_RangeGt1000",'Scoring_Config'!$A:$A,'Scoring_Config'!$C:$C,10),0),0)+IF(LEFT(AH546,4)="True",IF(_xlfn.XLOOKUP("App_Any_OR_RangeGt1000",'Scoring_Config'!$A:$A,'Scoring_Config'!$D:$D,"Yes")="Yes",_xlfn.XLOOKUP("App_Any_OR_RangeGt1000",'Scoring_Config'!$A:$A,'Scoring_Config'!$C:$C,10),0),0)+IF(LEFT(AI546,4)="True",IF(_xlfn.XLOOKUP("Service_Insecure_Match",'Scoring_Config'!$A:$A,'Scoring_Config'!$D:$D,"Yes")="Yes",_xlfn.XLOOKUP("Service_Insecure_Match",'Scoring_Config'!$A:$A,'Scoring_Config'!$C:$C,5),0),0)+IF(LEFT(AJ546,4)="True",IF(_xlfn.XLOOKUP("Risky_Inbound",'Scoring_Config'!$A:$A,'Scoring_Config'!$D:$D,"Yes")="Yes",_xlfn.XLOOKUP("Risky_Inbound",'Scoring_Config'!$A:$A,'Scoring_Config'!$C:$C,50),0),0)+IF(LEFT(AK546,4)="True",IF(_xlfn.XLOOKUP("Risky_Outbound",'Scoring_Config'!$A:$A,'Scoring_Config'!$D:$D,"Yes")="Yes",_xlfn.XLOOKUP("Risky_Outbound",'Scoring_Config'!$A:$A,'Scoring_Config'!$C:$C,25),0),0)+IF(LEFT(AZ546,4)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546,FIND(",",AL546)+1,100)),0)+IF(LEFT(AM546,4)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546,FIND(",",AN546)+1,100)),0)+IF(_xlfn.XLOOKUP("Profile_Scoring",'Scoring_Config'!$A:$A,'Scoring_Config'!$D:$D,"Yes")="Yes",VALUE(MID(AO546,FIND(",",AO546)+1,100)),0)+IF(_xlfn.XLOOKUP("Options_Scoring",'Scoring_Config'!$A:$A,'Scoring_Config'!$D:$D,"Yes")="Yes",VALUE(MID(AP546,FIND(",",AP546)+1,100)),0)))</f>
        <v>0</v>
      </c>
      <c r="AZ546" cm="1">
        <f t="array" ref="AZ546">IF(FALSE,"True," &amp; IF(_xlfn.XLOOKUP("Migrate_Insecure",'Scoring_Config'!$A:$A,'Scoring_Config'!$D:$D,"Yes")="Yes",_xlfn.XLOOKUP("Migrate_Insecure",'Scoring_Config'!$A:$A,'Scoring_Config'!$C:$C,10),0),"False,0")</f>
        <v>0</v>
      </c>
    </row>
    <row r="547" spans="1:52">
      <c r="A547" t="s">
        <v>1979</v>
      </c>
      <c r="B547" t="s">
        <v>2520</v>
      </c>
      <c r="C547" t="s">
        <v>3542</v>
      </c>
      <c r="D547" t="s">
        <v>3545</v>
      </c>
      <c r="E547" t="s">
        <v>3563</v>
      </c>
      <c r="F547" t="s">
        <v>3607</v>
      </c>
      <c r="G547" t="s">
        <v>90</v>
      </c>
      <c r="H547" t="s">
        <v>174</v>
      </c>
      <c r="I547" t="s">
        <v>3615</v>
      </c>
      <c r="J547" t="s">
        <v>154</v>
      </c>
      <c r="K547" t="s">
        <v>1666</v>
      </c>
      <c r="L547" t="s">
        <v>1327</v>
      </c>
      <c r="M547" t="s">
        <v>1974</v>
      </c>
      <c r="N547" t="s">
        <v>4315</v>
      </c>
      <c r="O547" t="s">
        <v>4319</v>
      </c>
      <c r="P547" t="s">
        <v>4323</v>
      </c>
      <c r="Q547" t="s">
        <v>4412</v>
      </c>
      <c r="R547" t="s">
        <v>5439</v>
      </c>
      <c r="S547" t="s">
        <v>4324</v>
      </c>
      <c r="T547" t="s">
        <v>5642</v>
      </c>
      <c r="U547" t="s">
        <v>6224</v>
      </c>
      <c r="Y547" cm="1">
        <f t="array" ref="Y547">IF(FALSE,"True," &amp; IF(_xlfn.XLOOKUP("Src_IsAny",'Scoring_Config'!$A:$A,'Scoring_Config'!$D:$D,"Yes")="Yes",_xlfn.XLOOKUP("Src_IsAny",'Scoring_Config'!$A:$A,'Scoring_Config'!$C:$C,10),0),"False,0")</f>
        <v>0</v>
      </c>
      <c r="Z547" cm="1">
        <f t="array" ref="Z547">IF(FALSE,"True," &amp; IF(_xlfn.XLOOKUP("Src_CIDR_Le_16",'Scoring_Config'!$A:$A,'Scoring_Config'!$D:$D,"Yes")="Yes",_xlfn.XLOOKUP("Src_CIDR_Le_16",'Scoring_Config'!$A:$A,'Scoring_Config'!$C:$C,10),0),"False,0")</f>
        <v>0</v>
      </c>
      <c r="AA547" cm="1">
        <f t="array" ref="AA547">IF(FALSE,"True," &amp; IF(_xlfn.XLOOKUP("Src_CIDR_17_22",'Scoring_Config'!$A:$A,'Scoring_Config'!$D:$D,"Yes")="Yes",_xlfn.XLOOKUP("Src_CIDR_17_22",'Scoring_Config'!$A:$A,'Scoring_Config'!$C:$C,5),0),"False,0")</f>
        <v>0</v>
      </c>
      <c r="AB547" cm="1">
        <f t="array" ref="AB547">IF(FALSE,"True," &amp; IF(_xlfn.XLOOKUP("Dst_IsAny",'Scoring_Config'!$A:$A,'Scoring_Config'!$D:$D,"Yes")="Yes",_xlfn.XLOOKUP("Dst_IsAny",'Scoring_Config'!$A:$A,'Scoring_Config'!$C:$C,10),0),"False,0")</f>
        <v>0</v>
      </c>
      <c r="AC547" cm="1">
        <f t="array" ref="AC547">IF(FALSE,"True," &amp; IF(_xlfn.XLOOKUP("Dst_CIDR_Le_16",'Scoring_Config'!$A:$A,'Scoring_Config'!$D:$D,"Yes")="Yes",_xlfn.XLOOKUP("Dst_CIDR_Le_16",'Scoring_Config'!$A:$A,'Scoring_Config'!$C:$C,10),0),"False,0")</f>
        <v>0</v>
      </c>
      <c r="AD547" cm="1">
        <f t="array" ref="AD547">IF(FALSE,"True," &amp; IF(_xlfn.XLOOKUP("Dst_CIDR_17_22",'Scoring_Config'!$A:$A,'Scoring_Config'!$D:$D,"Yes")="Yes",_xlfn.XLOOKUP("Dst_CIDR_17_22",'Scoring_Config'!$A:$A,'Scoring_Config'!$C:$C,5),0),"False,0")</f>
        <v>0</v>
      </c>
      <c r="AE547" cm="1">
        <f t="array" ref="AE547">IF(FALSE,"True," &amp; IF(_xlfn.XLOOKUP("SrcZone_IsAny",'Scoring_Config'!$A:$A,'Scoring_Config'!$D:$D,"Yes")="Yes",_xlfn.XLOOKUP("SrcZone_IsAny",'Scoring_Config'!$A:$A,'Scoring_Config'!$C:$C,10),0),"False,0")</f>
        <v>0</v>
      </c>
      <c r="AF547" cm="1">
        <f t="array" ref="AF547">IF(FALSE,"True," &amp; IF(_xlfn.XLOOKUP("DstZone_IsAny",'Scoring_Config'!$A:$A,'Scoring_Config'!$D:$D,"Yes")="Yes",_xlfn.XLOOKUP("DstZone_IsAny",'Scoring_Config'!$A:$A,'Scoring_Config'!$C:$C,10),0),"False,0")</f>
        <v>0</v>
      </c>
      <c r="AG547" cm="1">
        <f t="array" ref="AG54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47" cm="1">
        <f t="array" ref="AH547">IF(FALSE,"True," &amp; IF(_xlfn.XLOOKUP("App_Any_OR_RangeGt1000",'Scoring_Config'!$A:$A,'Scoring_Config'!$D:$D,"Yes")="Yes",_xlfn.XLOOKUP("App_Any_OR_RangeGt1000",'Scoring_Config'!$A:$A,'Scoring_Config'!$C:$C,10),0),"False,0")</f>
        <v>0</v>
      </c>
      <c r="AI547" cm="1">
        <f t="array" ref="AI547">IF(FALSE,"True," &amp; IF(_xlfn.XLOOKUP("Service_Insecure_Match",'Scoring_Config'!$A:$A,'Scoring_Config'!$D:$D,"Yes")="Yes",_xlfn.XLOOKUP("Service_Insecure_Match",'Scoring_Config'!$A:$A,'Scoring_Config'!$C:$C,5),0),"False,0")</f>
        <v>0</v>
      </c>
      <c r="AJ547" cm="1">
        <f t="array" ref="AJ547">IF(FALSE,"True," &amp; IF(_xlfn.XLOOKUP("Risky_Inbound",'Scoring_Config'!$A:$A,'Scoring_Config'!$D:$D,"Yes")="Yes",_xlfn.XLOOKUP("Risky_Inbound",'Scoring_Config'!$A:$A,'Scoring_Config'!$C:$C,50),0),"False,0")</f>
        <v>0</v>
      </c>
      <c r="AK547" cm="1">
        <f t="array" ref="AK547">IF(FALSE,"True," &amp; IF(_xlfn.XLOOKUP("Risky_Outbound",'Scoring_Config'!$A:$A,'Scoring_Config'!$D:$D,"Yes")="Yes",_xlfn.XLOOKUP("Risky_Outbound",'Scoring_Config'!$A:$A,'Scoring_Config'!$C:$C,25),0),"False,0")</f>
        <v>0</v>
      </c>
      <c r="AL547" t="s">
        <v>6699</v>
      </c>
      <c r="AM547" cm="1">
        <f t="array" ref="AM54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47" t="s">
        <v>6697</v>
      </c>
      <c r="AO547" t="s">
        <v>6697</v>
      </c>
      <c r="AP547" t="s">
        <v>6697</v>
      </c>
      <c r="AQ547" cm="1">
        <f t="array" ref="AQ547">IF(FALSE,"True," &amp; IF(_xlfn.XLOOKUP("Service_IsAny",'Scoring_Config'!$A:$A,'Scoring_Config'!$D:$D,"Yes")="Yes",_xlfn.XLOOKUP("Service_IsAny",'Scoring_Config'!$A:$A,'Scoring_Config'!$C:$C,0),0),"False,0")</f>
        <v>0</v>
      </c>
      <c r="AR547">
        <v>0</v>
      </c>
      <c r="AS547" cm="1">
        <f t="array" ref="AS547">IF(FALSE,"True," &amp; IF(_xlfn.XLOOKUP("Service_RangeGt1000",'Scoring_Config'!$A:$A,'Scoring_Config'!$D:$D,"Yes")="Yes",_xlfn.XLOOKUP("Service_RangeGt1000",'Scoring_Config'!$A:$A,'Scoring_Config'!$C:$C,0),0),"False,0")</f>
        <v>0</v>
      </c>
      <c r="AT547" cm="1">
        <f t="array" ref="AT547">IF(FALSE,"True," &amp; IF(_xlfn.XLOOKUP("App_IsAny",'Scoring_Config'!$A:$A,'Scoring_Config'!$D:$D,"Yes")="Yes",_xlfn.XLOOKUP("App_IsAny",'Scoring_Config'!$A:$A,'Scoring_Config'!$C:$C,0),0),"False,0")</f>
        <v>0</v>
      </c>
      <c r="AU547">
        <v>2</v>
      </c>
      <c r="AV547" cm="1">
        <f t="array" ref="AV547">IF(FALSE,"True," &amp; IF(_xlfn.XLOOKUP("App_RangeGt1000",'Scoring_Config'!$A:$A,'Scoring_Config'!$D:$D,"Yes")="Yes",_xlfn.XLOOKUP("App_RangeGt1000",'Scoring_Config'!$A:$A,'Scoring_Config'!$C:$C,0),0),"False,0")</f>
        <v>0</v>
      </c>
      <c r="AW547" cm="1">
        <f t="array" ref="AW547">IF(FALSE,"True," &amp; IF(_xlfn.XLOOKUP("Action_IsDenyOrDrop",'Scoring_Config'!$A:$A,'Scoring_Config'!$D:$D,"Yes")="Yes",_xlfn.XLOOKUP("Action_IsDenyOrDrop",'Scoring_Config'!$A:$A,'Scoring_Config'!$C:$C,0),0),"False,0")</f>
        <v>0</v>
      </c>
      <c r="AX547" cm="1">
        <f t="array" ref="AX547">IF(LEFT(AW547,4)="True",0,(IF(LEFT(Y547,4)="True",IF(_xlfn.XLOOKUP("Src_IsAny",'Scoring_Config'!$A:$A,'Scoring_Config'!$D:$D,"Yes")="Yes",_xlfn.XLOOKUP("Src_IsAny",'Scoring_Config'!$A:$A,'Scoring_Config'!$C:$C,10),0),0)+IF(LEFT(Z547,4)="True",IF(_xlfn.XLOOKUP("Src_CIDR_Le_16",'Scoring_Config'!$A:$A,'Scoring_Config'!$D:$D,"Yes")="Yes",_xlfn.XLOOKUP("Src_CIDR_Le_16",'Scoring_Config'!$A:$A,'Scoring_Config'!$C:$C,10),0),0)+IF(LEFT(AA547,4)="True",IF(_xlfn.XLOOKUP("Src_CIDR_17_22",'Scoring_Config'!$A:$A,'Scoring_Config'!$D:$D,"Yes")="Yes",_xlfn.XLOOKUP("Src_CIDR_17_22",'Scoring_Config'!$A:$A,'Scoring_Config'!$C:$C,5),0),0)+IF(LEFT(AB547,4)="True",IF(_xlfn.XLOOKUP("Dst_IsAny",'Scoring_Config'!$A:$A,'Scoring_Config'!$D:$D,"Yes")="Yes",_xlfn.XLOOKUP("Dst_IsAny",'Scoring_Config'!$A:$A,'Scoring_Config'!$C:$C,10),0),0)+IF(LEFT(AC547,4)="True",IF(_xlfn.XLOOKUP("Dst_CIDR_Le_16",'Scoring_Config'!$A:$A,'Scoring_Config'!$D:$D,"Yes")="Yes",_xlfn.XLOOKUP("Dst_CIDR_Le_16",'Scoring_Config'!$A:$A,'Scoring_Config'!$C:$C,10),0),0)+IF(LEFT(AD547,4)="True",IF(_xlfn.XLOOKUP("Dst_CIDR_17_22",'Scoring_Config'!$A:$A,'Scoring_Config'!$D:$D,"Yes")="Yes",_xlfn.XLOOKUP("Dst_CIDR_17_22",'Scoring_Config'!$A:$A,'Scoring_Config'!$C:$C,5),0),0)+IF(LEFT(AE547,4)="True",IF(_xlfn.XLOOKUP("SrcZone_IsAny",'Scoring_Config'!$A:$A,'Scoring_Config'!$D:$D,"Yes")="Yes",_xlfn.XLOOKUP("SrcZone_IsAny",'Scoring_Config'!$A:$A,'Scoring_Config'!$C:$C,10),0),0)+IF(LEFT(AF547,4)="True",IF(_xlfn.XLOOKUP("DstZone_IsAny",'Scoring_Config'!$A:$A,'Scoring_Config'!$D:$D,"Yes")="Yes",_xlfn.XLOOKUP("DstZone_IsAny",'Scoring_Config'!$A:$A,'Scoring_Config'!$C:$C,10),0),0)+IF(LEFT(AG547,4)="True",IF(_xlfn.XLOOKUP("Service_Any_OR_RangeGt1000",'Scoring_Config'!$A:$A,'Scoring_Config'!$D:$D,"Yes")="Yes",_xlfn.XLOOKUP("Service_Any_OR_RangeGt1000",'Scoring_Config'!$A:$A,'Scoring_Config'!$C:$C,10),0),0)+IF(LEFT(AH547,4)="True",IF(_xlfn.XLOOKUP("App_Any_OR_RangeGt1000",'Scoring_Config'!$A:$A,'Scoring_Config'!$D:$D,"Yes")="Yes",_xlfn.XLOOKUP("App_Any_OR_RangeGt1000",'Scoring_Config'!$A:$A,'Scoring_Config'!$C:$C,10),0),0)+IF(LEFT(AI547,4)="True",IF(_xlfn.XLOOKUP("Service_Insecure_Match",'Scoring_Config'!$A:$A,'Scoring_Config'!$D:$D,"Yes")="Yes",_xlfn.XLOOKUP("Service_Insecure_Match",'Scoring_Config'!$A:$A,'Scoring_Config'!$C:$C,5),0),0)+IF(LEFT(AJ547,4)="True",IF(_xlfn.XLOOKUP("Risky_Inbound",'Scoring_Config'!$A:$A,'Scoring_Config'!$D:$D,"Yes")="Yes",_xlfn.XLOOKUP("Risky_Inbound",'Scoring_Config'!$A:$A,'Scoring_Config'!$C:$C,50),0),0)+IF(LEFT(AK547,4)="True",IF(_xlfn.XLOOKUP("Risky_Outbound",'Scoring_Config'!$A:$A,'Scoring_Config'!$D:$D,"Yes")="Yes",_xlfn.XLOOKUP("Risky_Outbound",'Scoring_Config'!$A:$A,'Scoring_Config'!$C:$C,25),0),0)+IF(LEFT(AZ547,4)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547,FIND(",",AL547)+1,100)),0)+IF(LEFT(AM547,4)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547,FIND(",",AN547)+1,100)),0)+IF(_xlfn.XLOOKUP("Profile_Scoring",'Scoring_Config'!$A:$A,'Scoring_Config'!$D:$D,"Yes")="Yes",VALUE(MID(AO547,FIND(",",AO547)+1,100)),0)+IF(_xlfn.XLOOKUP("Options_Scoring",'Scoring_Config'!$A:$A,'Scoring_Config'!$D:$D,"Yes")="Yes",VALUE(MID(AP547,FIND(",",AP547)+1,100)),0)))</f>
        <v>0</v>
      </c>
      <c r="AZ547" cm="1">
        <f t="array" ref="AZ547">IF(FALSE,"True," &amp; IF(_xlfn.XLOOKUP("Migrate_Insecure",'Scoring_Config'!$A:$A,'Scoring_Config'!$D:$D,"Yes")="Yes",_xlfn.XLOOKUP("Migrate_Insecure",'Scoring_Config'!$A:$A,'Scoring_Config'!$C:$C,10),0),"False,0")</f>
        <v>0</v>
      </c>
    </row>
    <row r="548" spans="1:52">
      <c r="A548" t="s">
        <v>1979</v>
      </c>
      <c r="B548" t="s">
        <v>2521</v>
      </c>
      <c r="C548" t="s">
        <v>3542</v>
      </c>
      <c r="D548" t="s">
        <v>3545</v>
      </c>
      <c r="E548" t="s">
        <v>3563</v>
      </c>
      <c r="F548" t="s">
        <v>3791</v>
      </c>
      <c r="G548" t="s">
        <v>341</v>
      </c>
      <c r="H548" t="s">
        <v>174</v>
      </c>
      <c r="I548" t="s">
        <v>3791</v>
      </c>
      <c r="J548" t="s">
        <v>341</v>
      </c>
      <c r="K548" t="s">
        <v>1836</v>
      </c>
      <c r="L548" t="s">
        <v>1451</v>
      </c>
      <c r="M548" t="s">
        <v>1974</v>
      </c>
      <c r="N548" t="s">
        <v>4315</v>
      </c>
      <c r="O548" t="s">
        <v>4319</v>
      </c>
      <c r="P548" t="s">
        <v>4321</v>
      </c>
      <c r="Q548" t="s">
        <v>4734</v>
      </c>
      <c r="R548" t="s">
        <v>5440</v>
      </c>
      <c r="S548" t="s">
        <v>5440</v>
      </c>
      <c r="T548" t="s">
        <v>5642</v>
      </c>
      <c r="U548" t="s">
        <v>5955</v>
      </c>
      <c r="Y548" cm="1">
        <f t="array" ref="Y548">IF(FALSE,"True," &amp; IF(_xlfn.XLOOKUP("Src_IsAny",'Scoring_Config'!$A:$A,'Scoring_Config'!$D:$D,"Yes")="Yes",_xlfn.XLOOKUP("Src_IsAny",'Scoring_Config'!$A:$A,'Scoring_Config'!$C:$C,10),0),"False,0")</f>
        <v>0</v>
      </c>
      <c r="Z548" cm="1">
        <f t="array" ref="Z548">IF(FALSE,"True," &amp; IF(_xlfn.XLOOKUP("Src_CIDR_Le_16",'Scoring_Config'!$A:$A,'Scoring_Config'!$D:$D,"Yes")="Yes",_xlfn.XLOOKUP("Src_CIDR_Le_16",'Scoring_Config'!$A:$A,'Scoring_Config'!$C:$C,10),0),"False,0")</f>
        <v>0</v>
      </c>
      <c r="AA548" cm="1">
        <f t="array" ref="AA548">IF(FALSE,"True," &amp; IF(_xlfn.XLOOKUP("Src_CIDR_17_22",'Scoring_Config'!$A:$A,'Scoring_Config'!$D:$D,"Yes")="Yes",_xlfn.XLOOKUP("Src_CIDR_17_22",'Scoring_Config'!$A:$A,'Scoring_Config'!$C:$C,5),0),"False,0")</f>
        <v>0</v>
      </c>
      <c r="AB548" cm="1">
        <f t="array" ref="AB548">IF(FALSE,"True," &amp; IF(_xlfn.XLOOKUP("Dst_IsAny",'Scoring_Config'!$A:$A,'Scoring_Config'!$D:$D,"Yes")="Yes",_xlfn.XLOOKUP("Dst_IsAny",'Scoring_Config'!$A:$A,'Scoring_Config'!$C:$C,10),0),"False,0")</f>
        <v>0</v>
      </c>
      <c r="AC548" cm="1">
        <f t="array" ref="AC548">IF(FALSE,"True," &amp; IF(_xlfn.XLOOKUP("Dst_CIDR_Le_16",'Scoring_Config'!$A:$A,'Scoring_Config'!$D:$D,"Yes")="Yes",_xlfn.XLOOKUP("Dst_CIDR_Le_16",'Scoring_Config'!$A:$A,'Scoring_Config'!$C:$C,10),0),"False,0")</f>
        <v>0</v>
      </c>
      <c r="AD548" cm="1">
        <f t="array" ref="AD548">IF(FALSE,"True," &amp; IF(_xlfn.XLOOKUP("Dst_CIDR_17_22",'Scoring_Config'!$A:$A,'Scoring_Config'!$D:$D,"Yes")="Yes",_xlfn.XLOOKUP("Dst_CIDR_17_22",'Scoring_Config'!$A:$A,'Scoring_Config'!$C:$C,5),0),"False,0")</f>
        <v>0</v>
      </c>
      <c r="AE548" cm="1">
        <f t="array" ref="AE548">IF(FALSE,"True," &amp; IF(_xlfn.XLOOKUP("SrcZone_IsAny",'Scoring_Config'!$A:$A,'Scoring_Config'!$D:$D,"Yes")="Yes",_xlfn.XLOOKUP("SrcZone_IsAny",'Scoring_Config'!$A:$A,'Scoring_Config'!$C:$C,10),0),"False,0")</f>
        <v>0</v>
      </c>
      <c r="AF548" cm="1">
        <f t="array" ref="AF548">IF(FALSE,"True," &amp; IF(_xlfn.XLOOKUP("DstZone_IsAny",'Scoring_Config'!$A:$A,'Scoring_Config'!$D:$D,"Yes")="Yes",_xlfn.XLOOKUP("DstZone_IsAny",'Scoring_Config'!$A:$A,'Scoring_Config'!$C:$C,10),0),"False,0")</f>
        <v>0</v>
      </c>
      <c r="AG548" cm="1">
        <f t="array" ref="AG54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48" cm="1">
        <f t="array" ref="AH548">IF(FALSE,"True," &amp; IF(_xlfn.XLOOKUP("App_Any_OR_RangeGt1000",'Scoring_Config'!$A:$A,'Scoring_Config'!$D:$D,"Yes")="Yes",_xlfn.XLOOKUP("App_Any_OR_RangeGt1000",'Scoring_Config'!$A:$A,'Scoring_Config'!$C:$C,10),0),"False,0")</f>
        <v>0</v>
      </c>
      <c r="AI548" cm="1">
        <f t="array" ref="AI548">IF(FALSE,"True," &amp; IF(_xlfn.XLOOKUP("Service_Insecure_Match",'Scoring_Config'!$A:$A,'Scoring_Config'!$D:$D,"Yes")="Yes",_xlfn.XLOOKUP("Service_Insecure_Match",'Scoring_Config'!$A:$A,'Scoring_Config'!$C:$C,5),0),"False,0")</f>
        <v>0</v>
      </c>
      <c r="AJ548" cm="1">
        <f t="array" ref="AJ548">IF(FALSE,"True," &amp; IF(_xlfn.XLOOKUP("Risky_Inbound",'Scoring_Config'!$A:$A,'Scoring_Config'!$D:$D,"Yes")="Yes",_xlfn.XLOOKUP("Risky_Inbound",'Scoring_Config'!$A:$A,'Scoring_Config'!$C:$C,50),0),"False,0")</f>
        <v>0</v>
      </c>
      <c r="AK548" cm="1">
        <f t="array" ref="AK548">IF(FALSE,"True," &amp; IF(_xlfn.XLOOKUP("Risky_Outbound",'Scoring_Config'!$A:$A,'Scoring_Config'!$D:$D,"Yes")="Yes",_xlfn.XLOOKUP("Risky_Outbound",'Scoring_Config'!$A:$A,'Scoring_Config'!$C:$C,25),0),"False,0")</f>
        <v>0</v>
      </c>
      <c r="AL548" t="s">
        <v>6700</v>
      </c>
      <c r="AM548" cm="1">
        <f t="array" ref="AM54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48" t="s">
        <v>6697</v>
      </c>
      <c r="AO548" t="s">
        <v>6697</v>
      </c>
      <c r="AP548" t="s">
        <v>6697</v>
      </c>
      <c r="AQ548" cm="1">
        <f t="array" ref="AQ548">IF(FALSE,"True," &amp; IF(_xlfn.XLOOKUP("Service_IsAny",'Scoring_Config'!$A:$A,'Scoring_Config'!$D:$D,"Yes")="Yes",_xlfn.XLOOKUP("Service_IsAny",'Scoring_Config'!$A:$A,'Scoring_Config'!$C:$C,0),0),"False,0")</f>
        <v>0</v>
      </c>
      <c r="AR548">
        <v>12</v>
      </c>
      <c r="AS548" cm="1">
        <f t="array" ref="AS548">IF(FALSE,"True," &amp; IF(_xlfn.XLOOKUP("Service_RangeGt1000",'Scoring_Config'!$A:$A,'Scoring_Config'!$D:$D,"Yes")="Yes",_xlfn.XLOOKUP("Service_RangeGt1000",'Scoring_Config'!$A:$A,'Scoring_Config'!$C:$C,0),0),"False,0")</f>
        <v>0</v>
      </c>
      <c r="AT548" cm="1">
        <f t="array" ref="AT548">IF(FALSE,"True," &amp; IF(_xlfn.XLOOKUP("App_IsAny",'Scoring_Config'!$A:$A,'Scoring_Config'!$D:$D,"Yes")="Yes",_xlfn.XLOOKUP("App_IsAny",'Scoring_Config'!$A:$A,'Scoring_Config'!$C:$C,0),0),"False,0")</f>
        <v>0</v>
      </c>
      <c r="AU548">
        <v>18</v>
      </c>
      <c r="AV548" cm="1">
        <f t="array" ref="AV548">IF(FALSE,"True," &amp; IF(_xlfn.XLOOKUP("App_RangeGt1000",'Scoring_Config'!$A:$A,'Scoring_Config'!$D:$D,"Yes")="Yes",_xlfn.XLOOKUP("App_RangeGt1000",'Scoring_Config'!$A:$A,'Scoring_Config'!$C:$C,0),0),"False,0")</f>
        <v>0</v>
      </c>
      <c r="AW548" cm="1">
        <f t="array" ref="AW548">IF(FALSE,"True," &amp; IF(_xlfn.XLOOKUP("Action_IsDenyOrDrop",'Scoring_Config'!$A:$A,'Scoring_Config'!$D:$D,"Yes")="Yes",_xlfn.XLOOKUP("Action_IsDenyOrDrop",'Scoring_Config'!$A:$A,'Scoring_Config'!$C:$C,0),0),"False,0")</f>
        <v>0</v>
      </c>
      <c r="AX548" cm="1">
        <f t="array" ref="AX548">IF(LEFT(AW548,4)="True",0,(IF(LEFT(Y548,4)="True",IF(_xlfn.XLOOKUP("Src_IsAny",'Scoring_Config'!$A:$A,'Scoring_Config'!$D:$D,"Yes")="Yes",_xlfn.XLOOKUP("Src_IsAny",'Scoring_Config'!$A:$A,'Scoring_Config'!$C:$C,10),0),0)+IF(LEFT(Z548,4)="True",IF(_xlfn.XLOOKUP("Src_CIDR_Le_16",'Scoring_Config'!$A:$A,'Scoring_Config'!$D:$D,"Yes")="Yes",_xlfn.XLOOKUP("Src_CIDR_Le_16",'Scoring_Config'!$A:$A,'Scoring_Config'!$C:$C,10),0),0)+IF(LEFT(AA548,4)="True",IF(_xlfn.XLOOKUP("Src_CIDR_17_22",'Scoring_Config'!$A:$A,'Scoring_Config'!$D:$D,"Yes")="Yes",_xlfn.XLOOKUP("Src_CIDR_17_22",'Scoring_Config'!$A:$A,'Scoring_Config'!$C:$C,5),0),0)+IF(LEFT(AB548,4)="True",IF(_xlfn.XLOOKUP("Dst_IsAny",'Scoring_Config'!$A:$A,'Scoring_Config'!$D:$D,"Yes")="Yes",_xlfn.XLOOKUP("Dst_IsAny",'Scoring_Config'!$A:$A,'Scoring_Config'!$C:$C,10),0),0)+IF(LEFT(AC548,4)="True",IF(_xlfn.XLOOKUP("Dst_CIDR_Le_16",'Scoring_Config'!$A:$A,'Scoring_Config'!$D:$D,"Yes")="Yes",_xlfn.XLOOKUP("Dst_CIDR_Le_16",'Scoring_Config'!$A:$A,'Scoring_Config'!$C:$C,10),0),0)+IF(LEFT(AD548,4)="True",IF(_xlfn.XLOOKUP("Dst_CIDR_17_22",'Scoring_Config'!$A:$A,'Scoring_Config'!$D:$D,"Yes")="Yes",_xlfn.XLOOKUP("Dst_CIDR_17_22",'Scoring_Config'!$A:$A,'Scoring_Config'!$C:$C,5),0),0)+IF(LEFT(AE548,4)="True",IF(_xlfn.XLOOKUP("SrcZone_IsAny",'Scoring_Config'!$A:$A,'Scoring_Config'!$D:$D,"Yes")="Yes",_xlfn.XLOOKUP("SrcZone_IsAny",'Scoring_Config'!$A:$A,'Scoring_Config'!$C:$C,10),0),0)+IF(LEFT(AF548,4)="True",IF(_xlfn.XLOOKUP("DstZone_IsAny",'Scoring_Config'!$A:$A,'Scoring_Config'!$D:$D,"Yes")="Yes",_xlfn.XLOOKUP("DstZone_IsAny",'Scoring_Config'!$A:$A,'Scoring_Config'!$C:$C,10),0),0)+IF(LEFT(AG548,4)="True",IF(_xlfn.XLOOKUP("Service_Any_OR_RangeGt1000",'Scoring_Config'!$A:$A,'Scoring_Config'!$D:$D,"Yes")="Yes",_xlfn.XLOOKUP("Service_Any_OR_RangeGt1000",'Scoring_Config'!$A:$A,'Scoring_Config'!$C:$C,10),0),0)+IF(LEFT(AH548,4)="True",IF(_xlfn.XLOOKUP("App_Any_OR_RangeGt1000",'Scoring_Config'!$A:$A,'Scoring_Config'!$D:$D,"Yes")="Yes",_xlfn.XLOOKUP("App_Any_OR_RangeGt1000",'Scoring_Config'!$A:$A,'Scoring_Config'!$C:$C,10),0),0)+IF(LEFT(AI548,4)="True",IF(_xlfn.XLOOKUP("Service_Insecure_Match",'Scoring_Config'!$A:$A,'Scoring_Config'!$D:$D,"Yes")="Yes",_xlfn.XLOOKUP("Service_Insecure_Match",'Scoring_Config'!$A:$A,'Scoring_Config'!$C:$C,5),0),0)+IF(LEFT(AJ548,4)="True",IF(_xlfn.XLOOKUP("Risky_Inbound",'Scoring_Config'!$A:$A,'Scoring_Config'!$D:$D,"Yes")="Yes",_xlfn.XLOOKUP("Risky_Inbound",'Scoring_Config'!$A:$A,'Scoring_Config'!$C:$C,50),0),0)+IF(LEFT(AK548,4)="True",IF(_xlfn.XLOOKUP("Risky_Outbound",'Scoring_Config'!$A:$A,'Scoring_Config'!$D:$D,"Yes")="Yes",_xlfn.XLOOKUP("Risky_Outbound",'Scoring_Config'!$A:$A,'Scoring_Config'!$C:$C,25),0),0)+IF(LEFT(AZ548,4)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548,FIND(",",AL548)+1,100)),0)+IF(LEFT(AM548,4)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548,FIND(",",AN548)+1,100)),0)+IF(_xlfn.XLOOKUP("Profile_Scoring",'Scoring_Config'!$A:$A,'Scoring_Config'!$D:$D,"Yes")="Yes",VALUE(MID(AO548,FIND(",",AO548)+1,100)),0)+IF(_xlfn.XLOOKUP("Options_Scoring",'Scoring_Config'!$A:$A,'Scoring_Config'!$D:$D,"Yes")="Yes",VALUE(MID(AP548,FIND(",",AP548)+1,100)),0)))</f>
        <v>0</v>
      </c>
      <c r="AZ548" cm="1">
        <f t="array" ref="AZ548">IF(FALSE,"True," &amp; IF(_xlfn.XLOOKUP("Migrate_Insecure",'Scoring_Config'!$A:$A,'Scoring_Config'!$D:$D,"Yes")="Yes",_xlfn.XLOOKUP("Migrate_Insecure",'Scoring_Config'!$A:$A,'Scoring_Config'!$C:$C,10),0),"False,0")</f>
        <v>0</v>
      </c>
    </row>
    <row r="549" spans="1:52">
      <c r="A549" t="s">
        <v>1979</v>
      </c>
      <c r="B549" t="s">
        <v>2522</v>
      </c>
      <c r="C549" t="s">
        <v>3542</v>
      </c>
      <c r="D549" t="s">
        <v>3545</v>
      </c>
      <c r="E549" t="s">
        <v>3563</v>
      </c>
      <c r="F549" t="s">
        <v>3792</v>
      </c>
      <c r="G549" t="s">
        <v>341</v>
      </c>
      <c r="H549" t="s">
        <v>174</v>
      </c>
      <c r="I549" t="s">
        <v>4098</v>
      </c>
      <c r="J549" t="s">
        <v>832</v>
      </c>
      <c r="K549" t="s">
        <v>1662</v>
      </c>
      <c r="L549" t="s">
        <v>1327</v>
      </c>
      <c r="M549" t="s">
        <v>1974</v>
      </c>
      <c r="N549" t="s">
        <v>4315</v>
      </c>
      <c r="O549" t="s">
        <v>4319</v>
      </c>
      <c r="P549" t="s">
        <v>4321</v>
      </c>
      <c r="Q549" t="s">
        <v>4735</v>
      </c>
      <c r="R549" t="s">
        <v>5439</v>
      </c>
      <c r="S549" t="s">
        <v>4324</v>
      </c>
      <c r="T549" t="s">
        <v>5642</v>
      </c>
      <c r="U549" t="s">
        <v>6225</v>
      </c>
      <c r="Y549" cm="1">
        <f t="array" ref="Y549">IF(FALSE,"True," &amp; IF(_xlfn.XLOOKUP("Src_IsAny",'Scoring_Config'!$A:$A,'Scoring_Config'!$D:$D,"Yes")="Yes",_xlfn.XLOOKUP("Src_IsAny",'Scoring_Config'!$A:$A,'Scoring_Config'!$C:$C,10),0),"False,0")</f>
        <v>0</v>
      </c>
      <c r="Z549" cm="1">
        <f t="array" ref="Z549">IF(FALSE,"True," &amp; IF(_xlfn.XLOOKUP("Src_CIDR_Le_16",'Scoring_Config'!$A:$A,'Scoring_Config'!$D:$D,"Yes")="Yes",_xlfn.XLOOKUP("Src_CIDR_Le_16",'Scoring_Config'!$A:$A,'Scoring_Config'!$C:$C,10),0),"False,0")</f>
        <v>0</v>
      </c>
      <c r="AA549" cm="1">
        <f t="array" ref="AA549">IF(FALSE,"True," &amp; IF(_xlfn.XLOOKUP("Src_CIDR_17_22",'Scoring_Config'!$A:$A,'Scoring_Config'!$D:$D,"Yes")="Yes",_xlfn.XLOOKUP("Src_CIDR_17_22",'Scoring_Config'!$A:$A,'Scoring_Config'!$C:$C,5),0),"False,0")</f>
        <v>0</v>
      </c>
      <c r="AB549" cm="1">
        <f t="array" ref="AB549">IF(FALSE,"True," &amp; IF(_xlfn.XLOOKUP("Dst_IsAny",'Scoring_Config'!$A:$A,'Scoring_Config'!$D:$D,"Yes")="Yes",_xlfn.XLOOKUP("Dst_IsAny",'Scoring_Config'!$A:$A,'Scoring_Config'!$C:$C,10),0),"False,0")</f>
        <v>0</v>
      </c>
      <c r="AC549" cm="1">
        <f t="array" ref="AC549">IF(FALSE,"True," &amp; IF(_xlfn.XLOOKUP("Dst_CIDR_Le_16",'Scoring_Config'!$A:$A,'Scoring_Config'!$D:$D,"Yes")="Yes",_xlfn.XLOOKUP("Dst_CIDR_Le_16",'Scoring_Config'!$A:$A,'Scoring_Config'!$C:$C,10),0),"False,0")</f>
        <v>0</v>
      </c>
      <c r="AD549" cm="1">
        <f t="array" ref="AD549">IF(FALSE,"True," &amp; IF(_xlfn.XLOOKUP("Dst_CIDR_17_22",'Scoring_Config'!$A:$A,'Scoring_Config'!$D:$D,"Yes")="Yes",_xlfn.XLOOKUP("Dst_CIDR_17_22",'Scoring_Config'!$A:$A,'Scoring_Config'!$C:$C,5),0),"False,0")</f>
        <v>0</v>
      </c>
      <c r="AE549" cm="1">
        <f t="array" ref="AE549">IF(FALSE,"True," &amp; IF(_xlfn.XLOOKUP("SrcZone_IsAny",'Scoring_Config'!$A:$A,'Scoring_Config'!$D:$D,"Yes")="Yes",_xlfn.XLOOKUP("SrcZone_IsAny",'Scoring_Config'!$A:$A,'Scoring_Config'!$C:$C,10),0),"False,0")</f>
        <v>0</v>
      </c>
      <c r="AF549" cm="1">
        <f t="array" ref="AF549">IF(FALSE,"True," &amp; IF(_xlfn.XLOOKUP("DstZone_IsAny",'Scoring_Config'!$A:$A,'Scoring_Config'!$D:$D,"Yes")="Yes",_xlfn.XLOOKUP("DstZone_IsAny",'Scoring_Config'!$A:$A,'Scoring_Config'!$C:$C,10),0),"False,0")</f>
        <v>0</v>
      </c>
      <c r="AG549" cm="1">
        <f t="array" ref="AG54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49" cm="1">
        <f t="array" ref="AH549">IF(FALSE,"True," &amp; IF(_xlfn.XLOOKUP("App_Any_OR_RangeGt1000",'Scoring_Config'!$A:$A,'Scoring_Config'!$D:$D,"Yes")="Yes",_xlfn.XLOOKUP("App_Any_OR_RangeGt1000",'Scoring_Config'!$A:$A,'Scoring_Config'!$C:$C,10),0),"False,0")</f>
        <v>0</v>
      </c>
      <c r="AI549" cm="1">
        <f t="array" ref="AI549">IF(FALSE,"True," &amp; IF(_xlfn.XLOOKUP("Service_Insecure_Match",'Scoring_Config'!$A:$A,'Scoring_Config'!$D:$D,"Yes")="Yes",_xlfn.XLOOKUP("Service_Insecure_Match",'Scoring_Config'!$A:$A,'Scoring_Config'!$C:$C,5),0),"False,0")</f>
        <v>0</v>
      </c>
      <c r="AJ549" cm="1">
        <f t="array" ref="AJ549">IF(FALSE,"True," &amp; IF(_xlfn.XLOOKUP("Risky_Inbound",'Scoring_Config'!$A:$A,'Scoring_Config'!$D:$D,"Yes")="Yes",_xlfn.XLOOKUP("Risky_Inbound",'Scoring_Config'!$A:$A,'Scoring_Config'!$C:$C,50),0),"False,0")</f>
        <v>0</v>
      </c>
      <c r="AK549" cm="1">
        <f t="array" ref="AK549">IF(FALSE,"True," &amp; IF(_xlfn.XLOOKUP("Risky_Outbound",'Scoring_Config'!$A:$A,'Scoring_Config'!$D:$D,"Yes")="Yes",_xlfn.XLOOKUP("Risky_Outbound",'Scoring_Config'!$A:$A,'Scoring_Config'!$C:$C,25),0),"False,0")</f>
        <v>0</v>
      </c>
      <c r="AL549" t="s">
        <v>6700</v>
      </c>
      <c r="AM549" cm="1">
        <f t="array" ref="AM54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49" t="s">
        <v>6697</v>
      </c>
      <c r="AO549" t="s">
        <v>6697</v>
      </c>
      <c r="AP549" t="s">
        <v>6697</v>
      </c>
      <c r="AQ549" cm="1">
        <f t="array" ref="AQ549">IF(FALSE,"True," &amp; IF(_xlfn.XLOOKUP("Service_IsAny",'Scoring_Config'!$A:$A,'Scoring_Config'!$D:$D,"Yes")="Yes",_xlfn.XLOOKUP("Service_IsAny",'Scoring_Config'!$A:$A,'Scoring_Config'!$C:$C,0),0),"False,0")</f>
        <v>0</v>
      </c>
      <c r="AR549">
        <v>0</v>
      </c>
      <c r="AS549" cm="1">
        <f t="array" ref="AS549">IF(FALSE,"True," &amp; IF(_xlfn.XLOOKUP("Service_RangeGt1000",'Scoring_Config'!$A:$A,'Scoring_Config'!$D:$D,"Yes")="Yes",_xlfn.XLOOKUP("Service_RangeGt1000",'Scoring_Config'!$A:$A,'Scoring_Config'!$C:$C,0),0),"False,0")</f>
        <v>0</v>
      </c>
      <c r="AT549" cm="1">
        <f t="array" ref="AT549">IF(FALSE,"True," &amp; IF(_xlfn.XLOOKUP("App_IsAny",'Scoring_Config'!$A:$A,'Scoring_Config'!$D:$D,"Yes")="Yes",_xlfn.XLOOKUP("App_IsAny",'Scoring_Config'!$A:$A,'Scoring_Config'!$C:$C,0),0),"False,0")</f>
        <v>0</v>
      </c>
      <c r="AU549">
        <v>2</v>
      </c>
      <c r="AV549" cm="1">
        <f t="array" ref="AV549">IF(FALSE,"True," &amp; IF(_xlfn.XLOOKUP("App_RangeGt1000",'Scoring_Config'!$A:$A,'Scoring_Config'!$D:$D,"Yes")="Yes",_xlfn.XLOOKUP("App_RangeGt1000",'Scoring_Config'!$A:$A,'Scoring_Config'!$C:$C,0),0),"False,0")</f>
        <v>0</v>
      </c>
      <c r="AW549" cm="1">
        <f t="array" ref="AW549">IF(FALSE,"True," &amp; IF(_xlfn.XLOOKUP("Action_IsDenyOrDrop",'Scoring_Config'!$A:$A,'Scoring_Config'!$D:$D,"Yes")="Yes",_xlfn.XLOOKUP("Action_IsDenyOrDrop",'Scoring_Config'!$A:$A,'Scoring_Config'!$C:$C,0),0),"False,0")</f>
        <v>0</v>
      </c>
      <c r="AX549" cm="1">
        <f t="array" ref="AX549">IF(LEFT(AW549,4)="True",0,(IF(LEFT(Y549,4)="True",IF(_xlfn.XLOOKUP("Src_IsAny",'Scoring_Config'!$A:$A,'Scoring_Config'!$D:$D,"Yes")="Yes",_xlfn.XLOOKUP("Src_IsAny",'Scoring_Config'!$A:$A,'Scoring_Config'!$C:$C,10),0),0)+IF(LEFT(Z549,4)="True",IF(_xlfn.XLOOKUP("Src_CIDR_Le_16",'Scoring_Config'!$A:$A,'Scoring_Config'!$D:$D,"Yes")="Yes",_xlfn.XLOOKUP("Src_CIDR_Le_16",'Scoring_Config'!$A:$A,'Scoring_Config'!$C:$C,10),0),0)+IF(LEFT(AA549,4)="True",IF(_xlfn.XLOOKUP("Src_CIDR_17_22",'Scoring_Config'!$A:$A,'Scoring_Config'!$D:$D,"Yes")="Yes",_xlfn.XLOOKUP("Src_CIDR_17_22",'Scoring_Config'!$A:$A,'Scoring_Config'!$C:$C,5),0),0)+IF(LEFT(AB549,4)="True",IF(_xlfn.XLOOKUP("Dst_IsAny",'Scoring_Config'!$A:$A,'Scoring_Config'!$D:$D,"Yes")="Yes",_xlfn.XLOOKUP("Dst_IsAny",'Scoring_Config'!$A:$A,'Scoring_Config'!$C:$C,10),0),0)+IF(LEFT(AC549,4)="True",IF(_xlfn.XLOOKUP("Dst_CIDR_Le_16",'Scoring_Config'!$A:$A,'Scoring_Config'!$D:$D,"Yes")="Yes",_xlfn.XLOOKUP("Dst_CIDR_Le_16",'Scoring_Config'!$A:$A,'Scoring_Config'!$C:$C,10),0),0)+IF(LEFT(AD549,4)="True",IF(_xlfn.XLOOKUP("Dst_CIDR_17_22",'Scoring_Config'!$A:$A,'Scoring_Config'!$D:$D,"Yes")="Yes",_xlfn.XLOOKUP("Dst_CIDR_17_22",'Scoring_Config'!$A:$A,'Scoring_Config'!$C:$C,5),0),0)+IF(LEFT(AE549,4)="True",IF(_xlfn.XLOOKUP("SrcZone_IsAny",'Scoring_Config'!$A:$A,'Scoring_Config'!$D:$D,"Yes")="Yes",_xlfn.XLOOKUP("SrcZone_IsAny",'Scoring_Config'!$A:$A,'Scoring_Config'!$C:$C,10),0),0)+IF(LEFT(AF549,4)="True",IF(_xlfn.XLOOKUP("DstZone_IsAny",'Scoring_Config'!$A:$A,'Scoring_Config'!$D:$D,"Yes")="Yes",_xlfn.XLOOKUP("DstZone_IsAny",'Scoring_Config'!$A:$A,'Scoring_Config'!$C:$C,10),0),0)+IF(LEFT(AG549,4)="True",IF(_xlfn.XLOOKUP("Service_Any_OR_RangeGt1000",'Scoring_Config'!$A:$A,'Scoring_Config'!$D:$D,"Yes")="Yes",_xlfn.XLOOKUP("Service_Any_OR_RangeGt1000",'Scoring_Config'!$A:$A,'Scoring_Config'!$C:$C,10),0),0)+IF(LEFT(AH549,4)="True",IF(_xlfn.XLOOKUP("App_Any_OR_RangeGt1000",'Scoring_Config'!$A:$A,'Scoring_Config'!$D:$D,"Yes")="Yes",_xlfn.XLOOKUP("App_Any_OR_RangeGt1000",'Scoring_Config'!$A:$A,'Scoring_Config'!$C:$C,10),0),0)+IF(LEFT(AI549,4)="True",IF(_xlfn.XLOOKUP("Service_Insecure_Match",'Scoring_Config'!$A:$A,'Scoring_Config'!$D:$D,"Yes")="Yes",_xlfn.XLOOKUP("Service_Insecure_Match",'Scoring_Config'!$A:$A,'Scoring_Config'!$C:$C,5),0),0)+IF(LEFT(AJ549,4)="True",IF(_xlfn.XLOOKUP("Risky_Inbound",'Scoring_Config'!$A:$A,'Scoring_Config'!$D:$D,"Yes")="Yes",_xlfn.XLOOKUP("Risky_Inbound",'Scoring_Config'!$A:$A,'Scoring_Config'!$C:$C,50),0),0)+IF(LEFT(AK549,4)="True",IF(_xlfn.XLOOKUP("Risky_Outbound",'Scoring_Config'!$A:$A,'Scoring_Config'!$D:$D,"Yes")="Yes",_xlfn.XLOOKUP("Risky_Outbound",'Scoring_Config'!$A:$A,'Scoring_Config'!$C:$C,25),0),0)+IF(LEFT(AZ549,4)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549,FIND(",",AL549)+1,100)),0)+IF(LEFT(AM549,4)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549,FIND(",",AN549)+1,100)),0)+IF(_xlfn.XLOOKUP("Profile_Scoring",'Scoring_Config'!$A:$A,'Scoring_Config'!$D:$D,"Yes")="Yes",VALUE(MID(AO549,FIND(",",AO549)+1,100)),0)+IF(_xlfn.XLOOKUP("Options_Scoring",'Scoring_Config'!$A:$A,'Scoring_Config'!$D:$D,"Yes")="Yes",VALUE(MID(AP549,FIND(",",AP549)+1,100)),0)))</f>
        <v>0</v>
      </c>
      <c r="AZ549" cm="1">
        <f t="array" ref="AZ549">IF(FALSE,"True," &amp; IF(_xlfn.XLOOKUP("Migrate_Insecure",'Scoring_Config'!$A:$A,'Scoring_Config'!$D:$D,"Yes")="Yes",_xlfn.XLOOKUP("Migrate_Insecure",'Scoring_Config'!$A:$A,'Scoring_Config'!$C:$C,10),0),"False,0")</f>
        <v>0</v>
      </c>
    </row>
    <row r="550" spans="1:52">
      <c r="A550" t="s">
        <v>1979</v>
      </c>
      <c r="B550" t="s">
        <v>2523</v>
      </c>
      <c r="C550" t="s">
        <v>3542</v>
      </c>
      <c r="D550" t="s">
        <v>3545</v>
      </c>
      <c r="E550" t="s">
        <v>3563</v>
      </c>
      <c r="F550" t="s">
        <v>3675</v>
      </c>
      <c r="G550" t="s">
        <v>161</v>
      </c>
      <c r="H550" t="s">
        <v>174</v>
      </c>
      <c r="I550" t="s">
        <v>4110</v>
      </c>
      <c r="J550" t="s">
        <v>994</v>
      </c>
      <c r="K550" t="s">
        <v>1689</v>
      </c>
      <c r="L550" t="s">
        <v>1339</v>
      </c>
      <c r="M550" t="s">
        <v>1974</v>
      </c>
      <c r="N550" t="s">
        <v>4315</v>
      </c>
      <c r="O550" t="s">
        <v>4319</v>
      </c>
      <c r="P550" t="s">
        <v>4322</v>
      </c>
      <c r="Q550" t="s">
        <v>4736</v>
      </c>
      <c r="R550" t="s">
        <v>5439</v>
      </c>
      <c r="S550" t="s">
        <v>4324</v>
      </c>
      <c r="T550" t="s">
        <v>5642</v>
      </c>
      <c r="U550" t="s">
        <v>5955</v>
      </c>
      <c r="Y550" cm="1">
        <f t="array" ref="Y550">IF(FALSE,"True," &amp; IF(_xlfn.XLOOKUP("Src_IsAny",'Scoring_Config'!$A:$A,'Scoring_Config'!$D:$D,"Yes")="Yes",_xlfn.XLOOKUP("Src_IsAny",'Scoring_Config'!$A:$A,'Scoring_Config'!$C:$C,10),0),"False,0")</f>
        <v>0</v>
      </c>
      <c r="Z550" cm="1">
        <f t="array" ref="Z550">IF(FALSE,"True," &amp; IF(_xlfn.XLOOKUP("Src_CIDR_Le_16",'Scoring_Config'!$A:$A,'Scoring_Config'!$D:$D,"Yes")="Yes",_xlfn.XLOOKUP("Src_CIDR_Le_16",'Scoring_Config'!$A:$A,'Scoring_Config'!$C:$C,10),0),"False,0")</f>
        <v>0</v>
      </c>
      <c r="AA550" cm="1">
        <f t="array" ref="AA550">IF(FALSE,"True," &amp; IF(_xlfn.XLOOKUP("Src_CIDR_17_22",'Scoring_Config'!$A:$A,'Scoring_Config'!$D:$D,"Yes")="Yes",_xlfn.XLOOKUP("Src_CIDR_17_22",'Scoring_Config'!$A:$A,'Scoring_Config'!$C:$C,5),0),"False,0")</f>
        <v>0</v>
      </c>
      <c r="AB550" cm="1">
        <f t="array" ref="AB550">IF(FALSE,"True," &amp; IF(_xlfn.XLOOKUP("Dst_IsAny",'Scoring_Config'!$A:$A,'Scoring_Config'!$D:$D,"Yes")="Yes",_xlfn.XLOOKUP("Dst_IsAny",'Scoring_Config'!$A:$A,'Scoring_Config'!$C:$C,10),0),"False,0")</f>
        <v>0</v>
      </c>
      <c r="AC550" cm="1">
        <f t="array" ref="AC550">IF(FALSE,"True," &amp; IF(_xlfn.XLOOKUP("Dst_CIDR_Le_16",'Scoring_Config'!$A:$A,'Scoring_Config'!$D:$D,"Yes")="Yes",_xlfn.XLOOKUP("Dst_CIDR_Le_16",'Scoring_Config'!$A:$A,'Scoring_Config'!$C:$C,10),0),"False,0")</f>
        <v>0</v>
      </c>
      <c r="AD550" cm="1">
        <f t="array" ref="AD550">IF(FALSE,"True," &amp; IF(_xlfn.XLOOKUP("Dst_CIDR_17_22",'Scoring_Config'!$A:$A,'Scoring_Config'!$D:$D,"Yes")="Yes",_xlfn.XLOOKUP("Dst_CIDR_17_22",'Scoring_Config'!$A:$A,'Scoring_Config'!$C:$C,5),0),"False,0")</f>
        <v>0</v>
      </c>
      <c r="AE550" cm="1">
        <f t="array" ref="AE550">IF(FALSE,"True," &amp; IF(_xlfn.XLOOKUP("SrcZone_IsAny",'Scoring_Config'!$A:$A,'Scoring_Config'!$D:$D,"Yes")="Yes",_xlfn.XLOOKUP("SrcZone_IsAny",'Scoring_Config'!$A:$A,'Scoring_Config'!$C:$C,10),0),"False,0")</f>
        <v>0</v>
      </c>
      <c r="AF550" cm="1">
        <f t="array" ref="AF550">IF(FALSE,"True," &amp; IF(_xlfn.XLOOKUP("DstZone_IsAny",'Scoring_Config'!$A:$A,'Scoring_Config'!$D:$D,"Yes")="Yes",_xlfn.XLOOKUP("DstZone_IsAny",'Scoring_Config'!$A:$A,'Scoring_Config'!$C:$C,10),0),"False,0")</f>
        <v>0</v>
      </c>
      <c r="AG550" cm="1">
        <f t="array" ref="AG55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50" cm="1">
        <f t="array" ref="AH550">IF(FALSE,"True," &amp; IF(_xlfn.XLOOKUP("App_Any_OR_RangeGt1000",'Scoring_Config'!$A:$A,'Scoring_Config'!$D:$D,"Yes")="Yes",_xlfn.XLOOKUP("App_Any_OR_RangeGt1000",'Scoring_Config'!$A:$A,'Scoring_Config'!$C:$C,10),0),"False,0")</f>
        <v>0</v>
      </c>
      <c r="AI550" cm="1">
        <f t="array" ref="AI550">IF(FALSE,"True," &amp; IF(_xlfn.XLOOKUP("Service_Insecure_Match",'Scoring_Config'!$A:$A,'Scoring_Config'!$D:$D,"Yes")="Yes",_xlfn.XLOOKUP("Service_Insecure_Match",'Scoring_Config'!$A:$A,'Scoring_Config'!$C:$C,5),0),"False,0")</f>
        <v>0</v>
      </c>
      <c r="AJ550" cm="1">
        <f t="array" ref="AJ550">IF(FALSE,"True," &amp; IF(_xlfn.XLOOKUP("Risky_Inbound",'Scoring_Config'!$A:$A,'Scoring_Config'!$D:$D,"Yes")="Yes",_xlfn.XLOOKUP("Risky_Inbound",'Scoring_Config'!$A:$A,'Scoring_Config'!$C:$C,50),0),"False,0")</f>
        <v>0</v>
      </c>
      <c r="AK550" cm="1">
        <f t="array" ref="AK550">IF(FALSE,"True," &amp; IF(_xlfn.XLOOKUP("Risky_Outbound",'Scoring_Config'!$A:$A,'Scoring_Config'!$D:$D,"Yes")="Yes",_xlfn.XLOOKUP("Risky_Outbound",'Scoring_Config'!$A:$A,'Scoring_Config'!$C:$C,25),0),"False,0")</f>
        <v>0</v>
      </c>
      <c r="AL550" t="s">
        <v>6697</v>
      </c>
      <c r="AM550" cm="1">
        <f t="array" ref="AM55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50" t="s">
        <v>6697</v>
      </c>
      <c r="AO550" t="s">
        <v>6697</v>
      </c>
      <c r="AP550" t="s">
        <v>6697</v>
      </c>
      <c r="AQ550" cm="1">
        <f t="array" ref="AQ550">IF(FALSE,"True," &amp; IF(_xlfn.XLOOKUP("Service_IsAny",'Scoring_Config'!$A:$A,'Scoring_Config'!$D:$D,"Yes")="Yes",_xlfn.XLOOKUP("Service_IsAny",'Scoring_Config'!$A:$A,'Scoring_Config'!$C:$C,0),0),"False,0")</f>
        <v>0</v>
      </c>
      <c r="AR550">
        <v>3</v>
      </c>
      <c r="AS550" cm="1">
        <f t="array" ref="AS550">IF(FALSE,"True," &amp; IF(_xlfn.XLOOKUP("Service_RangeGt1000",'Scoring_Config'!$A:$A,'Scoring_Config'!$D:$D,"Yes")="Yes",_xlfn.XLOOKUP("Service_RangeGt1000",'Scoring_Config'!$A:$A,'Scoring_Config'!$C:$C,0),0),"False,0")</f>
        <v>0</v>
      </c>
      <c r="AT550" cm="1">
        <f t="array" ref="AT550">IF(FALSE,"True," &amp; IF(_xlfn.XLOOKUP("App_IsAny",'Scoring_Config'!$A:$A,'Scoring_Config'!$D:$D,"Yes")="Yes",_xlfn.XLOOKUP("App_IsAny",'Scoring_Config'!$A:$A,'Scoring_Config'!$C:$C,0),0),"False,0")</f>
        <v>0</v>
      </c>
      <c r="AU550">
        <v>18</v>
      </c>
      <c r="AV550" cm="1">
        <f t="array" ref="AV550">IF(FALSE,"True," &amp; IF(_xlfn.XLOOKUP("App_RangeGt1000",'Scoring_Config'!$A:$A,'Scoring_Config'!$D:$D,"Yes")="Yes",_xlfn.XLOOKUP("App_RangeGt1000",'Scoring_Config'!$A:$A,'Scoring_Config'!$C:$C,0),0),"False,0")</f>
        <v>0</v>
      </c>
      <c r="AW550" cm="1">
        <f t="array" ref="AW550">IF(FALSE,"True," &amp; IF(_xlfn.XLOOKUP("Action_IsDenyOrDrop",'Scoring_Config'!$A:$A,'Scoring_Config'!$D:$D,"Yes")="Yes",_xlfn.XLOOKUP("Action_IsDenyOrDrop",'Scoring_Config'!$A:$A,'Scoring_Config'!$C:$C,0),0),"False,0")</f>
        <v>0</v>
      </c>
      <c r="AX550" cm="1">
        <f t="array" ref="AX550">IF(LEFT(AW550,4)="True",0,(IF(LEFT(Y550,4)="True",IF(_xlfn.XLOOKUP("Src_IsAny",'Scoring_Config'!$A:$A,'Scoring_Config'!$D:$D,"Yes")="Yes",_xlfn.XLOOKUP("Src_IsAny",'Scoring_Config'!$A:$A,'Scoring_Config'!$C:$C,10),0),0)+IF(LEFT(Z550,4)="True",IF(_xlfn.XLOOKUP("Src_CIDR_Le_16",'Scoring_Config'!$A:$A,'Scoring_Config'!$D:$D,"Yes")="Yes",_xlfn.XLOOKUP("Src_CIDR_Le_16",'Scoring_Config'!$A:$A,'Scoring_Config'!$C:$C,10),0),0)+IF(LEFT(AA550,4)="True",IF(_xlfn.XLOOKUP("Src_CIDR_17_22",'Scoring_Config'!$A:$A,'Scoring_Config'!$D:$D,"Yes")="Yes",_xlfn.XLOOKUP("Src_CIDR_17_22",'Scoring_Config'!$A:$A,'Scoring_Config'!$C:$C,5),0),0)+IF(LEFT(AB550,4)="True",IF(_xlfn.XLOOKUP("Dst_IsAny",'Scoring_Config'!$A:$A,'Scoring_Config'!$D:$D,"Yes")="Yes",_xlfn.XLOOKUP("Dst_IsAny",'Scoring_Config'!$A:$A,'Scoring_Config'!$C:$C,10),0),0)+IF(LEFT(AC550,4)="True",IF(_xlfn.XLOOKUP("Dst_CIDR_Le_16",'Scoring_Config'!$A:$A,'Scoring_Config'!$D:$D,"Yes")="Yes",_xlfn.XLOOKUP("Dst_CIDR_Le_16",'Scoring_Config'!$A:$A,'Scoring_Config'!$C:$C,10),0),0)+IF(LEFT(AD550,4)="True",IF(_xlfn.XLOOKUP("Dst_CIDR_17_22",'Scoring_Config'!$A:$A,'Scoring_Config'!$D:$D,"Yes")="Yes",_xlfn.XLOOKUP("Dst_CIDR_17_22",'Scoring_Config'!$A:$A,'Scoring_Config'!$C:$C,5),0),0)+IF(LEFT(AE550,4)="True",IF(_xlfn.XLOOKUP("SrcZone_IsAny",'Scoring_Config'!$A:$A,'Scoring_Config'!$D:$D,"Yes")="Yes",_xlfn.XLOOKUP("SrcZone_IsAny",'Scoring_Config'!$A:$A,'Scoring_Config'!$C:$C,10),0),0)+IF(LEFT(AF550,4)="True",IF(_xlfn.XLOOKUP("DstZone_IsAny",'Scoring_Config'!$A:$A,'Scoring_Config'!$D:$D,"Yes")="Yes",_xlfn.XLOOKUP("DstZone_IsAny",'Scoring_Config'!$A:$A,'Scoring_Config'!$C:$C,10),0),0)+IF(LEFT(AG550,4)="True",IF(_xlfn.XLOOKUP("Service_Any_OR_RangeGt1000",'Scoring_Config'!$A:$A,'Scoring_Config'!$D:$D,"Yes")="Yes",_xlfn.XLOOKUP("Service_Any_OR_RangeGt1000",'Scoring_Config'!$A:$A,'Scoring_Config'!$C:$C,10),0),0)+IF(LEFT(AH550,4)="True",IF(_xlfn.XLOOKUP("App_Any_OR_RangeGt1000",'Scoring_Config'!$A:$A,'Scoring_Config'!$D:$D,"Yes")="Yes",_xlfn.XLOOKUP("App_Any_OR_RangeGt1000",'Scoring_Config'!$A:$A,'Scoring_Config'!$C:$C,10),0),0)+IF(LEFT(AI550,4)="True",IF(_xlfn.XLOOKUP("Service_Insecure_Match",'Scoring_Config'!$A:$A,'Scoring_Config'!$D:$D,"Yes")="Yes",_xlfn.XLOOKUP("Service_Insecure_Match",'Scoring_Config'!$A:$A,'Scoring_Config'!$C:$C,5),0),0)+IF(LEFT(AJ550,4)="True",IF(_xlfn.XLOOKUP("Risky_Inbound",'Scoring_Config'!$A:$A,'Scoring_Config'!$D:$D,"Yes")="Yes",_xlfn.XLOOKUP("Risky_Inbound",'Scoring_Config'!$A:$A,'Scoring_Config'!$C:$C,50),0),0)+IF(LEFT(AK550,4)="True",IF(_xlfn.XLOOKUP("Risky_Outbound",'Scoring_Config'!$A:$A,'Scoring_Config'!$D:$D,"Yes")="Yes",_xlfn.XLOOKUP("Risky_Outbound",'Scoring_Config'!$A:$A,'Scoring_Config'!$C:$C,25),0),0)+IF(LEFT(AZ550,4)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550,FIND(",",AL550)+1,100)),0)+IF(LEFT(AM550,4)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550,FIND(",",AN550)+1,100)),0)+IF(_xlfn.XLOOKUP("Profile_Scoring",'Scoring_Config'!$A:$A,'Scoring_Config'!$D:$D,"Yes")="Yes",VALUE(MID(AO550,FIND(",",AO550)+1,100)),0)+IF(_xlfn.XLOOKUP("Options_Scoring",'Scoring_Config'!$A:$A,'Scoring_Config'!$D:$D,"Yes")="Yes",VALUE(MID(AP550,FIND(",",AP550)+1,100)),0)))</f>
        <v>0</v>
      </c>
      <c r="AZ550" cm="1">
        <f t="array" ref="AZ550">IF(FALSE,"True," &amp; IF(_xlfn.XLOOKUP("Migrate_Insecure",'Scoring_Config'!$A:$A,'Scoring_Config'!$D:$D,"Yes")="Yes",_xlfn.XLOOKUP("Migrate_Insecure",'Scoring_Config'!$A:$A,'Scoring_Config'!$C:$C,10),0),"False,0")</f>
        <v>0</v>
      </c>
    </row>
    <row r="551" spans="1:52">
      <c r="A551" t="s">
        <v>1979</v>
      </c>
      <c r="B551" t="s">
        <v>2524</v>
      </c>
      <c r="C551" t="s">
        <v>3542</v>
      </c>
      <c r="D551" t="s">
        <v>3545</v>
      </c>
      <c r="E551" t="s">
        <v>3563</v>
      </c>
      <c r="F551" t="s">
        <v>3674</v>
      </c>
      <c r="G551" t="s">
        <v>116</v>
      </c>
      <c r="H551" t="s">
        <v>174</v>
      </c>
      <c r="I551" t="s">
        <v>3670</v>
      </c>
      <c r="J551" t="s">
        <v>233</v>
      </c>
      <c r="K551" t="s">
        <v>1837</v>
      </c>
      <c r="L551" t="s">
        <v>1327</v>
      </c>
      <c r="M551" t="s">
        <v>1974</v>
      </c>
      <c r="N551" t="s">
        <v>4315</v>
      </c>
      <c r="O551" t="s">
        <v>4319</v>
      </c>
      <c r="P551" t="s">
        <v>4323</v>
      </c>
      <c r="Q551" t="s">
        <v>4737</v>
      </c>
      <c r="R551" t="s">
        <v>5439</v>
      </c>
      <c r="S551" t="s">
        <v>4324</v>
      </c>
      <c r="T551" t="s">
        <v>5642</v>
      </c>
      <c r="U551" t="s">
        <v>5955</v>
      </c>
      <c r="Y551" cm="1">
        <f t="array" ref="Y551">IF(FALSE,"True," &amp; IF(_xlfn.XLOOKUP("Src_IsAny",'Scoring_Config'!$A:$A,'Scoring_Config'!$D:$D,"Yes")="Yes",_xlfn.XLOOKUP("Src_IsAny",'Scoring_Config'!$A:$A,'Scoring_Config'!$C:$C,10),0),"False,0")</f>
        <v>0</v>
      </c>
      <c r="Z551" cm="1">
        <f t="array" ref="Z551">IF(FALSE,"True," &amp; IF(_xlfn.XLOOKUP("Src_CIDR_Le_16",'Scoring_Config'!$A:$A,'Scoring_Config'!$D:$D,"Yes")="Yes",_xlfn.XLOOKUP("Src_CIDR_Le_16",'Scoring_Config'!$A:$A,'Scoring_Config'!$C:$C,10),0),"False,0")</f>
        <v>0</v>
      </c>
      <c r="AA551" cm="1">
        <f t="array" ref="AA551">IF(FALSE,"True," &amp; IF(_xlfn.XLOOKUP("Src_CIDR_17_22",'Scoring_Config'!$A:$A,'Scoring_Config'!$D:$D,"Yes")="Yes",_xlfn.XLOOKUP("Src_CIDR_17_22",'Scoring_Config'!$A:$A,'Scoring_Config'!$C:$C,5),0),"False,0")</f>
        <v>0</v>
      </c>
      <c r="AB551" cm="1">
        <f t="array" ref="AB551">IF(FALSE,"True," &amp; IF(_xlfn.XLOOKUP("Dst_IsAny",'Scoring_Config'!$A:$A,'Scoring_Config'!$D:$D,"Yes")="Yes",_xlfn.XLOOKUP("Dst_IsAny",'Scoring_Config'!$A:$A,'Scoring_Config'!$C:$C,10),0),"False,0")</f>
        <v>0</v>
      </c>
      <c r="AC551" cm="1">
        <f t="array" ref="AC551">IF(FALSE,"True," &amp; IF(_xlfn.XLOOKUP("Dst_CIDR_Le_16",'Scoring_Config'!$A:$A,'Scoring_Config'!$D:$D,"Yes")="Yes",_xlfn.XLOOKUP("Dst_CIDR_Le_16",'Scoring_Config'!$A:$A,'Scoring_Config'!$C:$C,10),0),"False,0")</f>
        <v>0</v>
      </c>
      <c r="AD551" cm="1">
        <f t="array" ref="AD551">IF(FALSE,"True," &amp; IF(_xlfn.XLOOKUP("Dst_CIDR_17_22",'Scoring_Config'!$A:$A,'Scoring_Config'!$D:$D,"Yes")="Yes",_xlfn.XLOOKUP("Dst_CIDR_17_22",'Scoring_Config'!$A:$A,'Scoring_Config'!$C:$C,5),0),"False,0")</f>
        <v>0</v>
      </c>
      <c r="AE551" cm="1">
        <f t="array" ref="AE551">IF(FALSE,"True," &amp; IF(_xlfn.XLOOKUP("SrcZone_IsAny",'Scoring_Config'!$A:$A,'Scoring_Config'!$D:$D,"Yes")="Yes",_xlfn.XLOOKUP("SrcZone_IsAny",'Scoring_Config'!$A:$A,'Scoring_Config'!$C:$C,10),0),"False,0")</f>
        <v>0</v>
      </c>
      <c r="AF551" cm="1">
        <f t="array" ref="AF551">IF(FALSE,"True," &amp; IF(_xlfn.XLOOKUP("DstZone_IsAny",'Scoring_Config'!$A:$A,'Scoring_Config'!$D:$D,"Yes")="Yes",_xlfn.XLOOKUP("DstZone_IsAny",'Scoring_Config'!$A:$A,'Scoring_Config'!$C:$C,10),0),"False,0")</f>
        <v>0</v>
      </c>
      <c r="AG551" cm="1">
        <f t="array" ref="AG55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51" cm="1">
        <f t="array" ref="AH551">IF(FALSE,"True," &amp; IF(_xlfn.XLOOKUP("App_Any_OR_RangeGt1000",'Scoring_Config'!$A:$A,'Scoring_Config'!$D:$D,"Yes")="Yes",_xlfn.XLOOKUP("App_Any_OR_RangeGt1000",'Scoring_Config'!$A:$A,'Scoring_Config'!$C:$C,10),0),"False,0")</f>
        <v>0</v>
      </c>
      <c r="AI551" cm="1">
        <f t="array" ref="AI551">IF(FALSE,"True," &amp; IF(_xlfn.XLOOKUP("Service_Insecure_Match",'Scoring_Config'!$A:$A,'Scoring_Config'!$D:$D,"Yes")="Yes",_xlfn.XLOOKUP("Service_Insecure_Match",'Scoring_Config'!$A:$A,'Scoring_Config'!$C:$C,5),0),"False,0")</f>
        <v>0</v>
      </c>
      <c r="AJ551" cm="1">
        <f t="array" ref="AJ551">IF(FALSE,"True," &amp; IF(_xlfn.XLOOKUP("Risky_Inbound",'Scoring_Config'!$A:$A,'Scoring_Config'!$D:$D,"Yes")="Yes",_xlfn.XLOOKUP("Risky_Inbound",'Scoring_Config'!$A:$A,'Scoring_Config'!$C:$C,50),0),"False,0")</f>
        <v>0</v>
      </c>
      <c r="AK551" cm="1">
        <f t="array" ref="AK551">IF(FALSE,"True," &amp; IF(_xlfn.XLOOKUP("Risky_Outbound",'Scoring_Config'!$A:$A,'Scoring_Config'!$D:$D,"Yes")="Yes",_xlfn.XLOOKUP("Risky_Outbound",'Scoring_Config'!$A:$A,'Scoring_Config'!$C:$C,25),0),"False,0")</f>
        <v>0</v>
      </c>
      <c r="AL551" t="s">
        <v>6699</v>
      </c>
      <c r="AM551" cm="1">
        <f t="array" ref="AM55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51" t="s">
        <v>6697</v>
      </c>
      <c r="AO551" t="s">
        <v>6697</v>
      </c>
      <c r="AP551" t="s">
        <v>6697</v>
      </c>
      <c r="AQ551" cm="1">
        <f t="array" ref="AQ551">IF(FALSE,"True," &amp; IF(_xlfn.XLOOKUP("Service_IsAny",'Scoring_Config'!$A:$A,'Scoring_Config'!$D:$D,"Yes")="Yes",_xlfn.XLOOKUP("Service_IsAny",'Scoring_Config'!$A:$A,'Scoring_Config'!$C:$C,0),0),"False,0")</f>
        <v>0</v>
      </c>
      <c r="AR551">
        <v>0</v>
      </c>
      <c r="AS551" cm="1">
        <f t="array" ref="AS551">IF(FALSE,"True," &amp; IF(_xlfn.XLOOKUP("Service_RangeGt1000",'Scoring_Config'!$A:$A,'Scoring_Config'!$D:$D,"Yes")="Yes",_xlfn.XLOOKUP("Service_RangeGt1000",'Scoring_Config'!$A:$A,'Scoring_Config'!$C:$C,0),0),"False,0")</f>
        <v>0</v>
      </c>
      <c r="AT551" cm="1">
        <f t="array" ref="AT551">IF(FALSE,"True," &amp; IF(_xlfn.XLOOKUP("App_IsAny",'Scoring_Config'!$A:$A,'Scoring_Config'!$D:$D,"Yes")="Yes",_xlfn.XLOOKUP("App_IsAny",'Scoring_Config'!$A:$A,'Scoring_Config'!$C:$C,0),0),"False,0")</f>
        <v>0</v>
      </c>
      <c r="AU551">
        <v>0</v>
      </c>
      <c r="AV551" cm="1">
        <f t="array" ref="AV551">IF(FALSE,"True," &amp; IF(_xlfn.XLOOKUP("App_RangeGt1000",'Scoring_Config'!$A:$A,'Scoring_Config'!$D:$D,"Yes")="Yes",_xlfn.XLOOKUP("App_RangeGt1000",'Scoring_Config'!$A:$A,'Scoring_Config'!$C:$C,0),0),"False,0")</f>
        <v>0</v>
      </c>
      <c r="AW551" cm="1">
        <f t="array" ref="AW551">IF(FALSE,"True," &amp; IF(_xlfn.XLOOKUP("Action_IsDenyOrDrop",'Scoring_Config'!$A:$A,'Scoring_Config'!$D:$D,"Yes")="Yes",_xlfn.XLOOKUP("Action_IsDenyOrDrop",'Scoring_Config'!$A:$A,'Scoring_Config'!$C:$C,0),0),"False,0")</f>
        <v>0</v>
      </c>
      <c r="AX551" cm="1">
        <f t="array" ref="AX551">IF(LEFT(AW551,4)="True",0,(IF(LEFT(Y551,4)="True",IF(_xlfn.XLOOKUP("Src_IsAny",'Scoring_Config'!$A:$A,'Scoring_Config'!$D:$D,"Yes")="Yes",_xlfn.XLOOKUP("Src_IsAny",'Scoring_Config'!$A:$A,'Scoring_Config'!$C:$C,10),0),0)+IF(LEFT(Z551,4)="True",IF(_xlfn.XLOOKUP("Src_CIDR_Le_16",'Scoring_Config'!$A:$A,'Scoring_Config'!$D:$D,"Yes")="Yes",_xlfn.XLOOKUP("Src_CIDR_Le_16",'Scoring_Config'!$A:$A,'Scoring_Config'!$C:$C,10),0),0)+IF(LEFT(AA551,4)="True",IF(_xlfn.XLOOKUP("Src_CIDR_17_22",'Scoring_Config'!$A:$A,'Scoring_Config'!$D:$D,"Yes")="Yes",_xlfn.XLOOKUP("Src_CIDR_17_22",'Scoring_Config'!$A:$A,'Scoring_Config'!$C:$C,5),0),0)+IF(LEFT(AB551,4)="True",IF(_xlfn.XLOOKUP("Dst_IsAny",'Scoring_Config'!$A:$A,'Scoring_Config'!$D:$D,"Yes")="Yes",_xlfn.XLOOKUP("Dst_IsAny",'Scoring_Config'!$A:$A,'Scoring_Config'!$C:$C,10),0),0)+IF(LEFT(AC551,4)="True",IF(_xlfn.XLOOKUP("Dst_CIDR_Le_16",'Scoring_Config'!$A:$A,'Scoring_Config'!$D:$D,"Yes")="Yes",_xlfn.XLOOKUP("Dst_CIDR_Le_16",'Scoring_Config'!$A:$A,'Scoring_Config'!$C:$C,10),0),0)+IF(LEFT(AD551,4)="True",IF(_xlfn.XLOOKUP("Dst_CIDR_17_22",'Scoring_Config'!$A:$A,'Scoring_Config'!$D:$D,"Yes")="Yes",_xlfn.XLOOKUP("Dst_CIDR_17_22",'Scoring_Config'!$A:$A,'Scoring_Config'!$C:$C,5),0),0)+IF(LEFT(AE551,4)="True",IF(_xlfn.XLOOKUP("SrcZone_IsAny",'Scoring_Config'!$A:$A,'Scoring_Config'!$D:$D,"Yes")="Yes",_xlfn.XLOOKUP("SrcZone_IsAny",'Scoring_Config'!$A:$A,'Scoring_Config'!$C:$C,10),0),0)+IF(LEFT(AF551,4)="True",IF(_xlfn.XLOOKUP("DstZone_IsAny",'Scoring_Config'!$A:$A,'Scoring_Config'!$D:$D,"Yes")="Yes",_xlfn.XLOOKUP("DstZone_IsAny",'Scoring_Config'!$A:$A,'Scoring_Config'!$C:$C,10),0),0)+IF(LEFT(AG551,4)="True",IF(_xlfn.XLOOKUP("Service_Any_OR_RangeGt1000",'Scoring_Config'!$A:$A,'Scoring_Config'!$D:$D,"Yes")="Yes",_xlfn.XLOOKUP("Service_Any_OR_RangeGt1000",'Scoring_Config'!$A:$A,'Scoring_Config'!$C:$C,10),0),0)+IF(LEFT(AH551,4)="True",IF(_xlfn.XLOOKUP("App_Any_OR_RangeGt1000",'Scoring_Config'!$A:$A,'Scoring_Config'!$D:$D,"Yes")="Yes",_xlfn.XLOOKUP("App_Any_OR_RangeGt1000",'Scoring_Config'!$A:$A,'Scoring_Config'!$C:$C,10),0),0)+IF(LEFT(AI551,4)="True",IF(_xlfn.XLOOKUP("Service_Insecure_Match",'Scoring_Config'!$A:$A,'Scoring_Config'!$D:$D,"Yes")="Yes",_xlfn.XLOOKUP("Service_Insecure_Match",'Scoring_Config'!$A:$A,'Scoring_Config'!$C:$C,5),0),0)+IF(LEFT(AJ551,4)="True",IF(_xlfn.XLOOKUP("Risky_Inbound",'Scoring_Config'!$A:$A,'Scoring_Config'!$D:$D,"Yes")="Yes",_xlfn.XLOOKUP("Risky_Inbound",'Scoring_Config'!$A:$A,'Scoring_Config'!$C:$C,50),0),0)+IF(LEFT(AK551,4)="True",IF(_xlfn.XLOOKUP("Risky_Outbound",'Scoring_Config'!$A:$A,'Scoring_Config'!$D:$D,"Yes")="Yes",_xlfn.XLOOKUP("Risky_Outbound",'Scoring_Config'!$A:$A,'Scoring_Config'!$C:$C,25),0),0)+IF(LEFT(AZ551,4)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551,FIND(",",AL551)+1,100)),0)+IF(LEFT(AM551,4)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551,FIND(",",AN551)+1,100)),0)+IF(_xlfn.XLOOKUP("Profile_Scoring",'Scoring_Config'!$A:$A,'Scoring_Config'!$D:$D,"Yes")="Yes",VALUE(MID(AO551,FIND(",",AO551)+1,100)),0)+IF(_xlfn.XLOOKUP("Options_Scoring",'Scoring_Config'!$A:$A,'Scoring_Config'!$D:$D,"Yes")="Yes",VALUE(MID(AP551,FIND(",",AP551)+1,100)),0)))</f>
        <v>0</v>
      </c>
      <c r="AZ551" cm="1">
        <f t="array" ref="AZ551">IF(FALSE,"True," &amp; IF(_xlfn.XLOOKUP("Migrate_Insecure",'Scoring_Config'!$A:$A,'Scoring_Config'!$D:$D,"Yes")="Yes",_xlfn.XLOOKUP("Migrate_Insecure",'Scoring_Config'!$A:$A,'Scoring_Config'!$C:$C,10),0),"False,0")</f>
        <v>0</v>
      </c>
    </row>
    <row r="552" spans="1:52">
      <c r="A552" t="s">
        <v>1979</v>
      </c>
      <c r="B552" t="s">
        <v>2525</v>
      </c>
      <c r="C552" t="s">
        <v>3542</v>
      </c>
      <c r="D552" t="s">
        <v>3545</v>
      </c>
      <c r="E552" t="s">
        <v>3563</v>
      </c>
      <c r="F552" t="s">
        <v>3793</v>
      </c>
      <c r="G552" t="s">
        <v>342</v>
      </c>
      <c r="H552" t="s">
        <v>174</v>
      </c>
      <c r="I552" t="s">
        <v>3984</v>
      </c>
      <c r="J552" t="s">
        <v>890</v>
      </c>
      <c r="K552" t="s">
        <v>1838</v>
      </c>
      <c r="L552" t="s">
        <v>1370</v>
      </c>
      <c r="M552" t="s">
        <v>1974</v>
      </c>
      <c r="N552" t="s">
        <v>4315</v>
      </c>
      <c r="O552" t="s">
        <v>4319</v>
      </c>
      <c r="P552" t="s">
        <v>4321</v>
      </c>
      <c r="Q552" t="s">
        <v>4738</v>
      </c>
      <c r="R552" t="s">
        <v>5440</v>
      </c>
      <c r="S552" t="s">
        <v>5440</v>
      </c>
      <c r="T552" t="s">
        <v>5642</v>
      </c>
      <c r="U552" t="s">
        <v>6226</v>
      </c>
      <c r="Y552" cm="1">
        <f t="array" ref="Y552">IF(FALSE,"True," &amp; IF(_xlfn.XLOOKUP("Src_IsAny",'Scoring_Config'!$A:$A,'Scoring_Config'!$D:$D,"Yes")="Yes",_xlfn.XLOOKUP("Src_IsAny",'Scoring_Config'!$A:$A,'Scoring_Config'!$C:$C,10),0),"False,0")</f>
        <v>0</v>
      </c>
      <c r="Z552" cm="1">
        <f t="array" ref="Z552">IF(FALSE,"True," &amp; IF(_xlfn.XLOOKUP("Src_CIDR_Le_16",'Scoring_Config'!$A:$A,'Scoring_Config'!$D:$D,"Yes")="Yes",_xlfn.XLOOKUP("Src_CIDR_Le_16",'Scoring_Config'!$A:$A,'Scoring_Config'!$C:$C,10),0),"False,0")</f>
        <v>0</v>
      </c>
      <c r="AA552" cm="1">
        <f t="array" ref="AA552">IF(FALSE,"True," &amp; IF(_xlfn.XLOOKUP("Src_CIDR_17_22",'Scoring_Config'!$A:$A,'Scoring_Config'!$D:$D,"Yes")="Yes",_xlfn.XLOOKUP("Src_CIDR_17_22",'Scoring_Config'!$A:$A,'Scoring_Config'!$C:$C,5),0),"False,0")</f>
        <v>0</v>
      </c>
      <c r="AB552" cm="1">
        <f t="array" ref="AB552">IF(FALSE,"True," &amp; IF(_xlfn.XLOOKUP("Dst_IsAny",'Scoring_Config'!$A:$A,'Scoring_Config'!$D:$D,"Yes")="Yes",_xlfn.XLOOKUP("Dst_IsAny",'Scoring_Config'!$A:$A,'Scoring_Config'!$C:$C,10),0),"False,0")</f>
        <v>0</v>
      </c>
      <c r="AC552" cm="1">
        <f t="array" ref="AC552">IF(FALSE,"True," &amp; IF(_xlfn.XLOOKUP("Dst_CIDR_Le_16",'Scoring_Config'!$A:$A,'Scoring_Config'!$D:$D,"Yes")="Yes",_xlfn.XLOOKUP("Dst_CIDR_Le_16",'Scoring_Config'!$A:$A,'Scoring_Config'!$C:$C,10),0),"False,0")</f>
        <v>0</v>
      </c>
      <c r="AD552" cm="1">
        <f t="array" ref="AD552">IF(FALSE,"True," &amp; IF(_xlfn.XLOOKUP("Dst_CIDR_17_22",'Scoring_Config'!$A:$A,'Scoring_Config'!$D:$D,"Yes")="Yes",_xlfn.XLOOKUP("Dst_CIDR_17_22",'Scoring_Config'!$A:$A,'Scoring_Config'!$C:$C,5),0),"False,0")</f>
        <v>0</v>
      </c>
      <c r="AE552" cm="1">
        <f t="array" ref="AE552">IF(FALSE,"True," &amp; IF(_xlfn.XLOOKUP("SrcZone_IsAny",'Scoring_Config'!$A:$A,'Scoring_Config'!$D:$D,"Yes")="Yes",_xlfn.XLOOKUP("SrcZone_IsAny",'Scoring_Config'!$A:$A,'Scoring_Config'!$C:$C,10),0),"False,0")</f>
        <v>0</v>
      </c>
      <c r="AF552" cm="1">
        <f t="array" ref="AF552">IF(FALSE,"True," &amp; IF(_xlfn.XLOOKUP("DstZone_IsAny",'Scoring_Config'!$A:$A,'Scoring_Config'!$D:$D,"Yes")="Yes",_xlfn.XLOOKUP("DstZone_IsAny",'Scoring_Config'!$A:$A,'Scoring_Config'!$C:$C,10),0),"False,0")</f>
        <v>0</v>
      </c>
      <c r="AG552" cm="1">
        <f t="array" ref="AG55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52" cm="1">
        <f t="array" ref="AH552">IF(FALSE,"True," &amp; IF(_xlfn.XLOOKUP("App_Any_OR_RangeGt1000",'Scoring_Config'!$A:$A,'Scoring_Config'!$D:$D,"Yes")="Yes",_xlfn.XLOOKUP("App_Any_OR_RangeGt1000",'Scoring_Config'!$A:$A,'Scoring_Config'!$C:$C,10),0),"False,0")</f>
        <v>0</v>
      </c>
      <c r="AI552" cm="1">
        <f t="array" ref="AI552">IF(FALSE,"True," &amp; IF(_xlfn.XLOOKUP("Service_Insecure_Match",'Scoring_Config'!$A:$A,'Scoring_Config'!$D:$D,"Yes")="Yes",_xlfn.XLOOKUP("Service_Insecure_Match",'Scoring_Config'!$A:$A,'Scoring_Config'!$C:$C,5),0),"False,0")</f>
        <v>0</v>
      </c>
      <c r="AJ552" cm="1">
        <f t="array" ref="AJ552">IF(FALSE,"True," &amp; IF(_xlfn.XLOOKUP("Risky_Inbound",'Scoring_Config'!$A:$A,'Scoring_Config'!$D:$D,"Yes")="Yes",_xlfn.XLOOKUP("Risky_Inbound",'Scoring_Config'!$A:$A,'Scoring_Config'!$C:$C,50),0),"False,0")</f>
        <v>0</v>
      </c>
      <c r="AK552" cm="1">
        <f t="array" ref="AK552">IF(FALSE,"True," &amp; IF(_xlfn.XLOOKUP("Risky_Outbound",'Scoring_Config'!$A:$A,'Scoring_Config'!$D:$D,"Yes")="Yes",_xlfn.XLOOKUP("Risky_Outbound",'Scoring_Config'!$A:$A,'Scoring_Config'!$C:$C,25),0),"False,0")</f>
        <v>0</v>
      </c>
      <c r="AL552" t="s">
        <v>6700</v>
      </c>
      <c r="AM552" cm="1">
        <f t="array" ref="AM55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52" t="s">
        <v>6697</v>
      </c>
      <c r="AO552" t="s">
        <v>6697</v>
      </c>
      <c r="AP552" t="s">
        <v>6697</v>
      </c>
      <c r="AQ552" cm="1">
        <f t="array" ref="AQ552">IF(FALSE,"True," &amp; IF(_xlfn.XLOOKUP("Service_IsAny",'Scoring_Config'!$A:$A,'Scoring_Config'!$D:$D,"Yes")="Yes",_xlfn.XLOOKUP("Service_IsAny",'Scoring_Config'!$A:$A,'Scoring_Config'!$C:$C,0),0),"False,0")</f>
        <v>0</v>
      </c>
      <c r="AR552">
        <v>1</v>
      </c>
      <c r="AS552" cm="1">
        <f t="array" ref="AS552">IF(FALSE,"True," &amp; IF(_xlfn.XLOOKUP("Service_RangeGt1000",'Scoring_Config'!$A:$A,'Scoring_Config'!$D:$D,"Yes")="Yes",_xlfn.XLOOKUP("Service_RangeGt1000",'Scoring_Config'!$A:$A,'Scoring_Config'!$C:$C,0),0),"False,0")</f>
        <v>0</v>
      </c>
      <c r="AT552" cm="1">
        <f t="array" ref="AT552">IF(FALSE,"True," &amp; IF(_xlfn.XLOOKUP("App_IsAny",'Scoring_Config'!$A:$A,'Scoring_Config'!$D:$D,"Yes")="Yes",_xlfn.XLOOKUP("App_IsAny",'Scoring_Config'!$A:$A,'Scoring_Config'!$C:$C,0),0),"False,0")</f>
        <v>0</v>
      </c>
      <c r="AU552">
        <v>6</v>
      </c>
      <c r="AV552" cm="1">
        <f t="array" ref="AV552">IF(FALSE,"True," &amp; IF(_xlfn.XLOOKUP("App_RangeGt1000",'Scoring_Config'!$A:$A,'Scoring_Config'!$D:$D,"Yes")="Yes",_xlfn.XLOOKUP("App_RangeGt1000",'Scoring_Config'!$A:$A,'Scoring_Config'!$C:$C,0),0),"False,0")</f>
        <v>0</v>
      </c>
      <c r="AW552" cm="1">
        <f t="array" ref="AW552">IF(FALSE,"True," &amp; IF(_xlfn.XLOOKUP("Action_IsDenyOrDrop",'Scoring_Config'!$A:$A,'Scoring_Config'!$D:$D,"Yes")="Yes",_xlfn.XLOOKUP("Action_IsDenyOrDrop",'Scoring_Config'!$A:$A,'Scoring_Config'!$C:$C,0),0),"False,0")</f>
        <v>0</v>
      </c>
      <c r="AX552" cm="1">
        <f t="array" ref="AX552">IF(LEFT(AW552,4)="True",0,(IF(LEFT(Y552,4)="True",IF(_xlfn.XLOOKUP("Src_IsAny",'Scoring_Config'!$A:$A,'Scoring_Config'!$D:$D,"Yes")="Yes",_xlfn.XLOOKUP("Src_IsAny",'Scoring_Config'!$A:$A,'Scoring_Config'!$C:$C,10),0),0)+IF(LEFT(Z552,4)="True",IF(_xlfn.XLOOKUP("Src_CIDR_Le_16",'Scoring_Config'!$A:$A,'Scoring_Config'!$D:$D,"Yes")="Yes",_xlfn.XLOOKUP("Src_CIDR_Le_16",'Scoring_Config'!$A:$A,'Scoring_Config'!$C:$C,10),0),0)+IF(LEFT(AA552,4)="True",IF(_xlfn.XLOOKUP("Src_CIDR_17_22",'Scoring_Config'!$A:$A,'Scoring_Config'!$D:$D,"Yes")="Yes",_xlfn.XLOOKUP("Src_CIDR_17_22",'Scoring_Config'!$A:$A,'Scoring_Config'!$C:$C,5),0),0)+IF(LEFT(AB552,4)="True",IF(_xlfn.XLOOKUP("Dst_IsAny",'Scoring_Config'!$A:$A,'Scoring_Config'!$D:$D,"Yes")="Yes",_xlfn.XLOOKUP("Dst_IsAny",'Scoring_Config'!$A:$A,'Scoring_Config'!$C:$C,10),0),0)+IF(LEFT(AC552,4)="True",IF(_xlfn.XLOOKUP("Dst_CIDR_Le_16",'Scoring_Config'!$A:$A,'Scoring_Config'!$D:$D,"Yes")="Yes",_xlfn.XLOOKUP("Dst_CIDR_Le_16",'Scoring_Config'!$A:$A,'Scoring_Config'!$C:$C,10),0),0)+IF(LEFT(AD552,4)="True",IF(_xlfn.XLOOKUP("Dst_CIDR_17_22",'Scoring_Config'!$A:$A,'Scoring_Config'!$D:$D,"Yes")="Yes",_xlfn.XLOOKUP("Dst_CIDR_17_22",'Scoring_Config'!$A:$A,'Scoring_Config'!$C:$C,5),0),0)+IF(LEFT(AE552,4)="True",IF(_xlfn.XLOOKUP("SrcZone_IsAny",'Scoring_Config'!$A:$A,'Scoring_Config'!$D:$D,"Yes")="Yes",_xlfn.XLOOKUP("SrcZone_IsAny",'Scoring_Config'!$A:$A,'Scoring_Config'!$C:$C,10),0),0)+IF(LEFT(AF552,4)="True",IF(_xlfn.XLOOKUP("DstZone_IsAny",'Scoring_Config'!$A:$A,'Scoring_Config'!$D:$D,"Yes")="Yes",_xlfn.XLOOKUP("DstZone_IsAny",'Scoring_Config'!$A:$A,'Scoring_Config'!$C:$C,10),0),0)+IF(LEFT(AG552,4)="True",IF(_xlfn.XLOOKUP("Service_Any_OR_RangeGt1000",'Scoring_Config'!$A:$A,'Scoring_Config'!$D:$D,"Yes")="Yes",_xlfn.XLOOKUP("Service_Any_OR_RangeGt1000",'Scoring_Config'!$A:$A,'Scoring_Config'!$C:$C,10),0),0)+IF(LEFT(AH552,4)="True",IF(_xlfn.XLOOKUP("App_Any_OR_RangeGt1000",'Scoring_Config'!$A:$A,'Scoring_Config'!$D:$D,"Yes")="Yes",_xlfn.XLOOKUP("App_Any_OR_RangeGt1000",'Scoring_Config'!$A:$A,'Scoring_Config'!$C:$C,10),0),0)+IF(LEFT(AI552,4)="True",IF(_xlfn.XLOOKUP("Service_Insecure_Match",'Scoring_Config'!$A:$A,'Scoring_Config'!$D:$D,"Yes")="Yes",_xlfn.XLOOKUP("Service_Insecure_Match",'Scoring_Config'!$A:$A,'Scoring_Config'!$C:$C,5),0),0)+IF(LEFT(AJ552,4)="True",IF(_xlfn.XLOOKUP("Risky_Inbound",'Scoring_Config'!$A:$A,'Scoring_Config'!$D:$D,"Yes")="Yes",_xlfn.XLOOKUP("Risky_Inbound",'Scoring_Config'!$A:$A,'Scoring_Config'!$C:$C,50),0),0)+IF(LEFT(AK552,4)="True",IF(_xlfn.XLOOKUP("Risky_Outbound",'Scoring_Config'!$A:$A,'Scoring_Config'!$D:$D,"Yes")="Yes",_xlfn.XLOOKUP("Risky_Outbound",'Scoring_Config'!$A:$A,'Scoring_Config'!$C:$C,25),0),0)+IF(LEFT(AZ552,4)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552,FIND(",",AL552)+1,100)),0)+IF(LEFT(AM552,4)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552,FIND(",",AN552)+1,100)),0)+IF(_xlfn.XLOOKUP("Profile_Scoring",'Scoring_Config'!$A:$A,'Scoring_Config'!$D:$D,"Yes")="Yes",VALUE(MID(AO552,FIND(",",AO552)+1,100)),0)+IF(_xlfn.XLOOKUP("Options_Scoring",'Scoring_Config'!$A:$A,'Scoring_Config'!$D:$D,"Yes")="Yes",VALUE(MID(AP552,FIND(",",AP552)+1,100)),0)))</f>
        <v>0</v>
      </c>
      <c r="AZ552" cm="1">
        <f t="array" ref="AZ552">IF(FALSE,"True," &amp; IF(_xlfn.XLOOKUP("Migrate_Insecure",'Scoring_Config'!$A:$A,'Scoring_Config'!$D:$D,"Yes")="Yes",_xlfn.XLOOKUP("Migrate_Insecure",'Scoring_Config'!$A:$A,'Scoring_Config'!$C:$C,10),0),"False,0")</f>
        <v>0</v>
      </c>
    </row>
    <row r="553" spans="1:52">
      <c r="A553" t="s">
        <v>1979</v>
      </c>
      <c r="B553" t="s">
        <v>2526</v>
      </c>
      <c r="C553" t="s">
        <v>3542</v>
      </c>
      <c r="D553" t="s">
        <v>3545</v>
      </c>
      <c r="E553" t="s">
        <v>3563</v>
      </c>
      <c r="F553" t="s">
        <v>3794</v>
      </c>
      <c r="G553" t="s">
        <v>343</v>
      </c>
      <c r="H553" t="s">
        <v>174</v>
      </c>
      <c r="I553" t="s">
        <v>3984</v>
      </c>
      <c r="J553" t="s">
        <v>890</v>
      </c>
      <c r="K553" t="s">
        <v>1839</v>
      </c>
      <c r="L553" t="s">
        <v>1422</v>
      </c>
      <c r="M553" t="s">
        <v>1974</v>
      </c>
      <c r="N553" t="s">
        <v>4315</v>
      </c>
      <c r="O553" t="s">
        <v>4319</v>
      </c>
      <c r="P553" t="s">
        <v>4322</v>
      </c>
      <c r="Q553" t="s">
        <v>4739</v>
      </c>
      <c r="R553" t="s">
        <v>5440</v>
      </c>
      <c r="S553" t="s">
        <v>5440</v>
      </c>
      <c r="T553" t="s">
        <v>5723</v>
      </c>
      <c r="U553" t="s">
        <v>6227</v>
      </c>
      <c r="Y553" cm="1">
        <f t="array" ref="Y553">IF(FALSE,"True," &amp; IF(_xlfn.XLOOKUP("Src_IsAny",'Scoring_Config'!$A:$A,'Scoring_Config'!$D:$D,"Yes")="Yes",_xlfn.XLOOKUP("Src_IsAny",'Scoring_Config'!$A:$A,'Scoring_Config'!$C:$C,10),0),"False,0")</f>
        <v>0</v>
      </c>
      <c r="Z553" cm="1">
        <f t="array" ref="Z553">IF(FALSE,"True," &amp; IF(_xlfn.XLOOKUP("Src_CIDR_Le_16",'Scoring_Config'!$A:$A,'Scoring_Config'!$D:$D,"Yes")="Yes",_xlfn.XLOOKUP("Src_CIDR_Le_16",'Scoring_Config'!$A:$A,'Scoring_Config'!$C:$C,10),0),"False,0")</f>
        <v>0</v>
      </c>
      <c r="AA553" cm="1">
        <f t="array" ref="AA553">IF(FALSE,"True," &amp; IF(_xlfn.XLOOKUP("Src_CIDR_17_22",'Scoring_Config'!$A:$A,'Scoring_Config'!$D:$D,"Yes")="Yes",_xlfn.XLOOKUP("Src_CIDR_17_22",'Scoring_Config'!$A:$A,'Scoring_Config'!$C:$C,5),0),"False,0")</f>
        <v>0</v>
      </c>
      <c r="AB553" cm="1">
        <f t="array" ref="AB553">IF(FALSE,"True," &amp; IF(_xlfn.XLOOKUP("Dst_IsAny",'Scoring_Config'!$A:$A,'Scoring_Config'!$D:$D,"Yes")="Yes",_xlfn.XLOOKUP("Dst_IsAny",'Scoring_Config'!$A:$A,'Scoring_Config'!$C:$C,10),0),"False,0")</f>
        <v>0</v>
      </c>
      <c r="AC553" cm="1">
        <f t="array" ref="AC553">IF(FALSE,"True," &amp; IF(_xlfn.XLOOKUP("Dst_CIDR_Le_16",'Scoring_Config'!$A:$A,'Scoring_Config'!$D:$D,"Yes")="Yes",_xlfn.XLOOKUP("Dst_CIDR_Le_16",'Scoring_Config'!$A:$A,'Scoring_Config'!$C:$C,10),0),"False,0")</f>
        <v>0</v>
      </c>
      <c r="AD553" cm="1">
        <f t="array" ref="AD553">IF(FALSE,"True," &amp; IF(_xlfn.XLOOKUP("Dst_CIDR_17_22",'Scoring_Config'!$A:$A,'Scoring_Config'!$D:$D,"Yes")="Yes",_xlfn.XLOOKUP("Dst_CIDR_17_22",'Scoring_Config'!$A:$A,'Scoring_Config'!$C:$C,5),0),"False,0")</f>
        <v>0</v>
      </c>
      <c r="AE553" cm="1">
        <f t="array" ref="AE553">IF(FALSE,"True," &amp; IF(_xlfn.XLOOKUP("SrcZone_IsAny",'Scoring_Config'!$A:$A,'Scoring_Config'!$D:$D,"Yes")="Yes",_xlfn.XLOOKUP("SrcZone_IsAny",'Scoring_Config'!$A:$A,'Scoring_Config'!$C:$C,10),0),"False,0")</f>
        <v>0</v>
      </c>
      <c r="AF553" cm="1">
        <f t="array" ref="AF553">IF(FALSE,"True," &amp; IF(_xlfn.XLOOKUP("DstZone_IsAny",'Scoring_Config'!$A:$A,'Scoring_Config'!$D:$D,"Yes")="Yes",_xlfn.XLOOKUP("DstZone_IsAny",'Scoring_Config'!$A:$A,'Scoring_Config'!$C:$C,10),0),"False,0")</f>
        <v>0</v>
      </c>
      <c r="AG553" cm="1">
        <f t="array" ref="AG55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53" cm="1">
        <f t="array" ref="AH553">IF(FALSE,"True," &amp; IF(_xlfn.XLOOKUP("App_Any_OR_RangeGt1000",'Scoring_Config'!$A:$A,'Scoring_Config'!$D:$D,"Yes")="Yes",_xlfn.XLOOKUP("App_Any_OR_RangeGt1000",'Scoring_Config'!$A:$A,'Scoring_Config'!$C:$C,10),0),"False,0")</f>
        <v>0</v>
      </c>
      <c r="AI553" cm="1">
        <f t="array" ref="AI553">IF(FALSE,"True," &amp; IF(_xlfn.XLOOKUP("Service_Insecure_Match",'Scoring_Config'!$A:$A,'Scoring_Config'!$D:$D,"Yes")="Yes",_xlfn.XLOOKUP("Service_Insecure_Match",'Scoring_Config'!$A:$A,'Scoring_Config'!$C:$C,5),0),"False,0")</f>
        <v>0</v>
      </c>
      <c r="AJ553" cm="1">
        <f t="array" ref="AJ553">IF(FALSE,"True," &amp; IF(_xlfn.XLOOKUP("Risky_Inbound",'Scoring_Config'!$A:$A,'Scoring_Config'!$D:$D,"Yes")="Yes",_xlfn.XLOOKUP("Risky_Inbound",'Scoring_Config'!$A:$A,'Scoring_Config'!$C:$C,50),0),"False,0")</f>
        <v>0</v>
      </c>
      <c r="AK553" cm="1">
        <f t="array" ref="AK553">IF(FALSE,"True," &amp; IF(_xlfn.XLOOKUP("Risky_Outbound",'Scoring_Config'!$A:$A,'Scoring_Config'!$D:$D,"Yes")="Yes",_xlfn.XLOOKUP("Risky_Outbound",'Scoring_Config'!$A:$A,'Scoring_Config'!$C:$C,25),0),"False,0")</f>
        <v>0</v>
      </c>
      <c r="AL553" t="s">
        <v>6697</v>
      </c>
      <c r="AM553" cm="1">
        <f t="array" ref="AM55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53" t="s">
        <v>6697</v>
      </c>
      <c r="AO553" t="s">
        <v>6697</v>
      </c>
      <c r="AP553" t="s">
        <v>6697</v>
      </c>
      <c r="AQ553" cm="1">
        <f t="array" ref="AQ553">IF(FALSE,"True," &amp; IF(_xlfn.XLOOKUP("Service_IsAny",'Scoring_Config'!$A:$A,'Scoring_Config'!$D:$D,"Yes")="Yes",_xlfn.XLOOKUP("Service_IsAny",'Scoring_Config'!$A:$A,'Scoring_Config'!$C:$C,0),0),"False,0")</f>
        <v>0</v>
      </c>
      <c r="AR553">
        <v>2</v>
      </c>
      <c r="AS553" cm="1">
        <f t="array" ref="AS553">IF(FALSE,"True," &amp; IF(_xlfn.XLOOKUP("Service_RangeGt1000",'Scoring_Config'!$A:$A,'Scoring_Config'!$D:$D,"Yes")="Yes",_xlfn.XLOOKUP("Service_RangeGt1000",'Scoring_Config'!$A:$A,'Scoring_Config'!$C:$C,0),0),"False,0")</f>
        <v>0</v>
      </c>
      <c r="AT553" cm="1">
        <f t="array" ref="AT553">IF(FALSE,"True," &amp; IF(_xlfn.XLOOKUP("App_IsAny",'Scoring_Config'!$A:$A,'Scoring_Config'!$D:$D,"Yes")="Yes",_xlfn.XLOOKUP("App_IsAny",'Scoring_Config'!$A:$A,'Scoring_Config'!$C:$C,0),0),"False,0")</f>
        <v>0</v>
      </c>
      <c r="AU553">
        <v>7</v>
      </c>
      <c r="AV553" cm="1">
        <f t="array" ref="AV553">IF(FALSE,"True," &amp; IF(_xlfn.XLOOKUP("App_RangeGt1000",'Scoring_Config'!$A:$A,'Scoring_Config'!$D:$D,"Yes")="Yes",_xlfn.XLOOKUP("App_RangeGt1000",'Scoring_Config'!$A:$A,'Scoring_Config'!$C:$C,0),0),"False,0")</f>
        <v>0</v>
      </c>
      <c r="AW553" cm="1">
        <f t="array" ref="AW553">IF(FALSE,"True," &amp; IF(_xlfn.XLOOKUP("Action_IsDenyOrDrop",'Scoring_Config'!$A:$A,'Scoring_Config'!$D:$D,"Yes")="Yes",_xlfn.XLOOKUP("Action_IsDenyOrDrop",'Scoring_Config'!$A:$A,'Scoring_Config'!$C:$C,0),0),"False,0")</f>
        <v>0</v>
      </c>
      <c r="AX553" cm="1">
        <f t="array" ref="AX553">IF(LEFT(AW553,4)="True",0,(IF(LEFT(Y553,4)="True",IF(_xlfn.XLOOKUP("Src_IsAny",'Scoring_Config'!$A:$A,'Scoring_Config'!$D:$D,"Yes")="Yes",_xlfn.XLOOKUP("Src_IsAny",'Scoring_Config'!$A:$A,'Scoring_Config'!$C:$C,10),0),0)+IF(LEFT(Z553,4)="True",IF(_xlfn.XLOOKUP("Src_CIDR_Le_16",'Scoring_Config'!$A:$A,'Scoring_Config'!$D:$D,"Yes")="Yes",_xlfn.XLOOKUP("Src_CIDR_Le_16",'Scoring_Config'!$A:$A,'Scoring_Config'!$C:$C,10),0),0)+IF(LEFT(AA553,4)="True",IF(_xlfn.XLOOKUP("Src_CIDR_17_22",'Scoring_Config'!$A:$A,'Scoring_Config'!$D:$D,"Yes")="Yes",_xlfn.XLOOKUP("Src_CIDR_17_22",'Scoring_Config'!$A:$A,'Scoring_Config'!$C:$C,5),0),0)+IF(LEFT(AB553,4)="True",IF(_xlfn.XLOOKUP("Dst_IsAny",'Scoring_Config'!$A:$A,'Scoring_Config'!$D:$D,"Yes")="Yes",_xlfn.XLOOKUP("Dst_IsAny",'Scoring_Config'!$A:$A,'Scoring_Config'!$C:$C,10),0),0)+IF(LEFT(AC553,4)="True",IF(_xlfn.XLOOKUP("Dst_CIDR_Le_16",'Scoring_Config'!$A:$A,'Scoring_Config'!$D:$D,"Yes")="Yes",_xlfn.XLOOKUP("Dst_CIDR_Le_16",'Scoring_Config'!$A:$A,'Scoring_Config'!$C:$C,10),0),0)+IF(LEFT(AD553,4)="True",IF(_xlfn.XLOOKUP("Dst_CIDR_17_22",'Scoring_Config'!$A:$A,'Scoring_Config'!$D:$D,"Yes")="Yes",_xlfn.XLOOKUP("Dst_CIDR_17_22",'Scoring_Config'!$A:$A,'Scoring_Config'!$C:$C,5),0),0)+IF(LEFT(AE553,4)="True",IF(_xlfn.XLOOKUP("SrcZone_IsAny",'Scoring_Config'!$A:$A,'Scoring_Config'!$D:$D,"Yes")="Yes",_xlfn.XLOOKUP("SrcZone_IsAny",'Scoring_Config'!$A:$A,'Scoring_Config'!$C:$C,10),0),0)+IF(LEFT(AF553,4)="True",IF(_xlfn.XLOOKUP("DstZone_IsAny",'Scoring_Config'!$A:$A,'Scoring_Config'!$D:$D,"Yes")="Yes",_xlfn.XLOOKUP("DstZone_IsAny",'Scoring_Config'!$A:$A,'Scoring_Config'!$C:$C,10),0),0)+IF(LEFT(AG553,4)="True",IF(_xlfn.XLOOKUP("Service_Any_OR_RangeGt1000",'Scoring_Config'!$A:$A,'Scoring_Config'!$D:$D,"Yes")="Yes",_xlfn.XLOOKUP("Service_Any_OR_RangeGt1000",'Scoring_Config'!$A:$A,'Scoring_Config'!$C:$C,10),0),0)+IF(LEFT(AH553,4)="True",IF(_xlfn.XLOOKUP("App_Any_OR_RangeGt1000",'Scoring_Config'!$A:$A,'Scoring_Config'!$D:$D,"Yes")="Yes",_xlfn.XLOOKUP("App_Any_OR_RangeGt1000",'Scoring_Config'!$A:$A,'Scoring_Config'!$C:$C,10),0),0)+IF(LEFT(AI553,4)="True",IF(_xlfn.XLOOKUP("Service_Insecure_Match",'Scoring_Config'!$A:$A,'Scoring_Config'!$D:$D,"Yes")="Yes",_xlfn.XLOOKUP("Service_Insecure_Match",'Scoring_Config'!$A:$A,'Scoring_Config'!$C:$C,5),0),0)+IF(LEFT(AJ553,4)="True",IF(_xlfn.XLOOKUP("Risky_Inbound",'Scoring_Config'!$A:$A,'Scoring_Config'!$D:$D,"Yes")="Yes",_xlfn.XLOOKUP("Risky_Inbound",'Scoring_Config'!$A:$A,'Scoring_Config'!$C:$C,50),0),0)+IF(LEFT(AK553,4)="True",IF(_xlfn.XLOOKUP("Risky_Outbound",'Scoring_Config'!$A:$A,'Scoring_Config'!$D:$D,"Yes")="Yes",_xlfn.XLOOKUP("Risky_Outbound",'Scoring_Config'!$A:$A,'Scoring_Config'!$C:$C,25),0),0)+IF(LEFT(AZ553,4)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553,FIND(",",AL553)+1,100)),0)+IF(LEFT(AM553,4)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553,FIND(",",AN553)+1,100)),0)+IF(_xlfn.XLOOKUP("Profile_Scoring",'Scoring_Config'!$A:$A,'Scoring_Config'!$D:$D,"Yes")="Yes",VALUE(MID(AO553,FIND(",",AO553)+1,100)),0)+IF(_xlfn.XLOOKUP("Options_Scoring",'Scoring_Config'!$A:$A,'Scoring_Config'!$D:$D,"Yes")="Yes",VALUE(MID(AP553,FIND(",",AP553)+1,100)),0)))</f>
        <v>0</v>
      </c>
      <c r="AZ553" cm="1">
        <f t="array" ref="AZ553">IF(FALSE,"True," &amp; IF(_xlfn.XLOOKUP("Migrate_Insecure",'Scoring_Config'!$A:$A,'Scoring_Config'!$D:$D,"Yes")="Yes",_xlfn.XLOOKUP("Migrate_Insecure",'Scoring_Config'!$A:$A,'Scoring_Config'!$C:$C,10),0),"False,0")</f>
        <v>0</v>
      </c>
    </row>
    <row r="554" spans="1:52">
      <c r="A554" t="s">
        <v>1979</v>
      </c>
      <c r="B554" t="s">
        <v>2527</v>
      </c>
      <c r="C554" t="s">
        <v>3542</v>
      </c>
      <c r="D554" t="s">
        <v>3545</v>
      </c>
      <c r="E554" t="s">
        <v>3563</v>
      </c>
      <c r="F554" t="s">
        <v>3795</v>
      </c>
      <c r="G554" t="s">
        <v>97</v>
      </c>
      <c r="H554" t="s">
        <v>174</v>
      </c>
      <c r="I554" t="s">
        <v>3984</v>
      </c>
      <c r="J554" t="s">
        <v>890</v>
      </c>
      <c r="K554" t="s">
        <v>1840</v>
      </c>
      <c r="L554" t="s">
        <v>1422</v>
      </c>
      <c r="M554" t="s">
        <v>1974</v>
      </c>
      <c r="N554" t="s">
        <v>4315</v>
      </c>
      <c r="O554" t="s">
        <v>4319</v>
      </c>
      <c r="P554" t="s">
        <v>4321</v>
      </c>
      <c r="Q554" t="s">
        <v>4740</v>
      </c>
      <c r="R554" t="s">
        <v>5439</v>
      </c>
      <c r="S554" t="s">
        <v>4324</v>
      </c>
      <c r="T554" t="s">
        <v>5724</v>
      </c>
      <c r="U554" t="s">
        <v>6228</v>
      </c>
      <c r="Y554" cm="1">
        <f t="array" ref="Y554">IF(FALSE,"True," &amp; IF(_xlfn.XLOOKUP("Src_IsAny",'Scoring_Config'!$A:$A,'Scoring_Config'!$D:$D,"Yes")="Yes",_xlfn.XLOOKUP("Src_IsAny",'Scoring_Config'!$A:$A,'Scoring_Config'!$C:$C,10),0),"False,0")</f>
        <v>0</v>
      </c>
      <c r="Z554" cm="1">
        <f t="array" ref="Z554">IF(FALSE,"True," &amp; IF(_xlfn.XLOOKUP("Src_CIDR_Le_16",'Scoring_Config'!$A:$A,'Scoring_Config'!$D:$D,"Yes")="Yes",_xlfn.XLOOKUP("Src_CIDR_Le_16",'Scoring_Config'!$A:$A,'Scoring_Config'!$C:$C,10),0),"False,0")</f>
        <v>0</v>
      </c>
      <c r="AA554" cm="1">
        <f t="array" ref="AA554">IF(FALSE,"True," &amp; IF(_xlfn.XLOOKUP("Src_CIDR_17_22",'Scoring_Config'!$A:$A,'Scoring_Config'!$D:$D,"Yes")="Yes",_xlfn.XLOOKUP("Src_CIDR_17_22",'Scoring_Config'!$A:$A,'Scoring_Config'!$C:$C,5),0),"False,0")</f>
        <v>0</v>
      </c>
      <c r="AB554" cm="1">
        <f t="array" ref="AB554">IF(FALSE,"True," &amp; IF(_xlfn.XLOOKUP("Dst_IsAny",'Scoring_Config'!$A:$A,'Scoring_Config'!$D:$D,"Yes")="Yes",_xlfn.XLOOKUP("Dst_IsAny",'Scoring_Config'!$A:$A,'Scoring_Config'!$C:$C,10),0),"False,0")</f>
        <v>0</v>
      </c>
      <c r="AC554" cm="1">
        <f t="array" ref="AC554">IF(FALSE,"True," &amp; IF(_xlfn.XLOOKUP("Dst_CIDR_Le_16",'Scoring_Config'!$A:$A,'Scoring_Config'!$D:$D,"Yes")="Yes",_xlfn.XLOOKUP("Dst_CIDR_Le_16",'Scoring_Config'!$A:$A,'Scoring_Config'!$C:$C,10),0),"False,0")</f>
        <v>0</v>
      </c>
      <c r="AD554" cm="1">
        <f t="array" ref="AD554">IF(FALSE,"True," &amp; IF(_xlfn.XLOOKUP("Dst_CIDR_17_22",'Scoring_Config'!$A:$A,'Scoring_Config'!$D:$D,"Yes")="Yes",_xlfn.XLOOKUP("Dst_CIDR_17_22",'Scoring_Config'!$A:$A,'Scoring_Config'!$C:$C,5),0),"False,0")</f>
        <v>0</v>
      </c>
      <c r="AE554" cm="1">
        <f t="array" ref="AE554">IF(FALSE,"True," &amp; IF(_xlfn.XLOOKUP("SrcZone_IsAny",'Scoring_Config'!$A:$A,'Scoring_Config'!$D:$D,"Yes")="Yes",_xlfn.XLOOKUP("SrcZone_IsAny",'Scoring_Config'!$A:$A,'Scoring_Config'!$C:$C,10),0),"False,0")</f>
        <v>0</v>
      </c>
      <c r="AF554" cm="1">
        <f t="array" ref="AF554">IF(FALSE,"True," &amp; IF(_xlfn.XLOOKUP("DstZone_IsAny",'Scoring_Config'!$A:$A,'Scoring_Config'!$D:$D,"Yes")="Yes",_xlfn.XLOOKUP("DstZone_IsAny",'Scoring_Config'!$A:$A,'Scoring_Config'!$C:$C,10),0),"False,0")</f>
        <v>0</v>
      </c>
      <c r="AG554" cm="1">
        <f t="array" ref="AG55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54" cm="1">
        <f t="array" ref="AH554">IF(FALSE,"True," &amp; IF(_xlfn.XLOOKUP("App_Any_OR_RangeGt1000",'Scoring_Config'!$A:$A,'Scoring_Config'!$D:$D,"Yes")="Yes",_xlfn.XLOOKUP("App_Any_OR_RangeGt1000",'Scoring_Config'!$A:$A,'Scoring_Config'!$C:$C,10),0),"False,0")</f>
        <v>0</v>
      </c>
      <c r="AI554" cm="1">
        <f t="array" ref="AI554">IF(FALSE,"True," &amp; IF(_xlfn.XLOOKUP("Service_Insecure_Match",'Scoring_Config'!$A:$A,'Scoring_Config'!$D:$D,"Yes")="Yes",_xlfn.XLOOKUP("Service_Insecure_Match",'Scoring_Config'!$A:$A,'Scoring_Config'!$C:$C,5),0),"False,0")</f>
        <v>0</v>
      </c>
      <c r="AJ554" cm="1">
        <f t="array" ref="AJ554">IF(FALSE,"True," &amp; IF(_xlfn.XLOOKUP("Risky_Inbound",'Scoring_Config'!$A:$A,'Scoring_Config'!$D:$D,"Yes")="Yes",_xlfn.XLOOKUP("Risky_Inbound",'Scoring_Config'!$A:$A,'Scoring_Config'!$C:$C,50),0),"False,0")</f>
        <v>0</v>
      </c>
      <c r="AK554" cm="1">
        <f t="array" ref="AK554">IF(FALSE,"True," &amp; IF(_xlfn.XLOOKUP("Risky_Outbound",'Scoring_Config'!$A:$A,'Scoring_Config'!$D:$D,"Yes")="Yes",_xlfn.XLOOKUP("Risky_Outbound",'Scoring_Config'!$A:$A,'Scoring_Config'!$C:$C,25),0),"False,0")</f>
        <v>0</v>
      </c>
      <c r="AL554" t="s">
        <v>6700</v>
      </c>
      <c r="AM554" cm="1">
        <f t="array" ref="AM55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54" t="s">
        <v>6697</v>
      </c>
      <c r="AO554" t="s">
        <v>6697</v>
      </c>
      <c r="AP554" t="s">
        <v>6697</v>
      </c>
      <c r="AQ554" cm="1">
        <f t="array" ref="AQ554">IF(FALSE,"True," &amp; IF(_xlfn.XLOOKUP("Service_IsAny",'Scoring_Config'!$A:$A,'Scoring_Config'!$D:$D,"Yes")="Yes",_xlfn.XLOOKUP("Service_IsAny",'Scoring_Config'!$A:$A,'Scoring_Config'!$C:$C,0),0),"False,0")</f>
        <v>0</v>
      </c>
      <c r="AR554">
        <v>2</v>
      </c>
      <c r="AS554" cm="1">
        <f t="array" ref="AS554">IF(FALSE,"True," &amp; IF(_xlfn.XLOOKUP("Service_RangeGt1000",'Scoring_Config'!$A:$A,'Scoring_Config'!$D:$D,"Yes")="Yes",_xlfn.XLOOKUP("Service_RangeGt1000",'Scoring_Config'!$A:$A,'Scoring_Config'!$C:$C,0),0),"False,0")</f>
        <v>0</v>
      </c>
      <c r="AT554" cm="1">
        <f t="array" ref="AT554">IF(FALSE,"True," &amp; IF(_xlfn.XLOOKUP("App_IsAny",'Scoring_Config'!$A:$A,'Scoring_Config'!$D:$D,"Yes")="Yes",_xlfn.XLOOKUP("App_IsAny",'Scoring_Config'!$A:$A,'Scoring_Config'!$C:$C,0),0),"False,0")</f>
        <v>0</v>
      </c>
      <c r="AU554">
        <v>6</v>
      </c>
      <c r="AV554" cm="1">
        <f t="array" ref="AV554">IF(FALSE,"True," &amp; IF(_xlfn.XLOOKUP("App_RangeGt1000",'Scoring_Config'!$A:$A,'Scoring_Config'!$D:$D,"Yes")="Yes",_xlfn.XLOOKUP("App_RangeGt1000",'Scoring_Config'!$A:$A,'Scoring_Config'!$C:$C,0),0),"False,0")</f>
        <v>0</v>
      </c>
      <c r="AW554" cm="1">
        <f t="array" ref="AW554">IF(FALSE,"True," &amp; IF(_xlfn.XLOOKUP("Action_IsDenyOrDrop",'Scoring_Config'!$A:$A,'Scoring_Config'!$D:$D,"Yes")="Yes",_xlfn.XLOOKUP("Action_IsDenyOrDrop",'Scoring_Config'!$A:$A,'Scoring_Config'!$C:$C,0),0),"False,0")</f>
        <v>0</v>
      </c>
      <c r="AX554" cm="1">
        <f t="array" ref="AX554">IF(LEFT(AW554,4)="True",0,(IF(LEFT(Y554,4)="True",IF(_xlfn.XLOOKUP("Src_IsAny",'Scoring_Config'!$A:$A,'Scoring_Config'!$D:$D,"Yes")="Yes",_xlfn.XLOOKUP("Src_IsAny",'Scoring_Config'!$A:$A,'Scoring_Config'!$C:$C,10),0),0)+IF(LEFT(Z554,4)="True",IF(_xlfn.XLOOKUP("Src_CIDR_Le_16",'Scoring_Config'!$A:$A,'Scoring_Config'!$D:$D,"Yes")="Yes",_xlfn.XLOOKUP("Src_CIDR_Le_16",'Scoring_Config'!$A:$A,'Scoring_Config'!$C:$C,10),0),0)+IF(LEFT(AA554,4)="True",IF(_xlfn.XLOOKUP("Src_CIDR_17_22",'Scoring_Config'!$A:$A,'Scoring_Config'!$D:$D,"Yes")="Yes",_xlfn.XLOOKUP("Src_CIDR_17_22",'Scoring_Config'!$A:$A,'Scoring_Config'!$C:$C,5),0),0)+IF(LEFT(AB554,4)="True",IF(_xlfn.XLOOKUP("Dst_IsAny",'Scoring_Config'!$A:$A,'Scoring_Config'!$D:$D,"Yes")="Yes",_xlfn.XLOOKUP("Dst_IsAny",'Scoring_Config'!$A:$A,'Scoring_Config'!$C:$C,10),0),0)+IF(LEFT(AC554,4)="True",IF(_xlfn.XLOOKUP("Dst_CIDR_Le_16",'Scoring_Config'!$A:$A,'Scoring_Config'!$D:$D,"Yes")="Yes",_xlfn.XLOOKUP("Dst_CIDR_Le_16",'Scoring_Config'!$A:$A,'Scoring_Config'!$C:$C,10),0),0)+IF(LEFT(AD554,4)="True",IF(_xlfn.XLOOKUP("Dst_CIDR_17_22",'Scoring_Config'!$A:$A,'Scoring_Config'!$D:$D,"Yes")="Yes",_xlfn.XLOOKUP("Dst_CIDR_17_22",'Scoring_Config'!$A:$A,'Scoring_Config'!$C:$C,5),0),0)+IF(LEFT(AE554,4)="True",IF(_xlfn.XLOOKUP("SrcZone_IsAny",'Scoring_Config'!$A:$A,'Scoring_Config'!$D:$D,"Yes")="Yes",_xlfn.XLOOKUP("SrcZone_IsAny",'Scoring_Config'!$A:$A,'Scoring_Config'!$C:$C,10),0),0)+IF(LEFT(AF554,4)="True",IF(_xlfn.XLOOKUP("DstZone_IsAny",'Scoring_Config'!$A:$A,'Scoring_Config'!$D:$D,"Yes")="Yes",_xlfn.XLOOKUP("DstZone_IsAny",'Scoring_Config'!$A:$A,'Scoring_Config'!$C:$C,10),0),0)+IF(LEFT(AG554,4)="True",IF(_xlfn.XLOOKUP("Service_Any_OR_RangeGt1000",'Scoring_Config'!$A:$A,'Scoring_Config'!$D:$D,"Yes")="Yes",_xlfn.XLOOKUP("Service_Any_OR_RangeGt1000",'Scoring_Config'!$A:$A,'Scoring_Config'!$C:$C,10),0),0)+IF(LEFT(AH554,4)="True",IF(_xlfn.XLOOKUP("App_Any_OR_RangeGt1000",'Scoring_Config'!$A:$A,'Scoring_Config'!$D:$D,"Yes")="Yes",_xlfn.XLOOKUP("App_Any_OR_RangeGt1000",'Scoring_Config'!$A:$A,'Scoring_Config'!$C:$C,10),0),0)+IF(LEFT(AI554,4)="True",IF(_xlfn.XLOOKUP("Service_Insecure_Match",'Scoring_Config'!$A:$A,'Scoring_Config'!$D:$D,"Yes")="Yes",_xlfn.XLOOKUP("Service_Insecure_Match",'Scoring_Config'!$A:$A,'Scoring_Config'!$C:$C,5),0),0)+IF(LEFT(AJ554,4)="True",IF(_xlfn.XLOOKUP("Risky_Inbound",'Scoring_Config'!$A:$A,'Scoring_Config'!$D:$D,"Yes")="Yes",_xlfn.XLOOKUP("Risky_Inbound",'Scoring_Config'!$A:$A,'Scoring_Config'!$C:$C,50),0),0)+IF(LEFT(AK554,4)="True",IF(_xlfn.XLOOKUP("Risky_Outbound",'Scoring_Config'!$A:$A,'Scoring_Config'!$D:$D,"Yes")="Yes",_xlfn.XLOOKUP("Risky_Outbound",'Scoring_Config'!$A:$A,'Scoring_Config'!$C:$C,25),0),0)+IF(LEFT(AZ554,4)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554,FIND(",",AL554)+1,100)),0)+IF(LEFT(AM554,4)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554,FIND(",",AN554)+1,100)),0)+IF(_xlfn.XLOOKUP("Profile_Scoring",'Scoring_Config'!$A:$A,'Scoring_Config'!$D:$D,"Yes")="Yes",VALUE(MID(AO554,FIND(",",AO554)+1,100)),0)+IF(_xlfn.XLOOKUP("Options_Scoring",'Scoring_Config'!$A:$A,'Scoring_Config'!$D:$D,"Yes")="Yes",VALUE(MID(AP554,FIND(",",AP554)+1,100)),0)))</f>
        <v>0</v>
      </c>
      <c r="AZ554" cm="1">
        <f t="array" ref="AZ554">IF(FALSE,"True," &amp; IF(_xlfn.XLOOKUP("Migrate_Insecure",'Scoring_Config'!$A:$A,'Scoring_Config'!$D:$D,"Yes")="Yes",_xlfn.XLOOKUP("Migrate_Insecure",'Scoring_Config'!$A:$A,'Scoring_Config'!$C:$C,10),0),"False,0")</f>
        <v>0</v>
      </c>
    </row>
    <row r="555" spans="1:52">
      <c r="A555" t="s">
        <v>1979</v>
      </c>
      <c r="B555" t="s">
        <v>2528</v>
      </c>
      <c r="C555" t="s">
        <v>3542</v>
      </c>
      <c r="D555" t="s">
        <v>3545</v>
      </c>
      <c r="E555" t="s">
        <v>3563</v>
      </c>
      <c r="F555" t="s">
        <v>3796</v>
      </c>
      <c r="G555" t="s">
        <v>344</v>
      </c>
      <c r="H555" t="s">
        <v>174</v>
      </c>
      <c r="I555" t="s">
        <v>3984</v>
      </c>
      <c r="J555" t="s">
        <v>890</v>
      </c>
      <c r="K555" t="s">
        <v>1840</v>
      </c>
      <c r="L555" t="s">
        <v>1370</v>
      </c>
      <c r="M555" t="s">
        <v>1974</v>
      </c>
      <c r="N555" t="s">
        <v>4315</v>
      </c>
      <c r="O555" t="s">
        <v>4319</v>
      </c>
      <c r="P555" t="s">
        <v>4321</v>
      </c>
      <c r="Q555" t="s">
        <v>4741</v>
      </c>
      <c r="R555" t="s">
        <v>5440</v>
      </c>
      <c r="S555" t="s">
        <v>5439</v>
      </c>
      <c r="T555" t="s">
        <v>5642</v>
      </c>
      <c r="U555" t="s">
        <v>6229</v>
      </c>
      <c r="Y555" cm="1">
        <f t="array" ref="Y555">IF(FALSE,"True," &amp; IF(_xlfn.XLOOKUP("Src_IsAny",'Scoring_Config'!$A:$A,'Scoring_Config'!$D:$D,"Yes")="Yes",_xlfn.XLOOKUP("Src_IsAny",'Scoring_Config'!$A:$A,'Scoring_Config'!$C:$C,10),0),"False,0")</f>
        <v>0</v>
      </c>
      <c r="Z555" cm="1">
        <f t="array" ref="Z555">IF(FALSE,"True," &amp; IF(_xlfn.XLOOKUP("Src_CIDR_Le_16",'Scoring_Config'!$A:$A,'Scoring_Config'!$D:$D,"Yes")="Yes",_xlfn.XLOOKUP("Src_CIDR_Le_16",'Scoring_Config'!$A:$A,'Scoring_Config'!$C:$C,10),0),"False,0")</f>
        <v>0</v>
      </c>
      <c r="AA555" cm="1">
        <f t="array" ref="AA555">IF(FALSE,"True," &amp; IF(_xlfn.XLOOKUP("Src_CIDR_17_22",'Scoring_Config'!$A:$A,'Scoring_Config'!$D:$D,"Yes")="Yes",_xlfn.XLOOKUP("Src_CIDR_17_22",'Scoring_Config'!$A:$A,'Scoring_Config'!$C:$C,5),0),"False,0")</f>
        <v>0</v>
      </c>
      <c r="AB555" cm="1">
        <f t="array" ref="AB555">IF(FALSE,"True," &amp; IF(_xlfn.XLOOKUP("Dst_IsAny",'Scoring_Config'!$A:$A,'Scoring_Config'!$D:$D,"Yes")="Yes",_xlfn.XLOOKUP("Dst_IsAny",'Scoring_Config'!$A:$A,'Scoring_Config'!$C:$C,10),0),"False,0")</f>
        <v>0</v>
      </c>
      <c r="AC555" cm="1">
        <f t="array" ref="AC555">IF(FALSE,"True," &amp; IF(_xlfn.XLOOKUP("Dst_CIDR_Le_16",'Scoring_Config'!$A:$A,'Scoring_Config'!$D:$D,"Yes")="Yes",_xlfn.XLOOKUP("Dst_CIDR_Le_16",'Scoring_Config'!$A:$A,'Scoring_Config'!$C:$C,10),0),"False,0")</f>
        <v>0</v>
      </c>
      <c r="AD555" cm="1">
        <f t="array" ref="AD555">IF(FALSE,"True," &amp; IF(_xlfn.XLOOKUP("Dst_CIDR_17_22",'Scoring_Config'!$A:$A,'Scoring_Config'!$D:$D,"Yes")="Yes",_xlfn.XLOOKUP("Dst_CIDR_17_22",'Scoring_Config'!$A:$A,'Scoring_Config'!$C:$C,5),0),"False,0")</f>
        <v>0</v>
      </c>
      <c r="AE555" cm="1">
        <f t="array" ref="AE555">IF(FALSE,"True," &amp; IF(_xlfn.XLOOKUP("SrcZone_IsAny",'Scoring_Config'!$A:$A,'Scoring_Config'!$D:$D,"Yes")="Yes",_xlfn.XLOOKUP("SrcZone_IsAny",'Scoring_Config'!$A:$A,'Scoring_Config'!$C:$C,10),0),"False,0")</f>
        <v>0</v>
      </c>
      <c r="AF555" cm="1">
        <f t="array" ref="AF555">IF(FALSE,"True," &amp; IF(_xlfn.XLOOKUP("DstZone_IsAny",'Scoring_Config'!$A:$A,'Scoring_Config'!$D:$D,"Yes")="Yes",_xlfn.XLOOKUP("DstZone_IsAny",'Scoring_Config'!$A:$A,'Scoring_Config'!$C:$C,10),0),"False,0")</f>
        <v>0</v>
      </c>
      <c r="AG555" cm="1">
        <f t="array" ref="AG55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55" cm="1">
        <f t="array" ref="AH555">IF(FALSE,"True," &amp; IF(_xlfn.XLOOKUP("App_Any_OR_RangeGt1000",'Scoring_Config'!$A:$A,'Scoring_Config'!$D:$D,"Yes")="Yes",_xlfn.XLOOKUP("App_Any_OR_RangeGt1000",'Scoring_Config'!$A:$A,'Scoring_Config'!$C:$C,10),0),"False,0")</f>
        <v>0</v>
      </c>
      <c r="AI555" cm="1">
        <f t="array" ref="AI555">IF(FALSE,"True," &amp; IF(_xlfn.XLOOKUP("Service_Insecure_Match",'Scoring_Config'!$A:$A,'Scoring_Config'!$D:$D,"Yes")="Yes",_xlfn.XLOOKUP("Service_Insecure_Match",'Scoring_Config'!$A:$A,'Scoring_Config'!$C:$C,5),0),"False,0")</f>
        <v>0</v>
      </c>
      <c r="AJ555" cm="1">
        <f t="array" ref="AJ555">IF(FALSE,"True," &amp; IF(_xlfn.XLOOKUP("Risky_Inbound",'Scoring_Config'!$A:$A,'Scoring_Config'!$D:$D,"Yes")="Yes",_xlfn.XLOOKUP("Risky_Inbound",'Scoring_Config'!$A:$A,'Scoring_Config'!$C:$C,50),0),"False,0")</f>
        <v>0</v>
      </c>
      <c r="AK555" cm="1">
        <f t="array" ref="AK555">IF(FALSE,"True," &amp; IF(_xlfn.XLOOKUP("Risky_Outbound",'Scoring_Config'!$A:$A,'Scoring_Config'!$D:$D,"Yes")="Yes",_xlfn.XLOOKUP("Risky_Outbound",'Scoring_Config'!$A:$A,'Scoring_Config'!$C:$C,25),0),"False,0")</f>
        <v>0</v>
      </c>
      <c r="AL555" t="s">
        <v>6700</v>
      </c>
      <c r="AM555" cm="1">
        <f t="array" ref="AM55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55" t="s">
        <v>6697</v>
      </c>
      <c r="AO555" t="s">
        <v>6697</v>
      </c>
      <c r="AP555" t="s">
        <v>6697</v>
      </c>
      <c r="AQ555" cm="1">
        <f t="array" ref="AQ555">IF(FALSE,"True," &amp; IF(_xlfn.XLOOKUP("Service_IsAny",'Scoring_Config'!$A:$A,'Scoring_Config'!$D:$D,"Yes")="Yes",_xlfn.XLOOKUP("Service_IsAny",'Scoring_Config'!$A:$A,'Scoring_Config'!$C:$C,0),0),"False,0")</f>
        <v>0</v>
      </c>
      <c r="AR555">
        <v>1</v>
      </c>
      <c r="AS555" cm="1">
        <f t="array" ref="AS555">IF(FALSE,"True," &amp; IF(_xlfn.XLOOKUP("Service_RangeGt1000",'Scoring_Config'!$A:$A,'Scoring_Config'!$D:$D,"Yes")="Yes",_xlfn.XLOOKUP("Service_RangeGt1000",'Scoring_Config'!$A:$A,'Scoring_Config'!$C:$C,0),0),"False,0")</f>
        <v>0</v>
      </c>
      <c r="AT555" cm="1">
        <f t="array" ref="AT555">IF(FALSE,"True," &amp; IF(_xlfn.XLOOKUP("App_IsAny",'Scoring_Config'!$A:$A,'Scoring_Config'!$D:$D,"Yes")="Yes",_xlfn.XLOOKUP("App_IsAny",'Scoring_Config'!$A:$A,'Scoring_Config'!$C:$C,0),0),"False,0")</f>
        <v>0</v>
      </c>
      <c r="AU555">
        <v>6</v>
      </c>
      <c r="AV555" cm="1">
        <f t="array" ref="AV555">IF(FALSE,"True," &amp; IF(_xlfn.XLOOKUP("App_RangeGt1000",'Scoring_Config'!$A:$A,'Scoring_Config'!$D:$D,"Yes")="Yes",_xlfn.XLOOKUP("App_RangeGt1000",'Scoring_Config'!$A:$A,'Scoring_Config'!$C:$C,0),0),"False,0")</f>
        <v>0</v>
      </c>
      <c r="AW555" cm="1">
        <f t="array" ref="AW555">IF(FALSE,"True," &amp; IF(_xlfn.XLOOKUP("Action_IsDenyOrDrop",'Scoring_Config'!$A:$A,'Scoring_Config'!$D:$D,"Yes")="Yes",_xlfn.XLOOKUP("Action_IsDenyOrDrop",'Scoring_Config'!$A:$A,'Scoring_Config'!$C:$C,0),0),"False,0")</f>
        <v>0</v>
      </c>
      <c r="AX555" cm="1">
        <f t="array" ref="AX555">IF(LEFT(AW555,4)="True",0,(IF(LEFT(Y555,4)="True",IF(_xlfn.XLOOKUP("Src_IsAny",'Scoring_Config'!$A:$A,'Scoring_Config'!$D:$D,"Yes")="Yes",_xlfn.XLOOKUP("Src_IsAny",'Scoring_Config'!$A:$A,'Scoring_Config'!$C:$C,10),0),0)+IF(LEFT(Z555,4)="True",IF(_xlfn.XLOOKUP("Src_CIDR_Le_16",'Scoring_Config'!$A:$A,'Scoring_Config'!$D:$D,"Yes")="Yes",_xlfn.XLOOKUP("Src_CIDR_Le_16",'Scoring_Config'!$A:$A,'Scoring_Config'!$C:$C,10),0),0)+IF(LEFT(AA555,4)="True",IF(_xlfn.XLOOKUP("Src_CIDR_17_22",'Scoring_Config'!$A:$A,'Scoring_Config'!$D:$D,"Yes")="Yes",_xlfn.XLOOKUP("Src_CIDR_17_22",'Scoring_Config'!$A:$A,'Scoring_Config'!$C:$C,5),0),0)+IF(LEFT(AB555,4)="True",IF(_xlfn.XLOOKUP("Dst_IsAny",'Scoring_Config'!$A:$A,'Scoring_Config'!$D:$D,"Yes")="Yes",_xlfn.XLOOKUP("Dst_IsAny",'Scoring_Config'!$A:$A,'Scoring_Config'!$C:$C,10),0),0)+IF(LEFT(AC555,4)="True",IF(_xlfn.XLOOKUP("Dst_CIDR_Le_16",'Scoring_Config'!$A:$A,'Scoring_Config'!$D:$D,"Yes")="Yes",_xlfn.XLOOKUP("Dst_CIDR_Le_16",'Scoring_Config'!$A:$A,'Scoring_Config'!$C:$C,10),0),0)+IF(LEFT(AD555,4)="True",IF(_xlfn.XLOOKUP("Dst_CIDR_17_22",'Scoring_Config'!$A:$A,'Scoring_Config'!$D:$D,"Yes")="Yes",_xlfn.XLOOKUP("Dst_CIDR_17_22",'Scoring_Config'!$A:$A,'Scoring_Config'!$C:$C,5),0),0)+IF(LEFT(AE555,4)="True",IF(_xlfn.XLOOKUP("SrcZone_IsAny",'Scoring_Config'!$A:$A,'Scoring_Config'!$D:$D,"Yes")="Yes",_xlfn.XLOOKUP("SrcZone_IsAny",'Scoring_Config'!$A:$A,'Scoring_Config'!$C:$C,10),0),0)+IF(LEFT(AF555,4)="True",IF(_xlfn.XLOOKUP("DstZone_IsAny",'Scoring_Config'!$A:$A,'Scoring_Config'!$D:$D,"Yes")="Yes",_xlfn.XLOOKUP("DstZone_IsAny",'Scoring_Config'!$A:$A,'Scoring_Config'!$C:$C,10),0),0)+IF(LEFT(AG555,4)="True",IF(_xlfn.XLOOKUP("Service_Any_OR_RangeGt1000",'Scoring_Config'!$A:$A,'Scoring_Config'!$D:$D,"Yes")="Yes",_xlfn.XLOOKUP("Service_Any_OR_RangeGt1000",'Scoring_Config'!$A:$A,'Scoring_Config'!$C:$C,10),0),0)+IF(LEFT(AH555,4)="True",IF(_xlfn.XLOOKUP("App_Any_OR_RangeGt1000",'Scoring_Config'!$A:$A,'Scoring_Config'!$D:$D,"Yes")="Yes",_xlfn.XLOOKUP("App_Any_OR_RangeGt1000",'Scoring_Config'!$A:$A,'Scoring_Config'!$C:$C,10),0),0)+IF(LEFT(AI555,4)="True",IF(_xlfn.XLOOKUP("Service_Insecure_Match",'Scoring_Config'!$A:$A,'Scoring_Config'!$D:$D,"Yes")="Yes",_xlfn.XLOOKUP("Service_Insecure_Match",'Scoring_Config'!$A:$A,'Scoring_Config'!$C:$C,5),0),0)+IF(LEFT(AJ555,4)="True",IF(_xlfn.XLOOKUP("Risky_Inbound",'Scoring_Config'!$A:$A,'Scoring_Config'!$D:$D,"Yes")="Yes",_xlfn.XLOOKUP("Risky_Inbound",'Scoring_Config'!$A:$A,'Scoring_Config'!$C:$C,50),0),0)+IF(LEFT(AK555,4)="True",IF(_xlfn.XLOOKUP("Risky_Outbound",'Scoring_Config'!$A:$A,'Scoring_Config'!$D:$D,"Yes")="Yes",_xlfn.XLOOKUP("Risky_Outbound",'Scoring_Config'!$A:$A,'Scoring_Config'!$C:$C,25),0),0)+IF(LEFT(AZ555,4)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555,FIND(",",AL555)+1,100)),0)+IF(LEFT(AM555,4)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555,FIND(",",AN555)+1,100)),0)+IF(_xlfn.XLOOKUP("Profile_Scoring",'Scoring_Config'!$A:$A,'Scoring_Config'!$D:$D,"Yes")="Yes",VALUE(MID(AO555,FIND(",",AO555)+1,100)),0)+IF(_xlfn.XLOOKUP("Options_Scoring",'Scoring_Config'!$A:$A,'Scoring_Config'!$D:$D,"Yes")="Yes",VALUE(MID(AP555,FIND(",",AP555)+1,100)),0)))</f>
        <v>0</v>
      </c>
      <c r="AZ555" cm="1">
        <f t="array" ref="AZ555">IF(FALSE,"True," &amp; IF(_xlfn.XLOOKUP("Migrate_Insecure",'Scoring_Config'!$A:$A,'Scoring_Config'!$D:$D,"Yes")="Yes",_xlfn.XLOOKUP("Migrate_Insecure",'Scoring_Config'!$A:$A,'Scoring_Config'!$C:$C,10),0),"False,0")</f>
        <v>0</v>
      </c>
    </row>
    <row r="556" spans="1:52">
      <c r="A556" t="s">
        <v>1979</v>
      </c>
      <c r="B556" t="s">
        <v>2529</v>
      </c>
      <c r="C556" t="s">
        <v>3542</v>
      </c>
      <c r="D556" t="s">
        <v>3545</v>
      </c>
      <c r="E556" t="s">
        <v>3563</v>
      </c>
      <c r="F556" t="s">
        <v>3674</v>
      </c>
      <c r="G556" t="s">
        <v>90</v>
      </c>
      <c r="H556" t="s">
        <v>174</v>
      </c>
      <c r="I556" t="s">
        <v>3984</v>
      </c>
      <c r="J556" t="s">
        <v>890</v>
      </c>
      <c r="K556" t="s">
        <v>1838</v>
      </c>
      <c r="L556" t="s">
        <v>1370</v>
      </c>
      <c r="M556" t="s">
        <v>1974</v>
      </c>
      <c r="N556" t="s">
        <v>4315</v>
      </c>
      <c r="O556" t="s">
        <v>4319</v>
      </c>
      <c r="P556" t="s">
        <v>4322</v>
      </c>
      <c r="Q556" t="s">
        <v>4742</v>
      </c>
      <c r="R556" t="s">
        <v>5439</v>
      </c>
      <c r="S556" t="s">
        <v>4324</v>
      </c>
      <c r="T556" t="s">
        <v>5642</v>
      </c>
      <c r="U556" t="s">
        <v>6230</v>
      </c>
      <c r="Y556" cm="1">
        <f t="array" ref="Y556">IF(FALSE,"True," &amp; IF(_xlfn.XLOOKUP("Src_IsAny",'Scoring_Config'!$A:$A,'Scoring_Config'!$D:$D,"Yes")="Yes",_xlfn.XLOOKUP("Src_IsAny",'Scoring_Config'!$A:$A,'Scoring_Config'!$C:$C,10),0),"False,0")</f>
        <v>0</v>
      </c>
      <c r="Z556" cm="1">
        <f t="array" ref="Z556">IF(FALSE,"True," &amp; IF(_xlfn.XLOOKUP("Src_CIDR_Le_16",'Scoring_Config'!$A:$A,'Scoring_Config'!$D:$D,"Yes")="Yes",_xlfn.XLOOKUP("Src_CIDR_Le_16",'Scoring_Config'!$A:$A,'Scoring_Config'!$C:$C,10),0),"False,0")</f>
        <v>0</v>
      </c>
      <c r="AA556" cm="1">
        <f t="array" ref="AA556">IF(FALSE,"True," &amp; IF(_xlfn.XLOOKUP("Src_CIDR_17_22",'Scoring_Config'!$A:$A,'Scoring_Config'!$D:$D,"Yes")="Yes",_xlfn.XLOOKUP("Src_CIDR_17_22",'Scoring_Config'!$A:$A,'Scoring_Config'!$C:$C,5),0),"False,0")</f>
        <v>0</v>
      </c>
      <c r="AB556" cm="1">
        <f t="array" ref="AB556">IF(FALSE,"True," &amp; IF(_xlfn.XLOOKUP("Dst_IsAny",'Scoring_Config'!$A:$A,'Scoring_Config'!$D:$D,"Yes")="Yes",_xlfn.XLOOKUP("Dst_IsAny",'Scoring_Config'!$A:$A,'Scoring_Config'!$C:$C,10),0),"False,0")</f>
        <v>0</v>
      </c>
      <c r="AC556" cm="1">
        <f t="array" ref="AC556">IF(FALSE,"True," &amp; IF(_xlfn.XLOOKUP("Dst_CIDR_Le_16",'Scoring_Config'!$A:$A,'Scoring_Config'!$D:$D,"Yes")="Yes",_xlfn.XLOOKUP("Dst_CIDR_Le_16",'Scoring_Config'!$A:$A,'Scoring_Config'!$C:$C,10),0),"False,0")</f>
        <v>0</v>
      </c>
      <c r="AD556" cm="1">
        <f t="array" ref="AD556">IF(FALSE,"True," &amp; IF(_xlfn.XLOOKUP("Dst_CIDR_17_22",'Scoring_Config'!$A:$A,'Scoring_Config'!$D:$D,"Yes")="Yes",_xlfn.XLOOKUP("Dst_CIDR_17_22",'Scoring_Config'!$A:$A,'Scoring_Config'!$C:$C,5),0),"False,0")</f>
        <v>0</v>
      </c>
      <c r="AE556" cm="1">
        <f t="array" ref="AE556">IF(FALSE,"True," &amp; IF(_xlfn.XLOOKUP("SrcZone_IsAny",'Scoring_Config'!$A:$A,'Scoring_Config'!$D:$D,"Yes")="Yes",_xlfn.XLOOKUP("SrcZone_IsAny",'Scoring_Config'!$A:$A,'Scoring_Config'!$C:$C,10),0),"False,0")</f>
        <v>0</v>
      </c>
      <c r="AF556" cm="1">
        <f t="array" ref="AF556">IF(FALSE,"True," &amp; IF(_xlfn.XLOOKUP("DstZone_IsAny",'Scoring_Config'!$A:$A,'Scoring_Config'!$D:$D,"Yes")="Yes",_xlfn.XLOOKUP("DstZone_IsAny",'Scoring_Config'!$A:$A,'Scoring_Config'!$C:$C,10),0),"False,0")</f>
        <v>0</v>
      </c>
      <c r="AG556" cm="1">
        <f t="array" ref="AG55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56" cm="1">
        <f t="array" ref="AH556">IF(FALSE,"True," &amp; IF(_xlfn.XLOOKUP("App_Any_OR_RangeGt1000",'Scoring_Config'!$A:$A,'Scoring_Config'!$D:$D,"Yes")="Yes",_xlfn.XLOOKUP("App_Any_OR_RangeGt1000",'Scoring_Config'!$A:$A,'Scoring_Config'!$C:$C,10),0),"False,0")</f>
        <v>0</v>
      </c>
      <c r="AI556" cm="1">
        <f t="array" ref="AI556">IF(FALSE,"True," &amp; IF(_xlfn.XLOOKUP("Service_Insecure_Match",'Scoring_Config'!$A:$A,'Scoring_Config'!$D:$D,"Yes")="Yes",_xlfn.XLOOKUP("Service_Insecure_Match",'Scoring_Config'!$A:$A,'Scoring_Config'!$C:$C,5),0),"False,0")</f>
        <v>0</v>
      </c>
      <c r="AJ556" cm="1">
        <f t="array" ref="AJ556">IF(FALSE,"True," &amp; IF(_xlfn.XLOOKUP("Risky_Inbound",'Scoring_Config'!$A:$A,'Scoring_Config'!$D:$D,"Yes")="Yes",_xlfn.XLOOKUP("Risky_Inbound",'Scoring_Config'!$A:$A,'Scoring_Config'!$C:$C,50),0),"False,0")</f>
        <v>0</v>
      </c>
      <c r="AK556" cm="1">
        <f t="array" ref="AK556">IF(FALSE,"True," &amp; IF(_xlfn.XLOOKUP("Risky_Outbound",'Scoring_Config'!$A:$A,'Scoring_Config'!$D:$D,"Yes")="Yes",_xlfn.XLOOKUP("Risky_Outbound",'Scoring_Config'!$A:$A,'Scoring_Config'!$C:$C,25),0),"False,0")</f>
        <v>0</v>
      </c>
      <c r="AL556" t="s">
        <v>6697</v>
      </c>
      <c r="AM556" cm="1">
        <f t="array" ref="AM55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56" t="s">
        <v>6697</v>
      </c>
      <c r="AO556" t="s">
        <v>6697</v>
      </c>
      <c r="AP556" t="s">
        <v>6697</v>
      </c>
      <c r="AQ556" cm="1">
        <f t="array" ref="AQ556">IF(FALSE,"True," &amp; IF(_xlfn.XLOOKUP("Service_IsAny",'Scoring_Config'!$A:$A,'Scoring_Config'!$D:$D,"Yes")="Yes",_xlfn.XLOOKUP("Service_IsAny",'Scoring_Config'!$A:$A,'Scoring_Config'!$C:$C,0),0),"False,0")</f>
        <v>0</v>
      </c>
      <c r="AR556">
        <v>1</v>
      </c>
      <c r="AS556" cm="1">
        <f t="array" ref="AS556">IF(FALSE,"True," &amp; IF(_xlfn.XLOOKUP("Service_RangeGt1000",'Scoring_Config'!$A:$A,'Scoring_Config'!$D:$D,"Yes")="Yes",_xlfn.XLOOKUP("Service_RangeGt1000",'Scoring_Config'!$A:$A,'Scoring_Config'!$C:$C,0),0),"False,0")</f>
        <v>0</v>
      </c>
      <c r="AT556" cm="1">
        <f t="array" ref="AT556">IF(FALSE,"True," &amp; IF(_xlfn.XLOOKUP("App_IsAny",'Scoring_Config'!$A:$A,'Scoring_Config'!$D:$D,"Yes")="Yes",_xlfn.XLOOKUP("App_IsAny",'Scoring_Config'!$A:$A,'Scoring_Config'!$C:$C,0),0),"False,0")</f>
        <v>0</v>
      </c>
      <c r="AU556">
        <v>6</v>
      </c>
      <c r="AV556" cm="1">
        <f t="array" ref="AV556">IF(FALSE,"True," &amp; IF(_xlfn.XLOOKUP("App_RangeGt1000",'Scoring_Config'!$A:$A,'Scoring_Config'!$D:$D,"Yes")="Yes",_xlfn.XLOOKUP("App_RangeGt1000",'Scoring_Config'!$A:$A,'Scoring_Config'!$C:$C,0),0),"False,0")</f>
        <v>0</v>
      </c>
      <c r="AW556" cm="1">
        <f t="array" ref="AW556">IF(FALSE,"True," &amp; IF(_xlfn.XLOOKUP("Action_IsDenyOrDrop",'Scoring_Config'!$A:$A,'Scoring_Config'!$D:$D,"Yes")="Yes",_xlfn.XLOOKUP("Action_IsDenyOrDrop",'Scoring_Config'!$A:$A,'Scoring_Config'!$C:$C,0),0),"False,0")</f>
        <v>0</v>
      </c>
      <c r="AX556" cm="1">
        <f t="array" ref="AX556">IF(LEFT(AW556,4)="True",0,(IF(LEFT(Y556,4)="True",IF(_xlfn.XLOOKUP("Src_IsAny",'Scoring_Config'!$A:$A,'Scoring_Config'!$D:$D,"Yes")="Yes",_xlfn.XLOOKUP("Src_IsAny",'Scoring_Config'!$A:$A,'Scoring_Config'!$C:$C,10),0),0)+IF(LEFT(Z556,4)="True",IF(_xlfn.XLOOKUP("Src_CIDR_Le_16",'Scoring_Config'!$A:$A,'Scoring_Config'!$D:$D,"Yes")="Yes",_xlfn.XLOOKUP("Src_CIDR_Le_16",'Scoring_Config'!$A:$A,'Scoring_Config'!$C:$C,10),0),0)+IF(LEFT(AA556,4)="True",IF(_xlfn.XLOOKUP("Src_CIDR_17_22",'Scoring_Config'!$A:$A,'Scoring_Config'!$D:$D,"Yes")="Yes",_xlfn.XLOOKUP("Src_CIDR_17_22",'Scoring_Config'!$A:$A,'Scoring_Config'!$C:$C,5),0),0)+IF(LEFT(AB556,4)="True",IF(_xlfn.XLOOKUP("Dst_IsAny",'Scoring_Config'!$A:$A,'Scoring_Config'!$D:$D,"Yes")="Yes",_xlfn.XLOOKUP("Dst_IsAny",'Scoring_Config'!$A:$A,'Scoring_Config'!$C:$C,10),0),0)+IF(LEFT(AC556,4)="True",IF(_xlfn.XLOOKUP("Dst_CIDR_Le_16",'Scoring_Config'!$A:$A,'Scoring_Config'!$D:$D,"Yes")="Yes",_xlfn.XLOOKUP("Dst_CIDR_Le_16",'Scoring_Config'!$A:$A,'Scoring_Config'!$C:$C,10),0),0)+IF(LEFT(AD556,4)="True",IF(_xlfn.XLOOKUP("Dst_CIDR_17_22",'Scoring_Config'!$A:$A,'Scoring_Config'!$D:$D,"Yes")="Yes",_xlfn.XLOOKUP("Dst_CIDR_17_22",'Scoring_Config'!$A:$A,'Scoring_Config'!$C:$C,5),0),0)+IF(LEFT(AE556,4)="True",IF(_xlfn.XLOOKUP("SrcZone_IsAny",'Scoring_Config'!$A:$A,'Scoring_Config'!$D:$D,"Yes")="Yes",_xlfn.XLOOKUP("SrcZone_IsAny",'Scoring_Config'!$A:$A,'Scoring_Config'!$C:$C,10),0),0)+IF(LEFT(AF556,4)="True",IF(_xlfn.XLOOKUP("DstZone_IsAny",'Scoring_Config'!$A:$A,'Scoring_Config'!$D:$D,"Yes")="Yes",_xlfn.XLOOKUP("DstZone_IsAny",'Scoring_Config'!$A:$A,'Scoring_Config'!$C:$C,10),0),0)+IF(LEFT(AG556,4)="True",IF(_xlfn.XLOOKUP("Service_Any_OR_RangeGt1000",'Scoring_Config'!$A:$A,'Scoring_Config'!$D:$D,"Yes")="Yes",_xlfn.XLOOKUP("Service_Any_OR_RangeGt1000",'Scoring_Config'!$A:$A,'Scoring_Config'!$C:$C,10),0),0)+IF(LEFT(AH556,4)="True",IF(_xlfn.XLOOKUP("App_Any_OR_RangeGt1000",'Scoring_Config'!$A:$A,'Scoring_Config'!$D:$D,"Yes")="Yes",_xlfn.XLOOKUP("App_Any_OR_RangeGt1000",'Scoring_Config'!$A:$A,'Scoring_Config'!$C:$C,10),0),0)+IF(LEFT(AI556,4)="True",IF(_xlfn.XLOOKUP("Service_Insecure_Match",'Scoring_Config'!$A:$A,'Scoring_Config'!$D:$D,"Yes")="Yes",_xlfn.XLOOKUP("Service_Insecure_Match",'Scoring_Config'!$A:$A,'Scoring_Config'!$C:$C,5),0),0)+IF(LEFT(AJ556,4)="True",IF(_xlfn.XLOOKUP("Risky_Inbound",'Scoring_Config'!$A:$A,'Scoring_Config'!$D:$D,"Yes")="Yes",_xlfn.XLOOKUP("Risky_Inbound",'Scoring_Config'!$A:$A,'Scoring_Config'!$C:$C,50),0),0)+IF(LEFT(AK556,4)="True",IF(_xlfn.XLOOKUP("Risky_Outbound",'Scoring_Config'!$A:$A,'Scoring_Config'!$D:$D,"Yes")="Yes",_xlfn.XLOOKUP("Risky_Outbound",'Scoring_Config'!$A:$A,'Scoring_Config'!$C:$C,25),0),0)+IF(LEFT(AZ556,4)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556,FIND(",",AL556)+1,100)),0)+IF(LEFT(AM556,4)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556,FIND(",",AN556)+1,100)),0)+IF(_xlfn.XLOOKUP("Profile_Scoring",'Scoring_Config'!$A:$A,'Scoring_Config'!$D:$D,"Yes")="Yes",VALUE(MID(AO556,FIND(",",AO556)+1,100)),0)+IF(_xlfn.XLOOKUP("Options_Scoring",'Scoring_Config'!$A:$A,'Scoring_Config'!$D:$D,"Yes")="Yes",VALUE(MID(AP556,FIND(",",AP556)+1,100)),0)))</f>
        <v>0</v>
      </c>
      <c r="AZ556" cm="1">
        <f t="array" ref="AZ556">IF(FALSE,"True," &amp; IF(_xlfn.XLOOKUP("Migrate_Insecure",'Scoring_Config'!$A:$A,'Scoring_Config'!$D:$D,"Yes")="Yes",_xlfn.XLOOKUP("Migrate_Insecure",'Scoring_Config'!$A:$A,'Scoring_Config'!$C:$C,10),0),"False,0")</f>
        <v>0</v>
      </c>
    </row>
    <row r="557" spans="1:52">
      <c r="A557" t="s">
        <v>1979</v>
      </c>
      <c r="B557" t="s">
        <v>2530</v>
      </c>
      <c r="C557" t="s">
        <v>3542</v>
      </c>
      <c r="D557" t="s">
        <v>3545</v>
      </c>
      <c r="E557" t="s">
        <v>3563</v>
      </c>
      <c r="F557" t="s">
        <v>3797</v>
      </c>
      <c r="G557" t="s">
        <v>127</v>
      </c>
      <c r="H557" t="s">
        <v>174</v>
      </c>
      <c r="I557" t="s">
        <v>3984</v>
      </c>
      <c r="J557" t="s">
        <v>890</v>
      </c>
      <c r="K557" t="s">
        <v>1841</v>
      </c>
      <c r="L557" t="s">
        <v>1370</v>
      </c>
      <c r="M557" t="s">
        <v>1974</v>
      </c>
      <c r="N557" t="s">
        <v>4315</v>
      </c>
      <c r="O557" t="s">
        <v>4319</v>
      </c>
      <c r="P557" t="s">
        <v>4322</v>
      </c>
      <c r="Q557" t="s">
        <v>4743</v>
      </c>
      <c r="R557" t="s">
        <v>5437</v>
      </c>
      <c r="S557" t="s">
        <v>5440</v>
      </c>
      <c r="T557" t="s">
        <v>5592</v>
      </c>
      <c r="U557" t="s">
        <v>6231</v>
      </c>
      <c r="Y557" cm="1">
        <f t="array" ref="Y557">IF(FALSE,"True," &amp; IF(_xlfn.XLOOKUP("Src_IsAny",'Scoring_Config'!$A:$A,'Scoring_Config'!$D:$D,"Yes")="Yes",_xlfn.XLOOKUP("Src_IsAny",'Scoring_Config'!$A:$A,'Scoring_Config'!$C:$C,10),0),"False,0")</f>
        <v>0</v>
      </c>
      <c r="Z557" cm="1">
        <f t="array" ref="Z557">IF(FALSE,"True," &amp; IF(_xlfn.XLOOKUP("Src_CIDR_Le_16",'Scoring_Config'!$A:$A,'Scoring_Config'!$D:$D,"Yes")="Yes",_xlfn.XLOOKUP("Src_CIDR_Le_16",'Scoring_Config'!$A:$A,'Scoring_Config'!$C:$C,10),0),"False,0")</f>
        <v>0</v>
      </c>
      <c r="AA557" cm="1">
        <f t="array" ref="AA557">IF(FALSE,"True," &amp; IF(_xlfn.XLOOKUP("Src_CIDR_17_22",'Scoring_Config'!$A:$A,'Scoring_Config'!$D:$D,"Yes")="Yes",_xlfn.XLOOKUP("Src_CIDR_17_22",'Scoring_Config'!$A:$A,'Scoring_Config'!$C:$C,5),0),"False,0")</f>
        <v>0</v>
      </c>
      <c r="AB557" cm="1">
        <f t="array" ref="AB557">IF(FALSE,"True," &amp; IF(_xlfn.XLOOKUP("Dst_IsAny",'Scoring_Config'!$A:$A,'Scoring_Config'!$D:$D,"Yes")="Yes",_xlfn.XLOOKUP("Dst_IsAny",'Scoring_Config'!$A:$A,'Scoring_Config'!$C:$C,10),0),"False,0")</f>
        <v>0</v>
      </c>
      <c r="AC557" cm="1">
        <f t="array" ref="AC557">IF(FALSE,"True," &amp; IF(_xlfn.XLOOKUP("Dst_CIDR_Le_16",'Scoring_Config'!$A:$A,'Scoring_Config'!$D:$D,"Yes")="Yes",_xlfn.XLOOKUP("Dst_CIDR_Le_16",'Scoring_Config'!$A:$A,'Scoring_Config'!$C:$C,10),0),"False,0")</f>
        <v>0</v>
      </c>
      <c r="AD557" cm="1">
        <f t="array" ref="AD557">IF(FALSE,"True," &amp; IF(_xlfn.XLOOKUP("Dst_CIDR_17_22",'Scoring_Config'!$A:$A,'Scoring_Config'!$D:$D,"Yes")="Yes",_xlfn.XLOOKUP("Dst_CIDR_17_22",'Scoring_Config'!$A:$A,'Scoring_Config'!$C:$C,5),0),"False,0")</f>
        <v>0</v>
      </c>
      <c r="AE557" cm="1">
        <f t="array" ref="AE557">IF(FALSE,"True," &amp; IF(_xlfn.XLOOKUP("SrcZone_IsAny",'Scoring_Config'!$A:$A,'Scoring_Config'!$D:$D,"Yes")="Yes",_xlfn.XLOOKUP("SrcZone_IsAny",'Scoring_Config'!$A:$A,'Scoring_Config'!$C:$C,10),0),"False,0")</f>
        <v>0</v>
      </c>
      <c r="AF557" cm="1">
        <f t="array" ref="AF557">IF(FALSE,"True," &amp; IF(_xlfn.XLOOKUP("DstZone_IsAny",'Scoring_Config'!$A:$A,'Scoring_Config'!$D:$D,"Yes")="Yes",_xlfn.XLOOKUP("DstZone_IsAny",'Scoring_Config'!$A:$A,'Scoring_Config'!$C:$C,10),0),"False,0")</f>
        <v>0</v>
      </c>
      <c r="AG557" cm="1">
        <f t="array" ref="AG55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57" cm="1">
        <f t="array" ref="AH557">IF(FALSE,"True," &amp; IF(_xlfn.XLOOKUP("App_Any_OR_RangeGt1000",'Scoring_Config'!$A:$A,'Scoring_Config'!$D:$D,"Yes")="Yes",_xlfn.XLOOKUP("App_Any_OR_RangeGt1000",'Scoring_Config'!$A:$A,'Scoring_Config'!$C:$C,10),0),"False,0")</f>
        <v>0</v>
      </c>
      <c r="AI557" cm="1">
        <f t="array" ref="AI557">IF(FALSE,"True," &amp; IF(_xlfn.XLOOKUP("Service_Insecure_Match",'Scoring_Config'!$A:$A,'Scoring_Config'!$D:$D,"Yes")="Yes",_xlfn.XLOOKUP("Service_Insecure_Match",'Scoring_Config'!$A:$A,'Scoring_Config'!$C:$C,5),0),"False,0")</f>
        <v>0</v>
      </c>
      <c r="AJ557" cm="1">
        <f t="array" ref="AJ557">IF(FALSE,"True," &amp; IF(_xlfn.XLOOKUP("Risky_Inbound",'Scoring_Config'!$A:$A,'Scoring_Config'!$D:$D,"Yes")="Yes",_xlfn.XLOOKUP("Risky_Inbound",'Scoring_Config'!$A:$A,'Scoring_Config'!$C:$C,50),0),"False,0")</f>
        <v>0</v>
      </c>
      <c r="AK557" cm="1">
        <f t="array" ref="AK557">IF(FALSE,"True," &amp; IF(_xlfn.XLOOKUP("Risky_Outbound",'Scoring_Config'!$A:$A,'Scoring_Config'!$D:$D,"Yes")="Yes",_xlfn.XLOOKUP("Risky_Outbound",'Scoring_Config'!$A:$A,'Scoring_Config'!$C:$C,25),0),"False,0")</f>
        <v>0</v>
      </c>
      <c r="AL557" t="s">
        <v>6697</v>
      </c>
      <c r="AM557" cm="1">
        <f t="array" ref="AM55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57" t="s">
        <v>6697</v>
      </c>
      <c r="AO557" t="s">
        <v>6697</v>
      </c>
      <c r="AP557" t="s">
        <v>6697</v>
      </c>
      <c r="AQ557" cm="1">
        <f t="array" ref="AQ557">IF(FALSE,"True," &amp; IF(_xlfn.XLOOKUP("Service_IsAny",'Scoring_Config'!$A:$A,'Scoring_Config'!$D:$D,"Yes")="Yes",_xlfn.XLOOKUP("Service_IsAny",'Scoring_Config'!$A:$A,'Scoring_Config'!$C:$C,0),0),"False,0")</f>
        <v>0</v>
      </c>
      <c r="AR557">
        <v>1</v>
      </c>
      <c r="AS557" cm="1">
        <f t="array" ref="AS557">IF(FALSE,"True," &amp; IF(_xlfn.XLOOKUP("Service_RangeGt1000",'Scoring_Config'!$A:$A,'Scoring_Config'!$D:$D,"Yes")="Yes",_xlfn.XLOOKUP("Service_RangeGt1000",'Scoring_Config'!$A:$A,'Scoring_Config'!$C:$C,0),0),"False,0")</f>
        <v>0</v>
      </c>
      <c r="AT557" cm="1">
        <f t="array" ref="AT557">IF(FALSE,"True," &amp; IF(_xlfn.XLOOKUP("App_IsAny",'Scoring_Config'!$A:$A,'Scoring_Config'!$D:$D,"Yes")="Yes",_xlfn.XLOOKUP("App_IsAny",'Scoring_Config'!$A:$A,'Scoring_Config'!$C:$C,0),0),"False,0")</f>
        <v>0</v>
      </c>
      <c r="AU557">
        <v>6</v>
      </c>
      <c r="AV557" cm="1">
        <f t="array" ref="AV557">IF(FALSE,"True," &amp; IF(_xlfn.XLOOKUP("App_RangeGt1000",'Scoring_Config'!$A:$A,'Scoring_Config'!$D:$D,"Yes")="Yes",_xlfn.XLOOKUP("App_RangeGt1000",'Scoring_Config'!$A:$A,'Scoring_Config'!$C:$C,0),0),"False,0")</f>
        <v>0</v>
      </c>
      <c r="AW557" cm="1">
        <f t="array" ref="AW557">IF(FALSE,"True," &amp; IF(_xlfn.XLOOKUP("Action_IsDenyOrDrop",'Scoring_Config'!$A:$A,'Scoring_Config'!$D:$D,"Yes")="Yes",_xlfn.XLOOKUP("Action_IsDenyOrDrop",'Scoring_Config'!$A:$A,'Scoring_Config'!$C:$C,0),0),"False,0")</f>
        <v>0</v>
      </c>
      <c r="AX557" cm="1">
        <f t="array" ref="AX557">IF(LEFT(AW557,4)="True",0,(IF(LEFT(Y557,4)="True",IF(_xlfn.XLOOKUP("Src_IsAny",'Scoring_Config'!$A:$A,'Scoring_Config'!$D:$D,"Yes")="Yes",_xlfn.XLOOKUP("Src_IsAny",'Scoring_Config'!$A:$A,'Scoring_Config'!$C:$C,10),0),0)+IF(LEFT(Z557,4)="True",IF(_xlfn.XLOOKUP("Src_CIDR_Le_16",'Scoring_Config'!$A:$A,'Scoring_Config'!$D:$D,"Yes")="Yes",_xlfn.XLOOKUP("Src_CIDR_Le_16",'Scoring_Config'!$A:$A,'Scoring_Config'!$C:$C,10),0),0)+IF(LEFT(AA557,4)="True",IF(_xlfn.XLOOKUP("Src_CIDR_17_22",'Scoring_Config'!$A:$A,'Scoring_Config'!$D:$D,"Yes")="Yes",_xlfn.XLOOKUP("Src_CIDR_17_22",'Scoring_Config'!$A:$A,'Scoring_Config'!$C:$C,5),0),0)+IF(LEFT(AB557,4)="True",IF(_xlfn.XLOOKUP("Dst_IsAny",'Scoring_Config'!$A:$A,'Scoring_Config'!$D:$D,"Yes")="Yes",_xlfn.XLOOKUP("Dst_IsAny",'Scoring_Config'!$A:$A,'Scoring_Config'!$C:$C,10),0),0)+IF(LEFT(AC557,4)="True",IF(_xlfn.XLOOKUP("Dst_CIDR_Le_16",'Scoring_Config'!$A:$A,'Scoring_Config'!$D:$D,"Yes")="Yes",_xlfn.XLOOKUP("Dst_CIDR_Le_16",'Scoring_Config'!$A:$A,'Scoring_Config'!$C:$C,10),0),0)+IF(LEFT(AD557,4)="True",IF(_xlfn.XLOOKUP("Dst_CIDR_17_22",'Scoring_Config'!$A:$A,'Scoring_Config'!$D:$D,"Yes")="Yes",_xlfn.XLOOKUP("Dst_CIDR_17_22",'Scoring_Config'!$A:$A,'Scoring_Config'!$C:$C,5),0),0)+IF(LEFT(AE557,4)="True",IF(_xlfn.XLOOKUP("SrcZone_IsAny",'Scoring_Config'!$A:$A,'Scoring_Config'!$D:$D,"Yes")="Yes",_xlfn.XLOOKUP("SrcZone_IsAny",'Scoring_Config'!$A:$A,'Scoring_Config'!$C:$C,10),0),0)+IF(LEFT(AF557,4)="True",IF(_xlfn.XLOOKUP("DstZone_IsAny",'Scoring_Config'!$A:$A,'Scoring_Config'!$D:$D,"Yes")="Yes",_xlfn.XLOOKUP("DstZone_IsAny",'Scoring_Config'!$A:$A,'Scoring_Config'!$C:$C,10),0),0)+IF(LEFT(AG557,4)="True",IF(_xlfn.XLOOKUP("Service_Any_OR_RangeGt1000",'Scoring_Config'!$A:$A,'Scoring_Config'!$D:$D,"Yes")="Yes",_xlfn.XLOOKUP("Service_Any_OR_RangeGt1000",'Scoring_Config'!$A:$A,'Scoring_Config'!$C:$C,10),0),0)+IF(LEFT(AH557,4)="True",IF(_xlfn.XLOOKUP("App_Any_OR_RangeGt1000",'Scoring_Config'!$A:$A,'Scoring_Config'!$D:$D,"Yes")="Yes",_xlfn.XLOOKUP("App_Any_OR_RangeGt1000",'Scoring_Config'!$A:$A,'Scoring_Config'!$C:$C,10),0),0)+IF(LEFT(AI557,4)="True",IF(_xlfn.XLOOKUP("Service_Insecure_Match",'Scoring_Config'!$A:$A,'Scoring_Config'!$D:$D,"Yes")="Yes",_xlfn.XLOOKUP("Service_Insecure_Match",'Scoring_Config'!$A:$A,'Scoring_Config'!$C:$C,5),0),0)+IF(LEFT(AJ557,4)="True",IF(_xlfn.XLOOKUP("Risky_Inbound",'Scoring_Config'!$A:$A,'Scoring_Config'!$D:$D,"Yes")="Yes",_xlfn.XLOOKUP("Risky_Inbound",'Scoring_Config'!$A:$A,'Scoring_Config'!$C:$C,50),0),0)+IF(LEFT(AK557,4)="True",IF(_xlfn.XLOOKUP("Risky_Outbound",'Scoring_Config'!$A:$A,'Scoring_Config'!$D:$D,"Yes")="Yes",_xlfn.XLOOKUP("Risky_Outbound",'Scoring_Config'!$A:$A,'Scoring_Config'!$C:$C,25),0),0)+IF(LEFT(AZ557,4)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557,FIND(",",AL557)+1,100)),0)+IF(LEFT(AM557,4)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557,FIND(",",AN557)+1,100)),0)+IF(_xlfn.XLOOKUP("Profile_Scoring",'Scoring_Config'!$A:$A,'Scoring_Config'!$D:$D,"Yes")="Yes",VALUE(MID(AO557,FIND(",",AO557)+1,100)),0)+IF(_xlfn.XLOOKUP("Options_Scoring",'Scoring_Config'!$A:$A,'Scoring_Config'!$D:$D,"Yes")="Yes",VALUE(MID(AP557,FIND(",",AP557)+1,100)),0)))</f>
        <v>0</v>
      </c>
      <c r="AZ557" cm="1">
        <f t="array" ref="AZ557">IF(FALSE,"True," &amp; IF(_xlfn.XLOOKUP("Migrate_Insecure",'Scoring_Config'!$A:$A,'Scoring_Config'!$D:$D,"Yes")="Yes",_xlfn.XLOOKUP("Migrate_Insecure",'Scoring_Config'!$A:$A,'Scoring_Config'!$C:$C,10),0),"False,0")</f>
        <v>0</v>
      </c>
    </row>
    <row r="558" spans="1:52">
      <c r="A558" t="s">
        <v>1979</v>
      </c>
      <c r="B558" t="s">
        <v>2531</v>
      </c>
      <c r="C558" t="s">
        <v>3542</v>
      </c>
      <c r="D558" t="s">
        <v>3545</v>
      </c>
      <c r="E558" t="s">
        <v>3563</v>
      </c>
      <c r="F558" t="s">
        <v>3752</v>
      </c>
      <c r="G558" t="s">
        <v>345</v>
      </c>
      <c r="H558" t="s">
        <v>174</v>
      </c>
      <c r="I558" t="s">
        <v>3984</v>
      </c>
      <c r="J558" t="s">
        <v>890</v>
      </c>
      <c r="K558" t="s">
        <v>1842</v>
      </c>
      <c r="L558" t="s">
        <v>1452</v>
      </c>
      <c r="M558" t="s">
        <v>1974</v>
      </c>
      <c r="N558" t="s">
        <v>4315</v>
      </c>
      <c r="O558" t="s">
        <v>4319</v>
      </c>
      <c r="P558" t="s">
        <v>4321</v>
      </c>
      <c r="Q558" t="s">
        <v>4744</v>
      </c>
      <c r="R558" t="s">
        <v>5439</v>
      </c>
      <c r="S558" t="s">
        <v>4324</v>
      </c>
      <c r="T558" t="s">
        <v>5592</v>
      </c>
      <c r="U558" t="s">
        <v>5746</v>
      </c>
      <c r="Y558" cm="1">
        <f t="array" ref="Y558">IF(FALSE,"True," &amp; IF(_xlfn.XLOOKUP("Src_IsAny",'Scoring_Config'!$A:$A,'Scoring_Config'!$D:$D,"Yes")="Yes",_xlfn.XLOOKUP("Src_IsAny",'Scoring_Config'!$A:$A,'Scoring_Config'!$C:$C,10),0),"False,0")</f>
        <v>0</v>
      </c>
      <c r="Z558" cm="1">
        <f t="array" ref="Z558">IF(FALSE,"True," &amp; IF(_xlfn.XLOOKUP("Src_CIDR_Le_16",'Scoring_Config'!$A:$A,'Scoring_Config'!$D:$D,"Yes")="Yes",_xlfn.XLOOKUP("Src_CIDR_Le_16",'Scoring_Config'!$A:$A,'Scoring_Config'!$C:$C,10),0),"False,0")</f>
        <v>0</v>
      </c>
      <c r="AA558" cm="1">
        <f t="array" ref="AA558">IF(FALSE,"True," &amp; IF(_xlfn.XLOOKUP("Src_CIDR_17_22",'Scoring_Config'!$A:$A,'Scoring_Config'!$D:$D,"Yes")="Yes",_xlfn.XLOOKUP("Src_CIDR_17_22",'Scoring_Config'!$A:$A,'Scoring_Config'!$C:$C,5),0),"False,0")</f>
        <v>0</v>
      </c>
      <c r="AB558" cm="1">
        <f t="array" ref="AB558">IF(FALSE,"True," &amp; IF(_xlfn.XLOOKUP("Dst_IsAny",'Scoring_Config'!$A:$A,'Scoring_Config'!$D:$D,"Yes")="Yes",_xlfn.XLOOKUP("Dst_IsAny",'Scoring_Config'!$A:$A,'Scoring_Config'!$C:$C,10),0),"False,0")</f>
        <v>0</v>
      </c>
      <c r="AC558" cm="1">
        <f t="array" ref="AC558">IF(FALSE,"True," &amp; IF(_xlfn.XLOOKUP("Dst_CIDR_Le_16",'Scoring_Config'!$A:$A,'Scoring_Config'!$D:$D,"Yes")="Yes",_xlfn.XLOOKUP("Dst_CIDR_Le_16",'Scoring_Config'!$A:$A,'Scoring_Config'!$C:$C,10),0),"False,0")</f>
        <v>0</v>
      </c>
      <c r="AD558" cm="1">
        <f t="array" ref="AD558">IF(FALSE,"True," &amp; IF(_xlfn.XLOOKUP("Dst_CIDR_17_22",'Scoring_Config'!$A:$A,'Scoring_Config'!$D:$D,"Yes")="Yes",_xlfn.XLOOKUP("Dst_CIDR_17_22",'Scoring_Config'!$A:$A,'Scoring_Config'!$C:$C,5),0),"False,0")</f>
        <v>0</v>
      </c>
      <c r="AE558" cm="1">
        <f t="array" ref="AE558">IF(FALSE,"True," &amp; IF(_xlfn.XLOOKUP("SrcZone_IsAny",'Scoring_Config'!$A:$A,'Scoring_Config'!$D:$D,"Yes")="Yes",_xlfn.XLOOKUP("SrcZone_IsAny",'Scoring_Config'!$A:$A,'Scoring_Config'!$C:$C,10),0),"False,0")</f>
        <v>0</v>
      </c>
      <c r="AF558" cm="1">
        <f t="array" ref="AF558">IF(FALSE,"True," &amp; IF(_xlfn.XLOOKUP("DstZone_IsAny",'Scoring_Config'!$A:$A,'Scoring_Config'!$D:$D,"Yes")="Yes",_xlfn.XLOOKUP("DstZone_IsAny",'Scoring_Config'!$A:$A,'Scoring_Config'!$C:$C,10),0),"False,0")</f>
        <v>0</v>
      </c>
      <c r="AG558" cm="1">
        <f t="array" ref="AG55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58" cm="1">
        <f t="array" ref="AH558">IF(FALSE,"True," &amp; IF(_xlfn.XLOOKUP("App_Any_OR_RangeGt1000",'Scoring_Config'!$A:$A,'Scoring_Config'!$D:$D,"Yes")="Yes",_xlfn.XLOOKUP("App_Any_OR_RangeGt1000",'Scoring_Config'!$A:$A,'Scoring_Config'!$C:$C,10),0),"False,0")</f>
        <v>0</v>
      </c>
      <c r="AI558" cm="1">
        <f t="array" ref="AI558">IF(FALSE,"True," &amp; IF(_xlfn.XLOOKUP("Service_Insecure_Match",'Scoring_Config'!$A:$A,'Scoring_Config'!$D:$D,"Yes")="Yes",_xlfn.XLOOKUP("Service_Insecure_Match",'Scoring_Config'!$A:$A,'Scoring_Config'!$C:$C,5),0),"False,0")</f>
        <v>0</v>
      </c>
      <c r="AJ558" cm="1">
        <f t="array" ref="AJ558">IF(FALSE,"True," &amp; IF(_xlfn.XLOOKUP("Risky_Inbound",'Scoring_Config'!$A:$A,'Scoring_Config'!$D:$D,"Yes")="Yes",_xlfn.XLOOKUP("Risky_Inbound",'Scoring_Config'!$A:$A,'Scoring_Config'!$C:$C,50),0),"False,0")</f>
        <v>0</v>
      </c>
      <c r="AK558" cm="1">
        <f t="array" ref="AK558">IF(FALSE,"True," &amp; IF(_xlfn.XLOOKUP("Risky_Outbound",'Scoring_Config'!$A:$A,'Scoring_Config'!$D:$D,"Yes")="Yes",_xlfn.XLOOKUP("Risky_Outbound",'Scoring_Config'!$A:$A,'Scoring_Config'!$C:$C,25),0),"False,0")</f>
        <v>0</v>
      </c>
      <c r="AL558" t="s">
        <v>6700</v>
      </c>
      <c r="AM558" cm="1">
        <f t="array" ref="AM55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58" t="s">
        <v>6697</v>
      </c>
      <c r="AO558" t="s">
        <v>6697</v>
      </c>
      <c r="AP558" t="s">
        <v>6697</v>
      </c>
      <c r="AQ558" cm="1">
        <f t="array" ref="AQ558">IF(FALSE,"True," &amp; IF(_xlfn.XLOOKUP("Service_IsAny",'Scoring_Config'!$A:$A,'Scoring_Config'!$D:$D,"Yes")="Yes",_xlfn.XLOOKUP("Service_IsAny",'Scoring_Config'!$A:$A,'Scoring_Config'!$C:$C,0),0),"False,0")</f>
        <v>0</v>
      </c>
      <c r="AR558">
        <v>3</v>
      </c>
      <c r="AS558" cm="1">
        <f t="array" ref="AS558">IF(FALSE,"True," &amp; IF(_xlfn.XLOOKUP("Service_RangeGt1000",'Scoring_Config'!$A:$A,'Scoring_Config'!$D:$D,"Yes")="Yes",_xlfn.XLOOKUP("Service_RangeGt1000",'Scoring_Config'!$A:$A,'Scoring_Config'!$C:$C,0),0),"False,0")</f>
        <v>0</v>
      </c>
      <c r="AT558" cm="1">
        <f t="array" ref="AT558">IF(FALSE,"True," &amp; IF(_xlfn.XLOOKUP("App_IsAny",'Scoring_Config'!$A:$A,'Scoring_Config'!$D:$D,"Yes")="Yes",_xlfn.XLOOKUP("App_IsAny",'Scoring_Config'!$A:$A,'Scoring_Config'!$C:$C,0),0),"False,0")</f>
        <v>0</v>
      </c>
      <c r="AU558">
        <v>6</v>
      </c>
      <c r="AV558" cm="1">
        <f t="array" ref="AV558">IF(FALSE,"True," &amp; IF(_xlfn.XLOOKUP("App_RangeGt1000",'Scoring_Config'!$A:$A,'Scoring_Config'!$D:$D,"Yes")="Yes",_xlfn.XLOOKUP("App_RangeGt1000",'Scoring_Config'!$A:$A,'Scoring_Config'!$C:$C,0),0),"False,0")</f>
        <v>0</v>
      </c>
      <c r="AW558" cm="1">
        <f t="array" ref="AW558">IF(FALSE,"True," &amp; IF(_xlfn.XLOOKUP("Action_IsDenyOrDrop",'Scoring_Config'!$A:$A,'Scoring_Config'!$D:$D,"Yes")="Yes",_xlfn.XLOOKUP("Action_IsDenyOrDrop",'Scoring_Config'!$A:$A,'Scoring_Config'!$C:$C,0),0),"False,0")</f>
        <v>0</v>
      </c>
      <c r="AX558" cm="1">
        <f t="array" ref="AX558">IF(LEFT(AW558,4)="True",0,(IF(LEFT(Y558,4)="True",IF(_xlfn.XLOOKUP("Src_IsAny",'Scoring_Config'!$A:$A,'Scoring_Config'!$D:$D,"Yes")="Yes",_xlfn.XLOOKUP("Src_IsAny",'Scoring_Config'!$A:$A,'Scoring_Config'!$C:$C,10),0),0)+IF(LEFT(Z558,4)="True",IF(_xlfn.XLOOKUP("Src_CIDR_Le_16",'Scoring_Config'!$A:$A,'Scoring_Config'!$D:$D,"Yes")="Yes",_xlfn.XLOOKUP("Src_CIDR_Le_16",'Scoring_Config'!$A:$A,'Scoring_Config'!$C:$C,10),0),0)+IF(LEFT(AA558,4)="True",IF(_xlfn.XLOOKUP("Src_CIDR_17_22",'Scoring_Config'!$A:$A,'Scoring_Config'!$D:$D,"Yes")="Yes",_xlfn.XLOOKUP("Src_CIDR_17_22",'Scoring_Config'!$A:$A,'Scoring_Config'!$C:$C,5),0),0)+IF(LEFT(AB558,4)="True",IF(_xlfn.XLOOKUP("Dst_IsAny",'Scoring_Config'!$A:$A,'Scoring_Config'!$D:$D,"Yes")="Yes",_xlfn.XLOOKUP("Dst_IsAny",'Scoring_Config'!$A:$A,'Scoring_Config'!$C:$C,10),0),0)+IF(LEFT(AC558,4)="True",IF(_xlfn.XLOOKUP("Dst_CIDR_Le_16",'Scoring_Config'!$A:$A,'Scoring_Config'!$D:$D,"Yes")="Yes",_xlfn.XLOOKUP("Dst_CIDR_Le_16",'Scoring_Config'!$A:$A,'Scoring_Config'!$C:$C,10),0),0)+IF(LEFT(AD558,4)="True",IF(_xlfn.XLOOKUP("Dst_CIDR_17_22",'Scoring_Config'!$A:$A,'Scoring_Config'!$D:$D,"Yes")="Yes",_xlfn.XLOOKUP("Dst_CIDR_17_22",'Scoring_Config'!$A:$A,'Scoring_Config'!$C:$C,5),0),0)+IF(LEFT(AE558,4)="True",IF(_xlfn.XLOOKUP("SrcZone_IsAny",'Scoring_Config'!$A:$A,'Scoring_Config'!$D:$D,"Yes")="Yes",_xlfn.XLOOKUP("SrcZone_IsAny",'Scoring_Config'!$A:$A,'Scoring_Config'!$C:$C,10),0),0)+IF(LEFT(AF558,4)="True",IF(_xlfn.XLOOKUP("DstZone_IsAny",'Scoring_Config'!$A:$A,'Scoring_Config'!$D:$D,"Yes")="Yes",_xlfn.XLOOKUP("DstZone_IsAny",'Scoring_Config'!$A:$A,'Scoring_Config'!$C:$C,10),0),0)+IF(LEFT(AG558,4)="True",IF(_xlfn.XLOOKUP("Service_Any_OR_RangeGt1000",'Scoring_Config'!$A:$A,'Scoring_Config'!$D:$D,"Yes")="Yes",_xlfn.XLOOKUP("Service_Any_OR_RangeGt1000",'Scoring_Config'!$A:$A,'Scoring_Config'!$C:$C,10),0),0)+IF(LEFT(AH558,4)="True",IF(_xlfn.XLOOKUP("App_Any_OR_RangeGt1000",'Scoring_Config'!$A:$A,'Scoring_Config'!$D:$D,"Yes")="Yes",_xlfn.XLOOKUP("App_Any_OR_RangeGt1000",'Scoring_Config'!$A:$A,'Scoring_Config'!$C:$C,10),0),0)+IF(LEFT(AI558,4)="True",IF(_xlfn.XLOOKUP("Service_Insecure_Match",'Scoring_Config'!$A:$A,'Scoring_Config'!$D:$D,"Yes")="Yes",_xlfn.XLOOKUP("Service_Insecure_Match",'Scoring_Config'!$A:$A,'Scoring_Config'!$C:$C,5),0),0)+IF(LEFT(AJ558,4)="True",IF(_xlfn.XLOOKUP("Risky_Inbound",'Scoring_Config'!$A:$A,'Scoring_Config'!$D:$D,"Yes")="Yes",_xlfn.XLOOKUP("Risky_Inbound",'Scoring_Config'!$A:$A,'Scoring_Config'!$C:$C,50),0),0)+IF(LEFT(AK558,4)="True",IF(_xlfn.XLOOKUP("Risky_Outbound",'Scoring_Config'!$A:$A,'Scoring_Config'!$D:$D,"Yes")="Yes",_xlfn.XLOOKUP("Risky_Outbound",'Scoring_Config'!$A:$A,'Scoring_Config'!$C:$C,25),0),0)+IF(LEFT(AZ558,4)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558,FIND(",",AL558)+1,100)),0)+IF(LEFT(AM558,4)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558,FIND(",",AN558)+1,100)),0)+IF(_xlfn.XLOOKUP("Profile_Scoring",'Scoring_Config'!$A:$A,'Scoring_Config'!$D:$D,"Yes")="Yes",VALUE(MID(AO558,FIND(",",AO558)+1,100)),0)+IF(_xlfn.XLOOKUP("Options_Scoring",'Scoring_Config'!$A:$A,'Scoring_Config'!$D:$D,"Yes")="Yes",VALUE(MID(AP558,FIND(",",AP558)+1,100)),0)))</f>
        <v>0</v>
      </c>
      <c r="AZ558" cm="1">
        <f t="array" ref="AZ558">IF(FALSE,"True," &amp; IF(_xlfn.XLOOKUP("Migrate_Insecure",'Scoring_Config'!$A:$A,'Scoring_Config'!$D:$D,"Yes")="Yes",_xlfn.XLOOKUP("Migrate_Insecure",'Scoring_Config'!$A:$A,'Scoring_Config'!$C:$C,10),0),"False,0")</f>
        <v>0</v>
      </c>
    </row>
    <row r="559" spans="1:52">
      <c r="A559" t="s">
        <v>1979</v>
      </c>
      <c r="B559" t="s">
        <v>2532</v>
      </c>
      <c r="C559" t="s">
        <v>3542</v>
      </c>
      <c r="D559" t="s">
        <v>3545</v>
      </c>
      <c r="E559" t="s">
        <v>3563</v>
      </c>
      <c r="F559" t="s">
        <v>3752</v>
      </c>
      <c r="G559" t="s">
        <v>345</v>
      </c>
      <c r="H559" t="s">
        <v>174</v>
      </c>
      <c r="I559" t="s">
        <v>3984</v>
      </c>
      <c r="J559" t="s">
        <v>890</v>
      </c>
      <c r="K559" t="s">
        <v>1842</v>
      </c>
      <c r="L559" t="s">
        <v>1452</v>
      </c>
      <c r="M559" t="s">
        <v>1974</v>
      </c>
      <c r="N559" t="s">
        <v>4315</v>
      </c>
      <c r="O559" t="s">
        <v>4319</v>
      </c>
      <c r="P559" t="s">
        <v>4321</v>
      </c>
      <c r="Q559" t="s">
        <v>4745</v>
      </c>
      <c r="R559" t="s">
        <v>5439</v>
      </c>
      <c r="S559" t="s">
        <v>4324</v>
      </c>
      <c r="T559" t="s">
        <v>5725</v>
      </c>
      <c r="U559" t="s">
        <v>6232</v>
      </c>
      <c r="Y559" cm="1">
        <f t="array" ref="Y559">IF(FALSE,"True," &amp; IF(_xlfn.XLOOKUP("Src_IsAny",'Scoring_Config'!$A:$A,'Scoring_Config'!$D:$D,"Yes")="Yes",_xlfn.XLOOKUP("Src_IsAny",'Scoring_Config'!$A:$A,'Scoring_Config'!$C:$C,10),0),"False,0")</f>
        <v>0</v>
      </c>
      <c r="Z559" cm="1">
        <f t="array" ref="Z559">IF(FALSE,"True," &amp; IF(_xlfn.XLOOKUP("Src_CIDR_Le_16",'Scoring_Config'!$A:$A,'Scoring_Config'!$D:$D,"Yes")="Yes",_xlfn.XLOOKUP("Src_CIDR_Le_16",'Scoring_Config'!$A:$A,'Scoring_Config'!$C:$C,10),0),"False,0")</f>
        <v>0</v>
      </c>
      <c r="AA559" cm="1">
        <f t="array" ref="AA559">IF(FALSE,"True," &amp; IF(_xlfn.XLOOKUP("Src_CIDR_17_22",'Scoring_Config'!$A:$A,'Scoring_Config'!$D:$D,"Yes")="Yes",_xlfn.XLOOKUP("Src_CIDR_17_22",'Scoring_Config'!$A:$A,'Scoring_Config'!$C:$C,5),0),"False,0")</f>
        <v>0</v>
      </c>
      <c r="AB559" cm="1">
        <f t="array" ref="AB559">IF(FALSE,"True," &amp; IF(_xlfn.XLOOKUP("Dst_IsAny",'Scoring_Config'!$A:$A,'Scoring_Config'!$D:$D,"Yes")="Yes",_xlfn.XLOOKUP("Dst_IsAny",'Scoring_Config'!$A:$A,'Scoring_Config'!$C:$C,10),0),"False,0")</f>
        <v>0</v>
      </c>
      <c r="AC559" cm="1">
        <f t="array" ref="AC559">IF(FALSE,"True," &amp; IF(_xlfn.XLOOKUP("Dst_CIDR_Le_16",'Scoring_Config'!$A:$A,'Scoring_Config'!$D:$D,"Yes")="Yes",_xlfn.XLOOKUP("Dst_CIDR_Le_16",'Scoring_Config'!$A:$A,'Scoring_Config'!$C:$C,10),0),"False,0")</f>
        <v>0</v>
      </c>
      <c r="AD559" cm="1">
        <f t="array" ref="AD559">IF(FALSE,"True," &amp; IF(_xlfn.XLOOKUP("Dst_CIDR_17_22",'Scoring_Config'!$A:$A,'Scoring_Config'!$D:$D,"Yes")="Yes",_xlfn.XLOOKUP("Dst_CIDR_17_22",'Scoring_Config'!$A:$A,'Scoring_Config'!$C:$C,5),0),"False,0")</f>
        <v>0</v>
      </c>
      <c r="AE559" cm="1">
        <f t="array" ref="AE559">IF(FALSE,"True," &amp; IF(_xlfn.XLOOKUP("SrcZone_IsAny",'Scoring_Config'!$A:$A,'Scoring_Config'!$D:$D,"Yes")="Yes",_xlfn.XLOOKUP("SrcZone_IsAny",'Scoring_Config'!$A:$A,'Scoring_Config'!$C:$C,10),0),"False,0")</f>
        <v>0</v>
      </c>
      <c r="AF559" cm="1">
        <f t="array" ref="AF559">IF(FALSE,"True," &amp; IF(_xlfn.XLOOKUP("DstZone_IsAny",'Scoring_Config'!$A:$A,'Scoring_Config'!$D:$D,"Yes")="Yes",_xlfn.XLOOKUP("DstZone_IsAny",'Scoring_Config'!$A:$A,'Scoring_Config'!$C:$C,10),0),"False,0")</f>
        <v>0</v>
      </c>
      <c r="AG559" cm="1">
        <f t="array" ref="AG55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59" cm="1">
        <f t="array" ref="AH559">IF(FALSE,"True," &amp; IF(_xlfn.XLOOKUP("App_Any_OR_RangeGt1000",'Scoring_Config'!$A:$A,'Scoring_Config'!$D:$D,"Yes")="Yes",_xlfn.XLOOKUP("App_Any_OR_RangeGt1000",'Scoring_Config'!$A:$A,'Scoring_Config'!$C:$C,10),0),"False,0")</f>
        <v>0</v>
      </c>
      <c r="AI559" cm="1">
        <f t="array" ref="AI559">IF(FALSE,"True," &amp; IF(_xlfn.XLOOKUP("Service_Insecure_Match",'Scoring_Config'!$A:$A,'Scoring_Config'!$D:$D,"Yes")="Yes",_xlfn.XLOOKUP("Service_Insecure_Match",'Scoring_Config'!$A:$A,'Scoring_Config'!$C:$C,5),0),"False,0")</f>
        <v>0</v>
      </c>
      <c r="AJ559" cm="1">
        <f t="array" ref="AJ559">IF(FALSE,"True," &amp; IF(_xlfn.XLOOKUP("Risky_Inbound",'Scoring_Config'!$A:$A,'Scoring_Config'!$D:$D,"Yes")="Yes",_xlfn.XLOOKUP("Risky_Inbound",'Scoring_Config'!$A:$A,'Scoring_Config'!$C:$C,50),0),"False,0")</f>
        <v>0</v>
      </c>
      <c r="AK559" cm="1">
        <f t="array" ref="AK559">IF(FALSE,"True," &amp; IF(_xlfn.XLOOKUP("Risky_Outbound",'Scoring_Config'!$A:$A,'Scoring_Config'!$D:$D,"Yes")="Yes",_xlfn.XLOOKUP("Risky_Outbound",'Scoring_Config'!$A:$A,'Scoring_Config'!$C:$C,25),0),"False,0")</f>
        <v>0</v>
      </c>
      <c r="AL559" t="s">
        <v>6700</v>
      </c>
      <c r="AM559" cm="1">
        <f t="array" ref="AM55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59" t="s">
        <v>6697</v>
      </c>
      <c r="AO559" t="s">
        <v>6697</v>
      </c>
      <c r="AP559" t="s">
        <v>6697</v>
      </c>
      <c r="AQ559" cm="1">
        <f t="array" ref="AQ559">IF(FALSE,"True," &amp; IF(_xlfn.XLOOKUP("Service_IsAny",'Scoring_Config'!$A:$A,'Scoring_Config'!$D:$D,"Yes")="Yes",_xlfn.XLOOKUP("Service_IsAny",'Scoring_Config'!$A:$A,'Scoring_Config'!$C:$C,0),0),"False,0")</f>
        <v>0</v>
      </c>
      <c r="AR559">
        <v>3</v>
      </c>
      <c r="AS559" cm="1">
        <f t="array" ref="AS559">IF(FALSE,"True," &amp; IF(_xlfn.XLOOKUP("Service_RangeGt1000",'Scoring_Config'!$A:$A,'Scoring_Config'!$D:$D,"Yes")="Yes",_xlfn.XLOOKUP("Service_RangeGt1000",'Scoring_Config'!$A:$A,'Scoring_Config'!$C:$C,0),0),"False,0")</f>
        <v>0</v>
      </c>
      <c r="AT559" cm="1">
        <f t="array" ref="AT559">IF(FALSE,"True," &amp; IF(_xlfn.XLOOKUP("App_IsAny",'Scoring_Config'!$A:$A,'Scoring_Config'!$D:$D,"Yes")="Yes",_xlfn.XLOOKUP("App_IsAny",'Scoring_Config'!$A:$A,'Scoring_Config'!$C:$C,0),0),"False,0")</f>
        <v>0</v>
      </c>
      <c r="AU559">
        <v>6</v>
      </c>
      <c r="AV559" cm="1">
        <f t="array" ref="AV559">IF(FALSE,"True," &amp; IF(_xlfn.XLOOKUP("App_RangeGt1000",'Scoring_Config'!$A:$A,'Scoring_Config'!$D:$D,"Yes")="Yes",_xlfn.XLOOKUP("App_RangeGt1000",'Scoring_Config'!$A:$A,'Scoring_Config'!$C:$C,0),0),"False,0")</f>
        <v>0</v>
      </c>
      <c r="AW559" cm="1">
        <f t="array" ref="AW559">IF(FALSE,"True," &amp; IF(_xlfn.XLOOKUP("Action_IsDenyOrDrop",'Scoring_Config'!$A:$A,'Scoring_Config'!$D:$D,"Yes")="Yes",_xlfn.XLOOKUP("Action_IsDenyOrDrop",'Scoring_Config'!$A:$A,'Scoring_Config'!$C:$C,0),0),"False,0")</f>
        <v>0</v>
      </c>
      <c r="AX559" cm="1">
        <f t="array" ref="AX559">IF(LEFT(AW559,4)="True",0,(IF(LEFT(Y559,4)="True",IF(_xlfn.XLOOKUP("Src_IsAny",'Scoring_Config'!$A:$A,'Scoring_Config'!$D:$D,"Yes")="Yes",_xlfn.XLOOKUP("Src_IsAny",'Scoring_Config'!$A:$A,'Scoring_Config'!$C:$C,10),0),0)+IF(LEFT(Z559,4)="True",IF(_xlfn.XLOOKUP("Src_CIDR_Le_16",'Scoring_Config'!$A:$A,'Scoring_Config'!$D:$D,"Yes")="Yes",_xlfn.XLOOKUP("Src_CIDR_Le_16",'Scoring_Config'!$A:$A,'Scoring_Config'!$C:$C,10),0),0)+IF(LEFT(AA559,4)="True",IF(_xlfn.XLOOKUP("Src_CIDR_17_22",'Scoring_Config'!$A:$A,'Scoring_Config'!$D:$D,"Yes")="Yes",_xlfn.XLOOKUP("Src_CIDR_17_22",'Scoring_Config'!$A:$A,'Scoring_Config'!$C:$C,5),0),0)+IF(LEFT(AB559,4)="True",IF(_xlfn.XLOOKUP("Dst_IsAny",'Scoring_Config'!$A:$A,'Scoring_Config'!$D:$D,"Yes")="Yes",_xlfn.XLOOKUP("Dst_IsAny",'Scoring_Config'!$A:$A,'Scoring_Config'!$C:$C,10),0),0)+IF(LEFT(AC559,4)="True",IF(_xlfn.XLOOKUP("Dst_CIDR_Le_16",'Scoring_Config'!$A:$A,'Scoring_Config'!$D:$D,"Yes")="Yes",_xlfn.XLOOKUP("Dst_CIDR_Le_16",'Scoring_Config'!$A:$A,'Scoring_Config'!$C:$C,10),0),0)+IF(LEFT(AD559,4)="True",IF(_xlfn.XLOOKUP("Dst_CIDR_17_22",'Scoring_Config'!$A:$A,'Scoring_Config'!$D:$D,"Yes")="Yes",_xlfn.XLOOKUP("Dst_CIDR_17_22",'Scoring_Config'!$A:$A,'Scoring_Config'!$C:$C,5),0),0)+IF(LEFT(AE559,4)="True",IF(_xlfn.XLOOKUP("SrcZone_IsAny",'Scoring_Config'!$A:$A,'Scoring_Config'!$D:$D,"Yes")="Yes",_xlfn.XLOOKUP("SrcZone_IsAny",'Scoring_Config'!$A:$A,'Scoring_Config'!$C:$C,10),0),0)+IF(LEFT(AF559,4)="True",IF(_xlfn.XLOOKUP("DstZone_IsAny",'Scoring_Config'!$A:$A,'Scoring_Config'!$D:$D,"Yes")="Yes",_xlfn.XLOOKUP("DstZone_IsAny",'Scoring_Config'!$A:$A,'Scoring_Config'!$C:$C,10),0),0)+IF(LEFT(AG559,4)="True",IF(_xlfn.XLOOKUP("Service_Any_OR_RangeGt1000",'Scoring_Config'!$A:$A,'Scoring_Config'!$D:$D,"Yes")="Yes",_xlfn.XLOOKUP("Service_Any_OR_RangeGt1000",'Scoring_Config'!$A:$A,'Scoring_Config'!$C:$C,10),0),0)+IF(LEFT(AH559,4)="True",IF(_xlfn.XLOOKUP("App_Any_OR_RangeGt1000",'Scoring_Config'!$A:$A,'Scoring_Config'!$D:$D,"Yes")="Yes",_xlfn.XLOOKUP("App_Any_OR_RangeGt1000",'Scoring_Config'!$A:$A,'Scoring_Config'!$C:$C,10),0),0)+IF(LEFT(AI559,4)="True",IF(_xlfn.XLOOKUP("Service_Insecure_Match",'Scoring_Config'!$A:$A,'Scoring_Config'!$D:$D,"Yes")="Yes",_xlfn.XLOOKUP("Service_Insecure_Match",'Scoring_Config'!$A:$A,'Scoring_Config'!$C:$C,5),0),0)+IF(LEFT(AJ559,4)="True",IF(_xlfn.XLOOKUP("Risky_Inbound",'Scoring_Config'!$A:$A,'Scoring_Config'!$D:$D,"Yes")="Yes",_xlfn.XLOOKUP("Risky_Inbound",'Scoring_Config'!$A:$A,'Scoring_Config'!$C:$C,50),0),0)+IF(LEFT(AK559,4)="True",IF(_xlfn.XLOOKUP("Risky_Outbound",'Scoring_Config'!$A:$A,'Scoring_Config'!$D:$D,"Yes")="Yes",_xlfn.XLOOKUP("Risky_Outbound",'Scoring_Config'!$A:$A,'Scoring_Config'!$C:$C,25),0),0)+IF(LEFT(AZ559,4)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559,FIND(",",AL559)+1,100)),0)+IF(LEFT(AM559,4)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559,FIND(",",AN559)+1,100)),0)+IF(_xlfn.XLOOKUP("Profile_Scoring",'Scoring_Config'!$A:$A,'Scoring_Config'!$D:$D,"Yes")="Yes",VALUE(MID(AO559,FIND(",",AO559)+1,100)),0)+IF(_xlfn.XLOOKUP("Options_Scoring",'Scoring_Config'!$A:$A,'Scoring_Config'!$D:$D,"Yes")="Yes",VALUE(MID(AP559,FIND(",",AP559)+1,100)),0)))</f>
        <v>0</v>
      </c>
      <c r="AZ559" cm="1">
        <f t="array" ref="AZ559">IF(FALSE,"True," &amp; IF(_xlfn.XLOOKUP("Migrate_Insecure",'Scoring_Config'!$A:$A,'Scoring_Config'!$D:$D,"Yes")="Yes",_xlfn.XLOOKUP("Migrate_Insecure",'Scoring_Config'!$A:$A,'Scoring_Config'!$C:$C,10),0),"False,0")</f>
        <v>0</v>
      </c>
    </row>
    <row r="560" spans="1:52">
      <c r="A560" t="s">
        <v>1979</v>
      </c>
      <c r="B560" t="s">
        <v>2533</v>
      </c>
      <c r="C560" t="s">
        <v>3542</v>
      </c>
      <c r="D560" t="s">
        <v>3545</v>
      </c>
      <c r="E560" t="s">
        <v>3563</v>
      </c>
      <c r="F560" t="s">
        <v>3798</v>
      </c>
      <c r="G560" t="s">
        <v>346</v>
      </c>
      <c r="H560" t="s">
        <v>174</v>
      </c>
      <c r="I560" t="s">
        <v>3984</v>
      </c>
      <c r="J560" t="s">
        <v>890</v>
      </c>
      <c r="K560" t="s">
        <v>1661</v>
      </c>
      <c r="L560" t="s">
        <v>1453</v>
      </c>
      <c r="M560" t="s">
        <v>1974</v>
      </c>
      <c r="N560" t="s">
        <v>4315</v>
      </c>
      <c r="O560" t="s">
        <v>4319</v>
      </c>
      <c r="P560" t="s">
        <v>4322</v>
      </c>
      <c r="Q560" t="s">
        <v>4746</v>
      </c>
      <c r="R560" t="s">
        <v>5440</v>
      </c>
      <c r="S560" t="s">
        <v>5440</v>
      </c>
      <c r="T560" t="s">
        <v>5592</v>
      </c>
      <c r="U560" t="s">
        <v>6233</v>
      </c>
      <c r="Y560" cm="1">
        <f t="array" ref="Y560">IF(FALSE,"True," &amp; IF(_xlfn.XLOOKUP("Src_IsAny",'Scoring_Config'!$A:$A,'Scoring_Config'!$D:$D,"Yes")="Yes",_xlfn.XLOOKUP("Src_IsAny",'Scoring_Config'!$A:$A,'Scoring_Config'!$C:$C,10),0),"False,0")</f>
        <v>0</v>
      </c>
      <c r="Z560" cm="1">
        <f t="array" ref="Z560">IF(FALSE,"True," &amp; IF(_xlfn.XLOOKUP("Src_CIDR_Le_16",'Scoring_Config'!$A:$A,'Scoring_Config'!$D:$D,"Yes")="Yes",_xlfn.XLOOKUP("Src_CIDR_Le_16",'Scoring_Config'!$A:$A,'Scoring_Config'!$C:$C,10),0),"False,0")</f>
        <v>0</v>
      </c>
      <c r="AA560" cm="1">
        <f t="array" ref="AA560">IF(FALSE,"True," &amp; IF(_xlfn.XLOOKUP("Src_CIDR_17_22",'Scoring_Config'!$A:$A,'Scoring_Config'!$D:$D,"Yes")="Yes",_xlfn.XLOOKUP("Src_CIDR_17_22",'Scoring_Config'!$A:$A,'Scoring_Config'!$C:$C,5),0),"False,0")</f>
        <v>0</v>
      </c>
      <c r="AB560" cm="1">
        <f t="array" ref="AB560">IF(FALSE,"True," &amp; IF(_xlfn.XLOOKUP("Dst_IsAny",'Scoring_Config'!$A:$A,'Scoring_Config'!$D:$D,"Yes")="Yes",_xlfn.XLOOKUP("Dst_IsAny",'Scoring_Config'!$A:$A,'Scoring_Config'!$C:$C,10),0),"False,0")</f>
        <v>0</v>
      </c>
      <c r="AC560" cm="1">
        <f t="array" ref="AC560">IF(FALSE,"True," &amp; IF(_xlfn.XLOOKUP("Dst_CIDR_Le_16",'Scoring_Config'!$A:$A,'Scoring_Config'!$D:$D,"Yes")="Yes",_xlfn.XLOOKUP("Dst_CIDR_Le_16",'Scoring_Config'!$A:$A,'Scoring_Config'!$C:$C,10),0),"False,0")</f>
        <v>0</v>
      </c>
      <c r="AD560" cm="1">
        <f t="array" ref="AD560">IF(FALSE,"True," &amp; IF(_xlfn.XLOOKUP("Dst_CIDR_17_22",'Scoring_Config'!$A:$A,'Scoring_Config'!$D:$D,"Yes")="Yes",_xlfn.XLOOKUP("Dst_CIDR_17_22",'Scoring_Config'!$A:$A,'Scoring_Config'!$C:$C,5),0),"False,0")</f>
        <v>0</v>
      </c>
      <c r="AE560" cm="1">
        <f t="array" ref="AE560">IF(FALSE,"True," &amp; IF(_xlfn.XLOOKUP("SrcZone_IsAny",'Scoring_Config'!$A:$A,'Scoring_Config'!$D:$D,"Yes")="Yes",_xlfn.XLOOKUP("SrcZone_IsAny",'Scoring_Config'!$A:$A,'Scoring_Config'!$C:$C,10),0),"False,0")</f>
        <v>0</v>
      </c>
      <c r="AF560" cm="1">
        <f t="array" ref="AF560">IF(FALSE,"True," &amp; IF(_xlfn.XLOOKUP("DstZone_IsAny",'Scoring_Config'!$A:$A,'Scoring_Config'!$D:$D,"Yes")="Yes",_xlfn.XLOOKUP("DstZone_IsAny",'Scoring_Config'!$A:$A,'Scoring_Config'!$C:$C,10),0),"False,0")</f>
        <v>0</v>
      </c>
      <c r="AG560" cm="1">
        <f t="array" ref="AG56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60" cm="1">
        <f t="array" ref="AH560">IF(FALSE,"True," &amp; IF(_xlfn.XLOOKUP("App_Any_OR_RangeGt1000",'Scoring_Config'!$A:$A,'Scoring_Config'!$D:$D,"Yes")="Yes",_xlfn.XLOOKUP("App_Any_OR_RangeGt1000",'Scoring_Config'!$A:$A,'Scoring_Config'!$C:$C,10),0),"False,0")</f>
        <v>0</v>
      </c>
      <c r="AI560" cm="1">
        <f t="array" ref="AI560">IF(TRUE,"True," &amp; IF(_xlfn.XLOOKUP("Service_Insecure_Match",'Scoring_Config'!$A:$A,'Scoring_Config'!$D:$D,"Yes")="Yes",_xlfn.XLOOKUP("Service_Insecure_Match",'Scoring_Config'!$A:$A,'Scoring_Config'!$C:$C,5),0),"False,0")</f>
        <v>0</v>
      </c>
      <c r="AJ560" cm="1">
        <f t="array" ref="AJ560">IF(FALSE,"True," &amp; IF(_xlfn.XLOOKUP("Risky_Inbound",'Scoring_Config'!$A:$A,'Scoring_Config'!$D:$D,"Yes")="Yes",_xlfn.XLOOKUP("Risky_Inbound",'Scoring_Config'!$A:$A,'Scoring_Config'!$C:$C,50),0),"False,0")</f>
        <v>0</v>
      </c>
      <c r="AK560" cm="1">
        <f t="array" ref="AK560">IF(FALSE,"True," &amp; IF(_xlfn.XLOOKUP("Risky_Outbound",'Scoring_Config'!$A:$A,'Scoring_Config'!$D:$D,"Yes")="Yes",_xlfn.XLOOKUP("Risky_Outbound",'Scoring_Config'!$A:$A,'Scoring_Config'!$C:$C,25),0),"False,0")</f>
        <v>0</v>
      </c>
      <c r="AL560" t="s">
        <v>6697</v>
      </c>
      <c r="AM560" cm="1">
        <f t="array" ref="AM56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60" t="s">
        <v>6697</v>
      </c>
      <c r="AO560" t="s">
        <v>6697</v>
      </c>
      <c r="AP560" t="s">
        <v>6697</v>
      </c>
      <c r="AQ560" cm="1">
        <f t="array" ref="AQ560">IF(FALSE,"True," &amp; IF(_xlfn.XLOOKUP("Service_IsAny",'Scoring_Config'!$A:$A,'Scoring_Config'!$D:$D,"Yes")="Yes",_xlfn.XLOOKUP("Service_IsAny",'Scoring_Config'!$A:$A,'Scoring_Config'!$C:$C,0),0),"False,0")</f>
        <v>0</v>
      </c>
      <c r="AR560">
        <v>4</v>
      </c>
      <c r="AS560" cm="1">
        <f t="array" ref="AS560">IF(FALSE,"True," &amp; IF(_xlfn.XLOOKUP("Service_RangeGt1000",'Scoring_Config'!$A:$A,'Scoring_Config'!$D:$D,"Yes")="Yes",_xlfn.XLOOKUP("Service_RangeGt1000",'Scoring_Config'!$A:$A,'Scoring_Config'!$C:$C,0),0),"False,0")</f>
        <v>0</v>
      </c>
      <c r="AT560" cm="1">
        <f t="array" ref="AT560">IF(FALSE,"True," &amp; IF(_xlfn.XLOOKUP("App_IsAny",'Scoring_Config'!$A:$A,'Scoring_Config'!$D:$D,"Yes")="Yes",_xlfn.XLOOKUP("App_IsAny",'Scoring_Config'!$A:$A,'Scoring_Config'!$C:$C,0),0),"False,0")</f>
        <v>0</v>
      </c>
      <c r="AU560">
        <v>26</v>
      </c>
      <c r="AV560" cm="1">
        <f t="array" ref="AV560">IF(FALSE,"True," &amp; IF(_xlfn.XLOOKUP("App_RangeGt1000",'Scoring_Config'!$A:$A,'Scoring_Config'!$D:$D,"Yes")="Yes",_xlfn.XLOOKUP("App_RangeGt1000",'Scoring_Config'!$A:$A,'Scoring_Config'!$C:$C,0),0),"False,0")</f>
        <v>0</v>
      </c>
      <c r="AW560" cm="1">
        <f t="array" ref="AW560">IF(FALSE,"True," &amp; IF(_xlfn.XLOOKUP("Action_IsDenyOrDrop",'Scoring_Config'!$A:$A,'Scoring_Config'!$D:$D,"Yes")="Yes",_xlfn.XLOOKUP("Action_IsDenyOrDrop",'Scoring_Config'!$A:$A,'Scoring_Config'!$C:$C,0),0),"False,0")</f>
        <v>0</v>
      </c>
      <c r="AX560" cm="1">
        <f t="array" ref="AX560">IF(LEFT(AW560,4)="True",0,(IF(LEFT(Y560,4)="True",IF(_xlfn.XLOOKUP("Src_IsAny",'Scoring_Config'!$A:$A,'Scoring_Config'!$D:$D,"Yes")="Yes",_xlfn.XLOOKUP("Src_IsAny",'Scoring_Config'!$A:$A,'Scoring_Config'!$C:$C,10),0),0)+IF(LEFT(Z560,4)="True",IF(_xlfn.XLOOKUP("Src_CIDR_Le_16",'Scoring_Config'!$A:$A,'Scoring_Config'!$D:$D,"Yes")="Yes",_xlfn.XLOOKUP("Src_CIDR_Le_16",'Scoring_Config'!$A:$A,'Scoring_Config'!$C:$C,10),0),0)+IF(LEFT(AA560,4)="True",IF(_xlfn.XLOOKUP("Src_CIDR_17_22",'Scoring_Config'!$A:$A,'Scoring_Config'!$D:$D,"Yes")="Yes",_xlfn.XLOOKUP("Src_CIDR_17_22",'Scoring_Config'!$A:$A,'Scoring_Config'!$C:$C,5),0),0)+IF(LEFT(AB560,4)="True",IF(_xlfn.XLOOKUP("Dst_IsAny",'Scoring_Config'!$A:$A,'Scoring_Config'!$D:$D,"Yes")="Yes",_xlfn.XLOOKUP("Dst_IsAny",'Scoring_Config'!$A:$A,'Scoring_Config'!$C:$C,10),0),0)+IF(LEFT(AC560,4)="True",IF(_xlfn.XLOOKUP("Dst_CIDR_Le_16",'Scoring_Config'!$A:$A,'Scoring_Config'!$D:$D,"Yes")="Yes",_xlfn.XLOOKUP("Dst_CIDR_Le_16",'Scoring_Config'!$A:$A,'Scoring_Config'!$C:$C,10),0),0)+IF(LEFT(AD560,4)="True",IF(_xlfn.XLOOKUP("Dst_CIDR_17_22",'Scoring_Config'!$A:$A,'Scoring_Config'!$D:$D,"Yes")="Yes",_xlfn.XLOOKUP("Dst_CIDR_17_22",'Scoring_Config'!$A:$A,'Scoring_Config'!$C:$C,5),0),0)+IF(LEFT(AE560,4)="True",IF(_xlfn.XLOOKUP("SrcZone_IsAny",'Scoring_Config'!$A:$A,'Scoring_Config'!$D:$D,"Yes")="Yes",_xlfn.XLOOKUP("SrcZone_IsAny",'Scoring_Config'!$A:$A,'Scoring_Config'!$C:$C,10),0),0)+IF(LEFT(AF560,4)="True",IF(_xlfn.XLOOKUP("DstZone_IsAny",'Scoring_Config'!$A:$A,'Scoring_Config'!$D:$D,"Yes")="Yes",_xlfn.XLOOKUP("DstZone_IsAny",'Scoring_Config'!$A:$A,'Scoring_Config'!$C:$C,10),0),0)+IF(LEFT(AG560,4)="True",IF(_xlfn.XLOOKUP("Service_Any_OR_RangeGt1000",'Scoring_Config'!$A:$A,'Scoring_Config'!$D:$D,"Yes")="Yes",_xlfn.XLOOKUP("Service_Any_OR_RangeGt1000",'Scoring_Config'!$A:$A,'Scoring_Config'!$C:$C,10),0),0)+IF(LEFT(AH560,4)="True",IF(_xlfn.XLOOKUP("App_Any_OR_RangeGt1000",'Scoring_Config'!$A:$A,'Scoring_Config'!$D:$D,"Yes")="Yes",_xlfn.XLOOKUP("App_Any_OR_RangeGt1000",'Scoring_Config'!$A:$A,'Scoring_Config'!$C:$C,10),0),0)+IF(LEFT(AI560,4)="True",IF(_xlfn.XLOOKUP("Service_Insecure_Match",'Scoring_Config'!$A:$A,'Scoring_Config'!$D:$D,"Yes")="Yes",_xlfn.XLOOKUP("Service_Insecure_Match",'Scoring_Config'!$A:$A,'Scoring_Config'!$C:$C,5),0),0)+IF(LEFT(AJ560,4)="True",IF(_xlfn.XLOOKUP("Risky_Inbound",'Scoring_Config'!$A:$A,'Scoring_Config'!$D:$D,"Yes")="Yes",_xlfn.XLOOKUP("Risky_Inbound",'Scoring_Config'!$A:$A,'Scoring_Config'!$C:$C,50),0),0)+IF(LEFT(AK560,4)="True",IF(_xlfn.XLOOKUP("Risky_Outbound",'Scoring_Config'!$A:$A,'Scoring_Config'!$D:$D,"Yes")="Yes",_xlfn.XLOOKUP("Risky_Outbound",'Scoring_Config'!$A:$A,'Scoring_Config'!$C:$C,25),0),0)+IF(LEFT(AZ560,4)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560,FIND(",",AL560)+1,100)),0)+IF(LEFT(AM560,4)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560,FIND(",",AN560)+1,100)),0)+IF(_xlfn.XLOOKUP("Profile_Scoring",'Scoring_Config'!$A:$A,'Scoring_Config'!$D:$D,"Yes")="Yes",VALUE(MID(AO560,FIND(",",AO560)+1,100)),0)+IF(_xlfn.XLOOKUP("Options_Scoring",'Scoring_Config'!$A:$A,'Scoring_Config'!$D:$D,"Yes")="Yes",VALUE(MID(AP560,FIND(",",AP560)+1,100)),0)))</f>
        <v>0</v>
      </c>
      <c r="AY560" t="s">
        <v>6706</v>
      </c>
      <c r="AZ560" cm="1">
        <f t="array" ref="AZ560">IF(TRUE,"True," &amp; IF(_xlfn.XLOOKUP("Migrate_Insecure",'Scoring_Config'!$A:$A,'Scoring_Config'!$D:$D,"Yes")="Yes",_xlfn.XLOOKUP("Migrate_Insecure",'Scoring_Config'!$A:$A,'Scoring_Config'!$C:$C,10),0),"False,0")</f>
        <v>0</v>
      </c>
    </row>
    <row r="561" spans="1:52">
      <c r="A561" t="s">
        <v>1979</v>
      </c>
      <c r="B561" t="s">
        <v>2534</v>
      </c>
      <c r="C561" t="s">
        <v>3542</v>
      </c>
      <c r="D561" t="s">
        <v>3545</v>
      </c>
      <c r="E561" t="s">
        <v>3563</v>
      </c>
      <c r="F561" t="s">
        <v>3799</v>
      </c>
      <c r="G561" t="s">
        <v>162</v>
      </c>
      <c r="H561" t="s">
        <v>174</v>
      </c>
      <c r="I561" t="s">
        <v>4110</v>
      </c>
      <c r="J561" t="s">
        <v>890</v>
      </c>
      <c r="K561" t="s">
        <v>1843</v>
      </c>
      <c r="L561" t="s">
        <v>1370</v>
      </c>
      <c r="M561" t="s">
        <v>1974</v>
      </c>
      <c r="N561" t="s">
        <v>4315</v>
      </c>
      <c r="O561" t="s">
        <v>4319</v>
      </c>
      <c r="P561" t="s">
        <v>4322</v>
      </c>
      <c r="Q561" t="s">
        <v>4747</v>
      </c>
      <c r="R561" t="s">
        <v>5440</v>
      </c>
      <c r="S561" t="s">
        <v>5440</v>
      </c>
      <c r="T561" t="s">
        <v>5726</v>
      </c>
      <c r="U561" t="s">
        <v>6234</v>
      </c>
      <c r="Y561" cm="1">
        <f t="array" ref="Y561">IF(FALSE,"True," &amp; IF(_xlfn.XLOOKUP("Src_IsAny",'Scoring_Config'!$A:$A,'Scoring_Config'!$D:$D,"Yes")="Yes",_xlfn.XLOOKUP("Src_IsAny",'Scoring_Config'!$A:$A,'Scoring_Config'!$C:$C,10),0),"False,0")</f>
        <v>0</v>
      </c>
      <c r="Z561" cm="1">
        <f t="array" ref="Z561">IF(FALSE,"True," &amp; IF(_xlfn.XLOOKUP("Src_CIDR_Le_16",'Scoring_Config'!$A:$A,'Scoring_Config'!$D:$D,"Yes")="Yes",_xlfn.XLOOKUP("Src_CIDR_Le_16",'Scoring_Config'!$A:$A,'Scoring_Config'!$C:$C,10),0),"False,0")</f>
        <v>0</v>
      </c>
      <c r="AA561" cm="1">
        <f t="array" ref="AA561">IF(FALSE,"True," &amp; IF(_xlfn.XLOOKUP("Src_CIDR_17_22",'Scoring_Config'!$A:$A,'Scoring_Config'!$D:$D,"Yes")="Yes",_xlfn.XLOOKUP("Src_CIDR_17_22",'Scoring_Config'!$A:$A,'Scoring_Config'!$C:$C,5),0),"False,0")</f>
        <v>0</v>
      </c>
      <c r="AB561" cm="1">
        <f t="array" ref="AB561">IF(FALSE,"True," &amp; IF(_xlfn.XLOOKUP("Dst_IsAny",'Scoring_Config'!$A:$A,'Scoring_Config'!$D:$D,"Yes")="Yes",_xlfn.XLOOKUP("Dst_IsAny",'Scoring_Config'!$A:$A,'Scoring_Config'!$C:$C,10),0),"False,0")</f>
        <v>0</v>
      </c>
      <c r="AC561" cm="1">
        <f t="array" ref="AC561">IF(FALSE,"True," &amp; IF(_xlfn.XLOOKUP("Dst_CIDR_Le_16",'Scoring_Config'!$A:$A,'Scoring_Config'!$D:$D,"Yes")="Yes",_xlfn.XLOOKUP("Dst_CIDR_Le_16",'Scoring_Config'!$A:$A,'Scoring_Config'!$C:$C,10),0),"False,0")</f>
        <v>0</v>
      </c>
      <c r="AD561" cm="1">
        <f t="array" ref="AD561">IF(FALSE,"True," &amp; IF(_xlfn.XLOOKUP("Dst_CIDR_17_22",'Scoring_Config'!$A:$A,'Scoring_Config'!$D:$D,"Yes")="Yes",_xlfn.XLOOKUP("Dst_CIDR_17_22",'Scoring_Config'!$A:$A,'Scoring_Config'!$C:$C,5),0),"False,0")</f>
        <v>0</v>
      </c>
      <c r="AE561" cm="1">
        <f t="array" ref="AE561">IF(FALSE,"True," &amp; IF(_xlfn.XLOOKUP("SrcZone_IsAny",'Scoring_Config'!$A:$A,'Scoring_Config'!$D:$D,"Yes")="Yes",_xlfn.XLOOKUP("SrcZone_IsAny",'Scoring_Config'!$A:$A,'Scoring_Config'!$C:$C,10),0),"False,0")</f>
        <v>0</v>
      </c>
      <c r="AF561" cm="1">
        <f t="array" ref="AF561">IF(FALSE,"True," &amp; IF(_xlfn.XLOOKUP("DstZone_IsAny",'Scoring_Config'!$A:$A,'Scoring_Config'!$D:$D,"Yes")="Yes",_xlfn.XLOOKUP("DstZone_IsAny",'Scoring_Config'!$A:$A,'Scoring_Config'!$C:$C,10),0),"False,0")</f>
        <v>0</v>
      </c>
      <c r="AG561" cm="1">
        <f t="array" ref="AG56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61" cm="1">
        <f t="array" ref="AH561">IF(FALSE,"True," &amp; IF(_xlfn.XLOOKUP("App_Any_OR_RangeGt1000",'Scoring_Config'!$A:$A,'Scoring_Config'!$D:$D,"Yes")="Yes",_xlfn.XLOOKUP("App_Any_OR_RangeGt1000",'Scoring_Config'!$A:$A,'Scoring_Config'!$C:$C,10),0),"False,0")</f>
        <v>0</v>
      </c>
      <c r="AI561" cm="1">
        <f t="array" ref="AI561">IF(FALSE,"True," &amp; IF(_xlfn.XLOOKUP("Service_Insecure_Match",'Scoring_Config'!$A:$A,'Scoring_Config'!$D:$D,"Yes")="Yes",_xlfn.XLOOKUP("Service_Insecure_Match",'Scoring_Config'!$A:$A,'Scoring_Config'!$C:$C,5),0),"False,0")</f>
        <v>0</v>
      </c>
      <c r="AJ561" cm="1">
        <f t="array" ref="AJ561">IF(FALSE,"True," &amp; IF(_xlfn.XLOOKUP("Risky_Inbound",'Scoring_Config'!$A:$A,'Scoring_Config'!$D:$D,"Yes")="Yes",_xlfn.XLOOKUP("Risky_Inbound",'Scoring_Config'!$A:$A,'Scoring_Config'!$C:$C,50),0),"False,0")</f>
        <v>0</v>
      </c>
      <c r="AK561" cm="1">
        <f t="array" ref="AK561">IF(FALSE,"True," &amp; IF(_xlfn.XLOOKUP("Risky_Outbound",'Scoring_Config'!$A:$A,'Scoring_Config'!$D:$D,"Yes")="Yes",_xlfn.XLOOKUP("Risky_Outbound",'Scoring_Config'!$A:$A,'Scoring_Config'!$C:$C,25),0),"False,0")</f>
        <v>0</v>
      </c>
      <c r="AL561" t="s">
        <v>6697</v>
      </c>
      <c r="AM561" cm="1">
        <f t="array" ref="AM56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61" t="s">
        <v>6697</v>
      </c>
      <c r="AO561" t="s">
        <v>6697</v>
      </c>
      <c r="AP561" t="s">
        <v>6697</v>
      </c>
      <c r="AQ561" cm="1">
        <f t="array" ref="AQ561">IF(FALSE,"True," &amp; IF(_xlfn.XLOOKUP("Service_IsAny",'Scoring_Config'!$A:$A,'Scoring_Config'!$D:$D,"Yes")="Yes",_xlfn.XLOOKUP("Service_IsAny",'Scoring_Config'!$A:$A,'Scoring_Config'!$C:$C,0),0),"False,0")</f>
        <v>0</v>
      </c>
      <c r="AR561">
        <v>1</v>
      </c>
      <c r="AS561" cm="1">
        <f t="array" ref="AS561">IF(FALSE,"True," &amp; IF(_xlfn.XLOOKUP("Service_RangeGt1000",'Scoring_Config'!$A:$A,'Scoring_Config'!$D:$D,"Yes")="Yes",_xlfn.XLOOKUP("Service_RangeGt1000",'Scoring_Config'!$A:$A,'Scoring_Config'!$C:$C,0),0),"False,0")</f>
        <v>0</v>
      </c>
      <c r="AT561" cm="1">
        <f t="array" ref="AT561">IF(FALSE,"True," &amp; IF(_xlfn.XLOOKUP("App_IsAny",'Scoring_Config'!$A:$A,'Scoring_Config'!$D:$D,"Yes")="Yes",_xlfn.XLOOKUP("App_IsAny",'Scoring_Config'!$A:$A,'Scoring_Config'!$C:$C,0),0),"False,0")</f>
        <v>0</v>
      </c>
      <c r="AU561">
        <v>7</v>
      </c>
      <c r="AV561" cm="1">
        <f t="array" ref="AV561">IF(FALSE,"True," &amp; IF(_xlfn.XLOOKUP("App_RangeGt1000",'Scoring_Config'!$A:$A,'Scoring_Config'!$D:$D,"Yes")="Yes",_xlfn.XLOOKUP("App_RangeGt1000",'Scoring_Config'!$A:$A,'Scoring_Config'!$C:$C,0),0),"False,0")</f>
        <v>0</v>
      </c>
      <c r="AW561" cm="1">
        <f t="array" ref="AW561">IF(FALSE,"True," &amp; IF(_xlfn.XLOOKUP("Action_IsDenyOrDrop",'Scoring_Config'!$A:$A,'Scoring_Config'!$D:$D,"Yes")="Yes",_xlfn.XLOOKUP("Action_IsDenyOrDrop",'Scoring_Config'!$A:$A,'Scoring_Config'!$C:$C,0),0),"False,0")</f>
        <v>0</v>
      </c>
      <c r="AX561" cm="1">
        <f t="array" ref="AX561">IF(LEFT(AW561,4)="True",0,(IF(LEFT(Y561,4)="True",IF(_xlfn.XLOOKUP("Src_IsAny",'Scoring_Config'!$A:$A,'Scoring_Config'!$D:$D,"Yes")="Yes",_xlfn.XLOOKUP("Src_IsAny",'Scoring_Config'!$A:$A,'Scoring_Config'!$C:$C,10),0),0)+IF(LEFT(Z561,4)="True",IF(_xlfn.XLOOKUP("Src_CIDR_Le_16",'Scoring_Config'!$A:$A,'Scoring_Config'!$D:$D,"Yes")="Yes",_xlfn.XLOOKUP("Src_CIDR_Le_16",'Scoring_Config'!$A:$A,'Scoring_Config'!$C:$C,10),0),0)+IF(LEFT(AA561,4)="True",IF(_xlfn.XLOOKUP("Src_CIDR_17_22",'Scoring_Config'!$A:$A,'Scoring_Config'!$D:$D,"Yes")="Yes",_xlfn.XLOOKUP("Src_CIDR_17_22",'Scoring_Config'!$A:$A,'Scoring_Config'!$C:$C,5),0),0)+IF(LEFT(AB561,4)="True",IF(_xlfn.XLOOKUP("Dst_IsAny",'Scoring_Config'!$A:$A,'Scoring_Config'!$D:$D,"Yes")="Yes",_xlfn.XLOOKUP("Dst_IsAny",'Scoring_Config'!$A:$A,'Scoring_Config'!$C:$C,10),0),0)+IF(LEFT(AC561,4)="True",IF(_xlfn.XLOOKUP("Dst_CIDR_Le_16",'Scoring_Config'!$A:$A,'Scoring_Config'!$D:$D,"Yes")="Yes",_xlfn.XLOOKUP("Dst_CIDR_Le_16",'Scoring_Config'!$A:$A,'Scoring_Config'!$C:$C,10),0),0)+IF(LEFT(AD561,4)="True",IF(_xlfn.XLOOKUP("Dst_CIDR_17_22",'Scoring_Config'!$A:$A,'Scoring_Config'!$D:$D,"Yes")="Yes",_xlfn.XLOOKUP("Dst_CIDR_17_22",'Scoring_Config'!$A:$A,'Scoring_Config'!$C:$C,5),0),0)+IF(LEFT(AE561,4)="True",IF(_xlfn.XLOOKUP("SrcZone_IsAny",'Scoring_Config'!$A:$A,'Scoring_Config'!$D:$D,"Yes")="Yes",_xlfn.XLOOKUP("SrcZone_IsAny",'Scoring_Config'!$A:$A,'Scoring_Config'!$C:$C,10),0),0)+IF(LEFT(AF561,4)="True",IF(_xlfn.XLOOKUP("DstZone_IsAny",'Scoring_Config'!$A:$A,'Scoring_Config'!$D:$D,"Yes")="Yes",_xlfn.XLOOKUP("DstZone_IsAny",'Scoring_Config'!$A:$A,'Scoring_Config'!$C:$C,10),0),0)+IF(LEFT(AG561,4)="True",IF(_xlfn.XLOOKUP("Service_Any_OR_RangeGt1000",'Scoring_Config'!$A:$A,'Scoring_Config'!$D:$D,"Yes")="Yes",_xlfn.XLOOKUP("Service_Any_OR_RangeGt1000",'Scoring_Config'!$A:$A,'Scoring_Config'!$C:$C,10),0),0)+IF(LEFT(AH561,4)="True",IF(_xlfn.XLOOKUP("App_Any_OR_RangeGt1000",'Scoring_Config'!$A:$A,'Scoring_Config'!$D:$D,"Yes")="Yes",_xlfn.XLOOKUP("App_Any_OR_RangeGt1000",'Scoring_Config'!$A:$A,'Scoring_Config'!$C:$C,10),0),0)+IF(LEFT(AI561,4)="True",IF(_xlfn.XLOOKUP("Service_Insecure_Match",'Scoring_Config'!$A:$A,'Scoring_Config'!$D:$D,"Yes")="Yes",_xlfn.XLOOKUP("Service_Insecure_Match",'Scoring_Config'!$A:$A,'Scoring_Config'!$C:$C,5),0),0)+IF(LEFT(AJ561,4)="True",IF(_xlfn.XLOOKUP("Risky_Inbound",'Scoring_Config'!$A:$A,'Scoring_Config'!$D:$D,"Yes")="Yes",_xlfn.XLOOKUP("Risky_Inbound",'Scoring_Config'!$A:$A,'Scoring_Config'!$C:$C,50),0),0)+IF(LEFT(AK561,4)="True",IF(_xlfn.XLOOKUP("Risky_Outbound",'Scoring_Config'!$A:$A,'Scoring_Config'!$D:$D,"Yes")="Yes",_xlfn.XLOOKUP("Risky_Outbound",'Scoring_Config'!$A:$A,'Scoring_Config'!$C:$C,25),0),0)+IF(LEFT(AZ561,4)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561,FIND(",",AL561)+1,100)),0)+IF(LEFT(AM561,4)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561,FIND(",",AN561)+1,100)),0)+IF(_xlfn.XLOOKUP("Profile_Scoring",'Scoring_Config'!$A:$A,'Scoring_Config'!$D:$D,"Yes")="Yes",VALUE(MID(AO561,FIND(",",AO561)+1,100)),0)+IF(_xlfn.XLOOKUP("Options_Scoring",'Scoring_Config'!$A:$A,'Scoring_Config'!$D:$D,"Yes")="Yes",VALUE(MID(AP561,FIND(",",AP561)+1,100)),0)))</f>
        <v>0</v>
      </c>
      <c r="AZ561" cm="1">
        <f t="array" ref="AZ561">IF(FALSE,"True," &amp; IF(_xlfn.XLOOKUP("Migrate_Insecure",'Scoring_Config'!$A:$A,'Scoring_Config'!$D:$D,"Yes")="Yes",_xlfn.XLOOKUP("Migrate_Insecure",'Scoring_Config'!$A:$A,'Scoring_Config'!$C:$C,10),0),"False,0")</f>
        <v>0</v>
      </c>
    </row>
    <row r="562" spans="1:52">
      <c r="A562" t="s">
        <v>1979</v>
      </c>
      <c r="B562" t="s">
        <v>2535</v>
      </c>
      <c r="C562" t="s">
        <v>3542</v>
      </c>
      <c r="D562" t="s">
        <v>3545</v>
      </c>
      <c r="E562" t="s">
        <v>3563</v>
      </c>
      <c r="F562" t="s">
        <v>3800</v>
      </c>
      <c r="G562" t="s">
        <v>164</v>
      </c>
      <c r="H562" t="s">
        <v>174</v>
      </c>
      <c r="I562" t="s">
        <v>4110</v>
      </c>
      <c r="J562" t="s">
        <v>890</v>
      </c>
      <c r="K562" t="s">
        <v>1844</v>
      </c>
      <c r="L562" t="s">
        <v>1370</v>
      </c>
      <c r="M562" t="s">
        <v>1974</v>
      </c>
      <c r="N562" t="s">
        <v>4315</v>
      </c>
      <c r="O562" t="s">
        <v>4319</v>
      </c>
      <c r="P562" t="s">
        <v>4322</v>
      </c>
      <c r="Q562" t="s">
        <v>4748</v>
      </c>
      <c r="R562" t="s">
        <v>5442</v>
      </c>
      <c r="S562" t="s">
        <v>5440</v>
      </c>
      <c r="T562" t="s">
        <v>5726</v>
      </c>
      <c r="U562" t="s">
        <v>6234</v>
      </c>
      <c r="Y562" cm="1">
        <f t="array" ref="Y562">IF(FALSE,"True," &amp; IF(_xlfn.XLOOKUP("Src_IsAny",'Scoring_Config'!$A:$A,'Scoring_Config'!$D:$D,"Yes")="Yes",_xlfn.XLOOKUP("Src_IsAny",'Scoring_Config'!$A:$A,'Scoring_Config'!$C:$C,10),0),"False,0")</f>
        <v>0</v>
      </c>
      <c r="Z562" cm="1">
        <f t="array" ref="Z562">IF(FALSE,"True," &amp; IF(_xlfn.XLOOKUP("Src_CIDR_Le_16",'Scoring_Config'!$A:$A,'Scoring_Config'!$D:$D,"Yes")="Yes",_xlfn.XLOOKUP("Src_CIDR_Le_16",'Scoring_Config'!$A:$A,'Scoring_Config'!$C:$C,10),0),"False,0")</f>
        <v>0</v>
      </c>
      <c r="AA562" cm="1">
        <f t="array" ref="AA562">IF(FALSE,"True," &amp; IF(_xlfn.XLOOKUP("Src_CIDR_17_22",'Scoring_Config'!$A:$A,'Scoring_Config'!$D:$D,"Yes")="Yes",_xlfn.XLOOKUP("Src_CIDR_17_22",'Scoring_Config'!$A:$A,'Scoring_Config'!$C:$C,5),0),"False,0")</f>
        <v>0</v>
      </c>
      <c r="AB562" cm="1">
        <f t="array" ref="AB562">IF(FALSE,"True," &amp; IF(_xlfn.XLOOKUP("Dst_IsAny",'Scoring_Config'!$A:$A,'Scoring_Config'!$D:$D,"Yes")="Yes",_xlfn.XLOOKUP("Dst_IsAny",'Scoring_Config'!$A:$A,'Scoring_Config'!$C:$C,10),0),"False,0")</f>
        <v>0</v>
      </c>
      <c r="AC562" cm="1">
        <f t="array" ref="AC562">IF(FALSE,"True," &amp; IF(_xlfn.XLOOKUP("Dst_CIDR_Le_16",'Scoring_Config'!$A:$A,'Scoring_Config'!$D:$D,"Yes")="Yes",_xlfn.XLOOKUP("Dst_CIDR_Le_16",'Scoring_Config'!$A:$A,'Scoring_Config'!$C:$C,10),0),"False,0")</f>
        <v>0</v>
      </c>
      <c r="AD562" cm="1">
        <f t="array" ref="AD562">IF(FALSE,"True," &amp; IF(_xlfn.XLOOKUP("Dst_CIDR_17_22",'Scoring_Config'!$A:$A,'Scoring_Config'!$D:$D,"Yes")="Yes",_xlfn.XLOOKUP("Dst_CIDR_17_22",'Scoring_Config'!$A:$A,'Scoring_Config'!$C:$C,5),0),"False,0")</f>
        <v>0</v>
      </c>
      <c r="AE562" cm="1">
        <f t="array" ref="AE562">IF(FALSE,"True," &amp; IF(_xlfn.XLOOKUP("SrcZone_IsAny",'Scoring_Config'!$A:$A,'Scoring_Config'!$D:$D,"Yes")="Yes",_xlfn.XLOOKUP("SrcZone_IsAny",'Scoring_Config'!$A:$A,'Scoring_Config'!$C:$C,10),0),"False,0")</f>
        <v>0</v>
      </c>
      <c r="AF562" cm="1">
        <f t="array" ref="AF562">IF(FALSE,"True," &amp; IF(_xlfn.XLOOKUP("DstZone_IsAny",'Scoring_Config'!$A:$A,'Scoring_Config'!$D:$D,"Yes")="Yes",_xlfn.XLOOKUP("DstZone_IsAny",'Scoring_Config'!$A:$A,'Scoring_Config'!$C:$C,10),0),"False,0")</f>
        <v>0</v>
      </c>
      <c r="AG562" cm="1">
        <f t="array" ref="AG56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62" cm="1">
        <f t="array" ref="AH562">IF(FALSE,"True," &amp; IF(_xlfn.XLOOKUP("App_Any_OR_RangeGt1000",'Scoring_Config'!$A:$A,'Scoring_Config'!$D:$D,"Yes")="Yes",_xlfn.XLOOKUP("App_Any_OR_RangeGt1000",'Scoring_Config'!$A:$A,'Scoring_Config'!$C:$C,10),0),"False,0")</f>
        <v>0</v>
      </c>
      <c r="AI562" cm="1">
        <f t="array" ref="AI562">IF(FALSE,"True," &amp; IF(_xlfn.XLOOKUP("Service_Insecure_Match",'Scoring_Config'!$A:$A,'Scoring_Config'!$D:$D,"Yes")="Yes",_xlfn.XLOOKUP("Service_Insecure_Match",'Scoring_Config'!$A:$A,'Scoring_Config'!$C:$C,5),0),"False,0")</f>
        <v>0</v>
      </c>
      <c r="AJ562" cm="1">
        <f t="array" ref="AJ562">IF(FALSE,"True," &amp; IF(_xlfn.XLOOKUP("Risky_Inbound",'Scoring_Config'!$A:$A,'Scoring_Config'!$D:$D,"Yes")="Yes",_xlfn.XLOOKUP("Risky_Inbound",'Scoring_Config'!$A:$A,'Scoring_Config'!$C:$C,50),0),"False,0")</f>
        <v>0</v>
      </c>
      <c r="AK562" cm="1">
        <f t="array" ref="AK562">IF(FALSE,"True," &amp; IF(_xlfn.XLOOKUP("Risky_Outbound",'Scoring_Config'!$A:$A,'Scoring_Config'!$D:$D,"Yes")="Yes",_xlfn.XLOOKUP("Risky_Outbound",'Scoring_Config'!$A:$A,'Scoring_Config'!$C:$C,25),0),"False,0")</f>
        <v>0</v>
      </c>
      <c r="AL562" t="s">
        <v>6697</v>
      </c>
      <c r="AM562" cm="1">
        <f t="array" ref="AM56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62" t="s">
        <v>6697</v>
      </c>
      <c r="AO562" t="s">
        <v>6697</v>
      </c>
      <c r="AP562" t="s">
        <v>6697</v>
      </c>
      <c r="AQ562" cm="1">
        <f t="array" ref="AQ562">IF(FALSE,"True," &amp; IF(_xlfn.XLOOKUP("Service_IsAny",'Scoring_Config'!$A:$A,'Scoring_Config'!$D:$D,"Yes")="Yes",_xlfn.XLOOKUP("Service_IsAny",'Scoring_Config'!$A:$A,'Scoring_Config'!$C:$C,0),0),"False,0")</f>
        <v>0</v>
      </c>
      <c r="AR562">
        <v>1</v>
      </c>
      <c r="AS562" cm="1">
        <f t="array" ref="AS562">IF(FALSE,"True," &amp; IF(_xlfn.XLOOKUP("Service_RangeGt1000",'Scoring_Config'!$A:$A,'Scoring_Config'!$D:$D,"Yes")="Yes",_xlfn.XLOOKUP("Service_RangeGt1000",'Scoring_Config'!$A:$A,'Scoring_Config'!$C:$C,0),0),"False,0")</f>
        <v>0</v>
      </c>
      <c r="AT562" cm="1">
        <f t="array" ref="AT562">IF(FALSE,"True," &amp; IF(_xlfn.XLOOKUP("App_IsAny",'Scoring_Config'!$A:$A,'Scoring_Config'!$D:$D,"Yes")="Yes",_xlfn.XLOOKUP("App_IsAny",'Scoring_Config'!$A:$A,'Scoring_Config'!$C:$C,0),0),"False,0")</f>
        <v>0</v>
      </c>
      <c r="AU562">
        <v>9</v>
      </c>
      <c r="AV562" cm="1">
        <f t="array" ref="AV562">IF(FALSE,"True," &amp; IF(_xlfn.XLOOKUP("App_RangeGt1000",'Scoring_Config'!$A:$A,'Scoring_Config'!$D:$D,"Yes")="Yes",_xlfn.XLOOKUP("App_RangeGt1000",'Scoring_Config'!$A:$A,'Scoring_Config'!$C:$C,0),0),"False,0")</f>
        <v>0</v>
      </c>
      <c r="AW562" cm="1">
        <f t="array" ref="AW562">IF(FALSE,"True," &amp; IF(_xlfn.XLOOKUP("Action_IsDenyOrDrop",'Scoring_Config'!$A:$A,'Scoring_Config'!$D:$D,"Yes")="Yes",_xlfn.XLOOKUP("Action_IsDenyOrDrop",'Scoring_Config'!$A:$A,'Scoring_Config'!$C:$C,0),0),"False,0")</f>
        <v>0</v>
      </c>
      <c r="AX562" cm="1">
        <f t="array" ref="AX562">IF(LEFT(AW562,4)="True",0,(IF(LEFT(Y562,4)="True",IF(_xlfn.XLOOKUP("Src_IsAny",'Scoring_Config'!$A:$A,'Scoring_Config'!$D:$D,"Yes")="Yes",_xlfn.XLOOKUP("Src_IsAny",'Scoring_Config'!$A:$A,'Scoring_Config'!$C:$C,10),0),0)+IF(LEFT(Z562,4)="True",IF(_xlfn.XLOOKUP("Src_CIDR_Le_16",'Scoring_Config'!$A:$A,'Scoring_Config'!$D:$D,"Yes")="Yes",_xlfn.XLOOKUP("Src_CIDR_Le_16",'Scoring_Config'!$A:$A,'Scoring_Config'!$C:$C,10),0),0)+IF(LEFT(AA562,4)="True",IF(_xlfn.XLOOKUP("Src_CIDR_17_22",'Scoring_Config'!$A:$A,'Scoring_Config'!$D:$D,"Yes")="Yes",_xlfn.XLOOKUP("Src_CIDR_17_22",'Scoring_Config'!$A:$A,'Scoring_Config'!$C:$C,5),0),0)+IF(LEFT(AB562,4)="True",IF(_xlfn.XLOOKUP("Dst_IsAny",'Scoring_Config'!$A:$A,'Scoring_Config'!$D:$D,"Yes")="Yes",_xlfn.XLOOKUP("Dst_IsAny",'Scoring_Config'!$A:$A,'Scoring_Config'!$C:$C,10),0),0)+IF(LEFT(AC562,4)="True",IF(_xlfn.XLOOKUP("Dst_CIDR_Le_16",'Scoring_Config'!$A:$A,'Scoring_Config'!$D:$D,"Yes")="Yes",_xlfn.XLOOKUP("Dst_CIDR_Le_16",'Scoring_Config'!$A:$A,'Scoring_Config'!$C:$C,10),0),0)+IF(LEFT(AD562,4)="True",IF(_xlfn.XLOOKUP("Dst_CIDR_17_22",'Scoring_Config'!$A:$A,'Scoring_Config'!$D:$D,"Yes")="Yes",_xlfn.XLOOKUP("Dst_CIDR_17_22",'Scoring_Config'!$A:$A,'Scoring_Config'!$C:$C,5),0),0)+IF(LEFT(AE562,4)="True",IF(_xlfn.XLOOKUP("SrcZone_IsAny",'Scoring_Config'!$A:$A,'Scoring_Config'!$D:$D,"Yes")="Yes",_xlfn.XLOOKUP("SrcZone_IsAny",'Scoring_Config'!$A:$A,'Scoring_Config'!$C:$C,10),0),0)+IF(LEFT(AF562,4)="True",IF(_xlfn.XLOOKUP("DstZone_IsAny",'Scoring_Config'!$A:$A,'Scoring_Config'!$D:$D,"Yes")="Yes",_xlfn.XLOOKUP("DstZone_IsAny",'Scoring_Config'!$A:$A,'Scoring_Config'!$C:$C,10),0),0)+IF(LEFT(AG562,4)="True",IF(_xlfn.XLOOKUP("Service_Any_OR_RangeGt1000",'Scoring_Config'!$A:$A,'Scoring_Config'!$D:$D,"Yes")="Yes",_xlfn.XLOOKUP("Service_Any_OR_RangeGt1000",'Scoring_Config'!$A:$A,'Scoring_Config'!$C:$C,10),0),0)+IF(LEFT(AH562,4)="True",IF(_xlfn.XLOOKUP("App_Any_OR_RangeGt1000",'Scoring_Config'!$A:$A,'Scoring_Config'!$D:$D,"Yes")="Yes",_xlfn.XLOOKUP("App_Any_OR_RangeGt1000",'Scoring_Config'!$A:$A,'Scoring_Config'!$C:$C,10),0),0)+IF(LEFT(AI562,4)="True",IF(_xlfn.XLOOKUP("Service_Insecure_Match",'Scoring_Config'!$A:$A,'Scoring_Config'!$D:$D,"Yes")="Yes",_xlfn.XLOOKUP("Service_Insecure_Match",'Scoring_Config'!$A:$A,'Scoring_Config'!$C:$C,5),0),0)+IF(LEFT(AJ562,4)="True",IF(_xlfn.XLOOKUP("Risky_Inbound",'Scoring_Config'!$A:$A,'Scoring_Config'!$D:$D,"Yes")="Yes",_xlfn.XLOOKUP("Risky_Inbound",'Scoring_Config'!$A:$A,'Scoring_Config'!$C:$C,50),0),0)+IF(LEFT(AK562,4)="True",IF(_xlfn.XLOOKUP("Risky_Outbound",'Scoring_Config'!$A:$A,'Scoring_Config'!$D:$D,"Yes")="Yes",_xlfn.XLOOKUP("Risky_Outbound",'Scoring_Config'!$A:$A,'Scoring_Config'!$C:$C,25),0),0)+IF(LEFT(AZ562,4)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562,FIND(",",AL562)+1,100)),0)+IF(LEFT(AM562,4)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562,FIND(",",AN562)+1,100)),0)+IF(_xlfn.XLOOKUP("Profile_Scoring",'Scoring_Config'!$A:$A,'Scoring_Config'!$D:$D,"Yes")="Yes",VALUE(MID(AO562,FIND(",",AO562)+1,100)),0)+IF(_xlfn.XLOOKUP("Options_Scoring",'Scoring_Config'!$A:$A,'Scoring_Config'!$D:$D,"Yes")="Yes",VALUE(MID(AP562,FIND(",",AP562)+1,100)),0)))</f>
        <v>0</v>
      </c>
      <c r="AZ562" cm="1">
        <f t="array" ref="AZ562">IF(FALSE,"True," &amp; IF(_xlfn.XLOOKUP("Migrate_Insecure",'Scoring_Config'!$A:$A,'Scoring_Config'!$D:$D,"Yes")="Yes",_xlfn.XLOOKUP("Migrate_Insecure",'Scoring_Config'!$A:$A,'Scoring_Config'!$C:$C,10),0),"False,0")</f>
        <v>0</v>
      </c>
    </row>
    <row r="563" spans="1:52">
      <c r="A563" t="s">
        <v>1979</v>
      </c>
      <c r="B563" t="s">
        <v>2536</v>
      </c>
      <c r="C563" t="s">
        <v>3542</v>
      </c>
      <c r="D563" t="s">
        <v>3545</v>
      </c>
      <c r="E563" t="s">
        <v>3563</v>
      </c>
      <c r="F563" t="s">
        <v>3615</v>
      </c>
      <c r="G563" t="s">
        <v>347</v>
      </c>
      <c r="H563" t="s">
        <v>174</v>
      </c>
      <c r="I563" t="s">
        <v>4110</v>
      </c>
      <c r="J563" t="s">
        <v>890</v>
      </c>
      <c r="K563" t="s">
        <v>1667</v>
      </c>
      <c r="L563" t="s">
        <v>1370</v>
      </c>
      <c r="M563" t="s">
        <v>1974</v>
      </c>
      <c r="N563" t="s">
        <v>4315</v>
      </c>
      <c r="O563" t="s">
        <v>4319</v>
      </c>
      <c r="P563" t="s">
        <v>4323</v>
      </c>
      <c r="Q563" t="s">
        <v>4749</v>
      </c>
      <c r="R563" t="s">
        <v>5439</v>
      </c>
      <c r="S563" t="s">
        <v>4324</v>
      </c>
      <c r="T563" t="s">
        <v>5727</v>
      </c>
      <c r="U563" t="s">
        <v>6234</v>
      </c>
      <c r="Y563" cm="1">
        <f t="array" ref="Y563">IF(FALSE,"True," &amp; IF(_xlfn.XLOOKUP("Src_IsAny",'Scoring_Config'!$A:$A,'Scoring_Config'!$D:$D,"Yes")="Yes",_xlfn.XLOOKUP("Src_IsAny",'Scoring_Config'!$A:$A,'Scoring_Config'!$C:$C,10),0),"False,0")</f>
        <v>0</v>
      </c>
      <c r="Z563" cm="1">
        <f t="array" ref="Z563">IF(FALSE,"True," &amp; IF(_xlfn.XLOOKUP("Src_CIDR_Le_16",'Scoring_Config'!$A:$A,'Scoring_Config'!$D:$D,"Yes")="Yes",_xlfn.XLOOKUP("Src_CIDR_Le_16",'Scoring_Config'!$A:$A,'Scoring_Config'!$C:$C,10),0),"False,0")</f>
        <v>0</v>
      </c>
      <c r="AA563" cm="1">
        <f t="array" ref="AA563">IF(FALSE,"True," &amp; IF(_xlfn.XLOOKUP("Src_CIDR_17_22",'Scoring_Config'!$A:$A,'Scoring_Config'!$D:$D,"Yes")="Yes",_xlfn.XLOOKUP("Src_CIDR_17_22",'Scoring_Config'!$A:$A,'Scoring_Config'!$C:$C,5),0),"False,0")</f>
        <v>0</v>
      </c>
      <c r="AB563" cm="1">
        <f t="array" ref="AB563">IF(FALSE,"True," &amp; IF(_xlfn.XLOOKUP("Dst_IsAny",'Scoring_Config'!$A:$A,'Scoring_Config'!$D:$D,"Yes")="Yes",_xlfn.XLOOKUP("Dst_IsAny",'Scoring_Config'!$A:$A,'Scoring_Config'!$C:$C,10),0),"False,0")</f>
        <v>0</v>
      </c>
      <c r="AC563" cm="1">
        <f t="array" ref="AC563">IF(FALSE,"True," &amp; IF(_xlfn.XLOOKUP("Dst_CIDR_Le_16",'Scoring_Config'!$A:$A,'Scoring_Config'!$D:$D,"Yes")="Yes",_xlfn.XLOOKUP("Dst_CIDR_Le_16",'Scoring_Config'!$A:$A,'Scoring_Config'!$C:$C,10),0),"False,0")</f>
        <v>0</v>
      </c>
      <c r="AD563" cm="1">
        <f t="array" ref="AD563">IF(FALSE,"True," &amp; IF(_xlfn.XLOOKUP("Dst_CIDR_17_22",'Scoring_Config'!$A:$A,'Scoring_Config'!$D:$D,"Yes")="Yes",_xlfn.XLOOKUP("Dst_CIDR_17_22",'Scoring_Config'!$A:$A,'Scoring_Config'!$C:$C,5),0),"False,0")</f>
        <v>0</v>
      </c>
      <c r="AE563" cm="1">
        <f t="array" ref="AE563">IF(FALSE,"True," &amp; IF(_xlfn.XLOOKUP("SrcZone_IsAny",'Scoring_Config'!$A:$A,'Scoring_Config'!$D:$D,"Yes")="Yes",_xlfn.XLOOKUP("SrcZone_IsAny",'Scoring_Config'!$A:$A,'Scoring_Config'!$C:$C,10),0),"False,0")</f>
        <v>0</v>
      </c>
      <c r="AF563" cm="1">
        <f t="array" ref="AF563">IF(FALSE,"True," &amp; IF(_xlfn.XLOOKUP("DstZone_IsAny",'Scoring_Config'!$A:$A,'Scoring_Config'!$D:$D,"Yes")="Yes",_xlfn.XLOOKUP("DstZone_IsAny",'Scoring_Config'!$A:$A,'Scoring_Config'!$C:$C,10),0),"False,0")</f>
        <v>0</v>
      </c>
      <c r="AG563" cm="1">
        <f t="array" ref="AG56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63" cm="1">
        <f t="array" ref="AH563">IF(FALSE,"True," &amp; IF(_xlfn.XLOOKUP("App_Any_OR_RangeGt1000",'Scoring_Config'!$A:$A,'Scoring_Config'!$D:$D,"Yes")="Yes",_xlfn.XLOOKUP("App_Any_OR_RangeGt1000",'Scoring_Config'!$A:$A,'Scoring_Config'!$C:$C,10),0),"False,0")</f>
        <v>0</v>
      </c>
      <c r="AI563" cm="1">
        <f t="array" ref="AI563">IF(FALSE,"True," &amp; IF(_xlfn.XLOOKUP("Service_Insecure_Match",'Scoring_Config'!$A:$A,'Scoring_Config'!$D:$D,"Yes")="Yes",_xlfn.XLOOKUP("Service_Insecure_Match",'Scoring_Config'!$A:$A,'Scoring_Config'!$C:$C,5),0),"False,0")</f>
        <v>0</v>
      </c>
      <c r="AJ563" cm="1">
        <f t="array" ref="AJ563">IF(FALSE,"True," &amp; IF(_xlfn.XLOOKUP("Risky_Inbound",'Scoring_Config'!$A:$A,'Scoring_Config'!$D:$D,"Yes")="Yes",_xlfn.XLOOKUP("Risky_Inbound",'Scoring_Config'!$A:$A,'Scoring_Config'!$C:$C,50),0),"False,0")</f>
        <v>0</v>
      </c>
      <c r="AK563" cm="1">
        <f t="array" ref="AK563">IF(FALSE,"True," &amp; IF(_xlfn.XLOOKUP("Risky_Outbound",'Scoring_Config'!$A:$A,'Scoring_Config'!$D:$D,"Yes")="Yes",_xlfn.XLOOKUP("Risky_Outbound",'Scoring_Config'!$A:$A,'Scoring_Config'!$C:$C,25),0),"False,0")</f>
        <v>0</v>
      </c>
      <c r="AL563" t="s">
        <v>6699</v>
      </c>
      <c r="AM563" cm="1">
        <f t="array" ref="AM56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63" t="s">
        <v>6697</v>
      </c>
      <c r="AO563" t="s">
        <v>6697</v>
      </c>
      <c r="AP563" t="s">
        <v>6697</v>
      </c>
      <c r="AQ563" cm="1">
        <f t="array" ref="AQ563">IF(FALSE,"True," &amp; IF(_xlfn.XLOOKUP("Service_IsAny",'Scoring_Config'!$A:$A,'Scoring_Config'!$D:$D,"Yes")="Yes",_xlfn.XLOOKUP("Service_IsAny",'Scoring_Config'!$A:$A,'Scoring_Config'!$C:$C,0),0),"False,0")</f>
        <v>0</v>
      </c>
      <c r="AR563">
        <v>1</v>
      </c>
      <c r="AS563" cm="1">
        <f t="array" ref="AS563">IF(FALSE,"True," &amp; IF(_xlfn.XLOOKUP("Service_RangeGt1000",'Scoring_Config'!$A:$A,'Scoring_Config'!$D:$D,"Yes")="Yes",_xlfn.XLOOKUP("Service_RangeGt1000",'Scoring_Config'!$A:$A,'Scoring_Config'!$C:$C,0),0),"False,0")</f>
        <v>0</v>
      </c>
      <c r="AT563" cm="1">
        <f t="array" ref="AT563">IF(FALSE,"True," &amp; IF(_xlfn.XLOOKUP("App_IsAny",'Scoring_Config'!$A:$A,'Scoring_Config'!$D:$D,"Yes")="Yes",_xlfn.XLOOKUP("App_IsAny",'Scoring_Config'!$A:$A,'Scoring_Config'!$C:$C,0),0),"False,0")</f>
        <v>0</v>
      </c>
      <c r="AU563">
        <v>1</v>
      </c>
      <c r="AV563" cm="1">
        <f t="array" ref="AV563">IF(FALSE,"True," &amp; IF(_xlfn.XLOOKUP("App_RangeGt1000",'Scoring_Config'!$A:$A,'Scoring_Config'!$D:$D,"Yes")="Yes",_xlfn.XLOOKUP("App_RangeGt1000",'Scoring_Config'!$A:$A,'Scoring_Config'!$C:$C,0),0),"False,0")</f>
        <v>0</v>
      </c>
      <c r="AW563" cm="1">
        <f t="array" ref="AW563">IF(FALSE,"True," &amp; IF(_xlfn.XLOOKUP("Action_IsDenyOrDrop",'Scoring_Config'!$A:$A,'Scoring_Config'!$D:$D,"Yes")="Yes",_xlfn.XLOOKUP("Action_IsDenyOrDrop",'Scoring_Config'!$A:$A,'Scoring_Config'!$C:$C,0),0),"False,0")</f>
        <v>0</v>
      </c>
      <c r="AX563" cm="1">
        <f t="array" ref="AX563">IF(LEFT(AW563,4)="True",0,(IF(LEFT(Y563,4)="True",IF(_xlfn.XLOOKUP("Src_IsAny",'Scoring_Config'!$A:$A,'Scoring_Config'!$D:$D,"Yes")="Yes",_xlfn.XLOOKUP("Src_IsAny",'Scoring_Config'!$A:$A,'Scoring_Config'!$C:$C,10),0),0)+IF(LEFT(Z563,4)="True",IF(_xlfn.XLOOKUP("Src_CIDR_Le_16",'Scoring_Config'!$A:$A,'Scoring_Config'!$D:$D,"Yes")="Yes",_xlfn.XLOOKUP("Src_CIDR_Le_16",'Scoring_Config'!$A:$A,'Scoring_Config'!$C:$C,10),0),0)+IF(LEFT(AA563,4)="True",IF(_xlfn.XLOOKUP("Src_CIDR_17_22",'Scoring_Config'!$A:$A,'Scoring_Config'!$D:$D,"Yes")="Yes",_xlfn.XLOOKUP("Src_CIDR_17_22",'Scoring_Config'!$A:$A,'Scoring_Config'!$C:$C,5),0),0)+IF(LEFT(AB563,4)="True",IF(_xlfn.XLOOKUP("Dst_IsAny",'Scoring_Config'!$A:$A,'Scoring_Config'!$D:$D,"Yes")="Yes",_xlfn.XLOOKUP("Dst_IsAny",'Scoring_Config'!$A:$A,'Scoring_Config'!$C:$C,10),0),0)+IF(LEFT(AC563,4)="True",IF(_xlfn.XLOOKUP("Dst_CIDR_Le_16",'Scoring_Config'!$A:$A,'Scoring_Config'!$D:$D,"Yes")="Yes",_xlfn.XLOOKUP("Dst_CIDR_Le_16",'Scoring_Config'!$A:$A,'Scoring_Config'!$C:$C,10),0),0)+IF(LEFT(AD563,4)="True",IF(_xlfn.XLOOKUP("Dst_CIDR_17_22",'Scoring_Config'!$A:$A,'Scoring_Config'!$D:$D,"Yes")="Yes",_xlfn.XLOOKUP("Dst_CIDR_17_22",'Scoring_Config'!$A:$A,'Scoring_Config'!$C:$C,5),0),0)+IF(LEFT(AE563,4)="True",IF(_xlfn.XLOOKUP("SrcZone_IsAny",'Scoring_Config'!$A:$A,'Scoring_Config'!$D:$D,"Yes")="Yes",_xlfn.XLOOKUP("SrcZone_IsAny",'Scoring_Config'!$A:$A,'Scoring_Config'!$C:$C,10),0),0)+IF(LEFT(AF563,4)="True",IF(_xlfn.XLOOKUP("DstZone_IsAny",'Scoring_Config'!$A:$A,'Scoring_Config'!$D:$D,"Yes")="Yes",_xlfn.XLOOKUP("DstZone_IsAny",'Scoring_Config'!$A:$A,'Scoring_Config'!$C:$C,10),0),0)+IF(LEFT(AG563,4)="True",IF(_xlfn.XLOOKUP("Service_Any_OR_RangeGt1000",'Scoring_Config'!$A:$A,'Scoring_Config'!$D:$D,"Yes")="Yes",_xlfn.XLOOKUP("Service_Any_OR_RangeGt1000",'Scoring_Config'!$A:$A,'Scoring_Config'!$C:$C,10),0),0)+IF(LEFT(AH563,4)="True",IF(_xlfn.XLOOKUP("App_Any_OR_RangeGt1000",'Scoring_Config'!$A:$A,'Scoring_Config'!$D:$D,"Yes")="Yes",_xlfn.XLOOKUP("App_Any_OR_RangeGt1000",'Scoring_Config'!$A:$A,'Scoring_Config'!$C:$C,10),0),0)+IF(LEFT(AI563,4)="True",IF(_xlfn.XLOOKUP("Service_Insecure_Match",'Scoring_Config'!$A:$A,'Scoring_Config'!$D:$D,"Yes")="Yes",_xlfn.XLOOKUP("Service_Insecure_Match",'Scoring_Config'!$A:$A,'Scoring_Config'!$C:$C,5),0),0)+IF(LEFT(AJ563,4)="True",IF(_xlfn.XLOOKUP("Risky_Inbound",'Scoring_Config'!$A:$A,'Scoring_Config'!$D:$D,"Yes")="Yes",_xlfn.XLOOKUP("Risky_Inbound",'Scoring_Config'!$A:$A,'Scoring_Config'!$C:$C,50),0),0)+IF(LEFT(AK563,4)="True",IF(_xlfn.XLOOKUP("Risky_Outbound",'Scoring_Config'!$A:$A,'Scoring_Config'!$D:$D,"Yes")="Yes",_xlfn.XLOOKUP("Risky_Outbound",'Scoring_Config'!$A:$A,'Scoring_Config'!$C:$C,25),0),0)+IF(LEFT(AZ563,4)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563,FIND(",",AL563)+1,100)),0)+IF(LEFT(AM563,4)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563,FIND(",",AN563)+1,100)),0)+IF(_xlfn.XLOOKUP("Profile_Scoring",'Scoring_Config'!$A:$A,'Scoring_Config'!$D:$D,"Yes")="Yes",VALUE(MID(AO563,FIND(",",AO563)+1,100)),0)+IF(_xlfn.XLOOKUP("Options_Scoring",'Scoring_Config'!$A:$A,'Scoring_Config'!$D:$D,"Yes")="Yes",VALUE(MID(AP563,FIND(",",AP563)+1,100)),0)))</f>
        <v>0</v>
      </c>
      <c r="AZ563" cm="1">
        <f t="array" ref="AZ563">IF(FALSE,"True," &amp; IF(_xlfn.XLOOKUP("Migrate_Insecure",'Scoring_Config'!$A:$A,'Scoring_Config'!$D:$D,"Yes")="Yes",_xlfn.XLOOKUP("Migrate_Insecure",'Scoring_Config'!$A:$A,'Scoring_Config'!$C:$C,10),0),"False,0")</f>
        <v>0</v>
      </c>
    </row>
    <row r="564" spans="1:52">
      <c r="A564" t="s">
        <v>1979</v>
      </c>
      <c r="B564" t="s">
        <v>2537</v>
      </c>
      <c r="C564" t="s">
        <v>3542</v>
      </c>
      <c r="D564" t="s">
        <v>3545</v>
      </c>
      <c r="E564" t="s">
        <v>3563</v>
      </c>
      <c r="F564" t="s">
        <v>3608</v>
      </c>
      <c r="G564" t="s">
        <v>347</v>
      </c>
      <c r="H564" t="s">
        <v>174</v>
      </c>
      <c r="I564" t="s">
        <v>4093</v>
      </c>
      <c r="J564" t="s">
        <v>875</v>
      </c>
      <c r="K564" t="s">
        <v>1667</v>
      </c>
      <c r="L564" t="s">
        <v>1327</v>
      </c>
      <c r="M564" t="s">
        <v>1974</v>
      </c>
      <c r="N564" t="s">
        <v>4315</v>
      </c>
      <c r="O564" t="s">
        <v>4319</v>
      </c>
      <c r="P564" t="s">
        <v>4321</v>
      </c>
      <c r="Q564" t="s">
        <v>4749</v>
      </c>
      <c r="R564" t="s">
        <v>5440</v>
      </c>
      <c r="S564" t="s">
        <v>5440</v>
      </c>
      <c r="T564" t="s">
        <v>5728</v>
      </c>
      <c r="U564" t="s">
        <v>6235</v>
      </c>
      <c r="Y564" cm="1">
        <f t="array" ref="Y564">IF(FALSE,"True," &amp; IF(_xlfn.XLOOKUP("Src_IsAny",'Scoring_Config'!$A:$A,'Scoring_Config'!$D:$D,"Yes")="Yes",_xlfn.XLOOKUP("Src_IsAny",'Scoring_Config'!$A:$A,'Scoring_Config'!$C:$C,10),0),"False,0")</f>
        <v>0</v>
      </c>
      <c r="Z564" cm="1">
        <f t="array" ref="Z564">IF(FALSE,"True," &amp; IF(_xlfn.XLOOKUP("Src_CIDR_Le_16",'Scoring_Config'!$A:$A,'Scoring_Config'!$D:$D,"Yes")="Yes",_xlfn.XLOOKUP("Src_CIDR_Le_16",'Scoring_Config'!$A:$A,'Scoring_Config'!$C:$C,10),0),"False,0")</f>
        <v>0</v>
      </c>
      <c r="AA564" cm="1">
        <f t="array" ref="AA564">IF(FALSE,"True," &amp; IF(_xlfn.XLOOKUP("Src_CIDR_17_22",'Scoring_Config'!$A:$A,'Scoring_Config'!$D:$D,"Yes")="Yes",_xlfn.XLOOKUP("Src_CIDR_17_22",'Scoring_Config'!$A:$A,'Scoring_Config'!$C:$C,5),0),"False,0")</f>
        <v>0</v>
      </c>
      <c r="AB564" cm="1">
        <f t="array" ref="AB564">IF(FALSE,"True," &amp; IF(_xlfn.XLOOKUP("Dst_IsAny",'Scoring_Config'!$A:$A,'Scoring_Config'!$D:$D,"Yes")="Yes",_xlfn.XLOOKUP("Dst_IsAny",'Scoring_Config'!$A:$A,'Scoring_Config'!$C:$C,10),0),"False,0")</f>
        <v>0</v>
      </c>
      <c r="AC564" cm="1">
        <f t="array" ref="AC564">IF(FALSE,"True," &amp; IF(_xlfn.XLOOKUP("Dst_CIDR_Le_16",'Scoring_Config'!$A:$A,'Scoring_Config'!$D:$D,"Yes")="Yes",_xlfn.XLOOKUP("Dst_CIDR_Le_16",'Scoring_Config'!$A:$A,'Scoring_Config'!$C:$C,10),0),"False,0")</f>
        <v>0</v>
      </c>
      <c r="AD564" cm="1">
        <f t="array" ref="AD564">IF(FALSE,"True," &amp; IF(_xlfn.XLOOKUP("Dst_CIDR_17_22",'Scoring_Config'!$A:$A,'Scoring_Config'!$D:$D,"Yes")="Yes",_xlfn.XLOOKUP("Dst_CIDR_17_22",'Scoring_Config'!$A:$A,'Scoring_Config'!$C:$C,5),0),"False,0")</f>
        <v>0</v>
      </c>
      <c r="AE564" cm="1">
        <f t="array" ref="AE564">IF(FALSE,"True," &amp; IF(_xlfn.XLOOKUP("SrcZone_IsAny",'Scoring_Config'!$A:$A,'Scoring_Config'!$D:$D,"Yes")="Yes",_xlfn.XLOOKUP("SrcZone_IsAny",'Scoring_Config'!$A:$A,'Scoring_Config'!$C:$C,10),0),"False,0")</f>
        <v>0</v>
      </c>
      <c r="AF564" cm="1">
        <f t="array" ref="AF564">IF(FALSE,"True," &amp; IF(_xlfn.XLOOKUP("DstZone_IsAny",'Scoring_Config'!$A:$A,'Scoring_Config'!$D:$D,"Yes")="Yes",_xlfn.XLOOKUP("DstZone_IsAny",'Scoring_Config'!$A:$A,'Scoring_Config'!$C:$C,10),0),"False,0")</f>
        <v>0</v>
      </c>
      <c r="AG564" cm="1">
        <f t="array" ref="AG56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64" cm="1">
        <f t="array" ref="AH564">IF(FALSE,"True," &amp; IF(_xlfn.XLOOKUP("App_Any_OR_RangeGt1000",'Scoring_Config'!$A:$A,'Scoring_Config'!$D:$D,"Yes")="Yes",_xlfn.XLOOKUP("App_Any_OR_RangeGt1000",'Scoring_Config'!$A:$A,'Scoring_Config'!$C:$C,10),0),"False,0")</f>
        <v>0</v>
      </c>
      <c r="AI564" cm="1">
        <f t="array" ref="AI564">IF(FALSE,"True," &amp; IF(_xlfn.XLOOKUP("Service_Insecure_Match",'Scoring_Config'!$A:$A,'Scoring_Config'!$D:$D,"Yes")="Yes",_xlfn.XLOOKUP("Service_Insecure_Match",'Scoring_Config'!$A:$A,'Scoring_Config'!$C:$C,5),0),"False,0")</f>
        <v>0</v>
      </c>
      <c r="AJ564" cm="1">
        <f t="array" ref="AJ564">IF(FALSE,"True," &amp; IF(_xlfn.XLOOKUP("Risky_Inbound",'Scoring_Config'!$A:$A,'Scoring_Config'!$D:$D,"Yes")="Yes",_xlfn.XLOOKUP("Risky_Inbound",'Scoring_Config'!$A:$A,'Scoring_Config'!$C:$C,50),0),"False,0")</f>
        <v>0</v>
      </c>
      <c r="AK564" cm="1">
        <f t="array" ref="AK564">IF(FALSE,"True," &amp; IF(_xlfn.XLOOKUP("Risky_Outbound",'Scoring_Config'!$A:$A,'Scoring_Config'!$D:$D,"Yes")="Yes",_xlfn.XLOOKUP("Risky_Outbound",'Scoring_Config'!$A:$A,'Scoring_Config'!$C:$C,25),0),"False,0")</f>
        <v>0</v>
      </c>
      <c r="AL564" t="s">
        <v>6700</v>
      </c>
      <c r="AM564" cm="1">
        <f t="array" ref="AM56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64" t="s">
        <v>6697</v>
      </c>
      <c r="AO564" t="s">
        <v>6697</v>
      </c>
      <c r="AP564" t="s">
        <v>6697</v>
      </c>
      <c r="AQ564" cm="1">
        <f t="array" ref="AQ564">IF(FALSE,"True," &amp; IF(_xlfn.XLOOKUP("Service_IsAny",'Scoring_Config'!$A:$A,'Scoring_Config'!$D:$D,"Yes")="Yes",_xlfn.XLOOKUP("Service_IsAny",'Scoring_Config'!$A:$A,'Scoring_Config'!$C:$C,0),0),"False,0")</f>
        <v>0</v>
      </c>
      <c r="AR564">
        <v>0</v>
      </c>
      <c r="AS564" cm="1">
        <f t="array" ref="AS564">IF(FALSE,"True," &amp; IF(_xlfn.XLOOKUP("Service_RangeGt1000",'Scoring_Config'!$A:$A,'Scoring_Config'!$D:$D,"Yes")="Yes",_xlfn.XLOOKUP("Service_RangeGt1000",'Scoring_Config'!$A:$A,'Scoring_Config'!$C:$C,0),0),"False,0")</f>
        <v>0</v>
      </c>
      <c r="AT564" cm="1">
        <f t="array" ref="AT564">IF(FALSE,"True," &amp; IF(_xlfn.XLOOKUP("App_IsAny",'Scoring_Config'!$A:$A,'Scoring_Config'!$D:$D,"Yes")="Yes",_xlfn.XLOOKUP("App_IsAny",'Scoring_Config'!$A:$A,'Scoring_Config'!$C:$C,0),0),"False,0")</f>
        <v>0</v>
      </c>
      <c r="AU564">
        <v>1</v>
      </c>
      <c r="AV564" cm="1">
        <f t="array" ref="AV564">IF(FALSE,"True," &amp; IF(_xlfn.XLOOKUP("App_RangeGt1000",'Scoring_Config'!$A:$A,'Scoring_Config'!$D:$D,"Yes")="Yes",_xlfn.XLOOKUP("App_RangeGt1000",'Scoring_Config'!$A:$A,'Scoring_Config'!$C:$C,0),0),"False,0")</f>
        <v>0</v>
      </c>
      <c r="AW564" cm="1">
        <f t="array" ref="AW564">IF(FALSE,"True," &amp; IF(_xlfn.XLOOKUP("Action_IsDenyOrDrop",'Scoring_Config'!$A:$A,'Scoring_Config'!$D:$D,"Yes")="Yes",_xlfn.XLOOKUP("Action_IsDenyOrDrop",'Scoring_Config'!$A:$A,'Scoring_Config'!$C:$C,0),0),"False,0")</f>
        <v>0</v>
      </c>
      <c r="AX564" cm="1">
        <f t="array" ref="AX564">IF(LEFT(AW564,4)="True",0,(IF(LEFT(Y564,4)="True",IF(_xlfn.XLOOKUP("Src_IsAny",'Scoring_Config'!$A:$A,'Scoring_Config'!$D:$D,"Yes")="Yes",_xlfn.XLOOKUP("Src_IsAny",'Scoring_Config'!$A:$A,'Scoring_Config'!$C:$C,10),0),0)+IF(LEFT(Z564,4)="True",IF(_xlfn.XLOOKUP("Src_CIDR_Le_16",'Scoring_Config'!$A:$A,'Scoring_Config'!$D:$D,"Yes")="Yes",_xlfn.XLOOKUP("Src_CIDR_Le_16",'Scoring_Config'!$A:$A,'Scoring_Config'!$C:$C,10),0),0)+IF(LEFT(AA564,4)="True",IF(_xlfn.XLOOKUP("Src_CIDR_17_22",'Scoring_Config'!$A:$A,'Scoring_Config'!$D:$D,"Yes")="Yes",_xlfn.XLOOKUP("Src_CIDR_17_22",'Scoring_Config'!$A:$A,'Scoring_Config'!$C:$C,5),0),0)+IF(LEFT(AB564,4)="True",IF(_xlfn.XLOOKUP("Dst_IsAny",'Scoring_Config'!$A:$A,'Scoring_Config'!$D:$D,"Yes")="Yes",_xlfn.XLOOKUP("Dst_IsAny",'Scoring_Config'!$A:$A,'Scoring_Config'!$C:$C,10),0),0)+IF(LEFT(AC564,4)="True",IF(_xlfn.XLOOKUP("Dst_CIDR_Le_16",'Scoring_Config'!$A:$A,'Scoring_Config'!$D:$D,"Yes")="Yes",_xlfn.XLOOKUP("Dst_CIDR_Le_16",'Scoring_Config'!$A:$A,'Scoring_Config'!$C:$C,10),0),0)+IF(LEFT(AD564,4)="True",IF(_xlfn.XLOOKUP("Dst_CIDR_17_22",'Scoring_Config'!$A:$A,'Scoring_Config'!$D:$D,"Yes")="Yes",_xlfn.XLOOKUP("Dst_CIDR_17_22",'Scoring_Config'!$A:$A,'Scoring_Config'!$C:$C,5),0),0)+IF(LEFT(AE564,4)="True",IF(_xlfn.XLOOKUP("SrcZone_IsAny",'Scoring_Config'!$A:$A,'Scoring_Config'!$D:$D,"Yes")="Yes",_xlfn.XLOOKUP("SrcZone_IsAny",'Scoring_Config'!$A:$A,'Scoring_Config'!$C:$C,10),0),0)+IF(LEFT(AF564,4)="True",IF(_xlfn.XLOOKUP("DstZone_IsAny",'Scoring_Config'!$A:$A,'Scoring_Config'!$D:$D,"Yes")="Yes",_xlfn.XLOOKUP("DstZone_IsAny",'Scoring_Config'!$A:$A,'Scoring_Config'!$C:$C,10),0),0)+IF(LEFT(AG564,4)="True",IF(_xlfn.XLOOKUP("Service_Any_OR_RangeGt1000",'Scoring_Config'!$A:$A,'Scoring_Config'!$D:$D,"Yes")="Yes",_xlfn.XLOOKUP("Service_Any_OR_RangeGt1000",'Scoring_Config'!$A:$A,'Scoring_Config'!$C:$C,10),0),0)+IF(LEFT(AH564,4)="True",IF(_xlfn.XLOOKUP("App_Any_OR_RangeGt1000",'Scoring_Config'!$A:$A,'Scoring_Config'!$D:$D,"Yes")="Yes",_xlfn.XLOOKUP("App_Any_OR_RangeGt1000",'Scoring_Config'!$A:$A,'Scoring_Config'!$C:$C,10),0),0)+IF(LEFT(AI564,4)="True",IF(_xlfn.XLOOKUP("Service_Insecure_Match",'Scoring_Config'!$A:$A,'Scoring_Config'!$D:$D,"Yes")="Yes",_xlfn.XLOOKUP("Service_Insecure_Match",'Scoring_Config'!$A:$A,'Scoring_Config'!$C:$C,5),0),0)+IF(LEFT(AJ564,4)="True",IF(_xlfn.XLOOKUP("Risky_Inbound",'Scoring_Config'!$A:$A,'Scoring_Config'!$D:$D,"Yes")="Yes",_xlfn.XLOOKUP("Risky_Inbound",'Scoring_Config'!$A:$A,'Scoring_Config'!$C:$C,50),0),0)+IF(LEFT(AK564,4)="True",IF(_xlfn.XLOOKUP("Risky_Outbound",'Scoring_Config'!$A:$A,'Scoring_Config'!$D:$D,"Yes")="Yes",_xlfn.XLOOKUP("Risky_Outbound",'Scoring_Config'!$A:$A,'Scoring_Config'!$C:$C,25),0),0)+IF(LEFT(AZ564,4)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564,FIND(",",AL564)+1,100)),0)+IF(LEFT(AM564,4)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564,FIND(",",AN564)+1,100)),0)+IF(_xlfn.XLOOKUP("Profile_Scoring",'Scoring_Config'!$A:$A,'Scoring_Config'!$D:$D,"Yes")="Yes",VALUE(MID(AO564,FIND(",",AO564)+1,100)),0)+IF(_xlfn.XLOOKUP("Options_Scoring",'Scoring_Config'!$A:$A,'Scoring_Config'!$D:$D,"Yes")="Yes",VALUE(MID(AP564,FIND(",",AP564)+1,100)),0)))</f>
        <v>0</v>
      </c>
      <c r="AZ564" cm="1">
        <f t="array" ref="AZ564">IF(FALSE,"True," &amp; IF(_xlfn.XLOOKUP("Migrate_Insecure",'Scoring_Config'!$A:$A,'Scoring_Config'!$D:$D,"Yes")="Yes",_xlfn.XLOOKUP("Migrate_Insecure",'Scoring_Config'!$A:$A,'Scoring_Config'!$C:$C,10),0),"False,0")</f>
        <v>0</v>
      </c>
    </row>
    <row r="565" spans="1:52">
      <c r="A565" t="s">
        <v>1979</v>
      </c>
      <c r="B565" t="s">
        <v>2538</v>
      </c>
      <c r="C565" t="s">
        <v>3542</v>
      </c>
      <c r="D565" t="s">
        <v>3545</v>
      </c>
      <c r="E565" t="s">
        <v>3563</v>
      </c>
      <c r="F565" t="s">
        <v>3615</v>
      </c>
      <c r="G565" t="s">
        <v>169</v>
      </c>
      <c r="H565" t="s">
        <v>174</v>
      </c>
      <c r="I565" t="s">
        <v>4110</v>
      </c>
      <c r="J565" t="s">
        <v>890</v>
      </c>
      <c r="K565" t="s">
        <v>1838</v>
      </c>
      <c r="L565" t="s">
        <v>1370</v>
      </c>
      <c r="M565" t="s">
        <v>1974</v>
      </c>
      <c r="N565" t="s">
        <v>4315</v>
      </c>
      <c r="O565" t="s">
        <v>4319</v>
      </c>
      <c r="P565" t="s">
        <v>4321</v>
      </c>
      <c r="Q565" t="s">
        <v>4750</v>
      </c>
      <c r="R565" t="s">
        <v>5440</v>
      </c>
      <c r="S565" t="s">
        <v>5440</v>
      </c>
      <c r="T565" t="s">
        <v>5726</v>
      </c>
      <c r="U565" t="s">
        <v>6234</v>
      </c>
      <c r="Y565" cm="1">
        <f t="array" ref="Y565">IF(FALSE,"True," &amp; IF(_xlfn.XLOOKUP("Src_IsAny",'Scoring_Config'!$A:$A,'Scoring_Config'!$D:$D,"Yes")="Yes",_xlfn.XLOOKUP("Src_IsAny",'Scoring_Config'!$A:$A,'Scoring_Config'!$C:$C,10),0),"False,0")</f>
        <v>0</v>
      </c>
      <c r="Z565" cm="1">
        <f t="array" ref="Z565">IF(FALSE,"True," &amp; IF(_xlfn.XLOOKUP("Src_CIDR_Le_16",'Scoring_Config'!$A:$A,'Scoring_Config'!$D:$D,"Yes")="Yes",_xlfn.XLOOKUP("Src_CIDR_Le_16",'Scoring_Config'!$A:$A,'Scoring_Config'!$C:$C,10),0),"False,0")</f>
        <v>0</v>
      </c>
      <c r="AA565" cm="1">
        <f t="array" ref="AA565">IF(FALSE,"True," &amp; IF(_xlfn.XLOOKUP("Src_CIDR_17_22",'Scoring_Config'!$A:$A,'Scoring_Config'!$D:$D,"Yes")="Yes",_xlfn.XLOOKUP("Src_CIDR_17_22",'Scoring_Config'!$A:$A,'Scoring_Config'!$C:$C,5),0),"False,0")</f>
        <v>0</v>
      </c>
      <c r="AB565" cm="1">
        <f t="array" ref="AB565">IF(FALSE,"True," &amp; IF(_xlfn.XLOOKUP("Dst_IsAny",'Scoring_Config'!$A:$A,'Scoring_Config'!$D:$D,"Yes")="Yes",_xlfn.XLOOKUP("Dst_IsAny",'Scoring_Config'!$A:$A,'Scoring_Config'!$C:$C,10),0),"False,0")</f>
        <v>0</v>
      </c>
      <c r="AC565" cm="1">
        <f t="array" ref="AC565">IF(FALSE,"True," &amp; IF(_xlfn.XLOOKUP("Dst_CIDR_Le_16",'Scoring_Config'!$A:$A,'Scoring_Config'!$D:$D,"Yes")="Yes",_xlfn.XLOOKUP("Dst_CIDR_Le_16",'Scoring_Config'!$A:$A,'Scoring_Config'!$C:$C,10),0),"False,0")</f>
        <v>0</v>
      </c>
      <c r="AD565" cm="1">
        <f t="array" ref="AD565">IF(FALSE,"True," &amp; IF(_xlfn.XLOOKUP("Dst_CIDR_17_22",'Scoring_Config'!$A:$A,'Scoring_Config'!$D:$D,"Yes")="Yes",_xlfn.XLOOKUP("Dst_CIDR_17_22",'Scoring_Config'!$A:$A,'Scoring_Config'!$C:$C,5),0),"False,0")</f>
        <v>0</v>
      </c>
      <c r="AE565" cm="1">
        <f t="array" ref="AE565">IF(FALSE,"True," &amp; IF(_xlfn.XLOOKUP("SrcZone_IsAny",'Scoring_Config'!$A:$A,'Scoring_Config'!$D:$D,"Yes")="Yes",_xlfn.XLOOKUP("SrcZone_IsAny",'Scoring_Config'!$A:$A,'Scoring_Config'!$C:$C,10),0),"False,0")</f>
        <v>0</v>
      </c>
      <c r="AF565" cm="1">
        <f t="array" ref="AF565">IF(FALSE,"True," &amp; IF(_xlfn.XLOOKUP("DstZone_IsAny",'Scoring_Config'!$A:$A,'Scoring_Config'!$D:$D,"Yes")="Yes",_xlfn.XLOOKUP("DstZone_IsAny",'Scoring_Config'!$A:$A,'Scoring_Config'!$C:$C,10),0),"False,0")</f>
        <v>0</v>
      </c>
      <c r="AG565" cm="1">
        <f t="array" ref="AG56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65" cm="1">
        <f t="array" ref="AH565">IF(FALSE,"True," &amp; IF(_xlfn.XLOOKUP("App_Any_OR_RangeGt1000",'Scoring_Config'!$A:$A,'Scoring_Config'!$D:$D,"Yes")="Yes",_xlfn.XLOOKUP("App_Any_OR_RangeGt1000",'Scoring_Config'!$A:$A,'Scoring_Config'!$C:$C,10),0),"False,0")</f>
        <v>0</v>
      </c>
      <c r="AI565" cm="1">
        <f t="array" ref="AI565">IF(FALSE,"True," &amp; IF(_xlfn.XLOOKUP("Service_Insecure_Match",'Scoring_Config'!$A:$A,'Scoring_Config'!$D:$D,"Yes")="Yes",_xlfn.XLOOKUP("Service_Insecure_Match",'Scoring_Config'!$A:$A,'Scoring_Config'!$C:$C,5),0),"False,0")</f>
        <v>0</v>
      </c>
      <c r="AJ565" cm="1">
        <f t="array" ref="AJ565">IF(FALSE,"True," &amp; IF(_xlfn.XLOOKUP("Risky_Inbound",'Scoring_Config'!$A:$A,'Scoring_Config'!$D:$D,"Yes")="Yes",_xlfn.XLOOKUP("Risky_Inbound",'Scoring_Config'!$A:$A,'Scoring_Config'!$C:$C,50),0),"False,0")</f>
        <v>0</v>
      </c>
      <c r="AK565" cm="1">
        <f t="array" ref="AK565">IF(FALSE,"True," &amp; IF(_xlfn.XLOOKUP("Risky_Outbound",'Scoring_Config'!$A:$A,'Scoring_Config'!$D:$D,"Yes")="Yes",_xlfn.XLOOKUP("Risky_Outbound",'Scoring_Config'!$A:$A,'Scoring_Config'!$C:$C,25),0),"False,0")</f>
        <v>0</v>
      </c>
      <c r="AL565" t="s">
        <v>6700</v>
      </c>
      <c r="AM565" cm="1">
        <f t="array" ref="AM56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65" t="s">
        <v>6697</v>
      </c>
      <c r="AO565" t="s">
        <v>6697</v>
      </c>
      <c r="AP565" t="s">
        <v>6697</v>
      </c>
      <c r="AQ565" cm="1">
        <f t="array" ref="AQ565">IF(FALSE,"True," &amp; IF(_xlfn.XLOOKUP("Service_IsAny",'Scoring_Config'!$A:$A,'Scoring_Config'!$D:$D,"Yes")="Yes",_xlfn.XLOOKUP("Service_IsAny",'Scoring_Config'!$A:$A,'Scoring_Config'!$C:$C,0),0),"False,0")</f>
        <v>0</v>
      </c>
      <c r="AR565">
        <v>1</v>
      </c>
      <c r="AS565" cm="1">
        <f t="array" ref="AS565">IF(FALSE,"True," &amp; IF(_xlfn.XLOOKUP("Service_RangeGt1000",'Scoring_Config'!$A:$A,'Scoring_Config'!$D:$D,"Yes")="Yes",_xlfn.XLOOKUP("Service_RangeGt1000",'Scoring_Config'!$A:$A,'Scoring_Config'!$C:$C,0),0),"False,0")</f>
        <v>0</v>
      </c>
      <c r="AT565" cm="1">
        <f t="array" ref="AT565">IF(FALSE,"True," &amp; IF(_xlfn.XLOOKUP("App_IsAny",'Scoring_Config'!$A:$A,'Scoring_Config'!$D:$D,"Yes")="Yes",_xlfn.XLOOKUP("App_IsAny",'Scoring_Config'!$A:$A,'Scoring_Config'!$C:$C,0),0),"False,0")</f>
        <v>0</v>
      </c>
      <c r="AU565">
        <v>6</v>
      </c>
      <c r="AV565" cm="1">
        <f t="array" ref="AV565">IF(FALSE,"True," &amp; IF(_xlfn.XLOOKUP("App_RangeGt1000",'Scoring_Config'!$A:$A,'Scoring_Config'!$D:$D,"Yes")="Yes",_xlfn.XLOOKUP("App_RangeGt1000",'Scoring_Config'!$A:$A,'Scoring_Config'!$C:$C,0),0),"False,0")</f>
        <v>0</v>
      </c>
      <c r="AW565" cm="1">
        <f t="array" ref="AW565">IF(FALSE,"True," &amp; IF(_xlfn.XLOOKUP("Action_IsDenyOrDrop",'Scoring_Config'!$A:$A,'Scoring_Config'!$D:$D,"Yes")="Yes",_xlfn.XLOOKUP("Action_IsDenyOrDrop",'Scoring_Config'!$A:$A,'Scoring_Config'!$C:$C,0),0),"False,0")</f>
        <v>0</v>
      </c>
      <c r="AX565" cm="1">
        <f t="array" ref="AX565">IF(LEFT(AW565,4)="True",0,(IF(LEFT(Y565,4)="True",IF(_xlfn.XLOOKUP("Src_IsAny",'Scoring_Config'!$A:$A,'Scoring_Config'!$D:$D,"Yes")="Yes",_xlfn.XLOOKUP("Src_IsAny",'Scoring_Config'!$A:$A,'Scoring_Config'!$C:$C,10),0),0)+IF(LEFT(Z565,4)="True",IF(_xlfn.XLOOKUP("Src_CIDR_Le_16",'Scoring_Config'!$A:$A,'Scoring_Config'!$D:$D,"Yes")="Yes",_xlfn.XLOOKUP("Src_CIDR_Le_16",'Scoring_Config'!$A:$A,'Scoring_Config'!$C:$C,10),0),0)+IF(LEFT(AA565,4)="True",IF(_xlfn.XLOOKUP("Src_CIDR_17_22",'Scoring_Config'!$A:$A,'Scoring_Config'!$D:$D,"Yes")="Yes",_xlfn.XLOOKUP("Src_CIDR_17_22",'Scoring_Config'!$A:$A,'Scoring_Config'!$C:$C,5),0),0)+IF(LEFT(AB565,4)="True",IF(_xlfn.XLOOKUP("Dst_IsAny",'Scoring_Config'!$A:$A,'Scoring_Config'!$D:$D,"Yes")="Yes",_xlfn.XLOOKUP("Dst_IsAny",'Scoring_Config'!$A:$A,'Scoring_Config'!$C:$C,10),0),0)+IF(LEFT(AC565,4)="True",IF(_xlfn.XLOOKUP("Dst_CIDR_Le_16",'Scoring_Config'!$A:$A,'Scoring_Config'!$D:$D,"Yes")="Yes",_xlfn.XLOOKUP("Dst_CIDR_Le_16",'Scoring_Config'!$A:$A,'Scoring_Config'!$C:$C,10),0),0)+IF(LEFT(AD565,4)="True",IF(_xlfn.XLOOKUP("Dst_CIDR_17_22",'Scoring_Config'!$A:$A,'Scoring_Config'!$D:$D,"Yes")="Yes",_xlfn.XLOOKUP("Dst_CIDR_17_22",'Scoring_Config'!$A:$A,'Scoring_Config'!$C:$C,5),0),0)+IF(LEFT(AE565,4)="True",IF(_xlfn.XLOOKUP("SrcZone_IsAny",'Scoring_Config'!$A:$A,'Scoring_Config'!$D:$D,"Yes")="Yes",_xlfn.XLOOKUP("SrcZone_IsAny",'Scoring_Config'!$A:$A,'Scoring_Config'!$C:$C,10),0),0)+IF(LEFT(AF565,4)="True",IF(_xlfn.XLOOKUP("DstZone_IsAny",'Scoring_Config'!$A:$A,'Scoring_Config'!$D:$D,"Yes")="Yes",_xlfn.XLOOKUP("DstZone_IsAny",'Scoring_Config'!$A:$A,'Scoring_Config'!$C:$C,10),0),0)+IF(LEFT(AG565,4)="True",IF(_xlfn.XLOOKUP("Service_Any_OR_RangeGt1000",'Scoring_Config'!$A:$A,'Scoring_Config'!$D:$D,"Yes")="Yes",_xlfn.XLOOKUP("Service_Any_OR_RangeGt1000",'Scoring_Config'!$A:$A,'Scoring_Config'!$C:$C,10),0),0)+IF(LEFT(AH565,4)="True",IF(_xlfn.XLOOKUP("App_Any_OR_RangeGt1000",'Scoring_Config'!$A:$A,'Scoring_Config'!$D:$D,"Yes")="Yes",_xlfn.XLOOKUP("App_Any_OR_RangeGt1000",'Scoring_Config'!$A:$A,'Scoring_Config'!$C:$C,10),0),0)+IF(LEFT(AI565,4)="True",IF(_xlfn.XLOOKUP("Service_Insecure_Match",'Scoring_Config'!$A:$A,'Scoring_Config'!$D:$D,"Yes")="Yes",_xlfn.XLOOKUP("Service_Insecure_Match",'Scoring_Config'!$A:$A,'Scoring_Config'!$C:$C,5),0),0)+IF(LEFT(AJ565,4)="True",IF(_xlfn.XLOOKUP("Risky_Inbound",'Scoring_Config'!$A:$A,'Scoring_Config'!$D:$D,"Yes")="Yes",_xlfn.XLOOKUP("Risky_Inbound",'Scoring_Config'!$A:$A,'Scoring_Config'!$C:$C,50),0),0)+IF(LEFT(AK565,4)="True",IF(_xlfn.XLOOKUP("Risky_Outbound",'Scoring_Config'!$A:$A,'Scoring_Config'!$D:$D,"Yes")="Yes",_xlfn.XLOOKUP("Risky_Outbound",'Scoring_Config'!$A:$A,'Scoring_Config'!$C:$C,25),0),0)+IF(LEFT(AZ565,4)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565,FIND(",",AL565)+1,100)),0)+IF(LEFT(AM565,4)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565,FIND(",",AN565)+1,100)),0)+IF(_xlfn.XLOOKUP("Profile_Scoring",'Scoring_Config'!$A:$A,'Scoring_Config'!$D:$D,"Yes")="Yes",VALUE(MID(AO565,FIND(",",AO565)+1,100)),0)+IF(_xlfn.XLOOKUP("Options_Scoring",'Scoring_Config'!$A:$A,'Scoring_Config'!$D:$D,"Yes")="Yes",VALUE(MID(AP565,FIND(",",AP565)+1,100)),0)))</f>
        <v>0</v>
      </c>
      <c r="AZ565" cm="1">
        <f t="array" ref="AZ565">IF(FALSE,"True," &amp; IF(_xlfn.XLOOKUP("Migrate_Insecure",'Scoring_Config'!$A:$A,'Scoring_Config'!$D:$D,"Yes")="Yes",_xlfn.XLOOKUP("Migrate_Insecure",'Scoring_Config'!$A:$A,'Scoring_Config'!$C:$C,10),0),"False,0")</f>
        <v>0</v>
      </c>
    </row>
    <row r="566" spans="1:52">
      <c r="A566" t="s">
        <v>1979</v>
      </c>
      <c r="B566" t="s">
        <v>2539</v>
      </c>
      <c r="C566" t="s">
        <v>3542</v>
      </c>
      <c r="D566" t="s">
        <v>3545</v>
      </c>
      <c r="E566" t="s">
        <v>3563</v>
      </c>
      <c r="F566" t="s">
        <v>3801</v>
      </c>
      <c r="G566" t="s">
        <v>348</v>
      </c>
      <c r="H566" t="s">
        <v>174</v>
      </c>
      <c r="I566" t="s">
        <v>3984</v>
      </c>
      <c r="J566" t="s">
        <v>890</v>
      </c>
      <c r="K566" t="s">
        <v>1840</v>
      </c>
      <c r="L566" t="s">
        <v>1370</v>
      </c>
      <c r="M566" t="s">
        <v>1974</v>
      </c>
      <c r="N566" t="s">
        <v>4315</v>
      </c>
      <c r="O566" t="s">
        <v>4319</v>
      </c>
      <c r="P566" t="s">
        <v>4321</v>
      </c>
      <c r="Q566" t="s">
        <v>4462</v>
      </c>
      <c r="R566" t="s">
        <v>5439</v>
      </c>
      <c r="S566" t="s">
        <v>4324</v>
      </c>
      <c r="T566" t="s">
        <v>5729</v>
      </c>
      <c r="U566" t="s">
        <v>6051</v>
      </c>
      <c r="Y566" cm="1">
        <f t="array" ref="Y566">IF(FALSE,"True," &amp; IF(_xlfn.XLOOKUP("Src_IsAny",'Scoring_Config'!$A:$A,'Scoring_Config'!$D:$D,"Yes")="Yes",_xlfn.XLOOKUP("Src_IsAny",'Scoring_Config'!$A:$A,'Scoring_Config'!$C:$C,10),0),"False,0")</f>
        <v>0</v>
      </c>
      <c r="Z566" cm="1">
        <f t="array" ref="Z566">IF(FALSE,"True," &amp; IF(_xlfn.XLOOKUP("Src_CIDR_Le_16",'Scoring_Config'!$A:$A,'Scoring_Config'!$D:$D,"Yes")="Yes",_xlfn.XLOOKUP("Src_CIDR_Le_16",'Scoring_Config'!$A:$A,'Scoring_Config'!$C:$C,10),0),"False,0")</f>
        <v>0</v>
      </c>
      <c r="AA566" cm="1">
        <f t="array" ref="AA566">IF(FALSE,"True," &amp; IF(_xlfn.XLOOKUP("Src_CIDR_17_22",'Scoring_Config'!$A:$A,'Scoring_Config'!$D:$D,"Yes")="Yes",_xlfn.XLOOKUP("Src_CIDR_17_22",'Scoring_Config'!$A:$A,'Scoring_Config'!$C:$C,5),0),"False,0")</f>
        <v>0</v>
      </c>
      <c r="AB566" cm="1">
        <f t="array" ref="AB566">IF(FALSE,"True," &amp; IF(_xlfn.XLOOKUP("Dst_IsAny",'Scoring_Config'!$A:$A,'Scoring_Config'!$D:$D,"Yes")="Yes",_xlfn.XLOOKUP("Dst_IsAny",'Scoring_Config'!$A:$A,'Scoring_Config'!$C:$C,10),0),"False,0")</f>
        <v>0</v>
      </c>
      <c r="AC566" cm="1">
        <f t="array" ref="AC566">IF(FALSE,"True," &amp; IF(_xlfn.XLOOKUP("Dst_CIDR_Le_16",'Scoring_Config'!$A:$A,'Scoring_Config'!$D:$D,"Yes")="Yes",_xlfn.XLOOKUP("Dst_CIDR_Le_16",'Scoring_Config'!$A:$A,'Scoring_Config'!$C:$C,10),0),"False,0")</f>
        <v>0</v>
      </c>
      <c r="AD566" cm="1">
        <f t="array" ref="AD566">IF(FALSE,"True," &amp; IF(_xlfn.XLOOKUP("Dst_CIDR_17_22",'Scoring_Config'!$A:$A,'Scoring_Config'!$D:$D,"Yes")="Yes",_xlfn.XLOOKUP("Dst_CIDR_17_22",'Scoring_Config'!$A:$A,'Scoring_Config'!$C:$C,5),0),"False,0")</f>
        <v>0</v>
      </c>
      <c r="AE566" cm="1">
        <f t="array" ref="AE566">IF(FALSE,"True," &amp; IF(_xlfn.XLOOKUP("SrcZone_IsAny",'Scoring_Config'!$A:$A,'Scoring_Config'!$D:$D,"Yes")="Yes",_xlfn.XLOOKUP("SrcZone_IsAny",'Scoring_Config'!$A:$A,'Scoring_Config'!$C:$C,10),0),"False,0")</f>
        <v>0</v>
      </c>
      <c r="AF566" cm="1">
        <f t="array" ref="AF566">IF(FALSE,"True," &amp; IF(_xlfn.XLOOKUP("DstZone_IsAny",'Scoring_Config'!$A:$A,'Scoring_Config'!$D:$D,"Yes")="Yes",_xlfn.XLOOKUP("DstZone_IsAny",'Scoring_Config'!$A:$A,'Scoring_Config'!$C:$C,10),0),"False,0")</f>
        <v>0</v>
      </c>
      <c r="AG566" cm="1">
        <f t="array" ref="AG56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66" cm="1">
        <f t="array" ref="AH566">IF(FALSE,"True," &amp; IF(_xlfn.XLOOKUP("App_Any_OR_RangeGt1000",'Scoring_Config'!$A:$A,'Scoring_Config'!$D:$D,"Yes")="Yes",_xlfn.XLOOKUP("App_Any_OR_RangeGt1000",'Scoring_Config'!$A:$A,'Scoring_Config'!$C:$C,10),0),"False,0")</f>
        <v>0</v>
      </c>
      <c r="AI566" cm="1">
        <f t="array" ref="AI566">IF(FALSE,"True," &amp; IF(_xlfn.XLOOKUP("Service_Insecure_Match",'Scoring_Config'!$A:$A,'Scoring_Config'!$D:$D,"Yes")="Yes",_xlfn.XLOOKUP("Service_Insecure_Match",'Scoring_Config'!$A:$A,'Scoring_Config'!$C:$C,5),0),"False,0")</f>
        <v>0</v>
      </c>
      <c r="AJ566" cm="1">
        <f t="array" ref="AJ566">IF(FALSE,"True," &amp; IF(_xlfn.XLOOKUP("Risky_Inbound",'Scoring_Config'!$A:$A,'Scoring_Config'!$D:$D,"Yes")="Yes",_xlfn.XLOOKUP("Risky_Inbound",'Scoring_Config'!$A:$A,'Scoring_Config'!$C:$C,50),0),"False,0")</f>
        <v>0</v>
      </c>
      <c r="AK566" cm="1">
        <f t="array" ref="AK566">IF(FALSE,"True," &amp; IF(_xlfn.XLOOKUP("Risky_Outbound",'Scoring_Config'!$A:$A,'Scoring_Config'!$D:$D,"Yes")="Yes",_xlfn.XLOOKUP("Risky_Outbound",'Scoring_Config'!$A:$A,'Scoring_Config'!$C:$C,25),0),"False,0")</f>
        <v>0</v>
      </c>
      <c r="AL566" t="s">
        <v>6700</v>
      </c>
      <c r="AM566" cm="1">
        <f t="array" ref="AM56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66" t="s">
        <v>6697</v>
      </c>
      <c r="AO566" t="s">
        <v>6697</v>
      </c>
      <c r="AP566" t="s">
        <v>6697</v>
      </c>
      <c r="AQ566" cm="1">
        <f t="array" ref="AQ566">IF(FALSE,"True," &amp; IF(_xlfn.XLOOKUP("Service_IsAny",'Scoring_Config'!$A:$A,'Scoring_Config'!$D:$D,"Yes")="Yes",_xlfn.XLOOKUP("Service_IsAny",'Scoring_Config'!$A:$A,'Scoring_Config'!$C:$C,0),0),"False,0")</f>
        <v>0</v>
      </c>
      <c r="AR566">
        <v>1</v>
      </c>
      <c r="AS566" cm="1">
        <f t="array" ref="AS566">IF(FALSE,"True," &amp; IF(_xlfn.XLOOKUP("Service_RangeGt1000",'Scoring_Config'!$A:$A,'Scoring_Config'!$D:$D,"Yes")="Yes",_xlfn.XLOOKUP("Service_RangeGt1000",'Scoring_Config'!$A:$A,'Scoring_Config'!$C:$C,0),0),"False,0")</f>
        <v>0</v>
      </c>
      <c r="AT566" cm="1">
        <f t="array" ref="AT566">IF(FALSE,"True," &amp; IF(_xlfn.XLOOKUP("App_IsAny",'Scoring_Config'!$A:$A,'Scoring_Config'!$D:$D,"Yes")="Yes",_xlfn.XLOOKUP("App_IsAny",'Scoring_Config'!$A:$A,'Scoring_Config'!$C:$C,0),0),"False,0")</f>
        <v>0</v>
      </c>
      <c r="AU566">
        <v>6</v>
      </c>
      <c r="AV566" cm="1">
        <f t="array" ref="AV566">IF(FALSE,"True," &amp; IF(_xlfn.XLOOKUP("App_RangeGt1000",'Scoring_Config'!$A:$A,'Scoring_Config'!$D:$D,"Yes")="Yes",_xlfn.XLOOKUP("App_RangeGt1000",'Scoring_Config'!$A:$A,'Scoring_Config'!$C:$C,0),0),"False,0")</f>
        <v>0</v>
      </c>
      <c r="AW566" cm="1">
        <f t="array" ref="AW566">IF(FALSE,"True," &amp; IF(_xlfn.XLOOKUP("Action_IsDenyOrDrop",'Scoring_Config'!$A:$A,'Scoring_Config'!$D:$D,"Yes")="Yes",_xlfn.XLOOKUP("Action_IsDenyOrDrop",'Scoring_Config'!$A:$A,'Scoring_Config'!$C:$C,0),0),"False,0")</f>
        <v>0</v>
      </c>
      <c r="AX566" cm="1">
        <f t="array" ref="AX566">IF(LEFT(AW566,4)="True",0,(IF(LEFT(Y566,4)="True",IF(_xlfn.XLOOKUP("Src_IsAny",'Scoring_Config'!$A:$A,'Scoring_Config'!$D:$D,"Yes")="Yes",_xlfn.XLOOKUP("Src_IsAny",'Scoring_Config'!$A:$A,'Scoring_Config'!$C:$C,10),0),0)+IF(LEFT(Z566,4)="True",IF(_xlfn.XLOOKUP("Src_CIDR_Le_16",'Scoring_Config'!$A:$A,'Scoring_Config'!$D:$D,"Yes")="Yes",_xlfn.XLOOKUP("Src_CIDR_Le_16",'Scoring_Config'!$A:$A,'Scoring_Config'!$C:$C,10),0),0)+IF(LEFT(AA566,4)="True",IF(_xlfn.XLOOKUP("Src_CIDR_17_22",'Scoring_Config'!$A:$A,'Scoring_Config'!$D:$D,"Yes")="Yes",_xlfn.XLOOKUP("Src_CIDR_17_22",'Scoring_Config'!$A:$A,'Scoring_Config'!$C:$C,5),0),0)+IF(LEFT(AB566,4)="True",IF(_xlfn.XLOOKUP("Dst_IsAny",'Scoring_Config'!$A:$A,'Scoring_Config'!$D:$D,"Yes")="Yes",_xlfn.XLOOKUP("Dst_IsAny",'Scoring_Config'!$A:$A,'Scoring_Config'!$C:$C,10),0),0)+IF(LEFT(AC566,4)="True",IF(_xlfn.XLOOKUP("Dst_CIDR_Le_16",'Scoring_Config'!$A:$A,'Scoring_Config'!$D:$D,"Yes")="Yes",_xlfn.XLOOKUP("Dst_CIDR_Le_16",'Scoring_Config'!$A:$A,'Scoring_Config'!$C:$C,10),0),0)+IF(LEFT(AD566,4)="True",IF(_xlfn.XLOOKUP("Dst_CIDR_17_22",'Scoring_Config'!$A:$A,'Scoring_Config'!$D:$D,"Yes")="Yes",_xlfn.XLOOKUP("Dst_CIDR_17_22",'Scoring_Config'!$A:$A,'Scoring_Config'!$C:$C,5),0),0)+IF(LEFT(AE566,4)="True",IF(_xlfn.XLOOKUP("SrcZone_IsAny",'Scoring_Config'!$A:$A,'Scoring_Config'!$D:$D,"Yes")="Yes",_xlfn.XLOOKUP("SrcZone_IsAny",'Scoring_Config'!$A:$A,'Scoring_Config'!$C:$C,10),0),0)+IF(LEFT(AF566,4)="True",IF(_xlfn.XLOOKUP("DstZone_IsAny",'Scoring_Config'!$A:$A,'Scoring_Config'!$D:$D,"Yes")="Yes",_xlfn.XLOOKUP("DstZone_IsAny",'Scoring_Config'!$A:$A,'Scoring_Config'!$C:$C,10),0),0)+IF(LEFT(AG566,4)="True",IF(_xlfn.XLOOKUP("Service_Any_OR_RangeGt1000",'Scoring_Config'!$A:$A,'Scoring_Config'!$D:$D,"Yes")="Yes",_xlfn.XLOOKUP("Service_Any_OR_RangeGt1000",'Scoring_Config'!$A:$A,'Scoring_Config'!$C:$C,10),0),0)+IF(LEFT(AH566,4)="True",IF(_xlfn.XLOOKUP("App_Any_OR_RangeGt1000",'Scoring_Config'!$A:$A,'Scoring_Config'!$D:$D,"Yes")="Yes",_xlfn.XLOOKUP("App_Any_OR_RangeGt1000",'Scoring_Config'!$A:$A,'Scoring_Config'!$C:$C,10),0),0)+IF(LEFT(AI566,4)="True",IF(_xlfn.XLOOKUP("Service_Insecure_Match",'Scoring_Config'!$A:$A,'Scoring_Config'!$D:$D,"Yes")="Yes",_xlfn.XLOOKUP("Service_Insecure_Match",'Scoring_Config'!$A:$A,'Scoring_Config'!$C:$C,5),0),0)+IF(LEFT(AJ566,4)="True",IF(_xlfn.XLOOKUP("Risky_Inbound",'Scoring_Config'!$A:$A,'Scoring_Config'!$D:$D,"Yes")="Yes",_xlfn.XLOOKUP("Risky_Inbound",'Scoring_Config'!$A:$A,'Scoring_Config'!$C:$C,50),0),0)+IF(LEFT(AK566,4)="True",IF(_xlfn.XLOOKUP("Risky_Outbound",'Scoring_Config'!$A:$A,'Scoring_Config'!$D:$D,"Yes")="Yes",_xlfn.XLOOKUP("Risky_Outbound",'Scoring_Config'!$A:$A,'Scoring_Config'!$C:$C,25),0),0)+IF(LEFT(AZ566,4)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566,FIND(",",AL566)+1,100)),0)+IF(LEFT(AM566,4)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566,FIND(",",AN566)+1,100)),0)+IF(_xlfn.XLOOKUP("Profile_Scoring",'Scoring_Config'!$A:$A,'Scoring_Config'!$D:$D,"Yes")="Yes",VALUE(MID(AO566,FIND(",",AO566)+1,100)),0)+IF(_xlfn.XLOOKUP("Options_Scoring",'Scoring_Config'!$A:$A,'Scoring_Config'!$D:$D,"Yes")="Yes",VALUE(MID(AP566,FIND(",",AP566)+1,100)),0)))</f>
        <v>0</v>
      </c>
      <c r="AZ566" cm="1">
        <f t="array" ref="AZ566">IF(FALSE,"True," &amp; IF(_xlfn.XLOOKUP("Migrate_Insecure",'Scoring_Config'!$A:$A,'Scoring_Config'!$D:$D,"Yes")="Yes",_xlfn.XLOOKUP("Migrate_Insecure",'Scoring_Config'!$A:$A,'Scoring_Config'!$C:$C,10),0),"False,0")</f>
        <v>0</v>
      </c>
    </row>
    <row r="567" spans="1:52">
      <c r="A567" t="s">
        <v>1979</v>
      </c>
      <c r="B567" t="s">
        <v>2540</v>
      </c>
      <c r="C567" t="s">
        <v>3542</v>
      </c>
      <c r="D567" t="s">
        <v>3545</v>
      </c>
      <c r="E567" t="s">
        <v>3563</v>
      </c>
      <c r="F567" t="s">
        <v>3802</v>
      </c>
      <c r="G567" t="s">
        <v>349</v>
      </c>
      <c r="H567" t="s">
        <v>174</v>
      </c>
      <c r="I567" t="s">
        <v>3802</v>
      </c>
      <c r="J567" t="s">
        <v>349</v>
      </c>
      <c r="K567" t="s">
        <v>1660</v>
      </c>
      <c r="L567" t="s">
        <v>1454</v>
      </c>
      <c r="M567" t="s">
        <v>1974</v>
      </c>
      <c r="N567" t="s">
        <v>4315</v>
      </c>
      <c r="O567" t="s">
        <v>4319</v>
      </c>
      <c r="P567" t="s">
        <v>4321</v>
      </c>
      <c r="Q567" t="s">
        <v>4462</v>
      </c>
      <c r="R567" t="s">
        <v>5439</v>
      </c>
      <c r="S567" t="s">
        <v>4324</v>
      </c>
      <c r="T567" t="s">
        <v>5730</v>
      </c>
      <c r="U567" t="s">
        <v>6236</v>
      </c>
      <c r="Y567" cm="1">
        <f t="array" ref="Y567">IF(FALSE,"True," &amp; IF(_xlfn.XLOOKUP("Src_IsAny",'Scoring_Config'!$A:$A,'Scoring_Config'!$D:$D,"Yes")="Yes",_xlfn.XLOOKUP("Src_IsAny",'Scoring_Config'!$A:$A,'Scoring_Config'!$C:$C,10),0),"False,0")</f>
        <v>0</v>
      </c>
      <c r="Z567" cm="1">
        <f t="array" ref="Z567">IF(FALSE,"True," &amp; IF(_xlfn.XLOOKUP("Src_CIDR_Le_16",'Scoring_Config'!$A:$A,'Scoring_Config'!$D:$D,"Yes")="Yes",_xlfn.XLOOKUP("Src_CIDR_Le_16",'Scoring_Config'!$A:$A,'Scoring_Config'!$C:$C,10),0),"False,0")</f>
        <v>0</v>
      </c>
      <c r="AA567" cm="1">
        <f t="array" ref="AA567">IF(FALSE,"True," &amp; IF(_xlfn.XLOOKUP("Src_CIDR_17_22",'Scoring_Config'!$A:$A,'Scoring_Config'!$D:$D,"Yes")="Yes",_xlfn.XLOOKUP("Src_CIDR_17_22",'Scoring_Config'!$A:$A,'Scoring_Config'!$C:$C,5),0),"False,0")</f>
        <v>0</v>
      </c>
      <c r="AB567" cm="1">
        <f t="array" ref="AB567">IF(FALSE,"True," &amp; IF(_xlfn.XLOOKUP("Dst_IsAny",'Scoring_Config'!$A:$A,'Scoring_Config'!$D:$D,"Yes")="Yes",_xlfn.XLOOKUP("Dst_IsAny",'Scoring_Config'!$A:$A,'Scoring_Config'!$C:$C,10),0),"False,0")</f>
        <v>0</v>
      </c>
      <c r="AC567" cm="1">
        <f t="array" ref="AC567">IF(FALSE,"True," &amp; IF(_xlfn.XLOOKUP("Dst_CIDR_Le_16",'Scoring_Config'!$A:$A,'Scoring_Config'!$D:$D,"Yes")="Yes",_xlfn.XLOOKUP("Dst_CIDR_Le_16",'Scoring_Config'!$A:$A,'Scoring_Config'!$C:$C,10),0),"False,0")</f>
        <v>0</v>
      </c>
      <c r="AD567" cm="1">
        <f t="array" ref="AD567">IF(FALSE,"True," &amp; IF(_xlfn.XLOOKUP("Dst_CIDR_17_22",'Scoring_Config'!$A:$A,'Scoring_Config'!$D:$D,"Yes")="Yes",_xlfn.XLOOKUP("Dst_CIDR_17_22",'Scoring_Config'!$A:$A,'Scoring_Config'!$C:$C,5),0),"False,0")</f>
        <v>0</v>
      </c>
      <c r="AE567" cm="1">
        <f t="array" ref="AE567">IF(FALSE,"True," &amp; IF(_xlfn.XLOOKUP("SrcZone_IsAny",'Scoring_Config'!$A:$A,'Scoring_Config'!$D:$D,"Yes")="Yes",_xlfn.XLOOKUP("SrcZone_IsAny",'Scoring_Config'!$A:$A,'Scoring_Config'!$C:$C,10),0),"False,0")</f>
        <v>0</v>
      </c>
      <c r="AF567" cm="1">
        <f t="array" ref="AF567">IF(FALSE,"True," &amp; IF(_xlfn.XLOOKUP("DstZone_IsAny",'Scoring_Config'!$A:$A,'Scoring_Config'!$D:$D,"Yes")="Yes",_xlfn.XLOOKUP("DstZone_IsAny",'Scoring_Config'!$A:$A,'Scoring_Config'!$C:$C,10),0),"False,0")</f>
        <v>0</v>
      </c>
      <c r="AG567" cm="1">
        <f t="array" ref="AG56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67" cm="1">
        <f t="array" ref="AH567">IF(FALSE,"True," &amp; IF(_xlfn.XLOOKUP("App_Any_OR_RangeGt1000",'Scoring_Config'!$A:$A,'Scoring_Config'!$D:$D,"Yes")="Yes",_xlfn.XLOOKUP("App_Any_OR_RangeGt1000",'Scoring_Config'!$A:$A,'Scoring_Config'!$C:$C,10),0),"False,0")</f>
        <v>0</v>
      </c>
      <c r="AI567" cm="1">
        <f t="array" ref="AI567">IF(FALSE,"True," &amp; IF(_xlfn.XLOOKUP("Service_Insecure_Match",'Scoring_Config'!$A:$A,'Scoring_Config'!$D:$D,"Yes")="Yes",_xlfn.XLOOKUP("Service_Insecure_Match",'Scoring_Config'!$A:$A,'Scoring_Config'!$C:$C,5),0),"False,0")</f>
        <v>0</v>
      </c>
      <c r="AJ567" cm="1">
        <f t="array" ref="AJ567">IF(FALSE,"True," &amp; IF(_xlfn.XLOOKUP("Risky_Inbound",'Scoring_Config'!$A:$A,'Scoring_Config'!$D:$D,"Yes")="Yes",_xlfn.XLOOKUP("Risky_Inbound",'Scoring_Config'!$A:$A,'Scoring_Config'!$C:$C,50),0),"False,0")</f>
        <v>0</v>
      </c>
      <c r="AK567" cm="1">
        <f t="array" ref="AK567">IF(FALSE,"True," &amp; IF(_xlfn.XLOOKUP("Risky_Outbound",'Scoring_Config'!$A:$A,'Scoring_Config'!$D:$D,"Yes")="Yes",_xlfn.XLOOKUP("Risky_Outbound",'Scoring_Config'!$A:$A,'Scoring_Config'!$C:$C,25),0),"False,0")</f>
        <v>0</v>
      </c>
      <c r="AL567" t="s">
        <v>6700</v>
      </c>
      <c r="AM567" cm="1">
        <f t="array" ref="AM56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67" t="s">
        <v>6697</v>
      </c>
      <c r="AO567" t="s">
        <v>6697</v>
      </c>
      <c r="AP567" t="s">
        <v>6697</v>
      </c>
      <c r="AQ567" cm="1">
        <f t="array" ref="AQ567">IF(FALSE,"True," &amp; IF(_xlfn.XLOOKUP("Service_IsAny",'Scoring_Config'!$A:$A,'Scoring_Config'!$D:$D,"Yes")="Yes",_xlfn.XLOOKUP("Service_IsAny",'Scoring_Config'!$A:$A,'Scoring_Config'!$C:$C,0),0),"False,0")</f>
        <v>0</v>
      </c>
      <c r="AR567">
        <v>2</v>
      </c>
      <c r="AS567" cm="1">
        <f t="array" ref="AS567">IF(FALSE,"True," &amp; IF(_xlfn.XLOOKUP("Service_RangeGt1000",'Scoring_Config'!$A:$A,'Scoring_Config'!$D:$D,"Yes")="Yes",_xlfn.XLOOKUP("Service_RangeGt1000",'Scoring_Config'!$A:$A,'Scoring_Config'!$C:$C,0),0),"False,0")</f>
        <v>0</v>
      </c>
      <c r="AT567" cm="1">
        <f t="array" ref="AT567">IF(FALSE,"True," &amp; IF(_xlfn.XLOOKUP("App_IsAny",'Scoring_Config'!$A:$A,'Scoring_Config'!$D:$D,"Yes")="Yes",_xlfn.XLOOKUP("App_IsAny",'Scoring_Config'!$A:$A,'Scoring_Config'!$C:$C,0),0),"False,0")</f>
        <v>0</v>
      </c>
      <c r="AU567">
        <v>1</v>
      </c>
      <c r="AV567" cm="1">
        <f t="array" ref="AV567">IF(FALSE,"True," &amp; IF(_xlfn.XLOOKUP("App_RangeGt1000",'Scoring_Config'!$A:$A,'Scoring_Config'!$D:$D,"Yes")="Yes",_xlfn.XLOOKUP("App_RangeGt1000",'Scoring_Config'!$A:$A,'Scoring_Config'!$C:$C,0),0),"False,0")</f>
        <v>0</v>
      </c>
      <c r="AW567" cm="1">
        <f t="array" ref="AW567">IF(FALSE,"True," &amp; IF(_xlfn.XLOOKUP("Action_IsDenyOrDrop",'Scoring_Config'!$A:$A,'Scoring_Config'!$D:$D,"Yes")="Yes",_xlfn.XLOOKUP("Action_IsDenyOrDrop",'Scoring_Config'!$A:$A,'Scoring_Config'!$C:$C,0),0),"False,0")</f>
        <v>0</v>
      </c>
      <c r="AX567" cm="1">
        <f t="array" ref="AX567">IF(LEFT(AW567,4)="True",0,(IF(LEFT(Y567,4)="True",IF(_xlfn.XLOOKUP("Src_IsAny",'Scoring_Config'!$A:$A,'Scoring_Config'!$D:$D,"Yes")="Yes",_xlfn.XLOOKUP("Src_IsAny",'Scoring_Config'!$A:$A,'Scoring_Config'!$C:$C,10),0),0)+IF(LEFT(Z567,4)="True",IF(_xlfn.XLOOKUP("Src_CIDR_Le_16",'Scoring_Config'!$A:$A,'Scoring_Config'!$D:$D,"Yes")="Yes",_xlfn.XLOOKUP("Src_CIDR_Le_16",'Scoring_Config'!$A:$A,'Scoring_Config'!$C:$C,10),0),0)+IF(LEFT(AA567,4)="True",IF(_xlfn.XLOOKUP("Src_CIDR_17_22",'Scoring_Config'!$A:$A,'Scoring_Config'!$D:$D,"Yes")="Yes",_xlfn.XLOOKUP("Src_CIDR_17_22",'Scoring_Config'!$A:$A,'Scoring_Config'!$C:$C,5),0),0)+IF(LEFT(AB567,4)="True",IF(_xlfn.XLOOKUP("Dst_IsAny",'Scoring_Config'!$A:$A,'Scoring_Config'!$D:$D,"Yes")="Yes",_xlfn.XLOOKUP("Dst_IsAny",'Scoring_Config'!$A:$A,'Scoring_Config'!$C:$C,10),0),0)+IF(LEFT(AC567,4)="True",IF(_xlfn.XLOOKUP("Dst_CIDR_Le_16",'Scoring_Config'!$A:$A,'Scoring_Config'!$D:$D,"Yes")="Yes",_xlfn.XLOOKUP("Dst_CIDR_Le_16",'Scoring_Config'!$A:$A,'Scoring_Config'!$C:$C,10),0),0)+IF(LEFT(AD567,4)="True",IF(_xlfn.XLOOKUP("Dst_CIDR_17_22",'Scoring_Config'!$A:$A,'Scoring_Config'!$D:$D,"Yes")="Yes",_xlfn.XLOOKUP("Dst_CIDR_17_22",'Scoring_Config'!$A:$A,'Scoring_Config'!$C:$C,5),0),0)+IF(LEFT(AE567,4)="True",IF(_xlfn.XLOOKUP("SrcZone_IsAny",'Scoring_Config'!$A:$A,'Scoring_Config'!$D:$D,"Yes")="Yes",_xlfn.XLOOKUP("SrcZone_IsAny",'Scoring_Config'!$A:$A,'Scoring_Config'!$C:$C,10),0),0)+IF(LEFT(AF567,4)="True",IF(_xlfn.XLOOKUP("DstZone_IsAny",'Scoring_Config'!$A:$A,'Scoring_Config'!$D:$D,"Yes")="Yes",_xlfn.XLOOKUP("DstZone_IsAny",'Scoring_Config'!$A:$A,'Scoring_Config'!$C:$C,10),0),0)+IF(LEFT(AG567,4)="True",IF(_xlfn.XLOOKUP("Service_Any_OR_RangeGt1000",'Scoring_Config'!$A:$A,'Scoring_Config'!$D:$D,"Yes")="Yes",_xlfn.XLOOKUP("Service_Any_OR_RangeGt1000",'Scoring_Config'!$A:$A,'Scoring_Config'!$C:$C,10),0),0)+IF(LEFT(AH567,4)="True",IF(_xlfn.XLOOKUP("App_Any_OR_RangeGt1000",'Scoring_Config'!$A:$A,'Scoring_Config'!$D:$D,"Yes")="Yes",_xlfn.XLOOKUP("App_Any_OR_RangeGt1000",'Scoring_Config'!$A:$A,'Scoring_Config'!$C:$C,10),0),0)+IF(LEFT(AI567,4)="True",IF(_xlfn.XLOOKUP("Service_Insecure_Match",'Scoring_Config'!$A:$A,'Scoring_Config'!$D:$D,"Yes")="Yes",_xlfn.XLOOKUP("Service_Insecure_Match",'Scoring_Config'!$A:$A,'Scoring_Config'!$C:$C,5),0),0)+IF(LEFT(AJ567,4)="True",IF(_xlfn.XLOOKUP("Risky_Inbound",'Scoring_Config'!$A:$A,'Scoring_Config'!$D:$D,"Yes")="Yes",_xlfn.XLOOKUP("Risky_Inbound",'Scoring_Config'!$A:$A,'Scoring_Config'!$C:$C,50),0),0)+IF(LEFT(AK567,4)="True",IF(_xlfn.XLOOKUP("Risky_Outbound",'Scoring_Config'!$A:$A,'Scoring_Config'!$D:$D,"Yes")="Yes",_xlfn.XLOOKUP("Risky_Outbound",'Scoring_Config'!$A:$A,'Scoring_Config'!$C:$C,25),0),0)+IF(LEFT(AZ567,4)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567,FIND(",",AL567)+1,100)),0)+IF(LEFT(AM567,4)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567,FIND(",",AN567)+1,100)),0)+IF(_xlfn.XLOOKUP("Profile_Scoring",'Scoring_Config'!$A:$A,'Scoring_Config'!$D:$D,"Yes")="Yes",VALUE(MID(AO567,FIND(",",AO567)+1,100)),0)+IF(_xlfn.XLOOKUP("Options_Scoring",'Scoring_Config'!$A:$A,'Scoring_Config'!$D:$D,"Yes")="Yes",VALUE(MID(AP567,FIND(",",AP567)+1,100)),0)))</f>
        <v>0</v>
      </c>
      <c r="AZ567" cm="1">
        <f t="array" ref="AZ567">IF(FALSE,"True," &amp; IF(_xlfn.XLOOKUP("Migrate_Insecure",'Scoring_Config'!$A:$A,'Scoring_Config'!$D:$D,"Yes")="Yes",_xlfn.XLOOKUP("Migrate_Insecure",'Scoring_Config'!$A:$A,'Scoring_Config'!$C:$C,10),0),"False,0")</f>
        <v>0</v>
      </c>
    </row>
    <row r="568" spans="1:52">
      <c r="A568" t="s">
        <v>1979</v>
      </c>
      <c r="B568" t="s">
        <v>2541</v>
      </c>
      <c r="C568" t="s">
        <v>3542</v>
      </c>
      <c r="D568" t="s">
        <v>3545</v>
      </c>
      <c r="E568" t="s">
        <v>3563</v>
      </c>
      <c r="F568" t="s">
        <v>3803</v>
      </c>
      <c r="G568" t="s">
        <v>350</v>
      </c>
      <c r="H568" t="s">
        <v>174</v>
      </c>
      <c r="I568" t="s">
        <v>3803</v>
      </c>
      <c r="J568" t="s">
        <v>350</v>
      </c>
      <c r="K568" t="s">
        <v>1696</v>
      </c>
      <c r="L568" t="s">
        <v>1327</v>
      </c>
      <c r="M568" t="s">
        <v>1974</v>
      </c>
      <c r="N568" t="s">
        <v>4315</v>
      </c>
      <c r="O568" t="s">
        <v>4319</v>
      </c>
      <c r="P568" t="s">
        <v>4322</v>
      </c>
      <c r="Q568" t="s">
        <v>4462</v>
      </c>
      <c r="R568" t="s">
        <v>5440</v>
      </c>
      <c r="S568" t="s">
        <v>5440</v>
      </c>
      <c r="T568" t="s">
        <v>5731</v>
      </c>
      <c r="U568" t="s">
        <v>6237</v>
      </c>
      <c r="Y568" cm="1">
        <f t="array" ref="Y568">IF(FALSE,"True," &amp; IF(_xlfn.XLOOKUP("Src_IsAny",'Scoring_Config'!$A:$A,'Scoring_Config'!$D:$D,"Yes")="Yes",_xlfn.XLOOKUP("Src_IsAny",'Scoring_Config'!$A:$A,'Scoring_Config'!$C:$C,10),0),"False,0")</f>
        <v>0</v>
      </c>
      <c r="Z568" cm="1">
        <f t="array" ref="Z568">IF(FALSE,"True," &amp; IF(_xlfn.XLOOKUP("Src_CIDR_Le_16",'Scoring_Config'!$A:$A,'Scoring_Config'!$D:$D,"Yes")="Yes",_xlfn.XLOOKUP("Src_CIDR_Le_16",'Scoring_Config'!$A:$A,'Scoring_Config'!$C:$C,10),0),"False,0")</f>
        <v>0</v>
      </c>
      <c r="AA568" cm="1">
        <f t="array" ref="AA568">IF(FALSE,"True," &amp; IF(_xlfn.XLOOKUP("Src_CIDR_17_22",'Scoring_Config'!$A:$A,'Scoring_Config'!$D:$D,"Yes")="Yes",_xlfn.XLOOKUP("Src_CIDR_17_22",'Scoring_Config'!$A:$A,'Scoring_Config'!$C:$C,5),0),"False,0")</f>
        <v>0</v>
      </c>
      <c r="AB568" cm="1">
        <f t="array" ref="AB568">IF(FALSE,"True," &amp; IF(_xlfn.XLOOKUP("Dst_IsAny",'Scoring_Config'!$A:$A,'Scoring_Config'!$D:$D,"Yes")="Yes",_xlfn.XLOOKUP("Dst_IsAny",'Scoring_Config'!$A:$A,'Scoring_Config'!$C:$C,10),0),"False,0")</f>
        <v>0</v>
      </c>
      <c r="AC568" cm="1">
        <f t="array" ref="AC568">IF(FALSE,"True," &amp; IF(_xlfn.XLOOKUP("Dst_CIDR_Le_16",'Scoring_Config'!$A:$A,'Scoring_Config'!$D:$D,"Yes")="Yes",_xlfn.XLOOKUP("Dst_CIDR_Le_16",'Scoring_Config'!$A:$A,'Scoring_Config'!$C:$C,10),0),"False,0")</f>
        <v>0</v>
      </c>
      <c r="AD568" cm="1">
        <f t="array" ref="AD568">IF(FALSE,"True," &amp; IF(_xlfn.XLOOKUP("Dst_CIDR_17_22",'Scoring_Config'!$A:$A,'Scoring_Config'!$D:$D,"Yes")="Yes",_xlfn.XLOOKUP("Dst_CIDR_17_22",'Scoring_Config'!$A:$A,'Scoring_Config'!$C:$C,5),0),"False,0")</f>
        <v>0</v>
      </c>
      <c r="AE568" cm="1">
        <f t="array" ref="AE568">IF(FALSE,"True," &amp; IF(_xlfn.XLOOKUP("SrcZone_IsAny",'Scoring_Config'!$A:$A,'Scoring_Config'!$D:$D,"Yes")="Yes",_xlfn.XLOOKUP("SrcZone_IsAny",'Scoring_Config'!$A:$A,'Scoring_Config'!$C:$C,10),0),"False,0")</f>
        <v>0</v>
      </c>
      <c r="AF568" cm="1">
        <f t="array" ref="AF568">IF(FALSE,"True," &amp; IF(_xlfn.XLOOKUP("DstZone_IsAny",'Scoring_Config'!$A:$A,'Scoring_Config'!$D:$D,"Yes")="Yes",_xlfn.XLOOKUP("DstZone_IsAny",'Scoring_Config'!$A:$A,'Scoring_Config'!$C:$C,10),0),"False,0")</f>
        <v>0</v>
      </c>
      <c r="AG568" cm="1">
        <f t="array" ref="AG56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68" cm="1">
        <f t="array" ref="AH568">IF(FALSE,"True," &amp; IF(_xlfn.XLOOKUP("App_Any_OR_RangeGt1000",'Scoring_Config'!$A:$A,'Scoring_Config'!$D:$D,"Yes")="Yes",_xlfn.XLOOKUP("App_Any_OR_RangeGt1000",'Scoring_Config'!$A:$A,'Scoring_Config'!$C:$C,10),0),"False,0")</f>
        <v>0</v>
      </c>
      <c r="AI568" cm="1">
        <f t="array" ref="AI568">IF(FALSE,"True," &amp; IF(_xlfn.XLOOKUP("Service_Insecure_Match",'Scoring_Config'!$A:$A,'Scoring_Config'!$D:$D,"Yes")="Yes",_xlfn.XLOOKUP("Service_Insecure_Match",'Scoring_Config'!$A:$A,'Scoring_Config'!$C:$C,5),0),"False,0")</f>
        <v>0</v>
      </c>
      <c r="AJ568" cm="1">
        <f t="array" ref="AJ568">IF(FALSE,"True," &amp; IF(_xlfn.XLOOKUP("Risky_Inbound",'Scoring_Config'!$A:$A,'Scoring_Config'!$D:$D,"Yes")="Yes",_xlfn.XLOOKUP("Risky_Inbound",'Scoring_Config'!$A:$A,'Scoring_Config'!$C:$C,50),0),"False,0")</f>
        <v>0</v>
      </c>
      <c r="AK568" cm="1">
        <f t="array" ref="AK568">IF(FALSE,"True," &amp; IF(_xlfn.XLOOKUP("Risky_Outbound",'Scoring_Config'!$A:$A,'Scoring_Config'!$D:$D,"Yes")="Yes",_xlfn.XLOOKUP("Risky_Outbound",'Scoring_Config'!$A:$A,'Scoring_Config'!$C:$C,25),0),"False,0")</f>
        <v>0</v>
      </c>
      <c r="AL568" t="s">
        <v>6697</v>
      </c>
      <c r="AM568" cm="1">
        <f t="array" ref="AM56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68" t="s">
        <v>6697</v>
      </c>
      <c r="AO568" t="s">
        <v>6697</v>
      </c>
      <c r="AP568" t="s">
        <v>6697</v>
      </c>
      <c r="AQ568" cm="1">
        <f t="array" ref="AQ568">IF(FALSE,"True," &amp; IF(_xlfn.XLOOKUP("Service_IsAny",'Scoring_Config'!$A:$A,'Scoring_Config'!$D:$D,"Yes")="Yes",_xlfn.XLOOKUP("Service_IsAny",'Scoring_Config'!$A:$A,'Scoring_Config'!$C:$C,0),0),"False,0")</f>
        <v>0</v>
      </c>
      <c r="AR568">
        <v>0</v>
      </c>
      <c r="AS568" cm="1">
        <f t="array" ref="AS568">IF(FALSE,"True," &amp; IF(_xlfn.XLOOKUP("Service_RangeGt1000",'Scoring_Config'!$A:$A,'Scoring_Config'!$D:$D,"Yes")="Yes",_xlfn.XLOOKUP("Service_RangeGt1000",'Scoring_Config'!$A:$A,'Scoring_Config'!$C:$C,0),0),"False,0")</f>
        <v>0</v>
      </c>
      <c r="AT568" cm="1">
        <f t="array" ref="AT568">IF(FALSE,"True," &amp; IF(_xlfn.XLOOKUP("App_IsAny",'Scoring_Config'!$A:$A,'Scoring_Config'!$D:$D,"Yes")="Yes",_xlfn.XLOOKUP("App_IsAny",'Scoring_Config'!$A:$A,'Scoring_Config'!$C:$C,0),0),"False,0")</f>
        <v>0</v>
      </c>
      <c r="AU568">
        <v>0</v>
      </c>
      <c r="AV568" cm="1">
        <f t="array" ref="AV568">IF(FALSE,"True," &amp; IF(_xlfn.XLOOKUP("App_RangeGt1000",'Scoring_Config'!$A:$A,'Scoring_Config'!$D:$D,"Yes")="Yes",_xlfn.XLOOKUP("App_RangeGt1000",'Scoring_Config'!$A:$A,'Scoring_Config'!$C:$C,0),0),"False,0")</f>
        <v>0</v>
      </c>
      <c r="AW568" cm="1">
        <f t="array" ref="AW568">IF(FALSE,"True," &amp; IF(_xlfn.XLOOKUP("Action_IsDenyOrDrop",'Scoring_Config'!$A:$A,'Scoring_Config'!$D:$D,"Yes")="Yes",_xlfn.XLOOKUP("Action_IsDenyOrDrop",'Scoring_Config'!$A:$A,'Scoring_Config'!$C:$C,0),0),"False,0")</f>
        <v>0</v>
      </c>
      <c r="AX568" cm="1">
        <f t="array" ref="AX568">IF(LEFT(AW568,4)="True",0,(IF(LEFT(Y568,4)="True",IF(_xlfn.XLOOKUP("Src_IsAny",'Scoring_Config'!$A:$A,'Scoring_Config'!$D:$D,"Yes")="Yes",_xlfn.XLOOKUP("Src_IsAny",'Scoring_Config'!$A:$A,'Scoring_Config'!$C:$C,10),0),0)+IF(LEFT(Z568,4)="True",IF(_xlfn.XLOOKUP("Src_CIDR_Le_16",'Scoring_Config'!$A:$A,'Scoring_Config'!$D:$D,"Yes")="Yes",_xlfn.XLOOKUP("Src_CIDR_Le_16",'Scoring_Config'!$A:$A,'Scoring_Config'!$C:$C,10),0),0)+IF(LEFT(AA568,4)="True",IF(_xlfn.XLOOKUP("Src_CIDR_17_22",'Scoring_Config'!$A:$A,'Scoring_Config'!$D:$D,"Yes")="Yes",_xlfn.XLOOKUP("Src_CIDR_17_22",'Scoring_Config'!$A:$A,'Scoring_Config'!$C:$C,5),0),0)+IF(LEFT(AB568,4)="True",IF(_xlfn.XLOOKUP("Dst_IsAny",'Scoring_Config'!$A:$A,'Scoring_Config'!$D:$D,"Yes")="Yes",_xlfn.XLOOKUP("Dst_IsAny",'Scoring_Config'!$A:$A,'Scoring_Config'!$C:$C,10),0),0)+IF(LEFT(AC568,4)="True",IF(_xlfn.XLOOKUP("Dst_CIDR_Le_16",'Scoring_Config'!$A:$A,'Scoring_Config'!$D:$D,"Yes")="Yes",_xlfn.XLOOKUP("Dst_CIDR_Le_16",'Scoring_Config'!$A:$A,'Scoring_Config'!$C:$C,10),0),0)+IF(LEFT(AD568,4)="True",IF(_xlfn.XLOOKUP("Dst_CIDR_17_22",'Scoring_Config'!$A:$A,'Scoring_Config'!$D:$D,"Yes")="Yes",_xlfn.XLOOKUP("Dst_CIDR_17_22",'Scoring_Config'!$A:$A,'Scoring_Config'!$C:$C,5),0),0)+IF(LEFT(AE568,4)="True",IF(_xlfn.XLOOKUP("SrcZone_IsAny",'Scoring_Config'!$A:$A,'Scoring_Config'!$D:$D,"Yes")="Yes",_xlfn.XLOOKUP("SrcZone_IsAny",'Scoring_Config'!$A:$A,'Scoring_Config'!$C:$C,10),0),0)+IF(LEFT(AF568,4)="True",IF(_xlfn.XLOOKUP("DstZone_IsAny",'Scoring_Config'!$A:$A,'Scoring_Config'!$D:$D,"Yes")="Yes",_xlfn.XLOOKUP("DstZone_IsAny",'Scoring_Config'!$A:$A,'Scoring_Config'!$C:$C,10),0),0)+IF(LEFT(AG568,4)="True",IF(_xlfn.XLOOKUP("Service_Any_OR_RangeGt1000",'Scoring_Config'!$A:$A,'Scoring_Config'!$D:$D,"Yes")="Yes",_xlfn.XLOOKUP("Service_Any_OR_RangeGt1000",'Scoring_Config'!$A:$A,'Scoring_Config'!$C:$C,10),0),0)+IF(LEFT(AH568,4)="True",IF(_xlfn.XLOOKUP("App_Any_OR_RangeGt1000",'Scoring_Config'!$A:$A,'Scoring_Config'!$D:$D,"Yes")="Yes",_xlfn.XLOOKUP("App_Any_OR_RangeGt1000",'Scoring_Config'!$A:$A,'Scoring_Config'!$C:$C,10),0),0)+IF(LEFT(AI568,4)="True",IF(_xlfn.XLOOKUP("Service_Insecure_Match",'Scoring_Config'!$A:$A,'Scoring_Config'!$D:$D,"Yes")="Yes",_xlfn.XLOOKUP("Service_Insecure_Match",'Scoring_Config'!$A:$A,'Scoring_Config'!$C:$C,5),0),0)+IF(LEFT(AJ568,4)="True",IF(_xlfn.XLOOKUP("Risky_Inbound",'Scoring_Config'!$A:$A,'Scoring_Config'!$D:$D,"Yes")="Yes",_xlfn.XLOOKUP("Risky_Inbound",'Scoring_Config'!$A:$A,'Scoring_Config'!$C:$C,50),0),0)+IF(LEFT(AK568,4)="True",IF(_xlfn.XLOOKUP("Risky_Outbound",'Scoring_Config'!$A:$A,'Scoring_Config'!$D:$D,"Yes")="Yes",_xlfn.XLOOKUP("Risky_Outbound",'Scoring_Config'!$A:$A,'Scoring_Config'!$C:$C,25),0),0)+IF(LEFT(AZ568,4)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568,FIND(",",AL568)+1,100)),0)+IF(LEFT(AM568,4)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568,FIND(",",AN568)+1,100)),0)+IF(_xlfn.XLOOKUP("Profile_Scoring",'Scoring_Config'!$A:$A,'Scoring_Config'!$D:$D,"Yes")="Yes",VALUE(MID(AO568,FIND(",",AO568)+1,100)),0)+IF(_xlfn.XLOOKUP("Options_Scoring",'Scoring_Config'!$A:$A,'Scoring_Config'!$D:$D,"Yes")="Yes",VALUE(MID(AP568,FIND(",",AP568)+1,100)),0)))</f>
        <v>0</v>
      </c>
      <c r="AZ568" cm="1">
        <f t="array" ref="AZ568">IF(FALSE,"True," &amp; IF(_xlfn.XLOOKUP("Migrate_Insecure",'Scoring_Config'!$A:$A,'Scoring_Config'!$D:$D,"Yes")="Yes",_xlfn.XLOOKUP("Migrate_Insecure",'Scoring_Config'!$A:$A,'Scoring_Config'!$C:$C,10),0),"False,0")</f>
        <v>0</v>
      </c>
    </row>
    <row r="569" spans="1:52">
      <c r="A569" t="s">
        <v>1979</v>
      </c>
      <c r="B569" t="s">
        <v>2542</v>
      </c>
      <c r="C569" t="s">
        <v>3542</v>
      </c>
      <c r="D569" t="s">
        <v>3545</v>
      </c>
      <c r="E569" t="s">
        <v>3563</v>
      </c>
      <c r="F569" t="s">
        <v>3803</v>
      </c>
      <c r="G569" t="s">
        <v>350</v>
      </c>
      <c r="H569" t="s">
        <v>174</v>
      </c>
      <c r="I569" t="s">
        <v>3803</v>
      </c>
      <c r="J569" t="s">
        <v>350</v>
      </c>
      <c r="K569" t="s">
        <v>1676</v>
      </c>
      <c r="L569" t="s">
        <v>1327</v>
      </c>
      <c r="M569" t="s">
        <v>1974</v>
      </c>
      <c r="N569" t="s">
        <v>4315</v>
      </c>
      <c r="O569" t="s">
        <v>4319</v>
      </c>
      <c r="P569" t="s">
        <v>4322</v>
      </c>
      <c r="Q569" t="s">
        <v>4462</v>
      </c>
      <c r="R569" t="s">
        <v>5439</v>
      </c>
      <c r="S569" t="s">
        <v>4324</v>
      </c>
      <c r="T569" t="s">
        <v>5731</v>
      </c>
      <c r="U569" t="s">
        <v>6238</v>
      </c>
      <c r="Y569" cm="1">
        <f t="array" ref="Y569">IF(FALSE,"True," &amp; IF(_xlfn.XLOOKUP("Src_IsAny",'Scoring_Config'!$A:$A,'Scoring_Config'!$D:$D,"Yes")="Yes",_xlfn.XLOOKUP("Src_IsAny",'Scoring_Config'!$A:$A,'Scoring_Config'!$C:$C,10),0),"False,0")</f>
        <v>0</v>
      </c>
      <c r="Z569" cm="1">
        <f t="array" ref="Z569">IF(FALSE,"True," &amp; IF(_xlfn.XLOOKUP("Src_CIDR_Le_16",'Scoring_Config'!$A:$A,'Scoring_Config'!$D:$D,"Yes")="Yes",_xlfn.XLOOKUP("Src_CIDR_Le_16",'Scoring_Config'!$A:$A,'Scoring_Config'!$C:$C,10),0),"False,0")</f>
        <v>0</v>
      </c>
      <c r="AA569" cm="1">
        <f t="array" ref="AA569">IF(FALSE,"True," &amp; IF(_xlfn.XLOOKUP("Src_CIDR_17_22",'Scoring_Config'!$A:$A,'Scoring_Config'!$D:$D,"Yes")="Yes",_xlfn.XLOOKUP("Src_CIDR_17_22",'Scoring_Config'!$A:$A,'Scoring_Config'!$C:$C,5),0),"False,0")</f>
        <v>0</v>
      </c>
      <c r="AB569" cm="1">
        <f t="array" ref="AB569">IF(FALSE,"True," &amp; IF(_xlfn.XLOOKUP("Dst_IsAny",'Scoring_Config'!$A:$A,'Scoring_Config'!$D:$D,"Yes")="Yes",_xlfn.XLOOKUP("Dst_IsAny",'Scoring_Config'!$A:$A,'Scoring_Config'!$C:$C,10),0),"False,0")</f>
        <v>0</v>
      </c>
      <c r="AC569" cm="1">
        <f t="array" ref="AC569">IF(FALSE,"True," &amp; IF(_xlfn.XLOOKUP("Dst_CIDR_Le_16",'Scoring_Config'!$A:$A,'Scoring_Config'!$D:$D,"Yes")="Yes",_xlfn.XLOOKUP("Dst_CIDR_Le_16",'Scoring_Config'!$A:$A,'Scoring_Config'!$C:$C,10),0),"False,0")</f>
        <v>0</v>
      </c>
      <c r="AD569" cm="1">
        <f t="array" ref="AD569">IF(FALSE,"True," &amp; IF(_xlfn.XLOOKUP("Dst_CIDR_17_22",'Scoring_Config'!$A:$A,'Scoring_Config'!$D:$D,"Yes")="Yes",_xlfn.XLOOKUP("Dst_CIDR_17_22",'Scoring_Config'!$A:$A,'Scoring_Config'!$C:$C,5),0),"False,0")</f>
        <v>0</v>
      </c>
      <c r="AE569" cm="1">
        <f t="array" ref="AE569">IF(FALSE,"True," &amp; IF(_xlfn.XLOOKUP("SrcZone_IsAny",'Scoring_Config'!$A:$A,'Scoring_Config'!$D:$D,"Yes")="Yes",_xlfn.XLOOKUP("SrcZone_IsAny",'Scoring_Config'!$A:$A,'Scoring_Config'!$C:$C,10),0),"False,0")</f>
        <v>0</v>
      </c>
      <c r="AF569" cm="1">
        <f t="array" ref="AF569">IF(FALSE,"True," &amp; IF(_xlfn.XLOOKUP("DstZone_IsAny",'Scoring_Config'!$A:$A,'Scoring_Config'!$D:$D,"Yes")="Yes",_xlfn.XLOOKUP("DstZone_IsAny",'Scoring_Config'!$A:$A,'Scoring_Config'!$C:$C,10),0),"False,0")</f>
        <v>0</v>
      </c>
      <c r="AG569" cm="1">
        <f t="array" ref="AG56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69" cm="1">
        <f t="array" ref="AH569">IF(FALSE,"True," &amp; IF(_xlfn.XLOOKUP("App_Any_OR_RangeGt1000",'Scoring_Config'!$A:$A,'Scoring_Config'!$D:$D,"Yes")="Yes",_xlfn.XLOOKUP("App_Any_OR_RangeGt1000",'Scoring_Config'!$A:$A,'Scoring_Config'!$C:$C,10),0),"False,0")</f>
        <v>0</v>
      </c>
      <c r="AI569" cm="1">
        <f t="array" ref="AI569">IF(FALSE,"True," &amp; IF(_xlfn.XLOOKUP("Service_Insecure_Match",'Scoring_Config'!$A:$A,'Scoring_Config'!$D:$D,"Yes")="Yes",_xlfn.XLOOKUP("Service_Insecure_Match",'Scoring_Config'!$A:$A,'Scoring_Config'!$C:$C,5),0),"False,0")</f>
        <v>0</v>
      </c>
      <c r="AJ569" cm="1">
        <f t="array" ref="AJ569">IF(FALSE,"True," &amp; IF(_xlfn.XLOOKUP("Risky_Inbound",'Scoring_Config'!$A:$A,'Scoring_Config'!$D:$D,"Yes")="Yes",_xlfn.XLOOKUP("Risky_Inbound",'Scoring_Config'!$A:$A,'Scoring_Config'!$C:$C,50),0),"False,0")</f>
        <v>0</v>
      </c>
      <c r="AK569" cm="1">
        <f t="array" ref="AK569">IF(FALSE,"True," &amp; IF(_xlfn.XLOOKUP("Risky_Outbound",'Scoring_Config'!$A:$A,'Scoring_Config'!$D:$D,"Yes")="Yes",_xlfn.XLOOKUP("Risky_Outbound",'Scoring_Config'!$A:$A,'Scoring_Config'!$C:$C,25),0),"False,0")</f>
        <v>0</v>
      </c>
      <c r="AL569" t="s">
        <v>6697</v>
      </c>
      <c r="AM569" cm="1">
        <f t="array" ref="AM56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69" t="s">
        <v>6697</v>
      </c>
      <c r="AO569" t="s">
        <v>6697</v>
      </c>
      <c r="AP569" t="s">
        <v>6697</v>
      </c>
      <c r="AQ569" cm="1">
        <f t="array" ref="AQ569">IF(FALSE,"True," &amp; IF(_xlfn.XLOOKUP("Service_IsAny",'Scoring_Config'!$A:$A,'Scoring_Config'!$D:$D,"Yes")="Yes",_xlfn.XLOOKUP("Service_IsAny",'Scoring_Config'!$A:$A,'Scoring_Config'!$C:$C,0),0),"False,0")</f>
        <v>0</v>
      </c>
      <c r="AR569">
        <v>0</v>
      </c>
      <c r="AS569" cm="1">
        <f t="array" ref="AS569">IF(FALSE,"True," &amp; IF(_xlfn.XLOOKUP("Service_RangeGt1000",'Scoring_Config'!$A:$A,'Scoring_Config'!$D:$D,"Yes")="Yes",_xlfn.XLOOKUP("Service_RangeGt1000",'Scoring_Config'!$A:$A,'Scoring_Config'!$C:$C,0),0),"False,0")</f>
        <v>0</v>
      </c>
      <c r="AT569" cm="1">
        <f t="array" ref="AT569">IF(FALSE,"True," &amp; IF(_xlfn.XLOOKUP("App_IsAny",'Scoring_Config'!$A:$A,'Scoring_Config'!$D:$D,"Yes")="Yes",_xlfn.XLOOKUP("App_IsAny",'Scoring_Config'!$A:$A,'Scoring_Config'!$C:$C,0),0),"False,0")</f>
        <v>0</v>
      </c>
      <c r="AU569">
        <v>0</v>
      </c>
      <c r="AV569" cm="1">
        <f t="array" ref="AV569">IF(FALSE,"True," &amp; IF(_xlfn.XLOOKUP("App_RangeGt1000",'Scoring_Config'!$A:$A,'Scoring_Config'!$D:$D,"Yes")="Yes",_xlfn.XLOOKUP("App_RangeGt1000",'Scoring_Config'!$A:$A,'Scoring_Config'!$C:$C,0),0),"False,0")</f>
        <v>0</v>
      </c>
      <c r="AW569" cm="1">
        <f t="array" ref="AW569">IF(FALSE,"True," &amp; IF(_xlfn.XLOOKUP("Action_IsDenyOrDrop",'Scoring_Config'!$A:$A,'Scoring_Config'!$D:$D,"Yes")="Yes",_xlfn.XLOOKUP("Action_IsDenyOrDrop",'Scoring_Config'!$A:$A,'Scoring_Config'!$C:$C,0),0),"False,0")</f>
        <v>0</v>
      </c>
      <c r="AX569" cm="1">
        <f t="array" ref="AX569">IF(LEFT(AW569,4)="True",0,(IF(LEFT(Y569,4)="True",IF(_xlfn.XLOOKUP("Src_IsAny",'Scoring_Config'!$A:$A,'Scoring_Config'!$D:$D,"Yes")="Yes",_xlfn.XLOOKUP("Src_IsAny",'Scoring_Config'!$A:$A,'Scoring_Config'!$C:$C,10),0),0)+IF(LEFT(Z569,4)="True",IF(_xlfn.XLOOKUP("Src_CIDR_Le_16",'Scoring_Config'!$A:$A,'Scoring_Config'!$D:$D,"Yes")="Yes",_xlfn.XLOOKUP("Src_CIDR_Le_16",'Scoring_Config'!$A:$A,'Scoring_Config'!$C:$C,10),0),0)+IF(LEFT(AA569,4)="True",IF(_xlfn.XLOOKUP("Src_CIDR_17_22",'Scoring_Config'!$A:$A,'Scoring_Config'!$D:$D,"Yes")="Yes",_xlfn.XLOOKUP("Src_CIDR_17_22",'Scoring_Config'!$A:$A,'Scoring_Config'!$C:$C,5),0),0)+IF(LEFT(AB569,4)="True",IF(_xlfn.XLOOKUP("Dst_IsAny",'Scoring_Config'!$A:$A,'Scoring_Config'!$D:$D,"Yes")="Yes",_xlfn.XLOOKUP("Dst_IsAny",'Scoring_Config'!$A:$A,'Scoring_Config'!$C:$C,10),0),0)+IF(LEFT(AC569,4)="True",IF(_xlfn.XLOOKUP("Dst_CIDR_Le_16",'Scoring_Config'!$A:$A,'Scoring_Config'!$D:$D,"Yes")="Yes",_xlfn.XLOOKUP("Dst_CIDR_Le_16",'Scoring_Config'!$A:$A,'Scoring_Config'!$C:$C,10),0),0)+IF(LEFT(AD569,4)="True",IF(_xlfn.XLOOKUP("Dst_CIDR_17_22",'Scoring_Config'!$A:$A,'Scoring_Config'!$D:$D,"Yes")="Yes",_xlfn.XLOOKUP("Dst_CIDR_17_22",'Scoring_Config'!$A:$A,'Scoring_Config'!$C:$C,5),0),0)+IF(LEFT(AE569,4)="True",IF(_xlfn.XLOOKUP("SrcZone_IsAny",'Scoring_Config'!$A:$A,'Scoring_Config'!$D:$D,"Yes")="Yes",_xlfn.XLOOKUP("SrcZone_IsAny",'Scoring_Config'!$A:$A,'Scoring_Config'!$C:$C,10),0),0)+IF(LEFT(AF569,4)="True",IF(_xlfn.XLOOKUP("DstZone_IsAny",'Scoring_Config'!$A:$A,'Scoring_Config'!$D:$D,"Yes")="Yes",_xlfn.XLOOKUP("DstZone_IsAny",'Scoring_Config'!$A:$A,'Scoring_Config'!$C:$C,10),0),0)+IF(LEFT(AG569,4)="True",IF(_xlfn.XLOOKUP("Service_Any_OR_RangeGt1000",'Scoring_Config'!$A:$A,'Scoring_Config'!$D:$D,"Yes")="Yes",_xlfn.XLOOKUP("Service_Any_OR_RangeGt1000",'Scoring_Config'!$A:$A,'Scoring_Config'!$C:$C,10),0),0)+IF(LEFT(AH569,4)="True",IF(_xlfn.XLOOKUP("App_Any_OR_RangeGt1000",'Scoring_Config'!$A:$A,'Scoring_Config'!$D:$D,"Yes")="Yes",_xlfn.XLOOKUP("App_Any_OR_RangeGt1000",'Scoring_Config'!$A:$A,'Scoring_Config'!$C:$C,10),0),0)+IF(LEFT(AI569,4)="True",IF(_xlfn.XLOOKUP("Service_Insecure_Match",'Scoring_Config'!$A:$A,'Scoring_Config'!$D:$D,"Yes")="Yes",_xlfn.XLOOKUP("Service_Insecure_Match",'Scoring_Config'!$A:$A,'Scoring_Config'!$C:$C,5),0),0)+IF(LEFT(AJ569,4)="True",IF(_xlfn.XLOOKUP("Risky_Inbound",'Scoring_Config'!$A:$A,'Scoring_Config'!$D:$D,"Yes")="Yes",_xlfn.XLOOKUP("Risky_Inbound",'Scoring_Config'!$A:$A,'Scoring_Config'!$C:$C,50),0),0)+IF(LEFT(AK569,4)="True",IF(_xlfn.XLOOKUP("Risky_Outbound",'Scoring_Config'!$A:$A,'Scoring_Config'!$D:$D,"Yes")="Yes",_xlfn.XLOOKUP("Risky_Outbound",'Scoring_Config'!$A:$A,'Scoring_Config'!$C:$C,25),0),0)+IF(LEFT(AZ569,4)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569,FIND(",",AL569)+1,100)),0)+IF(LEFT(AM569,4)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569,FIND(",",AN569)+1,100)),0)+IF(_xlfn.XLOOKUP("Profile_Scoring",'Scoring_Config'!$A:$A,'Scoring_Config'!$D:$D,"Yes")="Yes",VALUE(MID(AO569,FIND(",",AO569)+1,100)),0)+IF(_xlfn.XLOOKUP("Options_Scoring",'Scoring_Config'!$A:$A,'Scoring_Config'!$D:$D,"Yes")="Yes",VALUE(MID(AP569,FIND(",",AP569)+1,100)),0)))</f>
        <v>0</v>
      </c>
      <c r="AZ569" cm="1">
        <f t="array" ref="AZ569">IF(FALSE,"True," &amp; IF(_xlfn.XLOOKUP("Migrate_Insecure",'Scoring_Config'!$A:$A,'Scoring_Config'!$D:$D,"Yes")="Yes",_xlfn.XLOOKUP("Migrate_Insecure",'Scoring_Config'!$A:$A,'Scoring_Config'!$C:$C,10),0),"False,0")</f>
        <v>0</v>
      </c>
    </row>
    <row r="570" spans="1:52">
      <c r="A570" t="s">
        <v>1979</v>
      </c>
      <c r="B570" t="s">
        <v>2543</v>
      </c>
      <c r="C570" t="s">
        <v>3542</v>
      </c>
      <c r="D570" t="s">
        <v>3545</v>
      </c>
      <c r="E570" t="s">
        <v>3563</v>
      </c>
      <c r="F570" t="s">
        <v>3804</v>
      </c>
      <c r="G570" t="s">
        <v>350</v>
      </c>
      <c r="H570" t="s">
        <v>174</v>
      </c>
      <c r="I570" t="s">
        <v>3804</v>
      </c>
      <c r="J570" t="s">
        <v>350</v>
      </c>
      <c r="K570" t="s">
        <v>174</v>
      </c>
      <c r="L570" t="s">
        <v>1455</v>
      </c>
      <c r="M570" t="s">
        <v>1974</v>
      </c>
      <c r="N570" t="s">
        <v>4315</v>
      </c>
      <c r="O570" t="s">
        <v>4319</v>
      </c>
      <c r="P570" t="s">
        <v>4321</v>
      </c>
      <c r="Q570" t="s">
        <v>4462</v>
      </c>
      <c r="R570" t="s">
        <v>5439</v>
      </c>
      <c r="S570" t="s">
        <v>4324</v>
      </c>
      <c r="T570" t="s">
        <v>5732</v>
      </c>
      <c r="U570" t="s">
        <v>6238</v>
      </c>
      <c r="Y570" cm="1">
        <f t="array" ref="Y570">IF(FALSE,"True," &amp; IF(_xlfn.XLOOKUP("Src_IsAny",'Scoring_Config'!$A:$A,'Scoring_Config'!$D:$D,"Yes")="Yes",_xlfn.XLOOKUP("Src_IsAny",'Scoring_Config'!$A:$A,'Scoring_Config'!$C:$C,10),0),"False,0")</f>
        <v>0</v>
      </c>
      <c r="Z570" cm="1">
        <f t="array" ref="Z570">IF(FALSE,"True," &amp; IF(_xlfn.XLOOKUP("Src_CIDR_Le_16",'Scoring_Config'!$A:$A,'Scoring_Config'!$D:$D,"Yes")="Yes",_xlfn.XLOOKUP("Src_CIDR_Le_16",'Scoring_Config'!$A:$A,'Scoring_Config'!$C:$C,10),0),"False,0")</f>
        <v>0</v>
      </c>
      <c r="AA570" cm="1">
        <f t="array" ref="AA570">IF(FALSE,"True," &amp; IF(_xlfn.XLOOKUP("Src_CIDR_17_22",'Scoring_Config'!$A:$A,'Scoring_Config'!$D:$D,"Yes")="Yes",_xlfn.XLOOKUP("Src_CIDR_17_22",'Scoring_Config'!$A:$A,'Scoring_Config'!$C:$C,5),0),"False,0")</f>
        <v>0</v>
      </c>
      <c r="AB570" cm="1">
        <f t="array" ref="AB570">IF(FALSE,"True," &amp; IF(_xlfn.XLOOKUP("Dst_IsAny",'Scoring_Config'!$A:$A,'Scoring_Config'!$D:$D,"Yes")="Yes",_xlfn.XLOOKUP("Dst_IsAny",'Scoring_Config'!$A:$A,'Scoring_Config'!$C:$C,10),0),"False,0")</f>
        <v>0</v>
      </c>
      <c r="AC570" cm="1">
        <f t="array" ref="AC570">IF(FALSE,"True," &amp; IF(_xlfn.XLOOKUP("Dst_CIDR_Le_16",'Scoring_Config'!$A:$A,'Scoring_Config'!$D:$D,"Yes")="Yes",_xlfn.XLOOKUP("Dst_CIDR_Le_16",'Scoring_Config'!$A:$A,'Scoring_Config'!$C:$C,10),0),"False,0")</f>
        <v>0</v>
      </c>
      <c r="AD570" cm="1">
        <f t="array" ref="AD570">IF(FALSE,"True," &amp; IF(_xlfn.XLOOKUP("Dst_CIDR_17_22",'Scoring_Config'!$A:$A,'Scoring_Config'!$D:$D,"Yes")="Yes",_xlfn.XLOOKUP("Dst_CIDR_17_22",'Scoring_Config'!$A:$A,'Scoring_Config'!$C:$C,5),0),"False,0")</f>
        <v>0</v>
      </c>
      <c r="AE570" cm="1">
        <f t="array" ref="AE570">IF(FALSE,"True," &amp; IF(_xlfn.XLOOKUP("SrcZone_IsAny",'Scoring_Config'!$A:$A,'Scoring_Config'!$D:$D,"Yes")="Yes",_xlfn.XLOOKUP("SrcZone_IsAny",'Scoring_Config'!$A:$A,'Scoring_Config'!$C:$C,10),0),"False,0")</f>
        <v>0</v>
      </c>
      <c r="AF570" cm="1">
        <f t="array" ref="AF570">IF(FALSE,"True," &amp; IF(_xlfn.XLOOKUP("DstZone_IsAny",'Scoring_Config'!$A:$A,'Scoring_Config'!$D:$D,"Yes")="Yes",_xlfn.XLOOKUP("DstZone_IsAny",'Scoring_Config'!$A:$A,'Scoring_Config'!$C:$C,10),0),"False,0")</f>
        <v>0</v>
      </c>
      <c r="AG570" cm="1">
        <f t="array" ref="AG57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70" cm="1">
        <f t="array" ref="AH570">IF(TRUE,"True," &amp; IF(_xlfn.XLOOKUP("App_Any_OR_RangeGt1000",'Scoring_Config'!$A:$A,'Scoring_Config'!$D:$D,"Yes")="Yes",_xlfn.XLOOKUP("App_Any_OR_RangeGt1000",'Scoring_Config'!$A:$A,'Scoring_Config'!$C:$C,10),0),"False,0")</f>
        <v>0</v>
      </c>
      <c r="AI570" cm="1">
        <f t="array" ref="AI570">IF(FALSE,"True," &amp; IF(_xlfn.XLOOKUP("Service_Insecure_Match",'Scoring_Config'!$A:$A,'Scoring_Config'!$D:$D,"Yes")="Yes",_xlfn.XLOOKUP("Service_Insecure_Match",'Scoring_Config'!$A:$A,'Scoring_Config'!$C:$C,5),0),"False,0")</f>
        <v>0</v>
      </c>
      <c r="AJ570" cm="1">
        <f t="array" ref="AJ570">IF(FALSE,"True," &amp; IF(_xlfn.XLOOKUP("Risky_Inbound",'Scoring_Config'!$A:$A,'Scoring_Config'!$D:$D,"Yes")="Yes",_xlfn.XLOOKUP("Risky_Inbound",'Scoring_Config'!$A:$A,'Scoring_Config'!$C:$C,50),0),"False,0")</f>
        <v>0</v>
      </c>
      <c r="AK570" cm="1">
        <f t="array" ref="AK570">IF(FALSE,"True," &amp; IF(_xlfn.XLOOKUP("Risky_Outbound",'Scoring_Config'!$A:$A,'Scoring_Config'!$D:$D,"Yes")="Yes",_xlfn.XLOOKUP("Risky_Outbound",'Scoring_Config'!$A:$A,'Scoring_Config'!$C:$C,25),0),"False,0")</f>
        <v>0</v>
      </c>
      <c r="AL570" t="s">
        <v>6700</v>
      </c>
      <c r="AM570" cm="1">
        <f t="array" ref="AM57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70" t="s">
        <v>6697</v>
      </c>
      <c r="AO570" t="s">
        <v>6697</v>
      </c>
      <c r="AP570" t="s">
        <v>6697</v>
      </c>
      <c r="AQ570" cm="1">
        <f t="array" ref="AQ570">IF(FALSE,"True," &amp; IF(_xlfn.XLOOKUP("Service_IsAny",'Scoring_Config'!$A:$A,'Scoring_Config'!$D:$D,"Yes")="Yes",_xlfn.XLOOKUP("Service_IsAny",'Scoring_Config'!$A:$A,'Scoring_Config'!$C:$C,0),0),"False,0")</f>
        <v>0</v>
      </c>
      <c r="AR570">
        <v>1</v>
      </c>
      <c r="AS570" cm="1">
        <f t="array" ref="AS570">IF(FALSE,"True," &amp; IF(_xlfn.XLOOKUP("Service_RangeGt1000",'Scoring_Config'!$A:$A,'Scoring_Config'!$D:$D,"Yes")="Yes",_xlfn.XLOOKUP("Service_RangeGt1000",'Scoring_Config'!$A:$A,'Scoring_Config'!$C:$C,0),0),"False,0")</f>
        <v>0</v>
      </c>
      <c r="AT570" cm="1">
        <f t="array" ref="AT570">IF(TRUE,"True," &amp; IF(_xlfn.XLOOKUP("App_IsAny",'Scoring_Config'!$A:$A,'Scoring_Config'!$D:$D,"Yes")="Yes",_xlfn.XLOOKUP("App_IsAny",'Scoring_Config'!$A:$A,'Scoring_Config'!$C:$C,0),0),"False,0")</f>
        <v>0</v>
      </c>
      <c r="AU570">
        <v>65535</v>
      </c>
      <c r="AV570" cm="1">
        <f t="array" ref="AV570">IF(TRUE,"True," &amp; IF(_xlfn.XLOOKUP("App_RangeGt1000",'Scoring_Config'!$A:$A,'Scoring_Config'!$D:$D,"Yes")="Yes",_xlfn.XLOOKUP("App_RangeGt1000",'Scoring_Config'!$A:$A,'Scoring_Config'!$C:$C,0),0),"False,0")</f>
        <v>0</v>
      </c>
      <c r="AW570" cm="1">
        <f t="array" ref="AW570">IF(FALSE,"True," &amp; IF(_xlfn.XLOOKUP("Action_IsDenyOrDrop",'Scoring_Config'!$A:$A,'Scoring_Config'!$D:$D,"Yes")="Yes",_xlfn.XLOOKUP("Action_IsDenyOrDrop",'Scoring_Config'!$A:$A,'Scoring_Config'!$C:$C,0),0),"False,0")</f>
        <v>0</v>
      </c>
      <c r="AX570" cm="1">
        <f t="array" ref="AX570">IF(LEFT(AW570,4)="True",0,(IF(LEFT(Y570,4)="True",IF(_xlfn.XLOOKUP("Src_IsAny",'Scoring_Config'!$A:$A,'Scoring_Config'!$D:$D,"Yes")="Yes",_xlfn.XLOOKUP("Src_IsAny",'Scoring_Config'!$A:$A,'Scoring_Config'!$C:$C,10),0),0)+IF(LEFT(Z570,4)="True",IF(_xlfn.XLOOKUP("Src_CIDR_Le_16",'Scoring_Config'!$A:$A,'Scoring_Config'!$D:$D,"Yes")="Yes",_xlfn.XLOOKUP("Src_CIDR_Le_16",'Scoring_Config'!$A:$A,'Scoring_Config'!$C:$C,10),0),0)+IF(LEFT(AA570,4)="True",IF(_xlfn.XLOOKUP("Src_CIDR_17_22",'Scoring_Config'!$A:$A,'Scoring_Config'!$D:$D,"Yes")="Yes",_xlfn.XLOOKUP("Src_CIDR_17_22",'Scoring_Config'!$A:$A,'Scoring_Config'!$C:$C,5),0),0)+IF(LEFT(AB570,4)="True",IF(_xlfn.XLOOKUP("Dst_IsAny",'Scoring_Config'!$A:$A,'Scoring_Config'!$D:$D,"Yes")="Yes",_xlfn.XLOOKUP("Dst_IsAny",'Scoring_Config'!$A:$A,'Scoring_Config'!$C:$C,10),0),0)+IF(LEFT(AC570,4)="True",IF(_xlfn.XLOOKUP("Dst_CIDR_Le_16",'Scoring_Config'!$A:$A,'Scoring_Config'!$D:$D,"Yes")="Yes",_xlfn.XLOOKUP("Dst_CIDR_Le_16",'Scoring_Config'!$A:$A,'Scoring_Config'!$C:$C,10),0),0)+IF(LEFT(AD570,4)="True",IF(_xlfn.XLOOKUP("Dst_CIDR_17_22",'Scoring_Config'!$A:$A,'Scoring_Config'!$D:$D,"Yes")="Yes",_xlfn.XLOOKUP("Dst_CIDR_17_22",'Scoring_Config'!$A:$A,'Scoring_Config'!$C:$C,5),0),0)+IF(LEFT(AE570,4)="True",IF(_xlfn.XLOOKUP("SrcZone_IsAny",'Scoring_Config'!$A:$A,'Scoring_Config'!$D:$D,"Yes")="Yes",_xlfn.XLOOKUP("SrcZone_IsAny",'Scoring_Config'!$A:$A,'Scoring_Config'!$C:$C,10),0),0)+IF(LEFT(AF570,4)="True",IF(_xlfn.XLOOKUP("DstZone_IsAny",'Scoring_Config'!$A:$A,'Scoring_Config'!$D:$D,"Yes")="Yes",_xlfn.XLOOKUP("DstZone_IsAny",'Scoring_Config'!$A:$A,'Scoring_Config'!$C:$C,10),0),0)+IF(LEFT(AG570,4)="True",IF(_xlfn.XLOOKUP("Service_Any_OR_RangeGt1000",'Scoring_Config'!$A:$A,'Scoring_Config'!$D:$D,"Yes")="Yes",_xlfn.XLOOKUP("Service_Any_OR_RangeGt1000",'Scoring_Config'!$A:$A,'Scoring_Config'!$C:$C,10),0),0)+IF(LEFT(AH570,4)="True",IF(_xlfn.XLOOKUP("App_Any_OR_RangeGt1000",'Scoring_Config'!$A:$A,'Scoring_Config'!$D:$D,"Yes")="Yes",_xlfn.XLOOKUP("App_Any_OR_RangeGt1000",'Scoring_Config'!$A:$A,'Scoring_Config'!$C:$C,10),0),0)+IF(LEFT(AI570,4)="True",IF(_xlfn.XLOOKUP("Service_Insecure_Match",'Scoring_Config'!$A:$A,'Scoring_Config'!$D:$D,"Yes")="Yes",_xlfn.XLOOKUP("Service_Insecure_Match",'Scoring_Config'!$A:$A,'Scoring_Config'!$C:$C,5),0),0)+IF(LEFT(AJ570,4)="True",IF(_xlfn.XLOOKUP("Risky_Inbound",'Scoring_Config'!$A:$A,'Scoring_Config'!$D:$D,"Yes")="Yes",_xlfn.XLOOKUP("Risky_Inbound",'Scoring_Config'!$A:$A,'Scoring_Config'!$C:$C,50),0),0)+IF(LEFT(AK570,4)="True",IF(_xlfn.XLOOKUP("Risky_Outbound",'Scoring_Config'!$A:$A,'Scoring_Config'!$D:$D,"Yes")="Yes",_xlfn.XLOOKUP("Risky_Outbound",'Scoring_Config'!$A:$A,'Scoring_Config'!$C:$C,25),0),0)+IF(LEFT(AZ570,4)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570,FIND(",",AL570)+1,100)),0)+IF(LEFT(AM570,4)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570,FIND(",",AN570)+1,100)),0)+IF(_xlfn.XLOOKUP("Profile_Scoring",'Scoring_Config'!$A:$A,'Scoring_Config'!$D:$D,"Yes")="Yes",VALUE(MID(AO570,FIND(",",AO570)+1,100)),0)+IF(_xlfn.XLOOKUP("Options_Scoring",'Scoring_Config'!$A:$A,'Scoring_Config'!$D:$D,"Yes")="Yes",VALUE(MID(AP570,FIND(",",AP570)+1,100)),0)))</f>
        <v>0</v>
      </c>
      <c r="AZ570" cm="1">
        <f t="array" ref="AZ570">IF(FALSE,"True," &amp; IF(_xlfn.XLOOKUP("Migrate_Insecure",'Scoring_Config'!$A:$A,'Scoring_Config'!$D:$D,"Yes")="Yes",_xlfn.XLOOKUP("Migrate_Insecure",'Scoring_Config'!$A:$A,'Scoring_Config'!$C:$C,10),0),"False,0")</f>
        <v>0</v>
      </c>
    </row>
    <row r="571" spans="1:52">
      <c r="A571" t="s">
        <v>1979</v>
      </c>
      <c r="B571" t="s">
        <v>2544</v>
      </c>
      <c r="C571" t="s">
        <v>3542</v>
      </c>
      <c r="D571" t="s">
        <v>3545</v>
      </c>
      <c r="E571" t="s">
        <v>3563</v>
      </c>
      <c r="F571" t="s">
        <v>3805</v>
      </c>
      <c r="G571" t="s">
        <v>351</v>
      </c>
      <c r="H571" t="s">
        <v>174</v>
      </c>
      <c r="I571" t="s">
        <v>3805</v>
      </c>
      <c r="J571" t="s">
        <v>351</v>
      </c>
      <c r="K571" t="s">
        <v>1845</v>
      </c>
      <c r="L571" t="s">
        <v>1456</v>
      </c>
      <c r="M571" t="s">
        <v>1974</v>
      </c>
      <c r="N571" t="s">
        <v>4315</v>
      </c>
      <c r="O571" t="s">
        <v>4319</v>
      </c>
      <c r="P571" t="s">
        <v>4321</v>
      </c>
      <c r="Q571" t="s">
        <v>4462</v>
      </c>
      <c r="R571" t="s">
        <v>5440</v>
      </c>
      <c r="S571" t="s">
        <v>5440</v>
      </c>
      <c r="T571" t="s">
        <v>5733</v>
      </c>
      <c r="U571" t="s">
        <v>6239</v>
      </c>
      <c r="Y571" cm="1">
        <f t="array" ref="Y571">IF(FALSE,"True," &amp; IF(_xlfn.XLOOKUP("Src_IsAny",'Scoring_Config'!$A:$A,'Scoring_Config'!$D:$D,"Yes")="Yes",_xlfn.XLOOKUP("Src_IsAny",'Scoring_Config'!$A:$A,'Scoring_Config'!$C:$C,10),0),"False,0")</f>
        <v>0</v>
      </c>
      <c r="Z571" cm="1">
        <f t="array" ref="Z571">IF(FALSE,"True," &amp; IF(_xlfn.XLOOKUP("Src_CIDR_Le_16",'Scoring_Config'!$A:$A,'Scoring_Config'!$D:$D,"Yes")="Yes",_xlfn.XLOOKUP("Src_CIDR_Le_16",'Scoring_Config'!$A:$A,'Scoring_Config'!$C:$C,10),0),"False,0")</f>
        <v>0</v>
      </c>
      <c r="AA571" cm="1">
        <f t="array" ref="AA571">IF(FALSE,"True," &amp; IF(_xlfn.XLOOKUP("Src_CIDR_17_22",'Scoring_Config'!$A:$A,'Scoring_Config'!$D:$D,"Yes")="Yes",_xlfn.XLOOKUP("Src_CIDR_17_22",'Scoring_Config'!$A:$A,'Scoring_Config'!$C:$C,5),0),"False,0")</f>
        <v>0</v>
      </c>
      <c r="AB571" cm="1">
        <f t="array" ref="AB571">IF(FALSE,"True," &amp; IF(_xlfn.XLOOKUP("Dst_IsAny",'Scoring_Config'!$A:$A,'Scoring_Config'!$D:$D,"Yes")="Yes",_xlfn.XLOOKUP("Dst_IsAny",'Scoring_Config'!$A:$A,'Scoring_Config'!$C:$C,10),0),"False,0")</f>
        <v>0</v>
      </c>
      <c r="AC571" cm="1">
        <f t="array" ref="AC571">IF(FALSE,"True," &amp; IF(_xlfn.XLOOKUP("Dst_CIDR_Le_16",'Scoring_Config'!$A:$A,'Scoring_Config'!$D:$D,"Yes")="Yes",_xlfn.XLOOKUP("Dst_CIDR_Le_16",'Scoring_Config'!$A:$A,'Scoring_Config'!$C:$C,10),0),"False,0")</f>
        <v>0</v>
      </c>
      <c r="AD571" cm="1">
        <f t="array" ref="AD571">IF(FALSE,"True," &amp; IF(_xlfn.XLOOKUP("Dst_CIDR_17_22",'Scoring_Config'!$A:$A,'Scoring_Config'!$D:$D,"Yes")="Yes",_xlfn.XLOOKUP("Dst_CIDR_17_22",'Scoring_Config'!$A:$A,'Scoring_Config'!$C:$C,5),0),"False,0")</f>
        <v>0</v>
      </c>
      <c r="AE571" cm="1">
        <f t="array" ref="AE571">IF(FALSE,"True," &amp; IF(_xlfn.XLOOKUP("SrcZone_IsAny",'Scoring_Config'!$A:$A,'Scoring_Config'!$D:$D,"Yes")="Yes",_xlfn.XLOOKUP("SrcZone_IsAny",'Scoring_Config'!$A:$A,'Scoring_Config'!$C:$C,10),0),"False,0")</f>
        <v>0</v>
      </c>
      <c r="AF571" cm="1">
        <f t="array" ref="AF571">IF(FALSE,"True," &amp; IF(_xlfn.XLOOKUP("DstZone_IsAny",'Scoring_Config'!$A:$A,'Scoring_Config'!$D:$D,"Yes")="Yes",_xlfn.XLOOKUP("DstZone_IsAny",'Scoring_Config'!$A:$A,'Scoring_Config'!$C:$C,10),0),"False,0")</f>
        <v>0</v>
      </c>
      <c r="AG571" cm="1">
        <f t="array" ref="AG57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71" cm="1">
        <f t="array" ref="AH571">IF(FALSE,"True," &amp; IF(_xlfn.XLOOKUP("App_Any_OR_RangeGt1000",'Scoring_Config'!$A:$A,'Scoring_Config'!$D:$D,"Yes")="Yes",_xlfn.XLOOKUP("App_Any_OR_RangeGt1000",'Scoring_Config'!$A:$A,'Scoring_Config'!$C:$C,10),0),"False,0")</f>
        <v>0</v>
      </c>
      <c r="AI571" cm="1">
        <f t="array" ref="AI571">IF(FALSE,"True," &amp; IF(_xlfn.XLOOKUP("Service_Insecure_Match",'Scoring_Config'!$A:$A,'Scoring_Config'!$D:$D,"Yes")="Yes",_xlfn.XLOOKUP("Service_Insecure_Match",'Scoring_Config'!$A:$A,'Scoring_Config'!$C:$C,5),0),"False,0")</f>
        <v>0</v>
      </c>
      <c r="AJ571" cm="1">
        <f t="array" ref="AJ571">IF(FALSE,"True," &amp; IF(_xlfn.XLOOKUP("Risky_Inbound",'Scoring_Config'!$A:$A,'Scoring_Config'!$D:$D,"Yes")="Yes",_xlfn.XLOOKUP("Risky_Inbound",'Scoring_Config'!$A:$A,'Scoring_Config'!$C:$C,50),0),"False,0")</f>
        <v>0</v>
      </c>
      <c r="AK571" cm="1">
        <f t="array" ref="AK571">IF(FALSE,"True," &amp; IF(_xlfn.XLOOKUP("Risky_Outbound",'Scoring_Config'!$A:$A,'Scoring_Config'!$D:$D,"Yes")="Yes",_xlfn.XLOOKUP("Risky_Outbound",'Scoring_Config'!$A:$A,'Scoring_Config'!$C:$C,25),0),"False,0")</f>
        <v>0</v>
      </c>
      <c r="AL571" t="s">
        <v>6700</v>
      </c>
      <c r="AM571" cm="1">
        <f t="array" ref="AM57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71" t="s">
        <v>6697</v>
      </c>
      <c r="AO571" t="s">
        <v>6697</v>
      </c>
      <c r="AP571" t="s">
        <v>6697</v>
      </c>
      <c r="AQ571" cm="1">
        <f t="array" ref="AQ571">IF(FALSE,"True," &amp; IF(_xlfn.XLOOKUP("Service_IsAny",'Scoring_Config'!$A:$A,'Scoring_Config'!$D:$D,"Yes")="Yes",_xlfn.XLOOKUP("Service_IsAny",'Scoring_Config'!$A:$A,'Scoring_Config'!$C:$C,0),0),"False,0")</f>
        <v>0</v>
      </c>
      <c r="AR571">
        <v>3</v>
      </c>
      <c r="AS571" cm="1">
        <f t="array" ref="AS571">IF(FALSE,"True," &amp; IF(_xlfn.XLOOKUP("Service_RangeGt1000",'Scoring_Config'!$A:$A,'Scoring_Config'!$D:$D,"Yes")="Yes",_xlfn.XLOOKUP("Service_RangeGt1000",'Scoring_Config'!$A:$A,'Scoring_Config'!$C:$C,0),0),"False,0")</f>
        <v>0</v>
      </c>
      <c r="AT571" cm="1">
        <f t="array" ref="AT571">IF(FALSE,"True," &amp; IF(_xlfn.XLOOKUP("App_IsAny",'Scoring_Config'!$A:$A,'Scoring_Config'!$D:$D,"Yes")="Yes",_xlfn.XLOOKUP("App_IsAny",'Scoring_Config'!$A:$A,'Scoring_Config'!$C:$C,0),0),"False,0")</f>
        <v>0</v>
      </c>
      <c r="AU571">
        <v>2</v>
      </c>
      <c r="AV571" cm="1">
        <f t="array" ref="AV571">IF(FALSE,"True," &amp; IF(_xlfn.XLOOKUP("App_RangeGt1000",'Scoring_Config'!$A:$A,'Scoring_Config'!$D:$D,"Yes")="Yes",_xlfn.XLOOKUP("App_RangeGt1000",'Scoring_Config'!$A:$A,'Scoring_Config'!$C:$C,0),0),"False,0")</f>
        <v>0</v>
      </c>
      <c r="AW571" cm="1">
        <f t="array" ref="AW571">IF(FALSE,"True," &amp; IF(_xlfn.XLOOKUP("Action_IsDenyOrDrop",'Scoring_Config'!$A:$A,'Scoring_Config'!$D:$D,"Yes")="Yes",_xlfn.XLOOKUP("Action_IsDenyOrDrop",'Scoring_Config'!$A:$A,'Scoring_Config'!$C:$C,0),0),"False,0")</f>
        <v>0</v>
      </c>
      <c r="AX571" cm="1">
        <f t="array" ref="AX571">IF(LEFT(AW571,4)="True",0,(IF(LEFT(Y571,4)="True",IF(_xlfn.XLOOKUP("Src_IsAny",'Scoring_Config'!$A:$A,'Scoring_Config'!$D:$D,"Yes")="Yes",_xlfn.XLOOKUP("Src_IsAny",'Scoring_Config'!$A:$A,'Scoring_Config'!$C:$C,10),0),0)+IF(LEFT(Z571,4)="True",IF(_xlfn.XLOOKUP("Src_CIDR_Le_16",'Scoring_Config'!$A:$A,'Scoring_Config'!$D:$D,"Yes")="Yes",_xlfn.XLOOKUP("Src_CIDR_Le_16",'Scoring_Config'!$A:$A,'Scoring_Config'!$C:$C,10),0),0)+IF(LEFT(AA571,4)="True",IF(_xlfn.XLOOKUP("Src_CIDR_17_22",'Scoring_Config'!$A:$A,'Scoring_Config'!$D:$D,"Yes")="Yes",_xlfn.XLOOKUP("Src_CIDR_17_22",'Scoring_Config'!$A:$A,'Scoring_Config'!$C:$C,5),0),0)+IF(LEFT(AB571,4)="True",IF(_xlfn.XLOOKUP("Dst_IsAny",'Scoring_Config'!$A:$A,'Scoring_Config'!$D:$D,"Yes")="Yes",_xlfn.XLOOKUP("Dst_IsAny",'Scoring_Config'!$A:$A,'Scoring_Config'!$C:$C,10),0),0)+IF(LEFT(AC571,4)="True",IF(_xlfn.XLOOKUP("Dst_CIDR_Le_16",'Scoring_Config'!$A:$A,'Scoring_Config'!$D:$D,"Yes")="Yes",_xlfn.XLOOKUP("Dst_CIDR_Le_16",'Scoring_Config'!$A:$A,'Scoring_Config'!$C:$C,10),0),0)+IF(LEFT(AD571,4)="True",IF(_xlfn.XLOOKUP("Dst_CIDR_17_22",'Scoring_Config'!$A:$A,'Scoring_Config'!$D:$D,"Yes")="Yes",_xlfn.XLOOKUP("Dst_CIDR_17_22",'Scoring_Config'!$A:$A,'Scoring_Config'!$C:$C,5),0),0)+IF(LEFT(AE571,4)="True",IF(_xlfn.XLOOKUP("SrcZone_IsAny",'Scoring_Config'!$A:$A,'Scoring_Config'!$D:$D,"Yes")="Yes",_xlfn.XLOOKUP("SrcZone_IsAny",'Scoring_Config'!$A:$A,'Scoring_Config'!$C:$C,10),0),0)+IF(LEFT(AF571,4)="True",IF(_xlfn.XLOOKUP("DstZone_IsAny",'Scoring_Config'!$A:$A,'Scoring_Config'!$D:$D,"Yes")="Yes",_xlfn.XLOOKUP("DstZone_IsAny",'Scoring_Config'!$A:$A,'Scoring_Config'!$C:$C,10),0),0)+IF(LEFT(AG571,4)="True",IF(_xlfn.XLOOKUP("Service_Any_OR_RangeGt1000",'Scoring_Config'!$A:$A,'Scoring_Config'!$D:$D,"Yes")="Yes",_xlfn.XLOOKUP("Service_Any_OR_RangeGt1000",'Scoring_Config'!$A:$A,'Scoring_Config'!$C:$C,10),0),0)+IF(LEFT(AH571,4)="True",IF(_xlfn.XLOOKUP("App_Any_OR_RangeGt1000",'Scoring_Config'!$A:$A,'Scoring_Config'!$D:$D,"Yes")="Yes",_xlfn.XLOOKUP("App_Any_OR_RangeGt1000",'Scoring_Config'!$A:$A,'Scoring_Config'!$C:$C,10),0),0)+IF(LEFT(AI571,4)="True",IF(_xlfn.XLOOKUP("Service_Insecure_Match",'Scoring_Config'!$A:$A,'Scoring_Config'!$D:$D,"Yes")="Yes",_xlfn.XLOOKUP("Service_Insecure_Match",'Scoring_Config'!$A:$A,'Scoring_Config'!$C:$C,5),0),0)+IF(LEFT(AJ571,4)="True",IF(_xlfn.XLOOKUP("Risky_Inbound",'Scoring_Config'!$A:$A,'Scoring_Config'!$D:$D,"Yes")="Yes",_xlfn.XLOOKUP("Risky_Inbound",'Scoring_Config'!$A:$A,'Scoring_Config'!$C:$C,50),0),0)+IF(LEFT(AK571,4)="True",IF(_xlfn.XLOOKUP("Risky_Outbound",'Scoring_Config'!$A:$A,'Scoring_Config'!$D:$D,"Yes")="Yes",_xlfn.XLOOKUP("Risky_Outbound",'Scoring_Config'!$A:$A,'Scoring_Config'!$C:$C,25),0),0)+IF(LEFT(AZ571,4)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571,FIND(",",AL571)+1,100)),0)+IF(LEFT(AM571,4)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571,FIND(",",AN571)+1,100)),0)+IF(_xlfn.XLOOKUP("Profile_Scoring",'Scoring_Config'!$A:$A,'Scoring_Config'!$D:$D,"Yes")="Yes",VALUE(MID(AO571,FIND(",",AO571)+1,100)),0)+IF(_xlfn.XLOOKUP("Options_Scoring",'Scoring_Config'!$A:$A,'Scoring_Config'!$D:$D,"Yes")="Yes",VALUE(MID(AP571,FIND(",",AP571)+1,100)),0)))</f>
        <v>0</v>
      </c>
      <c r="AZ571" cm="1">
        <f t="array" ref="AZ571">IF(FALSE,"True," &amp; IF(_xlfn.XLOOKUP("Migrate_Insecure",'Scoring_Config'!$A:$A,'Scoring_Config'!$D:$D,"Yes")="Yes",_xlfn.XLOOKUP("Migrate_Insecure",'Scoring_Config'!$A:$A,'Scoring_Config'!$C:$C,10),0),"False,0")</f>
        <v>0</v>
      </c>
    </row>
    <row r="572" spans="1:52">
      <c r="A572" t="s">
        <v>1979</v>
      </c>
      <c r="B572" t="s">
        <v>2545</v>
      </c>
      <c r="C572" t="s">
        <v>3542</v>
      </c>
      <c r="D572" t="s">
        <v>3545</v>
      </c>
      <c r="E572" t="s">
        <v>3563</v>
      </c>
      <c r="F572" t="s">
        <v>3806</v>
      </c>
      <c r="G572" t="s">
        <v>352</v>
      </c>
      <c r="H572" t="s">
        <v>174</v>
      </c>
      <c r="I572" t="s">
        <v>3806</v>
      </c>
      <c r="J572" t="s">
        <v>352</v>
      </c>
      <c r="K572" t="s">
        <v>1676</v>
      </c>
      <c r="L572" t="s">
        <v>1327</v>
      </c>
      <c r="M572" t="s">
        <v>1974</v>
      </c>
      <c r="N572" t="s">
        <v>4315</v>
      </c>
      <c r="O572" t="s">
        <v>4319</v>
      </c>
      <c r="P572" t="s">
        <v>4322</v>
      </c>
      <c r="Q572" t="s">
        <v>4751</v>
      </c>
      <c r="R572" t="s">
        <v>5440</v>
      </c>
      <c r="S572" t="s">
        <v>5440</v>
      </c>
      <c r="T572" t="s">
        <v>5734</v>
      </c>
      <c r="U572" t="s">
        <v>6240</v>
      </c>
      <c r="Y572" cm="1">
        <f t="array" ref="Y572">IF(FALSE,"True," &amp; IF(_xlfn.XLOOKUP("Src_IsAny",'Scoring_Config'!$A:$A,'Scoring_Config'!$D:$D,"Yes")="Yes",_xlfn.XLOOKUP("Src_IsAny",'Scoring_Config'!$A:$A,'Scoring_Config'!$C:$C,10),0),"False,0")</f>
        <v>0</v>
      </c>
      <c r="Z572" cm="1">
        <f t="array" ref="Z572">IF(FALSE,"True," &amp; IF(_xlfn.XLOOKUP("Src_CIDR_Le_16",'Scoring_Config'!$A:$A,'Scoring_Config'!$D:$D,"Yes")="Yes",_xlfn.XLOOKUP("Src_CIDR_Le_16",'Scoring_Config'!$A:$A,'Scoring_Config'!$C:$C,10),0),"False,0")</f>
        <v>0</v>
      </c>
      <c r="AA572" cm="1">
        <f t="array" ref="AA572">IF(TRUE,"True," &amp; IF(_xlfn.XLOOKUP("Src_CIDR_17_22",'Scoring_Config'!$A:$A,'Scoring_Config'!$D:$D,"Yes")="Yes",_xlfn.XLOOKUP("Src_CIDR_17_22",'Scoring_Config'!$A:$A,'Scoring_Config'!$C:$C,5),0),"False,0")</f>
        <v>0</v>
      </c>
      <c r="AB572" cm="1">
        <f t="array" ref="AB572">IF(FALSE,"True," &amp; IF(_xlfn.XLOOKUP("Dst_IsAny",'Scoring_Config'!$A:$A,'Scoring_Config'!$D:$D,"Yes")="Yes",_xlfn.XLOOKUP("Dst_IsAny",'Scoring_Config'!$A:$A,'Scoring_Config'!$C:$C,10),0),"False,0")</f>
        <v>0</v>
      </c>
      <c r="AC572" cm="1">
        <f t="array" ref="AC572">IF(FALSE,"True," &amp; IF(_xlfn.XLOOKUP("Dst_CIDR_Le_16",'Scoring_Config'!$A:$A,'Scoring_Config'!$D:$D,"Yes")="Yes",_xlfn.XLOOKUP("Dst_CIDR_Le_16",'Scoring_Config'!$A:$A,'Scoring_Config'!$C:$C,10),0),"False,0")</f>
        <v>0</v>
      </c>
      <c r="AD572" cm="1">
        <f t="array" ref="AD572">IF(TRUE,"True," &amp; IF(_xlfn.XLOOKUP("Dst_CIDR_17_22",'Scoring_Config'!$A:$A,'Scoring_Config'!$D:$D,"Yes")="Yes",_xlfn.XLOOKUP("Dst_CIDR_17_22",'Scoring_Config'!$A:$A,'Scoring_Config'!$C:$C,5),0),"False,0")</f>
        <v>0</v>
      </c>
      <c r="AE572" cm="1">
        <f t="array" ref="AE572">IF(FALSE,"True," &amp; IF(_xlfn.XLOOKUP("SrcZone_IsAny",'Scoring_Config'!$A:$A,'Scoring_Config'!$D:$D,"Yes")="Yes",_xlfn.XLOOKUP("SrcZone_IsAny",'Scoring_Config'!$A:$A,'Scoring_Config'!$C:$C,10),0),"False,0")</f>
        <v>0</v>
      </c>
      <c r="AF572" cm="1">
        <f t="array" ref="AF572">IF(FALSE,"True," &amp; IF(_xlfn.XLOOKUP("DstZone_IsAny",'Scoring_Config'!$A:$A,'Scoring_Config'!$D:$D,"Yes")="Yes",_xlfn.XLOOKUP("DstZone_IsAny",'Scoring_Config'!$A:$A,'Scoring_Config'!$C:$C,10),0),"False,0")</f>
        <v>0</v>
      </c>
      <c r="AG572" cm="1">
        <f t="array" ref="AG57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72" cm="1">
        <f t="array" ref="AH572">IF(FALSE,"True," &amp; IF(_xlfn.XLOOKUP("App_Any_OR_RangeGt1000",'Scoring_Config'!$A:$A,'Scoring_Config'!$D:$D,"Yes")="Yes",_xlfn.XLOOKUP("App_Any_OR_RangeGt1000",'Scoring_Config'!$A:$A,'Scoring_Config'!$C:$C,10),0),"False,0")</f>
        <v>0</v>
      </c>
      <c r="AI572" cm="1">
        <f t="array" ref="AI572">IF(FALSE,"True," &amp; IF(_xlfn.XLOOKUP("Service_Insecure_Match",'Scoring_Config'!$A:$A,'Scoring_Config'!$D:$D,"Yes")="Yes",_xlfn.XLOOKUP("Service_Insecure_Match",'Scoring_Config'!$A:$A,'Scoring_Config'!$C:$C,5),0),"False,0")</f>
        <v>0</v>
      </c>
      <c r="AJ572" cm="1">
        <f t="array" ref="AJ572">IF(FALSE,"True," &amp; IF(_xlfn.XLOOKUP("Risky_Inbound",'Scoring_Config'!$A:$A,'Scoring_Config'!$D:$D,"Yes")="Yes",_xlfn.XLOOKUP("Risky_Inbound",'Scoring_Config'!$A:$A,'Scoring_Config'!$C:$C,50),0),"False,0")</f>
        <v>0</v>
      </c>
      <c r="AK572" cm="1">
        <f t="array" ref="AK572">IF(FALSE,"True," &amp; IF(_xlfn.XLOOKUP("Risky_Outbound",'Scoring_Config'!$A:$A,'Scoring_Config'!$D:$D,"Yes")="Yes",_xlfn.XLOOKUP("Risky_Outbound",'Scoring_Config'!$A:$A,'Scoring_Config'!$C:$C,25),0),"False,0")</f>
        <v>0</v>
      </c>
      <c r="AL572" t="s">
        <v>6697</v>
      </c>
      <c r="AM572" cm="1">
        <f t="array" ref="AM57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72" t="s">
        <v>6697</v>
      </c>
      <c r="AO572" t="s">
        <v>6697</v>
      </c>
      <c r="AP572" t="s">
        <v>6697</v>
      </c>
      <c r="AQ572" cm="1">
        <f t="array" ref="AQ572">IF(FALSE,"True," &amp; IF(_xlfn.XLOOKUP("Service_IsAny",'Scoring_Config'!$A:$A,'Scoring_Config'!$D:$D,"Yes")="Yes",_xlfn.XLOOKUP("Service_IsAny",'Scoring_Config'!$A:$A,'Scoring_Config'!$C:$C,0),0),"False,0")</f>
        <v>0</v>
      </c>
      <c r="AR572">
        <v>0</v>
      </c>
      <c r="AS572" cm="1">
        <f t="array" ref="AS572">IF(FALSE,"True," &amp; IF(_xlfn.XLOOKUP("Service_RangeGt1000",'Scoring_Config'!$A:$A,'Scoring_Config'!$D:$D,"Yes")="Yes",_xlfn.XLOOKUP("Service_RangeGt1000",'Scoring_Config'!$A:$A,'Scoring_Config'!$C:$C,0),0),"False,0")</f>
        <v>0</v>
      </c>
      <c r="AT572" cm="1">
        <f t="array" ref="AT572">IF(FALSE,"True," &amp; IF(_xlfn.XLOOKUP("App_IsAny",'Scoring_Config'!$A:$A,'Scoring_Config'!$D:$D,"Yes")="Yes",_xlfn.XLOOKUP("App_IsAny",'Scoring_Config'!$A:$A,'Scoring_Config'!$C:$C,0),0),"False,0")</f>
        <v>0</v>
      </c>
      <c r="AU572">
        <v>0</v>
      </c>
      <c r="AV572" cm="1">
        <f t="array" ref="AV572">IF(FALSE,"True," &amp; IF(_xlfn.XLOOKUP("App_RangeGt1000",'Scoring_Config'!$A:$A,'Scoring_Config'!$D:$D,"Yes")="Yes",_xlfn.XLOOKUP("App_RangeGt1000",'Scoring_Config'!$A:$A,'Scoring_Config'!$C:$C,0),0),"False,0")</f>
        <v>0</v>
      </c>
      <c r="AW572" cm="1">
        <f t="array" ref="AW572">IF(FALSE,"True," &amp; IF(_xlfn.XLOOKUP("Action_IsDenyOrDrop",'Scoring_Config'!$A:$A,'Scoring_Config'!$D:$D,"Yes")="Yes",_xlfn.XLOOKUP("Action_IsDenyOrDrop",'Scoring_Config'!$A:$A,'Scoring_Config'!$C:$C,0),0),"False,0")</f>
        <v>0</v>
      </c>
      <c r="AX572" cm="1">
        <f t="array" ref="AX572">IF(LEFT(AW572,4)="True",0,(IF(LEFT(Y572,4)="True",IF(_xlfn.XLOOKUP("Src_IsAny",'Scoring_Config'!$A:$A,'Scoring_Config'!$D:$D,"Yes")="Yes",_xlfn.XLOOKUP("Src_IsAny",'Scoring_Config'!$A:$A,'Scoring_Config'!$C:$C,10),0),0)+IF(LEFT(Z572,4)="True",IF(_xlfn.XLOOKUP("Src_CIDR_Le_16",'Scoring_Config'!$A:$A,'Scoring_Config'!$D:$D,"Yes")="Yes",_xlfn.XLOOKUP("Src_CIDR_Le_16",'Scoring_Config'!$A:$A,'Scoring_Config'!$C:$C,10),0),0)+IF(LEFT(AA572,4)="True",IF(_xlfn.XLOOKUP("Src_CIDR_17_22",'Scoring_Config'!$A:$A,'Scoring_Config'!$D:$D,"Yes")="Yes",_xlfn.XLOOKUP("Src_CIDR_17_22",'Scoring_Config'!$A:$A,'Scoring_Config'!$C:$C,5),0),0)+IF(LEFT(AB572,4)="True",IF(_xlfn.XLOOKUP("Dst_IsAny",'Scoring_Config'!$A:$A,'Scoring_Config'!$D:$D,"Yes")="Yes",_xlfn.XLOOKUP("Dst_IsAny",'Scoring_Config'!$A:$A,'Scoring_Config'!$C:$C,10),0),0)+IF(LEFT(AC572,4)="True",IF(_xlfn.XLOOKUP("Dst_CIDR_Le_16",'Scoring_Config'!$A:$A,'Scoring_Config'!$D:$D,"Yes")="Yes",_xlfn.XLOOKUP("Dst_CIDR_Le_16",'Scoring_Config'!$A:$A,'Scoring_Config'!$C:$C,10),0),0)+IF(LEFT(AD572,4)="True",IF(_xlfn.XLOOKUP("Dst_CIDR_17_22",'Scoring_Config'!$A:$A,'Scoring_Config'!$D:$D,"Yes")="Yes",_xlfn.XLOOKUP("Dst_CIDR_17_22",'Scoring_Config'!$A:$A,'Scoring_Config'!$C:$C,5),0),0)+IF(LEFT(AE572,4)="True",IF(_xlfn.XLOOKUP("SrcZone_IsAny",'Scoring_Config'!$A:$A,'Scoring_Config'!$D:$D,"Yes")="Yes",_xlfn.XLOOKUP("SrcZone_IsAny",'Scoring_Config'!$A:$A,'Scoring_Config'!$C:$C,10),0),0)+IF(LEFT(AF572,4)="True",IF(_xlfn.XLOOKUP("DstZone_IsAny",'Scoring_Config'!$A:$A,'Scoring_Config'!$D:$D,"Yes")="Yes",_xlfn.XLOOKUP("DstZone_IsAny",'Scoring_Config'!$A:$A,'Scoring_Config'!$C:$C,10),0),0)+IF(LEFT(AG572,4)="True",IF(_xlfn.XLOOKUP("Service_Any_OR_RangeGt1000",'Scoring_Config'!$A:$A,'Scoring_Config'!$D:$D,"Yes")="Yes",_xlfn.XLOOKUP("Service_Any_OR_RangeGt1000",'Scoring_Config'!$A:$A,'Scoring_Config'!$C:$C,10),0),0)+IF(LEFT(AH572,4)="True",IF(_xlfn.XLOOKUP("App_Any_OR_RangeGt1000",'Scoring_Config'!$A:$A,'Scoring_Config'!$D:$D,"Yes")="Yes",_xlfn.XLOOKUP("App_Any_OR_RangeGt1000",'Scoring_Config'!$A:$A,'Scoring_Config'!$C:$C,10),0),0)+IF(LEFT(AI572,4)="True",IF(_xlfn.XLOOKUP("Service_Insecure_Match",'Scoring_Config'!$A:$A,'Scoring_Config'!$D:$D,"Yes")="Yes",_xlfn.XLOOKUP("Service_Insecure_Match",'Scoring_Config'!$A:$A,'Scoring_Config'!$C:$C,5),0),0)+IF(LEFT(AJ572,4)="True",IF(_xlfn.XLOOKUP("Risky_Inbound",'Scoring_Config'!$A:$A,'Scoring_Config'!$D:$D,"Yes")="Yes",_xlfn.XLOOKUP("Risky_Inbound",'Scoring_Config'!$A:$A,'Scoring_Config'!$C:$C,50),0),0)+IF(LEFT(AK572,4)="True",IF(_xlfn.XLOOKUP("Risky_Outbound",'Scoring_Config'!$A:$A,'Scoring_Config'!$D:$D,"Yes")="Yes",_xlfn.XLOOKUP("Risky_Outbound",'Scoring_Config'!$A:$A,'Scoring_Config'!$C:$C,25),0),0)+IF(LEFT(AZ572,4)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572,FIND(",",AL572)+1,100)),0)+IF(LEFT(AM572,4)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572,FIND(",",AN572)+1,100)),0)+IF(_xlfn.XLOOKUP("Profile_Scoring",'Scoring_Config'!$A:$A,'Scoring_Config'!$D:$D,"Yes")="Yes",VALUE(MID(AO572,FIND(",",AO572)+1,100)),0)+IF(_xlfn.XLOOKUP("Options_Scoring",'Scoring_Config'!$A:$A,'Scoring_Config'!$D:$D,"Yes")="Yes",VALUE(MID(AP572,FIND(",",AP572)+1,100)),0)))</f>
        <v>0</v>
      </c>
      <c r="AZ572" cm="1">
        <f t="array" ref="AZ572">IF(FALSE,"True," &amp; IF(_xlfn.XLOOKUP("Migrate_Insecure",'Scoring_Config'!$A:$A,'Scoring_Config'!$D:$D,"Yes")="Yes",_xlfn.XLOOKUP("Migrate_Insecure",'Scoring_Config'!$A:$A,'Scoring_Config'!$C:$C,10),0),"False,0")</f>
        <v>0</v>
      </c>
    </row>
    <row r="573" spans="1:52">
      <c r="A573" t="s">
        <v>1979</v>
      </c>
      <c r="B573" t="s">
        <v>2546</v>
      </c>
      <c r="C573" t="s">
        <v>3542</v>
      </c>
      <c r="D573" t="s">
        <v>3545</v>
      </c>
      <c r="E573" t="s">
        <v>3563</v>
      </c>
      <c r="F573" t="s">
        <v>3806</v>
      </c>
      <c r="G573" t="s">
        <v>352</v>
      </c>
      <c r="H573" t="s">
        <v>174</v>
      </c>
      <c r="I573" t="s">
        <v>3806</v>
      </c>
      <c r="J573" t="s">
        <v>352</v>
      </c>
      <c r="K573" t="s">
        <v>174</v>
      </c>
      <c r="L573" t="s">
        <v>1455</v>
      </c>
      <c r="M573" t="s">
        <v>1974</v>
      </c>
      <c r="N573" t="s">
        <v>4315</v>
      </c>
      <c r="O573" t="s">
        <v>4319</v>
      </c>
      <c r="P573" t="s">
        <v>4322</v>
      </c>
      <c r="Q573" t="s">
        <v>4752</v>
      </c>
      <c r="R573" t="s">
        <v>5440</v>
      </c>
      <c r="S573" t="s">
        <v>5512</v>
      </c>
      <c r="T573" t="s">
        <v>5735</v>
      </c>
      <c r="U573" t="s">
        <v>5732</v>
      </c>
      <c r="Y573" cm="1">
        <f t="array" ref="Y573">IF(FALSE,"True," &amp; IF(_xlfn.XLOOKUP("Src_IsAny",'Scoring_Config'!$A:$A,'Scoring_Config'!$D:$D,"Yes")="Yes",_xlfn.XLOOKUP("Src_IsAny",'Scoring_Config'!$A:$A,'Scoring_Config'!$C:$C,10),0),"False,0")</f>
        <v>0</v>
      </c>
      <c r="Z573" cm="1">
        <f t="array" ref="Z573">IF(FALSE,"True," &amp; IF(_xlfn.XLOOKUP("Src_CIDR_Le_16",'Scoring_Config'!$A:$A,'Scoring_Config'!$D:$D,"Yes")="Yes",_xlfn.XLOOKUP("Src_CIDR_Le_16",'Scoring_Config'!$A:$A,'Scoring_Config'!$C:$C,10),0),"False,0")</f>
        <v>0</v>
      </c>
      <c r="AA573" cm="1">
        <f t="array" ref="AA573">IF(TRUE,"True," &amp; IF(_xlfn.XLOOKUP("Src_CIDR_17_22",'Scoring_Config'!$A:$A,'Scoring_Config'!$D:$D,"Yes")="Yes",_xlfn.XLOOKUP("Src_CIDR_17_22",'Scoring_Config'!$A:$A,'Scoring_Config'!$C:$C,5),0),"False,0")</f>
        <v>0</v>
      </c>
      <c r="AB573" cm="1">
        <f t="array" ref="AB573">IF(FALSE,"True," &amp; IF(_xlfn.XLOOKUP("Dst_IsAny",'Scoring_Config'!$A:$A,'Scoring_Config'!$D:$D,"Yes")="Yes",_xlfn.XLOOKUP("Dst_IsAny",'Scoring_Config'!$A:$A,'Scoring_Config'!$C:$C,10),0),"False,0")</f>
        <v>0</v>
      </c>
      <c r="AC573" cm="1">
        <f t="array" ref="AC573">IF(FALSE,"True," &amp; IF(_xlfn.XLOOKUP("Dst_CIDR_Le_16",'Scoring_Config'!$A:$A,'Scoring_Config'!$D:$D,"Yes")="Yes",_xlfn.XLOOKUP("Dst_CIDR_Le_16",'Scoring_Config'!$A:$A,'Scoring_Config'!$C:$C,10),0),"False,0")</f>
        <v>0</v>
      </c>
      <c r="AD573" cm="1">
        <f t="array" ref="AD573">IF(TRUE,"True," &amp; IF(_xlfn.XLOOKUP("Dst_CIDR_17_22",'Scoring_Config'!$A:$A,'Scoring_Config'!$D:$D,"Yes")="Yes",_xlfn.XLOOKUP("Dst_CIDR_17_22",'Scoring_Config'!$A:$A,'Scoring_Config'!$C:$C,5),0),"False,0")</f>
        <v>0</v>
      </c>
      <c r="AE573" cm="1">
        <f t="array" ref="AE573">IF(FALSE,"True," &amp; IF(_xlfn.XLOOKUP("SrcZone_IsAny",'Scoring_Config'!$A:$A,'Scoring_Config'!$D:$D,"Yes")="Yes",_xlfn.XLOOKUP("SrcZone_IsAny",'Scoring_Config'!$A:$A,'Scoring_Config'!$C:$C,10),0),"False,0")</f>
        <v>0</v>
      </c>
      <c r="AF573" cm="1">
        <f t="array" ref="AF573">IF(FALSE,"True," &amp; IF(_xlfn.XLOOKUP("DstZone_IsAny",'Scoring_Config'!$A:$A,'Scoring_Config'!$D:$D,"Yes")="Yes",_xlfn.XLOOKUP("DstZone_IsAny",'Scoring_Config'!$A:$A,'Scoring_Config'!$C:$C,10),0),"False,0")</f>
        <v>0</v>
      </c>
      <c r="AG573" cm="1">
        <f t="array" ref="AG57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73" cm="1">
        <f t="array" ref="AH573">IF(TRUE,"True," &amp; IF(_xlfn.XLOOKUP("App_Any_OR_RangeGt1000",'Scoring_Config'!$A:$A,'Scoring_Config'!$D:$D,"Yes")="Yes",_xlfn.XLOOKUP("App_Any_OR_RangeGt1000",'Scoring_Config'!$A:$A,'Scoring_Config'!$C:$C,10),0),"False,0")</f>
        <v>0</v>
      </c>
      <c r="AI573" cm="1">
        <f t="array" ref="AI573">IF(FALSE,"True," &amp; IF(_xlfn.XLOOKUP("Service_Insecure_Match",'Scoring_Config'!$A:$A,'Scoring_Config'!$D:$D,"Yes")="Yes",_xlfn.XLOOKUP("Service_Insecure_Match",'Scoring_Config'!$A:$A,'Scoring_Config'!$C:$C,5),0),"False,0")</f>
        <v>0</v>
      </c>
      <c r="AJ573" cm="1">
        <f t="array" ref="AJ573">IF(FALSE,"True," &amp; IF(_xlfn.XLOOKUP("Risky_Inbound",'Scoring_Config'!$A:$A,'Scoring_Config'!$D:$D,"Yes")="Yes",_xlfn.XLOOKUP("Risky_Inbound",'Scoring_Config'!$A:$A,'Scoring_Config'!$C:$C,50),0),"False,0")</f>
        <v>0</v>
      </c>
      <c r="AK573" cm="1">
        <f t="array" ref="AK573">IF(FALSE,"True," &amp; IF(_xlfn.XLOOKUP("Risky_Outbound",'Scoring_Config'!$A:$A,'Scoring_Config'!$D:$D,"Yes")="Yes",_xlfn.XLOOKUP("Risky_Outbound",'Scoring_Config'!$A:$A,'Scoring_Config'!$C:$C,25),0),"False,0")</f>
        <v>0</v>
      </c>
      <c r="AL573" t="s">
        <v>6697</v>
      </c>
      <c r="AM573" cm="1">
        <f t="array" ref="AM57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73" t="s">
        <v>6697</v>
      </c>
      <c r="AO573" t="s">
        <v>6697</v>
      </c>
      <c r="AP573" t="s">
        <v>6697</v>
      </c>
      <c r="AQ573" cm="1">
        <f t="array" ref="AQ573">IF(FALSE,"True," &amp; IF(_xlfn.XLOOKUP("Service_IsAny",'Scoring_Config'!$A:$A,'Scoring_Config'!$D:$D,"Yes")="Yes",_xlfn.XLOOKUP("Service_IsAny",'Scoring_Config'!$A:$A,'Scoring_Config'!$C:$C,0),0),"False,0")</f>
        <v>0</v>
      </c>
      <c r="AR573">
        <v>1</v>
      </c>
      <c r="AS573" cm="1">
        <f t="array" ref="AS573">IF(FALSE,"True," &amp; IF(_xlfn.XLOOKUP("Service_RangeGt1000",'Scoring_Config'!$A:$A,'Scoring_Config'!$D:$D,"Yes")="Yes",_xlfn.XLOOKUP("Service_RangeGt1000",'Scoring_Config'!$A:$A,'Scoring_Config'!$C:$C,0),0),"False,0")</f>
        <v>0</v>
      </c>
      <c r="AT573" cm="1">
        <f t="array" ref="AT573">IF(TRUE,"True," &amp; IF(_xlfn.XLOOKUP("App_IsAny",'Scoring_Config'!$A:$A,'Scoring_Config'!$D:$D,"Yes")="Yes",_xlfn.XLOOKUP("App_IsAny",'Scoring_Config'!$A:$A,'Scoring_Config'!$C:$C,0),0),"False,0")</f>
        <v>0</v>
      </c>
      <c r="AU573">
        <v>65535</v>
      </c>
      <c r="AV573" cm="1">
        <f t="array" ref="AV573">IF(TRUE,"True," &amp; IF(_xlfn.XLOOKUP("App_RangeGt1000",'Scoring_Config'!$A:$A,'Scoring_Config'!$D:$D,"Yes")="Yes",_xlfn.XLOOKUP("App_RangeGt1000",'Scoring_Config'!$A:$A,'Scoring_Config'!$C:$C,0),0),"False,0")</f>
        <v>0</v>
      </c>
      <c r="AW573" cm="1">
        <f t="array" ref="AW573">IF(FALSE,"True," &amp; IF(_xlfn.XLOOKUP("Action_IsDenyOrDrop",'Scoring_Config'!$A:$A,'Scoring_Config'!$D:$D,"Yes")="Yes",_xlfn.XLOOKUP("Action_IsDenyOrDrop",'Scoring_Config'!$A:$A,'Scoring_Config'!$C:$C,0),0),"False,0")</f>
        <v>0</v>
      </c>
      <c r="AX573" cm="1">
        <f t="array" ref="AX573">IF(LEFT(AW573,4)="True",0,(IF(LEFT(Y573,4)="True",IF(_xlfn.XLOOKUP("Src_IsAny",'Scoring_Config'!$A:$A,'Scoring_Config'!$D:$D,"Yes")="Yes",_xlfn.XLOOKUP("Src_IsAny",'Scoring_Config'!$A:$A,'Scoring_Config'!$C:$C,10),0),0)+IF(LEFT(Z573,4)="True",IF(_xlfn.XLOOKUP("Src_CIDR_Le_16",'Scoring_Config'!$A:$A,'Scoring_Config'!$D:$D,"Yes")="Yes",_xlfn.XLOOKUP("Src_CIDR_Le_16",'Scoring_Config'!$A:$A,'Scoring_Config'!$C:$C,10),0),0)+IF(LEFT(AA573,4)="True",IF(_xlfn.XLOOKUP("Src_CIDR_17_22",'Scoring_Config'!$A:$A,'Scoring_Config'!$D:$D,"Yes")="Yes",_xlfn.XLOOKUP("Src_CIDR_17_22",'Scoring_Config'!$A:$A,'Scoring_Config'!$C:$C,5),0),0)+IF(LEFT(AB573,4)="True",IF(_xlfn.XLOOKUP("Dst_IsAny",'Scoring_Config'!$A:$A,'Scoring_Config'!$D:$D,"Yes")="Yes",_xlfn.XLOOKUP("Dst_IsAny",'Scoring_Config'!$A:$A,'Scoring_Config'!$C:$C,10),0),0)+IF(LEFT(AC573,4)="True",IF(_xlfn.XLOOKUP("Dst_CIDR_Le_16",'Scoring_Config'!$A:$A,'Scoring_Config'!$D:$D,"Yes")="Yes",_xlfn.XLOOKUP("Dst_CIDR_Le_16",'Scoring_Config'!$A:$A,'Scoring_Config'!$C:$C,10),0),0)+IF(LEFT(AD573,4)="True",IF(_xlfn.XLOOKUP("Dst_CIDR_17_22",'Scoring_Config'!$A:$A,'Scoring_Config'!$D:$D,"Yes")="Yes",_xlfn.XLOOKUP("Dst_CIDR_17_22",'Scoring_Config'!$A:$A,'Scoring_Config'!$C:$C,5),0),0)+IF(LEFT(AE573,4)="True",IF(_xlfn.XLOOKUP("SrcZone_IsAny",'Scoring_Config'!$A:$A,'Scoring_Config'!$D:$D,"Yes")="Yes",_xlfn.XLOOKUP("SrcZone_IsAny",'Scoring_Config'!$A:$A,'Scoring_Config'!$C:$C,10),0),0)+IF(LEFT(AF573,4)="True",IF(_xlfn.XLOOKUP("DstZone_IsAny",'Scoring_Config'!$A:$A,'Scoring_Config'!$D:$D,"Yes")="Yes",_xlfn.XLOOKUP("DstZone_IsAny",'Scoring_Config'!$A:$A,'Scoring_Config'!$C:$C,10),0),0)+IF(LEFT(AG573,4)="True",IF(_xlfn.XLOOKUP("Service_Any_OR_RangeGt1000",'Scoring_Config'!$A:$A,'Scoring_Config'!$D:$D,"Yes")="Yes",_xlfn.XLOOKUP("Service_Any_OR_RangeGt1000",'Scoring_Config'!$A:$A,'Scoring_Config'!$C:$C,10),0),0)+IF(LEFT(AH573,4)="True",IF(_xlfn.XLOOKUP("App_Any_OR_RangeGt1000",'Scoring_Config'!$A:$A,'Scoring_Config'!$D:$D,"Yes")="Yes",_xlfn.XLOOKUP("App_Any_OR_RangeGt1000",'Scoring_Config'!$A:$A,'Scoring_Config'!$C:$C,10),0),0)+IF(LEFT(AI573,4)="True",IF(_xlfn.XLOOKUP("Service_Insecure_Match",'Scoring_Config'!$A:$A,'Scoring_Config'!$D:$D,"Yes")="Yes",_xlfn.XLOOKUP("Service_Insecure_Match",'Scoring_Config'!$A:$A,'Scoring_Config'!$C:$C,5),0),0)+IF(LEFT(AJ573,4)="True",IF(_xlfn.XLOOKUP("Risky_Inbound",'Scoring_Config'!$A:$A,'Scoring_Config'!$D:$D,"Yes")="Yes",_xlfn.XLOOKUP("Risky_Inbound",'Scoring_Config'!$A:$A,'Scoring_Config'!$C:$C,50),0),0)+IF(LEFT(AK573,4)="True",IF(_xlfn.XLOOKUP("Risky_Outbound",'Scoring_Config'!$A:$A,'Scoring_Config'!$D:$D,"Yes")="Yes",_xlfn.XLOOKUP("Risky_Outbound",'Scoring_Config'!$A:$A,'Scoring_Config'!$C:$C,25),0),0)+IF(LEFT(AZ573,4)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573,FIND(",",AL573)+1,100)),0)+IF(LEFT(AM573,4)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573,FIND(",",AN573)+1,100)),0)+IF(_xlfn.XLOOKUP("Profile_Scoring",'Scoring_Config'!$A:$A,'Scoring_Config'!$D:$D,"Yes")="Yes",VALUE(MID(AO573,FIND(",",AO573)+1,100)),0)+IF(_xlfn.XLOOKUP("Options_Scoring",'Scoring_Config'!$A:$A,'Scoring_Config'!$D:$D,"Yes")="Yes",VALUE(MID(AP573,FIND(",",AP573)+1,100)),0)))</f>
        <v>0</v>
      </c>
      <c r="AZ573" cm="1">
        <f t="array" ref="AZ573">IF(FALSE,"True," &amp; IF(_xlfn.XLOOKUP("Migrate_Insecure",'Scoring_Config'!$A:$A,'Scoring_Config'!$D:$D,"Yes")="Yes",_xlfn.XLOOKUP("Migrate_Insecure",'Scoring_Config'!$A:$A,'Scoring_Config'!$C:$C,10),0),"False,0")</f>
        <v>0</v>
      </c>
    </row>
    <row r="574" spans="1:52">
      <c r="A574" t="s">
        <v>1979</v>
      </c>
      <c r="B574" t="s">
        <v>2547</v>
      </c>
      <c r="C574" t="s">
        <v>3542</v>
      </c>
      <c r="D574" t="s">
        <v>3545</v>
      </c>
      <c r="E574" t="s">
        <v>3563</v>
      </c>
      <c r="F574" t="s">
        <v>3807</v>
      </c>
      <c r="G574" t="s">
        <v>350</v>
      </c>
      <c r="H574" t="s">
        <v>174</v>
      </c>
      <c r="I574" t="s">
        <v>3597</v>
      </c>
      <c r="J574" t="s">
        <v>353</v>
      </c>
      <c r="K574" t="s">
        <v>1660</v>
      </c>
      <c r="L574" t="s">
        <v>1454</v>
      </c>
      <c r="M574" t="s">
        <v>1974</v>
      </c>
      <c r="N574" t="s">
        <v>4315</v>
      </c>
      <c r="O574" t="s">
        <v>4319</v>
      </c>
      <c r="P574" t="s">
        <v>4321</v>
      </c>
      <c r="Q574" t="s">
        <v>4462</v>
      </c>
      <c r="R574" t="s">
        <v>5439</v>
      </c>
      <c r="S574" t="s">
        <v>4324</v>
      </c>
      <c r="T574" t="s">
        <v>5736</v>
      </c>
      <c r="U574" t="s">
        <v>6241</v>
      </c>
      <c r="Y574" cm="1">
        <f t="array" ref="Y574">IF(FALSE,"True," &amp; IF(_xlfn.XLOOKUP("Src_IsAny",'Scoring_Config'!$A:$A,'Scoring_Config'!$D:$D,"Yes")="Yes",_xlfn.XLOOKUP("Src_IsAny",'Scoring_Config'!$A:$A,'Scoring_Config'!$C:$C,10),0),"False,0")</f>
        <v>0</v>
      </c>
      <c r="Z574" cm="1">
        <f t="array" ref="Z574">IF(FALSE,"True," &amp; IF(_xlfn.XLOOKUP("Src_CIDR_Le_16",'Scoring_Config'!$A:$A,'Scoring_Config'!$D:$D,"Yes")="Yes",_xlfn.XLOOKUP("Src_CIDR_Le_16",'Scoring_Config'!$A:$A,'Scoring_Config'!$C:$C,10),0),"False,0")</f>
        <v>0</v>
      </c>
      <c r="AA574" cm="1">
        <f t="array" ref="AA574">IF(FALSE,"True," &amp; IF(_xlfn.XLOOKUP("Src_CIDR_17_22",'Scoring_Config'!$A:$A,'Scoring_Config'!$D:$D,"Yes")="Yes",_xlfn.XLOOKUP("Src_CIDR_17_22",'Scoring_Config'!$A:$A,'Scoring_Config'!$C:$C,5),0),"False,0")</f>
        <v>0</v>
      </c>
      <c r="AB574" cm="1">
        <f t="array" ref="AB574">IF(FALSE,"True," &amp; IF(_xlfn.XLOOKUP("Dst_IsAny",'Scoring_Config'!$A:$A,'Scoring_Config'!$D:$D,"Yes")="Yes",_xlfn.XLOOKUP("Dst_IsAny",'Scoring_Config'!$A:$A,'Scoring_Config'!$C:$C,10),0),"False,0")</f>
        <v>0</v>
      </c>
      <c r="AC574" cm="1">
        <f t="array" ref="AC574">IF(FALSE,"True," &amp; IF(_xlfn.XLOOKUP("Dst_CIDR_Le_16",'Scoring_Config'!$A:$A,'Scoring_Config'!$D:$D,"Yes")="Yes",_xlfn.XLOOKUP("Dst_CIDR_Le_16",'Scoring_Config'!$A:$A,'Scoring_Config'!$C:$C,10),0),"False,0")</f>
        <v>0</v>
      </c>
      <c r="AD574" cm="1">
        <f t="array" ref="AD574">IF(TRUE,"True," &amp; IF(_xlfn.XLOOKUP("Dst_CIDR_17_22",'Scoring_Config'!$A:$A,'Scoring_Config'!$D:$D,"Yes")="Yes",_xlfn.XLOOKUP("Dst_CIDR_17_22",'Scoring_Config'!$A:$A,'Scoring_Config'!$C:$C,5),0),"False,0")</f>
        <v>0</v>
      </c>
      <c r="AE574" cm="1">
        <f t="array" ref="AE574">IF(FALSE,"True," &amp; IF(_xlfn.XLOOKUP("SrcZone_IsAny",'Scoring_Config'!$A:$A,'Scoring_Config'!$D:$D,"Yes")="Yes",_xlfn.XLOOKUP("SrcZone_IsAny",'Scoring_Config'!$A:$A,'Scoring_Config'!$C:$C,10),0),"False,0")</f>
        <v>0</v>
      </c>
      <c r="AF574" cm="1">
        <f t="array" ref="AF574">IF(FALSE,"True," &amp; IF(_xlfn.XLOOKUP("DstZone_IsAny",'Scoring_Config'!$A:$A,'Scoring_Config'!$D:$D,"Yes")="Yes",_xlfn.XLOOKUP("DstZone_IsAny",'Scoring_Config'!$A:$A,'Scoring_Config'!$C:$C,10),0),"False,0")</f>
        <v>0</v>
      </c>
      <c r="AG574" cm="1">
        <f t="array" ref="AG57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74" cm="1">
        <f t="array" ref="AH574">IF(FALSE,"True," &amp; IF(_xlfn.XLOOKUP("App_Any_OR_RangeGt1000",'Scoring_Config'!$A:$A,'Scoring_Config'!$D:$D,"Yes")="Yes",_xlfn.XLOOKUP("App_Any_OR_RangeGt1000",'Scoring_Config'!$A:$A,'Scoring_Config'!$C:$C,10),0),"False,0")</f>
        <v>0</v>
      </c>
      <c r="AI574" cm="1">
        <f t="array" ref="AI574">IF(FALSE,"True," &amp; IF(_xlfn.XLOOKUP("Service_Insecure_Match",'Scoring_Config'!$A:$A,'Scoring_Config'!$D:$D,"Yes")="Yes",_xlfn.XLOOKUP("Service_Insecure_Match",'Scoring_Config'!$A:$A,'Scoring_Config'!$C:$C,5),0),"False,0")</f>
        <v>0</v>
      </c>
      <c r="AJ574" cm="1">
        <f t="array" ref="AJ574">IF(FALSE,"True," &amp; IF(_xlfn.XLOOKUP("Risky_Inbound",'Scoring_Config'!$A:$A,'Scoring_Config'!$D:$D,"Yes")="Yes",_xlfn.XLOOKUP("Risky_Inbound",'Scoring_Config'!$A:$A,'Scoring_Config'!$C:$C,50),0),"False,0")</f>
        <v>0</v>
      </c>
      <c r="AK574" cm="1">
        <f t="array" ref="AK574">IF(FALSE,"True," &amp; IF(_xlfn.XLOOKUP("Risky_Outbound",'Scoring_Config'!$A:$A,'Scoring_Config'!$D:$D,"Yes")="Yes",_xlfn.XLOOKUP("Risky_Outbound",'Scoring_Config'!$A:$A,'Scoring_Config'!$C:$C,25),0),"False,0")</f>
        <v>0</v>
      </c>
      <c r="AL574" t="s">
        <v>6700</v>
      </c>
      <c r="AM574" cm="1">
        <f t="array" ref="AM57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74" t="s">
        <v>6697</v>
      </c>
      <c r="AO574" t="s">
        <v>6697</v>
      </c>
      <c r="AP574" t="s">
        <v>6697</v>
      </c>
      <c r="AQ574" cm="1">
        <f t="array" ref="AQ574">IF(FALSE,"True," &amp; IF(_xlfn.XLOOKUP("Service_IsAny",'Scoring_Config'!$A:$A,'Scoring_Config'!$D:$D,"Yes")="Yes",_xlfn.XLOOKUP("Service_IsAny",'Scoring_Config'!$A:$A,'Scoring_Config'!$C:$C,0),0),"False,0")</f>
        <v>0</v>
      </c>
      <c r="AR574">
        <v>2</v>
      </c>
      <c r="AS574" cm="1">
        <f t="array" ref="AS574">IF(FALSE,"True," &amp; IF(_xlfn.XLOOKUP("Service_RangeGt1000",'Scoring_Config'!$A:$A,'Scoring_Config'!$D:$D,"Yes")="Yes",_xlfn.XLOOKUP("Service_RangeGt1000",'Scoring_Config'!$A:$A,'Scoring_Config'!$C:$C,0),0),"False,0")</f>
        <v>0</v>
      </c>
      <c r="AT574" cm="1">
        <f t="array" ref="AT574">IF(FALSE,"True," &amp; IF(_xlfn.XLOOKUP("App_IsAny",'Scoring_Config'!$A:$A,'Scoring_Config'!$D:$D,"Yes")="Yes",_xlfn.XLOOKUP("App_IsAny",'Scoring_Config'!$A:$A,'Scoring_Config'!$C:$C,0),0),"False,0")</f>
        <v>0</v>
      </c>
      <c r="AU574">
        <v>1</v>
      </c>
      <c r="AV574" cm="1">
        <f t="array" ref="AV574">IF(FALSE,"True," &amp; IF(_xlfn.XLOOKUP("App_RangeGt1000",'Scoring_Config'!$A:$A,'Scoring_Config'!$D:$D,"Yes")="Yes",_xlfn.XLOOKUP("App_RangeGt1000",'Scoring_Config'!$A:$A,'Scoring_Config'!$C:$C,0),0),"False,0")</f>
        <v>0</v>
      </c>
      <c r="AW574" cm="1">
        <f t="array" ref="AW574">IF(FALSE,"True," &amp; IF(_xlfn.XLOOKUP("Action_IsDenyOrDrop",'Scoring_Config'!$A:$A,'Scoring_Config'!$D:$D,"Yes")="Yes",_xlfn.XLOOKUP("Action_IsDenyOrDrop",'Scoring_Config'!$A:$A,'Scoring_Config'!$C:$C,0),0),"False,0")</f>
        <v>0</v>
      </c>
      <c r="AX574" cm="1">
        <f t="array" ref="AX574">IF(LEFT(AW574,4)="True",0,(IF(LEFT(Y574,4)="True",IF(_xlfn.XLOOKUP("Src_IsAny",'Scoring_Config'!$A:$A,'Scoring_Config'!$D:$D,"Yes")="Yes",_xlfn.XLOOKUP("Src_IsAny",'Scoring_Config'!$A:$A,'Scoring_Config'!$C:$C,10),0),0)+IF(LEFT(Z574,4)="True",IF(_xlfn.XLOOKUP("Src_CIDR_Le_16",'Scoring_Config'!$A:$A,'Scoring_Config'!$D:$D,"Yes")="Yes",_xlfn.XLOOKUP("Src_CIDR_Le_16",'Scoring_Config'!$A:$A,'Scoring_Config'!$C:$C,10),0),0)+IF(LEFT(AA574,4)="True",IF(_xlfn.XLOOKUP("Src_CIDR_17_22",'Scoring_Config'!$A:$A,'Scoring_Config'!$D:$D,"Yes")="Yes",_xlfn.XLOOKUP("Src_CIDR_17_22",'Scoring_Config'!$A:$A,'Scoring_Config'!$C:$C,5),0),0)+IF(LEFT(AB574,4)="True",IF(_xlfn.XLOOKUP("Dst_IsAny",'Scoring_Config'!$A:$A,'Scoring_Config'!$D:$D,"Yes")="Yes",_xlfn.XLOOKUP("Dst_IsAny",'Scoring_Config'!$A:$A,'Scoring_Config'!$C:$C,10),0),0)+IF(LEFT(AC574,4)="True",IF(_xlfn.XLOOKUP("Dst_CIDR_Le_16",'Scoring_Config'!$A:$A,'Scoring_Config'!$D:$D,"Yes")="Yes",_xlfn.XLOOKUP("Dst_CIDR_Le_16",'Scoring_Config'!$A:$A,'Scoring_Config'!$C:$C,10),0),0)+IF(LEFT(AD574,4)="True",IF(_xlfn.XLOOKUP("Dst_CIDR_17_22",'Scoring_Config'!$A:$A,'Scoring_Config'!$D:$D,"Yes")="Yes",_xlfn.XLOOKUP("Dst_CIDR_17_22",'Scoring_Config'!$A:$A,'Scoring_Config'!$C:$C,5),0),0)+IF(LEFT(AE574,4)="True",IF(_xlfn.XLOOKUP("SrcZone_IsAny",'Scoring_Config'!$A:$A,'Scoring_Config'!$D:$D,"Yes")="Yes",_xlfn.XLOOKUP("SrcZone_IsAny",'Scoring_Config'!$A:$A,'Scoring_Config'!$C:$C,10),0),0)+IF(LEFT(AF574,4)="True",IF(_xlfn.XLOOKUP("DstZone_IsAny",'Scoring_Config'!$A:$A,'Scoring_Config'!$D:$D,"Yes")="Yes",_xlfn.XLOOKUP("DstZone_IsAny",'Scoring_Config'!$A:$A,'Scoring_Config'!$C:$C,10),0),0)+IF(LEFT(AG574,4)="True",IF(_xlfn.XLOOKUP("Service_Any_OR_RangeGt1000",'Scoring_Config'!$A:$A,'Scoring_Config'!$D:$D,"Yes")="Yes",_xlfn.XLOOKUP("Service_Any_OR_RangeGt1000",'Scoring_Config'!$A:$A,'Scoring_Config'!$C:$C,10),0),0)+IF(LEFT(AH574,4)="True",IF(_xlfn.XLOOKUP("App_Any_OR_RangeGt1000",'Scoring_Config'!$A:$A,'Scoring_Config'!$D:$D,"Yes")="Yes",_xlfn.XLOOKUP("App_Any_OR_RangeGt1000",'Scoring_Config'!$A:$A,'Scoring_Config'!$C:$C,10),0),0)+IF(LEFT(AI574,4)="True",IF(_xlfn.XLOOKUP("Service_Insecure_Match",'Scoring_Config'!$A:$A,'Scoring_Config'!$D:$D,"Yes")="Yes",_xlfn.XLOOKUP("Service_Insecure_Match",'Scoring_Config'!$A:$A,'Scoring_Config'!$C:$C,5),0),0)+IF(LEFT(AJ574,4)="True",IF(_xlfn.XLOOKUP("Risky_Inbound",'Scoring_Config'!$A:$A,'Scoring_Config'!$D:$D,"Yes")="Yes",_xlfn.XLOOKUP("Risky_Inbound",'Scoring_Config'!$A:$A,'Scoring_Config'!$C:$C,50),0),0)+IF(LEFT(AK574,4)="True",IF(_xlfn.XLOOKUP("Risky_Outbound",'Scoring_Config'!$A:$A,'Scoring_Config'!$D:$D,"Yes")="Yes",_xlfn.XLOOKUP("Risky_Outbound",'Scoring_Config'!$A:$A,'Scoring_Config'!$C:$C,25),0),0)+IF(LEFT(AZ574,4)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574,FIND(",",AL574)+1,100)),0)+IF(LEFT(AM574,4)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574,FIND(",",AN574)+1,100)),0)+IF(_xlfn.XLOOKUP("Profile_Scoring",'Scoring_Config'!$A:$A,'Scoring_Config'!$D:$D,"Yes")="Yes",VALUE(MID(AO574,FIND(",",AO574)+1,100)),0)+IF(_xlfn.XLOOKUP("Options_Scoring",'Scoring_Config'!$A:$A,'Scoring_Config'!$D:$D,"Yes")="Yes",VALUE(MID(AP574,FIND(",",AP574)+1,100)),0)))</f>
        <v>0</v>
      </c>
      <c r="AZ574" cm="1">
        <f t="array" ref="AZ574">IF(FALSE,"True," &amp; IF(_xlfn.XLOOKUP("Migrate_Insecure",'Scoring_Config'!$A:$A,'Scoring_Config'!$D:$D,"Yes")="Yes",_xlfn.XLOOKUP("Migrate_Insecure",'Scoring_Config'!$A:$A,'Scoring_Config'!$C:$C,10),0),"False,0")</f>
        <v>0</v>
      </c>
    </row>
    <row r="575" spans="1:52">
      <c r="A575" t="s">
        <v>1979</v>
      </c>
      <c r="B575" t="s">
        <v>2548</v>
      </c>
      <c r="C575" t="s">
        <v>3542</v>
      </c>
      <c r="D575" t="s">
        <v>3545</v>
      </c>
      <c r="E575" t="s">
        <v>3563</v>
      </c>
      <c r="F575" t="s">
        <v>3597</v>
      </c>
      <c r="G575" t="s">
        <v>353</v>
      </c>
      <c r="H575" t="s">
        <v>174</v>
      </c>
      <c r="I575" t="s">
        <v>3807</v>
      </c>
      <c r="J575" t="s">
        <v>350</v>
      </c>
      <c r="K575" t="s">
        <v>1667</v>
      </c>
      <c r="L575" t="s">
        <v>1327</v>
      </c>
      <c r="M575" t="s">
        <v>1974</v>
      </c>
      <c r="N575" t="s">
        <v>4315</v>
      </c>
      <c r="O575" t="s">
        <v>4319</v>
      </c>
      <c r="P575" t="s">
        <v>4323</v>
      </c>
      <c r="Q575" t="s">
        <v>4462</v>
      </c>
      <c r="R575" t="s">
        <v>5439</v>
      </c>
      <c r="S575" t="s">
        <v>4324</v>
      </c>
      <c r="T575" t="s">
        <v>5736</v>
      </c>
      <c r="U575" t="s">
        <v>6240</v>
      </c>
      <c r="Y575" cm="1">
        <f t="array" ref="Y575">IF(FALSE,"True," &amp; IF(_xlfn.XLOOKUP("Src_IsAny",'Scoring_Config'!$A:$A,'Scoring_Config'!$D:$D,"Yes")="Yes",_xlfn.XLOOKUP("Src_IsAny",'Scoring_Config'!$A:$A,'Scoring_Config'!$C:$C,10),0),"False,0")</f>
        <v>0</v>
      </c>
      <c r="Z575" cm="1">
        <f t="array" ref="Z575">IF(FALSE,"True," &amp; IF(_xlfn.XLOOKUP("Src_CIDR_Le_16",'Scoring_Config'!$A:$A,'Scoring_Config'!$D:$D,"Yes")="Yes",_xlfn.XLOOKUP("Src_CIDR_Le_16",'Scoring_Config'!$A:$A,'Scoring_Config'!$C:$C,10),0),"False,0")</f>
        <v>0</v>
      </c>
      <c r="AA575" cm="1">
        <f t="array" ref="AA575">IF(TRUE,"True," &amp; IF(_xlfn.XLOOKUP("Src_CIDR_17_22",'Scoring_Config'!$A:$A,'Scoring_Config'!$D:$D,"Yes")="Yes",_xlfn.XLOOKUP("Src_CIDR_17_22",'Scoring_Config'!$A:$A,'Scoring_Config'!$C:$C,5),0),"False,0")</f>
        <v>0</v>
      </c>
      <c r="AB575" cm="1">
        <f t="array" ref="AB575">IF(FALSE,"True," &amp; IF(_xlfn.XLOOKUP("Dst_IsAny",'Scoring_Config'!$A:$A,'Scoring_Config'!$D:$D,"Yes")="Yes",_xlfn.XLOOKUP("Dst_IsAny",'Scoring_Config'!$A:$A,'Scoring_Config'!$C:$C,10),0),"False,0")</f>
        <v>0</v>
      </c>
      <c r="AC575" cm="1">
        <f t="array" ref="AC575">IF(FALSE,"True," &amp; IF(_xlfn.XLOOKUP("Dst_CIDR_Le_16",'Scoring_Config'!$A:$A,'Scoring_Config'!$D:$D,"Yes")="Yes",_xlfn.XLOOKUP("Dst_CIDR_Le_16",'Scoring_Config'!$A:$A,'Scoring_Config'!$C:$C,10),0),"False,0")</f>
        <v>0</v>
      </c>
      <c r="AD575" cm="1">
        <f t="array" ref="AD575">IF(FALSE,"True," &amp; IF(_xlfn.XLOOKUP("Dst_CIDR_17_22",'Scoring_Config'!$A:$A,'Scoring_Config'!$D:$D,"Yes")="Yes",_xlfn.XLOOKUP("Dst_CIDR_17_22",'Scoring_Config'!$A:$A,'Scoring_Config'!$C:$C,5),0),"False,0")</f>
        <v>0</v>
      </c>
      <c r="AE575" cm="1">
        <f t="array" ref="AE575">IF(FALSE,"True," &amp; IF(_xlfn.XLOOKUP("SrcZone_IsAny",'Scoring_Config'!$A:$A,'Scoring_Config'!$D:$D,"Yes")="Yes",_xlfn.XLOOKUP("SrcZone_IsAny",'Scoring_Config'!$A:$A,'Scoring_Config'!$C:$C,10),0),"False,0")</f>
        <v>0</v>
      </c>
      <c r="AF575" cm="1">
        <f t="array" ref="AF575">IF(FALSE,"True," &amp; IF(_xlfn.XLOOKUP("DstZone_IsAny",'Scoring_Config'!$A:$A,'Scoring_Config'!$D:$D,"Yes")="Yes",_xlfn.XLOOKUP("DstZone_IsAny",'Scoring_Config'!$A:$A,'Scoring_Config'!$C:$C,10),0),"False,0")</f>
        <v>0</v>
      </c>
      <c r="AG575" cm="1">
        <f t="array" ref="AG57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75" cm="1">
        <f t="array" ref="AH575">IF(FALSE,"True," &amp; IF(_xlfn.XLOOKUP("App_Any_OR_RangeGt1000",'Scoring_Config'!$A:$A,'Scoring_Config'!$D:$D,"Yes")="Yes",_xlfn.XLOOKUP("App_Any_OR_RangeGt1000",'Scoring_Config'!$A:$A,'Scoring_Config'!$C:$C,10),0),"False,0")</f>
        <v>0</v>
      </c>
      <c r="AI575" cm="1">
        <f t="array" ref="AI575">IF(FALSE,"True," &amp; IF(_xlfn.XLOOKUP("Service_Insecure_Match",'Scoring_Config'!$A:$A,'Scoring_Config'!$D:$D,"Yes")="Yes",_xlfn.XLOOKUP("Service_Insecure_Match",'Scoring_Config'!$A:$A,'Scoring_Config'!$C:$C,5),0),"False,0")</f>
        <v>0</v>
      </c>
      <c r="AJ575" cm="1">
        <f t="array" ref="AJ575">IF(FALSE,"True," &amp; IF(_xlfn.XLOOKUP("Risky_Inbound",'Scoring_Config'!$A:$A,'Scoring_Config'!$D:$D,"Yes")="Yes",_xlfn.XLOOKUP("Risky_Inbound",'Scoring_Config'!$A:$A,'Scoring_Config'!$C:$C,50),0),"False,0")</f>
        <v>0</v>
      </c>
      <c r="AK575" cm="1">
        <f t="array" ref="AK575">IF(FALSE,"True," &amp; IF(_xlfn.XLOOKUP("Risky_Outbound",'Scoring_Config'!$A:$A,'Scoring_Config'!$D:$D,"Yes")="Yes",_xlfn.XLOOKUP("Risky_Outbound",'Scoring_Config'!$A:$A,'Scoring_Config'!$C:$C,25),0),"False,0")</f>
        <v>0</v>
      </c>
      <c r="AL575" t="s">
        <v>6699</v>
      </c>
      <c r="AM575" cm="1">
        <f t="array" ref="AM57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75" t="s">
        <v>6697</v>
      </c>
      <c r="AO575" t="s">
        <v>6697</v>
      </c>
      <c r="AP575" t="s">
        <v>6697</v>
      </c>
      <c r="AQ575" cm="1">
        <f t="array" ref="AQ575">IF(FALSE,"True," &amp; IF(_xlfn.XLOOKUP("Service_IsAny",'Scoring_Config'!$A:$A,'Scoring_Config'!$D:$D,"Yes")="Yes",_xlfn.XLOOKUP("Service_IsAny",'Scoring_Config'!$A:$A,'Scoring_Config'!$C:$C,0),0),"False,0")</f>
        <v>0</v>
      </c>
      <c r="AR575">
        <v>0</v>
      </c>
      <c r="AS575" cm="1">
        <f t="array" ref="AS575">IF(FALSE,"True," &amp; IF(_xlfn.XLOOKUP("Service_RangeGt1000",'Scoring_Config'!$A:$A,'Scoring_Config'!$D:$D,"Yes")="Yes",_xlfn.XLOOKUP("Service_RangeGt1000",'Scoring_Config'!$A:$A,'Scoring_Config'!$C:$C,0),0),"False,0")</f>
        <v>0</v>
      </c>
      <c r="AT575" cm="1">
        <f t="array" ref="AT575">IF(FALSE,"True," &amp; IF(_xlfn.XLOOKUP("App_IsAny",'Scoring_Config'!$A:$A,'Scoring_Config'!$D:$D,"Yes")="Yes",_xlfn.XLOOKUP("App_IsAny",'Scoring_Config'!$A:$A,'Scoring_Config'!$C:$C,0),0),"False,0")</f>
        <v>0</v>
      </c>
      <c r="AU575">
        <v>1</v>
      </c>
      <c r="AV575" cm="1">
        <f t="array" ref="AV575">IF(FALSE,"True," &amp; IF(_xlfn.XLOOKUP("App_RangeGt1000",'Scoring_Config'!$A:$A,'Scoring_Config'!$D:$D,"Yes")="Yes",_xlfn.XLOOKUP("App_RangeGt1000",'Scoring_Config'!$A:$A,'Scoring_Config'!$C:$C,0),0),"False,0")</f>
        <v>0</v>
      </c>
      <c r="AW575" cm="1">
        <f t="array" ref="AW575">IF(FALSE,"True," &amp; IF(_xlfn.XLOOKUP("Action_IsDenyOrDrop",'Scoring_Config'!$A:$A,'Scoring_Config'!$D:$D,"Yes")="Yes",_xlfn.XLOOKUP("Action_IsDenyOrDrop",'Scoring_Config'!$A:$A,'Scoring_Config'!$C:$C,0),0),"False,0")</f>
        <v>0</v>
      </c>
      <c r="AX575" cm="1">
        <f t="array" ref="AX575">IF(LEFT(AW575,4)="True",0,(IF(LEFT(Y575,4)="True",IF(_xlfn.XLOOKUP("Src_IsAny",'Scoring_Config'!$A:$A,'Scoring_Config'!$D:$D,"Yes")="Yes",_xlfn.XLOOKUP("Src_IsAny",'Scoring_Config'!$A:$A,'Scoring_Config'!$C:$C,10),0),0)+IF(LEFT(Z575,4)="True",IF(_xlfn.XLOOKUP("Src_CIDR_Le_16",'Scoring_Config'!$A:$A,'Scoring_Config'!$D:$D,"Yes")="Yes",_xlfn.XLOOKUP("Src_CIDR_Le_16",'Scoring_Config'!$A:$A,'Scoring_Config'!$C:$C,10),0),0)+IF(LEFT(AA575,4)="True",IF(_xlfn.XLOOKUP("Src_CIDR_17_22",'Scoring_Config'!$A:$A,'Scoring_Config'!$D:$D,"Yes")="Yes",_xlfn.XLOOKUP("Src_CIDR_17_22",'Scoring_Config'!$A:$A,'Scoring_Config'!$C:$C,5),0),0)+IF(LEFT(AB575,4)="True",IF(_xlfn.XLOOKUP("Dst_IsAny",'Scoring_Config'!$A:$A,'Scoring_Config'!$D:$D,"Yes")="Yes",_xlfn.XLOOKUP("Dst_IsAny",'Scoring_Config'!$A:$A,'Scoring_Config'!$C:$C,10),0),0)+IF(LEFT(AC575,4)="True",IF(_xlfn.XLOOKUP("Dst_CIDR_Le_16",'Scoring_Config'!$A:$A,'Scoring_Config'!$D:$D,"Yes")="Yes",_xlfn.XLOOKUP("Dst_CIDR_Le_16",'Scoring_Config'!$A:$A,'Scoring_Config'!$C:$C,10),0),0)+IF(LEFT(AD575,4)="True",IF(_xlfn.XLOOKUP("Dst_CIDR_17_22",'Scoring_Config'!$A:$A,'Scoring_Config'!$D:$D,"Yes")="Yes",_xlfn.XLOOKUP("Dst_CIDR_17_22",'Scoring_Config'!$A:$A,'Scoring_Config'!$C:$C,5),0),0)+IF(LEFT(AE575,4)="True",IF(_xlfn.XLOOKUP("SrcZone_IsAny",'Scoring_Config'!$A:$A,'Scoring_Config'!$D:$D,"Yes")="Yes",_xlfn.XLOOKUP("SrcZone_IsAny",'Scoring_Config'!$A:$A,'Scoring_Config'!$C:$C,10),0),0)+IF(LEFT(AF575,4)="True",IF(_xlfn.XLOOKUP("DstZone_IsAny",'Scoring_Config'!$A:$A,'Scoring_Config'!$D:$D,"Yes")="Yes",_xlfn.XLOOKUP("DstZone_IsAny",'Scoring_Config'!$A:$A,'Scoring_Config'!$C:$C,10),0),0)+IF(LEFT(AG575,4)="True",IF(_xlfn.XLOOKUP("Service_Any_OR_RangeGt1000",'Scoring_Config'!$A:$A,'Scoring_Config'!$D:$D,"Yes")="Yes",_xlfn.XLOOKUP("Service_Any_OR_RangeGt1000",'Scoring_Config'!$A:$A,'Scoring_Config'!$C:$C,10),0),0)+IF(LEFT(AH575,4)="True",IF(_xlfn.XLOOKUP("App_Any_OR_RangeGt1000",'Scoring_Config'!$A:$A,'Scoring_Config'!$D:$D,"Yes")="Yes",_xlfn.XLOOKUP("App_Any_OR_RangeGt1000",'Scoring_Config'!$A:$A,'Scoring_Config'!$C:$C,10),0),0)+IF(LEFT(AI575,4)="True",IF(_xlfn.XLOOKUP("Service_Insecure_Match",'Scoring_Config'!$A:$A,'Scoring_Config'!$D:$D,"Yes")="Yes",_xlfn.XLOOKUP("Service_Insecure_Match",'Scoring_Config'!$A:$A,'Scoring_Config'!$C:$C,5),0),0)+IF(LEFT(AJ575,4)="True",IF(_xlfn.XLOOKUP("Risky_Inbound",'Scoring_Config'!$A:$A,'Scoring_Config'!$D:$D,"Yes")="Yes",_xlfn.XLOOKUP("Risky_Inbound",'Scoring_Config'!$A:$A,'Scoring_Config'!$C:$C,50),0),0)+IF(LEFT(AK575,4)="True",IF(_xlfn.XLOOKUP("Risky_Outbound",'Scoring_Config'!$A:$A,'Scoring_Config'!$D:$D,"Yes")="Yes",_xlfn.XLOOKUP("Risky_Outbound",'Scoring_Config'!$A:$A,'Scoring_Config'!$C:$C,25),0),0)+IF(LEFT(AZ575,4)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575,FIND(",",AL575)+1,100)),0)+IF(LEFT(AM575,4)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575,FIND(",",AN575)+1,100)),0)+IF(_xlfn.XLOOKUP("Profile_Scoring",'Scoring_Config'!$A:$A,'Scoring_Config'!$D:$D,"Yes")="Yes",VALUE(MID(AO575,FIND(",",AO575)+1,100)),0)+IF(_xlfn.XLOOKUP("Options_Scoring",'Scoring_Config'!$A:$A,'Scoring_Config'!$D:$D,"Yes")="Yes",VALUE(MID(AP575,FIND(",",AP575)+1,100)),0)))</f>
        <v>0</v>
      </c>
      <c r="AZ575" cm="1">
        <f t="array" ref="AZ575">IF(FALSE,"True," &amp; IF(_xlfn.XLOOKUP("Migrate_Insecure",'Scoring_Config'!$A:$A,'Scoring_Config'!$D:$D,"Yes")="Yes",_xlfn.XLOOKUP("Migrate_Insecure",'Scoring_Config'!$A:$A,'Scoring_Config'!$C:$C,10),0),"False,0")</f>
        <v>0</v>
      </c>
    </row>
    <row r="576" spans="1:52">
      <c r="A576" t="s">
        <v>1979</v>
      </c>
      <c r="B576" t="s">
        <v>2549</v>
      </c>
      <c r="C576" t="s">
        <v>3542</v>
      </c>
      <c r="D576" t="s">
        <v>3545</v>
      </c>
      <c r="E576" t="s">
        <v>3563</v>
      </c>
      <c r="F576" t="s">
        <v>3597</v>
      </c>
      <c r="G576" t="s">
        <v>353</v>
      </c>
      <c r="H576" t="s">
        <v>174</v>
      </c>
      <c r="I576" t="s">
        <v>4103</v>
      </c>
      <c r="J576" t="s">
        <v>155</v>
      </c>
      <c r="K576" t="s">
        <v>1682</v>
      </c>
      <c r="L576" t="s">
        <v>1327</v>
      </c>
      <c r="M576" t="s">
        <v>1974</v>
      </c>
      <c r="N576" t="s">
        <v>4315</v>
      </c>
      <c r="O576" t="s">
        <v>4319</v>
      </c>
      <c r="P576" t="s">
        <v>4322</v>
      </c>
      <c r="Q576" t="s">
        <v>4462</v>
      </c>
      <c r="R576" t="s">
        <v>5440</v>
      </c>
      <c r="S576" t="s">
        <v>5440</v>
      </c>
      <c r="T576" t="s">
        <v>5736</v>
      </c>
      <c r="U576" t="s">
        <v>6242</v>
      </c>
      <c r="Y576" cm="1">
        <f t="array" ref="Y576">IF(FALSE,"True," &amp; IF(_xlfn.XLOOKUP("Src_IsAny",'Scoring_Config'!$A:$A,'Scoring_Config'!$D:$D,"Yes")="Yes",_xlfn.XLOOKUP("Src_IsAny",'Scoring_Config'!$A:$A,'Scoring_Config'!$C:$C,10),0),"False,0")</f>
        <v>0</v>
      </c>
      <c r="Z576" cm="1">
        <f t="array" ref="Z576">IF(FALSE,"True," &amp; IF(_xlfn.XLOOKUP("Src_CIDR_Le_16",'Scoring_Config'!$A:$A,'Scoring_Config'!$D:$D,"Yes")="Yes",_xlfn.XLOOKUP("Src_CIDR_Le_16",'Scoring_Config'!$A:$A,'Scoring_Config'!$C:$C,10),0),"False,0")</f>
        <v>0</v>
      </c>
      <c r="AA576" cm="1">
        <f t="array" ref="AA576">IF(TRUE,"True," &amp; IF(_xlfn.XLOOKUP("Src_CIDR_17_22",'Scoring_Config'!$A:$A,'Scoring_Config'!$D:$D,"Yes")="Yes",_xlfn.XLOOKUP("Src_CIDR_17_22",'Scoring_Config'!$A:$A,'Scoring_Config'!$C:$C,5),0),"False,0")</f>
        <v>0</v>
      </c>
      <c r="AB576" cm="1">
        <f t="array" ref="AB576">IF(FALSE,"True," &amp; IF(_xlfn.XLOOKUP("Dst_IsAny",'Scoring_Config'!$A:$A,'Scoring_Config'!$D:$D,"Yes")="Yes",_xlfn.XLOOKUP("Dst_IsAny",'Scoring_Config'!$A:$A,'Scoring_Config'!$C:$C,10),0),"False,0")</f>
        <v>0</v>
      </c>
      <c r="AC576" cm="1">
        <f t="array" ref="AC576">IF(FALSE,"True," &amp; IF(_xlfn.XLOOKUP("Dst_CIDR_Le_16",'Scoring_Config'!$A:$A,'Scoring_Config'!$D:$D,"Yes")="Yes",_xlfn.XLOOKUP("Dst_CIDR_Le_16",'Scoring_Config'!$A:$A,'Scoring_Config'!$C:$C,10),0),"False,0")</f>
        <v>0</v>
      </c>
      <c r="AD576" cm="1">
        <f t="array" ref="AD576">IF(FALSE,"True," &amp; IF(_xlfn.XLOOKUP("Dst_CIDR_17_22",'Scoring_Config'!$A:$A,'Scoring_Config'!$D:$D,"Yes")="Yes",_xlfn.XLOOKUP("Dst_CIDR_17_22",'Scoring_Config'!$A:$A,'Scoring_Config'!$C:$C,5),0),"False,0")</f>
        <v>0</v>
      </c>
      <c r="AE576" cm="1">
        <f t="array" ref="AE576">IF(FALSE,"True," &amp; IF(_xlfn.XLOOKUP("SrcZone_IsAny",'Scoring_Config'!$A:$A,'Scoring_Config'!$D:$D,"Yes")="Yes",_xlfn.XLOOKUP("SrcZone_IsAny",'Scoring_Config'!$A:$A,'Scoring_Config'!$C:$C,10),0),"False,0")</f>
        <v>0</v>
      </c>
      <c r="AF576" cm="1">
        <f t="array" ref="AF576">IF(FALSE,"True," &amp; IF(_xlfn.XLOOKUP("DstZone_IsAny",'Scoring_Config'!$A:$A,'Scoring_Config'!$D:$D,"Yes")="Yes",_xlfn.XLOOKUP("DstZone_IsAny",'Scoring_Config'!$A:$A,'Scoring_Config'!$C:$C,10),0),"False,0")</f>
        <v>0</v>
      </c>
      <c r="AG576" cm="1">
        <f t="array" ref="AG57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76" cm="1">
        <f t="array" ref="AH576">IF(FALSE,"True," &amp; IF(_xlfn.XLOOKUP("App_Any_OR_RangeGt1000",'Scoring_Config'!$A:$A,'Scoring_Config'!$D:$D,"Yes")="Yes",_xlfn.XLOOKUP("App_Any_OR_RangeGt1000",'Scoring_Config'!$A:$A,'Scoring_Config'!$C:$C,10),0),"False,0")</f>
        <v>0</v>
      </c>
      <c r="AI576" cm="1">
        <f t="array" ref="AI576">IF(FALSE,"True," &amp; IF(_xlfn.XLOOKUP("Service_Insecure_Match",'Scoring_Config'!$A:$A,'Scoring_Config'!$D:$D,"Yes")="Yes",_xlfn.XLOOKUP("Service_Insecure_Match",'Scoring_Config'!$A:$A,'Scoring_Config'!$C:$C,5),0),"False,0")</f>
        <v>0</v>
      </c>
      <c r="AJ576" cm="1">
        <f t="array" ref="AJ576">IF(FALSE,"True," &amp; IF(_xlfn.XLOOKUP("Risky_Inbound",'Scoring_Config'!$A:$A,'Scoring_Config'!$D:$D,"Yes")="Yes",_xlfn.XLOOKUP("Risky_Inbound",'Scoring_Config'!$A:$A,'Scoring_Config'!$C:$C,50),0),"False,0")</f>
        <v>0</v>
      </c>
      <c r="AK576" cm="1">
        <f t="array" ref="AK576">IF(FALSE,"True," &amp; IF(_xlfn.XLOOKUP("Risky_Outbound",'Scoring_Config'!$A:$A,'Scoring_Config'!$D:$D,"Yes")="Yes",_xlfn.XLOOKUP("Risky_Outbound",'Scoring_Config'!$A:$A,'Scoring_Config'!$C:$C,25),0),"False,0")</f>
        <v>0</v>
      </c>
      <c r="AL576" t="s">
        <v>6697</v>
      </c>
      <c r="AM576" cm="1">
        <f t="array" ref="AM57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76" t="s">
        <v>6697</v>
      </c>
      <c r="AO576" t="s">
        <v>6697</v>
      </c>
      <c r="AP576" t="s">
        <v>6697</v>
      </c>
      <c r="AQ576" cm="1">
        <f t="array" ref="AQ576">IF(FALSE,"True," &amp; IF(_xlfn.XLOOKUP("Service_IsAny",'Scoring_Config'!$A:$A,'Scoring_Config'!$D:$D,"Yes")="Yes",_xlfn.XLOOKUP("Service_IsAny",'Scoring_Config'!$A:$A,'Scoring_Config'!$C:$C,0),0),"False,0")</f>
        <v>0</v>
      </c>
      <c r="AR576">
        <v>0</v>
      </c>
      <c r="AS576" cm="1">
        <f t="array" ref="AS576">IF(FALSE,"True," &amp; IF(_xlfn.XLOOKUP("Service_RangeGt1000",'Scoring_Config'!$A:$A,'Scoring_Config'!$D:$D,"Yes")="Yes",_xlfn.XLOOKUP("Service_RangeGt1000",'Scoring_Config'!$A:$A,'Scoring_Config'!$C:$C,0),0),"False,0")</f>
        <v>0</v>
      </c>
      <c r="AT576" cm="1">
        <f t="array" ref="AT576">IF(FALSE,"True," &amp; IF(_xlfn.XLOOKUP("App_IsAny",'Scoring_Config'!$A:$A,'Scoring_Config'!$D:$D,"Yes")="Yes",_xlfn.XLOOKUP("App_IsAny",'Scoring_Config'!$A:$A,'Scoring_Config'!$C:$C,0),0),"False,0")</f>
        <v>0</v>
      </c>
      <c r="AU576">
        <v>1</v>
      </c>
      <c r="AV576" cm="1">
        <f t="array" ref="AV576">IF(FALSE,"True," &amp; IF(_xlfn.XLOOKUP("App_RangeGt1000",'Scoring_Config'!$A:$A,'Scoring_Config'!$D:$D,"Yes")="Yes",_xlfn.XLOOKUP("App_RangeGt1000",'Scoring_Config'!$A:$A,'Scoring_Config'!$C:$C,0),0),"False,0")</f>
        <v>0</v>
      </c>
      <c r="AW576" cm="1">
        <f t="array" ref="AW576">IF(FALSE,"True," &amp; IF(_xlfn.XLOOKUP("Action_IsDenyOrDrop",'Scoring_Config'!$A:$A,'Scoring_Config'!$D:$D,"Yes")="Yes",_xlfn.XLOOKUP("Action_IsDenyOrDrop",'Scoring_Config'!$A:$A,'Scoring_Config'!$C:$C,0),0),"False,0")</f>
        <v>0</v>
      </c>
      <c r="AX576" cm="1">
        <f t="array" ref="AX576">IF(LEFT(AW576,4)="True",0,(IF(LEFT(Y576,4)="True",IF(_xlfn.XLOOKUP("Src_IsAny",'Scoring_Config'!$A:$A,'Scoring_Config'!$D:$D,"Yes")="Yes",_xlfn.XLOOKUP("Src_IsAny",'Scoring_Config'!$A:$A,'Scoring_Config'!$C:$C,10),0),0)+IF(LEFT(Z576,4)="True",IF(_xlfn.XLOOKUP("Src_CIDR_Le_16",'Scoring_Config'!$A:$A,'Scoring_Config'!$D:$D,"Yes")="Yes",_xlfn.XLOOKUP("Src_CIDR_Le_16",'Scoring_Config'!$A:$A,'Scoring_Config'!$C:$C,10),0),0)+IF(LEFT(AA576,4)="True",IF(_xlfn.XLOOKUP("Src_CIDR_17_22",'Scoring_Config'!$A:$A,'Scoring_Config'!$D:$D,"Yes")="Yes",_xlfn.XLOOKUP("Src_CIDR_17_22",'Scoring_Config'!$A:$A,'Scoring_Config'!$C:$C,5),0),0)+IF(LEFT(AB576,4)="True",IF(_xlfn.XLOOKUP("Dst_IsAny",'Scoring_Config'!$A:$A,'Scoring_Config'!$D:$D,"Yes")="Yes",_xlfn.XLOOKUP("Dst_IsAny",'Scoring_Config'!$A:$A,'Scoring_Config'!$C:$C,10),0),0)+IF(LEFT(AC576,4)="True",IF(_xlfn.XLOOKUP("Dst_CIDR_Le_16",'Scoring_Config'!$A:$A,'Scoring_Config'!$D:$D,"Yes")="Yes",_xlfn.XLOOKUP("Dst_CIDR_Le_16",'Scoring_Config'!$A:$A,'Scoring_Config'!$C:$C,10),0),0)+IF(LEFT(AD576,4)="True",IF(_xlfn.XLOOKUP("Dst_CIDR_17_22",'Scoring_Config'!$A:$A,'Scoring_Config'!$D:$D,"Yes")="Yes",_xlfn.XLOOKUP("Dst_CIDR_17_22",'Scoring_Config'!$A:$A,'Scoring_Config'!$C:$C,5),0),0)+IF(LEFT(AE576,4)="True",IF(_xlfn.XLOOKUP("SrcZone_IsAny",'Scoring_Config'!$A:$A,'Scoring_Config'!$D:$D,"Yes")="Yes",_xlfn.XLOOKUP("SrcZone_IsAny",'Scoring_Config'!$A:$A,'Scoring_Config'!$C:$C,10),0),0)+IF(LEFT(AF576,4)="True",IF(_xlfn.XLOOKUP("DstZone_IsAny",'Scoring_Config'!$A:$A,'Scoring_Config'!$D:$D,"Yes")="Yes",_xlfn.XLOOKUP("DstZone_IsAny",'Scoring_Config'!$A:$A,'Scoring_Config'!$C:$C,10),0),0)+IF(LEFT(AG576,4)="True",IF(_xlfn.XLOOKUP("Service_Any_OR_RangeGt1000",'Scoring_Config'!$A:$A,'Scoring_Config'!$D:$D,"Yes")="Yes",_xlfn.XLOOKUP("Service_Any_OR_RangeGt1000",'Scoring_Config'!$A:$A,'Scoring_Config'!$C:$C,10),0),0)+IF(LEFT(AH576,4)="True",IF(_xlfn.XLOOKUP("App_Any_OR_RangeGt1000",'Scoring_Config'!$A:$A,'Scoring_Config'!$D:$D,"Yes")="Yes",_xlfn.XLOOKUP("App_Any_OR_RangeGt1000",'Scoring_Config'!$A:$A,'Scoring_Config'!$C:$C,10),0),0)+IF(LEFT(AI576,4)="True",IF(_xlfn.XLOOKUP("Service_Insecure_Match",'Scoring_Config'!$A:$A,'Scoring_Config'!$D:$D,"Yes")="Yes",_xlfn.XLOOKUP("Service_Insecure_Match",'Scoring_Config'!$A:$A,'Scoring_Config'!$C:$C,5),0),0)+IF(LEFT(AJ576,4)="True",IF(_xlfn.XLOOKUP("Risky_Inbound",'Scoring_Config'!$A:$A,'Scoring_Config'!$D:$D,"Yes")="Yes",_xlfn.XLOOKUP("Risky_Inbound",'Scoring_Config'!$A:$A,'Scoring_Config'!$C:$C,50),0),0)+IF(LEFT(AK576,4)="True",IF(_xlfn.XLOOKUP("Risky_Outbound",'Scoring_Config'!$A:$A,'Scoring_Config'!$D:$D,"Yes")="Yes",_xlfn.XLOOKUP("Risky_Outbound",'Scoring_Config'!$A:$A,'Scoring_Config'!$C:$C,25),0),0)+IF(LEFT(AZ576,4)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576,FIND(",",AL576)+1,100)),0)+IF(LEFT(AM576,4)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576,FIND(",",AN576)+1,100)),0)+IF(_xlfn.XLOOKUP("Profile_Scoring",'Scoring_Config'!$A:$A,'Scoring_Config'!$D:$D,"Yes")="Yes",VALUE(MID(AO576,FIND(",",AO576)+1,100)),0)+IF(_xlfn.XLOOKUP("Options_Scoring",'Scoring_Config'!$A:$A,'Scoring_Config'!$D:$D,"Yes")="Yes",VALUE(MID(AP576,FIND(",",AP576)+1,100)),0)))</f>
        <v>0</v>
      </c>
      <c r="AZ576" cm="1">
        <f t="array" ref="AZ576">IF(FALSE,"True," &amp; IF(_xlfn.XLOOKUP("Migrate_Insecure",'Scoring_Config'!$A:$A,'Scoring_Config'!$D:$D,"Yes")="Yes",_xlfn.XLOOKUP("Migrate_Insecure",'Scoring_Config'!$A:$A,'Scoring_Config'!$C:$C,10),0),"False,0")</f>
        <v>0</v>
      </c>
    </row>
    <row r="577" spans="1:52">
      <c r="A577" t="s">
        <v>1979</v>
      </c>
      <c r="B577" t="s">
        <v>2550</v>
      </c>
      <c r="C577" t="s">
        <v>3542</v>
      </c>
      <c r="D577" t="s">
        <v>3545</v>
      </c>
      <c r="E577" t="s">
        <v>3563</v>
      </c>
      <c r="F577" t="s">
        <v>3806</v>
      </c>
      <c r="G577" t="s">
        <v>354</v>
      </c>
      <c r="H577" t="s">
        <v>174</v>
      </c>
      <c r="I577" t="s">
        <v>4179</v>
      </c>
      <c r="J577" t="s">
        <v>352</v>
      </c>
      <c r="K577" t="s">
        <v>1846</v>
      </c>
      <c r="L577" t="s">
        <v>1327</v>
      </c>
      <c r="M577" t="s">
        <v>1974</v>
      </c>
      <c r="N577" t="s">
        <v>4315</v>
      </c>
      <c r="O577" t="s">
        <v>4319</v>
      </c>
      <c r="P577" t="s">
        <v>4321</v>
      </c>
      <c r="Q577" t="s">
        <v>4462</v>
      </c>
      <c r="R577" t="s">
        <v>5439</v>
      </c>
      <c r="S577" t="s">
        <v>4324</v>
      </c>
      <c r="T577" t="s">
        <v>5736</v>
      </c>
      <c r="U577" t="s">
        <v>6240</v>
      </c>
      <c r="Y577" cm="1">
        <f t="array" ref="Y577">IF(FALSE,"True," &amp; IF(_xlfn.XLOOKUP("Src_IsAny",'Scoring_Config'!$A:$A,'Scoring_Config'!$D:$D,"Yes")="Yes",_xlfn.XLOOKUP("Src_IsAny",'Scoring_Config'!$A:$A,'Scoring_Config'!$C:$C,10),0),"False,0")</f>
        <v>0</v>
      </c>
      <c r="Z577" cm="1">
        <f t="array" ref="Z577">IF(FALSE,"True," &amp; IF(_xlfn.XLOOKUP("Src_CIDR_Le_16",'Scoring_Config'!$A:$A,'Scoring_Config'!$D:$D,"Yes")="Yes",_xlfn.XLOOKUP("Src_CIDR_Le_16",'Scoring_Config'!$A:$A,'Scoring_Config'!$C:$C,10),0),"False,0")</f>
        <v>0</v>
      </c>
      <c r="AA577" cm="1">
        <f t="array" ref="AA577">IF(TRUE,"True," &amp; IF(_xlfn.XLOOKUP("Src_CIDR_17_22",'Scoring_Config'!$A:$A,'Scoring_Config'!$D:$D,"Yes")="Yes",_xlfn.XLOOKUP("Src_CIDR_17_22",'Scoring_Config'!$A:$A,'Scoring_Config'!$C:$C,5),0),"False,0")</f>
        <v>0</v>
      </c>
      <c r="AB577" cm="1">
        <f t="array" ref="AB577">IF(FALSE,"True," &amp; IF(_xlfn.XLOOKUP("Dst_IsAny",'Scoring_Config'!$A:$A,'Scoring_Config'!$D:$D,"Yes")="Yes",_xlfn.XLOOKUP("Dst_IsAny",'Scoring_Config'!$A:$A,'Scoring_Config'!$C:$C,10),0),"False,0")</f>
        <v>0</v>
      </c>
      <c r="AC577" cm="1">
        <f t="array" ref="AC577">IF(FALSE,"True," &amp; IF(_xlfn.XLOOKUP("Dst_CIDR_Le_16",'Scoring_Config'!$A:$A,'Scoring_Config'!$D:$D,"Yes")="Yes",_xlfn.XLOOKUP("Dst_CIDR_Le_16",'Scoring_Config'!$A:$A,'Scoring_Config'!$C:$C,10),0),"False,0")</f>
        <v>0</v>
      </c>
      <c r="AD577" cm="1">
        <f t="array" ref="AD577">IF(TRUE,"True," &amp; IF(_xlfn.XLOOKUP("Dst_CIDR_17_22",'Scoring_Config'!$A:$A,'Scoring_Config'!$D:$D,"Yes")="Yes",_xlfn.XLOOKUP("Dst_CIDR_17_22",'Scoring_Config'!$A:$A,'Scoring_Config'!$C:$C,5),0),"False,0")</f>
        <v>0</v>
      </c>
      <c r="AE577" cm="1">
        <f t="array" ref="AE577">IF(FALSE,"True," &amp; IF(_xlfn.XLOOKUP("SrcZone_IsAny",'Scoring_Config'!$A:$A,'Scoring_Config'!$D:$D,"Yes")="Yes",_xlfn.XLOOKUP("SrcZone_IsAny",'Scoring_Config'!$A:$A,'Scoring_Config'!$C:$C,10),0),"False,0")</f>
        <v>0</v>
      </c>
      <c r="AF577" cm="1">
        <f t="array" ref="AF577">IF(FALSE,"True," &amp; IF(_xlfn.XLOOKUP("DstZone_IsAny",'Scoring_Config'!$A:$A,'Scoring_Config'!$D:$D,"Yes")="Yes",_xlfn.XLOOKUP("DstZone_IsAny",'Scoring_Config'!$A:$A,'Scoring_Config'!$C:$C,10),0),"False,0")</f>
        <v>0</v>
      </c>
      <c r="AG577" cm="1">
        <f t="array" ref="AG57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77" cm="1">
        <f t="array" ref="AH577">IF(FALSE,"True," &amp; IF(_xlfn.XLOOKUP("App_Any_OR_RangeGt1000",'Scoring_Config'!$A:$A,'Scoring_Config'!$D:$D,"Yes")="Yes",_xlfn.XLOOKUP("App_Any_OR_RangeGt1000",'Scoring_Config'!$A:$A,'Scoring_Config'!$C:$C,10),0),"False,0")</f>
        <v>0</v>
      </c>
      <c r="AI577" cm="1">
        <f t="array" ref="AI577">IF(FALSE,"True," &amp; IF(_xlfn.XLOOKUP("Service_Insecure_Match",'Scoring_Config'!$A:$A,'Scoring_Config'!$D:$D,"Yes")="Yes",_xlfn.XLOOKUP("Service_Insecure_Match",'Scoring_Config'!$A:$A,'Scoring_Config'!$C:$C,5),0),"False,0")</f>
        <v>0</v>
      </c>
      <c r="AJ577" cm="1">
        <f t="array" ref="AJ577">IF(FALSE,"True," &amp; IF(_xlfn.XLOOKUP("Risky_Inbound",'Scoring_Config'!$A:$A,'Scoring_Config'!$D:$D,"Yes")="Yes",_xlfn.XLOOKUP("Risky_Inbound",'Scoring_Config'!$A:$A,'Scoring_Config'!$C:$C,50),0),"False,0")</f>
        <v>0</v>
      </c>
      <c r="AK577" cm="1">
        <f t="array" ref="AK577">IF(FALSE,"True," &amp; IF(_xlfn.XLOOKUP("Risky_Outbound",'Scoring_Config'!$A:$A,'Scoring_Config'!$D:$D,"Yes")="Yes",_xlfn.XLOOKUP("Risky_Outbound",'Scoring_Config'!$A:$A,'Scoring_Config'!$C:$C,25),0),"False,0")</f>
        <v>0</v>
      </c>
      <c r="AL577" t="s">
        <v>6700</v>
      </c>
      <c r="AM577" cm="1">
        <f t="array" ref="AM57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77" t="s">
        <v>6697</v>
      </c>
      <c r="AO577" t="s">
        <v>6697</v>
      </c>
      <c r="AP577" t="s">
        <v>6697</v>
      </c>
      <c r="AQ577" cm="1">
        <f t="array" ref="AQ577">IF(FALSE,"True," &amp; IF(_xlfn.XLOOKUP("Service_IsAny",'Scoring_Config'!$A:$A,'Scoring_Config'!$D:$D,"Yes")="Yes",_xlfn.XLOOKUP("Service_IsAny",'Scoring_Config'!$A:$A,'Scoring_Config'!$C:$C,0),0),"False,0")</f>
        <v>0</v>
      </c>
      <c r="AR577">
        <v>0</v>
      </c>
      <c r="AS577" cm="1">
        <f t="array" ref="AS577">IF(FALSE,"True," &amp; IF(_xlfn.XLOOKUP("Service_RangeGt1000",'Scoring_Config'!$A:$A,'Scoring_Config'!$D:$D,"Yes")="Yes",_xlfn.XLOOKUP("Service_RangeGt1000",'Scoring_Config'!$A:$A,'Scoring_Config'!$C:$C,0),0),"False,0")</f>
        <v>0</v>
      </c>
      <c r="AT577" cm="1">
        <f t="array" ref="AT577">IF(FALSE,"True," &amp; IF(_xlfn.XLOOKUP("App_IsAny",'Scoring_Config'!$A:$A,'Scoring_Config'!$D:$D,"Yes")="Yes",_xlfn.XLOOKUP("App_IsAny",'Scoring_Config'!$A:$A,'Scoring_Config'!$C:$C,0),0),"False,0")</f>
        <v>0</v>
      </c>
      <c r="AU577">
        <v>101</v>
      </c>
      <c r="AV577" cm="1">
        <f t="array" ref="AV577">IF(FALSE,"True," &amp; IF(_xlfn.XLOOKUP("App_RangeGt1000",'Scoring_Config'!$A:$A,'Scoring_Config'!$D:$D,"Yes")="Yes",_xlfn.XLOOKUP("App_RangeGt1000",'Scoring_Config'!$A:$A,'Scoring_Config'!$C:$C,0),0),"False,0")</f>
        <v>0</v>
      </c>
      <c r="AW577" cm="1">
        <f t="array" ref="AW577">IF(FALSE,"True," &amp; IF(_xlfn.XLOOKUP("Action_IsDenyOrDrop",'Scoring_Config'!$A:$A,'Scoring_Config'!$D:$D,"Yes")="Yes",_xlfn.XLOOKUP("Action_IsDenyOrDrop",'Scoring_Config'!$A:$A,'Scoring_Config'!$C:$C,0),0),"False,0")</f>
        <v>0</v>
      </c>
      <c r="AX577" cm="1">
        <f t="array" ref="AX577">IF(LEFT(AW577,4)="True",0,(IF(LEFT(Y577,4)="True",IF(_xlfn.XLOOKUP("Src_IsAny",'Scoring_Config'!$A:$A,'Scoring_Config'!$D:$D,"Yes")="Yes",_xlfn.XLOOKUP("Src_IsAny",'Scoring_Config'!$A:$A,'Scoring_Config'!$C:$C,10),0),0)+IF(LEFT(Z577,4)="True",IF(_xlfn.XLOOKUP("Src_CIDR_Le_16",'Scoring_Config'!$A:$A,'Scoring_Config'!$D:$D,"Yes")="Yes",_xlfn.XLOOKUP("Src_CIDR_Le_16",'Scoring_Config'!$A:$A,'Scoring_Config'!$C:$C,10),0),0)+IF(LEFT(AA577,4)="True",IF(_xlfn.XLOOKUP("Src_CIDR_17_22",'Scoring_Config'!$A:$A,'Scoring_Config'!$D:$D,"Yes")="Yes",_xlfn.XLOOKUP("Src_CIDR_17_22",'Scoring_Config'!$A:$A,'Scoring_Config'!$C:$C,5),0),0)+IF(LEFT(AB577,4)="True",IF(_xlfn.XLOOKUP("Dst_IsAny",'Scoring_Config'!$A:$A,'Scoring_Config'!$D:$D,"Yes")="Yes",_xlfn.XLOOKUP("Dst_IsAny",'Scoring_Config'!$A:$A,'Scoring_Config'!$C:$C,10),0),0)+IF(LEFT(AC577,4)="True",IF(_xlfn.XLOOKUP("Dst_CIDR_Le_16",'Scoring_Config'!$A:$A,'Scoring_Config'!$D:$D,"Yes")="Yes",_xlfn.XLOOKUP("Dst_CIDR_Le_16",'Scoring_Config'!$A:$A,'Scoring_Config'!$C:$C,10),0),0)+IF(LEFT(AD577,4)="True",IF(_xlfn.XLOOKUP("Dst_CIDR_17_22",'Scoring_Config'!$A:$A,'Scoring_Config'!$D:$D,"Yes")="Yes",_xlfn.XLOOKUP("Dst_CIDR_17_22",'Scoring_Config'!$A:$A,'Scoring_Config'!$C:$C,5),0),0)+IF(LEFT(AE577,4)="True",IF(_xlfn.XLOOKUP("SrcZone_IsAny",'Scoring_Config'!$A:$A,'Scoring_Config'!$D:$D,"Yes")="Yes",_xlfn.XLOOKUP("SrcZone_IsAny",'Scoring_Config'!$A:$A,'Scoring_Config'!$C:$C,10),0),0)+IF(LEFT(AF577,4)="True",IF(_xlfn.XLOOKUP("DstZone_IsAny",'Scoring_Config'!$A:$A,'Scoring_Config'!$D:$D,"Yes")="Yes",_xlfn.XLOOKUP("DstZone_IsAny",'Scoring_Config'!$A:$A,'Scoring_Config'!$C:$C,10),0),0)+IF(LEFT(AG577,4)="True",IF(_xlfn.XLOOKUP("Service_Any_OR_RangeGt1000",'Scoring_Config'!$A:$A,'Scoring_Config'!$D:$D,"Yes")="Yes",_xlfn.XLOOKUP("Service_Any_OR_RangeGt1000",'Scoring_Config'!$A:$A,'Scoring_Config'!$C:$C,10),0),0)+IF(LEFT(AH577,4)="True",IF(_xlfn.XLOOKUP("App_Any_OR_RangeGt1000",'Scoring_Config'!$A:$A,'Scoring_Config'!$D:$D,"Yes")="Yes",_xlfn.XLOOKUP("App_Any_OR_RangeGt1000",'Scoring_Config'!$A:$A,'Scoring_Config'!$C:$C,10),0),0)+IF(LEFT(AI577,4)="True",IF(_xlfn.XLOOKUP("Service_Insecure_Match",'Scoring_Config'!$A:$A,'Scoring_Config'!$D:$D,"Yes")="Yes",_xlfn.XLOOKUP("Service_Insecure_Match",'Scoring_Config'!$A:$A,'Scoring_Config'!$C:$C,5),0),0)+IF(LEFT(AJ577,4)="True",IF(_xlfn.XLOOKUP("Risky_Inbound",'Scoring_Config'!$A:$A,'Scoring_Config'!$D:$D,"Yes")="Yes",_xlfn.XLOOKUP("Risky_Inbound",'Scoring_Config'!$A:$A,'Scoring_Config'!$C:$C,50),0),0)+IF(LEFT(AK577,4)="True",IF(_xlfn.XLOOKUP("Risky_Outbound",'Scoring_Config'!$A:$A,'Scoring_Config'!$D:$D,"Yes")="Yes",_xlfn.XLOOKUP("Risky_Outbound",'Scoring_Config'!$A:$A,'Scoring_Config'!$C:$C,25),0),0)+IF(LEFT(AZ577,4)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577,FIND(",",AL577)+1,100)),0)+IF(LEFT(AM577,4)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577,FIND(",",AN577)+1,100)),0)+IF(_xlfn.XLOOKUP("Profile_Scoring",'Scoring_Config'!$A:$A,'Scoring_Config'!$D:$D,"Yes")="Yes",VALUE(MID(AO577,FIND(",",AO577)+1,100)),0)+IF(_xlfn.XLOOKUP("Options_Scoring",'Scoring_Config'!$A:$A,'Scoring_Config'!$D:$D,"Yes")="Yes",VALUE(MID(AP577,FIND(",",AP577)+1,100)),0)))</f>
        <v>0</v>
      </c>
      <c r="AZ577" cm="1">
        <f t="array" ref="AZ577">IF(FALSE,"True," &amp; IF(_xlfn.XLOOKUP("Migrate_Insecure",'Scoring_Config'!$A:$A,'Scoring_Config'!$D:$D,"Yes")="Yes",_xlfn.XLOOKUP("Migrate_Insecure",'Scoring_Config'!$A:$A,'Scoring_Config'!$C:$C,10),0),"False,0")</f>
        <v>0</v>
      </c>
    </row>
    <row r="578" spans="1:52">
      <c r="A578" t="s">
        <v>1979</v>
      </c>
      <c r="B578" t="s">
        <v>2551</v>
      </c>
      <c r="C578" t="s">
        <v>3542</v>
      </c>
      <c r="D578" t="s">
        <v>3545</v>
      </c>
      <c r="E578" t="s">
        <v>3563</v>
      </c>
      <c r="F578" t="s">
        <v>3637</v>
      </c>
      <c r="G578" t="s">
        <v>202</v>
      </c>
      <c r="H578" t="s">
        <v>174</v>
      </c>
      <c r="I578" t="s">
        <v>3597</v>
      </c>
      <c r="J578" t="s">
        <v>353</v>
      </c>
      <c r="K578" t="s">
        <v>1735</v>
      </c>
      <c r="L578" t="s">
        <v>1327</v>
      </c>
      <c r="M578" t="s">
        <v>1974</v>
      </c>
      <c r="N578" t="s">
        <v>4315</v>
      </c>
      <c r="O578" t="s">
        <v>4319</v>
      </c>
      <c r="P578" t="s">
        <v>4321</v>
      </c>
      <c r="Q578" t="s">
        <v>4462</v>
      </c>
      <c r="R578" t="s">
        <v>5441</v>
      </c>
      <c r="S578" t="s">
        <v>5440</v>
      </c>
      <c r="T578" t="s">
        <v>5736</v>
      </c>
      <c r="U578" t="s">
        <v>6243</v>
      </c>
      <c r="Y578" cm="1">
        <f t="array" ref="Y578">IF(FALSE,"True," &amp; IF(_xlfn.XLOOKUP("Src_IsAny",'Scoring_Config'!$A:$A,'Scoring_Config'!$D:$D,"Yes")="Yes",_xlfn.XLOOKUP("Src_IsAny",'Scoring_Config'!$A:$A,'Scoring_Config'!$C:$C,10),0),"False,0")</f>
        <v>0</v>
      </c>
      <c r="Z578" cm="1">
        <f t="array" ref="Z578">IF(FALSE,"True," &amp; IF(_xlfn.XLOOKUP("Src_CIDR_Le_16",'Scoring_Config'!$A:$A,'Scoring_Config'!$D:$D,"Yes")="Yes",_xlfn.XLOOKUP("Src_CIDR_Le_16",'Scoring_Config'!$A:$A,'Scoring_Config'!$C:$C,10),0),"False,0")</f>
        <v>0</v>
      </c>
      <c r="AA578" cm="1">
        <f t="array" ref="AA578">IF(TRUE,"True," &amp; IF(_xlfn.XLOOKUP("Src_CIDR_17_22",'Scoring_Config'!$A:$A,'Scoring_Config'!$D:$D,"Yes")="Yes",_xlfn.XLOOKUP("Src_CIDR_17_22",'Scoring_Config'!$A:$A,'Scoring_Config'!$C:$C,5),0),"False,0")</f>
        <v>0</v>
      </c>
      <c r="AB578" cm="1">
        <f t="array" ref="AB578">IF(FALSE,"True," &amp; IF(_xlfn.XLOOKUP("Dst_IsAny",'Scoring_Config'!$A:$A,'Scoring_Config'!$D:$D,"Yes")="Yes",_xlfn.XLOOKUP("Dst_IsAny",'Scoring_Config'!$A:$A,'Scoring_Config'!$C:$C,10),0),"False,0")</f>
        <v>0</v>
      </c>
      <c r="AC578" cm="1">
        <f t="array" ref="AC578">IF(FALSE,"True," &amp; IF(_xlfn.XLOOKUP("Dst_CIDR_Le_16",'Scoring_Config'!$A:$A,'Scoring_Config'!$D:$D,"Yes")="Yes",_xlfn.XLOOKUP("Dst_CIDR_Le_16",'Scoring_Config'!$A:$A,'Scoring_Config'!$C:$C,10),0),"False,0")</f>
        <v>0</v>
      </c>
      <c r="AD578" cm="1">
        <f t="array" ref="AD578">IF(TRUE,"True," &amp; IF(_xlfn.XLOOKUP("Dst_CIDR_17_22",'Scoring_Config'!$A:$A,'Scoring_Config'!$D:$D,"Yes")="Yes",_xlfn.XLOOKUP("Dst_CIDR_17_22",'Scoring_Config'!$A:$A,'Scoring_Config'!$C:$C,5),0),"False,0")</f>
        <v>0</v>
      </c>
      <c r="AE578" cm="1">
        <f t="array" ref="AE578">IF(FALSE,"True," &amp; IF(_xlfn.XLOOKUP("SrcZone_IsAny",'Scoring_Config'!$A:$A,'Scoring_Config'!$D:$D,"Yes")="Yes",_xlfn.XLOOKUP("SrcZone_IsAny",'Scoring_Config'!$A:$A,'Scoring_Config'!$C:$C,10),0),"False,0")</f>
        <v>0</v>
      </c>
      <c r="AF578" cm="1">
        <f t="array" ref="AF578">IF(FALSE,"True," &amp; IF(_xlfn.XLOOKUP("DstZone_IsAny",'Scoring_Config'!$A:$A,'Scoring_Config'!$D:$D,"Yes")="Yes",_xlfn.XLOOKUP("DstZone_IsAny",'Scoring_Config'!$A:$A,'Scoring_Config'!$C:$C,10),0),"False,0")</f>
        <v>0</v>
      </c>
      <c r="AG578" cm="1">
        <f t="array" ref="AG57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78" cm="1">
        <f t="array" ref="AH578">IF(FALSE,"True," &amp; IF(_xlfn.XLOOKUP("App_Any_OR_RangeGt1000",'Scoring_Config'!$A:$A,'Scoring_Config'!$D:$D,"Yes")="Yes",_xlfn.XLOOKUP("App_Any_OR_RangeGt1000",'Scoring_Config'!$A:$A,'Scoring_Config'!$C:$C,10),0),"False,0")</f>
        <v>0</v>
      </c>
      <c r="AI578" cm="1">
        <f t="array" ref="AI578">IF(FALSE,"True," &amp; IF(_xlfn.XLOOKUP("Service_Insecure_Match",'Scoring_Config'!$A:$A,'Scoring_Config'!$D:$D,"Yes")="Yes",_xlfn.XLOOKUP("Service_Insecure_Match",'Scoring_Config'!$A:$A,'Scoring_Config'!$C:$C,5),0),"False,0")</f>
        <v>0</v>
      </c>
      <c r="AJ578" cm="1">
        <f t="array" ref="AJ578">IF(FALSE,"True," &amp; IF(_xlfn.XLOOKUP("Risky_Inbound",'Scoring_Config'!$A:$A,'Scoring_Config'!$D:$D,"Yes")="Yes",_xlfn.XLOOKUP("Risky_Inbound",'Scoring_Config'!$A:$A,'Scoring_Config'!$C:$C,50),0),"False,0")</f>
        <v>0</v>
      </c>
      <c r="AK578" cm="1">
        <f t="array" ref="AK578">IF(FALSE,"True," &amp; IF(_xlfn.XLOOKUP("Risky_Outbound",'Scoring_Config'!$A:$A,'Scoring_Config'!$D:$D,"Yes")="Yes",_xlfn.XLOOKUP("Risky_Outbound",'Scoring_Config'!$A:$A,'Scoring_Config'!$C:$C,25),0),"False,0")</f>
        <v>0</v>
      </c>
      <c r="AL578" t="s">
        <v>6700</v>
      </c>
      <c r="AM578" cm="1">
        <f t="array" ref="AM57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78" t="s">
        <v>6697</v>
      </c>
      <c r="AO578" t="s">
        <v>6697</v>
      </c>
      <c r="AP578" t="s">
        <v>6697</v>
      </c>
      <c r="AQ578" cm="1">
        <f t="array" ref="AQ578">IF(FALSE,"True," &amp; IF(_xlfn.XLOOKUP("Service_IsAny",'Scoring_Config'!$A:$A,'Scoring_Config'!$D:$D,"Yes")="Yes",_xlfn.XLOOKUP("Service_IsAny",'Scoring_Config'!$A:$A,'Scoring_Config'!$C:$C,0),0),"False,0")</f>
        <v>0</v>
      </c>
      <c r="AR578">
        <v>0</v>
      </c>
      <c r="AS578" cm="1">
        <f t="array" ref="AS578">IF(FALSE,"True," &amp; IF(_xlfn.XLOOKUP("Service_RangeGt1000",'Scoring_Config'!$A:$A,'Scoring_Config'!$D:$D,"Yes")="Yes",_xlfn.XLOOKUP("Service_RangeGt1000",'Scoring_Config'!$A:$A,'Scoring_Config'!$C:$C,0),0),"False,0")</f>
        <v>0</v>
      </c>
      <c r="AT578" cm="1">
        <f t="array" ref="AT578">IF(FALSE,"True," &amp; IF(_xlfn.XLOOKUP("App_IsAny",'Scoring_Config'!$A:$A,'Scoring_Config'!$D:$D,"Yes")="Yes",_xlfn.XLOOKUP("App_IsAny",'Scoring_Config'!$A:$A,'Scoring_Config'!$C:$C,0),0),"False,0")</f>
        <v>0</v>
      </c>
      <c r="AU578">
        <v>103</v>
      </c>
      <c r="AV578" cm="1">
        <f t="array" ref="AV578">IF(FALSE,"True," &amp; IF(_xlfn.XLOOKUP("App_RangeGt1000",'Scoring_Config'!$A:$A,'Scoring_Config'!$D:$D,"Yes")="Yes",_xlfn.XLOOKUP("App_RangeGt1000",'Scoring_Config'!$A:$A,'Scoring_Config'!$C:$C,0),0),"False,0")</f>
        <v>0</v>
      </c>
      <c r="AW578" cm="1">
        <f t="array" ref="AW578">IF(FALSE,"True," &amp; IF(_xlfn.XLOOKUP("Action_IsDenyOrDrop",'Scoring_Config'!$A:$A,'Scoring_Config'!$D:$D,"Yes")="Yes",_xlfn.XLOOKUP("Action_IsDenyOrDrop",'Scoring_Config'!$A:$A,'Scoring_Config'!$C:$C,0),0),"False,0")</f>
        <v>0</v>
      </c>
      <c r="AX578" cm="1">
        <f t="array" ref="AX578">IF(LEFT(AW578,4)="True",0,(IF(LEFT(Y578,4)="True",IF(_xlfn.XLOOKUP("Src_IsAny",'Scoring_Config'!$A:$A,'Scoring_Config'!$D:$D,"Yes")="Yes",_xlfn.XLOOKUP("Src_IsAny",'Scoring_Config'!$A:$A,'Scoring_Config'!$C:$C,10),0),0)+IF(LEFT(Z578,4)="True",IF(_xlfn.XLOOKUP("Src_CIDR_Le_16",'Scoring_Config'!$A:$A,'Scoring_Config'!$D:$D,"Yes")="Yes",_xlfn.XLOOKUP("Src_CIDR_Le_16",'Scoring_Config'!$A:$A,'Scoring_Config'!$C:$C,10),0),0)+IF(LEFT(AA578,4)="True",IF(_xlfn.XLOOKUP("Src_CIDR_17_22",'Scoring_Config'!$A:$A,'Scoring_Config'!$D:$D,"Yes")="Yes",_xlfn.XLOOKUP("Src_CIDR_17_22",'Scoring_Config'!$A:$A,'Scoring_Config'!$C:$C,5),0),0)+IF(LEFT(AB578,4)="True",IF(_xlfn.XLOOKUP("Dst_IsAny",'Scoring_Config'!$A:$A,'Scoring_Config'!$D:$D,"Yes")="Yes",_xlfn.XLOOKUP("Dst_IsAny",'Scoring_Config'!$A:$A,'Scoring_Config'!$C:$C,10),0),0)+IF(LEFT(AC578,4)="True",IF(_xlfn.XLOOKUP("Dst_CIDR_Le_16",'Scoring_Config'!$A:$A,'Scoring_Config'!$D:$D,"Yes")="Yes",_xlfn.XLOOKUP("Dst_CIDR_Le_16",'Scoring_Config'!$A:$A,'Scoring_Config'!$C:$C,10),0),0)+IF(LEFT(AD578,4)="True",IF(_xlfn.XLOOKUP("Dst_CIDR_17_22",'Scoring_Config'!$A:$A,'Scoring_Config'!$D:$D,"Yes")="Yes",_xlfn.XLOOKUP("Dst_CIDR_17_22",'Scoring_Config'!$A:$A,'Scoring_Config'!$C:$C,5),0),0)+IF(LEFT(AE578,4)="True",IF(_xlfn.XLOOKUP("SrcZone_IsAny",'Scoring_Config'!$A:$A,'Scoring_Config'!$D:$D,"Yes")="Yes",_xlfn.XLOOKUP("SrcZone_IsAny",'Scoring_Config'!$A:$A,'Scoring_Config'!$C:$C,10),0),0)+IF(LEFT(AF578,4)="True",IF(_xlfn.XLOOKUP("DstZone_IsAny",'Scoring_Config'!$A:$A,'Scoring_Config'!$D:$D,"Yes")="Yes",_xlfn.XLOOKUP("DstZone_IsAny",'Scoring_Config'!$A:$A,'Scoring_Config'!$C:$C,10),0),0)+IF(LEFT(AG578,4)="True",IF(_xlfn.XLOOKUP("Service_Any_OR_RangeGt1000",'Scoring_Config'!$A:$A,'Scoring_Config'!$D:$D,"Yes")="Yes",_xlfn.XLOOKUP("Service_Any_OR_RangeGt1000",'Scoring_Config'!$A:$A,'Scoring_Config'!$C:$C,10),0),0)+IF(LEFT(AH578,4)="True",IF(_xlfn.XLOOKUP("App_Any_OR_RangeGt1000",'Scoring_Config'!$A:$A,'Scoring_Config'!$D:$D,"Yes")="Yes",_xlfn.XLOOKUP("App_Any_OR_RangeGt1000",'Scoring_Config'!$A:$A,'Scoring_Config'!$C:$C,10),0),0)+IF(LEFT(AI578,4)="True",IF(_xlfn.XLOOKUP("Service_Insecure_Match",'Scoring_Config'!$A:$A,'Scoring_Config'!$D:$D,"Yes")="Yes",_xlfn.XLOOKUP("Service_Insecure_Match",'Scoring_Config'!$A:$A,'Scoring_Config'!$C:$C,5),0),0)+IF(LEFT(AJ578,4)="True",IF(_xlfn.XLOOKUP("Risky_Inbound",'Scoring_Config'!$A:$A,'Scoring_Config'!$D:$D,"Yes")="Yes",_xlfn.XLOOKUP("Risky_Inbound",'Scoring_Config'!$A:$A,'Scoring_Config'!$C:$C,50),0),0)+IF(LEFT(AK578,4)="True",IF(_xlfn.XLOOKUP("Risky_Outbound",'Scoring_Config'!$A:$A,'Scoring_Config'!$D:$D,"Yes")="Yes",_xlfn.XLOOKUP("Risky_Outbound",'Scoring_Config'!$A:$A,'Scoring_Config'!$C:$C,25),0),0)+IF(LEFT(AZ578,4)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578,FIND(",",AL578)+1,100)),0)+IF(LEFT(AM578,4)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578,FIND(",",AN578)+1,100)),0)+IF(_xlfn.XLOOKUP("Profile_Scoring",'Scoring_Config'!$A:$A,'Scoring_Config'!$D:$D,"Yes")="Yes",VALUE(MID(AO578,FIND(",",AO578)+1,100)),0)+IF(_xlfn.XLOOKUP("Options_Scoring",'Scoring_Config'!$A:$A,'Scoring_Config'!$D:$D,"Yes")="Yes",VALUE(MID(AP578,FIND(",",AP578)+1,100)),0)))</f>
        <v>0</v>
      </c>
      <c r="AZ578" cm="1">
        <f t="array" ref="AZ578">IF(FALSE,"True," &amp; IF(_xlfn.XLOOKUP("Migrate_Insecure",'Scoring_Config'!$A:$A,'Scoring_Config'!$D:$D,"Yes")="Yes",_xlfn.XLOOKUP("Migrate_Insecure",'Scoring_Config'!$A:$A,'Scoring_Config'!$C:$C,10),0),"False,0")</f>
        <v>0</v>
      </c>
    </row>
    <row r="579" spans="1:52">
      <c r="A579" t="s">
        <v>1979</v>
      </c>
      <c r="B579" t="s">
        <v>2552</v>
      </c>
      <c r="C579" t="s">
        <v>3542</v>
      </c>
      <c r="D579" t="s">
        <v>3545</v>
      </c>
      <c r="E579" t="s">
        <v>3563</v>
      </c>
      <c r="F579" t="s">
        <v>3789</v>
      </c>
      <c r="G579" t="s">
        <v>202</v>
      </c>
      <c r="H579" t="s">
        <v>174</v>
      </c>
      <c r="I579" t="s">
        <v>3808</v>
      </c>
      <c r="J579" t="s">
        <v>355</v>
      </c>
      <c r="K579" t="s">
        <v>1735</v>
      </c>
      <c r="L579" t="s">
        <v>1327</v>
      </c>
      <c r="M579" t="s">
        <v>1974</v>
      </c>
      <c r="N579" t="s">
        <v>4315</v>
      </c>
      <c r="O579" t="s">
        <v>4319</v>
      </c>
      <c r="P579" t="s">
        <v>4321</v>
      </c>
      <c r="Q579" t="s">
        <v>4462</v>
      </c>
      <c r="R579" t="s">
        <v>5440</v>
      </c>
      <c r="S579" t="s">
        <v>5440</v>
      </c>
      <c r="T579" t="s">
        <v>5737</v>
      </c>
      <c r="U579" t="s">
        <v>6244</v>
      </c>
      <c r="Y579" cm="1">
        <f t="array" ref="Y579">IF(FALSE,"True," &amp; IF(_xlfn.XLOOKUP("Src_IsAny",'Scoring_Config'!$A:$A,'Scoring_Config'!$D:$D,"Yes")="Yes",_xlfn.XLOOKUP("Src_IsAny",'Scoring_Config'!$A:$A,'Scoring_Config'!$C:$C,10),0),"False,0")</f>
        <v>0</v>
      </c>
      <c r="Z579" cm="1">
        <f t="array" ref="Z579">IF(FALSE,"True," &amp; IF(_xlfn.XLOOKUP("Src_CIDR_Le_16",'Scoring_Config'!$A:$A,'Scoring_Config'!$D:$D,"Yes")="Yes",_xlfn.XLOOKUP("Src_CIDR_Le_16",'Scoring_Config'!$A:$A,'Scoring_Config'!$C:$C,10),0),"False,0")</f>
        <v>0</v>
      </c>
      <c r="AA579" cm="1">
        <f t="array" ref="AA579">IF(TRUE,"True," &amp; IF(_xlfn.XLOOKUP("Src_CIDR_17_22",'Scoring_Config'!$A:$A,'Scoring_Config'!$D:$D,"Yes")="Yes",_xlfn.XLOOKUP("Src_CIDR_17_22",'Scoring_Config'!$A:$A,'Scoring_Config'!$C:$C,5),0),"False,0")</f>
        <v>0</v>
      </c>
      <c r="AB579" cm="1">
        <f t="array" ref="AB579">IF(FALSE,"True," &amp; IF(_xlfn.XLOOKUP("Dst_IsAny",'Scoring_Config'!$A:$A,'Scoring_Config'!$D:$D,"Yes")="Yes",_xlfn.XLOOKUP("Dst_IsAny",'Scoring_Config'!$A:$A,'Scoring_Config'!$C:$C,10),0),"False,0")</f>
        <v>0</v>
      </c>
      <c r="AC579" cm="1">
        <f t="array" ref="AC579">IF(FALSE,"True," &amp; IF(_xlfn.XLOOKUP("Dst_CIDR_Le_16",'Scoring_Config'!$A:$A,'Scoring_Config'!$D:$D,"Yes")="Yes",_xlfn.XLOOKUP("Dst_CIDR_Le_16",'Scoring_Config'!$A:$A,'Scoring_Config'!$C:$C,10),0),"False,0")</f>
        <v>0</v>
      </c>
      <c r="AD579" cm="1">
        <f t="array" ref="AD579">IF(TRUE,"True," &amp; IF(_xlfn.XLOOKUP("Dst_CIDR_17_22",'Scoring_Config'!$A:$A,'Scoring_Config'!$D:$D,"Yes")="Yes",_xlfn.XLOOKUP("Dst_CIDR_17_22",'Scoring_Config'!$A:$A,'Scoring_Config'!$C:$C,5),0),"False,0")</f>
        <v>0</v>
      </c>
      <c r="AE579" cm="1">
        <f t="array" ref="AE579">IF(FALSE,"True," &amp; IF(_xlfn.XLOOKUP("SrcZone_IsAny",'Scoring_Config'!$A:$A,'Scoring_Config'!$D:$D,"Yes")="Yes",_xlfn.XLOOKUP("SrcZone_IsAny",'Scoring_Config'!$A:$A,'Scoring_Config'!$C:$C,10),0),"False,0")</f>
        <v>0</v>
      </c>
      <c r="AF579" cm="1">
        <f t="array" ref="AF579">IF(FALSE,"True," &amp; IF(_xlfn.XLOOKUP("DstZone_IsAny",'Scoring_Config'!$A:$A,'Scoring_Config'!$D:$D,"Yes")="Yes",_xlfn.XLOOKUP("DstZone_IsAny",'Scoring_Config'!$A:$A,'Scoring_Config'!$C:$C,10),0),"False,0")</f>
        <v>0</v>
      </c>
      <c r="AG579" cm="1">
        <f t="array" ref="AG57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79" cm="1">
        <f t="array" ref="AH579">IF(FALSE,"True," &amp; IF(_xlfn.XLOOKUP("App_Any_OR_RangeGt1000",'Scoring_Config'!$A:$A,'Scoring_Config'!$D:$D,"Yes")="Yes",_xlfn.XLOOKUP("App_Any_OR_RangeGt1000",'Scoring_Config'!$A:$A,'Scoring_Config'!$C:$C,10),0),"False,0")</f>
        <v>0</v>
      </c>
      <c r="AI579" cm="1">
        <f t="array" ref="AI579">IF(FALSE,"True," &amp; IF(_xlfn.XLOOKUP("Service_Insecure_Match",'Scoring_Config'!$A:$A,'Scoring_Config'!$D:$D,"Yes")="Yes",_xlfn.XLOOKUP("Service_Insecure_Match",'Scoring_Config'!$A:$A,'Scoring_Config'!$C:$C,5),0),"False,0")</f>
        <v>0</v>
      </c>
      <c r="AJ579" cm="1">
        <f t="array" ref="AJ579">IF(FALSE,"True," &amp; IF(_xlfn.XLOOKUP("Risky_Inbound",'Scoring_Config'!$A:$A,'Scoring_Config'!$D:$D,"Yes")="Yes",_xlfn.XLOOKUP("Risky_Inbound",'Scoring_Config'!$A:$A,'Scoring_Config'!$C:$C,50),0),"False,0")</f>
        <v>0</v>
      </c>
      <c r="AK579" cm="1">
        <f t="array" ref="AK579">IF(FALSE,"True," &amp; IF(_xlfn.XLOOKUP("Risky_Outbound",'Scoring_Config'!$A:$A,'Scoring_Config'!$D:$D,"Yes")="Yes",_xlfn.XLOOKUP("Risky_Outbound",'Scoring_Config'!$A:$A,'Scoring_Config'!$C:$C,25),0),"False,0")</f>
        <v>0</v>
      </c>
      <c r="AL579" t="s">
        <v>6700</v>
      </c>
      <c r="AM579" cm="1">
        <f t="array" ref="AM57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79" t="s">
        <v>6697</v>
      </c>
      <c r="AO579" t="s">
        <v>6697</v>
      </c>
      <c r="AP579" t="s">
        <v>6697</v>
      </c>
      <c r="AQ579" cm="1">
        <f t="array" ref="AQ579">IF(FALSE,"True," &amp; IF(_xlfn.XLOOKUP("Service_IsAny",'Scoring_Config'!$A:$A,'Scoring_Config'!$D:$D,"Yes")="Yes",_xlfn.XLOOKUP("Service_IsAny",'Scoring_Config'!$A:$A,'Scoring_Config'!$C:$C,0),0),"False,0")</f>
        <v>0</v>
      </c>
      <c r="AR579">
        <v>0</v>
      </c>
      <c r="AS579" cm="1">
        <f t="array" ref="AS579">IF(FALSE,"True," &amp; IF(_xlfn.XLOOKUP("Service_RangeGt1000",'Scoring_Config'!$A:$A,'Scoring_Config'!$D:$D,"Yes")="Yes",_xlfn.XLOOKUP("Service_RangeGt1000",'Scoring_Config'!$A:$A,'Scoring_Config'!$C:$C,0),0),"False,0")</f>
        <v>0</v>
      </c>
      <c r="AT579" cm="1">
        <f t="array" ref="AT579">IF(FALSE,"True," &amp; IF(_xlfn.XLOOKUP("App_IsAny",'Scoring_Config'!$A:$A,'Scoring_Config'!$D:$D,"Yes")="Yes",_xlfn.XLOOKUP("App_IsAny",'Scoring_Config'!$A:$A,'Scoring_Config'!$C:$C,0),0),"False,0")</f>
        <v>0</v>
      </c>
      <c r="AU579">
        <v>103</v>
      </c>
      <c r="AV579" cm="1">
        <f t="array" ref="AV579">IF(FALSE,"True," &amp; IF(_xlfn.XLOOKUP("App_RangeGt1000",'Scoring_Config'!$A:$A,'Scoring_Config'!$D:$D,"Yes")="Yes",_xlfn.XLOOKUP("App_RangeGt1000",'Scoring_Config'!$A:$A,'Scoring_Config'!$C:$C,0),0),"False,0")</f>
        <v>0</v>
      </c>
      <c r="AW579" cm="1">
        <f t="array" ref="AW579">IF(FALSE,"True," &amp; IF(_xlfn.XLOOKUP("Action_IsDenyOrDrop",'Scoring_Config'!$A:$A,'Scoring_Config'!$D:$D,"Yes")="Yes",_xlfn.XLOOKUP("Action_IsDenyOrDrop",'Scoring_Config'!$A:$A,'Scoring_Config'!$C:$C,0),0),"False,0")</f>
        <v>0</v>
      </c>
      <c r="AX579" cm="1">
        <f t="array" ref="AX579">IF(LEFT(AW579,4)="True",0,(IF(LEFT(Y579,4)="True",IF(_xlfn.XLOOKUP("Src_IsAny",'Scoring_Config'!$A:$A,'Scoring_Config'!$D:$D,"Yes")="Yes",_xlfn.XLOOKUP("Src_IsAny",'Scoring_Config'!$A:$A,'Scoring_Config'!$C:$C,10),0),0)+IF(LEFT(Z579,4)="True",IF(_xlfn.XLOOKUP("Src_CIDR_Le_16",'Scoring_Config'!$A:$A,'Scoring_Config'!$D:$D,"Yes")="Yes",_xlfn.XLOOKUP("Src_CIDR_Le_16",'Scoring_Config'!$A:$A,'Scoring_Config'!$C:$C,10),0),0)+IF(LEFT(AA579,4)="True",IF(_xlfn.XLOOKUP("Src_CIDR_17_22",'Scoring_Config'!$A:$A,'Scoring_Config'!$D:$D,"Yes")="Yes",_xlfn.XLOOKUP("Src_CIDR_17_22",'Scoring_Config'!$A:$A,'Scoring_Config'!$C:$C,5),0),0)+IF(LEFT(AB579,4)="True",IF(_xlfn.XLOOKUP("Dst_IsAny",'Scoring_Config'!$A:$A,'Scoring_Config'!$D:$D,"Yes")="Yes",_xlfn.XLOOKUP("Dst_IsAny",'Scoring_Config'!$A:$A,'Scoring_Config'!$C:$C,10),0),0)+IF(LEFT(AC579,4)="True",IF(_xlfn.XLOOKUP("Dst_CIDR_Le_16",'Scoring_Config'!$A:$A,'Scoring_Config'!$D:$D,"Yes")="Yes",_xlfn.XLOOKUP("Dst_CIDR_Le_16",'Scoring_Config'!$A:$A,'Scoring_Config'!$C:$C,10),0),0)+IF(LEFT(AD579,4)="True",IF(_xlfn.XLOOKUP("Dst_CIDR_17_22",'Scoring_Config'!$A:$A,'Scoring_Config'!$D:$D,"Yes")="Yes",_xlfn.XLOOKUP("Dst_CIDR_17_22",'Scoring_Config'!$A:$A,'Scoring_Config'!$C:$C,5),0),0)+IF(LEFT(AE579,4)="True",IF(_xlfn.XLOOKUP("SrcZone_IsAny",'Scoring_Config'!$A:$A,'Scoring_Config'!$D:$D,"Yes")="Yes",_xlfn.XLOOKUP("SrcZone_IsAny",'Scoring_Config'!$A:$A,'Scoring_Config'!$C:$C,10),0),0)+IF(LEFT(AF579,4)="True",IF(_xlfn.XLOOKUP("DstZone_IsAny",'Scoring_Config'!$A:$A,'Scoring_Config'!$D:$D,"Yes")="Yes",_xlfn.XLOOKUP("DstZone_IsAny",'Scoring_Config'!$A:$A,'Scoring_Config'!$C:$C,10),0),0)+IF(LEFT(AG579,4)="True",IF(_xlfn.XLOOKUP("Service_Any_OR_RangeGt1000",'Scoring_Config'!$A:$A,'Scoring_Config'!$D:$D,"Yes")="Yes",_xlfn.XLOOKUP("Service_Any_OR_RangeGt1000",'Scoring_Config'!$A:$A,'Scoring_Config'!$C:$C,10),0),0)+IF(LEFT(AH579,4)="True",IF(_xlfn.XLOOKUP("App_Any_OR_RangeGt1000",'Scoring_Config'!$A:$A,'Scoring_Config'!$D:$D,"Yes")="Yes",_xlfn.XLOOKUP("App_Any_OR_RangeGt1000",'Scoring_Config'!$A:$A,'Scoring_Config'!$C:$C,10),0),0)+IF(LEFT(AI579,4)="True",IF(_xlfn.XLOOKUP("Service_Insecure_Match",'Scoring_Config'!$A:$A,'Scoring_Config'!$D:$D,"Yes")="Yes",_xlfn.XLOOKUP("Service_Insecure_Match",'Scoring_Config'!$A:$A,'Scoring_Config'!$C:$C,5),0),0)+IF(LEFT(AJ579,4)="True",IF(_xlfn.XLOOKUP("Risky_Inbound",'Scoring_Config'!$A:$A,'Scoring_Config'!$D:$D,"Yes")="Yes",_xlfn.XLOOKUP("Risky_Inbound",'Scoring_Config'!$A:$A,'Scoring_Config'!$C:$C,50),0),0)+IF(LEFT(AK579,4)="True",IF(_xlfn.XLOOKUP("Risky_Outbound",'Scoring_Config'!$A:$A,'Scoring_Config'!$D:$D,"Yes")="Yes",_xlfn.XLOOKUP("Risky_Outbound",'Scoring_Config'!$A:$A,'Scoring_Config'!$C:$C,25),0),0)+IF(LEFT(AZ579,4)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579,FIND(",",AL579)+1,100)),0)+IF(LEFT(AM579,4)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579,FIND(",",AN579)+1,100)),0)+IF(_xlfn.XLOOKUP("Profile_Scoring",'Scoring_Config'!$A:$A,'Scoring_Config'!$D:$D,"Yes")="Yes",VALUE(MID(AO579,FIND(",",AO579)+1,100)),0)+IF(_xlfn.XLOOKUP("Options_Scoring",'Scoring_Config'!$A:$A,'Scoring_Config'!$D:$D,"Yes")="Yes",VALUE(MID(AP579,FIND(",",AP579)+1,100)),0)))</f>
        <v>0</v>
      </c>
      <c r="AZ579" cm="1">
        <f t="array" ref="AZ579">IF(FALSE,"True," &amp; IF(_xlfn.XLOOKUP("Migrate_Insecure",'Scoring_Config'!$A:$A,'Scoring_Config'!$D:$D,"Yes")="Yes",_xlfn.XLOOKUP("Migrate_Insecure",'Scoring_Config'!$A:$A,'Scoring_Config'!$C:$C,10),0),"False,0")</f>
        <v>0</v>
      </c>
    </row>
    <row r="580" spans="1:52">
      <c r="A580" t="s">
        <v>1979</v>
      </c>
      <c r="B580" t="s">
        <v>2553</v>
      </c>
      <c r="C580" t="s">
        <v>3542</v>
      </c>
      <c r="D580" t="s">
        <v>3545</v>
      </c>
      <c r="E580" t="s">
        <v>3563</v>
      </c>
      <c r="F580" t="s">
        <v>3808</v>
      </c>
      <c r="G580" t="s">
        <v>355</v>
      </c>
      <c r="H580" t="s">
        <v>174</v>
      </c>
      <c r="I580" t="s">
        <v>3608</v>
      </c>
      <c r="J580" t="s">
        <v>169</v>
      </c>
      <c r="K580" t="s">
        <v>1847</v>
      </c>
      <c r="L580" t="s">
        <v>1327</v>
      </c>
      <c r="M580" t="s">
        <v>1974</v>
      </c>
      <c r="N580" t="s">
        <v>4315</v>
      </c>
      <c r="O580" t="s">
        <v>4319</v>
      </c>
      <c r="P580" t="s">
        <v>4322</v>
      </c>
      <c r="Q580" t="s">
        <v>4462</v>
      </c>
      <c r="R580" t="s">
        <v>5439</v>
      </c>
      <c r="S580" t="s">
        <v>4324</v>
      </c>
      <c r="T580" t="s">
        <v>5738</v>
      </c>
      <c r="U580" t="s">
        <v>6245</v>
      </c>
      <c r="Y580" cm="1">
        <f t="array" ref="Y580">IF(FALSE,"True," &amp; IF(_xlfn.XLOOKUP("Src_IsAny",'Scoring_Config'!$A:$A,'Scoring_Config'!$D:$D,"Yes")="Yes",_xlfn.XLOOKUP("Src_IsAny",'Scoring_Config'!$A:$A,'Scoring_Config'!$C:$C,10),0),"False,0")</f>
        <v>0</v>
      </c>
      <c r="Z580" cm="1">
        <f t="array" ref="Z580">IF(FALSE,"True," &amp; IF(_xlfn.XLOOKUP("Src_CIDR_Le_16",'Scoring_Config'!$A:$A,'Scoring_Config'!$D:$D,"Yes")="Yes",_xlfn.XLOOKUP("Src_CIDR_Le_16",'Scoring_Config'!$A:$A,'Scoring_Config'!$C:$C,10),0),"False,0")</f>
        <v>0</v>
      </c>
      <c r="AA580" cm="1">
        <f t="array" ref="AA580">IF(TRUE,"True," &amp; IF(_xlfn.XLOOKUP("Src_CIDR_17_22",'Scoring_Config'!$A:$A,'Scoring_Config'!$D:$D,"Yes")="Yes",_xlfn.XLOOKUP("Src_CIDR_17_22",'Scoring_Config'!$A:$A,'Scoring_Config'!$C:$C,5),0),"False,0")</f>
        <v>0</v>
      </c>
      <c r="AB580" cm="1">
        <f t="array" ref="AB580">IF(FALSE,"True," &amp; IF(_xlfn.XLOOKUP("Dst_IsAny",'Scoring_Config'!$A:$A,'Scoring_Config'!$D:$D,"Yes")="Yes",_xlfn.XLOOKUP("Dst_IsAny",'Scoring_Config'!$A:$A,'Scoring_Config'!$C:$C,10),0),"False,0")</f>
        <v>0</v>
      </c>
      <c r="AC580" cm="1">
        <f t="array" ref="AC580">IF(FALSE,"True," &amp; IF(_xlfn.XLOOKUP("Dst_CIDR_Le_16",'Scoring_Config'!$A:$A,'Scoring_Config'!$D:$D,"Yes")="Yes",_xlfn.XLOOKUP("Dst_CIDR_Le_16",'Scoring_Config'!$A:$A,'Scoring_Config'!$C:$C,10),0),"False,0")</f>
        <v>0</v>
      </c>
      <c r="AD580" cm="1">
        <f t="array" ref="AD580">IF(FALSE,"True," &amp; IF(_xlfn.XLOOKUP("Dst_CIDR_17_22",'Scoring_Config'!$A:$A,'Scoring_Config'!$D:$D,"Yes")="Yes",_xlfn.XLOOKUP("Dst_CIDR_17_22",'Scoring_Config'!$A:$A,'Scoring_Config'!$C:$C,5),0),"False,0")</f>
        <v>0</v>
      </c>
      <c r="AE580" cm="1">
        <f t="array" ref="AE580">IF(FALSE,"True," &amp; IF(_xlfn.XLOOKUP("SrcZone_IsAny",'Scoring_Config'!$A:$A,'Scoring_Config'!$D:$D,"Yes")="Yes",_xlfn.XLOOKUP("SrcZone_IsAny",'Scoring_Config'!$A:$A,'Scoring_Config'!$C:$C,10),0),"False,0")</f>
        <v>0</v>
      </c>
      <c r="AF580" cm="1">
        <f t="array" ref="AF580">IF(FALSE,"True," &amp; IF(_xlfn.XLOOKUP("DstZone_IsAny",'Scoring_Config'!$A:$A,'Scoring_Config'!$D:$D,"Yes")="Yes",_xlfn.XLOOKUP("DstZone_IsAny",'Scoring_Config'!$A:$A,'Scoring_Config'!$C:$C,10),0),"False,0")</f>
        <v>0</v>
      </c>
      <c r="AG580" cm="1">
        <f t="array" ref="AG58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80" cm="1">
        <f t="array" ref="AH580">IF(FALSE,"True," &amp; IF(_xlfn.XLOOKUP("App_Any_OR_RangeGt1000",'Scoring_Config'!$A:$A,'Scoring_Config'!$D:$D,"Yes")="Yes",_xlfn.XLOOKUP("App_Any_OR_RangeGt1000",'Scoring_Config'!$A:$A,'Scoring_Config'!$C:$C,10),0),"False,0")</f>
        <v>0</v>
      </c>
      <c r="AI580" cm="1">
        <f t="array" ref="AI580">IF(FALSE,"True," &amp; IF(_xlfn.XLOOKUP("Service_Insecure_Match",'Scoring_Config'!$A:$A,'Scoring_Config'!$D:$D,"Yes")="Yes",_xlfn.XLOOKUP("Service_Insecure_Match",'Scoring_Config'!$A:$A,'Scoring_Config'!$C:$C,5),0),"False,0")</f>
        <v>0</v>
      </c>
      <c r="AJ580" cm="1">
        <f t="array" ref="AJ580">IF(FALSE,"True," &amp; IF(_xlfn.XLOOKUP("Risky_Inbound",'Scoring_Config'!$A:$A,'Scoring_Config'!$D:$D,"Yes")="Yes",_xlfn.XLOOKUP("Risky_Inbound",'Scoring_Config'!$A:$A,'Scoring_Config'!$C:$C,50),0),"False,0")</f>
        <v>0</v>
      </c>
      <c r="AK580" cm="1">
        <f t="array" ref="AK580">IF(FALSE,"True," &amp; IF(_xlfn.XLOOKUP("Risky_Outbound",'Scoring_Config'!$A:$A,'Scoring_Config'!$D:$D,"Yes")="Yes",_xlfn.XLOOKUP("Risky_Outbound",'Scoring_Config'!$A:$A,'Scoring_Config'!$C:$C,25),0),"False,0")</f>
        <v>0</v>
      </c>
      <c r="AL580" t="s">
        <v>6697</v>
      </c>
      <c r="AM580" cm="1">
        <f t="array" ref="AM58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80" t="s">
        <v>6697</v>
      </c>
      <c r="AO580" t="s">
        <v>6697</v>
      </c>
      <c r="AP580" t="s">
        <v>6697</v>
      </c>
      <c r="AQ580" cm="1">
        <f t="array" ref="AQ580">IF(FALSE,"True," &amp; IF(_xlfn.XLOOKUP("Service_IsAny",'Scoring_Config'!$A:$A,'Scoring_Config'!$D:$D,"Yes")="Yes",_xlfn.XLOOKUP("Service_IsAny",'Scoring_Config'!$A:$A,'Scoring_Config'!$C:$C,0),0),"False,0")</f>
        <v>0</v>
      </c>
      <c r="AR580">
        <v>0</v>
      </c>
      <c r="AS580" cm="1">
        <f t="array" ref="AS580">IF(FALSE,"True," &amp; IF(_xlfn.XLOOKUP("Service_RangeGt1000",'Scoring_Config'!$A:$A,'Scoring_Config'!$D:$D,"Yes")="Yes",_xlfn.XLOOKUP("Service_RangeGt1000",'Scoring_Config'!$A:$A,'Scoring_Config'!$C:$C,0),0),"False,0")</f>
        <v>0</v>
      </c>
      <c r="AT580" cm="1">
        <f t="array" ref="AT580">IF(FALSE,"True," &amp; IF(_xlfn.XLOOKUP("App_IsAny",'Scoring_Config'!$A:$A,'Scoring_Config'!$D:$D,"Yes")="Yes",_xlfn.XLOOKUP("App_IsAny",'Scoring_Config'!$A:$A,'Scoring_Config'!$C:$C,0),0),"False,0")</f>
        <v>0</v>
      </c>
      <c r="AU580">
        <v>1</v>
      </c>
      <c r="AV580" cm="1">
        <f t="array" ref="AV580">IF(FALSE,"True," &amp; IF(_xlfn.XLOOKUP("App_RangeGt1000",'Scoring_Config'!$A:$A,'Scoring_Config'!$D:$D,"Yes")="Yes",_xlfn.XLOOKUP("App_RangeGt1000",'Scoring_Config'!$A:$A,'Scoring_Config'!$C:$C,0),0),"False,0")</f>
        <v>0</v>
      </c>
      <c r="AW580" cm="1">
        <f t="array" ref="AW580">IF(FALSE,"True," &amp; IF(_xlfn.XLOOKUP("Action_IsDenyOrDrop",'Scoring_Config'!$A:$A,'Scoring_Config'!$D:$D,"Yes")="Yes",_xlfn.XLOOKUP("Action_IsDenyOrDrop",'Scoring_Config'!$A:$A,'Scoring_Config'!$C:$C,0),0),"False,0")</f>
        <v>0</v>
      </c>
      <c r="AX580" cm="1">
        <f t="array" ref="AX580">IF(LEFT(AW580,4)="True",0,(IF(LEFT(Y580,4)="True",IF(_xlfn.XLOOKUP("Src_IsAny",'Scoring_Config'!$A:$A,'Scoring_Config'!$D:$D,"Yes")="Yes",_xlfn.XLOOKUP("Src_IsAny",'Scoring_Config'!$A:$A,'Scoring_Config'!$C:$C,10),0),0)+IF(LEFT(Z580,4)="True",IF(_xlfn.XLOOKUP("Src_CIDR_Le_16",'Scoring_Config'!$A:$A,'Scoring_Config'!$D:$D,"Yes")="Yes",_xlfn.XLOOKUP("Src_CIDR_Le_16",'Scoring_Config'!$A:$A,'Scoring_Config'!$C:$C,10),0),0)+IF(LEFT(AA580,4)="True",IF(_xlfn.XLOOKUP("Src_CIDR_17_22",'Scoring_Config'!$A:$A,'Scoring_Config'!$D:$D,"Yes")="Yes",_xlfn.XLOOKUP("Src_CIDR_17_22",'Scoring_Config'!$A:$A,'Scoring_Config'!$C:$C,5),0),0)+IF(LEFT(AB580,4)="True",IF(_xlfn.XLOOKUP("Dst_IsAny",'Scoring_Config'!$A:$A,'Scoring_Config'!$D:$D,"Yes")="Yes",_xlfn.XLOOKUP("Dst_IsAny",'Scoring_Config'!$A:$A,'Scoring_Config'!$C:$C,10),0),0)+IF(LEFT(AC580,4)="True",IF(_xlfn.XLOOKUP("Dst_CIDR_Le_16",'Scoring_Config'!$A:$A,'Scoring_Config'!$D:$D,"Yes")="Yes",_xlfn.XLOOKUP("Dst_CIDR_Le_16",'Scoring_Config'!$A:$A,'Scoring_Config'!$C:$C,10),0),0)+IF(LEFT(AD580,4)="True",IF(_xlfn.XLOOKUP("Dst_CIDR_17_22",'Scoring_Config'!$A:$A,'Scoring_Config'!$D:$D,"Yes")="Yes",_xlfn.XLOOKUP("Dst_CIDR_17_22",'Scoring_Config'!$A:$A,'Scoring_Config'!$C:$C,5),0),0)+IF(LEFT(AE580,4)="True",IF(_xlfn.XLOOKUP("SrcZone_IsAny",'Scoring_Config'!$A:$A,'Scoring_Config'!$D:$D,"Yes")="Yes",_xlfn.XLOOKUP("SrcZone_IsAny",'Scoring_Config'!$A:$A,'Scoring_Config'!$C:$C,10),0),0)+IF(LEFT(AF580,4)="True",IF(_xlfn.XLOOKUP("DstZone_IsAny",'Scoring_Config'!$A:$A,'Scoring_Config'!$D:$D,"Yes")="Yes",_xlfn.XLOOKUP("DstZone_IsAny",'Scoring_Config'!$A:$A,'Scoring_Config'!$C:$C,10),0),0)+IF(LEFT(AG580,4)="True",IF(_xlfn.XLOOKUP("Service_Any_OR_RangeGt1000",'Scoring_Config'!$A:$A,'Scoring_Config'!$D:$D,"Yes")="Yes",_xlfn.XLOOKUP("Service_Any_OR_RangeGt1000",'Scoring_Config'!$A:$A,'Scoring_Config'!$C:$C,10),0),0)+IF(LEFT(AH580,4)="True",IF(_xlfn.XLOOKUP("App_Any_OR_RangeGt1000",'Scoring_Config'!$A:$A,'Scoring_Config'!$D:$D,"Yes")="Yes",_xlfn.XLOOKUP("App_Any_OR_RangeGt1000",'Scoring_Config'!$A:$A,'Scoring_Config'!$C:$C,10),0),0)+IF(LEFT(AI580,4)="True",IF(_xlfn.XLOOKUP("Service_Insecure_Match",'Scoring_Config'!$A:$A,'Scoring_Config'!$D:$D,"Yes")="Yes",_xlfn.XLOOKUP("Service_Insecure_Match",'Scoring_Config'!$A:$A,'Scoring_Config'!$C:$C,5),0),0)+IF(LEFT(AJ580,4)="True",IF(_xlfn.XLOOKUP("Risky_Inbound",'Scoring_Config'!$A:$A,'Scoring_Config'!$D:$D,"Yes")="Yes",_xlfn.XLOOKUP("Risky_Inbound",'Scoring_Config'!$A:$A,'Scoring_Config'!$C:$C,50),0),0)+IF(LEFT(AK580,4)="True",IF(_xlfn.XLOOKUP("Risky_Outbound",'Scoring_Config'!$A:$A,'Scoring_Config'!$D:$D,"Yes")="Yes",_xlfn.XLOOKUP("Risky_Outbound",'Scoring_Config'!$A:$A,'Scoring_Config'!$C:$C,25),0),0)+IF(LEFT(AZ580,4)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580,FIND(",",AL580)+1,100)),0)+IF(LEFT(AM580,4)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580,FIND(",",AN580)+1,100)),0)+IF(_xlfn.XLOOKUP("Profile_Scoring",'Scoring_Config'!$A:$A,'Scoring_Config'!$D:$D,"Yes")="Yes",VALUE(MID(AO580,FIND(",",AO580)+1,100)),0)+IF(_xlfn.XLOOKUP("Options_Scoring",'Scoring_Config'!$A:$A,'Scoring_Config'!$D:$D,"Yes")="Yes",VALUE(MID(AP580,FIND(",",AP580)+1,100)),0)))</f>
        <v>0</v>
      </c>
      <c r="AZ580" cm="1">
        <f t="array" ref="AZ580">IF(FALSE,"True," &amp; IF(_xlfn.XLOOKUP("Migrate_Insecure",'Scoring_Config'!$A:$A,'Scoring_Config'!$D:$D,"Yes")="Yes",_xlfn.XLOOKUP("Migrate_Insecure",'Scoring_Config'!$A:$A,'Scoring_Config'!$C:$C,10),0),"False,0")</f>
        <v>0</v>
      </c>
    </row>
    <row r="581" spans="1:52">
      <c r="A581" t="s">
        <v>1979</v>
      </c>
      <c r="B581" t="s">
        <v>2554</v>
      </c>
      <c r="C581" t="s">
        <v>3542</v>
      </c>
      <c r="D581" t="s">
        <v>3545</v>
      </c>
      <c r="E581" t="s">
        <v>3563</v>
      </c>
      <c r="F581" t="s">
        <v>3649</v>
      </c>
      <c r="G581" t="s">
        <v>202</v>
      </c>
      <c r="H581" t="s">
        <v>174</v>
      </c>
      <c r="I581" t="s">
        <v>3810</v>
      </c>
      <c r="J581" t="s">
        <v>356</v>
      </c>
      <c r="K581" t="s">
        <v>1667</v>
      </c>
      <c r="L581" t="s">
        <v>1386</v>
      </c>
      <c r="M581" t="s">
        <v>1974</v>
      </c>
      <c r="N581" t="s">
        <v>4315</v>
      </c>
      <c r="O581" t="s">
        <v>4319</v>
      </c>
      <c r="P581" t="s">
        <v>4321</v>
      </c>
      <c r="Q581" t="s">
        <v>4462</v>
      </c>
      <c r="R581" t="s">
        <v>5439</v>
      </c>
      <c r="S581" t="s">
        <v>4324</v>
      </c>
      <c r="T581" t="s">
        <v>5739</v>
      </c>
      <c r="U581" t="s">
        <v>6246</v>
      </c>
      <c r="Y581" cm="1">
        <f t="array" ref="Y581">IF(FALSE,"True," &amp; IF(_xlfn.XLOOKUP("Src_IsAny",'Scoring_Config'!$A:$A,'Scoring_Config'!$D:$D,"Yes")="Yes",_xlfn.XLOOKUP("Src_IsAny",'Scoring_Config'!$A:$A,'Scoring_Config'!$C:$C,10),0),"False,0")</f>
        <v>0</v>
      </c>
      <c r="Z581" cm="1">
        <f t="array" ref="Z581">IF(FALSE,"True," &amp; IF(_xlfn.XLOOKUP("Src_CIDR_Le_16",'Scoring_Config'!$A:$A,'Scoring_Config'!$D:$D,"Yes")="Yes",_xlfn.XLOOKUP("Src_CIDR_Le_16",'Scoring_Config'!$A:$A,'Scoring_Config'!$C:$C,10),0),"False,0")</f>
        <v>0</v>
      </c>
      <c r="AA581" cm="1">
        <f t="array" ref="AA581">IF(TRUE,"True," &amp; IF(_xlfn.XLOOKUP("Src_CIDR_17_22",'Scoring_Config'!$A:$A,'Scoring_Config'!$D:$D,"Yes")="Yes",_xlfn.XLOOKUP("Src_CIDR_17_22",'Scoring_Config'!$A:$A,'Scoring_Config'!$C:$C,5),0),"False,0")</f>
        <v>0</v>
      </c>
      <c r="AB581" cm="1">
        <f t="array" ref="AB581">IF(FALSE,"True," &amp; IF(_xlfn.XLOOKUP("Dst_IsAny",'Scoring_Config'!$A:$A,'Scoring_Config'!$D:$D,"Yes")="Yes",_xlfn.XLOOKUP("Dst_IsAny",'Scoring_Config'!$A:$A,'Scoring_Config'!$C:$C,10),0),"False,0")</f>
        <v>0</v>
      </c>
      <c r="AC581" cm="1">
        <f t="array" ref="AC581">IF(FALSE,"True," &amp; IF(_xlfn.XLOOKUP("Dst_CIDR_Le_16",'Scoring_Config'!$A:$A,'Scoring_Config'!$D:$D,"Yes")="Yes",_xlfn.XLOOKUP("Dst_CIDR_Le_16",'Scoring_Config'!$A:$A,'Scoring_Config'!$C:$C,10),0),"False,0")</f>
        <v>0</v>
      </c>
      <c r="AD581" cm="1">
        <f t="array" ref="AD581">IF(FALSE,"True," &amp; IF(_xlfn.XLOOKUP("Dst_CIDR_17_22",'Scoring_Config'!$A:$A,'Scoring_Config'!$D:$D,"Yes")="Yes",_xlfn.XLOOKUP("Dst_CIDR_17_22",'Scoring_Config'!$A:$A,'Scoring_Config'!$C:$C,5),0),"False,0")</f>
        <v>0</v>
      </c>
      <c r="AE581" cm="1">
        <f t="array" ref="AE581">IF(FALSE,"True," &amp; IF(_xlfn.XLOOKUP("SrcZone_IsAny",'Scoring_Config'!$A:$A,'Scoring_Config'!$D:$D,"Yes")="Yes",_xlfn.XLOOKUP("SrcZone_IsAny",'Scoring_Config'!$A:$A,'Scoring_Config'!$C:$C,10),0),"False,0")</f>
        <v>0</v>
      </c>
      <c r="AF581" cm="1">
        <f t="array" ref="AF581">IF(FALSE,"True," &amp; IF(_xlfn.XLOOKUP("DstZone_IsAny",'Scoring_Config'!$A:$A,'Scoring_Config'!$D:$D,"Yes")="Yes",_xlfn.XLOOKUP("DstZone_IsAny",'Scoring_Config'!$A:$A,'Scoring_Config'!$C:$C,10),0),"False,0")</f>
        <v>0</v>
      </c>
      <c r="AG581" cm="1">
        <f t="array" ref="AG58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81" cm="1">
        <f t="array" ref="AH581">IF(FALSE,"True," &amp; IF(_xlfn.XLOOKUP("App_Any_OR_RangeGt1000",'Scoring_Config'!$A:$A,'Scoring_Config'!$D:$D,"Yes")="Yes",_xlfn.XLOOKUP("App_Any_OR_RangeGt1000",'Scoring_Config'!$A:$A,'Scoring_Config'!$C:$C,10),0),"False,0")</f>
        <v>0</v>
      </c>
      <c r="AI581" cm="1">
        <f t="array" ref="AI581">IF(FALSE,"True," &amp; IF(_xlfn.XLOOKUP("Service_Insecure_Match",'Scoring_Config'!$A:$A,'Scoring_Config'!$D:$D,"Yes")="Yes",_xlfn.XLOOKUP("Service_Insecure_Match",'Scoring_Config'!$A:$A,'Scoring_Config'!$C:$C,5),0),"False,0")</f>
        <v>0</v>
      </c>
      <c r="AJ581" cm="1">
        <f t="array" ref="AJ581">IF(FALSE,"True," &amp; IF(_xlfn.XLOOKUP("Risky_Inbound",'Scoring_Config'!$A:$A,'Scoring_Config'!$D:$D,"Yes")="Yes",_xlfn.XLOOKUP("Risky_Inbound",'Scoring_Config'!$A:$A,'Scoring_Config'!$C:$C,50),0),"False,0")</f>
        <v>0</v>
      </c>
      <c r="AK581" cm="1">
        <f t="array" ref="AK581">IF(FALSE,"True," &amp; IF(_xlfn.XLOOKUP("Risky_Outbound",'Scoring_Config'!$A:$A,'Scoring_Config'!$D:$D,"Yes")="Yes",_xlfn.XLOOKUP("Risky_Outbound",'Scoring_Config'!$A:$A,'Scoring_Config'!$C:$C,25),0),"False,0")</f>
        <v>0</v>
      </c>
      <c r="AL581" t="s">
        <v>6700</v>
      </c>
      <c r="AM581" cm="1">
        <f t="array" ref="AM58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81" t="s">
        <v>6697</v>
      </c>
      <c r="AO581" t="s">
        <v>6697</v>
      </c>
      <c r="AP581" t="s">
        <v>6697</v>
      </c>
      <c r="AQ581" cm="1">
        <f t="array" ref="AQ581">IF(FALSE,"True," &amp; IF(_xlfn.XLOOKUP("Service_IsAny",'Scoring_Config'!$A:$A,'Scoring_Config'!$D:$D,"Yes")="Yes",_xlfn.XLOOKUP("Service_IsAny",'Scoring_Config'!$A:$A,'Scoring_Config'!$C:$C,0),0),"False,0")</f>
        <v>0</v>
      </c>
      <c r="AR581">
        <v>1</v>
      </c>
      <c r="AS581" cm="1">
        <f t="array" ref="AS581">IF(FALSE,"True," &amp; IF(_xlfn.XLOOKUP("Service_RangeGt1000",'Scoring_Config'!$A:$A,'Scoring_Config'!$D:$D,"Yes")="Yes",_xlfn.XLOOKUP("Service_RangeGt1000",'Scoring_Config'!$A:$A,'Scoring_Config'!$C:$C,0),0),"False,0")</f>
        <v>0</v>
      </c>
      <c r="AT581" cm="1">
        <f t="array" ref="AT581">IF(FALSE,"True," &amp; IF(_xlfn.XLOOKUP("App_IsAny",'Scoring_Config'!$A:$A,'Scoring_Config'!$D:$D,"Yes")="Yes",_xlfn.XLOOKUP("App_IsAny",'Scoring_Config'!$A:$A,'Scoring_Config'!$C:$C,0),0),"False,0")</f>
        <v>0</v>
      </c>
      <c r="AU581">
        <v>1</v>
      </c>
      <c r="AV581" cm="1">
        <f t="array" ref="AV581">IF(FALSE,"True," &amp; IF(_xlfn.XLOOKUP("App_RangeGt1000",'Scoring_Config'!$A:$A,'Scoring_Config'!$D:$D,"Yes")="Yes",_xlfn.XLOOKUP("App_RangeGt1000",'Scoring_Config'!$A:$A,'Scoring_Config'!$C:$C,0),0),"False,0")</f>
        <v>0</v>
      </c>
      <c r="AW581" cm="1">
        <f t="array" ref="AW581">IF(FALSE,"True," &amp; IF(_xlfn.XLOOKUP("Action_IsDenyOrDrop",'Scoring_Config'!$A:$A,'Scoring_Config'!$D:$D,"Yes")="Yes",_xlfn.XLOOKUP("Action_IsDenyOrDrop",'Scoring_Config'!$A:$A,'Scoring_Config'!$C:$C,0),0),"False,0")</f>
        <v>0</v>
      </c>
      <c r="AX581" cm="1">
        <f t="array" ref="AX581">IF(LEFT(AW581,4)="True",0,(IF(LEFT(Y581,4)="True",IF(_xlfn.XLOOKUP("Src_IsAny",'Scoring_Config'!$A:$A,'Scoring_Config'!$D:$D,"Yes")="Yes",_xlfn.XLOOKUP("Src_IsAny",'Scoring_Config'!$A:$A,'Scoring_Config'!$C:$C,10),0),0)+IF(LEFT(Z581,4)="True",IF(_xlfn.XLOOKUP("Src_CIDR_Le_16",'Scoring_Config'!$A:$A,'Scoring_Config'!$D:$D,"Yes")="Yes",_xlfn.XLOOKUP("Src_CIDR_Le_16",'Scoring_Config'!$A:$A,'Scoring_Config'!$C:$C,10),0),0)+IF(LEFT(AA581,4)="True",IF(_xlfn.XLOOKUP("Src_CIDR_17_22",'Scoring_Config'!$A:$A,'Scoring_Config'!$D:$D,"Yes")="Yes",_xlfn.XLOOKUP("Src_CIDR_17_22",'Scoring_Config'!$A:$A,'Scoring_Config'!$C:$C,5),0),0)+IF(LEFT(AB581,4)="True",IF(_xlfn.XLOOKUP("Dst_IsAny",'Scoring_Config'!$A:$A,'Scoring_Config'!$D:$D,"Yes")="Yes",_xlfn.XLOOKUP("Dst_IsAny",'Scoring_Config'!$A:$A,'Scoring_Config'!$C:$C,10),0),0)+IF(LEFT(AC581,4)="True",IF(_xlfn.XLOOKUP("Dst_CIDR_Le_16",'Scoring_Config'!$A:$A,'Scoring_Config'!$D:$D,"Yes")="Yes",_xlfn.XLOOKUP("Dst_CIDR_Le_16",'Scoring_Config'!$A:$A,'Scoring_Config'!$C:$C,10),0),0)+IF(LEFT(AD581,4)="True",IF(_xlfn.XLOOKUP("Dst_CIDR_17_22",'Scoring_Config'!$A:$A,'Scoring_Config'!$D:$D,"Yes")="Yes",_xlfn.XLOOKUP("Dst_CIDR_17_22",'Scoring_Config'!$A:$A,'Scoring_Config'!$C:$C,5),0),0)+IF(LEFT(AE581,4)="True",IF(_xlfn.XLOOKUP("SrcZone_IsAny",'Scoring_Config'!$A:$A,'Scoring_Config'!$D:$D,"Yes")="Yes",_xlfn.XLOOKUP("SrcZone_IsAny",'Scoring_Config'!$A:$A,'Scoring_Config'!$C:$C,10),0),0)+IF(LEFT(AF581,4)="True",IF(_xlfn.XLOOKUP("DstZone_IsAny",'Scoring_Config'!$A:$A,'Scoring_Config'!$D:$D,"Yes")="Yes",_xlfn.XLOOKUP("DstZone_IsAny",'Scoring_Config'!$A:$A,'Scoring_Config'!$C:$C,10),0),0)+IF(LEFT(AG581,4)="True",IF(_xlfn.XLOOKUP("Service_Any_OR_RangeGt1000",'Scoring_Config'!$A:$A,'Scoring_Config'!$D:$D,"Yes")="Yes",_xlfn.XLOOKUP("Service_Any_OR_RangeGt1000",'Scoring_Config'!$A:$A,'Scoring_Config'!$C:$C,10),0),0)+IF(LEFT(AH581,4)="True",IF(_xlfn.XLOOKUP("App_Any_OR_RangeGt1000",'Scoring_Config'!$A:$A,'Scoring_Config'!$D:$D,"Yes")="Yes",_xlfn.XLOOKUP("App_Any_OR_RangeGt1000",'Scoring_Config'!$A:$A,'Scoring_Config'!$C:$C,10),0),0)+IF(LEFT(AI581,4)="True",IF(_xlfn.XLOOKUP("Service_Insecure_Match",'Scoring_Config'!$A:$A,'Scoring_Config'!$D:$D,"Yes")="Yes",_xlfn.XLOOKUP("Service_Insecure_Match",'Scoring_Config'!$A:$A,'Scoring_Config'!$C:$C,5),0),0)+IF(LEFT(AJ581,4)="True",IF(_xlfn.XLOOKUP("Risky_Inbound",'Scoring_Config'!$A:$A,'Scoring_Config'!$D:$D,"Yes")="Yes",_xlfn.XLOOKUP("Risky_Inbound",'Scoring_Config'!$A:$A,'Scoring_Config'!$C:$C,50),0),0)+IF(LEFT(AK581,4)="True",IF(_xlfn.XLOOKUP("Risky_Outbound",'Scoring_Config'!$A:$A,'Scoring_Config'!$D:$D,"Yes")="Yes",_xlfn.XLOOKUP("Risky_Outbound",'Scoring_Config'!$A:$A,'Scoring_Config'!$C:$C,25),0),0)+IF(LEFT(AZ581,4)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581,FIND(",",AL581)+1,100)),0)+IF(LEFT(AM581,4)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581,FIND(",",AN581)+1,100)),0)+IF(_xlfn.XLOOKUP("Profile_Scoring",'Scoring_Config'!$A:$A,'Scoring_Config'!$D:$D,"Yes")="Yes",VALUE(MID(AO581,FIND(",",AO581)+1,100)),0)+IF(_xlfn.XLOOKUP("Options_Scoring",'Scoring_Config'!$A:$A,'Scoring_Config'!$D:$D,"Yes")="Yes",VALUE(MID(AP581,FIND(",",AP581)+1,100)),0)))</f>
        <v>0</v>
      </c>
      <c r="AZ581" cm="1">
        <f t="array" ref="AZ581">IF(FALSE,"True," &amp; IF(_xlfn.XLOOKUP("Migrate_Insecure",'Scoring_Config'!$A:$A,'Scoring_Config'!$D:$D,"Yes")="Yes",_xlfn.XLOOKUP("Migrate_Insecure",'Scoring_Config'!$A:$A,'Scoring_Config'!$C:$C,10),0),"False,0")</f>
        <v>0</v>
      </c>
    </row>
    <row r="582" spans="1:52">
      <c r="A582" t="s">
        <v>1979</v>
      </c>
      <c r="B582" t="s">
        <v>2555</v>
      </c>
      <c r="C582" t="s">
        <v>3542</v>
      </c>
      <c r="D582" t="s">
        <v>3545</v>
      </c>
      <c r="E582" t="s">
        <v>3563</v>
      </c>
      <c r="F582" t="s">
        <v>3809</v>
      </c>
      <c r="G582" t="s">
        <v>350</v>
      </c>
      <c r="H582" t="s">
        <v>174</v>
      </c>
      <c r="I582" t="s">
        <v>3810</v>
      </c>
      <c r="J582" t="s">
        <v>356</v>
      </c>
      <c r="K582" t="s">
        <v>1667</v>
      </c>
      <c r="L582" t="s">
        <v>1329</v>
      </c>
      <c r="M582" t="s">
        <v>1974</v>
      </c>
      <c r="N582" t="s">
        <v>4315</v>
      </c>
      <c r="O582" t="s">
        <v>4319</v>
      </c>
      <c r="P582" t="s">
        <v>4321</v>
      </c>
      <c r="Q582" t="s">
        <v>4462</v>
      </c>
      <c r="R582" t="s">
        <v>5439</v>
      </c>
      <c r="S582" t="s">
        <v>4324</v>
      </c>
      <c r="T582" t="s">
        <v>5740</v>
      </c>
      <c r="U582" t="s">
        <v>6247</v>
      </c>
      <c r="Y582" cm="1">
        <f t="array" ref="Y582">IF(FALSE,"True," &amp; IF(_xlfn.XLOOKUP("Src_IsAny",'Scoring_Config'!$A:$A,'Scoring_Config'!$D:$D,"Yes")="Yes",_xlfn.XLOOKUP("Src_IsAny",'Scoring_Config'!$A:$A,'Scoring_Config'!$C:$C,10),0),"False,0")</f>
        <v>0</v>
      </c>
      <c r="Z582" cm="1">
        <f t="array" ref="Z582">IF(FALSE,"True," &amp; IF(_xlfn.XLOOKUP("Src_CIDR_Le_16",'Scoring_Config'!$A:$A,'Scoring_Config'!$D:$D,"Yes")="Yes",_xlfn.XLOOKUP("Src_CIDR_Le_16",'Scoring_Config'!$A:$A,'Scoring_Config'!$C:$C,10),0),"False,0")</f>
        <v>0</v>
      </c>
      <c r="AA582" cm="1">
        <f t="array" ref="AA582">IF(FALSE,"True," &amp; IF(_xlfn.XLOOKUP("Src_CIDR_17_22",'Scoring_Config'!$A:$A,'Scoring_Config'!$D:$D,"Yes")="Yes",_xlfn.XLOOKUP("Src_CIDR_17_22",'Scoring_Config'!$A:$A,'Scoring_Config'!$C:$C,5),0),"False,0")</f>
        <v>0</v>
      </c>
      <c r="AB582" cm="1">
        <f t="array" ref="AB582">IF(FALSE,"True," &amp; IF(_xlfn.XLOOKUP("Dst_IsAny",'Scoring_Config'!$A:$A,'Scoring_Config'!$D:$D,"Yes")="Yes",_xlfn.XLOOKUP("Dst_IsAny",'Scoring_Config'!$A:$A,'Scoring_Config'!$C:$C,10),0),"False,0")</f>
        <v>0</v>
      </c>
      <c r="AC582" cm="1">
        <f t="array" ref="AC582">IF(FALSE,"True," &amp; IF(_xlfn.XLOOKUP("Dst_CIDR_Le_16",'Scoring_Config'!$A:$A,'Scoring_Config'!$D:$D,"Yes")="Yes",_xlfn.XLOOKUP("Dst_CIDR_Le_16",'Scoring_Config'!$A:$A,'Scoring_Config'!$C:$C,10),0),"False,0")</f>
        <v>0</v>
      </c>
      <c r="AD582" cm="1">
        <f t="array" ref="AD582">IF(FALSE,"True," &amp; IF(_xlfn.XLOOKUP("Dst_CIDR_17_22",'Scoring_Config'!$A:$A,'Scoring_Config'!$D:$D,"Yes")="Yes",_xlfn.XLOOKUP("Dst_CIDR_17_22",'Scoring_Config'!$A:$A,'Scoring_Config'!$C:$C,5),0),"False,0")</f>
        <v>0</v>
      </c>
      <c r="AE582" cm="1">
        <f t="array" ref="AE582">IF(FALSE,"True," &amp; IF(_xlfn.XLOOKUP("SrcZone_IsAny",'Scoring_Config'!$A:$A,'Scoring_Config'!$D:$D,"Yes")="Yes",_xlfn.XLOOKUP("SrcZone_IsAny",'Scoring_Config'!$A:$A,'Scoring_Config'!$C:$C,10),0),"False,0")</f>
        <v>0</v>
      </c>
      <c r="AF582" cm="1">
        <f t="array" ref="AF582">IF(FALSE,"True," &amp; IF(_xlfn.XLOOKUP("DstZone_IsAny",'Scoring_Config'!$A:$A,'Scoring_Config'!$D:$D,"Yes")="Yes",_xlfn.XLOOKUP("DstZone_IsAny",'Scoring_Config'!$A:$A,'Scoring_Config'!$C:$C,10),0),"False,0")</f>
        <v>0</v>
      </c>
      <c r="AG582" cm="1">
        <f t="array" ref="AG58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82" cm="1">
        <f t="array" ref="AH582">IF(FALSE,"True," &amp; IF(_xlfn.XLOOKUP("App_Any_OR_RangeGt1000",'Scoring_Config'!$A:$A,'Scoring_Config'!$D:$D,"Yes")="Yes",_xlfn.XLOOKUP("App_Any_OR_RangeGt1000",'Scoring_Config'!$A:$A,'Scoring_Config'!$C:$C,10),0),"False,0")</f>
        <v>0</v>
      </c>
      <c r="AI582" cm="1">
        <f t="array" ref="AI582">IF(FALSE,"True," &amp; IF(_xlfn.XLOOKUP("Service_Insecure_Match",'Scoring_Config'!$A:$A,'Scoring_Config'!$D:$D,"Yes")="Yes",_xlfn.XLOOKUP("Service_Insecure_Match",'Scoring_Config'!$A:$A,'Scoring_Config'!$C:$C,5),0),"False,0")</f>
        <v>0</v>
      </c>
      <c r="AJ582" cm="1">
        <f t="array" ref="AJ582">IF(FALSE,"True," &amp; IF(_xlfn.XLOOKUP("Risky_Inbound",'Scoring_Config'!$A:$A,'Scoring_Config'!$D:$D,"Yes")="Yes",_xlfn.XLOOKUP("Risky_Inbound",'Scoring_Config'!$A:$A,'Scoring_Config'!$C:$C,50),0),"False,0")</f>
        <v>0</v>
      </c>
      <c r="AK582" cm="1">
        <f t="array" ref="AK582">IF(FALSE,"True," &amp; IF(_xlfn.XLOOKUP("Risky_Outbound",'Scoring_Config'!$A:$A,'Scoring_Config'!$D:$D,"Yes")="Yes",_xlfn.XLOOKUP("Risky_Outbound",'Scoring_Config'!$A:$A,'Scoring_Config'!$C:$C,25),0),"False,0")</f>
        <v>0</v>
      </c>
      <c r="AL582" t="s">
        <v>6700</v>
      </c>
      <c r="AM582" cm="1">
        <f t="array" ref="AM58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82" t="s">
        <v>6697</v>
      </c>
      <c r="AO582" t="s">
        <v>6697</v>
      </c>
      <c r="AP582" t="s">
        <v>6697</v>
      </c>
      <c r="AQ582" cm="1">
        <f t="array" ref="AQ582">IF(FALSE,"True," &amp; IF(_xlfn.XLOOKUP("Service_IsAny",'Scoring_Config'!$A:$A,'Scoring_Config'!$D:$D,"Yes")="Yes",_xlfn.XLOOKUP("Service_IsAny",'Scoring_Config'!$A:$A,'Scoring_Config'!$C:$C,0),0),"False,0")</f>
        <v>0</v>
      </c>
      <c r="AR582">
        <v>2</v>
      </c>
      <c r="AS582" cm="1">
        <f t="array" ref="AS582">IF(FALSE,"True," &amp; IF(_xlfn.XLOOKUP("Service_RangeGt1000",'Scoring_Config'!$A:$A,'Scoring_Config'!$D:$D,"Yes")="Yes",_xlfn.XLOOKUP("Service_RangeGt1000",'Scoring_Config'!$A:$A,'Scoring_Config'!$C:$C,0),0),"False,0")</f>
        <v>0</v>
      </c>
      <c r="AT582" cm="1">
        <f t="array" ref="AT582">IF(FALSE,"True," &amp; IF(_xlfn.XLOOKUP("App_IsAny",'Scoring_Config'!$A:$A,'Scoring_Config'!$D:$D,"Yes")="Yes",_xlfn.XLOOKUP("App_IsAny",'Scoring_Config'!$A:$A,'Scoring_Config'!$C:$C,0),0),"False,0")</f>
        <v>0</v>
      </c>
      <c r="AU582">
        <v>1</v>
      </c>
      <c r="AV582" cm="1">
        <f t="array" ref="AV582">IF(FALSE,"True," &amp; IF(_xlfn.XLOOKUP("App_RangeGt1000",'Scoring_Config'!$A:$A,'Scoring_Config'!$D:$D,"Yes")="Yes",_xlfn.XLOOKUP("App_RangeGt1000",'Scoring_Config'!$A:$A,'Scoring_Config'!$C:$C,0),0),"False,0")</f>
        <v>0</v>
      </c>
      <c r="AW582" cm="1">
        <f t="array" ref="AW582">IF(FALSE,"True," &amp; IF(_xlfn.XLOOKUP("Action_IsDenyOrDrop",'Scoring_Config'!$A:$A,'Scoring_Config'!$D:$D,"Yes")="Yes",_xlfn.XLOOKUP("Action_IsDenyOrDrop",'Scoring_Config'!$A:$A,'Scoring_Config'!$C:$C,0),0),"False,0")</f>
        <v>0</v>
      </c>
      <c r="AX582" cm="1">
        <f t="array" ref="AX582">IF(LEFT(AW582,4)="True",0,(IF(LEFT(Y582,4)="True",IF(_xlfn.XLOOKUP("Src_IsAny",'Scoring_Config'!$A:$A,'Scoring_Config'!$D:$D,"Yes")="Yes",_xlfn.XLOOKUP("Src_IsAny",'Scoring_Config'!$A:$A,'Scoring_Config'!$C:$C,10),0),0)+IF(LEFT(Z582,4)="True",IF(_xlfn.XLOOKUP("Src_CIDR_Le_16",'Scoring_Config'!$A:$A,'Scoring_Config'!$D:$D,"Yes")="Yes",_xlfn.XLOOKUP("Src_CIDR_Le_16",'Scoring_Config'!$A:$A,'Scoring_Config'!$C:$C,10),0),0)+IF(LEFT(AA582,4)="True",IF(_xlfn.XLOOKUP("Src_CIDR_17_22",'Scoring_Config'!$A:$A,'Scoring_Config'!$D:$D,"Yes")="Yes",_xlfn.XLOOKUP("Src_CIDR_17_22",'Scoring_Config'!$A:$A,'Scoring_Config'!$C:$C,5),0),0)+IF(LEFT(AB582,4)="True",IF(_xlfn.XLOOKUP("Dst_IsAny",'Scoring_Config'!$A:$A,'Scoring_Config'!$D:$D,"Yes")="Yes",_xlfn.XLOOKUP("Dst_IsAny",'Scoring_Config'!$A:$A,'Scoring_Config'!$C:$C,10),0),0)+IF(LEFT(AC582,4)="True",IF(_xlfn.XLOOKUP("Dst_CIDR_Le_16",'Scoring_Config'!$A:$A,'Scoring_Config'!$D:$D,"Yes")="Yes",_xlfn.XLOOKUP("Dst_CIDR_Le_16",'Scoring_Config'!$A:$A,'Scoring_Config'!$C:$C,10),0),0)+IF(LEFT(AD582,4)="True",IF(_xlfn.XLOOKUP("Dst_CIDR_17_22",'Scoring_Config'!$A:$A,'Scoring_Config'!$D:$D,"Yes")="Yes",_xlfn.XLOOKUP("Dst_CIDR_17_22",'Scoring_Config'!$A:$A,'Scoring_Config'!$C:$C,5),0),0)+IF(LEFT(AE582,4)="True",IF(_xlfn.XLOOKUP("SrcZone_IsAny",'Scoring_Config'!$A:$A,'Scoring_Config'!$D:$D,"Yes")="Yes",_xlfn.XLOOKUP("SrcZone_IsAny",'Scoring_Config'!$A:$A,'Scoring_Config'!$C:$C,10),0),0)+IF(LEFT(AF582,4)="True",IF(_xlfn.XLOOKUP("DstZone_IsAny",'Scoring_Config'!$A:$A,'Scoring_Config'!$D:$D,"Yes")="Yes",_xlfn.XLOOKUP("DstZone_IsAny",'Scoring_Config'!$A:$A,'Scoring_Config'!$C:$C,10),0),0)+IF(LEFT(AG582,4)="True",IF(_xlfn.XLOOKUP("Service_Any_OR_RangeGt1000",'Scoring_Config'!$A:$A,'Scoring_Config'!$D:$D,"Yes")="Yes",_xlfn.XLOOKUP("Service_Any_OR_RangeGt1000",'Scoring_Config'!$A:$A,'Scoring_Config'!$C:$C,10),0),0)+IF(LEFT(AH582,4)="True",IF(_xlfn.XLOOKUP("App_Any_OR_RangeGt1000",'Scoring_Config'!$A:$A,'Scoring_Config'!$D:$D,"Yes")="Yes",_xlfn.XLOOKUP("App_Any_OR_RangeGt1000",'Scoring_Config'!$A:$A,'Scoring_Config'!$C:$C,10),0),0)+IF(LEFT(AI582,4)="True",IF(_xlfn.XLOOKUP("Service_Insecure_Match",'Scoring_Config'!$A:$A,'Scoring_Config'!$D:$D,"Yes")="Yes",_xlfn.XLOOKUP("Service_Insecure_Match",'Scoring_Config'!$A:$A,'Scoring_Config'!$C:$C,5),0),0)+IF(LEFT(AJ582,4)="True",IF(_xlfn.XLOOKUP("Risky_Inbound",'Scoring_Config'!$A:$A,'Scoring_Config'!$D:$D,"Yes")="Yes",_xlfn.XLOOKUP("Risky_Inbound",'Scoring_Config'!$A:$A,'Scoring_Config'!$C:$C,50),0),0)+IF(LEFT(AK582,4)="True",IF(_xlfn.XLOOKUP("Risky_Outbound",'Scoring_Config'!$A:$A,'Scoring_Config'!$D:$D,"Yes")="Yes",_xlfn.XLOOKUP("Risky_Outbound",'Scoring_Config'!$A:$A,'Scoring_Config'!$C:$C,25),0),0)+IF(LEFT(AZ582,4)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582,FIND(",",AL582)+1,100)),0)+IF(LEFT(AM582,4)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582,FIND(",",AN582)+1,100)),0)+IF(_xlfn.XLOOKUP("Profile_Scoring",'Scoring_Config'!$A:$A,'Scoring_Config'!$D:$D,"Yes")="Yes",VALUE(MID(AO582,FIND(",",AO582)+1,100)),0)+IF(_xlfn.XLOOKUP("Options_Scoring",'Scoring_Config'!$A:$A,'Scoring_Config'!$D:$D,"Yes")="Yes",VALUE(MID(AP582,FIND(",",AP582)+1,100)),0)))</f>
        <v>0</v>
      </c>
      <c r="AZ582" cm="1">
        <f t="array" ref="AZ582">IF(FALSE,"True," &amp; IF(_xlfn.XLOOKUP("Migrate_Insecure",'Scoring_Config'!$A:$A,'Scoring_Config'!$D:$D,"Yes")="Yes",_xlfn.XLOOKUP("Migrate_Insecure",'Scoring_Config'!$A:$A,'Scoring_Config'!$C:$C,10),0),"False,0")</f>
        <v>0</v>
      </c>
    </row>
    <row r="583" spans="1:52">
      <c r="A583" t="s">
        <v>1979</v>
      </c>
      <c r="B583" t="s">
        <v>2556</v>
      </c>
      <c r="C583" t="s">
        <v>3542</v>
      </c>
      <c r="D583" t="s">
        <v>3545</v>
      </c>
      <c r="E583" t="s">
        <v>3563</v>
      </c>
      <c r="F583" t="s">
        <v>3649</v>
      </c>
      <c r="G583" t="s">
        <v>202</v>
      </c>
      <c r="H583" t="s">
        <v>174</v>
      </c>
      <c r="I583" t="s">
        <v>3810</v>
      </c>
      <c r="J583" t="s">
        <v>356</v>
      </c>
      <c r="K583" t="s">
        <v>1735</v>
      </c>
      <c r="L583" t="s">
        <v>1327</v>
      </c>
      <c r="M583" t="s">
        <v>1974</v>
      </c>
      <c r="N583" t="s">
        <v>4315</v>
      </c>
      <c r="O583" t="s">
        <v>4319</v>
      </c>
      <c r="P583" t="s">
        <v>4321</v>
      </c>
      <c r="Q583" t="s">
        <v>4462</v>
      </c>
      <c r="R583" t="s">
        <v>5437</v>
      </c>
      <c r="S583" t="s">
        <v>5440</v>
      </c>
      <c r="T583" t="s">
        <v>5741</v>
      </c>
      <c r="U583" t="s">
        <v>6248</v>
      </c>
      <c r="Y583" cm="1">
        <f t="array" ref="Y583">IF(FALSE,"True," &amp; IF(_xlfn.XLOOKUP("Src_IsAny",'Scoring_Config'!$A:$A,'Scoring_Config'!$D:$D,"Yes")="Yes",_xlfn.XLOOKUP("Src_IsAny",'Scoring_Config'!$A:$A,'Scoring_Config'!$C:$C,10),0),"False,0")</f>
        <v>0</v>
      </c>
      <c r="Z583" cm="1">
        <f t="array" ref="Z583">IF(FALSE,"True," &amp; IF(_xlfn.XLOOKUP("Src_CIDR_Le_16",'Scoring_Config'!$A:$A,'Scoring_Config'!$D:$D,"Yes")="Yes",_xlfn.XLOOKUP("Src_CIDR_Le_16",'Scoring_Config'!$A:$A,'Scoring_Config'!$C:$C,10),0),"False,0")</f>
        <v>0</v>
      </c>
      <c r="AA583" cm="1">
        <f t="array" ref="AA583">IF(TRUE,"True," &amp; IF(_xlfn.XLOOKUP("Src_CIDR_17_22",'Scoring_Config'!$A:$A,'Scoring_Config'!$D:$D,"Yes")="Yes",_xlfn.XLOOKUP("Src_CIDR_17_22",'Scoring_Config'!$A:$A,'Scoring_Config'!$C:$C,5),0),"False,0")</f>
        <v>0</v>
      </c>
      <c r="AB583" cm="1">
        <f t="array" ref="AB583">IF(FALSE,"True," &amp; IF(_xlfn.XLOOKUP("Dst_IsAny",'Scoring_Config'!$A:$A,'Scoring_Config'!$D:$D,"Yes")="Yes",_xlfn.XLOOKUP("Dst_IsAny",'Scoring_Config'!$A:$A,'Scoring_Config'!$C:$C,10),0),"False,0")</f>
        <v>0</v>
      </c>
      <c r="AC583" cm="1">
        <f t="array" ref="AC583">IF(FALSE,"True," &amp; IF(_xlfn.XLOOKUP("Dst_CIDR_Le_16",'Scoring_Config'!$A:$A,'Scoring_Config'!$D:$D,"Yes")="Yes",_xlfn.XLOOKUP("Dst_CIDR_Le_16",'Scoring_Config'!$A:$A,'Scoring_Config'!$C:$C,10),0),"False,0")</f>
        <v>0</v>
      </c>
      <c r="AD583" cm="1">
        <f t="array" ref="AD583">IF(FALSE,"True," &amp; IF(_xlfn.XLOOKUP("Dst_CIDR_17_22",'Scoring_Config'!$A:$A,'Scoring_Config'!$D:$D,"Yes")="Yes",_xlfn.XLOOKUP("Dst_CIDR_17_22",'Scoring_Config'!$A:$A,'Scoring_Config'!$C:$C,5),0),"False,0")</f>
        <v>0</v>
      </c>
      <c r="AE583" cm="1">
        <f t="array" ref="AE583">IF(FALSE,"True," &amp; IF(_xlfn.XLOOKUP("SrcZone_IsAny",'Scoring_Config'!$A:$A,'Scoring_Config'!$D:$D,"Yes")="Yes",_xlfn.XLOOKUP("SrcZone_IsAny",'Scoring_Config'!$A:$A,'Scoring_Config'!$C:$C,10),0),"False,0")</f>
        <v>0</v>
      </c>
      <c r="AF583" cm="1">
        <f t="array" ref="AF583">IF(FALSE,"True," &amp; IF(_xlfn.XLOOKUP("DstZone_IsAny",'Scoring_Config'!$A:$A,'Scoring_Config'!$D:$D,"Yes")="Yes",_xlfn.XLOOKUP("DstZone_IsAny",'Scoring_Config'!$A:$A,'Scoring_Config'!$C:$C,10),0),"False,0")</f>
        <v>0</v>
      </c>
      <c r="AG583" cm="1">
        <f t="array" ref="AG58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83" cm="1">
        <f t="array" ref="AH583">IF(FALSE,"True," &amp; IF(_xlfn.XLOOKUP("App_Any_OR_RangeGt1000",'Scoring_Config'!$A:$A,'Scoring_Config'!$D:$D,"Yes")="Yes",_xlfn.XLOOKUP("App_Any_OR_RangeGt1000",'Scoring_Config'!$A:$A,'Scoring_Config'!$C:$C,10),0),"False,0")</f>
        <v>0</v>
      </c>
      <c r="AI583" cm="1">
        <f t="array" ref="AI583">IF(FALSE,"True," &amp; IF(_xlfn.XLOOKUP("Service_Insecure_Match",'Scoring_Config'!$A:$A,'Scoring_Config'!$D:$D,"Yes")="Yes",_xlfn.XLOOKUP("Service_Insecure_Match",'Scoring_Config'!$A:$A,'Scoring_Config'!$C:$C,5),0),"False,0")</f>
        <v>0</v>
      </c>
      <c r="AJ583" cm="1">
        <f t="array" ref="AJ583">IF(FALSE,"True," &amp; IF(_xlfn.XLOOKUP("Risky_Inbound",'Scoring_Config'!$A:$A,'Scoring_Config'!$D:$D,"Yes")="Yes",_xlfn.XLOOKUP("Risky_Inbound",'Scoring_Config'!$A:$A,'Scoring_Config'!$C:$C,50),0),"False,0")</f>
        <v>0</v>
      </c>
      <c r="AK583" cm="1">
        <f t="array" ref="AK583">IF(FALSE,"True," &amp; IF(_xlfn.XLOOKUP("Risky_Outbound",'Scoring_Config'!$A:$A,'Scoring_Config'!$D:$D,"Yes")="Yes",_xlfn.XLOOKUP("Risky_Outbound",'Scoring_Config'!$A:$A,'Scoring_Config'!$C:$C,25),0),"False,0")</f>
        <v>0</v>
      </c>
      <c r="AL583" t="s">
        <v>6700</v>
      </c>
      <c r="AM583" cm="1">
        <f t="array" ref="AM58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83" t="s">
        <v>6697</v>
      </c>
      <c r="AO583" t="s">
        <v>6697</v>
      </c>
      <c r="AP583" t="s">
        <v>6697</v>
      </c>
      <c r="AQ583" cm="1">
        <f t="array" ref="AQ583">IF(FALSE,"True," &amp; IF(_xlfn.XLOOKUP("Service_IsAny",'Scoring_Config'!$A:$A,'Scoring_Config'!$D:$D,"Yes")="Yes",_xlfn.XLOOKUP("Service_IsAny",'Scoring_Config'!$A:$A,'Scoring_Config'!$C:$C,0),0),"False,0")</f>
        <v>0</v>
      </c>
      <c r="AR583">
        <v>0</v>
      </c>
      <c r="AS583" cm="1">
        <f t="array" ref="AS583">IF(FALSE,"True," &amp; IF(_xlfn.XLOOKUP("Service_RangeGt1000",'Scoring_Config'!$A:$A,'Scoring_Config'!$D:$D,"Yes")="Yes",_xlfn.XLOOKUP("Service_RangeGt1000",'Scoring_Config'!$A:$A,'Scoring_Config'!$C:$C,0),0),"False,0")</f>
        <v>0</v>
      </c>
      <c r="AT583" cm="1">
        <f t="array" ref="AT583">IF(FALSE,"True," &amp; IF(_xlfn.XLOOKUP("App_IsAny",'Scoring_Config'!$A:$A,'Scoring_Config'!$D:$D,"Yes")="Yes",_xlfn.XLOOKUP("App_IsAny",'Scoring_Config'!$A:$A,'Scoring_Config'!$C:$C,0),0),"False,0")</f>
        <v>0</v>
      </c>
      <c r="AU583">
        <v>103</v>
      </c>
      <c r="AV583" cm="1">
        <f t="array" ref="AV583">IF(FALSE,"True," &amp; IF(_xlfn.XLOOKUP("App_RangeGt1000",'Scoring_Config'!$A:$A,'Scoring_Config'!$D:$D,"Yes")="Yes",_xlfn.XLOOKUP("App_RangeGt1000",'Scoring_Config'!$A:$A,'Scoring_Config'!$C:$C,0),0),"False,0")</f>
        <v>0</v>
      </c>
      <c r="AW583" cm="1">
        <f t="array" ref="AW583">IF(FALSE,"True," &amp; IF(_xlfn.XLOOKUP("Action_IsDenyOrDrop",'Scoring_Config'!$A:$A,'Scoring_Config'!$D:$D,"Yes")="Yes",_xlfn.XLOOKUP("Action_IsDenyOrDrop",'Scoring_Config'!$A:$A,'Scoring_Config'!$C:$C,0),0),"False,0")</f>
        <v>0</v>
      </c>
      <c r="AX583" cm="1">
        <f t="array" ref="AX583">IF(LEFT(AW583,4)="True",0,(IF(LEFT(Y583,4)="True",IF(_xlfn.XLOOKUP("Src_IsAny",'Scoring_Config'!$A:$A,'Scoring_Config'!$D:$D,"Yes")="Yes",_xlfn.XLOOKUP("Src_IsAny",'Scoring_Config'!$A:$A,'Scoring_Config'!$C:$C,10),0),0)+IF(LEFT(Z583,4)="True",IF(_xlfn.XLOOKUP("Src_CIDR_Le_16",'Scoring_Config'!$A:$A,'Scoring_Config'!$D:$D,"Yes")="Yes",_xlfn.XLOOKUP("Src_CIDR_Le_16",'Scoring_Config'!$A:$A,'Scoring_Config'!$C:$C,10),0),0)+IF(LEFT(AA583,4)="True",IF(_xlfn.XLOOKUP("Src_CIDR_17_22",'Scoring_Config'!$A:$A,'Scoring_Config'!$D:$D,"Yes")="Yes",_xlfn.XLOOKUP("Src_CIDR_17_22",'Scoring_Config'!$A:$A,'Scoring_Config'!$C:$C,5),0),0)+IF(LEFT(AB583,4)="True",IF(_xlfn.XLOOKUP("Dst_IsAny",'Scoring_Config'!$A:$A,'Scoring_Config'!$D:$D,"Yes")="Yes",_xlfn.XLOOKUP("Dst_IsAny",'Scoring_Config'!$A:$A,'Scoring_Config'!$C:$C,10),0),0)+IF(LEFT(AC583,4)="True",IF(_xlfn.XLOOKUP("Dst_CIDR_Le_16",'Scoring_Config'!$A:$A,'Scoring_Config'!$D:$D,"Yes")="Yes",_xlfn.XLOOKUP("Dst_CIDR_Le_16",'Scoring_Config'!$A:$A,'Scoring_Config'!$C:$C,10),0),0)+IF(LEFT(AD583,4)="True",IF(_xlfn.XLOOKUP("Dst_CIDR_17_22",'Scoring_Config'!$A:$A,'Scoring_Config'!$D:$D,"Yes")="Yes",_xlfn.XLOOKUP("Dst_CIDR_17_22",'Scoring_Config'!$A:$A,'Scoring_Config'!$C:$C,5),0),0)+IF(LEFT(AE583,4)="True",IF(_xlfn.XLOOKUP("SrcZone_IsAny",'Scoring_Config'!$A:$A,'Scoring_Config'!$D:$D,"Yes")="Yes",_xlfn.XLOOKUP("SrcZone_IsAny",'Scoring_Config'!$A:$A,'Scoring_Config'!$C:$C,10),0),0)+IF(LEFT(AF583,4)="True",IF(_xlfn.XLOOKUP("DstZone_IsAny",'Scoring_Config'!$A:$A,'Scoring_Config'!$D:$D,"Yes")="Yes",_xlfn.XLOOKUP("DstZone_IsAny",'Scoring_Config'!$A:$A,'Scoring_Config'!$C:$C,10),0),0)+IF(LEFT(AG583,4)="True",IF(_xlfn.XLOOKUP("Service_Any_OR_RangeGt1000",'Scoring_Config'!$A:$A,'Scoring_Config'!$D:$D,"Yes")="Yes",_xlfn.XLOOKUP("Service_Any_OR_RangeGt1000",'Scoring_Config'!$A:$A,'Scoring_Config'!$C:$C,10),0),0)+IF(LEFT(AH583,4)="True",IF(_xlfn.XLOOKUP("App_Any_OR_RangeGt1000",'Scoring_Config'!$A:$A,'Scoring_Config'!$D:$D,"Yes")="Yes",_xlfn.XLOOKUP("App_Any_OR_RangeGt1000",'Scoring_Config'!$A:$A,'Scoring_Config'!$C:$C,10),0),0)+IF(LEFT(AI583,4)="True",IF(_xlfn.XLOOKUP("Service_Insecure_Match",'Scoring_Config'!$A:$A,'Scoring_Config'!$D:$D,"Yes")="Yes",_xlfn.XLOOKUP("Service_Insecure_Match",'Scoring_Config'!$A:$A,'Scoring_Config'!$C:$C,5),0),0)+IF(LEFT(AJ583,4)="True",IF(_xlfn.XLOOKUP("Risky_Inbound",'Scoring_Config'!$A:$A,'Scoring_Config'!$D:$D,"Yes")="Yes",_xlfn.XLOOKUP("Risky_Inbound",'Scoring_Config'!$A:$A,'Scoring_Config'!$C:$C,50),0),0)+IF(LEFT(AK583,4)="True",IF(_xlfn.XLOOKUP("Risky_Outbound",'Scoring_Config'!$A:$A,'Scoring_Config'!$D:$D,"Yes")="Yes",_xlfn.XLOOKUP("Risky_Outbound",'Scoring_Config'!$A:$A,'Scoring_Config'!$C:$C,25),0),0)+IF(LEFT(AZ583,4)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583,FIND(",",AL583)+1,100)),0)+IF(LEFT(AM583,4)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583,FIND(",",AN583)+1,100)),0)+IF(_xlfn.XLOOKUP("Profile_Scoring",'Scoring_Config'!$A:$A,'Scoring_Config'!$D:$D,"Yes")="Yes",VALUE(MID(AO583,FIND(",",AO583)+1,100)),0)+IF(_xlfn.XLOOKUP("Options_Scoring",'Scoring_Config'!$A:$A,'Scoring_Config'!$D:$D,"Yes")="Yes",VALUE(MID(AP583,FIND(",",AP583)+1,100)),0)))</f>
        <v>0</v>
      </c>
      <c r="AZ583" cm="1">
        <f t="array" ref="AZ583">IF(FALSE,"True," &amp; IF(_xlfn.XLOOKUP("Migrate_Insecure",'Scoring_Config'!$A:$A,'Scoring_Config'!$D:$D,"Yes")="Yes",_xlfn.XLOOKUP("Migrate_Insecure",'Scoring_Config'!$A:$A,'Scoring_Config'!$C:$C,10),0),"False,0")</f>
        <v>0</v>
      </c>
    </row>
    <row r="584" spans="1:52">
      <c r="A584" t="s">
        <v>1979</v>
      </c>
      <c r="B584" t="s">
        <v>2557</v>
      </c>
      <c r="C584" t="s">
        <v>3542</v>
      </c>
      <c r="D584" t="s">
        <v>3545</v>
      </c>
      <c r="E584" t="s">
        <v>3563</v>
      </c>
      <c r="F584" t="s">
        <v>3810</v>
      </c>
      <c r="G584" t="s">
        <v>356</v>
      </c>
      <c r="H584" t="s">
        <v>174</v>
      </c>
      <c r="I584" t="s">
        <v>3615</v>
      </c>
      <c r="J584" t="s">
        <v>230</v>
      </c>
      <c r="K584" t="s">
        <v>1674</v>
      </c>
      <c r="L584" t="s">
        <v>1327</v>
      </c>
      <c r="M584" t="s">
        <v>1974</v>
      </c>
      <c r="N584" t="s">
        <v>4315</v>
      </c>
      <c r="O584" t="s">
        <v>4319</v>
      </c>
      <c r="P584" t="s">
        <v>4321</v>
      </c>
      <c r="Q584" t="s">
        <v>4462</v>
      </c>
      <c r="R584" t="s">
        <v>5440</v>
      </c>
      <c r="S584" t="s">
        <v>5440</v>
      </c>
      <c r="T584" t="s">
        <v>5742</v>
      </c>
      <c r="U584" t="s">
        <v>5739</v>
      </c>
      <c r="Y584" cm="1">
        <f t="array" ref="Y584">IF(FALSE,"True," &amp; IF(_xlfn.XLOOKUP("Src_IsAny",'Scoring_Config'!$A:$A,'Scoring_Config'!$D:$D,"Yes")="Yes",_xlfn.XLOOKUP("Src_IsAny",'Scoring_Config'!$A:$A,'Scoring_Config'!$C:$C,10),0),"False,0")</f>
        <v>0</v>
      </c>
      <c r="Z584" cm="1">
        <f t="array" ref="Z584">IF(FALSE,"True," &amp; IF(_xlfn.XLOOKUP("Src_CIDR_Le_16",'Scoring_Config'!$A:$A,'Scoring_Config'!$D:$D,"Yes")="Yes",_xlfn.XLOOKUP("Src_CIDR_Le_16",'Scoring_Config'!$A:$A,'Scoring_Config'!$C:$C,10),0),"False,0")</f>
        <v>0</v>
      </c>
      <c r="AA584" cm="1">
        <f t="array" ref="AA584">IF(FALSE,"True," &amp; IF(_xlfn.XLOOKUP("Src_CIDR_17_22",'Scoring_Config'!$A:$A,'Scoring_Config'!$D:$D,"Yes")="Yes",_xlfn.XLOOKUP("Src_CIDR_17_22",'Scoring_Config'!$A:$A,'Scoring_Config'!$C:$C,5),0),"False,0")</f>
        <v>0</v>
      </c>
      <c r="AB584" cm="1">
        <f t="array" ref="AB584">IF(FALSE,"True," &amp; IF(_xlfn.XLOOKUP("Dst_IsAny",'Scoring_Config'!$A:$A,'Scoring_Config'!$D:$D,"Yes")="Yes",_xlfn.XLOOKUP("Dst_IsAny",'Scoring_Config'!$A:$A,'Scoring_Config'!$C:$C,10),0),"False,0")</f>
        <v>0</v>
      </c>
      <c r="AC584" cm="1">
        <f t="array" ref="AC584">IF(FALSE,"True," &amp; IF(_xlfn.XLOOKUP("Dst_CIDR_Le_16",'Scoring_Config'!$A:$A,'Scoring_Config'!$D:$D,"Yes")="Yes",_xlfn.XLOOKUP("Dst_CIDR_Le_16",'Scoring_Config'!$A:$A,'Scoring_Config'!$C:$C,10),0),"False,0")</f>
        <v>0</v>
      </c>
      <c r="AD584" cm="1">
        <f t="array" ref="AD584">IF(FALSE,"True," &amp; IF(_xlfn.XLOOKUP("Dst_CIDR_17_22",'Scoring_Config'!$A:$A,'Scoring_Config'!$D:$D,"Yes")="Yes",_xlfn.XLOOKUP("Dst_CIDR_17_22",'Scoring_Config'!$A:$A,'Scoring_Config'!$C:$C,5),0),"False,0")</f>
        <v>0</v>
      </c>
      <c r="AE584" cm="1">
        <f t="array" ref="AE584">IF(FALSE,"True," &amp; IF(_xlfn.XLOOKUP("SrcZone_IsAny",'Scoring_Config'!$A:$A,'Scoring_Config'!$D:$D,"Yes")="Yes",_xlfn.XLOOKUP("SrcZone_IsAny",'Scoring_Config'!$A:$A,'Scoring_Config'!$C:$C,10),0),"False,0")</f>
        <v>0</v>
      </c>
      <c r="AF584" cm="1">
        <f t="array" ref="AF584">IF(FALSE,"True," &amp; IF(_xlfn.XLOOKUP("DstZone_IsAny",'Scoring_Config'!$A:$A,'Scoring_Config'!$D:$D,"Yes")="Yes",_xlfn.XLOOKUP("DstZone_IsAny",'Scoring_Config'!$A:$A,'Scoring_Config'!$C:$C,10),0),"False,0")</f>
        <v>0</v>
      </c>
      <c r="AG584" cm="1">
        <f t="array" ref="AG58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84" cm="1">
        <f t="array" ref="AH584">IF(FALSE,"True," &amp; IF(_xlfn.XLOOKUP("App_Any_OR_RangeGt1000",'Scoring_Config'!$A:$A,'Scoring_Config'!$D:$D,"Yes")="Yes",_xlfn.XLOOKUP("App_Any_OR_RangeGt1000",'Scoring_Config'!$A:$A,'Scoring_Config'!$C:$C,10),0),"False,0")</f>
        <v>0</v>
      </c>
      <c r="AI584" cm="1">
        <f t="array" ref="AI584">IF(FALSE,"True," &amp; IF(_xlfn.XLOOKUP("Service_Insecure_Match",'Scoring_Config'!$A:$A,'Scoring_Config'!$D:$D,"Yes")="Yes",_xlfn.XLOOKUP("Service_Insecure_Match",'Scoring_Config'!$A:$A,'Scoring_Config'!$C:$C,5),0),"False,0")</f>
        <v>0</v>
      </c>
      <c r="AJ584" cm="1">
        <f t="array" ref="AJ584">IF(FALSE,"True," &amp; IF(_xlfn.XLOOKUP("Risky_Inbound",'Scoring_Config'!$A:$A,'Scoring_Config'!$D:$D,"Yes")="Yes",_xlfn.XLOOKUP("Risky_Inbound",'Scoring_Config'!$A:$A,'Scoring_Config'!$C:$C,50),0),"False,0")</f>
        <v>0</v>
      </c>
      <c r="AK584" cm="1">
        <f t="array" ref="AK584">IF(FALSE,"True," &amp; IF(_xlfn.XLOOKUP("Risky_Outbound",'Scoring_Config'!$A:$A,'Scoring_Config'!$D:$D,"Yes")="Yes",_xlfn.XLOOKUP("Risky_Outbound",'Scoring_Config'!$A:$A,'Scoring_Config'!$C:$C,25),0),"False,0")</f>
        <v>0</v>
      </c>
      <c r="AL584" t="s">
        <v>6700</v>
      </c>
      <c r="AM584" cm="1">
        <f t="array" ref="AM58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84" t="s">
        <v>6697</v>
      </c>
      <c r="AO584" t="s">
        <v>6697</v>
      </c>
      <c r="AP584" t="s">
        <v>6697</v>
      </c>
      <c r="AQ584" cm="1">
        <f t="array" ref="AQ584">IF(FALSE,"True," &amp; IF(_xlfn.XLOOKUP("Service_IsAny",'Scoring_Config'!$A:$A,'Scoring_Config'!$D:$D,"Yes")="Yes",_xlfn.XLOOKUP("Service_IsAny",'Scoring_Config'!$A:$A,'Scoring_Config'!$C:$C,0),0),"False,0")</f>
        <v>0</v>
      </c>
      <c r="AR584">
        <v>0</v>
      </c>
      <c r="AS584" cm="1">
        <f t="array" ref="AS584">IF(FALSE,"True," &amp; IF(_xlfn.XLOOKUP("Service_RangeGt1000",'Scoring_Config'!$A:$A,'Scoring_Config'!$D:$D,"Yes")="Yes",_xlfn.XLOOKUP("Service_RangeGt1000",'Scoring_Config'!$A:$A,'Scoring_Config'!$C:$C,0),0),"False,0")</f>
        <v>0</v>
      </c>
      <c r="AT584" cm="1">
        <f t="array" ref="AT584">IF(FALSE,"True," &amp; IF(_xlfn.XLOOKUP("App_IsAny",'Scoring_Config'!$A:$A,'Scoring_Config'!$D:$D,"Yes")="Yes",_xlfn.XLOOKUP("App_IsAny",'Scoring_Config'!$A:$A,'Scoring_Config'!$C:$C,0),0),"False,0")</f>
        <v>0</v>
      </c>
      <c r="AU584">
        <v>2</v>
      </c>
      <c r="AV584" cm="1">
        <f t="array" ref="AV584">IF(FALSE,"True," &amp; IF(_xlfn.XLOOKUP("App_RangeGt1000",'Scoring_Config'!$A:$A,'Scoring_Config'!$D:$D,"Yes")="Yes",_xlfn.XLOOKUP("App_RangeGt1000",'Scoring_Config'!$A:$A,'Scoring_Config'!$C:$C,0),0),"False,0")</f>
        <v>0</v>
      </c>
      <c r="AW584" cm="1">
        <f t="array" ref="AW584">IF(FALSE,"True," &amp; IF(_xlfn.XLOOKUP("Action_IsDenyOrDrop",'Scoring_Config'!$A:$A,'Scoring_Config'!$D:$D,"Yes")="Yes",_xlfn.XLOOKUP("Action_IsDenyOrDrop",'Scoring_Config'!$A:$A,'Scoring_Config'!$C:$C,0),0),"False,0")</f>
        <v>0</v>
      </c>
      <c r="AX584" cm="1">
        <f t="array" ref="AX584">IF(LEFT(AW584,4)="True",0,(IF(LEFT(Y584,4)="True",IF(_xlfn.XLOOKUP("Src_IsAny",'Scoring_Config'!$A:$A,'Scoring_Config'!$D:$D,"Yes")="Yes",_xlfn.XLOOKUP("Src_IsAny",'Scoring_Config'!$A:$A,'Scoring_Config'!$C:$C,10),0),0)+IF(LEFT(Z584,4)="True",IF(_xlfn.XLOOKUP("Src_CIDR_Le_16",'Scoring_Config'!$A:$A,'Scoring_Config'!$D:$D,"Yes")="Yes",_xlfn.XLOOKUP("Src_CIDR_Le_16",'Scoring_Config'!$A:$A,'Scoring_Config'!$C:$C,10),0),0)+IF(LEFT(AA584,4)="True",IF(_xlfn.XLOOKUP("Src_CIDR_17_22",'Scoring_Config'!$A:$A,'Scoring_Config'!$D:$D,"Yes")="Yes",_xlfn.XLOOKUP("Src_CIDR_17_22",'Scoring_Config'!$A:$A,'Scoring_Config'!$C:$C,5),0),0)+IF(LEFT(AB584,4)="True",IF(_xlfn.XLOOKUP("Dst_IsAny",'Scoring_Config'!$A:$A,'Scoring_Config'!$D:$D,"Yes")="Yes",_xlfn.XLOOKUP("Dst_IsAny",'Scoring_Config'!$A:$A,'Scoring_Config'!$C:$C,10),0),0)+IF(LEFT(AC584,4)="True",IF(_xlfn.XLOOKUP("Dst_CIDR_Le_16",'Scoring_Config'!$A:$A,'Scoring_Config'!$D:$D,"Yes")="Yes",_xlfn.XLOOKUP("Dst_CIDR_Le_16",'Scoring_Config'!$A:$A,'Scoring_Config'!$C:$C,10),0),0)+IF(LEFT(AD584,4)="True",IF(_xlfn.XLOOKUP("Dst_CIDR_17_22",'Scoring_Config'!$A:$A,'Scoring_Config'!$D:$D,"Yes")="Yes",_xlfn.XLOOKUP("Dst_CIDR_17_22",'Scoring_Config'!$A:$A,'Scoring_Config'!$C:$C,5),0),0)+IF(LEFT(AE584,4)="True",IF(_xlfn.XLOOKUP("SrcZone_IsAny",'Scoring_Config'!$A:$A,'Scoring_Config'!$D:$D,"Yes")="Yes",_xlfn.XLOOKUP("SrcZone_IsAny",'Scoring_Config'!$A:$A,'Scoring_Config'!$C:$C,10),0),0)+IF(LEFT(AF584,4)="True",IF(_xlfn.XLOOKUP("DstZone_IsAny",'Scoring_Config'!$A:$A,'Scoring_Config'!$D:$D,"Yes")="Yes",_xlfn.XLOOKUP("DstZone_IsAny",'Scoring_Config'!$A:$A,'Scoring_Config'!$C:$C,10),0),0)+IF(LEFT(AG584,4)="True",IF(_xlfn.XLOOKUP("Service_Any_OR_RangeGt1000",'Scoring_Config'!$A:$A,'Scoring_Config'!$D:$D,"Yes")="Yes",_xlfn.XLOOKUP("Service_Any_OR_RangeGt1000",'Scoring_Config'!$A:$A,'Scoring_Config'!$C:$C,10),0),0)+IF(LEFT(AH584,4)="True",IF(_xlfn.XLOOKUP("App_Any_OR_RangeGt1000",'Scoring_Config'!$A:$A,'Scoring_Config'!$D:$D,"Yes")="Yes",_xlfn.XLOOKUP("App_Any_OR_RangeGt1000",'Scoring_Config'!$A:$A,'Scoring_Config'!$C:$C,10),0),0)+IF(LEFT(AI584,4)="True",IF(_xlfn.XLOOKUP("Service_Insecure_Match",'Scoring_Config'!$A:$A,'Scoring_Config'!$D:$D,"Yes")="Yes",_xlfn.XLOOKUP("Service_Insecure_Match",'Scoring_Config'!$A:$A,'Scoring_Config'!$C:$C,5),0),0)+IF(LEFT(AJ584,4)="True",IF(_xlfn.XLOOKUP("Risky_Inbound",'Scoring_Config'!$A:$A,'Scoring_Config'!$D:$D,"Yes")="Yes",_xlfn.XLOOKUP("Risky_Inbound",'Scoring_Config'!$A:$A,'Scoring_Config'!$C:$C,50),0),0)+IF(LEFT(AK584,4)="True",IF(_xlfn.XLOOKUP("Risky_Outbound",'Scoring_Config'!$A:$A,'Scoring_Config'!$D:$D,"Yes")="Yes",_xlfn.XLOOKUP("Risky_Outbound",'Scoring_Config'!$A:$A,'Scoring_Config'!$C:$C,25),0),0)+IF(LEFT(AZ584,4)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584,FIND(",",AL584)+1,100)),0)+IF(LEFT(AM584,4)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584,FIND(",",AN584)+1,100)),0)+IF(_xlfn.XLOOKUP("Profile_Scoring",'Scoring_Config'!$A:$A,'Scoring_Config'!$D:$D,"Yes")="Yes",VALUE(MID(AO584,FIND(",",AO584)+1,100)),0)+IF(_xlfn.XLOOKUP("Options_Scoring",'Scoring_Config'!$A:$A,'Scoring_Config'!$D:$D,"Yes")="Yes",VALUE(MID(AP584,FIND(",",AP584)+1,100)),0)))</f>
        <v>0</v>
      </c>
      <c r="AZ584" cm="1">
        <f t="array" ref="AZ584">IF(FALSE,"True," &amp; IF(_xlfn.XLOOKUP("Migrate_Insecure",'Scoring_Config'!$A:$A,'Scoring_Config'!$D:$D,"Yes")="Yes",_xlfn.XLOOKUP("Migrate_Insecure",'Scoring_Config'!$A:$A,'Scoring_Config'!$C:$C,10),0),"False,0")</f>
        <v>0</v>
      </c>
    </row>
    <row r="585" spans="1:52">
      <c r="A585" t="s">
        <v>1979</v>
      </c>
      <c r="B585" t="s">
        <v>2558</v>
      </c>
      <c r="C585" t="s">
        <v>3542</v>
      </c>
      <c r="D585" t="s">
        <v>3544</v>
      </c>
      <c r="E585" t="s">
        <v>3562</v>
      </c>
      <c r="F585" t="s">
        <v>3811</v>
      </c>
      <c r="G585" t="s">
        <v>357</v>
      </c>
      <c r="H585" t="s">
        <v>193</v>
      </c>
      <c r="I585" t="s">
        <v>3811</v>
      </c>
      <c r="J585" t="s">
        <v>357</v>
      </c>
      <c r="K585" t="s">
        <v>193</v>
      </c>
      <c r="L585" t="s">
        <v>1325</v>
      </c>
      <c r="M585" t="s">
        <v>1973</v>
      </c>
      <c r="N585" t="s">
        <v>4315</v>
      </c>
      <c r="O585" t="s">
        <v>4319</v>
      </c>
      <c r="P585" t="s">
        <v>4324</v>
      </c>
      <c r="Q585" t="s">
        <v>4753</v>
      </c>
      <c r="R585" t="s">
        <v>5439</v>
      </c>
      <c r="S585" t="s">
        <v>4324</v>
      </c>
      <c r="T585" t="s">
        <v>5743</v>
      </c>
      <c r="U585" t="s">
        <v>6249</v>
      </c>
      <c r="Y585" cm="1">
        <f t="array" ref="Y585">IF(FALSE,"True," &amp; IF(_xlfn.XLOOKUP("Src_IsAny",'Scoring_Config'!$A:$A,'Scoring_Config'!$D:$D,"Yes")="Yes",_xlfn.XLOOKUP("Src_IsAny",'Scoring_Config'!$A:$A,'Scoring_Config'!$C:$C,10),0),"False,0")</f>
        <v>0</v>
      </c>
      <c r="Z585" cm="1">
        <f t="array" ref="Z585">IF(FALSE,"True," &amp; IF(_xlfn.XLOOKUP("Src_CIDR_Le_16",'Scoring_Config'!$A:$A,'Scoring_Config'!$D:$D,"Yes")="Yes",_xlfn.XLOOKUP("Src_CIDR_Le_16",'Scoring_Config'!$A:$A,'Scoring_Config'!$C:$C,10),0),"False,0")</f>
        <v>0</v>
      </c>
      <c r="AA585" cm="1">
        <f t="array" ref="AA585">IF(FALSE,"True," &amp; IF(_xlfn.XLOOKUP("Src_CIDR_17_22",'Scoring_Config'!$A:$A,'Scoring_Config'!$D:$D,"Yes")="Yes",_xlfn.XLOOKUP("Src_CIDR_17_22",'Scoring_Config'!$A:$A,'Scoring_Config'!$C:$C,5),0),"False,0")</f>
        <v>0</v>
      </c>
      <c r="AB585" cm="1">
        <f t="array" ref="AB585">IF(FALSE,"True," &amp; IF(_xlfn.XLOOKUP("Dst_IsAny",'Scoring_Config'!$A:$A,'Scoring_Config'!$D:$D,"Yes")="Yes",_xlfn.XLOOKUP("Dst_IsAny",'Scoring_Config'!$A:$A,'Scoring_Config'!$C:$C,10),0),"False,0")</f>
        <v>0</v>
      </c>
      <c r="AC585" cm="1">
        <f t="array" ref="AC585">IF(FALSE,"True," &amp; IF(_xlfn.XLOOKUP("Dst_CIDR_Le_16",'Scoring_Config'!$A:$A,'Scoring_Config'!$D:$D,"Yes")="Yes",_xlfn.XLOOKUP("Dst_CIDR_Le_16",'Scoring_Config'!$A:$A,'Scoring_Config'!$C:$C,10),0),"False,0")</f>
        <v>0</v>
      </c>
      <c r="AD585" cm="1">
        <f t="array" ref="AD585">IF(FALSE,"True," &amp; IF(_xlfn.XLOOKUP("Dst_CIDR_17_22",'Scoring_Config'!$A:$A,'Scoring_Config'!$D:$D,"Yes")="Yes",_xlfn.XLOOKUP("Dst_CIDR_17_22",'Scoring_Config'!$A:$A,'Scoring_Config'!$C:$C,5),0),"False,0")</f>
        <v>0</v>
      </c>
      <c r="AE585" cm="1">
        <f t="array" ref="AE585">IF(FALSE,"True," &amp; IF(_xlfn.XLOOKUP("SrcZone_IsAny",'Scoring_Config'!$A:$A,'Scoring_Config'!$D:$D,"Yes")="Yes",_xlfn.XLOOKUP("SrcZone_IsAny",'Scoring_Config'!$A:$A,'Scoring_Config'!$C:$C,10),0),"False,0")</f>
        <v>0</v>
      </c>
      <c r="AF585" cm="1">
        <f t="array" ref="AF585">IF(FALSE,"True," &amp; IF(_xlfn.XLOOKUP("DstZone_IsAny",'Scoring_Config'!$A:$A,'Scoring_Config'!$D:$D,"Yes")="Yes",_xlfn.XLOOKUP("DstZone_IsAny",'Scoring_Config'!$A:$A,'Scoring_Config'!$C:$C,10),0),"False,0")</f>
        <v>0</v>
      </c>
      <c r="AG585" cm="1">
        <f t="array" ref="AG58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85" cm="1">
        <f t="array" ref="AH585">IF(FALSE,"True," &amp; IF(_xlfn.XLOOKUP("App_Any_OR_RangeGt1000",'Scoring_Config'!$A:$A,'Scoring_Config'!$D:$D,"Yes")="Yes",_xlfn.XLOOKUP("App_Any_OR_RangeGt1000",'Scoring_Config'!$A:$A,'Scoring_Config'!$C:$C,10),0),"False,0")</f>
        <v>0</v>
      </c>
      <c r="AI585" cm="1">
        <f t="array" ref="AI585">IF(FALSE,"True," &amp; IF(_xlfn.XLOOKUP("Service_Insecure_Match",'Scoring_Config'!$A:$A,'Scoring_Config'!$D:$D,"Yes")="Yes",_xlfn.XLOOKUP("Service_Insecure_Match",'Scoring_Config'!$A:$A,'Scoring_Config'!$C:$C,5),0),"False,0")</f>
        <v>0</v>
      </c>
      <c r="AJ585" cm="1">
        <f t="array" ref="AJ585">IF(FALSE,"True," &amp; IF(_xlfn.XLOOKUP("Risky_Inbound",'Scoring_Config'!$A:$A,'Scoring_Config'!$D:$D,"Yes")="Yes",_xlfn.XLOOKUP("Risky_Inbound",'Scoring_Config'!$A:$A,'Scoring_Config'!$C:$C,50),0),"False,0")</f>
        <v>0</v>
      </c>
      <c r="AK585" cm="1">
        <f t="array" ref="AK585">IF(FALSE,"True," &amp; IF(_xlfn.XLOOKUP("Risky_Outbound",'Scoring_Config'!$A:$A,'Scoring_Config'!$D:$D,"Yes")="Yes",_xlfn.XLOOKUP("Risky_Outbound",'Scoring_Config'!$A:$A,'Scoring_Config'!$C:$C,25),0),"False,0")</f>
        <v>0</v>
      </c>
      <c r="AL585" t="s">
        <v>6699</v>
      </c>
      <c r="AM585" cm="1">
        <f t="array" ref="AM58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85" t="s">
        <v>6697</v>
      </c>
      <c r="AO585" t="s">
        <v>6697</v>
      </c>
      <c r="AP585" t="s">
        <v>6697</v>
      </c>
      <c r="AQ585" cm="1">
        <f t="array" ref="AQ585">IF(FALSE,"True," &amp; IF(_xlfn.XLOOKUP("Service_IsAny",'Scoring_Config'!$A:$A,'Scoring_Config'!$D:$D,"Yes")="Yes",_xlfn.XLOOKUP("Service_IsAny",'Scoring_Config'!$A:$A,'Scoring_Config'!$C:$C,0),0),"False,0")</f>
        <v>0</v>
      </c>
      <c r="AR585">
        <v>0</v>
      </c>
      <c r="AS585" cm="1">
        <f t="array" ref="AS585">IF(FALSE,"True," &amp; IF(_xlfn.XLOOKUP("Service_RangeGt1000",'Scoring_Config'!$A:$A,'Scoring_Config'!$D:$D,"Yes")="Yes",_xlfn.XLOOKUP("Service_RangeGt1000",'Scoring_Config'!$A:$A,'Scoring_Config'!$C:$C,0),0),"False,0")</f>
        <v>0</v>
      </c>
      <c r="AT585" cm="1">
        <f t="array" ref="AT585">IF(FALSE,"True," &amp; IF(_xlfn.XLOOKUP("App_IsAny",'Scoring_Config'!$A:$A,'Scoring_Config'!$D:$D,"Yes")="Yes",_xlfn.XLOOKUP("App_IsAny",'Scoring_Config'!$A:$A,'Scoring_Config'!$C:$C,0),0),"False,0")</f>
        <v>0</v>
      </c>
      <c r="AU585">
        <v>0</v>
      </c>
      <c r="AV585" cm="1">
        <f t="array" ref="AV585">IF(FALSE,"True," &amp; IF(_xlfn.XLOOKUP("App_RangeGt1000",'Scoring_Config'!$A:$A,'Scoring_Config'!$D:$D,"Yes")="Yes",_xlfn.XLOOKUP("App_RangeGt1000",'Scoring_Config'!$A:$A,'Scoring_Config'!$C:$C,0),0),"False,0")</f>
        <v>0</v>
      </c>
      <c r="AW585" cm="1">
        <f t="array" ref="AW585">IF(FALSE,"True," &amp; IF(_xlfn.XLOOKUP("Action_IsDenyOrDrop",'Scoring_Config'!$A:$A,'Scoring_Config'!$D:$D,"Yes")="Yes",_xlfn.XLOOKUP("Action_IsDenyOrDrop",'Scoring_Config'!$A:$A,'Scoring_Config'!$C:$C,0),0),"False,0")</f>
        <v>0</v>
      </c>
      <c r="AX585" cm="1">
        <f t="array" ref="AX585">IF(LEFT(AW585,4)="True",0,(IF(LEFT(Y585,4)="True",IF(_xlfn.XLOOKUP("Src_IsAny",'Scoring_Config'!$A:$A,'Scoring_Config'!$D:$D,"Yes")="Yes",_xlfn.XLOOKUP("Src_IsAny",'Scoring_Config'!$A:$A,'Scoring_Config'!$C:$C,10),0),0)+IF(LEFT(Z585,4)="True",IF(_xlfn.XLOOKUP("Src_CIDR_Le_16",'Scoring_Config'!$A:$A,'Scoring_Config'!$D:$D,"Yes")="Yes",_xlfn.XLOOKUP("Src_CIDR_Le_16",'Scoring_Config'!$A:$A,'Scoring_Config'!$C:$C,10),0),0)+IF(LEFT(AA585,4)="True",IF(_xlfn.XLOOKUP("Src_CIDR_17_22",'Scoring_Config'!$A:$A,'Scoring_Config'!$D:$D,"Yes")="Yes",_xlfn.XLOOKUP("Src_CIDR_17_22",'Scoring_Config'!$A:$A,'Scoring_Config'!$C:$C,5),0),0)+IF(LEFT(AB585,4)="True",IF(_xlfn.XLOOKUP("Dst_IsAny",'Scoring_Config'!$A:$A,'Scoring_Config'!$D:$D,"Yes")="Yes",_xlfn.XLOOKUP("Dst_IsAny",'Scoring_Config'!$A:$A,'Scoring_Config'!$C:$C,10),0),0)+IF(LEFT(AC585,4)="True",IF(_xlfn.XLOOKUP("Dst_CIDR_Le_16",'Scoring_Config'!$A:$A,'Scoring_Config'!$D:$D,"Yes")="Yes",_xlfn.XLOOKUP("Dst_CIDR_Le_16",'Scoring_Config'!$A:$A,'Scoring_Config'!$C:$C,10),0),0)+IF(LEFT(AD585,4)="True",IF(_xlfn.XLOOKUP("Dst_CIDR_17_22",'Scoring_Config'!$A:$A,'Scoring_Config'!$D:$D,"Yes")="Yes",_xlfn.XLOOKUP("Dst_CIDR_17_22",'Scoring_Config'!$A:$A,'Scoring_Config'!$C:$C,5),0),0)+IF(LEFT(AE585,4)="True",IF(_xlfn.XLOOKUP("SrcZone_IsAny",'Scoring_Config'!$A:$A,'Scoring_Config'!$D:$D,"Yes")="Yes",_xlfn.XLOOKUP("SrcZone_IsAny",'Scoring_Config'!$A:$A,'Scoring_Config'!$C:$C,10),0),0)+IF(LEFT(AF585,4)="True",IF(_xlfn.XLOOKUP("DstZone_IsAny",'Scoring_Config'!$A:$A,'Scoring_Config'!$D:$D,"Yes")="Yes",_xlfn.XLOOKUP("DstZone_IsAny",'Scoring_Config'!$A:$A,'Scoring_Config'!$C:$C,10),0),0)+IF(LEFT(AG585,4)="True",IF(_xlfn.XLOOKUP("Service_Any_OR_RangeGt1000",'Scoring_Config'!$A:$A,'Scoring_Config'!$D:$D,"Yes")="Yes",_xlfn.XLOOKUP("Service_Any_OR_RangeGt1000",'Scoring_Config'!$A:$A,'Scoring_Config'!$C:$C,10),0),0)+IF(LEFT(AH585,4)="True",IF(_xlfn.XLOOKUP("App_Any_OR_RangeGt1000",'Scoring_Config'!$A:$A,'Scoring_Config'!$D:$D,"Yes")="Yes",_xlfn.XLOOKUP("App_Any_OR_RangeGt1000",'Scoring_Config'!$A:$A,'Scoring_Config'!$C:$C,10),0),0)+IF(LEFT(AI585,4)="True",IF(_xlfn.XLOOKUP("Service_Insecure_Match",'Scoring_Config'!$A:$A,'Scoring_Config'!$D:$D,"Yes")="Yes",_xlfn.XLOOKUP("Service_Insecure_Match",'Scoring_Config'!$A:$A,'Scoring_Config'!$C:$C,5),0),0)+IF(LEFT(AJ585,4)="True",IF(_xlfn.XLOOKUP("Risky_Inbound",'Scoring_Config'!$A:$A,'Scoring_Config'!$D:$D,"Yes")="Yes",_xlfn.XLOOKUP("Risky_Inbound",'Scoring_Config'!$A:$A,'Scoring_Config'!$C:$C,50),0),0)+IF(LEFT(AK585,4)="True",IF(_xlfn.XLOOKUP("Risky_Outbound",'Scoring_Config'!$A:$A,'Scoring_Config'!$D:$D,"Yes")="Yes",_xlfn.XLOOKUP("Risky_Outbound",'Scoring_Config'!$A:$A,'Scoring_Config'!$C:$C,25),0),0)+IF(LEFT(AZ585,4)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585,FIND(",",AL585)+1,100)),0)+IF(LEFT(AM585,4)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585,FIND(",",AN585)+1,100)),0)+IF(_xlfn.XLOOKUP("Profile_Scoring",'Scoring_Config'!$A:$A,'Scoring_Config'!$D:$D,"Yes")="Yes",VALUE(MID(AO585,FIND(",",AO585)+1,100)),0)+IF(_xlfn.XLOOKUP("Options_Scoring",'Scoring_Config'!$A:$A,'Scoring_Config'!$D:$D,"Yes")="Yes",VALUE(MID(AP585,FIND(",",AP585)+1,100)),0)))</f>
        <v>0</v>
      </c>
      <c r="AZ585" cm="1">
        <f t="array" ref="AZ585">IF(FALSE,"True," &amp; IF(_xlfn.XLOOKUP("Migrate_Insecure",'Scoring_Config'!$A:$A,'Scoring_Config'!$D:$D,"Yes")="Yes",_xlfn.XLOOKUP("Migrate_Insecure",'Scoring_Config'!$A:$A,'Scoring_Config'!$C:$C,10),0),"False,0")</f>
        <v>0</v>
      </c>
    </row>
    <row r="586" spans="1:52">
      <c r="A586" t="s">
        <v>1979</v>
      </c>
      <c r="B586" t="s">
        <v>2559</v>
      </c>
      <c r="C586" t="s">
        <v>3542</v>
      </c>
      <c r="D586" t="s">
        <v>3545</v>
      </c>
      <c r="E586" t="s">
        <v>3563</v>
      </c>
      <c r="F586" t="s">
        <v>3810</v>
      </c>
      <c r="G586" t="s">
        <v>356</v>
      </c>
      <c r="H586" t="s">
        <v>174</v>
      </c>
      <c r="I586" t="s">
        <v>3603</v>
      </c>
      <c r="J586" t="s">
        <v>155</v>
      </c>
      <c r="K586" t="s">
        <v>1848</v>
      </c>
      <c r="L586" t="s">
        <v>1327</v>
      </c>
      <c r="M586" t="s">
        <v>1974</v>
      </c>
      <c r="N586" t="s">
        <v>4315</v>
      </c>
      <c r="O586" t="s">
        <v>4319</v>
      </c>
      <c r="P586" t="s">
        <v>4321</v>
      </c>
      <c r="Q586" t="s">
        <v>4462</v>
      </c>
      <c r="R586" t="s">
        <v>5440</v>
      </c>
      <c r="S586" t="s">
        <v>5440</v>
      </c>
      <c r="T586" t="s">
        <v>5742</v>
      </c>
      <c r="U586" t="s">
        <v>5739</v>
      </c>
      <c r="Y586" cm="1">
        <f t="array" ref="Y586">IF(FALSE,"True," &amp; IF(_xlfn.XLOOKUP("Src_IsAny",'Scoring_Config'!$A:$A,'Scoring_Config'!$D:$D,"Yes")="Yes",_xlfn.XLOOKUP("Src_IsAny",'Scoring_Config'!$A:$A,'Scoring_Config'!$C:$C,10),0),"False,0")</f>
        <v>0</v>
      </c>
      <c r="Z586" cm="1">
        <f t="array" ref="Z586">IF(FALSE,"True," &amp; IF(_xlfn.XLOOKUP("Src_CIDR_Le_16",'Scoring_Config'!$A:$A,'Scoring_Config'!$D:$D,"Yes")="Yes",_xlfn.XLOOKUP("Src_CIDR_Le_16",'Scoring_Config'!$A:$A,'Scoring_Config'!$C:$C,10),0),"False,0")</f>
        <v>0</v>
      </c>
      <c r="AA586" cm="1">
        <f t="array" ref="AA586">IF(FALSE,"True," &amp; IF(_xlfn.XLOOKUP("Src_CIDR_17_22",'Scoring_Config'!$A:$A,'Scoring_Config'!$D:$D,"Yes")="Yes",_xlfn.XLOOKUP("Src_CIDR_17_22",'Scoring_Config'!$A:$A,'Scoring_Config'!$C:$C,5),0),"False,0")</f>
        <v>0</v>
      </c>
      <c r="AB586" cm="1">
        <f t="array" ref="AB586">IF(FALSE,"True," &amp; IF(_xlfn.XLOOKUP("Dst_IsAny",'Scoring_Config'!$A:$A,'Scoring_Config'!$D:$D,"Yes")="Yes",_xlfn.XLOOKUP("Dst_IsAny",'Scoring_Config'!$A:$A,'Scoring_Config'!$C:$C,10),0),"False,0")</f>
        <v>0</v>
      </c>
      <c r="AC586" cm="1">
        <f t="array" ref="AC586">IF(FALSE,"True," &amp; IF(_xlfn.XLOOKUP("Dst_CIDR_Le_16",'Scoring_Config'!$A:$A,'Scoring_Config'!$D:$D,"Yes")="Yes",_xlfn.XLOOKUP("Dst_CIDR_Le_16",'Scoring_Config'!$A:$A,'Scoring_Config'!$C:$C,10),0),"False,0")</f>
        <v>0</v>
      </c>
      <c r="AD586" cm="1">
        <f t="array" ref="AD586">IF(FALSE,"True," &amp; IF(_xlfn.XLOOKUP("Dst_CIDR_17_22",'Scoring_Config'!$A:$A,'Scoring_Config'!$D:$D,"Yes")="Yes",_xlfn.XLOOKUP("Dst_CIDR_17_22",'Scoring_Config'!$A:$A,'Scoring_Config'!$C:$C,5),0),"False,0")</f>
        <v>0</v>
      </c>
      <c r="AE586" cm="1">
        <f t="array" ref="AE586">IF(FALSE,"True," &amp; IF(_xlfn.XLOOKUP("SrcZone_IsAny",'Scoring_Config'!$A:$A,'Scoring_Config'!$D:$D,"Yes")="Yes",_xlfn.XLOOKUP("SrcZone_IsAny",'Scoring_Config'!$A:$A,'Scoring_Config'!$C:$C,10),0),"False,0")</f>
        <v>0</v>
      </c>
      <c r="AF586" cm="1">
        <f t="array" ref="AF586">IF(FALSE,"True," &amp; IF(_xlfn.XLOOKUP("DstZone_IsAny",'Scoring_Config'!$A:$A,'Scoring_Config'!$D:$D,"Yes")="Yes",_xlfn.XLOOKUP("DstZone_IsAny",'Scoring_Config'!$A:$A,'Scoring_Config'!$C:$C,10),0),"False,0")</f>
        <v>0</v>
      </c>
      <c r="AG586" cm="1">
        <f t="array" ref="AG58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86" cm="1">
        <f t="array" ref="AH586">IF(FALSE,"True," &amp; IF(_xlfn.XLOOKUP("App_Any_OR_RangeGt1000",'Scoring_Config'!$A:$A,'Scoring_Config'!$D:$D,"Yes")="Yes",_xlfn.XLOOKUP("App_Any_OR_RangeGt1000",'Scoring_Config'!$A:$A,'Scoring_Config'!$C:$C,10),0),"False,0")</f>
        <v>0</v>
      </c>
      <c r="AI586" cm="1">
        <f t="array" ref="AI586">IF(FALSE,"True," &amp; IF(_xlfn.XLOOKUP("Service_Insecure_Match",'Scoring_Config'!$A:$A,'Scoring_Config'!$D:$D,"Yes")="Yes",_xlfn.XLOOKUP("Service_Insecure_Match",'Scoring_Config'!$A:$A,'Scoring_Config'!$C:$C,5),0),"False,0")</f>
        <v>0</v>
      </c>
      <c r="AJ586" cm="1">
        <f t="array" ref="AJ586">IF(FALSE,"True," &amp; IF(_xlfn.XLOOKUP("Risky_Inbound",'Scoring_Config'!$A:$A,'Scoring_Config'!$D:$D,"Yes")="Yes",_xlfn.XLOOKUP("Risky_Inbound",'Scoring_Config'!$A:$A,'Scoring_Config'!$C:$C,50),0),"False,0")</f>
        <v>0</v>
      </c>
      <c r="AK586" cm="1">
        <f t="array" ref="AK586">IF(FALSE,"True," &amp; IF(_xlfn.XLOOKUP("Risky_Outbound",'Scoring_Config'!$A:$A,'Scoring_Config'!$D:$D,"Yes")="Yes",_xlfn.XLOOKUP("Risky_Outbound",'Scoring_Config'!$A:$A,'Scoring_Config'!$C:$C,25),0),"False,0")</f>
        <v>0</v>
      </c>
      <c r="AL586" t="s">
        <v>6700</v>
      </c>
      <c r="AM586" cm="1">
        <f t="array" ref="AM58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86" t="s">
        <v>6697</v>
      </c>
      <c r="AO586" t="s">
        <v>6697</v>
      </c>
      <c r="AP586" t="s">
        <v>6697</v>
      </c>
      <c r="AQ586" cm="1">
        <f t="array" ref="AQ586">IF(FALSE,"True," &amp; IF(_xlfn.XLOOKUP("Service_IsAny",'Scoring_Config'!$A:$A,'Scoring_Config'!$D:$D,"Yes")="Yes",_xlfn.XLOOKUP("Service_IsAny",'Scoring_Config'!$A:$A,'Scoring_Config'!$C:$C,0),0),"False,0")</f>
        <v>0</v>
      </c>
      <c r="AR586">
        <v>0</v>
      </c>
      <c r="AS586" cm="1">
        <f t="array" ref="AS586">IF(FALSE,"True," &amp; IF(_xlfn.XLOOKUP("Service_RangeGt1000",'Scoring_Config'!$A:$A,'Scoring_Config'!$D:$D,"Yes")="Yes",_xlfn.XLOOKUP("Service_RangeGt1000",'Scoring_Config'!$A:$A,'Scoring_Config'!$C:$C,0),0),"False,0")</f>
        <v>0</v>
      </c>
      <c r="AT586" cm="1">
        <f t="array" ref="AT586">IF(FALSE,"True," &amp; IF(_xlfn.XLOOKUP("App_IsAny",'Scoring_Config'!$A:$A,'Scoring_Config'!$D:$D,"Yes")="Yes",_xlfn.XLOOKUP("App_IsAny",'Scoring_Config'!$A:$A,'Scoring_Config'!$C:$C,0),0),"False,0")</f>
        <v>0</v>
      </c>
      <c r="AU586">
        <v>0</v>
      </c>
      <c r="AV586" cm="1">
        <f t="array" ref="AV586">IF(FALSE,"True," &amp; IF(_xlfn.XLOOKUP("App_RangeGt1000",'Scoring_Config'!$A:$A,'Scoring_Config'!$D:$D,"Yes")="Yes",_xlfn.XLOOKUP("App_RangeGt1000",'Scoring_Config'!$A:$A,'Scoring_Config'!$C:$C,0),0),"False,0")</f>
        <v>0</v>
      </c>
      <c r="AW586" cm="1">
        <f t="array" ref="AW586">IF(FALSE,"True," &amp; IF(_xlfn.XLOOKUP("Action_IsDenyOrDrop",'Scoring_Config'!$A:$A,'Scoring_Config'!$D:$D,"Yes")="Yes",_xlfn.XLOOKUP("Action_IsDenyOrDrop",'Scoring_Config'!$A:$A,'Scoring_Config'!$C:$C,0),0),"False,0")</f>
        <v>0</v>
      </c>
      <c r="AX586" cm="1">
        <f t="array" ref="AX586">IF(LEFT(AW586,4)="True",0,(IF(LEFT(Y586,4)="True",IF(_xlfn.XLOOKUP("Src_IsAny",'Scoring_Config'!$A:$A,'Scoring_Config'!$D:$D,"Yes")="Yes",_xlfn.XLOOKUP("Src_IsAny",'Scoring_Config'!$A:$A,'Scoring_Config'!$C:$C,10),0),0)+IF(LEFT(Z586,4)="True",IF(_xlfn.XLOOKUP("Src_CIDR_Le_16",'Scoring_Config'!$A:$A,'Scoring_Config'!$D:$D,"Yes")="Yes",_xlfn.XLOOKUP("Src_CIDR_Le_16",'Scoring_Config'!$A:$A,'Scoring_Config'!$C:$C,10),0),0)+IF(LEFT(AA586,4)="True",IF(_xlfn.XLOOKUP("Src_CIDR_17_22",'Scoring_Config'!$A:$A,'Scoring_Config'!$D:$D,"Yes")="Yes",_xlfn.XLOOKUP("Src_CIDR_17_22",'Scoring_Config'!$A:$A,'Scoring_Config'!$C:$C,5),0),0)+IF(LEFT(AB586,4)="True",IF(_xlfn.XLOOKUP("Dst_IsAny",'Scoring_Config'!$A:$A,'Scoring_Config'!$D:$D,"Yes")="Yes",_xlfn.XLOOKUP("Dst_IsAny",'Scoring_Config'!$A:$A,'Scoring_Config'!$C:$C,10),0),0)+IF(LEFT(AC586,4)="True",IF(_xlfn.XLOOKUP("Dst_CIDR_Le_16",'Scoring_Config'!$A:$A,'Scoring_Config'!$D:$D,"Yes")="Yes",_xlfn.XLOOKUP("Dst_CIDR_Le_16",'Scoring_Config'!$A:$A,'Scoring_Config'!$C:$C,10),0),0)+IF(LEFT(AD586,4)="True",IF(_xlfn.XLOOKUP("Dst_CIDR_17_22",'Scoring_Config'!$A:$A,'Scoring_Config'!$D:$D,"Yes")="Yes",_xlfn.XLOOKUP("Dst_CIDR_17_22",'Scoring_Config'!$A:$A,'Scoring_Config'!$C:$C,5),0),0)+IF(LEFT(AE586,4)="True",IF(_xlfn.XLOOKUP("SrcZone_IsAny",'Scoring_Config'!$A:$A,'Scoring_Config'!$D:$D,"Yes")="Yes",_xlfn.XLOOKUP("SrcZone_IsAny",'Scoring_Config'!$A:$A,'Scoring_Config'!$C:$C,10),0),0)+IF(LEFT(AF586,4)="True",IF(_xlfn.XLOOKUP("DstZone_IsAny",'Scoring_Config'!$A:$A,'Scoring_Config'!$D:$D,"Yes")="Yes",_xlfn.XLOOKUP("DstZone_IsAny",'Scoring_Config'!$A:$A,'Scoring_Config'!$C:$C,10),0),0)+IF(LEFT(AG586,4)="True",IF(_xlfn.XLOOKUP("Service_Any_OR_RangeGt1000",'Scoring_Config'!$A:$A,'Scoring_Config'!$D:$D,"Yes")="Yes",_xlfn.XLOOKUP("Service_Any_OR_RangeGt1000",'Scoring_Config'!$A:$A,'Scoring_Config'!$C:$C,10),0),0)+IF(LEFT(AH586,4)="True",IF(_xlfn.XLOOKUP("App_Any_OR_RangeGt1000",'Scoring_Config'!$A:$A,'Scoring_Config'!$D:$D,"Yes")="Yes",_xlfn.XLOOKUP("App_Any_OR_RangeGt1000",'Scoring_Config'!$A:$A,'Scoring_Config'!$C:$C,10),0),0)+IF(LEFT(AI586,4)="True",IF(_xlfn.XLOOKUP("Service_Insecure_Match",'Scoring_Config'!$A:$A,'Scoring_Config'!$D:$D,"Yes")="Yes",_xlfn.XLOOKUP("Service_Insecure_Match",'Scoring_Config'!$A:$A,'Scoring_Config'!$C:$C,5),0),0)+IF(LEFT(AJ586,4)="True",IF(_xlfn.XLOOKUP("Risky_Inbound",'Scoring_Config'!$A:$A,'Scoring_Config'!$D:$D,"Yes")="Yes",_xlfn.XLOOKUP("Risky_Inbound",'Scoring_Config'!$A:$A,'Scoring_Config'!$C:$C,50),0),0)+IF(LEFT(AK586,4)="True",IF(_xlfn.XLOOKUP("Risky_Outbound",'Scoring_Config'!$A:$A,'Scoring_Config'!$D:$D,"Yes")="Yes",_xlfn.XLOOKUP("Risky_Outbound",'Scoring_Config'!$A:$A,'Scoring_Config'!$C:$C,25),0),0)+IF(LEFT(AZ586,4)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586,FIND(",",AL586)+1,100)),0)+IF(LEFT(AM586,4)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586,FIND(",",AN586)+1,100)),0)+IF(_xlfn.XLOOKUP("Profile_Scoring",'Scoring_Config'!$A:$A,'Scoring_Config'!$D:$D,"Yes")="Yes",VALUE(MID(AO586,FIND(",",AO586)+1,100)),0)+IF(_xlfn.XLOOKUP("Options_Scoring",'Scoring_Config'!$A:$A,'Scoring_Config'!$D:$D,"Yes")="Yes",VALUE(MID(AP586,FIND(",",AP586)+1,100)),0)))</f>
        <v>0</v>
      </c>
      <c r="AZ586" cm="1">
        <f t="array" ref="AZ586">IF(FALSE,"True," &amp; IF(_xlfn.XLOOKUP("Migrate_Insecure",'Scoring_Config'!$A:$A,'Scoring_Config'!$D:$D,"Yes")="Yes",_xlfn.XLOOKUP("Migrate_Insecure",'Scoring_Config'!$A:$A,'Scoring_Config'!$C:$C,10),0),"False,0")</f>
        <v>0</v>
      </c>
    </row>
    <row r="587" spans="1:52">
      <c r="A587" t="s">
        <v>1979</v>
      </c>
      <c r="B587" t="s">
        <v>2560</v>
      </c>
      <c r="C587" t="s">
        <v>3542</v>
      </c>
      <c r="D587" t="s">
        <v>3545</v>
      </c>
      <c r="E587" t="s">
        <v>3563</v>
      </c>
      <c r="F587" t="s">
        <v>3812</v>
      </c>
      <c r="G587" t="s">
        <v>358</v>
      </c>
      <c r="H587" t="s">
        <v>174</v>
      </c>
      <c r="I587" t="s">
        <v>3812</v>
      </c>
      <c r="J587" t="s">
        <v>358</v>
      </c>
      <c r="K587" t="s">
        <v>1849</v>
      </c>
      <c r="L587" t="s">
        <v>1327</v>
      </c>
      <c r="M587" t="s">
        <v>1974</v>
      </c>
      <c r="N587" t="s">
        <v>4315</v>
      </c>
      <c r="O587" t="s">
        <v>4319</v>
      </c>
      <c r="P587" t="s">
        <v>4322</v>
      </c>
      <c r="Q587" t="s">
        <v>4462</v>
      </c>
      <c r="R587" t="s">
        <v>5440</v>
      </c>
      <c r="S587" t="s">
        <v>5440</v>
      </c>
      <c r="T587" t="s">
        <v>5662</v>
      </c>
      <c r="U587" t="s">
        <v>6250</v>
      </c>
      <c r="Y587" cm="1">
        <f t="array" ref="Y587">IF(FALSE,"True," &amp; IF(_xlfn.XLOOKUP("Src_IsAny",'Scoring_Config'!$A:$A,'Scoring_Config'!$D:$D,"Yes")="Yes",_xlfn.XLOOKUP("Src_IsAny",'Scoring_Config'!$A:$A,'Scoring_Config'!$C:$C,10),0),"False,0")</f>
        <v>0</v>
      </c>
      <c r="Z587" cm="1">
        <f t="array" ref="Z587">IF(FALSE,"True," &amp; IF(_xlfn.XLOOKUP("Src_CIDR_Le_16",'Scoring_Config'!$A:$A,'Scoring_Config'!$D:$D,"Yes")="Yes",_xlfn.XLOOKUP("Src_CIDR_Le_16",'Scoring_Config'!$A:$A,'Scoring_Config'!$C:$C,10),0),"False,0")</f>
        <v>0</v>
      </c>
      <c r="AA587" cm="1">
        <f t="array" ref="AA587">IF(FALSE,"True," &amp; IF(_xlfn.XLOOKUP("Src_CIDR_17_22",'Scoring_Config'!$A:$A,'Scoring_Config'!$D:$D,"Yes")="Yes",_xlfn.XLOOKUP("Src_CIDR_17_22",'Scoring_Config'!$A:$A,'Scoring_Config'!$C:$C,5),0),"False,0")</f>
        <v>0</v>
      </c>
      <c r="AB587" cm="1">
        <f t="array" ref="AB587">IF(FALSE,"True," &amp; IF(_xlfn.XLOOKUP("Dst_IsAny",'Scoring_Config'!$A:$A,'Scoring_Config'!$D:$D,"Yes")="Yes",_xlfn.XLOOKUP("Dst_IsAny",'Scoring_Config'!$A:$A,'Scoring_Config'!$C:$C,10),0),"False,0")</f>
        <v>0</v>
      </c>
      <c r="AC587" cm="1">
        <f t="array" ref="AC587">IF(FALSE,"True," &amp; IF(_xlfn.XLOOKUP("Dst_CIDR_Le_16",'Scoring_Config'!$A:$A,'Scoring_Config'!$D:$D,"Yes")="Yes",_xlfn.XLOOKUP("Dst_CIDR_Le_16",'Scoring_Config'!$A:$A,'Scoring_Config'!$C:$C,10),0),"False,0")</f>
        <v>0</v>
      </c>
      <c r="AD587" cm="1">
        <f t="array" ref="AD587">IF(FALSE,"True," &amp; IF(_xlfn.XLOOKUP("Dst_CIDR_17_22",'Scoring_Config'!$A:$A,'Scoring_Config'!$D:$D,"Yes")="Yes",_xlfn.XLOOKUP("Dst_CIDR_17_22",'Scoring_Config'!$A:$A,'Scoring_Config'!$C:$C,5),0),"False,0")</f>
        <v>0</v>
      </c>
      <c r="AE587" cm="1">
        <f t="array" ref="AE587">IF(FALSE,"True," &amp; IF(_xlfn.XLOOKUP("SrcZone_IsAny",'Scoring_Config'!$A:$A,'Scoring_Config'!$D:$D,"Yes")="Yes",_xlfn.XLOOKUP("SrcZone_IsAny",'Scoring_Config'!$A:$A,'Scoring_Config'!$C:$C,10),0),"False,0")</f>
        <v>0</v>
      </c>
      <c r="AF587" cm="1">
        <f t="array" ref="AF587">IF(FALSE,"True," &amp; IF(_xlfn.XLOOKUP("DstZone_IsAny",'Scoring_Config'!$A:$A,'Scoring_Config'!$D:$D,"Yes")="Yes",_xlfn.XLOOKUP("DstZone_IsAny",'Scoring_Config'!$A:$A,'Scoring_Config'!$C:$C,10),0),"False,0")</f>
        <v>0</v>
      </c>
      <c r="AG587" cm="1">
        <f t="array" ref="AG58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87" cm="1">
        <f t="array" ref="AH587">IF(FALSE,"True," &amp; IF(_xlfn.XLOOKUP("App_Any_OR_RangeGt1000",'Scoring_Config'!$A:$A,'Scoring_Config'!$D:$D,"Yes")="Yes",_xlfn.XLOOKUP("App_Any_OR_RangeGt1000",'Scoring_Config'!$A:$A,'Scoring_Config'!$C:$C,10),0),"False,0")</f>
        <v>0</v>
      </c>
      <c r="AI587" cm="1">
        <f t="array" ref="AI587">IF(FALSE,"True," &amp; IF(_xlfn.XLOOKUP("Service_Insecure_Match",'Scoring_Config'!$A:$A,'Scoring_Config'!$D:$D,"Yes")="Yes",_xlfn.XLOOKUP("Service_Insecure_Match",'Scoring_Config'!$A:$A,'Scoring_Config'!$C:$C,5),0),"False,0")</f>
        <v>0</v>
      </c>
      <c r="AJ587" cm="1">
        <f t="array" ref="AJ587">IF(FALSE,"True," &amp; IF(_xlfn.XLOOKUP("Risky_Inbound",'Scoring_Config'!$A:$A,'Scoring_Config'!$D:$D,"Yes")="Yes",_xlfn.XLOOKUP("Risky_Inbound",'Scoring_Config'!$A:$A,'Scoring_Config'!$C:$C,50),0),"False,0")</f>
        <v>0</v>
      </c>
      <c r="AK587" cm="1">
        <f t="array" ref="AK587">IF(FALSE,"True," &amp; IF(_xlfn.XLOOKUP("Risky_Outbound",'Scoring_Config'!$A:$A,'Scoring_Config'!$D:$D,"Yes")="Yes",_xlfn.XLOOKUP("Risky_Outbound",'Scoring_Config'!$A:$A,'Scoring_Config'!$C:$C,25),0),"False,0")</f>
        <v>0</v>
      </c>
      <c r="AL587" t="s">
        <v>6697</v>
      </c>
      <c r="AM587" cm="1">
        <f t="array" ref="AM58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87" t="s">
        <v>6697</v>
      </c>
      <c r="AO587" t="s">
        <v>6697</v>
      </c>
      <c r="AP587" t="s">
        <v>6697</v>
      </c>
      <c r="AQ587" cm="1">
        <f t="array" ref="AQ587">IF(FALSE,"True," &amp; IF(_xlfn.XLOOKUP("Service_IsAny",'Scoring_Config'!$A:$A,'Scoring_Config'!$D:$D,"Yes")="Yes",_xlfn.XLOOKUP("Service_IsAny",'Scoring_Config'!$A:$A,'Scoring_Config'!$C:$C,0),0),"False,0")</f>
        <v>0</v>
      </c>
      <c r="AR587">
        <v>0</v>
      </c>
      <c r="AS587" cm="1">
        <f t="array" ref="AS587">IF(FALSE,"True," &amp; IF(_xlfn.XLOOKUP("Service_RangeGt1000",'Scoring_Config'!$A:$A,'Scoring_Config'!$D:$D,"Yes")="Yes",_xlfn.XLOOKUP("Service_RangeGt1000",'Scoring_Config'!$A:$A,'Scoring_Config'!$C:$C,0),0),"False,0")</f>
        <v>0</v>
      </c>
      <c r="AT587" cm="1">
        <f t="array" ref="AT587">IF(FALSE,"True," &amp; IF(_xlfn.XLOOKUP("App_IsAny",'Scoring_Config'!$A:$A,'Scoring_Config'!$D:$D,"Yes")="Yes",_xlfn.XLOOKUP("App_IsAny",'Scoring_Config'!$A:$A,'Scoring_Config'!$C:$C,0),0),"False,0")</f>
        <v>0</v>
      </c>
      <c r="AU587">
        <v>105</v>
      </c>
      <c r="AV587" cm="1">
        <f t="array" ref="AV587">IF(FALSE,"True," &amp; IF(_xlfn.XLOOKUP("App_RangeGt1000",'Scoring_Config'!$A:$A,'Scoring_Config'!$D:$D,"Yes")="Yes",_xlfn.XLOOKUP("App_RangeGt1000",'Scoring_Config'!$A:$A,'Scoring_Config'!$C:$C,0),0),"False,0")</f>
        <v>0</v>
      </c>
      <c r="AW587" cm="1">
        <f t="array" ref="AW587">IF(FALSE,"True," &amp; IF(_xlfn.XLOOKUP("Action_IsDenyOrDrop",'Scoring_Config'!$A:$A,'Scoring_Config'!$D:$D,"Yes")="Yes",_xlfn.XLOOKUP("Action_IsDenyOrDrop",'Scoring_Config'!$A:$A,'Scoring_Config'!$C:$C,0),0),"False,0")</f>
        <v>0</v>
      </c>
      <c r="AX587" cm="1">
        <f t="array" ref="AX587">IF(LEFT(AW587,4)="True",0,(IF(LEFT(Y587,4)="True",IF(_xlfn.XLOOKUP("Src_IsAny",'Scoring_Config'!$A:$A,'Scoring_Config'!$D:$D,"Yes")="Yes",_xlfn.XLOOKUP("Src_IsAny",'Scoring_Config'!$A:$A,'Scoring_Config'!$C:$C,10),0),0)+IF(LEFT(Z587,4)="True",IF(_xlfn.XLOOKUP("Src_CIDR_Le_16",'Scoring_Config'!$A:$A,'Scoring_Config'!$D:$D,"Yes")="Yes",_xlfn.XLOOKUP("Src_CIDR_Le_16",'Scoring_Config'!$A:$A,'Scoring_Config'!$C:$C,10),0),0)+IF(LEFT(AA587,4)="True",IF(_xlfn.XLOOKUP("Src_CIDR_17_22",'Scoring_Config'!$A:$A,'Scoring_Config'!$D:$D,"Yes")="Yes",_xlfn.XLOOKUP("Src_CIDR_17_22",'Scoring_Config'!$A:$A,'Scoring_Config'!$C:$C,5),0),0)+IF(LEFT(AB587,4)="True",IF(_xlfn.XLOOKUP("Dst_IsAny",'Scoring_Config'!$A:$A,'Scoring_Config'!$D:$D,"Yes")="Yes",_xlfn.XLOOKUP("Dst_IsAny",'Scoring_Config'!$A:$A,'Scoring_Config'!$C:$C,10),0),0)+IF(LEFT(AC587,4)="True",IF(_xlfn.XLOOKUP("Dst_CIDR_Le_16",'Scoring_Config'!$A:$A,'Scoring_Config'!$D:$D,"Yes")="Yes",_xlfn.XLOOKUP("Dst_CIDR_Le_16",'Scoring_Config'!$A:$A,'Scoring_Config'!$C:$C,10),0),0)+IF(LEFT(AD587,4)="True",IF(_xlfn.XLOOKUP("Dst_CIDR_17_22",'Scoring_Config'!$A:$A,'Scoring_Config'!$D:$D,"Yes")="Yes",_xlfn.XLOOKUP("Dst_CIDR_17_22",'Scoring_Config'!$A:$A,'Scoring_Config'!$C:$C,5),0),0)+IF(LEFT(AE587,4)="True",IF(_xlfn.XLOOKUP("SrcZone_IsAny",'Scoring_Config'!$A:$A,'Scoring_Config'!$D:$D,"Yes")="Yes",_xlfn.XLOOKUP("SrcZone_IsAny",'Scoring_Config'!$A:$A,'Scoring_Config'!$C:$C,10),0),0)+IF(LEFT(AF587,4)="True",IF(_xlfn.XLOOKUP("DstZone_IsAny",'Scoring_Config'!$A:$A,'Scoring_Config'!$D:$D,"Yes")="Yes",_xlfn.XLOOKUP("DstZone_IsAny",'Scoring_Config'!$A:$A,'Scoring_Config'!$C:$C,10),0),0)+IF(LEFT(AG587,4)="True",IF(_xlfn.XLOOKUP("Service_Any_OR_RangeGt1000",'Scoring_Config'!$A:$A,'Scoring_Config'!$D:$D,"Yes")="Yes",_xlfn.XLOOKUP("Service_Any_OR_RangeGt1000",'Scoring_Config'!$A:$A,'Scoring_Config'!$C:$C,10),0),0)+IF(LEFT(AH587,4)="True",IF(_xlfn.XLOOKUP("App_Any_OR_RangeGt1000",'Scoring_Config'!$A:$A,'Scoring_Config'!$D:$D,"Yes")="Yes",_xlfn.XLOOKUP("App_Any_OR_RangeGt1000",'Scoring_Config'!$A:$A,'Scoring_Config'!$C:$C,10),0),0)+IF(LEFT(AI587,4)="True",IF(_xlfn.XLOOKUP("Service_Insecure_Match",'Scoring_Config'!$A:$A,'Scoring_Config'!$D:$D,"Yes")="Yes",_xlfn.XLOOKUP("Service_Insecure_Match",'Scoring_Config'!$A:$A,'Scoring_Config'!$C:$C,5),0),0)+IF(LEFT(AJ587,4)="True",IF(_xlfn.XLOOKUP("Risky_Inbound",'Scoring_Config'!$A:$A,'Scoring_Config'!$D:$D,"Yes")="Yes",_xlfn.XLOOKUP("Risky_Inbound",'Scoring_Config'!$A:$A,'Scoring_Config'!$C:$C,50),0),0)+IF(LEFT(AK587,4)="True",IF(_xlfn.XLOOKUP("Risky_Outbound",'Scoring_Config'!$A:$A,'Scoring_Config'!$D:$D,"Yes")="Yes",_xlfn.XLOOKUP("Risky_Outbound",'Scoring_Config'!$A:$A,'Scoring_Config'!$C:$C,25),0),0)+IF(LEFT(AZ587,4)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587,FIND(",",AL587)+1,100)),0)+IF(LEFT(AM587,4)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587,FIND(",",AN587)+1,100)),0)+IF(_xlfn.XLOOKUP("Profile_Scoring",'Scoring_Config'!$A:$A,'Scoring_Config'!$D:$D,"Yes")="Yes",VALUE(MID(AO587,FIND(",",AO587)+1,100)),0)+IF(_xlfn.XLOOKUP("Options_Scoring",'Scoring_Config'!$A:$A,'Scoring_Config'!$D:$D,"Yes")="Yes",VALUE(MID(AP587,FIND(",",AP587)+1,100)),0)))</f>
        <v>0</v>
      </c>
      <c r="AZ587" cm="1">
        <f t="array" ref="AZ587">IF(FALSE,"True," &amp; IF(_xlfn.XLOOKUP("Migrate_Insecure",'Scoring_Config'!$A:$A,'Scoring_Config'!$D:$D,"Yes")="Yes",_xlfn.XLOOKUP("Migrate_Insecure",'Scoring_Config'!$A:$A,'Scoring_Config'!$C:$C,10),0),"False,0")</f>
        <v>0</v>
      </c>
    </row>
    <row r="588" spans="1:52">
      <c r="A588" t="s">
        <v>1979</v>
      </c>
      <c r="B588" t="s">
        <v>2561</v>
      </c>
      <c r="C588" t="s">
        <v>3542</v>
      </c>
      <c r="D588" t="s">
        <v>3545</v>
      </c>
      <c r="E588" t="s">
        <v>3563</v>
      </c>
      <c r="F588" t="s">
        <v>3813</v>
      </c>
      <c r="G588" t="s">
        <v>359</v>
      </c>
      <c r="H588" t="s">
        <v>174</v>
      </c>
      <c r="I588" t="s">
        <v>3813</v>
      </c>
      <c r="J588" t="s">
        <v>359</v>
      </c>
      <c r="K588" t="s">
        <v>1849</v>
      </c>
      <c r="L588" t="s">
        <v>1327</v>
      </c>
      <c r="M588" t="s">
        <v>1974</v>
      </c>
      <c r="N588" t="s">
        <v>4315</v>
      </c>
      <c r="O588" t="s">
        <v>4319</v>
      </c>
      <c r="P588" t="s">
        <v>4322</v>
      </c>
      <c r="Q588" t="s">
        <v>4462</v>
      </c>
      <c r="R588" t="s">
        <v>5440</v>
      </c>
      <c r="S588" t="s">
        <v>5440</v>
      </c>
      <c r="T588" t="s">
        <v>5662</v>
      </c>
      <c r="U588" t="s">
        <v>6250</v>
      </c>
      <c r="Y588" cm="1">
        <f t="array" ref="Y588">IF(FALSE,"True," &amp; IF(_xlfn.XLOOKUP("Src_IsAny",'Scoring_Config'!$A:$A,'Scoring_Config'!$D:$D,"Yes")="Yes",_xlfn.XLOOKUP("Src_IsAny",'Scoring_Config'!$A:$A,'Scoring_Config'!$C:$C,10),0),"False,0")</f>
        <v>0</v>
      </c>
      <c r="Z588" cm="1">
        <f t="array" ref="Z588">IF(FALSE,"True," &amp; IF(_xlfn.XLOOKUP("Src_CIDR_Le_16",'Scoring_Config'!$A:$A,'Scoring_Config'!$D:$D,"Yes")="Yes",_xlfn.XLOOKUP("Src_CIDR_Le_16",'Scoring_Config'!$A:$A,'Scoring_Config'!$C:$C,10),0),"False,0")</f>
        <v>0</v>
      </c>
      <c r="AA588" cm="1">
        <f t="array" ref="AA588">IF(FALSE,"True," &amp; IF(_xlfn.XLOOKUP("Src_CIDR_17_22",'Scoring_Config'!$A:$A,'Scoring_Config'!$D:$D,"Yes")="Yes",_xlfn.XLOOKUP("Src_CIDR_17_22",'Scoring_Config'!$A:$A,'Scoring_Config'!$C:$C,5),0),"False,0")</f>
        <v>0</v>
      </c>
      <c r="AB588" cm="1">
        <f t="array" ref="AB588">IF(FALSE,"True," &amp; IF(_xlfn.XLOOKUP("Dst_IsAny",'Scoring_Config'!$A:$A,'Scoring_Config'!$D:$D,"Yes")="Yes",_xlfn.XLOOKUP("Dst_IsAny",'Scoring_Config'!$A:$A,'Scoring_Config'!$C:$C,10),0),"False,0")</f>
        <v>0</v>
      </c>
      <c r="AC588" cm="1">
        <f t="array" ref="AC588">IF(FALSE,"True," &amp; IF(_xlfn.XLOOKUP("Dst_CIDR_Le_16",'Scoring_Config'!$A:$A,'Scoring_Config'!$D:$D,"Yes")="Yes",_xlfn.XLOOKUP("Dst_CIDR_Le_16",'Scoring_Config'!$A:$A,'Scoring_Config'!$C:$C,10),0),"False,0")</f>
        <v>0</v>
      </c>
      <c r="AD588" cm="1">
        <f t="array" ref="AD588">IF(FALSE,"True," &amp; IF(_xlfn.XLOOKUP("Dst_CIDR_17_22",'Scoring_Config'!$A:$A,'Scoring_Config'!$D:$D,"Yes")="Yes",_xlfn.XLOOKUP("Dst_CIDR_17_22",'Scoring_Config'!$A:$A,'Scoring_Config'!$C:$C,5),0),"False,0")</f>
        <v>0</v>
      </c>
      <c r="AE588" cm="1">
        <f t="array" ref="AE588">IF(FALSE,"True," &amp; IF(_xlfn.XLOOKUP("SrcZone_IsAny",'Scoring_Config'!$A:$A,'Scoring_Config'!$D:$D,"Yes")="Yes",_xlfn.XLOOKUP("SrcZone_IsAny",'Scoring_Config'!$A:$A,'Scoring_Config'!$C:$C,10),0),"False,0")</f>
        <v>0</v>
      </c>
      <c r="AF588" cm="1">
        <f t="array" ref="AF588">IF(FALSE,"True," &amp; IF(_xlfn.XLOOKUP("DstZone_IsAny",'Scoring_Config'!$A:$A,'Scoring_Config'!$D:$D,"Yes")="Yes",_xlfn.XLOOKUP("DstZone_IsAny",'Scoring_Config'!$A:$A,'Scoring_Config'!$C:$C,10),0),"False,0")</f>
        <v>0</v>
      </c>
      <c r="AG588" cm="1">
        <f t="array" ref="AG58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88" cm="1">
        <f t="array" ref="AH588">IF(FALSE,"True," &amp; IF(_xlfn.XLOOKUP("App_Any_OR_RangeGt1000",'Scoring_Config'!$A:$A,'Scoring_Config'!$D:$D,"Yes")="Yes",_xlfn.XLOOKUP("App_Any_OR_RangeGt1000",'Scoring_Config'!$A:$A,'Scoring_Config'!$C:$C,10),0),"False,0")</f>
        <v>0</v>
      </c>
      <c r="AI588" cm="1">
        <f t="array" ref="AI588">IF(FALSE,"True," &amp; IF(_xlfn.XLOOKUP("Service_Insecure_Match",'Scoring_Config'!$A:$A,'Scoring_Config'!$D:$D,"Yes")="Yes",_xlfn.XLOOKUP("Service_Insecure_Match",'Scoring_Config'!$A:$A,'Scoring_Config'!$C:$C,5),0),"False,0")</f>
        <v>0</v>
      </c>
      <c r="AJ588" cm="1">
        <f t="array" ref="AJ588">IF(FALSE,"True," &amp; IF(_xlfn.XLOOKUP("Risky_Inbound",'Scoring_Config'!$A:$A,'Scoring_Config'!$D:$D,"Yes")="Yes",_xlfn.XLOOKUP("Risky_Inbound",'Scoring_Config'!$A:$A,'Scoring_Config'!$C:$C,50),0),"False,0")</f>
        <v>0</v>
      </c>
      <c r="AK588" cm="1">
        <f t="array" ref="AK588">IF(FALSE,"True," &amp; IF(_xlfn.XLOOKUP("Risky_Outbound",'Scoring_Config'!$A:$A,'Scoring_Config'!$D:$D,"Yes")="Yes",_xlfn.XLOOKUP("Risky_Outbound",'Scoring_Config'!$A:$A,'Scoring_Config'!$C:$C,25),0),"False,0")</f>
        <v>0</v>
      </c>
      <c r="AL588" t="s">
        <v>6697</v>
      </c>
      <c r="AM588" cm="1">
        <f t="array" ref="AM58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88" t="s">
        <v>6697</v>
      </c>
      <c r="AO588" t="s">
        <v>6697</v>
      </c>
      <c r="AP588" t="s">
        <v>6697</v>
      </c>
      <c r="AQ588" cm="1">
        <f t="array" ref="AQ588">IF(FALSE,"True," &amp; IF(_xlfn.XLOOKUP("Service_IsAny",'Scoring_Config'!$A:$A,'Scoring_Config'!$D:$D,"Yes")="Yes",_xlfn.XLOOKUP("Service_IsAny",'Scoring_Config'!$A:$A,'Scoring_Config'!$C:$C,0),0),"False,0")</f>
        <v>0</v>
      </c>
      <c r="AR588">
        <v>0</v>
      </c>
      <c r="AS588" cm="1">
        <f t="array" ref="AS588">IF(FALSE,"True," &amp; IF(_xlfn.XLOOKUP("Service_RangeGt1000",'Scoring_Config'!$A:$A,'Scoring_Config'!$D:$D,"Yes")="Yes",_xlfn.XLOOKUP("Service_RangeGt1000",'Scoring_Config'!$A:$A,'Scoring_Config'!$C:$C,0),0),"False,0")</f>
        <v>0</v>
      </c>
      <c r="AT588" cm="1">
        <f t="array" ref="AT588">IF(FALSE,"True," &amp; IF(_xlfn.XLOOKUP("App_IsAny",'Scoring_Config'!$A:$A,'Scoring_Config'!$D:$D,"Yes")="Yes",_xlfn.XLOOKUP("App_IsAny",'Scoring_Config'!$A:$A,'Scoring_Config'!$C:$C,0),0),"False,0")</f>
        <v>0</v>
      </c>
      <c r="AU588">
        <v>105</v>
      </c>
      <c r="AV588" cm="1">
        <f t="array" ref="AV588">IF(FALSE,"True," &amp; IF(_xlfn.XLOOKUP("App_RangeGt1000",'Scoring_Config'!$A:$A,'Scoring_Config'!$D:$D,"Yes")="Yes",_xlfn.XLOOKUP("App_RangeGt1000",'Scoring_Config'!$A:$A,'Scoring_Config'!$C:$C,0),0),"False,0")</f>
        <v>0</v>
      </c>
      <c r="AW588" cm="1">
        <f t="array" ref="AW588">IF(FALSE,"True," &amp; IF(_xlfn.XLOOKUP("Action_IsDenyOrDrop",'Scoring_Config'!$A:$A,'Scoring_Config'!$D:$D,"Yes")="Yes",_xlfn.XLOOKUP("Action_IsDenyOrDrop",'Scoring_Config'!$A:$A,'Scoring_Config'!$C:$C,0),0),"False,0")</f>
        <v>0</v>
      </c>
      <c r="AX588" cm="1">
        <f t="array" ref="AX588">IF(LEFT(AW588,4)="True",0,(IF(LEFT(Y588,4)="True",IF(_xlfn.XLOOKUP("Src_IsAny",'Scoring_Config'!$A:$A,'Scoring_Config'!$D:$D,"Yes")="Yes",_xlfn.XLOOKUP("Src_IsAny",'Scoring_Config'!$A:$A,'Scoring_Config'!$C:$C,10),0),0)+IF(LEFT(Z588,4)="True",IF(_xlfn.XLOOKUP("Src_CIDR_Le_16",'Scoring_Config'!$A:$A,'Scoring_Config'!$D:$D,"Yes")="Yes",_xlfn.XLOOKUP("Src_CIDR_Le_16",'Scoring_Config'!$A:$A,'Scoring_Config'!$C:$C,10),0),0)+IF(LEFT(AA588,4)="True",IF(_xlfn.XLOOKUP("Src_CIDR_17_22",'Scoring_Config'!$A:$A,'Scoring_Config'!$D:$D,"Yes")="Yes",_xlfn.XLOOKUP("Src_CIDR_17_22",'Scoring_Config'!$A:$A,'Scoring_Config'!$C:$C,5),0),0)+IF(LEFT(AB588,4)="True",IF(_xlfn.XLOOKUP("Dst_IsAny",'Scoring_Config'!$A:$A,'Scoring_Config'!$D:$D,"Yes")="Yes",_xlfn.XLOOKUP("Dst_IsAny",'Scoring_Config'!$A:$A,'Scoring_Config'!$C:$C,10),0),0)+IF(LEFT(AC588,4)="True",IF(_xlfn.XLOOKUP("Dst_CIDR_Le_16",'Scoring_Config'!$A:$A,'Scoring_Config'!$D:$D,"Yes")="Yes",_xlfn.XLOOKUP("Dst_CIDR_Le_16",'Scoring_Config'!$A:$A,'Scoring_Config'!$C:$C,10),0),0)+IF(LEFT(AD588,4)="True",IF(_xlfn.XLOOKUP("Dst_CIDR_17_22",'Scoring_Config'!$A:$A,'Scoring_Config'!$D:$D,"Yes")="Yes",_xlfn.XLOOKUP("Dst_CIDR_17_22",'Scoring_Config'!$A:$A,'Scoring_Config'!$C:$C,5),0),0)+IF(LEFT(AE588,4)="True",IF(_xlfn.XLOOKUP("SrcZone_IsAny",'Scoring_Config'!$A:$A,'Scoring_Config'!$D:$D,"Yes")="Yes",_xlfn.XLOOKUP("SrcZone_IsAny",'Scoring_Config'!$A:$A,'Scoring_Config'!$C:$C,10),0),0)+IF(LEFT(AF588,4)="True",IF(_xlfn.XLOOKUP("DstZone_IsAny",'Scoring_Config'!$A:$A,'Scoring_Config'!$D:$D,"Yes")="Yes",_xlfn.XLOOKUP("DstZone_IsAny",'Scoring_Config'!$A:$A,'Scoring_Config'!$C:$C,10),0),0)+IF(LEFT(AG588,4)="True",IF(_xlfn.XLOOKUP("Service_Any_OR_RangeGt1000",'Scoring_Config'!$A:$A,'Scoring_Config'!$D:$D,"Yes")="Yes",_xlfn.XLOOKUP("Service_Any_OR_RangeGt1000",'Scoring_Config'!$A:$A,'Scoring_Config'!$C:$C,10),0),0)+IF(LEFT(AH588,4)="True",IF(_xlfn.XLOOKUP("App_Any_OR_RangeGt1000",'Scoring_Config'!$A:$A,'Scoring_Config'!$D:$D,"Yes")="Yes",_xlfn.XLOOKUP("App_Any_OR_RangeGt1000",'Scoring_Config'!$A:$A,'Scoring_Config'!$C:$C,10),0),0)+IF(LEFT(AI588,4)="True",IF(_xlfn.XLOOKUP("Service_Insecure_Match",'Scoring_Config'!$A:$A,'Scoring_Config'!$D:$D,"Yes")="Yes",_xlfn.XLOOKUP("Service_Insecure_Match",'Scoring_Config'!$A:$A,'Scoring_Config'!$C:$C,5),0),0)+IF(LEFT(AJ588,4)="True",IF(_xlfn.XLOOKUP("Risky_Inbound",'Scoring_Config'!$A:$A,'Scoring_Config'!$D:$D,"Yes")="Yes",_xlfn.XLOOKUP("Risky_Inbound",'Scoring_Config'!$A:$A,'Scoring_Config'!$C:$C,50),0),0)+IF(LEFT(AK588,4)="True",IF(_xlfn.XLOOKUP("Risky_Outbound",'Scoring_Config'!$A:$A,'Scoring_Config'!$D:$D,"Yes")="Yes",_xlfn.XLOOKUP("Risky_Outbound",'Scoring_Config'!$A:$A,'Scoring_Config'!$C:$C,25),0),0)+IF(LEFT(AZ588,4)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588,FIND(",",AL588)+1,100)),0)+IF(LEFT(AM588,4)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588,FIND(",",AN588)+1,100)),0)+IF(_xlfn.XLOOKUP("Profile_Scoring",'Scoring_Config'!$A:$A,'Scoring_Config'!$D:$D,"Yes")="Yes",VALUE(MID(AO588,FIND(",",AO588)+1,100)),0)+IF(_xlfn.XLOOKUP("Options_Scoring",'Scoring_Config'!$A:$A,'Scoring_Config'!$D:$D,"Yes")="Yes",VALUE(MID(AP588,FIND(",",AP588)+1,100)),0)))</f>
        <v>0</v>
      </c>
      <c r="AZ588" cm="1">
        <f t="array" ref="AZ588">IF(FALSE,"True," &amp; IF(_xlfn.XLOOKUP("Migrate_Insecure",'Scoring_Config'!$A:$A,'Scoring_Config'!$D:$D,"Yes")="Yes",_xlfn.XLOOKUP("Migrate_Insecure",'Scoring_Config'!$A:$A,'Scoring_Config'!$C:$C,10),0),"False,0")</f>
        <v>0</v>
      </c>
    </row>
    <row r="589" spans="1:52">
      <c r="A589" t="s">
        <v>1979</v>
      </c>
      <c r="B589" t="s">
        <v>2562</v>
      </c>
      <c r="C589" t="s">
        <v>3542</v>
      </c>
      <c r="D589" t="s">
        <v>3545</v>
      </c>
      <c r="E589" t="s">
        <v>3563</v>
      </c>
      <c r="F589" t="s">
        <v>3814</v>
      </c>
      <c r="G589" t="s">
        <v>360</v>
      </c>
      <c r="H589" t="s">
        <v>174</v>
      </c>
      <c r="I589" t="s">
        <v>3814</v>
      </c>
      <c r="J589" t="s">
        <v>360</v>
      </c>
      <c r="K589" t="s">
        <v>1849</v>
      </c>
      <c r="L589" t="s">
        <v>1327</v>
      </c>
      <c r="M589" t="s">
        <v>1974</v>
      </c>
      <c r="N589" t="s">
        <v>4315</v>
      </c>
      <c r="O589" t="s">
        <v>4319</v>
      </c>
      <c r="P589" t="s">
        <v>4322</v>
      </c>
      <c r="Q589" t="s">
        <v>4462</v>
      </c>
      <c r="R589" t="s">
        <v>5440</v>
      </c>
      <c r="S589" t="s">
        <v>5440</v>
      </c>
      <c r="T589" t="s">
        <v>5662</v>
      </c>
      <c r="U589" t="s">
        <v>6250</v>
      </c>
      <c r="Y589" cm="1">
        <f t="array" ref="Y589">IF(FALSE,"True," &amp; IF(_xlfn.XLOOKUP("Src_IsAny",'Scoring_Config'!$A:$A,'Scoring_Config'!$D:$D,"Yes")="Yes",_xlfn.XLOOKUP("Src_IsAny",'Scoring_Config'!$A:$A,'Scoring_Config'!$C:$C,10),0),"False,0")</f>
        <v>0</v>
      </c>
      <c r="Z589" cm="1">
        <f t="array" ref="Z589">IF(FALSE,"True," &amp; IF(_xlfn.XLOOKUP("Src_CIDR_Le_16",'Scoring_Config'!$A:$A,'Scoring_Config'!$D:$D,"Yes")="Yes",_xlfn.XLOOKUP("Src_CIDR_Le_16",'Scoring_Config'!$A:$A,'Scoring_Config'!$C:$C,10),0),"False,0")</f>
        <v>0</v>
      </c>
      <c r="AA589" cm="1">
        <f t="array" ref="AA589">IF(FALSE,"True," &amp; IF(_xlfn.XLOOKUP("Src_CIDR_17_22",'Scoring_Config'!$A:$A,'Scoring_Config'!$D:$D,"Yes")="Yes",_xlfn.XLOOKUP("Src_CIDR_17_22",'Scoring_Config'!$A:$A,'Scoring_Config'!$C:$C,5),0),"False,0")</f>
        <v>0</v>
      </c>
      <c r="AB589" cm="1">
        <f t="array" ref="AB589">IF(FALSE,"True," &amp; IF(_xlfn.XLOOKUP("Dst_IsAny",'Scoring_Config'!$A:$A,'Scoring_Config'!$D:$D,"Yes")="Yes",_xlfn.XLOOKUP("Dst_IsAny",'Scoring_Config'!$A:$A,'Scoring_Config'!$C:$C,10),0),"False,0")</f>
        <v>0</v>
      </c>
      <c r="AC589" cm="1">
        <f t="array" ref="AC589">IF(FALSE,"True," &amp; IF(_xlfn.XLOOKUP("Dst_CIDR_Le_16",'Scoring_Config'!$A:$A,'Scoring_Config'!$D:$D,"Yes")="Yes",_xlfn.XLOOKUP("Dst_CIDR_Le_16",'Scoring_Config'!$A:$A,'Scoring_Config'!$C:$C,10),0),"False,0")</f>
        <v>0</v>
      </c>
      <c r="AD589" cm="1">
        <f t="array" ref="AD589">IF(FALSE,"True," &amp; IF(_xlfn.XLOOKUP("Dst_CIDR_17_22",'Scoring_Config'!$A:$A,'Scoring_Config'!$D:$D,"Yes")="Yes",_xlfn.XLOOKUP("Dst_CIDR_17_22",'Scoring_Config'!$A:$A,'Scoring_Config'!$C:$C,5),0),"False,0")</f>
        <v>0</v>
      </c>
      <c r="AE589" cm="1">
        <f t="array" ref="AE589">IF(FALSE,"True," &amp; IF(_xlfn.XLOOKUP("SrcZone_IsAny",'Scoring_Config'!$A:$A,'Scoring_Config'!$D:$D,"Yes")="Yes",_xlfn.XLOOKUP("SrcZone_IsAny",'Scoring_Config'!$A:$A,'Scoring_Config'!$C:$C,10),0),"False,0")</f>
        <v>0</v>
      </c>
      <c r="AF589" cm="1">
        <f t="array" ref="AF589">IF(FALSE,"True," &amp; IF(_xlfn.XLOOKUP("DstZone_IsAny",'Scoring_Config'!$A:$A,'Scoring_Config'!$D:$D,"Yes")="Yes",_xlfn.XLOOKUP("DstZone_IsAny",'Scoring_Config'!$A:$A,'Scoring_Config'!$C:$C,10),0),"False,0")</f>
        <v>0</v>
      </c>
      <c r="AG589" cm="1">
        <f t="array" ref="AG58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89" cm="1">
        <f t="array" ref="AH589">IF(FALSE,"True," &amp; IF(_xlfn.XLOOKUP("App_Any_OR_RangeGt1000",'Scoring_Config'!$A:$A,'Scoring_Config'!$D:$D,"Yes")="Yes",_xlfn.XLOOKUP("App_Any_OR_RangeGt1000",'Scoring_Config'!$A:$A,'Scoring_Config'!$C:$C,10),0),"False,0")</f>
        <v>0</v>
      </c>
      <c r="AI589" cm="1">
        <f t="array" ref="AI589">IF(FALSE,"True," &amp; IF(_xlfn.XLOOKUP("Service_Insecure_Match",'Scoring_Config'!$A:$A,'Scoring_Config'!$D:$D,"Yes")="Yes",_xlfn.XLOOKUP("Service_Insecure_Match",'Scoring_Config'!$A:$A,'Scoring_Config'!$C:$C,5),0),"False,0")</f>
        <v>0</v>
      </c>
      <c r="AJ589" cm="1">
        <f t="array" ref="AJ589">IF(FALSE,"True," &amp; IF(_xlfn.XLOOKUP("Risky_Inbound",'Scoring_Config'!$A:$A,'Scoring_Config'!$D:$D,"Yes")="Yes",_xlfn.XLOOKUP("Risky_Inbound",'Scoring_Config'!$A:$A,'Scoring_Config'!$C:$C,50),0),"False,0")</f>
        <v>0</v>
      </c>
      <c r="AK589" cm="1">
        <f t="array" ref="AK589">IF(FALSE,"True," &amp; IF(_xlfn.XLOOKUP("Risky_Outbound",'Scoring_Config'!$A:$A,'Scoring_Config'!$D:$D,"Yes")="Yes",_xlfn.XLOOKUP("Risky_Outbound",'Scoring_Config'!$A:$A,'Scoring_Config'!$C:$C,25),0),"False,0")</f>
        <v>0</v>
      </c>
      <c r="AL589" t="s">
        <v>6697</v>
      </c>
      <c r="AM589" cm="1">
        <f t="array" ref="AM58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89" t="s">
        <v>6697</v>
      </c>
      <c r="AO589" t="s">
        <v>6697</v>
      </c>
      <c r="AP589" t="s">
        <v>6697</v>
      </c>
      <c r="AQ589" cm="1">
        <f t="array" ref="AQ589">IF(FALSE,"True," &amp; IF(_xlfn.XLOOKUP("Service_IsAny",'Scoring_Config'!$A:$A,'Scoring_Config'!$D:$D,"Yes")="Yes",_xlfn.XLOOKUP("Service_IsAny",'Scoring_Config'!$A:$A,'Scoring_Config'!$C:$C,0),0),"False,0")</f>
        <v>0</v>
      </c>
      <c r="AR589">
        <v>0</v>
      </c>
      <c r="AS589" cm="1">
        <f t="array" ref="AS589">IF(FALSE,"True," &amp; IF(_xlfn.XLOOKUP("Service_RangeGt1000",'Scoring_Config'!$A:$A,'Scoring_Config'!$D:$D,"Yes")="Yes",_xlfn.XLOOKUP("Service_RangeGt1000",'Scoring_Config'!$A:$A,'Scoring_Config'!$C:$C,0),0),"False,0")</f>
        <v>0</v>
      </c>
      <c r="AT589" cm="1">
        <f t="array" ref="AT589">IF(FALSE,"True," &amp; IF(_xlfn.XLOOKUP("App_IsAny",'Scoring_Config'!$A:$A,'Scoring_Config'!$D:$D,"Yes")="Yes",_xlfn.XLOOKUP("App_IsAny",'Scoring_Config'!$A:$A,'Scoring_Config'!$C:$C,0),0),"False,0")</f>
        <v>0</v>
      </c>
      <c r="AU589">
        <v>105</v>
      </c>
      <c r="AV589" cm="1">
        <f t="array" ref="AV589">IF(FALSE,"True," &amp; IF(_xlfn.XLOOKUP("App_RangeGt1000",'Scoring_Config'!$A:$A,'Scoring_Config'!$D:$D,"Yes")="Yes",_xlfn.XLOOKUP("App_RangeGt1000",'Scoring_Config'!$A:$A,'Scoring_Config'!$C:$C,0),0),"False,0")</f>
        <v>0</v>
      </c>
      <c r="AW589" cm="1">
        <f t="array" ref="AW589">IF(FALSE,"True," &amp; IF(_xlfn.XLOOKUP("Action_IsDenyOrDrop",'Scoring_Config'!$A:$A,'Scoring_Config'!$D:$D,"Yes")="Yes",_xlfn.XLOOKUP("Action_IsDenyOrDrop",'Scoring_Config'!$A:$A,'Scoring_Config'!$C:$C,0),0),"False,0")</f>
        <v>0</v>
      </c>
      <c r="AX589" cm="1">
        <f t="array" ref="AX589">IF(LEFT(AW589,4)="True",0,(IF(LEFT(Y589,4)="True",IF(_xlfn.XLOOKUP("Src_IsAny",'Scoring_Config'!$A:$A,'Scoring_Config'!$D:$D,"Yes")="Yes",_xlfn.XLOOKUP("Src_IsAny",'Scoring_Config'!$A:$A,'Scoring_Config'!$C:$C,10),0),0)+IF(LEFT(Z589,4)="True",IF(_xlfn.XLOOKUP("Src_CIDR_Le_16",'Scoring_Config'!$A:$A,'Scoring_Config'!$D:$D,"Yes")="Yes",_xlfn.XLOOKUP("Src_CIDR_Le_16",'Scoring_Config'!$A:$A,'Scoring_Config'!$C:$C,10),0),0)+IF(LEFT(AA589,4)="True",IF(_xlfn.XLOOKUP("Src_CIDR_17_22",'Scoring_Config'!$A:$A,'Scoring_Config'!$D:$D,"Yes")="Yes",_xlfn.XLOOKUP("Src_CIDR_17_22",'Scoring_Config'!$A:$A,'Scoring_Config'!$C:$C,5),0),0)+IF(LEFT(AB589,4)="True",IF(_xlfn.XLOOKUP("Dst_IsAny",'Scoring_Config'!$A:$A,'Scoring_Config'!$D:$D,"Yes")="Yes",_xlfn.XLOOKUP("Dst_IsAny",'Scoring_Config'!$A:$A,'Scoring_Config'!$C:$C,10),0),0)+IF(LEFT(AC589,4)="True",IF(_xlfn.XLOOKUP("Dst_CIDR_Le_16",'Scoring_Config'!$A:$A,'Scoring_Config'!$D:$D,"Yes")="Yes",_xlfn.XLOOKUP("Dst_CIDR_Le_16",'Scoring_Config'!$A:$A,'Scoring_Config'!$C:$C,10),0),0)+IF(LEFT(AD589,4)="True",IF(_xlfn.XLOOKUP("Dst_CIDR_17_22",'Scoring_Config'!$A:$A,'Scoring_Config'!$D:$D,"Yes")="Yes",_xlfn.XLOOKUP("Dst_CIDR_17_22",'Scoring_Config'!$A:$A,'Scoring_Config'!$C:$C,5),0),0)+IF(LEFT(AE589,4)="True",IF(_xlfn.XLOOKUP("SrcZone_IsAny",'Scoring_Config'!$A:$A,'Scoring_Config'!$D:$D,"Yes")="Yes",_xlfn.XLOOKUP("SrcZone_IsAny",'Scoring_Config'!$A:$A,'Scoring_Config'!$C:$C,10),0),0)+IF(LEFT(AF589,4)="True",IF(_xlfn.XLOOKUP("DstZone_IsAny",'Scoring_Config'!$A:$A,'Scoring_Config'!$D:$D,"Yes")="Yes",_xlfn.XLOOKUP("DstZone_IsAny",'Scoring_Config'!$A:$A,'Scoring_Config'!$C:$C,10),0),0)+IF(LEFT(AG589,4)="True",IF(_xlfn.XLOOKUP("Service_Any_OR_RangeGt1000",'Scoring_Config'!$A:$A,'Scoring_Config'!$D:$D,"Yes")="Yes",_xlfn.XLOOKUP("Service_Any_OR_RangeGt1000",'Scoring_Config'!$A:$A,'Scoring_Config'!$C:$C,10),0),0)+IF(LEFT(AH589,4)="True",IF(_xlfn.XLOOKUP("App_Any_OR_RangeGt1000",'Scoring_Config'!$A:$A,'Scoring_Config'!$D:$D,"Yes")="Yes",_xlfn.XLOOKUP("App_Any_OR_RangeGt1000",'Scoring_Config'!$A:$A,'Scoring_Config'!$C:$C,10),0),0)+IF(LEFT(AI589,4)="True",IF(_xlfn.XLOOKUP("Service_Insecure_Match",'Scoring_Config'!$A:$A,'Scoring_Config'!$D:$D,"Yes")="Yes",_xlfn.XLOOKUP("Service_Insecure_Match",'Scoring_Config'!$A:$A,'Scoring_Config'!$C:$C,5),0),0)+IF(LEFT(AJ589,4)="True",IF(_xlfn.XLOOKUP("Risky_Inbound",'Scoring_Config'!$A:$A,'Scoring_Config'!$D:$D,"Yes")="Yes",_xlfn.XLOOKUP("Risky_Inbound",'Scoring_Config'!$A:$A,'Scoring_Config'!$C:$C,50),0),0)+IF(LEFT(AK589,4)="True",IF(_xlfn.XLOOKUP("Risky_Outbound",'Scoring_Config'!$A:$A,'Scoring_Config'!$D:$D,"Yes")="Yes",_xlfn.XLOOKUP("Risky_Outbound",'Scoring_Config'!$A:$A,'Scoring_Config'!$C:$C,25),0),0)+IF(LEFT(AZ589,4)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589,FIND(",",AL589)+1,100)),0)+IF(LEFT(AM589,4)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589,FIND(",",AN589)+1,100)),0)+IF(_xlfn.XLOOKUP("Profile_Scoring",'Scoring_Config'!$A:$A,'Scoring_Config'!$D:$D,"Yes")="Yes",VALUE(MID(AO589,FIND(",",AO589)+1,100)),0)+IF(_xlfn.XLOOKUP("Options_Scoring",'Scoring_Config'!$A:$A,'Scoring_Config'!$D:$D,"Yes")="Yes",VALUE(MID(AP589,FIND(",",AP589)+1,100)),0)))</f>
        <v>0</v>
      </c>
      <c r="AZ589" cm="1">
        <f t="array" ref="AZ589">IF(FALSE,"True," &amp; IF(_xlfn.XLOOKUP("Migrate_Insecure",'Scoring_Config'!$A:$A,'Scoring_Config'!$D:$D,"Yes")="Yes",_xlfn.XLOOKUP("Migrate_Insecure",'Scoring_Config'!$A:$A,'Scoring_Config'!$C:$C,10),0),"False,0")</f>
        <v>0</v>
      </c>
    </row>
    <row r="590" spans="1:52">
      <c r="A590" t="s">
        <v>1979</v>
      </c>
      <c r="B590" t="s">
        <v>2563</v>
      </c>
      <c r="C590" t="s">
        <v>3542</v>
      </c>
      <c r="D590" t="s">
        <v>3545</v>
      </c>
      <c r="E590" t="s">
        <v>3563</v>
      </c>
      <c r="F590" t="s">
        <v>3812</v>
      </c>
      <c r="G590" t="s">
        <v>361</v>
      </c>
      <c r="H590" t="s">
        <v>174</v>
      </c>
      <c r="I590" t="s">
        <v>3602</v>
      </c>
      <c r="J590" t="s">
        <v>169</v>
      </c>
      <c r="K590" t="s">
        <v>1715</v>
      </c>
      <c r="L590" t="s">
        <v>1327</v>
      </c>
      <c r="M590" t="s">
        <v>1974</v>
      </c>
      <c r="N590" t="s">
        <v>4315</v>
      </c>
      <c r="O590" t="s">
        <v>4319</v>
      </c>
      <c r="P590" t="s">
        <v>4321</v>
      </c>
      <c r="Q590" t="s">
        <v>4754</v>
      </c>
      <c r="R590" t="s">
        <v>5440</v>
      </c>
      <c r="S590" t="s">
        <v>5439</v>
      </c>
      <c r="T590" t="s">
        <v>5694</v>
      </c>
      <c r="U590" t="s">
        <v>6251</v>
      </c>
      <c r="Y590" cm="1">
        <f t="array" ref="Y590">IF(FALSE,"True," &amp; IF(_xlfn.XLOOKUP("Src_IsAny",'Scoring_Config'!$A:$A,'Scoring_Config'!$D:$D,"Yes")="Yes",_xlfn.XLOOKUP("Src_IsAny",'Scoring_Config'!$A:$A,'Scoring_Config'!$C:$C,10),0),"False,0")</f>
        <v>0</v>
      </c>
      <c r="Z590" cm="1">
        <f t="array" ref="Z590">IF(FALSE,"True," &amp; IF(_xlfn.XLOOKUP("Src_CIDR_Le_16",'Scoring_Config'!$A:$A,'Scoring_Config'!$D:$D,"Yes")="Yes",_xlfn.XLOOKUP("Src_CIDR_Le_16",'Scoring_Config'!$A:$A,'Scoring_Config'!$C:$C,10),0),"False,0")</f>
        <v>0</v>
      </c>
      <c r="AA590" cm="1">
        <f t="array" ref="AA590">IF(TRUE,"True," &amp; IF(_xlfn.XLOOKUP("Src_CIDR_17_22",'Scoring_Config'!$A:$A,'Scoring_Config'!$D:$D,"Yes")="Yes",_xlfn.XLOOKUP("Src_CIDR_17_22",'Scoring_Config'!$A:$A,'Scoring_Config'!$C:$C,5),0),"False,0")</f>
        <v>0</v>
      </c>
      <c r="AB590" cm="1">
        <f t="array" ref="AB590">IF(FALSE,"True," &amp; IF(_xlfn.XLOOKUP("Dst_IsAny",'Scoring_Config'!$A:$A,'Scoring_Config'!$D:$D,"Yes")="Yes",_xlfn.XLOOKUP("Dst_IsAny",'Scoring_Config'!$A:$A,'Scoring_Config'!$C:$C,10),0),"False,0")</f>
        <v>0</v>
      </c>
      <c r="AC590" cm="1">
        <f t="array" ref="AC590">IF(FALSE,"True," &amp; IF(_xlfn.XLOOKUP("Dst_CIDR_Le_16",'Scoring_Config'!$A:$A,'Scoring_Config'!$D:$D,"Yes")="Yes",_xlfn.XLOOKUP("Dst_CIDR_Le_16",'Scoring_Config'!$A:$A,'Scoring_Config'!$C:$C,10),0),"False,0")</f>
        <v>0</v>
      </c>
      <c r="AD590" cm="1">
        <f t="array" ref="AD590">IF(FALSE,"True," &amp; IF(_xlfn.XLOOKUP("Dst_CIDR_17_22",'Scoring_Config'!$A:$A,'Scoring_Config'!$D:$D,"Yes")="Yes",_xlfn.XLOOKUP("Dst_CIDR_17_22",'Scoring_Config'!$A:$A,'Scoring_Config'!$C:$C,5),0),"False,0")</f>
        <v>0</v>
      </c>
      <c r="AE590" cm="1">
        <f t="array" ref="AE590">IF(FALSE,"True," &amp; IF(_xlfn.XLOOKUP("SrcZone_IsAny",'Scoring_Config'!$A:$A,'Scoring_Config'!$D:$D,"Yes")="Yes",_xlfn.XLOOKUP("SrcZone_IsAny",'Scoring_Config'!$A:$A,'Scoring_Config'!$C:$C,10),0),"False,0")</f>
        <v>0</v>
      </c>
      <c r="AF590" cm="1">
        <f t="array" ref="AF590">IF(FALSE,"True," &amp; IF(_xlfn.XLOOKUP("DstZone_IsAny",'Scoring_Config'!$A:$A,'Scoring_Config'!$D:$D,"Yes")="Yes",_xlfn.XLOOKUP("DstZone_IsAny",'Scoring_Config'!$A:$A,'Scoring_Config'!$C:$C,10),0),"False,0")</f>
        <v>0</v>
      </c>
      <c r="AG590" cm="1">
        <f t="array" ref="AG59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90" cm="1">
        <f t="array" ref="AH590">IF(FALSE,"True," &amp; IF(_xlfn.XLOOKUP("App_Any_OR_RangeGt1000",'Scoring_Config'!$A:$A,'Scoring_Config'!$D:$D,"Yes")="Yes",_xlfn.XLOOKUP("App_Any_OR_RangeGt1000",'Scoring_Config'!$A:$A,'Scoring_Config'!$C:$C,10),0),"False,0")</f>
        <v>0</v>
      </c>
      <c r="AI590" cm="1">
        <f t="array" ref="AI590">IF(FALSE,"True," &amp; IF(_xlfn.XLOOKUP("Service_Insecure_Match",'Scoring_Config'!$A:$A,'Scoring_Config'!$D:$D,"Yes")="Yes",_xlfn.XLOOKUP("Service_Insecure_Match",'Scoring_Config'!$A:$A,'Scoring_Config'!$C:$C,5),0),"False,0")</f>
        <v>0</v>
      </c>
      <c r="AJ590" cm="1">
        <f t="array" ref="AJ590">IF(FALSE,"True," &amp; IF(_xlfn.XLOOKUP("Risky_Inbound",'Scoring_Config'!$A:$A,'Scoring_Config'!$D:$D,"Yes")="Yes",_xlfn.XLOOKUP("Risky_Inbound",'Scoring_Config'!$A:$A,'Scoring_Config'!$C:$C,50),0),"False,0")</f>
        <v>0</v>
      </c>
      <c r="AK590" cm="1">
        <f t="array" ref="AK590">IF(FALSE,"True," &amp; IF(_xlfn.XLOOKUP("Risky_Outbound",'Scoring_Config'!$A:$A,'Scoring_Config'!$D:$D,"Yes")="Yes",_xlfn.XLOOKUP("Risky_Outbound",'Scoring_Config'!$A:$A,'Scoring_Config'!$C:$C,25),0),"False,0")</f>
        <v>0</v>
      </c>
      <c r="AL590" t="s">
        <v>6700</v>
      </c>
      <c r="AM590" cm="1">
        <f t="array" ref="AM59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90" t="s">
        <v>6697</v>
      </c>
      <c r="AO590" t="s">
        <v>6697</v>
      </c>
      <c r="AP590" t="s">
        <v>6697</v>
      </c>
      <c r="AQ590" cm="1">
        <f t="array" ref="AQ590">IF(FALSE,"True," &amp; IF(_xlfn.XLOOKUP("Service_IsAny",'Scoring_Config'!$A:$A,'Scoring_Config'!$D:$D,"Yes")="Yes",_xlfn.XLOOKUP("Service_IsAny",'Scoring_Config'!$A:$A,'Scoring_Config'!$C:$C,0),0),"False,0")</f>
        <v>0</v>
      </c>
      <c r="AR590">
        <v>0</v>
      </c>
      <c r="AS590" cm="1">
        <f t="array" ref="AS590">IF(FALSE,"True," &amp; IF(_xlfn.XLOOKUP("Service_RangeGt1000",'Scoring_Config'!$A:$A,'Scoring_Config'!$D:$D,"Yes")="Yes",_xlfn.XLOOKUP("Service_RangeGt1000",'Scoring_Config'!$A:$A,'Scoring_Config'!$C:$C,0),0),"False,0")</f>
        <v>0</v>
      </c>
      <c r="AT590" cm="1">
        <f t="array" ref="AT590">IF(FALSE,"True," &amp; IF(_xlfn.XLOOKUP("App_IsAny",'Scoring_Config'!$A:$A,'Scoring_Config'!$D:$D,"Yes")="Yes",_xlfn.XLOOKUP("App_IsAny",'Scoring_Config'!$A:$A,'Scoring_Config'!$C:$C,0),0),"False,0")</f>
        <v>0</v>
      </c>
      <c r="AU590">
        <v>4</v>
      </c>
      <c r="AV590" cm="1">
        <f t="array" ref="AV590">IF(FALSE,"True," &amp; IF(_xlfn.XLOOKUP("App_RangeGt1000",'Scoring_Config'!$A:$A,'Scoring_Config'!$D:$D,"Yes")="Yes",_xlfn.XLOOKUP("App_RangeGt1000",'Scoring_Config'!$A:$A,'Scoring_Config'!$C:$C,0),0),"False,0")</f>
        <v>0</v>
      </c>
      <c r="AW590" cm="1">
        <f t="array" ref="AW590">IF(FALSE,"True," &amp; IF(_xlfn.XLOOKUP("Action_IsDenyOrDrop",'Scoring_Config'!$A:$A,'Scoring_Config'!$D:$D,"Yes")="Yes",_xlfn.XLOOKUP("Action_IsDenyOrDrop",'Scoring_Config'!$A:$A,'Scoring_Config'!$C:$C,0),0),"False,0")</f>
        <v>0</v>
      </c>
      <c r="AX590" cm="1">
        <f t="array" ref="AX590">IF(LEFT(AW590,4)="True",0,(IF(LEFT(Y590,4)="True",IF(_xlfn.XLOOKUP("Src_IsAny",'Scoring_Config'!$A:$A,'Scoring_Config'!$D:$D,"Yes")="Yes",_xlfn.XLOOKUP("Src_IsAny",'Scoring_Config'!$A:$A,'Scoring_Config'!$C:$C,10),0),0)+IF(LEFT(Z590,4)="True",IF(_xlfn.XLOOKUP("Src_CIDR_Le_16",'Scoring_Config'!$A:$A,'Scoring_Config'!$D:$D,"Yes")="Yes",_xlfn.XLOOKUP("Src_CIDR_Le_16",'Scoring_Config'!$A:$A,'Scoring_Config'!$C:$C,10),0),0)+IF(LEFT(AA590,4)="True",IF(_xlfn.XLOOKUP("Src_CIDR_17_22",'Scoring_Config'!$A:$A,'Scoring_Config'!$D:$D,"Yes")="Yes",_xlfn.XLOOKUP("Src_CIDR_17_22",'Scoring_Config'!$A:$A,'Scoring_Config'!$C:$C,5),0),0)+IF(LEFT(AB590,4)="True",IF(_xlfn.XLOOKUP("Dst_IsAny",'Scoring_Config'!$A:$A,'Scoring_Config'!$D:$D,"Yes")="Yes",_xlfn.XLOOKUP("Dst_IsAny",'Scoring_Config'!$A:$A,'Scoring_Config'!$C:$C,10),0),0)+IF(LEFT(AC590,4)="True",IF(_xlfn.XLOOKUP("Dst_CIDR_Le_16",'Scoring_Config'!$A:$A,'Scoring_Config'!$D:$D,"Yes")="Yes",_xlfn.XLOOKUP("Dst_CIDR_Le_16",'Scoring_Config'!$A:$A,'Scoring_Config'!$C:$C,10),0),0)+IF(LEFT(AD590,4)="True",IF(_xlfn.XLOOKUP("Dst_CIDR_17_22",'Scoring_Config'!$A:$A,'Scoring_Config'!$D:$D,"Yes")="Yes",_xlfn.XLOOKUP("Dst_CIDR_17_22",'Scoring_Config'!$A:$A,'Scoring_Config'!$C:$C,5),0),0)+IF(LEFT(AE590,4)="True",IF(_xlfn.XLOOKUP("SrcZone_IsAny",'Scoring_Config'!$A:$A,'Scoring_Config'!$D:$D,"Yes")="Yes",_xlfn.XLOOKUP("SrcZone_IsAny",'Scoring_Config'!$A:$A,'Scoring_Config'!$C:$C,10),0),0)+IF(LEFT(AF590,4)="True",IF(_xlfn.XLOOKUP("DstZone_IsAny",'Scoring_Config'!$A:$A,'Scoring_Config'!$D:$D,"Yes")="Yes",_xlfn.XLOOKUP("DstZone_IsAny",'Scoring_Config'!$A:$A,'Scoring_Config'!$C:$C,10),0),0)+IF(LEFT(AG590,4)="True",IF(_xlfn.XLOOKUP("Service_Any_OR_RangeGt1000",'Scoring_Config'!$A:$A,'Scoring_Config'!$D:$D,"Yes")="Yes",_xlfn.XLOOKUP("Service_Any_OR_RangeGt1000",'Scoring_Config'!$A:$A,'Scoring_Config'!$C:$C,10),0),0)+IF(LEFT(AH590,4)="True",IF(_xlfn.XLOOKUP("App_Any_OR_RangeGt1000",'Scoring_Config'!$A:$A,'Scoring_Config'!$D:$D,"Yes")="Yes",_xlfn.XLOOKUP("App_Any_OR_RangeGt1000",'Scoring_Config'!$A:$A,'Scoring_Config'!$C:$C,10),0),0)+IF(LEFT(AI590,4)="True",IF(_xlfn.XLOOKUP("Service_Insecure_Match",'Scoring_Config'!$A:$A,'Scoring_Config'!$D:$D,"Yes")="Yes",_xlfn.XLOOKUP("Service_Insecure_Match",'Scoring_Config'!$A:$A,'Scoring_Config'!$C:$C,5),0),0)+IF(LEFT(AJ590,4)="True",IF(_xlfn.XLOOKUP("Risky_Inbound",'Scoring_Config'!$A:$A,'Scoring_Config'!$D:$D,"Yes")="Yes",_xlfn.XLOOKUP("Risky_Inbound",'Scoring_Config'!$A:$A,'Scoring_Config'!$C:$C,50),0),0)+IF(LEFT(AK590,4)="True",IF(_xlfn.XLOOKUP("Risky_Outbound",'Scoring_Config'!$A:$A,'Scoring_Config'!$D:$D,"Yes")="Yes",_xlfn.XLOOKUP("Risky_Outbound",'Scoring_Config'!$A:$A,'Scoring_Config'!$C:$C,25),0),0)+IF(LEFT(AZ590,4)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590,FIND(",",AL590)+1,100)),0)+IF(LEFT(AM590,4)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590,FIND(",",AN590)+1,100)),0)+IF(_xlfn.XLOOKUP("Profile_Scoring",'Scoring_Config'!$A:$A,'Scoring_Config'!$D:$D,"Yes")="Yes",VALUE(MID(AO590,FIND(",",AO590)+1,100)),0)+IF(_xlfn.XLOOKUP("Options_Scoring",'Scoring_Config'!$A:$A,'Scoring_Config'!$D:$D,"Yes")="Yes",VALUE(MID(AP590,FIND(",",AP590)+1,100)),0)))</f>
        <v>0</v>
      </c>
      <c r="AZ590" cm="1">
        <f t="array" ref="AZ590">IF(FALSE,"True," &amp; IF(_xlfn.XLOOKUP("Migrate_Insecure",'Scoring_Config'!$A:$A,'Scoring_Config'!$D:$D,"Yes")="Yes",_xlfn.XLOOKUP("Migrate_Insecure",'Scoring_Config'!$A:$A,'Scoring_Config'!$C:$C,10),0),"False,0")</f>
        <v>0</v>
      </c>
    </row>
    <row r="591" spans="1:52">
      <c r="A591" t="s">
        <v>1979</v>
      </c>
      <c r="B591" t="s">
        <v>2564</v>
      </c>
      <c r="C591" t="s">
        <v>3542</v>
      </c>
      <c r="D591" t="s">
        <v>3545</v>
      </c>
      <c r="E591" t="s">
        <v>3563</v>
      </c>
      <c r="F591" t="s">
        <v>3809</v>
      </c>
      <c r="G591" t="s">
        <v>362</v>
      </c>
      <c r="H591" t="s">
        <v>174</v>
      </c>
      <c r="I591" t="s">
        <v>4110</v>
      </c>
      <c r="J591" t="s">
        <v>900</v>
      </c>
      <c r="K591" t="s">
        <v>1667</v>
      </c>
      <c r="L591" t="s">
        <v>1327</v>
      </c>
      <c r="M591" t="s">
        <v>1974</v>
      </c>
      <c r="N591" t="s">
        <v>4315</v>
      </c>
      <c r="O591" t="s">
        <v>4319</v>
      </c>
      <c r="P591" t="s">
        <v>4323</v>
      </c>
      <c r="Q591" t="s">
        <v>4755</v>
      </c>
      <c r="R591" t="s">
        <v>5439</v>
      </c>
      <c r="S591" t="s">
        <v>4324</v>
      </c>
      <c r="T591" t="s">
        <v>5744</v>
      </c>
      <c r="U591" t="s">
        <v>5744</v>
      </c>
      <c r="Y591" cm="1">
        <f t="array" ref="Y591">IF(FALSE,"True," &amp; IF(_xlfn.XLOOKUP("Src_IsAny",'Scoring_Config'!$A:$A,'Scoring_Config'!$D:$D,"Yes")="Yes",_xlfn.XLOOKUP("Src_IsAny",'Scoring_Config'!$A:$A,'Scoring_Config'!$C:$C,10),0),"False,0")</f>
        <v>0</v>
      </c>
      <c r="Z591" cm="1">
        <f t="array" ref="Z591">IF(FALSE,"True," &amp; IF(_xlfn.XLOOKUP("Src_CIDR_Le_16",'Scoring_Config'!$A:$A,'Scoring_Config'!$D:$D,"Yes")="Yes",_xlfn.XLOOKUP("Src_CIDR_Le_16",'Scoring_Config'!$A:$A,'Scoring_Config'!$C:$C,10),0),"False,0")</f>
        <v>0</v>
      </c>
      <c r="AA591" cm="1">
        <f t="array" ref="AA591">IF(FALSE,"True," &amp; IF(_xlfn.XLOOKUP("Src_CIDR_17_22",'Scoring_Config'!$A:$A,'Scoring_Config'!$D:$D,"Yes")="Yes",_xlfn.XLOOKUP("Src_CIDR_17_22",'Scoring_Config'!$A:$A,'Scoring_Config'!$C:$C,5),0),"False,0")</f>
        <v>0</v>
      </c>
      <c r="AB591" cm="1">
        <f t="array" ref="AB591">IF(FALSE,"True," &amp; IF(_xlfn.XLOOKUP("Dst_IsAny",'Scoring_Config'!$A:$A,'Scoring_Config'!$D:$D,"Yes")="Yes",_xlfn.XLOOKUP("Dst_IsAny",'Scoring_Config'!$A:$A,'Scoring_Config'!$C:$C,10),0),"False,0")</f>
        <v>0</v>
      </c>
      <c r="AC591" cm="1">
        <f t="array" ref="AC591">IF(FALSE,"True," &amp; IF(_xlfn.XLOOKUP("Dst_CIDR_Le_16",'Scoring_Config'!$A:$A,'Scoring_Config'!$D:$D,"Yes")="Yes",_xlfn.XLOOKUP("Dst_CIDR_Le_16",'Scoring_Config'!$A:$A,'Scoring_Config'!$C:$C,10),0),"False,0")</f>
        <v>0</v>
      </c>
      <c r="AD591" cm="1">
        <f t="array" ref="AD591">IF(FALSE,"True," &amp; IF(_xlfn.XLOOKUP("Dst_CIDR_17_22",'Scoring_Config'!$A:$A,'Scoring_Config'!$D:$D,"Yes")="Yes",_xlfn.XLOOKUP("Dst_CIDR_17_22",'Scoring_Config'!$A:$A,'Scoring_Config'!$C:$C,5),0),"False,0")</f>
        <v>0</v>
      </c>
      <c r="AE591" cm="1">
        <f t="array" ref="AE591">IF(FALSE,"True," &amp; IF(_xlfn.XLOOKUP("SrcZone_IsAny",'Scoring_Config'!$A:$A,'Scoring_Config'!$D:$D,"Yes")="Yes",_xlfn.XLOOKUP("SrcZone_IsAny",'Scoring_Config'!$A:$A,'Scoring_Config'!$C:$C,10),0),"False,0")</f>
        <v>0</v>
      </c>
      <c r="AF591" cm="1">
        <f t="array" ref="AF591">IF(FALSE,"True," &amp; IF(_xlfn.XLOOKUP("DstZone_IsAny",'Scoring_Config'!$A:$A,'Scoring_Config'!$D:$D,"Yes")="Yes",_xlfn.XLOOKUP("DstZone_IsAny",'Scoring_Config'!$A:$A,'Scoring_Config'!$C:$C,10),0),"False,0")</f>
        <v>0</v>
      </c>
      <c r="AG591" cm="1">
        <f t="array" ref="AG59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91" cm="1">
        <f t="array" ref="AH591">IF(FALSE,"True," &amp; IF(_xlfn.XLOOKUP("App_Any_OR_RangeGt1000",'Scoring_Config'!$A:$A,'Scoring_Config'!$D:$D,"Yes")="Yes",_xlfn.XLOOKUP("App_Any_OR_RangeGt1000",'Scoring_Config'!$A:$A,'Scoring_Config'!$C:$C,10),0),"False,0")</f>
        <v>0</v>
      </c>
      <c r="AI591" cm="1">
        <f t="array" ref="AI591">IF(FALSE,"True," &amp; IF(_xlfn.XLOOKUP("Service_Insecure_Match",'Scoring_Config'!$A:$A,'Scoring_Config'!$D:$D,"Yes")="Yes",_xlfn.XLOOKUP("Service_Insecure_Match",'Scoring_Config'!$A:$A,'Scoring_Config'!$C:$C,5),0),"False,0")</f>
        <v>0</v>
      </c>
      <c r="AJ591" cm="1">
        <f t="array" ref="AJ591">IF(FALSE,"True," &amp; IF(_xlfn.XLOOKUP("Risky_Inbound",'Scoring_Config'!$A:$A,'Scoring_Config'!$D:$D,"Yes")="Yes",_xlfn.XLOOKUP("Risky_Inbound",'Scoring_Config'!$A:$A,'Scoring_Config'!$C:$C,50),0),"False,0")</f>
        <v>0</v>
      </c>
      <c r="AK591" cm="1">
        <f t="array" ref="AK591">IF(FALSE,"True," &amp; IF(_xlfn.XLOOKUP("Risky_Outbound",'Scoring_Config'!$A:$A,'Scoring_Config'!$D:$D,"Yes")="Yes",_xlfn.XLOOKUP("Risky_Outbound",'Scoring_Config'!$A:$A,'Scoring_Config'!$C:$C,25),0),"False,0")</f>
        <v>0</v>
      </c>
      <c r="AL591" t="s">
        <v>6699</v>
      </c>
      <c r="AM591" cm="1">
        <f t="array" ref="AM59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91" t="s">
        <v>6697</v>
      </c>
      <c r="AO591" t="s">
        <v>6697</v>
      </c>
      <c r="AP591" t="s">
        <v>6697</v>
      </c>
      <c r="AQ591" cm="1">
        <f t="array" ref="AQ591">IF(FALSE,"True," &amp; IF(_xlfn.XLOOKUP("Service_IsAny",'Scoring_Config'!$A:$A,'Scoring_Config'!$D:$D,"Yes")="Yes",_xlfn.XLOOKUP("Service_IsAny",'Scoring_Config'!$A:$A,'Scoring_Config'!$C:$C,0),0),"False,0")</f>
        <v>0</v>
      </c>
      <c r="AR591">
        <v>0</v>
      </c>
      <c r="AS591" cm="1">
        <f t="array" ref="AS591">IF(FALSE,"True," &amp; IF(_xlfn.XLOOKUP("Service_RangeGt1000",'Scoring_Config'!$A:$A,'Scoring_Config'!$D:$D,"Yes")="Yes",_xlfn.XLOOKUP("Service_RangeGt1000",'Scoring_Config'!$A:$A,'Scoring_Config'!$C:$C,0),0),"False,0")</f>
        <v>0</v>
      </c>
      <c r="AT591" cm="1">
        <f t="array" ref="AT591">IF(FALSE,"True," &amp; IF(_xlfn.XLOOKUP("App_IsAny",'Scoring_Config'!$A:$A,'Scoring_Config'!$D:$D,"Yes")="Yes",_xlfn.XLOOKUP("App_IsAny",'Scoring_Config'!$A:$A,'Scoring_Config'!$C:$C,0),0),"False,0")</f>
        <v>0</v>
      </c>
      <c r="AU591">
        <v>1</v>
      </c>
      <c r="AV591" cm="1">
        <f t="array" ref="AV591">IF(FALSE,"True," &amp; IF(_xlfn.XLOOKUP("App_RangeGt1000",'Scoring_Config'!$A:$A,'Scoring_Config'!$D:$D,"Yes")="Yes",_xlfn.XLOOKUP("App_RangeGt1000",'Scoring_Config'!$A:$A,'Scoring_Config'!$C:$C,0),0),"False,0")</f>
        <v>0</v>
      </c>
      <c r="AW591" cm="1">
        <f t="array" ref="AW591">IF(FALSE,"True," &amp; IF(_xlfn.XLOOKUP("Action_IsDenyOrDrop",'Scoring_Config'!$A:$A,'Scoring_Config'!$D:$D,"Yes")="Yes",_xlfn.XLOOKUP("Action_IsDenyOrDrop",'Scoring_Config'!$A:$A,'Scoring_Config'!$C:$C,0),0),"False,0")</f>
        <v>0</v>
      </c>
      <c r="AX591" cm="1">
        <f t="array" ref="AX591">IF(LEFT(AW591,4)="True",0,(IF(LEFT(Y591,4)="True",IF(_xlfn.XLOOKUP("Src_IsAny",'Scoring_Config'!$A:$A,'Scoring_Config'!$D:$D,"Yes")="Yes",_xlfn.XLOOKUP("Src_IsAny",'Scoring_Config'!$A:$A,'Scoring_Config'!$C:$C,10),0),0)+IF(LEFT(Z591,4)="True",IF(_xlfn.XLOOKUP("Src_CIDR_Le_16",'Scoring_Config'!$A:$A,'Scoring_Config'!$D:$D,"Yes")="Yes",_xlfn.XLOOKUP("Src_CIDR_Le_16",'Scoring_Config'!$A:$A,'Scoring_Config'!$C:$C,10),0),0)+IF(LEFT(AA591,4)="True",IF(_xlfn.XLOOKUP("Src_CIDR_17_22",'Scoring_Config'!$A:$A,'Scoring_Config'!$D:$D,"Yes")="Yes",_xlfn.XLOOKUP("Src_CIDR_17_22",'Scoring_Config'!$A:$A,'Scoring_Config'!$C:$C,5),0),0)+IF(LEFT(AB591,4)="True",IF(_xlfn.XLOOKUP("Dst_IsAny",'Scoring_Config'!$A:$A,'Scoring_Config'!$D:$D,"Yes")="Yes",_xlfn.XLOOKUP("Dst_IsAny",'Scoring_Config'!$A:$A,'Scoring_Config'!$C:$C,10),0),0)+IF(LEFT(AC591,4)="True",IF(_xlfn.XLOOKUP("Dst_CIDR_Le_16",'Scoring_Config'!$A:$A,'Scoring_Config'!$D:$D,"Yes")="Yes",_xlfn.XLOOKUP("Dst_CIDR_Le_16",'Scoring_Config'!$A:$A,'Scoring_Config'!$C:$C,10),0),0)+IF(LEFT(AD591,4)="True",IF(_xlfn.XLOOKUP("Dst_CIDR_17_22",'Scoring_Config'!$A:$A,'Scoring_Config'!$D:$D,"Yes")="Yes",_xlfn.XLOOKUP("Dst_CIDR_17_22",'Scoring_Config'!$A:$A,'Scoring_Config'!$C:$C,5),0),0)+IF(LEFT(AE591,4)="True",IF(_xlfn.XLOOKUP("SrcZone_IsAny",'Scoring_Config'!$A:$A,'Scoring_Config'!$D:$D,"Yes")="Yes",_xlfn.XLOOKUP("SrcZone_IsAny",'Scoring_Config'!$A:$A,'Scoring_Config'!$C:$C,10),0),0)+IF(LEFT(AF591,4)="True",IF(_xlfn.XLOOKUP("DstZone_IsAny",'Scoring_Config'!$A:$A,'Scoring_Config'!$D:$D,"Yes")="Yes",_xlfn.XLOOKUP("DstZone_IsAny",'Scoring_Config'!$A:$A,'Scoring_Config'!$C:$C,10),0),0)+IF(LEFT(AG591,4)="True",IF(_xlfn.XLOOKUP("Service_Any_OR_RangeGt1000",'Scoring_Config'!$A:$A,'Scoring_Config'!$D:$D,"Yes")="Yes",_xlfn.XLOOKUP("Service_Any_OR_RangeGt1000",'Scoring_Config'!$A:$A,'Scoring_Config'!$C:$C,10),0),0)+IF(LEFT(AH591,4)="True",IF(_xlfn.XLOOKUP("App_Any_OR_RangeGt1000",'Scoring_Config'!$A:$A,'Scoring_Config'!$D:$D,"Yes")="Yes",_xlfn.XLOOKUP("App_Any_OR_RangeGt1000",'Scoring_Config'!$A:$A,'Scoring_Config'!$C:$C,10),0),0)+IF(LEFT(AI591,4)="True",IF(_xlfn.XLOOKUP("Service_Insecure_Match",'Scoring_Config'!$A:$A,'Scoring_Config'!$D:$D,"Yes")="Yes",_xlfn.XLOOKUP("Service_Insecure_Match",'Scoring_Config'!$A:$A,'Scoring_Config'!$C:$C,5),0),0)+IF(LEFT(AJ591,4)="True",IF(_xlfn.XLOOKUP("Risky_Inbound",'Scoring_Config'!$A:$A,'Scoring_Config'!$D:$D,"Yes")="Yes",_xlfn.XLOOKUP("Risky_Inbound",'Scoring_Config'!$A:$A,'Scoring_Config'!$C:$C,50),0),0)+IF(LEFT(AK591,4)="True",IF(_xlfn.XLOOKUP("Risky_Outbound",'Scoring_Config'!$A:$A,'Scoring_Config'!$D:$D,"Yes")="Yes",_xlfn.XLOOKUP("Risky_Outbound",'Scoring_Config'!$A:$A,'Scoring_Config'!$C:$C,25),0),0)+IF(LEFT(AZ591,4)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591,FIND(",",AL591)+1,100)),0)+IF(LEFT(AM591,4)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591,FIND(",",AN591)+1,100)),0)+IF(_xlfn.XLOOKUP("Profile_Scoring",'Scoring_Config'!$A:$A,'Scoring_Config'!$D:$D,"Yes")="Yes",VALUE(MID(AO591,FIND(",",AO591)+1,100)),0)+IF(_xlfn.XLOOKUP("Options_Scoring",'Scoring_Config'!$A:$A,'Scoring_Config'!$D:$D,"Yes")="Yes",VALUE(MID(AP591,FIND(",",AP591)+1,100)),0)))</f>
        <v>0</v>
      </c>
      <c r="AZ591" cm="1">
        <f t="array" ref="AZ591">IF(FALSE,"True," &amp; IF(_xlfn.XLOOKUP("Migrate_Insecure",'Scoring_Config'!$A:$A,'Scoring_Config'!$D:$D,"Yes")="Yes",_xlfn.XLOOKUP("Migrate_Insecure",'Scoring_Config'!$A:$A,'Scoring_Config'!$C:$C,10),0),"False,0")</f>
        <v>0</v>
      </c>
    </row>
    <row r="592" spans="1:52">
      <c r="A592" t="s">
        <v>1979</v>
      </c>
      <c r="B592" t="s">
        <v>2565</v>
      </c>
      <c r="C592" t="s">
        <v>3542</v>
      </c>
      <c r="D592" t="s">
        <v>3545</v>
      </c>
      <c r="E592" t="s">
        <v>3563</v>
      </c>
      <c r="F592" t="s">
        <v>3693</v>
      </c>
      <c r="G592" t="s">
        <v>287</v>
      </c>
      <c r="H592" t="s">
        <v>174</v>
      </c>
      <c r="I592" t="s">
        <v>4110</v>
      </c>
      <c r="J592" t="s">
        <v>890</v>
      </c>
      <c r="K592" t="s">
        <v>1850</v>
      </c>
      <c r="L592" t="s">
        <v>1370</v>
      </c>
      <c r="M592" t="s">
        <v>1974</v>
      </c>
      <c r="N592" t="s">
        <v>4315</v>
      </c>
      <c r="O592" t="s">
        <v>4319</v>
      </c>
      <c r="P592" t="s">
        <v>4322</v>
      </c>
      <c r="Q592" t="s">
        <v>4756</v>
      </c>
      <c r="R592" t="s">
        <v>5439</v>
      </c>
      <c r="S592" t="s">
        <v>4324</v>
      </c>
      <c r="T592" t="s">
        <v>5726</v>
      </c>
      <c r="U592" t="s">
        <v>6252</v>
      </c>
      <c r="Y592" cm="1">
        <f t="array" ref="Y592">IF(FALSE,"True," &amp; IF(_xlfn.XLOOKUP("Src_IsAny",'Scoring_Config'!$A:$A,'Scoring_Config'!$D:$D,"Yes")="Yes",_xlfn.XLOOKUP("Src_IsAny",'Scoring_Config'!$A:$A,'Scoring_Config'!$C:$C,10),0),"False,0")</f>
        <v>0</v>
      </c>
      <c r="Z592" cm="1">
        <f t="array" ref="Z592">IF(FALSE,"True," &amp; IF(_xlfn.XLOOKUP("Src_CIDR_Le_16",'Scoring_Config'!$A:$A,'Scoring_Config'!$D:$D,"Yes")="Yes",_xlfn.XLOOKUP("Src_CIDR_Le_16",'Scoring_Config'!$A:$A,'Scoring_Config'!$C:$C,10),0),"False,0")</f>
        <v>0</v>
      </c>
      <c r="AA592" cm="1">
        <f t="array" ref="AA592">IF(FALSE,"True," &amp; IF(_xlfn.XLOOKUP("Src_CIDR_17_22",'Scoring_Config'!$A:$A,'Scoring_Config'!$D:$D,"Yes")="Yes",_xlfn.XLOOKUP("Src_CIDR_17_22",'Scoring_Config'!$A:$A,'Scoring_Config'!$C:$C,5),0),"False,0")</f>
        <v>0</v>
      </c>
      <c r="AB592" cm="1">
        <f t="array" ref="AB592">IF(FALSE,"True," &amp; IF(_xlfn.XLOOKUP("Dst_IsAny",'Scoring_Config'!$A:$A,'Scoring_Config'!$D:$D,"Yes")="Yes",_xlfn.XLOOKUP("Dst_IsAny",'Scoring_Config'!$A:$A,'Scoring_Config'!$C:$C,10),0),"False,0")</f>
        <v>0</v>
      </c>
      <c r="AC592" cm="1">
        <f t="array" ref="AC592">IF(FALSE,"True," &amp; IF(_xlfn.XLOOKUP("Dst_CIDR_Le_16",'Scoring_Config'!$A:$A,'Scoring_Config'!$D:$D,"Yes")="Yes",_xlfn.XLOOKUP("Dst_CIDR_Le_16",'Scoring_Config'!$A:$A,'Scoring_Config'!$C:$C,10),0),"False,0")</f>
        <v>0</v>
      </c>
      <c r="AD592" cm="1">
        <f t="array" ref="AD592">IF(FALSE,"True," &amp; IF(_xlfn.XLOOKUP("Dst_CIDR_17_22",'Scoring_Config'!$A:$A,'Scoring_Config'!$D:$D,"Yes")="Yes",_xlfn.XLOOKUP("Dst_CIDR_17_22",'Scoring_Config'!$A:$A,'Scoring_Config'!$C:$C,5),0),"False,0")</f>
        <v>0</v>
      </c>
      <c r="AE592" cm="1">
        <f t="array" ref="AE592">IF(FALSE,"True," &amp; IF(_xlfn.XLOOKUP("SrcZone_IsAny",'Scoring_Config'!$A:$A,'Scoring_Config'!$D:$D,"Yes")="Yes",_xlfn.XLOOKUP("SrcZone_IsAny",'Scoring_Config'!$A:$A,'Scoring_Config'!$C:$C,10),0),"False,0")</f>
        <v>0</v>
      </c>
      <c r="AF592" cm="1">
        <f t="array" ref="AF592">IF(FALSE,"True," &amp; IF(_xlfn.XLOOKUP("DstZone_IsAny",'Scoring_Config'!$A:$A,'Scoring_Config'!$D:$D,"Yes")="Yes",_xlfn.XLOOKUP("DstZone_IsAny",'Scoring_Config'!$A:$A,'Scoring_Config'!$C:$C,10),0),"False,0")</f>
        <v>0</v>
      </c>
      <c r="AG592" cm="1">
        <f t="array" ref="AG59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92" cm="1">
        <f t="array" ref="AH592">IF(FALSE,"True," &amp; IF(_xlfn.XLOOKUP("App_Any_OR_RangeGt1000",'Scoring_Config'!$A:$A,'Scoring_Config'!$D:$D,"Yes")="Yes",_xlfn.XLOOKUP("App_Any_OR_RangeGt1000",'Scoring_Config'!$A:$A,'Scoring_Config'!$C:$C,10),0),"False,0")</f>
        <v>0</v>
      </c>
      <c r="AI592" cm="1">
        <f t="array" ref="AI592">IF(FALSE,"True," &amp; IF(_xlfn.XLOOKUP("Service_Insecure_Match",'Scoring_Config'!$A:$A,'Scoring_Config'!$D:$D,"Yes")="Yes",_xlfn.XLOOKUP("Service_Insecure_Match",'Scoring_Config'!$A:$A,'Scoring_Config'!$C:$C,5),0),"False,0")</f>
        <v>0</v>
      </c>
      <c r="AJ592" cm="1">
        <f t="array" ref="AJ592">IF(FALSE,"True," &amp; IF(_xlfn.XLOOKUP("Risky_Inbound",'Scoring_Config'!$A:$A,'Scoring_Config'!$D:$D,"Yes")="Yes",_xlfn.XLOOKUP("Risky_Inbound",'Scoring_Config'!$A:$A,'Scoring_Config'!$C:$C,50),0),"False,0")</f>
        <v>0</v>
      </c>
      <c r="AK592" cm="1">
        <f t="array" ref="AK592">IF(FALSE,"True," &amp; IF(_xlfn.XLOOKUP("Risky_Outbound",'Scoring_Config'!$A:$A,'Scoring_Config'!$D:$D,"Yes")="Yes",_xlfn.XLOOKUP("Risky_Outbound",'Scoring_Config'!$A:$A,'Scoring_Config'!$C:$C,25),0),"False,0")</f>
        <v>0</v>
      </c>
      <c r="AL592" t="s">
        <v>6697</v>
      </c>
      <c r="AM592" cm="1">
        <f t="array" ref="AM59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92" t="s">
        <v>6697</v>
      </c>
      <c r="AO592" t="s">
        <v>6697</v>
      </c>
      <c r="AP592" t="s">
        <v>6697</v>
      </c>
      <c r="AQ592" cm="1">
        <f t="array" ref="AQ592">IF(FALSE,"True," &amp; IF(_xlfn.XLOOKUP("Service_IsAny",'Scoring_Config'!$A:$A,'Scoring_Config'!$D:$D,"Yes")="Yes",_xlfn.XLOOKUP("Service_IsAny",'Scoring_Config'!$A:$A,'Scoring_Config'!$C:$C,0),0),"False,0")</f>
        <v>0</v>
      </c>
      <c r="AR592">
        <v>1</v>
      </c>
      <c r="AS592" cm="1">
        <f t="array" ref="AS592">IF(FALSE,"True," &amp; IF(_xlfn.XLOOKUP("Service_RangeGt1000",'Scoring_Config'!$A:$A,'Scoring_Config'!$D:$D,"Yes")="Yes",_xlfn.XLOOKUP("Service_RangeGt1000",'Scoring_Config'!$A:$A,'Scoring_Config'!$C:$C,0),0),"False,0")</f>
        <v>0</v>
      </c>
      <c r="AT592" cm="1">
        <f t="array" ref="AT592">IF(FALSE,"True," &amp; IF(_xlfn.XLOOKUP("App_IsAny",'Scoring_Config'!$A:$A,'Scoring_Config'!$D:$D,"Yes")="Yes",_xlfn.XLOOKUP("App_IsAny",'Scoring_Config'!$A:$A,'Scoring_Config'!$C:$C,0),0),"False,0")</f>
        <v>0</v>
      </c>
      <c r="AU592">
        <v>12</v>
      </c>
      <c r="AV592" cm="1">
        <f t="array" ref="AV592">IF(FALSE,"True," &amp; IF(_xlfn.XLOOKUP("App_RangeGt1000",'Scoring_Config'!$A:$A,'Scoring_Config'!$D:$D,"Yes")="Yes",_xlfn.XLOOKUP("App_RangeGt1000",'Scoring_Config'!$A:$A,'Scoring_Config'!$C:$C,0),0),"False,0")</f>
        <v>0</v>
      </c>
      <c r="AW592" cm="1">
        <f t="array" ref="AW592">IF(FALSE,"True," &amp; IF(_xlfn.XLOOKUP("Action_IsDenyOrDrop",'Scoring_Config'!$A:$A,'Scoring_Config'!$D:$D,"Yes")="Yes",_xlfn.XLOOKUP("Action_IsDenyOrDrop",'Scoring_Config'!$A:$A,'Scoring_Config'!$C:$C,0),0),"False,0")</f>
        <v>0</v>
      </c>
      <c r="AX592" cm="1">
        <f t="array" ref="AX592">IF(LEFT(AW592,4)="True",0,(IF(LEFT(Y592,4)="True",IF(_xlfn.XLOOKUP("Src_IsAny",'Scoring_Config'!$A:$A,'Scoring_Config'!$D:$D,"Yes")="Yes",_xlfn.XLOOKUP("Src_IsAny",'Scoring_Config'!$A:$A,'Scoring_Config'!$C:$C,10),0),0)+IF(LEFT(Z592,4)="True",IF(_xlfn.XLOOKUP("Src_CIDR_Le_16",'Scoring_Config'!$A:$A,'Scoring_Config'!$D:$D,"Yes")="Yes",_xlfn.XLOOKUP("Src_CIDR_Le_16",'Scoring_Config'!$A:$A,'Scoring_Config'!$C:$C,10),0),0)+IF(LEFT(AA592,4)="True",IF(_xlfn.XLOOKUP("Src_CIDR_17_22",'Scoring_Config'!$A:$A,'Scoring_Config'!$D:$D,"Yes")="Yes",_xlfn.XLOOKUP("Src_CIDR_17_22",'Scoring_Config'!$A:$A,'Scoring_Config'!$C:$C,5),0),0)+IF(LEFT(AB592,4)="True",IF(_xlfn.XLOOKUP("Dst_IsAny",'Scoring_Config'!$A:$A,'Scoring_Config'!$D:$D,"Yes")="Yes",_xlfn.XLOOKUP("Dst_IsAny",'Scoring_Config'!$A:$A,'Scoring_Config'!$C:$C,10),0),0)+IF(LEFT(AC592,4)="True",IF(_xlfn.XLOOKUP("Dst_CIDR_Le_16",'Scoring_Config'!$A:$A,'Scoring_Config'!$D:$D,"Yes")="Yes",_xlfn.XLOOKUP("Dst_CIDR_Le_16",'Scoring_Config'!$A:$A,'Scoring_Config'!$C:$C,10),0),0)+IF(LEFT(AD592,4)="True",IF(_xlfn.XLOOKUP("Dst_CIDR_17_22",'Scoring_Config'!$A:$A,'Scoring_Config'!$D:$D,"Yes")="Yes",_xlfn.XLOOKUP("Dst_CIDR_17_22",'Scoring_Config'!$A:$A,'Scoring_Config'!$C:$C,5),0),0)+IF(LEFT(AE592,4)="True",IF(_xlfn.XLOOKUP("SrcZone_IsAny",'Scoring_Config'!$A:$A,'Scoring_Config'!$D:$D,"Yes")="Yes",_xlfn.XLOOKUP("SrcZone_IsAny",'Scoring_Config'!$A:$A,'Scoring_Config'!$C:$C,10),0),0)+IF(LEFT(AF592,4)="True",IF(_xlfn.XLOOKUP("DstZone_IsAny",'Scoring_Config'!$A:$A,'Scoring_Config'!$D:$D,"Yes")="Yes",_xlfn.XLOOKUP("DstZone_IsAny",'Scoring_Config'!$A:$A,'Scoring_Config'!$C:$C,10),0),0)+IF(LEFT(AG592,4)="True",IF(_xlfn.XLOOKUP("Service_Any_OR_RangeGt1000",'Scoring_Config'!$A:$A,'Scoring_Config'!$D:$D,"Yes")="Yes",_xlfn.XLOOKUP("Service_Any_OR_RangeGt1000",'Scoring_Config'!$A:$A,'Scoring_Config'!$C:$C,10),0),0)+IF(LEFT(AH592,4)="True",IF(_xlfn.XLOOKUP("App_Any_OR_RangeGt1000",'Scoring_Config'!$A:$A,'Scoring_Config'!$D:$D,"Yes")="Yes",_xlfn.XLOOKUP("App_Any_OR_RangeGt1000",'Scoring_Config'!$A:$A,'Scoring_Config'!$C:$C,10),0),0)+IF(LEFT(AI592,4)="True",IF(_xlfn.XLOOKUP("Service_Insecure_Match",'Scoring_Config'!$A:$A,'Scoring_Config'!$D:$D,"Yes")="Yes",_xlfn.XLOOKUP("Service_Insecure_Match",'Scoring_Config'!$A:$A,'Scoring_Config'!$C:$C,5),0),0)+IF(LEFT(AJ592,4)="True",IF(_xlfn.XLOOKUP("Risky_Inbound",'Scoring_Config'!$A:$A,'Scoring_Config'!$D:$D,"Yes")="Yes",_xlfn.XLOOKUP("Risky_Inbound",'Scoring_Config'!$A:$A,'Scoring_Config'!$C:$C,50),0),0)+IF(LEFT(AK592,4)="True",IF(_xlfn.XLOOKUP("Risky_Outbound",'Scoring_Config'!$A:$A,'Scoring_Config'!$D:$D,"Yes")="Yes",_xlfn.XLOOKUP("Risky_Outbound",'Scoring_Config'!$A:$A,'Scoring_Config'!$C:$C,25),0),0)+IF(LEFT(AZ592,4)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592,FIND(",",AL592)+1,100)),0)+IF(LEFT(AM592,4)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592,FIND(",",AN592)+1,100)),0)+IF(_xlfn.XLOOKUP("Profile_Scoring",'Scoring_Config'!$A:$A,'Scoring_Config'!$D:$D,"Yes")="Yes",VALUE(MID(AO592,FIND(",",AO592)+1,100)),0)+IF(_xlfn.XLOOKUP("Options_Scoring",'Scoring_Config'!$A:$A,'Scoring_Config'!$D:$D,"Yes")="Yes",VALUE(MID(AP592,FIND(",",AP592)+1,100)),0)))</f>
        <v>0</v>
      </c>
      <c r="AZ592" cm="1">
        <f t="array" ref="AZ592">IF(FALSE,"True," &amp; IF(_xlfn.XLOOKUP("Migrate_Insecure",'Scoring_Config'!$A:$A,'Scoring_Config'!$D:$D,"Yes")="Yes",_xlfn.XLOOKUP("Migrate_Insecure",'Scoring_Config'!$A:$A,'Scoring_Config'!$C:$C,10),0),"False,0")</f>
        <v>0</v>
      </c>
    </row>
    <row r="593" spans="1:52">
      <c r="A593" t="s">
        <v>1979</v>
      </c>
      <c r="B593" t="s">
        <v>2566</v>
      </c>
      <c r="C593" t="s">
        <v>3542</v>
      </c>
      <c r="D593" t="s">
        <v>3545</v>
      </c>
      <c r="E593" t="s">
        <v>3563</v>
      </c>
      <c r="F593" t="s">
        <v>3815</v>
      </c>
      <c r="G593" t="s">
        <v>195</v>
      </c>
      <c r="H593" t="s">
        <v>174</v>
      </c>
      <c r="I593" t="s">
        <v>4110</v>
      </c>
      <c r="J593" t="s">
        <v>890</v>
      </c>
      <c r="K593" t="s">
        <v>1851</v>
      </c>
      <c r="L593" t="s">
        <v>1370</v>
      </c>
      <c r="M593" t="s">
        <v>1974</v>
      </c>
      <c r="N593" t="s">
        <v>4315</v>
      </c>
      <c r="O593" t="s">
        <v>4319</v>
      </c>
      <c r="P593" t="s">
        <v>4321</v>
      </c>
      <c r="Q593" t="s">
        <v>4757</v>
      </c>
      <c r="R593" t="s">
        <v>5440</v>
      </c>
      <c r="S593" t="s">
        <v>5440</v>
      </c>
      <c r="T593" t="s">
        <v>5726</v>
      </c>
      <c r="U593" t="s">
        <v>6252</v>
      </c>
      <c r="Y593" cm="1">
        <f t="array" ref="Y593">IF(FALSE,"True," &amp; IF(_xlfn.XLOOKUP("Src_IsAny",'Scoring_Config'!$A:$A,'Scoring_Config'!$D:$D,"Yes")="Yes",_xlfn.XLOOKUP("Src_IsAny",'Scoring_Config'!$A:$A,'Scoring_Config'!$C:$C,10),0),"False,0")</f>
        <v>0</v>
      </c>
      <c r="Z593" cm="1">
        <f t="array" ref="Z593">IF(FALSE,"True," &amp; IF(_xlfn.XLOOKUP("Src_CIDR_Le_16",'Scoring_Config'!$A:$A,'Scoring_Config'!$D:$D,"Yes")="Yes",_xlfn.XLOOKUP("Src_CIDR_Le_16",'Scoring_Config'!$A:$A,'Scoring_Config'!$C:$C,10),0),"False,0")</f>
        <v>0</v>
      </c>
      <c r="AA593" cm="1">
        <f t="array" ref="AA593">IF(FALSE,"True," &amp; IF(_xlfn.XLOOKUP("Src_CIDR_17_22",'Scoring_Config'!$A:$A,'Scoring_Config'!$D:$D,"Yes")="Yes",_xlfn.XLOOKUP("Src_CIDR_17_22",'Scoring_Config'!$A:$A,'Scoring_Config'!$C:$C,5),0),"False,0")</f>
        <v>0</v>
      </c>
      <c r="AB593" cm="1">
        <f t="array" ref="AB593">IF(FALSE,"True," &amp; IF(_xlfn.XLOOKUP("Dst_IsAny",'Scoring_Config'!$A:$A,'Scoring_Config'!$D:$D,"Yes")="Yes",_xlfn.XLOOKUP("Dst_IsAny",'Scoring_Config'!$A:$A,'Scoring_Config'!$C:$C,10),0),"False,0")</f>
        <v>0</v>
      </c>
      <c r="AC593" cm="1">
        <f t="array" ref="AC593">IF(FALSE,"True," &amp; IF(_xlfn.XLOOKUP("Dst_CIDR_Le_16",'Scoring_Config'!$A:$A,'Scoring_Config'!$D:$D,"Yes")="Yes",_xlfn.XLOOKUP("Dst_CIDR_Le_16",'Scoring_Config'!$A:$A,'Scoring_Config'!$C:$C,10),0),"False,0")</f>
        <v>0</v>
      </c>
      <c r="AD593" cm="1">
        <f t="array" ref="AD593">IF(FALSE,"True," &amp; IF(_xlfn.XLOOKUP("Dst_CIDR_17_22",'Scoring_Config'!$A:$A,'Scoring_Config'!$D:$D,"Yes")="Yes",_xlfn.XLOOKUP("Dst_CIDR_17_22",'Scoring_Config'!$A:$A,'Scoring_Config'!$C:$C,5),0),"False,0")</f>
        <v>0</v>
      </c>
      <c r="AE593" cm="1">
        <f t="array" ref="AE593">IF(FALSE,"True," &amp; IF(_xlfn.XLOOKUP("SrcZone_IsAny",'Scoring_Config'!$A:$A,'Scoring_Config'!$D:$D,"Yes")="Yes",_xlfn.XLOOKUP("SrcZone_IsAny",'Scoring_Config'!$A:$A,'Scoring_Config'!$C:$C,10),0),"False,0")</f>
        <v>0</v>
      </c>
      <c r="AF593" cm="1">
        <f t="array" ref="AF593">IF(FALSE,"True," &amp; IF(_xlfn.XLOOKUP("DstZone_IsAny",'Scoring_Config'!$A:$A,'Scoring_Config'!$D:$D,"Yes")="Yes",_xlfn.XLOOKUP("DstZone_IsAny",'Scoring_Config'!$A:$A,'Scoring_Config'!$C:$C,10),0),"False,0")</f>
        <v>0</v>
      </c>
      <c r="AG593" cm="1">
        <f t="array" ref="AG59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93" cm="1">
        <f t="array" ref="AH593">IF(FALSE,"True," &amp; IF(_xlfn.XLOOKUP("App_Any_OR_RangeGt1000",'Scoring_Config'!$A:$A,'Scoring_Config'!$D:$D,"Yes")="Yes",_xlfn.XLOOKUP("App_Any_OR_RangeGt1000",'Scoring_Config'!$A:$A,'Scoring_Config'!$C:$C,10),0),"False,0")</f>
        <v>0</v>
      </c>
      <c r="AI593" cm="1">
        <f t="array" ref="AI593">IF(FALSE,"True," &amp; IF(_xlfn.XLOOKUP("Service_Insecure_Match",'Scoring_Config'!$A:$A,'Scoring_Config'!$D:$D,"Yes")="Yes",_xlfn.XLOOKUP("Service_Insecure_Match",'Scoring_Config'!$A:$A,'Scoring_Config'!$C:$C,5),0),"False,0")</f>
        <v>0</v>
      </c>
      <c r="AJ593" cm="1">
        <f t="array" ref="AJ593">IF(FALSE,"True," &amp; IF(_xlfn.XLOOKUP("Risky_Inbound",'Scoring_Config'!$A:$A,'Scoring_Config'!$D:$D,"Yes")="Yes",_xlfn.XLOOKUP("Risky_Inbound",'Scoring_Config'!$A:$A,'Scoring_Config'!$C:$C,50),0),"False,0")</f>
        <v>0</v>
      </c>
      <c r="AK593" cm="1">
        <f t="array" ref="AK593">IF(FALSE,"True," &amp; IF(_xlfn.XLOOKUP("Risky_Outbound",'Scoring_Config'!$A:$A,'Scoring_Config'!$D:$D,"Yes")="Yes",_xlfn.XLOOKUP("Risky_Outbound",'Scoring_Config'!$A:$A,'Scoring_Config'!$C:$C,25),0),"False,0")</f>
        <v>0</v>
      </c>
      <c r="AL593" t="s">
        <v>6700</v>
      </c>
      <c r="AM593" cm="1">
        <f t="array" ref="AM59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93" t="s">
        <v>6697</v>
      </c>
      <c r="AO593" t="s">
        <v>6697</v>
      </c>
      <c r="AP593" t="s">
        <v>6697</v>
      </c>
      <c r="AQ593" cm="1">
        <f t="array" ref="AQ593">IF(FALSE,"True," &amp; IF(_xlfn.XLOOKUP("Service_IsAny",'Scoring_Config'!$A:$A,'Scoring_Config'!$D:$D,"Yes")="Yes",_xlfn.XLOOKUP("Service_IsAny",'Scoring_Config'!$A:$A,'Scoring_Config'!$C:$C,0),0),"False,0")</f>
        <v>0</v>
      </c>
      <c r="AR593">
        <v>1</v>
      </c>
      <c r="AS593" cm="1">
        <f t="array" ref="AS593">IF(FALSE,"True," &amp; IF(_xlfn.XLOOKUP("Service_RangeGt1000",'Scoring_Config'!$A:$A,'Scoring_Config'!$D:$D,"Yes")="Yes",_xlfn.XLOOKUP("Service_RangeGt1000",'Scoring_Config'!$A:$A,'Scoring_Config'!$C:$C,0),0),"False,0")</f>
        <v>0</v>
      </c>
      <c r="AT593" cm="1">
        <f t="array" ref="AT593">IF(FALSE,"True," &amp; IF(_xlfn.XLOOKUP("App_IsAny",'Scoring_Config'!$A:$A,'Scoring_Config'!$D:$D,"Yes")="Yes",_xlfn.XLOOKUP("App_IsAny",'Scoring_Config'!$A:$A,'Scoring_Config'!$C:$C,0),0),"False,0")</f>
        <v>0</v>
      </c>
      <c r="AU593">
        <v>8</v>
      </c>
      <c r="AV593" cm="1">
        <f t="array" ref="AV593">IF(FALSE,"True," &amp; IF(_xlfn.XLOOKUP("App_RangeGt1000",'Scoring_Config'!$A:$A,'Scoring_Config'!$D:$D,"Yes")="Yes",_xlfn.XLOOKUP("App_RangeGt1000",'Scoring_Config'!$A:$A,'Scoring_Config'!$C:$C,0),0),"False,0")</f>
        <v>0</v>
      </c>
      <c r="AW593" cm="1">
        <f t="array" ref="AW593">IF(FALSE,"True," &amp; IF(_xlfn.XLOOKUP("Action_IsDenyOrDrop",'Scoring_Config'!$A:$A,'Scoring_Config'!$D:$D,"Yes")="Yes",_xlfn.XLOOKUP("Action_IsDenyOrDrop",'Scoring_Config'!$A:$A,'Scoring_Config'!$C:$C,0),0),"False,0")</f>
        <v>0</v>
      </c>
      <c r="AX593" cm="1">
        <f t="array" ref="AX593">IF(LEFT(AW593,4)="True",0,(IF(LEFT(Y593,4)="True",IF(_xlfn.XLOOKUP("Src_IsAny",'Scoring_Config'!$A:$A,'Scoring_Config'!$D:$D,"Yes")="Yes",_xlfn.XLOOKUP("Src_IsAny",'Scoring_Config'!$A:$A,'Scoring_Config'!$C:$C,10),0),0)+IF(LEFT(Z593,4)="True",IF(_xlfn.XLOOKUP("Src_CIDR_Le_16",'Scoring_Config'!$A:$A,'Scoring_Config'!$D:$D,"Yes")="Yes",_xlfn.XLOOKUP("Src_CIDR_Le_16",'Scoring_Config'!$A:$A,'Scoring_Config'!$C:$C,10),0),0)+IF(LEFT(AA593,4)="True",IF(_xlfn.XLOOKUP("Src_CIDR_17_22",'Scoring_Config'!$A:$A,'Scoring_Config'!$D:$D,"Yes")="Yes",_xlfn.XLOOKUP("Src_CIDR_17_22",'Scoring_Config'!$A:$A,'Scoring_Config'!$C:$C,5),0),0)+IF(LEFT(AB593,4)="True",IF(_xlfn.XLOOKUP("Dst_IsAny",'Scoring_Config'!$A:$A,'Scoring_Config'!$D:$D,"Yes")="Yes",_xlfn.XLOOKUP("Dst_IsAny",'Scoring_Config'!$A:$A,'Scoring_Config'!$C:$C,10),0),0)+IF(LEFT(AC593,4)="True",IF(_xlfn.XLOOKUP("Dst_CIDR_Le_16",'Scoring_Config'!$A:$A,'Scoring_Config'!$D:$D,"Yes")="Yes",_xlfn.XLOOKUP("Dst_CIDR_Le_16",'Scoring_Config'!$A:$A,'Scoring_Config'!$C:$C,10),0),0)+IF(LEFT(AD593,4)="True",IF(_xlfn.XLOOKUP("Dst_CIDR_17_22",'Scoring_Config'!$A:$A,'Scoring_Config'!$D:$D,"Yes")="Yes",_xlfn.XLOOKUP("Dst_CIDR_17_22",'Scoring_Config'!$A:$A,'Scoring_Config'!$C:$C,5),0),0)+IF(LEFT(AE593,4)="True",IF(_xlfn.XLOOKUP("SrcZone_IsAny",'Scoring_Config'!$A:$A,'Scoring_Config'!$D:$D,"Yes")="Yes",_xlfn.XLOOKUP("SrcZone_IsAny",'Scoring_Config'!$A:$A,'Scoring_Config'!$C:$C,10),0),0)+IF(LEFT(AF593,4)="True",IF(_xlfn.XLOOKUP("DstZone_IsAny",'Scoring_Config'!$A:$A,'Scoring_Config'!$D:$D,"Yes")="Yes",_xlfn.XLOOKUP("DstZone_IsAny",'Scoring_Config'!$A:$A,'Scoring_Config'!$C:$C,10),0),0)+IF(LEFT(AG593,4)="True",IF(_xlfn.XLOOKUP("Service_Any_OR_RangeGt1000",'Scoring_Config'!$A:$A,'Scoring_Config'!$D:$D,"Yes")="Yes",_xlfn.XLOOKUP("Service_Any_OR_RangeGt1000",'Scoring_Config'!$A:$A,'Scoring_Config'!$C:$C,10),0),0)+IF(LEFT(AH593,4)="True",IF(_xlfn.XLOOKUP("App_Any_OR_RangeGt1000",'Scoring_Config'!$A:$A,'Scoring_Config'!$D:$D,"Yes")="Yes",_xlfn.XLOOKUP("App_Any_OR_RangeGt1000",'Scoring_Config'!$A:$A,'Scoring_Config'!$C:$C,10),0),0)+IF(LEFT(AI593,4)="True",IF(_xlfn.XLOOKUP("Service_Insecure_Match",'Scoring_Config'!$A:$A,'Scoring_Config'!$D:$D,"Yes")="Yes",_xlfn.XLOOKUP("Service_Insecure_Match",'Scoring_Config'!$A:$A,'Scoring_Config'!$C:$C,5),0),0)+IF(LEFT(AJ593,4)="True",IF(_xlfn.XLOOKUP("Risky_Inbound",'Scoring_Config'!$A:$A,'Scoring_Config'!$D:$D,"Yes")="Yes",_xlfn.XLOOKUP("Risky_Inbound",'Scoring_Config'!$A:$A,'Scoring_Config'!$C:$C,50),0),0)+IF(LEFT(AK593,4)="True",IF(_xlfn.XLOOKUP("Risky_Outbound",'Scoring_Config'!$A:$A,'Scoring_Config'!$D:$D,"Yes")="Yes",_xlfn.XLOOKUP("Risky_Outbound",'Scoring_Config'!$A:$A,'Scoring_Config'!$C:$C,25),0),0)+IF(LEFT(AZ593,4)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593,FIND(",",AL593)+1,100)),0)+IF(LEFT(AM593,4)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593,FIND(",",AN593)+1,100)),0)+IF(_xlfn.XLOOKUP("Profile_Scoring",'Scoring_Config'!$A:$A,'Scoring_Config'!$D:$D,"Yes")="Yes",VALUE(MID(AO593,FIND(",",AO593)+1,100)),0)+IF(_xlfn.XLOOKUP("Options_Scoring",'Scoring_Config'!$A:$A,'Scoring_Config'!$D:$D,"Yes")="Yes",VALUE(MID(AP593,FIND(",",AP593)+1,100)),0)))</f>
        <v>0</v>
      </c>
      <c r="AZ593" cm="1">
        <f t="array" ref="AZ593">IF(FALSE,"True," &amp; IF(_xlfn.XLOOKUP("Migrate_Insecure",'Scoring_Config'!$A:$A,'Scoring_Config'!$D:$D,"Yes")="Yes",_xlfn.XLOOKUP("Migrate_Insecure",'Scoring_Config'!$A:$A,'Scoring_Config'!$C:$C,10),0),"False,0")</f>
        <v>0</v>
      </c>
    </row>
    <row r="594" spans="1:52">
      <c r="A594" t="s">
        <v>1979</v>
      </c>
      <c r="B594" t="s">
        <v>2567</v>
      </c>
      <c r="C594" t="s">
        <v>3542</v>
      </c>
      <c r="D594" t="s">
        <v>3545</v>
      </c>
      <c r="E594" t="s">
        <v>3563</v>
      </c>
      <c r="F594" t="s">
        <v>3730</v>
      </c>
      <c r="G594" t="s">
        <v>223</v>
      </c>
      <c r="H594" t="s">
        <v>174</v>
      </c>
      <c r="I594" t="s">
        <v>4110</v>
      </c>
      <c r="J594" t="s">
        <v>890</v>
      </c>
      <c r="K594" t="s">
        <v>1851</v>
      </c>
      <c r="L594" t="s">
        <v>1370</v>
      </c>
      <c r="M594" t="s">
        <v>1974</v>
      </c>
      <c r="N594" t="s">
        <v>4315</v>
      </c>
      <c r="O594" t="s">
        <v>4319</v>
      </c>
      <c r="P594" t="s">
        <v>4321</v>
      </c>
      <c r="Q594" t="s">
        <v>4758</v>
      </c>
      <c r="R594" t="s">
        <v>5441</v>
      </c>
      <c r="S594" t="s">
        <v>5439</v>
      </c>
      <c r="T594" t="s">
        <v>5745</v>
      </c>
      <c r="U594" t="s">
        <v>6252</v>
      </c>
      <c r="Y594" cm="1">
        <f t="array" ref="Y594">IF(FALSE,"True," &amp; IF(_xlfn.XLOOKUP("Src_IsAny",'Scoring_Config'!$A:$A,'Scoring_Config'!$D:$D,"Yes")="Yes",_xlfn.XLOOKUP("Src_IsAny",'Scoring_Config'!$A:$A,'Scoring_Config'!$C:$C,10),0),"False,0")</f>
        <v>0</v>
      </c>
      <c r="Z594" cm="1">
        <f t="array" ref="Z594">IF(FALSE,"True," &amp; IF(_xlfn.XLOOKUP("Src_CIDR_Le_16",'Scoring_Config'!$A:$A,'Scoring_Config'!$D:$D,"Yes")="Yes",_xlfn.XLOOKUP("Src_CIDR_Le_16",'Scoring_Config'!$A:$A,'Scoring_Config'!$C:$C,10),0),"False,0")</f>
        <v>0</v>
      </c>
      <c r="AA594" cm="1">
        <f t="array" ref="AA594">IF(FALSE,"True," &amp; IF(_xlfn.XLOOKUP("Src_CIDR_17_22",'Scoring_Config'!$A:$A,'Scoring_Config'!$D:$D,"Yes")="Yes",_xlfn.XLOOKUP("Src_CIDR_17_22",'Scoring_Config'!$A:$A,'Scoring_Config'!$C:$C,5),0),"False,0")</f>
        <v>0</v>
      </c>
      <c r="AB594" cm="1">
        <f t="array" ref="AB594">IF(FALSE,"True," &amp; IF(_xlfn.XLOOKUP("Dst_IsAny",'Scoring_Config'!$A:$A,'Scoring_Config'!$D:$D,"Yes")="Yes",_xlfn.XLOOKUP("Dst_IsAny",'Scoring_Config'!$A:$A,'Scoring_Config'!$C:$C,10),0),"False,0")</f>
        <v>0</v>
      </c>
      <c r="AC594" cm="1">
        <f t="array" ref="AC594">IF(FALSE,"True," &amp; IF(_xlfn.XLOOKUP("Dst_CIDR_Le_16",'Scoring_Config'!$A:$A,'Scoring_Config'!$D:$D,"Yes")="Yes",_xlfn.XLOOKUP("Dst_CIDR_Le_16",'Scoring_Config'!$A:$A,'Scoring_Config'!$C:$C,10),0),"False,0")</f>
        <v>0</v>
      </c>
      <c r="AD594" cm="1">
        <f t="array" ref="AD594">IF(FALSE,"True," &amp; IF(_xlfn.XLOOKUP("Dst_CIDR_17_22",'Scoring_Config'!$A:$A,'Scoring_Config'!$D:$D,"Yes")="Yes",_xlfn.XLOOKUP("Dst_CIDR_17_22",'Scoring_Config'!$A:$A,'Scoring_Config'!$C:$C,5),0),"False,0")</f>
        <v>0</v>
      </c>
      <c r="AE594" cm="1">
        <f t="array" ref="AE594">IF(FALSE,"True," &amp; IF(_xlfn.XLOOKUP("SrcZone_IsAny",'Scoring_Config'!$A:$A,'Scoring_Config'!$D:$D,"Yes")="Yes",_xlfn.XLOOKUP("SrcZone_IsAny",'Scoring_Config'!$A:$A,'Scoring_Config'!$C:$C,10),0),"False,0")</f>
        <v>0</v>
      </c>
      <c r="AF594" cm="1">
        <f t="array" ref="AF594">IF(FALSE,"True," &amp; IF(_xlfn.XLOOKUP("DstZone_IsAny",'Scoring_Config'!$A:$A,'Scoring_Config'!$D:$D,"Yes")="Yes",_xlfn.XLOOKUP("DstZone_IsAny",'Scoring_Config'!$A:$A,'Scoring_Config'!$C:$C,10),0),"False,0")</f>
        <v>0</v>
      </c>
      <c r="AG594" cm="1">
        <f t="array" ref="AG59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94" cm="1">
        <f t="array" ref="AH594">IF(FALSE,"True," &amp; IF(_xlfn.XLOOKUP("App_Any_OR_RangeGt1000",'Scoring_Config'!$A:$A,'Scoring_Config'!$D:$D,"Yes")="Yes",_xlfn.XLOOKUP("App_Any_OR_RangeGt1000",'Scoring_Config'!$A:$A,'Scoring_Config'!$C:$C,10),0),"False,0")</f>
        <v>0</v>
      </c>
      <c r="AI594" cm="1">
        <f t="array" ref="AI594">IF(FALSE,"True," &amp; IF(_xlfn.XLOOKUP("Service_Insecure_Match",'Scoring_Config'!$A:$A,'Scoring_Config'!$D:$D,"Yes")="Yes",_xlfn.XLOOKUP("Service_Insecure_Match",'Scoring_Config'!$A:$A,'Scoring_Config'!$C:$C,5),0),"False,0")</f>
        <v>0</v>
      </c>
      <c r="AJ594" cm="1">
        <f t="array" ref="AJ594">IF(FALSE,"True," &amp; IF(_xlfn.XLOOKUP("Risky_Inbound",'Scoring_Config'!$A:$A,'Scoring_Config'!$D:$D,"Yes")="Yes",_xlfn.XLOOKUP("Risky_Inbound",'Scoring_Config'!$A:$A,'Scoring_Config'!$C:$C,50),0),"False,0")</f>
        <v>0</v>
      </c>
      <c r="AK594" cm="1">
        <f t="array" ref="AK594">IF(FALSE,"True," &amp; IF(_xlfn.XLOOKUP("Risky_Outbound",'Scoring_Config'!$A:$A,'Scoring_Config'!$D:$D,"Yes")="Yes",_xlfn.XLOOKUP("Risky_Outbound",'Scoring_Config'!$A:$A,'Scoring_Config'!$C:$C,25),0),"False,0")</f>
        <v>0</v>
      </c>
      <c r="AL594" t="s">
        <v>6700</v>
      </c>
      <c r="AM594" cm="1">
        <f t="array" ref="AM59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94" t="s">
        <v>6697</v>
      </c>
      <c r="AO594" t="s">
        <v>6697</v>
      </c>
      <c r="AP594" t="s">
        <v>6697</v>
      </c>
      <c r="AQ594" cm="1">
        <f t="array" ref="AQ594">IF(FALSE,"True," &amp; IF(_xlfn.XLOOKUP("Service_IsAny",'Scoring_Config'!$A:$A,'Scoring_Config'!$D:$D,"Yes")="Yes",_xlfn.XLOOKUP("Service_IsAny",'Scoring_Config'!$A:$A,'Scoring_Config'!$C:$C,0),0),"False,0")</f>
        <v>0</v>
      </c>
      <c r="AR594">
        <v>1</v>
      </c>
      <c r="AS594" cm="1">
        <f t="array" ref="AS594">IF(FALSE,"True," &amp; IF(_xlfn.XLOOKUP("Service_RangeGt1000",'Scoring_Config'!$A:$A,'Scoring_Config'!$D:$D,"Yes")="Yes",_xlfn.XLOOKUP("Service_RangeGt1000",'Scoring_Config'!$A:$A,'Scoring_Config'!$C:$C,0),0),"False,0")</f>
        <v>0</v>
      </c>
      <c r="AT594" cm="1">
        <f t="array" ref="AT594">IF(FALSE,"True," &amp; IF(_xlfn.XLOOKUP("App_IsAny",'Scoring_Config'!$A:$A,'Scoring_Config'!$D:$D,"Yes")="Yes",_xlfn.XLOOKUP("App_IsAny",'Scoring_Config'!$A:$A,'Scoring_Config'!$C:$C,0),0),"False,0")</f>
        <v>0</v>
      </c>
      <c r="AU594">
        <v>8</v>
      </c>
      <c r="AV594" cm="1">
        <f t="array" ref="AV594">IF(FALSE,"True," &amp; IF(_xlfn.XLOOKUP("App_RangeGt1000",'Scoring_Config'!$A:$A,'Scoring_Config'!$D:$D,"Yes")="Yes",_xlfn.XLOOKUP("App_RangeGt1000",'Scoring_Config'!$A:$A,'Scoring_Config'!$C:$C,0),0),"False,0")</f>
        <v>0</v>
      </c>
      <c r="AW594" cm="1">
        <f t="array" ref="AW594">IF(FALSE,"True," &amp; IF(_xlfn.XLOOKUP("Action_IsDenyOrDrop",'Scoring_Config'!$A:$A,'Scoring_Config'!$D:$D,"Yes")="Yes",_xlfn.XLOOKUP("Action_IsDenyOrDrop",'Scoring_Config'!$A:$A,'Scoring_Config'!$C:$C,0),0),"False,0")</f>
        <v>0</v>
      </c>
      <c r="AX594" cm="1">
        <f t="array" ref="AX594">IF(LEFT(AW594,4)="True",0,(IF(LEFT(Y594,4)="True",IF(_xlfn.XLOOKUP("Src_IsAny",'Scoring_Config'!$A:$A,'Scoring_Config'!$D:$D,"Yes")="Yes",_xlfn.XLOOKUP("Src_IsAny",'Scoring_Config'!$A:$A,'Scoring_Config'!$C:$C,10),0),0)+IF(LEFT(Z594,4)="True",IF(_xlfn.XLOOKUP("Src_CIDR_Le_16",'Scoring_Config'!$A:$A,'Scoring_Config'!$D:$D,"Yes")="Yes",_xlfn.XLOOKUP("Src_CIDR_Le_16",'Scoring_Config'!$A:$A,'Scoring_Config'!$C:$C,10),0),0)+IF(LEFT(AA594,4)="True",IF(_xlfn.XLOOKUP("Src_CIDR_17_22",'Scoring_Config'!$A:$A,'Scoring_Config'!$D:$D,"Yes")="Yes",_xlfn.XLOOKUP("Src_CIDR_17_22",'Scoring_Config'!$A:$A,'Scoring_Config'!$C:$C,5),0),0)+IF(LEFT(AB594,4)="True",IF(_xlfn.XLOOKUP("Dst_IsAny",'Scoring_Config'!$A:$A,'Scoring_Config'!$D:$D,"Yes")="Yes",_xlfn.XLOOKUP("Dst_IsAny",'Scoring_Config'!$A:$A,'Scoring_Config'!$C:$C,10),0),0)+IF(LEFT(AC594,4)="True",IF(_xlfn.XLOOKUP("Dst_CIDR_Le_16",'Scoring_Config'!$A:$A,'Scoring_Config'!$D:$D,"Yes")="Yes",_xlfn.XLOOKUP("Dst_CIDR_Le_16",'Scoring_Config'!$A:$A,'Scoring_Config'!$C:$C,10),0),0)+IF(LEFT(AD594,4)="True",IF(_xlfn.XLOOKUP("Dst_CIDR_17_22",'Scoring_Config'!$A:$A,'Scoring_Config'!$D:$D,"Yes")="Yes",_xlfn.XLOOKUP("Dst_CIDR_17_22",'Scoring_Config'!$A:$A,'Scoring_Config'!$C:$C,5),0),0)+IF(LEFT(AE594,4)="True",IF(_xlfn.XLOOKUP("SrcZone_IsAny",'Scoring_Config'!$A:$A,'Scoring_Config'!$D:$D,"Yes")="Yes",_xlfn.XLOOKUP("SrcZone_IsAny",'Scoring_Config'!$A:$A,'Scoring_Config'!$C:$C,10),0),0)+IF(LEFT(AF594,4)="True",IF(_xlfn.XLOOKUP("DstZone_IsAny",'Scoring_Config'!$A:$A,'Scoring_Config'!$D:$D,"Yes")="Yes",_xlfn.XLOOKUP("DstZone_IsAny",'Scoring_Config'!$A:$A,'Scoring_Config'!$C:$C,10),0),0)+IF(LEFT(AG594,4)="True",IF(_xlfn.XLOOKUP("Service_Any_OR_RangeGt1000",'Scoring_Config'!$A:$A,'Scoring_Config'!$D:$D,"Yes")="Yes",_xlfn.XLOOKUP("Service_Any_OR_RangeGt1000",'Scoring_Config'!$A:$A,'Scoring_Config'!$C:$C,10),0),0)+IF(LEFT(AH594,4)="True",IF(_xlfn.XLOOKUP("App_Any_OR_RangeGt1000",'Scoring_Config'!$A:$A,'Scoring_Config'!$D:$D,"Yes")="Yes",_xlfn.XLOOKUP("App_Any_OR_RangeGt1000",'Scoring_Config'!$A:$A,'Scoring_Config'!$C:$C,10),0),0)+IF(LEFT(AI594,4)="True",IF(_xlfn.XLOOKUP("Service_Insecure_Match",'Scoring_Config'!$A:$A,'Scoring_Config'!$D:$D,"Yes")="Yes",_xlfn.XLOOKUP("Service_Insecure_Match",'Scoring_Config'!$A:$A,'Scoring_Config'!$C:$C,5),0),0)+IF(LEFT(AJ594,4)="True",IF(_xlfn.XLOOKUP("Risky_Inbound",'Scoring_Config'!$A:$A,'Scoring_Config'!$D:$D,"Yes")="Yes",_xlfn.XLOOKUP("Risky_Inbound",'Scoring_Config'!$A:$A,'Scoring_Config'!$C:$C,50),0),0)+IF(LEFT(AK594,4)="True",IF(_xlfn.XLOOKUP("Risky_Outbound",'Scoring_Config'!$A:$A,'Scoring_Config'!$D:$D,"Yes")="Yes",_xlfn.XLOOKUP("Risky_Outbound",'Scoring_Config'!$A:$A,'Scoring_Config'!$C:$C,25),0),0)+IF(LEFT(AZ594,4)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594,FIND(",",AL594)+1,100)),0)+IF(LEFT(AM594,4)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594,FIND(",",AN594)+1,100)),0)+IF(_xlfn.XLOOKUP("Profile_Scoring",'Scoring_Config'!$A:$A,'Scoring_Config'!$D:$D,"Yes")="Yes",VALUE(MID(AO594,FIND(",",AO594)+1,100)),0)+IF(_xlfn.XLOOKUP("Options_Scoring",'Scoring_Config'!$A:$A,'Scoring_Config'!$D:$D,"Yes")="Yes",VALUE(MID(AP594,FIND(",",AP594)+1,100)),0)))</f>
        <v>0</v>
      </c>
      <c r="AZ594" cm="1">
        <f t="array" ref="AZ594">IF(FALSE,"True," &amp; IF(_xlfn.XLOOKUP("Migrate_Insecure",'Scoring_Config'!$A:$A,'Scoring_Config'!$D:$D,"Yes")="Yes",_xlfn.XLOOKUP("Migrate_Insecure",'Scoring_Config'!$A:$A,'Scoring_Config'!$C:$C,10),0),"False,0")</f>
        <v>0</v>
      </c>
    </row>
    <row r="595" spans="1:52">
      <c r="A595" t="s">
        <v>1979</v>
      </c>
      <c r="B595" t="s">
        <v>2568</v>
      </c>
      <c r="C595" t="s">
        <v>3542</v>
      </c>
      <c r="D595" t="s">
        <v>3545</v>
      </c>
      <c r="E595" t="s">
        <v>3563</v>
      </c>
      <c r="F595" t="s">
        <v>3730</v>
      </c>
      <c r="G595" t="s">
        <v>363</v>
      </c>
      <c r="H595" t="s">
        <v>174</v>
      </c>
      <c r="I595" t="s">
        <v>4110</v>
      </c>
      <c r="J595" t="s">
        <v>890</v>
      </c>
      <c r="K595" t="s">
        <v>1852</v>
      </c>
      <c r="L595" t="s">
        <v>1370</v>
      </c>
      <c r="M595" t="s">
        <v>1974</v>
      </c>
      <c r="N595" t="s">
        <v>4315</v>
      </c>
      <c r="O595" t="s">
        <v>4319</v>
      </c>
      <c r="P595" t="s">
        <v>4321</v>
      </c>
      <c r="Q595" t="s">
        <v>4759</v>
      </c>
      <c r="R595" t="s">
        <v>5437</v>
      </c>
      <c r="S595" t="s">
        <v>5440</v>
      </c>
      <c r="T595" t="s">
        <v>5726</v>
      </c>
      <c r="U595" t="s">
        <v>6252</v>
      </c>
      <c r="Y595" cm="1">
        <f t="array" ref="Y595">IF(FALSE,"True," &amp; IF(_xlfn.XLOOKUP("Src_IsAny",'Scoring_Config'!$A:$A,'Scoring_Config'!$D:$D,"Yes")="Yes",_xlfn.XLOOKUP("Src_IsAny",'Scoring_Config'!$A:$A,'Scoring_Config'!$C:$C,10),0),"False,0")</f>
        <v>0</v>
      </c>
      <c r="Z595" cm="1">
        <f t="array" ref="Z595">IF(FALSE,"True," &amp; IF(_xlfn.XLOOKUP("Src_CIDR_Le_16",'Scoring_Config'!$A:$A,'Scoring_Config'!$D:$D,"Yes")="Yes",_xlfn.XLOOKUP("Src_CIDR_Le_16",'Scoring_Config'!$A:$A,'Scoring_Config'!$C:$C,10),0),"False,0")</f>
        <v>0</v>
      </c>
      <c r="AA595" cm="1">
        <f t="array" ref="AA595">IF(FALSE,"True," &amp; IF(_xlfn.XLOOKUP("Src_CIDR_17_22",'Scoring_Config'!$A:$A,'Scoring_Config'!$D:$D,"Yes")="Yes",_xlfn.XLOOKUP("Src_CIDR_17_22",'Scoring_Config'!$A:$A,'Scoring_Config'!$C:$C,5),0),"False,0")</f>
        <v>0</v>
      </c>
      <c r="AB595" cm="1">
        <f t="array" ref="AB595">IF(FALSE,"True," &amp; IF(_xlfn.XLOOKUP("Dst_IsAny",'Scoring_Config'!$A:$A,'Scoring_Config'!$D:$D,"Yes")="Yes",_xlfn.XLOOKUP("Dst_IsAny",'Scoring_Config'!$A:$A,'Scoring_Config'!$C:$C,10),0),"False,0")</f>
        <v>0</v>
      </c>
      <c r="AC595" cm="1">
        <f t="array" ref="AC595">IF(FALSE,"True," &amp; IF(_xlfn.XLOOKUP("Dst_CIDR_Le_16",'Scoring_Config'!$A:$A,'Scoring_Config'!$D:$D,"Yes")="Yes",_xlfn.XLOOKUP("Dst_CIDR_Le_16",'Scoring_Config'!$A:$A,'Scoring_Config'!$C:$C,10),0),"False,0")</f>
        <v>0</v>
      </c>
      <c r="AD595" cm="1">
        <f t="array" ref="AD595">IF(FALSE,"True," &amp; IF(_xlfn.XLOOKUP("Dst_CIDR_17_22",'Scoring_Config'!$A:$A,'Scoring_Config'!$D:$D,"Yes")="Yes",_xlfn.XLOOKUP("Dst_CIDR_17_22",'Scoring_Config'!$A:$A,'Scoring_Config'!$C:$C,5),0),"False,0")</f>
        <v>0</v>
      </c>
      <c r="AE595" cm="1">
        <f t="array" ref="AE595">IF(FALSE,"True," &amp; IF(_xlfn.XLOOKUP("SrcZone_IsAny",'Scoring_Config'!$A:$A,'Scoring_Config'!$D:$D,"Yes")="Yes",_xlfn.XLOOKUP("SrcZone_IsAny",'Scoring_Config'!$A:$A,'Scoring_Config'!$C:$C,10),0),"False,0")</f>
        <v>0</v>
      </c>
      <c r="AF595" cm="1">
        <f t="array" ref="AF595">IF(FALSE,"True," &amp; IF(_xlfn.XLOOKUP("DstZone_IsAny",'Scoring_Config'!$A:$A,'Scoring_Config'!$D:$D,"Yes")="Yes",_xlfn.XLOOKUP("DstZone_IsAny",'Scoring_Config'!$A:$A,'Scoring_Config'!$C:$C,10),0),"False,0")</f>
        <v>0</v>
      </c>
      <c r="AG595" cm="1">
        <f t="array" ref="AG59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95" cm="1">
        <f t="array" ref="AH595">IF(FALSE,"True," &amp; IF(_xlfn.XLOOKUP("App_Any_OR_RangeGt1000",'Scoring_Config'!$A:$A,'Scoring_Config'!$D:$D,"Yes")="Yes",_xlfn.XLOOKUP("App_Any_OR_RangeGt1000",'Scoring_Config'!$A:$A,'Scoring_Config'!$C:$C,10),0),"False,0")</f>
        <v>0</v>
      </c>
      <c r="AI595" cm="1">
        <f t="array" ref="AI595">IF(FALSE,"True," &amp; IF(_xlfn.XLOOKUP("Service_Insecure_Match",'Scoring_Config'!$A:$A,'Scoring_Config'!$D:$D,"Yes")="Yes",_xlfn.XLOOKUP("Service_Insecure_Match",'Scoring_Config'!$A:$A,'Scoring_Config'!$C:$C,5),0),"False,0")</f>
        <v>0</v>
      </c>
      <c r="AJ595" cm="1">
        <f t="array" ref="AJ595">IF(FALSE,"True," &amp; IF(_xlfn.XLOOKUP("Risky_Inbound",'Scoring_Config'!$A:$A,'Scoring_Config'!$D:$D,"Yes")="Yes",_xlfn.XLOOKUP("Risky_Inbound",'Scoring_Config'!$A:$A,'Scoring_Config'!$C:$C,50),0),"False,0")</f>
        <v>0</v>
      </c>
      <c r="AK595" cm="1">
        <f t="array" ref="AK595">IF(FALSE,"True," &amp; IF(_xlfn.XLOOKUP("Risky_Outbound",'Scoring_Config'!$A:$A,'Scoring_Config'!$D:$D,"Yes")="Yes",_xlfn.XLOOKUP("Risky_Outbound",'Scoring_Config'!$A:$A,'Scoring_Config'!$C:$C,25),0),"False,0")</f>
        <v>0</v>
      </c>
      <c r="AL595" t="s">
        <v>6700</v>
      </c>
      <c r="AM595" cm="1">
        <f t="array" ref="AM59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95" t="s">
        <v>6697</v>
      </c>
      <c r="AO595" t="s">
        <v>6697</v>
      </c>
      <c r="AP595" t="s">
        <v>6697</v>
      </c>
      <c r="AQ595" cm="1">
        <f t="array" ref="AQ595">IF(FALSE,"True," &amp; IF(_xlfn.XLOOKUP("Service_IsAny",'Scoring_Config'!$A:$A,'Scoring_Config'!$D:$D,"Yes")="Yes",_xlfn.XLOOKUP("Service_IsAny",'Scoring_Config'!$A:$A,'Scoring_Config'!$C:$C,0),0),"False,0")</f>
        <v>0</v>
      </c>
      <c r="AR595">
        <v>1</v>
      </c>
      <c r="AS595" cm="1">
        <f t="array" ref="AS595">IF(FALSE,"True," &amp; IF(_xlfn.XLOOKUP("Service_RangeGt1000",'Scoring_Config'!$A:$A,'Scoring_Config'!$D:$D,"Yes")="Yes",_xlfn.XLOOKUP("Service_RangeGt1000",'Scoring_Config'!$A:$A,'Scoring_Config'!$C:$C,0),0),"False,0")</f>
        <v>0</v>
      </c>
      <c r="AT595" cm="1">
        <f t="array" ref="AT595">IF(FALSE,"True," &amp; IF(_xlfn.XLOOKUP("App_IsAny",'Scoring_Config'!$A:$A,'Scoring_Config'!$D:$D,"Yes")="Yes",_xlfn.XLOOKUP("App_IsAny",'Scoring_Config'!$A:$A,'Scoring_Config'!$C:$C,0),0),"False,0")</f>
        <v>0</v>
      </c>
      <c r="AU595">
        <v>9</v>
      </c>
      <c r="AV595" cm="1">
        <f t="array" ref="AV595">IF(FALSE,"True," &amp; IF(_xlfn.XLOOKUP("App_RangeGt1000",'Scoring_Config'!$A:$A,'Scoring_Config'!$D:$D,"Yes")="Yes",_xlfn.XLOOKUP("App_RangeGt1000",'Scoring_Config'!$A:$A,'Scoring_Config'!$C:$C,0),0),"False,0")</f>
        <v>0</v>
      </c>
      <c r="AW595" cm="1">
        <f t="array" ref="AW595">IF(FALSE,"True," &amp; IF(_xlfn.XLOOKUP("Action_IsDenyOrDrop",'Scoring_Config'!$A:$A,'Scoring_Config'!$D:$D,"Yes")="Yes",_xlfn.XLOOKUP("Action_IsDenyOrDrop",'Scoring_Config'!$A:$A,'Scoring_Config'!$C:$C,0),0),"False,0")</f>
        <v>0</v>
      </c>
      <c r="AX595" cm="1">
        <f t="array" ref="AX595">IF(LEFT(AW595,4)="True",0,(IF(LEFT(Y595,4)="True",IF(_xlfn.XLOOKUP("Src_IsAny",'Scoring_Config'!$A:$A,'Scoring_Config'!$D:$D,"Yes")="Yes",_xlfn.XLOOKUP("Src_IsAny",'Scoring_Config'!$A:$A,'Scoring_Config'!$C:$C,10),0),0)+IF(LEFT(Z595,4)="True",IF(_xlfn.XLOOKUP("Src_CIDR_Le_16",'Scoring_Config'!$A:$A,'Scoring_Config'!$D:$D,"Yes")="Yes",_xlfn.XLOOKUP("Src_CIDR_Le_16",'Scoring_Config'!$A:$A,'Scoring_Config'!$C:$C,10),0),0)+IF(LEFT(AA595,4)="True",IF(_xlfn.XLOOKUP("Src_CIDR_17_22",'Scoring_Config'!$A:$A,'Scoring_Config'!$D:$D,"Yes")="Yes",_xlfn.XLOOKUP("Src_CIDR_17_22",'Scoring_Config'!$A:$A,'Scoring_Config'!$C:$C,5),0),0)+IF(LEFT(AB595,4)="True",IF(_xlfn.XLOOKUP("Dst_IsAny",'Scoring_Config'!$A:$A,'Scoring_Config'!$D:$D,"Yes")="Yes",_xlfn.XLOOKUP("Dst_IsAny",'Scoring_Config'!$A:$A,'Scoring_Config'!$C:$C,10),0),0)+IF(LEFT(AC595,4)="True",IF(_xlfn.XLOOKUP("Dst_CIDR_Le_16",'Scoring_Config'!$A:$A,'Scoring_Config'!$D:$D,"Yes")="Yes",_xlfn.XLOOKUP("Dst_CIDR_Le_16",'Scoring_Config'!$A:$A,'Scoring_Config'!$C:$C,10),0),0)+IF(LEFT(AD595,4)="True",IF(_xlfn.XLOOKUP("Dst_CIDR_17_22",'Scoring_Config'!$A:$A,'Scoring_Config'!$D:$D,"Yes")="Yes",_xlfn.XLOOKUP("Dst_CIDR_17_22",'Scoring_Config'!$A:$A,'Scoring_Config'!$C:$C,5),0),0)+IF(LEFT(AE595,4)="True",IF(_xlfn.XLOOKUP("SrcZone_IsAny",'Scoring_Config'!$A:$A,'Scoring_Config'!$D:$D,"Yes")="Yes",_xlfn.XLOOKUP("SrcZone_IsAny",'Scoring_Config'!$A:$A,'Scoring_Config'!$C:$C,10),0),0)+IF(LEFT(AF595,4)="True",IF(_xlfn.XLOOKUP("DstZone_IsAny",'Scoring_Config'!$A:$A,'Scoring_Config'!$D:$D,"Yes")="Yes",_xlfn.XLOOKUP("DstZone_IsAny",'Scoring_Config'!$A:$A,'Scoring_Config'!$C:$C,10),0),0)+IF(LEFT(AG595,4)="True",IF(_xlfn.XLOOKUP("Service_Any_OR_RangeGt1000",'Scoring_Config'!$A:$A,'Scoring_Config'!$D:$D,"Yes")="Yes",_xlfn.XLOOKUP("Service_Any_OR_RangeGt1000",'Scoring_Config'!$A:$A,'Scoring_Config'!$C:$C,10),0),0)+IF(LEFT(AH595,4)="True",IF(_xlfn.XLOOKUP("App_Any_OR_RangeGt1000",'Scoring_Config'!$A:$A,'Scoring_Config'!$D:$D,"Yes")="Yes",_xlfn.XLOOKUP("App_Any_OR_RangeGt1000",'Scoring_Config'!$A:$A,'Scoring_Config'!$C:$C,10),0),0)+IF(LEFT(AI595,4)="True",IF(_xlfn.XLOOKUP("Service_Insecure_Match",'Scoring_Config'!$A:$A,'Scoring_Config'!$D:$D,"Yes")="Yes",_xlfn.XLOOKUP("Service_Insecure_Match",'Scoring_Config'!$A:$A,'Scoring_Config'!$C:$C,5),0),0)+IF(LEFT(AJ595,4)="True",IF(_xlfn.XLOOKUP("Risky_Inbound",'Scoring_Config'!$A:$A,'Scoring_Config'!$D:$D,"Yes")="Yes",_xlfn.XLOOKUP("Risky_Inbound",'Scoring_Config'!$A:$A,'Scoring_Config'!$C:$C,50),0),0)+IF(LEFT(AK595,4)="True",IF(_xlfn.XLOOKUP("Risky_Outbound",'Scoring_Config'!$A:$A,'Scoring_Config'!$D:$D,"Yes")="Yes",_xlfn.XLOOKUP("Risky_Outbound",'Scoring_Config'!$A:$A,'Scoring_Config'!$C:$C,25),0),0)+IF(LEFT(AZ595,4)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595,FIND(",",AL595)+1,100)),0)+IF(LEFT(AM595,4)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595,FIND(",",AN595)+1,100)),0)+IF(_xlfn.XLOOKUP("Profile_Scoring",'Scoring_Config'!$A:$A,'Scoring_Config'!$D:$D,"Yes")="Yes",VALUE(MID(AO595,FIND(",",AO595)+1,100)),0)+IF(_xlfn.XLOOKUP("Options_Scoring",'Scoring_Config'!$A:$A,'Scoring_Config'!$D:$D,"Yes")="Yes",VALUE(MID(AP595,FIND(",",AP595)+1,100)),0)))</f>
        <v>0</v>
      </c>
      <c r="AZ595" cm="1">
        <f t="array" ref="AZ595">IF(FALSE,"True," &amp; IF(_xlfn.XLOOKUP("Migrate_Insecure",'Scoring_Config'!$A:$A,'Scoring_Config'!$D:$D,"Yes")="Yes",_xlfn.XLOOKUP("Migrate_Insecure",'Scoring_Config'!$A:$A,'Scoring_Config'!$C:$C,10),0),"False,0")</f>
        <v>0</v>
      </c>
    </row>
    <row r="596" spans="1:52">
      <c r="A596" t="s">
        <v>1979</v>
      </c>
      <c r="B596" t="s">
        <v>2569</v>
      </c>
      <c r="C596" t="s">
        <v>3542</v>
      </c>
      <c r="D596" t="s">
        <v>3545</v>
      </c>
      <c r="E596" t="s">
        <v>3563</v>
      </c>
      <c r="F596" t="s">
        <v>3790</v>
      </c>
      <c r="G596" t="s">
        <v>364</v>
      </c>
      <c r="H596" t="s">
        <v>174</v>
      </c>
      <c r="I596" t="s">
        <v>4110</v>
      </c>
      <c r="J596" t="s">
        <v>890</v>
      </c>
      <c r="K596" t="s">
        <v>1840</v>
      </c>
      <c r="L596" t="s">
        <v>1370</v>
      </c>
      <c r="M596" t="s">
        <v>1974</v>
      </c>
      <c r="N596" t="s">
        <v>4315</v>
      </c>
      <c r="O596" t="s">
        <v>4319</v>
      </c>
      <c r="P596" t="s">
        <v>4321</v>
      </c>
      <c r="Q596" t="s">
        <v>4760</v>
      </c>
      <c r="R596" t="s">
        <v>5439</v>
      </c>
      <c r="S596" t="s">
        <v>4324</v>
      </c>
      <c r="T596" t="s">
        <v>5746</v>
      </c>
      <c r="U596" t="s">
        <v>6252</v>
      </c>
      <c r="Y596" cm="1">
        <f t="array" ref="Y596">IF(FALSE,"True," &amp; IF(_xlfn.XLOOKUP("Src_IsAny",'Scoring_Config'!$A:$A,'Scoring_Config'!$D:$D,"Yes")="Yes",_xlfn.XLOOKUP("Src_IsAny",'Scoring_Config'!$A:$A,'Scoring_Config'!$C:$C,10),0),"False,0")</f>
        <v>0</v>
      </c>
      <c r="Z596" cm="1">
        <f t="array" ref="Z596">IF(FALSE,"True," &amp; IF(_xlfn.XLOOKUP("Src_CIDR_Le_16",'Scoring_Config'!$A:$A,'Scoring_Config'!$D:$D,"Yes")="Yes",_xlfn.XLOOKUP("Src_CIDR_Le_16",'Scoring_Config'!$A:$A,'Scoring_Config'!$C:$C,10),0),"False,0")</f>
        <v>0</v>
      </c>
      <c r="AA596" cm="1">
        <f t="array" ref="AA596">IF(FALSE,"True," &amp; IF(_xlfn.XLOOKUP("Src_CIDR_17_22",'Scoring_Config'!$A:$A,'Scoring_Config'!$D:$D,"Yes")="Yes",_xlfn.XLOOKUP("Src_CIDR_17_22",'Scoring_Config'!$A:$A,'Scoring_Config'!$C:$C,5),0),"False,0")</f>
        <v>0</v>
      </c>
      <c r="AB596" cm="1">
        <f t="array" ref="AB596">IF(FALSE,"True," &amp; IF(_xlfn.XLOOKUP("Dst_IsAny",'Scoring_Config'!$A:$A,'Scoring_Config'!$D:$D,"Yes")="Yes",_xlfn.XLOOKUP("Dst_IsAny",'Scoring_Config'!$A:$A,'Scoring_Config'!$C:$C,10),0),"False,0")</f>
        <v>0</v>
      </c>
      <c r="AC596" cm="1">
        <f t="array" ref="AC596">IF(FALSE,"True," &amp; IF(_xlfn.XLOOKUP("Dst_CIDR_Le_16",'Scoring_Config'!$A:$A,'Scoring_Config'!$D:$D,"Yes")="Yes",_xlfn.XLOOKUP("Dst_CIDR_Le_16",'Scoring_Config'!$A:$A,'Scoring_Config'!$C:$C,10),0),"False,0")</f>
        <v>0</v>
      </c>
      <c r="AD596" cm="1">
        <f t="array" ref="AD596">IF(FALSE,"True," &amp; IF(_xlfn.XLOOKUP("Dst_CIDR_17_22",'Scoring_Config'!$A:$A,'Scoring_Config'!$D:$D,"Yes")="Yes",_xlfn.XLOOKUP("Dst_CIDR_17_22",'Scoring_Config'!$A:$A,'Scoring_Config'!$C:$C,5),0),"False,0")</f>
        <v>0</v>
      </c>
      <c r="AE596" cm="1">
        <f t="array" ref="AE596">IF(FALSE,"True," &amp; IF(_xlfn.XLOOKUP("SrcZone_IsAny",'Scoring_Config'!$A:$A,'Scoring_Config'!$D:$D,"Yes")="Yes",_xlfn.XLOOKUP("SrcZone_IsAny",'Scoring_Config'!$A:$A,'Scoring_Config'!$C:$C,10),0),"False,0")</f>
        <v>0</v>
      </c>
      <c r="AF596" cm="1">
        <f t="array" ref="AF596">IF(FALSE,"True," &amp; IF(_xlfn.XLOOKUP("DstZone_IsAny",'Scoring_Config'!$A:$A,'Scoring_Config'!$D:$D,"Yes")="Yes",_xlfn.XLOOKUP("DstZone_IsAny",'Scoring_Config'!$A:$A,'Scoring_Config'!$C:$C,10),0),"False,0")</f>
        <v>0</v>
      </c>
      <c r="AG596" cm="1">
        <f t="array" ref="AG59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96" cm="1">
        <f t="array" ref="AH596">IF(FALSE,"True," &amp; IF(_xlfn.XLOOKUP("App_Any_OR_RangeGt1000",'Scoring_Config'!$A:$A,'Scoring_Config'!$D:$D,"Yes")="Yes",_xlfn.XLOOKUP("App_Any_OR_RangeGt1000",'Scoring_Config'!$A:$A,'Scoring_Config'!$C:$C,10),0),"False,0")</f>
        <v>0</v>
      </c>
      <c r="AI596" cm="1">
        <f t="array" ref="AI596">IF(FALSE,"True," &amp; IF(_xlfn.XLOOKUP("Service_Insecure_Match",'Scoring_Config'!$A:$A,'Scoring_Config'!$D:$D,"Yes")="Yes",_xlfn.XLOOKUP("Service_Insecure_Match",'Scoring_Config'!$A:$A,'Scoring_Config'!$C:$C,5),0),"False,0")</f>
        <v>0</v>
      </c>
      <c r="AJ596" cm="1">
        <f t="array" ref="AJ596">IF(FALSE,"True," &amp; IF(_xlfn.XLOOKUP("Risky_Inbound",'Scoring_Config'!$A:$A,'Scoring_Config'!$D:$D,"Yes")="Yes",_xlfn.XLOOKUP("Risky_Inbound",'Scoring_Config'!$A:$A,'Scoring_Config'!$C:$C,50),0),"False,0")</f>
        <v>0</v>
      </c>
      <c r="AK596" cm="1">
        <f t="array" ref="AK596">IF(FALSE,"True," &amp; IF(_xlfn.XLOOKUP("Risky_Outbound",'Scoring_Config'!$A:$A,'Scoring_Config'!$D:$D,"Yes")="Yes",_xlfn.XLOOKUP("Risky_Outbound",'Scoring_Config'!$A:$A,'Scoring_Config'!$C:$C,25),0),"False,0")</f>
        <v>0</v>
      </c>
      <c r="AL596" t="s">
        <v>6700</v>
      </c>
      <c r="AM596" cm="1">
        <f t="array" ref="AM59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96" t="s">
        <v>6697</v>
      </c>
      <c r="AO596" t="s">
        <v>6697</v>
      </c>
      <c r="AP596" t="s">
        <v>6697</v>
      </c>
      <c r="AQ596" cm="1">
        <f t="array" ref="AQ596">IF(FALSE,"True," &amp; IF(_xlfn.XLOOKUP("Service_IsAny",'Scoring_Config'!$A:$A,'Scoring_Config'!$D:$D,"Yes")="Yes",_xlfn.XLOOKUP("Service_IsAny",'Scoring_Config'!$A:$A,'Scoring_Config'!$C:$C,0),0),"False,0")</f>
        <v>0</v>
      </c>
      <c r="AR596">
        <v>1</v>
      </c>
      <c r="AS596" cm="1">
        <f t="array" ref="AS596">IF(FALSE,"True," &amp; IF(_xlfn.XLOOKUP("Service_RangeGt1000",'Scoring_Config'!$A:$A,'Scoring_Config'!$D:$D,"Yes")="Yes",_xlfn.XLOOKUP("Service_RangeGt1000",'Scoring_Config'!$A:$A,'Scoring_Config'!$C:$C,0),0),"False,0")</f>
        <v>0</v>
      </c>
      <c r="AT596" cm="1">
        <f t="array" ref="AT596">IF(FALSE,"True," &amp; IF(_xlfn.XLOOKUP("App_IsAny",'Scoring_Config'!$A:$A,'Scoring_Config'!$D:$D,"Yes")="Yes",_xlfn.XLOOKUP("App_IsAny",'Scoring_Config'!$A:$A,'Scoring_Config'!$C:$C,0),0),"False,0")</f>
        <v>0</v>
      </c>
      <c r="AU596">
        <v>6</v>
      </c>
      <c r="AV596" cm="1">
        <f t="array" ref="AV596">IF(FALSE,"True," &amp; IF(_xlfn.XLOOKUP("App_RangeGt1000",'Scoring_Config'!$A:$A,'Scoring_Config'!$D:$D,"Yes")="Yes",_xlfn.XLOOKUP("App_RangeGt1000",'Scoring_Config'!$A:$A,'Scoring_Config'!$C:$C,0),0),"False,0")</f>
        <v>0</v>
      </c>
      <c r="AW596" cm="1">
        <f t="array" ref="AW596">IF(FALSE,"True," &amp; IF(_xlfn.XLOOKUP("Action_IsDenyOrDrop",'Scoring_Config'!$A:$A,'Scoring_Config'!$D:$D,"Yes")="Yes",_xlfn.XLOOKUP("Action_IsDenyOrDrop",'Scoring_Config'!$A:$A,'Scoring_Config'!$C:$C,0),0),"False,0")</f>
        <v>0</v>
      </c>
      <c r="AX596" cm="1">
        <f t="array" ref="AX596">IF(LEFT(AW596,4)="True",0,(IF(LEFT(Y596,4)="True",IF(_xlfn.XLOOKUP("Src_IsAny",'Scoring_Config'!$A:$A,'Scoring_Config'!$D:$D,"Yes")="Yes",_xlfn.XLOOKUP("Src_IsAny",'Scoring_Config'!$A:$A,'Scoring_Config'!$C:$C,10),0),0)+IF(LEFT(Z596,4)="True",IF(_xlfn.XLOOKUP("Src_CIDR_Le_16",'Scoring_Config'!$A:$A,'Scoring_Config'!$D:$D,"Yes")="Yes",_xlfn.XLOOKUP("Src_CIDR_Le_16",'Scoring_Config'!$A:$A,'Scoring_Config'!$C:$C,10),0),0)+IF(LEFT(AA596,4)="True",IF(_xlfn.XLOOKUP("Src_CIDR_17_22",'Scoring_Config'!$A:$A,'Scoring_Config'!$D:$D,"Yes")="Yes",_xlfn.XLOOKUP("Src_CIDR_17_22",'Scoring_Config'!$A:$A,'Scoring_Config'!$C:$C,5),0),0)+IF(LEFT(AB596,4)="True",IF(_xlfn.XLOOKUP("Dst_IsAny",'Scoring_Config'!$A:$A,'Scoring_Config'!$D:$D,"Yes")="Yes",_xlfn.XLOOKUP("Dst_IsAny",'Scoring_Config'!$A:$A,'Scoring_Config'!$C:$C,10),0),0)+IF(LEFT(AC596,4)="True",IF(_xlfn.XLOOKUP("Dst_CIDR_Le_16",'Scoring_Config'!$A:$A,'Scoring_Config'!$D:$D,"Yes")="Yes",_xlfn.XLOOKUP("Dst_CIDR_Le_16",'Scoring_Config'!$A:$A,'Scoring_Config'!$C:$C,10),0),0)+IF(LEFT(AD596,4)="True",IF(_xlfn.XLOOKUP("Dst_CIDR_17_22",'Scoring_Config'!$A:$A,'Scoring_Config'!$D:$D,"Yes")="Yes",_xlfn.XLOOKUP("Dst_CIDR_17_22",'Scoring_Config'!$A:$A,'Scoring_Config'!$C:$C,5),0),0)+IF(LEFT(AE596,4)="True",IF(_xlfn.XLOOKUP("SrcZone_IsAny",'Scoring_Config'!$A:$A,'Scoring_Config'!$D:$D,"Yes")="Yes",_xlfn.XLOOKUP("SrcZone_IsAny",'Scoring_Config'!$A:$A,'Scoring_Config'!$C:$C,10),0),0)+IF(LEFT(AF596,4)="True",IF(_xlfn.XLOOKUP("DstZone_IsAny",'Scoring_Config'!$A:$A,'Scoring_Config'!$D:$D,"Yes")="Yes",_xlfn.XLOOKUP("DstZone_IsAny",'Scoring_Config'!$A:$A,'Scoring_Config'!$C:$C,10),0),0)+IF(LEFT(AG596,4)="True",IF(_xlfn.XLOOKUP("Service_Any_OR_RangeGt1000",'Scoring_Config'!$A:$A,'Scoring_Config'!$D:$D,"Yes")="Yes",_xlfn.XLOOKUP("Service_Any_OR_RangeGt1000",'Scoring_Config'!$A:$A,'Scoring_Config'!$C:$C,10),0),0)+IF(LEFT(AH596,4)="True",IF(_xlfn.XLOOKUP("App_Any_OR_RangeGt1000",'Scoring_Config'!$A:$A,'Scoring_Config'!$D:$D,"Yes")="Yes",_xlfn.XLOOKUP("App_Any_OR_RangeGt1000",'Scoring_Config'!$A:$A,'Scoring_Config'!$C:$C,10),0),0)+IF(LEFT(AI596,4)="True",IF(_xlfn.XLOOKUP("Service_Insecure_Match",'Scoring_Config'!$A:$A,'Scoring_Config'!$D:$D,"Yes")="Yes",_xlfn.XLOOKUP("Service_Insecure_Match",'Scoring_Config'!$A:$A,'Scoring_Config'!$C:$C,5),0),0)+IF(LEFT(AJ596,4)="True",IF(_xlfn.XLOOKUP("Risky_Inbound",'Scoring_Config'!$A:$A,'Scoring_Config'!$D:$D,"Yes")="Yes",_xlfn.XLOOKUP("Risky_Inbound",'Scoring_Config'!$A:$A,'Scoring_Config'!$C:$C,50),0),0)+IF(LEFT(AK596,4)="True",IF(_xlfn.XLOOKUP("Risky_Outbound",'Scoring_Config'!$A:$A,'Scoring_Config'!$D:$D,"Yes")="Yes",_xlfn.XLOOKUP("Risky_Outbound",'Scoring_Config'!$A:$A,'Scoring_Config'!$C:$C,25),0),0)+IF(LEFT(AZ596,4)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596,FIND(",",AL596)+1,100)),0)+IF(LEFT(AM596,4)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596,FIND(",",AN596)+1,100)),0)+IF(_xlfn.XLOOKUP("Profile_Scoring",'Scoring_Config'!$A:$A,'Scoring_Config'!$D:$D,"Yes")="Yes",VALUE(MID(AO596,FIND(",",AO596)+1,100)),0)+IF(_xlfn.XLOOKUP("Options_Scoring",'Scoring_Config'!$A:$A,'Scoring_Config'!$D:$D,"Yes")="Yes",VALUE(MID(AP596,FIND(",",AP596)+1,100)),0)))</f>
        <v>0</v>
      </c>
      <c r="AZ596" cm="1">
        <f t="array" ref="AZ596">IF(FALSE,"True," &amp; IF(_xlfn.XLOOKUP("Migrate_Insecure",'Scoring_Config'!$A:$A,'Scoring_Config'!$D:$D,"Yes")="Yes",_xlfn.XLOOKUP("Migrate_Insecure",'Scoring_Config'!$A:$A,'Scoring_Config'!$C:$C,10),0),"False,0")</f>
        <v>0</v>
      </c>
    </row>
    <row r="597" spans="1:52">
      <c r="A597" t="s">
        <v>1979</v>
      </c>
      <c r="B597" t="s">
        <v>2570</v>
      </c>
      <c r="C597" t="s">
        <v>3542</v>
      </c>
      <c r="D597" t="s">
        <v>3544</v>
      </c>
      <c r="E597" t="s">
        <v>3562</v>
      </c>
      <c r="F597" t="s">
        <v>3811</v>
      </c>
      <c r="G597" t="s">
        <v>357</v>
      </c>
      <c r="H597" t="s">
        <v>193</v>
      </c>
      <c r="I597" t="s">
        <v>4180</v>
      </c>
      <c r="J597" t="s">
        <v>995</v>
      </c>
      <c r="K597" t="s">
        <v>1853</v>
      </c>
      <c r="L597" t="s">
        <v>1457</v>
      </c>
      <c r="M597" t="s">
        <v>1973</v>
      </c>
      <c r="N597" t="s">
        <v>4315</v>
      </c>
      <c r="O597" t="s">
        <v>4319</v>
      </c>
      <c r="P597" t="s">
        <v>4323</v>
      </c>
      <c r="Q597" t="s">
        <v>4711</v>
      </c>
      <c r="R597" t="s">
        <v>5439</v>
      </c>
      <c r="S597" t="s">
        <v>4324</v>
      </c>
      <c r="T597" t="s">
        <v>5747</v>
      </c>
      <c r="U597" t="s">
        <v>5828</v>
      </c>
      <c r="Y597" cm="1">
        <f t="array" ref="Y597">IF(FALSE,"True," &amp; IF(_xlfn.XLOOKUP("Src_IsAny",'Scoring_Config'!$A:$A,'Scoring_Config'!$D:$D,"Yes")="Yes",_xlfn.XLOOKUP("Src_IsAny",'Scoring_Config'!$A:$A,'Scoring_Config'!$C:$C,10),0),"False,0")</f>
        <v>0</v>
      </c>
      <c r="Z597" cm="1">
        <f t="array" ref="Z597">IF(FALSE,"True," &amp; IF(_xlfn.XLOOKUP("Src_CIDR_Le_16",'Scoring_Config'!$A:$A,'Scoring_Config'!$D:$D,"Yes")="Yes",_xlfn.XLOOKUP("Src_CIDR_Le_16",'Scoring_Config'!$A:$A,'Scoring_Config'!$C:$C,10),0),"False,0")</f>
        <v>0</v>
      </c>
      <c r="AA597" cm="1">
        <f t="array" ref="AA597">IF(FALSE,"True," &amp; IF(_xlfn.XLOOKUP("Src_CIDR_17_22",'Scoring_Config'!$A:$A,'Scoring_Config'!$D:$D,"Yes")="Yes",_xlfn.XLOOKUP("Src_CIDR_17_22",'Scoring_Config'!$A:$A,'Scoring_Config'!$C:$C,5),0),"False,0")</f>
        <v>0</v>
      </c>
      <c r="AB597" cm="1">
        <f t="array" ref="AB597">IF(FALSE,"True," &amp; IF(_xlfn.XLOOKUP("Dst_IsAny",'Scoring_Config'!$A:$A,'Scoring_Config'!$D:$D,"Yes")="Yes",_xlfn.XLOOKUP("Dst_IsAny",'Scoring_Config'!$A:$A,'Scoring_Config'!$C:$C,10),0),"False,0")</f>
        <v>0</v>
      </c>
      <c r="AC597" cm="1">
        <f t="array" ref="AC597">IF(FALSE,"True," &amp; IF(_xlfn.XLOOKUP("Dst_CIDR_Le_16",'Scoring_Config'!$A:$A,'Scoring_Config'!$D:$D,"Yes")="Yes",_xlfn.XLOOKUP("Dst_CIDR_Le_16",'Scoring_Config'!$A:$A,'Scoring_Config'!$C:$C,10),0),"False,0")</f>
        <v>0</v>
      </c>
      <c r="AD597" cm="1">
        <f t="array" ref="AD597">IF(FALSE,"True," &amp; IF(_xlfn.XLOOKUP("Dst_CIDR_17_22",'Scoring_Config'!$A:$A,'Scoring_Config'!$D:$D,"Yes")="Yes",_xlfn.XLOOKUP("Dst_CIDR_17_22",'Scoring_Config'!$A:$A,'Scoring_Config'!$C:$C,5),0),"False,0")</f>
        <v>0</v>
      </c>
      <c r="AE597" cm="1">
        <f t="array" ref="AE597">IF(FALSE,"True," &amp; IF(_xlfn.XLOOKUP("SrcZone_IsAny",'Scoring_Config'!$A:$A,'Scoring_Config'!$D:$D,"Yes")="Yes",_xlfn.XLOOKUP("SrcZone_IsAny",'Scoring_Config'!$A:$A,'Scoring_Config'!$C:$C,10),0),"False,0")</f>
        <v>0</v>
      </c>
      <c r="AF597" cm="1">
        <f t="array" ref="AF597">IF(FALSE,"True," &amp; IF(_xlfn.XLOOKUP("DstZone_IsAny",'Scoring_Config'!$A:$A,'Scoring_Config'!$D:$D,"Yes")="Yes",_xlfn.XLOOKUP("DstZone_IsAny",'Scoring_Config'!$A:$A,'Scoring_Config'!$C:$C,10),0),"False,0")</f>
        <v>0</v>
      </c>
      <c r="AG597" cm="1">
        <f t="array" ref="AG59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97" cm="1">
        <f t="array" ref="AH597">IF(FALSE,"True," &amp; IF(_xlfn.XLOOKUP("App_Any_OR_RangeGt1000",'Scoring_Config'!$A:$A,'Scoring_Config'!$D:$D,"Yes")="Yes",_xlfn.XLOOKUP("App_Any_OR_RangeGt1000",'Scoring_Config'!$A:$A,'Scoring_Config'!$C:$C,10),0),"False,0")</f>
        <v>0</v>
      </c>
      <c r="AI597" cm="1">
        <f t="array" ref="AI597">IF(FALSE,"True," &amp; IF(_xlfn.XLOOKUP("Service_Insecure_Match",'Scoring_Config'!$A:$A,'Scoring_Config'!$D:$D,"Yes")="Yes",_xlfn.XLOOKUP("Service_Insecure_Match",'Scoring_Config'!$A:$A,'Scoring_Config'!$C:$C,5),0),"False,0")</f>
        <v>0</v>
      </c>
      <c r="AJ597" cm="1">
        <f t="array" ref="AJ597">IF(FALSE,"True," &amp; IF(_xlfn.XLOOKUP("Risky_Inbound",'Scoring_Config'!$A:$A,'Scoring_Config'!$D:$D,"Yes")="Yes",_xlfn.XLOOKUP("Risky_Inbound",'Scoring_Config'!$A:$A,'Scoring_Config'!$C:$C,50),0),"False,0")</f>
        <v>0</v>
      </c>
      <c r="AK597" cm="1">
        <f t="array" ref="AK597">IF(FALSE,"True," &amp; IF(_xlfn.XLOOKUP("Risky_Outbound",'Scoring_Config'!$A:$A,'Scoring_Config'!$D:$D,"Yes")="Yes",_xlfn.XLOOKUP("Risky_Outbound",'Scoring_Config'!$A:$A,'Scoring_Config'!$C:$C,25),0),"False,0")</f>
        <v>0</v>
      </c>
      <c r="AL597" t="s">
        <v>6699</v>
      </c>
      <c r="AM597" cm="1">
        <f t="array" ref="AM59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97" t="s">
        <v>6697</v>
      </c>
      <c r="AO597" t="s">
        <v>6697</v>
      </c>
      <c r="AP597" t="s">
        <v>6697</v>
      </c>
      <c r="AQ597" cm="1">
        <f t="array" ref="AQ597">IF(FALSE,"True," &amp; IF(_xlfn.XLOOKUP("Service_IsAny",'Scoring_Config'!$A:$A,'Scoring_Config'!$D:$D,"Yes")="Yes",_xlfn.XLOOKUP("Service_IsAny",'Scoring_Config'!$A:$A,'Scoring_Config'!$C:$C,0),0),"False,0")</f>
        <v>0</v>
      </c>
      <c r="AR597">
        <v>0</v>
      </c>
      <c r="AS597" cm="1">
        <f t="array" ref="AS597">IF(FALSE,"True," &amp; IF(_xlfn.XLOOKUP("Service_RangeGt1000",'Scoring_Config'!$A:$A,'Scoring_Config'!$D:$D,"Yes")="Yes",_xlfn.XLOOKUP("Service_RangeGt1000",'Scoring_Config'!$A:$A,'Scoring_Config'!$C:$C,0),0),"False,0")</f>
        <v>0</v>
      </c>
      <c r="AT597" cm="1">
        <f t="array" ref="AT597">IF(FALSE,"True," &amp; IF(_xlfn.XLOOKUP("App_IsAny",'Scoring_Config'!$A:$A,'Scoring_Config'!$D:$D,"Yes")="Yes",_xlfn.XLOOKUP("App_IsAny",'Scoring_Config'!$A:$A,'Scoring_Config'!$C:$C,0),0),"False,0")</f>
        <v>0</v>
      </c>
      <c r="AU597">
        <v>0</v>
      </c>
      <c r="AV597" cm="1">
        <f t="array" ref="AV597">IF(FALSE,"True," &amp; IF(_xlfn.XLOOKUP("App_RangeGt1000",'Scoring_Config'!$A:$A,'Scoring_Config'!$D:$D,"Yes")="Yes",_xlfn.XLOOKUP("App_RangeGt1000",'Scoring_Config'!$A:$A,'Scoring_Config'!$C:$C,0),0),"False,0")</f>
        <v>0</v>
      </c>
      <c r="AW597" cm="1">
        <f t="array" ref="AW597">IF(FALSE,"True," &amp; IF(_xlfn.XLOOKUP("Action_IsDenyOrDrop",'Scoring_Config'!$A:$A,'Scoring_Config'!$D:$D,"Yes")="Yes",_xlfn.XLOOKUP("Action_IsDenyOrDrop",'Scoring_Config'!$A:$A,'Scoring_Config'!$C:$C,0),0),"False,0")</f>
        <v>0</v>
      </c>
      <c r="AX597" cm="1">
        <f t="array" ref="AX597">IF(LEFT(AW597,4)="True",0,(IF(LEFT(Y597,4)="True",IF(_xlfn.XLOOKUP("Src_IsAny",'Scoring_Config'!$A:$A,'Scoring_Config'!$D:$D,"Yes")="Yes",_xlfn.XLOOKUP("Src_IsAny",'Scoring_Config'!$A:$A,'Scoring_Config'!$C:$C,10),0),0)+IF(LEFT(Z597,4)="True",IF(_xlfn.XLOOKUP("Src_CIDR_Le_16",'Scoring_Config'!$A:$A,'Scoring_Config'!$D:$D,"Yes")="Yes",_xlfn.XLOOKUP("Src_CIDR_Le_16",'Scoring_Config'!$A:$A,'Scoring_Config'!$C:$C,10),0),0)+IF(LEFT(AA597,4)="True",IF(_xlfn.XLOOKUP("Src_CIDR_17_22",'Scoring_Config'!$A:$A,'Scoring_Config'!$D:$D,"Yes")="Yes",_xlfn.XLOOKUP("Src_CIDR_17_22",'Scoring_Config'!$A:$A,'Scoring_Config'!$C:$C,5),0),0)+IF(LEFT(AB597,4)="True",IF(_xlfn.XLOOKUP("Dst_IsAny",'Scoring_Config'!$A:$A,'Scoring_Config'!$D:$D,"Yes")="Yes",_xlfn.XLOOKUP("Dst_IsAny",'Scoring_Config'!$A:$A,'Scoring_Config'!$C:$C,10),0),0)+IF(LEFT(AC597,4)="True",IF(_xlfn.XLOOKUP("Dst_CIDR_Le_16",'Scoring_Config'!$A:$A,'Scoring_Config'!$D:$D,"Yes")="Yes",_xlfn.XLOOKUP("Dst_CIDR_Le_16",'Scoring_Config'!$A:$A,'Scoring_Config'!$C:$C,10),0),0)+IF(LEFT(AD597,4)="True",IF(_xlfn.XLOOKUP("Dst_CIDR_17_22",'Scoring_Config'!$A:$A,'Scoring_Config'!$D:$D,"Yes")="Yes",_xlfn.XLOOKUP("Dst_CIDR_17_22",'Scoring_Config'!$A:$A,'Scoring_Config'!$C:$C,5),0),0)+IF(LEFT(AE597,4)="True",IF(_xlfn.XLOOKUP("SrcZone_IsAny",'Scoring_Config'!$A:$A,'Scoring_Config'!$D:$D,"Yes")="Yes",_xlfn.XLOOKUP("SrcZone_IsAny",'Scoring_Config'!$A:$A,'Scoring_Config'!$C:$C,10),0),0)+IF(LEFT(AF597,4)="True",IF(_xlfn.XLOOKUP("DstZone_IsAny",'Scoring_Config'!$A:$A,'Scoring_Config'!$D:$D,"Yes")="Yes",_xlfn.XLOOKUP("DstZone_IsAny",'Scoring_Config'!$A:$A,'Scoring_Config'!$C:$C,10),0),0)+IF(LEFT(AG597,4)="True",IF(_xlfn.XLOOKUP("Service_Any_OR_RangeGt1000",'Scoring_Config'!$A:$A,'Scoring_Config'!$D:$D,"Yes")="Yes",_xlfn.XLOOKUP("Service_Any_OR_RangeGt1000",'Scoring_Config'!$A:$A,'Scoring_Config'!$C:$C,10),0),0)+IF(LEFT(AH597,4)="True",IF(_xlfn.XLOOKUP("App_Any_OR_RangeGt1000",'Scoring_Config'!$A:$A,'Scoring_Config'!$D:$D,"Yes")="Yes",_xlfn.XLOOKUP("App_Any_OR_RangeGt1000",'Scoring_Config'!$A:$A,'Scoring_Config'!$C:$C,10),0),0)+IF(LEFT(AI597,4)="True",IF(_xlfn.XLOOKUP("Service_Insecure_Match",'Scoring_Config'!$A:$A,'Scoring_Config'!$D:$D,"Yes")="Yes",_xlfn.XLOOKUP("Service_Insecure_Match",'Scoring_Config'!$A:$A,'Scoring_Config'!$C:$C,5),0),0)+IF(LEFT(AJ597,4)="True",IF(_xlfn.XLOOKUP("Risky_Inbound",'Scoring_Config'!$A:$A,'Scoring_Config'!$D:$D,"Yes")="Yes",_xlfn.XLOOKUP("Risky_Inbound",'Scoring_Config'!$A:$A,'Scoring_Config'!$C:$C,50),0),0)+IF(LEFT(AK597,4)="True",IF(_xlfn.XLOOKUP("Risky_Outbound",'Scoring_Config'!$A:$A,'Scoring_Config'!$D:$D,"Yes")="Yes",_xlfn.XLOOKUP("Risky_Outbound",'Scoring_Config'!$A:$A,'Scoring_Config'!$C:$C,25),0),0)+IF(LEFT(AZ597,4)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597,FIND(",",AL597)+1,100)),0)+IF(LEFT(AM597,4)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597,FIND(",",AN597)+1,100)),0)+IF(_xlfn.XLOOKUP("Profile_Scoring",'Scoring_Config'!$A:$A,'Scoring_Config'!$D:$D,"Yes")="Yes",VALUE(MID(AO597,FIND(",",AO597)+1,100)),0)+IF(_xlfn.XLOOKUP("Options_Scoring",'Scoring_Config'!$A:$A,'Scoring_Config'!$D:$D,"Yes")="Yes",VALUE(MID(AP597,FIND(",",AP597)+1,100)),0)))</f>
        <v>0</v>
      </c>
      <c r="AZ597" cm="1">
        <f t="array" ref="AZ597">IF(FALSE,"True," &amp; IF(_xlfn.XLOOKUP("Migrate_Insecure",'Scoring_Config'!$A:$A,'Scoring_Config'!$D:$D,"Yes")="Yes",_xlfn.XLOOKUP("Migrate_Insecure",'Scoring_Config'!$A:$A,'Scoring_Config'!$C:$C,10),0),"False,0")</f>
        <v>0</v>
      </c>
    </row>
    <row r="598" spans="1:52">
      <c r="A598" t="s">
        <v>1979</v>
      </c>
      <c r="B598" t="s">
        <v>2571</v>
      </c>
      <c r="C598" t="s">
        <v>3542</v>
      </c>
      <c r="D598" t="s">
        <v>3545</v>
      </c>
      <c r="E598" t="s">
        <v>3563</v>
      </c>
      <c r="F598" t="s">
        <v>3816</v>
      </c>
      <c r="G598" t="s">
        <v>365</v>
      </c>
      <c r="H598" t="s">
        <v>174</v>
      </c>
      <c r="I598" t="s">
        <v>4110</v>
      </c>
      <c r="J598" t="s">
        <v>890</v>
      </c>
      <c r="K598" t="s">
        <v>1840</v>
      </c>
      <c r="L598" t="s">
        <v>1370</v>
      </c>
      <c r="M598" t="s">
        <v>1974</v>
      </c>
      <c r="N598" t="s">
        <v>4315</v>
      </c>
      <c r="O598" t="s">
        <v>4319</v>
      </c>
      <c r="P598" t="s">
        <v>4322</v>
      </c>
      <c r="Q598" t="s">
        <v>4761</v>
      </c>
      <c r="R598" t="s">
        <v>5440</v>
      </c>
      <c r="S598" t="s">
        <v>5440</v>
      </c>
      <c r="T598" t="s">
        <v>5748</v>
      </c>
      <c r="U598" t="s">
        <v>6253</v>
      </c>
      <c r="Y598" cm="1">
        <f t="array" ref="Y598">IF(FALSE,"True," &amp; IF(_xlfn.XLOOKUP("Src_IsAny",'Scoring_Config'!$A:$A,'Scoring_Config'!$D:$D,"Yes")="Yes",_xlfn.XLOOKUP("Src_IsAny",'Scoring_Config'!$A:$A,'Scoring_Config'!$C:$C,10),0),"False,0")</f>
        <v>0</v>
      </c>
      <c r="Z598" cm="1">
        <f t="array" ref="Z598">IF(FALSE,"True," &amp; IF(_xlfn.XLOOKUP("Src_CIDR_Le_16",'Scoring_Config'!$A:$A,'Scoring_Config'!$D:$D,"Yes")="Yes",_xlfn.XLOOKUP("Src_CIDR_Le_16",'Scoring_Config'!$A:$A,'Scoring_Config'!$C:$C,10),0),"False,0")</f>
        <v>0</v>
      </c>
      <c r="AA598" cm="1">
        <f t="array" ref="AA598">IF(FALSE,"True," &amp; IF(_xlfn.XLOOKUP("Src_CIDR_17_22",'Scoring_Config'!$A:$A,'Scoring_Config'!$D:$D,"Yes")="Yes",_xlfn.XLOOKUP("Src_CIDR_17_22",'Scoring_Config'!$A:$A,'Scoring_Config'!$C:$C,5),0),"False,0")</f>
        <v>0</v>
      </c>
      <c r="AB598" cm="1">
        <f t="array" ref="AB598">IF(FALSE,"True," &amp; IF(_xlfn.XLOOKUP("Dst_IsAny",'Scoring_Config'!$A:$A,'Scoring_Config'!$D:$D,"Yes")="Yes",_xlfn.XLOOKUP("Dst_IsAny",'Scoring_Config'!$A:$A,'Scoring_Config'!$C:$C,10),0),"False,0")</f>
        <v>0</v>
      </c>
      <c r="AC598" cm="1">
        <f t="array" ref="AC598">IF(FALSE,"True," &amp; IF(_xlfn.XLOOKUP("Dst_CIDR_Le_16",'Scoring_Config'!$A:$A,'Scoring_Config'!$D:$D,"Yes")="Yes",_xlfn.XLOOKUP("Dst_CIDR_Le_16",'Scoring_Config'!$A:$A,'Scoring_Config'!$C:$C,10),0),"False,0")</f>
        <v>0</v>
      </c>
      <c r="AD598" cm="1">
        <f t="array" ref="AD598">IF(FALSE,"True," &amp; IF(_xlfn.XLOOKUP("Dst_CIDR_17_22",'Scoring_Config'!$A:$A,'Scoring_Config'!$D:$D,"Yes")="Yes",_xlfn.XLOOKUP("Dst_CIDR_17_22",'Scoring_Config'!$A:$A,'Scoring_Config'!$C:$C,5),0),"False,0")</f>
        <v>0</v>
      </c>
      <c r="AE598" cm="1">
        <f t="array" ref="AE598">IF(FALSE,"True," &amp; IF(_xlfn.XLOOKUP("SrcZone_IsAny",'Scoring_Config'!$A:$A,'Scoring_Config'!$D:$D,"Yes")="Yes",_xlfn.XLOOKUP("SrcZone_IsAny",'Scoring_Config'!$A:$A,'Scoring_Config'!$C:$C,10),0),"False,0")</f>
        <v>0</v>
      </c>
      <c r="AF598" cm="1">
        <f t="array" ref="AF598">IF(FALSE,"True," &amp; IF(_xlfn.XLOOKUP("DstZone_IsAny",'Scoring_Config'!$A:$A,'Scoring_Config'!$D:$D,"Yes")="Yes",_xlfn.XLOOKUP("DstZone_IsAny",'Scoring_Config'!$A:$A,'Scoring_Config'!$C:$C,10),0),"False,0")</f>
        <v>0</v>
      </c>
      <c r="AG598" cm="1">
        <f t="array" ref="AG59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98" cm="1">
        <f t="array" ref="AH598">IF(FALSE,"True," &amp; IF(_xlfn.XLOOKUP("App_Any_OR_RangeGt1000",'Scoring_Config'!$A:$A,'Scoring_Config'!$D:$D,"Yes")="Yes",_xlfn.XLOOKUP("App_Any_OR_RangeGt1000",'Scoring_Config'!$A:$A,'Scoring_Config'!$C:$C,10),0),"False,0")</f>
        <v>0</v>
      </c>
      <c r="AI598" cm="1">
        <f t="array" ref="AI598">IF(FALSE,"True," &amp; IF(_xlfn.XLOOKUP("Service_Insecure_Match",'Scoring_Config'!$A:$A,'Scoring_Config'!$D:$D,"Yes")="Yes",_xlfn.XLOOKUP("Service_Insecure_Match",'Scoring_Config'!$A:$A,'Scoring_Config'!$C:$C,5),0),"False,0")</f>
        <v>0</v>
      </c>
      <c r="AJ598" cm="1">
        <f t="array" ref="AJ598">IF(FALSE,"True," &amp; IF(_xlfn.XLOOKUP("Risky_Inbound",'Scoring_Config'!$A:$A,'Scoring_Config'!$D:$D,"Yes")="Yes",_xlfn.XLOOKUP("Risky_Inbound",'Scoring_Config'!$A:$A,'Scoring_Config'!$C:$C,50),0),"False,0")</f>
        <v>0</v>
      </c>
      <c r="AK598" cm="1">
        <f t="array" ref="AK598">IF(FALSE,"True," &amp; IF(_xlfn.XLOOKUP("Risky_Outbound",'Scoring_Config'!$A:$A,'Scoring_Config'!$D:$D,"Yes")="Yes",_xlfn.XLOOKUP("Risky_Outbound",'Scoring_Config'!$A:$A,'Scoring_Config'!$C:$C,25),0),"False,0")</f>
        <v>0</v>
      </c>
      <c r="AL598" t="s">
        <v>6697</v>
      </c>
      <c r="AM598" cm="1">
        <f t="array" ref="AM59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98" t="s">
        <v>6697</v>
      </c>
      <c r="AO598" t="s">
        <v>6697</v>
      </c>
      <c r="AP598" t="s">
        <v>6697</v>
      </c>
      <c r="AQ598" cm="1">
        <f t="array" ref="AQ598">IF(FALSE,"True," &amp; IF(_xlfn.XLOOKUP("Service_IsAny",'Scoring_Config'!$A:$A,'Scoring_Config'!$D:$D,"Yes")="Yes",_xlfn.XLOOKUP("Service_IsAny",'Scoring_Config'!$A:$A,'Scoring_Config'!$C:$C,0),0),"False,0")</f>
        <v>0</v>
      </c>
      <c r="AR598">
        <v>1</v>
      </c>
      <c r="AS598" cm="1">
        <f t="array" ref="AS598">IF(FALSE,"True," &amp; IF(_xlfn.XLOOKUP("Service_RangeGt1000",'Scoring_Config'!$A:$A,'Scoring_Config'!$D:$D,"Yes")="Yes",_xlfn.XLOOKUP("Service_RangeGt1000",'Scoring_Config'!$A:$A,'Scoring_Config'!$C:$C,0),0),"False,0")</f>
        <v>0</v>
      </c>
      <c r="AT598" cm="1">
        <f t="array" ref="AT598">IF(FALSE,"True," &amp; IF(_xlfn.XLOOKUP("App_IsAny",'Scoring_Config'!$A:$A,'Scoring_Config'!$D:$D,"Yes")="Yes",_xlfn.XLOOKUP("App_IsAny",'Scoring_Config'!$A:$A,'Scoring_Config'!$C:$C,0),0),"False,0")</f>
        <v>0</v>
      </c>
      <c r="AU598">
        <v>6</v>
      </c>
      <c r="AV598" cm="1">
        <f t="array" ref="AV598">IF(FALSE,"True," &amp; IF(_xlfn.XLOOKUP("App_RangeGt1000",'Scoring_Config'!$A:$A,'Scoring_Config'!$D:$D,"Yes")="Yes",_xlfn.XLOOKUP("App_RangeGt1000",'Scoring_Config'!$A:$A,'Scoring_Config'!$C:$C,0),0),"False,0")</f>
        <v>0</v>
      </c>
      <c r="AW598" cm="1">
        <f t="array" ref="AW598">IF(FALSE,"True," &amp; IF(_xlfn.XLOOKUP("Action_IsDenyOrDrop",'Scoring_Config'!$A:$A,'Scoring_Config'!$D:$D,"Yes")="Yes",_xlfn.XLOOKUP("Action_IsDenyOrDrop",'Scoring_Config'!$A:$A,'Scoring_Config'!$C:$C,0),0),"False,0")</f>
        <v>0</v>
      </c>
      <c r="AX598" cm="1">
        <f t="array" ref="AX598">IF(LEFT(AW598,4)="True",0,(IF(LEFT(Y598,4)="True",IF(_xlfn.XLOOKUP("Src_IsAny",'Scoring_Config'!$A:$A,'Scoring_Config'!$D:$D,"Yes")="Yes",_xlfn.XLOOKUP("Src_IsAny",'Scoring_Config'!$A:$A,'Scoring_Config'!$C:$C,10),0),0)+IF(LEFT(Z598,4)="True",IF(_xlfn.XLOOKUP("Src_CIDR_Le_16",'Scoring_Config'!$A:$A,'Scoring_Config'!$D:$D,"Yes")="Yes",_xlfn.XLOOKUP("Src_CIDR_Le_16",'Scoring_Config'!$A:$A,'Scoring_Config'!$C:$C,10),0),0)+IF(LEFT(AA598,4)="True",IF(_xlfn.XLOOKUP("Src_CIDR_17_22",'Scoring_Config'!$A:$A,'Scoring_Config'!$D:$D,"Yes")="Yes",_xlfn.XLOOKUP("Src_CIDR_17_22",'Scoring_Config'!$A:$A,'Scoring_Config'!$C:$C,5),0),0)+IF(LEFT(AB598,4)="True",IF(_xlfn.XLOOKUP("Dst_IsAny",'Scoring_Config'!$A:$A,'Scoring_Config'!$D:$D,"Yes")="Yes",_xlfn.XLOOKUP("Dst_IsAny",'Scoring_Config'!$A:$A,'Scoring_Config'!$C:$C,10),0),0)+IF(LEFT(AC598,4)="True",IF(_xlfn.XLOOKUP("Dst_CIDR_Le_16",'Scoring_Config'!$A:$A,'Scoring_Config'!$D:$D,"Yes")="Yes",_xlfn.XLOOKUP("Dst_CIDR_Le_16",'Scoring_Config'!$A:$A,'Scoring_Config'!$C:$C,10),0),0)+IF(LEFT(AD598,4)="True",IF(_xlfn.XLOOKUP("Dst_CIDR_17_22",'Scoring_Config'!$A:$A,'Scoring_Config'!$D:$D,"Yes")="Yes",_xlfn.XLOOKUP("Dst_CIDR_17_22",'Scoring_Config'!$A:$A,'Scoring_Config'!$C:$C,5),0),0)+IF(LEFT(AE598,4)="True",IF(_xlfn.XLOOKUP("SrcZone_IsAny",'Scoring_Config'!$A:$A,'Scoring_Config'!$D:$D,"Yes")="Yes",_xlfn.XLOOKUP("SrcZone_IsAny",'Scoring_Config'!$A:$A,'Scoring_Config'!$C:$C,10),0),0)+IF(LEFT(AF598,4)="True",IF(_xlfn.XLOOKUP("DstZone_IsAny",'Scoring_Config'!$A:$A,'Scoring_Config'!$D:$D,"Yes")="Yes",_xlfn.XLOOKUP("DstZone_IsAny",'Scoring_Config'!$A:$A,'Scoring_Config'!$C:$C,10),0),0)+IF(LEFT(AG598,4)="True",IF(_xlfn.XLOOKUP("Service_Any_OR_RangeGt1000",'Scoring_Config'!$A:$A,'Scoring_Config'!$D:$D,"Yes")="Yes",_xlfn.XLOOKUP("Service_Any_OR_RangeGt1000",'Scoring_Config'!$A:$A,'Scoring_Config'!$C:$C,10),0),0)+IF(LEFT(AH598,4)="True",IF(_xlfn.XLOOKUP("App_Any_OR_RangeGt1000",'Scoring_Config'!$A:$A,'Scoring_Config'!$D:$D,"Yes")="Yes",_xlfn.XLOOKUP("App_Any_OR_RangeGt1000",'Scoring_Config'!$A:$A,'Scoring_Config'!$C:$C,10),0),0)+IF(LEFT(AI598,4)="True",IF(_xlfn.XLOOKUP("Service_Insecure_Match",'Scoring_Config'!$A:$A,'Scoring_Config'!$D:$D,"Yes")="Yes",_xlfn.XLOOKUP("Service_Insecure_Match",'Scoring_Config'!$A:$A,'Scoring_Config'!$C:$C,5),0),0)+IF(LEFT(AJ598,4)="True",IF(_xlfn.XLOOKUP("Risky_Inbound",'Scoring_Config'!$A:$A,'Scoring_Config'!$D:$D,"Yes")="Yes",_xlfn.XLOOKUP("Risky_Inbound",'Scoring_Config'!$A:$A,'Scoring_Config'!$C:$C,50),0),0)+IF(LEFT(AK598,4)="True",IF(_xlfn.XLOOKUP("Risky_Outbound",'Scoring_Config'!$A:$A,'Scoring_Config'!$D:$D,"Yes")="Yes",_xlfn.XLOOKUP("Risky_Outbound",'Scoring_Config'!$A:$A,'Scoring_Config'!$C:$C,25),0),0)+IF(LEFT(AZ598,4)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598,FIND(",",AL598)+1,100)),0)+IF(LEFT(AM598,4)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598,FIND(",",AN598)+1,100)),0)+IF(_xlfn.XLOOKUP("Profile_Scoring",'Scoring_Config'!$A:$A,'Scoring_Config'!$D:$D,"Yes")="Yes",VALUE(MID(AO598,FIND(",",AO598)+1,100)),0)+IF(_xlfn.XLOOKUP("Options_Scoring",'Scoring_Config'!$A:$A,'Scoring_Config'!$D:$D,"Yes")="Yes",VALUE(MID(AP598,FIND(",",AP598)+1,100)),0)))</f>
        <v>0</v>
      </c>
      <c r="AZ598" cm="1">
        <f t="array" ref="AZ598">IF(FALSE,"True," &amp; IF(_xlfn.XLOOKUP("Migrate_Insecure",'Scoring_Config'!$A:$A,'Scoring_Config'!$D:$D,"Yes")="Yes",_xlfn.XLOOKUP("Migrate_Insecure",'Scoring_Config'!$A:$A,'Scoring_Config'!$C:$C,10),0),"False,0")</f>
        <v>0</v>
      </c>
    </row>
    <row r="599" spans="1:52">
      <c r="A599" t="s">
        <v>1979</v>
      </c>
      <c r="B599" t="s">
        <v>2572</v>
      </c>
      <c r="C599" t="s">
        <v>3542</v>
      </c>
      <c r="D599" t="s">
        <v>3545</v>
      </c>
      <c r="E599" t="s">
        <v>3563</v>
      </c>
      <c r="F599" t="s">
        <v>3817</v>
      </c>
      <c r="G599" t="s">
        <v>366</v>
      </c>
      <c r="H599" t="s">
        <v>174</v>
      </c>
      <c r="I599" t="s">
        <v>4110</v>
      </c>
      <c r="J599" t="s">
        <v>890</v>
      </c>
      <c r="K599" t="s">
        <v>174</v>
      </c>
      <c r="L599" t="s">
        <v>1370</v>
      </c>
      <c r="M599" t="s">
        <v>1974</v>
      </c>
      <c r="N599" t="s">
        <v>4315</v>
      </c>
      <c r="O599" t="s">
        <v>4319</v>
      </c>
      <c r="P599" t="s">
        <v>4323</v>
      </c>
      <c r="Q599" t="s">
        <v>4762</v>
      </c>
      <c r="R599" t="s">
        <v>5440</v>
      </c>
      <c r="S599" t="s">
        <v>5513</v>
      </c>
      <c r="T599" t="s">
        <v>5749</v>
      </c>
      <c r="U599" t="s">
        <v>6254</v>
      </c>
      <c r="Y599" cm="1">
        <f t="array" ref="Y599">IF(FALSE,"True," &amp; IF(_xlfn.XLOOKUP("Src_IsAny",'Scoring_Config'!$A:$A,'Scoring_Config'!$D:$D,"Yes")="Yes",_xlfn.XLOOKUP("Src_IsAny",'Scoring_Config'!$A:$A,'Scoring_Config'!$C:$C,10),0),"False,0")</f>
        <v>0</v>
      </c>
      <c r="Z599" cm="1">
        <f t="array" ref="Z599">IF(FALSE,"True," &amp; IF(_xlfn.XLOOKUP("Src_CIDR_Le_16",'Scoring_Config'!$A:$A,'Scoring_Config'!$D:$D,"Yes")="Yes",_xlfn.XLOOKUP("Src_CIDR_Le_16",'Scoring_Config'!$A:$A,'Scoring_Config'!$C:$C,10),0),"False,0")</f>
        <v>0</v>
      </c>
      <c r="AA599" cm="1">
        <f t="array" ref="AA599">IF(FALSE,"True," &amp; IF(_xlfn.XLOOKUP("Src_CIDR_17_22",'Scoring_Config'!$A:$A,'Scoring_Config'!$D:$D,"Yes")="Yes",_xlfn.XLOOKUP("Src_CIDR_17_22",'Scoring_Config'!$A:$A,'Scoring_Config'!$C:$C,5),0),"False,0")</f>
        <v>0</v>
      </c>
      <c r="AB599" cm="1">
        <f t="array" ref="AB599">IF(FALSE,"True," &amp; IF(_xlfn.XLOOKUP("Dst_IsAny",'Scoring_Config'!$A:$A,'Scoring_Config'!$D:$D,"Yes")="Yes",_xlfn.XLOOKUP("Dst_IsAny",'Scoring_Config'!$A:$A,'Scoring_Config'!$C:$C,10),0),"False,0")</f>
        <v>0</v>
      </c>
      <c r="AC599" cm="1">
        <f t="array" ref="AC599">IF(FALSE,"True," &amp; IF(_xlfn.XLOOKUP("Dst_CIDR_Le_16",'Scoring_Config'!$A:$A,'Scoring_Config'!$D:$D,"Yes")="Yes",_xlfn.XLOOKUP("Dst_CIDR_Le_16",'Scoring_Config'!$A:$A,'Scoring_Config'!$C:$C,10),0),"False,0")</f>
        <v>0</v>
      </c>
      <c r="AD599" cm="1">
        <f t="array" ref="AD599">IF(FALSE,"True," &amp; IF(_xlfn.XLOOKUP("Dst_CIDR_17_22",'Scoring_Config'!$A:$A,'Scoring_Config'!$D:$D,"Yes")="Yes",_xlfn.XLOOKUP("Dst_CIDR_17_22",'Scoring_Config'!$A:$A,'Scoring_Config'!$C:$C,5),0),"False,0")</f>
        <v>0</v>
      </c>
      <c r="AE599" cm="1">
        <f t="array" ref="AE599">IF(FALSE,"True," &amp; IF(_xlfn.XLOOKUP("SrcZone_IsAny",'Scoring_Config'!$A:$A,'Scoring_Config'!$D:$D,"Yes")="Yes",_xlfn.XLOOKUP("SrcZone_IsAny",'Scoring_Config'!$A:$A,'Scoring_Config'!$C:$C,10),0),"False,0")</f>
        <v>0</v>
      </c>
      <c r="AF599" cm="1">
        <f t="array" ref="AF599">IF(FALSE,"True," &amp; IF(_xlfn.XLOOKUP("DstZone_IsAny",'Scoring_Config'!$A:$A,'Scoring_Config'!$D:$D,"Yes")="Yes",_xlfn.XLOOKUP("DstZone_IsAny",'Scoring_Config'!$A:$A,'Scoring_Config'!$C:$C,10),0),"False,0")</f>
        <v>0</v>
      </c>
      <c r="AG599" cm="1">
        <f t="array" ref="AG59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599" cm="1">
        <f t="array" ref="AH599">IF(TRUE,"True," &amp; IF(_xlfn.XLOOKUP("App_Any_OR_RangeGt1000",'Scoring_Config'!$A:$A,'Scoring_Config'!$D:$D,"Yes")="Yes",_xlfn.XLOOKUP("App_Any_OR_RangeGt1000",'Scoring_Config'!$A:$A,'Scoring_Config'!$C:$C,10),0),"False,0")</f>
        <v>0</v>
      </c>
      <c r="AI599" cm="1">
        <f t="array" ref="AI599">IF(FALSE,"True," &amp; IF(_xlfn.XLOOKUP("Service_Insecure_Match",'Scoring_Config'!$A:$A,'Scoring_Config'!$D:$D,"Yes")="Yes",_xlfn.XLOOKUP("Service_Insecure_Match",'Scoring_Config'!$A:$A,'Scoring_Config'!$C:$C,5),0),"False,0")</f>
        <v>0</v>
      </c>
      <c r="AJ599" cm="1">
        <f t="array" ref="AJ599">IF(FALSE,"True," &amp; IF(_xlfn.XLOOKUP("Risky_Inbound",'Scoring_Config'!$A:$A,'Scoring_Config'!$D:$D,"Yes")="Yes",_xlfn.XLOOKUP("Risky_Inbound",'Scoring_Config'!$A:$A,'Scoring_Config'!$C:$C,50),0),"False,0")</f>
        <v>0</v>
      </c>
      <c r="AK599" cm="1">
        <f t="array" ref="AK599">IF(FALSE,"True," &amp; IF(_xlfn.XLOOKUP("Risky_Outbound",'Scoring_Config'!$A:$A,'Scoring_Config'!$D:$D,"Yes")="Yes",_xlfn.XLOOKUP("Risky_Outbound",'Scoring_Config'!$A:$A,'Scoring_Config'!$C:$C,25),0),"False,0")</f>
        <v>0</v>
      </c>
      <c r="AL599" t="s">
        <v>6699</v>
      </c>
      <c r="AM599" cm="1">
        <f t="array" ref="AM59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599" t="s">
        <v>6697</v>
      </c>
      <c r="AO599" t="s">
        <v>6697</v>
      </c>
      <c r="AP599" t="s">
        <v>6697</v>
      </c>
      <c r="AQ599" cm="1">
        <f t="array" ref="AQ599">IF(FALSE,"True," &amp; IF(_xlfn.XLOOKUP("Service_IsAny",'Scoring_Config'!$A:$A,'Scoring_Config'!$D:$D,"Yes")="Yes",_xlfn.XLOOKUP("Service_IsAny",'Scoring_Config'!$A:$A,'Scoring_Config'!$C:$C,0),0),"False,0")</f>
        <v>0</v>
      </c>
      <c r="AR599">
        <v>1</v>
      </c>
      <c r="AS599" cm="1">
        <f t="array" ref="AS599">IF(FALSE,"True," &amp; IF(_xlfn.XLOOKUP("Service_RangeGt1000",'Scoring_Config'!$A:$A,'Scoring_Config'!$D:$D,"Yes")="Yes",_xlfn.XLOOKUP("Service_RangeGt1000",'Scoring_Config'!$A:$A,'Scoring_Config'!$C:$C,0),0),"False,0")</f>
        <v>0</v>
      </c>
      <c r="AT599" cm="1">
        <f t="array" ref="AT599">IF(TRUE,"True," &amp; IF(_xlfn.XLOOKUP("App_IsAny",'Scoring_Config'!$A:$A,'Scoring_Config'!$D:$D,"Yes")="Yes",_xlfn.XLOOKUP("App_IsAny",'Scoring_Config'!$A:$A,'Scoring_Config'!$C:$C,0),0),"False,0")</f>
        <v>0</v>
      </c>
      <c r="AU599">
        <v>65535</v>
      </c>
      <c r="AV599" cm="1">
        <f t="array" ref="AV599">IF(TRUE,"True," &amp; IF(_xlfn.XLOOKUP("App_RangeGt1000",'Scoring_Config'!$A:$A,'Scoring_Config'!$D:$D,"Yes")="Yes",_xlfn.XLOOKUP("App_RangeGt1000",'Scoring_Config'!$A:$A,'Scoring_Config'!$C:$C,0),0),"False,0")</f>
        <v>0</v>
      </c>
      <c r="AW599" cm="1">
        <f t="array" ref="AW599">IF(FALSE,"True," &amp; IF(_xlfn.XLOOKUP("Action_IsDenyOrDrop",'Scoring_Config'!$A:$A,'Scoring_Config'!$D:$D,"Yes")="Yes",_xlfn.XLOOKUP("Action_IsDenyOrDrop",'Scoring_Config'!$A:$A,'Scoring_Config'!$C:$C,0),0),"False,0")</f>
        <v>0</v>
      </c>
      <c r="AX599" cm="1">
        <f t="array" ref="AX599">IF(LEFT(AW599,4)="True",0,(IF(LEFT(Y599,4)="True",IF(_xlfn.XLOOKUP("Src_IsAny",'Scoring_Config'!$A:$A,'Scoring_Config'!$D:$D,"Yes")="Yes",_xlfn.XLOOKUP("Src_IsAny",'Scoring_Config'!$A:$A,'Scoring_Config'!$C:$C,10),0),0)+IF(LEFT(Z599,4)="True",IF(_xlfn.XLOOKUP("Src_CIDR_Le_16",'Scoring_Config'!$A:$A,'Scoring_Config'!$D:$D,"Yes")="Yes",_xlfn.XLOOKUP("Src_CIDR_Le_16",'Scoring_Config'!$A:$A,'Scoring_Config'!$C:$C,10),0),0)+IF(LEFT(AA599,4)="True",IF(_xlfn.XLOOKUP("Src_CIDR_17_22",'Scoring_Config'!$A:$A,'Scoring_Config'!$D:$D,"Yes")="Yes",_xlfn.XLOOKUP("Src_CIDR_17_22",'Scoring_Config'!$A:$A,'Scoring_Config'!$C:$C,5),0),0)+IF(LEFT(AB599,4)="True",IF(_xlfn.XLOOKUP("Dst_IsAny",'Scoring_Config'!$A:$A,'Scoring_Config'!$D:$D,"Yes")="Yes",_xlfn.XLOOKUP("Dst_IsAny",'Scoring_Config'!$A:$A,'Scoring_Config'!$C:$C,10),0),0)+IF(LEFT(AC599,4)="True",IF(_xlfn.XLOOKUP("Dst_CIDR_Le_16",'Scoring_Config'!$A:$A,'Scoring_Config'!$D:$D,"Yes")="Yes",_xlfn.XLOOKUP("Dst_CIDR_Le_16",'Scoring_Config'!$A:$A,'Scoring_Config'!$C:$C,10),0),0)+IF(LEFT(AD599,4)="True",IF(_xlfn.XLOOKUP("Dst_CIDR_17_22",'Scoring_Config'!$A:$A,'Scoring_Config'!$D:$D,"Yes")="Yes",_xlfn.XLOOKUP("Dst_CIDR_17_22",'Scoring_Config'!$A:$A,'Scoring_Config'!$C:$C,5),0),0)+IF(LEFT(AE599,4)="True",IF(_xlfn.XLOOKUP("SrcZone_IsAny",'Scoring_Config'!$A:$A,'Scoring_Config'!$D:$D,"Yes")="Yes",_xlfn.XLOOKUP("SrcZone_IsAny",'Scoring_Config'!$A:$A,'Scoring_Config'!$C:$C,10),0),0)+IF(LEFT(AF599,4)="True",IF(_xlfn.XLOOKUP("DstZone_IsAny",'Scoring_Config'!$A:$A,'Scoring_Config'!$D:$D,"Yes")="Yes",_xlfn.XLOOKUP("DstZone_IsAny",'Scoring_Config'!$A:$A,'Scoring_Config'!$C:$C,10),0),0)+IF(LEFT(AG599,4)="True",IF(_xlfn.XLOOKUP("Service_Any_OR_RangeGt1000",'Scoring_Config'!$A:$A,'Scoring_Config'!$D:$D,"Yes")="Yes",_xlfn.XLOOKUP("Service_Any_OR_RangeGt1000",'Scoring_Config'!$A:$A,'Scoring_Config'!$C:$C,10),0),0)+IF(LEFT(AH599,4)="True",IF(_xlfn.XLOOKUP("App_Any_OR_RangeGt1000",'Scoring_Config'!$A:$A,'Scoring_Config'!$D:$D,"Yes")="Yes",_xlfn.XLOOKUP("App_Any_OR_RangeGt1000",'Scoring_Config'!$A:$A,'Scoring_Config'!$C:$C,10),0),0)+IF(LEFT(AI599,4)="True",IF(_xlfn.XLOOKUP("Service_Insecure_Match",'Scoring_Config'!$A:$A,'Scoring_Config'!$D:$D,"Yes")="Yes",_xlfn.XLOOKUP("Service_Insecure_Match",'Scoring_Config'!$A:$A,'Scoring_Config'!$C:$C,5),0),0)+IF(LEFT(AJ599,4)="True",IF(_xlfn.XLOOKUP("Risky_Inbound",'Scoring_Config'!$A:$A,'Scoring_Config'!$D:$D,"Yes")="Yes",_xlfn.XLOOKUP("Risky_Inbound",'Scoring_Config'!$A:$A,'Scoring_Config'!$C:$C,50),0),0)+IF(LEFT(AK599,4)="True",IF(_xlfn.XLOOKUP("Risky_Outbound",'Scoring_Config'!$A:$A,'Scoring_Config'!$D:$D,"Yes")="Yes",_xlfn.XLOOKUP("Risky_Outbound",'Scoring_Config'!$A:$A,'Scoring_Config'!$C:$C,25),0),0)+IF(LEFT(AZ599,4)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599,FIND(",",AL599)+1,100)),0)+IF(LEFT(AM599,4)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599,FIND(",",AN599)+1,100)),0)+IF(_xlfn.XLOOKUP("Profile_Scoring",'Scoring_Config'!$A:$A,'Scoring_Config'!$D:$D,"Yes")="Yes",VALUE(MID(AO599,FIND(",",AO599)+1,100)),0)+IF(_xlfn.XLOOKUP("Options_Scoring",'Scoring_Config'!$A:$A,'Scoring_Config'!$D:$D,"Yes")="Yes",VALUE(MID(AP599,FIND(",",AP599)+1,100)),0)))</f>
        <v>0</v>
      </c>
      <c r="AZ599" cm="1">
        <f t="array" ref="AZ599">IF(FALSE,"True," &amp; IF(_xlfn.XLOOKUP("Migrate_Insecure",'Scoring_Config'!$A:$A,'Scoring_Config'!$D:$D,"Yes")="Yes",_xlfn.XLOOKUP("Migrate_Insecure",'Scoring_Config'!$A:$A,'Scoring_Config'!$C:$C,10),0),"False,0")</f>
        <v>0</v>
      </c>
    </row>
    <row r="600" spans="1:52">
      <c r="A600" t="s">
        <v>1979</v>
      </c>
      <c r="B600" t="s">
        <v>2573</v>
      </c>
      <c r="C600" t="s">
        <v>3542</v>
      </c>
      <c r="D600" t="s">
        <v>3545</v>
      </c>
      <c r="E600" t="s">
        <v>3563</v>
      </c>
      <c r="F600" t="s">
        <v>3818</v>
      </c>
      <c r="G600" t="s">
        <v>367</v>
      </c>
      <c r="H600" t="s">
        <v>174</v>
      </c>
      <c r="I600" t="s">
        <v>4110</v>
      </c>
      <c r="J600" t="s">
        <v>890</v>
      </c>
      <c r="K600" t="s">
        <v>174</v>
      </c>
      <c r="L600" t="s">
        <v>1370</v>
      </c>
      <c r="M600" t="s">
        <v>1974</v>
      </c>
      <c r="N600" t="s">
        <v>4315</v>
      </c>
      <c r="O600" t="s">
        <v>4319</v>
      </c>
      <c r="P600" t="s">
        <v>4323</v>
      </c>
      <c r="Q600" t="s">
        <v>4763</v>
      </c>
      <c r="R600" t="s">
        <v>5439</v>
      </c>
      <c r="S600" t="s">
        <v>4324</v>
      </c>
      <c r="T600" t="s">
        <v>5697</v>
      </c>
      <c r="U600" t="s">
        <v>5697</v>
      </c>
      <c r="Y600" cm="1">
        <f t="array" ref="Y600">IF(FALSE,"True," &amp; IF(_xlfn.XLOOKUP("Src_IsAny",'Scoring_Config'!$A:$A,'Scoring_Config'!$D:$D,"Yes")="Yes",_xlfn.XLOOKUP("Src_IsAny",'Scoring_Config'!$A:$A,'Scoring_Config'!$C:$C,10),0),"False,0")</f>
        <v>0</v>
      </c>
      <c r="Z600" cm="1">
        <f t="array" ref="Z600">IF(FALSE,"True," &amp; IF(_xlfn.XLOOKUP("Src_CIDR_Le_16",'Scoring_Config'!$A:$A,'Scoring_Config'!$D:$D,"Yes")="Yes",_xlfn.XLOOKUP("Src_CIDR_Le_16",'Scoring_Config'!$A:$A,'Scoring_Config'!$C:$C,10),0),"False,0")</f>
        <v>0</v>
      </c>
      <c r="AA600" cm="1">
        <f t="array" ref="AA600">IF(FALSE,"True," &amp; IF(_xlfn.XLOOKUP("Src_CIDR_17_22",'Scoring_Config'!$A:$A,'Scoring_Config'!$D:$D,"Yes")="Yes",_xlfn.XLOOKUP("Src_CIDR_17_22",'Scoring_Config'!$A:$A,'Scoring_Config'!$C:$C,5),0),"False,0")</f>
        <v>0</v>
      </c>
      <c r="AB600" cm="1">
        <f t="array" ref="AB600">IF(FALSE,"True," &amp; IF(_xlfn.XLOOKUP("Dst_IsAny",'Scoring_Config'!$A:$A,'Scoring_Config'!$D:$D,"Yes")="Yes",_xlfn.XLOOKUP("Dst_IsAny",'Scoring_Config'!$A:$A,'Scoring_Config'!$C:$C,10),0),"False,0")</f>
        <v>0</v>
      </c>
      <c r="AC600" cm="1">
        <f t="array" ref="AC600">IF(FALSE,"True," &amp; IF(_xlfn.XLOOKUP("Dst_CIDR_Le_16",'Scoring_Config'!$A:$A,'Scoring_Config'!$D:$D,"Yes")="Yes",_xlfn.XLOOKUP("Dst_CIDR_Le_16",'Scoring_Config'!$A:$A,'Scoring_Config'!$C:$C,10),0),"False,0")</f>
        <v>0</v>
      </c>
      <c r="AD600" cm="1">
        <f t="array" ref="AD600">IF(FALSE,"True," &amp; IF(_xlfn.XLOOKUP("Dst_CIDR_17_22",'Scoring_Config'!$A:$A,'Scoring_Config'!$D:$D,"Yes")="Yes",_xlfn.XLOOKUP("Dst_CIDR_17_22",'Scoring_Config'!$A:$A,'Scoring_Config'!$C:$C,5),0),"False,0")</f>
        <v>0</v>
      </c>
      <c r="AE600" cm="1">
        <f t="array" ref="AE600">IF(FALSE,"True," &amp; IF(_xlfn.XLOOKUP("SrcZone_IsAny",'Scoring_Config'!$A:$A,'Scoring_Config'!$D:$D,"Yes")="Yes",_xlfn.XLOOKUP("SrcZone_IsAny",'Scoring_Config'!$A:$A,'Scoring_Config'!$C:$C,10),0),"False,0")</f>
        <v>0</v>
      </c>
      <c r="AF600" cm="1">
        <f t="array" ref="AF600">IF(FALSE,"True," &amp; IF(_xlfn.XLOOKUP("DstZone_IsAny",'Scoring_Config'!$A:$A,'Scoring_Config'!$D:$D,"Yes")="Yes",_xlfn.XLOOKUP("DstZone_IsAny",'Scoring_Config'!$A:$A,'Scoring_Config'!$C:$C,10),0),"False,0")</f>
        <v>0</v>
      </c>
      <c r="AG600" cm="1">
        <f t="array" ref="AG60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00" cm="1">
        <f t="array" ref="AH600">IF(TRUE,"True," &amp; IF(_xlfn.XLOOKUP("App_Any_OR_RangeGt1000",'Scoring_Config'!$A:$A,'Scoring_Config'!$D:$D,"Yes")="Yes",_xlfn.XLOOKUP("App_Any_OR_RangeGt1000",'Scoring_Config'!$A:$A,'Scoring_Config'!$C:$C,10),0),"False,0")</f>
        <v>0</v>
      </c>
      <c r="AI600" cm="1">
        <f t="array" ref="AI600">IF(FALSE,"True," &amp; IF(_xlfn.XLOOKUP("Service_Insecure_Match",'Scoring_Config'!$A:$A,'Scoring_Config'!$D:$D,"Yes")="Yes",_xlfn.XLOOKUP("Service_Insecure_Match",'Scoring_Config'!$A:$A,'Scoring_Config'!$C:$C,5),0),"False,0")</f>
        <v>0</v>
      </c>
      <c r="AJ600" cm="1">
        <f t="array" ref="AJ600">IF(FALSE,"True," &amp; IF(_xlfn.XLOOKUP("Risky_Inbound",'Scoring_Config'!$A:$A,'Scoring_Config'!$D:$D,"Yes")="Yes",_xlfn.XLOOKUP("Risky_Inbound",'Scoring_Config'!$A:$A,'Scoring_Config'!$C:$C,50),0),"False,0")</f>
        <v>0</v>
      </c>
      <c r="AK600" cm="1">
        <f t="array" ref="AK600">IF(FALSE,"True," &amp; IF(_xlfn.XLOOKUP("Risky_Outbound",'Scoring_Config'!$A:$A,'Scoring_Config'!$D:$D,"Yes")="Yes",_xlfn.XLOOKUP("Risky_Outbound",'Scoring_Config'!$A:$A,'Scoring_Config'!$C:$C,25),0),"False,0")</f>
        <v>0</v>
      </c>
      <c r="AL600" t="s">
        <v>6699</v>
      </c>
      <c r="AM600" cm="1">
        <f t="array" ref="AM60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00" t="s">
        <v>6697</v>
      </c>
      <c r="AO600" t="s">
        <v>6697</v>
      </c>
      <c r="AP600" t="s">
        <v>6697</v>
      </c>
      <c r="AQ600" cm="1">
        <f t="array" ref="AQ600">IF(FALSE,"True," &amp; IF(_xlfn.XLOOKUP("Service_IsAny",'Scoring_Config'!$A:$A,'Scoring_Config'!$D:$D,"Yes")="Yes",_xlfn.XLOOKUP("Service_IsAny",'Scoring_Config'!$A:$A,'Scoring_Config'!$C:$C,0),0),"False,0")</f>
        <v>0</v>
      </c>
      <c r="AR600">
        <v>1</v>
      </c>
      <c r="AS600" cm="1">
        <f t="array" ref="AS600">IF(FALSE,"True," &amp; IF(_xlfn.XLOOKUP("Service_RangeGt1000",'Scoring_Config'!$A:$A,'Scoring_Config'!$D:$D,"Yes")="Yes",_xlfn.XLOOKUP("Service_RangeGt1000",'Scoring_Config'!$A:$A,'Scoring_Config'!$C:$C,0),0),"False,0")</f>
        <v>0</v>
      </c>
      <c r="AT600" cm="1">
        <f t="array" ref="AT600">IF(TRUE,"True," &amp; IF(_xlfn.XLOOKUP("App_IsAny",'Scoring_Config'!$A:$A,'Scoring_Config'!$D:$D,"Yes")="Yes",_xlfn.XLOOKUP("App_IsAny",'Scoring_Config'!$A:$A,'Scoring_Config'!$C:$C,0),0),"False,0")</f>
        <v>0</v>
      </c>
      <c r="AU600">
        <v>65535</v>
      </c>
      <c r="AV600" cm="1">
        <f t="array" ref="AV600">IF(TRUE,"True," &amp; IF(_xlfn.XLOOKUP("App_RangeGt1000",'Scoring_Config'!$A:$A,'Scoring_Config'!$D:$D,"Yes")="Yes",_xlfn.XLOOKUP("App_RangeGt1000",'Scoring_Config'!$A:$A,'Scoring_Config'!$C:$C,0),0),"False,0")</f>
        <v>0</v>
      </c>
      <c r="AW600" cm="1">
        <f t="array" ref="AW600">IF(FALSE,"True," &amp; IF(_xlfn.XLOOKUP("Action_IsDenyOrDrop",'Scoring_Config'!$A:$A,'Scoring_Config'!$D:$D,"Yes")="Yes",_xlfn.XLOOKUP("Action_IsDenyOrDrop",'Scoring_Config'!$A:$A,'Scoring_Config'!$C:$C,0),0),"False,0")</f>
        <v>0</v>
      </c>
      <c r="AX600" cm="1">
        <f t="array" ref="AX600">IF(LEFT(AW600,4)="True",0,(IF(LEFT(Y600,4)="True",IF(_xlfn.XLOOKUP("Src_IsAny",'Scoring_Config'!$A:$A,'Scoring_Config'!$D:$D,"Yes")="Yes",_xlfn.XLOOKUP("Src_IsAny",'Scoring_Config'!$A:$A,'Scoring_Config'!$C:$C,10),0),0)+IF(LEFT(Z600,4)="True",IF(_xlfn.XLOOKUP("Src_CIDR_Le_16",'Scoring_Config'!$A:$A,'Scoring_Config'!$D:$D,"Yes")="Yes",_xlfn.XLOOKUP("Src_CIDR_Le_16",'Scoring_Config'!$A:$A,'Scoring_Config'!$C:$C,10),0),0)+IF(LEFT(AA600,4)="True",IF(_xlfn.XLOOKUP("Src_CIDR_17_22",'Scoring_Config'!$A:$A,'Scoring_Config'!$D:$D,"Yes")="Yes",_xlfn.XLOOKUP("Src_CIDR_17_22",'Scoring_Config'!$A:$A,'Scoring_Config'!$C:$C,5),0),0)+IF(LEFT(AB600,4)="True",IF(_xlfn.XLOOKUP("Dst_IsAny",'Scoring_Config'!$A:$A,'Scoring_Config'!$D:$D,"Yes")="Yes",_xlfn.XLOOKUP("Dst_IsAny",'Scoring_Config'!$A:$A,'Scoring_Config'!$C:$C,10),0),0)+IF(LEFT(AC600,4)="True",IF(_xlfn.XLOOKUP("Dst_CIDR_Le_16",'Scoring_Config'!$A:$A,'Scoring_Config'!$D:$D,"Yes")="Yes",_xlfn.XLOOKUP("Dst_CIDR_Le_16",'Scoring_Config'!$A:$A,'Scoring_Config'!$C:$C,10),0),0)+IF(LEFT(AD600,4)="True",IF(_xlfn.XLOOKUP("Dst_CIDR_17_22",'Scoring_Config'!$A:$A,'Scoring_Config'!$D:$D,"Yes")="Yes",_xlfn.XLOOKUP("Dst_CIDR_17_22",'Scoring_Config'!$A:$A,'Scoring_Config'!$C:$C,5),0),0)+IF(LEFT(AE600,4)="True",IF(_xlfn.XLOOKUP("SrcZone_IsAny",'Scoring_Config'!$A:$A,'Scoring_Config'!$D:$D,"Yes")="Yes",_xlfn.XLOOKUP("SrcZone_IsAny",'Scoring_Config'!$A:$A,'Scoring_Config'!$C:$C,10),0),0)+IF(LEFT(AF600,4)="True",IF(_xlfn.XLOOKUP("DstZone_IsAny",'Scoring_Config'!$A:$A,'Scoring_Config'!$D:$D,"Yes")="Yes",_xlfn.XLOOKUP("DstZone_IsAny",'Scoring_Config'!$A:$A,'Scoring_Config'!$C:$C,10),0),0)+IF(LEFT(AG600,4)="True",IF(_xlfn.XLOOKUP("Service_Any_OR_RangeGt1000",'Scoring_Config'!$A:$A,'Scoring_Config'!$D:$D,"Yes")="Yes",_xlfn.XLOOKUP("Service_Any_OR_RangeGt1000",'Scoring_Config'!$A:$A,'Scoring_Config'!$C:$C,10),0),0)+IF(LEFT(AH600,4)="True",IF(_xlfn.XLOOKUP("App_Any_OR_RangeGt1000",'Scoring_Config'!$A:$A,'Scoring_Config'!$D:$D,"Yes")="Yes",_xlfn.XLOOKUP("App_Any_OR_RangeGt1000",'Scoring_Config'!$A:$A,'Scoring_Config'!$C:$C,10),0),0)+IF(LEFT(AI600,4)="True",IF(_xlfn.XLOOKUP("Service_Insecure_Match",'Scoring_Config'!$A:$A,'Scoring_Config'!$D:$D,"Yes")="Yes",_xlfn.XLOOKUP("Service_Insecure_Match",'Scoring_Config'!$A:$A,'Scoring_Config'!$C:$C,5),0),0)+IF(LEFT(AJ600,4)="True",IF(_xlfn.XLOOKUP("Risky_Inbound",'Scoring_Config'!$A:$A,'Scoring_Config'!$D:$D,"Yes")="Yes",_xlfn.XLOOKUP("Risky_Inbound",'Scoring_Config'!$A:$A,'Scoring_Config'!$C:$C,50),0),0)+IF(LEFT(AK600,4)="True",IF(_xlfn.XLOOKUP("Risky_Outbound",'Scoring_Config'!$A:$A,'Scoring_Config'!$D:$D,"Yes")="Yes",_xlfn.XLOOKUP("Risky_Outbound",'Scoring_Config'!$A:$A,'Scoring_Config'!$C:$C,25),0),0)+IF(LEFT(AZ600,4)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600,FIND(",",AL600)+1,100)),0)+IF(LEFT(AM600,4)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600,FIND(",",AN600)+1,100)),0)+IF(_xlfn.XLOOKUP("Profile_Scoring",'Scoring_Config'!$A:$A,'Scoring_Config'!$D:$D,"Yes")="Yes",VALUE(MID(AO600,FIND(",",AO600)+1,100)),0)+IF(_xlfn.XLOOKUP("Options_Scoring",'Scoring_Config'!$A:$A,'Scoring_Config'!$D:$D,"Yes")="Yes",VALUE(MID(AP600,FIND(",",AP600)+1,100)),0)))</f>
        <v>0</v>
      </c>
      <c r="AZ600" cm="1">
        <f t="array" ref="AZ600">IF(FALSE,"True," &amp; IF(_xlfn.XLOOKUP("Migrate_Insecure",'Scoring_Config'!$A:$A,'Scoring_Config'!$D:$D,"Yes")="Yes",_xlfn.XLOOKUP("Migrate_Insecure",'Scoring_Config'!$A:$A,'Scoring_Config'!$C:$C,10),0),"False,0")</f>
        <v>0</v>
      </c>
    </row>
    <row r="601" spans="1:52">
      <c r="A601" t="s">
        <v>1979</v>
      </c>
      <c r="B601" t="s">
        <v>2574</v>
      </c>
      <c r="C601" t="s">
        <v>3542</v>
      </c>
      <c r="D601" t="s">
        <v>3545</v>
      </c>
      <c r="E601" t="s">
        <v>3563</v>
      </c>
      <c r="F601" t="s">
        <v>3819</v>
      </c>
      <c r="G601" t="s">
        <v>368</v>
      </c>
      <c r="H601" t="s">
        <v>174</v>
      </c>
      <c r="I601" t="s">
        <v>4110</v>
      </c>
      <c r="J601" t="s">
        <v>890</v>
      </c>
      <c r="K601" t="s">
        <v>1661</v>
      </c>
      <c r="L601" t="s">
        <v>1458</v>
      </c>
      <c r="M601" t="s">
        <v>1974</v>
      </c>
      <c r="N601" t="s">
        <v>4315</v>
      </c>
      <c r="O601" t="s">
        <v>4319</v>
      </c>
      <c r="P601" t="s">
        <v>4322</v>
      </c>
      <c r="Q601" t="s">
        <v>4764</v>
      </c>
      <c r="R601" t="s">
        <v>5449</v>
      </c>
      <c r="S601" t="s">
        <v>5439</v>
      </c>
      <c r="T601" t="s">
        <v>5726</v>
      </c>
      <c r="U601" t="s">
        <v>6233</v>
      </c>
      <c r="Y601" cm="1">
        <f t="array" ref="Y601">IF(FALSE,"True," &amp; IF(_xlfn.XLOOKUP("Src_IsAny",'Scoring_Config'!$A:$A,'Scoring_Config'!$D:$D,"Yes")="Yes",_xlfn.XLOOKUP("Src_IsAny",'Scoring_Config'!$A:$A,'Scoring_Config'!$C:$C,10),0),"False,0")</f>
        <v>0</v>
      </c>
      <c r="Z601" cm="1">
        <f t="array" ref="Z601">IF(FALSE,"True," &amp; IF(_xlfn.XLOOKUP("Src_CIDR_Le_16",'Scoring_Config'!$A:$A,'Scoring_Config'!$D:$D,"Yes")="Yes",_xlfn.XLOOKUP("Src_CIDR_Le_16",'Scoring_Config'!$A:$A,'Scoring_Config'!$C:$C,10),0),"False,0")</f>
        <v>0</v>
      </c>
      <c r="AA601" cm="1">
        <f t="array" ref="AA601">IF(FALSE,"True," &amp; IF(_xlfn.XLOOKUP("Src_CIDR_17_22",'Scoring_Config'!$A:$A,'Scoring_Config'!$D:$D,"Yes")="Yes",_xlfn.XLOOKUP("Src_CIDR_17_22",'Scoring_Config'!$A:$A,'Scoring_Config'!$C:$C,5),0),"False,0")</f>
        <v>0</v>
      </c>
      <c r="AB601" cm="1">
        <f t="array" ref="AB601">IF(FALSE,"True," &amp; IF(_xlfn.XLOOKUP("Dst_IsAny",'Scoring_Config'!$A:$A,'Scoring_Config'!$D:$D,"Yes")="Yes",_xlfn.XLOOKUP("Dst_IsAny",'Scoring_Config'!$A:$A,'Scoring_Config'!$C:$C,10),0),"False,0")</f>
        <v>0</v>
      </c>
      <c r="AC601" cm="1">
        <f t="array" ref="AC601">IF(FALSE,"True," &amp; IF(_xlfn.XLOOKUP("Dst_CIDR_Le_16",'Scoring_Config'!$A:$A,'Scoring_Config'!$D:$D,"Yes")="Yes",_xlfn.XLOOKUP("Dst_CIDR_Le_16",'Scoring_Config'!$A:$A,'Scoring_Config'!$C:$C,10),0),"False,0")</f>
        <v>0</v>
      </c>
      <c r="AD601" cm="1">
        <f t="array" ref="AD601">IF(FALSE,"True," &amp; IF(_xlfn.XLOOKUP("Dst_CIDR_17_22",'Scoring_Config'!$A:$A,'Scoring_Config'!$D:$D,"Yes")="Yes",_xlfn.XLOOKUP("Dst_CIDR_17_22",'Scoring_Config'!$A:$A,'Scoring_Config'!$C:$C,5),0),"False,0")</f>
        <v>0</v>
      </c>
      <c r="AE601" cm="1">
        <f t="array" ref="AE601">IF(FALSE,"True," &amp; IF(_xlfn.XLOOKUP("SrcZone_IsAny",'Scoring_Config'!$A:$A,'Scoring_Config'!$D:$D,"Yes")="Yes",_xlfn.XLOOKUP("SrcZone_IsAny",'Scoring_Config'!$A:$A,'Scoring_Config'!$C:$C,10),0),"False,0")</f>
        <v>0</v>
      </c>
      <c r="AF601" cm="1">
        <f t="array" ref="AF601">IF(FALSE,"True," &amp; IF(_xlfn.XLOOKUP("DstZone_IsAny",'Scoring_Config'!$A:$A,'Scoring_Config'!$D:$D,"Yes")="Yes",_xlfn.XLOOKUP("DstZone_IsAny",'Scoring_Config'!$A:$A,'Scoring_Config'!$C:$C,10),0),"False,0")</f>
        <v>0</v>
      </c>
      <c r="AG601" cm="1">
        <f t="array" ref="AG60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01" cm="1">
        <f t="array" ref="AH601">IF(FALSE,"True," &amp; IF(_xlfn.XLOOKUP("App_Any_OR_RangeGt1000",'Scoring_Config'!$A:$A,'Scoring_Config'!$D:$D,"Yes")="Yes",_xlfn.XLOOKUP("App_Any_OR_RangeGt1000",'Scoring_Config'!$A:$A,'Scoring_Config'!$C:$C,10),0),"False,0")</f>
        <v>0</v>
      </c>
      <c r="AI601" cm="1">
        <f t="array" ref="AI601">IF(TRUE,"True," &amp; IF(_xlfn.XLOOKUP("Service_Insecure_Match",'Scoring_Config'!$A:$A,'Scoring_Config'!$D:$D,"Yes")="Yes",_xlfn.XLOOKUP("Service_Insecure_Match",'Scoring_Config'!$A:$A,'Scoring_Config'!$C:$C,5),0),"False,0")</f>
        <v>0</v>
      </c>
      <c r="AJ601" cm="1">
        <f t="array" ref="AJ601">IF(FALSE,"True," &amp; IF(_xlfn.XLOOKUP("Risky_Inbound",'Scoring_Config'!$A:$A,'Scoring_Config'!$D:$D,"Yes")="Yes",_xlfn.XLOOKUP("Risky_Inbound",'Scoring_Config'!$A:$A,'Scoring_Config'!$C:$C,50),0),"False,0")</f>
        <v>0</v>
      </c>
      <c r="AK601" cm="1">
        <f t="array" ref="AK601">IF(FALSE,"True," &amp; IF(_xlfn.XLOOKUP("Risky_Outbound",'Scoring_Config'!$A:$A,'Scoring_Config'!$D:$D,"Yes")="Yes",_xlfn.XLOOKUP("Risky_Outbound",'Scoring_Config'!$A:$A,'Scoring_Config'!$C:$C,25),0),"False,0")</f>
        <v>0</v>
      </c>
      <c r="AL601" t="s">
        <v>6697</v>
      </c>
      <c r="AM601" cm="1">
        <f t="array" ref="AM60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01" t="s">
        <v>6697</v>
      </c>
      <c r="AO601" t="s">
        <v>6697</v>
      </c>
      <c r="AP601" t="s">
        <v>6697</v>
      </c>
      <c r="AQ601" cm="1">
        <f t="array" ref="AQ601">IF(FALSE,"True," &amp; IF(_xlfn.XLOOKUP("Service_IsAny",'Scoring_Config'!$A:$A,'Scoring_Config'!$D:$D,"Yes")="Yes",_xlfn.XLOOKUP("Service_IsAny",'Scoring_Config'!$A:$A,'Scoring_Config'!$C:$C,0),0),"False,0")</f>
        <v>0</v>
      </c>
      <c r="AR601">
        <v>4</v>
      </c>
      <c r="AS601" cm="1">
        <f t="array" ref="AS601">IF(FALSE,"True," &amp; IF(_xlfn.XLOOKUP("Service_RangeGt1000",'Scoring_Config'!$A:$A,'Scoring_Config'!$D:$D,"Yes")="Yes",_xlfn.XLOOKUP("Service_RangeGt1000",'Scoring_Config'!$A:$A,'Scoring_Config'!$C:$C,0),0),"False,0")</f>
        <v>0</v>
      </c>
      <c r="AT601" cm="1">
        <f t="array" ref="AT601">IF(FALSE,"True," &amp; IF(_xlfn.XLOOKUP("App_IsAny",'Scoring_Config'!$A:$A,'Scoring_Config'!$D:$D,"Yes")="Yes",_xlfn.XLOOKUP("App_IsAny",'Scoring_Config'!$A:$A,'Scoring_Config'!$C:$C,0),0),"False,0")</f>
        <v>0</v>
      </c>
      <c r="AU601">
        <v>26</v>
      </c>
      <c r="AV601" cm="1">
        <f t="array" ref="AV601">IF(FALSE,"True," &amp; IF(_xlfn.XLOOKUP("App_RangeGt1000",'Scoring_Config'!$A:$A,'Scoring_Config'!$D:$D,"Yes")="Yes",_xlfn.XLOOKUP("App_RangeGt1000",'Scoring_Config'!$A:$A,'Scoring_Config'!$C:$C,0),0),"False,0")</f>
        <v>0</v>
      </c>
      <c r="AW601" cm="1">
        <f t="array" ref="AW601">IF(FALSE,"True," &amp; IF(_xlfn.XLOOKUP("Action_IsDenyOrDrop",'Scoring_Config'!$A:$A,'Scoring_Config'!$D:$D,"Yes")="Yes",_xlfn.XLOOKUP("Action_IsDenyOrDrop",'Scoring_Config'!$A:$A,'Scoring_Config'!$C:$C,0),0),"False,0")</f>
        <v>0</v>
      </c>
      <c r="AX601" cm="1">
        <f t="array" ref="AX601">IF(LEFT(AW601,4)="True",0,(IF(LEFT(Y601,4)="True",IF(_xlfn.XLOOKUP("Src_IsAny",'Scoring_Config'!$A:$A,'Scoring_Config'!$D:$D,"Yes")="Yes",_xlfn.XLOOKUP("Src_IsAny",'Scoring_Config'!$A:$A,'Scoring_Config'!$C:$C,10),0),0)+IF(LEFT(Z601,4)="True",IF(_xlfn.XLOOKUP("Src_CIDR_Le_16",'Scoring_Config'!$A:$A,'Scoring_Config'!$D:$D,"Yes")="Yes",_xlfn.XLOOKUP("Src_CIDR_Le_16",'Scoring_Config'!$A:$A,'Scoring_Config'!$C:$C,10),0),0)+IF(LEFT(AA601,4)="True",IF(_xlfn.XLOOKUP("Src_CIDR_17_22",'Scoring_Config'!$A:$A,'Scoring_Config'!$D:$D,"Yes")="Yes",_xlfn.XLOOKUP("Src_CIDR_17_22",'Scoring_Config'!$A:$A,'Scoring_Config'!$C:$C,5),0),0)+IF(LEFT(AB601,4)="True",IF(_xlfn.XLOOKUP("Dst_IsAny",'Scoring_Config'!$A:$A,'Scoring_Config'!$D:$D,"Yes")="Yes",_xlfn.XLOOKUP("Dst_IsAny",'Scoring_Config'!$A:$A,'Scoring_Config'!$C:$C,10),0),0)+IF(LEFT(AC601,4)="True",IF(_xlfn.XLOOKUP("Dst_CIDR_Le_16",'Scoring_Config'!$A:$A,'Scoring_Config'!$D:$D,"Yes")="Yes",_xlfn.XLOOKUP("Dst_CIDR_Le_16",'Scoring_Config'!$A:$A,'Scoring_Config'!$C:$C,10),0),0)+IF(LEFT(AD601,4)="True",IF(_xlfn.XLOOKUP("Dst_CIDR_17_22",'Scoring_Config'!$A:$A,'Scoring_Config'!$D:$D,"Yes")="Yes",_xlfn.XLOOKUP("Dst_CIDR_17_22",'Scoring_Config'!$A:$A,'Scoring_Config'!$C:$C,5),0),0)+IF(LEFT(AE601,4)="True",IF(_xlfn.XLOOKUP("SrcZone_IsAny",'Scoring_Config'!$A:$A,'Scoring_Config'!$D:$D,"Yes")="Yes",_xlfn.XLOOKUP("SrcZone_IsAny",'Scoring_Config'!$A:$A,'Scoring_Config'!$C:$C,10),0),0)+IF(LEFT(AF601,4)="True",IF(_xlfn.XLOOKUP("DstZone_IsAny",'Scoring_Config'!$A:$A,'Scoring_Config'!$D:$D,"Yes")="Yes",_xlfn.XLOOKUP("DstZone_IsAny",'Scoring_Config'!$A:$A,'Scoring_Config'!$C:$C,10),0),0)+IF(LEFT(AG601,4)="True",IF(_xlfn.XLOOKUP("Service_Any_OR_RangeGt1000",'Scoring_Config'!$A:$A,'Scoring_Config'!$D:$D,"Yes")="Yes",_xlfn.XLOOKUP("Service_Any_OR_RangeGt1000",'Scoring_Config'!$A:$A,'Scoring_Config'!$C:$C,10),0),0)+IF(LEFT(AH601,4)="True",IF(_xlfn.XLOOKUP("App_Any_OR_RangeGt1000",'Scoring_Config'!$A:$A,'Scoring_Config'!$D:$D,"Yes")="Yes",_xlfn.XLOOKUP("App_Any_OR_RangeGt1000",'Scoring_Config'!$A:$A,'Scoring_Config'!$C:$C,10),0),0)+IF(LEFT(AI601,4)="True",IF(_xlfn.XLOOKUP("Service_Insecure_Match",'Scoring_Config'!$A:$A,'Scoring_Config'!$D:$D,"Yes")="Yes",_xlfn.XLOOKUP("Service_Insecure_Match",'Scoring_Config'!$A:$A,'Scoring_Config'!$C:$C,5),0),0)+IF(LEFT(AJ601,4)="True",IF(_xlfn.XLOOKUP("Risky_Inbound",'Scoring_Config'!$A:$A,'Scoring_Config'!$D:$D,"Yes")="Yes",_xlfn.XLOOKUP("Risky_Inbound",'Scoring_Config'!$A:$A,'Scoring_Config'!$C:$C,50),0),0)+IF(LEFT(AK601,4)="True",IF(_xlfn.XLOOKUP("Risky_Outbound",'Scoring_Config'!$A:$A,'Scoring_Config'!$D:$D,"Yes")="Yes",_xlfn.XLOOKUP("Risky_Outbound",'Scoring_Config'!$A:$A,'Scoring_Config'!$C:$C,25),0),0)+IF(LEFT(AZ601,4)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601,FIND(",",AL601)+1,100)),0)+IF(LEFT(AM601,4)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601,FIND(",",AN601)+1,100)),0)+IF(_xlfn.XLOOKUP("Profile_Scoring",'Scoring_Config'!$A:$A,'Scoring_Config'!$D:$D,"Yes")="Yes",VALUE(MID(AO601,FIND(",",AO601)+1,100)),0)+IF(_xlfn.XLOOKUP("Options_Scoring",'Scoring_Config'!$A:$A,'Scoring_Config'!$D:$D,"Yes")="Yes",VALUE(MID(AP601,FIND(",",AP601)+1,100)),0)))</f>
        <v>0</v>
      </c>
      <c r="AY601" t="s">
        <v>6706</v>
      </c>
      <c r="AZ601" cm="1">
        <f t="array" ref="AZ601">IF(TRUE,"True," &amp; IF(_xlfn.XLOOKUP("Migrate_Insecure",'Scoring_Config'!$A:$A,'Scoring_Config'!$D:$D,"Yes")="Yes",_xlfn.XLOOKUP("Migrate_Insecure",'Scoring_Config'!$A:$A,'Scoring_Config'!$C:$C,10),0),"False,0")</f>
        <v>0</v>
      </c>
    </row>
    <row r="602" spans="1:52">
      <c r="A602" t="s">
        <v>1979</v>
      </c>
      <c r="B602" t="s">
        <v>2575</v>
      </c>
      <c r="C602" t="s">
        <v>3542</v>
      </c>
      <c r="D602" t="s">
        <v>3551</v>
      </c>
      <c r="E602" t="s">
        <v>3563</v>
      </c>
      <c r="F602" t="s">
        <v>3787</v>
      </c>
      <c r="G602" t="s">
        <v>174</v>
      </c>
      <c r="H602" t="s">
        <v>174</v>
      </c>
      <c r="I602" t="s">
        <v>4093</v>
      </c>
      <c r="J602" t="s">
        <v>996</v>
      </c>
      <c r="K602" t="s">
        <v>1666</v>
      </c>
      <c r="L602" t="s">
        <v>1327</v>
      </c>
      <c r="M602" t="s">
        <v>1974</v>
      </c>
      <c r="N602" t="s">
        <v>4315</v>
      </c>
      <c r="O602" t="s">
        <v>4319</v>
      </c>
      <c r="P602" t="s">
        <v>4323</v>
      </c>
      <c r="Q602" t="s">
        <v>4765</v>
      </c>
      <c r="R602" t="s">
        <v>5439</v>
      </c>
      <c r="S602" t="s">
        <v>4324</v>
      </c>
      <c r="T602" t="s">
        <v>5726</v>
      </c>
      <c r="U602" t="s">
        <v>6255</v>
      </c>
      <c r="Y602" cm="1">
        <f t="array" ref="Y602">IF(TRUE,"True," &amp; IF(_xlfn.XLOOKUP("Src_IsAny",'Scoring_Config'!$A:$A,'Scoring_Config'!$D:$D,"Yes")="Yes",_xlfn.XLOOKUP("Src_IsAny",'Scoring_Config'!$A:$A,'Scoring_Config'!$C:$C,10),0),"False,0")</f>
        <v>0</v>
      </c>
      <c r="Z602" cm="1">
        <f t="array" ref="Z602">IF(FALSE,"True," &amp; IF(_xlfn.XLOOKUP("Src_CIDR_Le_16",'Scoring_Config'!$A:$A,'Scoring_Config'!$D:$D,"Yes")="Yes",_xlfn.XLOOKUP("Src_CIDR_Le_16",'Scoring_Config'!$A:$A,'Scoring_Config'!$C:$C,10),0),"False,0")</f>
        <v>0</v>
      </c>
      <c r="AA602" cm="1">
        <f t="array" ref="AA602">IF(FALSE,"True," &amp; IF(_xlfn.XLOOKUP("Src_CIDR_17_22",'Scoring_Config'!$A:$A,'Scoring_Config'!$D:$D,"Yes")="Yes",_xlfn.XLOOKUP("Src_CIDR_17_22",'Scoring_Config'!$A:$A,'Scoring_Config'!$C:$C,5),0),"False,0")</f>
        <v>0</v>
      </c>
      <c r="AB602" cm="1">
        <f t="array" ref="AB602">IF(FALSE,"True," &amp; IF(_xlfn.XLOOKUP("Dst_IsAny",'Scoring_Config'!$A:$A,'Scoring_Config'!$D:$D,"Yes")="Yes",_xlfn.XLOOKUP("Dst_IsAny",'Scoring_Config'!$A:$A,'Scoring_Config'!$C:$C,10),0),"False,0")</f>
        <v>0</v>
      </c>
      <c r="AC602" cm="1">
        <f t="array" ref="AC602">IF(FALSE,"True," &amp; IF(_xlfn.XLOOKUP("Dst_CIDR_Le_16",'Scoring_Config'!$A:$A,'Scoring_Config'!$D:$D,"Yes")="Yes",_xlfn.XLOOKUP("Dst_CIDR_Le_16",'Scoring_Config'!$A:$A,'Scoring_Config'!$C:$C,10),0),"False,0")</f>
        <v>0</v>
      </c>
      <c r="AD602" cm="1">
        <f t="array" ref="AD602">IF(FALSE,"True," &amp; IF(_xlfn.XLOOKUP("Dst_CIDR_17_22",'Scoring_Config'!$A:$A,'Scoring_Config'!$D:$D,"Yes")="Yes",_xlfn.XLOOKUP("Dst_CIDR_17_22",'Scoring_Config'!$A:$A,'Scoring_Config'!$C:$C,5),0),"False,0")</f>
        <v>0</v>
      </c>
      <c r="AE602" cm="1">
        <f t="array" ref="AE602">IF(FALSE,"True," &amp; IF(_xlfn.XLOOKUP("SrcZone_IsAny",'Scoring_Config'!$A:$A,'Scoring_Config'!$D:$D,"Yes")="Yes",_xlfn.XLOOKUP("SrcZone_IsAny",'Scoring_Config'!$A:$A,'Scoring_Config'!$C:$C,10),0),"False,0")</f>
        <v>0</v>
      </c>
      <c r="AF602" cm="1">
        <f t="array" ref="AF602">IF(FALSE,"True," &amp; IF(_xlfn.XLOOKUP("DstZone_IsAny",'Scoring_Config'!$A:$A,'Scoring_Config'!$D:$D,"Yes")="Yes",_xlfn.XLOOKUP("DstZone_IsAny",'Scoring_Config'!$A:$A,'Scoring_Config'!$C:$C,10),0),"False,0")</f>
        <v>0</v>
      </c>
      <c r="AG602" cm="1">
        <f t="array" ref="AG60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02" cm="1">
        <f t="array" ref="AH602">IF(FALSE,"True," &amp; IF(_xlfn.XLOOKUP("App_Any_OR_RangeGt1000",'Scoring_Config'!$A:$A,'Scoring_Config'!$D:$D,"Yes")="Yes",_xlfn.XLOOKUP("App_Any_OR_RangeGt1000",'Scoring_Config'!$A:$A,'Scoring_Config'!$C:$C,10),0),"False,0")</f>
        <v>0</v>
      </c>
      <c r="AI602" cm="1">
        <f t="array" ref="AI602">IF(FALSE,"True," &amp; IF(_xlfn.XLOOKUP("Service_Insecure_Match",'Scoring_Config'!$A:$A,'Scoring_Config'!$D:$D,"Yes")="Yes",_xlfn.XLOOKUP("Service_Insecure_Match",'Scoring_Config'!$A:$A,'Scoring_Config'!$C:$C,5),0),"False,0")</f>
        <v>0</v>
      </c>
      <c r="AJ602" cm="1">
        <f t="array" ref="AJ602">IF(FALSE,"True," &amp; IF(_xlfn.XLOOKUP("Risky_Inbound",'Scoring_Config'!$A:$A,'Scoring_Config'!$D:$D,"Yes")="Yes",_xlfn.XLOOKUP("Risky_Inbound",'Scoring_Config'!$A:$A,'Scoring_Config'!$C:$C,50),0),"False,0")</f>
        <v>0</v>
      </c>
      <c r="AK602" cm="1">
        <f t="array" ref="AK602">IF(FALSE,"True," &amp; IF(_xlfn.XLOOKUP("Risky_Outbound",'Scoring_Config'!$A:$A,'Scoring_Config'!$D:$D,"Yes")="Yes",_xlfn.XLOOKUP("Risky_Outbound",'Scoring_Config'!$A:$A,'Scoring_Config'!$C:$C,25),0),"False,0")</f>
        <v>0</v>
      </c>
      <c r="AL602" t="s">
        <v>6699</v>
      </c>
      <c r="AM602" cm="1">
        <f t="array" ref="AM60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02" t="s">
        <v>6697</v>
      </c>
      <c r="AO602" t="s">
        <v>6697</v>
      </c>
      <c r="AP602" t="s">
        <v>6697</v>
      </c>
      <c r="AQ602" cm="1">
        <f t="array" ref="AQ602">IF(FALSE,"True," &amp; IF(_xlfn.XLOOKUP("Service_IsAny",'Scoring_Config'!$A:$A,'Scoring_Config'!$D:$D,"Yes")="Yes",_xlfn.XLOOKUP("Service_IsAny",'Scoring_Config'!$A:$A,'Scoring_Config'!$C:$C,0),0),"False,0")</f>
        <v>0</v>
      </c>
      <c r="AR602">
        <v>0</v>
      </c>
      <c r="AS602" cm="1">
        <f t="array" ref="AS602">IF(FALSE,"True," &amp; IF(_xlfn.XLOOKUP("Service_RangeGt1000",'Scoring_Config'!$A:$A,'Scoring_Config'!$D:$D,"Yes")="Yes",_xlfn.XLOOKUP("Service_RangeGt1000",'Scoring_Config'!$A:$A,'Scoring_Config'!$C:$C,0),0),"False,0")</f>
        <v>0</v>
      </c>
      <c r="AT602" cm="1">
        <f t="array" ref="AT602">IF(FALSE,"True," &amp; IF(_xlfn.XLOOKUP("App_IsAny",'Scoring_Config'!$A:$A,'Scoring_Config'!$D:$D,"Yes")="Yes",_xlfn.XLOOKUP("App_IsAny",'Scoring_Config'!$A:$A,'Scoring_Config'!$C:$C,0),0),"False,0")</f>
        <v>0</v>
      </c>
      <c r="AU602">
        <v>2</v>
      </c>
      <c r="AV602" cm="1">
        <f t="array" ref="AV602">IF(FALSE,"True," &amp; IF(_xlfn.XLOOKUP("App_RangeGt1000",'Scoring_Config'!$A:$A,'Scoring_Config'!$D:$D,"Yes")="Yes",_xlfn.XLOOKUP("App_RangeGt1000",'Scoring_Config'!$A:$A,'Scoring_Config'!$C:$C,0),0),"False,0")</f>
        <v>0</v>
      </c>
      <c r="AW602" cm="1">
        <f t="array" ref="AW602">IF(FALSE,"True," &amp; IF(_xlfn.XLOOKUP("Action_IsDenyOrDrop",'Scoring_Config'!$A:$A,'Scoring_Config'!$D:$D,"Yes")="Yes",_xlfn.XLOOKUP("Action_IsDenyOrDrop",'Scoring_Config'!$A:$A,'Scoring_Config'!$C:$C,0),0),"False,0")</f>
        <v>0</v>
      </c>
      <c r="AX602" cm="1">
        <f t="array" ref="AX602">IF(LEFT(AW602,4)="True",0,(IF(LEFT(Y602,4)="True",IF(_xlfn.XLOOKUP("Src_IsAny",'Scoring_Config'!$A:$A,'Scoring_Config'!$D:$D,"Yes")="Yes",_xlfn.XLOOKUP("Src_IsAny",'Scoring_Config'!$A:$A,'Scoring_Config'!$C:$C,10),0),0)+IF(LEFT(Z602,4)="True",IF(_xlfn.XLOOKUP("Src_CIDR_Le_16",'Scoring_Config'!$A:$A,'Scoring_Config'!$D:$D,"Yes")="Yes",_xlfn.XLOOKUP("Src_CIDR_Le_16",'Scoring_Config'!$A:$A,'Scoring_Config'!$C:$C,10),0),0)+IF(LEFT(AA602,4)="True",IF(_xlfn.XLOOKUP("Src_CIDR_17_22",'Scoring_Config'!$A:$A,'Scoring_Config'!$D:$D,"Yes")="Yes",_xlfn.XLOOKUP("Src_CIDR_17_22",'Scoring_Config'!$A:$A,'Scoring_Config'!$C:$C,5),0),0)+IF(LEFT(AB602,4)="True",IF(_xlfn.XLOOKUP("Dst_IsAny",'Scoring_Config'!$A:$A,'Scoring_Config'!$D:$D,"Yes")="Yes",_xlfn.XLOOKUP("Dst_IsAny",'Scoring_Config'!$A:$A,'Scoring_Config'!$C:$C,10),0),0)+IF(LEFT(AC602,4)="True",IF(_xlfn.XLOOKUP("Dst_CIDR_Le_16",'Scoring_Config'!$A:$A,'Scoring_Config'!$D:$D,"Yes")="Yes",_xlfn.XLOOKUP("Dst_CIDR_Le_16",'Scoring_Config'!$A:$A,'Scoring_Config'!$C:$C,10),0),0)+IF(LEFT(AD602,4)="True",IF(_xlfn.XLOOKUP("Dst_CIDR_17_22",'Scoring_Config'!$A:$A,'Scoring_Config'!$D:$D,"Yes")="Yes",_xlfn.XLOOKUP("Dst_CIDR_17_22",'Scoring_Config'!$A:$A,'Scoring_Config'!$C:$C,5),0),0)+IF(LEFT(AE602,4)="True",IF(_xlfn.XLOOKUP("SrcZone_IsAny",'Scoring_Config'!$A:$A,'Scoring_Config'!$D:$D,"Yes")="Yes",_xlfn.XLOOKUP("SrcZone_IsAny",'Scoring_Config'!$A:$A,'Scoring_Config'!$C:$C,10),0),0)+IF(LEFT(AF602,4)="True",IF(_xlfn.XLOOKUP("DstZone_IsAny",'Scoring_Config'!$A:$A,'Scoring_Config'!$D:$D,"Yes")="Yes",_xlfn.XLOOKUP("DstZone_IsAny",'Scoring_Config'!$A:$A,'Scoring_Config'!$C:$C,10),0),0)+IF(LEFT(AG602,4)="True",IF(_xlfn.XLOOKUP("Service_Any_OR_RangeGt1000",'Scoring_Config'!$A:$A,'Scoring_Config'!$D:$D,"Yes")="Yes",_xlfn.XLOOKUP("Service_Any_OR_RangeGt1000",'Scoring_Config'!$A:$A,'Scoring_Config'!$C:$C,10),0),0)+IF(LEFT(AH602,4)="True",IF(_xlfn.XLOOKUP("App_Any_OR_RangeGt1000",'Scoring_Config'!$A:$A,'Scoring_Config'!$D:$D,"Yes")="Yes",_xlfn.XLOOKUP("App_Any_OR_RangeGt1000",'Scoring_Config'!$A:$A,'Scoring_Config'!$C:$C,10),0),0)+IF(LEFT(AI602,4)="True",IF(_xlfn.XLOOKUP("Service_Insecure_Match",'Scoring_Config'!$A:$A,'Scoring_Config'!$D:$D,"Yes")="Yes",_xlfn.XLOOKUP("Service_Insecure_Match",'Scoring_Config'!$A:$A,'Scoring_Config'!$C:$C,5),0),0)+IF(LEFT(AJ602,4)="True",IF(_xlfn.XLOOKUP("Risky_Inbound",'Scoring_Config'!$A:$A,'Scoring_Config'!$D:$D,"Yes")="Yes",_xlfn.XLOOKUP("Risky_Inbound",'Scoring_Config'!$A:$A,'Scoring_Config'!$C:$C,50),0),0)+IF(LEFT(AK602,4)="True",IF(_xlfn.XLOOKUP("Risky_Outbound",'Scoring_Config'!$A:$A,'Scoring_Config'!$D:$D,"Yes")="Yes",_xlfn.XLOOKUP("Risky_Outbound",'Scoring_Config'!$A:$A,'Scoring_Config'!$C:$C,25),0),0)+IF(LEFT(AZ602,4)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602,FIND(",",AL602)+1,100)),0)+IF(LEFT(AM602,4)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602,FIND(",",AN602)+1,100)),0)+IF(_xlfn.XLOOKUP("Profile_Scoring",'Scoring_Config'!$A:$A,'Scoring_Config'!$D:$D,"Yes")="Yes",VALUE(MID(AO602,FIND(",",AO602)+1,100)),0)+IF(_xlfn.XLOOKUP("Options_Scoring",'Scoring_Config'!$A:$A,'Scoring_Config'!$D:$D,"Yes")="Yes",VALUE(MID(AP602,FIND(",",AP602)+1,100)),0)))</f>
        <v>0</v>
      </c>
      <c r="AZ602" cm="1">
        <f t="array" ref="AZ602">IF(FALSE,"True," &amp; IF(_xlfn.XLOOKUP("Migrate_Insecure",'Scoring_Config'!$A:$A,'Scoring_Config'!$D:$D,"Yes")="Yes",_xlfn.XLOOKUP("Migrate_Insecure",'Scoring_Config'!$A:$A,'Scoring_Config'!$C:$C,10),0),"False,0")</f>
        <v>0</v>
      </c>
    </row>
    <row r="603" spans="1:52">
      <c r="A603" t="s">
        <v>1979</v>
      </c>
      <c r="B603" t="s">
        <v>2576</v>
      </c>
      <c r="C603" t="s">
        <v>3542</v>
      </c>
      <c r="D603" t="s">
        <v>3554</v>
      </c>
      <c r="E603" t="s">
        <v>3563</v>
      </c>
      <c r="F603" t="s">
        <v>3607</v>
      </c>
      <c r="G603" t="s">
        <v>90</v>
      </c>
      <c r="H603" t="s">
        <v>174</v>
      </c>
      <c r="I603" t="s">
        <v>3817</v>
      </c>
      <c r="J603" t="s">
        <v>664</v>
      </c>
      <c r="K603" t="s">
        <v>1854</v>
      </c>
      <c r="L603" t="s">
        <v>1327</v>
      </c>
      <c r="M603" t="s">
        <v>1974</v>
      </c>
      <c r="N603" t="s">
        <v>4315</v>
      </c>
      <c r="O603" t="s">
        <v>4319</v>
      </c>
      <c r="P603" t="s">
        <v>4322</v>
      </c>
      <c r="Q603" t="s">
        <v>4611</v>
      </c>
      <c r="R603" t="s">
        <v>5440</v>
      </c>
      <c r="S603" t="s">
        <v>5440</v>
      </c>
      <c r="T603" t="s">
        <v>5750</v>
      </c>
      <c r="U603" t="s">
        <v>6255</v>
      </c>
      <c r="Y603" cm="1">
        <f t="array" ref="Y603">IF(FALSE,"True," &amp; IF(_xlfn.XLOOKUP("Src_IsAny",'Scoring_Config'!$A:$A,'Scoring_Config'!$D:$D,"Yes")="Yes",_xlfn.XLOOKUP("Src_IsAny",'Scoring_Config'!$A:$A,'Scoring_Config'!$C:$C,10),0),"False,0")</f>
        <v>0</v>
      </c>
      <c r="Z603" cm="1">
        <f t="array" ref="Z603">IF(FALSE,"True," &amp; IF(_xlfn.XLOOKUP("Src_CIDR_Le_16",'Scoring_Config'!$A:$A,'Scoring_Config'!$D:$D,"Yes")="Yes",_xlfn.XLOOKUP("Src_CIDR_Le_16",'Scoring_Config'!$A:$A,'Scoring_Config'!$C:$C,10),0),"False,0")</f>
        <v>0</v>
      </c>
      <c r="AA603" cm="1">
        <f t="array" ref="AA603">IF(FALSE,"True," &amp; IF(_xlfn.XLOOKUP("Src_CIDR_17_22",'Scoring_Config'!$A:$A,'Scoring_Config'!$D:$D,"Yes")="Yes",_xlfn.XLOOKUP("Src_CIDR_17_22",'Scoring_Config'!$A:$A,'Scoring_Config'!$C:$C,5),0),"False,0")</f>
        <v>0</v>
      </c>
      <c r="AB603" cm="1">
        <f t="array" ref="AB603">IF(FALSE,"True," &amp; IF(_xlfn.XLOOKUP("Dst_IsAny",'Scoring_Config'!$A:$A,'Scoring_Config'!$D:$D,"Yes")="Yes",_xlfn.XLOOKUP("Dst_IsAny",'Scoring_Config'!$A:$A,'Scoring_Config'!$C:$C,10),0),"False,0")</f>
        <v>0</v>
      </c>
      <c r="AC603" cm="1">
        <f t="array" ref="AC603">IF(FALSE,"True," &amp; IF(_xlfn.XLOOKUP("Dst_CIDR_Le_16",'Scoring_Config'!$A:$A,'Scoring_Config'!$D:$D,"Yes")="Yes",_xlfn.XLOOKUP("Dst_CIDR_Le_16",'Scoring_Config'!$A:$A,'Scoring_Config'!$C:$C,10),0),"False,0")</f>
        <v>0</v>
      </c>
      <c r="AD603" cm="1">
        <f t="array" ref="AD603">IF(FALSE,"True," &amp; IF(_xlfn.XLOOKUP("Dst_CIDR_17_22",'Scoring_Config'!$A:$A,'Scoring_Config'!$D:$D,"Yes")="Yes",_xlfn.XLOOKUP("Dst_CIDR_17_22",'Scoring_Config'!$A:$A,'Scoring_Config'!$C:$C,5),0),"False,0")</f>
        <v>0</v>
      </c>
      <c r="AE603" cm="1">
        <f t="array" ref="AE603">IF(FALSE,"True," &amp; IF(_xlfn.XLOOKUP("SrcZone_IsAny",'Scoring_Config'!$A:$A,'Scoring_Config'!$D:$D,"Yes")="Yes",_xlfn.XLOOKUP("SrcZone_IsAny",'Scoring_Config'!$A:$A,'Scoring_Config'!$C:$C,10),0),"False,0")</f>
        <v>0</v>
      </c>
      <c r="AF603" cm="1">
        <f t="array" ref="AF603">IF(FALSE,"True," &amp; IF(_xlfn.XLOOKUP("DstZone_IsAny",'Scoring_Config'!$A:$A,'Scoring_Config'!$D:$D,"Yes")="Yes",_xlfn.XLOOKUP("DstZone_IsAny",'Scoring_Config'!$A:$A,'Scoring_Config'!$C:$C,10),0),"False,0")</f>
        <v>0</v>
      </c>
      <c r="AG603" cm="1">
        <f t="array" ref="AG60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03" cm="1">
        <f t="array" ref="AH603">IF(FALSE,"True," &amp; IF(_xlfn.XLOOKUP("App_Any_OR_RangeGt1000",'Scoring_Config'!$A:$A,'Scoring_Config'!$D:$D,"Yes")="Yes",_xlfn.XLOOKUP("App_Any_OR_RangeGt1000",'Scoring_Config'!$A:$A,'Scoring_Config'!$C:$C,10),0),"False,0")</f>
        <v>0</v>
      </c>
      <c r="AI603" cm="1">
        <f t="array" ref="AI603">IF(FALSE,"True," &amp; IF(_xlfn.XLOOKUP("Service_Insecure_Match",'Scoring_Config'!$A:$A,'Scoring_Config'!$D:$D,"Yes")="Yes",_xlfn.XLOOKUP("Service_Insecure_Match",'Scoring_Config'!$A:$A,'Scoring_Config'!$C:$C,5),0),"False,0")</f>
        <v>0</v>
      </c>
      <c r="AJ603" cm="1">
        <f t="array" ref="AJ603">IF(FALSE,"True," &amp; IF(_xlfn.XLOOKUP("Risky_Inbound",'Scoring_Config'!$A:$A,'Scoring_Config'!$D:$D,"Yes")="Yes",_xlfn.XLOOKUP("Risky_Inbound",'Scoring_Config'!$A:$A,'Scoring_Config'!$C:$C,50),0),"False,0")</f>
        <v>0</v>
      </c>
      <c r="AK603" cm="1">
        <f t="array" ref="AK603">IF(FALSE,"True," &amp; IF(_xlfn.XLOOKUP("Risky_Outbound",'Scoring_Config'!$A:$A,'Scoring_Config'!$D:$D,"Yes")="Yes",_xlfn.XLOOKUP("Risky_Outbound",'Scoring_Config'!$A:$A,'Scoring_Config'!$C:$C,25),0),"False,0")</f>
        <v>0</v>
      </c>
      <c r="AL603" t="s">
        <v>6697</v>
      </c>
      <c r="AM603" cm="1">
        <f t="array" ref="AM60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03" t="s">
        <v>6697</v>
      </c>
      <c r="AO603" t="s">
        <v>6697</v>
      </c>
      <c r="AP603" t="s">
        <v>6697</v>
      </c>
      <c r="AQ603" cm="1">
        <f t="array" ref="AQ603">IF(FALSE,"True," &amp; IF(_xlfn.XLOOKUP("Service_IsAny",'Scoring_Config'!$A:$A,'Scoring_Config'!$D:$D,"Yes")="Yes",_xlfn.XLOOKUP("Service_IsAny",'Scoring_Config'!$A:$A,'Scoring_Config'!$C:$C,0),0),"False,0")</f>
        <v>0</v>
      </c>
      <c r="AR603">
        <v>0</v>
      </c>
      <c r="AS603" cm="1">
        <f t="array" ref="AS603">IF(FALSE,"True," &amp; IF(_xlfn.XLOOKUP("Service_RangeGt1000",'Scoring_Config'!$A:$A,'Scoring_Config'!$D:$D,"Yes")="Yes",_xlfn.XLOOKUP("Service_RangeGt1000",'Scoring_Config'!$A:$A,'Scoring_Config'!$C:$C,0),0),"False,0")</f>
        <v>0</v>
      </c>
      <c r="AT603" cm="1">
        <f t="array" ref="AT603">IF(FALSE,"True," &amp; IF(_xlfn.XLOOKUP("App_IsAny",'Scoring_Config'!$A:$A,'Scoring_Config'!$D:$D,"Yes")="Yes",_xlfn.XLOOKUP("App_IsAny",'Scoring_Config'!$A:$A,'Scoring_Config'!$C:$C,0),0),"False,0")</f>
        <v>0</v>
      </c>
      <c r="AU603">
        <v>9</v>
      </c>
      <c r="AV603" cm="1">
        <f t="array" ref="AV603">IF(FALSE,"True," &amp; IF(_xlfn.XLOOKUP("App_RangeGt1000",'Scoring_Config'!$A:$A,'Scoring_Config'!$D:$D,"Yes")="Yes",_xlfn.XLOOKUP("App_RangeGt1000",'Scoring_Config'!$A:$A,'Scoring_Config'!$C:$C,0),0),"False,0")</f>
        <v>0</v>
      </c>
      <c r="AW603" cm="1">
        <f t="array" ref="AW603">IF(FALSE,"True," &amp; IF(_xlfn.XLOOKUP("Action_IsDenyOrDrop",'Scoring_Config'!$A:$A,'Scoring_Config'!$D:$D,"Yes")="Yes",_xlfn.XLOOKUP("Action_IsDenyOrDrop",'Scoring_Config'!$A:$A,'Scoring_Config'!$C:$C,0),0),"False,0")</f>
        <v>0</v>
      </c>
      <c r="AX603" cm="1">
        <f t="array" ref="AX603">IF(LEFT(AW603,4)="True",0,(IF(LEFT(Y603,4)="True",IF(_xlfn.XLOOKUP("Src_IsAny",'Scoring_Config'!$A:$A,'Scoring_Config'!$D:$D,"Yes")="Yes",_xlfn.XLOOKUP("Src_IsAny",'Scoring_Config'!$A:$A,'Scoring_Config'!$C:$C,10),0),0)+IF(LEFT(Z603,4)="True",IF(_xlfn.XLOOKUP("Src_CIDR_Le_16",'Scoring_Config'!$A:$A,'Scoring_Config'!$D:$D,"Yes")="Yes",_xlfn.XLOOKUP("Src_CIDR_Le_16",'Scoring_Config'!$A:$A,'Scoring_Config'!$C:$C,10),0),0)+IF(LEFT(AA603,4)="True",IF(_xlfn.XLOOKUP("Src_CIDR_17_22",'Scoring_Config'!$A:$A,'Scoring_Config'!$D:$D,"Yes")="Yes",_xlfn.XLOOKUP("Src_CIDR_17_22",'Scoring_Config'!$A:$A,'Scoring_Config'!$C:$C,5),0),0)+IF(LEFT(AB603,4)="True",IF(_xlfn.XLOOKUP("Dst_IsAny",'Scoring_Config'!$A:$A,'Scoring_Config'!$D:$D,"Yes")="Yes",_xlfn.XLOOKUP("Dst_IsAny",'Scoring_Config'!$A:$A,'Scoring_Config'!$C:$C,10),0),0)+IF(LEFT(AC603,4)="True",IF(_xlfn.XLOOKUP("Dst_CIDR_Le_16",'Scoring_Config'!$A:$A,'Scoring_Config'!$D:$D,"Yes")="Yes",_xlfn.XLOOKUP("Dst_CIDR_Le_16",'Scoring_Config'!$A:$A,'Scoring_Config'!$C:$C,10),0),0)+IF(LEFT(AD603,4)="True",IF(_xlfn.XLOOKUP("Dst_CIDR_17_22",'Scoring_Config'!$A:$A,'Scoring_Config'!$D:$D,"Yes")="Yes",_xlfn.XLOOKUP("Dst_CIDR_17_22",'Scoring_Config'!$A:$A,'Scoring_Config'!$C:$C,5),0),0)+IF(LEFT(AE603,4)="True",IF(_xlfn.XLOOKUP("SrcZone_IsAny",'Scoring_Config'!$A:$A,'Scoring_Config'!$D:$D,"Yes")="Yes",_xlfn.XLOOKUP("SrcZone_IsAny",'Scoring_Config'!$A:$A,'Scoring_Config'!$C:$C,10),0),0)+IF(LEFT(AF603,4)="True",IF(_xlfn.XLOOKUP("DstZone_IsAny",'Scoring_Config'!$A:$A,'Scoring_Config'!$D:$D,"Yes")="Yes",_xlfn.XLOOKUP("DstZone_IsAny",'Scoring_Config'!$A:$A,'Scoring_Config'!$C:$C,10),0),0)+IF(LEFT(AG603,4)="True",IF(_xlfn.XLOOKUP("Service_Any_OR_RangeGt1000",'Scoring_Config'!$A:$A,'Scoring_Config'!$D:$D,"Yes")="Yes",_xlfn.XLOOKUP("Service_Any_OR_RangeGt1000",'Scoring_Config'!$A:$A,'Scoring_Config'!$C:$C,10),0),0)+IF(LEFT(AH603,4)="True",IF(_xlfn.XLOOKUP("App_Any_OR_RangeGt1000",'Scoring_Config'!$A:$A,'Scoring_Config'!$D:$D,"Yes")="Yes",_xlfn.XLOOKUP("App_Any_OR_RangeGt1000",'Scoring_Config'!$A:$A,'Scoring_Config'!$C:$C,10),0),0)+IF(LEFT(AI603,4)="True",IF(_xlfn.XLOOKUP("Service_Insecure_Match",'Scoring_Config'!$A:$A,'Scoring_Config'!$D:$D,"Yes")="Yes",_xlfn.XLOOKUP("Service_Insecure_Match",'Scoring_Config'!$A:$A,'Scoring_Config'!$C:$C,5),0),0)+IF(LEFT(AJ603,4)="True",IF(_xlfn.XLOOKUP("Risky_Inbound",'Scoring_Config'!$A:$A,'Scoring_Config'!$D:$D,"Yes")="Yes",_xlfn.XLOOKUP("Risky_Inbound",'Scoring_Config'!$A:$A,'Scoring_Config'!$C:$C,50),0),0)+IF(LEFT(AK603,4)="True",IF(_xlfn.XLOOKUP("Risky_Outbound",'Scoring_Config'!$A:$A,'Scoring_Config'!$D:$D,"Yes")="Yes",_xlfn.XLOOKUP("Risky_Outbound",'Scoring_Config'!$A:$A,'Scoring_Config'!$C:$C,25),0),0)+IF(LEFT(AZ603,4)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603,FIND(",",AL603)+1,100)),0)+IF(LEFT(AM603,4)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603,FIND(",",AN603)+1,100)),0)+IF(_xlfn.XLOOKUP("Profile_Scoring",'Scoring_Config'!$A:$A,'Scoring_Config'!$D:$D,"Yes")="Yes",VALUE(MID(AO603,FIND(",",AO603)+1,100)),0)+IF(_xlfn.XLOOKUP("Options_Scoring",'Scoring_Config'!$A:$A,'Scoring_Config'!$D:$D,"Yes")="Yes",VALUE(MID(AP603,FIND(",",AP603)+1,100)),0)))</f>
        <v>0</v>
      </c>
      <c r="AZ603" cm="1">
        <f t="array" ref="AZ603">IF(FALSE,"True," &amp; IF(_xlfn.XLOOKUP("Migrate_Insecure",'Scoring_Config'!$A:$A,'Scoring_Config'!$D:$D,"Yes")="Yes",_xlfn.XLOOKUP("Migrate_Insecure",'Scoring_Config'!$A:$A,'Scoring_Config'!$C:$C,10),0),"False,0")</f>
        <v>0</v>
      </c>
    </row>
    <row r="604" spans="1:52">
      <c r="A604" t="s">
        <v>1979</v>
      </c>
      <c r="B604" t="s">
        <v>2577</v>
      </c>
      <c r="C604" t="s">
        <v>3542</v>
      </c>
      <c r="D604" t="s">
        <v>3545</v>
      </c>
      <c r="E604" t="s">
        <v>3563</v>
      </c>
      <c r="F604" t="s">
        <v>3607</v>
      </c>
      <c r="G604" t="s">
        <v>90</v>
      </c>
      <c r="H604" t="s">
        <v>174</v>
      </c>
      <c r="I604" t="s">
        <v>3817</v>
      </c>
      <c r="J604" t="s">
        <v>997</v>
      </c>
      <c r="K604" t="s">
        <v>1854</v>
      </c>
      <c r="L604" t="s">
        <v>1327</v>
      </c>
      <c r="M604" t="s">
        <v>1974</v>
      </c>
      <c r="N604" t="s">
        <v>4315</v>
      </c>
      <c r="O604" t="s">
        <v>4319</v>
      </c>
      <c r="P604" t="s">
        <v>4322</v>
      </c>
      <c r="Q604" t="s">
        <v>4611</v>
      </c>
      <c r="R604" t="s">
        <v>5440</v>
      </c>
      <c r="S604" t="s">
        <v>5440</v>
      </c>
      <c r="T604" t="s">
        <v>5726</v>
      </c>
      <c r="U604" t="s">
        <v>6255</v>
      </c>
      <c r="Y604" cm="1">
        <f t="array" ref="Y604">IF(FALSE,"True," &amp; IF(_xlfn.XLOOKUP("Src_IsAny",'Scoring_Config'!$A:$A,'Scoring_Config'!$D:$D,"Yes")="Yes",_xlfn.XLOOKUP("Src_IsAny",'Scoring_Config'!$A:$A,'Scoring_Config'!$C:$C,10),0),"False,0")</f>
        <v>0</v>
      </c>
      <c r="Z604" cm="1">
        <f t="array" ref="Z604">IF(FALSE,"True," &amp; IF(_xlfn.XLOOKUP("Src_CIDR_Le_16",'Scoring_Config'!$A:$A,'Scoring_Config'!$D:$D,"Yes")="Yes",_xlfn.XLOOKUP("Src_CIDR_Le_16",'Scoring_Config'!$A:$A,'Scoring_Config'!$C:$C,10),0),"False,0")</f>
        <v>0</v>
      </c>
      <c r="AA604" cm="1">
        <f t="array" ref="AA604">IF(FALSE,"True," &amp; IF(_xlfn.XLOOKUP("Src_CIDR_17_22",'Scoring_Config'!$A:$A,'Scoring_Config'!$D:$D,"Yes")="Yes",_xlfn.XLOOKUP("Src_CIDR_17_22",'Scoring_Config'!$A:$A,'Scoring_Config'!$C:$C,5),0),"False,0")</f>
        <v>0</v>
      </c>
      <c r="AB604" cm="1">
        <f t="array" ref="AB604">IF(FALSE,"True," &amp; IF(_xlfn.XLOOKUP("Dst_IsAny",'Scoring_Config'!$A:$A,'Scoring_Config'!$D:$D,"Yes")="Yes",_xlfn.XLOOKUP("Dst_IsAny",'Scoring_Config'!$A:$A,'Scoring_Config'!$C:$C,10),0),"False,0")</f>
        <v>0</v>
      </c>
      <c r="AC604" cm="1">
        <f t="array" ref="AC604">IF(FALSE,"True," &amp; IF(_xlfn.XLOOKUP("Dst_CIDR_Le_16",'Scoring_Config'!$A:$A,'Scoring_Config'!$D:$D,"Yes")="Yes",_xlfn.XLOOKUP("Dst_CIDR_Le_16",'Scoring_Config'!$A:$A,'Scoring_Config'!$C:$C,10),0),"False,0")</f>
        <v>0</v>
      </c>
      <c r="AD604" cm="1">
        <f t="array" ref="AD604">IF(FALSE,"True," &amp; IF(_xlfn.XLOOKUP("Dst_CIDR_17_22",'Scoring_Config'!$A:$A,'Scoring_Config'!$D:$D,"Yes")="Yes",_xlfn.XLOOKUP("Dst_CIDR_17_22",'Scoring_Config'!$A:$A,'Scoring_Config'!$C:$C,5),0),"False,0")</f>
        <v>0</v>
      </c>
      <c r="AE604" cm="1">
        <f t="array" ref="AE604">IF(FALSE,"True," &amp; IF(_xlfn.XLOOKUP("SrcZone_IsAny",'Scoring_Config'!$A:$A,'Scoring_Config'!$D:$D,"Yes")="Yes",_xlfn.XLOOKUP("SrcZone_IsAny",'Scoring_Config'!$A:$A,'Scoring_Config'!$C:$C,10),0),"False,0")</f>
        <v>0</v>
      </c>
      <c r="AF604" cm="1">
        <f t="array" ref="AF604">IF(FALSE,"True," &amp; IF(_xlfn.XLOOKUP("DstZone_IsAny",'Scoring_Config'!$A:$A,'Scoring_Config'!$D:$D,"Yes")="Yes",_xlfn.XLOOKUP("DstZone_IsAny",'Scoring_Config'!$A:$A,'Scoring_Config'!$C:$C,10),0),"False,0")</f>
        <v>0</v>
      </c>
      <c r="AG604" cm="1">
        <f t="array" ref="AG60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04" cm="1">
        <f t="array" ref="AH604">IF(FALSE,"True," &amp; IF(_xlfn.XLOOKUP("App_Any_OR_RangeGt1000",'Scoring_Config'!$A:$A,'Scoring_Config'!$D:$D,"Yes")="Yes",_xlfn.XLOOKUP("App_Any_OR_RangeGt1000",'Scoring_Config'!$A:$A,'Scoring_Config'!$C:$C,10),0),"False,0")</f>
        <v>0</v>
      </c>
      <c r="AI604" cm="1">
        <f t="array" ref="AI604">IF(FALSE,"True," &amp; IF(_xlfn.XLOOKUP("Service_Insecure_Match",'Scoring_Config'!$A:$A,'Scoring_Config'!$D:$D,"Yes")="Yes",_xlfn.XLOOKUP("Service_Insecure_Match",'Scoring_Config'!$A:$A,'Scoring_Config'!$C:$C,5),0),"False,0")</f>
        <v>0</v>
      </c>
      <c r="AJ604" cm="1">
        <f t="array" ref="AJ604">IF(FALSE,"True," &amp; IF(_xlfn.XLOOKUP("Risky_Inbound",'Scoring_Config'!$A:$A,'Scoring_Config'!$D:$D,"Yes")="Yes",_xlfn.XLOOKUP("Risky_Inbound",'Scoring_Config'!$A:$A,'Scoring_Config'!$C:$C,50),0),"False,0")</f>
        <v>0</v>
      </c>
      <c r="AK604" cm="1">
        <f t="array" ref="AK604">IF(FALSE,"True," &amp; IF(_xlfn.XLOOKUP("Risky_Outbound",'Scoring_Config'!$A:$A,'Scoring_Config'!$D:$D,"Yes")="Yes",_xlfn.XLOOKUP("Risky_Outbound",'Scoring_Config'!$A:$A,'Scoring_Config'!$C:$C,25),0),"False,0")</f>
        <v>0</v>
      </c>
      <c r="AL604" t="s">
        <v>6697</v>
      </c>
      <c r="AM604" cm="1">
        <f t="array" ref="AM60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04" t="s">
        <v>6697</v>
      </c>
      <c r="AO604" t="s">
        <v>6697</v>
      </c>
      <c r="AP604" t="s">
        <v>6697</v>
      </c>
      <c r="AQ604" cm="1">
        <f t="array" ref="AQ604">IF(FALSE,"True," &amp; IF(_xlfn.XLOOKUP("Service_IsAny",'Scoring_Config'!$A:$A,'Scoring_Config'!$D:$D,"Yes")="Yes",_xlfn.XLOOKUP("Service_IsAny",'Scoring_Config'!$A:$A,'Scoring_Config'!$C:$C,0),0),"False,0")</f>
        <v>0</v>
      </c>
      <c r="AR604">
        <v>0</v>
      </c>
      <c r="AS604" cm="1">
        <f t="array" ref="AS604">IF(FALSE,"True," &amp; IF(_xlfn.XLOOKUP("Service_RangeGt1000",'Scoring_Config'!$A:$A,'Scoring_Config'!$D:$D,"Yes")="Yes",_xlfn.XLOOKUP("Service_RangeGt1000",'Scoring_Config'!$A:$A,'Scoring_Config'!$C:$C,0),0),"False,0")</f>
        <v>0</v>
      </c>
      <c r="AT604" cm="1">
        <f t="array" ref="AT604">IF(FALSE,"True," &amp; IF(_xlfn.XLOOKUP("App_IsAny",'Scoring_Config'!$A:$A,'Scoring_Config'!$D:$D,"Yes")="Yes",_xlfn.XLOOKUP("App_IsAny",'Scoring_Config'!$A:$A,'Scoring_Config'!$C:$C,0),0),"False,0")</f>
        <v>0</v>
      </c>
      <c r="AU604">
        <v>9</v>
      </c>
      <c r="AV604" cm="1">
        <f t="array" ref="AV604">IF(FALSE,"True," &amp; IF(_xlfn.XLOOKUP("App_RangeGt1000",'Scoring_Config'!$A:$A,'Scoring_Config'!$D:$D,"Yes")="Yes",_xlfn.XLOOKUP("App_RangeGt1000",'Scoring_Config'!$A:$A,'Scoring_Config'!$C:$C,0),0),"False,0")</f>
        <v>0</v>
      </c>
      <c r="AW604" cm="1">
        <f t="array" ref="AW604">IF(FALSE,"True," &amp; IF(_xlfn.XLOOKUP("Action_IsDenyOrDrop",'Scoring_Config'!$A:$A,'Scoring_Config'!$D:$D,"Yes")="Yes",_xlfn.XLOOKUP("Action_IsDenyOrDrop",'Scoring_Config'!$A:$A,'Scoring_Config'!$C:$C,0),0),"False,0")</f>
        <v>0</v>
      </c>
      <c r="AX604" cm="1">
        <f t="array" ref="AX604">IF(LEFT(AW604,4)="True",0,(IF(LEFT(Y604,4)="True",IF(_xlfn.XLOOKUP("Src_IsAny",'Scoring_Config'!$A:$A,'Scoring_Config'!$D:$D,"Yes")="Yes",_xlfn.XLOOKUP("Src_IsAny",'Scoring_Config'!$A:$A,'Scoring_Config'!$C:$C,10),0),0)+IF(LEFT(Z604,4)="True",IF(_xlfn.XLOOKUP("Src_CIDR_Le_16",'Scoring_Config'!$A:$A,'Scoring_Config'!$D:$D,"Yes")="Yes",_xlfn.XLOOKUP("Src_CIDR_Le_16",'Scoring_Config'!$A:$A,'Scoring_Config'!$C:$C,10),0),0)+IF(LEFT(AA604,4)="True",IF(_xlfn.XLOOKUP("Src_CIDR_17_22",'Scoring_Config'!$A:$A,'Scoring_Config'!$D:$D,"Yes")="Yes",_xlfn.XLOOKUP("Src_CIDR_17_22",'Scoring_Config'!$A:$A,'Scoring_Config'!$C:$C,5),0),0)+IF(LEFT(AB604,4)="True",IF(_xlfn.XLOOKUP("Dst_IsAny",'Scoring_Config'!$A:$A,'Scoring_Config'!$D:$D,"Yes")="Yes",_xlfn.XLOOKUP("Dst_IsAny",'Scoring_Config'!$A:$A,'Scoring_Config'!$C:$C,10),0),0)+IF(LEFT(AC604,4)="True",IF(_xlfn.XLOOKUP("Dst_CIDR_Le_16",'Scoring_Config'!$A:$A,'Scoring_Config'!$D:$D,"Yes")="Yes",_xlfn.XLOOKUP("Dst_CIDR_Le_16",'Scoring_Config'!$A:$A,'Scoring_Config'!$C:$C,10),0),0)+IF(LEFT(AD604,4)="True",IF(_xlfn.XLOOKUP("Dst_CIDR_17_22",'Scoring_Config'!$A:$A,'Scoring_Config'!$D:$D,"Yes")="Yes",_xlfn.XLOOKUP("Dst_CIDR_17_22",'Scoring_Config'!$A:$A,'Scoring_Config'!$C:$C,5),0),0)+IF(LEFT(AE604,4)="True",IF(_xlfn.XLOOKUP("SrcZone_IsAny",'Scoring_Config'!$A:$A,'Scoring_Config'!$D:$D,"Yes")="Yes",_xlfn.XLOOKUP("SrcZone_IsAny",'Scoring_Config'!$A:$A,'Scoring_Config'!$C:$C,10),0),0)+IF(LEFT(AF604,4)="True",IF(_xlfn.XLOOKUP("DstZone_IsAny",'Scoring_Config'!$A:$A,'Scoring_Config'!$D:$D,"Yes")="Yes",_xlfn.XLOOKUP("DstZone_IsAny",'Scoring_Config'!$A:$A,'Scoring_Config'!$C:$C,10),0),0)+IF(LEFT(AG604,4)="True",IF(_xlfn.XLOOKUP("Service_Any_OR_RangeGt1000",'Scoring_Config'!$A:$A,'Scoring_Config'!$D:$D,"Yes")="Yes",_xlfn.XLOOKUP("Service_Any_OR_RangeGt1000",'Scoring_Config'!$A:$A,'Scoring_Config'!$C:$C,10),0),0)+IF(LEFT(AH604,4)="True",IF(_xlfn.XLOOKUP("App_Any_OR_RangeGt1000",'Scoring_Config'!$A:$A,'Scoring_Config'!$D:$D,"Yes")="Yes",_xlfn.XLOOKUP("App_Any_OR_RangeGt1000",'Scoring_Config'!$A:$A,'Scoring_Config'!$C:$C,10),0),0)+IF(LEFT(AI604,4)="True",IF(_xlfn.XLOOKUP("Service_Insecure_Match",'Scoring_Config'!$A:$A,'Scoring_Config'!$D:$D,"Yes")="Yes",_xlfn.XLOOKUP("Service_Insecure_Match",'Scoring_Config'!$A:$A,'Scoring_Config'!$C:$C,5),0),0)+IF(LEFT(AJ604,4)="True",IF(_xlfn.XLOOKUP("Risky_Inbound",'Scoring_Config'!$A:$A,'Scoring_Config'!$D:$D,"Yes")="Yes",_xlfn.XLOOKUP("Risky_Inbound",'Scoring_Config'!$A:$A,'Scoring_Config'!$C:$C,50),0),0)+IF(LEFT(AK604,4)="True",IF(_xlfn.XLOOKUP("Risky_Outbound",'Scoring_Config'!$A:$A,'Scoring_Config'!$D:$D,"Yes")="Yes",_xlfn.XLOOKUP("Risky_Outbound",'Scoring_Config'!$A:$A,'Scoring_Config'!$C:$C,25),0),0)+IF(LEFT(AZ604,4)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604,FIND(",",AL604)+1,100)),0)+IF(LEFT(AM604,4)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604,FIND(",",AN604)+1,100)),0)+IF(_xlfn.XLOOKUP("Profile_Scoring",'Scoring_Config'!$A:$A,'Scoring_Config'!$D:$D,"Yes")="Yes",VALUE(MID(AO604,FIND(",",AO604)+1,100)),0)+IF(_xlfn.XLOOKUP("Options_Scoring",'Scoring_Config'!$A:$A,'Scoring_Config'!$D:$D,"Yes")="Yes",VALUE(MID(AP604,FIND(",",AP604)+1,100)),0)))</f>
        <v>0</v>
      </c>
      <c r="AZ604" cm="1">
        <f t="array" ref="AZ604">IF(FALSE,"True," &amp; IF(_xlfn.XLOOKUP("Migrate_Insecure",'Scoring_Config'!$A:$A,'Scoring_Config'!$D:$D,"Yes")="Yes",_xlfn.XLOOKUP("Migrate_Insecure",'Scoring_Config'!$A:$A,'Scoring_Config'!$C:$C,10),0),"False,0")</f>
        <v>0</v>
      </c>
    </row>
    <row r="605" spans="1:52">
      <c r="A605" t="s">
        <v>1979</v>
      </c>
      <c r="B605" t="s">
        <v>2578</v>
      </c>
      <c r="C605" t="s">
        <v>3542</v>
      </c>
      <c r="D605" t="s">
        <v>3545</v>
      </c>
      <c r="E605" t="s">
        <v>3563</v>
      </c>
      <c r="F605" t="s">
        <v>3820</v>
      </c>
      <c r="G605" t="s">
        <v>210</v>
      </c>
      <c r="H605" t="s">
        <v>174</v>
      </c>
      <c r="I605" t="s">
        <v>4181</v>
      </c>
      <c r="J605" t="s">
        <v>998</v>
      </c>
      <c r="K605" t="s">
        <v>1660</v>
      </c>
      <c r="L605" t="s">
        <v>1327</v>
      </c>
      <c r="M605" t="s">
        <v>1974</v>
      </c>
      <c r="N605" t="s">
        <v>4315</v>
      </c>
      <c r="O605" t="s">
        <v>4319</v>
      </c>
      <c r="P605" t="s">
        <v>4321</v>
      </c>
      <c r="Q605" t="s">
        <v>4766</v>
      </c>
      <c r="R605" t="s">
        <v>5440</v>
      </c>
      <c r="S605" t="s">
        <v>5440</v>
      </c>
      <c r="T605" t="s">
        <v>5726</v>
      </c>
      <c r="U605" t="s">
        <v>6256</v>
      </c>
      <c r="Y605" cm="1">
        <f t="array" ref="Y605">IF(FALSE,"True," &amp; IF(_xlfn.XLOOKUP("Src_IsAny",'Scoring_Config'!$A:$A,'Scoring_Config'!$D:$D,"Yes")="Yes",_xlfn.XLOOKUP("Src_IsAny",'Scoring_Config'!$A:$A,'Scoring_Config'!$C:$C,10),0),"False,0")</f>
        <v>0</v>
      </c>
      <c r="Z605" cm="1">
        <f t="array" ref="Z605">IF(FALSE,"True," &amp; IF(_xlfn.XLOOKUP("Src_CIDR_Le_16",'Scoring_Config'!$A:$A,'Scoring_Config'!$D:$D,"Yes")="Yes",_xlfn.XLOOKUP("Src_CIDR_Le_16",'Scoring_Config'!$A:$A,'Scoring_Config'!$C:$C,10),0),"False,0")</f>
        <v>0</v>
      </c>
      <c r="AA605" cm="1">
        <f t="array" ref="AA605">IF(FALSE,"True," &amp; IF(_xlfn.XLOOKUP("Src_CIDR_17_22",'Scoring_Config'!$A:$A,'Scoring_Config'!$D:$D,"Yes")="Yes",_xlfn.XLOOKUP("Src_CIDR_17_22",'Scoring_Config'!$A:$A,'Scoring_Config'!$C:$C,5),0),"False,0")</f>
        <v>0</v>
      </c>
      <c r="AB605" cm="1">
        <f t="array" ref="AB605">IF(FALSE,"True," &amp; IF(_xlfn.XLOOKUP("Dst_IsAny",'Scoring_Config'!$A:$A,'Scoring_Config'!$D:$D,"Yes")="Yes",_xlfn.XLOOKUP("Dst_IsAny",'Scoring_Config'!$A:$A,'Scoring_Config'!$C:$C,10),0),"False,0")</f>
        <v>0</v>
      </c>
      <c r="AC605" cm="1">
        <f t="array" ref="AC605">IF(FALSE,"True," &amp; IF(_xlfn.XLOOKUP("Dst_CIDR_Le_16",'Scoring_Config'!$A:$A,'Scoring_Config'!$D:$D,"Yes")="Yes",_xlfn.XLOOKUP("Dst_CIDR_Le_16",'Scoring_Config'!$A:$A,'Scoring_Config'!$C:$C,10),0),"False,0")</f>
        <v>0</v>
      </c>
      <c r="AD605" cm="1">
        <f t="array" ref="AD605">IF(FALSE,"True," &amp; IF(_xlfn.XLOOKUP("Dst_CIDR_17_22",'Scoring_Config'!$A:$A,'Scoring_Config'!$D:$D,"Yes")="Yes",_xlfn.XLOOKUP("Dst_CIDR_17_22",'Scoring_Config'!$A:$A,'Scoring_Config'!$C:$C,5),0),"False,0")</f>
        <v>0</v>
      </c>
      <c r="AE605" cm="1">
        <f t="array" ref="AE605">IF(FALSE,"True," &amp; IF(_xlfn.XLOOKUP("SrcZone_IsAny",'Scoring_Config'!$A:$A,'Scoring_Config'!$D:$D,"Yes")="Yes",_xlfn.XLOOKUP("SrcZone_IsAny",'Scoring_Config'!$A:$A,'Scoring_Config'!$C:$C,10),0),"False,0")</f>
        <v>0</v>
      </c>
      <c r="AF605" cm="1">
        <f t="array" ref="AF605">IF(FALSE,"True," &amp; IF(_xlfn.XLOOKUP("DstZone_IsAny",'Scoring_Config'!$A:$A,'Scoring_Config'!$D:$D,"Yes")="Yes",_xlfn.XLOOKUP("DstZone_IsAny",'Scoring_Config'!$A:$A,'Scoring_Config'!$C:$C,10),0),"False,0")</f>
        <v>0</v>
      </c>
      <c r="AG605" cm="1">
        <f t="array" ref="AG60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05" cm="1">
        <f t="array" ref="AH605">IF(FALSE,"True," &amp; IF(_xlfn.XLOOKUP("App_Any_OR_RangeGt1000",'Scoring_Config'!$A:$A,'Scoring_Config'!$D:$D,"Yes")="Yes",_xlfn.XLOOKUP("App_Any_OR_RangeGt1000",'Scoring_Config'!$A:$A,'Scoring_Config'!$C:$C,10),0),"False,0")</f>
        <v>0</v>
      </c>
      <c r="AI605" cm="1">
        <f t="array" ref="AI605">IF(FALSE,"True," &amp; IF(_xlfn.XLOOKUP("Service_Insecure_Match",'Scoring_Config'!$A:$A,'Scoring_Config'!$D:$D,"Yes")="Yes",_xlfn.XLOOKUP("Service_Insecure_Match",'Scoring_Config'!$A:$A,'Scoring_Config'!$C:$C,5),0),"False,0")</f>
        <v>0</v>
      </c>
      <c r="AJ605" cm="1">
        <f t="array" ref="AJ605">IF(FALSE,"True," &amp; IF(_xlfn.XLOOKUP("Risky_Inbound",'Scoring_Config'!$A:$A,'Scoring_Config'!$D:$D,"Yes")="Yes",_xlfn.XLOOKUP("Risky_Inbound",'Scoring_Config'!$A:$A,'Scoring_Config'!$C:$C,50),0),"False,0")</f>
        <v>0</v>
      </c>
      <c r="AK605" cm="1">
        <f t="array" ref="AK605">IF(FALSE,"True," &amp; IF(_xlfn.XLOOKUP("Risky_Outbound",'Scoring_Config'!$A:$A,'Scoring_Config'!$D:$D,"Yes")="Yes",_xlfn.XLOOKUP("Risky_Outbound",'Scoring_Config'!$A:$A,'Scoring_Config'!$C:$C,25),0),"False,0")</f>
        <v>0</v>
      </c>
      <c r="AL605" t="s">
        <v>6700</v>
      </c>
      <c r="AM605" cm="1">
        <f t="array" ref="AM60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05" t="s">
        <v>6697</v>
      </c>
      <c r="AO605" t="s">
        <v>6697</v>
      </c>
      <c r="AP605" t="s">
        <v>6697</v>
      </c>
      <c r="AQ605" cm="1">
        <f t="array" ref="AQ605">IF(FALSE,"True," &amp; IF(_xlfn.XLOOKUP("Service_IsAny",'Scoring_Config'!$A:$A,'Scoring_Config'!$D:$D,"Yes")="Yes",_xlfn.XLOOKUP("Service_IsAny",'Scoring_Config'!$A:$A,'Scoring_Config'!$C:$C,0),0),"False,0")</f>
        <v>0</v>
      </c>
      <c r="AR605">
        <v>0</v>
      </c>
      <c r="AS605" cm="1">
        <f t="array" ref="AS605">IF(FALSE,"True," &amp; IF(_xlfn.XLOOKUP("Service_RangeGt1000",'Scoring_Config'!$A:$A,'Scoring_Config'!$D:$D,"Yes")="Yes",_xlfn.XLOOKUP("Service_RangeGt1000",'Scoring_Config'!$A:$A,'Scoring_Config'!$C:$C,0),0),"False,0")</f>
        <v>0</v>
      </c>
      <c r="AT605" cm="1">
        <f t="array" ref="AT605">IF(FALSE,"True," &amp; IF(_xlfn.XLOOKUP("App_IsAny",'Scoring_Config'!$A:$A,'Scoring_Config'!$D:$D,"Yes")="Yes",_xlfn.XLOOKUP("App_IsAny",'Scoring_Config'!$A:$A,'Scoring_Config'!$C:$C,0),0),"False,0")</f>
        <v>0</v>
      </c>
      <c r="AU605">
        <v>1</v>
      </c>
      <c r="AV605" cm="1">
        <f t="array" ref="AV605">IF(FALSE,"True," &amp; IF(_xlfn.XLOOKUP("App_RangeGt1000",'Scoring_Config'!$A:$A,'Scoring_Config'!$D:$D,"Yes")="Yes",_xlfn.XLOOKUP("App_RangeGt1000",'Scoring_Config'!$A:$A,'Scoring_Config'!$C:$C,0),0),"False,0")</f>
        <v>0</v>
      </c>
      <c r="AW605" cm="1">
        <f t="array" ref="AW605">IF(FALSE,"True," &amp; IF(_xlfn.XLOOKUP("Action_IsDenyOrDrop",'Scoring_Config'!$A:$A,'Scoring_Config'!$D:$D,"Yes")="Yes",_xlfn.XLOOKUP("Action_IsDenyOrDrop",'Scoring_Config'!$A:$A,'Scoring_Config'!$C:$C,0),0),"False,0")</f>
        <v>0</v>
      </c>
      <c r="AX605" cm="1">
        <f t="array" ref="AX605">IF(LEFT(AW605,4)="True",0,(IF(LEFT(Y605,4)="True",IF(_xlfn.XLOOKUP("Src_IsAny",'Scoring_Config'!$A:$A,'Scoring_Config'!$D:$D,"Yes")="Yes",_xlfn.XLOOKUP("Src_IsAny",'Scoring_Config'!$A:$A,'Scoring_Config'!$C:$C,10),0),0)+IF(LEFT(Z605,4)="True",IF(_xlfn.XLOOKUP("Src_CIDR_Le_16",'Scoring_Config'!$A:$A,'Scoring_Config'!$D:$D,"Yes")="Yes",_xlfn.XLOOKUP("Src_CIDR_Le_16",'Scoring_Config'!$A:$A,'Scoring_Config'!$C:$C,10),0),0)+IF(LEFT(AA605,4)="True",IF(_xlfn.XLOOKUP("Src_CIDR_17_22",'Scoring_Config'!$A:$A,'Scoring_Config'!$D:$D,"Yes")="Yes",_xlfn.XLOOKUP("Src_CIDR_17_22",'Scoring_Config'!$A:$A,'Scoring_Config'!$C:$C,5),0),0)+IF(LEFT(AB605,4)="True",IF(_xlfn.XLOOKUP("Dst_IsAny",'Scoring_Config'!$A:$A,'Scoring_Config'!$D:$D,"Yes")="Yes",_xlfn.XLOOKUP("Dst_IsAny",'Scoring_Config'!$A:$A,'Scoring_Config'!$C:$C,10),0),0)+IF(LEFT(AC605,4)="True",IF(_xlfn.XLOOKUP("Dst_CIDR_Le_16",'Scoring_Config'!$A:$A,'Scoring_Config'!$D:$D,"Yes")="Yes",_xlfn.XLOOKUP("Dst_CIDR_Le_16",'Scoring_Config'!$A:$A,'Scoring_Config'!$C:$C,10),0),0)+IF(LEFT(AD605,4)="True",IF(_xlfn.XLOOKUP("Dst_CIDR_17_22",'Scoring_Config'!$A:$A,'Scoring_Config'!$D:$D,"Yes")="Yes",_xlfn.XLOOKUP("Dst_CIDR_17_22",'Scoring_Config'!$A:$A,'Scoring_Config'!$C:$C,5),0),0)+IF(LEFT(AE605,4)="True",IF(_xlfn.XLOOKUP("SrcZone_IsAny",'Scoring_Config'!$A:$A,'Scoring_Config'!$D:$D,"Yes")="Yes",_xlfn.XLOOKUP("SrcZone_IsAny",'Scoring_Config'!$A:$A,'Scoring_Config'!$C:$C,10),0),0)+IF(LEFT(AF605,4)="True",IF(_xlfn.XLOOKUP("DstZone_IsAny",'Scoring_Config'!$A:$A,'Scoring_Config'!$D:$D,"Yes")="Yes",_xlfn.XLOOKUP("DstZone_IsAny",'Scoring_Config'!$A:$A,'Scoring_Config'!$C:$C,10),0),0)+IF(LEFT(AG605,4)="True",IF(_xlfn.XLOOKUP("Service_Any_OR_RangeGt1000",'Scoring_Config'!$A:$A,'Scoring_Config'!$D:$D,"Yes")="Yes",_xlfn.XLOOKUP("Service_Any_OR_RangeGt1000",'Scoring_Config'!$A:$A,'Scoring_Config'!$C:$C,10),0),0)+IF(LEFT(AH605,4)="True",IF(_xlfn.XLOOKUP("App_Any_OR_RangeGt1000",'Scoring_Config'!$A:$A,'Scoring_Config'!$D:$D,"Yes")="Yes",_xlfn.XLOOKUP("App_Any_OR_RangeGt1000",'Scoring_Config'!$A:$A,'Scoring_Config'!$C:$C,10),0),0)+IF(LEFT(AI605,4)="True",IF(_xlfn.XLOOKUP("Service_Insecure_Match",'Scoring_Config'!$A:$A,'Scoring_Config'!$D:$D,"Yes")="Yes",_xlfn.XLOOKUP("Service_Insecure_Match",'Scoring_Config'!$A:$A,'Scoring_Config'!$C:$C,5),0),0)+IF(LEFT(AJ605,4)="True",IF(_xlfn.XLOOKUP("Risky_Inbound",'Scoring_Config'!$A:$A,'Scoring_Config'!$D:$D,"Yes")="Yes",_xlfn.XLOOKUP("Risky_Inbound",'Scoring_Config'!$A:$A,'Scoring_Config'!$C:$C,50),0),0)+IF(LEFT(AK605,4)="True",IF(_xlfn.XLOOKUP("Risky_Outbound",'Scoring_Config'!$A:$A,'Scoring_Config'!$D:$D,"Yes")="Yes",_xlfn.XLOOKUP("Risky_Outbound",'Scoring_Config'!$A:$A,'Scoring_Config'!$C:$C,25),0),0)+IF(LEFT(AZ605,4)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605,FIND(",",AL605)+1,100)),0)+IF(LEFT(AM605,4)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605,FIND(",",AN605)+1,100)),0)+IF(_xlfn.XLOOKUP("Profile_Scoring",'Scoring_Config'!$A:$A,'Scoring_Config'!$D:$D,"Yes")="Yes",VALUE(MID(AO605,FIND(",",AO605)+1,100)),0)+IF(_xlfn.XLOOKUP("Options_Scoring",'Scoring_Config'!$A:$A,'Scoring_Config'!$D:$D,"Yes")="Yes",VALUE(MID(AP605,FIND(",",AP605)+1,100)),0)))</f>
        <v>0</v>
      </c>
      <c r="AZ605" cm="1">
        <f t="array" ref="AZ605">IF(FALSE,"True," &amp; IF(_xlfn.XLOOKUP("Migrate_Insecure",'Scoring_Config'!$A:$A,'Scoring_Config'!$D:$D,"Yes")="Yes",_xlfn.XLOOKUP("Migrate_Insecure",'Scoring_Config'!$A:$A,'Scoring_Config'!$C:$C,10),0),"False,0")</f>
        <v>0</v>
      </c>
    </row>
    <row r="606" spans="1:52">
      <c r="A606" t="s">
        <v>1979</v>
      </c>
      <c r="B606" t="s">
        <v>2579</v>
      </c>
      <c r="C606" t="s">
        <v>3542</v>
      </c>
      <c r="D606" t="s">
        <v>3545</v>
      </c>
      <c r="E606" t="s">
        <v>3563</v>
      </c>
      <c r="F606" t="s">
        <v>3674</v>
      </c>
      <c r="G606" t="s">
        <v>369</v>
      </c>
      <c r="H606" t="s">
        <v>174</v>
      </c>
      <c r="I606" t="s">
        <v>3984</v>
      </c>
      <c r="J606" t="s">
        <v>999</v>
      </c>
      <c r="K606" t="s">
        <v>1855</v>
      </c>
      <c r="L606" t="s">
        <v>1459</v>
      </c>
      <c r="M606" t="s">
        <v>1974</v>
      </c>
      <c r="N606" t="s">
        <v>4315</v>
      </c>
      <c r="O606" t="s">
        <v>4319</v>
      </c>
      <c r="P606" t="s">
        <v>4322</v>
      </c>
      <c r="Q606" t="s">
        <v>4767</v>
      </c>
      <c r="R606" t="s">
        <v>5439</v>
      </c>
      <c r="S606" t="s">
        <v>4324</v>
      </c>
      <c r="T606" t="s">
        <v>5726</v>
      </c>
      <c r="U606" t="s">
        <v>5965</v>
      </c>
      <c r="Y606" cm="1">
        <f t="array" ref="Y606">IF(FALSE,"True," &amp; IF(_xlfn.XLOOKUP("Src_IsAny",'Scoring_Config'!$A:$A,'Scoring_Config'!$D:$D,"Yes")="Yes",_xlfn.XLOOKUP("Src_IsAny",'Scoring_Config'!$A:$A,'Scoring_Config'!$C:$C,10),0),"False,0")</f>
        <v>0</v>
      </c>
      <c r="Z606" cm="1">
        <f t="array" ref="Z606">IF(FALSE,"True," &amp; IF(_xlfn.XLOOKUP("Src_CIDR_Le_16",'Scoring_Config'!$A:$A,'Scoring_Config'!$D:$D,"Yes")="Yes",_xlfn.XLOOKUP("Src_CIDR_Le_16",'Scoring_Config'!$A:$A,'Scoring_Config'!$C:$C,10),0),"False,0")</f>
        <v>0</v>
      </c>
      <c r="AA606" cm="1">
        <f t="array" ref="AA606">IF(FALSE,"True," &amp; IF(_xlfn.XLOOKUP("Src_CIDR_17_22",'Scoring_Config'!$A:$A,'Scoring_Config'!$D:$D,"Yes")="Yes",_xlfn.XLOOKUP("Src_CIDR_17_22",'Scoring_Config'!$A:$A,'Scoring_Config'!$C:$C,5),0),"False,0")</f>
        <v>0</v>
      </c>
      <c r="AB606" cm="1">
        <f t="array" ref="AB606">IF(FALSE,"True," &amp; IF(_xlfn.XLOOKUP("Dst_IsAny",'Scoring_Config'!$A:$A,'Scoring_Config'!$D:$D,"Yes")="Yes",_xlfn.XLOOKUP("Dst_IsAny",'Scoring_Config'!$A:$A,'Scoring_Config'!$C:$C,10),0),"False,0")</f>
        <v>0</v>
      </c>
      <c r="AC606" cm="1">
        <f t="array" ref="AC606">IF(FALSE,"True," &amp; IF(_xlfn.XLOOKUP("Dst_CIDR_Le_16",'Scoring_Config'!$A:$A,'Scoring_Config'!$D:$D,"Yes")="Yes",_xlfn.XLOOKUP("Dst_CIDR_Le_16",'Scoring_Config'!$A:$A,'Scoring_Config'!$C:$C,10),0),"False,0")</f>
        <v>0</v>
      </c>
      <c r="AD606" cm="1">
        <f t="array" ref="AD606">IF(FALSE,"True," &amp; IF(_xlfn.XLOOKUP("Dst_CIDR_17_22",'Scoring_Config'!$A:$A,'Scoring_Config'!$D:$D,"Yes")="Yes",_xlfn.XLOOKUP("Dst_CIDR_17_22",'Scoring_Config'!$A:$A,'Scoring_Config'!$C:$C,5),0),"False,0")</f>
        <v>0</v>
      </c>
      <c r="AE606" cm="1">
        <f t="array" ref="AE606">IF(FALSE,"True," &amp; IF(_xlfn.XLOOKUP("SrcZone_IsAny",'Scoring_Config'!$A:$A,'Scoring_Config'!$D:$D,"Yes")="Yes",_xlfn.XLOOKUP("SrcZone_IsAny",'Scoring_Config'!$A:$A,'Scoring_Config'!$C:$C,10),0),"False,0")</f>
        <v>0</v>
      </c>
      <c r="AF606" cm="1">
        <f t="array" ref="AF606">IF(FALSE,"True," &amp; IF(_xlfn.XLOOKUP("DstZone_IsAny",'Scoring_Config'!$A:$A,'Scoring_Config'!$D:$D,"Yes")="Yes",_xlfn.XLOOKUP("DstZone_IsAny",'Scoring_Config'!$A:$A,'Scoring_Config'!$C:$C,10),0),"False,0")</f>
        <v>0</v>
      </c>
      <c r="AG606" cm="1">
        <f t="array" ref="AG60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06" cm="1">
        <f t="array" ref="AH606">IF(FALSE,"True," &amp; IF(_xlfn.XLOOKUP("App_Any_OR_RangeGt1000",'Scoring_Config'!$A:$A,'Scoring_Config'!$D:$D,"Yes")="Yes",_xlfn.XLOOKUP("App_Any_OR_RangeGt1000",'Scoring_Config'!$A:$A,'Scoring_Config'!$C:$C,10),0),"False,0")</f>
        <v>0</v>
      </c>
      <c r="AI606" cm="1">
        <f t="array" ref="AI606">IF(FALSE,"True," &amp; IF(_xlfn.XLOOKUP("Service_Insecure_Match",'Scoring_Config'!$A:$A,'Scoring_Config'!$D:$D,"Yes")="Yes",_xlfn.XLOOKUP("Service_Insecure_Match",'Scoring_Config'!$A:$A,'Scoring_Config'!$C:$C,5),0),"False,0")</f>
        <v>0</v>
      </c>
      <c r="AJ606" cm="1">
        <f t="array" ref="AJ606">IF(FALSE,"True," &amp; IF(_xlfn.XLOOKUP("Risky_Inbound",'Scoring_Config'!$A:$A,'Scoring_Config'!$D:$D,"Yes")="Yes",_xlfn.XLOOKUP("Risky_Inbound",'Scoring_Config'!$A:$A,'Scoring_Config'!$C:$C,50),0),"False,0")</f>
        <v>0</v>
      </c>
      <c r="AK606" cm="1">
        <f t="array" ref="AK606">IF(FALSE,"True," &amp; IF(_xlfn.XLOOKUP("Risky_Outbound",'Scoring_Config'!$A:$A,'Scoring_Config'!$D:$D,"Yes")="Yes",_xlfn.XLOOKUP("Risky_Outbound",'Scoring_Config'!$A:$A,'Scoring_Config'!$C:$C,25),0),"False,0")</f>
        <v>0</v>
      </c>
      <c r="AL606" t="s">
        <v>6697</v>
      </c>
      <c r="AM606" cm="1">
        <f t="array" ref="AM60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06" t="s">
        <v>6697</v>
      </c>
      <c r="AO606" t="s">
        <v>6697</v>
      </c>
      <c r="AP606" t="s">
        <v>6697</v>
      </c>
      <c r="AQ606" cm="1">
        <f t="array" ref="AQ606">IF(FALSE,"True," &amp; IF(_xlfn.XLOOKUP("Service_IsAny",'Scoring_Config'!$A:$A,'Scoring_Config'!$D:$D,"Yes")="Yes",_xlfn.XLOOKUP("Service_IsAny",'Scoring_Config'!$A:$A,'Scoring_Config'!$C:$C,0),0),"False,0")</f>
        <v>0</v>
      </c>
      <c r="AR606">
        <v>3</v>
      </c>
      <c r="AS606" cm="1">
        <f t="array" ref="AS606">IF(FALSE,"True," &amp; IF(_xlfn.XLOOKUP("Service_RangeGt1000",'Scoring_Config'!$A:$A,'Scoring_Config'!$D:$D,"Yes")="Yes",_xlfn.XLOOKUP("Service_RangeGt1000",'Scoring_Config'!$A:$A,'Scoring_Config'!$C:$C,0),0),"False,0")</f>
        <v>0</v>
      </c>
      <c r="AT606" cm="1">
        <f t="array" ref="AT606">IF(FALSE,"True," &amp; IF(_xlfn.XLOOKUP("App_IsAny",'Scoring_Config'!$A:$A,'Scoring_Config'!$D:$D,"Yes")="Yes",_xlfn.XLOOKUP("App_IsAny",'Scoring_Config'!$A:$A,'Scoring_Config'!$C:$C,0),0),"False,0")</f>
        <v>0</v>
      </c>
      <c r="AU606">
        <v>1</v>
      </c>
      <c r="AV606" cm="1">
        <f t="array" ref="AV606">IF(FALSE,"True," &amp; IF(_xlfn.XLOOKUP("App_RangeGt1000",'Scoring_Config'!$A:$A,'Scoring_Config'!$D:$D,"Yes")="Yes",_xlfn.XLOOKUP("App_RangeGt1000",'Scoring_Config'!$A:$A,'Scoring_Config'!$C:$C,0),0),"False,0")</f>
        <v>0</v>
      </c>
      <c r="AW606" cm="1">
        <f t="array" ref="AW606">IF(FALSE,"True," &amp; IF(_xlfn.XLOOKUP("Action_IsDenyOrDrop",'Scoring_Config'!$A:$A,'Scoring_Config'!$D:$D,"Yes")="Yes",_xlfn.XLOOKUP("Action_IsDenyOrDrop",'Scoring_Config'!$A:$A,'Scoring_Config'!$C:$C,0),0),"False,0")</f>
        <v>0</v>
      </c>
      <c r="AX606" cm="1">
        <f t="array" ref="AX606">IF(LEFT(AW606,4)="True",0,(IF(LEFT(Y606,4)="True",IF(_xlfn.XLOOKUP("Src_IsAny",'Scoring_Config'!$A:$A,'Scoring_Config'!$D:$D,"Yes")="Yes",_xlfn.XLOOKUP("Src_IsAny",'Scoring_Config'!$A:$A,'Scoring_Config'!$C:$C,10),0),0)+IF(LEFT(Z606,4)="True",IF(_xlfn.XLOOKUP("Src_CIDR_Le_16",'Scoring_Config'!$A:$A,'Scoring_Config'!$D:$D,"Yes")="Yes",_xlfn.XLOOKUP("Src_CIDR_Le_16",'Scoring_Config'!$A:$A,'Scoring_Config'!$C:$C,10),0),0)+IF(LEFT(AA606,4)="True",IF(_xlfn.XLOOKUP("Src_CIDR_17_22",'Scoring_Config'!$A:$A,'Scoring_Config'!$D:$D,"Yes")="Yes",_xlfn.XLOOKUP("Src_CIDR_17_22",'Scoring_Config'!$A:$A,'Scoring_Config'!$C:$C,5),0),0)+IF(LEFT(AB606,4)="True",IF(_xlfn.XLOOKUP("Dst_IsAny",'Scoring_Config'!$A:$A,'Scoring_Config'!$D:$D,"Yes")="Yes",_xlfn.XLOOKUP("Dst_IsAny",'Scoring_Config'!$A:$A,'Scoring_Config'!$C:$C,10),0),0)+IF(LEFT(AC606,4)="True",IF(_xlfn.XLOOKUP("Dst_CIDR_Le_16",'Scoring_Config'!$A:$A,'Scoring_Config'!$D:$D,"Yes")="Yes",_xlfn.XLOOKUP("Dst_CIDR_Le_16",'Scoring_Config'!$A:$A,'Scoring_Config'!$C:$C,10),0),0)+IF(LEFT(AD606,4)="True",IF(_xlfn.XLOOKUP("Dst_CIDR_17_22",'Scoring_Config'!$A:$A,'Scoring_Config'!$D:$D,"Yes")="Yes",_xlfn.XLOOKUP("Dst_CIDR_17_22",'Scoring_Config'!$A:$A,'Scoring_Config'!$C:$C,5),0),0)+IF(LEFT(AE606,4)="True",IF(_xlfn.XLOOKUP("SrcZone_IsAny",'Scoring_Config'!$A:$A,'Scoring_Config'!$D:$D,"Yes")="Yes",_xlfn.XLOOKUP("SrcZone_IsAny",'Scoring_Config'!$A:$A,'Scoring_Config'!$C:$C,10),0),0)+IF(LEFT(AF606,4)="True",IF(_xlfn.XLOOKUP("DstZone_IsAny",'Scoring_Config'!$A:$A,'Scoring_Config'!$D:$D,"Yes")="Yes",_xlfn.XLOOKUP("DstZone_IsAny",'Scoring_Config'!$A:$A,'Scoring_Config'!$C:$C,10),0),0)+IF(LEFT(AG606,4)="True",IF(_xlfn.XLOOKUP("Service_Any_OR_RangeGt1000",'Scoring_Config'!$A:$A,'Scoring_Config'!$D:$D,"Yes")="Yes",_xlfn.XLOOKUP("Service_Any_OR_RangeGt1000",'Scoring_Config'!$A:$A,'Scoring_Config'!$C:$C,10),0),0)+IF(LEFT(AH606,4)="True",IF(_xlfn.XLOOKUP("App_Any_OR_RangeGt1000",'Scoring_Config'!$A:$A,'Scoring_Config'!$D:$D,"Yes")="Yes",_xlfn.XLOOKUP("App_Any_OR_RangeGt1000",'Scoring_Config'!$A:$A,'Scoring_Config'!$C:$C,10),0),0)+IF(LEFT(AI606,4)="True",IF(_xlfn.XLOOKUP("Service_Insecure_Match",'Scoring_Config'!$A:$A,'Scoring_Config'!$D:$D,"Yes")="Yes",_xlfn.XLOOKUP("Service_Insecure_Match",'Scoring_Config'!$A:$A,'Scoring_Config'!$C:$C,5),0),0)+IF(LEFT(AJ606,4)="True",IF(_xlfn.XLOOKUP("Risky_Inbound",'Scoring_Config'!$A:$A,'Scoring_Config'!$D:$D,"Yes")="Yes",_xlfn.XLOOKUP("Risky_Inbound",'Scoring_Config'!$A:$A,'Scoring_Config'!$C:$C,50),0),0)+IF(LEFT(AK606,4)="True",IF(_xlfn.XLOOKUP("Risky_Outbound",'Scoring_Config'!$A:$A,'Scoring_Config'!$D:$D,"Yes")="Yes",_xlfn.XLOOKUP("Risky_Outbound",'Scoring_Config'!$A:$A,'Scoring_Config'!$C:$C,25),0),0)+IF(LEFT(AZ606,4)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606,FIND(",",AL606)+1,100)),0)+IF(LEFT(AM606,4)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606,FIND(",",AN606)+1,100)),0)+IF(_xlfn.XLOOKUP("Profile_Scoring",'Scoring_Config'!$A:$A,'Scoring_Config'!$D:$D,"Yes")="Yes",VALUE(MID(AO606,FIND(",",AO606)+1,100)),0)+IF(_xlfn.XLOOKUP("Options_Scoring",'Scoring_Config'!$A:$A,'Scoring_Config'!$D:$D,"Yes")="Yes",VALUE(MID(AP606,FIND(",",AP606)+1,100)),0)))</f>
        <v>0</v>
      </c>
      <c r="AZ606" cm="1">
        <f t="array" ref="AZ606">IF(FALSE,"True," &amp; IF(_xlfn.XLOOKUP("Migrate_Insecure",'Scoring_Config'!$A:$A,'Scoring_Config'!$D:$D,"Yes")="Yes",_xlfn.XLOOKUP("Migrate_Insecure",'Scoring_Config'!$A:$A,'Scoring_Config'!$C:$C,10),0),"False,0")</f>
        <v>0</v>
      </c>
    </row>
    <row r="607" spans="1:52">
      <c r="A607" t="s">
        <v>1979</v>
      </c>
      <c r="B607" t="s">
        <v>2580</v>
      </c>
      <c r="C607" t="s">
        <v>3542</v>
      </c>
      <c r="D607" t="s">
        <v>3545</v>
      </c>
      <c r="E607" t="s">
        <v>3563</v>
      </c>
      <c r="F607" t="s">
        <v>3674</v>
      </c>
      <c r="G607" t="s">
        <v>369</v>
      </c>
      <c r="H607" t="s">
        <v>174</v>
      </c>
      <c r="I607" t="s">
        <v>3984</v>
      </c>
      <c r="J607" t="s">
        <v>999</v>
      </c>
      <c r="K607" t="s">
        <v>1660</v>
      </c>
      <c r="L607" t="s">
        <v>1327</v>
      </c>
      <c r="M607" t="s">
        <v>1974</v>
      </c>
      <c r="N607" t="s">
        <v>4315</v>
      </c>
      <c r="O607" t="s">
        <v>4319</v>
      </c>
      <c r="P607" t="s">
        <v>4321</v>
      </c>
      <c r="Q607" t="s">
        <v>4768</v>
      </c>
      <c r="R607" t="s">
        <v>5439</v>
      </c>
      <c r="S607" t="s">
        <v>4324</v>
      </c>
      <c r="T607" t="s">
        <v>5726</v>
      </c>
      <c r="U607" t="s">
        <v>6257</v>
      </c>
      <c r="Y607" cm="1">
        <f t="array" ref="Y607">IF(FALSE,"True," &amp; IF(_xlfn.XLOOKUP("Src_IsAny",'Scoring_Config'!$A:$A,'Scoring_Config'!$D:$D,"Yes")="Yes",_xlfn.XLOOKUP("Src_IsAny",'Scoring_Config'!$A:$A,'Scoring_Config'!$C:$C,10),0),"False,0")</f>
        <v>0</v>
      </c>
      <c r="Z607" cm="1">
        <f t="array" ref="Z607">IF(FALSE,"True," &amp; IF(_xlfn.XLOOKUP("Src_CIDR_Le_16",'Scoring_Config'!$A:$A,'Scoring_Config'!$D:$D,"Yes")="Yes",_xlfn.XLOOKUP("Src_CIDR_Le_16",'Scoring_Config'!$A:$A,'Scoring_Config'!$C:$C,10),0),"False,0")</f>
        <v>0</v>
      </c>
      <c r="AA607" cm="1">
        <f t="array" ref="AA607">IF(FALSE,"True," &amp; IF(_xlfn.XLOOKUP("Src_CIDR_17_22",'Scoring_Config'!$A:$A,'Scoring_Config'!$D:$D,"Yes")="Yes",_xlfn.XLOOKUP("Src_CIDR_17_22",'Scoring_Config'!$A:$A,'Scoring_Config'!$C:$C,5),0),"False,0")</f>
        <v>0</v>
      </c>
      <c r="AB607" cm="1">
        <f t="array" ref="AB607">IF(FALSE,"True," &amp; IF(_xlfn.XLOOKUP("Dst_IsAny",'Scoring_Config'!$A:$A,'Scoring_Config'!$D:$D,"Yes")="Yes",_xlfn.XLOOKUP("Dst_IsAny",'Scoring_Config'!$A:$A,'Scoring_Config'!$C:$C,10),0),"False,0")</f>
        <v>0</v>
      </c>
      <c r="AC607" cm="1">
        <f t="array" ref="AC607">IF(FALSE,"True," &amp; IF(_xlfn.XLOOKUP("Dst_CIDR_Le_16",'Scoring_Config'!$A:$A,'Scoring_Config'!$D:$D,"Yes")="Yes",_xlfn.XLOOKUP("Dst_CIDR_Le_16",'Scoring_Config'!$A:$A,'Scoring_Config'!$C:$C,10),0),"False,0")</f>
        <v>0</v>
      </c>
      <c r="AD607" cm="1">
        <f t="array" ref="AD607">IF(FALSE,"True," &amp; IF(_xlfn.XLOOKUP("Dst_CIDR_17_22",'Scoring_Config'!$A:$A,'Scoring_Config'!$D:$D,"Yes")="Yes",_xlfn.XLOOKUP("Dst_CIDR_17_22",'Scoring_Config'!$A:$A,'Scoring_Config'!$C:$C,5),0),"False,0")</f>
        <v>0</v>
      </c>
      <c r="AE607" cm="1">
        <f t="array" ref="AE607">IF(FALSE,"True," &amp; IF(_xlfn.XLOOKUP("SrcZone_IsAny",'Scoring_Config'!$A:$A,'Scoring_Config'!$D:$D,"Yes")="Yes",_xlfn.XLOOKUP("SrcZone_IsAny",'Scoring_Config'!$A:$A,'Scoring_Config'!$C:$C,10),0),"False,0")</f>
        <v>0</v>
      </c>
      <c r="AF607" cm="1">
        <f t="array" ref="AF607">IF(FALSE,"True," &amp; IF(_xlfn.XLOOKUP("DstZone_IsAny",'Scoring_Config'!$A:$A,'Scoring_Config'!$D:$D,"Yes")="Yes",_xlfn.XLOOKUP("DstZone_IsAny",'Scoring_Config'!$A:$A,'Scoring_Config'!$C:$C,10),0),"False,0")</f>
        <v>0</v>
      </c>
      <c r="AG607" cm="1">
        <f t="array" ref="AG60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07" cm="1">
        <f t="array" ref="AH607">IF(FALSE,"True," &amp; IF(_xlfn.XLOOKUP("App_Any_OR_RangeGt1000",'Scoring_Config'!$A:$A,'Scoring_Config'!$D:$D,"Yes")="Yes",_xlfn.XLOOKUP("App_Any_OR_RangeGt1000",'Scoring_Config'!$A:$A,'Scoring_Config'!$C:$C,10),0),"False,0")</f>
        <v>0</v>
      </c>
      <c r="AI607" cm="1">
        <f t="array" ref="AI607">IF(FALSE,"True," &amp; IF(_xlfn.XLOOKUP("Service_Insecure_Match",'Scoring_Config'!$A:$A,'Scoring_Config'!$D:$D,"Yes")="Yes",_xlfn.XLOOKUP("Service_Insecure_Match",'Scoring_Config'!$A:$A,'Scoring_Config'!$C:$C,5),0),"False,0")</f>
        <v>0</v>
      </c>
      <c r="AJ607" cm="1">
        <f t="array" ref="AJ607">IF(FALSE,"True," &amp; IF(_xlfn.XLOOKUP("Risky_Inbound",'Scoring_Config'!$A:$A,'Scoring_Config'!$D:$D,"Yes")="Yes",_xlfn.XLOOKUP("Risky_Inbound",'Scoring_Config'!$A:$A,'Scoring_Config'!$C:$C,50),0),"False,0")</f>
        <v>0</v>
      </c>
      <c r="AK607" cm="1">
        <f t="array" ref="AK607">IF(FALSE,"True," &amp; IF(_xlfn.XLOOKUP("Risky_Outbound",'Scoring_Config'!$A:$A,'Scoring_Config'!$D:$D,"Yes")="Yes",_xlfn.XLOOKUP("Risky_Outbound",'Scoring_Config'!$A:$A,'Scoring_Config'!$C:$C,25),0),"False,0")</f>
        <v>0</v>
      </c>
      <c r="AL607" t="s">
        <v>6700</v>
      </c>
      <c r="AM607" cm="1">
        <f t="array" ref="AM60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07" t="s">
        <v>6697</v>
      </c>
      <c r="AO607" t="s">
        <v>6697</v>
      </c>
      <c r="AP607" t="s">
        <v>6697</v>
      </c>
      <c r="AQ607" cm="1">
        <f t="array" ref="AQ607">IF(FALSE,"True," &amp; IF(_xlfn.XLOOKUP("Service_IsAny",'Scoring_Config'!$A:$A,'Scoring_Config'!$D:$D,"Yes")="Yes",_xlfn.XLOOKUP("Service_IsAny",'Scoring_Config'!$A:$A,'Scoring_Config'!$C:$C,0),0),"False,0")</f>
        <v>0</v>
      </c>
      <c r="AR607">
        <v>0</v>
      </c>
      <c r="AS607" cm="1">
        <f t="array" ref="AS607">IF(FALSE,"True," &amp; IF(_xlfn.XLOOKUP("Service_RangeGt1000",'Scoring_Config'!$A:$A,'Scoring_Config'!$D:$D,"Yes")="Yes",_xlfn.XLOOKUP("Service_RangeGt1000",'Scoring_Config'!$A:$A,'Scoring_Config'!$C:$C,0),0),"False,0")</f>
        <v>0</v>
      </c>
      <c r="AT607" cm="1">
        <f t="array" ref="AT607">IF(FALSE,"True," &amp; IF(_xlfn.XLOOKUP("App_IsAny",'Scoring_Config'!$A:$A,'Scoring_Config'!$D:$D,"Yes")="Yes",_xlfn.XLOOKUP("App_IsAny",'Scoring_Config'!$A:$A,'Scoring_Config'!$C:$C,0),0),"False,0")</f>
        <v>0</v>
      </c>
      <c r="AU607">
        <v>1</v>
      </c>
      <c r="AV607" cm="1">
        <f t="array" ref="AV607">IF(FALSE,"True," &amp; IF(_xlfn.XLOOKUP("App_RangeGt1000",'Scoring_Config'!$A:$A,'Scoring_Config'!$D:$D,"Yes")="Yes",_xlfn.XLOOKUP("App_RangeGt1000",'Scoring_Config'!$A:$A,'Scoring_Config'!$C:$C,0),0),"False,0")</f>
        <v>0</v>
      </c>
      <c r="AW607" cm="1">
        <f t="array" ref="AW607">IF(FALSE,"True," &amp; IF(_xlfn.XLOOKUP("Action_IsDenyOrDrop",'Scoring_Config'!$A:$A,'Scoring_Config'!$D:$D,"Yes")="Yes",_xlfn.XLOOKUP("Action_IsDenyOrDrop",'Scoring_Config'!$A:$A,'Scoring_Config'!$C:$C,0),0),"False,0")</f>
        <v>0</v>
      </c>
      <c r="AX607" cm="1">
        <f t="array" ref="AX607">IF(LEFT(AW607,4)="True",0,(IF(LEFT(Y607,4)="True",IF(_xlfn.XLOOKUP("Src_IsAny",'Scoring_Config'!$A:$A,'Scoring_Config'!$D:$D,"Yes")="Yes",_xlfn.XLOOKUP("Src_IsAny",'Scoring_Config'!$A:$A,'Scoring_Config'!$C:$C,10),0),0)+IF(LEFT(Z607,4)="True",IF(_xlfn.XLOOKUP("Src_CIDR_Le_16",'Scoring_Config'!$A:$A,'Scoring_Config'!$D:$D,"Yes")="Yes",_xlfn.XLOOKUP("Src_CIDR_Le_16",'Scoring_Config'!$A:$A,'Scoring_Config'!$C:$C,10),0),0)+IF(LEFT(AA607,4)="True",IF(_xlfn.XLOOKUP("Src_CIDR_17_22",'Scoring_Config'!$A:$A,'Scoring_Config'!$D:$D,"Yes")="Yes",_xlfn.XLOOKUP("Src_CIDR_17_22",'Scoring_Config'!$A:$A,'Scoring_Config'!$C:$C,5),0),0)+IF(LEFT(AB607,4)="True",IF(_xlfn.XLOOKUP("Dst_IsAny",'Scoring_Config'!$A:$A,'Scoring_Config'!$D:$D,"Yes")="Yes",_xlfn.XLOOKUP("Dst_IsAny",'Scoring_Config'!$A:$A,'Scoring_Config'!$C:$C,10),0),0)+IF(LEFT(AC607,4)="True",IF(_xlfn.XLOOKUP("Dst_CIDR_Le_16",'Scoring_Config'!$A:$A,'Scoring_Config'!$D:$D,"Yes")="Yes",_xlfn.XLOOKUP("Dst_CIDR_Le_16",'Scoring_Config'!$A:$A,'Scoring_Config'!$C:$C,10),0),0)+IF(LEFT(AD607,4)="True",IF(_xlfn.XLOOKUP("Dst_CIDR_17_22",'Scoring_Config'!$A:$A,'Scoring_Config'!$D:$D,"Yes")="Yes",_xlfn.XLOOKUP("Dst_CIDR_17_22",'Scoring_Config'!$A:$A,'Scoring_Config'!$C:$C,5),0),0)+IF(LEFT(AE607,4)="True",IF(_xlfn.XLOOKUP("SrcZone_IsAny",'Scoring_Config'!$A:$A,'Scoring_Config'!$D:$D,"Yes")="Yes",_xlfn.XLOOKUP("SrcZone_IsAny",'Scoring_Config'!$A:$A,'Scoring_Config'!$C:$C,10),0),0)+IF(LEFT(AF607,4)="True",IF(_xlfn.XLOOKUP("DstZone_IsAny",'Scoring_Config'!$A:$A,'Scoring_Config'!$D:$D,"Yes")="Yes",_xlfn.XLOOKUP("DstZone_IsAny",'Scoring_Config'!$A:$A,'Scoring_Config'!$C:$C,10),0),0)+IF(LEFT(AG607,4)="True",IF(_xlfn.XLOOKUP("Service_Any_OR_RangeGt1000",'Scoring_Config'!$A:$A,'Scoring_Config'!$D:$D,"Yes")="Yes",_xlfn.XLOOKUP("Service_Any_OR_RangeGt1000",'Scoring_Config'!$A:$A,'Scoring_Config'!$C:$C,10),0),0)+IF(LEFT(AH607,4)="True",IF(_xlfn.XLOOKUP("App_Any_OR_RangeGt1000",'Scoring_Config'!$A:$A,'Scoring_Config'!$D:$D,"Yes")="Yes",_xlfn.XLOOKUP("App_Any_OR_RangeGt1000",'Scoring_Config'!$A:$A,'Scoring_Config'!$C:$C,10),0),0)+IF(LEFT(AI607,4)="True",IF(_xlfn.XLOOKUP("Service_Insecure_Match",'Scoring_Config'!$A:$A,'Scoring_Config'!$D:$D,"Yes")="Yes",_xlfn.XLOOKUP("Service_Insecure_Match",'Scoring_Config'!$A:$A,'Scoring_Config'!$C:$C,5),0),0)+IF(LEFT(AJ607,4)="True",IF(_xlfn.XLOOKUP("Risky_Inbound",'Scoring_Config'!$A:$A,'Scoring_Config'!$D:$D,"Yes")="Yes",_xlfn.XLOOKUP("Risky_Inbound",'Scoring_Config'!$A:$A,'Scoring_Config'!$C:$C,50),0),0)+IF(LEFT(AK607,4)="True",IF(_xlfn.XLOOKUP("Risky_Outbound",'Scoring_Config'!$A:$A,'Scoring_Config'!$D:$D,"Yes")="Yes",_xlfn.XLOOKUP("Risky_Outbound",'Scoring_Config'!$A:$A,'Scoring_Config'!$C:$C,25),0),0)+IF(LEFT(AZ607,4)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607,FIND(",",AL607)+1,100)),0)+IF(LEFT(AM607,4)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607,FIND(",",AN607)+1,100)),0)+IF(_xlfn.XLOOKUP("Profile_Scoring",'Scoring_Config'!$A:$A,'Scoring_Config'!$D:$D,"Yes")="Yes",VALUE(MID(AO607,FIND(",",AO607)+1,100)),0)+IF(_xlfn.XLOOKUP("Options_Scoring",'Scoring_Config'!$A:$A,'Scoring_Config'!$D:$D,"Yes")="Yes",VALUE(MID(AP607,FIND(",",AP607)+1,100)),0)))</f>
        <v>0</v>
      </c>
      <c r="AZ607" cm="1">
        <f t="array" ref="AZ607">IF(FALSE,"True," &amp; IF(_xlfn.XLOOKUP("Migrate_Insecure",'Scoring_Config'!$A:$A,'Scoring_Config'!$D:$D,"Yes")="Yes",_xlfn.XLOOKUP("Migrate_Insecure",'Scoring_Config'!$A:$A,'Scoring_Config'!$C:$C,10),0),"False,0")</f>
        <v>0</v>
      </c>
    </row>
    <row r="608" spans="1:52">
      <c r="A608" t="s">
        <v>1979</v>
      </c>
      <c r="B608" t="s">
        <v>2581</v>
      </c>
      <c r="C608" t="s">
        <v>3542</v>
      </c>
      <c r="D608" t="s">
        <v>3551</v>
      </c>
      <c r="E608" t="s">
        <v>3563</v>
      </c>
      <c r="F608" t="s">
        <v>3821</v>
      </c>
      <c r="G608" t="s">
        <v>174</v>
      </c>
      <c r="H608" t="s">
        <v>174</v>
      </c>
      <c r="I608" t="s">
        <v>3984</v>
      </c>
      <c r="J608" t="s">
        <v>1000</v>
      </c>
      <c r="K608" t="s">
        <v>1674</v>
      </c>
      <c r="L608" t="s">
        <v>1327</v>
      </c>
      <c r="M608" t="s">
        <v>1974</v>
      </c>
      <c r="N608" t="s">
        <v>4315</v>
      </c>
      <c r="O608" t="s">
        <v>4319</v>
      </c>
      <c r="P608" t="s">
        <v>4322</v>
      </c>
      <c r="Q608" t="s">
        <v>4611</v>
      </c>
      <c r="R608" t="s">
        <v>5440</v>
      </c>
      <c r="S608" t="s">
        <v>5440</v>
      </c>
      <c r="T608" t="s">
        <v>5726</v>
      </c>
      <c r="U608" t="s">
        <v>5965</v>
      </c>
      <c r="Y608" cm="1">
        <f t="array" ref="Y608">IF(TRUE,"True," &amp; IF(_xlfn.XLOOKUP("Src_IsAny",'Scoring_Config'!$A:$A,'Scoring_Config'!$D:$D,"Yes")="Yes",_xlfn.XLOOKUP("Src_IsAny",'Scoring_Config'!$A:$A,'Scoring_Config'!$C:$C,10),0),"False,0")</f>
        <v>0</v>
      </c>
      <c r="Z608" cm="1">
        <f t="array" ref="Z608">IF(FALSE,"True," &amp; IF(_xlfn.XLOOKUP("Src_CIDR_Le_16",'Scoring_Config'!$A:$A,'Scoring_Config'!$D:$D,"Yes")="Yes",_xlfn.XLOOKUP("Src_CIDR_Le_16",'Scoring_Config'!$A:$A,'Scoring_Config'!$C:$C,10),0),"False,0")</f>
        <v>0</v>
      </c>
      <c r="AA608" cm="1">
        <f t="array" ref="AA608">IF(FALSE,"True," &amp; IF(_xlfn.XLOOKUP("Src_CIDR_17_22",'Scoring_Config'!$A:$A,'Scoring_Config'!$D:$D,"Yes")="Yes",_xlfn.XLOOKUP("Src_CIDR_17_22",'Scoring_Config'!$A:$A,'Scoring_Config'!$C:$C,5),0),"False,0")</f>
        <v>0</v>
      </c>
      <c r="AB608" cm="1">
        <f t="array" ref="AB608">IF(FALSE,"True," &amp; IF(_xlfn.XLOOKUP("Dst_IsAny",'Scoring_Config'!$A:$A,'Scoring_Config'!$D:$D,"Yes")="Yes",_xlfn.XLOOKUP("Dst_IsAny",'Scoring_Config'!$A:$A,'Scoring_Config'!$C:$C,10),0),"False,0")</f>
        <v>0</v>
      </c>
      <c r="AC608" cm="1">
        <f t="array" ref="AC608">IF(FALSE,"True," &amp; IF(_xlfn.XLOOKUP("Dst_CIDR_Le_16",'Scoring_Config'!$A:$A,'Scoring_Config'!$D:$D,"Yes")="Yes",_xlfn.XLOOKUP("Dst_CIDR_Le_16",'Scoring_Config'!$A:$A,'Scoring_Config'!$C:$C,10),0),"False,0")</f>
        <v>0</v>
      </c>
      <c r="AD608" cm="1">
        <f t="array" ref="AD608">IF(FALSE,"True," &amp; IF(_xlfn.XLOOKUP("Dst_CIDR_17_22",'Scoring_Config'!$A:$A,'Scoring_Config'!$D:$D,"Yes")="Yes",_xlfn.XLOOKUP("Dst_CIDR_17_22",'Scoring_Config'!$A:$A,'Scoring_Config'!$C:$C,5),0),"False,0")</f>
        <v>0</v>
      </c>
      <c r="AE608" cm="1">
        <f t="array" ref="AE608">IF(FALSE,"True," &amp; IF(_xlfn.XLOOKUP("SrcZone_IsAny",'Scoring_Config'!$A:$A,'Scoring_Config'!$D:$D,"Yes")="Yes",_xlfn.XLOOKUP("SrcZone_IsAny",'Scoring_Config'!$A:$A,'Scoring_Config'!$C:$C,10),0),"False,0")</f>
        <v>0</v>
      </c>
      <c r="AF608" cm="1">
        <f t="array" ref="AF608">IF(FALSE,"True," &amp; IF(_xlfn.XLOOKUP("DstZone_IsAny",'Scoring_Config'!$A:$A,'Scoring_Config'!$D:$D,"Yes")="Yes",_xlfn.XLOOKUP("DstZone_IsAny",'Scoring_Config'!$A:$A,'Scoring_Config'!$C:$C,10),0),"False,0")</f>
        <v>0</v>
      </c>
      <c r="AG608" cm="1">
        <f t="array" ref="AG60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08" cm="1">
        <f t="array" ref="AH608">IF(FALSE,"True," &amp; IF(_xlfn.XLOOKUP("App_Any_OR_RangeGt1000",'Scoring_Config'!$A:$A,'Scoring_Config'!$D:$D,"Yes")="Yes",_xlfn.XLOOKUP("App_Any_OR_RangeGt1000",'Scoring_Config'!$A:$A,'Scoring_Config'!$C:$C,10),0),"False,0")</f>
        <v>0</v>
      </c>
      <c r="AI608" cm="1">
        <f t="array" ref="AI608">IF(FALSE,"True," &amp; IF(_xlfn.XLOOKUP("Service_Insecure_Match",'Scoring_Config'!$A:$A,'Scoring_Config'!$D:$D,"Yes")="Yes",_xlfn.XLOOKUP("Service_Insecure_Match",'Scoring_Config'!$A:$A,'Scoring_Config'!$C:$C,5),0),"False,0")</f>
        <v>0</v>
      </c>
      <c r="AJ608" cm="1">
        <f t="array" ref="AJ608">IF(FALSE,"True," &amp; IF(_xlfn.XLOOKUP("Risky_Inbound",'Scoring_Config'!$A:$A,'Scoring_Config'!$D:$D,"Yes")="Yes",_xlfn.XLOOKUP("Risky_Inbound",'Scoring_Config'!$A:$A,'Scoring_Config'!$C:$C,50),0),"False,0")</f>
        <v>0</v>
      </c>
      <c r="AK608" cm="1">
        <f t="array" ref="AK608">IF(FALSE,"True," &amp; IF(_xlfn.XLOOKUP("Risky_Outbound",'Scoring_Config'!$A:$A,'Scoring_Config'!$D:$D,"Yes")="Yes",_xlfn.XLOOKUP("Risky_Outbound",'Scoring_Config'!$A:$A,'Scoring_Config'!$C:$C,25),0),"False,0")</f>
        <v>0</v>
      </c>
      <c r="AL608" t="s">
        <v>6697</v>
      </c>
      <c r="AM608" cm="1">
        <f t="array" ref="AM60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08" t="s">
        <v>6697</v>
      </c>
      <c r="AO608" t="s">
        <v>6697</v>
      </c>
      <c r="AP608" t="s">
        <v>6697</v>
      </c>
      <c r="AQ608" cm="1">
        <f t="array" ref="AQ608">IF(FALSE,"True," &amp; IF(_xlfn.XLOOKUP("Service_IsAny",'Scoring_Config'!$A:$A,'Scoring_Config'!$D:$D,"Yes")="Yes",_xlfn.XLOOKUP("Service_IsAny",'Scoring_Config'!$A:$A,'Scoring_Config'!$C:$C,0),0),"False,0")</f>
        <v>0</v>
      </c>
      <c r="AR608">
        <v>0</v>
      </c>
      <c r="AS608" cm="1">
        <f t="array" ref="AS608">IF(FALSE,"True," &amp; IF(_xlfn.XLOOKUP("Service_RangeGt1000",'Scoring_Config'!$A:$A,'Scoring_Config'!$D:$D,"Yes")="Yes",_xlfn.XLOOKUP("Service_RangeGt1000",'Scoring_Config'!$A:$A,'Scoring_Config'!$C:$C,0),0),"False,0")</f>
        <v>0</v>
      </c>
      <c r="AT608" cm="1">
        <f t="array" ref="AT608">IF(FALSE,"True," &amp; IF(_xlfn.XLOOKUP("App_IsAny",'Scoring_Config'!$A:$A,'Scoring_Config'!$D:$D,"Yes")="Yes",_xlfn.XLOOKUP("App_IsAny",'Scoring_Config'!$A:$A,'Scoring_Config'!$C:$C,0),0),"False,0")</f>
        <v>0</v>
      </c>
      <c r="AU608">
        <v>2</v>
      </c>
      <c r="AV608" cm="1">
        <f t="array" ref="AV608">IF(FALSE,"True," &amp; IF(_xlfn.XLOOKUP("App_RangeGt1000",'Scoring_Config'!$A:$A,'Scoring_Config'!$D:$D,"Yes")="Yes",_xlfn.XLOOKUP("App_RangeGt1000",'Scoring_Config'!$A:$A,'Scoring_Config'!$C:$C,0),0),"False,0")</f>
        <v>0</v>
      </c>
      <c r="AW608" cm="1">
        <f t="array" ref="AW608">IF(FALSE,"True," &amp; IF(_xlfn.XLOOKUP("Action_IsDenyOrDrop",'Scoring_Config'!$A:$A,'Scoring_Config'!$D:$D,"Yes")="Yes",_xlfn.XLOOKUP("Action_IsDenyOrDrop",'Scoring_Config'!$A:$A,'Scoring_Config'!$C:$C,0),0),"False,0")</f>
        <v>0</v>
      </c>
      <c r="AX608" cm="1">
        <f t="array" ref="AX608">IF(LEFT(AW608,4)="True",0,(IF(LEFT(Y608,4)="True",IF(_xlfn.XLOOKUP("Src_IsAny",'Scoring_Config'!$A:$A,'Scoring_Config'!$D:$D,"Yes")="Yes",_xlfn.XLOOKUP("Src_IsAny",'Scoring_Config'!$A:$A,'Scoring_Config'!$C:$C,10),0),0)+IF(LEFT(Z608,4)="True",IF(_xlfn.XLOOKUP("Src_CIDR_Le_16",'Scoring_Config'!$A:$A,'Scoring_Config'!$D:$D,"Yes")="Yes",_xlfn.XLOOKUP("Src_CIDR_Le_16",'Scoring_Config'!$A:$A,'Scoring_Config'!$C:$C,10),0),0)+IF(LEFT(AA608,4)="True",IF(_xlfn.XLOOKUP("Src_CIDR_17_22",'Scoring_Config'!$A:$A,'Scoring_Config'!$D:$D,"Yes")="Yes",_xlfn.XLOOKUP("Src_CIDR_17_22",'Scoring_Config'!$A:$A,'Scoring_Config'!$C:$C,5),0),0)+IF(LEFT(AB608,4)="True",IF(_xlfn.XLOOKUP("Dst_IsAny",'Scoring_Config'!$A:$A,'Scoring_Config'!$D:$D,"Yes")="Yes",_xlfn.XLOOKUP("Dst_IsAny",'Scoring_Config'!$A:$A,'Scoring_Config'!$C:$C,10),0),0)+IF(LEFT(AC608,4)="True",IF(_xlfn.XLOOKUP("Dst_CIDR_Le_16",'Scoring_Config'!$A:$A,'Scoring_Config'!$D:$D,"Yes")="Yes",_xlfn.XLOOKUP("Dst_CIDR_Le_16",'Scoring_Config'!$A:$A,'Scoring_Config'!$C:$C,10),0),0)+IF(LEFT(AD608,4)="True",IF(_xlfn.XLOOKUP("Dst_CIDR_17_22",'Scoring_Config'!$A:$A,'Scoring_Config'!$D:$D,"Yes")="Yes",_xlfn.XLOOKUP("Dst_CIDR_17_22",'Scoring_Config'!$A:$A,'Scoring_Config'!$C:$C,5),0),0)+IF(LEFT(AE608,4)="True",IF(_xlfn.XLOOKUP("SrcZone_IsAny",'Scoring_Config'!$A:$A,'Scoring_Config'!$D:$D,"Yes")="Yes",_xlfn.XLOOKUP("SrcZone_IsAny",'Scoring_Config'!$A:$A,'Scoring_Config'!$C:$C,10),0),0)+IF(LEFT(AF608,4)="True",IF(_xlfn.XLOOKUP("DstZone_IsAny",'Scoring_Config'!$A:$A,'Scoring_Config'!$D:$D,"Yes")="Yes",_xlfn.XLOOKUP("DstZone_IsAny",'Scoring_Config'!$A:$A,'Scoring_Config'!$C:$C,10),0),0)+IF(LEFT(AG608,4)="True",IF(_xlfn.XLOOKUP("Service_Any_OR_RangeGt1000",'Scoring_Config'!$A:$A,'Scoring_Config'!$D:$D,"Yes")="Yes",_xlfn.XLOOKUP("Service_Any_OR_RangeGt1000",'Scoring_Config'!$A:$A,'Scoring_Config'!$C:$C,10),0),0)+IF(LEFT(AH608,4)="True",IF(_xlfn.XLOOKUP("App_Any_OR_RangeGt1000",'Scoring_Config'!$A:$A,'Scoring_Config'!$D:$D,"Yes")="Yes",_xlfn.XLOOKUP("App_Any_OR_RangeGt1000",'Scoring_Config'!$A:$A,'Scoring_Config'!$C:$C,10),0),0)+IF(LEFT(AI608,4)="True",IF(_xlfn.XLOOKUP("Service_Insecure_Match",'Scoring_Config'!$A:$A,'Scoring_Config'!$D:$D,"Yes")="Yes",_xlfn.XLOOKUP("Service_Insecure_Match",'Scoring_Config'!$A:$A,'Scoring_Config'!$C:$C,5),0),0)+IF(LEFT(AJ608,4)="True",IF(_xlfn.XLOOKUP("Risky_Inbound",'Scoring_Config'!$A:$A,'Scoring_Config'!$D:$D,"Yes")="Yes",_xlfn.XLOOKUP("Risky_Inbound",'Scoring_Config'!$A:$A,'Scoring_Config'!$C:$C,50),0),0)+IF(LEFT(AK608,4)="True",IF(_xlfn.XLOOKUP("Risky_Outbound",'Scoring_Config'!$A:$A,'Scoring_Config'!$D:$D,"Yes")="Yes",_xlfn.XLOOKUP("Risky_Outbound",'Scoring_Config'!$A:$A,'Scoring_Config'!$C:$C,25),0),0)+IF(LEFT(AZ608,4)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608,FIND(",",AL608)+1,100)),0)+IF(LEFT(AM608,4)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608,FIND(",",AN608)+1,100)),0)+IF(_xlfn.XLOOKUP("Profile_Scoring",'Scoring_Config'!$A:$A,'Scoring_Config'!$D:$D,"Yes")="Yes",VALUE(MID(AO608,FIND(",",AO608)+1,100)),0)+IF(_xlfn.XLOOKUP("Options_Scoring",'Scoring_Config'!$A:$A,'Scoring_Config'!$D:$D,"Yes")="Yes",VALUE(MID(AP608,FIND(",",AP608)+1,100)),0)))</f>
        <v>0</v>
      </c>
      <c r="AZ608" cm="1">
        <f t="array" ref="AZ608">IF(FALSE,"True," &amp; IF(_xlfn.XLOOKUP("Migrate_Insecure",'Scoring_Config'!$A:$A,'Scoring_Config'!$D:$D,"Yes")="Yes",_xlfn.XLOOKUP("Migrate_Insecure",'Scoring_Config'!$A:$A,'Scoring_Config'!$C:$C,10),0),"False,0")</f>
        <v>0</v>
      </c>
    </row>
    <row r="609" spans="1:52">
      <c r="A609" t="s">
        <v>1979</v>
      </c>
      <c r="B609" t="s">
        <v>2582</v>
      </c>
      <c r="C609" t="s">
        <v>3542</v>
      </c>
      <c r="D609" t="s">
        <v>3551</v>
      </c>
      <c r="E609" t="s">
        <v>3563</v>
      </c>
      <c r="F609" t="s">
        <v>3822</v>
      </c>
      <c r="G609" t="s">
        <v>174</v>
      </c>
      <c r="H609" t="s">
        <v>174</v>
      </c>
      <c r="I609" t="s">
        <v>4092</v>
      </c>
      <c r="J609" t="s">
        <v>1001</v>
      </c>
      <c r="K609" t="s">
        <v>1674</v>
      </c>
      <c r="L609" t="s">
        <v>1327</v>
      </c>
      <c r="M609" t="s">
        <v>1974</v>
      </c>
      <c r="N609" t="s">
        <v>4315</v>
      </c>
      <c r="O609" t="s">
        <v>4319</v>
      </c>
      <c r="P609" t="s">
        <v>4322</v>
      </c>
      <c r="Q609" t="s">
        <v>4769</v>
      </c>
      <c r="R609" t="s">
        <v>5440</v>
      </c>
      <c r="S609" t="s">
        <v>5440</v>
      </c>
      <c r="T609" t="s">
        <v>5726</v>
      </c>
      <c r="U609" t="s">
        <v>6258</v>
      </c>
      <c r="Y609" cm="1">
        <f t="array" ref="Y609">IF(TRUE,"True," &amp; IF(_xlfn.XLOOKUP("Src_IsAny",'Scoring_Config'!$A:$A,'Scoring_Config'!$D:$D,"Yes")="Yes",_xlfn.XLOOKUP("Src_IsAny",'Scoring_Config'!$A:$A,'Scoring_Config'!$C:$C,10),0),"False,0")</f>
        <v>0</v>
      </c>
      <c r="Z609" cm="1">
        <f t="array" ref="Z609">IF(FALSE,"True," &amp; IF(_xlfn.XLOOKUP("Src_CIDR_Le_16",'Scoring_Config'!$A:$A,'Scoring_Config'!$D:$D,"Yes")="Yes",_xlfn.XLOOKUP("Src_CIDR_Le_16",'Scoring_Config'!$A:$A,'Scoring_Config'!$C:$C,10),0),"False,0")</f>
        <v>0</v>
      </c>
      <c r="AA609" cm="1">
        <f t="array" ref="AA609">IF(FALSE,"True," &amp; IF(_xlfn.XLOOKUP("Src_CIDR_17_22",'Scoring_Config'!$A:$A,'Scoring_Config'!$D:$D,"Yes")="Yes",_xlfn.XLOOKUP("Src_CIDR_17_22",'Scoring_Config'!$A:$A,'Scoring_Config'!$C:$C,5),0),"False,0")</f>
        <v>0</v>
      </c>
      <c r="AB609" cm="1">
        <f t="array" ref="AB609">IF(FALSE,"True," &amp; IF(_xlfn.XLOOKUP("Dst_IsAny",'Scoring_Config'!$A:$A,'Scoring_Config'!$D:$D,"Yes")="Yes",_xlfn.XLOOKUP("Dst_IsAny",'Scoring_Config'!$A:$A,'Scoring_Config'!$C:$C,10),0),"False,0")</f>
        <v>0</v>
      </c>
      <c r="AC609" cm="1">
        <f t="array" ref="AC609">IF(FALSE,"True," &amp; IF(_xlfn.XLOOKUP("Dst_CIDR_Le_16",'Scoring_Config'!$A:$A,'Scoring_Config'!$D:$D,"Yes")="Yes",_xlfn.XLOOKUP("Dst_CIDR_Le_16",'Scoring_Config'!$A:$A,'Scoring_Config'!$C:$C,10),0),"False,0")</f>
        <v>0</v>
      </c>
      <c r="AD609" cm="1">
        <f t="array" ref="AD609">IF(FALSE,"True," &amp; IF(_xlfn.XLOOKUP("Dst_CIDR_17_22",'Scoring_Config'!$A:$A,'Scoring_Config'!$D:$D,"Yes")="Yes",_xlfn.XLOOKUP("Dst_CIDR_17_22",'Scoring_Config'!$A:$A,'Scoring_Config'!$C:$C,5),0),"False,0")</f>
        <v>0</v>
      </c>
      <c r="AE609" cm="1">
        <f t="array" ref="AE609">IF(FALSE,"True," &amp; IF(_xlfn.XLOOKUP("SrcZone_IsAny",'Scoring_Config'!$A:$A,'Scoring_Config'!$D:$D,"Yes")="Yes",_xlfn.XLOOKUP("SrcZone_IsAny",'Scoring_Config'!$A:$A,'Scoring_Config'!$C:$C,10),0),"False,0")</f>
        <v>0</v>
      </c>
      <c r="AF609" cm="1">
        <f t="array" ref="AF609">IF(FALSE,"True," &amp; IF(_xlfn.XLOOKUP("DstZone_IsAny",'Scoring_Config'!$A:$A,'Scoring_Config'!$D:$D,"Yes")="Yes",_xlfn.XLOOKUP("DstZone_IsAny",'Scoring_Config'!$A:$A,'Scoring_Config'!$C:$C,10),0),"False,0")</f>
        <v>0</v>
      </c>
      <c r="AG609" cm="1">
        <f t="array" ref="AG60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09" cm="1">
        <f t="array" ref="AH609">IF(FALSE,"True," &amp; IF(_xlfn.XLOOKUP("App_Any_OR_RangeGt1000",'Scoring_Config'!$A:$A,'Scoring_Config'!$D:$D,"Yes")="Yes",_xlfn.XLOOKUP("App_Any_OR_RangeGt1000",'Scoring_Config'!$A:$A,'Scoring_Config'!$C:$C,10),0),"False,0")</f>
        <v>0</v>
      </c>
      <c r="AI609" cm="1">
        <f t="array" ref="AI609">IF(FALSE,"True," &amp; IF(_xlfn.XLOOKUP("Service_Insecure_Match",'Scoring_Config'!$A:$A,'Scoring_Config'!$D:$D,"Yes")="Yes",_xlfn.XLOOKUP("Service_Insecure_Match",'Scoring_Config'!$A:$A,'Scoring_Config'!$C:$C,5),0),"False,0")</f>
        <v>0</v>
      </c>
      <c r="AJ609" cm="1">
        <f t="array" ref="AJ609">IF(FALSE,"True," &amp; IF(_xlfn.XLOOKUP("Risky_Inbound",'Scoring_Config'!$A:$A,'Scoring_Config'!$D:$D,"Yes")="Yes",_xlfn.XLOOKUP("Risky_Inbound",'Scoring_Config'!$A:$A,'Scoring_Config'!$C:$C,50),0),"False,0")</f>
        <v>0</v>
      </c>
      <c r="AK609" cm="1">
        <f t="array" ref="AK609">IF(FALSE,"True," &amp; IF(_xlfn.XLOOKUP("Risky_Outbound",'Scoring_Config'!$A:$A,'Scoring_Config'!$D:$D,"Yes")="Yes",_xlfn.XLOOKUP("Risky_Outbound",'Scoring_Config'!$A:$A,'Scoring_Config'!$C:$C,25),0),"False,0")</f>
        <v>0</v>
      </c>
      <c r="AL609" t="s">
        <v>6697</v>
      </c>
      <c r="AM609" cm="1">
        <f t="array" ref="AM60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09" t="s">
        <v>6697</v>
      </c>
      <c r="AO609" t="s">
        <v>6697</v>
      </c>
      <c r="AP609" t="s">
        <v>6697</v>
      </c>
      <c r="AQ609" cm="1">
        <f t="array" ref="AQ609">IF(FALSE,"True," &amp; IF(_xlfn.XLOOKUP("Service_IsAny",'Scoring_Config'!$A:$A,'Scoring_Config'!$D:$D,"Yes")="Yes",_xlfn.XLOOKUP("Service_IsAny",'Scoring_Config'!$A:$A,'Scoring_Config'!$C:$C,0),0),"False,0")</f>
        <v>0</v>
      </c>
      <c r="AR609">
        <v>0</v>
      </c>
      <c r="AS609" cm="1">
        <f t="array" ref="AS609">IF(FALSE,"True," &amp; IF(_xlfn.XLOOKUP("Service_RangeGt1000",'Scoring_Config'!$A:$A,'Scoring_Config'!$D:$D,"Yes")="Yes",_xlfn.XLOOKUP("Service_RangeGt1000",'Scoring_Config'!$A:$A,'Scoring_Config'!$C:$C,0),0),"False,0")</f>
        <v>0</v>
      </c>
      <c r="AT609" cm="1">
        <f t="array" ref="AT609">IF(FALSE,"True," &amp; IF(_xlfn.XLOOKUP("App_IsAny",'Scoring_Config'!$A:$A,'Scoring_Config'!$D:$D,"Yes")="Yes",_xlfn.XLOOKUP("App_IsAny",'Scoring_Config'!$A:$A,'Scoring_Config'!$C:$C,0),0),"False,0")</f>
        <v>0</v>
      </c>
      <c r="AU609">
        <v>2</v>
      </c>
      <c r="AV609" cm="1">
        <f t="array" ref="AV609">IF(FALSE,"True," &amp; IF(_xlfn.XLOOKUP("App_RangeGt1000",'Scoring_Config'!$A:$A,'Scoring_Config'!$D:$D,"Yes")="Yes",_xlfn.XLOOKUP("App_RangeGt1000",'Scoring_Config'!$A:$A,'Scoring_Config'!$C:$C,0),0),"False,0")</f>
        <v>0</v>
      </c>
      <c r="AW609" cm="1">
        <f t="array" ref="AW609">IF(FALSE,"True," &amp; IF(_xlfn.XLOOKUP("Action_IsDenyOrDrop",'Scoring_Config'!$A:$A,'Scoring_Config'!$D:$D,"Yes")="Yes",_xlfn.XLOOKUP("Action_IsDenyOrDrop",'Scoring_Config'!$A:$A,'Scoring_Config'!$C:$C,0),0),"False,0")</f>
        <v>0</v>
      </c>
      <c r="AX609" cm="1">
        <f t="array" ref="AX609">IF(LEFT(AW609,4)="True",0,(IF(LEFT(Y609,4)="True",IF(_xlfn.XLOOKUP("Src_IsAny",'Scoring_Config'!$A:$A,'Scoring_Config'!$D:$D,"Yes")="Yes",_xlfn.XLOOKUP("Src_IsAny",'Scoring_Config'!$A:$A,'Scoring_Config'!$C:$C,10),0),0)+IF(LEFT(Z609,4)="True",IF(_xlfn.XLOOKUP("Src_CIDR_Le_16",'Scoring_Config'!$A:$A,'Scoring_Config'!$D:$D,"Yes")="Yes",_xlfn.XLOOKUP("Src_CIDR_Le_16",'Scoring_Config'!$A:$A,'Scoring_Config'!$C:$C,10),0),0)+IF(LEFT(AA609,4)="True",IF(_xlfn.XLOOKUP("Src_CIDR_17_22",'Scoring_Config'!$A:$A,'Scoring_Config'!$D:$D,"Yes")="Yes",_xlfn.XLOOKUP("Src_CIDR_17_22",'Scoring_Config'!$A:$A,'Scoring_Config'!$C:$C,5),0),0)+IF(LEFT(AB609,4)="True",IF(_xlfn.XLOOKUP("Dst_IsAny",'Scoring_Config'!$A:$A,'Scoring_Config'!$D:$D,"Yes")="Yes",_xlfn.XLOOKUP("Dst_IsAny",'Scoring_Config'!$A:$A,'Scoring_Config'!$C:$C,10),0),0)+IF(LEFT(AC609,4)="True",IF(_xlfn.XLOOKUP("Dst_CIDR_Le_16",'Scoring_Config'!$A:$A,'Scoring_Config'!$D:$D,"Yes")="Yes",_xlfn.XLOOKUP("Dst_CIDR_Le_16",'Scoring_Config'!$A:$A,'Scoring_Config'!$C:$C,10),0),0)+IF(LEFT(AD609,4)="True",IF(_xlfn.XLOOKUP("Dst_CIDR_17_22",'Scoring_Config'!$A:$A,'Scoring_Config'!$D:$D,"Yes")="Yes",_xlfn.XLOOKUP("Dst_CIDR_17_22",'Scoring_Config'!$A:$A,'Scoring_Config'!$C:$C,5),0),0)+IF(LEFT(AE609,4)="True",IF(_xlfn.XLOOKUP("SrcZone_IsAny",'Scoring_Config'!$A:$A,'Scoring_Config'!$D:$D,"Yes")="Yes",_xlfn.XLOOKUP("SrcZone_IsAny",'Scoring_Config'!$A:$A,'Scoring_Config'!$C:$C,10),0),0)+IF(LEFT(AF609,4)="True",IF(_xlfn.XLOOKUP("DstZone_IsAny",'Scoring_Config'!$A:$A,'Scoring_Config'!$D:$D,"Yes")="Yes",_xlfn.XLOOKUP("DstZone_IsAny",'Scoring_Config'!$A:$A,'Scoring_Config'!$C:$C,10),0),0)+IF(LEFT(AG609,4)="True",IF(_xlfn.XLOOKUP("Service_Any_OR_RangeGt1000",'Scoring_Config'!$A:$A,'Scoring_Config'!$D:$D,"Yes")="Yes",_xlfn.XLOOKUP("Service_Any_OR_RangeGt1000",'Scoring_Config'!$A:$A,'Scoring_Config'!$C:$C,10),0),0)+IF(LEFT(AH609,4)="True",IF(_xlfn.XLOOKUP("App_Any_OR_RangeGt1000",'Scoring_Config'!$A:$A,'Scoring_Config'!$D:$D,"Yes")="Yes",_xlfn.XLOOKUP("App_Any_OR_RangeGt1000",'Scoring_Config'!$A:$A,'Scoring_Config'!$C:$C,10),0),0)+IF(LEFT(AI609,4)="True",IF(_xlfn.XLOOKUP("Service_Insecure_Match",'Scoring_Config'!$A:$A,'Scoring_Config'!$D:$D,"Yes")="Yes",_xlfn.XLOOKUP("Service_Insecure_Match",'Scoring_Config'!$A:$A,'Scoring_Config'!$C:$C,5),0),0)+IF(LEFT(AJ609,4)="True",IF(_xlfn.XLOOKUP("Risky_Inbound",'Scoring_Config'!$A:$A,'Scoring_Config'!$D:$D,"Yes")="Yes",_xlfn.XLOOKUP("Risky_Inbound",'Scoring_Config'!$A:$A,'Scoring_Config'!$C:$C,50),0),0)+IF(LEFT(AK609,4)="True",IF(_xlfn.XLOOKUP("Risky_Outbound",'Scoring_Config'!$A:$A,'Scoring_Config'!$D:$D,"Yes")="Yes",_xlfn.XLOOKUP("Risky_Outbound",'Scoring_Config'!$A:$A,'Scoring_Config'!$C:$C,25),0),0)+IF(LEFT(AZ609,4)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609,FIND(",",AL609)+1,100)),0)+IF(LEFT(AM609,4)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609,FIND(",",AN609)+1,100)),0)+IF(_xlfn.XLOOKUP("Profile_Scoring",'Scoring_Config'!$A:$A,'Scoring_Config'!$D:$D,"Yes")="Yes",VALUE(MID(AO609,FIND(",",AO609)+1,100)),0)+IF(_xlfn.XLOOKUP("Options_Scoring",'Scoring_Config'!$A:$A,'Scoring_Config'!$D:$D,"Yes")="Yes",VALUE(MID(AP609,FIND(",",AP609)+1,100)),0)))</f>
        <v>0</v>
      </c>
      <c r="AZ609" cm="1">
        <f t="array" ref="AZ609">IF(FALSE,"True," &amp; IF(_xlfn.XLOOKUP("Migrate_Insecure",'Scoring_Config'!$A:$A,'Scoring_Config'!$D:$D,"Yes")="Yes",_xlfn.XLOOKUP("Migrate_Insecure",'Scoring_Config'!$A:$A,'Scoring_Config'!$C:$C,10),0),"False,0")</f>
        <v>0</v>
      </c>
    </row>
    <row r="610" spans="1:52">
      <c r="A610" t="s">
        <v>1979</v>
      </c>
      <c r="B610" t="s">
        <v>2583</v>
      </c>
      <c r="C610" t="s">
        <v>3542</v>
      </c>
      <c r="D610" t="s">
        <v>3551</v>
      </c>
      <c r="E610" t="s">
        <v>3563</v>
      </c>
      <c r="F610" t="s">
        <v>3823</v>
      </c>
      <c r="G610" t="s">
        <v>174</v>
      </c>
      <c r="H610" t="s">
        <v>174</v>
      </c>
      <c r="I610" t="s">
        <v>4110</v>
      </c>
      <c r="J610" t="s">
        <v>1000</v>
      </c>
      <c r="K610" t="s">
        <v>1674</v>
      </c>
      <c r="L610" t="s">
        <v>1327</v>
      </c>
      <c r="M610" t="s">
        <v>1974</v>
      </c>
      <c r="N610" t="s">
        <v>4315</v>
      </c>
      <c r="O610" t="s">
        <v>4319</v>
      </c>
      <c r="P610" t="s">
        <v>4322</v>
      </c>
      <c r="Q610" t="s">
        <v>4770</v>
      </c>
      <c r="R610" t="s">
        <v>5440</v>
      </c>
      <c r="S610" t="s">
        <v>5440</v>
      </c>
      <c r="T610" t="s">
        <v>5726</v>
      </c>
      <c r="U610" t="s">
        <v>5965</v>
      </c>
      <c r="Y610" cm="1">
        <f t="array" ref="Y610">IF(TRUE,"True," &amp; IF(_xlfn.XLOOKUP("Src_IsAny",'Scoring_Config'!$A:$A,'Scoring_Config'!$D:$D,"Yes")="Yes",_xlfn.XLOOKUP("Src_IsAny",'Scoring_Config'!$A:$A,'Scoring_Config'!$C:$C,10),0),"False,0")</f>
        <v>0</v>
      </c>
      <c r="Z610" cm="1">
        <f t="array" ref="Z610">IF(FALSE,"True," &amp; IF(_xlfn.XLOOKUP("Src_CIDR_Le_16",'Scoring_Config'!$A:$A,'Scoring_Config'!$D:$D,"Yes")="Yes",_xlfn.XLOOKUP("Src_CIDR_Le_16",'Scoring_Config'!$A:$A,'Scoring_Config'!$C:$C,10),0),"False,0")</f>
        <v>0</v>
      </c>
      <c r="AA610" cm="1">
        <f t="array" ref="AA610">IF(FALSE,"True," &amp; IF(_xlfn.XLOOKUP("Src_CIDR_17_22",'Scoring_Config'!$A:$A,'Scoring_Config'!$D:$D,"Yes")="Yes",_xlfn.XLOOKUP("Src_CIDR_17_22",'Scoring_Config'!$A:$A,'Scoring_Config'!$C:$C,5),0),"False,0")</f>
        <v>0</v>
      </c>
      <c r="AB610" cm="1">
        <f t="array" ref="AB610">IF(FALSE,"True," &amp; IF(_xlfn.XLOOKUP("Dst_IsAny",'Scoring_Config'!$A:$A,'Scoring_Config'!$D:$D,"Yes")="Yes",_xlfn.XLOOKUP("Dst_IsAny",'Scoring_Config'!$A:$A,'Scoring_Config'!$C:$C,10),0),"False,0")</f>
        <v>0</v>
      </c>
      <c r="AC610" cm="1">
        <f t="array" ref="AC610">IF(FALSE,"True," &amp; IF(_xlfn.XLOOKUP("Dst_CIDR_Le_16",'Scoring_Config'!$A:$A,'Scoring_Config'!$D:$D,"Yes")="Yes",_xlfn.XLOOKUP("Dst_CIDR_Le_16",'Scoring_Config'!$A:$A,'Scoring_Config'!$C:$C,10),0),"False,0")</f>
        <v>0</v>
      </c>
      <c r="AD610" cm="1">
        <f t="array" ref="AD610">IF(FALSE,"True," &amp; IF(_xlfn.XLOOKUP("Dst_CIDR_17_22",'Scoring_Config'!$A:$A,'Scoring_Config'!$D:$D,"Yes")="Yes",_xlfn.XLOOKUP("Dst_CIDR_17_22",'Scoring_Config'!$A:$A,'Scoring_Config'!$C:$C,5),0),"False,0")</f>
        <v>0</v>
      </c>
      <c r="AE610" cm="1">
        <f t="array" ref="AE610">IF(FALSE,"True," &amp; IF(_xlfn.XLOOKUP("SrcZone_IsAny",'Scoring_Config'!$A:$A,'Scoring_Config'!$D:$D,"Yes")="Yes",_xlfn.XLOOKUP("SrcZone_IsAny",'Scoring_Config'!$A:$A,'Scoring_Config'!$C:$C,10),0),"False,0")</f>
        <v>0</v>
      </c>
      <c r="AF610" cm="1">
        <f t="array" ref="AF610">IF(FALSE,"True," &amp; IF(_xlfn.XLOOKUP("DstZone_IsAny",'Scoring_Config'!$A:$A,'Scoring_Config'!$D:$D,"Yes")="Yes",_xlfn.XLOOKUP("DstZone_IsAny",'Scoring_Config'!$A:$A,'Scoring_Config'!$C:$C,10),0),"False,0")</f>
        <v>0</v>
      </c>
      <c r="AG610" cm="1">
        <f t="array" ref="AG61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10" cm="1">
        <f t="array" ref="AH610">IF(FALSE,"True," &amp; IF(_xlfn.XLOOKUP("App_Any_OR_RangeGt1000",'Scoring_Config'!$A:$A,'Scoring_Config'!$D:$D,"Yes")="Yes",_xlfn.XLOOKUP("App_Any_OR_RangeGt1000",'Scoring_Config'!$A:$A,'Scoring_Config'!$C:$C,10),0),"False,0")</f>
        <v>0</v>
      </c>
      <c r="AI610" cm="1">
        <f t="array" ref="AI610">IF(FALSE,"True," &amp; IF(_xlfn.XLOOKUP("Service_Insecure_Match",'Scoring_Config'!$A:$A,'Scoring_Config'!$D:$D,"Yes")="Yes",_xlfn.XLOOKUP("Service_Insecure_Match",'Scoring_Config'!$A:$A,'Scoring_Config'!$C:$C,5),0),"False,0")</f>
        <v>0</v>
      </c>
      <c r="AJ610" cm="1">
        <f t="array" ref="AJ610">IF(FALSE,"True," &amp; IF(_xlfn.XLOOKUP("Risky_Inbound",'Scoring_Config'!$A:$A,'Scoring_Config'!$D:$D,"Yes")="Yes",_xlfn.XLOOKUP("Risky_Inbound",'Scoring_Config'!$A:$A,'Scoring_Config'!$C:$C,50),0),"False,0")</f>
        <v>0</v>
      </c>
      <c r="AK610" cm="1">
        <f t="array" ref="AK610">IF(FALSE,"True," &amp; IF(_xlfn.XLOOKUP("Risky_Outbound",'Scoring_Config'!$A:$A,'Scoring_Config'!$D:$D,"Yes")="Yes",_xlfn.XLOOKUP("Risky_Outbound",'Scoring_Config'!$A:$A,'Scoring_Config'!$C:$C,25),0),"False,0")</f>
        <v>0</v>
      </c>
      <c r="AL610" t="s">
        <v>6697</v>
      </c>
      <c r="AM610" cm="1">
        <f t="array" ref="AM61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10" t="s">
        <v>6697</v>
      </c>
      <c r="AO610" t="s">
        <v>6697</v>
      </c>
      <c r="AP610" t="s">
        <v>6697</v>
      </c>
      <c r="AQ610" cm="1">
        <f t="array" ref="AQ610">IF(FALSE,"True," &amp; IF(_xlfn.XLOOKUP("Service_IsAny",'Scoring_Config'!$A:$A,'Scoring_Config'!$D:$D,"Yes")="Yes",_xlfn.XLOOKUP("Service_IsAny",'Scoring_Config'!$A:$A,'Scoring_Config'!$C:$C,0),0),"False,0")</f>
        <v>0</v>
      </c>
      <c r="AR610">
        <v>0</v>
      </c>
      <c r="AS610" cm="1">
        <f t="array" ref="AS610">IF(FALSE,"True," &amp; IF(_xlfn.XLOOKUP("Service_RangeGt1000",'Scoring_Config'!$A:$A,'Scoring_Config'!$D:$D,"Yes")="Yes",_xlfn.XLOOKUP("Service_RangeGt1000",'Scoring_Config'!$A:$A,'Scoring_Config'!$C:$C,0),0),"False,0")</f>
        <v>0</v>
      </c>
      <c r="AT610" cm="1">
        <f t="array" ref="AT610">IF(FALSE,"True," &amp; IF(_xlfn.XLOOKUP("App_IsAny",'Scoring_Config'!$A:$A,'Scoring_Config'!$D:$D,"Yes")="Yes",_xlfn.XLOOKUP("App_IsAny",'Scoring_Config'!$A:$A,'Scoring_Config'!$C:$C,0),0),"False,0")</f>
        <v>0</v>
      </c>
      <c r="AU610">
        <v>2</v>
      </c>
      <c r="AV610" cm="1">
        <f t="array" ref="AV610">IF(FALSE,"True," &amp; IF(_xlfn.XLOOKUP("App_RangeGt1000",'Scoring_Config'!$A:$A,'Scoring_Config'!$D:$D,"Yes")="Yes",_xlfn.XLOOKUP("App_RangeGt1000",'Scoring_Config'!$A:$A,'Scoring_Config'!$C:$C,0),0),"False,0")</f>
        <v>0</v>
      </c>
      <c r="AW610" cm="1">
        <f t="array" ref="AW610">IF(FALSE,"True," &amp; IF(_xlfn.XLOOKUP("Action_IsDenyOrDrop",'Scoring_Config'!$A:$A,'Scoring_Config'!$D:$D,"Yes")="Yes",_xlfn.XLOOKUP("Action_IsDenyOrDrop",'Scoring_Config'!$A:$A,'Scoring_Config'!$C:$C,0),0),"False,0")</f>
        <v>0</v>
      </c>
      <c r="AX610" cm="1">
        <f t="array" ref="AX610">IF(LEFT(AW610,4)="True",0,(IF(LEFT(Y610,4)="True",IF(_xlfn.XLOOKUP("Src_IsAny",'Scoring_Config'!$A:$A,'Scoring_Config'!$D:$D,"Yes")="Yes",_xlfn.XLOOKUP("Src_IsAny",'Scoring_Config'!$A:$A,'Scoring_Config'!$C:$C,10),0),0)+IF(LEFT(Z610,4)="True",IF(_xlfn.XLOOKUP("Src_CIDR_Le_16",'Scoring_Config'!$A:$A,'Scoring_Config'!$D:$D,"Yes")="Yes",_xlfn.XLOOKUP("Src_CIDR_Le_16",'Scoring_Config'!$A:$A,'Scoring_Config'!$C:$C,10),0),0)+IF(LEFT(AA610,4)="True",IF(_xlfn.XLOOKUP("Src_CIDR_17_22",'Scoring_Config'!$A:$A,'Scoring_Config'!$D:$D,"Yes")="Yes",_xlfn.XLOOKUP("Src_CIDR_17_22",'Scoring_Config'!$A:$A,'Scoring_Config'!$C:$C,5),0),0)+IF(LEFT(AB610,4)="True",IF(_xlfn.XLOOKUP("Dst_IsAny",'Scoring_Config'!$A:$A,'Scoring_Config'!$D:$D,"Yes")="Yes",_xlfn.XLOOKUP("Dst_IsAny",'Scoring_Config'!$A:$A,'Scoring_Config'!$C:$C,10),0),0)+IF(LEFT(AC610,4)="True",IF(_xlfn.XLOOKUP("Dst_CIDR_Le_16",'Scoring_Config'!$A:$A,'Scoring_Config'!$D:$D,"Yes")="Yes",_xlfn.XLOOKUP("Dst_CIDR_Le_16",'Scoring_Config'!$A:$A,'Scoring_Config'!$C:$C,10),0),0)+IF(LEFT(AD610,4)="True",IF(_xlfn.XLOOKUP("Dst_CIDR_17_22",'Scoring_Config'!$A:$A,'Scoring_Config'!$D:$D,"Yes")="Yes",_xlfn.XLOOKUP("Dst_CIDR_17_22",'Scoring_Config'!$A:$A,'Scoring_Config'!$C:$C,5),0),0)+IF(LEFT(AE610,4)="True",IF(_xlfn.XLOOKUP("SrcZone_IsAny",'Scoring_Config'!$A:$A,'Scoring_Config'!$D:$D,"Yes")="Yes",_xlfn.XLOOKUP("SrcZone_IsAny",'Scoring_Config'!$A:$A,'Scoring_Config'!$C:$C,10),0),0)+IF(LEFT(AF610,4)="True",IF(_xlfn.XLOOKUP("DstZone_IsAny",'Scoring_Config'!$A:$A,'Scoring_Config'!$D:$D,"Yes")="Yes",_xlfn.XLOOKUP("DstZone_IsAny",'Scoring_Config'!$A:$A,'Scoring_Config'!$C:$C,10),0),0)+IF(LEFT(AG610,4)="True",IF(_xlfn.XLOOKUP("Service_Any_OR_RangeGt1000",'Scoring_Config'!$A:$A,'Scoring_Config'!$D:$D,"Yes")="Yes",_xlfn.XLOOKUP("Service_Any_OR_RangeGt1000",'Scoring_Config'!$A:$A,'Scoring_Config'!$C:$C,10),0),0)+IF(LEFT(AH610,4)="True",IF(_xlfn.XLOOKUP("App_Any_OR_RangeGt1000",'Scoring_Config'!$A:$A,'Scoring_Config'!$D:$D,"Yes")="Yes",_xlfn.XLOOKUP("App_Any_OR_RangeGt1000",'Scoring_Config'!$A:$A,'Scoring_Config'!$C:$C,10),0),0)+IF(LEFT(AI610,4)="True",IF(_xlfn.XLOOKUP("Service_Insecure_Match",'Scoring_Config'!$A:$A,'Scoring_Config'!$D:$D,"Yes")="Yes",_xlfn.XLOOKUP("Service_Insecure_Match",'Scoring_Config'!$A:$A,'Scoring_Config'!$C:$C,5),0),0)+IF(LEFT(AJ610,4)="True",IF(_xlfn.XLOOKUP("Risky_Inbound",'Scoring_Config'!$A:$A,'Scoring_Config'!$D:$D,"Yes")="Yes",_xlfn.XLOOKUP("Risky_Inbound",'Scoring_Config'!$A:$A,'Scoring_Config'!$C:$C,50),0),0)+IF(LEFT(AK610,4)="True",IF(_xlfn.XLOOKUP("Risky_Outbound",'Scoring_Config'!$A:$A,'Scoring_Config'!$D:$D,"Yes")="Yes",_xlfn.XLOOKUP("Risky_Outbound",'Scoring_Config'!$A:$A,'Scoring_Config'!$C:$C,25),0),0)+IF(LEFT(AZ610,4)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610,FIND(",",AL610)+1,100)),0)+IF(LEFT(AM610,4)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610,FIND(",",AN610)+1,100)),0)+IF(_xlfn.XLOOKUP("Profile_Scoring",'Scoring_Config'!$A:$A,'Scoring_Config'!$D:$D,"Yes")="Yes",VALUE(MID(AO610,FIND(",",AO610)+1,100)),0)+IF(_xlfn.XLOOKUP("Options_Scoring",'Scoring_Config'!$A:$A,'Scoring_Config'!$D:$D,"Yes")="Yes",VALUE(MID(AP610,FIND(",",AP610)+1,100)),0)))</f>
        <v>0</v>
      </c>
      <c r="AZ610" cm="1">
        <f t="array" ref="AZ610">IF(FALSE,"True," &amp; IF(_xlfn.XLOOKUP("Migrate_Insecure",'Scoring_Config'!$A:$A,'Scoring_Config'!$D:$D,"Yes")="Yes",_xlfn.XLOOKUP("Migrate_Insecure",'Scoring_Config'!$A:$A,'Scoring_Config'!$C:$C,10),0),"False,0")</f>
        <v>0</v>
      </c>
    </row>
    <row r="611" spans="1:52">
      <c r="A611" t="s">
        <v>1979</v>
      </c>
      <c r="B611" t="s">
        <v>2584</v>
      </c>
      <c r="C611" t="s">
        <v>3542</v>
      </c>
      <c r="D611" t="s">
        <v>3551</v>
      </c>
      <c r="E611" t="s">
        <v>3563</v>
      </c>
      <c r="F611" t="s">
        <v>3824</v>
      </c>
      <c r="G611" t="s">
        <v>174</v>
      </c>
      <c r="H611" t="s">
        <v>174</v>
      </c>
      <c r="I611" t="s">
        <v>4093</v>
      </c>
      <c r="J611" t="s">
        <v>1001</v>
      </c>
      <c r="K611" t="s">
        <v>1674</v>
      </c>
      <c r="L611" t="s">
        <v>1327</v>
      </c>
      <c r="M611" t="s">
        <v>1974</v>
      </c>
      <c r="N611" t="s">
        <v>4315</v>
      </c>
      <c r="O611" t="s">
        <v>4319</v>
      </c>
      <c r="P611" t="s">
        <v>4322</v>
      </c>
      <c r="Q611" t="s">
        <v>4771</v>
      </c>
      <c r="R611" t="s">
        <v>5440</v>
      </c>
      <c r="S611" t="s">
        <v>5440</v>
      </c>
      <c r="T611" t="s">
        <v>5726</v>
      </c>
      <c r="U611" t="s">
        <v>6259</v>
      </c>
      <c r="Y611" cm="1">
        <f t="array" ref="Y611">IF(TRUE,"True," &amp; IF(_xlfn.XLOOKUP("Src_IsAny",'Scoring_Config'!$A:$A,'Scoring_Config'!$D:$D,"Yes")="Yes",_xlfn.XLOOKUP("Src_IsAny",'Scoring_Config'!$A:$A,'Scoring_Config'!$C:$C,10),0),"False,0")</f>
        <v>0</v>
      </c>
      <c r="Z611" cm="1">
        <f t="array" ref="Z611">IF(FALSE,"True," &amp; IF(_xlfn.XLOOKUP("Src_CIDR_Le_16",'Scoring_Config'!$A:$A,'Scoring_Config'!$D:$D,"Yes")="Yes",_xlfn.XLOOKUP("Src_CIDR_Le_16",'Scoring_Config'!$A:$A,'Scoring_Config'!$C:$C,10),0),"False,0")</f>
        <v>0</v>
      </c>
      <c r="AA611" cm="1">
        <f t="array" ref="AA611">IF(FALSE,"True," &amp; IF(_xlfn.XLOOKUP("Src_CIDR_17_22",'Scoring_Config'!$A:$A,'Scoring_Config'!$D:$D,"Yes")="Yes",_xlfn.XLOOKUP("Src_CIDR_17_22",'Scoring_Config'!$A:$A,'Scoring_Config'!$C:$C,5),0),"False,0")</f>
        <v>0</v>
      </c>
      <c r="AB611" cm="1">
        <f t="array" ref="AB611">IF(FALSE,"True," &amp; IF(_xlfn.XLOOKUP("Dst_IsAny",'Scoring_Config'!$A:$A,'Scoring_Config'!$D:$D,"Yes")="Yes",_xlfn.XLOOKUP("Dst_IsAny",'Scoring_Config'!$A:$A,'Scoring_Config'!$C:$C,10),0),"False,0")</f>
        <v>0</v>
      </c>
      <c r="AC611" cm="1">
        <f t="array" ref="AC611">IF(FALSE,"True," &amp; IF(_xlfn.XLOOKUP("Dst_CIDR_Le_16",'Scoring_Config'!$A:$A,'Scoring_Config'!$D:$D,"Yes")="Yes",_xlfn.XLOOKUP("Dst_CIDR_Le_16",'Scoring_Config'!$A:$A,'Scoring_Config'!$C:$C,10),0),"False,0")</f>
        <v>0</v>
      </c>
      <c r="AD611" cm="1">
        <f t="array" ref="AD611">IF(FALSE,"True," &amp; IF(_xlfn.XLOOKUP("Dst_CIDR_17_22",'Scoring_Config'!$A:$A,'Scoring_Config'!$D:$D,"Yes")="Yes",_xlfn.XLOOKUP("Dst_CIDR_17_22",'Scoring_Config'!$A:$A,'Scoring_Config'!$C:$C,5),0),"False,0")</f>
        <v>0</v>
      </c>
      <c r="AE611" cm="1">
        <f t="array" ref="AE611">IF(FALSE,"True," &amp; IF(_xlfn.XLOOKUP("SrcZone_IsAny",'Scoring_Config'!$A:$A,'Scoring_Config'!$D:$D,"Yes")="Yes",_xlfn.XLOOKUP("SrcZone_IsAny",'Scoring_Config'!$A:$A,'Scoring_Config'!$C:$C,10),0),"False,0")</f>
        <v>0</v>
      </c>
      <c r="AF611" cm="1">
        <f t="array" ref="AF611">IF(FALSE,"True," &amp; IF(_xlfn.XLOOKUP("DstZone_IsAny",'Scoring_Config'!$A:$A,'Scoring_Config'!$D:$D,"Yes")="Yes",_xlfn.XLOOKUP("DstZone_IsAny",'Scoring_Config'!$A:$A,'Scoring_Config'!$C:$C,10),0),"False,0")</f>
        <v>0</v>
      </c>
      <c r="AG611" cm="1">
        <f t="array" ref="AG61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11" cm="1">
        <f t="array" ref="AH611">IF(FALSE,"True," &amp; IF(_xlfn.XLOOKUP("App_Any_OR_RangeGt1000",'Scoring_Config'!$A:$A,'Scoring_Config'!$D:$D,"Yes")="Yes",_xlfn.XLOOKUP("App_Any_OR_RangeGt1000",'Scoring_Config'!$A:$A,'Scoring_Config'!$C:$C,10),0),"False,0")</f>
        <v>0</v>
      </c>
      <c r="AI611" cm="1">
        <f t="array" ref="AI611">IF(FALSE,"True," &amp; IF(_xlfn.XLOOKUP("Service_Insecure_Match",'Scoring_Config'!$A:$A,'Scoring_Config'!$D:$D,"Yes")="Yes",_xlfn.XLOOKUP("Service_Insecure_Match",'Scoring_Config'!$A:$A,'Scoring_Config'!$C:$C,5),0),"False,0")</f>
        <v>0</v>
      </c>
      <c r="AJ611" cm="1">
        <f t="array" ref="AJ611">IF(FALSE,"True," &amp; IF(_xlfn.XLOOKUP("Risky_Inbound",'Scoring_Config'!$A:$A,'Scoring_Config'!$D:$D,"Yes")="Yes",_xlfn.XLOOKUP("Risky_Inbound",'Scoring_Config'!$A:$A,'Scoring_Config'!$C:$C,50),0),"False,0")</f>
        <v>0</v>
      </c>
      <c r="AK611" cm="1">
        <f t="array" ref="AK611">IF(FALSE,"True," &amp; IF(_xlfn.XLOOKUP("Risky_Outbound",'Scoring_Config'!$A:$A,'Scoring_Config'!$D:$D,"Yes")="Yes",_xlfn.XLOOKUP("Risky_Outbound",'Scoring_Config'!$A:$A,'Scoring_Config'!$C:$C,25),0),"False,0")</f>
        <v>0</v>
      </c>
      <c r="AL611" t="s">
        <v>6697</v>
      </c>
      <c r="AM611" cm="1">
        <f t="array" ref="AM61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11" t="s">
        <v>6697</v>
      </c>
      <c r="AO611" t="s">
        <v>6697</v>
      </c>
      <c r="AP611" t="s">
        <v>6697</v>
      </c>
      <c r="AQ611" cm="1">
        <f t="array" ref="AQ611">IF(FALSE,"True," &amp; IF(_xlfn.XLOOKUP("Service_IsAny",'Scoring_Config'!$A:$A,'Scoring_Config'!$D:$D,"Yes")="Yes",_xlfn.XLOOKUP("Service_IsAny",'Scoring_Config'!$A:$A,'Scoring_Config'!$C:$C,0),0),"False,0")</f>
        <v>0</v>
      </c>
      <c r="AR611">
        <v>0</v>
      </c>
      <c r="AS611" cm="1">
        <f t="array" ref="AS611">IF(FALSE,"True," &amp; IF(_xlfn.XLOOKUP("Service_RangeGt1000",'Scoring_Config'!$A:$A,'Scoring_Config'!$D:$D,"Yes")="Yes",_xlfn.XLOOKUP("Service_RangeGt1000",'Scoring_Config'!$A:$A,'Scoring_Config'!$C:$C,0),0),"False,0")</f>
        <v>0</v>
      </c>
      <c r="AT611" cm="1">
        <f t="array" ref="AT611">IF(FALSE,"True," &amp; IF(_xlfn.XLOOKUP("App_IsAny",'Scoring_Config'!$A:$A,'Scoring_Config'!$D:$D,"Yes")="Yes",_xlfn.XLOOKUP("App_IsAny",'Scoring_Config'!$A:$A,'Scoring_Config'!$C:$C,0),0),"False,0")</f>
        <v>0</v>
      </c>
      <c r="AU611">
        <v>2</v>
      </c>
      <c r="AV611" cm="1">
        <f t="array" ref="AV611">IF(FALSE,"True," &amp; IF(_xlfn.XLOOKUP("App_RangeGt1000",'Scoring_Config'!$A:$A,'Scoring_Config'!$D:$D,"Yes")="Yes",_xlfn.XLOOKUP("App_RangeGt1000",'Scoring_Config'!$A:$A,'Scoring_Config'!$C:$C,0),0),"False,0")</f>
        <v>0</v>
      </c>
      <c r="AW611" cm="1">
        <f t="array" ref="AW611">IF(FALSE,"True," &amp; IF(_xlfn.XLOOKUP("Action_IsDenyOrDrop",'Scoring_Config'!$A:$A,'Scoring_Config'!$D:$D,"Yes")="Yes",_xlfn.XLOOKUP("Action_IsDenyOrDrop",'Scoring_Config'!$A:$A,'Scoring_Config'!$C:$C,0),0),"False,0")</f>
        <v>0</v>
      </c>
      <c r="AX611" cm="1">
        <f t="array" ref="AX611">IF(LEFT(AW611,4)="True",0,(IF(LEFT(Y611,4)="True",IF(_xlfn.XLOOKUP("Src_IsAny",'Scoring_Config'!$A:$A,'Scoring_Config'!$D:$D,"Yes")="Yes",_xlfn.XLOOKUP("Src_IsAny",'Scoring_Config'!$A:$A,'Scoring_Config'!$C:$C,10),0),0)+IF(LEFT(Z611,4)="True",IF(_xlfn.XLOOKUP("Src_CIDR_Le_16",'Scoring_Config'!$A:$A,'Scoring_Config'!$D:$D,"Yes")="Yes",_xlfn.XLOOKUP("Src_CIDR_Le_16",'Scoring_Config'!$A:$A,'Scoring_Config'!$C:$C,10),0),0)+IF(LEFT(AA611,4)="True",IF(_xlfn.XLOOKUP("Src_CIDR_17_22",'Scoring_Config'!$A:$A,'Scoring_Config'!$D:$D,"Yes")="Yes",_xlfn.XLOOKUP("Src_CIDR_17_22",'Scoring_Config'!$A:$A,'Scoring_Config'!$C:$C,5),0),0)+IF(LEFT(AB611,4)="True",IF(_xlfn.XLOOKUP("Dst_IsAny",'Scoring_Config'!$A:$A,'Scoring_Config'!$D:$D,"Yes")="Yes",_xlfn.XLOOKUP("Dst_IsAny",'Scoring_Config'!$A:$A,'Scoring_Config'!$C:$C,10),0),0)+IF(LEFT(AC611,4)="True",IF(_xlfn.XLOOKUP("Dst_CIDR_Le_16",'Scoring_Config'!$A:$A,'Scoring_Config'!$D:$D,"Yes")="Yes",_xlfn.XLOOKUP("Dst_CIDR_Le_16",'Scoring_Config'!$A:$A,'Scoring_Config'!$C:$C,10),0),0)+IF(LEFT(AD611,4)="True",IF(_xlfn.XLOOKUP("Dst_CIDR_17_22",'Scoring_Config'!$A:$A,'Scoring_Config'!$D:$D,"Yes")="Yes",_xlfn.XLOOKUP("Dst_CIDR_17_22",'Scoring_Config'!$A:$A,'Scoring_Config'!$C:$C,5),0),0)+IF(LEFT(AE611,4)="True",IF(_xlfn.XLOOKUP("SrcZone_IsAny",'Scoring_Config'!$A:$A,'Scoring_Config'!$D:$D,"Yes")="Yes",_xlfn.XLOOKUP("SrcZone_IsAny",'Scoring_Config'!$A:$A,'Scoring_Config'!$C:$C,10),0),0)+IF(LEFT(AF611,4)="True",IF(_xlfn.XLOOKUP("DstZone_IsAny",'Scoring_Config'!$A:$A,'Scoring_Config'!$D:$D,"Yes")="Yes",_xlfn.XLOOKUP("DstZone_IsAny",'Scoring_Config'!$A:$A,'Scoring_Config'!$C:$C,10),0),0)+IF(LEFT(AG611,4)="True",IF(_xlfn.XLOOKUP("Service_Any_OR_RangeGt1000",'Scoring_Config'!$A:$A,'Scoring_Config'!$D:$D,"Yes")="Yes",_xlfn.XLOOKUP("Service_Any_OR_RangeGt1000",'Scoring_Config'!$A:$A,'Scoring_Config'!$C:$C,10),0),0)+IF(LEFT(AH611,4)="True",IF(_xlfn.XLOOKUP("App_Any_OR_RangeGt1000",'Scoring_Config'!$A:$A,'Scoring_Config'!$D:$D,"Yes")="Yes",_xlfn.XLOOKUP("App_Any_OR_RangeGt1000",'Scoring_Config'!$A:$A,'Scoring_Config'!$C:$C,10),0),0)+IF(LEFT(AI611,4)="True",IF(_xlfn.XLOOKUP("Service_Insecure_Match",'Scoring_Config'!$A:$A,'Scoring_Config'!$D:$D,"Yes")="Yes",_xlfn.XLOOKUP("Service_Insecure_Match",'Scoring_Config'!$A:$A,'Scoring_Config'!$C:$C,5),0),0)+IF(LEFT(AJ611,4)="True",IF(_xlfn.XLOOKUP("Risky_Inbound",'Scoring_Config'!$A:$A,'Scoring_Config'!$D:$D,"Yes")="Yes",_xlfn.XLOOKUP("Risky_Inbound",'Scoring_Config'!$A:$A,'Scoring_Config'!$C:$C,50),0),0)+IF(LEFT(AK611,4)="True",IF(_xlfn.XLOOKUP("Risky_Outbound",'Scoring_Config'!$A:$A,'Scoring_Config'!$D:$D,"Yes")="Yes",_xlfn.XLOOKUP("Risky_Outbound",'Scoring_Config'!$A:$A,'Scoring_Config'!$C:$C,25),0),0)+IF(LEFT(AZ611,4)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611,FIND(",",AL611)+1,100)),0)+IF(LEFT(AM611,4)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611,FIND(",",AN611)+1,100)),0)+IF(_xlfn.XLOOKUP("Profile_Scoring",'Scoring_Config'!$A:$A,'Scoring_Config'!$D:$D,"Yes")="Yes",VALUE(MID(AO611,FIND(",",AO611)+1,100)),0)+IF(_xlfn.XLOOKUP("Options_Scoring",'Scoring_Config'!$A:$A,'Scoring_Config'!$D:$D,"Yes")="Yes",VALUE(MID(AP611,FIND(",",AP611)+1,100)),0)))</f>
        <v>0</v>
      </c>
      <c r="AZ611" cm="1">
        <f t="array" ref="AZ611">IF(FALSE,"True," &amp; IF(_xlfn.XLOOKUP("Migrate_Insecure",'Scoring_Config'!$A:$A,'Scoring_Config'!$D:$D,"Yes")="Yes",_xlfn.XLOOKUP("Migrate_Insecure",'Scoring_Config'!$A:$A,'Scoring_Config'!$C:$C,10),0),"False,0")</f>
        <v>0</v>
      </c>
    </row>
    <row r="612" spans="1:52">
      <c r="A612" t="s">
        <v>1979</v>
      </c>
      <c r="B612" t="s">
        <v>2585</v>
      </c>
      <c r="C612" t="s">
        <v>3542</v>
      </c>
      <c r="D612" t="s">
        <v>3545</v>
      </c>
      <c r="E612" t="s">
        <v>3563</v>
      </c>
      <c r="F612" t="s">
        <v>3609</v>
      </c>
      <c r="G612" t="s">
        <v>236</v>
      </c>
      <c r="H612" t="s">
        <v>174</v>
      </c>
      <c r="I612" t="s">
        <v>4093</v>
      </c>
      <c r="J612" t="s">
        <v>1002</v>
      </c>
      <c r="K612" t="s">
        <v>1667</v>
      </c>
      <c r="L612" t="s">
        <v>1396</v>
      </c>
      <c r="M612" t="s">
        <v>1974</v>
      </c>
      <c r="N612" t="s">
        <v>4315</v>
      </c>
      <c r="O612" t="s">
        <v>4319</v>
      </c>
      <c r="P612" t="s">
        <v>4322</v>
      </c>
      <c r="Q612" t="s">
        <v>4772</v>
      </c>
      <c r="R612" t="s">
        <v>5439</v>
      </c>
      <c r="S612" t="s">
        <v>4324</v>
      </c>
      <c r="T612" t="s">
        <v>5726</v>
      </c>
      <c r="U612" t="s">
        <v>5965</v>
      </c>
      <c r="Y612" cm="1">
        <f t="array" ref="Y612">IF(FALSE,"True," &amp; IF(_xlfn.XLOOKUP("Src_IsAny",'Scoring_Config'!$A:$A,'Scoring_Config'!$D:$D,"Yes")="Yes",_xlfn.XLOOKUP("Src_IsAny",'Scoring_Config'!$A:$A,'Scoring_Config'!$C:$C,10),0),"False,0")</f>
        <v>0</v>
      </c>
      <c r="Z612" cm="1">
        <f t="array" ref="Z612">IF(FALSE,"True," &amp; IF(_xlfn.XLOOKUP("Src_CIDR_Le_16",'Scoring_Config'!$A:$A,'Scoring_Config'!$D:$D,"Yes")="Yes",_xlfn.XLOOKUP("Src_CIDR_Le_16",'Scoring_Config'!$A:$A,'Scoring_Config'!$C:$C,10),0),"False,0")</f>
        <v>0</v>
      </c>
      <c r="AA612" cm="1">
        <f t="array" ref="AA612">IF(FALSE,"True," &amp; IF(_xlfn.XLOOKUP("Src_CIDR_17_22",'Scoring_Config'!$A:$A,'Scoring_Config'!$D:$D,"Yes")="Yes",_xlfn.XLOOKUP("Src_CIDR_17_22",'Scoring_Config'!$A:$A,'Scoring_Config'!$C:$C,5),0),"False,0")</f>
        <v>0</v>
      </c>
      <c r="AB612" cm="1">
        <f t="array" ref="AB612">IF(FALSE,"True," &amp; IF(_xlfn.XLOOKUP("Dst_IsAny",'Scoring_Config'!$A:$A,'Scoring_Config'!$D:$D,"Yes")="Yes",_xlfn.XLOOKUP("Dst_IsAny",'Scoring_Config'!$A:$A,'Scoring_Config'!$C:$C,10),0),"False,0")</f>
        <v>0</v>
      </c>
      <c r="AC612" cm="1">
        <f t="array" ref="AC612">IF(FALSE,"True," &amp; IF(_xlfn.XLOOKUP("Dst_CIDR_Le_16",'Scoring_Config'!$A:$A,'Scoring_Config'!$D:$D,"Yes")="Yes",_xlfn.XLOOKUP("Dst_CIDR_Le_16",'Scoring_Config'!$A:$A,'Scoring_Config'!$C:$C,10),0),"False,0")</f>
        <v>0</v>
      </c>
      <c r="AD612" cm="1">
        <f t="array" ref="AD612">IF(FALSE,"True," &amp; IF(_xlfn.XLOOKUP("Dst_CIDR_17_22",'Scoring_Config'!$A:$A,'Scoring_Config'!$D:$D,"Yes")="Yes",_xlfn.XLOOKUP("Dst_CIDR_17_22",'Scoring_Config'!$A:$A,'Scoring_Config'!$C:$C,5),0),"False,0")</f>
        <v>0</v>
      </c>
      <c r="AE612" cm="1">
        <f t="array" ref="AE612">IF(FALSE,"True," &amp; IF(_xlfn.XLOOKUP("SrcZone_IsAny",'Scoring_Config'!$A:$A,'Scoring_Config'!$D:$D,"Yes")="Yes",_xlfn.XLOOKUP("SrcZone_IsAny",'Scoring_Config'!$A:$A,'Scoring_Config'!$C:$C,10),0),"False,0")</f>
        <v>0</v>
      </c>
      <c r="AF612" cm="1">
        <f t="array" ref="AF612">IF(FALSE,"True," &amp; IF(_xlfn.XLOOKUP("DstZone_IsAny",'Scoring_Config'!$A:$A,'Scoring_Config'!$D:$D,"Yes")="Yes",_xlfn.XLOOKUP("DstZone_IsAny",'Scoring_Config'!$A:$A,'Scoring_Config'!$C:$C,10),0),"False,0")</f>
        <v>0</v>
      </c>
      <c r="AG612" cm="1">
        <f t="array" ref="AG61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12" cm="1">
        <f t="array" ref="AH612">IF(FALSE,"True," &amp; IF(_xlfn.XLOOKUP("App_Any_OR_RangeGt1000",'Scoring_Config'!$A:$A,'Scoring_Config'!$D:$D,"Yes")="Yes",_xlfn.XLOOKUP("App_Any_OR_RangeGt1000",'Scoring_Config'!$A:$A,'Scoring_Config'!$C:$C,10),0),"False,0")</f>
        <v>0</v>
      </c>
      <c r="AI612" cm="1">
        <f t="array" ref="AI612">IF(FALSE,"True," &amp; IF(_xlfn.XLOOKUP("Service_Insecure_Match",'Scoring_Config'!$A:$A,'Scoring_Config'!$D:$D,"Yes")="Yes",_xlfn.XLOOKUP("Service_Insecure_Match",'Scoring_Config'!$A:$A,'Scoring_Config'!$C:$C,5),0),"False,0")</f>
        <v>0</v>
      </c>
      <c r="AJ612" cm="1">
        <f t="array" ref="AJ612">IF(FALSE,"True," &amp; IF(_xlfn.XLOOKUP("Risky_Inbound",'Scoring_Config'!$A:$A,'Scoring_Config'!$D:$D,"Yes")="Yes",_xlfn.XLOOKUP("Risky_Inbound",'Scoring_Config'!$A:$A,'Scoring_Config'!$C:$C,50),0),"False,0")</f>
        <v>0</v>
      </c>
      <c r="AK612" cm="1">
        <f t="array" ref="AK612">IF(FALSE,"True," &amp; IF(_xlfn.XLOOKUP("Risky_Outbound",'Scoring_Config'!$A:$A,'Scoring_Config'!$D:$D,"Yes")="Yes",_xlfn.XLOOKUP("Risky_Outbound",'Scoring_Config'!$A:$A,'Scoring_Config'!$C:$C,25),0),"False,0")</f>
        <v>0</v>
      </c>
      <c r="AL612" t="s">
        <v>6697</v>
      </c>
      <c r="AM612" cm="1">
        <f t="array" ref="AM61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12" t="s">
        <v>6697</v>
      </c>
      <c r="AO612" t="s">
        <v>6697</v>
      </c>
      <c r="AP612" t="s">
        <v>6697</v>
      </c>
      <c r="AQ612" cm="1">
        <f t="array" ref="AQ612">IF(FALSE,"True," &amp; IF(_xlfn.XLOOKUP("Service_IsAny",'Scoring_Config'!$A:$A,'Scoring_Config'!$D:$D,"Yes")="Yes",_xlfn.XLOOKUP("Service_IsAny",'Scoring_Config'!$A:$A,'Scoring_Config'!$C:$C,0),0),"False,0")</f>
        <v>0</v>
      </c>
      <c r="AR612">
        <v>1</v>
      </c>
      <c r="AS612" cm="1">
        <f t="array" ref="AS612">IF(FALSE,"True," &amp; IF(_xlfn.XLOOKUP("Service_RangeGt1000",'Scoring_Config'!$A:$A,'Scoring_Config'!$D:$D,"Yes")="Yes",_xlfn.XLOOKUP("Service_RangeGt1000",'Scoring_Config'!$A:$A,'Scoring_Config'!$C:$C,0),0),"False,0")</f>
        <v>0</v>
      </c>
      <c r="AT612" cm="1">
        <f t="array" ref="AT612">IF(FALSE,"True," &amp; IF(_xlfn.XLOOKUP("App_IsAny",'Scoring_Config'!$A:$A,'Scoring_Config'!$D:$D,"Yes")="Yes",_xlfn.XLOOKUP("App_IsAny",'Scoring_Config'!$A:$A,'Scoring_Config'!$C:$C,0),0),"False,0")</f>
        <v>0</v>
      </c>
      <c r="AU612">
        <v>1</v>
      </c>
      <c r="AV612" cm="1">
        <f t="array" ref="AV612">IF(FALSE,"True," &amp; IF(_xlfn.XLOOKUP("App_RangeGt1000",'Scoring_Config'!$A:$A,'Scoring_Config'!$D:$D,"Yes")="Yes",_xlfn.XLOOKUP("App_RangeGt1000",'Scoring_Config'!$A:$A,'Scoring_Config'!$C:$C,0),0),"False,0")</f>
        <v>0</v>
      </c>
      <c r="AW612" cm="1">
        <f t="array" ref="AW612">IF(FALSE,"True," &amp; IF(_xlfn.XLOOKUP("Action_IsDenyOrDrop",'Scoring_Config'!$A:$A,'Scoring_Config'!$D:$D,"Yes")="Yes",_xlfn.XLOOKUP("Action_IsDenyOrDrop",'Scoring_Config'!$A:$A,'Scoring_Config'!$C:$C,0),0),"False,0")</f>
        <v>0</v>
      </c>
      <c r="AX612" cm="1">
        <f t="array" ref="AX612">IF(LEFT(AW612,4)="True",0,(IF(LEFT(Y612,4)="True",IF(_xlfn.XLOOKUP("Src_IsAny",'Scoring_Config'!$A:$A,'Scoring_Config'!$D:$D,"Yes")="Yes",_xlfn.XLOOKUP("Src_IsAny",'Scoring_Config'!$A:$A,'Scoring_Config'!$C:$C,10),0),0)+IF(LEFT(Z612,4)="True",IF(_xlfn.XLOOKUP("Src_CIDR_Le_16",'Scoring_Config'!$A:$A,'Scoring_Config'!$D:$D,"Yes")="Yes",_xlfn.XLOOKUP("Src_CIDR_Le_16",'Scoring_Config'!$A:$A,'Scoring_Config'!$C:$C,10),0),0)+IF(LEFT(AA612,4)="True",IF(_xlfn.XLOOKUP("Src_CIDR_17_22",'Scoring_Config'!$A:$A,'Scoring_Config'!$D:$D,"Yes")="Yes",_xlfn.XLOOKUP("Src_CIDR_17_22",'Scoring_Config'!$A:$A,'Scoring_Config'!$C:$C,5),0),0)+IF(LEFT(AB612,4)="True",IF(_xlfn.XLOOKUP("Dst_IsAny",'Scoring_Config'!$A:$A,'Scoring_Config'!$D:$D,"Yes")="Yes",_xlfn.XLOOKUP("Dst_IsAny",'Scoring_Config'!$A:$A,'Scoring_Config'!$C:$C,10),0),0)+IF(LEFT(AC612,4)="True",IF(_xlfn.XLOOKUP("Dst_CIDR_Le_16",'Scoring_Config'!$A:$A,'Scoring_Config'!$D:$D,"Yes")="Yes",_xlfn.XLOOKUP("Dst_CIDR_Le_16",'Scoring_Config'!$A:$A,'Scoring_Config'!$C:$C,10),0),0)+IF(LEFT(AD612,4)="True",IF(_xlfn.XLOOKUP("Dst_CIDR_17_22",'Scoring_Config'!$A:$A,'Scoring_Config'!$D:$D,"Yes")="Yes",_xlfn.XLOOKUP("Dst_CIDR_17_22",'Scoring_Config'!$A:$A,'Scoring_Config'!$C:$C,5),0),0)+IF(LEFT(AE612,4)="True",IF(_xlfn.XLOOKUP("SrcZone_IsAny",'Scoring_Config'!$A:$A,'Scoring_Config'!$D:$D,"Yes")="Yes",_xlfn.XLOOKUP("SrcZone_IsAny",'Scoring_Config'!$A:$A,'Scoring_Config'!$C:$C,10),0),0)+IF(LEFT(AF612,4)="True",IF(_xlfn.XLOOKUP("DstZone_IsAny",'Scoring_Config'!$A:$A,'Scoring_Config'!$D:$D,"Yes")="Yes",_xlfn.XLOOKUP("DstZone_IsAny",'Scoring_Config'!$A:$A,'Scoring_Config'!$C:$C,10),0),0)+IF(LEFT(AG612,4)="True",IF(_xlfn.XLOOKUP("Service_Any_OR_RangeGt1000",'Scoring_Config'!$A:$A,'Scoring_Config'!$D:$D,"Yes")="Yes",_xlfn.XLOOKUP("Service_Any_OR_RangeGt1000",'Scoring_Config'!$A:$A,'Scoring_Config'!$C:$C,10),0),0)+IF(LEFT(AH612,4)="True",IF(_xlfn.XLOOKUP("App_Any_OR_RangeGt1000",'Scoring_Config'!$A:$A,'Scoring_Config'!$D:$D,"Yes")="Yes",_xlfn.XLOOKUP("App_Any_OR_RangeGt1000",'Scoring_Config'!$A:$A,'Scoring_Config'!$C:$C,10),0),0)+IF(LEFT(AI612,4)="True",IF(_xlfn.XLOOKUP("Service_Insecure_Match",'Scoring_Config'!$A:$A,'Scoring_Config'!$D:$D,"Yes")="Yes",_xlfn.XLOOKUP("Service_Insecure_Match",'Scoring_Config'!$A:$A,'Scoring_Config'!$C:$C,5),0),0)+IF(LEFT(AJ612,4)="True",IF(_xlfn.XLOOKUP("Risky_Inbound",'Scoring_Config'!$A:$A,'Scoring_Config'!$D:$D,"Yes")="Yes",_xlfn.XLOOKUP("Risky_Inbound",'Scoring_Config'!$A:$A,'Scoring_Config'!$C:$C,50),0),0)+IF(LEFT(AK612,4)="True",IF(_xlfn.XLOOKUP("Risky_Outbound",'Scoring_Config'!$A:$A,'Scoring_Config'!$D:$D,"Yes")="Yes",_xlfn.XLOOKUP("Risky_Outbound",'Scoring_Config'!$A:$A,'Scoring_Config'!$C:$C,25),0),0)+IF(LEFT(AZ612,4)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612,FIND(",",AL612)+1,100)),0)+IF(LEFT(AM612,4)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612,FIND(",",AN612)+1,100)),0)+IF(_xlfn.XLOOKUP("Profile_Scoring",'Scoring_Config'!$A:$A,'Scoring_Config'!$D:$D,"Yes")="Yes",VALUE(MID(AO612,FIND(",",AO612)+1,100)),0)+IF(_xlfn.XLOOKUP("Options_Scoring",'Scoring_Config'!$A:$A,'Scoring_Config'!$D:$D,"Yes")="Yes",VALUE(MID(AP612,FIND(",",AP612)+1,100)),0)))</f>
        <v>0</v>
      </c>
      <c r="AZ612" cm="1">
        <f t="array" ref="AZ612">IF(FALSE,"True," &amp; IF(_xlfn.XLOOKUP("Migrate_Insecure",'Scoring_Config'!$A:$A,'Scoring_Config'!$D:$D,"Yes")="Yes",_xlfn.XLOOKUP("Migrate_Insecure",'Scoring_Config'!$A:$A,'Scoring_Config'!$C:$C,10),0),"False,0")</f>
        <v>0</v>
      </c>
    </row>
    <row r="613" spans="1:52">
      <c r="A613" t="s">
        <v>1979</v>
      </c>
      <c r="B613" t="s">
        <v>2586</v>
      </c>
      <c r="C613" t="s">
        <v>3542</v>
      </c>
      <c r="D613" t="s">
        <v>3545</v>
      </c>
      <c r="E613" t="s">
        <v>3563</v>
      </c>
      <c r="F613" t="s">
        <v>3609</v>
      </c>
      <c r="G613" t="s">
        <v>236</v>
      </c>
      <c r="H613" t="s">
        <v>174</v>
      </c>
      <c r="I613" t="s">
        <v>4182</v>
      </c>
      <c r="J613" t="s">
        <v>174</v>
      </c>
      <c r="K613" t="s">
        <v>1667</v>
      </c>
      <c r="L613" t="s">
        <v>174</v>
      </c>
      <c r="M613" t="s">
        <v>1974</v>
      </c>
      <c r="N613" t="s">
        <v>4315</v>
      </c>
      <c r="O613" t="s">
        <v>4319</v>
      </c>
      <c r="P613" t="s">
        <v>4321</v>
      </c>
      <c r="Q613" t="s">
        <v>4773</v>
      </c>
      <c r="R613" t="s">
        <v>5439</v>
      </c>
      <c r="S613" t="s">
        <v>4324</v>
      </c>
      <c r="T613" t="s">
        <v>5726</v>
      </c>
      <c r="U613" t="s">
        <v>6260</v>
      </c>
      <c r="Y613" cm="1">
        <f t="array" ref="Y613">IF(FALSE,"True," &amp; IF(_xlfn.XLOOKUP("Src_IsAny",'Scoring_Config'!$A:$A,'Scoring_Config'!$D:$D,"Yes")="Yes",_xlfn.XLOOKUP("Src_IsAny",'Scoring_Config'!$A:$A,'Scoring_Config'!$C:$C,10),0),"False,0")</f>
        <v>0</v>
      </c>
      <c r="Z613" cm="1">
        <f t="array" ref="Z613">IF(FALSE,"True," &amp; IF(_xlfn.XLOOKUP("Src_CIDR_Le_16",'Scoring_Config'!$A:$A,'Scoring_Config'!$D:$D,"Yes")="Yes",_xlfn.XLOOKUP("Src_CIDR_Le_16",'Scoring_Config'!$A:$A,'Scoring_Config'!$C:$C,10),0),"False,0")</f>
        <v>0</v>
      </c>
      <c r="AA613" cm="1">
        <f t="array" ref="AA613">IF(FALSE,"True," &amp; IF(_xlfn.XLOOKUP("Src_CIDR_17_22",'Scoring_Config'!$A:$A,'Scoring_Config'!$D:$D,"Yes")="Yes",_xlfn.XLOOKUP("Src_CIDR_17_22",'Scoring_Config'!$A:$A,'Scoring_Config'!$C:$C,5),0),"False,0")</f>
        <v>0</v>
      </c>
      <c r="AB613" cm="1">
        <f t="array" ref="AB613">IF(TRUE,"True," &amp; IF(_xlfn.XLOOKUP("Dst_IsAny",'Scoring_Config'!$A:$A,'Scoring_Config'!$D:$D,"Yes")="Yes",_xlfn.XLOOKUP("Dst_IsAny",'Scoring_Config'!$A:$A,'Scoring_Config'!$C:$C,10),0),"False,0")</f>
        <v>0</v>
      </c>
      <c r="AC613" cm="1">
        <f t="array" ref="AC613">IF(FALSE,"True," &amp; IF(_xlfn.XLOOKUP("Dst_CIDR_Le_16",'Scoring_Config'!$A:$A,'Scoring_Config'!$D:$D,"Yes")="Yes",_xlfn.XLOOKUP("Dst_CIDR_Le_16",'Scoring_Config'!$A:$A,'Scoring_Config'!$C:$C,10),0),"False,0")</f>
        <v>0</v>
      </c>
      <c r="AD613" cm="1">
        <f t="array" ref="AD613">IF(FALSE,"True," &amp; IF(_xlfn.XLOOKUP("Dst_CIDR_17_22",'Scoring_Config'!$A:$A,'Scoring_Config'!$D:$D,"Yes")="Yes",_xlfn.XLOOKUP("Dst_CIDR_17_22",'Scoring_Config'!$A:$A,'Scoring_Config'!$C:$C,5),0),"False,0")</f>
        <v>0</v>
      </c>
      <c r="AE613" cm="1">
        <f t="array" ref="AE613">IF(FALSE,"True," &amp; IF(_xlfn.XLOOKUP("SrcZone_IsAny",'Scoring_Config'!$A:$A,'Scoring_Config'!$D:$D,"Yes")="Yes",_xlfn.XLOOKUP("SrcZone_IsAny",'Scoring_Config'!$A:$A,'Scoring_Config'!$C:$C,10),0),"False,0")</f>
        <v>0</v>
      </c>
      <c r="AF613" cm="1">
        <f t="array" ref="AF613">IF(FALSE,"True," &amp; IF(_xlfn.XLOOKUP("DstZone_IsAny",'Scoring_Config'!$A:$A,'Scoring_Config'!$D:$D,"Yes")="Yes",_xlfn.XLOOKUP("DstZone_IsAny",'Scoring_Config'!$A:$A,'Scoring_Config'!$C:$C,10),0),"False,0")</f>
        <v>0</v>
      </c>
      <c r="AG613" cm="1">
        <f t="array" ref="AG613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613" cm="1">
        <f t="array" ref="AH613">IF(FALSE,"True," &amp; IF(_xlfn.XLOOKUP("App_Any_OR_RangeGt1000",'Scoring_Config'!$A:$A,'Scoring_Config'!$D:$D,"Yes")="Yes",_xlfn.XLOOKUP("App_Any_OR_RangeGt1000",'Scoring_Config'!$A:$A,'Scoring_Config'!$C:$C,10),0),"False,0")</f>
        <v>0</v>
      </c>
      <c r="AI613" cm="1">
        <f t="array" ref="AI613">IF(TRUE,"True," &amp; IF(_xlfn.XLOOKUP("Service_Insecure_Match",'Scoring_Config'!$A:$A,'Scoring_Config'!$D:$D,"Yes")="Yes",_xlfn.XLOOKUP("Service_Insecure_Match",'Scoring_Config'!$A:$A,'Scoring_Config'!$C:$C,5),0),"False,0")</f>
        <v>0</v>
      </c>
      <c r="AJ613" cm="1">
        <f t="array" ref="AJ613">IF(FALSE,"True," &amp; IF(_xlfn.XLOOKUP("Risky_Inbound",'Scoring_Config'!$A:$A,'Scoring_Config'!$D:$D,"Yes")="Yes",_xlfn.XLOOKUP("Risky_Inbound",'Scoring_Config'!$A:$A,'Scoring_Config'!$C:$C,50),0),"False,0")</f>
        <v>0</v>
      </c>
      <c r="AK613" cm="1">
        <f t="array" ref="AK613">IF(FALSE,"True," &amp; IF(_xlfn.XLOOKUP("Risky_Outbound",'Scoring_Config'!$A:$A,'Scoring_Config'!$D:$D,"Yes")="Yes",_xlfn.XLOOKUP("Risky_Outbound",'Scoring_Config'!$A:$A,'Scoring_Config'!$C:$C,25),0),"False,0")</f>
        <v>0</v>
      </c>
      <c r="AL613" t="s">
        <v>6700</v>
      </c>
      <c r="AM613" cm="1">
        <f t="array" ref="AM61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13" t="s">
        <v>6697</v>
      </c>
      <c r="AO613" t="s">
        <v>6697</v>
      </c>
      <c r="AP613" t="s">
        <v>6697</v>
      </c>
      <c r="AQ613" cm="1">
        <f t="array" ref="AQ613">IF(TRUE,"True," &amp; IF(_xlfn.XLOOKUP("Service_IsAny",'Scoring_Config'!$A:$A,'Scoring_Config'!$D:$D,"Yes")="Yes",_xlfn.XLOOKUP("Service_IsAny",'Scoring_Config'!$A:$A,'Scoring_Config'!$C:$C,0),0),"False,0")</f>
        <v>0</v>
      </c>
      <c r="AR613">
        <v>65535</v>
      </c>
      <c r="AS613" cm="1">
        <f t="array" ref="AS613">IF(TRUE,"True," &amp; IF(_xlfn.XLOOKUP("Service_RangeGt1000",'Scoring_Config'!$A:$A,'Scoring_Config'!$D:$D,"Yes")="Yes",_xlfn.XLOOKUP("Service_RangeGt1000",'Scoring_Config'!$A:$A,'Scoring_Config'!$C:$C,0),0),"False,0")</f>
        <v>0</v>
      </c>
      <c r="AT613" cm="1">
        <f t="array" ref="AT613">IF(FALSE,"True," &amp; IF(_xlfn.XLOOKUP("App_IsAny",'Scoring_Config'!$A:$A,'Scoring_Config'!$D:$D,"Yes")="Yes",_xlfn.XLOOKUP("App_IsAny",'Scoring_Config'!$A:$A,'Scoring_Config'!$C:$C,0),0),"False,0")</f>
        <v>0</v>
      </c>
      <c r="AU613">
        <v>1</v>
      </c>
      <c r="AV613" cm="1">
        <f t="array" ref="AV613">IF(FALSE,"True," &amp; IF(_xlfn.XLOOKUP("App_RangeGt1000",'Scoring_Config'!$A:$A,'Scoring_Config'!$D:$D,"Yes")="Yes",_xlfn.XLOOKUP("App_RangeGt1000",'Scoring_Config'!$A:$A,'Scoring_Config'!$C:$C,0),0),"False,0")</f>
        <v>0</v>
      </c>
      <c r="AW613" cm="1">
        <f t="array" ref="AW613">IF(FALSE,"True," &amp; IF(_xlfn.XLOOKUP("Action_IsDenyOrDrop",'Scoring_Config'!$A:$A,'Scoring_Config'!$D:$D,"Yes")="Yes",_xlfn.XLOOKUP("Action_IsDenyOrDrop",'Scoring_Config'!$A:$A,'Scoring_Config'!$C:$C,0),0),"False,0")</f>
        <v>0</v>
      </c>
      <c r="AX613" cm="1">
        <f t="array" ref="AX613">IF(LEFT(AW613,4)="True",0,(IF(LEFT(Y613,4)="True",IF(_xlfn.XLOOKUP("Src_IsAny",'Scoring_Config'!$A:$A,'Scoring_Config'!$D:$D,"Yes")="Yes",_xlfn.XLOOKUP("Src_IsAny",'Scoring_Config'!$A:$A,'Scoring_Config'!$C:$C,10),0),0)+IF(LEFT(Z613,4)="True",IF(_xlfn.XLOOKUP("Src_CIDR_Le_16",'Scoring_Config'!$A:$A,'Scoring_Config'!$D:$D,"Yes")="Yes",_xlfn.XLOOKUP("Src_CIDR_Le_16",'Scoring_Config'!$A:$A,'Scoring_Config'!$C:$C,10),0),0)+IF(LEFT(AA613,4)="True",IF(_xlfn.XLOOKUP("Src_CIDR_17_22",'Scoring_Config'!$A:$A,'Scoring_Config'!$D:$D,"Yes")="Yes",_xlfn.XLOOKUP("Src_CIDR_17_22",'Scoring_Config'!$A:$A,'Scoring_Config'!$C:$C,5),0),0)+IF(LEFT(AB613,4)="True",IF(_xlfn.XLOOKUP("Dst_IsAny",'Scoring_Config'!$A:$A,'Scoring_Config'!$D:$D,"Yes")="Yes",_xlfn.XLOOKUP("Dst_IsAny",'Scoring_Config'!$A:$A,'Scoring_Config'!$C:$C,10),0),0)+IF(LEFT(AC613,4)="True",IF(_xlfn.XLOOKUP("Dst_CIDR_Le_16",'Scoring_Config'!$A:$A,'Scoring_Config'!$D:$D,"Yes")="Yes",_xlfn.XLOOKUP("Dst_CIDR_Le_16",'Scoring_Config'!$A:$A,'Scoring_Config'!$C:$C,10),0),0)+IF(LEFT(AD613,4)="True",IF(_xlfn.XLOOKUP("Dst_CIDR_17_22",'Scoring_Config'!$A:$A,'Scoring_Config'!$D:$D,"Yes")="Yes",_xlfn.XLOOKUP("Dst_CIDR_17_22",'Scoring_Config'!$A:$A,'Scoring_Config'!$C:$C,5),0),0)+IF(LEFT(AE613,4)="True",IF(_xlfn.XLOOKUP("SrcZone_IsAny",'Scoring_Config'!$A:$A,'Scoring_Config'!$D:$D,"Yes")="Yes",_xlfn.XLOOKUP("SrcZone_IsAny",'Scoring_Config'!$A:$A,'Scoring_Config'!$C:$C,10),0),0)+IF(LEFT(AF613,4)="True",IF(_xlfn.XLOOKUP("DstZone_IsAny",'Scoring_Config'!$A:$A,'Scoring_Config'!$D:$D,"Yes")="Yes",_xlfn.XLOOKUP("DstZone_IsAny",'Scoring_Config'!$A:$A,'Scoring_Config'!$C:$C,10),0),0)+IF(LEFT(AG613,4)="True",IF(_xlfn.XLOOKUP("Service_Any_OR_RangeGt1000",'Scoring_Config'!$A:$A,'Scoring_Config'!$D:$D,"Yes")="Yes",_xlfn.XLOOKUP("Service_Any_OR_RangeGt1000",'Scoring_Config'!$A:$A,'Scoring_Config'!$C:$C,10),0),0)+IF(LEFT(AH613,4)="True",IF(_xlfn.XLOOKUP("App_Any_OR_RangeGt1000",'Scoring_Config'!$A:$A,'Scoring_Config'!$D:$D,"Yes")="Yes",_xlfn.XLOOKUP("App_Any_OR_RangeGt1000",'Scoring_Config'!$A:$A,'Scoring_Config'!$C:$C,10),0),0)+IF(LEFT(AI613,4)="True",IF(_xlfn.XLOOKUP("Service_Insecure_Match",'Scoring_Config'!$A:$A,'Scoring_Config'!$D:$D,"Yes")="Yes",_xlfn.XLOOKUP("Service_Insecure_Match",'Scoring_Config'!$A:$A,'Scoring_Config'!$C:$C,5),0),0)+IF(LEFT(AJ613,4)="True",IF(_xlfn.XLOOKUP("Risky_Inbound",'Scoring_Config'!$A:$A,'Scoring_Config'!$D:$D,"Yes")="Yes",_xlfn.XLOOKUP("Risky_Inbound",'Scoring_Config'!$A:$A,'Scoring_Config'!$C:$C,50),0),0)+IF(LEFT(AK613,4)="True",IF(_xlfn.XLOOKUP("Risky_Outbound",'Scoring_Config'!$A:$A,'Scoring_Config'!$D:$D,"Yes")="Yes",_xlfn.XLOOKUP("Risky_Outbound",'Scoring_Config'!$A:$A,'Scoring_Config'!$C:$C,25),0),0)+IF(LEFT(AZ613,4)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613,FIND(",",AL613)+1,100)),0)+IF(LEFT(AM613,4)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613,FIND(",",AN613)+1,100)),0)+IF(_xlfn.XLOOKUP("Profile_Scoring",'Scoring_Config'!$A:$A,'Scoring_Config'!$D:$D,"Yes")="Yes",VALUE(MID(AO613,FIND(",",AO613)+1,100)),0)+IF(_xlfn.XLOOKUP("Options_Scoring",'Scoring_Config'!$A:$A,'Scoring_Config'!$D:$D,"Yes")="Yes",VALUE(MID(AP613,FIND(",",AP613)+1,100)),0)))</f>
        <v>0</v>
      </c>
      <c r="AY613" t="s">
        <v>6706</v>
      </c>
      <c r="AZ613" cm="1">
        <f t="array" ref="AZ613">IF(TRUE,"True," &amp; IF(_xlfn.XLOOKUP("Migrate_Insecure",'Scoring_Config'!$A:$A,'Scoring_Config'!$D:$D,"Yes")="Yes",_xlfn.XLOOKUP("Migrate_Insecure",'Scoring_Config'!$A:$A,'Scoring_Config'!$C:$C,10),0),"False,0")</f>
        <v>0</v>
      </c>
    </row>
    <row r="614" spans="1:52">
      <c r="A614" t="s">
        <v>1979</v>
      </c>
      <c r="B614" t="s">
        <v>2587</v>
      </c>
      <c r="C614" t="s">
        <v>3542</v>
      </c>
      <c r="D614" t="s">
        <v>3545</v>
      </c>
      <c r="E614" t="s">
        <v>3563</v>
      </c>
      <c r="F614" t="s">
        <v>3609</v>
      </c>
      <c r="G614" t="s">
        <v>236</v>
      </c>
      <c r="H614" t="s">
        <v>174</v>
      </c>
      <c r="I614" t="s">
        <v>4182</v>
      </c>
      <c r="J614" t="s">
        <v>174</v>
      </c>
      <c r="K614" t="s">
        <v>174</v>
      </c>
      <c r="L614" t="s">
        <v>1326</v>
      </c>
      <c r="M614" t="s">
        <v>1974</v>
      </c>
      <c r="N614" t="s">
        <v>4315</v>
      </c>
      <c r="O614" t="s">
        <v>4319</v>
      </c>
      <c r="P614" t="s">
        <v>4321</v>
      </c>
      <c r="Q614" t="s">
        <v>4773</v>
      </c>
      <c r="R614" t="s">
        <v>5440</v>
      </c>
      <c r="S614" t="s">
        <v>5514</v>
      </c>
      <c r="T614" t="s">
        <v>5751</v>
      </c>
      <c r="U614" t="s">
        <v>6261</v>
      </c>
      <c r="Y614" cm="1">
        <f t="array" ref="Y614">IF(FALSE,"True," &amp; IF(_xlfn.XLOOKUP("Src_IsAny",'Scoring_Config'!$A:$A,'Scoring_Config'!$D:$D,"Yes")="Yes",_xlfn.XLOOKUP("Src_IsAny",'Scoring_Config'!$A:$A,'Scoring_Config'!$C:$C,10),0),"False,0")</f>
        <v>0</v>
      </c>
      <c r="Z614" cm="1">
        <f t="array" ref="Z614">IF(FALSE,"True," &amp; IF(_xlfn.XLOOKUP("Src_CIDR_Le_16",'Scoring_Config'!$A:$A,'Scoring_Config'!$D:$D,"Yes")="Yes",_xlfn.XLOOKUP("Src_CIDR_Le_16",'Scoring_Config'!$A:$A,'Scoring_Config'!$C:$C,10),0),"False,0")</f>
        <v>0</v>
      </c>
      <c r="AA614" cm="1">
        <f t="array" ref="AA614">IF(FALSE,"True," &amp; IF(_xlfn.XLOOKUP("Src_CIDR_17_22",'Scoring_Config'!$A:$A,'Scoring_Config'!$D:$D,"Yes")="Yes",_xlfn.XLOOKUP("Src_CIDR_17_22",'Scoring_Config'!$A:$A,'Scoring_Config'!$C:$C,5),0),"False,0")</f>
        <v>0</v>
      </c>
      <c r="AB614" cm="1">
        <f t="array" ref="AB614">IF(TRUE,"True," &amp; IF(_xlfn.XLOOKUP("Dst_IsAny",'Scoring_Config'!$A:$A,'Scoring_Config'!$D:$D,"Yes")="Yes",_xlfn.XLOOKUP("Dst_IsAny",'Scoring_Config'!$A:$A,'Scoring_Config'!$C:$C,10),0),"False,0")</f>
        <v>0</v>
      </c>
      <c r="AC614" cm="1">
        <f t="array" ref="AC614">IF(FALSE,"True," &amp; IF(_xlfn.XLOOKUP("Dst_CIDR_Le_16",'Scoring_Config'!$A:$A,'Scoring_Config'!$D:$D,"Yes")="Yes",_xlfn.XLOOKUP("Dst_CIDR_Le_16",'Scoring_Config'!$A:$A,'Scoring_Config'!$C:$C,10),0),"False,0")</f>
        <v>0</v>
      </c>
      <c r="AD614" cm="1">
        <f t="array" ref="AD614">IF(FALSE,"True," &amp; IF(_xlfn.XLOOKUP("Dst_CIDR_17_22",'Scoring_Config'!$A:$A,'Scoring_Config'!$D:$D,"Yes")="Yes",_xlfn.XLOOKUP("Dst_CIDR_17_22",'Scoring_Config'!$A:$A,'Scoring_Config'!$C:$C,5),0),"False,0")</f>
        <v>0</v>
      </c>
      <c r="AE614" cm="1">
        <f t="array" ref="AE614">IF(FALSE,"True," &amp; IF(_xlfn.XLOOKUP("SrcZone_IsAny",'Scoring_Config'!$A:$A,'Scoring_Config'!$D:$D,"Yes")="Yes",_xlfn.XLOOKUP("SrcZone_IsAny",'Scoring_Config'!$A:$A,'Scoring_Config'!$C:$C,10),0),"False,0")</f>
        <v>0</v>
      </c>
      <c r="AF614" cm="1">
        <f t="array" ref="AF614">IF(FALSE,"True," &amp; IF(_xlfn.XLOOKUP("DstZone_IsAny",'Scoring_Config'!$A:$A,'Scoring_Config'!$D:$D,"Yes")="Yes",_xlfn.XLOOKUP("DstZone_IsAny",'Scoring_Config'!$A:$A,'Scoring_Config'!$C:$C,10),0),"False,0")</f>
        <v>0</v>
      </c>
      <c r="AG614" cm="1">
        <f t="array" ref="AG61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14" cm="1">
        <f t="array" ref="AH614">IF(TRUE,"True," &amp; IF(_xlfn.XLOOKUP("App_Any_OR_RangeGt1000",'Scoring_Config'!$A:$A,'Scoring_Config'!$D:$D,"Yes")="Yes",_xlfn.XLOOKUP("App_Any_OR_RangeGt1000",'Scoring_Config'!$A:$A,'Scoring_Config'!$C:$C,10),0),"False,0")</f>
        <v>0</v>
      </c>
      <c r="AI614" cm="1">
        <f t="array" ref="AI614">IF(FALSE,"True," &amp; IF(_xlfn.XLOOKUP("Service_Insecure_Match",'Scoring_Config'!$A:$A,'Scoring_Config'!$D:$D,"Yes")="Yes",_xlfn.XLOOKUP("Service_Insecure_Match",'Scoring_Config'!$A:$A,'Scoring_Config'!$C:$C,5),0),"False,0")</f>
        <v>0</v>
      </c>
      <c r="AJ614" cm="1">
        <f t="array" ref="AJ614">IF(FALSE,"True," &amp; IF(_xlfn.XLOOKUP("Risky_Inbound",'Scoring_Config'!$A:$A,'Scoring_Config'!$D:$D,"Yes")="Yes",_xlfn.XLOOKUP("Risky_Inbound",'Scoring_Config'!$A:$A,'Scoring_Config'!$C:$C,50),0),"False,0")</f>
        <v>0</v>
      </c>
      <c r="AK614" cm="1">
        <f t="array" ref="AK614">IF(FALSE,"True," &amp; IF(_xlfn.XLOOKUP("Risky_Outbound",'Scoring_Config'!$A:$A,'Scoring_Config'!$D:$D,"Yes")="Yes",_xlfn.XLOOKUP("Risky_Outbound",'Scoring_Config'!$A:$A,'Scoring_Config'!$C:$C,25),0),"False,0")</f>
        <v>0</v>
      </c>
      <c r="AL614" t="s">
        <v>6700</v>
      </c>
      <c r="AM614" cm="1">
        <f t="array" ref="AM61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14" t="s">
        <v>6697</v>
      </c>
      <c r="AO614" t="s">
        <v>6697</v>
      </c>
      <c r="AP614" t="s">
        <v>6697</v>
      </c>
      <c r="AQ614" cm="1">
        <f t="array" ref="AQ614">IF(FALSE,"True," &amp; IF(_xlfn.XLOOKUP("Service_IsAny",'Scoring_Config'!$A:$A,'Scoring_Config'!$D:$D,"Yes")="Yes",_xlfn.XLOOKUP("Service_IsAny",'Scoring_Config'!$A:$A,'Scoring_Config'!$C:$C,0),0),"False,0")</f>
        <v>0</v>
      </c>
      <c r="AR614">
        <v>1</v>
      </c>
      <c r="AS614" cm="1">
        <f t="array" ref="AS614">IF(FALSE,"True," &amp; IF(_xlfn.XLOOKUP("Service_RangeGt1000",'Scoring_Config'!$A:$A,'Scoring_Config'!$D:$D,"Yes")="Yes",_xlfn.XLOOKUP("Service_RangeGt1000",'Scoring_Config'!$A:$A,'Scoring_Config'!$C:$C,0),0),"False,0")</f>
        <v>0</v>
      </c>
      <c r="AT614" cm="1">
        <f t="array" ref="AT614">IF(TRUE,"True," &amp; IF(_xlfn.XLOOKUP("App_IsAny",'Scoring_Config'!$A:$A,'Scoring_Config'!$D:$D,"Yes")="Yes",_xlfn.XLOOKUP("App_IsAny",'Scoring_Config'!$A:$A,'Scoring_Config'!$C:$C,0),0),"False,0")</f>
        <v>0</v>
      </c>
      <c r="AU614">
        <v>65535</v>
      </c>
      <c r="AV614" cm="1">
        <f t="array" ref="AV614">IF(TRUE,"True," &amp; IF(_xlfn.XLOOKUP("App_RangeGt1000",'Scoring_Config'!$A:$A,'Scoring_Config'!$D:$D,"Yes")="Yes",_xlfn.XLOOKUP("App_RangeGt1000",'Scoring_Config'!$A:$A,'Scoring_Config'!$C:$C,0),0),"False,0")</f>
        <v>0</v>
      </c>
      <c r="AW614" cm="1">
        <f t="array" ref="AW614">IF(FALSE,"True," &amp; IF(_xlfn.XLOOKUP("Action_IsDenyOrDrop",'Scoring_Config'!$A:$A,'Scoring_Config'!$D:$D,"Yes")="Yes",_xlfn.XLOOKUP("Action_IsDenyOrDrop",'Scoring_Config'!$A:$A,'Scoring_Config'!$C:$C,0),0),"False,0")</f>
        <v>0</v>
      </c>
      <c r="AX614" cm="1">
        <f t="array" ref="AX614">IF(LEFT(AW614,4)="True",0,(IF(LEFT(Y614,4)="True",IF(_xlfn.XLOOKUP("Src_IsAny",'Scoring_Config'!$A:$A,'Scoring_Config'!$D:$D,"Yes")="Yes",_xlfn.XLOOKUP("Src_IsAny",'Scoring_Config'!$A:$A,'Scoring_Config'!$C:$C,10),0),0)+IF(LEFT(Z614,4)="True",IF(_xlfn.XLOOKUP("Src_CIDR_Le_16",'Scoring_Config'!$A:$A,'Scoring_Config'!$D:$D,"Yes")="Yes",_xlfn.XLOOKUP("Src_CIDR_Le_16",'Scoring_Config'!$A:$A,'Scoring_Config'!$C:$C,10),0),0)+IF(LEFT(AA614,4)="True",IF(_xlfn.XLOOKUP("Src_CIDR_17_22",'Scoring_Config'!$A:$A,'Scoring_Config'!$D:$D,"Yes")="Yes",_xlfn.XLOOKUP("Src_CIDR_17_22",'Scoring_Config'!$A:$A,'Scoring_Config'!$C:$C,5),0),0)+IF(LEFT(AB614,4)="True",IF(_xlfn.XLOOKUP("Dst_IsAny",'Scoring_Config'!$A:$A,'Scoring_Config'!$D:$D,"Yes")="Yes",_xlfn.XLOOKUP("Dst_IsAny",'Scoring_Config'!$A:$A,'Scoring_Config'!$C:$C,10),0),0)+IF(LEFT(AC614,4)="True",IF(_xlfn.XLOOKUP("Dst_CIDR_Le_16",'Scoring_Config'!$A:$A,'Scoring_Config'!$D:$D,"Yes")="Yes",_xlfn.XLOOKUP("Dst_CIDR_Le_16",'Scoring_Config'!$A:$A,'Scoring_Config'!$C:$C,10),0),0)+IF(LEFT(AD614,4)="True",IF(_xlfn.XLOOKUP("Dst_CIDR_17_22",'Scoring_Config'!$A:$A,'Scoring_Config'!$D:$D,"Yes")="Yes",_xlfn.XLOOKUP("Dst_CIDR_17_22",'Scoring_Config'!$A:$A,'Scoring_Config'!$C:$C,5),0),0)+IF(LEFT(AE614,4)="True",IF(_xlfn.XLOOKUP("SrcZone_IsAny",'Scoring_Config'!$A:$A,'Scoring_Config'!$D:$D,"Yes")="Yes",_xlfn.XLOOKUP("SrcZone_IsAny",'Scoring_Config'!$A:$A,'Scoring_Config'!$C:$C,10),0),0)+IF(LEFT(AF614,4)="True",IF(_xlfn.XLOOKUP("DstZone_IsAny",'Scoring_Config'!$A:$A,'Scoring_Config'!$D:$D,"Yes")="Yes",_xlfn.XLOOKUP("DstZone_IsAny",'Scoring_Config'!$A:$A,'Scoring_Config'!$C:$C,10),0),0)+IF(LEFT(AG614,4)="True",IF(_xlfn.XLOOKUP("Service_Any_OR_RangeGt1000",'Scoring_Config'!$A:$A,'Scoring_Config'!$D:$D,"Yes")="Yes",_xlfn.XLOOKUP("Service_Any_OR_RangeGt1000",'Scoring_Config'!$A:$A,'Scoring_Config'!$C:$C,10),0),0)+IF(LEFT(AH614,4)="True",IF(_xlfn.XLOOKUP("App_Any_OR_RangeGt1000",'Scoring_Config'!$A:$A,'Scoring_Config'!$D:$D,"Yes")="Yes",_xlfn.XLOOKUP("App_Any_OR_RangeGt1000",'Scoring_Config'!$A:$A,'Scoring_Config'!$C:$C,10),0),0)+IF(LEFT(AI614,4)="True",IF(_xlfn.XLOOKUP("Service_Insecure_Match",'Scoring_Config'!$A:$A,'Scoring_Config'!$D:$D,"Yes")="Yes",_xlfn.XLOOKUP("Service_Insecure_Match",'Scoring_Config'!$A:$A,'Scoring_Config'!$C:$C,5),0),0)+IF(LEFT(AJ614,4)="True",IF(_xlfn.XLOOKUP("Risky_Inbound",'Scoring_Config'!$A:$A,'Scoring_Config'!$D:$D,"Yes")="Yes",_xlfn.XLOOKUP("Risky_Inbound",'Scoring_Config'!$A:$A,'Scoring_Config'!$C:$C,50),0),0)+IF(LEFT(AK614,4)="True",IF(_xlfn.XLOOKUP("Risky_Outbound",'Scoring_Config'!$A:$A,'Scoring_Config'!$D:$D,"Yes")="Yes",_xlfn.XLOOKUP("Risky_Outbound",'Scoring_Config'!$A:$A,'Scoring_Config'!$C:$C,25),0),0)+IF(LEFT(AZ614,4)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614,FIND(",",AL614)+1,100)),0)+IF(LEFT(AM614,4)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614,FIND(",",AN614)+1,100)),0)+IF(_xlfn.XLOOKUP("Profile_Scoring",'Scoring_Config'!$A:$A,'Scoring_Config'!$D:$D,"Yes")="Yes",VALUE(MID(AO614,FIND(",",AO614)+1,100)),0)+IF(_xlfn.XLOOKUP("Options_Scoring",'Scoring_Config'!$A:$A,'Scoring_Config'!$D:$D,"Yes")="Yes",VALUE(MID(AP614,FIND(",",AP614)+1,100)),0)))</f>
        <v>0</v>
      </c>
      <c r="AZ614" cm="1">
        <f t="array" ref="AZ614">IF(FALSE,"True," &amp; IF(_xlfn.XLOOKUP("Migrate_Insecure",'Scoring_Config'!$A:$A,'Scoring_Config'!$D:$D,"Yes")="Yes",_xlfn.XLOOKUP("Migrate_Insecure",'Scoring_Config'!$A:$A,'Scoring_Config'!$C:$C,10),0),"False,0")</f>
        <v>0</v>
      </c>
    </row>
    <row r="615" spans="1:52">
      <c r="A615" t="s">
        <v>1979</v>
      </c>
      <c r="B615" t="s">
        <v>2588</v>
      </c>
      <c r="C615" t="s">
        <v>3542</v>
      </c>
      <c r="D615" t="s">
        <v>3545</v>
      </c>
      <c r="E615" t="s">
        <v>3563</v>
      </c>
      <c r="F615" t="s">
        <v>3609</v>
      </c>
      <c r="G615" t="s">
        <v>161</v>
      </c>
      <c r="H615" t="s">
        <v>174</v>
      </c>
      <c r="I615" t="s">
        <v>3937</v>
      </c>
      <c r="J615" t="s">
        <v>533</v>
      </c>
      <c r="K615" t="s">
        <v>1666</v>
      </c>
      <c r="L615" t="s">
        <v>1327</v>
      </c>
      <c r="M615" t="s">
        <v>1974</v>
      </c>
      <c r="N615" t="s">
        <v>4315</v>
      </c>
      <c r="O615" t="s">
        <v>4319</v>
      </c>
      <c r="P615" t="s">
        <v>4322</v>
      </c>
      <c r="Q615" t="s">
        <v>4611</v>
      </c>
      <c r="R615" t="s">
        <v>5440</v>
      </c>
      <c r="S615" t="s">
        <v>5440</v>
      </c>
      <c r="T615" t="s">
        <v>5726</v>
      </c>
      <c r="U615" t="s">
        <v>6262</v>
      </c>
      <c r="Y615" cm="1">
        <f t="array" ref="Y615">IF(FALSE,"True," &amp; IF(_xlfn.XLOOKUP("Src_IsAny",'Scoring_Config'!$A:$A,'Scoring_Config'!$D:$D,"Yes")="Yes",_xlfn.XLOOKUP("Src_IsAny",'Scoring_Config'!$A:$A,'Scoring_Config'!$C:$C,10),0),"False,0")</f>
        <v>0</v>
      </c>
      <c r="Z615" cm="1">
        <f t="array" ref="Z615">IF(FALSE,"True," &amp; IF(_xlfn.XLOOKUP("Src_CIDR_Le_16",'Scoring_Config'!$A:$A,'Scoring_Config'!$D:$D,"Yes")="Yes",_xlfn.XLOOKUP("Src_CIDR_Le_16",'Scoring_Config'!$A:$A,'Scoring_Config'!$C:$C,10),0),"False,0")</f>
        <v>0</v>
      </c>
      <c r="AA615" cm="1">
        <f t="array" ref="AA615">IF(FALSE,"True," &amp; IF(_xlfn.XLOOKUP("Src_CIDR_17_22",'Scoring_Config'!$A:$A,'Scoring_Config'!$D:$D,"Yes")="Yes",_xlfn.XLOOKUP("Src_CIDR_17_22",'Scoring_Config'!$A:$A,'Scoring_Config'!$C:$C,5),0),"False,0")</f>
        <v>0</v>
      </c>
      <c r="AB615" cm="1">
        <f t="array" ref="AB615">IF(FALSE,"True," &amp; IF(_xlfn.XLOOKUP("Dst_IsAny",'Scoring_Config'!$A:$A,'Scoring_Config'!$D:$D,"Yes")="Yes",_xlfn.XLOOKUP("Dst_IsAny",'Scoring_Config'!$A:$A,'Scoring_Config'!$C:$C,10),0),"False,0")</f>
        <v>0</v>
      </c>
      <c r="AC615" cm="1">
        <f t="array" ref="AC615">IF(FALSE,"True," &amp; IF(_xlfn.XLOOKUP("Dst_CIDR_Le_16",'Scoring_Config'!$A:$A,'Scoring_Config'!$D:$D,"Yes")="Yes",_xlfn.XLOOKUP("Dst_CIDR_Le_16",'Scoring_Config'!$A:$A,'Scoring_Config'!$C:$C,10),0),"False,0")</f>
        <v>0</v>
      </c>
      <c r="AD615" cm="1">
        <f t="array" ref="AD615">IF(FALSE,"True," &amp; IF(_xlfn.XLOOKUP("Dst_CIDR_17_22",'Scoring_Config'!$A:$A,'Scoring_Config'!$D:$D,"Yes")="Yes",_xlfn.XLOOKUP("Dst_CIDR_17_22",'Scoring_Config'!$A:$A,'Scoring_Config'!$C:$C,5),0),"False,0")</f>
        <v>0</v>
      </c>
      <c r="AE615" cm="1">
        <f t="array" ref="AE615">IF(FALSE,"True," &amp; IF(_xlfn.XLOOKUP("SrcZone_IsAny",'Scoring_Config'!$A:$A,'Scoring_Config'!$D:$D,"Yes")="Yes",_xlfn.XLOOKUP("SrcZone_IsAny",'Scoring_Config'!$A:$A,'Scoring_Config'!$C:$C,10),0),"False,0")</f>
        <v>0</v>
      </c>
      <c r="AF615" cm="1">
        <f t="array" ref="AF615">IF(FALSE,"True," &amp; IF(_xlfn.XLOOKUP("DstZone_IsAny",'Scoring_Config'!$A:$A,'Scoring_Config'!$D:$D,"Yes")="Yes",_xlfn.XLOOKUP("DstZone_IsAny",'Scoring_Config'!$A:$A,'Scoring_Config'!$C:$C,10),0),"False,0")</f>
        <v>0</v>
      </c>
      <c r="AG615" cm="1">
        <f t="array" ref="AG61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15" cm="1">
        <f t="array" ref="AH615">IF(FALSE,"True," &amp; IF(_xlfn.XLOOKUP("App_Any_OR_RangeGt1000",'Scoring_Config'!$A:$A,'Scoring_Config'!$D:$D,"Yes")="Yes",_xlfn.XLOOKUP("App_Any_OR_RangeGt1000",'Scoring_Config'!$A:$A,'Scoring_Config'!$C:$C,10),0),"False,0")</f>
        <v>0</v>
      </c>
      <c r="AI615" cm="1">
        <f t="array" ref="AI615">IF(FALSE,"True," &amp; IF(_xlfn.XLOOKUP("Service_Insecure_Match",'Scoring_Config'!$A:$A,'Scoring_Config'!$D:$D,"Yes")="Yes",_xlfn.XLOOKUP("Service_Insecure_Match",'Scoring_Config'!$A:$A,'Scoring_Config'!$C:$C,5),0),"False,0")</f>
        <v>0</v>
      </c>
      <c r="AJ615" cm="1">
        <f t="array" ref="AJ615">IF(FALSE,"True," &amp; IF(_xlfn.XLOOKUP("Risky_Inbound",'Scoring_Config'!$A:$A,'Scoring_Config'!$D:$D,"Yes")="Yes",_xlfn.XLOOKUP("Risky_Inbound",'Scoring_Config'!$A:$A,'Scoring_Config'!$C:$C,50),0),"False,0")</f>
        <v>0</v>
      </c>
      <c r="AK615" cm="1">
        <f t="array" ref="AK615">IF(FALSE,"True," &amp; IF(_xlfn.XLOOKUP("Risky_Outbound",'Scoring_Config'!$A:$A,'Scoring_Config'!$D:$D,"Yes")="Yes",_xlfn.XLOOKUP("Risky_Outbound",'Scoring_Config'!$A:$A,'Scoring_Config'!$C:$C,25),0),"False,0")</f>
        <v>0</v>
      </c>
      <c r="AL615" t="s">
        <v>6697</v>
      </c>
      <c r="AM615" cm="1">
        <f t="array" ref="AM61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15" t="s">
        <v>6697</v>
      </c>
      <c r="AO615" t="s">
        <v>6697</v>
      </c>
      <c r="AP615" t="s">
        <v>6697</v>
      </c>
      <c r="AQ615" cm="1">
        <f t="array" ref="AQ615">IF(FALSE,"True," &amp; IF(_xlfn.XLOOKUP("Service_IsAny",'Scoring_Config'!$A:$A,'Scoring_Config'!$D:$D,"Yes")="Yes",_xlfn.XLOOKUP("Service_IsAny",'Scoring_Config'!$A:$A,'Scoring_Config'!$C:$C,0),0),"False,0")</f>
        <v>0</v>
      </c>
      <c r="AR615">
        <v>0</v>
      </c>
      <c r="AS615" cm="1">
        <f t="array" ref="AS615">IF(FALSE,"True," &amp; IF(_xlfn.XLOOKUP("Service_RangeGt1000",'Scoring_Config'!$A:$A,'Scoring_Config'!$D:$D,"Yes")="Yes",_xlfn.XLOOKUP("Service_RangeGt1000",'Scoring_Config'!$A:$A,'Scoring_Config'!$C:$C,0),0),"False,0")</f>
        <v>0</v>
      </c>
      <c r="AT615" cm="1">
        <f t="array" ref="AT615">IF(FALSE,"True," &amp; IF(_xlfn.XLOOKUP("App_IsAny",'Scoring_Config'!$A:$A,'Scoring_Config'!$D:$D,"Yes")="Yes",_xlfn.XLOOKUP("App_IsAny",'Scoring_Config'!$A:$A,'Scoring_Config'!$C:$C,0),0),"False,0")</f>
        <v>0</v>
      </c>
      <c r="AU615">
        <v>2</v>
      </c>
      <c r="AV615" cm="1">
        <f t="array" ref="AV615">IF(FALSE,"True," &amp; IF(_xlfn.XLOOKUP("App_RangeGt1000",'Scoring_Config'!$A:$A,'Scoring_Config'!$D:$D,"Yes")="Yes",_xlfn.XLOOKUP("App_RangeGt1000",'Scoring_Config'!$A:$A,'Scoring_Config'!$C:$C,0),0),"False,0")</f>
        <v>0</v>
      </c>
      <c r="AW615" cm="1">
        <f t="array" ref="AW615">IF(FALSE,"True," &amp; IF(_xlfn.XLOOKUP("Action_IsDenyOrDrop",'Scoring_Config'!$A:$A,'Scoring_Config'!$D:$D,"Yes")="Yes",_xlfn.XLOOKUP("Action_IsDenyOrDrop",'Scoring_Config'!$A:$A,'Scoring_Config'!$C:$C,0),0),"False,0")</f>
        <v>0</v>
      </c>
      <c r="AX615" cm="1">
        <f t="array" ref="AX615">IF(LEFT(AW615,4)="True",0,(IF(LEFT(Y615,4)="True",IF(_xlfn.XLOOKUP("Src_IsAny",'Scoring_Config'!$A:$A,'Scoring_Config'!$D:$D,"Yes")="Yes",_xlfn.XLOOKUP("Src_IsAny",'Scoring_Config'!$A:$A,'Scoring_Config'!$C:$C,10),0),0)+IF(LEFT(Z615,4)="True",IF(_xlfn.XLOOKUP("Src_CIDR_Le_16",'Scoring_Config'!$A:$A,'Scoring_Config'!$D:$D,"Yes")="Yes",_xlfn.XLOOKUP("Src_CIDR_Le_16",'Scoring_Config'!$A:$A,'Scoring_Config'!$C:$C,10),0),0)+IF(LEFT(AA615,4)="True",IF(_xlfn.XLOOKUP("Src_CIDR_17_22",'Scoring_Config'!$A:$A,'Scoring_Config'!$D:$D,"Yes")="Yes",_xlfn.XLOOKUP("Src_CIDR_17_22",'Scoring_Config'!$A:$A,'Scoring_Config'!$C:$C,5),0),0)+IF(LEFT(AB615,4)="True",IF(_xlfn.XLOOKUP("Dst_IsAny",'Scoring_Config'!$A:$A,'Scoring_Config'!$D:$D,"Yes")="Yes",_xlfn.XLOOKUP("Dst_IsAny",'Scoring_Config'!$A:$A,'Scoring_Config'!$C:$C,10),0),0)+IF(LEFT(AC615,4)="True",IF(_xlfn.XLOOKUP("Dst_CIDR_Le_16",'Scoring_Config'!$A:$A,'Scoring_Config'!$D:$D,"Yes")="Yes",_xlfn.XLOOKUP("Dst_CIDR_Le_16",'Scoring_Config'!$A:$A,'Scoring_Config'!$C:$C,10),0),0)+IF(LEFT(AD615,4)="True",IF(_xlfn.XLOOKUP("Dst_CIDR_17_22",'Scoring_Config'!$A:$A,'Scoring_Config'!$D:$D,"Yes")="Yes",_xlfn.XLOOKUP("Dst_CIDR_17_22",'Scoring_Config'!$A:$A,'Scoring_Config'!$C:$C,5),0),0)+IF(LEFT(AE615,4)="True",IF(_xlfn.XLOOKUP("SrcZone_IsAny",'Scoring_Config'!$A:$A,'Scoring_Config'!$D:$D,"Yes")="Yes",_xlfn.XLOOKUP("SrcZone_IsAny",'Scoring_Config'!$A:$A,'Scoring_Config'!$C:$C,10),0),0)+IF(LEFT(AF615,4)="True",IF(_xlfn.XLOOKUP("DstZone_IsAny",'Scoring_Config'!$A:$A,'Scoring_Config'!$D:$D,"Yes")="Yes",_xlfn.XLOOKUP("DstZone_IsAny",'Scoring_Config'!$A:$A,'Scoring_Config'!$C:$C,10),0),0)+IF(LEFT(AG615,4)="True",IF(_xlfn.XLOOKUP("Service_Any_OR_RangeGt1000",'Scoring_Config'!$A:$A,'Scoring_Config'!$D:$D,"Yes")="Yes",_xlfn.XLOOKUP("Service_Any_OR_RangeGt1000",'Scoring_Config'!$A:$A,'Scoring_Config'!$C:$C,10),0),0)+IF(LEFT(AH615,4)="True",IF(_xlfn.XLOOKUP("App_Any_OR_RangeGt1000",'Scoring_Config'!$A:$A,'Scoring_Config'!$D:$D,"Yes")="Yes",_xlfn.XLOOKUP("App_Any_OR_RangeGt1000",'Scoring_Config'!$A:$A,'Scoring_Config'!$C:$C,10),0),0)+IF(LEFT(AI615,4)="True",IF(_xlfn.XLOOKUP("Service_Insecure_Match",'Scoring_Config'!$A:$A,'Scoring_Config'!$D:$D,"Yes")="Yes",_xlfn.XLOOKUP("Service_Insecure_Match",'Scoring_Config'!$A:$A,'Scoring_Config'!$C:$C,5),0),0)+IF(LEFT(AJ615,4)="True",IF(_xlfn.XLOOKUP("Risky_Inbound",'Scoring_Config'!$A:$A,'Scoring_Config'!$D:$D,"Yes")="Yes",_xlfn.XLOOKUP("Risky_Inbound",'Scoring_Config'!$A:$A,'Scoring_Config'!$C:$C,50),0),0)+IF(LEFT(AK615,4)="True",IF(_xlfn.XLOOKUP("Risky_Outbound",'Scoring_Config'!$A:$A,'Scoring_Config'!$D:$D,"Yes")="Yes",_xlfn.XLOOKUP("Risky_Outbound",'Scoring_Config'!$A:$A,'Scoring_Config'!$C:$C,25),0),0)+IF(LEFT(AZ615,4)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615,FIND(",",AL615)+1,100)),0)+IF(LEFT(AM615,4)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615,FIND(",",AN615)+1,100)),0)+IF(_xlfn.XLOOKUP("Profile_Scoring",'Scoring_Config'!$A:$A,'Scoring_Config'!$D:$D,"Yes")="Yes",VALUE(MID(AO615,FIND(",",AO615)+1,100)),0)+IF(_xlfn.XLOOKUP("Options_Scoring",'Scoring_Config'!$A:$A,'Scoring_Config'!$D:$D,"Yes")="Yes",VALUE(MID(AP615,FIND(",",AP615)+1,100)),0)))</f>
        <v>0</v>
      </c>
      <c r="AZ615" cm="1">
        <f t="array" ref="AZ615">IF(FALSE,"True," &amp; IF(_xlfn.XLOOKUP("Migrate_Insecure",'Scoring_Config'!$A:$A,'Scoring_Config'!$D:$D,"Yes")="Yes",_xlfn.XLOOKUP("Migrate_Insecure",'Scoring_Config'!$A:$A,'Scoring_Config'!$C:$C,10),0),"False,0")</f>
        <v>0</v>
      </c>
    </row>
    <row r="616" spans="1:52">
      <c r="A616" t="s">
        <v>1979</v>
      </c>
      <c r="B616" t="s">
        <v>2589</v>
      </c>
      <c r="C616" t="s">
        <v>3542</v>
      </c>
      <c r="D616" t="s">
        <v>3545</v>
      </c>
      <c r="E616" t="s">
        <v>3563</v>
      </c>
      <c r="F616" t="s">
        <v>3609</v>
      </c>
      <c r="G616" t="s">
        <v>236</v>
      </c>
      <c r="H616" t="s">
        <v>174</v>
      </c>
      <c r="I616" t="s">
        <v>3937</v>
      </c>
      <c r="J616" t="s">
        <v>664</v>
      </c>
      <c r="K616" t="s">
        <v>1667</v>
      </c>
      <c r="L616" t="s">
        <v>1327</v>
      </c>
      <c r="M616" t="s">
        <v>1974</v>
      </c>
      <c r="N616" t="s">
        <v>4315</v>
      </c>
      <c r="O616" t="s">
        <v>4319</v>
      </c>
      <c r="P616" t="s">
        <v>4322</v>
      </c>
      <c r="Q616" t="s">
        <v>4611</v>
      </c>
      <c r="R616" t="s">
        <v>5440</v>
      </c>
      <c r="S616" t="s">
        <v>5440</v>
      </c>
      <c r="T616" t="s">
        <v>5726</v>
      </c>
      <c r="U616" t="s">
        <v>6263</v>
      </c>
      <c r="Y616" cm="1">
        <f t="array" ref="Y616">IF(FALSE,"True," &amp; IF(_xlfn.XLOOKUP("Src_IsAny",'Scoring_Config'!$A:$A,'Scoring_Config'!$D:$D,"Yes")="Yes",_xlfn.XLOOKUP("Src_IsAny",'Scoring_Config'!$A:$A,'Scoring_Config'!$C:$C,10),0),"False,0")</f>
        <v>0</v>
      </c>
      <c r="Z616" cm="1">
        <f t="array" ref="Z616">IF(FALSE,"True," &amp; IF(_xlfn.XLOOKUP("Src_CIDR_Le_16",'Scoring_Config'!$A:$A,'Scoring_Config'!$D:$D,"Yes")="Yes",_xlfn.XLOOKUP("Src_CIDR_Le_16",'Scoring_Config'!$A:$A,'Scoring_Config'!$C:$C,10),0),"False,0")</f>
        <v>0</v>
      </c>
      <c r="AA616" cm="1">
        <f t="array" ref="AA616">IF(FALSE,"True," &amp; IF(_xlfn.XLOOKUP("Src_CIDR_17_22",'Scoring_Config'!$A:$A,'Scoring_Config'!$D:$D,"Yes")="Yes",_xlfn.XLOOKUP("Src_CIDR_17_22",'Scoring_Config'!$A:$A,'Scoring_Config'!$C:$C,5),0),"False,0")</f>
        <v>0</v>
      </c>
      <c r="AB616" cm="1">
        <f t="array" ref="AB616">IF(FALSE,"True," &amp; IF(_xlfn.XLOOKUP("Dst_IsAny",'Scoring_Config'!$A:$A,'Scoring_Config'!$D:$D,"Yes")="Yes",_xlfn.XLOOKUP("Dst_IsAny",'Scoring_Config'!$A:$A,'Scoring_Config'!$C:$C,10),0),"False,0")</f>
        <v>0</v>
      </c>
      <c r="AC616" cm="1">
        <f t="array" ref="AC616">IF(FALSE,"True," &amp; IF(_xlfn.XLOOKUP("Dst_CIDR_Le_16",'Scoring_Config'!$A:$A,'Scoring_Config'!$D:$D,"Yes")="Yes",_xlfn.XLOOKUP("Dst_CIDR_Le_16",'Scoring_Config'!$A:$A,'Scoring_Config'!$C:$C,10),0),"False,0")</f>
        <v>0</v>
      </c>
      <c r="AD616" cm="1">
        <f t="array" ref="AD616">IF(FALSE,"True," &amp; IF(_xlfn.XLOOKUP("Dst_CIDR_17_22",'Scoring_Config'!$A:$A,'Scoring_Config'!$D:$D,"Yes")="Yes",_xlfn.XLOOKUP("Dst_CIDR_17_22",'Scoring_Config'!$A:$A,'Scoring_Config'!$C:$C,5),0),"False,0")</f>
        <v>0</v>
      </c>
      <c r="AE616" cm="1">
        <f t="array" ref="AE616">IF(FALSE,"True," &amp; IF(_xlfn.XLOOKUP("SrcZone_IsAny",'Scoring_Config'!$A:$A,'Scoring_Config'!$D:$D,"Yes")="Yes",_xlfn.XLOOKUP("SrcZone_IsAny",'Scoring_Config'!$A:$A,'Scoring_Config'!$C:$C,10),0),"False,0")</f>
        <v>0</v>
      </c>
      <c r="AF616" cm="1">
        <f t="array" ref="AF616">IF(FALSE,"True," &amp; IF(_xlfn.XLOOKUP("DstZone_IsAny",'Scoring_Config'!$A:$A,'Scoring_Config'!$D:$D,"Yes")="Yes",_xlfn.XLOOKUP("DstZone_IsAny",'Scoring_Config'!$A:$A,'Scoring_Config'!$C:$C,10),0),"False,0")</f>
        <v>0</v>
      </c>
      <c r="AG616" cm="1">
        <f t="array" ref="AG61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16" cm="1">
        <f t="array" ref="AH616">IF(FALSE,"True," &amp; IF(_xlfn.XLOOKUP("App_Any_OR_RangeGt1000",'Scoring_Config'!$A:$A,'Scoring_Config'!$D:$D,"Yes")="Yes",_xlfn.XLOOKUP("App_Any_OR_RangeGt1000",'Scoring_Config'!$A:$A,'Scoring_Config'!$C:$C,10),0),"False,0")</f>
        <v>0</v>
      </c>
      <c r="AI616" cm="1">
        <f t="array" ref="AI616">IF(FALSE,"True," &amp; IF(_xlfn.XLOOKUP("Service_Insecure_Match",'Scoring_Config'!$A:$A,'Scoring_Config'!$D:$D,"Yes")="Yes",_xlfn.XLOOKUP("Service_Insecure_Match",'Scoring_Config'!$A:$A,'Scoring_Config'!$C:$C,5),0),"False,0")</f>
        <v>0</v>
      </c>
      <c r="AJ616" cm="1">
        <f t="array" ref="AJ616">IF(FALSE,"True," &amp; IF(_xlfn.XLOOKUP("Risky_Inbound",'Scoring_Config'!$A:$A,'Scoring_Config'!$D:$D,"Yes")="Yes",_xlfn.XLOOKUP("Risky_Inbound",'Scoring_Config'!$A:$A,'Scoring_Config'!$C:$C,50),0),"False,0")</f>
        <v>0</v>
      </c>
      <c r="AK616" cm="1">
        <f t="array" ref="AK616">IF(FALSE,"True," &amp; IF(_xlfn.XLOOKUP("Risky_Outbound",'Scoring_Config'!$A:$A,'Scoring_Config'!$D:$D,"Yes")="Yes",_xlfn.XLOOKUP("Risky_Outbound",'Scoring_Config'!$A:$A,'Scoring_Config'!$C:$C,25),0),"False,0")</f>
        <v>0</v>
      </c>
      <c r="AL616" t="s">
        <v>6697</v>
      </c>
      <c r="AM616" cm="1">
        <f t="array" ref="AM61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16" t="s">
        <v>6697</v>
      </c>
      <c r="AO616" t="s">
        <v>6697</v>
      </c>
      <c r="AP616" t="s">
        <v>6697</v>
      </c>
      <c r="AQ616" cm="1">
        <f t="array" ref="AQ616">IF(FALSE,"True," &amp; IF(_xlfn.XLOOKUP("Service_IsAny",'Scoring_Config'!$A:$A,'Scoring_Config'!$D:$D,"Yes")="Yes",_xlfn.XLOOKUP("Service_IsAny",'Scoring_Config'!$A:$A,'Scoring_Config'!$C:$C,0),0),"False,0")</f>
        <v>0</v>
      </c>
      <c r="AR616">
        <v>0</v>
      </c>
      <c r="AS616" cm="1">
        <f t="array" ref="AS616">IF(FALSE,"True," &amp; IF(_xlfn.XLOOKUP("Service_RangeGt1000",'Scoring_Config'!$A:$A,'Scoring_Config'!$D:$D,"Yes")="Yes",_xlfn.XLOOKUP("Service_RangeGt1000",'Scoring_Config'!$A:$A,'Scoring_Config'!$C:$C,0),0),"False,0")</f>
        <v>0</v>
      </c>
      <c r="AT616" cm="1">
        <f t="array" ref="AT616">IF(FALSE,"True," &amp; IF(_xlfn.XLOOKUP("App_IsAny",'Scoring_Config'!$A:$A,'Scoring_Config'!$D:$D,"Yes")="Yes",_xlfn.XLOOKUP("App_IsAny",'Scoring_Config'!$A:$A,'Scoring_Config'!$C:$C,0),0),"False,0")</f>
        <v>0</v>
      </c>
      <c r="AU616">
        <v>1</v>
      </c>
      <c r="AV616" cm="1">
        <f t="array" ref="AV616">IF(FALSE,"True," &amp; IF(_xlfn.XLOOKUP("App_RangeGt1000",'Scoring_Config'!$A:$A,'Scoring_Config'!$D:$D,"Yes")="Yes",_xlfn.XLOOKUP("App_RangeGt1000",'Scoring_Config'!$A:$A,'Scoring_Config'!$C:$C,0),0),"False,0")</f>
        <v>0</v>
      </c>
      <c r="AW616" cm="1">
        <f t="array" ref="AW616">IF(FALSE,"True," &amp; IF(_xlfn.XLOOKUP("Action_IsDenyOrDrop",'Scoring_Config'!$A:$A,'Scoring_Config'!$D:$D,"Yes")="Yes",_xlfn.XLOOKUP("Action_IsDenyOrDrop",'Scoring_Config'!$A:$A,'Scoring_Config'!$C:$C,0),0),"False,0")</f>
        <v>0</v>
      </c>
      <c r="AX616" cm="1">
        <f t="array" ref="AX616">IF(LEFT(AW616,4)="True",0,(IF(LEFT(Y616,4)="True",IF(_xlfn.XLOOKUP("Src_IsAny",'Scoring_Config'!$A:$A,'Scoring_Config'!$D:$D,"Yes")="Yes",_xlfn.XLOOKUP("Src_IsAny",'Scoring_Config'!$A:$A,'Scoring_Config'!$C:$C,10),0),0)+IF(LEFT(Z616,4)="True",IF(_xlfn.XLOOKUP("Src_CIDR_Le_16",'Scoring_Config'!$A:$A,'Scoring_Config'!$D:$D,"Yes")="Yes",_xlfn.XLOOKUP("Src_CIDR_Le_16",'Scoring_Config'!$A:$A,'Scoring_Config'!$C:$C,10),0),0)+IF(LEFT(AA616,4)="True",IF(_xlfn.XLOOKUP("Src_CIDR_17_22",'Scoring_Config'!$A:$A,'Scoring_Config'!$D:$D,"Yes")="Yes",_xlfn.XLOOKUP("Src_CIDR_17_22",'Scoring_Config'!$A:$A,'Scoring_Config'!$C:$C,5),0),0)+IF(LEFT(AB616,4)="True",IF(_xlfn.XLOOKUP("Dst_IsAny",'Scoring_Config'!$A:$A,'Scoring_Config'!$D:$D,"Yes")="Yes",_xlfn.XLOOKUP("Dst_IsAny",'Scoring_Config'!$A:$A,'Scoring_Config'!$C:$C,10),0),0)+IF(LEFT(AC616,4)="True",IF(_xlfn.XLOOKUP("Dst_CIDR_Le_16",'Scoring_Config'!$A:$A,'Scoring_Config'!$D:$D,"Yes")="Yes",_xlfn.XLOOKUP("Dst_CIDR_Le_16",'Scoring_Config'!$A:$A,'Scoring_Config'!$C:$C,10),0),0)+IF(LEFT(AD616,4)="True",IF(_xlfn.XLOOKUP("Dst_CIDR_17_22",'Scoring_Config'!$A:$A,'Scoring_Config'!$D:$D,"Yes")="Yes",_xlfn.XLOOKUP("Dst_CIDR_17_22",'Scoring_Config'!$A:$A,'Scoring_Config'!$C:$C,5),0),0)+IF(LEFT(AE616,4)="True",IF(_xlfn.XLOOKUP("SrcZone_IsAny",'Scoring_Config'!$A:$A,'Scoring_Config'!$D:$D,"Yes")="Yes",_xlfn.XLOOKUP("SrcZone_IsAny",'Scoring_Config'!$A:$A,'Scoring_Config'!$C:$C,10),0),0)+IF(LEFT(AF616,4)="True",IF(_xlfn.XLOOKUP("DstZone_IsAny",'Scoring_Config'!$A:$A,'Scoring_Config'!$D:$D,"Yes")="Yes",_xlfn.XLOOKUP("DstZone_IsAny",'Scoring_Config'!$A:$A,'Scoring_Config'!$C:$C,10),0),0)+IF(LEFT(AG616,4)="True",IF(_xlfn.XLOOKUP("Service_Any_OR_RangeGt1000",'Scoring_Config'!$A:$A,'Scoring_Config'!$D:$D,"Yes")="Yes",_xlfn.XLOOKUP("Service_Any_OR_RangeGt1000",'Scoring_Config'!$A:$A,'Scoring_Config'!$C:$C,10),0),0)+IF(LEFT(AH616,4)="True",IF(_xlfn.XLOOKUP("App_Any_OR_RangeGt1000",'Scoring_Config'!$A:$A,'Scoring_Config'!$D:$D,"Yes")="Yes",_xlfn.XLOOKUP("App_Any_OR_RangeGt1000",'Scoring_Config'!$A:$A,'Scoring_Config'!$C:$C,10),0),0)+IF(LEFT(AI616,4)="True",IF(_xlfn.XLOOKUP("Service_Insecure_Match",'Scoring_Config'!$A:$A,'Scoring_Config'!$D:$D,"Yes")="Yes",_xlfn.XLOOKUP("Service_Insecure_Match",'Scoring_Config'!$A:$A,'Scoring_Config'!$C:$C,5),0),0)+IF(LEFT(AJ616,4)="True",IF(_xlfn.XLOOKUP("Risky_Inbound",'Scoring_Config'!$A:$A,'Scoring_Config'!$D:$D,"Yes")="Yes",_xlfn.XLOOKUP("Risky_Inbound",'Scoring_Config'!$A:$A,'Scoring_Config'!$C:$C,50),0),0)+IF(LEFT(AK616,4)="True",IF(_xlfn.XLOOKUP("Risky_Outbound",'Scoring_Config'!$A:$A,'Scoring_Config'!$D:$D,"Yes")="Yes",_xlfn.XLOOKUP("Risky_Outbound",'Scoring_Config'!$A:$A,'Scoring_Config'!$C:$C,25),0),0)+IF(LEFT(AZ616,4)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616,FIND(",",AL616)+1,100)),0)+IF(LEFT(AM616,4)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616,FIND(",",AN616)+1,100)),0)+IF(_xlfn.XLOOKUP("Profile_Scoring",'Scoring_Config'!$A:$A,'Scoring_Config'!$D:$D,"Yes")="Yes",VALUE(MID(AO616,FIND(",",AO616)+1,100)),0)+IF(_xlfn.XLOOKUP("Options_Scoring",'Scoring_Config'!$A:$A,'Scoring_Config'!$D:$D,"Yes")="Yes",VALUE(MID(AP616,FIND(",",AP616)+1,100)),0)))</f>
        <v>0</v>
      </c>
      <c r="AZ616" cm="1">
        <f t="array" ref="AZ616">IF(FALSE,"True," &amp; IF(_xlfn.XLOOKUP("Migrate_Insecure",'Scoring_Config'!$A:$A,'Scoring_Config'!$D:$D,"Yes")="Yes",_xlfn.XLOOKUP("Migrate_Insecure",'Scoring_Config'!$A:$A,'Scoring_Config'!$C:$C,10),0),"False,0")</f>
        <v>0</v>
      </c>
    </row>
    <row r="617" spans="1:52">
      <c r="A617" t="s">
        <v>1979</v>
      </c>
      <c r="B617" t="s">
        <v>2590</v>
      </c>
      <c r="C617" t="s">
        <v>3542</v>
      </c>
      <c r="D617" t="s">
        <v>3545</v>
      </c>
      <c r="E617" t="s">
        <v>3563</v>
      </c>
      <c r="F617" t="s">
        <v>3674</v>
      </c>
      <c r="G617" t="s">
        <v>90</v>
      </c>
      <c r="H617" t="s">
        <v>174</v>
      </c>
      <c r="I617" t="s">
        <v>3916</v>
      </c>
      <c r="J617" t="s">
        <v>523</v>
      </c>
      <c r="K617" t="s">
        <v>1667</v>
      </c>
      <c r="L617" t="s">
        <v>1460</v>
      </c>
      <c r="M617" t="s">
        <v>1974</v>
      </c>
      <c r="N617" t="s">
        <v>4315</v>
      </c>
      <c r="O617" t="s">
        <v>4319</v>
      </c>
      <c r="P617" t="s">
        <v>4322</v>
      </c>
      <c r="Q617" t="s">
        <v>4774</v>
      </c>
      <c r="R617" t="s">
        <v>5440</v>
      </c>
      <c r="S617" t="s">
        <v>5440</v>
      </c>
      <c r="T617" t="s">
        <v>5726</v>
      </c>
      <c r="U617" t="s">
        <v>6264</v>
      </c>
      <c r="Y617" cm="1">
        <f t="array" ref="Y617">IF(FALSE,"True," &amp; IF(_xlfn.XLOOKUP("Src_IsAny",'Scoring_Config'!$A:$A,'Scoring_Config'!$D:$D,"Yes")="Yes",_xlfn.XLOOKUP("Src_IsAny",'Scoring_Config'!$A:$A,'Scoring_Config'!$C:$C,10),0),"False,0")</f>
        <v>0</v>
      </c>
      <c r="Z617" cm="1">
        <f t="array" ref="Z617">IF(FALSE,"True," &amp; IF(_xlfn.XLOOKUP("Src_CIDR_Le_16",'Scoring_Config'!$A:$A,'Scoring_Config'!$D:$D,"Yes")="Yes",_xlfn.XLOOKUP("Src_CIDR_Le_16",'Scoring_Config'!$A:$A,'Scoring_Config'!$C:$C,10),0),"False,0")</f>
        <v>0</v>
      </c>
      <c r="AA617" cm="1">
        <f t="array" ref="AA617">IF(FALSE,"True," &amp; IF(_xlfn.XLOOKUP("Src_CIDR_17_22",'Scoring_Config'!$A:$A,'Scoring_Config'!$D:$D,"Yes")="Yes",_xlfn.XLOOKUP("Src_CIDR_17_22",'Scoring_Config'!$A:$A,'Scoring_Config'!$C:$C,5),0),"False,0")</f>
        <v>0</v>
      </c>
      <c r="AB617" cm="1">
        <f t="array" ref="AB617">IF(FALSE,"True," &amp; IF(_xlfn.XLOOKUP("Dst_IsAny",'Scoring_Config'!$A:$A,'Scoring_Config'!$D:$D,"Yes")="Yes",_xlfn.XLOOKUP("Dst_IsAny",'Scoring_Config'!$A:$A,'Scoring_Config'!$C:$C,10),0),"False,0")</f>
        <v>0</v>
      </c>
      <c r="AC617" cm="1">
        <f t="array" ref="AC617">IF(FALSE,"True," &amp; IF(_xlfn.XLOOKUP("Dst_CIDR_Le_16",'Scoring_Config'!$A:$A,'Scoring_Config'!$D:$D,"Yes")="Yes",_xlfn.XLOOKUP("Dst_CIDR_Le_16",'Scoring_Config'!$A:$A,'Scoring_Config'!$C:$C,10),0),"False,0")</f>
        <v>0</v>
      </c>
      <c r="AD617" cm="1">
        <f t="array" ref="AD617">IF(FALSE,"True," &amp; IF(_xlfn.XLOOKUP("Dst_CIDR_17_22",'Scoring_Config'!$A:$A,'Scoring_Config'!$D:$D,"Yes")="Yes",_xlfn.XLOOKUP("Dst_CIDR_17_22",'Scoring_Config'!$A:$A,'Scoring_Config'!$C:$C,5),0),"False,0")</f>
        <v>0</v>
      </c>
      <c r="AE617" cm="1">
        <f t="array" ref="AE617">IF(FALSE,"True," &amp; IF(_xlfn.XLOOKUP("SrcZone_IsAny",'Scoring_Config'!$A:$A,'Scoring_Config'!$D:$D,"Yes")="Yes",_xlfn.XLOOKUP("SrcZone_IsAny",'Scoring_Config'!$A:$A,'Scoring_Config'!$C:$C,10),0),"False,0")</f>
        <v>0</v>
      </c>
      <c r="AF617" cm="1">
        <f t="array" ref="AF617">IF(FALSE,"True," &amp; IF(_xlfn.XLOOKUP("DstZone_IsAny",'Scoring_Config'!$A:$A,'Scoring_Config'!$D:$D,"Yes")="Yes",_xlfn.XLOOKUP("DstZone_IsAny",'Scoring_Config'!$A:$A,'Scoring_Config'!$C:$C,10),0),"False,0")</f>
        <v>0</v>
      </c>
      <c r="AG617" cm="1">
        <f t="array" ref="AG61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17" cm="1">
        <f t="array" ref="AH617">IF(FALSE,"True," &amp; IF(_xlfn.XLOOKUP("App_Any_OR_RangeGt1000",'Scoring_Config'!$A:$A,'Scoring_Config'!$D:$D,"Yes")="Yes",_xlfn.XLOOKUP("App_Any_OR_RangeGt1000",'Scoring_Config'!$A:$A,'Scoring_Config'!$C:$C,10),0),"False,0")</f>
        <v>0</v>
      </c>
      <c r="AI617" cm="1">
        <f t="array" ref="AI617">IF(FALSE,"True," &amp; IF(_xlfn.XLOOKUP("Service_Insecure_Match",'Scoring_Config'!$A:$A,'Scoring_Config'!$D:$D,"Yes")="Yes",_xlfn.XLOOKUP("Service_Insecure_Match",'Scoring_Config'!$A:$A,'Scoring_Config'!$C:$C,5),0),"False,0")</f>
        <v>0</v>
      </c>
      <c r="AJ617" cm="1">
        <f t="array" ref="AJ617">IF(FALSE,"True," &amp; IF(_xlfn.XLOOKUP("Risky_Inbound",'Scoring_Config'!$A:$A,'Scoring_Config'!$D:$D,"Yes")="Yes",_xlfn.XLOOKUP("Risky_Inbound",'Scoring_Config'!$A:$A,'Scoring_Config'!$C:$C,50),0),"False,0")</f>
        <v>0</v>
      </c>
      <c r="AK617" cm="1">
        <f t="array" ref="AK617">IF(FALSE,"True," &amp; IF(_xlfn.XLOOKUP("Risky_Outbound",'Scoring_Config'!$A:$A,'Scoring_Config'!$D:$D,"Yes")="Yes",_xlfn.XLOOKUP("Risky_Outbound",'Scoring_Config'!$A:$A,'Scoring_Config'!$C:$C,25),0),"False,0")</f>
        <v>0</v>
      </c>
      <c r="AL617" t="s">
        <v>6697</v>
      </c>
      <c r="AM617" cm="1">
        <f t="array" ref="AM61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17" t="s">
        <v>6697</v>
      </c>
      <c r="AO617" t="s">
        <v>6697</v>
      </c>
      <c r="AP617" t="s">
        <v>6697</v>
      </c>
      <c r="AQ617" cm="1">
        <f t="array" ref="AQ617">IF(FALSE,"True," &amp; IF(_xlfn.XLOOKUP("Service_IsAny",'Scoring_Config'!$A:$A,'Scoring_Config'!$D:$D,"Yes")="Yes",_xlfn.XLOOKUP("Service_IsAny",'Scoring_Config'!$A:$A,'Scoring_Config'!$C:$C,0),0),"False,0")</f>
        <v>0</v>
      </c>
      <c r="AR617">
        <v>3</v>
      </c>
      <c r="AS617" cm="1">
        <f t="array" ref="AS617">IF(FALSE,"True," &amp; IF(_xlfn.XLOOKUP("Service_RangeGt1000",'Scoring_Config'!$A:$A,'Scoring_Config'!$D:$D,"Yes")="Yes",_xlfn.XLOOKUP("Service_RangeGt1000",'Scoring_Config'!$A:$A,'Scoring_Config'!$C:$C,0),0),"False,0")</f>
        <v>0</v>
      </c>
      <c r="AT617" cm="1">
        <f t="array" ref="AT617">IF(FALSE,"True," &amp; IF(_xlfn.XLOOKUP("App_IsAny",'Scoring_Config'!$A:$A,'Scoring_Config'!$D:$D,"Yes")="Yes",_xlfn.XLOOKUP("App_IsAny",'Scoring_Config'!$A:$A,'Scoring_Config'!$C:$C,0),0),"False,0")</f>
        <v>0</v>
      </c>
      <c r="AU617">
        <v>1</v>
      </c>
      <c r="AV617" cm="1">
        <f t="array" ref="AV617">IF(FALSE,"True," &amp; IF(_xlfn.XLOOKUP("App_RangeGt1000",'Scoring_Config'!$A:$A,'Scoring_Config'!$D:$D,"Yes")="Yes",_xlfn.XLOOKUP("App_RangeGt1000",'Scoring_Config'!$A:$A,'Scoring_Config'!$C:$C,0),0),"False,0")</f>
        <v>0</v>
      </c>
      <c r="AW617" cm="1">
        <f t="array" ref="AW617">IF(FALSE,"True," &amp; IF(_xlfn.XLOOKUP("Action_IsDenyOrDrop",'Scoring_Config'!$A:$A,'Scoring_Config'!$D:$D,"Yes")="Yes",_xlfn.XLOOKUP("Action_IsDenyOrDrop",'Scoring_Config'!$A:$A,'Scoring_Config'!$C:$C,0),0),"False,0")</f>
        <v>0</v>
      </c>
      <c r="AX617" cm="1">
        <f t="array" ref="AX617">IF(LEFT(AW617,4)="True",0,(IF(LEFT(Y617,4)="True",IF(_xlfn.XLOOKUP("Src_IsAny",'Scoring_Config'!$A:$A,'Scoring_Config'!$D:$D,"Yes")="Yes",_xlfn.XLOOKUP("Src_IsAny",'Scoring_Config'!$A:$A,'Scoring_Config'!$C:$C,10),0),0)+IF(LEFT(Z617,4)="True",IF(_xlfn.XLOOKUP("Src_CIDR_Le_16",'Scoring_Config'!$A:$A,'Scoring_Config'!$D:$D,"Yes")="Yes",_xlfn.XLOOKUP("Src_CIDR_Le_16",'Scoring_Config'!$A:$A,'Scoring_Config'!$C:$C,10),0),0)+IF(LEFT(AA617,4)="True",IF(_xlfn.XLOOKUP("Src_CIDR_17_22",'Scoring_Config'!$A:$A,'Scoring_Config'!$D:$D,"Yes")="Yes",_xlfn.XLOOKUP("Src_CIDR_17_22",'Scoring_Config'!$A:$A,'Scoring_Config'!$C:$C,5),0),0)+IF(LEFT(AB617,4)="True",IF(_xlfn.XLOOKUP("Dst_IsAny",'Scoring_Config'!$A:$A,'Scoring_Config'!$D:$D,"Yes")="Yes",_xlfn.XLOOKUP("Dst_IsAny",'Scoring_Config'!$A:$A,'Scoring_Config'!$C:$C,10),0),0)+IF(LEFT(AC617,4)="True",IF(_xlfn.XLOOKUP("Dst_CIDR_Le_16",'Scoring_Config'!$A:$A,'Scoring_Config'!$D:$D,"Yes")="Yes",_xlfn.XLOOKUP("Dst_CIDR_Le_16",'Scoring_Config'!$A:$A,'Scoring_Config'!$C:$C,10),0),0)+IF(LEFT(AD617,4)="True",IF(_xlfn.XLOOKUP("Dst_CIDR_17_22",'Scoring_Config'!$A:$A,'Scoring_Config'!$D:$D,"Yes")="Yes",_xlfn.XLOOKUP("Dst_CIDR_17_22",'Scoring_Config'!$A:$A,'Scoring_Config'!$C:$C,5),0),0)+IF(LEFT(AE617,4)="True",IF(_xlfn.XLOOKUP("SrcZone_IsAny",'Scoring_Config'!$A:$A,'Scoring_Config'!$D:$D,"Yes")="Yes",_xlfn.XLOOKUP("SrcZone_IsAny",'Scoring_Config'!$A:$A,'Scoring_Config'!$C:$C,10),0),0)+IF(LEFT(AF617,4)="True",IF(_xlfn.XLOOKUP("DstZone_IsAny",'Scoring_Config'!$A:$A,'Scoring_Config'!$D:$D,"Yes")="Yes",_xlfn.XLOOKUP("DstZone_IsAny",'Scoring_Config'!$A:$A,'Scoring_Config'!$C:$C,10),0),0)+IF(LEFT(AG617,4)="True",IF(_xlfn.XLOOKUP("Service_Any_OR_RangeGt1000",'Scoring_Config'!$A:$A,'Scoring_Config'!$D:$D,"Yes")="Yes",_xlfn.XLOOKUP("Service_Any_OR_RangeGt1000",'Scoring_Config'!$A:$A,'Scoring_Config'!$C:$C,10),0),0)+IF(LEFT(AH617,4)="True",IF(_xlfn.XLOOKUP("App_Any_OR_RangeGt1000",'Scoring_Config'!$A:$A,'Scoring_Config'!$D:$D,"Yes")="Yes",_xlfn.XLOOKUP("App_Any_OR_RangeGt1000",'Scoring_Config'!$A:$A,'Scoring_Config'!$C:$C,10),0),0)+IF(LEFT(AI617,4)="True",IF(_xlfn.XLOOKUP("Service_Insecure_Match",'Scoring_Config'!$A:$A,'Scoring_Config'!$D:$D,"Yes")="Yes",_xlfn.XLOOKUP("Service_Insecure_Match",'Scoring_Config'!$A:$A,'Scoring_Config'!$C:$C,5),0),0)+IF(LEFT(AJ617,4)="True",IF(_xlfn.XLOOKUP("Risky_Inbound",'Scoring_Config'!$A:$A,'Scoring_Config'!$D:$D,"Yes")="Yes",_xlfn.XLOOKUP("Risky_Inbound",'Scoring_Config'!$A:$A,'Scoring_Config'!$C:$C,50),0),0)+IF(LEFT(AK617,4)="True",IF(_xlfn.XLOOKUP("Risky_Outbound",'Scoring_Config'!$A:$A,'Scoring_Config'!$D:$D,"Yes")="Yes",_xlfn.XLOOKUP("Risky_Outbound",'Scoring_Config'!$A:$A,'Scoring_Config'!$C:$C,25),0),0)+IF(LEFT(AZ617,4)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617,FIND(",",AL617)+1,100)),0)+IF(LEFT(AM617,4)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617,FIND(",",AN617)+1,100)),0)+IF(_xlfn.XLOOKUP("Profile_Scoring",'Scoring_Config'!$A:$A,'Scoring_Config'!$D:$D,"Yes")="Yes",VALUE(MID(AO617,FIND(",",AO617)+1,100)),0)+IF(_xlfn.XLOOKUP("Options_Scoring",'Scoring_Config'!$A:$A,'Scoring_Config'!$D:$D,"Yes")="Yes",VALUE(MID(AP617,FIND(",",AP617)+1,100)),0)))</f>
        <v>0</v>
      </c>
      <c r="AZ617" cm="1">
        <f t="array" ref="AZ617">IF(FALSE,"True," &amp; IF(_xlfn.XLOOKUP("Migrate_Insecure",'Scoring_Config'!$A:$A,'Scoring_Config'!$D:$D,"Yes")="Yes",_xlfn.XLOOKUP("Migrate_Insecure",'Scoring_Config'!$A:$A,'Scoring_Config'!$C:$C,10),0),"False,0")</f>
        <v>0</v>
      </c>
    </row>
    <row r="618" spans="1:52">
      <c r="A618" t="s">
        <v>1979</v>
      </c>
      <c r="B618" t="s">
        <v>2591</v>
      </c>
      <c r="C618" t="s">
        <v>3542</v>
      </c>
      <c r="D618" t="s">
        <v>3545</v>
      </c>
      <c r="E618" t="s">
        <v>3563</v>
      </c>
      <c r="F618" t="s">
        <v>3607</v>
      </c>
      <c r="G618" t="s">
        <v>90</v>
      </c>
      <c r="H618" t="s">
        <v>174</v>
      </c>
      <c r="I618" t="s">
        <v>3817</v>
      </c>
      <c r="J618" t="s">
        <v>524</v>
      </c>
      <c r="K618" t="s">
        <v>1667</v>
      </c>
      <c r="L618" t="s">
        <v>1460</v>
      </c>
      <c r="M618" t="s">
        <v>1974</v>
      </c>
      <c r="N618" t="s">
        <v>4315</v>
      </c>
      <c r="O618" t="s">
        <v>4319</v>
      </c>
      <c r="P618" t="s">
        <v>4321</v>
      </c>
      <c r="Q618" t="s">
        <v>4775</v>
      </c>
      <c r="R618" t="s">
        <v>5440</v>
      </c>
      <c r="S618" t="s">
        <v>5440</v>
      </c>
      <c r="T618" t="s">
        <v>5752</v>
      </c>
      <c r="U618" t="s">
        <v>5582</v>
      </c>
      <c r="Y618" cm="1">
        <f t="array" ref="Y618">IF(FALSE,"True," &amp; IF(_xlfn.XLOOKUP("Src_IsAny",'Scoring_Config'!$A:$A,'Scoring_Config'!$D:$D,"Yes")="Yes",_xlfn.XLOOKUP("Src_IsAny",'Scoring_Config'!$A:$A,'Scoring_Config'!$C:$C,10),0),"False,0")</f>
        <v>0</v>
      </c>
      <c r="Z618" cm="1">
        <f t="array" ref="Z618">IF(FALSE,"True," &amp; IF(_xlfn.XLOOKUP("Src_CIDR_Le_16",'Scoring_Config'!$A:$A,'Scoring_Config'!$D:$D,"Yes")="Yes",_xlfn.XLOOKUP("Src_CIDR_Le_16",'Scoring_Config'!$A:$A,'Scoring_Config'!$C:$C,10),0),"False,0")</f>
        <v>0</v>
      </c>
      <c r="AA618" cm="1">
        <f t="array" ref="AA618">IF(FALSE,"True," &amp; IF(_xlfn.XLOOKUP("Src_CIDR_17_22",'Scoring_Config'!$A:$A,'Scoring_Config'!$D:$D,"Yes")="Yes",_xlfn.XLOOKUP("Src_CIDR_17_22",'Scoring_Config'!$A:$A,'Scoring_Config'!$C:$C,5),0),"False,0")</f>
        <v>0</v>
      </c>
      <c r="AB618" cm="1">
        <f t="array" ref="AB618">IF(FALSE,"True," &amp; IF(_xlfn.XLOOKUP("Dst_IsAny",'Scoring_Config'!$A:$A,'Scoring_Config'!$D:$D,"Yes")="Yes",_xlfn.XLOOKUP("Dst_IsAny",'Scoring_Config'!$A:$A,'Scoring_Config'!$C:$C,10),0),"False,0")</f>
        <v>0</v>
      </c>
      <c r="AC618" cm="1">
        <f t="array" ref="AC618">IF(FALSE,"True," &amp; IF(_xlfn.XLOOKUP("Dst_CIDR_Le_16",'Scoring_Config'!$A:$A,'Scoring_Config'!$D:$D,"Yes")="Yes",_xlfn.XLOOKUP("Dst_CIDR_Le_16",'Scoring_Config'!$A:$A,'Scoring_Config'!$C:$C,10),0),"False,0")</f>
        <v>0</v>
      </c>
      <c r="AD618" cm="1">
        <f t="array" ref="AD618">IF(FALSE,"True," &amp; IF(_xlfn.XLOOKUP("Dst_CIDR_17_22",'Scoring_Config'!$A:$A,'Scoring_Config'!$D:$D,"Yes")="Yes",_xlfn.XLOOKUP("Dst_CIDR_17_22",'Scoring_Config'!$A:$A,'Scoring_Config'!$C:$C,5),0),"False,0")</f>
        <v>0</v>
      </c>
      <c r="AE618" cm="1">
        <f t="array" ref="AE618">IF(FALSE,"True," &amp; IF(_xlfn.XLOOKUP("SrcZone_IsAny",'Scoring_Config'!$A:$A,'Scoring_Config'!$D:$D,"Yes")="Yes",_xlfn.XLOOKUP("SrcZone_IsAny",'Scoring_Config'!$A:$A,'Scoring_Config'!$C:$C,10),0),"False,0")</f>
        <v>0</v>
      </c>
      <c r="AF618" cm="1">
        <f t="array" ref="AF618">IF(FALSE,"True," &amp; IF(_xlfn.XLOOKUP("DstZone_IsAny",'Scoring_Config'!$A:$A,'Scoring_Config'!$D:$D,"Yes")="Yes",_xlfn.XLOOKUP("DstZone_IsAny",'Scoring_Config'!$A:$A,'Scoring_Config'!$C:$C,10),0),"False,0")</f>
        <v>0</v>
      </c>
      <c r="AG618" cm="1">
        <f t="array" ref="AG61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18" cm="1">
        <f t="array" ref="AH618">IF(FALSE,"True," &amp; IF(_xlfn.XLOOKUP("App_Any_OR_RangeGt1000",'Scoring_Config'!$A:$A,'Scoring_Config'!$D:$D,"Yes")="Yes",_xlfn.XLOOKUP("App_Any_OR_RangeGt1000",'Scoring_Config'!$A:$A,'Scoring_Config'!$C:$C,10),0),"False,0")</f>
        <v>0</v>
      </c>
      <c r="AI618" cm="1">
        <f t="array" ref="AI618">IF(FALSE,"True," &amp; IF(_xlfn.XLOOKUP("Service_Insecure_Match",'Scoring_Config'!$A:$A,'Scoring_Config'!$D:$D,"Yes")="Yes",_xlfn.XLOOKUP("Service_Insecure_Match",'Scoring_Config'!$A:$A,'Scoring_Config'!$C:$C,5),0),"False,0")</f>
        <v>0</v>
      </c>
      <c r="AJ618" cm="1">
        <f t="array" ref="AJ618">IF(FALSE,"True," &amp; IF(_xlfn.XLOOKUP("Risky_Inbound",'Scoring_Config'!$A:$A,'Scoring_Config'!$D:$D,"Yes")="Yes",_xlfn.XLOOKUP("Risky_Inbound",'Scoring_Config'!$A:$A,'Scoring_Config'!$C:$C,50),0),"False,0")</f>
        <v>0</v>
      </c>
      <c r="AK618" cm="1">
        <f t="array" ref="AK618">IF(FALSE,"True," &amp; IF(_xlfn.XLOOKUP("Risky_Outbound",'Scoring_Config'!$A:$A,'Scoring_Config'!$D:$D,"Yes")="Yes",_xlfn.XLOOKUP("Risky_Outbound",'Scoring_Config'!$A:$A,'Scoring_Config'!$C:$C,25),0),"False,0")</f>
        <v>0</v>
      </c>
      <c r="AL618" t="s">
        <v>6700</v>
      </c>
      <c r="AM618" cm="1">
        <f t="array" ref="AM61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18" t="s">
        <v>6697</v>
      </c>
      <c r="AO618" t="s">
        <v>6697</v>
      </c>
      <c r="AP618" t="s">
        <v>6697</v>
      </c>
      <c r="AQ618" cm="1">
        <f t="array" ref="AQ618">IF(FALSE,"True," &amp; IF(_xlfn.XLOOKUP("Service_IsAny",'Scoring_Config'!$A:$A,'Scoring_Config'!$D:$D,"Yes")="Yes",_xlfn.XLOOKUP("Service_IsAny",'Scoring_Config'!$A:$A,'Scoring_Config'!$C:$C,0),0),"False,0")</f>
        <v>0</v>
      </c>
      <c r="AR618">
        <v>3</v>
      </c>
      <c r="AS618" cm="1">
        <f t="array" ref="AS618">IF(FALSE,"True," &amp; IF(_xlfn.XLOOKUP("Service_RangeGt1000",'Scoring_Config'!$A:$A,'Scoring_Config'!$D:$D,"Yes")="Yes",_xlfn.XLOOKUP("Service_RangeGt1000",'Scoring_Config'!$A:$A,'Scoring_Config'!$C:$C,0),0),"False,0")</f>
        <v>0</v>
      </c>
      <c r="AT618" cm="1">
        <f t="array" ref="AT618">IF(FALSE,"True," &amp; IF(_xlfn.XLOOKUP("App_IsAny",'Scoring_Config'!$A:$A,'Scoring_Config'!$D:$D,"Yes")="Yes",_xlfn.XLOOKUP("App_IsAny",'Scoring_Config'!$A:$A,'Scoring_Config'!$C:$C,0),0),"False,0")</f>
        <v>0</v>
      </c>
      <c r="AU618">
        <v>1</v>
      </c>
      <c r="AV618" cm="1">
        <f t="array" ref="AV618">IF(FALSE,"True," &amp; IF(_xlfn.XLOOKUP("App_RangeGt1000",'Scoring_Config'!$A:$A,'Scoring_Config'!$D:$D,"Yes")="Yes",_xlfn.XLOOKUP("App_RangeGt1000",'Scoring_Config'!$A:$A,'Scoring_Config'!$C:$C,0),0),"False,0")</f>
        <v>0</v>
      </c>
      <c r="AW618" cm="1">
        <f t="array" ref="AW618">IF(FALSE,"True," &amp; IF(_xlfn.XLOOKUP("Action_IsDenyOrDrop",'Scoring_Config'!$A:$A,'Scoring_Config'!$D:$D,"Yes")="Yes",_xlfn.XLOOKUP("Action_IsDenyOrDrop",'Scoring_Config'!$A:$A,'Scoring_Config'!$C:$C,0),0),"False,0")</f>
        <v>0</v>
      </c>
      <c r="AX618" cm="1">
        <f t="array" ref="AX618">IF(LEFT(AW618,4)="True",0,(IF(LEFT(Y618,4)="True",IF(_xlfn.XLOOKUP("Src_IsAny",'Scoring_Config'!$A:$A,'Scoring_Config'!$D:$D,"Yes")="Yes",_xlfn.XLOOKUP("Src_IsAny",'Scoring_Config'!$A:$A,'Scoring_Config'!$C:$C,10),0),0)+IF(LEFT(Z618,4)="True",IF(_xlfn.XLOOKUP("Src_CIDR_Le_16",'Scoring_Config'!$A:$A,'Scoring_Config'!$D:$D,"Yes")="Yes",_xlfn.XLOOKUP("Src_CIDR_Le_16",'Scoring_Config'!$A:$A,'Scoring_Config'!$C:$C,10),0),0)+IF(LEFT(AA618,4)="True",IF(_xlfn.XLOOKUP("Src_CIDR_17_22",'Scoring_Config'!$A:$A,'Scoring_Config'!$D:$D,"Yes")="Yes",_xlfn.XLOOKUP("Src_CIDR_17_22",'Scoring_Config'!$A:$A,'Scoring_Config'!$C:$C,5),0),0)+IF(LEFT(AB618,4)="True",IF(_xlfn.XLOOKUP("Dst_IsAny",'Scoring_Config'!$A:$A,'Scoring_Config'!$D:$D,"Yes")="Yes",_xlfn.XLOOKUP("Dst_IsAny",'Scoring_Config'!$A:$A,'Scoring_Config'!$C:$C,10),0),0)+IF(LEFT(AC618,4)="True",IF(_xlfn.XLOOKUP("Dst_CIDR_Le_16",'Scoring_Config'!$A:$A,'Scoring_Config'!$D:$D,"Yes")="Yes",_xlfn.XLOOKUP("Dst_CIDR_Le_16",'Scoring_Config'!$A:$A,'Scoring_Config'!$C:$C,10),0),0)+IF(LEFT(AD618,4)="True",IF(_xlfn.XLOOKUP("Dst_CIDR_17_22",'Scoring_Config'!$A:$A,'Scoring_Config'!$D:$D,"Yes")="Yes",_xlfn.XLOOKUP("Dst_CIDR_17_22",'Scoring_Config'!$A:$A,'Scoring_Config'!$C:$C,5),0),0)+IF(LEFT(AE618,4)="True",IF(_xlfn.XLOOKUP("SrcZone_IsAny",'Scoring_Config'!$A:$A,'Scoring_Config'!$D:$D,"Yes")="Yes",_xlfn.XLOOKUP("SrcZone_IsAny",'Scoring_Config'!$A:$A,'Scoring_Config'!$C:$C,10),0),0)+IF(LEFT(AF618,4)="True",IF(_xlfn.XLOOKUP("DstZone_IsAny",'Scoring_Config'!$A:$A,'Scoring_Config'!$D:$D,"Yes")="Yes",_xlfn.XLOOKUP("DstZone_IsAny",'Scoring_Config'!$A:$A,'Scoring_Config'!$C:$C,10),0),0)+IF(LEFT(AG618,4)="True",IF(_xlfn.XLOOKUP("Service_Any_OR_RangeGt1000",'Scoring_Config'!$A:$A,'Scoring_Config'!$D:$D,"Yes")="Yes",_xlfn.XLOOKUP("Service_Any_OR_RangeGt1000",'Scoring_Config'!$A:$A,'Scoring_Config'!$C:$C,10),0),0)+IF(LEFT(AH618,4)="True",IF(_xlfn.XLOOKUP("App_Any_OR_RangeGt1000",'Scoring_Config'!$A:$A,'Scoring_Config'!$D:$D,"Yes")="Yes",_xlfn.XLOOKUP("App_Any_OR_RangeGt1000",'Scoring_Config'!$A:$A,'Scoring_Config'!$C:$C,10),0),0)+IF(LEFT(AI618,4)="True",IF(_xlfn.XLOOKUP("Service_Insecure_Match",'Scoring_Config'!$A:$A,'Scoring_Config'!$D:$D,"Yes")="Yes",_xlfn.XLOOKUP("Service_Insecure_Match",'Scoring_Config'!$A:$A,'Scoring_Config'!$C:$C,5),0),0)+IF(LEFT(AJ618,4)="True",IF(_xlfn.XLOOKUP("Risky_Inbound",'Scoring_Config'!$A:$A,'Scoring_Config'!$D:$D,"Yes")="Yes",_xlfn.XLOOKUP("Risky_Inbound",'Scoring_Config'!$A:$A,'Scoring_Config'!$C:$C,50),0),0)+IF(LEFT(AK618,4)="True",IF(_xlfn.XLOOKUP("Risky_Outbound",'Scoring_Config'!$A:$A,'Scoring_Config'!$D:$D,"Yes")="Yes",_xlfn.XLOOKUP("Risky_Outbound",'Scoring_Config'!$A:$A,'Scoring_Config'!$C:$C,25),0),0)+IF(LEFT(AZ618,4)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618,FIND(",",AL618)+1,100)),0)+IF(LEFT(AM618,4)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618,FIND(",",AN618)+1,100)),0)+IF(_xlfn.XLOOKUP("Profile_Scoring",'Scoring_Config'!$A:$A,'Scoring_Config'!$D:$D,"Yes")="Yes",VALUE(MID(AO618,FIND(",",AO618)+1,100)),0)+IF(_xlfn.XLOOKUP("Options_Scoring",'Scoring_Config'!$A:$A,'Scoring_Config'!$D:$D,"Yes")="Yes",VALUE(MID(AP618,FIND(",",AP618)+1,100)),0)))</f>
        <v>0</v>
      </c>
      <c r="AZ618" cm="1">
        <f t="array" ref="AZ618">IF(FALSE,"True," &amp; IF(_xlfn.XLOOKUP("Migrate_Insecure",'Scoring_Config'!$A:$A,'Scoring_Config'!$D:$D,"Yes")="Yes",_xlfn.XLOOKUP("Migrate_Insecure",'Scoring_Config'!$A:$A,'Scoring_Config'!$C:$C,10),0),"False,0")</f>
        <v>0</v>
      </c>
    </row>
    <row r="619" spans="1:52">
      <c r="A619" t="s">
        <v>1979</v>
      </c>
      <c r="B619" t="s">
        <v>2592</v>
      </c>
      <c r="C619" t="s">
        <v>3542</v>
      </c>
      <c r="D619" t="s">
        <v>3545</v>
      </c>
      <c r="E619" t="s">
        <v>3563</v>
      </c>
      <c r="F619" t="s">
        <v>3609</v>
      </c>
      <c r="G619" t="s">
        <v>161</v>
      </c>
      <c r="H619" t="s">
        <v>174</v>
      </c>
      <c r="I619" t="s">
        <v>4093</v>
      </c>
      <c r="J619" t="s">
        <v>1002</v>
      </c>
      <c r="K619" t="s">
        <v>1662</v>
      </c>
      <c r="L619" t="s">
        <v>1461</v>
      </c>
      <c r="M619" t="s">
        <v>1974</v>
      </c>
      <c r="N619" t="s">
        <v>4315</v>
      </c>
      <c r="O619" t="s">
        <v>4319</v>
      </c>
      <c r="P619" t="s">
        <v>4321</v>
      </c>
      <c r="Q619" t="s">
        <v>4776</v>
      </c>
      <c r="R619" t="s">
        <v>5439</v>
      </c>
      <c r="S619" t="s">
        <v>4324</v>
      </c>
      <c r="T619" t="s">
        <v>5726</v>
      </c>
      <c r="U619" t="s">
        <v>6265</v>
      </c>
      <c r="Y619" cm="1">
        <f t="array" ref="Y619">IF(FALSE,"True," &amp; IF(_xlfn.XLOOKUP("Src_IsAny",'Scoring_Config'!$A:$A,'Scoring_Config'!$D:$D,"Yes")="Yes",_xlfn.XLOOKUP("Src_IsAny",'Scoring_Config'!$A:$A,'Scoring_Config'!$C:$C,10),0),"False,0")</f>
        <v>0</v>
      </c>
      <c r="Z619" cm="1">
        <f t="array" ref="Z619">IF(FALSE,"True," &amp; IF(_xlfn.XLOOKUP("Src_CIDR_Le_16",'Scoring_Config'!$A:$A,'Scoring_Config'!$D:$D,"Yes")="Yes",_xlfn.XLOOKUP("Src_CIDR_Le_16",'Scoring_Config'!$A:$A,'Scoring_Config'!$C:$C,10),0),"False,0")</f>
        <v>0</v>
      </c>
      <c r="AA619" cm="1">
        <f t="array" ref="AA619">IF(FALSE,"True," &amp; IF(_xlfn.XLOOKUP("Src_CIDR_17_22",'Scoring_Config'!$A:$A,'Scoring_Config'!$D:$D,"Yes")="Yes",_xlfn.XLOOKUP("Src_CIDR_17_22",'Scoring_Config'!$A:$A,'Scoring_Config'!$C:$C,5),0),"False,0")</f>
        <v>0</v>
      </c>
      <c r="AB619" cm="1">
        <f t="array" ref="AB619">IF(FALSE,"True," &amp; IF(_xlfn.XLOOKUP("Dst_IsAny",'Scoring_Config'!$A:$A,'Scoring_Config'!$D:$D,"Yes")="Yes",_xlfn.XLOOKUP("Dst_IsAny",'Scoring_Config'!$A:$A,'Scoring_Config'!$C:$C,10),0),"False,0")</f>
        <v>0</v>
      </c>
      <c r="AC619" cm="1">
        <f t="array" ref="AC619">IF(FALSE,"True," &amp; IF(_xlfn.XLOOKUP("Dst_CIDR_Le_16",'Scoring_Config'!$A:$A,'Scoring_Config'!$D:$D,"Yes")="Yes",_xlfn.XLOOKUP("Dst_CIDR_Le_16",'Scoring_Config'!$A:$A,'Scoring_Config'!$C:$C,10),0),"False,0")</f>
        <v>0</v>
      </c>
      <c r="AD619" cm="1">
        <f t="array" ref="AD619">IF(FALSE,"True," &amp; IF(_xlfn.XLOOKUP("Dst_CIDR_17_22",'Scoring_Config'!$A:$A,'Scoring_Config'!$D:$D,"Yes")="Yes",_xlfn.XLOOKUP("Dst_CIDR_17_22",'Scoring_Config'!$A:$A,'Scoring_Config'!$C:$C,5),0),"False,0")</f>
        <v>0</v>
      </c>
      <c r="AE619" cm="1">
        <f t="array" ref="AE619">IF(FALSE,"True," &amp; IF(_xlfn.XLOOKUP("SrcZone_IsAny",'Scoring_Config'!$A:$A,'Scoring_Config'!$D:$D,"Yes")="Yes",_xlfn.XLOOKUP("SrcZone_IsAny",'Scoring_Config'!$A:$A,'Scoring_Config'!$C:$C,10),0),"False,0")</f>
        <v>0</v>
      </c>
      <c r="AF619" cm="1">
        <f t="array" ref="AF619">IF(FALSE,"True," &amp; IF(_xlfn.XLOOKUP("DstZone_IsAny",'Scoring_Config'!$A:$A,'Scoring_Config'!$D:$D,"Yes")="Yes",_xlfn.XLOOKUP("DstZone_IsAny",'Scoring_Config'!$A:$A,'Scoring_Config'!$C:$C,10),0),"False,0")</f>
        <v>0</v>
      </c>
      <c r="AG619" cm="1">
        <f t="array" ref="AG61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19" cm="1">
        <f t="array" ref="AH619">IF(FALSE,"True," &amp; IF(_xlfn.XLOOKUP("App_Any_OR_RangeGt1000",'Scoring_Config'!$A:$A,'Scoring_Config'!$D:$D,"Yes")="Yes",_xlfn.XLOOKUP("App_Any_OR_RangeGt1000",'Scoring_Config'!$A:$A,'Scoring_Config'!$C:$C,10),0),"False,0")</f>
        <v>0</v>
      </c>
      <c r="AI619" cm="1">
        <f t="array" ref="AI619">IF(FALSE,"True," &amp; IF(_xlfn.XLOOKUP("Service_Insecure_Match",'Scoring_Config'!$A:$A,'Scoring_Config'!$D:$D,"Yes")="Yes",_xlfn.XLOOKUP("Service_Insecure_Match",'Scoring_Config'!$A:$A,'Scoring_Config'!$C:$C,5),0),"False,0")</f>
        <v>0</v>
      </c>
      <c r="AJ619" cm="1">
        <f t="array" ref="AJ619">IF(FALSE,"True," &amp; IF(_xlfn.XLOOKUP("Risky_Inbound",'Scoring_Config'!$A:$A,'Scoring_Config'!$D:$D,"Yes")="Yes",_xlfn.XLOOKUP("Risky_Inbound",'Scoring_Config'!$A:$A,'Scoring_Config'!$C:$C,50),0),"False,0")</f>
        <v>0</v>
      </c>
      <c r="AK619" cm="1">
        <f t="array" ref="AK619">IF(FALSE,"True," &amp; IF(_xlfn.XLOOKUP("Risky_Outbound",'Scoring_Config'!$A:$A,'Scoring_Config'!$D:$D,"Yes")="Yes",_xlfn.XLOOKUP("Risky_Outbound",'Scoring_Config'!$A:$A,'Scoring_Config'!$C:$C,25),0),"False,0")</f>
        <v>0</v>
      </c>
      <c r="AL619" t="s">
        <v>6700</v>
      </c>
      <c r="AM619" cm="1">
        <f t="array" ref="AM61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19" t="s">
        <v>6697</v>
      </c>
      <c r="AO619" t="s">
        <v>6697</v>
      </c>
      <c r="AP619" t="s">
        <v>6697</v>
      </c>
      <c r="AQ619" cm="1">
        <f t="array" ref="AQ619">IF(FALSE,"True," &amp; IF(_xlfn.XLOOKUP("Service_IsAny",'Scoring_Config'!$A:$A,'Scoring_Config'!$D:$D,"Yes")="Yes",_xlfn.XLOOKUP("Service_IsAny",'Scoring_Config'!$A:$A,'Scoring_Config'!$C:$C,0),0),"False,0")</f>
        <v>0</v>
      </c>
      <c r="AR619">
        <v>4</v>
      </c>
      <c r="AS619" cm="1">
        <f t="array" ref="AS619">IF(FALSE,"True," &amp; IF(_xlfn.XLOOKUP("Service_RangeGt1000",'Scoring_Config'!$A:$A,'Scoring_Config'!$D:$D,"Yes")="Yes",_xlfn.XLOOKUP("Service_RangeGt1000",'Scoring_Config'!$A:$A,'Scoring_Config'!$C:$C,0),0),"False,0")</f>
        <v>0</v>
      </c>
      <c r="AT619" cm="1">
        <f t="array" ref="AT619">IF(FALSE,"True," &amp; IF(_xlfn.XLOOKUP("App_IsAny",'Scoring_Config'!$A:$A,'Scoring_Config'!$D:$D,"Yes")="Yes",_xlfn.XLOOKUP("App_IsAny",'Scoring_Config'!$A:$A,'Scoring_Config'!$C:$C,0),0),"False,0")</f>
        <v>0</v>
      </c>
      <c r="AU619">
        <v>2</v>
      </c>
      <c r="AV619" cm="1">
        <f t="array" ref="AV619">IF(FALSE,"True," &amp; IF(_xlfn.XLOOKUP("App_RangeGt1000",'Scoring_Config'!$A:$A,'Scoring_Config'!$D:$D,"Yes")="Yes",_xlfn.XLOOKUP("App_RangeGt1000",'Scoring_Config'!$A:$A,'Scoring_Config'!$C:$C,0),0),"False,0")</f>
        <v>0</v>
      </c>
      <c r="AW619" cm="1">
        <f t="array" ref="AW619">IF(FALSE,"True," &amp; IF(_xlfn.XLOOKUP("Action_IsDenyOrDrop",'Scoring_Config'!$A:$A,'Scoring_Config'!$D:$D,"Yes")="Yes",_xlfn.XLOOKUP("Action_IsDenyOrDrop",'Scoring_Config'!$A:$A,'Scoring_Config'!$C:$C,0),0),"False,0")</f>
        <v>0</v>
      </c>
      <c r="AX619" cm="1">
        <f t="array" ref="AX619">IF(LEFT(AW619,4)="True",0,(IF(LEFT(Y619,4)="True",IF(_xlfn.XLOOKUP("Src_IsAny",'Scoring_Config'!$A:$A,'Scoring_Config'!$D:$D,"Yes")="Yes",_xlfn.XLOOKUP("Src_IsAny",'Scoring_Config'!$A:$A,'Scoring_Config'!$C:$C,10),0),0)+IF(LEFT(Z619,4)="True",IF(_xlfn.XLOOKUP("Src_CIDR_Le_16",'Scoring_Config'!$A:$A,'Scoring_Config'!$D:$D,"Yes")="Yes",_xlfn.XLOOKUP("Src_CIDR_Le_16",'Scoring_Config'!$A:$A,'Scoring_Config'!$C:$C,10),0),0)+IF(LEFT(AA619,4)="True",IF(_xlfn.XLOOKUP("Src_CIDR_17_22",'Scoring_Config'!$A:$A,'Scoring_Config'!$D:$D,"Yes")="Yes",_xlfn.XLOOKUP("Src_CIDR_17_22",'Scoring_Config'!$A:$A,'Scoring_Config'!$C:$C,5),0),0)+IF(LEFT(AB619,4)="True",IF(_xlfn.XLOOKUP("Dst_IsAny",'Scoring_Config'!$A:$A,'Scoring_Config'!$D:$D,"Yes")="Yes",_xlfn.XLOOKUP("Dst_IsAny",'Scoring_Config'!$A:$A,'Scoring_Config'!$C:$C,10),0),0)+IF(LEFT(AC619,4)="True",IF(_xlfn.XLOOKUP("Dst_CIDR_Le_16",'Scoring_Config'!$A:$A,'Scoring_Config'!$D:$D,"Yes")="Yes",_xlfn.XLOOKUP("Dst_CIDR_Le_16",'Scoring_Config'!$A:$A,'Scoring_Config'!$C:$C,10),0),0)+IF(LEFT(AD619,4)="True",IF(_xlfn.XLOOKUP("Dst_CIDR_17_22",'Scoring_Config'!$A:$A,'Scoring_Config'!$D:$D,"Yes")="Yes",_xlfn.XLOOKUP("Dst_CIDR_17_22",'Scoring_Config'!$A:$A,'Scoring_Config'!$C:$C,5),0),0)+IF(LEFT(AE619,4)="True",IF(_xlfn.XLOOKUP("SrcZone_IsAny",'Scoring_Config'!$A:$A,'Scoring_Config'!$D:$D,"Yes")="Yes",_xlfn.XLOOKUP("SrcZone_IsAny",'Scoring_Config'!$A:$A,'Scoring_Config'!$C:$C,10),0),0)+IF(LEFT(AF619,4)="True",IF(_xlfn.XLOOKUP("DstZone_IsAny",'Scoring_Config'!$A:$A,'Scoring_Config'!$D:$D,"Yes")="Yes",_xlfn.XLOOKUP("DstZone_IsAny",'Scoring_Config'!$A:$A,'Scoring_Config'!$C:$C,10),0),0)+IF(LEFT(AG619,4)="True",IF(_xlfn.XLOOKUP("Service_Any_OR_RangeGt1000",'Scoring_Config'!$A:$A,'Scoring_Config'!$D:$D,"Yes")="Yes",_xlfn.XLOOKUP("Service_Any_OR_RangeGt1000",'Scoring_Config'!$A:$A,'Scoring_Config'!$C:$C,10),0),0)+IF(LEFT(AH619,4)="True",IF(_xlfn.XLOOKUP("App_Any_OR_RangeGt1000",'Scoring_Config'!$A:$A,'Scoring_Config'!$D:$D,"Yes")="Yes",_xlfn.XLOOKUP("App_Any_OR_RangeGt1000",'Scoring_Config'!$A:$A,'Scoring_Config'!$C:$C,10),0),0)+IF(LEFT(AI619,4)="True",IF(_xlfn.XLOOKUP("Service_Insecure_Match",'Scoring_Config'!$A:$A,'Scoring_Config'!$D:$D,"Yes")="Yes",_xlfn.XLOOKUP("Service_Insecure_Match",'Scoring_Config'!$A:$A,'Scoring_Config'!$C:$C,5),0),0)+IF(LEFT(AJ619,4)="True",IF(_xlfn.XLOOKUP("Risky_Inbound",'Scoring_Config'!$A:$A,'Scoring_Config'!$D:$D,"Yes")="Yes",_xlfn.XLOOKUP("Risky_Inbound",'Scoring_Config'!$A:$A,'Scoring_Config'!$C:$C,50),0),0)+IF(LEFT(AK619,4)="True",IF(_xlfn.XLOOKUP("Risky_Outbound",'Scoring_Config'!$A:$A,'Scoring_Config'!$D:$D,"Yes")="Yes",_xlfn.XLOOKUP("Risky_Outbound",'Scoring_Config'!$A:$A,'Scoring_Config'!$C:$C,25),0),0)+IF(LEFT(AZ619,4)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619,FIND(",",AL619)+1,100)),0)+IF(LEFT(AM619,4)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619,FIND(",",AN619)+1,100)),0)+IF(_xlfn.XLOOKUP("Profile_Scoring",'Scoring_Config'!$A:$A,'Scoring_Config'!$D:$D,"Yes")="Yes",VALUE(MID(AO619,FIND(",",AO619)+1,100)),0)+IF(_xlfn.XLOOKUP("Options_Scoring",'Scoring_Config'!$A:$A,'Scoring_Config'!$D:$D,"Yes")="Yes",VALUE(MID(AP619,FIND(",",AP619)+1,100)),0)))</f>
        <v>0</v>
      </c>
      <c r="AZ619" cm="1">
        <f t="array" ref="AZ619">IF(FALSE,"True," &amp; IF(_xlfn.XLOOKUP("Migrate_Insecure",'Scoring_Config'!$A:$A,'Scoring_Config'!$D:$D,"Yes")="Yes",_xlfn.XLOOKUP("Migrate_Insecure",'Scoring_Config'!$A:$A,'Scoring_Config'!$C:$C,10),0),"False,0")</f>
        <v>0</v>
      </c>
    </row>
    <row r="620" spans="1:52">
      <c r="A620" t="s">
        <v>1979</v>
      </c>
      <c r="B620" t="s">
        <v>2593</v>
      </c>
      <c r="C620" t="s">
        <v>3542</v>
      </c>
      <c r="D620" t="s">
        <v>3545</v>
      </c>
      <c r="E620" t="s">
        <v>3563</v>
      </c>
      <c r="F620" t="s">
        <v>3752</v>
      </c>
      <c r="G620" t="s">
        <v>370</v>
      </c>
      <c r="H620" t="s">
        <v>174</v>
      </c>
      <c r="I620" t="s">
        <v>3984</v>
      </c>
      <c r="J620" t="s">
        <v>890</v>
      </c>
      <c r="K620" t="s">
        <v>1842</v>
      </c>
      <c r="L620" t="s">
        <v>1370</v>
      </c>
      <c r="M620" t="s">
        <v>1974</v>
      </c>
      <c r="N620" t="s">
        <v>4315</v>
      </c>
      <c r="O620" t="s">
        <v>4319</v>
      </c>
      <c r="P620" t="s">
        <v>4321</v>
      </c>
      <c r="Q620" t="s">
        <v>4777</v>
      </c>
      <c r="R620" t="s">
        <v>5439</v>
      </c>
      <c r="S620" t="s">
        <v>4324</v>
      </c>
      <c r="T620" t="s">
        <v>5726</v>
      </c>
      <c r="U620" t="s">
        <v>6266</v>
      </c>
      <c r="Y620" cm="1">
        <f t="array" ref="Y620">IF(FALSE,"True," &amp; IF(_xlfn.XLOOKUP("Src_IsAny",'Scoring_Config'!$A:$A,'Scoring_Config'!$D:$D,"Yes")="Yes",_xlfn.XLOOKUP("Src_IsAny",'Scoring_Config'!$A:$A,'Scoring_Config'!$C:$C,10),0),"False,0")</f>
        <v>0</v>
      </c>
      <c r="Z620" cm="1">
        <f t="array" ref="Z620">IF(FALSE,"True," &amp; IF(_xlfn.XLOOKUP("Src_CIDR_Le_16",'Scoring_Config'!$A:$A,'Scoring_Config'!$D:$D,"Yes")="Yes",_xlfn.XLOOKUP("Src_CIDR_Le_16",'Scoring_Config'!$A:$A,'Scoring_Config'!$C:$C,10),0),"False,0")</f>
        <v>0</v>
      </c>
      <c r="AA620" cm="1">
        <f t="array" ref="AA620">IF(FALSE,"True," &amp; IF(_xlfn.XLOOKUP("Src_CIDR_17_22",'Scoring_Config'!$A:$A,'Scoring_Config'!$D:$D,"Yes")="Yes",_xlfn.XLOOKUP("Src_CIDR_17_22",'Scoring_Config'!$A:$A,'Scoring_Config'!$C:$C,5),0),"False,0")</f>
        <v>0</v>
      </c>
      <c r="AB620" cm="1">
        <f t="array" ref="AB620">IF(FALSE,"True," &amp; IF(_xlfn.XLOOKUP("Dst_IsAny",'Scoring_Config'!$A:$A,'Scoring_Config'!$D:$D,"Yes")="Yes",_xlfn.XLOOKUP("Dst_IsAny",'Scoring_Config'!$A:$A,'Scoring_Config'!$C:$C,10),0),"False,0")</f>
        <v>0</v>
      </c>
      <c r="AC620" cm="1">
        <f t="array" ref="AC620">IF(FALSE,"True," &amp; IF(_xlfn.XLOOKUP("Dst_CIDR_Le_16",'Scoring_Config'!$A:$A,'Scoring_Config'!$D:$D,"Yes")="Yes",_xlfn.XLOOKUP("Dst_CIDR_Le_16",'Scoring_Config'!$A:$A,'Scoring_Config'!$C:$C,10),0),"False,0")</f>
        <v>0</v>
      </c>
      <c r="AD620" cm="1">
        <f t="array" ref="AD620">IF(FALSE,"True," &amp; IF(_xlfn.XLOOKUP("Dst_CIDR_17_22",'Scoring_Config'!$A:$A,'Scoring_Config'!$D:$D,"Yes")="Yes",_xlfn.XLOOKUP("Dst_CIDR_17_22",'Scoring_Config'!$A:$A,'Scoring_Config'!$C:$C,5),0),"False,0")</f>
        <v>0</v>
      </c>
      <c r="AE620" cm="1">
        <f t="array" ref="AE620">IF(FALSE,"True," &amp; IF(_xlfn.XLOOKUP("SrcZone_IsAny",'Scoring_Config'!$A:$A,'Scoring_Config'!$D:$D,"Yes")="Yes",_xlfn.XLOOKUP("SrcZone_IsAny",'Scoring_Config'!$A:$A,'Scoring_Config'!$C:$C,10),0),"False,0")</f>
        <v>0</v>
      </c>
      <c r="AF620" cm="1">
        <f t="array" ref="AF620">IF(FALSE,"True," &amp; IF(_xlfn.XLOOKUP("DstZone_IsAny",'Scoring_Config'!$A:$A,'Scoring_Config'!$D:$D,"Yes")="Yes",_xlfn.XLOOKUP("DstZone_IsAny",'Scoring_Config'!$A:$A,'Scoring_Config'!$C:$C,10),0),"False,0")</f>
        <v>0</v>
      </c>
      <c r="AG620" cm="1">
        <f t="array" ref="AG62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20" cm="1">
        <f t="array" ref="AH620">IF(FALSE,"True," &amp; IF(_xlfn.XLOOKUP("App_Any_OR_RangeGt1000",'Scoring_Config'!$A:$A,'Scoring_Config'!$D:$D,"Yes")="Yes",_xlfn.XLOOKUP("App_Any_OR_RangeGt1000",'Scoring_Config'!$A:$A,'Scoring_Config'!$C:$C,10),0),"False,0")</f>
        <v>0</v>
      </c>
      <c r="AI620" cm="1">
        <f t="array" ref="AI620">IF(FALSE,"True," &amp; IF(_xlfn.XLOOKUP("Service_Insecure_Match",'Scoring_Config'!$A:$A,'Scoring_Config'!$D:$D,"Yes")="Yes",_xlfn.XLOOKUP("Service_Insecure_Match",'Scoring_Config'!$A:$A,'Scoring_Config'!$C:$C,5),0),"False,0")</f>
        <v>0</v>
      </c>
      <c r="AJ620" cm="1">
        <f t="array" ref="AJ620">IF(FALSE,"True," &amp; IF(_xlfn.XLOOKUP("Risky_Inbound",'Scoring_Config'!$A:$A,'Scoring_Config'!$D:$D,"Yes")="Yes",_xlfn.XLOOKUP("Risky_Inbound",'Scoring_Config'!$A:$A,'Scoring_Config'!$C:$C,50),0),"False,0")</f>
        <v>0</v>
      </c>
      <c r="AK620" cm="1">
        <f t="array" ref="AK620">IF(FALSE,"True," &amp; IF(_xlfn.XLOOKUP("Risky_Outbound",'Scoring_Config'!$A:$A,'Scoring_Config'!$D:$D,"Yes")="Yes",_xlfn.XLOOKUP("Risky_Outbound",'Scoring_Config'!$A:$A,'Scoring_Config'!$C:$C,25),0),"False,0")</f>
        <v>0</v>
      </c>
      <c r="AL620" t="s">
        <v>6700</v>
      </c>
      <c r="AM620" cm="1">
        <f t="array" ref="AM62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20" t="s">
        <v>6697</v>
      </c>
      <c r="AO620" t="s">
        <v>6697</v>
      </c>
      <c r="AP620" t="s">
        <v>6697</v>
      </c>
      <c r="AQ620" cm="1">
        <f t="array" ref="AQ620">IF(FALSE,"True," &amp; IF(_xlfn.XLOOKUP("Service_IsAny",'Scoring_Config'!$A:$A,'Scoring_Config'!$D:$D,"Yes")="Yes",_xlfn.XLOOKUP("Service_IsAny",'Scoring_Config'!$A:$A,'Scoring_Config'!$C:$C,0),0),"False,0")</f>
        <v>0</v>
      </c>
      <c r="AR620">
        <v>1</v>
      </c>
      <c r="AS620" cm="1">
        <f t="array" ref="AS620">IF(FALSE,"True," &amp; IF(_xlfn.XLOOKUP("Service_RangeGt1000",'Scoring_Config'!$A:$A,'Scoring_Config'!$D:$D,"Yes")="Yes",_xlfn.XLOOKUP("Service_RangeGt1000",'Scoring_Config'!$A:$A,'Scoring_Config'!$C:$C,0),0),"False,0")</f>
        <v>0</v>
      </c>
      <c r="AT620" cm="1">
        <f t="array" ref="AT620">IF(FALSE,"True," &amp; IF(_xlfn.XLOOKUP("App_IsAny",'Scoring_Config'!$A:$A,'Scoring_Config'!$D:$D,"Yes")="Yes",_xlfn.XLOOKUP("App_IsAny",'Scoring_Config'!$A:$A,'Scoring_Config'!$C:$C,0),0),"False,0")</f>
        <v>0</v>
      </c>
      <c r="AU620">
        <v>6</v>
      </c>
      <c r="AV620" cm="1">
        <f t="array" ref="AV620">IF(FALSE,"True," &amp; IF(_xlfn.XLOOKUP("App_RangeGt1000",'Scoring_Config'!$A:$A,'Scoring_Config'!$D:$D,"Yes")="Yes",_xlfn.XLOOKUP("App_RangeGt1000",'Scoring_Config'!$A:$A,'Scoring_Config'!$C:$C,0),0),"False,0")</f>
        <v>0</v>
      </c>
      <c r="AW620" cm="1">
        <f t="array" ref="AW620">IF(FALSE,"True," &amp; IF(_xlfn.XLOOKUP("Action_IsDenyOrDrop",'Scoring_Config'!$A:$A,'Scoring_Config'!$D:$D,"Yes")="Yes",_xlfn.XLOOKUP("Action_IsDenyOrDrop",'Scoring_Config'!$A:$A,'Scoring_Config'!$C:$C,0),0),"False,0")</f>
        <v>0</v>
      </c>
      <c r="AX620" cm="1">
        <f t="array" ref="AX620">IF(LEFT(AW620,4)="True",0,(IF(LEFT(Y620,4)="True",IF(_xlfn.XLOOKUP("Src_IsAny",'Scoring_Config'!$A:$A,'Scoring_Config'!$D:$D,"Yes")="Yes",_xlfn.XLOOKUP("Src_IsAny",'Scoring_Config'!$A:$A,'Scoring_Config'!$C:$C,10),0),0)+IF(LEFT(Z620,4)="True",IF(_xlfn.XLOOKUP("Src_CIDR_Le_16",'Scoring_Config'!$A:$A,'Scoring_Config'!$D:$D,"Yes")="Yes",_xlfn.XLOOKUP("Src_CIDR_Le_16",'Scoring_Config'!$A:$A,'Scoring_Config'!$C:$C,10),0),0)+IF(LEFT(AA620,4)="True",IF(_xlfn.XLOOKUP("Src_CIDR_17_22",'Scoring_Config'!$A:$A,'Scoring_Config'!$D:$D,"Yes")="Yes",_xlfn.XLOOKUP("Src_CIDR_17_22",'Scoring_Config'!$A:$A,'Scoring_Config'!$C:$C,5),0),0)+IF(LEFT(AB620,4)="True",IF(_xlfn.XLOOKUP("Dst_IsAny",'Scoring_Config'!$A:$A,'Scoring_Config'!$D:$D,"Yes")="Yes",_xlfn.XLOOKUP("Dst_IsAny",'Scoring_Config'!$A:$A,'Scoring_Config'!$C:$C,10),0),0)+IF(LEFT(AC620,4)="True",IF(_xlfn.XLOOKUP("Dst_CIDR_Le_16",'Scoring_Config'!$A:$A,'Scoring_Config'!$D:$D,"Yes")="Yes",_xlfn.XLOOKUP("Dst_CIDR_Le_16",'Scoring_Config'!$A:$A,'Scoring_Config'!$C:$C,10),0),0)+IF(LEFT(AD620,4)="True",IF(_xlfn.XLOOKUP("Dst_CIDR_17_22",'Scoring_Config'!$A:$A,'Scoring_Config'!$D:$D,"Yes")="Yes",_xlfn.XLOOKUP("Dst_CIDR_17_22",'Scoring_Config'!$A:$A,'Scoring_Config'!$C:$C,5),0),0)+IF(LEFT(AE620,4)="True",IF(_xlfn.XLOOKUP("SrcZone_IsAny",'Scoring_Config'!$A:$A,'Scoring_Config'!$D:$D,"Yes")="Yes",_xlfn.XLOOKUP("SrcZone_IsAny",'Scoring_Config'!$A:$A,'Scoring_Config'!$C:$C,10),0),0)+IF(LEFT(AF620,4)="True",IF(_xlfn.XLOOKUP("DstZone_IsAny",'Scoring_Config'!$A:$A,'Scoring_Config'!$D:$D,"Yes")="Yes",_xlfn.XLOOKUP("DstZone_IsAny",'Scoring_Config'!$A:$A,'Scoring_Config'!$C:$C,10),0),0)+IF(LEFT(AG620,4)="True",IF(_xlfn.XLOOKUP("Service_Any_OR_RangeGt1000",'Scoring_Config'!$A:$A,'Scoring_Config'!$D:$D,"Yes")="Yes",_xlfn.XLOOKUP("Service_Any_OR_RangeGt1000",'Scoring_Config'!$A:$A,'Scoring_Config'!$C:$C,10),0),0)+IF(LEFT(AH620,4)="True",IF(_xlfn.XLOOKUP("App_Any_OR_RangeGt1000",'Scoring_Config'!$A:$A,'Scoring_Config'!$D:$D,"Yes")="Yes",_xlfn.XLOOKUP("App_Any_OR_RangeGt1000",'Scoring_Config'!$A:$A,'Scoring_Config'!$C:$C,10),0),0)+IF(LEFT(AI620,4)="True",IF(_xlfn.XLOOKUP("Service_Insecure_Match",'Scoring_Config'!$A:$A,'Scoring_Config'!$D:$D,"Yes")="Yes",_xlfn.XLOOKUP("Service_Insecure_Match",'Scoring_Config'!$A:$A,'Scoring_Config'!$C:$C,5),0),0)+IF(LEFT(AJ620,4)="True",IF(_xlfn.XLOOKUP("Risky_Inbound",'Scoring_Config'!$A:$A,'Scoring_Config'!$D:$D,"Yes")="Yes",_xlfn.XLOOKUP("Risky_Inbound",'Scoring_Config'!$A:$A,'Scoring_Config'!$C:$C,50),0),0)+IF(LEFT(AK620,4)="True",IF(_xlfn.XLOOKUP("Risky_Outbound",'Scoring_Config'!$A:$A,'Scoring_Config'!$D:$D,"Yes")="Yes",_xlfn.XLOOKUP("Risky_Outbound",'Scoring_Config'!$A:$A,'Scoring_Config'!$C:$C,25),0),0)+IF(LEFT(AZ620,4)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620,FIND(",",AL620)+1,100)),0)+IF(LEFT(AM620,4)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620,FIND(",",AN620)+1,100)),0)+IF(_xlfn.XLOOKUP("Profile_Scoring",'Scoring_Config'!$A:$A,'Scoring_Config'!$D:$D,"Yes")="Yes",VALUE(MID(AO620,FIND(",",AO620)+1,100)),0)+IF(_xlfn.XLOOKUP("Options_Scoring",'Scoring_Config'!$A:$A,'Scoring_Config'!$D:$D,"Yes")="Yes",VALUE(MID(AP620,FIND(",",AP620)+1,100)),0)))</f>
        <v>0</v>
      </c>
      <c r="AZ620" cm="1">
        <f t="array" ref="AZ620">IF(FALSE,"True," &amp; IF(_xlfn.XLOOKUP("Migrate_Insecure",'Scoring_Config'!$A:$A,'Scoring_Config'!$D:$D,"Yes")="Yes",_xlfn.XLOOKUP("Migrate_Insecure",'Scoring_Config'!$A:$A,'Scoring_Config'!$C:$C,10),0),"False,0")</f>
        <v>0</v>
      </c>
    </row>
    <row r="621" spans="1:52">
      <c r="A621" t="s">
        <v>1979</v>
      </c>
      <c r="B621" t="s">
        <v>2594</v>
      </c>
      <c r="C621" t="s">
        <v>3542</v>
      </c>
      <c r="D621" t="s">
        <v>3545</v>
      </c>
      <c r="E621" t="s">
        <v>3563</v>
      </c>
      <c r="F621" t="s">
        <v>3752</v>
      </c>
      <c r="G621" t="s">
        <v>370</v>
      </c>
      <c r="H621" t="s">
        <v>174</v>
      </c>
      <c r="I621" t="s">
        <v>3984</v>
      </c>
      <c r="J621" t="s">
        <v>890</v>
      </c>
      <c r="K621" t="s">
        <v>174</v>
      </c>
      <c r="L621" t="s">
        <v>1422</v>
      </c>
      <c r="M621" t="s">
        <v>1974</v>
      </c>
      <c r="N621" t="s">
        <v>4315</v>
      </c>
      <c r="O621" t="s">
        <v>4319</v>
      </c>
      <c r="P621" t="s">
        <v>4323</v>
      </c>
      <c r="Q621" t="s">
        <v>4777</v>
      </c>
      <c r="R621" t="s">
        <v>5439</v>
      </c>
      <c r="S621" t="s">
        <v>4324</v>
      </c>
      <c r="T621" t="s">
        <v>5726</v>
      </c>
      <c r="U621" t="s">
        <v>6267</v>
      </c>
      <c r="Y621" cm="1">
        <f t="array" ref="Y621">IF(FALSE,"True," &amp; IF(_xlfn.XLOOKUP("Src_IsAny",'Scoring_Config'!$A:$A,'Scoring_Config'!$D:$D,"Yes")="Yes",_xlfn.XLOOKUP("Src_IsAny",'Scoring_Config'!$A:$A,'Scoring_Config'!$C:$C,10),0),"False,0")</f>
        <v>0</v>
      </c>
      <c r="Z621" cm="1">
        <f t="array" ref="Z621">IF(FALSE,"True," &amp; IF(_xlfn.XLOOKUP("Src_CIDR_Le_16",'Scoring_Config'!$A:$A,'Scoring_Config'!$D:$D,"Yes")="Yes",_xlfn.XLOOKUP("Src_CIDR_Le_16",'Scoring_Config'!$A:$A,'Scoring_Config'!$C:$C,10),0),"False,0")</f>
        <v>0</v>
      </c>
      <c r="AA621" cm="1">
        <f t="array" ref="AA621">IF(FALSE,"True," &amp; IF(_xlfn.XLOOKUP("Src_CIDR_17_22",'Scoring_Config'!$A:$A,'Scoring_Config'!$D:$D,"Yes")="Yes",_xlfn.XLOOKUP("Src_CIDR_17_22",'Scoring_Config'!$A:$A,'Scoring_Config'!$C:$C,5),0),"False,0")</f>
        <v>0</v>
      </c>
      <c r="AB621" cm="1">
        <f t="array" ref="AB621">IF(FALSE,"True," &amp; IF(_xlfn.XLOOKUP("Dst_IsAny",'Scoring_Config'!$A:$A,'Scoring_Config'!$D:$D,"Yes")="Yes",_xlfn.XLOOKUP("Dst_IsAny",'Scoring_Config'!$A:$A,'Scoring_Config'!$C:$C,10),0),"False,0")</f>
        <v>0</v>
      </c>
      <c r="AC621" cm="1">
        <f t="array" ref="AC621">IF(FALSE,"True," &amp; IF(_xlfn.XLOOKUP("Dst_CIDR_Le_16",'Scoring_Config'!$A:$A,'Scoring_Config'!$D:$D,"Yes")="Yes",_xlfn.XLOOKUP("Dst_CIDR_Le_16",'Scoring_Config'!$A:$A,'Scoring_Config'!$C:$C,10),0),"False,0")</f>
        <v>0</v>
      </c>
      <c r="AD621" cm="1">
        <f t="array" ref="AD621">IF(FALSE,"True," &amp; IF(_xlfn.XLOOKUP("Dst_CIDR_17_22",'Scoring_Config'!$A:$A,'Scoring_Config'!$D:$D,"Yes")="Yes",_xlfn.XLOOKUP("Dst_CIDR_17_22",'Scoring_Config'!$A:$A,'Scoring_Config'!$C:$C,5),0),"False,0")</f>
        <v>0</v>
      </c>
      <c r="AE621" cm="1">
        <f t="array" ref="AE621">IF(FALSE,"True," &amp; IF(_xlfn.XLOOKUP("SrcZone_IsAny",'Scoring_Config'!$A:$A,'Scoring_Config'!$D:$D,"Yes")="Yes",_xlfn.XLOOKUP("SrcZone_IsAny",'Scoring_Config'!$A:$A,'Scoring_Config'!$C:$C,10),0),"False,0")</f>
        <v>0</v>
      </c>
      <c r="AF621" cm="1">
        <f t="array" ref="AF621">IF(FALSE,"True," &amp; IF(_xlfn.XLOOKUP("DstZone_IsAny",'Scoring_Config'!$A:$A,'Scoring_Config'!$D:$D,"Yes")="Yes",_xlfn.XLOOKUP("DstZone_IsAny",'Scoring_Config'!$A:$A,'Scoring_Config'!$C:$C,10),0),"False,0")</f>
        <v>0</v>
      </c>
      <c r="AG621" cm="1">
        <f t="array" ref="AG62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21" cm="1">
        <f t="array" ref="AH621">IF(TRUE,"True," &amp; IF(_xlfn.XLOOKUP("App_Any_OR_RangeGt1000",'Scoring_Config'!$A:$A,'Scoring_Config'!$D:$D,"Yes")="Yes",_xlfn.XLOOKUP("App_Any_OR_RangeGt1000",'Scoring_Config'!$A:$A,'Scoring_Config'!$C:$C,10),0),"False,0")</f>
        <v>0</v>
      </c>
      <c r="AI621" cm="1">
        <f t="array" ref="AI621">IF(FALSE,"True," &amp; IF(_xlfn.XLOOKUP("Service_Insecure_Match",'Scoring_Config'!$A:$A,'Scoring_Config'!$D:$D,"Yes")="Yes",_xlfn.XLOOKUP("Service_Insecure_Match",'Scoring_Config'!$A:$A,'Scoring_Config'!$C:$C,5),0),"False,0")</f>
        <v>0</v>
      </c>
      <c r="AJ621" cm="1">
        <f t="array" ref="AJ621">IF(FALSE,"True," &amp; IF(_xlfn.XLOOKUP("Risky_Inbound",'Scoring_Config'!$A:$A,'Scoring_Config'!$D:$D,"Yes")="Yes",_xlfn.XLOOKUP("Risky_Inbound",'Scoring_Config'!$A:$A,'Scoring_Config'!$C:$C,50),0),"False,0")</f>
        <v>0</v>
      </c>
      <c r="AK621" cm="1">
        <f t="array" ref="AK621">IF(FALSE,"True," &amp; IF(_xlfn.XLOOKUP("Risky_Outbound",'Scoring_Config'!$A:$A,'Scoring_Config'!$D:$D,"Yes")="Yes",_xlfn.XLOOKUP("Risky_Outbound",'Scoring_Config'!$A:$A,'Scoring_Config'!$C:$C,25),0),"False,0")</f>
        <v>0</v>
      </c>
      <c r="AL621" t="s">
        <v>6699</v>
      </c>
      <c r="AM621" cm="1">
        <f t="array" ref="AM62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21" t="s">
        <v>6697</v>
      </c>
      <c r="AO621" t="s">
        <v>6697</v>
      </c>
      <c r="AP621" t="s">
        <v>6697</v>
      </c>
      <c r="AQ621" cm="1">
        <f t="array" ref="AQ621">IF(FALSE,"True," &amp; IF(_xlfn.XLOOKUP("Service_IsAny",'Scoring_Config'!$A:$A,'Scoring_Config'!$D:$D,"Yes")="Yes",_xlfn.XLOOKUP("Service_IsAny",'Scoring_Config'!$A:$A,'Scoring_Config'!$C:$C,0),0),"False,0")</f>
        <v>0</v>
      </c>
      <c r="AR621">
        <v>2</v>
      </c>
      <c r="AS621" cm="1">
        <f t="array" ref="AS621">IF(FALSE,"True," &amp; IF(_xlfn.XLOOKUP("Service_RangeGt1000",'Scoring_Config'!$A:$A,'Scoring_Config'!$D:$D,"Yes")="Yes",_xlfn.XLOOKUP("Service_RangeGt1000",'Scoring_Config'!$A:$A,'Scoring_Config'!$C:$C,0),0),"False,0")</f>
        <v>0</v>
      </c>
      <c r="AT621" cm="1">
        <f t="array" ref="AT621">IF(TRUE,"True," &amp; IF(_xlfn.XLOOKUP("App_IsAny",'Scoring_Config'!$A:$A,'Scoring_Config'!$D:$D,"Yes")="Yes",_xlfn.XLOOKUP("App_IsAny",'Scoring_Config'!$A:$A,'Scoring_Config'!$C:$C,0),0),"False,0")</f>
        <v>0</v>
      </c>
      <c r="AU621">
        <v>65535</v>
      </c>
      <c r="AV621" cm="1">
        <f t="array" ref="AV621">IF(TRUE,"True," &amp; IF(_xlfn.XLOOKUP("App_RangeGt1000",'Scoring_Config'!$A:$A,'Scoring_Config'!$D:$D,"Yes")="Yes",_xlfn.XLOOKUP("App_RangeGt1000",'Scoring_Config'!$A:$A,'Scoring_Config'!$C:$C,0),0),"False,0")</f>
        <v>0</v>
      </c>
      <c r="AW621" cm="1">
        <f t="array" ref="AW621">IF(FALSE,"True," &amp; IF(_xlfn.XLOOKUP("Action_IsDenyOrDrop",'Scoring_Config'!$A:$A,'Scoring_Config'!$D:$D,"Yes")="Yes",_xlfn.XLOOKUP("Action_IsDenyOrDrop",'Scoring_Config'!$A:$A,'Scoring_Config'!$C:$C,0),0),"False,0")</f>
        <v>0</v>
      </c>
      <c r="AX621" cm="1">
        <f t="array" ref="AX621">IF(LEFT(AW621,4)="True",0,(IF(LEFT(Y621,4)="True",IF(_xlfn.XLOOKUP("Src_IsAny",'Scoring_Config'!$A:$A,'Scoring_Config'!$D:$D,"Yes")="Yes",_xlfn.XLOOKUP("Src_IsAny",'Scoring_Config'!$A:$A,'Scoring_Config'!$C:$C,10),0),0)+IF(LEFT(Z621,4)="True",IF(_xlfn.XLOOKUP("Src_CIDR_Le_16",'Scoring_Config'!$A:$A,'Scoring_Config'!$D:$D,"Yes")="Yes",_xlfn.XLOOKUP("Src_CIDR_Le_16",'Scoring_Config'!$A:$A,'Scoring_Config'!$C:$C,10),0),0)+IF(LEFT(AA621,4)="True",IF(_xlfn.XLOOKUP("Src_CIDR_17_22",'Scoring_Config'!$A:$A,'Scoring_Config'!$D:$D,"Yes")="Yes",_xlfn.XLOOKUP("Src_CIDR_17_22",'Scoring_Config'!$A:$A,'Scoring_Config'!$C:$C,5),0),0)+IF(LEFT(AB621,4)="True",IF(_xlfn.XLOOKUP("Dst_IsAny",'Scoring_Config'!$A:$A,'Scoring_Config'!$D:$D,"Yes")="Yes",_xlfn.XLOOKUP("Dst_IsAny",'Scoring_Config'!$A:$A,'Scoring_Config'!$C:$C,10),0),0)+IF(LEFT(AC621,4)="True",IF(_xlfn.XLOOKUP("Dst_CIDR_Le_16",'Scoring_Config'!$A:$A,'Scoring_Config'!$D:$D,"Yes")="Yes",_xlfn.XLOOKUP("Dst_CIDR_Le_16",'Scoring_Config'!$A:$A,'Scoring_Config'!$C:$C,10),0),0)+IF(LEFT(AD621,4)="True",IF(_xlfn.XLOOKUP("Dst_CIDR_17_22",'Scoring_Config'!$A:$A,'Scoring_Config'!$D:$D,"Yes")="Yes",_xlfn.XLOOKUP("Dst_CIDR_17_22",'Scoring_Config'!$A:$A,'Scoring_Config'!$C:$C,5),0),0)+IF(LEFT(AE621,4)="True",IF(_xlfn.XLOOKUP("SrcZone_IsAny",'Scoring_Config'!$A:$A,'Scoring_Config'!$D:$D,"Yes")="Yes",_xlfn.XLOOKUP("SrcZone_IsAny",'Scoring_Config'!$A:$A,'Scoring_Config'!$C:$C,10),0),0)+IF(LEFT(AF621,4)="True",IF(_xlfn.XLOOKUP("DstZone_IsAny",'Scoring_Config'!$A:$A,'Scoring_Config'!$D:$D,"Yes")="Yes",_xlfn.XLOOKUP("DstZone_IsAny",'Scoring_Config'!$A:$A,'Scoring_Config'!$C:$C,10),0),0)+IF(LEFT(AG621,4)="True",IF(_xlfn.XLOOKUP("Service_Any_OR_RangeGt1000",'Scoring_Config'!$A:$A,'Scoring_Config'!$D:$D,"Yes")="Yes",_xlfn.XLOOKUP("Service_Any_OR_RangeGt1000",'Scoring_Config'!$A:$A,'Scoring_Config'!$C:$C,10),0),0)+IF(LEFT(AH621,4)="True",IF(_xlfn.XLOOKUP("App_Any_OR_RangeGt1000",'Scoring_Config'!$A:$A,'Scoring_Config'!$D:$D,"Yes")="Yes",_xlfn.XLOOKUP("App_Any_OR_RangeGt1000",'Scoring_Config'!$A:$A,'Scoring_Config'!$C:$C,10),0),0)+IF(LEFT(AI621,4)="True",IF(_xlfn.XLOOKUP("Service_Insecure_Match",'Scoring_Config'!$A:$A,'Scoring_Config'!$D:$D,"Yes")="Yes",_xlfn.XLOOKUP("Service_Insecure_Match",'Scoring_Config'!$A:$A,'Scoring_Config'!$C:$C,5),0),0)+IF(LEFT(AJ621,4)="True",IF(_xlfn.XLOOKUP("Risky_Inbound",'Scoring_Config'!$A:$A,'Scoring_Config'!$D:$D,"Yes")="Yes",_xlfn.XLOOKUP("Risky_Inbound",'Scoring_Config'!$A:$A,'Scoring_Config'!$C:$C,50),0),0)+IF(LEFT(AK621,4)="True",IF(_xlfn.XLOOKUP("Risky_Outbound",'Scoring_Config'!$A:$A,'Scoring_Config'!$D:$D,"Yes")="Yes",_xlfn.XLOOKUP("Risky_Outbound",'Scoring_Config'!$A:$A,'Scoring_Config'!$C:$C,25),0),0)+IF(LEFT(AZ621,4)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621,FIND(",",AL621)+1,100)),0)+IF(LEFT(AM621,4)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621,FIND(",",AN621)+1,100)),0)+IF(_xlfn.XLOOKUP("Profile_Scoring",'Scoring_Config'!$A:$A,'Scoring_Config'!$D:$D,"Yes")="Yes",VALUE(MID(AO621,FIND(",",AO621)+1,100)),0)+IF(_xlfn.XLOOKUP("Options_Scoring",'Scoring_Config'!$A:$A,'Scoring_Config'!$D:$D,"Yes")="Yes",VALUE(MID(AP621,FIND(",",AP621)+1,100)),0)))</f>
        <v>0</v>
      </c>
      <c r="AZ621" cm="1">
        <f t="array" ref="AZ621">IF(FALSE,"True," &amp; IF(_xlfn.XLOOKUP("Migrate_Insecure",'Scoring_Config'!$A:$A,'Scoring_Config'!$D:$D,"Yes")="Yes",_xlfn.XLOOKUP("Migrate_Insecure",'Scoring_Config'!$A:$A,'Scoring_Config'!$C:$C,10),0),"False,0")</f>
        <v>0</v>
      </c>
    </row>
    <row r="622" spans="1:52">
      <c r="A622" t="s">
        <v>1979</v>
      </c>
      <c r="B622" t="s">
        <v>2595</v>
      </c>
      <c r="C622" t="s">
        <v>3542</v>
      </c>
      <c r="D622" t="s">
        <v>3545</v>
      </c>
      <c r="E622" t="s">
        <v>3563</v>
      </c>
      <c r="F622" t="s">
        <v>3825</v>
      </c>
      <c r="G622" t="s">
        <v>225</v>
      </c>
      <c r="H622" t="s">
        <v>174</v>
      </c>
      <c r="I622" t="s">
        <v>3607</v>
      </c>
      <c r="J622" t="s">
        <v>527</v>
      </c>
      <c r="K622" t="s">
        <v>1667</v>
      </c>
      <c r="L622" t="s">
        <v>1327</v>
      </c>
      <c r="M622" t="s">
        <v>1974</v>
      </c>
      <c r="N622" t="s">
        <v>4315</v>
      </c>
      <c r="O622" t="s">
        <v>4319</v>
      </c>
      <c r="P622" t="s">
        <v>4323</v>
      </c>
      <c r="Q622" t="s">
        <v>4515</v>
      </c>
      <c r="R622" t="s">
        <v>5439</v>
      </c>
      <c r="S622" t="s">
        <v>4324</v>
      </c>
      <c r="T622" t="s">
        <v>5726</v>
      </c>
      <c r="U622" t="s">
        <v>6268</v>
      </c>
      <c r="Y622" cm="1">
        <f t="array" ref="Y622">IF(FALSE,"True," &amp; IF(_xlfn.XLOOKUP("Src_IsAny",'Scoring_Config'!$A:$A,'Scoring_Config'!$D:$D,"Yes")="Yes",_xlfn.XLOOKUP("Src_IsAny",'Scoring_Config'!$A:$A,'Scoring_Config'!$C:$C,10),0),"False,0")</f>
        <v>0</v>
      </c>
      <c r="Z622" cm="1">
        <f t="array" ref="Z622">IF(FALSE,"True," &amp; IF(_xlfn.XLOOKUP("Src_CIDR_Le_16",'Scoring_Config'!$A:$A,'Scoring_Config'!$D:$D,"Yes")="Yes",_xlfn.XLOOKUP("Src_CIDR_Le_16",'Scoring_Config'!$A:$A,'Scoring_Config'!$C:$C,10),0),"False,0")</f>
        <v>0</v>
      </c>
      <c r="AA622" cm="1">
        <f t="array" ref="AA622">IF(FALSE,"True," &amp; IF(_xlfn.XLOOKUP("Src_CIDR_17_22",'Scoring_Config'!$A:$A,'Scoring_Config'!$D:$D,"Yes")="Yes",_xlfn.XLOOKUP("Src_CIDR_17_22",'Scoring_Config'!$A:$A,'Scoring_Config'!$C:$C,5),0),"False,0")</f>
        <v>0</v>
      </c>
      <c r="AB622" cm="1">
        <f t="array" ref="AB622">IF(FALSE,"True," &amp; IF(_xlfn.XLOOKUP("Dst_IsAny",'Scoring_Config'!$A:$A,'Scoring_Config'!$D:$D,"Yes")="Yes",_xlfn.XLOOKUP("Dst_IsAny",'Scoring_Config'!$A:$A,'Scoring_Config'!$C:$C,10),0),"False,0")</f>
        <v>0</v>
      </c>
      <c r="AC622" cm="1">
        <f t="array" ref="AC622">IF(FALSE,"True," &amp; IF(_xlfn.XLOOKUP("Dst_CIDR_Le_16",'Scoring_Config'!$A:$A,'Scoring_Config'!$D:$D,"Yes")="Yes",_xlfn.XLOOKUP("Dst_CIDR_Le_16",'Scoring_Config'!$A:$A,'Scoring_Config'!$C:$C,10),0),"False,0")</f>
        <v>0</v>
      </c>
      <c r="AD622" cm="1">
        <f t="array" ref="AD622">IF(FALSE,"True," &amp; IF(_xlfn.XLOOKUP("Dst_CIDR_17_22",'Scoring_Config'!$A:$A,'Scoring_Config'!$D:$D,"Yes")="Yes",_xlfn.XLOOKUP("Dst_CIDR_17_22",'Scoring_Config'!$A:$A,'Scoring_Config'!$C:$C,5),0),"False,0")</f>
        <v>0</v>
      </c>
      <c r="AE622" cm="1">
        <f t="array" ref="AE622">IF(FALSE,"True," &amp; IF(_xlfn.XLOOKUP("SrcZone_IsAny",'Scoring_Config'!$A:$A,'Scoring_Config'!$D:$D,"Yes")="Yes",_xlfn.XLOOKUP("SrcZone_IsAny",'Scoring_Config'!$A:$A,'Scoring_Config'!$C:$C,10),0),"False,0")</f>
        <v>0</v>
      </c>
      <c r="AF622" cm="1">
        <f t="array" ref="AF622">IF(FALSE,"True," &amp; IF(_xlfn.XLOOKUP("DstZone_IsAny",'Scoring_Config'!$A:$A,'Scoring_Config'!$D:$D,"Yes")="Yes",_xlfn.XLOOKUP("DstZone_IsAny",'Scoring_Config'!$A:$A,'Scoring_Config'!$C:$C,10),0),"False,0")</f>
        <v>0</v>
      </c>
      <c r="AG622" cm="1">
        <f t="array" ref="AG62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22" cm="1">
        <f t="array" ref="AH622">IF(FALSE,"True," &amp; IF(_xlfn.XLOOKUP("App_Any_OR_RangeGt1000",'Scoring_Config'!$A:$A,'Scoring_Config'!$D:$D,"Yes")="Yes",_xlfn.XLOOKUP("App_Any_OR_RangeGt1000",'Scoring_Config'!$A:$A,'Scoring_Config'!$C:$C,10),0),"False,0")</f>
        <v>0</v>
      </c>
      <c r="AI622" cm="1">
        <f t="array" ref="AI622">IF(FALSE,"True," &amp; IF(_xlfn.XLOOKUP("Service_Insecure_Match",'Scoring_Config'!$A:$A,'Scoring_Config'!$D:$D,"Yes")="Yes",_xlfn.XLOOKUP("Service_Insecure_Match",'Scoring_Config'!$A:$A,'Scoring_Config'!$C:$C,5),0),"False,0")</f>
        <v>0</v>
      </c>
      <c r="AJ622" cm="1">
        <f t="array" ref="AJ622">IF(FALSE,"True," &amp; IF(_xlfn.XLOOKUP("Risky_Inbound",'Scoring_Config'!$A:$A,'Scoring_Config'!$D:$D,"Yes")="Yes",_xlfn.XLOOKUP("Risky_Inbound",'Scoring_Config'!$A:$A,'Scoring_Config'!$C:$C,50),0),"False,0")</f>
        <v>0</v>
      </c>
      <c r="AK622" cm="1">
        <f t="array" ref="AK622">IF(FALSE,"True," &amp; IF(_xlfn.XLOOKUP("Risky_Outbound",'Scoring_Config'!$A:$A,'Scoring_Config'!$D:$D,"Yes")="Yes",_xlfn.XLOOKUP("Risky_Outbound",'Scoring_Config'!$A:$A,'Scoring_Config'!$C:$C,25),0),"False,0")</f>
        <v>0</v>
      </c>
      <c r="AL622" t="s">
        <v>6699</v>
      </c>
      <c r="AM622" cm="1">
        <f t="array" ref="AM62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22" t="s">
        <v>6697</v>
      </c>
      <c r="AO622" t="s">
        <v>6697</v>
      </c>
      <c r="AP622" t="s">
        <v>6697</v>
      </c>
      <c r="AQ622" cm="1">
        <f t="array" ref="AQ622">IF(FALSE,"True," &amp; IF(_xlfn.XLOOKUP("Service_IsAny",'Scoring_Config'!$A:$A,'Scoring_Config'!$D:$D,"Yes")="Yes",_xlfn.XLOOKUP("Service_IsAny",'Scoring_Config'!$A:$A,'Scoring_Config'!$C:$C,0),0),"False,0")</f>
        <v>0</v>
      </c>
      <c r="AR622">
        <v>0</v>
      </c>
      <c r="AS622" cm="1">
        <f t="array" ref="AS622">IF(FALSE,"True," &amp; IF(_xlfn.XLOOKUP("Service_RangeGt1000",'Scoring_Config'!$A:$A,'Scoring_Config'!$D:$D,"Yes")="Yes",_xlfn.XLOOKUP("Service_RangeGt1000",'Scoring_Config'!$A:$A,'Scoring_Config'!$C:$C,0),0),"False,0")</f>
        <v>0</v>
      </c>
      <c r="AT622" cm="1">
        <f t="array" ref="AT622">IF(FALSE,"True," &amp; IF(_xlfn.XLOOKUP("App_IsAny",'Scoring_Config'!$A:$A,'Scoring_Config'!$D:$D,"Yes")="Yes",_xlfn.XLOOKUP("App_IsAny",'Scoring_Config'!$A:$A,'Scoring_Config'!$C:$C,0),0),"False,0")</f>
        <v>0</v>
      </c>
      <c r="AU622">
        <v>1</v>
      </c>
      <c r="AV622" cm="1">
        <f t="array" ref="AV622">IF(FALSE,"True," &amp; IF(_xlfn.XLOOKUP("App_RangeGt1000",'Scoring_Config'!$A:$A,'Scoring_Config'!$D:$D,"Yes")="Yes",_xlfn.XLOOKUP("App_RangeGt1000",'Scoring_Config'!$A:$A,'Scoring_Config'!$C:$C,0),0),"False,0")</f>
        <v>0</v>
      </c>
      <c r="AW622" cm="1">
        <f t="array" ref="AW622">IF(FALSE,"True," &amp; IF(_xlfn.XLOOKUP("Action_IsDenyOrDrop",'Scoring_Config'!$A:$A,'Scoring_Config'!$D:$D,"Yes")="Yes",_xlfn.XLOOKUP("Action_IsDenyOrDrop",'Scoring_Config'!$A:$A,'Scoring_Config'!$C:$C,0),0),"False,0")</f>
        <v>0</v>
      </c>
      <c r="AX622" cm="1">
        <f t="array" ref="AX622">IF(LEFT(AW622,4)="True",0,(IF(LEFT(Y622,4)="True",IF(_xlfn.XLOOKUP("Src_IsAny",'Scoring_Config'!$A:$A,'Scoring_Config'!$D:$D,"Yes")="Yes",_xlfn.XLOOKUP("Src_IsAny",'Scoring_Config'!$A:$A,'Scoring_Config'!$C:$C,10),0),0)+IF(LEFT(Z622,4)="True",IF(_xlfn.XLOOKUP("Src_CIDR_Le_16",'Scoring_Config'!$A:$A,'Scoring_Config'!$D:$D,"Yes")="Yes",_xlfn.XLOOKUP("Src_CIDR_Le_16",'Scoring_Config'!$A:$A,'Scoring_Config'!$C:$C,10),0),0)+IF(LEFT(AA622,4)="True",IF(_xlfn.XLOOKUP("Src_CIDR_17_22",'Scoring_Config'!$A:$A,'Scoring_Config'!$D:$D,"Yes")="Yes",_xlfn.XLOOKUP("Src_CIDR_17_22",'Scoring_Config'!$A:$A,'Scoring_Config'!$C:$C,5),0),0)+IF(LEFT(AB622,4)="True",IF(_xlfn.XLOOKUP("Dst_IsAny",'Scoring_Config'!$A:$A,'Scoring_Config'!$D:$D,"Yes")="Yes",_xlfn.XLOOKUP("Dst_IsAny",'Scoring_Config'!$A:$A,'Scoring_Config'!$C:$C,10),0),0)+IF(LEFT(AC622,4)="True",IF(_xlfn.XLOOKUP("Dst_CIDR_Le_16",'Scoring_Config'!$A:$A,'Scoring_Config'!$D:$D,"Yes")="Yes",_xlfn.XLOOKUP("Dst_CIDR_Le_16",'Scoring_Config'!$A:$A,'Scoring_Config'!$C:$C,10),0),0)+IF(LEFT(AD622,4)="True",IF(_xlfn.XLOOKUP("Dst_CIDR_17_22",'Scoring_Config'!$A:$A,'Scoring_Config'!$D:$D,"Yes")="Yes",_xlfn.XLOOKUP("Dst_CIDR_17_22",'Scoring_Config'!$A:$A,'Scoring_Config'!$C:$C,5),0),0)+IF(LEFT(AE622,4)="True",IF(_xlfn.XLOOKUP("SrcZone_IsAny",'Scoring_Config'!$A:$A,'Scoring_Config'!$D:$D,"Yes")="Yes",_xlfn.XLOOKUP("SrcZone_IsAny",'Scoring_Config'!$A:$A,'Scoring_Config'!$C:$C,10),0),0)+IF(LEFT(AF622,4)="True",IF(_xlfn.XLOOKUP("DstZone_IsAny",'Scoring_Config'!$A:$A,'Scoring_Config'!$D:$D,"Yes")="Yes",_xlfn.XLOOKUP("DstZone_IsAny",'Scoring_Config'!$A:$A,'Scoring_Config'!$C:$C,10),0),0)+IF(LEFT(AG622,4)="True",IF(_xlfn.XLOOKUP("Service_Any_OR_RangeGt1000",'Scoring_Config'!$A:$A,'Scoring_Config'!$D:$D,"Yes")="Yes",_xlfn.XLOOKUP("Service_Any_OR_RangeGt1000",'Scoring_Config'!$A:$A,'Scoring_Config'!$C:$C,10),0),0)+IF(LEFT(AH622,4)="True",IF(_xlfn.XLOOKUP("App_Any_OR_RangeGt1000",'Scoring_Config'!$A:$A,'Scoring_Config'!$D:$D,"Yes")="Yes",_xlfn.XLOOKUP("App_Any_OR_RangeGt1000",'Scoring_Config'!$A:$A,'Scoring_Config'!$C:$C,10),0),0)+IF(LEFT(AI622,4)="True",IF(_xlfn.XLOOKUP("Service_Insecure_Match",'Scoring_Config'!$A:$A,'Scoring_Config'!$D:$D,"Yes")="Yes",_xlfn.XLOOKUP("Service_Insecure_Match",'Scoring_Config'!$A:$A,'Scoring_Config'!$C:$C,5),0),0)+IF(LEFT(AJ622,4)="True",IF(_xlfn.XLOOKUP("Risky_Inbound",'Scoring_Config'!$A:$A,'Scoring_Config'!$D:$D,"Yes")="Yes",_xlfn.XLOOKUP("Risky_Inbound",'Scoring_Config'!$A:$A,'Scoring_Config'!$C:$C,50),0),0)+IF(LEFT(AK622,4)="True",IF(_xlfn.XLOOKUP("Risky_Outbound",'Scoring_Config'!$A:$A,'Scoring_Config'!$D:$D,"Yes")="Yes",_xlfn.XLOOKUP("Risky_Outbound",'Scoring_Config'!$A:$A,'Scoring_Config'!$C:$C,25),0),0)+IF(LEFT(AZ622,4)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622,FIND(",",AL622)+1,100)),0)+IF(LEFT(AM622,4)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622,FIND(",",AN622)+1,100)),0)+IF(_xlfn.XLOOKUP("Profile_Scoring",'Scoring_Config'!$A:$A,'Scoring_Config'!$D:$D,"Yes")="Yes",VALUE(MID(AO622,FIND(",",AO622)+1,100)),0)+IF(_xlfn.XLOOKUP("Options_Scoring",'Scoring_Config'!$A:$A,'Scoring_Config'!$D:$D,"Yes")="Yes",VALUE(MID(AP622,FIND(",",AP622)+1,100)),0)))</f>
        <v>0</v>
      </c>
      <c r="AZ622" cm="1">
        <f t="array" ref="AZ622">IF(FALSE,"True," &amp; IF(_xlfn.XLOOKUP("Migrate_Insecure",'Scoring_Config'!$A:$A,'Scoring_Config'!$D:$D,"Yes")="Yes",_xlfn.XLOOKUP("Migrate_Insecure",'Scoring_Config'!$A:$A,'Scoring_Config'!$C:$C,10),0),"False,0")</f>
        <v>0</v>
      </c>
    </row>
    <row r="623" spans="1:52">
      <c r="A623" t="s">
        <v>1979</v>
      </c>
      <c r="B623" t="s">
        <v>2596</v>
      </c>
      <c r="C623" t="s">
        <v>3542</v>
      </c>
      <c r="D623" t="s">
        <v>3545</v>
      </c>
      <c r="E623" t="s">
        <v>3563</v>
      </c>
      <c r="F623" t="s">
        <v>3826</v>
      </c>
      <c r="G623" t="s">
        <v>371</v>
      </c>
      <c r="H623" t="s">
        <v>174</v>
      </c>
      <c r="I623" t="s">
        <v>3826</v>
      </c>
      <c r="J623" t="s">
        <v>371</v>
      </c>
      <c r="K623" t="s">
        <v>1667</v>
      </c>
      <c r="L623" t="s">
        <v>1462</v>
      </c>
      <c r="M623" t="s">
        <v>1974</v>
      </c>
      <c r="N623" t="s">
        <v>4315</v>
      </c>
      <c r="O623" t="s">
        <v>4319</v>
      </c>
      <c r="P623" t="s">
        <v>4323</v>
      </c>
      <c r="Q623" t="s">
        <v>4778</v>
      </c>
      <c r="R623" t="s">
        <v>5439</v>
      </c>
      <c r="S623" t="s">
        <v>4324</v>
      </c>
      <c r="T623" t="s">
        <v>5726</v>
      </c>
      <c r="U623" t="s">
        <v>6269</v>
      </c>
      <c r="Y623" cm="1">
        <f t="array" ref="Y623">IF(FALSE,"True," &amp; IF(_xlfn.XLOOKUP("Src_IsAny",'Scoring_Config'!$A:$A,'Scoring_Config'!$D:$D,"Yes")="Yes",_xlfn.XLOOKUP("Src_IsAny",'Scoring_Config'!$A:$A,'Scoring_Config'!$C:$C,10),0),"False,0")</f>
        <v>0</v>
      </c>
      <c r="Z623" cm="1">
        <f t="array" ref="Z623">IF(FALSE,"True," &amp; IF(_xlfn.XLOOKUP("Src_CIDR_Le_16",'Scoring_Config'!$A:$A,'Scoring_Config'!$D:$D,"Yes")="Yes",_xlfn.XLOOKUP("Src_CIDR_Le_16",'Scoring_Config'!$A:$A,'Scoring_Config'!$C:$C,10),0),"False,0")</f>
        <v>0</v>
      </c>
      <c r="AA623" cm="1">
        <f t="array" ref="AA623">IF(FALSE,"True," &amp; IF(_xlfn.XLOOKUP("Src_CIDR_17_22",'Scoring_Config'!$A:$A,'Scoring_Config'!$D:$D,"Yes")="Yes",_xlfn.XLOOKUP("Src_CIDR_17_22",'Scoring_Config'!$A:$A,'Scoring_Config'!$C:$C,5),0),"False,0")</f>
        <v>0</v>
      </c>
      <c r="AB623" cm="1">
        <f t="array" ref="AB623">IF(FALSE,"True," &amp; IF(_xlfn.XLOOKUP("Dst_IsAny",'Scoring_Config'!$A:$A,'Scoring_Config'!$D:$D,"Yes")="Yes",_xlfn.XLOOKUP("Dst_IsAny",'Scoring_Config'!$A:$A,'Scoring_Config'!$C:$C,10),0),"False,0")</f>
        <v>0</v>
      </c>
      <c r="AC623" cm="1">
        <f t="array" ref="AC623">IF(FALSE,"True," &amp; IF(_xlfn.XLOOKUP("Dst_CIDR_Le_16",'Scoring_Config'!$A:$A,'Scoring_Config'!$D:$D,"Yes")="Yes",_xlfn.XLOOKUP("Dst_CIDR_Le_16",'Scoring_Config'!$A:$A,'Scoring_Config'!$C:$C,10),0),"False,0")</f>
        <v>0</v>
      </c>
      <c r="AD623" cm="1">
        <f t="array" ref="AD623">IF(FALSE,"True," &amp; IF(_xlfn.XLOOKUP("Dst_CIDR_17_22",'Scoring_Config'!$A:$A,'Scoring_Config'!$D:$D,"Yes")="Yes",_xlfn.XLOOKUP("Dst_CIDR_17_22",'Scoring_Config'!$A:$A,'Scoring_Config'!$C:$C,5),0),"False,0")</f>
        <v>0</v>
      </c>
      <c r="AE623" cm="1">
        <f t="array" ref="AE623">IF(FALSE,"True," &amp; IF(_xlfn.XLOOKUP("SrcZone_IsAny",'Scoring_Config'!$A:$A,'Scoring_Config'!$D:$D,"Yes")="Yes",_xlfn.XLOOKUP("SrcZone_IsAny",'Scoring_Config'!$A:$A,'Scoring_Config'!$C:$C,10),0),"False,0")</f>
        <v>0</v>
      </c>
      <c r="AF623" cm="1">
        <f t="array" ref="AF623">IF(FALSE,"True," &amp; IF(_xlfn.XLOOKUP("DstZone_IsAny",'Scoring_Config'!$A:$A,'Scoring_Config'!$D:$D,"Yes")="Yes",_xlfn.XLOOKUP("DstZone_IsAny",'Scoring_Config'!$A:$A,'Scoring_Config'!$C:$C,10),0),"False,0")</f>
        <v>0</v>
      </c>
      <c r="AG623" cm="1">
        <f t="array" ref="AG62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23" cm="1">
        <f t="array" ref="AH623">IF(FALSE,"True," &amp; IF(_xlfn.XLOOKUP("App_Any_OR_RangeGt1000",'Scoring_Config'!$A:$A,'Scoring_Config'!$D:$D,"Yes")="Yes",_xlfn.XLOOKUP("App_Any_OR_RangeGt1000",'Scoring_Config'!$A:$A,'Scoring_Config'!$C:$C,10),0),"False,0")</f>
        <v>0</v>
      </c>
      <c r="AI623" cm="1">
        <f t="array" ref="AI623">IF(FALSE,"True," &amp; IF(_xlfn.XLOOKUP("Service_Insecure_Match",'Scoring_Config'!$A:$A,'Scoring_Config'!$D:$D,"Yes")="Yes",_xlfn.XLOOKUP("Service_Insecure_Match",'Scoring_Config'!$A:$A,'Scoring_Config'!$C:$C,5),0),"False,0")</f>
        <v>0</v>
      </c>
      <c r="AJ623" cm="1">
        <f t="array" ref="AJ623">IF(FALSE,"True," &amp; IF(_xlfn.XLOOKUP("Risky_Inbound",'Scoring_Config'!$A:$A,'Scoring_Config'!$D:$D,"Yes")="Yes",_xlfn.XLOOKUP("Risky_Inbound",'Scoring_Config'!$A:$A,'Scoring_Config'!$C:$C,50),0),"False,0")</f>
        <v>0</v>
      </c>
      <c r="AK623" cm="1">
        <f t="array" ref="AK623">IF(FALSE,"True," &amp; IF(_xlfn.XLOOKUP("Risky_Outbound",'Scoring_Config'!$A:$A,'Scoring_Config'!$D:$D,"Yes")="Yes",_xlfn.XLOOKUP("Risky_Outbound",'Scoring_Config'!$A:$A,'Scoring_Config'!$C:$C,25),0),"False,0")</f>
        <v>0</v>
      </c>
      <c r="AL623" t="s">
        <v>6699</v>
      </c>
      <c r="AM623" cm="1">
        <f t="array" ref="AM62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23" t="s">
        <v>6697</v>
      </c>
      <c r="AO623" t="s">
        <v>6697</v>
      </c>
      <c r="AP623" t="s">
        <v>6697</v>
      </c>
      <c r="AQ623" cm="1">
        <f t="array" ref="AQ623">IF(FALSE,"True," &amp; IF(_xlfn.XLOOKUP("Service_IsAny",'Scoring_Config'!$A:$A,'Scoring_Config'!$D:$D,"Yes")="Yes",_xlfn.XLOOKUP("Service_IsAny",'Scoring_Config'!$A:$A,'Scoring_Config'!$C:$C,0),0),"False,0")</f>
        <v>0</v>
      </c>
      <c r="AR623">
        <v>1</v>
      </c>
      <c r="AS623" cm="1">
        <f t="array" ref="AS623">IF(FALSE,"True," &amp; IF(_xlfn.XLOOKUP("Service_RangeGt1000",'Scoring_Config'!$A:$A,'Scoring_Config'!$D:$D,"Yes")="Yes",_xlfn.XLOOKUP("Service_RangeGt1000",'Scoring_Config'!$A:$A,'Scoring_Config'!$C:$C,0),0),"False,0")</f>
        <v>0</v>
      </c>
      <c r="AT623" cm="1">
        <f t="array" ref="AT623">IF(FALSE,"True," &amp; IF(_xlfn.XLOOKUP("App_IsAny",'Scoring_Config'!$A:$A,'Scoring_Config'!$D:$D,"Yes")="Yes",_xlfn.XLOOKUP("App_IsAny",'Scoring_Config'!$A:$A,'Scoring_Config'!$C:$C,0),0),"False,0")</f>
        <v>0</v>
      </c>
      <c r="AU623">
        <v>1</v>
      </c>
      <c r="AV623" cm="1">
        <f t="array" ref="AV623">IF(FALSE,"True," &amp; IF(_xlfn.XLOOKUP("App_RangeGt1000",'Scoring_Config'!$A:$A,'Scoring_Config'!$D:$D,"Yes")="Yes",_xlfn.XLOOKUP("App_RangeGt1000",'Scoring_Config'!$A:$A,'Scoring_Config'!$C:$C,0),0),"False,0")</f>
        <v>0</v>
      </c>
      <c r="AW623" cm="1">
        <f t="array" ref="AW623">IF(FALSE,"True," &amp; IF(_xlfn.XLOOKUP("Action_IsDenyOrDrop",'Scoring_Config'!$A:$A,'Scoring_Config'!$D:$D,"Yes")="Yes",_xlfn.XLOOKUP("Action_IsDenyOrDrop",'Scoring_Config'!$A:$A,'Scoring_Config'!$C:$C,0),0),"False,0")</f>
        <v>0</v>
      </c>
      <c r="AX623" cm="1">
        <f t="array" ref="AX623">IF(LEFT(AW623,4)="True",0,(IF(LEFT(Y623,4)="True",IF(_xlfn.XLOOKUP("Src_IsAny",'Scoring_Config'!$A:$A,'Scoring_Config'!$D:$D,"Yes")="Yes",_xlfn.XLOOKUP("Src_IsAny",'Scoring_Config'!$A:$A,'Scoring_Config'!$C:$C,10),0),0)+IF(LEFT(Z623,4)="True",IF(_xlfn.XLOOKUP("Src_CIDR_Le_16",'Scoring_Config'!$A:$A,'Scoring_Config'!$D:$D,"Yes")="Yes",_xlfn.XLOOKUP("Src_CIDR_Le_16",'Scoring_Config'!$A:$A,'Scoring_Config'!$C:$C,10),0),0)+IF(LEFT(AA623,4)="True",IF(_xlfn.XLOOKUP("Src_CIDR_17_22",'Scoring_Config'!$A:$A,'Scoring_Config'!$D:$D,"Yes")="Yes",_xlfn.XLOOKUP("Src_CIDR_17_22",'Scoring_Config'!$A:$A,'Scoring_Config'!$C:$C,5),0),0)+IF(LEFT(AB623,4)="True",IF(_xlfn.XLOOKUP("Dst_IsAny",'Scoring_Config'!$A:$A,'Scoring_Config'!$D:$D,"Yes")="Yes",_xlfn.XLOOKUP("Dst_IsAny",'Scoring_Config'!$A:$A,'Scoring_Config'!$C:$C,10),0),0)+IF(LEFT(AC623,4)="True",IF(_xlfn.XLOOKUP("Dst_CIDR_Le_16",'Scoring_Config'!$A:$A,'Scoring_Config'!$D:$D,"Yes")="Yes",_xlfn.XLOOKUP("Dst_CIDR_Le_16",'Scoring_Config'!$A:$A,'Scoring_Config'!$C:$C,10),0),0)+IF(LEFT(AD623,4)="True",IF(_xlfn.XLOOKUP("Dst_CIDR_17_22",'Scoring_Config'!$A:$A,'Scoring_Config'!$D:$D,"Yes")="Yes",_xlfn.XLOOKUP("Dst_CIDR_17_22",'Scoring_Config'!$A:$A,'Scoring_Config'!$C:$C,5),0),0)+IF(LEFT(AE623,4)="True",IF(_xlfn.XLOOKUP("SrcZone_IsAny",'Scoring_Config'!$A:$A,'Scoring_Config'!$D:$D,"Yes")="Yes",_xlfn.XLOOKUP("SrcZone_IsAny",'Scoring_Config'!$A:$A,'Scoring_Config'!$C:$C,10),0),0)+IF(LEFT(AF623,4)="True",IF(_xlfn.XLOOKUP("DstZone_IsAny",'Scoring_Config'!$A:$A,'Scoring_Config'!$D:$D,"Yes")="Yes",_xlfn.XLOOKUP("DstZone_IsAny",'Scoring_Config'!$A:$A,'Scoring_Config'!$C:$C,10),0),0)+IF(LEFT(AG623,4)="True",IF(_xlfn.XLOOKUP("Service_Any_OR_RangeGt1000",'Scoring_Config'!$A:$A,'Scoring_Config'!$D:$D,"Yes")="Yes",_xlfn.XLOOKUP("Service_Any_OR_RangeGt1000",'Scoring_Config'!$A:$A,'Scoring_Config'!$C:$C,10),0),0)+IF(LEFT(AH623,4)="True",IF(_xlfn.XLOOKUP("App_Any_OR_RangeGt1000",'Scoring_Config'!$A:$A,'Scoring_Config'!$D:$D,"Yes")="Yes",_xlfn.XLOOKUP("App_Any_OR_RangeGt1000",'Scoring_Config'!$A:$A,'Scoring_Config'!$C:$C,10),0),0)+IF(LEFT(AI623,4)="True",IF(_xlfn.XLOOKUP("Service_Insecure_Match",'Scoring_Config'!$A:$A,'Scoring_Config'!$D:$D,"Yes")="Yes",_xlfn.XLOOKUP("Service_Insecure_Match",'Scoring_Config'!$A:$A,'Scoring_Config'!$C:$C,5),0),0)+IF(LEFT(AJ623,4)="True",IF(_xlfn.XLOOKUP("Risky_Inbound",'Scoring_Config'!$A:$A,'Scoring_Config'!$D:$D,"Yes")="Yes",_xlfn.XLOOKUP("Risky_Inbound",'Scoring_Config'!$A:$A,'Scoring_Config'!$C:$C,50),0),0)+IF(LEFT(AK623,4)="True",IF(_xlfn.XLOOKUP("Risky_Outbound",'Scoring_Config'!$A:$A,'Scoring_Config'!$D:$D,"Yes")="Yes",_xlfn.XLOOKUP("Risky_Outbound",'Scoring_Config'!$A:$A,'Scoring_Config'!$C:$C,25),0),0)+IF(LEFT(AZ623,4)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623,FIND(",",AL623)+1,100)),0)+IF(LEFT(AM623,4)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623,FIND(",",AN623)+1,100)),0)+IF(_xlfn.XLOOKUP("Profile_Scoring",'Scoring_Config'!$A:$A,'Scoring_Config'!$D:$D,"Yes")="Yes",VALUE(MID(AO623,FIND(",",AO623)+1,100)),0)+IF(_xlfn.XLOOKUP("Options_Scoring",'Scoring_Config'!$A:$A,'Scoring_Config'!$D:$D,"Yes")="Yes",VALUE(MID(AP623,FIND(",",AP623)+1,100)),0)))</f>
        <v>0</v>
      </c>
      <c r="AZ623" cm="1">
        <f t="array" ref="AZ623">IF(FALSE,"True," &amp; IF(_xlfn.XLOOKUP("Migrate_Insecure",'Scoring_Config'!$A:$A,'Scoring_Config'!$D:$D,"Yes")="Yes",_xlfn.XLOOKUP("Migrate_Insecure",'Scoring_Config'!$A:$A,'Scoring_Config'!$C:$C,10),0),"False,0")</f>
        <v>0</v>
      </c>
    </row>
    <row r="624" spans="1:52">
      <c r="A624" t="s">
        <v>1979</v>
      </c>
      <c r="B624" t="s">
        <v>2597</v>
      </c>
      <c r="C624" t="s">
        <v>3542</v>
      </c>
      <c r="D624" t="s">
        <v>3545</v>
      </c>
      <c r="E624" t="s">
        <v>3563</v>
      </c>
      <c r="F624" t="s">
        <v>3674</v>
      </c>
      <c r="G624" t="s">
        <v>90</v>
      </c>
      <c r="H624" t="s">
        <v>174</v>
      </c>
      <c r="I624" t="s">
        <v>3920</v>
      </c>
      <c r="J624" t="s">
        <v>1003</v>
      </c>
      <c r="K624" t="s">
        <v>1667</v>
      </c>
      <c r="L624" t="s">
        <v>1327</v>
      </c>
      <c r="M624" t="s">
        <v>1974</v>
      </c>
      <c r="N624" t="s">
        <v>4315</v>
      </c>
      <c r="O624" t="s">
        <v>4319</v>
      </c>
      <c r="P624" t="s">
        <v>4321</v>
      </c>
      <c r="Q624" t="s">
        <v>4515</v>
      </c>
      <c r="R624" t="s">
        <v>5439</v>
      </c>
      <c r="S624" t="s">
        <v>4324</v>
      </c>
      <c r="T624" t="s">
        <v>5753</v>
      </c>
      <c r="U624" t="s">
        <v>5753</v>
      </c>
      <c r="Y624" cm="1">
        <f t="array" ref="Y624">IF(FALSE,"True," &amp; IF(_xlfn.XLOOKUP("Src_IsAny",'Scoring_Config'!$A:$A,'Scoring_Config'!$D:$D,"Yes")="Yes",_xlfn.XLOOKUP("Src_IsAny",'Scoring_Config'!$A:$A,'Scoring_Config'!$C:$C,10),0),"False,0")</f>
        <v>0</v>
      </c>
      <c r="Z624" cm="1">
        <f t="array" ref="Z624">IF(FALSE,"True," &amp; IF(_xlfn.XLOOKUP("Src_CIDR_Le_16",'Scoring_Config'!$A:$A,'Scoring_Config'!$D:$D,"Yes")="Yes",_xlfn.XLOOKUP("Src_CIDR_Le_16",'Scoring_Config'!$A:$A,'Scoring_Config'!$C:$C,10),0),"False,0")</f>
        <v>0</v>
      </c>
      <c r="AA624" cm="1">
        <f t="array" ref="AA624">IF(FALSE,"True," &amp; IF(_xlfn.XLOOKUP("Src_CIDR_17_22",'Scoring_Config'!$A:$A,'Scoring_Config'!$D:$D,"Yes")="Yes",_xlfn.XLOOKUP("Src_CIDR_17_22",'Scoring_Config'!$A:$A,'Scoring_Config'!$C:$C,5),0),"False,0")</f>
        <v>0</v>
      </c>
      <c r="AB624" cm="1">
        <f t="array" ref="AB624">IF(FALSE,"True," &amp; IF(_xlfn.XLOOKUP("Dst_IsAny",'Scoring_Config'!$A:$A,'Scoring_Config'!$D:$D,"Yes")="Yes",_xlfn.XLOOKUP("Dst_IsAny",'Scoring_Config'!$A:$A,'Scoring_Config'!$C:$C,10),0),"False,0")</f>
        <v>0</v>
      </c>
      <c r="AC624" cm="1">
        <f t="array" ref="AC624">IF(FALSE,"True," &amp; IF(_xlfn.XLOOKUP("Dst_CIDR_Le_16",'Scoring_Config'!$A:$A,'Scoring_Config'!$D:$D,"Yes")="Yes",_xlfn.XLOOKUP("Dst_CIDR_Le_16",'Scoring_Config'!$A:$A,'Scoring_Config'!$C:$C,10),0),"False,0")</f>
        <v>0</v>
      </c>
      <c r="AD624" cm="1">
        <f t="array" ref="AD624">IF(FALSE,"True," &amp; IF(_xlfn.XLOOKUP("Dst_CIDR_17_22",'Scoring_Config'!$A:$A,'Scoring_Config'!$D:$D,"Yes")="Yes",_xlfn.XLOOKUP("Dst_CIDR_17_22",'Scoring_Config'!$A:$A,'Scoring_Config'!$C:$C,5),0),"False,0")</f>
        <v>0</v>
      </c>
      <c r="AE624" cm="1">
        <f t="array" ref="AE624">IF(FALSE,"True," &amp; IF(_xlfn.XLOOKUP("SrcZone_IsAny",'Scoring_Config'!$A:$A,'Scoring_Config'!$D:$D,"Yes")="Yes",_xlfn.XLOOKUP("SrcZone_IsAny",'Scoring_Config'!$A:$A,'Scoring_Config'!$C:$C,10),0),"False,0")</f>
        <v>0</v>
      </c>
      <c r="AF624" cm="1">
        <f t="array" ref="AF624">IF(FALSE,"True," &amp; IF(_xlfn.XLOOKUP("DstZone_IsAny",'Scoring_Config'!$A:$A,'Scoring_Config'!$D:$D,"Yes")="Yes",_xlfn.XLOOKUP("DstZone_IsAny",'Scoring_Config'!$A:$A,'Scoring_Config'!$C:$C,10),0),"False,0")</f>
        <v>0</v>
      </c>
      <c r="AG624" cm="1">
        <f t="array" ref="AG62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24" cm="1">
        <f t="array" ref="AH624">IF(FALSE,"True," &amp; IF(_xlfn.XLOOKUP("App_Any_OR_RangeGt1000",'Scoring_Config'!$A:$A,'Scoring_Config'!$D:$D,"Yes")="Yes",_xlfn.XLOOKUP("App_Any_OR_RangeGt1000",'Scoring_Config'!$A:$A,'Scoring_Config'!$C:$C,10),0),"False,0")</f>
        <v>0</v>
      </c>
      <c r="AI624" cm="1">
        <f t="array" ref="AI624">IF(FALSE,"True," &amp; IF(_xlfn.XLOOKUP("Service_Insecure_Match",'Scoring_Config'!$A:$A,'Scoring_Config'!$D:$D,"Yes")="Yes",_xlfn.XLOOKUP("Service_Insecure_Match",'Scoring_Config'!$A:$A,'Scoring_Config'!$C:$C,5),0),"False,0")</f>
        <v>0</v>
      </c>
      <c r="AJ624" cm="1">
        <f t="array" ref="AJ624">IF(FALSE,"True," &amp; IF(_xlfn.XLOOKUP("Risky_Inbound",'Scoring_Config'!$A:$A,'Scoring_Config'!$D:$D,"Yes")="Yes",_xlfn.XLOOKUP("Risky_Inbound",'Scoring_Config'!$A:$A,'Scoring_Config'!$C:$C,50),0),"False,0")</f>
        <v>0</v>
      </c>
      <c r="AK624" cm="1">
        <f t="array" ref="AK624">IF(FALSE,"True," &amp; IF(_xlfn.XLOOKUP("Risky_Outbound",'Scoring_Config'!$A:$A,'Scoring_Config'!$D:$D,"Yes")="Yes",_xlfn.XLOOKUP("Risky_Outbound",'Scoring_Config'!$A:$A,'Scoring_Config'!$C:$C,25),0),"False,0")</f>
        <v>0</v>
      </c>
      <c r="AL624" t="s">
        <v>6700</v>
      </c>
      <c r="AM624" cm="1">
        <f t="array" ref="AM62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24" t="s">
        <v>6697</v>
      </c>
      <c r="AO624" t="s">
        <v>6697</v>
      </c>
      <c r="AP624" t="s">
        <v>6697</v>
      </c>
      <c r="AQ624" cm="1">
        <f t="array" ref="AQ624">IF(FALSE,"True," &amp; IF(_xlfn.XLOOKUP("Service_IsAny",'Scoring_Config'!$A:$A,'Scoring_Config'!$D:$D,"Yes")="Yes",_xlfn.XLOOKUP("Service_IsAny",'Scoring_Config'!$A:$A,'Scoring_Config'!$C:$C,0),0),"False,0")</f>
        <v>0</v>
      </c>
      <c r="AR624">
        <v>0</v>
      </c>
      <c r="AS624" cm="1">
        <f t="array" ref="AS624">IF(FALSE,"True," &amp; IF(_xlfn.XLOOKUP("Service_RangeGt1000",'Scoring_Config'!$A:$A,'Scoring_Config'!$D:$D,"Yes")="Yes",_xlfn.XLOOKUP("Service_RangeGt1000",'Scoring_Config'!$A:$A,'Scoring_Config'!$C:$C,0),0),"False,0")</f>
        <v>0</v>
      </c>
      <c r="AT624" cm="1">
        <f t="array" ref="AT624">IF(FALSE,"True," &amp; IF(_xlfn.XLOOKUP("App_IsAny",'Scoring_Config'!$A:$A,'Scoring_Config'!$D:$D,"Yes")="Yes",_xlfn.XLOOKUP("App_IsAny",'Scoring_Config'!$A:$A,'Scoring_Config'!$C:$C,0),0),"False,0")</f>
        <v>0</v>
      </c>
      <c r="AU624">
        <v>1</v>
      </c>
      <c r="AV624" cm="1">
        <f t="array" ref="AV624">IF(FALSE,"True," &amp; IF(_xlfn.XLOOKUP("App_RangeGt1000",'Scoring_Config'!$A:$A,'Scoring_Config'!$D:$D,"Yes")="Yes",_xlfn.XLOOKUP("App_RangeGt1000",'Scoring_Config'!$A:$A,'Scoring_Config'!$C:$C,0),0),"False,0")</f>
        <v>0</v>
      </c>
      <c r="AW624" cm="1">
        <f t="array" ref="AW624">IF(FALSE,"True," &amp; IF(_xlfn.XLOOKUP("Action_IsDenyOrDrop",'Scoring_Config'!$A:$A,'Scoring_Config'!$D:$D,"Yes")="Yes",_xlfn.XLOOKUP("Action_IsDenyOrDrop",'Scoring_Config'!$A:$A,'Scoring_Config'!$C:$C,0),0),"False,0")</f>
        <v>0</v>
      </c>
      <c r="AX624" cm="1">
        <f t="array" ref="AX624">IF(LEFT(AW624,4)="True",0,(IF(LEFT(Y624,4)="True",IF(_xlfn.XLOOKUP("Src_IsAny",'Scoring_Config'!$A:$A,'Scoring_Config'!$D:$D,"Yes")="Yes",_xlfn.XLOOKUP("Src_IsAny",'Scoring_Config'!$A:$A,'Scoring_Config'!$C:$C,10),0),0)+IF(LEFT(Z624,4)="True",IF(_xlfn.XLOOKUP("Src_CIDR_Le_16",'Scoring_Config'!$A:$A,'Scoring_Config'!$D:$D,"Yes")="Yes",_xlfn.XLOOKUP("Src_CIDR_Le_16",'Scoring_Config'!$A:$A,'Scoring_Config'!$C:$C,10),0),0)+IF(LEFT(AA624,4)="True",IF(_xlfn.XLOOKUP("Src_CIDR_17_22",'Scoring_Config'!$A:$A,'Scoring_Config'!$D:$D,"Yes")="Yes",_xlfn.XLOOKUP("Src_CIDR_17_22",'Scoring_Config'!$A:$A,'Scoring_Config'!$C:$C,5),0),0)+IF(LEFT(AB624,4)="True",IF(_xlfn.XLOOKUP("Dst_IsAny",'Scoring_Config'!$A:$A,'Scoring_Config'!$D:$D,"Yes")="Yes",_xlfn.XLOOKUP("Dst_IsAny",'Scoring_Config'!$A:$A,'Scoring_Config'!$C:$C,10),0),0)+IF(LEFT(AC624,4)="True",IF(_xlfn.XLOOKUP("Dst_CIDR_Le_16",'Scoring_Config'!$A:$A,'Scoring_Config'!$D:$D,"Yes")="Yes",_xlfn.XLOOKUP("Dst_CIDR_Le_16",'Scoring_Config'!$A:$A,'Scoring_Config'!$C:$C,10),0),0)+IF(LEFT(AD624,4)="True",IF(_xlfn.XLOOKUP("Dst_CIDR_17_22",'Scoring_Config'!$A:$A,'Scoring_Config'!$D:$D,"Yes")="Yes",_xlfn.XLOOKUP("Dst_CIDR_17_22",'Scoring_Config'!$A:$A,'Scoring_Config'!$C:$C,5),0),0)+IF(LEFT(AE624,4)="True",IF(_xlfn.XLOOKUP("SrcZone_IsAny",'Scoring_Config'!$A:$A,'Scoring_Config'!$D:$D,"Yes")="Yes",_xlfn.XLOOKUP("SrcZone_IsAny",'Scoring_Config'!$A:$A,'Scoring_Config'!$C:$C,10),0),0)+IF(LEFT(AF624,4)="True",IF(_xlfn.XLOOKUP("DstZone_IsAny",'Scoring_Config'!$A:$A,'Scoring_Config'!$D:$D,"Yes")="Yes",_xlfn.XLOOKUP("DstZone_IsAny",'Scoring_Config'!$A:$A,'Scoring_Config'!$C:$C,10),0),0)+IF(LEFT(AG624,4)="True",IF(_xlfn.XLOOKUP("Service_Any_OR_RangeGt1000",'Scoring_Config'!$A:$A,'Scoring_Config'!$D:$D,"Yes")="Yes",_xlfn.XLOOKUP("Service_Any_OR_RangeGt1000",'Scoring_Config'!$A:$A,'Scoring_Config'!$C:$C,10),0),0)+IF(LEFT(AH624,4)="True",IF(_xlfn.XLOOKUP("App_Any_OR_RangeGt1000",'Scoring_Config'!$A:$A,'Scoring_Config'!$D:$D,"Yes")="Yes",_xlfn.XLOOKUP("App_Any_OR_RangeGt1000",'Scoring_Config'!$A:$A,'Scoring_Config'!$C:$C,10),0),0)+IF(LEFT(AI624,4)="True",IF(_xlfn.XLOOKUP("Service_Insecure_Match",'Scoring_Config'!$A:$A,'Scoring_Config'!$D:$D,"Yes")="Yes",_xlfn.XLOOKUP("Service_Insecure_Match",'Scoring_Config'!$A:$A,'Scoring_Config'!$C:$C,5),0),0)+IF(LEFT(AJ624,4)="True",IF(_xlfn.XLOOKUP("Risky_Inbound",'Scoring_Config'!$A:$A,'Scoring_Config'!$D:$D,"Yes")="Yes",_xlfn.XLOOKUP("Risky_Inbound",'Scoring_Config'!$A:$A,'Scoring_Config'!$C:$C,50),0),0)+IF(LEFT(AK624,4)="True",IF(_xlfn.XLOOKUP("Risky_Outbound",'Scoring_Config'!$A:$A,'Scoring_Config'!$D:$D,"Yes")="Yes",_xlfn.XLOOKUP("Risky_Outbound",'Scoring_Config'!$A:$A,'Scoring_Config'!$C:$C,25),0),0)+IF(LEFT(AZ624,4)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624,FIND(",",AL624)+1,100)),0)+IF(LEFT(AM624,4)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624,FIND(",",AN624)+1,100)),0)+IF(_xlfn.XLOOKUP("Profile_Scoring",'Scoring_Config'!$A:$A,'Scoring_Config'!$D:$D,"Yes")="Yes",VALUE(MID(AO624,FIND(",",AO624)+1,100)),0)+IF(_xlfn.XLOOKUP("Options_Scoring",'Scoring_Config'!$A:$A,'Scoring_Config'!$D:$D,"Yes")="Yes",VALUE(MID(AP624,FIND(",",AP624)+1,100)),0)))</f>
        <v>0</v>
      </c>
      <c r="AZ624" cm="1">
        <f t="array" ref="AZ624">IF(FALSE,"True," &amp; IF(_xlfn.XLOOKUP("Migrate_Insecure",'Scoring_Config'!$A:$A,'Scoring_Config'!$D:$D,"Yes")="Yes",_xlfn.XLOOKUP("Migrate_Insecure",'Scoring_Config'!$A:$A,'Scoring_Config'!$C:$C,10),0),"False,0")</f>
        <v>0</v>
      </c>
    </row>
    <row r="625" spans="1:52">
      <c r="A625" t="s">
        <v>1979</v>
      </c>
      <c r="B625" t="s">
        <v>2598</v>
      </c>
      <c r="C625" t="s">
        <v>3542</v>
      </c>
      <c r="D625" t="s">
        <v>3545</v>
      </c>
      <c r="E625" t="s">
        <v>3563</v>
      </c>
      <c r="F625" t="s">
        <v>3827</v>
      </c>
      <c r="G625" t="s">
        <v>372</v>
      </c>
      <c r="H625" t="s">
        <v>174</v>
      </c>
      <c r="I625" t="s">
        <v>4106</v>
      </c>
      <c r="J625" t="s">
        <v>1004</v>
      </c>
      <c r="K625" t="s">
        <v>1856</v>
      </c>
      <c r="L625" t="s">
        <v>1327</v>
      </c>
      <c r="M625" t="s">
        <v>1974</v>
      </c>
      <c r="N625" t="s">
        <v>4315</v>
      </c>
      <c r="O625" t="s">
        <v>4319</v>
      </c>
      <c r="P625" t="s">
        <v>4323</v>
      </c>
      <c r="Q625" t="s">
        <v>4779</v>
      </c>
      <c r="R625" t="s">
        <v>5439</v>
      </c>
      <c r="S625" t="s">
        <v>4324</v>
      </c>
      <c r="T625" t="s">
        <v>5726</v>
      </c>
      <c r="U625" t="s">
        <v>6270</v>
      </c>
      <c r="Y625" cm="1">
        <f t="array" ref="Y625">IF(FALSE,"True," &amp; IF(_xlfn.XLOOKUP("Src_IsAny",'Scoring_Config'!$A:$A,'Scoring_Config'!$D:$D,"Yes")="Yes",_xlfn.XLOOKUP("Src_IsAny",'Scoring_Config'!$A:$A,'Scoring_Config'!$C:$C,10),0),"False,0")</f>
        <v>0</v>
      </c>
      <c r="Z625" cm="1">
        <f t="array" ref="Z625">IF(TRUE,"True," &amp; IF(_xlfn.XLOOKUP("Src_CIDR_Le_16",'Scoring_Config'!$A:$A,'Scoring_Config'!$D:$D,"Yes")="Yes",_xlfn.XLOOKUP("Src_CIDR_Le_16",'Scoring_Config'!$A:$A,'Scoring_Config'!$C:$C,10),0),"False,0")</f>
        <v>0</v>
      </c>
      <c r="AA625" cm="1">
        <f t="array" ref="AA625">IF(FALSE,"True," &amp; IF(_xlfn.XLOOKUP("Src_CIDR_17_22",'Scoring_Config'!$A:$A,'Scoring_Config'!$D:$D,"Yes")="Yes",_xlfn.XLOOKUP("Src_CIDR_17_22",'Scoring_Config'!$A:$A,'Scoring_Config'!$C:$C,5),0),"False,0")</f>
        <v>0</v>
      </c>
      <c r="AB625" cm="1">
        <f t="array" ref="AB625">IF(FALSE,"True," &amp; IF(_xlfn.XLOOKUP("Dst_IsAny",'Scoring_Config'!$A:$A,'Scoring_Config'!$D:$D,"Yes")="Yes",_xlfn.XLOOKUP("Dst_IsAny",'Scoring_Config'!$A:$A,'Scoring_Config'!$C:$C,10),0),"False,0")</f>
        <v>0</v>
      </c>
      <c r="AC625" cm="1">
        <f t="array" ref="AC625">IF(FALSE,"True," &amp; IF(_xlfn.XLOOKUP("Dst_CIDR_Le_16",'Scoring_Config'!$A:$A,'Scoring_Config'!$D:$D,"Yes")="Yes",_xlfn.XLOOKUP("Dst_CIDR_Le_16",'Scoring_Config'!$A:$A,'Scoring_Config'!$C:$C,10),0),"False,0")</f>
        <v>0</v>
      </c>
      <c r="AD625" cm="1">
        <f t="array" ref="AD625">IF(FALSE,"True," &amp; IF(_xlfn.XLOOKUP("Dst_CIDR_17_22",'Scoring_Config'!$A:$A,'Scoring_Config'!$D:$D,"Yes")="Yes",_xlfn.XLOOKUP("Dst_CIDR_17_22",'Scoring_Config'!$A:$A,'Scoring_Config'!$C:$C,5),0),"False,0")</f>
        <v>0</v>
      </c>
      <c r="AE625" cm="1">
        <f t="array" ref="AE625">IF(FALSE,"True," &amp; IF(_xlfn.XLOOKUP("SrcZone_IsAny",'Scoring_Config'!$A:$A,'Scoring_Config'!$D:$D,"Yes")="Yes",_xlfn.XLOOKUP("SrcZone_IsAny",'Scoring_Config'!$A:$A,'Scoring_Config'!$C:$C,10),0),"False,0")</f>
        <v>0</v>
      </c>
      <c r="AF625" cm="1">
        <f t="array" ref="AF625">IF(FALSE,"True," &amp; IF(_xlfn.XLOOKUP("DstZone_IsAny",'Scoring_Config'!$A:$A,'Scoring_Config'!$D:$D,"Yes")="Yes",_xlfn.XLOOKUP("DstZone_IsAny",'Scoring_Config'!$A:$A,'Scoring_Config'!$C:$C,10),0),"False,0")</f>
        <v>0</v>
      </c>
      <c r="AG625" cm="1">
        <f t="array" ref="AG62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25" cm="1">
        <f t="array" ref="AH625">IF(FALSE,"True," &amp; IF(_xlfn.XLOOKUP("App_Any_OR_RangeGt1000",'Scoring_Config'!$A:$A,'Scoring_Config'!$D:$D,"Yes")="Yes",_xlfn.XLOOKUP("App_Any_OR_RangeGt1000",'Scoring_Config'!$A:$A,'Scoring_Config'!$C:$C,10),0),"False,0")</f>
        <v>0</v>
      </c>
      <c r="AI625" cm="1">
        <f t="array" ref="AI625">IF(FALSE,"True," &amp; IF(_xlfn.XLOOKUP("Service_Insecure_Match",'Scoring_Config'!$A:$A,'Scoring_Config'!$D:$D,"Yes")="Yes",_xlfn.XLOOKUP("Service_Insecure_Match",'Scoring_Config'!$A:$A,'Scoring_Config'!$C:$C,5),0),"False,0")</f>
        <v>0</v>
      </c>
      <c r="AJ625" cm="1">
        <f t="array" ref="AJ625">IF(FALSE,"True," &amp; IF(_xlfn.XLOOKUP("Risky_Inbound",'Scoring_Config'!$A:$A,'Scoring_Config'!$D:$D,"Yes")="Yes",_xlfn.XLOOKUP("Risky_Inbound",'Scoring_Config'!$A:$A,'Scoring_Config'!$C:$C,50),0),"False,0")</f>
        <v>0</v>
      </c>
      <c r="AK625" cm="1">
        <f t="array" ref="AK625">IF(FALSE,"True," &amp; IF(_xlfn.XLOOKUP("Risky_Outbound",'Scoring_Config'!$A:$A,'Scoring_Config'!$D:$D,"Yes")="Yes",_xlfn.XLOOKUP("Risky_Outbound",'Scoring_Config'!$A:$A,'Scoring_Config'!$C:$C,25),0),"False,0")</f>
        <v>0</v>
      </c>
      <c r="AL625" t="s">
        <v>6699</v>
      </c>
      <c r="AM625" cm="1">
        <f t="array" ref="AM62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25" t="s">
        <v>6697</v>
      </c>
      <c r="AO625" t="s">
        <v>6697</v>
      </c>
      <c r="AP625" t="s">
        <v>6697</v>
      </c>
      <c r="AQ625" cm="1">
        <f t="array" ref="AQ625">IF(FALSE,"True," &amp; IF(_xlfn.XLOOKUP("Service_IsAny",'Scoring_Config'!$A:$A,'Scoring_Config'!$D:$D,"Yes")="Yes",_xlfn.XLOOKUP("Service_IsAny",'Scoring_Config'!$A:$A,'Scoring_Config'!$C:$C,0),0),"False,0")</f>
        <v>0</v>
      </c>
      <c r="AR625">
        <v>0</v>
      </c>
      <c r="AS625" cm="1">
        <f t="array" ref="AS625">IF(FALSE,"True," &amp; IF(_xlfn.XLOOKUP("Service_RangeGt1000",'Scoring_Config'!$A:$A,'Scoring_Config'!$D:$D,"Yes")="Yes",_xlfn.XLOOKUP("Service_RangeGt1000",'Scoring_Config'!$A:$A,'Scoring_Config'!$C:$C,0),0),"False,0")</f>
        <v>0</v>
      </c>
      <c r="AT625" cm="1">
        <f t="array" ref="AT625">IF(FALSE,"True," &amp; IF(_xlfn.XLOOKUP("App_IsAny",'Scoring_Config'!$A:$A,'Scoring_Config'!$D:$D,"Yes")="Yes",_xlfn.XLOOKUP("App_IsAny",'Scoring_Config'!$A:$A,'Scoring_Config'!$C:$C,0),0),"False,0")</f>
        <v>0</v>
      </c>
      <c r="AU625">
        <v>7</v>
      </c>
      <c r="AV625" cm="1">
        <f t="array" ref="AV625">IF(FALSE,"True," &amp; IF(_xlfn.XLOOKUP("App_RangeGt1000",'Scoring_Config'!$A:$A,'Scoring_Config'!$D:$D,"Yes")="Yes",_xlfn.XLOOKUP("App_RangeGt1000",'Scoring_Config'!$A:$A,'Scoring_Config'!$C:$C,0),0),"False,0")</f>
        <v>0</v>
      </c>
      <c r="AW625" cm="1">
        <f t="array" ref="AW625">IF(FALSE,"True," &amp; IF(_xlfn.XLOOKUP("Action_IsDenyOrDrop",'Scoring_Config'!$A:$A,'Scoring_Config'!$D:$D,"Yes")="Yes",_xlfn.XLOOKUP("Action_IsDenyOrDrop",'Scoring_Config'!$A:$A,'Scoring_Config'!$C:$C,0),0),"False,0")</f>
        <v>0</v>
      </c>
      <c r="AX625" cm="1">
        <f t="array" ref="AX625">IF(LEFT(AW625,4)="True",0,(IF(LEFT(Y625,4)="True",IF(_xlfn.XLOOKUP("Src_IsAny",'Scoring_Config'!$A:$A,'Scoring_Config'!$D:$D,"Yes")="Yes",_xlfn.XLOOKUP("Src_IsAny",'Scoring_Config'!$A:$A,'Scoring_Config'!$C:$C,10),0),0)+IF(LEFT(Z625,4)="True",IF(_xlfn.XLOOKUP("Src_CIDR_Le_16",'Scoring_Config'!$A:$A,'Scoring_Config'!$D:$D,"Yes")="Yes",_xlfn.XLOOKUP("Src_CIDR_Le_16",'Scoring_Config'!$A:$A,'Scoring_Config'!$C:$C,10),0),0)+IF(LEFT(AA625,4)="True",IF(_xlfn.XLOOKUP("Src_CIDR_17_22",'Scoring_Config'!$A:$A,'Scoring_Config'!$D:$D,"Yes")="Yes",_xlfn.XLOOKUP("Src_CIDR_17_22",'Scoring_Config'!$A:$A,'Scoring_Config'!$C:$C,5),0),0)+IF(LEFT(AB625,4)="True",IF(_xlfn.XLOOKUP("Dst_IsAny",'Scoring_Config'!$A:$A,'Scoring_Config'!$D:$D,"Yes")="Yes",_xlfn.XLOOKUP("Dst_IsAny",'Scoring_Config'!$A:$A,'Scoring_Config'!$C:$C,10),0),0)+IF(LEFT(AC625,4)="True",IF(_xlfn.XLOOKUP("Dst_CIDR_Le_16",'Scoring_Config'!$A:$A,'Scoring_Config'!$D:$D,"Yes")="Yes",_xlfn.XLOOKUP("Dst_CIDR_Le_16",'Scoring_Config'!$A:$A,'Scoring_Config'!$C:$C,10),0),0)+IF(LEFT(AD625,4)="True",IF(_xlfn.XLOOKUP("Dst_CIDR_17_22",'Scoring_Config'!$A:$A,'Scoring_Config'!$D:$D,"Yes")="Yes",_xlfn.XLOOKUP("Dst_CIDR_17_22",'Scoring_Config'!$A:$A,'Scoring_Config'!$C:$C,5),0),0)+IF(LEFT(AE625,4)="True",IF(_xlfn.XLOOKUP("SrcZone_IsAny",'Scoring_Config'!$A:$A,'Scoring_Config'!$D:$D,"Yes")="Yes",_xlfn.XLOOKUP("SrcZone_IsAny",'Scoring_Config'!$A:$A,'Scoring_Config'!$C:$C,10),0),0)+IF(LEFT(AF625,4)="True",IF(_xlfn.XLOOKUP("DstZone_IsAny",'Scoring_Config'!$A:$A,'Scoring_Config'!$D:$D,"Yes")="Yes",_xlfn.XLOOKUP("DstZone_IsAny",'Scoring_Config'!$A:$A,'Scoring_Config'!$C:$C,10),0),0)+IF(LEFT(AG625,4)="True",IF(_xlfn.XLOOKUP("Service_Any_OR_RangeGt1000",'Scoring_Config'!$A:$A,'Scoring_Config'!$D:$D,"Yes")="Yes",_xlfn.XLOOKUP("Service_Any_OR_RangeGt1000",'Scoring_Config'!$A:$A,'Scoring_Config'!$C:$C,10),0),0)+IF(LEFT(AH625,4)="True",IF(_xlfn.XLOOKUP("App_Any_OR_RangeGt1000",'Scoring_Config'!$A:$A,'Scoring_Config'!$D:$D,"Yes")="Yes",_xlfn.XLOOKUP("App_Any_OR_RangeGt1000",'Scoring_Config'!$A:$A,'Scoring_Config'!$C:$C,10),0),0)+IF(LEFT(AI625,4)="True",IF(_xlfn.XLOOKUP("Service_Insecure_Match",'Scoring_Config'!$A:$A,'Scoring_Config'!$D:$D,"Yes")="Yes",_xlfn.XLOOKUP("Service_Insecure_Match",'Scoring_Config'!$A:$A,'Scoring_Config'!$C:$C,5),0),0)+IF(LEFT(AJ625,4)="True",IF(_xlfn.XLOOKUP("Risky_Inbound",'Scoring_Config'!$A:$A,'Scoring_Config'!$D:$D,"Yes")="Yes",_xlfn.XLOOKUP("Risky_Inbound",'Scoring_Config'!$A:$A,'Scoring_Config'!$C:$C,50),0),0)+IF(LEFT(AK625,4)="True",IF(_xlfn.XLOOKUP("Risky_Outbound",'Scoring_Config'!$A:$A,'Scoring_Config'!$D:$D,"Yes")="Yes",_xlfn.XLOOKUP("Risky_Outbound",'Scoring_Config'!$A:$A,'Scoring_Config'!$C:$C,25),0),0)+IF(LEFT(AZ625,4)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625,FIND(",",AL625)+1,100)),0)+IF(LEFT(AM625,4)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625,FIND(",",AN625)+1,100)),0)+IF(_xlfn.XLOOKUP("Profile_Scoring",'Scoring_Config'!$A:$A,'Scoring_Config'!$D:$D,"Yes")="Yes",VALUE(MID(AO625,FIND(",",AO625)+1,100)),0)+IF(_xlfn.XLOOKUP("Options_Scoring",'Scoring_Config'!$A:$A,'Scoring_Config'!$D:$D,"Yes")="Yes",VALUE(MID(AP625,FIND(",",AP625)+1,100)),0)))</f>
        <v>0</v>
      </c>
      <c r="AZ625" cm="1">
        <f t="array" ref="AZ625">IF(FALSE,"True," &amp; IF(_xlfn.XLOOKUP("Migrate_Insecure",'Scoring_Config'!$A:$A,'Scoring_Config'!$D:$D,"Yes")="Yes",_xlfn.XLOOKUP("Migrate_Insecure",'Scoring_Config'!$A:$A,'Scoring_Config'!$C:$C,10),0),"False,0")</f>
        <v>0</v>
      </c>
    </row>
    <row r="626" spans="1:52">
      <c r="A626" t="s">
        <v>1979</v>
      </c>
      <c r="B626" t="s">
        <v>2599</v>
      </c>
      <c r="C626" t="s">
        <v>3542</v>
      </c>
      <c r="D626" t="s">
        <v>3551</v>
      </c>
      <c r="E626" t="s">
        <v>3563</v>
      </c>
      <c r="F626" t="s">
        <v>3727</v>
      </c>
      <c r="G626" t="s">
        <v>174</v>
      </c>
      <c r="H626" t="s">
        <v>174</v>
      </c>
      <c r="I626" t="s">
        <v>3730</v>
      </c>
      <c r="J626" t="s">
        <v>363</v>
      </c>
      <c r="K626" t="s">
        <v>1857</v>
      </c>
      <c r="L626" t="s">
        <v>1463</v>
      </c>
      <c r="M626" t="s">
        <v>1974</v>
      </c>
      <c r="N626" t="s">
        <v>4315</v>
      </c>
      <c r="O626" t="s">
        <v>4319</v>
      </c>
      <c r="P626" t="s">
        <v>4322</v>
      </c>
      <c r="Q626" t="s">
        <v>4780</v>
      </c>
      <c r="R626" t="s">
        <v>5440</v>
      </c>
      <c r="S626" t="s">
        <v>5440</v>
      </c>
      <c r="T626" t="s">
        <v>5726</v>
      </c>
      <c r="U626" t="s">
        <v>6271</v>
      </c>
      <c r="Y626" cm="1">
        <f t="array" ref="Y626">IF(TRUE,"True," &amp; IF(_xlfn.XLOOKUP("Src_IsAny",'Scoring_Config'!$A:$A,'Scoring_Config'!$D:$D,"Yes")="Yes",_xlfn.XLOOKUP("Src_IsAny",'Scoring_Config'!$A:$A,'Scoring_Config'!$C:$C,10),0),"False,0")</f>
        <v>0</v>
      </c>
      <c r="Z626" cm="1">
        <f t="array" ref="Z626">IF(FALSE,"True," &amp; IF(_xlfn.XLOOKUP("Src_CIDR_Le_16",'Scoring_Config'!$A:$A,'Scoring_Config'!$D:$D,"Yes")="Yes",_xlfn.XLOOKUP("Src_CIDR_Le_16",'Scoring_Config'!$A:$A,'Scoring_Config'!$C:$C,10),0),"False,0")</f>
        <v>0</v>
      </c>
      <c r="AA626" cm="1">
        <f t="array" ref="AA626">IF(FALSE,"True," &amp; IF(_xlfn.XLOOKUP("Src_CIDR_17_22",'Scoring_Config'!$A:$A,'Scoring_Config'!$D:$D,"Yes")="Yes",_xlfn.XLOOKUP("Src_CIDR_17_22",'Scoring_Config'!$A:$A,'Scoring_Config'!$C:$C,5),0),"False,0")</f>
        <v>0</v>
      </c>
      <c r="AB626" cm="1">
        <f t="array" ref="AB626">IF(FALSE,"True," &amp; IF(_xlfn.XLOOKUP("Dst_IsAny",'Scoring_Config'!$A:$A,'Scoring_Config'!$D:$D,"Yes")="Yes",_xlfn.XLOOKUP("Dst_IsAny",'Scoring_Config'!$A:$A,'Scoring_Config'!$C:$C,10),0),"False,0")</f>
        <v>0</v>
      </c>
      <c r="AC626" cm="1">
        <f t="array" ref="AC626">IF(FALSE,"True," &amp; IF(_xlfn.XLOOKUP("Dst_CIDR_Le_16",'Scoring_Config'!$A:$A,'Scoring_Config'!$D:$D,"Yes")="Yes",_xlfn.XLOOKUP("Dst_CIDR_Le_16",'Scoring_Config'!$A:$A,'Scoring_Config'!$C:$C,10),0),"False,0")</f>
        <v>0</v>
      </c>
      <c r="AD626" cm="1">
        <f t="array" ref="AD626">IF(FALSE,"True," &amp; IF(_xlfn.XLOOKUP("Dst_CIDR_17_22",'Scoring_Config'!$A:$A,'Scoring_Config'!$D:$D,"Yes")="Yes",_xlfn.XLOOKUP("Dst_CIDR_17_22",'Scoring_Config'!$A:$A,'Scoring_Config'!$C:$C,5),0),"False,0")</f>
        <v>0</v>
      </c>
      <c r="AE626" cm="1">
        <f t="array" ref="AE626">IF(FALSE,"True," &amp; IF(_xlfn.XLOOKUP("SrcZone_IsAny",'Scoring_Config'!$A:$A,'Scoring_Config'!$D:$D,"Yes")="Yes",_xlfn.XLOOKUP("SrcZone_IsAny",'Scoring_Config'!$A:$A,'Scoring_Config'!$C:$C,10),0),"False,0")</f>
        <v>0</v>
      </c>
      <c r="AF626" cm="1">
        <f t="array" ref="AF626">IF(FALSE,"True," &amp; IF(_xlfn.XLOOKUP("DstZone_IsAny",'Scoring_Config'!$A:$A,'Scoring_Config'!$D:$D,"Yes")="Yes",_xlfn.XLOOKUP("DstZone_IsAny",'Scoring_Config'!$A:$A,'Scoring_Config'!$C:$C,10),0),"False,0")</f>
        <v>0</v>
      </c>
      <c r="AG626" cm="1">
        <f t="array" ref="AG62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26" cm="1">
        <f t="array" ref="AH626">IF(FALSE,"True," &amp; IF(_xlfn.XLOOKUP("App_Any_OR_RangeGt1000",'Scoring_Config'!$A:$A,'Scoring_Config'!$D:$D,"Yes")="Yes",_xlfn.XLOOKUP("App_Any_OR_RangeGt1000",'Scoring_Config'!$A:$A,'Scoring_Config'!$C:$C,10),0),"False,0")</f>
        <v>0</v>
      </c>
      <c r="AI626" cm="1">
        <f t="array" ref="AI626">IF(FALSE,"True," &amp; IF(_xlfn.XLOOKUP("Service_Insecure_Match",'Scoring_Config'!$A:$A,'Scoring_Config'!$D:$D,"Yes")="Yes",_xlfn.XLOOKUP("Service_Insecure_Match",'Scoring_Config'!$A:$A,'Scoring_Config'!$C:$C,5),0),"False,0")</f>
        <v>0</v>
      </c>
      <c r="AJ626" cm="1">
        <f t="array" ref="AJ626">IF(FALSE,"True," &amp; IF(_xlfn.XLOOKUP("Risky_Inbound",'Scoring_Config'!$A:$A,'Scoring_Config'!$D:$D,"Yes")="Yes",_xlfn.XLOOKUP("Risky_Inbound",'Scoring_Config'!$A:$A,'Scoring_Config'!$C:$C,50),0),"False,0")</f>
        <v>0</v>
      </c>
      <c r="AK626" cm="1">
        <f t="array" ref="AK626">IF(FALSE,"True," &amp; IF(_xlfn.XLOOKUP("Risky_Outbound",'Scoring_Config'!$A:$A,'Scoring_Config'!$D:$D,"Yes")="Yes",_xlfn.XLOOKUP("Risky_Outbound",'Scoring_Config'!$A:$A,'Scoring_Config'!$C:$C,25),0),"False,0")</f>
        <v>0</v>
      </c>
      <c r="AL626" t="s">
        <v>6697</v>
      </c>
      <c r="AM626" cm="1">
        <f t="array" ref="AM62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26" t="s">
        <v>6697</v>
      </c>
      <c r="AO626" t="s">
        <v>6697</v>
      </c>
      <c r="AP626" t="s">
        <v>6697</v>
      </c>
      <c r="AQ626" cm="1">
        <f t="array" ref="AQ626">IF(FALSE,"True," &amp; IF(_xlfn.XLOOKUP("Service_IsAny",'Scoring_Config'!$A:$A,'Scoring_Config'!$D:$D,"Yes")="Yes",_xlfn.XLOOKUP("Service_IsAny",'Scoring_Config'!$A:$A,'Scoring_Config'!$C:$C,0),0),"False,0")</f>
        <v>0</v>
      </c>
      <c r="AR626">
        <v>2</v>
      </c>
      <c r="AS626" cm="1">
        <f t="array" ref="AS626">IF(FALSE,"True," &amp; IF(_xlfn.XLOOKUP("Service_RangeGt1000",'Scoring_Config'!$A:$A,'Scoring_Config'!$D:$D,"Yes")="Yes",_xlfn.XLOOKUP("Service_RangeGt1000",'Scoring_Config'!$A:$A,'Scoring_Config'!$C:$C,0),0),"False,0")</f>
        <v>0</v>
      </c>
      <c r="AT626" cm="1">
        <f t="array" ref="AT626">IF(FALSE,"True," &amp; IF(_xlfn.XLOOKUP("App_IsAny",'Scoring_Config'!$A:$A,'Scoring_Config'!$D:$D,"Yes")="Yes",_xlfn.XLOOKUP("App_IsAny",'Scoring_Config'!$A:$A,'Scoring_Config'!$C:$C,0),0),"False,0")</f>
        <v>0</v>
      </c>
      <c r="AU626">
        <v>2</v>
      </c>
      <c r="AV626" cm="1">
        <f t="array" ref="AV626">IF(FALSE,"True," &amp; IF(_xlfn.XLOOKUP("App_RangeGt1000",'Scoring_Config'!$A:$A,'Scoring_Config'!$D:$D,"Yes")="Yes",_xlfn.XLOOKUP("App_RangeGt1000",'Scoring_Config'!$A:$A,'Scoring_Config'!$C:$C,0),0),"False,0")</f>
        <v>0</v>
      </c>
      <c r="AW626" cm="1">
        <f t="array" ref="AW626">IF(FALSE,"True," &amp; IF(_xlfn.XLOOKUP("Action_IsDenyOrDrop",'Scoring_Config'!$A:$A,'Scoring_Config'!$D:$D,"Yes")="Yes",_xlfn.XLOOKUP("Action_IsDenyOrDrop",'Scoring_Config'!$A:$A,'Scoring_Config'!$C:$C,0),0),"False,0")</f>
        <v>0</v>
      </c>
      <c r="AX626" cm="1">
        <f t="array" ref="AX626">IF(LEFT(AW626,4)="True",0,(IF(LEFT(Y626,4)="True",IF(_xlfn.XLOOKUP("Src_IsAny",'Scoring_Config'!$A:$A,'Scoring_Config'!$D:$D,"Yes")="Yes",_xlfn.XLOOKUP("Src_IsAny",'Scoring_Config'!$A:$A,'Scoring_Config'!$C:$C,10),0),0)+IF(LEFT(Z626,4)="True",IF(_xlfn.XLOOKUP("Src_CIDR_Le_16",'Scoring_Config'!$A:$A,'Scoring_Config'!$D:$D,"Yes")="Yes",_xlfn.XLOOKUP("Src_CIDR_Le_16",'Scoring_Config'!$A:$A,'Scoring_Config'!$C:$C,10),0),0)+IF(LEFT(AA626,4)="True",IF(_xlfn.XLOOKUP("Src_CIDR_17_22",'Scoring_Config'!$A:$A,'Scoring_Config'!$D:$D,"Yes")="Yes",_xlfn.XLOOKUP("Src_CIDR_17_22",'Scoring_Config'!$A:$A,'Scoring_Config'!$C:$C,5),0),0)+IF(LEFT(AB626,4)="True",IF(_xlfn.XLOOKUP("Dst_IsAny",'Scoring_Config'!$A:$A,'Scoring_Config'!$D:$D,"Yes")="Yes",_xlfn.XLOOKUP("Dst_IsAny",'Scoring_Config'!$A:$A,'Scoring_Config'!$C:$C,10),0),0)+IF(LEFT(AC626,4)="True",IF(_xlfn.XLOOKUP("Dst_CIDR_Le_16",'Scoring_Config'!$A:$A,'Scoring_Config'!$D:$D,"Yes")="Yes",_xlfn.XLOOKUP("Dst_CIDR_Le_16",'Scoring_Config'!$A:$A,'Scoring_Config'!$C:$C,10),0),0)+IF(LEFT(AD626,4)="True",IF(_xlfn.XLOOKUP("Dst_CIDR_17_22",'Scoring_Config'!$A:$A,'Scoring_Config'!$D:$D,"Yes")="Yes",_xlfn.XLOOKUP("Dst_CIDR_17_22",'Scoring_Config'!$A:$A,'Scoring_Config'!$C:$C,5),0),0)+IF(LEFT(AE626,4)="True",IF(_xlfn.XLOOKUP("SrcZone_IsAny",'Scoring_Config'!$A:$A,'Scoring_Config'!$D:$D,"Yes")="Yes",_xlfn.XLOOKUP("SrcZone_IsAny",'Scoring_Config'!$A:$A,'Scoring_Config'!$C:$C,10),0),0)+IF(LEFT(AF626,4)="True",IF(_xlfn.XLOOKUP("DstZone_IsAny",'Scoring_Config'!$A:$A,'Scoring_Config'!$D:$D,"Yes")="Yes",_xlfn.XLOOKUP("DstZone_IsAny",'Scoring_Config'!$A:$A,'Scoring_Config'!$C:$C,10),0),0)+IF(LEFT(AG626,4)="True",IF(_xlfn.XLOOKUP("Service_Any_OR_RangeGt1000",'Scoring_Config'!$A:$A,'Scoring_Config'!$D:$D,"Yes")="Yes",_xlfn.XLOOKUP("Service_Any_OR_RangeGt1000",'Scoring_Config'!$A:$A,'Scoring_Config'!$C:$C,10),0),0)+IF(LEFT(AH626,4)="True",IF(_xlfn.XLOOKUP("App_Any_OR_RangeGt1000",'Scoring_Config'!$A:$A,'Scoring_Config'!$D:$D,"Yes")="Yes",_xlfn.XLOOKUP("App_Any_OR_RangeGt1000",'Scoring_Config'!$A:$A,'Scoring_Config'!$C:$C,10),0),0)+IF(LEFT(AI626,4)="True",IF(_xlfn.XLOOKUP("Service_Insecure_Match",'Scoring_Config'!$A:$A,'Scoring_Config'!$D:$D,"Yes")="Yes",_xlfn.XLOOKUP("Service_Insecure_Match",'Scoring_Config'!$A:$A,'Scoring_Config'!$C:$C,5),0),0)+IF(LEFT(AJ626,4)="True",IF(_xlfn.XLOOKUP("Risky_Inbound",'Scoring_Config'!$A:$A,'Scoring_Config'!$D:$D,"Yes")="Yes",_xlfn.XLOOKUP("Risky_Inbound",'Scoring_Config'!$A:$A,'Scoring_Config'!$C:$C,50),0),0)+IF(LEFT(AK626,4)="True",IF(_xlfn.XLOOKUP("Risky_Outbound",'Scoring_Config'!$A:$A,'Scoring_Config'!$D:$D,"Yes")="Yes",_xlfn.XLOOKUP("Risky_Outbound",'Scoring_Config'!$A:$A,'Scoring_Config'!$C:$C,25),0),0)+IF(LEFT(AZ626,4)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626,FIND(",",AL626)+1,100)),0)+IF(LEFT(AM626,4)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626,FIND(",",AN626)+1,100)),0)+IF(_xlfn.XLOOKUP("Profile_Scoring",'Scoring_Config'!$A:$A,'Scoring_Config'!$D:$D,"Yes")="Yes",VALUE(MID(AO626,FIND(",",AO626)+1,100)),0)+IF(_xlfn.XLOOKUP("Options_Scoring",'Scoring_Config'!$A:$A,'Scoring_Config'!$D:$D,"Yes")="Yes",VALUE(MID(AP626,FIND(",",AP626)+1,100)),0)))</f>
        <v>0</v>
      </c>
      <c r="AZ626" cm="1">
        <f t="array" ref="AZ626">IF(FALSE,"True," &amp; IF(_xlfn.XLOOKUP("Migrate_Insecure",'Scoring_Config'!$A:$A,'Scoring_Config'!$D:$D,"Yes")="Yes",_xlfn.XLOOKUP("Migrate_Insecure",'Scoring_Config'!$A:$A,'Scoring_Config'!$C:$C,10),0),"False,0")</f>
        <v>0</v>
      </c>
    </row>
    <row r="627" spans="1:52">
      <c r="A627" t="s">
        <v>1979</v>
      </c>
      <c r="B627" t="s">
        <v>2600</v>
      </c>
      <c r="C627" t="s">
        <v>3542</v>
      </c>
      <c r="D627" t="s">
        <v>3551</v>
      </c>
      <c r="E627" t="s">
        <v>3563</v>
      </c>
      <c r="F627" t="s">
        <v>3828</v>
      </c>
      <c r="G627" t="s">
        <v>174</v>
      </c>
      <c r="H627" t="s">
        <v>174</v>
      </c>
      <c r="I627" t="s">
        <v>3659</v>
      </c>
      <c r="J627" t="s">
        <v>363</v>
      </c>
      <c r="K627" t="s">
        <v>1857</v>
      </c>
      <c r="L627" t="s">
        <v>1463</v>
      </c>
      <c r="M627" t="s">
        <v>1974</v>
      </c>
      <c r="N627" t="s">
        <v>4315</v>
      </c>
      <c r="O627" t="s">
        <v>4319</v>
      </c>
      <c r="P627" t="s">
        <v>4322</v>
      </c>
      <c r="Q627" t="s">
        <v>4781</v>
      </c>
      <c r="R627" t="s">
        <v>5440</v>
      </c>
      <c r="S627" t="s">
        <v>5440</v>
      </c>
      <c r="T627" t="s">
        <v>5688</v>
      </c>
      <c r="U627" t="s">
        <v>6271</v>
      </c>
      <c r="Y627" cm="1">
        <f t="array" ref="Y627">IF(TRUE,"True," &amp; IF(_xlfn.XLOOKUP("Src_IsAny",'Scoring_Config'!$A:$A,'Scoring_Config'!$D:$D,"Yes")="Yes",_xlfn.XLOOKUP("Src_IsAny",'Scoring_Config'!$A:$A,'Scoring_Config'!$C:$C,10),0),"False,0")</f>
        <v>0</v>
      </c>
      <c r="Z627" cm="1">
        <f t="array" ref="Z627">IF(FALSE,"True," &amp; IF(_xlfn.XLOOKUP("Src_CIDR_Le_16",'Scoring_Config'!$A:$A,'Scoring_Config'!$D:$D,"Yes")="Yes",_xlfn.XLOOKUP("Src_CIDR_Le_16",'Scoring_Config'!$A:$A,'Scoring_Config'!$C:$C,10),0),"False,0")</f>
        <v>0</v>
      </c>
      <c r="AA627" cm="1">
        <f t="array" ref="AA627">IF(FALSE,"True," &amp; IF(_xlfn.XLOOKUP("Src_CIDR_17_22",'Scoring_Config'!$A:$A,'Scoring_Config'!$D:$D,"Yes")="Yes",_xlfn.XLOOKUP("Src_CIDR_17_22",'Scoring_Config'!$A:$A,'Scoring_Config'!$C:$C,5),0),"False,0")</f>
        <v>0</v>
      </c>
      <c r="AB627" cm="1">
        <f t="array" ref="AB627">IF(FALSE,"True," &amp; IF(_xlfn.XLOOKUP("Dst_IsAny",'Scoring_Config'!$A:$A,'Scoring_Config'!$D:$D,"Yes")="Yes",_xlfn.XLOOKUP("Dst_IsAny",'Scoring_Config'!$A:$A,'Scoring_Config'!$C:$C,10),0),"False,0")</f>
        <v>0</v>
      </c>
      <c r="AC627" cm="1">
        <f t="array" ref="AC627">IF(FALSE,"True," &amp; IF(_xlfn.XLOOKUP("Dst_CIDR_Le_16",'Scoring_Config'!$A:$A,'Scoring_Config'!$D:$D,"Yes")="Yes",_xlfn.XLOOKUP("Dst_CIDR_Le_16",'Scoring_Config'!$A:$A,'Scoring_Config'!$C:$C,10),0),"False,0")</f>
        <v>0</v>
      </c>
      <c r="AD627" cm="1">
        <f t="array" ref="AD627">IF(FALSE,"True," &amp; IF(_xlfn.XLOOKUP("Dst_CIDR_17_22",'Scoring_Config'!$A:$A,'Scoring_Config'!$D:$D,"Yes")="Yes",_xlfn.XLOOKUP("Dst_CIDR_17_22",'Scoring_Config'!$A:$A,'Scoring_Config'!$C:$C,5),0),"False,0")</f>
        <v>0</v>
      </c>
      <c r="AE627" cm="1">
        <f t="array" ref="AE627">IF(FALSE,"True," &amp; IF(_xlfn.XLOOKUP("SrcZone_IsAny",'Scoring_Config'!$A:$A,'Scoring_Config'!$D:$D,"Yes")="Yes",_xlfn.XLOOKUP("SrcZone_IsAny",'Scoring_Config'!$A:$A,'Scoring_Config'!$C:$C,10),0),"False,0")</f>
        <v>0</v>
      </c>
      <c r="AF627" cm="1">
        <f t="array" ref="AF627">IF(FALSE,"True," &amp; IF(_xlfn.XLOOKUP("DstZone_IsAny",'Scoring_Config'!$A:$A,'Scoring_Config'!$D:$D,"Yes")="Yes",_xlfn.XLOOKUP("DstZone_IsAny",'Scoring_Config'!$A:$A,'Scoring_Config'!$C:$C,10),0),"False,0")</f>
        <v>0</v>
      </c>
      <c r="AG627" cm="1">
        <f t="array" ref="AG62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27" cm="1">
        <f t="array" ref="AH627">IF(FALSE,"True," &amp; IF(_xlfn.XLOOKUP("App_Any_OR_RangeGt1000",'Scoring_Config'!$A:$A,'Scoring_Config'!$D:$D,"Yes")="Yes",_xlfn.XLOOKUP("App_Any_OR_RangeGt1000",'Scoring_Config'!$A:$A,'Scoring_Config'!$C:$C,10),0),"False,0")</f>
        <v>0</v>
      </c>
      <c r="AI627" cm="1">
        <f t="array" ref="AI627">IF(FALSE,"True," &amp; IF(_xlfn.XLOOKUP("Service_Insecure_Match",'Scoring_Config'!$A:$A,'Scoring_Config'!$D:$D,"Yes")="Yes",_xlfn.XLOOKUP("Service_Insecure_Match",'Scoring_Config'!$A:$A,'Scoring_Config'!$C:$C,5),0),"False,0")</f>
        <v>0</v>
      </c>
      <c r="AJ627" cm="1">
        <f t="array" ref="AJ627">IF(FALSE,"True," &amp; IF(_xlfn.XLOOKUP("Risky_Inbound",'Scoring_Config'!$A:$A,'Scoring_Config'!$D:$D,"Yes")="Yes",_xlfn.XLOOKUP("Risky_Inbound",'Scoring_Config'!$A:$A,'Scoring_Config'!$C:$C,50),0),"False,0")</f>
        <v>0</v>
      </c>
      <c r="AK627" cm="1">
        <f t="array" ref="AK627">IF(FALSE,"True," &amp; IF(_xlfn.XLOOKUP("Risky_Outbound",'Scoring_Config'!$A:$A,'Scoring_Config'!$D:$D,"Yes")="Yes",_xlfn.XLOOKUP("Risky_Outbound",'Scoring_Config'!$A:$A,'Scoring_Config'!$C:$C,25),0),"False,0")</f>
        <v>0</v>
      </c>
      <c r="AL627" t="s">
        <v>6697</v>
      </c>
      <c r="AM627" cm="1">
        <f t="array" ref="AM62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27" t="s">
        <v>6697</v>
      </c>
      <c r="AO627" t="s">
        <v>6697</v>
      </c>
      <c r="AP627" t="s">
        <v>6697</v>
      </c>
      <c r="AQ627" cm="1">
        <f t="array" ref="AQ627">IF(FALSE,"True," &amp; IF(_xlfn.XLOOKUP("Service_IsAny",'Scoring_Config'!$A:$A,'Scoring_Config'!$D:$D,"Yes")="Yes",_xlfn.XLOOKUP("Service_IsAny",'Scoring_Config'!$A:$A,'Scoring_Config'!$C:$C,0),0),"False,0")</f>
        <v>0</v>
      </c>
      <c r="AR627">
        <v>2</v>
      </c>
      <c r="AS627" cm="1">
        <f t="array" ref="AS627">IF(FALSE,"True," &amp; IF(_xlfn.XLOOKUP("Service_RangeGt1000",'Scoring_Config'!$A:$A,'Scoring_Config'!$D:$D,"Yes")="Yes",_xlfn.XLOOKUP("Service_RangeGt1000",'Scoring_Config'!$A:$A,'Scoring_Config'!$C:$C,0),0),"False,0")</f>
        <v>0</v>
      </c>
      <c r="AT627" cm="1">
        <f t="array" ref="AT627">IF(FALSE,"True," &amp; IF(_xlfn.XLOOKUP("App_IsAny",'Scoring_Config'!$A:$A,'Scoring_Config'!$D:$D,"Yes")="Yes",_xlfn.XLOOKUP("App_IsAny",'Scoring_Config'!$A:$A,'Scoring_Config'!$C:$C,0),0),"False,0")</f>
        <v>0</v>
      </c>
      <c r="AU627">
        <v>2</v>
      </c>
      <c r="AV627" cm="1">
        <f t="array" ref="AV627">IF(FALSE,"True," &amp; IF(_xlfn.XLOOKUP("App_RangeGt1000",'Scoring_Config'!$A:$A,'Scoring_Config'!$D:$D,"Yes")="Yes",_xlfn.XLOOKUP("App_RangeGt1000",'Scoring_Config'!$A:$A,'Scoring_Config'!$C:$C,0),0),"False,0")</f>
        <v>0</v>
      </c>
      <c r="AW627" cm="1">
        <f t="array" ref="AW627">IF(FALSE,"True," &amp; IF(_xlfn.XLOOKUP("Action_IsDenyOrDrop",'Scoring_Config'!$A:$A,'Scoring_Config'!$D:$D,"Yes")="Yes",_xlfn.XLOOKUP("Action_IsDenyOrDrop",'Scoring_Config'!$A:$A,'Scoring_Config'!$C:$C,0),0),"False,0")</f>
        <v>0</v>
      </c>
      <c r="AX627" cm="1">
        <f t="array" ref="AX627">IF(LEFT(AW627,4)="True",0,(IF(LEFT(Y627,4)="True",IF(_xlfn.XLOOKUP("Src_IsAny",'Scoring_Config'!$A:$A,'Scoring_Config'!$D:$D,"Yes")="Yes",_xlfn.XLOOKUP("Src_IsAny",'Scoring_Config'!$A:$A,'Scoring_Config'!$C:$C,10),0),0)+IF(LEFT(Z627,4)="True",IF(_xlfn.XLOOKUP("Src_CIDR_Le_16",'Scoring_Config'!$A:$A,'Scoring_Config'!$D:$D,"Yes")="Yes",_xlfn.XLOOKUP("Src_CIDR_Le_16",'Scoring_Config'!$A:$A,'Scoring_Config'!$C:$C,10),0),0)+IF(LEFT(AA627,4)="True",IF(_xlfn.XLOOKUP("Src_CIDR_17_22",'Scoring_Config'!$A:$A,'Scoring_Config'!$D:$D,"Yes")="Yes",_xlfn.XLOOKUP("Src_CIDR_17_22",'Scoring_Config'!$A:$A,'Scoring_Config'!$C:$C,5),0),0)+IF(LEFT(AB627,4)="True",IF(_xlfn.XLOOKUP("Dst_IsAny",'Scoring_Config'!$A:$A,'Scoring_Config'!$D:$D,"Yes")="Yes",_xlfn.XLOOKUP("Dst_IsAny",'Scoring_Config'!$A:$A,'Scoring_Config'!$C:$C,10),0),0)+IF(LEFT(AC627,4)="True",IF(_xlfn.XLOOKUP("Dst_CIDR_Le_16",'Scoring_Config'!$A:$A,'Scoring_Config'!$D:$D,"Yes")="Yes",_xlfn.XLOOKUP("Dst_CIDR_Le_16",'Scoring_Config'!$A:$A,'Scoring_Config'!$C:$C,10),0),0)+IF(LEFT(AD627,4)="True",IF(_xlfn.XLOOKUP("Dst_CIDR_17_22",'Scoring_Config'!$A:$A,'Scoring_Config'!$D:$D,"Yes")="Yes",_xlfn.XLOOKUP("Dst_CIDR_17_22",'Scoring_Config'!$A:$A,'Scoring_Config'!$C:$C,5),0),0)+IF(LEFT(AE627,4)="True",IF(_xlfn.XLOOKUP("SrcZone_IsAny",'Scoring_Config'!$A:$A,'Scoring_Config'!$D:$D,"Yes")="Yes",_xlfn.XLOOKUP("SrcZone_IsAny",'Scoring_Config'!$A:$A,'Scoring_Config'!$C:$C,10),0),0)+IF(LEFT(AF627,4)="True",IF(_xlfn.XLOOKUP("DstZone_IsAny",'Scoring_Config'!$A:$A,'Scoring_Config'!$D:$D,"Yes")="Yes",_xlfn.XLOOKUP("DstZone_IsAny",'Scoring_Config'!$A:$A,'Scoring_Config'!$C:$C,10),0),0)+IF(LEFT(AG627,4)="True",IF(_xlfn.XLOOKUP("Service_Any_OR_RangeGt1000",'Scoring_Config'!$A:$A,'Scoring_Config'!$D:$D,"Yes")="Yes",_xlfn.XLOOKUP("Service_Any_OR_RangeGt1000",'Scoring_Config'!$A:$A,'Scoring_Config'!$C:$C,10),0),0)+IF(LEFT(AH627,4)="True",IF(_xlfn.XLOOKUP("App_Any_OR_RangeGt1000",'Scoring_Config'!$A:$A,'Scoring_Config'!$D:$D,"Yes")="Yes",_xlfn.XLOOKUP("App_Any_OR_RangeGt1000",'Scoring_Config'!$A:$A,'Scoring_Config'!$C:$C,10),0),0)+IF(LEFT(AI627,4)="True",IF(_xlfn.XLOOKUP("Service_Insecure_Match",'Scoring_Config'!$A:$A,'Scoring_Config'!$D:$D,"Yes")="Yes",_xlfn.XLOOKUP("Service_Insecure_Match",'Scoring_Config'!$A:$A,'Scoring_Config'!$C:$C,5),0),0)+IF(LEFT(AJ627,4)="True",IF(_xlfn.XLOOKUP("Risky_Inbound",'Scoring_Config'!$A:$A,'Scoring_Config'!$D:$D,"Yes")="Yes",_xlfn.XLOOKUP("Risky_Inbound",'Scoring_Config'!$A:$A,'Scoring_Config'!$C:$C,50),0),0)+IF(LEFT(AK627,4)="True",IF(_xlfn.XLOOKUP("Risky_Outbound",'Scoring_Config'!$A:$A,'Scoring_Config'!$D:$D,"Yes")="Yes",_xlfn.XLOOKUP("Risky_Outbound",'Scoring_Config'!$A:$A,'Scoring_Config'!$C:$C,25),0),0)+IF(LEFT(AZ627,4)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627,FIND(",",AL627)+1,100)),0)+IF(LEFT(AM627,4)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627,FIND(",",AN627)+1,100)),0)+IF(_xlfn.XLOOKUP("Profile_Scoring",'Scoring_Config'!$A:$A,'Scoring_Config'!$D:$D,"Yes")="Yes",VALUE(MID(AO627,FIND(",",AO627)+1,100)),0)+IF(_xlfn.XLOOKUP("Options_Scoring",'Scoring_Config'!$A:$A,'Scoring_Config'!$D:$D,"Yes")="Yes",VALUE(MID(AP627,FIND(",",AP627)+1,100)),0)))</f>
        <v>0</v>
      </c>
      <c r="AZ627" cm="1">
        <f t="array" ref="AZ627">IF(FALSE,"True," &amp; IF(_xlfn.XLOOKUP("Migrate_Insecure",'Scoring_Config'!$A:$A,'Scoring_Config'!$D:$D,"Yes")="Yes",_xlfn.XLOOKUP("Migrate_Insecure",'Scoring_Config'!$A:$A,'Scoring_Config'!$C:$C,10),0),"False,0")</f>
        <v>0</v>
      </c>
    </row>
    <row r="628" spans="1:52">
      <c r="A628" t="s">
        <v>1979</v>
      </c>
      <c r="B628" t="s">
        <v>2601</v>
      </c>
      <c r="C628" t="s">
        <v>3542</v>
      </c>
      <c r="D628" t="s">
        <v>3544</v>
      </c>
      <c r="E628" t="s">
        <v>3562</v>
      </c>
      <c r="F628" t="s">
        <v>3731</v>
      </c>
      <c r="G628" t="s">
        <v>373</v>
      </c>
      <c r="H628" t="s">
        <v>193</v>
      </c>
      <c r="I628" t="s">
        <v>3731</v>
      </c>
      <c r="J628" t="s">
        <v>1005</v>
      </c>
      <c r="K628" t="s">
        <v>1858</v>
      </c>
      <c r="L628" t="s">
        <v>1325</v>
      </c>
      <c r="M628" t="s">
        <v>1973</v>
      </c>
      <c r="N628" t="s">
        <v>4315</v>
      </c>
      <c r="O628" t="s">
        <v>4319</v>
      </c>
      <c r="P628" t="s">
        <v>4323</v>
      </c>
      <c r="Q628" t="s">
        <v>4782</v>
      </c>
      <c r="R628" t="s">
        <v>5439</v>
      </c>
      <c r="S628" t="s">
        <v>4324</v>
      </c>
      <c r="T628" t="s">
        <v>5631</v>
      </c>
      <c r="U628" t="s">
        <v>6272</v>
      </c>
      <c r="Y628" cm="1">
        <f t="array" ref="Y628">IF(FALSE,"True," &amp; IF(_xlfn.XLOOKUP("Src_IsAny",'Scoring_Config'!$A:$A,'Scoring_Config'!$D:$D,"Yes")="Yes",_xlfn.XLOOKUP("Src_IsAny",'Scoring_Config'!$A:$A,'Scoring_Config'!$C:$C,10),0),"False,0")</f>
        <v>0</v>
      </c>
      <c r="Z628" cm="1">
        <f t="array" ref="Z628">IF(FALSE,"True," &amp; IF(_xlfn.XLOOKUP("Src_CIDR_Le_16",'Scoring_Config'!$A:$A,'Scoring_Config'!$D:$D,"Yes")="Yes",_xlfn.XLOOKUP("Src_CIDR_Le_16",'Scoring_Config'!$A:$A,'Scoring_Config'!$C:$C,10),0),"False,0")</f>
        <v>0</v>
      </c>
      <c r="AA628" cm="1">
        <f t="array" ref="AA628">IF(FALSE,"True," &amp; IF(_xlfn.XLOOKUP("Src_CIDR_17_22",'Scoring_Config'!$A:$A,'Scoring_Config'!$D:$D,"Yes")="Yes",_xlfn.XLOOKUP("Src_CIDR_17_22",'Scoring_Config'!$A:$A,'Scoring_Config'!$C:$C,5),0),"False,0")</f>
        <v>0</v>
      </c>
      <c r="AB628" cm="1">
        <f t="array" ref="AB628">IF(FALSE,"True," &amp; IF(_xlfn.XLOOKUP("Dst_IsAny",'Scoring_Config'!$A:$A,'Scoring_Config'!$D:$D,"Yes")="Yes",_xlfn.XLOOKUP("Dst_IsAny",'Scoring_Config'!$A:$A,'Scoring_Config'!$C:$C,10),0),"False,0")</f>
        <v>0</v>
      </c>
      <c r="AC628" cm="1">
        <f t="array" ref="AC628">IF(FALSE,"True," &amp; IF(_xlfn.XLOOKUP("Dst_CIDR_Le_16",'Scoring_Config'!$A:$A,'Scoring_Config'!$D:$D,"Yes")="Yes",_xlfn.XLOOKUP("Dst_CIDR_Le_16",'Scoring_Config'!$A:$A,'Scoring_Config'!$C:$C,10),0),"False,0")</f>
        <v>0</v>
      </c>
      <c r="AD628" cm="1">
        <f t="array" ref="AD628">IF(FALSE,"True," &amp; IF(_xlfn.XLOOKUP("Dst_CIDR_17_22",'Scoring_Config'!$A:$A,'Scoring_Config'!$D:$D,"Yes")="Yes",_xlfn.XLOOKUP("Dst_CIDR_17_22",'Scoring_Config'!$A:$A,'Scoring_Config'!$C:$C,5),0),"False,0")</f>
        <v>0</v>
      </c>
      <c r="AE628" cm="1">
        <f t="array" ref="AE628">IF(FALSE,"True," &amp; IF(_xlfn.XLOOKUP("SrcZone_IsAny",'Scoring_Config'!$A:$A,'Scoring_Config'!$D:$D,"Yes")="Yes",_xlfn.XLOOKUP("SrcZone_IsAny",'Scoring_Config'!$A:$A,'Scoring_Config'!$C:$C,10),0),"False,0")</f>
        <v>0</v>
      </c>
      <c r="AF628" cm="1">
        <f t="array" ref="AF628">IF(FALSE,"True," &amp; IF(_xlfn.XLOOKUP("DstZone_IsAny",'Scoring_Config'!$A:$A,'Scoring_Config'!$D:$D,"Yes")="Yes",_xlfn.XLOOKUP("DstZone_IsAny",'Scoring_Config'!$A:$A,'Scoring_Config'!$C:$C,10),0),"False,0")</f>
        <v>0</v>
      </c>
      <c r="AG628" cm="1">
        <f t="array" ref="AG62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28" cm="1">
        <f t="array" ref="AH628">IF(FALSE,"True," &amp; IF(_xlfn.XLOOKUP("App_Any_OR_RangeGt1000",'Scoring_Config'!$A:$A,'Scoring_Config'!$D:$D,"Yes")="Yes",_xlfn.XLOOKUP("App_Any_OR_RangeGt1000",'Scoring_Config'!$A:$A,'Scoring_Config'!$C:$C,10),0),"False,0")</f>
        <v>0</v>
      </c>
      <c r="AI628" cm="1">
        <f t="array" ref="AI628">IF(FALSE,"True," &amp; IF(_xlfn.XLOOKUP("Service_Insecure_Match",'Scoring_Config'!$A:$A,'Scoring_Config'!$D:$D,"Yes")="Yes",_xlfn.XLOOKUP("Service_Insecure_Match",'Scoring_Config'!$A:$A,'Scoring_Config'!$C:$C,5),0),"False,0")</f>
        <v>0</v>
      </c>
      <c r="AJ628" cm="1">
        <f t="array" ref="AJ628">IF(FALSE,"True," &amp; IF(_xlfn.XLOOKUP("Risky_Inbound",'Scoring_Config'!$A:$A,'Scoring_Config'!$D:$D,"Yes")="Yes",_xlfn.XLOOKUP("Risky_Inbound",'Scoring_Config'!$A:$A,'Scoring_Config'!$C:$C,50),0),"False,0")</f>
        <v>0</v>
      </c>
      <c r="AK628" cm="1">
        <f t="array" ref="AK628">IF(FALSE,"True," &amp; IF(_xlfn.XLOOKUP("Risky_Outbound",'Scoring_Config'!$A:$A,'Scoring_Config'!$D:$D,"Yes")="Yes",_xlfn.XLOOKUP("Risky_Outbound",'Scoring_Config'!$A:$A,'Scoring_Config'!$C:$C,25),0),"False,0")</f>
        <v>0</v>
      </c>
      <c r="AL628" t="s">
        <v>6699</v>
      </c>
      <c r="AM628" cm="1">
        <f t="array" ref="AM62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28" t="s">
        <v>6697</v>
      </c>
      <c r="AO628" t="s">
        <v>6697</v>
      </c>
      <c r="AP628" t="s">
        <v>6697</v>
      </c>
      <c r="AQ628" cm="1">
        <f t="array" ref="AQ628">IF(FALSE,"True," &amp; IF(_xlfn.XLOOKUP("Service_IsAny",'Scoring_Config'!$A:$A,'Scoring_Config'!$D:$D,"Yes")="Yes",_xlfn.XLOOKUP("Service_IsAny",'Scoring_Config'!$A:$A,'Scoring_Config'!$C:$C,0),0),"False,0")</f>
        <v>0</v>
      </c>
      <c r="AR628">
        <v>0</v>
      </c>
      <c r="AS628" cm="1">
        <f t="array" ref="AS628">IF(FALSE,"True," &amp; IF(_xlfn.XLOOKUP("Service_RangeGt1000",'Scoring_Config'!$A:$A,'Scoring_Config'!$D:$D,"Yes")="Yes",_xlfn.XLOOKUP("Service_RangeGt1000",'Scoring_Config'!$A:$A,'Scoring_Config'!$C:$C,0),0),"False,0")</f>
        <v>0</v>
      </c>
      <c r="AT628" cm="1">
        <f t="array" ref="AT628">IF(FALSE,"True," &amp; IF(_xlfn.XLOOKUP("App_IsAny",'Scoring_Config'!$A:$A,'Scoring_Config'!$D:$D,"Yes")="Yes",_xlfn.XLOOKUP("App_IsAny",'Scoring_Config'!$A:$A,'Scoring_Config'!$C:$C,0),0),"False,0")</f>
        <v>0</v>
      </c>
      <c r="AU628">
        <v>0</v>
      </c>
      <c r="AV628" cm="1">
        <f t="array" ref="AV628">IF(FALSE,"True," &amp; IF(_xlfn.XLOOKUP("App_RangeGt1000",'Scoring_Config'!$A:$A,'Scoring_Config'!$D:$D,"Yes")="Yes",_xlfn.XLOOKUP("App_RangeGt1000",'Scoring_Config'!$A:$A,'Scoring_Config'!$C:$C,0),0),"False,0")</f>
        <v>0</v>
      </c>
      <c r="AW628" cm="1">
        <f t="array" ref="AW628">IF(FALSE,"True," &amp; IF(_xlfn.XLOOKUP("Action_IsDenyOrDrop",'Scoring_Config'!$A:$A,'Scoring_Config'!$D:$D,"Yes")="Yes",_xlfn.XLOOKUP("Action_IsDenyOrDrop",'Scoring_Config'!$A:$A,'Scoring_Config'!$C:$C,0),0),"False,0")</f>
        <v>0</v>
      </c>
      <c r="AX628" cm="1">
        <f t="array" ref="AX628">IF(LEFT(AW628,4)="True",0,(IF(LEFT(Y628,4)="True",IF(_xlfn.XLOOKUP("Src_IsAny",'Scoring_Config'!$A:$A,'Scoring_Config'!$D:$D,"Yes")="Yes",_xlfn.XLOOKUP("Src_IsAny",'Scoring_Config'!$A:$A,'Scoring_Config'!$C:$C,10),0),0)+IF(LEFT(Z628,4)="True",IF(_xlfn.XLOOKUP("Src_CIDR_Le_16",'Scoring_Config'!$A:$A,'Scoring_Config'!$D:$D,"Yes")="Yes",_xlfn.XLOOKUP("Src_CIDR_Le_16",'Scoring_Config'!$A:$A,'Scoring_Config'!$C:$C,10),0),0)+IF(LEFT(AA628,4)="True",IF(_xlfn.XLOOKUP("Src_CIDR_17_22",'Scoring_Config'!$A:$A,'Scoring_Config'!$D:$D,"Yes")="Yes",_xlfn.XLOOKUP("Src_CIDR_17_22",'Scoring_Config'!$A:$A,'Scoring_Config'!$C:$C,5),0),0)+IF(LEFT(AB628,4)="True",IF(_xlfn.XLOOKUP("Dst_IsAny",'Scoring_Config'!$A:$A,'Scoring_Config'!$D:$D,"Yes")="Yes",_xlfn.XLOOKUP("Dst_IsAny",'Scoring_Config'!$A:$A,'Scoring_Config'!$C:$C,10),0),0)+IF(LEFT(AC628,4)="True",IF(_xlfn.XLOOKUP("Dst_CIDR_Le_16",'Scoring_Config'!$A:$A,'Scoring_Config'!$D:$D,"Yes")="Yes",_xlfn.XLOOKUP("Dst_CIDR_Le_16",'Scoring_Config'!$A:$A,'Scoring_Config'!$C:$C,10),0),0)+IF(LEFT(AD628,4)="True",IF(_xlfn.XLOOKUP("Dst_CIDR_17_22",'Scoring_Config'!$A:$A,'Scoring_Config'!$D:$D,"Yes")="Yes",_xlfn.XLOOKUP("Dst_CIDR_17_22",'Scoring_Config'!$A:$A,'Scoring_Config'!$C:$C,5),0),0)+IF(LEFT(AE628,4)="True",IF(_xlfn.XLOOKUP("SrcZone_IsAny",'Scoring_Config'!$A:$A,'Scoring_Config'!$D:$D,"Yes")="Yes",_xlfn.XLOOKUP("SrcZone_IsAny",'Scoring_Config'!$A:$A,'Scoring_Config'!$C:$C,10),0),0)+IF(LEFT(AF628,4)="True",IF(_xlfn.XLOOKUP("DstZone_IsAny",'Scoring_Config'!$A:$A,'Scoring_Config'!$D:$D,"Yes")="Yes",_xlfn.XLOOKUP("DstZone_IsAny",'Scoring_Config'!$A:$A,'Scoring_Config'!$C:$C,10),0),0)+IF(LEFT(AG628,4)="True",IF(_xlfn.XLOOKUP("Service_Any_OR_RangeGt1000",'Scoring_Config'!$A:$A,'Scoring_Config'!$D:$D,"Yes")="Yes",_xlfn.XLOOKUP("Service_Any_OR_RangeGt1000",'Scoring_Config'!$A:$A,'Scoring_Config'!$C:$C,10),0),0)+IF(LEFT(AH628,4)="True",IF(_xlfn.XLOOKUP("App_Any_OR_RangeGt1000",'Scoring_Config'!$A:$A,'Scoring_Config'!$D:$D,"Yes")="Yes",_xlfn.XLOOKUP("App_Any_OR_RangeGt1000",'Scoring_Config'!$A:$A,'Scoring_Config'!$C:$C,10),0),0)+IF(LEFT(AI628,4)="True",IF(_xlfn.XLOOKUP("Service_Insecure_Match",'Scoring_Config'!$A:$A,'Scoring_Config'!$D:$D,"Yes")="Yes",_xlfn.XLOOKUP("Service_Insecure_Match",'Scoring_Config'!$A:$A,'Scoring_Config'!$C:$C,5),0),0)+IF(LEFT(AJ628,4)="True",IF(_xlfn.XLOOKUP("Risky_Inbound",'Scoring_Config'!$A:$A,'Scoring_Config'!$D:$D,"Yes")="Yes",_xlfn.XLOOKUP("Risky_Inbound",'Scoring_Config'!$A:$A,'Scoring_Config'!$C:$C,50),0),0)+IF(LEFT(AK628,4)="True",IF(_xlfn.XLOOKUP("Risky_Outbound",'Scoring_Config'!$A:$A,'Scoring_Config'!$D:$D,"Yes")="Yes",_xlfn.XLOOKUP("Risky_Outbound",'Scoring_Config'!$A:$A,'Scoring_Config'!$C:$C,25),0),0)+IF(LEFT(AZ628,4)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628,FIND(",",AL628)+1,100)),0)+IF(LEFT(AM628,4)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628,FIND(",",AN628)+1,100)),0)+IF(_xlfn.XLOOKUP("Profile_Scoring",'Scoring_Config'!$A:$A,'Scoring_Config'!$D:$D,"Yes")="Yes",VALUE(MID(AO628,FIND(",",AO628)+1,100)),0)+IF(_xlfn.XLOOKUP("Options_Scoring",'Scoring_Config'!$A:$A,'Scoring_Config'!$D:$D,"Yes")="Yes",VALUE(MID(AP628,FIND(",",AP628)+1,100)),0)))</f>
        <v>0</v>
      </c>
      <c r="AZ628" cm="1">
        <f t="array" ref="AZ628">IF(FALSE,"True," &amp; IF(_xlfn.XLOOKUP("Migrate_Insecure",'Scoring_Config'!$A:$A,'Scoring_Config'!$D:$D,"Yes")="Yes",_xlfn.XLOOKUP("Migrate_Insecure",'Scoring_Config'!$A:$A,'Scoring_Config'!$C:$C,10),0),"False,0")</f>
        <v>0</v>
      </c>
    </row>
    <row r="629" spans="1:52">
      <c r="A629" t="s">
        <v>1979</v>
      </c>
      <c r="B629" t="s">
        <v>2602</v>
      </c>
      <c r="C629" t="s">
        <v>3542</v>
      </c>
      <c r="D629" t="s">
        <v>3545</v>
      </c>
      <c r="E629" t="s">
        <v>3563</v>
      </c>
      <c r="F629" t="s">
        <v>3643</v>
      </c>
      <c r="G629" t="s">
        <v>374</v>
      </c>
      <c r="H629" t="s">
        <v>174</v>
      </c>
      <c r="I629" t="s">
        <v>3818</v>
      </c>
      <c r="J629" t="s">
        <v>245</v>
      </c>
      <c r="K629" t="s">
        <v>1771</v>
      </c>
      <c r="L629" t="s">
        <v>1327</v>
      </c>
      <c r="M629" t="s">
        <v>1974</v>
      </c>
      <c r="N629" t="s">
        <v>4315</v>
      </c>
      <c r="O629" t="s">
        <v>4319</v>
      </c>
      <c r="P629" t="s">
        <v>4323</v>
      </c>
      <c r="Q629" t="s">
        <v>4783</v>
      </c>
      <c r="R629" t="s">
        <v>5439</v>
      </c>
      <c r="S629" t="s">
        <v>4324</v>
      </c>
      <c r="T629" t="s">
        <v>5726</v>
      </c>
      <c r="U629" t="s">
        <v>6124</v>
      </c>
      <c r="Y629" cm="1">
        <f t="array" ref="Y629">IF(FALSE,"True," &amp; IF(_xlfn.XLOOKUP("Src_IsAny",'Scoring_Config'!$A:$A,'Scoring_Config'!$D:$D,"Yes")="Yes",_xlfn.XLOOKUP("Src_IsAny",'Scoring_Config'!$A:$A,'Scoring_Config'!$C:$C,10),0),"False,0")</f>
        <v>0</v>
      </c>
      <c r="Z629" cm="1">
        <f t="array" ref="Z629">IF(FALSE,"True," &amp; IF(_xlfn.XLOOKUP("Src_CIDR_Le_16",'Scoring_Config'!$A:$A,'Scoring_Config'!$D:$D,"Yes")="Yes",_xlfn.XLOOKUP("Src_CIDR_Le_16",'Scoring_Config'!$A:$A,'Scoring_Config'!$C:$C,10),0),"False,0")</f>
        <v>0</v>
      </c>
      <c r="AA629" cm="1">
        <f t="array" ref="AA629">IF(FALSE,"True," &amp; IF(_xlfn.XLOOKUP("Src_CIDR_17_22",'Scoring_Config'!$A:$A,'Scoring_Config'!$D:$D,"Yes")="Yes",_xlfn.XLOOKUP("Src_CIDR_17_22",'Scoring_Config'!$A:$A,'Scoring_Config'!$C:$C,5),0),"False,0")</f>
        <v>0</v>
      </c>
      <c r="AB629" cm="1">
        <f t="array" ref="AB629">IF(FALSE,"True," &amp; IF(_xlfn.XLOOKUP("Dst_IsAny",'Scoring_Config'!$A:$A,'Scoring_Config'!$D:$D,"Yes")="Yes",_xlfn.XLOOKUP("Dst_IsAny",'Scoring_Config'!$A:$A,'Scoring_Config'!$C:$C,10),0),"False,0")</f>
        <v>0</v>
      </c>
      <c r="AC629" cm="1">
        <f t="array" ref="AC629">IF(FALSE,"True," &amp; IF(_xlfn.XLOOKUP("Dst_CIDR_Le_16",'Scoring_Config'!$A:$A,'Scoring_Config'!$D:$D,"Yes")="Yes",_xlfn.XLOOKUP("Dst_CIDR_Le_16",'Scoring_Config'!$A:$A,'Scoring_Config'!$C:$C,10),0),"False,0")</f>
        <v>0</v>
      </c>
      <c r="AD629" cm="1">
        <f t="array" ref="AD629">IF(FALSE,"True," &amp; IF(_xlfn.XLOOKUP("Dst_CIDR_17_22",'Scoring_Config'!$A:$A,'Scoring_Config'!$D:$D,"Yes")="Yes",_xlfn.XLOOKUP("Dst_CIDR_17_22",'Scoring_Config'!$A:$A,'Scoring_Config'!$C:$C,5),0),"False,0")</f>
        <v>0</v>
      </c>
      <c r="AE629" cm="1">
        <f t="array" ref="AE629">IF(FALSE,"True," &amp; IF(_xlfn.XLOOKUP("SrcZone_IsAny",'Scoring_Config'!$A:$A,'Scoring_Config'!$D:$D,"Yes")="Yes",_xlfn.XLOOKUP("SrcZone_IsAny",'Scoring_Config'!$A:$A,'Scoring_Config'!$C:$C,10),0),"False,0")</f>
        <v>0</v>
      </c>
      <c r="AF629" cm="1">
        <f t="array" ref="AF629">IF(FALSE,"True," &amp; IF(_xlfn.XLOOKUP("DstZone_IsAny",'Scoring_Config'!$A:$A,'Scoring_Config'!$D:$D,"Yes")="Yes",_xlfn.XLOOKUP("DstZone_IsAny",'Scoring_Config'!$A:$A,'Scoring_Config'!$C:$C,10),0),"False,0")</f>
        <v>0</v>
      </c>
      <c r="AG629" cm="1">
        <f t="array" ref="AG62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29" cm="1">
        <f t="array" ref="AH629">IF(FALSE,"True," &amp; IF(_xlfn.XLOOKUP("App_Any_OR_RangeGt1000",'Scoring_Config'!$A:$A,'Scoring_Config'!$D:$D,"Yes")="Yes",_xlfn.XLOOKUP("App_Any_OR_RangeGt1000",'Scoring_Config'!$A:$A,'Scoring_Config'!$C:$C,10),0),"False,0")</f>
        <v>0</v>
      </c>
      <c r="AI629" cm="1">
        <f t="array" ref="AI629">IF(FALSE,"True," &amp; IF(_xlfn.XLOOKUP("Service_Insecure_Match",'Scoring_Config'!$A:$A,'Scoring_Config'!$D:$D,"Yes")="Yes",_xlfn.XLOOKUP("Service_Insecure_Match",'Scoring_Config'!$A:$A,'Scoring_Config'!$C:$C,5),0),"False,0")</f>
        <v>0</v>
      </c>
      <c r="AJ629" cm="1">
        <f t="array" ref="AJ629">IF(FALSE,"True," &amp; IF(_xlfn.XLOOKUP("Risky_Inbound",'Scoring_Config'!$A:$A,'Scoring_Config'!$D:$D,"Yes")="Yes",_xlfn.XLOOKUP("Risky_Inbound",'Scoring_Config'!$A:$A,'Scoring_Config'!$C:$C,50),0),"False,0")</f>
        <v>0</v>
      </c>
      <c r="AK629" cm="1">
        <f t="array" ref="AK629">IF(FALSE,"True," &amp; IF(_xlfn.XLOOKUP("Risky_Outbound",'Scoring_Config'!$A:$A,'Scoring_Config'!$D:$D,"Yes")="Yes",_xlfn.XLOOKUP("Risky_Outbound",'Scoring_Config'!$A:$A,'Scoring_Config'!$C:$C,25),0),"False,0")</f>
        <v>0</v>
      </c>
      <c r="AL629" t="s">
        <v>6699</v>
      </c>
      <c r="AM629" cm="1">
        <f t="array" ref="AM62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29" t="s">
        <v>6697</v>
      </c>
      <c r="AO629" t="s">
        <v>6697</v>
      </c>
      <c r="AP629" t="s">
        <v>6697</v>
      </c>
      <c r="AQ629" cm="1">
        <f t="array" ref="AQ629">IF(FALSE,"True," &amp; IF(_xlfn.XLOOKUP("Service_IsAny",'Scoring_Config'!$A:$A,'Scoring_Config'!$D:$D,"Yes")="Yes",_xlfn.XLOOKUP("Service_IsAny",'Scoring_Config'!$A:$A,'Scoring_Config'!$C:$C,0),0),"False,0")</f>
        <v>0</v>
      </c>
      <c r="AR629">
        <v>0</v>
      </c>
      <c r="AS629" cm="1">
        <f t="array" ref="AS629">IF(FALSE,"True," &amp; IF(_xlfn.XLOOKUP("Service_RangeGt1000",'Scoring_Config'!$A:$A,'Scoring_Config'!$D:$D,"Yes")="Yes",_xlfn.XLOOKUP("Service_RangeGt1000",'Scoring_Config'!$A:$A,'Scoring_Config'!$C:$C,0),0),"False,0")</f>
        <v>0</v>
      </c>
      <c r="AT629" cm="1">
        <f t="array" ref="AT629">IF(FALSE,"True," &amp; IF(_xlfn.XLOOKUP("App_IsAny",'Scoring_Config'!$A:$A,'Scoring_Config'!$D:$D,"Yes")="Yes",_xlfn.XLOOKUP("App_IsAny",'Scoring_Config'!$A:$A,'Scoring_Config'!$C:$C,0),0),"False,0")</f>
        <v>0</v>
      </c>
      <c r="AU629">
        <v>5</v>
      </c>
      <c r="AV629" cm="1">
        <f t="array" ref="AV629">IF(FALSE,"True," &amp; IF(_xlfn.XLOOKUP("App_RangeGt1000",'Scoring_Config'!$A:$A,'Scoring_Config'!$D:$D,"Yes")="Yes",_xlfn.XLOOKUP("App_RangeGt1000",'Scoring_Config'!$A:$A,'Scoring_Config'!$C:$C,0),0),"False,0")</f>
        <v>0</v>
      </c>
      <c r="AW629" cm="1">
        <f t="array" ref="AW629">IF(FALSE,"True," &amp; IF(_xlfn.XLOOKUP("Action_IsDenyOrDrop",'Scoring_Config'!$A:$A,'Scoring_Config'!$D:$D,"Yes")="Yes",_xlfn.XLOOKUP("Action_IsDenyOrDrop",'Scoring_Config'!$A:$A,'Scoring_Config'!$C:$C,0),0),"False,0")</f>
        <v>0</v>
      </c>
      <c r="AX629" cm="1">
        <f t="array" ref="AX629">IF(LEFT(AW629,4)="True",0,(IF(LEFT(Y629,4)="True",IF(_xlfn.XLOOKUP("Src_IsAny",'Scoring_Config'!$A:$A,'Scoring_Config'!$D:$D,"Yes")="Yes",_xlfn.XLOOKUP("Src_IsAny",'Scoring_Config'!$A:$A,'Scoring_Config'!$C:$C,10),0),0)+IF(LEFT(Z629,4)="True",IF(_xlfn.XLOOKUP("Src_CIDR_Le_16",'Scoring_Config'!$A:$A,'Scoring_Config'!$D:$D,"Yes")="Yes",_xlfn.XLOOKUP("Src_CIDR_Le_16",'Scoring_Config'!$A:$A,'Scoring_Config'!$C:$C,10),0),0)+IF(LEFT(AA629,4)="True",IF(_xlfn.XLOOKUP("Src_CIDR_17_22",'Scoring_Config'!$A:$A,'Scoring_Config'!$D:$D,"Yes")="Yes",_xlfn.XLOOKUP("Src_CIDR_17_22",'Scoring_Config'!$A:$A,'Scoring_Config'!$C:$C,5),0),0)+IF(LEFT(AB629,4)="True",IF(_xlfn.XLOOKUP("Dst_IsAny",'Scoring_Config'!$A:$A,'Scoring_Config'!$D:$D,"Yes")="Yes",_xlfn.XLOOKUP("Dst_IsAny",'Scoring_Config'!$A:$A,'Scoring_Config'!$C:$C,10),0),0)+IF(LEFT(AC629,4)="True",IF(_xlfn.XLOOKUP("Dst_CIDR_Le_16",'Scoring_Config'!$A:$A,'Scoring_Config'!$D:$D,"Yes")="Yes",_xlfn.XLOOKUP("Dst_CIDR_Le_16",'Scoring_Config'!$A:$A,'Scoring_Config'!$C:$C,10),0),0)+IF(LEFT(AD629,4)="True",IF(_xlfn.XLOOKUP("Dst_CIDR_17_22",'Scoring_Config'!$A:$A,'Scoring_Config'!$D:$D,"Yes")="Yes",_xlfn.XLOOKUP("Dst_CIDR_17_22",'Scoring_Config'!$A:$A,'Scoring_Config'!$C:$C,5),0),0)+IF(LEFT(AE629,4)="True",IF(_xlfn.XLOOKUP("SrcZone_IsAny",'Scoring_Config'!$A:$A,'Scoring_Config'!$D:$D,"Yes")="Yes",_xlfn.XLOOKUP("SrcZone_IsAny",'Scoring_Config'!$A:$A,'Scoring_Config'!$C:$C,10),0),0)+IF(LEFT(AF629,4)="True",IF(_xlfn.XLOOKUP("DstZone_IsAny",'Scoring_Config'!$A:$A,'Scoring_Config'!$D:$D,"Yes")="Yes",_xlfn.XLOOKUP("DstZone_IsAny",'Scoring_Config'!$A:$A,'Scoring_Config'!$C:$C,10),0),0)+IF(LEFT(AG629,4)="True",IF(_xlfn.XLOOKUP("Service_Any_OR_RangeGt1000",'Scoring_Config'!$A:$A,'Scoring_Config'!$D:$D,"Yes")="Yes",_xlfn.XLOOKUP("Service_Any_OR_RangeGt1000",'Scoring_Config'!$A:$A,'Scoring_Config'!$C:$C,10),0),0)+IF(LEFT(AH629,4)="True",IF(_xlfn.XLOOKUP("App_Any_OR_RangeGt1000",'Scoring_Config'!$A:$A,'Scoring_Config'!$D:$D,"Yes")="Yes",_xlfn.XLOOKUP("App_Any_OR_RangeGt1000",'Scoring_Config'!$A:$A,'Scoring_Config'!$C:$C,10),0),0)+IF(LEFT(AI629,4)="True",IF(_xlfn.XLOOKUP("Service_Insecure_Match",'Scoring_Config'!$A:$A,'Scoring_Config'!$D:$D,"Yes")="Yes",_xlfn.XLOOKUP("Service_Insecure_Match",'Scoring_Config'!$A:$A,'Scoring_Config'!$C:$C,5),0),0)+IF(LEFT(AJ629,4)="True",IF(_xlfn.XLOOKUP("Risky_Inbound",'Scoring_Config'!$A:$A,'Scoring_Config'!$D:$D,"Yes")="Yes",_xlfn.XLOOKUP("Risky_Inbound",'Scoring_Config'!$A:$A,'Scoring_Config'!$C:$C,50),0),0)+IF(LEFT(AK629,4)="True",IF(_xlfn.XLOOKUP("Risky_Outbound",'Scoring_Config'!$A:$A,'Scoring_Config'!$D:$D,"Yes")="Yes",_xlfn.XLOOKUP("Risky_Outbound",'Scoring_Config'!$A:$A,'Scoring_Config'!$C:$C,25),0),0)+IF(LEFT(AZ629,4)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629,FIND(",",AL629)+1,100)),0)+IF(LEFT(AM629,4)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629,FIND(",",AN629)+1,100)),0)+IF(_xlfn.XLOOKUP("Profile_Scoring",'Scoring_Config'!$A:$A,'Scoring_Config'!$D:$D,"Yes")="Yes",VALUE(MID(AO629,FIND(",",AO629)+1,100)),0)+IF(_xlfn.XLOOKUP("Options_Scoring",'Scoring_Config'!$A:$A,'Scoring_Config'!$D:$D,"Yes")="Yes",VALUE(MID(AP629,FIND(",",AP629)+1,100)),0)))</f>
        <v>0</v>
      </c>
      <c r="AZ629" cm="1">
        <f t="array" ref="AZ629">IF(FALSE,"True," &amp; IF(_xlfn.XLOOKUP("Migrate_Insecure",'Scoring_Config'!$A:$A,'Scoring_Config'!$D:$D,"Yes")="Yes",_xlfn.XLOOKUP("Migrate_Insecure",'Scoring_Config'!$A:$A,'Scoring_Config'!$C:$C,10),0),"False,0")</f>
        <v>0</v>
      </c>
    </row>
    <row r="630" spans="1:52">
      <c r="A630" t="s">
        <v>1979</v>
      </c>
      <c r="B630" t="s">
        <v>2603</v>
      </c>
      <c r="C630" t="s">
        <v>3542</v>
      </c>
      <c r="D630" t="s">
        <v>3545</v>
      </c>
      <c r="E630" t="s">
        <v>3563</v>
      </c>
      <c r="F630" t="s">
        <v>3644</v>
      </c>
      <c r="G630" t="s">
        <v>364</v>
      </c>
      <c r="H630" t="s">
        <v>174</v>
      </c>
      <c r="I630" t="s">
        <v>3851</v>
      </c>
      <c r="J630" t="s">
        <v>245</v>
      </c>
      <c r="K630" t="s">
        <v>1771</v>
      </c>
      <c r="L630" t="s">
        <v>1327</v>
      </c>
      <c r="M630" t="s">
        <v>1974</v>
      </c>
      <c r="N630" t="s">
        <v>4315</v>
      </c>
      <c r="O630" t="s">
        <v>4319</v>
      </c>
      <c r="P630" t="s">
        <v>4321</v>
      </c>
      <c r="Q630" t="s">
        <v>4783</v>
      </c>
      <c r="R630" t="s">
        <v>5439</v>
      </c>
      <c r="S630" t="s">
        <v>4324</v>
      </c>
      <c r="T630" t="s">
        <v>5726</v>
      </c>
      <c r="U630" t="s">
        <v>6124</v>
      </c>
      <c r="Y630" cm="1">
        <f t="array" ref="Y630">IF(FALSE,"True," &amp; IF(_xlfn.XLOOKUP("Src_IsAny",'Scoring_Config'!$A:$A,'Scoring_Config'!$D:$D,"Yes")="Yes",_xlfn.XLOOKUP("Src_IsAny",'Scoring_Config'!$A:$A,'Scoring_Config'!$C:$C,10),0),"False,0")</f>
        <v>0</v>
      </c>
      <c r="Z630" cm="1">
        <f t="array" ref="Z630">IF(FALSE,"True," &amp; IF(_xlfn.XLOOKUP("Src_CIDR_Le_16",'Scoring_Config'!$A:$A,'Scoring_Config'!$D:$D,"Yes")="Yes",_xlfn.XLOOKUP("Src_CIDR_Le_16",'Scoring_Config'!$A:$A,'Scoring_Config'!$C:$C,10),0),"False,0")</f>
        <v>0</v>
      </c>
      <c r="AA630" cm="1">
        <f t="array" ref="AA630">IF(FALSE,"True," &amp; IF(_xlfn.XLOOKUP("Src_CIDR_17_22",'Scoring_Config'!$A:$A,'Scoring_Config'!$D:$D,"Yes")="Yes",_xlfn.XLOOKUP("Src_CIDR_17_22",'Scoring_Config'!$A:$A,'Scoring_Config'!$C:$C,5),0),"False,0")</f>
        <v>0</v>
      </c>
      <c r="AB630" cm="1">
        <f t="array" ref="AB630">IF(FALSE,"True," &amp; IF(_xlfn.XLOOKUP("Dst_IsAny",'Scoring_Config'!$A:$A,'Scoring_Config'!$D:$D,"Yes")="Yes",_xlfn.XLOOKUP("Dst_IsAny",'Scoring_Config'!$A:$A,'Scoring_Config'!$C:$C,10),0),"False,0")</f>
        <v>0</v>
      </c>
      <c r="AC630" cm="1">
        <f t="array" ref="AC630">IF(FALSE,"True," &amp; IF(_xlfn.XLOOKUP("Dst_CIDR_Le_16",'Scoring_Config'!$A:$A,'Scoring_Config'!$D:$D,"Yes")="Yes",_xlfn.XLOOKUP("Dst_CIDR_Le_16",'Scoring_Config'!$A:$A,'Scoring_Config'!$C:$C,10),0),"False,0")</f>
        <v>0</v>
      </c>
      <c r="AD630" cm="1">
        <f t="array" ref="AD630">IF(FALSE,"True," &amp; IF(_xlfn.XLOOKUP("Dst_CIDR_17_22",'Scoring_Config'!$A:$A,'Scoring_Config'!$D:$D,"Yes")="Yes",_xlfn.XLOOKUP("Dst_CIDR_17_22",'Scoring_Config'!$A:$A,'Scoring_Config'!$C:$C,5),0),"False,0")</f>
        <v>0</v>
      </c>
      <c r="AE630" cm="1">
        <f t="array" ref="AE630">IF(FALSE,"True," &amp; IF(_xlfn.XLOOKUP("SrcZone_IsAny",'Scoring_Config'!$A:$A,'Scoring_Config'!$D:$D,"Yes")="Yes",_xlfn.XLOOKUP("SrcZone_IsAny",'Scoring_Config'!$A:$A,'Scoring_Config'!$C:$C,10),0),"False,0")</f>
        <v>0</v>
      </c>
      <c r="AF630" cm="1">
        <f t="array" ref="AF630">IF(FALSE,"True," &amp; IF(_xlfn.XLOOKUP("DstZone_IsAny",'Scoring_Config'!$A:$A,'Scoring_Config'!$D:$D,"Yes")="Yes",_xlfn.XLOOKUP("DstZone_IsAny",'Scoring_Config'!$A:$A,'Scoring_Config'!$C:$C,10),0),"False,0")</f>
        <v>0</v>
      </c>
      <c r="AG630" cm="1">
        <f t="array" ref="AG63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30" cm="1">
        <f t="array" ref="AH630">IF(FALSE,"True," &amp; IF(_xlfn.XLOOKUP("App_Any_OR_RangeGt1000",'Scoring_Config'!$A:$A,'Scoring_Config'!$D:$D,"Yes")="Yes",_xlfn.XLOOKUP("App_Any_OR_RangeGt1000",'Scoring_Config'!$A:$A,'Scoring_Config'!$C:$C,10),0),"False,0")</f>
        <v>0</v>
      </c>
      <c r="AI630" cm="1">
        <f t="array" ref="AI630">IF(FALSE,"True," &amp; IF(_xlfn.XLOOKUP("Service_Insecure_Match",'Scoring_Config'!$A:$A,'Scoring_Config'!$D:$D,"Yes")="Yes",_xlfn.XLOOKUP("Service_Insecure_Match",'Scoring_Config'!$A:$A,'Scoring_Config'!$C:$C,5),0),"False,0")</f>
        <v>0</v>
      </c>
      <c r="AJ630" cm="1">
        <f t="array" ref="AJ630">IF(FALSE,"True," &amp; IF(_xlfn.XLOOKUP("Risky_Inbound",'Scoring_Config'!$A:$A,'Scoring_Config'!$D:$D,"Yes")="Yes",_xlfn.XLOOKUP("Risky_Inbound",'Scoring_Config'!$A:$A,'Scoring_Config'!$C:$C,50),0),"False,0")</f>
        <v>0</v>
      </c>
      <c r="AK630" cm="1">
        <f t="array" ref="AK630">IF(FALSE,"True," &amp; IF(_xlfn.XLOOKUP("Risky_Outbound",'Scoring_Config'!$A:$A,'Scoring_Config'!$D:$D,"Yes")="Yes",_xlfn.XLOOKUP("Risky_Outbound",'Scoring_Config'!$A:$A,'Scoring_Config'!$C:$C,25),0),"False,0")</f>
        <v>0</v>
      </c>
      <c r="AL630" t="s">
        <v>6700</v>
      </c>
      <c r="AM630" cm="1">
        <f t="array" ref="AM63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30" t="s">
        <v>6697</v>
      </c>
      <c r="AO630" t="s">
        <v>6697</v>
      </c>
      <c r="AP630" t="s">
        <v>6697</v>
      </c>
      <c r="AQ630" cm="1">
        <f t="array" ref="AQ630">IF(FALSE,"True," &amp; IF(_xlfn.XLOOKUP("Service_IsAny",'Scoring_Config'!$A:$A,'Scoring_Config'!$D:$D,"Yes")="Yes",_xlfn.XLOOKUP("Service_IsAny",'Scoring_Config'!$A:$A,'Scoring_Config'!$C:$C,0),0),"False,0")</f>
        <v>0</v>
      </c>
      <c r="AR630">
        <v>0</v>
      </c>
      <c r="AS630" cm="1">
        <f t="array" ref="AS630">IF(FALSE,"True," &amp; IF(_xlfn.XLOOKUP("Service_RangeGt1000",'Scoring_Config'!$A:$A,'Scoring_Config'!$D:$D,"Yes")="Yes",_xlfn.XLOOKUP("Service_RangeGt1000",'Scoring_Config'!$A:$A,'Scoring_Config'!$C:$C,0),0),"False,0")</f>
        <v>0</v>
      </c>
      <c r="AT630" cm="1">
        <f t="array" ref="AT630">IF(FALSE,"True," &amp; IF(_xlfn.XLOOKUP("App_IsAny",'Scoring_Config'!$A:$A,'Scoring_Config'!$D:$D,"Yes")="Yes",_xlfn.XLOOKUP("App_IsAny",'Scoring_Config'!$A:$A,'Scoring_Config'!$C:$C,0),0),"False,0")</f>
        <v>0</v>
      </c>
      <c r="AU630">
        <v>5</v>
      </c>
      <c r="AV630" cm="1">
        <f t="array" ref="AV630">IF(FALSE,"True," &amp; IF(_xlfn.XLOOKUP("App_RangeGt1000",'Scoring_Config'!$A:$A,'Scoring_Config'!$D:$D,"Yes")="Yes",_xlfn.XLOOKUP("App_RangeGt1000",'Scoring_Config'!$A:$A,'Scoring_Config'!$C:$C,0),0),"False,0")</f>
        <v>0</v>
      </c>
      <c r="AW630" cm="1">
        <f t="array" ref="AW630">IF(FALSE,"True," &amp; IF(_xlfn.XLOOKUP("Action_IsDenyOrDrop",'Scoring_Config'!$A:$A,'Scoring_Config'!$D:$D,"Yes")="Yes",_xlfn.XLOOKUP("Action_IsDenyOrDrop",'Scoring_Config'!$A:$A,'Scoring_Config'!$C:$C,0),0),"False,0")</f>
        <v>0</v>
      </c>
      <c r="AX630" cm="1">
        <f t="array" ref="AX630">IF(LEFT(AW630,4)="True",0,(IF(LEFT(Y630,4)="True",IF(_xlfn.XLOOKUP("Src_IsAny",'Scoring_Config'!$A:$A,'Scoring_Config'!$D:$D,"Yes")="Yes",_xlfn.XLOOKUP("Src_IsAny",'Scoring_Config'!$A:$A,'Scoring_Config'!$C:$C,10),0),0)+IF(LEFT(Z630,4)="True",IF(_xlfn.XLOOKUP("Src_CIDR_Le_16",'Scoring_Config'!$A:$A,'Scoring_Config'!$D:$D,"Yes")="Yes",_xlfn.XLOOKUP("Src_CIDR_Le_16",'Scoring_Config'!$A:$A,'Scoring_Config'!$C:$C,10),0),0)+IF(LEFT(AA630,4)="True",IF(_xlfn.XLOOKUP("Src_CIDR_17_22",'Scoring_Config'!$A:$A,'Scoring_Config'!$D:$D,"Yes")="Yes",_xlfn.XLOOKUP("Src_CIDR_17_22",'Scoring_Config'!$A:$A,'Scoring_Config'!$C:$C,5),0),0)+IF(LEFT(AB630,4)="True",IF(_xlfn.XLOOKUP("Dst_IsAny",'Scoring_Config'!$A:$A,'Scoring_Config'!$D:$D,"Yes")="Yes",_xlfn.XLOOKUP("Dst_IsAny",'Scoring_Config'!$A:$A,'Scoring_Config'!$C:$C,10),0),0)+IF(LEFT(AC630,4)="True",IF(_xlfn.XLOOKUP("Dst_CIDR_Le_16",'Scoring_Config'!$A:$A,'Scoring_Config'!$D:$D,"Yes")="Yes",_xlfn.XLOOKUP("Dst_CIDR_Le_16",'Scoring_Config'!$A:$A,'Scoring_Config'!$C:$C,10),0),0)+IF(LEFT(AD630,4)="True",IF(_xlfn.XLOOKUP("Dst_CIDR_17_22",'Scoring_Config'!$A:$A,'Scoring_Config'!$D:$D,"Yes")="Yes",_xlfn.XLOOKUP("Dst_CIDR_17_22",'Scoring_Config'!$A:$A,'Scoring_Config'!$C:$C,5),0),0)+IF(LEFT(AE630,4)="True",IF(_xlfn.XLOOKUP("SrcZone_IsAny",'Scoring_Config'!$A:$A,'Scoring_Config'!$D:$D,"Yes")="Yes",_xlfn.XLOOKUP("SrcZone_IsAny",'Scoring_Config'!$A:$A,'Scoring_Config'!$C:$C,10),0),0)+IF(LEFT(AF630,4)="True",IF(_xlfn.XLOOKUP("DstZone_IsAny",'Scoring_Config'!$A:$A,'Scoring_Config'!$D:$D,"Yes")="Yes",_xlfn.XLOOKUP("DstZone_IsAny",'Scoring_Config'!$A:$A,'Scoring_Config'!$C:$C,10),0),0)+IF(LEFT(AG630,4)="True",IF(_xlfn.XLOOKUP("Service_Any_OR_RangeGt1000",'Scoring_Config'!$A:$A,'Scoring_Config'!$D:$D,"Yes")="Yes",_xlfn.XLOOKUP("Service_Any_OR_RangeGt1000",'Scoring_Config'!$A:$A,'Scoring_Config'!$C:$C,10),0),0)+IF(LEFT(AH630,4)="True",IF(_xlfn.XLOOKUP("App_Any_OR_RangeGt1000",'Scoring_Config'!$A:$A,'Scoring_Config'!$D:$D,"Yes")="Yes",_xlfn.XLOOKUP("App_Any_OR_RangeGt1000",'Scoring_Config'!$A:$A,'Scoring_Config'!$C:$C,10),0),0)+IF(LEFT(AI630,4)="True",IF(_xlfn.XLOOKUP("Service_Insecure_Match",'Scoring_Config'!$A:$A,'Scoring_Config'!$D:$D,"Yes")="Yes",_xlfn.XLOOKUP("Service_Insecure_Match",'Scoring_Config'!$A:$A,'Scoring_Config'!$C:$C,5),0),0)+IF(LEFT(AJ630,4)="True",IF(_xlfn.XLOOKUP("Risky_Inbound",'Scoring_Config'!$A:$A,'Scoring_Config'!$D:$D,"Yes")="Yes",_xlfn.XLOOKUP("Risky_Inbound",'Scoring_Config'!$A:$A,'Scoring_Config'!$C:$C,50),0),0)+IF(LEFT(AK630,4)="True",IF(_xlfn.XLOOKUP("Risky_Outbound",'Scoring_Config'!$A:$A,'Scoring_Config'!$D:$D,"Yes")="Yes",_xlfn.XLOOKUP("Risky_Outbound",'Scoring_Config'!$A:$A,'Scoring_Config'!$C:$C,25),0),0)+IF(LEFT(AZ630,4)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630,FIND(",",AL630)+1,100)),0)+IF(LEFT(AM630,4)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630,FIND(",",AN630)+1,100)),0)+IF(_xlfn.XLOOKUP("Profile_Scoring",'Scoring_Config'!$A:$A,'Scoring_Config'!$D:$D,"Yes")="Yes",VALUE(MID(AO630,FIND(",",AO630)+1,100)),0)+IF(_xlfn.XLOOKUP("Options_Scoring",'Scoring_Config'!$A:$A,'Scoring_Config'!$D:$D,"Yes")="Yes",VALUE(MID(AP630,FIND(",",AP630)+1,100)),0)))</f>
        <v>0</v>
      </c>
      <c r="AZ630" cm="1">
        <f t="array" ref="AZ630">IF(FALSE,"True," &amp; IF(_xlfn.XLOOKUP("Migrate_Insecure",'Scoring_Config'!$A:$A,'Scoring_Config'!$D:$D,"Yes")="Yes",_xlfn.XLOOKUP("Migrate_Insecure",'Scoring_Config'!$A:$A,'Scoring_Config'!$C:$C,10),0),"False,0")</f>
        <v>0</v>
      </c>
    </row>
    <row r="631" spans="1:52">
      <c r="A631" t="s">
        <v>1979</v>
      </c>
      <c r="B631" t="s">
        <v>2604</v>
      </c>
      <c r="C631" t="s">
        <v>3542</v>
      </c>
      <c r="D631" t="s">
        <v>3551</v>
      </c>
      <c r="E631" t="s">
        <v>3563</v>
      </c>
      <c r="F631" t="s">
        <v>3752</v>
      </c>
      <c r="G631" t="s">
        <v>374</v>
      </c>
      <c r="H631" t="s">
        <v>174</v>
      </c>
      <c r="I631" t="s">
        <v>3745</v>
      </c>
      <c r="J631" t="s">
        <v>174</v>
      </c>
      <c r="K631" t="s">
        <v>1859</v>
      </c>
      <c r="L631" t="s">
        <v>1327</v>
      </c>
      <c r="M631" t="s">
        <v>1974</v>
      </c>
      <c r="N631" t="s">
        <v>4315</v>
      </c>
      <c r="O631" t="s">
        <v>4319</v>
      </c>
      <c r="P631" t="s">
        <v>4321</v>
      </c>
      <c r="Q631" t="s">
        <v>4784</v>
      </c>
      <c r="R631" t="s">
        <v>5440</v>
      </c>
      <c r="S631" t="s">
        <v>5439</v>
      </c>
      <c r="T631" t="s">
        <v>5726</v>
      </c>
      <c r="U631" t="s">
        <v>6273</v>
      </c>
      <c r="Y631" cm="1">
        <f t="array" ref="Y631">IF(FALSE,"True," &amp; IF(_xlfn.XLOOKUP("Src_IsAny",'Scoring_Config'!$A:$A,'Scoring_Config'!$D:$D,"Yes")="Yes",_xlfn.XLOOKUP("Src_IsAny",'Scoring_Config'!$A:$A,'Scoring_Config'!$C:$C,10),0),"False,0")</f>
        <v>0</v>
      </c>
      <c r="Z631" cm="1">
        <f t="array" ref="Z631">IF(FALSE,"True," &amp; IF(_xlfn.XLOOKUP("Src_CIDR_Le_16",'Scoring_Config'!$A:$A,'Scoring_Config'!$D:$D,"Yes")="Yes",_xlfn.XLOOKUP("Src_CIDR_Le_16",'Scoring_Config'!$A:$A,'Scoring_Config'!$C:$C,10),0),"False,0")</f>
        <v>0</v>
      </c>
      <c r="AA631" cm="1">
        <f t="array" ref="AA631">IF(FALSE,"True," &amp; IF(_xlfn.XLOOKUP("Src_CIDR_17_22",'Scoring_Config'!$A:$A,'Scoring_Config'!$D:$D,"Yes")="Yes",_xlfn.XLOOKUP("Src_CIDR_17_22",'Scoring_Config'!$A:$A,'Scoring_Config'!$C:$C,5),0),"False,0")</f>
        <v>0</v>
      </c>
      <c r="AB631" cm="1">
        <f t="array" ref="AB631">IF(TRUE,"True," &amp; IF(_xlfn.XLOOKUP("Dst_IsAny",'Scoring_Config'!$A:$A,'Scoring_Config'!$D:$D,"Yes")="Yes",_xlfn.XLOOKUP("Dst_IsAny",'Scoring_Config'!$A:$A,'Scoring_Config'!$C:$C,10),0),"False,0")</f>
        <v>0</v>
      </c>
      <c r="AC631" cm="1">
        <f t="array" ref="AC631">IF(FALSE,"True," &amp; IF(_xlfn.XLOOKUP("Dst_CIDR_Le_16",'Scoring_Config'!$A:$A,'Scoring_Config'!$D:$D,"Yes")="Yes",_xlfn.XLOOKUP("Dst_CIDR_Le_16",'Scoring_Config'!$A:$A,'Scoring_Config'!$C:$C,10),0),"False,0")</f>
        <v>0</v>
      </c>
      <c r="AD631" cm="1">
        <f t="array" ref="AD631">IF(FALSE,"True," &amp; IF(_xlfn.XLOOKUP("Dst_CIDR_17_22",'Scoring_Config'!$A:$A,'Scoring_Config'!$D:$D,"Yes")="Yes",_xlfn.XLOOKUP("Dst_CIDR_17_22",'Scoring_Config'!$A:$A,'Scoring_Config'!$C:$C,5),0),"False,0")</f>
        <v>0</v>
      </c>
      <c r="AE631" cm="1">
        <f t="array" ref="AE631">IF(FALSE,"True," &amp; IF(_xlfn.XLOOKUP("SrcZone_IsAny",'Scoring_Config'!$A:$A,'Scoring_Config'!$D:$D,"Yes")="Yes",_xlfn.XLOOKUP("SrcZone_IsAny",'Scoring_Config'!$A:$A,'Scoring_Config'!$C:$C,10),0),"False,0")</f>
        <v>0</v>
      </c>
      <c r="AF631" cm="1">
        <f t="array" ref="AF631">IF(FALSE,"True," &amp; IF(_xlfn.XLOOKUP("DstZone_IsAny",'Scoring_Config'!$A:$A,'Scoring_Config'!$D:$D,"Yes")="Yes",_xlfn.XLOOKUP("DstZone_IsAny",'Scoring_Config'!$A:$A,'Scoring_Config'!$C:$C,10),0),"False,0")</f>
        <v>0</v>
      </c>
      <c r="AG631" cm="1">
        <f t="array" ref="AG63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31" cm="1">
        <f t="array" ref="AH631">IF(FALSE,"True," &amp; IF(_xlfn.XLOOKUP("App_Any_OR_RangeGt1000",'Scoring_Config'!$A:$A,'Scoring_Config'!$D:$D,"Yes")="Yes",_xlfn.XLOOKUP("App_Any_OR_RangeGt1000",'Scoring_Config'!$A:$A,'Scoring_Config'!$C:$C,10),0),"False,0")</f>
        <v>0</v>
      </c>
      <c r="AI631" cm="1">
        <f t="array" ref="AI631">IF(FALSE,"True," &amp; IF(_xlfn.XLOOKUP("Service_Insecure_Match",'Scoring_Config'!$A:$A,'Scoring_Config'!$D:$D,"Yes")="Yes",_xlfn.XLOOKUP("Service_Insecure_Match",'Scoring_Config'!$A:$A,'Scoring_Config'!$C:$C,5),0),"False,0")</f>
        <v>0</v>
      </c>
      <c r="AJ631" cm="1">
        <f t="array" ref="AJ631">IF(FALSE,"True," &amp; IF(_xlfn.XLOOKUP("Risky_Inbound",'Scoring_Config'!$A:$A,'Scoring_Config'!$D:$D,"Yes")="Yes",_xlfn.XLOOKUP("Risky_Inbound",'Scoring_Config'!$A:$A,'Scoring_Config'!$C:$C,50),0),"False,0")</f>
        <v>0</v>
      </c>
      <c r="AK631" cm="1">
        <f t="array" ref="AK631">IF(FALSE,"True," &amp; IF(_xlfn.XLOOKUP("Risky_Outbound",'Scoring_Config'!$A:$A,'Scoring_Config'!$D:$D,"Yes")="Yes",_xlfn.XLOOKUP("Risky_Outbound",'Scoring_Config'!$A:$A,'Scoring_Config'!$C:$C,25),0),"False,0")</f>
        <v>0</v>
      </c>
      <c r="AL631" t="s">
        <v>6700</v>
      </c>
      <c r="AM631" cm="1">
        <f t="array" ref="AM63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31" t="s">
        <v>6697</v>
      </c>
      <c r="AO631" t="s">
        <v>6697</v>
      </c>
      <c r="AP631" t="s">
        <v>6697</v>
      </c>
      <c r="AQ631" cm="1">
        <f t="array" ref="AQ631">IF(FALSE,"True," &amp; IF(_xlfn.XLOOKUP("Service_IsAny",'Scoring_Config'!$A:$A,'Scoring_Config'!$D:$D,"Yes")="Yes",_xlfn.XLOOKUP("Service_IsAny",'Scoring_Config'!$A:$A,'Scoring_Config'!$C:$C,0),0),"False,0")</f>
        <v>0</v>
      </c>
      <c r="AR631">
        <v>0</v>
      </c>
      <c r="AS631" cm="1">
        <f t="array" ref="AS631">IF(FALSE,"True," &amp; IF(_xlfn.XLOOKUP("Service_RangeGt1000",'Scoring_Config'!$A:$A,'Scoring_Config'!$D:$D,"Yes")="Yes",_xlfn.XLOOKUP("Service_RangeGt1000",'Scoring_Config'!$A:$A,'Scoring_Config'!$C:$C,0),0),"False,0")</f>
        <v>0</v>
      </c>
      <c r="AT631" cm="1">
        <f t="array" ref="AT631">IF(FALSE,"True," &amp; IF(_xlfn.XLOOKUP("App_IsAny",'Scoring_Config'!$A:$A,'Scoring_Config'!$D:$D,"Yes")="Yes",_xlfn.XLOOKUP("App_IsAny",'Scoring_Config'!$A:$A,'Scoring_Config'!$C:$C,0),0),"False,0")</f>
        <v>0</v>
      </c>
      <c r="AU631">
        <v>8</v>
      </c>
      <c r="AV631" cm="1">
        <f t="array" ref="AV631">IF(FALSE,"True," &amp; IF(_xlfn.XLOOKUP("App_RangeGt1000",'Scoring_Config'!$A:$A,'Scoring_Config'!$D:$D,"Yes")="Yes",_xlfn.XLOOKUP("App_RangeGt1000",'Scoring_Config'!$A:$A,'Scoring_Config'!$C:$C,0),0),"False,0")</f>
        <v>0</v>
      </c>
      <c r="AW631" cm="1">
        <f t="array" ref="AW631">IF(FALSE,"True," &amp; IF(_xlfn.XLOOKUP("Action_IsDenyOrDrop",'Scoring_Config'!$A:$A,'Scoring_Config'!$D:$D,"Yes")="Yes",_xlfn.XLOOKUP("Action_IsDenyOrDrop",'Scoring_Config'!$A:$A,'Scoring_Config'!$C:$C,0),0),"False,0")</f>
        <v>0</v>
      </c>
      <c r="AX631" cm="1">
        <f t="array" ref="AX631">IF(LEFT(AW631,4)="True",0,(IF(LEFT(Y631,4)="True",IF(_xlfn.XLOOKUP("Src_IsAny",'Scoring_Config'!$A:$A,'Scoring_Config'!$D:$D,"Yes")="Yes",_xlfn.XLOOKUP("Src_IsAny",'Scoring_Config'!$A:$A,'Scoring_Config'!$C:$C,10),0),0)+IF(LEFT(Z631,4)="True",IF(_xlfn.XLOOKUP("Src_CIDR_Le_16",'Scoring_Config'!$A:$A,'Scoring_Config'!$D:$D,"Yes")="Yes",_xlfn.XLOOKUP("Src_CIDR_Le_16",'Scoring_Config'!$A:$A,'Scoring_Config'!$C:$C,10),0),0)+IF(LEFT(AA631,4)="True",IF(_xlfn.XLOOKUP("Src_CIDR_17_22",'Scoring_Config'!$A:$A,'Scoring_Config'!$D:$D,"Yes")="Yes",_xlfn.XLOOKUP("Src_CIDR_17_22",'Scoring_Config'!$A:$A,'Scoring_Config'!$C:$C,5),0),0)+IF(LEFT(AB631,4)="True",IF(_xlfn.XLOOKUP("Dst_IsAny",'Scoring_Config'!$A:$A,'Scoring_Config'!$D:$D,"Yes")="Yes",_xlfn.XLOOKUP("Dst_IsAny",'Scoring_Config'!$A:$A,'Scoring_Config'!$C:$C,10),0),0)+IF(LEFT(AC631,4)="True",IF(_xlfn.XLOOKUP("Dst_CIDR_Le_16",'Scoring_Config'!$A:$A,'Scoring_Config'!$D:$D,"Yes")="Yes",_xlfn.XLOOKUP("Dst_CIDR_Le_16",'Scoring_Config'!$A:$A,'Scoring_Config'!$C:$C,10),0),0)+IF(LEFT(AD631,4)="True",IF(_xlfn.XLOOKUP("Dst_CIDR_17_22",'Scoring_Config'!$A:$A,'Scoring_Config'!$D:$D,"Yes")="Yes",_xlfn.XLOOKUP("Dst_CIDR_17_22",'Scoring_Config'!$A:$A,'Scoring_Config'!$C:$C,5),0),0)+IF(LEFT(AE631,4)="True",IF(_xlfn.XLOOKUP("SrcZone_IsAny",'Scoring_Config'!$A:$A,'Scoring_Config'!$D:$D,"Yes")="Yes",_xlfn.XLOOKUP("SrcZone_IsAny",'Scoring_Config'!$A:$A,'Scoring_Config'!$C:$C,10),0),0)+IF(LEFT(AF631,4)="True",IF(_xlfn.XLOOKUP("DstZone_IsAny",'Scoring_Config'!$A:$A,'Scoring_Config'!$D:$D,"Yes")="Yes",_xlfn.XLOOKUP("DstZone_IsAny",'Scoring_Config'!$A:$A,'Scoring_Config'!$C:$C,10),0),0)+IF(LEFT(AG631,4)="True",IF(_xlfn.XLOOKUP("Service_Any_OR_RangeGt1000",'Scoring_Config'!$A:$A,'Scoring_Config'!$D:$D,"Yes")="Yes",_xlfn.XLOOKUP("Service_Any_OR_RangeGt1000",'Scoring_Config'!$A:$A,'Scoring_Config'!$C:$C,10),0),0)+IF(LEFT(AH631,4)="True",IF(_xlfn.XLOOKUP("App_Any_OR_RangeGt1000",'Scoring_Config'!$A:$A,'Scoring_Config'!$D:$D,"Yes")="Yes",_xlfn.XLOOKUP("App_Any_OR_RangeGt1000",'Scoring_Config'!$A:$A,'Scoring_Config'!$C:$C,10),0),0)+IF(LEFT(AI631,4)="True",IF(_xlfn.XLOOKUP("Service_Insecure_Match",'Scoring_Config'!$A:$A,'Scoring_Config'!$D:$D,"Yes")="Yes",_xlfn.XLOOKUP("Service_Insecure_Match",'Scoring_Config'!$A:$A,'Scoring_Config'!$C:$C,5),0),0)+IF(LEFT(AJ631,4)="True",IF(_xlfn.XLOOKUP("Risky_Inbound",'Scoring_Config'!$A:$A,'Scoring_Config'!$D:$D,"Yes")="Yes",_xlfn.XLOOKUP("Risky_Inbound",'Scoring_Config'!$A:$A,'Scoring_Config'!$C:$C,50),0),0)+IF(LEFT(AK631,4)="True",IF(_xlfn.XLOOKUP("Risky_Outbound",'Scoring_Config'!$A:$A,'Scoring_Config'!$D:$D,"Yes")="Yes",_xlfn.XLOOKUP("Risky_Outbound",'Scoring_Config'!$A:$A,'Scoring_Config'!$C:$C,25),0),0)+IF(LEFT(AZ631,4)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631,FIND(",",AL631)+1,100)),0)+IF(LEFT(AM631,4)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631,FIND(",",AN631)+1,100)),0)+IF(_xlfn.XLOOKUP("Profile_Scoring",'Scoring_Config'!$A:$A,'Scoring_Config'!$D:$D,"Yes")="Yes",VALUE(MID(AO631,FIND(",",AO631)+1,100)),0)+IF(_xlfn.XLOOKUP("Options_Scoring",'Scoring_Config'!$A:$A,'Scoring_Config'!$D:$D,"Yes")="Yes",VALUE(MID(AP631,FIND(",",AP631)+1,100)),0)))</f>
        <v>0</v>
      </c>
      <c r="AZ631" cm="1">
        <f t="array" ref="AZ631">IF(FALSE,"True," &amp; IF(_xlfn.XLOOKUP("Migrate_Insecure",'Scoring_Config'!$A:$A,'Scoring_Config'!$D:$D,"Yes")="Yes",_xlfn.XLOOKUP("Migrate_Insecure",'Scoring_Config'!$A:$A,'Scoring_Config'!$C:$C,10),0),"False,0")</f>
        <v>0</v>
      </c>
    </row>
    <row r="632" spans="1:52">
      <c r="A632" t="s">
        <v>1979</v>
      </c>
      <c r="B632" t="s">
        <v>2605</v>
      </c>
      <c r="C632" t="s">
        <v>3542</v>
      </c>
      <c r="D632" t="s">
        <v>3551</v>
      </c>
      <c r="E632" t="s">
        <v>3563</v>
      </c>
      <c r="F632" t="s">
        <v>3644</v>
      </c>
      <c r="G632" t="s">
        <v>364</v>
      </c>
      <c r="H632" t="s">
        <v>174</v>
      </c>
      <c r="I632" t="s">
        <v>3787</v>
      </c>
      <c r="J632" t="s">
        <v>174</v>
      </c>
      <c r="K632" t="s">
        <v>1859</v>
      </c>
      <c r="L632" t="s">
        <v>1327</v>
      </c>
      <c r="M632" t="s">
        <v>1974</v>
      </c>
      <c r="N632" t="s">
        <v>4315</v>
      </c>
      <c r="O632" t="s">
        <v>4319</v>
      </c>
      <c r="P632" t="s">
        <v>4321</v>
      </c>
      <c r="Q632" t="s">
        <v>4784</v>
      </c>
      <c r="R632" t="s">
        <v>5440</v>
      </c>
      <c r="S632" t="s">
        <v>5440</v>
      </c>
      <c r="T632" t="s">
        <v>5726</v>
      </c>
      <c r="U632" t="s">
        <v>6274</v>
      </c>
      <c r="Y632" cm="1">
        <f t="array" ref="Y632">IF(FALSE,"True," &amp; IF(_xlfn.XLOOKUP("Src_IsAny",'Scoring_Config'!$A:$A,'Scoring_Config'!$D:$D,"Yes")="Yes",_xlfn.XLOOKUP("Src_IsAny",'Scoring_Config'!$A:$A,'Scoring_Config'!$C:$C,10),0),"False,0")</f>
        <v>0</v>
      </c>
      <c r="Z632" cm="1">
        <f t="array" ref="Z632">IF(FALSE,"True," &amp; IF(_xlfn.XLOOKUP("Src_CIDR_Le_16",'Scoring_Config'!$A:$A,'Scoring_Config'!$D:$D,"Yes")="Yes",_xlfn.XLOOKUP("Src_CIDR_Le_16",'Scoring_Config'!$A:$A,'Scoring_Config'!$C:$C,10),0),"False,0")</f>
        <v>0</v>
      </c>
      <c r="AA632" cm="1">
        <f t="array" ref="AA632">IF(FALSE,"True," &amp; IF(_xlfn.XLOOKUP("Src_CIDR_17_22",'Scoring_Config'!$A:$A,'Scoring_Config'!$D:$D,"Yes")="Yes",_xlfn.XLOOKUP("Src_CIDR_17_22",'Scoring_Config'!$A:$A,'Scoring_Config'!$C:$C,5),0),"False,0")</f>
        <v>0</v>
      </c>
      <c r="AB632" cm="1">
        <f t="array" ref="AB632">IF(TRUE,"True," &amp; IF(_xlfn.XLOOKUP("Dst_IsAny",'Scoring_Config'!$A:$A,'Scoring_Config'!$D:$D,"Yes")="Yes",_xlfn.XLOOKUP("Dst_IsAny",'Scoring_Config'!$A:$A,'Scoring_Config'!$C:$C,10),0),"False,0")</f>
        <v>0</v>
      </c>
      <c r="AC632" cm="1">
        <f t="array" ref="AC632">IF(FALSE,"True," &amp; IF(_xlfn.XLOOKUP("Dst_CIDR_Le_16",'Scoring_Config'!$A:$A,'Scoring_Config'!$D:$D,"Yes")="Yes",_xlfn.XLOOKUP("Dst_CIDR_Le_16",'Scoring_Config'!$A:$A,'Scoring_Config'!$C:$C,10),0),"False,0")</f>
        <v>0</v>
      </c>
      <c r="AD632" cm="1">
        <f t="array" ref="AD632">IF(FALSE,"True," &amp; IF(_xlfn.XLOOKUP("Dst_CIDR_17_22",'Scoring_Config'!$A:$A,'Scoring_Config'!$D:$D,"Yes")="Yes",_xlfn.XLOOKUP("Dst_CIDR_17_22",'Scoring_Config'!$A:$A,'Scoring_Config'!$C:$C,5),0),"False,0")</f>
        <v>0</v>
      </c>
      <c r="AE632" cm="1">
        <f t="array" ref="AE632">IF(FALSE,"True," &amp; IF(_xlfn.XLOOKUP("SrcZone_IsAny",'Scoring_Config'!$A:$A,'Scoring_Config'!$D:$D,"Yes")="Yes",_xlfn.XLOOKUP("SrcZone_IsAny",'Scoring_Config'!$A:$A,'Scoring_Config'!$C:$C,10),0),"False,0")</f>
        <v>0</v>
      </c>
      <c r="AF632" cm="1">
        <f t="array" ref="AF632">IF(FALSE,"True," &amp; IF(_xlfn.XLOOKUP("DstZone_IsAny",'Scoring_Config'!$A:$A,'Scoring_Config'!$D:$D,"Yes")="Yes",_xlfn.XLOOKUP("DstZone_IsAny",'Scoring_Config'!$A:$A,'Scoring_Config'!$C:$C,10),0),"False,0")</f>
        <v>0</v>
      </c>
      <c r="AG632" cm="1">
        <f t="array" ref="AG63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32" cm="1">
        <f t="array" ref="AH632">IF(FALSE,"True," &amp; IF(_xlfn.XLOOKUP("App_Any_OR_RangeGt1000",'Scoring_Config'!$A:$A,'Scoring_Config'!$D:$D,"Yes")="Yes",_xlfn.XLOOKUP("App_Any_OR_RangeGt1000",'Scoring_Config'!$A:$A,'Scoring_Config'!$C:$C,10),0),"False,0")</f>
        <v>0</v>
      </c>
      <c r="AI632" cm="1">
        <f t="array" ref="AI632">IF(FALSE,"True," &amp; IF(_xlfn.XLOOKUP("Service_Insecure_Match",'Scoring_Config'!$A:$A,'Scoring_Config'!$D:$D,"Yes")="Yes",_xlfn.XLOOKUP("Service_Insecure_Match",'Scoring_Config'!$A:$A,'Scoring_Config'!$C:$C,5),0),"False,0")</f>
        <v>0</v>
      </c>
      <c r="AJ632" cm="1">
        <f t="array" ref="AJ632">IF(FALSE,"True," &amp; IF(_xlfn.XLOOKUP("Risky_Inbound",'Scoring_Config'!$A:$A,'Scoring_Config'!$D:$D,"Yes")="Yes",_xlfn.XLOOKUP("Risky_Inbound",'Scoring_Config'!$A:$A,'Scoring_Config'!$C:$C,50),0),"False,0")</f>
        <v>0</v>
      </c>
      <c r="AK632" cm="1">
        <f t="array" ref="AK632">IF(FALSE,"True," &amp; IF(_xlfn.XLOOKUP("Risky_Outbound",'Scoring_Config'!$A:$A,'Scoring_Config'!$D:$D,"Yes")="Yes",_xlfn.XLOOKUP("Risky_Outbound",'Scoring_Config'!$A:$A,'Scoring_Config'!$C:$C,25),0),"False,0")</f>
        <v>0</v>
      </c>
      <c r="AL632" t="s">
        <v>6700</v>
      </c>
      <c r="AM632" cm="1">
        <f t="array" ref="AM63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32" t="s">
        <v>6697</v>
      </c>
      <c r="AO632" t="s">
        <v>6697</v>
      </c>
      <c r="AP632" t="s">
        <v>6697</v>
      </c>
      <c r="AQ632" cm="1">
        <f t="array" ref="AQ632">IF(FALSE,"True," &amp; IF(_xlfn.XLOOKUP("Service_IsAny",'Scoring_Config'!$A:$A,'Scoring_Config'!$D:$D,"Yes")="Yes",_xlfn.XLOOKUP("Service_IsAny",'Scoring_Config'!$A:$A,'Scoring_Config'!$C:$C,0),0),"False,0")</f>
        <v>0</v>
      </c>
      <c r="AR632">
        <v>0</v>
      </c>
      <c r="AS632" cm="1">
        <f t="array" ref="AS632">IF(FALSE,"True," &amp; IF(_xlfn.XLOOKUP("Service_RangeGt1000",'Scoring_Config'!$A:$A,'Scoring_Config'!$D:$D,"Yes")="Yes",_xlfn.XLOOKUP("Service_RangeGt1000",'Scoring_Config'!$A:$A,'Scoring_Config'!$C:$C,0),0),"False,0")</f>
        <v>0</v>
      </c>
      <c r="AT632" cm="1">
        <f t="array" ref="AT632">IF(FALSE,"True," &amp; IF(_xlfn.XLOOKUP("App_IsAny",'Scoring_Config'!$A:$A,'Scoring_Config'!$D:$D,"Yes")="Yes",_xlfn.XLOOKUP("App_IsAny",'Scoring_Config'!$A:$A,'Scoring_Config'!$C:$C,0),0),"False,0")</f>
        <v>0</v>
      </c>
      <c r="AU632">
        <v>8</v>
      </c>
      <c r="AV632" cm="1">
        <f t="array" ref="AV632">IF(FALSE,"True," &amp; IF(_xlfn.XLOOKUP("App_RangeGt1000",'Scoring_Config'!$A:$A,'Scoring_Config'!$D:$D,"Yes")="Yes",_xlfn.XLOOKUP("App_RangeGt1000",'Scoring_Config'!$A:$A,'Scoring_Config'!$C:$C,0),0),"False,0")</f>
        <v>0</v>
      </c>
      <c r="AW632" cm="1">
        <f t="array" ref="AW632">IF(FALSE,"True," &amp; IF(_xlfn.XLOOKUP("Action_IsDenyOrDrop",'Scoring_Config'!$A:$A,'Scoring_Config'!$D:$D,"Yes")="Yes",_xlfn.XLOOKUP("Action_IsDenyOrDrop",'Scoring_Config'!$A:$A,'Scoring_Config'!$C:$C,0),0),"False,0")</f>
        <v>0</v>
      </c>
      <c r="AX632" cm="1">
        <f t="array" ref="AX632">IF(LEFT(AW632,4)="True",0,(IF(LEFT(Y632,4)="True",IF(_xlfn.XLOOKUP("Src_IsAny",'Scoring_Config'!$A:$A,'Scoring_Config'!$D:$D,"Yes")="Yes",_xlfn.XLOOKUP("Src_IsAny",'Scoring_Config'!$A:$A,'Scoring_Config'!$C:$C,10),0),0)+IF(LEFT(Z632,4)="True",IF(_xlfn.XLOOKUP("Src_CIDR_Le_16",'Scoring_Config'!$A:$A,'Scoring_Config'!$D:$D,"Yes")="Yes",_xlfn.XLOOKUP("Src_CIDR_Le_16",'Scoring_Config'!$A:$A,'Scoring_Config'!$C:$C,10),0),0)+IF(LEFT(AA632,4)="True",IF(_xlfn.XLOOKUP("Src_CIDR_17_22",'Scoring_Config'!$A:$A,'Scoring_Config'!$D:$D,"Yes")="Yes",_xlfn.XLOOKUP("Src_CIDR_17_22",'Scoring_Config'!$A:$A,'Scoring_Config'!$C:$C,5),0),0)+IF(LEFT(AB632,4)="True",IF(_xlfn.XLOOKUP("Dst_IsAny",'Scoring_Config'!$A:$A,'Scoring_Config'!$D:$D,"Yes")="Yes",_xlfn.XLOOKUP("Dst_IsAny",'Scoring_Config'!$A:$A,'Scoring_Config'!$C:$C,10),0),0)+IF(LEFT(AC632,4)="True",IF(_xlfn.XLOOKUP("Dst_CIDR_Le_16",'Scoring_Config'!$A:$A,'Scoring_Config'!$D:$D,"Yes")="Yes",_xlfn.XLOOKUP("Dst_CIDR_Le_16",'Scoring_Config'!$A:$A,'Scoring_Config'!$C:$C,10),0),0)+IF(LEFT(AD632,4)="True",IF(_xlfn.XLOOKUP("Dst_CIDR_17_22",'Scoring_Config'!$A:$A,'Scoring_Config'!$D:$D,"Yes")="Yes",_xlfn.XLOOKUP("Dst_CIDR_17_22",'Scoring_Config'!$A:$A,'Scoring_Config'!$C:$C,5),0),0)+IF(LEFT(AE632,4)="True",IF(_xlfn.XLOOKUP("SrcZone_IsAny",'Scoring_Config'!$A:$A,'Scoring_Config'!$D:$D,"Yes")="Yes",_xlfn.XLOOKUP("SrcZone_IsAny",'Scoring_Config'!$A:$A,'Scoring_Config'!$C:$C,10),0),0)+IF(LEFT(AF632,4)="True",IF(_xlfn.XLOOKUP("DstZone_IsAny",'Scoring_Config'!$A:$A,'Scoring_Config'!$D:$D,"Yes")="Yes",_xlfn.XLOOKUP("DstZone_IsAny",'Scoring_Config'!$A:$A,'Scoring_Config'!$C:$C,10),0),0)+IF(LEFT(AG632,4)="True",IF(_xlfn.XLOOKUP("Service_Any_OR_RangeGt1000",'Scoring_Config'!$A:$A,'Scoring_Config'!$D:$D,"Yes")="Yes",_xlfn.XLOOKUP("Service_Any_OR_RangeGt1000",'Scoring_Config'!$A:$A,'Scoring_Config'!$C:$C,10),0),0)+IF(LEFT(AH632,4)="True",IF(_xlfn.XLOOKUP("App_Any_OR_RangeGt1000",'Scoring_Config'!$A:$A,'Scoring_Config'!$D:$D,"Yes")="Yes",_xlfn.XLOOKUP("App_Any_OR_RangeGt1000",'Scoring_Config'!$A:$A,'Scoring_Config'!$C:$C,10),0),0)+IF(LEFT(AI632,4)="True",IF(_xlfn.XLOOKUP("Service_Insecure_Match",'Scoring_Config'!$A:$A,'Scoring_Config'!$D:$D,"Yes")="Yes",_xlfn.XLOOKUP("Service_Insecure_Match",'Scoring_Config'!$A:$A,'Scoring_Config'!$C:$C,5),0),0)+IF(LEFT(AJ632,4)="True",IF(_xlfn.XLOOKUP("Risky_Inbound",'Scoring_Config'!$A:$A,'Scoring_Config'!$D:$D,"Yes")="Yes",_xlfn.XLOOKUP("Risky_Inbound",'Scoring_Config'!$A:$A,'Scoring_Config'!$C:$C,50),0),0)+IF(LEFT(AK632,4)="True",IF(_xlfn.XLOOKUP("Risky_Outbound",'Scoring_Config'!$A:$A,'Scoring_Config'!$D:$D,"Yes")="Yes",_xlfn.XLOOKUP("Risky_Outbound",'Scoring_Config'!$A:$A,'Scoring_Config'!$C:$C,25),0),0)+IF(LEFT(AZ632,4)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632,FIND(",",AL632)+1,100)),0)+IF(LEFT(AM632,4)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632,FIND(",",AN632)+1,100)),0)+IF(_xlfn.XLOOKUP("Profile_Scoring",'Scoring_Config'!$A:$A,'Scoring_Config'!$D:$D,"Yes")="Yes",VALUE(MID(AO632,FIND(",",AO632)+1,100)),0)+IF(_xlfn.XLOOKUP("Options_Scoring",'Scoring_Config'!$A:$A,'Scoring_Config'!$D:$D,"Yes")="Yes",VALUE(MID(AP632,FIND(",",AP632)+1,100)),0)))</f>
        <v>0</v>
      </c>
      <c r="AZ632" cm="1">
        <f t="array" ref="AZ632">IF(FALSE,"True," &amp; IF(_xlfn.XLOOKUP("Migrate_Insecure",'Scoring_Config'!$A:$A,'Scoring_Config'!$D:$D,"Yes")="Yes",_xlfn.XLOOKUP("Migrate_Insecure",'Scoring_Config'!$A:$A,'Scoring_Config'!$C:$C,10),0),"False,0")</f>
        <v>0</v>
      </c>
    </row>
    <row r="633" spans="1:52">
      <c r="A633" t="s">
        <v>1979</v>
      </c>
      <c r="B633" t="s">
        <v>2606</v>
      </c>
      <c r="C633" t="s">
        <v>3542</v>
      </c>
      <c r="D633" t="s">
        <v>3551</v>
      </c>
      <c r="E633" t="s">
        <v>3563</v>
      </c>
      <c r="F633" t="s">
        <v>3644</v>
      </c>
      <c r="G633" t="s">
        <v>364</v>
      </c>
      <c r="H633" t="s">
        <v>174</v>
      </c>
      <c r="I633" t="s">
        <v>3787</v>
      </c>
      <c r="J633" t="s">
        <v>174</v>
      </c>
      <c r="K633" t="s">
        <v>1859</v>
      </c>
      <c r="L633" t="s">
        <v>1464</v>
      </c>
      <c r="M633" t="s">
        <v>1974</v>
      </c>
      <c r="N633" t="s">
        <v>4315</v>
      </c>
      <c r="O633" t="s">
        <v>4319</v>
      </c>
      <c r="P633" t="s">
        <v>4323</v>
      </c>
      <c r="Q633" t="s">
        <v>4784</v>
      </c>
      <c r="R633" t="s">
        <v>5439</v>
      </c>
      <c r="S633" t="s">
        <v>4324</v>
      </c>
      <c r="T633" t="s">
        <v>5618</v>
      </c>
      <c r="U633" t="s">
        <v>6275</v>
      </c>
      <c r="Y633" cm="1">
        <f t="array" ref="Y633">IF(FALSE,"True," &amp; IF(_xlfn.XLOOKUP("Src_IsAny",'Scoring_Config'!$A:$A,'Scoring_Config'!$D:$D,"Yes")="Yes",_xlfn.XLOOKUP("Src_IsAny",'Scoring_Config'!$A:$A,'Scoring_Config'!$C:$C,10),0),"False,0")</f>
        <v>0</v>
      </c>
      <c r="Z633" cm="1">
        <f t="array" ref="Z633">IF(FALSE,"True," &amp; IF(_xlfn.XLOOKUP("Src_CIDR_Le_16",'Scoring_Config'!$A:$A,'Scoring_Config'!$D:$D,"Yes")="Yes",_xlfn.XLOOKUP("Src_CIDR_Le_16",'Scoring_Config'!$A:$A,'Scoring_Config'!$C:$C,10),0),"False,0")</f>
        <v>0</v>
      </c>
      <c r="AA633" cm="1">
        <f t="array" ref="AA633">IF(FALSE,"True," &amp; IF(_xlfn.XLOOKUP("Src_CIDR_17_22",'Scoring_Config'!$A:$A,'Scoring_Config'!$D:$D,"Yes")="Yes",_xlfn.XLOOKUP("Src_CIDR_17_22",'Scoring_Config'!$A:$A,'Scoring_Config'!$C:$C,5),0),"False,0")</f>
        <v>0</v>
      </c>
      <c r="AB633" cm="1">
        <f t="array" ref="AB633">IF(TRUE,"True," &amp; IF(_xlfn.XLOOKUP("Dst_IsAny",'Scoring_Config'!$A:$A,'Scoring_Config'!$D:$D,"Yes")="Yes",_xlfn.XLOOKUP("Dst_IsAny",'Scoring_Config'!$A:$A,'Scoring_Config'!$C:$C,10),0),"False,0")</f>
        <v>0</v>
      </c>
      <c r="AC633" cm="1">
        <f t="array" ref="AC633">IF(FALSE,"True," &amp; IF(_xlfn.XLOOKUP("Dst_CIDR_Le_16",'Scoring_Config'!$A:$A,'Scoring_Config'!$D:$D,"Yes")="Yes",_xlfn.XLOOKUP("Dst_CIDR_Le_16",'Scoring_Config'!$A:$A,'Scoring_Config'!$C:$C,10),0),"False,0")</f>
        <v>0</v>
      </c>
      <c r="AD633" cm="1">
        <f t="array" ref="AD633">IF(FALSE,"True," &amp; IF(_xlfn.XLOOKUP("Dst_CIDR_17_22",'Scoring_Config'!$A:$A,'Scoring_Config'!$D:$D,"Yes")="Yes",_xlfn.XLOOKUP("Dst_CIDR_17_22",'Scoring_Config'!$A:$A,'Scoring_Config'!$C:$C,5),0),"False,0")</f>
        <v>0</v>
      </c>
      <c r="AE633" cm="1">
        <f t="array" ref="AE633">IF(FALSE,"True," &amp; IF(_xlfn.XLOOKUP("SrcZone_IsAny",'Scoring_Config'!$A:$A,'Scoring_Config'!$D:$D,"Yes")="Yes",_xlfn.XLOOKUP("SrcZone_IsAny",'Scoring_Config'!$A:$A,'Scoring_Config'!$C:$C,10),0),"False,0")</f>
        <v>0</v>
      </c>
      <c r="AF633" cm="1">
        <f t="array" ref="AF633">IF(FALSE,"True," &amp; IF(_xlfn.XLOOKUP("DstZone_IsAny",'Scoring_Config'!$A:$A,'Scoring_Config'!$D:$D,"Yes")="Yes",_xlfn.XLOOKUP("DstZone_IsAny",'Scoring_Config'!$A:$A,'Scoring_Config'!$C:$C,10),0),"False,0")</f>
        <v>0</v>
      </c>
      <c r="AG633" cm="1">
        <f t="array" ref="AG63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33" cm="1">
        <f t="array" ref="AH633">IF(FALSE,"True," &amp; IF(_xlfn.XLOOKUP("App_Any_OR_RangeGt1000",'Scoring_Config'!$A:$A,'Scoring_Config'!$D:$D,"Yes")="Yes",_xlfn.XLOOKUP("App_Any_OR_RangeGt1000",'Scoring_Config'!$A:$A,'Scoring_Config'!$C:$C,10),0),"False,0")</f>
        <v>0</v>
      </c>
      <c r="AI633" cm="1">
        <f t="array" ref="AI633">IF(FALSE,"True," &amp; IF(_xlfn.XLOOKUP("Service_Insecure_Match",'Scoring_Config'!$A:$A,'Scoring_Config'!$D:$D,"Yes")="Yes",_xlfn.XLOOKUP("Service_Insecure_Match",'Scoring_Config'!$A:$A,'Scoring_Config'!$C:$C,5),0),"False,0")</f>
        <v>0</v>
      </c>
      <c r="AJ633" cm="1">
        <f t="array" ref="AJ633">IF(FALSE,"True," &amp; IF(_xlfn.XLOOKUP("Risky_Inbound",'Scoring_Config'!$A:$A,'Scoring_Config'!$D:$D,"Yes")="Yes",_xlfn.XLOOKUP("Risky_Inbound",'Scoring_Config'!$A:$A,'Scoring_Config'!$C:$C,50),0),"False,0")</f>
        <v>0</v>
      </c>
      <c r="AK633" cm="1">
        <f t="array" ref="AK633">IF(FALSE,"True," &amp; IF(_xlfn.XLOOKUP("Risky_Outbound",'Scoring_Config'!$A:$A,'Scoring_Config'!$D:$D,"Yes")="Yes",_xlfn.XLOOKUP("Risky_Outbound",'Scoring_Config'!$A:$A,'Scoring_Config'!$C:$C,25),0),"False,0")</f>
        <v>0</v>
      </c>
      <c r="AL633" t="s">
        <v>6699</v>
      </c>
      <c r="AM633" cm="1">
        <f t="array" ref="AM63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33" t="s">
        <v>6697</v>
      </c>
      <c r="AO633" t="s">
        <v>6697</v>
      </c>
      <c r="AP633" t="s">
        <v>6697</v>
      </c>
      <c r="AQ633" cm="1">
        <f t="array" ref="AQ633">IF(FALSE,"True," &amp; IF(_xlfn.XLOOKUP("Service_IsAny",'Scoring_Config'!$A:$A,'Scoring_Config'!$D:$D,"Yes")="Yes",_xlfn.XLOOKUP("Service_IsAny",'Scoring_Config'!$A:$A,'Scoring_Config'!$C:$C,0),0),"False,0")</f>
        <v>0</v>
      </c>
      <c r="AR633">
        <v>24</v>
      </c>
      <c r="AS633" cm="1">
        <f t="array" ref="AS633">IF(FALSE,"True," &amp; IF(_xlfn.XLOOKUP("Service_RangeGt1000",'Scoring_Config'!$A:$A,'Scoring_Config'!$D:$D,"Yes")="Yes",_xlfn.XLOOKUP("Service_RangeGt1000",'Scoring_Config'!$A:$A,'Scoring_Config'!$C:$C,0),0),"False,0")</f>
        <v>0</v>
      </c>
      <c r="AT633" cm="1">
        <f t="array" ref="AT633">IF(FALSE,"True," &amp; IF(_xlfn.XLOOKUP("App_IsAny",'Scoring_Config'!$A:$A,'Scoring_Config'!$D:$D,"Yes")="Yes",_xlfn.XLOOKUP("App_IsAny",'Scoring_Config'!$A:$A,'Scoring_Config'!$C:$C,0),0),"False,0")</f>
        <v>0</v>
      </c>
      <c r="AU633">
        <v>8</v>
      </c>
      <c r="AV633" cm="1">
        <f t="array" ref="AV633">IF(FALSE,"True," &amp; IF(_xlfn.XLOOKUP("App_RangeGt1000",'Scoring_Config'!$A:$A,'Scoring_Config'!$D:$D,"Yes")="Yes",_xlfn.XLOOKUP("App_RangeGt1000",'Scoring_Config'!$A:$A,'Scoring_Config'!$C:$C,0),0),"False,0")</f>
        <v>0</v>
      </c>
      <c r="AW633" cm="1">
        <f t="array" ref="AW633">IF(FALSE,"True," &amp; IF(_xlfn.XLOOKUP("Action_IsDenyOrDrop",'Scoring_Config'!$A:$A,'Scoring_Config'!$D:$D,"Yes")="Yes",_xlfn.XLOOKUP("Action_IsDenyOrDrop",'Scoring_Config'!$A:$A,'Scoring_Config'!$C:$C,0),0),"False,0")</f>
        <v>0</v>
      </c>
      <c r="AX633" cm="1">
        <f t="array" ref="AX633">IF(LEFT(AW633,4)="True",0,(IF(LEFT(Y633,4)="True",IF(_xlfn.XLOOKUP("Src_IsAny",'Scoring_Config'!$A:$A,'Scoring_Config'!$D:$D,"Yes")="Yes",_xlfn.XLOOKUP("Src_IsAny",'Scoring_Config'!$A:$A,'Scoring_Config'!$C:$C,10),0),0)+IF(LEFT(Z633,4)="True",IF(_xlfn.XLOOKUP("Src_CIDR_Le_16",'Scoring_Config'!$A:$A,'Scoring_Config'!$D:$D,"Yes")="Yes",_xlfn.XLOOKUP("Src_CIDR_Le_16",'Scoring_Config'!$A:$A,'Scoring_Config'!$C:$C,10),0),0)+IF(LEFT(AA633,4)="True",IF(_xlfn.XLOOKUP("Src_CIDR_17_22",'Scoring_Config'!$A:$A,'Scoring_Config'!$D:$D,"Yes")="Yes",_xlfn.XLOOKUP("Src_CIDR_17_22",'Scoring_Config'!$A:$A,'Scoring_Config'!$C:$C,5),0),0)+IF(LEFT(AB633,4)="True",IF(_xlfn.XLOOKUP("Dst_IsAny",'Scoring_Config'!$A:$A,'Scoring_Config'!$D:$D,"Yes")="Yes",_xlfn.XLOOKUP("Dst_IsAny",'Scoring_Config'!$A:$A,'Scoring_Config'!$C:$C,10),0),0)+IF(LEFT(AC633,4)="True",IF(_xlfn.XLOOKUP("Dst_CIDR_Le_16",'Scoring_Config'!$A:$A,'Scoring_Config'!$D:$D,"Yes")="Yes",_xlfn.XLOOKUP("Dst_CIDR_Le_16",'Scoring_Config'!$A:$A,'Scoring_Config'!$C:$C,10),0),0)+IF(LEFT(AD633,4)="True",IF(_xlfn.XLOOKUP("Dst_CIDR_17_22",'Scoring_Config'!$A:$A,'Scoring_Config'!$D:$D,"Yes")="Yes",_xlfn.XLOOKUP("Dst_CIDR_17_22",'Scoring_Config'!$A:$A,'Scoring_Config'!$C:$C,5),0),0)+IF(LEFT(AE633,4)="True",IF(_xlfn.XLOOKUP("SrcZone_IsAny",'Scoring_Config'!$A:$A,'Scoring_Config'!$D:$D,"Yes")="Yes",_xlfn.XLOOKUP("SrcZone_IsAny",'Scoring_Config'!$A:$A,'Scoring_Config'!$C:$C,10),0),0)+IF(LEFT(AF633,4)="True",IF(_xlfn.XLOOKUP("DstZone_IsAny",'Scoring_Config'!$A:$A,'Scoring_Config'!$D:$D,"Yes")="Yes",_xlfn.XLOOKUP("DstZone_IsAny",'Scoring_Config'!$A:$A,'Scoring_Config'!$C:$C,10),0),0)+IF(LEFT(AG633,4)="True",IF(_xlfn.XLOOKUP("Service_Any_OR_RangeGt1000",'Scoring_Config'!$A:$A,'Scoring_Config'!$D:$D,"Yes")="Yes",_xlfn.XLOOKUP("Service_Any_OR_RangeGt1000",'Scoring_Config'!$A:$A,'Scoring_Config'!$C:$C,10),0),0)+IF(LEFT(AH633,4)="True",IF(_xlfn.XLOOKUP("App_Any_OR_RangeGt1000",'Scoring_Config'!$A:$A,'Scoring_Config'!$D:$D,"Yes")="Yes",_xlfn.XLOOKUP("App_Any_OR_RangeGt1000",'Scoring_Config'!$A:$A,'Scoring_Config'!$C:$C,10),0),0)+IF(LEFT(AI633,4)="True",IF(_xlfn.XLOOKUP("Service_Insecure_Match",'Scoring_Config'!$A:$A,'Scoring_Config'!$D:$D,"Yes")="Yes",_xlfn.XLOOKUP("Service_Insecure_Match",'Scoring_Config'!$A:$A,'Scoring_Config'!$C:$C,5),0),0)+IF(LEFT(AJ633,4)="True",IF(_xlfn.XLOOKUP("Risky_Inbound",'Scoring_Config'!$A:$A,'Scoring_Config'!$D:$D,"Yes")="Yes",_xlfn.XLOOKUP("Risky_Inbound",'Scoring_Config'!$A:$A,'Scoring_Config'!$C:$C,50),0),0)+IF(LEFT(AK633,4)="True",IF(_xlfn.XLOOKUP("Risky_Outbound",'Scoring_Config'!$A:$A,'Scoring_Config'!$D:$D,"Yes")="Yes",_xlfn.XLOOKUP("Risky_Outbound",'Scoring_Config'!$A:$A,'Scoring_Config'!$C:$C,25),0),0)+IF(LEFT(AZ633,4)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633,FIND(",",AL633)+1,100)),0)+IF(LEFT(AM633,4)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633,FIND(",",AN633)+1,100)),0)+IF(_xlfn.XLOOKUP("Profile_Scoring",'Scoring_Config'!$A:$A,'Scoring_Config'!$D:$D,"Yes")="Yes",VALUE(MID(AO633,FIND(",",AO633)+1,100)),0)+IF(_xlfn.XLOOKUP("Options_Scoring",'Scoring_Config'!$A:$A,'Scoring_Config'!$D:$D,"Yes")="Yes",VALUE(MID(AP633,FIND(",",AP633)+1,100)),0)))</f>
        <v>0</v>
      </c>
      <c r="AZ633" cm="1">
        <f t="array" ref="AZ633">IF(FALSE,"True," &amp; IF(_xlfn.XLOOKUP("Migrate_Insecure",'Scoring_Config'!$A:$A,'Scoring_Config'!$D:$D,"Yes")="Yes",_xlfn.XLOOKUP("Migrate_Insecure",'Scoring_Config'!$A:$A,'Scoring_Config'!$C:$C,10),0),"False,0")</f>
        <v>0</v>
      </c>
    </row>
    <row r="634" spans="1:52">
      <c r="A634" t="s">
        <v>1979</v>
      </c>
      <c r="B634" t="s">
        <v>2607</v>
      </c>
      <c r="C634" t="s">
        <v>3542</v>
      </c>
      <c r="D634" t="s">
        <v>3545</v>
      </c>
      <c r="E634" t="s">
        <v>3563</v>
      </c>
      <c r="F634" t="s">
        <v>3790</v>
      </c>
      <c r="G634" t="s">
        <v>375</v>
      </c>
      <c r="H634" t="s">
        <v>174</v>
      </c>
      <c r="I634" t="s">
        <v>3643</v>
      </c>
      <c r="J634" t="s">
        <v>374</v>
      </c>
      <c r="K634" t="s">
        <v>1660</v>
      </c>
      <c r="L634" t="s">
        <v>1327</v>
      </c>
      <c r="M634" t="s">
        <v>1974</v>
      </c>
      <c r="N634" t="s">
        <v>4315</v>
      </c>
      <c r="O634" t="s">
        <v>4319</v>
      </c>
      <c r="P634" t="s">
        <v>4323</v>
      </c>
      <c r="Q634" t="s">
        <v>4785</v>
      </c>
      <c r="R634" t="s">
        <v>5439</v>
      </c>
      <c r="S634" t="s">
        <v>4324</v>
      </c>
      <c r="T634" t="s">
        <v>5726</v>
      </c>
      <c r="U634" t="s">
        <v>5955</v>
      </c>
      <c r="Y634" cm="1">
        <f t="array" ref="Y634">IF(FALSE,"True," &amp; IF(_xlfn.XLOOKUP("Src_IsAny",'Scoring_Config'!$A:$A,'Scoring_Config'!$D:$D,"Yes")="Yes",_xlfn.XLOOKUP("Src_IsAny",'Scoring_Config'!$A:$A,'Scoring_Config'!$C:$C,10),0),"False,0")</f>
        <v>0</v>
      </c>
      <c r="Z634" cm="1">
        <f t="array" ref="Z634">IF(FALSE,"True," &amp; IF(_xlfn.XLOOKUP("Src_CIDR_Le_16",'Scoring_Config'!$A:$A,'Scoring_Config'!$D:$D,"Yes")="Yes",_xlfn.XLOOKUP("Src_CIDR_Le_16",'Scoring_Config'!$A:$A,'Scoring_Config'!$C:$C,10),0),"False,0")</f>
        <v>0</v>
      </c>
      <c r="AA634" cm="1">
        <f t="array" ref="AA634">IF(FALSE,"True," &amp; IF(_xlfn.XLOOKUP("Src_CIDR_17_22",'Scoring_Config'!$A:$A,'Scoring_Config'!$D:$D,"Yes")="Yes",_xlfn.XLOOKUP("Src_CIDR_17_22",'Scoring_Config'!$A:$A,'Scoring_Config'!$C:$C,5),0),"False,0")</f>
        <v>0</v>
      </c>
      <c r="AB634" cm="1">
        <f t="array" ref="AB634">IF(FALSE,"True," &amp; IF(_xlfn.XLOOKUP("Dst_IsAny",'Scoring_Config'!$A:$A,'Scoring_Config'!$D:$D,"Yes")="Yes",_xlfn.XLOOKUP("Dst_IsAny",'Scoring_Config'!$A:$A,'Scoring_Config'!$C:$C,10),0),"False,0")</f>
        <v>0</v>
      </c>
      <c r="AC634" cm="1">
        <f t="array" ref="AC634">IF(FALSE,"True," &amp; IF(_xlfn.XLOOKUP("Dst_CIDR_Le_16",'Scoring_Config'!$A:$A,'Scoring_Config'!$D:$D,"Yes")="Yes",_xlfn.XLOOKUP("Dst_CIDR_Le_16",'Scoring_Config'!$A:$A,'Scoring_Config'!$C:$C,10),0),"False,0")</f>
        <v>0</v>
      </c>
      <c r="AD634" cm="1">
        <f t="array" ref="AD634">IF(FALSE,"True," &amp; IF(_xlfn.XLOOKUP("Dst_CIDR_17_22",'Scoring_Config'!$A:$A,'Scoring_Config'!$D:$D,"Yes")="Yes",_xlfn.XLOOKUP("Dst_CIDR_17_22",'Scoring_Config'!$A:$A,'Scoring_Config'!$C:$C,5),0),"False,0")</f>
        <v>0</v>
      </c>
      <c r="AE634" cm="1">
        <f t="array" ref="AE634">IF(FALSE,"True," &amp; IF(_xlfn.XLOOKUP("SrcZone_IsAny",'Scoring_Config'!$A:$A,'Scoring_Config'!$D:$D,"Yes")="Yes",_xlfn.XLOOKUP("SrcZone_IsAny",'Scoring_Config'!$A:$A,'Scoring_Config'!$C:$C,10),0),"False,0")</f>
        <v>0</v>
      </c>
      <c r="AF634" cm="1">
        <f t="array" ref="AF634">IF(FALSE,"True," &amp; IF(_xlfn.XLOOKUP("DstZone_IsAny",'Scoring_Config'!$A:$A,'Scoring_Config'!$D:$D,"Yes")="Yes",_xlfn.XLOOKUP("DstZone_IsAny",'Scoring_Config'!$A:$A,'Scoring_Config'!$C:$C,10),0),"False,0")</f>
        <v>0</v>
      </c>
      <c r="AG634" cm="1">
        <f t="array" ref="AG63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34" cm="1">
        <f t="array" ref="AH634">IF(FALSE,"True," &amp; IF(_xlfn.XLOOKUP("App_Any_OR_RangeGt1000",'Scoring_Config'!$A:$A,'Scoring_Config'!$D:$D,"Yes")="Yes",_xlfn.XLOOKUP("App_Any_OR_RangeGt1000",'Scoring_Config'!$A:$A,'Scoring_Config'!$C:$C,10),0),"False,0")</f>
        <v>0</v>
      </c>
      <c r="AI634" cm="1">
        <f t="array" ref="AI634">IF(FALSE,"True," &amp; IF(_xlfn.XLOOKUP("Service_Insecure_Match",'Scoring_Config'!$A:$A,'Scoring_Config'!$D:$D,"Yes")="Yes",_xlfn.XLOOKUP("Service_Insecure_Match",'Scoring_Config'!$A:$A,'Scoring_Config'!$C:$C,5),0),"False,0")</f>
        <v>0</v>
      </c>
      <c r="AJ634" cm="1">
        <f t="array" ref="AJ634">IF(FALSE,"True," &amp; IF(_xlfn.XLOOKUP("Risky_Inbound",'Scoring_Config'!$A:$A,'Scoring_Config'!$D:$D,"Yes")="Yes",_xlfn.XLOOKUP("Risky_Inbound",'Scoring_Config'!$A:$A,'Scoring_Config'!$C:$C,50),0),"False,0")</f>
        <v>0</v>
      </c>
      <c r="AK634" cm="1">
        <f t="array" ref="AK634">IF(FALSE,"True," &amp; IF(_xlfn.XLOOKUP("Risky_Outbound",'Scoring_Config'!$A:$A,'Scoring_Config'!$D:$D,"Yes")="Yes",_xlfn.XLOOKUP("Risky_Outbound",'Scoring_Config'!$A:$A,'Scoring_Config'!$C:$C,25),0),"False,0")</f>
        <v>0</v>
      </c>
      <c r="AL634" t="s">
        <v>6699</v>
      </c>
      <c r="AM634" cm="1">
        <f t="array" ref="AM63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34" t="s">
        <v>6697</v>
      </c>
      <c r="AO634" t="s">
        <v>6697</v>
      </c>
      <c r="AP634" t="s">
        <v>6697</v>
      </c>
      <c r="AQ634" cm="1">
        <f t="array" ref="AQ634">IF(FALSE,"True," &amp; IF(_xlfn.XLOOKUP("Service_IsAny",'Scoring_Config'!$A:$A,'Scoring_Config'!$D:$D,"Yes")="Yes",_xlfn.XLOOKUP("Service_IsAny",'Scoring_Config'!$A:$A,'Scoring_Config'!$C:$C,0),0),"False,0")</f>
        <v>0</v>
      </c>
      <c r="AR634">
        <v>0</v>
      </c>
      <c r="AS634" cm="1">
        <f t="array" ref="AS634">IF(FALSE,"True," &amp; IF(_xlfn.XLOOKUP("Service_RangeGt1000",'Scoring_Config'!$A:$A,'Scoring_Config'!$D:$D,"Yes")="Yes",_xlfn.XLOOKUP("Service_RangeGt1000",'Scoring_Config'!$A:$A,'Scoring_Config'!$C:$C,0),0),"False,0")</f>
        <v>0</v>
      </c>
      <c r="AT634" cm="1">
        <f t="array" ref="AT634">IF(FALSE,"True," &amp; IF(_xlfn.XLOOKUP("App_IsAny",'Scoring_Config'!$A:$A,'Scoring_Config'!$D:$D,"Yes")="Yes",_xlfn.XLOOKUP("App_IsAny",'Scoring_Config'!$A:$A,'Scoring_Config'!$C:$C,0),0),"False,0")</f>
        <v>0</v>
      </c>
      <c r="AU634">
        <v>1</v>
      </c>
      <c r="AV634" cm="1">
        <f t="array" ref="AV634">IF(FALSE,"True," &amp; IF(_xlfn.XLOOKUP("App_RangeGt1000",'Scoring_Config'!$A:$A,'Scoring_Config'!$D:$D,"Yes")="Yes",_xlfn.XLOOKUP("App_RangeGt1000",'Scoring_Config'!$A:$A,'Scoring_Config'!$C:$C,0),0),"False,0")</f>
        <v>0</v>
      </c>
      <c r="AW634" cm="1">
        <f t="array" ref="AW634">IF(FALSE,"True," &amp; IF(_xlfn.XLOOKUP("Action_IsDenyOrDrop",'Scoring_Config'!$A:$A,'Scoring_Config'!$D:$D,"Yes")="Yes",_xlfn.XLOOKUP("Action_IsDenyOrDrop",'Scoring_Config'!$A:$A,'Scoring_Config'!$C:$C,0),0),"False,0")</f>
        <v>0</v>
      </c>
      <c r="AX634" cm="1">
        <f t="array" ref="AX634">IF(LEFT(AW634,4)="True",0,(IF(LEFT(Y634,4)="True",IF(_xlfn.XLOOKUP("Src_IsAny",'Scoring_Config'!$A:$A,'Scoring_Config'!$D:$D,"Yes")="Yes",_xlfn.XLOOKUP("Src_IsAny",'Scoring_Config'!$A:$A,'Scoring_Config'!$C:$C,10),0),0)+IF(LEFT(Z634,4)="True",IF(_xlfn.XLOOKUP("Src_CIDR_Le_16",'Scoring_Config'!$A:$A,'Scoring_Config'!$D:$D,"Yes")="Yes",_xlfn.XLOOKUP("Src_CIDR_Le_16",'Scoring_Config'!$A:$A,'Scoring_Config'!$C:$C,10),0),0)+IF(LEFT(AA634,4)="True",IF(_xlfn.XLOOKUP("Src_CIDR_17_22",'Scoring_Config'!$A:$A,'Scoring_Config'!$D:$D,"Yes")="Yes",_xlfn.XLOOKUP("Src_CIDR_17_22",'Scoring_Config'!$A:$A,'Scoring_Config'!$C:$C,5),0),0)+IF(LEFT(AB634,4)="True",IF(_xlfn.XLOOKUP("Dst_IsAny",'Scoring_Config'!$A:$A,'Scoring_Config'!$D:$D,"Yes")="Yes",_xlfn.XLOOKUP("Dst_IsAny",'Scoring_Config'!$A:$A,'Scoring_Config'!$C:$C,10),0),0)+IF(LEFT(AC634,4)="True",IF(_xlfn.XLOOKUP("Dst_CIDR_Le_16",'Scoring_Config'!$A:$A,'Scoring_Config'!$D:$D,"Yes")="Yes",_xlfn.XLOOKUP("Dst_CIDR_Le_16",'Scoring_Config'!$A:$A,'Scoring_Config'!$C:$C,10),0),0)+IF(LEFT(AD634,4)="True",IF(_xlfn.XLOOKUP("Dst_CIDR_17_22",'Scoring_Config'!$A:$A,'Scoring_Config'!$D:$D,"Yes")="Yes",_xlfn.XLOOKUP("Dst_CIDR_17_22",'Scoring_Config'!$A:$A,'Scoring_Config'!$C:$C,5),0),0)+IF(LEFT(AE634,4)="True",IF(_xlfn.XLOOKUP("SrcZone_IsAny",'Scoring_Config'!$A:$A,'Scoring_Config'!$D:$D,"Yes")="Yes",_xlfn.XLOOKUP("SrcZone_IsAny",'Scoring_Config'!$A:$A,'Scoring_Config'!$C:$C,10),0),0)+IF(LEFT(AF634,4)="True",IF(_xlfn.XLOOKUP("DstZone_IsAny",'Scoring_Config'!$A:$A,'Scoring_Config'!$D:$D,"Yes")="Yes",_xlfn.XLOOKUP("DstZone_IsAny",'Scoring_Config'!$A:$A,'Scoring_Config'!$C:$C,10),0),0)+IF(LEFT(AG634,4)="True",IF(_xlfn.XLOOKUP("Service_Any_OR_RangeGt1000",'Scoring_Config'!$A:$A,'Scoring_Config'!$D:$D,"Yes")="Yes",_xlfn.XLOOKUP("Service_Any_OR_RangeGt1000",'Scoring_Config'!$A:$A,'Scoring_Config'!$C:$C,10),0),0)+IF(LEFT(AH634,4)="True",IF(_xlfn.XLOOKUP("App_Any_OR_RangeGt1000",'Scoring_Config'!$A:$A,'Scoring_Config'!$D:$D,"Yes")="Yes",_xlfn.XLOOKUP("App_Any_OR_RangeGt1000",'Scoring_Config'!$A:$A,'Scoring_Config'!$C:$C,10),0),0)+IF(LEFT(AI634,4)="True",IF(_xlfn.XLOOKUP("Service_Insecure_Match",'Scoring_Config'!$A:$A,'Scoring_Config'!$D:$D,"Yes")="Yes",_xlfn.XLOOKUP("Service_Insecure_Match",'Scoring_Config'!$A:$A,'Scoring_Config'!$C:$C,5),0),0)+IF(LEFT(AJ634,4)="True",IF(_xlfn.XLOOKUP("Risky_Inbound",'Scoring_Config'!$A:$A,'Scoring_Config'!$D:$D,"Yes")="Yes",_xlfn.XLOOKUP("Risky_Inbound",'Scoring_Config'!$A:$A,'Scoring_Config'!$C:$C,50),0),0)+IF(LEFT(AK634,4)="True",IF(_xlfn.XLOOKUP("Risky_Outbound",'Scoring_Config'!$A:$A,'Scoring_Config'!$D:$D,"Yes")="Yes",_xlfn.XLOOKUP("Risky_Outbound",'Scoring_Config'!$A:$A,'Scoring_Config'!$C:$C,25),0),0)+IF(LEFT(AZ634,4)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634,FIND(",",AL634)+1,100)),0)+IF(LEFT(AM634,4)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634,FIND(",",AN634)+1,100)),0)+IF(_xlfn.XLOOKUP("Profile_Scoring",'Scoring_Config'!$A:$A,'Scoring_Config'!$D:$D,"Yes")="Yes",VALUE(MID(AO634,FIND(",",AO634)+1,100)),0)+IF(_xlfn.XLOOKUP("Options_Scoring",'Scoring_Config'!$A:$A,'Scoring_Config'!$D:$D,"Yes")="Yes",VALUE(MID(AP634,FIND(",",AP634)+1,100)),0)))</f>
        <v>0</v>
      </c>
      <c r="AZ634" cm="1">
        <f t="array" ref="AZ634">IF(FALSE,"True," &amp; IF(_xlfn.XLOOKUP("Migrate_Insecure",'Scoring_Config'!$A:$A,'Scoring_Config'!$D:$D,"Yes")="Yes",_xlfn.XLOOKUP("Migrate_Insecure",'Scoring_Config'!$A:$A,'Scoring_Config'!$C:$C,10),0),"False,0")</f>
        <v>0</v>
      </c>
    </row>
    <row r="635" spans="1:52">
      <c r="A635" t="s">
        <v>1979</v>
      </c>
      <c r="B635" t="s">
        <v>2608</v>
      </c>
      <c r="C635" t="s">
        <v>3542</v>
      </c>
      <c r="D635" t="s">
        <v>3545</v>
      </c>
      <c r="E635" t="s">
        <v>3563</v>
      </c>
      <c r="F635" t="s">
        <v>3644</v>
      </c>
      <c r="G635" t="s">
        <v>375</v>
      </c>
      <c r="H635" t="s">
        <v>174</v>
      </c>
      <c r="I635" t="s">
        <v>3644</v>
      </c>
      <c r="J635" t="s">
        <v>364</v>
      </c>
      <c r="K635" t="s">
        <v>1660</v>
      </c>
      <c r="L635" t="s">
        <v>1327</v>
      </c>
      <c r="M635" t="s">
        <v>1974</v>
      </c>
      <c r="N635" t="s">
        <v>4315</v>
      </c>
      <c r="O635" t="s">
        <v>4319</v>
      </c>
      <c r="P635" t="s">
        <v>4323</v>
      </c>
      <c r="Q635" t="s">
        <v>4785</v>
      </c>
      <c r="R635" t="s">
        <v>5439</v>
      </c>
      <c r="S635" t="s">
        <v>4324</v>
      </c>
      <c r="T635" t="s">
        <v>5726</v>
      </c>
      <c r="U635" t="s">
        <v>6274</v>
      </c>
      <c r="Y635" cm="1">
        <f t="array" ref="Y635">IF(FALSE,"True," &amp; IF(_xlfn.XLOOKUP("Src_IsAny",'Scoring_Config'!$A:$A,'Scoring_Config'!$D:$D,"Yes")="Yes",_xlfn.XLOOKUP("Src_IsAny",'Scoring_Config'!$A:$A,'Scoring_Config'!$C:$C,10),0),"False,0")</f>
        <v>0</v>
      </c>
      <c r="Z635" cm="1">
        <f t="array" ref="Z635">IF(FALSE,"True," &amp; IF(_xlfn.XLOOKUP("Src_CIDR_Le_16",'Scoring_Config'!$A:$A,'Scoring_Config'!$D:$D,"Yes")="Yes",_xlfn.XLOOKUP("Src_CIDR_Le_16",'Scoring_Config'!$A:$A,'Scoring_Config'!$C:$C,10),0),"False,0")</f>
        <v>0</v>
      </c>
      <c r="AA635" cm="1">
        <f t="array" ref="AA635">IF(FALSE,"True," &amp; IF(_xlfn.XLOOKUP("Src_CIDR_17_22",'Scoring_Config'!$A:$A,'Scoring_Config'!$D:$D,"Yes")="Yes",_xlfn.XLOOKUP("Src_CIDR_17_22",'Scoring_Config'!$A:$A,'Scoring_Config'!$C:$C,5),0),"False,0")</f>
        <v>0</v>
      </c>
      <c r="AB635" cm="1">
        <f t="array" ref="AB635">IF(FALSE,"True," &amp; IF(_xlfn.XLOOKUP("Dst_IsAny",'Scoring_Config'!$A:$A,'Scoring_Config'!$D:$D,"Yes")="Yes",_xlfn.XLOOKUP("Dst_IsAny",'Scoring_Config'!$A:$A,'Scoring_Config'!$C:$C,10),0),"False,0")</f>
        <v>0</v>
      </c>
      <c r="AC635" cm="1">
        <f t="array" ref="AC635">IF(FALSE,"True," &amp; IF(_xlfn.XLOOKUP("Dst_CIDR_Le_16",'Scoring_Config'!$A:$A,'Scoring_Config'!$D:$D,"Yes")="Yes",_xlfn.XLOOKUP("Dst_CIDR_Le_16",'Scoring_Config'!$A:$A,'Scoring_Config'!$C:$C,10),0),"False,0")</f>
        <v>0</v>
      </c>
      <c r="AD635" cm="1">
        <f t="array" ref="AD635">IF(FALSE,"True," &amp; IF(_xlfn.XLOOKUP("Dst_CIDR_17_22",'Scoring_Config'!$A:$A,'Scoring_Config'!$D:$D,"Yes")="Yes",_xlfn.XLOOKUP("Dst_CIDR_17_22",'Scoring_Config'!$A:$A,'Scoring_Config'!$C:$C,5),0),"False,0")</f>
        <v>0</v>
      </c>
      <c r="AE635" cm="1">
        <f t="array" ref="AE635">IF(FALSE,"True," &amp; IF(_xlfn.XLOOKUP("SrcZone_IsAny",'Scoring_Config'!$A:$A,'Scoring_Config'!$D:$D,"Yes")="Yes",_xlfn.XLOOKUP("SrcZone_IsAny",'Scoring_Config'!$A:$A,'Scoring_Config'!$C:$C,10),0),"False,0")</f>
        <v>0</v>
      </c>
      <c r="AF635" cm="1">
        <f t="array" ref="AF635">IF(FALSE,"True," &amp; IF(_xlfn.XLOOKUP("DstZone_IsAny",'Scoring_Config'!$A:$A,'Scoring_Config'!$D:$D,"Yes")="Yes",_xlfn.XLOOKUP("DstZone_IsAny",'Scoring_Config'!$A:$A,'Scoring_Config'!$C:$C,10),0),"False,0")</f>
        <v>0</v>
      </c>
      <c r="AG635" cm="1">
        <f t="array" ref="AG63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35" cm="1">
        <f t="array" ref="AH635">IF(FALSE,"True," &amp; IF(_xlfn.XLOOKUP("App_Any_OR_RangeGt1000",'Scoring_Config'!$A:$A,'Scoring_Config'!$D:$D,"Yes")="Yes",_xlfn.XLOOKUP("App_Any_OR_RangeGt1000",'Scoring_Config'!$A:$A,'Scoring_Config'!$C:$C,10),0),"False,0")</f>
        <v>0</v>
      </c>
      <c r="AI635" cm="1">
        <f t="array" ref="AI635">IF(FALSE,"True," &amp; IF(_xlfn.XLOOKUP("Service_Insecure_Match",'Scoring_Config'!$A:$A,'Scoring_Config'!$D:$D,"Yes")="Yes",_xlfn.XLOOKUP("Service_Insecure_Match",'Scoring_Config'!$A:$A,'Scoring_Config'!$C:$C,5),0),"False,0")</f>
        <v>0</v>
      </c>
      <c r="AJ635" cm="1">
        <f t="array" ref="AJ635">IF(FALSE,"True," &amp; IF(_xlfn.XLOOKUP("Risky_Inbound",'Scoring_Config'!$A:$A,'Scoring_Config'!$D:$D,"Yes")="Yes",_xlfn.XLOOKUP("Risky_Inbound",'Scoring_Config'!$A:$A,'Scoring_Config'!$C:$C,50),0),"False,0")</f>
        <v>0</v>
      </c>
      <c r="AK635" cm="1">
        <f t="array" ref="AK635">IF(FALSE,"True," &amp; IF(_xlfn.XLOOKUP("Risky_Outbound",'Scoring_Config'!$A:$A,'Scoring_Config'!$D:$D,"Yes")="Yes",_xlfn.XLOOKUP("Risky_Outbound",'Scoring_Config'!$A:$A,'Scoring_Config'!$C:$C,25),0),"False,0")</f>
        <v>0</v>
      </c>
      <c r="AL635" t="s">
        <v>6699</v>
      </c>
      <c r="AM635" cm="1">
        <f t="array" ref="AM63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35" t="s">
        <v>6697</v>
      </c>
      <c r="AO635" t="s">
        <v>6697</v>
      </c>
      <c r="AP635" t="s">
        <v>6697</v>
      </c>
      <c r="AQ635" cm="1">
        <f t="array" ref="AQ635">IF(FALSE,"True," &amp; IF(_xlfn.XLOOKUP("Service_IsAny",'Scoring_Config'!$A:$A,'Scoring_Config'!$D:$D,"Yes")="Yes",_xlfn.XLOOKUP("Service_IsAny",'Scoring_Config'!$A:$A,'Scoring_Config'!$C:$C,0),0),"False,0")</f>
        <v>0</v>
      </c>
      <c r="AR635">
        <v>0</v>
      </c>
      <c r="AS635" cm="1">
        <f t="array" ref="AS635">IF(FALSE,"True," &amp; IF(_xlfn.XLOOKUP("Service_RangeGt1000",'Scoring_Config'!$A:$A,'Scoring_Config'!$D:$D,"Yes")="Yes",_xlfn.XLOOKUP("Service_RangeGt1000",'Scoring_Config'!$A:$A,'Scoring_Config'!$C:$C,0),0),"False,0")</f>
        <v>0</v>
      </c>
      <c r="AT635" cm="1">
        <f t="array" ref="AT635">IF(FALSE,"True," &amp; IF(_xlfn.XLOOKUP("App_IsAny",'Scoring_Config'!$A:$A,'Scoring_Config'!$D:$D,"Yes")="Yes",_xlfn.XLOOKUP("App_IsAny",'Scoring_Config'!$A:$A,'Scoring_Config'!$C:$C,0),0),"False,0")</f>
        <v>0</v>
      </c>
      <c r="AU635">
        <v>1</v>
      </c>
      <c r="AV635" cm="1">
        <f t="array" ref="AV635">IF(FALSE,"True," &amp; IF(_xlfn.XLOOKUP("App_RangeGt1000",'Scoring_Config'!$A:$A,'Scoring_Config'!$D:$D,"Yes")="Yes",_xlfn.XLOOKUP("App_RangeGt1000",'Scoring_Config'!$A:$A,'Scoring_Config'!$C:$C,0),0),"False,0")</f>
        <v>0</v>
      </c>
      <c r="AW635" cm="1">
        <f t="array" ref="AW635">IF(FALSE,"True," &amp; IF(_xlfn.XLOOKUP("Action_IsDenyOrDrop",'Scoring_Config'!$A:$A,'Scoring_Config'!$D:$D,"Yes")="Yes",_xlfn.XLOOKUP("Action_IsDenyOrDrop",'Scoring_Config'!$A:$A,'Scoring_Config'!$C:$C,0),0),"False,0")</f>
        <v>0</v>
      </c>
      <c r="AX635" cm="1">
        <f t="array" ref="AX635">IF(LEFT(AW635,4)="True",0,(IF(LEFT(Y635,4)="True",IF(_xlfn.XLOOKUP("Src_IsAny",'Scoring_Config'!$A:$A,'Scoring_Config'!$D:$D,"Yes")="Yes",_xlfn.XLOOKUP("Src_IsAny",'Scoring_Config'!$A:$A,'Scoring_Config'!$C:$C,10),0),0)+IF(LEFT(Z635,4)="True",IF(_xlfn.XLOOKUP("Src_CIDR_Le_16",'Scoring_Config'!$A:$A,'Scoring_Config'!$D:$D,"Yes")="Yes",_xlfn.XLOOKUP("Src_CIDR_Le_16",'Scoring_Config'!$A:$A,'Scoring_Config'!$C:$C,10),0),0)+IF(LEFT(AA635,4)="True",IF(_xlfn.XLOOKUP("Src_CIDR_17_22",'Scoring_Config'!$A:$A,'Scoring_Config'!$D:$D,"Yes")="Yes",_xlfn.XLOOKUP("Src_CIDR_17_22",'Scoring_Config'!$A:$A,'Scoring_Config'!$C:$C,5),0),0)+IF(LEFT(AB635,4)="True",IF(_xlfn.XLOOKUP("Dst_IsAny",'Scoring_Config'!$A:$A,'Scoring_Config'!$D:$D,"Yes")="Yes",_xlfn.XLOOKUP("Dst_IsAny",'Scoring_Config'!$A:$A,'Scoring_Config'!$C:$C,10),0),0)+IF(LEFT(AC635,4)="True",IF(_xlfn.XLOOKUP("Dst_CIDR_Le_16",'Scoring_Config'!$A:$A,'Scoring_Config'!$D:$D,"Yes")="Yes",_xlfn.XLOOKUP("Dst_CIDR_Le_16",'Scoring_Config'!$A:$A,'Scoring_Config'!$C:$C,10),0),0)+IF(LEFT(AD635,4)="True",IF(_xlfn.XLOOKUP("Dst_CIDR_17_22",'Scoring_Config'!$A:$A,'Scoring_Config'!$D:$D,"Yes")="Yes",_xlfn.XLOOKUP("Dst_CIDR_17_22",'Scoring_Config'!$A:$A,'Scoring_Config'!$C:$C,5),0),0)+IF(LEFT(AE635,4)="True",IF(_xlfn.XLOOKUP("SrcZone_IsAny",'Scoring_Config'!$A:$A,'Scoring_Config'!$D:$D,"Yes")="Yes",_xlfn.XLOOKUP("SrcZone_IsAny",'Scoring_Config'!$A:$A,'Scoring_Config'!$C:$C,10),0),0)+IF(LEFT(AF635,4)="True",IF(_xlfn.XLOOKUP("DstZone_IsAny",'Scoring_Config'!$A:$A,'Scoring_Config'!$D:$D,"Yes")="Yes",_xlfn.XLOOKUP("DstZone_IsAny",'Scoring_Config'!$A:$A,'Scoring_Config'!$C:$C,10),0),0)+IF(LEFT(AG635,4)="True",IF(_xlfn.XLOOKUP("Service_Any_OR_RangeGt1000",'Scoring_Config'!$A:$A,'Scoring_Config'!$D:$D,"Yes")="Yes",_xlfn.XLOOKUP("Service_Any_OR_RangeGt1000",'Scoring_Config'!$A:$A,'Scoring_Config'!$C:$C,10),0),0)+IF(LEFT(AH635,4)="True",IF(_xlfn.XLOOKUP("App_Any_OR_RangeGt1000",'Scoring_Config'!$A:$A,'Scoring_Config'!$D:$D,"Yes")="Yes",_xlfn.XLOOKUP("App_Any_OR_RangeGt1000",'Scoring_Config'!$A:$A,'Scoring_Config'!$C:$C,10),0),0)+IF(LEFT(AI635,4)="True",IF(_xlfn.XLOOKUP("Service_Insecure_Match",'Scoring_Config'!$A:$A,'Scoring_Config'!$D:$D,"Yes")="Yes",_xlfn.XLOOKUP("Service_Insecure_Match",'Scoring_Config'!$A:$A,'Scoring_Config'!$C:$C,5),0),0)+IF(LEFT(AJ635,4)="True",IF(_xlfn.XLOOKUP("Risky_Inbound",'Scoring_Config'!$A:$A,'Scoring_Config'!$D:$D,"Yes")="Yes",_xlfn.XLOOKUP("Risky_Inbound",'Scoring_Config'!$A:$A,'Scoring_Config'!$C:$C,50),0),0)+IF(LEFT(AK635,4)="True",IF(_xlfn.XLOOKUP("Risky_Outbound",'Scoring_Config'!$A:$A,'Scoring_Config'!$D:$D,"Yes")="Yes",_xlfn.XLOOKUP("Risky_Outbound",'Scoring_Config'!$A:$A,'Scoring_Config'!$C:$C,25),0),0)+IF(LEFT(AZ635,4)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635,FIND(",",AL635)+1,100)),0)+IF(LEFT(AM635,4)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635,FIND(",",AN635)+1,100)),0)+IF(_xlfn.XLOOKUP("Profile_Scoring",'Scoring_Config'!$A:$A,'Scoring_Config'!$D:$D,"Yes")="Yes",VALUE(MID(AO635,FIND(",",AO635)+1,100)),0)+IF(_xlfn.XLOOKUP("Options_Scoring",'Scoring_Config'!$A:$A,'Scoring_Config'!$D:$D,"Yes")="Yes",VALUE(MID(AP635,FIND(",",AP635)+1,100)),0)))</f>
        <v>0</v>
      </c>
      <c r="AZ635" cm="1">
        <f t="array" ref="AZ635">IF(FALSE,"True," &amp; IF(_xlfn.XLOOKUP("Migrate_Insecure",'Scoring_Config'!$A:$A,'Scoring_Config'!$D:$D,"Yes")="Yes",_xlfn.XLOOKUP("Migrate_Insecure",'Scoring_Config'!$A:$A,'Scoring_Config'!$C:$C,10),0),"False,0")</f>
        <v>0</v>
      </c>
    </row>
    <row r="636" spans="1:52">
      <c r="A636" t="s">
        <v>1979</v>
      </c>
      <c r="B636" t="s">
        <v>2609</v>
      </c>
      <c r="C636" t="s">
        <v>3542</v>
      </c>
      <c r="D636" t="s">
        <v>3545</v>
      </c>
      <c r="E636" t="s">
        <v>3563</v>
      </c>
      <c r="F636" t="s">
        <v>3790</v>
      </c>
      <c r="G636" t="s">
        <v>376</v>
      </c>
      <c r="H636" t="s">
        <v>174</v>
      </c>
      <c r="I636" t="s">
        <v>3643</v>
      </c>
      <c r="J636" t="s">
        <v>374</v>
      </c>
      <c r="K636" t="s">
        <v>1667</v>
      </c>
      <c r="L636" t="s">
        <v>1465</v>
      </c>
      <c r="M636" t="s">
        <v>1974</v>
      </c>
      <c r="N636" t="s">
        <v>4315</v>
      </c>
      <c r="O636" t="s">
        <v>4319</v>
      </c>
      <c r="P636" t="s">
        <v>4322</v>
      </c>
      <c r="Q636" t="s">
        <v>4786</v>
      </c>
      <c r="R636" t="s">
        <v>5439</v>
      </c>
      <c r="S636" t="s">
        <v>4324</v>
      </c>
      <c r="T636" t="s">
        <v>5701</v>
      </c>
      <c r="U636" t="s">
        <v>5955</v>
      </c>
      <c r="Y636" cm="1">
        <f t="array" ref="Y636">IF(FALSE,"True," &amp; IF(_xlfn.XLOOKUP("Src_IsAny",'Scoring_Config'!$A:$A,'Scoring_Config'!$D:$D,"Yes")="Yes",_xlfn.XLOOKUP("Src_IsAny",'Scoring_Config'!$A:$A,'Scoring_Config'!$C:$C,10),0),"False,0")</f>
        <v>0</v>
      </c>
      <c r="Z636" cm="1">
        <f t="array" ref="Z636">IF(FALSE,"True," &amp; IF(_xlfn.XLOOKUP("Src_CIDR_Le_16",'Scoring_Config'!$A:$A,'Scoring_Config'!$D:$D,"Yes")="Yes",_xlfn.XLOOKUP("Src_CIDR_Le_16",'Scoring_Config'!$A:$A,'Scoring_Config'!$C:$C,10),0),"False,0")</f>
        <v>0</v>
      </c>
      <c r="AA636" cm="1">
        <f t="array" ref="AA636">IF(FALSE,"True," &amp; IF(_xlfn.XLOOKUP("Src_CIDR_17_22",'Scoring_Config'!$A:$A,'Scoring_Config'!$D:$D,"Yes")="Yes",_xlfn.XLOOKUP("Src_CIDR_17_22",'Scoring_Config'!$A:$A,'Scoring_Config'!$C:$C,5),0),"False,0")</f>
        <v>0</v>
      </c>
      <c r="AB636" cm="1">
        <f t="array" ref="AB636">IF(FALSE,"True," &amp; IF(_xlfn.XLOOKUP("Dst_IsAny",'Scoring_Config'!$A:$A,'Scoring_Config'!$D:$D,"Yes")="Yes",_xlfn.XLOOKUP("Dst_IsAny",'Scoring_Config'!$A:$A,'Scoring_Config'!$C:$C,10),0),"False,0")</f>
        <v>0</v>
      </c>
      <c r="AC636" cm="1">
        <f t="array" ref="AC636">IF(FALSE,"True," &amp; IF(_xlfn.XLOOKUP("Dst_CIDR_Le_16",'Scoring_Config'!$A:$A,'Scoring_Config'!$D:$D,"Yes")="Yes",_xlfn.XLOOKUP("Dst_CIDR_Le_16",'Scoring_Config'!$A:$A,'Scoring_Config'!$C:$C,10),0),"False,0")</f>
        <v>0</v>
      </c>
      <c r="AD636" cm="1">
        <f t="array" ref="AD636">IF(FALSE,"True," &amp; IF(_xlfn.XLOOKUP("Dst_CIDR_17_22",'Scoring_Config'!$A:$A,'Scoring_Config'!$D:$D,"Yes")="Yes",_xlfn.XLOOKUP("Dst_CIDR_17_22",'Scoring_Config'!$A:$A,'Scoring_Config'!$C:$C,5),0),"False,0")</f>
        <v>0</v>
      </c>
      <c r="AE636" cm="1">
        <f t="array" ref="AE636">IF(FALSE,"True," &amp; IF(_xlfn.XLOOKUP("SrcZone_IsAny",'Scoring_Config'!$A:$A,'Scoring_Config'!$D:$D,"Yes")="Yes",_xlfn.XLOOKUP("SrcZone_IsAny",'Scoring_Config'!$A:$A,'Scoring_Config'!$C:$C,10),0),"False,0")</f>
        <v>0</v>
      </c>
      <c r="AF636" cm="1">
        <f t="array" ref="AF636">IF(FALSE,"True," &amp; IF(_xlfn.XLOOKUP("DstZone_IsAny",'Scoring_Config'!$A:$A,'Scoring_Config'!$D:$D,"Yes")="Yes",_xlfn.XLOOKUP("DstZone_IsAny",'Scoring_Config'!$A:$A,'Scoring_Config'!$C:$C,10),0),"False,0")</f>
        <v>0</v>
      </c>
      <c r="AG636" cm="1">
        <f t="array" ref="AG63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36" cm="1">
        <f t="array" ref="AH636">IF(FALSE,"True," &amp; IF(_xlfn.XLOOKUP("App_Any_OR_RangeGt1000",'Scoring_Config'!$A:$A,'Scoring_Config'!$D:$D,"Yes")="Yes",_xlfn.XLOOKUP("App_Any_OR_RangeGt1000",'Scoring_Config'!$A:$A,'Scoring_Config'!$C:$C,10),0),"False,0")</f>
        <v>0</v>
      </c>
      <c r="AI636" cm="1">
        <f t="array" ref="AI636">IF(FALSE,"True," &amp; IF(_xlfn.XLOOKUP("Service_Insecure_Match",'Scoring_Config'!$A:$A,'Scoring_Config'!$D:$D,"Yes")="Yes",_xlfn.XLOOKUP("Service_Insecure_Match",'Scoring_Config'!$A:$A,'Scoring_Config'!$C:$C,5),0),"False,0")</f>
        <v>0</v>
      </c>
      <c r="AJ636" cm="1">
        <f t="array" ref="AJ636">IF(FALSE,"True," &amp; IF(_xlfn.XLOOKUP("Risky_Inbound",'Scoring_Config'!$A:$A,'Scoring_Config'!$D:$D,"Yes")="Yes",_xlfn.XLOOKUP("Risky_Inbound",'Scoring_Config'!$A:$A,'Scoring_Config'!$C:$C,50),0),"False,0")</f>
        <v>0</v>
      </c>
      <c r="AK636" cm="1">
        <f t="array" ref="AK636">IF(FALSE,"True," &amp; IF(_xlfn.XLOOKUP("Risky_Outbound",'Scoring_Config'!$A:$A,'Scoring_Config'!$D:$D,"Yes")="Yes",_xlfn.XLOOKUP("Risky_Outbound",'Scoring_Config'!$A:$A,'Scoring_Config'!$C:$C,25),0),"False,0")</f>
        <v>0</v>
      </c>
      <c r="AL636" t="s">
        <v>6697</v>
      </c>
      <c r="AM636" cm="1">
        <f t="array" ref="AM63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36" t="s">
        <v>6697</v>
      </c>
      <c r="AO636" t="s">
        <v>6697</v>
      </c>
      <c r="AP636" t="s">
        <v>6697</v>
      </c>
      <c r="AQ636" cm="1">
        <f t="array" ref="AQ636">IF(FALSE,"True," &amp; IF(_xlfn.XLOOKUP("Service_IsAny",'Scoring_Config'!$A:$A,'Scoring_Config'!$D:$D,"Yes")="Yes",_xlfn.XLOOKUP("Service_IsAny",'Scoring_Config'!$A:$A,'Scoring_Config'!$C:$C,0),0),"False,0")</f>
        <v>0</v>
      </c>
      <c r="AR636">
        <v>1</v>
      </c>
      <c r="AS636" cm="1">
        <f t="array" ref="AS636">IF(FALSE,"True," &amp; IF(_xlfn.XLOOKUP("Service_RangeGt1000",'Scoring_Config'!$A:$A,'Scoring_Config'!$D:$D,"Yes")="Yes",_xlfn.XLOOKUP("Service_RangeGt1000",'Scoring_Config'!$A:$A,'Scoring_Config'!$C:$C,0),0),"False,0")</f>
        <v>0</v>
      </c>
      <c r="AT636" cm="1">
        <f t="array" ref="AT636">IF(FALSE,"True," &amp; IF(_xlfn.XLOOKUP("App_IsAny",'Scoring_Config'!$A:$A,'Scoring_Config'!$D:$D,"Yes")="Yes",_xlfn.XLOOKUP("App_IsAny",'Scoring_Config'!$A:$A,'Scoring_Config'!$C:$C,0),0),"False,0")</f>
        <v>0</v>
      </c>
      <c r="AU636">
        <v>1</v>
      </c>
      <c r="AV636" cm="1">
        <f t="array" ref="AV636">IF(FALSE,"True," &amp; IF(_xlfn.XLOOKUP("App_RangeGt1000",'Scoring_Config'!$A:$A,'Scoring_Config'!$D:$D,"Yes")="Yes",_xlfn.XLOOKUP("App_RangeGt1000",'Scoring_Config'!$A:$A,'Scoring_Config'!$C:$C,0),0),"False,0")</f>
        <v>0</v>
      </c>
      <c r="AW636" cm="1">
        <f t="array" ref="AW636">IF(FALSE,"True," &amp; IF(_xlfn.XLOOKUP("Action_IsDenyOrDrop",'Scoring_Config'!$A:$A,'Scoring_Config'!$D:$D,"Yes")="Yes",_xlfn.XLOOKUP("Action_IsDenyOrDrop",'Scoring_Config'!$A:$A,'Scoring_Config'!$C:$C,0),0),"False,0")</f>
        <v>0</v>
      </c>
      <c r="AX636" cm="1">
        <f t="array" ref="AX636">IF(LEFT(AW636,4)="True",0,(IF(LEFT(Y636,4)="True",IF(_xlfn.XLOOKUP("Src_IsAny",'Scoring_Config'!$A:$A,'Scoring_Config'!$D:$D,"Yes")="Yes",_xlfn.XLOOKUP("Src_IsAny",'Scoring_Config'!$A:$A,'Scoring_Config'!$C:$C,10),0),0)+IF(LEFT(Z636,4)="True",IF(_xlfn.XLOOKUP("Src_CIDR_Le_16",'Scoring_Config'!$A:$A,'Scoring_Config'!$D:$D,"Yes")="Yes",_xlfn.XLOOKUP("Src_CIDR_Le_16",'Scoring_Config'!$A:$A,'Scoring_Config'!$C:$C,10),0),0)+IF(LEFT(AA636,4)="True",IF(_xlfn.XLOOKUP("Src_CIDR_17_22",'Scoring_Config'!$A:$A,'Scoring_Config'!$D:$D,"Yes")="Yes",_xlfn.XLOOKUP("Src_CIDR_17_22",'Scoring_Config'!$A:$A,'Scoring_Config'!$C:$C,5),0),0)+IF(LEFT(AB636,4)="True",IF(_xlfn.XLOOKUP("Dst_IsAny",'Scoring_Config'!$A:$A,'Scoring_Config'!$D:$D,"Yes")="Yes",_xlfn.XLOOKUP("Dst_IsAny",'Scoring_Config'!$A:$A,'Scoring_Config'!$C:$C,10),0),0)+IF(LEFT(AC636,4)="True",IF(_xlfn.XLOOKUP("Dst_CIDR_Le_16",'Scoring_Config'!$A:$A,'Scoring_Config'!$D:$D,"Yes")="Yes",_xlfn.XLOOKUP("Dst_CIDR_Le_16",'Scoring_Config'!$A:$A,'Scoring_Config'!$C:$C,10),0),0)+IF(LEFT(AD636,4)="True",IF(_xlfn.XLOOKUP("Dst_CIDR_17_22",'Scoring_Config'!$A:$A,'Scoring_Config'!$D:$D,"Yes")="Yes",_xlfn.XLOOKUP("Dst_CIDR_17_22",'Scoring_Config'!$A:$A,'Scoring_Config'!$C:$C,5),0),0)+IF(LEFT(AE636,4)="True",IF(_xlfn.XLOOKUP("SrcZone_IsAny",'Scoring_Config'!$A:$A,'Scoring_Config'!$D:$D,"Yes")="Yes",_xlfn.XLOOKUP("SrcZone_IsAny",'Scoring_Config'!$A:$A,'Scoring_Config'!$C:$C,10),0),0)+IF(LEFT(AF636,4)="True",IF(_xlfn.XLOOKUP("DstZone_IsAny",'Scoring_Config'!$A:$A,'Scoring_Config'!$D:$D,"Yes")="Yes",_xlfn.XLOOKUP("DstZone_IsAny",'Scoring_Config'!$A:$A,'Scoring_Config'!$C:$C,10),0),0)+IF(LEFT(AG636,4)="True",IF(_xlfn.XLOOKUP("Service_Any_OR_RangeGt1000",'Scoring_Config'!$A:$A,'Scoring_Config'!$D:$D,"Yes")="Yes",_xlfn.XLOOKUP("Service_Any_OR_RangeGt1000",'Scoring_Config'!$A:$A,'Scoring_Config'!$C:$C,10),0),0)+IF(LEFT(AH636,4)="True",IF(_xlfn.XLOOKUP("App_Any_OR_RangeGt1000",'Scoring_Config'!$A:$A,'Scoring_Config'!$D:$D,"Yes")="Yes",_xlfn.XLOOKUP("App_Any_OR_RangeGt1000",'Scoring_Config'!$A:$A,'Scoring_Config'!$C:$C,10),0),0)+IF(LEFT(AI636,4)="True",IF(_xlfn.XLOOKUP("Service_Insecure_Match",'Scoring_Config'!$A:$A,'Scoring_Config'!$D:$D,"Yes")="Yes",_xlfn.XLOOKUP("Service_Insecure_Match",'Scoring_Config'!$A:$A,'Scoring_Config'!$C:$C,5),0),0)+IF(LEFT(AJ636,4)="True",IF(_xlfn.XLOOKUP("Risky_Inbound",'Scoring_Config'!$A:$A,'Scoring_Config'!$D:$D,"Yes")="Yes",_xlfn.XLOOKUP("Risky_Inbound",'Scoring_Config'!$A:$A,'Scoring_Config'!$C:$C,50),0),0)+IF(LEFT(AK636,4)="True",IF(_xlfn.XLOOKUP("Risky_Outbound",'Scoring_Config'!$A:$A,'Scoring_Config'!$D:$D,"Yes")="Yes",_xlfn.XLOOKUP("Risky_Outbound",'Scoring_Config'!$A:$A,'Scoring_Config'!$C:$C,25),0),0)+IF(LEFT(AZ636,4)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636,FIND(",",AL636)+1,100)),0)+IF(LEFT(AM636,4)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636,FIND(",",AN636)+1,100)),0)+IF(_xlfn.XLOOKUP("Profile_Scoring",'Scoring_Config'!$A:$A,'Scoring_Config'!$D:$D,"Yes")="Yes",VALUE(MID(AO636,FIND(",",AO636)+1,100)),0)+IF(_xlfn.XLOOKUP("Options_Scoring",'Scoring_Config'!$A:$A,'Scoring_Config'!$D:$D,"Yes")="Yes",VALUE(MID(AP636,FIND(",",AP636)+1,100)),0)))</f>
        <v>0</v>
      </c>
      <c r="AZ636" cm="1">
        <f t="array" ref="AZ636">IF(FALSE,"True," &amp; IF(_xlfn.XLOOKUP("Migrate_Insecure",'Scoring_Config'!$A:$A,'Scoring_Config'!$D:$D,"Yes")="Yes",_xlfn.XLOOKUP("Migrate_Insecure",'Scoring_Config'!$A:$A,'Scoring_Config'!$C:$C,10),0),"False,0")</f>
        <v>0</v>
      </c>
    </row>
    <row r="637" spans="1:52">
      <c r="A637" t="s">
        <v>1979</v>
      </c>
      <c r="B637" t="s">
        <v>2610</v>
      </c>
      <c r="C637" t="s">
        <v>3542</v>
      </c>
      <c r="D637" t="s">
        <v>3545</v>
      </c>
      <c r="E637" t="s">
        <v>3563</v>
      </c>
      <c r="F637" t="s">
        <v>3644</v>
      </c>
      <c r="G637" t="s">
        <v>376</v>
      </c>
      <c r="H637" t="s">
        <v>174</v>
      </c>
      <c r="I637" t="s">
        <v>3644</v>
      </c>
      <c r="J637" t="s">
        <v>364</v>
      </c>
      <c r="K637" t="s">
        <v>1667</v>
      </c>
      <c r="L637" t="s">
        <v>1465</v>
      </c>
      <c r="M637" t="s">
        <v>1974</v>
      </c>
      <c r="N637" t="s">
        <v>4315</v>
      </c>
      <c r="O637" t="s">
        <v>4319</v>
      </c>
      <c r="P637" t="s">
        <v>4322</v>
      </c>
      <c r="Q637" t="s">
        <v>4786</v>
      </c>
      <c r="R637" t="s">
        <v>5439</v>
      </c>
      <c r="S637" t="s">
        <v>4324</v>
      </c>
      <c r="T637" t="s">
        <v>5701</v>
      </c>
      <c r="U637" t="s">
        <v>6274</v>
      </c>
      <c r="Y637" cm="1">
        <f t="array" ref="Y637">IF(FALSE,"True," &amp; IF(_xlfn.XLOOKUP("Src_IsAny",'Scoring_Config'!$A:$A,'Scoring_Config'!$D:$D,"Yes")="Yes",_xlfn.XLOOKUP("Src_IsAny",'Scoring_Config'!$A:$A,'Scoring_Config'!$C:$C,10),0),"False,0")</f>
        <v>0</v>
      </c>
      <c r="Z637" cm="1">
        <f t="array" ref="Z637">IF(FALSE,"True," &amp; IF(_xlfn.XLOOKUP("Src_CIDR_Le_16",'Scoring_Config'!$A:$A,'Scoring_Config'!$D:$D,"Yes")="Yes",_xlfn.XLOOKUP("Src_CIDR_Le_16",'Scoring_Config'!$A:$A,'Scoring_Config'!$C:$C,10),0),"False,0")</f>
        <v>0</v>
      </c>
      <c r="AA637" cm="1">
        <f t="array" ref="AA637">IF(FALSE,"True," &amp; IF(_xlfn.XLOOKUP("Src_CIDR_17_22",'Scoring_Config'!$A:$A,'Scoring_Config'!$D:$D,"Yes")="Yes",_xlfn.XLOOKUP("Src_CIDR_17_22",'Scoring_Config'!$A:$A,'Scoring_Config'!$C:$C,5),0),"False,0")</f>
        <v>0</v>
      </c>
      <c r="AB637" cm="1">
        <f t="array" ref="AB637">IF(FALSE,"True," &amp; IF(_xlfn.XLOOKUP("Dst_IsAny",'Scoring_Config'!$A:$A,'Scoring_Config'!$D:$D,"Yes")="Yes",_xlfn.XLOOKUP("Dst_IsAny",'Scoring_Config'!$A:$A,'Scoring_Config'!$C:$C,10),0),"False,0")</f>
        <v>0</v>
      </c>
      <c r="AC637" cm="1">
        <f t="array" ref="AC637">IF(FALSE,"True," &amp; IF(_xlfn.XLOOKUP("Dst_CIDR_Le_16",'Scoring_Config'!$A:$A,'Scoring_Config'!$D:$D,"Yes")="Yes",_xlfn.XLOOKUP("Dst_CIDR_Le_16",'Scoring_Config'!$A:$A,'Scoring_Config'!$C:$C,10),0),"False,0")</f>
        <v>0</v>
      </c>
      <c r="AD637" cm="1">
        <f t="array" ref="AD637">IF(FALSE,"True," &amp; IF(_xlfn.XLOOKUP("Dst_CIDR_17_22",'Scoring_Config'!$A:$A,'Scoring_Config'!$D:$D,"Yes")="Yes",_xlfn.XLOOKUP("Dst_CIDR_17_22",'Scoring_Config'!$A:$A,'Scoring_Config'!$C:$C,5),0),"False,0")</f>
        <v>0</v>
      </c>
      <c r="AE637" cm="1">
        <f t="array" ref="AE637">IF(FALSE,"True," &amp; IF(_xlfn.XLOOKUP("SrcZone_IsAny",'Scoring_Config'!$A:$A,'Scoring_Config'!$D:$D,"Yes")="Yes",_xlfn.XLOOKUP("SrcZone_IsAny",'Scoring_Config'!$A:$A,'Scoring_Config'!$C:$C,10),0),"False,0")</f>
        <v>0</v>
      </c>
      <c r="AF637" cm="1">
        <f t="array" ref="AF637">IF(FALSE,"True," &amp; IF(_xlfn.XLOOKUP("DstZone_IsAny",'Scoring_Config'!$A:$A,'Scoring_Config'!$D:$D,"Yes")="Yes",_xlfn.XLOOKUP("DstZone_IsAny",'Scoring_Config'!$A:$A,'Scoring_Config'!$C:$C,10),0),"False,0")</f>
        <v>0</v>
      </c>
      <c r="AG637" cm="1">
        <f t="array" ref="AG63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37" cm="1">
        <f t="array" ref="AH637">IF(FALSE,"True," &amp; IF(_xlfn.XLOOKUP("App_Any_OR_RangeGt1000",'Scoring_Config'!$A:$A,'Scoring_Config'!$D:$D,"Yes")="Yes",_xlfn.XLOOKUP("App_Any_OR_RangeGt1000",'Scoring_Config'!$A:$A,'Scoring_Config'!$C:$C,10),0),"False,0")</f>
        <v>0</v>
      </c>
      <c r="AI637" cm="1">
        <f t="array" ref="AI637">IF(FALSE,"True," &amp; IF(_xlfn.XLOOKUP("Service_Insecure_Match",'Scoring_Config'!$A:$A,'Scoring_Config'!$D:$D,"Yes")="Yes",_xlfn.XLOOKUP("Service_Insecure_Match",'Scoring_Config'!$A:$A,'Scoring_Config'!$C:$C,5),0),"False,0")</f>
        <v>0</v>
      </c>
      <c r="AJ637" cm="1">
        <f t="array" ref="AJ637">IF(FALSE,"True," &amp; IF(_xlfn.XLOOKUP("Risky_Inbound",'Scoring_Config'!$A:$A,'Scoring_Config'!$D:$D,"Yes")="Yes",_xlfn.XLOOKUP("Risky_Inbound",'Scoring_Config'!$A:$A,'Scoring_Config'!$C:$C,50),0),"False,0")</f>
        <v>0</v>
      </c>
      <c r="AK637" cm="1">
        <f t="array" ref="AK637">IF(FALSE,"True," &amp; IF(_xlfn.XLOOKUP("Risky_Outbound",'Scoring_Config'!$A:$A,'Scoring_Config'!$D:$D,"Yes")="Yes",_xlfn.XLOOKUP("Risky_Outbound",'Scoring_Config'!$A:$A,'Scoring_Config'!$C:$C,25),0),"False,0")</f>
        <v>0</v>
      </c>
      <c r="AL637" t="s">
        <v>6697</v>
      </c>
      <c r="AM637" cm="1">
        <f t="array" ref="AM63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37" t="s">
        <v>6697</v>
      </c>
      <c r="AO637" t="s">
        <v>6697</v>
      </c>
      <c r="AP637" t="s">
        <v>6697</v>
      </c>
      <c r="AQ637" cm="1">
        <f t="array" ref="AQ637">IF(FALSE,"True," &amp; IF(_xlfn.XLOOKUP("Service_IsAny",'Scoring_Config'!$A:$A,'Scoring_Config'!$D:$D,"Yes")="Yes",_xlfn.XLOOKUP("Service_IsAny",'Scoring_Config'!$A:$A,'Scoring_Config'!$C:$C,0),0),"False,0")</f>
        <v>0</v>
      </c>
      <c r="AR637">
        <v>1</v>
      </c>
      <c r="AS637" cm="1">
        <f t="array" ref="AS637">IF(FALSE,"True," &amp; IF(_xlfn.XLOOKUP("Service_RangeGt1000",'Scoring_Config'!$A:$A,'Scoring_Config'!$D:$D,"Yes")="Yes",_xlfn.XLOOKUP("Service_RangeGt1000",'Scoring_Config'!$A:$A,'Scoring_Config'!$C:$C,0),0),"False,0")</f>
        <v>0</v>
      </c>
      <c r="AT637" cm="1">
        <f t="array" ref="AT637">IF(FALSE,"True," &amp; IF(_xlfn.XLOOKUP("App_IsAny",'Scoring_Config'!$A:$A,'Scoring_Config'!$D:$D,"Yes")="Yes",_xlfn.XLOOKUP("App_IsAny",'Scoring_Config'!$A:$A,'Scoring_Config'!$C:$C,0),0),"False,0")</f>
        <v>0</v>
      </c>
      <c r="AU637">
        <v>1</v>
      </c>
      <c r="AV637" cm="1">
        <f t="array" ref="AV637">IF(FALSE,"True," &amp; IF(_xlfn.XLOOKUP("App_RangeGt1000",'Scoring_Config'!$A:$A,'Scoring_Config'!$D:$D,"Yes")="Yes",_xlfn.XLOOKUP("App_RangeGt1000",'Scoring_Config'!$A:$A,'Scoring_Config'!$C:$C,0),0),"False,0")</f>
        <v>0</v>
      </c>
      <c r="AW637" cm="1">
        <f t="array" ref="AW637">IF(FALSE,"True," &amp; IF(_xlfn.XLOOKUP("Action_IsDenyOrDrop",'Scoring_Config'!$A:$A,'Scoring_Config'!$D:$D,"Yes")="Yes",_xlfn.XLOOKUP("Action_IsDenyOrDrop",'Scoring_Config'!$A:$A,'Scoring_Config'!$C:$C,0),0),"False,0")</f>
        <v>0</v>
      </c>
      <c r="AX637" cm="1">
        <f t="array" ref="AX637">IF(LEFT(AW637,4)="True",0,(IF(LEFT(Y637,4)="True",IF(_xlfn.XLOOKUP("Src_IsAny",'Scoring_Config'!$A:$A,'Scoring_Config'!$D:$D,"Yes")="Yes",_xlfn.XLOOKUP("Src_IsAny",'Scoring_Config'!$A:$A,'Scoring_Config'!$C:$C,10),0),0)+IF(LEFT(Z637,4)="True",IF(_xlfn.XLOOKUP("Src_CIDR_Le_16",'Scoring_Config'!$A:$A,'Scoring_Config'!$D:$D,"Yes")="Yes",_xlfn.XLOOKUP("Src_CIDR_Le_16",'Scoring_Config'!$A:$A,'Scoring_Config'!$C:$C,10),0),0)+IF(LEFT(AA637,4)="True",IF(_xlfn.XLOOKUP("Src_CIDR_17_22",'Scoring_Config'!$A:$A,'Scoring_Config'!$D:$D,"Yes")="Yes",_xlfn.XLOOKUP("Src_CIDR_17_22",'Scoring_Config'!$A:$A,'Scoring_Config'!$C:$C,5),0),0)+IF(LEFT(AB637,4)="True",IF(_xlfn.XLOOKUP("Dst_IsAny",'Scoring_Config'!$A:$A,'Scoring_Config'!$D:$D,"Yes")="Yes",_xlfn.XLOOKUP("Dst_IsAny",'Scoring_Config'!$A:$A,'Scoring_Config'!$C:$C,10),0),0)+IF(LEFT(AC637,4)="True",IF(_xlfn.XLOOKUP("Dst_CIDR_Le_16",'Scoring_Config'!$A:$A,'Scoring_Config'!$D:$D,"Yes")="Yes",_xlfn.XLOOKUP("Dst_CIDR_Le_16",'Scoring_Config'!$A:$A,'Scoring_Config'!$C:$C,10),0),0)+IF(LEFT(AD637,4)="True",IF(_xlfn.XLOOKUP("Dst_CIDR_17_22",'Scoring_Config'!$A:$A,'Scoring_Config'!$D:$D,"Yes")="Yes",_xlfn.XLOOKUP("Dst_CIDR_17_22",'Scoring_Config'!$A:$A,'Scoring_Config'!$C:$C,5),0),0)+IF(LEFT(AE637,4)="True",IF(_xlfn.XLOOKUP("SrcZone_IsAny",'Scoring_Config'!$A:$A,'Scoring_Config'!$D:$D,"Yes")="Yes",_xlfn.XLOOKUP("SrcZone_IsAny",'Scoring_Config'!$A:$A,'Scoring_Config'!$C:$C,10),0),0)+IF(LEFT(AF637,4)="True",IF(_xlfn.XLOOKUP("DstZone_IsAny",'Scoring_Config'!$A:$A,'Scoring_Config'!$D:$D,"Yes")="Yes",_xlfn.XLOOKUP("DstZone_IsAny",'Scoring_Config'!$A:$A,'Scoring_Config'!$C:$C,10),0),0)+IF(LEFT(AG637,4)="True",IF(_xlfn.XLOOKUP("Service_Any_OR_RangeGt1000",'Scoring_Config'!$A:$A,'Scoring_Config'!$D:$D,"Yes")="Yes",_xlfn.XLOOKUP("Service_Any_OR_RangeGt1000",'Scoring_Config'!$A:$A,'Scoring_Config'!$C:$C,10),0),0)+IF(LEFT(AH637,4)="True",IF(_xlfn.XLOOKUP("App_Any_OR_RangeGt1000",'Scoring_Config'!$A:$A,'Scoring_Config'!$D:$D,"Yes")="Yes",_xlfn.XLOOKUP("App_Any_OR_RangeGt1000",'Scoring_Config'!$A:$A,'Scoring_Config'!$C:$C,10),0),0)+IF(LEFT(AI637,4)="True",IF(_xlfn.XLOOKUP("Service_Insecure_Match",'Scoring_Config'!$A:$A,'Scoring_Config'!$D:$D,"Yes")="Yes",_xlfn.XLOOKUP("Service_Insecure_Match",'Scoring_Config'!$A:$A,'Scoring_Config'!$C:$C,5),0),0)+IF(LEFT(AJ637,4)="True",IF(_xlfn.XLOOKUP("Risky_Inbound",'Scoring_Config'!$A:$A,'Scoring_Config'!$D:$D,"Yes")="Yes",_xlfn.XLOOKUP("Risky_Inbound",'Scoring_Config'!$A:$A,'Scoring_Config'!$C:$C,50),0),0)+IF(LEFT(AK637,4)="True",IF(_xlfn.XLOOKUP("Risky_Outbound",'Scoring_Config'!$A:$A,'Scoring_Config'!$D:$D,"Yes")="Yes",_xlfn.XLOOKUP("Risky_Outbound",'Scoring_Config'!$A:$A,'Scoring_Config'!$C:$C,25),0),0)+IF(LEFT(AZ637,4)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637,FIND(",",AL637)+1,100)),0)+IF(LEFT(AM637,4)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637,FIND(",",AN637)+1,100)),0)+IF(_xlfn.XLOOKUP("Profile_Scoring",'Scoring_Config'!$A:$A,'Scoring_Config'!$D:$D,"Yes")="Yes",VALUE(MID(AO637,FIND(",",AO637)+1,100)),0)+IF(_xlfn.XLOOKUP("Options_Scoring",'Scoring_Config'!$A:$A,'Scoring_Config'!$D:$D,"Yes")="Yes",VALUE(MID(AP637,FIND(",",AP637)+1,100)),0)))</f>
        <v>0</v>
      </c>
      <c r="AZ637" cm="1">
        <f t="array" ref="AZ637">IF(FALSE,"True," &amp; IF(_xlfn.XLOOKUP("Migrate_Insecure",'Scoring_Config'!$A:$A,'Scoring_Config'!$D:$D,"Yes")="Yes",_xlfn.XLOOKUP("Migrate_Insecure",'Scoring_Config'!$A:$A,'Scoring_Config'!$C:$C,10),0),"False,0")</f>
        <v>0</v>
      </c>
    </row>
    <row r="638" spans="1:52">
      <c r="A638" t="s">
        <v>1979</v>
      </c>
      <c r="B638" t="s">
        <v>2611</v>
      </c>
      <c r="C638" t="s">
        <v>3542</v>
      </c>
      <c r="D638" t="s">
        <v>3545</v>
      </c>
      <c r="E638" t="s">
        <v>3563</v>
      </c>
      <c r="F638" t="s">
        <v>3643</v>
      </c>
      <c r="G638" t="s">
        <v>374</v>
      </c>
      <c r="H638" t="s">
        <v>174</v>
      </c>
      <c r="I638" t="s">
        <v>3790</v>
      </c>
      <c r="J638" t="s">
        <v>1006</v>
      </c>
      <c r="K638" t="s">
        <v>1667</v>
      </c>
      <c r="L638" t="s">
        <v>1327</v>
      </c>
      <c r="M638" t="s">
        <v>1974</v>
      </c>
      <c r="N638" t="s">
        <v>4315</v>
      </c>
      <c r="O638" t="s">
        <v>4319</v>
      </c>
      <c r="P638" t="s">
        <v>4321</v>
      </c>
      <c r="Q638" t="s">
        <v>4787</v>
      </c>
      <c r="R638" t="s">
        <v>5439</v>
      </c>
      <c r="S638" t="s">
        <v>4324</v>
      </c>
      <c r="T638" t="s">
        <v>5726</v>
      </c>
      <c r="U638" t="s">
        <v>5955</v>
      </c>
      <c r="Y638" cm="1">
        <f t="array" ref="Y638">IF(FALSE,"True," &amp; IF(_xlfn.XLOOKUP("Src_IsAny",'Scoring_Config'!$A:$A,'Scoring_Config'!$D:$D,"Yes")="Yes",_xlfn.XLOOKUP("Src_IsAny",'Scoring_Config'!$A:$A,'Scoring_Config'!$C:$C,10),0),"False,0")</f>
        <v>0</v>
      </c>
      <c r="Z638" cm="1">
        <f t="array" ref="Z638">IF(FALSE,"True," &amp; IF(_xlfn.XLOOKUP("Src_CIDR_Le_16",'Scoring_Config'!$A:$A,'Scoring_Config'!$D:$D,"Yes")="Yes",_xlfn.XLOOKUP("Src_CIDR_Le_16",'Scoring_Config'!$A:$A,'Scoring_Config'!$C:$C,10),0),"False,0")</f>
        <v>0</v>
      </c>
      <c r="AA638" cm="1">
        <f t="array" ref="AA638">IF(FALSE,"True," &amp; IF(_xlfn.XLOOKUP("Src_CIDR_17_22",'Scoring_Config'!$A:$A,'Scoring_Config'!$D:$D,"Yes")="Yes",_xlfn.XLOOKUP("Src_CIDR_17_22",'Scoring_Config'!$A:$A,'Scoring_Config'!$C:$C,5),0),"False,0")</f>
        <v>0</v>
      </c>
      <c r="AB638" cm="1">
        <f t="array" ref="AB638">IF(FALSE,"True," &amp; IF(_xlfn.XLOOKUP("Dst_IsAny",'Scoring_Config'!$A:$A,'Scoring_Config'!$D:$D,"Yes")="Yes",_xlfn.XLOOKUP("Dst_IsAny",'Scoring_Config'!$A:$A,'Scoring_Config'!$C:$C,10),0),"False,0")</f>
        <v>0</v>
      </c>
      <c r="AC638" cm="1">
        <f t="array" ref="AC638">IF(FALSE,"True," &amp; IF(_xlfn.XLOOKUP("Dst_CIDR_Le_16",'Scoring_Config'!$A:$A,'Scoring_Config'!$D:$D,"Yes")="Yes",_xlfn.XLOOKUP("Dst_CIDR_Le_16",'Scoring_Config'!$A:$A,'Scoring_Config'!$C:$C,10),0),"False,0")</f>
        <v>0</v>
      </c>
      <c r="AD638" cm="1">
        <f t="array" ref="AD638">IF(FALSE,"True," &amp; IF(_xlfn.XLOOKUP("Dst_CIDR_17_22",'Scoring_Config'!$A:$A,'Scoring_Config'!$D:$D,"Yes")="Yes",_xlfn.XLOOKUP("Dst_CIDR_17_22",'Scoring_Config'!$A:$A,'Scoring_Config'!$C:$C,5),0),"False,0")</f>
        <v>0</v>
      </c>
      <c r="AE638" cm="1">
        <f t="array" ref="AE638">IF(FALSE,"True," &amp; IF(_xlfn.XLOOKUP("SrcZone_IsAny",'Scoring_Config'!$A:$A,'Scoring_Config'!$D:$D,"Yes")="Yes",_xlfn.XLOOKUP("SrcZone_IsAny",'Scoring_Config'!$A:$A,'Scoring_Config'!$C:$C,10),0),"False,0")</f>
        <v>0</v>
      </c>
      <c r="AF638" cm="1">
        <f t="array" ref="AF638">IF(FALSE,"True," &amp; IF(_xlfn.XLOOKUP("DstZone_IsAny",'Scoring_Config'!$A:$A,'Scoring_Config'!$D:$D,"Yes")="Yes",_xlfn.XLOOKUP("DstZone_IsAny",'Scoring_Config'!$A:$A,'Scoring_Config'!$C:$C,10),0),"False,0")</f>
        <v>0</v>
      </c>
      <c r="AG638" cm="1">
        <f t="array" ref="AG63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38" cm="1">
        <f t="array" ref="AH638">IF(FALSE,"True," &amp; IF(_xlfn.XLOOKUP("App_Any_OR_RangeGt1000",'Scoring_Config'!$A:$A,'Scoring_Config'!$D:$D,"Yes")="Yes",_xlfn.XLOOKUP("App_Any_OR_RangeGt1000",'Scoring_Config'!$A:$A,'Scoring_Config'!$C:$C,10),0),"False,0")</f>
        <v>0</v>
      </c>
      <c r="AI638" cm="1">
        <f t="array" ref="AI638">IF(FALSE,"True," &amp; IF(_xlfn.XLOOKUP("Service_Insecure_Match",'Scoring_Config'!$A:$A,'Scoring_Config'!$D:$D,"Yes")="Yes",_xlfn.XLOOKUP("Service_Insecure_Match",'Scoring_Config'!$A:$A,'Scoring_Config'!$C:$C,5),0),"False,0")</f>
        <v>0</v>
      </c>
      <c r="AJ638" cm="1">
        <f t="array" ref="AJ638">IF(FALSE,"True," &amp; IF(_xlfn.XLOOKUP("Risky_Inbound",'Scoring_Config'!$A:$A,'Scoring_Config'!$D:$D,"Yes")="Yes",_xlfn.XLOOKUP("Risky_Inbound",'Scoring_Config'!$A:$A,'Scoring_Config'!$C:$C,50),0),"False,0")</f>
        <v>0</v>
      </c>
      <c r="AK638" cm="1">
        <f t="array" ref="AK638">IF(FALSE,"True," &amp; IF(_xlfn.XLOOKUP("Risky_Outbound",'Scoring_Config'!$A:$A,'Scoring_Config'!$D:$D,"Yes")="Yes",_xlfn.XLOOKUP("Risky_Outbound",'Scoring_Config'!$A:$A,'Scoring_Config'!$C:$C,25),0),"False,0")</f>
        <v>0</v>
      </c>
      <c r="AL638" t="s">
        <v>6700</v>
      </c>
      <c r="AM638" cm="1">
        <f t="array" ref="AM63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38" t="s">
        <v>6697</v>
      </c>
      <c r="AO638" t="s">
        <v>6697</v>
      </c>
      <c r="AP638" t="s">
        <v>6697</v>
      </c>
      <c r="AQ638" cm="1">
        <f t="array" ref="AQ638">IF(FALSE,"True," &amp; IF(_xlfn.XLOOKUP("Service_IsAny",'Scoring_Config'!$A:$A,'Scoring_Config'!$D:$D,"Yes")="Yes",_xlfn.XLOOKUP("Service_IsAny",'Scoring_Config'!$A:$A,'Scoring_Config'!$C:$C,0),0),"False,0")</f>
        <v>0</v>
      </c>
      <c r="AR638">
        <v>0</v>
      </c>
      <c r="AS638" cm="1">
        <f t="array" ref="AS638">IF(FALSE,"True," &amp; IF(_xlfn.XLOOKUP("Service_RangeGt1000",'Scoring_Config'!$A:$A,'Scoring_Config'!$D:$D,"Yes")="Yes",_xlfn.XLOOKUP("Service_RangeGt1000",'Scoring_Config'!$A:$A,'Scoring_Config'!$C:$C,0),0),"False,0")</f>
        <v>0</v>
      </c>
      <c r="AT638" cm="1">
        <f t="array" ref="AT638">IF(FALSE,"True," &amp; IF(_xlfn.XLOOKUP("App_IsAny",'Scoring_Config'!$A:$A,'Scoring_Config'!$D:$D,"Yes")="Yes",_xlfn.XLOOKUP("App_IsAny",'Scoring_Config'!$A:$A,'Scoring_Config'!$C:$C,0),0),"False,0")</f>
        <v>0</v>
      </c>
      <c r="AU638">
        <v>1</v>
      </c>
      <c r="AV638" cm="1">
        <f t="array" ref="AV638">IF(FALSE,"True," &amp; IF(_xlfn.XLOOKUP("App_RangeGt1000",'Scoring_Config'!$A:$A,'Scoring_Config'!$D:$D,"Yes")="Yes",_xlfn.XLOOKUP("App_RangeGt1000",'Scoring_Config'!$A:$A,'Scoring_Config'!$C:$C,0),0),"False,0")</f>
        <v>0</v>
      </c>
      <c r="AW638" cm="1">
        <f t="array" ref="AW638">IF(FALSE,"True," &amp; IF(_xlfn.XLOOKUP("Action_IsDenyOrDrop",'Scoring_Config'!$A:$A,'Scoring_Config'!$D:$D,"Yes")="Yes",_xlfn.XLOOKUP("Action_IsDenyOrDrop",'Scoring_Config'!$A:$A,'Scoring_Config'!$C:$C,0),0),"False,0")</f>
        <v>0</v>
      </c>
      <c r="AX638" cm="1">
        <f t="array" ref="AX638">IF(LEFT(AW638,4)="True",0,(IF(LEFT(Y638,4)="True",IF(_xlfn.XLOOKUP("Src_IsAny",'Scoring_Config'!$A:$A,'Scoring_Config'!$D:$D,"Yes")="Yes",_xlfn.XLOOKUP("Src_IsAny",'Scoring_Config'!$A:$A,'Scoring_Config'!$C:$C,10),0),0)+IF(LEFT(Z638,4)="True",IF(_xlfn.XLOOKUP("Src_CIDR_Le_16",'Scoring_Config'!$A:$A,'Scoring_Config'!$D:$D,"Yes")="Yes",_xlfn.XLOOKUP("Src_CIDR_Le_16",'Scoring_Config'!$A:$A,'Scoring_Config'!$C:$C,10),0),0)+IF(LEFT(AA638,4)="True",IF(_xlfn.XLOOKUP("Src_CIDR_17_22",'Scoring_Config'!$A:$A,'Scoring_Config'!$D:$D,"Yes")="Yes",_xlfn.XLOOKUP("Src_CIDR_17_22",'Scoring_Config'!$A:$A,'Scoring_Config'!$C:$C,5),0),0)+IF(LEFT(AB638,4)="True",IF(_xlfn.XLOOKUP("Dst_IsAny",'Scoring_Config'!$A:$A,'Scoring_Config'!$D:$D,"Yes")="Yes",_xlfn.XLOOKUP("Dst_IsAny",'Scoring_Config'!$A:$A,'Scoring_Config'!$C:$C,10),0),0)+IF(LEFT(AC638,4)="True",IF(_xlfn.XLOOKUP("Dst_CIDR_Le_16",'Scoring_Config'!$A:$A,'Scoring_Config'!$D:$D,"Yes")="Yes",_xlfn.XLOOKUP("Dst_CIDR_Le_16",'Scoring_Config'!$A:$A,'Scoring_Config'!$C:$C,10),0),0)+IF(LEFT(AD638,4)="True",IF(_xlfn.XLOOKUP("Dst_CIDR_17_22",'Scoring_Config'!$A:$A,'Scoring_Config'!$D:$D,"Yes")="Yes",_xlfn.XLOOKUP("Dst_CIDR_17_22",'Scoring_Config'!$A:$A,'Scoring_Config'!$C:$C,5),0),0)+IF(LEFT(AE638,4)="True",IF(_xlfn.XLOOKUP("SrcZone_IsAny",'Scoring_Config'!$A:$A,'Scoring_Config'!$D:$D,"Yes")="Yes",_xlfn.XLOOKUP("SrcZone_IsAny",'Scoring_Config'!$A:$A,'Scoring_Config'!$C:$C,10),0),0)+IF(LEFT(AF638,4)="True",IF(_xlfn.XLOOKUP("DstZone_IsAny",'Scoring_Config'!$A:$A,'Scoring_Config'!$D:$D,"Yes")="Yes",_xlfn.XLOOKUP("DstZone_IsAny",'Scoring_Config'!$A:$A,'Scoring_Config'!$C:$C,10),0),0)+IF(LEFT(AG638,4)="True",IF(_xlfn.XLOOKUP("Service_Any_OR_RangeGt1000",'Scoring_Config'!$A:$A,'Scoring_Config'!$D:$D,"Yes")="Yes",_xlfn.XLOOKUP("Service_Any_OR_RangeGt1000",'Scoring_Config'!$A:$A,'Scoring_Config'!$C:$C,10),0),0)+IF(LEFT(AH638,4)="True",IF(_xlfn.XLOOKUP("App_Any_OR_RangeGt1000",'Scoring_Config'!$A:$A,'Scoring_Config'!$D:$D,"Yes")="Yes",_xlfn.XLOOKUP("App_Any_OR_RangeGt1000",'Scoring_Config'!$A:$A,'Scoring_Config'!$C:$C,10),0),0)+IF(LEFT(AI638,4)="True",IF(_xlfn.XLOOKUP("Service_Insecure_Match",'Scoring_Config'!$A:$A,'Scoring_Config'!$D:$D,"Yes")="Yes",_xlfn.XLOOKUP("Service_Insecure_Match",'Scoring_Config'!$A:$A,'Scoring_Config'!$C:$C,5),0),0)+IF(LEFT(AJ638,4)="True",IF(_xlfn.XLOOKUP("Risky_Inbound",'Scoring_Config'!$A:$A,'Scoring_Config'!$D:$D,"Yes")="Yes",_xlfn.XLOOKUP("Risky_Inbound",'Scoring_Config'!$A:$A,'Scoring_Config'!$C:$C,50),0),0)+IF(LEFT(AK638,4)="True",IF(_xlfn.XLOOKUP("Risky_Outbound",'Scoring_Config'!$A:$A,'Scoring_Config'!$D:$D,"Yes")="Yes",_xlfn.XLOOKUP("Risky_Outbound",'Scoring_Config'!$A:$A,'Scoring_Config'!$C:$C,25),0),0)+IF(LEFT(AZ638,4)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638,FIND(",",AL638)+1,100)),0)+IF(LEFT(AM638,4)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638,FIND(",",AN638)+1,100)),0)+IF(_xlfn.XLOOKUP("Profile_Scoring",'Scoring_Config'!$A:$A,'Scoring_Config'!$D:$D,"Yes")="Yes",VALUE(MID(AO638,FIND(",",AO638)+1,100)),0)+IF(_xlfn.XLOOKUP("Options_Scoring",'Scoring_Config'!$A:$A,'Scoring_Config'!$D:$D,"Yes")="Yes",VALUE(MID(AP638,FIND(",",AP638)+1,100)),0)))</f>
        <v>0</v>
      </c>
      <c r="AZ638" cm="1">
        <f t="array" ref="AZ638">IF(FALSE,"True," &amp; IF(_xlfn.XLOOKUP("Migrate_Insecure",'Scoring_Config'!$A:$A,'Scoring_Config'!$D:$D,"Yes")="Yes",_xlfn.XLOOKUP("Migrate_Insecure",'Scoring_Config'!$A:$A,'Scoring_Config'!$C:$C,10),0),"False,0")</f>
        <v>0</v>
      </c>
    </row>
    <row r="639" spans="1:52">
      <c r="A639" t="s">
        <v>1979</v>
      </c>
      <c r="B639" t="s">
        <v>2612</v>
      </c>
      <c r="C639" t="s">
        <v>3542</v>
      </c>
      <c r="D639" t="s">
        <v>3545</v>
      </c>
      <c r="E639" t="s">
        <v>3563</v>
      </c>
      <c r="F639" t="s">
        <v>3644</v>
      </c>
      <c r="G639" t="s">
        <v>364</v>
      </c>
      <c r="H639" t="s">
        <v>174</v>
      </c>
      <c r="I639" t="s">
        <v>3644</v>
      </c>
      <c r="J639" t="s">
        <v>1006</v>
      </c>
      <c r="K639" t="s">
        <v>1667</v>
      </c>
      <c r="L639" t="s">
        <v>1327</v>
      </c>
      <c r="M639" t="s">
        <v>1974</v>
      </c>
      <c r="N639" t="s">
        <v>4315</v>
      </c>
      <c r="O639" t="s">
        <v>4319</v>
      </c>
      <c r="P639" t="s">
        <v>4321</v>
      </c>
      <c r="Q639" t="s">
        <v>4787</v>
      </c>
      <c r="R639" t="s">
        <v>5439</v>
      </c>
      <c r="S639" t="s">
        <v>4324</v>
      </c>
      <c r="T639" t="s">
        <v>5726</v>
      </c>
      <c r="U639" t="s">
        <v>6274</v>
      </c>
      <c r="Y639" cm="1">
        <f t="array" ref="Y639">IF(FALSE,"True," &amp; IF(_xlfn.XLOOKUP("Src_IsAny",'Scoring_Config'!$A:$A,'Scoring_Config'!$D:$D,"Yes")="Yes",_xlfn.XLOOKUP("Src_IsAny",'Scoring_Config'!$A:$A,'Scoring_Config'!$C:$C,10),0),"False,0")</f>
        <v>0</v>
      </c>
      <c r="Z639" cm="1">
        <f t="array" ref="Z639">IF(FALSE,"True," &amp; IF(_xlfn.XLOOKUP("Src_CIDR_Le_16",'Scoring_Config'!$A:$A,'Scoring_Config'!$D:$D,"Yes")="Yes",_xlfn.XLOOKUP("Src_CIDR_Le_16",'Scoring_Config'!$A:$A,'Scoring_Config'!$C:$C,10),0),"False,0")</f>
        <v>0</v>
      </c>
      <c r="AA639" cm="1">
        <f t="array" ref="AA639">IF(FALSE,"True," &amp; IF(_xlfn.XLOOKUP("Src_CIDR_17_22",'Scoring_Config'!$A:$A,'Scoring_Config'!$D:$D,"Yes")="Yes",_xlfn.XLOOKUP("Src_CIDR_17_22",'Scoring_Config'!$A:$A,'Scoring_Config'!$C:$C,5),0),"False,0")</f>
        <v>0</v>
      </c>
      <c r="AB639" cm="1">
        <f t="array" ref="AB639">IF(FALSE,"True," &amp; IF(_xlfn.XLOOKUP("Dst_IsAny",'Scoring_Config'!$A:$A,'Scoring_Config'!$D:$D,"Yes")="Yes",_xlfn.XLOOKUP("Dst_IsAny",'Scoring_Config'!$A:$A,'Scoring_Config'!$C:$C,10),0),"False,0")</f>
        <v>0</v>
      </c>
      <c r="AC639" cm="1">
        <f t="array" ref="AC639">IF(FALSE,"True," &amp; IF(_xlfn.XLOOKUP("Dst_CIDR_Le_16",'Scoring_Config'!$A:$A,'Scoring_Config'!$D:$D,"Yes")="Yes",_xlfn.XLOOKUP("Dst_CIDR_Le_16",'Scoring_Config'!$A:$A,'Scoring_Config'!$C:$C,10),0),"False,0")</f>
        <v>0</v>
      </c>
      <c r="AD639" cm="1">
        <f t="array" ref="AD639">IF(FALSE,"True," &amp; IF(_xlfn.XLOOKUP("Dst_CIDR_17_22",'Scoring_Config'!$A:$A,'Scoring_Config'!$D:$D,"Yes")="Yes",_xlfn.XLOOKUP("Dst_CIDR_17_22",'Scoring_Config'!$A:$A,'Scoring_Config'!$C:$C,5),0),"False,0")</f>
        <v>0</v>
      </c>
      <c r="AE639" cm="1">
        <f t="array" ref="AE639">IF(FALSE,"True," &amp; IF(_xlfn.XLOOKUP("SrcZone_IsAny",'Scoring_Config'!$A:$A,'Scoring_Config'!$D:$D,"Yes")="Yes",_xlfn.XLOOKUP("SrcZone_IsAny",'Scoring_Config'!$A:$A,'Scoring_Config'!$C:$C,10),0),"False,0")</f>
        <v>0</v>
      </c>
      <c r="AF639" cm="1">
        <f t="array" ref="AF639">IF(FALSE,"True," &amp; IF(_xlfn.XLOOKUP("DstZone_IsAny",'Scoring_Config'!$A:$A,'Scoring_Config'!$D:$D,"Yes")="Yes",_xlfn.XLOOKUP("DstZone_IsAny",'Scoring_Config'!$A:$A,'Scoring_Config'!$C:$C,10),0),"False,0")</f>
        <v>0</v>
      </c>
      <c r="AG639" cm="1">
        <f t="array" ref="AG63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39" cm="1">
        <f t="array" ref="AH639">IF(FALSE,"True," &amp; IF(_xlfn.XLOOKUP("App_Any_OR_RangeGt1000",'Scoring_Config'!$A:$A,'Scoring_Config'!$D:$D,"Yes")="Yes",_xlfn.XLOOKUP("App_Any_OR_RangeGt1000",'Scoring_Config'!$A:$A,'Scoring_Config'!$C:$C,10),0),"False,0")</f>
        <v>0</v>
      </c>
      <c r="AI639" cm="1">
        <f t="array" ref="AI639">IF(FALSE,"True," &amp; IF(_xlfn.XLOOKUP("Service_Insecure_Match",'Scoring_Config'!$A:$A,'Scoring_Config'!$D:$D,"Yes")="Yes",_xlfn.XLOOKUP("Service_Insecure_Match",'Scoring_Config'!$A:$A,'Scoring_Config'!$C:$C,5),0),"False,0")</f>
        <v>0</v>
      </c>
      <c r="AJ639" cm="1">
        <f t="array" ref="AJ639">IF(FALSE,"True," &amp; IF(_xlfn.XLOOKUP("Risky_Inbound",'Scoring_Config'!$A:$A,'Scoring_Config'!$D:$D,"Yes")="Yes",_xlfn.XLOOKUP("Risky_Inbound",'Scoring_Config'!$A:$A,'Scoring_Config'!$C:$C,50),0),"False,0")</f>
        <v>0</v>
      </c>
      <c r="AK639" cm="1">
        <f t="array" ref="AK639">IF(FALSE,"True," &amp; IF(_xlfn.XLOOKUP("Risky_Outbound",'Scoring_Config'!$A:$A,'Scoring_Config'!$D:$D,"Yes")="Yes",_xlfn.XLOOKUP("Risky_Outbound",'Scoring_Config'!$A:$A,'Scoring_Config'!$C:$C,25),0),"False,0")</f>
        <v>0</v>
      </c>
      <c r="AL639" t="s">
        <v>6700</v>
      </c>
      <c r="AM639" cm="1">
        <f t="array" ref="AM63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39" t="s">
        <v>6697</v>
      </c>
      <c r="AO639" t="s">
        <v>6697</v>
      </c>
      <c r="AP639" t="s">
        <v>6697</v>
      </c>
      <c r="AQ639" cm="1">
        <f t="array" ref="AQ639">IF(FALSE,"True," &amp; IF(_xlfn.XLOOKUP("Service_IsAny",'Scoring_Config'!$A:$A,'Scoring_Config'!$D:$D,"Yes")="Yes",_xlfn.XLOOKUP("Service_IsAny",'Scoring_Config'!$A:$A,'Scoring_Config'!$C:$C,0),0),"False,0")</f>
        <v>0</v>
      </c>
      <c r="AR639">
        <v>0</v>
      </c>
      <c r="AS639" cm="1">
        <f t="array" ref="AS639">IF(FALSE,"True," &amp; IF(_xlfn.XLOOKUP("Service_RangeGt1000",'Scoring_Config'!$A:$A,'Scoring_Config'!$D:$D,"Yes")="Yes",_xlfn.XLOOKUP("Service_RangeGt1000",'Scoring_Config'!$A:$A,'Scoring_Config'!$C:$C,0),0),"False,0")</f>
        <v>0</v>
      </c>
      <c r="AT639" cm="1">
        <f t="array" ref="AT639">IF(FALSE,"True," &amp; IF(_xlfn.XLOOKUP("App_IsAny",'Scoring_Config'!$A:$A,'Scoring_Config'!$D:$D,"Yes")="Yes",_xlfn.XLOOKUP("App_IsAny",'Scoring_Config'!$A:$A,'Scoring_Config'!$C:$C,0),0),"False,0")</f>
        <v>0</v>
      </c>
      <c r="AU639">
        <v>1</v>
      </c>
      <c r="AV639" cm="1">
        <f t="array" ref="AV639">IF(FALSE,"True," &amp; IF(_xlfn.XLOOKUP("App_RangeGt1000",'Scoring_Config'!$A:$A,'Scoring_Config'!$D:$D,"Yes")="Yes",_xlfn.XLOOKUP("App_RangeGt1000",'Scoring_Config'!$A:$A,'Scoring_Config'!$C:$C,0),0),"False,0")</f>
        <v>0</v>
      </c>
      <c r="AW639" cm="1">
        <f t="array" ref="AW639">IF(FALSE,"True," &amp; IF(_xlfn.XLOOKUP("Action_IsDenyOrDrop",'Scoring_Config'!$A:$A,'Scoring_Config'!$D:$D,"Yes")="Yes",_xlfn.XLOOKUP("Action_IsDenyOrDrop",'Scoring_Config'!$A:$A,'Scoring_Config'!$C:$C,0),0),"False,0")</f>
        <v>0</v>
      </c>
      <c r="AX639" cm="1">
        <f t="array" ref="AX639">IF(LEFT(AW639,4)="True",0,(IF(LEFT(Y639,4)="True",IF(_xlfn.XLOOKUP("Src_IsAny",'Scoring_Config'!$A:$A,'Scoring_Config'!$D:$D,"Yes")="Yes",_xlfn.XLOOKUP("Src_IsAny",'Scoring_Config'!$A:$A,'Scoring_Config'!$C:$C,10),0),0)+IF(LEFT(Z639,4)="True",IF(_xlfn.XLOOKUP("Src_CIDR_Le_16",'Scoring_Config'!$A:$A,'Scoring_Config'!$D:$D,"Yes")="Yes",_xlfn.XLOOKUP("Src_CIDR_Le_16",'Scoring_Config'!$A:$A,'Scoring_Config'!$C:$C,10),0),0)+IF(LEFT(AA639,4)="True",IF(_xlfn.XLOOKUP("Src_CIDR_17_22",'Scoring_Config'!$A:$A,'Scoring_Config'!$D:$D,"Yes")="Yes",_xlfn.XLOOKUP("Src_CIDR_17_22",'Scoring_Config'!$A:$A,'Scoring_Config'!$C:$C,5),0),0)+IF(LEFT(AB639,4)="True",IF(_xlfn.XLOOKUP("Dst_IsAny",'Scoring_Config'!$A:$A,'Scoring_Config'!$D:$D,"Yes")="Yes",_xlfn.XLOOKUP("Dst_IsAny",'Scoring_Config'!$A:$A,'Scoring_Config'!$C:$C,10),0),0)+IF(LEFT(AC639,4)="True",IF(_xlfn.XLOOKUP("Dst_CIDR_Le_16",'Scoring_Config'!$A:$A,'Scoring_Config'!$D:$D,"Yes")="Yes",_xlfn.XLOOKUP("Dst_CIDR_Le_16",'Scoring_Config'!$A:$A,'Scoring_Config'!$C:$C,10),0),0)+IF(LEFT(AD639,4)="True",IF(_xlfn.XLOOKUP("Dst_CIDR_17_22",'Scoring_Config'!$A:$A,'Scoring_Config'!$D:$D,"Yes")="Yes",_xlfn.XLOOKUP("Dst_CIDR_17_22",'Scoring_Config'!$A:$A,'Scoring_Config'!$C:$C,5),0),0)+IF(LEFT(AE639,4)="True",IF(_xlfn.XLOOKUP("SrcZone_IsAny",'Scoring_Config'!$A:$A,'Scoring_Config'!$D:$D,"Yes")="Yes",_xlfn.XLOOKUP("SrcZone_IsAny",'Scoring_Config'!$A:$A,'Scoring_Config'!$C:$C,10),0),0)+IF(LEFT(AF639,4)="True",IF(_xlfn.XLOOKUP("DstZone_IsAny",'Scoring_Config'!$A:$A,'Scoring_Config'!$D:$D,"Yes")="Yes",_xlfn.XLOOKUP("DstZone_IsAny",'Scoring_Config'!$A:$A,'Scoring_Config'!$C:$C,10),0),0)+IF(LEFT(AG639,4)="True",IF(_xlfn.XLOOKUP("Service_Any_OR_RangeGt1000",'Scoring_Config'!$A:$A,'Scoring_Config'!$D:$D,"Yes")="Yes",_xlfn.XLOOKUP("Service_Any_OR_RangeGt1000",'Scoring_Config'!$A:$A,'Scoring_Config'!$C:$C,10),0),0)+IF(LEFT(AH639,4)="True",IF(_xlfn.XLOOKUP("App_Any_OR_RangeGt1000",'Scoring_Config'!$A:$A,'Scoring_Config'!$D:$D,"Yes")="Yes",_xlfn.XLOOKUP("App_Any_OR_RangeGt1000",'Scoring_Config'!$A:$A,'Scoring_Config'!$C:$C,10),0),0)+IF(LEFT(AI639,4)="True",IF(_xlfn.XLOOKUP("Service_Insecure_Match",'Scoring_Config'!$A:$A,'Scoring_Config'!$D:$D,"Yes")="Yes",_xlfn.XLOOKUP("Service_Insecure_Match",'Scoring_Config'!$A:$A,'Scoring_Config'!$C:$C,5),0),0)+IF(LEFT(AJ639,4)="True",IF(_xlfn.XLOOKUP("Risky_Inbound",'Scoring_Config'!$A:$A,'Scoring_Config'!$D:$D,"Yes")="Yes",_xlfn.XLOOKUP("Risky_Inbound",'Scoring_Config'!$A:$A,'Scoring_Config'!$C:$C,50),0),0)+IF(LEFT(AK639,4)="True",IF(_xlfn.XLOOKUP("Risky_Outbound",'Scoring_Config'!$A:$A,'Scoring_Config'!$D:$D,"Yes")="Yes",_xlfn.XLOOKUP("Risky_Outbound",'Scoring_Config'!$A:$A,'Scoring_Config'!$C:$C,25),0),0)+IF(LEFT(AZ639,4)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639,FIND(",",AL639)+1,100)),0)+IF(LEFT(AM639,4)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639,FIND(",",AN639)+1,100)),0)+IF(_xlfn.XLOOKUP("Profile_Scoring",'Scoring_Config'!$A:$A,'Scoring_Config'!$D:$D,"Yes")="Yes",VALUE(MID(AO639,FIND(",",AO639)+1,100)),0)+IF(_xlfn.XLOOKUP("Options_Scoring",'Scoring_Config'!$A:$A,'Scoring_Config'!$D:$D,"Yes")="Yes",VALUE(MID(AP639,FIND(",",AP639)+1,100)),0)))</f>
        <v>0</v>
      </c>
      <c r="AZ639" cm="1">
        <f t="array" ref="AZ639">IF(FALSE,"True," &amp; IF(_xlfn.XLOOKUP("Migrate_Insecure",'Scoring_Config'!$A:$A,'Scoring_Config'!$D:$D,"Yes")="Yes",_xlfn.XLOOKUP("Migrate_Insecure",'Scoring_Config'!$A:$A,'Scoring_Config'!$C:$C,10),0),"False,0")</f>
        <v>0</v>
      </c>
    </row>
    <row r="640" spans="1:52">
      <c r="A640" t="s">
        <v>1979</v>
      </c>
      <c r="B640" t="s">
        <v>2613</v>
      </c>
      <c r="C640" t="s">
        <v>3542</v>
      </c>
      <c r="D640" t="s">
        <v>3545</v>
      </c>
      <c r="E640" t="s">
        <v>3563</v>
      </c>
      <c r="F640" t="s">
        <v>3734</v>
      </c>
      <c r="G640" t="s">
        <v>377</v>
      </c>
      <c r="H640" t="s">
        <v>174</v>
      </c>
      <c r="I640" t="s">
        <v>3734</v>
      </c>
      <c r="J640" t="s">
        <v>1007</v>
      </c>
      <c r="K640" t="s">
        <v>1860</v>
      </c>
      <c r="L640" t="s">
        <v>1327</v>
      </c>
      <c r="M640" t="s">
        <v>1974</v>
      </c>
      <c r="N640" t="s">
        <v>4315</v>
      </c>
      <c r="O640" t="s">
        <v>4319</v>
      </c>
      <c r="P640" t="s">
        <v>4323</v>
      </c>
      <c r="Q640" t="s">
        <v>4788</v>
      </c>
      <c r="R640" t="s">
        <v>5439</v>
      </c>
      <c r="S640" t="s">
        <v>4324</v>
      </c>
      <c r="T640" t="s">
        <v>5726</v>
      </c>
      <c r="U640" t="s">
        <v>6276</v>
      </c>
      <c r="Y640" cm="1">
        <f t="array" ref="Y640">IF(FALSE,"True," &amp; IF(_xlfn.XLOOKUP("Src_IsAny",'Scoring_Config'!$A:$A,'Scoring_Config'!$D:$D,"Yes")="Yes",_xlfn.XLOOKUP("Src_IsAny",'Scoring_Config'!$A:$A,'Scoring_Config'!$C:$C,10),0),"False,0")</f>
        <v>0</v>
      </c>
      <c r="Z640" cm="1">
        <f t="array" ref="Z640">IF(FALSE,"True," &amp; IF(_xlfn.XLOOKUP("Src_CIDR_Le_16",'Scoring_Config'!$A:$A,'Scoring_Config'!$D:$D,"Yes")="Yes",_xlfn.XLOOKUP("Src_CIDR_Le_16",'Scoring_Config'!$A:$A,'Scoring_Config'!$C:$C,10),0),"False,0")</f>
        <v>0</v>
      </c>
      <c r="AA640" cm="1">
        <f t="array" ref="AA640">IF(FALSE,"True," &amp; IF(_xlfn.XLOOKUP("Src_CIDR_17_22",'Scoring_Config'!$A:$A,'Scoring_Config'!$D:$D,"Yes")="Yes",_xlfn.XLOOKUP("Src_CIDR_17_22",'Scoring_Config'!$A:$A,'Scoring_Config'!$C:$C,5),0),"False,0")</f>
        <v>0</v>
      </c>
      <c r="AB640" cm="1">
        <f t="array" ref="AB640">IF(FALSE,"True," &amp; IF(_xlfn.XLOOKUP("Dst_IsAny",'Scoring_Config'!$A:$A,'Scoring_Config'!$D:$D,"Yes")="Yes",_xlfn.XLOOKUP("Dst_IsAny",'Scoring_Config'!$A:$A,'Scoring_Config'!$C:$C,10),0),"False,0")</f>
        <v>0</v>
      </c>
      <c r="AC640" cm="1">
        <f t="array" ref="AC640">IF(FALSE,"True," &amp; IF(_xlfn.XLOOKUP("Dst_CIDR_Le_16",'Scoring_Config'!$A:$A,'Scoring_Config'!$D:$D,"Yes")="Yes",_xlfn.XLOOKUP("Dst_CIDR_Le_16",'Scoring_Config'!$A:$A,'Scoring_Config'!$C:$C,10),0),"False,0")</f>
        <v>0</v>
      </c>
      <c r="AD640" cm="1">
        <f t="array" ref="AD640">IF(FALSE,"True," &amp; IF(_xlfn.XLOOKUP("Dst_CIDR_17_22",'Scoring_Config'!$A:$A,'Scoring_Config'!$D:$D,"Yes")="Yes",_xlfn.XLOOKUP("Dst_CIDR_17_22",'Scoring_Config'!$A:$A,'Scoring_Config'!$C:$C,5),0),"False,0")</f>
        <v>0</v>
      </c>
      <c r="AE640" cm="1">
        <f t="array" ref="AE640">IF(FALSE,"True," &amp; IF(_xlfn.XLOOKUP("SrcZone_IsAny",'Scoring_Config'!$A:$A,'Scoring_Config'!$D:$D,"Yes")="Yes",_xlfn.XLOOKUP("SrcZone_IsAny",'Scoring_Config'!$A:$A,'Scoring_Config'!$C:$C,10),0),"False,0")</f>
        <v>0</v>
      </c>
      <c r="AF640" cm="1">
        <f t="array" ref="AF640">IF(FALSE,"True," &amp; IF(_xlfn.XLOOKUP("DstZone_IsAny",'Scoring_Config'!$A:$A,'Scoring_Config'!$D:$D,"Yes")="Yes",_xlfn.XLOOKUP("DstZone_IsAny",'Scoring_Config'!$A:$A,'Scoring_Config'!$C:$C,10),0),"False,0")</f>
        <v>0</v>
      </c>
      <c r="AG640" cm="1">
        <f t="array" ref="AG64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40" cm="1">
        <f t="array" ref="AH640">IF(FALSE,"True," &amp; IF(_xlfn.XLOOKUP("App_Any_OR_RangeGt1000",'Scoring_Config'!$A:$A,'Scoring_Config'!$D:$D,"Yes")="Yes",_xlfn.XLOOKUP("App_Any_OR_RangeGt1000",'Scoring_Config'!$A:$A,'Scoring_Config'!$C:$C,10),0),"False,0")</f>
        <v>0</v>
      </c>
      <c r="AI640" cm="1">
        <f t="array" ref="AI640">IF(FALSE,"True," &amp; IF(_xlfn.XLOOKUP("Service_Insecure_Match",'Scoring_Config'!$A:$A,'Scoring_Config'!$D:$D,"Yes")="Yes",_xlfn.XLOOKUP("Service_Insecure_Match",'Scoring_Config'!$A:$A,'Scoring_Config'!$C:$C,5),0),"False,0")</f>
        <v>0</v>
      </c>
      <c r="AJ640" cm="1">
        <f t="array" ref="AJ640">IF(FALSE,"True," &amp; IF(_xlfn.XLOOKUP("Risky_Inbound",'Scoring_Config'!$A:$A,'Scoring_Config'!$D:$D,"Yes")="Yes",_xlfn.XLOOKUP("Risky_Inbound",'Scoring_Config'!$A:$A,'Scoring_Config'!$C:$C,50),0),"False,0")</f>
        <v>0</v>
      </c>
      <c r="AK640" cm="1">
        <f t="array" ref="AK640">IF(FALSE,"True," &amp; IF(_xlfn.XLOOKUP("Risky_Outbound",'Scoring_Config'!$A:$A,'Scoring_Config'!$D:$D,"Yes")="Yes",_xlfn.XLOOKUP("Risky_Outbound",'Scoring_Config'!$A:$A,'Scoring_Config'!$C:$C,25),0),"False,0")</f>
        <v>0</v>
      </c>
      <c r="AL640" t="s">
        <v>6699</v>
      </c>
      <c r="AM640" cm="1">
        <f t="array" ref="AM64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40" t="s">
        <v>6697</v>
      </c>
      <c r="AO640" t="s">
        <v>6697</v>
      </c>
      <c r="AP640" t="s">
        <v>6697</v>
      </c>
      <c r="AQ640" cm="1">
        <f t="array" ref="AQ640">IF(FALSE,"True," &amp; IF(_xlfn.XLOOKUP("Service_IsAny",'Scoring_Config'!$A:$A,'Scoring_Config'!$D:$D,"Yes")="Yes",_xlfn.XLOOKUP("Service_IsAny",'Scoring_Config'!$A:$A,'Scoring_Config'!$C:$C,0),0),"False,0")</f>
        <v>0</v>
      </c>
      <c r="AR640">
        <v>0</v>
      </c>
      <c r="AS640" cm="1">
        <f t="array" ref="AS640">IF(FALSE,"True," &amp; IF(_xlfn.XLOOKUP("Service_RangeGt1000",'Scoring_Config'!$A:$A,'Scoring_Config'!$D:$D,"Yes")="Yes",_xlfn.XLOOKUP("Service_RangeGt1000",'Scoring_Config'!$A:$A,'Scoring_Config'!$C:$C,0),0),"False,0")</f>
        <v>0</v>
      </c>
      <c r="AT640" cm="1">
        <f t="array" ref="AT640">IF(FALSE,"True," &amp; IF(_xlfn.XLOOKUP("App_IsAny",'Scoring_Config'!$A:$A,'Scoring_Config'!$D:$D,"Yes")="Yes",_xlfn.XLOOKUP("App_IsAny",'Scoring_Config'!$A:$A,'Scoring_Config'!$C:$C,0),0),"False,0")</f>
        <v>0</v>
      </c>
      <c r="AU640">
        <v>7</v>
      </c>
      <c r="AV640" cm="1">
        <f t="array" ref="AV640">IF(FALSE,"True," &amp; IF(_xlfn.XLOOKUP("App_RangeGt1000",'Scoring_Config'!$A:$A,'Scoring_Config'!$D:$D,"Yes")="Yes",_xlfn.XLOOKUP("App_RangeGt1000",'Scoring_Config'!$A:$A,'Scoring_Config'!$C:$C,0),0),"False,0")</f>
        <v>0</v>
      </c>
      <c r="AW640" cm="1">
        <f t="array" ref="AW640">IF(FALSE,"True," &amp; IF(_xlfn.XLOOKUP("Action_IsDenyOrDrop",'Scoring_Config'!$A:$A,'Scoring_Config'!$D:$D,"Yes")="Yes",_xlfn.XLOOKUP("Action_IsDenyOrDrop",'Scoring_Config'!$A:$A,'Scoring_Config'!$C:$C,0),0),"False,0")</f>
        <v>0</v>
      </c>
      <c r="AX640" cm="1">
        <f t="array" ref="AX640">IF(LEFT(AW640,4)="True",0,(IF(LEFT(Y640,4)="True",IF(_xlfn.XLOOKUP("Src_IsAny",'Scoring_Config'!$A:$A,'Scoring_Config'!$D:$D,"Yes")="Yes",_xlfn.XLOOKUP("Src_IsAny",'Scoring_Config'!$A:$A,'Scoring_Config'!$C:$C,10),0),0)+IF(LEFT(Z640,4)="True",IF(_xlfn.XLOOKUP("Src_CIDR_Le_16",'Scoring_Config'!$A:$A,'Scoring_Config'!$D:$D,"Yes")="Yes",_xlfn.XLOOKUP("Src_CIDR_Le_16",'Scoring_Config'!$A:$A,'Scoring_Config'!$C:$C,10),0),0)+IF(LEFT(AA640,4)="True",IF(_xlfn.XLOOKUP("Src_CIDR_17_22",'Scoring_Config'!$A:$A,'Scoring_Config'!$D:$D,"Yes")="Yes",_xlfn.XLOOKUP("Src_CIDR_17_22",'Scoring_Config'!$A:$A,'Scoring_Config'!$C:$C,5),0),0)+IF(LEFT(AB640,4)="True",IF(_xlfn.XLOOKUP("Dst_IsAny",'Scoring_Config'!$A:$A,'Scoring_Config'!$D:$D,"Yes")="Yes",_xlfn.XLOOKUP("Dst_IsAny",'Scoring_Config'!$A:$A,'Scoring_Config'!$C:$C,10),0),0)+IF(LEFT(AC640,4)="True",IF(_xlfn.XLOOKUP("Dst_CIDR_Le_16",'Scoring_Config'!$A:$A,'Scoring_Config'!$D:$D,"Yes")="Yes",_xlfn.XLOOKUP("Dst_CIDR_Le_16",'Scoring_Config'!$A:$A,'Scoring_Config'!$C:$C,10),0),0)+IF(LEFT(AD640,4)="True",IF(_xlfn.XLOOKUP("Dst_CIDR_17_22",'Scoring_Config'!$A:$A,'Scoring_Config'!$D:$D,"Yes")="Yes",_xlfn.XLOOKUP("Dst_CIDR_17_22",'Scoring_Config'!$A:$A,'Scoring_Config'!$C:$C,5),0),0)+IF(LEFT(AE640,4)="True",IF(_xlfn.XLOOKUP("SrcZone_IsAny",'Scoring_Config'!$A:$A,'Scoring_Config'!$D:$D,"Yes")="Yes",_xlfn.XLOOKUP("SrcZone_IsAny",'Scoring_Config'!$A:$A,'Scoring_Config'!$C:$C,10),0),0)+IF(LEFT(AF640,4)="True",IF(_xlfn.XLOOKUP("DstZone_IsAny",'Scoring_Config'!$A:$A,'Scoring_Config'!$D:$D,"Yes")="Yes",_xlfn.XLOOKUP("DstZone_IsAny",'Scoring_Config'!$A:$A,'Scoring_Config'!$C:$C,10),0),0)+IF(LEFT(AG640,4)="True",IF(_xlfn.XLOOKUP("Service_Any_OR_RangeGt1000",'Scoring_Config'!$A:$A,'Scoring_Config'!$D:$D,"Yes")="Yes",_xlfn.XLOOKUP("Service_Any_OR_RangeGt1000",'Scoring_Config'!$A:$A,'Scoring_Config'!$C:$C,10),0),0)+IF(LEFT(AH640,4)="True",IF(_xlfn.XLOOKUP("App_Any_OR_RangeGt1000",'Scoring_Config'!$A:$A,'Scoring_Config'!$D:$D,"Yes")="Yes",_xlfn.XLOOKUP("App_Any_OR_RangeGt1000",'Scoring_Config'!$A:$A,'Scoring_Config'!$C:$C,10),0),0)+IF(LEFT(AI640,4)="True",IF(_xlfn.XLOOKUP("Service_Insecure_Match",'Scoring_Config'!$A:$A,'Scoring_Config'!$D:$D,"Yes")="Yes",_xlfn.XLOOKUP("Service_Insecure_Match",'Scoring_Config'!$A:$A,'Scoring_Config'!$C:$C,5),0),0)+IF(LEFT(AJ640,4)="True",IF(_xlfn.XLOOKUP("Risky_Inbound",'Scoring_Config'!$A:$A,'Scoring_Config'!$D:$D,"Yes")="Yes",_xlfn.XLOOKUP("Risky_Inbound",'Scoring_Config'!$A:$A,'Scoring_Config'!$C:$C,50),0),0)+IF(LEFT(AK640,4)="True",IF(_xlfn.XLOOKUP("Risky_Outbound",'Scoring_Config'!$A:$A,'Scoring_Config'!$D:$D,"Yes")="Yes",_xlfn.XLOOKUP("Risky_Outbound",'Scoring_Config'!$A:$A,'Scoring_Config'!$C:$C,25),0),0)+IF(LEFT(AZ640,4)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640,FIND(",",AL640)+1,100)),0)+IF(LEFT(AM640,4)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640,FIND(",",AN640)+1,100)),0)+IF(_xlfn.XLOOKUP("Profile_Scoring",'Scoring_Config'!$A:$A,'Scoring_Config'!$D:$D,"Yes")="Yes",VALUE(MID(AO640,FIND(",",AO640)+1,100)),0)+IF(_xlfn.XLOOKUP("Options_Scoring",'Scoring_Config'!$A:$A,'Scoring_Config'!$D:$D,"Yes")="Yes",VALUE(MID(AP640,FIND(",",AP640)+1,100)),0)))</f>
        <v>0</v>
      </c>
      <c r="AZ640" cm="1">
        <f t="array" ref="AZ640">IF(FALSE,"True," &amp; IF(_xlfn.XLOOKUP("Migrate_Insecure",'Scoring_Config'!$A:$A,'Scoring_Config'!$D:$D,"Yes")="Yes",_xlfn.XLOOKUP("Migrate_Insecure",'Scoring_Config'!$A:$A,'Scoring_Config'!$C:$C,10),0),"False,0")</f>
        <v>0</v>
      </c>
    </row>
    <row r="641" spans="1:52">
      <c r="A641" t="s">
        <v>1979</v>
      </c>
      <c r="B641" t="s">
        <v>2614</v>
      </c>
      <c r="C641" t="s">
        <v>3542</v>
      </c>
      <c r="D641" t="s">
        <v>3545</v>
      </c>
      <c r="E641" t="s">
        <v>3563</v>
      </c>
      <c r="F641" t="s">
        <v>3568</v>
      </c>
      <c r="G641" t="s">
        <v>212</v>
      </c>
      <c r="H641" t="s">
        <v>174</v>
      </c>
      <c r="I641" t="s">
        <v>3734</v>
      </c>
      <c r="J641" t="s">
        <v>1008</v>
      </c>
      <c r="K641" t="s">
        <v>1660</v>
      </c>
      <c r="L641" t="s">
        <v>1327</v>
      </c>
      <c r="M641" t="s">
        <v>1974</v>
      </c>
      <c r="N641" t="s">
        <v>4315</v>
      </c>
      <c r="O641" t="s">
        <v>4319</v>
      </c>
      <c r="P641" t="s">
        <v>4321</v>
      </c>
      <c r="Q641" t="s">
        <v>4789</v>
      </c>
      <c r="R641" t="s">
        <v>5439</v>
      </c>
      <c r="S641" t="s">
        <v>4324</v>
      </c>
      <c r="T641" t="s">
        <v>5726</v>
      </c>
      <c r="U641" t="s">
        <v>6276</v>
      </c>
      <c r="Y641" cm="1">
        <f t="array" ref="Y641">IF(FALSE,"True," &amp; IF(_xlfn.XLOOKUP("Src_IsAny",'Scoring_Config'!$A:$A,'Scoring_Config'!$D:$D,"Yes")="Yes",_xlfn.XLOOKUP("Src_IsAny",'Scoring_Config'!$A:$A,'Scoring_Config'!$C:$C,10),0),"False,0")</f>
        <v>0</v>
      </c>
      <c r="Z641" cm="1">
        <f t="array" ref="Z641">IF(FALSE,"True," &amp; IF(_xlfn.XLOOKUP("Src_CIDR_Le_16",'Scoring_Config'!$A:$A,'Scoring_Config'!$D:$D,"Yes")="Yes",_xlfn.XLOOKUP("Src_CIDR_Le_16",'Scoring_Config'!$A:$A,'Scoring_Config'!$C:$C,10),0),"False,0")</f>
        <v>0</v>
      </c>
      <c r="AA641" cm="1">
        <f t="array" ref="AA641">IF(FALSE,"True," &amp; IF(_xlfn.XLOOKUP("Src_CIDR_17_22",'Scoring_Config'!$A:$A,'Scoring_Config'!$D:$D,"Yes")="Yes",_xlfn.XLOOKUP("Src_CIDR_17_22",'Scoring_Config'!$A:$A,'Scoring_Config'!$C:$C,5),0),"False,0")</f>
        <v>0</v>
      </c>
      <c r="AB641" cm="1">
        <f t="array" ref="AB641">IF(FALSE,"True," &amp; IF(_xlfn.XLOOKUP("Dst_IsAny",'Scoring_Config'!$A:$A,'Scoring_Config'!$D:$D,"Yes")="Yes",_xlfn.XLOOKUP("Dst_IsAny",'Scoring_Config'!$A:$A,'Scoring_Config'!$C:$C,10),0),"False,0")</f>
        <v>0</v>
      </c>
      <c r="AC641" cm="1">
        <f t="array" ref="AC641">IF(FALSE,"True," &amp; IF(_xlfn.XLOOKUP("Dst_CIDR_Le_16",'Scoring_Config'!$A:$A,'Scoring_Config'!$D:$D,"Yes")="Yes",_xlfn.XLOOKUP("Dst_CIDR_Le_16",'Scoring_Config'!$A:$A,'Scoring_Config'!$C:$C,10),0),"False,0")</f>
        <v>0</v>
      </c>
      <c r="AD641" cm="1">
        <f t="array" ref="AD641">IF(FALSE,"True," &amp; IF(_xlfn.XLOOKUP("Dst_CIDR_17_22",'Scoring_Config'!$A:$A,'Scoring_Config'!$D:$D,"Yes")="Yes",_xlfn.XLOOKUP("Dst_CIDR_17_22",'Scoring_Config'!$A:$A,'Scoring_Config'!$C:$C,5),0),"False,0")</f>
        <v>0</v>
      </c>
      <c r="AE641" cm="1">
        <f t="array" ref="AE641">IF(FALSE,"True," &amp; IF(_xlfn.XLOOKUP("SrcZone_IsAny",'Scoring_Config'!$A:$A,'Scoring_Config'!$D:$D,"Yes")="Yes",_xlfn.XLOOKUP("SrcZone_IsAny",'Scoring_Config'!$A:$A,'Scoring_Config'!$C:$C,10),0),"False,0")</f>
        <v>0</v>
      </c>
      <c r="AF641" cm="1">
        <f t="array" ref="AF641">IF(FALSE,"True," &amp; IF(_xlfn.XLOOKUP("DstZone_IsAny",'Scoring_Config'!$A:$A,'Scoring_Config'!$D:$D,"Yes")="Yes",_xlfn.XLOOKUP("DstZone_IsAny",'Scoring_Config'!$A:$A,'Scoring_Config'!$C:$C,10),0),"False,0")</f>
        <v>0</v>
      </c>
      <c r="AG641" cm="1">
        <f t="array" ref="AG64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41" cm="1">
        <f t="array" ref="AH641">IF(FALSE,"True," &amp; IF(_xlfn.XLOOKUP("App_Any_OR_RangeGt1000",'Scoring_Config'!$A:$A,'Scoring_Config'!$D:$D,"Yes")="Yes",_xlfn.XLOOKUP("App_Any_OR_RangeGt1000",'Scoring_Config'!$A:$A,'Scoring_Config'!$C:$C,10),0),"False,0")</f>
        <v>0</v>
      </c>
      <c r="AI641" cm="1">
        <f t="array" ref="AI641">IF(FALSE,"True," &amp; IF(_xlfn.XLOOKUP("Service_Insecure_Match",'Scoring_Config'!$A:$A,'Scoring_Config'!$D:$D,"Yes")="Yes",_xlfn.XLOOKUP("Service_Insecure_Match",'Scoring_Config'!$A:$A,'Scoring_Config'!$C:$C,5),0),"False,0")</f>
        <v>0</v>
      </c>
      <c r="AJ641" cm="1">
        <f t="array" ref="AJ641">IF(FALSE,"True," &amp; IF(_xlfn.XLOOKUP("Risky_Inbound",'Scoring_Config'!$A:$A,'Scoring_Config'!$D:$D,"Yes")="Yes",_xlfn.XLOOKUP("Risky_Inbound",'Scoring_Config'!$A:$A,'Scoring_Config'!$C:$C,50),0),"False,0")</f>
        <v>0</v>
      </c>
      <c r="AK641" cm="1">
        <f t="array" ref="AK641">IF(FALSE,"True," &amp; IF(_xlfn.XLOOKUP("Risky_Outbound",'Scoring_Config'!$A:$A,'Scoring_Config'!$D:$D,"Yes")="Yes",_xlfn.XLOOKUP("Risky_Outbound",'Scoring_Config'!$A:$A,'Scoring_Config'!$C:$C,25),0),"False,0")</f>
        <v>0</v>
      </c>
      <c r="AL641" t="s">
        <v>6700</v>
      </c>
      <c r="AM641" cm="1">
        <f t="array" ref="AM64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41" t="s">
        <v>6697</v>
      </c>
      <c r="AO641" t="s">
        <v>6697</v>
      </c>
      <c r="AP641" t="s">
        <v>6697</v>
      </c>
      <c r="AQ641" cm="1">
        <f t="array" ref="AQ641">IF(FALSE,"True," &amp; IF(_xlfn.XLOOKUP("Service_IsAny",'Scoring_Config'!$A:$A,'Scoring_Config'!$D:$D,"Yes")="Yes",_xlfn.XLOOKUP("Service_IsAny",'Scoring_Config'!$A:$A,'Scoring_Config'!$C:$C,0),0),"False,0")</f>
        <v>0</v>
      </c>
      <c r="AR641">
        <v>0</v>
      </c>
      <c r="AS641" cm="1">
        <f t="array" ref="AS641">IF(FALSE,"True," &amp; IF(_xlfn.XLOOKUP("Service_RangeGt1000",'Scoring_Config'!$A:$A,'Scoring_Config'!$D:$D,"Yes")="Yes",_xlfn.XLOOKUP("Service_RangeGt1000",'Scoring_Config'!$A:$A,'Scoring_Config'!$C:$C,0),0),"False,0")</f>
        <v>0</v>
      </c>
      <c r="AT641" cm="1">
        <f t="array" ref="AT641">IF(FALSE,"True," &amp; IF(_xlfn.XLOOKUP("App_IsAny",'Scoring_Config'!$A:$A,'Scoring_Config'!$D:$D,"Yes")="Yes",_xlfn.XLOOKUP("App_IsAny",'Scoring_Config'!$A:$A,'Scoring_Config'!$C:$C,0),0),"False,0")</f>
        <v>0</v>
      </c>
      <c r="AU641">
        <v>1</v>
      </c>
      <c r="AV641" cm="1">
        <f t="array" ref="AV641">IF(FALSE,"True," &amp; IF(_xlfn.XLOOKUP("App_RangeGt1000",'Scoring_Config'!$A:$A,'Scoring_Config'!$D:$D,"Yes")="Yes",_xlfn.XLOOKUP("App_RangeGt1000",'Scoring_Config'!$A:$A,'Scoring_Config'!$C:$C,0),0),"False,0")</f>
        <v>0</v>
      </c>
      <c r="AW641" cm="1">
        <f t="array" ref="AW641">IF(FALSE,"True," &amp; IF(_xlfn.XLOOKUP("Action_IsDenyOrDrop",'Scoring_Config'!$A:$A,'Scoring_Config'!$D:$D,"Yes")="Yes",_xlfn.XLOOKUP("Action_IsDenyOrDrop",'Scoring_Config'!$A:$A,'Scoring_Config'!$C:$C,0),0),"False,0")</f>
        <v>0</v>
      </c>
      <c r="AX641" cm="1">
        <f t="array" ref="AX641">IF(LEFT(AW641,4)="True",0,(IF(LEFT(Y641,4)="True",IF(_xlfn.XLOOKUP("Src_IsAny",'Scoring_Config'!$A:$A,'Scoring_Config'!$D:$D,"Yes")="Yes",_xlfn.XLOOKUP("Src_IsAny",'Scoring_Config'!$A:$A,'Scoring_Config'!$C:$C,10),0),0)+IF(LEFT(Z641,4)="True",IF(_xlfn.XLOOKUP("Src_CIDR_Le_16",'Scoring_Config'!$A:$A,'Scoring_Config'!$D:$D,"Yes")="Yes",_xlfn.XLOOKUP("Src_CIDR_Le_16",'Scoring_Config'!$A:$A,'Scoring_Config'!$C:$C,10),0),0)+IF(LEFT(AA641,4)="True",IF(_xlfn.XLOOKUP("Src_CIDR_17_22",'Scoring_Config'!$A:$A,'Scoring_Config'!$D:$D,"Yes")="Yes",_xlfn.XLOOKUP("Src_CIDR_17_22",'Scoring_Config'!$A:$A,'Scoring_Config'!$C:$C,5),0),0)+IF(LEFT(AB641,4)="True",IF(_xlfn.XLOOKUP("Dst_IsAny",'Scoring_Config'!$A:$A,'Scoring_Config'!$D:$D,"Yes")="Yes",_xlfn.XLOOKUP("Dst_IsAny",'Scoring_Config'!$A:$A,'Scoring_Config'!$C:$C,10),0),0)+IF(LEFT(AC641,4)="True",IF(_xlfn.XLOOKUP("Dst_CIDR_Le_16",'Scoring_Config'!$A:$A,'Scoring_Config'!$D:$D,"Yes")="Yes",_xlfn.XLOOKUP("Dst_CIDR_Le_16",'Scoring_Config'!$A:$A,'Scoring_Config'!$C:$C,10),0),0)+IF(LEFT(AD641,4)="True",IF(_xlfn.XLOOKUP("Dst_CIDR_17_22",'Scoring_Config'!$A:$A,'Scoring_Config'!$D:$D,"Yes")="Yes",_xlfn.XLOOKUP("Dst_CIDR_17_22",'Scoring_Config'!$A:$A,'Scoring_Config'!$C:$C,5),0),0)+IF(LEFT(AE641,4)="True",IF(_xlfn.XLOOKUP("SrcZone_IsAny",'Scoring_Config'!$A:$A,'Scoring_Config'!$D:$D,"Yes")="Yes",_xlfn.XLOOKUP("SrcZone_IsAny",'Scoring_Config'!$A:$A,'Scoring_Config'!$C:$C,10),0),0)+IF(LEFT(AF641,4)="True",IF(_xlfn.XLOOKUP("DstZone_IsAny",'Scoring_Config'!$A:$A,'Scoring_Config'!$D:$D,"Yes")="Yes",_xlfn.XLOOKUP("DstZone_IsAny",'Scoring_Config'!$A:$A,'Scoring_Config'!$C:$C,10),0),0)+IF(LEFT(AG641,4)="True",IF(_xlfn.XLOOKUP("Service_Any_OR_RangeGt1000",'Scoring_Config'!$A:$A,'Scoring_Config'!$D:$D,"Yes")="Yes",_xlfn.XLOOKUP("Service_Any_OR_RangeGt1000",'Scoring_Config'!$A:$A,'Scoring_Config'!$C:$C,10),0),0)+IF(LEFT(AH641,4)="True",IF(_xlfn.XLOOKUP("App_Any_OR_RangeGt1000",'Scoring_Config'!$A:$A,'Scoring_Config'!$D:$D,"Yes")="Yes",_xlfn.XLOOKUP("App_Any_OR_RangeGt1000",'Scoring_Config'!$A:$A,'Scoring_Config'!$C:$C,10),0),0)+IF(LEFT(AI641,4)="True",IF(_xlfn.XLOOKUP("Service_Insecure_Match",'Scoring_Config'!$A:$A,'Scoring_Config'!$D:$D,"Yes")="Yes",_xlfn.XLOOKUP("Service_Insecure_Match",'Scoring_Config'!$A:$A,'Scoring_Config'!$C:$C,5),0),0)+IF(LEFT(AJ641,4)="True",IF(_xlfn.XLOOKUP("Risky_Inbound",'Scoring_Config'!$A:$A,'Scoring_Config'!$D:$D,"Yes")="Yes",_xlfn.XLOOKUP("Risky_Inbound",'Scoring_Config'!$A:$A,'Scoring_Config'!$C:$C,50),0),0)+IF(LEFT(AK641,4)="True",IF(_xlfn.XLOOKUP("Risky_Outbound",'Scoring_Config'!$A:$A,'Scoring_Config'!$D:$D,"Yes")="Yes",_xlfn.XLOOKUP("Risky_Outbound",'Scoring_Config'!$A:$A,'Scoring_Config'!$C:$C,25),0),0)+IF(LEFT(AZ641,4)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641,FIND(",",AL641)+1,100)),0)+IF(LEFT(AM641,4)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641,FIND(",",AN641)+1,100)),0)+IF(_xlfn.XLOOKUP("Profile_Scoring",'Scoring_Config'!$A:$A,'Scoring_Config'!$D:$D,"Yes")="Yes",VALUE(MID(AO641,FIND(",",AO641)+1,100)),0)+IF(_xlfn.XLOOKUP("Options_Scoring",'Scoring_Config'!$A:$A,'Scoring_Config'!$D:$D,"Yes")="Yes",VALUE(MID(AP641,FIND(",",AP641)+1,100)),0)))</f>
        <v>0</v>
      </c>
      <c r="AZ641" cm="1">
        <f t="array" ref="AZ641">IF(FALSE,"True," &amp; IF(_xlfn.XLOOKUP("Migrate_Insecure",'Scoring_Config'!$A:$A,'Scoring_Config'!$D:$D,"Yes")="Yes",_xlfn.XLOOKUP("Migrate_Insecure",'Scoring_Config'!$A:$A,'Scoring_Config'!$C:$C,10),0),"False,0")</f>
        <v>0</v>
      </c>
    </row>
    <row r="642" spans="1:52">
      <c r="A642" t="s">
        <v>1979</v>
      </c>
      <c r="B642" t="s">
        <v>2615</v>
      </c>
      <c r="C642" t="s">
        <v>3542</v>
      </c>
      <c r="D642" t="s">
        <v>3545</v>
      </c>
      <c r="E642" t="s">
        <v>3563</v>
      </c>
      <c r="F642" t="s">
        <v>3790</v>
      </c>
      <c r="G642" t="s">
        <v>378</v>
      </c>
      <c r="H642" t="s">
        <v>174</v>
      </c>
      <c r="I642" t="s">
        <v>3643</v>
      </c>
      <c r="J642" t="s">
        <v>1009</v>
      </c>
      <c r="K642" t="s">
        <v>1660</v>
      </c>
      <c r="L642" t="s">
        <v>1327</v>
      </c>
      <c r="M642" t="s">
        <v>1974</v>
      </c>
      <c r="N642" t="s">
        <v>4315</v>
      </c>
      <c r="O642" t="s">
        <v>4319</v>
      </c>
      <c r="P642" t="s">
        <v>4323</v>
      </c>
      <c r="Q642" t="s">
        <v>4790</v>
      </c>
      <c r="R642" t="s">
        <v>5439</v>
      </c>
      <c r="S642" t="s">
        <v>4324</v>
      </c>
      <c r="T642" t="s">
        <v>5726</v>
      </c>
      <c r="U642" t="s">
        <v>6276</v>
      </c>
      <c r="Y642" cm="1">
        <f t="array" ref="Y642">IF(FALSE,"True," &amp; IF(_xlfn.XLOOKUP("Src_IsAny",'Scoring_Config'!$A:$A,'Scoring_Config'!$D:$D,"Yes")="Yes",_xlfn.XLOOKUP("Src_IsAny",'Scoring_Config'!$A:$A,'Scoring_Config'!$C:$C,10),0),"False,0")</f>
        <v>0</v>
      </c>
      <c r="Z642" cm="1">
        <f t="array" ref="Z642">IF(FALSE,"True," &amp; IF(_xlfn.XLOOKUP("Src_CIDR_Le_16",'Scoring_Config'!$A:$A,'Scoring_Config'!$D:$D,"Yes")="Yes",_xlfn.XLOOKUP("Src_CIDR_Le_16",'Scoring_Config'!$A:$A,'Scoring_Config'!$C:$C,10),0),"False,0")</f>
        <v>0</v>
      </c>
      <c r="AA642" cm="1">
        <f t="array" ref="AA642">IF(FALSE,"True," &amp; IF(_xlfn.XLOOKUP("Src_CIDR_17_22",'Scoring_Config'!$A:$A,'Scoring_Config'!$D:$D,"Yes")="Yes",_xlfn.XLOOKUP("Src_CIDR_17_22",'Scoring_Config'!$A:$A,'Scoring_Config'!$C:$C,5),0),"False,0")</f>
        <v>0</v>
      </c>
      <c r="AB642" cm="1">
        <f t="array" ref="AB642">IF(FALSE,"True," &amp; IF(_xlfn.XLOOKUP("Dst_IsAny",'Scoring_Config'!$A:$A,'Scoring_Config'!$D:$D,"Yes")="Yes",_xlfn.XLOOKUP("Dst_IsAny",'Scoring_Config'!$A:$A,'Scoring_Config'!$C:$C,10),0),"False,0")</f>
        <v>0</v>
      </c>
      <c r="AC642" cm="1">
        <f t="array" ref="AC642">IF(FALSE,"True," &amp; IF(_xlfn.XLOOKUP("Dst_CIDR_Le_16",'Scoring_Config'!$A:$A,'Scoring_Config'!$D:$D,"Yes")="Yes",_xlfn.XLOOKUP("Dst_CIDR_Le_16",'Scoring_Config'!$A:$A,'Scoring_Config'!$C:$C,10),0),"False,0")</f>
        <v>0</v>
      </c>
      <c r="AD642" cm="1">
        <f t="array" ref="AD642">IF(FALSE,"True," &amp; IF(_xlfn.XLOOKUP("Dst_CIDR_17_22",'Scoring_Config'!$A:$A,'Scoring_Config'!$D:$D,"Yes")="Yes",_xlfn.XLOOKUP("Dst_CIDR_17_22",'Scoring_Config'!$A:$A,'Scoring_Config'!$C:$C,5),0),"False,0")</f>
        <v>0</v>
      </c>
      <c r="AE642" cm="1">
        <f t="array" ref="AE642">IF(FALSE,"True," &amp; IF(_xlfn.XLOOKUP("SrcZone_IsAny",'Scoring_Config'!$A:$A,'Scoring_Config'!$D:$D,"Yes")="Yes",_xlfn.XLOOKUP("SrcZone_IsAny",'Scoring_Config'!$A:$A,'Scoring_Config'!$C:$C,10),0),"False,0")</f>
        <v>0</v>
      </c>
      <c r="AF642" cm="1">
        <f t="array" ref="AF642">IF(FALSE,"True," &amp; IF(_xlfn.XLOOKUP("DstZone_IsAny",'Scoring_Config'!$A:$A,'Scoring_Config'!$D:$D,"Yes")="Yes",_xlfn.XLOOKUP("DstZone_IsAny",'Scoring_Config'!$A:$A,'Scoring_Config'!$C:$C,10),0),"False,0")</f>
        <v>0</v>
      </c>
      <c r="AG642" cm="1">
        <f t="array" ref="AG64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42" cm="1">
        <f t="array" ref="AH642">IF(FALSE,"True," &amp; IF(_xlfn.XLOOKUP("App_Any_OR_RangeGt1000",'Scoring_Config'!$A:$A,'Scoring_Config'!$D:$D,"Yes")="Yes",_xlfn.XLOOKUP("App_Any_OR_RangeGt1000",'Scoring_Config'!$A:$A,'Scoring_Config'!$C:$C,10),0),"False,0")</f>
        <v>0</v>
      </c>
      <c r="AI642" cm="1">
        <f t="array" ref="AI642">IF(FALSE,"True," &amp; IF(_xlfn.XLOOKUP("Service_Insecure_Match",'Scoring_Config'!$A:$A,'Scoring_Config'!$D:$D,"Yes")="Yes",_xlfn.XLOOKUP("Service_Insecure_Match",'Scoring_Config'!$A:$A,'Scoring_Config'!$C:$C,5),0),"False,0")</f>
        <v>0</v>
      </c>
      <c r="AJ642" cm="1">
        <f t="array" ref="AJ642">IF(FALSE,"True," &amp; IF(_xlfn.XLOOKUP("Risky_Inbound",'Scoring_Config'!$A:$A,'Scoring_Config'!$D:$D,"Yes")="Yes",_xlfn.XLOOKUP("Risky_Inbound",'Scoring_Config'!$A:$A,'Scoring_Config'!$C:$C,50),0),"False,0")</f>
        <v>0</v>
      </c>
      <c r="AK642" cm="1">
        <f t="array" ref="AK642">IF(FALSE,"True," &amp; IF(_xlfn.XLOOKUP("Risky_Outbound",'Scoring_Config'!$A:$A,'Scoring_Config'!$D:$D,"Yes")="Yes",_xlfn.XLOOKUP("Risky_Outbound",'Scoring_Config'!$A:$A,'Scoring_Config'!$C:$C,25),0),"False,0")</f>
        <v>0</v>
      </c>
      <c r="AL642" t="s">
        <v>6699</v>
      </c>
      <c r="AM642" cm="1">
        <f t="array" ref="AM64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42" t="s">
        <v>6697</v>
      </c>
      <c r="AO642" t="s">
        <v>6697</v>
      </c>
      <c r="AP642" t="s">
        <v>6697</v>
      </c>
      <c r="AQ642" cm="1">
        <f t="array" ref="AQ642">IF(FALSE,"True," &amp; IF(_xlfn.XLOOKUP("Service_IsAny",'Scoring_Config'!$A:$A,'Scoring_Config'!$D:$D,"Yes")="Yes",_xlfn.XLOOKUP("Service_IsAny",'Scoring_Config'!$A:$A,'Scoring_Config'!$C:$C,0),0),"False,0")</f>
        <v>0</v>
      </c>
      <c r="AR642">
        <v>0</v>
      </c>
      <c r="AS642" cm="1">
        <f t="array" ref="AS642">IF(FALSE,"True," &amp; IF(_xlfn.XLOOKUP("Service_RangeGt1000",'Scoring_Config'!$A:$A,'Scoring_Config'!$D:$D,"Yes")="Yes",_xlfn.XLOOKUP("Service_RangeGt1000",'Scoring_Config'!$A:$A,'Scoring_Config'!$C:$C,0),0),"False,0")</f>
        <v>0</v>
      </c>
      <c r="AT642" cm="1">
        <f t="array" ref="AT642">IF(FALSE,"True," &amp; IF(_xlfn.XLOOKUP("App_IsAny",'Scoring_Config'!$A:$A,'Scoring_Config'!$D:$D,"Yes")="Yes",_xlfn.XLOOKUP("App_IsAny",'Scoring_Config'!$A:$A,'Scoring_Config'!$C:$C,0),0),"False,0")</f>
        <v>0</v>
      </c>
      <c r="AU642">
        <v>1</v>
      </c>
      <c r="AV642" cm="1">
        <f t="array" ref="AV642">IF(FALSE,"True," &amp; IF(_xlfn.XLOOKUP("App_RangeGt1000",'Scoring_Config'!$A:$A,'Scoring_Config'!$D:$D,"Yes")="Yes",_xlfn.XLOOKUP("App_RangeGt1000",'Scoring_Config'!$A:$A,'Scoring_Config'!$C:$C,0),0),"False,0")</f>
        <v>0</v>
      </c>
      <c r="AW642" cm="1">
        <f t="array" ref="AW642">IF(FALSE,"True," &amp; IF(_xlfn.XLOOKUP("Action_IsDenyOrDrop",'Scoring_Config'!$A:$A,'Scoring_Config'!$D:$D,"Yes")="Yes",_xlfn.XLOOKUP("Action_IsDenyOrDrop",'Scoring_Config'!$A:$A,'Scoring_Config'!$C:$C,0),0),"False,0")</f>
        <v>0</v>
      </c>
      <c r="AX642" cm="1">
        <f t="array" ref="AX642">IF(LEFT(AW642,4)="True",0,(IF(LEFT(Y642,4)="True",IF(_xlfn.XLOOKUP("Src_IsAny",'Scoring_Config'!$A:$A,'Scoring_Config'!$D:$D,"Yes")="Yes",_xlfn.XLOOKUP("Src_IsAny",'Scoring_Config'!$A:$A,'Scoring_Config'!$C:$C,10),0),0)+IF(LEFT(Z642,4)="True",IF(_xlfn.XLOOKUP("Src_CIDR_Le_16",'Scoring_Config'!$A:$A,'Scoring_Config'!$D:$D,"Yes")="Yes",_xlfn.XLOOKUP("Src_CIDR_Le_16",'Scoring_Config'!$A:$A,'Scoring_Config'!$C:$C,10),0),0)+IF(LEFT(AA642,4)="True",IF(_xlfn.XLOOKUP("Src_CIDR_17_22",'Scoring_Config'!$A:$A,'Scoring_Config'!$D:$D,"Yes")="Yes",_xlfn.XLOOKUP("Src_CIDR_17_22",'Scoring_Config'!$A:$A,'Scoring_Config'!$C:$C,5),0),0)+IF(LEFT(AB642,4)="True",IF(_xlfn.XLOOKUP("Dst_IsAny",'Scoring_Config'!$A:$A,'Scoring_Config'!$D:$D,"Yes")="Yes",_xlfn.XLOOKUP("Dst_IsAny",'Scoring_Config'!$A:$A,'Scoring_Config'!$C:$C,10),0),0)+IF(LEFT(AC642,4)="True",IF(_xlfn.XLOOKUP("Dst_CIDR_Le_16",'Scoring_Config'!$A:$A,'Scoring_Config'!$D:$D,"Yes")="Yes",_xlfn.XLOOKUP("Dst_CIDR_Le_16",'Scoring_Config'!$A:$A,'Scoring_Config'!$C:$C,10),0),0)+IF(LEFT(AD642,4)="True",IF(_xlfn.XLOOKUP("Dst_CIDR_17_22",'Scoring_Config'!$A:$A,'Scoring_Config'!$D:$D,"Yes")="Yes",_xlfn.XLOOKUP("Dst_CIDR_17_22",'Scoring_Config'!$A:$A,'Scoring_Config'!$C:$C,5),0),0)+IF(LEFT(AE642,4)="True",IF(_xlfn.XLOOKUP("SrcZone_IsAny",'Scoring_Config'!$A:$A,'Scoring_Config'!$D:$D,"Yes")="Yes",_xlfn.XLOOKUP("SrcZone_IsAny",'Scoring_Config'!$A:$A,'Scoring_Config'!$C:$C,10),0),0)+IF(LEFT(AF642,4)="True",IF(_xlfn.XLOOKUP("DstZone_IsAny",'Scoring_Config'!$A:$A,'Scoring_Config'!$D:$D,"Yes")="Yes",_xlfn.XLOOKUP("DstZone_IsAny",'Scoring_Config'!$A:$A,'Scoring_Config'!$C:$C,10),0),0)+IF(LEFT(AG642,4)="True",IF(_xlfn.XLOOKUP("Service_Any_OR_RangeGt1000",'Scoring_Config'!$A:$A,'Scoring_Config'!$D:$D,"Yes")="Yes",_xlfn.XLOOKUP("Service_Any_OR_RangeGt1000",'Scoring_Config'!$A:$A,'Scoring_Config'!$C:$C,10),0),0)+IF(LEFT(AH642,4)="True",IF(_xlfn.XLOOKUP("App_Any_OR_RangeGt1000",'Scoring_Config'!$A:$A,'Scoring_Config'!$D:$D,"Yes")="Yes",_xlfn.XLOOKUP("App_Any_OR_RangeGt1000",'Scoring_Config'!$A:$A,'Scoring_Config'!$C:$C,10),0),0)+IF(LEFT(AI642,4)="True",IF(_xlfn.XLOOKUP("Service_Insecure_Match",'Scoring_Config'!$A:$A,'Scoring_Config'!$D:$D,"Yes")="Yes",_xlfn.XLOOKUP("Service_Insecure_Match",'Scoring_Config'!$A:$A,'Scoring_Config'!$C:$C,5),0),0)+IF(LEFT(AJ642,4)="True",IF(_xlfn.XLOOKUP("Risky_Inbound",'Scoring_Config'!$A:$A,'Scoring_Config'!$D:$D,"Yes")="Yes",_xlfn.XLOOKUP("Risky_Inbound",'Scoring_Config'!$A:$A,'Scoring_Config'!$C:$C,50),0),0)+IF(LEFT(AK642,4)="True",IF(_xlfn.XLOOKUP("Risky_Outbound",'Scoring_Config'!$A:$A,'Scoring_Config'!$D:$D,"Yes")="Yes",_xlfn.XLOOKUP("Risky_Outbound",'Scoring_Config'!$A:$A,'Scoring_Config'!$C:$C,25),0),0)+IF(LEFT(AZ642,4)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642,FIND(",",AL642)+1,100)),0)+IF(LEFT(AM642,4)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642,FIND(",",AN642)+1,100)),0)+IF(_xlfn.XLOOKUP("Profile_Scoring",'Scoring_Config'!$A:$A,'Scoring_Config'!$D:$D,"Yes")="Yes",VALUE(MID(AO642,FIND(",",AO642)+1,100)),0)+IF(_xlfn.XLOOKUP("Options_Scoring",'Scoring_Config'!$A:$A,'Scoring_Config'!$D:$D,"Yes")="Yes",VALUE(MID(AP642,FIND(",",AP642)+1,100)),0)))</f>
        <v>0</v>
      </c>
      <c r="AZ642" cm="1">
        <f t="array" ref="AZ642">IF(FALSE,"True," &amp; IF(_xlfn.XLOOKUP("Migrate_Insecure",'Scoring_Config'!$A:$A,'Scoring_Config'!$D:$D,"Yes")="Yes",_xlfn.XLOOKUP("Migrate_Insecure",'Scoring_Config'!$A:$A,'Scoring_Config'!$C:$C,10),0),"False,0")</f>
        <v>0</v>
      </c>
    </row>
    <row r="643" spans="1:52">
      <c r="A643" t="s">
        <v>1979</v>
      </c>
      <c r="B643" t="s">
        <v>2616</v>
      </c>
      <c r="C643" t="s">
        <v>3542</v>
      </c>
      <c r="D643" t="s">
        <v>3545</v>
      </c>
      <c r="E643" t="s">
        <v>3563</v>
      </c>
      <c r="F643" t="s">
        <v>3782</v>
      </c>
      <c r="G643" t="s">
        <v>379</v>
      </c>
      <c r="H643" t="s">
        <v>174</v>
      </c>
      <c r="I643" t="s">
        <v>4084</v>
      </c>
      <c r="J643" t="s">
        <v>1010</v>
      </c>
      <c r="K643" t="s">
        <v>1783</v>
      </c>
      <c r="L643" t="s">
        <v>1327</v>
      </c>
      <c r="M643" t="s">
        <v>1974</v>
      </c>
      <c r="N643" t="s">
        <v>4315</v>
      </c>
      <c r="O643" t="s">
        <v>4319</v>
      </c>
      <c r="P643" t="s">
        <v>4323</v>
      </c>
      <c r="Q643" t="s">
        <v>4791</v>
      </c>
      <c r="R643" t="s">
        <v>5439</v>
      </c>
      <c r="S643" t="s">
        <v>4324</v>
      </c>
      <c r="T643" t="s">
        <v>5754</v>
      </c>
      <c r="U643" t="s">
        <v>6277</v>
      </c>
      <c r="Y643" cm="1">
        <f t="array" ref="Y643">IF(FALSE,"True," &amp; IF(_xlfn.XLOOKUP("Src_IsAny",'Scoring_Config'!$A:$A,'Scoring_Config'!$D:$D,"Yes")="Yes",_xlfn.XLOOKUP("Src_IsAny",'Scoring_Config'!$A:$A,'Scoring_Config'!$C:$C,10),0),"False,0")</f>
        <v>0</v>
      </c>
      <c r="Z643" cm="1">
        <f t="array" ref="Z643">IF(FALSE,"True," &amp; IF(_xlfn.XLOOKUP("Src_CIDR_Le_16",'Scoring_Config'!$A:$A,'Scoring_Config'!$D:$D,"Yes")="Yes",_xlfn.XLOOKUP("Src_CIDR_Le_16",'Scoring_Config'!$A:$A,'Scoring_Config'!$C:$C,10),0),"False,0")</f>
        <v>0</v>
      </c>
      <c r="AA643" cm="1">
        <f t="array" ref="AA643">IF(FALSE,"True," &amp; IF(_xlfn.XLOOKUP("Src_CIDR_17_22",'Scoring_Config'!$A:$A,'Scoring_Config'!$D:$D,"Yes")="Yes",_xlfn.XLOOKUP("Src_CIDR_17_22",'Scoring_Config'!$A:$A,'Scoring_Config'!$C:$C,5),0),"False,0")</f>
        <v>0</v>
      </c>
      <c r="AB643" cm="1">
        <f t="array" ref="AB643">IF(FALSE,"True," &amp; IF(_xlfn.XLOOKUP("Dst_IsAny",'Scoring_Config'!$A:$A,'Scoring_Config'!$D:$D,"Yes")="Yes",_xlfn.XLOOKUP("Dst_IsAny",'Scoring_Config'!$A:$A,'Scoring_Config'!$C:$C,10),0),"False,0")</f>
        <v>0</v>
      </c>
      <c r="AC643" cm="1">
        <f t="array" ref="AC643">IF(FALSE,"True," &amp; IF(_xlfn.XLOOKUP("Dst_CIDR_Le_16",'Scoring_Config'!$A:$A,'Scoring_Config'!$D:$D,"Yes")="Yes",_xlfn.XLOOKUP("Dst_CIDR_Le_16",'Scoring_Config'!$A:$A,'Scoring_Config'!$C:$C,10),0),"False,0")</f>
        <v>0</v>
      </c>
      <c r="AD643" cm="1">
        <f t="array" ref="AD643">IF(FALSE,"True," &amp; IF(_xlfn.XLOOKUP("Dst_CIDR_17_22",'Scoring_Config'!$A:$A,'Scoring_Config'!$D:$D,"Yes")="Yes",_xlfn.XLOOKUP("Dst_CIDR_17_22",'Scoring_Config'!$A:$A,'Scoring_Config'!$C:$C,5),0),"False,0")</f>
        <v>0</v>
      </c>
      <c r="AE643" cm="1">
        <f t="array" ref="AE643">IF(FALSE,"True," &amp; IF(_xlfn.XLOOKUP("SrcZone_IsAny",'Scoring_Config'!$A:$A,'Scoring_Config'!$D:$D,"Yes")="Yes",_xlfn.XLOOKUP("SrcZone_IsAny",'Scoring_Config'!$A:$A,'Scoring_Config'!$C:$C,10),0),"False,0")</f>
        <v>0</v>
      </c>
      <c r="AF643" cm="1">
        <f t="array" ref="AF643">IF(FALSE,"True," &amp; IF(_xlfn.XLOOKUP("DstZone_IsAny",'Scoring_Config'!$A:$A,'Scoring_Config'!$D:$D,"Yes")="Yes",_xlfn.XLOOKUP("DstZone_IsAny",'Scoring_Config'!$A:$A,'Scoring_Config'!$C:$C,10),0),"False,0")</f>
        <v>0</v>
      </c>
      <c r="AG643" cm="1">
        <f t="array" ref="AG64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43" cm="1">
        <f t="array" ref="AH643">IF(FALSE,"True," &amp; IF(_xlfn.XLOOKUP("App_Any_OR_RangeGt1000",'Scoring_Config'!$A:$A,'Scoring_Config'!$D:$D,"Yes")="Yes",_xlfn.XLOOKUP("App_Any_OR_RangeGt1000",'Scoring_Config'!$A:$A,'Scoring_Config'!$C:$C,10),0),"False,0")</f>
        <v>0</v>
      </c>
      <c r="AI643" cm="1">
        <f t="array" ref="AI643">IF(FALSE,"True," &amp; IF(_xlfn.XLOOKUP("Service_Insecure_Match",'Scoring_Config'!$A:$A,'Scoring_Config'!$D:$D,"Yes")="Yes",_xlfn.XLOOKUP("Service_Insecure_Match",'Scoring_Config'!$A:$A,'Scoring_Config'!$C:$C,5),0),"False,0")</f>
        <v>0</v>
      </c>
      <c r="AJ643" cm="1">
        <f t="array" ref="AJ643">IF(FALSE,"True," &amp; IF(_xlfn.XLOOKUP("Risky_Inbound",'Scoring_Config'!$A:$A,'Scoring_Config'!$D:$D,"Yes")="Yes",_xlfn.XLOOKUP("Risky_Inbound",'Scoring_Config'!$A:$A,'Scoring_Config'!$C:$C,50),0),"False,0")</f>
        <v>0</v>
      </c>
      <c r="AK643" cm="1">
        <f t="array" ref="AK643">IF(FALSE,"True," &amp; IF(_xlfn.XLOOKUP("Risky_Outbound",'Scoring_Config'!$A:$A,'Scoring_Config'!$D:$D,"Yes")="Yes",_xlfn.XLOOKUP("Risky_Outbound",'Scoring_Config'!$A:$A,'Scoring_Config'!$C:$C,25),0),"False,0")</f>
        <v>0</v>
      </c>
      <c r="AL643" t="s">
        <v>6699</v>
      </c>
      <c r="AM643" cm="1">
        <f t="array" ref="AM64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43" t="s">
        <v>6697</v>
      </c>
      <c r="AO643" t="s">
        <v>6697</v>
      </c>
      <c r="AP643" t="s">
        <v>6697</v>
      </c>
      <c r="AQ643" cm="1">
        <f t="array" ref="AQ643">IF(FALSE,"True," &amp; IF(_xlfn.XLOOKUP("Service_IsAny",'Scoring_Config'!$A:$A,'Scoring_Config'!$D:$D,"Yes")="Yes",_xlfn.XLOOKUP("Service_IsAny",'Scoring_Config'!$A:$A,'Scoring_Config'!$C:$C,0),0),"False,0")</f>
        <v>0</v>
      </c>
      <c r="AR643">
        <v>0</v>
      </c>
      <c r="AS643" cm="1">
        <f t="array" ref="AS643">IF(FALSE,"True," &amp; IF(_xlfn.XLOOKUP("Service_RangeGt1000",'Scoring_Config'!$A:$A,'Scoring_Config'!$D:$D,"Yes")="Yes",_xlfn.XLOOKUP("Service_RangeGt1000",'Scoring_Config'!$A:$A,'Scoring_Config'!$C:$C,0),0),"False,0")</f>
        <v>0</v>
      </c>
      <c r="AT643" cm="1">
        <f t="array" ref="AT643">IF(FALSE,"True," &amp; IF(_xlfn.XLOOKUP("App_IsAny",'Scoring_Config'!$A:$A,'Scoring_Config'!$D:$D,"Yes")="Yes",_xlfn.XLOOKUP("App_IsAny",'Scoring_Config'!$A:$A,'Scoring_Config'!$C:$C,0),0),"False,0")</f>
        <v>0</v>
      </c>
      <c r="AU643">
        <v>3</v>
      </c>
      <c r="AV643" cm="1">
        <f t="array" ref="AV643">IF(FALSE,"True," &amp; IF(_xlfn.XLOOKUP("App_RangeGt1000",'Scoring_Config'!$A:$A,'Scoring_Config'!$D:$D,"Yes")="Yes",_xlfn.XLOOKUP("App_RangeGt1000",'Scoring_Config'!$A:$A,'Scoring_Config'!$C:$C,0),0),"False,0")</f>
        <v>0</v>
      </c>
      <c r="AW643" cm="1">
        <f t="array" ref="AW643">IF(FALSE,"True," &amp; IF(_xlfn.XLOOKUP("Action_IsDenyOrDrop",'Scoring_Config'!$A:$A,'Scoring_Config'!$D:$D,"Yes")="Yes",_xlfn.XLOOKUP("Action_IsDenyOrDrop",'Scoring_Config'!$A:$A,'Scoring_Config'!$C:$C,0),0),"False,0")</f>
        <v>0</v>
      </c>
      <c r="AX643" cm="1">
        <f t="array" ref="AX643">IF(LEFT(AW643,4)="True",0,(IF(LEFT(Y643,4)="True",IF(_xlfn.XLOOKUP("Src_IsAny",'Scoring_Config'!$A:$A,'Scoring_Config'!$D:$D,"Yes")="Yes",_xlfn.XLOOKUP("Src_IsAny",'Scoring_Config'!$A:$A,'Scoring_Config'!$C:$C,10),0),0)+IF(LEFT(Z643,4)="True",IF(_xlfn.XLOOKUP("Src_CIDR_Le_16",'Scoring_Config'!$A:$A,'Scoring_Config'!$D:$D,"Yes")="Yes",_xlfn.XLOOKUP("Src_CIDR_Le_16",'Scoring_Config'!$A:$A,'Scoring_Config'!$C:$C,10),0),0)+IF(LEFT(AA643,4)="True",IF(_xlfn.XLOOKUP("Src_CIDR_17_22",'Scoring_Config'!$A:$A,'Scoring_Config'!$D:$D,"Yes")="Yes",_xlfn.XLOOKUP("Src_CIDR_17_22",'Scoring_Config'!$A:$A,'Scoring_Config'!$C:$C,5),0),0)+IF(LEFT(AB643,4)="True",IF(_xlfn.XLOOKUP("Dst_IsAny",'Scoring_Config'!$A:$A,'Scoring_Config'!$D:$D,"Yes")="Yes",_xlfn.XLOOKUP("Dst_IsAny",'Scoring_Config'!$A:$A,'Scoring_Config'!$C:$C,10),0),0)+IF(LEFT(AC643,4)="True",IF(_xlfn.XLOOKUP("Dst_CIDR_Le_16",'Scoring_Config'!$A:$A,'Scoring_Config'!$D:$D,"Yes")="Yes",_xlfn.XLOOKUP("Dst_CIDR_Le_16",'Scoring_Config'!$A:$A,'Scoring_Config'!$C:$C,10),0),0)+IF(LEFT(AD643,4)="True",IF(_xlfn.XLOOKUP("Dst_CIDR_17_22",'Scoring_Config'!$A:$A,'Scoring_Config'!$D:$D,"Yes")="Yes",_xlfn.XLOOKUP("Dst_CIDR_17_22",'Scoring_Config'!$A:$A,'Scoring_Config'!$C:$C,5),0),0)+IF(LEFT(AE643,4)="True",IF(_xlfn.XLOOKUP("SrcZone_IsAny",'Scoring_Config'!$A:$A,'Scoring_Config'!$D:$D,"Yes")="Yes",_xlfn.XLOOKUP("SrcZone_IsAny",'Scoring_Config'!$A:$A,'Scoring_Config'!$C:$C,10),0),0)+IF(LEFT(AF643,4)="True",IF(_xlfn.XLOOKUP("DstZone_IsAny",'Scoring_Config'!$A:$A,'Scoring_Config'!$D:$D,"Yes")="Yes",_xlfn.XLOOKUP("DstZone_IsAny",'Scoring_Config'!$A:$A,'Scoring_Config'!$C:$C,10),0),0)+IF(LEFT(AG643,4)="True",IF(_xlfn.XLOOKUP("Service_Any_OR_RangeGt1000",'Scoring_Config'!$A:$A,'Scoring_Config'!$D:$D,"Yes")="Yes",_xlfn.XLOOKUP("Service_Any_OR_RangeGt1000",'Scoring_Config'!$A:$A,'Scoring_Config'!$C:$C,10),0),0)+IF(LEFT(AH643,4)="True",IF(_xlfn.XLOOKUP("App_Any_OR_RangeGt1000",'Scoring_Config'!$A:$A,'Scoring_Config'!$D:$D,"Yes")="Yes",_xlfn.XLOOKUP("App_Any_OR_RangeGt1000",'Scoring_Config'!$A:$A,'Scoring_Config'!$C:$C,10),0),0)+IF(LEFT(AI643,4)="True",IF(_xlfn.XLOOKUP("Service_Insecure_Match",'Scoring_Config'!$A:$A,'Scoring_Config'!$D:$D,"Yes")="Yes",_xlfn.XLOOKUP("Service_Insecure_Match",'Scoring_Config'!$A:$A,'Scoring_Config'!$C:$C,5),0),0)+IF(LEFT(AJ643,4)="True",IF(_xlfn.XLOOKUP("Risky_Inbound",'Scoring_Config'!$A:$A,'Scoring_Config'!$D:$D,"Yes")="Yes",_xlfn.XLOOKUP("Risky_Inbound",'Scoring_Config'!$A:$A,'Scoring_Config'!$C:$C,50),0),0)+IF(LEFT(AK643,4)="True",IF(_xlfn.XLOOKUP("Risky_Outbound",'Scoring_Config'!$A:$A,'Scoring_Config'!$D:$D,"Yes")="Yes",_xlfn.XLOOKUP("Risky_Outbound",'Scoring_Config'!$A:$A,'Scoring_Config'!$C:$C,25),0),0)+IF(LEFT(AZ643,4)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643,FIND(",",AL643)+1,100)),0)+IF(LEFT(AM643,4)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643,FIND(",",AN643)+1,100)),0)+IF(_xlfn.XLOOKUP("Profile_Scoring",'Scoring_Config'!$A:$A,'Scoring_Config'!$D:$D,"Yes")="Yes",VALUE(MID(AO643,FIND(",",AO643)+1,100)),0)+IF(_xlfn.XLOOKUP("Options_Scoring",'Scoring_Config'!$A:$A,'Scoring_Config'!$D:$D,"Yes")="Yes",VALUE(MID(AP643,FIND(",",AP643)+1,100)),0)))</f>
        <v>0</v>
      </c>
      <c r="AZ643" cm="1">
        <f t="array" ref="AZ643">IF(FALSE,"True," &amp; IF(_xlfn.XLOOKUP("Migrate_Insecure",'Scoring_Config'!$A:$A,'Scoring_Config'!$D:$D,"Yes")="Yes",_xlfn.XLOOKUP("Migrate_Insecure",'Scoring_Config'!$A:$A,'Scoring_Config'!$C:$C,10),0),"False,0")</f>
        <v>0</v>
      </c>
    </row>
    <row r="644" spans="1:52">
      <c r="A644" t="s">
        <v>1979</v>
      </c>
      <c r="B644" t="s">
        <v>2617</v>
      </c>
      <c r="C644" t="s">
        <v>3542</v>
      </c>
      <c r="D644" t="s">
        <v>3545</v>
      </c>
      <c r="E644" t="s">
        <v>3563</v>
      </c>
      <c r="F644" t="s">
        <v>3644</v>
      </c>
      <c r="G644" t="s">
        <v>378</v>
      </c>
      <c r="H644" t="s">
        <v>174</v>
      </c>
      <c r="I644" t="s">
        <v>3644</v>
      </c>
      <c r="J644" t="s">
        <v>1008</v>
      </c>
      <c r="K644" t="s">
        <v>1660</v>
      </c>
      <c r="L644" t="s">
        <v>1327</v>
      </c>
      <c r="M644" t="s">
        <v>1974</v>
      </c>
      <c r="N644" t="s">
        <v>4315</v>
      </c>
      <c r="O644" t="s">
        <v>4319</v>
      </c>
      <c r="P644" t="s">
        <v>4323</v>
      </c>
      <c r="Q644" t="s">
        <v>4790</v>
      </c>
      <c r="R644" t="s">
        <v>5439</v>
      </c>
      <c r="S644" t="s">
        <v>4324</v>
      </c>
      <c r="T644" t="s">
        <v>5726</v>
      </c>
      <c r="U644" t="s">
        <v>6276</v>
      </c>
      <c r="Y644" cm="1">
        <f t="array" ref="Y644">IF(FALSE,"True," &amp; IF(_xlfn.XLOOKUP("Src_IsAny",'Scoring_Config'!$A:$A,'Scoring_Config'!$D:$D,"Yes")="Yes",_xlfn.XLOOKUP("Src_IsAny",'Scoring_Config'!$A:$A,'Scoring_Config'!$C:$C,10),0),"False,0")</f>
        <v>0</v>
      </c>
      <c r="Z644" cm="1">
        <f t="array" ref="Z644">IF(FALSE,"True," &amp; IF(_xlfn.XLOOKUP("Src_CIDR_Le_16",'Scoring_Config'!$A:$A,'Scoring_Config'!$D:$D,"Yes")="Yes",_xlfn.XLOOKUP("Src_CIDR_Le_16",'Scoring_Config'!$A:$A,'Scoring_Config'!$C:$C,10),0),"False,0")</f>
        <v>0</v>
      </c>
      <c r="AA644" cm="1">
        <f t="array" ref="AA644">IF(FALSE,"True," &amp; IF(_xlfn.XLOOKUP("Src_CIDR_17_22",'Scoring_Config'!$A:$A,'Scoring_Config'!$D:$D,"Yes")="Yes",_xlfn.XLOOKUP("Src_CIDR_17_22",'Scoring_Config'!$A:$A,'Scoring_Config'!$C:$C,5),0),"False,0")</f>
        <v>0</v>
      </c>
      <c r="AB644" cm="1">
        <f t="array" ref="AB644">IF(FALSE,"True," &amp; IF(_xlfn.XLOOKUP("Dst_IsAny",'Scoring_Config'!$A:$A,'Scoring_Config'!$D:$D,"Yes")="Yes",_xlfn.XLOOKUP("Dst_IsAny",'Scoring_Config'!$A:$A,'Scoring_Config'!$C:$C,10),0),"False,0")</f>
        <v>0</v>
      </c>
      <c r="AC644" cm="1">
        <f t="array" ref="AC644">IF(FALSE,"True," &amp; IF(_xlfn.XLOOKUP("Dst_CIDR_Le_16",'Scoring_Config'!$A:$A,'Scoring_Config'!$D:$D,"Yes")="Yes",_xlfn.XLOOKUP("Dst_CIDR_Le_16",'Scoring_Config'!$A:$A,'Scoring_Config'!$C:$C,10),0),"False,0")</f>
        <v>0</v>
      </c>
      <c r="AD644" cm="1">
        <f t="array" ref="AD644">IF(FALSE,"True," &amp; IF(_xlfn.XLOOKUP("Dst_CIDR_17_22",'Scoring_Config'!$A:$A,'Scoring_Config'!$D:$D,"Yes")="Yes",_xlfn.XLOOKUP("Dst_CIDR_17_22",'Scoring_Config'!$A:$A,'Scoring_Config'!$C:$C,5),0),"False,0")</f>
        <v>0</v>
      </c>
      <c r="AE644" cm="1">
        <f t="array" ref="AE644">IF(FALSE,"True," &amp; IF(_xlfn.XLOOKUP("SrcZone_IsAny",'Scoring_Config'!$A:$A,'Scoring_Config'!$D:$D,"Yes")="Yes",_xlfn.XLOOKUP("SrcZone_IsAny",'Scoring_Config'!$A:$A,'Scoring_Config'!$C:$C,10),0),"False,0")</f>
        <v>0</v>
      </c>
      <c r="AF644" cm="1">
        <f t="array" ref="AF644">IF(FALSE,"True," &amp; IF(_xlfn.XLOOKUP("DstZone_IsAny",'Scoring_Config'!$A:$A,'Scoring_Config'!$D:$D,"Yes")="Yes",_xlfn.XLOOKUP("DstZone_IsAny",'Scoring_Config'!$A:$A,'Scoring_Config'!$C:$C,10),0),"False,0")</f>
        <v>0</v>
      </c>
      <c r="AG644" cm="1">
        <f t="array" ref="AG64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44" cm="1">
        <f t="array" ref="AH644">IF(FALSE,"True," &amp; IF(_xlfn.XLOOKUP("App_Any_OR_RangeGt1000",'Scoring_Config'!$A:$A,'Scoring_Config'!$D:$D,"Yes")="Yes",_xlfn.XLOOKUP("App_Any_OR_RangeGt1000",'Scoring_Config'!$A:$A,'Scoring_Config'!$C:$C,10),0),"False,0")</f>
        <v>0</v>
      </c>
      <c r="AI644" cm="1">
        <f t="array" ref="AI644">IF(FALSE,"True," &amp; IF(_xlfn.XLOOKUP("Service_Insecure_Match",'Scoring_Config'!$A:$A,'Scoring_Config'!$D:$D,"Yes")="Yes",_xlfn.XLOOKUP("Service_Insecure_Match",'Scoring_Config'!$A:$A,'Scoring_Config'!$C:$C,5),0),"False,0")</f>
        <v>0</v>
      </c>
      <c r="AJ644" cm="1">
        <f t="array" ref="AJ644">IF(FALSE,"True," &amp; IF(_xlfn.XLOOKUP("Risky_Inbound",'Scoring_Config'!$A:$A,'Scoring_Config'!$D:$D,"Yes")="Yes",_xlfn.XLOOKUP("Risky_Inbound",'Scoring_Config'!$A:$A,'Scoring_Config'!$C:$C,50),0),"False,0")</f>
        <v>0</v>
      </c>
      <c r="AK644" cm="1">
        <f t="array" ref="AK644">IF(FALSE,"True," &amp; IF(_xlfn.XLOOKUP("Risky_Outbound",'Scoring_Config'!$A:$A,'Scoring_Config'!$D:$D,"Yes")="Yes",_xlfn.XLOOKUP("Risky_Outbound",'Scoring_Config'!$A:$A,'Scoring_Config'!$C:$C,25),0),"False,0")</f>
        <v>0</v>
      </c>
      <c r="AL644" t="s">
        <v>6699</v>
      </c>
      <c r="AM644" cm="1">
        <f t="array" ref="AM64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44" t="s">
        <v>6697</v>
      </c>
      <c r="AO644" t="s">
        <v>6697</v>
      </c>
      <c r="AP644" t="s">
        <v>6697</v>
      </c>
      <c r="AQ644" cm="1">
        <f t="array" ref="AQ644">IF(FALSE,"True," &amp; IF(_xlfn.XLOOKUP("Service_IsAny",'Scoring_Config'!$A:$A,'Scoring_Config'!$D:$D,"Yes")="Yes",_xlfn.XLOOKUP("Service_IsAny",'Scoring_Config'!$A:$A,'Scoring_Config'!$C:$C,0),0),"False,0")</f>
        <v>0</v>
      </c>
      <c r="AR644">
        <v>0</v>
      </c>
      <c r="AS644" cm="1">
        <f t="array" ref="AS644">IF(FALSE,"True," &amp; IF(_xlfn.XLOOKUP("Service_RangeGt1000",'Scoring_Config'!$A:$A,'Scoring_Config'!$D:$D,"Yes")="Yes",_xlfn.XLOOKUP("Service_RangeGt1000",'Scoring_Config'!$A:$A,'Scoring_Config'!$C:$C,0),0),"False,0")</f>
        <v>0</v>
      </c>
      <c r="AT644" cm="1">
        <f t="array" ref="AT644">IF(FALSE,"True," &amp; IF(_xlfn.XLOOKUP("App_IsAny",'Scoring_Config'!$A:$A,'Scoring_Config'!$D:$D,"Yes")="Yes",_xlfn.XLOOKUP("App_IsAny",'Scoring_Config'!$A:$A,'Scoring_Config'!$C:$C,0),0),"False,0")</f>
        <v>0</v>
      </c>
      <c r="AU644">
        <v>1</v>
      </c>
      <c r="AV644" cm="1">
        <f t="array" ref="AV644">IF(FALSE,"True," &amp; IF(_xlfn.XLOOKUP("App_RangeGt1000",'Scoring_Config'!$A:$A,'Scoring_Config'!$D:$D,"Yes")="Yes",_xlfn.XLOOKUP("App_RangeGt1000",'Scoring_Config'!$A:$A,'Scoring_Config'!$C:$C,0),0),"False,0")</f>
        <v>0</v>
      </c>
      <c r="AW644" cm="1">
        <f t="array" ref="AW644">IF(FALSE,"True," &amp; IF(_xlfn.XLOOKUP("Action_IsDenyOrDrop",'Scoring_Config'!$A:$A,'Scoring_Config'!$D:$D,"Yes")="Yes",_xlfn.XLOOKUP("Action_IsDenyOrDrop",'Scoring_Config'!$A:$A,'Scoring_Config'!$C:$C,0),0),"False,0")</f>
        <v>0</v>
      </c>
      <c r="AX644" cm="1">
        <f t="array" ref="AX644">IF(LEFT(AW644,4)="True",0,(IF(LEFT(Y644,4)="True",IF(_xlfn.XLOOKUP("Src_IsAny",'Scoring_Config'!$A:$A,'Scoring_Config'!$D:$D,"Yes")="Yes",_xlfn.XLOOKUP("Src_IsAny",'Scoring_Config'!$A:$A,'Scoring_Config'!$C:$C,10),0),0)+IF(LEFT(Z644,4)="True",IF(_xlfn.XLOOKUP("Src_CIDR_Le_16",'Scoring_Config'!$A:$A,'Scoring_Config'!$D:$D,"Yes")="Yes",_xlfn.XLOOKUP("Src_CIDR_Le_16",'Scoring_Config'!$A:$A,'Scoring_Config'!$C:$C,10),0),0)+IF(LEFT(AA644,4)="True",IF(_xlfn.XLOOKUP("Src_CIDR_17_22",'Scoring_Config'!$A:$A,'Scoring_Config'!$D:$D,"Yes")="Yes",_xlfn.XLOOKUP("Src_CIDR_17_22",'Scoring_Config'!$A:$A,'Scoring_Config'!$C:$C,5),0),0)+IF(LEFT(AB644,4)="True",IF(_xlfn.XLOOKUP("Dst_IsAny",'Scoring_Config'!$A:$A,'Scoring_Config'!$D:$D,"Yes")="Yes",_xlfn.XLOOKUP("Dst_IsAny",'Scoring_Config'!$A:$A,'Scoring_Config'!$C:$C,10),0),0)+IF(LEFT(AC644,4)="True",IF(_xlfn.XLOOKUP("Dst_CIDR_Le_16",'Scoring_Config'!$A:$A,'Scoring_Config'!$D:$D,"Yes")="Yes",_xlfn.XLOOKUP("Dst_CIDR_Le_16",'Scoring_Config'!$A:$A,'Scoring_Config'!$C:$C,10),0),0)+IF(LEFT(AD644,4)="True",IF(_xlfn.XLOOKUP("Dst_CIDR_17_22",'Scoring_Config'!$A:$A,'Scoring_Config'!$D:$D,"Yes")="Yes",_xlfn.XLOOKUP("Dst_CIDR_17_22",'Scoring_Config'!$A:$A,'Scoring_Config'!$C:$C,5),0),0)+IF(LEFT(AE644,4)="True",IF(_xlfn.XLOOKUP("SrcZone_IsAny",'Scoring_Config'!$A:$A,'Scoring_Config'!$D:$D,"Yes")="Yes",_xlfn.XLOOKUP("SrcZone_IsAny",'Scoring_Config'!$A:$A,'Scoring_Config'!$C:$C,10),0),0)+IF(LEFT(AF644,4)="True",IF(_xlfn.XLOOKUP("DstZone_IsAny",'Scoring_Config'!$A:$A,'Scoring_Config'!$D:$D,"Yes")="Yes",_xlfn.XLOOKUP("DstZone_IsAny",'Scoring_Config'!$A:$A,'Scoring_Config'!$C:$C,10),0),0)+IF(LEFT(AG644,4)="True",IF(_xlfn.XLOOKUP("Service_Any_OR_RangeGt1000",'Scoring_Config'!$A:$A,'Scoring_Config'!$D:$D,"Yes")="Yes",_xlfn.XLOOKUP("Service_Any_OR_RangeGt1000",'Scoring_Config'!$A:$A,'Scoring_Config'!$C:$C,10),0),0)+IF(LEFT(AH644,4)="True",IF(_xlfn.XLOOKUP("App_Any_OR_RangeGt1000",'Scoring_Config'!$A:$A,'Scoring_Config'!$D:$D,"Yes")="Yes",_xlfn.XLOOKUP("App_Any_OR_RangeGt1000",'Scoring_Config'!$A:$A,'Scoring_Config'!$C:$C,10),0),0)+IF(LEFT(AI644,4)="True",IF(_xlfn.XLOOKUP("Service_Insecure_Match",'Scoring_Config'!$A:$A,'Scoring_Config'!$D:$D,"Yes")="Yes",_xlfn.XLOOKUP("Service_Insecure_Match",'Scoring_Config'!$A:$A,'Scoring_Config'!$C:$C,5),0),0)+IF(LEFT(AJ644,4)="True",IF(_xlfn.XLOOKUP("Risky_Inbound",'Scoring_Config'!$A:$A,'Scoring_Config'!$D:$D,"Yes")="Yes",_xlfn.XLOOKUP("Risky_Inbound",'Scoring_Config'!$A:$A,'Scoring_Config'!$C:$C,50),0),0)+IF(LEFT(AK644,4)="True",IF(_xlfn.XLOOKUP("Risky_Outbound",'Scoring_Config'!$A:$A,'Scoring_Config'!$D:$D,"Yes")="Yes",_xlfn.XLOOKUP("Risky_Outbound",'Scoring_Config'!$A:$A,'Scoring_Config'!$C:$C,25),0),0)+IF(LEFT(AZ644,4)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644,FIND(",",AL644)+1,100)),0)+IF(LEFT(AM644,4)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644,FIND(",",AN644)+1,100)),0)+IF(_xlfn.XLOOKUP("Profile_Scoring",'Scoring_Config'!$A:$A,'Scoring_Config'!$D:$D,"Yes")="Yes",VALUE(MID(AO644,FIND(",",AO644)+1,100)),0)+IF(_xlfn.XLOOKUP("Options_Scoring",'Scoring_Config'!$A:$A,'Scoring_Config'!$D:$D,"Yes")="Yes",VALUE(MID(AP644,FIND(",",AP644)+1,100)),0)))</f>
        <v>0</v>
      </c>
      <c r="AZ644" cm="1">
        <f t="array" ref="AZ644">IF(FALSE,"True," &amp; IF(_xlfn.XLOOKUP("Migrate_Insecure",'Scoring_Config'!$A:$A,'Scoring_Config'!$D:$D,"Yes")="Yes",_xlfn.XLOOKUP("Migrate_Insecure",'Scoring_Config'!$A:$A,'Scoring_Config'!$C:$C,10),0),"False,0")</f>
        <v>0</v>
      </c>
    </row>
    <row r="645" spans="1:52">
      <c r="A645" t="s">
        <v>1979</v>
      </c>
      <c r="B645" t="s">
        <v>2618</v>
      </c>
      <c r="C645" t="s">
        <v>3542</v>
      </c>
      <c r="D645" t="s">
        <v>3545</v>
      </c>
      <c r="E645" t="s">
        <v>3563</v>
      </c>
      <c r="F645" t="s">
        <v>3734</v>
      </c>
      <c r="G645" t="s">
        <v>380</v>
      </c>
      <c r="H645" t="s">
        <v>174</v>
      </c>
      <c r="I645" t="s">
        <v>3734</v>
      </c>
      <c r="J645" t="s">
        <v>1011</v>
      </c>
      <c r="K645" t="s">
        <v>1660</v>
      </c>
      <c r="L645" t="s">
        <v>1327</v>
      </c>
      <c r="M645" t="s">
        <v>1974</v>
      </c>
      <c r="N645" t="s">
        <v>4315</v>
      </c>
      <c r="O645" t="s">
        <v>4319</v>
      </c>
      <c r="P645" t="s">
        <v>4323</v>
      </c>
      <c r="Q645" t="s">
        <v>4788</v>
      </c>
      <c r="R645" t="s">
        <v>5439</v>
      </c>
      <c r="S645" t="s">
        <v>4324</v>
      </c>
      <c r="T645" t="s">
        <v>5726</v>
      </c>
      <c r="U645" t="s">
        <v>6276</v>
      </c>
      <c r="Y645" cm="1">
        <f t="array" ref="Y645">IF(FALSE,"True," &amp; IF(_xlfn.XLOOKUP("Src_IsAny",'Scoring_Config'!$A:$A,'Scoring_Config'!$D:$D,"Yes")="Yes",_xlfn.XLOOKUP("Src_IsAny",'Scoring_Config'!$A:$A,'Scoring_Config'!$C:$C,10),0),"False,0")</f>
        <v>0</v>
      </c>
      <c r="Z645" cm="1">
        <f t="array" ref="Z645">IF(FALSE,"True," &amp; IF(_xlfn.XLOOKUP("Src_CIDR_Le_16",'Scoring_Config'!$A:$A,'Scoring_Config'!$D:$D,"Yes")="Yes",_xlfn.XLOOKUP("Src_CIDR_Le_16",'Scoring_Config'!$A:$A,'Scoring_Config'!$C:$C,10),0),"False,0")</f>
        <v>0</v>
      </c>
      <c r="AA645" cm="1">
        <f t="array" ref="AA645">IF(FALSE,"True," &amp; IF(_xlfn.XLOOKUP("Src_CIDR_17_22",'Scoring_Config'!$A:$A,'Scoring_Config'!$D:$D,"Yes")="Yes",_xlfn.XLOOKUP("Src_CIDR_17_22",'Scoring_Config'!$A:$A,'Scoring_Config'!$C:$C,5),0),"False,0")</f>
        <v>0</v>
      </c>
      <c r="AB645" cm="1">
        <f t="array" ref="AB645">IF(FALSE,"True," &amp; IF(_xlfn.XLOOKUP("Dst_IsAny",'Scoring_Config'!$A:$A,'Scoring_Config'!$D:$D,"Yes")="Yes",_xlfn.XLOOKUP("Dst_IsAny",'Scoring_Config'!$A:$A,'Scoring_Config'!$C:$C,10),0),"False,0")</f>
        <v>0</v>
      </c>
      <c r="AC645" cm="1">
        <f t="array" ref="AC645">IF(FALSE,"True," &amp; IF(_xlfn.XLOOKUP("Dst_CIDR_Le_16",'Scoring_Config'!$A:$A,'Scoring_Config'!$D:$D,"Yes")="Yes",_xlfn.XLOOKUP("Dst_CIDR_Le_16",'Scoring_Config'!$A:$A,'Scoring_Config'!$C:$C,10),0),"False,0")</f>
        <v>0</v>
      </c>
      <c r="AD645" cm="1">
        <f t="array" ref="AD645">IF(FALSE,"True," &amp; IF(_xlfn.XLOOKUP("Dst_CIDR_17_22",'Scoring_Config'!$A:$A,'Scoring_Config'!$D:$D,"Yes")="Yes",_xlfn.XLOOKUP("Dst_CIDR_17_22",'Scoring_Config'!$A:$A,'Scoring_Config'!$C:$C,5),0),"False,0")</f>
        <v>0</v>
      </c>
      <c r="AE645" cm="1">
        <f t="array" ref="AE645">IF(FALSE,"True," &amp; IF(_xlfn.XLOOKUP("SrcZone_IsAny",'Scoring_Config'!$A:$A,'Scoring_Config'!$D:$D,"Yes")="Yes",_xlfn.XLOOKUP("SrcZone_IsAny",'Scoring_Config'!$A:$A,'Scoring_Config'!$C:$C,10),0),"False,0")</f>
        <v>0</v>
      </c>
      <c r="AF645" cm="1">
        <f t="array" ref="AF645">IF(FALSE,"True," &amp; IF(_xlfn.XLOOKUP("DstZone_IsAny",'Scoring_Config'!$A:$A,'Scoring_Config'!$D:$D,"Yes")="Yes",_xlfn.XLOOKUP("DstZone_IsAny",'Scoring_Config'!$A:$A,'Scoring_Config'!$C:$C,10),0),"False,0")</f>
        <v>0</v>
      </c>
      <c r="AG645" cm="1">
        <f t="array" ref="AG64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45" cm="1">
        <f t="array" ref="AH645">IF(FALSE,"True," &amp; IF(_xlfn.XLOOKUP("App_Any_OR_RangeGt1000",'Scoring_Config'!$A:$A,'Scoring_Config'!$D:$D,"Yes")="Yes",_xlfn.XLOOKUP("App_Any_OR_RangeGt1000",'Scoring_Config'!$A:$A,'Scoring_Config'!$C:$C,10),0),"False,0")</f>
        <v>0</v>
      </c>
      <c r="AI645" cm="1">
        <f t="array" ref="AI645">IF(FALSE,"True," &amp; IF(_xlfn.XLOOKUP("Service_Insecure_Match",'Scoring_Config'!$A:$A,'Scoring_Config'!$D:$D,"Yes")="Yes",_xlfn.XLOOKUP("Service_Insecure_Match",'Scoring_Config'!$A:$A,'Scoring_Config'!$C:$C,5),0),"False,0")</f>
        <v>0</v>
      </c>
      <c r="AJ645" cm="1">
        <f t="array" ref="AJ645">IF(FALSE,"True," &amp; IF(_xlfn.XLOOKUP("Risky_Inbound",'Scoring_Config'!$A:$A,'Scoring_Config'!$D:$D,"Yes")="Yes",_xlfn.XLOOKUP("Risky_Inbound",'Scoring_Config'!$A:$A,'Scoring_Config'!$C:$C,50),0),"False,0")</f>
        <v>0</v>
      </c>
      <c r="AK645" cm="1">
        <f t="array" ref="AK645">IF(FALSE,"True," &amp; IF(_xlfn.XLOOKUP("Risky_Outbound",'Scoring_Config'!$A:$A,'Scoring_Config'!$D:$D,"Yes")="Yes",_xlfn.XLOOKUP("Risky_Outbound",'Scoring_Config'!$A:$A,'Scoring_Config'!$C:$C,25),0),"False,0")</f>
        <v>0</v>
      </c>
      <c r="AL645" t="s">
        <v>6699</v>
      </c>
      <c r="AM645" cm="1">
        <f t="array" ref="AM64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45" t="s">
        <v>6697</v>
      </c>
      <c r="AO645" t="s">
        <v>6697</v>
      </c>
      <c r="AP645" t="s">
        <v>6697</v>
      </c>
      <c r="AQ645" cm="1">
        <f t="array" ref="AQ645">IF(FALSE,"True," &amp; IF(_xlfn.XLOOKUP("Service_IsAny",'Scoring_Config'!$A:$A,'Scoring_Config'!$D:$D,"Yes")="Yes",_xlfn.XLOOKUP("Service_IsAny",'Scoring_Config'!$A:$A,'Scoring_Config'!$C:$C,0),0),"False,0")</f>
        <v>0</v>
      </c>
      <c r="AR645">
        <v>0</v>
      </c>
      <c r="AS645" cm="1">
        <f t="array" ref="AS645">IF(FALSE,"True," &amp; IF(_xlfn.XLOOKUP("Service_RangeGt1000",'Scoring_Config'!$A:$A,'Scoring_Config'!$D:$D,"Yes")="Yes",_xlfn.XLOOKUP("Service_RangeGt1000",'Scoring_Config'!$A:$A,'Scoring_Config'!$C:$C,0),0),"False,0")</f>
        <v>0</v>
      </c>
      <c r="AT645" cm="1">
        <f t="array" ref="AT645">IF(FALSE,"True," &amp; IF(_xlfn.XLOOKUP("App_IsAny",'Scoring_Config'!$A:$A,'Scoring_Config'!$D:$D,"Yes")="Yes",_xlfn.XLOOKUP("App_IsAny",'Scoring_Config'!$A:$A,'Scoring_Config'!$C:$C,0),0),"False,0")</f>
        <v>0</v>
      </c>
      <c r="AU645">
        <v>1</v>
      </c>
      <c r="AV645" cm="1">
        <f t="array" ref="AV645">IF(FALSE,"True," &amp; IF(_xlfn.XLOOKUP("App_RangeGt1000",'Scoring_Config'!$A:$A,'Scoring_Config'!$D:$D,"Yes")="Yes",_xlfn.XLOOKUP("App_RangeGt1000",'Scoring_Config'!$A:$A,'Scoring_Config'!$C:$C,0),0),"False,0")</f>
        <v>0</v>
      </c>
      <c r="AW645" cm="1">
        <f t="array" ref="AW645">IF(FALSE,"True," &amp; IF(_xlfn.XLOOKUP("Action_IsDenyOrDrop",'Scoring_Config'!$A:$A,'Scoring_Config'!$D:$D,"Yes")="Yes",_xlfn.XLOOKUP("Action_IsDenyOrDrop",'Scoring_Config'!$A:$A,'Scoring_Config'!$C:$C,0),0),"False,0")</f>
        <v>0</v>
      </c>
      <c r="AX645" cm="1">
        <f t="array" ref="AX645">IF(LEFT(AW645,4)="True",0,(IF(LEFT(Y645,4)="True",IF(_xlfn.XLOOKUP("Src_IsAny",'Scoring_Config'!$A:$A,'Scoring_Config'!$D:$D,"Yes")="Yes",_xlfn.XLOOKUP("Src_IsAny",'Scoring_Config'!$A:$A,'Scoring_Config'!$C:$C,10),0),0)+IF(LEFT(Z645,4)="True",IF(_xlfn.XLOOKUP("Src_CIDR_Le_16",'Scoring_Config'!$A:$A,'Scoring_Config'!$D:$D,"Yes")="Yes",_xlfn.XLOOKUP("Src_CIDR_Le_16",'Scoring_Config'!$A:$A,'Scoring_Config'!$C:$C,10),0),0)+IF(LEFT(AA645,4)="True",IF(_xlfn.XLOOKUP("Src_CIDR_17_22",'Scoring_Config'!$A:$A,'Scoring_Config'!$D:$D,"Yes")="Yes",_xlfn.XLOOKUP("Src_CIDR_17_22",'Scoring_Config'!$A:$A,'Scoring_Config'!$C:$C,5),0),0)+IF(LEFT(AB645,4)="True",IF(_xlfn.XLOOKUP("Dst_IsAny",'Scoring_Config'!$A:$A,'Scoring_Config'!$D:$D,"Yes")="Yes",_xlfn.XLOOKUP("Dst_IsAny",'Scoring_Config'!$A:$A,'Scoring_Config'!$C:$C,10),0),0)+IF(LEFT(AC645,4)="True",IF(_xlfn.XLOOKUP("Dst_CIDR_Le_16",'Scoring_Config'!$A:$A,'Scoring_Config'!$D:$D,"Yes")="Yes",_xlfn.XLOOKUP("Dst_CIDR_Le_16",'Scoring_Config'!$A:$A,'Scoring_Config'!$C:$C,10),0),0)+IF(LEFT(AD645,4)="True",IF(_xlfn.XLOOKUP("Dst_CIDR_17_22",'Scoring_Config'!$A:$A,'Scoring_Config'!$D:$D,"Yes")="Yes",_xlfn.XLOOKUP("Dst_CIDR_17_22",'Scoring_Config'!$A:$A,'Scoring_Config'!$C:$C,5),0),0)+IF(LEFT(AE645,4)="True",IF(_xlfn.XLOOKUP("SrcZone_IsAny",'Scoring_Config'!$A:$A,'Scoring_Config'!$D:$D,"Yes")="Yes",_xlfn.XLOOKUP("SrcZone_IsAny",'Scoring_Config'!$A:$A,'Scoring_Config'!$C:$C,10),0),0)+IF(LEFT(AF645,4)="True",IF(_xlfn.XLOOKUP("DstZone_IsAny",'Scoring_Config'!$A:$A,'Scoring_Config'!$D:$D,"Yes")="Yes",_xlfn.XLOOKUP("DstZone_IsAny",'Scoring_Config'!$A:$A,'Scoring_Config'!$C:$C,10),0),0)+IF(LEFT(AG645,4)="True",IF(_xlfn.XLOOKUP("Service_Any_OR_RangeGt1000",'Scoring_Config'!$A:$A,'Scoring_Config'!$D:$D,"Yes")="Yes",_xlfn.XLOOKUP("Service_Any_OR_RangeGt1000",'Scoring_Config'!$A:$A,'Scoring_Config'!$C:$C,10),0),0)+IF(LEFT(AH645,4)="True",IF(_xlfn.XLOOKUP("App_Any_OR_RangeGt1000",'Scoring_Config'!$A:$A,'Scoring_Config'!$D:$D,"Yes")="Yes",_xlfn.XLOOKUP("App_Any_OR_RangeGt1000",'Scoring_Config'!$A:$A,'Scoring_Config'!$C:$C,10),0),0)+IF(LEFT(AI645,4)="True",IF(_xlfn.XLOOKUP("Service_Insecure_Match",'Scoring_Config'!$A:$A,'Scoring_Config'!$D:$D,"Yes")="Yes",_xlfn.XLOOKUP("Service_Insecure_Match",'Scoring_Config'!$A:$A,'Scoring_Config'!$C:$C,5),0),0)+IF(LEFT(AJ645,4)="True",IF(_xlfn.XLOOKUP("Risky_Inbound",'Scoring_Config'!$A:$A,'Scoring_Config'!$D:$D,"Yes")="Yes",_xlfn.XLOOKUP("Risky_Inbound",'Scoring_Config'!$A:$A,'Scoring_Config'!$C:$C,50),0),0)+IF(LEFT(AK645,4)="True",IF(_xlfn.XLOOKUP("Risky_Outbound",'Scoring_Config'!$A:$A,'Scoring_Config'!$D:$D,"Yes")="Yes",_xlfn.XLOOKUP("Risky_Outbound",'Scoring_Config'!$A:$A,'Scoring_Config'!$C:$C,25),0),0)+IF(LEFT(AZ645,4)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645,FIND(",",AL645)+1,100)),0)+IF(LEFT(AM645,4)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645,FIND(",",AN645)+1,100)),0)+IF(_xlfn.XLOOKUP("Profile_Scoring",'Scoring_Config'!$A:$A,'Scoring_Config'!$D:$D,"Yes")="Yes",VALUE(MID(AO645,FIND(",",AO645)+1,100)),0)+IF(_xlfn.XLOOKUP("Options_Scoring",'Scoring_Config'!$A:$A,'Scoring_Config'!$D:$D,"Yes")="Yes",VALUE(MID(AP645,FIND(",",AP645)+1,100)),0)))</f>
        <v>0</v>
      </c>
      <c r="AZ645" cm="1">
        <f t="array" ref="AZ645">IF(FALSE,"True," &amp; IF(_xlfn.XLOOKUP("Migrate_Insecure",'Scoring_Config'!$A:$A,'Scoring_Config'!$D:$D,"Yes")="Yes",_xlfn.XLOOKUP("Migrate_Insecure",'Scoring_Config'!$A:$A,'Scoring_Config'!$C:$C,10),0),"False,0")</f>
        <v>0</v>
      </c>
    </row>
    <row r="646" spans="1:52">
      <c r="A646" t="s">
        <v>1979</v>
      </c>
      <c r="B646" t="s">
        <v>2619</v>
      </c>
      <c r="C646" t="s">
        <v>3542</v>
      </c>
      <c r="D646" t="s">
        <v>3545</v>
      </c>
      <c r="E646" t="s">
        <v>3563</v>
      </c>
      <c r="F646" t="s">
        <v>3734</v>
      </c>
      <c r="G646" t="s">
        <v>380</v>
      </c>
      <c r="H646" t="s">
        <v>174</v>
      </c>
      <c r="I646" t="s">
        <v>3568</v>
      </c>
      <c r="J646" t="s">
        <v>1012</v>
      </c>
      <c r="K646" t="s">
        <v>1660</v>
      </c>
      <c r="L646" t="s">
        <v>1327</v>
      </c>
      <c r="M646" t="s">
        <v>1974</v>
      </c>
      <c r="N646" t="s">
        <v>4315</v>
      </c>
      <c r="O646" t="s">
        <v>4319</v>
      </c>
      <c r="P646" t="s">
        <v>4323</v>
      </c>
      <c r="Q646" t="s">
        <v>4788</v>
      </c>
      <c r="R646" t="s">
        <v>5439</v>
      </c>
      <c r="S646" t="s">
        <v>4324</v>
      </c>
      <c r="T646" t="s">
        <v>5726</v>
      </c>
      <c r="U646" t="s">
        <v>6276</v>
      </c>
      <c r="Y646" cm="1">
        <f t="array" ref="Y646">IF(FALSE,"True," &amp; IF(_xlfn.XLOOKUP("Src_IsAny",'Scoring_Config'!$A:$A,'Scoring_Config'!$D:$D,"Yes")="Yes",_xlfn.XLOOKUP("Src_IsAny",'Scoring_Config'!$A:$A,'Scoring_Config'!$C:$C,10),0),"False,0")</f>
        <v>0</v>
      </c>
      <c r="Z646" cm="1">
        <f t="array" ref="Z646">IF(FALSE,"True," &amp; IF(_xlfn.XLOOKUP("Src_CIDR_Le_16",'Scoring_Config'!$A:$A,'Scoring_Config'!$D:$D,"Yes")="Yes",_xlfn.XLOOKUP("Src_CIDR_Le_16",'Scoring_Config'!$A:$A,'Scoring_Config'!$C:$C,10),0),"False,0")</f>
        <v>0</v>
      </c>
      <c r="AA646" cm="1">
        <f t="array" ref="AA646">IF(FALSE,"True," &amp; IF(_xlfn.XLOOKUP("Src_CIDR_17_22",'Scoring_Config'!$A:$A,'Scoring_Config'!$D:$D,"Yes")="Yes",_xlfn.XLOOKUP("Src_CIDR_17_22",'Scoring_Config'!$A:$A,'Scoring_Config'!$C:$C,5),0),"False,0")</f>
        <v>0</v>
      </c>
      <c r="AB646" cm="1">
        <f t="array" ref="AB646">IF(FALSE,"True," &amp; IF(_xlfn.XLOOKUP("Dst_IsAny",'Scoring_Config'!$A:$A,'Scoring_Config'!$D:$D,"Yes")="Yes",_xlfn.XLOOKUP("Dst_IsAny",'Scoring_Config'!$A:$A,'Scoring_Config'!$C:$C,10),0),"False,0")</f>
        <v>0</v>
      </c>
      <c r="AC646" cm="1">
        <f t="array" ref="AC646">IF(FALSE,"True," &amp; IF(_xlfn.XLOOKUP("Dst_CIDR_Le_16",'Scoring_Config'!$A:$A,'Scoring_Config'!$D:$D,"Yes")="Yes",_xlfn.XLOOKUP("Dst_CIDR_Le_16",'Scoring_Config'!$A:$A,'Scoring_Config'!$C:$C,10),0),"False,0")</f>
        <v>0</v>
      </c>
      <c r="AD646" cm="1">
        <f t="array" ref="AD646">IF(FALSE,"True," &amp; IF(_xlfn.XLOOKUP("Dst_CIDR_17_22",'Scoring_Config'!$A:$A,'Scoring_Config'!$D:$D,"Yes")="Yes",_xlfn.XLOOKUP("Dst_CIDR_17_22",'Scoring_Config'!$A:$A,'Scoring_Config'!$C:$C,5),0),"False,0")</f>
        <v>0</v>
      </c>
      <c r="AE646" cm="1">
        <f t="array" ref="AE646">IF(FALSE,"True," &amp; IF(_xlfn.XLOOKUP("SrcZone_IsAny",'Scoring_Config'!$A:$A,'Scoring_Config'!$D:$D,"Yes")="Yes",_xlfn.XLOOKUP("SrcZone_IsAny",'Scoring_Config'!$A:$A,'Scoring_Config'!$C:$C,10),0),"False,0")</f>
        <v>0</v>
      </c>
      <c r="AF646" cm="1">
        <f t="array" ref="AF646">IF(FALSE,"True," &amp; IF(_xlfn.XLOOKUP("DstZone_IsAny",'Scoring_Config'!$A:$A,'Scoring_Config'!$D:$D,"Yes")="Yes",_xlfn.XLOOKUP("DstZone_IsAny",'Scoring_Config'!$A:$A,'Scoring_Config'!$C:$C,10),0),"False,0")</f>
        <v>0</v>
      </c>
      <c r="AG646" cm="1">
        <f t="array" ref="AG64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46" cm="1">
        <f t="array" ref="AH646">IF(FALSE,"True," &amp; IF(_xlfn.XLOOKUP("App_Any_OR_RangeGt1000",'Scoring_Config'!$A:$A,'Scoring_Config'!$D:$D,"Yes")="Yes",_xlfn.XLOOKUP("App_Any_OR_RangeGt1000",'Scoring_Config'!$A:$A,'Scoring_Config'!$C:$C,10),0),"False,0")</f>
        <v>0</v>
      </c>
      <c r="AI646" cm="1">
        <f t="array" ref="AI646">IF(FALSE,"True," &amp; IF(_xlfn.XLOOKUP("Service_Insecure_Match",'Scoring_Config'!$A:$A,'Scoring_Config'!$D:$D,"Yes")="Yes",_xlfn.XLOOKUP("Service_Insecure_Match",'Scoring_Config'!$A:$A,'Scoring_Config'!$C:$C,5),0),"False,0")</f>
        <v>0</v>
      </c>
      <c r="AJ646" cm="1">
        <f t="array" ref="AJ646">IF(FALSE,"True," &amp; IF(_xlfn.XLOOKUP("Risky_Inbound",'Scoring_Config'!$A:$A,'Scoring_Config'!$D:$D,"Yes")="Yes",_xlfn.XLOOKUP("Risky_Inbound",'Scoring_Config'!$A:$A,'Scoring_Config'!$C:$C,50),0),"False,0")</f>
        <v>0</v>
      </c>
      <c r="AK646" cm="1">
        <f t="array" ref="AK646">IF(FALSE,"True," &amp; IF(_xlfn.XLOOKUP("Risky_Outbound",'Scoring_Config'!$A:$A,'Scoring_Config'!$D:$D,"Yes")="Yes",_xlfn.XLOOKUP("Risky_Outbound",'Scoring_Config'!$A:$A,'Scoring_Config'!$C:$C,25),0),"False,0")</f>
        <v>0</v>
      </c>
      <c r="AL646" t="s">
        <v>6699</v>
      </c>
      <c r="AM646" cm="1">
        <f t="array" ref="AM64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46" t="s">
        <v>6697</v>
      </c>
      <c r="AO646" t="s">
        <v>6697</v>
      </c>
      <c r="AP646" t="s">
        <v>6697</v>
      </c>
      <c r="AQ646" cm="1">
        <f t="array" ref="AQ646">IF(FALSE,"True," &amp; IF(_xlfn.XLOOKUP("Service_IsAny",'Scoring_Config'!$A:$A,'Scoring_Config'!$D:$D,"Yes")="Yes",_xlfn.XLOOKUP("Service_IsAny",'Scoring_Config'!$A:$A,'Scoring_Config'!$C:$C,0),0),"False,0")</f>
        <v>0</v>
      </c>
      <c r="AR646">
        <v>0</v>
      </c>
      <c r="AS646" cm="1">
        <f t="array" ref="AS646">IF(FALSE,"True," &amp; IF(_xlfn.XLOOKUP("Service_RangeGt1000",'Scoring_Config'!$A:$A,'Scoring_Config'!$D:$D,"Yes")="Yes",_xlfn.XLOOKUP("Service_RangeGt1000",'Scoring_Config'!$A:$A,'Scoring_Config'!$C:$C,0),0),"False,0")</f>
        <v>0</v>
      </c>
      <c r="AT646" cm="1">
        <f t="array" ref="AT646">IF(FALSE,"True," &amp; IF(_xlfn.XLOOKUP("App_IsAny",'Scoring_Config'!$A:$A,'Scoring_Config'!$D:$D,"Yes")="Yes",_xlfn.XLOOKUP("App_IsAny",'Scoring_Config'!$A:$A,'Scoring_Config'!$C:$C,0),0),"False,0")</f>
        <v>0</v>
      </c>
      <c r="AU646">
        <v>1</v>
      </c>
      <c r="AV646" cm="1">
        <f t="array" ref="AV646">IF(FALSE,"True," &amp; IF(_xlfn.XLOOKUP("App_RangeGt1000",'Scoring_Config'!$A:$A,'Scoring_Config'!$D:$D,"Yes")="Yes",_xlfn.XLOOKUP("App_RangeGt1000",'Scoring_Config'!$A:$A,'Scoring_Config'!$C:$C,0),0),"False,0")</f>
        <v>0</v>
      </c>
      <c r="AW646" cm="1">
        <f t="array" ref="AW646">IF(FALSE,"True," &amp; IF(_xlfn.XLOOKUP("Action_IsDenyOrDrop",'Scoring_Config'!$A:$A,'Scoring_Config'!$D:$D,"Yes")="Yes",_xlfn.XLOOKUP("Action_IsDenyOrDrop",'Scoring_Config'!$A:$A,'Scoring_Config'!$C:$C,0),0),"False,0")</f>
        <v>0</v>
      </c>
      <c r="AX646" cm="1">
        <f t="array" ref="AX646">IF(LEFT(AW646,4)="True",0,(IF(LEFT(Y646,4)="True",IF(_xlfn.XLOOKUP("Src_IsAny",'Scoring_Config'!$A:$A,'Scoring_Config'!$D:$D,"Yes")="Yes",_xlfn.XLOOKUP("Src_IsAny",'Scoring_Config'!$A:$A,'Scoring_Config'!$C:$C,10),0),0)+IF(LEFT(Z646,4)="True",IF(_xlfn.XLOOKUP("Src_CIDR_Le_16",'Scoring_Config'!$A:$A,'Scoring_Config'!$D:$D,"Yes")="Yes",_xlfn.XLOOKUP("Src_CIDR_Le_16",'Scoring_Config'!$A:$A,'Scoring_Config'!$C:$C,10),0),0)+IF(LEFT(AA646,4)="True",IF(_xlfn.XLOOKUP("Src_CIDR_17_22",'Scoring_Config'!$A:$A,'Scoring_Config'!$D:$D,"Yes")="Yes",_xlfn.XLOOKUP("Src_CIDR_17_22",'Scoring_Config'!$A:$A,'Scoring_Config'!$C:$C,5),0),0)+IF(LEFT(AB646,4)="True",IF(_xlfn.XLOOKUP("Dst_IsAny",'Scoring_Config'!$A:$A,'Scoring_Config'!$D:$D,"Yes")="Yes",_xlfn.XLOOKUP("Dst_IsAny",'Scoring_Config'!$A:$A,'Scoring_Config'!$C:$C,10),0),0)+IF(LEFT(AC646,4)="True",IF(_xlfn.XLOOKUP("Dst_CIDR_Le_16",'Scoring_Config'!$A:$A,'Scoring_Config'!$D:$D,"Yes")="Yes",_xlfn.XLOOKUP("Dst_CIDR_Le_16",'Scoring_Config'!$A:$A,'Scoring_Config'!$C:$C,10),0),0)+IF(LEFT(AD646,4)="True",IF(_xlfn.XLOOKUP("Dst_CIDR_17_22",'Scoring_Config'!$A:$A,'Scoring_Config'!$D:$D,"Yes")="Yes",_xlfn.XLOOKUP("Dst_CIDR_17_22",'Scoring_Config'!$A:$A,'Scoring_Config'!$C:$C,5),0),0)+IF(LEFT(AE646,4)="True",IF(_xlfn.XLOOKUP("SrcZone_IsAny",'Scoring_Config'!$A:$A,'Scoring_Config'!$D:$D,"Yes")="Yes",_xlfn.XLOOKUP("SrcZone_IsAny",'Scoring_Config'!$A:$A,'Scoring_Config'!$C:$C,10),0),0)+IF(LEFT(AF646,4)="True",IF(_xlfn.XLOOKUP("DstZone_IsAny",'Scoring_Config'!$A:$A,'Scoring_Config'!$D:$D,"Yes")="Yes",_xlfn.XLOOKUP("DstZone_IsAny",'Scoring_Config'!$A:$A,'Scoring_Config'!$C:$C,10),0),0)+IF(LEFT(AG646,4)="True",IF(_xlfn.XLOOKUP("Service_Any_OR_RangeGt1000",'Scoring_Config'!$A:$A,'Scoring_Config'!$D:$D,"Yes")="Yes",_xlfn.XLOOKUP("Service_Any_OR_RangeGt1000",'Scoring_Config'!$A:$A,'Scoring_Config'!$C:$C,10),0),0)+IF(LEFT(AH646,4)="True",IF(_xlfn.XLOOKUP("App_Any_OR_RangeGt1000",'Scoring_Config'!$A:$A,'Scoring_Config'!$D:$D,"Yes")="Yes",_xlfn.XLOOKUP("App_Any_OR_RangeGt1000",'Scoring_Config'!$A:$A,'Scoring_Config'!$C:$C,10),0),0)+IF(LEFT(AI646,4)="True",IF(_xlfn.XLOOKUP("Service_Insecure_Match",'Scoring_Config'!$A:$A,'Scoring_Config'!$D:$D,"Yes")="Yes",_xlfn.XLOOKUP("Service_Insecure_Match",'Scoring_Config'!$A:$A,'Scoring_Config'!$C:$C,5),0),0)+IF(LEFT(AJ646,4)="True",IF(_xlfn.XLOOKUP("Risky_Inbound",'Scoring_Config'!$A:$A,'Scoring_Config'!$D:$D,"Yes")="Yes",_xlfn.XLOOKUP("Risky_Inbound",'Scoring_Config'!$A:$A,'Scoring_Config'!$C:$C,50),0),0)+IF(LEFT(AK646,4)="True",IF(_xlfn.XLOOKUP("Risky_Outbound",'Scoring_Config'!$A:$A,'Scoring_Config'!$D:$D,"Yes")="Yes",_xlfn.XLOOKUP("Risky_Outbound",'Scoring_Config'!$A:$A,'Scoring_Config'!$C:$C,25),0),0)+IF(LEFT(AZ646,4)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646,FIND(",",AL646)+1,100)),0)+IF(LEFT(AM646,4)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646,FIND(",",AN646)+1,100)),0)+IF(_xlfn.XLOOKUP("Profile_Scoring",'Scoring_Config'!$A:$A,'Scoring_Config'!$D:$D,"Yes")="Yes",VALUE(MID(AO646,FIND(",",AO646)+1,100)),0)+IF(_xlfn.XLOOKUP("Options_Scoring",'Scoring_Config'!$A:$A,'Scoring_Config'!$D:$D,"Yes")="Yes",VALUE(MID(AP646,FIND(",",AP646)+1,100)),0)))</f>
        <v>0</v>
      </c>
      <c r="AZ646" cm="1">
        <f t="array" ref="AZ646">IF(FALSE,"True," &amp; IF(_xlfn.XLOOKUP("Migrate_Insecure",'Scoring_Config'!$A:$A,'Scoring_Config'!$D:$D,"Yes")="Yes",_xlfn.XLOOKUP("Migrate_Insecure",'Scoring_Config'!$A:$A,'Scoring_Config'!$C:$C,10),0),"False,0")</f>
        <v>0</v>
      </c>
    </row>
    <row r="647" spans="1:52">
      <c r="A647" t="s">
        <v>1979</v>
      </c>
      <c r="B647" t="s">
        <v>2620</v>
      </c>
      <c r="C647" t="s">
        <v>3542</v>
      </c>
      <c r="D647" t="s">
        <v>3551</v>
      </c>
      <c r="E647" t="s">
        <v>3563</v>
      </c>
      <c r="F647" t="s">
        <v>3644</v>
      </c>
      <c r="G647" t="s">
        <v>381</v>
      </c>
      <c r="H647" t="s">
        <v>174</v>
      </c>
      <c r="I647" t="s">
        <v>3787</v>
      </c>
      <c r="J647" t="s">
        <v>174</v>
      </c>
      <c r="K647" t="s">
        <v>1861</v>
      </c>
      <c r="L647" t="s">
        <v>1327</v>
      </c>
      <c r="M647" t="s">
        <v>1974</v>
      </c>
      <c r="N647" t="s">
        <v>4315</v>
      </c>
      <c r="O647" t="s">
        <v>4319</v>
      </c>
      <c r="P647" t="s">
        <v>4323</v>
      </c>
      <c r="Q647" t="s">
        <v>4792</v>
      </c>
      <c r="R647" t="s">
        <v>5439</v>
      </c>
      <c r="S647" t="s">
        <v>4324</v>
      </c>
      <c r="T647" t="s">
        <v>5726</v>
      </c>
      <c r="U647" t="s">
        <v>6278</v>
      </c>
      <c r="Y647" cm="1">
        <f t="array" ref="Y647">IF(FALSE,"True," &amp; IF(_xlfn.XLOOKUP("Src_IsAny",'Scoring_Config'!$A:$A,'Scoring_Config'!$D:$D,"Yes")="Yes",_xlfn.XLOOKUP("Src_IsAny",'Scoring_Config'!$A:$A,'Scoring_Config'!$C:$C,10),0),"False,0")</f>
        <v>0</v>
      </c>
      <c r="Z647" cm="1">
        <f t="array" ref="Z647">IF(FALSE,"True," &amp; IF(_xlfn.XLOOKUP("Src_CIDR_Le_16",'Scoring_Config'!$A:$A,'Scoring_Config'!$D:$D,"Yes")="Yes",_xlfn.XLOOKUP("Src_CIDR_Le_16",'Scoring_Config'!$A:$A,'Scoring_Config'!$C:$C,10),0),"False,0")</f>
        <v>0</v>
      </c>
      <c r="AA647" cm="1">
        <f t="array" ref="AA647">IF(FALSE,"True," &amp; IF(_xlfn.XLOOKUP("Src_CIDR_17_22",'Scoring_Config'!$A:$A,'Scoring_Config'!$D:$D,"Yes")="Yes",_xlfn.XLOOKUP("Src_CIDR_17_22",'Scoring_Config'!$A:$A,'Scoring_Config'!$C:$C,5),0),"False,0")</f>
        <v>0</v>
      </c>
      <c r="AB647" cm="1">
        <f t="array" ref="AB647">IF(TRUE,"True," &amp; IF(_xlfn.XLOOKUP("Dst_IsAny",'Scoring_Config'!$A:$A,'Scoring_Config'!$D:$D,"Yes")="Yes",_xlfn.XLOOKUP("Dst_IsAny",'Scoring_Config'!$A:$A,'Scoring_Config'!$C:$C,10),0),"False,0")</f>
        <v>0</v>
      </c>
      <c r="AC647" cm="1">
        <f t="array" ref="AC647">IF(FALSE,"True," &amp; IF(_xlfn.XLOOKUP("Dst_CIDR_Le_16",'Scoring_Config'!$A:$A,'Scoring_Config'!$D:$D,"Yes")="Yes",_xlfn.XLOOKUP("Dst_CIDR_Le_16",'Scoring_Config'!$A:$A,'Scoring_Config'!$C:$C,10),0),"False,0")</f>
        <v>0</v>
      </c>
      <c r="AD647" cm="1">
        <f t="array" ref="AD647">IF(FALSE,"True," &amp; IF(_xlfn.XLOOKUP("Dst_CIDR_17_22",'Scoring_Config'!$A:$A,'Scoring_Config'!$D:$D,"Yes")="Yes",_xlfn.XLOOKUP("Dst_CIDR_17_22",'Scoring_Config'!$A:$A,'Scoring_Config'!$C:$C,5),0),"False,0")</f>
        <v>0</v>
      </c>
      <c r="AE647" cm="1">
        <f t="array" ref="AE647">IF(FALSE,"True," &amp; IF(_xlfn.XLOOKUP("SrcZone_IsAny",'Scoring_Config'!$A:$A,'Scoring_Config'!$D:$D,"Yes")="Yes",_xlfn.XLOOKUP("SrcZone_IsAny",'Scoring_Config'!$A:$A,'Scoring_Config'!$C:$C,10),0),"False,0")</f>
        <v>0</v>
      </c>
      <c r="AF647" cm="1">
        <f t="array" ref="AF647">IF(FALSE,"True," &amp; IF(_xlfn.XLOOKUP("DstZone_IsAny",'Scoring_Config'!$A:$A,'Scoring_Config'!$D:$D,"Yes")="Yes",_xlfn.XLOOKUP("DstZone_IsAny",'Scoring_Config'!$A:$A,'Scoring_Config'!$C:$C,10),0),"False,0")</f>
        <v>0</v>
      </c>
      <c r="AG647" cm="1">
        <f t="array" ref="AG64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47" cm="1">
        <f t="array" ref="AH647">IF(FALSE,"True," &amp; IF(_xlfn.XLOOKUP("App_Any_OR_RangeGt1000",'Scoring_Config'!$A:$A,'Scoring_Config'!$D:$D,"Yes")="Yes",_xlfn.XLOOKUP("App_Any_OR_RangeGt1000",'Scoring_Config'!$A:$A,'Scoring_Config'!$C:$C,10),0),"False,0")</f>
        <v>0</v>
      </c>
      <c r="AI647" cm="1">
        <f t="array" ref="AI647">IF(FALSE,"True," &amp; IF(_xlfn.XLOOKUP("Service_Insecure_Match",'Scoring_Config'!$A:$A,'Scoring_Config'!$D:$D,"Yes")="Yes",_xlfn.XLOOKUP("Service_Insecure_Match",'Scoring_Config'!$A:$A,'Scoring_Config'!$C:$C,5),0),"False,0")</f>
        <v>0</v>
      </c>
      <c r="AJ647" cm="1">
        <f t="array" ref="AJ647">IF(FALSE,"True," &amp; IF(_xlfn.XLOOKUP("Risky_Inbound",'Scoring_Config'!$A:$A,'Scoring_Config'!$D:$D,"Yes")="Yes",_xlfn.XLOOKUP("Risky_Inbound",'Scoring_Config'!$A:$A,'Scoring_Config'!$C:$C,50),0),"False,0")</f>
        <v>0</v>
      </c>
      <c r="AK647" cm="1">
        <f t="array" ref="AK647">IF(FALSE,"True," &amp; IF(_xlfn.XLOOKUP("Risky_Outbound",'Scoring_Config'!$A:$A,'Scoring_Config'!$D:$D,"Yes")="Yes",_xlfn.XLOOKUP("Risky_Outbound",'Scoring_Config'!$A:$A,'Scoring_Config'!$C:$C,25),0),"False,0")</f>
        <v>0</v>
      </c>
      <c r="AL647" t="s">
        <v>6699</v>
      </c>
      <c r="AM647" cm="1">
        <f t="array" ref="AM64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47" t="s">
        <v>6697</v>
      </c>
      <c r="AO647" t="s">
        <v>6697</v>
      </c>
      <c r="AP647" t="s">
        <v>6697</v>
      </c>
      <c r="AQ647" cm="1">
        <f t="array" ref="AQ647">IF(FALSE,"True," &amp; IF(_xlfn.XLOOKUP("Service_IsAny",'Scoring_Config'!$A:$A,'Scoring_Config'!$D:$D,"Yes")="Yes",_xlfn.XLOOKUP("Service_IsAny",'Scoring_Config'!$A:$A,'Scoring_Config'!$C:$C,0),0),"False,0")</f>
        <v>0</v>
      </c>
      <c r="AR647">
        <v>0</v>
      </c>
      <c r="AS647" cm="1">
        <f t="array" ref="AS647">IF(FALSE,"True," &amp; IF(_xlfn.XLOOKUP("Service_RangeGt1000",'Scoring_Config'!$A:$A,'Scoring_Config'!$D:$D,"Yes")="Yes",_xlfn.XLOOKUP("Service_RangeGt1000",'Scoring_Config'!$A:$A,'Scoring_Config'!$C:$C,0),0),"False,0")</f>
        <v>0</v>
      </c>
      <c r="AT647" cm="1">
        <f t="array" ref="AT647">IF(FALSE,"True," &amp; IF(_xlfn.XLOOKUP("App_IsAny",'Scoring_Config'!$A:$A,'Scoring_Config'!$D:$D,"Yes")="Yes",_xlfn.XLOOKUP("App_IsAny",'Scoring_Config'!$A:$A,'Scoring_Config'!$C:$C,0),0),"False,0")</f>
        <v>0</v>
      </c>
      <c r="AU647">
        <v>3</v>
      </c>
      <c r="AV647" cm="1">
        <f t="array" ref="AV647">IF(FALSE,"True," &amp; IF(_xlfn.XLOOKUP("App_RangeGt1000",'Scoring_Config'!$A:$A,'Scoring_Config'!$D:$D,"Yes")="Yes",_xlfn.XLOOKUP("App_RangeGt1000",'Scoring_Config'!$A:$A,'Scoring_Config'!$C:$C,0),0),"False,0")</f>
        <v>0</v>
      </c>
      <c r="AW647" cm="1">
        <f t="array" ref="AW647">IF(FALSE,"True," &amp; IF(_xlfn.XLOOKUP("Action_IsDenyOrDrop",'Scoring_Config'!$A:$A,'Scoring_Config'!$D:$D,"Yes")="Yes",_xlfn.XLOOKUP("Action_IsDenyOrDrop",'Scoring_Config'!$A:$A,'Scoring_Config'!$C:$C,0),0),"False,0")</f>
        <v>0</v>
      </c>
      <c r="AX647" cm="1">
        <f t="array" ref="AX647">IF(LEFT(AW647,4)="True",0,(IF(LEFT(Y647,4)="True",IF(_xlfn.XLOOKUP("Src_IsAny",'Scoring_Config'!$A:$A,'Scoring_Config'!$D:$D,"Yes")="Yes",_xlfn.XLOOKUP("Src_IsAny",'Scoring_Config'!$A:$A,'Scoring_Config'!$C:$C,10),0),0)+IF(LEFT(Z647,4)="True",IF(_xlfn.XLOOKUP("Src_CIDR_Le_16",'Scoring_Config'!$A:$A,'Scoring_Config'!$D:$D,"Yes")="Yes",_xlfn.XLOOKUP("Src_CIDR_Le_16",'Scoring_Config'!$A:$A,'Scoring_Config'!$C:$C,10),0),0)+IF(LEFT(AA647,4)="True",IF(_xlfn.XLOOKUP("Src_CIDR_17_22",'Scoring_Config'!$A:$A,'Scoring_Config'!$D:$D,"Yes")="Yes",_xlfn.XLOOKUP("Src_CIDR_17_22",'Scoring_Config'!$A:$A,'Scoring_Config'!$C:$C,5),0),0)+IF(LEFT(AB647,4)="True",IF(_xlfn.XLOOKUP("Dst_IsAny",'Scoring_Config'!$A:$A,'Scoring_Config'!$D:$D,"Yes")="Yes",_xlfn.XLOOKUP("Dst_IsAny",'Scoring_Config'!$A:$A,'Scoring_Config'!$C:$C,10),0),0)+IF(LEFT(AC647,4)="True",IF(_xlfn.XLOOKUP("Dst_CIDR_Le_16",'Scoring_Config'!$A:$A,'Scoring_Config'!$D:$D,"Yes")="Yes",_xlfn.XLOOKUP("Dst_CIDR_Le_16",'Scoring_Config'!$A:$A,'Scoring_Config'!$C:$C,10),0),0)+IF(LEFT(AD647,4)="True",IF(_xlfn.XLOOKUP("Dst_CIDR_17_22",'Scoring_Config'!$A:$A,'Scoring_Config'!$D:$D,"Yes")="Yes",_xlfn.XLOOKUP("Dst_CIDR_17_22",'Scoring_Config'!$A:$A,'Scoring_Config'!$C:$C,5),0),0)+IF(LEFT(AE647,4)="True",IF(_xlfn.XLOOKUP("SrcZone_IsAny",'Scoring_Config'!$A:$A,'Scoring_Config'!$D:$D,"Yes")="Yes",_xlfn.XLOOKUP("SrcZone_IsAny",'Scoring_Config'!$A:$A,'Scoring_Config'!$C:$C,10),0),0)+IF(LEFT(AF647,4)="True",IF(_xlfn.XLOOKUP("DstZone_IsAny",'Scoring_Config'!$A:$A,'Scoring_Config'!$D:$D,"Yes")="Yes",_xlfn.XLOOKUP("DstZone_IsAny",'Scoring_Config'!$A:$A,'Scoring_Config'!$C:$C,10),0),0)+IF(LEFT(AG647,4)="True",IF(_xlfn.XLOOKUP("Service_Any_OR_RangeGt1000",'Scoring_Config'!$A:$A,'Scoring_Config'!$D:$D,"Yes")="Yes",_xlfn.XLOOKUP("Service_Any_OR_RangeGt1000",'Scoring_Config'!$A:$A,'Scoring_Config'!$C:$C,10),0),0)+IF(LEFT(AH647,4)="True",IF(_xlfn.XLOOKUP("App_Any_OR_RangeGt1000",'Scoring_Config'!$A:$A,'Scoring_Config'!$D:$D,"Yes")="Yes",_xlfn.XLOOKUP("App_Any_OR_RangeGt1000",'Scoring_Config'!$A:$A,'Scoring_Config'!$C:$C,10),0),0)+IF(LEFT(AI647,4)="True",IF(_xlfn.XLOOKUP("Service_Insecure_Match",'Scoring_Config'!$A:$A,'Scoring_Config'!$D:$D,"Yes")="Yes",_xlfn.XLOOKUP("Service_Insecure_Match",'Scoring_Config'!$A:$A,'Scoring_Config'!$C:$C,5),0),0)+IF(LEFT(AJ647,4)="True",IF(_xlfn.XLOOKUP("Risky_Inbound",'Scoring_Config'!$A:$A,'Scoring_Config'!$D:$D,"Yes")="Yes",_xlfn.XLOOKUP("Risky_Inbound",'Scoring_Config'!$A:$A,'Scoring_Config'!$C:$C,50),0),0)+IF(LEFT(AK647,4)="True",IF(_xlfn.XLOOKUP("Risky_Outbound",'Scoring_Config'!$A:$A,'Scoring_Config'!$D:$D,"Yes")="Yes",_xlfn.XLOOKUP("Risky_Outbound",'Scoring_Config'!$A:$A,'Scoring_Config'!$C:$C,25),0),0)+IF(LEFT(AZ647,4)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647,FIND(",",AL647)+1,100)),0)+IF(LEFT(AM647,4)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647,FIND(",",AN647)+1,100)),0)+IF(_xlfn.XLOOKUP("Profile_Scoring",'Scoring_Config'!$A:$A,'Scoring_Config'!$D:$D,"Yes")="Yes",VALUE(MID(AO647,FIND(",",AO647)+1,100)),0)+IF(_xlfn.XLOOKUP("Options_Scoring",'Scoring_Config'!$A:$A,'Scoring_Config'!$D:$D,"Yes")="Yes",VALUE(MID(AP647,FIND(",",AP647)+1,100)),0)))</f>
        <v>0</v>
      </c>
      <c r="AZ647" cm="1">
        <f t="array" ref="AZ647">IF(FALSE,"True," &amp; IF(_xlfn.XLOOKUP("Migrate_Insecure",'Scoring_Config'!$A:$A,'Scoring_Config'!$D:$D,"Yes")="Yes",_xlfn.XLOOKUP("Migrate_Insecure",'Scoring_Config'!$A:$A,'Scoring_Config'!$C:$C,10),0),"False,0")</f>
        <v>0</v>
      </c>
    </row>
    <row r="648" spans="1:52">
      <c r="A648" t="s">
        <v>1979</v>
      </c>
      <c r="B648" t="s">
        <v>2621</v>
      </c>
      <c r="C648" t="s">
        <v>3542</v>
      </c>
      <c r="D648" t="s">
        <v>3545</v>
      </c>
      <c r="E648" t="s">
        <v>3563</v>
      </c>
      <c r="F648" t="s">
        <v>3644</v>
      </c>
      <c r="G648" t="s">
        <v>382</v>
      </c>
      <c r="H648" t="s">
        <v>174</v>
      </c>
      <c r="I648" t="s">
        <v>4093</v>
      </c>
      <c r="J648" t="s">
        <v>896</v>
      </c>
      <c r="K648" t="s">
        <v>1662</v>
      </c>
      <c r="L648" t="s">
        <v>1327</v>
      </c>
      <c r="M648" t="s">
        <v>1974</v>
      </c>
      <c r="N648" t="s">
        <v>4315</v>
      </c>
      <c r="O648" t="s">
        <v>4319</v>
      </c>
      <c r="P648" t="s">
        <v>4321</v>
      </c>
      <c r="Q648" t="s">
        <v>4793</v>
      </c>
      <c r="R648" t="s">
        <v>5437</v>
      </c>
      <c r="S648" t="s">
        <v>5440</v>
      </c>
      <c r="T648" t="s">
        <v>5701</v>
      </c>
      <c r="U648" t="s">
        <v>6279</v>
      </c>
      <c r="Y648" cm="1">
        <f t="array" ref="Y648">IF(FALSE,"True," &amp; IF(_xlfn.XLOOKUP("Src_IsAny",'Scoring_Config'!$A:$A,'Scoring_Config'!$D:$D,"Yes")="Yes",_xlfn.XLOOKUP("Src_IsAny",'Scoring_Config'!$A:$A,'Scoring_Config'!$C:$C,10),0),"False,0")</f>
        <v>0</v>
      </c>
      <c r="Z648" cm="1">
        <f t="array" ref="Z648">IF(FALSE,"True," &amp; IF(_xlfn.XLOOKUP("Src_CIDR_Le_16",'Scoring_Config'!$A:$A,'Scoring_Config'!$D:$D,"Yes")="Yes",_xlfn.XLOOKUP("Src_CIDR_Le_16",'Scoring_Config'!$A:$A,'Scoring_Config'!$C:$C,10),0),"False,0")</f>
        <v>0</v>
      </c>
      <c r="AA648" cm="1">
        <f t="array" ref="AA648">IF(FALSE,"True," &amp; IF(_xlfn.XLOOKUP("Src_CIDR_17_22",'Scoring_Config'!$A:$A,'Scoring_Config'!$D:$D,"Yes")="Yes",_xlfn.XLOOKUP("Src_CIDR_17_22",'Scoring_Config'!$A:$A,'Scoring_Config'!$C:$C,5),0),"False,0")</f>
        <v>0</v>
      </c>
      <c r="AB648" cm="1">
        <f t="array" ref="AB648">IF(FALSE,"True," &amp; IF(_xlfn.XLOOKUP("Dst_IsAny",'Scoring_Config'!$A:$A,'Scoring_Config'!$D:$D,"Yes")="Yes",_xlfn.XLOOKUP("Dst_IsAny",'Scoring_Config'!$A:$A,'Scoring_Config'!$C:$C,10),0),"False,0")</f>
        <v>0</v>
      </c>
      <c r="AC648" cm="1">
        <f t="array" ref="AC648">IF(FALSE,"True," &amp; IF(_xlfn.XLOOKUP("Dst_CIDR_Le_16",'Scoring_Config'!$A:$A,'Scoring_Config'!$D:$D,"Yes")="Yes",_xlfn.XLOOKUP("Dst_CIDR_Le_16",'Scoring_Config'!$A:$A,'Scoring_Config'!$C:$C,10),0),"False,0")</f>
        <v>0</v>
      </c>
      <c r="AD648" cm="1">
        <f t="array" ref="AD648">IF(FALSE,"True," &amp; IF(_xlfn.XLOOKUP("Dst_CIDR_17_22",'Scoring_Config'!$A:$A,'Scoring_Config'!$D:$D,"Yes")="Yes",_xlfn.XLOOKUP("Dst_CIDR_17_22",'Scoring_Config'!$A:$A,'Scoring_Config'!$C:$C,5),0),"False,0")</f>
        <v>0</v>
      </c>
      <c r="AE648" cm="1">
        <f t="array" ref="AE648">IF(FALSE,"True," &amp; IF(_xlfn.XLOOKUP("SrcZone_IsAny",'Scoring_Config'!$A:$A,'Scoring_Config'!$D:$D,"Yes")="Yes",_xlfn.XLOOKUP("SrcZone_IsAny",'Scoring_Config'!$A:$A,'Scoring_Config'!$C:$C,10),0),"False,0")</f>
        <v>0</v>
      </c>
      <c r="AF648" cm="1">
        <f t="array" ref="AF648">IF(FALSE,"True," &amp; IF(_xlfn.XLOOKUP("DstZone_IsAny",'Scoring_Config'!$A:$A,'Scoring_Config'!$D:$D,"Yes")="Yes",_xlfn.XLOOKUP("DstZone_IsAny",'Scoring_Config'!$A:$A,'Scoring_Config'!$C:$C,10),0),"False,0")</f>
        <v>0</v>
      </c>
      <c r="AG648" cm="1">
        <f t="array" ref="AG64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48" cm="1">
        <f t="array" ref="AH648">IF(FALSE,"True," &amp; IF(_xlfn.XLOOKUP("App_Any_OR_RangeGt1000",'Scoring_Config'!$A:$A,'Scoring_Config'!$D:$D,"Yes")="Yes",_xlfn.XLOOKUP("App_Any_OR_RangeGt1000",'Scoring_Config'!$A:$A,'Scoring_Config'!$C:$C,10),0),"False,0")</f>
        <v>0</v>
      </c>
      <c r="AI648" cm="1">
        <f t="array" ref="AI648">IF(FALSE,"True," &amp; IF(_xlfn.XLOOKUP("Service_Insecure_Match",'Scoring_Config'!$A:$A,'Scoring_Config'!$D:$D,"Yes")="Yes",_xlfn.XLOOKUP("Service_Insecure_Match",'Scoring_Config'!$A:$A,'Scoring_Config'!$C:$C,5),0),"False,0")</f>
        <v>0</v>
      </c>
      <c r="AJ648" cm="1">
        <f t="array" ref="AJ648">IF(FALSE,"True," &amp; IF(_xlfn.XLOOKUP("Risky_Inbound",'Scoring_Config'!$A:$A,'Scoring_Config'!$D:$D,"Yes")="Yes",_xlfn.XLOOKUP("Risky_Inbound",'Scoring_Config'!$A:$A,'Scoring_Config'!$C:$C,50),0),"False,0")</f>
        <v>0</v>
      </c>
      <c r="AK648" cm="1">
        <f t="array" ref="AK648">IF(FALSE,"True," &amp; IF(_xlfn.XLOOKUP("Risky_Outbound",'Scoring_Config'!$A:$A,'Scoring_Config'!$D:$D,"Yes")="Yes",_xlfn.XLOOKUP("Risky_Outbound",'Scoring_Config'!$A:$A,'Scoring_Config'!$C:$C,25),0),"False,0")</f>
        <v>0</v>
      </c>
      <c r="AL648" t="s">
        <v>6700</v>
      </c>
      <c r="AM648" cm="1">
        <f t="array" ref="AM64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48" t="s">
        <v>6697</v>
      </c>
      <c r="AO648" t="s">
        <v>6697</v>
      </c>
      <c r="AP648" t="s">
        <v>6697</v>
      </c>
      <c r="AQ648" cm="1">
        <f t="array" ref="AQ648">IF(FALSE,"True," &amp; IF(_xlfn.XLOOKUP("Service_IsAny",'Scoring_Config'!$A:$A,'Scoring_Config'!$D:$D,"Yes")="Yes",_xlfn.XLOOKUP("Service_IsAny",'Scoring_Config'!$A:$A,'Scoring_Config'!$C:$C,0),0),"False,0")</f>
        <v>0</v>
      </c>
      <c r="AR648">
        <v>0</v>
      </c>
      <c r="AS648" cm="1">
        <f t="array" ref="AS648">IF(FALSE,"True," &amp; IF(_xlfn.XLOOKUP("Service_RangeGt1000",'Scoring_Config'!$A:$A,'Scoring_Config'!$D:$D,"Yes")="Yes",_xlfn.XLOOKUP("Service_RangeGt1000",'Scoring_Config'!$A:$A,'Scoring_Config'!$C:$C,0),0),"False,0")</f>
        <v>0</v>
      </c>
      <c r="AT648" cm="1">
        <f t="array" ref="AT648">IF(FALSE,"True," &amp; IF(_xlfn.XLOOKUP("App_IsAny",'Scoring_Config'!$A:$A,'Scoring_Config'!$D:$D,"Yes")="Yes",_xlfn.XLOOKUP("App_IsAny",'Scoring_Config'!$A:$A,'Scoring_Config'!$C:$C,0),0),"False,0")</f>
        <v>0</v>
      </c>
      <c r="AU648">
        <v>2</v>
      </c>
      <c r="AV648" cm="1">
        <f t="array" ref="AV648">IF(FALSE,"True," &amp; IF(_xlfn.XLOOKUP("App_RangeGt1000",'Scoring_Config'!$A:$A,'Scoring_Config'!$D:$D,"Yes")="Yes",_xlfn.XLOOKUP("App_RangeGt1000",'Scoring_Config'!$A:$A,'Scoring_Config'!$C:$C,0),0),"False,0")</f>
        <v>0</v>
      </c>
      <c r="AW648" cm="1">
        <f t="array" ref="AW648">IF(FALSE,"True," &amp; IF(_xlfn.XLOOKUP("Action_IsDenyOrDrop",'Scoring_Config'!$A:$A,'Scoring_Config'!$D:$D,"Yes")="Yes",_xlfn.XLOOKUP("Action_IsDenyOrDrop",'Scoring_Config'!$A:$A,'Scoring_Config'!$C:$C,0),0),"False,0")</f>
        <v>0</v>
      </c>
      <c r="AX648" cm="1">
        <f t="array" ref="AX648">IF(LEFT(AW648,4)="True",0,(IF(LEFT(Y648,4)="True",IF(_xlfn.XLOOKUP("Src_IsAny",'Scoring_Config'!$A:$A,'Scoring_Config'!$D:$D,"Yes")="Yes",_xlfn.XLOOKUP("Src_IsAny",'Scoring_Config'!$A:$A,'Scoring_Config'!$C:$C,10),0),0)+IF(LEFT(Z648,4)="True",IF(_xlfn.XLOOKUP("Src_CIDR_Le_16",'Scoring_Config'!$A:$A,'Scoring_Config'!$D:$D,"Yes")="Yes",_xlfn.XLOOKUP("Src_CIDR_Le_16",'Scoring_Config'!$A:$A,'Scoring_Config'!$C:$C,10),0),0)+IF(LEFT(AA648,4)="True",IF(_xlfn.XLOOKUP("Src_CIDR_17_22",'Scoring_Config'!$A:$A,'Scoring_Config'!$D:$D,"Yes")="Yes",_xlfn.XLOOKUP("Src_CIDR_17_22",'Scoring_Config'!$A:$A,'Scoring_Config'!$C:$C,5),0),0)+IF(LEFT(AB648,4)="True",IF(_xlfn.XLOOKUP("Dst_IsAny",'Scoring_Config'!$A:$A,'Scoring_Config'!$D:$D,"Yes")="Yes",_xlfn.XLOOKUP("Dst_IsAny",'Scoring_Config'!$A:$A,'Scoring_Config'!$C:$C,10),0),0)+IF(LEFT(AC648,4)="True",IF(_xlfn.XLOOKUP("Dst_CIDR_Le_16",'Scoring_Config'!$A:$A,'Scoring_Config'!$D:$D,"Yes")="Yes",_xlfn.XLOOKUP("Dst_CIDR_Le_16",'Scoring_Config'!$A:$A,'Scoring_Config'!$C:$C,10),0),0)+IF(LEFT(AD648,4)="True",IF(_xlfn.XLOOKUP("Dst_CIDR_17_22",'Scoring_Config'!$A:$A,'Scoring_Config'!$D:$D,"Yes")="Yes",_xlfn.XLOOKUP("Dst_CIDR_17_22",'Scoring_Config'!$A:$A,'Scoring_Config'!$C:$C,5),0),0)+IF(LEFT(AE648,4)="True",IF(_xlfn.XLOOKUP("SrcZone_IsAny",'Scoring_Config'!$A:$A,'Scoring_Config'!$D:$D,"Yes")="Yes",_xlfn.XLOOKUP("SrcZone_IsAny",'Scoring_Config'!$A:$A,'Scoring_Config'!$C:$C,10),0),0)+IF(LEFT(AF648,4)="True",IF(_xlfn.XLOOKUP("DstZone_IsAny",'Scoring_Config'!$A:$A,'Scoring_Config'!$D:$D,"Yes")="Yes",_xlfn.XLOOKUP("DstZone_IsAny",'Scoring_Config'!$A:$A,'Scoring_Config'!$C:$C,10),0),0)+IF(LEFT(AG648,4)="True",IF(_xlfn.XLOOKUP("Service_Any_OR_RangeGt1000",'Scoring_Config'!$A:$A,'Scoring_Config'!$D:$D,"Yes")="Yes",_xlfn.XLOOKUP("Service_Any_OR_RangeGt1000",'Scoring_Config'!$A:$A,'Scoring_Config'!$C:$C,10),0),0)+IF(LEFT(AH648,4)="True",IF(_xlfn.XLOOKUP("App_Any_OR_RangeGt1000",'Scoring_Config'!$A:$A,'Scoring_Config'!$D:$D,"Yes")="Yes",_xlfn.XLOOKUP("App_Any_OR_RangeGt1000",'Scoring_Config'!$A:$A,'Scoring_Config'!$C:$C,10),0),0)+IF(LEFT(AI648,4)="True",IF(_xlfn.XLOOKUP("Service_Insecure_Match",'Scoring_Config'!$A:$A,'Scoring_Config'!$D:$D,"Yes")="Yes",_xlfn.XLOOKUP("Service_Insecure_Match",'Scoring_Config'!$A:$A,'Scoring_Config'!$C:$C,5),0),0)+IF(LEFT(AJ648,4)="True",IF(_xlfn.XLOOKUP("Risky_Inbound",'Scoring_Config'!$A:$A,'Scoring_Config'!$D:$D,"Yes")="Yes",_xlfn.XLOOKUP("Risky_Inbound",'Scoring_Config'!$A:$A,'Scoring_Config'!$C:$C,50),0),0)+IF(LEFT(AK648,4)="True",IF(_xlfn.XLOOKUP("Risky_Outbound",'Scoring_Config'!$A:$A,'Scoring_Config'!$D:$D,"Yes")="Yes",_xlfn.XLOOKUP("Risky_Outbound",'Scoring_Config'!$A:$A,'Scoring_Config'!$C:$C,25),0),0)+IF(LEFT(AZ648,4)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648,FIND(",",AL648)+1,100)),0)+IF(LEFT(AM648,4)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648,FIND(",",AN648)+1,100)),0)+IF(_xlfn.XLOOKUP("Profile_Scoring",'Scoring_Config'!$A:$A,'Scoring_Config'!$D:$D,"Yes")="Yes",VALUE(MID(AO648,FIND(",",AO648)+1,100)),0)+IF(_xlfn.XLOOKUP("Options_Scoring",'Scoring_Config'!$A:$A,'Scoring_Config'!$D:$D,"Yes")="Yes",VALUE(MID(AP648,FIND(",",AP648)+1,100)),0)))</f>
        <v>0</v>
      </c>
      <c r="AZ648" cm="1">
        <f t="array" ref="AZ648">IF(FALSE,"True," &amp; IF(_xlfn.XLOOKUP("Migrate_Insecure",'Scoring_Config'!$A:$A,'Scoring_Config'!$D:$D,"Yes")="Yes",_xlfn.XLOOKUP("Migrate_Insecure",'Scoring_Config'!$A:$A,'Scoring_Config'!$C:$C,10),0),"False,0")</f>
        <v>0</v>
      </c>
    </row>
    <row r="649" spans="1:52">
      <c r="A649" t="s">
        <v>1979</v>
      </c>
      <c r="B649" t="s">
        <v>2622</v>
      </c>
      <c r="C649" t="s">
        <v>3542</v>
      </c>
      <c r="D649" t="s">
        <v>3545</v>
      </c>
      <c r="E649" t="s">
        <v>3563</v>
      </c>
      <c r="F649" t="s">
        <v>3785</v>
      </c>
      <c r="G649" t="s">
        <v>383</v>
      </c>
      <c r="H649" t="s">
        <v>174</v>
      </c>
      <c r="I649" t="s">
        <v>4183</v>
      </c>
      <c r="J649" t="s">
        <v>1013</v>
      </c>
      <c r="K649" t="s">
        <v>1662</v>
      </c>
      <c r="L649" t="s">
        <v>1327</v>
      </c>
      <c r="M649" t="s">
        <v>1974</v>
      </c>
      <c r="N649" t="s">
        <v>4315</v>
      </c>
      <c r="O649" t="s">
        <v>4319</v>
      </c>
      <c r="P649" t="s">
        <v>4321</v>
      </c>
      <c r="Q649" t="s">
        <v>4794</v>
      </c>
      <c r="R649" t="s">
        <v>5439</v>
      </c>
      <c r="S649" t="s">
        <v>4324</v>
      </c>
      <c r="T649" t="s">
        <v>5726</v>
      </c>
      <c r="U649" t="s">
        <v>6280</v>
      </c>
      <c r="Y649" cm="1">
        <f t="array" ref="Y649">IF(FALSE,"True," &amp; IF(_xlfn.XLOOKUP("Src_IsAny",'Scoring_Config'!$A:$A,'Scoring_Config'!$D:$D,"Yes")="Yes",_xlfn.XLOOKUP("Src_IsAny",'Scoring_Config'!$A:$A,'Scoring_Config'!$C:$C,10),0),"False,0")</f>
        <v>0</v>
      </c>
      <c r="Z649" cm="1">
        <f t="array" ref="Z649">IF(FALSE,"True," &amp; IF(_xlfn.XLOOKUP("Src_CIDR_Le_16",'Scoring_Config'!$A:$A,'Scoring_Config'!$D:$D,"Yes")="Yes",_xlfn.XLOOKUP("Src_CIDR_Le_16",'Scoring_Config'!$A:$A,'Scoring_Config'!$C:$C,10),0),"False,0")</f>
        <v>0</v>
      </c>
      <c r="AA649" cm="1">
        <f t="array" ref="AA649">IF(FALSE,"True," &amp; IF(_xlfn.XLOOKUP("Src_CIDR_17_22",'Scoring_Config'!$A:$A,'Scoring_Config'!$D:$D,"Yes")="Yes",_xlfn.XLOOKUP("Src_CIDR_17_22",'Scoring_Config'!$A:$A,'Scoring_Config'!$C:$C,5),0),"False,0")</f>
        <v>0</v>
      </c>
      <c r="AB649" cm="1">
        <f t="array" ref="AB649">IF(FALSE,"True," &amp; IF(_xlfn.XLOOKUP("Dst_IsAny",'Scoring_Config'!$A:$A,'Scoring_Config'!$D:$D,"Yes")="Yes",_xlfn.XLOOKUP("Dst_IsAny",'Scoring_Config'!$A:$A,'Scoring_Config'!$C:$C,10),0),"False,0")</f>
        <v>0</v>
      </c>
      <c r="AC649" cm="1">
        <f t="array" ref="AC649">IF(FALSE,"True," &amp; IF(_xlfn.XLOOKUP("Dst_CIDR_Le_16",'Scoring_Config'!$A:$A,'Scoring_Config'!$D:$D,"Yes")="Yes",_xlfn.XLOOKUP("Dst_CIDR_Le_16",'Scoring_Config'!$A:$A,'Scoring_Config'!$C:$C,10),0),"False,0")</f>
        <v>0</v>
      </c>
      <c r="AD649" cm="1">
        <f t="array" ref="AD649">IF(FALSE,"True," &amp; IF(_xlfn.XLOOKUP("Dst_CIDR_17_22",'Scoring_Config'!$A:$A,'Scoring_Config'!$D:$D,"Yes")="Yes",_xlfn.XLOOKUP("Dst_CIDR_17_22",'Scoring_Config'!$A:$A,'Scoring_Config'!$C:$C,5),0),"False,0")</f>
        <v>0</v>
      </c>
      <c r="AE649" cm="1">
        <f t="array" ref="AE649">IF(FALSE,"True," &amp; IF(_xlfn.XLOOKUP("SrcZone_IsAny",'Scoring_Config'!$A:$A,'Scoring_Config'!$D:$D,"Yes")="Yes",_xlfn.XLOOKUP("SrcZone_IsAny",'Scoring_Config'!$A:$A,'Scoring_Config'!$C:$C,10),0),"False,0")</f>
        <v>0</v>
      </c>
      <c r="AF649" cm="1">
        <f t="array" ref="AF649">IF(FALSE,"True," &amp; IF(_xlfn.XLOOKUP("DstZone_IsAny",'Scoring_Config'!$A:$A,'Scoring_Config'!$D:$D,"Yes")="Yes",_xlfn.XLOOKUP("DstZone_IsAny",'Scoring_Config'!$A:$A,'Scoring_Config'!$C:$C,10),0),"False,0")</f>
        <v>0</v>
      </c>
      <c r="AG649" cm="1">
        <f t="array" ref="AG64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49" cm="1">
        <f t="array" ref="AH649">IF(FALSE,"True," &amp; IF(_xlfn.XLOOKUP("App_Any_OR_RangeGt1000",'Scoring_Config'!$A:$A,'Scoring_Config'!$D:$D,"Yes")="Yes",_xlfn.XLOOKUP("App_Any_OR_RangeGt1000",'Scoring_Config'!$A:$A,'Scoring_Config'!$C:$C,10),0),"False,0")</f>
        <v>0</v>
      </c>
      <c r="AI649" cm="1">
        <f t="array" ref="AI649">IF(FALSE,"True," &amp; IF(_xlfn.XLOOKUP("Service_Insecure_Match",'Scoring_Config'!$A:$A,'Scoring_Config'!$D:$D,"Yes")="Yes",_xlfn.XLOOKUP("Service_Insecure_Match",'Scoring_Config'!$A:$A,'Scoring_Config'!$C:$C,5),0),"False,0")</f>
        <v>0</v>
      </c>
      <c r="AJ649" cm="1">
        <f t="array" ref="AJ649">IF(FALSE,"True," &amp; IF(_xlfn.XLOOKUP("Risky_Inbound",'Scoring_Config'!$A:$A,'Scoring_Config'!$D:$D,"Yes")="Yes",_xlfn.XLOOKUP("Risky_Inbound",'Scoring_Config'!$A:$A,'Scoring_Config'!$C:$C,50),0),"False,0")</f>
        <v>0</v>
      </c>
      <c r="AK649" cm="1">
        <f t="array" ref="AK649">IF(FALSE,"True," &amp; IF(_xlfn.XLOOKUP("Risky_Outbound",'Scoring_Config'!$A:$A,'Scoring_Config'!$D:$D,"Yes")="Yes",_xlfn.XLOOKUP("Risky_Outbound",'Scoring_Config'!$A:$A,'Scoring_Config'!$C:$C,25),0),"False,0")</f>
        <v>0</v>
      </c>
      <c r="AL649" t="s">
        <v>6700</v>
      </c>
      <c r="AM649" cm="1">
        <f t="array" ref="AM64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49" t="s">
        <v>6697</v>
      </c>
      <c r="AO649" t="s">
        <v>6697</v>
      </c>
      <c r="AP649" t="s">
        <v>6697</v>
      </c>
      <c r="AQ649" cm="1">
        <f t="array" ref="AQ649">IF(FALSE,"True," &amp; IF(_xlfn.XLOOKUP("Service_IsAny",'Scoring_Config'!$A:$A,'Scoring_Config'!$D:$D,"Yes")="Yes",_xlfn.XLOOKUP("Service_IsAny",'Scoring_Config'!$A:$A,'Scoring_Config'!$C:$C,0),0),"False,0")</f>
        <v>0</v>
      </c>
      <c r="AR649">
        <v>0</v>
      </c>
      <c r="AS649" cm="1">
        <f t="array" ref="AS649">IF(FALSE,"True," &amp; IF(_xlfn.XLOOKUP("Service_RangeGt1000",'Scoring_Config'!$A:$A,'Scoring_Config'!$D:$D,"Yes")="Yes",_xlfn.XLOOKUP("Service_RangeGt1000",'Scoring_Config'!$A:$A,'Scoring_Config'!$C:$C,0),0),"False,0")</f>
        <v>0</v>
      </c>
      <c r="AT649" cm="1">
        <f t="array" ref="AT649">IF(FALSE,"True," &amp; IF(_xlfn.XLOOKUP("App_IsAny",'Scoring_Config'!$A:$A,'Scoring_Config'!$D:$D,"Yes")="Yes",_xlfn.XLOOKUP("App_IsAny",'Scoring_Config'!$A:$A,'Scoring_Config'!$C:$C,0),0),"False,0")</f>
        <v>0</v>
      </c>
      <c r="AU649">
        <v>2</v>
      </c>
      <c r="AV649" cm="1">
        <f t="array" ref="AV649">IF(FALSE,"True," &amp; IF(_xlfn.XLOOKUP("App_RangeGt1000",'Scoring_Config'!$A:$A,'Scoring_Config'!$D:$D,"Yes")="Yes",_xlfn.XLOOKUP("App_RangeGt1000",'Scoring_Config'!$A:$A,'Scoring_Config'!$C:$C,0),0),"False,0")</f>
        <v>0</v>
      </c>
      <c r="AW649" cm="1">
        <f t="array" ref="AW649">IF(FALSE,"True," &amp; IF(_xlfn.XLOOKUP("Action_IsDenyOrDrop",'Scoring_Config'!$A:$A,'Scoring_Config'!$D:$D,"Yes")="Yes",_xlfn.XLOOKUP("Action_IsDenyOrDrop",'Scoring_Config'!$A:$A,'Scoring_Config'!$C:$C,0),0),"False,0")</f>
        <v>0</v>
      </c>
      <c r="AX649" cm="1">
        <f t="array" ref="AX649">IF(LEFT(AW649,4)="True",0,(IF(LEFT(Y649,4)="True",IF(_xlfn.XLOOKUP("Src_IsAny",'Scoring_Config'!$A:$A,'Scoring_Config'!$D:$D,"Yes")="Yes",_xlfn.XLOOKUP("Src_IsAny",'Scoring_Config'!$A:$A,'Scoring_Config'!$C:$C,10),0),0)+IF(LEFT(Z649,4)="True",IF(_xlfn.XLOOKUP("Src_CIDR_Le_16",'Scoring_Config'!$A:$A,'Scoring_Config'!$D:$D,"Yes")="Yes",_xlfn.XLOOKUP("Src_CIDR_Le_16",'Scoring_Config'!$A:$A,'Scoring_Config'!$C:$C,10),0),0)+IF(LEFT(AA649,4)="True",IF(_xlfn.XLOOKUP("Src_CIDR_17_22",'Scoring_Config'!$A:$A,'Scoring_Config'!$D:$D,"Yes")="Yes",_xlfn.XLOOKUP("Src_CIDR_17_22",'Scoring_Config'!$A:$A,'Scoring_Config'!$C:$C,5),0),0)+IF(LEFT(AB649,4)="True",IF(_xlfn.XLOOKUP("Dst_IsAny",'Scoring_Config'!$A:$A,'Scoring_Config'!$D:$D,"Yes")="Yes",_xlfn.XLOOKUP("Dst_IsAny",'Scoring_Config'!$A:$A,'Scoring_Config'!$C:$C,10),0),0)+IF(LEFT(AC649,4)="True",IF(_xlfn.XLOOKUP("Dst_CIDR_Le_16",'Scoring_Config'!$A:$A,'Scoring_Config'!$D:$D,"Yes")="Yes",_xlfn.XLOOKUP("Dst_CIDR_Le_16",'Scoring_Config'!$A:$A,'Scoring_Config'!$C:$C,10),0),0)+IF(LEFT(AD649,4)="True",IF(_xlfn.XLOOKUP("Dst_CIDR_17_22",'Scoring_Config'!$A:$A,'Scoring_Config'!$D:$D,"Yes")="Yes",_xlfn.XLOOKUP("Dst_CIDR_17_22",'Scoring_Config'!$A:$A,'Scoring_Config'!$C:$C,5),0),0)+IF(LEFT(AE649,4)="True",IF(_xlfn.XLOOKUP("SrcZone_IsAny",'Scoring_Config'!$A:$A,'Scoring_Config'!$D:$D,"Yes")="Yes",_xlfn.XLOOKUP("SrcZone_IsAny",'Scoring_Config'!$A:$A,'Scoring_Config'!$C:$C,10),0),0)+IF(LEFT(AF649,4)="True",IF(_xlfn.XLOOKUP("DstZone_IsAny",'Scoring_Config'!$A:$A,'Scoring_Config'!$D:$D,"Yes")="Yes",_xlfn.XLOOKUP("DstZone_IsAny",'Scoring_Config'!$A:$A,'Scoring_Config'!$C:$C,10),0),0)+IF(LEFT(AG649,4)="True",IF(_xlfn.XLOOKUP("Service_Any_OR_RangeGt1000",'Scoring_Config'!$A:$A,'Scoring_Config'!$D:$D,"Yes")="Yes",_xlfn.XLOOKUP("Service_Any_OR_RangeGt1000",'Scoring_Config'!$A:$A,'Scoring_Config'!$C:$C,10),0),0)+IF(LEFT(AH649,4)="True",IF(_xlfn.XLOOKUP("App_Any_OR_RangeGt1000",'Scoring_Config'!$A:$A,'Scoring_Config'!$D:$D,"Yes")="Yes",_xlfn.XLOOKUP("App_Any_OR_RangeGt1000",'Scoring_Config'!$A:$A,'Scoring_Config'!$C:$C,10),0),0)+IF(LEFT(AI649,4)="True",IF(_xlfn.XLOOKUP("Service_Insecure_Match",'Scoring_Config'!$A:$A,'Scoring_Config'!$D:$D,"Yes")="Yes",_xlfn.XLOOKUP("Service_Insecure_Match",'Scoring_Config'!$A:$A,'Scoring_Config'!$C:$C,5),0),0)+IF(LEFT(AJ649,4)="True",IF(_xlfn.XLOOKUP("Risky_Inbound",'Scoring_Config'!$A:$A,'Scoring_Config'!$D:$D,"Yes")="Yes",_xlfn.XLOOKUP("Risky_Inbound",'Scoring_Config'!$A:$A,'Scoring_Config'!$C:$C,50),0),0)+IF(LEFT(AK649,4)="True",IF(_xlfn.XLOOKUP("Risky_Outbound",'Scoring_Config'!$A:$A,'Scoring_Config'!$D:$D,"Yes")="Yes",_xlfn.XLOOKUP("Risky_Outbound",'Scoring_Config'!$A:$A,'Scoring_Config'!$C:$C,25),0),0)+IF(LEFT(AZ649,4)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649,FIND(",",AL649)+1,100)),0)+IF(LEFT(AM649,4)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649,FIND(",",AN649)+1,100)),0)+IF(_xlfn.XLOOKUP("Profile_Scoring",'Scoring_Config'!$A:$A,'Scoring_Config'!$D:$D,"Yes")="Yes",VALUE(MID(AO649,FIND(",",AO649)+1,100)),0)+IF(_xlfn.XLOOKUP("Options_Scoring",'Scoring_Config'!$A:$A,'Scoring_Config'!$D:$D,"Yes")="Yes",VALUE(MID(AP649,FIND(",",AP649)+1,100)),0)))</f>
        <v>0</v>
      </c>
      <c r="AZ649" cm="1">
        <f t="array" ref="AZ649">IF(FALSE,"True," &amp; IF(_xlfn.XLOOKUP("Migrate_Insecure",'Scoring_Config'!$A:$A,'Scoring_Config'!$D:$D,"Yes")="Yes",_xlfn.XLOOKUP("Migrate_Insecure",'Scoring_Config'!$A:$A,'Scoring_Config'!$C:$C,10),0),"False,0")</f>
        <v>0</v>
      </c>
    </row>
    <row r="650" spans="1:52">
      <c r="A650" t="s">
        <v>1979</v>
      </c>
      <c r="B650" t="s">
        <v>2623</v>
      </c>
      <c r="C650" t="s">
        <v>3542</v>
      </c>
      <c r="D650" t="s">
        <v>3545</v>
      </c>
      <c r="E650" t="s">
        <v>3563</v>
      </c>
      <c r="F650" t="s">
        <v>3643</v>
      </c>
      <c r="G650" t="s">
        <v>212</v>
      </c>
      <c r="H650" t="s">
        <v>174</v>
      </c>
      <c r="I650" t="s">
        <v>3790</v>
      </c>
      <c r="J650" t="s">
        <v>1014</v>
      </c>
      <c r="K650" t="s">
        <v>1667</v>
      </c>
      <c r="L650" t="s">
        <v>1327</v>
      </c>
      <c r="M650" t="s">
        <v>1974</v>
      </c>
      <c r="N650" t="s">
        <v>4315</v>
      </c>
      <c r="O650" t="s">
        <v>4319</v>
      </c>
      <c r="P650" t="s">
        <v>4323</v>
      </c>
      <c r="Q650" t="s">
        <v>4795</v>
      </c>
      <c r="R650" t="s">
        <v>5439</v>
      </c>
      <c r="S650" t="s">
        <v>4324</v>
      </c>
      <c r="T650" t="s">
        <v>5726</v>
      </c>
      <c r="U650" t="s">
        <v>6281</v>
      </c>
      <c r="Y650" cm="1">
        <f t="array" ref="Y650">IF(FALSE,"True," &amp; IF(_xlfn.XLOOKUP("Src_IsAny",'Scoring_Config'!$A:$A,'Scoring_Config'!$D:$D,"Yes")="Yes",_xlfn.XLOOKUP("Src_IsAny",'Scoring_Config'!$A:$A,'Scoring_Config'!$C:$C,10),0),"False,0")</f>
        <v>0</v>
      </c>
      <c r="Z650" cm="1">
        <f t="array" ref="Z650">IF(FALSE,"True," &amp; IF(_xlfn.XLOOKUP("Src_CIDR_Le_16",'Scoring_Config'!$A:$A,'Scoring_Config'!$D:$D,"Yes")="Yes",_xlfn.XLOOKUP("Src_CIDR_Le_16",'Scoring_Config'!$A:$A,'Scoring_Config'!$C:$C,10),0),"False,0")</f>
        <v>0</v>
      </c>
      <c r="AA650" cm="1">
        <f t="array" ref="AA650">IF(FALSE,"True," &amp; IF(_xlfn.XLOOKUP("Src_CIDR_17_22",'Scoring_Config'!$A:$A,'Scoring_Config'!$D:$D,"Yes")="Yes",_xlfn.XLOOKUP("Src_CIDR_17_22",'Scoring_Config'!$A:$A,'Scoring_Config'!$C:$C,5),0),"False,0")</f>
        <v>0</v>
      </c>
      <c r="AB650" cm="1">
        <f t="array" ref="AB650">IF(FALSE,"True," &amp; IF(_xlfn.XLOOKUP("Dst_IsAny",'Scoring_Config'!$A:$A,'Scoring_Config'!$D:$D,"Yes")="Yes",_xlfn.XLOOKUP("Dst_IsAny",'Scoring_Config'!$A:$A,'Scoring_Config'!$C:$C,10),0),"False,0")</f>
        <v>0</v>
      </c>
      <c r="AC650" cm="1">
        <f t="array" ref="AC650">IF(FALSE,"True," &amp; IF(_xlfn.XLOOKUP("Dst_CIDR_Le_16",'Scoring_Config'!$A:$A,'Scoring_Config'!$D:$D,"Yes")="Yes",_xlfn.XLOOKUP("Dst_CIDR_Le_16",'Scoring_Config'!$A:$A,'Scoring_Config'!$C:$C,10),0),"False,0")</f>
        <v>0</v>
      </c>
      <c r="AD650" cm="1">
        <f t="array" ref="AD650">IF(FALSE,"True," &amp; IF(_xlfn.XLOOKUP("Dst_CIDR_17_22",'Scoring_Config'!$A:$A,'Scoring_Config'!$D:$D,"Yes")="Yes",_xlfn.XLOOKUP("Dst_CIDR_17_22",'Scoring_Config'!$A:$A,'Scoring_Config'!$C:$C,5),0),"False,0")</f>
        <v>0</v>
      </c>
      <c r="AE650" cm="1">
        <f t="array" ref="AE650">IF(FALSE,"True," &amp; IF(_xlfn.XLOOKUP("SrcZone_IsAny",'Scoring_Config'!$A:$A,'Scoring_Config'!$D:$D,"Yes")="Yes",_xlfn.XLOOKUP("SrcZone_IsAny",'Scoring_Config'!$A:$A,'Scoring_Config'!$C:$C,10),0),"False,0")</f>
        <v>0</v>
      </c>
      <c r="AF650" cm="1">
        <f t="array" ref="AF650">IF(FALSE,"True," &amp; IF(_xlfn.XLOOKUP("DstZone_IsAny",'Scoring_Config'!$A:$A,'Scoring_Config'!$D:$D,"Yes")="Yes",_xlfn.XLOOKUP("DstZone_IsAny",'Scoring_Config'!$A:$A,'Scoring_Config'!$C:$C,10),0),"False,0")</f>
        <v>0</v>
      </c>
      <c r="AG650" cm="1">
        <f t="array" ref="AG65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50" cm="1">
        <f t="array" ref="AH650">IF(FALSE,"True," &amp; IF(_xlfn.XLOOKUP("App_Any_OR_RangeGt1000",'Scoring_Config'!$A:$A,'Scoring_Config'!$D:$D,"Yes")="Yes",_xlfn.XLOOKUP("App_Any_OR_RangeGt1000",'Scoring_Config'!$A:$A,'Scoring_Config'!$C:$C,10),0),"False,0")</f>
        <v>0</v>
      </c>
      <c r="AI650" cm="1">
        <f t="array" ref="AI650">IF(FALSE,"True," &amp; IF(_xlfn.XLOOKUP("Service_Insecure_Match",'Scoring_Config'!$A:$A,'Scoring_Config'!$D:$D,"Yes")="Yes",_xlfn.XLOOKUP("Service_Insecure_Match",'Scoring_Config'!$A:$A,'Scoring_Config'!$C:$C,5),0),"False,0")</f>
        <v>0</v>
      </c>
      <c r="AJ650" cm="1">
        <f t="array" ref="AJ650">IF(FALSE,"True," &amp; IF(_xlfn.XLOOKUP("Risky_Inbound",'Scoring_Config'!$A:$A,'Scoring_Config'!$D:$D,"Yes")="Yes",_xlfn.XLOOKUP("Risky_Inbound",'Scoring_Config'!$A:$A,'Scoring_Config'!$C:$C,50),0),"False,0")</f>
        <v>0</v>
      </c>
      <c r="AK650" cm="1">
        <f t="array" ref="AK650">IF(FALSE,"True," &amp; IF(_xlfn.XLOOKUP("Risky_Outbound",'Scoring_Config'!$A:$A,'Scoring_Config'!$D:$D,"Yes")="Yes",_xlfn.XLOOKUP("Risky_Outbound",'Scoring_Config'!$A:$A,'Scoring_Config'!$C:$C,25),0),"False,0")</f>
        <v>0</v>
      </c>
      <c r="AL650" t="s">
        <v>6699</v>
      </c>
      <c r="AM650" cm="1">
        <f t="array" ref="AM65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50" t="s">
        <v>6697</v>
      </c>
      <c r="AO650" t="s">
        <v>6697</v>
      </c>
      <c r="AP650" t="s">
        <v>6697</v>
      </c>
      <c r="AQ650" cm="1">
        <f t="array" ref="AQ650">IF(FALSE,"True," &amp; IF(_xlfn.XLOOKUP("Service_IsAny",'Scoring_Config'!$A:$A,'Scoring_Config'!$D:$D,"Yes")="Yes",_xlfn.XLOOKUP("Service_IsAny",'Scoring_Config'!$A:$A,'Scoring_Config'!$C:$C,0),0),"False,0")</f>
        <v>0</v>
      </c>
      <c r="AR650">
        <v>0</v>
      </c>
      <c r="AS650" cm="1">
        <f t="array" ref="AS650">IF(FALSE,"True," &amp; IF(_xlfn.XLOOKUP("Service_RangeGt1000",'Scoring_Config'!$A:$A,'Scoring_Config'!$D:$D,"Yes")="Yes",_xlfn.XLOOKUP("Service_RangeGt1000",'Scoring_Config'!$A:$A,'Scoring_Config'!$C:$C,0),0),"False,0")</f>
        <v>0</v>
      </c>
      <c r="AT650" cm="1">
        <f t="array" ref="AT650">IF(FALSE,"True," &amp; IF(_xlfn.XLOOKUP("App_IsAny",'Scoring_Config'!$A:$A,'Scoring_Config'!$D:$D,"Yes")="Yes",_xlfn.XLOOKUP("App_IsAny",'Scoring_Config'!$A:$A,'Scoring_Config'!$C:$C,0),0),"False,0")</f>
        <v>0</v>
      </c>
      <c r="AU650">
        <v>1</v>
      </c>
      <c r="AV650" cm="1">
        <f t="array" ref="AV650">IF(FALSE,"True," &amp; IF(_xlfn.XLOOKUP("App_RangeGt1000",'Scoring_Config'!$A:$A,'Scoring_Config'!$D:$D,"Yes")="Yes",_xlfn.XLOOKUP("App_RangeGt1000",'Scoring_Config'!$A:$A,'Scoring_Config'!$C:$C,0),0),"False,0")</f>
        <v>0</v>
      </c>
      <c r="AW650" cm="1">
        <f t="array" ref="AW650">IF(FALSE,"True," &amp; IF(_xlfn.XLOOKUP("Action_IsDenyOrDrop",'Scoring_Config'!$A:$A,'Scoring_Config'!$D:$D,"Yes")="Yes",_xlfn.XLOOKUP("Action_IsDenyOrDrop",'Scoring_Config'!$A:$A,'Scoring_Config'!$C:$C,0),0),"False,0")</f>
        <v>0</v>
      </c>
      <c r="AX650" cm="1">
        <f t="array" ref="AX650">IF(LEFT(AW650,4)="True",0,(IF(LEFT(Y650,4)="True",IF(_xlfn.XLOOKUP("Src_IsAny",'Scoring_Config'!$A:$A,'Scoring_Config'!$D:$D,"Yes")="Yes",_xlfn.XLOOKUP("Src_IsAny",'Scoring_Config'!$A:$A,'Scoring_Config'!$C:$C,10),0),0)+IF(LEFT(Z650,4)="True",IF(_xlfn.XLOOKUP("Src_CIDR_Le_16",'Scoring_Config'!$A:$A,'Scoring_Config'!$D:$D,"Yes")="Yes",_xlfn.XLOOKUP("Src_CIDR_Le_16",'Scoring_Config'!$A:$A,'Scoring_Config'!$C:$C,10),0),0)+IF(LEFT(AA650,4)="True",IF(_xlfn.XLOOKUP("Src_CIDR_17_22",'Scoring_Config'!$A:$A,'Scoring_Config'!$D:$D,"Yes")="Yes",_xlfn.XLOOKUP("Src_CIDR_17_22",'Scoring_Config'!$A:$A,'Scoring_Config'!$C:$C,5),0),0)+IF(LEFT(AB650,4)="True",IF(_xlfn.XLOOKUP("Dst_IsAny",'Scoring_Config'!$A:$A,'Scoring_Config'!$D:$D,"Yes")="Yes",_xlfn.XLOOKUP("Dst_IsAny",'Scoring_Config'!$A:$A,'Scoring_Config'!$C:$C,10),0),0)+IF(LEFT(AC650,4)="True",IF(_xlfn.XLOOKUP("Dst_CIDR_Le_16",'Scoring_Config'!$A:$A,'Scoring_Config'!$D:$D,"Yes")="Yes",_xlfn.XLOOKUP("Dst_CIDR_Le_16",'Scoring_Config'!$A:$A,'Scoring_Config'!$C:$C,10),0),0)+IF(LEFT(AD650,4)="True",IF(_xlfn.XLOOKUP("Dst_CIDR_17_22",'Scoring_Config'!$A:$A,'Scoring_Config'!$D:$D,"Yes")="Yes",_xlfn.XLOOKUP("Dst_CIDR_17_22",'Scoring_Config'!$A:$A,'Scoring_Config'!$C:$C,5),0),0)+IF(LEFT(AE650,4)="True",IF(_xlfn.XLOOKUP("SrcZone_IsAny",'Scoring_Config'!$A:$A,'Scoring_Config'!$D:$D,"Yes")="Yes",_xlfn.XLOOKUP("SrcZone_IsAny",'Scoring_Config'!$A:$A,'Scoring_Config'!$C:$C,10),0),0)+IF(LEFT(AF650,4)="True",IF(_xlfn.XLOOKUP("DstZone_IsAny",'Scoring_Config'!$A:$A,'Scoring_Config'!$D:$D,"Yes")="Yes",_xlfn.XLOOKUP("DstZone_IsAny",'Scoring_Config'!$A:$A,'Scoring_Config'!$C:$C,10),0),0)+IF(LEFT(AG650,4)="True",IF(_xlfn.XLOOKUP("Service_Any_OR_RangeGt1000",'Scoring_Config'!$A:$A,'Scoring_Config'!$D:$D,"Yes")="Yes",_xlfn.XLOOKUP("Service_Any_OR_RangeGt1000",'Scoring_Config'!$A:$A,'Scoring_Config'!$C:$C,10),0),0)+IF(LEFT(AH650,4)="True",IF(_xlfn.XLOOKUP("App_Any_OR_RangeGt1000",'Scoring_Config'!$A:$A,'Scoring_Config'!$D:$D,"Yes")="Yes",_xlfn.XLOOKUP("App_Any_OR_RangeGt1000",'Scoring_Config'!$A:$A,'Scoring_Config'!$C:$C,10),0),0)+IF(LEFT(AI650,4)="True",IF(_xlfn.XLOOKUP("Service_Insecure_Match",'Scoring_Config'!$A:$A,'Scoring_Config'!$D:$D,"Yes")="Yes",_xlfn.XLOOKUP("Service_Insecure_Match",'Scoring_Config'!$A:$A,'Scoring_Config'!$C:$C,5),0),0)+IF(LEFT(AJ650,4)="True",IF(_xlfn.XLOOKUP("Risky_Inbound",'Scoring_Config'!$A:$A,'Scoring_Config'!$D:$D,"Yes")="Yes",_xlfn.XLOOKUP("Risky_Inbound",'Scoring_Config'!$A:$A,'Scoring_Config'!$C:$C,50),0),0)+IF(LEFT(AK650,4)="True",IF(_xlfn.XLOOKUP("Risky_Outbound",'Scoring_Config'!$A:$A,'Scoring_Config'!$D:$D,"Yes")="Yes",_xlfn.XLOOKUP("Risky_Outbound",'Scoring_Config'!$A:$A,'Scoring_Config'!$C:$C,25),0),0)+IF(LEFT(AZ650,4)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650,FIND(",",AL650)+1,100)),0)+IF(LEFT(AM650,4)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650,FIND(",",AN650)+1,100)),0)+IF(_xlfn.XLOOKUP("Profile_Scoring",'Scoring_Config'!$A:$A,'Scoring_Config'!$D:$D,"Yes")="Yes",VALUE(MID(AO650,FIND(",",AO650)+1,100)),0)+IF(_xlfn.XLOOKUP("Options_Scoring",'Scoring_Config'!$A:$A,'Scoring_Config'!$D:$D,"Yes")="Yes",VALUE(MID(AP650,FIND(",",AP650)+1,100)),0)))</f>
        <v>0</v>
      </c>
      <c r="AZ650" cm="1">
        <f t="array" ref="AZ650">IF(FALSE,"True," &amp; IF(_xlfn.XLOOKUP("Migrate_Insecure",'Scoring_Config'!$A:$A,'Scoring_Config'!$D:$D,"Yes")="Yes",_xlfn.XLOOKUP("Migrate_Insecure",'Scoring_Config'!$A:$A,'Scoring_Config'!$C:$C,10),0),"False,0")</f>
        <v>0</v>
      </c>
    </row>
    <row r="651" spans="1:52">
      <c r="A651" t="s">
        <v>1979</v>
      </c>
      <c r="B651" t="s">
        <v>2624</v>
      </c>
      <c r="C651" t="s">
        <v>3542</v>
      </c>
      <c r="D651" t="s">
        <v>3545</v>
      </c>
      <c r="E651" t="s">
        <v>3563</v>
      </c>
      <c r="F651" t="s">
        <v>3568</v>
      </c>
      <c r="G651" t="s">
        <v>384</v>
      </c>
      <c r="H651" t="s">
        <v>174</v>
      </c>
      <c r="I651" t="s">
        <v>4184</v>
      </c>
      <c r="J651" t="s">
        <v>1015</v>
      </c>
      <c r="K651" t="s">
        <v>1770</v>
      </c>
      <c r="L651" t="s">
        <v>1466</v>
      </c>
      <c r="M651" t="s">
        <v>1974</v>
      </c>
      <c r="N651" t="s">
        <v>4315</v>
      </c>
      <c r="O651" t="s">
        <v>4319</v>
      </c>
      <c r="P651" t="s">
        <v>4321</v>
      </c>
      <c r="Q651" t="s">
        <v>4796</v>
      </c>
      <c r="R651" t="s">
        <v>5440</v>
      </c>
      <c r="S651" t="s">
        <v>5440</v>
      </c>
      <c r="T651" t="s">
        <v>5592</v>
      </c>
      <c r="U651" t="s">
        <v>6282</v>
      </c>
      <c r="Y651" cm="1">
        <f t="array" ref="Y651">IF(FALSE,"True," &amp; IF(_xlfn.XLOOKUP("Src_IsAny",'Scoring_Config'!$A:$A,'Scoring_Config'!$D:$D,"Yes")="Yes",_xlfn.XLOOKUP("Src_IsAny",'Scoring_Config'!$A:$A,'Scoring_Config'!$C:$C,10),0),"False,0")</f>
        <v>0</v>
      </c>
      <c r="Z651" cm="1">
        <f t="array" ref="Z651">IF(FALSE,"True," &amp; IF(_xlfn.XLOOKUP("Src_CIDR_Le_16",'Scoring_Config'!$A:$A,'Scoring_Config'!$D:$D,"Yes")="Yes",_xlfn.XLOOKUP("Src_CIDR_Le_16",'Scoring_Config'!$A:$A,'Scoring_Config'!$C:$C,10),0),"False,0")</f>
        <v>0</v>
      </c>
      <c r="AA651" cm="1">
        <f t="array" ref="AA651">IF(FALSE,"True," &amp; IF(_xlfn.XLOOKUP("Src_CIDR_17_22",'Scoring_Config'!$A:$A,'Scoring_Config'!$D:$D,"Yes")="Yes",_xlfn.XLOOKUP("Src_CIDR_17_22",'Scoring_Config'!$A:$A,'Scoring_Config'!$C:$C,5),0),"False,0")</f>
        <v>0</v>
      </c>
      <c r="AB651" cm="1">
        <f t="array" ref="AB651">IF(FALSE,"True," &amp; IF(_xlfn.XLOOKUP("Dst_IsAny",'Scoring_Config'!$A:$A,'Scoring_Config'!$D:$D,"Yes")="Yes",_xlfn.XLOOKUP("Dst_IsAny",'Scoring_Config'!$A:$A,'Scoring_Config'!$C:$C,10),0),"False,0")</f>
        <v>0</v>
      </c>
      <c r="AC651" cm="1">
        <f t="array" ref="AC651">IF(FALSE,"True," &amp; IF(_xlfn.XLOOKUP("Dst_CIDR_Le_16",'Scoring_Config'!$A:$A,'Scoring_Config'!$D:$D,"Yes")="Yes",_xlfn.XLOOKUP("Dst_CIDR_Le_16",'Scoring_Config'!$A:$A,'Scoring_Config'!$C:$C,10),0),"False,0")</f>
        <v>0</v>
      </c>
      <c r="AD651" cm="1">
        <f t="array" ref="AD651">IF(FALSE,"True," &amp; IF(_xlfn.XLOOKUP("Dst_CIDR_17_22",'Scoring_Config'!$A:$A,'Scoring_Config'!$D:$D,"Yes")="Yes",_xlfn.XLOOKUP("Dst_CIDR_17_22",'Scoring_Config'!$A:$A,'Scoring_Config'!$C:$C,5),0),"False,0")</f>
        <v>0</v>
      </c>
      <c r="AE651" cm="1">
        <f t="array" ref="AE651">IF(FALSE,"True," &amp; IF(_xlfn.XLOOKUP("SrcZone_IsAny",'Scoring_Config'!$A:$A,'Scoring_Config'!$D:$D,"Yes")="Yes",_xlfn.XLOOKUP("SrcZone_IsAny",'Scoring_Config'!$A:$A,'Scoring_Config'!$C:$C,10),0),"False,0")</f>
        <v>0</v>
      </c>
      <c r="AF651" cm="1">
        <f t="array" ref="AF651">IF(FALSE,"True," &amp; IF(_xlfn.XLOOKUP("DstZone_IsAny",'Scoring_Config'!$A:$A,'Scoring_Config'!$D:$D,"Yes")="Yes",_xlfn.XLOOKUP("DstZone_IsAny",'Scoring_Config'!$A:$A,'Scoring_Config'!$C:$C,10),0),"False,0")</f>
        <v>0</v>
      </c>
      <c r="AG651" cm="1">
        <f t="array" ref="AG65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51" cm="1">
        <f t="array" ref="AH651">IF(FALSE,"True," &amp; IF(_xlfn.XLOOKUP("App_Any_OR_RangeGt1000",'Scoring_Config'!$A:$A,'Scoring_Config'!$D:$D,"Yes")="Yes",_xlfn.XLOOKUP("App_Any_OR_RangeGt1000",'Scoring_Config'!$A:$A,'Scoring_Config'!$C:$C,10),0),"False,0")</f>
        <v>0</v>
      </c>
      <c r="AI651" cm="1">
        <f t="array" ref="AI651">IF(TRUE,"True," &amp; IF(_xlfn.XLOOKUP("Service_Insecure_Match",'Scoring_Config'!$A:$A,'Scoring_Config'!$D:$D,"Yes")="Yes",_xlfn.XLOOKUP("Service_Insecure_Match",'Scoring_Config'!$A:$A,'Scoring_Config'!$C:$C,5),0),"False,0")</f>
        <v>0</v>
      </c>
      <c r="AJ651" cm="1">
        <f t="array" ref="AJ651">IF(FALSE,"True," &amp; IF(_xlfn.XLOOKUP("Risky_Inbound",'Scoring_Config'!$A:$A,'Scoring_Config'!$D:$D,"Yes")="Yes",_xlfn.XLOOKUP("Risky_Inbound",'Scoring_Config'!$A:$A,'Scoring_Config'!$C:$C,50),0),"False,0")</f>
        <v>0</v>
      </c>
      <c r="AK651" cm="1">
        <f t="array" ref="AK651">IF(FALSE,"True," &amp; IF(_xlfn.XLOOKUP("Risky_Outbound",'Scoring_Config'!$A:$A,'Scoring_Config'!$D:$D,"Yes")="Yes",_xlfn.XLOOKUP("Risky_Outbound",'Scoring_Config'!$A:$A,'Scoring_Config'!$C:$C,25),0),"False,0")</f>
        <v>0</v>
      </c>
      <c r="AL651" t="s">
        <v>6700</v>
      </c>
      <c r="AM651" cm="1">
        <f t="array" ref="AM65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51" t="s">
        <v>6697</v>
      </c>
      <c r="AO651" t="s">
        <v>6697</v>
      </c>
      <c r="AP651" t="s">
        <v>6697</v>
      </c>
      <c r="AQ651" cm="1">
        <f t="array" ref="AQ651">IF(FALSE,"True," &amp; IF(_xlfn.XLOOKUP("Service_IsAny",'Scoring_Config'!$A:$A,'Scoring_Config'!$D:$D,"Yes")="Yes",_xlfn.XLOOKUP("Service_IsAny",'Scoring_Config'!$A:$A,'Scoring_Config'!$C:$C,0),0),"False,0")</f>
        <v>0</v>
      </c>
      <c r="AR651">
        <v>7</v>
      </c>
      <c r="AS651" cm="1">
        <f t="array" ref="AS651">IF(FALSE,"True," &amp; IF(_xlfn.XLOOKUP("Service_RangeGt1000",'Scoring_Config'!$A:$A,'Scoring_Config'!$D:$D,"Yes")="Yes",_xlfn.XLOOKUP("Service_RangeGt1000",'Scoring_Config'!$A:$A,'Scoring_Config'!$C:$C,0),0),"False,0")</f>
        <v>0</v>
      </c>
      <c r="AT651" cm="1">
        <f t="array" ref="AT651">IF(FALSE,"True," &amp; IF(_xlfn.XLOOKUP("App_IsAny",'Scoring_Config'!$A:$A,'Scoring_Config'!$D:$D,"Yes")="Yes",_xlfn.XLOOKUP("App_IsAny",'Scoring_Config'!$A:$A,'Scoring_Config'!$C:$C,0),0),"False,0")</f>
        <v>0</v>
      </c>
      <c r="AU651">
        <v>5</v>
      </c>
      <c r="AV651" cm="1">
        <f t="array" ref="AV651">IF(FALSE,"True," &amp; IF(_xlfn.XLOOKUP("App_RangeGt1000",'Scoring_Config'!$A:$A,'Scoring_Config'!$D:$D,"Yes")="Yes",_xlfn.XLOOKUP("App_RangeGt1000",'Scoring_Config'!$A:$A,'Scoring_Config'!$C:$C,0),0),"False,0")</f>
        <v>0</v>
      </c>
      <c r="AW651" cm="1">
        <f t="array" ref="AW651">IF(FALSE,"True," &amp; IF(_xlfn.XLOOKUP("Action_IsDenyOrDrop",'Scoring_Config'!$A:$A,'Scoring_Config'!$D:$D,"Yes")="Yes",_xlfn.XLOOKUP("Action_IsDenyOrDrop",'Scoring_Config'!$A:$A,'Scoring_Config'!$C:$C,0),0),"False,0")</f>
        <v>0</v>
      </c>
      <c r="AX651" cm="1">
        <f t="array" ref="AX651">IF(LEFT(AW651,4)="True",0,(IF(LEFT(Y651,4)="True",IF(_xlfn.XLOOKUP("Src_IsAny",'Scoring_Config'!$A:$A,'Scoring_Config'!$D:$D,"Yes")="Yes",_xlfn.XLOOKUP("Src_IsAny",'Scoring_Config'!$A:$A,'Scoring_Config'!$C:$C,10),0),0)+IF(LEFT(Z651,4)="True",IF(_xlfn.XLOOKUP("Src_CIDR_Le_16",'Scoring_Config'!$A:$A,'Scoring_Config'!$D:$D,"Yes")="Yes",_xlfn.XLOOKUP("Src_CIDR_Le_16",'Scoring_Config'!$A:$A,'Scoring_Config'!$C:$C,10),0),0)+IF(LEFT(AA651,4)="True",IF(_xlfn.XLOOKUP("Src_CIDR_17_22",'Scoring_Config'!$A:$A,'Scoring_Config'!$D:$D,"Yes")="Yes",_xlfn.XLOOKUP("Src_CIDR_17_22",'Scoring_Config'!$A:$A,'Scoring_Config'!$C:$C,5),0),0)+IF(LEFT(AB651,4)="True",IF(_xlfn.XLOOKUP("Dst_IsAny",'Scoring_Config'!$A:$A,'Scoring_Config'!$D:$D,"Yes")="Yes",_xlfn.XLOOKUP("Dst_IsAny",'Scoring_Config'!$A:$A,'Scoring_Config'!$C:$C,10),0),0)+IF(LEFT(AC651,4)="True",IF(_xlfn.XLOOKUP("Dst_CIDR_Le_16",'Scoring_Config'!$A:$A,'Scoring_Config'!$D:$D,"Yes")="Yes",_xlfn.XLOOKUP("Dst_CIDR_Le_16",'Scoring_Config'!$A:$A,'Scoring_Config'!$C:$C,10),0),0)+IF(LEFT(AD651,4)="True",IF(_xlfn.XLOOKUP("Dst_CIDR_17_22",'Scoring_Config'!$A:$A,'Scoring_Config'!$D:$D,"Yes")="Yes",_xlfn.XLOOKUP("Dst_CIDR_17_22",'Scoring_Config'!$A:$A,'Scoring_Config'!$C:$C,5),0),0)+IF(LEFT(AE651,4)="True",IF(_xlfn.XLOOKUP("SrcZone_IsAny",'Scoring_Config'!$A:$A,'Scoring_Config'!$D:$D,"Yes")="Yes",_xlfn.XLOOKUP("SrcZone_IsAny",'Scoring_Config'!$A:$A,'Scoring_Config'!$C:$C,10),0),0)+IF(LEFT(AF651,4)="True",IF(_xlfn.XLOOKUP("DstZone_IsAny",'Scoring_Config'!$A:$A,'Scoring_Config'!$D:$D,"Yes")="Yes",_xlfn.XLOOKUP("DstZone_IsAny",'Scoring_Config'!$A:$A,'Scoring_Config'!$C:$C,10),0),0)+IF(LEFT(AG651,4)="True",IF(_xlfn.XLOOKUP("Service_Any_OR_RangeGt1000",'Scoring_Config'!$A:$A,'Scoring_Config'!$D:$D,"Yes")="Yes",_xlfn.XLOOKUP("Service_Any_OR_RangeGt1000",'Scoring_Config'!$A:$A,'Scoring_Config'!$C:$C,10),0),0)+IF(LEFT(AH651,4)="True",IF(_xlfn.XLOOKUP("App_Any_OR_RangeGt1000",'Scoring_Config'!$A:$A,'Scoring_Config'!$D:$D,"Yes")="Yes",_xlfn.XLOOKUP("App_Any_OR_RangeGt1000",'Scoring_Config'!$A:$A,'Scoring_Config'!$C:$C,10),0),0)+IF(LEFT(AI651,4)="True",IF(_xlfn.XLOOKUP("Service_Insecure_Match",'Scoring_Config'!$A:$A,'Scoring_Config'!$D:$D,"Yes")="Yes",_xlfn.XLOOKUP("Service_Insecure_Match",'Scoring_Config'!$A:$A,'Scoring_Config'!$C:$C,5),0),0)+IF(LEFT(AJ651,4)="True",IF(_xlfn.XLOOKUP("Risky_Inbound",'Scoring_Config'!$A:$A,'Scoring_Config'!$D:$D,"Yes")="Yes",_xlfn.XLOOKUP("Risky_Inbound",'Scoring_Config'!$A:$A,'Scoring_Config'!$C:$C,50),0),0)+IF(LEFT(AK651,4)="True",IF(_xlfn.XLOOKUP("Risky_Outbound",'Scoring_Config'!$A:$A,'Scoring_Config'!$D:$D,"Yes")="Yes",_xlfn.XLOOKUP("Risky_Outbound",'Scoring_Config'!$A:$A,'Scoring_Config'!$C:$C,25),0),0)+IF(LEFT(AZ651,4)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651,FIND(",",AL651)+1,100)),0)+IF(LEFT(AM651,4)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651,FIND(",",AN651)+1,100)),0)+IF(_xlfn.XLOOKUP("Profile_Scoring",'Scoring_Config'!$A:$A,'Scoring_Config'!$D:$D,"Yes")="Yes",VALUE(MID(AO651,FIND(",",AO651)+1,100)),0)+IF(_xlfn.XLOOKUP("Options_Scoring",'Scoring_Config'!$A:$A,'Scoring_Config'!$D:$D,"Yes")="Yes",VALUE(MID(AP651,FIND(",",AP651)+1,100)),0)))</f>
        <v>0</v>
      </c>
      <c r="AY651" t="s">
        <v>6706</v>
      </c>
      <c r="AZ651" cm="1">
        <f t="array" ref="AZ651">IF(TRUE,"True," &amp; IF(_xlfn.XLOOKUP("Migrate_Insecure",'Scoring_Config'!$A:$A,'Scoring_Config'!$D:$D,"Yes")="Yes",_xlfn.XLOOKUP("Migrate_Insecure",'Scoring_Config'!$A:$A,'Scoring_Config'!$C:$C,10),0),"False,0")</f>
        <v>0</v>
      </c>
    </row>
    <row r="652" spans="1:52">
      <c r="A652" t="s">
        <v>1979</v>
      </c>
      <c r="B652" t="s">
        <v>2625</v>
      </c>
      <c r="C652" t="s">
        <v>3542</v>
      </c>
      <c r="D652" t="s">
        <v>3545</v>
      </c>
      <c r="E652" t="s">
        <v>3563</v>
      </c>
      <c r="F652" t="s">
        <v>3734</v>
      </c>
      <c r="G652" t="s">
        <v>385</v>
      </c>
      <c r="H652" t="s">
        <v>174</v>
      </c>
      <c r="I652" t="s">
        <v>3568</v>
      </c>
      <c r="J652" t="s">
        <v>212</v>
      </c>
      <c r="K652" t="s">
        <v>1667</v>
      </c>
      <c r="L652" t="s">
        <v>1467</v>
      </c>
      <c r="M652" t="s">
        <v>1974</v>
      </c>
      <c r="N652" t="s">
        <v>4315</v>
      </c>
      <c r="O652" t="s">
        <v>4319</v>
      </c>
      <c r="P652" t="s">
        <v>4321</v>
      </c>
      <c r="Q652" t="s">
        <v>4797</v>
      </c>
      <c r="R652" t="s">
        <v>5440</v>
      </c>
      <c r="S652" t="s">
        <v>5440</v>
      </c>
      <c r="T652" t="s">
        <v>5726</v>
      </c>
      <c r="U652" t="s">
        <v>6283</v>
      </c>
      <c r="Y652" cm="1">
        <f t="array" ref="Y652">IF(FALSE,"True," &amp; IF(_xlfn.XLOOKUP("Src_IsAny",'Scoring_Config'!$A:$A,'Scoring_Config'!$D:$D,"Yes")="Yes",_xlfn.XLOOKUP("Src_IsAny",'Scoring_Config'!$A:$A,'Scoring_Config'!$C:$C,10),0),"False,0")</f>
        <v>0</v>
      </c>
      <c r="Z652" cm="1">
        <f t="array" ref="Z652">IF(FALSE,"True," &amp; IF(_xlfn.XLOOKUP("Src_CIDR_Le_16",'Scoring_Config'!$A:$A,'Scoring_Config'!$D:$D,"Yes")="Yes",_xlfn.XLOOKUP("Src_CIDR_Le_16",'Scoring_Config'!$A:$A,'Scoring_Config'!$C:$C,10),0),"False,0")</f>
        <v>0</v>
      </c>
      <c r="AA652" cm="1">
        <f t="array" ref="AA652">IF(FALSE,"True," &amp; IF(_xlfn.XLOOKUP("Src_CIDR_17_22",'Scoring_Config'!$A:$A,'Scoring_Config'!$D:$D,"Yes")="Yes",_xlfn.XLOOKUP("Src_CIDR_17_22",'Scoring_Config'!$A:$A,'Scoring_Config'!$C:$C,5),0),"False,0")</f>
        <v>0</v>
      </c>
      <c r="AB652" cm="1">
        <f t="array" ref="AB652">IF(FALSE,"True," &amp; IF(_xlfn.XLOOKUP("Dst_IsAny",'Scoring_Config'!$A:$A,'Scoring_Config'!$D:$D,"Yes")="Yes",_xlfn.XLOOKUP("Dst_IsAny",'Scoring_Config'!$A:$A,'Scoring_Config'!$C:$C,10),0),"False,0")</f>
        <v>0</v>
      </c>
      <c r="AC652" cm="1">
        <f t="array" ref="AC652">IF(FALSE,"True," &amp; IF(_xlfn.XLOOKUP("Dst_CIDR_Le_16",'Scoring_Config'!$A:$A,'Scoring_Config'!$D:$D,"Yes")="Yes",_xlfn.XLOOKUP("Dst_CIDR_Le_16",'Scoring_Config'!$A:$A,'Scoring_Config'!$C:$C,10),0),"False,0")</f>
        <v>0</v>
      </c>
      <c r="AD652" cm="1">
        <f t="array" ref="AD652">IF(FALSE,"True," &amp; IF(_xlfn.XLOOKUP("Dst_CIDR_17_22",'Scoring_Config'!$A:$A,'Scoring_Config'!$D:$D,"Yes")="Yes",_xlfn.XLOOKUP("Dst_CIDR_17_22",'Scoring_Config'!$A:$A,'Scoring_Config'!$C:$C,5),0),"False,0")</f>
        <v>0</v>
      </c>
      <c r="AE652" cm="1">
        <f t="array" ref="AE652">IF(FALSE,"True," &amp; IF(_xlfn.XLOOKUP("SrcZone_IsAny",'Scoring_Config'!$A:$A,'Scoring_Config'!$D:$D,"Yes")="Yes",_xlfn.XLOOKUP("SrcZone_IsAny",'Scoring_Config'!$A:$A,'Scoring_Config'!$C:$C,10),0),"False,0")</f>
        <v>0</v>
      </c>
      <c r="AF652" cm="1">
        <f t="array" ref="AF652">IF(FALSE,"True," &amp; IF(_xlfn.XLOOKUP("DstZone_IsAny",'Scoring_Config'!$A:$A,'Scoring_Config'!$D:$D,"Yes")="Yes",_xlfn.XLOOKUP("DstZone_IsAny",'Scoring_Config'!$A:$A,'Scoring_Config'!$C:$C,10),0),"False,0")</f>
        <v>0</v>
      </c>
      <c r="AG652" cm="1">
        <f t="array" ref="AG65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52" cm="1">
        <f t="array" ref="AH652">IF(FALSE,"True," &amp; IF(_xlfn.XLOOKUP("App_Any_OR_RangeGt1000",'Scoring_Config'!$A:$A,'Scoring_Config'!$D:$D,"Yes")="Yes",_xlfn.XLOOKUP("App_Any_OR_RangeGt1000",'Scoring_Config'!$A:$A,'Scoring_Config'!$C:$C,10),0),"False,0")</f>
        <v>0</v>
      </c>
      <c r="AI652" cm="1">
        <f t="array" ref="AI652">IF(FALSE,"True," &amp; IF(_xlfn.XLOOKUP("Service_Insecure_Match",'Scoring_Config'!$A:$A,'Scoring_Config'!$D:$D,"Yes")="Yes",_xlfn.XLOOKUP("Service_Insecure_Match",'Scoring_Config'!$A:$A,'Scoring_Config'!$C:$C,5),0),"False,0")</f>
        <v>0</v>
      </c>
      <c r="AJ652" cm="1">
        <f t="array" ref="AJ652">IF(FALSE,"True," &amp; IF(_xlfn.XLOOKUP("Risky_Inbound",'Scoring_Config'!$A:$A,'Scoring_Config'!$D:$D,"Yes")="Yes",_xlfn.XLOOKUP("Risky_Inbound",'Scoring_Config'!$A:$A,'Scoring_Config'!$C:$C,50),0),"False,0")</f>
        <v>0</v>
      </c>
      <c r="AK652" cm="1">
        <f t="array" ref="AK652">IF(FALSE,"True," &amp; IF(_xlfn.XLOOKUP("Risky_Outbound",'Scoring_Config'!$A:$A,'Scoring_Config'!$D:$D,"Yes")="Yes",_xlfn.XLOOKUP("Risky_Outbound",'Scoring_Config'!$A:$A,'Scoring_Config'!$C:$C,25),0),"False,0")</f>
        <v>0</v>
      </c>
      <c r="AL652" t="s">
        <v>6700</v>
      </c>
      <c r="AM652" cm="1">
        <f t="array" ref="AM65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52" t="s">
        <v>6697</v>
      </c>
      <c r="AO652" t="s">
        <v>6697</v>
      </c>
      <c r="AP652" t="s">
        <v>6697</v>
      </c>
      <c r="AQ652" cm="1">
        <f t="array" ref="AQ652">IF(FALSE,"True," &amp; IF(_xlfn.XLOOKUP("Service_IsAny",'Scoring_Config'!$A:$A,'Scoring_Config'!$D:$D,"Yes")="Yes",_xlfn.XLOOKUP("Service_IsAny",'Scoring_Config'!$A:$A,'Scoring_Config'!$C:$C,0),0),"False,0")</f>
        <v>0</v>
      </c>
      <c r="AR652">
        <v>7</v>
      </c>
      <c r="AS652" cm="1">
        <f t="array" ref="AS652">IF(FALSE,"True," &amp; IF(_xlfn.XLOOKUP("Service_RangeGt1000",'Scoring_Config'!$A:$A,'Scoring_Config'!$D:$D,"Yes")="Yes",_xlfn.XLOOKUP("Service_RangeGt1000",'Scoring_Config'!$A:$A,'Scoring_Config'!$C:$C,0),0),"False,0")</f>
        <v>0</v>
      </c>
      <c r="AT652" cm="1">
        <f t="array" ref="AT652">IF(FALSE,"True," &amp; IF(_xlfn.XLOOKUP("App_IsAny",'Scoring_Config'!$A:$A,'Scoring_Config'!$D:$D,"Yes")="Yes",_xlfn.XLOOKUP("App_IsAny",'Scoring_Config'!$A:$A,'Scoring_Config'!$C:$C,0),0),"False,0")</f>
        <v>0</v>
      </c>
      <c r="AU652">
        <v>1</v>
      </c>
      <c r="AV652" cm="1">
        <f t="array" ref="AV652">IF(FALSE,"True," &amp; IF(_xlfn.XLOOKUP("App_RangeGt1000",'Scoring_Config'!$A:$A,'Scoring_Config'!$D:$D,"Yes")="Yes",_xlfn.XLOOKUP("App_RangeGt1000",'Scoring_Config'!$A:$A,'Scoring_Config'!$C:$C,0),0),"False,0")</f>
        <v>0</v>
      </c>
      <c r="AW652" cm="1">
        <f t="array" ref="AW652">IF(FALSE,"True," &amp; IF(_xlfn.XLOOKUP("Action_IsDenyOrDrop",'Scoring_Config'!$A:$A,'Scoring_Config'!$D:$D,"Yes")="Yes",_xlfn.XLOOKUP("Action_IsDenyOrDrop",'Scoring_Config'!$A:$A,'Scoring_Config'!$C:$C,0),0),"False,0")</f>
        <v>0</v>
      </c>
      <c r="AX652" cm="1">
        <f t="array" ref="AX652">IF(LEFT(AW652,4)="True",0,(IF(LEFT(Y652,4)="True",IF(_xlfn.XLOOKUP("Src_IsAny",'Scoring_Config'!$A:$A,'Scoring_Config'!$D:$D,"Yes")="Yes",_xlfn.XLOOKUP("Src_IsAny",'Scoring_Config'!$A:$A,'Scoring_Config'!$C:$C,10),0),0)+IF(LEFT(Z652,4)="True",IF(_xlfn.XLOOKUP("Src_CIDR_Le_16",'Scoring_Config'!$A:$A,'Scoring_Config'!$D:$D,"Yes")="Yes",_xlfn.XLOOKUP("Src_CIDR_Le_16",'Scoring_Config'!$A:$A,'Scoring_Config'!$C:$C,10),0),0)+IF(LEFT(AA652,4)="True",IF(_xlfn.XLOOKUP("Src_CIDR_17_22",'Scoring_Config'!$A:$A,'Scoring_Config'!$D:$D,"Yes")="Yes",_xlfn.XLOOKUP("Src_CIDR_17_22",'Scoring_Config'!$A:$A,'Scoring_Config'!$C:$C,5),0),0)+IF(LEFT(AB652,4)="True",IF(_xlfn.XLOOKUP("Dst_IsAny",'Scoring_Config'!$A:$A,'Scoring_Config'!$D:$D,"Yes")="Yes",_xlfn.XLOOKUP("Dst_IsAny",'Scoring_Config'!$A:$A,'Scoring_Config'!$C:$C,10),0),0)+IF(LEFT(AC652,4)="True",IF(_xlfn.XLOOKUP("Dst_CIDR_Le_16",'Scoring_Config'!$A:$A,'Scoring_Config'!$D:$D,"Yes")="Yes",_xlfn.XLOOKUP("Dst_CIDR_Le_16",'Scoring_Config'!$A:$A,'Scoring_Config'!$C:$C,10),0),0)+IF(LEFT(AD652,4)="True",IF(_xlfn.XLOOKUP("Dst_CIDR_17_22",'Scoring_Config'!$A:$A,'Scoring_Config'!$D:$D,"Yes")="Yes",_xlfn.XLOOKUP("Dst_CIDR_17_22",'Scoring_Config'!$A:$A,'Scoring_Config'!$C:$C,5),0),0)+IF(LEFT(AE652,4)="True",IF(_xlfn.XLOOKUP("SrcZone_IsAny",'Scoring_Config'!$A:$A,'Scoring_Config'!$D:$D,"Yes")="Yes",_xlfn.XLOOKUP("SrcZone_IsAny",'Scoring_Config'!$A:$A,'Scoring_Config'!$C:$C,10),0),0)+IF(LEFT(AF652,4)="True",IF(_xlfn.XLOOKUP("DstZone_IsAny",'Scoring_Config'!$A:$A,'Scoring_Config'!$D:$D,"Yes")="Yes",_xlfn.XLOOKUP("DstZone_IsAny",'Scoring_Config'!$A:$A,'Scoring_Config'!$C:$C,10),0),0)+IF(LEFT(AG652,4)="True",IF(_xlfn.XLOOKUP("Service_Any_OR_RangeGt1000",'Scoring_Config'!$A:$A,'Scoring_Config'!$D:$D,"Yes")="Yes",_xlfn.XLOOKUP("Service_Any_OR_RangeGt1000",'Scoring_Config'!$A:$A,'Scoring_Config'!$C:$C,10),0),0)+IF(LEFT(AH652,4)="True",IF(_xlfn.XLOOKUP("App_Any_OR_RangeGt1000",'Scoring_Config'!$A:$A,'Scoring_Config'!$D:$D,"Yes")="Yes",_xlfn.XLOOKUP("App_Any_OR_RangeGt1000",'Scoring_Config'!$A:$A,'Scoring_Config'!$C:$C,10),0),0)+IF(LEFT(AI652,4)="True",IF(_xlfn.XLOOKUP("Service_Insecure_Match",'Scoring_Config'!$A:$A,'Scoring_Config'!$D:$D,"Yes")="Yes",_xlfn.XLOOKUP("Service_Insecure_Match",'Scoring_Config'!$A:$A,'Scoring_Config'!$C:$C,5),0),0)+IF(LEFT(AJ652,4)="True",IF(_xlfn.XLOOKUP("Risky_Inbound",'Scoring_Config'!$A:$A,'Scoring_Config'!$D:$D,"Yes")="Yes",_xlfn.XLOOKUP("Risky_Inbound",'Scoring_Config'!$A:$A,'Scoring_Config'!$C:$C,50),0),0)+IF(LEFT(AK652,4)="True",IF(_xlfn.XLOOKUP("Risky_Outbound",'Scoring_Config'!$A:$A,'Scoring_Config'!$D:$D,"Yes")="Yes",_xlfn.XLOOKUP("Risky_Outbound",'Scoring_Config'!$A:$A,'Scoring_Config'!$C:$C,25),0),0)+IF(LEFT(AZ652,4)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652,FIND(",",AL652)+1,100)),0)+IF(LEFT(AM652,4)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652,FIND(",",AN652)+1,100)),0)+IF(_xlfn.XLOOKUP("Profile_Scoring",'Scoring_Config'!$A:$A,'Scoring_Config'!$D:$D,"Yes")="Yes",VALUE(MID(AO652,FIND(",",AO652)+1,100)),0)+IF(_xlfn.XLOOKUP("Options_Scoring",'Scoring_Config'!$A:$A,'Scoring_Config'!$D:$D,"Yes")="Yes",VALUE(MID(AP652,FIND(",",AP652)+1,100)),0)))</f>
        <v>0</v>
      </c>
      <c r="AZ652" cm="1">
        <f t="array" ref="AZ652">IF(FALSE,"True," &amp; IF(_xlfn.XLOOKUP("Migrate_Insecure",'Scoring_Config'!$A:$A,'Scoring_Config'!$D:$D,"Yes")="Yes",_xlfn.XLOOKUP("Migrate_Insecure",'Scoring_Config'!$A:$A,'Scoring_Config'!$C:$C,10),0),"False,0")</f>
        <v>0</v>
      </c>
    </row>
    <row r="653" spans="1:52">
      <c r="A653" t="s">
        <v>1979</v>
      </c>
      <c r="B653" t="s">
        <v>2626</v>
      </c>
      <c r="C653" t="s">
        <v>3542</v>
      </c>
      <c r="D653" t="s">
        <v>3545</v>
      </c>
      <c r="E653" t="s">
        <v>3563</v>
      </c>
      <c r="F653" t="s">
        <v>3734</v>
      </c>
      <c r="G653" t="s">
        <v>385</v>
      </c>
      <c r="H653" t="s">
        <v>174</v>
      </c>
      <c r="I653" t="s">
        <v>3602</v>
      </c>
      <c r="J653" t="s">
        <v>923</v>
      </c>
      <c r="K653" t="s">
        <v>1667</v>
      </c>
      <c r="L653" t="s">
        <v>1327</v>
      </c>
      <c r="M653" t="s">
        <v>1974</v>
      </c>
      <c r="N653" t="s">
        <v>4315</v>
      </c>
      <c r="O653" t="s">
        <v>4319</v>
      </c>
      <c r="P653" t="s">
        <v>4323</v>
      </c>
      <c r="Q653" t="s">
        <v>4797</v>
      </c>
      <c r="R653" t="s">
        <v>5439</v>
      </c>
      <c r="S653" t="s">
        <v>4324</v>
      </c>
      <c r="T653" t="s">
        <v>5726</v>
      </c>
      <c r="U653" t="s">
        <v>6283</v>
      </c>
      <c r="Y653" cm="1">
        <f t="array" ref="Y653">IF(FALSE,"True," &amp; IF(_xlfn.XLOOKUP("Src_IsAny",'Scoring_Config'!$A:$A,'Scoring_Config'!$D:$D,"Yes")="Yes",_xlfn.XLOOKUP("Src_IsAny",'Scoring_Config'!$A:$A,'Scoring_Config'!$C:$C,10),0),"False,0")</f>
        <v>0</v>
      </c>
      <c r="Z653" cm="1">
        <f t="array" ref="Z653">IF(FALSE,"True," &amp; IF(_xlfn.XLOOKUP("Src_CIDR_Le_16",'Scoring_Config'!$A:$A,'Scoring_Config'!$D:$D,"Yes")="Yes",_xlfn.XLOOKUP("Src_CIDR_Le_16",'Scoring_Config'!$A:$A,'Scoring_Config'!$C:$C,10),0),"False,0")</f>
        <v>0</v>
      </c>
      <c r="AA653" cm="1">
        <f t="array" ref="AA653">IF(FALSE,"True," &amp; IF(_xlfn.XLOOKUP("Src_CIDR_17_22",'Scoring_Config'!$A:$A,'Scoring_Config'!$D:$D,"Yes")="Yes",_xlfn.XLOOKUP("Src_CIDR_17_22",'Scoring_Config'!$A:$A,'Scoring_Config'!$C:$C,5),0),"False,0")</f>
        <v>0</v>
      </c>
      <c r="AB653" cm="1">
        <f t="array" ref="AB653">IF(FALSE,"True," &amp; IF(_xlfn.XLOOKUP("Dst_IsAny",'Scoring_Config'!$A:$A,'Scoring_Config'!$D:$D,"Yes")="Yes",_xlfn.XLOOKUP("Dst_IsAny",'Scoring_Config'!$A:$A,'Scoring_Config'!$C:$C,10),0),"False,0")</f>
        <v>0</v>
      </c>
      <c r="AC653" cm="1">
        <f t="array" ref="AC653">IF(FALSE,"True," &amp; IF(_xlfn.XLOOKUP("Dst_CIDR_Le_16",'Scoring_Config'!$A:$A,'Scoring_Config'!$D:$D,"Yes")="Yes",_xlfn.XLOOKUP("Dst_CIDR_Le_16",'Scoring_Config'!$A:$A,'Scoring_Config'!$C:$C,10),0),"False,0")</f>
        <v>0</v>
      </c>
      <c r="AD653" cm="1">
        <f t="array" ref="AD653">IF(FALSE,"True," &amp; IF(_xlfn.XLOOKUP("Dst_CIDR_17_22",'Scoring_Config'!$A:$A,'Scoring_Config'!$D:$D,"Yes")="Yes",_xlfn.XLOOKUP("Dst_CIDR_17_22",'Scoring_Config'!$A:$A,'Scoring_Config'!$C:$C,5),0),"False,0")</f>
        <v>0</v>
      </c>
      <c r="AE653" cm="1">
        <f t="array" ref="AE653">IF(FALSE,"True," &amp; IF(_xlfn.XLOOKUP("SrcZone_IsAny",'Scoring_Config'!$A:$A,'Scoring_Config'!$D:$D,"Yes")="Yes",_xlfn.XLOOKUP("SrcZone_IsAny",'Scoring_Config'!$A:$A,'Scoring_Config'!$C:$C,10),0),"False,0")</f>
        <v>0</v>
      </c>
      <c r="AF653" cm="1">
        <f t="array" ref="AF653">IF(FALSE,"True," &amp; IF(_xlfn.XLOOKUP("DstZone_IsAny",'Scoring_Config'!$A:$A,'Scoring_Config'!$D:$D,"Yes")="Yes",_xlfn.XLOOKUP("DstZone_IsAny",'Scoring_Config'!$A:$A,'Scoring_Config'!$C:$C,10),0),"False,0")</f>
        <v>0</v>
      </c>
      <c r="AG653" cm="1">
        <f t="array" ref="AG65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53" cm="1">
        <f t="array" ref="AH653">IF(FALSE,"True," &amp; IF(_xlfn.XLOOKUP("App_Any_OR_RangeGt1000",'Scoring_Config'!$A:$A,'Scoring_Config'!$D:$D,"Yes")="Yes",_xlfn.XLOOKUP("App_Any_OR_RangeGt1000",'Scoring_Config'!$A:$A,'Scoring_Config'!$C:$C,10),0),"False,0")</f>
        <v>0</v>
      </c>
      <c r="AI653" cm="1">
        <f t="array" ref="AI653">IF(FALSE,"True," &amp; IF(_xlfn.XLOOKUP("Service_Insecure_Match",'Scoring_Config'!$A:$A,'Scoring_Config'!$D:$D,"Yes")="Yes",_xlfn.XLOOKUP("Service_Insecure_Match",'Scoring_Config'!$A:$A,'Scoring_Config'!$C:$C,5),0),"False,0")</f>
        <v>0</v>
      </c>
      <c r="AJ653" cm="1">
        <f t="array" ref="AJ653">IF(FALSE,"True," &amp; IF(_xlfn.XLOOKUP("Risky_Inbound",'Scoring_Config'!$A:$A,'Scoring_Config'!$D:$D,"Yes")="Yes",_xlfn.XLOOKUP("Risky_Inbound",'Scoring_Config'!$A:$A,'Scoring_Config'!$C:$C,50),0),"False,0")</f>
        <v>0</v>
      </c>
      <c r="AK653" cm="1">
        <f t="array" ref="AK653">IF(FALSE,"True," &amp; IF(_xlfn.XLOOKUP("Risky_Outbound",'Scoring_Config'!$A:$A,'Scoring_Config'!$D:$D,"Yes")="Yes",_xlfn.XLOOKUP("Risky_Outbound",'Scoring_Config'!$A:$A,'Scoring_Config'!$C:$C,25),0),"False,0")</f>
        <v>0</v>
      </c>
      <c r="AL653" t="s">
        <v>6699</v>
      </c>
      <c r="AM653" cm="1">
        <f t="array" ref="AM65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53" t="s">
        <v>6697</v>
      </c>
      <c r="AO653" t="s">
        <v>6697</v>
      </c>
      <c r="AP653" t="s">
        <v>6697</v>
      </c>
      <c r="AQ653" cm="1">
        <f t="array" ref="AQ653">IF(FALSE,"True," &amp; IF(_xlfn.XLOOKUP("Service_IsAny",'Scoring_Config'!$A:$A,'Scoring_Config'!$D:$D,"Yes")="Yes",_xlfn.XLOOKUP("Service_IsAny",'Scoring_Config'!$A:$A,'Scoring_Config'!$C:$C,0),0),"False,0")</f>
        <v>0</v>
      </c>
      <c r="AR653">
        <v>0</v>
      </c>
      <c r="AS653" cm="1">
        <f t="array" ref="AS653">IF(FALSE,"True," &amp; IF(_xlfn.XLOOKUP("Service_RangeGt1000",'Scoring_Config'!$A:$A,'Scoring_Config'!$D:$D,"Yes")="Yes",_xlfn.XLOOKUP("Service_RangeGt1000",'Scoring_Config'!$A:$A,'Scoring_Config'!$C:$C,0),0),"False,0")</f>
        <v>0</v>
      </c>
      <c r="AT653" cm="1">
        <f t="array" ref="AT653">IF(FALSE,"True," &amp; IF(_xlfn.XLOOKUP("App_IsAny",'Scoring_Config'!$A:$A,'Scoring_Config'!$D:$D,"Yes")="Yes",_xlfn.XLOOKUP("App_IsAny",'Scoring_Config'!$A:$A,'Scoring_Config'!$C:$C,0),0),"False,0")</f>
        <v>0</v>
      </c>
      <c r="AU653">
        <v>1</v>
      </c>
      <c r="AV653" cm="1">
        <f t="array" ref="AV653">IF(FALSE,"True," &amp; IF(_xlfn.XLOOKUP("App_RangeGt1000",'Scoring_Config'!$A:$A,'Scoring_Config'!$D:$D,"Yes")="Yes",_xlfn.XLOOKUP("App_RangeGt1000",'Scoring_Config'!$A:$A,'Scoring_Config'!$C:$C,0),0),"False,0")</f>
        <v>0</v>
      </c>
      <c r="AW653" cm="1">
        <f t="array" ref="AW653">IF(FALSE,"True," &amp; IF(_xlfn.XLOOKUP("Action_IsDenyOrDrop",'Scoring_Config'!$A:$A,'Scoring_Config'!$D:$D,"Yes")="Yes",_xlfn.XLOOKUP("Action_IsDenyOrDrop",'Scoring_Config'!$A:$A,'Scoring_Config'!$C:$C,0),0),"False,0")</f>
        <v>0</v>
      </c>
      <c r="AX653" cm="1">
        <f t="array" ref="AX653">IF(LEFT(AW653,4)="True",0,(IF(LEFT(Y653,4)="True",IF(_xlfn.XLOOKUP("Src_IsAny",'Scoring_Config'!$A:$A,'Scoring_Config'!$D:$D,"Yes")="Yes",_xlfn.XLOOKUP("Src_IsAny",'Scoring_Config'!$A:$A,'Scoring_Config'!$C:$C,10),0),0)+IF(LEFT(Z653,4)="True",IF(_xlfn.XLOOKUP("Src_CIDR_Le_16",'Scoring_Config'!$A:$A,'Scoring_Config'!$D:$D,"Yes")="Yes",_xlfn.XLOOKUP("Src_CIDR_Le_16",'Scoring_Config'!$A:$A,'Scoring_Config'!$C:$C,10),0),0)+IF(LEFT(AA653,4)="True",IF(_xlfn.XLOOKUP("Src_CIDR_17_22",'Scoring_Config'!$A:$A,'Scoring_Config'!$D:$D,"Yes")="Yes",_xlfn.XLOOKUP("Src_CIDR_17_22",'Scoring_Config'!$A:$A,'Scoring_Config'!$C:$C,5),0),0)+IF(LEFT(AB653,4)="True",IF(_xlfn.XLOOKUP("Dst_IsAny",'Scoring_Config'!$A:$A,'Scoring_Config'!$D:$D,"Yes")="Yes",_xlfn.XLOOKUP("Dst_IsAny",'Scoring_Config'!$A:$A,'Scoring_Config'!$C:$C,10),0),0)+IF(LEFT(AC653,4)="True",IF(_xlfn.XLOOKUP("Dst_CIDR_Le_16",'Scoring_Config'!$A:$A,'Scoring_Config'!$D:$D,"Yes")="Yes",_xlfn.XLOOKUP("Dst_CIDR_Le_16",'Scoring_Config'!$A:$A,'Scoring_Config'!$C:$C,10),0),0)+IF(LEFT(AD653,4)="True",IF(_xlfn.XLOOKUP("Dst_CIDR_17_22",'Scoring_Config'!$A:$A,'Scoring_Config'!$D:$D,"Yes")="Yes",_xlfn.XLOOKUP("Dst_CIDR_17_22",'Scoring_Config'!$A:$A,'Scoring_Config'!$C:$C,5),0),0)+IF(LEFT(AE653,4)="True",IF(_xlfn.XLOOKUP("SrcZone_IsAny",'Scoring_Config'!$A:$A,'Scoring_Config'!$D:$D,"Yes")="Yes",_xlfn.XLOOKUP("SrcZone_IsAny",'Scoring_Config'!$A:$A,'Scoring_Config'!$C:$C,10),0),0)+IF(LEFT(AF653,4)="True",IF(_xlfn.XLOOKUP("DstZone_IsAny",'Scoring_Config'!$A:$A,'Scoring_Config'!$D:$D,"Yes")="Yes",_xlfn.XLOOKUP("DstZone_IsAny",'Scoring_Config'!$A:$A,'Scoring_Config'!$C:$C,10),0),0)+IF(LEFT(AG653,4)="True",IF(_xlfn.XLOOKUP("Service_Any_OR_RangeGt1000",'Scoring_Config'!$A:$A,'Scoring_Config'!$D:$D,"Yes")="Yes",_xlfn.XLOOKUP("Service_Any_OR_RangeGt1000",'Scoring_Config'!$A:$A,'Scoring_Config'!$C:$C,10),0),0)+IF(LEFT(AH653,4)="True",IF(_xlfn.XLOOKUP("App_Any_OR_RangeGt1000",'Scoring_Config'!$A:$A,'Scoring_Config'!$D:$D,"Yes")="Yes",_xlfn.XLOOKUP("App_Any_OR_RangeGt1000",'Scoring_Config'!$A:$A,'Scoring_Config'!$C:$C,10),0),0)+IF(LEFT(AI653,4)="True",IF(_xlfn.XLOOKUP("Service_Insecure_Match",'Scoring_Config'!$A:$A,'Scoring_Config'!$D:$D,"Yes")="Yes",_xlfn.XLOOKUP("Service_Insecure_Match",'Scoring_Config'!$A:$A,'Scoring_Config'!$C:$C,5),0),0)+IF(LEFT(AJ653,4)="True",IF(_xlfn.XLOOKUP("Risky_Inbound",'Scoring_Config'!$A:$A,'Scoring_Config'!$D:$D,"Yes")="Yes",_xlfn.XLOOKUP("Risky_Inbound",'Scoring_Config'!$A:$A,'Scoring_Config'!$C:$C,50),0),0)+IF(LEFT(AK653,4)="True",IF(_xlfn.XLOOKUP("Risky_Outbound",'Scoring_Config'!$A:$A,'Scoring_Config'!$D:$D,"Yes")="Yes",_xlfn.XLOOKUP("Risky_Outbound",'Scoring_Config'!$A:$A,'Scoring_Config'!$C:$C,25),0),0)+IF(LEFT(AZ653,4)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653,FIND(",",AL653)+1,100)),0)+IF(LEFT(AM653,4)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653,FIND(",",AN653)+1,100)),0)+IF(_xlfn.XLOOKUP("Profile_Scoring",'Scoring_Config'!$A:$A,'Scoring_Config'!$D:$D,"Yes")="Yes",VALUE(MID(AO653,FIND(",",AO653)+1,100)),0)+IF(_xlfn.XLOOKUP("Options_Scoring",'Scoring_Config'!$A:$A,'Scoring_Config'!$D:$D,"Yes")="Yes",VALUE(MID(AP653,FIND(",",AP653)+1,100)),0)))</f>
        <v>0</v>
      </c>
      <c r="AZ653" cm="1">
        <f t="array" ref="AZ653">IF(FALSE,"True," &amp; IF(_xlfn.XLOOKUP("Migrate_Insecure",'Scoring_Config'!$A:$A,'Scoring_Config'!$D:$D,"Yes")="Yes",_xlfn.XLOOKUP("Migrate_Insecure",'Scoring_Config'!$A:$A,'Scoring_Config'!$C:$C,10),0),"False,0")</f>
        <v>0</v>
      </c>
    </row>
    <row r="654" spans="1:52">
      <c r="A654" t="s">
        <v>1979</v>
      </c>
      <c r="B654" t="s">
        <v>2627</v>
      </c>
      <c r="C654" t="s">
        <v>3542</v>
      </c>
      <c r="D654" t="s">
        <v>3545</v>
      </c>
      <c r="E654" t="s">
        <v>3563</v>
      </c>
      <c r="F654" t="s">
        <v>3644</v>
      </c>
      <c r="G654" t="s">
        <v>385</v>
      </c>
      <c r="H654" t="s">
        <v>174</v>
      </c>
      <c r="I654" t="s">
        <v>3851</v>
      </c>
      <c r="J654" t="s">
        <v>245</v>
      </c>
      <c r="K654" t="s">
        <v>1770</v>
      </c>
      <c r="L654" t="s">
        <v>1327</v>
      </c>
      <c r="M654" t="s">
        <v>1974</v>
      </c>
      <c r="N654" t="s">
        <v>4315</v>
      </c>
      <c r="O654" t="s">
        <v>4319</v>
      </c>
      <c r="P654" t="s">
        <v>4321</v>
      </c>
      <c r="Q654" t="s">
        <v>4797</v>
      </c>
      <c r="R654" t="s">
        <v>5439</v>
      </c>
      <c r="S654" t="s">
        <v>4324</v>
      </c>
      <c r="T654" t="s">
        <v>5726</v>
      </c>
      <c r="U654" t="s">
        <v>6283</v>
      </c>
      <c r="Y654" cm="1">
        <f t="array" ref="Y654">IF(FALSE,"True," &amp; IF(_xlfn.XLOOKUP("Src_IsAny",'Scoring_Config'!$A:$A,'Scoring_Config'!$D:$D,"Yes")="Yes",_xlfn.XLOOKUP("Src_IsAny",'Scoring_Config'!$A:$A,'Scoring_Config'!$C:$C,10),0),"False,0")</f>
        <v>0</v>
      </c>
      <c r="Z654" cm="1">
        <f t="array" ref="Z654">IF(FALSE,"True," &amp; IF(_xlfn.XLOOKUP("Src_CIDR_Le_16",'Scoring_Config'!$A:$A,'Scoring_Config'!$D:$D,"Yes")="Yes",_xlfn.XLOOKUP("Src_CIDR_Le_16",'Scoring_Config'!$A:$A,'Scoring_Config'!$C:$C,10),0),"False,0")</f>
        <v>0</v>
      </c>
      <c r="AA654" cm="1">
        <f t="array" ref="AA654">IF(FALSE,"True," &amp; IF(_xlfn.XLOOKUP("Src_CIDR_17_22",'Scoring_Config'!$A:$A,'Scoring_Config'!$D:$D,"Yes")="Yes",_xlfn.XLOOKUP("Src_CIDR_17_22",'Scoring_Config'!$A:$A,'Scoring_Config'!$C:$C,5),0),"False,0")</f>
        <v>0</v>
      </c>
      <c r="AB654" cm="1">
        <f t="array" ref="AB654">IF(FALSE,"True," &amp; IF(_xlfn.XLOOKUP("Dst_IsAny",'Scoring_Config'!$A:$A,'Scoring_Config'!$D:$D,"Yes")="Yes",_xlfn.XLOOKUP("Dst_IsAny",'Scoring_Config'!$A:$A,'Scoring_Config'!$C:$C,10),0),"False,0")</f>
        <v>0</v>
      </c>
      <c r="AC654" cm="1">
        <f t="array" ref="AC654">IF(FALSE,"True," &amp; IF(_xlfn.XLOOKUP("Dst_CIDR_Le_16",'Scoring_Config'!$A:$A,'Scoring_Config'!$D:$D,"Yes")="Yes",_xlfn.XLOOKUP("Dst_CIDR_Le_16",'Scoring_Config'!$A:$A,'Scoring_Config'!$C:$C,10),0),"False,0")</f>
        <v>0</v>
      </c>
      <c r="AD654" cm="1">
        <f t="array" ref="AD654">IF(FALSE,"True," &amp; IF(_xlfn.XLOOKUP("Dst_CIDR_17_22",'Scoring_Config'!$A:$A,'Scoring_Config'!$D:$D,"Yes")="Yes",_xlfn.XLOOKUP("Dst_CIDR_17_22",'Scoring_Config'!$A:$A,'Scoring_Config'!$C:$C,5),0),"False,0")</f>
        <v>0</v>
      </c>
      <c r="AE654" cm="1">
        <f t="array" ref="AE654">IF(FALSE,"True," &amp; IF(_xlfn.XLOOKUP("SrcZone_IsAny",'Scoring_Config'!$A:$A,'Scoring_Config'!$D:$D,"Yes")="Yes",_xlfn.XLOOKUP("SrcZone_IsAny",'Scoring_Config'!$A:$A,'Scoring_Config'!$C:$C,10),0),"False,0")</f>
        <v>0</v>
      </c>
      <c r="AF654" cm="1">
        <f t="array" ref="AF654">IF(FALSE,"True," &amp; IF(_xlfn.XLOOKUP("DstZone_IsAny",'Scoring_Config'!$A:$A,'Scoring_Config'!$D:$D,"Yes")="Yes",_xlfn.XLOOKUP("DstZone_IsAny",'Scoring_Config'!$A:$A,'Scoring_Config'!$C:$C,10),0),"False,0")</f>
        <v>0</v>
      </c>
      <c r="AG654" cm="1">
        <f t="array" ref="AG65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54" cm="1">
        <f t="array" ref="AH654">IF(FALSE,"True," &amp; IF(_xlfn.XLOOKUP("App_Any_OR_RangeGt1000",'Scoring_Config'!$A:$A,'Scoring_Config'!$D:$D,"Yes")="Yes",_xlfn.XLOOKUP("App_Any_OR_RangeGt1000",'Scoring_Config'!$A:$A,'Scoring_Config'!$C:$C,10),0),"False,0")</f>
        <v>0</v>
      </c>
      <c r="AI654" cm="1">
        <f t="array" ref="AI654">IF(FALSE,"True," &amp; IF(_xlfn.XLOOKUP("Service_Insecure_Match",'Scoring_Config'!$A:$A,'Scoring_Config'!$D:$D,"Yes")="Yes",_xlfn.XLOOKUP("Service_Insecure_Match",'Scoring_Config'!$A:$A,'Scoring_Config'!$C:$C,5),0),"False,0")</f>
        <v>0</v>
      </c>
      <c r="AJ654" cm="1">
        <f t="array" ref="AJ654">IF(FALSE,"True," &amp; IF(_xlfn.XLOOKUP("Risky_Inbound",'Scoring_Config'!$A:$A,'Scoring_Config'!$D:$D,"Yes")="Yes",_xlfn.XLOOKUP("Risky_Inbound",'Scoring_Config'!$A:$A,'Scoring_Config'!$C:$C,50),0),"False,0")</f>
        <v>0</v>
      </c>
      <c r="AK654" cm="1">
        <f t="array" ref="AK654">IF(FALSE,"True," &amp; IF(_xlfn.XLOOKUP("Risky_Outbound",'Scoring_Config'!$A:$A,'Scoring_Config'!$D:$D,"Yes")="Yes",_xlfn.XLOOKUP("Risky_Outbound",'Scoring_Config'!$A:$A,'Scoring_Config'!$C:$C,25),0),"False,0")</f>
        <v>0</v>
      </c>
      <c r="AL654" t="s">
        <v>6700</v>
      </c>
      <c r="AM654" cm="1">
        <f t="array" ref="AM65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54" t="s">
        <v>6697</v>
      </c>
      <c r="AO654" t="s">
        <v>6697</v>
      </c>
      <c r="AP654" t="s">
        <v>6697</v>
      </c>
      <c r="AQ654" cm="1">
        <f t="array" ref="AQ654">IF(FALSE,"True," &amp; IF(_xlfn.XLOOKUP("Service_IsAny",'Scoring_Config'!$A:$A,'Scoring_Config'!$D:$D,"Yes")="Yes",_xlfn.XLOOKUP("Service_IsAny",'Scoring_Config'!$A:$A,'Scoring_Config'!$C:$C,0),0),"False,0")</f>
        <v>0</v>
      </c>
      <c r="AR654">
        <v>0</v>
      </c>
      <c r="AS654" cm="1">
        <f t="array" ref="AS654">IF(FALSE,"True," &amp; IF(_xlfn.XLOOKUP("Service_RangeGt1000",'Scoring_Config'!$A:$A,'Scoring_Config'!$D:$D,"Yes")="Yes",_xlfn.XLOOKUP("Service_RangeGt1000",'Scoring_Config'!$A:$A,'Scoring_Config'!$C:$C,0),0),"False,0")</f>
        <v>0</v>
      </c>
      <c r="AT654" cm="1">
        <f t="array" ref="AT654">IF(FALSE,"True," &amp; IF(_xlfn.XLOOKUP("App_IsAny",'Scoring_Config'!$A:$A,'Scoring_Config'!$D:$D,"Yes")="Yes",_xlfn.XLOOKUP("App_IsAny",'Scoring_Config'!$A:$A,'Scoring_Config'!$C:$C,0),0),"False,0")</f>
        <v>0</v>
      </c>
      <c r="AU654">
        <v>5</v>
      </c>
      <c r="AV654" cm="1">
        <f t="array" ref="AV654">IF(FALSE,"True," &amp; IF(_xlfn.XLOOKUP("App_RangeGt1000",'Scoring_Config'!$A:$A,'Scoring_Config'!$D:$D,"Yes")="Yes",_xlfn.XLOOKUP("App_RangeGt1000",'Scoring_Config'!$A:$A,'Scoring_Config'!$C:$C,0),0),"False,0")</f>
        <v>0</v>
      </c>
      <c r="AW654" cm="1">
        <f t="array" ref="AW654">IF(FALSE,"True," &amp; IF(_xlfn.XLOOKUP("Action_IsDenyOrDrop",'Scoring_Config'!$A:$A,'Scoring_Config'!$D:$D,"Yes")="Yes",_xlfn.XLOOKUP("Action_IsDenyOrDrop",'Scoring_Config'!$A:$A,'Scoring_Config'!$C:$C,0),0),"False,0")</f>
        <v>0</v>
      </c>
      <c r="AX654" cm="1">
        <f t="array" ref="AX654">IF(LEFT(AW654,4)="True",0,(IF(LEFT(Y654,4)="True",IF(_xlfn.XLOOKUP("Src_IsAny",'Scoring_Config'!$A:$A,'Scoring_Config'!$D:$D,"Yes")="Yes",_xlfn.XLOOKUP("Src_IsAny",'Scoring_Config'!$A:$A,'Scoring_Config'!$C:$C,10),0),0)+IF(LEFT(Z654,4)="True",IF(_xlfn.XLOOKUP("Src_CIDR_Le_16",'Scoring_Config'!$A:$A,'Scoring_Config'!$D:$D,"Yes")="Yes",_xlfn.XLOOKUP("Src_CIDR_Le_16",'Scoring_Config'!$A:$A,'Scoring_Config'!$C:$C,10),0),0)+IF(LEFT(AA654,4)="True",IF(_xlfn.XLOOKUP("Src_CIDR_17_22",'Scoring_Config'!$A:$A,'Scoring_Config'!$D:$D,"Yes")="Yes",_xlfn.XLOOKUP("Src_CIDR_17_22",'Scoring_Config'!$A:$A,'Scoring_Config'!$C:$C,5),0),0)+IF(LEFT(AB654,4)="True",IF(_xlfn.XLOOKUP("Dst_IsAny",'Scoring_Config'!$A:$A,'Scoring_Config'!$D:$D,"Yes")="Yes",_xlfn.XLOOKUP("Dst_IsAny",'Scoring_Config'!$A:$A,'Scoring_Config'!$C:$C,10),0),0)+IF(LEFT(AC654,4)="True",IF(_xlfn.XLOOKUP("Dst_CIDR_Le_16",'Scoring_Config'!$A:$A,'Scoring_Config'!$D:$D,"Yes")="Yes",_xlfn.XLOOKUP("Dst_CIDR_Le_16",'Scoring_Config'!$A:$A,'Scoring_Config'!$C:$C,10),0),0)+IF(LEFT(AD654,4)="True",IF(_xlfn.XLOOKUP("Dst_CIDR_17_22",'Scoring_Config'!$A:$A,'Scoring_Config'!$D:$D,"Yes")="Yes",_xlfn.XLOOKUP("Dst_CIDR_17_22",'Scoring_Config'!$A:$A,'Scoring_Config'!$C:$C,5),0),0)+IF(LEFT(AE654,4)="True",IF(_xlfn.XLOOKUP("SrcZone_IsAny",'Scoring_Config'!$A:$A,'Scoring_Config'!$D:$D,"Yes")="Yes",_xlfn.XLOOKUP("SrcZone_IsAny",'Scoring_Config'!$A:$A,'Scoring_Config'!$C:$C,10),0),0)+IF(LEFT(AF654,4)="True",IF(_xlfn.XLOOKUP("DstZone_IsAny",'Scoring_Config'!$A:$A,'Scoring_Config'!$D:$D,"Yes")="Yes",_xlfn.XLOOKUP("DstZone_IsAny",'Scoring_Config'!$A:$A,'Scoring_Config'!$C:$C,10),0),0)+IF(LEFT(AG654,4)="True",IF(_xlfn.XLOOKUP("Service_Any_OR_RangeGt1000",'Scoring_Config'!$A:$A,'Scoring_Config'!$D:$D,"Yes")="Yes",_xlfn.XLOOKUP("Service_Any_OR_RangeGt1000",'Scoring_Config'!$A:$A,'Scoring_Config'!$C:$C,10),0),0)+IF(LEFT(AH654,4)="True",IF(_xlfn.XLOOKUP("App_Any_OR_RangeGt1000",'Scoring_Config'!$A:$A,'Scoring_Config'!$D:$D,"Yes")="Yes",_xlfn.XLOOKUP("App_Any_OR_RangeGt1000",'Scoring_Config'!$A:$A,'Scoring_Config'!$C:$C,10),0),0)+IF(LEFT(AI654,4)="True",IF(_xlfn.XLOOKUP("Service_Insecure_Match",'Scoring_Config'!$A:$A,'Scoring_Config'!$D:$D,"Yes")="Yes",_xlfn.XLOOKUP("Service_Insecure_Match",'Scoring_Config'!$A:$A,'Scoring_Config'!$C:$C,5),0),0)+IF(LEFT(AJ654,4)="True",IF(_xlfn.XLOOKUP("Risky_Inbound",'Scoring_Config'!$A:$A,'Scoring_Config'!$D:$D,"Yes")="Yes",_xlfn.XLOOKUP("Risky_Inbound",'Scoring_Config'!$A:$A,'Scoring_Config'!$C:$C,50),0),0)+IF(LEFT(AK654,4)="True",IF(_xlfn.XLOOKUP("Risky_Outbound",'Scoring_Config'!$A:$A,'Scoring_Config'!$D:$D,"Yes")="Yes",_xlfn.XLOOKUP("Risky_Outbound",'Scoring_Config'!$A:$A,'Scoring_Config'!$C:$C,25),0),0)+IF(LEFT(AZ654,4)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654,FIND(",",AL654)+1,100)),0)+IF(LEFT(AM654,4)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654,FIND(",",AN654)+1,100)),0)+IF(_xlfn.XLOOKUP("Profile_Scoring",'Scoring_Config'!$A:$A,'Scoring_Config'!$D:$D,"Yes")="Yes",VALUE(MID(AO654,FIND(",",AO654)+1,100)),0)+IF(_xlfn.XLOOKUP("Options_Scoring",'Scoring_Config'!$A:$A,'Scoring_Config'!$D:$D,"Yes")="Yes",VALUE(MID(AP654,FIND(",",AP654)+1,100)),0)))</f>
        <v>0</v>
      </c>
      <c r="AZ654" cm="1">
        <f t="array" ref="AZ654">IF(FALSE,"True," &amp; IF(_xlfn.XLOOKUP("Migrate_Insecure",'Scoring_Config'!$A:$A,'Scoring_Config'!$D:$D,"Yes")="Yes",_xlfn.XLOOKUP("Migrate_Insecure",'Scoring_Config'!$A:$A,'Scoring_Config'!$C:$C,10),0),"False,0")</f>
        <v>0</v>
      </c>
    </row>
    <row r="655" spans="1:52">
      <c r="A655" t="s">
        <v>1979</v>
      </c>
      <c r="B655" t="s">
        <v>2628</v>
      </c>
      <c r="C655" t="s">
        <v>3542</v>
      </c>
      <c r="D655" t="s">
        <v>3545</v>
      </c>
      <c r="E655" t="s">
        <v>3563</v>
      </c>
      <c r="F655" t="s">
        <v>3644</v>
      </c>
      <c r="G655" t="s">
        <v>385</v>
      </c>
      <c r="H655" t="s">
        <v>174</v>
      </c>
      <c r="I655" t="s">
        <v>3644</v>
      </c>
      <c r="J655" t="s">
        <v>377</v>
      </c>
      <c r="K655" t="s">
        <v>1667</v>
      </c>
      <c r="L655" t="s">
        <v>1327</v>
      </c>
      <c r="M655" t="s">
        <v>1974</v>
      </c>
      <c r="N655" t="s">
        <v>4315</v>
      </c>
      <c r="O655" t="s">
        <v>4319</v>
      </c>
      <c r="P655" t="s">
        <v>4321</v>
      </c>
      <c r="Q655" t="s">
        <v>4798</v>
      </c>
      <c r="R655" t="s">
        <v>5439</v>
      </c>
      <c r="S655" t="s">
        <v>4324</v>
      </c>
      <c r="T655" t="s">
        <v>5755</v>
      </c>
      <c r="U655" t="s">
        <v>5755</v>
      </c>
      <c r="Y655" cm="1">
        <f t="array" ref="Y655">IF(FALSE,"True," &amp; IF(_xlfn.XLOOKUP("Src_IsAny",'Scoring_Config'!$A:$A,'Scoring_Config'!$D:$D,"Yes")="Yes",_xlfn.XLOOKUP("Src_IsAny",'Scoring_Config'!$A:$A,'Scoring_Config'!$C:$C,10),0),"False,0")</f>
        <v>0</v>
      </c>
      <c r="Z655" cm="1">
        <f t="array" ref="Z655">IF(FALSE,"True," &amp; IF(_xlfn.XLOOKUP("Src_CIDR_Le_16",'Scoring_Config'!$A:$A,'Scoring_Config'!$D:$D,"Yes")="Yes",_xlfn.XLOOKUP("Src_CIDR_Le_16",'Scoring_Config'!$A:$A,'Scoring_Config'!$C:$C,10),0),"False,0")</f>
        <v>0</v>
      </c>
      <c r="AA655" cm="1">
        <f t="array" ref="AA655">IF(FALSE,"True," &amp; IF(_xlfn.XLOOKUP("Src_CIDR_17_22",'Scoring_Config'!$A:$A,'Scoring_Config'!$D:$D,"Yes")="Yes",_xlfn.XLOOKUP("Src_CIDR_17_22",'Scoring_Config'!$A:$A,'Scoring_Config'!$C:$C,5),0),"False,0")</f>
        <v>0</v>
      </c>
      <c r="AB655" cm="1">
        <f t="array" ref="AB655">IF(FALSE,"True," &amp; IF(_xlfn.XLOOKUP("Dst_IsAny",'Scoring_Config'!$A:$A,'Scoring_Config'!$D:$D,"Yes")="Yes",_xlfn.XLOOKUP("Dst_IsAny",'Scoring_Config'!$A:$A,'Scoring_Config'!$C:$C,10),0),"False,0")</f>
        <v>0</v>
      </c>
      <c r="AC655" cm="1">
        <f t="array" ref="AC655">IF(FALSE,"True," &amp; IF(_xlfn.XLOOKUP("Dst_CIDR_Le_16",'Scoring_Config'!$A:$A,'Scoring_Config'!$D:$D,"Yes")="Yes",_xlfn.XLOOKUP("Dst_CIDR_Le_16",'Scoring_Config'!$A:$A,'Scoring_Config'!$C:$C,10),0),"False,0")</f>
        <v>0</v>
      </c>
      <c r="AD655" cm="1">
        <f t="array" ref="AD655">IF(FALSE,"True," &amp; IF(_xlfn.XLOOKUP("Dst_CIDR_17_22",'Scoring_Config'!$A:$A,'Scoring_Config'!$D:$D,"Yes")="Yes",_xlfn.XLOOKUP("Dst_CIDR_17_22",'Scoring_Config'!$A:$A,'Scoring_Config'!$C:$C,5),0),"False,0")</f>
        <v>0</v>
      </c>
      <c r="AE655" cm="1">
        <f t="array" ref="AE655">IF(FALSE,"True," &amp; IF(_xlfn.XLOOKUP("SrcZone_IsAny",'Scoring_Config'!$A:$A,'Scoring_Config'!$D:$D,"Yes")="Yes",_xlfn.XLOOKUP("SrcZone_IsAny",'Scoring_Config'!$A:$A,'Scoring_Config'!$C:$C,10),0),"False,0")</f>
        <v>0</v>
      </c>
      <c r="AF655" cm="1">
        <f t="array" ref="AF655">IF(FALSE,"True," &amp; IF(_xlfn.XLOOKUP("DstZone_IsAny",'Scoring_Config'!$A:$A,'Scoring_Config'!$D:$D,"Yes")="Yes",_xlfn.XLOOKUP("DstZone_IsAny",'Scoring_Config'!$A:$A,'Scoring_Config'!$C:$C,10),0),"False,0")</f>
        <v>0</v>
      </c>
      <c r="AG655" cm="1">
        <f t="array" ref="AG65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55" cm="1">
        <f t="array" ref="AH655">IF(FALSE,"True," &amp; IF(_xlfn.XLOOKUP("App_Any_OR_RangeGt1000",'Scoring_Config'!$A:$A,'Scoring_Config'!$D:$D,"Yes")="Yes",_xlfn.XLOOKUP("App_Any_OR_RangeGt1000",'Scoring_Config'!$A:$A,'Scoring_Config'!$C:$C,10),0),"False,0")</f>
        <v>0</v>
      </c>
      <c r="AI655" cm="1">
        <f t="array" ref="AI655">IF(FALSE,"True," &amp; IF(_xlfn.XLOOKUP("Service_Insecure_Match",'Scoring_Config'!$A:$A,'Scoring_Config'!$D:$D,"Yes")="Yes",_xlfn.XLOOKUP("Service_Insecure_Match",'Scoring_Config'!$A:$A,'Scoring_Config'!$C:$C,5),0),"False,0")</f>
        <v>0</v>
      </c>
      <c r="AJ655" cm="1">
        <f t="array" ref="AJ655">IF(FALSE,"True," &amp; IF(_xlfn.XLOOKUP("Risky_Inbound",'Scoring_Config'!$A:$A,'Scoring_Config'!$D:$D,"Yes")="Yes",_xlfn.XLOOKUP("Risky_Inbound",'Scoring_Config'!$A:$A,'Scoring_Config'!$C:$C,50),0),"False,0")</f>
        <v>0</v>
      </c>
      <c r="AK655" cm="1">
        <f t="array" ref="AK655">IF(FALSE,"True," &amp; IF(_xlfn.XLOOKUP("Risky_Outbound",'Scoring_Config'!$A:$A,'Scoring_Config'!$D:$D,"Yes")="Yes",_xlfn.XLOOKUP("Risky_Outbound",'Scoring_Config'!$A:$A,'Scoring_Config'!$C:$C,25),0),"False,0")</f>
        <v>0</v>
      </c>
      <c r="AL655" t="s">
        <v>6700</v>
      </c>
      <c r="AM655" cm="1">
        <f t="array" ref="AM65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55" t="s">
        <v>6697</v>
      </c>
      <c r="AO655" t="s">
        <v>6697</v>
      </c>
      <c r="AP655" t="s">
        <v>6697</v>
      </c>
      <c r="AQ655" cm="1">
        <f t="array" ref="AQ655">IF(FALSE,"True," &amp; IF(_xlfn.XLOOKUP("Service_IsAny",'Scoring_Config'!$A:$A,'Scoring_Config'!$D:$D,"Yes")="Yes",_xlfn.XLOOKUP("Service_IsAny",'Scoring_Config'!$A:$A,'Scoring_Config'!$C:$C,0),0),"False,0")</f>
        <v>0</v>
      </c>
      <c r="AR655">
        <v>0</v>
      </c>
      <c r="AS655" cm="1">
        <f t="array" ref="AS655">IF(FALSE,"True," &amp; IF(_xlfn.XLOOKUP("Service_RangeGt1000",'Scoring_Config'!$A:$A,'Scoring_Config'!$D:$D,"Yes")="Yes",_xlfn.XLOOKUP("Service_RangeGt1000",'Scoring_Config'!$A:$A,'Scoring_Config'!$C:$C,0),0),"False,0")</f>
        <v>0</v>
      </c>
      <c r="AT655" cm="1">
        <f t="array" ref="AT655">IF(FALSE,"True," &amp; IF(_xlfn.XLOOKUP("App_IsAny",'Scoring_Config'!$A:$A,'Scoring_Config'!$D:$D,"Yes")="Yes",_xlfn.XLOOKUP("App_IsAny",'Scoring_Config'!$A:$A,'Scoring_Config'!$C:$C,0),0),"False,0")</f>
        <v>0</v>
      </c>
      <c r="AU655">
        <v>1</v>
      </c>
      <c r="AV655" cm="1">
        <f t="array" ref="AV655">IF(FALSE,"True," &amp; IF(_xlfn.XLOOKUP("App_RangeGt1000",'Scoring_Config'!$A:$A,'Scoring_Config'!$D:$D,"Yes")="Yes",_xlfn.XLOOKUP("App_RangeGt1000",'Scoring_Config'!$A:$A,'Scoring_Config'!$C:$C,0),0),"False,0")</f>
        <v>0</v>
      </c>
      <c r="AW655" cm="1">
        <f t="array" ref="AW655">IF(FALSE,"True," &amp; IF(_xlfn.XLOOKUP("Action_IsDenyOrDrop",'Scoring_Config'!$A:$A,'Scoring_Config'!$D:$D,"Yes")="Yes",_xlfn.XLOOKUP("Action_IsDenyOrDrop",'Scoring_Config'!$A:$A,'Scoring_Config'!$C:$C,0),0),"False,0")</f>
        <v>0</v>
      </c>
      <c r="AX655" cm="1">
        <f t="array" ref="AX655">IF(LEFT(AW655,4)="True",0,(IF(LEFT(Y655,4)="True",IF(_xlfn.XLOOKUP("Src_IsAny",'Scoring_Config'!$A:$A,'Scoring_Config'!$D:$D,"Yes")="Yes",_xlfn.XLOOKUP("Src_IsAny",'Scoring_Config'!$A:$A,'Scoring_Config'!$C:$C,10),0),0)+IF(LEFT(Z655,4)="True",IF(_xlfn.XLOOKUP("Src_CIDR_Le_16",'Scoring_Config'!$A:$A,'Scoring_Config'!$D:$D,"Yes")="Yes",_xlfn.XLOOKUP("Src_CIDR_Le_16",'Scoring_Config'!$A:$A,'Scoring_Config'!$C:$C,10),0),0)+IF(LEFT(AA655,4)="True",IF(_xlfn.XLOOKUP("Src_CIDR_17_22",'Scoring_Config'!$A:$A,'Scoring_Config'!$D:$D,"Yes")="Yes",_xlfn.XLOOKUP("Src_CIDR_17_22",'Scoring_Config'!$A:$A,'Scoring_Config'!$C:$C,5),0),0)+IF(LEFT(AB655,4)="True",IF(_xlfn.XLOOKUP("Dst_IsAny",'Scoring_Config'!$A:$A,'Scoring_Config'!$D:$D,"Yes")="Yes",_xlfn.XLOOKUP("Dst_IsAny",'Scoring_Config'!$A:$A,'Scoring_Config'!$C:$C,10),0),0)+IF(LEFT(AC655,4)="True",IF(_xlfn.XLOOKUP("Dst_CIDR_Le_16",'Scoring_Config'!$A:$A,'Scoring_Config'!$D:$D,"Yes")="Yes",_xlfn.XLOOKUP("Dst_CIDR_Le_16",'Scoring_Config'!$A:$A,'Scoring_Config'!$C:$C,10),0),0)+IF(LEFT(AD655,4)="True",IF(_xlfn.XLOOKUP("Dst_CIDR_17_22",'Scoring_Config'!$A:$A,'Scoring_Config'!$D:$D,"Yes")="Yes",_xlfn.XLOOKUP("Dst_CIDR_17_22",'Scoring_Config'!$A:$A,'Scoring_Config'!$C:$C,5),0),0)+IF(LEFT(AE655,4)="True",IF(_xlfn.XLOOKUP("SrcZone_IsAny",'Scoring_Config'!$A:$A,'Scoring_Config'!$D:$D,"Yes")="Yes",_xlfn.XLOOKUP("SrcZone_IsAny",'Scoring_Config'!$A:$A,'Scoring_Config'!$C:$C,10),0),0)+IF(LEFT(AF655,4)="True",IF(_xlfn.XLOOKUP("DstZone_IsAny",'Scoring_Config'!$A:$A,'Scoring_Config'!$D:$D,"Yes")="Yes",_xlfn.XLOOKUP("DstZone_IsAny",'Scoring_Config'!$A:$A,'Scoring_Config'!$C:$C,10),0),0)+IF(LEFT(AG655,4)="True",IF(_xlfn.XLOOKUP("Service_Any_OR_RangeGt1000",'Scoring_Config'!$A:$A,'Scoring_Config'!$D:$D,"Yes")="Yes",_xlfn.XLOOKUP("Service_Any_OR_RangeGt1000",'Scoring_Config'!$A:$A,'Scoring_Config'!$C:$C,10),0),0)+IF(LEFT(AH655,4)="True",IF(_xlfn.XLOOKUP("App_Any_OR_RangeGt1000",'Scoring_Config'!$A:$A,'Scoring_Config'!$D:$D,"Yes")="Yes",_xlfn.XLOOKUP("App_Any_OR_RangeGt1000",'Scoring_Config'!$A:$A,'Scoring_Config'!$C:$C,10),0),0)+IF(LEFT(AI655,4)="True",IF(_xlfn.XLOOKUP("Service_Insecure_Match",'Scoring_Config'!$A:$A,'Scoring_Config'!$D:$D,"Yes")="Yes",_xlfn.XLOOKUP("Service_Insecure_Match",'Scoring_Config'!$A:$A,'Scoring_Config'!$C:$C,5),0),0)+IF(LEFT(AJ655,4)="True",IF(_xlfn.XLOOKUP("Risky_Inbound",'Scoring_Config'!$A:$A,'Scoring_Config'!$D:$D,"Yes")="Yes",_xlfn.XLOOKUP("Risky_Inbound",'Scoring_Config'!$A:$A,'Scoring_Config'!$C:$C,50),0),0)+IF(LEFT(AK655,4)="True",IF(_xlfn.XLOOKUP("Risky_Outbound",'Scoring_Config'!$A:$A,'Scoring_Config'!$D:$D,"Yes")="Yes",_xlfn.XLOOKUP("Risky_Outbound",'Scoring_Config'!$A:$A,'Scoring_Config'!$C:$C,25),0),0)+IF(LEFT(AZ655,4)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655,FIND(",",AL655)+1,100)),0)+IF(LEFT(AM655,4)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655,FIND(",",AN655)+1,100)),0)+IF(_xlfn.XLOOKUP("Profile_Scoring",'Scoring_Config'!$A:$A,'Scoring_Config'!$D:$D,"Yes")="Yes",VALUE(MID(AO655,FIND(",",AO655)+1,100)),0)+IF(_xlfn.XLOOKUP("Options_Scoring",'Scoring_Config'!$A:$A,'Scoring_Config'!$D:$D,"Yes")="Yes",VALUE(MID(AP655,FIND(",",AP655)+1,100)),0)))</f>
        <v>0</v>
      </c>
      <c r="AZ655" cm="1">
        <f t="array" ref="AZ655">IF(FALSE,"True," &amp; IF(_xlfn.XLOOKUP("Migrate_Insecure",'Scoring_Config'!$A:$A,'Scoring_Config'!$D:$D,"Yes")="Yes",_xlfn.XLOOKUP("Migrate_Insecure",'Scoring_Config'!$A:$A,'Scoring_Config'!$C:$C,10),0),"False,0")</f>
        <v>0</v>
      </c>
    </row>
    <row r="656" spans="1:52">
      <c r="A656" t="s">
        <v>1979</v>
      </c>
      <c r="B656" t="s">
        <v>2629</v>
      </c>
      <c r="C656" t="s">
        <v>3542</v>
      </c>
      <c r="D656" t="s">
        <v>3545</v>
      </c>
      <c r="E656" t="s">
        <v>3563</v>
      </c>
      <c r="F656" t="s">
        <v>3829</v>
      </c>
      <c r="G656" t="s">
        <v>386</v>
      </c>
      <c r="H656" t="s">
        <v>174</v>
      </c>
      <c r="I656" t="s">
        <v>4185</v>
      </c>
      <c r="J656" t="s">
        <v>1016</v>
      </c>
      <c r="K656" t="s">
        <v>1660</v>
      </c>
      <c r="L656" t="s">
        <v>1327</v>
      </c>
      <c r="M656" t="s">
        <v>1974</v>
      </c>
      <c r="N656" t="s">
        <v>4315</v>
      </c>
      <c r="O656" t="s">
        <v>4319</v>
      </c>
      <c r="P656" t="s">
        <v>4321</v>
      </c>
      <c r="Q656" t="s">
        <v>4798</v>
      </c>
      <c r="R656" t="s">
        <v>5439</v>
      </c>
      <c r="S656" t="s">
        <v>4324</v>
      </c>
      <c r="T656" t="s">
        <v>5755</v>
      </c>
      <c r="U656" t="s">
        <v>5755</v>
      </c>
      <c r="Y656" cm="1">
        <f t="array" ref="Y656">IF(FALSE,"True," &amp; IF(_xlfn.XLOOKUP("Src_IsAny",'Scoring_Config'!$A:$A,'Scoring_Config'!$D:$D,"Yes")="Yes",_xlfn.XLOOKUP("Src_IsAny",'Scoring_Config'!$A:$A,'Scoring_Config'!$C:$C,10),0),"False,0")</f>
        <v>0</v>
      </c>
      <c r="Z656" cm="1">
        <f t="array" ref="Z656">IF(FALSE,"True," &amp; IF(_xlfn.XLOOKUP("Src_CIDR_Le_16",'Scoring_Config'!$A:$A,'Scoring_Config'!$D:$D,"Yes")="Yes",_xlfn.XLOOKUP("Src_CIDR_Le_16",'Scoring_Config'!$A:$A,'Scoring_Config'!$C:$C,10),0),"False,0")</f>
        <v>0</v>
      </c>
      <c r="AA656" cm="1">
        <f t="array" ref="AA656">IF(FALSE,"True," &amp; IF(_xlfn.XLOOKUP("Src_CIDR_17_22",'Scoring_Config'!$A:$A,'Scoring_Config'!$D:$D,"Yes")="Yes",_xlfn.XLOOKUP("Src_CIDR_17_22",'Scoring_Config'!$A:$A,'Scoring_Config'!$C:$C,5),0),"False,0")</f>
        <v>0</v>
      </c>
      <c r="AB656" cm="1">
        <f t="array" ref="AB656">IF(FALSE,"True," &amp; IF(_xlfn.XLOOKUP("Dst_IsAny",'Scoring_Config'!$A:$A,'Scoring_Config'!$D:$D,"Yes")="Yes",_xlfn.XLOOKUP("Dst_IsAny",'Scoring_Config'!$A:$A,'Scoring_Config'!$C:$C,10),0),"False,0")</f>
        <v>0</v>
      </c>
      <c r="AC656" cm="1">
        <f t="array" ref="AC656">IF(FALSE,"True," &amp; IF(_xlfn.XLOOKUP("Dst_CIDR_Le_16",'Scoring_Config'!$A:$A,'Scoring_Config'!$D:$D,"Yes")="Yes",_xlfn.XLOOKUP("Dst_CIDR_Le_16",'Scoring_Config'!$A:$A,'Scoring_Config'!$C:$C,10),0),"False,0")</f>
        <v>0</v>
      </c>
      <c r="AD656" cm="1">
        <f t="array" ref="AD656">IF(FALSE,"True," &amp; IF(_xlfn.XLOOKUP("Dst_CIDR_17_22",'Scoring_Config'!$A:$A,'Scoring_Config'!$D:$D,"Yes")="Yes",_xlfn.XLOOKUP("Dst_CIDR_17_22",'Scoring_Config'!$A:$A,'Scoring_Config'!$C:$C,5),0),"False,0")</f>
        <v>0</v>
      </c>
      <c r="AE656" cm="1">
        <f t="array" ref="AE656">IF(FALSE,"True," &amp; IF(_xlfn.XLOOKUP("SrcZone_IsAny",'Scoring_Config'!$A:$A,'Scoring_Config'!$D:$D,"Yes")="Yes",_xlfn.XLOOKUP("SrcZone_IsAny",'Scoring_Config'!$A:$A,'Scoring_Config'!$C:$C,10),0),"False,0")</f>
        <v>0</v>
      </c>
      <c r="AF656" cm="1">
        <f t="array" ref="AF656">IF(FALSE,"True," &amp; IF(_xlfn.XLOOKUP("DstZone_IsAny",'Scoring_Config'!$A:$A,'Scoring_Config'!$D:$D,"Yes")="Yes",_xlfn.XLOOKUP("DstZone_IsAny",'Scoring_Config'!$A:$A,'Scoring_Config'!$C:$C,10),0),"False,0")</f>
        <v>0</v>
      </c>
      <c r="AG656" cm="1">
        <f t="array" ref="AG65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56" cm="1">
        <f t="array" ref="AH656">IF(FALSE,"True," &amp; IF(_xlfn.XLOOKUP("App_Any_OR_RangeGt1000",'Scoring_Config'!$A:$A,'Scoring_Config'!$D:$D,"Yes")="Yes",_xlfn.XLOOKUP("App_Any_OR_RangeGt1000",'Scoring_Config'!$A:$A,'Scoring_Config'!$C:$C,10),0),"False,0")</f>
        <v>0</v>
      </c>
      <c r="AI656" cm="1">
        <f t="array" ref="AI656">IF(FALSE,"True," &amp; IF(_xlfn.XLOOKUP("Service_Insecure_Match",'Scoring_Config'!$A:$A,'Scoring_Config'!$D:$D,"Yes")="Yes",_xlfn.XLOOKUP("Service_Insecure_Match",'Scoring_Config'!$A:$A,'Scoring_Config'!$C:$C,5),0),"False,0")</f>
        <v>0</v>
      </c>
      <c r="AJ656" cm="1">
        <f t="array" ref="AJ656">IF(FALSE,"True," &amp; IF(_xlfn.XLOOKUP("Risky_Inbound",'Scoring_Config'!$A:$A,'Scoring_Config'!$D:$D,"Yes")="Yes",_xlfn.XLOOKUP("Risky_Inbound",'Scoring_Config'!$A:$A,'Scoring_Config'!$C:$C,50),0),"False,0")</f>
        <v>0</v>
      </c>
      <c r="AK656" cm="1">
        <f t="array" ref="AK656">IF(FALSE,"True," &amp; IF(_xlfn.XLOOKUP("Risky_Outbound",'Scoring_Config'!$A:$A,'Scoring_Config'!$D:$D,"Yes")="Yes",_xlfn.XLOOKUP("Risky_Outbound",'Scoring_Config'!$A:$A,'Scoring_Config'!$C:$C,25),0),"False,0")</f>
        <v>0</v>
      </c>
      <c r="AL656" t="s">
        <v>6700</v>
      </c>
      <c r="AM656" cm="1">
        <f t="array" ref="AM65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56" t="s">
        <v>6697</v>
      </c>
      <c r="AO656" t="s">
        <v>6697</v>
      </c>
      <c r="AP656" t="s">
        <v>6697</v>
      </c>
      <c r="AQ656" cm="1">
        <f t="array" ref="AQ656">IF(FALSE,"True," &amp; IF(_xlfn.XLOOKUP("Service_IsAny",'Scoring_Config'!$A:$A,'Scoring_Config'!$D:$D,"Yes")="Yes",_xlfn.XLOOKUP("Service_IsAny",'Scoring_Config'!$A:$A,'Scoring_Config'!$C:$C,0),0),"False,0")</f>
        <v>0</v>
      </c>
      <c r="AR656">
        <v>0</v>
      </c>
      <c r="AS656" cm="1">
        <f t="array" ref="AS656">IF(FALSE,"True," &amp; IF(_xlfn.XLOOKUP("Service_RangeGt1000",'Scoring_Config'!$A:$A,'Scoring_Config'!$D:$D,"Yes")="Yes",_xlfn.XLOOKUP("Service_RangeGt1000",'Scoring_Config'!$A:$A,'Scoring_Config'!$C:$C,0),0),"False,0")</f>
        <v>0</v>
      </c>
      <c r="AT656" cm="1">
        <f t="array" ref="AT656">IF(FALSE,"True," &amp; IF(_xlfn.XLOOKUP("App_IsAny",'Scoring_Config'!$A:$A,'Scoring_Config'!$D:$D,"Yes")="Yes",_xlfn.XLOOKUP("App_IsAny",'Scoring_Config'!$A:$A,'Scoring_Config'!$C:$C,0),0),"False,0")</f>
        <v>0</v>
      </c>
      <c r="AU656">
        <v>1</v>
      </c>
      <c r="AV656" cm="1">
        <f t="array" ref="AV656">IF(FALSE,"True," &amp; IF(_xlfn.XLOOKUP("App_RangeGt1000",'Scoring_Config'!$A:$A,'Scoring_Config'!$D:$D,"Yes")="Yes",_xlfn.XLOOKUP("App_RangeGt1000",'Scoring_Config'!$A:$A,'Scoring_Config'!$C:$C,0),0),"False,0")</f>
        <v>0</v>
      </c>
      <c r="AW656" cm="1">
        <f t="array" ref="AW656">IF(FALSE,"True," &amp; IF(_xlfn.XLOOKUP("Action_IsDenyOrDrop",'Scoring_Config'!$A:$A,'Scoring_Config'!$D:$D,"Yes")="Yes",_xlfn.XLOOKUP("Action_IsDenyOrDrop",'Scoring_Config'!$A:$A,'Scoring_Config'!$C:$C,0),0),"False,0")</f>
        <v>0</v>
      </c>
      <c r="AX656" cm="1">
        <f t="array" ref="AX656">IF(LEFT(AW656,4)="True",0,(IF(LEFT(Y656,4)="True",IF(_xlfn.XLOOKUP("Src_IsAny",'Scoring_Config'!$A:$A,'Scoring_Config'!$D:$D,"Yes")="Yes",_xlfn.XLOOKUP("Src_IsAny",'Scoring_Config'!$A:$A,'Scoring_Config'!$C:$C,10),0),0)+IF(LEFT(Z656,4)="True",IF(_xlfn.XLOOKUP("Src_CIDR_Le_16",'Scoring_Config'!$A:$A,'Scoring_Config'!$D:$D,"Yes")="Yes",_xlfn.XLOOKUP("Src_CIDR_Le_16",'Scoring_Config'!$A:$A,'Scoring_Config'!$C:$C,10),0),0)+IF(LEFT(AA656,4)="True",IF(_xlfn.XLOOKUP("Src_CIDR_17_22",'Scoring_Config'!$A:$A,'Scoring_Config'!$D:$D,"Yes")="Yes",_xlfn.XLOOKUP("Src_CIDR_17_22",'Scoring_Config'!$A:$A,'Scoring_Config'!$C:$C,5),0),0)+IF(LEFT(AB656,4)="True",IF(_xlfn.XLOOKUP("Dst_IsAny",'Scoring_Config'!$A:$A,'Scoring_Config'!$D:$D,"Yes")="Yes",_xlfn.XLOOKUP("Dst_IsAny",'Scoring_Config'!$A:$A,'Scoring_Config'!$C:$C,10),0),0)+IF(LEFT(AC656,4)="True",IF(_xlfn.XLOOKUP("Dst_CIDR_Le_16",'Scoring_Config'!$A:$A,'Scoring_Config'!$D:$D,"Yes")="Yes",_xlfn.XLOOKUP("Dst_CIDR_Le_16",'Scoring_Config'!$A:$A,'Scoring_Config'!$C:$C,10),0),0)+IF(LEFT(AD656,4)="True",IF(_xlfn.XLOOKUP("Dst_CIDR_17_22",'Scoring_Config'!$A:$A,'Scoring_Config'!$D:$D,"Yes")="Yes",_xlfn.XLOOKUP("Dst_CIDR_17_22",'Scoring_Config'!$A:$A,'Scoring_Config'!$C:$C,5),0),0)+IF(LEFT(AE656,4)="True",IF(_xlfn.XLOOKUP("SrcZone_IsAny",'Scoring_Config'!$A:$A,'Scoring_Config'!$D:$D,"Yes")="Yes",_xlfn.XLOOKUP("SrcZone_IsAny",'Scoring_Config'!$A:$A,'Scoring_Config'!$C:$C,10),0),0)+IF(LEFT(AF656,4)="True",IF(_xlfn.XLOOKUP("DstZone_IsAny",'Scoring_Config'!$A:$A,'Scoring_Config'!$D:$D,"Yes")="Yes",_xlfn.XLOOKUP("DstZone_IsAny",'Scoring_Config'!$A:$A,'Scoring_Config'!$C:$C,10),0),0)+IF(LEFT(AG656,4)="True",IF(_xlfn.XLOOKUP("Service_Any_OR_RangeGt1000",'Scoring_Config'!$A:$A,'Scoring_Config'!$D:$D,"Yes")="Yes",_xlfn.XLOOKUP("Service_Any_OR_RangeGt1000",'Scoring_Config'!$A:$A,'Scoring_Config'!$C:$C,10),0),0)+IF(LEFT(AH656,4)="True",IF(_xlfn.XLOOKUP("App_Any_OR_RangeGt1000",'Scoring_Config'!$A:$A,'Scoring_Config'!$D:$D,"Yes")="Yes",_xlfn.XLOOKUP("App_Any_OR_RangeGt1000",'Scoring_Config'!$A:$A,'Scoring_Config'!$C:$C,10),0),0)+IF(LEFT(AI656,4)="True",IF(_xlfn.XLOOKUP("Service_Insecure_Match",'Scoring_Config'!$A:$A,'Scoring_Config'!$D:$D,"Yes")="Yes",_xlfn.XLOOKUP("Service_Insecure_Match",'Scoring_Config'!$A:$A,'Scoring_Config'!$C:$C,5),0),0)+IF(LEFT(AJ656,4)="True",IF(_xlfn.XLOOKUP("Risky_Inbound",'Scoring_Config'!$A:$A,'Scoring_Config'!$D:$D,"Yes")="Yes",_xlfn.XLOOKUP("Risky_Inbound",'Scoring_Config'!$A:$A,'Scoring_Config'!$C:$C,50),0),0)+IF(LEFT(AK656,4)="True",IF(_xlfn.XLOOKUP("Risky_Outbound",'Scoring_Config'!$A:$A,'Scoring_Config'!$D:$D,"Yes")="Yes",_xlfn.XLOOKUP("Risky_Outbound",'Scoring_Config'!$A:$A,'Scoring_Config'!$C:$C,25),0),0)+IF(LEFT(AZ656,4)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656,FIND(",",AL656)+1,100)),0)+IF(LEFT(AM656,4)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656,FIND(",",AN656)+1,100)),0)+IF(_xlfn.XLOOKUP("Profile_Scoring",'Scoring_Config'!$A:$A,'Scoring_Config'!$D:$D,"Yes")="Yes",VALUE(MID(AO656,FIND(",",AO656)+1,100)),0)+IF(_xlfn.XLOOKUP("Options_Scoring",'Scoring_Config'!$A:$A,'Scoring_Config'!$D:$D,"Yes")="Yes",VALUE(MID(AP656,FIND(",",AP656)+1,100)),0)))</f>
        <v>0</v>
      </c>
      <c r="AZ656" cm="1">
        <f t="array" ref="AZ656">IF(FALSE,"True," &amp; IF(_xlfn.XLOOKUP("Migrate_Insecure",'Scoring_Config'!$A:$A,'Scoring_Config'!$D:$D,"Yes")="Yes",_xlfn.XLOOKUP("Migrate_Insecure",'Scoring_Config'!$A:$A,'Scoring_Config'!$C:$C,10),0),"False,0")</f>
        <v>0</v>
      </c>
    </row>
    <row r="657" spans="1:52">
      <c r="A657" t="s">
        <v>1979</v>
      </c>
      <c r="B657" t="s">
        <v>2630</v>
      </c>
      <c r="C657" t="s">
        <v>3542</v>
      </c>
      <c r="D657" t="s">
        <v>3545</v>
      </c>
      <c r="E657" t="s">
        <v>3563</v>
      </c>
      <c r="F657" t="s">
        <v>3790</v>
      </c>
      <c r="G657" t="s">
        <v>364</v>
      </c>
      <c r="H657" t="s">
        <v>174</v>
      </c>
      <c r="I657" t="s">
        <v>3896</v>
      </c>
      <c r="J657" t="s">
        <v>929</v>
      </c>
      <c r="K657" t="s">
        <v>1667</v>
      </c>
      <c r="L657" t="s">
        <v>1422</v>
      </c>
      <c r="M657" t="s">
        <v>1974</v>
      </c>
      <c r="N657" t="s">
        <v>4315</v>
      </c>
      <c r="O657" t="s">
        <v>4319</v>
      </c>
      <c r="P657" t="s">
        <v>4323</v>
      </c>
      <c r="Q657" t="s">
        <v>4799</v>
      </c>
      <c r="R657" t="s">
        <v>5439</v>
      </c>
      <c r="S657" t="s">
        <v>4324</v>
      </c>
      <c r="T657" t="s">
        <v>5726</v>
      </c>
      <c r="U657" t="s">
        <v>6283</v>
      </c>
      <c r="Y657" cm="1">
        <f t="array" ref="Y657">IF(FALSE,"True," &amp; IF(_xlfn.XLOOKUP("Src_IsAny",'Scoring_Config'!$A:$A,'Scoring_Config'!$D:$D,"Yes")="Yes",_xlfn.XLOOKUP("Src_IsAny",'Scoring_Config'!$A:$A,'Scoring_Config'!$C:$C,10),0),"False,0")</f>
        <v>0</v>
      </c>
      <c r="Z657" cm="1">
        <f t="array" ref="Z657">IF(FALSE,"True," &amp; IF(_xlfn.XLOOKUP("Src_CIDR_Le_16",'Scoring_Config'!$A:$A,'Scoring_Config'!$D:$D,"Yes")="Yes",_xlfn.XLOOKUP("Src_CIDR_Le_16",'Scoring_Config'!$A:$A,'Scoring_Config'!$C:$C,10),0),"False,0")</f>
        <v>0</v>
      </c>
      <c r="AA657" cm="1">
        <f t="array" ref="AA657">IF(FALSE,"True," &amp; IF(_xlfn.XLOOKUP("Src_CIDR_17_22",'Scoring_Config'!$A:$A,'Scoring_Config'!$D:$D,"Yes")="Yes",_xlfn.XLOOKUP("Src_CIDR_17_22",'Scoring_Config'!$A:$A,'Scoring_Config'!$C:$C,5),0),"False,0")</f>
        <v>0</v>
      </c>
      <c r="AB657" cm="1">
        <f t="array" ref="AB657">IF(FALSE,"True," &amp; IF(_xlfn.XLOOKUP("Dst_IsAny",'Scoring_Config'!$A:$A,'Scoring_Config'!$D:$D,"Yes")="Yes",_xlfn.XLOOKUP("Dst_IsAny",'Scoring_Config'!$A:$A,'Scoring_Config'!$C:$C,10),0),"False,0")</f>
        <v>0</v>
      </c>
      <c r="AC657" cm="1">
        <f t="array" ref="AC657">IF(FALSE,"True," &amp; IF(_xlfn.XLOOKUP("Dst_CIDR_Le_16",'Scoring_Config'!$A:$A,'Scoring_Config'!$D:$D,"Yes")="Yes",_xlfn.XLOOKUP("Dst_CIDR_Le_16",'Scoring_Config'!$A:$A,'Scoring_Config'!$C:$C,10),0),"False,0")</f>
        <v>0</v>
      </c>
      <c r="AD657" cm="1">
        <f t="array" ref="AD657">IF(FALSE,"True," &amp; IF(_xlfn.XLOOKUP("Dst_CIDR_17_22",'Scoring_Config'!$A:$A,'Scoring_Config'!$D:$D,"Yes")="Yes",_xlfn.XLOOKUP("Dst_CIDR_17_22",'Scoring_Config'!$A:$A,'Scoring_Config'!$C:$C,5),0),"False,0")</f>
        <v>0</v>
      </c>
      <c r="AE657" cm="1">
        <f t="array" ref="AE657">IF(FALSE,"True," &amp; IF(_xlfn.XLOOKUP("SrcZone_IsAny",'Scoring_Config'!$A:$A,'Scoring_Config'!$D:$D,"Yes")="Yes",_xlfn.XLOOKUP("SrcZone_IsAny",'Scoring_Config'!$A:$A,'Scoring_Config'!$C:$C,10),0),"False,0")</f>
        <v>0</v>
      </c>
      <c r="AF657" cm="1">
        <f t="array" ref="AF657">IF(FALSE,"True," &amp; IF(_xlfn.XLOOKUP("DstZone_IsAny",'Scoring_Config'!$A:$A,'Scoring_Config'!$D:$D,"Yes")="Yes",_xlfn.XLOOKUP("DstZone_IsAny",'Scoring_Config'!$A:$A,'Scoring_Config'!$C:$C,10),0),"False,0")</f>
        <v>0</v>
      </c>
      <c r="AG657" cm="1">
        <f t="array" ref="AG65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57" cm="1">
        <f t="array" ref="AH657">IF(FALSE,"True," &amp; IF(_xlfn.XLOOKUP("App_Any_OR_RangeGt1000",'Scoring_Config'!$A:$A,'Scoring_Config'!$D:$D,"Yes")="Yes",_xlfn.XLOOKUP("App_Any_OR_RangeGt1000",'Scoring_Config'!$A:$A,'Scoring_Config'!$C:$C,10),0),"False,0")</f>
        <v>0</v>
      </c>
      <c r="AI657" cm="1">
        <f t="array" ref="AI657">IF(FALSE,"True," &amp; IF(_xlfn.XLOOKUP("Service_Insecure_Match",'Scoring_Config'!$A:$A,'Scoring_Config'!$D:$D,"Yes")="Yes",_xlfn.XLOOKUP("Service_Insecure_Match",'Scoring_Config'!$A:$A,'Scoring_Config'!$C:$C,5),0),"False,0")</f>
        <v>0</v>
      </c>
      <c r="AJ657" cm="1">
        <f t="array" ref="AJ657">IF(FALSE,"True," &amp; IF(_xlfn.XLOOKUP("Risky_Inbound",'Scoring_Config'!$A:$A,'Scoring_Config'!$D:$D,"Yes")="Yes",_xlfn.XLOOKUP("Risky_Inbound",'Scoring_Config'!$A:$A,'Scoring_Config'!$C:$C,50),0),"False,0")</f>
        <v>0</v>
      </c>
      <c r="AK657" cm="1">
        <f t="array" ref="AK657">IF(FALSE,"True," &amp; IF(_xlfn.XLOOKUP("Risky_Outbound",'Scoring_Config'!$A:$A,'Scoring_Config'!$D:$D,"Yes")="Yes",_xlfn.XLOOKUP("Risky_Outbound",'Scoring_Config'!$A:$A,'Scoring_Config'!$C:$C,25),0),"False,0")</f>
        <v>0</v>
      </c>
      <c r="AL657" t="s">
        <v>6699</v>
      </c>
      <c r="AM657" cm="1">
        <f t="array" ref="AM65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57" t="s">
        <v>6697</v>
      </c>
      <c r="AO657" t="s">
        <v>6697</v>
      </c>
      <c r="AP657" t="s">
        <v>6697</v>
      </c>
      <c r="AQ657" cm="1">
        <f t="array" ref="AQ657">IF(FALSE,"True," &amp; IF(_xlfn.XLOOKUP("Service_IsAny",'Scoring_Config'!$A:$A,'Scoring_Config'!$D:$D,"Yes")="Yes",_xlfn.XLOOKUP("Service_IsAny",'Scoring_Config'!$A:$A,'Scoring_Config'!$C:$C,0),0),"False,0")</f>
        <v>0</v>
      </c>
      <c r="AR657">
        <v>2</v>
      </c>
      <c r="AS657" cm="1">
        <f t="array" ref="AS657">IF(FALSE,"True," &amp; IF(_xlfn.XLOOKUP("Service_RangeGt1000",'Scoring_Config'!$A:$A,'Scoring_Config'!$D:$D,"Yes")="Yes",_xlfn.XLOOKUP("Service_RangeGt1000",'Scoring_Config'!$A:$A,'Scoring_Config'!$C:$C,0),0),"False,0")</f>
        <v>0</v>
      </c>
      <c r="AT657" cm="1">
        <f t="array" ref="AT657">IF(FALSE,"True," &amp; IF(_xlfn.XLOOKUP("App_IsAny",'Scoring_Config'!$A:$A,'Scoring_Config'!$D:$D,"Yes")="Yes",_xlfn.XLOOKUP("App_IsAny",'Scoring_Config'!$A:$A,'Scoring_Config'!$C:$C,0),0),"False,0")</f>
        <v>0</v>
      </c>
      <c r="AU657">
        <v>1</v>
      </c>
      <c r="AV657" cm="1">
        <f t="array" ref="AV657">IF(FALSE,"True," &amp; IF(_xlfn.XLOOKUP("App_RangeGt1000",'Scoring_Config'!$A:$A,'Scoring_Config'!$D:$D,"Yes")="Yes",_xlfn.XLOOKUP("App_RangeGt1000",'Scoring_Config'!$A:$A,'Scoring_Config'!$C:$C,0),0),"False,0")</f>
        <v>0</v>
      </c>
      <c r="AW657" cm="1">
        <f t="array" ref="AW657">IF(FALSE,"True," &amp; IF(_xlfn.XLOOKUP("Action_IsDenyOrDrop",'Scoring_Config'!$A:$A,'Scoring_Config'!$D:$D,"Yes")="Yes",_xlfn.XLOOKUP("Action_IsDenyOrDrop",'Scoring_Config'!$A:$A,'Scoring_Config'!$C:$C,0),0),"False,0")</f>
        <v>0</v>
      </c>
      <c r="AX657" cm="1">
        <f t="array" ref="AX657">IF(LEFT(AW657,4)="True",0,(IF(LEFT(Y657,4)="True",IF(_xlfn.XLOOKUP("Src_IsAny",'Scoring_Config'!$A:$A,'Scoring_Config'!$D:$D,"Yes")="Yes",_xlfn.XLOOKUP("Src_IsAny",'Scoring_Config'!$A:$A,'Scoring_Config'!$C:$C,10),0),0)+IF(LEFT(Z657,4)="True",IF(_xlfn.XLOOKUP("Src_CIDR_Le_16",'Scoring_Config'!$A:$A,'Scoring_Config'!$D:$D,"Yes")="Yes",_xlfn.XLOOKUP("Src_CIDR_Le_16",'Scoring_Config'!$A:$A,'Scoring_Config'!$C:$C,10),0),0)+IF(LEFT(AA657,4)="True",IF(_xlfn.XLOOKUP("Src_CIDR_17_22",'Scoring_Config'!$A:$A,'Scoring_Config'!$D:$D,"Yes")="Yes",_xlfn.XLOOKUP("Src_CIDR_17_22",'Scoring_Config'!$A:$A,'Scoring_Config'!$C:$C,5),0),0)+IF(LEFT(AB657,4)="True",IF(_xlfn.XLOOKUP("Dst_IsAny",'Scoring_Config'!$A:$A,'Scoring_Config'!$D:$D,"Yes")="Yes",_xlfn.XLOOKUP("Dst_IsAny",'Scoring_Config'!$A:$A,'Scoring_Config'!$C:$C,10),0),0)+IF(LEFT(AC657,4)="True",IF(_xlfn.XLOOKUP("Dst_CIDR_Le_16",'Scoring_Config'!$A:$A,'Scoring_Config'!$D:$D,"Yes")="Yes",_xlfn.XLOOKUP("Dst_CIDR_Le_16",'Scoring_Config'!$A:$A,'Scoring_Config'!$C:$C,10),0),0)+IF(LEFT(AD657,4)="True",IF(_xlfn.XLOOKUP("Dst_CIDR_17_22",'Scoring_Config'!$A:$A,'Scoring_Config'!$D:$D,"Yes")="Yes",_xlfn.XLOOKUP("Dst_CIDR_17_22",'Scoring_Config'!$A:$A,'Scoring_Config'!$C:$C,5),0),0)+IF(LEFT(AE657,4)="True",IF(_xlfn.XLOOKUP("SrcZone_IsAny",'Scoring_Config'!$A:$A,'Scoring_Config'!$D:$D,"Yes")="Yes",_xlfn.XLOOKUP("SrcZone_IsAny",'Scoring_Config'!$A:$A,'Scoring_Config'!$C:$C,10),0),0)+IF(LEFT(AF657,4)="True",IF(_xlfn.XLOOKUP("DstZone_IsAny",'Scoring_Config'!$A:$A,'Scoring_Config'!$D:$D,"Yes")="Yes",_xlfn.XLOOKUP("DstZone_IsAny",'Scoring_Config'!$A:$A,'Scoring_Config'!$C:$C,10),0),0)+IF(LEFT(AG657,4)="True",IF(_xlfn.XLOOKUP("Service_Any_OR_RangeGt1000",'Scoring_Config'!$A:$A,'Scoring_Config'!$D:$D,"Yes")="Yes",_xlfn.XLOOKUP("Service_Any_OR_RangeGt1000",'Scoring_Config'!$A:$A,'Scoring_Config'!$C:$C,10),0),0)+IF(LEFT(AH657,4)="True",IF(_xlfn.XLOOKUP("App_Any_OR_RangeGt1000",'Scoring_Config'!$A:$A,'Scoring_Config'!$D:$D,"Yes")="Yes",_xlfn.XLOOKUP("App_Any_OR_RangeGt1000",'Scoring_Config'!$A:$A,'Scoring_Config'!$C:$C,10),0),0)+IF(LEFT(AI657,4)="True",IF(_xlfn.XLOOKUP("Service_Insecure_Match",'Scoring_Config'!$A:$A,'Scoring_Config'!$D:$D,"Yes")="Yes",_xlfn.XLOOKUP("Service_Insecure_Match",'Scoring_Config'!$A:$A,'Scoring_Config'!$C:$C,5),0),0)+IF(LEFT(AJ657,4)="True",IF(_xlfn.XLOOKUP("Risky_Inbound",'Scoring_Config'!$A:$A,'Scoring_Config'!$D:$D,"Yes")="Yes",_xlfn.XLOOKUP("Risky_Inbound",'Scoring_Config'!$A:$A,'Scoring_Config'!$C:$C,50),0),0)+IF(LEFT(AK657,4)="True",IF(_xlfn.XLOOKUP("Risky_Outbound",'Scoring_Config'!$A:$A,'Scoring_Config'!$D:$D,"Yes")="Yes",_xlfn.XLOOKUP("Risky_Outbound",'Scoring_Config'!$A:$A,'Scoring_Config'!$C:$C,25),0),0)+IF(LEFT(AZ657,4)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657,FIND(",",AL657)+1,100)),0)+IF(LEFT(AM657,4)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657,FIND(",",AN657)+1,100)),0)+IF(_xlfn.XLOOKUP("Profile_Scoring",'Scoring_Config'!$A:$A,'Scoring_Config'!$D:$D,"Yes")="Yes",VALUE(MID(AO657,FIND(",",AO657)+1,100)),0)+IF(_xlfn.XLOOKUP("Options_Scoring",'Scoring_Config'!$A:$A,'Scoring_Config'!$D:$D,"Yes")="Yes",VALUE(MID(AP657,FIND(",",AP657)+1,100)),0)))</f>
        <v>0</v>
      </c>
      <c r="AZ657" cm="1">
        <f t="array" ref="AZ657">IF(FALSE,"True," &amp; IF(_xlfn.XLOOKUP("Migrate_Insecure",'Scoring_Config'!$A:$A,'Scoring_Config'!$D:$D,"Yes")="Yes",_xlfn.XLOOKUP("Migrate_Insecure",'Scoring_Config'!$A:$A,'Scoring_Config'!$C:$C,10),0),"False,0")</f>
        <v>0</v>
      </c>
    </row>
    <row r="658" spans="1:52">
      <c r="A658" t="s">
        <v>1979</v>
      </c>
      <c r="B658" t="s">
        <v>2631</v>
      </c>
      <c r="C658" t="s">
        <v>3542</v>
      </c>
      <c r="D658" t="s">
        <v>3545</v>
      </c>
      <c r="E658" t="s">
        <v>3563</v>
      </c>
      <c r="F658" t="s">
        <v>3752</v>
      </c>
      <c r="G658" t="s">
        <v>387</v>
      </c>
      <c r="H658" t="s">
        <v>174</v>
      </c>
      <c r="I658" t="s">
        <v>3794</v>
      </c>
      <c r="J658" t="s">
        <v>929</v>
      </c>
      <c r="K658" t="s">
        <v>1667</v>
      </c>
      <c r="L658" t="s">
        <v>1468</v>
      </c>
      <c r="M658" t="s">
        <v>1974</v>
      </c>
      <c r="N658" t="s">
        <v>4315</v>
      </c>
      <c r="O658" t="s">
        <v>4319</v>
      </c>
      <c r="P658" t="s">
        <v>4323</v>
      </c>
      <c r="Q658" t="s">
        <v>4800</v>
      </c>
      <c r="R658" t="s">
        <v>5439</v>
      </c>
      <c r="S658" t="s">
        <v>4324</v>
      </c>
      <c r="T658" t="s">
        <v>5726</v>
      </c>
      <c r="U658" t="s">
        <v>6283</v>
      </c>
      <c r="Y658" cm="1">
        <f t="array" ref="Y658">IF(FALSE,"True," &amp; IF(_xlfn.XLOOKUP("Src_IsAny",'Scoring_Config'!$A:$A,'Scoring_Config'!$D:$D,"Yes")="Yes",_xlfn.XLOOKUP("Src_IsAny",'Scoring_Config'!$A:$A,'Scoring_Config'!$C:$C,10),0),"False,0")</f>
        <v>0</v>
      </c>
      <c r="Z658" cm="1">
        <f t="array" ref="Z658">IF(FALSE,"True," &amp; IF(_xlfn.XLOOKUP("Src_CIDR_Le_16",'Scoring_Config'!$A:$A,'Scoring_Config'!$D:$D,"Yes")="Yes",_xlfn.XLOOKUP("Src_CIDR_Le_16",'Scoring_Config'!$A:$A,'Scoring_Config'!$C:$C,10),0),"False,0")</f>
        <v>0</v>
      </c>
      <c r="AA658" cm="1">
        <f t="array" ref="AA658">IF(FALSE,"True," &amp; IF(_xlfn.XLOOKUP("Src_CIDR_17_22",'Scoring_Config'!$A:$A,'Scoring_Config'!$D:$D,"Yes")="Yes",_xlfn.XLOOKUP("Src_CIDR_17_22",'Scoring_Config'!$A:$A,'Scoring_Config'!$C:$C,5),0),"False,0")</f>
        <v>0</v>
      </c>
      <c r="AB658" cm="1">
        <f t="array" ref="AB658">IF(FALSE,"True," &amp; IF(_xlfn.XLOOKUP("Dst_IsAny",'Scoring_Config'!$A:$A,'Scoring_Config'!$D:$D,"Yes")="Yes",_xlfn.XLOOKUP("Dst_IsAny",'Scoring_Config'!$A:$A,'Scoring_Config'!$C:$C,10),0),"False,0")</f>
        <v>0</v>
      </c>
      <c r="AC658" cm="1">
        <f t="array" ref="AC658">IF(FALSE,"True," &amp; IF(_xlfn.XLOOKUP("Dst_CIDR_Le_16",'Scoring_Config'!$A:$A,'Scoring_Config'!$D:$D,"Yes")="Yes",_xlfn.XLOOKUP("Dst_CIDR_Le_16",'Scoring_Config'!$A:$A,'Scoring_Config'!$C:$C,10),0),"False,0")</f>
        <v>0</v>
      </c>
      <c r="AD658" cm="1">
        <f t="array" ref="AD658">IF(FALSE,"True," &amp; IF(_xlfn.XLOOKUP("Dst_CIDR_17_22",'Scoring_Config'!$A:$A,'Scoring_Config'!$D:$D,"Yes")="Yes",_xlfn.XLOOKUP("Dst_CIDR_17_22",'Scoring_Config'!$A:$A,'Scoring_Config'!$C:$C,5),0),"False,0")</f>
        <v>0</v>
      </c>
      <c r="AE658" cm="1">
        <f t="array" ref="AE658">IF(FALSE,"True," &amp; IF(_xlfn.XLOOKUP("SrcZone_IsAny",'Scoring_Config'!$A:$A,'Scoring_Config'!$D:$D,"Yes")="Yes",_xlfn.XLOOKUP("SrcZone_IsAny",'Scoring_Config'!$A:$A,'Scoring_Config'!$C:$C,10),0),"False,0")</f>
        <v>0</v>
      </c>
      <c r="AF658" cm="1">
        <f t="array" ref="AF658">IF(FALSE,"True," &amp; IF(_xlfn.XLOOKUP("DstZone_IsAny",'Scoring_Config'!$A:$A,'Scoring_Config'!$D:$D,"Yes")="Yes",_xlfn.XLOOKUP("DstZone_IsAny",'Scoring_Config'!$A:$A,'Scoring_Config'!$C:$C,10),0),"False,0")</f>
        <v>0</v>
      </c>
      <c r="AG658" cm="1">
        <f t="array" ref="AG65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58" cm="1">
        <f t="array" ref="AH658">IF(FALSE,"True," &amp; IF(_xlfn.XLOOKUP("App_Any_OR_RangeGt1000",'Scoring_Config'!$A:$A,'Scoring_Config'!$D:$D,"Yes")="Yes",_xlfn.XLOOKUP("App_Any_OR_RangeGt1000",'Scoring_Config'!$A:$A,'Scoring_Config'!$C:$C,10),0),"False,0")</f>
        <v>0</v>
      </c>
      <c r="AI658" cm="1">
        <f t="array" ref="AI658">IF(FALSE,"True," &amp; IF(_xlfn.XLOOKUP("Service_Insecure_Match",'Scoring_Config'!$A:$A,'Scoring_Config'!$D:$D,"Yes")="Yes",_xlfn.XLOOKUP("Service_Insecure_Match",'Scoring_Config'!$A:$A,'Scoring_Config'!$C:$C,5),0),"False,0")</f>
        <v>0</v>
      </c>
      <c r="AJ658" cm="1">
        <f t="array" ref="AJ658">IF(FALSE,"True," &amp; IF(_xlfn.XLOOKUP("Risky_Inbound",'Scoring_Config'!$A:$A,'Scoring_Config'!$D:$D,"Yes")="Yes",_xlfn.XLOOKUP("Risky_Inbound",'Scoring_Config'!$A:$A,'Scoring_Config'!$C:$C,50),0),"False,0")</f>
        <v>0</v>
      </c>
      <c r="AK658" cm="1">
        <f t="array" ref="AK658">IF(FALSE,"True," &amp; IF(_xlfn.XLOOKUP("Risky_Outbound",'Scoring_Config'!$A:$A,'Scoring_Config'!$D:$D,"Yes")="Yes",_xlfn.XLOOKUP("Risky_Outbound",'Scoring_Config'!$A:$A,'Scoring_Config'!$C:$C,25),0),"False,0")</f>
        <v>0</v>
      </c>
      <c r="AL658" t="s">
        <v>6699</v>
      </c>
      <c r="AM658" cm="1">
        <f t="array" ref="AM65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58" t="s">
        <v>6697</v>
      </c>
      <c r="AO658" t="s">
        <v>6697</v>
      </c>
      <c r="AP658" t="s">
        <v>6697</v>
      </c>
      <c r="AQ658" cm="1">
        <f t="array" ref="AQ658">IF(FALSE,"True," &amp; IF(_xlfn.XLOOKUP("Service_IsAny",'Scoring_Config'!$A:$A,'Scoring_Config'!$D:$D,"Yes")="Yes",_xlfn.XLOOKUP("Service_IsAny",'Scoring_Config'!$A:$A,'Scoring_Config'!$C:$C,0),0),"False,0")</f>
        <v>0</v>
      </c>
      <c r="AR658">
        <v>2</v>
      </c>
      <c r="AS658" cm="1">
        <f t="array" ref="AS658">IF(FALSE,"True," &amp; IF(_xlfn.XLOOKUP("Service_RangeGt1000",'Scoring_Config'!$A:$A,'Scoring_Config'!$D:$D,"Yes")="Yes",_xlfn.XLOOKUP("Service_RangeGt1000",'Scoring_Config'!$A:$A,'Scoring_Config'!$C:$C,0),0),"False,0")</f>
        <v>0</v>
      </c>
      <c r="AT658" cm="1">
        <f t="array" ref="AT658">IF(FALSE,"True," &amp; IF(_xlfn.XLOOKUP("App_IsAny",'Scoring_Config'!$A:$A,'Scoring_Config'!$D:$D,"Yes")="Yes",_xlfn.XLOOKUP("App_IsAny",'Scoring_Config'!$A:$A,'Scoring_Config'!$C:$C,0),0),"False,0")</f>
        <v>0</v>
      </c>
      <c r="AU658">
        <v>1</v>
      </c>
      <c r="AV658" cm="1">
        <f t="array" ref="AV658">IF(FALSE,"True," &amp; IF(_xlfn.XLOOKUP("App_RangeGt1000",'Scoring_Config'!$A:$A,'Scoring_Config'!$D:$D,"Yes")="Yes",_xlfn.XLOOKUP("App_RangeGt1000",'Scoring_Config'!$A:$A,'Scoring_Config'!$C:$C,0),0),"False,0")</f>
        <v>0</v>
      </c>
      <c r="AW658" cm="1">
        <f t="array" ref="AW658">IF(FALSE,"True," &amp; IF(_xlfn.XLOOKUP("Action_IsDenyOrDrop",'Scoring_Config'!$A:$A,'Scoring_Config'!$D:$D,"Yes")="Yes",_xlfn.XLOOKUP("Action_IsDenyOrDrop",'Scoring_Config'!$A:$A,'Scoring_Config'!$C:$C,0),0),"False,0")</f>
        <v>0</v>
      </c>
      <c r="AX658" cm="1">
        <f t="array" ref="AX658">IF(LEFT(AW658,4)="True",0,(IF(LEFT(Y658,4)="True",IF(_xlfn.XLOOKUP("Src_IsAny",'Scoring_Config'!$A:$A,'Scoring_Config'!$D:$D,"Yes")="Yes",_xlfn.XLOOKUP("Src_IsAny",'Scoring_Config'!$A:$A,'Scoring_Config'!$C:$C,10),0),0)+IF(LEFT(Z658,4)="True",IF(_xlfn.XLOOKUP("Src_CIDR_Le_16",'Scoring_Config'!$A:$A,'Scoring_Config'!$D:$D,"Yes")="Yes",_xlfn.XLOOKUP("Src_CIDR_Le_16",'Scoring_Config'!$A:$A,'Scoring_Config'!$C:$C,10),0),0)+IF(LEFT(AA658,4)="True",IF(_xlfn.XLOOKUP("Src_CIDR_17_22",'Scoring_Config'!$A:$A,'Scoring_Config'!$D:$D,"Yes")="Yes",_xlfn.XLOOKUP("Src_CIDR_17_22",'Scoring_Config'!$A:$A,'Scoring_Config'!$C:$C,5),0),0)+IF(LEFT(AB658,4)="True",IF(_xlfn.XLOOKUP("Dst_IsAny",'Scoring_Config'!$A:$A,'Scoring_Config'!$D:$D,"Yes")="Yes",_xlfn.XLOOKUP("Dst_IsAny",'Scoring_Config'!$A:$A,'Scoring_Config'!$C:$C,10),0),0)+IF(LEFT(AC658,4)="True",IF(_xlfn.XLOOKUP("Dst_CIDR_Le_16",'Scoring_Config'!$A:$A,'Scoring_Config'!$D:$D,"Yes")="Yes",_xlfn.XLOOKUP("Dst_CIDR_Le_16",'Scoring_Config'!$A:$A,'Scoring_Config'!$C:$C,10),0),0)+IF(LEFT(AD658,4)="True",IF(_xlfn.XLOOKUP("Dst_CIDR_17_22",'Scoring_Config'!$A:$A,'Scoring_Config'!$D:$D,"Yes")="Yes",_xlfn.XLOOKUP("Dst_CIDR_17_22",'Scoring_Config'!$A:$A,'Scoring_Config'!$C:$C,5),0),0)+IF(LEFT(AE658,4)="True",IF(_xlfn.XLOOKUP("SrcZone_IsAny",'Scoring_Config'!$A:$A,'Scoring_Config'!$D:$D,"Yes")="Yes",_xlfn.XLOOKUP("SrcZone_IsAny",'Scoring_Config'!$A:$A,'Scoring_Config'!$C:$C,10),0),0)+IF(LEFT(AF658,4)="True",IF(_xlfn.XLOOKUP("DstZone_IsAny",'Scoring_Config'!$A:$A,'Scoring_Config'!$D:$D,"Yes")="Yes",_xlfn.XLOOKUP("DstZone_IsAny",'Scoring_Config'!$A:$A,'Scoring_Config'!$C:$C,10),0),0)+IF(LEFT(AG658,4)="True",IF(_xlfn.XLOOKUP("Service_Any_OR_RangeGt1000",'Scoring_Config'!$A:$A,'Scoring_Config'!$D:$D,"Yes")="Yes",_xlfn.XLOOKUP("Service_Any_OR_RangeGt1000",'Scoring_Config'!$A:$A,'Scoring_Config'!$C:$C,10),0),0)+IF(LEFT(AH658,4)="True",IF(_xlfn.XLOOKUP("App_Any_OR_RangeGt1000",'Scoring_Config'!$A:$A,'Scoring_Config'!$D:$D,"Yes")="Yes",_xlfn.XLOOKUP("App_Any_OR_RangeGt1000",'Scoring_Config'!$A:$A,'Scoring_Config'!$C:$C,10),0),0)+IF(LEFT(AI658,4)="True",IF(_xlfn.XLOOKUP("Service_Insecure_Match",'Scoring_Config'!$A:$A,'Scoring_Config'!$D:$D,"Yes")="Yes",_xlfn.XLOOKUP("Service_Insecure_Match",'Scoring_Config'!$A:$A,'Scoring_Config'!$C:$C,5),0),0)+IF(LEFT(AJ658,4)="True",IF(_xlfn.XLOOKUP("Risky_Inbound",'Scoring_Config'!$A:$A,'Scoring_Config'!$D:$D,"Yes")="Yes",_xlfn.XLOOKUP("Risky_Inbound",'Scoring_Config'!$A:$A,'Scoring_Config'!$C:$C,50),0),0)+IF(LEFT(AK658,4)="True",IF(_xlfn.XLOOKUP("Risky_Outbound",'Scoring_Config'!$A:$A,'Scoring_Config'!$D:$D,"Yes")="Yes",_xlfn.XLOOKUP("Risky_Outbound",'Scoring_Config'!$A:$A,'Scoring_Config'!$C:$C,25),0),0)+IF(LEFT(AZ658,4)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658,FIND(",",AL658)+1,100)),0)+IF(LEFT(AM658,4)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658,FIND(",",AN658)+1,100)),0)+IF(_xlfn.XLOOKUP("Profile_Scoring",'Scoring_Config'!$A:$A,'Scoring_Config'!$D:$D,"Yes")="Yes",VALUE(MID(AO658,FIND(",",AO658)+1,100)),0)+IF(_xlfn.XLOOKUP("Options_Scoring",'Scoring_Config'!$A:$A,'Scoring_Config'!$D:$D,"Yes")="Yes",VALUE(MID(AP658,FIND(",",AP658)+1,100)),0)))</f>
        <v>0</v>
      </c>
      <c r="AZ658" cm="1">
        <f t="array" ref="AZ658">IF(FALSE,"True," &amp; IF(_xlfn.XLOOKUP("Migrate_Insecure",'Scoring_Config'!$A:$A,'Scoring_Config'!$D:$D,"Yes")="Yes",_xlfn.XLOOKUP("Migrate_Insecure",'Scoring_Config'!$A:$A,'Scoring_Config'!$C:$C,10),0),"False,0")</f>
        <v>0</v>
      </c>
    </row>
    <row r="659" spans="1:52">
      <c r="A659" t="s">
        <v>1979</v>
      </c>
      <c r="B659" t="s">
        <v>2632</v>
      </c>
      <c r="C659" t="s">
        <v>3542</v>
      </c>
      <c r="D659" t="s">
        <v>3545</v>
      </c>
      <c r="E659" t="s">
        <v>3563</v>
      </c>
      <c r="F659" t="s">
        <v>3568</v>
      </c>
      <c r="G659" t="s">
        <v>384</v>
      </c>
      <c r="H659" t="s">
        <v>174</v>
      </c>
      <c r="I659" t="s">
        <v>3582</v>
      </c>
      <c r="J659" t="s">
        <v>880</v>
      </c>
      <c r="K659" t="s">
        <v>1667</v>
      </c>
      <c r="L659" t="s">
        <v>1327</v>
      </c>
      <c r="M659" t="s">
        <v>1974</v>
      </c>
      <c r="N659" t="s">
        <v>4315</v>
      </c>
      <c r="O659" t="s">
        <v>4319</v>
      </c>
      <c r="P659" t="s">
        <v>4321</v>
      </c>
      <c r="Q659" t="s">
        <v>4801</v>
      </c>
      <c r="R659" t="s">
        <v>5439</v>
      </c>
      <c r="S659" t="s">
        <v>4324</v>
      </c>
      <c r="T659" t="s">
        <v>5654</v>
      </c>
      <c r="U659" t="s">
        <v>6284</v>
      </c>
      <c r="Y659" cm="1">
        <f t="array" ref="Y659">IF(FALSE,"True," &amp; IF(_xlfn.XLOOKUP("Src_IsAny",'Scoring_Config'!$A:$A,'Scoring_Config'!$D:$D,"Yes")="Yes",_xlfn.XLOOKUP("Src_IsAny",'Scoring_Config'!$A:$A,'Scoring_Config'!$C:$C,10),0),"False,0")</f>
        <v>0</v>
      </c>
      <c r="Z659" cm="1">
        <f t="array" ref="Z659">IF(FALSE,"True," &amp; IF(_xlfn.XLOOKUP("Src_CIDR_Le_16",'Scoring_Config'!$A:$A,'Scoring_Config'!$D:$D,"Yes")="Yes",_xlfn.XLOOKUP("Src_CIDR_Le_16",'Scoring_Config'!$A:$A,'Scoring_Config'!$C:$C,10),0),"False,0")</f>
        <v>0</v>
      </c>
      <c r="AA659" cm="1">
        <f t="array" ref="AA659">IF(FALSE,"True," &amp; IF(_xlfn.XLOOKUP("Src_CIDR_17_22",'Scoring_Config'!$A:$A,'Scoring_Config'!$D:$D,"Yes")="Yes",_xlfn.XLOOKUP("Src_CIDR_17_22",'Scoring_Config'!$A:$A,'Scoring_Config'!$C:$C,5),0),"False,0")</f>
        <v>0</v>
      </c>
      <c r="AB659" cm="1">
        <f t="array" ref="AB659">IF(FALSE,"True," &amp; IF(_xlfn.XLOOKUP("Dst_IsAny",'Scoring_Config'!$A:$A,'Scoring_Config'!$D:$D,"Yes")="Yes",_xlfn.XLOOKUP("Dst_IsAny",'Scoring_Config'!$A:$A,'Scoring_Config'!$C:$C,10),0),"False,0")</f>
        <v>0</v>
      </c>
      <c r="AC659" cm="1">
        <f t="array" ref="AC659">IF(FALSE,"True," &amp; IF(_xlfn.XLOOKUP("Dst_CIDR_Le_16",'Scoring_Config'!$A:$A,'Scoring_Config'!$D:$D,"Yes")="Yes",_xlfn.XLOOKUP("Dst_CIDR_Le_16",'Scoring_Config'!$A:$A,'Scoring_Config'!$C:$C,10),0),"False,0")</f>
        <v>0</v>
      </c>
      <c r="AD659" cm="1">
        <f t="array" ref="AD659">IF(FALSE,"True," &amp; IF(_xlfn.XLOOKUP("Dst_CIDR_17_22",'Scoring_Config'!$A:$A,'Scoring_Config'!$D:$D,"Yes")="Yes",_xlfn.XLOOKUP("Dst_CIDR_17_22",'Scoring_Config'!$A:$A,'Scoring_Config'!$C:$C,5),0),"False,0")</f>
        <v>0</v>
      </c>
      <c r="AE659" cm="1">
        <f t="array" ref="AE659">IF(FALSE,"True," &amp; IF(_xlfn.XLOOKUP("SrcZone_IsAny",'Scoring_Config'!$A:$A,'Scoring_Config'!$D:$D,"Yes")="Yes",_xlfn.XLOOKUP("SrcZone_IsAny",'Scoring_Config'!$A:$A,'Scoring_Config'!$C:$C,10),0),"False,0")</f>
        <v>0</v>
      </c>
      <c r="AF659" cm="1">
        <f t="array" ref="AF659">IF(FALSE,"True," &amp; IF(_xlfn.XLOOKUP("DstZone_IsAny",'Scoring_Config'!$A:$A,'Scoring_Config'!$D:$D,"Yes")="Yes",_xlfn.XLOOKUP("DstZone_IsAny",'Scoring_Config'!$A:$A,'Scoring_Config'!$C:$C,10),0),"False,0")</f>
        <v>0</v>
      </c>
      <c r="AG659" cm="1">
        <f t="array" ref="AG65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59" cm="1">
        <f t="array" ref="AH659">IF(FALSE,"True," &amp; IF(_xlfn.XLOOKUP("App_Any_OR_RangeGt1000",'Scoring_Config'!$A:$A,'Scoring_Config'!$D:$D,"Yes")="Yes",_xlfn.XLOOKUP("App_Any_OR_RangeGt1000",'Scoring_Config'!$A:$A,'Scoring_Config'!$C:$C,10),0),"False,0")</f>
        <v>0</v>
      </c>
      <c r="AI659" cm="1">
        <f t="array" ref="AI659">IF(FALSE,"True," &amp; IF(_xlfn.XLOOKUP("Service_Insecure_Match",'Scoring_Config'!$A:$A,'Scoring_Config'!$D:$D,"Yes")="Yes",_xlfn.XLOOKUP("Service_Insecure_Match",'Scoring_Config'!$A:$A,'Scoring_Config'!$C:$C,5),0),"False,0")</f>
        <v>0</v>
      </c>
      <c r="AJ659" cm="1">
        <f t="array" ref="AJ659">IF(FALSE,"True," &amp; IF(_xlfn.XLOOKUP("Risky_Inbound",'Scoring_Config'!$A:$A,'Scoring_Config'!$D:$D,"Yes")="Yes",_xlfn.XLOOKUP("Risky_Inbound",'Scoring_Config'!$A:$A,'Scoring_Config'!$C:$C,50),0),"False,0")</f>
        <v>0</v>
      </c>
      <c r="AK659" cm="1">
        <f t="array" ref="AK659">IF(FALSE,"True," &amp; IF(_xlfn.XLOOKUP("Risky_Outbound",'Scoring_Config'!$A:$A,'Scoring_Config'!$D:$D,"Yes")="Yes",_xlfn.XLOOKUP("Risky_Outbound",'Scoring_Config'!$A:$A,'Scoring_Config'!$C:$C,25),0),"False,0")</f>
        <v>0</v>
      </c>
      <c r="AL659" t="s">
        <v>6700</v>
      </c>
      <c r="AM659" cm="1">
        <f t="array" ref="AM65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59" t="s">
        <v>6697</v>
      </c>
      <c r="AO659" t="s">
        <v>6697</v>
      </c>
      <c r="AP659" t="s">
        <v>6697</v>
      </c>
      <c r="AQ659" cm="1">
        <f t="array" ref="AQ659">IF(FALSE,"True," &amp; IF(_xlfn.XLOOKUP("Service_IsAny",'Scoring_Config'!$A:$A,'Scoring_Config'!$D:$D,"Yes")="Yes",_xlfn.XLOOKUP("Service_IsAny",'Scoring_Config'!$A:$A,'Scoring_Config'!$C:$C,0),0),"False,0")</f>
        <v>0</v>
      </c>
      <c r="AR659">
        <v>0</v>
      </c>
      <c r="AS659" cm="1">
        <f t="array" ref="AS659">IF(FALSE,"True," &amp; IF(_xlfn.XLOOKUP("Service_RangeGt1000",'Scoring_Config'!$A:$A,'Scoring_Config'!$D:$D,"Yes")="Yes",_xlfn.XLOOKUP("Service_RangeGt1000",'Scoring_Config'!$A:$A,'Scoring_Config'!$C:$C,0),0),"False,0")</f>
        <v>0</v>
      </c>
      <c r="AT659" cm="1">
        <f t="array" ref="AT659">IF(FALSE,"True," &amp; IF(_xlfn.XLOOKUP("App_IsAny",'Scoring_Config'!$A:$A,'Scoring_Config'!$D:$D,"Yes")="Yes",_xlfn.XLOOKUP("App_IsAny",'Scoring_Config'!$A:$A,'Scoring_Config'!$C:$C,0),0),"False,0")</f>
        <v>0</v>
      </c>
      <c r="AU659">
        <v>1</v>
      </c>
      <c r="AV659" cm="1">
        <f t="array" ref="AV659">IF(FALSE,"True," &amp; IF(_xlfn.XLOOKUP("App_RangeGt1000",'Scoring_Config'!$A:$A,'Scoring_Config'!$D:$D,"Yes")="Yes",_xlfn.XLOOKUP("App_RangeGt1000",'Scoring_Config'!$A:$A,'Scoring_Config'!$C:$C,0),0),"False,0")</f>
        <v>0</v>
      </c>
      <c r="AW659" cm="1">
        <f t="array" ref="AW659">IF(FALSE,"True," &amp; IF(_xlfn.XLOOKUP("Action_IsDenyOrDrop",'Scoring_Config'!$A:$A,'Scoring_Config'!$D:$D,"Yes")="Yes",_xlfn.XLOOKUP("Action_IsDenyOrDrop",'Scoring_Config'!$A:$A,'Scoring_Config'!$C:$C,0),0),"False,0")</f>
        <v>0</v>
      </c>
      <c r="AX659" cm="1">
        <f t="array" ref="AX659">IF(LEFT(AW659,4)="True",0,(IF(LEFT(Y659,4)="True",IF(_xlfn.XLOOKUP("Src_IsAny",'Scoring_Config'!$A:$A,'Scoring_Config'!$D:$D,"Yes")="Yes",_xlfn.XLOOKUP("Src_IsAny",'Scoring_Config'!$A:$A,'Scoring_Config'!$C:$C,10),0),0)+IF(LEFT(Z659,4)="True",IF(_xlfn.XLOOKUP("Src_CIDR_Le_16",'Scoring_Config'!$A:$A,'Scoring_Config'!$D:$D,"Yes")="Yes",_xlfn.XLOOKUP("Src_CIDR_Le_16",'Scoring_Config'!$A:$A,'Scoring_Config'!$C:$C,10),0),0)+IF(LEFT(AA659,4)="True",IF(_xlfn.XLOOKUP("Src_CIDR_17_22",'Scoring_Config'!$A:$A,'Scoring_Config'!$D:$D,"Yes")="Yes",_xlfn.XLOOKUP("Src_CIDR_17_22",'Scoring_Config'!$A:$A,'Scoring_Config'!$C:$C,5),0),0)+IF(LEFT(AB659,4)="True",IF(_xlfn.XLOOKUP("Dst_IsAny",'Scoring_Config'!$A:$A,'Scoring_Config'!$D:$D,"Yes")="Yes",_xlfn.XLOOKUP("Dst_IsAny",'Scoring_Config'!$A:$A,'Scoring_Config'!$C:$C,10),0),0)+IF(LEFT(AC659,4)="True",IF(_xlfn.XLOOKUP("Dst_CIDR_Le_16",'Scoring_Config'!$A:$A,'Scoring_Config'!$D:$D,"Yes")="Yes",_xlfn.XLOOKUP("Dst_CIDR_Le_16",'Scoring_Config'!$A:$A,'Scoring_Config'!$C:$C,10),0),0)+IF(LEFT(AD659,4)="True",IF(_xlfn.XLOOKUP("Dst_CIDR_17_22",'Scoring_Config'!$A:$A,'Scoring_Config'!$D:$D,"Yes")="Yes",_xlfn.XLOOKUP("Dst_CIDR_17_22",'Scoring_Config'!$A:$A,'Scoring_Config'!$C:$C,5),0),0)+IF(LEFT(AE659,4)="True",IF(_xlfn.XLOOKUP("SrcZone_IsAny",'Scoring_Config'!$A:$A,'Scoring_Config'!$D:$D,"Yes")="Yes",_xlfn.XLOOKUP("SrcZone_IsAny",'Scoring_Config'!$A:$A,'Scoring_Config'!$C:$C,10),0),0)+IF(LEFT(AF659,4)="True",IF(_xlfn.XLOOKUP("DstZone_IsAny",'Scoring_Config'!$A:$A,'Scoring_Config'!$D:$D,"Yes")="Yes",_xlfn.XLOOKUP("DstZone_IsAny",'Scoring_Config'!$A:$A,'Scoring_Config'!$C:$C,10),0),0)+IF(LEFT(AG659,4)="True",IF(_xlfn.XLOOKUP("Service_Any_OR_RangeGt1000",'Scoring_Config'!$A:$A,'Scoring_Config'!$D:$D,"Yes")="Yes",_xlfn.XLOOKUP("Service_Any_OR_RangeGt1000",'Scoring_Config'!$A:$A,'Scoring_Config'!$C:$C,10),0),0)+IF(LEFT(AH659,4)="True",IF(_xlfn.XLOOKUP("App_Any_OR_RangeGt1000",'Scoring_Config'!$A:$A,'Scoring_Config'!$D:$D,"Yes")="Yes",_xlfn.XLOOKUP("App_Any_OR_RangeGt1000",'Scoring_Config'!$A:$A,'Scoring_Config'!$C:$C,10),0),0)+IF(LEFT(AI659,4)="True",IF(_xlfn.XLOOKUP("Service_Insecure_Match",'Scoring_Config'!$A:$A,'Scoring_Config'!$D:$D,"Yes")="Yes",_xlfn.XLOOKUP("Service_Insecure_Match",'Scoring_Config'!$A:$A,'Scoring_Config'!$C:$C,5),0),0)+IF(LEFT(AJ659,4)="True",IF(_xlfn.XLOOKUP("Risky_Inbound",'Scoring_Config'!$A:$A,'Scoring_Config'!$D:$D,"Yes")="Yes",_xlfn.XLOOKUP("Risky_Inbound",'Scoring_Config'!$A:$A,'Scoring_Config'!$C:$C,50),0),0)+IF(LEFT(AK659,4)="True",IF(_xlfn.XLOOKUP("Risky_Outbound",'Scoring_Config'!$A:$A,'Scoring_Config'!$D:$D,"Yes")="Yes",_xlfn.XLOOKUP("Risky_Outbound",'Scoring_Config'!$A:$A,'Scoring_Config'!$C:$C,25),0),0)+IF(LEFT(AZ659,4)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659,FIND(",",AL659)+1,100)),0)+IF(LEFT(AM659,4)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659,FIND(",",AN659)+1,100)),0)+IF(_xlfn.XLOOKUP("Profile_Scoring",'Scoring_Config'!$A:$A,'Scoring_Config'!$D:$D,"Yes")="Yes",VALUE(MID(AO659,FIND(",",AO659)+1,100)),0)+IF(_xlfn.XLOOKUP("Options_Scoring",'Scoring_Config'!$A:$A,'Scoring_Config'!$D:$D,"Yes")="Yes",VALUE(MID(AP659,FIND(",",AP659)+1,100)),0)))</f>
        <v>0</v>
      </c>
      <c r="AZ659" cm="1">
        <f t="array" ref="AZ659">IF(FALSE,"True," &amp; IF(_xlfn.XLOOKUP("Migrate_Insecure",'Scoring_Config'!$A:$A,'Scoring_Config'!$D:$D,"Yes")="Yes",_xlfn.XLOOKUP("Migrate_Insecure",'Scoring_Config'!$A:$A,'Scoring_Config'!$C:$C,10),0),"False,0")</f>
        <v>0</v>
      </c>
    </row>
    <row r="660" spans="1:52">
      <c r="A660" t="s">
        <v>1979</v>
      </c>
      <c r="B660" t="s">
        <v>2633</v>
      </c>
      <c r="C660" t="s">
        <v>3542</v>
      </c>
      <c r="D660" t="s">
        <v>3545</v>
      </c>
      <c r="E660" t="s">
        <v>3563</v>
      </c>
      <c r="F660" t="s">
        <v>3568</v>
      </c>
      <c r="G660" t="s">
        <v>384</v>
      </c>
      <c r="H660" t="s">
        <v>174</v>
      </c>
      <c r="I660" t="s">
        <v>4186</v>
      </c>
      <c r="J660" t="s">
        <v>1017</v>
      </c>
      <c r="K660" t="s">
        <v>1666</v>
      </c>
      <c r="L660" t="s">
        <v>1327</v>
      </c>
      <c r="M660" t="s">
        <v>1974</v>
      </c>
      <c r="N660" t="s">
        <v>4315</v>
      </c>
      <c r="O660" t="s">
        <v>4319</v>
      </c>
      <c r="P660" t="s">
        <v>4323</v>
      </c>
      <c r="Q660" t="s">
        <v>4802</v>
      </c>
      <c r="R660" t="s">
        <v>5439</v>
      </c>
      <c r="S660" t="s">
        <v>4324</v>
      </c>
      <c r="T660" t="s">
        <v>5756</v>
      </c>
      <c r="U660" t="s">
        <v>5756</v>
      </c>
      <c r="Y660" cm="1">
        <f t="array" ref="Y660">IF(FALSE,"True," &amp; IF(_xlfn.XLOOKUP("Src_IsAny",'Scoring_Config'!$A:$A,'Scoring_Config'!$D:$D,"Yes")="Yes",_xlfn.XLOOKUP("Src_IsAny",'Scoring_Config'!$A:$A,'Scoring_Config'!$C:$C,10),0),"False,0")</f>
        <v>0</v>
      </c>
      <c r="Z660" cm="1">
        <f t="array" ref="Z660">IF(FALSE,"True," &amp; IF(_xlfn.XLOOKUP("Src_CIDR_Le_16",'Scoring_Config'!$A:$A,'Scoring_Config'!$D:$D,"Yes")="Yes",_xlfn.XLOOKUP("Src_CIDR_Le_16",'Scoring_Config'!$A:$A,'Scoring_Config'!$C:$C,10),0),"False,0")</f>
        <v>0</v>
      </c>
      <c r="AA660" cm="1">
        <f t="array" ref="AA660">IF(FALSE,"True," &amp; IF(_xlfn.XLOOKUP("Src_CIDR_17_22",'Scoring_Config'!$A:$A,'Scoring_Config'!$D:$D,"Yes")="Yes",_xlfn.XLOOKUP("Src_CIDR_17_22",'Scoring_Config'!$A:$A,'Scoring_Config'!$C:$C,5),0),"False,0")</f>
        <v>0</v>
      </c>
      <c r="AB660" cm="1">
        <f t="array" ref="AB660">IF(FALSE,"True," &amp; IF(_xlfn.XLOOKUP("Dst_IsAny",'Scoring_Config'!$A:$A,'Scoring_Config'!$D:$D,"Yes")="Yes",_xlfn.XLOOKUP("Dst_IsAny",'Scoring_Config'!$A:$A,'Scoring_Config'!$C:$C,10),0),"False,0")</f>
        <v>0</v>
      </c>
      <c r="AC660" cm="1">
        <f t="array" ref="AC660">IF(FALSE,"True," &amp; IF(_xlfn.XLOOKUP("Dst_CIDR_Le_16",'Scoring_Config'!$A:$A,'Scoring_Config'!$D:$D,"Yes")="Yes",_xlfn.XLOOKUP("Dst_CIDR_Le_16",'Scoring_Config'!$A:$A,'Scoring_Config'!$C:$C,10),0),"False,0")</f>
        <v>0</v>
      </c>
      <c r="AD660" cm="1">
        <f t="array" ref="AD660">IF(FALSE,"True," &amp; IF(_xlfn.XLOOKUP("Dst_CIDR_17_22",'Scoring_Config'!$A:$A,'Scoring_Config'!$D:$D,"Yes")="Yes",_xlfn.XLOOKUP("Dst_CIDR_17_22",'Scoring_Config'!$A:$A,'Scoring_Config'!$C:$C,5),0),"False,0")</f>
        <v>0</v>
      </c>
      <c r="AE660" cm="1">
        <f t="array" ref="AE660">IF(FALSE,"True," &amp; IF(_xlfn.XLOOKUP("SrcZone_IsAny",'Scoring_Config'!$A:$A,'Scoring_Config'!$D:$D,"Yes")="Yes",_xlfn.XLOOKUP("SrcZone_IsAny",'Scoring_Config'!$A:$A,'Scoring_Config'!$C:$C,10),0),"False,0")</f>
        <v>0</v>
      </c>
      <c r="AF660" cm="1">
        <f t="array" ref="AF660">IF(FALSE,"True," &amp; IF(_xlfn.XLOOKUP("DstZone_IsAny",'Scoring_Config'!$A:$A,'Scoring_Config'!$D:$D,"Yes")="Yes",_xlfn.XLOOKUP("DstZone_IsAny",'Scoring_Config'!$A:$A,'Scoring_Config'!$C:$C,10),0),"False,0")</f>
        <v>0</v>
      </c>
      <c r="AG660" cm="1">
        <f t="array" ref="AG66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60" cm="1">
        <f t="array" ref="AH660">IF(FALSE,"True," &amp; IF(_xlfn.XLOOKUP("App_Any_OR_RangeGt1000",'Scoring_Config'!$A:$A,'Scoring_Config'!$D:$D,"Yes")="Yes",_xlfn.XLOOKUP("App_Any_OR_RangeGt1000",'Scoring_Config'!$A:$A,'Scoring_Config'!$C:$C,10),0),"False,0")</f>
        <v>0</v>
      </c>
      <c r="AI660" cm="1">
        <f t="array" ref="AI660">IF(FALSE,"True," &amp; IF(_xlfn.XLOOKUP("Service_Insecure_Match",'Scoring_Config'!$A:$A,'Scoring_Config'!$D:$D,"Yes")="Yes",_xlfn.XLOOKUP("Service_Insecure_Match",'Scoring_Config'!$A:$A,'Scoring_Config'!$C:$C,5),0),"False,0")</f>
        <v>0</v>
      </c>
      <c r="AJ660" cm="1">
        <f t="array" ref="AJ660">IF(FALSE,"True," &amp; IF(_xlfn.XLOOKUP("Risky_Inbound",'Scoring_Config'!$A:$A,'Scoring_Config'!$D:$D,"Yes")="Yes",_xlfn.XLOOKUP("Risky_Inbound",'Scoring_Config'!$A:$A,'Scoring_Config'!$C:$C,50),0),"False,0")</f>
        <v>0</v>
      </c>
      <c r="AK660" cm="1">
        <f t="array" ref="AK660">IF(FALSE,"True," &amp; IF(_xlfn.XLOOKUP("Risky_Outbound",'Scoring_Config'!$A:$A,'Scoring_Config'!$D:$D,"Yes")="Yes",_xlfn.XLOOKUP("Risky_Outbound",'Scoring_Config'!$A:$A,'Scoring_Config'!$C:$C,25),0),"False,0")</f>
        <v>0</v>
      </c>
      <c r="AL660" t="s">
        <v>6699</v>
      </c>
      <c r="AM660" cm="1">
        <f t="array" ref="AM66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60" t="s">
        <v>6697</v>
      </c>
      <c r="AO660" t="s">
        <v>6697</v>
      </c>
      <c r="AP660" t="s">
        <v>6697</v>
      </c>
      <c r="AQ660" cm="1">
        <f t="array" ref="AQ660">IF(FALSE,"True," &amp; IF(_xlfn.XLOOKUP("Service_IsAny",'Scoring_Config'!$A:$A,'Scoring_Config'!$D:$D,"Yes")="Yes",_xlfn.XLOOKUP("Service_IsAny",'Scoring_Config'!$A:$A,'Scoring_Config'!$C:$C,0),0),"False,0")</f>
        <v>0</v>
      </c>
      <c r="AR660">
        <v>0</v>
      </c>
      <c r="AS660" cm="1">
        <f t="array" ref="AS660">IF(FALSE,"True," &amp; IF(_xlfn.XLOOKUP("Service_RangeGt1000",'Scoring_Config'!$A:$A,'Scoring_Config'!$D:$D,"Yes")="Yes",_xlfn.XLOOKUP("Service_RangeGt1000",'Scoring_Config'!$A:$A,'Scoring_Config'!$C:$C,0),0),"False,0")</f>
        <v>0</v>
      </c>
      <c r="AT660" cm="1">
        <f t="array" ref="AT660">IF(FALSE,"True," &amp; IF(_xlfn.XLOOKUP("App_IsAny",'Scoring_Config'!$A:$A,'Scoring_Config'!$D:$D,"Yes")="Yes",_xlfn.XLOOKUP("App_IsAny",'Scoring_Config'!$A:$A,'Scoring_Config'!$C:$C,0),0),"False,0")</f>
        <v>0</v>
      </c>
      <c r="AU660">
        <v>2</v>
      </c>
      <c r="AV660" cm="1">
        <f t="array" ref="AV660">IF(FALSE,"True," &amp; IF(_xlfn.XLOOKUP("App_RangeGt1000",'Scoring_Config'!$A:$A,'Scoring_Config'!$D:$D,"Yes")="Yes",_xlfn.XLOOKUP("App_RangeGt1000",'Scoring_Config'!$A:$A,'Scoring_Config'!$C:$C,0),0),"False,0")</f>
        <v>0</v>
      </c>
      <c r="AW660" cm="1">
        <f t="array" ref="AW660">IF(FALSE,"True," &amp; IF(_xlfn.XLOOKUP("Action_IsDenyOrDrop",'Scoring_Config'!$A:$A,'Scoring_Config'!$D:$D,"Yes")="Yes",_xlfn.XLOOKUP("Action_IsDenyOrDrop",'Scoring_Config'!$A:$A,'Scoring_Config'!$C:$C,0),0),"False,0")</f>
        <v>0</v>
      </c>
      <c r="AX660" cm="1">
        <f t="array" ref="AX660">IF(LEFT(AW660,4)="True",0,(IF(LEFT(Y660,4)="True",IF(_xlfn.XLOOKUP("Src_IsAny",'Scoring_Config'!$A:$A,'Scoring_Config'!$D:$D,"Yes")="Yes",_xlfn.XLOOKUP("Src_IsAny",'Scoring_Config'!$A:$A,'Scoring_Config'!$C:$C,10),0),0)+IF(LEFT(Z660,4)="True",IF(_xlfn.XLOOKUP("Src_CIDR_Le_16",'Scoring_Config'!$A:$A,'Scoring_Config'!$D:$D,"Yes")="Yes",_xlfn.XLOOKUP("Src_CIDR_Le_16",'Scoring_Config'!$A:$A,'Scoring_Config'!$C:$C,10),0),0)+IF(LEFT(AA660,4)="True",IF(_xlfn.XLOOKUP("Src_CIDR_17_22",'Scoring_Config'!$A:$A,'Scoring_Config'!$D:$D,"Yes")="Yes",_xlfn.XLOOKUP("Src_CIDR_17_22",'Scoring_Config'!$A:$A,'Scoring_Config'!$C:$C,5),0),0)+IF(LEFT(AB660,4)="True",IF(_xlfn.XLOOKUP("Dst_IsAny",'Scoring_Config'!$A:$A,'Scoring_Config'!$D:$D,"Yes")="Yes",_xlfn.XLOOKUP("Dst_IsAny",'Scoring_Config'!$A:$A,'Scoring_Config'!$C:$C,10),0),0)+IF(LEFT(AC660,4)="True",IF(_xlfn.XLOOKUP("Dst_CIDR_Le_16",'Scoring_Config'!$A:$A,'Scoring_Config'!$D:$D,"Yes")="Yes",_xlfn.XLOOKUP("Dst_CIDR_Le_16",'Scoring_Config'!$A:$A,'Scoring_Config'!$C:$C,10),0),0)+IF(LEFT(AD660,4)="True",IF(_xlfn.XLOOKUP("Dst_CIDR_17_22",'Scoring_Config'!$A:$A,'Scoring_Config'!$D:$D,"Yes")="Yes",_xlfn.XLOOKUP("Dst_CIDR_17_22",'Scoring_Config'!$A:$A,'Scoring_Config'!$C:$C,5),0),0)+IF(LEFT(AE660,4)="True",IF(_xlfn.XLOOKUP("SrcZone_IsAny",'Scoring_Config'!$A:$A,'Scoring_Config'!$D:$D,"Yes")="Yes",_xlfn.XLOOKUP("SrcZone_IsAny",'Scoring_Config'!$A:$A,'Scoring_Config'!$C:$C,10),0),0)+IF(LEFT(AF660,4)="True",IF(_xlfn.XLOOKUP("DstZone_IsAny",'Scoring_Config'!$A:$A,'Scoring_Config'!$D:$D,"Yes")="Yes",_xlfn.XLOOKUP("DstZone_IsAny",'Scoring_Config'!$A:$A,'Scoring_Config'!$C:$C,10),0),0)+IF(LEFT(AG660,4)="True",IF(_xlfn.XLOOKUP("Service_Any_OR_RangeGt1000",'Scoring_Config'!$A:$A,'Scoring_Config'!$D:$D,"Yes")="Yes",_xlfn.XLOOKUP("Service_Any_OR_RangeGt1000",'Scoring_Config'!$A:$A,'Scoring_Config'!$C:$C,10),0),0)+IF(LEFT(AH660,4)="True",IF(_xlfn.XLOOKUP("App_Any_OR_RangeGt1000",'Scoring_Config'!$A:$A,'Scoring_Config'!$D:$D,"Yes")="Yes",_xlfn.XLOOKUP("App_Any_OR_RangeGt1000",'Scoring_Config'!$A:$A,'Scoring_Config'!$C:$C,10),0),0)+IF(LEFT(AI660,4)="True",IF(_xlfn.XLOOKUP("Service_Insecure_Match",'Scoring_Config'!$A:$A,'Scoring_Config'!$D:$D,"Yes")="Yes",_xlfn.XLOOKUP("Service_Insecure_Match",'Scoring_Config'!$A:$A,'Scoring_Config'!$C:$C,5),0),0)+IF(LEFT(AJ660,4)="True",IF(_xlfn.XLOOKUP("Risky_Inbound",'Scoring_Config'!$A:$A,'Scoring_Config'!$D:$D,"Yes")="Yes",_xlfn.XLOOKUP("Risky_Inbound",'Scoring_Config'!$A:$A,'Scoring_Config'!$C:$C,50),0),0)+IF(LEFT(AK660,4)="True",IF(_xlfn.XLOOKUP("Risky_Outbound",'Scoring_Config'!$A:$A,'Scoring_Config'!$D:$D,"Yes")="Yes",_xlfn.XLOOKUP("Risky_Outbound",'Scoring_Config'!$A:$A,'Scoring_Config'!$C:$C,25),0),0)+IF(LEFT(AZ660,4)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660,FIND(",",AL660)+1,100)),0)+IF(LEFT(AM660,4)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660,FIND(",",AN660)+1,100)),0)+IF(_xlfn.XLOOKUP("Profile_Scoring",'Scoring_Config'!$A:$A,'Scoring_Config'!$D:$D,"Yes")="Yes",VALUE(MID(AO660,FIND(",",AO660)+1,100)),0)+IF(_xlfn.XLOOKUP("Options_Scoring",'Scoring_Config'!$A:$A,'Scoring_Config'!$D:$D,"Yes")="Yes",VALUE(MID(AP660,FIND(",",AP660)+1,100)),0)))</f>
        <v>0</v>
      </c>
      <c r="AZ660" cm="1">
        <f t="array" ref="AZ660">IF(FALSE,"True," &amp; IF(_xlfn.XLOOKUP("Migrate_Insecure",'Scoring_Config'!$A:$A,'Scoring_Config'!$D:$D,"Yes")="Yes",_xlfn.XLOOKUP("Migrate_Insecure",'Scoring_Config'!$A:$A,'Scoring_Config'!$C:$C,10),0),"False,0")</f>
        <v>0</v>
      </c>
    </row>
    <row r="661" spans="1:52">
      <c r="A661" t="s">
        <v>1979</v>
      </c>
      <c r="B661" t="s">
        <v>2634</v>
      </c>
      <c r="C661" t="s">
        <v>3542</v>
      </c>
      <c r="D661" t="s">
        <v>3545</v>
      </c>
      <c r="E661" t="s">
        <v>3563</v>
      </c>
      <c r="F661" t="s">
        <v>3568</v>
      </c>
      <c r="G661" t="s">
        <v>212</v>
      </c>
      <c r="H661" t="s">
        <v>174</v>
      </c>
      <c r="I661" t="s">
        <v>3734</v>
      </c>
      <c r="J661" t="s">
        <v>277</v>
      </c>
      <c r="K661" t="s">
        <v>1705</v>
      </c>
      <c r="L661" t="s">
        <v>1327</v>
      </c>
      <c r="M661" t="s">
        <v>1974</v>
      </c>
      <c r="N661" t="s">
        <v>4315</v>
      </c>
      <c r="O661" t="s">
        <v>4319</v>
      </c>
      <c r="P661" t="s">
        <v>4323</v>
      </c>
      <c r="Q661" t="s">
        <v>4803</v>
      </c>
      <c r="R661" t="s">
        <v>5439</v>
      </c>
      <c r="S661" t="s">
        <v>4324</v>
      </c>
      <c r="T661" t="s">
        <v>5720</v>
      </c>
      <c r="U661" t="s">
        <v>5720</v>
      </c>
      <c r="Y661" cm="1">
        <f t="array" ref="Y661">IF(FALSE,"True," &amp; IF(_xlfn.XLOOKUP("Src_IsAny",'Scoring_Config'!$A:$A,'Scoring_Config'!$D:$D,"Yes")="Yes",_xlfn.XLOOKUP("Src_IsAny",'Scoring_Config'!$A:$A,'Scoring_Config'!$C:$C,10),0),"False,0")</f>
        <v>0</v>
      </c>
      <c r="Z661" cm="1">
        <f t="array" ref="Z661">IF(FALSE,"True," &amp; IF(_xlfn.XLOOKUP("Src_CIDR_Le_16",'Scoring_Config'!$A:$A,'Scoring_Config'!$D:$D,"Yes")="Yes",_xlfn.XLOOKUP("Src_CIDR_Le_16",'Scoring_Config'!$A:$A,'Scoring_Config'!$C:$C,10),0),"False,0")</f>
        <v>0</v>
      </c>
      <c r="AA661" cm="1">
        <f t="array" ref="AA661">IF(FALSE,"True," &amp; IF(_xlfn.XLOOKUP("Src_CIDR_17_22",'Scoring_Config'!$A:$A,'Scoring_Config'!$D:$D,"Yes")="Yes",_xlfn.XLOOKUP("Src_CIDR_17_22",'Scoring_Config'!$A:$A,'Scoring_Config'!$C:$C,5),0),"False,0")</f>
        <v>0</v>
      </c>
      <c r="AB661" cm="1">
        <f t="array" ref="AB661">IF(FALSE,"True," &amp; IF(_xlfn.XLOOKUP("Dst_IsAny",'Scoring_Config'!$A:$A,'Scoring_Config'!$D:$D,"Yes")="Yes",_xlfn.XLOOKUP("Dst_IsAny",'Scoring_Config'!$A:$A,'Scoring_Config'!$C:$C,10),0),"False,0")</f>
        <v>0</v>
      </c>
      <c r="AC661" cm="1">
        <f t="array" ref="AC661">IF(FALSE,"True," &amp; IF(_xlfn.XLOOKUP("Dst_CIDR_Le_16",'Scoring_Config'!$A:$A,'Scoring_Config'!$D:$D,"Yes")="Yes",_xlfn.XLOOKUP("Dst_CIDR_Le_16",'Scoring_Config'!$A:$A,'Scoring_Config'!$C:$C,10),0),"False,0")</f>
        <v>0</v>
      </c>
      <c r="AD661" cm="1">
        <f t="array" ref="AD661">IF(FALSE,"True," &amp; IF(_xlfn.XLOOKUP("Dst_CIDR_17_22",'Scoring_Config'!$A:$A,'Scoring_Config'!$D:$D,"Yes")="Yes",_xlfn.XLOOKUP("Dst_CIDR_17_22",'Scoring_Config'!$A:$A,'Scoring_Config'!$C:$C,5),0),"False,0")</f>
        <v>0</v>
      </c>
      <c r="AE661" cm="1">
        <f t="array" ref="AE661">IF(FALSE,"True," &amp; IF(_xlfn.XLOOKUP("SrcZone_IsAny",'Scoring_Config'!$A:$A,'Scoring_Config'!$D:$D,"Yes")="Yes",_xlfn.XLOOKUP("SrcZone_IsAny",'Scoring_Config'!$A:$A,'Scoring_Config'!$C:$C,10),0),"False,0")</f>
        <v>0</v>
      </c>
      <c r="AF661" cm="1">
        <f t="array" ref="AF661">IF(FALSE,"True," &amp; IF(_xlfn.XLOOKUP("DstZone_IsAny",'Scoring_Config'!$A:$A,'Scoring_Config'!$D:$D,"Yes")="Yes",_xlfn.XLOOKUP("DstZone_IsAny",'Scoring_Config'!$A:$A,'Scoring_Config'!$C:$C,10),0),"False,0")</f>
        <v>0</v>
      </c>
      <c r="AG661" cm="1">
        <f t="array" ref="AG66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61" cm="1">
        <f t="array" ref="AH661">IF(FALSE,"True," &amp; IF(_xlfn.XLOOKUP("App_Any_OR_RangeGt1000",'Scoring_Config'!$A:$A,'Scoring_Config'!$D:$D,"Yes")="Yes",_xlfn.XLOOKUP("App_Any_OR_RangeGt1000",'Scoring_Config'!$A:$A,'Scoring_Config'!$C:$C,10),0),"False,0")</f>
        <v>0</v>
      </c>
      <c r="AI661" cm="1">
        <f t="array" ref="AI661">IF(FALSE,"True," &amp; IF(_xlfn.XLOOKUP("Service_Insecure_Match",'Scoring_Config'!$A:$A,'Scoring_Config'!$D:$D,"Yes")="Yes",_xlfn.XLOOKUP("Service_Insecure_Match",'Scoring_Config'!$A:$A,'Scoring_Config'!$C:$C,5),0),"False,0")</f>
        <v>0</v>
      </c>
      <c r="AJ661" cm="1">
        <f t="array" ref="AJ661">IF(FALSE,"True," &amp; IF(_xlfn.XLOOKUP("Risky_Inbound",'Scoring_Config'!$A:$A,'Scoring_Config'!$D:$D,"Yes")="Yes",_xlfn.XLOOKUP("Risky_Inbound",'Scoring_Config'!$A:$A,'Scoring_Config'!$C:$C,50),0),"False,0")</f>
        <v>0</v>
      </c>
      <c r="AK661" cm="1">
        <f t="array" ref="AK661">IF(FALSE,"True," &amp; IF(_xlfn.XLOOKUP("Risky_Outbound",'Scoring_Config'!$A:$A,'Scoring_Config'!$D:$D,"Yes")="Yes",_xlfn.XLOOKUP("Risky_Outbound",'Scoring_Config'!$A:$A,'Scoring_Config'!$C:$C,25),0),"False,0")</f>
        <v>0</v>
      </c>
      <c r="AL661" t="s">
        <v>6699</v>
      </c>
      <c r="AM661" cm="1">
        <f t="array" ref="AM66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61" t="s">
        <v>6697</v>
      </c>
      <c r="AO661" t="s">
        <v>6697</v>
      </c>
      <c r="AP661" t="s">
        <v>6697</v>
      </c>
      <c r="AQ661" cm="1">
        <f t="array" ref="AQ661">IF(FALSE,"True," &amp; IF(_xlfn.XLOOKUP("Service_IsAny",'Scoring_Config'!$A:$A,'Scoring_Config'!$D:$D,"Yes")="Yes",_xlfn.XLOOKUP("Service_IsAny",'Scoring_Config'!$A:$A,'Scoring_Config'!$C:$C,0),0),"False,0")</f>
        <v>0</v>
      </c>
      <c r="AR661">
        <v>0</v>
      </c>
      <c r="AS661" cm="1">
        <f t="array" ref="AS661">IF(FALSE,"True," &amp; IF(_xlfn.XLOOKUP("Service_RangeGt1000",'Scoring_Config'!$A:$A,'Scoring_Config'!$D:$D,"Yes")="Yes",_xlfn.XLOOKUP("Service_RangeGt1000",'Scoring_Config'!$A:$A,'Scoring_Config'!$C:$C,0),0),"False,0")</f>
        <v>0</v>
      </c>
      <c r="AT661" cm="1">
        <f t="array" ref="AT661">IF(FALSE,"True," &amp; IF(_xlfn.XLOOKUP("App_IsAny",'Scoring_Config'!$A:$A,'Scoring_Config'!$D:$D,"Yes")="Yes",_xlfn.XLOOKUP("App_IsAny",'Scoring_Config'!$A:$A,'Scoring_Config'!$C:$C,0),0),"False,0")</f>
        <v>0</v>
      </c>
      <c r="AU661">
        <v>2</v>
      </c>
      <c r="AV661" cm="1">
        <f t="array" ref="AV661">IF(FALSE,"True," &amp; IF(_xlfn.XLOOKUP("App_RangeGt1000",'Scoring_Config'!$A:$A,'Scoring_Config'!$D:$D,"Yes")="Yes",_xlfn.XLOOKUP("App_RangeGt1000",'Scoring_Config'!$A:$A,'Scoring_Config'!$C:$C,0),0),"False,0")</f>
        <v>0</v>
      </c>
      <c r="AW661" cm="1">
        <f t="array" ref="AW661">IF(FALSE,"True," &amp; IF(_xlfn.XLOOKUP("Action_IsDenyOrDrop",'Scoring_Config'!$A:$A,'Scoring_Config'!$D:$D,"Yes")="Yes",_xlfn.XLOOKUP("Action_IsDenyOrDrop",'Scoring_Config'!$A:$A,'Scoring_Config'!$C:$C,0),0),"False,0")</f>
        <v>0</v>
      </c>
      <c r="AX661" cm="1">
        <f t="array" ref="AX661">IF(LEFT(AW661,4)="True",0,(IF(LEFT(Y661,4)="True",IF(_xlfn.XLOOKUP("Src_IsAny",'Scoring_Config'!$A:$A,'Scoring_Config'!$D:$D,"Yes")="Yes",_xlfn.XLOOKUP("Src_IsAny",'Scoring_Config'!$A:$A,'Scoring_Config'!$C:$C,10),0),0)+IF(LEFT(Z661,4)="True",IF(_xlfn.XLOOKUP("Src_CIDR_Le_16",'Scoring_Config'!$A:$A,'Scoring_Config'!$D:$D,"Yes")="Yes",_xlfn.XLOOKUP("Src_CIDR_Le_16",'Scoring_Config'!$A:$A,'Scoring_Config'!$C:$C,10),0),0)+IF(LEFT(AA661,4)="True",IF(_xlfn.XLOOKUP("Src_CIDR_17_22",'Scoring_Config'!$A:$A,'Scoring_Config'!$D:$D,"Yes")="Yes",_xlfn.XLOOKUP("Src_CIDR_17_22",'Scoring_Config'!$A:$A,'Scoring_Config'!$C:$C,5),0),0)+IF(LEFT(AB661,4)="True",IF(_xlfn.XLOOKUP("Dst_IsAny",'Scoring_Config'!$A:$A,'Scoring_Config'!$D:$D,"Yes")="Yes",_xlfn.XLOOKUP("Dst_IsAny",'Scoring_Config'!$A:$A,'Scoring_Config'!$C:$C,10),0),0)+IF(LEFT(AC661,4)="True",IF(_xlfn.XLOOKUP("Dst_CIDR_Le_16",'Scoring_Config'!$A:$A,'Scoring_Config'!$D:$D,"Yes")="Yes",_xlfn.XLOOKUP("Dst_CIDR_Le_16",'Scoring_Config'!$A:$A,'Scoring_Config'!$C:$C,10),0),0)+IF(LEFT(AD661,4)="True",IF(_xlfn.XLOOKUP("Dst_CIDR_17_22",'Scoring_Config'!$A:$A,'Scoring_Config'!$D:$D,"Yes")="Yes",_xlfn.XLOOKUP("Dst_CIDR_17_22",'Scoring_Config'!$A:$A,'Scoring_Config'!$C:$C,5),0),0)+IF(LEFT(AE661,4)="True",IF(_xlfn.XLOOKUP("SrcZone_IsAny",'Scoring_Config'!$A:$A,'Scoring_Config'!$D:$D,"Yes")="Yes",_xlfn.XLOOKUP("SrcZone_IsAny",'Scoring_Config'!$A:$A,'Scoring_Config'!$C:$C,10),0),0)+IF(LEFT(AF661,4)="True",IF(_xlfn.XLOOKUP("DstZone_IsAny",'Scoring_Config'!$A:$A,'Scoring_Config'!$D:$D,"Yes")="Yes",_xlfn.XLOOKUP("DstZone_IsAny",'Scoring_Config'!$A:$A,'Scoring_Config'!$C:$C,10),0),0)+IF(LEFT(AG661,4)="True",IF(_xlfn.XLOOKUP("Service_Any_OR_RangeGt1000",'Scoring_Config'!$A:$A,'Scoring_Config'!$D:$D,"Yes")="Yes",_xlfn.XLOOKUP("Service_Any_OR_RangeGt1000",'Scoring_Config'!$A:$A,'Scoring_Config'!$C:$C,10),0),0)+IF(LEFT(AH661,4)="True",IF(_xlfn.XLOOKUP("App_Any_OR_RangeGt1000",'Scoring_Config'!$A:$A,'Scoring_Config'!$D:$D,"Yes")="Yes",_xlfn.XLOOKUP("App_Any_OR_RangeGt1000",'Scoring_Config'!$A:$A,'Scoring_Config'!$C:$C,10),0),0)+IF(LEFT(AI661,4)="True",IF(_xlfn.XLOOKUP("Service_Insecure_Match",'Scoring_Config'!$A:$A,'Scoring_Config'!$D:$D,"Yes")="Yes",_xlfn.XLOOKUP("Service_Insecure_Match",'Scoring_Config'!$A:$A,'Scoring_Config'!$C:$C,5),0),0)+IF(LEFT(AJ661,4)="True",IF(_xlfn.XLOOKUP("Risky_Inbound",'Scoring_Config'!$A:$A,'Scoring_Config'!$D:$D,"Yes")="Yes",_xlfn.XLOOKUP("Risky_Inbound",'Scoring_Config'!$A:$A,'Scoring_Config'!$C:$C,50),0),0)+IF(LEFT(AK661,4)="True",IF(_xlfn.XLOOKUP("Risky_Outbound",'Scoring_Config'!$A:$A,'Scoring_Config'!$D:$D,"Yes")="Yes",_xlfn.XLOOKUP("Risky_Outbound",'Scoring_Config'!$A:$A,'Scoring_Config'!$C:$C,25),0),0)+IF(LEFT(AZ661,4)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661,FIND(",",AL661)+1,100)),0)+IF(LEFT(AM661,4)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661,FIND(",",AN661)+1,100)),0)+IF(_xlfn.XLOOKUP("Profile_Scoring",'Scoring_Config'!$A:$A,'Scoring_Config'!$D:$D,"Yes")="Yes",VALUE(MID(AO661,FIND(",",AO661)+1,100)),0)+IF(_xlfn.XLOOKUP("Options_Scoring",'Scoring_Config'!$A:$A,'Scoring_Config'!$D:$D,"Yes")="Yes",VALUE(MID(AP661,FIND(",",AP661)+1,100)),0)))</f>
        <v>0</v>
      </c>
      <c r="AZ661" cm="1">
        <f t="array" ref="AZ661">IF(FALSE,"True," &amp; IF(_xlfn.XLOOKUP("Migrate_Insecure",'Scoring_Config'!$A:$A,'Scoring_Config'!$D:$D,"Yes")="Yes",_xlfn.XLOOKUP("Migrate_Insecure",'Scoring_Config'!$A:$A,'Scoring_Config'!$C:$C,10),0),"False,0")</f>
        <v>0</v>
      </c>
    </row>
    <row r="662" spans="1:52">
      <c r="A662" t="s">
        <v>1979</v>
      </c>
      <c r="B662" t="s">
        <v>2635</v>
      </c>
      <c r="C662" t="s">
        <v>3542</v>
      </c>
      <c r="D662" t="s">
        <v>3545</v>
      </c>
      <c r="E662" t="s">
        <v>3563</v>
      </c>
      <c r="F662" t="s">
        <v>3644</v>
      </c>
      <c r="G662" t="s">
        <v>277</v>
      </c>
      <c r="H662" t="s">
        <v>174</v>
      </c>
      <c r="I662" t="s">
        <v>3679</v>
      </c>
      <c r="J662" t="s">
        <v>243</v>
      </c>
      <c r="K662" t="s">
        <v>1705</v>
      </c>
      <c r="L662" t="s">
        <v>1327</v>
      </c>
      <c r="M662" t="s">
        <v>1974</v>
      </c>
      <c r="N662" t="s">
        <v>4315</v>
      </c>
      <c r="O662" t="s">
        <v>4319</v>
      </c>
      <c r="P662" t="s">
        <v>4323</v>
      </c>
      <c r="Q662" t="s">
        <v>4804</v>
      </c>
      <c r="R662" t="s">
        <v>5439</v>
      </c>
      <c r="S662" t="s">
        <v>4324</v>
      </c>
      <c r="T662" t="s">
        <v>5757</v>
      </c>
      <c r="U662" t="s">
        <v>5757</v>
      </c>
      <c r="Y662" cm="1">
        <f t="array" ref="Y662">IF(FALSE,"True," &amp; IF(_xlfn.XLOOKUP("Src_IsAny",'Scoring_Config'!$A:$A,'Scoring_Config'!$D:$D,"Yes")="Yes",_xlfn.XLOOKUP("Src_IsAny",'Scoring_Config'!$A:$A,'Scoring_Config'!$C:$C,10),0),"False,0")</f>
        <v>0</v>
      </c>
      <c r="Z662" cm="1">
        <f t="array" ref="Z662">IF(FALSE,"True," &amp; IF(_xlfn.XLOOKUP("Src_CIDR_Le_16",'Scoring_Config'!$A:$A,'Scoring_Config'!$D:$D,"Yes")="Yes",_xlfn.XLOOKUP("Src_CIDR_Le_16",'Scoring_Config'!$A:$A,'Scoring_Config'!$C:$C,10),0),"False,0")</f>
        <v>0</v>
      </c>
      <c r="AA662" cm="1">
        <f t="array" ref="AA662">IF(FALSE,"True," &amp; IF(_xlfn.XLOOKUP("Src_CIDR_17_22",'Scoring_Config'!$A:$A,'Scoring_Config'!$D:$D,"Yes")="Yes",_xlfn.XLOOKUP("Src_CIDR_17_22",'Scoring_Config'!$A:$A,'Scoring_Config'!$C:$C,5),0),"False,0")</f>
        <v>0</v>
      </c>
      <c r="AB662" cm="1">
        <f t="array" ref="AB662">IF(FALSE,"True," &amp; IF(_xlfn.XLOOKUP("Dst_IsAny",'Scoring_Config'!$A:$A,'Scoring_Config'!$D:$D,"Yes")="Yes",_xlfn.XLOOKUP("Dst_IsAny",'Scoring_Config'!$A:$A,'Scoring_Config'!$C:$C,10),0),"False,0")</f>
        <v>0</v>
      </c>
      <c r="AC662" cm="1">
        <f t="array" ref="AC662">IF(FALSE,"True," &amp; IF(_xlfn.XLOOKUP("Dst_CIDR_Le_16",'Scoring_Config'!$A:$A,'Scoring_Config'!$D:$D,"Yes")="Yes",_xlfn.XLOOKUP("Dst_CIDR_Le_16",'Scoring_Config'!$A:$A,'Scoring_Config'!$C:$C,10),0),"False,0")</f>
        <v>0</v>
      </c>
      <c r="AD662" cm="1">
        <f t="array" ref="AD662">IF(FALSE,"True," &amp; IF(_xlfn.XLOOKUP("Dst_CIDR_17_22",'Scoring_Config'!$A:$A,'Scoring_Config'!$D:$D,"Yes")="Yes",_xlfn.XLOOKUP("Dst_CIDR_17_22",'Scoring_Config'!$A:$A,'Scoring_Config'!$C:$C,5),0),"False,0")</f>
        <v>0</v>
      </c>
      <c r="AE662" cm="1">
        <f t="array" ref="AE662">IF(FALSE,"True," &amp; IF(_xlfn.XLOOKUP("SrcZone_IsAny",'Scoring_Config'!$A:$A,'Scoring_Config'!$D:$D,"Yes")="Yes",_xlfn.XLOOKUP("SrcZone_IsAny",'Scoring_Config'!$A:$A,'Scoring_Config'!$C:$C,10),0),"False,0")</f>
        <v>0</v>
      </c>
      <c r="AF662" cm="1">
        <f t="array" ref="AF662">IF(FALSE,"True," &amp; IF(_xlfn.XLOOKUP("DstZone_IsAny",'Scoring_Config'!$A:$A,'Scoring_Config'!$D:$D,"Yes")="Yes",_xlfn.XLOOKUP("DstZone_IsAny",'Scoring_Config'!$A:$A,'Scoring_Config'!$C:$C,10),0),"False,0")</f>
        <v>0</v>
      </c>
      <c r="AG662" cm="1">
        <f t="array" ref="AG66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62" cm="1">
        <f t="array" ref="AH662">IF(FALSE,"True," &amp; IF(_xlfn.XLOOKUP("App_Any_OR_RangeGt1000",'Scoring_Config'!$A:$A,'Scoring_Config'!$D:$D,"Yes")="Yes",_xlfn.XLOOKUP("App_Any_OR_RangeGt1000",'Scoring_Config'!$A:$A,'Scoring_Config'!$C:$C,10),0),"False,0")</f>
        <v>0</v>
      </c>
      <c r="AI662" cm="1">
        <f t="array" ref="AI662">IF(FALSE,"True," &amp; IF(_xlfn.XLOOKUP("Service_Insecure_Match",'Scoring_Config'!$A:$A,'Scoring_Config'!$D:$D,"Yes")="Yes",_xlfn.XLOOKUP("Service_Insecure_Match",'Scoring_Config'!$A:$A,'Scoring_Config'!$C:$C,5),0),"False,0")</f>
        <v>0</v>
      </c>
      <c r="AJ662" cm="1">
        <f t="array" ref="AJ662">IF(FALSE,"True," &amp; IF(_xlfn.XLOOKUP("Risky_Inbound",'Scoring_Config'!$A:$A,'Scoring_Config'!$D:$D,"Yes")="Yes",_xlfn.XLOOKUP("Risky_Inbound",'Scoring_Config'!$A:$A,'Scoring_Config'!$C:$C,50),0),"False,0")</f>
        <v>0</v>
      </c>
      <c r="AK662" cm="1">
        <f t="array" ref="AK662">IF(FALSE,"True," &amp; IF(_xlfn.XLOOKUP("Risky_Outbound",'Scoring_Config'!$A:$A,'Scoring_Config'!$D:$D,"Yes")="Yes",_xlfn.XLOOKUP("Risky_Outbound",'Scoring_Config'!$A:$A,'Scoring_Config'!$C:$C,25),0),"False,0")</f>
        <v>0</v>
      </c>
      <c r="AL662" t="s">
        <v>6699</v>
      </c>
      <c r="AM662" cm="1">
        <f t="array" ref="AM66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62" t="s">
        <v>6697</v>
      </c>
      <c r="AO662" t="s">
        <v>6697</v>
      </c>
      <c r="AP662" t="s">
        <v>6697</v>
      </c>
      <c r="AQ662" cm="1">
        <f t="array" ref="AQ662">IF(FALSE,"True," &amp; IF(_xlfn.XLOOKUP("Service_IsAny",'Scoring_Config'!$A:$A,'Scoring_Config'!$D:$D,"Yes")="Yes",_xlfn.XLOOKUP("Service_IsAny",'Scoring_Config'!$A:$A,'Scoring_Config'!$C:$C,0),0),"False,0")</f>
        <v>0</v>
      </c>
      <c r="AR662">
        <v>0</v>
      </c>
      <c r="AS662" cm="1">
        <f t="array" ref="AS662">IF(FALSE,"True," &amp; IF(_xlfn.XLOOKUP("Service_RangeGt1000",'Scoring_Config'!$A:$A,'Scoring_Config'!$D:$D,"Yes")="Yes",_xlfn.XLOOKUP("Service_RangeGt1000",'Scoring_Config'!$A:$A,'Scoring_Config'!$C:$C,0),0),"False,0")</f>
        <v>0</v>
      </c>
      <c r="AT662" cm="1">
        <f t="array" ref="AT662">IF(FALSE,"True," &amp; IF(_xlfn.XLOOKUP("App_IsAny",'Scoring_Config'!$A:$A,'Scoring_Config'!$D:$D,"Yes")="Yes",_xlfn.XLOOKUP("App_IsAny",'Scoring_Config'!$A:$A,'Scoring_Config'!$C:$C,0),0),"False,0")</f>
        <v>0</v>
      </c>
      <c r="AU662">
        <v>2</v>
      </c>
      <c r="AV662" cm="1">
        <f t="array" ref="AV662">IF(FALSE,"True," &amp; IF(_xlfn.XLOOKUP("App_RangeGt1000",'Scoring_Config'!$A:$A,'Scoring_Config'!$D:$D,"Yes")="Yes",_xlfn.XLOOKUP("App_RangeGt1000",'Scoring_Config'!$A:$A,'Scoring_Config'!$C:$C,0),0),"False,0")</f>
        <v>0</v>
      </c>
      <c r="AW662" cm="1">
        <f t="array" ref="AW662">IF(FALSE,"True," &amp; IF(_xlfn.XLOOKUP("Action_IsDenyOrDrop",'Scoring_Config'!$A:$A,'Scoring_Config'!$D:$D,"Yes")="Yes",_xlfn.XLOOKUP("Action_IsDenyOrDrop",'Scoring_Config'!$A:$A,'Scoring_Config'!$C:$C,0),0),"False,0")</f>
        <v>0</v>
      </c>
      <c r="AX662" cm="1">
        <f t="array" ref="AX662">IF(LEFT(AW662,4)="True",0,(IF(LEFT(Y662,4)="True",IF(_xlfn.XLOOKUP("Src_IsAny",'Scoring_Config'!$A:$A,'Scoring_Config'!$D:$D,"Yes")="Yes",_xlfn.XLOOKUP("Src_IsAny",'Scoring_Config'!$A:$A,'Scoring_Config'!$C:$C,10),0),0)+IF(LEFT(Z662,4)="True",IF(_xlfn.XLOOKUP("Src_CIDR_Le_16",'Scoring_Config'!$A:$A,'Scoring_Config'!$D:$D,"Yes")="Yes",_xlfn.XLOOKUP("Src_CIDR_Le_16",'Scoring_Config'!$A:$A,'Scoring_Config'!$C:$C,10),0),0)+IF(LEFT(AA662,4)="True",IF(_xlfn.XLOOKUP("Src_CIDR_17_22",'Scoring_Config'!$A:$A,'Scoring_Config'!$D:$D,"Yes")="Yes",_xlfn.XLOOKUP("Src_CIDR_17_22",'Scoring_Config'!$A:$A,'Scoring_Config'!$C:$C,5),0),0)+IF(LEFT(AB662,4)="True",IF(_xlfn.XLOOKUP("Dst_IsAny",'Scoring_Config'!$A:$A,'Scoring_Config'!$D:$D,"Yes")="Yes",_xlfn.XLOOKUP("Dst_IsAny",'Scoring_Config'!$A:$A,'Scoring_Config'!$C:$C,10),0),0)+IF(LEFT(AC662,4)="True",IF(_xlfn.XLOOKUP("Dst_CIDR_Le_16",'Scoring_Config'!$A:$A,'Scoring_Config'!$D:$D,"Yes")="Yes",_xlfn.XLOOKUP("Dst_CIDR_Le_16",'Scoring_Config'!$A:$A,'Scoring_Config'!$C:$C,10),0),0)+IF(LEFT(AD662,4)="True",IF(_xlfn.XLOOKUP("Dst_CIDR_17_22",'Scoring_Config'!$A:$A,'Scoring_Config'!$D:$D,"Yes")="Yes",_xlfn.XLOOKUP("Dst_CIDR_17_22",'Scoring_Config'!$A:$A,'Scoring_Config'!$C:$C,5),0),0)+IF(LEFT(AE662,4)="True",IF(_xlfn.XLOOKUP("SrcZone_IsAny",'Scoring_Config'!$A:$A,'Scoring_Config'!$D:$D,"Yes")="Yes",_xlfn.XLOOKUP("SrcZone_IsAny",'Scoring_Config'!$A:$A,'Scoring_Config'!$C:$C,10),0),0)+IF(LEFT(AF662,4)="True",IF(_xlfn.XLOOKUP("DstZone_IsAny",'Scoring_Config'!$A:$A,'Scoring_Config'!$D:$D,"Yes")="Yes",_xlfn.XLOOKUP("DstZone_IsAny",'Scoring_Config'!$A:$A,'Scoring_Config'!$C:$C,10),0),0)+IF(LEFT(AG662,4)="True",IF(_xlfn.XLOOKUP("Service_Any_OR_RangeGt1000",'Scoring_Config'!$A:$A,'Scoring_Config'!$D:$D,"Yes")="Yes",_xlfn.XLOOKUP("Service_Any_OR_RangeGt1000",'Scoring_Config'!$A:$A,'Scoring_Config'!$C:$C,10),0),0)+IF(LEFT(AH662,4)="True",IF(_xlfn.XLOOKUP("App_Any_OR_RangeGt1000",'Scoring_Config'!$A:$A,'Scoring_Config'!$D:$D,"Yes")="Yes",_xlfn.XLOOKUP("App_Any_OR_RangeGt1000",'Scoring_Config'!$A:$A,'Scoring_Config'!$C:$C,10),0),0)+IF(LEFT(AI662,4)="True",IF(_xlfn.XLOOKUP("Service_Insecure_Match",'Scoring_Config'!$A:$A,'Scoring_Config'!$D:$D,"Yes")="Yes",_xlfn.XLOOKUP("Service_Insecure_Match",'Scoring_Config'!$A:$A,'Scoring_Config'!$C:$C,5),0),0)+IF(LEFT(AJ662,4)="True",IF(_xlfn.XLOOKUP("Risky_Inbound",'Scoring_Config'!$A:$A,'Scoring_Config'!$D:$D,"Yes")="Yes",_xlfn.XLOOKUP("Risky_Inbound",'Scoring_Config'!$A:$A,'Scoring_Config'!$C:$C,50),0),0)+IF(LEFT(AK662,4)="True",IF(_xlfn.XLOOKUP("Risky_Outbound",'Scoring_Config'!$A:$A,'Scoring_Config'!$D:$D,"Yes")="Yes",_xlfn.XLOOKUP("Risky_Outbound",'Scoring_Config'!$A:$A,'Scoring_Config'!$C:$C,25),0),0)+IF(LEFT(AZ662,4)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662,FIND(",",AL662)+1,100)),0)+IF(LEFT(AM662,4)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662,FIND(",",AN662)+1,100)),0)+IF(_xlfn.XLOOKUP("Profile_Scoring",'Scoring_Config'!$A:$A,'Scoring_Config'!$D:$D,"Yes")="Yes",VALUE(MID(AO662,FIND(",",AO662)+1,100)),0)+IF(_xlfn.XLOOKUP("Options_Scoring",'Scoring_Config'!$A:$A,'Scoring_Config'!$D:$D,"Yes")="Yes",VALUE(MID(AP662,FIND(",",AP662)+1,100)),0)))</f>
        <v>0</v>
      </c>
      <c r="AZ662" cm="1">
        <f t="array" ref="AZ662">IF(FALSE,"True," &amp; IF(_xlfn.XLOOKUP("Migrate_Insecure",'Scoring_Config'!$A:$A,'Scoring_Config'!$D:$D,"Yes")="Yes",_xlfn.XLOOKUP("Migrate_Insecure",'Scoring_Config'!$A:$A,'Scoring_Config'!$C:$C,10),0),"False,0")</f>
        <v>0</v>
      </c>
    </row>
    <row r="663" spans="1:52">
      <c r="A663" t="s">
        <v>1979</v>
      </c>
      <c r="B663" t="s">
        <v>2636</v>
      </c>
      <c r="C663" t="s">
        <v>3542</v>
      </c>
      <c r="D663" t="s">
        <v>3547</v>
      </c>
      <c r="E663" t="s">
        <v>3563</v>
      </c>
      <c r="F663" t="s">
        <v>3644</v>
      </c>
      <c r="G663" t="s">
        <v>277</v>
      </c>
      <c r="H663" t="s">
        <v>174</v>
      </c>
      <c r="I663" t="s">
        <v>3679</v>
      </c>
      <c r="J663" t="s">
        <v>243</v>
      </c>
      <c r="K663" t="s">
        <v>174</v>
      </c>
      <c r="L663" t="s">
        <v>1469</v>
      </c>
      <c r="M663" t="s">
        <v>1974</v>
      </c>
      <c r="N663" t="s">
        <v>4315</v>
      </c>
      <c r="O663" t="s">
        <v>4319</v>
      </c>
      <c r="P663" t="s">
        <v>4323</v>
      </c>
      <c r="Q663" t="s">
        <v>4804</v>
      </c>
      <c r="R663" t="s">
        <v>5437</v>
      </c>
      <c r="S663" t="s">
        <v>5515</v>
      </c>
      <c r="T663" t="s">
        <v>5758</v>
      </c>
      <c r="U663" t="s">
        <v>6285</v>
      </c>
      <c r="Y663" cm="1">
        <f t="array" ref="Y663">IF(FALSE,"True," &amp; IF(_xlfn.XLOOKUP("Src_IsAny",'Scoring_Config'!$A:$A,'Scoring_Config'!$D:$D,"Yes")="Yes",_xlfn.XLOOKUP("Src_IsAny",'Scoring_Config'!$A:$A,'Scoring_Config'!$C:$C,10),0),"False,0")</f>
        <v>0</v>
      </c>
      <c r="Z663" cm="1">
        <f t="array" ref="Z663">IF(FALSE,"True," &amp; IF(_xlfn.XLOOKUP("Src_CIDR_Le_16",'Scoring_Config'!$A:$A,'Scoring_Config'!$D:$D,"Yes")="Yes",_xlfn.XLOOKUP("Src_CIDR_Le_16",'Scoring_Config'!$A:$A,'Scoring_Config'!$C:$C,10),0),"False,0")</f>
        <v>0</v>
      </c>
      <c r="AA663" cm="1">
        <f t="array" ref="AA663">IF(FALSE,"True," &amp; IF(_xlfn.XLOOKUP("Src_CIDR_17_22",'Scoring_Config'!$A:$A,'Scoring_Config'!$D:$D,"Yes")="Yes",_xlfn.XLOOKUP("Src_CIDR_17_22",'Scoring_Config'!$A:$A,'Scoring_Config'!$C:$C,5),0),"False,0")</f>
        <v>0</v>
      </c>
      <c r="AB663" cm="1">
        <f t="array" ref="AB663">IF(FALSE,"True," &amp; IF(_xlfn.XLOOKUP("Dst_IsAny",'Scoring_Config'!$A:$A,'Scoring_Config'!$D:$D,"Yes")="Yes",_xlfn.XLOOKUP("Dst_IsAny",'Scoring_Config'!$A:$A,'Scoring_Config'!$C:$C,10),0),"False,0")</f>
        <v>0</v>
      </c>
      <c r="AC663" cm="1">
        <f t="array" ref="AC663">IF(FALSE,"True," &amp; IF(_xlfn.XLOOKUP("Dst_CIDR_Le_16",'Scoring_Config'!$A:$A,'Scoring_Config'!$D:$D,"Yes")="Yes",_xlfn.XLOOKUP("Dst_CIDR_Le_16",'Scoring_Config'!$A:$A,'Scoring_Config'!$C:$C,10),0),"False,0")</f>
        <v>0</v>
      </c>
      <c r="AD663" cm="1">
        <f t="array" ref="AD663">IF(FALSE,"True," &amp; IF(_xlfn.XLOOKUP("Dst_CIDR_17_22",'Scoring_Config'!$A:$A,'Scoring_Config'!$D:$D,"Yes")="Yes",_xlfn.XLOOKUP("Dst_CIDR_17_22",'Scoring_Config'!$A:$A,'Scoring_Config'!$C:$C,5),0),"False,0")</f>
        <v>0</v>
      </c>
      <c r="AE663" cm="1">
        <f t="array" ref="AE663">IF(FALSE,"True," &amp; IF(_xlfn.XLOOKUP("SrcZone_IsAny",'Scoring_Config'!$A:$A,'Scoring_Config'!$D:$D,"Yes")="Yes",_xlfn.XLOOKUP("SrcZone_IsAny",'Scoring_Config'!$A:$A,'Scoring_Config'!$C:$C,10),0),"False,0")</f>
        <v>0</v>
      </c>
      <c r="AF663" cm="1">
        <f t="array" ref="AF663">IF(FALSE,"True," &amp; IF(_xlfn.XLOOKUP("DstZone_IsAny",'Scoring_Config'!$A:$A,'Scoring_Config'!$D:$D,"Yes")="Yes",_xlfn.XLOOKUP("DstZone_IsAny",'Scoring_Config'!$A:$A,'Scoring_Config'!$C:$C,10),0),"False,0")</f>
        <v>0</v>
      </c>
      <c r="AG663" cm="1">
        <f t="array" ref="AG66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63" cm="1">
        <f t="array" ref="AH663">IF(TRUE,"True," &amp; IF(_xlfn.XLOOKUP("App_Any_OR_RangeGt1000",'Scoring_Config'!$A:$A,'Scoring_Config'!$D:$D,"Yes")="Yes",_xlfn.XLOOKUP("App_Any_OR_RangeGt1000",'Scoring_Config'!$A:$A,'Scoring_Config'!$C:$C,10),0),"False,0")</f>
        <v>0</v>
      </c>
      <c r="AI663" cm="1">
        <f t="array" ref="AI663">IF(FALSE,"True," &amp; IF(_xlfn.XLOOKUP("Service_Insecure_Match",'Scoring_Config'!$A:$A,'Scoring_Config'!$D:$D,"Yes")="Yes",_xlfn.XLOOKUP("Service_Insecure_Match",'Scoring_Config'!$A:$A,'Scoring_Config'!$C:$C,5),0),"False,0")</f>
        <v>0</v>
      </c>
      <c r="AJ663" cm="1">
        <f t="array" ref="AJ663">IF(FALSE,"True," &amp; IF(_xlfn.XLOOKUP("Risky_Inbound",'Scoring_Config'!$A:$A,'Scoring_Config'!$D:$D,"Yes")="Yes",_xlfn.XLOOKUP("Risky_Inbound",'Scoring_Config'!$A:$A,'Scoring_Config'!$C:$C,50),0),"False,0")</f>
        <v>0</v>
      </c>
      <c r="AK663" cm="1">
        <f t="array" ref="AK663">IF(FALSE,"True," &amp; IF(_xlfn.XLOOKUP("Risky_Outbound",'Scoring_Config'!$A:$A,'Scoring_Config'!$D:$D,"Yes")="Yes",_xlfn.XLOOKUP("Risky_Outbound",'Scoring_Config'!$A:$A,'Scoring_Config'!$C:$C,25),0),"False,0")</f>
        <v>0</v>
      </c>
      <c r="AL663" t="s">
        <v>6699</v>
      </c>
      <c r="AM663" cm="1">
        <f t="array" ref="AM66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63" t="s">
        <v>6697</v>
      </c>
      <c r="AO663" t="s">
        <v>6697</v>
      </c>
      <c r="AP663" t="s">
        <v>6697</v>
      </c>
      <c r="AQ663" cm="1">
        <f t="array" ref="AQ663">IF(FALSE,"True," &amp; IF(_xlfn.XLOOKUP("Service_IsAny",'Scoring_Config'!$A:$A,'Scoring_Config'!$D:$D,"Yes")="Yes",_xlfn.XLOOKUP("Service_IsAny",'Scoring_Config'!$A:$A,'Scoring_Config'!$C:$C,0),0),"False,0")</f>
        <v>0</v>
      </c>
      <c r="AR663">
        <v>3</v>
      </c>
      <c r="AS663" cm="1">
        <f t="array" ref="AS663">IF(FALSE,"True," &amp; IF(_xlfn.XLOOKUP("Service_RangeGt1000",'Scoring_Config'!$A:$A,'Scoring_Config'!$D:$D,"Yes")="Yes",_xlfn.XLOOKUP("Service_RangeGt1000",'Scoring_Config'!$A:$A,'Scoring_Config'!$C:$C,0),0),"False,0")</f>
        <v>0</v>
      </c>
      <c r="AT663" cm="1">
        <f t="array" ref="AT663">IF(TRUE,"True," &amp; IF(_xlfn.XLOOKUP("App_IsAny",'Scoring_Config'!$A:$A,'Scoring_Config'!$D:$D,"Yes")="Yes",_xlfn.XLOOKUP("App_IsAny",'Scoring_Config'!$A:$A,'Scoring_Config'!$C:$C,0),0),"False,0")</f>
        <v>0</v>
      </c>
      <c r="AU663">
        <v>65535</v>
      </c>
      <c r="AV663" cm="1">
        <f t="array" ref="AV663">IF(TRUE,"True," &amp; IF(_xlfn.XLOOKUP("App_RangeGt1000",'Scoring_Config'!$A:$A,'Scoring_Config'!$D:$D,"Yes")="Yes",_xlfn.XLOOKUP("App_RangeGt1000",'Scoring_Config'!$A:$A,'Scoring_Config'!$C:$C,0),0),"False,0")</f>
        <v>0</v>
      </c>
      <c r="AW663" cm="1">
        <f t="array" ref="AW663">IF(FALSE,"True," &amp; IF(_xlfn.XLOOKUP("Action_IsDenyOrDrop",'Scoring_Config'!$A:$A,'Scoring_Config'!$D:$D,"Yes")="Yes",_xlfn.XLOOKUP("Action_IsDenyOrDrop",'Scoring_Config'!$A:$A,'Scoring_Config'!$C:$C,0),0),"False,0")</f>
        <v>0</v>
      </c>
      <c r="AX663" cm="1">
        <f t="array" ref="AX663">IF(LEFT(AW663,4)="True",0,(IF(LEFT(Y663,4)="True",IF(_xlfn.XLOOKUP("Src_IsAny",'Scoring_Config'!$A:$A,'Scoring_Config'!$D:$D,"Yes")="Yes",_xlfn.XLOOKUP("Src_IsAny",'Scoring_Config'!$A:$A,'Scoring_Config'!$C:$C,10),0),0)+IF(LEFT(Z663,4)="True",IF(_xlfn.XLOOKUP("Src_CIDR_Le_16",'Scoring_Config'!$A:$A,'Scoring_Config'!$D:$D,"Yes")="Yes",_xlfn.XLOOKUP("Src_CIDR_Le_16",'Scoring_Config'!$A:$A,'Scoring_Config'!$C:$C,10),0),0)+IF(LEFT(AA663,4)="True",IF(_xlfn.XLOOKUP("Src_CIDR_17_22",'Scoring_Config'!$A:$A,'Scoring_Config'!$D:$D,"Yes")="Yes",_xlfn.XLOOKUP("Src_CIDR_17_22",'Scoring_Config'!$A:$A,'Scoring_Config'!$C:$C,5),0),0)+IF(LEFT(AB663,4)="True",IF(_xlfn.XLOOKUP("Dst_IsAny",'Scoring_Config'!$A:$A,'Scoring_Config'!$D:$D,"Yes")="Yes",_xlfn.XLOOKUP("Dst_IsAny",'Scoring_Config'!$A:$A,'Scoring_Config'!$C:$C,10),0),0)+IF(LEFT(AC663,4)="True",IF(_xlfn.XLOOKUP("Dst_CIDR_Le_16",'Scoring_Config'!$A:$A,'Scoring_Config'!$D:$D,"Yes")="Yes",_xlfn.XLOOKUP("Dst_CIDR_Le_16",'Scoring_Config'!$A:$A,'Scoring_Config'!$C:$C,10),0),0)+IF(LEFT(AD663,4)="True",IF(_xlfn.XLOOKUP("Dst_CIDR_17_22",'Scoring_Config'!$A:$A,'Scoring_Config'!$D:$D,"Yes")="Yes",_xlfn.XLOOKUP("Dst_CIDR_17_22",'Scoring_Config'!$A:$A,'Scoring_Config'!$C:$C,5),0),0)+IF(LEFT(AE663,4)="True",IF(_xlfn.XLOOKUP("SrcZone_IsAny",'Scoring_Config'!$A:$A,'Scoring_Config'!$D:$D,"Yes")="Yes",_xlfn.XLOOKUP("SrcZone_IsAny",'Scoring_Config'!$A:$A,'Scoring_Config'!$C:$C,10),0),0)+IF(LEFT(AF663,4)="True",IF(_xlfn.XLOOKUP("DstZone_IsAny",'Scoring_Config'!$A:$A,'Scoring_Config'!$D:$D,"Yes")="Yes",_xlfn.XLOOKUP("DstZone_IsAny",'Scoring_Config'!$A:$A,'Scoring_Config'!$C:$C,10),0),0)+IF(LEFT(AG663,4)="True",IF(_xlfn.XLOOKUP("Service_Any_OR_RangeGt1000",'Scoring_Config'!$A:$A,'Scoring_Config'!$D:$D,"Yes")="Yes",_xlfn.XLOOKUP("Service_Any_OR_RangeGt1000",'Scoring_Config'!$A:$A,'Scoring_Config'!$C:$C,10),0),0)+IF(LEFT(AH663,4)="True",IF(_xlfn.XLOOKUP("App_Any_OR_RangeGt1000",'Scoring_Config'!$A:$A,'Scoring_Config'!$D:$D,"Yes")="Yes",_xlfn.XLOOKUP("App_Any_OR_RangeGt1000",'Scoring_Config'!$A:$A,'Scoring_Config'!$C:$C,10),0),0)+IF(LEFT(AI663,4)="True",IF(_xlfn.XLOOKUP("Service_Insecure_Match",'Scoring_Config'!$A:$A,'Scoring_Config'!$D:$D,"Yes")="Yes",_xlfn.XLOOKUP("Service_Insecure_Match",'Scoring_Config'!$A:$A,'Scoring_Config'!$C:$C,5),0),0)+IF(LEFT(AJ663,4)="True",IF(_xlfn.XLOOKUP("Risky_Inbound",'Scoring_Config'!$A:$A,'Scoring_Config'!$D:$D,"Yes")="Yes",_xlfn.XLOOKUP("Risky_Inbound",'Scoring_Config'!$A:$A,'Scoring_Config'!$C:$C,50),0),0)+IF(LEFT(AK663,4)="True",IF(_xlfn.XLOOKUP("Risky_Outbound",'Scoring_Config'!$A:$A,'Scoring_Config'!$D:$D,"Yes")="Yes",_xlfn.XLOOKUP("Risky_Outbound",'Scoring_Config'!$A:$A,'Scoring_Config'!$C:$C,25),0),0)+IF(LEFT(AZ663,4)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663,FIND(",",AL663)+1,100)),0)+IF(LEFT(AM663,4)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663,FIND(",",AN663)+1,100)),0)+IF(_xlfn.XLOOKUP("Profile_Scoring",'Scoring_Config'!$A:$A,'Scoring_Config'!$D:$D,"Yes")="Yes",VALUE(MID(AO663,FIND(",",AO663)+1,100)),0)+IF(_xlfn.XLOOKUP("Options_Scoring",'Scoring_Config'!$A:$A,'Scoring_Config'!$D:$D,"Yes")="Yes",VALUE(MID(AP663,FIND(",",AP663)+1,100)),0)))</f>
        <v>0</v>
      </c>
      <c r="AZ663" cm="1">
        <f t="array" ref="AZ663">IF(FALSE,"True," &amp; IF(_xlfn.XLOOKUP("Migrate_Insecure",'Scoring_Config'!$A:$A,'Scoring_Config'!$D:$D,"Yes")="Yes",_xlfn.XLOOKUP("Migrate_Insecure",'Scoring_Config'!$A:$A,'Scoring_Config'!$C:$C,10),0),"False,0")</f>
        <v>0</v>
      </c>
    </row>
    <row r="664" spans="1:52">
      <c r="A664" t="s">
        <v>1979</v>
      </c>
      <c r="B664" t="s">
        <v>2637</v>
      </c>
      <c r="C664" t="s">
        <v>3542</v>
      </c>
      <c r="D664" t="s">
        <v>3545</v>
      </c>
      <c r="E664" t="s">
        <v>3563</v>
      </c>
      <c r="F664" t="s">
        <v>3644</v>
      </c>
      <c r="G664" t="s">
        <v>364</v>
      </c>
      <c r="H664" t="s">
        <v>174</v>
      </c>
      <c r="I664" t="s">
        <v>3644</v>
      </c>
      <c r="J664" t="s">
        <v>340</v>
      </c>
      <c r="K664" t="s">
        <v>174</v>
      </c>
      <c r="L664" t="s">
        <v>1470</v>
      </c>
      <c r="M664" t="s">
        <v>1974</v>
      </c>
      <c r="N664" t="s">
        <v>4315</v>
      </c>
      <c r="O664" t="s">
        <v>4319</v>
      </c>
      <c r="P664" t="s">
        <v>4323</v>
      </c>
      <c r="Q664" t="s">
        <v>4805</v>
      </c>
      <c r="R664" t="s">
        <v>5439</v>
      </c>
      <c r="S664" t="s">
        <v>4324</v>
      </c>
      <c r="T664" t="s">
        <v>5759</v>
      </c>
      <c r="U664" t="s">
        <v>6286</v>
      </c>
      <c r="Y664" cm="1">
        <f t="array" ref="Y664">IF(FALSE,"True," &amp; IF(_xlfn.XLOOKUP("Src_IsAny",'Scoring_Config'!$A:$A,'Scoring_Config'!$D:$D,"Yes")="Yes",_xlfn.XLOOKUP("Src_IsAny",'Scoring_Config'!$A:$A,'Scoring_Config'!$C:$C,10),0),"False,0")</f>
        <v>0</v>
      </c>
      <c r="Z664" cm="1">
        <f t="array" ref="Z664">IF(FALSE,"True," &amp; IF(_xlfn.XLOOKUP("Src_CIDR_Le_16",'Scoring_Config'!$A:$A,'Scoring_Config'!$D:$D,"Yes")="Yes",_xlfn.XLOOKUP("Src_CIDR_Le_16",'Scoring_Config'!$A:$A,'Scoring_Config'!$C:$C,10),0),"False,0")</f>
        <v>0</v>
      </c>
      <c r="AA664" cm="1">
        <f t="array" ref="AA664">IF(FALSE,"True," &amp; IF(_xlfn.XLOOKUP("Src_CIDR_17_22",'Scoring_Config'!$A:$A,'Scoring_Config'!$D:$D,"Yes")="Yes",_xlfn.XLOOKUP("Src_CIDR_17_22",'Scoring_Config'!$A:$A,'Scoring_Config'!$C:$C,5),0),"False,0")</f>
        <v>0</v>
      </c>
      <c r="AB664" cm="1">
        <f t="array" ref="AB664">IF(FALSE,"True," &amp; IF(_xlfn.XLOOKUP("Dst_IsAny",'Scoring_Config'!$A:$A,'Scoring_Config'!$D:$D,"Yes")="Yes",_xlfn.XLOOKUP("Dst_IsAny",'Scoring_Config'!$A:$A,'Scoring_Config'!$C:$C,10),0),"False,0")</f>
        <v>0</v>
      </c>
      <c r="AC664" cm="1">
        <f t="array" ref="AC664">IF(FALSE,"True," &amp; IF(_xlfn.XLOOKUP("Dst_CIDR_Le_16",'Scoring_Config'!$A:$A,'Scoring_Config'!$D:$D,"Yes")="Yes",_xlfn.XLOOKUP("Dst_CIDR_Le_16",'Scoring_Config'!$A:$A,'Scoring_Config'!$C:$C,10),0),"False,0")</f>
        <v>0</v>
      </c>
      <c r="AD664" cm="1">
        <f t="array" ref="AD664">IF(FALSE,"True," &amp; IF(_xlfn.XLOOKUP("Dst_CIDR_17_22",'Scoring_Config'!$A:$A,'Scoring_Config'!$D:$D,"Yes")="Yes",_xlfn.XLOOKUP("Dst_CIDR_17_22",'Scoring_Config'!$A:$A,'Scoring_Config'!$C:$C,5),0),"False,0")</f>
        <v>0</v>
      </c>
      <c r="AE664" cm="1">
        <f t="array" ref="AE664">IF(FALSE,"True," &amp; IF(_xlfn.XLOOKUP("SrcZone_IsAny",'Scoring_Config'!$A:$A,'Scoring_Config'!$D:$D,"Yes")="Yes",_xlfn.XLOOKUP("SrcZone_IsAny",'Scoring_Config'!$A:$A,'Scoring_Config'!$C:$C,10),0),"False,0")</f>
        <v>0</v>
      </c>
      <c r="AF664" cm="1">
        <f t="array" ref="AF664">IF(FALSE,"True," &amp; IF(_xlfn.XLOOKUP("DstZone_IsAny",'Scoring_Config'!$A:$A,'Scoring_Config'!$D:$D,"Yes")="Yes",_xlfn.XLOOKUP("DstZone_IsAny",'Scoring_Config'!$A:$A,'Scoring_Config'!$C:$C,10),0),"False,0")</f>
        <v>0</v>
      </c>
      <c r="AG664" cm="1">
        <f t="array" ref="AG66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64" cm="1">
        <f t="array" ref="AH664">IF(TRUE,"True," &amp; IF(_xlfn.XLOOKUP("App_Any_OR_RangeGt1000",'Scoring_Config'!$A:$A,'Scoring_Config'!$D:$D,"Yes")="Yes",_xlfn.XLOOKUP("App_Any_OR_RangeGt1000",'Scoring_Config'!$A:$A,'Scoring_Config'!$C:$C,10),0),"False,0")</f>
        <v>0</v>
      </c>
      <c r="AI664" cm="1">
        <f t="array" ref="AI664">IF(TRUE,"True," &amp; IF(_xlfn.XLOOKUP("Service_Insecure_Match",'Scoring_Config'!$A:$A,'Scoring_Config'!$D:$D,"Yes")="Yes",_xlfn.XLOOKUP("Service_Insecure_Match",'Scoring_Config'!$A:$A,'Scoring_Config'!$C:$C,5),0),"False,0")</f>
        <v>0</v>
      </c>
      <c r="AJ664" cm="1">
        <f t="array" ref="AJ664">IF(FALSE,"True," &amp; IF(_xlfn.XLOOKUP("Risky_Inbound",'Scoring_Config'!$A:$A,'Scoring_Config'!$D:$D,"Yes")="Yes",_xlfn.XLOOKUP("Risky_Inbound",'Scoring_Config'!$A:$A,'Scoring_Config'!$C:$C,50),0),"False,0")</f>
        <v>0</v>
      </c>
      <c r="AK664" cm="1">
        <f t="array" ref="AK664">IF(FALSE,"True," &amp; IF(_xlfn.XLOOKUP("Risky_Outbound",'Scoring_Config'!$A:$A,'Scoring_Config'!$D:$D,"Yes")="Yes",_xlfn.XLOOKUP("Risky_Outbound",'Scoring_Config'!$A:$A,'Scoring_Config'!$C:$C,25),0),"False,0")</f>
        <v>0</v>
      </c>
      <c r="AL664" t="s">
        <v>6699</v>
      </c>
      <c r="AM664" cm="1">
        <f t="array" ref="AM66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64" t="s">
        <v>6697</v>
      </c>
      <c r="AO664" t="s">
        <v>6697</v>
      </c>
      <c r="AP664" t="s">
        <v>6697</v>
      </c>
      <c r="AQ664" cm="1">
        <f t="array" ref="AQ664">IF(FALSE,"True," &amp; IF(_xlfn.XLOOKUP("Service_IsAny",'Scoring_Config'!$A:$A,'Scoring_Config'!$D:$D,"Yes")="Yes",_xlfn.XLOOKUP("Service_IsAny",'Scoring_Config'!$A:$A,'Scoring_Config'!$C:$C,0),0),"False,0")</f>
        <v>0</v>
      </c>
      <c r="AR664">
        <v>8</v>
      </c>
      <c r="AS664" cm="1">
        <f t="array" ref="AS664">IF(FALSE,"True," &amp; IF(_xlfn.XLOOKUP("Service_RangeGt1000",'Scoring_Config'!$A:$A,'Scoring_Config'!$D:$D,"Yes")="Yes",_xlfn.XLOOKUP("Service_RangeGt1000",'Scoring_Config'!$A:$A,'Scoring_Config'!$C:$C,0),0),"False,0")</f>
        <v>0</v>
      </c>
      <c r="AT664" cm="1">
        <f t="array" ref="AT664">IF(TRUE,"True," &amp; IF(_xlfn.XLOOKUP("App_IsAny",'Scoring_Config'!$A:$A,'Scoring_Config'!$D:$D,"Yes")="Yes",_xlfn.XLOOKUP("App_IsAny",'Scoring_Config'!$A:$A,'Scoring_Config'!$C:$C,0),0),"False,0")</f>
        <v>0</v>
      </c>
      <c r="AU664">
        <v>65535</v>
      </c>
      <c r="AV664" cm="1">
        <f t="array" ref="AV664">IF(TRUE,"True," &amp; IF(_xlfn.XLOOKUP("App_RangeGt1000",'Scoring_Config'!$A:$A,'Scoring_Config'!$D:$D,"Yes")="Yes",_xlfn.XLOOKUP("App_RangeGt1000",'Scoring_Config'!$A:$A,'Scoring_Config'!$C:$C,0),0),"False,0")</f>
        <v>0</v>
      </c>
      <c r="AW664" cm="1">
        <f t="array" ref="AW664">IF(FALSE,"True," &amp; IF(_xlfn.XLOOKUP("Action_IsDenyOrDrop",'Scoring_Config'!$A:$A,'Scoring_Config'!$D:$D,"Yes")="Yes",_xlfn.XLOOKUP("Action_IsDenyOrDrop",'Scoring_Config'!$A:$A,'Scoring_Config'!$C:$C,0),0),"False,0")</f>
        <v>0</v>
      </c>
      <c r="AX664" cm="1">
        <f t="array" ref="AX664">IF(LEFT(AW664,4)="True",0,(IF(LEFT(Y664,4)="True",IF(_xlfn.XLOOKUP("Src_IsAny",'Scoring_Config'!$A:$A,'Scoring_Config'!$D:$D,"Yes")="Yes",_xlfn.XLOOKUP("Src_IsAny",'Scoring_Config'!$A:$A,'Scoring_Config'!$C:$C,10),0),0)+IF(LEFT(Z664,4)="True",IF(_xlfn.XLOOKUP("Src_CIDR_Le_16",'Scoring_Config'!$A:$A,'Scoring_Config'!$D:$D,"Yes")="Yes",_xlfn.XLOOKUP("Src_CIDR_Le_16",'Scoring_Config'!$A:$A,'Scoring_Config'!$C:$C,10),0),0)+IF(LEFT(AA664,4)="True",IF(_xlfn.XLOOKUP("Src_CIDR_17_22",'Scoring_Config'!$A:$A,'Scoring_Config'!$D:$D,"Yes")="Yes",_xlfn.XLOOKUP("Src_CIDR_17_22",'Scoring_Config'!$A:$A,'Scoring_Config'!$C:$C,5),0),0)+IF(LEFT(AB664,4)="True",IF(_xlfn.XLOOKUP("Dst_IsAny",'Scoring_Config'!$A:$A,'Scoring_Config'!$D:$D,"Yes")="Yes",_xlfn.XLOOKUP("Dst_IsAny",'Scoring_Config'!$A:$A,'Scoring_Config'!$C:$C,10),0),0)+IF(LEFT(AC664,4)="True",IF(_xlfn.XLOOKUP("Dst_CIDR_Le_16",'Scoring_Config'!$A:$A,'Scoring_Config'!$D:$D,"Yes")="Yes",_xlfn.XLOOKUP("Dst_CIDR_Le_16",'Scoring_Config'!$A:$A,'Scoring_Config'!$C:$C,10),0),0)+IF(LEFT(AD664,4)="True",IF(_xlfn.XLOOKUP("Dst_CIDR_17_22",'Scoring_Config'!$A:$A,'Scoring_Config'!$D:$D,"Yes")="Yes",_xlfn.XLOOKUP("Dst_CIDR_17_22",'Scoring_Config'!$A:$A,'Scoring_Config'!$C:$C,5),0),0)+IF(LEFT(AE664,4)="True",IF(_xlfn.XLOOKUP("SrcZone_IsAny",'Scoring_Config'!$A:$A,'Scoring_Config'!$D:$D,"Yes")="Yes",_xlfn.XLOOKUP("SrcZone_IsAny",'Scoring_Config'!$A:$A,'Scoring_Config'!$C:$C,10),0),0)+IF(LEFT(AF664,4)="True",IF(_xlfn.XLOOKUP("DstZone_IsAny",'Scoring_Config'!$A:$A,'Scoring_Config'!$D:$D,"Yes")="Yes",_xlfn.XLOOKUP("DstZone_IsAny",'Scoring_Config'!$A:$A,'Scoring_Config'!$C:$C,10),0),0)+IF(LEFT(AG664,4)="True",IF(_xlfn.XLOOKUP("Service_Any_OR_RangeGt1000",'Scoring_Config'!$A:$A,'Scoring_Config'!$D:$D,"Yes")="Yes",_xlfn.XLOOKUP("Service_Any_OR_RangeGt1000",'Scoring_Config'!$A:$A,'Scoring_Config'!$C:$C,10),0),0)+IF(LEFT(AH664,4)="True",IF(_xlfn.XLOOKUP("App_Any_OR_RangeGt1000",'Scoring_Config'!$A:$A,'Scoring_Config'!$D:$D,"Yes")="Yes",_xlfn.XLOOKUP("App_Any_OR_RangeGt1000",'Scoring_Config'!$A:$A,'Scoring_Config'!$C:$C,10),0),0)+IF(LEFT(AI664,4)="True",IF(_xlfn.XLOOKUP("Service_Insecure_Match",'Scoring_Config'!$A:$A,'Scoring_Config'!$D:$D,"Yes")="Yes",_xlfn.XLOOKUP("Service_Insecure_Match",'Scoring_Config'!$A:$A,'Scoring_Config'!$C:$C,5),0),0)+IF(LEFT(AJ664,4)="True",IF(_xlfn.XLOOKUP("Risky_Inbound",'Scoring_Config'!$A:$A,'Scoring_Config'!$D:$D,"Yes")="Yes",_xlfn.XLOOKUP("Risky_Inbound",'Scoring_Config'!$A:$A,'Scoring_Config'!$C:$C,50),0),0)+IF(LEFT(AK664,4)="True",IF(_xlfn.XLOOKUP("Risky_Outbound",'Scoring_Config'!$A:$A,'Scoring_Config'!$D:$D,"Yes")="Yes",_xlfn.XLOOKUP("Risky_Outbound",'Scoring_Config'!$A:$A,'Scoring_Config'!$C:$C,25),0),0)+IF(LEFT(AZ664,4)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664,FIND(",",AL664)+1,100)),0)+IF(LEFT(AM664,4)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664,FIND(",",AN664)+1,100)),0)+IF(_xlfn.XLOOKUP("Profile_Scoring",'Scoring_Config'!$A:$A,'Scoring_Config'!$D:$D,"Yes")="Yes",VALUE(MID(AO664,FIND(",",AO664)+1,100)),0)+IF(_xlfn.XLOOKUP("Options_Scoring",'Scoring_Config'!$A:$A,'Scoring_Config'!$D:$D,"Yes")="Yes",VALUE(MID(AP664,FIND(",",AP664)+1,100)),0)))</f>
        <v>0</v>
      </c>
      <c r="AY664" t="s">
        <v>6706</v>
      </c>
      <c r="AZ664" cm="1">
        <f t="array" ref="AZ664">IF(TRUE,"True," &amp; IF(_xlfn.XLOOKUP("Migrate_Insecure",'Scoring_Config'!$A:$A,'Scoring_Config'!$D:$D,"Yes")="Yes",_xlfn.XLOOKUP("Migrate_Insecure",'Scoring_Config'!$A:$A,'Scoring_Config'!$C:$C,10),0),"False,0")</f>
        <v>0</v>
      </c>
    </row>
    <row r="665" spans="1:52">
      <c r="A665" t="s">
        <v>1979</v>
      </c>
      <c r="B665" t="s">
        <v>2638</v>
      </c>
      <c r="C665" t="s">
        <v>3542</v>
      </c>
      <c r="D665" t="s">
        <v>3545</v>
      </c>
      <c r="E665" t="s">
        <v>3563</v>
      </c>
      <c r="F665" t="s">
        <v>3752</v>
      </c>
      <c r="G665" t="s">
        <v>374</v>
      </c>
      <c r="H665" t="s">
        <v>174</v>
      </c>
      <c r="I665" t="s">
        <v>3752</v>
      </c>
      <c r="J665" t="s">
        <v>374</v>
      </c>
      <c r="K665" t="s">
        <v>174</v>
      </c>
      <c r="L665" t="s">
        <v>1470</v>
      </c>
      <c r="M665" t="s">
        <v>1974</v>
      </c>
      <c r="N665" t="s">
        <v>4315</v>
      </c>
      <c r="O665" t="s">
        <v>4319</v>
      </c>
      <c r="P665" t="s">
        <v>4323</v>
      </c>
      <c r="Q665" t="s">
        <v>4806</v>
      </c>
      <c r="R665" t="s">
        <v>5439</v>
      </c>
      <c r="S665" t="s">
        <v>4324</v>
      </c>
      <c r="T665" t="s">
        <v>5760</v>
      </c>
      <c r="U665" t="s">
        <v>5759</v>
      </c>
      <c r="Y665" cm="1">
        <f t="array" ref="Y665">IF(FALSE,"True," &amp; IF(_xlfn.XLOOKUP("Src_IsAny",'Scoring_Config'!$A:$A,'Scoring_Config'!$D:$D,"Yes")="Yes",_xlfn.XLOOKUP("Src_IsAny",'Scoring_Config'!$A:$A,'Scoring_Config'!$C:$C,10),0),"False,0")</f>
        <v>0</v>
      </c>
      <c r="Z665" cm="1">
        <f t="array" ref="Z665">IF(FALSE,"True," &amp; IF(_xlfn.XLOOKUP("Src_CIDR_Le_16",'Scoring_Config'!$A:$A,'Scoring_Config'!$D:$D,"Yes")="Yes",_xlfn.XLOOKUP("Src_CIDR_Le_16",'Scoring_Config'!$A:$A,'Scoring_Config'!$C:$C,10),0),"False,0")</f>
        <v>0</v>
      </c>
      <c r="AA665" cm="1">
        <f t="array" ref="AA665">IF(FALSE,"True," &amp; IF(_xlfn.XLOOKUP("Src_CIDR_17_22",'Scoring_Config'!$A:$A,'Scoring_Config'!$D:$D,"Yes")="Yes",_xlfn.XLOOKUP("Src_CIDR_17_22",'Scoring_Config'!$A:$A,'Scoring_Config'!$C:$C,5),0),"False,0")</f>
        <v>0</v>
      </c>
      <c r="AB665" cm="1">
        <f t="array" ref="AB665">IF(FALSE,"True," &amp; IF(_xlfn.XLOOKUP("Dst_IsAny",'Scoring_Config'!$A:$A,'Scoring_Config'!$D:$D,"Yes")="Yes",_xlfn.XLOOKUP("Dst_IsAny",'Scoring_Config'!$A:$A,'Scoring_Config'!$C:$C,10),0),"False,0")</f>
        <v>0</v>
      </c>
      <c r="AC665" cm="1">
        <f t="array" ref="AC665">IF(FALSE,"True," &amp; IF(_xlfn.XLOOKUP("Dst_CIDR_Le_16",'Scoring_Config'!$A:$A,'Scoring_Config'!$D:$D,"Yes")="Yes",_xlfn.XLOOKUP("Dst_CIDR_Le_16",'Scoring_Config'!$A:$A,'Scoring_Config'!$C:$C,10),0),"False,0")</f>
        <v>0</v>
      </c>
      <c r="AD665" cm="1">
        <f t="array" ref="AD665">IF(FALSE,"True," &amp; IF(_xlfn.XLOOKUP("Dst_CIDR_17_22",'Scoring_Config'!$A:$A,'Scoring_Config'!$D:$D,"Yes")="Yes",_xlfn.XLOOKUP("Dst_CIDR_17_22",'Scoring_Config'!$A:$A,'Scoring_Config'!$C:$C,5),0),"False,0")</f>
        <v>0</v>
      </c>
      <c r="AE665" cm="1">
        <f t="array" ref="AE665">IF(FALSE,"True," &amp; IF(_xlfn.XLOOKUP("SrcZone_IsAny",'Scoring_Config'!$A:$A,'Scoring_Config'!$D:$D,"Yes")="Yes",_xlfn.XLOOKUP("SrcZone_IsAny",'Scoring_Config'!$A:$A,'Scoring_Config'!$C:$C,10),0),"False,0")</f>
        <v>0</v>
      </c>
      <c r="AF665" cm="1">
        <f t="array" ref="AF665">IF(FALSE,"True," &amp; IF(_xlfn.XLOOKUP("DstZone_IsAny",'Scoring_Config'!$A:$A,'Scoring_Config'!$D:$D,"Yes")="Yes",_xlfn.XLOOKUP("DstZone_IsAny",'Scoring_Config'!$A:$A,'Scoring_Config'!$C:$C,10),0),"False,0")</f>
        <v>0</v>
      </c>
      <c r="AG665" cm="1">
        <f t="array" ref="AG66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65" cm="1">
        <f t="array" ref="AH665">IF(TRUE,"True," &amp; IF(_xlfn.XLOOKUP("App_Any_OR_RangeGt1000",'Scoring_Config'!$A:$A,'Scoring_Config'!$D:$D,"Yes")="Yes",_xlfn.XLOOKUP("App_Any_OR_RangeGt1000",'Scoring_Config'!$A:$A,'Scoring_Config'!$C:$C,10),0),"False,0")</f>
        <v>0</v>
      </c>
      <c r="AI665" cm="1">
        <f t="array" ref="AI665">IF(TRUE,"True," &amp; IF(_xlfn.XLOOKUP("Service_Insecure_Match",'Scoring_Config'!$A:$A,'Scoring_Config'!$D:$D,"Yes")="Yes",_xlfn.XLOOKUP("Service_Insecure_Match",'Scoring_Config'!$A:$A,'Scoring_Config'!$C:$C,5),0),"False,0")</f>
        <v>0</v>
      </c>
      <c r="AJ665" cm="1">
        <f t="array" ref="AJ665">IF(FALSE,"True," &amp; IF(_xlfn.XLOOKUP("Risky_Inbound",'Scoring_Config'!$A:$A,'Scoring_Config'!$D:$D,"Yes")="Yes",_xlfn.XLOOKUP("Risky_Inbound",'Scoring_Config'!$A:$A,'Scoring_Config'!$C:$C,50),0),"False,0")</f>
        <v>0</v>
      </c>
      <c r="AK665" cm="1">
        <f t="array" ref="AK665">IF(FALSE,"True," &amp; IF(_xlfn.XLOOKUP("Risky_Outbound",'Scoring_Config'!$A:$A,'Scoring_Config'!$D:$D,"Yes")="Yes",_xlfn.XLOOKUP("Risky_Outbound",'Scoring_Config'!$A:$A,'Scoring_Config'!$C:$C,25),0),"False,0")</f>
        <v>0</v>
      </c>
      <c r="AL665" t="s">
        <v>6699</v>
      </c>
      <c r="AM665" cm="1">
        <f t="array" ref="AM66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65" t="s">
        <v>6697</v>
      </c>
      <c r="AO665" t="s">
        <v>6697</v>
      </c>
      <c r="AP665" t="s">
        <v>6697</v>
      </c>
      <c r="AQ665" cm="1">
        <f t="array" ref="AQ665">IF(FALSE,"True," &amp; IF(_xlfn.XLOOKUP("Service_IsAny",'Scoring_Config'!$A:$A,'Scoring_Config'!$D:$D,"Yes")="Yes",_xlfn.XLOOKUP("Service_IsAny",'Scoring_Config'!$A:$A,'Scoring_Config'!$C:$C,0),0),"False,0")</f>
        <v>0</v>
      </c>
      <c r="AR665">
        <v>8</v>
      </c>
      <c r="AS665" cm="1">
        <f t="array" ref="AS665">IF(FALSE,"True," &amp; IF(_xlfn.XLOOKUP("Service_RangeGt1000",'Scoring_Config'!$A:$A,'Scoring_Config'!$D:$D,"Yes")="Yes",_xlfn.XLOOKUP("Service_RangeGt1000",'Scoring_Config'!$A:$A,'Scoring_Config'!$C:$C,0),0),"False,0")</f>
        <v>0</v>
      </c>
      <c r="AT665" cm="1">
        <f t="array" ref="AT665">IF(TRUE,"True," &amp; IF(_xlfn.XLOOKUP("App_IsAny",'Scoring_Config'!$A:$A,'Scoring_Config'!$D:$D,"Yes")="Yes",_xlfn.XLOOKUP("App_IsAny",'Scoring_Config'!$A:$A,'Scoring_Config'!$C:$C,0),0),"False,0")</f>
        <v>0</v>
      </c>
      <c r="AU665">
        <v>65535</v>
      </c>
      <c r="AV665" cm="1">
        <f t="array" ref="AV665">IF(TRUE,"True," &amp; IF(_xlfn.XLOOKUP("App_RangeGt1000",'Scoring_Config'!$A:$A,'Scoring_Config'!$D:$D,"Yes")="Yes",_xlfn.XLOOKUP("App_RangeGt1000",'Scoring_Config'!$A:$A,'Scoring_Config'!$C:$C,0),0),"False,0")</f>
        <v>0</v>
      </c>
      <c r="AW665" cm="1">
        <f t="array" ref="AW665">IF(FALSE,"True," &amp; IF(_xlfn.XLOOKUP("Action_IsDenyOrDrop",'Scoring_Config'!$A:$A,'Scoring_Config'!$D:$D,"Yes")="Yes",_xlfn.XLOOKUP("Action_IsDenyOrDrop",'Scoring_Config'!$A:$A,'Scoring_Config'!$C:$C,0),0),"False,0")</f>
        <v>0</v>
      </c>
      <c r="AX665" cm="1">
        <f t="array" ref="AX665">IF(LEFT(AW665,4)="True",0,(IF(LEFT(Y665,4)="True",IF(_xlfn.XLOOKUP("Src_IsAny",'Scoring_Config'!$A:$A,'Scoring_Config'!$D:$D,"Yes")="Yes",_xlfn.XLOOKUP("Src_IsAny",'Scoring_Config'!$A:$A,'Scoring_Config'!$C:$C,10),0),0)+IF(LEFT(Z665,4)="True",IF(_xlfn.XLOOKUP("Src_CIDR_Le_16",'Scoring_Config'!$A:$A,'Scoring_Config'!$D:$D,"Yes")="Yes",_xlfn.XLOOKUP("Src_CIDR_Le_16",'Scoring_Config'!$A:$A,'Scoring_Config'!$C:$C,10),0),0)+IF(LEFT(AA665,4)="True",IF(_xlfn.XLOOKUP("Src_CIDR_17_22",'Scoring_Config'!$A:$A,'Scoring_Config'!$D:$D,"Yes")="Yes",_xlfn.XLOOKUP("Src_CIDR_17_22",'Scoring_Config'!$A:$A,'Scoring_Config'!$C:$C,5),0),0)+IF(LEFT(AB665,4)="True",IF(_xlfn.XLOOKUP("Dst_IsAny",'Scoring_Config'!$A:$A,'Scoring_Config'!$D:$D,"Yes")="Yes",_xlfn.XLOOKUP("Dst_IsAny",'Scoring_Config'!$A:$A,'Scoring_Config'!$C:$C,10),0),0)+IF(LEFT(AC665,4)="True",IF(_xlfn.XLOOKUP("Dst_CIDR_Le_16",'Scoring_Config'!$A:$A,'Scoring_Config'!$D:$D,"Yes")="Yes",_xlfn.XLOOKUP("Dst_CIDR_Le_16",'Scoring_Config'!$A:$A,'Scoring_Config'!$C:$C,10),0),0)+IF(LEFT(AD665,4)="True",IF(_xlfn.XLOOKUP("Dst_CIDR_17_22",'Scoring_Config'!$A:$A,'Scoring_Config'!$D:$D,"Yes")="Yes",_xlfn.XLOOKUP("Dst_CIDR_17_22",'Scoring_Config'!$A:$A,'Scoring_Config'!$C:$C,5),0),0)+IF(LEFT(AE665,4)="True",IF(_xlfn.XLOOKUP("SrcZone_IsAny",'Scoring_Config'!$A:$A,'Scoring_Config'!$D:$D,"Yes")="Yes",_xlfn.XLOOKUP("SrcZone_IsAny",'Scoring_Config'!$A:$A,'Scoring_Config'!$C:$C,10),0),0)+IF(LEFT(AF665,4)="True",IF(_xlfn.XLOOKUP("DstZone_IsAny",'Scoring_Config'!$A:$A,'Scoring_Config'!$D:$D,"Yes")="Yes",_xlfn.XLOOKUP("DstZone_IsAny",'Scoring_Config'!$A:$A,'Scoring_Config'!$C:$C,10),0),0)+IF(LEFT(AG665,4)="True",IF(_xlfn.XLOOKUP("Service_Any_OR_RangeGt1000",'Scoring_Config'!$A:$A,'Scoring_Config'!$D:$D,"Yes")="Yes",_xlfn.XLOOKUP("Service_Any_OR_RangeGt1000",'Scoring_Config'!$A:$A,'Scoring_Config'!$C:$C,10),0),0)+IF(LEFT(AH665,4)="True",IF(_xlfn.XLOOKUP("App_Any_OR_RangeGt1000",'Scoring_Config'!$A:$A,'Scoring_Config'!$D:$D,"Yes")="Yes",_xlfn.XLOOKUP("App_Any_OR_RangeGt1000",'Scoring_Config'!$A:$A,'Scoring_Config'!$C:$C,10),0),0)+IF(LEFT(AI665,4)="True",IF(_xlfn.XLOOKUP("Service_Insecure_Match",'Scoring_Config'!$A:$A,'Scoring_Config'!$D:$D,"Yes")="Yes",_xlfn.XLOOKUP("Service_Insecure_Match",'Scoring_Config'!$A:$A,'Scoring_Config'!$C:$C,5),0),0)+IF(LEFT(AJ665,4)="True",IF(_xlfn.XLOOKUP("Risky_Inbound",'Scoring_Config'!$A:$A,'Scoring_Config'!$D:$D,"Yes")="Yes",_xlfn.XLOOKUP("Risky_Inbound",'Scoring_Config'!$A:$A,'Scoring_Config'!$C:$C,50),0),0)+IF(LEFT(AK665,4)="True",IF(_xlfn.XLOOKUP("Risky_Outbound",'Scoring_Config'!$A:$A,'Scoring_Config'!$D:$D,"Yes")="Yes",_xlfn.XLOOKUP("Risky_Outbound",'Scoring_Config'!$A:$A,'Scoring_Config'!$C:$C,25),0),0)+IF(LEFT(AZ665,4)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665,FIND(",",AL665)+1,100)),0)+IF(LEFT(AM665,4)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665,FIND(",",AN665)+1,100)),0)+IF(_xlfn.XLOOKUP("Profile_Scoring",'Scoring_Config'!$A:$A,'Scoring_Config'!$D:$D,"Yes")="Yes",VALUE(MID(AO665,FIND(",",AO665)+1,100)),0)+IF(_xlfn.XLOOKUP("Options_Scoring",'Scoring_Config'!$A:$A,'Scoring_Config'!$D:$D,"Yes")="Yes",VALUE(MID(AP665,FIND(",",AP665)+1,100)),0)))</f>
        <v>0</v>
      </c>
      <c r="AY665" t="s">
        <v>6706</v>
      </c>
      <c r="AZ665" cm="1">
        <f t="array" ref="AZ665">IF(TRUE,"True," &amp; IF(_xlfn.XLOOKUP("Migrate_Insecure",'Scoring_Config'!$A:$A,'Scoring_Config'!$D:$D,"Yes")="Yes",_xlfn.XLOOKUP("Migrate_Insecure",'Scoring_Config'!$A:$A,'Scoring_Config'!$C:$C,10),0),"False,0")</f>
        <v>0</v>
      </c>
    </row>
    <row r="666" spans="1:52">
      <c r="A666" t="s">
        <v>1979</v>
      </c>
      <c r="B666" t="s">
        <v>2639</v>
      </c>
      <c r="C666" t="s">
        <v>3542</v>
      </c>
      <c r="D666" t="s">
        <v>3545</v>
      </c>
      <c r="E666" t="s">
        <v>3563</v>
      </c>
      <c r="F666" t="s">
        <v>3734</v>
      </c>
      <c r="G666" t="s">
        <v>277</v>
      </c>
      <c r="H666" t="s">
        <v>174</v>
      </c>
      <c r="I666" t="s">
        <v>3885</v>
      </c>
      <c r="J666" t="s">
        <v>223</v>
      </c>
      <c r="K666" t="s">
        <v>174</v>
      </c>
      <c r="L666" t="s">
        <v>1471</v>
      </c>
      <c r="M666" t="s">
        <v>1974</v>
      </c>
      <c r="N666" t="s">
        <v>4315</v>
      </c>
      <c r="O666" t="s">
        <v>4319</v>
      </c>
      <c r="P666" t="s">
        <v>4321</v>
      </c>
      <c r="Q666" t="s">
        <v>4807</v>
      </c>
      <c r="R666" t="s">
        <v>5441</v>
      </c>
      <c r="S666" t="s">
        <v>5444</v>
      </c>
      <c r="T666" t="s">
        <v>5761</v>
      </c>
      <c r="U666" t="s">
        <v>6287</v>
      </c>
      <c r="Y666" cm="1">
        <f t="array" ref="Y666">IF(FALSE,"True," &amp; IF(_xlfn.XLOOKUP("Src_IsAny",'Scoring_Config'!$A:$A,'Scoring_Config'!$D:$D,"Yes")="Yes",_xlfn.XLOOKUP("Src_IsAny",'Scoring_Config'!$A:$A,'Scoring_Config'!$C:$C,10),0),"False,0")</f>
        <v>0</v>
      </c>
      <c r="Z666" cm="1">
        <f t="array" ref="Z666">IF(FALSE,"True," &amp; IF(_xlfn.XLOOKUP("Src_CIDR_Le_16",'Scoring_Config'!$A:$A,'Scoring_Config'!$D:$D,"Yes")="Yes",_xlfn.XLOOKUP("Src_CIDR_Le_16",'Scoring_Config'!$A:$A,'Scoring_Config'!$C:$C,10),0),"False,0")</f>
        <v>0</v>
      </c>
      <c r="AA666" cm="1">
        <f t="array" ref="AA666">IF(FALSE,"True," &amp; IF(_xlfn.XLOOKUP("Src_CIDR_17_22",'Scoring_Config'!$A:$A,'Scoring_Config'!$D:$D,"Yes")="Yes",_xlfn.XLOOKUP("Src_CIDR_17_22",'Scoring_Config'!$A:$A,'Scoring_Config'!$C:$C,5),0),"False,0")</f>
        <v>0</v>
      </c>
      <c r="AB666" cm="1">
        <f t="array" ref="AB666">IF(FALSE,"True," &amp; IF(_xlfn.XLOOKUP("Dst_IsAny",'Scoring_Config'!$A:$A,'Scoring_Config'!$D:$D,"Yes")="Yes",_xlfn.XLOOKUP("Dst_IsAny",'Scoring_Config'!$A:$A,'Scoring_Config'!$C:$C,10),0),"False,0")</f>
        <v>0</v>
      </c>
      <c r="AC666" cm="1">
        <f t="array" ref="AC666">IF(FALSE,"True," &amp; IF(_xlfn.XLOOKUP("Dst_CIDR_Le_16",'Scoring_Config'!$A:$A,'Scoring_Config'!$D:$D,"Yes")="Yes",_xlfn.XLOOKUP("Dst_CIDR_Le_16",'Scoring_Config'!$A:$A,'Scoring_Config'!$C:$C,10),0),"False,0")</f>
        <v>0</v>
      </c>
      <c r="AD666" cm="1">
        <f t="array" ref="AD666">IF(FALSE,"True," &amp; IF(_xlfn.XLOOKUP("Dst_CIDR_17_22",'Scoring_Config'!$A:$A,'Scoring_Config'!$D:$D,"Yes")="Yes",_xlfn.XLOOKUP("Dst_CIDR_17_22",'Scoring_Config'!$A:$A,'Scoring_Config'!$C:$C,5),0),"False,0")</f>
        <v>0</v>
      </c>
      <c r="AE666" cm="1">
        <f t="array" ref="AE666">IF(FALSE,"True," &amp; IF(_xlfn.XLOOKUP("SrcZone_IsAny",'Scoring_Config'!$A:$A,'Scoring_Config'!$D:$D,"Yes")="Yes",_xlfn.XLOOKUP("SrcZone_IsAny",'Scoring_Config'!$A:$A,'Scoring_Config'!$C:$C,10),0),"False,0")</f>
        <v>0</v>
      </c>
      <c r="AF666" cm="1">
        <f t="array" ref="AF666">IF(FALSE,"True," &amp; IF(_xlfn.XLOOKUP("DstZone_IsAny",'Scoring_Config'!$A:$A,'Scoring_Config'!$D:$D,"Yes")="Yes",_xlfn.XLOOKUP("DstZone_IsAny",'Scoring_Config'!$A:$A,'Scoring_Config'!$C:$C,10),0),"False,0")</f>
        <v>0</v>
      </c>
      <c r="AG666" cm="1">
        <f t="array" ref="AG66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66" cm="1">
        <f t="array" ref="AH666">IF(TRUE,"True," &amp; IF(_xlfn.XLOOKUP("App_Any_OR_RangeGt1000",'Scoring_Config'!$A:$A,'Scoring_Config'!$D:$D,"Yes")="Yes",_xlfn.XLOOKUP("App_Any_OR_RangeGt1000",'Scoring_Config'!$A:$A,'Scoring_Config'!$C:$C,10),0),"False,0")</f>
        <v>0</v>
      </c>
      <c r="AI666" cm="1">
        <f t="array" ref="AI666">IF(FALSE,"True," &amp; IF(_xlfn.XLOOKUP("Service_Insecure_Match",'Scoring_Config'!$A:$A,'Scoring_Config'!$D:$D,"Yes")="Yes",_xlfn.XLOOKUP("Service_Insecure_Match",'Scoring_Config'!$A:$A,'Scoring_Config'!$C:$C,5),0),"False,0")</f>
        <v>0</v>
      </c>
      <c r="AJ666" cm="1">
        <f t="array" ref="AJ666">IF(FALSE,"True," &amp; IF(_xlfn.XLOOKUP("Risky_Inbound",'Scoring_Config'!$A:$A,'Scoring_Config'!$D:$D,"Yes")="Yes",_xlfn.XLOOKUP("Risky_Inbound",'Scoring_Config'!$A:$A,'Scoring_Config'!$C:$C,50),0),"False,0")</f>
        <v>0</v>
      </c>
      <c r="AK666" cm="1">
        <f t="array" ref="AK666">IF(FALSE,"True," &amp; IF(_xlfn.XLOOKUP("Risky_Outbound",'Scoring_Config'!$A:$A,'Scoring_Config'!$D:$D,"Yes")="Yes",_xlfn.XLOOKUP("Risky_Outbound",'Scoring_Config'!$A:$A,'Scoring_Config'!$C:$C,25),0),"False,0")</f>
        <v>0</v>
      </c>
      <c r="AL666" t="s">
        <v>6700</v>
      </c>
      <c r="AM666" cm="1">
        <f t="array" ref="AM66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66" t="s">
        <v>6697</v>
      </c>
      <c r="AO666" t="s">
        <v>6697</v>
      </c>
      <c r="AP666" t="s">
        <v>6697</v>
      </c>
      <c r="AQ666" cm="1">
        <f t="array" ref="AQ666">IF(FALSE,"True," &amp; IF(_xlfn.XLOOKUP("Service_IsAny",'Scoring_Config'!$A:$A,'Scoring_Config'!$D:$D,"Yes")="Yes",_xlfn.XLOOKUP("Service_IsAny",'Scoring_Config'!$A:$A,'Scoring_Config'!$C:$C,0),0),"False,0")</f>
        <v>0</v>
      </c>
      <c r="AR666">
        <v>3</v>
      </c>
      <c r="AS666" cm="1">
        <f t="array" ref="AS666">IF(FALSE,"True," &amp; IF(_xlfn.XLOOKUP("Service_RangeGt1000",'Scoring_Config'!$A:$A,'Scoring_Config'!$D:$D,"Yes")="Yes",_xlfn.XLOOKUP("Service_RangeGt1000",'Scoring_Config'!$A:$A,'Scoring_Config'!$C:$C,0),0),"False,0")</f>
        <v>0</v>
      </c>
      <c r="AT666" cm="1">
        <f t="array" ref="AT666">IF(TRUE,"True," &amp; IF(_xlfn.XLOOKUP("App_IsAny",'Scoring_Config'!$A:$A,'Scoring_Config'!$D:$D,"Yes")="Yes",_xlfn.XLOOKUP("App_IsAny",'Scoring_Config'!$A:$A,'Scoring_Config'!$C:$C,0),0),"False,0")</f>
        <v>0</v>
      </c>
      <c r="AU666">
        <v>65535</v>
      </c>
      <c r="AV666" cm="1">
        <f t="array" ref="AV666">IF(TRUE,"True," &amp; IF(_xlfn.XLOOKUP("App_RangeGt1000",'Scoring_Config'!$A:$A,'Scoring_Config'!$D:$D,"Yes")="Yes",_xlfn.XLOOKUP("App_RangeGt1000",'Scoring_Config'!$A:$A,'Scoring_Config'!$C:$C,0),0),"False,0")</f>
        <v>0</v>
      </c>
      <c r="AW666" cm="1">
        <f t="array" ref="AW666">IF(FALSE,"True," &amp; IF(_xlfn.XLOOKUP("Action_IsDenyOrDrop",'Scoring_Config'!$A:$A,'Scoring_Config'!$D:$D,"Yes")="Yes",_xlfn.XLOOKUP("Action_IsDenyOrDrop",'Scoring_Config'!$A:$A,'Scoring_Config'!$C:$C,0),0),"False,0")</f>
        <v>0</v>
      </c>
      <c r="AX666" cm="1">
        <f t="array" ref="AX666">IF(LEFT(AW666,4)="True",0,(IF(LEFT(Y666,4)="True",IF(_xlfn.XLOOKUP("Src_IsAny",'Scoring_Config'!$A:$A,'Scoring_Config'!$D:$D,"Yes")="Yes",_xlfn.XLOOKUP("Src_IsAny",'Scoring_Config'!$A:$A,'Scoring_Config'!$C:$C,10),0),0)+IF(LEFT(Z666,4)="True",IF(_xlfn.XLOOKUP("Src_CIDR_Le_16",'Scoring_Config'!$A:$A,'Scoring_Config'!$D:$D,"Yes")="Yes",_xlfn.XLOOKUP("Src_CIDR_Le_16",'Scoring_Config'!$A:$A,'Scoring_Config'!$C:$C,10),0),0)+IF(LEFT(AA666,4)="True",IF(_xlfn.XLOOKUP("Src_CIDR_17_22",'Scoring_Config'!$A:$A,'Scoring_Config'!$D:$D,"Yes")="Yes",_xlfn.XLOOKUP("Src_CIDR_17_22",'Scoring_Config'!$A:$A,'Scoring_Config'!$C:$C,5),0),0)+IF(LEFT(AB666,4)="True",IF(_xlfn.XLOOKUP("Dst_IsAny",'Scoring_Config'!$A:$A,'Scoring_Config'!$D:$D,"Yes")="Yes",_xlfn.XLOOKUP("Dst_IsAny",'Scoring_Config'!$A:$A,'Scoring_Config'!$C:$C,10),0),0)+IF(LEFT(AC666,4)="True",IF(_xlfn.XLOOKUP("Dst_CIDR_Le_16",'Scoring_Config'!$A:$A,'Scoring_Config'!$D:$D,"Yes")="Yes",_xlfn.XLOOKUP("Dst_CIDR_Le_16",'Scoring_Config'!$A:$A,'Scoring_Config'!$C:$C,10),0),0)+IF(LEFT(AD666,4)="True",IF(_xlfn.XLOOKUP("Dst_CIDR_17_22",'Scoring_Config'!$A:$A,'Scoring_Config'!$D:$D,"Yes")="Yes",_xlfn.XLOOKUP("Dst_CIDR_17_22",'Scoring_Config'!$A:$A,'Scoring_Config'!$C:$C,5),0),0)+IF(LEFT(AE666,4)="True",IF(_xlfn.XLOOKUP("SrcZone_IsAny",'Scoring_Config'!$A:$A,'Scoring_Config'!$D:$D,"Yes")="Yes",_xlfn.XLOOKUP("SrcZone_IsAny",'Scoring_Config'!$A:$A,'Scoring_Config'!$C:$C,10),0),0)+IF(LEFT(AF666,4)="True",IF(_xlfn.XLOOKUP("DstZone_IsAny",'Scoring_Config'!$A:$A,'Scoring_Config'!$D:$D,"Yes")="Yes",_xlfn.XLOOKUP("DstZone_IsAny",'Scoring_Config'!$A:$A,'Scoring_Config'!$C:$C,10),0),0)+IF(LEFT(AG666,4)="True",IF(_xlfn.XLOOKUP("Service_Any_OR_RangeGt1000",'Scoring_Config'!$A:$A,'Scoring_Config'!$D:$D,"Yes")="Yes",_xlfn.XLOOKUP("Service_Any_OR_RangeGt1000",'Scoring_Config'!$A:$A,'Scoring_Config'!$C:$C,10),0),0)+IF(LEFT(AH666,4)="True",IF(_xlfn.XLOOKUP("App_Any_OR_RangeGt1000",'Scoring_Config'!$A:$A,'Scoring_Config'!$D:$D,"Yes")="Yes",_xlfn.XLOOKUP("App_Any_OR_RangeGt1000",'Scoring_Config'!$A:$A,'Scoring_Config'!$C:$C,10),0),0)+IF(LEFT(AI666,4)="True",IF(_xlfn.XLOOKUP("Service_Insecure_Match",'Scoring_Config'!$A:$A,'Scoring_Config'!$D:$D,"Yes")="Yes",_xlfn.XLOOKUP("Service_Insecure_Match",'Scoring_Config'!$A:$A,'Scoring_Config'!$C:$C,5),0),0)+IF(LEFT(AJ666,4)="True",IF(_xlfn.XLOOKUP("Risky_Inbound",'Scoring_Config'!$A:$A,'Scoring_Config'!$D:$D,"Yes")="Yes",_xlfn.XLOOKUP("Risky_Inbound",'Scoring_Config'!$A:$A,'Scoring_Config'!$C:$C,50),0),0)+IF(LEFT(AK666,4)="True",IF(_xlfn.XLOOKUP("Risky_Outbound",'Scoring_Config'!$A:$A,'Scoring_Config'!$D:$D,"Yes")="Yes",_xlfn.XLOOKUP("Risky_Outbound",'Scoring_Config'!$A:$A,'Scoring_Config'!$C:$C,25),0),0)+IF(LEFT(AZ666,4)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666,FIND(",",AL666)+1,100)),0)+IF(LEFT(AM666,4)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666,FIND(",",AN666)+1,100)),0)+IF(_xlfn.XLOOKUP("Profile_Scoring",'Scoring_Config'!$A:$A,'Scoring_Config'!$D:$D,"Yes")="Yes",VALUE(MID(AO666,FIND(",",AO666)+1,100)),0)+IF(_xlfn.XLOOKUP("Options_Scoring",'Scoring_Config'!$A:$A,'Scoring_Config'!$D:$D,"Yes")="Yes",VALUE(MID(AP666,FIND(",",AP666)+1,100)),0)))</f>
        <v>0</v>
      </c>
      <c r="AZ666" cm="1">
        <f t="array" ref="AZ666">IF(FALSE,"True," &amp; IF(_xlfn.XLOOKUP("Migrate_Insecure",'Scoring_Config'!$A:$A,'Scoring_Config'!$D:$D,"Yes")="Yes",_xlfn.XLOOKUP("Migrate_Insecure",'Scoring_Config'!$A:$A,'Scoring_Config'!$C:$C,10),0),"False,0")</f>
        <v>0</v>
      </c>
    </row>
    <row r="667" spans="1:52">
      <c r="A667" t="s">
        <v>1979</v>
      </c>
      <c r="B667" t="s">
        <v>2640</v>
      </c>
      <c r="C667" t="s">
        <v>3542</v>
      </c>
      <c r="D667" t="s">
        <v>3552</v>
      </c>
      <c r="E667" t="s">
        <v>3564</v>
      </c>
      <c r="F667" t="s">
        <v>3830</v>
      </c>
      <c r="G667" t="s">
        <v>388</v>
      </c>
      <c r="H667" t="s">
        <v>193</v>
      </c>
      <c r="I667" t="s">
        <v>4187</v>
      </c>
      <c r="J667" t="s">
        <v>193</v>
      </c>
      <c r="K667" t="s">
        <v>193</v>
      </c>
      <c r="L667" t="s">
        <v>193</v>
      </c>
      <c r="M667" t="s">
        <v>1973</v>
      </c>
      <c r="N667" t="s">
        <v>4315</v>
      </c>
      <c r="O667" t="s">
        <v>4319</v>
      </c>
      <c r="P667" t="s">
        <v>4321</v>
      </c>
      <c r="Q667" t="s">
        <v>4808</v>
      </c>
      <c r="R667" t="s">
        <v>5469</v>
      </c>
      <c r="S667" t="s">
        <v>5487</v>
      </c>
      <c r="T667" t="s">
        <v>5631</v>
      </c>
      <c r="U667" t="s">
        <v>5955</v>
      </c>
      <c r="Y667" cm="1">
        <f t="array" ref="Y667">IF(FALSE,"True," &amp; IF(_xlfn.XLOOKUP("Src_IsAny",'Scoring_Config'!$A:$A,'Scoring_Config'!$D:$D,"Yes")="Yes",_xlfn.XLOOKUP("Src_IsAny",'Scoring_Config'!$A:$A,'Scoring_Config'!$C:$C,10),0),"False,0")</f>
        <v>0</v>
      </c>
      <c r="Z667" cm="1">
        <f t="array" ref="Z667">IF(FALSE,"True," &amp; IF(_xlfn.XLOOKUP("Src_CIDR_Le_16",'Scoring_Config'!$A:$A,'Scoring_Config'!$D:$D,"Yes")="Yes",_xlfn.XLOOKUP("Src_CIDR_Le_16",'Scoring_Config'!$A:$A,'Scoring_Config'!$C:$C,10),0),"False,0")</f>
        <v>0</v>
      </c>
      <c r="AA667" cm="1">
        <f t="array" ref="AA667">IF(FALSE,"True," &amp; IF(_xlfn.XLOOKUP("Src_CIDR_17_22",'Scoring_Config'!$A:$A,'Scoring_Config'!$D:$D,"Yes")="Yes",_xlfn.XLOOKUP("Src_CIDR_17_22",'Scoring_Config'!$A:$A,'Scoring_Config'!$C:$C,5),0),"False,0")</f>
        <v>0</v>
      </c>
      <c r="AB667" cm="1">
        <f t="array" ref="AB667">IF(FALSE,"True," &amp; IF(_xlfn.XLOOKUP("Dst_IsAny",'Scoring_Config'!$A:$A,'Scoring_Config'!$D:$D,"Yes")="Yes",_xlfn.XLOOKUP("Dst_IsAny",'Scoring_Config'!$A:$A,'Scoring_Config'!$C:$C,10),0),"False,0")</f>
        <v>0</v>
      </c>
      <c r="AC667" cm="1">
        <f t="array" ref="AC667">IF(FALSE,"True," &amp; IF(_xlfn.XLOOKUP("Dst_CIDR_Le_16",'Scoring_Config'!$A:$A,'Scoring_Config'!$D:$D,"Yes")="Yes",_xlfn.XLOOKUP("Dst_CIDR_Le_16",'Scoring_Config'!$A:$A,'Scoring_Config'!$C:$C,10),0),"False,0")</f>
        <v>0</v>
      </c>
      <c r="AD667" cm="1">
        <f t="array" ref="AD667">IF(FALSE,"True," &amp; IF(_xlfn.XLOOKUP("Dst_CIDR_17_22",'Scoring_Config'!$A:$A,'Scoring_Config'!$D:$D,"Yes")="Yes",_xlfn.XLOOKUP("Dst_CIDR_17_22",'Scoring_Config'!$A:$A,'Scoring_Config'!$C:$C,5),0),"False,0")</f>
        <v>0</v>
      </c>
      <c r="AE667" cm="1">
        <f t="array" ref="AE667">IF(FALSE,"True," &amp; IF(_xlfn.XLOOKUP("SrcZone_IsAny",'Scoring_Config'!$A:$A,'Scoring_Config'!$D:$D,"Yes")="Yes",_xlfn.XLOOKUP("SrcZone_IsAny",'Scoring_Config'!$A:$A,'Scoring_Config'!$C:$C,10),0),"False,0")</f>
        <v>0</v>
      </c>
      <c r="AF667" cm="1">
        <f t="array" ref="AF667">IF(FALSE,"True," &amp; IF(_xlfn.XLOOKUP("DstZone_IsAny",'Scoring_Config'!$A:$A,'Scoring_Config'!$D:$D,"Yes")="Yes",_xlfn.XLOOKUP("DstZone_IsAny",'Scoring_Config'!$A:$A,'Scoring_Config'!$C:$C,10),0),"False,0")</f>
        <v>0</v>
      </c>
      <c r="AG667" cm="1">
        <f t="array" ref="AG66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67" cm="1">
        <f t="array" ref="AH667">IF(FALSE,"True," &amp; IF(_xlfn.XLOOKUP("App_Any_OR_RangeGt1000",'Scoring_Config'!$A:$A,'Scoring_Config'!$D:$D,"Yes")="Yes",_xlfn.XLOOKUP("App_Any_OR_RangeGt1000",'Scoring_Config'!$A:$A,'Scoring_Config'!$C:$C,10),0),"False,0")</f>
        <v>0</v>
      </c>
      <c r="AI667" cm="1">
        <f t="array" ref="AI667">IF(FALSE,"True," &amp; IF(_xlfn.XLOOKUP("Service_Insecure_Match",'Scoring_Config'!$A:$A,'Scoring_Config'!$D:$D,"Yes")="Yes",_xlfn.XLOOKUP("Service_Insecure_Match",'Scoring_Config'!$A:$A,'Scoring_Config'!$C:$C,5),0),"False,0")</f>
        <v>0</v>
      </c>
      <c r="AJ667" cm="1">
        <f t="array" ref="AJ667">IF(FALSE,"True," &amp; IF(_xlfn.XLOOKUP("Risky_Inbound",'Scoring_Config'!$A:$A,'Scoring_Config'!$D:$D,"Yes")="Yes",_xlfn.XLOOKUP("Risky_Inbound",'Scoring_Config'!$A:$A,'Scoring_Config'!$C:$C,50),0),"False,0")</f>
        <v>0</v>
      </c>
      <c r="AK667" cm="1">
        <f t="array" ref="AK667">IF(FALSE,"True," &amp; IF(_xlfn.XLOOKUP("Risky_Outbound",'Scoring_Config'!$A:$A,'Scoring_Config'!$D:$D,"Yes")="Yes",_xlfn.XLOOKUP("Risky_Outbound",'Scoring_Config'!$A:$A,'Scoring_Config'!$C:$C,25),0),"False,0")</f>
        <v>0</v>
      </c>
      <c r="AL667" t="s">
        <v>6700</v>
      </c>
      <c r="AM667" cm="1">
        <f t="array" ref="AM66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67" t="s">
        <v>6697</v>
      </c>
      <c r="AO667" t="s">
        <v>6697</v>
      </c>
      <c r="AP667" t="s">
        <v>6697</v>
      </c>
      <c r="AQ667" cm="1">
        <f t="array" ref="AQ667">IF(FALSE,"True," &amp; IF(_xlfn.XLOOKUP("Service_IsAny",'Scoring_Config'!$A:$A,'Scoring_Config'!$D:$D,"Yes")="Yes",_xlfn.XLOOKUP("Service_IsAny",'Scoring_Config'!$A:$A,'Scoring_Config'!$C:$C,0),0),"False,0")</f>
        <v>0</v>
      </c>
      <c r="AR667">
        <v>0</v>
      </c>
      <c r="AS667" cm="1">
        <f t="array" ref="AS667">IF(FALSE,"True," &amp; IF(_xlfn.XLOOKUP("Service_RangeGt1000",'Scoring_Config'!$A:$A,'Scoring_Config'!$D:$D,"Yes")="Yes",_xlfn.XLOOKUP("Service_RangeGt1000",'Scoring_Config'!$A:$A,'Scoring_Config'!$C:$C,0),0),"False,0")</f>
        <v>0</v>
      </c>
      <c r="AT667" cm="1">
        <f t="array" ref="AT667">IF(FALSE,"True," &amp; IF(_xlfn.XLOOKUP("App_IsAny",'Scoring_Config'!$A:$A,'Scoring_Config'!$D:$D,"Yes")="Yes",_xlfn.XLOOKUP("App_IsAny",'Scoring_Config'!$A:$A,'Scoring_Config'!$C:$C,0),0),"False,0")</f>
        <v>0</v>
      </c>
      <c r="AU667">
        <v>0</v>
      </c>
      <c r="AV667" cm="1">
        <f t="array" ref="AV667">IF(FALSE,"True," &amp; IF(_xlfn.XLOOKUP("App_RangeGt1000",'Scoring_Config'!$A:$A,'Scoring_Config'!$D:$D,"Yes")="Yes",_xlfn.XLOOKUP("App_RangeGt1000",'Scoring_Config'!$A:$A,'Scoring_Config'!$C:$C,0),0),"False,0")</f>
        <v>0</v>
      </c>
      <c r="AW667" cm="1">
        <f t="array" ref="AW667">IF(FALSE,"True," &amp; IF(_xlfn.XLOOKUP("Action_IsDenyOrDrop",'Scoring_Config'!$A:$A,'Scoring_Config'!$D:$D,"Yes")="Yes",_xlfn.XLOOKUP("Action_IsDenyOrDrop",'Scoring_Config'!$A:$A,'Scoring_Config'!$C:$C,0),0),"False,0")</f>
        <v>0</v>
      </c>
      <c r="AX667" cm="1">
        <f t="array" ref="AX667">IF(LEFT(AW667,4)="True",0,(IF(LEFT(Y667,4)="True",IF(_xlfn.XLOOKUP("Src_IsAny",'Scoring_Config'!$A:$A,'Scoring_Config'!$D:$D,"Yes")="Yes",_xlfn.XLOOKUP("Src_IsAny",'Scoring_Config'!$A:$A,'Scoring_Config'!$C:$C,10),0),0)+IF(LEFT(Z667,4)="True",IF(_xlfn.XLOOKUP("Src_CIDR_Le_16",'Scoring_Config'!$A:$A,'Scoring_Config'!$D:$D,"Yes")="Yes",_xlfn.XLOOKUP("Src_CIDR_Le_16",'Scoring_Config'!$A:$A,'Scoring_Config'!$C:$C,10),0),0)+IF(LEFT(AA667,4)="True",IF(_xlfn.XLOOKUP("Src_CIDR_17_22",'Scoring_Config'!$A:$A,'Scoring_Config'!$D:$D,"Yes")="Yes",_xlfn.XLOOKUP("Src_CIDR_17_22",'Scoring_Config'!$A:$A,'Scoring_Config'!$C:$C,5),0),0)+IF(LEFT(AB667,4)="True",IF(_xlfn.XLOOKUP("Dst_IsAny",'Scoring_Config'!$A:$A,'Scoring_Config'!$D:$D,"Yes")="Yes",_xlfn.XLOOKUP("Dst_IsAny",'Scoring_Config'!$A:$A,'Scoring_Config'!$C:$C,10),0),0)+IF(LEFT(AC667,4)="True",IF(_xlfn.XLOOKUP("Dst_CIDR_Le_16",'Scoring_Config'!$A:$A,'Scoring_Config'!$D:$D,"Yes")="Yes",_xlfn.XLOOKUP("Dst_CIDR_Le_16",'Scoring_Config'!$A:$A,'Scoring_Config'!$C:$C,10),0),0)+IF(LEFT(AD667,4)="True",IF(_xlfn.XLOOKUP("Dst_CIDR_17_22",'Scoring_Config'!$A:$A,'Scoring_Config'!$D:$D,"Yes")="Yes",_xlfn.XLOOKUP("Dst_CIDR_17_22",'Scoring_Config'!$A:$A,'Scoring_Config'!$C:$C,5),0),0)+IF(LEFT(AE667,4)="True",IF(_xlfn.XLOOKUP("SrcZone_IsAny",'Scoring_Config'!$A:$A,'Scoring_Config'!$D:$D,"Yes")="Yes",_xlfn.XLOOKUP("SrcZone_IsAny",'Scoring_Config'!$A:$A,'Scoring_Config'!$C:$C,10),0),0)+IF(LEFT(AF667,4)="True",IF(_xlfn.XLOOKUP("DstZone_IsAny",'Scoring_Config'!$A:$A,'Scoring_Config'!$D:$D,"Yes")="Yes",_xlfn.XLOOKUP("DstZone_IsAny",'Scoring_Config'!$A:$A,'Scoring_Config'!$C:$C,10),0),0)+IF(LEFT(AG667,4)="True",IF(_xlfn.XLOOKUP("Service_Any_OR_RangeGt1000",'Scoring_Config'!$A:$A,'Scoring_Config'!$D:$D,"Yes")="Yes",_xlfn.XLOOKUP("Service_Any_OR_RangeGt1000",'Scoring_Config'!$A:$A,'Scoring_Config'!$C:$C,10),0),0)+IF(LEFT(AH667,4)="True",IF(_xlfn.XLOOKUP("App_Any_OR_RangeGt1000",'Scoring_Config'!$A:$A,'Scoring_Config'!$D:$D,"Yes")="Yes",_xlfn.XLOOKUP("App_Any_OR_RangeGt1000",'Scoring_Config'!$A:$A,'Scoring_Config'!$C:$C,10),0),0)+IF(LEFT(AI667,4)="True",IF(_xlfn.XLOOKUP("Service_Insecure_Match",'Scoring_Config'!$A:$A,'Scoring_Config'!$D:$D,"Yes")="Yes",_xlfn.XLOOKUP("Service_Insecure_Match",'Scoring_Config'!$A:$A,'Scoring_Config'!$C:$C,5),0),0)+IF(LEFT(AJ667,4)="True",IF(_xlfn.XLOOKUP("Risky_Inbound",'Scoring_Config'!$A:$A,'Scoring_Config'!$D:$D,"Yes")="Yes",_xlfn.XLOOKUP("Risky_Inbound",'Scoring_Config'!$A:$A,'Scoring_Config'!$C:$C,50),0),0)+IF(LEFT(AK667,4)="True",IF(_xlfn.XLOOKUP("Risky_Outbound",'Scoring_Config'!$A:$A,'Scoring_Config'!$D:$D,"Yes")="Yes",_xlfn.XLOOKUP("Risky_Outbound",'Scoring_Config'!$A:$A,'Scoring_Config'!$C:$C,25),0),0)+IF(LEFT(AZ667,4)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667,FIND(",",AL667)+1,100)),0)+IF(LEFT(AM667,4)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667,FIND(",",AN667)+1,100)),0)+IF(_xlfn.XLOOKUP("Profile_Scoring",'Scoring_Config'!$A:$A,'Scoring_Config'!$D:$D,"Yes")="Yes",VALUE(MID(AO667,FIND(",",AO667)+1,100)),0)+IF(_xlfn.XLOOKUP("Options_Scoring",'Scoring_Config'!$A:$A,'Scoring_Config'!$D:$D,"Yes")="Yes",VALUE(MID(AP667,FIND(",",AP667)+1,100)),0)))</f>
        <v>0</v>
      </c>
      <c r="AZ667" cm="1">
        <f t="array" ref="AZ667">IF(FALSE,"True," &amp; IF(_xlfn.XLOOKUP("Migrate_Insecure",'Scoring_Config'!$A:$A,'Scoring_Config'!$D:$D,"Yes")="Yes",_xlfn.XLOOKUP("Migrate_Insecure",'Scoring_Config'!$A:$A,'Scoring_Config'!$C:$C,10),0),"False,0")</f>
        <v>0</v>
      </c>
    </row>
    <row r="668" spans="1:52">
      <c r="A668" t="s">
        <v>1979</v>
      </c>
      <c r="B668" t="s">
        <v>2641</v>
      </c>
      <c r="C668" t="s">
        <v>3542</v>
      </c>
      <c r="D668" t="s">
        <v>3552</v>
      </c>
      <c r="E668" t="s">
        <v>3562</v>
      </c>
      <c r="F668" t="s">
        <v>3831</v>
      </c>
      <c r="G668" t="s">
        <v>388</v>
      </c>
      <c r="H668" t="s">
        <v>193</v>
      </c>
      <c r="I668" t="s">
        <v>3714</v>
      </c>
      <c r="J668" t="s">
        <v>193</v>
      </c>
      <c r="K668" t="s">
        <v>193</v>
      </c>
      <c r="L668" t="s">
        <v>193</v>
      </c>
      <c r="M668" t="s">
        <v>1973</v>
      </c>
      <c r="N668" t="s">
        <v>4315</v>
      </c>
      <c r="O668" t="s">
        <v>4319</v>
      </c>
      <c r="P668" t="s">
        <v>4321</v>
      </c>
      <c r="Q668" t="s">
        <v>4809</v>
      </c>
      <c r="R668" t="s">
        <v>5470</v>
      </c>
      <c r="S668" t="s">
        <v>5509</v>
      </c>
      <c r="T668" t="s">
        <v>5631</v>
      </c>
      <c r="U668" t="s">
        <v>5955</v>
      </c>
      <c r="Y668" cm="1">
        <f t="array" ref="Y668">IF(FALSE,"True," &amp; IF(_xlfn.XLOOKUP("Src_IsAny",'Scoring_Config'!$A:$A,'Scoring_Config'!$D:$D,"Yes")="Yes",_xlfn.XLOOKUP("Src_IsAny",'Scoring_Config'!$A:$A,'Scoring_Config'!$C:$C,10),0),"False,0")</f>
        <v>0</v>
      </c>
      <c r="Z668" cm="1">
        <f t="array" ref="Z668">IF(FALSE,"True," &amp; IF(_xlfn.XLOOKUP("Src_CIDR_Le_16",'Scoring_Config'!$A:$A,'Scoring_Config'!$D:$D,"Yes")="Yes",_xlfn.XLOOKUP("Src_CIDR_Le_16",'Scoring_Config'!$A:$A,'Scoring_Config'!$C:$C,10),0),"False,0")</f>
        <v>0</v>
      </c>
      <c r="AA668" cm="1">
        <f t="array" ref="AA668">IF(FALSE,"True," &amp; IF(_xlfn.XLOOKUP("Src_CIDR_17_22",'Scoring_Config'!$A:$A,'Scoring_Config'!$D:$D,"Yes")="Yes",_xlfn.XLOOKUP("Src_CIDR_17_22",'Scoring_Config'!$A:$A,'Scoring_Config'!$C:$C,5),0),"False,0")</f>
        <v>0</v>
      </c>
      <c r="AB668" cm="1">
        <f t="array" ref="AB668">IF(FALSE,"True," &amp; IF(_xlfn.XLOOKUP("Dst_IsAny",'Scoring_Config'!$A:$A,'Scoring_Config'!$D:$D,"Yes")="Yes",_xlfn.XLOOKUP("Dst_IsAny",'Scoring_Config'!$A:$A,'Scoring_Config'!$C:$C,10),0),"False,0")</f>
        <v>0</v>
      </c>
      <c r="AC668" cm="1">
        <f t="array" ref="AC668">IF(FALSE,"True," &amp; IF(_xlfn.XLOOKUP("Dst_CIDR_Le_16",'Scoring_Config'!$A:$A,'Scoring_Config'!$D:$D,"Yes")="Yes",_xlfn.XLOOKUP("Dst_CIDR_Le_16",'Scoring_Config'!$A:$A,'Scoring_Config'!$C:$C,10),0),"False,0")</f>
        <v>0</v>
      </c>
      <c r="AD668" cm="1">
        <f t="array" ref="AD668">IF(FALSE,"True," &amp; IF(_xlfn.XLOOKUP("Dst_CIDR_17_22",'Scoring_Config'!$A:$A,'Scoring_Config'!$D:$D,"Yes")="Yes",_xlfn.XLOOKUP("Dst_CIDR_17_22",'Scoring_Config'!$A:$A,'Scoring_Config'!$C:$C,5),0),"False,0")</f>
        <v>0</v>
      </c>
      <c r="AE668" cm="1">
        <f t="array" ref="AE668">IF(FALSE,"True," &amp; IF(_xlfn.XLOOKUP("SrcZone_IsAny",'Scoring_Config'!$A:$A,'Scoring_Config'!$D:$D,"Yes")="Yes",_xlfn.XLOOKUP("SrcZone_IsAny",'Scoring_Config'!$A:$A,'Scoring_Config'!$C:$C,10),0),"False,0")</f>
        <v>0</v>
      </c>
      <c r="AF668" cm="1">
        <f t="array" ref="AF668">IF(FALSE,"True," &amp; IF(_xlfn.XLOOKUP("DstZone_IsAny",'Scoring_Config'!$A:$A,'Scoring_Config'!$D:$D,"Yes")="Yes",_xlfn.XLOOKUP("DstZone_IsAny",'Scoring_Config'!$A:$A,'Scoring_Config'!$C:$C,10),0),"False,0")</f>
        <v>0</v>
      </c>
      <c r="AG668" cm="1">
        <f t="array" ref="AG66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68" cm="1">
        <f t="array" ref="AH668">IF(FALSE,"True," &amp; IF(_xlfn.XLOOKUP("App_Any_OR_RangeGt1000",'Scoring_Config'!$A:$A,'Scoring_Config'!$D:$D,"Yes")="Yes",_xlfn.XLOOKUP("App_Any_OR_RangeGt1000",'Scoring_Config'!$A:$A,'Scoring_Config'!$C:$C,10),0),"False,0")</f>
        <v>0</v>
      </c>
      <c r="AI668" cm="1">
        <f t="array" ref="AI668">IF(FALSE,"True," &amp; IF(_xlfn.XLOOKUP("Service_Insecure_Match",'Scoring_Config'!$A:$A,'Scoring_Config'!$D:$D,"Yes")="Yes",_xlfn.XLOOKUP("Service_Insecure_Match",'Scoring_Config'!$A:$A,'Scoring_Config'!$C:$C,5),0),"False,0")</f>
        <v>0</v>
      </c>
      <c r="AJ668" cm="1">
        <f t="array" ref="AJ668">IF(FALSE,"True," &amp; IF(_xlfn.XLOOKUP("Risky_Inbound",'Scoring_Config'!$A:$A,'Scoring_Config'!$D:$D,"Yes")="Yes",_xlfn.XLOOKUP("Risky_Inbound",'Scoring_Config'!$A:$A,'Scoring_Config'!$C:$C,50),0),"False,0")</f>
        <v>0</v>
      </c>
      <c r="AK668" cm="1">
        <f t="array" ref="AK668">IF(FALSE,"True," &amp; IF(_xlfn.XLOOKUP("Risky_Outbound",'Scoring_Config'!$A:$A,'Scoring_Config'!$D:$D,"Yes")="Yes",_xlfn.XLOOKUP("Risky_Outbound",'Scoring_Config'!$A:$A,'Scoring_Config'!$C:$C,25),0),"False,0")</f>
        <v>0</v>
      </c>
      <c r="AL668" t="s">
        <v>6700</v>
      </c>
      <c r="AM668" cm="1">
        <f t="array" ref="AM66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68" t="s">
        <v>6697</v>
      </c>
      <c r="AO668" t="s">
        <v>6697</v>
      </c>
      <c r="AP668" t="s">
        <v>6697</v>
      </c>
      <c r="AQ668" cm="1">
        <f t="array" ref="AQ668">IF(FALSE,"True," &amp; IF(_xlfn.XLOOKUP("Service_IsAny",'Scoring_Config'!$A:$A,'Scoring_Config'!$D:$D,"Yes")="Yes",_xlfn.XLOOKUP("Service_IsAny",'Scoring_Config'!$A:$A,'Scoring_Config'!$C:$C,0),0),"False,0")</f>
        <v>0</v>
      </c>
      <c r="AR668">
        <v>0</v>
      </c>
      <c r="AS668" cm="1">
        <f t="array" ref="AS668">IF(FALSE,"True," &amp; IF(_xlfn.XLOOKUP("Service_RangeGt1000",'Scoring_Config'!$A:$A,'Scoring_Config'!$D:$D,"Yes")="Yes",_xlfn.XLOOKUP("Service_RangeGt1000",'Scoring_Config'!$A:$A,'Scoring_Config'!$C:$C,0),0),"False,0")</f>
        <v>0</v>
      </c>
      <c r="AT668" cm="1">
        <f t="array" ref="AT668">IF(FALSE,"True," &amp; IF(_xlfn.XLOOKUP("App_IsAny",'Scoring_Config'!$A:$A,'Scoring_Config'!$D:$D,"Yes")="Yes",_xlfn.XLOOKUP("App_IsAny",'Scoring_Config'!$A:$A,'Scoring_Config'!$C:$C,0),0),"False,0")</f>
        <v>0</v>
      </c>
      <c r="AU668">
        <v>0</v>
      </c>
      <c r="AV668" cm="1">
        <f t="array" ref="AV668">IF(FALSE,"True," &amp; IF(_xlfn.XLOOKUP("App_RangeGt1000",'Scoring_Config'!$A:$A,'Scoring_Config'!$D:$D,"Yes")="Yes",_xlfn.XLOOKUP("App_RangeGt1000",'Scoring_Config'!$A:$A,'Scoring_Config'!$C:$C,0),0),"False,0")</f>
        <v>0</v>
      </c>
      <c r="AW668" cm="1">
        <f t="array" ref="AW668">IF(FALSE,"True," &amp; IF(_xlfn.XLOOKUP("Action_IsDenyOrDrop",'Scoring_Config'!$A:$A,'Scoring_Config'!$D:$D,"Yes")="Yes",_xlfn.XLOOKUP("Action_IsDenyOrDrop",'Scoring_Config'!$A:$A,'Scoring_Config'!$C:$C,0),0),"False,0")</f>
        <v>0</v>
      </c>
      <c r="AX668" cm="1">
        <f t="array" ref="AX668">IF(LEFT(AW668,4)="True",0,(IF(LEFT(Y668,4)="True",IF(_xlfn.XLOOKUP("Src_IsAny",'Scoring_Config'!$A:$A,'Scoring_Config'!$D:$D,"Yes")="Yes",_xlfn.XLOOKUP("Src_IsAny",'Scoring_Config'!$A:$A,'Scoring_Config'!$C:$C,10),0),0)+IF(LEFT(Z668,4)="True",IF(_xlfn.XLOOKUP("Src_CIDR_Le_16",'Scoring_Config'!$A:$A,'Scoring_Config'!$D:$D,"Yes")="Yes",_xlfn.XLOOKUP("Src_CIDR_Le_16",'Scoring_Config'!$A:$A,'Scoring_Config'!$C:$C,10),0),0)+IF(LEFT(AA668,4)="True",IF(_xlfn.XLOOKUP("Src_CIDR_17_22",'Scoring_Config'!$A:$A,'Scoring_Config'!$D:$D,"Yes")="Yes",_xlfn.XLOOKUP("Src_CIDR_17_22",'Scoring_Config'!$A:$A,'Scoring_Config'!$C:$C,5),0),0)+IF(LEFT(AB668,4)="True",IF(_xlfn.XLOOKUP("Dst_IsAny",'Scoring_Config'!$A:$A,'Scoring_Config'!$D:$D,"Yes")="Yes",_xlfn.XLOOKUP("Dst_IsAny",'Scoring_Config'!$A:$A,'Scoring_Config'!$C:$C,10),0),0)+IF(LEFT(AC668,4)="True",IF(_xlfn.XLOOKUP("Dst_CIDR_Le_16",'Scoring_Config'!$A:$A,'Scoring_Config'!$D:$D,"Yes")="Yes",_xlfn.XLOOKUP("Dst_CIDR_Le_16",'Scoring_Config'!$A:$A,'Scoring_Config'!$C:$C,10),0),0)+IF(LEFT(AD668,4)="True",IF(_xlfn.XLOOKUP("Dst_CIDR_17_22",'Scoring_Config'!$A:$A,'Scoring_Config'!$D:$D,"Yes")="Yes",_xlfn.XLOOKUP("Dst_CIDR_17_22",'Scoring_Config'!$A:$A,'Scoring_Config'!$C:$C,5),0),0)+IF(LEFT(AE668,4)="True",IF(_xlfn.XLOOKUP("SrcZone_IsAny",'Scoring_Config'!$A:$A,'Scoring_Config'!$D:$D,"Yes")="Yes",_xlfn.XLOOKUP("SrcZone_IsAny",'Scoring_Config'!$A:$A,'Scoring_Config'!$C:$C,10),0),0)+IF(LEFT(AF668,4)="True",IF(_xlfn.XLOOKUP("DstZone_IsAny",'Scoring_Config'!$A:$A,'Scoring_Config'!$D:$D,"Yes")="Yes",_xlfn.XLOOKUP("DstZone_IsAny",'Scoring_Config'!$A:$A,'Scoring_Config'!$C:$C,10),0),0)+IF(LEFT(AG668,4)="True",IF(_xlfn.XLOOKUP("Service_Any_OR_RangeGt1000",'Scoring_Config'!$A:$A,'Scoring_Config'!$D:$D,"Yes")="Yes",_xlfn.XLOOKUP("Service_Any_OR_RangeGt1000",'Scoring_Config'!$A:$A,'Scoring_Config'!$C:$C,10),0),0)+IF(LEFT(AH668,4)="True",IF(_xlfn.XLOOKUP("App_Any_OR_RangeGt1000",'Scoring_Config'!$A:$A,'Scoring_Config'!$D:$D,"Yes")="Yes",_xlfn.XLOOKUP("App_Any_OR_RangeGt1000",'Scoring_Config'!$A:$A,'Scoring_Config'!$C:$C,10),0),0)+IF(LEFT(AI668,4)="True",IF(_xlfn.XLOOKUP("Service_Insecure_Match",'Scoring_Config'!$A:$A,'Scoring_Config'!$D:$D,"Yes")="Yes",_xlfn.XLOOKUP("Service_Insecure_Match",'Scoring_Config'!$A:$A,'Scoring_Config'!$C:$C,5),0),0)+IF(LEFT(AJ668,4)="True",IF(_xlfn.XLOOKUP("Risky_Inbound",'Scoring_Config'!$A:$A,'Scoring_Config'!$D:$D,"Yes")="Yes",_xlfn.XLOOKUP("Risky_Inbound",'Scoring_Config'!$A:$A,'Scoring_Config'!$C:$C,50),0),0)+IF(LEFT(AK668,4)="True",IF(_xlfn.XLOOKUP("Risky_Outbound",'Scoring_Config'!$A:$A,'Scoring_Config'!$D:$D,"Yes")="Yes",_xlfn.XLOOKUP("Risky_Outbound",'Scoring_Config'!$A:$A,'Scoring_Config'!$C:$C,25),0),0)+IF(LEFT(AZ668,4)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668,FIND(",",AL668)+1,100)),0)+IF(LEFT(AM668,4)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668,FIND(",",AN668)+1,100)),0)+IF(_xlfn.XLOOKUP("Profile_Scoring",'Scoring_Config'!$A:$A,'Scoring_Config'!$D:$D,"Yes")="Yes",VALUE(MID(AO668,FIND(",",AO668)+1,100)),0)+IF(_xlfn.XLOOKUP("Options_Scoring",'Scoring_Config'!$A:$A,'Scoring_Config'!$D:$D,"Yes")="Yes",VALUE(MID(AP668,FIND(",",AP668)+1,100)),0)))</f>
        <v>0</v>
      </c>
      <c r="AZ668" cm="1">
        <f t="array" ref="AZ668">IF(FALSE,"True," &amp; IF(_xlfn.XLOOKUP("Migrate_Insecure",'Scoring_Config'!$A:$A,'Scoring_Config'!$D:$D,"Yes")="Yes",_xlfn.XLOOKUP("Migrate_Insecure",'Scoring_Config'!$A:$A,'Scoring_Config'!$C:$C,10),0),"False,0")</f>
        <v>0</v>
      </c>
    </row>
    <row r="669" spans="1:52">
      <c r="A669" t="s">
        <v>1979</v>
      </c>
      <c r="B669" t="s">
        <v>2642</v>
      </c>
      <c r="C669" t="s">
        <v>3542</v>
      </c>
      <c r="D669" t="s">
        <v>3545</v>
      </c>
      <c r="E669" t="s">
        <v>3563</v>
      </c>
      <c r="F669" t="s">
        <v>3832</v>
      </c>
      <c r="G669" t="s">
        <v>389</v>
      </c>
      <c r="H669" t="s">
        <v>174</v>
      </c>
      <c r="I669" t="s">
        <v>4188</v>
      </c>
      <c r="J669" t="s">
        <v>1018</v>
      </c>
      <c r="K669" t="s">
        <v>1862</v>
      </c>
      <c r="L669" t="s">
        <v>1327</v>
      </c>
      <c r="M669" t="s">
        <v>1974</v>
      </c>
      <c r="N669" t="s">
        <v>4315</v>
      </c>
      <c r="O669" t="s">
        <v>4319</v>
      </c>
      <c r="P669" t="s">
        <v>4321</v>
      </c>
      <c r="Q669" t="s">
        <v>4810</v>
      </c>
      <c r="R669" t="s">
        <v>5439</v>
      </c>
      <c r="S669" t="s">
        <v>4324</v>
      </c>
      <c r="T669" t="s">
        <v>5714</v>
      </c>
      <c r="U669" t="s">
        <v>6288</v>
      </c>
      <c r="Y669" cm="1">
        <f t="array" ref="Y669">IF(FALSE,"True," &amp; IF(_xlfn.XLOOKUP("Src_IsAny",'Scoring_Config'!$A:$A,'Scoring_Config'!$D:$D,"Yes")="Yes",_xlfn.XLOOKUP("Src_IsAny",'Scoring_Config'!$A:$A,'Scoring_Config'!$C:$C,10),0),"False,0")</f>
        <v>0</v>
      </c>
      <c r="Z669" cm="1">
        <f t="array" ref="Z669">IF(FALSE,"True," &amp; IF(_xlfn.XLOOKUP("Src_CIDR_Le_16",'Scoring_Config'!$A:$A,'Scoring_Config'!$D:$D,"Yes")="Yes",_xlfn.XLOOKUP("Src_CIDR_Le_16",'Scoring_Config'!$A:$A,'Scoring_Config'!$C:$C,10),0),"False,0")</f>
        <v>0</v>
      </c>
      <c r="AA669" cm="1">
        <f t="array" ref="AA669">IF(FALSE,"True," &amp; IF(_xlfn.XLOOKUP("Src_CIDR_17_22",'Scoring_Config'!$A:$A,'Scoring_Config'!$D:$D,"Yes")="Yes",_xlfn.XLOOKUP("Src_CIDR_17_22",'Scoring_Config'!$A:$A,'Scoring_Config'!$C:$C,5),0),"False,0")</f>
        <v>0</v>
      </c>
      <c r="AB669" cm="1">
        <f t="array" ref="AB669">IF(FALSE,"True," &amp; IF(_xlfn.XLOOKUP("Dst_IsAny",'Scoring_Config'!$A:$A,'Scoring_Config'!$D:$D,"Yes")="Yes",_xlfn.XLOOKUP("Dst_IsAny",'Scoring_Config'!$A:$A,'Scoring_Config'!$C:$C,10),0),"False,0")</f>
        <v>0</v>
      </c>
      <c r="AC669" cm="1">
        <f t="array" ref="AC669">IF(FALSE,"True," &amp; IF(_xlfn.XLOOKUP("Dst_CIDR_Le_16",'Scoring_Config'!$A:$A,'Scoring_Config'!$D:$D,"Yes")="Yes",_xlfn.XLOOKUP("Dst_CIDR_Le_16",'Scoring_Config'!$A:$A,'Scoring_Config'!$C:$C,10),0),"False,0")</f>
        <v>0</v>
      </c>
      <c r="AD669" cm="1">
        <f t="array" ref="AD669">IF(FALSE,"True," &amp; IF(_xlfn.XLOOKUP("Dst_CIDR_17_22",'Scoring_Config'!$A:$A,'Scoring_Config'!$D:$D,"Yes")="Yes",_xlfn.XLOOKUP("Dst_CIDR_17_22",'Scoring_Config'!$A:$A,'Scoring_Config'!$C:$C,5),0),"False,0")</f>
        <v>0</v>
      </c>
      <c r="AE669" cm="1">
        <f t="array" ref="AE669">IF(FALSE,"True," &amp; IF(_xlfn.XLOOKUP("SrcZone_IsAny",'Scoring_Config'!$A:$A,'Scoring_Config'!$D:$D,"Yes")="Yes",_xlfn.XLOOKUP("SrcZone_IsAny",'Scoring_Config'!$A:$A,'Scoring_Config'!$C:$C,10),0),"False,0")</f>
        <v>0</v>
      </c>
      <c r="AF669" cm="1">
        <f t="array" ref="AF669">IF(FALSE,"True," &amp; IF(_xlfn.XLOOKUP("DstZone_IsAny",'Scoring_Config'!$A:$A,'Scoring_Config'!$D:$D,"Yes")="Yes",_xlfn.XLOOKUP("DstZone_IsAny",'Scoring_Config'!$A:$A,'Scoring_Config'!$C:$C,10),0),"False,0")</f>
        <v>0</v>
      </c>
      <c r="AG669" cm="1">
        <f t="array" ref="AG66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69" cm="1">
        <f t="array" ref="AH669">IF(FALSE,"True," &amp; IF(_xlfn.XLOOKUP("App_Any_OR_RangeGt1000",'Scoring_Config'!$A:$A,'Scoring_Config'!$D:$D,"Yes")="Yes",_xlfn.XLOOKUP("App_Any_OR_RangeGt1000",'Scoring_Config'!$A:$A,'Scoring_Config'!$C:$C,10),0),"False,0")</f>
        <v>0</v>
      </c>
      <c r="AI669" cm="1">
        <f t="array" ref="AI669">IF(FALSE,"True," &amp; IF(_xlfn.XLOOKUP("Service_Insecure_Match",'Scoring_Config'!$A:$A,'Scoring_Config'!$D:$D,"Yes")="Yes",_xlfn.XLOOKUP("Service_Insecure_Match",'Scoring_Config'!$A:$A,'Scoring_Config'!$C:$C,5),0),"False,0")</f>
        <v>0</v>
      </c>
      <c r="AJ669" cm="1">
        <f t="array" ref="AJ669">IF(FALSE,"True," &amp; IF(_xlfn.XLOOKUP("Risky_Inbound",'Scoring_Config'!$A:$A,'Scoring_Config'!$D:$D,"Yes")="Yes",_xlfn.XLOOKUP("Risky_Inbound",'Scoring_Config'!$A:$A,'Scoring_Config'!$C:$C,50),0),"False,0")</f>
        <v>0</v>
      </c>
      <c r="AK669" cm="1">
        <f t="array" ref="AK669">IF(FALSE,"True," &amp; IF(_xlfn.XLOOKUP("Risky_Outbound",'Scoring_Config'!$A:$A,'Scoring_Config'!$D:$D,"Yes")="Yes",_xlfn.XLOOKUP("Risky_Outbound",'Scoring_Config'!$A:$A,'Scoring_Config'!$C:$C,25),0),"False,0")</f>
        <v>0</v>
      </c>
      <c r="AL669" t="s">
        <v>6700</v>
      </c>
      <c r="AM669" cm="1">
        <f t="array" ref="AM66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69" t="s">
        <v>6697</v>
      </c>
      <c r="AO669" t="s">
        <v>6697</v>
      </c>
      <c r="AP669" t="s">
        <v>6697</v>
      </c>
      <c r="AQ669" cm="1">
        <f t="array" ref="AQ669">IF(FALSE,"True," &amp; IF(_xlfn.XLOOKUP("Service_IsAny",'Scoring_Config'!$A:$A,'Scoring_Config'!$D:$D,"Yes")="Yes",_xlfn.XLOOKUP("Service_IsAny",'Scoring_Config'!$A:$A,'Scoring_Config'!$C:$C,0),0),"False,0")</f>
        <v>0</v>
      </c>
      <c r="AR669">
        <v>0</v>
      </c>
      <c r="AS669" cm="1">
        <f t="array" ref="AS669">IF(FALSE,"True," &amp; IF(_xlfn.XLOOKUP("Service_RangeGt1000",'Scoring_Config'!$A:$A,'Scoring_Config'!$D:$D,"Yes")="Yes",_xlfn.XLOOKUP("Service_RangeGt1000",'Scoring_Config'!$A:$A,'Scoring_Config'!$C:$C,0),0),"False,0")</f>
        <v>0</v>
      </c>
      <c r="AT669" cm="1">
        <f t="array" ref="AT669">IF(FALSE,"True," &amp; IF(_xlfn.XLOOKUP("App_IsAny",'Scoring_Config'!$A:$A,'Scoring_Config'!$D:$D,"Yes")="Yes",_xlfn.XLOOKUP("App_IsAny",'Scoring_Config'!$A:$A,'Scoring_Config'!$C:$C,0),0),"False,0")</f>
        <v>0</v>
      </c>
      <c r="AU669">
        <v>3</v>
      </c>
      <c r="AV669" cm="1">
        <f t="array" ref="AV669">IF(FALSE,"True," &amp; IF(_xlfn.XLOOKUP("App_RangeGt1000",'Scoring_Config'!$A:$A,'Scoring_Config'!$D:$D,"Yes")="Yes",_xlfn.XLOOKUP("App_RangeGt1000",'Scoring_Config'!$A:$A,'Scoring_Config'!$C:$C,0),0),"False,0")</f>
        <v>0</v>
      </c>
      <c r="AW669" cm="1">
        <f t="array" ref="AW669">IF(FALSE,"True," &amp; IF(_xlfn.XLOOKUP("Action_IsDenyOrDrop",'Scoring_Config'!$A:$A,'Scoring_Config'!$D:$D,"Yes")="Yes",_xlfn.XLOOKUP("Action_IsDenyOrDrop",'Scoring_Config'!$A:$A,'Scoring_Config'!$C:$C,0),0),"False,0")</f>
        <v>0</v>
      </c>
      <c r="AX669" cm="1">
        <f t="array" ref="AX669">IF(LEFT(AW669,4)="True",0,(IF(LEFT(Y669,4)="True",IF(_xlfn.XLOOKUP("Src_IsAny",'Scoring_Config'!$A:$A,'Scoring_Config'!$D:$D,"Yes")="Yes",_xlfn.XLOOKUP("Src_IsAny",'Scoring_Config'!$A:$A,'Scoring_Config'!$C:$C,10),0),0)+IF(LEFT(Z669,4)="True",IF(_xlfn.XLOOKUP("Src_CIDR_Le_16",'Scoring_Config'!$A:$A,'Scoring_Config'!$D:$D,"Yes")="Yes",_xlfn.XLOOKUP("Src_CIDR_Le_16",'Scoring_Config'!$A:$A,'Scoring_Config'!$C:$C,10),0),0)+IF(LEFT(AA669,4)="True",IF(_xlfn.XLOOKUP("Src_CIDR_17_22",'Scoring_Config'!$A:$A,'Scoring_Config'!$D:$D,"Yes")="Yes",_xlfn.XLOOKUP("Src_CIDR_17_22",'Scoring_Config'!$A:$A,'Scoring_Config'!$C:$C,5),0),0)+IF(LEFT(AB669,4)="True",IF(_xlfn.XLOOKUP("Dst_IsAny",'Scoring_Config'!$A:$A,'Scoring_Config'!$D:$D,"Yes")="Yes",_xlfn.XLOOKUP("Dst_IsAny",'Scoring_Config'!$A:$A,'Scoring_Config'!$C:$C,10),0),0)+IF(LEFT(AC669,4)="True",IF(_xlfn.XLOOKUP("Dst_CIDR_Le_16",'Scoring_Config'!$A:$A,'Scoring_Config'!$D:$D,"Yes")="Yes",_xlfn.XLOOKUP("Dst_CIDR_Le_16",'Scoring_Config'!$A:$A,'Scoring_Config'!$C:$C,10),0),0)+IF(LEFT(AD669,4)="True",IF(_xlfn.XLOOKUP("Dst_CIDR_17_22",'Scoring_Config'!$A:$A,'Scoring_Config'!$D:$D,"Yes")="Yes",_xlfn.XLOOKUP("Dst_CIDR_17_22",'Scoring_Config'!$A:$A,'Scoring_Config'!$C:$C,5),0),0)+IF(LEFT(AE669,4)="True",IF(_xlfn.XLOOKUP("SrcZone_IsAny",'Scoring_Config'!$A:$A,'Scoring_Config'!$D:$D,"Yes")="Yes",_xlfn.XLOOKUP("SrcZone_IsAny",'Scoring_Config'!$A:$A,'Scoring_Config'!$C:$C,10),0),0)+IF(LEFT(AF669,4)="True",IF(_xlfn.XLOOKUP("DstZone_IsAny",'Scoring_Config'!$A:$A,'Scoring_Config'!$D:$D,"Yes")="Yes",_xlfn.XLOOKUP("DstZone_IsAny",'Scoring_Config'!$A:$A,'Scoring_Config'!$C:$C,10),0),0)+IF(LEFT(AG669,4)="True",IF(_xlfn.XLOOKUP("Service_Any_OR_RangeGt1000",'Scoring_Config'!$A:$A,'Scoring_Config'!$D:$D,"Yes")="Yes",_xlfn.XLOOKUP("Service_Any_OR_RangeGt1000",'Scoring_Config'!$A:$A,'Scoring_Config'!$C:$C,10),0),0)+IF(LEFT(AH669,4)="True",IF(_xlfn.XLOOKUP("App_Any_OR_RangeGt1000",'Scoring_Config'!$A:$A,'Scoring_Config'!$D:$D,"Yes")="Yes",_xlfn.XLOOKUP("App_Any_OR_RangeGt1000",'Scoring_Config'!$A:$A,'Scoring_Config'!$C:$C,10),0),0)+IF(LEFT(AI669,4)="True",IF(_xlfn.XLOOKUP("Service_Insecure_Match",'Scoring_Config'!$A:$A,'Scoring_Config'!$D:$D,"Yes")="Yes",_xlfn.XLOOKUP("Service_Insecure_Match",'Scoring_Config'!$A:$A,'Scoring_Config'!$C:$C,5),0),0)+IF(LEFT(AJ669,4)="True",IF(_xlfn.XLOOKUP("Risky_Inbound",'Scoring_Config'!$A:$A,'Scoring_Config'!$D:$D,"Yes")="Yes",_xlfn.XLOOKUP("Risky_Inbound",'Scoring_Config'!$A:$A,'Scoring_Config'!$C:$C,50),0),0)+IF(LEFT(AK669,4)="True",IF(_xlfn.XLOOKUP("Risky_Outbound",'Scoring_Config'!$A:$A,'Scoring_Config'!$D:$D,"Yes")="Yes",_xlfn.XLOOKUP("Risky_Outbound",'Scoring_Config'!$A:$A,'Scoring_Config'!$C:$C,25),0),0)+IF(LEFT(AZ669,4)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669,FIND(",",AL669)+1,100)),0)+IF(LEFT(AM669,4)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669,FIND(",",AN669)+1,100)),0)+IF(_xlfn.XLOOKUP("Profile_Scoring",'Scoring_Config'!$A:$A,'Scoring_Config'!$D:$D,"Yes")="Yes",VALUE(MID(AO669,FIND(",",AO669)+1,100)),0)+IF(_xlfn.XLOOKUP("Options_Scoring",'Scoring_Config'!$A:$A,'Scoring_Config'!$D:$D,"Yes")="Yes",VALUE(MID(AP669,FIND(",",AP669)+1,100)),0)))</f>
        <v>0</v>
      </c>
      <c r="AZ669" cm="1">
        <f t="array" ref="AZ669">IF(FALSE,"True," &amp; IF(_xlfn.XLOOKUP("Migrate_Insecure",'Scoring_Config'!$A:$A,'Scoring_Config'!$D:$D,"Yes")="Yes",_xlfn.XLOOKUP("Migrate_Insecure",'Scoring_Config'!$A:$A,'Scoring_Config'!$C:$C,10),0),"False,0")</f>
        <v>0</v>
      </c>
    </row>
    <row r="670" spans="1:52">
      <c r="A670" t="s">
        <v>1979</v>
      </c>
      <c r="B670" t="s">
        <v>2643</v>
      </c>
      <c r="C670" t="s">
        <v>3542</v>
      </c>
      <c r="D670" t="s">
        <v>3545</v>
      </c>
      <c r="E670" t="s">
        <v>3563</v>
      </c>
      <c r="F670" t="s">
        <v>3833</v>
      </c>
      <c r="G670" t="s">
        <v>389</v>
      </c>
      <c r="H670" t="s">
        <v>174</v>
      </c>
      <c r="I670" t="s">
        <v>3678</v>
      </c>
      <c r="J670" t="s">
        <v>1019</v>
      </c>
      <c r="K670" t="s">
        <v>1862</v>
      </c>
      <c r="L670" t="s">
        <v>1327</v>
      </c>
      <c r="M670" t="s">
        <v>1974</v>
      </c>
      <c r="N670" t="s">
        <v>4315</v>
      </c>
      <c r="O670" t="s">
        <v>4319</v>
      </c>
      <c r="P670" t="s">
        <v>4321</v>
      </c>
      <c r="Q670" t="s">
        <v>4810</v>
      </c>
      <c r="R670" t="s">
        <v>5439</v>
      </c>
      <c r="S670" t="s">
        <v>4324</v>
      </c>
      <c r="T670" t="s">
        <v>5714</v>
      </c>
      <c r="U670" t="s">
        <v>6289</v>
      </c>
      <c r="Y670" cm="1">
        <f t="array" ref="Y670">IF(FALSE,"True," &amp; IF(_xlfn.XLOOKUP("Src_IsAny",'Scoring_Config'!$A:$A,'Scoring_Config'!$D:$D,"Yes")="Yes",_xlfn.XLOOKUP("Src_IsAny",'Scoring_Config'!$A:$A,'Scoring_Config'!$C:$C,10),0),"False,0")</f>
        <v>0</v>
      </c>
      <c r="Z670" cm="1">
        <f t="array" ref="Z670">IF(FALSE,"True," &amp; IF(_xlfn.XLOOKUP("Src_CIDR_Le_16",'Scoring_Config'!$A:$A,'Scoring_Config'!$D:$D,"Yes")="Yes",_xlfn.XLOOKUP("Src_CIDR_Le_16",'Scoring_Config'!$A:$A,'Scoring_Config'!$C:$C,10),0),"False,0")</f>
        <v>0</v>
      </c>
      <c r="AA670" cm="1">
        <f t="array" ref="AA670">IF(FALSE,"True," &amp; IF(_xlfn.XLOOKUP("Src_CIDR_17_22",'Scoring_Config'!$A:$A,'Scoring_Config'!$D:$D,"Yes")="Yes",_xlfn.XLOOKUP("Src_CIDR_17_22",'Scoring_Config'!$A:$A,'Scoring_Config'!$C:$C,5),0),"False,0")</f>
        <v>0</v>
      </c>
      <c r="AB670" cm="1">
        <f t="array" ref="AB670">IF(FALSE,"True," &amp; IF(_xlfn.XLOOKUP("Dst_IsAny",'Scoring_Config'!$A:$A,'Scoring_Config'!$D:$D,"Yes")="Yes",_xlfn.XLOOKUP("Dst_IsAny",'Scoring_Config'!$A:$A,'Scoring_Config'!$C:$C,10),0),"False,0")</f>
        <v>0</v>
      </c>
      <c r="AC670" cm="1">
        <f t="array" ref="AC670">IF(FALSE,"True," &amp; IF(_xlfn.XLOOKUP("Dst_CIDR_Le_16",'Scoring_Config'!$A:$A,'Scoring_Config'!$D:$D,"Yes")="Yes",_xlfn.XLOOKUP("Dst_CIDR_Le_16",'Scoring_Config'!$A:$A,'Scoring_Config'!$C:$C,10),0),"False,0")</f>
        <v>0</v>
      </c>
      <c r="AD670" cm="1">
        <f t="array" ref="AD670">IF(FALSE,"True," &amp; IF(_xlfn.XLOOKUP("Dst_CIDR_17_22",'Scoring_Config'!$A:$A,'Scoring_Config'!$D:$D,"Yes")="Yes",_xlfn.XLOOKUP("Dst_CIDR_17_22",'Scoring_Config'!$A:$A,'Scoring_Config'!$C:$C,5),0),"False,0")</f>
        <v>0</v>
      </c>
      <c r="AE670" cm="1">
        <f t="array" ref="AE670">IF(FALSE,"True," &amp; IF(_xlfn.XLOOKUP("SrcZone_IsAny",'Scoring_Config'!$A:$A,'Scoring_Config'!$D:$D,"Yes")="Yes",_xlfn.XLOOKUP("SrcZone_IsAny",'Scoring_Config'!$A:$A,'Scoring_Config'!$C:$C,10),0),"False,0")</f>
        <v>0</v>
      </c>
      <c r="AF670" cm="1">
        <f t="array" ref="AF670">IF(FALSE,"True," &amp; IF(_xlfn.XLOOKUP("DstZone_IsAny",'Scoring_Config'!$A:$A,'Scoring_Config'!$D:$D,"Yes")="Yes",_xlfn.XLOOKUP("DstZone_IsAny",'Scoring_Config'!$A:$A,'Scoring_Config'!$C:$C,10),0),"False,0")</f>
        <v>0</v>
      </c>
      <c r="AG670" cm="1">
        <f t="array" ref="AG67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70" cm="1">
        <f t="array" ref="AH670">IF(FALSE,"True," &amp; IF(_xlfn.XLOOKUP("App_Any_OR_RangeGt1000",'Scoring_Config'!$A:$A,'Scoring_Config'!$D:$D,"Yes")="Yes",_xlfn.XLOOKUP("App_Any_OR_RangeGt1000",'Scoring_Config'!$A:$A,'Scoring_Config'!$C:$C,10),0),"False,0")</f>
        <v>0</v>
      </c>
      <c r="AI670" cm="1">
        <f t="array" ref="AI670">IF(FALSE,"True," &amp; IF(_xlfn.XLOOKUP("Service_Insecure_Match",'Scoring_Config'!$A:$A,'Scoring_Config'!$D:$D,"Yes")="Yes",_xlfn.XLOOKUP("Service_Insecure_Match",'Scoring_Config'!$A:$A,'Scoring_Config'!$C:$C,5),0),"False,0")</f>
        <v>0</v>
      </c>
      <c r="AJ670" cm="1">
        <f t="array" ref="AJ670">IF(FALSE,"True," &amp; IF(_xlfn.XLOOKUP("Risky_Inbound",'Scoring_Config'!$A:$A,'Scoring_Config'!$D:$D,"Yes")="Yes",_xlfn.XLOOKUP("Risky_Inbound",'Scoring_Config'!$A:$A,'Scoring_Config'!$C:$C,50),0),"False,0")</f>
        <v>0</v>
      </c>
      <c r="AK670" cm="1">
        <f t="array" ref="AK670">IF(FALSE,"True," &amp; IF(_xlfn.XLOOKUP("Risky_Outbound",'Scoring_Config'!$A:$A,'Scoring_Config'!$D:$D,"Yes")="Yes",_xlfn.XLOOKUP("Risky_Outbound",'Scoring_Config'!$A:$A,'Scoring_Config'!$C:$C,25),0),"False,0")</f>
        <v>0</v>
      </c>
      <c r="AL670" t="s">
        <v>6700</v>
      </c>
      <c r="AM670" cm="1">
        <f t="array" ref="AM67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70" t="s">
        <v>6697</v>
      </c>
      <c r="AO670" t="s">
        <v>6697</v>
      </c>
      <c r="AP670" t="s">
        <v>6697</v>
      </c>
      <c r="AQ670" cm="1">
        <f t="array" ref="AQ670">IF(FALSE,"True," &amp; IF(_xlfn.XLOOKUP("Service_IsAny",'Scoring_Config'!$A:$A,'Scoring_Config'!$D:$D,"Yes")="Yes",_xlfn.XLOOKUP("Service_IsAny",'Scoring_Config'!$A:$A,'Scoring_Config'!$C:$C,0),0),"False,0")</f>
        <v>0</v>
      </c>
      <c r="AR670">
        <v>0</v>
      </c>
      <c r="AS670" cm="1">
        <f t="array" ref="AS670">IF(FALSE,"True," &amp; IF(_xlfn.XLOOKUP("Service_RangeGt1000",'Scoring_Config'!$A:$A,'Scoring_Config'!$D:$D,"Yes")="Yes",_xlfn.XLOOKUP("Service_RangeGt1000",'Scoring_Config'!$A:$A,'Scoring_Config'!$C:$C,0),0),"False,0")</f>
        <v>0</v>
      </c>
      <c r="AT670" cm="1">
        <f t="array" ref="AT670">IF(FALSE,"True," &amp; IF(_xlfn.XLOOKUP("App_IsAny",'Scoring_Config'!$A:$A,'Scoring_Config'!$D:$D,"Yes")="Yes",_xlfn.XLOOKUP("App_IsAny",'Scoring_Config'!$A:$A,'Scoring_Config'!$C:$C,0),0),"False,0")</f>
        <v>0</v>
      </c>
      <c r="AU670">
        <v>3</v>
      </c>
      <c r="AV670" cm="1">
        <f t="array" ref="AV670">IF(FALSE,"True," &amp; IF(_xlfn.XLOOKUP("App_RangeGt1000",'Scoring_Config'!$A:$A,'Scoring_Config'!$D:$D,"Yes")="Yes",_xlfn.XLOOKUP("App_RangeGt1000",'Scoring_Config'!$A:$A,'Scoring_Config'!$C:$C,0),0),"False,0")</f>
        <v>0</v>
      </c>
      <c r="AW670" cm="1">
        <f t="array" ref="AW670">IF(FALSE,"True," &amp; IF(_xlfn.XLOOKUP("Action_IsDenyOrDrop",'Scoring_Config'!$A:$A,'Scoring_Config'!$D:$D,"Yes")="Yes",_xlfn.XLOOKUP("Action_IsDenyOrDrop",'Scoring_Config'!$A:$A,'Scoring_Config'!$C:$C,0),0),"False,0")</f>
        <v>0</v>
      </c>
      <c r="AX670" cm="1">
        <f t="array" ref="AX670">IF(LEFT(AW670,4)="True",0,(IF(LEFT(Y670,4)="True",IF(_xlfn.XLOOKUP("Src_IsAny",'Scoring_Config'!$A:$A,'Scoring_Config'!$D:$D,"Yes")="Yes",_xlfn.XLOOKUP("Src_IsAny",'Scoring_Config'!$A:$A,'Scoring_Config'!$C:$C,10),0),0)+IF(LEFT(Z670,4)="True",IF(_xlfn.XLOOKUP("Src_CIDR_Le_16",'Scoring_Config'!$A:$A,'Scoring_Config'!$D:$D,"Yes")="Yes",_xlfn.XLOOKUP("Src_CIDR_Le_16",'Scoring_Config'!$A:$A,'Scoring_Config'!$C:$C,10),0),0)+IF(LEFT(AA670,4)="True",IF(_xlfn.XLOOKUP("Src_CIDR_17_22",'Scoring_Config'!$A:$A,'Scoring_Config'!$D:$D,"Yes")="Yes",_xlfn.XLOOKUP("Src_CIDR_17_22",'Scoring_Config'!$A:$A,'Scoring_Config'!$C:$C,5),0),0)+IF(LEFT(AB670,4)="True",IF(_xlfn.XLOOKUP("Dst_IsAny",'Scoring_Config'!$A:$A,'Scoring_Config'!$D:$D,"Yes")="Yes",_xlfn.XLOOKUP("Dst_IsAny",'Scoring_Config'!$A:$A,'Scoring_Config'!$C:$C,10),0),0)+IF(LEFT(AC670,4)="True",IF(_xlfn.XLOOKUP("Dst_CIDR_Le_16",'Scoring_Config'!$A:$A,'Scoring_Config'!$D:$D,"Yes")="Yes",_xlfn.XLOOKUP("Dst_CIDR_Le_16",'Scoring_Config'!$A:$A,'Scoring_Config'!$C:$C,10),0),0)+IF(LEFT(AD670,4)="True",IF(_xlfn.XLOOKUP("Dst_CIDR_17_22",'Scoring_Config'!$A:$A,'Scoring_Config'!$D:$D,"Yes")="Yes",_xlfn.XLOOKUP("Dst_CIDR_17_22",'Scoring_Config'!$A:$A,'Scoring_Config'!$C:$C,5),0),0)+IF(LEFT(AE670,4)="True",IF(_xlfn.XLOOKUP("SrcZone_IsAny",'Scoring_Config'!$A:$A,'Scoring_Config'!$D:$D,"Yes")="Yes",_xlfn.XLOOKUP("SrcZone_IsAny",'Scoring_Config'!$A:$A,'Scoring_Config'!$C:$C,10),0),0)+IF(LEFT(AF670,4)="True",IF(_xlfn.XLOOKUP("DstZone_IsAny",'Scoring_Config'!$A:$A,'Scoring_Config'!$D:$D,"Yes")="Yes",_xlfn.XLOOKUP("DstZone_IsAny",'Scoring_Config'!$A:$A,'Scoring_Config'!$C:$C,10),0),0)+IF(LEFT(AG670,4)="True",IF(_xlfn.XLOOKUP("Service_Any_OR_RangeGt1000",'Scoring_Config'!$A:$A,'Scoring_Config'!$D:$D,"Yes")="Yes",_xlfn.XLOOKUP("Service_Any_OR_RangeGt1000",'Scoring_Config'!$A:$A,'Scoring_Config'!$C:$C,10),0),0)+IF(LEFT(AH670,4)="True",IF(_xlfn.XLOOKUP("App_Any_OR_RangeGt1000",'Scoring_Config'!$A:$A,'Scoring_Config'!$D:$D,"Yes")="Yes",_xlfn.XLOOKUP("App_Any_OR_RangeGt1000",'Scoring_Config'!$A:$A,'Scoring_Config'!$C:$C,10),0),0)+IF(LEFT(AI670,4)="True",IF(_xlfn.XLOOKUP("Service_Insecure_Match",'Scoring_Config'!$A:$A,'Scoring_Config'!$D:$D,"Yes")="Yes",_xlfn.XLOOKUP("Service_Insecure_Match",'Scoring_Config'!$A:$A,'Scoring_Config'!$C:$C,5),0),0)+IF(LEFT(AJ670,4)="True",IF(_xlfn.XLOOKUP("Risky_Inbound",'Scoring_Config'!$A:$A,'Scoring_Config'!$D:$D,"Yes")="Yes",_xlfn.XLOOKUP("Risky_Inbound",'Scoring_Config'!$A:$A,'Scoring_Config'!$C:$C,50),0),0)+IF(LEFT(AK670,4)="True",IF(_xlfn.XLOOKUP("Risky_Outbound",'Scoring_Config'!$A:$A,'Scoring_Config'!$D:$D,"Yes")="Yes",_xlfn.XLOOKUP("Risky_Outbound",'Scoring_Config'!$A:$A,'Scoring_Config'!$C:$C,25),0),0)+IF(LEFT(AZ670,4)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670,FIND(",",AL670)+1,100)),0)+IF(LEFT(AM670,4)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670,FIND(",",AN670)+1,100)),0)+IF(_xlfn.XLOOKUP("Profile_Scoring",'Scoring_Config'!$A:$A,'Scoring_Config'!$D:$D,"Yes")="Yes",VALUE(MID(AO670,FIND(",",AO670)+1,100)),0)+IF(_xlfn.XLOOKUP("Options_Scoring",'Scoring_Config'!$A:$A,'Scoring_Config'!$D:$D,"Yes")="Yes",VALUE(MID(AP670,FIND(",",AP670)+1,100)),0)))</f>
        <v>0</v>
      </c>
      <c r="AZ670" cm="1">
        <f t="array" ref="AZ670">IF(FALSE,"True," &amp; IF(_xlfn.XLOOKUP("Migrate_Insecure",'Scoring_Config'!$A:$A,'Scoring_Config'!$D:$D,"Yes")="Yes",_xlfn.XLOOKUP("Migrate_Insecure",'Scoring_Config'!$A:$A,'Scoring_Config'!$C:$C,10),0),"False,0")</f>
        <v>0</v>
      </c>
    </row>
    <row r="671" spans="1:52">
      <c r="A671" t="s">
        <v>1979</v>
      </c>
      <c r="B671" t="s">
        <v>2644</v>
      </c>
      <c r="C671" t="s">
        <v>3542</v>
      </c>
      <c r="D671" t="s">
        <v>3544</v>
      </c>
      <c r="E671" t="s">
        <v>3562</v>
      </c>
      <c r="F671" t="s">
        <v>3834</v>
      </c>
      <c r="G671" t="s">
        <v>390</v>
      </c>
      <c r="H671" t="s">
        <v>193</v>
      </c>
      <c r="I671" t="s">
        <v>4189</v>
      </c>
      <c r="J671" t="s">
        <v>1020</v>
      </c>
      <c r="K671" t="s">
        <v>1863</v>
      </c>
      <c r="L671" t="s">
        <v>1325</v>
      </c>
      <c r="M671" t="s">
        <v>1973</v>
      </c>
      <c r="N671" t="s">
        <v>4315</v>
      </c>
      <c r="O671" t="s">
        <v>4319</v>
      </c>
      <c r="P671" t="s">
        <v>4321</v>
      </c>
      <c r="Q671" t="s">
        <v>4811</v>
      </c>
      <c r="R671" t="s">
        <v>5439</v>
      </c>
      <c r="S671" t="s">
        <v>4324</v>
      </c>
      <c r="T671" t="s">
        <v>5714</v>
      </c>
      <c r="U671" t="s">
        <v>6290</v>
      </c>
      <c r="Y671" cm="1">
        <f t="array" ref="Y671">IF(FALSE,"True," &amp; IF(_xlfn.XLOOKUP("Src_IsAny",'Scoring_Config'!$A:$A,'Scoring_Config'!$D:$D,"Yes")="Yes",_xlfn.XLOOKUP("Src_IsAny",'Scoring_Config'!$A:$A,'Scoring_Config'!$C:$C,10),0),"False,0")</f>
        <v>0</v>
      </c>
      <c r="Z671" cm="1">
        <f t="array" ref="Z671">IF(FALSE,"True," &amp; IF(_xlfn.XLOOKUP("Src_CIDR_Le_16",'Scoring_Config'!$A:$A,'Scoring_Config'!$D:$D,"Yes")="Yes",_xlfn.XLOOKUP("Src_CIDR_Le_16",'Scoring_Config'!$A:$A,'Scoring_Config'!$C:$C,10),0),"False,0")</f>
        <v>0</v>
      </c>
      <c r="AA671" cm="1">
        <f t="array" ref="AA671">IF(FALSE,"True," &amp; IF(_xlfn.XLOOKUP("Src_CIDR_17_22",'Scoring_Config'!$A:$A,'Scoring_Config'!$D:$D,"Yes")="Yes",_xlfn.XLOOKUP("Src_CIDR_17_22",'Scoring_Config'!$A:$A,'Scoring_Config'!$C:$C,5),0),"False,0")</f>
        <v>0</v>
      </c>
      <c r="AB671" cm="1">
        <f t="array" ref="AB671">IF(FALSE,"True," &amp; IF(_xlfn.XLOOKUP("Dst_IsAny",'Scoring_Config'!$A:$A,'Scoring_Config'!$D:$D,"Yes")="Yes",_xlfn.XLOOKUP("Dst_IsAny",'Scoring_Config'!$A:$A,'Scoring_Config'!$C:$C,10),0),"False,0")</f>
        <v>0</v>
      </c>
      <c r="AC671" cm="1">
        <f t="array" ref="AC671">IF(FALSE,"True," &amp; IF(_xlfn.XLOOKUP("Dst_CIDR_Le_16",'Scoring_Config'!$A:$A,'Scoring_Config'!$D:$D,"Yes")="Yes",_xlfn.XLOOKUP("Dst_CIDR_Le_16",'Scoring_Config'!$A:$A,'Scoring_Config'!$C:$C,10),0),"False,0")</f>
        <v>0</v>
      </c>
      <c r="AD671" cm="1">
        <f t="array" ref="AD671">IF(FALSE,"True," &amp; IF(_xlfn.XLOOKUP("Dst_CIDR_17_22",'Scoring_Config'!$A:$A,'Scoring_Config'!$D:$D,"Yes")="Yes",_xlfn.XLOOKUP("Dst_CIDR_17_22",'Scoring_Config'!$A:$A,'Scoring_Config'!$C:$C,5),0),"False,0")</f>
        <v>0</v>
      </c>
      <c r="AE671" cm="1">
        <f t="array" ref="AE671">IF(FALSE,"True," &amp; IF(_xlfn.XLOOKUP("SrcZone_IsAny",'Scoring_Config'!$A:$A,'Scoring_Config'!$D:$D,"Yes")="Yes",_xlfn.XLOOKUP("SrcZone_IsAny",'Scoring_Config'!$A:$A,'Scoring_Config'!$C:$C,10),0),"False,0")</f>
        <v>0</v>
      </c>
      <c r="AF671" cm="1">
        <f t="array" ref="AF671">IF(FALSE,"True," &amp; IF(_xlfn.XLOOKUP("DstZone_IsAny",'Scoring_Config'!$A:$A,'Scoring_Config'!$D:$D,"Yes")="Yes",_xlfn.XLOOKUP("DstZone_IsAny",'Scoring_Config'!$A:$A,'Scoring_Config'!$C:$C,10),0),"False,0")</f>
        <v>0</v>
      </c>
      <c r="AG671" cm="1">
        <f t="array" ref="AG67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71" cm="1">
        <f t="array" ref="AH671">IF(FALSE,"True," &amp; IF(_xlfn.XLOOKUP("App_Any_OR_RangeGt1000",'Scoring_Config'!$A:$A,'Scoring_Config'!$D:$D,"Yes")="Yes",_xlfn.XLOOKUP("App_Any_OR_RangeGt1000",'Scoring_Config'!$A:$A,'Scoring_Config'!$C:$C,10),0),"False,0")</f>
        <v>0</v>
      </c>
      <c r="AI671" cm="1">
        <f t="array" ref="AI671">IF(FALSE,"True," &amp; IF(_xlfn.XLOOKUP("Service_Insecure_Match",'Scoring_Config'!$A:$A,'Scoring_Config'!$D:$D,"Yes")="Yes",_xlfn.XLOOKUP("Service_Insecure_Match",'Scoring_Config'!$A:$A,'Scoring_Config'!$C:$C,5),0),"False,0")</f>
        <v>0</v>
      </c>
      <c r="AJ671" cm="1">
        <f t="array" ref="AJ671">IF(FALSE,"True," &amp; IF(_xlfn.XLOOKUP("Risky_Inbound",'Scoring_Config'!$A:$A,'Scoring_Config'!$D:$D,"Yes")="Yes",_xlfn.XLOOKUP("Risky_Inbound",'Scoring_Config'!$A:$A,'Scoring_Config'!$C:$C,50),0),"False,0")</f>
        <v>0</v>
      </c>
      <c r="AK671" cm="1">
        <f t="array" ref="AK671">IF(FALSE,"True," &amp; IF(_xlfn.XLOOKUP("Risky_Outbound",'Scoring_Config'!$A:$A,'Scoring_Config'!$D:$D,"Yes")="Yes",_xlfn.XLOOKUP("Risky_Outbound",'Scoring_Config'!$A:$A,'Scoring_Config'!$C:$C,25),0),"False,0")</f>
        <v>0</v>
      </c>
      <c r="AL671" t="s">
        <v>6700</v>
      </c>
      <c r="AM671" cm="1">
        <f t="array" ref="AM67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71" t="s">
        <v>6697</v>
      </c>
      <c r="AO671" t="s">
        <v>6697</v>
      </c>
      <c r="AP671" t="s">
        <v>6697</v>
      </c>
      <c r="AQ671" cm="1">
        <f t="array" ref="AQ671">IF(FALSE,"True," &amp; IF(_xlfn.XLOOKUP("Service_IsAny",'Scoring_Config'!$A:$A,'Scoring_Config'!$D:$D,"Yes")="Yes",_xlfn.XLOOKUP("Service_IsAny",'Scoring_Config'!$A:$A,'Scoring_Config'!$C:$C,0),0),"False,0")</f>
        <v>0</v>
      </c>
      <c r="AR671">
        <v>0</v>
      </c>
      <c r="AS671" cm="1">
        <f t="array" ref="AS671">IF(FALSE,"True," &amp; IF(_xlfn.XLOOKUP("Service_RangeGt1000",'Scoring_Config'!$A:$A,'Scoring_Config'!$D:$D,"Yes")="Yes",_xlfn.XLOOKUP("Service_RangeGt1000",'Scoring_Config'!$A:$A,'Scoring_Config'!$C:$C,0),0),"False,0")</f>
        <v>0</v>
      </c>
      <c r="AT671" cm="1">
        <f t="array" ref="AT671">IF(FALSE,"True," &amp; IF(_xlfn.XLOOKUP("App_IsAny",'Scoring_Config'!$A:$A,'Scoring_Config'!$D:$D,"Yes")="Yes",_xlfn.XLOOKUP("App_IsAny",'Scoring_Config'!$A:$A,'Scoring_Config'!$C:$C,0),0),"False,0")</f>
        <v>0</v>
      </c>
      <c r="AU671">
        <v>0</v>
      </c>
      <c r="AV671" cm="1">
        <f t="array" ref="AV671">IF(FALSE,"True," &amp; IF(_xlfn.XLOOKUP("App_RangeGt1000",'Scoring_Config'!$A:$A,'Scoring_Config'!$D:$D,"Yes")="Yes",_xlfn.XLOOKUP("App_RangeGt1000",'Scoring_Config'!$A:$A,'Scoring_Config'!$C:$C,0),0),"False,0")</f>
        <v>0</v>
      </c>
      <c r="AW671" cm="1">
        <f t="array" ref="AW671">IF(FALSE,"True," &amp; IF(_xlfn.XLOOKUP("Action_IsDenyOrDrop",'Scoring_Config'!$A:$A,'Scoring_Config'!$D:$D,"Yes")="Yes",_xlfn.XLOOKUP("Action_IsDenyOrDrop",'Scoring_Config'!$A:$A,'Scoring_Config'!$C:$C,0),0),"False,0")</f>
        <v>0</v>
      </c>
      <c r="AX671" cm="1">
        <f t="array" ref="AX671">IF(LEFT(AW671,4)="True",0,(IF(LEFT(Y671,4)="True",IF(_xlfn.XLOOKUP("Src_IsAny",'Scoring_Config'!$A:$A,'Scoring_Config'!$D:$D,"Yes")="Yes",_xlfn.XLOOKUP("Src_IsAny",'Scoring_Config'!$A:$A,'Scoring_Config'!$C:$C,10),0),0)+IF(LEFT(Z671,4)="True",IF(_xlfn.XLOOKUP("Src_CIDR_Le_16",'Scoring_Config'!$A:$A,'Scoring_Config'!$D:$D,"Yes")="Yes",_xlfn.XLOOKUP("Src_CIDR_Le_16",'Scoring_Config'!$A:$A,'Scoring_Config'!$C:$C,10),0),0)+IF(LEFT(AA671,4)="True",IF(_xlfn.XLOOKUP("Src_CIDR_17_22",'Scoring_Config'!$A:$A,'Scoring_Config'!$D:$D,"Yes")="Yes",_xlfn.XLOOKUP("Src_CIDR_17_22",'Scoring_Config'!$A:$A,'Scoring_Config'!$C:$C,5),0),0)+IF(LEFT(AB671,4)="True",IF(_xlfn.XLOOKUP("Dst_IsAny",'Scoring_Config'!$A:$A,'Scoring_Config'!$D:$D,"Yes")="Yes",_xlfn.XLOOKUP("Dst_IsAny",'Scoring_Config'!$A:$A,'Scoring_Config'!$C:$C,10),0),0)+IF(LEFT(AC671,4)="True",IF(_xlfn.XLOOKUP("Dst_CIDR_Le_16",'Scoring_Config'!$A:$A,'Scoring_Config'!$D:$D,"Yes")="Yes",_xlfn.XLOOKUP("Dst_CIDR_Le_16",'Scoring_Config'!$A:$A,'Scoring_Config'!$C:$C,10),0),0)+IF(LEFT(AD671,4)="True",IF(_xlfn.XLOOKUP("Dst_CIDR_17_22",'Scoring_Config'!$A:$A,'Scoring_Config'!$D:$D,"Yes")="Yes",_xlfn.XLOOKUP("Dst_CIDR_17_22",'Scoring_Config'!$A:$A,'Scoring_Config'!$C:$C,5),0),0)+IF(LEFT(AE671,4)="True",IF(_xlfn.XLOOKUP("SrcZone_IsAny",'Scoring_Config'!$A:$A,'Scoring_Config'!$D:$D,"Yes")="Yes",_xlfn.XLOOKUP("SrcZone_IsAny",'Scoring_Config'!$A:$A,'Scoring_Config'!$C:$C,10),0),0)+IF(LEFT(AF671,4)="True",IF(_xlfn.XLOOKUP("DstZone_IsAny",'Scoring_Config'!$A:$A,'Scoring_Config'!$D:$D,"Yes")="Yes",_xlfn.XLOOKUP("DstZone_IsAny",'Scoring_Config'!$A:$A,'Scoring_Config'!$C:$C,10),0),0)+IF(LEFT(AG671,4)="True",IF(_xlfn.XLOOKUP("Service_Any_OR_RangeGt1000",'Scoring_Config'!$A:$A,'Scoring_Config'!$D:$D,"Yes")="Yes",_xlfn.XLOOKUP("Service_Any_OR_RangeGt1000",'Scoring_Config'!$A:$A,'Scoring_Config'!$C:$C,10),0),0)+IF(LEFT(AH671,4)="True",IF(_xlfn.XLOOKUP("App_Any_OR_RangeGt1000",'Scoring_Config'!$A:$A,'Scoring_Config'!$D:$D,"Yes")="Yes",_xlfn.XLOOKUP("App_Any_OR_RangeGt1000",'Scoring_Config'!$A:$A,'Scoring_Config'!$C:$C,10),0),0)+IF(LEFT(AI671,4)="True",IF(_xlfn.XLOOKUP("Service_Insecure_Match",'Scoring_Config'!$A:$A,'Scoring_Config'!$D:$D,"Yes")="Yes",_xlfn.XLOOKUP("Service_Insecure_Match",'Scoring_Config'!$A:$A,'Scoring_Config'!$C:$C,5),0),0)+IF(LEFT(AJ671,4)="True",IF(_xlfn.XLOOKUP("Risky_Inbound",'Scoring_Config'!$A:$A,'Scoring_Config'!$D:$D,"Yes")="Yes",_xlfn.XLOOKUP("Risky_Inbound",'Scoring_Config'!$A:$A,'Scoring_Config'!$C:$C,50),0),0)+IF(LEFT(AK671,4)="True",IF(_xlfn.XLOOKUP("Risky_Outbound",'Scoring_Config'!$A:$A,'Scoring_Config'!$D:$D,"Yes")="Yes",_xlfn.XLOOKUP("Risky_Outbound",'Scoring_Config'!$A:$A,'Scoring_Config'!$C:$C,25),0),0)+IF(LEFT(AZ671,4)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671,FIND(",",AL671)+1,100)),0)+IF(LEFT(AM671,4)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671,FIND(",",AN671)+1,100)),0)+IF(_xlfn.XLOOKUP("Profile_Scoring",'Scoring_Config'!$A:$A,'Scoring_Config'!$D:$D,"Yes")="Yes",VALUE(MID(AO671,FIND(",",AO671)+1,100)),0)+IF(_xlfn.XLOOKUP("Options_Scoring",'Scoring_Config'!$A:$A,'Scoring_Config'!$D:$D,"Yes")="Yes",VALUE(MID(AP671,FIND(",",AP671)+1,100)),0)))</f>
        <v>0</v>
      </c>
      <c r="AZ671" cm="1">
        <f t="array" ref="AZ671">IF(FALSE,"True," &amp; IF(_xlfn.XLOOKUP("Migrate_Insecure",'Scoring_Config'!$A:$A,'Scoring_Config'!$D:$D,"Yes")="Yes",_xlfn.XLOOKUP("Migrate_Insecure",'Scoring_Config'!$A:$A,'Scoring_Config'!$C:$C,10),0),"False,0")</f>
        <v>0</v>
      </c>
    </row>
    <row r="672" spans="1:52">
      <c r="A672" t="s">
        <v>1979</v>
      </c>
      <c r="B672" t="s">
        <v>2645</v>
      </c>
      <c r="C672" t="s">
        <v>3542</v>
      </c>
      <c r="D672" t="s">
        <v>3544</v>
      </c>
      <c r="E672" t="s">
        <v>3562</v>
      </c>
      <c r="F672" t="s">
        <v>3835</v>
      </c>
      <c r="G672" t="s">
        <v>390</v>
      </c>
      <c r="H672" t="s">
        <v>193</v>
      </c>
      <c r="I672" t="s">
        <v>3588</v>
      </c>
      <c r="J672" t="s">
        <v>1021</v>
      </c>
      <c r="K672" t="s">
        <v>1864</v>
      </c>
      <c r="L672" t="s">
        <v>1325</v>
      </c>
      <c r="M672" t="s">
        <v>1973</v>
      </c>
      <c r="N672" t="s">
        <v>4315</v>
      </c>
      <c r="O672" t="s">
        <v>4319</v>
      </c>
      <c r="P672" t="s">
        <v>4321</v>
      </c>
      <c r="Q672" t="s">
        <v>4812</v>
      </c>
      <c r="R672" t="s">
        <v>5439</v>
      </c>
      <c r="S672" t="s">
        <v>4324</v>
      </c>
      <c r="T672" t="s">
        <v>5714</v>
      </c>
      <c r="U672" t="s">
        <v>6291</v>
      </c>
      <c r="Y672" cm="1">
        <f t="array" ref="Y672">IF(FALSE,"True," &amp; IF(_xlfn.XLOOKUP("Src_IsAny",'Scoring_Config'!$A:$A,'Scoring_Config'!$D:$D,"Yes")="Yes",_xlfn.XLOOKUP("Src_IsAny",'Scoring_Config'!$A:$A,'Scoring_Config'!$C:$C,10),0),"False,0")</f>
        <v>0</v>
      </c>
      <c r="Z672" cm="1">
        <f t="array" ref="Z672">IF(FALSE,"True," &amp; IF(_xlfn.XLOOKUP("Src_CIDR_Le_16",'Scoring_Config'!$A:$A,'Scoring_Config'!$D:$D,"Yes")="Yes",_xlfn.XLOOKUP("Src_CIDR_Le_16",'Scoring_Config'!$A:$A,'Scoring_Config'!$C:$C,10),0),"False,0")</f>
        <v>0</v>
      </c>
      <c r="AA672" cm="1">
        <f t="array" ref="AA672">IF(FALSE,"True," &amp; IF(_xlfn.XLOOKUP("Src_CIDR_17_22",'Scoring_Config'!$A:$A,'Scoring_Config'!$D:$D,"Yes")="Yes",_xlfn.XLOOKUP("Src_CIDR_17_22",'Scoring_Config'!$A:$A,'Scoring_Config'!$C:$C,5),0),"False,0")</f>
        <v>0</v>
      </c>
      <c r="AB672" cm="1">
        <f t="array" ref="AB672">IF(FALSE,"True," &amp; IF(_xlfn.XLOOKUP("Dst_IsAny",'Scoring_Config'!$A:$A,'Scoring_Config'!$D:$D,"Yes")="Yes",_xlfn.XLOOKUP("Dst_IsAny",'Scoring_Config'!$A:$A,'Scoring_Config'!$C:$C,10),0),"False,0")</f>
        <v>0</v>
      </c>
      <c r="AC672" cm="1">
        <f t="array" ref="AC672">IF(FALSE,"True," &amp; IF(_xlfn.XLOOKUP("Dst_CIDR_Le_16",'Scoring_Config'!$A:$A,'Scoring_Config'!$D:$D,"Yes")="Yes",_xlfn.XLOOKUP("Dst_CIDR_Le_16",'Scoring_Config'!$A:$A,'Scoring_Config'!$C:$C,10),0),"False,0")</f>
        <v>0</v>
      </c>
      <c r="AD672" cm="1">
        <f t="array" ref="AD672">IF(FALSE,"True," &amp; IF(_xlfn.XLOOKUP("Dst_CIDR_17_22",'Scoring_Config'!$A:$A,'Scoring_Config'!$D:$D,"Yes")="Yes",_xlfn.XLOOKUP("Dst_CIDR_17_22",'Scoring_Config'!$A:$A,'Scoring_Config'!$C:$C,5),0),"False,0")</f>
        <v>0</v>
      </c>
      <c r="AE672" cm="1">
        <f t="array" ref="AE672">IF(FALSE,"True," &amp; IF(_xlfn.XLOOKUP("SrcZone_IsAny",'Scoring_Config'!$A:$A,'Scoring_Config'!$D:$D,"Yes")="Yes",_xlfn.XLOOKUP("SrcZone_IsAny",'Scoring_Config'!$A:$A,'Scoring_Config'!$C:$C,10),0),"False,0")</f>
        <v>0</v>
      </c>
      <c r="AF672" cm="1">
        <f t="array" ref="AF672">IF(FALSE,"True," &amp; IF(_xlfn.XLOOKUP("DstZone_IsAny",'Scoring_Config'!$A:$A,'Scoring_Config'!$D:$D,"Yes")="Yes",_xlfn.XLOOKUP("DstZone_IsAny",'Scoring_Config'!$A:$A,'Scoring_Config'!$C:$C,10),0),"False,0")</f>
        <v>0</v>
      </c>
      <c r="AG672" cm="1">
        <f t="array" ref="AG67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72" cm="1">
        <f t="array" ref="AH672">IF(FALSE,"True," &amp; IF(_xlfn.XLOOKUP("App_Any_OR_RangeGt1000",'Scoring_Config'!$A:$A,'Scoring_Config'!$D:$D,"Yes")="Yes",_xlfn.XLOOKUP("App_Any_OR_RangeGt1000",'Scoring_Config'!$A:$A,'Scoring_Config'!$C:$C,10),0),"False,0")</f>
        <v>0</v>
      </c>
      <c r="AI672" cm="1">
        <f t="array" ref="AI672">IF(FALSE,"True," &amp; IF(_xlfn.XLOOKUP("Service_Insecure_Match",'Scoring_Config'!$A:$A,'Scoring_Config'!$D:$D,"Yes")="Yes",_xlfn.XLOOKUP("Service_Insecure_Match",'Scoring_Config'!$A:$A,'Scoring_Config'!$C:$C,5),0),"False,0")</f>
        <v>0</v>
      </c>
      <c r="AJ672" cm="1">
        <f t="array" ref="AJ672">IF(FALSE,"True," &amp; IF(_xlfn.XLOOKUP("Risky_Inbound",'Scoring_Config'!$A:$A,'Scoring_Config'!$D:$D,"Yes")="Yes",_xlfn.XLOOKUP("Risky_Inbound",'Scoring_Config'!$A:$A,'Scoring_Config'!$C:$C,50),0),"False,0")</f>
        <v>0</v>
      </c>
      <c r="AK672" cm="1">
        <f t="array" ref="AK672">IF(FALSE,"True," &amp; IF(_xlfn.XLOOKUP("Risky_Outbound",'Scoring_Config'!$A:$A,'Scoring_Config'!$D:$D,"Yes")="Yes",_xlfn.XLOOKUP("Risky_Outbound",'Scoring_Config'!$A:$A,'Scoring_Config'!$C:$C,25),0),"False,0")</f>
        <v>0</v>
      </c>
      <c r="AL672" t="s">
        <v>6700</v>
      </c>
      <c r="AM672" cm="1">
        <f t="array" ref="AM67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72" t="s">
        <v>6697</v>
      </c>
      <c r="AO672" t="s">
        <v>6697</v>
      </c>
      <c r="AP672" t="s">
        <v>6697</v>
      </c>
      <c r="AQ672" cm="1">
        <f t="array" ref="AQ672">IF(FALSE,"True," &amp; IF(_xlfn.XLOOKUP("Service_IsAny",'Scoring_Config'!$A:$A,'Scoring_Config'!$D:$D,"Yes")="Yes",_xlfn.XLOOKUP("Service_IsAny",'Scoring_Config'!$A:$A,'Scoring_Config'!$C:$C,0),0),"False,0")</f>
        <v>0</v>
      </c>
      <c r="AR672">
        <v>0</v>
      </c>
      <c r="AS672" cm="1">
        <f t="array" ref="AS672">IF(FALSE,"True," &amp; IF(_xlfn.XLOOKUP("Service_RangeGt1000",'Scoring_Config'!$A:$A,'Scoring_Config'!$D:$D,"Yes")="Yes",_xlfn.XLOOKUP("Service_RangeGt1000",'Scoring_Config'!$A:$A,'Scoring_Config'!$C:$C,0),0),"False,0")</f>
        <v>0</v>
      </c>
      <c r="AT672" cm="1">
        <f t="array" ref="AT672">IF(FALSE,"True," &amp; IF(_xlfn.XLOOKUP("App_IsAny",'Scoring_Config'!$A:$A,'Scoring_Config'!$D:$D,"Yes")="Yes",_xlfn.XLOOKUP("App_IsAny",'Scoring_Config'!$A:$A,'Scoring_Config'!$C:$C,0),0),"False,0")</f>
        <v>0</v>
      </c>
      <c r="AU672">
        <v>0</v>
      </c>
      <c r="AV672" cm="1">
        <f t="array" ref="AV672">IF(FALSE,"True," &amp; IF(_xlfn.XLOOKUP("App_RangeGt1000",'Scoring_Config'!$A:$A,'Scoring_Config'!$D:$D,"Yes")="Yes",_xlfn.XLOOKUP("App_RangeGt1000",'Scoring_Config'!$A:$A,'Scoring_Config'!$C:$C,0),0),"False,0")</f>
        <v>0</v>
      </c>
      <c r="AW672" cm="1">
        <f t="array" ref="AW672">IF(FALSE,"True," &amp; IF(_xlfn.XLOOKUP("Action_IsDenyOrDrop",'Scoring_Config'!$A:$A,'Scoring_Config'!$D:$D,"Yes")="Yes",_xlfn.XLOOKUP("Action_IsDenyOrDrop",'Scoring_Config'!$A:$A,'Scoring_Config'!$C:$C,0),0),"False,0")</f>
        <v>0</v>
      </c>
      <c r="AX672" cm="1">
        <f t="array" ref="AX672">IF(LEFT(AW672,4)="True",0,(IF(LEFT(Y672,4)="True",IF(_xlfn.XLOOKUP("Src_IsAny",'Scoring_Config'!$A:$A,'Scoring_Config'!$D:$D,"Yes")="Yes",_xlfn.XLOOKUP("Src_IsAny",'Scoring_Config'!$A:$A,'Scoring_Config'!$C:$C,10),0),0)+IF(LEFT(Z672,4)="True",IF(_xlfn.XLOOKUP("Src_CIDR_Le_16",'Scoring_Config'!$A:$A,'Scoring_Config'!$D:$D,"Yes")="Yes",_xlfn.XLOOKUP("Src_CIDR_Le_16",'Scoring_Config'!$A:$A,'Scoring_Config'!$C:$C,10),0),0)+IF(LEFT(AA672,4)="True",IF(_xlfn.XLOOKUP("Src_CIDR_17_22",'Scoring_Config'!$A:$A,'Scoring_Config'!$D:$D,"Yes")="Yes",_xlfn.XLOOKUP("Src_CIDR_17_22",'Scoring_Config'!$A:$A,'Scoring_Config'!$C:$C,5),0),0)+IF(LEFT(AB672,4)="True",IF(_xlfn.XLOOKUP("Dst_IsAny",'Scoring_Config'!$A:$A,'Scoring_Config'!$D:$D,"Yes")="Yes",_xlfn.XLOOKUP("Dst_IsAny",'Scoring_Config'!$A:$A,'Scoring_Config'!$C:$C,10),0),0)+IF(LEFT(AC672,4)="True",IF(_xlfn.XLOOKUP("Dst_CIDR_Le_16",'Scoring_Config'!$A:$A,'Scoring_Config'!$D:$D,"Yes")="Yes",_xlfn.XLOOKUP("Dst_CIDR_Le_16",'Scoring_Config'!$A:$A,'Scoring_Config'!$C:$C,10),0),0)+IF(LEFT(AD672,4)="True",IF(_xlfn.XLOOKUP("Dst_CIDR_17_22",'Scoring_Config'!$A:$A,'Scoring_Config'!$D:$D,"Yes")="Yes",_xlfn.XLOOKUP("Dst_CIDR_17_22",'Scoring_Config'!$A:$A,'Scoring_Config'!$C:$C,5),0),0)+IF(LEFT(AE672,4)="True",IF(_xlfn.XLOOKUP("SrcZone_IsAny",'Scoring_Config'!$A:$A,'Scoring_Config'!$D:$D,"Yes")="Yes",_xlfn.XLOOKUP("SrcZone_IsAny",'Scoring_Config'!$A:$A,'Scoring_Config'!$C:$C,10),0),0)+IF(LEFT(AF672,4)="True",IF(_xlfn.XLOOKUP("DstZone_IsAny",'Scoring_Config'!$A:$A,'Scoring_Config'!$D:$D,"Yes")="Yes",_xlfn.XLOOKUP("DstZone_IsAny",'Scoring_Config'!$A:$A,'Scoring_Config'!$C:$C,10),0),0)+IF(LEFT(AG672,4)="True",IF(_xlfn.XLOOKUP("Service_Any_OR_RangeGt1000",'Scoring_Config'!$A:$A,'Scoring_Config'!$D:$D,"Yes")="Yes",_xlfn.XLOOKUP("Service_Any_OR_RangeGt1000",'Scoring_Config'!$A:$A,'Scoring_Config'!$C:$C,10),0),0)+IF(LEFT(AH672,4)="True",IF(_xlfn.XLOOKUP("App_Any_OR_RangeGt1000",'Scoring_Config'!$A:$A,'Scoring_Config'!$D:$D,"Yes")="Yes",_xlfn.XLOOKUP("App_Any_OR_RangeGt1000",'Scoring_Config'!$A:$A,'Scoring_Config'!$C:$C,10),0),0)+IF(LEFT(AI672,4)="True",IF(_xlfn.XLOOKUP("Service_Insecure_Match",'Scoring_Config'!$A:$A,'Scoring_Config'!$D:$D,"Yes")="Yes",_xlfn.XLOOKUP("Service_Insecure_Match",'Scoring_Config'!$A:$A,'Scoring_Config'!$C:$C,5),0),0)+IF(LEFT(AJ672,4)="True",IF(_xlfn.XLOOKUP("Risky_Inbound",'Scoring_Config'!$A:$A,'Scoring_Config'!$D:$D,"Yes")="Yes",_xlfn.XLOOKUP("Risky_Inbound",'Scoring_Config'!$A:$A,'Scoring_Config'!$C:$C,50),0),0)+IF(LEFT(AK672,4)="True",IF(_xlfn.XLOOKUP("Risky_Outbound",'Scoring_Config'!$A:$A,'Scoring_Config'!$D:$D,"Yes")="Yes",_xlfn.XLOOKUP("Risky_Outbound",'Scoring_Config'!$A:$A,'Scoring_Config'!$C:$C,25),0),0)+IF(LEFT(AZ672,4)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672,FIND(",",AL672)+1,100)),0)+IF(LEFT(AM672,4)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672,FIND(",",AN672)+1,100)),0)+IF(_xlfn.XLOOKUP("Profile_Scoring",'Scoring_Config'!$A:$A,'Scoring_Config'!$D:$D,"Yes")="Yes",VALUE(MID(AO672,FIND(",",AO672)+1,100)),0)+IF(_xlfn.XLOOKUP("Options_Scoring",'Scoring_Config'!$A:$A,'Scoring_Config'!$D:$D,"Yes")="Yes",VALUE(MID(AP672,FIND(",",AP672)+1,100)),0)))</f>
        <v>0</v>
      </c>
      <c r="AZ672" cm="1">
        <f t="array" ref="AZ672">IF(FALSE,"True," &amp; IF(_xlfn.XLOOKUP("Migrate_Insecure",'Scoring_Config'!$A:$A,'Scoring_Config'!$D:$D,"Yes")="Yes",_xlfn.XLOOKUP("Migrate_Insecure",'Scoring_Config'!$A:$A,'Scoring_Config'!$C:$C,10),0),"False,0")</f>
        <v>0</v>
      </c>
    </row>
    <row r="673" spans="1:52">
      <c r="A673" t="s">
        <v>1979</v>
      </c>
      <c r="B673" t="s">
        <v>2646</v>
      </c>
      <c r="C673" t="s">
        <v>3542</v>
      </c>
      <c r="D673" t="s">
        <v>3544</v>
      </c>
      <c r="E673" t="s">
        <v>3562</v>
      </c>
      <c r="F673" t="s">
        <v>3836</v>
      </c>
      <c r="G673" t="s">
        <v>391</v>
      </c>
      <c r="H673" t="s">
        <v>193</v>
      </c>
      <c r="I673" t="s">
        <v>3836</v>
      </c>
      <c r="J673" t="s">
        <v>391</v>
      </c>
      <c r="K673" t="s">
        <v>1865</v>
      </c>
      <c r="L673" t="s">
        <v>1325</v>
      </c>
      <c r="M673" t="s">
        <v>1973</v>
      </c>
      <c r="N673" t="s">
        <v>4315</v>
      </c>
      <c r="O673" t="s">
        <v>4319</v>
      </c>
      <c r="P673" t="s">
        <v>4321</v>
      </c>
      <c r="Q673" t="s">
        <v>4813</v>
      </c>
      <c r="R673" t="s">
        <v>5439</v>
      </c>
      <c r="S673" t="s">
        <v>4324</v>
      </c>
      <c r="T673" t="s">
        <v>5631</v>
      </c>
      <c r="U673" t="s">
        <v>6292</v>
      </c>
      <c r="Y673" cm="1">
        <f t="array" ref="Y673">IF(FALSE,"True," &amp; IF(_xlfn.XLOOKUP("Src_IsAny",'Scoring_Config'!$A:$A,'Scoring_Config'!$D:$D,"Yes")="Yes",_xlfn.XLOOKUP("Src_IsAny",'Scoring_Config'!$A:$A,'Scoring_Config'!$C:$C,10),0),"False,0")</f>
        <v>0</v>
      </c>
      <c r="Z673" cm="1">
        <f t="array" ref="Z673">IF(FALSE,"True," &amp; IF(_xlfn.XLOOKUP("Src_CIDR_Le_16",'Scoring_Config'!$A:$A,'Scoring_Config'!$D:$D,"Yes")="Yes",_xlfn.XLOOKUP("Src_CIDR_Le_16",'Scoring_Config'!$A:$A,'Scoring_Config'!$C:$C,10),0),"False,0")</f>
        <v>0</v>
      </c>
      <c r="AA673" cm="1">
        <f t="array" ref="AA673">IF(FALSE,"True," &amp; IF(_xlfn.XLOOKUP("Src_CIDR_17_22",'Scoring_Config'!$A:$A,'Scoring_Config'!$D:$D,"Yes")="Yes",_xlfn.XLOOKUP("Src_CIDR_17_22",'Scoring_Config'!$A:$A,'Scoring_Config'!$C:$C,5),0),"False,0")</f>
        <v>0</v>
      </c>
      <c r="AB673" cm="1">
        <f t="array" ref="AB673">IF(FALSE,"True," &amp; IF(_xlfn.XLOOKUP("Dst_IsAny",'Scoring_Config'!$A:$A,'Scoring_Config'!$D:$D,"Yes")="Yes",_xlfn.XLOOKUP("Dst_IsAny",'Scoring_Config'!$A:$A,'Scoring_Config'!$C:$C,10),0),"False,0")</f>
        <v>0</v>
      </c>
      <c r="AC673" cm="1">
        <f t="array" ref="AC673">IF(FALSE,"True," &amp; IF(_xlfn.XLOOKUP("Dst_CIDR_Le_16",'Scoring_Config'!$A:$A,'Scoring_Config'!$D:$D,"Yes")="Yes",_xlfn.XLOOKUP("Dst_CIDR_Le_16",'Scoring_Config'!$A:$A,'Scoring_Config'!$C:$C,10),0),"False,0")</f>
        <v>0</v>
      </c>
      <c r="AD673" cm="1">
        <f t="array" ref="AD673">IF(FALSE,"True," &amp; IF(_xlfn.XLOOKUP("Dst_CIDR_17_22",'Scoring_Config'!$A:$A,'Scoring_Config'!$D:$D,"Yes")="Yes",_xlfn.XLOOKUP("Dst_CIDR_17_22",'Scoring_Config'!$A:$A,'Scoring_Config'!$C:$C,5),0),"False,0")</f>
        <v>0</v>
      </c>
      <c r="AE673" cm="1">
        <f t="array" ref="AE673">IF(FALSE,"True," &amp; IF(_xlfn.XLOOKUP("SrcZone_IsAny",'Scoring_Config'!$A:$A,'Scoring_Config'!$D:$D,"Yes")="Yes",_xlfn.XLOOKUP("SrcZone_IsAny",'Scoring_Config'!$A:$A,'Scoring_Config'!$C:$C,10),0),"False,0")</f>
        <v>0</v>
      </c>
      <c r="AF673" cm="1">
        <f t="array" ref="AF673">IF(FALSE,"True," &amp; IF(_xlfn.XLOOKUP("DstZone_IsAny",'Scoring_Config'!$A:$A,'Scoring_Config'!$D:$D,"Yes")="Yes",_xlfn.XLOOKUP("DstZone_IsAny",'Scoring_Config'!$A:$A,'Scoring_Config'!$C:$C,10),0),"False,0")</f>
        <v>0</v>
      </c>
      <c r="AG673" cm="1">
        <f t="array" ref="AG67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73" cm="1">
        <f t="array" ref="AH673">IF(FALSE,"True," &amp; IF(_xlfn.XLOOKUP("App_Any_OR_RangeGt1000",'Scoring_Config'!$A:$A,'Scoring_Config'!$D:$D,"Yes")="Yes",_xlfn.XLOOKUP("App_Any_OR_RangeGt1000",'Scoring_Config'!$A:$A,'Scoring_Config'!$C:$C,10),0),"False,0")</f>
        <v>0</v>
      </c>
      <c r="AI673" cm="1">
        <f t="array" ref="AI673">IF(FALSE,"True," &amp; IF(_xlfn.XLOOKUP("Service_Insecure_Match",'Scoring_Config'!$A:$A,'Scoring_Config'!$D:$D,"Yes")="Yes",_xlfn.XLOOKUP("Service_Insecure_Match",'Scoring_Config'!$A:$A,'Scoring_Config'!$C:$C,5),0),"False,0")</f>
        <v>0</v>
      </c>
      <c r="AJ673" cm="1">
        <f t="array" ref="AJ673">IF(FALSE,"True," &amp; IF(_xlfn.XLOOKUP("Risky_Inbound",'Scoring_Config'!$A:$A,'Scoring_Config'!$D:$D,"Yes")="Yes",_xlfn.XLOOKUP("Risky_Inbound",'Scoring_Config'!$A:$A,'Scoring_Config'!$C:$C,50),0),"False,0")</f>
        <v>0</v>
      </c>
      <c r="AK673" cm="1">
        <f t="array" ref="AK673">IF(FALSE,"True," &amp; IF(_xlfn.XLOOKUP("Risky_Outbound",'Scoring_Config'!$A:$A,'Scoring_Config'!$D:$D,"Yes")="Yes",_xlfn.XLOOKUP("Risky_Outbound",'Scoring_Config'!$A:$A,'Scoring_Config'!$C:$C,25),0),"False,0")</f>
        <v>0</v>
      </c>
      <c r="AL673" t="s">
        <v>6700</v>
      </c>
      <c r="AM673" cm="1">
        <f t="array" ref="AM67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73" t="s">
        <v>6697</v>
      </c>
      <c r="AO673" t="s">
        <v>6697</v>
      </c>
      <c r="AP673" t="s">
        <v>6697</v>
      </c>
      <c r="AQ673" cm="1">
        <f t="array" ref="AQ673">IF(FALSE,"True," &amp; IF(_xlfn.XLOOKUP("Service_IsAny",'Scoring_Config'!$A:$A,'Scoring_Config'!$D:$D,"Yes")="Yes",_xlfn.XLOOKUP("Service_IsAny",'Scoring_Config'!$A:$A,'Scoring_Config'!$C:$C,0),0),"False,0")</f>
        <v>0</v>
      </c>
      <c r="AR673">
        <v>0</v>
      </c>
      <c r="AS673" cm="1">
        <f t="array" ref="AS673">IF(FALSE,"True," &amp; IF(_xlfn.XLOOKUP("Service_RangeGt1000",'Scoring_Config'!$A:$A,'Scoring_Config'!$D:$D,"Yes")="Yes",_xlfn.XLOOKUP("Service_RangeGt1000",'Scoring_Config'!$A:$A,'Scoring_Config'!$C:$C,0),0),"False,0")</f>
        <v>0</v>
      </c>
      <c r="AT673" cm="1">
        <f t="array" ref="AT673">IF(FALSE,"True," &amp; IF(_xlfn.XLOOKUP("App_IsAny",'Scoring_Config'!$A:$A,'Scoring_Config'!$D:$D,"Yes")="Yes",_xlfn.XLOOKUP("App_IsAny",'Scoring_Config'!$A:$A,'Scoring_Config'!$C:$C,0),0),"False,0")</f>
        <v>0</v>
      </c>
      <c r="AU673">
        <v>0</v>
      </c>
      <c r="AV673" cm="1">
        <f t="array" ref="AV673">IF(FALSE,"True," &amp; IF(_xlfn.XLOOKUP("App_RangeGt1000",'Scoring_Config'!$A:$A,'Scoring_Config'!$D:$D,"Yes")="Yes",_xlfn.XLOOKUP("App_RangeGt1000",'Scoring_Config'!$A:$A,'Scoring_Config'!$C:$C,0),0),"False,0")</f>
        <v>0</v>
      </c>
      <c r="AW673" cm="1">
        <f t="array" ref="AW673">IF(FALSE,"True," &amp; IF(_xlfn.XLOOKUP("Action_IsDenyOrDrop",'Scoring_Config'!$A:$A,'Scoring_Config'!$D:$D,"Yes")="Yes",_xlfn.XLOOKUP("Action_IsDenyOrDrop",'Scoring_Config'!$A:$A,'Scoring_Config'!$C:$C,0),0),"False,0")</f>
        <v>0</v>
      </c>
      <c r="AX673" cm="1">
        <f t="array" ref="AX673">IF(LEFT(AW673,4)="True",0,(IF(LEFT(Y673,4)="True",IF(_xlfn.XLOOKUP("Src_IsAny",'Scoring_Config'!$A:$A,'Scoring_Config'!$D:$D,"Yes")="Yes",_xlfn.XLOOKUP("Src_IsAny",'Scoring_Config'!$A:$A,'Scoring_Config'!$C:$C,10),0),0)+IF(LEFT(Z673,4)="True",IF(_xlfn.XLOOKUP("Src_CIDR_Le_16",'Scoring_Config'!$A:$A,'Scoring_Config'!$D:$D,"Yes")="Yes",_xlfn.XLOOKUP("Src_CIDR_Le_16",'Scoring_Config'!$A:$A,'Scoring_Config'!$C:$C,10),0),0)+IF(LEFT(AA673,4)="True",IF(_xlfn.XLOOKUP("Src_CIDR_17_22",'Scoring_Config'!$A:$A,'Scoring_Config'!$D:$D,"Yes")="Yes",_xlfn.XLOOKUP("Src_CIDR_17_22",'Scoring_Config'!$A:$A,'Scoring_Config'!$C:$C,5),0),0)+IF(LEFT(AB673,4)="True",IF(_xlfn.XLOOKUP("Dst_IsAny",'Scoring_Config'!$A:$A,'Scoring_Config'!$D:$D,"Yes")="Yes",_xlfn.XLOOKUP("Dst_IsAny",'Scoring_Config'!$A:$A,'Scoring_Config'!$C:$C,10),0),0)+IF(LEFT(AC673,4)="True",IF(_xlfn.XLOOKUP("Dst_CIDR_Le_16",'Scoring_Config'!$A:$A,'Scoring_Config'!$D:$D,"Yes")="Yes",_xlfn.XLOOKUP("Dst_CIDR_Le_16",'Scoring_Config'!$A:$A,'Scoring_Config'!$C:$C,10),0),0)+IF(LEFT(AD673,4)="True",IF(_xlfn.XLOOKUP("Dst_CIDR_17_22",'Scoring_Config'!$A:$A,'Scoring_Config'!$D:$D,"Yes")="Yes",_xlfn.XLOOKUP("Dst_CIDR_17_22",'Scoring_Config'!$A:$A,'Scoring_Config'!$C:$C,5),0),0)+IF(LEFT(AE673,4)="True",IF(_xlfn.XLOOKUP("SrcZone_IsAny",'Scoring_Config'!$A:$A,'Scoring_Config'!$D:$D,"Yes")="Yes",_xlfn.XLOOKUP("SrcZone_IsAny",'Scoring_Config'!$A:$A,'Scoring_Config'!$C:$C,10),0),0)+IF(LEFT(AF673,4)="True",IF(_xlfn.XLOOKUP("DstZone_IsAny",'Scoring_Config'!$A:$A,'Scoring_Config'!$D:$D,"Yes")="Yes",_xlfn.XLOOKUP("DstZone_IsAny",'Scoring_Config'!$A:$A,'Scoring_Config'!$C:$C,10),0),0)+IF(LEFT(AG673,4)="True",IF(_xlfn.XLOOKUP("Service_Any_OR_RangeGt1000",'Scoring_Config'!$A:$A,'Scoring_Config'!$D:$D,"Yes")="Yes",_xlfn.XLOOKUP("Service_Any_OR_RangeGt1000",'Scoring_Config'!$A:$A,'Scoring_Config'!$C:$C,10),0),0)+IF(LEFT(AH673,4)="True",IF(_xlfn.XLOOKUP("App_Any_OR_RangeGt1000",'Scoring_Config'!$A:$A,'Scoring_Config'!$D:$D,"Yes")="Yes",_xlfn.XLOOKUP("App_Any_OR_RangeGt1000",'Scoring_Config'!$A:$A,'Scoring_Config'!$C:$C,10),0),0)+IF(LEFT(AI673,4)="True",IF(_xlfn.XLOOKUP("Service_Insecure_Match",'Scoring_Config'!$A:$A,'Scoring_Config'!$D:$D,"Yes")="Yes",_xlfn.XLOOKUP("Service_Insecure_Match",'Scoring_Config'!$A:$A,'Scoring_Config'!$C:$C,5),0),0)+IF(LEFT(AJ673,4)="True",IF(_xlfn.XLOOKUP("Risky_Inbound",'Scoring_Config'!$A:$A,'Scoring_Config'!$D:$D,"Yes")="Yes",_xlfn.XLOOKUP("Risky_Inbound",'Scoring_Config'!$A:$A,'Scoring_Config'!$C:$C,50),0),0)+IF(LEFT(AK673,4)="True",IF(_xlfn.XLOOKUP("Risky_Outbound",'Scoring_Config'!$A:$A,'Scoring_Config'!$D:$D,"Yes")="Yes",_xlfn.XLOOKUP("Risky_Outbound",'Scoring_Config'!$A:$A,'Scoring_Config'!$C:$C,25),0),0)+IF(LEFT(AZ673,4)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673,FIND(",",AL673)+1,100)),0)+IF(LEFT(AM673,4)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673,FIND(",",AN673)+1,100)),0)+IF(_xlfn.XLOOKUP("Profile_Scoring",'Scoring_Config'!$A:$A,'Scoring_Config'!$D:$D,"Yes")="Yes",VALUE(MID(AO673,FIND(",",AO673)+1,100)),0)+IF(_xlfn.XLOOKUP("Options_Scoring",'Scoring_Config'!$A:$A,'Scoring_Config'!$D:$D,"Yes")="Yes",VALUE(MID(AP673,FIND(",",AP673)+1,100)),0)))</f>
        <v>0</v>
      </c>
      <c r="AZ673" cm="1">
        <f t="array" ref="AZ673">IF(FALSE,"True," &amp; IF(_xlfn.XLOOKUP("Migrate_Insecure",'Scoring_Config'!$A:$A,'Scoring_Config'!$D:$D,"Yes")="Yes",_xlfn.XLOOKUP("Migrate_Insecure",'Scoring_Config'!$A:$A,'Scoring_Config'!$C:$C,10),0),"False,0")</f>
        <v>0</v>
      </c>
    </row>
    <row r="674" spans="1:52">
      <c r="A674" t="s">
        <v>1979</v>
      </c>
      <c r="B674" t="s">
        <v>2647</v>
      </c>
      <c r="C674" t="s">
        <v>3542</v>
      </c>
      <c r="D674" t="s">
        <v>3545</v>
      </c>
      <c r="E674" t="s">
        <v>3563</v>
      </c>
      <c r="F674" t="s">
        <v>3837</v>
      </c>
      <c r="G674" t="s">
        <v>392</v>
      </c>
      <c r="H674" t="s">
        <v>174</v>
      </c>
      <c r="I674" t="s">
        <v>4190</v>
      </c>
      <c r="J674" t="s">
        <v>394</v>
      </c>
      <c r="K674" t="s">
        <v>1721</v>
      </c>
      <c r="L674" t="s">
        <v>1327</v>
      </c>
      <c r="M674" t="s">
        <v>1974</v>
      </c>
      <c r="N674" t="s">
        <v>4315</v>
      </c>
      <c r="O674" t="s">
        <v>4319</v>
      </c>
      <c r="P674" t="s">
        <v>4322</v>
      </c>
      <c r="Q674" t="s">
        <v>4814</v>
      </c>
      <c r="R674" t="s">
        <v>5440</v>
      </c>
      <c r="S674" t="s">
        <v>5440</v>
      </c>
      <c r="T674" t="s">
        <v>5726</v>
      </c>
      <c r="U674" t="s">
        <v>6290</v>
      </c>
      <c r="Y674" cm="1">
        <f t="array" ref="Y674">IF(FALSE,"True," &amp; IF(_xlfn.XLOOKUP("Src_IsAny",'Scoring_Config'!$A:$A,'Scoring_Config'!$D:$D,"Yes")="Yes",_xlfn.XLOOKUP("Src_IsAny",'Scoring_Config'!$A:$A,'Scoring_Config'!$C:$C,10),0),"False,0")</f>
        <v>0</v>
      </c>
      <c r="Z674" cm="1">
        <f t="array" ref="Z674">IF(FALSE,"True," &amp; IF(_xlfn.XLOOKUP("Src_CIDR_Le_16",'Scoring_Config'!$A:$A,'Scoring_Config'!$D:$D,"Yes")="Yes",_xlfn.XLOOKUP("Src_CIDR_Le_16",'Scoring_Config'!$A:$A,'Scoring_Config'!$C:$C,10),0),"False,0")</f>
        <v>0</v>
      </c>
      <c r="AA674" cm="1">
        <f t="array" ref="AA674">IF(FALSE,"True," &amp; IF(_xlfn.XLOOKUP("Src_CIDR_17_22",'Scoring_Config'!$A:$A,'Scoring_Config'!$D:$D,"Yes")="Yes",_xlfn.XLOOKUP("Src_CIDR_17_22",'Scoring_Config'!$A:$A,'Scoring_Config'!$C:$C,5),0),"False,0")</f>
        <v>0</v>
      </c>
      <c r="AB674" cm="1">
        <f t="array" ref="AB674">IF(FALSE,"True," &amp; IF(_xlfn.XLOOKUP("Dst_IsAny",'Scoring_Config'!$A:$A,'Scoring_Config'!$D:$D,"Yes")="Yes",_xlfn.XLOOKUP("Dst_IsAny",'Scoring_Config'!$A:$A,'Scoring_Config'!$C:$C,10),0),"False,0")</f>
        <v>0</v>
      </c>
      <c r="AC674" cm="1">
        <f t="array" ref="AC674">IF(FALSE,"True," &amp; IF(_xlfn.XLOOKUP("Dst_CIDR_Le_16",'Scoring_Config'!$A:$A,'Scoring_Config'!$D:$D,"Yes")="Yes",_xlfn.XLOOKUP("Dst_CIDR_Le_16",'Scoring_Config'!$A:$A,'Scoring_Config'!$C:$C,10),0),"False,0")</f>
        <v>0</v>
      </c>
      <c r="AD674" cm="1">
        <f t="array" ref="AD674">IF(FALSE,"True," &amp; IF(_xlfn.XLOOKUP("Dst_CIDR_17_22",'Scoring_Config'!$A:$A,'Scoring_Config'!$D:$D,"Yes")="Yes",_xlfn.XLOOKUP("Dst_CIDR_17_22",'Scoring_Config'!$A:$A,'Scoring_Config'!$C:$C,5),0),"False,0")</f>
        <v>0</v>
      </c>
      <c r="AE674" cm="1">
        <f t="array" ref="AE674">IF(FALSE,"True," &amp; IF(_xlfn.XLOOKUP("SrcZone_IsAny",'Scoring_Config'!$A:$A,'Scoring_Config'!$D:$D,"Yes")="Yes",_xlfn.XLOOKUP("SrcZone_IsAny",'Scoring_Config'!$A:$A,'Scoring_Config'!$C:$C,10),0),"False,0")</f>
        <v>0</v>
      </c>
      <c r="AF674" cm="1">
        <f t="array" ref="AF674">IF(FALSE,"True," &amp; IF(_xlfn.XLOOKUP("DstZone_IsAny",'Scoring_Config'!$A:$A,'Scoring_Config'!$D:$D,"Yes")="Yes",_xlfn.XLOOKUP("DstZone_IsAny",'Scoring_Config'!$A:$A,'Scoring_Config'!$C:$C,10),0),"False,0")</f>
        <v>0</v>
      </c>
      <c r="AG674" cm="1">
        <f t="array" ref="AG67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74" cm="1">
        <f t="array" ref="AH674">IF(FALSE,"True," &amp; IF(_xlfn.XLOOKUP("App_Any_OR_RangeGt1000",'Scoring_Config'!$A:$A,'Scoring_Config'!$D:$D,"Yes")="Yes",_xlfn.XLOOKUP("App_Any_OR_RangeGt1000",'Scoring_Config'!$A:$A,'Scoring_Config'!$C:$C,10),0),"False,0")</f>
        <v>0</v>
      </c>
      <c r="AI674" cm="1">
        <f t="array" ref="AI674">IF(FALSE,"True," &amp; IF(_xlfn.XLOOKUP("Service_Insecure_Match",'Scoring_Config'!$A:$A,'Scoring_Config'!$D:$D,"Yes")="Yes",_xlfn.XLOOKUP("Service_Insecure_Match",'Scoring_Config'!$A:$A,'Scoring_Config'!$C:$C,5),0),"False,0")</f>
        <v>0</v>
      </c>
      <c r="AJ674" cm="1">
        <f t="array" ref="AJ674">IF(FALSE,"True," &amp; IF(_xlfn.XLOOKUP("Risky_Inbound",'Scoring_Config'!$A:$A,'Scoring_Config'!$D:$D,"Yes")="Yes",_xlfn.XLOOKUP("Risky_Inbound",'Scoring_Config'!$A:$A,'Scoring_Config'!$C:$C,50),0),"False,0")</f>
        <v>0</v>
      </c>
      <c r="AK674" cm="1">
        <f t="array" ref="AK674">IF(FALSE,"True," &amp; IF(_xlfn.XLOOKUP("Risky_Outbound",'Scoring_Config'!$A:$A,'Scoring_Config'!$D:$D,"Yes")="Yes",_xlfn.XLOOKUP("Risky_Outbound",'Scoring_Config'!$A:$A,'Scoring_Config'!$C:$C,25),0),"False,0")</f>
        <v>0</v>
      </c>
      <c r="AL674" t="s">
        <v>6697</v>
      </c>
      <c r="AM674" cm="1">
        <f t="array" ref="AM67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74" t="s">
        <v>6697</v>
      </c>
      <c r="AO674" t="s">
        <v>6697</v>
      </c>
      <c r="AP674" t="s">
        <v>6697</v>
      </c>
      <c r="AQ674" cm="1">
        <f t="array" ref="AQ674">IF(FALSE,"True," &amp; IF(_xlfn.XLOOKUP("Service_IsAny",'Scoring_Config'!$A:$A,'Scoring_Config'!$D:$D,"Yes")="Yes",_xlfn.XLOOKUP("Service_IsAny",'Scoring_Config'!$A:$A,'Scoring_Config'!$C:$C,0),0),"False,0")</f>
        <v>0</v>
      </c>
      <c r="AR674">
        <v>0</v>
      </c>
      <c r="AS674" cm="1">
        <f t="array" ref="AS674">IF(FALSE,"True," &amp; IF(_xlfn.XLOOKUP("Service_RangeGt1000",'Scoring_Config'!$A:$A,'Scoring_Config'!$D:$D,"Yes")="Yes",_xlfn.XLOOKUP("Service_RangeGt1000",'Scoring_Config'!$A:$A,'Scoring_Config'!$C:$C,0),0),"False,0")</f>
        <v>0</v>
      </c>
      <c r="AT674" cm="1">
        <f t="array" ref="AT674">IF(FALSE,"True," &amp; IF(_xlfn.XLOOKUP("App_IsAny",'Scoring_Config'!$A:$A,'Scoring_Config'!$D:$D,"Yes")="Yes",_xlfn.XLOOKUP("App_IsAny",'Scoring_Config'!$A:$A,'Scoring_Config'!$C:$C,0),0),"False,0")</f>
        <v>0</v>
      </c>
      <c r="AU674">
        <v>2</v>
      </c>
      <c r="AV674" cm="1">
        <f t="array" ref="AV674">IF(FALSE,"True," &amp; IF(_xlfn.XLOOKUP("App_RangeGt1000",'Scoring_Config'!$A:$A,'Scoring_Config'!$D:$D,"Yes")="Yes",_xlfn.XLOOKUP("App_RangeGt1000",'Scoring_Config'!$A:$A,'Scoring_Config'!$C:$C,0),0),"False,0")</f>
        <v>0</v>
      </c>
      <c r="AW674" cm="1">
        <f t="array" ref="AW674">IF(FALSE,"True," &amp; IF(_xlfn.XLOOKUP("Action_IsDenyOrDrop",'Scoring_Config'!$A:$A,'Scoring_Config'!$D:$D,"Yes")="Yes",_xlfn.XLOOKUP("Action_IsDenyOrDrop",'Scoring_Config'!$A:$A,'Scoring_Config'!$C:$C,0),0),"False,0")</f>
        <v>0</v>
      </c>
      <c r="AX674" cm="1">
        <f t="array" ref="AX674">IF(LEFT(AW674,4)="True",0,(IF(LEFT(Y674,4)="True",IF(_xlfn.XLOOKUP("Src_IsAny",'Scoring_Config'!$A:$A,'Scoring_Config'!$D:$D,"Yes")="Yes",_xlfn.XLOOKUP("Src_IsAny",'Scoring_Config'!$A:$A,'Scoring_Config'!$C:$C,10),0),0)+IF(LEFT(Z674,4)="True",IF(_xlfn.XLOOKUP("Src_CIDR_Le_16",'Scoring_Config'!$A:$A,'Scoring_Config'!$D:$D,"Yes")="Yes",_xlfn.XLOOKUP("Src_CIDR_Le_16",'Scoring_Config'!$A:$A,'Scoring_Config'!$C:$C,10),0),0)+IF(LEFT(AA674,4)="True",IF(_xlfn.XLOOKUP("Src_CIDR_17_22",'Scoring_Config'!$A:$A,'Scoring_Config'!$D:$D,"Yes")="Yes",_xlfn.XLOOKUP("Src_CIDR_17_22",'Scoring_Config'!$A:$A,'Scoring_Config'!$C:$C,5),0),0)+IF(LEFT(AB674,4)="True",IF(_xlfn.XLOOKUP("Dst_IsAny",'Scoring_Config'!$A:$A,'Scoring_Config'!$D:$D,"Yes")="Yes",_xlfn.XLOOKUP("Dst_IsAny",'Scoring_Config'!$A:$A,'Scoring_Config'!$C:$C,10),0),0)+IF(LEFT(AC674,4)="True",IF(_xlfn.XLOOKUP("Dst_CIDR_Le_16",'Scoring_Config'!$A:$A,'Scoring_Config'!$D:$D,"Yes")="Yes",_xlfn.XLOOKUP("Dst_CIDR_Le_16",'Scoring_Config'!$A:$A,'Scoring_Config'!$C:$C,10),0),0)+IF(LEFT(AD674,4)="True",IF(_xlfn.XLOOKUP("Dst_CIDR_17_22",'Scoring_Config'!$A:$A,'Scoring_Config'!$D:$D,"Yes")="Yes",_xlfn.XLOOKUP("Dst_CIDR_17_22",'Scoring_Config'!$A:$A,'Scoring_Config'!$C:$C,5),0),0)+IF(LEFT(AE674,4)="True",IF(_xlfn.XLOOKUP("SrcZone_IsAny",'Scoring_Config'!$A:$A,'Scoring_Config'!$D:$D,"Yes")="Yes",_xlfn.XLOOKUP("SrcZone_IsAny",'Scoring_Config'!$A:$A,'Scoring_Config'!$C:$C,10),0),0)+IF(LEFT(AF674,4)="True",IF(_xlfn.XLOOKUP("DstZone_IsAny",'Scoring_Config'!$A:$A,'Scoring_Config'!$D:$D,"Yes")="Yes",_xlfn.XLOOKUP("DstZone_IsAny",'Scoring_Config'!$A:$A,'Scoring_Config'!$C:$C,10),0),0)+IF(LEFT(AG674,4)="True",IF(_xlfn.XLOOKUP("Service_Any_OR_RangeGt1000",'Scoring_Config'!$A:$A,'Scoring_Config'!$D:$D,"Yes")="Yes",_xlfn.XLOOKUP("Service_Any_OR_RangeGt1000",'Scoring_Config'!$A:$A,'Scoring_Config'!$C:$C,10),0),0)+IF(LEFT(AH674,4)="True",IF(_xlfn.XLOOKUP("App_Any_OR_RangeGt1000",'Scoring_Config'!$A:$A,'Scoring_Config'!$D:$D,"Yes")="Yes",_xlfn.XLOOKUP("App_Any_OR_RangeGt1000",'Scoring_Config'!$A:$A,'Scoring_Config'!$C:$C,10),0),0)+IF(LEFT(AI674,4)="True",IF(_xlfn.XLOOKUP("Service_Insecure_Match",'Scoring_Config'!$A:$A,'Scoring_Config'!$D:$D,"Yes")="Yes",_xlfn.XLOOKUP("Service_Insecure_Match",'Scoring_Config'!$A:$A,'Scoring_Config'!$C:$C,5),0),0)+IF(LEFT(AJ674,4)="True",IF(_xlfn.XLOOKUP("Risky_Inbound",'Scoring_Config'!$A:$A,'Scoring_Config'!$D:$D,"Yes")="Yes",_xlfn.XLOOKUP("Risky_Inbound",'Scoring_Config'!$A:$A,'Scoring_Config'!$C:$C,50),0),0)+IF(LEFT(AK674,4)="True",IF(_xlfn.XLOOKUP("Risky_Outbound",'Scoring_Config'!$A:$A,'Scoring_Config'!$D:$D,"Yes")="Yes",_xlfn.XLOOKUP("Risky_Outbound",'Scoring_Config'!$A:$A,'Scoring_Config'!$C:$C,25),0),0)+IF(LEFT(AZ674,4)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674,FIND(",",AL674)+1,100)),0)+IF(LEFT(AM674,4)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674,FIND(",",AN674)+1,100)),0)+IF(_xlfn.XLOOKUP("Profile_Scoring",'Scoring_Config'!$A:$A,'Scoring_Config'!$D:$D,"Yes")="Yes",VALUE(MID(AO674,FIND(",",AO674)+1,100)),0)+IF(_xlfn.XLOOKUP("Options_Scoring",'Scoring_Config'!$A:$A,'Scoring_Config'!$D:$D,"Yes")="Yes",VALUE(MID(AP674,FIND(",",AP674)+1,100)),0)))</f>
        <v>0</v>
      </c>
      <c r="AZ674" cm="1">
        <f t="array" ref="AZ674">IF(FALSE,"True," &amp; IF(_xlfn.XLOOKUP("Migrate_Insecure",'Scoring_Config'!$A:$A,'Scoring_Config'!$D:$D,"Yes")="Yes",_xlfn.XLOOKUP("Migrate_Insecure",'Scoring_Config'!$A:$A,'Scoring_Config'!$C:$C,10),0),"False,0")</f>
        <v>0</v>
      </c>
    </row>
    <row r="675" spans="1:52">
      <c r="A675" t="s">
        <v>1979</v>
      </c>
      <c r="B675" t="s">
        <v>2648</v>
      </c>
      <c r="C675" t="s">
        <v>3542</v>
      </c>
      <c r="D675" t="s">
        <v>3544</v>
      </c>
      <c r="E675" t="s">
        <v>3562</v>
      </c>
      <c r="F675" t="s">
        <v>3838</v>
      </c>
      <c r="G675" t="s">
        <v>393</v>
      </c>
      <c r="H675" t="s">
        <v>193</v>
      </c>
      <c r="I675" t="s">
        <v>4191</v>
      </c>
      <c r="J675" t="s">
        <v>391</v>
      </c>
      <c r="K675" t="s">
        <v>1865</v>
      </c>
      <c r="L675" t="s">
        <v>1325</v>
      </c>
      <c r="M675" t="s">
        <v>1973</v>
      </c>
      <c r="N675" t="s">
        <v>4315</v>
      </c>
      <c r="O675" t="s">
        <v>4319</v>
      </c>
      <c r="P675" t="s">
        <v>4323</v>
      </c>
      <c r="Q675" t="s">
        <v>4813</v>
      </c>
      <c r="R675" t="s">
        <v>5439</v>
      </c>
      <c r="S675" t="s">
        <v>4324</v>
      </c>
      <c r="T675" t="s">
        <v>5631</v>
      </c>
      <c r="U675" t="s">
        <v>6290</v>
      </c>
      <c r="Y675" cm="1">
        <f t="array" ref="Y675">IF(FALSE,"True," &amp; IF(_xlfn.XLOOKUP("Src_IsAny",'Scoring_Config'!$A:$A,'Scoring_Config'!$D:$D,"Yes")="Yes",_xlfn.XLOOKUP("Src_IsAny",'Scoring_Config'!$A:$A,'Scoring_Config'!$C:$C,10),0),"False,0")</f>
        <v>0</v>
      </c>
      <c r="Z675" cm="1">
        <f t="array" ref="Z675">IF(FALSE,"True," &amp; IF(_xlfn.XLOOKUP("Src_CIDR_Le_16",'Scoring_Config'!$A:$A,'Scoring_Config'!$D:$D,"Yes")="Yes",_xlfn.XLOOKUP("Src_CIDR_Le_16",'Scoring_Config'!$A:$A,'Scoring_Config'!$C:$C,10),0),"False,0")</f>
        <v>0</v>
      </c>
      <c r="AA675" cm="1">
        <f t="array" ref="AA675">IF(FALSE,"True," &amp; IF(_xlfn.XLOOKUP("Src_CIDR_17_22",'Scoring_Config'!$A:$A,'Scoring_Config'!$D:$D,"Yes")="Yes",_xlfn.XLOOKUP("Src_CIDR_17_22",'Scoring_Config'!$A:$A,'Scoring_Config'!$C:$C,5),0),"False,0")</f>
        <v>0</v>
      </c>
      <c r="AB675" cm="1">
        <f t="array" ref="AB675">IF(FALSE,"True," &amp; IF(_xlfn.XLOOKUP("Dst_IsAny",'Scoring_Config'!$A:$A,'Scoring_Config'!$D:$D,"Yes")="Yes",_xlfn.XLOOKUP("Dst_IsAny",'Scoring_Config'!$A:$A,'Scoring_Config'!$C:$C,10),0),"False,0")</f>
        <v>0</v>
      </c>
      <c r="AC675" cm="1">
        <f t="array" ref="AC675">IF(FALSE,"True," &amp; IF(_xlfn.XLOOKUP("Dst_CIDR_Le_16",'Scoring_Config'!$A:$A,'Scoring_Config'!$D:$D,"Yes")="Yes",_xlfn.XLOOKUP("Dst_CIDR_Le_16",'Scoring_Config'!$A:$A,'Scoring_Config'!$C:$C,10),0),"False,0")</f>
        <v>0</v>
      </c>
      <c r="AD675" cm="1">
        <f t="array" ref="AD675">IF(FALSE,"True," &amp; IF(_xlfn.XLOOKUP("Dst_CIDR_17_22",'Scoring_Config'!$A:$A,'Scoring_Config'!$D:$D,"Yes")="Yes",_xlfn.XLOOKUP("Dst_CIDR_17_22",'Scoring_Config'!$A:$A,'Scoring_Config'!$C:$C,5),0),"False,0")</f>
        <v>0</v>
      </c>
      <c r="AE675" cm="1">
        <f t="array" ref="AE675">IF(FALSE,"True," &amp; IF(_xlfn.XLOOKUP("SrcZone_IsAny",'Scoring_Config'!$A:$A,'Scoring_Config'!$D:$D,"Yes")="Yes",_xlfn.XLOOKUP("SrcZone_IsAny",'Scoring_Config'!$A:$A,'Scoring_Config'!$C:$C,10),0),"False,0")</f>
        <v>0</v>
      </c>
      <c r="AF675" cm="1">
        <f t="array" ref="AF675">IF(FALSE,"True," &amp; IF(_xlfn.XLOOKUP("DstZone_IsAny",'Scoring_Config'!$A:$A,'Scoring_Config'!$D:$D,"Yes")="Yes",_xlfn.XLOOKUP("DstZone_IsAny",'Scoring_Config'!$A:$A,'Scoring_Config'!$C:$C,10),0),"False,0")</f>
        <v>0</v>
      </c>
      <c r="AG675" cm="1">
        <f t="array" ref="AG67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75" cm="1">
        <f t="array" ref="AH675">IF(FALSE,"True," &amp; IF(_xlfn.XLOOKUP("App_Any_OR_RangeGt1000",'Scoring_Config'!$A:$A,'Scoring_Config'!$D:$D,"Yes")="Yes",_xlfn.XLOOKUP("App_Any_OR_RangeGt1000",'Scoring_Config'!$A:$A,'Scoring_Config'!$C:$C,10),0),"False,0")</f>
        <v>0</v>
      </c>
      <c r="AI675" cm="1">
        <f t="array" ref="AI675">IF(FALSE,"True," &amp; IF(_xlfn.XLOOKUP("Service_Insecure_Match",'Scoring_Config'!$A:$A,'Scoring_Config'!$D:$D,"Yes")="Yes",_xlfn.XLOOKUP("Service_Insecure_Match",'Scoring_Config'!$A:$A,'Scoring_Config'!$C:$C,5),0),"False,0")</f>
        <v>0</v>
      </c>
      <c r="AJ675" cm="1">
        <f t="array" ref="AJ675">IF(FALSE,"True," &amp; IF(_xlfn.XLOOKUP("Risky_Inbound",'Scoring_Config'!$A:$A,'Scoring_Config'!$D:$D,"Yes")="Yes",_xlfn.XLOOKUP("Risky_Inbound",'Scoring_Config'!$A:$A,'Scoring_Config'!$C:$C,50),0),"False,0")</f>
        <v>0</v>
      </c>
      <c r="AK675" cm="1">
        <f t="array" ref="AK675">IF(FALSE,"True," &amp; IF(_xlfn.XLOOKUP("Risky_Outbound",'Scoring_Config'!$A:$A,'Scoring_Config'!$D:$D,"Yes")="Yes",_xlfn.XLOOKUP("Risky_Outbound",'Scoring_Config'!$A:$A,'Scoring_Config'!$C:$C,25),0),"False,0")</f>
        <v>0</v>
      </c>
      <c r="AL675" t="s">
        <v>6699</v>
      </c>
      <c r="AM675" cm="1">
        <f t="array" ref="AM67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75" t="s">
        <v>6697</v>
      </c>
      <c r="AO675" t="s">
        <v>6697</v>
      </c>
      <c r="AP675" t="s">
        <v>6697</v>
      </c>
      <c r="AQ675" cm="1">
        <f t="array" ref="AQ675">IF(FALSE,"True," &amp; IF(_xlfn.XLOOKUP("Service_IsAny",'Scoring_Config'!$A:$A,'Scoring_Config'!$D:$D,"Yes")="Yes",_xlfn.XLOOKUP("Service_IsAny",'Scoring_Config'!$A:$A,'Scoring_Config'!$C:$C,0),0),"False,0")</f>
        <v>0</v>
      </c>
      <c r="AR675">
        <v>0</v>
      </c>
      <c r="AS675" cm="1">
        <f t="array" ref="AS675">IF(FALSE,"True," &amp; IF(_xlfn.XLOOKUP("Service_RangeGt1000",'Scoring_Config'!$A:$A,'Scoring_Config'!$D:$D,"Yes")="Yes",_xlfn.XLOOKUP("Service_RangeGt1000",'Scoring_Config'!$A:$A,'Scoring_Config'!$C:$C,0),0),"False,0")</f>
        <v>0</v>
      </c>
      <c r="AT675" cm="1">
        <f t="array" ref="AT675">IF(FALSE,"True," &amp; IF(_xlfn.XLOOKUP("App_IsAny",'Scoring_Config'!$A:$A,'Scoring_Config'!$D:$D,"Yes")="Yes",_xlfn.XLOOKUP("App_IsAny",'Scoring_Config'!$A:$A,'Scoring_Config'!$C:$C,0),0),"False,0")</f>
        <v>0</v>
      </c>
      <c r="AU675">
        <v>0</v>
      </c>
      <c r="AV675" cm="1">
        <f t="array" ref="AV675">IF(FALSE,"True," &amp; IF(_xlfn.XLOOKUP("App_RangeGt1000",'Scoring_Config'!$A:$A,'Scoring_Config'!$D:$D,"Yes")="Yes",_xlfn.XLOOKUP("App_RangeGt1000",'Scoring_Config'!$A:$A,'Scoring_Config'!$C:$C,0),0),"False,0")</f>
        <v>0</v>
      </c>
      <c r="AW675" cm="1">
        <f t="array" ref="AW675">IF(FALSE,"True," &amp; IF(_xlfn.XLOOKUP("Action_IsDenyOrDrop",'Scoring_Config'!$A:$A,'Scoring_Config'!$D:$D,"Yes")="Yes",_xlfn.XLOOKUP("Action_IsDenyOrDrop",'Scoring_Config'!$A:$A,'Scoring_Config'!$C:$C,0),0),"False,0")</f>
        <v>0</v>
      </c>
      <c r="AX675" cm="1">
        <f t="array" ref="AX675">IF(LEFT(AW675,4)="True",0,(IF(LEFT(Y675,4)="True",IF(_xlfn.XLOOKUP("Src_IsAny",'Scoring_Config'!$A:$A,'Scoring_Config'!$D:$D,"Yes")="Yes",_xlfn.XLOOKUP("Src_IsAny",'Scoring_Config'!$A:$A,'Scoring_Config'!$C:$C,10),0),0)+IF(LEFT(Z675,4)="True",IF(_xlfn.XLOOKUP("Src_CIDR_Le_16",'Scoring_Config'!$A:$A,'Scoring_Config'!$D:$D,"Yes")="Yes",_xlfn.XLOOKUP("Src_CIDR_Le_16",'Scoring_Config'!$A:$A,'Scoring_Config'!$C:$C,10),0),0)+IF(LEFT(AA675,4)="True",IF(_xlfn.XLOOKUP("Src_CIDR_17_22",'Scoring_Config'!$A:$A,'Scoring_Config'!$D:$D,"Yes")="Yes",_xlfn.XLOOKUP("Src_CIDR_17_22",'Scoring_Config'!$A:$A,'Scoring_Config'!$C:$C,5),0),0)+IF(LEFT(AB675,4)="True",IF(_xlfn.XLOOKUP("Dst_IsAny",'Scoring_Config'!$A:$A,'Scoring_Config'!$D:$D,"Yes")="Yes",_xlfn.XLOOKUP("Dst_IsAny",'Scoring_Config'!$A:$A,'Scoring_Config'!$C:$C,10),0),0)+IF(LEFT(AC675,4)="True",IF(_xlfn.XLOOKUP("Dst_CIDR_Le_16",'Scoring_Config'!$A:$A,'Scoring_Config'!$D:$D,"Yes")="Yes",_xlfn.XLOOKUP("Dst_CIDR_Le_16",'Scoring_Config'!$A:$A,'Scoring_Config'!$C:$C,10),0),0)+IF(LEFT(AD675,4)="True",IF(_xlfn.XLOOKUP("Dst_CIDR_17_22",'Scoring_Config'!$A:$A,'Scoring_Config'!$D:$D,"Yes")="Yes",_xlfn.XLOOKUP("Dst_CIDR_17_22",'Scoring_Config'!$A:$A,'Scoring_Config'!$C:$C,5),0),0)+IF(LEFT(AE675,4)="True",IF(_xlfn.XLOOKUP("SrcZone_IsAny",'Scoring_Config'!$A:$A,'Scoring_Config'!$D:$D,"Yes")="Yes",_xlfn.XLOOKUP("SrcZone_IsAny",'Scoring_Config'!$A:$A,'Scoring_Config'!$C:$C,10),0),0)+IF(LEFT(AF675,4)="True",IF(_xlfn.XLOOKUP("DstZone_IsAny",'Scoring_Config'!$A:$A,'Scoring_Config'!$D:$D,"Yes")="Yes",_xlfn.XLOOKUP("DstZone_IsAny",'Scoring_Config'!$A:$A,'Scoring_Config'!$C:$C,10),0),0)+IF(LEFT(AG675,4)="True",IF(_xlfn.XLOOKUP("Service_Any_OR_RangeGt1000",'Scoring_Config'!$A:$A,'Scoring_Config'!$D:$D,"Yes")="Yes",_xlfn.XLOOKUP("Service_Any_OR_RangeGt1000",'Scoring_Config'!$A:$A,'Scoring_Config'!$C:$C,10),0),0)+IF(LEFT(AH675,4)="True",IF(_xlfn.XLOOKUP("App_Any_OR_RangeGt1000",'Scoring_Config'!$A:$A,'Scoring_Config'!$D:$D,"Yes")="Yes",_xlfn.XLOOKUP("App_Any_OR_RangeGt1000",'Scoring_Config'!$A:$A,'Scoring_Config'!$C:$C,10),0),0)+IF(LEFT(AI675,4)="True",IF(_xlfn.XLOOKUP("Service_Insecure_Match",'Scoring_Config'!$A:$A,'Scoring_Config'!$D:$D,"Yes")="Yes",_xlfn.XLOOKUP("Service_Insecure_Match",'Scoring_Config'!$A:$A,'Scoring_Config'!$C:$C,5),0),0)+IF(LEFT(AJ675,4)="True",IF(_xlfn.XLOOKUP("Risky_Inbound",'Scoring_Config'!$A:$A,'Scoring_Config'!$D:$D,"Yes")="Yes",_xlfn.XLOOKUP("Risky_Inbound",'Scoring_Config'!$A:$A,'Scoring_Config'!$C:$C,50),0),0)+IF(LEFT(AK675,4)="True",IF(_xlfn.XLOOKUP("Risky_Outbound",'Scoring_Config'!$A:$A,'Scoring_Config'!$D:$D,"Yes")="Yes",_xlfn.XLOOKUP("Risky_Outbound",'Scoring_Config'!$A:$A,'Scoring_Config'!$C:$C,25),0),0)+IF(LEFT(AZ675,4)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675,FIND(",",AL675)+1,100)),0)+IF(LEFT(AM675,4)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675,FIND(",",AN675)+1,100)),0)+IF(_xlfn.XLOOKUP("Profile_Scoring",'Scoring_Config'!$A:$A,'Scoring_Config'!$D:$D,"Yes")="Yes",VALUE(MID(AO675,FIND(",",AO675)+1,100)),0)+IF(_xlfn.XLOOKUP("Options_Scoring",'Scoring_Config'!$A:$A,'Scoring_Config'!$D:$D,"Yes")="Yes",VALUE(MID(AP675,FIND(",",AP675)+1,100)),0)))</f>
        <v>0</v>
      </c>
      <c r="AZ675" cm="1">
        <f t="array" ref="AZ675">IF(FALSE,"True," &amp; IF(_xlfn.XLOOKUP("Migrate_Insecure",'Scoring_Config'!$A:$A,'Scoring_Config'!$D:$D,"Yes")="Yes",_xlfn.XLOOKUP("Migrate_Insecure",'Scoring_Config'!$A:$A,'Scoring_Config'!$C:$C,10),0),"False,0")</f>
        <v>0</v>
      </c>
    </row>
    <row r="676" spans="1:52">
      <c r="A676" t="s">
        <v>1979</v>
      </c>
      <c r="B676" t="s">
        <v>2649</v>
      </c>
      <c r="C676" t="s">
        <v>3542</v>
      </c>
      <c r="D676" t="s">
        <v>3545</v>
      </c>
      <c r="E676" t="s">
        <v>3563</v>
      </c>
      <c r="F676" t="s">
        <v>3839</v>
      </c>
      <c r="G676" t="s">
        <v>394</v>
      </c>
      <c r="H676" t="s">
        <v>174</v>
      </c>
      <c r="I676" t="s">
        <v>3839</v>
      </c>
      <c r="J676" t="s">
        <v>394</v>
      </c>
      <c r="K676" t="s">
        <v>1721</v>
      </c>
      <c r="L676" t="s">
        <v>1327</v>
      </c>
      <c r="M676" t="s">
        <v>1974</v>
      </c>
      <c r="N676" t="s">
        <v>4315</v>
      </c>
      <c r="O676" t="s">
        <v>4319</v>
      </c>
      <c r="P676" t="s">
        <v>4322</v>
      </c>
      <c r="Q676" t="s">
        <v>4814</v>
      </c>
      <c r="R676" t="s">
        <v>5440</v>
      </c>
      <c r="S676" t="s">
        <v>5440</v>
      </c>
      <c r="T676" t="s">
        <v>5726</v>
      </c>
      <c r="U676" t="s">
        <v>6290</v>
      </c>
      <c r="Y676" cm="1">
        <f t="array" ref="Y676">IF(FALSE,"True," &amp; IF(_xlfn.XLOOKUP("Src_IsAny",'Scoring_Config'!$A:$A,'Scoring_Config'!$D:$D,"Yes")="Yes",_xlfn.XLOOKUP("Src_IsAny",'Scoring_Config'!$A:$A,'Scoring_Config'!$C:$C,10),0),"False,0")</f>
        <v>0</v>
      </c>
      <c r="Z676" cm="1">
        <f t="array" ref="Z676">IF(FALSE,"True," &amp; IF(_xlfn.XLOOKUP("Src_CIDR_Le_16",'Scoring_Config'!$A:$A,'Scoring_Config'!$D:$D,"Yes")="Yes",_xlfn.XLOOKUP("Src_CIDR_Le_16",'Scoring_Config'!$A:$A,'Scoring_Config'!$C:$C,10),0),"False,0")</f>
        <v>0</v>
      </c>
      <c r="AA676" cm="1">
        <f t="array" ref="AA676">IF(FALSE,"True," &amp; IF(_xlfn.XLOOKUP("Src_CIDR_17_22",'Scoring_Config'!$A:$A,'Scoring_Config'!$D:$D,"Yes")="Yes",_xlfn.XLOOKUP("Src_CIDR_17_22",'Scoring_Config'!$A:$A,'Scoring_Config'!$C:$C,5),0),"False,0")</f>
        <v>0</v>
      </c>
      <c r="AB676" cm="1">
        <f t="array" ref="AB676">IF(FALSE,"True," &amp; IF(_xlfn.XLOOKUP("Dst_IsAny",'Scoring_Config'!$A:$A,'Scoring_Config'!$D:$D,"Yes")="Yes",_xlfn.XLOOKUP("Dst_IsAny",'Scoring_Config'!$A:$A,'Scoring_Config'!$C:$C,10),0),"False,0")</f>
        <v>0</v>
      </c>
      <c r="AC676" cm="1">
        <f t="array" ref="AC676">IF(FALSE,"True," &amp; IF(_xlfn.XLOOKUP("Dst_CIDR_Le_16",'Scoring_Config'!$A:$A,'Scoring_Config'!$D:$D,"Yes")="Yes",_xlfn.XLOOKUP("Dst_CIDR_Le_16",'Scoring_Config'!$A:$A,'Scoring_Config'!$C:$C,10),0),"False,0")</f>
        <v>0</v>
      </c>
      <c r="AD676" cm="1">
        <f t="array" ref="AD676">IF(FALSE,"True," &amp; IF(_xlfn.XLOOKUP("Dst_CIDR_17_22",'Scoring_Config'!$A:$A,'Scoring_Config'!$D:$D,"Yes")="Yes",_xlfn.XLOOKUP("Dst_CIDR_17_22",'Scoring_Config'!$A:$A,'Scoring_Config'!$C:$C,5),0),"False,0")</f>
        <v>0</v>
      </c>
      <c r="AE676" cm="1">
        <f t="array" ref="AE676">IF(FALSE,"True," &amp; IF(_xlfn.XLOOKUP("SrcZone_IsAny",'Scoring_Config'!$A:$A,'Scoring_Config'!$D:$D,"Yes")="Yes",_xlfn.XLOOKUP("SrcZone_IsAny",'Scoring_Config'!$A:$A,'Scoring_Config'!$C:$C,10),0),"False,0")</f>
        <v>0</v>
      </c>
      <c r="AF676" cm="1">
        <f t="array" ref="AF676">IF(FALSE,"True," &amp; IF(_xlfn.XLOOKUP("DstZone_IsAny",'Scoring_Config'!$A:$A,'Scoring_Config'!$D:$D,"Yes")="Yes",_xlfn.XLOOKUP("DstZone_IsAny",'Scoring_Config'!$A:$A,'Scoring_Config'!$C:$C,10),0),"False,0")</f>
        <v>0</v>
      </c>
      <c r="AG676" cm="1">
        <f t="array" ref="AG67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76" cm="1">
        <f t="array" ref="AH676">IF(FALSE,"True," &amp; IF(_xlfn.XLOOKUP("App_Any_OR_RangeGt1000",'Scoring_Config'!$A:$A,'Scoring_Config'!$D:$D,"Yes")="Yes",_xlfn.XLOOKUP("App_Any_OR_RangeGt1000",'Scoring_Config'!$A:$A,'Scoring_Config'!$C:$C,10),0),"False,0")</f>
        <v>0</v>
      </c>
      <c r="AI676" cm="1">
        <f t="array" ref="AI676">IF(FALSE,"True," &amp; IF(_xlfn.XLOOKUP("Service_Insecure_Match",'Scoring_Config'!$A:$A,'Scoring_Config'!$D:$D,"Yes")="Yes",_xlfn.XLOOKUP("Service_Insecure_Match",'Scoring_Config'!$A:$A,'Scoring_Config'!$C:$C,5),0),"False,0")</f>
        <v>0</v>
      </c>
      <c r="AJ676" cm="1">
        <f t="array" ref="AJ676">IF(FALSE,"True," &amp; IF(_xlfn.XLOOKUP("Risky_Inbound",'Scoring_Config'!$A:$A,'Scoring_Config'!$D:$D,"Yes")="Yes",_xlfn.XLOOKUP("Risky_Inbound",'Scoring_Config'!$A:$A,'Scoring_Config'!$C:$C,50),0),"False,0")</f>
        <v>0</v>
      </c>
      <c r="AK676" cm="1">
        <f t="array" ref="AK676">IF(FALSE,"True," &amp; IF(_xlfn.XLOOKUP("Risky_Outbound",'Scoring_Config'!$A:$A,'Scoring_Config'!$D:$D,"Yes")="Yes",_xlfn.XLOOKUP("Risky_Outbound",'Scoring_Config'!$A:$A,'Scoring_Config'!$C:$C,25),0),"False,0")</f>
        <v>0</v>
      </c>
      <c r="AL676" t="s">
        <v>6697</v>
      </c>
      <c r="AM676" cm="1">
        <f t="array" ref="AM67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76" t="s">
        <v>6697</v>
      </c>
      <c r="AO676" t="s">
        <v>6697</v>
      </c>
      <c r="AP676" t="s">
        <v>6697</v>
      </c>
      <c r="AQ676" cm="1">
        <f t="array" ref="AQ676">IF(FALSE,"True," &amp; IF(_xlfn.XLOOKUP("Service_IsAny",'Scoring_Config'!$A:$A,'Scoring_Config'!$D:$D,"Yes")="Yes",_xlfn.XLOOKUP("Service_IsAny",'Scoring_Config'!$A:$A,'Scoring_Config'!$C:$C,0),0),"False,0")</f>
        <v>0</v>
      </c>
      <c r="AR676">
        <v>0</v>
      </c>
      <c r="AS676" cm="1">
        <f t="array" ref="AS676">IF(FALSE,"True," &amp; IF(_xlfn.XLOOKUP("Service_RangeGt1000",'Scoring_Config'!$A:$A,'Scoring_Config'!$D:$D,"Yes")="Yes",_xlfn.XLOOKUP("Service_RangeGt1000",'Scoring_Config'!$A:$A,'Scoring_Config'!$C:$C,0),0),"False,0")</f>
        <v>0</v>
      </c>
      <c r="AT676" cm="1">
        <f t="array" ref="AT676">IF(FALSE,"True," &amp; IF(_xlfn.XLOOKUP("App_IsAny",'Scoring_Config'!$A:$A,'Scoring_Config'!$D:$D,"Yes")="Yes",_xlfn.XLOOKUP("App_IsAny",'Scoring_Config'!$A:$A,'Scoring_Config'!$C:$C,0),0),"False,0")</f>
        <v>0</v>
      </c>
      <c r="AU676">
        <v>2</v>
      </c>
      <c r="AV676" cm="1">
        <f t="array" ref="AV676">IF(FALSE,"True," &amp; IF(_xlfn.XLOOKUP("App_RangeGt1000",'Scoring_Config'!$A:$A,'Scoring_Config'!$D:$D,"Yes")="Yes",_xlfn.XLOOKUP("App_RangeGt1000",'Scoring_Config'!$A:$A,'Scoring_Config'!$C:$C,0),0),"False,0")</f>
        <v>0</v>
      </c>
      <c r="AW676" cm="1">
        <f t="array" ref="AW676">IF(FALSE,"True," &amp; IF(_xlfn.XLOOKUP("Action_IsDenyOrDrop",'Scoring_Config'!$A:$A,'Scoring_Config'!$D:$D,"Yes")="Yes",_xlfn.XLOOKUP("Action_IsDenyOrDrop",'Scoring_Config'!$A:$A,'Scoring_Config'!$C:$C,0),0),"False,0")</f>
        <v>0</v>
      </c>
      <c r="AX676" cm="1">
        <f t="array" ref="AX676">IF(LEFT(AW676,4)="True",0,(IF(LEFT(Y676,4)="True",IF(_xlfn.XLOOKUP("Src_IsAny",'Scoring_Config'!$A:$A,'Scoring_Config'!$D:$D,"Yes")="Yes",_xlfn.XLOOKUP("Src_IsAny",'Scoring_Config'!$A:$A,'Scoring_Config'!$C:$C,10),0),0)+IF(LEFT(Z676,4)="True",IF(_xlfn.XLOOKUP("Src_CIDR_Le_16",'Scoring_Config'!$A:$A,'Scoring_Config'!$D:$D,"Yes")="Yes",_xlfn.XLOOKUP("Src_CIDR_Le_16",'Scoring_Config'!$A:$A,'Scoring_Config'!$C:$C,10),0),0)+IF(LEFT(AA676,4)="True",IF(_xlfn.XLOOKUP("Src_CIDR_17_22",'Scoring_Config'!$A:$A,'Scoring_Config'!$D:$D,"Yes")="Yes",_xlfn.XLOOKUP("Src_CIDR_17_22",'Scoring_Config'!$A:$A,'Scoring_Config'!$C:$C,5),0),0)+IF(LEFT(AB676,4)="True",IF(_xlfn.XLOOKUP("Dst_IsAny",'Scoring_Config'!$A:$A,'Scoring_Config'!$D:$D,"Yes")="Yes",_xlfn.XLOOKUP("Dst_IsAny",'Scoring_Config'!$A:$A,'Scoring_Config'!$C:$C,10),0),0)+IF(LEFT(AC676,4)="True",IF(_xlfn.XLOOKUP("Dst_CIDR_Le_16",'Scoring_Config'!$A:$A,'Scoring_Config'!$D:$D,"Yes")="Yes",_xlfn.XLOOKUP("Dst_CIDR_Le_16",'Scoring_Config'!$A:$A,'Scoring_Config'!$C:$C,10),0),0)+IF(LEFT(AD676,4)="True",IF(_xlfn.XLOOKUP("Dst_CIDR_17_22",'Scoring_Config'!$A:$A,'Scoring_Config'!$D:$D,"Yes")="Yes",_xlfn.XLOOKUP("Dst_CIDR_17_22",'Scoring_Config'!$A:$A,'Scoring_Config'!$C:$C,5),0),0)+IF(LEFT(AE676,4)="True",IF(_xlfn.XLOOKUP("SrcZone_IsAny",'Scoring_Config'!$A:$A,'Scoring_Config'!$D:$D,"Yes")="Yes",_xlfn.XLOOKUP("SrcZone_IsAny",'Scoring_Config'!$A:$A,'Scoring_Config'!$C:$C,10),0),0)+IF(LEFT(AF676,4)="True",IF(_xlfn.XLOOKUP("DstZone_IsAny",'Scoring_Config'!$A:$A,'Scoring_Config'!$D:$D,"Yes")="Yes",_xlfn.XLOOKUP("DstZone_IsAny",'Scoring_Config'!$A:$A,'Scoring_Config'!$C:$C,10),0),0)+IF(LEFT(AG676,4)="True",IF(_xlfn.XLOOKUP("Service_Any_OR_RangeGt1000",'Scoring_Config'!$A:$A,'Scoring_Config'!$D:$D,"Yes")="Yes",_xlfn.XLOOKUP("Service_Any_OR_RangeGt1000",'Scoring_Config'!$A:$A,'Scoring_Config'!$C:$C,10),0),0)+IF(LEFT(AH676,4)="True",IF(_xlfn.XLOOKUP("App_Any_OR_RangeGt1000",'Scoring_Config'!$A:$A,'Scoring_Config'!$D:$D,"Yes")="Yes",_xlfn.XLOOKUP("App_Any_OR_RangeGt1000",'Scoring_Config'!$A:$A,'Scoring_Config'!$C:$C,10),0),0)+IF(LEFT(AI676,4)="True",IF(_xlfn.XLOOKUP("Service_Insecure_Match",'Scoring_Config'!$A:$A,'Scoring_Config'!$D:$D,"Yes")="Yes",_xlfn.XLOOKUP("Service_Insecure_Match",'Scoring_Config'!$A:$A,'Scoring_Config'!$C:$C,5),0),0)+IF(LEFT(AJ676,4)="True",IF(_xlfn.XLOOKUP("Risky_Inbound",'Scoring_Config'!$A:$A,'Scoring_Config'!$D:$D,"Yes")="Yes",_xlfn.XLOOKUP("Risky_Inbound",'Scoring_Config'!$A:$A,'Scoring_Config'!$C:$C,50),0),0)+IF(LEFT(AK676,4)="True",IF(_xlfn.XLOOKUP("Risky_Outbound",'Scoring_Config'!$A:$A,'Scoring_Config'!$D:$D,"Yes")="Yes",_xlfn.XLOOKUP("Risky_Outbound",'Scoring_Config'!$A:$A,'Scoring_Config'!$C:$C,25),0),0)+IF(LEFT(AZ676,4)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676,FIND(",",AL676)+1,100)),0)+IF(LEFT(AM676,4)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676,FIND(",",AN676)+1,100)),0)+IF(_xlfn.XLOOKUP("Profile_Scoring",'Scoring_Config'!$A:$A,'Scoring_Config'!$D:$D,"Yes")="Yes",VALUE(MID(AO676,FIND(",",AO676)+1,100)),0)+IF(_xlfn.XLOOKUP("Options_Scoring",'Scoring_Config'!$A:$A,'Scoring_Config'!$D:$D,"Yes")="Yes",VALUE(MID(AP676,FIND(",",AP676)+1,100)),0)))</f>
        <v>0</v>
      </c>
      <c r="AZ676" cm="1">
        <f t="array" ref="AZ676">IF(FALSE,"True," &amp; IF(_xlfn.XLOOKUP("Migrate_Insecure",'Scoring_Config'!$A:$A,'Scoring_Config'!$D:$D,"Yes")="Yes",_xlfn.XLOOKUP("Migrate_Insecure",'Scoring_Config'!$A:$A,'Scoring_Config'!$C:$C,10),0),"False,0")</f>
        <v>0</v>
      </c>
    </row>
    <row r="677" spans="1:52">
      <c r="A677" t="s">
        <v>1979</v>
      </c>
      <c r="B677" t="s">
        <v>2650</v>
      </c>
      <c r="C677" t="s">
        <v>3542</v>
      </c>
      <c r="D677" t="s">
        <v>3545</v>
      </c>
      <c r="E677" t="s">
        <v>3563</v>
      </c>
      <c r="F677" t="s">
        <v>3840</v>
      </c>
      <c r="G677" t="s">
        <v>395</v>
      </c>
      <c r="H677" t="s">
        <v>174</v>
      </c>
      <c r="I677" t="s">
        <v>3840</v>
      </c>
      <c r="J677" t="s">
        <v>395</v>
      </c>
      <c r="K677" t="s">
        <v>1866</v>
      </c>
      <c r="L677" t="s">
        <v>1327</v>
      </c>
      <c r="M677" t="s">
        <v>1974</v>
      </c>
      <c r="N677" t="s">
        <v>4315</v>
      </c>
      <c r="O677" t="s">
        <v>4319</v>
      </c>
      <c r="P677" t="s">
        <v>4321</v>
      </c>
      <c r="Q677" t="s">
        <v>4815</v>
      </c>
      <c r="R677" t="s">
        <v>5440</v>
      </c>
      <c r="S677" t="s">
        <v>5440</v>
      </c>
      <c r="T677" t="s">
        <v>5762</v>
      </c>
      <c r="U677" t="s">
        <v>6293</v>
      </c>
      <c r="Y677" cm="1">
        <f t="array" ref="Y677">IF(FALSE,"True," &amp; IF(_xlfn.XLOOKUP("Src_IsAny",'Scoring_Config'!$A:$A,'Scoring_Config'!$D:$D,"Yes")="Yes",_xlfn.XLOOKUP("Src_IsAny",'Scoring_Config'!$A:$A,'Scoring_Config'!$C:$C,10),0),"False,0")</f>
        <v>0</v>
      </c>
      <c r="Z677" cm="1">
        <f t="array" ref="Z677">IF(FALSE,"True," &amp; IF(_xlfn.XLOOKUP("Src_CIDR_Le_16",'Scoring_Config'!$A:$A,'Scoring_Config'!$D:$D,"Yes")="Yes",_xlfn.XLOOKUP("Src_CIDR_Le_16",'Scoring_Config'!$A:$A,'Scoring_Config'!$C:$C,10),0),"False,0")</f>
        <v>0</v>
      </c>
      <c r="AA677" cm="1">
        <f t="array" ref="AA677">IF(FALSE,"True," &amp; IF(_xlfn.XLOOKUP("Src_CIDR_17_22",'Scoring_Config'!$A:$A,'Scoring_Config'!$D:$D,"Yes")="Yes",_xlfn.XLOOKUP("Src_CIDR_17_22",'Scoring_Config'!$A:$A,'Scoring_Config'!$C:$C,5),0),"False,0")</f>
        <v>0</v>
      </c>
      <c r="AB677" cm="1">
        <f t="array" ref="AB677">IF(FALSE,"True," &amp; IF(_xlfn.XLOOKUP("Dst_IsAny",'Scoring_Config'!$A:$A,'Scoring_Config'!$D:$D,"Yes")="Yes",_xlfn.XLOOKUP("Dst_IsAny",'Scoring_Config'!$A:$A,'Scoring_Config'!$C:$C,10),0),"False,0")</f>
        <v>0</v>
      </c>
      <c r="AC677" cm="1">
        <f t="array" ref="AC677">IF(FALSE,"True," &amp; IF(_xlfn.XLOOKUP("Dst_CIDR_Le_16",'Scoring_Config'!$A:$A,'Scoring_Config'!$D:$D,"Yes")="Yes",_xlfn.XLOOKUP("Dst_CIDR_Le_16",'Scoring_Config'!$A:$A,'Scoring_Config'!$C:$C,10),0),"False,0")</f>
        <v>0</v>
      </c>
      <c r="AD677" cm="1">
        <f t="array" ref="AD677">IF(FALSE,"True," &amp; IF(_xlfn.XLOOKUP("Dst_CIDR_17_22",'Scoring_Config'!$A:$A,'Scoring_Config'!$D:$D,"Yes")="Yes",_xlfn.XLOOKUP("Dst_CIDR_17_22",'Scoring_Config'!$A:$A,'Scoring_Config'!$C:$C,5),0),"False,0")</f>
        <v>0</v>
      </c>
      <c r="AE677" cm="1">
        <f t="array" ref="AE677">IF(FALSE,"True," &amp; IF(_xlfn.XLOOKUP("SrcZone_IsAny",'Scoring_Config'!$A:$A,'Scoring_Config'!$D:$D,"Yes")="Yes",_xlfn.XLOOKUP("SrcZone_IsAny",'Scoring_Config'!$A:$A,'Scoring_Config'!$C:$C,10),0),"False,0")</f>
        <v>0</v>
      </c>
      <c r="AF677" cm="1">
        <f t="array" ref="AF677">IF(FALSE,"True," &amp; IF(_xlfn.XLOOKUP("DstZone_IsAny",'Scoring_Config'!$A:$A,'Scoring_Config'!$D:$D,"Yes")="Yes",_xlfn.XLOOKUP("DstZone_IsAny",'Scoring_Config'!$A:$A,'Scoring_Config'!$C:$C,10),0),"False,0")</f>
        <v>0</v>
      </c>
      <c r="AG677" cm="1">
        <f t="array" ref="AG67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77" cm="1">
        <f t="array" ref="AH677">IF(FALSE,"True," &amp; IF(_xlfn.XLOOKUP("App_Any_OR_RangeGt1000",'Scoring_Config'!$A:$A,'Scoring_Config'!$D:$D,"Yes")="Yes",_xlfn.XLOOKUP("App_Any_OR_RangeGt1000",'Scoring_Config'!$A:$A,'Scoring_Config'!$C:$C,10),0),"False,0")</f>
        <v>0</v>
      </c>
      <c r="AI677" cm="1">
        <f t="array" ref="AI677">IF(FALSE,"True," &amp; IF(_xlfn.XLOOKUP("Service_Insecure_Match",'Scoring_Config'!$A:$A,'Scoring_Config'!$D:$D,"Yes")="Yes",_xlfn.XLOOKUP("Service_Insecure_Match",'Scoring_Config'!$A:$A,'Scoring_Config'!$C:$C,5),0),"False,0")</f>
        <v>0</v>
      </c>
      <c r="AJ677" cm="1">
        <f t="array" ref="AJ677">IF(FALSE,"True," &amp; IF(_xlfn.XLOOKUP("Risky_Inbound",'Scoring_Config'!$A:$A,'Scoring_Config'!$D:$D,"Yes")="Yes",_xlfn.XLOOKUP("Risky_Inbound",'Scoring_Config'!$A:$A,'Scoring_Config'!$C:$C,50),0),"False,0")</f>
        <v>0</v>
      </c>
      <c r="AK677" cm="1">
        <f t="array" ref="AK677">IF(FALSE,"True," &amp; IF(_xlfn.XLOOKUP("Risky_Outbound",'Scoring_Config'!$A:$A,'Scoring_Config'!$D:$D,"Yes")="Yes",_xlfn.XLOOKUP("Risky_Outbound",'Scoring_Config'!$A:$A,'Scoring_Config'!$C:$C,25),0),"False,0")</f>
        <v>0</v>
      </c>
      <c r="AL677" t="s">
        <v>6700</v>
      </c>
      <c r="AM677" cm="1">
        <f t="array" ref="AM67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77" t="s">
        <v>6697</v>
      </c>
      <c r="AO677" t="s">
        <v>6697</v>
      </c>
      <c r="AP677" t="s">
        <v>6697</v>
      </c>
      <c r="AQ677" cm="1">
        <f t="array" ref="AQ677">IF(FALSE,"True," &amp; IF(_xlfn.XLOOKUP("Service_IsAny",'Scoring_Config'!$A:$A,'Scoring_Config'!$D:$D,"Yes")="Yes",_xlfn.XLOOKUP("Service_IsAny",'Scoring_Config'!$A:$A,'Scoring_Config'!$C:$C,0),0),"False,0")</f>
        <v>0</v>
      </c>
      <c r="AR677">
        <v>0</v>
      </c>
      <c r="AS677" cm="1">
        <f t="array" ref="AS677">IF(FALSE,"True," &amp; IF(_xlfn.XLOOKUP("Service_RangeGt1000",'Scoring_Config'!$A:$A,'Scoring_Config'!$D:$D,"Yes")="Yes",_xlfn.XLOOKUP("Service_RangeGt1000",'Scoring_Config'!$A:$A,'Scoring_Config'!$C:$C,0),0),"False,0")</f>
        <v>0</v>
      </c>
      <c r="AT677" cm="1">
        <f t="array" ref="AT677">IF(FALSE,"True," &amp; IF(_xlfn.XLOOKUP("App_IsAny",'Scoring_Config'!$A:$A,'Scoring_Config'!$D:$D,"Yes")="Yes",_xlfn.XLOOKUP("App_IsAny",'Scoring_Config'!$A:$A,'Scoring_Config'!$C:$C,0),0),"False,0")</f>
        <v>0</v>
      </c>
      <c r="AU677">
        <v>3</v>
      </c>
      <c r="AV677" cm="1">
        <f t="array" ref="AV677">IF(FALSE,"True," &amp; IF(_xlfn.XLOOKUP("App_RangeGt1000",'Scoring_Config'!$A:$A,'Scoring_Config'!$D:$D,"Yes")="Yes",_xlfn.XLOOKUP("App_RangeGt1000",'Scoring_Config'!$A:$A,'Scoring_Config'!$C:$C,0),0),"False,0")</f>
        <v>0</v>
      </c>
      <c r="AW677" cm="1">
        <f t="array" ref="AW677">IF(FALSE,"True," &amp; IF(_xlfn.XLOOKUP("Action_IsDenyOrDrop",'Scoring_Config'!$A:$A,'Scoring_Config'!$D:$D,"Yes")="Yes",_xlfn.XLOOKUP("Action_IsDenyOrDrop",'Scoring_Config'!$A:$A,'Scoring_Config'!$C:$C,0),0),"False,0")</f>
        <v>0</v>
      </c>
      <c r="AX677" cm="1">
        <f t="array" ref="AX677">IF(LEFT(AW677,4)="True",0,(IF(LEFT(Y677,4)="True",IF(_xlfn.XLOOKUP("Src_IsAny",'Scoring_Config'!$A:$A,'Scoring_Config'!$D:$D,"Yes")="Yes",_xlfn.XLOOKUP("Src_IsAny",'Scoring_Config'!$A:$A,'Scoring_Config'!$C:$C,10),0),0)+IF(LEFT(Z677,4)="True",IF(_xlfn.XLOOKUP("Src_CIDR_Le_16",'Scoring_Config'!$A:$A,'Scoring_Config'!$D:$D,"Yes")="Yes",_xlfn.XLOOKUP("Src_CIDR_Le_16",'Scoring_Config'!$A:$A,'Scoring_Config'!$C:$C,10),0),0)+IF(LEFT(AA677,4)="True",IF(_xlfn.XLOOKUP("Src_CIDR_17_22",'Scoring_Config'!$A:$A,'Scoring_Config'!$D:$D,"Yes")="Yes",_xlfn.XLOOKUP("Src_CIDR_17_22",'Scoring_Config'!$A:$A,'Scoring_Config'!$C:$C,5),0),0)+IF(LEFT(AB677,4)="True",IF(_xlfn.XLOOKUP("Dst_IsAny",'Scoring_Config'!$A:$A,'Scoring_Config'!$D:$D,"Yes")="Yes",_xlfn.XLOOKUP("Dst_IsAny",'Scoring_Config'!$A:$A,'Scoring_Config'!$C:$C,10),0),0)+IF(LEFT(AC677,4)="True",IF(_xlfn.XLOOKUP("Dst_CIDR_Le_16",'Scoring_Config'!$A:$A,'Scoring_Config'!$D:$D,"Yes")="Yes",_xlfn.XLOOKUP("Dst_CIDR_Le_16",'Scoring_Config'!$A:$A,'Scoring_Config'!$C:$C,10),0),0)+IF(LEFT(AD677,4)="True",IF(_xlfn.XLOOKUP("Dst_CIDR_17_22",'Scoring_Config'!$A:$A,'Scoring_Config'!$D:$D,"Yes")="Yes",_xlfn.XLOOKUP("Dst_CIDR_17_22",'Scoring_Config'!$A:$A,'Scoring_Config'!$C:$C,5),0),0)+IF(LEFT(AE677,4)="True",IF(_xlfn.XLOOKUP("SrcZone_IsAny",'Scoring_Config'!$A:$A,'Scoring_Config'!$D:$D,"Yes")="Yes",_xlfn.XLOOKUP("SrcZone_IsAny",'Scoring_Config'!$A:$A,'Scoring_Config'!$C:$C,10),0),0)+IF(LEFT(AF677,4)="True",IF(_xlfn.XLOOKUP("DstZone_IsAny",'Scoring_Config'!$A:$A,'Scoring_Config'!$D:$D,"Yes")="Yes",_xlfn.XLOOKUP("DstZone_IsAny",'Scoring_Config'!$A:$A,'Scoring_Config'!$C:$C,10),0),0)+IF(LEFT(AG677,4)="True",IF(_xlfn.XLOOKUP("Service_Any_OR_RangeGt1000",'Scoring_Config'!$A:$A,'Scoring_Config'!$D:$D,"Yes")="Yes",_xlfn.XLOOKUP("Service_Any_OR_RangeGt1000",'Scoring_Config'!$A:$A,'Scoring_Config'!$C:$C,10),0),0)+IF(LEFT(AH677,4)="True",IF(_xlfn.XLOOKUP("App_Any_OR_RangeGt1000",'Scoring_Config'!$A:$A,'Scoring_Config'!$D:$D,"Yes")="Yes",_xlfn.XLOOKUP("App_Any_OR_RangeGt1000",'Scoring_Config'!$A:$A,'Scoring_Config'!$C:$C,10),0),0)+IF(LEFT(AI677,4)="True",IF(_xlfn.XLOOKUP("Service_Insecure_Match",'Scoring_Config'!$A:$A,'Scoring_Config'!$D:$D,"Yes")="Yes",_xlfn.XLOOKUP("Service_Insecure_Match",'Scoring_Config'!$A:$A,'Scoring_Config'!$C:$C,5),0),0)+IF(LEFT(AJ677,4)="True",IF(_xlfn.XLOOKUP("Risky_Inbound",'Scoring_Config'!$A:$A,'Scoring_Config'!$D:$D,"Yes")="Yes",_xlfn.XLOOKUP("Risky_Inbound",'Scoring_Config'!$A:$A,'Scoring_Config'!$C:$C,50),0),0)+IF(LEFT(AK677,4)="True",IF(_xlfn.XLOOKUP("Risky_Outbound",'Scoring_Config'!$A:$A,'Scoring_Config'!$D:$D,"Yes")="Yes",_xlfn.XLOOKUP("Risky_Outbound",'Scoring_Config'!$A:$A,'Scoring_Config'!$C:$C,25),0),0)+IF(LEFT(AZ677,4)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677,FIND(",",AL677)+1,100)),0)+IF(LEFT(AM677,4)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677,FIND(",",AN677)+1,100)),0)+IF(_xlfn.XLOOKUP("Profile_Scoring",'Scoring_Config'!$A:$A,'Scoring_Config'!$D:$D,"Yes")="Yes",VALUE(MID(AO677,FIND(",",AO677)+1,100)),0)+IF(_xlfn.XLOOKUP("Options_Scoring",'Scoring_Config'!$A:$A,'Scoring_Config'!$D:$D,"Yes")="Yes",VALUE(MID(AP677,FIND(",",AP677)+1,100)),0)))</f>
        <v>0</v>
      </c>
      <c r="AZ677" cm="1">
        <f t="array" ref="AZ677">IF(FALSE,"True," &amp; IF(_xlfn.XLOOKUP("Migrate_Insecure",'Scoring_Config'!$A:$A,'Scoring_Config'!$D:$D,"Yes")="Yes",_xlfn.XLOOKUP("Migrate_Insecure",'Scoring_Config'!$A:$A,'Scoring_Config'!$C:$C,10),0),"False,0")</f>
        <v>0</v>
      </c>
    </row>
    <row r="678" spans="1:52">
      <c r="A678" t="s">
        <v>1979</v>
      </c>
      <c r="B678" t="s">
        <v>2651</v>
      </c>
      <c r="C678" t="s">
        <v>3542</v>
      </c>
      <c r="D678" t="s">
        <v>3545</v>
      </c>
      <c r="E678" t="s">
        <v>3563</v>
      </c>
      <c r="F678" t="s">
        <v>3841</v>
      </c>
      <c r="G678" t="s">
        <v>396</v>
      </c>
      <c r="H678" t="s">
        <v>174</v>
      </c>
      <c r="I678" t="s">
        <v>3576</v>
      </c>
      <c r="J678" t="s">
        <v>1022</v>
      </c>
      <c r="K678" t="s">
        <v>1867</v>
      </c>
      <c r="L678" t="s">
        <v>1327</v>
      </c>
      <c r="M678" t="s">
        <v>1974</v>
      </c>
      <c r="N678" t="s">
        <v>4315</v>
      </c>
      <c r="O678" t="s">
        <v>4319</v>
      </c>
      <c r="P678" t="s">
        <v>4321</v>
      </c>
      <c r="Q678" t="s">
        <v>4816</v>
      </c>
      <c r="R678" t="s">
        <v>5440</v>
      </c>
      <c r="S678" t="s">
        <v>5440</v>
      </c>
      <c r="T678" t="s">
        <v>5726</v>
      </c>
      <c r="U678" t="s">
        <v>6294</v>
      </c>
      <c r="Y678" cm="1">
        <f t="array" ref="Y678">IF(FALSE,"True," &amp; IF(_xlfn.XLOOKUP("Src_IsAny",'Scoring_Config'!$A:$A,'Scoring_Config'!$D:$D,"Yes")="Yes",_xlfn.XLOOKUP("Src_IsAny",'Scoring_Config'!$A:$A,'Scoring_Config'!$C:$C,10),0),"False,0")</f>
        <v>0</v>
      </c>
      <c r="Z678" cm="1">
        <f t="array" ref="Z678">IF(FALSE,"True," &amp; IF(_xlfn.XLOOKUP("Src_CIDR_Le_16",'Scoring_Config'!$A:$A,'Scoring_Config'!$D:$D,"Yes")="Yes",_xlfn.XLOOKUP("Src_CIDR_Le_16",'Scoring_Config'!$A:$A,'Scoring_Config'!$C:$C,10),0),"False,0")</f>
        <v>0</v>
      </c>
      <c r="AA678" cm="1">
        <f t="array" ref="AA678">IF(FALSE,"True," &amp; IF(_xlfn.XLOOKUP("Src_CIDR_17_22",'Scoring_Config'!$A:$A,'Scoring_Config'!$D:$D,"Yes")="Yes",_xlfn.XLOOKUP("Src_CIDR_17_22",'Scoring_Config'!$A:$A,'Scoring_Config'!$C:$C,5),0),"False,0")</f>
        <v>0</v>
      </c>
      <c r="AB678" cm="1">
        <f t="array" ref="AB678">IF(FALSE,"True," &amp; IF(_xlfn.XLOOKUP("Dst_IsAny",'Scoring_Config'!$A:$A,'Scoring_Config'!$D:$D,"Yes")="Yes",_xlfn.XLOOKUP("Dst_IsAny",'Scoring_Config'!$A:$A,'Scoring_Config'!$C:$C,10),0),"False,0")</f>
        <v>0</v>
      </c>
      <c r="AC678" cm="1">
        <f t="array" ref="AC678">IF(FALSE,"True," &amp; IF(_xlfn.XLOOKUP("Dst_CIDR_Le_16",'Scoring_Config'!$A:$A,'Scoring_Config'!$D:$D,"Yes")="Yes",_xlfn.XLOOKUP("Dst_CIDR_Le_16",'Scoring_Config'!$A:$A,'Scoring_Config'!$C:$C,10),0),"False,0")</f>
        <v>0</v>
      </c>
      <c r="AD678" cm="1">
        <f t="array" ref="AD678">IF(FALSE,"True," &amp; IF(_xlfn.XLOOKUP("Dst_CIDR_17_22",'Scoring_Config'!$A:$A,'Scoring_Config'!$D:$D,"Yes")="Yes",_xlfn.XLOOKUP("Dst_CIDR_17_22",'Scoring_Config'!$A:$A,'Scoring_Config'!$C:$C,5),0),"False,0")</f>
        <v>0</v>
      </c>
      <c r="AE678" cm="1">
        <f t="array" ref="AE678">IF(FALSE,"True," &amp; IF(_xlfn.XLOOKUP("SrcZone_IsAny",'Scoring_Config'!$A:$A,'Scoring_Config'!$D:$D,"Yes")="Yes",_xlfn.XLOOKUP("SrcZone_IsAny",'Scoring_Config'!$A:$A,'Scoring_Config'!$C:$C,10),0),"False,0")</f>
        <v>0</v>
      </c>
      <c r="AF678" cm="1">
        <f t="array" ref="AF678">IF(FALSE,"True," &amp; IF(_xlfn.XLOOKUP("DstZone_IsAny",'Scoring_Config'!$A:$A,'Scoring_Config'!$D:$D,"Yes")="Yes",_xlfn.XLOOKUP("DstZone_IsAny",'Scoring_Config'!$A:$A,'Scoring_Config'!$C:$C,10),0),"False,0")</f>
        <v>0</v>
      </c>
      <c r="AG678" cm="1">
        <f t="array" ref="AG67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78" cm="1">
        <f t="array" ref="AH678">IF(FALSE,"True," &amp; IF(_xlfn.XLOOKUP("App_Any_OR_RangeGt1000",'Scoring_Config'!$A:$A,'Scoring_Config'!$D:$D,"Yes")="Yes",_xlfn.XLOOKUP("App_Any_OR_RangeGt1000",'Scoring_Config'!$A:$A,'Scoring_Config'!$C:$C,10),0),"False,0")</f>
        <v>0</v>
      </c>
      <c r="AI678" cm="1">
        <f t="array" ref="AI678">IF(FALSE,"True," &amp; IF(_xlfn.XLOOKUP("Service_Insecure_Match",'Scoring_Config'!$A:$A,'Scoring_Config'!$D:$D,"Yes")="Yes",_xlfn.XLOOKUP("Service_Insecure_Match",'Scoring_Config'!$A:$A,'Scoring_Config'!$C:$C,5),0),"False,0")</f>
        <v>0</v>
      </c>
      <c r="AJ678" cm="1">
        <f t="array" ref="AJ678">IF(FALSE,"True," &amp; IF(_xlfn.XLOOKUP("Risky_Inbound",'Scoring_Config'!$A:$A,'Scoring_Config'!$D:$D,"Yes")="Yes",_xlfn.XLOOKUP("Risky_Inbound",'Scoring_Config'!$A:$A,'Scoring_Config'!$C:$C,50),0),"False,0")</f>
        <v>0</v>
      </c>
      <c r="AK678" cm="1">
        <f t="array" ref="AK678">IF(FALSE,"True," &amp; IF(_xlfn.XLOOKUP("Risky_Outbound",'Scoring_Config'!$A:$A,'Scoring_Config'!$D:$D,"Yes")="Yes",_xlfn.XLOOKUP("Risky_Outbound",'Scoring_Config'!$A:$A,'Scoring_Config'!$C:$C,25),0),"False,0")</f>
        <v>0</v>
      </c>
      <c r="AL678" t="s">
        <v>6700</v>
      </c>
      <c r="AM678" cm="1">
        <f t="array" ref="AM67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78" t="s">
        <v>6697</v>
      </c>
      <c r="AO678" t="s">
        <v>6697</v>
      </c>
      <c r="AP678" t="s">
        <v>6697</v>
      </c>
      <c r="AQ678" cm="1">
        <f t="array" ref="AQ678">IF(FALSE,"True," &amp; IF(_xlfn.XLOOKUP("Service_IsAny",'Scoring_Config'!$A:$A,'Scoring_Config'!$D:$D,"Yes")="Yes",_xlfn.XLOOKUP("Service_IsAny",'Scoring_Config'!$A:$A,'Scoring_Config'!$C:$C,0),0),"False,0")</f>
        <v>0</v>
      </c>
      <c r="AR678">
        <v>0</v>
      </c>
      <c r="AS678" cm="1">
        <f t="array" ref="AS678">IF(FALSE,"True," &amp; IF(_xlfn.XLOOKUP("Service_RangeGt1000",'Scoring_Config'!$A:$A,'Scoring_Config'!$D:$D,"Yes")="Yes",_xlfn.XLOOKUP("Service_RangeGt1000",'Scoring_Config'!$A:$A,'Scoring_Config'!$C:$C,0),0),"False,0")</f>
        <v>0</v>
      </c>
      <c r="AT678" cm="1">
        <f t="array" ref="AT678">IF(FALSE,"True," &amp; IF(_xlfn.XLOOKUP("App_IsAny",'Scoring_Config'!$A:$A,'Scoring_Config'!$D:$D,"Yes")="Yes",_xlfn.XLOOKUP("App_IsAny",'Scoring_Config'!$A:$A,'Scoring_Config'!$C:$C,0),0),"False,0")</f>
        <v>0</v>
      </c>
      <c r="AU678">
        <v>4</v>
      </c>
      <c r="AV678" cm="1">
        <f t="array" ref="AV678">IF(FALSE,"True," &amp; IF(_xlfn.XLOOKUP("App_RangeGt1000",'Scoring_Config'!$A:$A,'Scoring_Config'!$D:$D,"Yes")="Yes",_xlfn.XLOOKUP("App_RangeGt1000",'Scoring_Config'!$A:$A,'Scoring_Config'!$C:$C,0),0),"False,0")</f>
        <v>0</v>
      </c>
      <c r="AW678" cm="1">
        <f t="array" ref="AW678">IF(FALSE,"True," &amp; IF(_xlfn.XLOOKUP("Action_IsDenyOrDrop",'Scoring_Config'!$A:$A,'Scoring_Config'!$D:$D,"Yes")="Yes",_xlfn.XLOOKUP("Action_IsDenyOrDrop",'Scoring_Config'!$A:$A,'Scoring_Config'!$C:$C,0),0),"False,0")</f>
        <v>0</v>
      </c>
      <c r="AX678" cm="1">
        <f t="array" ref="AX678">IF(LEFT(AW678,4)="True",0,(IF(LEFT(Y678,4)="True",IF(_xlfn.XLOOKUP("Src_IsAny",'Scoring_Config'!$A:$A,'Scoring_Config'!$D:$D,"Yes")="Yes",_xlfn.XLOOKUP("Src_IsAny",'Scoring_Config'!$A:$A,'Scoring_Config'!$C:$C,10),0),0)+IF(LEFT(Z678,4)="True",IF(_xlfn.XLOOKUP("Src_CIDR_Le_16",'Scoring_Config'!$A:$A,'Scoring_Config'!$D:$D,"Yes")="Yes",_xlfn.XLOOKUP("Src_CIDR_Le_16",'Scoring_Config'!$A:$A,'Scoring_Config'!$C:$C,10),0),0)+IF(LEFT(AA678,4)="True",IF(_xlfn.XLOOKUP("Src_CIDR_17_22",'Scoring_Config'!$A:$A,'Scoring_Config'!$D:$D,"Yes")="Yes",_xlfn.XLOOKUP("Src_CIDR_17_22",'Scoring_Config'!$A:$A,'Scoring_Config'!$C:$C,5),0),0)+IF(LEFT(AB678,4)="True",IF(_xlfn.XLOOKUP("Dst_IsAny",'Scoring_Config'!$A:$A,'Scoring_Config'!$D:$D,"Yes")="Yes",_xlfn.XLOOKUP("Dst_IsAny",'Scoring_Config'!$A:$A,'Scoring_Config'!$C:$C,10),0),0)+IF(LEFT(AC678,4)="True",IF(_xlfn.XLOOKUP("Dst_CIDR_Le_16",'Scoring_Config'!$A:$A,'Scoring_Config'!$D:$D,"Yes")="Yes",_xlfn.XLOOKUP("Dst_CIDR_Le_16",'Scoring_Config'!$A:$A,'Scoring_Config'!$C:$C,10),0),0)+IF(LEFT(AD678,4)="True",IF(_xlfn.XLOOKUP("Dst_CIDR_17_22",'Scoring_Config'!$A:$A,'Scoring_Config'!$D:$D,"Yes")="Yes",_xlfn.XLOOKUP("Dst_CIDR_17_22",'Scoring_Config'!$A:$A,'Scoring_Config'!$C:$C,5),0),0)+IF(LEFT(AE678,4)="True",IF(_xlfn.XLOOKUP("SrcZone_IsAny",'Scoring_Config'!$A:$A,'Scoring_Config'!$D:$D,"Yes")="Yes",_xlfn.XLOOKUP("SrcZone_IsAny",'Scoring_Config'!$A:$A,'Scoring_Config'!$C:$C,10),0),0)+IF(LEFT(AF678,4)="True",IF(_xlfn.XLOOKUP("DstZone_IsAny",'Scoring_Config'!$A:$A,'Scoring_Config'!$D:$D,"Yes")="Yes",_xlfn.XLOOKUP("DstZone_IsAny",'Scoring_Config'!$A:$A,'Scoring_Config'!$C:$C,10),0),0)+IF(LEFT(AG678,4)="True",IF(_xlfn.XLOOKUP("Service_Any_OR_RangeGt1000",'Scoring_Config'!$A:$A,'Scoring_Config'!$D:$D,"Yes")="Yes",_xlfn.XLOOKUP("Service_Any_OR_RangeGt1000",'Scoring_Config'!$A:$A,'Scoring_Config'!$C:$C,10),0),0)+IF(LEFT(AH678,4)="True",IF(_xlfn.XLOOKUP("App_Any_OR_RangeGt1000",'Scoring_Config'!$A:$A,'Scoring_Config'!$D:$D,"Yes")="Yes",_xlfn.XLOOKUP("App_Any_OR_RangeGt1000",'Scoring_Config'!$A:$A,'Scoring_Config'!$C:$C,10),0),0)+IF(LEFT(AI678,4)="True",IF(_xlfn.XLOOKUP("Service_Insecure_Match",'Scoring_Config'!$A:$A,'Scoring_Config'!$D:$D,"Yes")="Yes",_xlfn.XLOOKUP("Service_Insecure_Match",'Scoring_Config'!$A:$A,'Scoring_Config'!$C:$C,5),0),0)+IF(LEFT(AJ678,4)="True",IF(_xlfn.XLOOKUP("Risky_Inbound",'Scoring_Config'!$A:$A,'Scoring_Config'!$D:$D,"Yes")="Yes",_xlfn.XLOOKUP("Risky_Inbound",'Scoring_Config'!$A:$A,'Scoring_Config'!$C:$C,50),0),0)+IF(LEFT(AK678,4)="True",IF(_xlfn.XLOOKUP("Risky_Outbound",'Scoring_Config'!$A:$A,'Scoring_Config'!$D:$D,"Yes")="Yes",_xlfn.XLOOKUP("Risky_Outbound",'Scoring_Config'!$A:$A,'Scoring_Config'!$C:$C,25),0),0)+IF(LEFT(AZ678,4)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678,FIND(",",AL678)+1,100)),0)+IF(LEFT(AM678,4)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678,FIND(",",AN678)+1,100)),0)+IF(_xlfn.XLOOKUP("Profile_Scoring",'Scoring_Config'!$A:$A,'Scoring_Config'!$D:$D,"Yes")="Yes",VALUE(MID(AO678,FIND(",",AO678)+1,100)),0)+IF(_xlfn.XLOOKUP("Options_Scoring",'Scoring_Config'!$A:$A,'Scoring_Config'!$D:$D,"Yes")="Yes",VALUE(MID(AP678,FIND(",",AP678)+1,100)),0)))</f>
        <v>0</v>
      </c>
      <c r="AZ678" cm="1">
        <f t="array" ref="AZ678">IF(FALSE,"True," &amp; IF(_xlfn.XLOOKUP("Migrate_Insecure",'Scoring_Config'!$A:$A,'Scoring_Config'!$D:$D,"Yes")="Yes",_xlfn.XLOOKUP("Migrate_Insecure",'Scoring_Config'!$A:$A,'Scoring_Config'!$C:$C,10),0),"False,0")</f>
        <v>0</v>
      </c>
    </row>
    <row r="679" spans="1:52">
      <c r="A679" t="s">
        <v>1979</v>
      </c>
      <c r="B679" t="s">
        <v>2652</v>
      </c>
      <c r="C679" t="s">
        <v>3542</v>
      </c>
      <c r="D679" t="s">
        <v>3545</v>
      </c>
      <c r="E679" t="s">
        <v>3563</v>
      </c>
      <c r="F679" t="s">
        <v>3649</v>
      </c>
      <c r="G679" t="s">
        <v>397</v>
      </c>
      <c r="H679" t="s">
        <v>174</v>
      </c>
      <c r="I679" t="s">
        <v>3678</v>
      </c>
      <c r="J679" t="s">
        <v>1023</v>
      </c>
      <c r="K679" t="s">
        <v>1721</v>
      </c>
      <c r="L679" t="s">
        <v>1327</v>
      </c>
      <c r="M679" t="s">
        <v>1974</v>
      </c>
      <c r="N679" t="s">
        <v>4315</v>
      </c>
      <c r="O679" t="s">
        <v>4319</v>
      </c>
      <c r="P679" t="s">
        <v>4321</v>
      </c>
      <c r="Q679" t="s">
        <v>4817</v>
      </c>
      <c r="R679" t="s">
        <v>5439</v>
      </c>
      <c r="S679" t="s">
        <v>4324</v>
      </c>
      <c r="T679" t="s">
        <v>5713</v>
      </c>
      <c r="U679" t="s">
        <v>6295</v>
      </c>
      <c r="Y679" cm="1">
        <f t="array" ref="Y679">IF(FALSE,"True," &amp; IF(_xlfn.XLOOKUP("Src_IsAny",'Scoring_Config'!$A:$A,'Scoring_Config'!$D:$D,"Yes")="Yes",_xlfn.XLOOKUP("Src_IsAny",'Scoring_Config'!$A:$A,'Scoring_Config'!$C:$C,10),0),"False,0")</f>
        <v>0</v>
      </c>
      <c r="Z679" cm="1">
        <f t="array" ref="Z679">IF(FALSE,"True," &amp; IF(_xlfn.XLOOKUP("Src_CIDR_Le_16",'Scoring_Config'!$A:$A,'Scoring_Config'!$D:$D,"Yes")="Yes",_xlfn.XLOOKUP("Src_CIDR_Le_16",'Scoring_Config'!$A:$A,'Scoring_Config'!$C:$C,10),0),"False,0")</f>
        <v>0</v>
      </c>
      <c r="AA679" cm="1">
        <f t="array" ref="AA679">IF(FALSE,"True," &amp; IF(_xlfn.XLOOKUP("Src_CIDR_17_22",'Scoring_Config'!$A:$A,'Scoring_Config'!$D:$D,"Yes")="Yes",_xlfn.XLOOKUP("Src_CIDR_17_22",'Scoring_Config'!$A:$A,'Scoring_Config'!$C:$C,5),0),"False,0")</f>
        <v>0</v>
      </c>
      <c r="AB679" cm="1">
        <f t="array" ref="AB679">IF(FALSE,"True," &amp; IF(_xlfn.XLOOKUP("Dst_IsAny",'Scoring_Config'!$A:$A,'Scoring_Config'!$D:$D,"Yes")="Yes",_xlfn.XLOOKUP("Dst_IsAny",'Scoring_Config'!$A:$A,'Scoring_Config'!$C:$C,10),0),"False,0")</f>
        <v>0</v>
      </c>
      <c r="AC679" cm="1">
        <f t="array" ref="AC679">IF(FALSE,"True," &amp; IF(_xlfn.XLOOKUP("Dst_CIDR_Le_16",'Scoring_Config'!$A:$A,'Scoring_Config'!$D:$D,"Yes")="Yes",_xlfn.XLOOKUP("Dst_CIDR_Le_16",'Scoring_Config'!$A:$A,'Scoring_Config'!$C:$C,10),0),"False,0")</f>
        <v>0</v>
      </c>
      <c r="AD679" cm="1">
        <f t="array" ref="AD679">IF(FALSE,"True," &amp; IF(_xlfn.XLOOKUP("Dst_CIDR_17_22",'Scoring_Config'!$A:$A,'Scoring_Config'!$D:$D,"Yes")="Yes",_xlfn.XLOOKUP("Dst_CIDR_17_22",'Scoring_Config'!$A:$A,'Scoring_Config'!$C:$C,5),0),"False,0")</f>
        <v>0</v>
      </c>
      <c r="AE679" cm="1">
        <f t="array" ref="AE679">IF(FALSE,"True," &amp; IF(_xlfn.XLOOKUP("SrcZone_IsAny",'Scoring_Config'!$A:$A,'Scoring_Config'!$D:$D,"Yes")="Yes",_xlfn.XLOOKUP("SrcZone_IsAny",'Scoring_Config'!$A:$A,'Scoring_Config'!$C:$C,10),0),"False,0")</f>
        <v>0</v>
      </c>
      <c r="AF679" cm="1">
        <f t="array" ref="AF679">IF(FALSE,"True," &amp; IF(_xlfn.XLOOKUP("DstZone_IsAny",'Scoring_Config'!$A:$A,'Scoring_Config'!$D:$D,"Yes")="Yes",_xlfn.XLOOKUP("DstZone_IsAny",'Scoring_Config'!$A:$A,'Scoring_Config'!$C:$C,10),0),"False,0")</f>
        <v>0</v>
      </c>
      <c r="AG679" cm="1">
        <f t="array" ref="AG67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79" cm="1">
        <f t="array" ref="AH679">IF(FALSE,"True," &amp; IF(_xlfn.XLOOKUP("App_Any_OR_RangeGt1000",'Scoring_Config'!$A:$A,'Scoring_Config'!$D:$D,"Yes")="Yes",_xlfn.XLOOKUP("App_Any_OR_RangeGt1000",'Scoring_Config'!$A:$A,'Scoring_Config'!$C:$C,10),0),"False,0")</f>
        <v>0</v>
      </c>
      <c r="AI679" cm="1">
        <f t="array" ref="AI679">IF(FALSE,"True," &amp; IF(_xlfn.XLOOKUP("Service_Insecure_Match",'Scoring_Config'!$A:$A,'Scoring_Config'!$D:$D,"Yes")="Yes",_xlfn.XLOOKUP("Service_Insecure_Match",'Scoring_Config'!$A:$A,'Scoring_Config'!$C:$C,5),0),"False,0")</f>
        <v>0</v>
      </c>
      <c r="AJ679" cm="1">
        <f t="array" ref="AJ679">IF(FALSE,"True," &amp; IF(_xlfn.XLOOKUP("Risky_Inbound",'Scoring_Config'!$A:$A,'Scoring_Config'!$D:$D,"Yes")="Yes",_xlfn.XLOOKUP("Risky_Inbound",'Scoring_Config'!$A:$A,'Scoring_Config'!$C:$C,50),0),"False,0")</f>
        <v>0</v>
      </c>
      <c r="AK679" cm="1">
        <f t="array" ref="AK679">IF(FALSE,"True," &amp; IF(_xlfn.XLOOKUP("Risky_Outbound",'Scoring_Config'!$A:$A,'Scoring_Config'!$D:$D,"Yes")="Yes",_xlfn.XLOOKUP("Risky_Outbound",'Scoring_Config'!$A:$A,'Scoring_Config'!$C:$C,25),0),"False,0")</f>
        <v>0</v>
      </c>
      <c r="AL679" t="s">
        <v>6700</v>
      </c>
      <c r="AM679" cm="1">
        <f t="array" ref="AM67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79" t="s">
        <v>6697</v>
      </c>
      <c r="AO679" t="s">
        <v>6697</v>
      </c>
      <c r="AP679" t="s">
        <v>6697</v>
      </c>
      <c r="AQ679" cm="1">
        <f t="array" ref="AQ679">IF(FALSE,"True," &amp; IF(_xlfn.XLOOKUP("Service_IsAny",'Scoring_Config'!$A:$A,'Scoring_Config'!$D:$D,"Yes")="Yes",_xlfn.XLOOKUP("Service_IsAny",'Scoring_Config'!$A:$A,'Scoring_Config'!$C:$C,0),0),"False,0")</f>
        <v>0</v>
      </c>
      <c r="AR679">
        <v>0</v>
      </c>
      <c r="AS679" cm="1">
        <f t="array" ref="AS679">IF(FALSE,"True," &amp; IF(_xlfn.XLOOKUP("Service_RangeGt1000",'Scoring_Config'!$A:$A,'Scoring_Config'!$D:$D,"Yes")="Yes",_xlfn.XLOOKUP("Service_RangeGt1000",'Scoring_Config'!$A:$A,'Scoring_Config'!$C:$C,0),0),"False,0")</f>
        <v>0</v>
      </c>
      <c r="AT679" cm="1">
        <f t="array" ref="AT679">IF(FALSE,"True," &amp; IF(_xlfn.XLOOKUP("App_IsAny",'Scoring_Config'!$A:$A,'Scoring_Config'!$D:$D,"Yes")="Yes",_xlfn.XLOOKUP("App_IsAny",'Scoring_Config'!$A:$A,'Scoring_Config'!$C:$C,0),0),"False,0")</f>
        <v>0</v>
      </c>
      <c r="AU679">
        <v>2</v>
      </c>
      <c r="AV679" cm="1">
        <f t="array" ref="AV679">IF(FALSE,"True," &amp; IF(_xlfn.XLOOKUP("App_RangeGt1000",'Scoring_Config'!$A:$A,'Scoring_Config'!$D:$D,"Yes")="Yes",_xlfn.XLOOKUP("App_RangeGt1000",'Scoring_Config'!$A:$A,'Scoring_Config'!$C:$C,0),0),"False,0")</f>
        <v>0</v>
      </c>
      <c r="AW679" cm="1">
        <f t="array" ref="AW679">IF(FALSE,"True," &amp; IF(_xlfn.XLOOKUP("Action_IsDenyOrDrop",'Scoring_Config'!$A:$A,'Scoring_Config'!$D:$D,"Yes")="Yes",_xlfn.XLOOKUP("Action_IsDenyOrDrop",'Scoring_Config'!$A:$A,'Scoring_Config'!$C:$C,0),0),"False,0")</f>
        <v>0</v>
      </c>
      <c r="AX679" cm="1">
        <f t="array" ref="AX679">IF(LEFT(AW679,4)="True",0,(IF(LEFT(Y679,4)="True",IF(_xlfn.XLOOKUP("Src_IsAny",'Scoring_Config'!$A:$A,'Scoring_Config'!$D:$D,"Yes")="Yes",_xlfn.XLOOKUP("Src_IsAny",'Scoring_Config'!$A:$A,'Scoring_Config'!$C:$C,10),0),0)+IF(LEFT(Z679,4)="True",IF(_xlfn.XLOOKUP("Src_CIDR_Le_16",'Scoring_Config'!$A:$A,'Scoring_Config'!$D:$D,"Yes")="Yes",_xlfn.XLOOKUP("Src_CIDR_Le_16",'Scoring_Config'!$A:$A,'Scoring_Config'!$C:$C,10),0),0)+IF(LEFT(AA679,4)="True",IF(_xlfn.XLOOKUP("Src_CIDR_17_22",'Scoring_Config'!$A:$A,'Scoring_Config'!$D:$D,"Yes")="Yes",_xlfn.XLOOKUP("Src_CIDR_17_22",'Scoring_Config'!$A:$A,'Scoring_Config'!$C:$C,5),0),0)+IF(LEFT(AB679,4)="True",IF(_xlfn.XLOOKUP("Dst_IsAny",'Scoring_Config'!$A:$A,'Scoring_Config'!$D:$D,"Yes")="Yes",_xlfn.XLOOKUP("Dst_IsAny",'Scoring_Config'!$A:$A,'Scoring_Config'!$C:$C,10),0),0)+IF(LEFT(AC679,4)="True",IF(_xlfn.XLOOKUP("Dst_CIDR_Le_16",'Scoring_Config'!$A:$A,'Scoring_Config'!$D:$D,"Yes")="Yes",_xlfn.XLOOKUP("Dst_CIDR_Le_16",'Scoring_Config'!$A:$A,'Scoring_Config'!$C:$C,10),0),0)+IF(LEFT(AD679,4)="True",IF(_xlfn.XLOOKUP("Dst_CIDR_17_22",'Scoring_Config'!$A:$A,'Scoring_Config'!$D:$D,"Yes")="Yes",_xlfn.XLOOKUP("Dst_CIDR_17_22",'Scoring_Config'!$A:$A,'Scoring_Config'!$C:$C,5),0),0)+IF(LEFT(AE679,4)="True",IF(_xlfn.XLOOKUP("SrcZone_IsAny",'Scoring_Config'!$A:$A,'Scoring_Config'!$D:$D,"Yes")="Yes",_xlfn.XLOOKUP("SrcZone_IsAny",'Scoring_Config'!$A:$A,'Scoring_Config'!$C:$C,10),0),0)+IF(LEFT(AF679,4)="True",IF(_xlfn.XLOOKUP("DstZone_IsAny",'Scoring_Config'!$A:$A,'Scoring_Config'!$D:$D,"Yes")="Yes",_xlfn.XLOOKUP("DstZone_IsAny",'Scoring_Config'!$A:$A,'Scoring_Config'!$C:$C,10),0),0)+IF(LEFT(AG679,4)="True",IF(_xlfn.XLOOKUP("Service_Any_OR_RangeGt1000",'Scoring_Config'!$A:$A,'Scoring_Config'!$D:$D,"Yes")="Yes",_xlfn.XLOOKUP("Service_Any_OR_RangeGt1000",'Scoring_Config'!$A:$A,'Scoring_Config'!$C:$C,10),0),0)+IF(LEFT(AH679,4)="True",IF(_xlfn.XLOOKUP("App_Any_OR_RangeGt1000",'Scoring_Config'!$A:$A,'Scoring_Config'!$D:$D,"Yes")="Yes",_xlfn.XLOOKUP("App_Any_OR_RangeGt1000",'Scoring_Config'!$A:$A,'Scoring_Config'!$C:$C,10),0),0)+IF(LEFT(AI679,4)="True",IF(_xlfn.XLOOKUP("Service_Insecure_Match",'Scoring_Config'!$A:$A,'Scoring_Config'!$D:$D,"Yes")="Yes",_xlfn.XLOOKUP("Service_Insecure_Match",'Scoring_Config'!$A:$A,'Scoring_Config'!$C:$C,5),0),0)+IF(LEFT(AJ679,4)="True",IF(_xlfn.XLOOKUP("Risky_Inbound",'Scoring_Config'!$A:$A,'Scoring_Config'!$D:$D,"Yes")="Yes",_xlfn.XLOOKUP("Risky_Inbound",'Scoring_Config'!$A:$A,'Scoring_Config'!$C:$C,50),0),0)+IF(LEFT(AK679,4)="True",IF(_xlfn.XLOOKUP("Risky_Outbound",'Scoring_Config'!$A:$A,'Scoring_Config'!$D:$D,"Yes")="Yes",_xlfn.XLOOKUP("Risky_Outbound",'Scoring_Config'!$A:$A,'Scoring_Config'!$C:$C,25),0),0)+IF(LEFT(AZ679,4)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679,FIND(",",AL679)+1,100)),0)+IF(LEFT(AM679,4)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679,FIND(",",AN679)+1,100)),0)+IF(_xlfn.XLOOKUP("Profile_Scoring",'Scoring_Config'!$A:$A,'Scoring_Config'!$D:$D,"Yes")="Yes",VALUE(MID(AO679,FIND(",",AO679)+1,100)),0)+IF(_xlfn.XLOOKUP("Options_Scoring",'Scoring_Config'!$A:$A,'Scoring_Config'!$D:$D,"Yes")="Yes",VALUE(MID(AP679,FIND(",",AP679)+1,100)),0)))</f>
        <v>0</v>
      </c>
      <c r="AZ679" cm="1">
        <f t="array" ref="AZ679">IF(FALSE,"True," &amp; IF(_xlfn.XLOOKUP("Migrate_Insecure",'Scoring_Config'!$A:$A,'Scoring_Config'!$D:$D,"Yes")="Yes",_xlfn.XLOOKUP("Migrate_Insecure",'Scoring_Config'!$A:$A,'Scoring_Config'!$C:$C,10),0),"False,0")</f>
        <v>0</v>
      </c>
    </row>
    <row r="680" spans="1:52">
      <c r="A680" t="s">
        <v>1979</v>
      </c>
      <c r="B680" t="s">
        <v>2653</v>
      </c>
      <c r="C680" t="s">
        <v>3542</v>
      </c>
      <c r="D680" t="s">
        <v>3545</v>
      </c>
      <c r="E680" t="s">
        <v>3563</v>
      </c>
      <c r="F680" t="s">
        <v>3842</v>
      </c>
      <c r="G680" t="s">
        <v>398</v>
      </c>
      <c r="H680" t="s">
        <v>174</v>
      </c>
      <c r="I680" t="s">
        <v>4192</v>
      </c>
      <c r="J680" t="s">
        <v>398</v>
      </c>
      <c r="K680" t="s">
        <v>1721</v>
      </c>
      <c r="L680" t="s">
        <v>1327</v>
      </c>
      <c r="M680" t="s">
        <v>1974</v>
      </c>
      <c r="N680" t="s">
        <v>4315</v>
      </c>
      <c r="O680" t="s">
        <v>4319</v>
      </c>
      <c r="P680" t="s">
        <v>4321</v>
      </c>
      <c r="Q680" t="s">
        <v>4818</v>
      </c>
      <c r="R680" t="s">
        <v>5440</v>
      </c>
      <c r="S680" t="s">
        <v>5440</v>
      </c>
      <c r="T680" t="s">
        <v>5763</v>
      </c>
      <c r="U680" t="s">
        <v>6295</v>
      </c>
      <c r="Y680" cm="1">
        <f t="array" ref="Y680">IF(FALSE,"True," &amp; IF(_xlfn.XLOOKUP("Src_IsAny",'Scoring_Config'!$A:$A,'Scoring_Config'!$D:$D,"Yes")="Yes",_xlfn.XLOOKUP("Src_IsAny",'Scoring_Config'!$A:$A,'Scoring_Config'!$C:$C,10),0),"False,0")</f>
        <v>0</v>
      </c>
      <c r="Z680" cm="1">
        <f t="array" ref="Z680">IF(FALSE,"True," &amp; IF(_xlfn.XLOOKUP("Src_CIDR_Le_16",'Scoring_Config'!$A:$A,'Scoring_Config'!$D:$D,"Yes")="Yes",_xlfn.XLOOKUP("Src_CIDR_Le_16",'Scoring_Config'!$A:$A,'Scoring_Config'!$C:$C,10),0),"False,0")</f>
        <v>0</v>
      </c>
      <c r="AA680" cm="1">
        <f t="array" ref="AA680">IF(FALSE,"True," &amp; IF(_xlfn.XLOOKUP("Src_CIDR_17_22",'Scoring_Config'!$A:$A,'Scoring_Config'!$D:$D,"Yes")="Yes",_xlfn.XLOOKUP("Src_CIDR_17_22",'Scoring_Config'!$A:$A,'Scoring_Config'!$C:$C,5),0),"False,0")</f>
        <v>0</v>
      </c>
      <c r="AB680" cm="1">
        <f t="array" ref="AB680">IF(FALSE,"True," &amp; IF(_xlfn.XLOOKUP("Dst_IsAny",'Scoring_Config'!$A:$A,'Scoring_Config'!$D:$D,"Yes")="Yes",_xlfn.XLOOKUP("Dst_IsAny",'Scoring_Config'!$A:$A,'Scoring_Config'!$C:$C,10),0),"False,0")</f>
        <v>0</v>
      </c>
      <c r="AC680" cm="1">
        <f t="array" ref="AC680">IF(FALSE,"True," &amp; IF(_xlfn.XLOOKUP("Dst_CIDR_Le_16",'Scoring_Config'!$A:$A,'Scoring_Config'!$D:$D,"Yes")="Yes",_xlfn.XLOOKUP("Dst_CIDR_Le_16",'Scoring_Config'!$A:$A,'Scoring_Config'!$C:$C,10),0),"False,0")</f>
        <v>0</v>
      </c>
      <c r="AD680" cm="1">
        <f t="array" ref="AD680">IF(FALSE,"True," &amp; IF(_xlfn.XLOOKUP("Dst_CIDR_17_22",'Scoring_Config'!$A:$A,'Scoring_Config'!$D:$D,"Yes")="Yes",_xlfn.XLOOKUP("Dst_CIDR_17_22",'Scoring_Config'!$A:$A,'Scoring_Config'!$C:$C,5),0),"False,0")</f>
        <v>0</v>
      </c>
      <c r="AE680" cm="1">
        <f t="array" ref="AE680">IF(FALSE,"True," &amp; IF(_xlfn.XLOOKUP("SrcZone_IsAny",'Scoring_Config'!$A:$A,'Scoring_Config'!$D:$D,"Yes")="Yes",_xlfn.XLOOKUP("SrcZone_IsAny",'Scoring_Config'!$A:$A,'Scoring_Config'!$C:$C,10),0),"False,0")</f>
        <v>0</v>
      </c>
      <c r="AF680" cm="1">
        <f t="array" ref="AF680">IF(FALSE,"True," &amp; IF(_xlfn.XLOOKUP("DstZone_IsAny",'Scoring_Config'!$A:$A,'Scoring_Config'!$D:$D,"Yes")="Yes",_xlfn.XLOOKUP("DstZone_IsAny",'Scoring_Config'!$A:$A,'Scoring_Config'!$C:$C,10),0),"False,0")</f>
        <v>0</v>
      </c>
      <c r="AG680" cm="1">
        <f t="array" ref="AG68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80" cm="1">
        <f t="array" ref="AH680">IF(FALSE,"True," &amp; IF(_xlfn.XLOOKUP("App_Any_OR_RangeGt1000",'Scoring_Config'!$A:$A,'Scoring_Config'!$D:$D,"Yes")="Yes",_xlfn.XLOOKUP("App_Any_OR_RangeGt1000",'Scoring_Config'!$A:$A,'Scoring_Config'!$C:$C,10),0),"False,0")</f>
        <v>0</v>
      </c>
      <c r="AI680" cm="1">
        <f t="array" ref="AI680">IF(FALSE,"True," &amp; IF(_xlfn.XLOOKUP("Service_Insecure_Match",'Scoring_Config'!$A:$A,'Scoring_Config'!$D:$D,"Yes")="Yes",_xlfn.XLOOKUP("Service_Insecure_Match",'Scoring_Config'!$A:$A,'Scoring_Config'!$C:$C,5),0),"False,0")</f>
        <v>0</v>
      </c>
      <c r="AJ680" cm="1">
        <f t="array" ref="AJ680">IF(FALSE,"True," &amp; IF(_xlfn.XLOOKUP("Risky_Inbound",'Scoring_Config'!$A:$A,'Scoring_Config'!$D:$D,"Yes")="Yes",_xlfn.XLOOKUP("Risky_Inbound",'Scoring_Config'!$A:$A,'Scoring_Config'!$C:$C,50),0),"False,0")</f>
        <v>0</v>
      </c>
      <c r="AK680" cm="1">
        <f t="array" ref="AK680">IF(FALSE,"True," &amp; IF(_xlfn.XLOOKUP("Risky_Outbound",'Scoring_Config'!$A:$A,'Scoring_Config'!$D:$D,"Yes")="Yes",_xlfn.XLOOKUP("Risky_Outbound",'Scoring_Config'!$A:$A,'Scoring_Config'!$C:$C,25),0),"False,0")</f>
        <v>0</v>
      </c>
      <c r="AL680" t="s">
        <v>6700</v>
      </c>
      <c r="AM680" cm="1">
        <f t="array" ref="AM68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80" t="s">
        <v>6697</v>
      </c>
      <c r="AO680" t="s">
        <v>6697</v>
      </c>
      <c r="AP680" t="s">
        <v>6697</v>
      </c>
      <c r="AQ680" cm="1">
        <f t="array" ref="AQ680">IF(FALSE,"True," &amp; IF(_xlfn.XLOOKUP("Service_IsAny",'Scoring_Config'!$A:$A,'Scoring_Config'!$D:$D,"Yes")="Yes",_xlfn.XLOOKUP("Service_IsAny",'Scoring_Config'!$A:$A,'Scoring_Config'!$C:$C,0),0),"False,0")</f>
        <v>0</v>
      </c>
      <c r="AR680">
        <v>0</v>
      </c>
      <c r="AS680" cm="1">
        <f t="array" ref="AS680">IF(FALSE,"True," &amp; IF(_xlfn.XLOOKUP("Service_RangeGt1000",'Scoring_Config'!$A:$A,'Scoring_Config'!$D:$D,"Yes")="Yes",_xlfn.XLOOKUP("Service_RangeGt1000",'Scoring_Config'!$A:$A,'Scoring_Config'!$C:$C,0),0),"False,0")</f>
        <v>0</v>
      </c>
      <c r="AT680" cm="1">
        <f t="array" ref="AT680">IF(FALSE,"True," &amp; IF(_xlfn.XLOOKUP("App_IsAny",'Scoring_Config'!$A:$A,'Scoring_Config'!$D:$D,"Yes")="Yes",_xlfn.XLOOKUP("App_IsAny",'Scoring_Config'!$A:$A,'Scoring_Config'!$C:$C,0),0),"False,0")</f>
        <v>0</v>
      </c>
      <c r="AU680">
        <v>2</v>
      </c>
      <c r="AV680" cm="1">
        <f t="array" ref="AV680">IF(FALSE,"True," &amp; IF(_xlfn.XLOOKUP("App_RangeGt1000",'Scoring_Config'!$A:$A,'Scoring_Config'!$D:$D,"Yes")="Yes",_xlfn.XLOOKUP("App_RangeGt1000",'Scoring_Config'!$A:$A,'Scoring_Config'!$C:$C,0),0),"False,0")</f>
        <v>0</v>
      </c>
      <c r="AW680" cm="1">
        <f t="array" ref="AW680">IF(FALSE,"True," &amp; IF(_xlfn.XLOOKUP("Action_IsDenyOrDrop",'Scoring_Config'!$A:$A,'Scoring_Config'!$D:$D,"Yes")="Yes",_xlfn.XLOOKUP("Action_IsDenyOrDrop",'Scoring_Config'!$A:$A,'Scoring_Config'!$C:$C,0),0),"False,0")</f>
        <v>0</v>
      </c>
      <c r="AX680" cm="1">
        <f t="array" ref="AX680">IF(LEFT(AW680,4)="True",0,(IF(LEFT(Y680,4)="True",IF(_xlfn.XLOOKUP("Src_IsAny",'Scoring_Config'!$A:$A,'Scoring_Config'!$D:$D,"Yes")="Yes",_xlfn.XLOOKUP("Src_IsAny",'Scoring_Config'!$A:$A,'Scoring_Config'!$C:$C,10),0),0)+IF(LEFT(Z680,4)="True",IF(_xlfn.XLOOKUP("Src_CIDR_Le_16",'Scoring_Config'!$A:$A,'Scoring_Config'!$D:$D,"Yes")="Yes",_xlfn.XLOOKUP("Src_CIDR_Le_16",'Scoring_Config'!$A:$A,'Scoring_Config'!$C:$C,10),0),0)+IF(LEFT(AA680,4)="True",IF(_xlfn.XLOOKUP("Src_CIDR_17_22",'Scoring_Config'!$A:$A,'Scoring_Config'!$D:$D,"Yes")="Yes",_xlfn.XLOOKUP("Src_CIDR_17_22",'Scoring_Config'!$A:$A,'Scoring_Config'!$C:$C,5),0),0)+IF(LEFT(AB680,4)="True",IF(_xlfn.XLOOKUP("Dst_IsAny",'Scoring_Config'!$A:$A,'Scoring_Config'!$D:$D,"Yes")="Yes",_xlfn.XLOOKUP("Dst_IsAny",'Scoring_Config'!$A:$A,'Scoring_Config'!$C:$C,10),0),0)+IF(LEFT(AC680,4)="True",IF(_xlfn.XLOOKUP("Dst_CIDR_Le_16",'Scoring_Config'!$A:$A,'Scoring_Config'!$D:$D,"Yes")="Yes",_xlfn.XLOOKUP("Dst_CIDR_Le_16",'Scoring_Config'!$A:$A,'Scoring_Config'!$C:$C,10),0),0)+IF(LEFT(AD680,4)="True",IF(_xlfn.XLOOKUP("Dst_CIDR_17_22",'Scoring_Config'!$A:$A,'Scoring_Config'!$D:$D,"Yes")="Yes",_xlfn.XLOOKUP("Dst_CIDR_17_22",'Scoring_Config'!$A:$A,'Scoring_Config'!$C:$C,5),0),0)+IF(LEFT(AE680,4)="True",IF(_xlfn.XLOOKUP("SrcZone_IsAny",'Scoring_Config'!$A:$A,'Scoring_Config'!$D:$D,"Yes")="Yes",_xlfn.XLOOKUP("SrcZone_IsAny",'Scoring_Config'!$A:$A,'Scoring_Config'!$C:$C,10),0),0)+IF(LEFT(AF680,4)="True",IF(_xlfn.XLOOKUP("DstZone_IsAny",'Scoring_Config'!$A:$A,'Scoring_Config'!$D:$D,"Yes")="Yes",_xlfn.XLOOKUP("DstZone_IsAny",'Scoring_Config'!$A:$A,'Scoring_Config'!$C:$C,10),0),0)+IF(LEFT(AG680,4)="True",IF(_xlfn.XLOOKUP("Service_Any_OR_RangeGt1000",'Scoring_Config'!$A:$A,'Scoring_Config'!$D:$D,"Yes")="Yes",_xlfn.XLOOKUP("Service_Any_OR_RangeGt1000",'Scoring_Config'!$A:$A,'Scoring_Config'!$C:$C,10),0),0)+IF(LEFT(AH680,4)="True",IF(_xlfn.XLOOKUP("App_Any_OR_RangeGt1000",'Scoring_Config'!$A:$A,'Scoring_Config'!$D:$D,"Yes")="Yes",_xlfn.XLOOKUP("App_Any_OR_RangeGt1000",'Scoring_Config'!$A:$A,'Scoring_Config'!$C:$C,10),0),0)+IF(LEFT(AI680,4)="True",IF(_xlfn.XLOOKUP("Service_Insecure_Match",'Scoring_Config'!$A:$A,'Scoring_Config'!$D:$D,"Yes")="Yes",_xlfn.XLOOKUP("Service_Insecure_Match",'Scoring_Config'!$A:$A,'Scoring_Config'!$C:$C,5),0),0)+IF(LEFT(AJ680,4)="True",IF(_xlfn.XLOOKUP("Risky_Inbound",'Scoring_Config'!$A:$A,'Scoring_Config'!$D:$D,"Yes")="Yes",_xlfn.XLOOKUP("Risky_Inbound",'Scoring_Config'!$A:$A,'Scoring_Config'!$C:$C,50),0),0)+IF(LEFT(AK680,4)="True",IF(_xlfn.XLOOKUP("Risky_Outbound",'Scoring_Config'!$A:$A,'Scoring_Config'!$D:$D,"Yes")="Yes",_xlfn.XLOOKUP("Risky_Outbound",'Scoring_Config'!$A:$A,'Scoring_Config'!$C:$C,25),0),0)+IF(LEFT(AZ680,4)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680,FIND(",",AL680)+1,100)),0)+IF(LEFT(AM680,4)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680,FIND(",",AN680)+1,100)),0)+IF(_xlfn.XLOOKUP("Profile_Scoring",'Scoring_Config'!$A:$A,'Scoring_Config'!$D:$D,"Yes")="Yes",VALUE(MID(AO680,FIND(",",AO680)+1,100)),0)+IF(_xlfn.XLOOKUP("Options_Scoring",'Scoring_Config'!$A:$A,'Scoring_Config'!$D:$D,"Yes")="Yes",VALUE(MID(AP680,FIND(",",AP680)+1,100)),0)))</f>
        <v>0</v>
      </c>
      <c r="AZ680" cm="1">
        <f t="array" ref="AZ680">IF(FALSE,"True," &amp; IF(_xlfn.XLOOKUP("Migrate_Insecure",'Scoring_Config'!$A:$A,'Scoring_Config'!$D:$D,"Yes")="Yes",_xlfn.XLOOKUP("Migrate_Insecure",'Scoring_Config'!$A:$A,'Scoring_Config'!$C:$C,10),0),"False,0")</f>
        <v>0</v>
      </c>
    </row>
    <row r="681" spans="1:52">
      <c r="A681" t="s">
        <v>1979</v>
      </c>
      <c r="B681" t="s">
        <v>2654</v>
      </c>
      <c r="C681" t="s">
        <v>3542</v>
      </c>
      <c r="D681" t="s">
        <v>3545</v>
      </c>
      <c r="E681" t="s">
        <v>3563</v>
      </c>
      <c r="F681" t="s">
        <v>3843</v>
      </c>
      <c r="G681" t="s">
        <v>399</v>
      </c>
      <c r="H681" t="s">
        <v>174</v>
      </c>
      <c r="I681" t="s">
        <v>4193</v>
      </c>
      <c r="J681" t="s">
        <v>1024</v>
      </c>
      <c r="K681" t="s">
        <v>1678</v>
      </c>
      <c r="L681" t="s">
        <v>1327</v>
      </c>
      <c r="M681" t="s">
        <v>1974</v>
      </c>
      <c r="N681" t="s">
        <v>4315</v>
      </c>
      <c r="O681" t="s">
        <v>4319</v>
      </c>
      <c r="P681" t="s">
        <v>4321</v>
      </c>
      <c r="Q681" t="s">
        <v>4819</v>
      </c>
      <c r="R681" t="s">
        <v>5439</v>
      </c>
      <c r="S681" t="s">
        <v>4324</v>
      </c>
      <c r="T681" t="s">
        <v>5764</v>
      </c>
      <c r="U681" t="s">
        <v>6296</v>
      </c>
      <c r="Y681" cm="1">
        <f t="array" ref="Y681">IF(FALSE,"True," &amp; IF(_xlfn.XLOOKUP("Src_IsAny",'Scoring_Config'!$A:$A,'Scoring_Config'!$D:$D,"Yes")="Yes",_xlfn.XLOOKUP("Src_IsAny",'Scoring_Config'!$A:$A,'Scoring_Config'!$C:$C,10),0),"False,0")</f>
        <v>0</v>
      </c>
      <c r="Z681" cm="1">
        <f t="array" ref="Z681">IF(FALSE,"True," &amp; IF(_xlfn.XLOOKUP("Src_CIDR_Le_16",'Scoring_Config'!$A:$A,'Scoring_Config'!$D:$D,"Yes")="Yes",_xlfn.XLOOKUP("Src_CIDR_Le_16",'Scoring_Config'!$A:$A,'Scoring_Config'!$C:$C,10),0),"False,0")</f>
        <v>0</v>
      </c>
      <c r="AA681" cm="1">
        <f t="array" ref="AA681">IF(FALSE,"True," &amp; IF(_xlfn.XLOOKUP("Src_CIDR_17_22",'Scoring_Config'!$A:$A,'Scoring_Config'!$D:$D,"Yes")="Yes",_xlfn.XLOOKUP("Src_CIDR_17_22",'Scoring_Config'!$A:$A,'Scoring_Config'!$C:$C,5),0),"False,0")</f>
        <v>0</v>
      </c>
      <c r="AB681" cm="1">
        <f t="array" ref="AB681">IF(FALSE,"True," &amp; IF(_xlfn.XLOOKUP("Dst_IsAny",'Scoring_Config'!$A:$A,'Scoring_Config'!$D:$D,"Yes")="Yes",_xlfn.XLOOKUP("Dst_IsAny",'Scoring_Config'!$A:$A,'Scoring_Config'!$C:$C,10),0),"False,0")</f>
        <v>0</v>
      </c>
      <c r="AC681" cm="1">
        <f t="array" ref="AC681">IF(FALSE,"True," &amp; IF(_xlfn.XLOOKUP("Dst_CIDR_Le_16",'Scoring_Config'!$A:$A,'Scoring_Config'!$D:$D,"Yes")="Yes",_xlfn.XLOOKUP("Dst_CIDR_Le_16",'Scoring_Config'!$A:$A,'Scoring_Config'!$C:$C,10),0),"False,0")</f>
        <v>0</v>
      </c>
      <c r="AD681" cm="1">
        <f t="array" ref="AD681">IF(FALSE,"True," &amp; IF(_xlfn.XLOOKUP("Dst_CIDR_17_22",'Scoring_Config'!$A:$A,'Scoring_Config'!$D:$D,"Yes")="Yes",_xlfn.XLOOKUP("Dst_CIDR_17_22",'Scoring_Config'!$A:$A,'Scoring_Config'!$C:$C,5),0),"False,0")</f>
        <v>0</v>
      </c>
      <c r="AE681" cm="1">
        <f t="array" ref="AE681">IF(FALSE,"True," &amp; IF(_xlfn.XLOOKUP("SrcZone_IsAny",'Scoring_Config'!$A:$A,'Scoring_Config'!$D:$D,"Yes")="Yes",_xlfn.XLOOKUP("SrcZone_IsAny",'Scoring_Config'!$A:$A,'Scoring_Config'!$C:$C,10),0),"False,0")</f>
        <v>0</v>
      </c>
      <c r="AF681" cm="1">
        <f t="array" ref="AF681">IF(FALSE,"True," &amp; IF(_xlfn.XLOOKUP("DstZone_IsAny",'Scoring_Config'!$A:$A,'Scoring_Config'!$D:$D,"Yes")="Yes",_xlfn.XLOOKUP("DstZone_IsAny",'Scoring_Config'!$A:$A,'Scoring_Config'!$C:$C,10),0),"False,0")</f>
        <v>0</v>
      </c>
      <c r="AG681" cm="1">
        <f t="array" ref="AG68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81" cm="1">
        <f t="array" ref="AH681">IF(FALSE,"True," &amp; IF(_xlfn.XLOOKUP("App_Any_OR_RangeGt1000",'Scoring_Config'!$A:$A,'Scoring_Config'!$D:$D,"Yes")="Yes",_xlfn.XLOOKUP("App_Any_OR_RangeGt1000",'Scoring_Config'!$A:$A,'Scoring_Config'!$C:$C,10),0),"False,0")</f>
        <v>0</v>
      </c>
      <c r="AI681" cm="1">
        <f t="array" ref="AI681">IF(FALSE,"True," &amp; IF(_xlfn.XLOOKUP("Service_Insecure_Match",'Scoring_Config'!$A:$A,'Scoring_Config'!$D:$D,"Yes")="Yes",_xlfn.XLOOKUP("Service_Insecure_Match",'Scoring_Config'!$A:$A,'Scoring_Config'!$C:$C,5),0),"False,0")</f>
        <v>0</v>
      </c>
      <c r="AJ681" cm="1">
        <f t="array" ref="AJ681">IF(FALSE,"True," &amp; IF(_xlfn.XLOOKUP("Risky_Inbound",'Scoring_Config'!$A:$A,'Scoring_Config'!$D:$D,"Yes")="Yes",_xlfn.XLOOKUP("Risky_Inbound",'Scoring_Config'!$A:$A,'Scoring_Config'!$C:$C,50),0),"False,0")</f>
        <v>0</v>
      </c>
      <c r="AK681" cm="1">
        <f t="array" ref="AK681">IF(FALSE,"True," &amp; IF(_xlfn.XLOOKUP("Risky_Outbound",'Scoring_Config'!$A:$A,'Scoring_Config'!$D:$D,"Yes")="Yes",_xlfn.XLOOKUP("Risky_Outbound",'Scoring_Config'!$A:$A,'Scoring_Config'!$C:$C,25),0),"False,0")</f>
        <v>0</v>
      </c>
      <c r="AL681" t="s">
        <v>6700</v>
      </c>
      <c r="AM681" cm="1">
        <f t="array" ref="AM68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81" t="s">
        <v>6697</v>
      </c>
      <c r="AO681" t="s">
        <v>6697</v>
      </c>
      <c r="AP681" t="s">
        <v>6697</v>
      </c>
      <c r="AQ681" cm="1">
        <f t="array" ref="AQ681">IF(FALSE,"True," &amp; IF(_xlfn.XLOOKUP("Service_IsAny",'Scoring_Config'!$A:$A,'Scoring_Config'!$D:$D,"Yes")="Yes",_xlfn.XLOOKUP("Service_IsAny",'Scoring_Config'!$A:$A,'Scoring_Config'!$C:$C,0),0),"False,0")</f>
        <v>0</v>
      </c>
      <c r="AR681">
        <v>0</v>
      </c>
      <c r="AS681" cm="1">
        <f t="array" ref="AS681">IF(FALSE,"True," &amp; IF(_xlfn.XLOOKUP("Service_RangeGt1000",'Scoring_Config'!$A:$A,'Scoring_Config'!$D:$D,"Yes")="Yes",_xlfn.XLOOKUP("Service_RangeGt1000",'Scoring_Config'!$A:$A,'Scoring_Config'!$C:$C,0),0),"False,0")</f>
        <v>0</v>
      </c>
      <c r="AT681" cm="1">
        <f t="array" ref="AT681">IF(FALSE,"True," &amp; IF(_xlfn.XLOOKUP("App_IsAny",'Scoring_Config'!$A:$A,'Scoring_Config'!$D:$D,"Yes")="Yes",_xlfn.XLOOKUP("App_IsAny",'Scoring_Config'!$A:$A,'Scoring_Config'!$C:$C,0),0),"False,0")</f>
        <v>0</v>
      </c>
      <c r="AU681">
        <v>0</v>
      </c>
      <c r="AV681" cm="1">
        <f t="array" ref="AV681">IF(FALSE,"True," &amp; IF(_xlfn.XLOOKUP("App_RangeGt1000",'Scoring_Config'!$A:$A,'Scoring_Config'!$D:$D,"Yes")="Yes",_xlfn.XLOOKUP("App_RangeGt1000",'Scoring_Config'!$A:$A,'Scoring_Config'!$C:$C,0),0),"False,0")</f>
        <v>0</v>
      </c>
      <c r="AW681" cm="1">
        <f t="array" ref="AW681">IF(FALSE,"True," &amp; IF(_xlfn.XLOOKUP("Action_IsDenyOrDrop",'Scoring_Config'!$A:$A,'Scoring_Config'!$D:$D,"Yes")="Yes",_xlfn.XLOOKUP("Action_IsDenyOrDrop",'Scoring_Config'!$A:$A,'Scoring_Config'!$C:$C,0),0),"False,0")</f>
        <v>0</v>
      </c>
      <c r="AX681" cm="1">
        <f t="array" ref="AX681">IF(LEFT(AW681,4)="True",0,(IF(LEFT(Y681,4)="True",IF(_xlfn.XLOOKUP("Src_IsAny",'Scoring_Config'!$A:$A,'Scoring_Config'!$D:$D,"Yes")="Yes",_xlfn.XLOOKUP("Src_IsAny",'Scoring_Config'!$A:$A,'Scoring_Config'!$C:$C,10),0),0)+IF(LEFT(Z681,4)="True",IF(_xlfn.XLOOKUP("Src_CIDR_Le_16",'Scoring_Config'!$A:$A,'Scoring_Config'!$D:$D,"Yes")="Yes",_xlfn.XLOOKUP("Src_CIDR_Le_16",'Scoring_Config'!$A:$A,'Scoring_Config'!$C:$C,10),0),0)+IF(LEFT(AA681,4)="True",IF(_xlfn.XLOOKUP("Src_CIDR_17_22",'Scoring_Config'!$A:$A,'Scoring_Config'!$D:$D,"Yes")="Yes",_xlfn.XLOOKUP("Src_CIDR_17_22",'Scoring_Config'!$A:$A,'Scoring_Config'!$C:$C,5),0),0)+IF(LEFT(AB681,4)="True",IF(_xlfn.XLOOKUP("Dst_IsAny",'Scoring_Config'!$A:$A,'Scoring_Config'!$D:$D,"Yes")="Yes",_xlfn.XLOOKUP("Dst_IsAny",'Scoring_Config'!$A:$A,'Scoring_Config'!$C:$C,10),0),0)+IF(LEFT(AC681,4)="True",IF(_xlfn.XLOOKUP("Dst_CIDR_Le_16",'Scoring_Config'!$A:$A,'Scoring_Config'!$D:$D,"Yes")="Yes",_xlfn.XLOOKUP("Dst_CIDR_Le_16",'Scoring_Config'!$A:$A,'Scoring_Config'!$C:$C,10),0),0)+IF(LEFT(AD681,4)="True",IF(_xlfn.XLOOKUP("Dst_CIDR_17_22",'Scoring_Config'!$A:$A,'Scoring_Config'!$D:$D,"Yes")="Yes",_xlfn.XLOOKUP("Dst_CIDR_17_22",'Scoring_Config'!$A:$A,'Scoring_Config'!$C:$C,5),0),0)+IF(LEFT(AE681,4)="True",IF(_xlfn.XLOOKUP("SrcZone_IsAny",'Scoring_Config'!$A:$A,'Scoring_Config'!$D:$D,"Yes")="Yes",_xlfn.XLOOKUP("SrcZone_IsAny",'Scoring_Config'!$A:$A,'Scoring_Config'!$C:$C,10),0),0)+IF(LEFT(AF681,4)="True",IF(_xlfn.XLOOKUP("DstZone_IsAny",'Scoring_Config'!$A:$A,'Scoring_Config'!$D:$D,"Yes")="Yes",_xlfn.XLOOKUP("DstZone_IsAny",'Scoring_Config'!$A:$A,'Scoring_Config'!$C:$C,10),0),0)+IF(LEFT(AG681,4)="True",IF(_xlfn.XLOOKUP("Service_Any_OR_RangeGt1000",'Scoring_Config'!$A:$A,'Scoring_Config'!$D:$D,"Yes")="Yes",_xlfn.XLOOKUP("Service_Any_OR_RangeGt1000",'Scoring_Config'!$A:$A,'Scoring_Config'!$C:$C,10),0),0)+IF(LEFT(AH681,4)="True",IF(_xlfn.XLOOKUP("App_Any_OR_RangeGt1000",'Scoring_Config'!$A:$A,'Scoring_Config'!$D:$D,"Yes")="Yes",_xlfn.XLOOKUP("App_Any_OR_RangeGt1000",'Scoring_Config'!$A:$A,'Scoring_Config'!$C:$C,10),0),0)+IF(LEFT(AI681,4)="True",IF(_xlfn.XLOOKUP("Service_Insecure_Match",'Scoring_Config'!$A:$A,'Scoring_Config'!$D:$D,"Yes")="Yes",_xlfn.XLOOKUP("Service_Insecure_Match",'Scoring_Config'!$A:$A,'Scoring_Config'!$C:$C,5),0),0)+IF(LEFT(AJ681,4)="True",IF(_xlfn.XLOOKUP("Risky_Inbound",'Scoring_Config'!$A:$A,'Scoring_Config'!$D:$D,"Yes")="Yes",_xlfn.XLOOKUP("Risky_Inbound",'Scoring_Config'!$A:$A,'Scoring_Config'!$C:$C,50),0),0)+IF(LEFT(AK681,4)="True",IF(_xlfn.XLOOKUP("Risky_Outbound",'Scoring_Config'!$A:$A,'Scoring_Config'!$D:$D,"Yes")="Yes",_xlfn.XLOOKUP("Risky_Outbound",'Scoring_Config'!$A:$A,'Scoring_Config'!$C:$C,25),0),0)+IF(LEFT(AZ681,4)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681,FIND(",",AL681)+1,100)),0)+IF(LEFT(AM681,4)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681,FIND(",",AN681)+1,100)),0)+IF(_xlfn.XLOOKUP("Profile_Scoring",'Scoring_Config'!$A:$A,'Scoring_Config'!$D:$D,"Yes")="Yes",VALUE(MID(AO681,FIND(",",AO681)+1,100)),0)+IF(_xlfn.XLOOKUP("Options_Scoring",'Scoring_Config'!$A:$A,'Scoring_Config'!$D:$D,"Yes")="Yes",VALUE(MID(AP681,FIND(",",AP681)+1,100)),0)))</f>
        <v>0</v>
      </c>
      <c r="AZ681" cm="1">
        <f t="array" ref="AZ681">IF(FALSE,"True," &amp; IF(_xlfn.XLOOKUP("Migrate_Insecure",'Scoring_Config'!$A:$A,'Scoring_Config'!$D:$D,"Yes")="Yes",_xlfn.XLOOKUP("Migrate_Insecure",'Scoring_Config'!$A:$A,'Scoring_Config'!$C:$C,10),0),"False,0")</f>
        <v>0</v>
      </c>
    </row>
    <row r="682" spans="1:52">
      <c r="A682" t="s">
        <v>1979</v>
      </c>
      <c r="B682" t="s">
        <v>2655</v>
      </c>
      <c r="C682" t="s">
        <v>3542</v>
      </c>
      <c r="D682" t="s">
        <v>3545</v>
      </c>
      <c r="E682" t="s">
        <v>3563</v>
      </c>
      <c r="F682" t="s">
        <v>3844</v>
      </c>
      <c r="G682" t="s">
        <v>399</v>
      </c>
      <c r="H682" t="s">
        <v>174</v>
      </c>
      <c r="I682" t="s">
        <v>3582</v>
      </c>
      <c r="J682" t="s">
        <v>880</v>
      </c>
      <c r="K682" t="s">
        <v>1667</v>
      </c>
      <c r="L682" t="s">
        <v>1327</v>
      </c>
      <c r="M682" t="s">
        <v>1974</v>
      </c>
      <c r="N682" t="s">
        <v>4315</v>
      </c>
      <c r="O682" t="s">
        <v>4319</v>
      </c>
      <c r="P682" t="s">
        <v>4321</v>
      </c>
      <c r="Q682" t="s">
        <v>4820</v>
      </c>
      <c r="R682" t="s">
        <v>5439</v>
      </c>
      <c r="S682" t="s">
        <v>4324</v>
      </c>
      <c r="T682" t="s">
        <v>5765</v>
      </c>
      <c r="U682" t="s">
        <v>5765</v>
      </c>
      <c r="Y682" cm="1">
        <f t="array" ref="Y682">IF(FALSE,"True," &amp; IF(_xlfn.XLOOKUP("Src_IsAny",'Scoring_Config'!$A:$A,'Scoring_Config'!$D:$D,"Yes")="Yes",_xlfn.XLOOKUP("Src_IsAny",'Scoring_Config'!$A:$A,'Scoring_Config'!$C:$C,10),0),"False,0")</f>
        <v>0</v>
      </c>
      <c r="Z682" cm="1">
        <f t="array" ref="Z682">IF(FALSE,"True," &amp; IF(_xlfn.XLOOKUP("Src_CIDR_Le_16",'Scoring_Config'!$A:$A,'Scoring_Config'!$D:$D,"Yes")="Yes",_xlfn.XLOOKUP("Src_CIDR_Le_16",'Scoring_Config'!$A:$A,'Scoring_Config'!$C:$C,10),0),"False,0")</f>
        <v>0</v>
      </c>
      <c r="AA682" cm="1">
        <f t="array" ref="AA682">IF(FALSE,"True," &amp; IF(_xlfn.XLOOKUP("Src_CIDR_17_22",'Scoring_Config'!$A:$A,'Scoring_Config'!$D:$D,"Yes")="Yes",_xlfn.XLOOKUP("Src_CIDR_17_22",'Scoring_Config'!$A:$A,'Scoring_Config'!$C:$C,5),0),"False,0")</f>
        <v>0</v>
      </c>
      <c r="AB682" cm="1">
        <f t="array" ref="AB682">IF(FALSE,"True," &amp; IF(_xlfn.XLOOKUP("Dst_IsAny",'Scoring_Config'!$A:$A,'Scoring_Config'!$D:$D,"Yes")="Yes",_xlfn.XLOOKUP("Dst_IsAny",'Scoring_Config'!$A:$A,'Scoring_Config'!$C:$C,10),0),"False,0")</f>
        <v>0</v>
      </c>
      <c r="AC682" cm="1">
        <f t="array" ref="AC682">IF(FALSE,"True," &amp; IF(_xlfn.XLOOKUP("Dst_CIDR_Le_16",'Scoring_Config'!$A:$A,'Scoring_Config'!$D:$D,"Yes")="Yes",_xlfn.XLOOKUP("Dst_CIDR_Le_16",'Scoring_Config'!$A:$A,'Scoring_Config'!$C:$C,10),0),"False,0")</f>
        <v>0</v>
      </c>
      <c r="AD682" cm="1">
        <f t="array" ref="AD682">IF(FALSE,"True," &amp; IF(_xlfn.XLOOKUP("Dst_CIDR_17_22",'Scoring_Config'!$A:$A,'Scoring_Config'!$D:$D,"Yes")="Yes",_xlfn.XLOOKUP("Dst_CIDR_17_22",'Scoring_Config'!$A:$A,'Scoring_Config'!$C:$C,5),0),"False,0")</f>
        <v>0</v>
      </c>
      <c r="AE682" cm="1">
        <f t="array" ref="AE682">IF(FALSE,"True," &amp; IF(_xlfn.XLOOKUP("SrcZone_IsAny",'Scoring_Config'!$A:$A,'Scoring_Config'!$D:$D,"Yes")="Yes",_xlfn.XLOOKUP("SrcZone_IsAny",'Scoring_Config'!$A:$A,'Scoring_Config'!$C:$C,10),0),"False,0")</f>
        <v>0</v>
      </c>
      <c r="AF682" cm="1">
        <f t="array" ref="AF682">IF(FALSE,"True," &amp; IF(_xlfn.XLOOKUP("DstZone_IsAny",'Scoring_Config'!$A:$A,'Scoring_Config'!$D:$D,"Yes")="Yes",_xlfn.XLOOKUP("DstZone_IsAny",'Scoring_Config'!$A:$A,'Scoring_Config'!$C:$C,10),0),"False,0")</f>
        <v>0</v>
      </c>
      <c r="AG682" cm="1">
        <f t="array" ref="AG68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82" cm="1">
        <f t="array" ref="AH682">IF(FALSE,"True," &amp; IF(_xlfn.XLOOKUP("App_Any_OR_RangeGt1000",'Scoring_Config'!$A:$A,'Scoring_Config'!$D:$D,"Yes")="Yes",_xlfn.XLOOKUP("App_Any_OR_RangeGt1000",'Scoring_Config'!$A:$A,'Scoring_Config'!$C:$C,10),0),"False,0")</f>
        <v>0</v>
      </c>
      <c r="AI682" cm="1">
        <f t="array" ref="AI682">IF(FALSE,"True," &amp; IF(_xlfn.XLOOKUP("Service_Insecure_Match",'Scoring_Config'!$A:$A,'Scoring_Config'!$D:$D,"Yes")="Yes",_xlfn.XLOOKUP("Service_Insecure_Match",'Scoring_Config'!$A:$A,'Scoring_Config'!$C:$C,5),0),"False,0")</f>
        <v>0</v>
      </c>
      <c r="AJ682" cm="1">
        <f t="array" ref="AJ682">IF(FALSE,"True," &amp; IF(_xlfn.XLOOKUP("Risky_Inbound",'Scoring_Config'!$A:$A,'Scoring_Config'!$D:$D,"Yes")="Yes",_xlfn.XLOOKUP("Risky_Inbound",'Scoring_Config'!$A:$A,'Scoring_Config'!$C:$C,50),0),"False,0")</f>
        <v>0</v>
      </c>
      <c r="AK682" cm="1">
        <f t="array" ref="AK682">IF(FALSE,"True," &amp; IF(_xlfn.XLOOKUP("Risky_Outbound",'Scoring_Config'!$A:$A,'Scoring_Config'!$D:$D,"Yes")="Yes",_xlfn.XLOOKUP("Risky_Outbound",'Scoring_Config'!$A:$A,'Scoring_Config'!$C:$C,25),0),"False,0")</f>
        <v>0</v>
      </c>
      <c r="AL682" t="s">
        <v>6700</v>
      </c>
      <c r="AM682" cm="1">
        <f t="array" ref="AM68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82" t="s">
        <v>6697</v>
      </c>
      <c r="AO682" t="s">
        <v>6697</v>
      </c>
      <c r="AP682" t="s">
        <v>6697</v>
      </c>
      <c r="AQ682" cm="1">
        <f t="array" ref="AQ682">IF(FALSE,"True," &amp; IF(_xlfn.XLOOKUP("Service_IsAny",'Scoring_Config'!$A:$A,'Scoring_Config'!$D:$D,"Yes")="Yes",_xlfn.XLOOKUP("Service_IsAny",'Scoring_Config'!$A:$A,'Scoring_Config'!$C:$C,0),0),"False,0")</f>
        <v>0</v>
      </c>
      <c r="AR682">
        <v>0</v>
      </c>
      <c r="AS682" cm="1">
        <f t="array" ref="AS682">IF(FALSE,"True," &amp; IF(_xlfn.XLOOKUP("Service_RangeGt1000",'Scoring_Config'!$A:$A,'Scoring_Config'!$D:$D,"Yes")="Yes",_xlfn.XLOOKUP("Service_RangeGt1000",'Scoring_Config'!$A:$A,'Scoring_Config'!$C:$C,0),0),"False,0")</f>
        <v>0</v>
      </c>
      <c r="AT682" cm="1">
        <f t="array" ref="AT682">IF(FALSE,"True," &amp; IF(_xlfn.XLOOKUP("App_IsAny",'Scoring_Config'!$A:$A,'Scoring_Config'!$D:$D,"Yes")="Yes",_xlfn.XLOOKUP("App_IsAny",'Scoring_Config'!$A:$A,'Scoring_Config'!$C:$C,0),0),"False,0")</f>
        <v>0</v>
      </c>
      <c r="AU682">
        <v>1</v>
      </c>
      <c r="AV682" cm="1">
        <f t="array" ref="AV682">IF(FALSE,"True," &amp; IF(_xlfn.XLOOKUP("App_RangeGt1000",'Scoring_Config'!$A:$A,'Scoring_Config'!$D:$D,"Yes")="Yes",_xlfn.XLOOKUP("App_RangeGt1000",'Scoring_Config'!$A:$A,'Scoring_Config'!$C:$C,0),0),"False,0")</f>
        <v>0</v>
      </c>
      <c r="AW682" cm="1">
        <f t="array" ref="AW682">IF(FALSE,"True," &amp; IF(_xlfn.XLOOKUP("Action_IsDenyOrDrop",'Scoring_Config'!$A:$A,'Scoring_Config'!$D:$D,"Yes")="Yes",_xlfn.XLOOKUP("Action_IsDenyOrDrop",'Scoring_Config'!$A:$A,'Scoring_Config'!$C:$C,0),0),"False,0")</f>
        <v>0</v>
      </c>
      <c r="AX682" cm="1">
        <f t="array" ref="AX682">IF(LEFT(AW682,4)="True",0,(IF(LEFT(Y682,4)="True",IF(_xlfn.XLOOKUP("Src_IsAny",'Scoring_Config'!$A:$A,'Scoring_Config'!$D:$D,"Yes")="Yes",_xlfn.XLOOKUP("Src_IsAny",'Scoring_Config'!$A:$A,'Scoring_Config'!$C:$C,10),0),0)+IF(LEFT(Z682,4)="True",IF(_xlfn.XLOOKUP("Src_CIDR_Le_16",'Scoring_Config'!$A:$A,'Scoring_Config'!$D:$D,"Yes")="Yes",_xlfn.XLOOKUP("Src_CIDR_Le_16",'Scoring_Config'!$A:$A,'Scoring_Config'!$C:$C,10),0),0)+IF(LEFT(AA682,4)="True",IF(_xlfn.XLOOKUP("Src_CIDR_17_22",'Scoring_Config'!$A:$A,'Scoring_Config'!$D:$D,"Yes")="Yes",_xlfn.XLOOKUP("Src_CIDR_17_22",'Scoring_Config'!$A:$A,'Scoring_Config'!$C:$C,5),0),0)+IF(LEFT(AB682,4)="True",IF(_xlfn.XLOOKUP("Dst_IsAny",'Scoring_Config'!$A:$A,'Scoring_Config'!$D:$D,"Yes")="Yes",_xlfn.XLOOKUP("Dst_IsAny",'Scoring_Config'!$A:$A,'Scoring_Config'!$C:$C,10),0),0)+IF(LEFT(AC682,4)="True",IF(_xlfn.XLOOKUP("Dst_CIDR_Le_16",'Scoring_Config'!$A:$A,'Scoring_Config'!$D:$D,"Yes")="Yes",_xlfn.XLOOKUP("Dst_CIDR_Le_16",'Scoring_Config'!$A:$A,'Scoring_Config'!$C:$C,10),0),0)+IF(LEFT(AD682,4)="True",IF(_xlfn.XLOOKUP("Dst_CIDR_17_22",'Scoring_Config'!$A:$A,'Scoring_Config'!$D:$D,"Yes")="Yes",_xlfn.XLOOKUP("Dst_CIDR_17_22",'Scoring_Config'!$A:$A,'Scoring_Config'!$C:$C,5),0),0)+IF(LEFT(AE682,4)="True",IF(_xlfn.XLOOKUP("SrcZone_IsAny",'Scoring_Config'!$A:$A,'Scoring_Config'!$D:$D,"Yes")="Yes",_xlfn.XLOOKUP("SrcZone_IsAny",'Scoring_Config'!$A:$A,'Scoring_Config'!$C:$C,10),0),0)+IF(LEFT(AF682,4)="True",IF(_xlfn.XLOOKUP("DstZone_IsAny",'Scoring_Config'!$A:$A,'Scoring_Config'!$D:$D,"Yes")="Yes",_xlfn.XLOOKUP("DstZone_IsAny",'Scoring_Config'!$A:$A,'Scoring_Config'!$C:$C,10),0),0)+IF(LEFT(AG682,4)="True",IF(_xlfn.XLOOKUP("Service_Any_OR_RangeGt1000",'Scoring_Config'!$A:$A,'Scoring_Config'!$D:$D,"Yes")="Yes",_xlfn.XLOOKUP("Service_Any_OR_RangeGt1000",'Scoring_Config'!$A:$A,'Scoring_Config'!$C:$C,10),0),0)+IF(LEFT(AH682,4)="True",IF(_xlfn.XLOOKUP("App_Any_OR_RangeGt1000",'Scoring_Config'!$A:$A,'Scoring_Config'!$D:$D,"Yes")="Yes",_xlfn.XLOOKUP("App_Any_OR_RangeGt1000",'Scoring_Config'!$A:$A,'Scoring_Config'!$C:$C,10),0),0)+IF(LEFT(AI682,4)="True",IF(_xlfn.XLOOKUP("Service_Insecure_Match",'Scoring_Config'!$A:$A,'Scoring_Config'!$D:$D,"Yes")="Yes",_xlfn.XLOOKUP("Service_Insecure_Match",'Scoring_Config'!$A:$A,'Scoring_Config'!$C:$C,5),0),0)+IF(LEFT(AJ682,4)="True",IF(_xlfn.XLOOKUP("Risky_Inbound",'Scoring_Config'!$A:$A,'Scoring_Config'!$D:$D,"Yes")="Yes",_xlfn.XLOOKUP("Risky_Inbound",'Scoring_Config'!$A:$A,'Scoring_Config'!$C:$C,50),0),0)+IF(LEFT(AK682,4)="True",IF(_xlfn.XLOOKUP("Risky_Outbound",'Scoring_Config'!$A:$A,'Scoring_Config'!$D:$D,"Yes")="Yes",_xlfn.XLOOKUP("Risky_Outbound",'Scoring_Config'!$A:$A,'Scoring_Config'!$C:$C,25),0),0)+IF(LEFT(AZ682,4)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682,FIND(",",AL682)+1,100)),0)+IF(LEFT(AM682,4)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682,FIND(",",AN682)+1,100)),0)+IF(_xlfn.XLOOKUP("Profile_Scoring",'Scoring_Config'!$A:$A,'Scoring_Config'!$D:$D,"Yes")="Yes",VALUE(MID(AO682,FIND(",",AO682)+1,100)),0)+IF(_xlfn.XLOOKUP("Options_Scoring",'Scoring_Config'!$A:$A,'Scoring_Config'!$D:$D,"Yes")="Yes",VALUE(MID(AP682,FIND(",",AP682)+1,100)),0)))</f>
        <v>0</v>
      </c>
      <c r="AZ682" cm="1">
        <f t="array" ref="AZ682">IF(FALSE,"True," &amp; IF(_xlfn.XLOOKUP("Migrate_Insecure",'Scoring_Config'!$A:$A,'Scoring_Config'!$D:$D,"Yes")="Yes",_xlfn.XLOOKUP("Migrate_Insecure",'Scoring_Config'!$A:$A,'Scoring_Config'!$C:$C,10),0),"False,0")</f>
        <v>0</v>
      </c>
    </row>
    <row r="683" spans="1:52">
      <c r="A683" t="s">
        <v>1979</v>
      </c>
      <c r="B683" t="s">
        <v>2656</v>
      </c>
      <c r="C683" t="s">
        <v>3542</v>
      </c>
      <c r="D683" t="s">
        <v>3545</v>
      </c>
      <c r="E683" t="s">
        <v>3563</v>
      </c>
      <c r="F683" t="s">
        <v>3845</v>
      </c>
      <c r="G683" t="s">
        <v>400</v>
      </c>
      <c r="H683" t="s">
        <v>174</v>
      </c>
      <c r="I683" t="s">
        <v>4194</v>
      </c>
      <c r="J683" t="s">
        <v>240</v>
      </c>
      <c r="K683" t="s">
        <v>1868</v>
      </c>
      <c r="L683" t="s">
        <v>1327</v>
      </c>
      <c r="M683" t="s">
        <v>1974</v>
      </c>
      <c r="N683" t="s">
        <v>4315</v>
      </c>
      <c r="O683" t="s">
        <v>4319</v>
      </c>
      <c r="P683" t="s">
        <v>4323</v>
      </c>
      <c r="Q683" t="s">
        <v>4821</v>
      </c>
      <c r="R683" t="s">
        <v>5439</v>
      </c>
      <c r="S683" t="s">
        <v>4324</v>
      </c>
      <c r="T683" t="s">
        <v>5766</v>
      </c>
      <c r="U683" t="s">
        <v>6297</v>
      </c>
      <c r="Y683" cm="1">
        <f t="array" ref="Y683">IF(FALSE,"True," &amp; IF(_xlfn.XLOOKUP("Src_IsAny",'Scoring_Config'!$A:$A,'Scoring_Config'!$D:$D,"Yes")="Yes",_xlfn.XLOOKUP("Src_IsAny",'Scoring_Config'!$A:$A,'Scoring_Config'!$C:$C,10),0),"False,0")</f>
        <v>0</v>
      </c>
      <c r="Z683" cm="1">
        <f t="array" ref="Z683">IF(FALSE,"True," &amp; IF(_xlfn.XLOOKUP("Src_CIDR_Le_16",'Scoring_Config'!$A:$A,'Scoring_Config'!$D:$D,"Yes")="Yes",_xlfn.XLOOKUP("Src_CIDR_Le_16",'Scoring_Config'!$A:$A,'Scoring_Config'!$C:$C,10),0),"False,0")</f>
        <v>0</v>
      </c>
      <c r="AA683" cm="1">
        <f t="array" ref="AA683">IF(FALSE,"True," &amp; IF(_xlfn.XLOOKUP("Src_CIDR_17_22",'Scoring_Config'!$A:$A,'Scoring_Config'!$D:$D,"Yes")="Yes",_xlfn.XLOOKUP("Src_CIDR_17_22",'Scoring_Config'!$A:$A,'Scoring_Config'!$C:$C,5),0),"False,0")</f>
        <v>0</v>
      </c>
      <c r="AB683" cm="1">
        <f t="array" ref="AB683">IF(FALSE,"True," &amp; IF(_xlfn.XLOOKUP("Dst_IsAny",'Scoring_Config'!$A:$A,'Scoring_Config'!$D:$D,"Yes")="Yes",_xlfn.XLOOKUP("Dst_IsAny",'Scoring_Config'!$A:$A,'Scoring_Config'!$C:$C,10),0),"False,0")</f>
        <v>0</v>
      </c>
      <c r="AC683" cm="1">
        <f t="array" ref="AC683">IF(FALSE,"True," &amp; IF(_xlfn.XLOOKUP("Dst_CIDR_Le_16",'Scoring_Config'!$A:$A,'Scoring_Config'!$D:$D,"Yes")="Yes",_xlfn.XLOOKUP("Dst_CIDR_Le_16",'Scoring_Config'!$A:$A,'Scoring_Config'!$C:$C,10),0),"False,0")</f>
        <v>0</v>
      </c>
      <c r="AD683" cm="1">
        <f t="array" ref="AD683">IF(FALSE,"True," &amp; IF(_xlfn.XLOOKUP("Dst_CIDR_17_22",'Scoring_Config'!$A:$A,'Scoring_Config'!$D:$D,"Yes")="Yes",_xlfn.XLOOKUP("Dst_CIDR_17_22",'Scoring_Config'!$A:$A,'Scoring_Config'!$C:$C,5),0),"False,0")</f>
        <v>0</v>
      </c>
      <c r="AE683" cm="1">
        <f t="array" ref="AE683">IF(FALSE,"True," &amp; IF(_xlfn.XLOOKUP("SrcZone_IsAny",'Scoring_Config'!$A:$A,'Scoring_Config'!$D:$D,"Yes")="Yes",_xlfn.XLOOKUP("SrcZone_IsAny",'Scoring_Config'!$A:$A,'Scoring_Config'!$C:$C,10),0),"False,0")</f>
        <v>0</v>
      </c>
      <c r="AF683" cm="1">
        <f t="array" ref="AF683">IF(FALSE,"True," &amp; IF(_xlfn.XLOOKUP("DstZone_IsAny",'Scoring_Config'!$A:$A,'Scoring_Config'!$D:$D,"Yes")="Yes",_xlfn.XLOOKUP("DstZone_IsAny",'Scoring_Config'!$A:$A,'Scoring_Config'!$C:$C,10),0),"False,0")</f>
        <v>0</v>
      </c>
      <c r="AG683" cm="1">
        <f t="array" ref="AG68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83" cm="1">
        <f t="array" ref="AH683">IF(FALSE,"True," &amp; IF(_xlfn.XLOOKUP("App_Any_OR_RangeGt1000",'Scoring_Config'!$A:$A,'Scoring_Config'!$D:$D,"Yes")="Yes",_xlfn.XLOOKUP("App_Any_OR_RangeGt1000",'Scoring_Config'!$A:$A,'Scoring_Config'!$C:$C,10),0),"False,0")</f>
        <v>0</v>
      </c>
      <c r="AI683" cm="1">
        <f t="array" ref="AI683">IF(FALSE,"True," &amp; IF(_xlfn.XLOOKUP("Service_Insecure_Match",'Scoring_Config'!$A:$A,'Scoring_Config'!$D:$D,"Yes")="Yes",_xlfn.XLOOKUP("Service_Insecure_Match",'Scoring_Config'!$A:$A,'Scoring_Config'!$C:$C,5),0),"False,0")</f>
        <v>0</v>
      </c>
      <c r="AJ683" cm="1">
        <f t="array" ref="AJ683">IF(FALSE,"True," &amp; IF(_xlfn.XLOOKUP("Risky_Inbound",'Scoring_Config'!$A:$A,'Scoring_Config'!$D:$D,"Yes")="Yes",_xlfn.XLOOKUP("Risky_Inbound",'Scoring_Config'!$A:$A,'Scoring_Config'!$C:$C,50),0),"False,0")</f>
        <v>0</v>
      </c>
      <c r="AK683" cm="1">
        <f t="array" ref="AK683">IF(FALSE,"True," &amp; IF(_xlfn.XLOOKUP("Risky_Outbound",'Scoring_Config'!$A:$A,'Scoring_Config'!$D:$D,"Yes")="Yes",_xlfn.XLOOKUP("Risky_Outbound",'Scoring_Config'!$A:$A,'Scoring_Config'!$C:$C,25),0),"False,0")</f>
        <v>0</v>
      </c>
      <c r="AL683" t="s">
        <v>6699</v>
      </c>
      <c r="AM683" cm="1">
        <f t="array" ref="AM68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83" t="s">
        <v>6697</v>
      </c>
      <c r="AO683" t="s">
        <v>6697</v>
      </c>
      <c r="AP683" t="s">
        <v>6697</v>
      </c>
      <c r="AQ683" cm="1">
        <f t="array" ref="AQ683">IF(FALSE,"True," &amp; IF(_xlfn.XLOOKUP("Service_IsAny",'Scoring_Config'!$A:$A,'Scoring_Config'!$D:$D,"Yes")="Yes",_xlfn.XLOOKUP("Service_IsAny",'Scoring_Config'!$A:$A,'Scoring_Config'!$C:$C,0),0),"False,0")</f>
        <v>0</v>
      </c>
      <c r="AR683">
        <v>0</v>
      </c>
      <c r="AS683" cm="1">
        <f t="array" ref="AS683">IF(FALSE,"True," &amp; IF(_xlfn.XLOOKUP("Service_RangeGt1000",'Scoring_Config'!$A:$A,'Scoring_Config'!$D:$D,"Yes")="Yes",_xlfn.XLOOKUP("Service_RangeGt1000",'Scoring_Config'!$A:$A,'Scoring_Config'!$C:$C,0),0),"False,0")</f>
        <v>0</v>
      </c>
      <c r="AT683" cm="1">
        <f t="array" ref="AT683">IF(FALSE,"True," &amp; IF(_xlfn.XLOOKUP("App_IsAny",'Scoring_Config'!$A:$A,'Scoring_Config'!$D:$D,"Yes")="Yes",_xlfn.XLOOKUP("App_IsAny",'Scoring_Config'!$A:$A,'Scoring_Config'!$C:$C,0),0),"False,0")</f>
        <v>0</v>
      </c>
      <c r="AU683">
        <v>2</v>
      </c>
      <c r="AV683" cm="1">
        <f t="array" ref="AV683">IF(FALSE,"True," &amp; IF(_xlfn.XLOOKUP("App_RangeGt1000",'Scoring_Config'!$A:$A,'Scoring_Config'!$D:$D,"Yes")="Yes",_xlfn.XLOOKUP("App_RangeGt1000",'Scoring_Config'!$A:$A,'Scoring_Config'!$C:$C,0),0),"False,0")</f>
        <v>0</v>
      </c>
      <c r="AW683" cm="1">
        <f t="array" ref="AW683">IF(FALSE,"True," &amp; IF(_xlfn.XLOOKUP("Action_IsDenyOrDrop",'Scoring_Config'!$A:$A,'Scoring_Config'!$D:$D,"Yes")="Yes",_xlfn.XLOOKUP("Action_IsDenyOrDrop",'Scoring_Config'!$A:$A,'Scoring_Config'!$C:$C,0),0),"False,0")</f>
        <v>0</v>
      </c>
      <c r="AX683" cm="1">
        <f t="array" ref="AX683">IF(LEFT(AW683,4)="True",0,(IF(LEFT(Y683,4)="True",IF(_xlfn.XLOOKUP("Src_IsAny",'Scoring_Config'!$A:$A,'Scoring_Config'!$D:$D,"Yes")="Yes",_xlfn.XLOOKUP("Src_IsAny",'Scoring_Config'!$A:$A,'Scoring_Config'!$C:$C,10),0),0)+IF(LEFT(Z683,4)="True",IF(_xlfn.XLOOKUP("Src_CIDR_Le_16",'Scoring_Config'!$A:$A,'Scoring_Config'!$D:$D,"Yes")="Yes",_xlfn.XLOOKUP("Src_CIDR_Le_16",'Scoring_Config'!$A:$A,'Scoring_Config'!$C:$C,10),0),0)+IF(LEFT(AA683,4)="True",IF(_xlfn.XLOOKUP("Src_CIDR_17_22",'Scoring_Config'!$A:$A,'Scoring_Config'!$D:$D,"Yes")="Yes",_xlfn.XLOOKUP("Src_CIDR_17_22",'Scoring_Config'!$A:$A,'Scoring_Config'!$C:$C,5),0),0)+IF(LEFT(AB683,4)="True",IF(_xlfn.XLOOKUP("Dst_IsAny",'Scoring_Config'!$A:$A,'Scoring_Config'!$D:$D,"Yes")="Yes",_xlfn.XLOOKUP("Dst_IsAny",'Scoring_Config'!$A:$A,'Scoring_Config'!$C:$C,10),0),0)+IF(LEFT(AC683,4)="True",IF(_xlfn.XLOOKUP("Dst_CIDR_Le_16",'Scoring_Config'!$A:$A,'Scoring_Config'!$D:$D,"Yes")="Yes",_xlfn.XLOOKUP("Dst_CIDR_Le_16",'Scoring_Config'!$A:$A,'Scoring_Config'!$C:$C,10),0),0)+IF(LEFT(AD683,4)="True",IF(_xlfn.XLOOKUP("Dst_CIDR_17_22",'Scoring_Config'!$A:$A,'Scoring_Config'!$D:$D,"Yes")="Yes",_xlfn.XLOOKUP("Dst_CIDR_17_22",'Scoring_Config'!$A:$A,'Scoring_Config'!$C:$C,5),0),0)+IF(LEFT(AE683,4)="True",IF(_xlfn.XLOOKUP("SrcZone_IsAny",'Scoring_Config'!$A:$A,'Scoring_Config'!$D:$D,"Yes")="Yes",_xlfn.XLOOKUP("SrcZone_IsAny",'Scoring_Config'!$A:$A,'Scoring_Config'!$C:$C,10),0),0)+IF(LEFT(AF683,4)="True",IF(_xlfn.XLOOKUP("DstZone_IsAny",'Scoring_Config'!$A:$A,'Scoring_Config'!$D:$D,"Yes")="Yes",_xlfn.XLOOKUP("DstZone_IsAny",'Scoring_Config'!$A:$A,'Scoring_Config'!$C:$C,10),0),0)+IF(LEFT(AG683,4)="True",IF(_xlfn.XLOOKUP("Service_Any_OR_RangeGt1000",'Scoring_Config'!$A:$A,'Scoring_Config'!$D:$D,"Yes")="Yes",_xlfn.XLOOKUP("Service_Any_OR_RangeGt1000",'Scoring_Config'!$A:$A,'Scoring_Config'!$C:$C,10),0),0)+IF(LEFT(AH683,4)="True",IF(_xlfn.XLOOKUP("App_Any_OR_RangeGt1000",'Scoring_Config'!$A:$A,'Scoring_Config'!$D:$D,"Yes")="Yes",_xlfn.XLOOKUP("App_Any_OR_RangeGt1000",'Scoring_Config'!$A:$A,'Scoring_Config'!$C:$C,10),0),0)+IF(LEFT(AI683,4)="True",IF(_xlfn.XLOOKUP("Service_Insecure_Match",'Scoring_Config'!$A:$A,'Scoring_Config'!$D:$D,"Yes")="Yes",_xlfn.XLOOKUP("Service_Insecure_Match",'Scoring_Config'!$A:$A,'Scoring_Config'!$C:$C,5),0),0)+IF(LEFT(AJ683,4)="True",IF(_xlfn.XLOOKUP("Risky_Inbound",'Scoring_Config'!$A:$A,'Scoring_Config'!$D:$D,"Yes")="Yes",_xlfn.XLOOKUP("Risky_Inbound",'Scoring_Config'!$A:$A,'Scoring_Config'!$C:$C,50),0),0)+IF(LEFT(AK683,4)="True",IF(_xlfn.XLOOKUP("Risky_Outbound",'Scoring_Config'!$A:$A,'Scoring_Config'!$D:$D,"Yes")="Yes",_xlfn.XLOOKUP("Risky_Outbound",'Scoring_Config'!$A:$A,'Scoring_Config'!$C:$C,25),0),0)+IF(LEFT(AZ683,4)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683,FIND(",",AL683)+1,100)),0)+IF(LEFT(AM683,4)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683,FIND(",",AN683)+1,100)),0)+IF(_xlfn.XLOOKUP("Profile_Scoring",'Scoring_Config'!$A:$A,'Scoring_Config'!$D:$D,"Yes")="Yes",VALUE(MID(AO683,FIND(",",AO683)+1,100)),0)+IF(_xlfn.XLOOKUP("Options_Scoring",'Scoring_Config'!$A:$A,'Scoring_Config'!$D:$D,"Yes")="Yes",VALUE(MID(AP683,FIND(",",AP683)+1,100)),0)))</f>
        <v>0</v>
      </c>
      <c r="AZ683" cm="1">
        <f t="array" ref="AZ683">IF(FALSE,"True," &amp; IF(_xlfn.XLOOKUP("Migrate_Insecure",'Scoring_Config'!$A:$A,'Scoring_Config'!$D:$D,"Yes")="Yes",_xlfn.XLOOKUP("Migrate_Insecure",'Scoring_Config'!$A:$A,'Scoring_Config'!$C:$C,10),0),"False,0")</f>
        <v>0</v>
      </c>
    </row>
    <row r="684" spans="1:52">
      <c r="A684" t="s">
        <v>1979</v>
      </c>
      <c r="B684" t="s">
        <v>2657</v>
      </c>
      <c r="C684" t="s">
        <v>3542</v>
      </c>
      <c r="D684" t="s">
        <v>3545</v>
      </c>
      <c r="E684" t="s">
        <v>3563</v>
      </c>
      <c r="F684" t="s">
        <v>3845</v>
      </c>
      <c r="G684" t="s">
        <v>400</v>
      </c>
      <c r="H684" t="s">
        <v>174</v>
      </c>
      <c r="I684" t="s">
        <v>4194</v>
      </c>
      <c r="J684" t="s">
        <v>240</v>
      </c>
      <c r="K684" t="s">
        <v>174</v>
      </c>
      <c r="L684" t="s">
        <v>1472</v>
      </c>
      <c r="M684" t="s">
        <v>1974</v>
      </c>
      <c r="N684" t="s">
        <v>4315</v>
      </c>
      <c r="O684" t="s">
        <v>4319</v>
      </c>
      <c r="P684" t="s">
        <v>4323</v>
      </c>
      <c r="Q684" t="s">
        <v>4821</v>
      </c>
      <c r="R684" t="s">
        <v>5439</v>
      </c>
      <c r="S684" t="s">
        <v>4324</v>
      </c>
      <c r="T684" t="s">
        <v>5766</v>
      </c>
      <c r="U684" t="s">
        <v>6298</v>
      </c>
      <c r="Y684" cm="1">
        <f t="array" ref="Y684">IF(FALSE,"True," &amp; IF(_xlfn.XLOOKUP("Src_IsAny",'Scoring_Config'!$A:$A,'Scoring_Config'!$D:$D,"Yes")="Yes",_xlfn.XLOOKUP("Src_IsAny",'Scoring_Config'!$A:$A,'Scoring_Config'!$C:$C,10),0),"False,0")</f>
        <v>0</v>
      </c>
      <c r="Z684" cm="1">
        <f t="array" ref="Z684">IF(FALSE,"True," &amp; IF(_xlfn.XLOOKUP("Src_CIDR_Le_16",'Scoring_Config'!$A:$A,'Scoring_Config'!$D:$D,"Yes")="Yes",_xlfn.XLOOKUP("Src_CIDR_Le_16",'Scoring_Config'!$A:$A,'Scoring_Config'!$C:$C,10),0),"False,0")</f>
        <v>0</v>
      </c>
      <c r="AA684" cm="1">
        <f t="array" ref="AA684">IF(FALSE,"True," &amp; IF(_xlfn.XLOOKUP("Src_CIDR_17_22",'Scoring_Config'!$A:$A,'Scoring_Config'!$D:$D,"Yes")="Yes",_xlfn.XLOOKUP("Src_CIDR_17_22",'Scoring_Config'!$A:$A,'Scoring_Config'!$C:$C,5),0),"False,0")</f>
        <v>0</v>
      </c>
      <c r="AB684" cm="1">
        <f t="array" ref="AB684">IF(FALSE,"True," &amp; IF(_xlfn.XLOOKUP("Dst_IsAny",'Scoring_Config'!$A:$A,'Scoring_Config'!$D:$D,"Yes")="Yes",_xlfn.XLOOKUP("Dst_IsAny",'Scoring_Config'!$A:$A,'Scoring_Config'!$C:$C,10),0),"False,0")</f>
        <v>0</v>
      </c>
      <c r="AC684" cm="1">
        <f t="array" ref="AC684">IF(FALSE,"True," &amp; IF(_xlfn.XLOOKUP("Dst_CIDR_Le_16",'Scoring_Config'!$A:$A,'Scoring_Config'!$D:$D,"Yes")="Yes",_xlfn.XLOOKUP("Dst_CIDR_Le_16",'Scoring_Config'!$A:$A,'Scoring_Config'!$C:$C,10),0),"False,0")</f>
        <v>0</v>
      </c>
      <c r="AD684" cm="1">
        <f t="array" ref="AD684">IF(FALSE,"True," &amp; IF(_xlfn.XLOOKUP("Dst_CIDR_17_22",'Scoring_Config'!$A:$A,'Scoring_Config'!$D:$D,"Yes")="Yes",_xlfn.XLOOKUP("Dst_CIDR_17_22",'Scoring_Config'!$A:$A,'Scoring_Config'!$C:$C,5),0),"False,0")</f>
        <v>0</v>
      </c>
      <c r="AE684" cm="1">
        <f t="array" ref="AE684">IF(FALSE,"True," &amp; IF(_xlfn.XLOOKUP("SrcZone_IsAny",'Scoring_Config'!$A:$A,'Scoring_Config'!$D:$D,"Yes")="Yes",_xlfn.XLOOKUP("SrcZone_IsAny",'Scoring_Config'!$A:$A,'Scoring_Config'!$C:$C,10),0),"False,0")</f>
        <v>0</v>
      </c>
      <c r="AF684" cm="1">
        <f t="array" ref="AF684">IF(FALSE,"True," &amp; IF(_xlfn.XLOOKUP("DstZone_IsAny",'Scoring_Config'!$A:$A,'Scoring_Config'!$D:$D,"Yes")="Yes",_xlfn.XLOOKUP("DstZone_IsAny",'Scoring_Config'!$A:$A,'Scoring_Config'!$C:$C,10),0),"False,0")</f>
        <v>0</v>
      </c>
      <c r="AG684" cm="1">
        <f t="array" ref="AG68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84" cm="1">
        <f t="array" ref="AH684">IF(TRUE,"True," &amp; IF(_xlfn.XLOOKUP("App_Any_OR_RangeGt1000",'Scoring_Config'!$A:$A,'Scoring_Config'!$D:$D,"Yes")="Yes",_xlfn.XLOOKUP("App_Any_OR_RangeGt1000",'Scoring_Config'!$A:$A,'Scoring_Config'!$C:$C,10),0),"False,0")</f>
        <v>0</v>
      </c>
      <c r="AI684" cm="1">
        <f t="array" ref="AI684">IF(TRUE,"True," &amp; IF(_xlfn.XLOOKUP("Service_Insecure_Match",'Scoring_Config'!$A:$A,'Scoring_Config'!$D:$D,"Yes")="Yes",_xlfn.XLOOKUP("Service_Insecure_Match",'Scoring_Config'!$A:$A,'Scoring_Config'!$C:$C,5),0),"False,0")</f>
        <v>0</v>
      </c>
      <c r="AJ684" cm="1">
        <f t="array" ref="AJ684">IF(FALSE,"True," &amp; IF(_xlfn.XLOOKUP("Risky_Inbound",'Scoring_Config'!$A:$A,'Scoring_Config'!$D:$D,"Yes")="Yes",_xlfn.XLOOKUP("Risky_Inbound",'Scoring_Config'!$A:$A,'Scoring_Config'!$C:$C,50),0),"False,0")</f>
        <v>0</v>
      </c>
      <c r="AK684" cm="1">
        <f t="array" ref="AK684">IF(FALSE,"True," &amp; IF(_xlfn.XLOOKUP("Risky_Outbound",'Scoring_Config'!$A:$A,'Scoring_Config'!$D:$D,"Yes")="Yes",_xlfn.XLOOKUP("Risky_Outbound",'Scoring_Config'!$A:$A,'Scoring_Config'!$C:$C,25),0),"False,0")</f>
        <v>0</v>
      </c>
      <c r="AL684" t="s">
        <v>6699</v>
      </c>
      <c r="AM684" cm="1">
        <f t="array" ref="AM68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84" t="s">
        <v>6697</v>
      </c>
      <c r="AO684" t="s">
        <v>6697</v>
      </c>
      <c r="AP684" t="s">
        <v>6697</v>
      </c>
      <c r="AQ684" cm="1">
        <f t="array" ref="AQ684">IF(FALSE,"True," &amp; IF(_xlfn.XLOOKUP("Service_IsAny",'Scoring_Config'!$A:$A,'Scoring_Config'!$D:$D,"Yes")="Yes",_xlfn.XLOOKUP("Service_IsAny",'Scoring_Config'!$A:$A,'Scoring_Config'!$C:$C,0),0),"False,0")</f>
        <v>0</v>
      </c>
      <c r="AR684">
        <v>10</v>
      </c>
      <c r="AS684" cm="1">
        <f t="array" ref="AS684">IF(FALSE,"True," &amp; IF(_xlfn.XLOOKUP("Service_RangeGt1000",'Scoring_Config'!$A:$A,'Scoring_Config'!$D:$D,"Yes")="Yes",_xlfn.XLOOKUP("Service_RangeGt1000",'Scoring_Config'!$A:$A,'Scoring_Config'!$C:$C,0),0),"False,0")</f>
        <v>0</v>
      </c>
      <c r="AT684" cm="1">
        <f t="array" ref="AT684">IF(TRUE,"True," &amp; IF(_xlfn.XLOOKUP("App_IsAny",'Scoring_Config'!$A:$A,'Scoring_Config'!$D:$D,"Yes")="Yes",_xlfn.XLOOKUP("App_IsAny",'Scoring_Config'!$A:$A,'Scoring_Config'!$C:$C,0),0),"False,0")</f>
        <v>0</v>
      </c>
      <c r="AU684">
        <v>65535</v>
      </c>
      <c r="AV684" cm="1">
        <f t="array" ref="AV684">IF(TRUE,"True," &amp; IF(_xlfn.XLOOKUP("App_RangeGt1000",'Scoring_Config'!$A:$A,'Scoring_Config'!$D:$D,"Yes")="Yes",_xlfn.XLOOKUP("App_RangeGt1000",'Scoring_Config'!$A:$A,'Scoring_Config'!$C:$C,0),0),"False,0")</f>
        <v>0</v>
      </c>
      <c r="AW684" cm="1">
        <f t="array" ref="AW684">IF(FALSE,"True," &amp; IF(_xlfn.XLOOKUP("Action_IsDenyOrDrop",'Scoring_Config'!$A:$A,'Scoring_Config'!$D:$D,"Yes")="Yes",_xlfn.XLOOKUP("Action_IsDenyOrDrop",'Scoring_Config'!$A:$A,'Scoring_Config'!$C:$C,0),0),"False,0")</f>
        <v>0</v>
      </c>
      <c r="AX684" cm="1">
        <f t="array" ref="AX684">IF(LEFT(AW684,4)="True",0,(IF(LEFT(Y684,4)="True",IF(_xlfn.XLOOKUP("Src_IsAny",'Scoring_Config'!$A:$A,'Scoring_Config'!$D:$D,"Yes")="Yes",_xlfn.XLOOKUP("Src_IsAny",'Scoring_Config'!$A:$A,'Scoring_Config'!$C:$C,10),0),0)+IF(LEFT(Z684,4)="True",IF(_xlfn.XLOOKUP("Src_CIDR_Le_16",'Scoring_Config'!$A:$A,'Scoring_Config'!$D:$D,"Yes")="Yes",_xlfn.XLOOKUP("Src_CIDR_Le_16",'Scoring_Config'!$A:$A,'Scoring_Config'!$C:$C,10),0),0)+IF(LEFT(AA684,4)="True",IF(_xlfn.XLOOKUP("Src_CIDR_17_22",'Scoring_Config'!$A:$A,'Scoring_Config'!$D:$D,"Yes")="Yes",_xlfn.XLOOKUP("Src_CIDR_17_22",'Scoring_Config'!$A:$A,'Scoring_Config'!$C:$C,5),0),0)+IF(LEFT(AB684,4)="True",IF(_xlfn.XLOOKUP("Dst_IsAny",'Scoring_Config'!$A:$A,'Scoring_Config'!$D:$D,"Yes")="Yes",_xlfn.XLOOKUP("Dst_IsAny",'Scoring_Config'!$A:$A,'Scoring_Config'!$C:$C,10),0),0)+IF(LEFT(AC684,4)="True",IF(_xlfn.XLOOKUP("Dst_CIDR_Le_16",'Scoring_Config'!$A:$A,'Scoring_Config'!$D:$D,"Yes")="Yes",_xlfn.XLOOKUP("Dst_CIDR_Le_16",'Scoring_Config'!$A:$A,'Scoring_Config'!$C:$C,10),0),0)+IF(LEFT(AD684,4)="True",IF(_xlfn.XLOOKUP("Dst_CIDR_17_22",'Scoring_Config'!$A:$A,'Scoring_Config'!$D:$D,"Yes")="Yes",_xlfn.XLOOKUP("Dst_CIDR_17_22",'Scoring_Config'!$A:$A,'Scoring_Config'!$C:$C,5),0),0)+IF(LEFT(AE684,4)="True",IF(_xlfn.XLOOKUP("SrcZone_IsAny",'Scoring_Config'!$A:$A,'Scoring_Config'!$D:$D,"Yes")="Yes",_xlfn.XLOOKUP("SrcZone_IsAny",'Scoring_Config'!$A:$A,'Scoring_Config'!$C:$C,10),0),0)+IF(LEFT(AF684,4)="True",IF(_xlfn.XLOOKUP("DstZone_IsAny",'Scoring_Config'!$A:$A,'Scoring_Config'!$D:$D,"Yes")="Yes",_xlfn.XLOOKUP("DstZone_IsAny",'Scoring_Config'!$A:$A,'Scoring_Config'!$C:$C,10),0),0)+IF(LEFT(AG684,4)="True",IF(_xlfn.XLOOKUP("Service_Any_OR_RangeGt1000",'Scoring_Config'!$A:$A,'Scoring_Config'!$D:$D,"Yes")="Yes",_xlfn.XLOOKUP("Service_Any_OR_RangeGt1000",'Scoring_Config'!$A:$A,'Scoring_Config'!$C:$C,10),0),0)+IF(LEFT(AH684,4)="True",IF(_xlfn.XLOOKUP("App_Any_OR_RangeGt1000",'Scoring_Config'!$A:$A,'Scoring_Config'!$D:$D,"Yes")="Yes",_xlfn.XLOOKUP("App_Any_OR_RangeGt1000",'Scoring_Config'!$A:$A,'Scoring_Config'!$C:$C,10),0),0)+IF(LEFT(AI684,4)="True",IF(_xlfn.XLOOKUP("Service_Insecure_Match",'Scoring_Config'!$A:$A,'Scoring_Config'!$D:$D,"Yes")="Yes",_xlfn.XLOOKUP("Service_Insecure_Match",'Scoring_Config'!$A:$A,'Scoring_Config'!$C:$C,5),0),0)+IF(LEFT(AJ684,4)="True",IF(_xlfn.XLOOKUP("Risky_Inbound",'Scoring_Config'!$A:$A,'Scoring_Config'!$D:$D,"Yes")="Yes",_xlfn.XLOOKUP("Risky_Inbound",'Scoring_Config'!$A:$A,'Scoring_Config'!$C:$C,50),0),0)+IF(LEFT(AK684,4)="True",IF(_xlfn.XLOOKUP("Risky_Outbound",'Scoring_Config'!$A:$A,'Scoring_Config'!$D:$D,"Yes")="Yes",_xlfn.XLOOKUP("Risky_Outbound",'Scoring_Config'!$A:$A,'Scoring_Config'!$C:$C,25),0),0)+IF(LEFT(AZ684,4)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684,FIND(",",AL684)+1,100)),0)+IF(LEFT(AM684,4)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684,FIND(",",AN684)+1,100)),0)+IF(_xlfn.XLOOKUP("Profile_Scoring",'Scoring_Config'!$A:$A,'Scoring_Config'!$D:$D,"Yes")="Yes",VALUE(MID(AO684,FIND(",",AO684)+1,100)),0)+IF(_xlfn.XLOOKUP("Options_Scoring",'Scoring_Config'!$A:$A,'Scoring_Config'!$D:$D,"Yes")="Yes",VALUE(MID(AP684,FIND(",",AP684)+1,100)),0)))</f>
        <v>0</v>
      </c>
      <c r="AY684" t="s">
        <v>6710</v>
      </c>
      <c r="AZ684" cm="1">
        <f t="array" ref="AZ684">IF(TRUE,"True," &amp; IF(_xlfn.XLOOKUP("Migrate_Insecure",'Scoring_Config'!$A:$A,'Scoring_Config'!$D:$D,"Yes")="Yes",_xlfn.XLOOKUP("Migrate_Insecure",'Scoring_Config'!$A:$A,'Scoring_Config'!$C:$C,10),0),"False,0")</f>
        <v>0</v>
      </c>
    </row>
    <row r="685" spans="1:52">
      <c r="A685" t="s">
        <v>1979</v>
      </c>
      <c r="B685" t="s">
        <v>2658</v>
      </c>
      <c r="C685" t="s">
        <v>3542</v>
      </c>
      <c r="D685" t="s">
        <v>3545</v>
      </c>
      <c r="E685" t="s">
        <v>3563</v>
      </c>
      <c r="F685" t="s">
        <v>3846</v>
      </c>
      <c r="G685" t="s">
        <v>401</v>
      </c>
      <c r="H685" t="s">
        <v>174</v>
      </c>
      <c r="I685" t="s">
        <v>3853</v>
      </c>
      <c r="J685" t="s">
        <v>408</v>
      </c>
      <c r="K685" t="s">
        <v>1869</v>
      </c>
      <c r="L685" t="s">
        <v>1327</v>
      </c>
      <c r="M685" t="s">
        <v>1974</v>
      </c>
      <c r="N685" t="s">
        <v>4315</v>
      </c>
      <c r="O685" t="s">
        <v>4319</v>
      </c>
      <c r="P685" t="s">
        <v>4321</v>
      </c>
      <c r="Q685" t="s">
        <v>4822</v>
      </c>
      <c r="R685" t="s">
        <v>5439</v>
      </c>
      <c r="S685" t="s">
        <v>4324</v>
      </c>
      <c r="T685" t="s">
        <v>5726</v>
      </c>
      <c r="U685" t="s">
        <v>6299</v>
      </c>
      <c r="Y685" cm="1">
        <f t="array" ref="Y685">IF(FALSE,"True," &amp; IF(_xlfn.XLOOKUP("Src_IsAny",'Scoring_Config'!$A:$A,'Scoring_Config'!$D:$D,"Yes")="Yes",_xlfn.XLOOKUP("Src_IsAny",'Scoring_Config'!$A:$A,'Scoring_Config'!$C:$C,10),0),"False,0")</f>
        <v>0</v>
      </c>
      <c r="Z685" cm="1">
        <f t="array" ref="Z685">IF(FALSE,"True," &amp; IF(_xlfn.XLOOKUP("Src_CIDR_Le_16",'Scoring_Config'!$A:$A,'Scoring_Config'!$D:$D,"Yes")="Yes",_xlfn.XLOOKUP("Src_CIDR_Le_16",'Scoring_Config'!$A:$A,'Scoring_Config'!$C:$C,10),0),"False,0")</f>
        <v>0</v>
      </c>
      <c r="AA685" cm="1">
        <f t="array" ref="AA685">IF(FALSE,"True," &amp; IF(_xlfn.XLOOKUP("Src_CIDR_17_22",'Scoring_Config'!$A:$A,'Scoring_Config'!$D:$D,"Yes")="Yes",_xlfn.XLOOKUP("Src_CIDR_17_22",'Scoring_Config'!$A:$A,'Scoring_Config'!$C:$C,5),0),"False,0")</f>
        <v>0</v>
      </c>
      <c r="AB685" cm="1">
        <f t="array" ref="AB685">IF(FALSE,"True," &amp; IF(_xlfn.XLOOKUP("Dst_IsAny",'Scoring_Config'!$A:$A,'Scoring_Config'!$D:$D,"Yes")="Yes",_xlfn.XLOOKUP("Dst_IsAny",'Scoring_Config'!$A:$A,'Scoring_Config'!$C:$C,10),0),"False,0")</f>
        <v>0</v>
      </c>
      <c r="AC685" cm="1">
        <f t="array" ref="AC685">IF(FALSE,"True," &amp; IF(_xlfn.XLOOKUP("Dst_CIDR_Le_16",'Scoring_Config'!$A:$A,'Scoring_Config'!$D:$D,"Yes")="Yes",_xlfn.XLOOKUP("Dst_CIDR_Le_16",'Scoring_Config'!$A:$A,'Scoring_Config'!$C:$C,10),0),"False,0")</f>
        <v>0</v>
      </c>
      <c r="AD685" cm="1">
        <f t="array" ref="AD685">IF(FALSE,"True," &amp; IF(_xlfn.XLOOKUP("Dst_CIDR_17_22",'Scoring_Config'!$A:$A,'Scoring_Config'!$D:$D,"Yes")="Yes",_xlfn.XLOOKUP("Dst_CIDR_17_22",'Scoring_Config'!$A:$A,'Scoring_Config'!$C:$C,5),0),"False,0")</f>
        <v>0</v>
      </c>
      <c r="AE685" cm="1">
        <f t="array" ref="AE685">IF(FALSE,"True," &amp; IF(_xlfn.XLOOKUP("SrcZone_IsAny",'Scoring_Config'!$A:$A,'Scoring_Config'!$D:$D,"Yes")="Yes",_xlfn.XLOOKUP("SrcZone_IsAny",'Scoring_Config'!$A:$A,'Scoring_Config'!$C:$C,10),0),"False,0")</f>
        <v>0</v>
      </c>
      <c r="AF685" cm="1">
        <f t="array" ref="AF685">IF(FALSE,"True," &amp; IF(_xlfn.XLOOKUP("DstZone_IsAny",'Scoring_Config'!$A:$A,'Scoring_Config'!$D:$D,"Yes")="Yes",_xlfn.XLOOKUP("DstZone_IsAny",'Scoring_Config'!$A:$A,'Scoring_Config'!$C:$C,10),0),"False,0")</f>
        <v>0</v>
      </c>
      <c r="AG685" cm="1">
        <f t="array" ref="AG68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85" cm="1">
        <f t="array" ref="AH685">IF(FALSE,"True," &amp; IF(_xlfn.XLOOKUP("App_Any_OR_RangeGt1000",'Scoring_Config'!$A:$A,'Scoring_Config'!$D:$D,"Yes")="Yes",_xlfn.XLOOKUP("App_Any_OR_RangeGt1000",'Scoring_Config'!$A:$A,'Scoring_Config'!$C:$C,10),0),"False,0")</f>
        <v>0</v>
      </c>
      <c r="AI685" cm="1">
        <f t="array" ref="AI685">IF(FALSE,"True," &amp; IF(_xlfn.XLOOKUP("Service_Insecure_Match",'Scoring_Config'!$A:$A,'Scoring_Config'!$D:$D,"Yes")="Yes",_xlfn.XLOOKUP("Service_Insecure_Match",'Scoring_Config'!$A:$A,'Scoring_Config'!$C:$C,5),0),"False,0")</f>
        <v>0</v>
      </c>
      <c r="AJ685" cm="1">
        <f t="array" ref="AJ685">IF(FALSE,"True," &amp; IF(_xlfn.XLOOKUP("Risky_Inbound",'Scoring_Config'!$A:$A,'Scoring_Config'!$D:$D,"Yes")="Yes",_xlfn.XLOOKUP("Risky_Inbound",'Scoring_Config'!$A:$A,'Scoring_Config'!$C:$C,50),0),"False,0")</f>
        <v>0</v>
      </c>
      <c r="AK685" cm="1">
        <f t="array" ref="AK685">IF(FALSE,"True," &amp; IF(_xlfn.XLOOKUP("Risky_Outbound",'Scoring_Config'!$A:$A,'Scoring_Config'!$D:$D,"Yes")="Yes",_xlfn.XLOOKUP("Risky_Outbound",'Scoring_Config'!$A:$A,'Scoring_Config'!$C:$C,25),0),"False,0")</f>
        <v>0</v>
      </c>
      <c r="AL685" t="s">
        <v>6700</v>
      </c>
      <c r="AM685" cm="1">
        <f t="array" ref="AM68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85" t="s">
        <v>6697</v>
      </c>
      <c r="AO685" t="s">
        <v>6697</v>
      </c>
      <c r="AP685" t="s">
        <v>6697</v>
      </c>
      <c r="AQ685" cm="1">
        <f t="array" ref="AQ685">IF(FALSE,"True," &amp; IF(_xlfn.XLOOKUP("Service_IsAny",'Scoring_Config'!$A:$A,'Scoring_Config'!$D:$D,"Yes")="Yes",_xlfn.XLOOKUP("Service_IsAny",'Scoring_Config'!$A:$A,'Scoring_Config'!$C:$C,0),0),"False,0")</f>
        <v>0</v>
      </c>
      <c r="AR685">
        <v>0</v>
      </c>
      <c r="AS685" cm="1">
        <f t="array" ref="AS685">IF(FALSE,"True," &amp; IF(_xlfn.XLOOKUP("Service_RangeGt1000",'Scoring_Config'!$A:$A,'Scoring_Config'!$D:$D,"Yes")="Yes",_xlfn.XLOOKUP("Service_RangeGt1000",'Scoring_Config'!$A:$A,'Scoring_Config'!$C:$C,0),0),"False,0")</f>
        <v>0</v>
      </c>
      <c r="AT685" cm="1">
        <f t="array" ref="AT685">IF(FALSE,"True," &amp; IF(_xlfn.XLOOKUP("App_IsAny",'Scoring_Config'!$A:$A,'Scoring_Config'!$D:$D,"Yes")="Yes",_xlfn.XLOOKUP("App_IsAny",'Scoring_Config'!$A:$A,'Scoring_Config'!$C:$C,0),0),"False,0")</f>
        <v>0</v>
      </c>
      <c r="AU685">
        <v>6</v>
      </c>
      <c r="AV685" cm="1">
        <f t="array" ref="AV685">IF(FALSE,"True," &amp; IF(_xlfn.XLOOKUP("App_RangeGt1000",'Scoring_Config'!$A:$A,'Scoring_Config'!$D:$D,"Yes")="Yes",_xlfn.XLOOKUP("App_RangeGt1000",'Scoring_Config'!$A:$A,'Scoring_Config'!$C:$C,0),0),"False,0")</f>
        <v>0</v>
      </c>
      <c r="AW685" cm="1">
        <f t="array" ref="AW685">IF(FALSE,"True," &amp; IF(_xlfn.XLOOKUP("Action_IsDenyOrDrop",'Scoring_Config'!$A:$A,'Scoring_Config'!$D:$D,"Yes")="Yes",_xlfn.XLOOKUP("Action_IsDenyOrDrop",'Scoring_Config'!$A:$A,'Scoring_Config'!$C:$C,0),0),"False,0")</f>
        <v>0</v>
      </c>
      <c r="AX685" cm="1">
        <f t="array" ref="AX685">IF(LEFT(AW685,4)="True",0,(IF(LEFT(Y685,4)="True",IF(_xlfn.XLOOKUP("Src_IsAny",'Scoring_Config'!$A:$A,'Scoring_Config'!$D:$D,"Yes")="Yes",_xlfn.XLOOKUP("Src_IsAny",'Scoring_Config'!$A:$A,'Scoring_Config'!$C:$C,10),0),0)+IF(LEFT(Z685,4)="True",IF(_xlfn.XLOOKUP("Src_CIDR_Le_16",'Scoring_Config'!$A:$A,'Scoring_Config'!$D:$D,"Yes")="Yes",_xlfn.XLOOKUP("Src_CIDR_Le_16",'Scoring_Config'!$A:$A,'Scoring_Config'!$C:$C,10),0),0)+IF(LEFT(AA685,4)="True",IF(_xlfn.XLOOKUP("Src_CIDR_17_22",'Scoring_Config'!$A:$A,'Scoring_Config'!$D:$D,"Yes")="Yes",_xlfn.XLOOKUP("Src_CIDR_17_22",'Scoring_Config'!$A:$A,'Scoring_Config'!$C:$C,5),0),0)+IF(LEFT(AB685,4)="True",IF(_xlfn.XLOOKUP("Dst_IsAny",'Scoring_Config'!$A:$A,'Scoring_Config'!$D:$D,"Yes")="Yes",_xlfn.XLOOKUP("Dst_IsAny",'Scoring_Config'!$A:$A,'Scoring_Config'!$C:$C,10),0),0)+IF(LEFT(AC685,4)="True",IF(_xlfn.XLOOKUP("Dst_CIDR_Le_16",'Scoring_Config'!$A:$A,'Scoring_Config'!$D:$D,"Yes")="Yes",_xlfn.XLOOKUP("Dst_CIDR_Le_16",'Scoring_Config'!$A:$A,'Scoring_Config'!$C:$C,10),0),0)+IF(LEFT(AD685,4)="True",IF(_xlfn.XLOOKUP("Dst_CIDR_17_22",'Scoring_Config'!$A:$A,'Scoring_Config'!$D:$D,"Yes")="Yes",_xlfn.XLOOKUP("Dst_CIDR_17_22",'Scoring_Config'!$A:$A,'Scoring_Config'!$C:$C,5),0),0)+IF(LEFT(AE685,4)="True",IF(_xlfn.XLOOKUP("SrcZone_IsAny",'Scoring_Config'!$A:$A,'Scoring_Config'!$D:$D,"Yes")="Yes",_xlfn.XLOOKUP("SrcZone_IsAny",'Scoring_Config'!$A:$A,'Scoring_Config'!$C:$C,10),0),0)+IF(LEFT(AF685,4)="True",IF(_xlfn.XLOOKUP("DstZone_IsAny",'Scoring_Config'!$A:$A,'Scoring_Config'!$D:$D,"Yes")="Yes",_xlfn.XLOOKUP("DstZone_IsAny",'Scoring_Config'!$A:$A,'Scoring_Config'!$C:$C,10),0),0)+IF(LEFT(AG685,4)="True",IF(_xlfn.XLOOKUP("Service_Any_OR_RangeGt1000",'Scoring_Config'!$A:$A,'Scoring_Config'!$D:$D,"Yes")="Yes",_xlfn.XLOOKUP("Service_Any_OR_RangeGt1000",'Scoring_Config'!$A:$A,'Scoring_Config'!$C:$C,10),0),0)+IF(LEFT(AH685,4)="True",IF(_xlfn.XLOOKUP("App_Any_OR_RangeGt1000",'Scoring_Config'!$A:$A,'Scoring_Config'!$D:$D,"Yes")="Yes",_xlfn.XLOOKUP("App_Any_OR_RangeGt1000",'Scoring_Config'!$A:$A,'Scoring_Config'!$C:$C,10),0),0)+IF(LEFT(AI685,4)="True",IF(_xlfn.XLOOKUP("Service_Insecure_Match",'Scoring_Config'!$A:$A,'Scoring_Config'!$D:$D,"Yes")="Yes",_xlfn.XLOOKUP("Service_Insecure_Match",'Scoring_Config'!$A:$A,'Scoring_Config'!$C:$C,5),0),0)+IF(LEFT(AJ685,4)="True",IF(_xlfn.XLOOKUP("Risky_Inbound",'Scoring_Config'!$A:$A,'Scoring_Config'!$D:$D,"Yes")="Yes",_xlfn.XLOOKUP("Risky_Inbound",'Scoring_Config'!$A:$A,'Scoring_Config'!$C:$C,50),0),0)+IF(LEFT(AK685,4)="True",IF(_xlfn.XLOOKUP("Risky_Outbound",'Scoring_Config'!$A:$A,'Scoring_Config'!$D:$D,"Yes")="Yes",_xlfn.XLOOKUP("Risky_Outbound",'Scoring_Config'!$A:$A,'Scoring_Config'!$C:$C,25),0),0)+IF(LEFT(AZ685,4)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685,FIND(",",AL685)+1,100)),0)+IF(LEFT(AM685,4)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685,FIND(",",AN685)+1,100)),0)+IF(_xlfn.XLOOKUP("Profile_Scoring",'Scoring_Config'!$A:$A,'Scoring_Config'!$D:$D,"Yes")="Yes",VALUE(MID(AO685,FIND(",",AO685)+1,100)),0)+IF(_xlfn.XLOOKUP("Options_Scoring",'Scoring_Config'!$A:$A,'Scoring_Config'!$D:$D,"Yes")="Yes",VALUE(MID(AP685,FIND(",",AP685)+1,100)),0)))</f>
        <v>0</v>
      </c>
      <c r="AZ685" cm="1">
        <f t="array" ref="AZ685">IF(FALSE,"True," &amp; IF(_xlfn.XLOOKUP("Migrate_Insecure",'Scoring_Config'!$A:$A,'Scoring_Config'!$D:$D,"Yes")="Yes",_xlfn.XLOOKUP("Migrate_Insecure",'Scoring_Config'!$A:$A,'Scoring_Config'!$C:$C,10),0),"False,0")</f>
        <v>0</v>
      </c>
    </row>
    <row r="686" spans="1:52">
      <c r="A686" t="s">
        <v>1979</v>
      </c>
      <c r="B686" t="s">
        <v>2659</v>
      </c>
      <c r="C686" t="s">
        <v>3542</v>
      </c>
      <c r="D686" t="s">
        <v>3545</v>
      </c>
      <c r="E686" t="s">
        <v>3563</v>
      </c>
      <c r="F686" t="s">
        <v>3846</v>
      </c>
      <c r="G686" t="s">
        <v>401</v>
      </c>
      <c r="H686" t="s">
        <v>174</v>
      </c>
      <c r="I686" t="s">
        <v>3860</v>
      </c>
      <c r="J686" t="s">
        <v>420</v>
      </c>
      <c r="K686" t="s">
        <v>1736</v>
      </c>
      <c r="L686" t="s">
        <v>1327</v>
      </c>
      <c r="M686" t="s">
        <v>1974</v>
      </c>
      <c r="N686" t="s">
        <v>4315</v>
      </c>
      <c r="O686" t="s">
        <v>4319</v>
      </c>
      <c r="P686" t="s">
        <v>4321</v>
      </c>
      <c r="Q686" t="s">
        <v>4822</v>
      </c>
      <c r="R686" t="s">
        <v>5439</v>
      </c>
      <c r="S686" t="s">
        <v>4324</v>
      </c>
      <c r="T686" t="s">
        <v>5726</v>
      </c>
      <c r="U686" t="s">
        <v>6299</v>
      </c>
      <c r="Y686" cm="1">
        <f t="array" ref="Y686">IF(FALSE,"True," &amp; IF(_xlfn.XLOOKUP("Src_IsAny",'Scoring_Config'!$A:$A,'Scoring_Config'!$D:$D,"Yes")="Yes",_xlfn.XLOOKUP("Src_IsAny",'Scoring_Config'!$A:$A,'Scoring_Config'!$C:$C,10),0),"False,0")</f>
        <v>0</v>
      </c>
      <c r="Z686" cm="1">
        <f t="array" ref="Z686">IF(FALSE,"True," &amp; IF(_xlfn.XLOOKUP("Src_CIDR_Le_16",'Scoring_Config'!$A:$A,'Scoring_Config'!$D:$D,"Yes")="Yes",_xlfn.XLOOKUP("Src_CIDR_Le_16",'Scoring_Config'!$A:$A,'Scoring_Config'!$C:$C,10),0),"False,0")</f>
        <v>0</v>
      </c>
      <c r="AA686" cm="1">
        <f t="array" ref="AA686">IF(FALSE,"True," &amp; IF(_xlfn.XLOOKUP("Src_CIDR_17_22",'Scoring_Config'!$A:$A,'Scoring_Config'!$D:$D,"Yes")="Yes",_xlfn.XLOOKUP("Src_CIDR_17_22",'Scoring_Config'!$A:$A,'Scoring_Config'!$C:$C,5),0),"False,0")</f>
        <v>0</v>
      </c>
      <c r="AB686" cm="1">
        <f t="array" ref="AB686">IF(FALSE,"True," &amp; IF(_xlfn.XLOOKUP("Dst_IsAny",'Scoring_Config'!$A:$A,'Scoring_Config'!$D:$D,"Yes")="Yes",_xlfn.XLOOKUP("Dst_IsAny",'Scoring_Config'!$A:$A,'Scoring_Config'!$C:$C,10),0),"False,0")</f>
        <v>0</v>
      </c>
      <c r="AC686" cm="1">
        <f t="array" ref="AC686">IF(FALSE,"True," &amp; IF(_xlfn.XLOOKUP("Dst_CIDR_Le_16",'Scoring_Config'!$A:$A,'Scoring_Config'!$D:$D,"Yes")="Yes",_xlfn.XLOOKUP("Dst_CIDR_Le_16",'Scoring_Config'!$A:$A,'Scoring_Config'!$C:$C,10),0),"False,0")</f>
        <v>0</v>
      </c>
      <c r="AD686" cm="1">
        <f t="array" ref="AD686">IF(FALSE,"True," &amp; IF(_xlfn.XLOOKUP("Dst_CIDR_17_22",'Scoring_Config'!$A:$A,'Scoring_Config'!$D:$D,"Yes")="Yes",_xlfn.XLOOKUP("Dst_CIDR_17_22",'Scoring_Config'!$A:$A,'Scoring_Config'!$C:$C,5),0),"False,0")</f>
        <v>0</v>
      </c>
      <c r="AE686" cm="1">
        <f t="array" ref="AE686">IF(FALSE,"True," &amp; IF(_xlfn.XLOOKUP("SrcZone_IsAny",'Scoring_Config'!$A:$A,'Scoring_Config'!$D:$D,"Yes")="Yes",_xlfn.XLOOKUP("SrcZone_IsAny",'Scoring_Config'!$A:$A,'Scoring_Config'!$C:$C,10),0),"False,0")</f>
        <v>0</v>
      </c>
      <c r="AF686" cm="1">
        <f t="array" ref="AF686">IF(FALSE,"True," &amp; IF(_xlfn.XLOOKUP("DstZone_IsAny",'Scoring_Config'!$A:$A,'Scoring_Config'!$D:$D,"Yes")="Yes",_xlfn.XLOOKUP("DstZone_IsAny",'Scoring_Config'!$A:$A,'Scoring_Config'!$C:$C,10),0),"False,0")</f>
        <v>0</v>
      </c>
      <c r="AG686" cm="1">
        <f t="array" ref="AG68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86" cm="1">
        <f t="array" ref="AH686">IF(FALSE,"True," &amp; IF(_xlfn.XLOOKUP("App_Any_OR_RangeGt1000",'Scoring_Config'!$A:$A,'Scoring_Config'!$D:$D,"Yes")="Yes",_xlfn.XLOOKUP("App_Any_OR_RangeGt1000",'Scoring_Config'!$A:$A,'Scoring_Config'!$C:$C,10),0),"False,0")</f>
        <v>0</v>
      </c>
      <c r="AI686" cm="1">
        <f t="array" ref="AI686">IF(FALSE,"True," &amp; IF(_xlfn.XLOOKUP("Service_Insecure_Match",'Scoring_Config'!$A:$A,'Scoring_Config'!$D:$D,"Yes")="Yes",_xlfn.XLOOKUP("Service_Insecure_Match",'Scoring_Config'!$A:$A,'Scoring_Config'!$C:$C,5),0),"False,0")</f>
        <v>0</v>
      </c>
      <c r="AJ686" cm="1">
        <f t="array" ref="AJ686">IF(FALSE,"True," &amp; IF(_xlfn.XLOOKUP("Risky_Inbound",'Scoring_Config'!$A:$A,'Scoring_Config'!$D:$D,"Yes")="Yes",_xlfn.XLOOKUP("Risky_Inbound",'Scoring_Config'!$A:$A,'Scoring_Config'!$C:$C,50),0),"False,0")</f>
        <v>0</v>
      </c>
      <c r="AK686" cm="1">
        <f t="array" ref="AK686">IF(FALSE,"True," &amp; IF(_xlfn.XLOOKUP("Risky_Outbound",'Scoring_Config'!$A:$A,'Scoring_Config'!$D:$D,"Yes")="Yes",_xlfn.XLOOKUP("Risky_Outbound",'Scoring_Config'!$A:$A,'Scoring_Config'!$C:$C,25),0),"False,0")</f>
        <v>0</v>
      </c>
      <c r="AL686" t="s">
        <v>6700</v>
      </c>
      <c r="AM686" cm="1">
        <f t="array" ref="AM68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86" t="s">
        <v>6697</v>
      </c>
      <c r="AO686" t="s">
        <v>6697</v>
      </c>
      <c r="AP686" t="s">
        <v>6697</v>
      </c>
      <c r="AQ686" cm="1">
        <f t="array" ref="AQ686">IF(FALSE,"True," &amp; IF(_xlfn.XLOOKUP("Service_IsAny",'Scoring_Config'!$A:$A,'Scoring_Config'!$D:$D,"Yes")="Yes",_xlfn.XLOOKUP("Service_IsAny",'Scoring_Config'!$A:$A,'Scoring_Config'!$C:$C,0),0),"False,0")</f>
        <v>0</v>
      </c>
      <c r="AR686">
        <v>0</v>
      </c>
      <c r="AS686" cm="1">
        <f t="array" ref="AS686">IF(FALSE,"True," &amp; IF(_xlfn.XLOOKUP("Service_RangeGt1000",'Scoring_Config'!$A:$A,'Scoring_Config'!$D:$D,"Yes")="Yes",_xlfn.XLOOKUP("Service_RangeGt1000",'Scoring_Config'!$A:$A,'Scoring_Config'!$C:$C,0),0),"False,0")</f>
        <v>0</v>
      </c>
      <c r="AT686" cm="1">
        <f t="array" ref="AT686">IF(FALSE,"True," &amp; IF(_xlfn.XLOOKUP("App_IsAny",'Scoring_Config'!$A:$A,'Scoring_Config'!$D:$D,"Yes")="Yes",_xlfn.XLOOKUP("App_IsAny",'Scoring_Config'!$A:$A,'Scoring_Config'!$C:$C,0),0),"False,0")</f>
        <v>0</v>
      </c>
      <c r="AU686">
        <v>2</v>
      </c>
      <c r="AV686" cm="1">
        <f t="array" ref="AV686">IF(FALSE,"True," &amp; IF(_xlfn.XLOOKUP("App_RangeGt1000",'Scoring_Config'!$A:$A,'Scoring_Config'!$D:$D,"Yes")="Yes",_xlfn.XLOOKUP("App_RangeGt1000",'Scoring_Config'!$A:$A,'Scoring_Config'!$C:$C,0),0),"False,0")</f>
        <v>0</v>
      </c>
      <c r="AW686" cm="1">
        <f t="array" ref="AW686">IF(FALSE,"True," &amp; IF(_xlfn.XLOOKUP("Action_IsDenyOrDrop",'Scoring_Config'!$A:$A,'Scoring_Config'!$D:$D,"Yes")="Yes",_xlfn.XLOOKUP("Action_IsDenyOrDrop",'Scoring_Config'!$A:$A,'Scoring_Config'!$C:$C,0),0),"False,0")</f>
        <v>0</v>
      </c>
      <c r="AX686" cm="1">
        <f t="array" ref="AX686">IF(LEFT(AW686,4)="True",0,(IF(LEFT(Y686,4)="True",IF(_xlfn.XLOOKUP("Src_IsAny",'Scoring_Config'!$A:$A,'Scoring_Config'!$D:$D,"Yes")="Yes",_xlfn.XLOOKUP("Src_IsAny",'Scoring_Config'!$A:$A,'Scoring_Config'!$C:$C,10),0),0)+IF(LEFT(Z686,4)="True",IF(_xlfn.XLOOKUP("Src_CIDR_Le_16",'Scoring_Config'!$A:$A,'Scoring_Config'!$D:$D,"Yes")="Yes",_xlfn.XLOOKUP("Src_CIDR_Le_16",'Scoring_Config'!$A:$A,'Scoring_Config'!$C:$C,10),0),0)+IF(LEFT(AA686,4)="True",IF(_xlfn.XLOOKUP("Src_CIDR_17_22",'Scoring_Config'!$A:$A,'Scoring_Config'!$D:$D,"Yes")="Yes",_xlfn.XLOOKUP("Src_CIDR_17_22",'Scoring_Config'!$A:$A,'Scoring_Config'!$C:$C,5),0),0)+IF(LEFT(AB686,4)="True",IF(_xlfn.XLOOKUP("Dst_IsAny",'Scoring_Config'!$A:$A,'Scoring_Config'!$D:$D,"Yes")="Yes",_xlfn.XLOOKUP("Dst_IsAny",'Scoring_Config'!$A:$A,'Scoring_Config'!$C:$C,10),0),0)+IF(LEFT(AC686,4)="True",IF(_xlfn.XLOOKUP("Dst_CIDR_Le_16",'Scoring_Config'!$A:$A,'Scoring_Config'!$D:$D,"Yes")="Yes",_xlfn.XLOOKUP("Dst_CIDR_Le_16",'Scoring_Config'!$A:$A,'Scoring_Config'!$C:$C,10),0),0)+IF(LEFT(AD686,4)="True",IF(_xlfn.XLOOKUP("Dst_CIDR_17_22",'Scoring_Config'!$A:$A,'Scoring_Config'!$D:$D,"Yes")="Yes",_xlfn.XLOOKUP("Dst_CIDR_17_22",'Scoring_Config'!$A:$A,'Scoring_Config'!$C:$C,5),0),0)+IF(LEFT(AE686,4)="True",IF(_xlfn.XLOOKUP("SrcZone_IsAny",'Scoring_Config'!$A:$A,'Scoring_Config'!$D:$D,"Yes")="Yes",_xlfn.XLOOKUP("SrcZone_IsAny",'Scoring_Config'!$A:$A,'Scoring_Config'!$C:$C,10),0),0)+IF(LEFT(AF686,4)="True",IF(_xlfn.XLOOKUP("DstZone_IsAny",'Scoring_Config'!$A:$A,'Scoring_Config'!$D:$D,"Yes")="Yes",_xlfn.XLOOKUP("DstZone_IsAny",'Scoring_Config'!$A:$A,'Scoring_Config'!$C:$C,10),0),0)+IF(LEFT(AG686,4)="True",IF(_xlfn.XLOOKUP("Service_Any_OR_RangeGt1000",'Scoring_Config'!$A:$A,'Scoring_Config'!$D:$D,"Yes")="Yes",_xlfn.XLOOKUP("Service_Any_OR_RangeGt1000",'Scoring_Config'!$A:$A,'Scoring_Config'!$C:$C,10),0),0)+IF(LEFT(AH686,4)="True",IF(_xlfn.XLOOKUP("App_Any_OR_RangeGt1000",'Scoring_Config'!$A:$A,'Scoring_Config'!$D:$D,"Yes")="Yes",_xlfn.XLOOKUP("App_Any_OR_RangeGt1000",'Scoring_Config'!$A:$A,'Scoring_Config'!$C:$C,10),0),0)+IF(LEFT(AI686,4)="True",IF(_xlfn.XLOOKUP("Service_Insecure_Match",'Scoring_Config'!$A:$A,'Scoring_Config'!$D:$D,"Yes")="Yes",_xlfn.XLOOKUP("Service_Insecure_Match",'Scoring_Config'!$A:$A,'Scoring_Config'!$C:$C,5),0),0)+IF(LEFT(AJ686,4)="True",IF(_xlfn.XLOOKUP("Risky_Inbound",'Scoring_Config'!$A:$A,'Scoring_Config'!$D:$D,"Yes")="Yes",_xlfn.XLOOKUP("Risky_Inbound",'Scoring_Config'!$A:$A,'Scoring_Config'!$C:$C,50),0),0)+IF(LEFT(AK686,4)="True",IF(_xlfn.XLOOKUP("Risky_Outbound",'Scoring_Config'!$A:$A,'Scoring_Config'!$D:$D,"Yes")="Yes",_xlfn.XLOOKUP("Risky_Outbound",'Scoring_Config'!$A:$A,'Scoring_Config'!$C:$C,25),0),0)+IF(LEFT(AZ686,4)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686,FIND(",",AL686)+1,100)),0)+IF(LEFT(AM686,4)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686,FIND(",",AN686)+1,100)),0)+IF(_xlfn.XLOOKUP("Profile_Scoring",'Scoring_Config'!$A:$A,'Scoring_Config'!$D:$D,"Yes")="Yes",VALUE(MID(AO686,FIND(",",AO686)+1,100)),0)+IF(_xlfn.XLOOKUP("Options_Scoring",'Scoring_Config'!$A:$A,'Scoring_Config'!$D:$D,"Yes")="Yes",VALUE(MID(AP686,FIND(",",AP686)+1,100)),0)))</f>
        <v>0</v>
      </c>
      <c r="AZ686" cm="1">
        <f t="array" ref="AZ686">IF(FALSE,"True," &amp; IF(_xlfn.XLOOKUP("Migrate_Insecure",'Scoring_Config'!$A:$A,'Scoring_Config'!$D:$D,"Yes")="Yes",_xlfn.XLOOKUP("Migrate_Insecure",'Scoring_Config'!$A:$A,'Scoring_Config'!$C:$C,10),0),"False,0")</f>
        <v>0</v>
      </c>
    </row>
    <row r="687" spans="1:52">
      <c r="A687" t="s">
        <v>1979</v>
      </c>
      <c r="B687" t="s">
        <v>2660</v>
      </c>
      <c r="C687" t="s">
        <v>3542</v>
      </c>
      <c r="D687" t="s">
        <v>3545</v>
      </c>
      <c r="E687" t="s">
        <v>3563</v>
      </c>
      <c r="F687" t="s">
        <v>3847</v>
      </c>
      <c r="G687" t="s">
        <v>401</v>
      </c>
      <c r="H687" t="s">
        <v>174</v>
      </c>
      <c r="I687" t="s">
        <v>3852</v>
      </c>
      <c r="J687" t="s">
        <v>415</v>
      </c>
      <c r="K687" t="s">
        <v>1869</v>
      </c>
      <c r="L687" t="s">
        <v>1327</v>
      </c>
      <c r="M687" t="s">
        <v>1974</v>
      </c>
      <c r="N687" t="s">
        <v>4315</v>
      </c>
      <c r="O687" t="s">
        <v>4319</v>
      </c>
      <c r="P687" t="s">
        <v>4322</v>
      </c>
      <c r="Q687" t="s">
        <v>4822</v>
      </c>
      <c r="R687" t="s">
        <v>5440</v>
      </c>
      <c r="S687" t="s">
        <v>5440</v>
      </c>
      <c r="T687" t="s">
        <v>5726</v>
      </c>
      <c r="U687" t="s">
        <v>6299</v>
      </c>
      <c r="Y687" cm="1">
        <f t="array" ref="Y687">IF(FALSE,"True," &amp; IF(_xlfn.XLOOKUP("Src_IsAny",'Scoring_Config'!$A:$A,'Scoring_Config'!$D:$D,"Yes")="Yes",_xlfn.XLOOKUP("Src_IsAny",'Scoring_Config'!$A:$A,'Scoring_Config'!$C:$C,10),0),"False,0")</f>
        <v>0</v>
      </c>
      <c r="Z687" cm="1">
        <f t="array" ref="Z687">IF(FALSE,"True," &amp; IF(_xlfn.XLOOKUP("Src_CIDR_Le_16",'Scoring_Config'!$A:$A,'Scoring_Config'!$D:$D,"Yes")="Yes",_xlfn.XLOOKUP("Src_CIDR_Le_16",'Scoring_Config'!$A:$A,'Scoring_Config'!$C:$C,10),0),"False,0")</f>
        <v>0</v>
      </c>
      <c r="AA687" cm="1">
        <f t="array" ref="AA687">IF(FALSE,"True," &amp; IF(_xlfn.XLOOKUP("Src_CIDR_17_22",'Scoring_Config'!$A:$A,'Scoring_Config'!$D:$D,"Yes")="Yes",_xlfn.XLOOKUP("Src_CIDR_17_22",'Scoring_Config'!$A:$A,'Scoring_Config'!$C:$C,5),0),"False,0")</f>
        <v>0</v>
      </c>
      <c r="AB687" cm="1">
        <f t="array" ref="AB687">IF(FALSE,"True," &amp; IF(_xlfn.XLOOKUP("Dst_IsAny",'Scoring_Config'!$A:$A,'Scoring_Config'!$D:$D,"Yes")="Yes",_xlfn.XLOOKUP("Dst_IsAny",'Scoring_Config'!$A:$A,'Scoring_Config'!$C:$C,10),0),"False,0")</f>
        <v>0</v>
      </c>
      <c r="AC687" cm="1">
        <f t="array" ref="AC687">IF(FALSE,"True," &amp; IF(_xlfn.XLOOKUP("Dst_CIDR_Le_16",'Scoring_Config'!$A:$A,'Scoring_Config'!$D:$D,"Yes")="Yes",_xlfn.XLOOKUP("Dst_CIDR_Le_16",'Scoring_Config'!$A:$A,'Scoring_Config'!$C:$C,10),0),"False,0")</f>
        <v>0</v>
      </c>
      <c r="AD687" cm="1">
        <f t="array" ref="AD687">IF(FALSE,"True," &amp; IF(_xlfn.XLOOKUP("Dst_CIDR_17_22",'Scoring_Config'!$A:$A,'Scoring_Config'!$D:$D,"Yes")="Yes",_xlfn.XLOOKUP("Dst_CIDR_17_22",'Scoring_Config'!$A:$A,'Scoring_Config'!$C:$C,5),0),"False,0")</f>
        <v>0</v>
      </c>
      <c r="AE687" cm="1">
        <f t="array" ref="AE687">IF(FALSE,"True," &amp; IF(_xlfn.XLOOKUP("SrcZone_IsAny",'Scoring_Config'!$A:$A,'Scoring_Config'!$D:$D,"Yes")="Yes",_xlfn.XLOOKUP("SrcZone_IsAny",'Scoring_Config'!$A:$A,'Scoring_Config'!$C:$C,10),0),"False,0")</f>
        <v>0</v>
      </c>
      <c r="AF687" cm="1">
        <f t="array" ref="AF687">IF(FALSE,"True," &amp; IF(_xlfn.XLOOKUP("DstZone_IsAny",'Scoring_Config'!$A:$A,'Scoring_Config'!$D:$D,"Yes")="Yes",_xlfn.XLOOKUP("DstZone_IsAny",'Scoring_Config'!$A:$A,'Scoring_Config'!$C:$C,10),0),"False,0")</f>
        <v>0</v>
      </c>
      <c r="AG687" cm="1">
        <f t="array" ref="AG68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87" cm="1">
        <f t="array" ref="AH687">IF(FALSE,"True," &amp; IF(_xlfn.XLOOKUP("App_Any_OR_RangeGt1000",'Scoring_Config'!$A:$A,'Scoring_Config'!$D:$D,"Yes")="Yes",_xlfn.XLOOKUP("App_Any_OR_RangeGt1000",'Scoring_Config'!$A:$A,'Scoring_Config'!$C:$C,10),0),"False,0")</f>
        <v>0</v>
      </c>
      <c r="AI687" cm="1">
        <f t="array" ref="AI687">IF(FALSE,"True," &amp; IF(_xlfn.XLOOKUP("Service_Insecure_Match",'Scoring_Config'!$A:$A,'Scoring_Config'!$D:$D,"Yes")="Yes",_xlfn.XLOOKUP("Service_Insecure_Match",'Scoring_Config'!$A:$A,'Scoring_Config'!$C:$C,5),0),"False,0")</f>
        <v>0</v>
      </c>
      <c r="AJ687" cm="1">
        <f t="array" ref="AJ687">IF(FALSE,"True," &amp; IF(_xlfn.XLOOKUP("Risky_Inbound",'Scoring_Config'!$A:$A,'Scoring_Config'!$D:$D,"Yes")="Yes",_xlfn.XLOOKUP("Risky_Inbound",'Scoring_Config'!$A:$A,'Scoring_Config'!$C:$C,50),0),"False,0")</f>
        <v>0</v>
      </c>
      <c r="AK687" cm="1">
        <f t="array" ref="AK687">IF(FALSE,"True," &amp; IF(_xlfn.XLOOKUP("Risky_Outbound",'Scoring_Config'!$A:$A,'Scoring_Config'!$D:$D,"Yes")="Yes",_xlfn.XLOOKUP("Risky_Outbound",'Scoring_Config'!$A:$A,'Scoring_Config'!$C:$C,25),0),"False,0")</f>
        <v>0</v>
      </c>
      <c r="AL687" t="s">
        <v>6697</v>
      </c>
      <c r="AM687" cm="1">
        <f t="array" ref="AM68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87" t="s">
        <v>6697</v>
      </c>
      <c r="AO687" t="s">
        <v>6697</v>
      </c>
      <c r="AP687" t="s">
        <v>6697</v>
      </c>
      <c r="AQ687" cm="1">
        <f t="array" ref="AQ687">IF(FALSE,"True," &amp; IF(_xlfn.XLOOKUP("Service_IsAny",'Scoring_Config'!$A:$A,'Scoring_Config'!$D:$D,"Yes")="Yes",_xlfn.XLOOKUP("Service_IsAny",'Scoring_Config'!$A:$A,'Scoring_Config'!$C:$C,0),0),"False,0")</f>
        <v>0</v>
      </c>
      <c r="AR687">
        <v>0</v>
      </c>
      <c r="AS687" cm="1">
        <f t="array" ref="AS687">IF(FALSE,"True," &amp; IF(_xlfn.XLOOKUP("Service_RangeGt1000",'Scoring_Config'!$A:$A,'Scoring_Config'!$D:$D,"Yes")="Yes",_xlfn.XLOOKUP("Service_RangeGt1000",'Scoring_Config'!$A:$A,'Scoring_Config'!$C:$C,0),0),"False,0")</f>
        <v>0</v>
      </c>
      <c r="AT687" cm="1">
        <f t="array" ref="AT687">IF(FALSE,"True," &amp; IF(_xlfn.XLOOKUP("App_IsAny",'Scoring_Config'!$A:$A,'Scoring_Config'!$D:$D,"Yes")="Yes",_xlfn.XLOOKUP("App_IsAny",'Scoring_Config'!$A:$A,'Scoring_Config'!$C:$C,0),0),"False,0")</f>
        <v>0</v>
      </c>
      <c r="AU687">
        <v>6</v>
      </c>
      <c r="AV687" cm="1">
        <f t="array" ref="AV687">IF(FALSE,"True," &amp; IF(_xlfn.XLOOKUP("App_RangeGt1000",'Scoring_Config'!$A:$A,'Scoring_Config'!$D:$D,"Yes")="Yes",_xlfn.XLOOKUP("App_RangeGt1000",'Scoring_Config'!$A:$A,'Scoring_Config'!$C:$C,0),0),"False,0")</f>
        <v>0</v>
      </c>
      <c r="AW687" cm="1">
        <f t="array" ref="AW687">IF(FALSE,"True," &amp; IF(_xlfn.XLOOKUP("Action_IsDenyOrDrop",'Scoring_Config'!$A:$A,'Scoring_Config'!$D:$D,"Yes")="Yes",_xlfn.XLOOKUP("Action_IsDenyOrDrop",'Scoring_Config'!$A:$A,'Scoring_Config'!$C:$C,0),0),"False,0")</f>
        <v>0</v>
      </c>
      <c r="AX687" cm="1">
        <f t="array" ref="AX687">IF(LEFT(AW687,4)="True",0,(IF(LEFT(Y687,4)="True",IF(_xlfn.XLOOKUP("Src_IsAny",'Scoring_Config'!$A:$A,'Scoring_Config'!$D:$D,"Yes")="Yes",_xlfn.XLOOKUP("Src_IsAny",'Scoring_Config'!$A:$A,'Scoring_Config'!$C:$C,10),0),0)+IF(LEFT(Z687,4)="True",IF(_xlfn.XLOOKUP("Src_CIDR_Le_16",'Scoring_Config'!$A:$A,'Scoring_Config'!$D:$D,"Yes")="Yes",_xlfn.XLOOKUP("Src_CIDR_Le_16",'Scoring_Config'!$A:$A,'Scoring_Config'!$C:$C,10),0),0)+IF(LEFT(AA687,4)="True",IF(_xlfn.XLOOKUP("Src_CIDR_17_22",'Scoring_Config'!$A:$A,'Scoring_Config'!$D:$D,"Yes")="Yes",_xlfn.XLOOKUP("Src_CIDR_17_22",'Scoring_Config'!$A:$A,'Scoring_Config'!$C:$C,5),0),0)+IF(LEFT(AB687,4)="True",IF(_xlfn.XLOOKUP("Dst_IsAny",'Scoring_Config'!$A:$A,'Scoring_Config'!$D:$D,"Yes")="Yes",_xlfn.XLOOKUP("Dst_IsAny",'Scoring_Config'!$A:$A,'Scoring_Config'!$C:$C,10),0),0)+IF(LEFT(AC687,4)="True",IF(_xlfn.XLOOKUP("Dst_CIDR_Le_16",'Scoring_Config'!$A:$A,'Scoring_Config'!$D:$D,"Yes")="Yes",_xlfn.XLOOKUP("Dst_CIDR_Le_16",'Scoring_Config'!$A:$A,'Scoring_Config'!$C:$C,10),0),0)+IF(LEFT(AD687,4)="True",IF(_xlfn.XLOOKUP("Dst_CIDR_17_22",'Scoring_Config'!$A:$A,'Scoring_Config'!$D:$D,"Yes")="Yes",_xlfn.XLOOKUP("Dst_CIDR_17_22",'Scoring_Config'!$A:$A,'Scoring_Config'!$C:$C,5),0),0)+IF(LEFT(AE687,4)="True",IF(_xlfn.XLOOKUP("SrcZone_IsAny",'Scoring_Config'!$A:$A,'Scoring_Config'!$D:$D,"Yes")="Yes",_xlfn.XLOOKUP("SrcZone_IsAny",'Scoring_Config'!$A:$A,'Scoring_Config'!$C:$C,10),0),0)+IF(LEFT(AF687,4)="True",IF(_xlfn.XLOOKUP("DstZone_IsAny",'Scoring_Config'!$A:$A,'Scoring_Config'!$D:$D,"Yes")="Yes",_xlfn.XLOOKUP("DstZone_IsAny",'Scoring_Config'!$A:$A,'Scoring_Config'!$C:$C,10),0),0)+IF(LEFT(AG687,4)="True",IF(_xlfn.XLOOKUP("Service_Any_OR_RangeGt1000",'Scoring_Config'!$A:$A,'Scoring_Config'!$D:$D,"Yes")="Yes",_xlfn.XLOOKUP("Service_Any_OR_RangeGt1000",'Scoring_Config'!$A:$A,'Scoring_Config'!$C:$C,10),0),0)+IF(LEFT(AH687,4)="True",IF(_xlfn.XLOOKUP("App_Any_OR_RangeGt1000",'Scoring_Config'!$A:$A,'Scoring_Config'!$D:$D,"Yes")="Yes",_xlfn.XLOOKUP("App_Any_OR_RangeGt1000",'Scoring_Config'!$A:$A,'Scoring_Config'!$C:$C,10),0),0)+IF(LEFT(AI687,4)="True",IF(_xlfn.XLOOKUP("Service_Insecure_Match",'Scoring_Config'!$A:$A,'Scoring_Config'!$D:$D,"Yes")="Yes",_xlfn.XLOOKUP("Service_Insecure_Match",'Scoring_Config'!$A:$A,'Scoring_Config'!$C:$C,5),0),0)+IF(LEFT(AJ687,4)="True",IF(_xlfn.XLOOKUP("Risky_Inbound",'Scoring_Config'!$A:$A,'Scoring_Config'!$D:$D,"Yes")="Yes",_xlfn.XLOOKUP("Risky_Inbound",'Scoring_Config'!$A:$A,'Scoring_Config'!$C:$C,50),0),0)+IF(LEFT(AK687,4)="True",IF(_xlfn.XLOOKUP("Risky_Outbound",'Scoring_Config'!$A:$A,'Scoring_Config'!$D:$D,"Yes")="Yes",_xlfn.XLOOKUP("Risky_Outbound",'Scoring_Config'!$A:$A,'Scoring_Config'!$C:$C,25),0),0)+IF(LEFT(AZ687,4)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687,FIND(",",AL687)+1,100)),0)+IF(LEFT(AM687,4)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687,FIND(",",AN687)+1,100)),0)+IF(_xlfn.XLOOKUP("Profile_Scoring",'Scoring_Config'!$A:$A,'Scoring_Config'!$D:$D,"Yes")="Yes",VALUE(MID(AO687,FIND(",",AO687)+1,100)),0)+IF(_xlfn.XLOOKUP("Options_Scoring",'Scoring_Config'!$A:$A,'Scoring_Config'!$D:$D,"Yes")="Yes",VALUE(MID(AP687,FIND(",",AP687)+1,100)),0)))</f>
        <v>0</v>
      </c>
      <c r="AZ687" cm="1">
        <f t="array" ref="AZ687">IF(FALSE,"True," &amp; IF(_xlfn.XLOOKUP("Migrate_Insecure",'Scoring_Config'!$A:$A,'Scoring_Config'!$D:$D,"Yes")="Yes",_xlfn.XLOOKUP("Migrate_Insecure",'Scoring_Config'!$A:$A,'Scoring_Config'!$C:$C,10),0),"False,0")</f>
        <v>0</v>
      </c>
    </row>
    <row r="688" spans="1:52">
      <c r="A688" t="s">
        <v>1979</v>
      </c>
      <c r="B688" t="s">
        <v>2661</v>
      </c>
      <c r="C688" t="s">
        <v>3542</v>
      </c>
      <c r="D688" t="s">
        <v>3545</v>
      </c>
      <c r="E688" t="s">
        <v>3563</v>
      </c>
      <c r="F688" t="s">
        <v>3848</v>
      </c>
      <c r="G688" t="s">
        <v>401</v>
      </c>
      <c r="H688" t="s">
        <v>174</v>
      </c>
      <c r="I688" t="s">
        <v>4195</v>
      </c>
      <c r="J688" t="s">
        <v>1025</v>
      </c>
      <c r="K688" t="s">
        <v>1736</v>
      </c>
      <c r="L688" t="s">
        <v>1327</v>
      </c>
      <c r="M688" t="s">
        <v>1974</v>
      </c>
      <c r="N688" t="s">
        <v>4315</v>
      </c>
      <c r="O688" t="s">
        <v>4319</v>
      </c>
      <c r="P688" t="s">
        <v>4321</v>
      </c>
      <c r="Q688" t="s">
        <v>4822</v>
      </c>
      <c r="R688" t="s">
        <v>5439</v>
      </c>
      <c r="S688" t="s">
        <v>4324</v>
      </c>
      <c r="T688" t="s">
        <v>5726</v>
      </c>
      <c r="U688" t="s">
        <v>6299</v>
      </c>
      <c r="Y688" cm="1">
        <f t="array" ref="Y688">IF(FALSE,"True," &amp; IF(_xlfn.XLOOKUP("Src_IsAny",'Scoring_Config'!$A:$A,'Scoring_Config'!$D:$D,"Yes")="Yes",_xlfn.XLOOKUP("Src_IsAny",'Scoring_Config'!$A:$A,'Scoring_Config'!$C:$C,10),0),"False,0")</f>
        <v>0</v>
      </c>
      <c r="Z688" cm="1">
        <f t="array" ref="Z688">IF(FALSE,"True," &amp; IF(_xlfn.XLOOKUP("Src_CIDR_Le_16",'Scoring_Config'!$A:$A,'Scoring_Config'!$D:$D,"Yes")="Yes",_xlfn.XLOOKUP("Src_CIDR_Le_16",'Scoring_Config'!$A:$A,'Scoring_Config'!$C:$C,10),0),"False,0")</f>
        <v>0</v>
      </c>
      <c r="AA688" cm="1">
        <f t="array" ref="AA688">IF(FALSE,"True," &amp; IF(_xlfn.XLOOKUP("Src_CIDR_17_22",'Scoring_Config'!$A:$A,'Scoring_Config'!$D:$D,"Yes")="Yes",_xlfn.XLOOKUP("Src_CIDR_17_22",'Scoring_Config'!$A:$A,'Scoring_Config'!$C:$C,5),0),"False,0")</f>
        <v>0</v>
      </c>
      <c r="AB688" cm="1">
        <f t="array" ref="AB688">IF(FALSE,"True," &amp; IF(_xlfn.XLOOKUP("Dst_IsAny",'Scoring_Config'!$A:$A,'Scoring_Config'!$D:$D,"Yes")="Yes",_xlfn.XLOOKUP("Dst_IsAny",'Scoring_Config'!$A:$A,'Scoring_Config'!$C:$C,10),0),"False,0")</f>
        <v>0</v>
      </c>
      <c r="AC688" cm="1">
        <f t="array" ref="AC688">IF(FALSE,"True," &amp; IF(_xlfn.XLOOKUP("Dst_CIDR_Le_16",'Scoring_Config'!$A:$A,'Scoring_Config'!$D:$D,"Yes")="Yes",_xlfn.XLOOKUP("Dst_CIDR_Le_16",'Scoring_Config'!$A:$A,'Scoring_Config'!$C:$C,10),0),"False,0")</f>
        <v>0</v>
      </c>
      <c r="AD688" cm="1">
        <f t="array" ref="AD688">IF(FALSE,"True," &amp; IF(_xlfn.XLOOKUP("Dst_CIDR_17_22",'Scoring_Config'!$A:$A,'Scoring_Config'!$D:$D,"Yes")="Yes",_xlfn.XLOOKUP("Dst_CIDR_17_22",'Scoring_Config'!$A:$A,'Scoring_Config'!$C:$C,5),0),"False,0")</f>
        <v>0</v>
      </c>
      <c r="AE688" cm="1">
        <f t="array" ref="AE688">IF(FALSE,"True," &amp; IF(_xlfn.XLOOKUP("SrcZone_IsAny",'Scoring_Config'!$A:$A,'Scoring_Config'!$D:$D,"Yes")="Yes",_xlfn.XLOOKUP("SrcZone_IsAny",'Scoring_Config'!$A:$A,'Scoring_Config'!$C:$C,10),0),"False,0")</f>
        <v>0</v>
      </c>
      <c r="AF688" cm="1">
        <f t="array" ref="AF688">IF(FALSE,"True," &amp; IF(_xlfn.XLOOKUP("DstZone_IsAny",'Scoring_Config'!$A:$A,'Scoring_Config'!$D:$D,"Yes")="Yes",_xlfn.XLOOKUP("DstZone_IsAny",'Scoring_Config'!$A:$A,'Scoring_Config'!$C:$C,10),0),"False,0")</f>
        <v>0</v>
      </c>
      <c r="AG688" cm="1">
        <f t="array" ref="AG68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88" cm="1">
        <f t="array" ref="AH688">IF(FALSE,"True," &amp; IF(_xlfn.XLOOKUP("App_Any_OR_RangeGt1000",'Scoring_Config'!$A:$A,'Scoring_Config'!$D:$D,"Yes")="Yes",_xlfn.XLOOKUP("App_Any_OR_RangeGt1000",'Scoring_Config'!$A:$A,'Scoring_Config'!$C:$C,10),0),"False,0")</f>
        <v>0</v>
      </c>
      <c r="AI688" cm="1">
        <f t="array" ref="AI688">IF(FALSE,"True," &amp; IF(_xlfn.XLOOKUP("Service_Insecure_Match",'Scoring_Config'!$A:$A,'Scoring_Config'!$D:$D,"Yes")="Yes",_xlfn.XLOOKUP("Service_Insecure_Match",'Scoring_Config'!$A:$A,'Scoring_Config'!$C:$C,5),0),"False,0")</f>
        <v>0</v>
      </c>
      <c r="AJ688" cm="1">
        <f t="array" ref="AJ688">IF(FALSE,"True," &amp; IF(_xlfn.XLOOKUP("Risky_Inbound",'Scoring_Config'!$A:$A,'Scoring_Config'!$D:$D,"Yes")="Yes",_xlfn.XLOOKUP("Risky_Inbound",'Scoring_Config'!$A:$A,'Scoring_Config'!$C:$C,50),0),"False,0")</f>
        <v>0</v>
      </c>
      <c r="AK688" cm="1">
        <f t="array" ref="AK688">IF(FALSE,"True," &amp; IF(_xlfn.XLOOKUP("Risky_Outbound",'Scoring_Config'!$A:$A,'Scoring_Config'!$D:$D,"Yes")="Yes",_xlfn.XLOOKUP("Risky_Outbound",'Scoring_Config'!$A:$A,'Scoring_Config'!$C:$C,25),0),"False,0")</f>
        <v>0</v>
      </c>
      <c r="AL688" t="s">
        <v>6700</v>
      </c>
      <c r="AM688" cm="1">
        <f t="array" ref="AM68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88" t="s">
        <v>6697</v>
      </c>
      <c r="AO688" t="s">
        <v>6697</v>
      </c>
      <c r="AP688" t="s">
        <v>6697</v>
      </c>
      <c r="AQ688" cm="1">
        <f t="array" ref="AQ688">IF(FALSE,"True," &amp; IF(_xlfn.XLOOKUP("Service_IsAny",'Scoring_Config'!$A:$A,'Scoring_Config'!$D:$D,"Yes")="Yes",_xlfn.XLOOKUP("Service_IsAny",'Scoring_Config'!$A:$A,'Scoring_Config'!$C:$C,0),0),"False,0")</f>
        <v>0</v>
      </c>
      <c r="AR688">
        <v>0</v>
      </c>
      <c r="AS688" cm="1">
        <f t="array" ref="AS688">IF(FALSE,"True," &amp; IF(_xlfn.XLOOKUP("Service_RangeGt1000",'Scoring_Config'!$A:$A,'Scoring_Config'!$D:$D,"Yes")="Yes",_xlfn.XLOOKUP("Service_RangeGt1000",'Scoring_Config'!$A:$A,'Scoring_Config'!$C:$C,0),0),"False,0")</f>
        <v>0</v>
      </c>
      <c r="AT688" cm="1">
        <f t="array" ref="AT688">IF(FALSE,"True," &amp; IF(_xlfn.XLOOKUP("App_IsAny",'Scoring_Config'!$A:$A,'Scoring_Config'!$D:$D,"Yes")="Yes",_xlfn.XLOOKUP("App_IsAny",'Scoring_Config'!$A:$A,'Scoring_Config'!$C:$C,0),0),"False,0")</f>
        <v>0</v>
      </c>
      <c r="AU688">
        <v>2</v>
      </c>
      <c r="AV688" cm="1">
        <f t="array" ref="AV688">IF(FALSE,"True," &amp; IF(_xlfn.XLOOKUP("App_RangeGt1000",'Scoring_Config'!$A:$A,'Scoring_Config'!$D:$D,"Yes")="Yes",_xlfn.XLOOKUP("App_RangeGt1000",'Scoring_Config'!$A:$A,'Scoring_Config'!$C:$C,0),0),"False,0")</f>
        <v>0</v>
      </c>
      <c r="AW688" cm="1">
        <f t="array" ref="AW688">IF(FALSE,"True," &amp; IF(_xlfn.XLOOKUP("Action_IsDenyOrDrop",'Scoring_Config'!$A:$A,'Scoring_Config'!$D:$D,"Yes")="Yes",_xlfn.XLOOKUP("Action_IsDenyOrDrop",'Scoring_Config'!$A:$A,'Scoring_Config'!$C:$C,0),0),"False,0")</f>
        <v>0</v>
      </c>
      <c r="AX688" cm="1">
        <f t="array" ref="AX688">IF(LEFT(AW688,4)="True",0,(IF(LEFT(Y688,4)="True",IF(_xlfn.XLOOKUP("Src_IsAny",'Scoring_Config'!$A:$A,'Scoring_Config'!$D:$D,"Yes")="Yes",_xlfn.XLOOKUP("Src_IsAny",'Scoring_Config'!$A:$A,'Scoring_Config'!$C:$C,10),0),0)+IF(LEFT(Z688,4)="True",IF(_xlfn.XLOOKUP("Src_CIDR_Le_16",'Scoring_Config'!$A:$A,'Scoring_Config'!$D:$D,"Yes")="Yes",_xlfn.XLOOKUP("Src_CIDR_Le_16",'Scoring_Config'!$A:$A,'Scoring_Config'!$C:$C,10),0),0)+IF(LEFT(AA688,4)="True",IF(_xlfn.XLOOKUP("Src_CIDR_17_22",'Scoring_Config'!$A:$A,'Scoring_Config'!$D:$D,"Yes")="Yes",_xlfn.XLOOKUP("Src_CIDR_17_22",'Scoring_Config'!$A:$A,'Scoring_Config'!$C:$C,5),0),0)+IF(LEFT(AB688,4)="True",IF(_xlfn.XLOOKUP("Dst_IsAny",'Scoring_Config'!$A:$A,'Scoring_Config'!$D:$D,"Yes")="Yes",_xlfn.XLOOKUP("Dst_IsAny",'Scoring_Config'!$A:$A,'Scoring_Config'!$C:$C,10),0),0)+IF(LEFT(AC688,4)="True",IF(_xlfn.XLOOKUP("Dst_CIDR_Le_16",'Scoring_Config'!$A:$A,'Scoring_Config'!$D:$D,"Yes")="Yes",_xlfn.XLOOKUP("Dst_CIDR_Le_16",'Scoring_Config'!$A:$A,'Scoring_Config'!$C:$C,10),0),0)+IF(LEFT(AD688,4)="True",IF(_xlfn.XLOOKUP("Dst_CIDR_17_22",'Scoring_Config'!$A:$A,'Scoring_Config'!$D:$D,"Yes")="Yes",_xlfn.XLOOKUP("Dst_CIDR_17_22",'Scoring_Config'!$A:$A,'Scoring_Config'!$C:$C,5),0),0)+IF(LEFT(AE688,4)="True",IF(_xlfn.XLOOKUP("SrcZone_IsAny",'Scoring_Config'!$A:$A,'Scoring_Config'!$D:$D,"Yes")="Yes",_xlfn.XLOOKUP("SrcZone_IsAny",'Scoring_Config'!$A:$A,'Scoring_Config'!$C:$C,10),0),0)+IF(LEFT(AF688,4)="True",IF(_xlfn.XLOOKUP("DstZone_IsAny",'Scoring_Config'!$A:$A,'Scoring_Config'!$D:$D,"Yes")="Yes",_xlfn.XLOOKUP("DstZone_IsAny",'Scoring_Config'!$A:$A,'Scoring_Config'!$C:$C,10),0),0)+IF(LEFT(AG688,4)="True",IF(_xlfn.XLOOKUP("Service_Any_OR_RangeGt1000",'Scoring_Config'!$A:$A,'Scoring_Config'!$D:$D,"Yes")="Yes",_xlfn.XLOOKUP("Service_Any_OR_RangeGt1000",'Scoring_Config'!$A:$A,'Scoring_Config'!$C:$C,10),0),0)+IF(LEFT(AH688,4)="True",IF(_xlfn.XLOOKUP("App_Any_OR_RangeGt1000",'Scoring_Config'!$A:$A,'Scoring_Config'!$D:$D,"Yes")="Yes",_xlfn.XLOOKUP("App_Any_OR_RangeGt1000",'Scoring_Config'!$A:$A,'Scoring_Config'!$C:$C,10),0),0)+IF(LEFT(AI688,4)="True",IF(_xlfn.XLOOKUP("Service_Insecure_Match",'Scoring_Config'!$A:$A,'Scoring_Config'!$D:$D,"Yes")="Yes",_xlfn.XLOOKUP("Service_Insecure_Match",'Scoring_Config'!$A:$A,'Scoring_Config'!$C:$C,5),0),0)+IF(LEFT(AJ688,4)="True",IF(_xlfn.XLOOKUP("Risky_Inbound",'Scoring_Config'!$A:$A,'Scoring_Config'!$D:$D,"Yes")="Yes",_xlfn.XLOOKUP("Risky_Inbound",'Scoring_Config'!$A:$A,'Scoring_Config'!$C:$C,50),0),0)+IF(LEFT(AK688,4)="True",IF(_xlfn.XLOOKUP("Risky_Outbound",'Scoring_Config'!$A:$A,'Scoring_Config'!$D:$D,"Yes")="Yes",_xlfn.XLOOKUP("Risky_Outbound",'Scoring_Config'!$A:$A,'Scoring_Config'!$C:$C,25),0),0)+IF(LEFT(AZ688,4)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688,FIND(",",AL688)+1,100)),0)+IF(LEFT(AM688,4)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688,FIND(",",AN688)+1,100)),0)+IF(_xlfn.XLOOKUP("Profile_Scoring",'Scoring_Config'!$A:$A,'Scoring_Config'!$D:$D,"Yes")="Yes",VALUE(MID(AO688,FIND(",",AO688)+1,100)),0)+IF(_xlfn.XLOOKUP("Options_Scoring",'Scoring_Config'!$A:$A,'Scoring_Config'!$D:$D,"Yes")="Yes",VALUE(MID(AP688,FIND(",",AP688)+1,100)),0)))</f>
        <v>0</v>
      </c>
      <c r="AZ688" cm="1">
        <f t="array" ref="AZ688">IF(FALSE,"True," &amp; IF(_xlfn.XLOOKUP("Migrate_Insecure",'Scoring_Config'!$A:$A,'Scoring_Config'!$D:$D,"Yes")="Yes",_xlfn.XLOOKUP("Migrate_Insecure",'Scoring_Config'!$A:$A,'Scoring_Config'!$C:$C,10),0),"False,0")</f>
        <v>0</v>
      </c>
    </row>
    <row r="689" spans="1:52">
      <c r="A689" t="s">
        <v>1979</v>
      </c>
      <c r="B689" t="s">
        <v>2662</v>
      </c>
      <c r="C689" t="s">
        <v>3542</v>
      </c>
      <c r="D689" t="s">
        <v>3545</v>
      </c>
      <c r="E689" t="s">
        <v>3563</v>
      </c>
      <c r="F689" t="s">
        <v>3847</v>
      </c>
      <c r="G689" t="s">
        <v>401</v>
      </c>
      <c r="H689" t="s">
        <v>174</v>
      </c>
      <c r="I689" t="s">
        <v>3851</v>
      </c>
      <c r="J689" t="s">
        <v>411</v>
      </c>
      <c r="K689" t="s">
        <v>1870</v>
      </c>
      <c r="L689" t="s">
        <v>1327</v>
      </c>
      <c r="M689" t="s">
        <v>1974</v>
      </c>
      <c r="N689" t="s">
        <v>4315</v>
      </c>
      <c r="O689" t="s">
        <v>4319</v>
      </c>
      <c r="P689" t="s">
        <v>4323</v>
      </c>
      <c r="Q689" t="s">
        <v>4822</v>
      </c>
      <c r="R689" t="s">
        <v>5439</v>
      </c>
      <c r="S689" t="s">
        <v>4324</v>
      </c>
      <c r="T689" t="s">
        <v>5726</v>
      </c>
      <c r="U689" t="s">
        <v>6299</v>
      </c>
      <c r="Y689" cm="1">
        <f t="array" ref="Y689">IF(FALSE,"True," &amp; IF(_xlfn.XLOOKUP("Src_IsAny",'Scoring_Config'!$A:$A,'Scoring_Config'!$D:$D,"Yes")="Yes",_xlfn.XLOOKUP("Src_IsAny",'Scoring_Config'!$A:$A,'Scoring_Config'!$C:$C,10),0),"False,0")</f>
        <v>0</v>
      </c>
      <c r="Z689" cm="1">
        <f t="array" ref="Z689">IF(FALSE,"True," &amp; IF(_xlfn.XLOOKUP("Src_CIDR_Le_16",'Scoring_Config'!$A:$A,'Scoring_Config'!$D:$D,"Yes")="Yes",_xlfn.XLOOKUP("Src_CIDR_Le_16",'Scoring_Config'!$A:$A,'Scoring_Config'!$C:$C,10),0),"False,0")</f>
        <v>0</v>
      </c>
      <c r="AA689" cm="1">
        <f t="array" ref="AA689">IF(FALSE,"True," &amp; IF(_xlfn.XLOOKUP("Src_CIDR_17_22",'Scoring_Config'!$A:$A,'Scoring_Config'!$D:$D,"Yes")="Yes",_xlfn.XLOOKUP("Src_CIDR_17_22",'Scoring_Config'!$A:$A,'Scoring_Config'!$C:$C,5),0),"False,0")</f>
        <v>0</v>
      </c>
      <c r="AB689" cm="1">
        <f t="array" ref="AB689">IF(FALSE,"True," &amp; IF(_xlfn.XLOOKUP("Dst_IsAny",'Scoring_Config'!$A:$A,'Scoring_Config'!$D:$D,"Yes")="Yes",_xlfn.XLOOKUP("Dst_IsAny",'Scoring_Config'!$A:$A,'Scoring_Config'!$C:$C,10),0),"False,0")</f>
        <v>0</v>
      </c>
      <c r="AC689" cm="1">
        <f t="array" ref="AC689">IF(FALSE,"True," &amp; IF(_xlfn.XLOOKUP("Dst_CIDR_Le_16",'Scoring_Config'!$A:$A,'Scoring_Config'!$D:$D,"Yes")="Yes",_xlfn.XLOOKUP("Dst_CIDR_Le_16",'Scoring_Config'!$A:$A,'Scoring_Config'!$C:$C,10),0),"False,0")</f>
        <v>0</v>
      </c>
      <c r="AD689" cm="1">
        <f t="array" ref="AD689">IF(FALSE,"True," &amp; IF(_xlfn.XLOOKUP("Dst_CIDR_17_22",'Scoring_Config'!$A:$A,'Scoring_Config'!$D:$D,"Yes")="Yes",_xlfn.XLOOKUP("Dst_CIDR_17_22",'Scoring_Config'!$A:$A,'Scoring_Config'!$C:$C,5),0),"False,0")</f>
        <v>0</v>
      </c>
      <c r="AE689" cm="1">
        <f t="array" ref="AE689">IF(FALSE,"True," &amp; IF(_xlfn.XLOOKUP("SrcZone_IsAny",'Scoring_Config'!$A:$A,'Scoring_Config'!$D:$D,"Yes")="Yes",_xlfn.XLOOKUP("SrcZone_IsAny",'Scoring_Config'!$A:$A,'Scoring_Config'!$C:$C,10),0),"False,0")</f>
        <v>0</v>
      </c>
      <c r="AF689" cm="1">
        <f t="array" ref="AF689">IF(FALSE,"True," &amp; IF(_xlfn.XLOOKUP("DstZone_IsAny",'Scoring_Config'!$A:$A,'Scoring_Config'!$D:$D,"Yes")="Yes",_xlfn.XLOOKUP("DstZone_IsAny",'Scoring_Config'!$A:$A,'Scoring_Config'!$C:$C,10),0),"False,0")</f>
        <v>0</v>
      </c>
      <c r="AG689" cm="1">
        <f t="array" ref="AG68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89" cm="1">
        <f t="array" ref="AH689">IF(FALSE,"True," &amp; IF(_xlfn.XLOOKUP("App_Any_OR_RangeGt1000",'Scoring_Config'!$A:$A,'Scoring_Config'!$D:$D,"Yes")="Yes",_xlfn.XLOOKUP("App_Any_OR_RangeGt1000",'Scoring_Config'!$A:$A,'Scoring_Config'!$C:$C,10),0),"False,0")</f>
        <v>0</v>
      </c>
      <c r="AI689" cm="1">
        <f t="array" ref="AI689">IF(FALSE,"True," &amp; IF(_xlfn.XLOOKUP("Service_Insecure_Match",'Scoring_Config'!$A:$A,'Scoring_Config'!$D:$D,"Yes")="Yes",_xlfn.XLOOKUP("Service_Insecure_Match",'Scoring_Config'!$A:$A,'Scoring_Config'!$C:$C,5),0),"False,0")</f>
        <v>0</v>
      </c>
      <c r="AJ689" cm="1">
        <f t="array" ref="AJ689">IF(FALSE,"True," &amp; IF(_xlfn.XLOOKUP("Risky_Inbound",'Scoring_Config'!$A:$A,'Scoring_Config'!$D:$D,"Yes")="Yes",_xlfn.XLOOKUP("Risky_Inbound",'Scoring_Config'!$A:$A,'Scoring_Config'!$C:$C,50),0),"False,0")</f>
        <v>0</v>
      </c>
      <c r="AK689" cm="1">
        <f t="array" ref="AK689">IF(FALSE,"True," &amp; IF(_xlfn.XLOOKUP("Risky_Outbound",'Scoring_Config'!$A:$A,'Scoring_Config'!$D:$D,"Yes")="Yes",_xlfn.XLOOKUP("Risky_Outbound",'Scoring_Config'!$A:$A,'Scoring_Config'!$C:$C,25),0),"False,0")</f>
        <v>0</v>
      </c>
      <c r="AL689" t="s">
        <v>6699</v>
      </c>
      <c r="AM689" cm="1">
        <f t="array" ref="AM68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89" t="s">
        <v>6697</v>
      </c>
      <c r="AO689" t="s">
        <v>6697</v>
      </c>
      <c r="AP689" t="s">
        <v>6697</v>
      </c>
      <c r="AQ689" cm="1">
        <f t="array" ref="AQ689">IF(FALSE,"True," &amp; IF(_xlfn.XLOOKUP("Service_IsAny",'Scoring_Config'!$A:$A,'Scoring_Config'!$D:$D,"Yes")="Yes",_xlfn.XLOOKUP("Service_IsAny",'Scoring_Config'!$A:$A,'Scoring_Config'!$C:$C,0),0),"False,0")</f>
        <v>0</v>
      </c>
      <c r="AR689">
        <v>0</v>
      </c>
      <c r="AS689" cm="1">
        <f t="array" ref="AS689">IF(FALSE,"True," &amp; IF(_xlfn.XLOOKUP("Service_RangeGt1000",'Scoring_Config'!$A:$A,'Scoring_Config'!$D:$D,"Yes")="Yes",_xlfn.XLOOKUP("Service_RangeGt1000",'Scoring_Config'!$A:$A,'Scoring_Config'!$C:$C,0),0),"False,0")</f>
        <v>0</v>
      </c>
      <c r="AT689" cm="1">
        <f t="array" ref="AT689">IF(FALSE,"True," &amp; IF(_xlfn.XLOOKUP("App_IsAny",'Scoring_Config'!$A:$A,'Scoring_Config'!$D:$D,"Yes")="Yes",_xlfn.XLOOKUP("App_IsAny",'Scoring_Config'!$A:$A,'Scoring_Config'!$C:$C,0),0),"False,0")</f>
        <v>0</v>
      </c>
      <c r="AU689">
        <v>2</v>
      </c>
      <c r="AV689" cm="1">
        <f t="array" ref="AV689">IF(FALSE,"True," &amp; IF(_xlfn.XLOOKUP("App_RangeGt1000",'Scoring_Config'!$A:$A,'Scoring_Config'!$D:$D,"Yes")="Yes",_xlfn.XLOOKUP("App_RangeGt1000",'Scoring_Config'!$A:$A,'Scoring_Config'!$C:$C,0),0),"False,0")</f>
        <v>0</v>
      </c>
      <c r="AW689" cm="1">
        <f t="array" ref="AW689">IF(FALSE,"True," &amp; IF(_xlfn.XLOOKUP("Action_IsDenyOrDrop",'Scoring_Config'!$A:$A,'Scoring_Config'!$D:$D,"Yes")="Yes",_xlfn.XLOOKUP("Action_IsDenyOrDrop",'Scoring_Config'!$A:$A,'Scoring_Config'!$C:$C,0),0),"False,0")</f>
        <v>0</v>
      </c>
      <c r="AX689" cm="1">
        <f t="array" ref="AX689">IF(LEFT(AW689,4)="True",0,(IF(LEFT(Y689,4)="True",IF(_xlfn.XLOOKUP("Src_IsAny",'Scoring_Config'!$A:$A,'Scoring_Config'!$D:$D,"Yes")="Yes",_xlfn.XLOOKUP("Src_IsAny",'Scoring_Config'!$A:$A,'Scoring_Config'!$C:$C,10),0),0)+IF(LEFT(Z689,4)="True",IF(_xlfn.XLOOKUP("Src_CIDR_Le_16",'Scoring_Config'!$A:$A,'Scoring_Config'!$D:$D,"Yes")="Yes",_xlfn.XLOOKUP("Src_CIDR_Le_16",'Scoring_Config'!$A:$A,'Scoring_Config'!$C:$C,10),0),0)+IF(LEFT(AA689,4)="True",IF(_xlfn.XLOOKUP("Src_CIDR_17_22",'Scoring_Config'!$A:$A,'Scoring_Config'!$D:$D,"Yes")="Yes",_xlfn.XLOOKUP("Src_CIDR_17_22",'Scoring_Config'!$A:$A,'Scoring_Config'!$C:$C,5),0),0)+IF(LEFT(AB689,4)="True",IF(_xlfn.XLOOKUP("Dst_IsAny",'Scoring_Config'!$A:$A,'Scoring_Config'!$D:$D,"Yes")="Yes",_xlfn.XLOOKUP("Dst_IsAny",'Scoring_Config'!$A:$A,'Scoring_Config'!$C:$C,10),0),0)+IF(LEFT(AC689,4)="True",IF(_xlfn.XLOOKUP("Dst_CIDR_Le_16",'Scoring_Config'!$A:$A,'Scoring_Config'!$D:$D,"Yes")="Yes",_xlfn.XLOOKUP("Dst_CIDR_Le_16",'Scoring_Config'!$A:$A,'Scoring_Config'!$C:$C,10),0),0)+IF(LEFT(AD689,4)="True",IF(_xlfn.XLOOKUP("Dst_CIDR_17_22",'Scoring_Config'!$A:$A,'Scoring_Config'!$D:$D,"Yes")="Yes",_xlfn.XLOOKUP("Dst_CIDR_17_22",'Scoring_Config'!$A:$A,'Scoring_Config'!$C:$C,5),0),0)+IF(LEFT(AE689,4)="True",IF(_xlfn.XLOOKUP("SrcZone_IsAny",'Scoring_Config'!$A:$A,'Scoring_Config'!$D:$D,"Yes")="Yes",_xlfn.XLOOKUP("SrcZone_IsAny",'Scoring_Config'!$A:$A,'Scoring_Config'!$C:$C,10),0),0)+IF(LEFT(AF689,4)="True",IF(_xlfn.XLOOKUP("DstZone_IsAny",'Scoring_Config'!$A:$A,'Scoring_Config'!$D:$D,"Yes")="Yes",_xlfn.XLOOKUP("DstZone_IsAny",'Scoring_Config'!$A:$A,'Scoring_Config'!$C:$C,10),0),0)+IF(LEFT(AG689,4)="True",IF(_xlfn.XLOOKUP("Service_Any_OR_RangeGt1000",'Scoring_Config'!$A:$A,'Scoring_Config'!$D:$D,"Yes")="Yes",_xlfn.XLOOKUP("Service_Any_OR_RangeGt1000",'Scoring_Config'!$A:$A,'Scoring_Config'!$C:$C,10),0),0)+IF(LEFT(AH689,4)="True",IF(_xlfn.XLOOKUP("App_Any_OR_RangeGt1000",'Scoring_Config'!$A:$A,'Scoring_Config'!$D:$D,"Yes")="Yes",_xlfn.XLOOKUP("App_Any_OR_RangeGt1000",'Scoring_Config'!$A:$A,'Scoring_Config'!$C:$C,10),0),0)+IF(LEFT(AI689,4)="True",IF(_xlfn.XLOOKUP("Service_Insecure_Match",'Scoring_Config'!$A:$A,'Scoring_Config'!$D:$D,"Yes")="Yes",_xlfn.XLOOKUP("Service_Insecure_Match",'Scoring_Config'!$A:$A,'Scoring_Config'!$C:$C,5),0),0)+IF(LEFT(AJ689,4)="True",IF(_xlfn.XLOOKUP("Risky_Inbound",'Scoring_Config'!$A:$A,'Scoring_Config'!$D:$D,"Yes")="Yes",_xlfn.XLOOKUP("Risky_Inbound",'Scoring_Config'!$A:$A,'Scoring_Config'!$C:$C,50),0),0)+IF(LEFT(AK689,4)="True",IF(_xlfn.XLOOKUP("Risky_Outbound",'Scoring_Config'!$A:$A,'Scoring_Config'!$D:$D,"Yes")="Yes",_xlfn.XLOOKUP("Risky_Outbound",'Scoring_Config'!$A:$A,'Scoring_Config'!$C:$C,25),0),0)+IF(LEFT(AZ689,4)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689,FIND(",",AL689)+1,100)),0)+IF(LEFT(AM689,4)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689,FIND(",",AN689)+1,100)),0)+IF(_xlfn.XLOOKUP("Profile_Scoring",'Scoring_Config'!$A:$A,'Scoring_Config'!$D:$D,"Yes")="Yes",VALUE(MID(AO689,FIND(",",AO689)+1,100)),0)+IF(_xlfn.XLOOKUP("Options_Scoring",'Scoring_Config'!$A:$A,'Scoring_Config'!$D:$D,"Yes")="Yes",VALUE(MID(AP689,FIND(",",AP689)+1,100)),0)))</f>
        <v>0</v>
      </c>
      <c r="AZ689" cm="1">
        <f t="array" ref="AZ689">IF(FALSE,"True," &amp; IF(_xlfn.XLOOKUP("Migrate_Insecure",'Scoring_Config'!$A:$A,'Scoring_Config'!$D:$D,"Yes")="Yes",_xlfn.XLOOKUP("Migrate_Insecure",'Scoring_Config'!$A:$A,'Scoring_Config'!$C:$C,10),0),"False,0")</f>
        <v>0</v>
      </c>
    </row>
    <row r="690" spans="1:52">
      <c r="A690" t="s">
        <v>1979</v>
      </c>
      <c r="B690" t="s">
        <v>2663</v>
      </c>
      <c r="C690" t="s">
        <v>3542</v>
      </c>
      <c r="D690" t="s">
        <v>3545</v>
      </c>
      <c r="E690" t="s">
        <v>3563</v>
      </c>
      <c r="F690" t="s">
        <v>3848</v>
      </c>
      <c r="G690" t="s">
        <v>401</v>
      </c>
      <c r="H690" t="s">
        <v>174</v>
      </c>
      <c r="I690" t="s">
        <v>3851</v>
      </c>
      <c r="J690" t="s">
        <v>1026</v>
      </c>
      <c r="K690" t="s">
        <v>1667</v>
      </c>
      <c r="L690" t="s">
        <v>1473</v>
      </c>
      <c r="M690" t="s">
        <v>1974</v>
      </c>
      <c r="N690" t="s">
        <v>4315</v>
      </c>
      <c r="O690" t="s">
        <v>4319</v>
      </c>
      <c r="P690" t="s">
        <v>4321</v>
      </c>
      <c r="Q690" t="s">
        <v>4822</v>
      </c>
      <c r="R690" t="s">
        <v>5439</v>
      </c>
      <c r="S690" t="s">
        <v>4324</v>
      </c>
      <c r="T690" t="s">
        <v>5726</v>
      </c>
      <c r="U690" t="s">
        <v>6299</v>
      </c>
      <c r="Y690" cm="1">
        <f t="array" ref="Y690">IF(FALSE,"True," &amp; IF(_xlfn.XLOOKUP("Src_IsAny",'Scoring_Config'!$A:$A,'Scoring_Config'!$D:$D,"Yes")="Yes",_xlfn.XLOOKUP("Src_IsAny",'Scoring_Config'!$A:$A,'Scoring_Config'!$C:$C,10),0),"False,0")</f>
        <v>0</v>
      </c>
      <c r="Z690" cm="1">
        <f t="array" ref="Z690">IF(FALSE,"True," &amp; IF(_xlfn.XLOOKUP("Src_CIDR_Le_16",'Scoring_Config'!$A:$A,'Scoring_Config'!$D:$D,"Yes")="Yes",_xlfn.XLOOKUP("Src_CIDR_Le_16",'Scoring_Config'!$A:$A,'Scoring_Config'!$C:$C,10),0),"False,0")</f>
        <v>0</v>
      </c>
      <c r="AA690" cm="1">
        <f t="array" ref="AA690">IF(FALSE,"True," &amp; IF(_xlfn.XLOOKUP("Src_CIDR_17_22",'Scoring_Config'!$A:$A,'Scoring_Config'!$D:$D,"Yes")="Yes",_xlfn.XLOOKUP("Src_CIDR_17_22",'Scoring_Config'!$A:$A,'Scoring_Config'!$C:$C,5),0),"False,0")</f>
        <v>0</v>
      </c>
      <c r="AB690" cm="1">
        <f t="array" ref="AB690">IF(FALSE,"True," &amp; IF(_xlfn.XLOOKUP("Dst_IsAny",'Scoring_Config'!$A:$A,'Scoring_Config'!$D:$D,"Yes")="Yes",_xlfn.XLOOKUP("Dst_IsAny",'Scoring_Config'!$A:$A,'Scoring_Config'!$C:$C,10),0),"False,0")</f>
        <v>0</v>
      </c>
      <c r="AC690" cm="1">
        <f t="array" ref="AC690">IF(FALSE,"True," &amp; IF(_xlfn.XLOOKUP("Dst_CIDR_Le_16",'Scoring_Config'!$A:$A,'Scoring_Config'!$D:$D,"Yes")="Yes",_xlfn.XLOOKUP("Dst_CIDR_Le_16",'Scoring_Config'!$A:$A,'Scoring_Config'!$C:$C,10),0),"False,0")</f>
        <v>0</v>
      </c>
      <c r="AD690" cm="1">
        <f t="array" ref="AD690">IF(FALSE,"True," &amp; IF(_xlfn.XLOOKUP("Dst_CIDR_17_22",'Scoring_Config'!$A:$A,'Scoring_Config'!$D:$D,"Yes")="Yes",_xlfn.XLOOKUP("Dst_CIDR_17_22",'Scoring_Config'!$A:$A,'Scoring_Config'!$C:$C,5),0),"False,0")</f>
        <v>0</v>
      </c>
      <c r="AE690" cm="1">
        <f t="array" ref="AE690">IF(FALSE,"True," &amp; IF(_xlfn.XLOOKUP("SrcZone_IsAny",'Scoring_Config'!$A:$A,'Scoring_Config'!$D:$D,"Yes")="Yes",_xlfn.XLOOKUP("SrcZone_IsAny",'Scoring_Config'!$A:$A,'Scoring_Config'!$C:$C,10),0),"False,0")</f>
        <v>0</v>
      </c>
      <c r="AF690" cm="1">
        <f t="array" ref="AF690">IF(FALSE,"True," &amp; IF(_xlfn.XLOOKUP("DstZone_IsAny",'Scoring_Config'!$A:$A,'Scoring_Config'!$D:$D,"Yes")="Yes",_xlfn.XLOOKUP("DstZone_IsAny",'Scoring_Config'!$A:$A,'Scoring_Config'!$C:$C,10),0),"False,0")</f>
        <v>0</v>
      </c>
      <c r="AG690" cm="1">
        <f t="array" ref="AG69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90" cm="1">
        <f t="array" ref="AH690">IF(FALSE,"True," &amp; IF(_xlfn.XLOOKUP("App_Any_OR_RangeGt1000",'Scoring_Config'!$A:$A,'Scoring_Config'!$D:$D,"Yes")="Yes",_xlfn.XLOOKUP("App_Any_OR_RangeGt1000",'Scoring_Config'!$A:$A,'Scoring_Config'!$C:$C,10),0),"False,0")</f>
        <v>0</v>
      </c>
      <c r="AI690" cm="1">
        <f t="array" ref="AI690">IF(FALSE,"True," &amp; IF(_xlfn.XLOOKUP("Service_Insecure_Match",'Scoring_Config'!$A:$A,'Scoring_Config'!$D:$D,"Yes")="Yes",_xlfn.XLOOKUP("Service_Insecure_Match",'Scoring_Config'!$A:$A,'Scoring_Config'!$C:$C,5),0),"False,0")</f>
        <v>0</v>
      </c>
      <c r="AJ690" cm="1">
        <f t="array" ref="AJ690">IF(FALSE,"True," &amp; IF(_xlfn.XLOOKUP("Risky_Inbound",'Scoring_Config'!$A:$A,'Scoring_Config'!$D:$D,"Yes")="Yes",_xlfn.XLOOKUP("Risky_Inbound",'Scoring_Config'!$A:$A,'Scoring_Config'!$C:$C,50),0),"False,0")</f>
        <v>0</v>
      </c>
      <c r="AK690" cm="1">
        <f t="array" ref="AK690">IF(FALSE,"True," &amp; IF(_xlfn.XLOOKUP("Risky_Outbound",'Scoring_Config'!$A:$A,'Scoring_Config'!$D:$D,"Yes")="Yes",_xlfn.XLOOKUP("Risky_Outbound",'Scoring_Config'!$A:$A,'Scoring_Config'!$C:$C,25),0),"False,0")</f>
        <v>0</v>
      </c>
      <c r="AL690" t="s">
        <v>6700</v>
      </c>
      <c r="AM690" cm="1">
        <f t="array" ref="AM69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90" t="s">
        <v>6697</v>
      </c>
      <c r="AO690" t="s">
        <v>6697</v>
      </c>
      <c r="AP690" t="s">
        <v>6697</v>
      </c>
      <c r="AQ690" cm="1">
        <f t="array" ref="AQ690">IF(FALSE,"True," &amp; IF(_xlfn.XLOOKUP("Service_IsAny",'Scoring_Config'!$A:$A,'Scoring_Config'!$D:$D,"Yes")="Yes",_xlfn.XLOOKUP("Service_IsAny",'Scoring_Config'!$A:$A,'Scoring_Config'!$C:$C,0),0),"False,0")</f>
        <v>0</v>
      </c>
      <c r="AR690">
        <v>1</v>
      </c>
      <c r="AS690" cm="1">
        <f t="array" ref="AS690">IF(FALSE,"True," &amp; IF(_xlfn.XLOOKUP("Service_RangeGt1000",'Scoring_Config'!$A:$A,'Scoring_Config'!$D:$D,"Yes")="Yes",_xlfn.XLOOKUP("Service_RangeGt1000",'Scoring_Config'!$A:$A,'Scoring_Config'!$C:$C,0),0),"False,0")</f>
        <v>0</v>
      </c>
      <c r="AT690" cm="1">
        <f t="array" ref="AT690">IF(FALSE,"True," &amp; IF(_xlfn.XLOOKUP("App_IsAny",'Scoring_Config'!$A:$A,'Scoring_Config'!$D:$D,"Yes")="Yes",_xlfn.XLOOKUP("App_IsAny",'Scoring_Config'!$A:$A,'Scoring_Config'!$C:$C,0),0),"False,0")</f>
        <v>0</v>
      </c>
      <c r="AU690">
        <v>1</v>
      </c>
      <c r="AV690" cm="1">
        <f t="array" ref="AV690">IF(FALSE,"True," &amp; IF(_xlfn.XLOOKUP("App_RangeGt1000",'Scoring_Config'!$A:$A,'Scoring_Config'!$D:$D,"Yes")="Yes",_xlfn.XLOOKUP("App_RangeGt1000",'Scoring_Config'!$A:$A,'Scoring_Config'!$C:$C,0),0),"False,0")</f>
        <v>0</v>
      </c>
      <c r="AW690" cm="1">
        <f t="array" ref="AW690">IF(FALSE,"True," &amp; IF(_xlfn.XLOOKUP("Action_IsDenyOrDrop",'Scoring_Config'!$A:$A,'Scoring_Config'!$D:$D,"Yes")="Yes",_xlfn.XLOOKUP("Action_IsDenyOrDrop",'Scoring_Config'!$A:$A,'Scoring_Config'!$C:$C,0),0),"False,0")</f>
        <v>0</v>
      </c>
      <c r="AX690" cm="1">
        <f t="array" ref="AX690">IF(LEFT(AW690,4)="True",0,(IF(LEFT(Y690,4)="True",IF(_xlfn.XLOOKUP("Src_IsAny",'Scoring_Config'!$A:$A,'Scoring_Config'!$D:$D,"Yes")="Yes",_xlfn.XLOOKUP("Src_IsAny",'Scoring_Config'!$A:$A,'Scoring_Config'!$C:$C,10),0),0)+IF(LEFT(Z690,4)="True",IF(_xlfn.XLOOKUP("Src_CIDR_Le_16",'Scoring_Config'!$A:$A,'Scoring_Config'!$D:$D,"Yes")="Yes",_xlfn.XLOOKUP("Src_CIDR_Le_16",'Scoring_Config'!$A:$A,'Scoring_Config'!$C:$C,10),0),0)+IF(LEFT(AA690,4)="True",IF(_xlfn.XLOOKUP("Src_CIDR_17_22",'Scoring_Config'!$A:$A,'Scoring_Config'!$D:$D,"Yes")="Yes",_xlfn.XLOOKUP("Src_CIDR_17_22",'Scoring_Config'!$A:$A,'Scoring_Config'!$C:$C,5),0),0)+IF(LEFT(AB690,4)="True",IF(_xlfn.XLOOKUP("Dst_IsAny",'Scoring_Config'!$A:$A,'Scoring_Config'!$D:$D,"Yes")="Yes",_xlfn.XLOOKUP("Dst_IsAny",'Scoring_Config'!$A:$A,'Scoring_Config'!$C:$C,10),0),0)+IF(LEFT(AC690,4)="True",IF(_xlfn.XLOOKUP("Dst_CIDR_Le_16",'Scoring_Config'!$A:$A,'Scoring_Config'!$D:$D,"Yes")="Yes",_xlfn.XLOOKUP("Dst_CIDR_Le_16",'Scoring_Config'!$A:$A,'Scoring_Config'!$C:$C,10),0),0)+IF(LEFT(AD690,4)="True",IF(_xlfn.XLOOKUP("Dst_CIDR_17_22",'Scoring_Config'!$A:$A,'Scoring_Config'!$D:$D,"Yes")="Yes",_xlfn.XLOOKUP("Dst_CIDR_17_22",'Scoring_Config'!$A:$A,'Scoring_Config'!$C:$C,5),0),0)+IF(LEFT(AE690,4)="True",IF(_xlfn.XLOOKUP("SrcZone_IsAny",'Scoring_Config'!$A:$A,'Scoring_Config'!$D:$D,"Yes")="Yes",_xlfn.XLOOKUP("SrcZone_IsAny",'Scoring_Config'!$A:$A,'Scoring_Config'!$C:$C,10),0),0)+IF(LEFT(AF690,4)="True",IF(_xlfn.XLOOKUP("DstZone_IsAny",'Scoring_Config'!$A:$A,'Scoring_Config'!$D:$D,"Yes")="Yes",_xlfn.XLOOKUP("DstZone_IsAny",'Scoring_Config'!$A:$A,'Scoring_Config'!$C:$C,10),0),0)+IF(LEFT(AG690,4)="True",IF(_xlfn.XLOOKUP("Service_Any_OR_RangeGt1000",'Scoring_Config'!$A:$A,'Scoring_Config'!$D:$D,"Yes")="Yes",_xlfn.XLOOKUP("Service_Any_OR_RangeGt1000",'Scoring_Config'!$A:$A,'Scoring_Config'!$C:$C,10),0),0)+IF(LEFT(AH690,4)="True",IF(_xlfn.XLOOKUP("App_Any_OR_RangeGt1000",'Scoring_Config'!$A:$A,'Scoring_Config'!$D:$D,"Yes")="Yes",_xlfn.XLOOKUP("App_Any_OR_RangeGt1000",'Scoring_Config'!$A:$A,'Scoring_Config'!$C:$C,10),0),0)+IF(LEFT(AI690,4)="True",IF(_xlfn.XLOOKUP("Service_Insecure_Match",'Scoring_Config'!$A:$A,'Scoring_Config'!$D:$D,"Yes")="Yes",_xlfn.XLOOKUP("Service_Insecure_Match",'Scoring_Config'!$A:$A,'Scoring_Config'!$C:$C,5),0),0)+IF(LEFT(AJ690,4)="True",IF(_xlfn.XLOOKUP("Risky_Inbound",'Scoring_Config'!$A:$A,'Scoring_Config'!$D:$D,"Yes")="Yes",_xlfn.XLOOKUP("Risky_Inbound",'Scoring_Config'!$A:$A,'Scoring_Config'!$C:$C,50),0),0)+IF(LEFT(AK690,4)="True",IF(_xlfn.XLOOKUP("Risky_Outbound",'Scoring_Config'!$A:$A,'Scoring_Config'!$D:$D,"Yes")="Yes",_xlfn.XLOOKUP("Risky_Outbound",'Scoring_Config'!$A:$A,'Scoring_Config'!$C:$C,25),0),0)+IF(LEFT(AZ690,4)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690,FIND(",",AL690)+1,100)),0)+IF(LEFT(AM690,4)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690,FIND(",",AN690)+1,100)),0)+IF(_xlfn.XLOOKUP("Profile_Scoring",'Scoring_Config'!$A:$A,'Scoring_Config'!$D:$D,"Yes")="Yes",VALUE(MID(AO690,FIND(",",AO690)+1,100)),0)+IF(_xlfn.XLOOKUP("Options_Scoring",'Scoring_Config'!$A:$A,'Scoring_Config'!$D:$D,"Yes")="Yes",VALUE(MID(AP690,FIND(",",AP690)+1,100)),0)))</f>
        <v>0</v>
      </c>
      <c r="AZ690" cm="1">
        <f t="array" ref="AZ690">IF(FALSE,"True," &amp; IF(_xlfn.XLOOKUP("Migrate_Insecure",'Scoring_Config'!$A:$A,'Scoring_Config'!$D:$D,"Yes")="Yes",_xlfn.XLOOKUP("Migrate_Insecure",'Scoring_Config'!$A:$A,'Scoring_Config'!$C:$C,10),0),"False,0")</f>
        <v>0</v>
      </c>
    </row>
    <row r="691" spans="1:52">
      <c r="A691" t="s">
        <v>1979</v>
      </c>
      <c r="B691" t="s">
        <v>2664</v>
      </c>
      <c r="C691" t="s">
        <v>3542</v>
      </c>
      <c r="D691" t="s">
        <v>3545</v>
      </c>
      <c r="E691" t="s">
        <v>3563</v>
      </c>
      <c r="F691" t="s">
        <v>3849</v>
      </c>
      <c r="G691" t="s">
        <v>402</v>
      </c>
      <c r="H691" t="s">
        <v>4071</v>
      </c>
      <c r="I691" t="s">
        <v>4196</v>
      </c>
      <c r="J691" t="s">
        <v>174</v>
      </c>
      <c r="K691" t="s">
        <v>1871</v>
      </c>
      <c r="L691" t="s">
        <v>1327</v>
      </c>
      <c r="M691" t="s">
        <v>1974</v>
      </c>
      <c r="N691" t="s">
        <v>4315</v>
      </c>
      <c r="O691" t="s">
        <v>4319</v>
      </c>
      <c r="P691" t="s">
        <v>4322</v>
      </c>
      <c r="Q691" t="s">
        <v>4823</v>
      </c>
      <c r="R691" t="s">
        <v>5441</v>
      </c>
      <c r="S691" t="s">
        <v>5440</v>
      </c>
      <c r="T691" t="s">
        <v>5760</v>
      </c>
      <c r="U691" t="s">
        <v>6300</v>
      </c>
      <c r="Y691" cm="1">
        <f t="array" ref="Y691">IF(FALSE,"True," &amp; IF(_xlfn.XLOOKUP("Src_IsAny",'Scoring_Config'!$A:$A,'Scoring_Config'!$D:$D,"Yes")="Yes",_xlfn.XLOOKUP("Src_IsAny",'Scoring_Config'!$A:$A,'Scoring_Config'!$C:$C,10),0),"False,0")</f>
        <v>0</v>
      </c>
      <c r="Z691" cm="1">
        <f t="array" ref="Z691">IF(FALSE,"True," &amp; IF(_xlfn.XLOOKUP("Src_CIDR_Le_16",'Scoring_Config'!$A:$A,'Scoring_Config'!$D:$D,"Yes")="Yes",_xlfn.XLOOKUP("Src_CIDR_Le_16",'Scoring_Config'!$A:$A,'Scoring_Config'!$C:$C,10),0),"False,0")</f>
        <v>0</v>
      </c>
      <c r="AA691" cm="1">
        <f t="array" ref="AA691">IF(FALSE,"True," &amp; IF(_xlfn.XLOOKUP("Src_CIDR_17_22",'Scoring_Config'!$A:$A,'Scoring_Config'!$D:$D,"Yes")="Yes",_xlfn.XLOOKUP("Src_CIDR_17_22",'Scoring_Config'!$A:$A,'Scoring_Config'!$C:$C,5),0),"False,0")</f>
        <v>0</v>
      </c>
      <c r="AB691" cm="1">
        <f t="array" ref="AB691">IF(TRUE,"True," &amp; IF(_xlfn.XLOOKUP("Dst_IsAny",'Scoring_Config'!$A:$A,'Scoring_Config'!$D:$D,"Yes")="Yes",_xlfn.XLOOKUP("Dst_IsAny",'Scoring_Config'!$A:$A,'Scoring_Config'!$C:$C,10),0),"False,0")</f>
        <v>0</v>
      </c>
      <c r="AC691" cm="1">
        <f t="array" ref="AC691">IF(FALSE,"True," &amp; IF(_xlfn.XLOOKUP("Dst_CIDR_Le_16",'Scoring_Config'!$A:$A,'Scoring_Config'!$D:$D,"Yes")="Yes",_xlfn.XLOOKUP("Dst_CIDR_Le_16",'Scoring_Config'!$A:$A,'Scoring_Config'!$C:$C,10),0),"False,0")</f>
        <v>0</v>
      </c>
      <c r="AD691" cm="1">
        <f t="array" ref="AD691">IF(FALSE,"True," &amp; IF(_xlfn.XLOOKUP("Dst_CIDR_17_22",'Scoring_Config'!$A:$A,'Scoring_Config'!$D:$D,"Yes")="Yes",_xlfn.XLOOKUP("Dst_CIDR_17_22",'Scoring_Config'!$A:$A,'Scoring_Config'!$C:$C,5),0),"False,0")</f>
        <v>0</v>
      </c>
      <c r="AE691" cm="1">
        <f t="array" ref="AE691">IF(FALSE,"True," &amp; IF(_xlfn.XLOOKUP("SrcZone_IsAny",'Scoring_Config'!$A:$A,'Scoring_Config'!$D:$D,"Yes")="Yes",_xlfn.XLOOKUP("SrcZone_IsAny",'Scoring_Config'!$A:$A,'Scoring_Config'!$C:$C,10),0),"False,0")</f>
        <v>0</v>
      </c>
      <c r="AF691" cm="1">
        <f t="array" ref="AF691">IF(FALSE,"True," &amp; IF(_xlfn.XLOOKUP("DstZone_IsAny",'Scoring_Config'!$A:$A,'Scoring_Config'!$D:$D,"Yes")="Yes",_xlfn.XLOOKUP("DstZone_IsAny",'Scoring_Config'!$A:$A,'Scoring_Config'!$C:$C,10),0),"False,0")</f>
        <v>0</v>
      </c>
      <c r="AG691" cm="1">
        <f t="array" ref="AG69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91" cm="1">
        <f t="array" ref="AH691">IF(TRUE,"True," &amp; IF(_xlfn.XLOOKUP("App_Any_OR_RangeGt1000",'Scoring_Config'!$A:$A,'Scoring_Config'!$D:$D,"Yes")="Yes",_xlfn.XLOOKUP("App_Any_OR_RangeGt1000",'Scoring_Config'!$A:$A,'Scoring_Config'!$C:$C,10),0),"False,0")</f>
        <v>0</v>
      </c>
      <c r="AI691" cm="1">
        <f t="array" ref="AI691">IF(FALSE,"True," &amp; IF(_xlfn.XLOOKUP("Service_Insecure_Match",'Scoring_Config'!$A:$A,'Scoring_Config'!$D:$D,"Yes")="Yes",_xlfn.XLOOKUP("Service_Insecure_Match",'Scoring_Config'!$A:$A,'Scoring_Config'!$C:$C,5),0),"False,0")</f>
        <v>0</v>
      </c>
      <c r="AJ691" cm="1">
        <f t="array" ref="AJ691">IF(FALSE,"True," &amp; IF(_xlfn.XLOOKUP("Risky_Inbound",'Scoring_Config'!$A:$A,'Scoring_Config'!$D:$D,"Yes")="Yes",_xlfn.XLOOKUP("Risky_Inbound",'Scoring_Config'!$A:$A,'Scoring_Config'!$C:$C,50),0),"False,0")</f>
        <v>0</v>
      </c>
      <c r="AK691" cm="1">
        <f t="array" ref="AK691">IF(FALSE,"True," &amp; IF(_xlfn.XLOOKUP("Risky_Outbound",'Scoring_Config'!$A:$A,'Scoring_Config'!$D:$D,"Yes")="Yes",_xlfn.XLOOKUP("Risky_Outbound",'Scoring_Config'!$A:$A,'Scoring_Config'!$C:$C,25),0),"False,0")</f>
        <v>0</v>
      </c>
      <c r="AL691" t="s">
        <v>6697</v>
      </c>
      <c r="AM691" cm="1">
        <f t="array" ref="AM69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91" t="s">
        <v>6702</v>
      </c>
      <c r="AO691" t="s">
        <v>6697</v>
      </c>
      <c r="AP691" t="s">
        <v>6697</v>
      </c>
      <c r="AQ691" cm="1">
        <f t="array" ref="AQ691">IF(FALSE,"True," &amp; IF(_xlfn.XLOOKUP("Service_IsAny",'Scoring_Config'!$A:$A,'Scoring_Config'!$D:$D,"Yes")="Yes",_xlfn.XLOOKUP("Service_IsAny",'Scoring_Config'!$A:$A,'Scoring_Config'!$C:$C,0),0),"False,0")</f>
        <v>0</v>
      </c>
      <c r="AR691">
        <v>0</v>
      </c>
      <c r="AS691" cm="1">
        <f t="array" ref="AS691">IF(FALSE,"True," &amp; IF(_xlfn.XLOOKUP("Service_RangeGt1000",'Scoring_Config'!$A:$A,'Scoring_Config'!$D:$D,"Yes")="Yes",_xlfn.XLOOKUP("Service_RangeGt1000",'Scoring_Config'!$A:$A,'Scoring_Config'!$C:$C,0),0),"False,0")</f>
        <v>0</v>
      </c>
      <c r="AT691" cm="1">
        <f t="array" ref="AT691">IF(FALSE,"True," &amp; IF(_xlfn.XLOOKUP("App_IsAny",'Scoring_Config'!$A:$A,'Scoring_Config'!$D:$D,"Yes")="Yes",_xlfn.XLOOKUP("App_IsAny",'Scoring_Config'!$A:$A,'Scoring_Config'!$C:$C,0),0),"False,0")</f>
        <v>0</v>
      </c>
      <c r="AU691">
        <v>20368</v>
      </c>
      <c r="AV691" cm="1">
        <f t="array" ref="AV691">IF(TRUE,"True," &amp; IF(_xlfn.XLOOKUP("App_RangeGt1000",'Scoring_Config'!$A:$A,'Scoring_Config'!$D:$D,"Yes")="Yes",_xlfn.XLOOKUP("App_RangeGt1000",'Scoring_Config'!$A:$A,'Scoring_Config'!$C:$C,0),0),"False,0")</f>
        <v>0</v>
      </c>
      <c r="AW691" cm="1">
        <f t="array" ref="AW691">IF(FALSE,"True," &amp; IF(_xlfn.XLOOKUP("Action_IsDenyOrDrop",'Scoring_Config'!$A:$A,'Scoring_Config'!$D:$D,"Yes")="Yes",_xlfn.XLOOKUP("Action_IsDenyOrDrop",'Scoring_Config'!$A:$A,'Scoring_Config'!$C:$C,0),0),"False,0")</f>
        <v>0</v>
      </c>
      <c r="AX691" cm="1">
        <f t="array" ref="AX691">IF(LEFT(AW691,4)="True",0,(IF(LEFT(Y691,4)="True",IF(_xlfn.XLOOKUP("Src_IsAny",'Scoring_Config'!$A:$A,'Scoring_Config'!$D:$D,"Yes")="Yes",_xlfn.XLOOKUP("Src_IsAny",'Scoring_Config'!$A:$A,'Scoring_Config'!$C:$C,10),0),0)+IF(LEFT(Z691,4)="True",IF(_xlfn.XLOOKUP("Src_CIDR_Le_16",'Scoring_Config'!$A:$A,'Scoring_Config'!$D:$D,"Yes")="Yes",_xlfn.XLOOKUP("Src_CIDR_Le_16",'Scoring_Config'!$A:$A,'Scoring_Config'!$C:$C,10),0),0)+IF(LEFT(AA691,4)="True",IF(_xlfn.XLOOKUP("Src_CIDR_17_22",'Scoring_Config'!$A:$A,'Scoring_Config'!$D:$D,"Yes")="Yes",_xlfn.XLOOKUP("Src_CIDR_17_22",'Scoring_Config'!$A:$A,'Scoring_Config'!$C:$C,5),0),0)+IF(LEFT(AB691,4)="True",IF(_xlfn.XLOOKUP("Dst_IsAny",'Scoring_Config'!$A:$A,'Scoring_Config'!$D:$D,"Yes")="Yes",_xlfn.XLOOKUP("Dst_IsAny",'Scoring_Config'!$A:$A,'Scoring_Config'!$C:$C,10),0),0)+IF(LEFT(AC691,4)="True",IF(_xlfn.XLOOKUP("Dst_CIDR_Le_16",'Scoring_Config'!$A:$A,'Scoring_Config'!$D:$D,"Yes")="Yes",_xlfn.XLOOKUP("Dst_CIDR_Le_16",'Scoring_Config'!$A:$A,'Scoring_Config'!$C:$C,10),0),0)+IF(LEFT(AD691,4)="True",IF(_xlfn.XLOOKUP("Dst_CIDR_17_22",'Scoring_Config'!$A:$A,'Scoring_Config'!$D:$D,"Yes")="Yes",_xlfn.XLOOKUP("Dst_CIDR_17_22",'Scoring_Config'!$A:$A,'Scoring_Config'!$C:$C,5),0),0)+IF(LEFT(AE691,4)="True",IF(_xlfn.XLOOKUP("SrcZone_IsAny",'Scoring_Config'!$A:$A,'Scoring_Config'!$D:$D,"Yes")="Yes",_xlfn.XLOOKUP("SrcZone_IsAny",'Scoring_Config'!$A:$A,'Scoring_Config'!$C:$C,10),0),0)+IF(LEFT(AF691,4)="True",IF(_xlfn.XLOOKUP("DstZone_IsAny",'Scoring_Config'!$A:$A,'Scoring_Config'!$D:$D,"Yes")="Yes",_xlfn.XLOOKUP("DstZone_IsAny",'Scoring_Config'!$A:$A,'Scoring_Config'!$C:$C,10),0),0)+IF(LEFT(AG691,4)="True",IF(_xlfn.XLOOKUP("Service_Any_OR_RangeGt1000",'Scoring_Config'!$A:$A,'Scoring_Config'!$D:$D,"Yes")="Yes",_xlfn.XLOOKUP("Service_Any_OR_RangeGt1000",'Scoring_Config'!$A:$A,'Scoring_Config'!$C:$C,10),0),0)+IF(LEFT(AH691,4)="True",IF(_xlfn.XLOOKUP("App_Any_OR_RangeGt1000",'Scoring_Config'!$A:$A,'Scoring_Config'!$D:$D,"Yes")="Yes",_xlfn.XLOOKUP("App_Any_OR_RangeGt1000",'Scoring_Config'!$A:$A,'Scoring_Config'!$C:$C,10),0),0)+IF(LEFT(AI691,4)="True",IF(_xlfn.XLOOKUP("Service_Insecure_Match",'Scoring_Config'!$A:$A,'Scoring_Config'!$D:$D,"Yes")="Yes",_xlfn.XLOOKUP("Service_Insecure_Match",'Scoring_Config'!$A:$A,'Scoring_Config'!$C:$C,5),0),0)+IF(LEFT(AJ691,4)="True",IF(_xlfn.XLOOKUP("Risky_Inbound",'Scoring_Config'!$A:$A,'Scoring_Config'!$D:$D,"Yes")="Yes",_xlfn.XLOOKUP("Risky_Inbound",'Scoring_Config'!$A:$A,'Scoring_Config'!$C:$C,50),0),0)+IF(LEFT(AK691,4)="True",IF(_xlfn.XLOOKUP("Risky_Outbound",'Scoring_Config'!$A:$A,'Scoring_Config'!$D:$D,"Yes")="Yes",_xlfn.XLOOKUP("Risky_Outbound",'Scoring_Config'!$A:$A,'Scoring_Config'!$C:$C,25),0),0)+IF(LEFT(AZ691,4)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691,FIND(",",AL691)+1,100)),0)+IF(LEFT(AM691,4)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691,FIND(",",AN691)+1,100)),0)+IF(_xlfn.XLOOKUP("Profile_Scoring",'Scoring_Config'!$A:$A,'Scoring_Config'!$D:$D,"Yes")="Yes",VALUE(MID(AO691,FIND(",",AO691)+1,100)),0)+IF(_xlfn.XLOOKUP("Options_Scoring",'Scoring_Config'!$A:$A,'Scoring_Config'!$D:$D,"Yes")="Yes",VALUE(MID(AP691,FIND(",",AP691)+1,100)),0)))</f>
        <v>0</v>
      </c>
      <c r="AZ691" cm="1">
        <f t="array" ref="AZ691">IF(FALSE,"True," &amp; IF(_xlfn.XLOOKUP("Migrate_Insecure",'Scoring_Config'!$A:$A,'Scoring_Config'!$D:$D,"Yes")="Yes",_xlfn.XLOOKUP("Migrate_Insecure",'Scoring_Config'!$A:$A,'Scoring_Config'!$C:$C,10),0),"False,0")</f>
        <v>0</v>
      </c>
    </row>
    <row r="692" spans="1:52">
      <c r="A692" t="s">
        <v>1979</v>
      </c>
      <c r="B692" t="s">
        <v>2665</v>
      </c>
      <c r="C692" t="s">
        <v>3542</v>
      </c>
      <c r="D692" t="s">
        <v>3545</v>
      </c>
      <c r="E692" t="s">
        <v>3563</v>
      </c>
      <c r="F692" t="s">
        <v>3848</v>
      </c>
      <c r="G692" t="s">
        <v>401</v>
      </c>
      <c r="H692" t="s">
        <v>174</v>
      </c>
      <c r="I692" t="s">
        <v>4197</v>
      </c>
      <c r="J692" t="s">
        <v>174</v>
      </c>
      <c r="K692" t="s">
        <v>174</v>
      </c>
      <c r="L692" t="s">
        <v>1474</v>
      </c>
      <c r="M692" t="s">
        <v>1974</v>
      </c>
      <c r="N692" t="s">
        <v>4315</v>
      </c>
      <c r="O692" t="s">
        <v>4319</v>
      </c>
      <c r="P692" t="s">
        <v>4321</v>
      </c>
      <c r="Q692" t="s">
        <v>4824</v>
      </c>
      <c r="R692" t="s">
        <v>5451</v>
      </c>
      <c r="S692" t="s">
        <v>5516</v>
      </c>
      <c r="T692" t="s">
        <v>5767</v>
      </c>
      <c r="U692" t="s">
        <v>6301</v>
      </c>
      <c r="Y692" cm="1">
        <f t="array" ref="Y692">IF(FALSE,"True," &amp; IF(_xlfn.XLOOKUP("Src_IsAny",'Scoring_Config'!$A:$A,'Scoring_Config'!$D:$D,"Yes")="Yes",_xlfn.XLOOKUP("Src_IsAny",'Scoring_Config'!$A:$A,'Scoring_Config'!$C:$C,10),0),"False,0")</f>
        <v>0</v>
      </c>
      <c r="Z692" cm="1">
        <f t="array" ref="Z692">IF(FALSE,"True," &amp; IF(_xlfn.XLOOKUP("Src_CIDR_Le_16",'Scoring_Config'!$A:$A,'Scoring_Config'!$D:$D,"Yes")="Yes",_xlfn.XLOOKUP("Src_CIDR_Le_16",'Scoring_Config'!$A:$A,'Scoring_Config'!$C:$C,10),0),"False,0")</f>
        <v>0</v>
      </c>
      <c r="AA692" cm="1">
        <f t="array" ref="AA692">IF(FALSE,"True," &amp; IF(_xlfn.XLOOKUP("Src_CIDR_17_22",'Scoring_Config'!$A:$A,'Scoring_Config'!$D:$D,"Yes")="Yes",_xlfn.XLOOKUP("Src_CIDR_17_22",'Scoring_Config'!$A:$A,'Scoring_Config'!$C:$C,5),0),"False,0")</f>
        <v>0</v>
      </c>
      <c r="AB692" cm="1">
        <f t="array" ref="AB692">IF(TRUE,"True," &amp; IF(_xlfn.XLOOKUP("Dst_IsAny",'Scoring_Config'!$A:$A,'Scoring_Config'!$D:$D,"Yes")="Yes",_xlfn.XLOOKUP("Dst_IsAny",'Scoring_Config'!$A:$A,'Scoring_Config'!$C:$C,10),0),"False,0")</f>
        <v>0</v>
      </c>
      <c r="AC692" cm="1">
        <f t="array" ref="AC692">IF(FALSE,"True," &amp; IF(_xlfn.XLOOKUP("Dst_CIDR_Le_16",'Scoring_Config'!$A:$A,'Scoring_Config'!$D:$D,"Yes")="Yes",_xlfn.XLOOKUP("Dst_CIDR_Le_16",'Scoring_Config'!$A:$A,'Scoring_Config'!$C:$C,10),0),"False,0")</f>
        <v>0</v>
      </c>
      <c r="AD692" cm="1">
        <f t="array" ref="AD692">IF(FALSE,"True," &amp; IF(_xlfn.XLOOKUP("Dst_CIDR_17_22",'Scoring_Config'!$A:$A,'Scoring_Config'!$D:$D,"Yes")="Yes",_xlfn.XLOOKUP("Dst_CIDR_17_22",'Scoring_Config'!$A:$A,'Scoring_Config'!$C:$C,5),0),"False,0")</f>
        <v>0</v>
      </c>
      <c r="AE692" cm="1">
        <f t="array" ref="AE692">IF(FALSE,"True," &amp; IF(_xlfn.XLOOKUP("SrcZone_IsAny",'Scoring_Config'!$A:$A,'Scoring_Config'!$D:$D,"Yes")="Yes",_xlfn.XLOOKUP("SrcZone_IsAny",'Scoring_Config'!$A:$A,'Scoring_Config'!$C:$C,10),0),"False,0")</f>
        <v>0</v>
      </c>
      <c r="AF692" cm="1">
        <f t="array" ref="AF692">IF(FALSE,"True," &amp; IF(_xlfn.XLOOKUP("DstZone_IsAny",'Scoring_Config'!$A:$A,'Scoring_Config'!$D:$D,"Yes")="Yes",_xlfn.XLOOKUP("DstZone_IsAny",'Scoring_Config'!$A:$A,'Scoring_Config'!$C:$C,10),0),"False,0")</f>
        <v>0</v>
      </c>
      <c r="AG692" cm="1">
        <f t="array" ref="AG69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92" cm="1">
        <f t="array" ref="AH692">IF(TRUE,"True," &amp; IF(_xlfn.XLOOKUP("App_Any_OR_RangeGt1000",'Scoring_Config'!$A:$A,'Scoring_Config'!$D:$D,"Yes")="Yes",_xlfn.XLOOKUP("App_Any_OR_RangeGt1000",'Scoring_Config'!$A:$A,'Scoring_Config'!$C:$C,10),0),"False,0")</f>
        <v>0</v>
      </c>
      <c r="AI692" cm="1">
        <f t="array" ref="AI692">IF(TRUE,"True," &amp; IF(_xlfn.XLOOKUP("Service_Insecure_Match",'Scoring_Config'!$A:$A,'Scoring_Config'!$D:$D,"Yes")="Yes",_xlfn.XLOOKUP("Service_Insecure_Match",'Scoring_Config'!$A:$A,'Scoring_Config'!$C:$C,5),0),"False,0")</f>
        <v>0</v>
      </c>
      <c r="AJ692" cm="1">
        <f t="array" ref="AJ692">IF(FALSE,"True," &amp; IF(_xlfn.XLOOKUP("Risky_Inbound",'Scoring_Config'!$A:$A,'Scoring_Config'!$D:$D,"Yes")="Yes",_xlfn.XLOOKUP("Risky_Inbound",'Scoring_Config'!$A:$A,'Scoring_Config'!$C:$C,50),0),"False,0")</f>
        <v>0</v>
      </c>
      <c r="AK692" cm="1">
        <f t="array" ref="AK692">IF(FALSE,"True," &amp; IF(_xlfn.XLOOKUP("Risky_Outbound",'Scoring_Config'!$A:$A,'Scoring_Config'!$D:$D,"Yes")="Yes",_xlfn.XLOOKUP("Risky_Outbound",'Scoring_Config'!$A:$A,'Scoring_Config'!$C:$C,25),0),"False,0")</f>
        <v>0</v>
      </c>
      <c r="AL692" t="s">
        <v>6700</v>
      </c>
      <c r="AM692" cm="1">
        <f t="array" ref="AM69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92" t="s">
        <v>6697</v>
      </c>
      <c r="AO692" t="s">
        <v>6697</v>
      </c>
      <c r="AP692" t="s">
        <v>6697</v>
      </c>
      <c r="AQ692" cm="1">
        <f t="array" ref="AQ692">IF(FALSE,"True," &amp; IF(_xlfn.XLOOKUP("Service_IsAny",'Scoring_Config'!$A:$A,'Scoring_Config'!$D:$D,"Yes")="Yes",_xlfn.XLOOKUP("Service_IsAny",'Scoring_Config'!$A:$A,'Scoring_Config'!$C:$C,0),0),"False,0")</f>
        <v>0</v>
      </c>
      <c r="AR692">
        <v>5</v>
      </c>
      <c r="AS692" cm="1">
        <f t="array" ref="AS692">IF(FALSE,"True," &amp; IF(_xlfn.XLOOKUP("Service_RangeGt1000",'Scoring_Config'!$A:$A,'Scoring_Config'!$D:$D,"Yes")="Yes",_xlfn.XLOOKUP("Service_RangeGt1000",'Scoring_Config'!$A:$A,'Scoring_Config'!$C:$C,0),0),"False,0")</f>
        <v>0</v>
      </c>
      <c r="AT692" cm="1">
        <f t="array" ref="AT692">IF(TRUE,"True," &amp; IF(_xlfn.XLOOKUP("App_IsAny",'Scoring_Config'!$A:$A,'Scoring_Config'!$D:$D,"Yes")="Yes",_xlfn.XLOOKUP("App_IsAny",'Scoring_Config'!$A:$A,'Scoring_Config'!$C:$C,0),0),"False,0")</f>
        <v>0</v>
      </c>
      <c r="AU692">
        <v>65535</v>
      </c>
      <c r="AV692" cm="1">
        <f t="array" ref="AV692">IF(TRUE,"True," &amp; IF(_xlfn.XLOOKUP("App_RangeGt1000",'Scoring_Config'!$A:$A,'Scoring_Config'!$D:$D,"Yes")="Yes",_xlfn.XLOOKUP("App_RangeGt1000",'Scoring_Config'!$A:$A,'Scoring_Config'!$C:$C,0),0),"False,0")</f>
        <v>0</v>
      </c>
      <c r="AW692" cm="1">
        <f t="array" ref="AW692">IF(FALSE,"True," &amp; IF(_xlfn.XLOOKUP("Action_IsDenyOrDrop",'Scoring_Config'!$A:$A,'Scoring_Config'!$D:$D,"Yes")="Yes",_xlfn.XLOOKUP("Action_IsDenyOrDrop",'Scoring_Config'!$A:$A,'Scoring_Config'!$C:$C,0),0),"False,0")</f>
        <v>0</v>
      </c>
      <c r="AX692" cm="1">
        <f t="array" ref="AX692">IF(LEFT(AW692,4)="True",0,(IF(LEFT(Y692,4)="True",IF(_xlfn.XLOOKUP("Src_IsAny",'Scoring_Config'!$A:$A,'Scoring_Config'!$D:$D,"Yes")="Yes",_xlfn.XLOOKUP("Src_IsAny",'Scoring_Config'!$A:$A,'Scoring_Config'!$C:$C,10),0),0)+IF(LEFT(Z692,4)="True",IF(_xlfn.XLOOKUP("Src_CIDR_Le_16",'Scoring_Config'!$A:$A,'Scoring_Config'!$D:$D,"Yes")="Yes",_xlfn.XLOOKUP("Src_CIDR_Le_16",'Scoring_Config'!$A:$A,'Scoring_Config'!$C:$C,10),0),0)+IF(LEFT(AA692,4)="True",IF(_xlfn.XLOOKUP("Src_CIDR_17_22",'Scoring_Config'!$A:$A,'Scoring_Config'!$D:$D,"Yes")="Yes",_xlfn.XLOOKUP("Src_CIDR_17_22",'Scoring_Config'!$A:$A,'Scoring_Config'!$C:$C,5),0),0)+IF(LEFT(AB692,4)="True",IF(_xlfn.XLOOKUP("Dst_IsAny",'Scoring_Config'!$A:$A,'Scoring_Config'!$D:$D,"Yes")="Yes",_xlfn.XLOOKUP("Dst_IsAny",'Scoring_Config'!$A:$A,'Scoring_Config'!$C:$C,10),0),0)+IF(LEFT(AC692,4)="True",IF(_xlfn.XLOOKUP("Dst_CIDR_Le_16",'Scoring_Config'!$A:$A,'Scoring_Config'!$D:$D,"Yes")="Yes",_xlfn.XLOOKUP("Dst_CIDR_Le_16",'Scoring_Config'!$A:$A,'Scoring_Config'!$C:$C,10),0),0)+IF(LEFT(AD692,4)="True",IF(_xlfn.XLOOKUP("Dst_CIDR_17_22",'Scoring_Config'!$A:$A,'Scoring_Config'!$D:$D,"Yes")="Yes",_xlfn.XLOOKUP("Dst_CIDR_17_22",'Scoring_Config'!$A:$A,'Scoring_Config'!$C:$C,5),0),0)+IF(LEFT(AE692,4)="True",IF(_xlfn.XLOOKUP("SrcZone_IsAny",'Scoring_Config'!$A:$A,'Scoring_Config'!$D:$D,"Yes")="Yes",_xlfn.XLOOKUP("SrcZone_IsAny",'Scoring_Config'!$A:$A,'Scoring_Config'!$C:$C,10),0),0)+IF(LEFT(AF692,4)="True",IF(_xlfn.XLOOKUP("DstZone_IsAny",'Scoring_Config'!$A:$A,'Scoring_Config'!$D:$D,"Yes")="Yes",_xlfn.XLOOKUP("DstZone_IsAny",'Scoring_Config'!$A:$A,'Scoring_Config'!$C:$C,10),0),0)+IF(LEFT(AG692,4)="True",IF(_xlfn.XLOOKUP("Service_Any_OR_RangeGt1000",'Scoring_Config'!$A:$A,'Scoring_Config'!$D:$D,"Yes")="Yes",_xlfn.XLOOKUP("Service_Any_OR_RangeGt1000",'Scoring_Config'!$A:$A,'Scoring_Config'!$C:$C,10),0),0)+IF(LEFT(AH692,4)="True",IF(_xlfn.XLOOKUP("App_Any_OR_RangeGt1000",'Scoring_Config'!$A:$A,'Scoring_Config'!$D:$D,"Yes")="Yes",_xlfn.XLOOKUP("App_Any_OR_RangeGt1000",'Scoring_Config'!$A:$A,'Scoring_Config'!$C:$C,10),0),0)+IF(LEFT(AI692,4)="True",IF(_xlfn.XLOOKUP("Service_Insecure_Match",'Scoring_Config'!$A:$A,'Scoring_Config'!$D:$D,"Yes")="Yes",_xlfn.XLOOKUP("Service_Insecure_Match",'Scoring_Config'!$A:$A,'Scoring_Config'!$C:$C,5),0),0)+IF(LEFT(AJ692,4)="True",IF(_xlfn.XLOOKUP("Risky_Inbound",'Scoring_Config'!$A:$A,'Scoring_Config'!$D:$D,"Yes")="Yes",_xlfn.XLOOKUP("Risky_Inbound",'Scoring_Config'!$A:$A,'Scoring_Config'!$C:$C,50),0),0)+IF(LEFT(AK692,4)="True",IF(_xlfn.XLOOKUP("Risky_Outbound",'Scoring_Config'!$A:$A,'Scoring_Config'!$D:$D,"Yes")="Yes",_xlfn.XLOOKUP("Risky_Outbound",'Scoring_Config'!$A:$A,'Scoring_Config'!$C:$C,25),0),0)+IF(LEFT(AZ692,4)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692,FIND(",",AL692)+1,100)),0)+IF(LEFT(AM692,4)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692,FIND(",",AN692)+1,100)),0)+IF(_xlfn.XLOOKUP("Profile_Scoring",'Scoring_Config'!$A:$A,'Scoring_Config'!$D:$D,"Yes")="Yes",VALUE(MID(AO692,FIND(",",AO692)+1,100)),0)+IF(_xlfn.XLOOKUP("Options_Scoring",'Scoring_Config'!$A:$A,'Scoring_Config'!$D:$D,"Yes")="Yes",VALUE(MID(AP692,FIND(",",AP692)+1,100)),0)))</f>
        <v>0</v>
      </c>
      <c r="AY692" t="s">
        <v>6710</v>
      </c>
      <c r="AZ692" cm="1">
        <f t="array" ref="AZ692">IF(TRUE,"True," &amp; IF(_xlfn.XLOOKUP("Migrate_Insecure",'Scoring_Config'!$A:$A,'Scoring_Config'!$D:$D,"Yes")="Yes",_xlfn.XLOOKUP("Migrate_Insecure",'Scoring_Config'!$A:$A,'Scoring_Config'!$C:$C,10),0),"False,0")</f>
        <v>0</v>
      </c>
    </row>
    <row r="693" spans="1:52">
      <c r="A693" t="s">
        <v>1979</v>
      </c>
      <c r="B693" t="s">
        <v>2666</v>
      </c>
      <c r="C693" t="s">
        <v>3542</v>
      </c>
      <c r="D693" t="s">
        <v>3545</v>
      </c>
      <c r="E693" t="s">
        <v>3563</v>
      </c>
      <c r="F693" t="s">
        <v>3846</v>
      </c>
      <c r="G693" t="s">
        <v>401</v>
      </c>
      <c r="H693" t="s">
        <v>4071</v>
      </c>
      <c r="I693" t="s">
        <v>4198</v>
      </c>
      <c r="J693" t="s">
        <v>174</v>
      </c>
      <c r="K693" t="s">
        <v>1872</v>
      </c>
      <c r="L693" t="s">
        <v>1327</v>
      </c>
      <c r="M693" t="s">
        <v>1974</v>
      </c>
      <c r="N693" t="s">
        <v>4315</v>
      </c>
      <c r="O693" t="s">
        <v>4319</v>
      </c>
      <c r="P693" t="s">
        <v>4321</v>
      </c>
      <c r="Q693" t="s">
        <v>4822</v>
      </c>
      <c r="R693" t="s">
        <v>5437</v>
      </c>
      <c r="S693" t="s">
        <v>5440</v>
      </c>
      <c r="T693" t="s">
        <v>5726</v>
      </c>
      <c r="U693" t="s">
        <v>6302</v>
      </c>
      <c r="Y693" cm="1">
        <f t="array" ref="Y693">IF(FALSE,"True," &amp; IF(_xlfn.XLOOKUP("Src_IsAny",'Scoring_Config'!$A:$A,'Scoring_Config'!$D:$D,"Yes")="Yes",_xlfn.XLOOKUP("Src_IsAny",'Scoring_Config'!$A:$A,'Scoring_Config'!$C:$C,10),0),"False,0")</f>
        <v>0</v>
      </c>
      <c r="Z693" cm="1">
        <f t="array" ref="Z693">IF(FALSE,"True," &amp; IF(_xlfn.XLOOKUP("Src_CIDR_Le_16",'Scoring_Config'!$A:$A,'Scoring_Config'!$D:$D,"Yes")="Yes",_xlfn.XLOOKUP("Src_CIDR_Le_16",'Scoring_Config'!$A:$A,'Scoring_Config'!$C:$C,10),0),"False,0")</f>
        <v>0</v>
      </c>
      <c r="AA693" cm="1">
        <f t="array" ref="AA693">IF(FALSE,"True," &amp; IF(_xlfn.XLOOKUP("Src_CIDR_17_22",'Scoring_Config'!$A:$A,'Scoring_Config'!$D:$D,"Yes")="Yes",_xlfn.XLOOKUP("Src_CIDR_17_22",'Scoring_Config'!$A:$A,'Scoring_Config'!$C:$C,5),0),"False,0")</f>
        <v>0</v>
      </c>
      <c r="AB693" cm="1">
        <f t="array" ref="AB693">IF(TRUE,"True," &amp; IF(_xlfn.XLOOKUP("Dst_IsAny",'Scoring_Config'!$A:$A,'Scoring_Config'!$D:$D,"Yes")="Yes",_xlfn.XLOOKUP("Dst_IsAny",'Scoring_Config'!$A:$A,'Scoring_Config'!$C:$C,10),0),"False,0")</f>
        <v>0</v>
      </c>
      <c r="AC693" cm="1">
        <f t="array" ref="AC693">IF(FALSE,"True," &amp; IF(_xlfn.XLOOKUP("Dst_CIDR_Le_16",'Scoring_Config'!$A:$A,'Scoring_Config'!$D:$D,"Yes")="Yes",_xlfn.XLOOKUP("Dst_CIDR_Le_16",'Scoring_Config'!$A:$A,'Scoring_Config'!$C:$C,10),0),"False,0")</f>
        <v>0</v>
      </c>
      <c r="AD693" cm="1">
        <f t="array" ref="AD693">IF(FALSE,"True," &amp; IF(_xlfn.XLOOKUP("Dst_CIDR_17_22",'Scoring_Config'!$A:$A,'Scoring_Config'!$D:$D,"Yes")="Yes",_xlfn.XLOOKUP("Dst_CIDR_17_22",'Scoring_Config'!$A:$A,'Scoring_Config'!$C:$C,5),0),"False,0")</f>
        <v>0</v>
      </c>
      <c r="AE693" cm="1">
        <f t="array" ref="AE693">IF(FALSE,"True," &amp; IF(_xlfn.XLOOKUP("SrcZone_IsAny",'Scoring_Config'!$A:$A,'Scoring_Config'!$D:$D,"Yes")="Yes",_xlfn.XLOOKUP("SrcZone_IsAny",'Scoring_Config'!$A:$A,'Scoring_Config'!$C:$C,10),0),"False,0")</f>
        <v>0</v>
      </c>
      <c r="AF693" cm="1">
        <f t="array" ref="AF693">IF(FALSE,"True," &amp; IF(_xlfn.XLOOKUP("DstZone_IsAny",'Scoring_Config'!$A:$A,'Scoring_Config'!$D:$D,"Yes")="Yes",_xlfn.XLOOKUP("DstZone_IsAny",'Scoring_Config'!$A:$A,'Scoring_Config'!$C:$C,10),0),"False,0")</f>
        <v>0</v>
      </c>
      <c r="AG693" cm="1">
        <f t="array" ref="AG69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93" cm="1">
        <f t="array" ref="AH693">IF(TRUE,"True," &amp; IF(_xlfn.XLOOKUP("App_Any_OR_RangeGt1000",'Scoring_Config'!$A:$A,'Scoring_Config'!$D:$D,"Yes")="Yes",_xlfn.XLOOKUP("App_Any_OR_RangeGt1000",'Scoring_Config'!$A:$A,'Scoring_Config'!$C:$C,10),0),"False,0")</f>
        <v>0</v>
      </c>
      <c r="AI693" cm="1">
        <f t="array" ref="AI693">IF(FALSE,"True," &amp; IF(_xlfn.XLOOKUP("Service_Insecure_Match",'Scoring_Config'!$A:$A,'Scoring_Config'!$D:$D,"Yes")="Yes",_xlfn.XLOOKUP("Service_Insecure_Match",'Scoring_Config'!$A:$A,'Scoring_Config'!$C:$C,5),0),"False,0")</f>
        <v>0</v>
      </c>
      <c r="AJ693" cm="1">
        <f t="array" ref="AJ693">IF(FALSE,"True," &amp; IF(_xlfn.XLOOKUP("Risky_Inbound",'Scoring_Config'!$A:$A,'Scoring_Config'!$D:$D,"Yes")="Yes",_xlfn.XLOOKUP("Risky_Inbound",'Scoring_Config'!$A:$A,'Scoring_Config'!$C:$C,50),0),"False,0")</f>
        <v>0</v>
      </c>
      <c r="AK693" cm="1">
        <f t="array" ref="AK693">IF(FALSE,"True," &amp; IF(_xlfn.XLOOKUP("Risky_Outbound",'Scoring_Config'!$A:$A,'Scoring_Config'!$D:$D,"Yes")="Yes",_xlfn.XLOOKUP("Risky_Outbound",'Scoring_Config'!$A:$A,'Scoring_Config'!$C:$C,25),0),"False,0")</f>
        <v>0</v>
      </c>
      <c r="AL693" t="s">
        <v>6700</v>
      </c>
      <c r="AM693" cm="1">
        <f t="array" ref="AM69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93" t="s">
        <v>6702</v>
      </c>
      <c r="AO693" t="s">
        <v>6697</v>
      </c>
      <c r="AP693" t="s">
        <v>6697</v>
      </c>
      <c r="AQ693" cm="1">
        <f t="array" ref="AQ693">IF(FALSE,"True," &amp; IF(_xlfn.XLOOKUP("Service_IsAny",'Scoring_Config'!$A:$A,'Scoring_Config'!$D:$D,"Yes")="Yes",_xlfn.XLOOKUP("Service_IsAny",'Scoring_Config'!$A:$A,'Scoring_Config'!$C:$C,0),0),"False,0")</f>
        <v>0</v>
      </c>
      <c r="AR693">
        <v>0</v>
      </c>
      <c r="AS693" cm="1">
        <f t="array" ref="AS693">IF(FALSE,"True," &amp; IF(_xlfn.XLOOKUP("Service_RangeGt1000",'Scoring_Config'!$A:$A,'Scoring_Config'!$D:$D,"Yes")="Yes",_xlfn.XLOOKUP("Service_RangeGt1000",'Scoring_Config'!$A:$A,'Scoring_Config'!$C:$C,0),0),"False,0")</f>
        <v>0</v>
      </c>
      <c r="AT693" cm="1">
        <f t="array" ref="AT693">IF(FALSE,"True," &amp; IF(_xlfn.XLOOKUP("App_IsAny",'Scoring_Config'!$A:$A,'Scoring_Config'!$D:$D,"Yes")="Yes",_xlfn.XLOOKUP("App_IsAny",'Scoring_Config'!$A:$A,'Scoring_Config'!$C:$C,0),0),"False,0")</f>
        <v>0</v>
      </c>
      <c r="AU693">
        <v>20368</v>
      </c>
      <c r="AV693" cm="1">
        <f t="array" ref="AV693">IF(TRUE,"True," &amp; IF(_xlfn.XLOOKUP("App_RangeGt1000",'Scoring_Config'!$A:$A,'Scoring_Config'!$D:$D,"Yes")="Yes",_xlfn.XLOOKUP("App_RangeGt1000",'Scoring_Config'!$A:$A,'Scoring_Config'!$C:$C,0),0),"False,0")</f>
        <v>0</v>
      </c>
      <c r="AW693" cm="1">
        <f t="array" ref="AW693">IF(FALSE,"True," &amp; IF(_xlfn.XLOOKUP("Action_IsDenyOrDrop",'Scoring_Config'!$A:$A,'Scoring_Config'!$D:$D,"Yes")="Yes",_xlfn.XLOOKUP("Action_IsDenyOrDrop",'Scoring_Config'!$A:$A,'Scoring_Config'!$C:$C,0),0),"False,0")</f>
        <v>0</v>
      </c>
      <c r="AX693" cm="1">
        <f t="array" ref="AX693">IF(LEFT(AW693,4)="True",0,(IF(LEFT(Y693,4)="True",IF(_xlfn.XLOOKUP("Src_IsAny",'Scoring_Config'!$A:$A,'Scoring_Config'!$D:$D,"Yes")="Yes",_xlfn.XLOOKUP("Src_IsAny",'Scoring_Config'!$A:$A,'Scoring_Config'!$C:$C,10),0),0)+IF(LEFT(Z693,4)="True",IF(_xlfn.XLOOKUP("Src_CIDR_Le_16",'Scoring_Config'!$A:$A,'Scoring_Config'!$D:$D,"Yes")="Yes",_xlfn.XLOOKUP("Src_CIDR_Le_16",'Scoring_Config'!$A:$A,'Scoring_Config'!$C:$C,10),0),0)+IF(LEFT(AA693,4)="True",IF(_xlfn.XLOOKUP("Src_CIDR_17_22",'Scoring_Config'!$A:$A,'Scoring_Config'!$D:$D,"Yes")="Yes",_xlfn.XLOOKUP("Src_CIDR_17_22",'Scoring_Config'!$A:$A,'Scoring_Config'!$C:$C,5),0),0)+IF(LEFT(AB693,4)="True",IF(_xlfn.XLOOKUP("Dst_IsAny",'Scoring_Config'!$A:$A,'Scoring_Config'!$D:$D,"Yes")="Yes",_xlfn.XLOOKUP("Dst_IsAny",'Scoring_Config'!$A:$A,'Scoring_Config'!$C:$C,10),0),0)+IF(LEFT(AC693,4)="True",IF(_xlfn.XLOOKUP("Dst_CIDR_Le_16",'Scoring_Config'!$A:$A,'Scoring_Config'!$D:$D,"Yes")="Yes",_xlfn.XLOOKUP("Dst_CIDR_Le_16",'Scoring_Config'!$A:$A,'Scoring_Config'!$C:$C,10),0),0)+IF(LEFT(AD693,4)="True",IF(_xlfn.XLOOKUP("Dst_CIDR_17_22",'Scoring_Config'!$A:$A,'Scoring_Config'!$D:$D,"Yes")="Yes",_xlfn.XLOOKUP("Dst_CIDR_17_22",'Scoring_Config'!$A:$A,'Scoring_Config'!$C:$C,5),0),0)+IF(LEFT(AE693,4)="True",IF(_xlfn.XLOOKUP("SrcZone_IsAny",'Scoring_Config'!$A:$A,'Scoring_Config'!$D:$D,"Yes")="Yes",_xlfn.XLOOKUP("SrcZone_IsAny",'Scoring_Config'!$A:$A,'Scoring_Config'!$C:$C,10),0),0)+IF(LEFT(AF693,4)="True",IF(_xlfn.XLOOKUP("DstZone_IsAny",'Scoring_Config'!$A:$A,'Scoring_Config'!$D:$D,"Yes")="Yes",_xlfn.XLOOKUP("DstZone_IsAny",'Scoring_Config'!$A:$A,'Scoring_Config'!$C:$C,10),0),0)+IF(LEFT(AG693,4)="True",IF(_xlfn.XLOOKUP("Service_Any_OR_RangeGt1000",'Scoring_Config'!$A:$A,'Scoring_Config'!$D:$D,"Yes")="Yes",_xlfn.XLOOKUP("Service_Any_OR_RangeGt1000",'Scoring_Config'!$A:$A,'Scoring_Config'!$C:$C,10),0),0)+IF(LEFT(AH693,4)="True",IF(_xlfn.XLOOKUP("App_Any_OR_RangeGt1000",'Scoring_Config'!$A:$A,'Scoring_Config'!$D:$D,"Yes")="Yes",_xlfn.XLOOKUP("App_Any_OR_RangeGt1000",'Scoring_Config'!$A:$A,'Scoring_Config'!$C:$C,10),0),0)+IF(LEFT(AI693,4)="True",IF(_xlfn.XLOOKUP("Service_Insecure_Match",'Scoring_Config'!$A:$A,'Scoring_Config'!$D:$D,"Yes")="Yes",_xlfn.XLOOKUP("Service_Insecure_Match",'Scoring_Config'!$A:$A,'Scoring_Config'!$C:$C,5),0),0)+IF(LEFT(AJ693,4)="True",IF(_xlfn.XLOOKUP("Risky_Inbound",'Scoring_Config'!$A:$A,'Scoring_Config'!$D:$D,"Yes")="Yes",_xlfn.XLOOKUP("Risky_Inbound",'Scoring_Config'!$A:$A,'Scoring_Config'!$C:$C,50),0),0)+IF(LEFT(AK693,4)="True",IF(_xlfn.XLOOKUP("Risky_Outbound",'Scoring_Config'!$A:$A,'Scoring_Config'!$D:$D,"Yes")="Yes",_xlfn.XLOOKUP("Risky_Outbound",'Scoring_Config'!$A:$A,'Scoring_Config'!$C:$C,25),0),0)+IF(LEFT(AZ693,4)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693,FIND(",",AL693)+1,100)),0)+IF(LEFT(AM693,4)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693,FIND(",",AN693)+1,100)),0)+IF(_xlfn.XLOOKUP("Profile_Scoring",'Scoring_Config'!$A:$A,'Scoring_Config'!$D:$D,"Yes")="Yes",VALUE(MID(AO693,FIND(",",AO693)+1,100)),0)+IF(_xlfn.XLOOKUP("Options_Scoring",'Scoring_Config'!$A:$A,'Scoring_Config'!$D:$D,"Yes")="Yes",VALUE(MID(AP693,FIND(",",AP693)+1,100)),0)))</f>
        <v>0</v>
      </c>
      <c r="AZ693" cm="1">
        <f t="array" ref="AZ693">IF(FALSE,"True," &amp; IF(_xlfn.XLOOKUP("Migrate_Insecure",'Scoring_Config'!$A:$A,'Scoring_Config'!$D:$D,"Yes")="Yes",_xlfn.XLOOKUP("Migrate_Insecure",'Scoring_Config'!$A:$A,'Scoring_Config'!$C:$C,10),0),"False,0")</f>
        <v>0</v>
      </c>
    </row>
    <row r="694" spans="1:52">
      <c r="A694" t="s">
        <v>1979</v>
      </c>
      <c r="B694" t="s">
        <v>2667</v>
      </c>
      <c r="C694" t="s">
        <v>3542</v>
      </c>
      <c r="D694" t="s">
        <v>3545</v>
      </c>
      <c r="E694" t="s">
        <v>3563</v>
      </c>
      <c r="F694" t="s">
        <v>3848</v>
      </c>
      <c r="G694" t="s">
        <v>401</v>
      </c>
      <c r="H694" t="s">
        <v>174</v>
      </c>
      <c r="I694" t="s">
        <v>3608</v>
      </c>
      <c r="J694" t="s">
        <v>1027</v>
      </c>
      <c r="K694" t="s">
        <v>1667</v>
      </c>
      <c r="L694" t="s">
        <v>1327</v>
      </c>
      <c r="M694" t="s">
        <v>1974</v>
      </c>
      <c r="N694" t="s">
        <v>4315</v>
      </c>
      <c r="O694" t="s">
        <v>4319</v>
      </c>
      <c r="P694" t="s">
        <v>4321</v>
      </c>
      <c r="Q694" t="s">
        <v>4825</v>
      </c>
      <c r="R694" t="s">
        <v>5440</v>
      </c>
      <c r="S694" t="s">
        <v>5440</v>
      </c>
      <c r="T694" t="s">
        <v>5726</v>
      </c>
      <c r="U694" t="s">
        <v>6303</v>
      </c>
      <c r="Y694" cm="1">
        <f t="array" ref="Y694">IF(FALSE,"True," &amp; IF(_xlfn.XLOOKUP("Src_IsAny",'Scoring_Config'!$A:$A,'Scoring_Config'!$D:$D,"Yes")="Yes",_xlfn.XLOOKUP("Src_IsAny",'Scoring_Config'!$A:$A,'Scoring_Config'!$C:$C,10),0),"False,0")</f>
        <v>0</v>
      </c>
      <c r="Z694" cm="1">
        <f t="array" ref="Z694">IF(FALSE,"True," &amp; IF(_xlfn.XLOOKUP("Src_CIDR_Le_16",'Scoring_Config'!$A:$A,'Scoring_Config'!$D:$D,"Yes")="Yes",_xlfn.XLOOKUP("Src_CIDR_Le_16",'Scoring_Config'!$A:$A,'Scoring_Config'!$C:$C,10),0),"False,0")</f>
        <v>0</v>
      </c>
      <c r="AA694" cm="1">
        <f t="array" ref="AA694">IF(FALSE,"True," &amp; IF(_xlfn.XLOOKUP("Src_CIDR_17_22",'Scoring_Config'!$A:$A,'Scoring_Config'!$D:$D,"Yes")="Yes",_xlfn.XLOOKUP("Src_CIDR_17_22",'Scoring_Config'!$A:$A,'Scoring_Config'!$C:$C,5),0),"False,0")</f>
        <v>0</v>
      </c>
      <c r="AB694" cm="1">
        <f t="array" ref="AB694">IF(FALSE,"True," &amp; IF(_xlfn.XLOOKUP("Dst_IsAny",'Scoring_Config'!$A:$A,'Scoring_Config'!$D:$D,"Yes")="Yes",_xlfn.XLOOKUP("Dst_IsAny",'Scoring_Config'!$A:$A,'Scoring_Config'!$C:$C,10),0),"False,0")</f>
        <v>0</v>
      </c>
      <c r="AC694" cm="1">
        <f t="array" ref="AC694">IF(FALSE,"True," &amp; IF(_xlfn.XLOOKUP("Dst_CIDR_Le_16",'Scoring_Config'!$A:$A,'Scoring_Config'!$D:$D,"Yes")="Yes",_xlfn.XLOOKUP("Dst_CIDR_Le_16",'Scoring_Config'!$A:$A,'Scoring_Config'!$C:$C,10),0),"False,0")</f>
        <v>0</v>
      </c>
      <c r="AD694" cm="1">
        <f t="array" ref="AD694">IF(FALSE,"True," &amp; IF(_xlfn.XLOOKUP("Dst_CIDR_17_22",'Scoring_Config'!$A:$A,'Scoring_Config'!$D:$D,"Yes")="Yes",_xlfn.XLOOKUP("Dst_CIDR_17_22",'Scoring_Config'!$A:$A,'Scoring_Config'!$C:$C,5),0),"False,0")</f>
        <v>0</v>
      </c>
      <c r="AE694" cm="1">
        <f t="array" ref="AE694">IF(FALSE,"True," &amp; IF(_xlfn.XLOOKUP("SrcZone_IsAny",'Scoring_Config'!$A:$A,'Scoring_Config'!$D:$D,"Yes")="Yes",_xlfn.XLOOKUP("SrcZone_IsAny",'Scoring_Config'!$A:$A,'Scoring_Config'!$C:$C,10),0),"False,0")</f>
        <v>0</v>
      </c>
      <c r="AF694" cm="1">
        <f t="array" ref="AF694">IF(FALSE,"True," &amp; IF(_xlfn.XLOOKUP("DstZone_IsAny",'Scoring_Config'!$A:$A,'Scoring_Config'!$D:$D,"Yes")="Yes",_xlfn.XLOOKUP("DstZone_IsAny",'Scoring_Config'!$A:$A,'Scoring_Config'!$C:$C,10),0),"False,0")</f>
        <v>0</v>
      </c>
      <c r="AG694" cm="1">
        <f t="array" ref="AG69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94" cm="1">
        <f t="array" ref="AH694">IF(FALSE,"True," &amp; IF(_xlfn.XLOOKUP("App_Any_OR_RangeGt1000",'Scoring_Config'!$A:$A,'Scoring_Config'!$D:$D,"Yes")="Yes",_xlfn.XLOOKUP("App_Any_OR_RangeGt1000",'Scoring_Config'!$A:$A,'Scoring_Config'!$C:$C,10),0),"False,0")</f>
        <v>0</v>
      </c>
      <c r="AI694" cm="1">
        <f t="array" ref="AI694">IF(FALSE,"True," &amp; IF(_xlfn.XLOOKUP("Service_Insecure_Match",'Scoring_Config'!$A:$A,'Scoring_Config'!$D:$D,"Yes")="Yes",_xlfn.XLOOKUP("Service_Insecure_Match",'Scoring_Config'!$A:$A,'Scoring_Config'!$C:$C,5),0),"False,0")</f>
        <v>0</v>
      </c>
      <c r="AJ694" cm="1">
        <f t="array" ref="AJ694">IF(FALSE,"True," &amp; IF(_xlfn.XLOOKUP("Risky_Inbound",'Scoring_Config'!$A:$A,'Scoring_Config'!$D:$D,"Yes")="Yes",_xlfn.XLOOKUP("Risky_Inbound",'Scoring_Config'!$A:$A,'Scoring_Config'!$C:$C,50),0),"False,0")</f>
        <v>0</v>
      </c>
      <c r="AK694" cm="1">
        <f t="array" ref="AK694">IF(FALSE,"True," &amp; IF(_xlfn.XLOOKUP("Risky_Outbound",'Scoring_Config'!$A:$A,'Scoring_Config'!$D:$D,"Yes")="Yes",_xlfn.XLOOKUP("Risky_Outbound",'Scoring_Config'!$A:$A,'Scoring_Config'!$C:$C,25),0),"False,0")</f>
        <v>0</v>
      </c>
      <c r="AL694" t="s">
        <v>6700</v>
      </c>
      <c r="AM694" cm="1">
        <f t="array" ref="AM69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94" t="s">
        <v>6697</v>
      </c>
      <c r="AO694" t="s">
        <v>6697</v>
      </c>
      <c r="AP694" t="s">
        <v>6697</v>
      </c>
      <c r="AQ694" cm="1">
        <f t="array" ref="AQ694">IF(FALSE,"True," &amp; IF(_xlfn.XLOOKUP("Service_IsAny",'Scoring_Config'!$A:$A,'Scoring_Config'!$D:$D,"Yes")="Yes",_xlfn.XLOOKUP("Service_IsAny",'Scoring_Config'!$A:$A,'Scoring_Config'!$C:$C,0),0),"False,0")</f>
        <v>0</v>
      </c>
      <c r="AR694">
        <v>0</v>
      </c>
      <c r="AS694" cm="1">
        <f t="array" ref="AS694">IF(FALSE,"True," &amp; IF(_xlfn.XLOOKUP("Service_RangeGt1000",'Scoring_Config'!$A:$A,'Scoring_Config'!$D:$D,"Yes")="Yes",_xlfn.XLOOKUP("Service_RangeGt1000",'Scoring_Config'!$A:$A,'Scoring_Config'!$C:$C,0),0),"False,0")</f>
        <v>0</v>
      </c>
      <c r="AT694" cm="1">
        <f t="array" ref="AT694">IF(FALSE,"True," &amp; IF(_xlfn.XLOOKUP("App_IsAny",'Scoring_Config'!$A:$A,'Scoring_Config'!$D:$D,"Yes")="Yes",_xlfn.XLOOKUP("App_IsAny",'Scoring_Config'!$A:$A,'Scoring_Config'!$C:$C,0),0),"False,0")</f>
        <v>0</v>
      </c>
      <c r="AU694">
        <v>1</v>
      </c>
      <c r="AV694" cm="1">
        <f t="array" ref="AV694">IF(FALSE,"True," &amp; IF(_xlfn.XLOOKUP("App_RangeGt1000",'Scoring_Config'!$A:$A,'Scoring_Config'!$D:$D,"Yes")="Yes",_xlfn.XLOOKUP("App_RangeGt1000",'Scoring_Config'!$A:$A,'Scoring_Config'!$C:$C,0),0),"False,0")</f>
        <v>0</v>
      </c>
      <c r="AW694" cm="1">
        <f t="array" ref="AW694">IF(FALSE,"True," &amp; IF(_xlfn.XLOOKUP("Action_IsDenyOrDrop",'Scoring_Config'!$A:$A,'Scoring_Config'!$D:$D,"Yes")="Yes",_xlfn.XLOOKUP("Action_IsDenyOrDrop",'Scoring_Config'!$A:$A,'Scoring_Config'!$C:$C,0),0),"False,0")</f>
        <v>0</v>
      </c>
      <c r="AX694" cm="1">
        <f t="array" ref="AX694">IF(LEFT(AW694,4)="True",0,(IF(LEFT(Y694,4)="True",IF(_xlfn.XLOOKUP("Src_IsAny",'Scoring_Config'!$A:$A,'Scoring_Config'!$D:$D,"Yes")="Yes",_xlfn.XLOOKUP("Src_IsAny",'Scoring_Config'!$A:$A,'Scoring_Config'!$C:$C,10),0),0)+IF(LEFT(Z694,4)="True",IF(_xlfn.XLOOKUP("Src_CIDR_Le_16",'Scoring_Config'!$A:$A,'Scoring_Config'!$D:$D,"Yes")="Yes",_xlfn.XLOOKUP("Src_CIDR_Le_16",'Scoring_Config'!$A:$A,'Scoring_Config'!$C:$C,10),0),0)+IF(LEFT(AA694,4)="True",IF(_xlfn.XLOOKUP("Src_CIDR_17_22",'Scoring_Config'!$A:$A,'Scoring_Config'!$D:$D,"Yes")="Yes",_xlfn.XLOOKUP("Src_CIDR_17_22",'Scoring_Config'!$A:$A,'Scoring_Config'!$C:$C,5),0),0)+IF(LEFT(AB694,4)="True",IF(_xlfn.XLOOKUP("Dst_IsAny",'Scoring_Config'!$A:$A,'Scoring_Config'!$D:$D,"Yes")="Yes",_xlfn.XLOOKUP("Dst_IsAny",'Scoring_Config'!$A:$A,'Scoring_Config'!$C:$C,10),0),0)+IF(LEFT(AC694,4)="True",IF(_xlfn.XLOOKUP("Dst_CIDR_Le_16",'Scoring_Config'!$A:$A,'Scoring_Config'!$D:$D,"Yes")="Yes",_xlfn.XLOOKUP("Dst_CIDR_Le_16",'Scoring_Config'!$A:$A,'Scoring_Config'!$C:$C,10),0),0)+IF(LEFT(AD694,4)="True",IF(_xlfn.XLOOKUP("Dst_CIDR_17_22",'Scoring_Config'!$A:$A,'Scoring_Config'!$D:$D,"Yes")="Yes",_xlfn.XLOOKUP("Dst_CIDR_17_22",'Scoring_Config'!$A:$A,'Scoring_Config'!$C:$C,5),0),0)+IF(LEFT(AE694,4)="True",IF(_xlfn.XLOOKUP("SrcZone_IsAny",'Scoring_Config'!$A:$A,'Scoring_Config'!$D:$D,"Yes")="Yes",_xlfn.XLOOKUP("SrcZone_IsAny",'Scoring_Config'!$A:$A,'Scoring_Config'!$C:$C,10),0),0)+IF(LEFT(AF694,4)="True",IF(_xlfn.XLOOKUP("DstZone_IsAny",'Scoring_Config'!$A:$A,'Scoring_Config'!$D:$D,"Yes")="Yes",_xlfn.XLOOKUP("DstZone_IsAny",'Scoring_Config'!$A:$A,'Scoring_Config'!$C:$C,10),0),0)+IF(LEFT(AG694,4)="True",IF(_xlfn.XLOOKUP("Service_Any_OR_RangeGt1000",'Scoring_Config'!$A:$A,'Scoring_Config'!$D:$D,"Yes")="Yes",_xlfn.XLOOKUP("Service_Any_OR_RangeGt1000",'Scoring_Config'!$A:$A,'Scoring_Config'!$C:$C,10),0),0)+IF(LEFT(AH694,4)="True",IF(_xlfn.XLOOKUP("App_Any_OR_RangeGt1000",'Scoring_Config'!$A:$A,'Scoring_Config'!$D:$D,"Yes")="Yes",_xlfn.XLOOKUP("App_Any_OR_RangeGt1000",'Scoring_Config'!$A:$A,'Scoring_Config'!$C:$C,10),0),0)+IF(LEFT(AI694,4)="True",IF(_xlfn.XLOOKUP("Service_Insecure_Match",'Scoring_Config'!$A:$A,'Scoring_Config'!$D:$D,"Yes")="Yes",_xlfn.XLOOKUP("Service_Insecure_Match",'Scoring_Config'!$A:$A,'Scoring_Config'!$C:$C,5),0),0)+IF(LEFT(AJ694,4)="True",IF(_xlfn.XLOOKUP("Risky_Inbound",'Scoring_Config'!$A:$A,'Scoring_Config'!$D:$D,"Yes")="Yes",_xlfn.XLOOKUP("Risky_Inbound",'Scoring_Config'!$A:$A,'Scoring_Config'!$C:$C,50),0),0)+IF(LEFT(AK694,4)="True",IF(_xlfn.XLOOKUP("Risky_Outbound",'Scoring_Config'!$A:$A,'Scoring_Config'!$D:$D,"Yes")="Yes",_xlfn.XLOOKUP("Risky_Outbound",'Scoring_Config'!$A:$A,'Scoring_Config'!$C:$C,25),0),0)+IF(LEFT(AZ694,4)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694,FIND(",",AL694)+1,100)),0)+IF(LEFT(AM694,4)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694,FIND(",",AN694)+1,100)),0)+IF(_xlfn.XLOOKUP("Profile_Scoring",'Scoring_Config'!$A:$A,'Scoring_Config'!$D:$D,"Yes")="Yes",VALUE(MID(AO694,FIND(",",AO694)+1,100)),0)+IF(_xlfn.XLOOKUP("Options_Scoring",'Scoring_Config'!$A:$A,'Scoring_Config'!$D:$D,"Yes")="Yes",VALUE(MID(AP694,FIND(",",AP694)+1,100)),0)))</f>
        <v>0</v>
      </c>
      <c r="AZ694" cm="1">
        <f t="array" ref="AZ694">IF(FALSE,"True," &amp; IF(_xlfn.XLOOKUP("Migrate_Insecure",'Scoring_Config'!$A:$A,'Scoring_Config'!$D:$D,"Yes")="Yes",_xlfn.XLOOKUP("Migrate_Insecure",'Scoring_Config'!$A:$A,'Scoring_Config'!$C:$C,10),0),"False,0")</f>
        <v>0</v>
      </c>
    </row>
    <row r="695" spans="1:52">
      <c r="A695" t="s">
        <v>1979</v>
      </c>
      <c r="B695" t="s">
        <v>2668</v>
      </c>
      <c r="C695" t="s">
        <v>3542</v>
      </c>
      <c r="D695" t="s">
        <v>3545</v>
      </c>
      <c r="E695" t="s">
        <v>3563</v>
      </c>
      <c r="F695" t="s">
        <v>3850</v>
      </c>
      <c r="G695" t="s">
        <v>401</v>
      </c>
      <c r="H695" t="s">
        <v>174</v>
      </c>
      <c r="I695" t="s">
        <v>3896</v>
      </c>
      <c r="J695" t="s">
        <v>929</v>
      </c>
      <c r="K695" t="s">
        <v>1667</v>
      </c>
      <c r="L695" t="s">
        <v>1327</v>
      </c>
      <c r="M695" t="s">
        <v>1974</v>
      </c>
      <c r="N695" t="s">
        <v>4315</v>
      </c>
      <c r="O695" t="s">
        <v>4319</v>
      </c>
      <c r="P695" t="s">
        <v>4321</v>
      </c>
      <c r="Q695" t="s">
        <v>4825</v>
      </c>
      <c r="R695" t="s">
        <v>5439</v>
      </c>
      <c r="S695" t="s">
        <v>4324</v>
      </c>
      <c r="T695" t="s">
        <v>5726</v>
      </c>
      <c r="U695" t="s">
        <v>6303</v>
      </c>
      <c r="Y695" cm="1">
        <f t="array" ref="Y695">IF(FALSE,"True," &amp; IF(_xlfn.XLOOKUP("Src_IsAny",'Scoring_Config'!$A:$A,'Scoring_Config'!$D:$D,"Yes")="Yes",_xlfn.XLOOKUP("Src_IsAny",'Scoring_Config'!$A:$A,'Scoring_Config'!$C:$C,10),0),"False,0")</f>
        <v>0</v>
      </c>
      <c r="Z695" cm="1">
        <f t="array" ref="Z695">IF(FALSE,"True," &amp; IF(_xlfn.XLOOKUP("Src_CIDR_Le_16",'Scoring_Config'!$A:$A,'Scoring_Config'!$D:$D,"Yes")="Yes",_xlfn.XLOOKUP("Src_CIDR_Le_16",'Scoring_Config'!$A:$A,'Scoring_Config'!$C:$C,10),0),"False,0")</f>
        <v>0</v>
      </c>
      <c r="AA695" cm="1">
        <f t="array" ref="AA695">IF(FALSE,"True," &amp; IF(_xlfn.XLOOKUP("Src_CIDR_17_22",'Scoring_Config'!$A:$A,'Scoring_Config'!$D:$D,"Yes")="Yes",_xlfn.XLOOKUP("Src_CIDR_17_22",'Scoring_Config'!$A:$A,'Scoring_Config'!$C:$C,5),0),"False,0")</f>
        <v>0</v>
      </c>
      <c r="AB695" cm="1">
        <f t="array" ref="AB695">IF(FALSE,"True," &amp; IF(_xlfn.XLOOKUP("Dst_IsAny",'Scoring_Config'!$A:$A,'Scoring_Config'!$D:$D,"Yes")="Yes",_xlfn.XLOOKUP("Dst_IsAny",'Scoring_Config'!$A:$A,'Scoring_Config'!$C:$C,10),0),"False,0")</f>
        <v>0</v>
      </c>
      <c r="AC695" cm="1">
        <f t="array" ref="AC695">IF(FALSE,"True," &amp; IF(_xlfn.XLOOKUP("Dst_CIDR_Le_16",'Scoring_Config'!$A:$A,'Scoring_Config'!$D:$D,"Yes")="Yes",_xlfn.XLOOKUP("Dst_CIDR_Le_16",'Scoring_Config'!$A:$A,'Scoring_Config'!$C:$C,10),0),"False,0")</f>
        <v>0</v>
      </c>
      <c r="AD695" cm="1">
        <f t="array" ref="AD695">IF(FALSE,"True," &amp; IF(_xlfn.XLOOKUP("Dst_CIDR_17_22",'Scoring_Config'!$A:$A,'Scoring_Config'!$D:$D,"Yes")="Yes",_xlfn.XLOOKUP("Dst_CIDR_17_22",'Scoring_Config'!$A:$A,'Scoring_Config'!$C:$C,5),0),"False,0")</f>
        <v>0</v>
      </c>
      <c r="AE695" cm="1">
        <f t="array" ref="AE695">IF(FALSE,"True," &amp; IF(_xlfn.XLOOKUP("SrcZone_IsAny",'Scoring_Config'!$A:$A,'Scoring_Config'!$D:$D,"Yes")="Yes",_xlfn.XLOOKUP("SrcZone_IsAny",'Scoring_Config'!$A:$A,'Scoring_Config'!$C:$C,10),0),"False,0")</f>
        <v>0</v>
      </c>
      <c r="AF695" cm="1">
        <f t="array" ref="AF695">IF(FALSE,"True," &amp; IF(_xlfn.XLOOKUP("DstZone_IsAny",'Scoring_Config'!$A:$A,'Scoring_Config'!$D:$D,"Yes")="Yes",_xlfn.XLOOKUP("DstZone_IsAny",'Scoring_Config'!$A:$A,'Scoring_Config'!$C:$C,10),0),"False,0")</f>
        <v>0</v>
      </c>
      <c r="AG695" cm="1">
        <f t="array" ref="AG69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95" cm="1">
        <f t="array" ref="AH695">IF(FALSE,"True," &amp; IF(_xlfn.XLOOKUP("App_Any_OR_RangeGt1000",'Scoring_Config'!$A:$A,'Scoring_Config'!$D:$D,"Yes")="Yes",_xlfn.XLOOKUP("App_Any_OR_RangeGt1000",'Scoring_Config'!$A:$A,'Scoring_Config'!$C:$C,10),0),"False,0")</f>
        <v>0</v>
      </c>
      <c r="AI695" cm="1">
        <f t="array" ref="AI695">IF(FALSE,"True," &amp; IF(_xlfn.XLOOKUP("Service_Insecure_Match",'Scoring_Config'!$A:$A,'Scoring_Config'!$D:$D,"Yes")="Yes",_xlfn.XLOOKUP("Service_Insecure_Match",'Scoring_Config'!$A:$A,'Scoring_Config'!$C:$C,5),0),"False,0")</f>
        <v>0</v>
      </c>
      <c r="AJ695" cm="1">
        <f t="array" ref="AJ695">IF(FALSE,"True," &amp; IF(_xlfn.XLOOKUP("Risky_Inbound",'Scoring_Config'!$A:$A,'Scoring_Config'!$D:$D,"Yes")="Yes",_xlfn.XLOOKUP("Risky_Inbound",'Scoring_Config'!$A:$A,'Scoring_Config'!$C:$C,50),0),"False,0")</f>
        <v>0</v>
      </c>
      <c r="AK695" cm="1">
        <f t="array" ref="AK695">IF(FALSE,"True," &amp; IF(_xlfn.XLOOKUP("Risky_Outbound",'Scoring_Config'!$A:$A,'Scoring_Config'!$D:$D,"Yes")="Yes",_xlfn.XLOOKUP("Risky_Outbound",'Scoring_Config'!$A:$A,'Scoring_Config'!$C:$C,25),0),"False,0")</f>
        <v>0</v>
      </c>
      <c r="AL695" t="s">
        <v>6700</v>
      </c>
      <c r="AM695" cm="1">
        <f t="array" ref="AM69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95" t="s">
        <v>6697</v>
      </c>
      <c r="AO695" t="s">
        <v>6697</v>
      </c>
      <c r="AP695" t="s">
        <v>6697</v>
      </c>
      <c r="AQ695" cm="1">
        <f t="array" ref="AQ695">IF(FALSE,"True," &amp; IF(_xlfn.XLOOKUP("Service_IsAny",'Scoring_Config'!$A:$A,'Scoring_Config'!$D:$D,"Yes")="Yes",_xlfn.XLOOKUP("Service_IsAny",'Scoring_Config'!$A:$A,'Scoring_Config'!$C:$C,0),0),"False,0")</f>
        <v>0</v>
      </c>
      <c r="AR695">
        <v>0</v>
      </c>
      <c r="AS695" cm="1">
        <f t="array" ref="AS695">IF(FALSE,"True," &amp; IF(_xlfn.XLOOKUP("Service_RangeGt1000",'Scoring_Config'!$A:$A,'Scoring_Config'!$D:$D,"Yes")="Yes",_xlfn.XLOOKUP("Service_RangeGt1000",'Scoring_Config'!$A:$A,'Scoring_Config'!$C:$C,0),0),"False,0")</f>
        <v>0</v>
      </c>
      <c r="AT695" cm="1">
        <f t="array" ref="AT695">IF(FALSE,"True," &amp; IF(_xlfn.XLOOKUP("App_IsAny",'Scoring_Config'!$A:$A,'Scoring_Config'!$D:$D,"Yes")="Yes",_xlfn.XLOOKUP("App_IsAny",'Scoring_Config'!$A:$A,'Scoring_Config'!$C:$C,0),0),"False,0")</f>
        <v>0</v>
      </c>
      <c r="AU695">
        <v>1</v>
      </c>
      <c r="AV695" cm="1">
        <f t="array" ref="AV695">IF(FALSE,"True," &amp; IF(_xlfn.XLOOKUP("App_RangeGt1000",'Scoring_Config'!$A:$A,'Scoring_Config'!$D:$D,"Yes")="Yes",_xlfn.XLOOKUP("App_RangeGt1000",'Scoring_Config'!$A:$A,'Scoring_Config'!$C:$C,0),0),"False,0")</f>
        <v>0</v>
      </c>
      <c r="AW695" cm="1">
        <f t="array" ref="AW695">IF(FALSE,"True," &amp; IF(_xlfn.XLOOKUP("Action_IsDenyOrDrop",'Scoring_Config'!$A:$A,'Scoring_Config'!$D:$D,"Yes")="Yes",_xlfn.XLOOKUP("Action_IsDenyOrDrop",'Scoring_Config'!$A:$A,'Scoring_Config'!$C:$C,0),0),"False,0")</f>
        <v>0</v>
      </c>
      <c r="AX695" cm="1">
        <f t="array" ref="AX695">IF(LEFT(AW695,4)="True",0,(IF(LEFT(Y695,4)="True",IF(_xlfn.XLOOKUP("Src_IsAny",'Scoring_Config'!$A:$A,'Scoring_Config'!$D:$D,"Yes")="Yes",_xlfn.XLOOKUP("Src_IsAny",'Scoring_Config'!$A:$A,'Scoring_Config'!$C:$C,10),0),0)+IF(LEFT(Z695,4)="True",IF(_xlfn.XLOOKUP("Src_CIDR_Le_16",'Scoring_Config'!$A:$A,'Scoring_Config'!$D:$D,"Yes")="Yes",_xlfn.XLOOKUP("Src_CIDR_Le_16",'Scoring_Config'!$A:$A,'Scoring_Config'!$C:$C,10),0),0)+IF(LEFT(AA695,4)="True",IF(_xlfn.XLOOKUP("Src_CIDR_17_22",'Scoring_Config'!$A:$A,'Scoring_Config'!$D:$D,"Yes")="Yes",_xlfn.XLOOKUP("Src_CIDR_17_22",'Scoring_Config'!$A:$A,'Scoring_Config'!$C:$C,5),0),0)+IF(LEFT(AB695,4)="True",IF(_xlfn.XLOOKUP("Dst_IsAny",'Scoring_Config'!$A:$A,'Scoring_Config'!$D:$D,"Yes")="Yes",_xlfn.XLOOKUP("Dst_IsAny",'Scoring_Config'!$A:$A,'Scoring_Config'!$C:$C,10),0),0)+IF(LEFT(AC695,4)="True",IF(_xlfn.XLOOKUP("Dst_CIDR_Le_16",'Scoring_Config'!$A:$A,'Scoring_Config'!$D:$D,"Yes")="Yes",_xlfn.XLOOKUP("Dst_CIDR_Le_16",'Scoring_Config'!$A:$A,'Scoring_Config'!$C:$C,10),0),0)+IF(LEFT(AD695,4)="True",IF(_xlfn.XLOOKUP("Dst_CIDR_17_22",'Scoring_Config'!$A:$A,'Scoring_Config'!$D:$D,"Yes")="Yes",_xlfn.XLOOKUP("Dst_CIDR_17_22",'Scoring_Config'!$A:$A,'Scoring_Config'!$C:$C,5),0),0)+IF(LEFT(AE695,4)="True",IF(_xlfn.XLOOKUP("SrcZone_IsAny",'Scoring_Config'!$A:$A,'Scoring_Config'!$D:$D,"Yes")="Yes",_xlfn.XLOOKUP("SrcZone_IsAny",'Scoring_Config'!$A:$A,'Scoring_Config'!$C:$C,10),0),0)+IF(LEFT(AF695,4)="True",IF(_xlfn.XLOOKUP("DstZone_IsAny",'Scoring_Config'!$A:$A,'Scoring_Config'!$D:$D,"Yes")="Yes",_xlfn.XLOOKUP("DstZone_IsAny",'Scoring_Config'!$A:$A,'Scoring_Config'!$C:$C,10),0),0)+IF(LEFT(AG695,4)="True",IF(_xlfn.XLOOKUP("Service_Any_OR_RangeGt1000",'Scoring_Config'!$A:$A,'Scoring_Config'!$D:$D,"Yes")="Yes",_xlfn.XLOOKUP("Service_Any_OR_RangeGt1000",'Scoring_Config'!$A:$A,'Scoring_Config'!$C:$C,10),0),0)+IF(LEFT(AH695,4)="True",IF(_xlfn.XLOOKUP("App_Any_OR_RangeGt1000",'Scoring_Config'!$A:$A,'Scoring_Config'!$D:$D,"Yes")="Yes",_xlfn.XLOOKUP("App_Any_OR_RangeGt1000",'Scoring_Config'!$A:$A,'Scoring_Config'!$C:$C,10),0),0)+IF(LEFT(AI695,4)="True",IF(_xlfn.XLOOKUP("Service_Insecure_Match",'Scoring_Config'!$A:$A,'Scoring_Config'!$D:$D,"Yes")="Yes",_xlfn.XLOOKUP("Service_Insecure_Match",'Scoring_Config'!$A:$A,'Scoring_Config'!$C:$C,5),0),0)+IF(LEFT(AJ695,4)="True",IF(_xlfn.XLOOKUP("Risky_Inbound",'Scoring_Config'!$A:$A,'Scoring_Config'!$D:$D,"Yes")="Yes",_xlfn.XLOOKUP("Risky_Inbound",'Scoring_Config'!$A:$A,'Scoring_Config'!$C:$C,50),0),0)+IF(LEFT(AK695,4)="True",IF(_xlfn.XLOOKUP("Risky_Outbound",'Scoring_Config'!$A:$A,'Scoring_Config'!$D:$D,"Yes")="Yes",_xlfn.XLOOKUP("Risky_Outbound",'Scoring_Config'!$A:$A,'Scoring_Config'!$C:$C,25),0),0)+IF(LEFT(AZ695,4)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695,FIND(",",AL695)+1,100)),0)+IF(LEFT(AM695,4)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695,FIND(",",AN695)+1,100)),0)+IF(_xlfn.XLOOKUP("Profile_Scoring",'Scoring_Config'!$A:$A,'Scoring_Config'!$D:$D,"Yes")="Yes",VALUE(MID(AO695,FIND(",",AO695)+1,100)),0)+IF(_xlfn.XLOOKUP("Options_Scoring",'Scoring_Config'!$A:$A,'Scoring_Config'!$D:$D,"Yes")="Yes",VALUE(MID(AP695,FIND(",",AP695)+1,100)),0)))</f>
        <v>0</v>
      </c>
      <c r="AZ695" cm="1">
        <f t="array" ref="AZ695">IF(FALSE,"True," &amp; IF(_xlfn.XLOOKUP("Migrate_Insecure",'Scoring_Config'!$A:$A,'Scoring_Config'!$D:$D,"Yes")="Yes",_xlfn.XLOOKUP("Migrate_Insecure",'Scoring_Config'!$A:$A,'Scoring_Config'!$C:$C,10),0),"False,0")</f>
        <v>0</v>
      </c>
    </row>
    <row r="696" spans="1:52">
      <c r="A696" t="s">
        <v>1979</v>
      </c>
      <c r="B696" t="s">
        <v>2669</v>
      </c>
      <c r="C696" t="s">
        <v>3542</v>
      </c>
      <c r="D696" t="s">
        <v>3545</v>
      </c>
      <c r="E696" t="s">
        <v>3563</v>
      </c>
      <c r="F696" t="s">
        <v>3847</v>
      </c>
      <c r="G696" t="s">
        <v>401</v>
      </c>
      <c r="H696" t="s">
        <v>174</v>
      </c>
      <c r="I696" t="s">
        <v>4199</v>
      </c>
      <c r="J696" t="s">
        <v>1028</v>
      </c>
      <c r="K696" t="s">
        <v>1667</v>
      </c>
      <c r="L696" t="s">
        <v>1327</v>
      </c>
      <c r="M696" t="s">
        <v>1974</v>
      </c>
      <c r="N696" t="s">
        <v>4315</v>
      </c>
      <c r="O696" t="s">
        <v>4319</v>
      </c>
      <c r="P696" t="s">
        <v>4321</v>
      </c>
      <c r="Q696" t="s">
        <v>4825</v>
      </c>
      <c r="R696" t="s">
        <v>5439</v>
      </c>
      <c r="S696" t="s">
        <v>4324</v>
      </c>
      <c r="T696" t="s">
        <v>5726</v>
      </c>
      <c r="U696" t="s">
        <v>6303</v>
      </c>
      <c r="Y696" cm="1">
        <f t="array" ref="Y696">IF(FALSE,"True," &amp; IF(_xlfn.XLOOKUP("Src_IsAny",'Scoring_Config'!$A:$A,'Scoring_Config'!$D:$D,"Yes")="Yes",_xlfn.XLOOKUP("Src_IsAny",'Scoring_Config'!$A:$A,'Scoring_Config'!$C:$C,10),0),"False,0")</f>
        <v>0</v>
      </c>
      <c r="Z696" cm="1">
        <f t="array" ref="Z696">IF(FALSE,"True," &amp; IF(_xlfn.XLOOKUP("Src_CIDR_Le_16",'Scoring_Config'!$A:$A,'Scoring_Config'!$D:$D,"Yes")="Yes",_xlfn.XLOOKUP("Src_CIDR_Le_16",'Scoring_Config'!$A:$A,'Scoring_Config'!$C:$C,10),0),"False,0")</f>
        <v>0</v>
      </c>
      <c r="AA696" cm="1">
        <f t="array" ref="AA696">IF(FALSE,"True," &amp; IF(_xlfn.XLOOKUP("Src_CIDR_17_22",'Scoring_Config'!$A:$A,'Scoring_Config'!$D:$D,"Yes")="Yes",_xlfn.XLOOKUP("Src_CIDR_17_22",'Scoring_Config'!$A:$A,'Scoring_Config'!$C:$C,5),0),"False,0")</f>
        <v>0</v>
      </c>
      <c r="AB696" cm="1">
        <f t="array" ref="AB696">IF(FALSE,"True," &amp; IF(_xlfn.XLOOKUP("Dst_IsAny",'Scoring_Config'!$A:$A,'Scoring_Config'!$D:$D,"Yes")="Yes",_xlfn.XLOOKUP("Dst_IsAny",'Scoring_Config'!$A:$A,'Scoring_Config'!$C:$C,10),0),"False,0")</f>
        <v>0</v>
      </c>
      <c r="AC696" cm="1">
        <f t="array" ref="AC696">IF(FALSE,"True," &amp; IF(_xlfn.XLOOKUP("Dst_CIDR_Le_16",'Scoring_Config'!$A:$A,'Scoring_Config'!$D:$D,"Yes")="Yes",_xlfn.XLOOKUP("Dst_CIDR_Le_16",'Scoring_Config'!$A:$A,'Scoring_Config'!$C:$C,10),0),"False,0")</f>
        <v>0</v>
      </c>
      <c r="AD696" cm="1">
        <f t="array" ref="AD696">IF(FALSE,"True," &amp; IF(_xlfn.XLOOKUP("Dst_CIDR_17_22",'Scoring_Config'!$A:$A,'Scoring_Config'!$D:$D,"Yes")="Yes",_xlfn.XLOOKUP("Dst_CIDR_17_22",'Scoring_Config'!$A:$A,'Scoring_Config'!$C:$C,5),0),"False,0")</f>
        <v>0</v>
      </c>
      <c r="AE696" cm="1">
        <f t="array" ref="AE696">IF(FALSE,"True," &amp; IF(_xlfn.XLOOKUP("SrcZone_IsAny",'Scoring_Config'!$A:$A,'Scoring_Config'!$D:$D,"Yes")="Yes",_xlfn.XLOOKUP("SrcZone_IsAny",'Scoring_Config'!$A:$A,'Scoring_Config'!$C:$C,10),0),"False,0")</f>
        <v>0</v>
      </c>
      <c r="AF696" cm="1">
        <f t="array" ref="AF696">IF(FALSE,"True," &amp; IF(_xlfn.XLOOKUP("DstZone_IsAny",'Scoring_Config'!$A:$A,'Scoring_Config'!$D:$D,"Yes")="Yes",_xlfn.XLOOKUP("DstZone_IsAny",'Scoring_Config'!$A:$A,'Scoring_Config'!$C:$C,10),0),"False,0")</f>
        <v>0</v>
      </c>
      <c r="AG696" cm="1">
        <f t="array" ref="AG69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96" cm="1">
        <f t="array" ref="AH696">IF(FALSE,"True," &amp; IF(_xlfn.XLOOKUP("App_Any_OR_RangeGt1000",'Scoring_Config'!$A:$A,'Scoring_Config'!$D:$D,"Yes")="Yes",_xlfn.XLOOKUP("App_Any_OR_RangeGt1000",'Scoring_Config'!$A:$A,'Scoring_Config'!$C:$C,10),0),"False,0")</f>
        <v>0</v>
      </c>
      <c r="AI696" cm="1">
        <f t="array" ref="AI696">IF(FALSE,"True," &amp; IF(_xlfn.XLOOKUP("Service_Insecure_Match",'Scoring_Config'!$A:$A,'Scoring_Config'!$D:$D,"Yes")="Yes",_xlfn.XLOOKUP("Service_Insecure_Match",'Scoring_Config'!$A:$A,'Scoring_Config'!$C:$C,5),0),"False,0")</f>
        <v>0</v>
      </c>
      <c r="AJ696" cm="1">
        <f t="array" ref="AJ696">IF(FALSE,"True," &amp; IF(_xlfn.XLOOKUP("Risky_Inbound",'Scoring_Config'!$A:$A,'Scoring_Config'!$D:$D,"Yes")="Yes",_xlfn.XLOOKUP("Risky_Inbound",'Scoring_Config'!$A:$A,'Scoring_Config'!$C:$C,50),0),"False,0")</f>
        <v>0</v>
      </c>
      <c r="AK696" cm="1">
        <f t="array" ref="AK696">IF(FALSE,"True," &amp; IF(_xlfn.XLOOKUP("Risky_Outbound",'Scoring_Config'!$A:$A,'Scoring_Config'!$D:$D,"Yes")="Yes",_xlfn.XLOOKUP("Risky_Outbound",'Scoring_Config'!$A:$A,'Scoring_Config'!$C:$C,25),0),"False,0")</f>
        <v>0</v>
      </c>
      <c r="AL696" t="s">
        <v>6700</v>
      </c>
      <c r="AM696" cm="1">
        <f t="array" ref="AM69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96" t="s">
        <v>6697</v>
      </c>
      <c r="AO696" t="s">
        <v>6697</v>
      </c>
      <c r="AP696" t="s">
        <v>6697</v>
      </c>
      <c r="AQ696" cm="1">
        <f t="array" ref="AQ696">IF(FALSE,"True," &amp; IF(_xlfn.XLOOKUP("Service_IsAny",'Scoring_Config'!$A:$A,'Scoring_Config'!$D:$D,"Yes")="Yes",_xlfn.XLOOKUP("Service_IsAny",'Scoring_Config'!$A:$A,'Scoring_Config'!$C:$C,0),0),"False,0")</f>
        <v>0</v>
      </c>
      <c r="AR696">
        <v>0</v>
      </c>
      <c r="AS696" cm="1">
        <f t="array" ref="AS696">IF(FALSE,"True," &amp; IF(_xlfn.XLOOKUP("Service_RangeGt1000",'Scoring_Config'!$A:$A,'Scoring_Config'!$D:$D,"Yes")="Yes",_xlfn.XLOOKUP("Service_RangeGt1000",'Scoring_Config'!$A:$A,'Scoring_Config'!$C:$C,0),0),"False,0")</f>
        <v>0</v>
      </c>
      <c r="AT696" cm="1">
        <f t="array" ref="AT696">IF(FALSE,"True," &amp; IF(_xlfn.XLOOKUP("App_IsAny",'Scoring_Config'!$A:$A,'Scoring_Config'!$D:$D,"Yes")="Yes",_xlfn.XLOOKUP("App_IsAny",'Scoring_Config'!$A:$A,'Scoring_Config'!$C:$C,0),0),"False,0")</f>
        <v>0</v>
      </c>
      <c r="AU696">
        <v>1</v>
      </c>
      <c r="AV696" cm="1">
        <f t="array" ref="AV696">IF(FALSE,"True," &amp; IF(_xlfn.XLOOKUP("App_RangeGt1000",'Scoring_Config'!$A:$A,'Scoring_Config'!$D:$D,"Yes")="Yes",_xlfn.XLOOKUP("App_RangeGt1000",'Scoring_Config'!$A:$A,'Scoring_Config'!$C:$C,0),0),"False,0")</f>
        <v>0</v>
      </c>
      <c r="AW696" cm="1">
        <f t="array" ref="AW696">IF(FALSE,"True," &amp; IF(_xlfn.XLOOKUP("Action_IsDenyOrDrop",'Scoring_Config'!$A:$A,'Scoring_Config'!$D:$D,"Yes")="Yes",_xlfn.XLOOKUP("Action_IsDenyOrDrop",'Scoring_Config'!$A:$A,'Scoring_Config'!$C:$C,0),0),"False,0")</f>
        <v>0</v>
      </c>
      <c r="AX696" cm="1">
        <f t="array" ref="AX696">IF(LEFT(AW696,4)="True",0,(IF(LEFT(Y696,4)="True",IF(_xlfn.XLOOKUP("Src_IsAny",'Scoring_Config'!$A:$A,'Scoring_Config'!$D:$D,"Yes")="Yes",_xlfn.XLOOKUP("Src_IsAny",'Scoring_Config'!$A:$A,'Scoring_Config'!$C:$C,10),0),0)+IF(LEFT(Z696,4)="True",IF(_xlfn.XLOOKUP("Src_CIDR_Le_16",'Scoring_Config'!$A:$A,'Scoring_Config'!$D:$D,"Yes")="Yes",_xlfn.XLOOKUP("Src_CIDR_Le_16",'Scoring_Config'!$A:$A,'Scoring_Config'!$C:$C,10),0),0)+IF(LEFT(AA696,4)="True",IF(_xlfn.XLOOKUP("Src_CIDR_17_22",'Scoring_Config'!$A:$A,'Scoring_Config'!$D:$D,"Yes")="Yes",_xlfn.XLOOKUP("Src_CIDR_17_22",'Scoring_Config'!$A:$A,'Scoring_Config'!$C:$C,5),0),0)+IF(LEFT(AB696,4)="True",IF(_xlfn.XLOOKUP("Dst_IsAny",'Scoring_Config'!$A:$A,'Scoring_Config'!$D:$D,"Yes")="Yes",_xlfn.XLOOKUP("Dst_IsAny",'Scoring_Config'!$A:$A,'Scoring_Config'!$C:$C,10),0),0)+IF(LEFT(AC696,4)="True",IF(_xlfn.XLOOKUP("Dst_CIDR_Le_16",'Scoring_Config'!$A:$A,'Scoring_Config'!$D:$D,"Yes")="Yes",_xlfn.XLOOKUP("Dst_CIDR_Le_16",'Scoring_Config'!$A:$A,'Scoring_Config'!$C:$C,10),0),0)+IF(LEFT(AD696,4)="True",IF(_xlfn.XLOOKUP("Dst_CIDR_17_22",'Scoring_Config'!$A:$A,'Scoring_Config'!$D:$D,"Yes")="Yes",_xlfn.XLOOKUP("Dst_CIDR_17_22",'Scoring_Config'!$A:$A,'Scoring_Config'!$C:$C,5),0),0)+IF(LEFT(AE696,4)="True",IF(_xlfn.XLOOKUP("SrcZone_IsAny",'Scoring_Config'!$A:$A,'Scoring_Config'!$D:$D,"Yes")="Yes",_xlfn.XLOOKUP("SrcZone_IsAny",'Scoring_Config'!$A:$A,'Scoring_Config'!$C:$C,10),0),0)+IF(LEFT(AF696,4)="True",IF(_xlfn.XLOOKUP("DstZone_IsAny",'Scoring_Config'!$A:$A,'Scoring_Config'!$D:$D,"Yes")="Yes",_xlfn.XLOOKUP("DstZone_IsAny",'Scoring_Config'!$A:$A,'Scoring_Config'!$C:$C,10),0),0)+IF(LEFT(AG696,4)="True",IF(_xlfn.XLOOKUP("Service_Any_OR_RangeGt1000",'Scoring_Config'!$A:$A,'Scoring_Config'!$D:$D,"Yes")="Yes",_xlfn.XLOOKUP("Service_Any_OR_RangeGt1000",'Scoring_Config'!$A:$A,'Scoring_Config'!$C:$C,10),0),0)+IF(LEFT(AH696,4)="True",IF(_xlfn.XLOOKUP("App_Any_OR_RangeGt1000",'Scoring_Config'!$A:$A,'Scoring_Config'!$D:$D,"Yes")="Yes",_xlfn.XLOOKUP("App_Any_OR_RangeGt1000",'Scoring_Config'!$A:$A,'Scoring_Config'!$C:$C,10),0),0)+IF(LEFT(AI696,4)="True",IF(_xlfn.XLOOKUP("Service_Insecure_Match",'Scoring_Config'!$A:$A,'Scoring_Config'!$D:$D,"Yes")="Yes",_xlfn.XLOOKUP("Service_Insecure_Match",'Scoring_Config'!$A:$A,'Scoring_Config'!$C:$C,5),0),0)+IF(LEFT(AJ696,4)="True",IF(_xlfn.XLOOKUP("Risky_Inbound",'Scoring_Config'!$A:$A,'Scoring_Config'!$D:$D,"Yes")="Yes",_xlfn.XLOOKUP("Risky_Inbound",'Scoring_Config'!$A:$A,'Scoring_Config'!$C:$C,50),0),0)+IF(LEFT(AK696,4)="True",IF(_xlfn.XLOOKUP("Risky_Outbound",'Scoring_Config'!$A:$A,'Scoring_Config'!$D:$D,"Yes")="Yes",_xlfn.XLOOKUP("Risky_Outbound",'Scoring_Config'!$A:$A,'Scoring_Config'!$C:$C,25),0),0)+IF(LEFT(AZ696,4)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696,FIND(",",AL696)+1,100)),0)+IF(LEFT(AM696,4)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696,FIND(",",AN696)+1,100)),0)+IF(_xlfn.XLOOKUP("Profile_Scoring",'Scoring_Config'!$A:$A,'Scoring_Config'!$D:$D,"Yes")="Yes",VALUE(MID(AO696,FIND(",",AO696)+1,100)),0)+IF(_xlfn.XLOOKUP("Options_Scoring",'Scoring_Config'!$A:$A,'Scoring_Config'!$D:$D,"Yes")="Yes",VALUE(MID(AP696,FIND(",",AP696)+1,100)),0)))</f>
        <v>0</v>
      </c>
      <c r="AZ696" cm="1">
        <f t="array" ref="AZ696">IF(FALSE,"True," &amp; IF(_xlfn.XLOOKUP("Migrate_Insecure",'Scoring_Config'!$A:$A,'Scoring_Config'!$D:$D,"Yes")="Yes",_xlfn.XLOOKUP("Migrate_Insecure",'Scoring_Config'!$A:$A,'Scoring_Config'!$C:$C,10),0),"False,0")</f>
        <v>0</v>
      </c>
    </row>
    <row r="697" spans="1:52">
      <c r="A697" t="s">
        <v>1979</v>
      </c>
      <c r="B697" t="s">
        <v>2670</v>
      </c>
      <c r="C697" t="s">
        <v>3542</v>
      </c>
      <c r="D697" t="s">
        <v>3545</v>
      </c>
      <c r="E697" t="s">
        <v>3563</v>
      </c>
      <c r="F697" t="s">
        <v>3848</v>
      </c>
      <c r="G697" t="s">
        <v>401</v>
      </c>
      <c r="H697" t="s">
        <v>174</v>
      </c>
      <c r="I697" t="s">
        <v>3644</v>
      </c>
      <c r="J697" t="s">
        <v>1029</v>
      </c>
      <c r="K697" t="s">
        <v>1667</v>
      </c>
      <c r="L697" t="s">
        <v>1327</v>
      </c>
      <c r="M697" t="s">
        <v>1974</v>
      </c>
      <c r="N697" t="s">
        <v>4315</v>
      </c>
      <c r="O697" t="s">
        <v>4319</v>
      </c>
      <c r="P697" t="s">
        <v>4321</v>
      </c>
      <c r="Q697" t="s">
        <v>4826</v>
      </c>
      <c r="R697" t="s">
        <v>5439</v>
      </c>
      <c r="S697" t="s">
        <v>4324</v>
      </c>
      <c r="T697" t="s">
        <v>5701</v>
      </c>
      <c r="U697" t="s">
        <v>6303</v>
      </c>
      <c r="Y697" cm="1">
        <f t="array" ref="Y697">IF(FALSE,"True," &amp; IF(_xlfn.XLOOKUP("Src_IsAny",'Scoring_Config'!$A:$A,'Scoring_Config'!$D:$D,"Yes")="Yes",_xlfn.XLOOKUP("Src_IsAny",'Scoring_Config'!$A:$A,'Scoring_Config'!$C:$C,10),0),"False,0")</f>
        <v>0</v>
      </c>
      <c r="Z697" cm="1">
        <f t="array" ref="Z697">IF(FALSE,"True," &amp; IF(_xlfn.XLOOKUP("Src_CIDR_Le_16",'Scoring_Config'!$A:$A,'Scoring_Config'!$D:$D,"Yes")="Yes",_xlfn.XLOOKUP("Src_CIDR_Le_16",'Scoring_Config'!$A:$A,'Scoring_Config'!$C:$C,10),0),"False,0")</f>
        <v>0</v>
      </c>
      <c r="AA697" cm="1">
        <f t="array" ref="AA697">IF(FALSE,"True," &amp; IF(_xlfn.XLOOKUP("Src_CIDR_17_22",'Scoring_Config'!$A:$A,'Scoring_Config'!$D:$D,"Yes")="Yes",_xlfn.XLOOKUP("Src_CIDR_17_22",'Scoring_Config'!$A:$A,'Scoring_Config'!$C:$C,5),0),"False,0")</f>
        <v>0</v>
      </c>
      <c r="AB697" cm="1">
        <f t="array" ref="AB697">IF(FALSE,"True," &amp; IF(_xlfn.XLOOKUP("Dst_IsAny",'Scoring_Config'!$A:$A,'Scoring_Config'!$D:$D,"Yes")="Yes",_xlfn.XLOOKUP("Dst_IsAny",'Scoring_Config'!$A:$A,'Scoring_Config'!$C:$C,10),0),"False,0")</f>
        <v>0</v>
      </c>
      <c r="AC697" cm="1">
        <f t="array" ref="AC697">IF(FALSE,"True," &amp; IF(_xlfn.XLOOKUP("Dst_CIDR_Le_16",'Scoring_Config'!$A:$A,'Scoring_Config'!$D:$D,"Yes")="Yes",_xlfn.XLOOKUP("Dst_CIDR_Le_16",'Scoring_Config'!$A:$A,'Scoring_Config'!$C:$C,10),0),"False,0")</f>
        <v>0</v>
      </c>
      <c r="AD697" cm="1">
        <f t="array" ref="AD697">IF(FALSE,"True," &amp; IF(_xlfn.XLOOKUP("Dst_CIDR_17_22",'Scoring_Config'!$A:$A,'Scoring_Config'!$D:$D,"Yes")="Yes",_xlfn.XLOOKUP("Dst_CIDR_17_22",'Scoring_Config'!$A:$A,'Scoring_Config'!$C:$C,5),0),"False,0")</f>
        <v>0</v>
      </c>
      <c r="AE697" cm="1">
        <f t="array" ref="AE697">IF(FALSE,"True," &amp; IF(_xlfn.XLOOKUP("SrcZone_IsAny",'Scoring_Config'!$A:$A,'Scoring_Config'!$D:$D,"Yes")="Yes",_xlfn.XLOOKUP("SrcZone_IsAny",'Scoring_Config'!$A:$A,'Scoring_Config'!$C:$C,10),0),"False,0")</f>
        <v>0</v>
      </c>
      <c r="AF697" cm="1">
        <f t="array" ref="AF697">IF(FALSE,"True," &amp; IF(_xlfn.XLOOKUP("DstZone_IsAny",'Scoring_Config'!$A:$A,'Scoring_Config'!$D:$D,"Yes")="Yes",_xlfn.XLOOKUP("DstZone_IsAny",'Scoring_Config'!$A:$A,'Scoring_Config'!$C:$C,10),0),"False,0")</f>
        <v>0</v>
      </c>
      <c r="AG697" cm="1">
        <f t="array" ref="AG69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97" cm="1">
        <f t="array" ref="AH697">IF(FALSE,"True," &amp; IF(_xlfn.XLOOKUP("App_Any_OR_RangeGt1000",'Scoring_Config'!$A:$A,'Scoring_Config'!$D:$D,"Yes")="Yes",_xlfn.XLOOKUP("App_Any_OR_RangeGt1000",'Scoring_Config'!$A:$A,'Scoring_Config'!$C:$C,10),0),"False,0")</f>
        <v>0</v>
      </c>
      <c r="AI697" cm="1">
        <f t="array" ref="AI697">IF(FALSE,"True," &amp; IF(_xlfn.XLOOKUP("Service_Insecure_Match",'Scoring_Config'!$A:$A,'Scoring_Config'!$D:$D,"Yes")="Yes",_xlfn.XLOOKUP("Service_Insecure_Match",'Scoring_Config'!$A:$A,'Scoring_Config'!$C:$C,5),0),"False,0")</f>
        <v>0</v>
      </c>
      <c r="AJ697" cm="1">
        <f t="array" ref="AJ697">IF(FALSE,"True," &amp; IF(_xlfn.XLOOKUP("Risky_Inbound",'Scoring_Config'!$A:$A,'Scoring_Config'!$D:$D,"Yes")="Yes",_xlfn.XLOOKUP("Risky_Inbound",'Scoring_Config'!$A:$A,'Scoring_Config'!$C:$C,50),0),"False,0")</f>
        <v>0</v>
      </c>
      <c r="AK697" cm="1">
        <f t="array" ref="AK697">IF(FALSE,"True," &amp; IF(_xlfn.XLOOKUP("Risky_Outbound",'Scoring_Config'!$A:$A,'Scoring_Config'!$D:$D,"Yes")="Yes",_xlfn.XLOOKUP("Risky_Outbound",'Scoring_Config'!$A:$A,'Scoring_Config'!$C:$C,25),0),"False,0")</f>
        <v>0</v>
      </c>
      <c r="AL697" t="s">
        <v>6700</v>
      </c>
      <c r="AM697" cm="1">
        <f t="array" ref="AM69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97" t="s">
        <v>6697</v>
      </c>
      <c r="AO697" t="s">
        <v>6697</v>
      </c>
      <c r="AP697" t="s">
        <v>6697</v>
      </c>
      <c r="AQ697" cm="1">
        <f t="array" ref="AQ697">IF(FALSE,"True," &amp; IF(_xlfn.XLOOKUP("Service_IsAny",'Scoring_Config'!$A:$A,'Scoring_Config'!$D:$D,"Yes")="Yes",_xlfn.XLOOKUP("Service_IsAny",'Scoring_Config'!$A:$A,'Scoring_Config'!$C:$C,0),0),"False,0")</f>
        <v>0</v>
      </c>
      <c r="AR697">
        <v>0</v>
      </c>
      <c r="AS697" cm="1">
        <f t="array" ref="AS697">IF(FALSE,"True," &amp; IF(_xlfn.XLOOKUP("Service_RangeGt1000",'Scoring_Config'!$A:$A,'Scoring_Config'!$D:$D,"Yes")="Yes",_xlfn.XLOOKUP("Service_RangeGt1000",'Scoring_Config'!$A:$A,'Scoring_Config'!$C:$C,0),0),"False,0")</f>
        <v>0</v>
      </c>
      <c r="AT697" cm="1">
        <f t="array" ref="AT697">IF(FALSE,"True," &amp; IF(_xlfn.XLOOKUP("App_IsAny",'Scoring_Config'!$A:$A,'Scoring_Config'!$D:$D,"Yes")="Yes",_xlfn.XLOOKUP("App_IsAny",'Scoring_Config'!$A:$A,'Scoring_Config'!$C:$C,0),0),"False,0")</f>
        <v>0</v>
      </c>
      <c r="AU697">
        <v>1</v>
      </c>
      <c r="AV697" cm="1">
        <f t="array" ref="AV697">IF(FALSE,"True," &amp; IF(_xlfn.XLOOKUP("App_RangeGt1000",'Scoring_Config'!$A:$A,'Scoring_Config'!$D:$D,"Yes")="Yes",_xlfn.XLOOKUP("App_RangeGt1000",'Scoring_Config'!$A:$A,'Scoring_Config'!$C:$C,0),0),"False,0")</f>
        <v>0</v>
      </c>
      <c r="AW697" cm="1">
        <f t="array" ref="AW697">IF(FALSE,"True," &amp; IF(_xlfn.XLOOKUP("Action_IsDenyOrDrop",'Scoring_Config'!$A:$A,'Scoring_Config'!$D:$D,"Yes")="Yes",_xlfn.XLOOKUP("Action_IsDenyOrDrop",'Scoring_Config'!$A:$A,'Scoring_Config'!$C:$C,0),0),"False,0")</f>
        <v>0</v>
      </c>
      <c r="AX697" cm="1">
        <f t="array" ref="AX697">IF(LEFT(AW697,4)="True",0,(IF(LEFT(Y697,4)="True",IF(_xlfn.XLOOKUP("Src_IsAny",'Scoring_Config'!$A:$A,'Scoring_Config'!$D:$D,"Yes")="Yes",_xlfn.XLOOKUP("Src_IsAny",'Scoring_Config'!$A:$A,'Scoring_Config'!$C:$C,10),0),0)+IF(LEFT(Z697,4)="True",IF(_xlfn.XLOOKUP("Src_CIDR_Le_16",'Scoring_Config'!$A:$A,'Scoring_Config'!$D:$D,"Yes")="Yes",_xlfn.XLOOKUP("Src_CIDR_Le_16",'Scoring_Config'!$A:$A,'Scoring_Config'!$C:$C,10),0),0)+IF(LEFT(AA697,4)="True",IF(_xlfn.XLOOKUP("Src_CIDR_17_22",'Scoring_Config'!$A:$A,'Scoring_Config'!$D:$D,"Yes")="Yes",_xlfn.XLOOKUP("Src_CIDR_17_22",'Scoring_Config'!$A:$A,'Scoring_Config'!$C:$C,5),0),0)+IF(LEFT(AB697,4)="True",IF(_xlfn.XLOOKUP("Dst_IsAny",'Scoring_Config'!$A:$A,'Scoring_Config'!$D:$D,"Yes")="Yes",_xlfn.XLOOKUP("Dst_IsAny",'Scoring_Config'!$A:$A,'Scoring_Config'!$C:$C,10),0),0)+IF(LEFT(AC697,4)="True",IF(_xlfn.XLOOKUP("Dst_CIDR_Le_16",'Scoring_Config'!$A:$A,'Scoring_Config'!$D:$D,"Yes")="Yes",_xlfn.XLOOKUP("Dst_CIDR_Le_16",'Scoring_Config'!$A:$A,'Scoring_Config'!$C:$C,10),0),0)+IF(LEFT(AD697,4)="True",IF(_xlfn.XLOOKUP("Dst_CIDR_17_22",'Scoring_Config'!$A:$A,'Scoring_Config'!$D:$D,"Yes")="Yes",_xlfn.XLOOKUP("Dst_CIDR_17_22",'Scoring_Config'!$A:$A,'Scoring_Config'!$C:$C,5),0),0)+IF(LEFT(AE697,4)="True",IF(_xlfn.XLOOKUP("SrcZone_IsAny",'Scoring_Config'!$A:$A,'Scoring_Config'!$D:$D,"Yes")="Yes",_xlfn.XLOOKUP("SrcZone_IsAny",'Scoring_Config'!$A:$A,'Scoring_Config'!$C:$C,10),0),0)+IF(LEFT(AF697,4)="True",IF(_xlfn.XLOOKUP("DstZone_IsAny",'Scoring_Config'!$A:$A,'Scoring_Config'!$D:$D,"Yes")="Yes",_xlfn.XLOOKUP("DstZone_IsAny",'Scoring_Config'!$A:$A,'Scoring_Config'!$C:$C,10),0),0)+IF(LEFT(AG697,4)="True",IF(_xlfn.XLOOKUP("Service_Any_OR_RangeGt1000",'Scoring_Config'!$A:$A,'Scoring_Config'!$D:$D,"Yes")="Yes",_xlfn.XLOOKUP("Service_Any_OR_RangeGt1000",'Scoring_Config'!$A:$A,'Scoring_Config'!$C:$C,10),0),0)+IF(LEFT(AH697,4)="True",IF(_xlfn.XLOOKUP("App_Any_OR_RangeGt1000",'Scoring_Config'!$A:$A,'Scoring_Config'!$D:$D,"Yes")="Yes",_xlfn.XLOOKUP("App_Any_OR_RangeGt1000",'Scoring_Config'!$A:$A,'Scoring_Config'!$C:$C,10),0),0)+IF(LEFT(AI697,4)="True",IF(_xlfn.XLOOKUP("Service_Insecure_Match",'Scoring_Config'!$A:$A,'Scoring_Config'!$D:$D,"Yes")="Yes",_xlfn.XLOOKUP("Service_Insecure_Match",'Scoring_Config'!$A:$A,'Scoring_Config'!$C:$C,5),0),0)+IF(LEFT(AJ697,4)="True",IF(_xlfn.XLOOKUP("Risky_Inbound",'Scoring_Config'!$A:$A,'Scoring_Config'!$D:$D,"Yes")="Yes",_xlfn.XLOOKUP("Risky_Inbound",'Scoring_Config'!$A:$A,'Scoring_Config'!$C:$C,50),0),0)+IF(LEFT(AK697,4)="True",IF(_xlfn.XLOOKUP("Risky_Outbound",'Scoring_Config'!$A:$A,'Scoring_Config'!$D:$D,"Yes")="Yes",_xlfn.XLOOKUP("Risky_Outbound",'Scoring_Config'!$A:$A,'Scoring_Config'!$C:$C,25),0),0)+IF(LEFT(AZ697,4)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697,FIND(",",AL697)+1,100)),0)+IF(LEFT(AM697,4)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697,FIND(",",AN697)+1,100)),0)+IF(_xlfn.XLOOKUP("Profile_Scoring",'Scoring_Config'!$A:$A,'Scoring_Config'!$D:$D,"Yes")="Yes",VALUE(MID(AO697,FIND(",",AO697)+1,100)),0)+IF(_xlfn.XLOOKUP("Options_Scoring",'Scoring_Config'!$A:$A,'Scoring_Config'!$D:$D,"Yes")="Yes",VALUE(MID(AP697,FIND(",",AP697)+1,100)),0)))</f>
        <v>0</v>
      </c>
      <c r="AZ697" cm="1">
        <f t="array" ref="AZ697">IF(FALSE,"True," &amp; IF(_xlfn.XLOOKUP("Migrate_Insecure",'Scoring_Config'!$A:$A,'Scoring_Config'!$D:$D,"Yes")="Yes",_xlfn.XLOOKUP("Migrate_Insecure",'Scoring_Config'!$A:$A,'Scoring_Config'!$C:$C,10),0),"False,0")</f>
        <v>0</v>
      </c>
    </row>
    <row r="698" spans="1:52">
      <c r="A698" t="s">
        <v>1979</v>
      </c>
      <c r="B698" t="s">
        <v>2671</v>
      </c>
      <c r="C698" t="s">
        <v>3542</v>
      </c>
      <c r="D698" t="s">
        <v>3545</v>
      </c>
      <c r="E698" t="s">
        <v>3563</v>
      </c>
      <c r="F698" t="s">
        <v>3846</v>
      </c>
      <c r="G698" t="s">
        <v>401</v>
      </c>
      <c r="H698" t="s">
        <v>174</v>
      </c>
      <c r="I698" t="s">
        <v>4098</v>
      </c>
      <c r="J698" t="s">
        <v>880</v>
      </c>
      <c r="K698" t="s">
        <v>1667</v>
      </c>
      <c r="L698" t="s">
        <v>1327</v>
      </c>
      <c r="M698" t="s">
        <v>1974</v>
      </c>
      <c r="N698" t="s">
        <v>4315</v>
      </c>
      <c r="O698" t="s">
        <v>4319</v>
      </c>
      <c r="P698" t="s">
        <v>4321</v>
      </c>
      <c r="Q698" t="s">
        <v>4825</v>
      </c>
      <c r="R698" t="s">
        <v>5439</v>
      </c>
      <c r="S698" t="s">
        <v>4324</v>
      </c>
      <c r="T698" t="s">
        <v>5726</v>
      </c>
      <c r="U698" t="s">
        <v>6303</v>
      </c>
      <c r="Y698" cm="1">
        <f t="array" ref="Y698">IF(FALSE,"True," &amp; IF(_xlfn.XLOOKUP("Src_IsAny",'Scoring_Config'!$A:$A,'Scoring_Config'!$D:$D,"Yes")="Yes",_xlfn.XLOOKUP("Src_IsAny",'Scoring_Config'!$A:$A,'Scoring_Config'!$C:$C,10),0),"False,0")</f>
        <v>0</v>
      </c>
      <c r="Z698" cm="1">
        <f t="array" ref="Z698">IF(FALSE,"True," &amp; IF(_xlfn.XLOOKUP("Src_CIDR_Le_16",'Scoring_Config'!$A:$A,'Scoring_Config'!$D:$D,"Yes")="Yes",_xlfn.XLOOKUP("Src_CIDR_Le_16",'Scoring_Config'!$A:$A,'Scoring_Config'!$C:$C,10),0),"False,0")</f>
        <v>0</v>
      </c>
      <c r="AA698" cm="1">
        <f t="array" ref="AA698">IF(FALSE,"True," &amp; IF(_xlfn.XLOOKUP("Src_CIDR_17_22",'Scoring_Config'!$A:$A,'Scoring_Config'!$D:$D,"Yes")="Yes",_xlfn.XLOOKUP("Src_CIDR_17_22",'Scoring_Config'!$A:$A,'Scoring_Config'!$C:$C,5),0),"False,0")</f>
        <v>0</v>
      </c>
      <c r="AB698" cm="1">
        <f t="array" ref="AB698">IF(FALSE,"True," &amp; IF(_xlfn.XLOOKUP("Dst_IsAny",'Scoring_Config'!$A:$A,'Scoring_Config'!$D:$D,"Yes")="Yes",_xlfn.XLOOKUP("Dst_IsAny",'Scoring_Config'!$A:$A,'Scoring_Config'!$C:$C,10),0),"False,0")</f>
        <v>0</v>
      </c>
      <c r="AC698" cm="1">
        <f t="array" ref="AC698">IF(FALSE,"True," &amp; IF(_xlfn.XLOOKUP("Dst_CIDR_Le_16",'Scoring_Config'!$A:$A,'Scoring_Config'!$D:$D,"Yes")="Yes",_xlfn.XLOOKUP("Dst_CIDR_Le_16",'Scoring_Config'!$A:$A,'Scoring_Config'!$C:$C,10),0),"False,0")</f>
        <v>0</v>
      </c>
      <c r="AD698" cm="1">
        <f t="array" ref="AD698">IF(FALSE,"True," &amp; IF(_xlfn.XLOOKUP("Dst_CIDR_17_22",'Scoring_Config'!$A:$A,'Scoring_Config'!$D:$D,"Yes")="Yes",_xlfn.XLOOKUP("Dst_CIDR_17_22",'Scoring_Config'!$A:$A,'Scoring_Config'!$C:$C,5),0),"False,0")</f>
        <v>0</v>
      </c>
      <c r="AE698" cm="1">
        <f t="array" ref="AE698">IF(FALSE,"True," &amp; IF(_xlfn.XLOOKUP("SrcZone_IsAny",'Scoring_Config'!$A:$A,'Scoring_Config'!$D:$D,"Yes")="Yes",_xlfn.XLOOKUP("SrcZone_IsAny",'Scoring_Config'!$A:$A,'Scoring_Config'!$C:$C,10),0),"False,0")</f>
        <v>0</v>
      </c>
      <c r="AF698" cm="1">
        <f t="array" ref="AF698">IF(FALSE,"True," &amp; IF(_xlfn.XLOOKUP("DstZone_IsAny",'Scoring_Config'!$A:$A,'Scoring_Config'!$D:$D,"Yes")="Yes",_xlfn.XLOOKUP("DstZone_IsAny",'Scoring_Config'!$A:$A,'Scoring_Config'!$C:$C,10),0),"False,0")</f>
        <v>0</v>
      </c>
      <c r="AG698" cm="1">
        <f t="array" ref="AG69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98" cm="1">
        <f t="array" ref="AH698">IF(FALSE,"True," &amp; IF(_xlfn.XLOOKUP("App_Any_OR_RangeGt1000",'Scoring_Config'!$A:$A,'Scoring_Config'!$D:$D,"Yes")="Yes",_xlfn.XLOOKUP("App_Any_OR_RangeGt1000",'Scoring_Config'!$A:$A,'Scoring_Config'!$C:$C,10),0),"False,0")</f>
        <v>0</v>
      </c>
      <c r="AI698" cm="1">
        <f t="array" ref="AI698">IF(FALSE,"True," &amp; IF(_xlfn.XLOOKUP("Service_Insecure_Match",'Scoring_Config'!$A:$A,'Scoring_Config'!$D:$D,"Yes")="Yes",_xlfn.XLOOKUP("Service_Insecure_Match",'Scoring_Config'!$A:$A,'Scoring_Config'!$C:$C,5),0),"False,0")</f>
        <v>0</v>
      </c>
      <c r="AJ698" cm="1">
        <f t="array" ref="AJ698">IF(FALSE,"True," &amp; IF(_xlfn.XLOOKUP("Risky_Inbound",'Scoring_Config'!$A:$A,'Scoring_Config'!$D:$D,"Yes")="Yes",_xlfn.XLOOKUP("Risky_Inbound",'Scoring_Config'!$A:$A,'Scoring_Config'!$C:$C,50),0),"False,0")</f>
        <v>0</v>
      </c>
      <c r="AK698" cm="1">
        <f t="array" ref="AK698">IF(FALSE,"True," &amp; IF(_xlfn.XLOOKUP("Risky_Outbound",'Scoring_Config'!$A:$A,'Scoring_Config'!$D:$D,"Yes")="Yes",_xlfn.XLOOKUP("Risky_Outbound",'Scoring_Config'!$A:$A,'Scoring_Config'!$C:$C,25),0),"False,0")</f>
        <v>0</v>
      </c>
      <c r="AL698" t="s">
        <v>6700</v>
      </c>
      <c r="AM698" cm="1">
        <f t="array" ref="AM69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98" t="s">
        <v>6697</v>
      </c>
      <c r="AO698" t="s">
        <v>6697</v>
      </c>
      <c r="AP698" t="s">
        <v>6697</v>
      </c>
      <c r="AQ698" cm="1">
        <f t="array" ref="AQ698">IF(FALSE,"True," &amp; IF(_xlfn.XLOOKUP("Service_IsAny",'Scoring_Config'!$A:$A,'Scoring_Config'!$D:$D,"Yes")="Yes",_xlfn.XLOOKUP("Service_IsAny",'Scoring_Config'!$A:$A,'Scoring_Config'!$C:$C,0),0),"False,0")</f>
        <v>0</v>
      </c>
      <c r="AR698">
        <v>0</v>
      </c>
      <c r="AS698" cm="1">
        <f t="array" ref="AS698">IF(FALSE,"True," &amp; IF(_xlfn.XLOOKUP("Service_RangeGt1000",'Scoring_Config'!$A:$A,'Scoring_Config'!$D:$D,"Yes")="Yes",_xlfn.XLOOKUP("Service_RangeGt1000",'Scoring_Config'!$A:$A,'Scoring_Config'!$C:$C,0),0),"False,0")</f>
        <v>0</v>
      </c>
      <c r="AT698" cm="1">
        <f t="array" ref="AT698">IF(FALSE,"True," &amp; IF(_xlfn.XLOOKUP("App_IsAny",'Scoring_Config'!$A:$A,'Scoring_Config'!$D:$D,"Yes")="Yes",_xlfn.XLOOKUP("App_IsAny",'Scoring_Config'!$A:$A,'Scoring_Config'!$C:$C,0),0),"False,0")</f>
        <v>0</v>
      </c>
      <c r="AU698">
        <v>1</v>
      </c>
      <c r="AV698" cm="1">
        <f t="array" ref="AV698">IF(FALSE,"True," &amp; IF(_xlfn.XLOOKUP("App_RangeGt1000",'Scoring_Config'!$A:$A,'Scoring_Config'!$D:$D,"Yes")="Yes",_xlfn.XLOOKUP("App_RangeGt1000",'Scoring_Config'!$A:$A,'Scoring_Config'!$C:$C,0),0),"False,0")</f>
        <v>0</v>
      </c>
      <c r="AW698" cm="1">
        <f t="array" ref="AW698">IF(FALSE,"True," &amp; IF(_xlfn.XLOOKUP("Action_IsDenyOrDrop",'Scoring_Config'!$A:$A,'Scoring_Config'!$D:$D,"Yes")="Yes",_xlfn.XLOOKUP("Action_IsDenyOrDrop",'Scoring_Config'!$A:$A,'Scoring_Config'!$C:$C,0),0),"False,0")</f>
        <v>0</v>
      </c>
      <c r="AX698" cm="1">
        <f t="array" ref="AX698">IF(LEFT(AW698,4)="True",0,(IF(LEFT(Y698,4)="True",IF(_xlfn.XLOOKUP("Src_IsAny",'Scoring_Config'!$A:$A,'Scoring_Config'!$D:$D,"Yes")="Yes",_xlfn.XLOOKUP("Src_IsAny",'Scoring_Config'!$A:$A,'Scoring_Config'!$C:$C,10),0),0)+IF(LEFT(Z698,4)="True",IF(_xlfn.XLOOKUP("Src_CIDR_Le_16",'Scoring_Config'!$A:$A,'Scoring_Config'!$D:$D,"Yes")="Yes",_xlfn.XLOOKUP("Src_CIDR_Le_16",'Scoring_Config'!$A:$A,'Scoring_Config'!$C:$C,10),0),0)+IF(LEFT(AA698,4)="True",IF(_xlfn.XLOOKUP("Src_CIDR_17_22",'Scoring_Config'!$A:$A,'Scoring_Config'!$D:$D,"Yes")="Yes",_xlfn.XLOOKUP("Src_CIDR_17_22",'Scoring_Config'!$A:$A,'Scoring_Config'!$C:$C,5),0),0)+IF(LEFT(AB698,4)="True",IF(_xlfn.XLOOKUP("Dst_IsAny",'Scoring_Config'!$A:$A,'Scoring_Config'!$D:$D,"Yes")="Yes",_xlfn.XLOOKUP("Dst_IsAny",'Scoring_Config'!$A:$A,'Scoring_Config'!$C:$C,10),0),0)+IF(LEFT(AC698,4)="True",IF(_xlfn.XLOOKUP("Dst_CIDR_Le_16",'Scoring_Config'!$A:$A,'Scoring_Config'!$D:$D,"Yes")="Yes",_xlfn.XLOOKUP("Dst_CIDR_Le_16",'Scoring_Config'!$A:$A,'Scoring_Config'!$C:$C,10),0),0)+IF(LEFT(AD698,4)="True",IF(_xlfn.XLOOKUP("Dst_CIDR_17_22",'Scoring_Config'!$A:$A,'Scoring_Config'!$D:$D,"Yes")="Yes",_xlfn.XLOOKUP("Dst_CIDR_17_22",'Scoring_Config'!$A:$A,'Scoring_Config'!$C:$C,5),0),0)+IF(LEFT(AE698,4)="True",IF(_xlfn.XLOOKUP("SrcZone_IsAny",'Scoring_Config'!$A:$A,'Scoring_Config'!$D:$D,"Yes")="Yes",_xlfn.XLOOKUP("SrcZone_IsAny",'Scoring_Config'!$A:$A,'Scoring_Config'!$C:$C,10),0),0)+IF(LEFT(AF698,4)="True",IF(_xlfn.XLOOKUP("DstZone_IsAny",'Scoring_Config'!$A:$A,'Scoring_Config'!$D:$D,"Yes")="Yes",_xlfn.XLOOKUP("DstZone_IsAny",'Scoring_Config'!$A:$A,'Scoring_Config'!$C:$C,10),0),0)+IF(LEFT(AG698,4)="True",IF(_xlfn.XLOOKUP("Service_Any_OR_RangeGt1000",'Scoring_Config'!$A:$A,'Scoring_Config'!$D:$D,"Yes")="Yes",_xlfn.XLOOKUP("Service_Any_OR_RangeGt1000",'Scoring_Config'!$A:$A,'Scoring_Config'!$C:$C,10),0),0)+IF(LEFT(AH698,4)="True",IF(_xlfn.XLOOKUP("App_Any_OR_RangeGt1000",'Scoring_Config'!$A:$A,'Scoring_Config'!$D:$D,"Yes")="Yes",_xlfn.XLOOKUP("App_Any_OR_RangeGt1000",'Scoring_Config'!$A:$A,'Scoring_Config'!$C:$C,10),0),0)+IF(LEFT(AI698,4)="True",IF(_xlfn.XLOOKUP("Service_Insecure_Match",'Scoring_Config'!$A:$A,'Scoring_Config'!$D:$D,"Yes")="Yes",_xlfn.XLOOKUP("Service_Insecure_Match",'Scoring_Config'!$A:$A,'Scoring_Config'!$C:$C,5),0),0)+IF(LEFT(AJ698,4)="True",IF(_xlfn.XLOOKUP("Risky_Inbound",'Scoring_Config'!$A:$A,'Scoring_Config'!$D:$D,"Yes")="Yes",_xlfn.XLOOKUP("Risky_Inbound",'Scoring_Config'!$A:$A,'Scoring_Config'!$C:$C,50),0),0)+IF(LEFT(AK698,4)="True",IF(_xlfn.XLOOKUP("Risky_Outbound",'Scoring_Config'!$A:$A,'Scoring_Config'!$D:$D,"Yes")="Yes",_xlfn.XLOOKUP("Risky_Outbound",'Scoring_Config'!$A:$A,'Scoring_Config'!$C:$C,25),0),0)+IF(LEFT(AZ698,4)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698,FIND(",",AL698)+1,100)),0)+IF(LEFT(AM698,4)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698,FIND(",",AN698)+1,100)),0)+IF(_xlfn.XLOOKUP("Profile_Scoring",'Scoring_Config'!$A:$A,'Scoring_Config'!$D:$D,"Yes")="Yes",VALUE(MID(AO698,FIND(",",AO698)+1,100)),0)+IF(_xlfn.XLOOKUP("Options_Scoring",'Scoring_Config'!$A:$A,'Scoring_Config'!$D:$D,"Yes")="Yes",VALUE(MID(AP698,FIND(",",AP698)+1,100)),0)))</f>
        <v>0</v>
      </c>
      <c r="AZ698" cm="1">
        <f t="array" ref="AZ698">IF(FALSE,"True," &amp; IF(_xlfn.XLOOKUP("Migrate_Insecure",'Scoring_Config'!$A:$A,'Scoring_Config'!$D:$D,"Yes")="Yes",_xlfn.XLOOKUP("Migrate_Insecure",'Scoring_Config'!$A:$A,'Scoring_Config'!$C:$C,10),0),"False,0")</f>
        <v>0</v>
      </c>
    </row>
    <row r="699" spans="1:52">
      <c r="A699" t="s">
        <v>1979</v>
      </c>
      <c r="B699" t="s">
        <v>2672</v>
      </c>
      <c r="C699" t="s">
        <v>3542</v>
      </c>
      <c r="D699" t="s">
        <v>3545</v>
      </c>
      <c r="E699" t="s">
        <v>3563</v>
      </c>
      <c r="F699" t="s">
        <v>3848</v>
      </c>
      <c r="G699" t="s">
        <v>401</v>
      </c>
      <c r="H699" t="s">
        <v>174</v>
      </c>
      <c r="I699" t="s">
        <v>3851</v>
      </c>
      <c r="J699" t="s">
        <v>367</v>
      </c>
      <c r="K699" t="s">
        <v>1662</v>
      </c>
      <c r="L699" t="s">
        <v>1327</v>
      </c>
      <c r="M699" t="s">
        <v>1974</v>
      </c>
      <c r="N699" t="s">
        <v>4315</v>
      </c>
      <c r="O699" t="s">
        <v>4319</v>
      </c>
      <c r="P699" t="s">
        <v>4321</v>
      </c>
      <c r="Q699" t="s">
        <v>4827</v>
      </c>
      <c r="R699" t="s">
        <v>5439</v>
      </c>
      <c r="S699" t="s">
        <v>4324</v>
      </c>
      <c r="T699" t="s">
        <v>5768</v>
      </c>
      <c r="U699" t="s">
        <v>6304</v>
      </c>
      <c r="Y699" cm="1">
        <f t="array" ref="Y699">IF(FALSE,"True," &amp; IF(_xlfn.XLOOKUP("Src_IsAny",'Scoring_Config'!$A:$A,'Scoring_Config'!$D:$D,"Yes")="Yes",_xlfn.XLOOKUP("Src_IsAny",'Scoring_Config'!$A:$A,'Scoring_Config'!$C:$C,10),0),"False,0")</f>
        <v>0</v>
      </c>
      <c r="Z699" cm="1">
        <f t="array" ref="Z699">IF(FALSE,"True," &amp; IF(_xlfn.XLOOKUP("Src_CIDR_Le_16",'Scoring_Config'!$A:$A,'Scoring_Config'!$D:$D,"Yes")="Yes",_xlfn.XLOOKUP("Src_CIDR_Le_16",'Scoring_Config'!$A:$A,'Scoring_Config'!$C:$C,10),0),"False,0")</f>
        <v>0</v>
      </c>
      <c r="AA699" cm="1">
        <f t="array" ref="AA699">IF(FALSE,"True," &amp; IF(_xlfn.XLOOKUP("Src_CIDR_17_22",'Scoring_Config'!$A:$A,'Scoring_Config'!$D:$D,"Yes")="Yes",_xlfn.XLOOKUP("Src_CIDR_17_22",'Scoring_Config'!$A:$A,'Scoring_Config'!$C:$C,5),0),"False,0")</f>
        <v>0</v>
      </c>
      <c r="AB699" cm="1">
        <f t="array" ref="AB699">IF(FALSE,"True," &amp; IF(_xlfn.XLOOKUP("Dst_IsAny",'Scoring_Config'!$A:$A,'Scoring_Config'!$D:$D,"Yes")="Yes",_xlfn.XLOOKUP("Dst_IsAny",'Scoring_Config'!$A:$A,'Scoring_Config'!$C:$C,10),0),"False,0")</f>
        <v>0</v>
      </c>
      <c r="AC699" cm="1">
        <f t="array" ref="AC699">IF(FALSE,"True," &amp; IF(_xlfn.XLOOKUP("Dst_CIDR_Le_16",'Scoring_Config'!$A:$A,'Scoring_Config'!$D:$D,"Yes")="Yes",_xlfn.XLOOKUP("Dst_CIDR_Le_16",'Scoring_Config'!$A:$A,'Scoring_Config'!$C:$C,10),0),"False,0")</f>
        <v>0</v>
      </c>
      <c r="AD699" cm="1">
        <f t="array" ref="AD699">IF(FALSE,"True," &amp; IF(_xlfn.XLOOKUP("Dst_CIDR_17_22",'Scoring_Config'!$A:$A,'Scoring_Config'!$D:$D,"Yes")="Yes",_xlfn.XLOOKUP("Dst_CIDR_17_22",'Scoring_Config'!$A:$A,'Scoring_Config'!$C:$C,5),0),"False,0")</f>
        <v>0</v>
      </c>
      <c r="AE699" cm="1">
        <f t="array" ref="AE699">IF(FALSE,"True," &amp; IF(_xlfn.XLOOKUP("SrcZone_IsAny",'Scoring_Config'!$A:$A,'Scoring_Config'!$D:$D,"Yes")="Yes",_xlfn.XLOOKUP("SrcZone_IsAny",'Scoring_Config'!$A:$A,'Scoring_Config'!$C:$C,10),0),"False,0")</f>
        <v>0</v>
      </c>
      <c r="AF699" cm="1">
        <f t="array" ref="AF699">IF(FALSE,"True," &amp; IF(_xlfn.XLOOKUP("DstZone_IsAny",'Scoring_Config'!$A:$A,'Scoring_Config'!$D:$D,"Yes")="Yes",_xlfn.XLOOKUP("DstZone_IsAny",'Scoring_Config'!$A:$A,'Scoring_Config'!$C:$C,10),0),"False,0")</f>
        <v>0</v>
      </c>
      <c r="AG699" cm="1">
        <f t="array" ref="AG69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699" cm="1">
        <f t="array" ref="AH699">IF(FALSE,"True," &amp; IF(_xlfn.XLOOKUP("App_Any_OR_RangeGt1000",'Scoring_Config'!$A:$A,'Scoring_Config'!$D:$D,"Yes")="Yes",_xlfn.XLOOKUP("App_Any_OR_RangeGt1000",'Scoring_Config'!$A:$A,'Scoring_Config'!$C:$C,10),0),"False,0")</f>
        <v>0</v>
      </c>
      <c r="AI699" cm="1">
        <f t="array" ref="AI699">IF(FALSE,"True," &amp; IF(_xlfn.XLOOKUP("Service_Insecure_Match",'Scoring_Config'!$A:$A,'Scoring_Config'!$D:$D,"Yes")="Yes",_xlfn.XLOOKUP("Service_Insecure_Match",'Scoring_Config'!$A:$A,'Scoring_Config'!$C:$C,5),0),"False,0")</f>
        <v>0</v>
      </c>
      <c r="AJ699" cm="1">
        <f t="array" ref="AJ699">IF(FALSE,"True," &amp; IF(_xlfn.XLOOKUP("Risky_Inbound",'Scoring_Config'!$A:$A,'Scoring_Config'!$D:$D,"Yes")="Yes",_xlfn.XLOOKUP("Risky_Inbound",'Scoring_Config'!$A:$A,'Scoring_Config'!$C:$C,50),0),"False,0")</f>
        <v>0</v>
      </c>
      <c r="AK699" cm="1">
        <f t="array" ref="AK699">IF(FALSE,"True," &amp; IF(_xlfn.XLOOKUP("Risky_Outbound",'Scoring_Config'!$A:$A,'Scoring_Config'!$D:$D,"Yes")="Yes",_xlfn.XLOOKUP("Risky_Outbound",'Scoring_Config'!$A:$A,'Scoring_Config'!$C:$C,25),0),"False,0")</f>
        <v>0</v>
      </c>
      <c r="AL699" t="s">
        <v>6700</v>
      </c>
      <c r="AM699" cm="1">
        <f t="array" ref="AM69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699" t="s">
        <v>6697</v>
      </c>
      <c r="AO699" t="s">
        <v>6697</v>
      </c>
      <c r="AP699" t="s">
        <v>6697</v>
      </c>
      <c r="AQ699" cm="1">
        <f t="array" ref="AQ699">IF(FALSE,"True," &amp; IF(_xlfn.XLOOKUP("Service_IsAny",'Scoring_Config'!$A:$A,'Scoring_Config'!$D:$D,"Yes")="Yes",_xlfn.XLOOKUP("Service_IsAny",'Scoring_Config'!$A:$A,'Scoring_Config'!$C:$C,0),0),"False,0")</f>
        <v>0</v>
      </c>
      <c r="AR699">
        <v>0</v>
      </c>
      <c r="AS699" cm="1">
        <f t="array" ref="AS699">IF(FALSE,"True," &amp; IF(_xlfn.XLOOKUP("Service_RangeGt1000",'Scoring_Config'!$A:$A,'Scoring_Config'!$D:$D,"Yes")="Yes",_xlfn.XLOOKUP("Service_RangeGt1000",'Scoring_Config'!$A:$A,'Scoring_Config'!$C:$C,0),0),"False,0")</f>
        <v>0</v>
      </c>
      <c r="AT699" cm="1">
        <f t="array" ref="AT699">IF(FALSE,"True," &amp; IF(_xlfn.XLOOKUP("App_IsAny",'Scoring_Config'!$A:$A,'Scoring_Config'!$D:$D,"Yes")="Yes",_xlfn.XLOOKUP("App_IsAny",'Scoring_Config'!$A:$A,'Scoring_Config'!$C:$C,0),0),"False,0")</f>
        <v>0</v>
      </c>
      <c r="AU699">
        <v>2</v>
      </c>
      <c r="AV699" cm="1">
        <f t="array" ref="AV699">IF(FALSE,"True," &amp; IF(_xlfn.XLOOKUP("App_RangeGt1000",'Scoring_Config'!$A:$A,'Scoring_Config'!$D:$D,"Yes")="Yes",_xlfn.XLOOKUP("App_RangeGt1000",'Scoring_Config'!$A:$A,'Scoring_Config'!$C:$C,0),0),"False,0")</f>
        <v>0</v>
      </c>
      <c r="AW699" cm="1">
        <f t="array" ref="AW699">IF(FALSE,"True," &amp; IF(_xlfn.XLOOKUP("Action_IsDenyOrDrop",'Scoring_Config'!$A:$A,'Scoring_Config'!$D:$D,"Yes")="Yes",_xlfn.XLOOKUP("Action_IsDenyOrDrop",'Scoring_Config'!$A:$A,'Scoring_Config'!$C:$C,0),0),"False,0")</f>
        <v>0</v>
      </c>
      <c r="AX699" cm="1">
        <f t="array" ref="AX699">IF(LEFT(AW699,4)="True",0,(IF(LEFT(Y699,4)="True",IF(_xlfn.XLOOKUP("Src_IsAny",'Scoring_Config'!$A:$A,'Scoring_Config'!$D:$D,"Yes")="Yes",_xlfn.XLOOKUP("Src_IsAny",'Scoring_Config'!$A:$A,'Scoring_Config'!$C:$C,10),0),0)+IF(LEFT(Z699,4)="True",IF(_xlfn.XLOOKUP("Src_CIDR_Le_16",'Scoring_Config'!$A:$A,'Scoring_Config'!$D:$D,"Yes")="Yes",_xlfn.XLOOKUP("Src_CIDR_Le_16",'Scoring_Config'!$A:$A,'Scoring_Config'!$C:$C,10),0),0)+IF(LEFT(AA699,4)="True",IF(_xlfn.XLOOKUP("Src_CIDR_17_22",'Scoring_Config'!$A:$A,'Scoring_Config'!$D:$D,"Yes")="Yes",_xlfn.XLOOKUP("Src_CIDR_17_22",'Scoring_Config'!$A:$A,'Scoring_Config'!$C:$C,5),0),0)+IF(LEFT(AB699,4)="True",IF(_xlfn.XLOOKUP("Dst_IsAny",'Scoring_Config'!$A:$A,'Scoring_Config'!$D:$D,"Yes")="Yes",_xlfn.XLOOKUP("Dst_IsAny",'Scoring_Config'!$A:$A,'Scoring_Config'!$C:$C,10),0),0)+IF(LEFT(AC699,4)="True",IF(_xlfn.XLOOKUP("Dst_CIDR_Le_16",'Scoring_Config'!$A:$A,'Scoring_Config'!$D:$D,"Yes")="Yes",_xlfn.XLOOKUP("Dst_CIDR_Le_16",'Scoring_Config'!$A:$A,'Scoring_Config'!$C:$C,10),0),0)+IF(LEFT(AD699,4)="True",IF(_xlfn.XLOOKUP("Dst_CIDR_17_22",'Scoring_Config'!$A:$A,'Scoring_Config'!$D:$D,"Yes")="Yes",_xlfn.XLOOKUP("Dst_CIDR_17_22",'Scoring_Config'!$A:$A,'Scoring_Config'!$C:$C,5),0),0)+IF(LEFT(AE699,4)="True",IF(_xlfn.XLOOKUP("SrcZone_IsAny",'Scoring_Config'!$A:$A,'Scoring_Config'!$D:$D,"Yes")="Yes",_xlfn.XLOOKUP("SrcZone_IsAny",'Scoring_Config'!$A:$A,'Scoring_Config'!$C:$C,10),0),0)+IF(LEFT(AF699,4)="True",IF(_xlfn.XLOOKUP("DstZone_IsAny",'Scoring_Config'!$A:$A,'Scoring_Config'!$D:$D,"Yes")="Yes",_xlfn.XLOOKUP("DstZone_IsAny",'Scoring_Config'!$A:$A,'Scoring_Config'!$C:$C,10),0),0)+IF(LEFT(AG699,4)="True",IF(_xlfn.XLOOKUP("Service_Any_OR_RangeGt1000",'Scoring_Config'!$A:$A,'Scoring_Config'!$D:$D,"Yes")="Yes",_xlfn.XLOOKUP("Service_Any_OR_RangeGt1000",'Scoring_Config'!$A:$A,'Scoring_Config'!$C:$C,10),0),0)+IF(LEFT(AH699,4)="True",IF(_xlfn.XLOOKUP("App_Any_OR_RangeGt1000",'Scoring_Config'!$A:$A,'Scoring_Config'!$D:$D,"Yes")="Yes",_xlfn.XLOOKUP("App_Any_OR_RangeGt1000",'Scoring_Config'!$A:$A,'Scoring_Config'!$C:$C,10),0),0)+IF(LEFT(AI699,4)="True",IF(_xlfn.XLOOKUP("Service_Insecure_Match",'Scoring_Config'!$A:$A,'Scoring_Config'!$D:$D,"Yes")="Yes",_xlfn.XLOOKUP("Service_Insecure_Match",'Scoring_Config'!$A:$A,'Scoring_Config'!$C:$C,5),0),0)+IF(LEFT(AJ699,4)="True",IF(_xlfn.XLOOKUP("Risky_Inbound",'Scoring_Config'!$A:$A,'Scoring_Config'!$D:$D,"Yes")="Yes",_xlfn.XLOOKUP("Risky_Inbound",'Scoring_Config'!$A:$A,'Scoring_Config'!$C:$C,50),0),0)+IF(LEFT(AK699,4)="True",IF(_xlfn.XLOOKUP("Risky_Outbound",'Scoring_Config'!$A:$A,'Scoring_Config'!$D:$D,"Yes")="Yes",_xlfn.XLOOKUP("Risky_Outbound",'Scoring_Config'!$A:$A,'Scoring_Config'!$C:$C,25),0),0)+IF(LEFT(AZ699,4)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699,FIND(",",AL699)+1,100)),0)+IF(LEFT(AM699,4)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699,FIND(",",AN699)+1,100)),0)+IF(_xlfn.XLOOKUP("Profile_Scoring",'Scoring_Config'!$A:$A,'Scoring_Config'!$D:$D,"Yes")="Yes",VALUE(MID(AO699,FIND(",",AO699)+1,100)),0)+IF(_xlfn.XLOOKUP("Options_Scoring",'Scoring_Config'!$A:$A,'Scoring_Config'!$D:$D,"Yes")="Yes",VALUE(MID(AP699,FIND(",",AP699)+1,100)),0)))</f>
        <v>0</v>
      </c>
      <c r="AZ699" cm="1">
        <f t="array" ref="AZ699">IF(FALSE,"True," &amp; IF(_xlfn.XLOOKUP("Migrate_Insecure",'Scoring_Config'!$A:$A,'Scoring_Config'!$D:$D,"Yes")="Yes",_xlfn.XLOOKUP("Migrate_Insecure",'Scoring_Config'!$A:$A,'Scoring_Config'!$C:$C,10),0),"False,0")</f>
        <v>0</v>
      </c>
    </row>
    <row r="700" spans="1:52">
      <c r="A700" t="s">
        <v>1979</v>
      </c>
      <c r="B700" t="s">
        <v>2673</v>
      </c>
      <c r="C700" t="s">
        <v>3542</v>
      </c>
      <c r="D700" t="s">
        <v>3545</v>
      </c>
      <c r="E700" t="s">
        <v>3563</v>
      </c>
      <c r="F700" t="s">
        <v>3851</v>
      </c>
      <c r="G700" t="s">
        <v>367</v>
      </c>
      <c r="H700" t="s">
        <v>174</v>
      </c>
      <c r="I700" t="s">
        <v>3851</v>
      </c>
      <c r="J700" t="s">
        <v>245</v>
      </c>
      <c r="K700" t="s">
        <v>1771</v>
      </c>
      <c r="L700" t="s">
        <v>174</v>
      </c>
      <c r="M700" t="s">
        <v>1974</v>
      </c>
      <c r="N700" t="s">
        <v>4315</v>
      </c>
      <c r="O700" t="s">
        <v>4319</v>
      </c>
      <c r="P700" t="s">
        <v>4321</v>
      </c>
      <c r="Q700" t="s">
        <v>4763</v>
      </c>
      <c r="R700" t="s">
        <v>5440</v>
      </c>
      <c r="S700" t="s">
        <v>5440</v>
      </c>
      <c r="T700" t="s">
        <v>5769</v>
      </c>
      <c r="U700" t="s">
        <v>5697</v>
      </c>
      <c r="Y700" cm="1">
        <f t="array" ref="Y700">IF(FALSE,"True," &amp; IF(_xlfn.XLOOKUP("Src_IsAny",'Scoring_Config'!$A:$A,'Scoring_Config'!$D:$D,"Yes")="Yes",_xlfn.XLOOKUP("Src_IsAny",'Scoring_Config'!$A:$A,'Scoring_Config'!$C:$C,10),0),"False,0")</f>
        <v>0</v>
      </c>
      <c r="Z700" cm="1">
        <f t="array" ref="Z700">IF(FALSE,"True," &amp; IF(_xlfn.XLOOKUP("Src_CIDR_Le_16",'Scoring_Config'!$A:$A,'Scoring_Config'!$D:$D,"Yes")="Yes",_xlfn.XLOOKUP("Src_CIDR_Le_16",'Scoring_Config'!$A:$A,'Scoring_Config'!$C:$C,10),0),"False,0")</f>
        <v>0</v>
      </c>
      <c r="AA700" cm="1">
        <f t="array" ref="AA700">IF(FALSE,"True," &amp; IF(_xlfn.XLOOKUP("Src_CIDR_17_22",'Scoring_Config'!$A:$A,'Scoring_Config'!$D:$D,"Yes")="Yes",_xlfn.XLOOKUP("Src_CIDR_17_22",'Scoring_Config'!$A:$A,'Scoring_Config'!$C:$C,5),0),"False,0")</f>
        <v>0</v>
      </c>
      <c r="AB700" cm="1">
        <f t="array" ref="AB700">IF(FALSE,"True," &amp; IF(_xlfn.XLOOKUP("Dst_IsAny",'Scoring_Config'!$A:$A,'Scoring_Config'!$D:$D,"Yes")="Yes",_xlfn.XLOOKUP("Dst_IsAny",'Scoring_Config'!$A:$A,'Scoring_Config'!$C:$C,10),0),"False,0")</f>
        <v>0</v>
      </c>
      <c r="AC700" cm="1">
        <f t="array" ref="AC700">IF(FALSE,"True," &amp; IF(_xlfn.XLOOKUP("Dst_CIDR_Le_16",'Scoring_Config'!$A:$A,'Scoring_Config'!$D:$D,"Yes")="Yes",_xlfn.XLOOKUP("Dst_CIDR_Le_16",'Scoring_Config'!$A:$A,'Scoring_Config'!$C:$C,10),0),"False,0")</f>
        <v>0</v>
      </c>
      <c r="AD700" cm="1">
        <f t="array" ref="AD700">IF(FALSE,"True," &amp; IF(_xlfn.XLOOKUP("Dst_CIDR_17_22",'Scoring_Config'!$A:$A,'Scoring_Config'!$D:$D,"Yes")="Yes",_xlfn.XLOOKUP("Dst_CIDR_17_22",'Scoring_Config'!$A:$A,'Scoring_Config'!$C:$C,5),0),"False,0")</f>
        <v>0</v>
      </c>
      <c r="AE700" cm="1">
        <f t="array" ref="AE700">IF(FALSE,"True," &amp; IF(_xlfn.XLOOKUP("SrcZone_IsAny",'Scoring_Config'!$A:$A,'Scoring_Config'!$D:$D,"Yes")="Yes",_xlfn.XLOOKUP("SrcZone_IsAny",'Scoring_Config'!$A:$A,'Scoring_Config'!$C:$C,10),0),"False,0")</f>
        <v>0</v>
      </c>
      <c r="AF700" cm="1">
        <f t="array" ref="AF700">IF(FALSE,"True," &amp; IF(_xlfn.XLOOKUP("DstZone_IsAny",'Scoring_Config'!$A:$A,'Scoring_Config'!$D:$D,"Yes")="Yes",_xlfn.XLOOKUP("DstZone_IsAny",'Scoring_Config'!$A:$A,'Scoring_Config'!$C:$C,10),0),"False,0")</f>
        <v>0</v>
      </c>
      <c r="AG700" cm="1">
        <f t="array" ref="AG700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700" cm="1">
        <f t="array" ref="AH700">IF(FALSE,"True," &amp; IF(_xlfn.XLOOKUP("App_Any_OR_RangeGt1000",'Scoring_Config'!$A:$A,'Scoring_Config'!$D:$D,"Yes")="Yes",_xlfn.XLOOKUP("App_Any_OR_RangeGt1000",'Scoring_Config'!$A:$A,'Scoring_Config'!$C:$C,10),0),"False,0")</f>
        <v>0</v>
      </c>
      <c r="AI700" cm="1">
        <f t="array" ref="AI700">IF(TRUE,"True," &amp; IF(_xlfn.XLOOKUP("Service_Insecure_Match",'Scoring_Config'!$A:$A,'Scoring_Config'!$D:$D,"Yes")="Yes",_xlfn.XLOOKUP("Service_Insecure_Match",'Scoring_Config'!$A:$A,'Scoring_Config'!$C:$C,5),0),"False,0")</f>
        <v>0</v>
      </c>
      <c r="AJ700" cm="1">
        <f t="array" ref="AJ700">IF(FALSE,"True," &amp; IF(_xlfn.XLOOKUP("Risky_Inbound",'Scoring_Config'!$A:$A,'Scoring_Config'!$D:$D,"Yes")="Yes",_xlfn.XLOOKUP("Risky_Inbound",'Scoring_Config'!$A:$A,'Scoring_Config'!$C:$C,50),0),"False,0")</f>
        <v>0</v>
      </c>
      <c r="AK700" cm="1">
        <f t="array" ref="AK700">IF(FALSE,"True," &amp; IF(_xlfn.XLOOKUP("Risky_Outbound",'Scoring_Config'!$A:$A,'Scoring_Config'!$D:$D,"Yes")="Yes",_xlfn.XLOOKUP("Risky_Outbound",'Scoring_Config'!$A:$A,'Scoring_Config'!$C:$C,25),0),"False,0")</f>
        <v>0</v>
      </c>
      <c r="AL700" t="s">
        <v>6700</v>
      </c>
      <c r="AM700" cm="1">
        <f t="array" ref="AM70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00" t="s">
        <v>6697</v>
      </c>
      <c r="AO700" t="s">
        <v>6697</v>
      </c>
      <c r="AP700" t="s">
        <v>6697</v>
      </c>
      <c r="AQ700" cm="1">
        <f t="array" ref="AQ700">IF(TRUE,"True," &amp; IF(_xlfn.XLOOKUP("Service_IsAny",'Scoring_Config'!$A:$A,'Scoring_Config'!$D:$D,"Yes")="Yes",_xlfn.XLOOKUP("Service_IsAny",'Scoring_Config'!$A:$A,'Scoring_Config'!$C:$C,0),0),"False,0")</f>
        <v>0</v>
      </c>
      <c r="AR700">
        <v>65535</v>
      </c>
      <c r="AS700" cm="1">
        <f t="array" ref="AS700">IF(TRUE,"True," &amp; IF(_xlfn.XLOOKUP("Service_RangeGt1000",'Scoring_Config'!$A:$A,'Scoring_Config'!$D:$D,"Yes")="Yes",_xlfn.XLOOKUP("Service_RangeGt1000",'Scoring_Config'!$A:$A,'Scoring_Config'!$C:$C,0),0),"False,0")</f>
        <v>0</v>
      </c>
      <c r="AT700" cm="1">
        <f t="array" ref="AT700">IF(FALSE,"True," &amp; IF(_xlfn.XLOOKUP("App_IsAny",'Scoring_Config'!$A:$A,'Scoring_Config'!$D:$D,"Yes")="Yes",_xlfn.XLOOKUP("App_IsAny",'Scoring_Config'!$A:$A,'Scoring_Config'!$C:$C,0),0),"False,0")</f>
        <v>0</v>
      </c>
      <c r="AU700">
        <v>5</v>
      </c>
      <c r="AV700" cm="1">
        <f t="array" ref="AV700">IF(FALSE,"True," &amp; IF(_xlfn.XLOOKUP("App_RangeGt1000",'Scoring_Config'!$A:$A,'Scoring_Config'!$D:$D,"Yes")="Yes",_xlfn.XLOOKUP("App_RangeGt1000",'Scoring_Config'!$A:$A,'Scoring_Config'!$C:$C,0),0),"False,0")</f>
        <v>0</v>
      </c>
      <c r="AW700" cm="1">
        <f t="array" ref="AW700">IF(FALSE,"True," &amp; IF(_xlfn.XLOOKUP("Action_IsDenyOrDrop",'Scoring_Config'!$A:$A,'Scoring_Config'!$D:$D,"Yes")="Yes",_xlfn.XLOOKUP("Action_IsDenyOrDrop",'Scoring_Config'!$A:$A,'Scoring_Config'!$C:$C,0),0),"False,0")</f>
        <v>0</v>
      </c>
      <c r="AX700" cm="1">
        <f t="array" ref="AX700">IF(LEFT(AW700,4)="True",0,(IF(LEFT(Y700,4)="True",IF(_xlfn.XLOOKUP("Src_IsAny",'Scoring_Config'!$A:$A,'Scoring_Config'!$D:$D,"Yes")="Yes",_xlfn.XLOOKUP("Src_IsAny",'Scoring_Config'!$A:$A,'Scoring_Config'!$C:$C,10),0),0)+IF(LEFT(Z700,4)="True",IF(_xlfn.XLOOKUP("Src_CIDR_Le_16",'Scoring_Config'!$A:$A,'Scoring_Config'!$D:$D,"Yes")="Yes",_xlfn.XLOOKUP("Src_CIDR_Le_16",'Scoring_Config'!$A:$A,'Scoring_Config'!$C:$C,10),0),0)+IF(LEFT(AA700,4)="True",IF(_xlfn.XLOOKUP("Src_CIDR_17_22",'Scoring_Config'!$A:$A,'Scoring_Config'!$D:$D,"Yes")="Yes",_xlfn.XLOOKUP("Src_CIDR_17_22",'Scoring_Config'!$A:$A,'Scoring_Config'!$C:$C,5),0),0)+IF(LEFT(AB700,4)="True",IF(_xlfn.XLOOKUP("Dst_IsAny",'Scoring_Config'!$A:$A,'Scoring_Config'!$D:$D,"Yes")="Yes",_xlfn.XLOOKUP("Dst_IsAny",'Scoring_Config'!$A:$A,'Scoring_Config'!$C:$C,10),0),0)+IF(LEFT(AC700,4)="True",IF(_xlfn.XLOOKUP("Dst_CIDR_Le_16",'Scoring_Config'!$A:$A,'Scoring_Config'!$D:$D,"Yes")="Yes",_xlfn.XLOOKUP("Dst_CIDR_Le_16",'Scoring_Config'!$A:$A,'Scoring_Config'!$C:$C,10),0),0)+IF(LEFT(AD700,4)="True",IF(_xlfn.XLOOKUP("Dst_CIDR_17_22",'Scoring_Config'!$A:$A,'Scoring_Config'!$D:$D,"Yes")="Yes",_xlfn.XLOOKUP("Dst_CIDR_17_22",'Scoring_Config'!$A:$A,'Scoring_Config'!$C:$C,5),0),0)+IF(LEFT(AE700,4)="True",IF(_xlfn.XLOOKUP("SrcZone_IsAny",'Scoring_Config'!$A:$A,'Scoring_Config'!$D:$D,"Yes")="Yes",_xlfn.XLOOKUP("SrcZone_IsAny",'Scoring_Config'!$A:$A,'Scoring_Config'!$C:$C,10),0),0)+IF(LEFT(AF700,4)="True",IF(_xlfn.XLOOKUP("DstZone_IsAny",'Scoring_Config'!$A:$A,'Scoring_Config'!$D:$D,"Yes")="Yes",_xlfn.XLOOKUP("DstZone_IsAny",'Scoring_Config'!$A:$A,'Scoring_Config'!$C:$C,10),0),0)+IF(LEFT(AG700,4)="True",IF(_xlfn.XLOOKUP("Service_Any_OR_RangeGt1000",'Scoring_Config'!$A:$A,'Scoring_Config'!$D:$D,"Yes")="Yes",_xlfn.XLOOKUP("Service_Any_OR_RangeGt1000",'Scoring_Config'!$A:$A,'Scoring_Config'!$C:$C,10),0),0)+IF(LEFT(AH700,4)="True",IF(_xlfn.XLOOKUP("App_Any_OR_RangeGt1000",'Scoring_Config'!$A:$A,'Scoring_Config'!$D:$D,"Yes")="Yes",_xlfn.XLOOKUP("App_Any_OR_RangeGt1000",'Scoring_Config'!$A:$A,'Scoring_Config'!$C:$C,10),0),0)+IF(LEFT(AI700,4)="True",IF(_xlfn.XLOOKUP("Service_Insecure_Match",'Scoring_Config'!$A:$A,'Scoring_Config'!$D:$D,"Yes")="Yes",_xlfn.XLOOKUP("Service_Insecure_Match",'Scoring_Config'!$A:$A,'Scoring_Config'!$C:$C,5),0),0)+IF(LEFT(AJ700,4)="True",IF(_xlfn.XLOOKUP("Risky_Inbound",'Scoring_Config'!$A:$A,'Scoring_Config'!$D:$D,"Yes")="Yes",_xlfn.XLOOKUP("Risky_Inbound",'Scoring_Config'!$A:$A,'Scoring_Config'!$C:$C,50),0),0)+IF(LEFT(AK700,4)="True",IF(_xlfn.XLOOKUP("Risky_Outbound",'Scoring_Config'!$A:$A,'Scoring_Config'!$D:$D,"Yes")="Yes",_xlfn.XLOOKUP("Risky_Outbound",'Scoring_Config'!$A:$A,'Scoring_Config'!$C:$C,25),0),0)+IF(LEFT(AZ700,4)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700,FIND(",",AL700)+1,100)),0)+IF(LEFT(AM700,4)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700,FIND(",",AN700)+1,100)),0)+IF(_xlfn.XLOOKUP("Profile_Scoring",'Scoring_Config'!$A:$A,'Scoring_Config'!$D:$D,"Yes")="Yes",VALUE(MID(AO700,FIND(",",AO700)+1,100)),0)+IF(_xlfn.XLOOKUP("Options_Scoring",'Scoring_Config'!$A:$A,'Scoring_Config'!$D:$D,"Yes")="Yes",VALUE(MID(AP700,FIND(",",AP700)+1,100)),0)))</f>
        <v>0</v>
      </c>
      <c r="AY700" t="s">
        <v>6706</v>
      </c>
      <c r="AZ700" cm="1">
        <f t="array" ref="AZ700">IF(TRUE,"True," &amp; IF(_xlfn.XLOOKUP("Migrate_Insecure",'Scoring_Config'!$A:$A,'Scoring_Config'!$D:$D,"Yes")="Yes",_xlfn.XLOOKUP("Migrate_Insecure",'Scoring_Config'!$A:$A,'Scoring_Config'!$C:$C,10),0),"False,0")</f>
        <v>0</v>
      </c>
    </row>
    <row r="701" spans="1:52">
      <c r="A701" t="s">
        <v>1979</v>
      </c>
      <c r="B701" t="s">
        <v>2674</v>
      </c>
      <c r="C701" t="s">
        <v>3542</v>
      </c>
      <c r="D701" t="s">
        <v>3550</v>
      </c>
      <c r="E701" t="s">
        <v>3563</v>
      </c>
      <c r="F701" t="s">
        <v>3852</v>
      </c>
      <c r="G701" t="s">
        <v>403</v>
      </c>
      <c r="H701" t="s">
        <v>174</v>
      </c>
      <c r="I701" t="s">
        <v>3683</v>
      </c>
      <c r="J701" t="s">
        <v>1030</v>
      </c>
      <c r="K701" t="s">
        <v>1682</v>
      </c>
      <c r="L701" t="s">
        <v>1327</v>
      </c>
      <c r="M701" t="s">
        <v>1974</v>
      </c>
      <c r="N701" t="s">
        <v>4315</v>
      </c>
      <c r="O701" t="s">
        <v>4319</v>
      </c>
      <c r="P701" t="s">
        <v>4323</v>
      </c>
      <c r="Q701" t="s">
        <v>4828</v>
      </c>
      <c r="R701" t="s">
        <v>5439</v>
      </c>
      <c r="S701" t="s">
        <v>4324</v>
      </c>
      <c r="T701" t="s">
        <v>5726</v>
      </c>
      <c r="U701" t="s">
        <v>5955</v>
      </c>
      <c r="Y701" cm="1">
        <f t="array" ref="Y701">IF(FALSE,"True," &amp; IF(_xlfn.XLOOKUP("Src_IsAny",'Scoring_Config'!$A:$A,'Scoring_Config'!$D:$D,"Yes")="Yes",_xlfn.XLOOKUP("Src_IsAny",'Scoring_Config'!$A:$A,'Scoring_Config'!$C:$C,10),0),"False,0")</f>
        <v>0</v>
      </c>
      <c r="Z701" cm="1">
        <f t="array" ref="Z701">IF(FALSE,"True," &amp; IF(_xlfn.XLOOKUP("Src_CIDR_Le_16",'Scoring_Config'!$A:$A,'Scoring_Config'!$D:$D,"Yes")="Yes",_xlfn.XLOOKUP("Src_CIDR_Le_16",'Scoring_Config'!$A:$A,'Scoring_Config'!$C:$C,10),0),"False,0")</f>
        <v>0</v>
      </c>
      <c r="AA701" cm="1">
        <f t="array" ref="AA701">IF(FALSE,"True," &amp; IF(_xlfn.XLOOKUP("Src_CIDR_17_22",'Scoring_Config'!$A:$A,'Scoring_Config'!$D:$D,"Yes")="Yes",_xlfn.XLOOKUP("Src_CIDR_17_22",'Scoring_Config'!$A:$A,'Scoring_Config'!$C:$C,5),0),"False,0")</f>
        <v>0</v>
      </c>
      <c r="AB701" cm="1">
        <f t="array" ref="AB701">IF(FALSE,"True," &amp; IF(_xlfn.XLOOKUP("Dst_IsAny",'Scoring_Config'!$A:$A,'Scoring_Config'!$D:$D,"Yes")="Yes",_xlfn.XLOOKUP("Dst_IsAny",'Scoring_Config'!$A:$A,'Scoring_Config'!$C:$C,10),0),"False,0")</f>
        <v>0</v>
      </c>
      <c r="AC701" cm="1">
        <f t="array" ref="AC701">IF(FALSE,"True," &amp; IF(_xlfn.XLOOKUP("Dst_CIDR_Le_16",'Scoring_Config'!$A:$A,'Scoring_Config'!$D:$D,"Yes")="Yes",_xlfn.XLOOKUP("Dst_CIDR_Le_16",'Scoring_Config'!$A:$A,'Scoring_Config'!$C:$C,10),0),"False,0")</f>
        <v>0</v>
      </c>
      <c r="AD701" cm="1">
        <f t="array" ref="AD701">IF(FALSE,"True," &amp; IF(_xlfn.XLOOKUP("Dst_CIDR_17_22",'Scoring_Config'!$A:$A,'Scoring_Config'!$D:$D,"Yes")="Yes",_xlfn.XLOOKUP("Dst_CIDR_17_22",'Scoring_Config'!$A:$A,'Scoring_Config'!$C:$C,5),0),"False,0")</f>
        <v>0</v>
      </c>
      <c r="AE701" cm="1">
        <f t="array" ref="AE701">IF(FALSE,"True," &amp; IF(_xlfn.XLOOKUP("SrcZone_IsAny",'Scoring_Config'!$A:$A,'Scoring_Config'!$D:$D,"Yes")="Yes",_xlfn.XLOOKUP("SrcZone_IsAny",'Scoring_Config'!$A:$A,'Scoring_Config'!$C:$C,10),0),"False,0")</f>
        <v>0</v>
      </c>
      <c r="AF701" cm="1">
        <f t="array" ref="AF701">IF(FALSE,"True," &amp; IF(_xlfn.XLOOKUP("DstZone_IsAny",'Scoring_Config'!$A:$A,'Scoring_Config'!$D:$D,"Yes")="Yes",_xlfn.XLOOKUP("DstZone_IsAny",'Scoring_Config'!$A:$A,'Scoring_Config'!$C:$C,10),0),"False,0")</f>
        <v>0</v>
      </c>
      <c r="AG701" cm="1">
        <f t="array" ref="AG70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01" cm="1">
        <f t="array" ref="AH701">IF(FALSE,"True," &amp; IF(_xlfn.XLOOKUP("App_Any_OR_RangeGt1000",'Scoring_Config'!$A:$A,'Scoring_Config'!$D:$D,"Yes")="Yes",_xlfn.XLOOKUP("App_Any_OR_RangeGt1000",'Scoring_Config'!$A:$A,'Scoring_Config'!$C:$C,10),0),"False,0")</f>
        <v>0</v>
      </c>
      <c r="AI701" cm="1">
        <f t="array" ref="AI701">IF(FALSE,"True," &amp; IF(_xlfn.XLOOKUP("Service_Insecure_Match",'Scoring_Config'!$A:$A,'Scoring_Config'!$D:$D,"Yes")="Yes",_xlfn.XLOOKUP("Service_Insecure_Match",'Scoring_Config'!$A:$A,'Scoring_Config'!$C:$C,5),0),"False,0")</f>
        <v>0</v>
      </c>
      <c r="AJ701" cm="1">
        <f t="array" ref="AJ701">IF(FALSE,"True," &amp; IF(_xlfn.XLOOKUP("Risky_Inbound",'Scoring_Config'!$A:$A,'Scoring_Config'!$D:$D,"Yes")="Yes",_xlfn.XLOOKUP("Risky_Inbound",'Scoring_Config'!$A:$A,'Scoring_Config'!$C:$C,50),0),"False,0")</f>
        <v>0</v>
      </c>
      <c r="AK701" cm="1">
        <f t="array" ref="AK701">IF(FALSE,"True," &amp; IF(_xlfn.XLOOKUP("Risky_Outbound",'Scoring_Config'!$A:$A,'Scoring_Config'!$D:$D,"Yes")="Yes",_xlfn.XLOOKUP("Risky_Outbound",'Scoring_Config'!$A:$A,'Scoring_Config'!$C:$C,25),0),"False,0")</f>
        <v>0</v>
      </c>
      <c r="AL701" t="s">
        <v>6699</v>
      </c>
      <c r="AM701" cm="1">
        <f t="array" ref="AM70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01" t="s">
        <v>6697</v>
      </c>
      <c r="AO701" t="s">
        <v>6697</v>
      </c>
      <c r="AP701" t="s">
        <v>6697</v>
      </c>
      <c r="AQ701" cm="1">
        <f t="array" ref="AQ701">IF(FALSE,"True," &amp; IF(_xlfn.XLOOKUP("Service_IsAny",'Scoring_Config'!$A:$A,'Scoring_Config'!$D:$D,"Yes")="Yes",_xlfn.XLOOKUP("Service_IsAny",'Scoring_Config'!$A:$A,'Scoring_Config'!$C:$C,0),0),"False,0")</f>
        <v>0</v>
      </c>
      <c r="AR701">
        <v>0</v>
      </c>
      <c r="AS701" cm="1">
        <f t="array" ref="AS701">IF(FALSE,"True," &amp; IF(_xlfn.XLOOKUP("Service_RangeGt1000",'Scoring_Config'!$A:$A,'Scoring_Config'!$D:$D,"Yes")="Yes",_xlfn.XLOOKUP("Service_RangeGt1000",'Scoring_Config'!$A:$A,'Scoring_Config'!$C:$C,0),0),"False,0")</f>
        <v>0</v>
      </c>
      <c r="AT701" cm="1">
        <f t="array" ref="AT701">IF(FALSE,"True," &amp; IF(_xlfn.XLOOKUP("App_IsAny",'Scoring_Config'!$A:$A,'Scoring_Config'!$D:$D,"Yes")="Yes",_xlfn.XLOOKUP("App_IsAny",'Scoring_Config'!$A:$A,'Scoring_Config'!$C:$C,0),0),"False,0")</f>
        <v>0</v>
      </c>
      <c r="AU701">
        <v>1</v>
      </c>
      <c r="AV701" cm="1">
        <f t="array" ref="AV701">IF(FALSE,"True," &amp; IF(_xlfn.XLOOKUP("App_RangeGt1000",'Scoring_Config'!$A:$A,'Scoring_Config'!$D:$D,"Yes")="Yes",_xlfn.XLOOKUP("App_RangeGt1000",'Scoring_Config'!$A:$A,'Scoring_Config'!$C:$C,0),0),"False,0")</f>
        <v>0</v>
      </c>
      <c r="AW701" cm="1">
        <f t="array" ref="AW701">IF(FALSE,"True," &amp; IF(_xlfn.XLOOKUP("Action_IsDenyOrDrop",'Scoring_Config'!$A:$A,'Scoring_Config'!$D:$D,"Yes")="Yes",_xlfn.XLOOKUP("Action_IsDenyOrDrop",'Scoring_Config'!$A:$A,'Scoring_Config'!$C:$C,0),0),"False,0")</f>
        <v>0</v>
      </c>
      <c r="AX701" cm="1">
        <f t="array" ref="AX701">IF(LEFT(AW701,4)="True",0,(IF(LEFT(Y701,4)="True",IF(_xlfn.XLOOKUP("Src_IsAny",'Scoring_Config'!$A:$A,'Scoring_Config'!$D:$D,"Yes")="Yes",_xlfn.XLOOKUP("Src_IsAny",'Scoring_Config'!$A:$A,'Scoring_Config'!$C:$C,10),0),0)+IF(LEFT(Z701,4)="True",IF(_xlfn.XLOOKUP("Src_CIDR_Le_16",'Scoring_Config'!$A:$A,'Scoring_Config'!$D:$D,"Yes")="Yes",_xlfn.XLOOKUP("Src_CIDR_Le_16",'Scoring_Config'!$A:$A,'Scoring_Config'!$C:$C,10),0),0)+IF(LEFT(AA701,4)="True",IF(_xlfn.XLOOKUP("Src_CIDR_17_22",'Scoring_Config'!$A:$A,'Scoring_Config'!$D:$D,"Yes")="Yes",_xlfn.XLOOKUP("Src_CIDR_17_22",'Scoring_Config'!$A:$A,'Scoring_Config'!$C:$C,5),0),0)+IF(LEFT(AB701,4)="True",IF(_xlfn.XLOOKUP("Dst_IsAny",'Scoring_Config'!$A:$A,'Scoring_Config'!$D:$D,"Yes")="Yes",_xlfn.XLOOKUP("Dst_IsAny",'Scoring_Config'!$A:$A,'Scoring_Config'!$C:$C,10),0),0)+IF(LEFT(AC701,4)="True",IF(_xlfn.XLOOKUP("Dst_CIDR_Le_16",'Scoring_Config'!$A:$A,'Scoring_Config'!$D:$D,"Yes")="Yes",_xlfn.XLOOKUP("Dst_CIDR_Le_16",'Scoring_Config'!$A:$A,'Scoring_Config'!$C:$C,10),0),0)+IF(LEFT(AD701,4)="True",IF(_xlfn.XLOOKUP("Dst_CIDR_17_22",'Scoring_Config'!$A:$A,'Scoring_Config'!$D:$D,"Yes")="Yes",_xlfn.XLOOKUP("Dst_CIDR_17_22",'Scoring_Config'!$A:$A,'Scoring_Config'!$C:$C,5),0),0)+IF(LEFT(AE701,4)="True",IF(_xlfn.XLOOKUP("SrcZone_IsAny",'Scoring_Config'!$A:$A,'Scoring_Config'!$D:$D,"Yes")="Yes",_xlfn.XLOOKUP("SrcZone_IsAny",'Scoring_Config'!$A:$A,'Scoring_Config'!$C:$C,10),0),0)+IF(LEFT(AF701,4)="True",IF(_xlfn.XLOOKUP("DstZone_IsAny",'Scoring_Config'!$A:$A,'Scoring_Config'!$D:$D,"Yes")="Yes",_xlfn.XLOOKUP("DstZone_IsAny",'Scoring_Config'!$A:$A,'Scoring_Config'!$C:$C,10),0),0)+IF(LEFT(AG701,4)="True",IF(_xlfn.XLOOKUP("Service_Any_OR_RangeGt1000",'Scoring_Config'!$A:$A,'Scoring_Config'!$D:$D,"Yes")="Yes",_xlfn.XLOOKUP("Service_Any_OR_RangeGt1000",'Scoring_Config'!$A:$A,'Scoring_Config'!$C:$C,10),0),0)+IF(LEFT(AH701,4)="True",IF(_xlfn.XLOOKUP("App_Any_OR_RangeGt1000",'Scoring_Config'!$A:$A,'Scoring_Config'!$D:$D,"Yes")="Yes",_xlfn.XLOOKUP("App_Any_OR_RangeGt1000",'Scoring_Config'!$A:$A,'Scoring_Config'!$C:$C,10),0),0)+IF(LEFT(AI701,4)="True",IF(_xlfn.XLOOKUP("Service_Insecure_Match",'Scoring_Config'!$A:$A,'Scoring_Config'!$D:$D,"Yes")="Yes",_xlfn.XLOOKUP("Service_Insecure_Match",'Scoring_Config'!$A:$A,'Scoring_Config'!$C:$C,5),0),0)+IF(LEFT(AJ701,4)="True",IF(_xlfn.XLOOKUP("Risky_Inbound",'Scoring_Config'!$A:$A,'Scoring_Config'!$D:$D,"Yes")="Yes",_xlfn.XLOOKUP("Risky_Inbound",'Scoring_Config'!$A:$A,'Scoring_Config'!$C:$C,50),0),0)+IF(LEFT(AK701,4)="True",IF(_xlfn.XLOOKUP("Risky_Outbound",'Scoring_Config'!$A:$A,'Scoring_Config'!$D:$D,"Yes")="Yes",_xlfn.XLOOKUP("Risky_Outbound",'Scoring_Config'!$A:$A,'Scoring_Config'!$C:$C,25),0),0)+IF(LEFT(AZ701,4)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701,FIND(",",AL701)+1,100)),0)+IF(LEFT(AM701,4)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701,FIND(",",AN701)+1,100)),0)+IF(_xlfn.XLOOKUP("Profile_Scoring",'Scoring_Config'!$A:$A,'Scoring_Config'!$D:$D,"Yes")="Yes",VALUE(MID(AO701,FIND(",",AO701)+1,100)),0)+IF(_xlfn.XLOOKUP("Options_Scoring",'Scoring_Config'!$A:$A,'Scoring_Config'!$D:$D,"Yes")="Yes",VALUE(MID(AP701,FIND(",",AP701)+1,100)),0)))</f>
        <v>0</v>
      </c>
      <c r="AZ701" cm="1">
        <f t="array" ref="AZ701">IF(FALSE,"True," &amp; IF(_xlfn.XLOOKUP("Migrate_Insecure",'Scoring_Config'!$A:$A,'Scoring_Config'!$D:$D,"Yes")="Yes",_xlfn.XLOOKUP("Migrate_Insecure",'Scoring_Config'!$A:$A,'Scoring_Config'!$C:$C,10),0),"False,0")</f>
        <v>0</v>
      </c>
    </row>
    <row r="702" spans="1:52">
      <c r="A702" t="s">
        <v>1979</v>
      </c>
      <c r="B702" t="s">
        <v>2675</v>
      </c>
      <c r="C702" t="s">
        <v>3542</v>
      </c>
      <c r="D702" t="s">
        <v>3550</v>
      </c>
      <c r="E702" t="s">
        <v>3563</v>
      </c>
      <c r="F702" t="s">
        <v>3851</v>
      </c>
      <c r="G702" t="s">
        <v>404</v>
      </c>
      <c r="H702" t="s">
        <v>174</v>
      </c>
      <c r="I702" t="s">
        <v>3851</v>
      </c>
      <c r="J702" t="s">
        <v>404</v>
      </c>
      <c r="K702" t="s">
        <v>1873</v>
      </c>
      <c r="L702" t="s">
        <v>1327</v>
      </c>
      <c r="M702" t="s">
        <v>1974</v>
      </c>
      <c r="N702" t="s">
        <v>4315</v>
      </c>
      <c r="O702" t="s">
        <v>4319</v>
      </c>
      <c r="P702" t="s">
        <v>4322</v>
      </c>
      <c r="Q702" t="s">
        <v>4828</v>
      </c>
      <c r="R702" t="s">
        <v>5441</v>
      </c>
      <c r="S702" t="s">
        <v>5440</v>
      </c>
      <c r="T702" t="s">
        <v>5726</v>
      </c>
      <c r="U702" t="s">
        <v>5955</v>
      </c>
      <c r="Y702" cm="1">
        <f t="array" ref="Y702">IF(FALSE,"True," &amp; IF(_xlfn.XLOOKUP("Src_IsAny",'Scoring_Config'!$A:$A,'Scoring_Config'!$D:$D,"Yes")="Yes",_xlfn.XLOOKUP("Src_IsAny",'Scoring_Config'!$A:$A,'Scoring_Config'!$C:$C,10),0),"False,0")</f>
        <v>0</v>
      </c>
      <c r="Z702" cm="1">
        <f t="array" ref="Z702">IF(FALSE,"True," &amp; IF(_xlfn.XLOOKUP("Src_CIDR_Le_16",'Scoring_Config'!$A:$A,'Scoring_Config'!$D:$D,"Yes")="Yes",_xlfn.XLOOKUP("Src_CIDR_Le_16",'Scoring_Config'!$A:$A,'Scoring_Config'!$C:$C,10),0),"False,0")</f>
        <v>0</v>
      </c>
      <c r="AA702" cm="1">
        <f t="array" ref="AA702">IF(FALSE,"True," &amp; IF(_xlfn.XLOOKUP("Src_CIDR_17_22",'Scoring_Config'!$A:$A,'Scoring_Config'!$D:$D,"Yes")="Yes",_xlfn.XLOOKUP("Src_CIDR_17_22",'Scoring_Config'!$A:$A,'Scoring_Config'!$C:$C,5),0),"False,0")</f>
        <v>0</v>
      </c>
      <c r="AB702" cm="1">
        <f t="array" ref="AB702">IF(FALSE,"True," &amp; IF(_xlfn.XLOOKUP("Dst_IsAny",'Scoring_Config'!$A:$A,'Scoring_Config'!$D:$D,"Yes")="Yes",_xlfn.XLOOKUP("Dst_IsAny",'Scoring_Config'!$A:$A,'Scoring_Config'!$C:$C,10),0),"False,0")</f>
        <v>0</v>
      </c>
      <c r="AC702" cm="1">
        <f t="array" ref="AC702">IF(FALSE,"True," &amp; IF(_xlfn.XLOOKUP("Dst_CIDR_Le_16",'Scoring_Config'!$A:$A,'Scoring_Config'!$D:$D,"Yes")="Yes",_xlfn.XLOOKUP("Dst_CIDR_Le_16",'Scoring_Config'!$A:$A,'Scoring_Config'!$C:$C,10),0),"False,0")</f>
        <v>0</v>
      </c>
      <c r="AD702" cm="1">
        <f t="array" ref="AD702">IF(FALSE,"True," &amp; IF(_xlfn.XLOOKUP("Dst_CIDR_17_22",'Scoring_Config'!$A:$A,'Scoring_Config'!$D:$D,"Yes")="Yes",_xlfn.XLOOKUP("Dst_CIDR_17_22",'Scoring_Config'!$A:$A,'Scoring_Config'!$C:$C,5),0),"False,0")</f>
        <v>0</v>
      </c>
      <c r="AE702" cm="1">
        <f t="array" ref="AE702">IF(FALSE,"True," &amp; IF(_xlfn.XLOOKUP("SrcZone_IsAny",'Scoring_Config'!$A:$A,'Scoring_Config'!$D:$D,"Yes")="Yes",_xlfn.XLOOKUP("SrcZone_IsAny",'Scoring_Config'!$A:$A,'Scoring_Config'!$C:$C,10),0),"False,0")</f>
        <v>0</v>
      </c>
      <c r="AF702" cm="1">
        <f t="array" ref="AF702">IF(FALSE,"True," &amp; IF(_xlfn.XLOOKUP("DstZone_IsAny",'Scoring_Config'!$A:$A,'Scoring_Config'!$D:$D,"Yes")="Yes",_xlfn.XLOOKUP("DstZone_IsAny",'Scoring_Config'!$A:$A,'Scoring_Config'!$C:$C,10),0),"False,0")</f>
        <v>0</v>
      </c>
      <c r="AG702" cm="1">
        <f t="array" ref="AG70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02" cm="1">
        <f t="array" ref="AH702">IF(FALSE,"True," &amp; IF(_xlfn.XLOOKUP("App_Any_OR_RangeGt1000",'Scoring_Config'!$A:$A,'Scoring_Config'!$D:$D,"Yes")="Yes",_xlfn.XLOOKUP("App_Any_OR_RangeGt1000",'Scoring_Config'!$A:$A,'Scoring_Config'!$C:$C,10),0),"False,0")</f>
        <v>0</v>
      </c>
      <c r="AI702" cm="1">
        <f t="array" ref="AI702">IF(FALSE,"True," &amp; IF(_xlfn.XLOOKUP("Service_Insecure_Match",'Scoring_Config'!$A:$A,'Scoring_Config'!$D:$D,"Yes")="Yes",_xlfn.XLOOKUP("Service_Insecure_Match",'Scoring_Config'!$A:$A,'Scoring_Config'!$C:$C,5),0),"False,0")</f>
        <v>0</v>
      </c>
      <c r="AJ702" cm="1">
        <f t="array" ref="AJ702">IF(FALSE,"True," &amp; IF(_xlfn.XLOOKUP("Risky_Inbound",'Scoring_Config'!$A:$A,'Scoring_Config'!$D:$D,"Yes")="Yes",_xlfn.XLOOKUP("Risky_Inbound",'Scoring_Config'!$A:$A,'Scoring_Config'!$C:$C,50),0),"False,0")</f>
        <v>0</v>
      </c>
      <c r="AK702" cm="1">
        <f t="array" ref="AK702">IF(FALSE,"True," &amp; IF(_xlfn.XLOOKUP("Risky_Outbound",'Scoring_Config'!$A:$A,'Scoring_Config'!$D:$D,"Yes")="Yes",_xlfn.XLOOKUP("Risky_Outbound",'Scoring_Config'!$A:$A,'Scoring_Config'!$C:$C,25),0),"False,0")</f>
        <v>0</v>
      </c>
      <c r="AL702" t="s">
        <v>6697</v>
      </c>
      <c r="AM702" cm="1">
        <f t="array" ref="AM70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02" t="s">
        <v>6697</v>
      </c>
      <c r="AO702" t="s">
        <v>6697</v>
      </c>
      <c r="AP702" t="s">
        <v>6697</v>
      </c>
      <c r="AQ702" cm="1">
        <f t="array" ref="AQ702">IF(FALSE,"True," &amp; IF(_xlfn.XLOOKUP("Service_IsAny",'Scoring_Config'!$A:$A,'Scoring_Config'!$D:$D,"Yes")="Yes",_xlfn.XLOOKUP("Service_IsAny",'Scoring_Config'!$A:$A,'Scoring_Config'!$C:$C,0),0),"False,0")</f>
        <v>0</v>
      </c>
      <c r="AR702">
        <v>0</v>
      </c>
      <c r="AS702" cm="1">
        <f t="array" ref="AS702">IF(FALSE,"True," &amp; IF(_xlfn.XLOOKUP("Service_RangeGt1000",'Scoring_Config'!$A:$A,'Scoring_Config'!$D:$D,"Yes")="Yes",_xlfn.XLOOKUP("Service_RangeGt1000",'Scoring_Config'!$A:$A,'Scoring_Config'!$C:$C,0),0),"False,0")</f>
        <v>0</v>
      </c>
      <c r="AT702" cm="1">
        <f t="array" ref="AT702">IF(FALSE,"True," &amp; IF(_xlfn.XLOOKUP("App_IsAny",'Scoring_Config'!$A:$A,'Scoring_Config'!$D:$D,"Yes")="Yes",_xlfn.XLOOKUP("App_IsAny",'Scoring_Config'!$A:$A,'Scoring_Config'!$C:$C,0),0),"False,0")</f>
        <v>0</v>
      </c>
      <c r="AU702">
        <v>9</v>
      </c>
      <c r="AV702" cm="1">
        <f t="array" ref="AV702">IF(FALSE,"True," &amp; IF(_xlfn.XLOOKUP("App_RangeGt1000",'Scoring_Config'!$A:$A,'Scoring_Config'!$D:$D,"Yes")="Yes",_xlfn.XLOOKUP("App_RangeGt1000",'Scoring_Config'!$A:$A,'Scoring_Config'!$C:$C,0),0),"False,0")</f>
        <v>0</v>
      </c>
      <c r="AW702" cm="1">
        <f t="array" ref="AW702">IF(FALSE,"True," &amp; IF(_xlfn.XLOOKUP("Action_IsDenyOrDrop",'Scoring_Config'!$A:$A,'Scoring_Config'!$D:$D,"Yes")="Yes",_xlfn.XLOOKUP("Action_IsDenyOrDrop",'Scoring_Config'!$A:$A,'Scoring_Config'!$C:$C,0),0),"False,0")</f>
        <v>0</v>
      </c>
      <c r="AX702" cm="1">
        <f t="array" ref="AX702">IF(LEFT(AW702,4)="True",0,(IF(LEFT(Y702,4)="True",IF(_xlfn.XLOOKUP("Src_IsAny",'Scoring_Config'!$A:$A,'Scoring_Config'!$D:$D,"Yes")="Yes",_xlfn.XLOOKUP("Src_IsAny",'Scoring_Config'!$A:$A,'Scoring_Config'!$C:$C,10),0),0)+IF(LEFT(Z702,4)="True",IF(_xlfn.XLOOKUP("Src_CIDR_Le_16",'Scoring_Config'!$A:$A,'Scoring_Config'!$D:$D,"Yes")="Yes",_xlfn.XLOOKUP("Src_CIDR_Le_16",'Scoring_Config'!$A:$A,'Scoring_Config'!$C:$C,10),0),0)+IF(LEFT(AA702,4)="True",IF(_xlfn.XLOOKUP("Src_CIDR_17_22",'Scoring_Config'!$A:$A,'Scoring_Config'!$D:$D,"Yes")="Yes",_xlfn.XLOOKUP("Src_CIDR_17_22",'Scoring_Config'!$A:$A,'Scoring_Config'!$C:$C,5),0),0)+IF(LEFT(AB702,4)="True",IF(_xlfn.XLOOKUP("Dst_IsAny",'Scoring_Config'!$A:$A,'Scoring_Config'!$D:$D,"Yes")="Yes",_xlfn.XLOOKUP("Dst_IsAny",'Scoring_Config'!$A:$A,'Scoring_Config'!$C:$C,10),0),0)+IF(LEFT(AC702,4)="True",IF(_xlfn.XLOOKUP("Dst_CIDR_Le_16",'Scoring_Config'!$A:$A,'Scoring_Config'!$D:$D,"Yes")="Yes",_xlfn.XLOOKUP("Dst_CIDR_Le_16",'Scoring_Config'!$A:$A,'Scoring_Config'!$C:$C,10),0),0)+IF(LEFT(AD702,4)="True",IF(_xlfn.XLOOKUP("Dst_CIDR_17_22",'Scoring_Config'!$A:$A,'Scoring_Config'!$D:$D,"Yes")="Yes",_xlfn.XLOOKUP("Dst_CIDR_17_22",'Scoring_Config'!$A:$A,'Scoring_Config'!$C:$C,5),0),0)+IF(LEFT(AE702,4)="True",IF(_xlfn.XLOOKUP("SrcZone_IsAny",'Scoring_Config'!$A:$A,'Scoring_Config'!$D:$D,"Yes")="Yes",_xlfn.XLOOKUP("SrcZone_IsAny",'Scoring_Config'!$A:$A,'Scoring_Config'!$C:$C,10),0),0)+IF(LEFT(AF702,4)="True",IF(_xlfn.XLOOKUP("DstZone_IsAny",'Scoring_Config'!$A:$A,'Scoring_Config'!$D:$D,"Yes")="Yes",_xlfn.XLOOKUP("DstZone_IsAny",'Scoring_Config'!$A:$A,'Scoring_Config'!$C:$C,10),0),0)+IF(LEFT(AG702,4)="True",IF(_xlfn.XLOOKUP("Service_Any_OR_RangeGt1000",'Scoring_Config'!$A:$A,'Scoring_Config'!$D:$D,"Yes")="Yes",_xlfn.XLOOKUP("Service_Any_OR_RangeGt1000",'Scoring_Config'!$A:$A,'Scoring_Config'!$C:$C,10),0),0)+IF(LEFT(AH702,4)="True",IF(_xlfn.XLOOKUP("App_Any_OR_RangeGt1000",'Scoring_Config'!$A:$A,'Scoring_Config'!$D:$D,"Yes")="Yes",_xlfn.XLOOKUP("App_Any_OR_RangeGt1000",'Scoring_Config'!$A:$A,'Scoring_Config'!$C:$C,10),0),0)+IF(LEFT(AI702,4)="True",IF(_xlfn.XLOOKUP("Service_Insecure_Match",'Scoring_Config'!$A:$A,'Scoring_Config'!$D:$D,"Yes")="Yes",_xlfn.XLOOKUP("Service_Insecure_Match",'Scoring_Config'!$A:$A,'Scoring_Config'!$C:$C,5),0),0)+IF(LEFT(AJ702,4)="True",IF(_xlfn.XLOOKUP("Risky_Inbound",'Scoring_Config'!$A:$A,'Scoring_Config'!$D:$D,"Yes")="Yes",_xlfn.XLOOKUP("Risky_Inbound",'Scoring_Config'!$A:$A,'Scoring_Config'!$C:$C,50),0),0)+IF(LEFT(AK702,4)="True",IF(_xlfn.XLOOKUP("Risky_Outbound",'Scoring_Config'!$A:$A,'Scoring_Config'!$D:$D,"Yes")="Yes",_xlfn.XLOOKUP("Risky_Outbound",'Scoring_Config'!$A:$A,'Scoring_Config'!$C:$C,25),0),0)+IF(LEFT(AZ702,4)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702,FIND(",",AL702)+1,100)),0)+IF(LEFT(AM702,4)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702,FIND(",",AN702)+1,100)),0)+IF(_xlfn.XLOOKUP("Profile_Scoring",'Scoring_Config'!$A:$A,'Scoring_Config'!$D:$D,"Yes")="Yes",VALUE(MID(AO702,FIND(",",AO702)+1,100)),0)+IF(_xlfn.XLOOKUP("Options_Scoring",'Scoring_Config'!$A:$A,'Scoring_Config'!$D:$D,"Yes")="Yes",VALUE(MID(AP702,FIND(",",AP702)+1,100)),0)))</f>
        <v>0</v>
      </c>
      <c r="AZ702" cm="1">
        <f t="array" ref="AZ702">IF(FALSE,"True," &amp; IF(_xlfn.XLOOKUP("Migrate_Insecure",'Scoring_Config'!$A:$A,'Scoring_Config'!$D:$D,"Yes")="Yes",_xlfn.XLOOKUP("Migrate_Insecure",'Scoring_Config'!$A:$A,'Scoring_Config'!$C:$C,10),0),"False,0")</f>
        <v>0</v>
      </c>
    </row>
    <row r="703" spans="1:52">
      <c r="A703" t="s">
        <v>1979</v>
      </c>
      <c r="B703" t="s">
        <v>2676</v>
      </c>
      <c r="C703" t="s">
        <v>3542</v>
      </c>
      <c r="D703" t="s">
        <v>3545</v>
      </c>
      <c r="E703" t="s">
        <v>3563</v>
      </c>
      <c r="F703" t="s">
        <v>3851</v>
      </c>
      <c r="G703" t="s">
        <v>245</v>
      </c>
      <c r="H703" t="s">
        <v>174</v>
      </c>
      <c r="I703" t="s">
        <v>3851</v>
      </c>
      <c r="J703" t="s">
        <v>245</v>
      </c>
      <c r="K703" t="s">
        <v>1771</v>
      </c>
      <c r="L703" t="s">
        <v>1475</v>
      </c>
      <c r="M703" t="s">
        <v>1974</v>
      </c>
      <c r="N703" t="s">
        <v>4315</v>
      </c>
      <c r="O703" t="s">
        <v>4319</v>
      </c>
      <c r="P703" t="s">
        <v>4321</v>
      </c>
      <c r="Q703" t="s">
        <v>4829</v>
      </c>
      <c r="R703" t="s">
        <v>5439</v>
      </c>
      <c r="S703" t="s">
        <v>4324</v>
      </c>
      <c r="T703" t="s">
        <v>5726</v>
      </c>
      <c r="U703" t="s">
        <v>6305</v>
      </c>
      <c r="Y703" cm="1">
        <f t="array" ref="Y703">IF(FALSE,"True," &amp; IF(_xlfn.XLOOKUP("Src_IsAny",'Scoring_Config'!$A:$A,'Scoring_Config'!$D:$D,"Yes")="Yes",_xlfn.XLOOKUP("Src_IsAny",'Scoring_Config'!$A:$A,'Scoring_Config'!$C:$C,10),0),"False,0")</f>
        <v>0</v>
      </c>
      <c r="Z703" cm="1">
        <f t="array" ref="Z703">IF(FALSE,"True," &amp; IF(_xlfn.XLOOKUP("Src_CIDR_Le_16",'Scoring_Config'!$A:$A,'Scoring_Config'!$D:$D,"Yes")="Yes",_xlfn.XLOOKUP("Src_CIDR_Le_16",'Scoring_Config'!$A:$A,'Scoring_Config'!$C:$C,10),0),"False,0")</f>
        <v>0</v>
      </c>
      <c r="AA703" cm="1">
        <f t="array" ref="AA703">IF(FALSE,"True," &amp; IF(_xlfn.XLOOKUP("Src_CIDR_17_22",'Scoring_Config'!$A:$A,'Scoring_Config'!$D:$D,"Yes")="Yes",_xlfn.XLOOKUP("Src_CIDR_17_22",'Scoring_Config'!$A:$A,'Scoring_Config'!$C:$C,5),0),"False,0")</f>
        <v>0</v>
      </c>
      <c r="AB703" cm="1">
        <f t="array" ref="AB703">IF(FALSE,"True," &amp; IF(_xlfn.XLOOKUP("Dst_IsAny",'Scoring_Config'!$A:$A,'Scoring_Config'!$D:$D,"Yes")="Yes",_xlfn.XLOOKUP("Dst_IsAny",'Scoring_Config'!$A:$A,'Scoring_Config'!$C:$C,10),0),"False,0")</f>
        <v>0</v>
      </c>
      <c r="AC703" cm="1">
        <f t="array" ref="AC703">IF(FALSE,"True," &amp; IF(_xlfn.XLOOKUP("Dst_CIDR_Le_16",'Scoring_Config'!$A:$A,'Scoring_Config'!$D:$D,"Yes")="Yes",_xlfn.XLOOKUP("Dst_CIDR_Le_16",'Scoring_Config'!$A:$A,'Scoring_Config'!$C:$C,10),0),"False,0")</f>
        <v>0</v>
      </c>
      <c r="AD703" cm="1">
        <f t="array" ref="AD703">IF(FALSE,"True," &amp; IF(_xlfn.XLOOKUP("Dst_CIDR_17_22",'Scoring_Config'!$A:$A,'Scoring_Config'!$D:$D,"Yes")="Yes",_xlfn.XLOOKUP("Dst_CIDR_17_22",'Scoring_Config'!$A:$A,'Scoring_Config'!$C:$C,5),0),"False,0")</f>
        <v>0</v>
      </c>
      <c r="AE703" cm="1">
        <f t="array" ref="AE703">IF(FALSE,"True," &amp; IF(_xlfn.XLOOKUP("SrcZone_IsAny",'Scoring_Config'!$A:$A,'Scoring_Config'!$D:$D,"Yes")="Yes",_xlfn.XLOOKUP("SrcZone_IsAny",'Scoring_Config'!$A:$A,'Scoring_Config'!$C:$C,10),0),"False,0")</f>
        <v>0</v>
      </c>
      <c r="AF703" cm="1">
        <f t="array" ref="AF703">IF(FALSE,"True," &amp; IF(_xlfn.XLOOKUP("DstZone_IsAny",'Scoring_Config'!$A:$A,'Scoring_Config'!$D:$D,"Yes")="Yes",_xlfn.XLOOKUP("DstZone_IsAny",'Scoring_Config'!$A:$A,'Scoring_Config'!$C:$C,10),0),"False,0")</f>
        <v>0</v>
      </c>
      <c r="AG703" cm="1">
        <f t="array" ref="AG70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03" cm="1">
        <f t="array" ref="AH703">IF(FALSE,"True," &amp; IF(_xlfn.XLOOKUP("App_Any_OR_RangeGt1000",'Scoring_Config'!$A:$A,'Scoring_Config'!$D:$D,"Yes")="Yes",_xlfn.XLOOKUP("App_Any_OR_RangeGt1000",'Scoring_Config'!$A:$A,'Scoring_Config'!$C:$C,10),0),"False,0")</f>
        <v>0</v>
      </c>
      <c r="AI703" cm="1">
        <f t="array" ref="AI703">IF(FALSE,"True," &amp; IF(_xlfn.XLOOKUP("Service_Insecure_Match",'Scoring_Config'!$A:$A,'Scoring_Config'!$D:$D,"Yes")="Yes",_xlfn.XLOOKUP("Service_Insecure_Match",'Scoring_Config'!$A:$A,'Scoring_Config'!$C:$C,5),0),"False,0")</f>
        <v>0</v>
      </c>
      <c r="AJ703" cm="1">
        <f t="array" ref="AJ703">IF(FALSE,"True," &amp; IF(_xlfn.XLOOKUP("Risky_Inbound",'Scoring_Config'!$A:$A,'Scoring_Config'!$D:$D,"Yes")="Yes",_xlfn.XLOOKUP("Risky_Inbound",'Scoring_Config'!$A:$A,'Scoring_Config'!$C:$C,50),0),"False,0")</f>
        <v>0</v>
      </c>
      <c r="AK703" cm="1">
        <f t="array" ref="AK703">IF(FALSE,"True," &amp; IF(_xlfn.XLOOKUP("Risky_Outbound",'Scoring_Config'!$A:$A,'Scoring_Config'!$D:$D,"Yes")="Yes",_xlfn.XLOOKUP("Risky_Outbound",'Scoring_Config'!$A:$A,'Scoring_Config'!$C:$C,25),0),"False,0")</f>
        <v>0</v>
      </c>
      <c r="AL703" t="s">
        <v>6700</v>
      </c>
      <c r="AM703" cm="1">
        <f t="array" ref="AM70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03" t="s">
        <v>6697</v>
      </c>
      <c r="AO703" t="s">
        <v>6697</v>
      </c>
      <c r="AP703" t="s">
        <v>6697</v>
      </c>
      <c r="AQ703" cm="1">
        <f t="array" ref="AQ703">IF(FALSE,"True," &amp; IF(_xlfn.XLOOKUP("Service_IsAny",'Scoring_Config'!$A:$A,'Scoring_Config'!$D:$D,"Yes")="Yes",_xlfn.XLOOKUP("Service_IsAny",'Scoring_Config'!$A:$A,'Scoring_Config'!$C:$C,0),0),"False,0")</f>
        <v>0</v>
      </c>
      <c r="AR703">
        <v>2</v>
      </c>
      <c r="AS703" cm="1">
        <f t="array" ref="AS703">IF(FALSE,"True," &amp; IF(_xlfn.XLOOKUP("Service_RangeGt1000",'Scoring_Config'!$A:$A,'Scoring_Config'!$D:$D,"Yes")="Yes",_xlfn.XLOOKUP("Service_RangeGt1000",'Scoring_Config'!$A:$A,'Scoring_Config'!$C:$C,0),0),"False,0")</f>
        <v>0</v>
      </c>
      <c r="AT703" cm="1">
        <f t="array" ref="AT703">IF(FALSE,"True," &amp; IF(_xlfn.XLOOKUP("App_IsAny",'Scoring_Config'!$A:$A,'Scoring_Config'!$D:$D,"Yes")="Yes",_xlfn.XLOOKUP("App_IsAny",'Scoring_Config'!$A:$A,'Scoring_Config'!$C:$C,0),0),"False,0")</f>
        <v>0</v>
      </c>
      <c r="AU703">
        <v>5</v>
      </c>
      <c r="AV703" cm="1">
        <f t="array" ref="AV703">IF(FALSE,"True," &amp; IF(_xlfn.XLOOKUP("App_RangeGt1000",'Scoring_Config'!$A:$A,'Scoring_Config'!$D:$D,"Yes")="Yes",_xlfn.XLOOKUP("App_RangeGt1000",'Scoring_Config'!$A:$A,'Scoring_Config'!$C:$C,0),0),"False,0")</f>
        <v>0</v>
      </c>
      <c r="AW703" cm="1">
        <f t="array" ref="AW703">IF(FALSE,"True," &amp; IF(_xlfn.XLOOKUP("Action_IsDenyOrDrop",'Scoring_Config'!$A:$A,'Scoring_Config'!$D:$D,"Yes")="Yes",_xlfn.XLOOKUP("Action_IsDenyOrDrop",'Scoring_Config'!$A:$A,'Scoring_Config'!$C:$C,0),0),"False,0")</f>
        <v>0</v>
      </c>
      <c r="AX703" cm="1">
        <f t="array" ref="AX703">IF(LEFT(AW703,4)="True",0,(IF(LEFT(Y703,4)="True",IF(_xlfn.XLOOKUP("Src_IsAny",'Scoring_Config'!$A:$A,'Scoring_Config'!$D:$D,"Yes")="Yes",_xlfn.XLOOKUP("Src_IsAny",'Scoring_Config'!$A:$A,'Scoring_Config'!$C:$C,10),0),0)+IF(LEFT(Z703,4)="True",IF(_xlfn.XLOOKUP("Src_CIDR_Le_16",'Scoring_Config'!$A:$A,'Scoring_Config'!$D:$D,"Yes")="Yes",_xlfn.XLOOKUP("Src_CIDR_Le_16",'Scoring_Config'!$A:$A,'Scoring_Config'!$C:$C,10),0),0)+IF(LEFT(AA703,4)="True",IF(_xlfn.XLOOKUP("Src_CIDR_17_22",'Scoring_Config'!$A:$A,'Scoring_Config'!$D:$D,"Yes")="Yes",_xlfn.XLOOKUP("Src_CIDR_17_22",'Scoring_Config'!$A:$A,'Scoring_Config'!$C:$C,5),0),0)+IF(LEFT(AB703,4)="True",IF(_xlfn.XLOOKUP("Dst_IsAny",'Scoring_Config'!$A:$A,'Scoring_Config'!$D:$D,"Yes")="Yes",_xlfn.XLOOKUP("Dst_IsAny",'Scoring_Config'!$A:$A,'Scoring_Config'!$C:$C,10),0),0)+IF(LEFT(AC703,4)="True",IF(_xlfn.XLOOKUP("Dst_CIDR_Le_16",'Scoring_Config'!$A:$A,'Scoring_Config'!$D:$D,"Yes")="Yes",_xlfn.XLOOKUP("Dst_CIDR_Le_16",'Scoring_Config'!$A:$A,'Scoring_Config'!$C:$C,10),0),0)+IF(LEFT(AD703,4)="True",IF(_xlfn.XLOOKUP("Dst_CIDR_17_22",'Scoring_Config'!$A:$A,'Scoring_Config'!$D:$D,"Yes")="Yes",_xlfn.XLOOKUP("Dst_CIDR_17_22",'Scoring_Config'!$A:$A,'Scoring_Config'!$C:$C,5),0),0)+IF(LEFT(AE703,4)="True",IF(_xlfn.XLOOKUP("SrcZone_IsAny",'Scoring_Config'!$A:$A,'Scoring_Config'!$D:$D,"Yes")="Yes",_xlfn.XLOOKUP("SrcZone_IsAny",'Scoring_Config'!$A:$A,'Scoring_Config'!$C:$C,10),0),0)+IF(LEFT(AF703,4)="True",IF(_xlfn.XLOOKUP("DstZone_IsAny",'Scoring_Config'!$A:$A,'Scoring_Config'!$D:$D,"Yes")="Yes",_xlfn.XLOOKUP("DstZone_IsAny",'Scoring_Config'!$A:$A,'Scoring_Config'!$C:$C,10),0),0)+IF(LEFT(AG703,4)="True",IF(_xlfn.XLOOKUP("Service_Any_OR_RangeGt1000",'Scoring_Config'!$A:$A,'Scoring_Config'!$D:$D,"Yes")="Yes",_xlfn.XLOOKUP("Service_Any_OR_RangeGt1000",'Scoring_Config'!$A:$A,'Scoring_Config'!$C:$C,10),0),0)+IF(LEFT(AH703,4)="True",IF(_xlfn.XLOOKUP("App_Any_OR_RangeGt1000",'Scoring_Config'!$A:$A,'Scoring_Config'!$D:$D,"Yes")="Yes",_xlfn.XLOOKUP("App_Any_OR_RangeGt1000",'Scoring_Config'!$A:$A,'Scoring_Config'!$C:$C,10),0),0)+IF(LEFT(AI703,4)="True",IF(_xlfn.XLOOKUP("Service_Insecure_Match",'Scoring_Config'!$A:$A,'Scoring_Config'!$D:$D,"Yes")="Yes",_xlfn.XLOOKUP("Service_Insecure_Match",'Scoring_Config'!$A:$A,'Scoring_Config'!$C:$C,5),0),0)+IF(LEFT(AJ703,4)="True",IF(_xlfn.XLOOKUP("Risky_Inbound",'Scoring_Config'!$A:$A,'Scoring_Config'!$D:$D,"Yes")="Yes",_xlfn.XLOOKUP("Risky_Inbound",'Scoring_Config'!$A:$A,'Scoring_Config'!$C:$C,50),0),0)+IF(LEFT(AK703,4)="True",IF(_xlfn.XLOOKUP("Risky_Outbound",'Scoring_Config'!$A:$A,'Scoring_Config'!$D:$D,"Yes")="Yes",_xlfn.XLOOKUP("Risky_Outbound",'Scoring_Config'!$A:$A,'Scoring_Config'!$C:$C,25),0),0)+IF(LEFT(AZ703,4)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703,FIND(",",AL703)+1,100)),0)+IF(LEFT(AM703,4)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703,FIND(",",AN703)+1,100)),0)+IF(_xlfn.XLOOKUP("Profile_Scoring",'Scoring_Config'!$A:$A,'Scoring_Config'!$D:$D,"Yes")="Yes",VALUE(MID(AO703,FIND(",",AO703)+1,100)),0)+IF(_xlfn.XLOOKUP("Options_Scoring",'Scoring_Config'!$A:$A,'Scoring_Config'!$D:$D,"Yes")="Yes",VALUE(MID(AP703,FIND(",",AP703)+1,100)),0)))</f>
        <v>0</v>
      </c>
      <c r="AZ703" cm="1">
        <f t="array" ref="AZ703">IF(FALSE,"True," &amp; IF(_xlfn.XLOOKUP("Migrate_Insecure",'Scoring_Config'!$A:$A,'Scoring_Config'!$D:$D,"Yes")="Yes",_xlfn.XLOOKUP("Migrate_Insecure",'Scoring_Config'!$A:$A,'Scoring_Config'!$C:$C,10),0),"False,0")</f>
        <v>0</v>
      </c>
    </row>
    <row r="704" spans="1:52">
      <c r="A704" t="s">
        <v>1979</v>
      </c>
      <c r="B704" t="s">
        <v>2677</v>
      </c>
      <c r="C704" t="s">
        <v>3542</v>
      </c>
      <c r="D704" t="s">
        <v>3545</v>
      </c>
      <c r="E704" t="s">
        <v>3563</v>
      </c>
      <c r="F704" t="s">
        <v>3852</v>
      </c>
      <c r="G704" t="s">
        <v>405</v>
      </c>
      <c r="H704" t="s">
        <v>174</v>
      </c>
      <c r="I704" t="s">
        <v>3852</v>
      </c>
      <c r="J704" t="s">
        <v>405</v>
      </c>
      <c r="K704" t="s">
        <v>1874</v>
      </c>
      <c r="L704" t="s">
        <v>1327</v>
      </c>
      <c r="M704" t="s">
        <v>1974</v>
      </c>
      <c r="N704" t="s">
        <v>4315</v>
      </c>
      <c r="O704" t="s">
        <v>4319</v>
      </c>
      <c r="P704" t="s">
        <v>4322</v>
      </c>
      <c r="Q704" t="s">
        <v>4828</v>
      </c>
      <c r="R704" t="s">
        <v>5437</v>
      </c>
      <c r="S704" t="s">
        <v>5440</v>
      </c>
      <c r="T704" t="s">
        <v>5726</v>
      </c>
      <c r="U704" t="s">
        <v>5955</v>
      </c>
      <c r="Y704" cm="1">
        <f t="array" ref="Y704">IF(FALSE,"True," &amp; IF(_xlfn.XLOOKUP("Src_IsAny",'Scoring_Config'!$A:$A,'Scoring_Config'!$D:$D,"Yes")="Yes",_xlfn.XLOOKUP("Src_IsAny",'Scoring_Config'!$A:$A,'Scoring_Config'!$C:$C,10),0),"False,0")</f>
        <v>0</v>
      </c>
      <c r="Z704" cm="1">
        <f t="array" ref="Z704">IF(FALSE,"True," &amp; IF(_xlfn.XLOOKUP("Src_CIDR_Le_16",'Scoring_Config'!$A:$A,'Scoring_Config'!$D:$D,"Yes")="Yes",_xlfn.XLOOKUP("Src_CIDR_Le_16",'Scoring_Config'!$A:$A,'Scoring_Config'!$C:$C,10),0),"False,0")</f>
        <v>0</v>
      </c>
      <c r="AA704" cm="1">
        <f t="array" ref="AA704">IF(FALSE,"True," &amp; IF(_xlfn.XLOOKUP("Src_CIDR_17_22",'Scoring_Config'!$A:$A,'Scoring_Config'!$D:$D,"Yes")="Yes",_xlfn.XLOOKUP("Src_CIDR_17_22",'Scoring_Config'!$A:$A,'Scoring_Config'!$C:$C,5),0),"False,0")</f>
        <v>0</v>
      </c>
      <c r="AB704" cm="1">
        <f t="array" ref="AB704">IF(FALSE,"True," &amp; IF(_xlfn.XLOOKUP("Dst_IsAny",'Scoring_Config'!$A:$A,'Scoring_Config'!$D:$D,"Yes")="Yes",_xlfn.XLOOKUP("Dst_IsAny",'Scoring_Config'!$A:$A,'Scoring_Config'!$C:$C,10),0),"False,0")</f>
        <v>0</v>
      </c>
      <c r="AC704" cm="1">
        <f t="array" ref="AC704">IF(FALSE,"True," &amp; IF(_xlfn.XLOOKUP("Dst_CIDR_Le_16",'Scoring_Config'!$A:$A,'Scoring_Config'!$D:$D,"Yes")="Yes",_xlfn.XLOOKUP("Dst_CIDR_Le_16",'Scoring_Config'!$A:$A,'Scoring_Config'!$C:$C,10),0),"False,0")</f>
        <v>0</v>
      </c>
      <c r="AD704" cm="1">
        <f t="array" ref="AD704">IF(FALSE,"True," &amp; IF(_xlfn.XLOOKUP("Dst_CIDR_17_22",'Scoring_Config'!$A:$A,'Scoring_Config'!$D:$D,"Yes")="Yes",_xlfn.XLOOKUP("Dst_CIDR_17_22",'Scoring_Config'!$A:$A,'Scoring_Config'!$C:$C,5),0),"False,0")</f>
        <v>0</v>
      </c>
      <c r="AE704" cm="1">
        <f t="array" ref="AE704">IF(FALSE,"True," &amp; IF(_xlfn.XLOOKUP("SrcZone_IsAny",'Scoring_Config'!$A:$A,'Scoring_Config'!$D:$D,"Yes")="Yes",_xlfn.XLOOKUP("SrcZone_IsAny",'Scoring_Config'!$A:$A,'Scoring_Config'!$C:$C,10),0),"False,0")</f>
        <v>0</v>
      </c>
      <c r="AF704" cm="1">
        <f t="array" ref="AF704">IF(FALSE,"True," &amp; IF(_xlfn.XLOOKUP("DstZone_IsAny",'Scoring_Config'!$A:$A,'Scoring_Config'!$D:$D,"Yes")="Yes",_xlfn.XLOOKUP("DstZone_IsAny",'Scoring_Config'!$A:$A,'Scoring_Config'!$C:$C,10),0),"False,0")</f>
        <v>0</v>
      </c>
      <c r="AG704" cm="1">
        <f t="array" ref="AG70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04" cm="1">
        <f t="array" ref="AH704">IF(FALSE,"True," &amp; IF(_xlfn.XLOOKUP("App_Any_OR_RangeGt1000",'Scoring_Config'!$A:$A,'Scoring_Config'!$D:$D,"Yes")="Yes",_xlfn.XLOOKUP("App_Any_OR_RangeGt1000",'Scoring_Config'!$A:$A,'Scoring_Config'!$C:$C,10),0),"False,0")</f>
        <v>0</v>
      </c>
      <c r="AI704" cm="1">
        <f t="array" ref="AI704">IF(FALSE,"True," &amp; IF(_xlfn.XLOOKUP("Service_Insecure_Match",'Scoring_Config'!$A:$A,'Scoring_Config'!$D:$D,"Yes")="Yes",_xlfn.XLOOKUP("Service_Insecure_Match",'Scoring_Config'!$A:$A,'Scoring_Config'!$C:$C,5),0),"False,0")</f>
        <v>0</v>
      </c>
      <c r="AJ704" cm="1">
        <f t="array" ref="AJ704">IF(FALSE,"True," &amp; IF(_xlfn.XLOOKUP("Risky_Inbound",'Scoring_Config'!$A:$A,'Scoring_Config'!$D:$D,"Yes")="Yes",_xlfn.XLOOKUP("Risky_Inbound",'Scoring_Config'!$A:$A,'Scoring_Config'!$C:$C,50),0),"False,0")</f>
        <v>0</v>
      </c>
      <c r="AK704" cm="1">
        <f t="array" ref="AK704">IF(FALSE,"True," &amp; IF(_xlfn.XLOOKUP("Risky_Outbound",'Scoring_Config'!$A:$A,'Scoring_Config'!$D:$D,"Yes")="Yes",_xlfn.XLOOKUP("Risky_Outbound",'Scoring_Config'!$A:$A,'Scoring_Config'!$C:$C,25),0),"False,0")</f>
        <v>0</v>
      </c>
      <c r="AL704" t="s">
        <v>6697</v>
      </c>
      <c r="AM704" cm="1">
        <f t="array" ref="AM70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04" t="s">
        <v>6697</v>
      </c>
      <c r="AO704" t="s">
        <v>6697</v>
      </c>
      <c r="AP704" t="s">
        <v>6697</v>
      </c>
      <c r="AQ704" cm="1">
        <f t="array" ref="AQ704">IF(FALSE,"True," &amp; IF(_xlfn.XLOOKUP("Service_IsAny",'Scoring_Config'!$A:$A,'Scoring_Config'!$D:$D,"Yes")="Yes",_xlfn.XLOOKUP("Service_IsAny",'Scoring_Config'!$A:$A,'Scoring_Config'!$C:$C,0),0),"False,0")</f>
        <v>0</v>
      </c>
      <c r="AR704">
        <v>0</v>
      </c>
      <c r="AS704" cm="1">
        <f t="array" ref="AS704">IF(FALSE,"True," &amp; IF(_xlfn.XLOOKUP("Service_RangeGt1000",'Scoring_Config'!$A:$A,'Scoring_Config'!$D:$D,"Yes")="Yes",_xlfn.XLOOKUP("Service_RangeGt1000",'Scoring_Config'!$A:$A,'Scoring_Config'!$C:$C,0),0),"False,0")</f>
        <v>0</v>
      </c>
      <c r="AT704" cm="1">
        <f t="array" ref="AT704">IF(FALSE,"True," &amp; IF(_xlfn.XLOOKUP("App_IsAny",'Scoring_Config'!$A:$A,'Scoring_Config'!$D:$D,"Yes")="Yes",_xlfn.XLOOKUP("App_IsAny",'Scoring_Config'!$A:$A,'Scoring_Config'!$C:$C,0),0),"False,0")</f>
        <v>0</v>
      </c>
      <c r="AU704">
        <v>5</v>
      </c>
      <c r="AV704" cm="1">
        <f t="array" ref="AV704">IF(FALSE,"True," &amp; IF(_xlfn.XLOOKUP("App_RangeGt1000",'Scoring_Config'!$A:$A,'Scoring_Config'!$D:$D,"Yes")="Yes",_xlfn.XLOOKUP("App_RangeGt1000",'Scoring_Config'!$A:$A,'Scoring_Config'!$C:$C,0),0),"False,0")</f>
        <v>0</v>
      </c>
      <c r="AW704" cm="1">
        <f t="array" ref="AW704">IF(FALSE,"True," &amp; IF(_xlfn.XLOOKUP("Action_IsDenyOrDrop",'Scoring_Config'!$A:$A,'Scoring_Config'!$D:$D,"Yes")="Yes",_xlfn.XLOOKUP("Action_IsDenyOrDrop",'Scoring_Config'!$A:$A,'Scoring_Config'!$C:$C,0),0),"False,0")</f>
        <v>0</v>
      </c>
      <c r="AX704" cm="1">
        <f t="array" ref="AX704">IF(LEFT(AW704,4)="True",0,(IF(LEFT(Y704,4)="True",IF(_xlfn.XLOOKUP("Src_IsAny",'Scoring_Config'!$A:$A,'Scoring_Config'!$D:$D,"Yes")="Yes",_xlfn.XLOOKUP("Src_IsAny",'Scoring_Config'!$A:$A,'Scoring_Config'!$C:$C,10),0),0)+IF(LEFT(Z704,4)="True",IF(_xlfn.XLOOKUP("Src_CIDR_Le_16",'Scoring_Config'!$A:$A,'Scoring_Config'!$D:$D,"Yes")="Yes",_xlfn.XLOOKUP("Src_CIDR_Le_16",'Scoring_Config'!$A:$A,'Scoring_Config'!$C:$C,10),0),0)+IF(LEFT(AA704,4)="True",IF(_xlfn.XLOOKUP("Src_CIDR_17_22",'Scoring_Config'!$A:$A,'Scoring_Config'!$D:$D,"Yes")="Yes",_xlfn.XLOOKUP("Src_CIDR_17_22",'Scoring_Config'!$A:$A,'Scoring_Config'!$C:$C,5),0),0)+IF(LEFT(AB704,4)="True",IF(_xlfn.XLOOKUP("Dst_IsAny",'Scoring_Config'!$A:$A,'Scoring_Config'!$D:$D,"Yes")="Yes",_xlfn.XLOOKUP("Dst_IsAny",'Scoring_Config'!$A:$A,'Scoring_Config'!$C:$C,10),0),0)+IF(LEFT(AC704,4)="True",IF(_xlfn.XLOOKUP("Dst_CIDR_Le_16",'Scoring_Config'!$A:$A,'Scoring_Config'!$D:$D,"Yes")="Yes",_xlfn.XLOOKUP("Dst_CIDR_Le_16",'Scoring_Config'!$A:$A,'Scoring_Config'!$C:$C,10),0),0)+IF(LEFT(AD704,4)="True",IF(_xlfn.XLOOKUP("Dst_CIDR_17_22",'Scoring_Config'!$A:$A,'Scoring_Config'!$D:$D,"Yes")="Yes",_xlfn.XLOOKUP("Dst_CIDR_17_22",'Scoring_Config'!$A:$A,'Scoring_Config'!$C:$C,5),0),0)+IF(LEFT(AE704,4)="True",IF(_xlfn.XLOOKUP("SrcZone_IsAny",'Scoring_Config'!$A:$A,'Scoring_Config'!$D:$D,"Yes")="Yes",_xlfn.XLOOKUP("SrcZone_IsAny",'Scoring_Config'!$A:$A,'Scoring_Config'!$C:$C,10),0),0)+IF(LEFT(AF704,4)="True",IF(_xlfn.XLOOKUP("DstZone_IsAny",'Scoring_Config'!$A:$A,'Scoring_Config'!$D:$D,"Yes")="Yes",_xlfn.XLOOKUP("DstZone_IsAny",'Scoring_Config'!$A:$A,'Scoring_Config'!$C:$C,10),0),0)+IF(LEFT(AG704,4)="True",IF(_xlfn.XLOOKUP("Service_Any_OR_RangeGt1000",'Scoring_Config'!$A:$A,'Scoring_Config'!$D:$D,"Yes")="Yes",_xlfn.XLOOKUP("Service_Any_OR_RangeGt1000",'Scoring_Config'!$A:$A,'Scoring_Config'!$C:$C,10),0),0)+IF(LEFT(AH704,4)="True",IF(_xlfn.XLOOKUP("App_Any_OR_RangeGt1000",'Scoring_Config'!$A:$A,'Scoring_Config'!$D:$D,"Yes")="Yes",_xlfn.XLOOKUP("App_Any_OR_RangeGt1000",'Scoring_Config'!$A:$A,'Scoring_Config'!$C:$C,10),0),0)+IF(LEFT(AI704,4)="True",IF(_xlfn.XLOOKUP("Service_Insecure_Match",'Scoring_Config'!$A:$A,'Scoring_Config'!$D:$D,"Yes")="Yes",_xlfn.XLOOKUP("Service_Insecure_Match",'Scoring_Config'!$A:$A,'Scoring_Config'!$C:$C,5),0),0)+IF(LEFT(AJ704,4)="True",IF(_xlfn.XLOOKUP("Risky_Inbound",'Scoring_Config'!$A:$A,'Scoring_Config'!$D:$D,"Yes")="Yes",_xlfn.XLOOKUP("Risky_Inbound",'Scoring_Config'!$A:$A,'Scoring_Config'!$C:$C,50),0),0)+IF(LEFT(AK704,4)="True",IF(_xlfn.XLOOKUP("Risky_Outbound",'Scoring_Config'!$A:$A,'Scoring_Config'!$D:$D,"Yes")="Yes",_xlfn.XLOOKUP("Risky_Outbound",'Scoring_Config'!$A:$A,'Scoring_Config'!$C:$C,25),0),0)+IF(LEFT(AZ704,4)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704,FIND(",",AL704)+1,100)),0)+IF(LEFT(AM704,4)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704,FIND(",",AN704)+1,100)),0)+IF(_xlfn.XLOOKUP("Profile_Scoring",'Scoring_Config'!$A:$A,'Scoring_Config'!$D:$D,"Yes")="Yes",VALUE(MID(AO704,FIND(",",AO704)+1,100)),0)+IF(_xlfn.XLOOKUP("Options_Scoring",'Scoring_Config'!$A:$A,'Scoring_Config'!$D:$D,"Yes")="Yes",VALUE(MID(AP704,FIND(",",AP704)+1,100)),0)))</f>
        <v>0</v>
      </c>
      <c r="AZ704" cm="1">
        <f t="array" ref="AZ704">IF(FALSE,"True," &amp; IF(_xlfn.XLOOKUP("Migrate_Insecure",'Scoring_Config'!$A:$A,'Scoring_Config'!$D:$D,"Yes")="Yes",_xlfn.XLOOKUP("Migrate_Insecure",'Scoring_Config'!$A:$A,'Scoring_Config'!$C:$C,10),0),"False,0")</f>
        <v>0</v>
      </c>
    </row>
    <row r="705" spans="1:52">
      <c r="A705" t="s">
        <v>1979</v>
      </c>
      <c r="B705" t="s">
        <v>2678</v>
      </c>
      <c r="C705" t="s">
        <v>3542</v>
      </c>
      <c r="D705" t="s">
        <v>3550</v>
      </c>
      <c r="E705" t="s">
        <v>3563</v>
      </c>
      <c r="F705" t="s">
        <v>3852</v>
      </c>
      <c r="G705" t="s">
        <v>406</v>
      </c>
      <c r="H705" t="s">
        <v>174</v>
      </c>
      <c r="I705" t="s">
        <v>3852</v>
      </c>
      <c r="J705" t="s">
        <v>405</v>
      </c>
      <c r="K705" t="s">
        <v>1667</v>
      </c>
      <c r="L705" t="s">
        <v>1476</v>
      </c>
      <c r="M705" t="s">
        <v>1974</v>
      </c>
      <c r="N705" t="s">
        <v>4315</v>
      </c>
      <c r="O705" t="s">
        <v>4319</v>
      </c>
      <c r="P705" t="s">
        <v>4322</v>
      </c>
      <c r="Q705" t="s">
        <v>4828</v>
      </c>
      <c r="R705" t="s">
        <v>5440</v>
      </c>
      <c r="S705" t="s">
        <v>5440</v>
      </c>
      <c r="T705" t="s">
        <v>5726</v>
      </c>
      <c r="U705" t="s">
        <v>5955</v>
      </c>
      <c r="Y705" cm="1">
        <f t="array" ref="Y705">IF(FALSE,"True," &amp; IF(_xlfn.XLOOKUP("Src_IsAny",'Scoring_Config'!$A:$A,'Scoring_Config'!$D:$D,"Yes")="Yes",_xlfn.XLOOKUP("Src_IsAny",'Scoring_Config'!$A:$A,'Scoring_Config'!$C:$C,10),0),"False,0")</f>
        <v>0</v>
      </c>
      <c r="Z705" cm="1">
        <f t="array" ref="Z705">IF(FALSE,"True," &amp; IF(_xlfn.XLOOKUP("Src_CIDR_Le_16",'Scoring_Config'!$A:$A,'Scoring_Config'!$D:$D,"Yes")="Yes",_xlfn.XLOOKUP("Src_CIDR_Le_16",'Scoring_Config'!$A:$A,'Scoring_Config'!$C:$C,10),0),"False,0")</f>
        <v>0</v>
      </c>
      <c r="AA705" cm="1">
        <f t="array" ref="AA705">IF(FALSE,"True," &amp; IF(_xlfn.XLOOKUP("Src_CIDR_17_22",'Scoring_Config'!$A:$A,'Scoring_Config'!$D:$D,"Yes")="Yes",_xlfn.XLOOKUP("Src_CIDR_17_22",'Scoring_Config'!$A:$A,'Scoring_Config'!$C:$C,5),0),"False,0")</f>
        <v>0</v>
      </c>
      <c r="AB705" cm="1">
        <f t="array" ref="AB705">IF(FALSE,"True," &amp; IF(_xlfn.XLOOKUP("Dst_IsAny",'Scoring_Config'!$A:$A,'Scoring_Config'!$D:$D,"Yes")="Yes",_xlfn.XLOOKUP("Dst_IsAny",'Scoring_Config'!$A:$A,'Scoring_Config'!$C:$C,10),0),"False,0")</f>
        <v>0</v>
      </c>
      <c r="AC705" cm="1">
        <f t="array" ref="AC705">IF(FALSE,"True," &amp; IF(_xlfn.XLOOKUP("Dst_CIDR_Le_16",'Scoring_Config'!$A:$A,'Scoring_Config'!$D:$D,"Yes")="Yes",_xlfn.XLOOKUP("Dst_CIDR_Le_16",'Scoring_Config'!$A:$A,'Scoring_Config'!$C:$C,10),0),"False,0")</f>
        <v>0</v>
      </c>
      <c r="AD705" cm="1">
        <f t="array" ref="AD705">IF(FALSE,"True," &amp; IF(_xlfn.XLOOKUP("Dst_CIDR_17_22",'Scoring_Config'!$A:$A,'Scoring_Config'!$D:$D,"Yes")="Yes",_xlfn.XLOOKUP("Dst_CIDR_17_22",'Scoring_Config'!$A:$A,'Scoring_Config'!$C:$C,5),0),"False,0")</f>
        <v>0</v>
      </c>
      <c r="AE705" cm="1">
        <f t="array" ref="AE705">IF(FALSE,"True," &amp; IF(_xlfn.XLOOKUP("SrcZone_IsAny",'Scoring_Config'!$A:$A,'Scoring_Config'!$D:$D,"Yes")="Yes",_xlfn.XLOOKUP("SrcZone_IsAny",'Scoring_Config'!$A:$A,'Scoring_Config'!$C:$C,10),0),"False,0")</f>
        <v>0</v>
      </c>
      <c r="AF705" cm="1">
        <f t="array" ref="AF705">IF(FALSE,"True," &amp; IF(_xlfn.XLOOKUP("DstZone_IsAny",'Scoring_Config'!$A:$A,'Scoring_Config'!$D:$D,"Yes")="Yes",_xlfn.XLOOKUP("DstZone_IsAny",'Scoring_Config'!$A:$A,'Scoring_Config'!$C:$C,10),0),"False,0")</f>
        <v>0</v>
      </c>
      <c r="AG705" cm="1">
        <f t="array" ref="AG70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05" cm="1">
        <f t="array" ref="AH705">IF(FALSE,"True," &amp; IF(_xlfn.XLOOKUP("App_Any_OR_RangeGt1000",'Scoring_Config'!$A:$A,'Scoring_Config'!$D:$D,"Yes")="Yes",_xlfn.XLOOKUP("App_Any_OR_RangeGt1000",'Scoring_Config'!$A:$A,'Scoring_Config'!$C:$C,10),0),"False,0")</f>
        <v>0</v>
      </c>
      <c r="AI705" cm="1">
        <f t="array" ref="AI705">IF(FALSE,"True," &amp; IF(_xlfn.XLOOKUP("Service_Insecure_Match",'Scoring_Config'!$A:$A,'Scoring_Config'!$D:$D,"Yes")="Yes",_xlfn.XLOOKUP("Service_Insecure_Match",'Scoring_Config'!$A:$A,'Scoring_Config'!$C:$C,5),0),"False,0")</f>
        <v>0</v>
      </c>
      <c r="AJ705" cm="1">
        <f t="array" ref="AJ705">IF(FALSE,"True," &amp; IF(_xlfn.XLOOKUP("Risky_Inbound",'Scoring_Config'!$A:$A,'Scoring_Config'!$D:$D,"Yes")="Yes",_xlfn.XLOOKUP("Risky_Inbound",'Scoring_Config'!$A:$A,'Scoring_Config'!$C:$C,50),0),"False,0")</f>
        <v>0</v>
      </c>
      <c r="AK705" cm="1">
        <f t="array" ref="AK705">IF(FALSE,"True," &amp; IF(_xlfn.XLOOKUP("Risky_Outbound",'Scoring_Config'!$A:$A,'Scoring_Config'!$D:$D,"Yes")="Yes",_xlfn.XLOOKUP("Risky_Outbound",'Scoring_Config'!$A:$A,'Scoring_Config'!$C:$C,25),0),"False,0")</f>
        <v>0</v>
      </c>
      <c r="AL705" t="s">
        <v>6697</v>
      </c>
      <c r="AM705" cm="1">
        <f t="array" ref="AM70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05" t="s">
        <v>6697</v>
      </c>
      <c r="AO705" t="s">
        <v>6697</v>
      </c>
      <c r="AP705" t="s">
        <v>6697</v>
      </c>
      <c r="AQ705" cm="1">
        <f t="array" ref="AQ705">IF(FALSE,"True," &amp; IF(_xlfn.XLOOKUP("Service_IsAny",'Scoring_Config'!$A:$A,'Scoring_Config'!$D:$D,"Yes")="Yes",_xlfn.XLOOKUP("Service_IsAny",'Scoring_Config'!$A:$A,'Scoring_Config'!$C:$C,0),0),"False,0")</f>
        <v>0</v>
      </c>
      <c r="AR705">
        <v>1</v>
      </c>
      <c r="AS705" cm="1">
        <f t="array" ref="AS705">IF(FALSE,"True," &amp; IF(_xlfn.XLOOKUP("Service_RangeGt1000",'Scoring_Config'!$A:$A,'Scoring_Config'!$D:$D,"Yes")="Yes",_xlfn.XLOOKUP("Service_RangeGt1000",'Scoring_Config'!$A:$A,'Scoring_Config'!$C:$C,0),0),"False,0")</f>
        <v>0</v>
      </c>
      <c r="AT705" cm="1">
        <f t="array" ref="AT705">IF(FALSE,"True," &amp; IF(_xlfn.XLOOKUP("App_IsAny",'Scoring_Config'!$A:$A,'Scoring_Config'!$D:$D,"Yes")="Yes",_xlfn.XLOOKUP("App_IsAny",'Scoring_Config'!$A:$A,'Scoring_Config'!$C:$C,0),0),"False,0")</f>
        <v>0</v>
      </c>
      <c r="AU705">
        <v>1</v>
      </c>
      <c r="AV705" cm="1">
        <f t="array" ref="AV705">IF(FALSE,"True," &amp; IF(_xlfn.XLOOKUP("App_RangeGt1000",'Scoring_Config'!$A:$A,'Scoring_Config'!$D:$D,"Yes")="Yes",_xlfn.XLOOKUP("App_RangeGt1000",'Scoring_Config'!$A:$A,'Scoring_Config'!$C:$C,0),0),"False,0")</f>
        <v>0</v>
      </c>
      <c r="AW705" cm="1">
        <f t="array" ref="AW705">IF(FALSE,"True," &amp; IF(_xlfn.XLOOKUP("Action_IsDenyOrDrop",'Scoring_Config'!$A:$A,'Scoring_Config'!$D:$D,"Yes")="Yes",_xlfn.XLOOKUP("Action_IsDenyOrDrop",'Scoring_Config'!$A:$A,'Scoring_Config'!$C:$C,0),0),"False,0")</f>
        <v>0</v>
      </c>
      <c r="AX705" cm="1">
        <f t="array" ref="AX705">IF(LEFT(AW705,4)="True",0,(IF(LEFT(Y705,4)="True",IF(_xlfn.XLOOKUP("Src_IsAny",'Scoring_Config'!$A:$A,'Scoring_Config'!$D:$D,"Yes")="Yes",_xlfn.XLOOKUP("Src_IsAny",'Scoring_Config'!$A:$A,'Scoring_Config'!$C:$C,10),0),0)+IF(LEFT(Z705,4)="True",IF(_xlfn.XLOOKUP("Src_CIDR_Le_16",'Scoring_Config'!$A:$A,'Scoring_Config'!$D:$D,"Yes")="Yes",_xlfn.XLOOKUP("Src_CIDR_Le_16",'Scoring_Config'!$A:$A,'Scoring_Config'!$C:$C,10),0),0)+IF(LEFT(AA705,4)="True",IF(_xlfn.XLOOKUP("Src_CIDR_17_22",'Scoring_Config'!$A:$A,'Scoring_Config'!$D:$D,"Yes")="Yes",_xlfn.XLOOKUP("Src_CIDR_17_22",'Scoring_Config'!$A:$A,'Scoring_Config'!$C:$C,5),0),0)+IF(LEFT(AB705,4)="True",IF(_xlfn.XLOOKUP("Dst_IsAny",'Scoring_Config'!$A:$A,'Scoring_Config'!$D:$D,"Yes")="Yes",_xlfn.XLOOKUP("Dst_IsAny",'Scoring_Config'!$A:$A,'Scoring_Config'!$C:$C,10),0),0)+IF(LEFT(AC705,4)="True",IF(_xlfn.XLOOKUP("Dst_CIDR_Le_16",'Scoring_Config'!$A:$A,'Scoring_Config'!$D:$D,"Yes")="Yes",_xlfn.XLOOKUP("Dst_CIDR_Le_16",'Scoring_Config'!$A:$A,'Scoring_Config'!$C:$C,10),0),0)+IF(LEFT(AD705,4)="True",IF(_xlfn.XLOOKUP("Dst_CIDR_17_22",'Scoring_Config'!$A:$A,'Scoring_Config'!$D:$D,"Yes")="Yes",_xlfn.XLOOKUP("Dst_CIDR_17_22",'Scoring_Config'!$A:$A,'Scoring_Config'!$C:$C,5),0),0)+IF(LEFT(AE705,4)="True",IF(_xlfn.XLOOKUP("SrcZone_IsAny",'Scoring_Config'!$A:$A,'Scoring_Config'!$D:$D,"Yes")="Yes",_xlfn.XLOOKUP("SrcZone_IsAny",'Scoring_Config'!$A:$A,'Scoring_Config'!$C:$C,10),0),0)+IF(LEFT(AF705,4)="True",IF(_xlfn.XLOOKUP("DstZone_IsAny",'Scoring_Config'!$A:$A,'Scoring_Config'!$D:$D,"Yes")="Yes",_xlfn.XLOOKUP("DstZone_IsAny",'Scoring_Config'!$A:$A,'Scoring_Config'!$C:$C,10),0),0)+IF(LEFT(AG705,4)="True",IF(_xlfn.XLOOKUP("Service_Any_OR_RangeGt1000",'Scoring_Config'!$A:$A,'Scoring_Config'!$D:$D,"Yes")="Yes",_xlfn.XLOOKUP("Service_Any_OR_RangeGt1000",'Scoring_Config'!$A:$A,'Scoring_Config'!$C:$C,10),0),0)+IF(LEFT(AH705,4)="True",IF(_xlfn.XLOOKUP("App_Any_OR_RangeGt1000",'Scoring_Config'!$A:$A,'Scoring_Config'!$D:$D,"Yes")="Yes",_xlfn.XLOOKUP("App_Any_OR_RangeGt1000",'Scoring_Config'!$A:$A,'Scoring_Config'!$C:$C,10),0),0)+IF(LEFT(AI705,4)="True",IF(_xlfn.XLOOKUP("Service_Insecure_Match",'Scoring_Config'!$A:$A,'Scoring_Config'!$D:$D,"Yes")="Yes",_xlfn.XLOOKUP("Service_Insecure_Match",'Scoring_Config'!$A:$A,'Scoring_Config'!$C:$C,5),0),0)+IF(LEFT(AJ705,4)="True",IF(_xlfn.XLOOKUP("Risky_Inbound",'Scoring_Config'!$A:$A,'Scoring_Config'!$D:$D,"Yes")="Yes",_xlfn.XLOOKUP("Risky_Inbound",'Scoring_Config'!$A:$A,'Scoring_Config'!$C:$C,50),0),0)+IF(LEFT(AK705,4)="True",IF(_xlfn.XLOOKUP("Risky_Outbound",'Scoring_Config'!$A:$A,'Scoring_Config'!$D:$D,"Yes")="Yes",_xlfn.XLOOKUP("Risky_Outbound",'Scoring_Config'!$A:$A,'Scoring_Config'!$C:$C,25),0),0)+IF(LEFT(AZ705,4)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705,FIND(",",AL705)+1,100)),0)+IF(LEFT(AM705,4)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705,FIND(",",AN705)+1,100)),0)+IF(_xlfn.XLOOKUP("Profile_Scoring",'Scoring_Config'!$A:$A,'Scoring_Config'!$D:$D,"Yes")="Yes",VALUE(MID(AO705,FIND(",",AO705)+1,100)),0)+IF(_xlfn.XLOOKUP("Options_Scoring",'Scoring_Config'!$A:$A,'Scoring_Config'!$D:$D,"Yes")="Yes",VALUE(MID(AP705,FIND(",",AP705)+1,100)),0)))</f>
        <v>0</v>
      </c>
      <c r="AZ705" cm="1">
        <f t="array" ref="AZ705">IF(FALSE,"True," &amp; IF(_xlfn.XLOOKUP("Migrate_Insecure",'Scoring_Config'!$A:$A,'Scoring_Config'!$D:$D,"Yes")="Yes",_xlfn.XLOOKUP("Migrate_Insecure",'Scoring_Config'!$A:$A,'Scoring_Config'!$C:$C,10),0),"False,0")</f>
        <v>0</v>
      </c>
    </row>
    <row r="706" spans="1:52">
      <c r="A706" t="s">
        <v>1979</v>
      </c>
      <c r="B706" t="s">
        <v>2679</v>
      </c>
      <c r="C706" t="s">
        <v>3542</v>
      </c>
      <c r="D706" t="s">
        <v>3545</v>
      </c>
      <c r="E706" t="s">
        <v>3563</v>
      </c>
      <c r="F706" t="s">
        <v>3852</v>
      </c>
      <c r="G706" t="s">
        <v>407</v>
      </c>
      <c r="H706" t="s">
        <v>174</v>
      </c>
      <c r="I706" t="s">
        <v>3851</v>
      </c>
      <c r="J706" t="s">
        <v>245</v>
      </c>
      <c r="K706" t="s">
        <v>1875</v>
      </c>
      <c r="L706" t="s">
        <v>1477</v>
      </c>
      <c r="M706" t="s">
        <v>1974</v>
      </c>
      <c r="N706" t="s">
        <v>4315</v>
      </c>
      <c r="O706" t="s">
        <v>4319</v>
      </c>
      <c r="P706" t="s">
        <v>4321</v>
      </c>
      <c r="Q706" t="s">
        <v>4830</v>
      </c>
      <c r="R706" t="s">
        <v>5439</v>
      </c>
      <c r="S706" t="s">
        <v>4324</v>
      </c>
      <c r="T706" t="s">
        <v>5726</v>
      </c>
      <c r="U706" t="s">
        <v>6306</v>
      </c>
      <c r="Y706" cm="1">
        <f t="array" ref="Y706">IF(FALSE,"True," &amp; IF(_xlfn.XLOOKUP("Src_IsAny",'Scoring_Config'!$A:$A,'Scoring_Config'!$D:$D,"Yes")="Yes",_xlfn.XLOOKUP("Src_IsAny",'Scoring_Config'!$A:$A,'Scoring_Config'!$C:$C,10),0),"False,0")</f>
        <v>0</v>
      </c>
      <c r="Z706" cm="1">
        <f t="array" ref="Z706">IF(FALSE,"True," &amp; IF(_xlfn.XLOOKUP("Src_CIDR_Le_16",'Scoring_Config'!$A:$A,'Scoring_Config'!$D:$D,"Yes")="Yes",_xlfn.XLOOKUP("Src_CIDR_Le_16",'Scoring_Config'!$A:$A,'Scoring_Config'!$C:$C,10),0),"False,0")</f>
        <v>0</v>
      </c>
      <c r="AA706" cm="1">
        <f t="array" ref="AA706">IF(FALSE,"True," &amp; IF(_xlfn.XLOOKUP("Src_CIDR_17_22",'Scoring_Config'!$A:$A,'Scoring_Config'!$D:$D,"Yes")="Yes",_xlfn.XLOOKUP("Src_CIDR_17_22",'Scoring_Config'!$A:$A,'Scoring_Config'!$C:$C,5),0),"False,0")</f>
        <v>0</v>
      </c>
      <c r="AB706" cm="1">
        <f t="array" ref="AB706">IF(FALSE,"True," &amp; IF(_xlfn.XLOOKUP("Dst_IsAny",'Scoring_Config'!$A:$A,'Scoring_Config'!$D:$D,"Yes")="Yes",_xlfn.XLOOKUP("Dst_IsAny",'Scoring_Config'!$A:$A,'Scoring_Config'!$C:$C,10),0),"False,0")</f>
        <v>0</v>
      </c>
      <c r="AC706" cm="1">
        <f t="array" ref="AC706">IF(FALSE,"True," &amp; IF(_xlfn.XLOOKUP("Dst_CIDR_Le_16",'Scoring_Config'!$A:$A,'Scoring_Config'!$D:$D,"Yes")="Yes",_xlfn.XLOOKUP("Dst_CIDR_Le_16",'Scoring_Config'!$A:$A,'Scoring_Config'!$C:$C,10),0),"False,0")</f>
        <v>0</v>
      </c>
      <c r="AD706" cm="1">
        <f t="array" ref="AD706">IF(FALSE,"True," &amp; IF(_xlfn.XLOOKUP("Dst_CIDR_17_22",'Scoring_Config'!$A:$A,'Scoring_Config'!$D:$D,"Yes")="Yes",_xlfn.XLOOKUP("Dst_CIDR_17_22",'Scoring_Config'!$A:$A,'Scoring_Config'!$C:$C,5),0),"False,0")</f>
        <v>0</v>
      </c>
      <c r="AE706" cm="1">
        <f t="array" ref="AE706">IF(FALSE,"True," &amp; IF(_xlfn.XLOOKUP("SrcZone_IsAny",'Scoring_Config'!$A:$A,'Scoring_Config'!$D:$D,"Yes")="Yes",_xlfn.XLOOKUP("SrcZone_IsAny",'Scoring_Config'!$A:$A,'Scoring_Config'!$C:$C,10),0),"False,0")</f>
        <v>0</v>
      </c>
      <c r="AF706" cm="1">
        <f t="array" ref="AF706">IF(FALSE,"True," &amp; IF(_xlfn.XLOOKUP("DstZone_IsAny",'Scoring_Config'!$A:$A,'Scoring_Config'!$D:$D,"Yes")="Yes",_xlfn.XLOOKUP("DstZone_IsAny",'Scoring_Config'!$A:$A,'Scoring_Config'!$C:$C,10),0),"False,0")</f>
        <v>0</v>
      </c>
      <c r="AG706" cm="1">
        <f t="array" ref="AG70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06" cm="1">
        <f t="array" ref="AH706">IF(FALSE,"True," &amp; IF(_xlfn.XLOOKUP("App_Any_OR_RangeGt1000",'Scoring_Config'!$A:$A,'Scoring_Config'!$D:$D,"Yes")="Yes",_xlfn.XLOOKUP("App_Any_OR_RangeGt1000",'Scoring_Config'!$A:$A,'Scoring_Config'!$C:$C,10),0),"False,0")</f>
        <v>0</v>
      </c>
      <c r="AI706" cm="1">
        <f t="array" ref="AI706">IF(FALSE,"True," &amp; IF(_xlfn.XLOOKUP("Service_Insecure_Match",'Scoring_Config'!$A:$A,'Scoring_Config'!$D:$D,"Yes")="Yes",_xlfn.XLOOKUP("Service_Insecure_Match",'Scoring_Config'!$A:$A,'Scoring_Config'!$C:$C,5),0),"False,0")</f>
        <v>0</v>
      </c>
      <c r="AJ706" cm="1">
        <f t="array" ref="AJ706">IF(FALSE,"True," &amp; IF(_xlfn.XLOOKUP("Risky_Inbound",'Scoring_Config'!$A:$A,'Scoring_Config'!$D:$D,"Yes")="Yes",_xlfn.XLOOKUP("Risky_Inbound",'Scoring_Config'!$A:$A,'Scoring_Config'!$C:$C,50),0),"False,0")</f>
        <v>0</v>
      </c>
      <c r="AK706" cm="1">
        <f t="array" ref="AK706">IF(FALSE,"True," &amp; IF(_xlfn.XLOOKUP("Risky_Outbound",'Scoring_Config'!$A:$A,'Scoring_Config'!$D:$D,"Yes")="Yes",_xlfn.XLOOKUP("Risky_Outbound",'Scoring_Config'!$A:$A,'Scoring_Config'!$C:$C,25),0),"False,0")</f>
        <v>0</v>
      </c>
      <c r="AL706" t="s">
        <v>6700</v>
      </c>
      <c r="AM706" cm="1">
        <f t="array" ref="AM70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06" t="s">
        <v>6697</v>
      </c>
      <c r="AO706" t="s">
        <v>6697</v>
      </c>
      <c r="AP706" t="s">
        <v>6697</v>
      </c>
      <c r="AQ706" cm="1">
        <f t="array" ref="AQ706">IF(FALSE,"True," &amp; IF(_xlfn.XLOOKUP("Service_IsAny",'Scoring_Config'!$A:$A,'Scoring_Config'!$D:$D,"Yes")="Yes",_xlfn.XLOOKUP("Service_IsAny",'Scoring_Config'!$A:$A,'Scoring_Config'!$C:$C,0),0),"False,0")</f>
        <v>0</v>
      </c>
      <c r="AR706">
        <v>1</v>
      </c>
      <c r="AS706" cm="1">
        <f t="array" ref="AS706">IF(FALSE,"True," &amp; IF(_xlfn.XLOOKUP("Service_RangeGt1000",'Scoring_Config'!$A:$A,'Scoring_Config'!$D:$D,"Yes")="Yes",_xlfn.XLOOKUP("Service_RangeGt1000",'Scoring_Config'!$A:$A,'Scoring_Config'!$C:$C,0),0),"False,0")</f>
        <v>0</v>
      </c>
      <c r="AT706" cm="1">
        <f t="array" ref="AT706">IF(FALSE,"True," &amp; IF(_xlfn.XLOOKUP("App_IsAny",'Scoring_Config'!$A:$A,'Scoring_Config'!$D:$D,"Yes")="Yes",_xlfn.XLOOKUP("App_IsAny",'Scoring_Config'!$A:$A,'Scoring_Config'!$C:$C,0),0),"False,0")</f>
        <v>0</v>
      </c>
      <c r="AU706">
        <v>4</v>
      </c>
      <c r="AV706" cm="1">
        <f t="array" ref="AV706">IF(FALSE,"True," &amp; IF(_xlfn.XLOOKUP("App_RangeGt1000",'Scoring_Config'!$A:$A,'Scoring_Config'!$D:$D,"Yes")="Yes",_xlfn.XLOOKUP("App_RangeGt1000",'Scoring_Config'!$A:$A,'Scoring_Config'!$C:$C,0),0),"False,0")</f>
        <v>0</v>
      </c>
      <c r="AW706" cm="1">
        <f t="array" ref="AW706">IF(FALSE,"True," &amp; IF(_xlfn.XLOOKUP("Action_IsDenyOrDrop",'Scoring_Config'!$A:$A,'Scoring_Config'!$D:$D,"Yes")="Yes",_xlfn.XLOOKUP("Action_IsDenyOrDrop",'Scoring_Config'!$A:$A,'Scoring_Config'!$C:$C,0),0),"False,0")</f>
        <v>0</v>
      </c>
      <c r="AX706" cm="1">
        <f t="array" ref="AX706">IF(LEFT(AW706,4)="True",0,(IF(LEFT(Y706,4)="True",IF(_xlfn.XLOOKUP("Src_IsAny",'Scoring_Config'!$A:$A,'Scoring_Config'!$D:$D,"Yes")="Yes",_xlfn.XLOOKUP("Src_IsAny",'Scoring_Config'!$A:$A,'Scoring_Config'!$C:$C,10),0),0)+IF(LEFT(Z706,4)="True",IF(_xlfn.XLOOKUP("Src_CIDR_Le_16",'Scoring_Config'!$A:$A,'Scoring_Config'!$D:$D,"Yes")="Yes",_xlfn.XLOOKUP("Src_CIDR_Le_16",'Scoring_Config'!$A:$A,'Scoring_Config'!$C:$C,10),0),0)+IF(LEFT(AA706,4)="True",IF(_xlfn.XLOOKUP("Src_CIDR_17_22",'Scoring_Config'!$A:$A,'Scoring_Config'!$D:$D,"Yes")="Yes",_xlfn.XLOOKUP("Src_CIDR_17_22",'Scoring_Config'!$A:$A,'Scoring_Config'!$C:$C,5),0),0)+IF(LEFT(AB706,4)="True",IF(_xlfn.XLOOKUP("Dst_IsAny",'Scoring_Config'!$A:$A,'Scoring_Config'!$D:$D,"Yes")="Yes",_xlfn.XLOOKUP("Dst_IsAny",'Scoring_Config'!$A:$A,'Scoring_Config'!$C:$C,10),0),0)+IF(LEFT(AC706,4)="True",IF(_xlfn.XLOOKUP("Dst_CIDR_Le_16",'Scoring_Config'!$A:$A,'Scoring_Config'!$D:$D,"Yes")="Yes",_xlfn.XLOOKUP("Dst_CIDR_Le_16",'Scoring_Config'!$A:$A,'Scoring_Config'!$C:$C,10),0),0)+IF(LEFT(AD706,4)="True",IF(_xlfn.XLOOKUP("Dst_CIDR_17_22",'Scoring_Config'!$A:$A,'Scoring_Config'!$D:$D,"Yes")="Yes",_xlfn.XLOOKUP("Dst_CIDR_17_22",'Scoring_Config'!$A:$A,'Scoring_Config'!$C:$C,5),0),0)+IF(LEFT(AE706,4)="True",IF(_xlfn.XLOOKUP("SrcZone_IsAny",'Scoring_Config'!$A:$A,'Scoring_Config'!$D:$D,"Yes")="Yes",_xlfn.XLOOKUP("SrcZone_IsAny",'Scoring_Config'!$A:$A,'Scoring_Config'!$C:$C,10),0),0)+IF(LEFT(AF706,4)="True",IF(_xlfn.XLOOKUP("DstZone_IsAny",'Scoring_Config'!$A:$A,'Scoring_Config'!$D:$D,"Yes")="Yes",_xlfn.XLOOKUP("DstZone_IsAny",'Scoring_Config'!$A:$A,'Scoring_Config'!$C:$C,10),0),0)+IF(LEFT(AG706,4)="True",IF(_xlfn.XLOOKUP("Service_Any_OR_RangeGt1000",'Scoring_Config'!$A:$A,'Scoring_Config'!$D:$D,"Yes")="Yes",_xlfn.XLOOKUP("Service_Any_OR_RangeGt1000",'Scoring_Config'!$A:$A,'Scoring_Config'!$C:$C,10),0),0)+IF(LEFT(AH706,4)="True",IF(_xlfn.XLOOKUP("App_Any_OR_RangeGt1000",'Scoring_Config'!$A:$A,'Scoring_Config'!$D:$D,"Yes")="Yes",_xlfn.XLOOKUP("App_Any_OR_RangeGt1000",'Scoring_Config'!$A:$A,'Scoring_Config'!$C:$C,10),0),0)+IF(LEFT(AI706,4)="True",IF(_xlfn.XLOOKUP("Service_Insecure_Match",'Scoring_Config'!$A:$A,'Scoring_Config'!$D:$D,"Yes")="Yes",_xlfn.XLOOKUP("Service_Insecure_Match",'Scoring_Config'!$A:$A,'Scoring_Config'!$C:$C,5),0),0)+IF(LEFT(AJ706,4)="True",IF(_xlfn.XLOOKUP("Risky_Inbound",'Scoring_Config'!$A:$A,'Scoring_Config'!$D:$D,"Yes")="Yes",_xlfn.XLOOKUP("Risky_Inbound",'Scoring_Config'!$A:$A,'Scoring_Config'!$C:$C,50),0),0)+IF(LEFT(AK706,4)="True",IF(_xlfn.XLOOKUP("Risky_Outbound",'Scoring_Config'!$A:$A,'Scoring_Config'!$D:$D,"Yes")="Yes",_xlfn.XLOOKUP("Risky_Outbound",'Scoring_Config'!$A:$A,'Scoring_Config'!$C:$C,25),0),0)+IF(LEFT(AZ706,4)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706,FIND(",",AL706)+1,100)),0)+IF(LEFT(AM706,4)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706,FIND(",",AN706)+1,100)),0)+IF(_xlfn.XLOOKUP("Profile_Scoring",'Scoring_Config'!$A:$A,'Scoring_Config'!$D:$D,"Yes")="Yes",VALUE(MID(AO706,FIND(",",AO706)+1,100)),0)+IF(_xlfn.XLOOKUP("Options_Scoring",'Scoring_Config'!$A:$A,'Scoring_Config'!$D:$D,"Yes")="Yes",VALUE(MID(AP706,FIND(",",AP706)+1,100)),0)))</f>
        <v>0</v>
      </c>
      <c r="AZ706" cm="1">
        <f t="array" ref="AZ706">IF(FALSE,"True," &amp; IF(_xlfn.XLOOKUP("Migrate_Insecure",'Scoring_Config'!$A:$A,'Scoring_Config'!$D:$D,"Yes")="Yes",_xlfn.XLOOKUP("Migrate_Insecure",'Scoring_Config'!$A:$A,'Scoring_Config'!$C:$C,10),0),"False,0")</f>
        <v>0</v>
      </c>
    </row>
    <row r="707" spans="1:52">
      <c r="A707" t="s">
        <v>1979</v>
      </c>
      <c r="B707" t="s">
        <v>2680</v>
      </c>
      <c r="C707" t="s">
        <v>3542</v>
      </c>
      <c r="D707" t="s">
        <v>3545</v>
      </c>
      <c r="E707" t="s">
        <v>3563</v>
      </c>
      <c r="F707" t="s">
        <v>3853</v>
      </c>
      <c r="G707" t="s">
        <v>408</v>
      </c>
      <c r="H707" t="s">
        <v>174</v>
      </c>
      <c r="I707" t="s">
        <v>3818</v>
      </c>
      <c r="J707" t="s">
        <v>245</v>
      </c>
      <c r="K707" t="s">
        <v>1875</v>
      </c>
      <c r="L707" t="s">
        <v>1477</v>
      </c>
      <c r="M707" t="s">
        <v>1974</v>
      </c>
      <c r="N707" t="s">
        <v>4315</v>
      </c>
      <c r="O707" t="s">
        <v>4319</v>
      </c>
      <c r="P707" t="s">
        <v>4321</v>
      </c>
      <c r="Q707" t="s">
        <v>4830</v>
      </c>
      <c r="R707" t="s">
        <v>5439</v>
      </c>
      <c r="S707" t="s">
        <v>4324</v>
      </c>
      <c r="T707" t="s">
        <v>5726</v>
      </c>
      <c r="U707" t="s">
        <v>6307</v>
      </c>
      <c r="Y707" cm="1">
        <f t="array" ref="Y707">IF(FALSE,"True," &amp; IF(_xlfn.XLOOKUP("Src_IsAny",'Scoring_Config'!$A:$A,'Scoring_Config'!$D:$D,"Yes")="Yes",_xlfn.XLOOKUP("Src_IsAny",'Scoring_Config'!$A:$A,'Scoring_Config'!$C:$C,10),0),"False,0")</f>
        <v>0</v>
      </c>
      <c r="Z707" cm="1">
        <f t="array" ref="Z707">IF(FALSE,"True," &amp; IF(_xlfn.XLOOKUP("Src_CIDR_Le_16",'Scoring_Config'!$A:$A,'Scoring_Config'!$D:$D,"Yes")="Yes",_xlfn.XLOOKUP("Src_CIDR_Le_16",'Scoring_Config'!$A:$A,'Scoring_Config'!$C:$C,10),0),"False,0")</f>
        <v>0</v>
      </c>
      <c r="AA707" cm="1">
        <f t="array" ref="AA707">IF(FALSE,"True," &amp; IF(_xlfn.XLOOKUP("Src_CIDR_17_22",'Scoring_Config'!$A:$A,'Scoring_Config'!$D:$D,"Yes")="Yes",_xlfn.XLOOKUP("Src_CIDR_17_22",'Scoring_Config'!$A:$A,'Scoring_Config'!$C:$C,5),0),"False,0")</f>
        <v>0</v>
      </c>
      <c r="AB707" cm="1">
        <f t="array" ref="AB707">IF(FALSE,"True," &amp; IF(_xlfn.XLOOKUP("Dst_IsAny",'Scoring_Config'!$A:$A,'Scoring_Config'!$D:$D,"Yes")="Yes",_xlfn.XLOOKUP("Dst_IsAny",'Scoring_Config'!$A:$A,'Scoring_Config'!$C:$C,10),0),"False,0")</f>
        <v>0</v>
      </c>
      <c r="AC707" cm="1">
        <f t="array" ref="AC707">IF(FALSE,"True," &amp; IF(_xlfn.XLOOKUP("Dst_CIDR_Le_16",'Scoring_Config'!$A:$A,'Scoring_Config'!$D:$D,"Yes")="Yes",_xlfn.XLOOKUP("Dst_CIDR_Le_16",'Scoring_Config'!$A:$A,'Scoring_Config'!$C:$C,10),0),"False,0")</f>
        <v>0</v>
      </c>
      <c r="AD707" cm="1">
        <f t="array" ref="AD707">IF(FALSE,"True," &amp; IF(_xlfn.XLOOKUP("Dst_CIDR_17_22",'Scoring_Config'!$A:$A,'Scoring_Config'!$D:$D,"Yes")="Yes",_xlfn.XLOOKUP("Dst_CIDR_17_22",'Scoring_Config'!$A:$A,'Scoring_Config'!$C:$C,5),0),"False,0")</f>
        <v>0</v>
      </c>
      <c r="AE707" cm="1">
        <f t="array" ref="AE707">IF(FALSE,"True," &amp; IF(_xlfn.XLOOKUP("SrcZone_IsAny",'Scoring_Config'!$A:$A,'Scoring_Config'!$D:$D,"Yes")="Yes",_xlfn.XLOOKUP("SrcZone_IsAny",'Scoring_Config'!$A:$A,'Scoring_Config'!$C:$C,10),0),"False,0")</f>
        <v>0</v>
      </c>
      <c r="AF707" cm="1">
        <f t="array" ref="AF707">IF(FALSE,"True," &amp; IF(_xlfn.XLOOKUP("DstZone_IsAny",'Scoring_Config'!$A:$A,'Scoring_Config'!$D:$D,"Yes")="Yes",_xlfn.XLOOKUP("DstZone_IsAny",'Scoring_Config'!$A:$A,'Scoring_Config'!$C:$C,10),0),"False,0")</f>
        <v>0</v>
      </c>
      <c r="AG707" cm="1">
        <f t="array" ref="AG70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07" cm="1">
        <f t="array" ref="AH707">IF(FALSE,"True," &amp; IF(_xlfn.XLOOKUP("App_Any_OR_RangeGt1000",'Scoring_Config'!$A:$A,'Scoring_Config'!$D:$D,"Yes")="Yes",_xlfn.XLOOKUP("App_Any_OR_RangeGt1000",'Scoring_Config'!$A:$A,'Scoring_Config'!$C:$C,10),0),"False,0")</f>
        <v>0</v>
      </c>
      <c r="AI707" cm="1">
        <f t="array" ref="AI707">IF(FALSE,"True," &amp; IF(_xlfn.XLOOKUP("Service_Insecure_Match",'Scoring_Config'!$A:$A,'Scoring_Config'!$D:$D,"Yes")="Yes",_xlfn.XLOOKUP("Service_Insecure_Match",'Scoring_Config'!$A:$A,'Scoring_Config'!$C:$C,5),0),"False,0")</f>
        <v>0</v>
      </c>
      <c r="AJ707" cm="1">
        <f t="array" ref="AJ707">IF(FALSE,"True," &amp; IF(_xlfn.XLOOKUP("Risky_Inbound",'Scoring_Config'!$A:$A,'Scoring_Config'!$D:$D,"Yes")="Yes",_xlfn.XLOOKUP("Risky_Inbound",'Scoring_Config'!$A:$A,'Scoring_Config'!$C:$C,50),0),"False,0")</f>
        <v>0</v>
      </c>
      <c r="AK707" cm="1">
        <f t="array" ref="AK707">IF(FALSE,"True," &amp; IF(_xlfn.XLOOKUP("Risky_Outbound",'Scoring_Config'!$A:$A,'Scoring_Config'!$D:$D,"Yes")="Yes",_xlfn.XLOOKUP("Risky_Outbound",'Scoring_Config'!$A:$A,'Scoring_Config'!$C:$C,25),0),"False,0")</f>
        <v>0</v>
      </c>
      <c r="AL707" t="s">
        <v>6700</v>
      </c>
      <c r="AM707" cm="1">
        <f t="array" ref="AM70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07" t="s">
        <v>6697</v>
      </c>
      <c r="AO707" t="s">
        <v>6697</v>
      </c>
      <c r="AP707" t="s">
        <v>6697</v>
      </c>
      <c r="AQ707" cm="1">
        <f t="array" ref="AQ707">IF(FALSE,"True," &amp; IF(_xlfn.XLOOKUP("Service_IsAny",'Scoring_Config'!$A:$A,'Scoring_Config'!$D:$D,"Yes")="Yes",_xlfn.XLOOKUP("Service_IsAny",'Scoring_Config'!$A:$A,'Scoring_Config'!$C:$C,0),0),"False,0")</f>
        <v>0</v>
      </c>
      <c r="AR707">
        <v>1</v>
      </c>
      <c r="AS707" cm="1">
        <f t="array" ref="AS707">IF(FALSE,"True," &amp; IF(_xlfn.XLOOKUP("Service_RangeGt1000",'Scoring_Config'!$A:$A,'Scoring_Config'!$D:$D,"Yes")="Yes",_xlfn.XLOOKUP("Service_RangeGt1000",'Scoring_Config'!$A:$A,'Scoring_Config'!$C:$C,0),0),"False,0")</f>
        <v>0</v>
      </c>
      <c r="AT707" cm="1">
        <f t="array" ref="AT707">IF(FALSE,"True," &amp; IF(_xlfn.XLOOKUP("App_IsAny",'Scoring_Config'!$A:$A,'Scoring_Config'!$D:$D,"Yes")="Yes",_xlfn.XLOOKUP("App_IsAny",'Scoring_Config'!$A:$A,'Scoring_Config'!$C:$C,0),0),"False,0")</f>
        <v>0</v>
      </c>
      <c r="AU707">
        <v>4</v>
      </c>
      <c r="AV707" cm="1">
        <f t="array" ref="AV707">IF(FALSE,"True," &amp; IF(_xlfn.XLOOKUP("App_RangeGt1000",'Scoring_Config'!$A:$A,'Scoring_Config'!$D:$D,"Yes")="Yes",_xlfn.XLOOKUP("App_RangeGt1000",'Scoring_Config'!$A:$A,'Scoring_Config'!$C:$C,0),0),"False,0")</f>
        <v>0</v>
      </c>
      <c r="AW707" cm="1">
        <f t="array" ref="AW707">IF(FALSE,"True," &amp; IF(_xlfn.XLOOKUP("Action_IsDenyOrDrop",'Scoring_Config'!$A:$A,'Scoring_Config'!$D:$D,"Yes")="Yes",_xlfn.XLOOKUP("Action_IsDenyOrDrop",'Scoring_Config'!$A:$A,'Scoring_Config'!$C:$C,0),0),"False,0")</f>
        <v>0</v>
      </c>
      <c r="AX707" cm="1">
        <f t="array" ref="AX707">IF(LEFT(AW707,4)="True",0,(IF(LEFT(Y707,4)="True",IF(_xlfn.XLOOKUP("Src_IsAny",'Scoring_Config'!$A:$A,'Scoring_Config'!$D:$D,"Yes")="Yes",_xlfn.XLOOKUP("Src_IsAny",'Scoring_Config'!$A:$A,'Scoring_Config'!$C:$C,10),0),0)+IF(LEFT(Z707,4)="True",IF(_xlfn.XLOOKUP("Src_CIDR_Le_16",'Scoring_Config'!$A:$A,'Scoring_Config'!$D:$D,"Yes")="Yes",_xlfn.XLOOKUP("Src_CIDR_Le_16",'Scoring_Config'!$A:$A,'Scoring_Config'!$C:$C,10),0),0)+IF(LEFT(AA707,4)="True",IF(_xlfn.XLOOKUP("Src_CIDR_17_22",'Scoring_Config'!$A:$A,'Scoring_Config'!$D:$D,"Yes")="Yes",_xlfn.XLOOKUP("Src_CIDR_17_22",'Scoring_Config'!$A:$A,'Scoring_Config'!$C:$C,5),0),0)+IF(LEFT(AB707,4)="True",IF(_xlfn.XLOOKUP("Dst_IsAny",'Scoring_Config'!$A:$A,'Scoring_Config'!$D:$D,"Yes")="Yes",_xlfn.XLOOKUP("Dst_IsAny",'Scoring_Config'!$A:$A,'Scoring_Config'!$C:$C,10),0),0)+IF(LEFT(AC707,4)="True",IF(_xlfn.XLOOKUP("Dst_CIDR_Le_16",'Scoring_Config'!$A:$A,'Scoring_Config'!$D:$D,"Yes")="Yes",_xlfn.XLOOKUP("Dst_CIDR_Le_16",'Scoring_Config'!$A:$A,'Scoring_Config'!$C:$C,10),0),0)+IF(LEFT(AD707,4)="True",IF(_xlfn.XLOOKUP("Dst_CIDR_17_22",'Scoring_Config'!$A:$A,'Scoring_Config'!$D:$D,"Yes")="Yes",_xlfn.XLOOKUP("Dst_CIDR_17_22",'Scoring_Config'!$A:$A,'Scoring_Config'!$C:$C,5),0),0)+IF(LEFT(AE707,4)="True",IF(_xlfn.XLOOKUP("SrcZone_IsAny",'Scoring_Config'!$A:$A,'Scoring_Config'!$D:$D,"Yes")="Yes",_xlfn.XLOOKUP("SrcZone_IsAny",'Scoring_Config'!$A:$A,'Scoring_Config'!$C:$C,10),0),0)+IF(LEFT(AF707,4)="True",IF(_xlfn.XLOOKUP("DstZone_IsAny",'Scoring_Config'!$A:$A,'Scoring_Config'!$D:$D,"Yes")="Yes",_xlfn.XLOOKUP("DstZone_IsAny",'Scoring_Config'!$A:$A,'Scoring_Config'!$C:$C,10),0),0)+IF(LEFT(AG707,4)="True",IF(_xlfn.XLOOKUP("Service_Any_OR_RangeGt1000",'Scoring_Config'!$A:$A,'Scoring_Config'!$D:$D,"Yes")="Yes",_xlfn.XLOOKUP("Service_Any_OR_RangeGt1000",'Scoring_Config'!$A:$A,'Scoring_Config'!$C:$C,10),0),0)+IF(LEFT(AH707,4)="True",IF(_xlfn.XLOOKUP("App_Any_OR_RangeGt1000",'Scoring_Config'!$A:$A,'Scoring_Config'!$D:$D,"Yes")="Yes",_xlfn.XLOOKUP("App_Any_OR_RangeGt1000",'Scoring_Config'!$A:$A,'Scoring_Config'!$C:$C,10),0),0)+IF(LEFT(AI707,4)="True",IF(_xlfn.XLOOKUP("Service_Insecure_Match",'Scoring_Config'!$A:$A,'Scoring_Config'!$D:$D,"Yes")="Yes",_xlfn.XLOOKUP("Service_Insecure_Match",'Scoring_Config'!$A:$A,'Scoring_Config'!$C:$C,5),0),0)+IF(LEFT(AJ707,4)="True",IF(_xlfn.XLOOKUP("Risky_Inbound",'Scoring_Config'!$A:$A,'Scoring_Config'!$D:$D,"Yes")="Yes",_xlfn.XLOOKUP("Risky_Inbound",'Scoring_Config'!$A:$A,'Scoring_Config'!$C:$C,50),0),0)+IF(LEFT(AK707,4)="True",IF(_xlfn.XLOOKUP("Risky_Outbound",'Scoring_Config'!$A:$A,'Scoring_Config'!$D:$D,"Yes")="Yes",_xlfn.XLOOKUP("Risky_Outbound",'Scoring_Config'!$A:$A,'Scoring_Config'!$C:$C,25),0),0)+IF(LEFT(AZ707,4)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707,FIND(",",AL707)+1,100)),0)+IF(LEFT(AM707,4)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707,FIND(",",AN707)+1,100)),0)+IF(_xlfn.XLOOKUP("Profile_Scoring",'Scoring_Config'!$A:$A,'Scoring_Config'!$D:$D,"Yes")="Yes",VALUE(MID(AO707,FIND(",",AO707)+1,100)),0)+IF(_xlfn.XLOOKUP("Options_Scoring",'Scoring_Config'!$A:$A,'Scoring_Config'!$D:$D,"Yes")="Yes",VALUE(MID(AP707,FIND(",",AP707)+1,100)),0)))</f>
        <v>0</v>
      </c>
      <c r="AZ707" cm="1">
        <f t="array" ref="AZ707">IF(FALSE,"True," &amp; IF(_xlfn.XLOOKUP("Migrate_Insecure",'Scoring_Config'!$A:$A,'Scoring_Config'!$D:$D,"Yes")="Yes",_xlfn.XLOOKUP("Migrate_Insecure",'Scoring_Config'!$A:$A,'Scoring_Config'!$C:$C,10),0),"False,0")</f>
        <v>0</v>
      </c>
    </row>
    <row r="708" spans="1:52">
      <c r="A708" t="s">
        <v>1979</v>
      </c>
      <c r="B708" t="s">
        <v>2681</v>
      </c>
      <c r="C708" t="s">
        <v>3542</v>
      </c>
      <c r="D708" t="s">
        <v>3550</v>
      </c>
      <c r="E708" t="s">
        <v>3563</v>
      </c>
      <c r="F708" t="s">
        <v>3854</v>
      </c>
      <c r="G708" t="s">
        <v>409</v>
      </c>
      <c r="H708" t="s">
        <v>174</v>
      </c>
      <c r="I708" t="s">
        <v>3854</v>
      </c>
      <c r="J708" t="s">
        <v>409</v>
      </c>
      <c r="K708" t="s">
        <v>1874</v>
      </c>
      <c r="L708" t="s">
        <v>1327</v>
      </c>
      <c r="M708" t="s">
        <v>1974</v>
      </c>
      <c r="N708" t="s">
        <v>4315</v>
      </c>
      <c r="O708" t="s">
        <v>4319</v>
      </c>
      <c r="P708" t="s">
        <v>4322</v>
      </c>
      <c r="Q708" t="s">
        <v>4828</v>
      </c>
      <c r="R708" t="s">
        <v>5437</v>
      </c>
      <c r="S708" t="s">
        <v>5440</v>
      </c>
      <c r="T708" t="s">
        <v>5726</v>
      </c>
      <c r="U708" t="s">
        <v>5955</v>
      </c>
      <c r="Y708" cm="1">
        <f t="array" ref="Y708">IF(FALSE,"True," &amp; IF(_xlfn.XLOOKUP("Src_IsAny",'Scoring_Config'!$A:$A,'Scoring_Config'!$D:$D,"Yes")="Yes",_xlfn.XLOOKUP("Src_IsAny",'Scoring_Config'!$A:$A,'Scoring_Config'!$C:$C,10),0),"False,0")</f>
        <v>0</v>
      </c>
      <c r="Z708" cm="1">
        <f t="array" ref="Z708">IF(FALSE,"True," &amp; IF(_xlfn.XLOOKUP("Src_CIDR_Le_16",'Scoring_Config'!$A:$A,'Scoring_Config'!$D:$D,"Yes")="Yes",_xlfn.XLOOKUP("Src_CIDR_Le_16",'Scoring_Config'!$A:$A,'Scoring_Config'!$C:$C,10),0),"False,0")</f>
        <v>0</v>
      </c>
      <c r="AA708" cm="1">
        <f t="array" ref="AA708">IF(FALSE,"True," &amp; IF(_xlfn.XLOOKUP("Src_CIDR_17_22",'Scoring_Config'!$A:$A,'Scoring_Config'!$D:$D,"Yes")="Yes",_xlfn.XLOOKUP("Src_CIDR_17_22",'Scoring_Config'!$A:$A,'Scoring_Config'!$C:$C,5),0),"False,0")</f>
        <v>0</v>
      </c>
      <c r="AB708" cm="1">
        <f t="array" ref="AB708">IF(FALSE,"True," &amp; IF(_xlfn.XLOOKUP("Dst_IsAny",'Scoring_Config'!$A:$A,'Scoring_Config'!$D:$D,"Yes")="Yes",_xlfn.XLOOKUP("Dst_IsAny",'Scoring_Config'!$A:$A,'Scoring_Config'!$C:$C,10),0),"False,0")</f>
        <v>0</v>
      </c>
      <c r="AC708" cm="1">
        <f t="array" ref="AC708">IF(FALSE,"True," &amp; IF(_xlfn.XLOOKUP("Dst_CIDR_Le_16",'Scoring_Config'!$A:$A,'Scoring_Config'!$D:$D,"Yes")="Yes",_xlfn.XLOOKUP("Dst_CIDR_Le_16",'Scoring_Config'!$A:$A,'Scoring_Config'!$C:$C,10),0),"False,0")</f>
        <v>0</v>
      </c>
      <c r="AD708" cm="1">
        <f t="array" ref="AD708">IF(FALSE,"True," &amp; IF(_xlfn.XLOOKUP("Dst_CIDR_17_22",'Scoring_Config'!$A:$A,'Scoring_Config'!$D:$D,"Yes")="Yes",_xlfn.XLOOKUP("Dst_CIDR_17_22",'Scoring_Config'!$A:$A,'Scoring_Config'!$C:$C,5),0),"False,0")</f>
        <v>0</v>
      </c>
      <c r="AE708" cm="1">
        <f t="array" ref="AE708">IF(FALSE,"True," &amp; IF(_xlfn.XLOOKUP("SrcZone_IsAny",'Scoring_Config'!$A:$A,'Scoring_Config'!$D:$D,"Yes")="Yes",_xlfn.XLOOKUP("SrcZone_IsAny",'Scoring_Config'!$A:$A,'Scoring_Config'!$C:$C,10),0),"False,0")</f>
        <v>0</v>
      </c>
      <c r="AF708" cm="1">
        <f t="array" ref="AF708">IF(FALSE,"True," &amp; IF(_xlfn.XLOOKUP("DstZone_IsAny",'Scoring_Config'!$A:$A,'Scoring_Config'!$D:$D,"Yes")="Yes",_xlfn.XLOOKUP("DstZone_IsAny",'Scoring_Config'!$A:$A,'Scoring_Config'!$C:$C,10),0),"False,0")</f>
        <v>0</v>
      </c>
      <c r="AG708" cm="1">
        <f t="array" ref="AG70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08" cm="1">
        <f t="array" ref="AH708">IF(FALSE,"True," &amp; IF(_xlfn.XLOOKUP("App_Any_OR_RangeGt1000",'Scoring_Config'!$A:$A,'Scoring_Config'!$D:$D,"Yes")="Yes",_xlfn.XLOOKUP("App_Any_OR_RangeGt1000",'Scoring_Config'!$A:$A,'Scoring_Config'!$C:$C,10),0),"False,0")</f>
        <v>0</v>
      </c>
      <c r="AI708" cm="1">
        <f t="array" ref="AI708">IF(FALSE,"True," &amp; IF(_xlfn.XLOOKUP("Service_Insecure_Match",'Scoring_Config'!$A:$A,'Scoring_Config'!$D:$D,"Yes")="Yes",_xlfn.XLOOKUP("Service_Insecure_Match",'Scoring_Config'!$A:$A,'Scoring_Config'!$C:$C,5),0),"False,0")</f>
        <v>0</v>
      </c>
      <c r="AJ708" cm="1">
        <f t="array" ref="AJ708">IF(FALSE,"True," &amp; IF(_xlfn.XLOOKUP("Risky_Inbound",'Scoring_Config'!$A:$A,'Scoring_Config'!$D:$D,"Yes")="Yes",_xlfn.XLOOKUP("Risky_Inbound",'Scoring_Config'!$A:$A,'Scoring_Config'!$C:$C,50),0),"False,0")</f>
        <v>0</v>
      </c>
      <c r="AK708" cm="1">
        <f t="array" ref="AK708">IF(FALSE,"True," &amp; IF(_xlfn.XLOOKUP("Risky_Outbound",'Scoring_Config'!$A:$A,'Scoring_Config'!$D:$D,"Yes")="Yes",_xlfn.XLOOKUP("Risky_Outbound",'Scoring_Config'!$A:$A,'Scoring_Config'!$C:$C,25),0),"False,0")</f>
        <v>0</v>
      </c>
      <c r="AL708" t="s">
        <v>6697</v>
      </c>
      <c r="AM708" cm="1">
        <f t="array" ref="AM70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08" t="s">
        <v>6697</v>
      </c>
      <c r="AO708" t="s">
        <v>6697</v>
      </c>
      <c r="AP708" t="s">
        <v>6697</v>
      </c>
      <c r="AQ708" cm="1">
        <f t="array" ref="AQ708">IF(FALSE,"True," &amp; IF(_xlfn.XLOOKUP("Service_IsAny",'Scoring_Config'!$A:$A,'Scoring_Config'!$D:$D,"Yes")="Yes",_xlfn.XLOOKUP("Service_IsAny",'Scoring_Config'!$A:$A,'Scoring_Config'!$C:$C,0),0),"False,0")</f>
        <v>0</v>
      </c>
      <c r="AR708">
        <v>0</v>
      </c>
      <c r="AS708" cm="1">
        <f t="array" ref="AS708">IF(FALSE,"True," &amp; IF(_xlfn.XLOOKUP("Service_RangeGt1000",'Scoring_Config'!$A:$A,'Scoring_Config'!$D:$D,"Yes")="Yes",_xlfn.XLOOKUP("Service_RangeGt1000",'Scoring_Config'!$A:$A,'Scoring_Config'!$C:$C,0),0),"False,0")</f>
        <v>0</v>
      </c>
      <c r="AT708" cm="1">
        <f t="array" ref="AT708">IF(FALSE,"True," &amp; IF(_xlfn.XLOOKUP("App_IsAny",'Scoring_Config'!$A:$A,'Scoring_Config'!$D:$D,"Yes")="Yes",_xlfn.XLOOKUP("App_IsAny",'Scoring_Config'!$A:$A,'Scoring_Config'!$C:$C,0),0),"False,0")</f>
        <v>0</v>
      </c>
      <c r="AU708">
        <v>5</v>
      </c>
      <c r="AV708" cm="1">
        <f t="array" ref="AV708">IF(FALSE,"True," &amp; IF(_xlfn.XLOOKUP("App_RangeGt1000",'Scoring_Config'!$A:$A,'Scoring_Config'!$D:$D,"Yes")="Yes",_xlfn.XLOOKUP("App_RangeGt1000",'Scoring_Config'!$A:$A,'Scoring_Config'!$C:$C,0),0),"False,0")</f>
        <v>0</v>
      </c>
      <c r="AW708" cm="1">
        <f t="array" ref="AW708">IF(FALSE,"True," &amp; IF(_xlfn.XLOOKUP("Action_IsDenyOrDrop",'Scoring_Config'!$A:$A,'Scoring_Config'!$D:$D,"Yes")="Yes",_xlfn.XLOOKUP("Action_IsDenyOrDrop",'Scoring_Config'!$A:$A,'Scoring_Config'!$C:$C,0),0),"False,0")</f>
        <v>0</v>
      </c>
      <c r="AX708" cm="1">
        <f t="array" ref="AX708">IF(LEFT(AW708,4)="True",0,(IF(LEFT(Y708,4)="True",IF(_xlfn.XLOOKUP("Src_IsAny",'Scoring_Config'!$A:$A,'Scoring_Config'!$D:$D,"Yes")="Yes",_xlfn.XLOOKUP("Src_IsAny",'Scoring_Config'!$A:$A,'Scoring_Config'!$C:$C,10),0),0)+IF(LEFT(Z708,4)="True",IF(_xlfn.XLOOKUP("Src_CIDR_Le_16",'Scoring_Config'!$A:$A,'Scoring_Config'!$D:$D,"Yes")="Yes",_xlfn.XLOOKUP("Src_CIDR_Le_16",'Scoring_Config'!$A:$A,'Scoring_Config'!$C:$C,10),0),0)+IF(LEFT(AA708,4)="True",IF(_xlfn.XLOOKUP("Src_CIDR_17_22",'Scoring_Config'!$A:$A,'Scoring_Config'!$D:$D,"Yes")="Yes",_xlfn.XLOOKUP("Src_CIDR_17_22",'Scoring_Config'!$A:$A,'Scoring_Config'!$C:$C,5),0),0)+IF(LEFT(AB708,4)="True",IF(_xlfn.XLOOKUP("Dst_IsAny",'Scoring_Config'!$A:$A,'Scoring_Config'!$D:$D,"Yes")="Yes",_xlfn.XLOOKUP("Dst_IsAny",'Scoring_Config'!$A:$A,'Scoring_Config'!$C:$C,10),0),0)+IF(LEFT(AC708,4)="True",IF(_xlfn.XLOOKUP("Dst_CIDR_Le_16",'Scoring_Config'!$A:$A,'Scoring_Config'!$D:$D,"Yes")="Yes",_xlfn.XLOOKUP("Dst_CIDR_Le_16",'Scoring_Config'!$A:$A,'Scoring_Config'!$C:$C,10),0),0)+IF(LEFT(AD708,4)="True",IF(_xlfn.XLOOKUP("Dst_CIDR_17_22",'Scoring_Config'!$A:$A,'Scoring_Config'!$D:$D,"Yes")="Yes",_xlfn.XLOOKUP("Dst_CIDR_17_22",'Scoring_Config'!$A:$A,'Scoring_Config'!$C:$C,5),0),0)+IF(LEFT(AE708,4)="True",IF(_xlfn.XLOOKUP("SrcZone_IsAny",'Scoring_Config'!$A:$A,'Scoring_Config'!$D:$D,"Yes")="Yes",_xlfn.XLOOKUP("SrcZone_IsAny",'Scoring_Config'!$A:$A,'Scoring_Config'!$C:$C,10),0),0)+IF(LEFT(AF708,4)="True",IF(_xlfn.XLOOKUP("DstZone_IsAny",'Scoring_Config'!$A:$A,'Scoring_Config'!$D:$D,"Yes")="Yes",_xlfn.XLOOKUP("DstZone_IsAny",'Scoring_Config'!$A:$A,'Scoring_Config'!$C:$C,10),0),0)+IF(LEFT(AG708,4)="True",IF(_xlfn.XLOOKUP("Service_Any_OR_RangeGt1000",'Scoring_Config'!$A:$A,'Scoring_Config'!$D:$D,"Yes")="Yes",_xlfn.XLOOKUP("Service_Any_OR_RangeGt1000",'Scoring_Config'!$A:$A,'Scoring_Config'!$C:$C,10),0),0)+IF(LEFT(AH708,4)="True",IF(_xlfn.XLOOKUP("App_Any_OR_RangeGt1000",'Scoring_Config'!$A:$A,'Scoring_Config'!$D:$D,"Yes")="Yes",_xlfn.XLOOKUP("App_Any_OR_RangeGt1000",'Scoring_Config'!$A:$A,'Scoring_Config'!$C:$C,10),0),0)+IF(LEFT(AI708,4)="True",IF(_xlfn.XLOOKUP("Service_Insecure_Match",'Scoring_Config'!$A:$A,'Scoring_Config'!$D:$D,"Yes")="Yes",_xlfn.XLOOKUP("Service_Insecure_Match",'Scoring_Config'!$A:$A,'Scoring_Config'!$C:$C,5),0),0)+IF(LEFT(AJ708,4)="True",IF(_xlfn.XLOOKUP("Risky_Inbound",'Scoring_Config'!$A:$A,'Scoring_Config'!$D:$D,"Yes")="Yes",_xlfn.XLOOKUP("Risky_Inbound",'Scoring_Config'!$A:$A,'Scoring_Config'!$C:$C,50),0),0)+IF(LEFT(AK708,4)="True",IF(_xlfn.XLOOKUP("Risky_Outbound",'Scoring_Config'!$A:$A,'Scoring_Config'!$D:$D,"Yes")="Yes",_xlfn.XLOOKUP("Risky_Outbound",'Scoring_Config'!$A:$A,'Scoring_Config'!$C:$C,25),0),0)+IF(LEFT(AZ708,4)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708,FIND(",",AL708)+1,100)),0)+IF(LEFT(AM708,4)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708,FIND(",",AN708)+1,100)),0)+IF(_xlfn.XLOOKUP("Profile_Scoring",'Scoring_Config'!$A:$A,'Scoring_Config'!$D:$D,"Yes")="Yes",VALUE(MID(AO708,FIND(",",AO708)+1,100)),0)+IF(_xlfn.XLOOKUP("Options_Scoring",'Scoring_Config'!$A:$A,'Scoring_Config'!$D:$D,"Yes")="Yes",VALUE(MID(AP708,FIND(",",AP708)+1,100)),0)))</f>
        <v>0</v>
      </c>
      <c r="AZ708" cm="1">
        <f t="array" ref="AZ708">IF(FALSE,"True," &amp; IF(_xlfn.XLOOKUP("Migrate_Insecure",'Scoring_Config'!$A:$A,'Scoring_Config'!$D:$D,"Yes")="Yes",_xlfn.XLOOKUP("Migrate_Insecure",'Scoring_Config'!$A:$A,'Scoring_Config'!$C:$C,10),0),"False,0")</f>
        <v>0</v>
      </c>
    </row>
    <row r="709" spans="1:52">
      <c r="A709" t="s">
        <v>1979</v>
      </c>
      <c r="B709" t="s">
        <v>2682</v>
      </c>
      <c r="C709" t="s">
        <v>3542</v>
      </c>
      <c r="D709" t="s">
        <v>3550</v>
      </c>
      <c r="E709" t="s">
        <v>3563</v>
      </c>
      <c r="F709" t="s">
        <v>3854</v>
      </c>
      <c r="G709" t="s">
        <v>409</v>
      </c>
      <c r="H709" t="s">
        <v>174</v>
      </c>
      <c r="I709" t="s">
        <v>3854</v>
      </c>
      <c r="J709" t="s">
        <v>409</v>
      </c>
      <c r="K709" t="s">
        <v>1667</v>
      </c>
      <c r="L709" t="s">
        <v>1476</v>
      </c>
      <c r="M709" t="s">
        <v>1974</v>
      </c>
      <c r="N709" t="s">
        <v>4315</v>
      </c>
      <c r="O709" t="s">
        <v>4319</v>
      </c>
      <c r="P709" t="s">
        <v>4322</v>
      </c>
      <c r="Q709" t="s">
        <v>4828</v>
      </c>
      <c r="R709" t="s">
        <v>5440</v>
      </c>
      <c r="S709" t="s">
        <v>5440</v>
      </c>
      <c r="T709" t="s">
        <v>5770</v>
      </c>
      <c r="U709" t="s">
        <v>5955</v>
      </c>
      <c r="Y709" cm="1">
        <f t="array" ref="Y709">IF(FALSE,"True," &amp; IF(_xlfn.XLOOKUP("Src_IsAny",'Scoring_Config'!$A:$A,'Scoring_Config'!$D:$D,"Yes")="Yes",_xlfn.XLOOKUP("Src_IsAny",'Scoring_Config'!$A:$A,'Scoring_Config'!$C:$C,10),0),"False,0")</f>
        <v>0</v>
      </c>
      <c r="Z709" cm="1">
        <f t="array" ref="Z709">IF(FALSE,"True," &amp; IF(_xlfn.XLOOKUP("Src_CIDR_Le_16",'Scoring_Config'!$A:$A,'Scoring_Config'!$D:$D,"Yes")="Yes",_xlfn.XLOOKUP("Src_CIDR_Le_16",'Scoring_Config'!$A:$A,'Scoring_Config'!$C:$C,10),0),"False,0")</f>
        <v>0</v>
      </c>
      <c r="AA709" cm="1">
        <f t="array" ref="AA709">IF(FALSE,"True," &amp; IF(_xlfn.XLOOKUP("Src_CIDR_17_22",'Scoring_Config'!$A:$A,'Scoring_Config'!$D:$D,"Yes")="Yes",_xlfn.XLOOKUP("Src_CIDR_17_22",'Scoring_Config'!$A:$A,'Scoring_Config'!$C:$C,5),0),"False,0")</f>
        <v>0</v>
      </c>
      <c r="AB709" cm="1">
        <f t="array" ref="AB709">IF(FALSE,"True," &amp; IF(_xlfn.XLOOKUP("Dst_IsAny",'Scoring_Config'!$A:$A,'Scoring_Config'!$D:$D,"Yes")="Yes",_xlfn.XLOOKUP("Dst_IsAny",'Scoring_Config'!$A:$A,'Scoring_Config'!$C:$C,10),0),"False,0")</f>
        <v>0</v>
      </c>
      <c r="AC709" cm="1">
        <f t="array" ref="AC709">IF(FALSE,"True," &amp; IF(_xlfn.XLOOKUP("Dst_CIDR_Le_16",'Scoring_Config'!$A:$A,'Scoring_Config'!$D:$D,"Yes")="Yes",_xlfn.XLOOKUP("Dst_CIDR_Le_16",'Scoring_Config'!$A:$A,'Scoring_Config'!$C:$C,10),0),"False,0")</f>
        <v>0</v>
      </c>
      <c r="AD709" cm="1">
        <f t="array" ref="AD709">IF(FALSE,"True," &amp; IF(_xlfn.XLOOKUP("Dst_CIDR_17_22",'Scoring_Config'!$A:$A,'Scoring_Config'!$D:$D,"Yes")="Yes",_xlfn.XLOOKUP("Dst_CIDR_17_22",'Scoring_Config'!$A:$A,'Scoring_Config'!$C:$C,5),0),"False,0")</f>
        <v>0</v>
      </c>
      <c r="AE709" cm="1">
        <f t="array" ref="AE709">IF(FALSE,"True," &amp; IF(_xlfn.XLOOKUP("SrcZone_IsAny",'Scoring_Config'!$A:$A,'Scoring_Config'!$D:$D,"Yes")="Yes",_xlfn.XLOOKUP("SrcZone_IsAny",'Scoring_Config'!$A:$A,'Scoring_Config'!$C:$C,10),0),"False,0")</f>
        <v>0</v>
      </c>
      <c r="AF709" cm="1">
        <f t="array" ref="AF709">IF(FALSE,"True," &amp; IF(_xlfn.XLOOKUP("DstZone_IsAny",'Scoring_Config'!$A:$A,'Scoring_Config'!$D:$D,"Yes")="Yes",_xlfn.XLOOKUP("DstZone_IsAny",'Scoring_Config'!$A:$A,'Scoring_Config'!$C:$C,10),0),"False,0")</f>
        <v>0</v>
      </c>
      <c r="AG709" cm="1">
        <f t="array" ref="AG70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09" cm="1">
        <f t="array" ref="AH709">IF(FALSE,"True," &amp; IF(_xlfn.XLOOKUP("App_Any_OR_RangeGt1000",'Scoring_Config'!$A:$A,'Scoring_Config'!$D:$D,"Yes")="Yes",_xlfn.XLOOKUP("App_Any_OR_RangeGt1000",'Scoring_Config'!$A:$A,'Scoring_Config'!$C:$C,10),0),"False,0")</f>
        <v>0</v>
      </c>
      <c r="AI709" cm="1">
        <f t="array" ref="AI709">IF(FALSE,"True," &amp; IF(_xlfn.XLOOKUP("Service_Insecure_Match",'Scoring_Config'!$A:$A,'Scoring_Config'!$D:$D,"Yes")="Yes",_xlfn.XLOOKUP("Service_Insecure_Match",'Scoring_Config'!$A:$A,'Scoring_Config'!$C:$C,5),0),"False,0")</f>
        <v>0</v>
      </c>
      <c r="AJ709" cm="1">
        <f t="array" ref="AJ709">IF(FALSE,"True," &amp; IF(_xlfn.XLOOKUP("Risky_Inbound",'Scoring_Config'!$A:$A,'Scoring_Config'!$D:$D,"Yes")="Yes",_xlfn.XLOOKUP("Risky_Inbound",'Scoring_Config'!$A:$A,'Scoring_Config'!$C:$C,50),0),"False,0")</f>
        <v>0</v>
      </c>
      <c r="AK709" cm="1">
        <f t="array" ref="AK709">IF(FALSE,"True," &amp; IF(_xlfn.XLOOKUP("Risky_Outbound",'Scoring_Config'!$A:$A,'Scoring_Config'!$D:$D,"Yes")="Yes",_xlfn.XLOOKUP("Risky_Outbound",'Scoring_Config'!$A:$A,'Scoring_Config'!$C:$C,25),0),"False,0")</f>
        <v>0</v>
      </c>
      <c r="AL709" t="s">
        <v>6697</v>
      </c>
      <c r="AM709" cm="1">
        <f t="array" ref="AM70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09" t="s">
        <v>6697</v>
      </c>
      <c r="AO709" t="s">
        <v>6697</v>
      </c>
      <c r="AP709" t="s">
        <v>6697</v>
      </c>
      <c r="AQ709" cm="1">
        <f t="array" ref="AQ709">IF(FALSE,"True," &amp; IF(_xlfn.XLOOKUP("Service_IsAny",'Scoring_Config'!$A:$A,'Scoring_Config'!$D:$D,"Yes")="Yes",_xlfn.XLOOKUP("Service_IsAny",'Scoring_Config'!$A:$A,'Scoring_Config'!$C:$C,0),0),"False,0")</f>
        <v>0</v>
      </c>
      <c r="AR709">
        <v>1</v>
      </c>
      <c r="AS709" cm="1">
        <f t="array" ref="AS709">IF(FALSE,"True," &amp; IF(_xlfn.XLOOKUP("Service_RangeGt1000",'Scoring_Config'!$A:$A,'Scoring_Config'!$D:$D,"Yes")="Yes",_xlfn.XLOOKUP("Service_RangeGt1000",'Scoring_Config'!$A:$A,'Scoring_Config'!$C:$C,0),0),"False,0")</f>
        <v>0</v>
      </c>
      <c r="AT709" cm="1">
        <f t="array" ref="AT709">IF(FALSE,"True," &amp; IF(_xlfn.XLOOKUP("App_IsAny",'Scoring_Config'!$A:$A,'Scoring_Config'!$D:$D,"Yes")="Yes",_xlfn.XLOOKUP("App_IsAny",'Scoring_Config'!$A:$A,'Scoring_Config'!$C:$C,0),0),"False,0")</f>
        <v>0</v>
      </c>
      <c r="AU709">
        <v>1</v>
      </c>
      <c r="AV709" cm="1">
        <f t="array" ref="AV709">IF(FALSE,"True," &amp; IF(_xlfn.XLOOKUP("App_RangeGt1000",'Scoring_Config'!$A:$A,'Scoring_Config'!$D:$D,"Yes")="Yes",_xlfn.XLOOKUP("App_RangeGt1000",'Scoring_Config'!$A:$A,'Scoring_Config'!$C:$C,0),0),"False,0")</f>
        <v>0</v>
      </c>
      <c r="AW709" cm="1">
        <f t="array" ref="AW709">IF(FALSE,"True," &amp; IF(_xlfn.XLOOKUP("Action_IsDenyOrDrop",'Scoring_Config'!$A:$A,'Scoring_Config'!$D:$D,"Yes")="Yes",_xlfn.XLOOKUP("Action_IsDenyOrDrop",'Scoring_Config'!$A:$A,'Scoring_Config'!$C:$C,0),0),"False,0")</f>
        <v>0</v>
      </c>
      <c r="AX709" cm="1">
        <f t="array" ref="AX709">IF(LEFT(AW709,4)="True",0,(IF(LEFT(Y709,4)="True",IF(_xlfn.XLOOKUP("Src_IsAny",'Scoring_Config'!$A:$A,'Scoring_Config'!$D:$D,"Yes")="Yes",_xlfn.XLOOKUP("Src_IsAny",'Scoring_Config'!$A:$A,'Scoring_Config'!$C:$C,10),0),0)+IF(LEFT(Z709,4)="True",IF(_xlfn.XLOOKUP("Src_CIDR_Le_16",'Scoring_Config'!$A:$A,'Scoring_Config'!$D:$D,"Yes")="Yes",_xlfn.XLOOKUP("Src_CIDR_Le_16",'Scoring_Config'!$A:$A,'Scoring_Config'!$C:$C,10),0),0)+IF(LEFT(AA709,4)="True",IF(_xlfn.XLOOKUP("Src_CIDR_17_22",'Scoring_Config'!$A:$A,'Scoring_Config'!$D:$D,"Yes")="Yes",_xlfn.XLOOKUP("Src_CIDR_17_22",'Scoring_Config'!$A:$A,'Scoring_Config'!$C:$C,5),0),0)+IF(LEFT(AB709,4)="True",IF(_xlfn.XLOOKUP("Dst_IsAny",'Scoring_Config'!$A:$A,'Scoring_Config'!$D:$D,"Yes")="Yes",_xlfn.XLOOKUP("Dst_IsAny",'Scoring_Config'!$A:$A,'Scoring_Config'!$C:$C,10),0),0)+IF(LEFT(AC709,4)="True",IF(_xlfn.XLOOKUP("Dst_CIDR_Le_16",'Scoring_Config'!$A:$A,'Scoring_Config'!$D:$D,"Yes")="Yes",_xlfn.XLOOKUP("Dst_CIDR_Le_16",'Scoring_Config'!$A:$A,'Scoring_Config'!$C:$C,10),0),0)+IF(LEFT(AD709,4)="True",IF(_xlfn.XLOOKUP("Dst_CIDR_17_22",'Scoring_Config'!$A:$A,'Scoring_Config'!$D:$D,"Yes")="Yes",_xlfn.XLOOKUP("Dst_CIDR_17_22",'Scoring_Config'!$A:$A,'Scoring_Config'!$C:$C,5),0),0)+IF(LEFT(AE709,4)="True",IF(_xlfn.XLOOKUP("SrcZone_IsAny",'Scoring_Config'!$A:$A,'Scoring_Config'!$D:$D,"Yes")="Yes",_xlfn.XLOOKUP("SrcZone_IsAny",'Scoring_Config'!$A:$A,'Scoring_Config'!$C:$C,10),0),0)+IF(LEFT(AF709,4)="True",IF(_xlfn.XLOOKUP("DstZone_IsAny",'Scoring_Config'!$A:$A,'Scoring_Config'!$D:$D,"Yes")="Yes",_xlfn.XLOOKUP("DstZone_IsAny",'Scoring_Config'!$A:$A,'Scoring_Config'!$C:$C,10),0),0)+IF(LEFT(AG709,4)="True",IF(_xlfn.XLOOKUP("Service_Any_OR_RangeGt1000",'Scoring_Config'!$A:$A,'Scoring_Config'!$D:$D,"Yes")="Yes",_xlfn.XLOOKUP("Service_Any_OR_RangeGt1000",'Scoring_Config'!$A:$A,'Scoring_Config'!$C:$C,10),0),0)+IF(LEFT(AH709,4)="True",IF(_xlfn.XLOOKUP("App_Any_OR_RangeGt1000",'Scoring_Config'!$A:$A,'Scoring_Config'!$D:$D,"Yes")="Yes",_xlfn.XLOOKUP("App_Any_OR_RangeGt1000",'Scoring_Config'!$A:$A,'Scoring_Config'!$C:$C,10),0),0)+IF(LEFT(AI709,4)="True",IF(_xlfn.XLOOKUP("Service_Insecure_Match",'Scoring_Config'!$A:$A,'Scoring_Config'!$D:$D,"Yes")="Yes",_xlfn.XLOOKUP("Service_Insecure_Match",'Scoring_Config'!$A:$A,'Scoring_Config'!$C:$C,5),0),0)+IF(LEFT(AJ709,4)="True",IF(_xlfn.XLOOKUP("Risky_Inbound",'Scoring_Config'!$A:$A,'Scoring_Config'!$D:$D,"Yes")="Yes",_xlfn.XLOOKUP("Risky_Inbound",'Scoring_Config'!$A:$A,'Scoring_Config'!$C:$C,50),0),0)+IF(LEFT(AK709,4)="True",IF(_xlfn.XLOOKUP("Risky_Outbound",'Scoring_Config'!$A:$A,'Scoring_Config'!$D:$D,"Yes")="Yes",_xlfn.XLOOKUP("Risky_Outbound",'Scoring_Config'!$A:$A,'Scoring_Config'!$C:$C,25),0),0)+IF(LEFT(AZ709,4)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709,FIND(",",AL709)+1,100)),0)+IF(LEFT(AM709,4)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709,FIND(",",AN709)+1,100)),0)+IF(_xlfn.XLOOKUP("Profile_Scoring",'Scoring_Config'!$A:$A,'Scoring_Config'!$D:$D,"Yes")="Yes",VALUE(MID(AO709,FIND(",",AO709)+1,100)),0)+IF(_xlfn.XLOOKUP("Options_Scoring",'Scoring_Config'!$A:$A,'Scoring_Config'!$D:$D,"Yes")="Yes",VALUE(MID(AP709,FIND(",",AP709)+1,100)),0)))</f>
        <v>0</v>
      </c>
      <c r="AZ709" cm="1">
        <f t="array" ref="AZ709">IF(FALSE,"True," &amp; IF(_xlfn.XLOOKUP("Migrate_Insecure",'Scoring_Config'!$A:$A,'Scoring_Config'!$D:$D,"Yes")="Yes",_xlfn.XLOOKUP("Migrate_Insecure",'Scoring_Config'!$A:$A,'Scoring_Config'!$C:$C,10),0),"False,0")</f>
        <v>0</v>
      </c>
    </row>
    <row r="710" spans="1:52">
      <c r="A710" t="s">
        <v>1979</v>
      </c>
      <c r="B710" t="s">
        <v>2683</v>
      </c>
      <c r="C710" t="s">
        <v>3542</v>
      </c>
      <c r="D710" t="s">
        <v>3550</v>
      </c>
      <c r="E710" t="s">
        <v>3563</v>
      </c>
      <c r="F710" t="s">
        <v>3852</v>
      </c>
      <c r="G710" t="s">
        <v>407</v>
      </c>
      <c r="H710" t="s">
        <v>174</v>
      </c>
      <c r="I710" t="s">
        <v>3852</v>
      </c>
      <c r="J710" t="s">
        <v>407</v>
      </c>
      <c r="K710" t="s">
        <v>1667</v>
      </c>
      <c r="L710" t="s">
        <v>1327</v>
      </c>
      <c r="M710" t="s">
        <v>1974</v>
      </c>
      <c r="N710" t="s">
        <v>4315</v>
      </c>
      <c r="O710" t="s">
        <v>4319</v>
      </c>
      <c r="P710" t="s">
        <v>4323</v>
      </c>
      <c r="Q710" t="s">
        <v>4828</v>
      </c>
      <c r="R710" t="s">
        <v>5439</v>
      </c>
      <c r="S710" t="s">
        <v>4324</v>
      </c>
      <c r="T710" t="s">
        <v>5770</v>
      </c>
      <c r="U710" t="s">
        <v>5955</v>
      </c>
      <c r="Y710" cm="1">
        <f t="array" ref="Y710">IF(FALSE,"True," &amp; IF(_xlfn.XLOOKUP("Src_IsAny",'Scoring_Config'!$A:$A,'Scoring_Config'!$D:$D,"Yes")="Yes",_xlfn.XLOOKUP("Src_IsAny",'Scoring_Config'!$A:$A,'Scoring_Config'!$C:$C,10),0),"False,0")</f>
        <v>0</v>
      </c>
      <c r="Z710" cm="1">
        <f t="array" ref="Z710">IF(FALSE,"True," &amp; IF(_xlfn.XLOOKUP("Src_CIDR_Le_16",'Scoring_Config'!$A:$A,'Scoring_Config'!$D:$D,"Yes")="Yes",_xlfn.XLOOKUP("Src_CIDR_Le_16",'Scoring_Config'!$A:$A,'Scoring_Config'!$C:$C,10),0),"False,0")</f>
        <v>0</v>
      </c>
      <c r="AA710" cm="1">
        <f t="array" ref="AA710">IF(FALSE,"True," &amp; IF(_xlfn.XLOOKUP("Src_CIDR_17_22",'Scoring_Config'!$A:$A,'Scoring_Config'!$D:$D,"Yes")="Yes",_xlfn.XLOOKUP("Src_CIDR_17_22",'Scoring_Config'!$A:$A,'Scoring_Config'!$C:$C,5),0),"False,0")</f>
        <v>0</v>
      </c>
      <c r="AB710" cm="1">
        <f t="array" ref="AB710">IF(FALSE,"True," &amp; IF(_xlfn.XLOOKUP("Dst_IsAny",'Scoring_Config'!$A:$A,'Scoring_Config'!$D:$D,"Yes")="Yes",_xlfn.XLOOKUP("Dst_IsAny",'Scoring_Config'!$A:$A,'Scoring_Config'!$C:$C,10),0),"False,0")</f>
        <v>0</v>
      </c>
      <c r="AC710" cm="1">
        <f t="array" ref="AC710">IF(FALSE,"True," &amp; IF(_xlfn.XLOOKUP("Dst_CIDR_Le_16",'Scoring_Config'!$A:$A,'Scoring_Config'!$D:$D,"Yes")="Yes",_xlfn.XLOOKUP("Dst_CIDR_Le_16",'Scoring_Config'!$A:$A,'Scoring_Config'!$C:$C,10),0),"False,0")</f>
        <v>0</v>
      </c>
      <c r="AD710" cm="1">
        <f t="array" ref="AD710">IF(FALSE,"True," &amp; IF(_xlfn.XLOOKUP("Dst_CIDR_17_22",'Scoring_Config'!$A:$A,'Scoring_Config'!$D:$D,"Yes")="Yes",_xlfn.XLOOKUP("Dst_CIDR_17_22",'Scoring_Config'!$A:$A,'Scoring_Config'!$C:$C,5),0),"False,0")</f>
        <v>0</v>
      </c>
      <c r="AE710" cm="1">
        <f t="array" ref="AE710">IF(FALSE,"True," &amp; IF(_xlfn.XLOOKUP("SrcZone_IsAny",'Scoring_Config'!$A:$A,'Scoring_Config'!$D:$D,"Yes")="Yes",_xlfn.XLOOKUP("SrcZone_IsAny",'Scoring_Config'!$A:$A,'Scoring_Config'!$C:$C,10),0),"False,0")</f>
        <v>0</v>
      </c>
      <c r="AF710" cm="1">
        <f t="array" ref="AF710">IF(FALSE,"True," &amp; IF(_xlfn.XLOOKUP("DstZone_IsAny",'Scoring_Config'!$A:$A,'Scoring_Config'!$D:$D,"Yes")="Yes",_xlfn.XLOOKUP("DstZone_IsAny",'Scoring_Config'!$A:$A,'Scoring_Config'!$C:$C,10),0),"False,0")</f>
        <v>0</v>
      </c>
      <c r="AG710" cm="1">
        <f t="array" ref="AG71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10" cm="1">
        <f t="array" ref="AH710">IF(FALSE,"True," &amp; IF(_xlfn.XLOOKUP("App_Any_OR_RangeGt1000",'Scoring_Config'!$A:$A,'Scoring_Config'!$D:$D,"Yes")="Yes",_xlfn.XLOOKUP("App_Any_OR_RangeGt1000",'Scoring_Config'!$A:$A,'Scoring_Config'!$C:$C,10),0),"False,0")</f>
        <v>0</v>
      </c>
      <c r="AI710" cm="1">
        <f t="array" ref="AI710">IF(FALSE,"True," &amp; IF(_xlfn.XLOOKUP("Service_Insecure_Match",'Scoring_Config'!$A:$A,'Scoring_Config'!$D:$D,"Yes")="Yes",_xlfn.XLOOKUP("Service_Insecure_Match",'Scoring_Config'!$A:$A,'Scoring_Config'!$C:$C,5),0),"False,0")</f>
        <v>0</v>
      </c>
      <c r="AJ710" cm="1">
        <f t="array" ref="AJ710">IF(FALSE,"True," &amp; IF(_xlfn.XLOOKUP("Risky_Inbound",'Scoring_Config'!$A:$A,'Scoring_Config'!$D:$D,"Yes")="Yes",_xlfn.XLOOKUP("Risky_Inbound",'Scoring_Config'!$A:$A,'Scoring_Config'!$C:$C,50),0),"False,0")</f>
        <v>0</v>
      </c>
      <c r="AK710" cm="1">
        <f t="array" ref="AK710">IF(FALSE,"True," &amp; IF(_xlfn.XLOOKUP("Risky_Outbound",'Scoring_Config'!$A:$A,'Scoring_Config'!$D:$D,"Yes")="Yes",_xlfn.XLOOKUP("Risky_Outbound",'Scoring_Config'!$A:$A,'Scoring_Config'!$C:$C,25),0),"False,0")</f>
        <v>0</v>
      </c>
      <c r="AL710" t="s">
        <v>6699</v>
      </c>
      <c r="AM710" cm="1">
        <f t="array" ref="AM71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10" t="s">
        <v>6697</v>
      </c>
      <c r="AO710" t="s">
        <v>6697</v>
      </c>
      <c r="AP710" t="s">
        <v>6697</v>
      </c>
      <c r="AQ710" cm="1">
        <f t="array" ref="AQ710">IF(FALSE,"True," &amp; IF(_xlfn.XLOOKUP("Service_IsAny",'Scoring_Config'!$A:$A,'Scoring_Config'!$D:$D,"Yes")="Yes",_xlfn.XLOOKUP("Service_IsAny",'Scoring_Config'!$A:$A,'Scoring_Config'!$C:$C,0),0),"False,0")</f>
        <v>0</v>
      </c>
      <c r="AR710">
        <v>0</v>
      </c>
      <c r="AS710" cm="1">
        <f t="array" ref="AS710">IF(FALSE,"True," &amp; IF(_xlfn.XLOOKUP("Service_RangeGt1000",'Scoring_Config'!$A:$A,'Scoring_Config'!$D:$D,"Yes")="Yes",_xlfn.XLOOKUP("Service_RangeGt1000",'Scoring_Config'!$A:$A,'Scoring_Config'!$C:$C,0),0),"False,0")</f>
        <v>0</v>
      </c>
      <c r="AT710" cm="1">
        <f t="array" ref="AT710">IF(FALSE,"True," &amp; IF(_xlfn.XLOOKUP("App_IsAny",'Scoring_Config'!$A:$A,'Scoring_Config'!$D:$D,"Yes")="Yes",_xlfn.XLOOKUP("App_IsAny",'Scoring_Config'!$A:$A,'Scoring_Config'!$C:$C,0),0),"False,0")</f>
        <v>0</v>
      </c>
      <c r="AU710">
        <v>1</v>
      </c>
      <c r="AV710" cm="1">
        <f t="array" ref="AV710">IF(FALSE,"True," &amp; IF(_xlfn.XLOOKUP("App_RangeGt1000",'Scoring_Config'!$A:$A,'Scoring_Config'!$D:$D,"Yes")="Yes",_xlfn.XLOOKUP("App_RangeGt1000",'Scoring_Config'!$A:$A,'Scoring_Config'!$C:$C,0),0),"False,0")</f>
        <v>0</v>
      </c>
      <c r="AW710" cm="1">
        <f t="array" ref="AW710">IF(FALSE,"True," &amp; IF(_xlfn.XLOOKUP("Action_IsDenyOrDrop",'Scoring_Config'!$A:$A,'Scoring_Config'!$D:$D,"Yes")="Yes",_xlfn.XLOOKUP("Action_IsDenyOrDrop",'Scoring_Config'!$A:$A,'Scoring_Config'!$C:$C,0),0),"False,0")</f>
        <v>0</v>
      </c>
      <c r="AX710" cm="1">
        <f t="array" ref="AX710">IF(LEFT(AW710,4)="True",0,(IF(LEFT(Y710,4)="True",IF(_xlfn.XLOOKUP("Src_IsAny",'Scoring_Config'!$A:$A,'Scoring_Config'!$D:$D,"Yes")="Yes",_xlfn.XLOOKUP("Src_IsAny",'Scoring_Config'!$A:$A,'Scoring_Config'!$C:$C,10),0),0)+IF(LEFT(Z710,4)="True",IF(_xlfn.XLOOKUP("Src_CIDR_Le_16",'Scoring_Config'!$A:$A,'Scoring_Config'!$D:$D,"Yes")="Yes",_xlfn.XLOOKUP("Src_CIDR_Le_16",'Scoring_Config'!$A:$A,'Scoring_Config'!$C:$C,10),0),0)+IF(LEFT(AA710,4)="True",IF(_xlfn.XLOOKUP("Src_CIDR_17_22",'Scoring_Config'!$A:$A,'Scoring_Config'!$D:$D,"Yes")="Yes",_xlfn.XLOOKUP("Src_CIDR_17_22",'Scoring_Config'!$A:$A,'Scoring_Config'!$C:$C,5),0),0)+IF(LEFT(AB710,4)="True",IF(_xlfn.XLOOKUP("Dst_IsAny",'Scoring_Config'!$A:$A,'Scoring_Config'!$D:$D,"Yes")="Yes",_xlfn.XLOOKUP("Dst_IsAny",'Scoring_Config'!$A:$A,'Scoring_Config'!$C:$C,10),0),0)+IF(LEFT(AC710,4)="True",IF(_xlfn.XLOOKUP("Dst_CIDR_Le_16",'Scoring_Config'!$A:$A,'Scoring_Config'!$D:$D,"Yes")="Yes",_xlfn.XLOOKUP("Dst_CIDR_Le_16",'Scoring_Config'!$A:$A,'Scoring_Config'!$C:$C,10),0),0)+IF(LEFT(AD710,4)="True",IF(_xlfn.XLOOKUP("Dst_CIDR_17_22",'Scoring_Config'!$A:$A,'Scoring_Config'!$D:$D,"Yes")="Yes",_xlfn.XLOOKUP("Dst_CIDR_17_22",'Scoring_Config'!$A:$A,'Scoring_Config'!$C:$C,5),0),0)+IF(LEFT(AE710,4)="True",IF(_xlfn.XLOOKUP("SrcZone_IsAny",'Scoring_Config'!$A:$A,'Scoring_Config'!$D:$D,"Yes")="Yes",_xlfn.XLOOKUP("SrcZone_IsAny",'Scoring_Config'!$A:$A,'Scoring_Config'!$C:$C,10),0),0)+IF(LEFT(AF710,4)="True",IF(_xlfn.XLOOKUP("DstZone_IsAny",'Scoring_Config'!$A:$A,'Scoring_Config'!$D:$D,"Yes")="Yes",_xlfn.XLOOKUP("DstZone_IsAny",'Scoring_Config'!$A:$A,'Scoring_Config'!$C:$C,10),0),0)+IF(LEFT(AG710,4)="True",IF(_xlfn.XLOOKUP("Service_Any_OR_RangeGt1000",'Scoring_Config'!$A:$A,'Scoring_Config'!$D:$D,"Yes")="Yes",_xlfn.XLOOKUP("Service_Any_OR_RangeGt1000",'Scoring_Config'!$A:$A,'Scoring_Config'!$C:$C,10),0),0)+IF(LEFT(AH710,4)="True",IF(_xlfn.XLOOKUP("App_Any_OR_RangeGt1000",'Scoring_Config'!$A:$A,'Scoring_Config'!$D:$D,"Yes")="Yes",_xlfn.XLOOKUP("App_Any_OR_RangeGt1000",'Scoring_Config'!$A:$A,'Scoring_Config'!$C:$C,10),0),0)+IF(LEFT(AI710,4)="True",IF(_xlfn.XLOOKUP("Service_Insecure_Match",'Scoring_Config'!$A:$A,'Scoring_Config'!$D:$D,"Yes")="Yes",_xlfn.XLOOKUP("Service_Insecure_Match",'Scoring_Config'!$A:$A,'Scoring_Config'!$C:$C,5),0),0)+IF(LEFT(AJ710,4)="True",IF(_xlfn.XLOOKUP("Risky_Inbound",'Scoring_Config'!$A:$A,'Scoring_Config'!$D:$D,"Yes")="Yes",_xlfn.XLOOKUP("Risky_Inbound",'Scoring_Config'!$A:$A,'Scoring_Config'!$C:$C,50),0),0)+IF(LEFT(AK710,4)="True",IF(_xlfn.XLOOKUP("Risky_Outbound",'Scoring_Config'!$A:$A,'Scoring_Config'!$D:$D,"Yes")="Yes",_xlfn.XLOOKUP("Risky_Outbound",'Scoring_Config'!$A:$A,'Scoring_Config'!$C:$C,25),0),0)+IF(LEFT(AZ710,4)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710,FIND(",",AL710)+1,100)),0)+IF(LEFT(AM710,4)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710,FIND(",",AN710)+1,100)),0)+IF(_xlfn.XLOOKUP("Profile_Scoring",'Scoring_Config'!$A:$A,'Scoring_Config'!$D:$D,"Yes")="Yes",VALUE(MID(AO710,FIND(",",AO710)+1,100)),0)+IF(_xlfn.XLOOKUP("Options_Scoring",'Scoring_Config'!$A:$A,'Scoring_Config'!$D:$D,"Yes")="Yes",VALUE(MID(AP710,FIND(",",AP710)+1,100)),0)))</f>
        <v>0</v>
      </c>
      <c r="AZ710" cm="1">
        <f t="array" ref="AZ710">IF(FALSE,"True," &amp; IF(_xlfn.XLOOKUP("Migrate_Insecure",'Scoring_Config'!$A:$A,'Scoring_Config'!$D:$D,"Yes")="Yes",_xlfn.XLOOKUP("Migrate_Insecure",'Scoring_Config'!$A:$A,'Scoring_Config'!$C:$C,10),0),"False,0")</f>
        <v>0</v>
      </c>
    </row>
    <row r="711" spans="1:52">
      <c r="A711" t="s">
        <v>1979</v>
      </c>
      <c r="B711" t="s">
        <v>2684</v>
      </c>
      <c r="C711" t="s">
        <v>3542</v>
      </c>
      <c r="D711" t="s">
        <v>3550</v>
      </c>
      <c r="E711" t="s">
        <v>3563</v>
      </c>
      <c r="F711" t="s">
        <v>3851</v>
      </c>
      <c r="G711" t="s">
        <v>407</v>
      </c>
      <c r="H711" t="s">
        <v>174</v>
      </c>
      <c r="I711" t="s">
        <v>3851</v>
      </c>
      <c r="J711" t="s">
        <v>1031</v>
      </c>
      <c r="K711" t="s">
        <v>1696</v>
      </c>
      <c r="L711" t="s">
        <v>1327</v>
      </c>
      <c r="M711" t="s">
        <v>1974</v>
      </c>
      <c r="N711" t="s">
        <v>4315</v>
      </c>
      <c r="O711" t="s">
        <v>4319</v>
      </c>
      <c r="P711" t="s">
        <v>4322</v>
      </c>
      <c r="Q711" t="s">
        <v>4831</v>
      </c>
      <c r="R711" t="s">
        <v>5440</v>
      </c>
      <c r="S711" t="s">
        <v>5440</v>
      </c>
      <c r="T711" t="s">
        <v>5770</v>
      </c>
      <c r="U711" t="s">
        <v>5955</v>
      </c>
      <c r="Y711" cm="1">
        <f t="array" ref="Y711">IF(FALSE,"True," &amp; IF(_xlfn.XLOOKUP("Src_IsAny",'Scoring_Config'!$A:$A,'Scoring_Config'!$D:$D,"Yes")="Yes",_xlfn.XLOOKUP("Src_IsAny",'Scoring_Config'!$A:$A,'Scoring_Config'!$C:$C,10),0),"False,0")</f>
        <v>0</v>
      </c>
      <c r="Z711" cm="1">
        <f t="array" ref="Z711">IF(FALSE,"True," &amp; IF(_xlfn.XLOOKUP("Src_CIDR_Le_16",'Scoring_Config'!$A:$A,'Scoring_Config'!$D:$D,"Yes")="Yes",_xlfn.XLOOKUP("Src_CIDR_Le_16",'Scoring_Config'!$A:$A,'Scoring_Config'!$C:$C,10),0),"False,0")</f>
        <v>0</v>
      </c>
      <c r="AA711" cm="1">
        <f t="array" ref="AA711">IF(FALSE,"True," &amp; IF(_xlfn.XLOOKUP("Src_CIDR_17_22",'Scoring_Config'!$A:$A,'Scoring_Config'!$D:$D,"Yes")="Yes",_xlfn.XLOOKUP("Src_CIDR_17_22",'Scoring_Config'!$A:$A,'Scoring_Config'!$C:$C,5),0),"False,0")</f>
        <v>0</v>
      </c>
      <c r="AB711" cm="1">
        <f t="array" ref="AB711">IF(FALSE,"True," &amp; IF(_xlfn.XLOOKUP("Dst_IsAny",'Scoring_Config'!$A:$A,'Scoring_Config'!$D:$D,"Yes")="Yes",_xlfn.XLOOKUP("Dst_IsAny",'Scoring_Config'!$A:$A,'Scoring_Config'!$C:$C,10),0),"False,0")</f>
        <v>0</v>
      </c>
      <c r="AC711" cm="1">
        <f t="array" ref="AC711">IF(FALSE,"True," &amp; IF(_xlfn.XLOOKUP("Dst_CIDR_Le_16",'Scoring_Config'!$A:$A,'Scoring_Config'!$D:$D,"Yes")="Yes",_xlfn.XLOOKUP("Dst_CIDR_Le_16",'Scoring_Config'!$A:$A,'Scoring_Config'!$C:$C,10),0),"False,0")</f>
        <v>0</v>
      </c>
      <c r="AD711" cm="1">
        <f t="array" ref="AD711">IF(FALSE,"True," &amp; IF(_xlfn.XLOOKUP("Dst_CIDR_17_22",'Scoring_Config'!$A:$A,'Scoring_Config'!$D:$D,"Yes")="Yes",_xlfn.XLOOKUP("Dst_CIDR_17_22",'Scoring_Config'!$A:$A,'Scoring_Config'!$C:$C,5),0),"False,0")</f>
        <v>0</v>
      </c>
      <c r="AE711" cm="1">
        <f t="array" ref="AE711">IF(FALSE,"True," &amp; IF(_xlfn.XLOOKUP("SrcZone_IsAny",'Scoring_Config'!$A:$A,'Scoring_Config'!$D:$D,"Yes")="Yes",_xlfn.XLOOKUP("SrcZone_IsAny",'Scoring_Config'!$A:$A,'Scoring_Config'!$C:$C,10),0),"False,0")</f>
        <v>0</v>
      </c>
      <c r="AF711" cm="1">
        <f t="array" ref="AF711">IF(FALSE,"True," &amp; IF(_xlfn.XLOOKUP("DstZone_IsAny",'Scoring_Config'!$A:$A,'Scoring_Config'!$D:$D,"Yes")="Yes",_xlfn.XLOOKUP("DstZone_IsAny",'Scoring_Config'!$A:$A,'Scoring_Config'!$C:$C,10),0),"False,0")</f>
        <v>0</v>
      </c>
      <c r="AG711" cm="1">
        <f t="array" ref="AG71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11" cm="1">
        <f t="array" ref="AH711">IF(FALSE,"True," &amp; IF(_xlfn.XLOOKUP("App_Any_OR_RangeGt1000",'Scoring_Config'!$A:$A,'Scoring_Config'!$D:$D,"Yes")="Yes",_xlfn.XLOOKUP("App_Any_OR_RangeGt1000",'Scoring_Config'!$A:$A,'Scoring_Config'!$C:$C,10),0),"False,0")</f>
        <v>0</v>
      </c>
      <c r="AI711" cm="1">
        <f t="array" ref="AI711">IF(FALSE,"True," &amp; IF(_xlfn.XLOOKUP("Service_Insecure_Match",'Scoring_Config'!$A:$A,'Scoring_Config'!$D:$D,"Yes")="Yes",_xlfn.XLOOKUP("Service_Insecure_Match",'Scoring_Config'!$A:$A,'Scoring_Config'!$C:$C,5),0),"False,0")</f>
        <v>0</v>
      </c>
      <c r="AJ711" cm="1">
        <f t="array" ref="AJ711">IF(FALSE,"True," &amp; IF(_xlfn.XLOOKUP("Risky_Inbound",'Scoring_Config'!$A:$A,'Scoring_Config'!$D:$D,"Yes")="Yes",_xlfn.XLOOKUP("Risky_Inbound",'Scoring_Config'!$A:$A,'Scoring_Config'!$C:$C,50),0),"False,0")</f>
        <v>0</v>
      </c>
      <c r="AK711" cm="1">
        <f t="array" ref="AK711">IF(FALSE,"True," &amp; IF(_xlfn.XLOOKUP("Risky_Outbound",'Scoring_Config'!$A:$A,'Scoring_Config'!$D:$D,"Yes")="Yes",_xlfn.XLOOKUP("Risky_Outbound",'Scoring_Config'!$A:$A,'Scoring_Config'!$C:$C,25),0),"False,0")</f>
        <v>0</v>
      </c>
      <c r="AL711" t="s">
        <v>6697</v>
      </c>
      <c r="AM711" cm="1">
        <f t="array" ref="AM71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11" t="s">
        <v>6697</v>
      </c>
      <c r="AO711" t="s">
        <v>6697</v>
      </c>
      <c r="AP711" t="s">
        <v>6697</v>
      </c>
      <c r="AQ711" cm="1">
        <f t="array" ref="AQ711">IF(FALSE,"True," &amp; IF(_xlfn.XLOOKUP("Service_IsAny",'Scoring_Config'!$A:$A,'Scoring_Config'!$D:$D,"Yes")="Yes",_xlfn.XLOOKUP("Service_IsAny",'Scoring_Config'!$A:$A,'Scoring_Config'!$C:$C,0),0),"False,0")</f>
        <v>0</v>
      </c>
      <c r="AR711">
        <v>0</v>
      </c>
      <c r="AS711" cm="1">
        <f t="array" ref="AS711">IF(FALSE,"True," &amp; IF(_xlfn.XLOOKUP("Service_RangeGt1000",'Scoring_Config'!$A:$A,'Scoring_Config'!$D:$D,"Yes")="Yes",_xlfn.XLOOKUP("Service_RangeGt1000",'Scoring_Config'!$A:$A,'Scoring_Config'!$C:$C,0),0),"False,0")</f>
        <v>0</v>
      </c>
      <c r="AT711" cm="1">
        <f t="array" ref="AT711">IF(FALSE,"True," &amp; IF(_xlfn.XLOOKUP("App_IsAny",'Scoring_Config'!$A:$A,'Scoring_Config'!$D:$D,"Yes")="Yes",_xlfn.XLOOKUP("App_IsAny",'Scoring_Config'!$A:$A,'Scoring_Config'!$C:$C,0),0),"False,0")</f>
        <v>0</v>
      </c>
      <c r="AU711">
        <v>0</v>
      </c>
      <c r="AV711" cm="1">
        <f t="array" ref="AV711">IF(FALSE,"True," &amp; IF(_xlfn.XLOOKUP("App_RangeGt1000",'Scoring_Config'!$A:$A,'Scoring_Config'!$D:$D,"Yes")="Yes",_xlfn.XLOOKUP("App_RangeGt1000",'Scoring_Config'!$A:$A,'Scoring_Config'!$C:$C,0),0),"False,0")</f>
        <v>0</v>
      </c>
      <c r="AW711" cm="1">
        <f t="array" ref="AW711">IF(FALSE,"True," &amp; IF(_xlfn.XLOOKUP("Action_IsDenyOrDrop",'Scoring_Config'!$A:$A,'Scoring_Config'!$D:$D,"Yes")="Yes",_xlfn.XLOOKUP("Action_IsDenyOrDrop",'Scoring_Config'!$A:$A,'Scoring_Config'!$C:$C,0),0),"False,0")</f>
        <v>0</v>
      </c>
      <c r="AX711" cm="1">
        <f t="array" ref="AX711">IF(LEFT(AW711,4)="True",0,(IF(LEFT(Y711,4)="True",IF(_xlfn.XLOOKUP("Src_IsAny",'Scoring_Config'!$A:$A,'Scoring_Config'!$D:$D,"Yes")="Yes",_xlfn.XLOOKUP("Src_IsAny",'Scoring_Config'!$A:$A,'Scoring_Config'!$C:$C,10),0),0)+IF(LEFT(Z711,4)="True",IF(_xlfn.XLOOKUP("Src_CIDR_Le_16",'Scoring_Config'!$A:$A,'Scoring_Config'!$D:$D,"Yes")="Yes",_xlfn.XLOOKUP("Src_CIDR_Le_16",'Scoring_Config'!$A:$A,'Scoring_Config'!$C:$C,10),0),0)+IF(LEFT(AA711,4)="True",IF(_xlfn.XLOOKUP("Src_CIDR_17_22",'Scoring_Config'!$A:$A,'Scoring_Config'!$D:$D,"Yes")="Yes",_xlfn.XLOOKUP("Src_CIDR_17_22",'Scoring_Config'!$A:$A,'Scoring_Config'!$C:$C,5),0),0)+IF(LEFT(AB711,4)="True",IF(_xlfn.XLOOKUP("Dst_IsAny",'Scoring_Config'!$A:$A,'Scoring_Config'!$D:$D,"Yes")="Yes",_xlfn.XLOOKUP("Dst_IsAny",'Scoring_Config'!$A:$A,'Scoring_Config'!$C:$C,10),0),0)+IF(LEFT(AC711,4)="True",IF(_xlfn.XLOOKUP("Dst_CIDR_Le_16",'Scoring_Config'!$A:$A,'Scoring_Config'!$D:$D,"Yes")="Yes",_xlfn.XLOOKUP("Dst_CIDR_Le_16",'Scoring_Config'!$A:$A,'Scoring_Config'!$C:$C,10),0),0)+IF(LEFT(AD711,4)="True",IF(_xlfn.XLOOKUP("Dst_CIDR_17_22",'Scoring_Config'!$A:$A,'Scoring_Config'!$D:$D,"Yes")="Yes",_xlfn.XLOOKUP("Dst_CIDR_17_22",'Scoring_Config'!$A:$A,'Scoring_Config'!$C:$C,5),0),0)+IF(LEFT(AE711,4)="True",IF(_xlfn.XLOOKUP("SrcZone_IsAny",'Scoring_Config'!$A:$A,'Scoring_Config'!$D:$D,"Yes")="Yes",_xlfn.XLOOKUP("SrcZone_IsAny",'Scoring_Config'!$A:$A,'Scoring_Config'!$C:$C,10),0),0)+IF(LEFT(AF711,4)="True",IF(_xlfn.XLOOKUP("DstZone_IsAny",'Scoring_Config'!$A:$A,'Scoring_Config'!$D:$D,"Yes")="Yes",_xlfn.XLOOKUP("DstZone_IsAny",'Scoring_Config'!$A:$A,'Scoring_Config'!$C:$C,10),0),0)+IF(LEFT(AG711,4)="True",IF(_xlfn.XLOOKUP("Service_Any_OR_RangeGt1000",'Scoring_Config'!$A:$A,'Scoring_Config'!$D:$D,"Yes")="Yes",_xlfn.XLOOKUP("Service_Any_OR_RangeGt1000",'Scoring_Config'!$A:$A,'Scoring_Config'!$C:$C,10),0),0)+IF(LEFT(AH711,4)="True",IF(_xlfn.XLOOKUP("App_Any_OR_RangeGt1000",'Scoring_Config'!$A:$A,'Scoring_Config'!$D:$D,"Yes")="Yes",_xlfn.XLOOKUP("App_Any_OR_RangeGt1000",'Scoring_Config'!$A:$A,'Scoring_Config'!$C:$C,10),0),0)+IF(LEFT(AI711,4)="True",IF(_xlfn.XLOOKUP("Service_Insecure_Match",'Scoring_Config'!$A:$A,'Scoring_Config'!$D:$D,"Yes")="Yes",_xlfn.XLOOKUP("Service_Insecure_Match",'Scoring_Config'!$A:$A,'Scoring_Config'!$C:$C,5),0),0)+IF(LEFT(AJ711,4)="True",IF(_xlfn.XLOOKUP("Risky_Inbound",'Scoring_Config'!$A:$A,'Scoring_Config'!$D:$D,"Yes")="Yes",_xlfn.XLOOKUP("Risky_Inbound",'Scoring_Config'!$A:$A,'Scoring_Config'!$C:$C,50),0),0)+IF(LEFT(AK711,4)="True",IF(_xlfn.XLOOKUP("Risky_Outbound",'Scoring_Config'!$A:$A,'Scoring_Config'!$D:$D,"Yes")="Yes",_xlfn.XLOOKUP("Risky_Outbound",'Scoring_Config'!$A:$A,'Scoring_Config'!$C:$C,25),0),0)+IF(LEFT(AZ711,4)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711,FIND(",",AL711)+1,100)),0)+IF(LEFT(AM711,4)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711,FIND(",",AN711)+1,100)),0)+IF(_xlfn.XLOOKUP("Profile_Scoring",'Scoring_Config'!$A:$A,'Scoring_Config'!$D:$D,"Yes")="Yes",VALUE(MID(AO711,FIND(",",AO711)+1,100)),0)+IF(_xlfn.XLOOKUP("Options_Scoring",'Scoring_Config'!$A:$A,'Scoring_Config'!$D:$D,"Yes")="Yes",VALUE(MID(AP711,FIND(",",AP711)+1,100)),0)))</f>
        <v>0</v>
      </c>
      <c r="AZ711" cm="1">
        <f t="array" ref="AZ711">IF(FALSE,"True," &amp; IF(_xlfn.XLOOKUP("Migrate_Insecure",'Scoring_Config'!$A:$A,'Scoring_Config'!$D:$D,"Yes")="Yes",_xlfn.XLOOKUP("Migrate_Insecure",'Scoring_Config'!$A:$A,'Scoring_Config'!$C:$C,10),0),"False,0")</f>
        <v>0</v>
      </c>
    </row>
    <row r="712" spans="1:52">
      <c r="A712" t="s">
        <v>1979</v>
      </c>
      <c r="B712" t="s">
        <v>2685</v>
      </c>
      <c r="C712" t="s">
        <v>3542</v>
      </c>
      <c r="D712" t="s">
        <v>3550</v>
      </c>
      <c r="E712" t="s">
        <v>3563</v>
      </c>
      <c r="F712" t="s">
        <v>3855</v>
      </c>
      <c r="G712" t="s">
        <v>408</v>
      </c>
      <c r="H712" t="s">
        <v>174</v>
      </c>
      <c r="I712" t="s">
        <v>3855</v>
      </c>
      <c r="J712" t="s">
        <v>1032</v>
      </c>
      <c r="K712" t="s">
        <v>1696</v>
      </c>
      <c r="L712" t="s">
        <v>1327</v>
      </c>
      <c r="M712" t="s">
        <v>1974</v>
      </c>
      <c r="N712" t="s">
        <v>4315</v>
      </c>
      <c r="O712" t="s">
        <v>4319</v>
      </c>
      <c r="P712" t="s">
        <v>4322</v>
      </c>
      <c r="Q712" t="s">
        <v>4831</v>
      </c>
      <c r="R712" t="s">
        <v>5440</v>
      </c>
      <c r="S712" t="s">
        <v>5440</v>
      </c>
      <c r="T712" t="s">
        <v>5770</v>
      </c>
      <c r="U712" t="s">
        <v>5955</v>
      </c>
      <c r="Y712" cm="1">
        <f t="array" ref="Y712">IF(FALSE,"True," &amp; IF(_xlfn.XLOOKUP("Src_IsAny",'Scoring_Config'!$A:$A,'Scoring_Config'!$D:$D,"Yes")="Yes",_xlfn.XLOOKUP("Src_IsAny",'Scoring_Config'!$A:$A,'Scoring_Config'!$C:$C,10),0),"False,0")</f>
        <v>0</v>
      </c>
      <c r="Z712" cm="1">
        <f t="array" ref="Z712">IF(FALSE,"True," &amp; IF(_xlfn.XLOOKUP("Src_CIDR_Le_16",'Scoring_Config'!$A:$A,'Scoring_Config'!$D:$D,"Yes")="Yes",_xlfn.XLOOKUP("Src_CIDR_Le_16",'Scoring_Config'!$A:$A,'Scoring_Config'!$C:$C,10),0),"False,0")</f>
        <v>0</v>
      </c>
      <c r="AA712" cm="1">
        <f t="array" ref="AA712">IF(FALSE,"True," &amp; IF(_xlfn.XLOOKUP("Src_CIDR_17_22",'Scoring_Config'!$A:$A,'Scoring_Config'!$D:$D,"Yes")="Yes",_xlfn.XLOOKUP("Src_CIDR_17_22",'Scoring_Config'!$A:$A,'Scoring_Config'!$C:$C,5),0),"False,0")</f>
        <v>0</v>
      </c>
      <c r="AB712" cm="1">
        <f t="array" ref="AB712">IF(FALSE,"True," &amp; IF(_xlfn.XLOOKUP("Dst_IsAny",'Scoring_Config'!$A:$A,'Scoring_Config'!$D:$D,"Yes")="Yes",_xlfn.XLOOKUP("Dst_IsAny",'Scoring_Config'!$A:$A,'Scoring_Config'!$C:$C,10),0),"False,0")</f>
        <v>0</v>
      </c>
      <c r="AC712" cm="1">
        <f t="array" ref="AC712">IF(FALSE,"True," &amp; IF(_xlfn.XLOOKUP("Dst_CIDR_Le_16",'Scoring_Config'!$A:$A,'Scoring_Config'!$D:$D,"Yes")="Yes",_xlfn.XLOOKUP("Dst_CIDR_Le_16",'Scoring_Config'!$A:$A,'Scoring_Config'!$C:$C,10),0),"False,0")</f>
        <v>0</v>
      </c>
      <c r="AD712" cm="1">
        <f t="array" ref="AD712">IF(FALSE,"True," &amp; IF(_xlfn.XLOOKUP("Dst_CIDR_17_22",'Scoring_Config'!$A:$A,'Scoring_Config'!$D:$D,"Yes")="Yes",_xlfn.XLOOKUP("Dst_CIDR_17_22",'Scoring_Config'!$A:$A,'Scoring_Config'!$C:$C,5),0),"False,0")</f>
        <v>0</v>
      </c>
      <c r="AE712" cm="1">
        <f t="array" ref="AE712">IF(FALSE,"True," &amp; IF(_xlfn.XLOOKUP("SrcZone_IsAny",'Scoring_Config'!$A:$A,'Scoring_Config'!$D:$D,"Yes")="Yes",_xlfn.XLOOKUP("SrcZone_IsAny",'Scoring_Config'!$A:$A,'Scoring_Config'!$C:$C,10),0),"False,0")</f>
        <v>0</v>
      </c>
      <c r="AF712" cm="1">
        <f t="array" ref="AF712">IF(FALSE,"True," &amp; IF(_xlfn.XLOOKUP("DstZone_IsAny",'Scoring_Config'!$A:$A,'Scoring_Config'!$D:$D,"Yes")="Yes",_xlfn.XLOOKUP("DstZone_IsAny",'Scoring_Config'!$A:$A,'Scoring_Config'!$C:$C,10),0),"False,0")</f>
        <v>0</v>
      </c>
      <c r="AG712" cm="1">
        <f t="array" ref="AG71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12" cm="1">
        <f t="array" ref="AH712">IF(FALSE,"True," &amp; IF(_xlfn.XLOOKUP("App_Any_OR_RangeGt1000",'Scoring_Config'!$A:$A,'Scoring_Config'!$D:$D,"Yes")="Yes",_xlfn.XLOOKUP("App_Any_OR_RangeGt1000",'Scoring_Config'!$A:$A,'Scoring_Config'!$C:$C,10),0),"False,0")</f>
        <v>0</v>
      </c>
      <c r="AI712" cm="1">
        <f t="array" ref="AI712">IF(FALSE,"True," &amp; IF(_xlfn.XLOOKUP("Service_Insecure_Match",'Scoring_Config'!$A:$A,'Scoring_Config'!$D:$D,"Yes")="Yes",_xlfn.XLOOKUP("Service_Insecure_Match",'Scoring_Config'!$A:$A,'Scoring_Config'!$C:$C,5),0),"False,0")</f>
        <v>0</v>
      </c>
      <c r="AJ712" cm="1">
        <f t="array" ref="AJ712">IF(FALSE,"True," &amp; IF(_xlfn.XLOOKUP("Risky_Inbound",'Scoring_Config'!$A:$A,'Scoring_Config'!$D:$D,"Yes")="Yes",_xlfn.XLOOKUP("Risky_Inbound",'Scoring_Config'!$A:$A,'Scoring_Config'!$C:$C,50),0),"False,0")</f>
        <v>0</v>
      </c>
      <c r="AK712" cm="1">
        <f t="array" ref="AK712">IF(FALSE,"True," &amp; IF(_xlfn.XLOOKUP("Risky_Outbound",'Scoring_Config'!$A:$A,'Scoring_Config'!$D:$D,"Yes")="Yes",_xlfn.XLOOKUP("Risky_Outbound",'Scoring_Config'!$A:$A,'Scoring_Config'!$C:$C,25),0),"False,0")</f>
        <v>0</v>
      </c>
      <c r="AL712" t="s">
        <v>6697</v>
      </c>
      <c r="AM712" cm="1">
        <f t="array" ref="AM71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12" t="s">
        <v>6697</v>
      </c>
      <c r="AO712" t="s">
        <v>6697</v>
      </c>
      <c r="AP712" t="s">
        <v>6697</v>
      </c>
      <c r="AQ712" cm="1">
        <f t="array" ref="AQ712">IF(FALSE,"True," &amp; IF(_xlfn.XLOOKUP("Service_IsAny",'Scoring_Config'!$A:$A,'Scoring_Config'!$D:$D,"Yes")="Yes",_xlfn.XLOOKUP("Service_IsAny",'Scoring_Config'!$A:$A,'Scoring_Config'!$C:$C,0),0),"False,0")</f>
        <v>0</v>
      </c>
      <c r="AR712">
        <v>0</v>
      </c>
      <c r="AS712" cm="1">
        <f t="array" ref="AS712">IF(FALSE,"True," &amp; IF(_xlfn.XLOOKUP("Service_RangeGt1000",'Scoring_Config'!$A:$A,'Scoring_Config'!$D:$D,"Yes")="Yes",_xlfn.XLOOKUP("Service_RangeGt1000",'Scoring_Config'!$A:$A,'Scoring_Config'!$C:$C,0),0),"False,0")</f>
        <v>0</v>
      </c>
      <c r="AT712" cm="1">
        <f t="array" ref="AT712">IF(FALSE,"True," &amp; IF(_xlfn.XLOOKUP("App_IsAny",'Scoring_Config'!$A:$A,'Scoring_Config'!$D:$D,"Yes")="Yes",_xlfn.XLOOKUP("App_IsAny",'Scoring_Config'!$A:$A,'Scoring_Config'!$C:$C,0),0),"False,0")</f>
        <v>0</v>
      </c>
      <c r="AU712">
        <v>0</v>
      </c>
      <c r="AV712" cm="1">
        <f t="array" ref="AV712">IF(FALSE,"True," &amp; IF(_xlfn.XLOOKUP("App_RangeGt1000",'Scoring_Config'!$A:$A,'Scoring_Config'!$D:$D,"Yes")="Yes",_xlfn.XLOOKUP("App_RangeGt1000",'Scoring_Config'!$A:$A,'Scoring_Config'!$C:$C,0),0),"False,0")</f>
        <v>0</v>
      </c>
      <c r="AW712" cm="1">
        <f t="array" ref="AW712">IF(FALSE,"True," &amp; IF(_xlfn.XLOOKUP("Action_IsDenyOrDrop",'Scoring_Config'!$A:$A,'Scoring_Config'!$D:$D,"Yes")="Yes",_xlfn.XLOOKUP("Action_IsDenyOrDrop",'Scoring_Config'!$A:$A,'Scoring_Config'!$C:$C,0),0),"False,0")</f>
        <v>0</v>
      </c>
      <c r="AX712" cm="1">
        <f t="array" ref="AX712">IF(LEFT(AW712,4)="True",0,(IF(LEFT(Y712,4)="True",IF(_xlfn.XLOOKUP("Src_IsAny",'Scoring_Config'!$A:$A,'Scoring_Config'!$D:$D,"Yes")="Yes",_xlfn.XLOOKUP("Src_IsAny",'Scoring_Config'!$A:$A,'Scoring_Config'!$C:$C,10),0),0)+IF(LEFT(Z712,4)="True",IF(_xlfn.XLOOKUP("Src_CIDR_Le_16",'Scoring_Config'!$A:$A,'Scoring_Config'!$D:$D,"Yes")="Yes",_xlfn.XLOOKUP("Src_CIDR_Le_16",'Scoring_Config'!$A:$A,'Scoring_Config'!$C:$C,10),0),0)+IF(LEFT(AA712,4)="True",IF(_xlfn.XLOOKUP("Src_CIDR_17_22",'Scoring_Config'!$A:$A,'Scoring_Config'!$D:$D,"Yes")="Yes",_xlfn.XLOOKUP("Src_CIDR_17_22",'Scoring_Config'!$A:$A,'Scoring_Config'!$C:$C,5),0),0)+IF(LEFT(AB712,4)="True",IF(_xlfn.XLOOKUP("Dst_IsAny",'Scoring_Config'!$A:$A,'Scoring_Config'!$D:$D,"Yes")="Yes",_xlfn.XLOOKUP("Dst_IsAny",'Scoring_Config'!$A:$A,'Scoring_Config'!$C:$C,10),0),0)+IF(LEFT(AC712,4)="True",IF(_xlfn.XLOOKUP("Dst_CIDR_Le_16",'Scoring_Config'!$A:$A,'Scoring_Config'!$D:$D,"Yes")="Yes",_xlfn.XLOOKUP("Dst_CIDR_Le_16",'Scoring_Config'!$A:$A,'Scoring_Config'!$C:$C,10),0),0)+IF(LEFT(AD712,4)="True",IF(_xlfn.XLOOKUP("Dst_CIDR_17_22",'Scoring_Config'!$A:$A,'Scoring_Config'!$D:$D,"Yes")="Yes",_xlfn.XLOOKUP("Dst_CIDR_17_22",'Scoring_Config'!$A:$A,'Scoring_Config'!$C:$C,5),0),0)+IF(LEFT(AE712,4)="True",IF(_xlfn.XLOOKUP("SrcZone_IsAny",'Scoring_Config'!$A:$A,'Scoring_Config'!$D:$D,"Yes")="Yes",_xlfn.XLOOKUP("SrcZone_IsAny",'Scoring_Config'!$A:$A,'Scoring_Config'!$C:$C,10),0),0)+IF(LEFT(AF712,4)="True",IF(_xlfn.XLOOKUP("DstZone_IsAny",'Scoring_Config'!$A:$A,'Scoring_Config'!$D:$D,"Yes")="Yes",_xlfn.XLOOKUP("DstZone_IsAny",'Scoring_Config'!$A:$A,'Scoring_Config'!$C:$C,10),0),0)+IF(LEFT(AG712,4)="True",IF(_xlfn.XLOOKUP("Service_Any_OR_RangeGt1000",'Scoring_Config'!$A:$A,'Scoring_Config'!$D:$D,"Yes")="Yes",_xlfn.XLOOKUP("Service_Any_OR_RangeGt1000",'Scoring_Config'!$A:$A,'Scoring_Config'!$C:$C,10),0),0)+IF(LEFT(AH712,4)="True",IF(_xlfn.XLOOKUP("App_Any_OR_RangeGt1000",'Scoring_Config'!$A:$A,'Scoring_Config'!$D:$D,"Yes")="Yes",_xlfn.XLOOKUP("App_Any_OR_RangeGt1000",'Scoring_Config'!$A:$A,'Scoring_Config'!$C:$C,10),0),0)+IF(LEFT(AI712,4)="True",IF(_xlfn.XLOOKUP("Service_Insecure_Match",'Scoring_Config'!$A:$A,'Scoring_Config'!$D:$D,"Yes")="Yes",_xlfn.XLOOKUP("Service_Insecure_Match",'Scoring_Config'!$A:$A,'Scoring_Config'!$C:$C,5),0),0)+IF(LEFT(AJ712,4)="True",IF(_xlfn.XLOOKUP("Risky_Inbound",'Scoring_Config'!$A:$A,'Scoring_Config'!$D:$D,"Yes")="Yes",_xlfn.XLOOKUP("Risky_Inbound",'Scoring_Config'!$A:$A,'Scoring_Config'!$C:$C,50),0),0)+IF(LEFT(AK712,4)="True",IF(_xlfn.XLOOKUP("Risky_Outbound",'Scoring_Config'!$A:$A,'Scoring_Config'!$D:$D,"Yes")="Yes",_xlfn.XLOOKUP("Risky_Outbound",'Scoring_Config'!$A:$A,'Scoring_Config'!$C:$C,25),0),0)+IF(LEFT(AZ712,4)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712,FIND(",",AL712)+1,100)),0)+IF(LEFT(AM712,4)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712,FIND(",",AN712)+1,100)),0)+IF(_xlfn.XLOOKUP("Profile_Scoring",'Scoring_Config'!$A:$A,'Scoring_Config'!$D:$D,"Yes")="Yes",VALUE(MID(AO712,FIND(",",AO712)+1,100)),0)+IF(_xlfn.XLOOKUP("Options_Scoring",'Scoring_Config'!$A:$A,'Scoring_Config'!$D:$D,"Yes")="Yes",VALUE(MID(AP712,FIND(",",AP712)+1,100)),0)))</f>
        <v>0</v>
      </c>
      <c r="AZ712" cm="1">
        <f t="array" ref="AZ712">IF(FALSE,"True," &amp; IF(_xlfn.XLOOKUP("Migrate_Insecure",'Scoring_Config'!$A:$A,'Scoring_Config'!$D:$D,"Yes")="Yes",_xlfn.XLOOKUP("Migrate_Insecure",'Scoring_Config'!$A:$A,'Scoring_Config'!$C:$C,10),0),"False,0")</f>
        <v>0</v>
      </c>
    </row>
    <row r="713" spans="1:52">
      <c r="A713" t="s">
        <v>1979</v>
      </c>
      <c r="B713" t="s">
        <v>2686</v>
      </c>
      <c r="C713" t="s">
        <v>3542</v>
      </c>
      <c r="D713" t="s">
        <v>3550</v>
      </c>
      <c r="E713" t="s">
        <v>3563</v>
      </c>
      <c r="F713" t="s">
        <v>3852</v>
      </c>
      <c r="G713" t="s">
        <v>410</v>
      </c>
      <c r="H713" t="s">
        <v>174</v>
      </c>
      <c r="I713" t="s">
        <v>3852</v>
      </c>
      <c r="J713" t="s">
        <v>410</v>
      </c>
      <c r="K713" t="s">
        <v>1874</v>
      </c>
      <c r="L713" t="s">
        <v>1327</v>
      </c>
      <c r="M713" t="s">
        <v>1974</v>
      </c>
      <c r="N713" t="s">
        <v>4315</v>
      </c>
      <c r="O713" t="s">
        <v>4319</v>
      </c>
      <c r="P713" t="s">
        <v>4323</v>
      </c>
      <c r="Q713" t="s">
        <v>4828</v>
      </c>
      <c r="R713" t="s">
        <v>5439</v>
      </c>
      <c r="S713" t="s">
        <v>4324</v>
      </c>
      <c r="T713" t="s">
        <v>5770</v>
      </c>
      <c r="U713" t="s">
        <v>5955</v>
      </c>
      <c r="Y713" cm="1">
        <f t="array" ref="Y713">IF(FALSE,"True," &amp; IF(_xlfn.XLOOKUP("Src_IsAny",'Scoring_Config'!$A:$A,'Scoring_Config'!$D:$D,"Yes")="Yes",_xlfn.XLOOKUP("Src_IsAny",'Scoring_Config'!$A:$A,'Scoring_Config'!$C:$C,10),0),"False,0")</f>
        <v>0</v>
      </c>
      <c r="Z713" cm="1">
        <f t="array" ref="Z713">IF(FALSE,"True," &amp; IF(_xlfn.XLOOKUP("Src_CIDR_Le_16",'Scoring_Config'!$A:$A,'Scoring_Config'!$D:$D,"Yes")="Yes",_xlfn.XLOOKUP("Src_CIDR_Le_16",'Scoring_Config'!$A:$A,'Scoring_Config'!$C:$C,10),0),"False,0")</f>
        <v>0</v>
      </c>
      <c r="AA713" cm="1">
        <f t="array" ref="AA713">IF(FALSE,"True," &amp; IF(_xlfn.XLOOKUP("Src_CIDR_17_22",'Scoring_Config'!$A:$A,'Scoring_Config'!$D:$D,"Yes")="Yes",_xlfn.XLOOKUP("Src_CIDR_17_22",'Scoring_Config'!$A:$A,'Scoring_Config'!$C:$C,5),0),"False,0")</f>
        <v>0</v>
      </c>
      <c r="AB713" cm="1">
        <f t="array" ref="AB713">IF(FALSE,"True," &amp; IF(_xlfn.XLOOKUP("Dst_IsAny",'Scoring_Config'!$A:$A,'Scoring_Config'!$D:$D,"Yes")="Yes",_xlfn.XLOOKUP("Dst_IsAny",'Scoring_Config'!$A:$A,'Scoring_Config'!$C:$C,10),0),"False,0")</f>
        <v>0</v>
      </c>
      <c r="AC713" cm="1">
        <f t="array" ref="AC713">IF(FALSE,"True," &amp; IF(_xlfn.XLOOKUP("Dst_CIDR_Le_16",'Scoring_Config'!$A:$A,'Scoring_Config'!$D:$D,"Yes")="Yes",_xlfn.XLOOKUP("Dst_CIDR_Le_16",'Scoring_Config'!$A:$A,'Scoring_Config'!$C:$C,10),0),"False,0")</f>
        <v>0</v>
      </c>
      <c r="AD713" cm="1">
        <f t="array" ref="AD713">IF(FALSE,"True," &amp; IF(_xlfn.XLOOKUP("Dst_CIDR_17_22",'Scoring_Config'!$A:$A,'Scoring_Config'!$D:$D,"Yes")="Yes",_xlfn.XLOOKUP("Dst_CIDR_17_22",'Scoring_Config'!$A:$A,'Scoring_Config'!$C:$C,5),0),"False,0")</f>
        <v>0</v>
      </c>
      <c r="AE713" cm="1">
        <f t="array" ref="AE713">IF(FALSE,"True," &amp; IF(_xlfn.XLOOKUP("SrcZone_IsAny",'Scoring_Config'!$A:$A,'Scoring_Config'!$D:$D,"Yes")="Yes",_xlfn.XLOOKUP("SrcZone_IsAny",'Scoring_Config'!$A:$A,'Scoring_Config'!$C:$C,10),0),"False,0")</f>
        <v>0</v>
      </c>
      <c r="AF713" cm="1">
        <f t="array" ref="AF713">IF(FALSE,"True," &amp; IF(_xlfn.XLOOKUP("DstZone_IsAny",'Scoring_Config'!$A:$A,'Scoring_Config'!$D:$D,"Yes")="Yes",_xlfn.XLOOKUP("DstZone_IsAny",'Scoring_Config'!$A:$A,'Scoring_Config'!$C:$C,10),0),"False,0")</f>
        <v>0</v>
      </c>
      <c r="AG713" cm="1">
        <f t="array" ref="AG71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13" cm="1">
        <f t="array" ref="AH713">IF(FALSE,"True," &amp; IF(_xlfn.XLOOKUP("App_Any_OR_RangeGt1000",'Scoring_Config'!$A:$A,'Scoring_Config'!$D:$D,"Yes")="Yes",_xlfn.XLOOKUP("App_Any_OR_RangeGt1000",'Scoring_Config'!$A:$A,'Scoring_Config'!$C:$C,10),0),"False,0")</f>
        <v>0</v>
      </c>
      <c r="AI713" cm="1">
        <f t="array" ref="AI713">IF(FALSE,"True," &amp; IF(_xlfn.XLOOKUP("Service_Insecure_Match",'Scoring_Config'!$A:$A,'Scoring_Config'!$D:$D,"Yes")="Yes",_xlfn.XLOOKUP("Service_Insecure_Match",'Scoring_Config'!$A:$A,'Scoring_Config'!$C:$C,5),0),"False,0")</f>
        <v>0</v>
      </c>
      <c r="AJ713" cm="1">
        <f t="array" ref="AJ713">IF(FALSE,"True," &amp; IF(_xlfn.XLOOKUP("Risky_Inbound",'Scoring_Config'!$A:$A,'Scoring_Config'!$D:$D,"Yes")="Yes",_xlfn.XLOOKUP("Risky_Inbound",'Scoring_Config'!$A:$A,'Scoring_Config'!$C:$C,50),0),"False,0")</f>
        <v>0</v>
      </c>
      <c r="AK713" cm="1">
        <f t="array" ref="AK713">IF(FALSE,"True," &amp; IF(_xlfn.XLOOKUP("Risky_Outbound",'Scoring_Config'!$A:$A,'Scoring_Config'!$D:$D,"Yes")="Yes",_xlfn.XLOOKUP("Risky_Outbound",'Scoring_Config'!$A:$A,'Scoring_Config'!$C:$C,25),0),"False,0")</f>
        <v>0</v>
      </c>
      <c r="AL713" t="s">
        <v>6699</v>
      </c>
      <c r="AM713" cm="1">
        <f t="array" ref="AM71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13" t="s">
        <v>6697</v>
      </c>
      <c r="AO713" t="s">
        <v>6697</v>
      </c>
      <c r="AP713" t="s">
        <v>6697</v>
      </c>
      <c r="AQ713" cm="1">
        <f t="array" ref="AQ713">IF(FALSE,"True," &amp; IF(_xlfn.XLOOKUP("Service_IsAny",'Scoring_Config'!$A:$A,'Scoring_Config'!$D:$D,"Yes")="Yes",_xlfn.XLOOKUP("Service_IsAny",'Scoring_Config'!$A:$A,'Scoring_Config'!$C:$C,0),0),"False,0")</f>
        <v>0</v>
      </c>
      <c r="AR713">
        <v>0</v>
      </c>
      <c r="AS713" cm="1">
        <f t="array" ref="AS713">IF(FALSE,"True," &amp; IF(_xlfn.XLOOKUP("Service_RangeGt1000",'Scoring_Config'!$A:$A,'Scoring_Config'!$D:$D,"Yes")="Yes",_xlfn.XLOOKUP("Service_RangeGt1000",'Scoring_Config'!$A:$A,'Scoring_Config'!$C:$C,0),0),"False,0")</f>
        <v>0</v>
      </c>
      <c r="AT713" cm="1">
        <f t="array" ref="AT713">IF(FALSE,"True," &amp; IF(_xlfn.XLOOKUP("App_IsAny",'Scoring_Config'!$A:$A,'Scoring_Config'!$D:$D,"Yes")="Yes",_xlfn.XLOOKUP("App_IsAny",'Scoring_Config'!$A:$A,'Scoring_Config'!$C:$C,0),0),"False,0")</f>
        <v>0</v>
      </c>
      <c r="AU713">
        <v>5</v>
      </c>
      <c r="AV713" cm="1">
        <f t="array" ref="AV713">IF(FALSE,"True," &amp; IF(_xlfn.XLOOKUP("App_RangeGt1000",'Scoring_Config'!$A:$A,'Scoring_Config'!$D:$D,"Yes")="Yes",_xlfn.XLOOKUP("App_RangeGt1000",'Scoring_Config'!$A:$A,'Scoring_Config'!$C:$C,0),0),"False,0")</f>
        <v>0</v>
      </c>
      <c r="AW713" cm="1">
        <f t="array" ref="AW713">IF(FALSE,"True," &amp; IF(_xlfn.XLOOKUP("Action_IsDenyOrDrop",'Scoring_Config'!$A:$A,'Scoring_Config'!$D:$D,"Yes")="Yes",_xlfn.XLOOKUP("Action_IsDenyOrDrop",'Scoring_Config'!$A:$A,'Scoring_Config'!$C:$C,0),0),"False,0")</f>
        <v>0</v>
      </c>
      <c r="AX713" cm="1">
        <f t="array" ref="AX713">IF(LEFT(AW713,4)="True",0,(IF(LEFT(Y713,4)="True",IF(_xlfn.XLOOKUP("Src_IsAny",'Scoring_Config'!$A:$A,'Scoring_Config'!$D:$D,"Yes")="Yes",_xlfn.XLOOKUP("Src_IsAny",'Scoring_Config'!$A:$A,'Scoring_Config'!$C:$C,10),0),0)+IF(LEFT(Z713,4)="True",IF(_xlfn.XLOOKUP("Src_CIDR_Le_16",'Scoring_Config'!$A:$A,'Scoring_Config'!$D:$D,"Yes")="Yes",_xlfn.XLOOKUP("Src_CIDR_Le_16",'Scoring_Config'!$A:$A,'Scoring_Config'!$C:$C,10),0),0)+IF(LEFT(AA713,4)="True",IF(_xlfn.XLOOKUP("Src_CIDR_17_22",'Scoring_Config'!$A:$A,'Scoring_Config'!$D:$D,"Yes")="Yes",_xlfn.XLOOKUP("Src_CIDR_17_22",'Scoring_Config'!$A:$A,'Scoring_Config'!$C:$C,5),0),0)+IF(LEFT(AB713,4)="True",IF(_xlfn.XLOOKUP("Dst_IsAny",'Scoring_Config'!$A:$A,'Scoring_Config'!$D:$D,"Yes")="Yes",_xlfn.XLOOKUP("Dst_IsAny",'Scoring_Config'!$A:$A,'Scoring_Config'!$C:$C,10),0),0)+IF(LEFT(AC713,4)="True",IF(_xlfn.XLOOKUP("Dst_CIDR_Le_16",'Scoring_Config'!$A:$A,'Scoring_Config'!$D:$D,"Yes")="Yes",_xlfn.XLOOKUP("Dst_CIDR_Le_16",'Scoring_Config'!$A:$A,'Scoring_Config'!$C:$C,10),0),0)+IF(LEFT(AD713,4)="True",IF(_xlfn.XLOOKUP("Dst_CIDR_17_22",'Scoring_Config'!$A:$A,'Scoring_Config'!$D:$D,"Yes")="Yes",_xlfn.XLOOKUP("Dst_CIDR_17_22",'Scoring_Config'!$A:$A,'Scoring_Config'!$C:$C,5),0),0)+IF(LEFT(AE713,4)="True",IF(_xlfn.XLOOKUP("SrcZone_IsAny",'Scoring_Config'!$A:$A,'Scoring_Config'!$D:$D,"Yes")="Yes",_xlfn.XLOOKUP("SrcZone_IsAny",'Scoring_Config'!$A:$A,'Scoring_Config'!$C:$C,10),0),0)+IF(LEFT(AF713,4)="True",IF(_xlfn.XLOOKUP("DstZone_IsAny",'Scoring_Config'!$A:$A,'Scoring_Config'!$D:$D,"Yes")="Yes",_xlfn.XLOOKUP("DstZone_IsAny",'Scoring_Config'!$A:$A,'Scoring_Config'!$C:$C,10),0),0)+IF(LEFT(AG713,4)="True",IF(_xlfn.XLOOKUP("Service_Any_OR_RangeGt1000",'Scoring_Config'!$A:$A,'Scoring_Config'!$D:$D,"Yes")="Yes",_xlfn.XLOOKUP("Service_Any_OR_RangeGt1000",'Scoring_Config'!$A:$A,'Scoring_Config'!$C:$C,10),0),0)+IF(LEFT(AH713,4)="True",IF(_xlfn.XLOOKUP("App_Any_OR_RangeGt1000",'Scoring_Config'!$A:$A,'Scoring_Config'!$D:$D,"Yes")="Yes",_xlfn.XLOOKUP("App_Any_OR_RangeGt1000",'Scoring_Config'!$A:$A,'Scoring_Config'!$C:$C,10),0),0)+IF(LEFT(AI713,4)="True",IF(_xlfn.XLOOKUP("Service_Insecure_Match",'Scoring_Config'!$A:$A,'Scoring_Config'!$D:$D,"Yes")="Yes",_xlfn.XLOOKUP("Service_Insecure_Match",'Scoring_Config'!$A:$A,'Scoring_Config'!$C:$C,5),0),0)+IF(LEFT(AJ713,4)="True",IF(_xlfn.XLOOKUP("Risky_Inbound",'Scoring_Config'!$A:$A,'Scoring_Config'!$D:$D,"Yes")="Yes",_xlfn.XLOOKUP("Risky_Inbound",'Scoring_Config'!$A:$A,'Scoring_Config'!$C:$C,50),0),0)+IF(LEFT(AK713,4)="True",IF(_xlfn.XLOOKUP("Risky_Outbound",'Scoring_Config'!$A:$A,'Scoring_Config'!$D:$D,"Yes")="Yes",_xlfn.XLOOKUP("Risky_Outbound",'Scoring_Config'!$A:$A,'Scoring_Config'!$C:$C,25),0),0)+IF(LEFT(AZ713,4)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713,FIND(",",AL713)+1,100)),0)+IF(LEFT(AM713,4)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713,FIND(",",AN713)+1,100)),0)+IF(_xlfn.XLOOKUP("Profile_Scoring",'Scoring_Config'!$A:$A,'Scoring_Config'!$D:$D,"Yes")="Yes",VALUE(MID(AO713,FIND(",",AO713)+1,100)),0)+IF(_xlfn.XLOOKUP("Options_Scoring",'Scoring_Config'!$A:$A,'Scoring_Config'!$D:$D,"Yes")="Yes",VALUE(MID(AP713,FIND(",",AP713)+1,100)),0)))</f>
        <v>0</v>
      </c>
      <c r="AZ713" cm="1">
        <f t="array" ref="AZ713">IF(FALSE,"True," &amp; IF(_xlfn.XLOOKUP("Migrate_Insecure",'Scoring_Config'!$A:$A,'Scoring_Config'!$D:$D,"Yes")="Yes",_xlfn.XLOOKUP("Migrate_Insecure",'Scoring_Config'!$A:$A,'Scoring_Config'!$C:$C,10),0),"False,0")</f>
        <v>0</v>
      </c>
    </row>
    <row r="714" spans="1:52">
      <c r="A714" t="s">
        <v>1979</v>
      </c>
      <c r="B714" t="s">
        <v>2687</v>
      </c>
      <c r="C714" t="s">
        <v>3542</v>
      </c>
      <c r="D714" t="s">
        <v>3550</v>
      </c>
      <c r="E714" t="s">
        <v>3563</v>
      </c>
      <c r="F714" t="s">
        <v>3852</v>
      </c>
      <c r="G714" t="s">
        <v>410</v>
      </c>
      <c r="H714" t="s">
        <v>174</v>
      </c>
      <c r="I714" t="s">
        <v>3852</v>
      </c>
      <c r="J714" t="s">
        <v>410</v>
      </c>
      <c r="K714" t="s">
        <v>1771</v>
      </c>
      <c r="L714" t="s">
        <v>1476</v>
      </c>
      <c r="M714" t="s">
        <v>1974</v>
      </c>
      <c r="N714" t="s">
        <v>4315</v>
      </c>
      <c r="O714" t="s">
        <v>4319</v>
      </c>
      <c r="P714" t="s">
        <v>4323</v>
      </c>
      <c r="Q714" t="s">
        <v>4828</v>
      </c>
      <c r="R714" t="s">
        <v>5439</v>
      </c>
      <c r="S714" t="s">
        <v>4324</v>
      </c>
      <c r="T714" t="s">
        <v>5770</v>
      </c>
      <c r="U714" t="s">
        <v>5955</v>
      </c>
      <c r="Y714" cm="1">
        <f t="array" ref="Y714">IF(FALSE,"True," &amp; IF(_xlfn.XLOOKUP("Src_IsAny",'Scoring_Config'!$A:$A,'Scoring_Config'!$D:$D,"Yes")="Yes",_xlfn.XLOOKUP("Src_IsAny",'Scoring_Config'!$A:$A,'Scoring_Config'!$C:$C,10),0),"False,0")</f>
        <v>0</v>
      </c>
      <c r="Z714" cm="1">
        <f t="array" ref="Z714">IF(FALSE,"True," &amp; IF(_xlfn.XLOOKUP("Src_CIDR_Le_16",'Scoring_Config'!$A:$A,'Scoring_Config'!$D:$D,"Yes")="Yes",_xlfn.XLOOKUP("Src_CIDR_Le_16",'Scoring_Config'!$A:$A,'Scoring_Config'!$C:$C,10),0),"False,0")</f>
        <v>0</v>
      </c>
      <c r="AA714" cm="1">
        <f t="array" ref="AA714">IF(FALSE,"True," &amp; IF(_xlfn.XLOOKUP("Src_CIDR_17_22",'Scoring_Config'!$A:$A,'Scoring_Config'!$D:$D,"Yes")="Yes",_xlfn.XLOOKUP("Src_CIDR_17_22",'Scoring_Config'!$A:$A,'Scoring_Config'!$C:$C,5),0),"False,0")</f>
        <v>0</v>
      </c>
      <c r="AB714" cm="1">
        <f t="array" ref="AB714">IF(FALSE,"True," &amp; IF(_xlfn.XLOOKUP("Dst_IsAny",'Scoring_Config'!$A:$A,'Scoring_Config'!$D:$D,"Yes")="Yes",_xlfn.XLOOKUP("Dst_IsAny",'Scoring_Config'!$A:$A,'Scoring_Config'!$C:$C,10),0),"False,0")</f>
        <v>0</v>
      </c>
      <c r="AC714" cm="1">
        <f t="array" ref="AC714">IF(FALSE,"True," &amp; IF(_xlfn.XLOOKUP("Dst_CIDR_Le_16",'Scoring_Config'!$A:$A,'Scoring_Config'!$D:$D,"Yes")="Yes",_xlfn.XLOOKUP("Dst_CIDR_Le_16",'Scoring_Config'!$A:$A,'Scoring_Config'!$C:$C,10),0),"False,0")</f>
        <v>0</v>
      </c>
      <c r="AD714" cm="1">
        <f t="array" ref="AD714">IF(FALSE,"True," &amp; IF(_xlfn.XLOOKUP("Dst_CIDR_17_22",'Scoring_Config'!$A:$A,'Scoring_Config'!$D:$D,"Yes")="Yes",_xlfn.XLOOKUP("Dst_CIDR_17_22",'Scoring_Config'!$A:$A,'Scoring_Config'!$C:$C,5),0),"False,0")</f>
        <v>0</v>
      </c>
      <c r="AE714" cm="1">
        <f t="array" ref="AE714">IF(FALSE,"True," &amp; IF(_xlfn.XLOOKUP("SrcZone_IsAny",'Scoring_Config'!$A:$A,'Scoring_Config'!$D:$D,"Yes")="Yes",_xlfn.XLOOKUP("SrcZone_IsAny",'Scoring_Config'!$A:$A,'Scoring_Config'!$C:$C,10),0),"False,0")</f>
        <v>0</v>
      </c>
      <c r="AF714" cm="1">
        <f t="array" ref="AF714">IF(FALSE,"True," &amp; IF(_xlfn.XLOOKUP("DstZone_IsAny",'Scoring_Config'!$A:$A,'Scoring_Config'!$D:$D,"Yes")="Yes",_xlfn.XLOOKUP("DstZone_IsAny",'Scoring_Config'!$A:$A,'Scoring_Config'!$C:$C,10),0),"False,0")</f>
        <v>0</v>
      </c>
      <c r="AG714" cm="1">
        <f t="array" ref="AG71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14" cm="1">
        <f t="array" ref="AH714">IF(FALSE,"True," &amp; IF(_xlfn.XLOOKUP("App_Any_OR_RangeGt1000",'Scoring_Config'!$A:$A,'Scoring_Config'!$D:$D,"Yes")="Yes",_xlfn.XLOOKUP("App_Any_OR_RangeGt1000",'Scoring_Config'!$A:$A,'Scoring_Config'!$C:$C,10),0),"False,0")</f>
        <v>0</v>
      </c>
      <c r="AI714" cm="1">
        <f t="array" ref="AI714">IF(FALSE,"True," &amp; IF(_xlfn.XLOOKUP("Service_Insecure_Match",'Scoring_Config'!$A:$A,'Scoring_Config'!$D:$D,"Yes")="Yes",_xlfn.XLOOKUP("Service_Insecure_Match",'Scoring_Config'!$A:$A,'Scoring_Config'!$C:$C,5),0),"False,0")</f>
        <v>0</v>
      </c>
      <c r="AJ714" cm="1">
        <f t="array" ref="AJ714">IF(FALSE,"True," &amp; IF(_xlfn.XLOOKUP("Risky_Inbound",'Scoring_Config'!$A:$A,'Scoring_Config'!$D:$D,"Yes")="Yes",_xlfn.XLOOKUP("Risky_Inbound",'Scoring_Config'!$A:$A,'Scoring_Config'!$C:$C,50),0),"False,0")</f>
        <v>0</v>
      </c>
      <c r="AK714" cm="1">
        <f t="array" ref="AK714">IF(FALSE,"True," &amp; IF(_xlfn.XLOOKUP("Risky_Outbound",'Scoring_Config'!$A:$A,'Scoring_Config'!$D:$D,"Yes")="Yes",_xlfn.XLOOKUP("Risky_Outbound",'Scoring_Config'!$A:$A,'Scoring_Config'!$C:$C,25),0),"False,0")</f>
        <v>0</v>
      </c>
      <c r="AL714" t="s">
        <v>6699</v>
      </c>
      <c r="AM714" cm="1">
        <f t="array" ref="AM71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14" t="s">
        <v>6697</v>
      </c>
      <c r="AO714" t="s">
        <v>6697</v>
      </c>
      <c r="AP714" t="s">
        <v>6697</v>
      </c>
      <c r="AQ714" cm="1">
        <f t="array" ref="AQ714">IF(FALSE,"True," &amp; IF(_xlfn.XLOOKUP("Service_IsAny",'Scoring_Config'!$A:$A,'Scoring_Config'!$D:$D,"Yes")="Yes",_xlfn.XLOOKUP("Service_IsAny",'Scoring_Config'!$A:$A,'Scoring_Config'!$C:$C,0),0),"False,0")</f>
        <v>0</v>
      </c>
      <c r="AR714">
        <v>1</v>
      </c>
      <c r="AS714" cm="1">
        <f t="array" ref="AS714">IF(FALSE,"True," &amp; IF(_xlfn.XLOOKUP("Service_RangeGt1000",'Scoring_Config'!$A:$A,'Scoring_Config'!$D:$D,"Yes")="Yes",_xlfn.XLOOKUP("Service_RangeGt1000",'Scoring_Config'!$A:$A,'Scoring_Config'!$C:$C,0),0),"False,0")</f>
        <v>0</v>
      </c>
      <c r="AT714" cm="1">
        <f t="array" ref="AT714">IF(FALSE,"True," &amp; IF(_xlfn.XLOOKUP("App_IsAny",'Scoring_Config'!$A:$A,'Scoring_Config'!$D:$D,"Yes")="Yes",_xlfn.XLOOKUP("App_IsAny",'Scoring_Config'!$A:$A,'Scoring_Config'!$C:$C,0),0),"False,0")</f>
        <v>0</v>
      </c>
      <c r="AU714">
        <v>5</v>
      </c>
      <c r="AV714" cm="1">
        <f t="array" ref="AV714">IF(FALSE,"True," &amp; IF(_xlfn.XLOOKUP("App_RangeGt1000",'Scoring_Config'!$A:$A,'Scoring_Config'!$D:$D,"Yes")="Yes",_xlfn.XLOOKUP("App_RangeGt1000",'Scoring_Config'!$A:$A,'Scoring_Config'!$C:$C,0),0),"False,0")</f>
        <v>0</v>
      </c>
      <c r="AW714" cm="1">
        <f t="array" ref="AW714">IF(FALSE,"True," &amp; IF(_xlfn.XLOOKUP("Action_IsDenyOrDrop",'Scoring_Config'!$A:$A,'Scoring_Config'!$D:$D,"Yes")="Yes",_xlfn.XLOOKUP("Action_IsDenyOrDrop",'Scoring_Config'!$A:$A,'Scoring_Config'!$C:$C,0),0),"False,0")</f>
        <v>0</v>
      </c>
      <c r="AX714" cm="1">
        <f t="array" ref="AX714">IF(LEFT(AW714,4)="True",0,(IF(LEFT(Y714,4)="True",IF(_xlfn.XLOOKUP("Src_IsAny",'Scoring_Config'!$A:$A,'Scoring_Config'!$D:$D,"Yes")="Yes",_xlfn.XLOOKUP("Src_IsAny",'Scoring_Config'!$A:$A,'Scoring_Config'!$C:$C,10),0),0)+IF(LEFT(Z714,4)="True",IF(_xlfn.XLOOKUP("Src_CIDR_Le_16",'Scoring_Config'!$A:$A,'Scoring_Config'!$D:$D,"Yes")="Yes",_xlfn.XLOOKUP("Src_CIDR_Le_16",'Scoring_Config'!$A:$A,'Scoring_Config'!$C:$C,10),0),0)+IF(LEFT(AA714,4)="True",IF(_xlfn.XLOOKUP("Src_CIDR_17_22",'Scoring_Config'!$A:$A,'Scoring_Config'!$D:$D,"Yes")="Yes",_xlfn.XLOOKUP("Src_CIDR_17_22",'Scoring_Config'!$A:$A,'Scoring_Config'!$C:$C,5),0),0)+IF(LEFT(AB714,4)="True",IF(_xlfn.XLOOKUP("Dst_IsAny",'Scoring_Config'!$A:$A,'Scoring_Config'!$D:$D,"Yes")="Yes",_xlfn.XLOOKUP("Dst_IsAny",'Scoring_Config'!$A:$A,'Scoring_Config'!$C:$C,10),0),0)+IF(LEFT(AC714,4)="True",IF(_xlfn.XLOOKUP("Dst_CIDR_Le_16",'Scoring_Config'!$A:$A,'Scoring_Config'!$D:$D,"Yes")="Yes",_xlfn.XLOOKUP("Dst_CIDR_Le_16",'Scoring_Config'!$A:$A,'Scoring_Config'!$C:$C,10),0),0)+IF(LEFT(AD714,4)="True",IF(_xlfn.XLOOKUP("Dst_CIDR_17_22",'Scoring_Config'!$A:$A,'Scoring_Config'!$D:$D,"Yes")="Yes",_xlfn.XLOOKUP("Dst_CIDR_17_22",'Scoring_Config'!$A:$A,'Scoring_Config'!$C:$C,5),0),0)+IF(LEFT(AE714,4)="True",IF(_xlfn.XLOOKUP("SrcZone_IsAny",'Scoring_Config'!$A:$A,'Scoring_Config'!$D:$D,"Yes")="Yes",_xlfn.XLOOKUP("SrcZone_IsAny",'Scoring_Config'!$A:$A,'Scoring_Config'!$C:$C,10),0),0)+IF(LEFT(AF714,4)="True",IF(_xlfn.XLOOKUP("DstZone_IsAny",'Scoring_Config'!$A:$A,'Scoring_Config'!$D:$D,"Yes")="Yes",_xlfn.XLOOKUP("DstZone_IsAny",'Scoring_Config'!$A:$A,'Scoring_Config'!$C:$C,10),0),0)+IF(LEFT(AG714,4)="True",IF(_xlfn.XLOOKUP("Service_Any_OR_RangeGt1000",'Scoring_Config'!$A:$A,'Scoring_Config'!$D:$D,"Yes")="Yes",_xlfn.XLOOKUP("Service_Any_OR_RangeGt1000",'Scoring_Config'!$A:$A,'Scoring_Config'!$C:$C,10),0),0)+IF(LEFT(AH714,4)="True",IF(_xlfn.XLOOKUP("App_Any_OR_RangeGt1000",'Scoring_Config'!$A:$A,'Scoring_Config'!$D:$D,"Yes")="Yes",_xlfn.XLOOKUP("App_Any_OR_RangeGt1000",'Scoring_Config'!$A:$A,'Scoring_Config'!$C:$C,10),0),0)+IF(LEFT(AI714,4)="True",IF(_xlfn.XLOOKUP("Service_Insecure_Match",'Scoring_Config'!$A:$A,'Scoring_Config'!$D:$D,"Yes")="Yes",_xlfn.XLOOKUP("Service_Insecure_Match",'Scoring_Config'!$A:$A,'Scoring_Config'!$C:$C,5),0),0)+IF(LEFT(AJ714,4)="True",IF(_xlfn.XLOOKUP("Risky_Inbound",'Scoring_Config'!$A:$A,'Scoring_Config'!$D:$D,"Yes")="Yes",_xlfn.XLOOKUP("Risky_Inbound",'Scoring_Config'!$A:$A,'Scoring_Config'!$C:$C,50),0),0)+IF(LEFT(AK714,4)="True",IF(_xlfn.XLOOKUP("Risky_Outbound",'Scoring_Config'!$A:$A,'Scoring_Config'!$D:$D,"Yes")="Yes",_xlfn.XLOOKUP("Risky_Outbound",'Scoring_Config'!$A:$A,'Scoring_Config'!$C:$C,25),0),0)+IF(LEFT(AZ714,4)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714,FIND(",",AL714)+1,100)),0)+IF(LEFT(AM714,4)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714,FIND(",",AN714)+1,100)),0)+IF(_xlfn.XLOOKUP("Profile_Scoring",'Scoring_Config'!$A:$A,'Scoring_Config'!$D:$D,"Yes")="Yes",VALUE(MID(AO714,FIND(",",AO714)+1,100)),0)+IF(_xlfn.XLOOKUP("Options_Scoring",'Scoring_Config'!$A:$A,'Scoring_Config'!$D:$D,"Yes")="Yes",VALUE(MID(AP714,FIND(",",AP714)+1,100)),0)))</f>
        <v>0</v>
      </c>
      <c r="AZ714" cm="1">
        <f t="array" ref="AZ714">IF(FALSE,"True," &amp; IF(_xlfn.XLOOKUP("Migrate_Insecure",'Scoring_Config'!$A:$A,'Scoring_Config'!$D:$D,"Yes")="Yes",_xlfn.XLOOKUP("Migrate_Insecure",'Scoring_Config'!$A:$A,'Scoring_Config'!$C:$C,10),0),"False,0")</f>
        <v>0</v>
      </c>
    </row>
    <row r="715" spans="1:52">
      <c r="A715" t="s">
        <v>1979</v>
      </c>
      <c r="B715" t="s">
        <v>2688</v>
      </c>
      <c r="C715" t="s">
        <v>3542</v>
      </c>
      <c r="D715" t="s">
        <v>3545</v>
      </c>
      <c r="E715" t="s">
        <v>3563</v>
      </c>
      <c r="F715" t="s">
        <v>3851</v>
      </c>
      <c r="G715" t="s">
        <v>411</v>
      </c>
      <c r="H715" t="s">
        <v>174</v>
      </c>
      <c r="I715" t="s">
        <v>3851</v>
      </c>
      <c r="J715" t="s">
        <v>411</v>
      </c>
      <c r="K715" t="s">
        <v>1771</v>
      </c>
      <c r="L715" t="s">
        <v>1327</v>
      </c>
      <c r="M715" t="s">
        <v>1974</v>
      </c>
      <c r="N715" t="s">
        <v>4315</v>
      </c>
      <c r="O715" t="s">
        <v>4319</v>
      </c>
      <c r="P715" t="s">
        <v>4323</v>
      </c>
      <c r="Q715" t="s">
        <v>4832</v>
      </c>
      <c r="R715" t="s">
        <v>5439</v>
      </c>
      <c r="S715" t="s">
        <v>4324</v>
      </c>
      <c r="T715" t="s">
        <v>5770</v>
      </c>
      <c r="U715" t="s">
        <v>5955</v>
      </c>
      <c r="Y715" cm="1">
        <f t="array" ref="Y715">IF(FALSE,"True," &amp; IF(_xlfn.XLOOKUP("Src_IsAny",'Scoring_Config'!$A:$A,'Scoring_Config'!$D:$D,"Yes")="Yes",_xlfn.XLOOKUP("Src_IsAny",'Scoring_Config'!$A:$A,'Scoring_Config'!$C:$C,10),0),"False,0")</f>
        <v>0</v>
      </c>
      <c r="Z715" cm="1">
        <f t="array" ref="Z715">IF(FALSE,"True," &amp; IF(_xlfn.XLOOKUP("Src_CIDR_Le_16",'Scoring_Config'!$A:$A,'Scoring_Config'!$D:$D,"Yes")="Yes",_xlfn.XLOOKUP("Src_CIDR_Le_16",'Scoring_Config'!$A:$A,'Scoring_Config'!$C:$C,10),0),"False,0")</f>
        <v>0</v>
      </c>
      <c r="AA715" cm="1">
        <f t="array" ref="AA715">IF(FALSE,"True," &amp; IF(_xlfn.XLOOKUP("Src_CIDR_17_22",'Scoring_Config'!$A:$A,'Scoring_Config'!$D:$D,"Yes")="Yes",_xlfn.XLOOKUP("Src_CIDR_17_22",'Scoring_Config'!$A:$A,'Scoring_Config'!$C:$C,5),0),"False,0")</f>
        <v>0</v>
      </c>
      <c r="AB715" cm="1">
        <f t="array" ref="AB715">IF(FALSE,"True," &amp; IF(_xlfn.XLOOKUP("Dst_IsAny",'Scoring_Config'!$A:$A,'Scoring_Config'!$D:$D,"Yes")="Yes",_xlfn.XLOOKUP("Dst_IsAny",'Scoring_Config'!$A:$A,'Scoring_Config'!$C:$C,10),0),"False,0")</f>
        <v>0</v>
      </c>
      <c r="AC715" cm="1">
        <f t="array" ref="AC715">IF(FALSE,"True," &amp; IF(_xlfn.XLOOKUP("Dst_CIDR_Le_16",'Scoring_Config'!$A:$A,'Scoring_Config'!$D:$D,"Yes")="Yes",_xlfn.XLOOKUP("Dst_CIDR_Le_16",'Scoring_Config'!$A:$A,'Scoring_Config'!$C:$C,10),0),"False,0")</f>
        <v>0</v>
      </c>
      <c r="AD715" cm="1">
        <f t="array" ref="AD715">IF(FALSE,"True," &amp; IF(_xlfn.XLOOKUP("Dst_CIDR_17_22",'Scoring_Config'!$A:$A,'Scoring_Config'!$D:$D,"Yes")="Yes",_xlfn.XLOOKUP("Dst_CIDR_17_22",'Scoring_Config'!$A:$A,'Scoring_Config'!$C:$C,5),0),"False,0")</f>
        <v>0</v>
      </c>
      <c r="AE715" cm="1">
        <f t="array" ref="AE715">IF(FALSE,"True," &amp; IF(_xlfn.XLOOKUP("SrcZone_IsAny",'Scoring_Config'!$A:$A,'Scoring_Config'!$D:$D,"Yes")="Yes",_xlfn.XLOOKUP("SrcZone_IsAny",'Scoring_Config'!$A:$A,'Scoring_Config'!$C:$C,10),0),"False,0")</f>
        <v>0</v>
      </c>
      <c r="AF715" cm="1">
        <f t="array" ref="AF715">IF(FALSE,"True," &amp; IF(_xlfn.XLOOKUP("DstZone_IsAny",'Scoring_Config'!$A:$A,'Scoring_Config'!$D:$D,"Yes")="Yes",_xlfn.XLOOKUP("DstZone_IsAny",'Scoring_Config'!$A:$A,'Scoring_Config'!$C:$C,10),0),"False,0")</f>
        <v>0</v>
      </c>
      <c r="AG715" cm="1">
        <f t="array" ref="AG71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15" cm="1">
        <f t="array" ref="AH715">IF(FALSE,"True," &amp; IF(_xlfn.XLOOKUP("App_Any_OR_RangeGt1000",'Scoring_Config'!$A:$A,'Scoring_Config'!$D:$D,"Yes")="Yes",_xlfn.XLOOKUP("App_Any_OR_RangeGt1000",'Scoring_Config'!$A:$A,'Scoring_Config'!$C:$C,10),0),"False,0")</f>
        <v>0</v>
      </c>
      <c r="AI715" cm="1">
        <f t="array" ref="AI715">IF(FALSE,"True," &amp; IF(_xlfn.XLOOKUP("Service_Insecure_Match",'Scoring_Config'!$A:$A,'Scoring_Config'!$D:$D,"Yes")="Yes",_xlfn.XLOOKUP("Service_Insecure_Match",'Scoring_Config'!$A:$A,'Scoring_Config'!$C:$C,5),0),"False,0")</f>
        <v>0</v>
      </c>
      <c r="AJ715" cm="1">
        <f t="array" ref="AJ715">IF(FALSE,"True," &amp; IF(_xlfn.XLOOKUP("Risky_Inbound",'Scoring_Config'!$A:$A,'Scoring_Config'!$D:$D,"Yes")="Yes",_xlfn.XLOOKUP("Risky_Inbound",'Scoring_Config'!$A:$A,'Scoring_Config'!$C:$C,50),0),"False,0")</f>
        <v>0</v>
      </c>
      <c r="AK715" cm="1">
        <f t="array" ref="AK715">IF(FALSE,"True," &amp; IF(_xlfn.XLOOKUP("Risky_Outbound",'Scoring_Config'!$A:$A,'Scoring_Config'!$D:$D,"Yes")="Yes",_xlfn.XLOOKUP("Risky_Outbound",'Scoring_Config'!$A:$A,'Scoring_Config'!$C:$C,25),0),"False,0")</f>
        <v>0</v>
      </c>
      <c r="AL715" t="s">
        <v>6699</v>
      </c>
      <c r="AM715" cm="1">
        <f t="array" ref="AM71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15" t="s">
        <v>6697</v>
      </c>
      <c r="AO715" t="s">
        <v>6697</v>
      </c>
      <c r="AP715" t="s">
        <v>6697</v>
      </c>
      <c r="AQ715" cm="1">
        <f t="array" ref="AQ715">IF(FALSE,"True," &amp; IF(_xlfn.XLOOKUP("Service_IsAny",'Scoring_Config'!$A:$A,'Scoring_Config'!$D:$D,"Yes")="Yes",_xlfn.XLOOKUP("Service_IsAny",'Scoring_Config'!$A:$A,'Scoring_Config'!$C:$C,0),0),"False,0")</f>
        <v>0</v>
      </c>
      <c r="AR715">
        <v>0</v>
      </c>
      <c r="AS715" cm="1">
        <f t="array" ref="AS715">IF(FALSE,"True," &amp; IF(_xlfn.XLOOKUP("Service_RangeGt1000",'Scoring_Config'!$A:$A,'Scoring_Config'!$D:$D,"Yes")="Yes",_xlfn.XLOOKUP("Service_RangeGt1000",'Scoring_Config'!$A:$A,'Scoring_Config'!$C:$C,0),0),"False,0")</f>
        <v>0</v>
      </c>
      <c r="AT715" cm="1">
        <f t="array" ref="AT715">IF(FALSE,"True," &amp; IF(_xlfn.XLOOKUP("App_IsAny",'Scoring_Config'!$A:$A,'Scoring_Config'!$D:$D,"Yes")="Yes",_xlfn.XLOOKUP("App_IsAny",'Scoring_Config'!$A:$A,'Scoring_Config'!$C:$C,0),0),"False,0")</f>
        <v>0</v>
      </c>
      <c r="AU715">
        <v>5</v>
      </c>
      <c r="AV715" cm="1">
        <f t="array" ref="AV715">IF(FALSE,"True," &amp; IF(_xlfn.XLOOKUP("App_RangeGt1000",'Scoring_Config'!$A:$A,'Scoring_Config'!$D:$D,"Yes")="Yes",_xlfn.XLOOKUP("App_RangeGt1000",'Scoring_Config'!$A:$A,'Scoring_Config'!$C:$C,0),0),"False,0")</f>
        <v>0</v>
      </c>
      <c r="AW715" cm="1">
        <f t="array" ref="AW715">IF(FALSE,"True," &amp; IF(_xlfn.XLOOKUP("Action_IsDenyOrDrop",'Scoring_Config'!$A:$A,'Scoring_Config'!$D:$D,"Yes")="Yes",_xlfn.XLOOKUP("Action_IsDenyOrDrop",'Scoring_Config'!$A:$A,'Scoring_Config'!$C:$C,0),0),"False,0")</f>
        <v>0</v>
      </c>
      <c r="AX715" cm="1">
        <f t="array" ref="AX715">IF(LEFT(AW715,4)="True",0,(IF(LEFT(Y715,4)="True",IF(_xlfn.XLOOKUP("Src_IsAny",'Scoring_Config'!$A:$A,'Scoring_Config'!$D:$D,"Yes")="Yes",_xlfn.XLOOKUP("Src_IsAny",'Scoring_Config'!$A:$A,'Scoring_Config'!$C:$C,10),0),0)+IF(LEFT(Z715,4)="True",IF(_xlfn.XLOOKUP("Src_CIDR_Le_16",'Scoring_Config'!$A:$A,'Scoring_Config'!$D:$D,"Yes")="Yes",_xlfn.XLOOKUP("Src_CIDR_Le_16",'Scoring_Config'!$A:$A,'Scoring_Config'!$C:$C,10),0),0)+IF(LEFT(AA715,4)="True",IF(_xlfn.XLOOKUP("Src_CIDR_17_22",'Scoring_Config'!$A:$A,'Scoring_Config'!$D:$D,"Yes")="Yes",_xlfn.XLOOKUP("Src_CIDR_17_22",'Scoring_Config'!$A:$A,'Scoring_Config'!$C:$C,5),0),0)+IF(LEFT(AB715,4)="True",IF(_xlfn.XLOOKUP("Dst_IsAny",'Scoring_Config'!$A:$A,'Scoring_Config'!$D:$D,"Yes")="Yes",_xlfn.XLOOKUP("Dst_IsAny",'Scoring_Config'!$A:$A,'Scoring_Config'!$C:$C,10),0),0)+IF(LEFT(AC715,4)="True",IF(_xlfn.XLOOKUP("Dst_CIDR_Le_16",'Scoring_Config'!$A:$A,'Scoring_Config'!$D:$D,"Yes")="Yes",_xlfn.XLOOKUP("Dst_CIDR_Le_16",'Scoring_Config'!$A:$A,'Scoring_Config'!$C:$C,10),0),0)+IF(LEFT(AD715,4)="True",IF(_xlfn.XLOOKUP("Dst_CIDR_17_22",'Scoring_Config'!$A:$A,'Scoring_Config'!$D:$D,"Yes")="Yes",_xlfn.XLOOKUP("Dst_CIDR_17_22",'Scoring_Config'!$A:$A,'Scoring_Config'!$C:$C,5),0),0)+IF(LEFT(AE715,4)="True",IF(_xlfn.XLOOKUP("SrcZone_IsAny",'Scoring_Config'!$A:$A,'Scoring_Config'!$D:$D,"Yes")="Yes",_xlfn.XLOOKUP("SrcZone_IsAny",'Scoring_Config'!$A:$A,'Scoring_Config'!$C:$C,10),0),0)+IF(LEFT(AF715,4)="True",IF(_xlfn.XLOOKUP("DstZone_IsAny",'Scoring_Config'!$A:$A,'Scoring_Config'!$D:$D,"Yes")="Yes",_xlfn.XLOOKUP("DstZone_IsAny",'Scoring_Config'!$A:$A,'Scoring_Config'!$C:$C,10),0),0)+IF(LEFT(AG715,4)="True",IF(_xlfn.XLOOKUP("Service_Any_OR_RangeGt1000",'Scoring_Config'!$A:$A,'Scoring_Config'!$D:$D,"Yes")="Yes",_xlfn.XLOOKUP("Service_Any_OR_RangeGt1000",'Scoring_Config'!$A:$A,'Scoring_Config'!$C:$C,10),0),0)+IF(LEFT(AH715,4)="True",IF(_xlfn.XLOOKUP("App_Any_OR_RangeGt1000",'Scoring_Config'!$A:$A,'Scoring_Config'!$D:$D,"Yes")="Yes",_xlfn.XLOOKUP("App_Any_OR_RangeGt1000",'Scoring_Config'!$A:$A,'Scoring_Config'!$C:$C,10),0),0)+IF(LEFT(AI715,4)="True",IF(_xlfn.XLOOKUP("Service_Insecure_Match",'Scoring_Config'!$A:$A,'Scoring_Config'!$D:$D,"Yes")="Yes",_xlfn.XLOOKUP("Service_Insecure_Match",'Scoring_Config'!$A:$A,'Scoring_Config'!$C:$C,5),0),0)+IF(LEFT(AJ715,4)="True",IF(_xlfn.XLOOKUP("Risky_Inbound",'Scoring_Config'!$A:$A,'Scoring_Config'!$D:$D,"Yes")="Yes",_xlfn.XLOOKUP("Risky_Inbound",'Scoring_Config'!$A:$A,'Scoring_Config'!$C:$C,50),0),0)+IF(LEFT(AK715,4)="True",IF(_xlfn.XLOOKUP("Risky_Outbound",'Scoring_Config'!$A:$A,'Scoring_Config'!$D:$D,"Yes")="Yes",_xlfn.XLOOKUP("Risky_Outbound",'Scoring_Config'!$A:$A,'Scoring_Config'!$C:$C,25),0),0)+IF(LEFT(AZ715,4)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715,FIND(",",AL715)+1,100)),0)+IF(LEFT(AM715,4)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715,FIND(",",AN715)+1,100)),0)+IF(_xlfn.XLOOKUP("Profile_Scoring",'Scoring_Config'!$A:$A,'Scoring_Config'!$D:$D,"Yes")="Yes",VALUE(MID(AO715,FIND(",",AO715)+1,100)),0)+IF(_xlfn.XLOOKUP("Options_Scoring",'Scoring_Config'!$A:$A,'Scoring_Config'!$D:$D,"Yes")="Yes",VALUE(MID(AP715,FIND(",",AP715)+1,100)),0)))</f>
        <v>0</v>
      </c>
      <c r="AZ715" cm="1">
        <f t="array" ref="AZ715">IF(FALSE,"True," &amp; IF(_xlfn.XLOOKUP("Migrate_Insecure",'Scoring_Config'!$A:$A,'Scoring_Config'!$D:$D,"Yes")="Yes",_xlfn.XLOOKUP("Migrate_Insecure",'Scoring_Config'!$A:$A,'Scoring_Config'!$C:$C,10),0),"False,0")</f>
        <v>0</v>
      </c>
    </row>
    <row r="716" spans="1:52">
      <c r="A716" t="s">
        <v>1979</v>
      </c>
      <c r="B716" t="s">
        <v>2689</v>
      </c>
      <c r="C716" t="s">
        <v>3542</v>
      </c>
      <c r="D716" t="s">
        <v>3545</v>
      </c>
      <c r="E716" t="s">
        <v>3563</v>
      </c>
      <c r="F716" t="s">
        <v>3851</v>
      </c>
      <c r="G716" t="s">
        <v>411</v>
      </c>
      <c r="H716" t="s">
        <v>174</v>
      </c>
      <c r="I716" t="s">
        <v>3851</v>
      </c>
      <c r="J716" t="s">
        <v>411</v>
      </c>
      <c r="K716" t="s">
        <v>1667</v>
      </c>
      <c r="L716" t="s">
        <v>1478</v>
      </c>
      <c r="M716" t="s">
        <v>1974</v>
      </c>
      <c r="N716" t="s">
        <v>4315</v>
      </c>
      <c r="O716" t="s">
        <v>4319</v>
      </c>
      <c r="P716" t="s">
        <v>4323</v>
      </c>
      <c r="Q716" t="s">
        <v>4832</v>
      </c>
      <c r="R716" t="s">
        <v>5439</v>
      </c>
      <c r="S716" t="s">
        <v>4324</v>
      </c>
      <c r="T716" t="s">
        <v>5770</v>
      </c>
      <c r="U716" t="s">
        <v>5955</v>
      </c>
      <c r="Y716" cm="1">
        <f t="array" ref="Y716">IF(FALSE,"True," &amp; IF(_xlfn.XLOOKUP("Src_IsAny",'Scoring_Config'!$A:$A,'Scoring_Config'!$D:$D,"Yes")="Yes",_xlfn.XLOOKUP("Src_IsAny",'Scoring_Config'!$A:$A,'Scoring_Config'!$C:$C,10),0),"False,0")</f>
        <v>0</v>
      </c>
      <c r="Z716" cm="1">
        <f t="array" ref="Z716">IF(FALSE,"True," &amp; IF(_xlfn.XLOOKUP("Src_CIDR_Le_16",'Scoring_Config'!$A:$A,'Scoring_Config'!$D:$D,"Yes")="Yes",_xlfn.XLOOKUP("Src_CIDR_Le_16",'Scoring_Config'!$A:$A,'Scoring_Config'!$C:$C,10),0),"False,0")</f>
        <v>0</v>
      </c>
      <c r="AA716" cm="1">
        <f t="array" ref="AA716">IF(FALSE,"True," &amp; IF(_xlfn.XLOOKUP("Src_CIDR_17_22",'Scoring_Config'!$A:$A,'Scoring_Config'!$D:$D,"Yes")="Yes",_xlfn.XLOOKUP("Src_CIDR_17_22",'Scoring_Config'!$A:$A,'Scoring_Config'!$C:$C,5),0),"False,0")</f>
        <v>0</v>
      </c>
      <c r="AB716" cm="1">
        <f t="array" ref="AB716">IF(FALSE,"True," &amp; IF(_xlfn.XLOOKUP("Dst_IsAny",'Scoring_Config'!$A:$A,'Scoring_Config'!$D:$D,"Yes")="Yes",_xlfn.XLOOKUP("Dst_IsAny",'Scoring_Config'!$A:$A,'Scoring_Config'!$C:$C,10),0),"False,0")</f>
        <v>0</v>
      </c>
      <c r="AC716" cm="1">
        <f t="array" ref="AC716">IF(FALSE,"True," &amp; IF(_xlfn.XLOOKUP("Dst_CIDR_Le_16",'Scoring_Config'!$A:$A,'Scoring_Config'!$D:$D,"Yes")="Yes",_xlfn.XLOOKUP("Dst_CIDR_Le_16",'Scoring_Config'!$A:$A,'Scoring_Config'!$C:$C,10),0),"False,0")</f>
        <v>0</v>
      </c>
      <c r="AD716" cm="1">
        <f t="array" ref="AD716">IF(FALSE,"True," &amp; IF(_xlfn.XLOOKUP("Dst_CIDR_17_22",'Scoring_Config'!$A:$A,'Scoring_Config'!$D:$D,"Yes")="Yes",_xlfn.XLOOKUP("Dst_CIDR_17_22",'Scoring_Config'!$A:$A,'Scoring_Config'!$C:$C,5),0),"False,0")</f>
        <v>0</v>
      </c>
      <c r="AE716" cm="1">
        <f t="array" ref="AE716">IF(FALSE,"True," &amp; IF(_xlfn.XLOOKUP("SrcZone_IsAny",'Scoring_Config'!$A:$A,'Scoring_Config'!$D:$D,"Yes")="Yes",_xlfn.XLOOKUP("SrcZone_IsAny",'Scoring_Config'!$A:$A,'Scoring_Config'!$C:$C,10),0),"False,0")</f>
        <v>0</v>
      </c>
      <c r="AF716" cm="1">
        <f t="array" ref="AF716">IF(FALSE,"True," &amp; IF(_xlfn.XLOOKUP("DstZone_IsAny",'Scoring_Config'!$A:$A,'Scoring_Config'!$D:$D,"Yes")="Yes",_xlfn.XLOOKUP("DstZone_IsAny",'Scoring_Config'!$A:$A,'Scoring_Config'!$C:$C,10),0),"False,0")</f>
        <v>0</v>
      </c>
      <c r="AG716" cm="1">
        <f t="array" ref="AG71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16" cm="1">
        <f t="array" ref="AH716">IF(FALSE,"True," &amp; IF(_xlfn.XLOOKUP("App_Any_OR_RangeGt1000",'Scoring_Config'!$A:$A,'Scoring_Config'!$D:$D,"Yes")="Yes",_xlfn.XLOOKUP("App_Any_OR_RangeGt1000",'Scoring_Config'!$A:$A,'Scoring_Config'!$C:$C,10),0),"False,0")</f>
        <v>0</v>
      </c>
      <c r="AI716" cm="1">
        <f t="array" ref="AI716">IF(FALSE,"True," &amp; IF(_xlfn.XLOOKUP("Service_Insecure_Match",'Scoring_Config'!$A:$A,'Scoring_Config'!$D:$D,"Yes")="Yes",_xlfn.XLOOKUP("Service_Insecure_Match",'Scoring_Config'!$A:$A,'Scoring_Config'!$C:$C,5),0),"False,0")</f>
        <v>0</v>
      </c>
      <c r="AJ716" cm="1">
        <f t="array" ref="AJ716">IF(FALSE,"True," &amp; IF(_xlfn.XLOOKUP("Risky_Inbound",'Scoring_Config'!$A:$A,'Scoring_Config'!$D:$D,"Yes")="Yes",_xlfn.XLOOKUP("Risky_Inbound",'Scoring_Config'!$A:$A,'Scoring_Config'!$C:$C,50),0),"False,0")</f>
        <v>0</v>
      </c>
      <c r="AK716" cm="1">
        <f t="array" ref="AK716">IF(FALSE,"True," &amp; IF(_xlfn.XLOOKUP("Risky_Outbound",'Scoring_Config'!$A:$A,'Scoring_Config'!$D:$D,"Yes")="Yes",_xlfn.XLOOKUP("Risky_Outbound",'Scoring_Config'!$A:$A,'Scoring_Config'!$C:$C,25),0),"False,0")</f>
        <v>0</v>
      </c>
      <c r="AL716" t="s">
        <v>6699</v>
      </c>
      <c r="AM716" cm="1">
        <f t="array" ref="AM71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16" t="s">
        <v>6697</v>
      </c>
      <c r="AO716" t="s">
        <v>6697</v>
      </c>
      <c r="AP716" t="s">
        <v>6697</v>
      </c>
      <c r="AQ716" cm="1">
        <f t="array" ref="AQ716">IF(FALSE,"True," &amp; IF(_xlfn.XLOOKUP("Service_IsAny",'Scoring_Config'!$A:$A,'Scoring_Config'!$D:$D,"Yes")="Yes",_xlfn.XLOOKUP("Service_IsAny",'Scoring_Config'!$A:$A,'Scoring_Config'!$C:$C,0),0),"False,0")</f>
        <v>0</v>
      </c>
      <c r="AR716">
        <v>2</v>
      </c>
      <c r="AS716" cm="1">
        <f t="array" ref="AS716">IF(FALSE,"True," &amp; IF(_xlfn.XLOOKUP("Service_RangeGt1000",'Scoring_Config'!$A:$A,'Scoring_Config'!$D:$D,"Yes")="Yes",_xlfn.XLOOKUP("Service_RangeGt1000",'Scoring_Config'!$A:$A,'Scoring_Config'!$C:$C,0),0),"False,0")</f>
        <v>0</v>
      </c>
      <c r="AT716" cm="1">
        <f t="array" ref="AT716">IF(FALSE,"True," &amp; IF(_xlfn.XLOOKUP("App_IsAny",'Scoring_Config'!$A:$A,'Scoring_Config'!$D:$D,"Yes")="Yes",_xlfn.XLOOKUP("App_IsAny",'Scoring_Config'!$A:$A,'Scoring_Config'!$C:$C,0),0),"False,0")</f>
        <v>0</v>
      </c>
      <c r="AU716">
        <v>1</v>
      </c>
      <c r="AV716" cm="1">
        <f t="array" ref="AV716">IF(FALSE,"True," &amp; IF(_xlfn.XLOOKUP("App_RangeGt1000",'Scoring_Config'!$A:$A,'Scoring_Config'!$D:$D,"Yes")="Yes",_xlfn.XLOOKUP("App_RangeGt1000",'Scoring_Config'!$A:$A,'Scoring_Config'!$C:$C,0),0),"False,0")</f>
        <v>0</v>
      </c>
      <c r="AW716" cm="1">
        <f t="array" ref="AW716">IF(FALSE,"True," &amp; IF(_xlfn.XLOOKUP("Action_IsDenyOrDrop",'Scoring_Config'!$A:$A,'Scoring_Config'!$D:$D,"Yes")="Yes",_xlfn.XLOOKUP("Action_IsDenyOrDrop",'Scoring_Config'!$A:$A,'Scoring_Config'!$C:$C,0),0),"False,0")</f>
        <v>0</v>
      </c>
      <c r="AX716" cm="1">
        <f t="array" ref="AX716">IF(LEFT(AW716,4)="True",0,(IF(LEFT(Y716,4)="True",IF(_xlfn.XLOOKUP("Src_IsAny",'Scoring_Config'!$A:$A,'Scoring_Config'!$D:$D,"Yes")="Yes",_xlfn.XLOOKUP("Src_IsAny",'Scoring_Config'!$A:$A,'Scoring_Config'!$C:$C,10),0),0)+IF(LEFT(Z716,4)="True",IF(_xlfn.XLOOKUP("Src_CIDR_Le_16",'Scoring_Config'!$A:$A,'Scoring_Config'!$D:$D,"Yes")="Yes",_xlfn.XLOOKUP("Src_CIDR_Le_16",'Scoring_Config'!$A:$A,'Scoring_Config'!$C:$C,10),0),0)+IF(LEFT(AA716,4)="True",IF(_xlfn.XLOOKUP("Src_CIDR_17_22",'Scoring_Config'!$A:$A,'Scoring_Config'!$D:$D,"Yes")="Yes",_xlfn.XLOOKUP("Src_CIDR_17_22",'Scoring_Config'!$A:$A,'Scoring_Config'!$C:$C,5),0),0)+IF(LEFT(AB716,4)="True",IF(_xlfn.XLOOKUP("Dst_IsAny",'Scoring_Config'!$A:$A,'Scoring_Config'!$D:$D,"Yes")="Yes",_xlfn.XLOOKUP("Dst_IsAny",'Scoring_Config'!$A:$A,'Scoring_Config'!$C:$C,10),0),0)+IF(LEFT(AC716,4)="True",IF(_xlfn.XLOOKUP("Dst_CIDR_Le_16",'Scoring_Config'!$A:$A,'Scoring_Config'!$D:$D,"Yes")="Yes",_xlfn.XLOOKUP("Dst_CIDR_Le_16",'Scoring_Config'!$A:$A,'Scoring_Config'!$C:$C,10),0),0)+IF(LEFT(AD716,4)="True",IF(_xlfn.XLOOKUP("Dst_CIDR_17_22",'Scoring_Config'!$A:$A,'Scoring_Config'!$D:$D,"Yes")="Yes",_xlfn.XLOOKUP("Dst_CIDR_17_22",'Scoring_Config'!$A:$A,'Scoring_Config'!$C:$C,5),0),0)+IF(LEFT(AE716,4)="True",IF(_xlfn.XLOOKUP("SrcZone_IsAny",'Scoring_Config'!$A:$A,'Scoring_Config'!$D:$D,"Yes")="Yes",_xlfn.XLOOKUP("SrcZone_IsAny",'Scoring_Config'!$A:$A,'Scoring_Config'!$C:$C,10),0),0)+IF(LEFT(AF716,4)="True",IF(_xlfn.XLOOKUP("DstZone_IsAny",'Scoring_Config'!$A:$A,'Scoring_Config'!$D:$D,"Yes")="Yes",_xlfn.XLOOKUP("DstZone_IsAny",'Scoring_Config'!$A:$A,'Scoring_Config'!$C:$C,10),0),0)+IF(LEFT(AG716,4)="True",IF(_xlfn.XLOOKUP("Service_Any_OR_RangeGt1000",'Scoring_Config'!$A:$A,'Scoring_Config'!$D:$D,"Yes")="Yes",_xlfn.XLOOKUP("Service_Any_OR_RangeGt1000",'Scoring_Config'!$A:$A,'Scoring_Config'!$C:$C,10),0),0)+IF(LEFT(AH716,4)="True",IF(_xlfn.XLOOKUP("App_Any_OR_RangeGt1000",'Scoring_Config'!$A:$A,'Scoring_Config'!$D:$D,"Yes")="Yes",_xlfn.XLOOKUP("App_Any_OR_RangeGt1000",'Scoring_Config'!$A:$A,'Scoring_Config'!$C:$C,10),0),0)+IF(LEFT(AI716,4)="True",IF(_xlfn.XLOOKUP("Service_Insecure_Match",'Scoring_Config'!$A:$A,'Scoring_Config'!$D:$D,"Yes")="Yes",_xlfn.XLOOKUP("Service_Insecure_Match",'Scoring_Config'!$A:$A,'Scoring_Config'!$C:$C,5),0),0)+IF(LEFT(AJ716,4)="True",IF(_xlfn.XLOOKUP("Risky_Inbound",'Scoring_Config'!$A:$A,'Scoring_Config'!$D:$D,"Yes")="Yes",_xlfn.XLOOKUP("Risky_Inbound",'Scoring_Config'!$A:$A,'Scoring_Config'!$C:$C,50),0),0)+IF(LEFT(AK716,4)="True",IF(_xlfn.XLOOKUP("Risky_Outbound",'Scoring_Config'!$A:$A,'Scoring_Config'!$D:$D,"Yes")="Yes",_xlfn.XLOOKUP("Risky_Outbound",'Scoring_Config'!$A:$A,'Scoring_Config'!$C:$C,25),0),0)+IF(LEFT(AZ716,4)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716,FIND(",",AL716)+1,100)),0)+IF(LEFT(AM716,4)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716,FIND(",",AN716)+1,100)),0)+IF(_xlfn.XLOOKUP("Profile_Scoring",'Scoring_Config'!$A:$A,'Scoring_Config'!$D:$D,"Yes")="Yes",VALUE(MID(AO716,FIND(",",AO716)+1,100)),0)+IF(_xlfn.XLOOKUP("Options_Scoring",'Scoring_Config'!$A:$A,'Scoring_Config'!$D:$D,"Yes")="Yes",VALUE(MID(AP716,FIND(",",AP716)+1,100)),0)))</f>
        <v>0</v>
      </c>
      <c r="AZ716" cm="1">
        <f t="array" ref="AZ716">IF(FALSE,"True," &amp; IF(_xlfn.XLOOKUP("Migrate_Insecure",'Scoring_Config'!$A:$A,'Scoring_Config'!$D:$D,"Yes")="Yes",_xlfn.XLOOKUP("Migrate_Insecure",'Scoring_Config'!$A:$A,'Scoring_Config'!$C:$C,10),0),"False,0")</f>
        <v>0</v>
      </c>
    </row>
    <row r="717" spans="1:52">
      <c r="A717" t="s">
        <v>1979</v>
      </c>
      <c r="B717" t="s">
        <v>2690</v>
      </c>
      <c r="C717" t="s">
        <v>3542</v>
      </c>
      <c r="D717" t="s">
        <v>3545</v>
      </c>
      <c r="E717" t="s">
        <v>3563</v>
      </c>
      <c r="F717" t="s">
        <v>3818</v>
      </c>
      <c r="G717" t="s">
        <v>411</v>
      </c>
      <c r="H717" t="s">
        <v>174</v>
      </c>
      <c r="I717" t="s">
        <v>3853</v>
      </c>
      <c r="J717" t="s">
        <v>414</v>
      </c>
      <c r="K717" t="s">
        <v>1771</v>
      </c>
      <c r="L717" t="s">
        <v>1327</v>
      </c>
      <c r="M717" t="s">
        <v>1974</v>
      </c>
      <c r="N717" t="s">
        <v>4315</v>
      </c>
      <c r="O717" t="s">
        <v>4319</v>
      </c>
      <c r="P717" t="s">
        <v>4322</v>
      </c>
      <c r="Q717" t="s">
        <v>4833</v>
      </c>
      <c r="R717" t="s">
        <v>5440</v>
      </c>
      <c r="S717" t="s">
        <v>5440</v>
      </c>
      <c r="T717" t="s">
        <v>5770</v>
      </c>
      <c r="U717" t="s">
        <v>6271</v>
      </c>
      <c r="Y717" cm="1">
        <f t="array" ref="Y717">IF(FALSE,"True," &amp; IF(_xlfn.XLOOKUP("Src_IsAny",'Scoring_Config'!$A:$A,'Scoring_Config'!$D:$D,"Yes")="Yes",_xlfn.XLOOKUP("Src_IsAny",'Scoring_Config'!$A:$A,'Scoring_Config'!$C:$C,10),0),"False,0")</f>
        <v>0</v>
      </c>
      <c r="Z717" cm="1">
        <f t="array" ref="Z717">IF(FALSE,"True," &amp; IF(_xlfn.XLOOKUP("Src_CIDR_Le_16",'Scoring_Config'!$A:$A,'Scoring_Config'!$D:$D,"Yes")="Yes",_xlfn.XLOOKUP("Src_CIDR_Le_16",'Scoring_Config'!$A:$A,'Scoring_Config'!$C:$C,10),0),"False,0")</f>
        <v>0</v>
      </c>
      <c r="AA717" cm="1">
        <f t="array" ref="AA717">IF(FALSE,"True," &amp; IF(_xlfn.XLOOKUP("Src_CIDR_17_22",'Scoring_Config'!$A:$A,'Scoring_Config'!$D:$D,"Yes")="Yes",_xlfn.XLOOKUP("Src_CIDR_17_22",'Scoring_Config'!$A:$A,'Scoring_Config'!$C:$C,5),0),"False,0")</f>
        <v>0</v>
      </c>
      <c r="AB717" cm="1">
        <f t="array" ref="AB717">IF(FALSE,"True," &amp; IF(_xlfn.XLOOKUP("Dst_IsAny",'Scoring_Config'!$A:$A,'Scoring_Config'!$D:$D,"Yes")="Yes",_xlfn.XLOOKUP("Dst_IsAny",'Scoring_Config'!$A:$A,'Scoring_Config'!$C:$C,10),0),"False,0")</f>
        <v>0</v>
      </c>
      <c r="AC717" cm="1">
        <f t="array" ref="AC717">IF(FALSE,"True," &amp; IF(_xlfn.XLOOKUP("Dst_CIDR_Le_16",'Scoring_Config'!$A:$A,'Scoring_Config'!$D:$D,"Yes")="Yes",_xlfn.XLOOKUP("Dst_CIDR_Le_16",'Scoring_Config'!$A:$A,'Scoring_Config'!$C:$C,10),0),"False,0")</f>
        <v>0</v>
      </c>
      <c r="AD717" cm="1">
        <f t="array" ref="AD717">IF(FALSE,"True," &amp; IF(_xlfn.XLOOKUP("Dst_CIDR_17_22",'Scoring_Config'!$A:$A,'Scoring_Config'!$D:$D,"Yes")="Yes",_xlfn.XLOOKUP("Dst_CIDR_17_22",'Scoring_Config'!$A:$A,'Scoring_Config'!$C:$C,5),0),"False,0")</f>
        <v>0</v>
      </c>
      <c r="AE717" cm="1">
        <f t="array" ref="AE717">IF(FALSE,"True," &amp; IF(_xlfn.XLOOKUP("SrcZone_IsAny",'Scoring_Config'!$A:$A,'Scoring_Config'!$D:$D,"Yes")="Yes",_xlfn.XLOOKUP("SrcZone_IsAny",'Scoring_Config'!$A:$A,'Scoring_Config'!$C:$C,10),0),"False,0")</f>
        <v>0</v>
      </c>
      <c r="AF717" cm="1">
        <f t="array" ref="AF717">IF(FALSE,"True," &amp; IF(_xlfn.XLOOKUP("DstZone_IsAny",'Scoring_Config'!$A:$A,'Scoring_Config'!$D:$D,"Yes")="Yes",_xlfn.XLOOKUP("DstZone_IsAny",'Scoring_Config'!$A:$A,'Scoring_Config'!$C:$C,10),0),"False,0")</f>
        <v>0</v>
      </c>
      <c r="AG717" cm="1">
        <f t="array" ref="AG71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17" cm="1">
        <f t="array" ref="AH717">IF(FALSE,"True," &amp; IF(_xlfn.XLOOKUP("App_Any_OR_RangeGt1000",'Scoring_Config'!$A:$A,'Scoring_Config'!$D:$D,"Yes")="Yes",_xlfn.XLOOKUP("App_Any_OR_RangeGt1000",'Scoring_Config'!$A:$A,'Scoring_Config'!$C:$C,10),0),"False,0")</f>
        <v>0</v>
      </c>
      <c r="AI717" cm="1">
        <f t="array" ref="AI717">IF(FALSE,"True," &amp; IF(_xlfn.XLOOKUP("Service_Insecure_Match",'Scoring_Config'!$A:$A,'Scoring_Config'!$D:$D,"Yes")="Yes",_xlfn.XLOOKUP("Service_Insecure_Match",'Scoring_Config'!$A:$A,'Scoring_Config'!$C:$C,5),0),"False,0")</f>
        <v>0</v>
      </c>
      <c r="AJ717" cm="1">
        <f t="array" ref="AJ717">IF(FALSE,"True," &amp; IF(_xlfn.XLOOKUP("Risky_Inbound",'Scoring_Config'!$A:$A,'Scoring_Config'!$D:$D,"Yes")="Yes",_xlfn.XLOOKUP("Risky_Inbound",'Scoring_Config'!$A:$A,'Scoring_Config'!$C:$C,50),0),"False,0")</f>
        <v>0</v>
      </c>
      <c r="AK717" cm="1">
        <f t="array" ref="AK717">IF(FALSE,"True," &amp; IF(_xlfn.XLOOKUP("Risky_Outbound",'Scoring_Config'!$A:$A,'Scoring_Config'!$D:$D,"Yes")="Yes",_xlfn.XLOOKUP("Risky_Outbound",'Scoring_Config'!$A:$A,'Scoring_Config'!$C:$C,25),0),"False,0")</f>
        <v>0</v>
      </c>
      <c r="AL717" t="s">
        <v>6697</v>
      </c>
      <c r="AM717" cm="1">
        <f t="array" ref="AM71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17" t="s">
        <v>6697</v>
      </c>
      <c r="AO717" t="s">
        <v>6697</v>
      </c>
      <c r="AP717" t="s">
        <v>6697</v>
      </c>
      <c r="AQ717" cm="1">
        <f t="array" ref="AQ717">IF(FALSE,"True," &amp; IF(_xlfn.XLOOKUP("Service_IsAny",'Scoring_Config'!$A:$A,'Scoring_Config'!$D:$D,"Yes")="Yes",_xlfn.XLOOKUP("Service_IsAny",'Scoring_Config'!$A:$A,'Scoring_Config'!$C:$C,0),0),"False,0")</f>
        <v>0</v>
      </c>
      <c r="AR717">
        <v>0</v>
      </c>
      <c r="AS717" cm="1">
        <f t="array" ref="AS717">IF(FALSE,"True," &amp; IF(_xlfn.XLOOKUP("Service_RangeGt1000",'Scoring_Config'!$A:$A,'Scoring_Config'!$D:$D,"Yes")="Yes",_xlfn.XLOOKUP("Service_RangeGt1000",'Scoring_Config'!$A:$A,'Scoring_Config'!$C:$C,0),0),"False,0")</f>
        <v>0</v>
      </c>
      <c r="AT717" cm="1">
        <f t="array" ref="AT717">IF(FALSE,"True," &amp; IF(_xlfn.XLOOKUP("App_IsAny",'Scoring_Config'!$A:$A,'Scoring_Config'!$D:$D,"Yes")="Yes",_xlfn.XLOOKUP("App_IsAny",'Scoring_Config'!$A:$A,'Scoring_Config'!$C:$C,0),0),"False,0")</f>
        <v>0</v>
      </c>
      <c r="AU717">
        <v>5</v>
      </c>
      <c r="AV717" cm="1">
        <f t="array" ref="AV717">IF(FALSE,"True," &amp; IF(_xlfn.XLOOKUP("App_RangeGt1000",'Scoring_Config'!$A:$A,'Scoring_Config'!$D:$D,"Yes")="Yes",_xlfn.XLOOKUP("App_RangeGt1000",'Scoring_Config'!$A:$A,'Scoring_Config'!$C:$C,0),0),"False,0")</f>
        <v>0</v>
      </c>
      <c r="AW717" cm="1">
        <f t="array" ref="AW717">IF(FALSE,"True," &amp; IF(_xlfn.XLOOKUP("Action_IsDenyOrDrop",'Scoring_Config'!$A:$A,'Scoring_Config'!$D:$D,"Yes")="Yes",_xlfn.XLOOKUP("Action_IsDenyOrDrop",'Scoring_Config'!$A:$A,'Scoring_Config'!$C:$C,0),0),"False,0")</f>
        <v>0</v>
      </c>
      <c r="AX717" cm="1">
        <f t="array" ref="AX717">IF(LEFT(AW717,4)="True",0,(IF(LEFT(Y717,4)="True",IF(_xlfn.XLOOKUP("Src_IsAny",'Scoring_Config'!$A:$A,'Scoring_Config'!$D:$D,"Yes")="Yes",_xlfn.XLOOKUP("Src_IsAny",'Scoring_Config'!$A:$A,'Scoring_Config'!$C:$C,10),0),0)+IF(LEFT(Z717,4)="True",IF(_xlfn.XLOOKUP("Src_CIDR_Le_16",'Scoring_Config'!$A:$A,'Scoring_Config'!$D:$D,"Yes")="Yes",_xlfn.XLOOKUP("Src_CIDR_Le_16",'Scoring_Config'!$A:$A,'Scoring_Config'!$C:$C,10),0),0)+IF(LEFT(AA717,4)="True",IF(_xlfn.XLOOKUP("Src_CIDR_17_22",'Scoring_Config'!$A:$A,'Scoring_Config'!$D:$D,"Yes")="Yes",_xlfn.XLOOKUP("Src_CIDR_17_22",'Scoring_Config'!$A:$A,'Scoring_Config'!$C:$C,5),0),0)+IF(LEFT(AB717,4)="True",IF(_xlfn.XLOOKUP("Dst_IsAny",'Scoring_Config'!$A:$A,'Scoring_Config'!$D:$D,"Yes")="Yes",_xlfn.XLOOKUP("Dst_IsAny",'Scoring_Config'!$A:$A,'Scoring_Config'!$C:$C,10),0),0)+IF(LEFT(AC717,4)="True",IF(_xlfn.XLOOKUP("Dst_CIDR_Le_16",'Scoring_Config'!$A:$A,'Scoring_Config'!$D:$D,"Yes")="Yes",_xlfn.XLOOKUP("Dst_CIDR_Le_16",'Scoring_Config'!$A:$A,'Scoring_Config'!$C:$C,10),0),0)+IF(LEFT(AD717,4)="True",IF(_xlfn.XLOOKUP("Dst_CIDR_17_22",'Scoring_Config'!$A:$A,'Scoring_Config'!$D:$D,"Yes")="Yes",_xlfn.XLOOKUP("Dst_CIDR_17_22",'Scoring_Config'!$A:$A,'Scoring_Config'!$C:$C,5),0),0)+IF(LEFT(AE717,4)="True",IF(_xlfn.XLOOKUP("SrcZone_IsAny",'Scoring_Config'!$A:$A,'Scoring_Config'!$D:$D,"Yes")="Yes",_xlfn.XLOOKUP("SrcZone_IsAny",'Scoring_Config'!$A:$A,'Scoring_Config'!$C:$C,10),0),0)+IF(LEFT(AF717,4)="True",IF(_xlfn.XLOOKUP("DstZone_IsAny",'Scoring_Config'!$A:$A,'Scoring_Config'!$D:$D,"Yes")="Yes",_xlfn.XLOOKUP("DstZone_IsAny",'Scoring_Config'!$A:$A,'Scoring_Config'!$C:$C,10),0),0)+IF(LEFT(AG717,4)="True",IF(_xlfn.XLOOKUP("Service_Any_OR_RangeGt1000",'Scoring_Config'!$A:$A,'Scoring_Config'!$D:$D,"Yes")="Yes",_xlfn.XLOOKUP("Service_Any_OR_RangeGt1000",'Scoring_Config'!$A:$A,'Scoring_Config'!$C:$C,10),0),0)+IF(LEFT(AH717,4)="True",IF(_xlfn.XLOOKUP("App_Any_OR_RangeGt1000",'Scoring_Config'!$A:$A,'Scoring_Config'!$D:$D,"Yes")="Yes",_xlfn.XLOOKUP("App_Any_OR_RangeGt1000",'Scoring_Config'!$A:$A,'Scoring_Config'!$C:$C,10),0),0)+IF(LEFT(AI717,4)="True",IF(_xlfn.XLOOKUP("Service_Insecure_Match",'Scoring_Config'!$A:$A,'Scoring_Config'!$D:$D,"Yes")="Yes",_xlfn.XLOOKUP("Service_Insecure_Match",'Scoring_Config'!$A:$A,'Scoring_Config'!$C:$C,5),0),0)+IF(LEFT(AJ717,4)="True",IF(_xlfn.XLOOKUP("Risky_Inbound",'Scoring_Config'!$A:$A,'Scoring_Config'!$D:$D,"Yes")="Yes",_xlfn.XLOOKUP("Risky_Inbound",'Scoring_Config'!$A:$A,'Scoring_Config'!$C:$C,50),0),0)+IF(LEFT(AK717,4)="True",IF(_xlfn.XLOOKUP("Risky_Outbound",'Scoring_Config'!$A:$A,'Scoring_Config'!$D:$D,"Yes")="Yes",_xlfn.XLOOKUP("Risky_Outbound",'Scoring_Config'!$A:$A,'Scoring_Config'!$C:$C,25),0),0)+IF(LEFT(AZ717,4)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717,FIND(",",AL717)+1,100)),0)+IF(LEFT(AM717,4)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717,FIND(",",AN717)+1,100)),0)+IF(_xlfn.XLOOKUP("Profile_Scoring",'Scoring_Config'!$A:$A,'Scoring_Config'!$D:$D,"Yes")="Yes",VALUE(MID(AO717,FIND(",",AO717)+1,100)),0)+IF(_xlfn.XLOOKUP("Options_Scoring",'Scoring_Config'!$A:$A,'Scoring_Config'!$D:$D,"Yes")="Yes",VALUE(MID(AP717,FIND(",",AP717)+1,100)),0)))</f>
        <v>0</v>
      </c>
      <c r="AZ717" cm="1">
        <f t="array" ref="AZ717">IF(FALSE,"True," &amp; IF(_xlfn.XLOOKUP("Migrate_Insecure",'Scoring_Config'!$A:$A,'Scoring_Config'!$D:$D,"Yes")="Yes",_xlfn.XLOOKUP("Migrate_Insecure",'Scoring_Config'!$A:$A,'Scoring_Config'!$C:$C,10),0),"False,0")</f>
        <v>0</v>
      </c>
    </row>
    <row r="718" spans="1:52">
      <c r="A718" t="s">
        <v>1979</v>
      </c>
      <c r="B718" t="s">
        <v>2691</v>
      </c>
      <c r="C718" t="s">
        <v>3542</v>
      </c>
      <c r="D718" t="s">
        <v>3545</v>
      </c>
      <c r="E718" t="s">
        <v>3563</v>
      </c>
      <c r="F718" t="s">
        <v>3851</v>
      </c>
      <c r="G718" t="s">
        <v>411</v>
      </c>
      <c r="H718" t="s">
        <v>174</v>
      </c>
      <c r="I718" t="s">
        <v>3852</v>
      </c>
      <c r="J718" t="s">
        <v>415</v>
      </c>
      <c r="K718" t="s">
        <v>1771</v>
      </c>
      <c r="L718" t="s">
        <v>1327</v>
      </c>
      <c r="M718" t="s">
        <v>1974</v>
      </c>
      <c r="N718" t="s">
        <v>4315</v>
      </c>
      <c r="O718" t="s">
        <v>4319</v>
      </c>
      <c r="P718" t="s">
        <v>4321</v>
      </c>
      <c r="Q718" t="s">
        <v>4833</v>
      </c>
      <c r="R718" t="s">
        <v>5440</v>
      </c>
      <c r="S718" t="s">
        <v>5440</v>
      </c>
      <c r="T718" t="s">
        <v>5770</v>
      </c>
      <c r="U718" t="s">
        <v>6271</v>
      </c>
      <c r="Y718" cm="1">
        <f t="array" ref="Y718">IF(FALSE,"True," &amp; IF(_xlfn.XLOOKUP("Src_IsAny",'Scoring_Config'!$A:$A,'Scoring_Config'!$D:$D,"Yes")="Yes",_xlfn.XLOOKUP("Src_IsAny",'Scoring_Config'!$A:$A,'Scoring_Config'!$C:$C,10),0),"False,0")</f>
        <v>0</v>
      </c>
      <c r="Z718" cm="1">
        <f t="array" ref="Z718">IF(FALSE,"True," &amp; IF(_xlfn.XLOOKUP("Src_CIDR_Le_16",'Scoring_Config'!$A:$A,'Scoring_Config'!$D:$D,"Yes")="Yes",_xlfn.XLOOKUP("Src_CIDR_Le_16",'Scoring_Config'!$A:$A,'Scoring_Config'!$C:$C,10),0),"False,0")</f>
        <v>0</v>
      </c>
      <c r="AA718" cm="1">
        <f t="array" ref="AA718">IF(FALSE,"True," &amp; IF(_xlfn.XLOOKUP("Src_CIDR_17_22",'Scoring_Config'!$A:$A,'Scoring_Config'!$D:$D,"Yes")="Yes",_xlfn.XLOOKUP("Src_CIDR_17_22",'Scoring_Config'!$A:$A,'Scoring_Config'!$C:$C,5),0),"False,0")</f>
        <v>0</v>
      </c>
      <c r="AB718" cm="1">
        <f t="array" ref="AB718">IF(FALSE,"True," &amp; IF(_xlfn.XLOOKUP("Dst_IsAny",'Scoring_Config'!$A:$A,'Scoring_Config'!$D:$D,"Yes")="Yes",_xlfn.XLOOKUP("Dst_IsAny",'Scoring_Config'!$A:$A,'Scoring_Config'!$C:$C,10),0),"False,0")</f>
        <v>0</v>
      </c>
      <c r="AC718" cm="1">
        <f t="array" ref="AC718">IF(FALSE,"True," &amp; IF(_xlfn.XLOOKUP("Dst_CIDR_Le_16",'Scoring_Config'!$A:$A,'Scoring_Config'!$D:$D,"Yes")="Yes",_xlfn.XLOOKUP("Dst_CIDR_Le_16",'Scoring_Config'!$A:$A,'Scoring_Config'!$C:$C,10),0),"False,0")</f>
        <v>0</v>
      </c>
      <c r="AD718" cm="1">
        <f t="array" ref="AD718">IF(FALSE,"True," &amp; IF(_xlfn.XLOOKUP("Dst_CIDR_17_22",'Scoring_Config'!$A:$A,'Scoring_Config'!$D:$D,"Yes")="Yes",_xlfn.XLOOKUP("Dst_CIDR_17_22",'Scoring_Config'!$A:$A,'Scoring_Config'!$C:$C,5),0),"False,0")</f>
        <v>0</v>
      </c>
      <c r="AE718" cm="1">
        <f t="array" ref="AE718">IF(FALSE,"True," &amp; IF(_xlfn.XLOOKUP("SrcZone_IsAny",'Scoring_Config'!$A:$A,'Scoring_Config'!$D:$D,"Yes")="Yes",_xlfn.XLOOKUP("SrcZone_IsAny",'Scoring_Config'!$A:$A,'Scoring_Config'!$C:$C,10),0),"False,0")</f>
        <v>0</v>
      </c>
      <c r="AF718" cm="1">
        <f t="array" ref="AF718">IF(FALSE,"True," &amp; IF(_xlfn.XLOOKUP("DstZone_IsAny",'Scoring_Config'!$A:$A,'Scoring_Config'!$D:$D,"Yes")="Yes",_xlfn.XLOOKUP("DstZone_IsAny",'Scoring_Config'!$A:$A,'Scoring_Config'!$C:$C,10),0),"False,0")</f>
        <v>0</v>
      </c>
      <c r="AG718" cm="1">
        <f t="array" ref="AG71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18" cm="1">
        <f t="array" ref="AH718">IF(FALSE,"True," &amp; IF(_xlfn.XLOOKUP("App_Any_OR_RangeGt1000",'Scoring_Config'!$A:$A,'Scoring_Config'!$D:$D,"Yes")="Yes",_xlfn.XLOOKUP("App_Any_OR_RangeGt1000",'Scoring_Config'!$A:$A,'Scoring_Config'!$C:$C,10),0),"False,0")</f>
        <v>0</v>
      </c>
      <c r="AI718" cm="1">
        <f t="array" ref="AI718">IF(FALSE,"True," &amp; IF(_xlfn.XLOOKUP("Service_Insecure_Match",'Scoring_Config'!$A:$A,'Scoring_Config'!$D:$D,"Yes")="Yes",_xlfn.XLOOKUP("Service_Insecure_Match",'Scoring_Config'!$A:$A,'Scoring_Config'!$C:$C,5),0),"False,0")</f>
        <v>0</v>
      </c>
      <c r="AJ718" cm="1">
        <f t="array" ref="AJ718">IF(FALSE,"True," &amp; IF(_xlfn.XLOOKUP("Risky_Inbound",'Scoring_Config'!$A:$A,'Scoring_Config'!$D:$D,"Yes")="Yes",_xlfn.XLOOKUP("Risky_Inbound",'Scoring_Config'!$A:$A,'Scoring_Config'!$C:$C,50),0),"False,0")</f>
        <v>0</v>
      </c>
      <c r="AK718" cm="1">
        <f t="array" ref="AK718">IF(FALSE,"True," &amp; IF(_xlfn.XLOOKUP("Risky_Outbound",'Scoring_Config'!$A:$A,'Scoring_Config'!$D:$D,"Yes")="Yes",_xlfn.XLOOKUP("Risky_Outbound",'Scoring_Config'!$A:$A,'Scoring_Config'!$C:$C,25),0),"False,0")</f>
        <v>0</v>
      </c>
      <c r="AL718" t="s">
        <v>6700</v>
      </c>
      <c r="AM718" cm="1">
        <f t="array" ref="AM71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18" t="s">
        <v>6697</v>
      </c>
      <c r="AO718" t="s">
        <v>6697</v>
      </c>
      <c r="AP718" t="s">
        <v>6697</v>
      </c>
      <c r="AQ718" cm="1">
        <f t="array" ref="AQ718">IF(FALSE,"True," &amp; IF(_xlfn.XLOOKUP("Service_IsAny",'Scoring_Config'!$A:$A,'Scoring_Config'!$D:$D,"Yes")="Yes",_xlfn.XLOOKUP("Service_IsAny",'Scoring_Config'!$A:$A,'Scoring_Config'!$C:$C,0),0),"False,0")</f>
        <v>0</v>
      </c>
      <c r="AR718">
        <v>0</v>
      </c>
      <c r="AS718" cm="1">
        <f t="array" ref="AS718">IF(FALSE,"True," &amp; IF(_xlfn.XLOOKUP("Service_RangeGt1000",'Scoring_Config'!$A:$A,'Scoring_Config'!$D:$D,"Yes")="Yes",_xlfn.XLOOKUP("Service_RangeGt1000",'Scoring_Config'!$A:$A,'Scoring_Config'!$C:$C,0),0),"False,0")</f>
        <v>0</v>
      </c>
      <c r="AT718" cm="1">
        <f t="array" ref="AT718">IF(FALSE,"True," &amp; IF(_xlfn.XLOOKUP("App_IsAny",'Scoring_Config'!$A:$A,'Scoring_Config'!$D:$D,"Yes")="Yes",_xlfn.XLOOKUP("App_IsAny",'Scoring_Config'!$A:$A,'Scoring_Config'!$C:$C,0),0),"False,0")</f>
        <v>0</v>
      </c>
      <c r="AU718">
        <v>5</v>
      </c>
      <c r="AV718" cm="1">
        <f t="array" ref="AV718">IF(FALSE,"True," &amp; IF(_xlfn.XLOOKUP("App_RangeGt1000",'Scoring_Config'!$A:$A,'Scoring_Config'!$D:$D,"Yes")="Yes",_xlfn.XLOOKUP("App_RangeGt1000",'Scoring_Config'!$A:$A,'Scoring_Config'!$C:$C,0),0),"False,0")</f>
        <v>0</v>
      </c>
      <c r="AW718" cm="1">
        <f t="array" ref="AW718">IF(FALSE,"True," &amp; IF(_xlfn.XLOOKUP("Action_IsDenyOrDrop",'Scoring_Config'!$A:$A,'Scoring_Config'!$D:$D,"Yes")="Yes",_xlfn.XLOOKUP("Action_IsDenyOrDrop",'Scoring_Config'!$A:$A,'Scoring_Config'!$C:$C,0),0),"False,0")</f>
        <v>0</v>
      </c>
      <c r="AX718" cm="1">
        <f t="array" ref="AX718">IF(LEFT(AW718,4)="True",0,(IF(LEFT(Y718,4)="True",IF(_xlfn.XLOOKUP("Src_IsAny",'Scoring_Config'!$A:$A,'Scoring_Config'!$D:$D,"Yes")="Yes",_xlfn.XLOOKUP("Src_IsAny",'Scoring_Config'!$A:$A,'Scoring_Config'!$C:$C,10),0),0)+IF(LEFT(Z718,4)="True",IF(_xlfn.XLOOKUP("Src_CIDR_Le_16",'Scoring_Config'!$A:$A,'Scoring_Config'!$D:$D,"Yes")="Yes",_xlfn.XLOOKUP("Src_CIDR_Le_16",'Scoring_Config'!$A:$A,'Scoring_Config'!$C:$C,10),0),0)+IF(LEFT(AA718,4)="True",IF(_xlfn.XLOOKUP("Src_CIDR_17_22",'Scoring_Config'!$A:$A,'Scoring_Config'!$D:$D,"Yes")="Yes",_xlfn.XLOOKUP("Src_CIDR_17_22",'Scoring_Config'!$A:$A,'Scoring_Config'!$C:$C,5),0),0)+IF(LEFT(AB718,4)="True",IF(_xlfn.XLOOKUP("Dst_IsAny",'Scoring_Config'!$A:$A,'Scoring_Config'!$D:$D,"Yes")="Yes",_xlfn.XLOOKUP("Dst_IsAny",'Scoring_Config'!$A:$A,'Scoring_Config'!$C:$C,10),0),0)+IF(LEFT(AC718,4)="True",IF(_xlfn.XLOOKUP("Dst_CIDR_Le_16",'Scoring_Config'!$A:$A,'Scoring_Config'!$D:$D,"Yes")="Yes",_xlfn.XLOOKUP("Dst_CIDR_Le_16",'Scoring_Config'!$A:$A,'Scoring_Config'!$C:$C,10),0),0)+IF(LEFT(AD718,4)="True",IF(_xlfn.XLOOKUP("Dst_CIDR_17_22",'Scoring_Config'!$A:$A,'Scoring_Config'!$D:$D,"Yes")="Yes",_xlfn.XLOOKUP("Dst_CIDR_17_22",'Scoring_Config'!$A:$A,'Scoring_Config'!$C:$C,5),0),0)+IF(LEFT(AE718,4)="True",IF(_xlfn.XLOOKUP("SrcZone_IsAny",'Scoring_Config'!$A:$A,'Scoring_Config'!$D:$D,"Yes")="Yes",_xlfn.XLOOKUP("SrcZone_IsAny",'Scoring_Config'!$A:$A,'Scoring_Config'!$C:$C,10),0),0)+IF(LEFT(AF718,4)="True",IF(_xlfn.XLOOKUP("DstZone_IsAny",'Scoring_Config'!$A:$A,'Scoring_Config'!$D:$D,"Yes")="Yes",_xlfn.XLOOKUP("DstZone_IsAny",'Scoring_Config'!$A:$A,'Scoring_Config'!$C:$C,10),0),0)+IF(LEFT(AG718,4)="True",IF(_xlfn.XLOOKUP("Service_Any_OR_RangeGt1000",'Scoring_Config'!$A:$A,'Scoring_Config'!$D:$D,"Yes")="Yes",_xlfn.XLOOKUP("Service_Any_OR_RangeGt1000",'Scoring_Config'!$A:$A,'Scoring_Config'!$C:$C,10),0),0)+IF(LEFT(AH718,4)="True",IF(_xlfn.XLOOKUP("App_Any_OR_RangeGt1000",'Scoring_Config'!$A:$A,'Scoring_Config'!$D:$D,"Yes")="Yes",_xlfn.XLOOKUP("App_Any_OR_RangeGt1000",'Scoring_Config'!$A:$A,'Scoring_Config'!$C:$C,10),0),0)+IF(LEFT(AI718,4)="True",IF(_xlfn.XLOOKUP("Service_Insecure_Match",'Scoring_Config'!$A:$A,'Scoring_Config'!$D:$D,"Yes")="Yes",_xlfn.XLOOKUP("Service_Insecure_Match",'Scoring_Config'!$A:$A,'Scoring_Config'!$C:$C,5),0),0)+IF(LEFT(AJ718,4)="True",IF(_xlfn.XLOOKUP("Risky_Inbound",'Scoring_Config'!$A:$A,'Scoring_Config'!$D:$D,"Yes")="Yes",_xlfn.XLOOKUP("Risky_Inbound",'Scoring_Config'!$A:$A,'Scoring_Config'!$C:$C,50),0),0)+IF(LEFT(AK718,4)="True",IF(_xlfn.XLOOKUP("Risky_Outbound",'Scoring_Config'!$A:$A,'Scoring_Config'!$D:$D,"Yes")="Yes",_xlfn.XLOOKUP("Risky_Outbound",'Scoring_Config'!$A:$A,'Scoring_Config'!$C:$C,25),0),0)+IF(LEFT(AZ718,4)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718,FIND(",",AL718)+1,100)),0)+IF(LEFT(AM718,4)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718,FIND(",",AN718)+1,100)),0)+IF(_xlfn.XLOOKUP("Profile_Scoring",'Scoring_Config'!$A:$A,'Scoring_Config'!$D:$D,"Yes")="Yes",VALUE(MID(AO718,FIND(",",AO718)+1,100)),0)+IF(_xlfn.XLOOKUP("Options_Scoring",'Scoring_Config'!$A:$A,'Scoring_Config'!$D:$D,"Yes")="Yes",VALUE(MID(AP718,FIND(",",AP718)+1,100)),0)))</f>
        <v>0</v>
      </c>
      <c r="AZ718" cm="1">
        <f t="array" ref="AZ718">IF(FALSE,"True," &amp; IF(_xlfn.XLOOKUP("Migrate_Insecure",'Scoring_Config'!$A:$A,'Scoring_Config'!$D:$D,"Yes")="Yes",_xlfn.XLOOKUP("Migrate_Insecure",'Scoring_Config'!$A:$A,'Scoring_Config'!$C:$C,10),0),"False,0")</f>
        <v>0</v>
      </c>
    </row>
    <row r="719" spans="1:52">
      <c r="A719" t="s">
        <v>1979</v>
      </c>
      <c r="B719" t="s">
        <v>2692</v>
      </c>
      <c r="C719" t="s">
        <v>3542</v>
      </c>
      <c r="D719" t="s">
        <v>3545</v>
      </c>
      <c r="E719" t="s">
        <v>3563</v>
      </c>
      <c r="F719" t="s">
        <v>3851</v>
      </c>
      <c r="G719" t="s">
        <v>245</v>
      </c>
      <c r="H719" t="s">
        <v>174</v>
      </c>
      <c r="I719" t="s">
        <v>3851</v>
      </c>
      <c r="J719" t="s">
        <v>411</v>
      </c>
      <c r="K719" t="s">
        <v>1667</v>
      </c>
      <c r="L719" t="s">
        <v>1479</v>
      </c>
      <c r="M719" t="s">
        <v>1974</v>
      </c>
      <c r="N719" t="s">
        <v>4315</v>
      </c>
      <c r="O719" t="s">
        <v>4319</v>
      </c>
      <c r="P719" t="s">
        <v>4321</v>
      </c>
      <c r="Q719" t="s">
        <v>4832</v>
      </c>
      <c r="R719" t="s">
        <v>5440</v>
      </c>
      <c r="S719" t="s">
        <v>5440</v>
      </c>
      <c r="T719" t="s">
        <v>5770</v>
      </c>
      <c r="U719" t="s">
        <v>5955</v>
      </c>
      <c r="Y719" cm="1">
        <f t="array" ref="Y719">IF(FALSE,"True," &amp; IF(_xlfn.XLOOKUP("Src_IsAny",'Scoring_Config'!$A:$A,'Scoring_Config'!$D:$D,"Yes")="Yes",_xlfn.XLOOKUP("Src_IsAny",'Scoring_Config'!$A:$A,'Scoring_Config'!$C:$C,10),0),"False,0")</f>
        <v>0</v>
      </c>
      <c r="Z719" cm="1">
        <f t="array" ref="Z719">IF(FALSE,"True," &amp; IF(_xlfn.XLOOKUP("Src_CIDR_Le_16",'Scoring_Config'!$A:$A,'Scoring_Config'!$D:$D,"Yes")="Yes",_xlfn.XLOOKUP("Src_CIDR_Le_16",'Scoring_Config'!$A:$A,'Scoring_Config'!$C:$C,10),0),"False,0")</f>
        <v>0</v>
      </c>
      <c r="AA719" cm="1">
        <f t="array" ref="AA719">IF(FALSE,"True," &amp; IF(_xlfn.XLOOKUP("Src_CIDR_17_22",'Scoring_Config'!$A:$A,'Scoring_Config'!$D:$D,"Yes")="Yes",_xlfn.XLOOKUP("Src_CIDR_17_22",'Scoring_Config'!$A:$A,'Scoring_Config'!$C:$C,5),0),"False,0")</f>
        <v>0</v>
      </c>
      <c r="AB719" cm="1">
        <f t="array" ref="AB719">IF(FALSE,"True," &amp; IF(_xlfn.XLOOKUP("Dst_IsAny",'Scoring_Config'!$A:$A,'Scoring_Config'!$D:$D,"Yes")="Yes",_xlfn.XLOOKUP("Dst_IsAny",'Scoring_Config'!$A:$A,'Scoring_Config'!$C:$C,10),0),"False,0")</f>
        <v>0</v>
      </c>
      <c r="AC719" cm="1">
        <f t="array" ref="AC719">IF(FALSE,"True," &amp; IF(_xlfn.XLOOKUP("Dst_CIDR_Le_16",'Scoring_Config'!$A:$A,'Scoring_Config'!$D:$D,"Yes")="Yes",_xlfn.XLOOKUP("Dst_CIDR_Le_16",'Scoring_Config'!$A:$A,'Scoring_Config'!$C:$C,10),0),"False,0")</f>
        <v>0</v>
      </c>
      <c r="AD719" cm="1">
        <f t="array" ref="AD719">IF(FALSE,"True," &amp; IF(_xlfn.XLOOKUP("Dst_CIDR_17_22",'Scoring_Config'!$A:$A,'Scoring_Config'!$D:$D,"Yes")="Yes",_xlfn.XLOOKUP("Dst_CIDR_17_22",'Scoring_Config'!$A:$A,'Scoring_Config'!$C:$C,5),0),"False,0")</f>
        <v>0</v>
      </c>
      <c r="AE719" cm="1">
        <f t="array" ref="AE719">IF(FALSE,"True," &amp; IF(_xlfn.XLOOKUP("SrcZone_IsAny",'Scoring_Config'!$A:$A,'Scoring_Config'!$D:$D,"Yes")="Yes",_xlfn.XLOOKUP("SrcZone_IsAny",'Scoring_Config'!$A:$A,'Scoring_Config'!$C:$C,10),0),"False,0")</f>
        <v>0</v>
      </c>
      <c r="AF719" cm="1">
        <f t="array" ref="AF719">IF(FALSE,"True," &amp; IF(_xlfn.XLOOKUP("DstZone_IsAny",'Scoring_Config'!$A:$A,'Scoring_Config'!$D:$D,"Yes")="Yes",_xlfn.XLOOKUP("DstZone_IsAny",'Scoring_Config'!$A:$A,'Scoring_Config'!$C:$C,10),0),"False,0")</f>
        <v>0</v>
      </c>
      <c r="AG719" cm="1">
        <f t="array" ref="AG71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19" cm="1">
        <f t="array" ref="AH719">IF(FALSE,"True," &amp; IF(_xlfn.XLOOKUP("App_Any_OR_RangeGt1000",'Scoring_Config'!$A:$A,'Scoring_Config'!$D:$D,"Yes")="Yes",_xlfn.XLOOKUP("App_Any_OR_RangeGt1000",'Scoring_Config'!$A:$A,'Scoring_Config'!$C:$C,10),0),"False,0")</f>
        <v>0</v>
      </c>
      <c r="AI719" cm="1">
        <f t="array" ref="AI719">IF(TRUE,"True," &amp; IF(_xlfn.XLOOKUP("Service_Insecure_Match",'Scoring_Config'!$A:$A,'Scoring_Config'!$D:$D,"Yes")="Yes",_xlfn.XLOOKUP("Service_Insecure_Match",'Scoring_Config'!$A:$A,'Scoring_Config'!$C:$C,5),0),"False,0")</f>
        <v>0</v>
      </c>
      <c r="AJ719" cm="1">
        <f t="array" ref="AJ719">IF(FALSE,"True," &amp; IF(_xlfn.XLOOKUP("Risky_Inbound",'Scoring_Config'!$A:$A,'Scoring_Config'!$D:$D,"Yes")="Yes",_xlfn.XLOOKUP("Risky_Inbound",'Scoring_Config'!$A:$A,'Scoring_Config'!$C:$C,50),0),"False,0")</f>
        <v>0</v>
      </c>
      <c r="AK719" cm="1">
        <f t="array" ref="AK719">IF(FALSE,"True," &amp; IF(_xlfn.XLOOKUP("Risky_Outbound",'Scoring_Config'!$A:$A,'Scoring_Config'!$D:$D,"Yes")="Yes",_xlfn.XLOOKUP("Risky_Outbound",'Scoring_Config'!$A:$A,'Scoring_Config'!$C:$C,25),0),"False,0")</f>
        <v>0</v>
      </c>
      <c r="AL719" t="s">
        <v>6700</v>
      </c>
      <c r="AM719" cm="1">
        <f t="array" ref="AM71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19" t="s">
        <v>6697</v>
      </c>
      <c r="AO719" t="s">
        <v>6697</v>
      </c>
      <c r="AP719" t="s">
        <v>6697</v>
      </c>
      <c r="AQ719" cm="1">
        <f t="array" ref="AQ719">IF(FALSE,"True," &amp; IF(_xlfn.XLOOKUP("Service_IsAny",'Scoring_Config'!$A:$A,'Scoring_Config'!$D:$D,"Yes")="Yes",_xlfn.XLOOKUP("Service_IsAny",'Scoring_Config'!$A:$A,'Scoring_Config'!$C:$C,0),0),"False,0")</f>
        <v>0</v>
      </c>
      <c r="AR719">
        <v>2</v>
      </c>
      <c r="AS719" cm="1">
        <f t="array" ref="AS719">IF(FALSE,"True," &amp; IF(_xlfn.XLOOKUP("Service_RangeGt1000",'Scoring_Config'!$A:$A,'Scoring_Config'!$D:$D,"Yes")="Yes",_xlfn.XLOOKUP("Service_RangeGt1000",'Scoring_Config'!$A:$A,'Scoring_Config'!$C:$C,0),0),"False,0")</f>
        <v>0</v>
      </c>
      <c r="AT719" cm="1">
        <f t="array" ref="AT719">IF(FALSE,"True," &amp; IF(_xlfn.XLOOKUP("App_IsAny",'Scoring_Config'!$A:$A,'Scoring_Config'!$D:$D,"Yes")="Yes",_xlfn.XLOOKUP("App_IsAny",'Scoring_Config'!$A:$A,'Scoring_Config'!$C:$C,0),0),"False,0")</f>
        <v>0</v>
      </c>
      <c r="AU719">
        <v>1</v>
      </c>
      <c r="AV719" cm="1">
        <f t="array" ref="AV719">IF(FALSE,"True," &amp; IF(_xlfn.XLOOKUP("App_RangeGt1000",'Scoring_Config'!$A:$A,'Scoring_Config'!$D:$D,"Yes")="Yes",_xlfn.XLOOKUP("App_RangeGt1000",'Scoring_Config'!$A:$A,'Scoring_Config'!$C:$C,0),0),"False,0")</f>
        <v>0</v>
      </c>
      <c r="AW719" cm="1">
        <f t="array" ref="AW719">IF(FALSE,"True," &amp; IF(_xlfn.XLOOKUP("Action_IsDenyOrDrop",'Scoring_Config'!$A:$A,'Scoring_Config'!$D:$D,"Yes")="Yes",_xlfn.XLOOKUP("Action_IsDenyOrDrop",'Scoring_Config'!$A:$A,'Scoring_Config'!$C:$C,0),0),"False,0")</f>
        <v>0</v>
      </c>
      <c r="AX719" cm="1">
        <f t="array" ref="AX719">IF(LEFT(AW719,4)="True",0,(IF(LEFT(Y719,4)="True",IF(_xlfn.XLOOKUP("Src_IsAny",'Scoring_Config'!$A:$A,'Scoring_Config'!$D:$D,"Yes")="Yes",_xlfn.XLOOKUP("Src_IsAny",'Scoring_Config'!$A:$A,'Scoring_Config'!$C:$C,10),0),0)+IF(LEFT(Z719,4)="True",IF(_xlfn.XLOOKUP("Src_CIDR_Le_16",'Scoring_Config'!$A:$A,'Scoring_Config'!$D:$D,"Yes")="Yes",_xlfn.XLOOKUP("Src_CIDR_Le_16",'Scoring_Config'!$A:$A,'Scoring_Config'!$C:$C,10),0),0)+IF(LEFT(AA719,4)="True",IF(_xlfn.XLOOKUP("Src_CIDR_17_22",'Scoring_Config'!$A:$A,'Scoring_Config'!$D:$D,"Yes")="Yes",_xlfn.XLOOKUP("Src_CIDR_17_22",'Scoring_Config'!$A:$A,'Scoring_Config'!$C:$C,5),0),0)+IF(LEFT(AB719,4)="True",IF(_xlfn.XLOOKUP("Dst_IsAny",'Scoring_Config'!$A:$A,'Scoring_Config'!$D:$D,"Yes")="Yes",_xlfn.XLOOKUP("Dst_IsAny",'Scoring_Config'!$A:$A,'Scoring_Config'!$C:$C,10),0),0)+IF(LEFT(AC719,4)="True",IF(_xlfn.XLOOKUP("Dst_CIDR_Le_16",'Scoring_Config'!$A:$A,'Scoring_Config'!$D:$D,"Yes")="Yes",_xlfn.XLOOKUP("Dst_CIDR_Le_16",'Scoring_Config'!$A:$A,'Scoring_Config'!$C:$C,10),0),0)+IF(LEFT(AD719,4)="True",IF(_xlfn.XLOOKUP("Dst_CIDR_17_22",'Scoring_Config'!$A:$A,'Scoring_Config'!$D:$D,"Yes")="Yes",_xlfn.XLOOKUP("Dst_CIDR_17_22",'Scoring_Config'!$A:$A,'Scoring_Config'!$C:$C,5),0),0)+IF(LEFT(AE719,4)="True",IF(_xlfn.XLOOKUP("SrcZone_IsAny",'Scoring_Config'!$A:$A,'Scoring_Config'!$D:$D,"Yes")="Yes",_xlfn.XLOOKUP("SrcZone_IsAny",'Scoring_Config'!$A:$A,'Scoring_Config'!$C:$C,10),0),0)+IF(LEFT(AF719,4)="True",IF(_xlfn.XLOOKUP("DstZone_IsAny",'Scoring_Config'!$A:$A,'Scoring_Config'!$D:$D,"Yes")="Yes",_xlfn.XLOOKUP("DstZone_IsAny",'Scoring_Config'!$A:$A,'Scoring_Config'!$C:$C,10),0),0)+IF(LEFT(AG719,4)="True",IF(_xlfn.XLOOKUP("Service_Any_OR_RangeGt1000",'Scoring_Config'!$A:$A,'Scoring_Config'!$D:$D,"Yes")="Yes",_xlfn.XLOOKUP("Service_Any_OR_RangeGt1000",'Scoring_Config'!$A:$A,'Scoring_Config'!$C:$C,10),0),0)+IF(LEFT(AH719,4)="True",IF(_xlfn.XLOOKUP("App_Any_OR_RangeGt1000",'Scoring_Config'!$A:$A,'Scoring_Config'!$D:$D,"Yes")="Yes",_xlfn.XLOOKUP("App_Any_OR_RangeGt1000",'Scoring_Config'!$A:$A,'Scoring_Config'!$C:$C,10),0),0)+IF(LEFT(AI719,4)="True",IF(_xlfn.XLOOKUP("Service_Insecure_Match",'Scoring_Config'!$A:$A,'Scoring_Config'!$D:$D,"Yes")="Yes",_xlfn.XLOOKUP("Service_Insecure_Match",'Scoring_Config'!$A:$A,'Scoring_Config'!$C:$C,5),0),0)+IF(LEFT(AJ719,4)="True",IF(_xlfn.XLOOKUP("Risky_Inbound",'Scoring_Config'!$A:$A,'Scoring_Config'!$D:$D,"Yes")="Yes",_xlfn.XLOOKUP("Risky_Inbound",'Scoring_Config'!$A:$A,'Scoring_Config'!$C:$C,50),0),0)+IF(LEFT(AK719,4)="True",IF(_xlfn.XLOOKUP("Risky_Outbound",'Scoring_Config'!$A:$A,'Scoring_Config'!$D:$D,"Yes")="Yes",_xlfn.XLOOKUP("Risky_Outbound",'Scoring_Config'!$A:$A,'Scoring_Config'!$C:$C,25),0),0)+IF(LEFT(AZ719,4)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719,FIND(",",AL719)+1,100)),0)+IF(LEFT(AM719,4)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719,FIND(",",AN719)+1,100)),0)+IF(_xlfn.XLOOKUP("Profile_Scoring",'Scoring_Config'!$A:$A,'Scoring_Config'!$D:$D,"Yes")="Yes",VALUE(MID(AO719,FIND(",",AO719)+1,100)),0)+IF(_xlfn.XLOOKUP("Options_Scoring",'Scoring_Config'!$A:$A,'Scoring_Config'!$D:$D,"Yes")="Yes",VALUE(MID(AP719,FIND(",",AP719)+1,100)),0)))</f>
        <v>0</v>
      </c>
      <c r="AY719" t="s">
        <v>6706</v>
      </c>
      <c r="AZ719" cm="1">
        <f t="array" ref="AZ719">IF(TRUE,"True," &amp; IF(_xlfn.XLOOKUP("Migrate_Insecure",'Scoring_Config'!$A:$A,'Scoring_Config'!$D:$D,"Yes")="Yes",_xlfn.XLOOKUP("Migrate_Insecure",'Scoring_Config'!$A:$A,'Scoring_Config'!$C:$C,10),0),"False,0")</f>
        <v>0</v>
      </c>
    </row>
    <row r="720" spans="1:52">
      <c r="A720" t="s">
        <v>1979</v>
      </c>
      <c r="B720" t="s">
        <v>2693</v>
      </c>
      <c r="C720" t="s">
        <v>3542</v>
      </c>
      <c r="D720" t="s">
        <v>3545</v>
      </c>
      <c r="E720" t="s">
        <v>3563</v>
      </c>
      <c r="F720" t="s">
        <v>3856</v>
      </c>
      <c r="G720" t="s">
        <v>412</v>
      </c>
      <c r="H720" t="s">
        <v>174</v>
      </c>
      <c r="I720" t="s">
        <v>3856</v>
      </c>
      <c r="J720" t="s">
        <v>412</v>
      </c>
      <c r="K720" t="s">
        <v>1876</v>
      </c>
      <c r="L720" t="s">
        <v>1479</v>
      </c>
      <c r="M720" t="s">
        <v>1974</v>
      </c>
      <c r="N720" t="s">
        <v>4315</v>
      </c>
      <c r="O720" t="s">
        <v>4319</v>
      </c>
      <c r="P720" t="s">
        <v>4321</v>
      </c>
      <c r="Q720" t="s">
        <v>4834</v>
      </c>
      <c r="R720" t="s">
        <v>5439</v>
      </c>
      <c r="S720" t="s">
        <v>4324</v>
      </c>
      <c r="T720" t="s">
        <v>5770</v>
      </c>
      <c r="U720" t="s">
        <v>6308</v>
      </c>
      <c r="Y720" cm="1">
        <f t="array" ref="Y720">IF(FALSE,"True," &amp; IF(_xlfn.XLOOKUP("Src_IsAny",'Scoring_Config'!$A:$A,'Scoring_Config'!$D:$D,"Yes")="Yes",_xlfn.XLOOKUP("Src_IsAny",'Scoring_Config'!$A:$A,'Scoring_Config'!$C:$C,10),0),"False,0")</f>
        <v>0</v>
      </c>
      <c r="Z720" cm="1">
        <f t="array" ref="Z720">IF(FALSE,"True," &amp; IF(_xlfn.XLOOKUP("Src_CIDR_Le_16",'Scoring_Config'!$A:$A,'Scoring_Config'!$D:$D,"Yes")="Yes",_xlfn.XLOOKUP("Src_CIDR_Le_16",'Scoring_Config'!$A:$A,'Scoring_Config'!$C:$C,10),0),"False,0")</f>
        <v>0</v>
      </c>
      <c r="AA720" cm="1">
        <f t="array" ref="AA720">IF(FALSE,"True," &amp; IF(_xlfn.XLOOKUP("Src_CIDR_17_22",'Scoring_Config'!$A:$A,'Scoring_Config'!$D:$D,"Yes")="Yes",_xlfn.XLOOKUP("Src_CIDR_17_22",'Scoring_Config'!$A:$A,'Scoring_Config'!$C:$C,5),0),"False,0")</f>
        <v>0</v>
      </c>
      <c r="AB720" cm="1">
        <f t="array" ref="AB720">IF(FALSE,"True," &amp; IF(_xlfn.XLOOKUP("Dst_IsAny",'Scoring_Config'!$A:$A,'Scoring_Config'!$D:$D,"Yes")="Yes",_xlfn.XLOOKUP("Dst_IsAny",'Scoring_Config'!$A:$A,'Scoring_Config'!$C:$C,10),0),"False,0")</f>
        <v>0</v>
      </c>
      <c r="AC720" cm="1">
        <f t="array" ref="AC720">IF(FALSE,"True," &amp; IF(_xlfn.XLOOKUP("Dst_CIDR_Le_16",'Scoring_Config'!$A:$A,'Scoring_Config'!$D:$D,"Yes")="Yes",_xlfn.XLOOKUP("Dst_CIDR_Le_16",'Scoring_Config'!$A:$A,'Scoring_Config'!$C:$C,10),0),"False,0")</f>
        <v>0</v>
      </c>
      <c r="AD720" cm="1">
        <f t="array" ref="AD720">IF(FALSE,"True," &amp; IF(_xlfn.XLOOKUP("Dst_CIDR_17_22",'Scoring_Config'!$A:$A,'Scoring_Config'!$D:$D,"Yes")="Yes",_xlfn.XLOOKUP("Dst_CIDR_17_22",'Scoring_Config'!$A:$A,'Scoring_Config'!$C:$C,5),0),"False,0")</f>
        <v>0</v>
      </c>
      <c r="AE720" cm="1">
        <f t="array" ref="AE720">IF(FALSE,"True," &amp; IF(_xlfn.XLOOKUP("SrcZone_IsAny",'Scoring_Config'!$A:$A,'Scoring_Config'!$D:$D,"Yes")="Yes",_xlfn.XLOOKUP("SrcZone_IsAny",'Scoring_Config'!$A:$A,'Scoring_Config'!$C:$C,10),0),"False,0")</f>
        <v>0</v>
      </c>
      <c r="AF720" cm="1">
        <f t="array" ref="AF720">IF(FALSE,"True," &amp; IF(_xlfn.XLOOKUP("DstZone_IsAny",'Scoring_Config'!$A:$A,'Scoring_Config'!$D:$D,"Yes")="Yes",_xlfn.XLOOKUP("DstZone_IsAny",'Scoring_Config'!$A:$A,'Scoring_Config'!$C:$C,10),0),"False,0")</f>
        <v>0</v>
      </c>
      <c r="AG720" cm="1">
        <f t="array" ref="AG72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20" cm="1">
        <f t="array" ref="AH720">IF(FALSE,"True," &amp; IF(_xlfn.XLOOKUP("App_Any_OR_RangeGt1000",'Scoring_Config'!$A:$A,'Scoring_Config'!$D:$D,"Yes")="Yes",_xlfn.XLOOKUP("App_Any_OR_RangeGt1000",'Scoring_Config'!$A:$A,'Scoring_Config'!$C:$C,10),0),"False,0")</f>
        <v>0</v>
      </c>
      <c r="AI720" cm="1">
        <f t="array" ref="AI720">IF(TRUE,"True," &amp; IF(_xlfn.XLOOKUP("Service_Insecure_Match",'Scoring_Config'!$A:$A,'Scoring_Config'!$D:$D,"Yes")="Yes",_xlfn.XLOOKUP("Service_Insecure_Match",'Scoring_Config'!$A:$A,'Scoring_Config'!$C:$C,5),0),"False,0")</f>
        <v>0</v>
      </c>
      <c r="AJ720" cm="1">
        <f t="array" ref="AJ720">IF(FALSE,"True," &amp; IF(_xlfn.XLOOKUP("Risky_Inbound",'Scoring_Config'!$A:$A,'Scoring_Config'!$D:$D,"Yes")="Yes",_xlfn.XLOOKUP("Risky_Inbound",'Scoring_Config'!$A:$A,'Scoring_Config'!$C:$C,50),0),"False,0")</f>
        <v>0</v>
      </c>
      <c r="AK720" cm="1">
        <f t="array" ref="AK720">IF(FALSE,"True," &amp; IF(_xlfn.XLOOKUP("Risky_Outbound",'Scoring_Config'!$A:$A,'Scoring_Config'!$D:$D,"Yes")="Yes",_xlfn.XLOOKUP("Risky_Outbound",'Scoring_Config'!$A:$A,'Scoring_Config'!$C:$C,25),0),"False,0")</f>
        <v>0</v>
      </c>
      <c r="AL720" t="s">
        <v>6700</v>
      </c>
      <c r="AM720" cm="1">
        <f t="array" ref="AM72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20" t="s">
        <v>6697</v>
      </c>
      <c r="AO720" t="s">
        <v>6697</v>
      </c>
      <c r="AP720" t="s">
        <v>6697</v>
      </c>
      <c r="AQ720" cm="1">
        <f t="array" ref="AQ720">IF(FALSE,"True," &amp; IF(_xlfn.XLOOKUP("Service_IsAny",'Scoring_Config'!$A:$A,'Scoring_Config'!$D:$D,"Yes")="Yes",_xlfn.XLOOKUP("Service_IsAny",'Scoring_Config'!$A:$A,'Scoring_Config'!$C:$C,0),0),"False,0")</f>
        <v>0</v>
      </c>
      <c r="AR720">
        <v>2</v>
      </c>
      <c r="AS720" cm="1">
        <f t="array" ref="AS720">IF(FALSE,"True," &amp; IF(_xlfn.XLOOKUP("Service_RangeGt1000",'Scoring_Config'!$A:$A,'Scoring_Config'!$D:$D,"Yes")="Yes",_xlfn.XLOOKUP("Service_RangeGt1000",'Scoring_Config'!$A:$A,'Scoring_Config'!$C:$C,0),0),"False,0")</f>
        <v>0</v>
      </c>
      <c r="AT720" cm="1">
        <f t="array" ref="AT720">IF(FALSE,"True," &amp; IF(_xlfn.XLOOKUP("App_IsAny",'Scoring_Config'!$A:$A,'Scoring_Config'!$D:$D,"Yes")="Yes",_xlfn.XLOOKUP("App_IsAny",'Scoring_Config'!$A:$A,'Scoring_Config'!$C:$C,0),0),"False,0")</f>
        <v>0</v>
      </c>
      <c r="AU720">
        <v>5</v>
      </c>
      <c r="AV720" cm="1">
        <f t="array" ref="AV720">IF(FALSE,"True," &amp; IF(_xlfn.XLOOKUP("App_RangeGt1000",'Scoring_Config'!$A:$A,'Scoring_Config'!$D:$D,"Yes")="Yes",_xlfn.XLOOKUP("App_RangeGt1000",'Scoring_Config'!$A:$A,'Scoring_Config'!$C:$C,0),0),"False,0")</f>
        <v>0</v>
      </c>
      <c r="AW720" cm="1">
        <f t="array" ref="AW720">IF(FALSE,"True," &amp; IF(_xlfn.XLOOKUP("Action_IsDenyOrDrop",'Scoring_Config'!$A:$A,'Scoring_Config'!$D:$D,"Yes")="Yes",_xlfn.XLOOKUP("Action_IsDenyOrDrop",'Scoring_Config'!$A:$A,'Scoring_Config'!$C:$C,0),0),"False,0")</f>
        <v>0</v>
      </c>
      <c r="AX720" cm="1">
        <f t="array" ref="AX720">IF(LEFT(AW720,4)="True",0,(IF(LEFT(Y720,4)="True",IF(_xlfn.XLOOKUP("Src_IsAny",'Scoring_Config'!$A:$A,'Scoring_Config'!$D:$D,"Yes")="Yes",_xlfn.XLOOKUP("Src_IsAny",'Scoring_Config'!$A:$A,'Scoring_Config'!$C:$C,10),0),0)+IF(LEFT(Z720,4)="True",IF(_xlfn.XLOOKUP("Src_CIDR_Le_16",'Scoring_Config'!$A:$A,'Scoring_Config'!$D:$D,"Yes")="Yes",_xlfn.XLOOKUP("Src_CIDR_Le_16",'Scoring_Config'!$A:$A,'Scoring_Config'!$C:$C,10),0),0)+IF(LEFT(AA720,4)="True",IF(_xlfn.XLOOKUP("Src_CIDR_17_22",'Scoring_Config'!$A:$A,'Scoring_Config'!$D:$D,"Yes")="Yes",_xlfn.XLOOKUP("Src_CIDR_17_22",'Scoring_Config'!$A:$A,'Scoring_Config'!$C:$C,5),0),0)+IF(LEFT(AB720,4)="True",IF(_xlfn.XLOOKUP("Dst_IsAny",'Scoring_Config'!$A:$A,'Scoring_Config'!$D:$D,"Yes")="Yes",_xlfn.XLOOKUP("Dst_IsAny",'Scoring_Config'!$A:$A,'Scoring_Config'!$C:$C,10),0),0)+IF(LEFT(AC720,4)="True",IF(_xlfn.XLOOKUP("Dst_CIDR_Le_16",'Scoring_Config'!$A:$A,'Scoring_Config'!$D:$D,"Yes")="Yes",_xlfn.XLOOKUP("Dst_CIDR_Le_16",'Scoring_Config'!$A:$A,'Scoring_Config'!$C:$C,10),0),0)+IF(LEFT(AD720,4)="True",IF(_xlfn.XLOOKUP("Dst_CIDR_17_22",'Scoring_Config'!$A:$A,'Scoring_Config'!$D:$D,"Yes")="Yes",_xlfn.XLOOKUP("Dst_CIDR_17_22",'Scoring_Config'!$A:$A,'Scoring_Config'!$C:$C,5),0),0)+IF(LEFT(AE720,4)="True",IF(_xlfn.XLOOKUP("SrcZone_IsAny",'Scoring_Config'!$A:$A,'Scoring_Config'!$D:$D,"Yes")="Yes",_xlfn.XLOOKUP("SrcZone_IsAny",'Scoring_Config'!$A:$A,'Scoring_Config'!$C:$C,10),0),0)+IF(LEFT(AF720,4)="True",IF(_xlfn.XLOOKUP("DstZone_IsAny",'Scoring_Config'!$A:$A,'Scoring_Config'!$D:$D,"Yes")="Yes",_xlfn.XLOOKUP("DstZone_IsAny",'Scoring_Config'!$A:$A,'Scoring_Config'!$C:$C,10),0),0)+IF(LEFT(AG720,4)="True",IF(_xlfn.XLOOKUP("Service_Any_OR_RangeGt1000",'Scoring_Config'!$A:$A,'Scoring_Config'!$D:$D,"Yes")="Yes",_xlfn.XLOOKUP("Service_Any_OR_RangeGt1000",'Scoring_Config'!$A:$A,'Scoring_Config'!$C:$C,10),0),0)+IF(LEFT(AH720,4)="True",IF(_xlfn.XLOOKUP("App_Any_OR_RangeGt1000",'Scoring_Config'!$A:$A,'Scoring_Config'!$D:$D,"Yes")="Yes",_xlfn.XLOOKUP("App_Any_OR_RangeGt1000",'Scoring_Config'!$A:$A,'Scoring_Config'!$C:$C,10),0),0)+IF(LEFT(AI720,4)="True",IF(_xlfn.XLOOKUP("Service_Insecure_Match",'Scoring_Config'!$A:$A,'Scoring_Config'!$D:$D,"Yes")="Yes",_xlfn.XLOOKUP("Service_Insecure_Match",'Scoring_Config'!$A:$A,'Scoring_Config'!$C:$C,5),0),0)+IF(LEFT(AJ720,4)="True",IF(_xlfn.XLOOKUP("Risky_Inbound",'Scoring_Config'!$A:$A,'Scoring_Config'!$D:$D,"Yes")="Yes",_xlfn.XLOOKUP("Risky_Inbound",'Scoring_Config'!$A:$A,'Scoring_Config'!$C:$C,50),0),0)+IF(LEFT(AK720,4)="True",IF(_xlfn.XLOOKUP("Risky_Outbound",'Scoring_Config'!$A:$A,'Scoring_Config'!$D:$D,"Yes")="Yes",_xlfn.XLOOKUP("Risky_Outbound",'Scoring_Config'!$A:$A,'Scoring_Config'!$C:$C,25),0),0)+IF(LEFT(AZ720,4)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720,FIND(",",AL720)+1,100)),0)+IF(LEFT(AM720,4)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720,FIND(",",AN720)+1,100)),0)+IF(_xlfn.XLOOKUP("Profile_Scoring",'Scoring_Config'!$A:$A,'Scoring_Config'!$D:$D,"Yes")="Yes",VALUE(MID(AO720,FIND(",",AO720)+1,100)),0)+IF(_xlfn.XLOOKUP("Options_Scoring",'Scoring_Config'!$A:$A,'Scoring_Config'!$D:$D,"Yes")="Yes",VALUE(MID(AP720,FIND(",",AP720)+1,100)),0)))</f>
        <v>0</v>
      </c>
      <c r="AY720" t="s">
        <v>6706</v>
      </c>
      <c r="AZ720" cm="1">
        <f t="array" ref="AZ720">IF(TRUE,"True," &amp; IF(_xlfn.XLOOKUP("Migrate_Insecure",'Scoring_Config'!$A:$A,'Scoring_Config'!$D:$D,"Yes")="Yes",_xlfn.XLOOKUP("Migrate_Insecure",'Scoring_Config'!$A:$A,'Scoring_Config'!$C:$C,10),0),"False,0")</f>
        <v>0</v>
      </c>
    </row>
    <row r="721" spans="1:52">
      <c r="A721" t="s">
        <v>1979</v>
      </c>
      <c r="B721" t="s">
        <v>2694</v>
      </c>
      <c r="C721" t="s">
        <v>3542</v>
      </c>
      <c r="D721" t="s">
        <v>3545</v>
      </c>
      <c r="E721" t="s">
        <v>3563</v>
      </c>
      <c r="F721" t="s">
        <v>3684</v>
      </c>
      <c r="G721" t="s">
        <v>332</v>
      </c>
      <c r="H721" t="s">
        <v>174</v>
      </c>
      <c r="I721" t="s">
        <v>3679</v>
      </c>
      <c r="J721" t="s">
        <v>240</v>
      </c>
      <c r="K721" t="s">
        <v>1776</v>
      </c>
      <c r="L721" t="s">
        <v>1480</v>
      </c>
      <c r="M721" t="s">
        <v>1974</v>
      </c>
      <c r="N721" t="s">
        <v>4315</v>
      </c>
      <c r="O721" t="s">
        <v>4319</v>
      </c>
      <c r="P721" t="s">
        <v>4321</v>
      </c>
      <c r="Q721" t="s">
        <v>4835</v>
      </c>
      <c r="R721" t="s">
        <v>5439</v>
      </c>
      <c r="S721" t="s">
        <v>4324</v>
      </c>
      <c r="T721" t="s">
        <v>5771</v>
      </c>
      <c r="U721" t="s">
        <v>6309</v>
      </c>
      <c r="Y721" cm="1">
        <f t="array" ref="Y721">IF(FALSE,"True," &amp; IF(_xlfn.XLOOKUP("Src_IsAny",'Scoring_Config'!$A:$A,'Scoring_Config'!$D:$D,"Yes")="Yes",_xlfn.XLOOKUP("Src_IsAny",'Scoring_Config'!$A:$A,'Scoring_Config'!$C:$C,10),0),"False,0")</f>
        <v>0</v>
      </c>
      <c r="Z721" cm="1">
        <f t="array" ref="Z721">IF(FALSE,"True," &amp; IF(_xlfn.XLOOKUP("Src_CIDR_Le_16",'Scoring_Config'!$A:$A,'Scoring_Config'!$D:$D,"Yes")="Yes",_xlfn.XLOOKUP("Src_CIDR_Le_16",'Scoring_Config'!$A:$A,'Scoring_Config'!$C:$C,10),0),"False,0")</f>
        <v>0</v>
      </c>
      <c r="AA721" cm="1">
        <f t="array" ref="AA721">IF(FALSE,"True," &amp; IF(_xlfn.XLOOKUP("Src_CIDR_17_22",'Scoring_Config'!$A:$A,'Scoring_Config'!$D:$D,"Yes")="Yes",_xlfn.XLOOKUP("Src_CIDR_17_22",'Scoring_Config'!$A:$A,'Scoring_Config'!$C:$C,5),0),"False,0")</f>
        <v>0</v>
      </c>
      <c r="AB721" cm="1">
        <f t="array" ref="AB721">IF(FALSE,"True," &amp; IF(_xlfn.XLOOKUP("Dst_IsAny",'Scoring_Config'!$A:$A,'Scoring_Config'!$D:$D,"Yes")="Yes",_xlfn.XLOOKUP("Dst_IsAny",'Scoring_Config'!$A:$A,'Scoring_Config'!$C:$C,10),0),"False,0")</f>
        <v>0</v>
      </c>
      <c r="AC721" cm="1">
        <f t="array" ref="AC721">IF(FALSE,"True," &amp; IF(_xlfn.XLOOKUP("Dst_CIDR_Le_16",'Scoring_Config'!$A:$A,'Scoring_Config'!$D:$D,"Yes")="Yes",_xlfn.XLOOKUP("Dst_CIDR_Le_16",'Scoring_Config'!$A:$A,'Scoring_Config'!$C:$C,10),0),"False,0")</f>
        <v>0</v>
      </c>
      <c r="AD721" cm="1">
        <f t="array" ref="AD721">IF(FALSE,"True," &amp; IF(_xlfn.XLOOKUP("Dst_CIDR_17_22",'Scoring_Config'!$A:$A,'Scoring_Config'!$D:$D,"Yes")="Yes",_xlfn.XLOOKUP("Dst_CIDR_17_22",'Scoring_Config'!$A:$A,'Scoring_Config'!$C:$C,5),0),"False,0")</f>
        <v>0</v>
      </c>
      <c r="AE721" cm="1">
        <f t="array" ref="AE721">IF(FALSE,"True," &amp; IF(_xlfn.XLOOKUP("SrcZone_IsAny",'Scoring_Config'!$A:$A,'Scoring_Config'!$D:$D,"Yes")="Yes",_xlfn.XLOOKUP("SrcZone_IsAny",'Scoring_Config'!$A:$A,'Scoring_Config'!$C:$C,10),0),"False,0")</f>
        <v>0</v>
      </c>
      <c r="AF721" cm="1">
        <f t="array" ref="AF721">IF(FALSE,"True," &amp; IF(_xlfn.XLOOKUP("DstZone_IsAny",'Scoring_Config'!$A:$A,'Scoring_Config'!$D:$D,"Yes")="Yes",_xlfn.XLOOKUP("DstZone_IsAny",'Scoring_Config'!$A:$A,'Scoring_Config'!$C:$C,10),0),"False,0")</f>
        <v>0</v>
      </c>
      <c r="AG721" cm="1">
        <f t="array" ref="AG72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21" cm="1">
        <f t="array" ref="AH721">IF(FALSE,"True," &amp; IF(_xlfn.XLOOKUP("App_Any_OR_RangeGt1000",'Scoring_Config'!$A:$A,'Scoring_Config'!$D:$D,"Yes")="Yes",_xlfn.XLOOKUP("App_Any_OR_RangeGt1000",'Scoring_Config'!$A:$A,'Scoring_Config'!$C:$C,10),0),"False,0")</f>
        <v>0</v>
      </c>
      <c r="AI721" cm="1">
        <f t="array" ref="AI721">IF(FALSE,"True," &amp; IF(_xlfn.XLOOKUP("Service_Insecure_Match",'Scoring_Config'!$A:$A,'Scoring_Config'!$D:$D,"Yes")="Yes",_xlfn.XLOOKUP("Service_Insecure_Match",'Scoring_Config'!$A:$A,'Scoring_Config'!$C:$C,5),0),"False,0")</f>
        <v>0</v>
      </c>
      <c r="AJ721" cm="1">
        <f t="array" ref="AJ721">IF(FALSE,"True," &amp; IF(_xlfn.XLOOKUP("Risky_Inbound",'Scoring_Config'!$A:$A,'Scoring_Config'!$D:$D,"Yes")="Yes",_xlfn.XLOOKUP("Risky_Inbound",'Scoring_Config'!$A:$A,'Scoring_Config'!$C:$C,50),0),"False,0")</f>
        <v>0</v>
      </c>
      <c r="AK721" cm="1">
        <f t="array" ref="AK721">IF(FALSE,"True," &amp; IF(_xlfn.XLOOKUP("Risky_Outbound",'Scoring_Config'!$A:$A,'Scoring_Config'!$D:$D,"Yes")="Yes",_xlfn.XLOOKUP("Risky_Outbound",'Scoring_Config'!$A:$A,'Scoring_Config'!$C:$C,25),0),"False,0")</f>
        <v>0</v>
      </c>
      <c r="AL721" t="s">
        <v>6700</v>
      </c>
      <c r="AM721" cm="1">
        <f t="array" ref="AM72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21" t="s">
        <v>6697</v>
      </c>
      <c r="AO721" t="s">
        <v>6697</v>
      </c>
      <c r="AP721" t="s">
        <v>6697</v>
      </c>
      <c r="AQ721" cm="1">
        <f t="array" ref="AQ721">IF(FALSE,"True," &amp; IF(_xlfn.XLOOKUP("Service_IsAny",'Scoring_Config'!$A:$A,'Scoring_Config'!$D:$D,"Yes")="Yes",_xlfn.XLOOKUP("Service_IsAny",'Scoring_Config'!$A:$A,'Scoring_Config'!$C:$C,0),0),"False,0")</f>
        <v>0</v>
      </c>
      <c r="AR721">
        <v>3</v>
      </c>
      <c r="AS721" cm="1">
        <f t="array" ref="AS721">IF(FALSE,"True," &amp; IF(_xlfn.XLOOKUP("Service_RangeGt1000",'Scoring_Config'!$A:$A,'Scoring_Config'!$D:$D,"Yes")="Yes",_xlfn.XLOOKUP("Service_RangeGt1000",'Scoring_Config'!$A:$A,'Scoring_Config'!$C:$C,0),0),"False,0")</f>
        <v>0</v>
      </c>
      <c r="AT721" cm="1">
        <f t="array" ref="AT721">IF(FALSE,"True," &amp; IF(_xlfn.XLOOKUP("App_IsAny",'Scoring_Config'!$A:$A,'Scoring_Config'!$D:$D,"Yes")="Yes",_xlfn.XLOOKUP("App_IsAny",'Scoring_Config'!$A:$A,'Scoring_Config'!$C:$C,0),0),"False,0")</f>
        <v>0</v>
      </c>
      <c r="AU721">
        <v>2</v>
      </c>
      <c r="AV721" cm="1">
        <f t="array" ref="AV721">IF(FALSE,"True," &amp; IF(_xlfn.XLOOKUP("App_RangeGt1000",'Scoring_Config'!$A:$A,'Scoring_Config'!$D:$D,"Yes")="Yes",_xlfn.XLOOKUP("App_RangeGt1000",'Scoring_Config'!$A:$A,'Scoring_Config'!$C:$C,0),0),"False,0")</f>
        <v>0</v>
      </c>
      <c r="AW721" cm="1">
        <f t="array" ref="AW721">IF(FALSE,"True," &amp; IF(_xlfn.XLOOKUP("Action_IsDenyOrDrop",'Scoring_Config'!$A:$A,'Scoring_Config'!$D:$D,"Yes")="Yes",_xlfn.XLOOKUP("Action_IsDenyOrDrop",'Scoring_Config'!$A:$A,'Scoring_Config'!$C:$C,0),0),"False,0")</f>
        <v>0</v>
      </c>
      <c r="AX721" cm="1">
        <f t="array" ref="AX721">IF(LEFT(AW721,4)="True",0,(IF(LEFT(Y721,4)="True",IF(_xlfn.XLOOKUP("Src_IsAny",'Scoring_Config'!$A:$A,'Scoring_Config'!$D:$D,"Yes")="Yes",_xlfn.XLOOKUP("Src_IsAny",'Scoring_Config'!$A:$A,'Scoring_Config'!$C:$C,10),0),0)+IF(LEFT(Z721,4)="True",IF(_xlfn.XLOOKUP("Src_CIDR_Le_16",'Scoring_Config'!$A:$A,'Scoring_Config'!$D:$D,"Yes")="Yes",_xlfn.XLOOKUP("Src_CIDR_Le_16",'Scoring_Config'!$A:$A,'Scoring_Config'!$C:$C,10),0),0)+IF(LEFT(AA721,4)="True",IF(_xlfn.XLOOKUP("Src_CIDR_17_22",'Scoring_Config'!$A:$A,'Scoring_Config'!$D:$D,"Yes")="Yes",_xlfn.XLOOKUP("Src_CIDR_17_22",'Scoring_Config'!$A:$A,'Scoring_Config'!$C:$C,5),0),0)+IF(LEFT(AB721,4)="True",IF(_xlfn.XLOOKUP("Dst_IsAny",'Scoring_Config'!$A:$A,'Scoring_Config'!$D:$D,"Yes")="Yes",_xlfn.XLOOKUP("Dst_IsAny",'Scoring_Config'!$A:$A,'Scoring_Config'!$C:$C,10),0),0)+IF(LEFT(AC721,4)="True",IF(_xlfn.XLOOKUP("Dst_CIDR_Le_16",'Scoring_Config'!$A:$A,'Scoring_Config'!$D:$D,"Yes")="Yes",_xlfn.XLOOKUP("Dst_CIDR_Le_16",'Scoring_Config'!$A:$A,'Scoring_Config'!$C:$C,10),0),0)+IF(LEFT(AD721,4)="True",IF(_xlfn.XLOOKUP("Dst_CIDR_17_22",'Scoring_Config'!$A:$A,'Scoring_Config'!$D:$D,"Yes")="Yes",_xlfn.XLOOKUP("Dst_CIDR_17_22",'Scoring_Config'!$A:$A,'Scoring_Config'!$C:$C,5),0),0)+IF(LEFT(AE721,4)="True",IF(_xlfn.XLOOKUP("SrcZone_IsAny",'Scoring_Config'!$A:$A,'Scoring_Config'!$D:$D,"Yes")="Yes",_xlfn.XLOOKUP("SrcZone_IsAny",'Scoring_Config'!$A:$A,'Scoring_Config'!$C:$C,10),0),0)+IF(LEFT(AF721,4)="True",IF(_xlfn.XLOOKUP("DstZone_IsAny",'Scoring_Config'!$A:$A,'Scoring_Config'!$D:$D,"Yes")="Yes",_xlfn.XLOOKUP("DstZone_IsAny",'Scoring_Config'!$A:$A,'Scoring_Config'!$C:$C,10),0),0)+IF(LEFT(AG721,4)="True",IF(_xlfn.XLOOKUP("Service_Any_OR_RangeGt1000",'Scoring_Config'!$A:$A,'Scoring_Config'!$D:$D,"Yes")="Yes",_xlfn.XLOOKUP("Service_Any_OR_RangeGt1000",'Scoring_Config'!$A:$A,'Scoring_Config'!$C:$C,10),0),0)+IF(LEFT(AH721,4)="True",IF(_xlfn.XLOOKUP("App_Any_OR_RangeGt1000",'Scoring_Config'!$A:$A,'Scoring_Config'!$D:$D,"Yes")="Yes",_xlfn.XLOOKUP("App_Any_OR_RangeGt1000",'Scoring_Config'!$A:$A,'Scoring_Config'!$C:$C,10),0),0)+IF(LEFT(AI721,4)="True",IF(_xlfn.XLOOKUP("Service_Insecure_Match",'Scoring_Config'!$A:$A,'Scoring_Config'!$D:$D,"Yes")="Yes",_xlfn.XLOOKUP("Service_Insecure_Match",'Scoring_Config'!$A:$A,'Scoring_Config'!$C:$C,5),0),0)+IF(LEFT(AJ721,4)="True",IF(_xlfn.XLOOKUP("Risky_Inbound",'Scoring_Config'!$A:$A,'Scoring_Config'!$D:$D,"Yes")="Yes",_xlfn.XLOOKUP("Risky_Inbound",'Scoring_Config'!$A:$A,'Scoring_Config'!$C:$C,50),0),0)+IF(LEFT(AK721,4)="True",IF(_xlfn.XLOOKUP("Risky_Outbound",'Scoring_Config'!$A:$A,'Scoring_Config'!$D:$D,"Yes")="Yes",_xlfn.XLOOKUP("Risky_Outbound",'Scoring_Config'!$A:$A,'Scoring_Config'!$C:$C,25),0),0)+IF(LEFT(AZ721,4)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721,FIND(",",AL721)+1,100)),0)+IF(LEFT(AM721,4)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721,FIND(",",AN721)+1,100)),0)+IF(_xlfn.XLOOKUP("Profile_Scoring",'Scoring_Config'!$A:$A,'Scoring_Config'!$D:$D,"Yes")="Yes",VALUE(MID(AO721,FIND(",",AO721)+1,100)),0)+IF(_xlfn.XLOOKUP("Options_Scoring",'Scoring_Config'!$A:$A,'Scoring_Config'!$D:$D,"Yes")="Yes",VALUE(MID(AP721,FIND(",",AP721)+1,100)),0)))</f>
        <v>0</v>
      </c>
      <c r="AZ721" cm="1">
        <f t="array" ref="AZ721">IF(FALSE,"True," &amp; IF(_xlfn.XLOOKUP("Migrate_Insecure",'Scoring_Config'!$A:$A,'Scoring_Config'!$D:$D,"Yes")="Yes",_xlfn.XLOOKUP("Migrate_Insecure",'Scoring_Config'!$A:$A,'Scoring_Config'!$C:$C,10),0),"False,0")</f>
        <v>0</v>
      </c>
    </row>
    <row r="722" spans="1:52">
      <c r="A722" t="s">
        <v>1979</v>
      </c>
      <c r="B722" t="s">
        <v>2695</v>
      </c>
      <c r="C722" t="s">
        <v>3542</v>
      </c>
      <c r="D722" t="s">
        <v>3544</v>
      </c>
      <c r="E722" t="s">
        <v>3562</v>
      </c>
      <c r="F722" t="s">
        <v>3685</v>
      </c>
      <c r="G722" t="s">
        <v>413</v>
      </c>
      <c r="H722" t="s">
        <v>193</v>
      </c>
      <c r="I722" t="s">
        <v>3685</v>
      </c>
      <c r="J722" t="s">
        <v>1033</v>
      </c>
      <c r="K722" t="s">
        <v>1877</v>
      </c>
      <c r="L722" t="s">
        <v>1481</v>
      </c>
      <c r="M722" t="s">
        <v>1973</v>
      </c>
      <c r="N722" t="s">
        <v>4315</v>
      </c>
      <c r="O722" t="s">
        <v>4319</v>
      </c>
      <c r="P722" t="s">
        <v>4323</v>
      </c>
      <c r="Q722" t="s">
        <v>4836</v>
      </c>
      <c r="R722" t="s">
        <v>5439</v>
      </c>
      <c r="S722" t="s">
        <v>4324</v>
      </c>
      <c r="T722" t="s">
        <v>5564</v>
      </c>
      <c r="U722" t="s">
        <v>6310</v>
      </c>
      <c r="Y722" cm="1">
        <f t="array" ref="Y722">IF(FALSE,"True," &amp; IF(_xlfn.XLOOKUP("Src_IsAny",'Scoring_Config'!$A:$A,'Scoring_Config'!$D:$D,"Yes")="Yes",_xlfn.XLOOKUP("Src_IsAny",'Scoring_Config'!$A:$A,'Scoring_Config'!$C:$C,10),0),"False,0")</f>
        <v>0</v>
      </c>
      <c r="Z722" cm="1">
        <f t="array" ref="Z722">IF(FALSE,"True," &amp; IF(_xlfn.XLOOKUP("Src_CIDR_Le_16",'Scoring_Config'!$A:$A,'Scoring_Config'!$D:$D,"Yes")="Yes",_xlfn.XLOOKUP("Src_CIDR_Le_16",'Scoring_Config'!$A:$A,'Scoring_Config'!$C:$C,10),0),"False,0")</f>
        <v>0</v>
      </c>
      <c r="AA722" cm="1">
        <f t="array" ref="AA722">IF(FALSE,"True," &amp; IF(_xlfn.XLOOKUP("Src_CIDR_17_22",'Scoring_Config'!$A:$A,'Scoring_Config'!$D:$D,"Yes")="Yes",_xlfn.XLOOKUP("Src_CIDR_17_22",'Scoring_Config'!$A:$A,'Scoring_Config'!$C:$C,5),0),"False,0")</f>
        <v>0</v>
      </c>
      <c r="AB722" cm="1">
        <f t="array" ref="AB722">IF(FALSE,"True," &amp; IF(_xlfn.XLOOKUP("Dst_IsAny",'Scoring_Config'!$A:$A,'Scoring_Config'!$D:$D,"Yes")="Yes",_xlfn.XLOOKUP("Dst_IsAny",'Scoring_Config'!$A:$A,'Scoring_Config'!$C:$C,10),0),"False,0")</f>
        <v>0</v>
      </c>
      <c r="AC722" cm="1">
        <f t="array" ref="AC722">IF(FALSE,"True," &amp; IF(_xlfn.XLOOKUP("Dst_CIDR_Le_16",'Scoring_Config'!$A:$A,'Scoring_Config'!$D:$D,"Yes")="Yes",_xlfn.XLOOKUP("Dst_CIDR_Le_16",'Scoring_Config'!$A:$A,'Scoring_Config'!$C:$C,10),0),"False,0")</f>
        <v>0</v>
      </c>
      <c r="AD722" cm="1">
        <f t="array" ref="AD722">IF(FALSE,"True," &amp; IF(_xlfn.XLOOKUP("Dst_CIDR_17_22",'Scoring_Config'!$A:$A,'Scoring_Config'!$D:$D,"Yes")="Yes",_xlfn.XLOOKUP("Dst_CIDR_17_22",'Scoring_Config'!$A:$A,'Scoring_Config'!$C:$C,5),0),"False,0")</f>
        <v>0</v>
      </c>
      <c r="AE722" cm="1">
        <f t="array" ref="AE722">IF(FALSE,"True," &amp; IF(_xlfn.XLOOKUP("SrcZone_IsAny",'Scoring_Config'!$A:$A,'Scoring_Config'!$D:$D,"Yes")="Yes",_xlfn.XLOOKUP("SrcZone_IsAny",'Scoring_Config'!$A:$A,'Scoring_Config'!$C:$C,10),0),"False,0")</f>
        <v>0</v>
      </c>
      <c r="AF722" cm="1">
        <f t="array" ref="AF722">IF(FALSE,"True," &amp; IF(_xlfn.XLOOKUP("DstZone_IsAny",'Scoring_Config'!$A:$A,'Scoring_Config'!$D:$D,"Yes")="Yes",_xlfn.XLOOKUP("DstZone_IsAny",'Scoring_Config'!$A:$A,'Scoring_Config'!$C:$C,10),0),"False,0")</f>
        <v>0</v>
      </c>
      <c r="AG722" cm="1">
        <f t="array" ref="AG72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22" cm="1">
        <f t="array" ref="AH722">IF(FALSE,"True," &amp; IF(_xlfn.XLOOKUP("App_Any_OR_RangeGt1000",'Scoring_Config'!$A:$A,'Scoring_Config'!$D:$D,"Yes")="Yes",_xlfn.XLOOKUP("App_Any_OR_RangeGt1000",'Scoring_Config'!$A:$A,'Scoring_Config'!$C:$C,10),0),"False,0")</f>
        <v>0</v>
      </c>
      <c r="AI722" cm="1">
        <f t="array" ref="AI722">IF(FALSE,"True," &amp; IF(_xlfn.XLOOKUP("Service_Insecure_Match",'Scoring_Config'!$A:$A,'Scoring_Config'!$D:$D,"Yes")="Yes",_xlfn.XLOOKUP("Service_Insecure_Match",'Scoring_Config'!$A:$A,'Scoring_Config'!$C:$C,5),0),"False,0")</f>
        <v>0</v>
      </c>
      <c r="AJ722" cm="1">
        <f t="array" ref="AJ722">IF(FALSE,"True," &amp; IF(_xlfn.XLOOKUP("Risky_Inbound",'Scoring_Config'!$A:$A,'Scoring_Config'!$D:$D,"Yes")="Yes",_xlfn.XLOOKUP("Risky_Inbound",'Scoring_Config'!$A:$A,'Scoring_Config'!$C:$C,50),0),"False,0")</f>
        <v>0</v>
      </c>
      <c r="AK722" cm="1">
        <f t="array" ref="AK722">IF(FALSE,"True," &amp; IF(_xlfn.XLOOKUP("Risky_Outbound",'Scoring_Config'!$A:$A,'Scoring_Config'!$D:$D,"Yes")="Yes",_xlfn.XLOOKUP("Risky_Outbound",'Scoring_Config'!$A:$A,'Scoring_Config'!$C:$C,25),0),"False,0")</f>
        <v>0</v>
      </c>
      <c r="AL722" t="s">
        <v>6699</v>
      </c>
      <c r="AM722" cm="1">
        <f t="array" ref="AM72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22" t="s">
        <v>6697</v>
      </c>
      <c r="AO722" t="s">
        <v>6697</v>
      </c>
      <c r="AP722" t="s">
        <v>6697</v>
      </c>
      <c r="AQ722" cm="1">
        <f t="array" ref="AQ722">IF(FALSE,"True," &amp; IF(_xlfn.XLOOKUP("Service_IsAny",'Scoring_Config'!$A:$A,'Scoring_Config'!$D:$D,"Yes")="Yes",_xlfn.XLOOKUP("Service_IsAny",'Scoring_Config'!$A:$A,'Scoring_Config'!$C:$C,0),0),"False,0")</f>
        <v>0</v>
      </c>
      <c r="AR722">
        <v>0</v>
      </c>
      <c r="AS722" cm="1">
        <f t="array" ref="AS722">IF(FALSE,"True," &amp; IF(_xlfn.XLOOKUP("Service_RangeGt1000",'Scoring_Config'!$A:$A,'Scoring_Config'!$D:$D,"Yes")="Yes",_xlfn.XLOOKUP("Service_RangeGt1000",'Scoring_Config'!$A:$A,'Scoring_Config'!$C:$C,0),0),"False,0")</f>
        <v>0</v>
      </c>
      <c r="AT722" cm="1">
        <f t="array" ref="AT722">IF(FALSE,"True," &amp; IF(_xlfn.XLOOKUP("App_IsAny",'Scoring_Config'!$A:$A,'Scoring_Config'!$D:$D,"Yes")="Yes",_xlfn.XLOOKUP("App_IsAny",'Scoring_Config'!$A:$A,'Scoring_Config'!$C:$C,0),0),"False,0")</f>
        <v>0</v>
      </c>
      <c r="AU722">
        <v>0</v>
      </c>
      <c r="AV722" cm="1">
        <f t="array" ref="AV722">IF(FALSE,"True," &amp; IF(_xlfn.XLOOKUP("App_RangeGt1000",'Scoring_Config'!$A:$A,'Scoring_Config'!$D:$D,"Yes")="Yes",_xlfn.XLOOKUP("App_RangeGt1000",'Scoring_Config'!$A:$A,'Scoring_Config'!$C:$C,0),0),"False,0")</f>
        <v>0</v>
      </c>
      <c r="AW722" cm="1">
        <f t="array" ref="AW722">IF(FALSE,"True," &amp; IF(_xlfn.XLOOKUP("Action_IsDenyOrDrop",'Scoring_Config'!$A:$A,'Scoring_Config'!$D:$D,"Yes")="Yes",_xlfn.XLOOKUP("Action_IsDenyOrDrop",'Scoring_Config'!$A:$A,'Scoring_Config'!$C:$C,0),0),"False,0")</f>
        <v>0</v>
      </c>
      <c r="AX722" cm="1">
        <f t="array" ref="AX722">IF(LEFT(AW722,4)="True",0,(IF(LEFT(Y722,4)="True",IF(_xlfn.XLOOKUP("Src_IsAny",'Scoring_Config'!$A:$A,'Scoring_Config'!$D:$D,"Yes")="Yes",_xlfn.XLOOKUP("Src_IsAny",'Scoring_Config'!$A:$A,'Scoring_Config'!$C:$C,10),0),0)+IF(LEFT(Z722,4)="True",IF(_xlfn.XLOOKUP("Src_CIDR_Le_16",'Scoring_Config'!$A:$A,'Scoring_Config'!$D:$D,"Yes")="Yes",_xlfn.XLOOKUP("Src_CIDR_Le_16",'Scoring_Config'!$A:$A,'Scoring_Config'!$C:$C,10),0),0)+IF(LEFT(AA722,4)="True",IF(_xlfn.XLOOKUP("Src_CIDR_17_22",'Scoring_Config'!$A:$A,'Scoring_Config'!$D:$D,"Yes")="Yes",_xlfn.XLOOKUP("Src_CIDR_17_22",'Scoring_Config'!$A:$A,'Scoring_Config'!$C:$C,5),0),0)+IF(LEFT(AB722,4)="True",IF(_xlfn.XLOOKUP("Dst_IsAny",'Scoring_Config'!$A:$A,'Scoring_Config'!$D:$D,"Yes")="Yes",_xlfn.XLOOKUP("Dst_IsAny",'Scoring_Config'!$A:$A,'Scoring_Config'!$C:$C,10),0),0)+IF(LEFT(AC722,4)="True",IF(_xlfn.XLOOKUP("Dst_CIDR_Le_16",'Scoring_Config'!$A:$A,'Scoring_Config'!$D:$D,"Yes")="Yes",_xlfn.XLOOKUP("Dst_CIDR_Le_16",'Scoring_Config'!$A:$A,'Scoring_Config'!$C:$C,10),0),0)+IF(LEFT(AD722,4)="True",IF(_xlfn.XLOOKUP("Dst_CIDR_17_22",'Scoring_Config'!$A:$A,'Scoring_Config'!$D:$D,"Yes")="Yes",_xlfn.XLOOKUP("Dst_CIDR_17_22",'Scoring_Config'!$A:$A,'Scoring_Config'!$C:$C,5),0),0)+IF(LEFT(AE722,4)="True",IF(_xlfn.XLOOKUP("SrcZone_IsAny",'Scoring_Config'!$A:$A,'Scoring_Config'!$D:$D,"Yes")="Yes",_xlfn.XLOOKUP("SrcZone_IsAny",'Scoring_Config'!$A:$A,'Scoring_Config'!$C:$C,10),0),0)+IF(LEFT(AF722,4)="True",IF(_xlfn.XLOOKUP("DstZone_IsAny",'Scoring_Config'!$A:$A,'Scoring_Config'!$D:$D,"Yes")="Yes",_xlfn.XLOOKUP("DstZone_IsAny",'Scoring_Config'!$A:$A,'Scoring_Config'!$C:$C,10),0),0)+IF(LEFT(AG722,4)="True",IF(_xlfn.XLOOKUP("Service_Any_OR_RangeGt1000",'Scoring_Config'!$A:$A,'Scoring_Config'!$D:$D,"Yes")="Yes",_xlfn.XLOOKUP("Service_Any_OR_RangeGt1000",'Scoring_Config'!$A:$A,'Scoring_Config'!$C:$C,10),0),0)+IF(LEFT(AH722,4)="True",IF(_xlfn.XLOOKUP("App_Any_OR_RangeGt1000",'Scoring_Config'!$A:$A,'Scoring_Config'!$D:$D,"Yes")="Yes",_xlfn.XLOOKUP("App_Any_OR_RangeGt1000",'Scoring_Config'!$A:$A,'Scoring_Config'!$C:$C,10),0),0)+IF(LEFT(AI722,4)="True",IF(_xlfn.XLOOKUP("Service_Insecure_Match",'Scoring_Config'!$A:$A,'Scoring_Config'!$D:$D,"Yes")="Yes",_xlfn.XLOOKUP("Service_Insecure_Match",'Scoring_Config'!$A:$A,'Scoring_Config'!$C:$C,5),0),0)+IF(LEFT(AJ722,4)="True",IF(_xlfn.XLOOKUP("Risky_Inbound",'Scoring_Config'!$A:$A,'Scoring_Config'!$D:$D,"Yes")="Yes",_xlfn.XLOOKUP("Risky_Inbound",'Scoring_Config'!$A:$A,'Scoring_Config'!$C:$C,50),0),0)+IF(LEFT(AK722,4)="True",IF(_xlfn.XLOOKUP("Risky_Outbound",'Scoring_Config'!$A:$A,'Scoring_Config'!$D:$D,"Yes")="Yes",_xlfn.XLOOKUP("Risky_Outbound",'Scoring_Config'!$A:$A,'Scoring_Config'!$C:$C,25),0),0)+IF(LEFT(AZ722,4)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722,FIND(",",AL722)+1,100)),0)+IF(LEFT(AM722,4)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722,FIND(",",AN722)+1,100)),0)+IF(_xlfn.XLOOKUP("Profile_Scoring",'Scoring_Config'!$A:$A,'Scoring_Config'!$D:$D,"Yes")="Yes",VALUE(MID(AO722,FIND(",",AO722)+1,100)),0)+IF(_xlfn.XLOOKUP("Options_Scoring",'Scoring_Config'!$A:$A,'Scoring_Config'!$D:$D,"Yes")="Yes",VALUE(MID(AP722,FIND(",",AP722)+1,100)),0)))</f>
        <v>0</v>
      </c>
      <c r="AZ722" cm="1">
        <f t="array" ref="AZ722">IF(FALSE,"True," &amp; IF(_xlfn.XLOOKUP("Migrate_Insecure",'Scoring_Config'!$A:$A,'Scoring_Config'!$D:$D,"Yes")="Yes",_xlfn.XLOOKUP("Migrate_Insecure",'Scoring_Config'!$A:$A,'Scoring_Config'!$C:$C,10),0),"False,0")</f>
        <v>0</v>
      </c>
    </row>
    <row r="723" spans="1:52">
      <c r="A723" t="s">
        <v>1979</v>
      </c>
      <c r="B723" t="s">
        <v>2696</v>
      </c>
      <c r="C723" t="s">
        <v>3542</v>
      </c>
      <c r="D723" t="s">
        <v>3547</v>
      </c>
      <c r="E723" t="s">
        <v>3563</v>
      </c>
      <c r="F723" t="s">
        <v>3853</v>
      </c>
      <c r="G723" t="s">
        <v>414</v>
      </c>
      <c r="H723" t="s">
        <v>174</v>
      </c>
      <c r="I723" t="s">
        <v>3818</v>
      </c>
      <c r="J723" t="s">
        <v>411</v>
      </c>
      <c r="K723" t="s">
        <v>174</v>
      </c>
      <c r="L723" t="s">
        <v>1482</v>
      </c>
      <c r="M723" t="s">
        <v>1974</v>
      </c>
      <c r="N723" t="s">
        <v>4315</v>
      </c>
      <c r="O723" t="s">
        <v>4319</v>
      </c>
      <c r="P723" t="s">
        <v>4323</v>
      </c>
      <c r="Q723" t="s">
        <v>4837</v>
      </c>
      <c r="R723" t="s">
        <v>5439</v>
      </c>
      <c r="S723" t="s">
        <v>4324</v>
      </c>
      <c r="T723" t="s">
        <v>5770</v>
      </c>
      <c r="U723" t="s">
        <v>6311</v>
      </c>
      <c r="Y723" cm="1">
        <f t="array" ref="Y723">IF(FALSE,"True," &amp; IF(_xlfn.XLOOKUP("Src_IsAny",'Scoring_Config'!$A:$A,'Scoring_Config'!$D:$D,"Yes")="Yes",_xlfn.XLOOKUP("Src_IsAny",'Scoring_Config'!$A:$A,'Scoring_Config'!$C:$C,10),0),"False,0")</f>
        <v>0</v>
      </c>
      <c r="Z723" cm="1">
        <f t="array" ref="Z723">IF(FALSE,"True," &amp; IF(_xlfn.XLOOKUP("Src_CIDR_Le_16",'Scoring_Config'!$A:$A,'Scoring_Config'!$D:$D,"Yes")="Yes",_xlfn.XLOOKUP("Src_CIDR_Le_16",'Scoring_Config'!$A:$A,'Scoring_Config'!$C:$C,10),0),"False,0")</f>
        <v>0</v>
      </c>
      <c r="AA723" cm="1">
        <f t="array" ref="AA723">IF(FALSE,"True," &amp; IF(_xlfn.XLOOKUP("Src_CIDR_17_22",'Scoring_Config'!$A:$A,'Scoring_Config'!$D:$D,"Yes")="Yes",_xlfn.XLOOKUP("Src_CIDR_17_22",'Scoring_Config'!$A:$A,'Scoring_Config'!$C:$C,5),0),"False,0")</f>
        <v>0</v>
      </c>
      <c r="AB723" cm="1">
        <f t="array" ref="AB723">IF(FALSE,"True," &amp; IF(_xlfn.XLOOKUP("Dst_IsAny",'Scoring_Config'!$A:$A,'Scoring_Config'!$D:$D,"Yes")="Yes",_xlfn.XLOOKUP("Dst_IsAny",'Scoring_Config'!$A:$A,'Scoring_Config'!$C:$C,10),0),"False,0")</f>
        <v>0</v>
      </c>
      <c r="AC723" cm="1">
        <f t="array" ref="AC723">IF(FALSE,"True," &amp; IF(_xlfn.XLOOKUP("Dst_CIDR_Le_16",'Scoring_Config'!$A:$A,'Scoring_Config'!$D:$D,"Yes")="Yes",_xlfn.XLOOKUP("Dst_CIDR_Le_16",'Scoring_Config'!$A:$A,'Scoring_Config'!$C:$C,10),0),"False,0")</f>
        <v>0</v>
      </c>
      <c r="AD723" cm="1">
        <f t="array" ref="AD723">IF(FALSE,"True," &amp; IF(_xlfn.XLOOKUP("Dst_CIDR_17_22",'Scoring_Config'!$A:$A,'Scoring_Config'!$D:$D,"Yes")="Yes",_xlfn.XLOOKUP("Dst_CIDR_17_22",'Scoring_Config'!$A:$A,'Scoring_Config'!$C:$C,5),0),"False,0")</f>
        <v>0</v>
      </c>
      <c r="AE723" cm="1">
        <f t="array" ref="AE723">IF(FALSE,"True," &amp; IF(_xlfn.XLOOKUP("SrcZone_IsAny",'Scoring_Config'!$A:$A,'Scoring_Config'!$D:$D,"Yes")="Yes",_xlfn.XLOOKUP("SrcZone_IsAny",'Scoring_Config'!$A:$A,'Scoring_Config'!$C:$C,10),0),"False,0")</f>
        <v>0</v>
      </c>
      <c r="AF723" cm="1">
        <f t="array" ref="AF723">IF(FALSE,"True," &amp; IF(_xlfn.XLOOKUP("DstZone_IsAny",'Scoring_Config'!$A:$A,'Scoring_Config'!$D:$D,"Yes")="Yes",_xlfn.XLOOKUP("DstZone_IsAny",'Scoring_Config'!$A:$A,'Scoring_Config'!$C:$C,10),0),"False,0")</f>
        <v>0</v>
      </c>
      <c r="AG723" cm="1">
        <f t="array" ref="AG72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23" cm="1">
        <f t="array" ref="AH723">IF(TRUE,"True," &amp; IF(_xlfn.XLOOKUP("App_Any_OR_RangeGt1000",'Scoring_Config'!$A:$A,'Scoring_Config'!$D:$D,"Yes")="Yes",_xlfn.XLOOKUP("App_Any_OR_RangeGt1000",'Scoring_Config'!$A:$A,'Scoring_Config'!$C:$C,10),0),"False,0")</f>
        <v>0</v>
      </c>
      <c r="AI723" cm="1">
        <f t="array" ref="AI723">IF(FALSE,"True," &amp; IF(_xlfn.XLOOKUP("Service_Insecure_Match",'Scoring_Config'!$A:$A,'Scoring_Config'!$D:$D,"Yes")="Yes",_xlfn.XLOOKUP("Service_Insecure_Match",'Scoring_Config'!$A:$A,'Scoring_Config'!$C:$C,5),0),"False,0")</f>
        <v>0</v>
      </c>
      <c r="AJ723" cm="1">
        <f t="array" ref="AJ723">IF(FALSE,"True," &amp; IF(_xlfn.XLOOKUP("Risky_Inbound",'Scoring_Config'!$A:$A,'Scoring_Config'!$D:$D,"Yes")="Yes",_xlfn.XLOOKUP("Risky_Inbound",'Scoring_Config'!$A:$A,'Scoring_Config'!$C:$C,50),0),"False,0")</f>
        <v>0</v>
      </c>
      <c r="AK723" cm="1">
        <f t="array" ref="AK723">IF(FALSE,"True," &amp; IF(_xlfn.XLOOKUP("Risky_Outbound",'Scoring_Config'!$A:$A,'Scoring_Config'!$D:$D,"Yes")="Yes",_xlfn.XLOOKUP("Risky_Outbound",'Scoring_Config'!$A:$A,'Scoring_Config'!$C:$C,25),0),"False,0")</f>
        <v>0</v>
      </c>
      <c r="AL723" t="s">
        <v>6699</v>
      </c>
      <c r="AM723" cm="1">
        <f t="array" ref="AM72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23" t="s">
        <v>6697</v>
      </c>
      <c r="AO723" t="s">
        <v>6697</v>
      </c>
      <c r="AP723" t="s">
        <v>6697</v>
      </c>
      <c r="AQ723" cm="1">
        <f t="array" ref="AQ723">IF(FALSE,"True," &amp; IF(_xlfn.XLOOKUP("Service_IsAny",'Scoring_Config'!$A:$A,'Scoring_Config'!$D:$D,"Yes")="Yes",_xlfn.XLOOKUP("Service_IsAny",'Scoring_Config'!$A:$A,'Scoring_Config'!$C:$C,0),0),"False,0")</f>
        <v>0</v>
      </c>
      <c r="AR723">
        <v>1</v>
      </c>
      <c r="AS723" cm="1">
        <f t="array" ref="AS723">IF(FALSE,"True," &amp; IF(_xlfn.XLOOKUP("Service_RangeGt1000",'Scoring_Config'!$A:$A,'Scoring_Config'!$D:$D,"Yes")="Yes",_xlfn.XLOOKUP("Service_RangeGt1000",'Scoring_Config'!$A:$A,'Scoring_Config'!$C:$C,0),0),"False,0")</f>
        <v>0</v>
      </c>
      <c r="AT723" cm="1">
        <f t="array" ref="AT723">IF(TRUE,"True," &amp; IF(_xlfn.XLOOKUP("App_IsAny",'Scoring_Config'!$A:$A,'Scoring_Config'!$D:$D,"Yes")="Yes",_xlfn.XLOOKUP("App_IsAny",'Scoring_Config'!$A:$A,'Scoring_Config'!$C:$C,0),0),"False,0")</f>
        <v>0</v>
      </c>
      <c r="AU723">
        <v>65535</v>
      </c>
      <c r="AV723" cm="1">
        <f t="array" ref="AV723">IF(TRUE,"True," &amp; IF(_xlfn.XLOOKUP("App_RangeGt1000",'Scoring_Config'!$A:$A,'Scoring_Config'!$D:$D,"Yes")="Yes",_xlfn.XLOOKUP("App_RangeGt1000",'Scoring_Config'!$A:$A,'Scoring_Config'!$C:$C,0),0),"False,0")</f>
        <v>0</v>
      </c>
      <c r="AW723" cm="1">
        <f t="array" ref="AW723">IF(FALSE,"True," &amp; IF(_xlfn.XLOOKUP("Action_IsDenyOrDrop",'Scoring_Config'!$A:$A,'Scoring_Config'!$D:$D,"Yes")="Yes",_xlfn.XLOOKUP("Action_IsDenyOrDrop",'Scoring_Config'!$A:$A,'Scoring_Config'!$C:$C,0),0),"False,0")</f>
        <v>0</v>
      </c>
      <c r="AX723" cm="1">
        <f t="array" ref="AX723">IF(LEFT(AW723,4)="True",0,(IF(LEFT(Y723,4)="True",IF(_xlfn.XLOOKUP("Src_IsAny",'Scoring_Config'!$A:$A,'Scoring_Config'!$D:$D,"Yes")="Yes",_xlfn.XLOOKUP("Src_IsAny",'Scoring_Config'!$A:$A,'Scoring_Config'!$C:$C,10),0),0)+IF(LEFT(Z723,4)="True",IF(_xlfn.XLOOKUP("Src_CIDR_Le_16",'Scoring_Config'!$A:$A,'Scoring_Config'!$D:$D,"Yes")="Yes",_xlfn.XLOOKUP("Src_CIDR_Le_16",'Scoring_Config'!$A:$A,'Scoring_Config'!$C:$C,10),0),0)+IF(LEFT(AA723,4)="True",IF(_xlfn.XLOOKUP("Src_CIDR_17_22",'Scoring_Config'!$A:$A,'Scoring_Config'!$D:$D,"Yes")="Yes",_xlfn.XLOOKUP("Src_CIDR_17_22",'Scoring_Config'!$A:$A,'Scoring_Config'!$C:$C,5),0),0)+IF(LEFT(AB723,4)="True",IF(_xlfn.XLOOKUP("Dst_IsAny",'Scoring_Config'!$A:$A,'Scoring_Config'!$D:$D,"Yes")="Yes",_xlfn.XLOOKUP("Dst_IsAny",'Scoring_Config'!$A:$A,'Scoring_Config'!$C:$C,10),0),0)+IF(LEFT(AC723,4)="True",IF(_xlfn.XLOOKUP("Dst_CIDR_Le_16",'Scoring_Config'!$A:$A,'Scoring_Config'!$D:$D,"Yes")="Yes",_xlfn.XLOOKUP("Dst_CIDR_Le_16",'Scoring_Config'!$A:$A,'Scoring_Config'!$C:$C,10),0),0)+IF(LEFT(AD723,4)="True",IF(_xlfn.XLOOKUP("Dst_CIDR_17_22",'Scoring_Config'!$A:$A,'Scoring_Config'!$D:$D,"Yes")="Yes",_xlfn.XLOOKUP("Dst_CIDR_17_22",'Scoring_Config'!$A:$A,'Scoring_Config'!$C:$C,5),0),0)+IF(LEFT(AE723,4)="True",IF(_xlfn.XLOOKUP("SrcZone_IsAny",'Scoring_Config'!$A:$A,'Scoring_Config'!$D:$D,"Yes")="Yes",_xlfn.XLOOKUP("SrcZone_IsAny",'Scoring_Config'!$A:$A,'Scoring_Config'!$C:$C,10),0),0)+IF(LEFT(AF723,4)="True",IF(_xlfn.XLOOKUP("DstZone_IsAny",'Scoring_Config'!$A:$A,'Scoring_Config'!$D:$D,"Yes")="Yes",_xlfn.XLOOKUP("DstZone_IsAny",'Scoring_Config'!$A:$A,'Scoring_Config'!$C:$C,10),0),0)+IF(LEFT(AG723,4)="True",IF(_xlfn.XLOOKUP("Service_Any_OR_RangeGt1000",'Scoring_Config'!$A:$A,'Scoring_Config'!$D:$D,"Yes")="Yes",_xlfn.XLOOKUP("Service_Any_OR_RangeGt1000",'Scoring_Config'!$A:$A,'Scoring_Config'!$C:$C,10),0),0)+IF(LEFT(AH723,4)="True",IF(_xlfn.XLOOKUP("App_Any_OR_RangeGt1000",'Scoring_Config'!$A:$A,'Scoring_Config'!$D:$D,"Yes")="Yes",_xlfn.XLOOKUP("App_Any_OR_RangeGt1000",'Scoring_Config'!$A:$A,'Scoring_Config'!$C:$C,10),0),0)+IF(LEFT(AI723,4)="True",IF(_xlfn.XLOOKUP("Service_Insecure_Match",'Scoring_Config'!$A:$A,'Scoring_Config'!$D:$D,"Yes")="Yes",_xlfn.XLOOKUP("Service_Insecure_Match",'Scoring_Config'!$A:$A,'Scoring_Config'!$C:$C,5),0),0)+IF(LEFT(AJ723,4)="True",IF(_xlfn.XLOOKUP("Risky_Inbound",'Scoring_Config'!$A:$A,'Scoring_Config'!$D:$D,"Yes")="Yes",_xlfn.XLOOKUP("Risky_Inbound",'Scoring_Config'!$A:$A,'Scoring_Config'!$C:$C,50),0),0)+IF(LEFT(AK723,4)="True",IF(_xlfn.XLOOKUP("Risky_Outbound",'Scoring_Config'!$A:$A,'Scoring_Config'!$D:$D,"Yes")="Yes",_xlfn.XLOOKUP("Risky_Outbound",'Scoring_Config'!$A:$A,'Scoring_Config'!$C:$C,25),0),0)+IF(LEFT(AZ723,4)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723,FIND(",",AL723)+1,100)),0)+IF(LEFT(AM723,4)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723,FIND(",",AN723)+1,100)),0)+IF(_xlfn.XLOOKUP("Profile_Scoring",'Scoring_Config'!$A:$A,'Scoring_Config'!$D:$D,"Yes")="Yes",VALUE(MID(AO723,FIND(",",AO723)+1,100)),0)+IF(_xlfn.XLOOKUP("Options_Scoring",'Scoring_Config'!$A:$A,'Scoring_Config'!$D:$D,"Yes")="Yes",VALUE(MID(AP723,FIND(",",AP723)+1,100)),0)))</f>
        <v>0</v>
      </c>
      <c r="AZ723" cm="1">
        <f t="array" ref="AZ723">IF(FALSE,"True," &amp; IF(_xlfn.XLOOKUP("Migrate_Insecure",'Scoring_Config'!$A:$A,'Scoring_Config'!$D:$D,"Yes")="Yes",_xlfn.XLOOKUP("Migrate_Insecure",'Scoring_Config'!$A:$A,'Scoring_Config'!$C:$C,10),0),"False,0")</f>
        <v>0</v>
      </c>
    </row>
    <row r="724" spans="1:52">
      <c r="A724" t="s">
        <v>1979</v>
      </c>
      <c r="B724" t="s">
        <v>2697</v>
      </c>
      <c r="C724" t="s">
        <v>3542</v>
      </c>
      <c r="D724" t="s">
        <v>3547</v>
      </c>
      <c r="E724" t="s">
        <v>3563</v>
      </c>
      <c r="F724" t="s">
        <v>3852</v>
      </c>
      <c r="G724" t="s">
        <v>415</v>
      </c>
      <c r="H724" t="s">
        <v>174</v>
      </c>
      <c r="I724" t="s">
        <v>3851</v>
      </c>
      <c r="J724" t="s">
        <v>411</v>
      </c>
      <c r="K724" t="s">
        <v>174</v>
      </c>
      <c r="L724" t="s">
        <v>1482</v>
      </c>
      <c r="M724" t="s">
        <v>1974</v>
      </c>
      <c r="N724" t="s">
        <v>4315</v>
      </c>
      <c r="O724" t="s">
        <v>4319</v>
      </c>
      <c r="P724" t="s">
        <v>4323</v>
      </c>
      <c r="Q724" t="s">
        <v>4837</v>
      </c>
      <c r="R724" t="s">
        <v>5451</v>
      </c>
      <c r="S724" t="s">
        <v>5517</v>
      </c>
      <c r="T724" t="s">
        <v>5770</v>
      </c>
      <c r="U724" t="s">
        <v>6311</v>
      </c>
      <c r="Y724" cm="1">
        <f t="array" ref="Y724">IF(FALSE,"True," &amp; IF(_xlfn.XLOOKUP("Src_IsAny",'Scoring_Config'!$A:$A,'Scoring_Config'!$D:$D,"Yes")="Yes",_xlfn.XLOOKUP("Src_IsAny",'Scoring_Config'!$A:$A,'Scoring_Config'!$C:$C,10),0),"False,0")</f>
        <v>0</v>
      </c>
      <c r="Z724" cm="1">
        <f t="array" ref="Z724">IF(FALSE,"True," &amp; IF(_xlfn.XLOOKUP("Src_CIDR_Le_16",'Scoring_Config'!$A:$A,'Scoring_Config'!$D:$D,"Yes")="Yes",_xlfn.XLOOKUP("Src_CIDR_Le_16",'Scoring_Config'!$A:$A,'Scoring_Config'!$C:$C,10),0),"False,0")</f>
        <v>0</v>
      </c>
      <c r="AA724" cm="1">
        <f t="array" ref="AA724">IF(FALSE,"True," &amp; IF(_xlfn.XLOOKUP("Src_CIDR_17_22",'Scoring_Config'!$A:$A,'Scoring_Config'!$D:$D,"Yes")="Yes",_xlfn.XLOOKUP("Src_CIDR_17_22",'Scoring_Config'!$A:$A,'Scoring_Config'!$C:$C,5),0),"False,0")</f>
        <v>0</v>
      </c>
      <c r="AB724" cm="1">
        <f t="array" ref="AB724">IF(FALSE,"True," &amp; IF(_xlfn.XLOOKUP("Dst_IsAny",'Scoring_Config'!$A:$A,'Scoring_Config'!$D:$D,"Yes")="Yes",_xlfn.XLOOKUP("Dst_IsAny",'Scoring_Config'!$A:$A,'Scoring_Config'!$C:$C,10),0),"False,0")</f>
        <v>0</v>
      </c>
      <c r="AC724" cm="1">
        <f t="array" ref="AC724">IF(FALSE,"True," &amp; IF(_xlfn.XLOOKUP("Dst_CIDR_Le_16",'Scoring_Config'!$A:$A,'Scoring_Config'!$D:$D,"Yes")="Yes",_xlfn.XLOOKUP("Dst_CIDR_Le_16",'Scoring_Config'!$A:$A,'Scoring_Config'!$C:$C,10),0),"False,0")</f>
        <v>0</v>
      </c>
      <c r="AD724" cm="1">
        <f t="array" ref="AD724">IF(FALSE,"True," &amp; IF(_xlfn.XLOOKUP("Dst_CIDR_17_22",'Scoring_Config'!$A:$A,'Scoring_Config'!$D:$D,"Yes")="Yes",_xlfn.XLOOKUP("Dst_CIDR_17_22",'Scoring_Config'!$A:$A,'Scoring_Config'!$C:$C,5),0),"False,0")</f>
        <v>0</v>
      </c>
      <c r="AE724" cm="1">
        <f t="array" ref="AE724">IF(FALSE,"True," &amp; IF(_xlfn.XLOOKUP("SrcZone_IsAny",'Scoring_Config'!$A:$A,'Scoring_Config'!$D:$D,"Yes")="Yes",_xlfn.XLOOKUP("SrcZone_IsAny",'Scoring_Config'!$A:$A,'Scoring_Config'!$C:$C,10),0),"False,0")</f>
        <v>0</v>
      </c>
      <c r="AF724" cm="1">
        <f t="array" ref="AF724">IF(FALSE,"True," &amp; IF(_xlfn.XLOOKUP("DstZone_IsAny",'Scoring_Config'!$A:$A,'Scoring_Config'!$D:$D,"Yes")="Yes",_xlfn.XLOOKUP("DstZone_IsAny",'Scoring_Config'!$A:$A,'Scoring_Config'!$C:$C,10),0),"False,0")</f>
        <v>0</v>
      </c>
      <c r="AG724" cm="1">
        <f t="array" ref="AG72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24" cm="1">
        <f t="array" ref="AH724">IF(TRUE,"True," &amp; IF(_xlfn.XLOOKUP("App_Any_OR_RangeGt1000",'Scoring_Config'!$A:$A,'Scoring_Config'!$D:$D,"Yes")="Yes",_xlfn.XLOOKUP("App_Any_OR_RangeGt1000",'Scoring_Config'!$A:$A,'Scoring_Config'!$C:$C,10),0),"False,0")</f>
        <v>0</v>
      </c>
      <c r="AI724" cm="1">
        <f t="array" ref="AI724">IF(FALSE,"True," &amp; IF(_xlfn.XLOOKUP("Service_Insecure_Match",'Scoring_Config'!$A:$A,'Scoring_Config'!$D:$D,"Yes")="Yes",_xlfn.XLOOKUP("Service_Insecure_Match",'Scoring_Config'!$A:$A,'Scoring_Config'!$C:$C,5),0),"False,0")</f>
        <v>0</v>
      </c>
      <c r="AJ724" cm="1">
        <f t="array" ref="AJ724">IF(FALSE,"True," &amp; IF(_xlfn.XLOOKUP("Risky_Inbound",'Scoring_Config'!$A:$A,'Scoring_Config'!$D:$D,"Yes")="Yes",_xlfn.XLOOKUP("Risky_Inbound",'Scoring_Config'!$A:$A,'Scoring_Config'!$C:$C,50),0),"False,0")</f>
        <v>0</v>
      </c>
      <c r="AK724" cm="1">
        <f t="array" ref="AK724">IF(FALSE,"True," &amp; IF(_xlfn.XLOOKUP("Risky_Outbound",'Scoring_Config'!$A:$A,'Scoring_Config'!$D:$D,"Yes")="Yes",_xlfn.XLOOKUP("Risky_Outbound",'Scoring_Config'!$A:$A,'Scoring_Config'!$C:$C,25),0),"False,0")</f>
        <v>0</v>
      </c>
      <c r="AL724" t="s">
        <v>6699</v>
      </c>
      <c r="AM724" cm="1">
        <f t="array" ref="AM72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24" t="s">
        <v>6697</v>
      </c>
      <c r="AO724" t="s">
        <v>6697</v>
      </c>
      <c r="AP724" t="s">
        <v>6697</v>
      </c>
      <c r="AQ724" cm="1">
        <f t="array" ref="AQ724">IF(FALSE,"True," &amp; IF(_xlfn.XLOOKUP("Service_IsAny",'Scoring_Config'!$A:$A,'Scoring_Config'!$D:$D,"Yes")="Yes",_xlfn.XLOOKUP("Service_IsAny",'Scoring_Config'!$A:$A,'Scoring_Config'!$C:$C,0),0),"False,0")</f>
        <v>0</v>
      </c>
      <c r="AR724">
        <v>1</v>
      </c>
      <c r="AS724" cm="1">
        <f t="array" ref="AS724">IF(FALSE,"True," &amp; IF(_xlfn.XLOOKUP("Service_RangeGt1000",'Scoring_Config'!$A:$A,'Scoring_Config'!$D:$D,"Yes")="Yes",_xlfn.XLOOKUP("Service_RangeGt1000",'Scoring_Config'!$A:$A,'Scoring_Config'!$C:$C,0),0),"False,0")</f>
        <v>0</v>
      </c>
      <c r="AT724" cm="1">
        <f t="array" ref="AT724">IF(TRUE,"True," &amp; IF(_xlfn.XLOOKUP("App_IsAny",'Scoring_Config'!$A:$A,'Scoring_Config'!$D:$D,"Yes")="Yes",_xlfn.XLOOKUP("App_IsAny",'Scoring_Config'!$A:$A,'Scoring_Config'!$C:$C,0),0),"False,0")</f>
        <v>0</v>
      </c>
      <c r="AU724">
        <v>65535</v>
      </c>
      <c r="AV724" cm="1">
        <f t="array" ref="AV724">IF(TRUE,"True," &amp; IF(_xlfn.XLOOKUP("App_RangeGt1000",'Scoring_Config'!$A:$A,'Scoring_Config'!$D:$D,"Yes")="Yes",_xlfn.XLOOKUP("App_RangeGt1000",'Scoring_Config'!$A:$A,'Scoring_Config'!$C:$C,0),0),"False,0")</f>
        <v>0</v>
      </c>
      <c r="AW724" cm="1">
        <f t="array" ref="AW724">IF(FALSE,"True," &amp; IF(_xlfn.XLOOKUP("Action_IsDenyOrDrop",'Scoring_Config'!$A:$A,'Scoring_Config'!$D:$D,"Yes")="Yes",_xlfn.XLOOKUP("Action_IsDenyOrDrop",'Scoring_Config'!$A:$A,'Scoring_Config'!$C:$C,0),0),"False,0")</f>
        <v>0</v>
      </c>
      <c r="AX724" cm="1">
        <f t="array" ref="AX724">IF(LEFT(AW724,4)="True",0,(IF(LEFT(Y724,4)="True",IF(_xlfn.XLOOKUP("Src_IsAny",'Scoring_Config'!$A:$A,'Scoring_Config'!$D:$D,"Yes")="Yes",_xlfn.XLOOKUP("Src_IsAny",'Scoring_Config'!$A:$A,'Scoring_Config'!$C:$C,10),0),0)+IF(LEFT(Z724,4)="True",IF(_xlfn.XLOOKUP("Src_CIDR_Le_16",'Scoring_Config'!$A:$A,'Scoring_Config'!$D:$D,"Yes")="Yes",_xlfn.XLOOKUP("Src_CIDR_Le_16",'Scoring_Config'!$A:$A,'Scoring_Config'!$C:$C,10),0),0)+IF(LEFT(AA724,4)="True",IF(_xlfn.XLOOKUP("Src_CIDR_17_22",'Scoring_Config'!$A:$A,'Scoring_Config'!$D:$D,"Yes")="Yes",_xlfn.XLOOKUP("Src_CIDR_17_22",'Scoring_Config'!$A:$A,'Scoring_Config'!$C:$C,5),0),0)+IF(LEFT(AB724,4)="True",IF(_xlfn.XLOOKUP("Dst_IsAny",'Scoring_Config'!$A:$A,'Scoring_Config'!$D:$D,"Yes")="Yes",_xlfn.XLOOKUP("Dst_IsAny",'Scoring_Config'!$A:$A,'Scoring_Config'!$C:$C,10),0),0)+IF(LEFT(AC724,4)="True",IF(_xlfn.XLOOKUP("Dst_CIDR_Le_16",'Scoring_Config'!$A:$A,'Scoring_Config'!$D:$D,"Yes")="Yes",_xlfn.XLOOKUP("Dst_CIDR_Le_16",'Scoring_Config'!$A:$A,'Scoring_Config'!$C:$C,10),0),0)+IF(LEFT(AD724,4)="True",IF(_xlfn.XLOOKUP("Dst_CIDR_17_22",'Scoring_Config'!$A:$A,'Scoring_Config'!$D:$D,"Yes")="Yes",_xlfn.XLOOKUP("Dst_CIDR_17_22",'Scoring_Config'!$A:$A,'Scoring_Config'!$C:$C,5),0),0)+IF(LEFT(AE724,4)="True",IF(_xlfn.XLOOKUP("SrcZone_IsAny",'Scoring_Config'!$A:$A,'Scoring_Config'!$D:$D,"Yes")="Yes",_xlfn.XLOOKUP("SrcZone_IsAny",'Scoring_Config'!$A:$A,'Scoring_Config'!$C:$C,10),0),0)+IF(LEFT(AF724,4)="True",IF(_xlfn.XLOOKUP("DstZone_IsAny",'Scoring_Config'!$A:$A,'Scoring_Config'!$D:$D,"Yes")="Yes",_xlfn.XLOOKUP("DstZone_IsAny",'Scoring_Config'!$A:$A,'Scoring_Config'!$C:$C,10),0),0)+IF(LEFT(AG724,4)="True",IF(_xlfn.XLOOKUP("Service_Any_OR_RangeGt1000",'Scoring_Config'!$A:$A,'Scoring_Config'!$D:$D,"Yes")="Yes",_xlfn.XLOOKUP("Service_Any_OR_RangeGt1000",'Scoring_Config'!$A:$A,'Scoring_Config'!$C:$C,10),0),0)+IF(LEFT(AH724,4)="True",IF(_xlfn.XLOOKUP("App_Any_OR_RangeGt1000",'Scoring_Config'!$A:$A,'Scoring_Config'!$D:$D,"Yes")="Yes",_xlfn.XLOOKUP("App_Any_OR_RangeGt1000",'Scoring_Config'!$A:$A,'Scoring_Config'!$C:$C,10),0),0)+IF(LEFT(AI724,4)="True",IF(_xlfn.XLOOKUP("Service_Insecure_Match",'Scoring_Config'!$A:$A,'Scoring_Config'!$D:$D,"Yes")="Yes",_xlfn.XLOOKUP("Service_Insecure_Match",'Scoring_Config'!$A:$A,'Scoring_Config'!$C:$C,5),0),0)+IF(LEFT(AJ724,4)="True",IF(_xlfn.XLOOKUP("Risky_Inbound",'Scoring_Config'!$A:$A,'Scoring_Config'!$D:$D,"Yes")="Yes",_xlfn.XLOOKUP("Risky_Inbound",'Scoring_Config'!$A:$A,'Scoring_Config'!$C:$C,50),0),0)+IF(LEFT(AK724,4)="True",IF(_xlfn.XLOOKUP("Risky_Outbound",'Scoring_Config'!$A:$A,'Scoring_Config'!$D:$D,"Yes")="Yes",_xlfn.XLOOKUP("Risky_Outbound",'Scoring_Config'!$A:$A,'Scoring_Config'!$C:$C,25),0),0)+IF(LEFT(AZ724,4)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724,FIND(",",AL724)+1,100)),0)+IF(LEFT(AM724,4)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724,FIND(",",AN724)+1,100)),0)+IF(_xlfn.XLOOKUP("Profile_Scoring",'Scoring_Config'!$A:$A,'Scoring_Config'!$D:$D,"Yes")="Yes",VALUE(MID(AO724,FIND(",",AO724)+1,100)),0)+IF(_xlfn.XLOOKUP("Options_Scoring",'Scoring_Config'!$A:$A,'Scoring_Config'!$D:$D,"Yes")="Yes",VALUE(MID(AP724,FIND(",",AP724)+1,100)),0)))</f>
        <v>0</v>
      </c>
      <c r="AZ724" cm="1">
        <f t="array" ref="AZ724">IF(FALSE,"True," &amp; IF(_xlfn.XLOOKUP("Migrate_Insecure",'Scoring_Config'!$A:$A,'Scoring_Config'!$D:$D,"Yes")="Yes",_xlfn.XLOOKUP("Migrate_Insecure",'Scoring_Config'!$A:$A,'Scoring_Config'!$C:$C,10),0),"False,0")</f>
        <v>0</v>
      </c>
    </row>
    <row r="725" spans="1:52">
      <c r="A725" t="s">
        <v>1979</v>
      </c>
      <c r="B725" t="s">
        <v>2698</v>
      </c>
      <c r="C725" t="s">
        <v>3542</v>
      </c>
      <c r="D725" t="s">
        <v>3545</v>
      </c>
      <c r="E725" t="s">
        <v>3563</v>
      </c>
      <c r="F725" t="s">
        <v>3857</v>
      </c>
      <c r="G725" t="s">
        <v>416</v>
      </c>
      <c r="H725" t="s">
        <v>174</v>
      </c>
      <c r="I725" t="s">
        <v>3818</v>
      </c>
      <c r="J725" t="s">
        <v>245</v>
      </c>
      <c r="K725" t="s">
        <v>1838</v>
      </c>
      <c r="L725" t="s">
        <v>1479</v>
      </c>
      <c r="M725" t="s">
        <v>1974</v>
      </c>
      <c r="N725" t="s">
        <v>4315</v>
      </c>
      <c r="O725" t="s">
        <v>4319</v>
      </c>
      <c r="P725" t="s">
        <v>4323</v>
      </c>
      <c r="Q725" t="s">
        <v>4838</v>
      </c>
      <c r="R725" t="s">
        <v>5439</v>
      </c>
      <c r="S725" t="s">
        <v>4324</v>
      </c>
      <c r="T725" t="s">
        <v>5770</v>
      </c>
      <c r="U725" t="s">
        <v>5955</v>
      </c>
      <c r="Y725" cm="1">
        <f t="array" ref="Y725">IF(FALSE,"True," &amp; IF(_xlfn.XLOOKUP("Src_IsAny",'Scoring_Config'!$A:$A,'Scoring_Config'!$D:$D,"Yes")="Yes",_xlfn.XLOOKUP("Src_IsAny",'Scoring_Config'!$A:$A,'Scoring_Config'!$C:$C,10),0),"False,0")</f>
        <v>0</v>
      </c>
      <c r="Z725" cm="1">
        <f t="array" ref="Z725">IF(FALSE,"True," &amp; IF(_xlfn.XLOOKUP("Src_CIDR_Le_16",'Scoring_Config'!$A:$A,'Scoring_Config'!$D:$D,"Yes")="Yes",_xlfn.XLOOKUP("Src_CIDR_Le_16",'Scoring_Config'!$A:$A,'Scoring_Config'!$C:$C,10),0),"False,0")</f>
        <v>0</v>
      </c>
      <c r="AA725" cm="1">
        <f t="array" ref="AA725">IF(FALSE,"True," &amp; IF(_xlfn.XLOOKUP("Src_CIDR_17_22",'Scoring_Config'!$A:$A,'Scoring_Config'!$D:$D,"Yes")="Yes",_xlfn.XLOOKUP("Src_CIDR_17_22",'Scoring_Config'!$A:$A,'Scoring_Config'!$C:$C,5),0),"False,0")</f>
        <v>0</v>
      </c>
      <c r="AB725" cm="1">
        <f t="array" ref="AB725">IF(FALSE,"True," &amp; IF(_xlfn.XLOOKUP("Dst_IsAny",'Scoring_Config'!$A:$A,'Scoring_Config'!$D:$D,"Yes")="Yes",_xlfn.XLOOKUP("Dst_IsAny",'Scoring_Config'!$A:$A,'Scoring_Config'!$C:$C,10),0),"False,0")</f>
        <v>0</v>
      </c>
      <c r="AC725" cm="1">
        <f t="array" ref="AC725">IF(FALSE,"True," &amp; IF(_xlfn.XLOOKUP("Dst_CIDR_Le_16",'Scoring_Config'!$A:$A,'Scoring_Config'!$D:$D,"Yes")="Yes",_xlfn.XLOOKUP("Dst_CIDR_Le_16",'Scoring_Config'!$A:$A,'Scoring_Config'!$C:$C,10),0),"False,0")</f>
        <v>0</v>
      </c>
      <c r="AD725" cm="1">
        <f t="array" ref="AD725">IF(FALSE,"True," &amp; IF(_xlfn.XLOOKUP("Dst_CIDR_17_22",'Scoring_Config'!$A:$A,'Scoring_Config'!$D:$D,"Yes")="Yes",_xlfn.XLOOKUP("Dst_CIDR_17_22",'Scoring_Config'!$A:$A,'Scoring_Config'!$C:$C,5),0),"False,0")</f>
        <v>0</v>
      </c>
      <c r="AE725" cm="1">
        <f t="array" ref="AE725">IF(FALSE,"True," &amp; IF(_xlfn.XLOOKUP("SrcZone_IsAny",'Scoring_Config'!$A:$A,'Scoring_Config'!$D:$D,"Yes")="Yes",_xlfn.XLOOKUP("SrcZone_IsAny",'Scoring_Config'!$A:$A,'Scoring_Config'!$C:$C,10),0),"False,0")</f>
        <v>0</v>
      </c>
      <c r="AF725" cm="1">
        <f t="array" ref="AF725">IF(FALSE,"True," &amp; IF(_xlfn.XLOOKUP("DstZone_IsAny",'Scoring_Config'!$A:$A,'Scoring_Config'!$D:$D,"Yes")="Yes",_xlfn.XLOOKUP("DstZone_IsAny",'Scoring_Config'!$A:$A,'Scoring_Config'!$C:$C,10),0),"False,0")</f>
        <v>0</v>
      </c>
      <c r="AG725" cm="1">
        <f t="array" ref="AG72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25" cm="1">
        <f t="array" ref="AH725">IF(FALSE,"True," &amp; IF(_xlfn.XLOOKUP("App_Any_OR_RangeGt1000",'Scoring_Config'!$A:$A,'Scoring_Config'!$D:$D,"Yes")="Yes",_xlfn.XLOOKUP("App_Any_OR_RangeGt1000",'Scoring_Config'!$A:$A,'Scoring_Config'!$C:$C,10),0),"False,0")</f>
        <v>0</v>
      </c>
      <c r="AI725" cm="1">
        <f t="array" ref="AI725">IF(TRUE,"True," &amp; IF(_xlfn.XLOOKUP("Service_Insecure_Match",'Scoring_Config'!$A:$A,'Scoring_Config'!$D:$D,"Yes")="Yes",_xlfn.XLOOKUP("Service_Insecure_Match",'Scoring_Config'!$A:$A,'Scoring_Config'!$C:$C,5),0),"False,0")</f>
        <v>0</v>
      </c>
      <c r="AJ725" cm="1">
        <f t="array" ref="AJ725">IF(FALSE,"True," &amp; IF(_xlfn.XLOOKUP("Risky_Inbound",'Scoring_Config'!$A:$A,'Scoring_Config'!$D:$D,"Yes")="Yes",_xlfn.XLOOKUP("Risky_Inbound",'Scoring_Config'!$A:$A,'Scoring_Config'!$C:$C,50),0),"False,0")</f>
        <v>0</v>
      </c>
      <c r="AK725" cm="1">
        <f t="array" ref="AK725">IF(FALSE,"True," &amp; IF(_xlfn.XLOOKUP("Risky_Outbound",'Scoring_Config'!$A:$A,'Scoring_Config'!$D:$D,"Yes")="Yes",_xlfn.XLOOKUP("Risky_Outbound",'Scoring_Config'!$A:$A,'Scoring_Config'!$C:$C,25),0),"False,0")</f>
        <v>0</v>
      </c>
      <c r="AL725" t="s">
        <v>6699</v>
      </c>
      <c r="AM725" cm="1">
        <f t="array" ref="AM72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25" t="s">
        <v>6697</v>
      </c>
      <c r="AO725" t="s">
        <v>6697</v>
      </c>
      <c r="AP725" t="s">
        <v>6697</v>
      </c>
      <c r="AQ725" cm="1">
        <f t="array" ref="AQ725">IF(FALSE,"True," &amp; IF(_xlfn.XLOOKUP("Service_IsAny",'Scoring_Config'!$A:$A,'Scoring_Config'!$D:$D,"Yes")="Yes",_xlfn.XLOOKUP("Service_IsAny",'Scoring_Config'!$A:$A,'Scoring_Config'!$C:$C,0),0),"False,0")</f>
        <v>0</v>
      </c>
      <c r="AR725">
        <v>2</v>
      </c>
      <c r="AS725" cm="1">
        <f t="array" ref="AS725">IF(FALSE,"True," &amp; IF(_xlfn.XLOOKUP("Service_RangeGt1000",'Scoring_Config'!$A:$A,'Scoring_Config'!$D:$D,"Yes")="Yes",_xlfn.XLOOKUP("Service_RangeGt1000",'Scoring_Config'!$A:$A,'Scoring_Config'!$C:$C,0),0),"False,0")</f>
        <v>0</v>
      </c>
      <c r="AT725" cm="1">
        <f t="array" ref="AT725">IF(FALSE,"True," &amp; IF(_xlfn.XLOOKUP("App_IsAny",'Scoring_Config'!$A:$A,'Scoring_Config'!$D:$D,"Yes")="Yes",_xlfn.XLOOKUP("App_IsAny",'Scoring_Config'!$A:$A,'Scoring_Config'!$C:$C,0),0),"False,0")</f>
        <v>0</v>
      </c>
      <c r="AU725">
        <v>6</v>
      </c>
      <c r="AV725" cm="1">
        <f t="array" ref="AV725">IF(FALSE,"True," &amp; IF(_xlfn.XLOOKUP("App_RangeGt1000",'Scoring_Config'!$A:$A,'Scoring_Config'!$D:$D,"Yes")="Yes",_xlfn.XLOOKUP("App_RangeGt1000",'Scoring_Config'!$A:$A,'Scoring_Config'!$C:$C,0),0),"False,0")</f>
        <v>0</v>
      </c>
      <c r="AW725" cm="1">
        <f t="array" ref="AW725">IF(FALSE,"True," &amp; IF(_xlfn.XLOOKUP("Action_IsDenyOrDrop",'Scoring_Config'!$A:$A,'Scoring_Config'!$D:$D,"Yes")="Yes",_xlfn.XLOOKUP("Action_IsDenyOrDrop",'Scoring_Config'!$A:$A,'Scoring_Config'!$C:$C,0),0),"False,0")</f>
        <v>0</v>
      </c>
      <c r="AX725" cm="1">
        <f t="array" ref="AX725">IF(LEFT(AW725,4)="True",0,(IF(LEFT(Y725,4)="True",IF(_xlfn.XLOOKUP("Src_IsAny",'Scoring_Config'!$A:$A,'Scoring_Config'!$D:$D,"Yes")="Yes",_xlfn.XLOOKUP("Src_IsAny",'Scoring_Config'!$A:$A,'Scoring_Config'!$C:$C,10),0),0)+IF(LEFT(Z725,4)="True",IF(_xlfn.XLOOKUP("Src_CIDR_Le_16",'Scoring_Config'!$A:$A,'Scoring_Config'!$D:$D,"Yes")="Yes",_xlfn.XLOOKUP("Src_CIDR_Le_16",'Scoring_Config'!$A:$A,'Scoring_Config'!$C:$C,10),0),0)+IF(LEFT(AA725,4)="True",IF(_xlfn.XLOOKUP("Src_CIDR_17_22",'Scoring_Config'!$A:$A,'Scoring_Config'!$D:$D,"Yes")="Yes",_xlfn.XLOOKUP("Src_CIDR_17_22",'Scoring_Config'!$A:$A,'Scoring_Config'!$C:$C,5),0),0)+IF(LEFT(AB725,4)="True",IF(_xlfn.XLOOKUP("Dst_IsAny",'Scoring_Config'!$A:$A,'Scoring_Config'!$D:$D,"Yes")="Yes",_xlfn.XLOOKUP("Dst_IsAny",'Scoring_Config'!$A:$A,'Scoring_Config'!$C:$C,10),0),0)+IF(LEFT(AC725,4)="True",IF(_xlfn.XLOOKUP("Dst_CIDR_Le_16",'Scoring_Config'!$A:$A,'Scoring_Config'!$D:$D,"Yes")="Yes",_xlfn.XLOOKUP("Dst_CIDR_Le_16",'Scoring_Config'!$A:$A,'Scoring_Config'!$C:$C,10),0),0)+IF(LEFT(AD725,4)="True",IF(_xlfn.XLOOKUP("Dst_CIDR_17_22",'Scoring_Config'!$A:$A,'Scoring_Config'!$D:$D,"Yes")="Yes",_xlfn.XLOOKUP("Dst_CIDR_17_22",'Scoring_Config'!$A:$A,'Scoring_Config'!$C:$C,5),0),0)+IF(LEFT(AE725,4)="True",IF(_xlfn.XLOOKUP("SrcZone_IsAny",'Scoring_Config'!$A:$A,'Scoring_Config'!$D:$D,"Yes")="Yes",_xlfn.XLOOKUP("SrcZone_IsAny",'Scoring_Config'!$A:$A,'Scoring_Config'!$C:$C,10),0),0)+IF(LEFT(AF725,4)="True",IF(_xlfn.XLOOKUP("DstZone_IsAny",'Scoring_Config'!$A:$A,'Scoring_Config'!$D:$D,"Yes")="Yes",_xlfn.XLOOKUP("DstZone_IsAny",'Scoring_Config'!$A:$A,'Scoring_Config'!$C:$C,10),0),0)+IF(LEFT(AG725,4)="True",IF(_xlfn.XLOOKUP("Service_Any_OR_RangeGt1000",'Scoring_Config'!$A:$A,'Scoring_Config'!$D:$D,"Yes")="Yes",_xlfn.XLOOKUP("Service_Any_OR_RangeGt1000",'Scoring_Config'!$A:$A,'Scoring_Config'!$C:$C,10),0),0)+IF(LEFT(AH725,4)="True",IF(_xlfn.XLOOKUP("App_Any_OR_RangeGt1000",'Scoring_Config'!$A:$A,'Scoring_Config'!$D:$D,"Yes")="Yes",_xlfn.XLOOKUP("App_Any_OR_RangeGt1000",'Scoring_Config'!$A:$A,'Scoring_Config'!$C:$C,10),0),0)+IF(LEFT(AI725,4)="True",IF(_xlfn.XLOOKUP("Service_Insecure_Match",'Scoring_Config'!$A:$A,'Scoring_Config'!$D:$D,"Yes")="Yes",_xlfn.XLOOKUP("Service_Insecure_Match",'Scoring_Config'!$A:$A,'Scoring_Config'!$C:$C,5),0),0)+IF(LEFT(AJ725,4)="True",IF(_xlfn.XLOOKUP("Risky_Inbound",'Scoring_Config'!$A:$A,'Scoring_Config'!$D:$D,"Yes")="Yes",_xlfn.XLOOKUP("Risky_Inbound",'Scoring_Config'!$A:$A,'Scoring_Config'!$C:$C,50),0),0)+IF(LEFT(AK725,4)="True",IF(_xlfn.XLOOKUP("Risky_Outbound",'Scoring_Config'!$A:$A,'Scoring_Config'!$D:$D,"Yes")="Yes",_xlfn.XLOOKUP("Risky_Outbound",'Scoring_Config'!$A:$A,'Scoring_Config'!$C:$C,25),0),0)+IF(LEFT(AZ725,4)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725,FIND(",",AL725)+1,100)),0)+IF(LEFT(AM725,4)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725,FIND(",",AN725)+1,100)),0)+IF(_xlfn.XLOOKUP("Profile_Scoring",'Scoring_Config'!$A:$A,'Scoring_Config'!$D:$D,"Yes")="Yes",VALUE(MID(AO725,FIND(",",AO725)+1,100)),0)+IF(_xlfn.XLOOKUP("Options_Scoring",'Scoring_Config'!$A:$A,'Scoring_Config'!$D:$D,"Yes")="Yes",VALUE(MID(AP725,FIND(",",AP725)+1,100)),0)))</f>
        <v>0</v>
      </c>
      <c r="AY725" t="s">
        <v>6706</v>
      </c>
      <c r="AZ725" cm="1">
        <f t="array" ref="AZ725">IF(TRUE,"True," &amp; IF(_xlfn.XLOOKUP("Migrate_Insecure",'Scoring_Config'!$A:$A,'Scoring_Config'!$D:$D,"Yes")="Yes",_xlfn.XLOOKUP("Migrate_Insecure",'Scoring_Config'!$A:$A,'Scoring_Config'!$C:$C,10),0),"False,0")</f>
        <v>0</v>
      </c>
    </row>
    <row r="726" spans="1:52">
      <c r="A726" t="s">
        <v>1979</v>
      </c>
      <c r="B726" t="s">
        <v>2699</v>
      </c>
      <c r="C726" t="s">
        <v>3542</v>
      </c>
      <c r="D726" t="s">
        <v>3545</v>
      </c>
      <c r="E726" t="s">
        <v>3563</v>
      </c>
      <c r="F726" t="s">
        <v>3858</v>
      </c>
      <c r="G726" t="s">
        <v>417</v>
      </c>
      <c r="H726" t="s">
        <v>174</v>
      </c>
      <c r="I726" t="s">
        <v>3818</v>
      </c>
      <c r="J726" t="s">
        <v>404</v>
      </c>
      <c r="K726" t="s">
        <v>1771</v>
      </c>
      <c r="L726" t="s">
        <v>1327</v>
      </c>
      <c r="M726" t="s">
        <v>1974</v>
      </c>
      <c r="N726" t="s">
        <v>4315</v>
      </c>
      <c r="O726" t="s">
        <v>4319</v>
      </c>
      <c r="P726" t="s">
        <v>4321</v>
      </c>
      <c r="Q726" t="s">
        <v>4839</v>
      </c>
      <c r="R726" t="s">
        <v>5440</v>
      </c>
      <c r="S726" t="s">
        <v>5440</v>
      </c>
      <c r="T726" t="s">
        <v>5592</v>
      </c>
      <c r="U726" t="s">
        <v>5955</v>
      </c>
      <c r="Y726" cm="1">
        <f t="array" ref="Y726">IF(FALSE,"True," &amp; IF(_xlfn.XLOOKUP("Src_IsAny",'Scoring_Config'!$A:$A,'Scoring_Config'!$D:$D,"Yes")="Yes",_xlfn.XLOOKUP("Src_IsAny",'Scoring_Config'!$A:$A,'Scoring_Config'!$C:$C,10),0),"False,0")</f>
        <v>0</v>
      </c>
      <c r="Z726" cm="1">
        <f t="array" ref="Z726">IF(FALSE,"True," &amp; IF(_xlfn.XLOOKUP("Src_CIDR_Le_16",'Scoring_Config'!$A:$A,'Scoring_Config'!$D:$D,"Yes")="Yes",_xlfn.XLOOKUP("Src_CIDR_Le_16",'Scoring_Config'!$A:$A,'Scoring_Config'!$C:$C,10),0),"False,0")</f>
        <v>0</v>
      </c>
      <c r="AA726" cm="1">
        <f t="array" ref="AA726">IF(FALSE,"True," &amp; IF(_xlfn.XLOOKUP("Src_CIDR_17_22",'Scoring_Config'!$A:$A,'Scoring_Config'!$D:$D,"Yes")="Yes",_xlfn.XLOOKUP("Src_CIDR_17_22",'Scoring_Config'!$A:$A,'Scoring_Config'!$C:$C,5),0),"False,0")</f>
        <v>0</v>
      </c>
      <c r="AB726" cm="1">
        <f t="array" ref="AB726">IF(FALSE,"True," &amp; IF(_xlfn.XLOOKUP("Dst_IsAny",'Scoring_Config'!$A:$A,'Scoring_Config'!$D:$D,"Yes")="Yes",_xlfn.XLOOKUP("Dst_IsAny",'Scoring_Config'!$A:$A,'Scoring_Config'!$C:$C,10),0),"False,0")</f>
        <v>0</v>
      </c>
      <c r="AC726" cm="1">
        <f t="array" ref="AC726">IF(FALSE,"True," &amp; IF(_xlfn.XLOOKUP("Dst_CIDR_Le_16",'Scoring_Config'!$A:$A,'Scoring_Config'!$D:$D,"Yes")="Yes",_xlfn.XLOOKUP("Dst_CIDR_Le_16",'Scoring_Config'!$A:$A,'Scoring_Config'!$C:$C,10),0),"False,0")</f>
        <v>0</v>
      </c>
      <c r="AD726" cm="1">
        <f t="array" ref="AD726">IF(FALSE,"True," &amp; IF(_xlfn.XLOOKUP("Dst_CIDR_17_22",'Scoring_Config'!$A:$A,'Scoring_Config'!$D:$D,"Yes")="Yes",_xlfn.XLOOKUP("Dst_CIDR_17_22",'Scoring_Config'!$A:$A,'Scoring_Config'!$C:$C,5),0),"False,0")</f>
        <v>0</v>
      </c>
      <c r="AE726" cm="1">
        <f t="array" ref="AE726">IF(FALSE,"True," &amp; IF(_xlfn.XLOOKUP("SrcZone_IsAny",'Scoring_Config'!$A:$A,'Scoring_Config'!$D:$D,"Yes")="Yes",_xlfn.XLOOKUP("SrcZone_IsAny",'Scoring_Config'!$A:$A,'Scoring_Config'!$C:$C,10),0),"False,0")</f>
        <v>0</v>
      </c>
      <c r="AF726" cm="1">
        <f t="array" ref="AF726">IF(FALSE,"True," &amp; IF(_xlfn.XLOOKUP("DstZone_IsAny",'Scoring_Config'!$A:$A,'Scoring_Config'!$D:$D,"Yes")="Yes",_xlfn.XLOOKUP("DstZone_IsAny",'Scoring_Config'!$A:$A,'Scoring_Config'!$C:$C,10),0),"False,0")</f>
        <v>0</v>
      </c>
      <c r="AG726" cm="1">
        <f t="array" ref="AG72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26" cm="1">
        <f t="array" ref="AH726">IF(FALSE,"True," &amp; IF(_xlfn.XLOOKUP("App_Any_OR_RangeGt1000",'Scoring_Config'!$A:$A,'Scoring_Config'!$D:$D,"Yes")="Yes",_xlfn.XLOOKUP("App_Any_OR_RangeGt1000",'Scoring_Config'!$A:$A,'Scoring_Config'!$C:$C,10),0),"False,0")</f>
        <v>0</v>
      </c>
      <c r="AI726" cm="1">
        <f t="array" ref="AI726">IF(FALSE,"True," &amp; IF(_xlfn.XLOOKUP("Service_Insecure_Match",'Scoring_Config'!$A:$A,'Scoring_Config'!$D:$D,"Yes")="Yes",_xlfn.XLOOKUP("Service_Insecure_Match",'Scoring_Config'!$A:$A,'Scoring_Config'!$C:$C,5),0),"False,0")</f>
        <v>0</v>
      </c>
      <c r="AJ726" cm="1">
        <f t="array" ref="AJ726">IF(FALSE,"True," &amp; IF(_xlfn.XLOOKUP("Risky_Inbound",'Scoring_Config'!$A:$A,'Scoring_Config'!$D:$D,"Yes")="Yes",_xlfn.XLOOKUP("Risky_Inbound",'Scoring_Config'!$A:$A,'Scoring_Config'!$C:$C,50),0),"False,0")</f>
        <v>0</v>
      </c>
      <c r="AK726" cm="1">
        <f t="array" ref="AK726">IF(FALSE,"True," &amp; IF(_xlfn.XLOOKUP("Risky_Outbound",'Scoring_Config'!$A:$A,'Scoring_Config'!$D:$D,"Yes")="Yes",_xlfn.XLOOKUP("Risky_Outbound",'Scoring_Config'!$A:$A,'Scoring_Config'!$C:$C,25),0),"False,0")</f>
        <v>0</v>
      </c>
      <c r="AL726" t="s">
        <v>6700</v>
      </c>
      <c r="AM726" cm="1">
        <f t="array" ref="AM72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26" t="s">
        <v>6697</v>
      </c>
      <c r="AO726" t="s">
        <v>6697</v>
      </c>
      <c r="AP726" t="s">
        <v>6697</v>
      </c>
      <c r="AQ726" cm="1">
        <f t="array" ref="AQ726">IF(FALSE,"True," &amp; IF(_xlfn.XLOOKUP("Service_IsAny",'Scoring_Config'!$A:$A,'Scoring_Config'!$D:$D,"Yes")="Yes",_xlfn.XLOOKUP("Service_IsAny",'Scoring_Config'!$A:$A,'Scoring_Config'!$C:$C,0),0),"False,0")</f>
        <v>0</v>
      </c>
      <c r="AR726">
        <v>0</v>
      </c>
      <c r="AS726" cm="1">
        <f t="array" ref="AS726">IF(FALSE,"True," &amp; IF(_xlfn.XLOOKUP("Service_RangeGt1000",'Scoring_Config'!$A:$A,'Scoring_Config'!$D:$D,"Yes")="Yes",_xlfn.XLOOKUP("Service_RangeGt1000",'Scoring_Config'!$A:$A,'Scoring_Config'!$C:$C,0),0),"False,0")</f>
        <v>0</v>
      </c>
      <c r="AT726" cm="1">
        <f t="array" ref="AT726">IF(FALSE,"True," &amp; IF(_xlfn.XLOOKUP("App_IsAny",'Scoring_Config'!$A:$A,'Scoring_Config'!$D:$D,"Yes")="Yes",_xlfn.XLOOKUP("App_IsAny",'Scoring_Config'!$A:$A,'Scoring_Config'!$C:$C,0),0),"False,0")</f>
        <v>0</v>
      </c>
      <c r="AU726">
        <v>5</v>
      </c>
      <c r="AV726" cm="1">
        <f t="array" ref="AV726">IF(FALSE,"True," &amp; IF(_xlfn.XLOOKUP("App_RangeGt1000",'Scoring_Config'!$A:$A,'Scoring_Config'!$D:$D,"Yes")="Yes",_xlfn.XLOOKUP("App_RangeGt1000",'Scoring_Config'!$A:$A,'Scoring_Config'!$C:$C,0),0),"False,0")</f>
        <v>0</v>
      </c>
      <c r="AW726" cm="1">
        <f t="array" ref="AW726">IF(FALSE,"True," &amp; IF(_xlfn.XLOOKUP("Action_IsDenyOrDrop",'Scoring_Config'!$A:$A,'Scoring_Config'!$D:$D,"Yes")="Yes",_xlfn.XLOOKUP("Action_IsDenyOrDrop",'Scoring_Config'!$A:$A,'Scoring_Config'!$C:$C,0),0),"False,0")</f>
        <v>0</v>
      </c>
      <c r="AX726" cm="1">
        <f t="array" ref="AX726">IF(LEFT(AW726,4)="True",0,(IF(LEFT(Y726,4)="True",IF(_xlfn.XLOOKUP("Src_IsAny",'Scoring_Config'!$A:$A,'Scoring_Config'!$D:$D,"Yes")="Yes",_xlfn.XLOOKUP("Src_IsAny",'Scoring_Config'!$A:$A,'Scoring_Config'!$C:$C,10),0),0)+IF(LEFT(Z726,4)="True",IF(_xlfn.XLOOKUP("Src_CIDR_Le_16",'Scoring_Config'!$A:$A,'Scoring_Config'!$D:$D,"Yes")="Yes",_xlfn.XLOOKUP("Src_CIDR_Le_16",'Scoring_Config'!$A:$A,'Scoring_Config'!$C:$C,10),0),0)+IF(LEFT(AA726,4)="True",IF(_xlfn.XLOOKUP("Src_CIDR_17_22",'Scoring_Config'!$A:$A,'Scoring_Config'!$D:$D,"Yes")="Yes",_xlfn.XLOOKUP("Src_CIDR_17_22",'Scoring_Config'!$A:$A,'Scoring_Config'!$C:$C,5),0),0)+IF(LEFT(AB726,4)="True",IF(_xlfn.XLOOKUP("Dst_IsAny",'Scoring_Config'!$A:$A,'Scoring_Config'!$D:$D,"Yes")="Yes",_xlfn.XLOOKUP("Dst_IsAny",'Scoring_Config'!$A:$A,'Scoring_Config'!$C:$C,10),0),0)+IF(LEFT(AC726,4)="True",IF(_xlfn.XLOOKUP("Dst_CIDR_Le_16",'Scoring_Config'!$A:$A,'Scoring_Config'!$D:$D,"Yes")="Yes",_xlfn.XLOOKUP("Dst_CIDR_Le_16",'Scoring_Config'!$A:$A,'Scoring_Config'!$C:$C,10),0),0)+IF(LEFT(AD726,4)="True",IF(_xlfn.XLOOKUP("Dst_CIDR_17_22",'Scoring_Config'!$A:$A,'Scoring_Config'!$D:$D,"Yes")="Yes",_xlfn.XLOOKUP("Dst_CIDR_17_22",'Scoring_Config'!$A:$A,'Scoring_Config'!$C:$C,5),0),0)+IF(LEFT(AE726,4)="True",IF(_xlfn.XLOOKUP("SrcZone_IsAny",'Scoring_Config'!$A:$A,'Scoring_Config'!$D:$D,"Yes")="Yes",_xlfn.XLOOKUP("SrcZone_IsAny",'Scoring_Config'!$A:$A,'Scoring_Config'!$C:$C,10),0),0)+IF(LEFT(AF726,4)="True",IF(_xlfn.XLOOKUP("DstZone_IsAny",'Scoring_Config'!$A:$A,'Scoring_Config'!$D:$D,"Yes")="Yes",_xlfn.XLOOKUP("DstZone_IsAny",'Scoring_Config'!$A:$A,'Scoring_Config'!$C:$C,10),0),0)+IF(LEFT(AG726,4)="True",IF(_xlfn.XLOOKUP("Service_Any_OR_RangeGt1000",'Scoring_Config'!$A:$A,'Scoring_Config'!$D:$D,"Yes")="Yes",_xlfn.XLOOKUP("Service_Any_OR_RangeGt1000",'Scoring_Config'!$A:$A,'Scoring_Config'!$C:$C,10),0),0)+IF(LEFT(AH726,4)="True",IF(_xlfn.XLOOKUP("App_Any_OR_RangeGt1000",'Scoring_Config'!$A:$A,'Scoring_Config'!$D:$D,"Yes")="Yes",_xlfn.XLOOKUP("App_Any_OR_RangeGt1000",'Scoring_Config'!$A:$A,'Scoring_Config'!$C:$C,10),0),0)+IF(LEFT(AI726,4)="True",IF(_xlfn.XLOOKUP("Service_Insecure_Match",'Scoring_Config'!$A:$A,'Scoring_Config'!$D:$D,"Yes")="Yes",_xlfn.XLOOKUP("Service_Insecure_Match",'Scoring_Config'!$A:$A,'Scoring_Config'!$C:$C,5),0),0)+IF(LEFT(AJ726,4)="True",IF(_xlfn.XLOOKUP("Risky_Inbound",'Scoring_Config'!$A:$A,'Scoring_Config'!$D:$D,"Yes")="Yes",_xlfn.XLOOKUP("Risky_Inbound",'Scoring_Config'!$A:$A,'Scoring_Config'!$C:$C,50),0),0)+IF(LEFT(AK726,4)="True",IF(_xlfn.XLOOKUP("Risky_Outbound",'Scoring_Config'!$A:$A,'Scoring_Config'!$D:$D,"Yes")="Yes",_xlfn.XLOOKUP("Risky_Outbound",'Scoring_Config'!$A:$A,'Scoring_Config'!$C:$C,25),0),0)+IF(LEFT(AZ726,4)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726,FIND(",",AL726)+1,100)),0)+IF(LEFT(AM726,4)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726,FIND(",",AN726)+1,100)),0)+IF(_xlfn.XLOOKUP("Profile_Scoring",'Scoring_Config'!$A:$A,'Scoring_Config'!$D:$D,"Yes")="Yes",VALUE(MID(AO726,FIND(",",AO726)+1,100)),0)+IF(_xlfn.XLOOKUP("Options_Scoring",'Scoring_Config'!$A:$A,'Scoring_Config'!$D:$D,"Yes")="Yes",VALUE(MID(AP726,FIND(",",AP726)+1,100)),0)))</f>
        <v>0</v>
      </c>
      <c r="AZ726" cm="1">
        <f t="array" ref="AZ726">IF(FALSE,"True," &amp; IF(_xlfn.XLOOKUP("Migrate_Insecure",'Scoring_Config'!$A:$A,'Scoring_Config'!$D:$D,"Yes")="Yes",_xlfn.XLOOKUP("Migrate_Insecure",'Scoring_Config'!$A:$A,'Scoring_Config'!$C:$C,10),0),"False,0")</f>
        <v>0</v>
      </c>
    </row>
    <row r="727" spans="1:52">
      <c r="A727" t="s">
        <v>1979</v>
      </c>
      <c r="B727" t="s">
        <v>2700</v>
      </c>
      <c r="C727" t="s">
        <v>3542</v>
      </c>
      <c r="D727" t="s">
        <v>3545</v>
      </c>
      <c r="E727" t="s">
        <v>3563</v>
      </c>
      <c r="F727" t="s">
        <v>3644</v>
      </c>
      <c r="G727" t="s">
        <v>277</v>
      </c>
      <c r="H727" t="s">
        <v>174</v>
      </c>
      <c r="I727" t="s">
        <v>3851</v>
      </c>
      <c r="J727" t="s">
        <v>1034</v>
      </c>
      <c r="K727" t="s">
        <v>1771</v>
      </c>
      <c r="L727" t="s">
        <v>1327</v>
      </c>
      <c r="M727" t="s">
        <v>1974</v>
      </c>
      <c r="N727" t="s">
        <v>4316</v>
      </c>
      <c r="O727" t="s">
        <v>4319</v>
      </c>
      <c r="P727" t="s">
        <v>4321</v>
      </c>
      <c r="Q727" t="s">
        <v>4840</v>
      </c>
      <c r="R727" t="s">
        <v>5439</v>
      </c>
      <c r="S727" t="s">
        <v>4324</v>
      </c>
      <c r="T727" t="s">
        <v>5770</v>
      </c>
      <c r="U727" t="s">
        <v>6312</v>
      </c>
      <c r="Y727" cm="1">
        <f t="array" ref="Y727">IF(FALSE,"True," &amp; IF(_xlfn.XLOOKUP("Src_IsAny",'Scoring_Config'!$A:$A,'Scoring_Config'!$D:$D,"Yes")="Yes",_xlfn.XLOOKUP("Src_IsAny",'Scoring_Config'!$A:$A,'Scoring_Config'!$C:$C,10),0),"False,0")</f>
        <v>0</v>
      </c>
      <c r="Z727" cm="1">
        <f t="array" ref="Z727">IF(FALSE,"True," &amp; IF(_xlfn.XLOOKUP("Src_CIDR_Le_16",'Scoring_Config'!$A:$A,'Scoring_Config'!$D:$D,"Yes")="Yes",_xlfn.XLOOKUP("Src_CIDR_Le_16",'Scoring_Config'!$A:$A,'Scoring_Config'!$C:$C,10),0),"False,0")</f>
        <v>0</v>
      </c>
      <c r="AA727" cm="1">
        <f t="array" ref="AA727">IF(FALSE,"True," &amp; IF(_xlfn.XLOOKUP("Src_CIDR_17_22",'Scoring_Config'!$A:$A,'Scoring_Config'!$D:$D,"Yes")="Yes",_xlfn.XLOOKUP("Src_CIDR_17_22",'Scoring_Config'!$A:$A,'Scoring_Config'!$C:$C,5),0),"False,0")</f>
        <v>0</v>
      </c>
      <c r="AB727" cm="1">
        <f t="array" ref="AB727">IF(FALSE,"True," &amp; IF(_xlfn.XLOOKUP("Dst_IsAny",'Scoring_Config'!$A:$A,'Scoring_Config'!$D:$D,"Yes")="Yes",_xlfn.XLOOKUP("Dst_IsAny",'Scoring_Config'!$A:$A,'Scoring_Config'!$C:$C,10),0),"False,0")</f>
        <v>0</v>
      </c>
      <c r="AC727" cm="1">
        <f t="array" ref="AC727">IF(FALSE,"True," &amp; IF(_xlfn.XLOOKUP("Dst_CIDR_Le_16",'Scoring_Config'!$A:$A,'Scoring_Config'!$D:$D,"Yes")="Yes",_xlfn.XLOOKUP("Dst_CIDR_Le_16",'Scoring_Config'!$A:$A,'Scoring_Config'!$C:$C,10),0),"False,0")</f>
        <v>0</v>
      </c>
      <c r="AD727" cm="1">
        <f t="array" ref="AD727">IF(FALSE,"True," &amp; IF(_xlfn.XLOOKUP("Dst_CIDR_17_22",'Scoring_Config'!$A:$A,'Scoring_Config'!$D:$D,"Yes")="Yes",_xlfn.XLOOKUP("Dst_CIDR_17_22",'Scoring_Config'!$A:$A,'Scoring_Config'!$C:$C,5),0),"False,0")</f>
        <v>0</v>
      </c>
      <c r="AE727" cm="1">
        <f t="array" ref="AE727">IF(FALSE,"True," &amp; IF(_xlfn.XLOOKUP("SrcZone_IsAny",'Scoring_Config'!$A:$A,'Scoring_Config'!$D:$D,"Yes")="Yes",_xlfn.XLOOKUP("SrcZone_IsAny",'Scoring_Config'!$A:$A,'Scoring_Config'!$C:$C,10),0),"False,0")</f>
        <v>0</v>
      </c>
      <c r="AF727" cm="1">
        <f t="array" ref="AF727">IF(FALSE,"True," &amp; IF(_xlfn.XLOOKUP("DstZone_IsAny",'Scoring_Config'!$A:$A,'Scoring_Config'!$D:$D,"Yes")="Yes",_xlfn.XLOOKUP("DstZone_IsAny",'Scoring_Config'!$A:$A,'Scoring_Config'!$C:$C,10),0),"False,0")</f>
        <v>0</v>
      </c>
      <c r="AG727" cm="1">
        <f t="array" ref="AG72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27" cm="1">
        <f t="array" ref="AH727">IF(FALSE,"True," &amp; IF(_xlfn.XLOOKUP("App_Any_OR_RangeGt1000",'Scoring_Config'!$A:$A,'Scoring_Config'!$D:$D,"Yes")="Yes",_xlfn.XLOOKUP("App_Any_OR_RangeGt1000",'Scoring_Config'!$A:$A,'Scoring_Config'!$C:$C,10),0),"False,0")</f>
        <v>0</v>
      </c>
      <c r="AI727" cm="1">
        <f t="array" ref="AI727">IF(FALSE,"True," &amp; IF(_xlfn.XLOOKUP("Service_Insecure_Match",'Scoring_Config'!$A:$A,'Scoring_Config'!$D:$D,"Yes")="Yes",_xlfn.XLOOKUP("Service_Insecure_Match",'Scoring_Config'!$A:$A,'Scoring_Config'!$C:$C,5),0),"False,0")</f>
        <v>0</v>
      </c>
      <c r="AJ727" cm="1">
        <f t="array" ref="AJ727">IF(FALSE,"True," &amp; IF(_xlfn.XLOOKUP("Risky_Inbound",'Scoring_Config'!$A:$A,'Scoring_Config'!$D:$D,"Yes")="Yes",_xlfn.XLOOKUP("Risky_Inbound",'Scoring_Config'!$A:$A,'Scoring_Config'!$C:$C,50),0),"False,0")</f>
        <v>0</v>
      </c>
      <c r="AK727" cm="1">
        <f t="array" ref="AK727">IF(FALSE,"True," &amp; IF(_xlfn.XLOOKUP("Risky_Outbound",'Scoring_Config'!$A:$A,'Scoring_Config'!$D:$D,"Yes")="Yes",_xlfn.XLOOKUP("Risky_Outbound",'Scoring_Config'!$A:$A,'Scoring_Config'!$C:$C,25),0),"False,0")</f>
        <v>0</v>
      </c>
      <c r="AL727" t="s">
        <v>6700</v>
      </c>
      <c r="AM727" cm="1">
        <f t="array" ref="AM72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27" t="s">
        <v>6697</v>
      </c>
      <c r="AO727" t="s">
        <v>6697</v>
      </c>
      <c r="AP727" t="s">
        <v>6697</v>
      </c>
      <c r="AQ727" cm="1">
        <f t="array" ref="AQ727">IF(FALSE,"True," &amp; IF(_xlfn.XLOOKUP("Service_IsAny",'Scoring_Config'!$A:$A,'Scoring_Config'!$D:$D,"Yes")="Yes",_xlfn.XLOOKUP("Service_IsAny",'Scoring_Config'!$A:$A,'Scoring_Config'!$C:$C,0),0),"False,0")</f>
        <v>0</v>
      </c>
      <c r="AR727">
        <v>0</v>
      </c>
      <c r="AS727" cm="1">
        <f t="array" ref="AS727">IF(FALSE,"True," &amp; IF(_xlfn.XLOOKUP("Service_RangeGt1000",'Scoring_Config'!$A:$A,'Scoring_Config'!$D:$D,"Yes")="Yes",_xlfn.XLOOKUP("Service_RangeGt1000",'Scoring_Config'!$A:$A,'Scoring_Config'!$C:$C,0),0),"False,0")</f>
        <v>0</v>
      </c>
      <c r="AT727" cm="1">
        <f t="array" ref="AT727">IF(FALSE,"True," &amp; IF(_xlfn.XLOOKUP("App_IsAny",'Scoring_Config'!$A:$A,'Scoring_Config'!$D:$D,"Yes")="Yes",_xlfn.XLOOKUP("App_IsAny",'Scoring_Config'!$A:$A,'Scoring_Config'!$C:$C,0),0),"False,0")</f>
        <v>0</v>
      </c>
      <c r="AU727">
        <v>5</v>
      </c>
      <c r="AV727" cm="1">
        <f t="array" ref="AV727">IF(FALSE,"True," &amp; IF(_xlfn.XLOOKUP("App_RangeGt1000",'Scoring_Config'!$A:$A,'Scoring_Config'!$D:$D,"Yes")="Yes",_xlfn.XLOOKUP("App_RangeGt1000",'Scoring_Config'!$A:$A,'Scoring_Config'!$C:$C,0),0),"False,0")</f>
        <v>0</v>
      </c>
      <c r="AW727" cm="1">
        <f t="array" ref="AW727">IF(FALSE,"True," &amp; IF(_xlfn.XLOOKUP("Action_IsDenyOrDrop",'Scoring_Config'!$A:$A,'Scoring_Config'!$D:$D,"Yes")="Yes",_xlfn.XLOOKUP("Action_IsDenyOrDrop",'Scoring_Config'!$A:$A,'Scoring_Config'!$C:$C,0),0),"False,0")</f>
        <v>0</v>
      </c>
      <c r="AX727" cm="1">
        <f t="array" ref="AX727">IF(LEFT(AW727,4)="True",0,(IF(LEFT(Y727,4)="True",IF(_xlfn.XLOOKUP("Src_IsAny",'Scoring_Config'!$A:$A,'Scoring_Config'!$D:$D,"Yes")="Yes",_xlfn.XLOOKUP("Src_IsAny",'Scoring_Config'!$A:$A,'Scoring_Config'!$C:$C,10),0),0)+IF(LEFT(Z727,4)="True",IF(_xlfn.XLOOKUP("Src_CIDR_Le_16",'Scoring_Config'!$A:$A,'Scoring_Config'!$D:$D,"Yes")="Yes",_xlfn.XLOOKUP("Src_CIDR_Le_16",'Scoring_Config'!$A:$A,'Scoring_Config'!$C:$C,10),0),0)+IF(LEFT(AA727,4)="True",IF(_xlfn.XLOOKUP("Src_CIDR_17_22",'Scoring_Config'!$A:$A,'Scoring_Config'!$D:$D,"Yes")="Yes",_xlfn.XLOOKUP("Src_CIDR_17_22",'Scoring_Config'!$A:$A,'Scoring_Config'!$C:$C,5),0),0)+IF(LEFT(AB727,4)="True",IF(_xlfn.XLOOKUP("Dst_IsAny",'Scoring_Config'!$A:$A,'Scoring_Config'!$D:$D,"Yes")="Yes",_xlfn.XLOOKUP("Dst_IsAny",'Scoring_Config'!$A:$A,'Scoring_Config'!$C:$C,10),0),0)+IF(LEFT(AC727,4)="True",IF(_xlfn.XLOOKUP("Dst_CIDR_Le_16",'Scoring_Config'!$A:$A,'Scoring_Config'!$D:$D,"Yes")="Yes",_xlfn.XLOOKUP("Dst_CIDR_Le_16",'Scoring_Config'!$A:$A,'Scoring_Config'!$C:$C,10),0),0)+IF(LEFT(AD727,4)="True",IF(_xlfn.XLOOKUP("Dst_CIDR_17_22",'Scoring_Config'!$A:$A,'Scoring_Config'!$D:$D,"Yes")="Yes",_xlfn.XLOOKUP("Dst_CIDR_17_22",'Scoring_Config'!$A:$A,'Scoring_Config'!$C:$C,5),0),0)+IF(LEFT(AE727,4)="True",IF(_xlfn.XLOOKUP("SrcZone_IsAny",'Scoring_Config'!$A:$A,'Scoring_Config'!$D:$D,"Yes")="Yes",_xlfn.XLOOKUP("SrcZone_IsAny",'Scoring_Config'!$A:$A,'Scoring_Config'!$C:$C,10),0),0)+IF(LEFT(AF727,4)="True",IF(_xlfn.XLOOKUP("DstZone_IsAny",'Scoring_Config'!$A:$A,'Scoring_Config'!$D:$D,"Yes")="Yes",_xlfn.XLOOKUP("DstZone_IsAny",'Scoring_Config'!$A:$A,'Scoring_Config'!$C:$C,10),0),0)+IF(LEFT(AG727,4)="True",IF(_xlfn.XLOOKUP("Service_Any_OR_RangeGt1000",'Scoring_Config'!$A:$A,'Scoring_Config'!$D:$D,"Yes")="Yes",_xlfn.XLOOKUP("Service_Any_OR_RangeGt1000",'Scoring_Config'!$A:$A,'Scoring_Config'!$C:$C,10),0),0)+IF(LEFT(AH727,4)="True",IF(_xlfn.XLOOKUP("App_Any_OR_RangeGt1000",'Scoring_Config'!$A:$A,'Scoring_Config'!$D:$D,"Yes")="Yes",_xlfn.XLOOKUP("App_Any_OR_RangeGt1000",'Scoring_Config'!$A:$A,'Scoring_Config'!$C:$C,10),0),0)+IF(LEFT(AI727,4)="True",IF(_xlfn.XLOOKUP("Service_Insecure_Match",'Scoring_Config'!$A:$A,'Scoring_Config'!$D:$D,"Yes")="Yes",_xlfn.XLOOKUP("Service_Insecure_Match",'Scoring_Config'!$A:$A,'Scoring_Config'!$C:$C,5),0),0)+IF(LEFT(AJ727,4)="True",IF(_xlfn.XLOOKUP("Risky_Inbound",'Scoring_Config'!$A:$A,'Scoring_Config'!$D:$D,"Yes")="Yes",_xlfn.XLOOKUP("Risky_Inbound",'Scoring_Config'!$A:$A,'Scoring_Config'!$C:$C,50),0),0)+IF(LEFT(AK727,4)="True",IF(_xlfn.XLOOKUP("Risky_Outbound",'Scoring_Config'!$A:$A,'Scoring_Config'!$D:$D,"Yes")="Yes",_xlfn.XLOOKUP("Risky_Outbound",'Scoring_Config'!$A:$A,'Scoring_Config'!$C:$C,25),0),0)+IF(LEFT(AZ727,4)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727,FIND(",",AL727)+1,100)),0)+IF(LEFT(AM727,4)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727,FIND(",",AN727)+1,100)),0)+IF(_xlfn.XLOOKUP("Profile_Scoring",'Scoring_Config'!$A:$A,'Scoring_Config'!$D:$D,"Yes")="Yes",VALUE(MID(AO727,FIND(",",AO727)+1,100)),0)+IF(_xlfn.XLOOKUP("Options_Scoring",'Scoring_Config'!$A:$A,'Scoring_Config'!$D:$D,"Yes")="Yes",VALUE(MID(AP727,FIND(",",AP727)+1,100)),0)))</f>
        <v>0</v>
      </c>
      <c r="AZ727" cm="1">
        <f t="array" ref="AZ727">IF(FALSE,"True," &amp; IF(_xlfn.XLOOKUP("Migrate_Insecure",'Scoring_Config'!$A:$A,'Scoring_Config'!$D:$D,"Yes")="Yes",_xlfn.XLOOKUP("Migrate_Insecure",'Scoring_Config'!$A:$A,'Scoring_Config'!$C:$C,10),0),"False,0")</f>
        <v>0</v>
      </c>
    </row>
    <row r="728" spans="1:52">
      <c r="A728" t="s">
        <v>1979</v>
      </c>
      <c r="B728" t="s">
        <v>2701</v>
      </c>
      <c r="C728" t="s">
        <v>3542</v>
      </c>
      <c r="D728" t="s">
        <v>3545</v>
      </c>
      <c r="E728" t="s">
        <v>3563</v>
      </c>
      <c r="F728" t="s">
        <v>3851</v>
      </c>
      <c r="G728" t="s">
        <v>245</v>
      </c>
      <c r="H728" t="s">
        <v>174</v>
      </c>
      <c r="I728" t="s">
        <v>3679</v>
      </c>
      <c r="J728" t="s">
        <v>240</v>
      </c>
      <c r="K728" t="s">
        <v>1878</v>
      </c>
      <c r="L728" t="s">
        <v>1327</v>
      </c>
      <c r="M728" t="s">
        <v>1974</v>
      </c>
      <c r="N728" t="s">
        <v>4315</v>
      </c>
      <c r="O728" t="s">
        <v>4319</v>
      </c>
      <c r="P728" t="s">
        <v>4321</v>
      </c>
      <c r="Q728" t="s">
        <v>4825</v>
      </c>
      <c r="R728" t="s">
        <v>5440</v>
      </c>
      <c r="S728" t="s">
        <v>5439</v>
      </c>
      <c r="T728" t="s">
        <v>5770</v>
      </c>
      <c r="U728" t="s">
        <v>6313</v>
      </c>
      <c r="Y728" cm="1">
        <f t="array" ref="Y728">IF(FALSE,"True," &amp; IF(_xlfn.XLOOKUP("Src_IsAny",'Scoring_Config'!$A:$A,'Scoring_Config'!$D:$D,"Yes")="Yes",_xlfn.XLOOKUP("Src_IsAny",'Scoring_Config'!$A:$A,'Scoring_Config'!$C:$C,10),0),"False,0")</f>
        <v>0</v>
      </c>
      <c r="Z728" cm="1">
        <f t="array" ref="Z728">IF(FALSE,"True," &amp; IF(_xlfn.XLOOKUP("Src_CIDR_Le_16",'Scoring_Config'!$A:$A,'Scoring_Config'!$D:$D,"Yes")="Yes",_xlfn.XLOOKUP("Src_CIDR_Le_16",'Scoring_Config'!$A:$A,'Scoring_Config'!$C:$C,10),0),"False,0")</f>
        <v>0</v>
      </c>
      <c r="AA728" cm="1">
        <f t="array" ref="AA728">IF(FALSE,"True," &amp; IF(_xlfn.XLOOKUP("Src_CIDR_17_22",'Scoring_Config'!$A:$A,'Scoring_Config'!$D:$D,"Yes")="Yes",_xlfn.XLOOKUP("Src_CIDR_17_22",'Scoring_Config'!$A:$A,'Scoring_Config'!$C:$C,5),0),"False,0")</f>
        <v>0</v>
      </c>
      <c r="AB728" cm="1">
        <f t="array" ref="AB728">IF(FALSE,"True," &amp; IF(_xlfn.XLOOKUP("Dst_IsAny",'Scoring_Config'!$A:$A,'Scoring_Config'!$D:$D,"Yes")="Yes",_xlfn.XLOOKUP("Dst_IsAny",'Scoring_Config'!$A:$A,'Scoring_Config'!$C:$C,10),0),"False,0")</f>
        <v>0</v>
      </c>
      <c r="AC728" cm="1">
        <f t="array" ref="AC728">IF(FALSE,"True," &amp; IF(_xlfn.XLOOKUP("Dst_CIDR_Le_16",'Scoring_Config'!$A:$A,'Scoring_Config'!$D:$D,"Yes")="Yes",_xlfn.XLOOKUP("Dst_CIDR_Le_16",'Scoring_Config'!$A:$A,'Scoring_Config'!$C:$C,10),0),"False,0")</f>
        <v>0</v>
      </c>
      <c r="AD728" cm="1">
        <f t="array" ref="AD728">IF(FALSE,"True," &amp; IF(_xlfn.XLOOKUP("Dst_CIDR_17_22",'Scoring_Config'!$A:$A,'Scoring_Config'!$D:$D,"Yes")="Yes",_xlfn.XLOOKUP("Dst_CIDR_17_22",'Scoring_Config'!$A:$A,'Scoring_Config'!$C:$C,5),0),"False,0")</f>
        <v>0</v>
      </c>
      <c r="AE728" cm="1">
        <f t="array" ref="AE728">IF(FALSE,"True," &amp; IF(_xlfn.XLOOKUP("SrcZone_IsAny",'Scoring_Config'!$A:$A,'Scoring_Config'!$D:$D,"Yes")="Yes",_xlfn.XLOOKUP("SrcZone_IsAny",'Scoring_Config'!$A:$A,'Scoring_Config'!$C:$C,10),0),"False,0")</f>
        <v>0</v>
      </c>
      <c r="AF728" cm="1">
        <f t="array" ref="AF728">IF(FALSE,"True," &amp; IF(_xlfn.XLOOKUP("DstZone_IsAny",'Scoring_Config'!$A:$A,'Scoring_Config'!$D:$D,"Yes")="Yes",_xlfn.XLOOKUP("DstZone_IsAny",'Scoring_Config'!$A:$A,'Scoring_Config'!$C:$C,10),0),"False,0")</f>
        <v>0</v>
      </c>
      <c r="AG728" cm="1">
        <f t="array" ref="AG72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28" cm="1">
        <f t="array" ref="AH728">IF(FALSE,"True," &amp; IF(_xlfn.XLOOKUP("App_Any_OR_RangeGt1000",'Scoring_Config'!$A:$A,'Scoring_Config'!$D:$D,"Yes")="Yes",_xlfn.XLOOKUP("App_Any_OR_RangeGt1000",'Scoring_Config'!$A:$A,'Scoring_Config'!$C:$C,10),0),"False,0")</f>
        <v>0</v>
      </c>
      <c r="AI728" cm="1">
        <f t="array" ref="AI728">IF(FALSE,"True," &amp; IF(_xlfn.XLOOKUP("Service_Insecure_Match",'Scoring_Config'!$A:$A,'Scoring_Config'!$D:$D,"Yes")="Yes",_xlfn.XLOOKUP("Service_Insecure_Match",'Scoring_Config'!$A:$A,'Scoring_Config'!$C:$C,5),0),"False,0")</f>
        <v>0</v>
      </c>
      <c r="AJ728" cm="1">
        <f t="array" ref="AJ728">IF(FALSE,"True," &amp; IF(_xlfn.XLOOKUP("Risky_Inbound",'Scoring_Config'!$A:$A,'Scoring_Config'!$D:$D,"Yes")="Yes",_xlfn.XLOOKUP("Risky_Inbound",'Scoring_Config'!$A:$A,'Scoring_Config'!$C:$C,50),0),"False,0")</f>
        <v>0</v>
      </c>
      <c r="AK728" cm="1">
        <f t="array" ref="AK728">IF(FALSE,"True," &amp; IF(_xlfn.XLOOKUP("Risky_Outbound",'Scoring_Config'!$A:$A,'Scoring_Config'!$D:$D,"Yes")="Yes",_xlfn.XLOOKUP("Risky_Outbound",'Scoring_Config'!$A:$A,'Scoring_Config'!$C:$C,25),0),"False,0")</f>
        <v>0</v>
      </c>
      <c r="AL728" t="s">
        <v>6700</v>
      </c>
      <c r="AM728" cm="1">
        <f t="array" ref="AM72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28" t="s">
        <v>6697</v>
      </c>
      <c r="AO728" t="s">
        <v>6697</v>
      </c>
      <c r="AP728" t="s">
        <v>6697</v>
      </c>
      <c r="AQ728" cm="1">
        <f t="array" ref="AQ728">IF(FALSE,"True," &amp; IF(_xlfn.XLOOKUP("Service_IsAny",'Scoring_Config'!$A:$A,'Scoring_Config'!$D:$D,"Yes")="Yes",_xlfn.XLOOKUP("Service_IsAny",'Scoring_Config'!$A:$A,'Scoring_Config'!$C:$C,0),0),"False,0")</f>
        <v>0</v>
      </c>
      <c r="AR728">
        <v>0</v>
      </c>
      <c r="AS728" cm="1">
        <f t="array" ref="AS728">IF(FALSE,"True," &amp; IF(_xlfn.XLOOKUP("Service_RangeGt1000",'Scoring_Config'!$A:$A,'Scoring_Config'!$D:$D,"Yes")="Yes",_xlfn.XLOOKUP("Service_RangeGt1000",'Scoring_Config'!$A:$A,'Scoring_Config'!$C:$C,0),0),"False,0")</f>
        <v>0</v>
      </c>
      <c r="AT728" cm="1">
        <f t="array" ref="AT728">IF(FALSE,"True," &amp; IF(_xlfn.XLOOKUP("App_IsAny",'Scoring_Config'!$A:$A,'Scoring_Config'!$D:$D,"Yes")="Yes",_xlfn.XLOOKUP("App_IsAny",'Scoring_Config'!$A:$A,'Scoring_Config'!$C:$C,0),0),"False,0")</f>
        <v>0</v>
      </c>
      <c r="AU728">
        <v>4</v>
      </c>
      <c r="AV728" cm="1">
        <f t="array" ref="AV728">IF(FALSE,"True," &amp; IF(_xlfn.XLOOKUP("App_RangeGt1000",'Scoring_Config'!$A:$A,'Scoring_Config'!$D:$D,"Yes")="Yes",_xlfn.XLOOKUP("App_RangeGt1000",'Scoring_Config'!$A:$A,'Scoring_Config'!$C:$C,0),0),"False,0")</f>
        <v>0</v>
      </c>
      <c r="AW728" cm="1">
        <f t="array" ref="AW728">IF(FALSE,"True," &amp; IF(_xlfn.XLOOKUP("Action_IsDenyOrDrop",'Scoring_Config'!$A:$A,'Scoring_Config'!$D:$D,"Yes")="Yes",_xlfn.XLOOKUP("Action_IsDenyOrDrop",'Scoring_Config'!$A:$A,'Scoring_Config'!$C:$C,0),0),"False,0")</f>
        <v>0</v>
      </c>
      <c r="AX728" cm="1">
        <f t="array" ref="AX728">IF(LEFT(AW728,4)="True",0,(IF(LEFT(Y728,4)="True",IF(_xlfn.XLOOKUP("Src_IsAny",'Scoring_Config'!$A:$A,'Scoring_Config'!$D:$D,"Yes")="Yes",_xlfn.XLOOKUP("Src_IsAny",'Scoring_Config'!$A:$A,'Scoring_Config'!$C:$C,10),0),0)+IF(LEFT(Z728,4)="True",IF(_xlfn.XLOOKUP("Src_CIDR_Le_16",'Scoring_Config'!$A:$A,'Scoring_Config'!$D:$D,"Yes")="Yes",_xlfn.XLOOKUP("Src_CIDR_Le_16",'Scoring_Config'!$A:$A,'Scoring_Config'!$C:$C,10),0),0)+IF(LEFT(AA728,4)="True",IF(_xlfn.XLOOKUP("Src_CIDR_17_22",'Scoring_Config'!$A:$A,'Scoring_Config'!$D:$D,"Yes")="Yes",_xlfn.XLOOKUP("Src_CIDR_17_22",'Scoring_Config'!$A:$A,'Scoring_Config'!$C:$C,5),0),0)+IF(LEFT(AB728,4)="True",IF(_xlfn.XLOOKUP("Dst_IsAny",'Scoring_Config'!$A:$A,'Scoring_Config'!$D:$D,"Yes")="Yes",_xlfn.XLOOKUP("Dst_IsAny",'Scoring_Config'!$A:$A,'Scoring_Config'!$C:$C,10),0),0)+IF(LEFT(AC728,4)="True",IF(_xlfn.XLOOKUP("Dst_CIDR_Le_16",'Scoring_Config'!$A:$A,'Scoring_Config'!$D:$D,"Yes")="Yes",_xlfn.XLOOKUP("Dst_CIDR_Le_16",'Scoring_Config'!$A:$A,'Scoring_Config'!$C:$C,10),0),0)+IF(LEFT(AD728,4)="True",IF(_xlfn.XLOOKUP("Dst_CIDR_17_22",'Scoring_Config'!$A:$A,'Scoring_Config'!$D:$D,"Yes")="Yes",_xlfn.XLOOKUP("Dst_CIDR_17_22",'Scoring_Config'!$A:$A,'Scoring_Config'!$C:$C,5),0),0)+IF(LEFT(AE728,4)="True",IF(_xlfn.XLOOKUP("SrcZone_IsAny",'Scoring_Config'!$A:$A,'Scoring_Config'!$D:$D,"Yes")="Yes",_xlfn.XLOOKUP("SrcZone_IsAny",'Scoring_Config'!$A:$A,'Scoring_Config'!$C:$C,10),0),0)+IF(LEFT(AF728,4)="True",IF(_xlfn.XLOOKUP("DstZone_IsAny",'Scoring_Config'!$A:$A,'Scoring_Config'!$D:$D,"Yes")="Yes",_xlfn.XLOOKUP("DstZone_IsAny",'Scoring_Config'!$A:$A,'Scoring_Config'!$C:$C,10),0),0)+IF(LEFT(AG728,4)="True",IF(_xlfn.XLOOKUP("Service_Any_OR_RangeGt1000",'Scoring_Config'!$A:$A,'Scoring_Config'!$D:$D,"Yes")="Yes",_xlfn.XLOOKUP("Service_Any_OR_RangeGt1000",'Scoring_Config'!$A:$A,'Scoring_Config'!$C:$C,10),0),0)+IF(LEFT(AH728,4)="True",IF(_xlfn.XLOOKUP("App_Any_OR_RangeGt1000",'Scoring_Config'!$A:$A,'Scoring_Config'!$D:$D,"Yes")="Yes",_xlfn.XLOOKUP("App_Any_OR_RangeGt1000",'Scoring_Config'!$A:$A,'Scoring_Config'!$C:$C,10),0),0)+IF(LEFT(AI728,4)="True",IF(_xlfn.XLOOKUP("Service_Insecure_Match",'Scoring_Config'!$A:$A,'Scoring_Config'!$D:$D,"Yes")="Yes",_xlfn.XLOOKUP("Service_Insecure_Match",'Scoring_Config'!$A:$A,'Scoring_Config'!$C:$C,5),0),0)+IF(LEFT(AJ728,4)="True",IF(_xlfn.XLOOKUP("Risky_Inbound",'Scoring_Config'!$A:$A,'Scoring_Config'!$D:$D,"Yes")="Yes",_xlfn.XLOOKUP("Risky_Inbound",'Scoring_Config'!$A:$A,'Scoring_Config'!$C:$C,50),0),0)+IF(LEFT(AK728,4)="True",IF(_xlfn.XLOOKUP("Risky_Outbound",'Scoring_Config'!$A:$A,'Scoring_Config'!$D:$D,"Yes")="Yes",_xlfn.XLOOKUP("Risky_Outbound",'Scoring_Config'!$A:$A,'Scoring_Config'!$C:$C,25),0),0)+IF(LEFT(AZ728,4)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728,FIND(",",AL728)+1,100)),0)+IF(LEFT(AM728,4)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728,FIND(",",AN728)+1,100)),0)+IF(_xlfn.XLOOKUP("Profile_Scoring",'Scoring_Config'!$A:$A,'Scoring_Config'!$D:$D,"Yes")="Yes",VALUE(MID(AO728,FIND(",",AO728)+1,100)),0)+IF(_xlfn.XLOOKUP("Options_Scoring",'Scoring_Config'!$A:$A,'Scoring_Config'!$D:$D,"Yes")="Yes",VALUE(MID(AP728,FIND(",",AP728)+1,100)),0)))</f>
        <v>0</v>
      </c>
      <c r="AZ728" cm="1">
        <f t="array" ref="AZ728">IF(FALSE,"True," &amp; IF(_xlfn.XLOOKUP("Migrate_Insecure",'Scoring_Config'!$A:$A,'Scoring_Config'!$D:$D,"Yes")="Yes",_xlfn.XLOOKUP("Migrate_Insecure",'Scoring_Config'!$A:$A,'Scoring_Config'!$C:$C,10),0),"False,0")</f>
        <v>0</v>
      </c>
    </row>
    <row r="729" spans="1:52">
      <c r="A729" t="s">
        <v>1979</v>
      </c>
      <c r="B729" t="s">
        <v>2702</v>
      </c>
      <c r="C729" t="s">
        <v>3542</v>
      </c>
      <c r="D729" t="s">
        <v>3545</v>
      </c>
      <c r="E729" t="s">
        <v>3563</v>
      </c>
      <c r="F729" t="s">
        <v>3846</v>
      </c>
      <c r="G729" t="s">
        <v>418</v>
      </c>
      <c r="H729" t="s">
        <v>174</v>
      </c>
      <c r="I729" t="s">
        <v>3860</v>
      </c>
      <c r="J729" t="s">
        <v>420</v>
      </c>
      <c r="K729" t="s">
        <v>1879</v>
      </c>
      <c r="L729" t="s">
        <v>1327</v>
      </c>
      <c r="M729" t="s">
        <v>1974</v>
      </c>
      <c r="N729" t="s">
        <v>4315</v>
      </c>
      <c r="O729" t="s">
        <v>4319</v>
      </c>
      <c r="P729" t="s">
        <v>4322</v>
      </c>
      <c r="Q729" t="s">
        <v>4841</v>
      </c>
      <c r="R729" t="s">
        <v>5440</v>
      </c>
      <c r="S729" t="s">
        <v>5440</v>
      </c>
      <c r="T729" t="s">
        <v>5770</v>
      </c>
      <c r="U729" t="s">
        <v>6314</v>
      </c>
      <c r="Y729" cm="1">
        <f t="array" ref="Y729">IF(FALSE,"True," &amp; IF(_xlfn.XLOOKUP("Src_IsAny",'Scoring_Config'!$A:$A,'Scoring_Config'!$D:$D,"Yes")="Yes",_xlfn.XLOOKUP("Src_IsAny",'Scoring_Config'!$A:$A,'Scoring_Config'!$C:$C,10),0),"False,0")</f>
        <v>0</v>
      </c>
      <c r="Z729" cm="1">
        <f t="array" ref="Z729">IF(FALSE,"True," &amp; IF(_xlfn.XLOOKUP("Src_CIDR_Le_16",'Scoring_Config'!$A:$A,'Scoring_Config'!$D:$D,"Yes")="Yes",_xlfn.XLOOKUP("Src_CIDR_Le_16",'Scoring_Config'!$A:$A,'Scoring_Config'!$C:$C,10),0),"False,0")</f>
        <v>0</v>
      </c>
      <c r="AA729" cm="1">
        <f t="array" ref="AA729">IF(FALSE,"True," &amp; IF(_xlfn.XLOOKUP("Src_CIDR_17_22",'Scoring_Config'!$A:$A,'Scoring_Config'!$D:$D,"Yes")="Yes",_xlfn.XLOOKUP("Src_CIDR_17_22",'Scoring_Config'!$A:$A,'Scoring_Config'!$C:$C,5),0),"False,0")</f>
        <v>0</v>
      </c>
      <c r="AB729" cm="1">
        <f t="array" ref="AB729">IF(FALSE,"True," &amp; IF(_xlfn.XLOOKUP("Dst_IsAny",'Scoring_Config'!$A:$A,'Scoring_Config'!$D:$D,"Yes")="Yes",_xlfn.XLOOKUP("Dst_IsAny",'Scoring_Config'!$A:$A,'Scoring_Config'!$C:$C,10),0),"False,0")</f>
        <v>0</v>
      </c>
      <c r="AC729" cm="1">
        <f t="array" ref="AC729">IF(FALSE,"True," &amp; IF(_xlfn.XLOOKUP("Dst_CIDR_Le_16",'Scoring_Config'!$A:$A,'Scoring_Config'!$D:$D,"Yes")="Yes",_xlfn.XLOOKUP("Dst_CIDR_Le_16",'Scoring_Config'!$A:$A,'Scoring_Config'!$C:$C,10),0),"False,0")</f>
        <v>0</v>
      </c>
      <c r="AD729" cm="1">
        <f t="array" ref="AD729">IF(FALSE,"True," &amp; IF(_xlfn.XLOOKUP("Dst_CIDR_17_22",'Scoring_Config'!$A:$A,'Scoring_Config'!$D:$D,"Yes")="Yes",_xlfn.XLOOKUP("Dst_CIDR_17_22",'Scoring_Config'!$A:$A,'Scoring_Config'!$C:$C,5),0),"False,0")</f>
        <v>0</v>
      </c>
      <c r="AE729" cm="1">
        <f t="array" ref="AE729">IF(FALSE,"True," &amp; IF(_xlfn.XLOOKUP("SrcZone_IsAny",'Scoring_Config'!$A:$A,'Scoring_Config'!$D:$D,"Yes")="Yes",_xlfn.XLOOKUP("SrcZone_IsAny",'Scoring_Config'!$A:$A,'Scoring_Config'!$C:$C,10),0),"False,0")</f>
        <v>0</v>
      </c>
      <c r="AF729" cm="1">
        <f t="array" ref="AF729">IF(FALSE,"True," &amp; IF(_xlfn.XLOOKUP("DstZone_IsAny",'Scoring_Config'!$A:$A,'Scoring_Config'!$D:$D,"Yes")="Yes",_xlfn.XLOOKUP("DstZone_IsAny",'Scoring_Config'!$A:$A,'Scoring_Config'!$C:$C,10),0),"False,0")</f>
        <v>0</v>
      </c>
      <c r="AG729" cm="1">
        <f t="array" ref="AG72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29" cm="1">
        <f t="array" ref="AH729">IF(FALSE,"True," &amp; IF(_xlfn.XLOOKUP("App_Any_OR_RangeGt1000",'Scoring_Config'!$A:$A,'Scoring_Config'!$D:$D,"Yes")="Yes",_xlfn.XLOOKUP("App_Any_OR_RangeGt1000",'Scoring_Config'!$A:$A,'Scoring_Config'!$C:$C,10),0),"False,0")</f>
        <v>0</v>
      </c>
      <c r="AI729" cm="1">
        <f t="array" ref="AI729">IF(FALSE,"True," &amp; IF(_xlfn.XLOOKUP("Service_Insecure_Match",'Scoring_Config'!$A:$A,'Scoring_Config'!$D:$D,"Yes")="Yes",_xlfn.XLOOKUP("Service_Insecure_Match",'Scoring_Config'!$A:$A,'Scoring_Config'!$C:$C,5),0),"False,0")</f>
        <v>0</v>
      </c>
      <c r="AJ729" cm="1">
        <f t="array" ref="AJ729">IF(FALSE,"True," &amp; IF(_xlfn.XLOOKUP("Risky_Inbound",'Scoring_Config'!$A:$A,'Scoring_Config'!$D:$D,"Yes")="Yes",_xlfn.XLOOKUP("Risky_Inbound",'Scoring_Config'!$A:$A,'Scoring_Config'!$C:$C,50),0),"False,0")</f>
        <v>0</v>
      </c>
      <c r="AK729" cm="1">
        <f t="array" ref="AK729">IF(FALSE,"True," &amp; IF(_xlfn.XLOOKUP("Risky_Outbound",'Scoring_Config'!$A:$A,'Scoring_Config'!$D:$D,"Yes")="Yes",_xlfn.XLOOKUP("Risky_Outbound",'Scoring_Config'!$A:$A,'Scoring_Config'!$C:$C,25),0),"False,0")</f>
        <v>0</v>
      </c>
      <c r="AL729" t="s">
        <v>6697</v>
      </c>
      <c r="AM729" cm="1">
        <f t="array" ref="AM72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29" t="s">
        <v>6697</v>
      </c>
      <c r="AO729" t="s">
        <v>6697</v>
      </c>
      <c r="AP729" t="s">
        <v>6697</v>
      </c>
      <c r="AQ729" cm="1">
        <f t="array" ref="AQ729">IF(FALSE,"True," &amp; IF(_xlfn.XLOOKUP("Service_IsAny",'Scoring_Config'!$A:$A,'Scoring_Config'!$D:$D,"Yes")="Yes",_xlfn.XLOOKUP("Service_IsAny",'Scoring_Config'!$A:$A,'Scoring_Config'!$C:$C,0),0),"False,0")</f>
        <v>0</v>
      </c>
      <c r="AR729">
        <v>0</v>
      </c>
      <c r="AS729" cm="1">
        <f t="array" ref="AS729">IF(FALSE,"True," &amp; IF(_xlfn.XLOOKUP("Service_RangeGt1000",'Scoring_Config'!$A:$A,'Scoring_Config'!$D:$D,"Yes")="Yes",_xlfn.XLOOKUP("Service_RangeGt1000",'Scoring_Config'!$A:$A,'Scoring_Config'!$C:$C,0),0),"False,0")</f>
        <v>0</v>
      </c>
      <c r="AT729" cm="1">
        <f t="array" ref="AT729">IF(FALSE,"True," &amp; IF(_xlfn.XLOOKUP("App_IsAny",'Scoring_Config'!$A:$A,'Scoring_Config'!$D:$D,"Yes")="Yes",_xlfn.XLOOKUP("App_IsAny",'Scoring_Config'!$A:$A,'Scoring_Config'!$C:$C,0),0),"False,0")</f>
        <v>0</v>
      </c>
      <c r="AU729">
        <v>3</v>
      </c>
      <c r="AV729" cm="1">
        <f t="array" ref="AV729">IF(FALSE,"True," &amp; IF(_xlfn.XLOOKUP("App_RangeGt1000",'Scoring_Config'!$A:$A,'Scoring_Config'!$D:$D,"Yes")="Yes",_xlfn.XLOOKUP("App_RangeGt1000",'Scoring_Config'!$A:$A,'Scoring_Config'!$C:$C,0),0),"False,0")</f>
        <v>0</v>
      </c>
      <c r="AW729" cm="1">
        <f t="array" ref="AW729">IF(FALSE,"True," &amp; IF(_xlfn.XLOOKUP("Action_IsDenyOrDrop",'Scoring_Config'!$A:$A,'Scoring_Config'!$D:$D,"Yes")="Yes",_xlfn.XLOOKUP("Action_IsDenyOrDrop",'Scoring_Config'!$A:$A,'Scoring_Config'!$C:$C,0),0),"False,0")</f>
        <v>0</v>
      </c>
      <c r="AX729" cm="1">
        <f t="array" ref="AX729">IF(LEFT(AW729,4)="True",0,(IF(LEFT(Y729,4)="True",IF(_xlfn.XLOOKUP("Src_IsAny",'Scoring_Config'!$A:$A,'Scoring_Config'!$D:$D,"Yes")="Yes",_xlfn.XLOOKUP("Src_IsAny",'Scoring_Config'!$A:$A,'Scoring_Config'!$C:$C,10),0),0)+IF(LEFT(Z729,4)="True",IF(_xlfn.XLOOKUP("Src_CIDR_Le_16",'Scoring_Config'!$A:$A,'Scoring_Config'!$D:$D,"Yes")="Yes",_xlfn.XLOOKUP("Src_CIDR_Le_16",'Scoring_Config'!$A:$A,'Scoring_Config'!$C:$C,10),0),0)+IF(LEFT(AA729,4)="True",IF(_xlfn.XLOOKUP("Src_CIDR_17_22",'Scoring_Config'!$A:$A,'Scoring_Config'!$D:$D,"Yes")="Yes",_xlfn.XLOOKUP("Src_CIDR_17_22",'Scoring_Config'!$A:$A,'Scoring_Config'!$C:$C,5),0),0)+IF(LEFT(AB729,4)="True",IF(_xlfn.XLOOKUP("Dst_IsAny",'Scoring_Config'!$A:$A,'Scoring_Config'!$D:$D,"Yes")="Yes",_xlfn.XLOOKUP("Dst_IsAny",'Scoring_Config'!$A:$A,'Scoring_Config'!$C:$C,10),0),0)+IF(LEFT(AC729,4)="True",IF(_xlfn.XLOOKUP("Dst_CIDR_Le_16",'Scoring_Config'!$A:$A,'Scoring_Config'!$D:$D,"Yes")="Yes",_xlfn.XLOOKUP("Dst_CIDR_Le_16",'Scoring_Config'!$A:$A,'Scoring_Config'!$C:$C,10),0),0)+IF(LEFT(AD729,4)="True",IF(_xlfn.XLOOKUP("Dst_CIDR_17_22",'Scoring_Config'!$A:$A,'Scoring_Config'!$D:$D,"Yes")="Yes",_xlfn.XLOOKUP("Dst_CIDR_17_22",'Scoring_Config'!$A:$A,'Scoring_Config'!$C:$C,5),0),0)+IF(LEFT(AE729,4)="True",IF(_xlfn.XLOOKUP("SrcZone_IsAny",'Scoring_Config'!$A:$A,'Scoring_Config'!$D:$D,"Yes")="Yes",_xlfn.XLOOKUP("SrcZone_IsAny",'Scoring_Config'!$A:$A,'Scoring_Config'!$C:$C,10),0),0)+IF(LEFT(AF729,4)="True",IF(_xlfn.XLOOKUP("DstZone_IsAny",'Scoring_Config'!$A:$A,'Scoring_Config'!$D:$D,"Yes")="Yes",_xlfn.XLOOKUP("DstZone_IsAny",'Scoring_Config'!$A:$A,'Scoring_Config'!$C:$C,10),0),0)+IF(LEFT(AG729,4)="True",IF(_xlfn.XLOOKUP("Service_Any_OR_RangeGt1000",'Scoring_Config'!$A:$A,'Scoring_Config'!$D:$D,"Yes")="Yes",_xlfn.XLOOKUP("Service_Any_OR_RangeGt1000",'Scoring_Config'!$A:$A,'Scoring_Config'!$C:$C,10),0),0)+IF(LEFT(AH729,4)="True",IF(_xlfn.XLOOKUP("App_Any_OR_RangeGt1000",'Scoring_Config'!$A:$A,'Scoring_Config'!$D:$D,"Yes")="Yes",_xlfn.XLOOKUP("App_Any_OR_RangeGt1000",'Scoring_Config'!$A:$A,'Scoring_Config'!$C:$C,10),0),0)+IF(LEFT(AI729,4)="True",IF(_xlfn.XLOOKUP("Service_Insecure_Match",'Scoring_Config'!$A:$A,'Scoring_Config'!$D:$D,"Yes")="Yes",_xlfn.XLOOKUP("Service_Insecure_Match",'Scoring_Config'!$A:$A,'Scoring_Config'!$C:$C,5),0),0)+IF(LEFT(AJ729,4)="True",IF(_xlfn.XLOOKUP("Risky_Inbound",'Scoring_Config'!$A:$A,'Scoring_Config'!$D:$D,"Yes")="Yes",_xlfn.XLOOKUP("Risky_Inbound",'Scoring_Config'!$A:$A,'Scoring_Config'!$C:$C,50),0),0)+IF(LEFT(AK729,4)="True",IF(_xlfn.XLOOKUP("Risky_Outbound",'Scoring_Config'!$A:$A,'Scoring_Config'!$D:$D,"Yes")="Yes",_xlfn.XLOOKUP("Risky_Outbound",'Scoring_Config'!$A:$A,'Scoring_Config'!$C:$C,25),0),0)+IF(LEFT(AZ729,4)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729,FIND(",",AL729)+1,100)),0)+IF(LEFT(AM729,4)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729,FIND(",",AN729)+1,100)),0)+IF(_xlfn.XLOOKUP("Profile_Scoring",'Scoring_Config'!$A:$A,'Scoring_Config'!$D:$D,"Yes")="Yes",VALUE(MID(AO729,FIND(",",AO729)+1,100)),0)+IF(_xlfn.XLOOKUP("Options_Scoring",'Scoring_Config'!$A:$A,'Scoring_Config'!$D:$D,"Yes")="Yes",VALUE(MID(AP729,FIND(",",AP729)+1,100)),0)))</f>
        <v>0</v>
      </c>
      <c r="AZ729" cm="1">
        <f t="array" ref="AZ729">IF(FALSE,"True," &amp; IF(_xlfn.XLOOKUP("Migrate_Insecure",'Scoring_Config'!$A:$A,'Scoring_Config'!$D:$D,"Yes")="Yes",_xlfn.XLOOKUP("Migrate_Insecure",'Scoring_Config'!$A:$A,'Scoring_Config'!$C:$C,10),0),"False,0")</f>
        <v>0</v>
      </c>
    </row>
    <row r="730" spans="1:52">
      <c r="A730" t="s">
        <v>1979</v>
      </c>
      <c r="B730" t="s">
        <v>2703</v>
      </c>
      <c r="C730" t="s">
        <v>3542</v>
      </c>
      <c r="D730" t="s">
        <v>3545</v>
      </c>
      <c r="E730" t="s">
        <v>3563</v>
      </c>
      <c r="F730" t="s">
        <v>3848</v>
      </c>
      <c r="G730" t="s">
        <v>418</v>
      </c>
      <c r="H730" t="s">
        <v>174</v>
      </c>
      <c r="I730" t="s">
        <v>4195</v>
      </c>
      <c r="J730" t="s">
        <v>1025</v>
      </c>
      <c r="K730" t="s">
        <v>1879</v>
      </c>
      <c r="L730" t="s">
        <v>1327</v>
      </c>
      <c r="M730" t="s">
        <v>1974</v>
      </c>
      <c r="N730" t="s">
        <v>4315</v>
      </c>
      <c r="O730" t="s">
        <v>4319</v>
      </c>
      <c r="P730" t="s">
        <v>4322</v>
      </c>
      <c r="Q730" t="s">
        <v>4842</v>
      </c>
      <c r="R730" t="s">
        <v>5440</v>
      </c>
      <c r="S730" t="s">
        <v>5440</v>
      </c>
      <c r="T730" t="s">
        <v>5770</v>
      </c>
      <c r="U730" t="s">
        <v>6314</v>
      </c>
      <c r="Y730" cm="1">
        <f t="array" ref="Y730">IF(FALSE,"True," &amp; IF(_xlfn.XLOOKUP("Src_IsAny",'Scoring_Config'!$A:$A,'Scoring_Config'!$D:$D,"Yes")="Yes",_xlfn.XLOOKUP("Src_IsAny",'Scoring_Config'!$A:$A,'Scoring_Config'!$C:$C,10),0),"False,0")</f>
        <v>0</v>
      </c>
      <c r="Z730" cm="1">
        <f t="array" ref="Z730">IF(FALSE,"True," &amp; IF(_xlfn.XLOOKUP("Src_CIDR_Le_16",'Scoring_Config'!$A:$A,'Scoring_Config'!$D:$D,"Yes")="Yes",_xlfn.XLOOKUP("Src_CIDR_Le_16",'Scoring_Config'!$A:$A,'Scoring_Config'!$C:$C,10),0),"False,0")</f>
        <v>0</v>
      </c>
      <c r="AA730" cm="1">
        <f t="array" ref="AA730">IF(FALSE,"True," &amp; IF(_xlfn.XLOOKUP("Src_CIDR_17_22",'Scoring_Config'!$A:$A,'Scoring_Config'!$D:$D,"Yes")="Yes",_xlfn.XLOOKUP("Src_CIDR_17_22",'Scoring_Config'!$A:$A,'Scoring_Config'!$C:$C,5),0),"False,0")</f>
        <v>0</v>
      </c>
      <c r="AB730" cm="1">
        <f t="array" ref="AB730">IF(FALSE,"True," &amp; IF(_xlfn.XLOOKUP("Dst_IsAny",'Scoring_Config'!$A:$A,'Scoring_Config'!$D:$D,"Yes")="Yes",_xlfn.XLOOKUP("Dst_IsAny",'Scoring_Config'!$A:$A,'Scoring_Config'!$C:$C,10),0),"False,0")</f>
        <v>0</v>
      </c>
      <c r="AC730" cm="1">
        <f t="array" ref="AC730">IF(FALSE,"True," &amp; IF(_xlfn.XLOOKUP("Dst_CIDR_Le_16",'Scoring_Config'!$A:$A,'Scoring_Config'!$D:$D,"Yes")="Yes",_xlfn.XLOOKUP("Dst_CIDR_Le_16",'Scoring_Config'!$A:$A,'Scoring_Config'!$C:$C,10),0),"False,0")</f>
        <v>0</v>
      </c>
      <c r="AD730" cm="1">
        <f t="array" ref="AD730">IF(FALSE,"True," &amp; IF(_xlfn.XLOOKUP("Dst_CIDR_17_22",'Scoring_Config'!$A:$A,'Scoring_Config'!$D:$D,"Yes")="Yes",_xlfn.XLOOKUP("Dst_CIDR_17_22",'Scoring_Config'!$A:$A,'Scoring_Config'!$C:$C,5),0),"False,0")</f>
        <v>0</v>
      </c>
      <c r="AE730" cm="1">
        <f t="array" ref="AE730">IF(FALSE,"True," &amp; IF(_xlfn.XLOOKUP("SrcZone_IsAny",'Scoring_Config'!$A:$A,'Scoring_Config'!$D:$D,"Yes")="Yes",_xlfn.XLOOKUP("SrcZone_IsAny",'Scoring_Config'!$A:$A,'Scoring_Config'!$C:$C,10),0),"False,0")</f>
        <v>0</v>
      </c>
      <c r="AF730" cm="1">
        <f t="array" ref="AF730">IF(FALSE,"True," &amp; IF(_xlfn.XLOOKUP("DstZone_IsAny",'Scoring_Config'!$A:$A,'Scoring_Config'!$D:$D,"Yes")="Yes",_xlfn.XLOOKUP("DstZone_IsAny",'Scoring_Config'!$A:$A,'Scoring_Config'!$C:$C,10),0),"False,0")</f>
        <v>0</v>
      </c>
      <c r="AG730" cm="1">
        <f t="array" ref="AG73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30" cm="1">
        <f t="array" ref="AH730">IF(FALSE,"True," &amp; IF(_xlfn.XLOOKUP("App_Any_OR_RangeGt1000",'Scoring_Config'!$A:$A,'Scoring_Config'!$D:$D,"Yes")="Yes",_xlfn.XLOOKUP("App_Any_OR_RangeGt1000",'Scoring_Config'!$A:$A,'Scoring_Config'!$C:$C,10),0),"False,0")</f>
        <v>0</v>
      </c>
      <c r="AI730" cm="1">
        <f t="array" ref="AI730">IF(FALSE,"True," &amp; IF(_xlfn.XLOOKUP("Service_Insecure_Match",'Scoring_Config'!$A:$A,'Scoring_Config'!$D:$D,"Yes")="Yes",_xlfn.XLOOKUP("Service_Insecure_Match",'Scoring_Config'!$A:$A,'Scoring_Config'!$C:$C,5),0),"False,0")</f>
        <v>0</v>
      </c>
      <c r="AJ730" cm="1">
        <f t="array" ref="AJ730">IF(FALSE,"True," &amp; IF(_xlfn.XLOOKUP("Risky_Inbound",'Scoring_Config'!$A:$A,'Scoring_Config'!$D:$D,"Yes")="Yes",_xlfn.XLOOKUP("Risky_Inbound",'Scoring_Config'!$A:$A,'Scoring_Config'!$C:$C,50),0),"False,0")</f>
        <v>0</v>
      </c>
      <c r="AK730" cm="1">
        <f t="array" ref="AK730">IF(FALSE,"True," &amp; IF(_xlfn.XLOOKUP("Risky_Outbound",'Scoring_Config'!$A:$A,'Scoring_Config'!$D:$D,"Yes")="Yes",_xlfn.XLOOKUP("Risky_Outbound",'Scoring_Config'!$A:$A,'Scoring_Config'!$C:$C,25),0),"False,0")</f>
        <v>0</v>
      </c>
      <c r="AL730" t="s">
        <v>6697</v>
      </c>
      <c r="AM730" cm="1">
        <f t="array" ref="AM73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30" t="s">
        <v>6697</v>
      </c>
      <c r="AO730" t="s">
        <v>6697</v>
      </c>
      <c r="AP730" t="s">
        <v>6697</v>
      </c>
      <c r="AQ730" cm="1">
        <f t="array" ref="AQ730">IF(FALSE,"True," &amp; IF(_xlfn.XLOOKUP("Service_IsAny",'Scoring_Config'!$A:$A,'Scoring_Config'!$D:$D,"Yes")="Yes",_xlfn.XLOOKUP("Service_IsAny",'Scoring_Config'!$A:$A,'Scoring_Config'!$C:$C,0),0),"False,0")</f>
        <v>0</v>
      </c>
      <c r="AR730">
        <v>0</v>
      </c>
      <c r="AS730" cm="1">
        <f t="array" ref="AS730">IF(FALSE,"True," &amp; IF(_xlfn.XLOOKUP("Service_RangeGt1000",'Scoring_Config'!$A:$A,'Scoring_Config'!$D:$D,"Yes")="Yes",_xlfn.XLOOKUP("Service_RangeGt1000",'Scoring_Config'!$A:$A,'Scoring_Config'!$C:$C,0),0),"False,0")</f>
        <v>0</v>
      </c>
      <c r="AT730" cm="1">
        <f t="array" ref="AT730">IF(FALSE,"True," &amp; IF(_xlfn.XLOOKUP("App_IsAny",'Scoring_Config'!$A:$A,'Scoring_Config'!$D:$D,"Yes")="Yes",_xlfn.XLOOKUP("App_IsAny",'Scoring_Config'!$A:$A,'Scoring_Config'!$C:$C,0),0),"False,0")</f>
        <v>0</v>
      </c>
      <c r="AU730">
        <v>3</v>
      </c>
      <c r="AV730" cm="1">
        <f t="array" ref="AV730">IF(FALSE,"True," &amp; IF(_xlfn.XLOOKUP("App_RangeGt1000",'Scoring_Config'!$A:$A,'Scoring_Config'!$D:$D,"Yes")="Yes",_xlfn.XLOOKUP("App_RangeGt1000",'Scoring_Config'!$A:$A,'Scoring_Config'!$C:$C,0),0),"False,0")</f>
        <v>0</v>
      </c>
      <c r="AW730" cm="1">
        <f t="array" ref="AW730">IF(FALSE,"True," &amp; IF(_xlfn.XLOOKUP("Action_IsDenyOrDrop",'Scoring_Config'!$A:$A,'Scoring_Config'!$D:$D,"Yes")="Yes",_xlfn.XLOOKUP("Action_IsDenyOrDrop",'Scoring_Config'!$A:$A,'Scoring_Config'!$C:$C,0),0),"False,0")</f>
        <v>0</v>
      </c>
      <c r="AX730" cm="1">
        <f t="array" ref="AX730">IF(LEFT(AW730,4)="True",0,(IF(LEFT(Y730,4)="True",IF(_xlfn.XLOOKUP("Src_IsAny",'Scoring_Config'!$A:$A,'Scoring_Config'!$D:$D,"Yes")="Yes",_xlfn.XLOOKUP("Src_IsAny",'Scoring_Config'!$A:$A,'Scoring_Config'!$C:$C,10),0),0)+IF(LEFT(Z730,4)="True",IF(_xlfn.XLOOKUP("Src_CIDR_Le_16",'Scoring_Config'!$A:$A,'Scoring_Config'!$D:$D,"Yes")="Yes",_xlfn.XLOOKUP("Src_CIDR_Le_16",'Scoring_Config'!$A:$A,'Scoring_Config'!$C:$C,10),0),0)+IF(LEFT(AA730,4)="True",IF(_xlfn.XLOOKUP("Src_CIDR_17_22",'Scoring_Config'!$A:$A,'Scoring_Config'!$D:$D,"Yes")="Yes",_xlfn.XLOOKUP("Src_CIDR_17_22",'Scoring_Config'!$A:$A,'Scoring_Config'!$C:$C,5),0),0)+IF(LEFT(AB730,4)="True",IF(_xlfn.XLOOKUP("Dst_IsAny",'Scoring_Config'!$A:$A,'Scoring_Config'!$D:$D,"Yes")="Yes",_xlfn.XLOOKUP("Dst_IsAny",'Scoring_Config'!$A:$A,'Scoring_Config'!$C:$C,10),0),0)+IF(LEFT(AC730,4)="True",IF(_xlfn.XLOOKUP("Dst_CIDR_Le_16",'Scoring_Config'!$A:$A,'Scoring_Config'!$D:$D,"Yes")="Yes",_xlfn.XLOOKUP("Dst_CIDR_Le_16",'Scoring_Config'!$A:$A,'Scoring_Config'!$C:$C,10),0),0)+IF(LEFT(AD730,4)="True",IF(_xlfn.XLOOKUP("Dst_CIDR_17_22",'Scoring_Config'!$A:$A,'Scoring_Config'!$D:$D,"Yes")="Yes",_xlfn.XLOOKUP("Dst_CIDR_17_22",'Scoring_Config'!$A:$A,'Scoring_Config'!$C:$C,5),0),0)+IF(LEFT(AE730,4)="True",IF(_xlfn.XLOOKUP("SrcZone_IsAny",'Scoring_Config'!$A:$A,'Scoring_Config'!$D:$D,"Yes")="Yes",_xlfn.XLOOKUP("SrcZone_IsAny",'Scoring_Config'!$A:$A,'Scoring_Config'!$C:$C,10),0),0)+IF(LEFT(AF730,4)="True",IF(_xlfn.XLOOKUP("DstZone_IsAny",'Scoring_Config'!$A:$A,'Scoring_Config'!$D:$D,"Yes")="Yes",_xlfn.XLOOKUP("DstZone_IsAny",'Scoring_Config'!$A:$A,'Scoring_Config'!$C:$C,10),0),0)+IF(LEFT(AG730,4)="True",IF(_xlfn.XLOOKUP("Service_Any_OR_RangeGt1000",'Scoring_Config'!$A:$A,'Scoring_Config'!$D:$D,"Yes")="Yes",_xlfn.XLOOKUP("Service_Any_OR_RangeGt1000",'Scoring_Config'!$A:$A,'Scoring_Config'!$C:$C,10),0),0)+IF(LEFT(AH730,4)="True",IF(_xlfn.XLOOKUP("App_Any_OR_RangeGt1000",'Scoring_Config'!$A:$A,'Scoring_Config'!$D:$D,"Yes")="Yes",_xlfn.XLOOKUP("App_Any_OR_RangeGt1000",'Scoring_Config'!$A:$A,'Scoring_Config'!$C:$C,10),0),0)+IF(LEFT(AI730,4)="True",IF(_xlfn.XLOOKUP("Service_Insecure_Match",'Scoring_Config'!$A:$A,'Scoring_Config'!$D:$D,"Yes")="Yes",_xlfn.XLOOKUP("Service_Insecure_Match",'Scoring_Config'!$A:$A,'Scoring_Config'!$C:$C,5),0),0)+IF(LEFT(AJ730,4)="True",IF(_xlfn.XLOOKUP("Risky_Inbound",'Scoring_Config'!$A:$A,'Scoring_Config'!$D:$D,"Yes")="Yes",_xlfn.XLOOKUP("Risky_Inbound",'Scoring_Config'!$A:$A,'Scoring_Config'!$C:$C,50),0),0)+IF(LEFT(AK730,4)="True",IF(_xlfn.XLOOKUP("Risky_Outbound",'Scoring_Config'!$A:$A,'Scoring_Config'!$D:$D,"Yes")="Yes",_xlfn.XLOOKUP("Risky_Outbound",'Scoring_Config'!$A:$A,'Scoring_Config'!$C:$C,25),0),0)+IF(LEFT(AZ730,4)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730,FIND(",",AL730)+1,100)),0)+IF(LEFT(AM730,4)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730,FIND(",",AN730)+1,100)),0)+IF(_xlfn.XLOOKUP("Profile_Scoring",'Scoring_Config'!$A:$A,'Scoring_Config'!$D:$D,"Yes")="Yes",VALUE(MID(AO730,FIND(",",AO730)+1,100)),0)+IF(_xlfn.XLOOKUP("Options_Scoring",'Scoring_Config'!$A:$A,'Scoring_Config'!$D:$D,"Yes")="Yes",VALUE(MID(AP730,FIND(",",AP730)+1,100)),0)))</f>
        <v>0</v>
      </c>
      <c r="AZ730" cm="1">
        <f t="array" ref="AZ730">IF(FALSE,"True," &amp; IF(_xlfn.XLOOKUP("Migrate_Insecure",'Scoring_Config'!$A:$A,'Scoring_Config'!$D:$D,"Yes")="Yes",_xlfn.XLOOKUP("Migrate_Insecure",'Scoring_Config'!$A:$A,'Scoring_Config'!$C:$C,10),0),"False,0")</f>
        <v>0</v>
      </c>
    </row>
    <row r="731" spans="1:52">
      <c r="A731" t="s">
        <v>1979</v>
      </c>
      <c r="B731" t="s">
        <v>2704</v>
      </c>
      <c r="C731" t="s">
        <v>3542</v>
      </c>
      <c r="D731" t="s">
        <v>3545</v>
      </c>
      <c r="E731" t="s">
        <v>3563</v>
      </c>
      <c r="F731" t="s">
        <v>3859</v>
      </c>
      <c r="G731" t="s">
        <v>419</v>
      </c>
      <c r="H731" t="s">
        <v>174</v>
      </c>
      <c r="I731" t="s">
        <v>3848</v>
      </c>
      <c r="J731" t="s">
        <v>418</v>
      </c>
      <c r="K731" t="s">
        <v>1721</v>
      </c>
      <c r="L731" t="s">
        <v>1327</v>
      </c>
      <c r="M731" t="s">
        <v>1974</v>
      </c>
      <c r="N731" t="s">
        <v>4315</v>
      </c>
      <c r="O731" t="s">
        <v>4319</v>
      </c>
      <c r="P731" t="s">
        <v>4321</v>
      </c>
      <c r="Q731" t="s">
        <v>4843</v>
      </c>
      <c r="R731" t="s">
        <v>5439</v>
      </c>
      <c r="S731" t="s">
        <v>4324</v>
      </c>
      <c r="T731" t="s">
        <v>5770</v>
      </c>
      <c r="U731" t="s">
        <v>6315</v>
      </c>
      <c r="Y731" cm="1">
        <f t="array" ref="Y731">IF(FALSE,"True," &amp; IF(_xlfn.XLOOKUP("Src_IsAny",'Scoring_Config'!$A:$A,'Scoring_Config'!$D:$D,"Yes")="Yes",_xlfn.XLOOKUP("Src_IsAny",'Scoring_Config'!$A:$A,'Scoring_Config'!$C:$C,10),0),"False,0")</f>
        <v>0</v>
      </c>
      <c r="Z731" cm="1">
        <f t="array" ref="Z731">IF(FALSE,"True," &amp; IF(_xlfn.XLOOKUP("Src_CIDR_Le_16",'Scoring_Config'!$A:$A,'Scoring_Config'!$D:$D,"Yes")="Yes",_xlfn.XLOOKUP("Src_CIDR_Le_16",'Scoring_Config'!$A:$A,'Scoring_Config'!$C:$C,10),0),"False,0")</f>
        <v>0</v>
      </c>
      <c r="AA731" cm="1">
        <f t="array" ref="AA731">IF(FALSE,"True," &amp; IF(_xlfn.XLOOKUP("Src_CIDR_17_22",'Scoring_Config'!$A:$A,'Scoring_Config'!$D:$D,"Yes")="Yes",_xlfn.XLOOKUP("Src_CIDR_17_22",'Scoring_Config'!$A:$A,'Scoring_Config'!$C:$C,5),0),"False,0")</f>
        <v>0</v>
      </c>
      <c r="AB731" cm="1">
        <f t="array" ref="AB731">IF(FALSE,"True," &amp; IF(_xlfn.XLOOKUP("Dst_IsAny",'Scoring_Config'!$A:$A,'Scoring_Config'!$D:$D,"Yes")="Yes",_xlfn.XLOOKUP("Dst_IsAny",'Scoring_Config'!$A:$A,'Scoring_Config'!$C:$C,10),0),"False,0")</f>
        <v>0</v>
      </c>
      <c r="AC731" cm="1">
        <f t="array" ref="AC731">IF(FALSE,"True," &amp; IF(_xlfn.XLOOKUP("Dst_CIDR_Le_16",'Scoring_Config'!$A:$A,'Scoring_Config'!$D:$D,"Yes")="Yes",_xlfn.XLOOKUP("Dst_CIDR_Le_16",'Scoring_Config'!$A:$A,'Scoring_Config'!$C:$C,10),0),"False,0")</f>
        <v>0</v>
      </c>
      <c r="AD731" cm="1">
        <f t="array" ref="AD731">IF(FALSE,"True," &amp; IF(_xlfn.XLOOKUP("Dst_CIDR_17_22",'Scoring_Config'!$A:$A,'Scoring_Config'!$D:$D,"Yes")="Yes",_xlfn.XLOOKUP("Dst_CIDR_17_22",'Scoring_Config'!$A:$A,'Scoring_Config'!$C:$C,5),0),"False,0")</f>
        <v>0</v>
      </c>
      <c r="AE731" cm="1">
        <f t="array" ref="AE731">IF(FALSE,"True," &amp; IF(_xlfn.XLOOKUP("SrcZone_IsAny",'Scoring_Config'!$A:$A,'Scoring_Config'!$D:$D,"Yes")="Yes",_xlfn.XLOOKUP("SrcZone_IsAny",'Scoring_Config'!$A:$A,'Scoring_Config'!$C:$C,10),0),"False,0")</f>
        <v>0</v>
      </c>
      <c r="AF731" cm="1">
        <f t="array" ref="AF731">IF(FALSE,"True," &amp; IF(_xlfn.XLOOKUP("DstZone_IsAny",'Scoring_Config'!$A:$A,'Scoring_Config'!$D:$D,"Yes")="Yes",_xlfn.XLOOKUP("DstZone_IsAny",'Scoring_Config'!$A:$A,'Scoring_Config'!$C:$C,10),0),"False,0")</f>
        <v>0</v>
      </c>
      <c r="AG731" cm="1">
        <f t="array" ref="AG73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31" cm="1">
        <f t="array" ref="AH731">IF(FALSE,"True," &amp; IF(_xlfn.XLOOKUP("App_Any_OR_RangeGt1000",'Scoring_Config'!$A:$A,'Scoring_Config'!$D:$D,"Yes")="Yes",_xlfn.XLOOKUP("App_Any_OR_RangeGt1000",'Scoring_Config'!$A:$A,'Scoring_Config'!$C:$C,10),0),"False,0")</f>
        <v>0</v>
      </c>
      <c r="AI731" cm="1">
        <f t="array" ref="AI731">IF(FALSE,"True," &amp; IF(_xlfn.XLOOKUP("Service_Insecure_Match",'Scoring_Config'!$A:$A,'Scoring_Config'!$D:$D,"Yes")="Yes",_xlfn.XLOOKUP("Service_Insecure_Match",'Scoring_Config'!$A:$A,'Scoring_Config'!$C:$C,5),0),"False,0")</f>
        <v>0</v>
      </c>
      <c r="AJ731" cm="1">
        <f t="array" ref="AJ731">IF(FALSE,"True," &amp; IF(_xlfn.XLOOKUP("Risky_Inbound",'Scoring_Config'!$A:$A,'Scoring_Config'!$D:$D,"Yes")="Yes",_xlfn.XLOOKUP("Risky_Inbound",'Scoring_Config'!$A:$A,'Scoring_Config'!$C:$C,50),0),"False,0")</f>
        <v>0</v>
      </c>
      <c r="AK731" cm="1">
        <f t="array" ref="AK731">IF(FALSE,"True," &amp; IF(_xlfn.XLOOKUP("Risky_Outbound",'Scoring_Config'!$A:$A,'Scoring_Config'!$D:$D,"Yes")="Yes",_xlfn.XLOOKUP("Risky_Outbound",'Scoring_Config'!$A:$A,'Scoring_Config'!$C:$C,25),0),"False,0")</f>
        <v>0</v>
      </c>
      <c r="AL731" t="s">
        <v>6700</v>
      </c>
      <c r="AM731" cm="1">
        <f t="array" ref="AM73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31" t="s">
        <v>6697</v>
      </c>
      <c r="AO731" t="s">
        <v>6697</v>
      </c>
      <c r="AP731" t="s">
        <v>6697</v>
      </c>
      <c r="AQ731" cm="1">
        <f t="array" ref="AQ731">IF(FALSE,"True," &amp; IF(_xlfn.XLOOKUP("Service_IsAny",'Scoring_Config'!$A:$A,'Scoring_Config'!$D:$D,"Yes")="Yes",_xlfn.XLOOKUP("Service_IsAny",'Scoring_Config'!$A:$A,'Scoring_Config'!$C:$C,0),0),"False,0")</f>
        <v>0</v>
      </c>
      <c r="AR731">
        <v>0</v>
      </c>
      <c r="AS731" cm="1">
        <f t="array" ref="AS731">IF(FALSE,"True," &amp; IF(_xlfn.XLOOKUP("Service_RangeGt1000",'Scoring_Config'!$A:$A,'Scoring_Config'!$D:$D,"Yes")="Yes",_xlfn.XLOOKUP("Service_RangeGt1000",'Scoring_Config'!$A:$A,'Scoring_Config'!$C:$C,0),0),"False,0")</f>
        <v>0</v>
      </c>
      <c r="AT731" cm="1">
        <f t="array" ref="AT731">IF(FALSE,"True," &amp; IF(_xlfn.XLOOKUP("App_IsAny",'Scoring_Config'!$A:$A,'Scoring_Config'!$D:$D,"Yes")="Yes",_xlfn.XLOOKUP("App_IsAny",'Scoring_Config'!$A:$A,'Scoring_Config'!$C:$C,0),0),"False,0")</f>
        <v>0</v>
      </c>
      <c r="AU731">
        <v>2</v>
      </c>
      <c r="AV731" cm="1">
        <f t="array" ref="AV731">IF(FALSE,"True," &amp; IF(_xlfn.XLOOKUP("App_RangeGt1000",'Scoring_Config'!$A:$A,'Scoring_Config'!$D:$D,"Yes")="Yes",_xlfn.XLOOKUP("App_RangeGt1000",'Scoring_Config'!$A:$A,'Scoring_Config'!$C:$C,0),0),"False,0")</f>
        <v>0</v>
      </c>
      <c r="AW731" cm="1">
        <f t="array" ref="AW731">IF(FALSE,"True," &amp; IF(_xlfn.XLOOKUP("Action_IsDenyOrDrop",'Scoring_Config'!$A:$A,'Scoring_Config'!$D:$D,"Yes")="Yes",_xlfn.XLOOKUP("Action_IsDenyOrDrop",'Scoring_Config'!$A:$A,'Scoring_Config'!$C:$C,0),0),"False,0")</f>
        <v>0</v>
      </c>
      <c r="AX731" cm="1">
        <f t="array" ref="AX731">IF(LEFT(AW731,4)="True",0,(IF(LEFT(Y731,4)="True",IF(_xlfn.XLOOKUP("Src_IsAny",'Scoring_Config'!$A:$A,'Scoring_Config'!$D:$D,"Yes")="Yes",_xlfn.XLOOKUP("Src_IsAny",'Scoring_Config'!$A:$A,'Scoring_Config'!$C:$C,10),0),0)+IF(LEFT(Z731,4)="True",IF(_xlfn.XLOOKUP("Src_CIDR_Le_16",'Scoring_Config'!$A:$A,'Scoring_Config'!$D:$D,"Yes")="Yes",_xlfn.XLOOKUP("Src_CIDR_Le_16",'Scoring_Config'!$A:$A,'Scoring_Config'!$C:$C,10),0),0)+IF(LEFT(AA731,4)="True",IF(_xlfn.XLOOKUP("Src_CIDR_17_22",'Scoring_Config'!$A:$A,'Scoring_Config'!$D:$D,"Yes")="Yes",_xlfn.XLOOKUP("Src_CIDR_17_22",'Scoring_Config'!$A:$A,'Scoring_Config'!$C:$C,5),0),0)+IF(LEFT(AB731,4)="True",IF(_xlfn.XLOOKUP("Dst_IsAny",'Scoring_Config'!$A:$A,'Scoring_Config'!$D:$D,"Yes")="Yes",_xlfn.XLOOKUP("Dst_IsAny",'Scoring_Config'!$A:$A,'Scoring_Config'!$C:$C,10),0),0)+IF(LEFT(AC731,4)="True",IF(_xlfn.XLOOKUP("Dst_CIDR_Le_16",'Scoring_Config'!$A:$A,'Scoring_Config'!$D:$D,"Yes")="Yes",_xlfn.XLOOKUP("Dst_CIDR_Le_16",'Scoring_Config'!$A:$A,'Scoring_Config'!$C:$C,10),0),0)+IF(LEFT(AD731,4)="True",IF(_xlfn.XLOOKUP("Dst_CIDR_17_22",'Scoring_Config'!$A:$A,'Scoring_Config'!$D:$D,"Yes")="Yes",_xlfn.XLOOKUP("Dst_CIDR_17_22",'Scoring_Config'!$A:$A,'Scoring_Config'!$C:$C,5),0),0)+IF(LEFT(AE731,4)="True",IF(_xlfn.XLOOKUP("SrcZone_IsAny",'Scoring_Config'!$A:$A,'Scoring_Config'!$D:$D,"Yes")="Yes",_xlfn.XLOOKUP("SrcZone_IsAny",'Scoring_Config'!$A:$A,'Scoring_Config'!$C:$C,10),0),0)+IF(LEFT(AF731,4)="True",IF(_xlfn.XLOOKUP("DstZone_IsAny",'Scoring_Config'!$A:$A,'Scoring_Config'!$D:$D,"Yes")="Yes",_xlfn.XLOOKUP("DstZone_IsAny",'Scoring_Config'!$A:$A,'Scoring_Config'!$C:$C,10),0),0)+IF(LEFT(AG731,4)="True",IF(_xlfn.XLOOKUP("Service_Any_OR_RangeGt1000",'Scoring_Config'!$A:$A,'Scoring_Config'!$D:$D,"Yes")="Yes",_xlfn.XLOOKUP("Service_Any_OR_RangeGt1000",'Scoring_Config'!$A:$A,'Scoring_Config'!$C:$C,10),0),0)+IF(LEFT(AH731,4)="True",IF(_xlfn.XLOOKUP("App_Any_OR_RangeGt1000",'Scoring_Config'!$A:$A,'Scoring_Config'!$D:$D,"Yes")="Yes",_xlfn.XLOOKUP("App_Any_OR_RangeGt1000",'Scoring_Config'!$A:$A,'Scoring_Config'!$C:$C,10),0),0)+IF(LEFT(AI731,4)="True",IF(_xlfn.XLOOKUP("Service_Insecure_Match",'Scoring_Config'!$A:$A,'Scoring_Config'!$D:$D,"Yes")="Yes",_xlfn.XLOOKUP("Service_Insecure_Match",'Scoring_Config'!$A:$A,'Scoring_Config'!$C:$C,5),0),0)+IF(LEFT(AJ731,4)="True",IF(_xlfn.XLOOKUP("Risky_Inbound",'Scoring_Config'!$A:$A,'Scoring_Config'!$D:$D,"Yes")="Yes",_xlfn.XLOOKUP("Risky_Inbound",'Scoring_Config'!$A:$A,'Scoring_Config'!$C:$C,50),0),0)+IF(LEFT(AK731,4)="True",IF(_xlfn.XLOOKUP("Risky_Outbound",'Scoring_Config'!$A:$A,'Scoring_Config'!$D:$D,"Yes")="Yes",_xlfn.XLOOKUP("Risky_Outbound",'Scoring_Config'!$A:$A,'Scoring_Config'!$C:$C,25),0),0)+IF(LEFT(AZ731,4)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731,FIND(",",AL731)+1,100)),0)+IF(LEFT(AM731,4)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731,FIND(",",AN731)+1,100)),0)+IF(_xlfn.XLOOKUP("Profile_Scoring",'Scoring_Config'!$A:$A,'Scoring_Config'!$D:$D,"Yes")="Yes",VALUE(MID(AO731,FIND(",",AO731)+1,100)),0)+IF(_xlfn.XLOOKUP("Options_Scoring",'Scoring_Config'!$A:$A,'Scoring_Config'!$D:$D,"Yes")="Yes",VALUE(MID(AP731,FIND(",",AP731)+1,100)),0)))</f>
        <v>0</v>
      </c>
      <c r="AZ731" cm="1">
        <f t="array" ref="AZ731">IF(FALSE,"True," &amp; IF(_xlfn.XLOOKUP("Migrate_Insecure",'Scoring_Config'!$A:$A,'Scoring_Config'!$D:$D,"Yes")="Yes",_xlfn.XLOOKUP("Migrate_Insecure",'Scoring_Config'!$A:$A,'Scoring_Config'!$C:$C,10),0),"False,0")</f>
        <v>0</v>
      </c>
    </row>
    <row r="732" spans="1:52">
      <c r="A732" t="s">
        <v>1979</v>
      </c>
      <c r="B732" t="s">
        <v>2705</v>
      </c>
      <c r="C732" t="s">
        <v>3542</v>
      </c>
      <c r="D732" t="s">
        <v>3545</v>
      </c>
      <c r="E732" t="s">
        <v>3563</v>
      </c>
      <c r="F732" t="s">
        <v>3860</v>
      </c>
      <c r="G732" t="s">
        <v>420</v>
      </c>
      <c r="H732" t="s">
        <v>174</v>
      </c>
      <c r="I732" t="s">
        <v>3846</v>
      </c>
      <c r="J732" t="s">
        <v>418</v>
      </c>
      <c r="K732" t="s">
        <v>1721</v>
      </c>
      <c r="L732" t="s">
        <v>1327</v>
      </c>
      <c r="M732" t="s">
        <v>1974</v>
      </c>
      <c r="N732" t="s">
        <v>4315</v>
      </c>
      <c r="O732" t="s">
        <v>4319</v>
      </c>
      <c r="P732" t="s">
        <v>4321</v>
      </c>
      <c r="Q732" t="s">
        <v>4844</v>
      </c>
      <c r="R732" t="s">
        <v>5440</v>
      </c>
      <c r="S732" t="s">
        <v>5440</v>
      </c>
      <c r="T732" t="s">
        <v>5770</v>
      </c>
      <c r="U732" t="s">
        <v>6316</v>
      </c>
      <c r="Y732" cm="1">
        <f t="array" ref="Y732">IF(FALSE,"True," &amp; IF(_xlfn.XLOOKUP("Src_IsAny",'Scoring_Config'!$A:$A,'Scoring_Config'!$D:$D,"Yes")="Yes",_xlfn.XLOOKUP("Src_IsAny",'Scoring_Config'!$A:$A,'Scoring_Config'!$C:$C,10),0),"False,0")</f>
        <v>0</v>
      </c>
      <c r="Z732" cm="1">
        <f t="array" ref="Z732">IF(FALSE,"True," &amp; IF(_xlfn.XLOOKUP("Src_CIDR_Le_16",'Scoring_Config'!$A:$A,'Scoring_Config'!$D:$D,"Yes")="Yes",_xlfn.XLOOKUP("Src_CIDR_Le_16",'Scoring_Config'!$A:$A,'Scoring_Config'!$C:$C,10),0),"False,0")</f>
        <v>0</v>
      </c>
      <c r="AA732" cm="1">
        <f t="array" ref="AA732">IF(FALSE,"True," &amp; IF(_xlfn.XLOOKUP("Src_CIDR_17_22",'Scoring_Config'!$A:$A,'Scoring_Config'!$D:$D,"Yes")="Yes",_xlfn.XLOOKUP("Src_CIDR_17_22",'Scoring_Config'!$A:$A,'Scoring_Config'!$C:$C,5),0),"False,0")</f>
        <v>0</v>
      </c>
      <c r="AB732" cm="1">
        <f t="array" ref="AB732">IF(FALSE,"True," &amp; IF(_xlfn.XLOOKUP("Dst_IsAny",'Scoring_Config'!$A:$A,'Scoring_Config'!$D:$D,"Yes")="Yes",_xlfn.XLOOKUP("Dst_IsAny",'Scoring_Config'!$A:$A,'Scoring_Config'!$C:$C,10),0),"False,0")</f>
        <v>0</v>
      </c>
      <c r="AC732" cm="1">
        <f t="array" ref="AC732">IF(FALSE,"True," &amp; IF(_xlfn.XLOOKUP("Dst_CIDR_Le_16",'Scoring_Config'!$A:$A,'Scoring_Config'!$D:$D,"Yes")="Yes",_xlfn.XLOOKUP("Dst_CIDR_Le_16",'Scoring_Config'!$A:$A,'Scoring_Config'!$C:$C,10),0),"False,0")</f>
        <v>0</v>
      </c>
      <c r="AD732" cm="1">
        <f t="array" ref="AD732">IF(FALSE,"True," &amp; IF(_xlfn.XLOOKUP("Dst_CIDR_17_22",'Scoring_Config'!$A:$A,'Scoring_Config'!$D:$D,"Yes")="Yes",_xlfn.XLOOKUP("Dst_CIDR_17_22",'Scoring_Config'!$A:$A,'Scoring_Config'!$C:$C,5),0),"False,0")</f>
        <v>0</v>
      </c>
      <c r="AE732" cm="1">
        <f t="array" ref="AE732">IF(FALSE,"True," &amp; IF(_xlfn.XLOOKUP("SrcZone_IsAny",'Scoring_Config'!$A:$A,'Scoring_Config'!$D:$D,"Yes")="Yes",_xlfn.XLOOKUP("SrcZone_IsAny",'Scoring_Config'!$A:$A,'Scoring_Config'!$C:$C,10),0),"False,0")</f>
        <v>0</v>
      </c>
      <c r="AF732" cm="1">
        <f t="array" ref="AF732">IF(FALSE,"True," &amp; IF(_xlfn.XLOOKUP("DstZone_IsAny",'Scoring_Config'!$A:$A,'Scoring_Config'!$D:$D,"Yes")="Yes",_xlfn.XLOOKUP("DstZone_IsAny",'Scoring_Config'!$A:$A,'Scoring_Config'!$C:$C,10),0),"False,0")</f>
        <v>0</v>
      </c>
      <c r="AG732" cm="1">
        <f t="array" ref="AG73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32" cm="1">
        <f t="array" ref="AH732">IF(FALSE,"True," &amp; IF(_xlfn.XLOOKUP("App_Any_OR_RangeGt1000",'Scoring_Config'!$A:$A,'Scoring_Config'!$D:$D,"Yes")="Yes",_xlfn.XLOOKUP("App_Any_OR_RangeGt1000",'Scoring_Config'!$A:$A,'Scoring_Config'!$C:$C,10),0),"False,0")</f>
        <v>0</v>
      </c>
      <c r="AI732" cm="1">
        <f t="array" ref="AI732">IF(FALSE,"True," &amp; IF(_xlfn.XLOOKUP("Service_Insecure_Match",'Scoring_Config'!$A:$A,'Scoring_Config'!$D:$D,"Yes")="Yes",_xlfn.XLOOKUP("Service_Insecure_Match",'Scoring_Config'!$A:$A,'Scoring_Config'!$C:$C,5),0),"False,0")</f>
        <v>0</v>
      </c>
      <c r="AJ732" cm="1">
        <f t="array" ref="AJ732">IF(FALSE,"True," &amp; IF(_xlfn.XLOOKUP("Risky_Inbound",'Scoring_Config'!$A:$A,'Scoring_Config'!$D:$D,"Yes")="Yes",_xlfn.XLOOKUP("Risky_Inbound",'Scoring_Config'!$A:$A,'Scoring_Config'!$C:$C,50),0),"False,0")</f>
        <v>0</v>
      </c>
      <c r="AK732" cm="1">
        <f t="array" ref="AK732">IF(FALSE,"True," &amp; IF(_xlfn.XLOOKUP("Risky_Outbound",'Scoring_Config'!$A:$A,'Scoring_Config'!$D:$D,"Yes")="Yes",_xlfn.XLOOKUP("Risky_Outbound",'Scoring_Config'!$A:$A,'Scoring_Config'!$C:$C,25),0),"False,0")</f>
        <v>0</v>
      </c>
      <c r="AL732" t="s">
        <v>6700</v>
      </c>
      <c r="AM732" cm="1">
        <f t="array" ref="AM73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32" t="s">
        <v>6697</v>
      </c>
      <c r="AO732" t="s">
        <v>6697</v>
      </c>
      <c r="AP732" t="s">
        <v>6697</v>
      </c>
      <c r="AQ732" cm="1">
        <f t="array" ref="AQ732">IF(FALSE,"True," &amp; IF(_xlfn.XLOOKUP("Service_IsAny",'Scoring_Config'!$A:$A,'Scoring_Config'!$D:$D,"Yes")="Yes",_xlfn.XLOOKUP("Service_IsAny",'Scoring_Config'!$A:$A,'Scoring_Config'!$C:$C,0),0),"False,0")</f>
        <v>0</v>
      </c>
      <c r="AR732">
        <v>0</v>
      </c>
      <c r="AS732" cm="1">
        <f t="array" ref="AS732">IF(FALSE,"True," &amp; IF(_xlfn.XLOOKUP("Service_RangeGt1000",'Scoring_Config'!$A:$A,'Scoring_Config'!$D:$D,"Yes")="Yes",_xlfn.XLOOKUP("Service_RangeGt1000",'Scoring_Config'!$A:$A,'Scoring_Config'!$C:$C,0),0),"False,0")</f>
        <v>0</v>
      </c>
      <c r="AT732" cm="1">
        <f t="array" ref="AT732">IF(FALSE,"True," &amp; IF(_xlfn.XLOOKUP("App_IsAny",'Scoring_Config'!$A:$A,'Scoring_Config'!$D:$D,"Yes")="Yes",_xlfn.XLOOKUP("App_IsAny",'Scoring_Config'!$A:$A,'Scoring_Config'!$C:$C,0),0),"False,0")</f>
        <v>0</v>
      </c>
      <c r="AU732">
        <v>2</v>
      </c>
      <c r="AV732" cm="1">
        <f t="array" ref="AV732">IF(FALSE,"True," &amp; IF(_xlfn.XLOOKUP("App_RangeGt1000",'Scoring_Config'!$A:$A,'Scoring_Config'!$D:$D,"Yes")="Yes",_xlfn.XLOOKUP("App_RangeGt1000",'Scoring_Config'!$A:$A,'Scoring_Config'!$C:$C,0),0),"False,0")</f>
        <v>0</v>
      </c>
      <c r="AW732" cm="1">
        <f t="array" ref="AW732">IF(FALSE,"True," &amp; IF(_xlfn.XLOOKUP("Action_IsDenyOrDrop",'Scoring_Config'!$A:$A,'Scoring_Config'!$D:$D,"Yes")="Yes",_xlfn.XLOOKUP("Action_IsDenyOrDrop",'Scoring_Config'!$A:$A,'Scoring_Config'!$C:$C,0),0),"False,0")</f>
        <v>0</v>
      </c>
      <c r="AX732" cm="1">
        <f t="array" ref="AX732">IF(LEFT(AW732,4)="True",0,(IF(LEFT(Y732,4)="True",IF(_xlfn.XLOOKUP("Src_IsAny",'Scoring_Config'!$A:$A,'Scoring_Config'!$D:$D,"Yes")="Yes",_xlfn.XLOOKUP("Src_IsAny",'Scoring_Config'!$A:$A,'Scoring_Config'!$C:$C,10),0),0)+IF(LEFT(Z732,4)="True",IF(_xlfn.XLOOKUP("Src_CIDR_Le_16",'Scoring_Config'!$A:$A,'Scoring_Config'!$D:$D,"Yes")="Yes",_xlfn.XLOOKUP("Src_CIDR_Le_16",'Scoring_Config'!$A:$A,'Scoring_Config'!$C:$C,10),0),0)+IF(LEFT(AA732,4)="True",IF(_xlfn.XLOOKUP("Src_CIDR_17_22",'Scoring_Config'!$A:$A,'Scoring_Config'!$D:$D,"Yes")="Yes",_xlfn.XLOOKUP("Src_CIDR_17_22",'Scoring_Config'!$A:$A,'Scoring_Config'!$C:$C,5),0),0)+IF(LEFT(AB732,4)="True",IF(_xlfn.XLOOKUP("Dst_IsAny",'Scoring_Config'!$A:$A,'Scoring_Config'!$D:$D,"Yes")="Yes",_xlfn.XLOOKUP("Dst_IsAny",'Scoring_Config'!$A:$A,'Scoring_Config'!$C:$C,10),0),0)+IF(LEFT(AC732,4)="True",IF(_xlfn.XLOOKUP("Dst_CIDR_Le_16",'Scoring_Config'!$A:$A,'Scoring_Config'!$D:$D,"Yes")="Yes",_xlfn.XLOOKUP("Dst_CIDR_Le_16",'Scoring_Config'!$A:$A,'Scoring_Config'!$C:$C,10),0),0)+IF(LEFT(AD732,4)="True",IF(_xlfn.XLOOKUP("Dst_CIDR_17_22",'Scoring_Config'!$A:$A,'Scoring_Config'!$D:$D,"Yes")="Yes",_xlfn.XLOOKUP("Dst_CIDR_17_22",'Scoring_Config'!$A:$A,'Scoring_Config'!$C:$C,5),0),0)+IF(LEFT(AE732,4)="True",IF(_xlfn.XLOOKUP("SrcZone_IsAny",'Scoring_Config'!$A:$A,'Scoring_Config'!$D:$D,"Yes")="Yes",_xlfn.XLOOKUP("SrcZone_IsAny",'Scoring_Config'!$A:$A,'Scoring_Config'!$C:$C,10),0),0)+IF(LEFT(AF732,4)="True",IF(_xlfn.XLOOKUP("DstZone_IsAny",'Scoring_Config'!$A:$A,'Scoring_Config'!$D:$D,"Yes")="Yes",_xlfn.XLOOKUP("DstZone_IsAny",'Scoring_Config'!$A:$A,'Scoring_Config'!$C:$C,10),0),0)+IF(LEFT(AG732,4)="True",IF(_xlfn.XLOOKUP("Service_Any_OR_RangeGt1000",'Scoring_Config'!$A:$A,'Scoring_Config'!$D:$D,"Yes")="Yes",_xlfn.XLOOKUP("Service_Any_OR_RangeGt1000",'Scoring_Config'!$A:$A,'Scoring_Config'!$C:$C,10),0),0)+IF(LEFT(AH732,4)="True",IF(_xlfn.XLOOKUP("App_Any_OR_RangeGt1000",'Scoring_Config'!$A:$A,'Scoring_Config'!$D:$D,"Yes")="Yes",_xlfn.XLOOKUP("App_Any_OR_RangeGt1000",'Scoring_Config'!$A:$A,'Scoring_Config'!$C:$C,10),0),0)+IF(LEFT(AI732,4)="True",IF(_xlfn.XLOOKUP("Service_Insecure_Match",'Scoring_Config'!$A:$A,'Scoring_Config'!$D:$D,"Yes")="Yes",_xlfn.XLOOKUP("Service_Insecure_Match",'Scoring_Config'!$A:$A,'Scoring_Config'!$C:$C,5),0),0)+IF(LEFT(AJ732,4)="True",IF(_xlfn.XLOOKUP("Risky_Inbound",'Scoring_Config'!$A:$A,'Scoring_Config'!$D:$D,"Yes")="Yes",_xlfn.XLOOKUP("Risky_Inbound",'Scoring_Config'!$A:$A,'Scoring_Config'!$C:$C,50),0),0)+IF(LEFT(AK732,4)="True",IF(_xlfn.XLOOKUP("Risky_Outbound",'Scoring_Config'!$A:$A,'Scoring_Config'!$D:$D,"Yes")="Yes",_xlfn.XLOOKUP("Risky_Outbound",'Scoring_Config'!$A:$A,'Scoring_Config'!$C:$C,25),0),0)+IF(LEFT(AZ732,4)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732,FIND(",",AL732)+1,100)),0)+IF(LEFT(AM732,4)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732,FIND(",",AN732)+1,100)),0)+IF(_xlfn.XLOOKUP("Profile_Scoring",'Scoring_Config'!$A:$A,'Scoring_Config'!$D:$D,"Yes")="Yes",VALUE(MID(AO732,FIND(",",AO732)+1,100)),0)+IF(_xlfn.XLOOKUP("Options_Scoring",'Scoring_Config'!$A:$A,'Scoring_Config'!$D:$D,"Yes")="Yes",VALUE(MID(AP732,FIND(",",AP732)+1,100)),0)))</f>
        <v>0</v>
      </c>
      <c r="AZ732" cm="1">
        <f t="array" ref="AZ732">IF(FALSE,"True," &amp; IF(_xlfn.XLOOKUP("Migrate_Insecure",'Scoring_Config'!$A:$A,'Scoring_Config'!$D:$D,"Yes")="Yes",_xlfn.XLOOKUP("Migrate_Insecure",'Scoring_Config'!$A:$A,'Scoring_Config'!$C:$C,10),0),"False,0")</f>
        <v>0</v>
      </c>
    </row>
    <row r="733" spans="1:52">
      <c r="A733" t="s">
        <v>1979</v>
      </c>
      <c r="B733" t="s">
        <v>2706</v>
      </c>
      <c r="C733" t="s">
        <v>3542</v>
      </c>
      <c r="D733" t="s">
        <v>3545</v>
      </c>
      <c r="E733" t="s">
        <v>3563</v>
      </c>
      <c r="F733" t="s">
        <v>3861</v>
      </c>
      <c r="G733" t="s">
        <v>421</v>
      </c>
      <c r="H733" t="s">
        <v>174</v>
      </c>
      <c r="I733" t="s">
        <v>3862</v>
      </c>
      <c r="J733" t="s">
        <v>422</v>
      </c>
      <c r="K733" t="s">
        <v>1667</v>
      </c>
      <c r="L733" t="s">
        <v>1341</v>
      </c>
      <c r="M733" t="s">
        <v>1974</v>
      </c>
      <c r="N733" t="s">
        <v>4315</v>
      </c>
      <c r="O733" t="s">
        <v>4319</v>
      </c>
      <c r="P733" t="s">
        <v>4323</v>
      </c>
      <c r="Q733" t="s">
        <v>4845</v>
      </c>
      <c r="R733" t="s">
        <v>5439</v>
      </c>
      <c r="S733" t="s">
        <v>4324</v>
      </c>
      <c r="T733" t="s">
        <v>5772</v>
      </c>
      <c r="U733" t="s">
        <v>5955</v>
      </c>
      <c r="Y733" cm="1">
        <f t="array" ref="Y733">IF(FALSE,"True," &amp; IF(_xlfn.XLOOKUP("Src_IsAny",'Scoring_Config'!$A:$A,'Scoring_Config'!$D:$D,"Yes")="Yes",_xlfn.XLOOKUP("Src_IsAny",'Scoring_Config'!$A:$A,'Scoring_Config'!$C:$C,10),0),"False,0")</f>
        <v>0</v>
      </c>
      <c r="Z733" cm="1">
        <f t="array" ref="Z733">IF(FALSE,"True," &amp; IF(_xlfn.XLOOKUP("Src_CIDR_Le_16",'Scoring_Config'!$A:$A,'Scoring_Config'!$D:$D,"Yes")="Yes",_xlfn.XLOOKUP("Src_CIDR_Le_16",'Scoring_Config'!$A:$A,'Scoring_Config'!$C:$C,10),0),"False,0")</f>
        <v>0</v>
      </c>
      <c r="AA733" cm="1">
        <f t="array" ref="AA733">IF(FALSE,"True," &amp; IF(_xlfn.XLOOKUP("Src_CIDR_17_22",'Scoring_Config'!$A:$A,'Scoring_Config'!$D:$D,"Yes")="Yes",_xlfn.XLOOKUP("Src_CIDR_17_22",'Scoring_Config'!$A:$A,'Scoring_Config'!$C:$C,5),0),"False,0")</f>
        <v>0</v>
      </c>
      <c r="AB733" cm="1">
        <f t="array" ref="AB733">IF(FALSE,"True," &amp; IF(_xlfn.XLOOKUP("Dst_IsAny",'Scoring_Config'!$A:$A,'Scoring_Config'!$D:$D,"Yes")="Yes",_xlfn.XLOOKUP("Dst_IsAny",'Scoring_Config'!$A:$A,'Scoring_Config'!$C:$C,10),0),"False,0")</f>
        <v>0</v>
      </c>
      <c r="AC733" cm="1">
        <f t="array" ref="AC733">IF(FALSE,"True," &amp; IF(_xlfn.XLOOKUP("Dst_CIDR_Le_16",'Scoring_Config'!$A:$A,'Scoring_Config'!$D:$D,"Yes")="Yes",_xlfn.XLOOKUP("Dst_CIDR_Le_16",'Scoring_Config'!$A:$A,'Scoring_Config'!$C:$C,10),0),"False,0")</f>
        <v>0</v>
      </c>
      <c r="AD733" cm="1">
        <f t="array" ref="AD733">IF(FALSE,"True," &amp; IF(_xlfn.XLOOKUP("Dst_CIDR_17_22",'Scoring_Config'!$A:$A,'Scoring_Config'!$D:$D,"Yes")="Yes",_xlfn.XLOOKUP("Dst_CIDR_17_22",'Scoring_Config'!$A:$A,'Scoring_Config'!$C:$C,5),0),"False,0")</f>
        <v>0</v>
      </c>
      <c r="AE733" cm="1">
        <f t="array" ref="AE733">IF(FALSE,"True," &amp; IF(_xlfn.XLOOKUP("SrcZone_IsAny",'Scoring_Config'!$A:$A,'Scoring_Config'!$D:$D,"Yes")="Yes",_xlfn.XLOOKUP("SrcZone_IsAny",'Scoring_Config'!$A:$A,'Scoring_Config'!$C:$C,10),0),"False,0")</f>
        <v>0</v>
      </c>
      <c r="AF733" cm="1">
        <f t="array" ref="AF733">IF(FALSE,"True," &amp; IF(_xlfn.XLOOKUP("DstZone_IsAny",'Scoring_Config'!$A:$A,'Scoring_Config'!$D:$D,"Yes")="Yes",_xlfn.XLOOKUP("DstZone_IsAny",'Scoring_Config'!$A:$A,'Scoring_Config'!$C:$C,10),0),"False,0")</f>
        <v>0</v>
      </c>
      <c r="AG733" cm="1">
        <f t="array" ref="AG73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33" cm="1">
        <f t="array" ref="AH733">IF(FALSE,"True," &amp; IF(_xlfn.XLOOKUP("App_Any_OR_RangeGt1000",'Scoring_Config'!$A:$A,'Scoring_Config'!$D:$D,"Yes")="Yes",_xlfn.XLOOKUP("App_Any_OR_RangeGt1000",'Scoring_Config'!$A:$A,'Scoring_Config'!$C:$C,10),0),"False,0")</f>
        <v>0</v>
      </c>
      <c r="AI733" cm="1">
        <f t="array" ref="AI733">IF(FALSE,"True," &amp; IF(_xlfn.XLOOKUP("Service_Insecure_Match",'Scoring_Config'!$A:$A,'Scoring_Config'!$D:$D,"Yes")="Yes",_xlfn.XLOOKUP("Service_Insecure_Match",'Scoring_Config'!$A:$A,'Scoring_Config'!$C:$C,5),0),"False,0")</f>
        <v>0</v>
      </c>
      <c r="AJ733" cm="1">
        <f t="array" ref="AJ733">IF(FALSE,"True," &amp; IF(_xlfn.XLOOKUP("Risky_Inbound",'Scoring_Config'!$A:$A,'Scoring_Config'!$D:$D,"Yes")="Yes",_xlfn.XLOOKUP("Risky_Inbound",'Scoring_Config'!$A:$A,'Scoring_Config'!$C:$C,50),0),"False,0")</f>
        <v>0</v>
      </c>
      <c r="AK733" cm="1">
        <f t="array" ref="AK733">IF(FALSE,"True," &amp; IF(_xlfn.XLOOKUP("Risky_Outbound",'Scoring_Config'!$A:$A,'Scoring_Config'!$D:$D,"Yes")="Yes",_xlfn.XLOOKUP("Risky_Outbound",'Scoring_Config'!$A:$A,'Scoring_Config'!$C:$C,25),0),"False,0")</f>
        <v>0</v>
      </c>
      <c r="AL733" t="s">
        <v>6699</v>
      </c>
      <c r="AM733" cm="1">
        <f t="array" ref="AM73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33" t="s">
        <v>6697</v>
      </c>
      <c r="AO733" t="s">
        <v>6697</v>
      </c>
      <c r="AP733" t="s">
        <v>6697</v>
      </c>
      <c r="AQ733" cm="1">
        <f t="array" ref="AQ733">IF(FALSE,"True," &amp; IF(_xlfn.XLOOKUP("Service_IsAny",'Scoring_Config'!$A:$A,'Scoring_Config'!$D:$D,"Yes")="Yes",_xlfn.XLOOKUP("Service_IsAny",'Scoring_Config'!$A:$A,'Scoring_Config'!$C:$C,0),0),"False,0")</f>
        <v>0</v>
      </c>
      <c r="AR733">
        <v>1</v>
      </c>
      <c r="AS733" cm="1">
        <f t="array" ref="AS733">IF(FALSE,"True," &amp; IF(_xlfn.XLOOKUP("Service_RangeGt1000",'Scoring_Config'!$A:$A,'Scoring_Config'!$D:$D,"Yes")="Yes",_xlfn.XLOOKUP("Service_RangeGt1000",'Scoring_Config'!$A:$A,'Scoring_Config'!$C:$C,0),0),"False,0")</f>
        <v>0</v>
      </c>
      <c r="AT733" cm="1">
        <f t="array" ref="AT733">IF(FALSE,"True," &amp; IF(_xlfn.XLOOKUP("App_IsAny",'Scoring_Config'!$A:$A,'Scoring_Config'!$D:$D,"Yes")="Yes",_xlfn.XLOOKUP("App_IsAny",'Scoring_Config'!$A:$A,'Scoring_Config'!$C:$C,0),0),"False,0")</f>
        <v>0</v>
      </c>
      <c r="AU733">
        <v>1</v>
      </c>
      <c r="AV733" cm="1">
        <f t="array" ref="AV733">IF(FALSE,"True," &amp; IF(_xlfn.XLOOKUP("App_RangeGt1000",'Scoring_Config'!$A:$A,'Scoring_Config'!$D:$D,"Yes")="Yes",_xlfn.XLOOKUP("App_RangeGt1000",'Scoring_Config'!$A:$A,'Scoring_Config'!$C:$C,0),0),"False,0")</f>
        <v>0</v>
      </c>
      <c r="AW733" cm="1">
        <f t="array" ref="AW733">IF(FALSE,"True," &amp; IF(_xlfn.XLOOKUP("Action_IsDenyOrDrop",'Scoring_Config'!$A:$A,'Scoring_Config'!$D:$D,"Yes")="Yes",_xlfn.XLOOKUP("Action_IsDenyOrDrop",'Scoring_Config'!$A:$A,'Scoring_Config'!$C:$C,0),0),"False,0")</f>
        <v>0</v>
      </c>
      <c r="AX733" cm="1">
        <f t="array" ref="AX733">IF(LEFT(AW733,4)="True",0,(IF(LEFT(Y733,4)="True",IF(_xlfn.XLOOKUP("Src_IsAny",'Scoring_Config'!$A:$A,'Scoring_Config'!$D:$D,"Yes")="Yes",_xlfn.XLOOKUP("Src_IsAny",'Scoring_Config'!$A:$A,'Scoring_Config'!$C:$C,10),0),0)+IF(LEFT(Z733,4)="True",IF(_xlfn.XLOOKUP("Src_CIDR_Le_16",'Scoring_Config'!$A:$A,'Scoring_Config'!$D:$D,"Yes")="Yes",_xlfn.XLOOKUP("Src_CIDR_Le_16",'Scoring_Config'!$A:$A,'Scoring_Config'!$C:$C,10),0),0)+IF(LEFT(AA733,4)="True",IF(_xlfn.XLOOKUP("Src_CIDR_17_22",'Scoring_Config'!$A:$A,'Scoring_Config'!$D:$D,"Yes")="Yes",_xlfn.XLOOKUP("Src_CIDR_17_22",'Scoring_Config'!$A:$A,'Scoring_Config'!$C:$C,5),0),0)+IF(LEFT(AB733,4)="True",IF(_xlfn.XLOOKUP("Dst_IsAny",'Scoring_Config'!$A:$A,'Scoring_Config'!$D:$D,"Yes")="Yes",_xlfn.XLOOKUP("Dst_IsAny",'Scoring_Config'!$A:$A,'Scoring_Config'!$C:$C,10),0),0)+IF(LEFT(AC733,4)="True",IF(_xlfn.XLOOKUP("Dst_CIDR_Le_16",'Scoring_Config'!$A:$A,'Scoring_Config'!$D:$D,"Yes")="Yes",_xlfn.XLOOKUP("Dst_CIDR_Le_16",'Scoring_Config'!$A:$A,'Scoring_Config'!$C:$C,10),0),0)+IF(LEFT(AD733,4)="True",IF(_xlfn.XLOOKUP("Dst_CIDR_17_22",'Scoring_Config'!$A:$A,'Scoring_Config'!$D:$D,"Yes")="Yes",_xlfn.XLOOKUP("Dst_CIDR_17_22",'Scoring_Config'!$A:$A,'Scoring_Config'!$C:$C,5),0),0)+IF(LEFT(AE733,4)="True",IF(_xlfn.XLOOKUP("SrcZone_IsAny",'Scoring_Config'!$A:$A,'Scoring_Config'!$D:$D,"Yes")="Yes",_xlfn.XLOOKUP("SrcZone_IsAny",'Scoring_Config'!$A:$A,'Scoring_Config'!$C:$C,10),0),0)+IF(LEFT(AF733,4)="True",IF(_xlfn.XLOOKUP("DstZone_IsAny",'Scoring_Config'!$A:$A,'Scoring_Config'!$D:$D,"Yes")="Yes",_xlfn.XLOOKUP("DstZone_IsAny",'Scoring_Config'!$A:$A,'Scoring_Config'!$C:$C,10),0),0)+IF(LEFT(AG733,4)="True",IF(_xlfn.XLOOKUP("Service_Any_OR_RangeGt1000",'Scoring_Config'!$A:$A,'Scoring_Config'!$D:$D,"Yes")="Yes",_xlfn.XLOOKUP("Service_Any_OR_RangeGt1000",'Scoring_Config'!$A:$A,'Scoring_Config'!$C:$C,10),0),0)+IF(LEFT(AH733,4)="True",IF(_xlfn.XLOOKUP("App_Any_OR_RangeGt1000",'Scoring_Config'!$A:$A,'Scoring_Config'!$D:$D,"Yes")="Yes",_xlfn.XLOOKUP("App_Any_OR_RangeGt1000",'Scoring_Config'!$A:$A,'Scoring_Config'!$C:$C,10),0),0)+IF(LEFT(AI733,4)="True",IF(_xlfn.XLOOKUP("Service_Insecure_Match",'Scoring_Config'!$A:$A,'Scoring_Config'!$D:$D,"Yes")="Yes",_xlfn.XLOOKUP("Service_Insecure_Match",'Scoring_Config'!$A:$A,'Scoring_Config'!$C:$C,5),0),0)+IF(LEFT(AJ733,4)="True",IF(_xlfn.XLOOKUP("Risky_Inbound",'Scoring_Config'!$A:$A,'Scoring_Config'!$D:$D,"Yes")="Yes",_xlfn.XLOOKUP("Risky_Inbound",'Scoring_Config'!$A:$A,'Scoring_Config'!$C:$C,50),0),0)+IF(LEFT(AK733,4)="True",IF(_xlfn.XLOOKUP("Risky_Outbound",'Scoring_Config'!$A:$A,'Scoring_Config'!$D:$D,"Yes")="Yes",_xlfn.XLOOKUP("Risky_Outbound",'Scoring_Config'!$A:$A,'Scoring_Config'!$C:$C,25),0),0)+IF(LEFT(AZ733,4)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733,FIND(",",AL733)+1,100)),0)+IF(LEFT(AM733,4)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733,FIND(",",AN733)+1,100)),0)+IF(_xlfn.XLOOKUP("Profile_Scoring",'Scoring_Config'!$A:$A,'Scoring_Config'!$D:$D,"Yes")="Yes",VALUE(MID(AO733,FIND(",",AO733)+1,100)),0)+IF(_xlfn.XLOOKUP("Options_Scoring",'Scoring_Config'!$A:$A,'Scoring_Config'!$D:$D,"Yes")="Yes",VALUE(MID(AP733,FIND(",",AP733)+1,100)),0)))</f>
        <v>0</v>
      </c>
      <c r="AZ733" cm="1">
        <f t="array" ref="AZ733">IF(FALSE,"True," &amp; IF(_xlfn.XLOOKUP("Migrate_Insecure",'Scoring_Config'!$A:$A,'Scoring_Config'!$D:$D,"Yes")="Yes",_xlfn.XLOOKUP("Migrate_Insecure",'Scoring_Config'!$A:$A,'Scoring_Config'!$C:$C,10),0),"False,0")</f>
        <v>0</v>
      </c>
    </row>
    <row r="734" spans="1:52">
      <c r="A734" t="s">
        <v>1979</v>
      </c>
      <c r="B734" t="s">
        <v>2707</v>
      </c>
      <c r="C734" t="s">
        <v>3542</v>
      </c>
      <c r="D734" t="s">
        <v>3545</v>
      </c>
      <c r="E734" t="s">
        <v>3563</v>
      </c>
      <c r="F734" t="s">
        <v>3862</v>
      </c>
      <c r="G734" t="s">
        <v>422</v>
      </c>
      <c r="H734" t="s">
        <v>174</v>
      </c>
      <c r="I734" t="s">
        <v>3861</v>
      </c>
      <c r="J734" t="s">
        <v>1035</v>
      </c>
      <c r="K734" t="s">
        <v>1667</v>
      </c>
      <c r="L734" t="s">
        <v>1333</v>
      </c>
      <c r="M734" t="s">
        <v>1974</v>
      </c>
      <c r="N734" t="s">
        <v>4315</v>
      </c>
      <c r="O734" t="s">
        <v>4319</v>
      </c>
      <c r="P734" t="s">
        <v>4321</v>
      </c>
      <c r="Q734" t="s">
        <v>4846</v>
      </c>
      <c r="R734" t="s">
        <v>5439</v>
      </c>
      <c r="S734" t="s">
        <v>4324</v>
      </c>
      <c r="T734" t="s">
        <v>5773</v>
      </c>
      <c r="U734" t="s">
        <v>5955</v>
      </c>
      <c r="Y734" cm="1">
        <f t="array" ref="Y734">IF(FALSE,"True," &amp; IF(_xlfn.XLOOKUP("Src_IsAny",'Scoring_Config'!$A:$A,'Scoring_Config'!$D:$D,"Yes")="Yes",_xlfn.XLOOKUP("Src_IsAny",'Scoring_Config'!$A:$A,'Scoring_Config'!$C:$C,10),0),"False,0")</f>
        <v>0</v>
      </c>
      <c r="Z734" cm="1">
        <f t="array" ref="Z734">IF(FALSE,"True," &amp; IF(_xlfn.XLOOKUP("Src_CIDR_Le_16",'Scoring_Config'!$A:$A,'Scoring_Config'!$D:$D,"Yes")="Yes",_xlfn.XLOOKUP("Src_CIDR_Le_16",'Scoring_Config'!$A:$A,'Scoring_Config'!$C:$C,10),0),"False,0")</f>
        <v>0</v>
      </c>
      <c r="AA734" cm="1">
        <f t="array" ref="AA734">IF(FALSE,"True," &amp; IF(_xlfn.XLOOKUP("Src_CIDR_17_22",'Scoring_Config'!$A:$A,'Scoring_Config'!$D:$D,"Yes")="Yes",_xlfn.XLOOKUP("Src_CIDR_17_22",'Scoring_Config'!$A:$A,'Scoring_Config'!$C:$C,5),0),"False,0")</f>
        <v>0</v>
      </c>
      <c r="AB734" cm="1">
        <f t="array" ref="AB734">IF(FALSE,"True," &amp; IF(_xlfn.XLOOKUP("Dst_IsAny",'Scoring_Config'!$A:$A,'Scoring_Config'!$D:$D,"Yes")="Yes",_xlfn.XLOOKUP("Dst_IsAny",'Scoring_Config'!$A:$A,'Scoring_Config'!$C:$C,10),0),"False,0")</f>
        <v>0</v>
      </c>
      <c r="AC734" cm="1">
        <f t="array" ref="AC734">IF(FALSE,"True," &amp; IF(_xlfn.XLOOKUP("Dst_CIDR_Le_16",'Scoring_Config'!$A:$A,'Scoring_Config'!$D:$D,"Yes")="Yes",_xlfn.XLOOKUP("Dst_CIDR_Le_16",'Scoring_Config'!$A:$A,'Scoring_Config'!$C:$C,10),0),"False,0")</f>
        <v>0</v>
      </c>
      <c r="AD734" cm="1">
        <f t="array" ref="AD734">IF(FALSE,"True," &amp; IF(_xlfn.XLOOKUP("Dst_CIDR_17_22",'Scoring_Config'!$A:$A,'Scoring_Config'!$D:$D,"Yes")="Yes",_xlfn.XLOOKUP("Dst_CIDR_17_22",'Scoring_Config'!$A:$A,'Scoring_Config'!$C:$C,5),0),"False,0")</f>
        <v>0</v>
      </c>
      <c r="AE734" cm="1">
        <f t="array" ref="AE734">IF(FALSE,"True," &amp; IF(_xlfn.XLOOKUP("SrcZone_IsAny",'Scoring_Config'!$A:$A,'Scoring_Config'!$D:$D,"Yes")="Yes",_xlfn.XLOOKUP("SrcZone_IsAny",'Scoring_Config'!$A:$A,'Scoring_Config'!$C:$C,10),0),"False,0")</f>
        <v>0</v>
      </c>
      <c r="AF734" cm="1">
        <f t="array" ref="AF734">IF(FALSE,"True," &amp; IF(_xlfn.XLOOKUP("DstZone_IsAny",'Scoring_Config'!$A:$A,'Scoring_Config'!$D:$D,"Yes")="Yes",_xlfn.XLOOKUP("DstZone_IsAny",'Scoring_Config'!$A:$A,'Scoring_Config'!$C:$C,10),0),"False,0")</f>
        <v>0</v>
      </c>
      <c r="AG734" cm="1">
        <f t="array" ref="AG73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34" cm="1">
        <f t="array" ref="AH734">IF(FALSE,"True," &amp; IF(_xlfn.XLOOKUP("App_Any_OR_RangeGt1000",'Scoring_Config'!$A:$A,'Scoring_Config'!$D:$D,"Yes")="Yes",_xlfn.XLOOKUP("App_Any_OR_RangeGt1000",'Scoring_Config'!$A:$A,'Scoring_Config'!$C:$C,10),0),"False,0")</f>
        <v>0</v>
      </c>
      <c r="AI734" cm="1">
        <f t="array" ref="AI734">IF(FALSE,"True," &amp; IF(_xlfn.XLOOKUP("Service_Insecure_Match",'Scoring_Config'!$A:$A,'Scoring_Config'!$D:$D,"Yes")="Yes",_xlfn.XLOOKUP("Service_Insecure_Match",'Scoring_Config'!$A:$A,'Scoring_Config'!$C:$C,5),0),"False,0")</f>
        <v>0</v>
      </c>
      <c r="AJ734" cm="1">
        <f t="array" ref="AJ734">IF(FALSE,"True," &amp; IF(_xlfn.XLOOKUP("Risky_Inbound",'Scoring_Config'!$A:$A,'Scoring_Config'!$D:$D,"Yes")="Yes",_xlfn.XLOOKUP("Risky_Inbound",'Scoring_Config'!$A:$A,'Scoring_Config'!$C:$C,50),0),"False,0")</f>
        <v>0</v>
      </c>
      <c r="AK734" cm="1">
        <f t="array" ref="AK734">IF(FALSE,"True," &amp; IF(_xlfn.XLOOKUP("Risky_Outbound",'Scoring_Config'!$A:$A,'Scoring_Config'!$D:$D,"Yes")="Yes",_xlfn.XLOOKUP("Risky_Outbound",'Scoring_Config'!$A:$A,'Scoring_Config'!$C:$C,25),0),"False,0")</f>
        <v>0</v>
      </c>
      <c r="AL734" t="s">
        <v>6700</v>
      </c>
      <c r="AM734" cm="1">
        <f t="array" ref="AM73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34" t="s">
        <v>6697</v>
      </c>
      <c r="AO734" t="s">
        <v>6697</v>
      </c>
      <c r="AP734" t="s">
        <v>6697</v>
      </c>
      <c r="AQ734" cm="1">
        <f t="array" ref="AQ734">IF(FALSE,"True," &amp; IF(_xlfn.XLOOKUP("Service_IsAny",'Scoring_Config'!$A:$A,'Scoring_Config'!$D:$D,"Yes")="Yes",_xlfn.XLOOKUP("Service_IsAny",'Scoring_Config'!$A:$A,'Scoring_Config'!$C:$C,0),0),"False,0")</f>
        <v>0</v>
      </c>
      <c r="AR734">
        <v>10</v>
      </c>
      <c r="AS734" cm="1">
        <f t="array" ref="AS734">IF(FALSE,"True," &amp; IF(_xlfn.XLOOKUP("Service_RangeGt1000",'Scoring_Config'!$A:$A,'Scoring_Config'!$D:$D,"Yes")="Yes",_xlfn.XLOOKUP("Service_RangeGt1000",'Scoring_Config'!$A:$A,'Scoring_Config'!$C:$C,0),0),"False,0")</f>
        <v>0</v>
      </c>
      <c r="AT734" cm="1">
        <f t="array" ref="AT734">IF(FALSE,"True," &amp; IF(_xlfn.XLOOKUP("App_IsAny",'Scoring_Config'!$A:$A,'Scoring_Config'!$D:$D,"Yes")="Yes",_xlfn.XLOOKUP("App_IsAny",'Scoring_Config'!$A:$A,'Scoring_Config'!$C:$C,0),0),"False,0")</f>
        <v>0</v>
      </c>
      <c r="AU734">
        <v>1</v>
      </c>
      <c r="AV734" cm="1">
        <f t="array" ref="AV734">IF(FALSE,"True," &amp; IF(_xlfn.XLOOKUP("App_RangeGt1000",'Scoring_Config'!$A:$A,'Scoring_Config'!$D:$D,"Yes")="Yes",_xlfn.XLOOKUP("App_RangeGt1000",'Scoring_Config'!$A:$A,'Scoring_Config'!$C:$C,0),0),"False,0")</f>
        <v>0</v>
      </c>
      <c r="AW734" cm="1">
        <f t="array" ref="AW734">IF(FALSE,"True," &amp; IF(_xlfn.XLOOKUP("Action_IsDenyOrDrop",'Scoring_Config'!$A:$A,'Scoring_Config'!$D:$D,"Yes")="Yes",_xlfn.XLOOKUP("Action_IsDenyOrDrop",'Scoring_Config'!$A:$A,'Scoring_Config'!$C:$C,0),0),"False,0")</f>
        <v>0</v>
      </c>
      <c r="AX734" cm="1">
        <f t="array" ref="AX734">IF(LEFT(AW734,4)="True",0,(IF(LEFT(Y734,4)="True",IF(_xlfn.XLOOKUP("Src_IsAny",'Scoring_Config'!$A:$A,'Scoring_Config'!$D:$D,"Yes")="Yes",_xlfn.XLOOKUP("Src_IsAny",'Scoring_Config'!$A:$A,'Scoring_Config'!$C:$C,10),0),0)+IF(LEFT(Z734,4)="True",IF(_xlfn.XLOOKUP("Src_CIDR_Le_16",'Scoring_Config'!$A:$A,'Scoring_Config'!$D:$D,"Yes")="Yes",_xlfn.XLOOKUP("Src_CIDR_Le_16",'Scoring_Config'!$A:$A,'Scoring_Config'!$C:$C,10),0),0)+IF(LEFT(AA734,4)="True",IF(_xlfn.XLOOKUP("Src_CIDR_17_22",'Scoring_Config'!$A:$A,'Scoring_Config'!$D:$D,"Yes")="Yes",_xlfn.XLOOKUP("Src_CIDR_17_22",'Scoring_Config'!$A:$A,'Scoring_Config'!$C:$C,5),0),0)+IF(LEFT(AB734,4)="True",IF(_xlfn.XLOOKUP("Dst_IsAny",'Scoring_Config'!$A:$A,'Scoring_Config'!$D:$D,"Yes")="Yes",_xlfn.XLOOKUP("Dst_IsAny",'Scoring_Config'!$A:$A,'Scoring_Config'!$C:$C,10),0),0)+IF(LEFT(AC734,4)="True",IF(_xlfn.XLOOKUP("Dst_CIDR_Le_16",'Scoring_Config'!$A:$A,'Scoring_Config'!$D:$D,"Yes")="Yes",_xlfn.XLOOKUP("Dst_CIDR_Le_16",'Scoring_Config'!$A:$A,'Scoring_Config'!$C:$C,10),0),0)+IF(LEFT(AD734,4)="True",IF(_xlfn.XLOOKUP("Dst_CIDR_17_22",'Scoring_Config'!$A:$A,'Scoring_Config'!$D:$D,"Yes")="Yes",_xlfn.XLOOKUP("Dst_CIDR_17_22",'Scoring_Config'!$A:$A,'Scoring_Config'!$C:$C,5),0),0)+IF(LEFT(AE734,4)="True",IF(_xlfn.XLOOKUP("SrcZone_IsAny",'Scoring_Config'!$A:$A,'Scoring_Config'!$D:$D,"Yes")="Yes",_xlfn.XLOOKUP("SrcZone_IsAny",'Scoring_Config'!$A:$A,'Scoring_Config'!$C:$C,10),0),0)+IF(LEFT(AF734,4)="True",IF(_xlfn.XLOOKUP("DstZone_IsAny",'Scoring_Config'!$A:$A,'Scoring_Config'!$D:$D,"Yes")="Yes",_xlfn.XLOOKUP("DstZone_IsAny",'Scoring_Config'!$A:$A,'Scoring_Config'!$C:$C,10),0),0)+IF(LEFT(AG734,4)="True",IF(_xlfn.XLOOKUP("Service_Any_OR_RangeGt1000",'Scoring_Config'!$A:$A,'Scoring_Config'!$D:$D,"Yes")="Yes",_xlfn.XLOOKUP("Service_Any_OR_RangeGt1000",'Scoring_Config'!$A:$A,'Scoring_Config'!$C:$C,10),0),0)+IF(LEFT(AH734,4)="True",IF(_xlfn.XLOOKUP("App_Any_OR_RangeGt1000",'Scoring_Config'!$A:$A,'Scoring_Config'!$D:$D,"Yes")="Yes",_xlfn.XLOOKUP("App_Any_OR_RangeGt1000",'Scoring_Config'!$A:$A,'Scoring_Config'!$C:$C,10),0),0)+IF(LEFT(AI734,4)="True",IF(_xlfn.XLOOKUP("Service_Insecure_Match",'Scoring_Config'!$A:$A,'Scoring_Config'!$D:$D,"Yes")="Yes",_xlfn.XLOOKUP("Service_Insecure_Match",'Scoring_Config'!$A:$A,'Scoring_Config'!$C:$C,5),0),0)+IF(LEFT(AJ734,4)="True",IF(_xlfn.XLOOKUP("Risky_Inbound",'Scoring_Config'!$A:$A,'Scoring_Config'!$D:$D,"Yes")="Yes",_xlfn.XLOOKUP("Risky_Inbound",'Scoring_Config'!$A:$A,'Scoring_Config'!$C:$C,50),0),0)+IF(LEFT(AK734,4)="True",IF(_xlfn.XLOOKUP("Risky_Outbound",'Scoring_Config'!$A:$A,'Scoring_Config'!$D:$D,"Yes")="Yes",_xlfn.XLOOKUP("Risky_Outbound",'Scoring_Config'!$A:$A,'Scoring_Config'!$C:$C,25),0),0)+IF(LEFT(AZ734,4)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734,FIND(",",AL734)+1,100)),0)+IF(LEFT(AM734,4)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734,FIND(",",AN734)+1,100)),0)+IF(_xlfn.XLOOKUP("Profile_Scoring",'Scoring_Config'!$A:$A,'Scoring_Config'!$D:$D,"Yes")="Yes",VALUE(MID(AO734,FIND(",",AO734)+1,100)),0)+IF(_xlfn.XLOOKUP("Options_Scoring",'Scoring_Config'!$A:$A,'Scoring_Config'!$D:$D,"Yes")="Yes",VALUE(MID(AP734,FIND(",",AP734)+1,100)),0)))</f>
        <v>0</v>
      </c>
      <c r="AZ734" cm="1">
        <f t="array" ref="AZ734">IF(FALSE,"True," &amp; IF(_xlfn.XLOOKUP("Migrate_Insecure",'Scoring_Config'!$A:$A,'Scoring_Config'!$D:$D,"Yes")="Yes",_xlfn.XLOOKUP("Migrate_Insecure",'Scoring_Config'!$A:$A,'Scoring_Config'!$C:$C,10),0),"False,0")</f>
        <v>0</v>
      </c>
    </row>
    <row r="735" spans="1:52">
      <c r="A735" t="s">
        <v>1979</v>
      </c>
      <c r="B735" t="s">
        <v>2708</v>
      </c>
      <c r="C735" t="s">
        <v>3542</v>
      </c>
      <c r="D735" t="s">
        <v>3545</v>
      </c>
      <c r="E735" t="s">
        <v>3563</v>
      </c>
      <c r="F735" t="s">
        <v>3782</v>
      </c>
      <c r="G735" t="s">
        <v>423</v>
      </c>
      <c r="H735" t="s">
        <v>174</v>
      </c>
      <c r="I735" t="s">
        <v>3580</v>
      </c>
      <c r="J735" t="s">
        <v>118</v>
      </c>
      <c r="K735" t="s">
        <v>1662</v>
      </c>
      <c r="L735" t="s">
        <v>1483</v>
      </c>
      <c r="M735" t="s">
        <v>1974</v>
      </c>
      <c r="N735" t="s">
        <v>4315</v>
      </c>
      <c r="O735" t="s">
        <v>4319</v>
      </c>
      <c r="P735" t="s">
        <v>4321</v>
      </c>
      <c r="Q735" t="s">
        <v>4847</v>
      </c>
      <c r="R735" t="s">
        <v>5440</v>
      </c>
      <c r="S735" t="s">
        <v>5440</v>
      </c>
      <c r="T735" t="s">
        <v>5774</v>
      </c>
      <c r="U735" t="s">
        <v>5955</v>
      </c>
      <c r="Y735" cm="1">
        <f t="array" ref="Y735">IF(FALSE,"True," &amp; IF(_xlfn.XLOOKUP("Src_IsAny",'Scoring_Config'!$A:$A,'Scoring_Config'!$D:$D,"Yes")="Yes",_xlfn.XLOOKUP("Src_IsAny",'Scoring_Config'!$A:$A,'Scoring_Config'!$C:$C,10),0),"False,0")</f>
        <v>0</v>
      </c>
      <c r="Z735" cm="1">
        <f t="array" ref="Z735">IF(FALSE,"True," &amp; IF(_xlfn.XLOOKUP("Src_CIDR_Le_16",'Scoring_Config'!$A:$A,'Scoring_Config'!$D:$D,"Yes")="Yes",_xlfn.XLOOKUP("Src_CIDR_Le_16",'Scoring_Config'!$A:$A,'Scoring_Config'!$C:$C,10),0),"False,0")</f>
        <v>0</v>
      </c>
      <c r="AA735" cm="1">
        <f t="array" ref="AA735">IF(FALSE,"True," &amp; IF(_xlfn.XLOOKUP("Src_CIDR_17_22",'Scoring_Config'!$A:$A,'Scoring_Config'!$D:$D,"Yes")="Yes",_xlfn.XLOOKUP("Src_CIDR_17_22",'Scoring_Config'!$A:$A,'Scoring_Config'!$C:$C,5),0),"False,0")</f>
        <v>0</v>
      </c>
      <c r="AB735" cm="1">
        <f t="array" ref="AB735">IF(FALSE,"True," &amp; IF(_xlfn.XLOOKUP("Dst_IsAny",'Scoring_Config'!$A:$A,'Scoring_Config'!$D:$D,"Yes")="Yes",_xlfn.XLOOKUP("Dst_IsAny",'Scoring_Config'!$A:$A,'Scoring_Config'!$C:$C,10),0),"False,0")</f>
        <v>0</v>
      </c>
      <c r="AC735" cm="1">
        <f t="array" ref="AC735">IF(FALSE,"True," &amp; IF(_xlfn.XLOOKUP("Dst_CIDR_Le_16",'Scoring_Config'!$A:$A,'Scoring_Config'!$D:$D,"Yes")="Yes",_xlfn.XLOOKUP("Dst_CIDR_Le_16",'Scoring_Config'!$A:$A,'Scoring_Config'!$C:$C,10),0),"False,0")</f>
        <v>0</v>
      </c>
      <c r="AD735" cm="1">
        <f t="array" ref="AD735">IF(FALSE,"True," &amp; IF(_xlfn.XLOOKUP("Dst_CIDR_17_22",'Scoring_Config'!$A:$A,'Scoring_Config'!$D:$D,"Yes")="Yes",_xlfn.XLOOKUP("Dst_CIDR_17_22",'Scoring_Config'!$A:$A,'Scoring_Config'!$C:$C,5),0),"False,0")</f>
        <v>0</v>
      </c>
      <c r="AE735" cm="1">
        <f t="array" ref="AE735">IF(FALSE,"True," &amp; IF(_xlfn.XLOOKUP("SrcZone_IsAny",'Scoring_Config'!$A:$A,'Scoring_Config'!$D:$D,"Yes")="Yes",_xlfn.XLOOKUP("SrcZone_IsAny",'Scoring_Config'!$A:$A,'Scoring_Config'!$C:$C,10),0),"False,0")</f>
        <v>0</v>
      </c>
      <c r="AF735" cm="1">
        <f t="array" ref="AF735">IF(FALSE,"True," &amp; IF(_xlfn.XLOOKUP("DstZone_IsAny",'Scoring_Config'!$A:$A,'Scoring_Config'!$D:$D,"Yes")="Yes",_xlfn.XLOOKUP("DstZone_IsAny",'Scoring_Config'!$A:$A,'Scoring_Config'!$C:$C,10),0),"False,0")</f>
        <v>0</v>
      </c>
      <c r="AG735" cm="1">
        <f t="array" ref="AG73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35" cm="1">
        <f t="array" ref="AH735">IF(FALSE,"True," &amp; IF(_xlfn.XLOOKUP("App_Any_OR_RangeGt1000",'Scoring_Config'!$A:$A,'Scoring_Config'!$D:$D,"Yes")="Yes",_xlfn.XLOOKUP("App_Any_OR_RangeGt1000",'Scoring_Config'!$A:$A,'Scoring_Config'!$C:$C,10),0),"False,0")</f>
        <v>0</v>
      </c>
      <c r="AI735" cm="1">
        <f t="array" ref="AI735">IF(FALSE,"True," &amp; IF(_xlfn.XLOOKUP("Service_Insecure_Match",'Scoring_Config'!$A:$A,'Scoring_Config'!$D:$D,"Yes")="Yes",_xlfn.XLOOKUP("Service_Insecure_Match",'Scoring_Config'!$A:$A,'Scoring_Config'!$C:$C,5),0),"False,0")</f>
        <v>0</v>
      </c>
      <c r="AJ735" cm="1">
        <f t="array" ref="AJ735">IF(FALSE,"True," &amp; IF(_xlfn.XLOOKUP("Risky_Inbound",'Scoring_Config'!$A:$A,'Scoring_Config'!$D:$D,"Yes")="Yes",_xlfn.XLOOKUP("Risky_Inbound",'Scoring_Config'!$A:$A,'Scoring_Config'!$C:$C,50),0),"False,0")</f>
        <v>0</v>
      </c>
      <c r="AK735" cm="1">
        <f t="array" ref="AK735">IF(FALSE,"True," &amp; IF(_xlfn.XLOOKUP("Risky_Outbound",'Scoring_Config'!$A:$A,'Scoring_Config'!$D:$D,"Yes")="Yes",_xlfn.XLOOKUP("Risky_Outbound",'Scoring_Config'!$A:$A,'Scoring_Config'!$C:$C,25),0),"False,0")</f>
        <v>0</v>
      </c>
      <c r="AL735" t="s">
        <v>6700</v>
      </c>
      <c r="AM735" cm="1">
        <f t="array" ref="AM73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35" t="s">
        <v>6697</v>
      </c>
      <c r="AO735" t="s">
        <v>6697</v>
      </c>
      <c r="AP735" t="s">
        <v>6697</v>
      </c>
      <c r="AQ735" cm="1">
        <f t="array" ref="AQ735">IF(FALSE,"True," &amp; IF(_xlfn.XLOOKUP("Service_IsAny",'Scoring_Config'!$A:$A,'Scoring_Config'!$D:$D,"Yes")="Yes",_xlfn.XLOOKUP("Service_IsAny",'Scoring_Config'!$A:$A,'Scoring_Config'!$C:$C,0),0),"False,0")</f>
        <v>0</v>
      </c>
      <c r="AR735">
        <v>13</v>
      </c>
      <c r="AS735" cm="1">
        <f t="array" ref="AS735">IF(FALSE,"True," &amp; IF(_xlfn.XLOOKUP("Service_RangeGt1000",'Scoring_Config'!$A:$A,'Scoring_Config'!$D:$D,"Yes")="Yes",_xlfn.XLOOKUP("Service_RangeGt1000",'Scoring_Config'!$A:$A,'Scoring_Config'!$C:$C,0),0),"False,0")</f>
        <v>0</v>
      </c>
      <c r="AT735" cm="1">
        <f t="array" ref="AT735">IF(FALSE,"True," &amp; IF(_xlfn.XLOOKUP("App_IsAny",'Scoring_Config'!$A:$A,'Scoring_Config'!$D:$D,"Yes")="Yes",_xlfn.XLOOKUP("App_IsAny",'Scoring_Config'!$A:$A,'Scoring_Config'!$C:$C,0),0),"False,0")</f>
        <v>0</v>
      </c>
      <c r="AU735">
        <v>2</v>
      </c>
      <c r="AV735" cm="1">
        <f t="array" ref="AV735">IF(FALSE,"True," &amp; IF(_xlfn.XLOOKUP("App_RangeGt1000",'Scoring_Config'!$A:$A,'Scoring_Config'!$D:$D,"Yes")="Yes",_xlfn.XLOOKUP("App_RangeGt1000",'Scoring_Config'!$A:$A,'Scoring_Config'!$C:$C,0),0),"False,0")</f>
        <v>0</v>
      </c>
      <c r="AW735" cm="1">
        <f t="array" ref="AW735">IF(FALSE,"True," &amp; IF(_xlfn.XLOOKUP("Action_IsDenyOrDrop",'Scoring_Config'!$A:$A,'Scoring_Config'!$D:$D,"Yes")="Yes",_xlfn.XLOOKUP("Action_IsDenyOrDrop",'Scoring_Config'!$A:$A,'Scoring_Config'!$C:$C,0),0),"False,0")</f>
        <v>0</v>
      </c>
      <c r="AX735" cm="1">
        <f t="array" ref="AX735">IF(LEFT(AW735,4)="True",0,(IF(LEFT(Y735,4)="True",IF(_xlfn.XLOOKUP("Src_IsAny",'Scoring_Config'!$A:$A,'Scoring_Config'!$D:$D,"Yes")="Yes",_xlfn.XLOOKUP("Src_IsAny",'Scoring_Config'!$A:$A,'Scoring_Config'!$C:$C,10),0),0)+IF(LEFT(Z735,4)="True",IF(_xlfn.XLOOKUP("Src_CIDR_Le_16",'Scoring_Config'!$A:$A,'Scoring_Config'!$D:$D,"Yes")="Yes",_xlfn.XLOOKUP("Src_CIDR_Le_16",'Scoring_Config'!$A:$A,'Scoring_Config'!$C:$C,10),0),0)+IF(LEFT(AA735,4)="True",IF(_xlfn.XLOOKUP("Src_CIDR_17_22",'Scoring_Config'!$A:$A,'Scoring_Config'!$D:$D,"Yes")="Yes",_xlfn.XLOOKUP("Src_CIDR_17_22",'Scoring_Config'!$A:$A,'Scoring_Config'!$C:$C,5),0),0)+IF(LEFT(AB735,4)="True",IF(_xlfn.XLOOKUP("Dst_IsAny",'Scoring_Config'!$A:$A,'Scoring_Config'!$D:$D,"Yes")="Yes",_xlfn.XLOOKUP("Dst_IsAny",'Scoring_Config'!$A:$A,'Scoring_Config'!$C:$C,10),0),0)+IF(LEFT(AC735,4)="True",IF(_xlfn.XLOOKUP("Dst_CIDR_Le_16",'Scoring_Config'!$A:$A,'Scoring_Config'!$D:$D,"Yes")="Yes",_xlfn.XLOOKUP("Dst_CIDR_Le_16",'Scoring_Config'!$A:$A,'Scoring_Config'!$C:$C,10),0),0)+IF(LEFT(AD735,4)="True",IF(_xlfn.XLOOKUP("Dst_CIDR_17_22",'Scoring_Config'!$A:$A,'Scoring_Config'!$D:$D,"Yes")="Yes",_xlfn.XLOOKUP("Dst_CIDR_17_22",'Scoring_Config'!$A:$A,'Scoring_Config'!$C:$C,5),0),0)+IF(LEFT(AE735,4)="True",IF(_xlfn.XLOOKUP("SrcZone_IsAny",'Scoring_Config'!$A:$A,'Scoring_Config'!$D:$D,"Yes")="Yes",_xlfn.XLOOKUP("SrcZone_IsAny",'Scoring_Config'!$A:$A,'Scoring_Config'!$C:$C,10),0),0)+IF(LEFT(AF735,4)="True",IF(_xlfn.XLOOKUP("DstZone_IsAny",'Scoring_Config'!$A:$A,'Scoring_Config'!$D:$D,"Yes")="Yes",_xlfn.XLOOKUP("DstZone_IsAny",'Scoring_Config'!$A:$A,'Scoring_Config'!$C:$C,10),0),0)+IF(LEFT(AG735,4)="True",IF(_xlfn.XLOOKUP("Service_Any_OR_RangeGt1000",'Scoring_Config'!$A:$A,'Scoring_Config'!$D:$D,"Yes")="Yes",_xlfn.XLOOKUP("Service_Any_OR_RangeGt1000",'Scoring_Config'!$A:$A,'Scoring_Config'!$C:$C,10),0),0)+IF(LEFT(AH735,4)="True",IF(_xlfn.XLOOKUP("App_Any_OR_RangeGt1000",'Scoring_Config'!$A:$A,'Scoring_Config'!$D:$D,"Yes")="Yes",_xlfn.XLOOKUP("App_Any_OR_RangeGt1000",'Scoring_Config'!$A:$A,'Scoring_Config'!$C:$C,10),0),0)+IF(LEFT(AI735,4)="True",IF(_xlfn.XLOOKUP("Service_Insecure_Match",'Scoring_Config'!$A:$A,'Scoring_Config'!$D:$D,"Yes")="Yes",_xlfn.XLOOKUP("Service_Insecure_Match",'Scoring_Config'!$A:$A,'Scoring_Config'!$C:$C,5),0),0)+IF(LEFT(AJ735,4)="True",IF(_xlfn.XLOOKUP("Risky_Inbound",'Scoring_Config'!$A:$A,'Scoring_Config'!$D:$D,"Yes")="Yes",_xlfn.XLOOKUP("Risky_Inbound",'Scoring_Config'!$A:$A,'Scoring_Config'!$C:$C,50),0),0)+IF(LEFT(AK735,4)="True",IF(_xlfn.XLOOKUP("Risky_Outbound",'Scoring_Config'!$A:$A,'Scoring_Config'!$D:$D,"Yes")="Yes",_xlfn.XLOOKUP("Risky_Outbound",'Scoring_Config'!$A:$A,'Scoring_Config'!$C:$C,25),0),0)+IF(LEFT(AZ735,4)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735,FIND(",",AL735)+1,100)),0)+IF(LEFT(AM735,4)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735,FIND(",",AN735)+1,100)),0)+IF(_xlfn.XLOOKUP("Profile_Scoring",'Scoring_Config'!$A:$A,'Scoring_Config'!$D:$D,"Yes")="Yes",VALUE(MID(AO735,FIND(",",AO735)+1,100)),0)+IF(_xlfn.XLOOKUP("Options_Scoring",'Scoring_Config'!$A:$A,'Scoring_Config'!$D:$D,"Yes")="Yes",VALUE(MID(AP735,FIND(",",AP735)+1,100)),0)))</f>
        <v>0</v>
      </c>
      <c r="AZ735" cm="1">
        <f t="array" ref="AZ735">IF(FALSE,"True," &amp; IF(_xlfn.XLOOKUP("Migrate_Insecure",'Scoring_Config'!$A:$A,'Scoring_Config'!$D:$D,"Yes")="Yes",_xlfn.XLOOKUP("Migrate_Insecure",'Scoring_Config'!$A:$A,'Scoring_Config'!$C:$C,10),0),"False,0")</f>
        <v>0</v>
      </c>
    </row>
    <row r="736" spans="1:52">
      <c r="A736" t="s">
        <v>1979</v>
      </c>
      <c r="B736" t="s">
        <v>2709</v>
      </c>
      <c r="C736" t="s">
        <v>3542</v>
      </c>
      <c r="D736" t="s">
        <v>3545</v>
      </c>
      <c r="E736" t="s">
        <v>3563</v>
      </c>
      <c r="F736" t="s">
        <v>3580</v>
      </c>
      <c r="G736" t="s">
        <v>118</v>
      </c>
      <c r="H736" t="s">
        <v>174</v>
      </c>
      <c r="I736" t="s">
        <v>3782</v>
      </c>
      <c r="J736" t="s">
        <v>1036</v>
      </c>
      <c r="K736" t="s">
        <v>174</v>
      </c>
      <c r="L736" t="s">
        <v>1484</v>
      </c>
      <c r="M736" t="s">
        <v>1974</v>
      </c>
      <c r="N736" t="s">
        <v>4315</v>
      </c>
      <c r="O736" t="s">
        <v>4319</v>
      </c>
      <c r="P736" t="s">
        <v>4321</v>
      </c>
      <c r="Q736" t="s">
        <v>4848</v>
      </c>
      <c r="R736" t="s">
        <v>5448</v>
      </c>
      <c r="S736" t="s">
        <v>5487</v>
      </c>
      <c r="T736" t="s">
        <v>5774</v>
      </c>
      <c r="U736" t="s">
        <v>6317</v>
      </c>
      <c r="Y736" cm="1">
        <f t="array" ref="Y736">IF(FALSE,"True," &amp; IF(_xlfn.XLOOKUP("Src_IsAny",'Scoring_Config'!$A:$A,'Scoring_Config'!$D:$D,"Yes")="Yes",_xlfn.XLOOKUP("Src_IsAny",'Scoring_Config'!$A:$A,'Scoring_Config'!$C:$C,10),0),"False,0")</f>
        <v>0</v>
      </c>
      <c r="Z736" cm="1">
        <f t="array" ref="Z736">IF(FALSE,"True," &amp; IF(_xlfn.XLOOKUP("Src_CIDR_Le_16",'Scoring_Config'!$A:$A,'Scoring_Config'!$D:$D,"Yes")="Yes",_xlfn.XLOOKUP("Src_CIDR_Le_16",'Scoring_Config'!$A:$A,'Scoring_Config'!$C:$C,10),0),"False,0")</f>
        <v>0</v>
      </c>
      <c r="AA736" cm="1">
        <f t="array" ref="AA736">IF(FALSE,"True," &amp; IF(_xlfn.XLOOKUP("Src_CIDR_17_22",'Scoring_Config'!$A:$A,'Scoring_Config'!$D:$D,"Yes")="Yes",_xlfn.XLOOKUP("Src_CIDR_17_22",'Scoring_Config'!$A:$A,'Scoring_Config'!$C:$C,5),0),"False,0")</f>
        <v>0</v>
      </c>
      <c r="AB736" cm="1">
        <f t="array" ref="AB736">IF(FALSE,"True," &amp; IF(_xlfn.XLOOKUP("Dst_IsAny",'Scoring_Config'!$A:$A,'Scoring_Config'!$D:$D,"Yes")="Yes",_xlfn.XLOOKUP("Dst_IsAny",'Scoring_Config'!$A:$A,'Scoring_Config'!$C:$C,10),0),"False,0")</f>
        <v>0</v>
      </c>
      <c r="AC736" cm="1">
        <f t="array" ref="AC736">IF(FALSE,"True," &amp; IF(_xlfn.XLOOKUP("Dst_CIDR_Le_16",'Scoring_Config'!$A:$A,'Scoring_Config'!$D:$D,"Yes")="Yes",_xlfn.XLOOKUP("Dst_CIDR_Le_16",'Scoring_Config'!$A:$A,'Scoring_Config'!$C:$C,10),0),"False,0")</f>
        <v>0</v>
      </c>
      <c r="AD736" cm="1">
        <f t="array" ref="AD736">IF(FALSE,"True," &amp; IF(_xlfn.XLOOKUP("Dst_CIDR_17_22",'Scoring_Config'!$A:$A,'Scoring_Config'!$D:$D,"Yes")="Yes",_xlfn.XLOOKUP("Dst_CIDR_17_22",'Scoring_Config'!$A:$A,'Scoring_Config'!$C:$C,5),0),"False,0")</f>
        <v>0</v>
      </c>
      <c r="AE736" cm="1">
        <f t="array" ref="AE736">IF(FALSE,"True," &amp; IF(_xlfn.XLOOKUP("SrcZone_IsAny",'Scoring_Config'!$A:$A,'Scoring_Config'!$D:$D,"Yes")="Yes",_xlfn.XLOOKUP("SrcZone_IsAny",'Scoring_Config'!$A:$A,'Scoring_Config'!$C:$C,10),0),"False,0")</f>
        <v>0</v>
      </c>
      <c r="AF736" cm="1">
        <f t="array" ref="AF736">IF(FALSE,"True," &amp; IF(_xlfn.XLOOKUP("DstZone_IsAny",'Scoring_Config'!$A:$A,'Scoring_Config'!$D:$D,"Yes")="Yes",_xlfn.XLOOKUP("DstZone_IsAny",'Scoring_Config'!$A:$A,'Scoring_Config'!$C:$C,10),0),"False,0")</f>
        <v>0</v>
      </c>
      <c r="AG736" cm="1">
        <f t="array" ref="AG73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36" cm="1">
        <f t="array" ref="AH736">IF(TRUE,"True," &amp; IF(_xlfn.XLOOKUP("App_Any_OR_RangeGt1000",'Scoring_Config'!$A:$A,'Scoring_Config'!$D:$D,"Yes")="Yes",_xlfn.XLOOKUP("App_Any_OR_RangeGt1000",'Scoring_Config'!$A:$A,'Scoring_Config'!$C:$C,10),0),"False,0")</f>
        <v>0</v>
      </c>
      <c r="AI736" cm="1">
        <f t="array" ref="AI736">IF(FALSE,"True," &amp; IF(_xlfn.XLOOKUP("Service_Insecure_Match",'Scoring_Config'!$A:$A,'Scoring_Config'!$D:$D,"Yes")="Yes",_xlfn.XLOOKUP("Service_Insecure_Match",'Scoring_Config'!$A:$A,'Scoring_Config'!$C:$C,5),0),"False,0")</f>
        <v>0</v>
      </c>
      <c r="AJ736" cm="1">
        <f t="array" ref="AJ736">IF(FALSE,"True," &amp; IF(_xlfn.XLOOKUP("Risky_Inbound",'Scoring_Config'!$A:$A,'Scoring_Config'!$D:$D,"Yes")="Yes",_xlfn.XLOOKUP("Risky_Inbound",'Scoring_Config'!$A:$A,'Scoring_Config'!$C:$C,50),0),"False,0")</f>
        <v>0</v>
      </c>
      <c r="AK736" cm="1">
        <f t="array" ref="AK736">IF(FALSE,"True," &amp; IF(_xlfn.XLOOKUP("Risky_Outbound",'Scoring_Config'!$A:$A,'Scoring_Config'!$D:$D,"Yes")="Yes",_xlfn.XLOOKUP("Risky_Outbound",'Scoring_Config'!$A:$A,'Scoring_Config'!$C:$C,25),0),"False,0")</f>
        <v>0</v>
      </c>
      <c r="AL736" t="s">
        <v>6700</v>
      </c>
      <c r="AM736" cm="1">
        <f t="array" ref="AM73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36" t="s">
        <v>6697</v>
      </c>
      <c r="AO736" t="s">
        <v>6697</v>
      </c>
      <c r="AP736" t="s">
        <v>6697</v>
      </c>
      <c r="AQ736" cm="1">
        <f t="array" ref="AQ736">IF(FALSE,"True," &amp; IF(_xlfn.XLOOKUP("Service_IsAny",'Scoring_Config'!$A:$A,'Scoring_Config'!$D:$D,"Yes")="Yes",_xlfn.XLOOKUP("Service_IsAny",'Scoring_Config'!$A:$A,'Scoring_Config'!$C:$C,0),0),"False,0")</f>
        <v>0</v>
      </c>
      <c r="AR736">
        <v>13</v>
      </c>
      <c r="AS736" cm="1">
        <f t="array" ref="AS736">IF(FALSE,"True," &amp; IF(_xlfn.XLOOKUP("Service_RangeGt1000",'Scoring_Config'!$A:$A,'Scoring_Config'!$D:$D,"Yes")="Yes",_xlfn.XLOOKUP("Service_RangeGt1000",'Scoring_Config'!$A:$A,'Scoring_Config'!$C:$C,0),0),"False,0")</f>
        <v>0</v>
      </c>
      <c r="AT736" cm="1">
        <f t="array" ref="AT736">IF(TRUE,"True," &amp; IF(_xlfn.XLOOKUP("App_IsAny",'Scoring_Config'!$A:$A,'Scoring_Config'!$D:$D,"Yes")="Yes",_xlfn.XLOOKUP("App_IsAny",'Scoring_Config'!$A:$A,'Scoring_Config'!$C:$C,0),0),"False,0")</f>
        <v>0</v>
      </c>
      <c r="AU736">
        <v>65535</v>
      </c>
      <c r="AV736" cm="1">
        <f t="array" ref="AV736">IF(TRUE,"True," &amp; IF(_xlfn.XLOOKUP("App_RangeGt1000",'Scoring_Config'!$A:$A,'Scoring_Config'!$D:$D,"Yes")="Yes",_xlfn.XLOOKUP("App_RangeGt1000",'Scoring_Config'!$A:$A,'Scoring_Config'!$C:$C,0),0),"False,0")</f>
        <v>0</v>
      </c>
      <c r="AW736" cm="1">
        <f t="array" ref="AW736">IF(FALSE,"True," &amp; IF(_xlfn.XLOOKUP("Action_IsDenyOrDrop",'Scoring_Config'!$A:$A,'Scoring_Config'!$D:$D,"Yes")="Yes",_xlfn.XLOOKUP("Action_IsDenyOrDrop",'Scoring_Config'!$A:$A,'Scoring_Config'!$C:$C,0),0),"False,0")</f>
        <v>0</v>
      </c>
      <c r="AX736" cm="1">
        <f t="array" ref="AX736">IF(LEFT(AW736,4)="True",0,(IF(LEFT(Y736,4)="True",IF(_xlfn.XLOOKUP("Src_IsAny",'Scoring_Config'!$A:$A,'Scoring_Config'!$D:$D,"Yes")="Yes",_xlfn.XLOOKUP("Src_IsAny",'Scoring_Config'!$A:$A,'Scoring_Config'!$C:$C,10),0),0)+IF(LEFT(Z736,4)="True",IF(_xlfn.XLOOKUP("Src_CIDR_Le_16",'Scoring_Config'!$A:$A,'Scoring_Config'!$D:$D,"Yes")="Yes",_xlfn.XLOOKUP("Src_CIDR_Le_16",'Scoring_Config'!$A:$A,'Scoring_Config'!$C:$C,10),0),0)+IF(LEFT(AA736,4)="True",IF(_xlfn.XLOOKUP("Src_CIDR_17_22",'Scoring_Config'!$A:$A,'Scoring_Config'!$D:$D,"Yes")="Yes",_xlfn.XLOOKUP("Src_CIDR_17_22",'Scoring_Config'!$A:$A,'Scoring_Config'!$C:$C,5),0),0)+IF(LEFT(AB736,4)="True",IF(_xlfn.XLOOKUP("Dst_IsAny",'Scoring_Config'!$A:$A,'Scoring_Config'!$D:$D,"Yes")="Yes",_xlfn.XLOOKUP("Dst_IsAny",'Scoring_Config'!$A:$A,'Scoring_Config'!$C:$C,10),0),0)+IF(LEFT(AC736,4)="True",IF(_xlfn.XLOOKUP("Dst_CIDR_Le_16",'Scoring_Config'!$A:$A,'Scoring_Config'!$D:$D,"Yes")="Yes",_xlfn.XLOOKUP("Dst_CIDR_Le_16",'Scoring_Config'!$A:$A,'Scoring_Config'!$C:$C,10),0),0)+IF(LEFT(AD736,4)="True",IF(_xlfn.XLOOKUP("Dst_CIDR_17_22",'Scoring_Config'!$A:$A,'Scoring_Config'!$D:$D,"Yes")="Yes",_xlfn.XLOOKUP("Dst_CIDR_17_22",'Scoring_Config'!$A:$A,'Scoring_Config'!$C:$C,5),0),0)+IF(LEFT(AE736,4)="True",IF(_xlfn.XLOOKUP("SrcZone_IsAny",'Scoring_Config'!$A:$A,'Scoring_Config'!$D:$D,"Yes")="Yes",_xlfn.XLOOKUP("SrcZone_IsAny",'Scoring_Config'!$A:$A,'Scoring_Config'!$C:$C,10),0),0)+IF(LEFT(AF736,4)="True",IF(_xlfn.XLOOKUP("DstZone_IsAny",'Scoring_Config'!$A:$A,'Scoring_Config'!$D:$D,"Yes")="Yes",_xlfn.XLOOKUP("DstZone_IsAny",'Scoring_Config'!$A:$A,'Scoring_Config'!$C:$C,10),0),0)+IF(LEFT(AG736,4)="True",IF(_xlfn.XLOOKUP("Service_Any_OR_RangeGt1000",'Scoring_Config'!$A:$A,'Scoring_Config'!$D:$D,"Yes")="Yes",_xlfn.XLOOKUP("Service_Any_OR_RangeGt1000",'Scoring_Config'!$A:$A,'Scoring_Config'!$C:$C,10),0),0)+IF(LEFT(AH736,4)="True",IF(_xlfn.XLOOKUP("App_Any_OR_RangeGt1000",'Scoring_Config'!$A:$A,'Scoring_Config'!$D:$D,"Yes")="Yes",_xlfn.XLOOKUP("App_Any_OR_RangeGt1000",'Scoring_Config'!$A:$A,'Scoring_Config'!$C:$C,10),0),0)+IF(LEFT(AI736,4)="True",IF(_xlfn.XLOOKUP("Service_Insecure_Match",'Scoring_Config'!$A:$A,'Scoring_Config'!$D:$D,"Yes")="Yes",_xlfn.XLOOKUP("Service_Insecure_Match",'Scoring_Config'!$A:$A,'Scoring_Config'!$C:$C,5),0),0)+IF(LEFT(AJ736,4)="True",IF(_xlfn.XLOOKUP("Risky_Inbound",'Scoring_Config'!$A:$A,'Scoring_Config'!$D:$D,"Yes")="Yes",_xlfn.XLOOKUP("Risky_Inbound",'Scoring_Config'!$A:$A,'Scoring_Config'!$C:$C,50),0),0)+IF(LEFT(AK736,4)="True",IF(_xlfn.XLOOKUP("Risky_Outbound",'Scoring_Config'!$A:$A,'Scoring_Config'!$D:$D,"Yes")="Yes",_xlfn.XLOOKUP("Risky_Outbound",'Scoring_Config'!$A:$A,'Scoring_Config'!$C:$C,25),0),0)+IF(LEFT(AZ736,4)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736,FIND(",",AL736)+1,100)),0)+IF(LEFT(AM736,4)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736,FIND(",",AN736)+1,100)),0)+IF(_xlfn.XLOOKUP("Profile_Scoring",'Scoring_Config'!$A:$A,'Scoring_Config'!$D:$D,"Yes")="Yes",VALUE(MID(AO736,FIND(",",AO736)+1,100)),0)+IF(_xlfn.XLOOKUP("Options_Scoring",'Scoring_Config'!$A:$A,'Scoring_Config'!$D:$D,"Yes")="Yes",VALUE(MID(AP736,FIND(",",AP736)+1,100)),0)))</f>
        <v>0</v>
      </c>
      <c r="AZ736" cm="1">
        <f t="array" ref="AZ736">IF(FALSE,"True," &amp; IF(_xlfn.XLOOKUP("Migrate_Insecure",'Scoring_Config'!$A:$A,'Scoring_Config'!$D:$D,"Yes")="Yes",_xlfn.XLOOKUP("Migrate_Insecure",'Scoring_Config'!$A:$A,'Scoring_Config'!$C:$C,10),0),"False,0")</f>
        <v>0</v>
      </c>
    </row>
    <row r="737" spans="1:52">
      <c r="A737" t="s">
        <v>1979</v>
      </c>
      <c r="B737" t="s">
        <v>2710</v>
      </c>
      <c r="C737" t="s">
        <v>3542</v>
      </c>
      <c r="D737" t="s">
        <v>3545</v>
      </c>
      <c r="E737" t="s">
        <v>3563</v>
      </c>
      <c r="F737" t="s">
        <v>3782</v>
      </c>
      <c r="G737" t="s">
        <v>424</v>
      </c>
      <c r="H737" t="s">
        <v>174</v>
      </c>
      <c r="I737" t="s">
        <v>3580</v>
      </c>
      <c r="J737" t="s">
        <v>118</v>
      </c>
      <c r="K737" t="s">
        <v>1667</v>
      </c>
      <c r="L737" t="s">
        <v>1485</v>
      </c>
      <c r="M737" t="s">
        <v>1974</v>
      </c>
      <c r="N737" t="s">
        <v>4315</v>
      </c>
      <c r="O737" t="s">
        <v>4319</v>
      </c>
      <c r="P737" t="s">
        <v>4321</v>
      </c>
      <c r="Q737" t="s">
        <v>4849</v>
      </c>
      <c r="R737" t="s">
        <v>5439</v>
      </c>
      <c r="S737" t="s">
        <v>4324</v>
      </c>
      <c r="T737" t="s">
        <v>5592</v>
      </c>
      <c r="U737" t="s">
        <v>5955</v>
      </c>
      <c r="Y737" cm="1">
        <f t="array" ref="Y737">IF(FALSE,"True," &amp; IF(_xlfn.XLOOKUP("Src_IsAny",'Scoring_Config'!$A:$A,'Scoring_Config'!$D:$D,"Yes")="Yes",_xlfn.XLOOKUP("Src_IsAny",'Scoring_Config'!$A:$A,'Scoring_Config'!$C:$C,10),0),"False,0")</f>
        <v>0</v>
      </c>
      <c r="Z737" cm="1">
        <f t="array" ref="Z737">IF(FALSE,"True," &amp; IF(_xlfn.XLOOKUP("Src_CIDR_Le_16",'Scoring_Config'!$A:$A,'Scoring_Config'!$D:$D,"Yes")="Yes",_xlfn.XLOOKUP("Src_CIDR_Le_16",'Scoring_Config'!$A:$A,'Scoring_Config'!$C:$C,10),0),"False,0")</f>
        <v>0</v>
      </c>
      <c r="AA737" cm="1">
        <f t="array" ref="AA737">IF(FALSE,"True," &amp; IF(_xlfn.XLOOKUP("Src_CIDR_17_22",'Scoring_Config'!$A:$A,'Scoring_Config'!$D:$D,"Yes")="Yes",_xlfn.XLOOKUP("Src_CIDR_17_22",'Scoring_Config'!$A:$A,'Scoring_Config'!$C:$C,5),0),"False,0")</f>
        <v>0</v>
      </c>
      <c r="AB737" cm="1">
        <f t="array" ref="AB737">IF(FALSE,"True," &amp; IF(_xlfn.XLOOKUP("Dst_IsAny",'Scoring_Config'!$A:$A,'Scoring_Config'!$D:$D,"Yes")="Yes",_xlfn.XLOOKUP("Dst_IsAny",'Scoring_Config'!$A:$A,'Scoring_Config'!$C:$C,10),0),"False,0")</f>
        <v>0</v>
      </c>
      <c r="AC737" cm="1">
        <f t="array" ref="AC737">IF(FALSE,"True," &amp; IF(_xlfn.XLOOKUP("Dst_CIDR_Le_16",'Scoring_Config'!$A:$A,'Scoring_Config'!$D:$D,"Yes")="Yes",_xlfn.XLOOKUP("Dst_CIDR_Le_16",'Scoring_Config'!$A:$A,'Scoring_Config'!$C:$C,10),0),"False,0")</f>
        <v>0</v>
      </c>
      <c r="AD737" cm="1">
        <f t="array" ref="AD737">IF(FALSE,"True," &amp; IF(_xlfn.XLOOKUP("Dst_CIDR_17_22",'Scoring_Config'!$A:$A,'Scoring_Config'!$D:$D,"Yes")="Yes",_xlfn.XLOOKUP("Dst_CIDR_17_22",'Scoring_Config'!$A:$A,'Scoring_Config'!$C:$C,5),0),"False,0")</f>
        <v>0</v>
      </c>
      <c r="AE737" cm="1">
        <f t="array" ref="AE737">IF(FALSE,"True," &amp; IF(_xlfn.XLOOKUP("SrcZone_IsAny",'Scoring_Config'!$A:$A,'Scoring_Config'!$D:$D,"Yes")="Yes",_xlfn.XLOOKUP("SrcZone_IsAny",'Scoring_Config'!$A:$A,'Scoring_Config'!$C:$C,10),0),"False,0")</f>
        <v>0</v>
      </c>
      <c r="AF737" cm="1">
        <f t="array" ref="AF737">IF(FALSE,"True," &amp; IF(_xlfn.XLOOKUP("DstZone_IsAny",'Scoring_Config'!$A:$A,'Scoring_Config'!$D:$D,"Yes")="Yes",_xlfn.XLOOKUP("DstZone_IsAny",'Scoring_Config'!$A:$A,'Scoring_Config'!$C:$C,10),0),"False,0")</f>
        <v>0</v>
      </c>
      <c r="AG737" cm="1">
        <f t="array" ref="AG73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37" cm="1">
        <f t="array" ref="AH737">IF(FALSE,"True," &amp; IF(_xlfn.XLOOKUP("App_Any_OR_RangeGt1000",'Scoring_Config'!$A:$A,'Scoring_Config'!$D:$D,"Yes")="Yes",_xlfn.XLOOKUP("App_Any_OR_RangeGt1000",'Scoring_Config'!$A:$A,'Scoring_Config'!$C:$C,10),0),"False,0")</f>
        <v>0</v>
      </c>
      <c r="AI737" cm="1">
        <f t="array" ref="AI737">IF(FALSE,"True," &amp; IF(_xlfn.XLOOKUP("Service_Insecure_Match",'Scoring_Config'!$A:$A,'Scoring_Config'!$D:$D,"Yes")="Yes",_xlfn.XLOOKUP("Service_Insecure_Match",'Scoring_Config'!$A:$A,'Scoring_Config'!$C:$C,5),0),"False,0")</f>
        <v>0</v>
      </c>
      <c r="AJ737" cm="1">
        <f t="array" ref="AJ737">IF(FALSE,"True," &amp; IF(_xlfn.XLOOKUP("Risky_Inbound",'Scoring_Config'!$A:$A,'Scoring_Config'!$D:$D,"Yes")="Yes",_xlfn.XLOOKUP("Risky_Inbound",'Scoring_Config'!$A:$A,'Scoring_Config'!$C:$C,50),0),"False,0")</f>
        <v>0</v>
      </c>
      <c r="AK737" cm="1">
        <f t="array" ref="AK737">IF(FALSE,"True," &amp; IF(_xlfn.XLOOKUP("Risky_Outbound",'Scoring_Config'!$A:$A,'Scoring_Config'!$D:$D,"Yes")="Yes",_xlfn.XLOOKUP("Risky_Outbound",'Scoring_Config'!$A:$A,'Scoring_Config'!$C:$C,25),0),"False,0")</f>
        <v>0</v>
      </c>
      <c r="AL737" t="s">
        <v>6700</v>
      </c>
      <c r="AM737" cm="1">
        <f t="array" ref="AM73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37" t="s">
        <v>6697</v>
      </c>
      <c r="AO737" t="s">
        <v>6697</v>
      </c>
      <c r="AP737" t="s">
        <v>6697</v>
      </c>
      <c r="AQ737" cm="1">
        <f t="array" ref="AQ737">IF(FALSE,"True," &amp; IF(_xlfn.XLOOKUP("Service_IsAny",'Scoring_Config'!$A:$A,'Scoring_Config'!$D:$D,"Yes")="Yes",_xlfn.XLOOKUP("Service_IsAny",'Scoring_Config'!$A:$A,'Scoring_Config'!$C:$C,0),0),"False,0")</f>
        <v>0</v>
      </c>
      <c r="AR737">
        <v>11</v>
      </c>
      <c r="AS737" cm="1">
        <f t="array" ref="AS737">IF(FALSE,"True," &amp; IF(_xlfn.XLOOKUP("Service_RangeGt1000",'Scoring_Config'!$A:$A,'Scoring_Config'!$D:$D,"Yes")="Yes",_xlfn.XLOOKUP("Service_RangeGt1000",'Scoring_Config'!$A:$A,'Scoring_Config'!$C:$C,0),0),"False,0")</f>
        <v>0</v>
      </c>
      <c r="AT737" cm="1">
        <f t="array" ref="AT737">IF(FALSE,"True," &amp; IF(_xlfn.XLOOKUP("App_IsAny",'Scoring_Config'!$A:$A,'Scoring_Config'!$D:$D,"Yes")="Yes",_xlfn.XLOOKUP("App_IsAny",'Scoring_Config'!$A:$A,'Scoring_Config'!$C:$C,0),0),"False,0")</f>
        <v>0</v>
      </c>
      <c r="AU737">
        <v>1</v>
      </c>
      <c r="AV737" cm="1">
        <f t="array" ref="AV737">IF(FALSE,"True," &amp; IF(_xlfn.XLOOKUP("App_RangeGt1000",'Scoring_Config'!$A:$A,'Scoring_Config'!$D:$D,"Yes")="Yes",_xlfn.XLOOKUP("App_RangeGt1000",'Scoring_Config'!$A:$A,'Scoring_Config'!$C:$C,0),0),"False,0")</f>
        <v>0</v>
      </c>
      <c r="AW737" cm="1">
        <f t="array" ref="AW737">IF(FALSE,"True," &amp; IF(_xlfn.XLOOKUP("Action_IsDenyOrDrop",'Scoring_Config'!$A:$A,'Scoring_Config'!$D:$D,"Yes")="Yes",_xlfn.XLOOKUP("Action_IsDenyOrDrop",'Scoring_Config'!$A:$A,'Scoring_Config'!$C:$C,0),0),"False,0")</f>
        <v>0</v>
      </c>
      <c r="AX737" cm="1">
        <f t="array" ref="AX737">IF(LEFT(AW737,4)="True",0,(IF(LEFT(Y737,4)="True",IF(_xlfn.XLOOKUP("Src_IsAny",'Scoring_Config'!$A:$A,'Scoring_Config'!$D:$D,"Yes")="Yes",_xlfn.XLOOKUP("Src_IsAny",'Scoring_Config'!$A:$A,'Scoring_Config'!$C:$C,10),0),0)+IF(LEFT(Z737,4)="True",IF(_xlfn.XLOOKUP("Src_CIDR_Le_16",'Scoring_Config'!$A:$A,'Scoring_Config'!$D:$D,"Yes")="Yes",_xlfn.XLOOKUP("Src_CIDR_Le_16",'Scoring_Config'!$A:$A,'Scoring_Config'!$C:$C,10),0),0)+IF(LEFT(AA737,4)="True",IF(_xlfn.XLOOKUP("Src_CIDR_17_22",'Scoring_Config'!$A:$A,'Scoring_Config'!$D:$D,"Yes")="Yes",_xlfn.XLOOKUP("Src_CIDR_17_22",'Scoring_Config'!$A:$A,'Scoring_Config'!$C:$C,5),0),0)+IF(LEFT(AB737,4)="True",IF(_xlfn.XLOOKUP("Dst_IsAny",'Scoring_Config'!$A:$A,'Scoring_Config'!$D:$D,"Yes")="Yes",_xlfn.XLOOKUP("Dst_IsAny",'Scoring_Config'!$A:$A,'Scoring_Config'!$C:$C,10),0),0)+IF(LEFT(AC737,4)="True",IF(_xlfn.XLOOKUP("Dst_CIDR_Le_16",'Scoring_Config'!$A:$A,'Scoring_Config'!$D:$D,"Yes")="Yes",_xlfn.XLOOKUP("Dst_CIDR_Le_16",'Scoring_Config'!$A:$A,'Scoring_Config'!$C:$C,10),0),0)+IF(LEFT(AD737,4)="True",IF(_xlfn.XLOOKUP("Dst_CIDR_17_22",'Scoring_Config'!$A:$A,'Scoring_Config'!$D:$D,"Yes")="Yes",_xlfn.XLOOKUP("Dst_CIDR_17_22",'Scoring_Config'!$A:$A,'Scoring_Config'!$C:$C,5),0),0)+IF(LEFT(AE737,4)="True",IF(_xlfn.XLOOKUP("SrcZone_IsAny",'Scoring_Config'!$A:$A,'Scoring_Config'!$D:$D,"Yes")="Yes",_xlfn.XLOOKUP("SrcZone_IsAny",'Scoring_Config'!$A:$A,'Scoring_Config'!$C:$C,10),0),0)+IF(LEFT(AF737,4)="True",IF(_xlfn.XLOOKUP("DstZone_IsAny",'Scoring_Config'!$A:$A,'Scoring_Config'!$D:$D,"Yes")="Yes",_xlfn.XLOOKUP("DstZone_IsAny",'Scoring_Config'!$A:$A,'Scoring_Config'!$C:$C,10),0),0)+IF(LEFT(AG737,4)="True",IF(_xlfn.XLOOKUP("Service_Any_OR_RangeGt1000",'Scoring_Config'!$A:$A,'Scoring_Config'!$D:$D,"Yes")="Yes",_xlfn.XLOOKUP("Service_Any_OR_RangeGt1000",'Scoring_Config'!$A:$A,'Scoring_Config'!$C:$C,10),0),0)+IF(LEFT(AH737,4)="True",IF(_xlfn.XLOOKUP("App_Any_OR_RangeGt1000",'Scoring_Config'!$A:$A,'Scoring_Config'!$D:$D,"Yes")="Yes",_xlfn.XLOOKUP("App_Any_OR_RangeGt1000",'Scoring_Config'!$A:$A,'Scoring_Config'!$C:$C,10),0),0)+IF(LEFT(AI737,4)="True",IF(_xlfn.XLOOKUP("Service_Insecure_Match",'Scoring_Config'!$A:$A,'Scoring_Config'!$D:$D,"Yes")="Yes",_xlfn.XLOOKUP("Service_Insecure_Match",'Scoring_Config'!$A:$A,'Scoring_Config'!$C:$C,5),0),0)+IF(LEFT(AJ737,4)="True",IF(_xlfn.XLOOKUP("Risky_Inbound",'Scoring_Config'!$A:$A,'Scoring_Config'!$D:$D,"Yes")="Yes",_xlfn.XLOOKUP("Risky_Inbound",'Scoring_Config'!$A:$A,'Scoring_Config'!$C:$C,50),0),0)+IF(LEFT(AK737,4)="True",IF(_xlfn.XLOOKUP("Risky_Outbound",'Scoring_Config'!$A:$A,'Scoring_Config'!$D:$D,"Yes")="Yes",_xlfn.XLOOKUP("Risky_Outbound",'Scoring_Config'!$A:$A,'Scoring_Config'!$C:$C,25),0),0)+IF(LEFT(AZ737,4)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737,FIND(",",AL737)+1,100)),0)+IF(LEFT(AM737,4)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737,FIND(",",AN737)+1,100)),0)+IF(_xlfn.XLOOKUP("Profile_Scoring",'Scoring_Config'!$A:$A,'Scoring_Config'!$D:$D,"Yes")="Yes",VALUE(MID(AO737,FIND(",",AO737)+1,100)),0)+IF(_xlfn.XLOOKUP("Options_Scoring",'Scoring_Config'!$A:$A,'Scoring_Config'!$D:$D,"Yes")="Yes",VALUE(MID(AP737,FIND(",",AP737)+1,100)),0)))</f>
        <v>0</v>
      </c>
      <c r="AZ737" cm="1">
        <f t="array" ref="AZ737">IF(FALSE,"True," &amp; IF(_xlfn.XLOOKUP("Migrate_Insecure",'Scoring_Config'!$A:$A,'Scoring_Config'!$D:$D,"Yes")="Yes",_xlfn.XLOOKUP("Migrate_Insecure",'Scoring_Config'!$A:$A,'Scoring_Config'!$C:$C,10),0),"False,0")</f>
        <v>0</v>
      </c>
    </row>
    <row r="738" spans="1:52">
      <c r="A738" t="s">
        <v>1979</v>
      </c>
      <c r="B738" t="s">
        <v>2711</v>
      </c>
      <c r="C738" t="s">
        <v>3542</v>
      </c>
      <c r="D738" t="s">
        <v>3555</v>
      </c>
      <c r="E738" t="s">
        <v>3562</v>
      </c>
      <c r="F738" t="s">
        <v>3863</v>
      </c>
      <c r="G738" t="s">
        <v>425</v>
      </c>
      <c r="H738" t="s">
        <v>193</v>
      </c>
      <c r="I738" t="s">
        <v>3581</v>
      </c>
      <c r="J738" t="s">
        <v>1037</v>
      </c>
      <c r="K738" t="s">
        <v>1880</v>
      </c>
      <c r="L738" t="s">
        <v>1325</v>
      </c>
      <c r="M738" t="s">
        <v>1973</v>
      </c>
      <c r="N738" t="s">
        <v>4315</v>
      </c>
      <c r="O738" t="s">
        <v>4319</v>
      </c>
      <c r="P738" t="s">
        <v>4323</v>
      </c>
      <c r="Q738" t="s">
        <v>4850</v>
      </c>
      <c r="R738" t="s">
        <v>5439</v>
      </c>
      <c r="S738" t="s">
        <v>4324</v>
      </c>
      <c r="T738" t="s">
        <v>5774</v>
      </c>
      <c r="U738" t="s">
        <v>6318</v>
      </c>
      <c r="Y738" cm="1">
        <f t="array" ref="Y738">IF(FALSE,"True," &amp; IF(_xlfn.XLOOKUP("Src_IsAny",'Scoring_Config'!$A:$A,'Scoring_Config'!$D:$D,"Yes")="Yes",_xlfn.XLOOKUP("Src_IsAny",'Scoring_Config'!$A:$A,'Scoring_Config'!$C:$C,10),0),"False,0")</f>
        <v>0</v>
      </c>
      <c r="Z738" cm="1">
        <f t="array" ref="Z738">IF(FALSE,"True," &amp; IF(_xlfn.XLOOKUP("Src_CIDR_Le_16",'Scoring_Config'!$A:$A,'Scoring_Config'!$D:$D,"Yes")="Yes",_xlfn.XLOOKUP("Src_CIDR_Le_16",'Scoring_Config'!$A:$A,'Scoring_Config'!$C:$C,10),0),"False,0")</f>
        <v>0</v>
      </c>
      <c r="AA738" cm="1">
        <f t="array" ref="AA738">IF(FALSE,"True," &amp; IF(_xlfn.XLOOKUP("Src_CIDR_17_22",'Scoring_Config'!$A:$A,'Scoring_Config'!$D:$D,"Yes")="Yes",_xlfn.XLOOKUP("Src_CIDR_17_22",'Scoring_Config'!$A:$A,'Scoring_Config'!$C:$C,5),0),"False,0")</f>
        <v>0</v>
      </c>
      <c r="AB738" cm="1">
        <f t="array" ref="AB738">IF(FALSE,"True," &amp; IF(_xlfn.XLOOKUP("Dst_IsAny",'Scoring_Config'!$A:$A,'Scoring_Config'!$D:$D,"Yes")="Yes",_xlfn.XLOOKUP("Dst_IsAny",'Scoring_Config'!$A:$A,'Scoring_Config'!$C:$C,10),0),"False,0")</f>
        <v>0</v>
      </c>
      <c r="AC738" cm="1">
        <f t="array" ref="AC738">IF(FALSE,"True," &amp; IF(_xlfn.XLOOKUP("Dst_CIDR_Le_16",'Scoring_Config'!$A:$A,'Scoring_Config'!$D:$D,"Yes")="Yes",_xlfn.XLOOKUP("Dst_CIDR_Le_16",'Scoring_Config'!$A:$A,'Scoring_Config'!$C:$C,10),0),"False,0")</f>
        <v>0</v>
      </c>
      <c r="AD738" cm="1">
        <f t="array" ref="AD738">IF(FALSE,"True," &amp; IF(_xlfn.XLOOKUP("Dst_CIDR_17_22",'Scoring_Config'!$A:$A,'Scoring_Config'!$D:$D,"Yes")="Yes",_xlfn.XLOOKUP("Dst_CIDR_17_22",'Scoring_Config'!$A:$A,'Scoring_Config'!$C:$C,5),0),"False,0")</f>
        <v>0</v>
      </c>
      <c r="AE738" cm="1">
        <f t="array" ref="AE738">IF(FALSE,"True," &amp; IF(_xlfn.XLOOKUP("SrcZone_IsAny",'Scoring_Config'!$A:$A,'Scoring_Config'!$D:$D,"Yes")="Yes",_xlfn.XLOOKUP("SrcZone_IsAny",'Scoring_Config'!$A:$A,'Scoring_Config'!$C:$C,10),0),"False,0")</f>
        <v>0</v>
      </c>
      <c r="AF738" cm="1">
        <f t="array" ref="AF738">IF(FALSE,"True," &amp; IF(_xlfn.XLOOKUP("DstZone_IsAny",'Scoring_Config'!$A:$A,'Scoring_Config'!$D:$D,"Yes")="Yes",_xlfn.XLOOKUP("DstZone_IsAny",'Scoring_Config'!$A:$A,'Scoring_Config'!$C:$C,10),0),"False,0")</f>
        <v>0</v>
      </c>
      <c r="AG738" cm="1">
        <f t="array" ref="AG73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38" cm="1">
        <f t="array" ref="AH738">IF(FALSE,"True," &amp; IF(_xlfn.XLOOKUP("App_Any_OR_RangeGt1000",'Scoring_Config'!$A:$A,'Scoring_Config'!$D:$D,"Yes")="Yes",_xlfn.XLOOKUP("App_Any_OR_RangeGt1000",'Scoring_Config'!$A:$A,'Scoring_Config'!$C:$C,10),0),"False,0")</f>
        <v>0</v>
      </c>
      <c r="AI738" cm="1">
        <f t="array" ref="AI738">IF(FALSE,"True," &amp; IF(_xlfn.XLOOKUP("Service_Insecure_Match",'Scoring_Config'!$A:$A,'Scoring_Config'!$D:$D,"Yes")="Yes",_xlfn.XLOOKUP("Service_Insecure_Match",'Scoring_Config'!$A:$A,'Scoring_Config'!$C:$C,5),0),"False,0")</f>
        <v>0</v>
      </c>
      <c r="AJ738" cm="1">
        <f t="array" ref="AJ738">IF(FALSE,"True," &amp; IF(_xlfn.XLOOKUP("Risky_Inbound",'Scoring_Config'!$A:$A,'Scoring_Config'!$D:$D,"Yes")="Yes",_xlfn.XLOOKUP("Risky_Inbound",'Scoring_Config'!$A:$A,'Scoring_Config'!$C:$C,50),0),"False,0")</f>
        <v>0</v>
      </c>
      <c r="AK738" cm="1">
        <f t="array" ref="AK738">IF(FALSE,"True," &amp; IF(_xlfn.XLOOKUP("Risky_Outbound",'Scoring_Config'!$A:$A,'Scoring_Config'!$D:$D,"Yes")="Yes",_xlfn.XLOOKUP("Risky_Outbound",'Scoring_Config'!$A:$A,'Scoring_Config'!$C:$C,25),0),"False,0")</f>
        <v>0</v>
      </c>
      <c r="AL738" t="s">
        <v>6699</v>
      </c>
      <c r="AM738" cm="1">
        <f t="array" ref="AM73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38" t="s">
        <v>6697</v>
      </c>
      <c r="AO738" t="s">
        <v>6697</v>
      </c>
      <c r="AP738" t="s">
        <v>6697</v>
      </c>
      <c r="AQ738" cm="1">
        <f t="array" ref="AQ738">IF(FALSE,"True," &amp; IF(_xlfn.XLOOKUP("Service_IsAny",'Scoring_Config'!$A:$A,'Scoring_Config'!$D:$D,"Yes")="Yes",_xlfn.XLOOKUP("Service_IsAny",'Scoring_Config'!$A:$A,'Scoring_Config'!$C:$C,0),0),"False,0")</f>
        <v>0</v>
      </c>
      <c r="AR738">
        <v>0</v>
      </c>
      <c r="AS738" cm="1">
        <f t="array" ref="AS738">IF(FALSE,"True," &amp; IF(_xlfn.XLOOKUP("Service_RangeGt1000",'Scoring_Config'!$A:$A,'Scoring_Config'!$D:$D,"Yes")="Yes",_xlfn.XLOOKUP("Service_RangeGt1000",'Scoring_Config'!$A:$A,'Scoring_Config'!$C:$C,0),0),"False,0")</f>
        <v>0</v>
      </c>
      <c r="AT738" cm="1">
        <f t="array" ref="AT738">IF(FALSE,"True," &amp; IF(_xlfn.XLOOKUP("App_IsAny",'Scoring_Config'!$A:$A,'Scoring_Config'!$D:$D,"Yes")="Yes",_xlfn.XLOOKUP("App_IsAny",'Scoring_Config'!$A:$A,'Scoring_Config'!$C:$C,0),0),"False,0")</f>
        <v>0</v>
      </c>
      <c r="AU738">
        <v>0</v>
      </c>
      <c r="AV738" cm="1">
        <f t="array" ref="AV738">IF(FALSE,"True," &amp; IF(_xlfn.XLOOKUP("App_RangeGt1000",'Scoring_Config'!$A:$A,'Scoring_Config'!$D:$D,"Yes")="Yes",_xlfn.XLOOKUP("App_RangeGt1000",'Scoring_Config'!$A:$A,'Scoring_Config'!$C:$C,0),0),"False,0")</f>
        <v>0</v>
      </c>
      <c r="AW738" cm="1">
        <f t="array" ref="AW738">IF(FALSE,"True," &amp; IF(_xlfn.XLOOKUP("Action_IsDenyOrDrop",'Scoring_Config'!$A:$A,'Scoring_Config'!$D:$D,"Yes")="Yes",_xlfn.XLOOKUP("Action_IsDenyOrDrop",'Scoring_Config'!$A:$A,'Scoring_Config'!$C:$C,0),0),"False,0")</f>
        <v>0</v>
      </c>
      <c r="AX738" cm="1">
        <f t="array" ref="AX738">IF(LEFT(AW738,4)="True",0,(IF(LEFT(Y738,4)="True",IF(_xlfn.XLOOKUP("Src_IsAny",'Scoring_Config'!$A:$A,'Scoring_Config'!$D:$D,"Yes")="Yes",_xlfn.XLOOKUP("Src_IsAny",'Scoring_Config'!$A:$A,'Scoring_Config'!$C:$C,10),0),0)+IF(LEFT(Z738,4)="True",IF(_xlfn.XLOOKUP("Src_CIDR_Le_16",'Scoring_Config'!$A:$A,'Scoring_Config'!$D:$D,"Yes")="Yes",_xlfn.XLOOKUP("Src_CIDR_Le_16",'Scoring_Config'!$A:$A,'Scoring_Config'!$C:$C,10),0),0)+IF(LEFT(AA738,4)="True",IF(_xlfn.XLOOKUP("Src_CIDR_17_22",'Scoring_Config'!$A:$A,'Scoring_Config'!$D:$D,"Yes")="Yes",_xlfn.XLOOKUP("Src_CIDR_17_22",'Scoring_Config'!$A:$A,'Scoring_Config'!$C:$C,5),0),0)+IF(LEFT(AB738,4)="True",IF(_xlfn.XLOOKUP("Dst_IsAny",'Scoring_Config'!$A:$A,'Scoring_Config'!$D:$D,"Yes")="Yes",_xlfn.XLOOKUP("Dst_IsAny",'Scoring_Config'!$A:$A,'Scoring_Config'!$C:$C,10),0),0)+IF(LEFT(AC738,4)="True",IF(_xlfn.XLOOKUP("Dst_CIDR_Le_16",'Scoring_Config'!$A:$A,'Scoring_Config'!$D:$D,"Yes")="Yes",_xlfn.XLOOKUP("Dst_CIDR_Le_16",'Scoring_Config'!$A:$A,'Scoring_Config'!$C:$C,10),0),0)+IF(LEFT(AD738,4)="True",IF(_xlfn.XLOOKUP("Dst_CIDR_17_22",'Scoring_Config'!$A:$A,'Scoring_Config'!$D:$D,"Yes")="Yes",_xlfn.XLOOKUP("Dst_CIDR_17_22",'Scoring_Config'!$A:$A,'Scoring_Config'!$C:$C,5),0),0)+IF(LEFT(AE738,4)="True",IF(_xlfn.XLOOKUP("SrcZone_IsAny",'Scoring_Config'!$A:$A,'Scoring_Config'!$D:$D,"Yes")="Yes",_xlfn.XLOOKUP("SrcZone_IsAny",'Scoring_Config'!$A:$A,'Scoring_Config'!$C:$C,10),0),0)+IF(LEFT(AF738,4)="True",IF(_xlfn.XLOOKUP("DstZone_IsAny",'Scoring_Config'!$A:$A,'Scoring_Config'!$D:$D,"Yes")="Yes",_xlfn.XLOOKUP("DstZone_IsAny",'Scoring_Config'!$A:$A,'Scoring_Config'!$C:$C,10),0),0)+IF(LEFT(AG738,4)="True",IF(_xlfn.XLOOKUP("Service_Any_OR_RangeGt1000",'Scoring_Config'!$A:$A,'Scoring_Config'!$D:$D,"Yes")="Yes",_xlfn.XLOOKUP("Service_Any_OR_RangeGt1000",'Scoring_Config'!$A:$A,'Scoring_Config'!$C:$C,10),0),0)+IF(LEFT(AH738,4)="True",IF(_xlfn.XLOOKUP("App_Any_OR_RangeGt1000",'Scoring_Config'!$A:$A,'Scoring_Config'!$D:$D,"Yes")="Yes",_xlfn.XLOOKUP("App_Any_OR_RangeGt1000",'Scoring_Config'!$A:$A,'Scoring_Config'!$C:$C,10),0),0)+IF(LEFT(AI738,4)="True",IF(_xlfn.XLOOKUP("Service_Insecure_Match",'Scoring_Config'!$A:$A,'Scoring_Config'!$D:$D,"Yes")="Yes",_xlfn.XLOOKUP("Service_Insecure_Match",'Scoring_Config'!$A:$A,'Scoring_Config'!$C:$C,5),0),0)+IF(LEFT(AJ738,4)="True",IF(_xlfn.XLOOKUP("Risky_Inbound",'Scoring_Config'!$A:$A,'Scoring_Config'!$D:$D,"Yes")="Yes",_xlfn.XLOOKUP("Risky_Inbound",'Scoring_Config'!$A:$A,'Scoring_Config'!$C:$C,50),0),0)+IF(LEFT(AK738,4)="True",IF(_xlfn.XLOOKUP("Risky_Outbound",'Scoring_Config'!$A:$A,'Scoring_Config'!$D:$D,"Yes")="Yes",_xlfn.XLOOKUP("Risky_Outbound",'Scoring_Config'!$A:$A,'Scoring_Config'!$C:$C,25),0),0)+IF(LEFT(AZ738,4)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738,FIND(",",AL738)+1,100)),0)+IF(LEFT(AM738,4)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738,FIND(",",AN738)+1,100)),0)+IF(_xlfn.XLOOKUP("Profile_Scoring",'Scoring_Config'!$A:$A,'Scoring_Config'!$D:$D,"Yes")="Yes",VALUE(MID(AO738,FIND(",",AO738)+1,100)),0)+IF(_xlfn.XLOOKUP("Options_Scoring",'Scoring_Config'!$A:$A,'Scoring_Config'!$D:$D,"Yes")="Yes",VALUE(MID(AP738,FIND(",",AP738)+1,100)),0)))</f>
        <v>0</v>
      </c>
      <c r="AZ738" cm="1">
        <f t="array" ref="AZ738">IF(FALSE,"True," &amp; IF(_xlfn.XLOOKUP("Migrate_Insecure",'Scoring_Config'!$A:$A,'Scoring_Config'!$D:$D,"Yes")="Yes",_xlfn.XLOOKUP("Migrate_Insecure",'Scoring_Config'!$A:$A,'Scoring_Config'!$C:$C,10),0),"False,0")</f>
        <v>0</v>
      </c>
    </row>
    <row r="739" spans="1:52">
      <c r="A739" t="s">
        <v>1979</v>
      </c>
      <c r="B739" t="s">
        <v>2712</v>
      </c>
      <c r="C739" t="s">
        <v>3542</v>
      </c>
      <c r="D739" t="s">
        <v>3545</v>
      </c>
      <c r="E739" t="s">
        <v>3563</v>
      </c>
      <c r="F739" t="s">
        <v>3580</v>
      </c>
      <c r="G739" t="s">
        <v>118</v>
      </c>
      <c r="H739" t="s">
        <v>174</v>
      </c>
      <c r="I739" t="s">
        <v>3782</v>
      </c>
      <c r="J739" t="s">
        <v>1038</v>
      </c>
      <c r="K739" t="s">
        <v>1667</v>
      </c>
      <c r="L739" t="s">
        <v>1331</v>
      </c>
      <c r="M739" t="s">
        <v>1974</v>
      </c>
      <c r="N739" t="s">
        <v>4315</v>
      </c>
      <c r="O739" t="s">
        <v>4319</v>
      </c>
      <c r="P739" t="s">
        <v>4321</v>
      </c>
      <c r="Q739" t="s">
        <v>4851</v>
      </c>
      <c r="R739" t="s">
        <v>5440</v>
      </c>
      <c r="S739" t="s">
        <v>5440</v>
      </c>
      <c r="T739" t="s">
        <v>5592</v>
      </c>
      <c r="U739" t="s">
        <v>5969</v>
      </c>
      <c r="Y739" cm="1">
        <f t="array" ref="Y739">IF(FALSE,"True," &amp; IF(_xlfn.XLOOKUP("Src_IsAny",'Scoring_Config'!$A:$A,'Scoring_Config'!$D:$D,"Yes")="Yes",_xlfn.XLOOKUP("Src_IsAny",'Scoring_Config'!$A:$A,'Scoring_Config'!$C:$C,10),0),"False,0")</f>
        <v>0</v>
      </c>
      <c r="Z739" cm="1">
        <f t="array" ref="Z739">IF(FALSE,"True," &amp; IF(_xlfn.XLOOKUP("Src_CIDR_Le_16",'Scoring_Config'!$A:$A,'Scoring_Config'!$D:$D,"Yes")="Yes",_xlfn.XLOOKUP("Src_CIDR_Le_16",'Scoring_Config'!$A:$A,'Scoring_Config'!$C:$C,10),0),"False,0")</f>
        <v>0</v>
      </c>
      <c r="AA739" cm="1">
        <f t="array" ref="AA739">IF(FALSE,"True," &amp; IF(_xlfn.XLOOKUP("Src_CIDR_17_22",'Scoring_Config'!$A:$A,'Scoring_Config'!$D:$D,"Yes")="Yes",_xlfn.XLOOKUP("Src_CIDR_17_22",'Scoring_Config'!$A:$A,'Scoring_Config'!$C:$C,5),0),"False,0")</f>
        <v>0</v>
      </c>
      <c r="AB739" cm="1">
        <f t="array" ref="AB739">IF(FALSE,"True," &amp; IF(_xlfn.XLOOKUP("Dst_IsAny",'Scoring_Config'!$A:$A,'Scoring_Config'!$D:$D,"Yes")="Yes",_xlfn.XLOOKUP("Dst_IsAny",'Scoring_Config'!$A:$A,'Scoring_Config'!$C:$C,10),0),"False,0")</f>
        <v>0</v>
      </c>
      <c r="AC739" cm="1">
        <f t="array" ref="AC739">IF(FALSE,"True," &amp; IF(_xlfn.XLOOKUP("Dst_CIDR_Le_16",'Scoring_Config'!$A:$A,'Scoring_Config'!$D:$D,"Yes")="Yes",_xlfn.XLOOKUP("Dst_CIDR_Le_16",'Scoring_Config'!$A:$A,'Scoring_Config'!$C:$C,10),0),"False,0")</f>
        <v>0</v>
      </c>
      <c r="AD739" cm="1">
        <f t="array" ref="AD739">IF(FALSE,"True," &amp; IF(_xlfn.XLOOKUP("Dst_CIDR_17_22",'Scoring_Config'!$A:$A,'Scoring_Config'!$D:$D,"Yes")="Yes",_xlfn.XLOOKUP("Dst_CIDR_17_22",'Scoring_Config'!$A:$A,'Scoring_Config'!$C:$C,5),0),"False,0")</f>
        <v>0</v>
      </c>
      <c r="AE739" cm="1">
        <f t="array" ref="AE739">IF(FALSE,"True," &amp; IF(_xlfn.XLOOKUP("SrcZone_IsAny",'Scoring_Config'!$A:$A,'Scoring_Config'!$D:$D,"Yes")="Yes",_xlfn.XLOOKUP("SrcZone_IsAny",'Scoring_Config'!$A:$A,'Scoring_Config'!$C:$C,10),0),"False,0")</f>
        <v>0</v>
      </c>
      <c r="AF739" cm="1">
        <f t="array" ref="AF739">IF(FALSE,"True," &amp; IF(_xlfn.XLOOKUP("DstZone_IsAny",'Scoring_Config'!$A:$A,'Scoring_Config'!$D:$D,"Yes")="Yes",_xlfn.XLOOKUP("DstZone_IsAny",'Scoring_Config'!$A:$A,'Scoring_Config'!$C:$C,10),0),"False,0")</f>
        <v>0</v>
      </c>
      <c r="AG739" cm="1">
        <f t="array" ref="AG73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39" cm="1">
        <f t="array" ref="AH739">IF(FALSE,"True," &amp; IF(_xlfn.XLOOKUP("App_Any_OR_RangeGt1000",'Scoring_Config'!$A:$A,'Scoring_Config'!$D:$D,"Yes")="Yes",_xlfn.XLOOKUP("App_Any_OR_RangeGt1000",'Scoring_Config'!$A:$A,'Scoring_Config'!$C:$C,10),0),"False,0")</f>
        <v>0</v>
      </c>
      <c r="AI739" cm="1">
        <f t="array" ref="AI739">IF(FALSE,"True," &amp; IF(_xlfn.XLOOKUP("Service_Insecure_Match",'Scoring_Config'!$A:$A,'Scoring_Config'!$D:$D,"Yes")="Yes",_xlfn.XLOOKUP("Service_Insecure_Match",'Scoring_Config'!$A:$A,'Scoring_Config'!$C:$C,5),0),"False,0")</f>
        <v>0</v>
      </c>
      <c r="AJ739" cm="1">
        <f t="array" ref="AJ739">IF(FALSE,"True," &amp; IF(_xlfn.XLOOKUP("Risky_Inbound",'Scoring_Config'!$A:$A,'Scoring_Config'!$D:$D,"Yes")="Yes",_xlfn.XLOOKUP("Risky_Inbound",'Scoring_Config'!$A:$A,'Scoring_Config'!$C:$C,50),0),"False,0")</f>
        <v>0</v>
      </c>
      <c r="AK739" cm="1">
        <f t="array" ref="AK739">IF(FALSE,"True," &amp; IF(_xlfn.XLOOKUP("Risky_Outbound",'Scoring_Config'!$A:$A,'Scoring_Config'!$D:$D,"Yes")="Yes",_xlfn.XLOOKUP("Risky_Outbound",'Scoring_Config'!$A:$A,'Scoring_Config'!$C:$C,25),0),"False,0")</f>
        <v>0</v>
      </c>
      <c r="AL739" t="s">
        <v>6700</v>
      </c>
      <c r="AM739" cm="1">
        <f t="array" ref="AM73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39" t="s">
        <v>6697</v>
      </c>
      <c r="AO739" t="s">
        <v>6697</v>
      </c>
      <c r="AP739" t="s">
        <v>6697</v>
      </c>
      <c r="AQ739" cm="1">
        <f t="array" ref="AQ739">IF(FALSE,"True," &amp; IF(_xlfn.XLOOKUP("Service_IsAny",'Scoring_Config'!$A:$A,'Scoring_Config'!$D:$D,"Yes")="Yes",_xlfn.XLOOKUP("Service_IsAny",'Scoring_Config'!$A:$A,'Scoring_Config'!$C:$C,0),0),"False,0")</f>
        <v>0</v>
      </c>
      <c r="AR739">
        <v>20</v>
      </c>
      <c r="AS739" cm="1">
        <f t="array" ref="AS739">IF(FALSE,"True," &amp; IF(_xlfn.XLOOKUP("Service_RangeGt1000",'Scoring_Config'!$A:$A,'Scoring_Config'!$D:$D,"Yes")="Yes",_xlfn.XLOOKUP("Service_RangeGt1000",'Scoring_Config'!$A:$A,'Scoring_Config'!$C:$C,0),0),"False,0")</f>
        <v>0</v>
      </c>
      <c r="AT739" cm="1">
        <f t="array" ref="AT739">IF(FALSE,"True," &amp; IF(_xlfn.XLOOKUP("App_IsAny",'Scoring_Config'!$A:$A,'Scoring_Config'!$D:$D,"Yes")="Yes",_xlfn.XLOOKUP("App_IsAny",'Scoring_Config'!$A:$A,'Scoring_Config'!$C:$C,0),0),"False,0")</f>
        <v>0</v>
      </c>
      <c r="AU739">
        <v>1</v>
      </c>
      <c r="AV739" cm="1">
        <f t="array" ref="AV739">IF(FALSE,"True," &amp; IF(_xlfn.XLOOKUP("App_RangeGt1000",'Scoring_Config'!$A:$A,'Scoring_Config'!$D:$D,"Yes")="Yes",_xlfn.XLOOKUP("App_RangeGt1000",'Scoring_Config'!$A:$A,'Scoring_Config'!$C:$C,0),0),"False,0")</f>
        <v>0</v>
      </c>
      <c r="AW739" cm="1">
        <f t="array" ref="AW739">IF(FALSE,"True," &amp; IF(_xlfn.XLOOKUP("Action_IsDenyOrDrop",'Scoring_Config'!$A:$A,'Scoring_Config'!$D:$D,"Yes")="Yes",_xlfn.XLOOKUP("Action_IsDenyOrDrop",'Scoring_Config'!$A:$A,'Scoring_Config'!$C:$C,0),0),"False,0")</f>
        <v>0</v>
      </c>
      <c r="AX739" cm="1">
        <f t="array" ref="AX739">IF(LEFT(AW739,4)="True",0,(IF(LEFT(Y739,4)="True",IF(_xlfn.XLOOKUP("Src_IsAny",'Scoring_Config'!$A:$A,'Scoring_Config'!$D:$D,"Yes")="Yes",_xlfn.XLOOKUP("Src_IsAny",'Scoring_Config'!$A:$A,'Scoring_Config'!$C:$C,10),0),0)+IF(LEFT(Z739,4)="True",IF(_xlfn.XLOOKUP("Src_CIDR_Le_16",'Scoring_Config'!$A:$A,'Scoring_Config'!$D:$D,"Yes")="Yes",_xlfn.XLOOKUP("Src_CIDR_Le_16",'Scoring_Config'!$A:$A,'Scoring_Config'!$C:$C,10),0),0)+IF(LEFT(AA739,4)="True",IF(_xlfn.XLOOKUP("Src_CIDR_17_22",'Scoring_Config'!$A:$A,'Scoring_Config'!$D:$D,"Yes")="Yes",_xlfn.XLOOKUP("Src_CIDR_17_22",'Scoring_Config'!$A:$A,'Scoring_Config'!$C:$C,5),0),0)+IF(LEFT(AB739,4)="True",IF(_xlfn.XLOOKUP("Dst_IsAny",'Scoring_Config'!$A:$A,'Scoring_Config'!$D:$D,"Yes")="Yes",_xlfn.XLOOKUP("Dst_IsAny",'Scoring_Config'!$A:$A,'Scoring_Config'!$C:$C,10),0),0)+IF(LEFT(AC739,4)="True",IF(_xlfn.XLOOKUP("Dst_CIDR_Le_16",'Scoring_Config'!$A:$A,'Scoring_Config'!$D:$D,"Yes")="Yes",_xlfn.XLOOKUP("Dst_CIDR_Le_16",'Scoring_Config'!$A:$A,'Scoring_Config'!$C:$C,10),0),0)+IF(LEFT(AD739,4)="True",IF(_xlfn.XLOOKUP("Dst_CIDR_17_22",'Scoring_Config'!$A:$A,'Scoring_Config'!$D:$D,"Yes")="Yes",_xlfn.XLOOKUP("Dst_CIDR_17_22",'Scoring_Config'!$A:$A,'Scoring_Config'!$C:$C,5),0),0)+IF(LEFT(AE739,4)="True",IF(_xlfn.XLOOKUP("SrcZone_IsAny",'Scoring_Config'!$A:$A,'Scoring_Config'!$D:$D,"Yes")="Yes",_xlfn.XLOOKUP("SrcZone_IsAny",'Scoring_Config'!$A:$A,'Scoring_Config'!$C:$C,10),0),0)+IF(LEFT(AF739,4)="True",IF(_xlfn.XLOOKUP("DstZone_IsAny",'Scoring_Config'!$A:$A,'Scoring_Config'!$D:$D,"Yes")="Yes",_xlfn.XLOOKUP("DstZone_IsAny",'Scoring_Config'!$A:$A,'Scoring_Config'!$C:$C,10),0),0)+IF(LEFT(AG739,4)="True",IF(_xlfn.XLOOKUP("Service_Any_OR_RangeGt1000",'Scoring_Config'!$A:$A,'Scoring_Config'!$D:$D,"Yes")="Yes",_xlfn.XLOOKUP("Service_Any_OR_RangeGt1000",'Scoring_Config'!$A:$A,'Scoring_Config'!$C:$C,10),0),0)+IF(LEFT(AH739,4)="True",IF(_xlfn.XLOOKUP("App_Any_OR_RangeGt1000",'Scoring_Config'!$A:$A,'Scoring_Config'!$D:$D,"Yes")="Yes",_xlfn.XLOOKUP("App_Any_OR_RangeGt1000",'Scoring_Config'!$A:$A,'Scoring_Config'!$C:$C,10),0),0)+IF(LEFT(AI739,4)="True",IF(_xlfn.XLOOKUP("Service_Insecure_Match",'Scoring_Config'!$A:$A,'Scoring_Config'!$D:$D,"Yes")="Yes",_xlfn.XLOOKUP("Service_Insecure_Match",'Scoring_Config'!$A:$A,'Scoring_Config'!$C:$C,5),0),0)+IF(LEFT(AJ739,4)="True",IF(_xlfn.XLOOKUP("Risky_Inbound",'Scoring_Config'!$A:$A,'Scoring_Config'!$D:$D,"Yes")="Yes",_xlfn.XLOOKUP("Risky_Inbound",'Scoring_Config'!$A:$A,'Scoring_Config'!$C:$C,50),0),0)+IF(LEFT(AK739,4)="True",IF(_xlfn.XLOOKUP("Risky_Outbound",'Scoring_Config'!$A:$A,'Scoring_Config'!$D:$D,"Yes")="Yes",_xlfn.XLOOKUP("Risky_Outbound",'Scoring_Config'!$A:$A,'Scoring_Config'!$C:$C,25),0),0)+IF(LEFT(AZ739,4)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739,FIND(",",AL739)+1,100)),0)+IF(LEFT(AM739,4)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739,FIND(",",AN739)+1,100)),0)+IF(_xlfn.XLOOKUP("Profile_Scoring",'Scoring_Config'!$A:$A,'Scoring_Config'!$D:$D,"Yes")="Yes",VALUE(MID(AO739,FIND(",",AO739)+1,100)),0)+IF(_xlfn.XLOOKUP("Options_Scoring",'Scoring_Config'!$A:$A,'Scoring_Config'!$D:$D,"Yes")="Yes",VALUE(MID(AP739,FIND(",",AP739)+1,100)),0)))</f>
        <v>0</v>
      </c>
      <c r="AZ739" cm="1">
        <f t="array" ref="AZ739">IF(FALSE,"True," &amp; IF(_xlfn.XLOOKUP("Migrate_Insecure",'Scoring_Config'!$A:$A,'Scoring_Config'!$D:$D,"Yes")="Yes",_xlfn.XLOOKUP("Migrate_Insecure",'Scoring_Config'!$A:$A,'Scoring_Config'!$C:$C,10),0),"False,0")</f>
        <v>0</v>
      </c>
    </row>
    <row r="740" spans="1:52">
      <c r="A740" t="s">
        <v>1979</v>
      </c>
      <c r="B740" t="s">
        <v>2713</v>
      </c>
      <c r="C740" t="s">
        <v>3542</v>
      </c>
      <c r="D740" t="s">
        <v>3545</v>
      </c>
      <c r="E740" t="s">
        <v>3563</v>
      </c>
      <c r="F740" t="s">
        <v>3580</v>
      </c>
      <c r="G740" t="s">
        <v>426</v>
      </c>
      <c r="H740" t="s">
        <v>174</v>
      </c>
      <c r="I740" t="s">
        <v>3782</v>
      </c>
      <c r="J740" t="s">
        <v>424</v>
      </c>
      <c r="K740" t="s">
        <v>1667</v>
      </c>
      <c r="L740" t="s">
        <v>1486</v>
      </c>
      <c r="M740" t="s">
        <v>1974</v>
      </c>
      <c r="N740" t="s">
        <v>4315</v>
      </c>
      <c r="O740" t="s">
        <v>4319</v>
      </c>
      <c r="P740" t="s">
        <v>4321</v>
      </c>
      <c r="Q740" t="s">
        <v>4852</v>
      </c>
      <c r="R740" t="s">
        <v>5439</v>
      </c>
      <c r="S740" t="s">
        <v>4324</v>
      </c>
      <c r="T740" t="s">
        <v>5770</v>
      </c>
      <c r="U740" t="s">
        <v>5955</v>
      </c>
      <c r="Y740" cm="1">
        <f t="array" ref="Y740">IF(FALSE,"True," &amp; IF(_xlfn.XLOOKUP("Src_IsAny",'Scoring_Config'!$A:$A,'Scoring_Config'!$D:$D,"Yes")="Yes",_xlfn.XLOOKUP("Src_IsAny",'Scoring_Config'!$A:$A,'Scoring_Config'!$C:$C,10),0),"False,0")</f>
        <v>0</v>
      </c>
      <c r="Z740" cm="1">
        <f t="array" ref="Z740">IF(FALSE,"True," &amp; IF(_xlfn.XLOOKUP("Src_CIDR_Le_16",'Scoring_Config'!$A:$A,'Scoring_Config'!$D:$D,"Yes")="Yes",_xlfn.XLOOKUP("Src_CIDR_Le_16",'Scoring_Config'!$A:$A,'Scoring_Config'!$C:$C,10),0),"False,0")</f>
        <v>0</v>
      </c>
      <c r="AA740" cm="1">
        <f t="array" ref="AA740">IF(FALSE,"True," &amp; IF(_xlfn.XLOOKUP("Src_CIDR_17_22",'Scoring_Config'!$A:$A,'Scoring_Config'!$D:$D,"Yes")="Yes",_xlfn.XLOOKUP("Src_CIDR_17_22",'Scoring_Config'!$A:$A,'Scoring_Config'!$C:$C,5),0),"False,0")</f>
        <v>0</v>
      </c>
      <c r="AB740" cm="1">
        <f t="array" ref="AB740">IF(FALSE,"True," &amp; IF(_xlfn.XLOOKUP("Dst_IsAny",'Scoring_Config'!$A:$A,'Scoring_Config'!$D:$D,"Yes")="Yes",_xlfn.XLOOKUP("Dst_IsAny",'Scoring_Config'!$A:$A,'Scoring_Config'!$C:$C,10),0),"False,0")</f>
        <v>0</v>
      </c>
      <c r="AC740" cm="1">
        <f t="array" ref="AC740">IF(FALSE,"True," &amp; IF(_xlfn.XLOOKUP("Dst_CIDR_Le_16",'Scoring_Config'!$A:$A,'Scoring_Config'!$D:$D,"Yes")="Yes",_xlfn.XLOOKUP("Dst_CIDR_Le_16",'Scoring_Config'!$A:$A,'Scoring_Config'!$C:$C,10),0),"False,0")</f>
        <v>0</v>
      </c>
      <c r="AD740" cm="1">
        <f t="array" ref="AD740">IF(FALSE,"True," &amp; IF(_xlfn.XLOOKUP("Dst_CIDR_17_22",'Scoring_Config'!$A:$A,'Scoring_Config'!$D:$D,"Yes")="Yes",_xlfn.XLOOKUP("Dst_CIDR_17_22",'Scoring_Config'!$A:$A,'Scoring_Config'!$C:$C,5),0),"False,0")</f>
        <v>0</v>
      </c>
      <c r="AE740" cm="1">
        <f t="array" ref="AE740">IF(FALSE,"True," &amp; IF(_xlfn.XLOOKUP("SrcZone_IsAny",'Scoring_Config'!$A:$A,'Scoring_Config'!$D:$D,"Yes")="Yes",_xlfn.XLOOKUP("SrcZone_IsAny",'Scoring_Config'!$A:$A,'Scoring_Config'!$C:$C,10),0),"False,0")</f>
        <v>0</v>
      </c>
      <c r="AF740" cm="1">
        <f t="array" ref="AF740">IF(FALSE,"True," &amp; IF(_xlfn.XLOOKUP("DstZone_IsAny",'Scoring_Config'!$A:$A,'Scoring_Config'!$D:$D,"Yes")="Yes",_xlfn.XLOOKUP("DstZone_IsAny",'Scoring_Config'!$A:$A,'Scoring_Config'!$C:$C,10),0),"False,0")</f>
        <v>0</v>
      </c>
      <c r="AG740" cm="1">
        <f t="array" ref="AG74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40" cm="1">
        <f t="array" ref="AH740">IF(FALSE,"True," &amp; IF(_xlfn.XLOOKUP("App_Any_OR_RangeGt1000",'Scoring_Config'!$A:$A,'Scoring_Config'!$D:$D,"Yes")="Yes",_xlfn.XLOOKUP("App_Any_OR_RangeGt1000",'Scoring_Config'!$A:$A,'Scoring_Config'!$C:$C,10),0),"False,0")</f>
        <v>0</v>
      </c>
      <c r="AI740" cm="1">
        <f t="array" ref="AI740">IF(FALSE,"True," &amp; IF(_xlfn.XLOOKUP("Service_Insecure_Match",'Scoring_Config'!$A:$A,'Scoring_Config'!$D:$D,"Yes")="Yes",_xlfn.XLOOKUP("Service_Insecure_Match",'Scoring_Config'!$A:$A,'Scoring_Config'!$C:$C,5),0),"False,0")</f>
        <v>0</v>
      </c>
      <c r="AJ740" cm="1">
        <f t="array" ref="AJ740">IF(FALSE,"True," &amp; IF(_xlfn.XLOOKUP("Risky_Inbound",'Scoring_Config'!$A:$A,'Scoring_Config'!$D:$D,"Yes")="Yes",_xlfn.XLOOKUP("Risky_Inbound",'Scoring_Config'!$A:$A,'Scoring_Config'!$C:$C,50),0),"False,0")</f>
        <v>0</v>
      </c>
      <c r="AK740" cm="1">
        <f t="array" ref="AK740">IF(FALSE,"True," &amp; IF(_xlfn.XLOOKUP("Risky_Outbound",'Scoring_Config'!$A:$A,'Scoring_Config'!$D:$D,"Yes")="Yes",_xlfn.XLOOKUP("Risky_Outbound",'Scoring_Config'!$A:$A,'Scoring_Config'!$C:$C,25),0),"False,0")</f>
        <v>0</v>
      </c>
      <c r="AL740" t="s">
        <v>6700</v>
      </c>
      <c r="AM740" cm="1">
        <f t="array" ref="AM74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40" t="s">
        <v>6697</v>
      </c>
      <c r="AO740" t="s">
        <v>6697</v>
      </c>
      <c r="AP740" t="s">
        <v>6697</v>
      </c>
      <c r="AQ740" cm="1">
        <f t="array" ref="AQ740">IF(FALSE,"True," &amp; IF(_xlfn.XLOOKUP("Service_IsAny",'Scoring_Config'!$A:$A,'Scoring_Config'!$D:$D,"Yes")="Yes",_xlfn.XLOOKUP("Service_IsAny",'Scoring_Config'!$A:$A,'Scoring_Config'!$C:$C,0),0),"False,0")</f>
        <v>0</v>
      </c>
      <c r="AR740">
        <v>2</v>
      </c>
      <c r="AS740" cm="1">
        <f t="array" ref="AS740">IF(FALSE,"True," &amp; IF(_xlfn.XLOOKUP("Service_RangeGt1000",'Scoring_Config'!$A:$A,'Scoring_Config'!$D:$D,"Yes")="Yes",_xlfn.XLOOKUP("Service_RangeGt1000",'Scoring_Config'!$A:$A,'Scoring_Config'!$C:$C,0),0),"False,0")</f>
        <v>0</v>
      </c>
      <c r="AT740" cm="1">
        <f t="array" ref="AT740">IF(FALSE,"True," &amp; IF(_xlfn.XLOOKUP("App_IsAny",'Scoring_Config'!$A:$A,'Scoring_Config'!$D:$D,"Yes")="Yes",_xlfn.XLOOKUP("App_IsAny",'Scoring_Config'!$A:$A,'Scoring_Config'!$C:$C,0),0),"False,0")</f>
        <v>0</v>
      </c>
      <c r="AU740">
        <v>1</v>
      </c>
      <c r="AV740" cm="1">
        <f t="array" ref="AV740">IF(FALSE,"True," &amp; IF(_xlfn.XLOOKUP("App_RangeGt1000",'Scoring_Config'!$A:$A,'Scoring_Config'!$D:$D,"Yes")="Yes",_xlfn.XLOOKUP("App_RangeGt1000",'Scoring_Config'!$A:$A,'Scoring_Config'!$C:$C,0),0),"False,0")</f>
        <v>0</v>
      </c>
      <c r="AW740" cm="1">
        <f t="array" ref="AW740">IF(FALSE,"True," &amp; IF(_xlfn.XLOOKUP("Action_IsDenyOrDrop",'Scoring_Config'!$A:$A,'Scoring_Config'!$D:$D,"Yes")="Yes",_xlfn.XLOOKUP("Action_IsDenyOrDrop",'Scoring_Config'!$A:$A,'Scoring_Config'!$C:$C,0),0),"False,0")</f>
        <v>0</v>
      </c>
      <c r="AX740" cm="1">
        <f t="array" ref="AX740">IF(LEFT(AW740,4)="True",0,(IF(LEFT(Y740,4)="True",IF(_xlfn.XLOOKUP("Src_IsAny",'Scoring_Config'!$A:$A,'Scoring_Config'!$D:$D,"Yes")="Yes",_xlfn.XLOOKUP("Src_IsAny",'Scoring_Config'!$A:$A,'Scoring_Config'!$C:$C,10),0),0)+IF(LEFT(Z740,4)="True",IF(_xlfn.XLOOKUP("Src_CIDR_Le_16",'Scoring_Config'!$A:$A,'Scoring_Config'!$D:$D,"Yes")="Yes",_xlfn.XLOOKUP("Src_CIDR_Le_16",'Scoring_Config'!$A:$A,'Scoring_Config'!$C:$C,10),0),0)+IF(LEFT(AA740,4)="True",IF(_xlfn.XLOOKUP("Src_CIDR_17_22",'Scoring_Config'!$A:$A,'Scoring_Config'!$D:$D,"Yes")="Yes",_xlfn.XLOOKUP("Src_CIDR_17_22",'Scoring_Config'!$A:$A,'Scoring_Config'!$C:$C,5),0),0)+IF(LEFT(AB740,4)="True",IF(_xlfn.XLOOKUP("Dst_IsAny",'Scoring_Config'!$A:$A,'Scoring_Config'!$D:$D,"Yes")="Yes",_xlfn.XLOOKUP("Dst_IsAny",'Scoring_Config'!$A:$A,'Scoring_Config'!$C:$C,10),0),0)+IF(LEFT(AC740,4)="True",IF(_xlfn.XLOOKUP("Dst_CIDR_Le_16",'Scoring_Config'!$A:$A,'Scoring_Config'!$D:$D,"Yes")="Yes",_xlfn.XLOOKUP("Dst_CIDR_Le_16",'Scoring_Config'!$A:$A,'Scoring_Config'!$C:$C,10),0),0)+IF(LEFT(AD740,4)="True",IF(_xlfn.XLOOKUP("Dst_CIDR_17_22",'Scoring_Config'!$A:$A,'Scoring_Config'!$D:$D,"Yes")="Yes",_xlfn.XLOOKUP("Dst_CIDR_17_22",'Scoring_Config'!$A:$A,'Scoring_Config'!$C:$C,5),0),0)+IF(LEFT(AE740,4)="True",IF(_xlfn.XLOOKUP("SrcZone_IsAny",'Scoring_Config'!$A:$A,'Scoring_Config'!$D:$D,"Yes")="Yes",_xlfn.XLOOKUP("SrcZone_IsAny",'Scoring_Config'!$A:$A,'Scoring_Config'!$C:$C,10),0),0)+IF(LEFT(AF740,4)="True",IF(_xlfn.XLOOKUP("DstZone_IsAny",'Scoring_Config'!$A:$A,'Scoring_Config'!$D:$D,"Yes")="Yes",_xlfn.XLOOKUP("DstZone_IsAny",'Scoring_Config'!$A:$A,'Scoring_Config'!$C:$C,10),0),0)+IF(LEFT(AG740,4)="True",IF(_xlfn.XLOOKUP("Service_Any_OR_RangeGt1000",'Scoring_Config'!$A:$A,'Scoring_Config'!$D:$D,"Yes")="Yes",_xlfn.XLOOKUP("Service_Any_OR_RangeGt1000",'Scoring_Config'!$A:$A,'Scoring_Config'!$C:$C,10),0),0)+IF(LEFT(AH740,4)="True",IF(_xlfn.XLOOKUP("App_Any_OR_RangeGt1000",'Scoring_Config'!$A:$A,'Scoring_Config'!$D:$D,"Yes")="Yes",_xlfn.XLOOKUP("App_Any_OR_RangeGt1000",'Scoring_Config'!$A:$A,'Scoring_Config'!$C:$C,10),0),0)+IF(LEFT(AI740,4)="True",IF(_xlfn.XLOOKUP("Service_Insecure_Match",'Scoring_Config'!$A:$A,'Scoring_Config'!$D:$D,"Yes")="Yes",_xlfn.XLOOKUP("Service_Insecure_Match",'Scoring_Config'!$A:$A,'Scoring_Config'!$C:$C,5),0),0)+IF(LEFT(AJ740,4)="True",IF(_xlfn.XLOOKUP("Risky_Inbound",'Scoring_Config'!$A:$A,'Scoring_Config'!$D:$D,"Yes")="Yes",_xlfn.XLOOKUP("Risky_Inbound",'Scoring_Config'!$A:$A,'Scoring_Config'!$C:$C,50),0),0)+IF(LEFT(AK740,4)="True",IF(_xlfn.XLOOKUP("Risky_Outbound",'Scoring_Config'!$A:$A,'Scoring_Config'!$D:$D,"Yes")="Yes",_xlfn.XLOOKUP("Risky_Outbound",'Scoring_Config'!$A:$A,'Scoring_Config'!$C:$C,25),0),0)+IF(LEFT(AZ740,4)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740,FIND(",",AL740)+1,100)),0)+IF(LEFT(AM740,4)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740,FIND(",",AN740)+1,100)),0)+IF(_xlfn.XLOOKUP("Profile_Scoring",'Scoring_Config'!$A:$A,'Scoring_Config'!$D:$D,"Yes")="Yes",VALUE(MID(AO740,FIND(",",AO740)+1,100)),0)+IF(_xlfn.XLOOKUP("Options_Scoring",'Scoring_Config'!$A:$A,'Scoring_Config'!$D:$D,"Yes")="Yes",VALUE(MID(AP740,FIND(",",AP740)+1,100)),0)))</f>
        <v>0</v>
      </c>
      <c r="AZ740" cm="1">
        <f t="array" ref="AZ740">IF(FALSE,"True," &amp; IF(_xlfn.XLOOKUP("Migrate_Insecure",'Scoring_Config'!$A:$A,'Scoring_Config'!$D:$D,"Yes")="Yes",_xlfn.XLOOKUP("Migrate_Insecure",'Scoring_Config'!$A:$A,'Scoring_Config'!$C:$C,10),0),"False,0")</f>
        <v>0</v>
      </c>
    </row>
    <row r="741" spans="1:52">
      <c r="A741" t="s">
        <v>1979</v>
      </c>
      <c r="B741" t="s">
        <v>2714</v>
      </c>
      <c r="C741" t="s">
        <v>3542</v>
      </c>
      <c r="D741" t="s">
        <v>3545</v>
      </c>
      <c r="E741" t="s">
        <v>3563</v>
      </c>
      <c r="F741" t="s">
        <v>3862</v>
      </c>
      <c r="G741" t="s">
        <v>427</v>
      </c>
      <c r="H741" t="s">
        <v>174</v>
      </c>
      <c r="I741" t="s">
        <v>3861</v>
      </c>
      <c r="J741" t="s">
        <v>1039</v>
      </c>
      <c r="K741" t="s">
        <v>1667</v>
      </c>
      <c r="L741" t="s">
        <v>1333</v>
      </c>
      <c r="M741" t="s">
        <v>1974</v>
      </c>
      <c r="N741" t="s">
        <v>4315</v>
      </c>
      <c r="O741" t="s">
        <v>4319</v>
      </c>
      <c r="P741" t="s">
        <v>4321</v>
      </c>
      <c r="Q741" t="s">
        <v>4853</v>
      </c>
      <c r="R741" t="s">
        <v>5439</v>
      </c>
      <c r="S741" t="s">
        <v>4324</v>
      </c>
      <c r="T741" t="s">
        <v>5773</v>
      </c>
      <c r="U741" t="s">
        <v>6319</v>
      </c>
      <c r="Y741" cm="1">
        <f t="array" ref="Y741">IF(FALSE,"True," &amp; IF(_xlfn.XLOOKUP("Src_IsAny",'Scoring_Config'!$A:$A,'Scoring_Config'!$D:$D,"Yes")="Yes",_xlfn.XLOOKUP("Src_IsAny",'Scoring_Config'!$A:$A,'Scoring_Config'!$C:$C,10),0),"False,0")</f>
        <v>0</v>
      </c>
      <c r="Z741" cm="1">
        <f t="array" ref="Z741">IF(FALSE,"True," &amp; IF(_xlfn.XLOOKUP("Src_CIDR_Le_16",'Scoring_Config'!$A:$A,'Scoring_Config'!$D:$D,"Yes")="Yes",_xlfn.XLOOKUP("Src_CIDR_Le_16",'Scoring_Config'!$A:$A,'Scoring_Config'!$C:$C,10),0),"False,0")</f>
        <v>0</v>
      </c>
      <c r="AA741" cm="1">
        <f t="array" ref="AA741">IF(FALSE,"True," &amp; IF(_xlfn.XLOOKUP("Src_CIDR_17_22",'Scoring_Config'!$A:$A,'Scoring_Config'!$D:$D,"Yes")="Yes",_xlfn.XLOOKUP("Src_CIDR_17_22",'Scoring_Config'!$A:$A,'Scoring_Config'!$C:$C,5),0),"False,0")</f>
        <v>0</v>
      </c>
      <c r="AB741" cm="1">
        <f t="array" ref="AB741">IF(FALSE,"True," &amp; IF(_xlfn.XLOOKUP("Dst_IsAny",'Scoring_Config'!$A:$A,'Scoring_Config'!$D:$D,"Yes")="Yes",_xlfn.XLOOKUP("Dst_IsAny",'Scoring_Config'!$A:$A,'Scoring_Config'!$C:$C,10),0),"False,0")</f>
        <v>0</v>
      </c>
      <c r="AC741" cm="1">
        <f t="array" ref="AC741">IF(FALSE,"True," &amp; IF(_xlfn.XLOOKUP("Dst_CIDR_Le_16",'Scoring_Config'!$A:$A,'Scoring_Config'!$D:$D,"Yes")="Yes",_xlfn.XLOOKUP("Dst_CIDR_Le_16",'Scoring_Config'!$A:$A,'Scoring_Config'!$C:$C,10),0),"False,0")</f>
        <v>0</v>
      </c>
      <c r="AD741" cm="1">
        <f t="array" ref="AD741">IF(FALSE,"True," &amp; IF(_xlfn.XLOOKUP("Dst_CIDR_17_22",'Scoring_Config'!$A:$A,'Scoring_Config'!$D:$D,"Yes")="Yes",_xlfn.XLOOKUP("Dst_CIDR_17_22",'Scoring_Config'!$A:$A,'Scoring_Config'!$C:$C,5),0),"False,0")</f>
        <v>0</v>
      </c>
      <c r="AE741" cm="1">
        <f t="array" ref="AE741">IF(FALSE,"True," &amp; IF(_xlfn.XLOOKUP("SrcZone_IsAny",'Scoring_Config'!$A:$A,'Scoring_Config'!$D:$D,"Yes")="Yes",_xlfn.XLOOKUP("SrcZone_IsAny",'Scoring_Config'!$A:$A,'Scoring_Config'!$C:$C,10),0),"False,0")</f>
        <v>0</v>
      </c>
      <c r="AF741" cm="1">
        <f t="array" ref="AF741">IF(FALSE,"True," &amp; IF(_xlfn.XLOOKUP("DstZone_IsAny",'Scoring_Config'!$A:$A,'Scoring_Config'!$D:$D,"Yes")="Yes",_xlfn.XLOOKUP("DstZone_IsAny",'Scoring_Config'!$A:$A,'Scoring_Config'!$C:$C,10),0),"False,0")</f>
        <v>0</v>
      </c>
      <c r="AG741" cm="1">
        <f t="array" ref="AG74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41" cm="1">
        <f t="array" ref="AH741">IF(FALSE,"True," &amp; IF(_xlfn.XLOOKUP("App_Any_OR_RangeGt1000",'Scoring_Config'!$A:$A,'Scoring_Config'!$D:$D,"Yes")="Yes",_xlfn.XLOOKUP("App_Any_OR_RangeGt1000",'Scoring_Config'!$A:$A,'Scoring_Config'!$C:$C,10),0),"False,0")</f>
        <v>0</v>
      </c>
      <c r="AI741" cm="1">
        <f t="array" ref="AI741">IF(FALSE,"True," &amp; IF(_xlfn.XLOOKUP("Service_Insecure_Match",'Scoring_Config'!$A:$A,'Scoring_Config'!$D:$D,"Yes")="Yes",_xlfn.XLOOKUP("Service_Insecure_Match",'Scoring_Config'!$A:$A,'Scoring_Config'!$C:$C,5),0),"False,0")</f>
        <v>0</v>
      </c>
      <c r="AJ741" cm="1">
        <f t="array" ref="AJ741">IF(FALSE,"True," &amp; IF(_xlfn.XLOOKUP("Risky_Inbound",'Scoring_Config'!$A:$A,'Scoring_Config'!$D:$D,"Yes")="Yes",_xlfn.XLOOKUP("Risky_Inbound",'Scoring_Config'!$A:$A,'Scoring_Config'!$C:$C,50),0),"False,0")</f>
        <v>0</v>
      </c>
      <c r="AK741" cm="1">
        <f t="array" ref="AK741">IF(FALSE,"True," &amp; IF(_xlfn.XLOOKUP("Risky_Outbound",'Scoring_Config'!$A:$A,'Scoring_Config'!$D:$D,"Yes")="Yes",_xlfn.XLOOKUP("Risky_Outbound",'Scoring_Config'!$A:$A,'Scoring_Config'!$C:$C,25),0),"False,0")</f>
        <v>0</v>
      </c>
      <c r="AL741" t="s">
        <v>6700</v>
      </c>
      <c r="AM741" cm="1">
        <f t="array" ref="AM74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41" t="s">
        <v>6697</v>
      </c>
      <c r="AO741" t="s">
        <v>6697</v>
      </c>
      <c r="AP741" t="s">
        <v>6697</v>
      </c>
      <c r="AQ741" cm="1">
        <f t="array" ref="AQ741">IF(FALSE,"True," &amp; IF(_xlfn.XLOOKUP("Service_IsAny",'Scoring_Config'!$A:$A,'Scoring_Config'!$D:$D,"Yes")="Yes",_xlfn.XLOOKUP("Service_IsAny",'Scoring_Config'!$A:$A,'Scoring_Config'!$C:$C,0),0),"False,0")</f>
        <v>0</v>
      </c>
      <c r="AR741">
        <v>10</v>
      </c>
      <c r="AS741" cm="1">
        <f t="array" ref="AS741">IF(FALSE,"True," &amp; IF(_xlfn.XLOOKUP("Service_RangeGt1000",'Scoring_Config'!$A:$A,'Scoring_Config'!$D:$D,"Yes")="Yes",_xlfn.XLOOKUP("Service_RangeGt1000",'Scoring_Config'!$A:$A,'Scoring_Config'!$C:$C,0),0),"False,0")</f>
        <v>0</v>
      </c>
      <c r="AT741" cm="1">
        <f t="array" ref="AT741">IF(FALSE,"True," &amp; IF(_xlfn.XLOOKUP("App_IsAny",'Scoring_Config'!$A:$A,'Scoring_Config'!$D:$D,"Yes")="Yes",_xlfn.XLOOKUP("App_IsAny",'Scoring_Config'!$A:$A,'Scoring_Config'!$C:$C,0),0),"False,0")</f>
        <v>0</v>
      </c>
      <c r="AU741">
        <v>1</v>
      </c>
      <c r="AV741" cm="1">
        <f t="array" ref="AV741">IF(FALSE,"True," &amp; IF(_xlfn.XLOOKUP("App_RangeGt1000",'Scoring_Config'!$A:$A,'Scoring_Config'!$D:$D,"Yes")="Yes",_xlfn.XLOOKUP("App_RangeGt1000",'Scoring_Config'!$A:$A,'Scoring_Config'!$C:$C,0),0),"False,0")</f>
        <v>0</v>
      </c>
      <c r="AW741" cm="1">
        <f t="array" ref="AW741">IF(FALSE,"True," &amp; IF(_xlfn.XLOOKUP("Action_IsDenyOrDrop",'Scoring_Config'!$A:$A,'Scoring_Config'!$D:$D,"Yes")="Yes",_xlfn.XLOOKUP("Action_IsDenyOrDrop",'Scoring_Config'!$A:$A,'Scoring_Config'!$C:$C,0),0),"False,0")</f>
        <v>0</v>
      </c>
      <c r="AX741" cm="1">
        <f t="array" ref="AX741">IF(LEFT(AW741,4)="True",0,(IF(LEFT(Y741,4)="True",IF(_xlfn.XLOOKUP("Src_IsAny",'Scoring_Config'!$A:$A,'Scoring_Config'!$D:$D,"Yes")="Yes",_xlfn.XLOOKUP("Src_IsAny",'Scoring_Config'!$A:$A,'Scoring_Config'!$C:$C,10),0),0)+IF(LEFT(Z741,4)="True",IF(_xlfn.XLOOKUP("Src_CIDR_Le_16",'Scoring_Config'!$A:$A,'Scoring_Config'!$D:$D,"Yes")="Yes",_xlfn.XLOOKUP("Src_CIDR_Le_16",'Scoring_Config'!$A:$A,'Scoring_Config'!$C:$C,10),0),0)+IF(LEFT(AA741,4)="True",IF(_xlfn.XLOOKUP("Src_CIDR_17_22",'Scoring_Config'!$A:$A,'Scoring_Config'!$D:$D,"Yes")="Yes",_xlfn.XLOOKUP("Src_CIDR_17_22",'Scoring_Config'!$A:$A,'Scoring_Config'!$C:$C,5),0),0)+IF(LEFT(AB741,4)="True",IF(_xlfn.XLOOKUP("Dst_IsAny",'Scoring_Config'!$A:$A,'Scoring_Config'!$D:$D,"Yes")="Yes",_xlfn.XLOOKUP("Dst_IsAny",'Scoring_Config'!$A:$A,'Scoring_Config'!$C:$C,10),0),0)+IF(LEFT(AC741,4)="True",IF(_xlfn.XLOOKUP("Dst_CIDR_Le_16",'Scoring_Config'!$A:$A,'Scoring_Config'!$D:$D,"Yes")="Yes",_xlfn.XLOOKUP("Dst_CIDR_Le_16",'Scoring_Config'!$A:$A,'Scoring_Config'!$C:$C,10),0),0)+IF(LEFT(AD741,4)="True",IF(_xlfn.XLOOKUP("Dst_CIDR_17_22",'Scoring_Config'!$A:$A,'Scoring_Config'!$D:$D,"Yes")="Yes",_xlfn.XLOOKUP("Dst_CIDR_17_22",'Scoring_Config'!$A:$A,'Scoring_Config'!$C:$C,5),0),0)+IF(LEFT(AE741,4)="True",IF(_xlfn.XLOOKUP("SrcZone_IsAny",'Scoring_Config'!$A:$A,'Scoring_Config'!$D:$D,"Yes")="Yes",_xlfn.XLOOKUP("SrcZone_IsAny",'Scoring_Config'!$A:$A,'Scoring_Config'!$C:$C,10),0),0)+IF(LEFT(AF741,4)="True",IF(_xlfn.XLOOKUP("DstZone_IsAny",'Scoring_Config'!$A:$A,'Scoring_Config'!$D:$D,"Yes")="Yes",_xlfn.XLOOKUP("DstZone_IsAny",'Scoring_Config'!$A:$A,'Scoring_Config'!$C:$C,10),0),0)+IF(LEFT(AG741,4)="True",IF(_xlfn.XLOOKUP("Service_Any_OR_RangeGt1000",'Scoring_Config'!$A:$A,'Scoring_Config'!$D:$D,"Yes")="Yes",_xlfn.XLOOKUP("Service_Any_OR_RangeGt1000",'Scoring_Config'!$A:$A,'Scoring_Config'!$C:$C,10),0),0)+IF(LEFT(AH741,4)="True",IF(_xlfn.XLOOKUP("App_Any_OR_RangeGt1000",'Scoring_Config'!$A:$A,'Scoring_Config'!$D:$D,"Yes")="Yes",_xlfn.XLOOKUP("App_Any_OR_RangeGt1000",'Scoring_Config'!$A:$A,'Scoring_Config'!$C:$C,10),0),0)+IF(LEFT(AI741,4)="True",IF(_xlfn.XLOOKUP("Service_Insecure_Match",'Scoring_Config'!$A:$A,'Scoring_Config'!$D:$D,"Yes")="Yes",_xlfn.XLOOKUP("Service_Insecure_Match",'Scoring_Config'!$A:$A,'Scoring_Config'!$C:$C,5),0),0)+IF(LEFT(AJ741,4)="True",IF(_xlfn.XLOOKUP("Risky_Inbound",'Scoring_Config'!$A:$A,'Scoring_Config'!$D:$D,"Yes")="Yes",_xlfn.XLOOKUP("Risky_Inbound",'Scoring_Config'!$A:$A,'Scoring_Config'!$C:$C,50),0),0)+IF(LEFT(AK741,4)="True",IF(_xlfn.XLOOKUP("Risky_Outbound",'Scoring_Config'!$A:$A,'Scoring_Config'!$D:$D,"Yes")="Yes",_xlfn.XLOOKUP("Risky_Outbound",'Scoring_Config'!$A:$A,'Scoring_Config'!$C:$C,25),0),0)+IF(LEFT(AZ741,4)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741,FIND(",",AL741)+1,100)),0)+IF(LEFT(AM741,4)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741,FIND(",",AN741)+1,100)),0)+IF(_xlfn.XLOOKUP("Profile_Scoring",'Scoring_Config'!$A:$A,'Scoring_Config'!$D:$D,"Yes")="Yes",VALUE(MID(AO741,FIND(",",AO741)+1,100)),0)+IF(_xlfn.XLOOKUP("Options_Scoring",'Scoring_Config'!$A:$A,'Scoring_Config'!$D:$D,"Yes")="Yes",VALUE(MID(AP741,FIND(",",AP741)+1,100)),0)))</f>
        <v>0</v>
      </c>
      <c r="AZ741" cm="1">
        <f t="array" ref="AZ741">IF(FALSE,"True," &amp; IF(_xlfn.XLOOKUP("Migrate_Insecure",'Scoring_Config'!$A:$A,'Scoring_Config'!$D:$D,"Yes")="Yes",_xlfn.XLOOKUP("Migrate_Insecure",'Scoring_Config'!$A:$A,'Scoring_Config'!$C:$C,10),0),"False,0")</f>
        <v>0</v>
      </c>
    </row>
    <row r="742" spans="1:52">
      <c r="A742" t="s">
        <v>1979</v>
      </c>
      <c r="B742" t="s">
        <v>2715</v>
      </c>
      <c r="C742" t="s">
        <v>3542</v>
      </c>
      <c r="D742" t="s">
        <v>3545</v>
      </c>
      <c r="E742" t="s">
        <v>3563</v>
      </c>
      <c r="F742" t="s">
        <v>3782</v>
      </c>
      <c r="G742" t="s">
        <v>428</v>
      </c>
      <c r="H742" t="s">
        <v>174</v>
      </c>
      <c r="I742" t="s">
        <v>3580</v>
      </c>
      <c r="J742" t="s">
        <v>121</v>
      </c>
      <c r="K742" t="s">
        <v>1667</v>
      </c>
      <c r="L742" t="s">
        <v>1333</v>
      </c>
      <c r="M742" t="s">
        <v>1974</v>
      </c>
      <c r="N742" t="s">
        <v>4315</v>
      </c>
      <c r="O742" t="s">
        <v>4319</v>
      </c>
      <c r="P742" t="s">
        <v>4323</v>
      </c>
      <c r="Q742" t="s">
        <v>4374</v>
      </c>
      <c r="R742" t="s">
        <v>5439</v>
      </c>
      <c r="S742" t="s">
        <v>4324</v>
      </c>
      <c r="T742" t="s">
        <v>5775</v>
      </c>
      <c r="U742" t="s">
        <v>5581</v>
      </c>
      <c r="Y742" cm="1">
        <f t="array" ref="Y742">IF(FALSE,"True," &amp; IF(_xlfn.XLOOKUP("Src_IsAny",'Scoring_Config'!$A:$A,'Scoring_Config'!$D:$D,"Yes")="Yes",_xlfn.XLOOKUP("Src_IsAny",'Scoring_Config'!$A:$A,'Scoring_Config'!$C:$C,10),0),"False,0")</f>
        <v>0</v>
      </c>
      <c r="Z742" cm="1">
        <f t="array" ref="Z742">IF(FALSE,"True," &amp; IF(_xlfn.XLOOKUP("Src_CIDR_Le_16",'Scoring_Config'!$A:$A,'Scoring_Config'!$D:$D,"Yes")="Yes",_xlfn.XLOOKUP("Src_CIDR_Le_16",'Scoring_Config'!$A:$A,'Scoring_Config'!$C:$C,10),0),"False,0")</f>
        <v>0</v>
      </c>
      <c r="AA742" cm="1">
        <f t="array" ref="AA742">IF(FALSE,"True," &amp; IF(_xlfn.XLOOKUP("Src_CIDR_17_22",'Scoring_Config'!$A:$A,'Scoring_Config'!$D:$D,"Yes")="Yes",_xlfn.XLOOKUP("Src_CIDR_17_22",'Scoring_Config'!$A:$A,'Scoring_Config'!$C:$C,5),0),"False,0")</f>
        <v>0</v>
      </c>
      <c r="AB742" cm="1">
        <f t="array" ref="AB742">IF(FALSE,"True," &amp; IF(_xlfn.XLOOKUP("Dst_IsAny",'Scoring_Config'!$A:$A,'Scoring_Config'!$D:$D,"Yes")="Yes",_xlfn.XLOOKUP("Dst_IsAny",'Scoring_Config'!$A:$A,'Scoring_Config'!$C:$C,10),0),"False,0")</f>
        <v>0</v>
      </c>
      <c r="AC742" cm="1">
        <f t="array" ref="AC742">IF(FALSE,"True," &amp; IF(_xlfn.XLOOKUP("Dst_CIDR_Le_16",'Scoring_Config'!$A:$A,'Scoring_Config'!$D:$D,"Yes")="Yes",_xlfn.XLOOKUP("Dst_CIDR_Le_16",'Scoring_Config'!$A:$A,'Scoring_Config'!$C:$C,10),0),"False,0")</f>
        <v>0</v>
      </c>
      <c r="AD742" cm="1">
        <f t="array" ref="AD742">IF(FALSE,"True," &amp; IF(_xlfn.XLOOKUP("Dst_CIDR_17_22",'Scoring_Config'!$A:$A,'Scoring_Config'!$D:$D,"Yes")="Yes",_xlfn.XLOOKUP("Dst_CIDR_17_22",'Scoring_Config'!$A:$A,'Scoring_Config'!$C:$C,5),0),"False,0")</f>
        <v>0</v>
      </c>
      <c r="AE742" cm="1">
        <f t="array" ref="AE742">IF(FALSE,"True," &amp; IF(_xlfn.XLOOKUP("SrcZone_IsAny",'Scoring_Config'!$A:$A,'Scoring_Config'!$D:$D,"Yes")="Yes",_xlfn.XLOOKUP("SrcZone_IsAny",'Scoring_Config'!$A:$A,'Scoring_Config'!$C:$C,10),0),"False,0")</f>
        <v>0</v>
      </c>
      <c r="AF742" cm="1">
        <f t="array" ref="AF742">IF(FALSE,"True," &amp; IF(_xlfn.XLOOKUP("DstZone_IsAny",'Scoring_Config'!$A:$A,'Scoring_Config'!$D:$D,"Yes")="Yes",_xlfn.XLOOKUP("DstZone_IsAny",'Scoring_Config'!$A:$A,'Scoring_Config'!$C:$C,10),0),"False,0")</f>
        <v>0</v>
      </c>
      <c r="AG742" cm="1">
        <f t="array" ref="AG74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42" cm="1">
        <f t="array" ref="AH742">IF(FALSE,"True," &amp; IF(_xlfn.XLOOKUP("App_Any_OR_RangeGt1000",'Scoring_Config'!$A:$A,'Scoring_Config'!$D:$D,"Yes")="Yes",_xlfn.XLOOKUP("App_Any_OR_RangeGt1000",'Scoring_Config'!$A:$A,'Scoring_Config'!$C:$C,10),0),"False,0")</f>
        <v>0</v>
      </c>
      <c r="AI742" cm="1">
        <f t="array" ref="AI742">IF(FALSE,"True," &amp; IF(_xlfn.XLOOKUP("Service_Insecure_Match",'Scoring_Config'!$A:$A,'Scoring_Config'!$D:$D,"Yes")="Yes",_xlfn.XLOOKUP("Service_Insecure_Match",'Scoring_Config'!$A:$A,'Scoring_Config'!$C:$C,5),0),"False,0")</f>
        <v>0</v>
      </c>
      <c r="AJ742" cm="1">
        <f t="array" ref="AJ742">IF(FALSE,"True," &amp; IF(_xlfn.XLOOKUP("Risky_Inbound",'Scoring_Config'!$A:$A,'Scoring_Config'!$D:$D,"Yes")="Yes",_xlfn.XLOOKUP("Risky_Inbound",'Scoring_Config'!$A:$A,'Scoring_Config'!$C:$C,50),0),"False,0")</f>
        <v>0</v>
      </c>
      <c r="AK742" cm="1">
        <f t="array" ref="AK742">IF(FALSE,"True," &amp; IF(_xlfn.XLOOKUP("Risky_Outbound",'Scoring_Config'!$A:$A,'Scoring_Config'!$D:$D,"Yes")="Yes",_xlfn.XLOOKUP("Risky_Outbound",'Scoring_Config'!$A:$A,'Scoring_Config'!$C:$C,25),0),"False,0")</f>
        <v>0</v>
      </c>
      <c r="AL742" t="s">
        <v>6699</v>
      </c>
      <c r="AM742" cm="1">
        <f t="array" ref="AM74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42" t="s">
        <v>6697</v>
      </c>
      <c r="AO742" t="s">
        <v>6697</v>
      </c>
      <c r="AP742" t="s">
        <v>6697</v>
      </c>
      <c r="AQ742" cm="1">
        <f t="array" ref="AQ742">IF(FALSE,"True," &amp; IF(_xlfn.XLOOKUP("Service_IsAny",'Scoring_Config'!$A:$A,'Scoring_Config'!$D:$D,"Yes")="Yes",_xlfn.XLOOKUP("Service_IsAny",'Scoring_Config'!$A:$A,'Scoring_Config'!$C:$C,0),0),"False,0")</f>
        <v>0</v>
      </c>
      <c r="AR742">
        <v>10</v>
      </c>
      <c r="AS742" cm="1">
        <f t="array" ref="AS742">IF(FALSE,"True," &amp; IF(_xlfn.XLOOKUP("Service_RangeGt1000",'Scoring_Config'!$A:$A,'Scoring_Config'!$D:$D,"Yes")="Yes",_xlfn.XLOOKUP("Service_RangeGt1000",'Scoring_Config'!$A:$A,'Scoring_Config'!$C:$C,0),0),"False,0")</f>
        <v>0</v>
      </c>
      <c r="AT742" cm="1">
        <f t="array" ref="AT742">IF(FALSE,"True," &amp; IF(_xlfn.XLOOKUP("App_IsAny",'Scoring_Config'!$A:$A,'Scoring_Config'!$D:$D,"Yes")="Yes",_xlfn.XLOOKUP("App_IsAny",'Scoring_Config'!$A:$A,'Scoring_Config'!$C:$C,0),0),"False,0")</f>
        <v>0</v>
      </c>
      <c r="AU742">
        <v>1</v>
      </c>
      <c r="AV742" cm="1">
        <f t="array" ref="AV742">IF(FALSE,"True," &amp; IF(_xlfn.XLOOKUP("App_RangeGt1000",'Scoring_Config'!$A:$A,'Scoring_Config'!$D:$D,"Yes")="Yes",_xlfn.XLOOKUP("App_RangeGt1000",'Scoring_Config'!$A:$A,'Scoring_Config'!$C:$C,0),0),"False,0")</f>
        <v>0</v>
      </c>
      <c r="AW742" cm="1">
        <f t="array" ref="AW742">IF(FALSE,"True," &amp; IF(_xlfn.XLOOKUP("Action_IsDenyOrDrop",'Scoring_Config'!$A:$A,'Scoring_Config'!$D:$D,"Yes")="Yes",_xlfn.XLOOKUP("Action_IsDenyOrDrop",'Scoring_Config'!$A:$A,'Scoring_Config'!$C:$C,0),0),"False,0")</f>
        <v>0</v>
      </c>
      <c r="AX742" cm="1">
        <f t="array" ref="AX742">IF(LEFT(AW742,4)="True",0,(IF(LEFT(Y742,4)="True",IF(_xlfn.XLOOKUP("Src_IsAny",'Scoring_Config'!$A:$A,'Scoring_Config'!$D:$D,"Yes")="Yes",_xlfn.XLOOKUP("Src_IsAny",'Scoring_Config'!$A:$A,'Scoring_Config'!$C:$C,10),0),0)+IF(LEFT(Z742,4)="True",IF(_xlfn.XLOOKUP("Src_CIDR_Le_16",'Scoring_Config'!$A:$A,'Scoring_Config'!$D:$D,"Yes")="Yes",_xlfn.XLOOKUP("Src_CIDR_Le_16",'Scoring_Config'!$A:$A,'Scoring_Config'!$C:$C,10),0),0)+IF(LEFT(AA742,4)="True",IF(_xlfn.XLOOKUP("Src_CIDR_17_22",'Scoring_Config'!$A:$A,'Scoring_Config'!$D:$D,"Yes")="Yes",_xlfn.XLOOKUP("Src_CIDR_17_22",'Scoring_Config'!$A:$A,'Scoring_Config'!$C:$C,5),0),0)+IF(LEFT(AB742,4)="True",IF(_xlfn.XLOOKUP("Dst_IsAny",'Scoring_Config'!$A:$A,'Scoring_Config'!$D:$D,"Yes")="Yes",_xlfn.XLOOKUP("Dst_IsAny",'Scoring_Config'!$A:$A,'Scoring_Config'!$C:$C,10),0),0)+IF(LEFT(AC742,4)="True",IF(_xlfn.XLOOKUP("Dst_CIDR_Le_16",'Scoring_Config'!$A:$A,'Scoring_Config'!$D:$D,"Yes")="Yes",_xlfn.XLOOKUP("Dst_CIDR_Le_16",'Scoring_Config'!$A:$A,'Scoring_Config'!$C:$C,10),0),0)+IF(LEFT(AD742,4)="True",IF(_xlfn.XLOOKUP("Dst_CIDR_17_22",'Scoring_Config'!$A:$A,'Scoring_Config'!$D:$D,"Yes")="Yes",_xlfn.XLOOKUP("Dst_CIDR_17_22",'Scoring_Config'!$A:$A,'Scoring_Config'!$C:$C,5),0),0)+IF(LEFT(AE742,4)="True",IF(_xlfn.XLOOKUP("SrcZone_IsAny",'Scoring_Config'!$A:$A,'Scoring_Config'!$D:$D,"Yes")="Yes",_xlfn.XLOOKUP("SrcZone_IsAny",'Scoring_Config'!$A:$A,'Scoring_Config'!$C:$C,10),0),0)+IF(LEFT(AF742,4)="True",IF(_xlfn.XLOOKUP("DstZone_IsAny",'Scoring_Config'!$A:$A,'Scoring_Config'!$D:$D,"Yes")="Yes",_xlfn.XLOOKUP("DstZone_IsAny",'Scoring_Config'!$A:$A,'Scoring_Config'!$C:$C,10),0),0)+IF(LEFT(AG742,4)="True",IF(_xlfn.XLOOKUP("Service_Any_OR_RangeGt1000",'Scoring_Config'!$A:$A,'Scoring_Config'!$D:$D,"Yes")="Yes",_xlfn.XLOOKUP("Service_Any_OR_RangeGt1000",'Scoring_Config'!$A:$A,'Scoring_Config'!$C:$C,10),0),0)+IF(LEFT(AH742,4)="True",IF(_xlfn.XLOOKUP("App_Any_OR_RangeGt1000",'Scoring_Config'!$A:$A,'Scoring_Config'!$D:$D,"Yes")="Yes",_xlfn.XLOOKUP("App_Any_OR_RangeGt1000",'Scoring_Config'!$A:$A,'Scoring_Config'!$C:$C,10),0),0)+IF(LEFT(AI742,4)="True",IF(_xlfn.XLOOKUP("Service_Insecure_Match",'Scoring_Config'!$A:$A,'Scoring_Config'!$D:$D,"Yes")="Yes",_xlfn.XLOOKUP("Service_Insecure_Match",'Scoring_Config'!$A:$A,'Scoring_Config'!$C:$C,5),0),0)+IF(LEFT(AJ742,4)="True",IF(_xlfn.XLOOKUP("Risky_Inbound",'Scoring_Config'!$A:$A,'Scoring_Config'!$D:$D,"Yes")="Yes",_xlfn.XLOOKUP("Risky_Inbound",'Scoring_Config'!$A:$A,'Scoring_Config'!$C:$C,50),0),0)+IF(LEFT(AK742,4)="True",IF(_xlfn.XLOOKUP("Risky_Outbound",'Scoring_Config'!$A:$A,'Scoring_Config'!$D:$D,"Yes")="Yes",_xlfn.XLOOKUP("Risky_Outbound",'Scoring_Config'!$A:$A,'Scoring_Config'!$C:$C,25),0),0)+IF(LEFT(AZ742,4)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742,FIND(",",AL742)+1,100)),0)+IF(LEFT(AM742,4)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742,FIND(",",AN742)+1,100)),0)+IF(_xlfn.XLOOKUP("Profile_Scoring",'Scoring_Config'!$A:$A,'Scoring_Config'!$D:$D,"Yes")="Yes",VALUE(MID(AO742,FIND(",",AO742)+1,100)),0)+IF(_xlfn.XLOOKUP("Options_Scoring",'Scoring_Config'!$A:$A,'Scoring_Config'!$D:$D,"Yes")="Yes",VALUE(MID(AP742,FIND(",",AP742)+1,100)),0)))</f>
        <v>0</v>
      </c>
      <c r="AZ742" cm="1">
        <f t="array" ref="AZ742">IF(FALSE,"True," &amp; IF(_xlfn.XLOOKUP("Migrate_Insecure",'Scoring_Config'!$A:$A,'Scoring_Config'!$D:$D,"Yes")="Yes",_xlfn.XLOOKUP("Migrate_Insecure",'Scoring_Config'!$A:$A,'Scoring_Config'!$C:$C,10),0),"False,0")</f>
        <v>0</v>
      </c>
    </row>
    <row r="743" spans="1:52">
      <c r="A743" t="s">
        <v>1979</v>
      </c>
      <c r="B743" t="s">
        <v>2716</v>
      </c>
      <c r="C743" t="s">
        <v>3542</v>
      </c>
      <c r="D743" t="s">
        <v>3545</v>
      </c>
      <c r="E743" t="s">
        <v>3563</v>
      </c>
      <c r="F743" t="s">
        <v>3580</v>
      </c>
      <c r="G743" t="s">
        <v>121</v>
      </c>
      <c r="H743" t="s">
        <v>174</v>
      </c>
      <c r="I743" t="s">
        <v>3782</v>
      </c>
      <c r="J743" t="s">
        <v>428</v>
      </c>
      <c r="K743" t="s">
        <v>174</v>
      </c>
      <c r="L743" t="s">
        <v>1342</v>
      </c>
      <c r="M743" t="s">
        <v>1974</v>
      </c>
      <c r="N743" t="s">
        <v>4315</v>
      </c>
      <c r="O743" t="s">
        <v>4319</v>
      </c>
      <c r="P743" t="s">
        <v>4323</v>
      </c>
      <c r="Q743" t="s">
        <v>4374</v>
      </c>
      <c r="R743" t="s">
        <v>5439</v>
      </c>
      <c r="S743" t="s">
        <v>4324</v>
      </c>
      <c r="T743" t="s">
        <v>5581</v>
      </c>
      <c r="U743" t="s">
        <v>5581</v>
      </c>
      <c r="Y743" cm="1">
        <f t="array" ref="Y743">IF(FALSE,"True," &amp; IF(_xlfn.XLOOKUP("Src_IsAny",'Scoring_Config'!$A:$A,'Scoring_Config'!$D:$D,"Yes")="Yes",_xlfn.XLOOKUP("Src_IsAny",'Scoring_Config'!$A:$A,'Scoring_Config'!$C:$C,10),0),"False,0")</f>
        <v>0</v>
      </c>
      <c r="Z743" cm="1">
        <f t="array" ref="Z743">IF(FALSE,"True," &amp; IF(_xlfn.XLOOKUP("Src_CIDR_Le_16",'Scoring_Config'!$A:$A,'Scoring_Config'!$D:$D,"Yes")="Yes",_xlfn.XLOOKUP("Src_CIDR_Le_16",'Scoring_Config'!$A:$A,'Scoring_Config'!$C:$C,10),0),"False,0")</f>
        <v>0</v>
      </c>
      <c r="AA743" cm="1">
        <f t="array" ref="AA743">IF(FALSE,"True," &amp; IF(_xlfn.XLOOKUP("Src_CIDR_17_22",'Scoring_Config'!$A:$A,'Scoring_Config'!$D:$D,"Yes")="Yes",_xlfn.XLOOKUP("Src_CIDR_17_22",'Scoring_Config'!$A:$A,'Scoring_Config'!$C:$C,5),0),"False,0")</f>
        <v>0</v>
      </c>
      <c r="AB743" cm="1">
        <f t="array" ref="AB743">IF(FALSE,"True," &amp; IF(_xlfn.XLOOKUP("Dst_IsAny",'Scoring_Config'!$A:$A,'Scoring_Config'!$D:$D,"Yes")="Yes",_xlfn.XLOOKUP("Dst_IsAny",'Scoring_Config'!$A:$A,'Scoring_Config'!$C:$C,10),0),"False,0")</f>
        <v>0</v>
      </c>
      <c r="AC743" cm="1">
        <f t="array" ref="AC743">IF(FALSE,"True," &amp; IF(_xlfn.XLOOKUP("Dst_CIDR_Le_16",'Scoring_Config'!$A:$A,'Scoring_Config'!$D:$D,"Yes")="Yes",_xlfn.XLOOKUP("Dst_CIDR_Le_16",'Scoring_Config'!$A:$A,'Scoring_Config'!$C:$C,10),0),"False,0")</f>
        <v>0</v>
      </c>
      <c r="AD743" cm="1">
        <f t="array" ref="AD743">IF(FALSE,"True," &amp; IF(_xlfn.XLOOKUP("Dst_CIDR_17_22",'Scoring_Config'!$A:$A,'Scoring_Config'!$D:$D,"Yes")="Yes",_xlfn.XLOOKUP("Dst_CIDR_17_22",'Scoring_Config'!$A:$A,'Scoring_Config'!$C:$C,5),0),"False,0")</f>
        <v>0</v>
      </c>
      <c r="AE743" cm="1">
        <f t="array" ref="AE743">IF(FALSE,"True," &amp; IF(_xlfn.XLOOKUP("SrcZone_IsAny",'Scoring_Config'!$A:$A,'Scoring_Config'!$D:$D,"Yes")="Yes",_xlfn.XLOOKUP("SrcZone_IsAny",'Scoring_Config'!$A:$A,'Scoring_Config'!$C:$C,10),0),"False,0")</f>
        <v>0</v>
      </c>
      <c r="AF743" cm="1">
        <f t="array" ref="AF743">IF(FALSE,"True," &amp; IF(_xlfn.XLOOKUP("DstZone_IsAny",'Scoring_Config'!$A:$A,'Scoring_Config'!$D:$D,"Yes")="Yes",_xlfn.XLOOKUP("DstZone_IsAny",'Scoring_Config'!$A:$A,'Scoring_Config'!$C:$C,10),0),"False,0")</f>
        <v>0</v>
      </c>
      <c r="AG743" cm="1">
        <f t="array" ref="AG74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43" cm="1">
        <f t="array" ref="AH743">IF(TRUE,"True," &amp; IF(_xlfn.XLOOKUP("App_Any_OR_RangeGt1000",'Scoring_Config'!$A:$A,'Scoring_Config'!$D:$D,"Yes")="Yes",_xlfn.XLOOKUP("App_Any_OR_RangeGt1000",'Scoring_Config'!$A:$A,'Scoring_Config'!$C:$C,10),0),"False,0")</f>
        <v>0</v>
      </c>
      <c r="AI743" cm="1">
        <f t="array" ref="AI743">IF(FALSE,"True," &amp; IF(_xlfn.XLOOKUP("Service_Insecure_Match",'Scoring_Config'!$A:$A,'Scoring_Config'!$D:$D,"Yes")="Yes",_xlfn.XLOOKUP("Service_Insecure_Match",'Scoring_Config'!$A:$A,'Scoring_Config'!$C:$C,5),0),"False,0")</f>
        <v>0</v>
      </c>
      <c r="AJ743" cm="1">
        <f t="array" ref="AJ743">IF(FALSE,"True," &amp; IF(_xlfn.XLOOKUP("Risky_Inbound",'Scoring_Config'!$A:$A,'Scoring_Config'!$D:$D,"Yes")="Yes",_xlfn.XLOOKUP("Risky_Inbound",'Scoring_Config'!$A:$A,'Scoring_Config'!$C:$C,50),0),"False,0")</f>
        <v>0</v>
      </c>
      <c r="AK743" cm="1">
        <f t="array" ref="AK743">IF(FALSE,"True," &amp; IF(_xlfn.XLOOKUP("Risky_Outbound",'Scoring_Config'!$A:$A,'Scoring_Config'!$D:$D,"Yes")="Yes",_xlfn.XLOOKUP("Risky_Outbound",'Scoring_Config'!$A:$A,'Scoring_Config'!$C:$C,25),0),"False,0")</f>
        <v>0</v>
      </c>
      <c r="AL743" t="s">
        <v>6699</v>
      </c>
      <c r="AM743" cm="1">
        <f t="array" ref="AM74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43" t="s">
        <v>6697</v>
      </c>
      <c r="AO743" t="s">
        <v>6697</v>
      </c>
      <c r="AP743" t="s">
        <v>6697</v>
      </c>
      <c r="AQ743" cm="1">
        <f t="array" ref="AQ743">IF(FALSE,"True," &amp; IF(_xlfn.XLOOKUP("Service_IsAny",'Scoring_Config'!$A:$A,'Scoring_Config'!$D:$D,"Yes")="Yes",_xlfn.XLOOKUP("Service_IsAny",'Scoring_Config'!$A:$A,'Scoring_Config'!$C:$C,0),0),"False,0")</f>
        <v>0</v>
      </c>
      <c r="AR743">
        <v>5</v>
      </c>
      <c r="AS743" cm="1">
        <f t="array" ref="AS743">IF(FALSE,"True," &amp; IF(_xlfn.XLOOKUP("Service_RangeGt1000",'Scoring_Config'!$A:$A,'Scoring_Config'!$D:$D,"Yes")="Yes",_xlfn.XLOOKUP("Service_RangeGt1000",'Scoring_Config'!$A:$A,'Scoring_Config'!$C:$C,0),0),"False,0")</f>
        <v>0</v>
      </c>
      <c r="AT743" cm="1">
        <f t="array" ref="AT743">IF(TRUE,"True," &amp; IF(_xlfn.XLOOKUP("App_IsAny",'Scoring_Config'!$A:$A,'Scoring_Config'!$D:$D,"Yes")="Yes",_xlfn.XLOOKUP("App_IsAny",'Scoring_Config'!$A:$A,'Scoring_Config'!$C:$C,0),0),"False,0")</f>
        <v>0</v>
      </c>
      <c r="AU743">
        <v>65535</v>
      </c>
      <c r="AV743" cm="1">
        <f t="array" ref="AV743">IF(TRUE,"True," &amp; IF(_xlfn.XLOOKUP("App_RangeGt1000",'Scoring_Config'!$A:$A,'Scoring_Config'!$D:$D,"Yes")="Yes",_xlfn.XLOOKUP("App_RangeGt1000",'Scoring_Config'!$A:$A,'Scoring_Config'!$C:$C,0),0),"False,0")</f>
        <v>0</v>
      </c>
      <c r="AW743" cm="1">
        <f t="array" ref="AW743">IF(FALSE,"True," &amp; IF(_xlfn.XLOOKUP("Action_IsDenyOrDrop",'Scoring_Config'!$A:$A,'Scoring_Config'!$D:$D,"Yes")="Yes",_xlfn.XLOOKUP("Action_IsDenyOrDrop",'Scoring_Config'!$A:$A,'Scoring_Config'!$C:$C,0),0),"False,0")</f>
        <v>0</v>
      </c>
      <c r="AX743" cm="1">
        <f t="array" ref="AX743">IF(LEFT(AW743,4)="True",0,(IF(LEFT(Y743,4)="True",IF(_xlfn.XLOOKUP("Src_IsAny",'Scoring_Config'!$A:$A,'Scoring_Config'!$D:$D,"Yes")="Yes",_xlfn.XLOOKUP("Src_IsAny",'Scoring_Config'!$A:$A,'Scoring_Config'!$C:$C,10),0),0)+IF(LEFT(Z743,4)="True",IF(_xlfn.XLOOKUP("Src_CIDR_Le_16",'Scoring_Config'!$A:$A,'Scoring_Config'!$D:$D,"Yes")="Yes",_xlfn.XLOOKUP("Src_CIDR_Le_16",'Scoring_Config'!$A:$A,'Scoring_Config'!$C:$C,10),0),0)+IF(LEFT(AA743,4)="True",IF(_xlfn.XLOOKUP("Src_CIDR_17_22",'Scoring_Config'!$A:$A,'Scoring_Config'!$D:$D,"Yes")="Yes",_xlfn.XLOOKUP("Src_CIDR_17_22",'Scoring_Config'!$A:$A,'Scoring_Config'!$C:$C,5),0),0)+IF(LEFT(AB743,4)="True",IF(_xlfn.XLOOKUP("Dst_IsAny",'Scoring_Config'!$A:$A,'Scoring_Config'!$D:$D,"Yes")="Yes",_xlfn.XLOOKUP("Dst_IsAny",'Scoring_Config'!$A:$A,'Scoring_Config'!$C:$C,10),0),0)+IF(LEFT(AC743,4)="True",IF(_xlfn.XLOOKUP("Dst_CIDR_Le_16",'Scoring_Config'!$A:$A,'Scoring_Config'!$D:$D,"Yes")="Yes",_xlfn.XLOOKUP("Dst_CIDR_Le_16",'Scoring_Config'!$A:$A,'Scoring_Config'!$C:$C,10),0),0)+IF(LEFT(AD743,4)="True",IF(_xlfn.XLOOKUP("Dst_CIDR_17_22",'Scoring_Config'!$A:$A,'Scoring_Config'!$D:$D,"Yes")="Yes",_xlfn.XLOOKUP("Dst_CIDR_17_22",'Scoring_Config'!$A:$A,'Scoring_Config'!$C:$C,5),0),0)+IF(LEFT(AE743,4)="True",IF(_xlfn.XLOOKUP("SrcZone_IsAny",'Scoring_Config'!$A:$A,'Scoring_Config'!$D:$D,"Yes")="Yes",_xlfn.XLOOKUP("SrcZone_IsAny",'Scoring_Config'!$A:$A,'Scoring_Config'!$C:$C,10),0),0)+IF(LEFT(AF743,4)="True",IF(_xlfn.XLOOKUP("DstZone_IsAny",'Scoring_Config'!$A:$A,'Scoring_Config'!$D:$D,"Yes")="Yes",_xlfn.XLOOKUP("DstZone_IsAny",'Scoring_Config'!$A:$A,'Scoring_Config'!$C:$C,10),0),0)+IF(LEFT(AG743,4)="True",IF(_xlfn.XLOOKUP("Service_Any_OR_RangeGt1000",'Scoring_Config'!$A:$A,'Scoring_Config'!$D:$D,"Yes")="Yes",_xlfn.XLOOKUP("Service_Any_OR_RangeGt1000",'Scoring_Config'!$A:$A,'Scoring_Config'!$C:$C,10),0),0)+IF(LEFT(AH743,4)="True",IF(_xlfn.XLOOKUP("App_Any_OR_RangeGt1000",'Scoring_Config'!$A:$A,'Scoring_Config'!$D:$D,"Yes")="Yes",_xlfn.XLOOKUP("App_Any_OR_RangeGt1000",'Scoring_Config'!$A:$A,'Scoring_Config'!$C:$C,10),0),0)+IF(LEFT(AI743,4)="True",IF(_xlfn.XLOOKUP("Service_Insecure_Match",'Scoring_Config'!$A:$A,'Scoring_Config'!$D:$D,"Yes")="Yes",_xlfn.XLOOKUP("Service_Insecure_Match",'Scoring_Config'!$A:$A,'Scoring_Config'!$C:$C,5),0),0)+IF(LEFT(AJ743,4)="True",IF(_xlfn.XLOOKUP("Risky_Inbound",'Scoring_Config'!$A:$A,'Scoring_Config'!$D:$D,"Yes")="Yes",_xlfn.XLOOKUP("Risky_Inbound",'Scoring_Config'!$A:$A,'Scoring_Config'!$C:$C,50),0),0)+IF(LEFT(AK743,4)="True",IF(_xlfn.XLOOKUP("Risky_Outbound",'Scoring_Config'!$A:$A,'Scoring_Config'!$D:$D,"Yes")="Yes",_xlfn.XLOOKUP("Risky_Outbound",'Scoring_Config'!$A:$A,'Scoring_Config'!$C:$C,25),0),0)+IF(LEFT(AZ743,4)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743,FIND(",",AL743)+1,100)),0)+IF(LEFT(AM743,4)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743,FIND(",",AN743)+1,100)),0)+IF(_xlfn.XLOOKUP("Profile_Scoring",'Scoring_Config'!$A:$A,'Scoring_Config'!$D:$D,"Yes")="Yes",VALUE(MID(AO743,FIND(",",AO743)+1,100)),0)+IF(_xlfn.XLOOKUP("Options_Scoring",'Scoring_Config'!$A:$A,'Scoring_Config'!$D:$D,"Yes")="Yes",VALUE(MID(AP743,FIND(",",AP743)+1,100)),0)))</f>
        <v>0</v>
      </c>
      <c r="AZ743" cm="1">
        <f t="array" ref="AZ743">IF(FALSE,"True," &amp; IF(_xlfn.XLOOKUP("Migrate_Insecure",'Scoring_Config'!$A:$A,'Scoring_Config'!$D:$D,"Yes")="Yes",_xlfn.XLOOKUP("Migrate_Insecure",'Scoring_Config'!$A:$A,'Scoring_Config'!$C:$C,10),0),"False,0")</f>
        <v>0</v>
      </c>
    </row>
    <row r="744" spans="1:52">
      <c r="A744" t="s">
        <v>1979</v>
      </c>
      <c r="B744" t="s">
        <v>2717</v>
      </c>
      <c r="C744" t="s">
        <v>3542</v>
      </c>
      <c r="D744" t="s">
        <v>3545</v>
      </c>
      <c r="E744" t="s">
        <v>3563</v>
      </c>
      <c r="F744" t="s">
        <v>3861</v>
      </c>
      <c r="G744" t="s">
        <v>118</v>
      </c>
      <c r="H744" t="s">
        <v>174</v>
      </c>
      <c r="I744" t="s">
        <v>3862</v>
      </c>
      <c r="J744" t="s">
        <v>427</v>
      </c>
      <c r="K744" t="s">
        <v>174</v>
      </c>
      <c r="L744" t="s">
        <v>1331</v>
      </c>
      <c r="M744" t="s">
        <v>1974</v>
      </c>
      <c r="N744" t="s">
        <v>4315</v>
      </c>
      <c r="O744" t="s">
        <v>4319</v>
      </c>
      <c r="P744" t="s">
        <v>4321</v>
      </c>
      <c r="Q744" t="s">
        <v>4853</v>
      </c>
      <c r="R744" t="s">
        <v>5437</v>
      </c>
      <c r="S744" t="s">
        <v>5518</v>
      </c>
      <c r="T744" t="s">
        <v>5592</v>
      </c>
      <c r="U744" t="s">
        <v>6319</v>
      </c>
      <c r="Y744" cm="1">
        <f t="array" ref="Y744">IF(FALSE,"True," &amp; IF(_xlfn.XLOOKUP("Src_IsAny",'Scoring_Config'!$A:$A,'Scoring_Config'!$D:$D,"Yes")="Yes",_xlfn.XLOOKUP("Src_IsAny",'Scoring_Config'!$A:$A,'Scoring_Config'!$C:$C,10),0),"False,0")</f>
        <v>0</v>
      </c>
      <c r="Z744" cm="1">
        <f t="array" ref="Z744">IF(FALSE,"True," &amp; IF(_xlfn.XLOOKUP("Src_CIDR_Le_16",'Scoring_Config'!$A:$A,'Scoring_Config'!$D:$D,"Yes")="Yes",_xlfn.XLOOKUP("Src_CIDR_Le_16",'Scoring_Config'!$A:$A,'Scoring_Config'!$C:$C,10),0),"False,0")</f>
        <v>0</v>
      </c>
      <c r="AA744" cm="1">
        <f t="array" ref="AA744">IF(FALSE,"True," &amp; IF(_xlfn.XLOOKUP("Src_CIDR_17_22",'Scoring_Config'!$A:$A,'Scoring_Config'!$D:$D,"Yes")="Yes",_xlfn.XLOOKUP("Src_CIDR_17_22",'Scoring_Config'!$A:$A,'Scoring_Config'!$C:$C,5),0),"False,0")</f>
        <v>0</v>
      </c>
      <c r="AB744" cm="1">
        <f t="array" ref="AB744">IF(FALSE,"True," &amp; IF(_xlfn.XLOOKUP("Dst_IsAny",'Scoring_Config'!$A:$A,'Scoring_Config'!$D:$D,"Yes")="Yes",_xlfn.XLOOKUP("Dst_IsAny",'Scoring_Config'!$A:$A,'Scoring_Config'!$C:$C,10),0),"False,0")</f>
        <v>0</v>
      </c>
      <c r="AC744" cm="1">
        <f t="array" ref="AC744">IF(FALSE,"True," &amp; IF(_xlfn.XLOOKUP("Dst_CIDR_Le_16",'Scoring_Config'!$A:$A,'Scoring_Config'!$D:$D,"Yes")="Yes",_xlfn.XLOOKUP("Dst_CIDR_Le_16",'Scoring_Config'!$A:$A,'Scoring_Config'!$C:$C,10),0),"False,0")</f>
        <v>0</v>
      </c>
      <c r="AD744" cm="1">
        <f t="array" ref="AD744">IF(FALSE,"True," &amp; IF(_xlfn.XLOOKUP("Dst_CIDR_17_22",'Scoring_Config'!$A:$A,'Scoring_Config'!$D:$D,"Yes")="Yes",_xlfn.XLOOKUP("Dst_CIDR_17_22",'Scoring_Config'!$A:$A,'Scoring_Config'!$C:$C,5),0),"False,0")</f>
        <v>0</v>
      </c>
      <c r="AE744" cm="1">
        <f t="array" ref="AE744">IF(FALSE,"True," &amp; IF(_xlfn.XLOOKUP("SrcZone_IsAny",'Scoring_Config'!$A:$A,'Scoring_Config'!$D:$D,"Yes")="Yes",_xlfn.XLOOKUP("SrcZone_IsAny",'Scoring_Config'!$A:$A,'Scoring_Config'!$C:$C,10),0),"False,0")</f>
        <v>0</v>
      </c>
      <c r="AF744" cm="1">
        <f t="array" ref="AF744">IF(FALSE,"True," &amp; IF(_xlfn.XLOOKUP("DstZone_IsAny",'Scoring_Config'!$A:$A,'Scoring_Config'!$D:$D,"Yes")="Yes",_xlfn.XLOOKUP("DstZone_IsAny",'Scoring_Config'!$A:$A,'Scoring_Config'!$C:$C,10),0),"False,0")</f>
        <v>0</v>
      </c>
      <c r="AG744" cm="1">
        <f t="array" ref="AG74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44" cm="1">
        <f t="array" ref="AH744">IF(TRUE,"True," &amp; IF(_xlfn.XLOOKUP("App_Any_OR_RangeGt1000",'Scoring_Config'!$A:$A,'Scoring_Config'!$D:$D,"Yes")="Yes",_xlfn.XLOOKUP("App_Any_OR_RangeGt1000",'Scoring_Config'!$A:$A,'Scoring_Config'!$C:$C,10),0),"False,0")</f>
        <v>0</v>
      </c>
      <c r="AI744" cm="1">
        <f t="array" ref="AI744">IF(FALSE,"True," &amp; IF(_xlfn.XLOOKUP("Service_Insecure_Match",'Scoring_Config'!$A:$A,'Scoring_Config'!$D:$D,"Yes")="Yes",_xlfn.XLOOKUP("Service_Insecure_Match",'Scoring_Config'!$A:$A,'Scoring_Config'!$C:$C,5),0),"False,0")</f>
        <v>0</v>
      </c>
      <c r="AJ744" cm="1">
        <f t="array" ref="AJ744">IF(FALSE,"True," &amp; IF(_xlfn.XLOOKUP("Risky_Inbound",'Scoring_Config'!$A:$A,'Scoring_Config'!$D:$D,"Yes")="Yes",_xlfn.XLOOKUP("Risky_Inbound",'Scoring_Config'!$A:$A,'Scoring_Config'!$C:$C,50),0),"False,0")</f>
        <v>0</v>
      </c>
      <c r="AK744" cm="1">
        <f t="array" ref="AK744">IF(FALSE,"True," &amp; IF(_xlfn.XLOOKUP("Risky_Outbound",'Scoring_Config'!$A:$A,'Scoring_Config'!$D:$D,"Yes")="Yes",_xlfn.XLOOKUP("Risky_Outbound",'Scoring_Config'!$A:$A,'Scoring_Config'!$C:$C,25),0),"False,0")</f>
        <v>0</v>
      </c>
      <c r="AL744" t="s">
        <v>6700</v>
      </c>
      <c r="AM744" cm="1">
        <f t="array" ref="AM74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44" t="s">
        <v>6697</v>
      </c>
      <c r="AO744" t="s">
        <v>6697</v>
      </c>
      <c r="AP744" t="s">
        <v>6697</v>
      </c>
      <c r="AQ744" cm="1">
        <f t="array" ref="AQ744">IF(FALSE,"True," &amp; IF(_xlfn.XLOOKUP("Service_IsAny",'Scoring_Config'!$A:$A,'Scoring_Config'!$D:$D,"Yes")="Yes",_xlfn.XLOOKUP("Service_IsAny",'Scoring_Config'!$A:$A,'Scoring_Config'!$C:$C,0),0),"False,0")</f>
        <v>0</v>
      </c>
      <c r="AR744">
        <v>20</v>
      </c>
      <c r="AS744" cm="1">
        <f t="array" ref="AS744">IF(FALSE,"True," &amp; IF(_xlfn.XLOOKUP("Service_RangeGt1000",'Scoring_Config'!$A:$A,'Scoring_Config'!$D:$D,"Yes")="Yes",_xlfn.XLOOKUP("Service_RangeGt1000",'Scoring_Config'!$A:$A,'Scoring_Config'!$C:$C,0),0),"False,0")</f>
        <v>0</v>
      </c>
      <c r="AT744" cm="1">
        <f t="array" ref="AT744">IF(TRUE,"True," &amp; IF(_xlfn.XLOOKUP("App_IsAny",'Scoring_Config'!$A:$A,'Scoring_Config'!$D:$D,"Yes")="Yes",_xlfn.XLOOKUP("App_IsAny",'Scoring_Config'!$A:$A,'Scoring_Config'!$C:$C,0),0),"False,0")</f>
        <v>0</v>
      </c>
      <c r="AU744">
        <v>65535</v>
      </c>
      <c r="AV744" cm="1">
        <f t="array" ref="AV744">IF(TRUE,"True," &amp; IF(_xlfn.XLOOKUP("App_RangeGt1000",'Scoring_Config'!$A:$A,'Scoring_Config'!$D:$D,"Yes")="Yes",_xlfn.XLOOKUP("App_RangeGt1000",'Scoring_Config'!$A:$A,'Scoring_Config'!$C:$C,0),0),"False,0")</f>
        <v>0</v>
      </c>
      <c r="AW744" cm="1">
        <f t="array" ref="AW744">IF(FALSE,"True," &amp; IF(_xlfn.XLOOKUP("Action_IsDenyOrDrop",'Scoring_Config'!$A:$A,'Scoring_Config'!$D:$D,"Yes")="Yes",_xlfn.XLOOKUP("Action_IsDenyOrDrop",'Scoring_Config'!$A:$A,'Scoring_Config'!$C:$C,0),0),"False,0")</f>
        <v>0</v>
      </c>
      <c r="AX744" cm="1">
        <f t="array" ref="AX744">IF(LEFT(AW744,4)="True",0,(IF(LEFT(Y744,4)="True",IF(_xlfn.XLOOKUP("Src_IsAny",'Scoring_Config'!$A:$A,'Scoring_Config'!$D:$D,"Yes")="Yes",_xlfn.XLOOKUP("Src_IsAny",'Scoring_Config'!$A:$A,'Scoring_Config'!$C:$C,10),0),0)+IF(LEFT(Z744,4)="True",IF(_xlfn.XLOOKUP("Src_CIDR_Le_16",'Scoring_Config'!$A:$A,'Scoring_Config'!$D:$D,"Yes")="Yes",_xlfn.XLOOKUP("Src_CIDR_Le_16",'Scoring_Config'!$A:$A,'Scoring_Config'!$C:$C,10),0),0)+IF(LEFT(AA744,4)="True",IF(_xlfn.XLOOKUP("Src_CIDR_17_22",'Scoring_Config'!$A:$A,'Scoring_Config'!$D:$D,"Yes")="Yes",_xlfn.XLOOKUP("Src_CIDR_17_22",'Scoring_Config'!$A:$A,'Scoring_Config'!$C:$C,5),0),0)+IF(LEFT(AB744,4)="True",IF(_xlfn.XLOOKUP("Dst_IsAny",'Scoring_Config'!$A:$A,'Scoring_Config'!$D:$D,"Yes")="Yes",_xlfn.XLOOKUP("Dst_IsAny",'Scoring_Config'!$A:$A,'Scoring_Config'!$C:$C,10),0),0)+IF(LEFT(AC744,4)="True",IF(_xlfn.XLOOKUP("Dst_CIDR_Le_16",'Scoring_Config'!$A:$A,'Scoring_Config'!$D:$D,"Yes")="Yes",_xlfn.XLOOKUP("Dst_CIDR_Le_16",'Scoring_Config'!$A:$A,'Scoring_Config'!$C:$C,10),0),0)+IF(LEFT(AD744,4)="True",IF(_xlfn.XLOOKUP("Dst_CIDR_17_22",'Scoring_Config'!$A:$A,'Scoring_Config'!$D:$D,"Yes")="Yes",_xlfn.XLOOKUP("Dst_CIDR_17_22",'Scoring_Config'!$A:$A,'Scoring_Config'!$C:$C,5),0),0)+IF(LEFT(AE744,4)="True",IF(_xlfn.XLOOKUP("SrcZone_IsAny",'Scoring_Config'!$A:$A,'Scoring_Config'!$D:$D,"Yes")="Yes",_xlfn.XLOOKUP("SrcZone_IsAny",'Scoring_Config'!$A:$A,'Scoring_Config'!$C:$C,10),0),0)+IF(LEFT(AF744,4)="True",IF(_xlfn.XLOOKUP("DstZone_IsAny",'Scoring_Config'!$A:$A,'Scoring_Config'!$D:$D,"Yes")="Yes",_xlfn.XLOOKUP("DstZone_IsAny",'Scoring_Config'!$A:$A,'Scoring_Config'!$C:$C,10),0),0)+IF(LEFT(AG744,4)="True",IF(_xlfn.XLOOKUP("Service_Any_OR_RangeGt1000",'Scoring_Config'!$A:$A,'Scoring_Config'!$D:$D,"Yes")="Yes",_xlfn.XLOOKUP("Service_Any_OR_RangeGt1000",'Scoring_Config'!$A:$A,'Scoring_Config'!$C:$C,10),0),0)+IF(LEFT(AH744,4)="True",IF(_xlfn.XLOOKUP("App_Any_OR_RangeGt1000",'Scoring_Config'!$A:$A,'Scoring_Config'!$D:$D,"Yes")="Yes",_xlfn.XLOOKUP("App_Any_OR_RangeGt1000",'Scoring_Config'!$A:$A,'Scoring_Config'!$C:$C,10),0),0)+IF(LEFT(AI744,4)="True",IF(_xlfn.XLOOKUP("Service_Insecure_Match",'Scoring_Config'!$A:$A,'Scoring_Config'!$D:$D,"Yes")="Yes",_xlfn.XLOOKUP("Service_Insecure_Match",'Scoring_Config'!$A:$A,'Scoring_Config'!$C:$C,5),0),0)+IF(LEFT(AJ744,4)="True",IF(_xlfn.XLOOKUP("Risky_Inbound",'Scoring_Config'!$A:$A,'Scoring_Config'!$D:$D,"Yes")="Yes",_xlfn.XLOOKUP("Risky_Inbound",'Scoring_Config'!$A:$A,'Scoring_Config'!$C:$C,50),0),0)+IF(LEFT(AK744,4)="True",IF(_xlfn.XLOOKUP("Risky_Outbound",'Scoring_Config'!$A:$A,'Scoring_Config'!$D:$D,"Yes")="Yes",_xlfn.XLOOKUP("Risky_Outbound",'Scoring_Config'!$A:$A,'Scoring_Config'!$C:$C,25),0),0)+IF(LEFT(AZ744,4)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744,FIND(",",AL744)+1,100)),0)+IF(LEFT(AM744,4)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744,FIND(",",AN744)+1,100)),0)+IF(_xlfn.XLOOKUP("Profile_Scoring",'Scoring_Config'!$A:$A,'Scoring_Config'!$D:$D,"Yes")="Yes",VALUE(MID(AO744,FIND(",",AO744)+1,100)),0)+IF(_xlfn.XLOOKUP("Options_Scoring",'Scoring_Config'!$A:$A,'Scoring_Config'!$D:$D,"Yes")="Yes",VALUE(MID(AP744,FIND(",",AP744)+1,100)),0)))</f>
        <v>0</v>
      </c>
      <c r="AZ744" cm="1">
        <f t="array" ref="AZ744">IF(FALSE,"True," &amp; IF(_xlfn.XLOOKUP("Migrate_Insecure",'Scoring_Config'!$A:$A,'Scoring_Config'!$D:$D,"Yes")="Yes",_xlfn.XLOOKUP("Migrate_Insecure",'Scoring_Config'!$A:$A,'Scoring_Config'!$C:$C,10),0),"False,0")</f>
        <v>0</v>
      </c>
    </row>
    <row r="745" spans="1:52">
      <c r="A745" t="s">
        <v>1979</v>
      </c>
      <c r="B745" t="s">
        <v>2718</v>
      </c>
      <c r="C745" t="s">
        <v>3542</v>
      </c>
      <c r="D745" t="s">
        <v>3545</v>
      </c>
      <c r="E745" t="s">
        <v>3563</v>
      </c>
      <c r="F745" t="s">
        <v>3862</v>
      </c>
      <c r="G745" t="s">
        <v>429</v>
      </c>
      <c r="H745" t="s">
        <v>174</v>
      </c>
      <c r="I745" t="s">
        <v>3861</v>
      </c>
      <c r="J745" t="s">
        <v>1040</v>
      </c>
      <c r="K745" t="s">
        <v>1667</v>
      </c>
      <c r="L745" t="s">
        <v>1485</v>
      </c>
      <c r="M745" t="s">
        <v>1974</v>
      </c>
      <c r="N745" t="s">
        <v>4315</v>
      </c>
      <c r="O745" t="s">
        <v>4319</v>
      </c>
      <c r="P745" t="s">
        <v>4322</v>
      </c>
      <c r="Q745" t="s">
        <v>4854</v>
      </c>
      <c r="R745" t="s">
        <v>5440</v>
      </c>
      <c r="S745" t="s">
        <v>5440</v>
      </c>
      <c r="T745" t="s">
        <v>5776</v>
      </c>
      <c r="U745" t="s">
        <v>6320</v>
      </c>
      <c r="Y745" cm="1">
        <f t="array" ref="Y745">IF(FALSE,"True," &amp; IF(_xlfn.XLOOKUP("Src_IsAny",'Scoring_Config'!$A:$A,'Scoring_Config'!$D:$D,"Yes")="Yes",_xlfn.XLOOKUP("Src_IsAny",'Scoring_Config'!$A:$A,'Scoring_Config'!$C:$C,10),0),"False,0")</f>
        <v>0</v>
      </c>
      <c r="Z745" cm="1">
        <f t="array" ref="Z745">IF(FALSE,"True," &amp; IF(_xlfn.XLOOKUP("Src_CIDR_Le_16",'Scoring_Config'!$A:$A,'Scoring_Config'!$D:$D,"Yes")="Yes",_xlfn.XLOOKUP("Src_CIDR_Le_16",'Scoring_Config'!$A:$A,'Scoring_Config'!$C:$C,10),0),"False,0")</f>
        <v>0</v>
      </c>
      <c r="AA745" cm="1">
        <f t="array" ref="AA745">IF(FALSE,"True," &amp; IF(_xlfn.XLOOKUP("Src_CIDR_17_22",'Scoring_Config'!$A:$A,'Scoring_Config'!$D:$D,"Yes")="Yes",_xlfn.XLOOKUP("Src_CIDR_17_22",'Scoring_Config'!$A:$A,'Scoring_Config'!$C:$C,5),0),"False,0")</f>
        <v>0</v>
      </c>
      <c r="AB745" cm="1">
        <f t="array" ref="AB745">IF(FALSE,"True," &amp; IF(_xlfn.XLOOKUP("Dst_IsAny",'Scoring_Config'!$A:$A,'Scoring_Config'!$D:$D,"Yes")="Yes",_xlfn.XLOOKUP("Dst_IsAny",'Scoring_Config'!$A:$A,'Scoring_Config'!$C:$C,10),0),"False,0")</f>
        <v>0</v>
      </c>
      <c r="AC745" cm="1">
        <f t="array" ref="AC745">IF(FALSE,"True," &amp; IF(_xlfn.XLOOKUP("Dst_CIDR_Le_16",'Scoring_Config'!$A:$A,'Scoring_Config'!$D:$D,"Yes")="Yes",_xlfn.XLOOKUP("Dst_CIDR_Le_16",'Scoring_Config'!$A:$A,'Scoring_Config'!$C:$C,10),0),"False,0")</f>
        <v>0</v>
      </c>
      <c r="AD745" cm="1">
        <f t="array" ref="AD745">IF(FALSE,"True," &amp; IF(_xlfn.XLOOKUP("Dst_CIDR_17_22",'Scoring_Config'!$A:$A,'Scoring_Config'!$D:$D,"Yes")="Yes",_xlfn.XLOOKUP("Dst_CIDR_17_22",'Scoring_Config'!$A:$A,'Scoring_Config'!$C:$C,5),0),"False,0")</f>
        <v>0</v>
      </c>
      <c r="AE745" cm="1">
        <f t="array" ref="AE745">IF(FALSE,"True," &amp; IF(_xlfn.XLOOKUP("SrcZone_IsAny",'Scoring_Config'!$A:$A,'Scoring_Config'!$D:$D,"Yes")="Yes",_xlfn.XLOOKUP("SrcZone_IsAny",'Scoring_Config'!$A:$A,'Scoring_Config'!$C:$C,10),0),"False,0")</f>
        <v>0</v>
      </c>
      <c r="AF745" cm="1">
        <f t="array" ref="AF745">IF(FALSE,"True," &amp; IF(_xlfn.XLOOKUP("DstZone_IsAny",'Scoring_Config'!$A:$A,'Scoring_Config'!$D:$D,"Yes")="Yes",_xlfn.XLOOKUP("DstZone_IsAny",'Scoring_Config'!$A:$A,'Scoring_Config'!$C:$C,10),0),"False,0")</f>
        <v>0</v>
      </c>
      <c r="AG745" cm="1">
        <f t="array" ref="AG74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45" cm="1">
        <f t="array" ref="AH745">IF(FALSE,"True," &amp; IF(_xlfn.XLOOKUP("App_Any_OR_RangeGt1000",'Scoring_Config'!$A:$A,'Scoring_Config'!$D:$D,"Yes")="Yes",_xlfn.XLOOKUP("App_Any_OR_RangeGt1000",'Scoring_Config'!$A:$A,'Scoring_Config'!$C:$C,10),0),"False,0")</f>
        <v>0</v>
      </c>
      <c r="AI745" cm="1">
        <f t="array" ref="AI745">IF(FALSE,"True," &amp; IF(_xlfn.XLOOKUP("Service_Insecure_Match",'Scoring_Config'!$A:$A,'Scoring_Config'!$D:$D,"Yes")="Yes",_xlfn.XLOOKUP("Service_Insecure_Match",'Scoring_Config'!$A:$A,'Scoring_Config'!$C:$C,5),0),"False,0")</f>
        <v>0</v>
      </c>
      <c r="AJ745" cm="1">
        <f t="array" ref="AJ745">IF(FALSE,"True," &amp; IF(_xlfn.XLOOKUP("Risky_Inbound",'Scoring_Config'!$A:$A,'Scoring_Config'!$D:$D,"Yes")="Yes",_xlfn.XLOOKUP("Risky_Inbound",'Scoring_Config'!$A:$A,'Scoring_Config'!$C:$C,50),0),"False,0")</f>
        <v>0</v>
      </c>
      <c r="AK745" cm="1">
        <f t="array" ref="AK745">IF(FALSE,"True," &amp; IF(_xlfn.XLOOKUP("Risky_Outbound",'Scoring_Config'!$A:$A,'Scoring_Config'!$D:$D,"Yes")="Yes",_xlfn.XLOOKUP("Risky_Outbound",'Scoring_Config'!$A:$A,'Scoring_Config'!$C:$C,25),0),"False,0")</f>
        <v>0</v>
      </c>
      <c r="AL745" t="s">
        <v>6697</v>
      </c>
      <c r="AM745" cm="1">
        <f t="array" ref="AM74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45" t="s">
        <v>6697</v>
      </c>
      <c r="AO745" t="s">
        <v>6697</v>
      </c>
      <c r="AP745" t="s">
        <v>6697</v>
      </c>
      <c r="AQ745" cm="1">
        <f t="array" ref="AQ745">IF(FALSE,"True," &amp; IF(_xlfn.XLOOKUP("Service_IsAny",'Scoring_Config'!$A:$A,'Scoring_Config'!$D:$D,"Yes")="Yes",_xlfn.XLOOKUP("Service_IsAny",'Scoring_Config'!$A:$A,'Scoring_Config'!$C:$C,0),0),"False,0")</f>
        <v>0</v>
      </c>
      <c r="AR745">
        <v>11</v>
      </c>
      <c r="AS745" cm="1">
        <f t="array" ref="AS745">IF(FALSE,"True," &amp; IF(_xlfn.XLOOKUP("Service_RangeGt1000",'Scoring_Config'!$A:$A,'Scoring_Config'!$D:$D,"Yes")="Yes",_xlfn.XLOOKUP("Service_RangeGt1000",'Scoring_Config'!$A:$A,'Scoring_Config'!$C:$C,0),0),"False,0")</f>
        <v>0</v>
      </c>
      <c r="AT745" cm="1">
        <f t="array" ref="AT745">IF(FALSE,"True," &amp; IF(_xlfn.XLOOKUP("App_IsAny",'Scoring_Config'!$A:$A,'Scoring_Config'!$D:$D,"Yes")="Yes",_xlfn.XLOOKUP("App_IsAny",'Scoring_Config'!$A:$A,'Scoring_Config'!$C:$C,0),0),"False,0")</f>
        <v>0</v>
      </c>
      <c r="AU745">
        <v>1</v>
      </c>
      <c r="AV745" cm="1">
        <f t="array" ref="AV745">IF(FALSE,"True," &amp; IF(_xlfn.XLOOKUP("App_RangeGt1000",'Scoring_Config'!$A:$A,'Scoring_Config'!$D:$D,"Yes")="Yes",_xlfn.XLOOKUP("App_RangeGt1000",'Scoring_Config'!$A:$A,'Scoring_Config'!$C:$C,0),0),"False,0")</f>
        <v>0</v>
      </c>
      <c r="AW745" cm="1">
        <f t="array" ref="AW745">IF(FALSE,"True," &amp; IF(_xlfn.XLOOKUP("Action_IsDenyOrDrop",'Scoring_Config'!$A:$A,'Scoring_Config'!$D:$D,"Yes")="Yes",_xlfn.XLOOKUP("Action_IsDenyOrDrop",'Scoring_Config'!$A:$A,'Scoring_Config'!$C:$C,0),0),"False,0")</f>
        <v>0</v>
      </c>
      <c r="AX745" cm="1">
        <f t="array" ref="AX745">IF(LEFT(AW745,4)="True",0,(IF(LEFT(Y745,4)="True",IF(_xlfn.XLOOKUP("Src_IsAny",'Scoring_Config'!$A:$A,'Scoring_Config'!$D:$D,"Yes")="Yes",_xlfn.XLOOKUP("Src_IsAny",'Scoring_Config'!$A:$A,'Scoring_Config'!$C:$C,10),0),0)+IF(LEFT(Z745,4)="True",IF(_xlfn.XLOOKUP("Src_CIDR_Le_16",'Scoring_Config'!$A:$A,'Scoring_Config'!$D:$D,"Yes")="Yes",_xlfn.XLOOKUP("Src_CIDR_Le_16",'Scoring_Config'!$A:$A,'Scoring_Config'!$C:$C,10),0),0)+IF(LEFT(AA745,4)="True",IF(_xlfn.XLOOKUP("Src_CIDR_17_22",'Scoring_Config'!$A:$A,'Scoring_Config'!$D:$D,"Yes")="Yes",_xlfn.XLOOKUP("Src_CIDR_17_22",'Scoring_Config'!$A:$A,'Scoring_Config'!$C:$C,5),0),0)+IF(LEFT(AB745,4)="True",IF(_xlfn.XLOOKUP("Dst_IsAny",'Scoring_Config'!$A:$A,'Scoring_Config'!$D:$D,"Yes")="Yes",_xlfn.XLOOKUP("Dst_IsAny",'Scoring_Config'!$A:$A,'Scoring_Config'!$C:$C,10),0),0)+IF(LEFT(AC745,4)="True",IF(_xlfn.XLOOKUP("Dst_CIDR_Le_16",'Scoring_Config'!$A:$A,'Scoring_Config'!$D:$D,"Yes")="Yes",_xlfn.XLOOKUP("Dst_CIDR_Le_16",'Scoring_Config'!$A:$A,'Scoring_Config'!$C:$C,10),0),0)+IF(LEFT(AD745,4)="True",IF(_xlfn.XLOOKUP("Dst_CIDR_17_22",'Scoring_Config'!$A:$A,'Scoring_Config'!$D:$D,"Yes")="Yes",_xlfn.XLOOKUP("Dst_CIDR_17_22",'Scoring_Config'!$A:$A,'Scoring_Config'!$C:$C,5),0),0)+IF(LEFT(AE745,4)="True",IF(_xlfn.XLOOKUP("SrcZone_IsAny",'Scoring_Config'!$A:$A,'Scoring_Config'!$D:$D,"Yes")="Yes",_xlfn.XLOOKUP("SrcZone_IsAny",'Scoring_Config'!$A:$A,'Scoring_Config'!$C:$C,10),0),0)+IF(LEFT(AF745,4)="True",IF(_xlfn.XLOOKUP("DstZone_IsAny",'Scoring_Config'!$A:$A,'Scoring_Config'!$D:$D,"Yes")="Yes",_xlfn.XLOOKUP("DstZone_IsAny",'Scoring_Config'!$A:$A,'Scoring_Config'!$C:$C,10),0),0)+IF(LEFT(AG745,4)="True",IF(_xlfn.XLOOKUP("Service_Any_OR_RangeGt1000",'Scoring_Config'!$A:$A,'Scoring_Config'!$D:$D,"Yes")="Yes",_xlfn.XLOOKUP("Service_Any_OR_RangeGt1000",'Scoring_Config'!$A:$A,'Scoring_Config'!$C:$C,10),0),0)+IF(LEFT(AH745,4)="True",IF(_xlfn.XLOOKUP("App_Any_OR_RangeGt1000",'Scoring_Config'!$A:$A,'Scoring_Config'!$D:$D,"Yes")="Yes",_xlfn.XLOOKUP("App_Any_OR_RangeGt1000",'Scoring_Config'!$A:$A,'Scoring_Config'!$C:$C,10),0),0)+IF(LEFT(AI745,4)="True",IF(_xlfn.XLOOKUP("Service_Insecure_Match",'Scoring_Config'!$A:$A,'Scoring_Config'!$D:$D,"Yes")="Yes",_xlfn.XLOOKUP("Service_Insecure_Match",'Scoring_Config'!$A:$A,'Scoring_Config'!$C:$C,5),0),0)+IF(LEFT(AJ745,4)="True",IF(_xlfn.XLOOKUP("Risky_Inbound",'Scoring_Config'!$A:$A,'Scoring_Config'!$D:$D,"Yes")="Yes",_xlfn.XLOOKUP("Risky_Inbound",'Scoring_Config'!$A:$A,'Scoring_Config'!$C:$C,50),0),0)+IF(LEFT(AK745,4)="True",IF(_xlfn.XLOOKUP("Risky_Outbound",'Scoring_Config'!$A:$A,'Scoring_Config'!$D:$D,"Yes")="Yes",_xlfn.XLOOKUP("Risky_Outbound",'Scoring_Config'!$A:$A,'Scoring_Config'!$C:$C,25),0),0)+IF(LEFT(AZ745,4)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745,FIND(",",AL745)+1,100)),0)+IF(LEFT(AM745,4)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745,FIND(",",AN745)+1,100)),0)+IF(_xlfn.XLOOKUP("Profile_Scoring",'Scoring_Config'!$A:$A,'Scoring_Config'!$D:$D,"Yes")="Yes",VALUE(MID(AO745,FIND(",",AO745)+1,100)),0)+IF(_xlfn.XLOOKUP("Options_Scoring",'Scoring_Config'!$A:$A,'Scoring_Config'!$D:$D,"Yes")="Yes",VALUE(MID(AP745,FIND(",",AP745)+1,100)),0)))</f>
        <v>0</v>
      </c>
      <c r="AZ745" cm="1">
        <f t="array" ref="AZ745">IF(FALSE,"True," &amp; IF(_xlfn.XLOOKUP("Migrate_Insecure",'Scoring_Config'!$A:$A,'Scoring_Config'!$D:$D,"Yes")="Yes",_xlfn.XLOOKUP("Migrate_Insecure",'Scoring_Config'!$A:$A,'Scoring_Config'!$C:$C,10),0),"False,0")</f>
        <v>0</v>
      </c>
    </row>
    <row r="746" spans="1:52">
      <c r="A746" t="s">
        <v>1979</v>
      </c>
      <c r="B746" t="s">
        <v>2719</v>
      </c>
      <c r="C746" t="s">
        <v>3542</v>
      </c>
      <c r="D746" t="s">
        <v>3545</v>
      </c>
      <c r="E746" t="s">
        <v>3563</v>
      </c>
      <c r="F746" t="s">
        <v>3861</v>
      </c>
      <c r="G746" t="s">
        <v>120</v>
      </c>
      <c r="H746" t="s">
        <v>174</v>
      </c>
      <c r="I746" t="s">
        <v>3862</v>
      </c>
      <c r="J746" t="s">
        <v>429</v>
      </c>
      <c r="K746" t="s">
        <v>1667</v>
      </c>
      <c r="L746" t="s">
        <v>1485</v>
      </c>
      <c r="M746" t="s">
        <v>1974</v>
      </c>
      <c r="N746" t="s">
        <v>4315</v>
      </c>
      <c r="O746" t="s">
        <v>4319</v>
      </c>
      <c r="P746" t="s">
        <v>4321</v>
      </c>
      <c r="Q746" t="s">
        <v>4372</v>
      </c>
      <c r="R746" t="s">
        <v>5439</v>
      </c>
      <c r="S746" t="s">
        <v>4324</v>
      </c>
      <c r="T746" t="s">
        <v>5770</v>
      </c>
      <c r="U746" t="s">
        <v>6319</v>
      </c>
      <c r="Y746" cm="1">
        <f t="array" ref="Y746">IF(FALSE,"True," &amp; IF(_xlfn.XLOOKUP("Src_IsAny",'Scoring_Config'!$A:$A,'Scoring_Config'!$D:$D,"Yes")="Yes",_xlfn.XLOOKUP("Src_IsAny",'Scoring_Config'!$A:$A,'Scoring_Config'!$C:$C,10),0),"False,0")</f>
        <v>0</v>
      </c>
      <c r="Z746" cm="1">
        <f t="array" ref="Z746">IF(FALSE,"True," &amp; IF(_xlfn.XLOOKUP("Src_CIDR_Le_16",'Scoring_Config'!$A:$A,'Scoring_Config'!$D:$D,"Yes")="Yes",_xlfn.XLOOKUP("Src_CIDR_Le_16",'Scoring_Config'!$A:$A,'Scoring_Config'!$C:$C,10),0),"False,0")</f>
        <v>0</v>
      </c>
      <c r="AA746" cm="1">
        <f t="array" ref="AA746">IF(FALSE,"True," &amp; IF(_xlfn.XLOOKUP("Src_CIDR_17_22",'Scoring_Config'!$A:$A,'Scoring_Config'!$D:$D,"Yes")="Yes",_xlfn.XLOOKUP("Src_CIDR_17_22",'Scoring_Config'!$A:$A,'Scoring_Config'!$C:$C,5),0),"False,0")</f>
        <v>0</v>
      </c>
      <c r="AB746" cm="1">
        <f t="array" ref="AB746">IF(FALSE,"True," &amp; IF(_xlfn.XLOOKUP("Dst_IsAny",'Scoring_Config'!$A:$A,'Scoring_Config'!$D:$D,"Yes")="Yes",_xlfn.XLOOKUP("Dst_IsAny",'Scoring_Config'!$A:$A,'Scoring_Config'!$C:$C,10),0),"False,0")</f>
        <v>0</v>
      </c>
      <c r="AC746" cm="1">
        <f t="array" ref="AC746">IF(FALSE,"True," &amp; IF(_xlfn.XLOOKUP("Dst_CIDR_Le_16",'Scoring_Config'!$A:$A,'Scoring_Config'!$D:$D,"Yes")="Yes",_xlfn.XLOOKUP("Dst_CIDR_Le_16",'Scoring_Config'!$A:$A,'Scoring_Config'!$C:$C,10),0),"False,0")</f>
        <v>0</v>
      </c>
      <c r="AD746" cm="1">
        <f t="array" ref="AD746">IF(FALSE,"True," &amp; IF(_xlfn.XLOOKUP("Dst_CIDR_17_22",'Scoring_Config'!$A:$A,'Scoring_Config'!$D:$D,"Yes")="Yes",_xlfn.XLOOKUP("Dst_CIDR_17_22",'Scoring_Config'!$A:$A,'Scoring_Config'!$C:$C,5),0),"False,0")</f>
        <v>0</v>
      </c>
      <c r="AE746" cm="1">
        <f t="array" ref="AE746">IF(FALSE,"True," &amp; IF(_xlfn.XLOOKUP("SrcZone_IsAny",'Scoring_Config'!$A:$A,'Scoring_Config'!$D:$D,"Yes")="Yes",_xlfn.XLOOKUP("SrcZone_IsAny",'Scoring_Config'!$A:$A,'Scoring_Config'!$C:$C,10),0),"False,0")</f>
        <v>0</v>
      </c>
      <c r="AF746" cm="1">
        <f t="array" ref="AF746">IF(FALSE,"True," &amp; IF(_xlfn.XLOOKUP("DstZone_IsAny",'Scoring_Config'!$A:$A,'Scoring_Config'!$D:$D,"Yes")="Yes",_xlfn.XLOOKUP("DstZone_IsAny",'Scoring_Config'!$A:$A,'Scoring_Config'!$C:$C,10),0),"False,0")</f>
        <v>0</v>
      </c>
      <c r="AG746" cm="1">
        <f t="array" ref="AG74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46" cm="1">
        <f t="array" ref="AH746">IF(FALSE,"True," &amp; IF(_xlfn.XLOOKUP("App_Any_OR_RangeGt1000",'Scoring_Config'!$A:$A,'Scoring_Config'!$D:$D,"Yes")="Yes",_xlfn.XLOOKUP("App_Any_OR_RangeGt1000",'Scoring_Config'!$A:$A,'Scoring_Config'!$C:$C,10),0),"False,0")</f>
        <v>0</v>
      </c>
      <c r="AI746" cm="1">
        <f t="array" ref="AI746">IF(FALSE,"True," &amp; IF(_xlfn.XLOOKUP("Service_Insecure_Match",'Scoring_Config'!$A:$A,'Scoring_Config'!$D:$D,"Yes")="Yes",_xlfn.XLOOKUP("Service_Insecure_Match",'Scoring_Config'!$A:$A,'Scoring_Config'!$C:$C,5),0),"False,0")</f>
        <v>0</v>
      </c>
      <c r="AJ746" cm="1">
        <f t="array" ref="AJ746">IF(FALSE,"True," &amp; IF(_xlfn.XLOOKUP("Risky_Inbound",'Scoring_Config'!$A:$A,'Scoring_Config'!$D:$D,"Yes")="Yes",_xlfn.XLOOKUP("Risky_Inbound",'Scoring_Config'!$A:$A,'Scoring_Config'!$C:$C,50),0),"False,0")</f>
        <v>0</v>
      </c>
      <c r="AK746" cm="1">
        <f t="array" ref="AK746">IF(FALSE,"True," &amp; IF(_xlfn.XLOOKUP("Risky_Outbound",'Scoring_Config'!$A:$A,'Scoring_Config'!$D:$D,"Yes")="Yes",_xlfn.XLOOKUP("Risky_Outbound",'Scoring_Config'!$A:$A,'Scoring_Config'!$C:$C,25),0),"False,0")</f>
        <v>0</v>
      </c>
      <c r="AL746" t="s">
        <v>6700</v>
      </c>
      <c r="AM746" cm="1">
        <f t="array" ref="AM74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46" t="s">
        <v>6697</v>
      </c>
      <c r="AO746" t="s">
        <v>6697</v>
      </c>
      <c r="AP746" t="s">
        <v>6697</v>
      </c>
      <c r="AQ746" cm="1">
        <f t="array" ref="AQ746">IF(FALSE,"True," &amp; IF(_xlfn.XLOOKUP("Service_IsAny",'Scoring_Config'!$A:$A,'Scoring_Config'!$D:$D,"Yes")="Yes",_xlfn.XLOOKUP("Service_IsAny",'Scoring_Config'!$A:$A,'Scoring_Config'!$C:$C,0),0),"False,0")</f>
        <v>0</v>
      </c>
      <c r="AR746">
        <v>11</v>
      </c>
      <c r="AS746" cm="1">
        <f t="array" ref="AS746">IF(FALSE,"True," &amp; IF(_xlfn.XLOOKUP("Service_RangeGt1000",'Scoring_Config'!$A:$A,'Scoring_Config'!$D:$D,"Yes")="Yes",_xlfn.XLOOKUP("Service_RangeGt1000",'Scoring_Config'!$A:$A,'Scoring_Config'!$C:$C,0),0),"False,0")</f>
        <v>0</v>
      </c>
      <c r="AT746" cm="1">
        <f t="array" ref="AT746">IF(FALSE,"True," &amp; IF(_xlfn.XLOOKUP("App_IsAny",'Scoring_Config'!$A:$A,'Scoring_Config'!$D:$D,"Yes")="Yes",_xlfn.XLOOKUP("App_IsAny",'Scoring_Config'!$A:$A,'Scoring_Config'!$C:$C,0),0),"False,0")</f>
        <v>0</v>
      </c>
      <c r="AU746">
        <v>1</v>
      </c>
      <c r="AV746" cm="1">
        <f t="array" ref="AV746">IF(FALSE,"True," &amp; IF(_xlfn.XLOOKUP("App_RangeGt1000",'Scoring_Config'!$A:$A,'Scoring_Config'!$D:$D,"Yes")="Yes",_xlfn.XLOOKUP("App_RangeGt1000",'Scoring_Config'!$A:$A,'Scoring_Config'!$C:$C,0),0),"False,0")</f>
        <v>0</v>
      </c>
      <c r="AW746" cm="1">
        <f t="array" ref="AW746">IF(FALSE,"True," &amp; IF(_xlfn.XLOOKUP("Action_IsDenyOrDrop",'Scoring_Config'!$A:$A,'Scoring_Config'!$D:$D,"Yes")="Yes",_xlfn.XLOOKUP("Action_IsDenyOrDrop",'Scoring_Config'!$A:$A,'Scoring_Config'!$C:$C,0),0),"False,0")</f>
        <v>0</v>
      </c>
      <c r="AX746" cm="1">
        <f t="array" ref="AX746">IF(LEFT(AW746,4)="True",0,(IF(LEFT(Y746,4)="True",IF(_xlfn.XLOOKUP("Src_IsAny",'Scoring_Config'!$A:$A,'Scoring_Config'!$D:$D,"Yes")="Yes",_xlfn.XLOOKUP("Src_IsAny",'Scoring_Config'!$A:$A,'Scoring_Config'!$C:$C,10),0),0)+IF(LEFT(Z746,4)="True",IF(_xlfn.XLOOKUP("Src_CIDR_Le_16",'Scoring_Config'!$A:$A,'Scoring_Config'!$D:$D,"Yes")="Yes",_xlfn.XLOOKUP("Src_CIDR_Le_16",'Scoring_Config'!$A:$A,'Scoring_Config'!$C:$C,10),0),0)+IF(LEFT(AA746,4)="True",IF(_xlfn.XLOOKUP("Src_CIDR_17_22",'Scoring_Config'!$A:$A,'Scoring_Config'!$D:$D,"Yes")="Yes",_xlfn.XLOOKUP("Src_CIDR_17_22",'Scoring_Config'!$A:$A,'Scoring_Config'!$C:$C,5),0),0)+IF(LEFT(AB746,4)="True",IF(_xlfn.XLOOKUP("Dst_IsAny",'Scoring_Config'!$A:$A,'Scoring_Config'!$D:$D,"Yes")="Yes",_xlfn.XLOOKUP("Dst_IsAny",'Scoring_Config'!$A:$A,'Scoring_Config'!$C:$C,10),0),0)+IF(LEFT(AC746,4)="True",IF(_xlfn.XLOOKUP("Dst_CIDR_Le_16",'Scoring_Config'!$A:$A,'Scoring_Config'!$D:$D,"Yes")="Yes",_xlfn.XLOOKUP("Dst_CIDR_Le_16",'Scoring_Config'!$A:$A,'Scoring_Config'!$C:$C,10),0),0)+IF(LEFT(AD746,4)="True",IF(_xlfn.XLOOKUP("Dst_CIDR_17_22",'Scoring_Config'!$A:$A,'Scoring_Config'!$D:$D,"Yes")="Yes",_xlfn.XLOOKUP("Dst_CIDR_17_22",'Scoring_Config'!$A:$A,'Scoring_Config'!$C:$C,5),0),0)+IF(LEFT(AE746,4)="True",IF(_xlfn.XLOOKUP("SrcZone_IsAny",'Scoring_Config'!$A:$A,'Scoring_Config'!$D:$D,"Yes")="Yes",_xlfn.XLOOKUP("SrcZone_IsAny",'Scoring_Config'!$A:$A,'Scoring_Config'!$C:$C,10),0),0)+IF(LEFT(AF746,4)="True",IF(_xlfn.XLOOKUP("DstZone_IsAny",'Scoring_Config'!$A:$A,'Scoring_Config'!$D:$D,"Yes")="Yes",_xlfn.XLOOKUP("DstZone_IsAny",'Scoring_Config'!$A:$A,'Scoring_Config'!$C:$C,10),0),0)+IF(LEFT(AG746,4)="True",IF(_xlfn.XLOOKUP("Service_Any_OR_RangeGt1000",'Scoring_Config'!$A:$A,'Scoring_Config'!$D:$D,"Yes")="Yes",_xlfn.XLOOKUP("Service_Any_OR_RangeGt1000",'Scoring_Config'!$A:$A,'Scoring_Config'!$C:$C,10),0),0)+IF(LEFT(AH746,4)="True",IF(_xlfn.XLOOKUP("App_Any_OR_RangeGt1000",'Scoring_Config'!$A:$A,'Scoring_Config'!$D:$D,"Yes")="Yes",_xlfn.XLOOKUP("App_Any_OR_RangeGt1000",'Scoring_Config'!$A:$A,'Scoring_Config'!$C:$C,10),0),0)+IF(LEFT(AI746,4)="True",IF(_xlfn.XLOOKUP("Service_Insecure_Match",'Scoring_Config'!$A:$A,'Scoring_Config'!$D:$D,"Yes")="Yes",_xlfn.XLOOKUP("Service_Insecure_Match",'Scoring_Config'!$A:$A,'Scoring_Config'!$C:$C,5),0),0)+IF(LEFT(AJ746,4)="True",IF(_xlfn.XLOOKUP("Risky_Inbound",'Scoring_Config'!$A:$A,'Scoring_Config'!$D:$D,"Yes")="Yes",_xlfn.XLOOKUP("Risky_Inbound",'Scoring_Config'!$A:$A,'Scoring_Config'!$C:$C,50),0),0)+IF(LEFT(AK746,4)="True",IF(_xlfn.XLOOKUP("Risky_Outbound",'Scoring_Config'!$A:$A,'Scoring_Config'!$D:$D,"Yes")="Yes",_xlfn.XLOOKUP("Risky_Outbound",'Scoring_Config'!$A:$A,'Scoring_Config'!$C:$C,25),0),0)+IF(LEFT(AZ746,4)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746,FIND(",",AL746)+1,100)),0)+IF(LEFT(AM746,4)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746,FIND(",",AN746)+1,100)),0)+IF(_xlfn.XLOOKUP("Profile_Scoring",'Scoring_Config'!$A:$A,'Scoring_Config'!$D:$D,"Yes")="Yes",VALUE(MID(AO746,FIND(",",AO746)+1,100)),0)+IF(_xlfn.XLOOKUP("Options_Scoring",'Scoring_Config'!$A:$A,'Scoring_Config'!$D:$D,"Yes")="Yes",VALUE(MID(AP746,FIND(",",AP746)+1,100)),0)))</f>
        <v>0</v>
      </c>
      <c r="AZ746" cm="1">
        <f t="array" ref="AZ746">IF(FALSE,"True," &amp; IF(_xlfn.XLOOKUP("Migrate_Insecure",'Scoring_Config'!$A:$A,'Scoring_Config'!$D:$D,"Yes")="Yes",_xlfn.XLOOKUP("Migrate_Insecure",'Scoring_Config'!$A:$A,'Scoring_Config'!$C:$C,10),0),"False,0")</f>
        <v>0</v>
      </c>
    </row>
    <row r="747" spans="1:52">
      <c r="A747" t="s">
        <v>1979</v>
      </c>
      <c r="B747" t="s">
        <v>2720</v>
      </c>
      <c r="C747" t="s">
        <v>3542</v>
      </c>
      <c r="D747" t="s">
        <v>3545</v>
      </c>
      <c r="E747" t="s">
        <v>3563</v>
      </c>
      <c r="F747" t="s">
        <v>3782</v>
      </c>
      <c r="G747" t="s">
        <v>430</v>
      </c>
      <c r="H747" t="s">
        <v>174</v>
      </c>
      <c r="I747" t="s">
        <v>3580</v>
      </c>
      <c r="J747" t="s">
        <v>121</v>
      </c>
      <c r="K747" t="s">
        <v>1667</v>
      </c>
      <c r="L747" t="s">
        <v>1333</v>
      </c>
      <c r="M747" t="s">
        <v>1974</v>
      </c>
      <c r="N747" t="s">
        <v>4315</v>
      </c>
      <c r="O747" t="s">
        <v>4319</v>
      </c>
      <c r="P747" t="s">
        <v>4323</v>
      </c>
      <c r="Q747" t="s">
        <v>4374</v>
      </c>
      <c r="R747" t="s">
        <v>5439</v>
      </c>
      <c r="S747" t="s">
        <v>4324</v>
      </c>
      <c r="T747" t="s">
        <v>5581</v>
      </c>
      <c r="U747" t="s">
        <v>5581</v>
      </c>
      <c r="Y747" cm="1">
        <f t="array" ref="Y747">IF(FALSE,"True," &amp; IF(_xlfn.XLOOKUP("Src_IsAny",'Scoring_Config'!$A:$A,'Scoring_Config'!$D:$D,"Yes")="Yes",_xlfn.XLOOKUP("Src_IsAny",'Scoring_Config'!$A:$A,'Scoring_Config'!$C:$C,10),0),"False,0")</f>
        <v>0</v>
      </c>
      <c r="Z747" cm="1">
        <f t="array" ref="Z747">IF(FALSE,"True," &amp; IF(_xlfn.XLOOKUP("Src_CIDR_Le_16",'Scoring_Config'!$A:$A,'Scoring_Config'!$D:$D,"Yes")="Yes",_xlfn.XLOOKUP("Src_CIDR_Le_16",'Scoring_Config'!$A:$A,'Scoring_Config'!$C:$C,10),0),"False,0")</f>
        <v>0</v>
      </c>
      <c r="AA747" cm="1">
        <f t="array" ref="AA747">IF(FALSE,"True," &amp; IF(_xlfn.XLOOKUP("Src_CIDR_17_22",'Scoring_Config'!$A:$A,'Scoring_Config'!$D:$D,"Yes")="Yes",_xlfn.XLOOKUP("Src_CIDR_17_22",'Scoring_Config'!$A:$A,'Scoring_Config'!$C:$C,5),0),"False,0")</f>
        <v>0</v>
      </c>
      <c r="AB747" cm="1">
        <f t="array" ref="AB747">IF(FALSE,"True," &amp; IF(_xlfn.XLOOKUP("Dst_IsAny",'Scoring_Config'!$A:$A,'Scoring_Config'!$D:$D,"Yes")="Yes",_xlfn.XLOOKUP("Dst_IsAny",'Scoring_Config'!$A:$A,'Scoring_Config'!$C:$C,10),0),"False,0")</f>
        <v>0</v>
      </c>
      <c r="AC747" cm="1">
        <f t="array" ref="AC747">IF(FALSE,"True," &amp; IF(_xlfn.XLOOKUP("Dst_CIDR_Le_16",'Scoring_Config'!$A:$A,'Scoring_Config'!$D:$D,"Yes")="Yes",_xlfn.XLOOKUP("Dst_CIDR_Le_16",'Scoring_Config'!$A:$A,'Scoring_Config'!$C:$C,10),0),"False,0")</f>
        <v>0</v>
      </c>
      <c r="AD747" cm="1">
        <f t="array" ref="AD747">IF(FALSE,"True," &amp; IF(_xlfn.XLOOKUP("Dst_CIDR_17_22",'Scoring_Config'!$A:$A,'Scoring_Config'!$D:$D,"Yes")="Yes",_xlfn.XLOOKUP("Dst_CIDR_17_22",'Scoring_Config'!$A:$A,'Scoring_Config'!$C:$C,5),0),"False,0")</f>
        <v>0</v>
      </c>
      <c r="AE747" cm="1">
        <f t="array" ref="AE747">IF(FALSE,"True," &amp; IF(_xlfn.XLOOKUP("SrcZone_IsAny",'Scoring_Config'!$A:$A,'Scoring_Config'!$D:$D,"Yes")="Yes",_xlfn.XLOOKUP("SrcZone_IsAny",'Scoring_Config'!$A:$A,'Scoring_Config'!$C:$C,10),0),"False,0")</f>
        <v>0</v>
      </c>
      <c r="AF747" cm="1">
        <f t="array" ref="AF747">IF(FALSE,"True," &amp; IF(_xlfn.XLOOKUP("DstZone_IsAny",'Scoring_Config'!$A:$A,'Scoring_Config'!$D:$D,"Yes")="Yes",_xlfn.XLOOKUP("DstZone_IsAny",'Scoring_Config'!$A:$A,'Scoring_Config'!$C:$C,10),0),"False,0")</f>
        <v>0</v>
      </c>
      <c r="AG747" cm="1">
        <f t="array" ref="AG74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47" cm="1">
        <f t="array" ref="AH747">IF(FALSE,"True," &amp; IF(_xlfn.XLOOKUP("App_Any_OR_RangeGt1000",'Scoring_Config'!$A:$A,'Scoring_Config'!$D:$D,"Yes")="Yes",_xlfn.XLOOKUP("App_Any_OR_RangeGt1000",'Scoring_Config'!$A:$A,'Scoring_Config'!$C:$C,10),0),"False,0")</f>
        <v>0</v>
      </c>
      <c r="AI747" cm="1">
        <f t="array" ref="AI747">IF(FALSE,"True," &amp; IF(_xlfn.XLOOKUP("Service_Insecure_Match",'Scoring_Config'!$A:$A,'Scoring_Config'!$D:$D,"Yes")="Yes",_xlfn.XLOOKUP("Service_Insecure_Match",'Scoring_Config'!$A:$A,'Scoring_Config'!$C:$C,5),0),"False,0")</f>
        <v>0</v>
      </c>
      <c r="AJ747" cm="1">
        <f t="array" ref="AJ747">IF(FALSE,"True," &amp; IF(_xlfn.XLOOKUP("Risky_Inbound",'Scoring_Config'!$A:$A,'Scoring_Config'!$D:$D,"Yes")="Yes",_xlfn.XLOOKUP("Risky_Inbound",'Scoring_Config'!$A:$A,'Scoring_Config'!$C:$C,50),0),"False,0")</f>
        <v>0</v>
      </c>
      <c r="AK747" cm="1">
        <f t="array" ref="AK747">IF(FALSE,"True," &amp; IF(_xlfn.XLOOKUP("Risky_Outbound",'Scoring_Config'!$A:$A,'Scoring_Config'!$D:$D,"Yes")="Yes",_xlfn.XLOOKUP("Risky_Outbound",'Scoring_Config'!$A:$A,'Scoring_Config'!$C:$C,25),0),"False,0")</f>
        <v>0</v>
      </c>
      <c r="AL747" t="s">
        <v>6699</v>
      </c>
      <c r="AM747" cm="1">
        <f t="array" ref="AM74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47" t="s">
        <v>6697</v>
      </c>
      <c r="AO747" t="s">
        <v>6697</v>
      </c>
      <c r="AP747" t="s">
        <v>6697</v>
      </c>
      <c r="AQ747" cm="1">
        <f t="array" ref="AQ747">IF(FALSE,"True," &amp; IF(_xlfn.XLOOKUP("Service_IsAny",'Scoring_Config'!$A:$A,'Scoring_Config'!$D:$D,"Yes")="Yes",_xlfn.XLOOKUP("Service_IsAny",'Scoring_Config'!$A:$A,'Scoring_Config'!$C:$C,0),0),"False,0")</f>
        <v>0</v>
      </c>
      <c r="AR747">
        <v>10</v>
      </c>
      <c r="AS747" cm="1">
        <f t="array" ref="AS747">IF(FALSE,"True," &amp; IF(_xlfn.XLOOKUP("Service_RangeGt1000",'Scoring_Config'!$A:$A,'Scoring_Config'!$D:$D,"Yes")="Yes",_xlfn.XLOOKUP("Service_RangeGt1000",'Scoring_Config'!$A:$A,'Scoring_Config'!$C:$C,0),0),"False,0")</f>
        <v>0</v>
      </c>
      <c r="AT747" cm="1">
        <f t="array" ref="AT747">IF(FALSE,"True," &amp; IF(_xlfn.XLOOKUP("App_IsAny",'Scoring_Config'!$A:$A,'Scoring_Config'!$D:$D,"Yes")="Yes",_xlfn.XLOOKUP("App_IsAny",'Scoring_Config'!$A:$A,'Scoring_Config'!$C:$C,0),0),"False,0")</f>
        <v>0</v>
      </c>
      <c r="AU747">
        <v>1</v>
      </c>
      <c r="AV747" cm="1">
        <f t="array" ref="AV747">IF(FALSE,"True," &amp; IF(_xlfn.XLOOKUP("App_RangeGt1000",'Scoring_Config'!$A:$A,'Scoring_Config'!$D:$D,"Yes")="Yes",_xlfn.XLOOKUP("App_RangeGt1000",'Scoring_Config'!$A:$A,'Scoring_Config'!$C:$C,0),0),"False,0")</f>
        <v>0</v>
      </c>
      <c r="AW747" cm="1">
        <f t="array" ref="AW747">IF(FALSE,"True," &amp; IF(_xlfn.XLOOKUP("Action_IsDenyOrDrop",'Scoring_Config'!$A:$A,'Scoring_Config'!$D:$D,"Yes")="Yes",_xlfn.XLOOKUP("Action_IsDenyOrDrop",'Scoring_Config'!$A:$A,'Scoring_Config'!$C:$C,0),0),"False,0")</f>
        <v>0</v>
      </c>
      <c r="AX747" cm="1">
        <f t="array" ref="AX747">IF(LEFT(AW747,4)="True",0,(IF(LEFT(Y747,4)="True",IF(_xlfn.XLOOKUP("Src_IsAny",'Scoring_Config'!$A:$A,'Scoring_Config'!$D:$D,"Yes")="Yes",_xlfn.XLOOKUP("Src_IsAny",'Scoring_Config'!$A:$A,'Scoring_Config'!$C:$C,10),0),0)+IF(LEFT(Z747,4)="True",IF(_xlfn.XLOOKUP("Src_CIDR_Le_16",'Scoring_Config'!$A:$A,'Scoring_Config'!$D:$D,"Yes")="Yes",_xlfn.XLOOKUP("Src_CIDR_Le_16",'Scoring_Config'!$A:$A,'Scoring_Config'!$C:$C,10),0),0)+IF(LEFT(AA747,4)="True",IF(_xlfn.XLOOKUP("Src_CIDR_17_22",'Scoring_Config'!$A:$A,'Scoring_Config'!$D:$D,"Yes")="Yes",_xlfn.XLOOKUP("Src_CIDR_17_22",'Scoring_Config'!$A:$A,'Scoring_Config'!$C:$C,5),0),0)+IF(LEFT(AB747,4)="True",IF(_xlfn.XLOOKUP("Dst_IsAny",'Scoring_Config'!$A:$A,'Scoring_Config'!$D:$D,"Yes")="Yes",_xlfn.XLOOKUP("Dst_IsAny",'Scoring_Config'!$A:$A,'Scoring_Config'!$C:$C,10),0),0)+IF(LEFT(AC747,4)="True",IF(_xlfn.XLOOKUP("Dst_CIDR_Le_16",'Scoring_Config'!$A:$A,'Scoring_Config'!$D:$D,"Yes")="Yes",_xlfn.XLOOKUP("Dst_CIDR_Le_16",'Scoring_Config'!$A:$A,'Scoring_Config'!$C:$C,10),0),0)+IF(LEFT(AD747,4)="True",IF(_xlfn.XLOOKUP("Dst_CIDR_17_22",'Scoring_Config'!$A:$A,'Scoring_Config'!$D:$D,"Yes")="Yes",_xlfn.XLOOKUP("Dst_CIDR_17_22",'Scoring_Config'!$A:$A,'Scoring_Config'!$C:$C,5),0),0)+IF(LEFT(AE747,4)="True",IF(_xlfn.XLOOKUP("SrcZone_IsAny",'Scoring_Config'!$A:$A,'Scoring_Config'!$D:$D,"Yes")="Yes",_xlfn.XLOOKUP("SrcZone_IsAny",'Scoring_Config'!$A:$A,'Scoring_Config'!$C:$C,10),0),0)+IF(LEFT(AF747,4)="True",IF(_xlfn.XLOOKUP("DstZone_IsAny",'Scoring_Config'!$A:$A,'Scoring_Config'!$D:$D,"Yes")="Yes",_xlfn.XLOOKUP("DstZone_IsAny",'Scoring_Config'!$A:$A,'Scoring_Config'!$C:$C,10),0),0)+IF(LEFT(AG747,4)="True",IF(_xlfn.XLOOKUP("Service_Any_OR_RangeGt1000",'Scoring_Config'!$A:$A,'Scoring_Config'!$D:$D,"Yes")="Yes",_xlfn.XLOOKUP("Service_Any_OR_RangeGt1000",'Scoring_Config'!$A:$A,'Scoring_Config'!$C:$C,10),0),0)+IF(LEFT(AH747,4)="True",IF(_xlfn.XLOOKUP("App_Any_OR_RangeGt1000",'Scoring_Config'!$A:$A,'Scoring_Config'!$D:$D,"Yes")="Yes",_xlfn.XLOOKUP("App_Any_OR_RangeGt1000",'Scoring_Config'!$A:$A,'Scoring_Config'!$C:$C,10),0),0)+IF(LEFT(AI747,4)="True",IF(_xlfn.XLOOKUP("Service_Insecure_Match",'Scoring_Config'!$A:$A,'Scoring_Config'!$D:$D,"Yes")="Yes",_xlfn.XLOOKUP("Service_Insecure_Match",'Scoring_Config'!$A:$A,'Scoring_Config'!$C:$C,5),0),0)+IF(LEFT(AJ747,4)="True",IF(_xlfn.XLOOKUP("Risky_Inbound",'Scoring_Config'!$A:$A,'Scoring_Config'!$D:$D,"Yes")="Yes",_xlfn.XLOOKUP("Risky_Inbound",'Scoring_Config'!$A:$A,'Scoring_Config'!$C:$C,50),0),0)+IF(LEFT(AK747,4)="True",IF(_xlfn.XLOOKUP("Risky_Outbound",'Scoring_Config'!$A:$A,'Scoring_Config'!$D:$D,"Yes")="Yes",_xlfn.XLOOKUP("Risky_Outbound",'Scoring_Config'!$A:$A,'Scoring_Config'!$C:$C,25),0),0)+IF(LEFT(AZ747,4)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747,FIND(",",AL747)+1,100)),0)+IF(LEFT(AM747,4)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747,FIND(",",AN747)+1,100)),0)+IF(_xlfn.XLOOKUP("Profile_Scoring",'Scoring_Config'!$A:$A,'Scoring_Config'!$D:$D,"Yes")="Yes",VALUE(MID(AO747,FIND(",",AO747)+1,100)),0)+IF(_xlfn.XLOOKUP("Options_Scoring",'Scoring_Config'!$A:$A,'Scoring_Config'!$D:$D,"Yes")="Yes",VALUE(MID(AP747,FIND(",",AP747)+1,100)),0)))</f>
        <v>0</v>
      </c>
      <c r="AZ747" cm="1">
        <f t="array" ref="AZ747">IF(FALSE,"True," &amp; IF(_xlfn.XLOOKUP("Migrate_Insecure",'Scoring_Config'!$A:$A,'Scoring_Config'!$D:$D,"Yes")="Yes",_xlfn.XLOOKUP("Migrate_Insecure",'Scoring_Config'!$A:$A,'Scoring_Config'!$C:$C,10),0),"False,0")</f>
        <v>0</v>
      </c>
    </row>
    <row r="748" spans="1:52">
      <c r="A748" t="s">
        <v>1979</v>
      </c>
      <c r="B748" t="s">
        <v>2721</v>
      </c>
      <c r="C748" t="s">
        <v>3542</v>
      </c>
      <c r="D748" t="s">
        <v>3545</v>
      </c>
      <c r="E748" t="s">
        <v>3563</v>
      </c>
      <c r="F748" t="s">
        <v>3580</v>
      </c>
      <c r="G748" t="s">
        <v>121</v>
      </c>
      <c r="H748" t="s">
        <v>174</v>
      </c>
      <c r="I748" t="s">
        <v>3782</v>
      </c>
      <c r="J748" t="s">
        <v>430</v>
      </c>
      <c r="K748" t="s">
        <v>174</v>
      </c>
      <c r="L748" t="s">
        <v>1343</v>
      </c>
      <c r="M748" t="s">
        <v>1974</v>
      </c>
      <c r="N748" t="s">
        <v>4315</v>
      </c>
      <c r="O748" t="s">
        <v>4319</v>
      </c>
      <c r="P748" t="s">
        <v>4323</v>
      </c>
      <c r="Q748" t="s">
        <v>4374</v>
      </c>
      <c r="R748" t="s">
        <v>5439</v>
      </c>
      <c r="S748" t="s">
        <v>4324</v>
      </c>
      <c r="T748" t="s">
        <v>5581</v>
      </c>
      <c r="U748" t="s">
        <v>5581</v>
      </c>
      <c r="Y748" cm="1">
        <f t="array" ref="Y748">IF(FALSE,"True," &amp; IF(_xlfn.XLOOKUP("Src_IsAny",'Scoring_Config'!$A:$A,'Scoring_Config'!$D:$D,"Yes")="Yes",_xlfn.XLOOKUP("Src_IsAny",'Scoring_Config'!$A:$A,'Scoring_Config'!$C:$C,10),0),"False,0")</f>
        <v>0</v>
      </c>
      <c r="Z748" cm="1">
        <f t="array" ref="Z748">IF(FALSE,"True," &amp; IF(_xlfn.XLOOKUP("Src_CIDR_Le_16",'Scoring_Config'!$A:$A,'Scoring_Config'!$D:$D,"Yes")="Yes",_xlfn.XLOOKUP("Src_CIDR_Le_16",'Scoring_Config'!$A:$A,'Scoring_Config'!$C:$C,10),0),"False,0")</f>
        <v>0</v>
      </c>
      <c r="AA748" cm="1">
        <f t="array" ref="AA748">IF(FALSE,"True," &amp; IF(_xlfn.XLOOKUP("Src_CIDR_17_22",'Scoring_Config'!$A:$A,'Scoring_Config'!$D:$D,"Yes")="Yes",_xlfn.XLOOKUP("Src_CIDR_17_22",'Scoring_Config'!$A:$A,'Scoring_Config'!$C:$C,5),0),"False,0")</f>
        <v>0</v>
      </c>
      <c r="AB748" cm="1">
        <f t="array" ref="AB748">IF(FALSE,"True," &amp; IF(_xlfn.XLOOKUP("Dst_IsAny",'Scoring_Config'!$A:$A,'Scoring_Config'!$D:$D,"Yes")="Yes",_xlfn.XLOOKUP("Dst_IsAny",'Scoring_Config'!$A:$A,'Scoring_Config'!$C:$C,10),0),"False,0")</f>
        <v>0</v>
      </c>
      <c r="AC748" cm="1">
        <f t="array" ref="AC748">IF(FALSE,"True," &amp; IF(_xlfn.XLOOKUP("Dst_CIDR_Le_16",'Scoring_Config'!$A:$A,'Scoring_Config'!$D:$D,"Yes")="Yes",_xlfn.XLOOKUP("Dst_CIDR_Le_16",'Scoring_Config'!$A:$A,'Scoring_Config'!$C:$C,10),0),"False,0")</f>
        <v>0</v>
      </c>
      <c r="AD748" cm="1">
        <f t="array" ref="AD748">IF(FALSE,"True," &amp; IF(_xlfn.XLOOKUP("Dst_CIDR_17_22",'Scoring_Config'!$A:$A,'Scoring_Config'!$D:$D,"Yes")="Yes",_xlfn.XLOOKUP("Dst_CIDR_17_22",'Scoring_Config'!$A:$A,'Scoring_Config'!$C:$C,5),0),"False,0")</f>
        <v>0</v>
      </c>
      <c r="AE748" cm="1">
        <f t="array" ref="AE748">IF(FALSE,"True," &amp; IF(_xlfn.XLOOKUP("SrcZone_IsAny",'Scoring_Config'!$A:$A,'Scoring_Config'!$D:$D,"Yes")="Yes",_xlfn.XLOOKUP("SrcZone_IsAny",'Scoring_Config'!$A:$A,'Scoring_Config'!$C:$C,10),0),"False,0")</f>
        <v>0</v>
      </c>
      <c r="AF748" cm="1">
        <f t="array" ref="AF748">IF(FALSE,"True," &amp; IF(_xlfn.XLOOKUP("DstZone_IsAny",'Scoring_Config'!$A:$A,'Scoring_Config'!$D:$D,"Yes")="Yes",_xlfn.XLOOKUP("DstZone_IsAny",'Scoring_Config'!$A:$A,'Scoring_Config'!$C:$C,10),0),"False,0")</f>
        <v>0</v>
      </c>
      <c r="AG748" cm="1">
        <f t="array" ref="AG74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48" cm="1">
        <f t="array" ref="AH748">IF(TRUE,"True," &amp; IF(_xlfn.XLOOKUP("App_Any_OR_RangeGt1000",'Scoring_Config'!$A:$A,'Scoring_Config'!$D:$D,"Yes")="Yes",_xlfn.XLOOKUP("App_Any_OR_RangeGt1000",'Scoring_Config'!$A:$A,'Scoring_Config'!$C:$C,10),0),"False,0")</f>
        <v>0</v>
      </c>
      <c r="AI748" cm="1">
        <f t="array" ref="AI748">IF(FALSE,"True," &amp; IF(_xlfn.XLOOKUP("Service_Insecure_Match",'Scoring_Config'!$A:$A,'Scoring_Config'!$D:$D,"Yes")="Yes",_xlfn.XLOOKUP("Service_Insecure_Match",'Scoring_Config'!$A:$A,'Scoring_Config'!$C:$C,5),0),"False,0")</f>
        <v>0</v>
      </c>
      <c r="AJ748" cm="1">
        <f t="array" ref="AJ748">IF(FALSE,"True," &amp; IF(_xlfn.XLOOKUP("Risky_Inbound",'Scoring_Config'!$A:$A,'Scoring_Config'!$D:$D,"Yes")="Yes",_xlfn.XLOOKUP("Risky_Inbound",'Scoring_Config'!$A:$A,'Scoring_Config'!$C:$C,50),0),"False,0")</f>
        <v>0</v>
      </c>
      <c r="AK748" cm="1">
        <f t="array" ref="AK748">IF(FALSE,"True," &amp; IF(_xlfn.XLOOKUP("Risky_Outbound",'Scoring_Config'!$A:$A,'Scoring_Config'!$D:$D,"Yes")="Yes",_xlfn.XLOOKUP("Risky_Outbound",'Scoring_Config'!$A:$A,'Scoring_Config'!$C:$C,25),0),"False,0")</f>
        <v>0</v>
      </c>
      <c r="AL748" t="s">
        <v>6699</v>
      </c>
      <c r="AM748" cm="1">
        <f t="array" ref="AM74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48" t="s">
        <v>6697</v>
      </c>
      <c r="AO748" t="s">
        <v>6697</v>
      </c>
      <c r="AP748" t="s">
        <v>6697</v>
      </c>
      <c r="AQ748" cm="1">
        <f t="array" ref="AQ748">IF(FALSE,"True," &amp; IF(_xlfn.XLOOKUP("Service_IsAny",'Scoring_Config'!$A:$A,'Scoring_Config'!$D:$D,"Yes")="Yes",_xlfn.XLOOKUP("Service_IsAny",'Scoring_Config'!$A:$A,'Scoring_Config'!$C:$C,0),0),"False,0")</f>
        <v>0</v>
      </c>
      <c r="AR748">
        <v>2</v>
      </c>
      <c r="AS748" cm="1">
        <f t="array" ref="AS748">IF(FALSE,"True," &amp; IF(_xlfn.XLOOKUP("Service_RangeGt1000",'Scoring_Config'!$A:$A,'Scoring_Config'!$D:$D,"Yes")="Yes",_xlfn.XLOOKUP("Service_RangeGt1000",'Scoring_Config'!$A:$A,'Scoring_Config'!$C:$C,0),0),"False,0")</f>
        <v>0</v>
      </c>
      <c r="AT748" cm="1">
        <f t="array" ref="AT748">IF(TRUE,"True," &amp; IF(_xlfn.XLOOKUP("App_IsAny",'Scoring_Config'!$A:$A,'Scoring_Config'!$D:$D,"Yes")="Yes",_xlfn.XLOOKUP("App_IsAny",'Scoring_Config'!$A:$A,'Scoring_Config'!$C:$C,0),0),"False,0")</f>
        <v>0</v>
      </c>
      <c r="AU748">
        <v>65535</v>
      </c>
      <c r="AV748" cm="1">
        <f t="array" ref="AV748">IF(TRUE,"True," &amp; IF(_xlfn.XLOOKUP("App_RangeGt1000",'Scoring_Config'!$A:$A,'Scoring_Config'!$D:$D,"Yes")="Yes",_xlfn.XLOOKUP("App_RangeGt1000",'Scoring_Config'!$A:$A,'Scoring_Config'!$C:$C,0),0),"False,0")</f>
        <v>0</v>
      </c>
      <c r="AW748" cm="1">
        <f t="array" ref="AW748">IF(FALSE,"True," &amp; IF(_xlfn.XLOOKUP("Action_IsDenyOrDrop",'Scoring_Config'!$A:$A,'Scoring_Config'!$D:$D,"Yes")="Yes",_xlfn.XLOOKUP("Action_IsDenyOrDrop",'Scoring_Config'!$A:$A,'Scoring_Config'!$C:$C,0),0),"False,0")</f>
        <v>0</v>
      </c>
      <c r="AX748" cm="1">
        <f t="array" ref="AX748">IF(LEFT(AW748,4)="True",0,(IF(LEFT(Y748,4)="True",IF(_xlfn.XLOOKUP("Src_IsAny",'Scoring_Config'!$A:$A,'Scoring_Config'!$D:$D,"Yes")="Yes",_xlfn.XLOOKUP("Src_IsAny",'Scoring_Config'!$A:$A,'Scoring_Config'!$C:$C,10),0),0)+IF(LEFT(Z748,4)="True",IF(_xlfn.XLOOKUP("Src_CIDR_Le_16",'Scoring_Config'!$A:$A,'Scoring_Config'!$D:$D,"Yes")="Yes",_xlfn.XLOOKUP("Src_CIDR_Le_16",'Scoring_Config'!$A:$A,'Scoring_Config'!$C:$C,10),0),0)+IF(LEFT(AA748,4)="True",IF(_xlfn.XLOOKUP("Src_CIDR_17_22",'Scoring_Config'!$A:$A,'Scoring_Config'!$D:$D,"Yes")="Yes",_xlfn.XLOOKUP("Src_CIDR_17_22",'Scoring_Config'!$A:$A,'Scoring_Config'!$C:$C,5),0),0)+IF(LEFT(AB748,4)="True",IF(_xlfn.XLOOKUP("Dst_IsAny",'Scoring_Config'!$A:$A,'Scoring_Config'!$D:$D,"Yes")="Yes",_xlfn.XLOOKUP("Dst_IsAny",'Scoring_Config'!$A:$A,'Scoring_Config'!$C:$C,10),0),0)+IF(LEFT(AC748,4)="True",IF(_xlfn.XLOOKUP("Dst_CIDR_Le_16",'Scoring_Config'!$A:$A,'Scoring_Config'!$D:$D,"Yes")="Yes",_xlfn.XLOOKUP("Dst_CIDR_Le_16",'Scoring_Config'!$A:$A,'Scoring_Config'!$C:$C,10),0),0)+IF(LEFT(AD748,4)="True",IF(_xlfn.XLOOKUP("Dst_CIDR_17_22",'Scoring_Config'!$A:$A,'Scoring_Config'!$D:$D,"Yes")="Yes",_xlfn.XLOOKUP("Dst_CIDR_17_22",'Scoring_Config'!$A:$A,'Scoring_Config'!$C:$C,5),0),0)+IF(LEFT(AE748,4)="True",IF(_xlfn.XLOOKUP("SrcZone_IsAny",'Scoring_Config'!$A:$A,'Scoring_Config'!$D:$D,"Yes")="Yes",_xlfn.XLOOKUP("SrcZone_IsAny",'Scoring_Config'!$A:$A,'Scoring_Config'!$C:$C,10),0),0)+IF(LEFT(AF748,4)="True",IF(_xlfn.XLOOKUP("DstZone_IsAny",'Scoring_Config'!$A:$A,'Scoring_Config'!$D:$D,"Yes")="Yes",_xlfn.XLOOKUP("DstZone_IsAny",'Scoring_Config'!$A:$A,'Scoring_Config'!$C:$C,10),0),0)+IF(LEFT(AG748,4)="True",IF(_xlfn.XLOOKUP("Service_Any_OR_RangeGt1000",'Scoring_Config'!$A:$A,'Scoring_Config'!$D:$D,"Yes")="Yes",_xlfn.XLOOKUP("Service_Any_OR_RangeGt1000",'Scoring_Config'!$A:$A,'Scoring_Config'!$C:$C,10),0),0)+IF(LEFT(AH748,4)="True",IF(_xlfn.XLOOKUP("App_Any_OR_RangeGt1000",'Scoring_Config'!$A:$A,'Scoring_Config'!$D:$D,"Yes")="Yes",_xlfn.XLOOKUP("App_Any_OR_RangeGt1000",'Scoring_Config'!$A:$A,'Scoring_Config'!$C:$C,10),0),0)+IF(LEFT(AI748,4)="True",IF(_xlfn.XLOOKUP("Service_Insecure_Match",'Scoring_Config'!$A:$A,'Scoring_Config'!$D:$D,"Yes")="Yes",_xlfn.XLOOKUP("Service_Insecure_Match",'Scoring_Config'!$A:$A,'Scoring_Config'!$C:$C,5),0),0)+IF(LEFT(AJ748,4)="True",IF(_xlfn.XLOOKUP("Risky_Inbound",'Scoring_Config'!$A:$A,'Scoring_Config'!$D:$D,"Yes")="Yes",_xlfn.XLOOKUP("Risky_Inbound",'Scoring_Config'!$A:$A,'Scoring_Config'!$C:$C,50),0),0)+IF(LEFT(AK748,4)="True",IF(_xlfn.XLOOKUP("Risky_Outbound",'Scoring_Config'!$A:$A,'Scoring_Config'!$D:$D,"Yes")="Yes",_xlfn.XLOOKUP("Risky_Outbound",'Scoring_Config'!$A:$A,'Scoring_Config'!$C:$C,25),0),0)+IF(LEFT(AZ748,4)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748,FIND(",",AL748)+1,100)),0)+IF(LEFT(AM748,4)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748,FIND(",",AN748)+1,100)),0)+IF(_xlfn.XLOOKUP("Profile_Scoring",'Scoring_Config'!$A:$A,'Scoring_Config'!$D:$D,"Yes")="Yes",VALUE(MID(AO748,FIND(",",AO748)+1,100)),0)+IF(_xlfn.XLOOKUP("Options_Scoring",'Scoring_Config'!$A:$A,'Scoring_Config'!$D:$D,"Yes")="Yes",VALUE(MID(AP748,FIND(",",AP748)+1,100)),0)))</f>
        <v>0</v>
      </c>
      <c r="AZ748" cm="1">
        <f t="array" ref="AZ748">IF(FALSE,"True," &amp; IF(_xlfn.XLOOKUP("Migrate_Insecure",'Scoring_Config'!$A:$A,'Scoring_Config'!$D:$D,"Yes")="Yes",_xlfn.XLOOKUP("Migrate_Insecure",'Scoring_Config'!$A:$A,'Scoring_Config'!$C:$C,10),0),"False,0")</f>
        <v>0</v>
      </c>
    </row>
    <row r="749" spans="1:52">
      <c r="A749" t="s">
        <v>1979</v>
      </c>
      <c r="B749" t="s">
        <v>2722</v>
      </c>
      <c r="C749" t="s">
        <v>3542</v>
      </c>
      <c r="D749" t="s">
        <v>3545</v>
      </c>
      <c r="E749" t="s">
        <v>3563</v>
      </c>
      <c r="F749" t="s">
        <v>3584</v>
      </c>
      <c r="G749" t="s">
        <v>431</v>
      </c>
      <c r="H749" t="s">
        <v>174</v>
      </c>
      <c r="I749" t="s">
        <v>3782</v>
      </c>
      <c r="J749" t="s">
        <v>1038</v>
      </c>
      <c r="K749" t="s">
        <v>1667</v>
      </c>
      <c r="L749" t="s">
        <v>1341</v>
      </c>
      <c r="M749" t="s">
        <v>1974</v>
      </c>
      <c r="N749" t="s">
        <v>4315</v>
      </c>
      <c r="O749" t="s">
        <v>4319</v>
      </c>
      <c r="P749" t="s">
        <v>4323</v>
      </c>
      <c r="Q749" t="s">
        <v>4855</v>
      </c>
      <c r="R749" t="s">
        <v>5439</v>
      </c>
      <c r="S749" t="s">
        <v>4324</v>
      </c>
      <c r="T749" t="s">
        <v>5770</v>
      </c>
      <c r="U749" t="s">
        <v>6271</v>
      </c>
      <c r="Y749" cm="1">
        <f t="array" ref="Y749">IF(FALSE,"True," &amp; IF(_xlfn.XLOOKUP("Src_IsAny",'Scoring_Config'!$A:$A,'Scoring_Config'!$D:$D,"Yes")="Yes",_xlfn.XLOOKUP("Src_IsAny",'Scoring_Config'!$A:$A,'Scoring_Config'!$C:$C,10),0),"False,0")</f>
        <v>0</v>
      </c>
      <c r="Z749" cm="1">
        <f t="array" ref="Z749">IF(FALSE,"True," &amp; IF(_xlfn.XLOOKUP("Src_CIDR_Le_16",'Scoring_Config'!$A:$A,'Scoring_Config'!$D:$D,"Yes")="Yes",_xlfn.XLOOKUP("Src_CIDR_Le_16",'Scoring_Config'!$A:$A,'Scoring_Config'!$C:$C,10),0),"False,0")</f>
        <v>0</v>
      </c>
      <c r="AA749" cm="1">
        <f t="array" ref="AA749">IF(FALSE,"True," &amp; IF(_xlfn.XLOOKUP("Src_CIDR_17_22",'Scoring_Config'!$A:$A,'Scoring_Config'!$D:$D,"Yes")="Yes",_xlfn.XLOOKUP("Src_CIDR_17_22",'Scoring_Config'!$A:$A,'Scoring_Config'!$C:$C,5),0),"False,0")</f>
        <v>0</v>
      </c>
      <c r="AB749" cm="1">
        <f t="array" ref="AB749">IF(FALSE,"True," &amp; IF(_xlfn.XLOOKUP("Dst_IsAny",'Scoring_Config'!$A:$A,'Scoring_Config'!$D:$D,"Yes")="Yes",_xlfn.XLOOKUP("Dst_IsAny",'Scoring_Config'!$A:$A,'Scoring_Config'!$C:$C,10),0),"False,0")</f>
        <v>0</v>
      </c>
      <c r="AC749" cm="1">
        <f t="array" ref="AC749">IF(FALSE,"True," &amp; IF(_xlfn.XLOOKUP("Dst_CIDR_Le_16",'Scoring_Config'!$A:$A,'Scoring_Config'!$D:$D,"Yes")="Yes",_xlfn.XLOOKUP("Dst_CIDR_Le_16",'Scoring_Config'!$A:$A,'Scoring_Config'!$C:$C,10),0),"False,0")</f>
        <v>0</v>
      </c>
      <c r="AD749" cm="1">
        <f t="array" ref="AD749">IF(FALSE,"True," &amp; IF(_xlfn.XLOOKUP("Dst_CIDR_17_22",'Scoring_Config'!$A:$A,'Scoring_Config'!$D:$D,"Yes")="Yes",_xlfn.XLOOKUP("Dst_CIDR_17_22",'Scoring_Config'!$A:$A,'Scoring_Config'!$C:$C,5),0),"False,0")</f>
        <v>0</v>
      </c>
      <c r="AE749" cm="1">
        <f t="array" ref="AE749">IF(FALSE,"True," &amp; IF(_xlfn.XLOOKUP("SrcZone_IsAny",'Scoring_Config'!$A:$A,'Scoring_Config'!$D:$D,"Yes")="Yes",_xlfn.XLOOKUP("SrcZone_IsAny",'Scoring_Config'!$A:$A,'Scoring_Config'!$C:$C,10),0),"False,0")</f>
        <v>0</v>
      </c>
      <c r="AF749" cm="1">
        <f t="array" ref="AF749">IF(FALSE,"True," &amp; IF(_xlfn.XLOOKUP("DstZone_IsAny",'Scoring_Config'!$A:$A,'Scoring_Config'!$D:$D,"Yes")="Yes",_xlfn.XLOOKUP("DstZone_IsAny",'Scoring_Config'!$A:$A,'Scoring_Config'!$C:$C,10),0),"False,0")</f>
        <v>0</v>
      </c>
      <c r="AG749" cm="1">
        <f t="array" ref="AG74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49" cm="1">
        <f t="array" ref="AH749">IF(FALSE,"True," &amp; IF(_xlfn.XLOOKUP("App_Any_OR_RangeGt1000",'Scoring_Config'!$A:$A,'Scoring_Config'!$D:$D,"Yes")="Yes",_xlfn.XLOOKUP("App_Any_OR_RangeGt1000",'Scoring_Config'!$A:$A,'Scoring_Config'!$C:$C,10),0),"False,0")</f>
        <v>0</v>
      </c>
      <c r="AI749" cm="1">
        <f t="array" ref="AI749">IF(FALSE,"True," &amp; IF(_xlfn.XLOOKUP("Service_Insecure_Match",'Scoring_Config'!$A:$A,'Scoring_Config'!$D:$D,"Yes")="Yes",_xlfn.XLOOKUP("Service_Insecure_Match",'Scoring_Config'!$A:$A,'Scoring_Config'!$C:$C,5),0),"False,0")</f>
        <v>0</v>
      </c>
      <c r="AJ749" cm="1">
        <f t="array" ref="AJ749">IF(FALSE,"True," &amp; IF(_xlfn.XLOOKUP("Risky_Inbound",'Scoring_Config'!$A:$A,'Scoring_Config'!$D:$D,"Yes")="Yes",_xlfn.XLOOKUP("Risky_Inbound",'Scoring_Config'!$A:$A,'Scoring_Config'!$C:$C,50),0),"False,0")</f>
        <v>0</v>
      </c>
      <c r="AK749" cm="1">
        <f t="array" ref="AK749">IF(FALSE,"True," &amp; IF(_xlfn.XLOOKUP("Risky_Outbound",'Scoring_Config'!$A:$A,'Scoring_Config'!$D:$D,"Yes")="Yes",_xlfn.XLOOKUP("Risky_Outbound",'Scoring_Config'!$A:$A,'Scoring_Config'!$C:$C,25),0),"False,0")</f>
        <v>0</v>
      </c>
      <c r="AL749" t="s">
        <v>6699</v>
      </c>
      <c r="AM749" cm="1">
        <f t="array" ref="AM74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49" t="s">
        <v>6697</v>
      </c>
      <c r="AO749" t="s">
        <v>6697</v>
      </c>
      <c r="AP749" t="s">
        <v>6697</v>
      </c>
      <c r="AQ749" cm="1">
        <f t="array" ref="AQ749">IF(FALSE,"True," &amp; IF(_xlfn.XLOOKUP("Service_IsAny",'Scoring_Config'!$A:$A,'Scoring_Config'!$D:$D,"Yes")="Yes",_xlfn.XLOOKUP("Service_IsAny",'Scoring_Config'!$A:$A,'Scoring_Config'!$C:$C,0),0),"False,0")</f>
        <v>0</v>
      </c>
      <c r="AR749">
        <v>1</v>
      </c>
      <c r="AS749" cm="1">
        <f t="array" ref="AS749">IF(FALSE,"True," &amp; IF(_xlfn.XLOOKUP("Service_RangeGt1000",'Scoring_Config'!$A:$A,'Scoring_Config'!$D:$D,"Yes")="Yes",_xlfn.XLOOKUP("Service_RangeGt1000",'Scoring_Config'!$A:$A,'Scoring_Config'!$C:$C,0),0),"False,0")</f>
        <v>0</v>
      </c>
      <c r="AT749" cm="1">
        <f t="array" ref="AT749">IF(FALSE,"True," &amp; IF(_xlfn.XLOOKUP("App_IsAny",'Scoring_Config'!$A:$A,'Scoring_Config'!$D:$D,"Yes")="Yes",_xlfn.XLOOKUP("App_IsAny",'Scoring_Config'!$A:$A,'Scoring_Config'!$C:$C,0),0),"False,0")</f>
        <v>0</v>
      </c>
      <c r="AU749">
        <v>1</v>
      </c>
      <c r="AV749" cm="1">
        <f t="array" ref="AV749">IF(FALSE,"True," &amp; IF(_xlfn.XLOOKUP("App_RangeGt1000",'Scoring_Config'!$A:$A,'Scoring_Config'!$D:$D,"Yes")="Yes",_xlfn.XLOOKUP("App_RangeGt1000",'Scoring_Config'!$A:$A,'Scoring_Config'!$C:$C,0),0),"False,0")</f>
        <v>0</v>
      </c>
      <c r="AW749" cm="1">
        <f t="array" ref="AW749">IF(FALSE,"True," &amp; IF(_xlfn.XLOOKUP("Action_IsDenyOrDrop",'Scoring_Config'!$A:$A,'Scoring_Config'!$D:$D,"Yes")="Yes",_xlfn.XLOOKUP("Action_IsDenyOrDrop",'Scoring_Config'!$A:$A,'Scoring_Config'!$C:$C,0),0),"False,0")</f>
        <v>0</v>
      </c>
      <c r="AX749" cm="1">
        <f t="array" ref="AX749">IF(LEFT(AW749,4)="True",0,(IF(LEFT(Y749,4)="True",IF(_xlfn.XLOOKUP("Src_IsAny",'Scoring_Config'!$A:$A,'Scoring_Config'!$D:$D,"Yes")="Yes",_xlfn.XLOOKUP("Src_IsAny",'Scoring_Config'!$A:$A,'Scoring_Config'!$C:$C,10),0),0)+IF(LEFT(Z749,4)="True",IF(_xlfn.XLOOKUP("Src_CIDR_Le_16",'Scoring_Config'!$A:$A,'Scoring_Config'!$D:$D,"Yes")="Yes",_xlfn.XLOOKUP("Src_CIDR_Le_16",'Scoring_Config'!$A:$A,'Scoring_Config'!$C:$C,10),0),0)+IF(LEFT(AA749,4)="True",IF(_xlfn.XLOOKUP("Src_CIDR_17_22",'Scoring_Config'!$A:$A,'Scoring_Config'!$D:$D,"Yes")="Yes",_xlfn.XLOOKUP("Src_CIDR_17_22",'Scoring_Config'!$A:$A,'Scoring_Config'!$C:$C,5),0),0)+IF(LEFT(AB749,4)="True",IF(_xlfn.XLOOKUP("Dst_IsAny",'Scoring_Config'!$A:$A,'Scoring_Config'!$D:$D,"Yes")="Yes",_xlfn.XLOOKUP("Dst_IsAny",'Scoring_Config'!$A:$A,'Scoring_Config'!$C:$C,10),0),0)+IF(LEFT(AC749,4)="True",IF(_xlfn.XLOOKUP("Dst_CIDR_Le_16",'Scoring_Config'!$A:$A,'Scoring_Config'!$D:$D,"Yes")="Yes",_xlfn.XLOOKUP("Dst_CIDR_Le_16",'Scoring_Config'!$A:$A,'Scoring_Config'!$C:$C,10),0),0)+IF(LEFT(AD749,4)="True",IF(_xlfn.XLOOKUP("Dst_CIDR_17_22",'Scoring_Config'!$A:$A,'Scoring_Config'!$D:$D,"Yes")="Yes",_xlfn.XLOOKUP("Dst_CIDR_17_22",'Scoring_Config'!$A:$A,'Scoring_Config'!$C:$C,5),0),0)+IF(LEFT(AE749,4)="True",IF(_xlfn.XLOOKUP("SrcZone_IsAny",'Scoring_Config'!$A:$A,'Scoring_Config'!$D:$D,"Yes")="Yes",_xlfn.XLOOKUP("SrcZone_IsAny",'Scoring_Config'!$A:$A,'Scoring_Config'!$C:$C,10),0),0)+IF(LEFT(AF749,4)="True",IF(_xlfn.XLOOKUP("DstZone_IsAny",'Scoring_Config'!$A:$A,'Scoring_Config'!$D:$D,"Yes")="Yes",_xlfn.XLOOKUP("DstZone_IsAny",'Scoring_Config'!$A:$A,'Scoring_Config'!$C:$C,10),0),0)+IF(LEFT(AG749,4)="True",IF(_xlfn.XLOOKUP("Service_Any_OR_RangeGt1000",'Scoring_Config'!$A:$A,'Scoring_Config'!$D:$D,"Yes")="Yes",_xlfn.XLOOKUP("Service_Any_OR_RangeGt1000",'Scoring_Config'!$A:$A,'Scoring_Config'!$C:$C,10),0),0)+IF(LEFT(AH749,4)="True",IF(_xlfn.XLOOKUP("App_Any_OR_RangeGt1000",'Scoring_Config'!$A:$A,'Scoring_Config'!$D:$D,"Yes")="Yes",_xlfn.XLOOKUP("App_Any_OR_RangeGt1000",'Scoring_Config'!$A:$A,'Scoring_Config'!$C:$C,10),0),0)+IF(LEFT(AI749,4)="True",IF(_xlfn.XLOOKUP("Service_Insecure_Match",'Scoring_Config'!$A:$A,'Scoring_Config'!$D:$D,"Yes")="Yes",_xlfn.XLOOKUP("Service_Insecure_Match",'Scoring_Config'!$A:$A,'Scoring_Config'!$C:$C,5),0),0)+IF(LEFT(AJ749,4)="True",IF(_xlfn.XLOOKUP("Risky_Inbound",'Scoring_Config'!$A:$A,'Scoring_Config'!$D:$D,"Yes")="Yes",_xlfn.XLOOKUP("Risky_Inbound",'Scoring_Config'!$A:$A,'Scoring_Config'!$C:$C,50),0),0)+IF(LEFT(AK749,4)="True",IF(_xlfn.XLOOKUP("Risky_Outbound",'Scoring_Config'!$A:$A,'Scoring_Config'!$D:$D,"Yes")="Yes",_xlfn.XLOOKUP("Risky_Outbound",'Scoring_Config'!$A:$A,'Scoring_Config'!$C:$C,25),0),0)+IF(LEFT(AZ749,4)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749,FIND(",",AL749)+1,100)),0)+IF(LEFT(AM749,4)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749,FIND(",",AN749)+1,100)),0)+IF(_xlfn.XLOOKUP("Profile_Scoring",'Scoring_Config'!$A:$A,'Scoring_Config'!$D:$D,"Yes")="Yes",VALUE(MID(AO749,FIND(",",AO749)+1,100)),0)+IF(_xlfn.XLOOKUP("Options_Scoring",'Scoring_Config'!$A:$A,'Scoring_Config'!$D:$D,"Yes")="Yes",VALUE(MID(AP749,FIND(",",AP749)+1,100)),0)))</f>
        <v>0</v>
      </c>
      <c r="AZ749" cm="1">
        <f t="array" ref="AZ749">IF(FALSE,"True," &amp; IF(_xlfn.XLOOKUP("Migrate_Insecure",'Scoring_Config'!$A:$A,'Scoring_Config'!$D:$D,"Yes")="Yes",_xlfn.XLOOKUP("Migrate_Insecure",'Scoring_Config'!$A:$A,'Scoring_Config'!$C:$C,10),0),"False,0")</f>
        <v>0</v>
      </c>
    </row>
    <row r="750" spans="1:52">
      <c r="A750" t="s">
        <v>1979</v>
      </c>
      <c r="B750" t="s">
        <v>2723</v>
      </c>
      <c r="C750" t="s">
        <v>3542</v>
      </c>
      <c r="D750" t="s">
        <v>3545</v>
      </c>
      <c r="E750" t="s">
        <v>3563</v>
      </c>
      <c r="F750" t="s">
        <v>3788</v>
      </c>
      <c r="G750" t="s">
        <v>432</v>
      </c>
      <c r="H750" t="s">
        <v>174</v>
      </c>
      <c r="I750" t="s">
        <v>3782</v>
      </c>
      <c r="J750" t="s">
        <v>1038</v>
      </c>
      <c r="K750" t="s">
        <v>1667</v>
      </c>
      <c r="L750" t="s">
        <v>1487</v>
      </c>
      <c r="M750" t="s">
        <v>1974</v>
      </c>
      <c r="N750" t="s">
        <v>4315</v>
      </c>
      <c r="O750" t="s">
        <v>4319</v>
      </c>
      <c r="P750" t="s">
        <v>4321</v>
      </c>
      <c r="Q750" t="s">
        <v>4856</v>
      </c>
      <c r="R750" t="s">
        <v>5440</v>
      </c>
      <c r="S750" t="s">
        <v>5440</v>
      </c>
      <c r="T750" t="s">
        <v>5631</v>
      </c>
      <c r="U750" t="s">
        <v>6271</v>
      </c>
      <c r="Y750" cm="1">
        <f t="array" ref="Y750">IF(FALSE,"True," &amp; IF(_xlfn.XLOOKUP("Src_IsAny",'Scoring_Config'!$A:$A,'Scoring_Config'!$D:$D,"Yes")="Yes",_xlfn.XLOOKUP("Src_IsAny",'Scoring_Config'!$A:$A,'Scoring_Config'!$C:$C,10),0),"False,0")</f>
        <v>0</v>
      </c>
      <c r="Z750" cm="1">
        <f t="array" ref="Z750">IF(FALSE,"True," &amp; IF(_xlfn.XLOOKUP("Src_CIDR_Le_16",'Scoring_Config'!$A:$A,'Scoring_Config'!$D:$D,"Yes")="Yes",_xlfn.XLOOKUP("Src_CIDR_Le_16",'Scoring_Config'!$A:$A,'Scoring_Config'!$C:$C,10),0),"False,0")</f>
        <v>0</v>
      </c>
      <c r="AA750" cm="1">
        <f t="array" ref="AA750">IF(FALSE,"True," &amp; IF(_xlfn.XLOOKUP("Src_CIDR_17_22",'Scoring_Config'!$A:$A,'Scoring_Config'!$D:$D,"Yes")="Yes",_xlfn.XLOOKUP("Src_CIDR_17_22",'Scoring_Config'!$A:$A,'Scoring_Config'!$C:$C,5),0),"False,0")</f>
        <v>0</v>
      </c>
      <c r="AB750" cm="1">
        <f t="array" ref="AB750">IF(FALSE,"True," &amp; IF(_xlfn.XLOOKUP("Dst_IsAny",'Scoring_Config'!$A:$A,'Scoring_Config'!$D:$D,"Yes")="Yes",_xlfn.XLOOKUP("Dst_IsAny",'Scoring_Config'!$A:$A,'Scoring_Config'!$C:$C,10),0),"False,0")</f>
        <v>0</v>
      </c>
      <c r="AC750" cm="1">
        <f t="array" ref="AC750">IF(FALSE,"True," &amp; IF(_xlfn.XLOOKUP("Dst_CIDR_Le_16",'Scoring_Config'!$A:$A,'Scoring_Config'!$D:$D,"Yes")="Yes",_xlfn.XLOOKUP("Dst_CIDR_Le_16",'Scoring_Config'!$A:$A,'Scoring_Config'!$C:$C,10),0),"False,0")</f>
        <v>0</v>
      </c>
      <c r="AD750" cm="1">
        <f t="array" ref="AD750">IF(FALSE,"True," &amp; IF(_xlfn.XLOOKUP("Dst_CIDR_17_22",'Scoring_Config'!$A:$A,'Scoring_Config'!$D:$D,"Yes")="Yes",_xlfn.XLOOKUP("Dst_CIDR_17_22",'Scoring_Config'!$A:$A,'Scoring_Config'!$C:$C,5),0),"False,0")</f>
        <v>0</v>
      </c>
      <c r="AE750" cm="1">
        <f t="array" ref="AE750">IF(FALSE,"True," &amp; IF(_xlfn.XLOOKUP("SrcZone_IsAny",'Scoring_Config'!$A:$A,'Scoring_Config'!$D:$D,"Yes")="Yes",_xlfn.XLOOKUP("SrcZone_IsAny",'Scoring_Config'!$A:$A,'Scoring_Config'!$C:$C,10),0),"False,0")</f>
        <v>0</v>
      </c>
      <c r="AF750" cm="1">
        <f t="array" ref="AF750">IF(FALSE,"True," &amp; IF(_xlfn.XLOOKUP("DstZone_IsAny",'Scoring_Config'!$A:$A,'Scoring_Config'!$D:$D,"Yes")="Yes",_xlfn.XLOOKUP("DstZone_IsAny",'Scoring_Config'!$A:$A,'Scoring_Config'!$C:$C,10),0),"False,0")</f>
        <v>0</v>
      </c>
      <c r="AG750" cm="1">
        <f t="array" ref="AG75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50" cm="1">
        <f t="array" ref="AH750">IF(FALSE,"True," &amp; IF(_xlfn.XLOOKUP("App_Any_OR_RangeGt1000",'Scoring_Config'!$A:$A,'Scoring_Config'!$D:$D,"Yes")="Yes",_xlfn.XLOOKUP("App_Any_OR_RangeGt1000",'Scoring_Config'!$A:$A,'Scoring_Config'!$C:$C,10),0),"False,0")</f>
        <v>0</v>
      </c>
      <c r="AI750" cm="1">
        <f t="array" ref="AI750">IF(FALSE,"True," &amp; IF(_xlfn.XLOOKUP("Service_Insecure_Match",'Scoring_Config'!$A:$A,'Scoring_Config'!$D:$D,"Yes")="Yes",_xlfn.XLOOKUP("Service_Insecure_Match",'Scoring_Config'!$A:$A,'Scoring_Config'!$C:$C,5),0),"False,0")</f>
        <v>0</v>
      </c>
      <c r="AJ750" cm="1">
        <f t="array" ref="AJ750">IF(FALSE,"True," &amp; IF(_xlfn.XLOOKUP("Risky_Inbound",'Scoring_Config'!$A:$A,'Scoring_Config'!$D:$D,"Yes")="Yes",_xlfn.XLOOKUP("Risky_Inbound",'Scoring_Config'!$A:$A,'Scoring_Config'!$C:$C,50),0),"False,0")</f>
        <v>0</v>
      </c>
      <c r="AK750" cm="1">
        <f t="array" ref="AK750">IF(FALSE,"True," &amp; IF(_xlfn.XLOOKUP("Risky_Outbound",'Scoring_Config'!$A:$A,'Scoring_Config'!$D:$D,"Yes")="Yes",_xlfn.XLOOKUP("Risky_Outbound",'Scoring_Config'!$A:$A,'Scoring_Config'!$C:$C,25),0),"False,0")</f>
        <v>0</v>
      </c>
      <c r="AL750" t="s">
        <v>6700</v>
      </c>
      <c r="AM750" cm="1">
        <f t="array" ref="AM75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50" t="s">
        <v>6697</v>
      </c>
      <c r="AO750" t="s">
        <v>6697</v>
      </c>
      <c r="AP750" t="s">
        <v>6697</v>
      </c>
      <c r="AQ750" cm="1">
        <f t="array" ref="AQ750">IF(FALSE,"True," &amp; IF(_xlfn.XLOOKUP("Service_IsAny",'Scoring_Config'!$A:$A,'Scoring_Config'!$D:$D,"Yes")="Yes",_xlfn.XLOOKUP("Service_IsAny",'Scoring_Config'!$A:$A,'Scoring_Config'!$C:$C,0),0),"False,0")</f>
        <v>0</v>
      </c>
      <c r="AR750">
        <v>2</v>
      </c>
      <c r="AS750" cm="1">
        <f t="array" ref="AS750">IF(FALSE,"True," &amp; IF(_xlfn.XLOOKUP("Service_RangeGt1000",'Scoring_Config'!$A:$A,'Scoring_Config'!$D:$D,"Yes")="Yes",_xlfn.XLOOKUP("Service_RangeGt1000",'Scoring_Config'!$A:$A,'Scoring_Config'!$C:$C,0),0),"False,0")</f>
        <v>0</v>
      </c>
      <c r="AT750" cm="1">
        <f t="array" ref="AT750">IF(FALSE,"True," &amp; IF(_xlfn.XLOOKUP("App_IsAny",'Scoring_Config'!$A:$A,'Scoring_Config'!$D:$D,"Yes")="Yes",_xlfn.XLOOKUP("App_IsAny",'Scoring_Config'!$A:$A,'Scoring_Config'!$C:$C,0),0),"False,0")</f>
        <v>0</v>
      </c>
      <c r="AU750">
        <v>1</v>
      </c>
      <c r="AV750" cm="1">
        <f t="array" ref="AV750">IF(FALSE,"True," &amp; IF(_xlfn.XLOOKUP("App_RangeGt1000",'Scoring_Config'!$A:$A,'Scoring_Config'!$D:$D,"Yes")="Yes",_xlfn.XLOOKUP("App_RangeGt1000",'Scoring_Config'!$A:$A,'Scoring_Config'!$C:$C,0),0),"False,0")</f>
        <v>0</v>
      </c>
      <c r="AW750" cm="1">
        <f t="array" ref="AW750">IF(FALSE,"True," &amp; IF(_xlfn.XLOOKUP("Action_IsDenyOrDrop",'Scoring_Config'!$A:$A,'Scoring_Config'!$D:$D,"Yes")="Yes",_xlfn.XLOOKUP("Action_IsDenyOrDrop",'Scoring_Config'!$A:$A,'Scoring_Config'!$C:$C,0),0),"False,0")</f>
        <v>0</v>
      </c>
      <c r="AX750" cm="1">
        <f t="array" ref="AX750">IF(LEFT(AW750,4)="True",0,(IF(LEFT(Y750,4)="True",IF(_xlfn.XLOOKUP("Src_IsAny",'Scoring_Config'!$A:$A,'Scoring_Config'!$D:$D,"Yes")="Yes",_xlfn.XLOOKUP("Src_IsAny",'Scoring_Config'!$A:$A,'Scoring_Config'!$C:$C,10),0),0)+IF(LEFT(Z750,4)="True",IF(_xlfn.XLOOKUP("Src_CIDR_Le_16",'Scoring_Config'!$A:$A,'Scoring_Config'!$D:$D,"Yes")="Yes",_xlfn.XLOOKUP("Src_CIDR_Le_16",'Scoring_Config'!$A:$A,'Scoring_Config'!$C:$C,10),0),0)+IF(LEFT(AA750,4)="True",IF(_xlfn.XLOOKUP("Src_CIDR_17_22",'Scoring_Config'!$A:$A,'Scoring_Config'!$D:$D,"Yes")="Yes",_xlfn.XLOOKUP("Src_CIDR_17_22",'Scoring_Config'!$A:$A,'Scoring_Config'!$C:$C,5),0),0)+IF(LEFT(AB750,4)="True",IF(_xlfn.XLOOKUP("Dst_IsAny",'Scoring_Config'!$A:$A,'Scoring_Config'!$D:$D,"Yes")="Yes",_xlfn.XLOOKUP("Dst_IsAny",'Scoring_Config'!$A:$A,'Scoring_Config'!$C:$C,10),0),0)+IF(LEFT(AC750,4)="True",IF(_xlfn.XLOOKUP("Dst_CIDR_Le_16",'Scoring_Config'!$A:$A,'Scoring_Config'!$D:$D,"Yes")="Yes",_xlfn.XLOOKUP("Dst_CIDR_Le_16",'Scoring_Config'!$A:$A,'Scoring_Config'!$C:$C,10),0),0)+IF(LEFT(AD750,4)="True",IF(_xlfn.XLOOKUP("Dst_CIDR_17_22",'Scoring_Config'!$A:$A,'Scoring_Config'!$D:$D,"Yes")="Yes",_xlfn.XLOOKUP("Dst_CIDR_17_22",'Scoring_Config'!$A:$A,'Scoring_Config'!$C:$C,5),0),0)+IF(LEFT(AE750,4)="True",IF(_xlfn.XLOOKUP("SrcZone_IsAny",'Scoring_Config'!$A:$A,'Scoring_Config'!$D:$D,"Yes")="Yes",_xlfn.XLOOKUP("SrcZone_IsAny",'Scoring_Config'!$A:$A,'Scoring_Config'!$C:$C,10),0),0)+IF(LEFT(AF750,4)="True",IF(_xlfn.XLOOKUP("DstZone_IsAny",'Scoring_Config'!$A:$A,'Scoring_Config'!$D:$D,"Yes")="Yes",_xlfn.XLOOKUP("DstZone_IsAny",'Scoring_Config'!$A:$A,'Scoring_Config'!$C:$C,10),0),0)+IF(LEFT(AG750,4)="True",IF(_xlfn.XLOOKUP("Service_Any_OR_RangeGt1000",'Scoring_Config'!$A:$A,'Scoring_Config'!$D:$D,"Yes")="Yes",_xlfn.XLOOKUP("Service_Any_OR_RangeGt1000",'Scoring_Config'!$A:$A,'Scoring_Config'!$C:$C,10),0),0)+IF(LEFT(AH750,4)="True",IF(_xlfn.XLOOKUP("App_Any_OR_RangeGt1000",'Scoring_Config'!$A:$A,'Scoring_Config'!$D:$D,"Yes")="Yes",_xlfn.XLOOKUP("App_Any_OR_RangeGt1000",'Scoring_Config'!$A:$A,'Scoring_Config'!$C:$C,10),0),0)+IF(LEFT(AI750,4)="True",IF(_xlfn.XLOOKUP("Service_Insecure_Match",'Scoring_Config'!$A:$A,'Scoring_Config'!$D:$D,"Yes")="Yes",_xlfn.XLOOKUP("Service_Insecure_Match",'Scoring_Config'!$A:$A,'Scoring_Config'!$C:$C,5),0),0)+IF(LEFT(AJ750,4)="True",IF(_xlfn.XLOOKUP("Risky_Inbound",'Scoring_Config'!$A:$A,'Scoring_Config'!$D:$D,"Yes")="Yes",_xlfn.XLOOKUP("Risky_Inbound",'Scoring_Config'!$A:$A,'Scoring_Config'!$C:$C,50),0),0)+IF(LEFT(AK750,4)="True",IF(_xlfn.XLOOKUP("Risky_Outbound",'Scoring_Config'!$A:$A,'Scoring_Config'!$D:$D,"Yes")="Yes",_xlfn.XLOOKUP("Risky_Outbound",'Scoring_Config'!$A:$A,'Scoring_Config'!$C:$C,25),0),0)+IF(LEFT(AZ750,4)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750,FIND(",",AL750)+1,100)),0)+IF(LEFT(AM750,4)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750,FIND(",",AN750)+1,100)),0)+IF(_xlfn.XLOOKUP("Profile_Scoring",'Scoring_Config'!$A:$A,'Scoring_Config'!$D:$D,"Yes")="Yes",VALUE(MID(AO750,FIND(",",AO750)+1,100)),0)+IF(_xlfn.XLOOKUP("Options_Scoring",'Scoring_Config'!$A:$A,'Scoring_Config'!$D:$D,"Yes")="Yes",VALUE(MID(AP750,FIND(",",AP750)+1,100)),0)))</f>
        <v>0</v>
      </c>
      <c r="AZ750" cm="1">
        <f t="array" ref="AZ750">IF(FALSE,"True," &amp; IF(_xlfn.XLOOKUP("Migrate_Insecure",'Scoring_Config'!$A:$A,'Scoring_Config'!$D:$D,"Yes")="Yes",_xlfn.XLOOKUP("Migrate_Insecure",'Scoring_Config'!$A:$A,'Scoring_Config'!$C:$C,10),0),"False,0")</f>
        <v>0</v>
      </c>
    </row>
    <row r="751" spans="1:52">
      <c r="A751" t="s">
        <v>1979</v>
      </c>
      <c r="B751" t="s">
        <v>2724</v>
      </c>
      <c r="C751" t="s">
        <v>3542</v>
      </c>
      <c r="D751" t="s">
        <v>3545</v>
      </c>
      <c r="E751" t="s">
        <v>3563</v>
      </c>
      <c r="F751" t="s">
        <v>3864</v>
      </c>
      <c r="G751" t="s">
        <v>433</v>
      </c>
      <c r="H751" t="s">
        <v>174</v>
      </c>
      <c r="I751" t="s">
        <v>3762</v>
      </c>
      <c r="J751" t="s">
        <v>432</v>
      </c>
      <c r="K751" t="s">
        <v>1881</v>
      </c>
      <c r="L751" t="s">
        <v>1327</v>
      </c>
      <c r="M751" t="s">
        <v>1974</v>
      </c>
      <c r="N751" t="s">
        <v>4315</v>
      </c>
      <c r="O751" t="s">
        <v>4319</v>
      </c>
      <c r="P751" t="s">
        <v>4321</v>
      </c>
      <c r="Q751" t="s">
        <v>4857</v>
      </c>
      <c r="R751" t="s">
        <v>5437</v>
      </c>
      <c r="S751" t="s">
        <v>5439</v>
      </c>
      <c r="T751" t="s">
        <v>5770</v>
      </c>
      <c r="U751" t="s">
        <v>6321</v>
      </c>
      <c r="Y751" cm="1">
        <f t="array" ref="Y751">IF(FALSE,"True," &amp; IF(_xlfn.XLOOKUP("Src_IsAny",'Scoring_Config'!$A:$A,'Scoring_Config'!$D:$D,"Yes")="Yes",_xlfn.XLOOKUP("Src_IsAny",'Scoring_Config'!$A:$A,'Scoring_Config'!$C:$C,10),0),"False,0")</f>
        <v>0</v>
      </c>
      <c r="Z751" cm="1">
        <f t="array" ref="Z751">IF(FALSE,"True," &amp; IF(_xlfn.XLOOKUP("Src_CIDR_Le_16",'Scoring_Config'!$A:$A,'Scoring_Config'!$D:$D,"Yes")="Yes",_xlfn.XLOOKUP("Src_CIDR_Le_16",'Scoring_Config'!$A:$A,'Scoring_Config'!$C:$C,10),0),"False,0")</f>
        <v>0</v>
      </c>
      <c r="AA751" cm="1">
        <f t="array" ref="AA751">IF(FALSE,"True," &amp; IF(_xlfn.XLOOKUP("Src_CIDR_17_22",'Scoring_Config'!$A:$A,'Scoring_Config'!$D:$D,"Yes")="Yes",_xlfn.XLOOKUP("Src_CIDR_17_22",'Scoring_Config'!$A:$A,'Scoring_Config'!$C:$C,5),0),"False,0")</f>
        <v>0</v>
      </c>
      <c r="AB751" cm="1">
        <f t="array" ref="AB751">IF(FALSE,"True," &amp; IF(_xlfn.XLOOKUP("Dst_IsAny",'Scoring_Config'!$A:$A,'Scoring_Config'!$D:$D,"Yes")="Yes",_xlfn.XLOOKUP("Dst_IsAny",'Scoring_Config'!$A:$A,'Scoring_Config'!$C:$C,10),0),"False,0")</f>
        <v>0</v>
      </c>
      <c r="AC751" cm="1">
        <f t="array" ref="AC751">IF(FALSE,"True," &amp; IF(_xlfn.XLOOKUP("Dst_CIDR_Le_16",'Scoring_Config'!$A:$A,'Scoring_Config'!$D:$D,"Yes")="Yes",_xlfn.XLOOKUP("Dst_CIDR_Le_16",'Scoring_Config'!$A:$A,'Scoring_Config'!$C:$C,10),0),"False,0")</f>
        <v>0</v>
      </c>
      <c r="AD751" cm="1">
        <f t="array" ref="AD751">IF(FALSE,"True," &amp; IF(_xlfn.XLOOKUP("Dst_CIDR_17_22",'Scoring_Config'!$A:$A,'Scoring_Config'!$D:$D,"Yes")="Yes",_xlfn.XLOOKUP("Dst_CIDR_17_22",'Scoring_Config'!$A:$A,'Scoring_Config'!$C:$C,5),0),"False,0")</f>
        <v>0</v>
      </c>
      <c r="AE751" cm="1">
        <f t="array" ref="AE751">IF(FALSE,"True," &amp; IF(_xlfn.XLOOKUP("SrcZone_IsAny",'Scoring_Config'!$A:$A,'Scoring_Config'!$D:$D,"Yes")="Yes",_xlfn.XLOOKUP("SrcZone_IsAny",'Scoring_Config'!$A:$A,'Scoring_Config'!$C:$C,10),0),"False,0")</f>
        <v>0</v>
      </c>
      <c r="AF751" cm="1">
        <f t="array" ref="AF751">IF(FALSE,"True," &amp; IF(_xlfn.XLOOKUP("DstZone_IsAny",'Scoring_Config'!$A:$A,'Scoring_Config'!$D:$D,"Yes")="Yes",_xlfn.XLOOKUP("DstZone_IsAny",'Scoring_Config'!$A:$A,'Scoring_Config'!$C:$C,10),0),"False,0")</f>
        <v>0</v>
      </c>
      <c r="AG751" cm="1">
        <f t="array" ref="AG75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51" cm="1">
        <f t="array" ref="AH751">IF(FALSE,"True," &amp; IF(_xlfn.XLOOKUP("App_Any_OR_RangeGt1000",'Scoring_Config'!$A:$A,'Scoring_Config'!$D:$D,"Yes")="Yes",_xlfn.XLOOKUP("App_Any_OR_RangeGt1000",'Scoring_Config'!$A:$A,'Scoring_Config'!$C:$C,10),0),"False,0")</f>
        <v>0</v>
      </c>
      <c r="AI751" cm="1">
        <f t="array" ref="AI751">IF(FALSE,"True," &amp; IF(_xlfn.XLOOKUP("Service_Insecure_Match",'Scoring_Config'!$A:$A,'Scoring_Config'!$D:$D,"Yes")="Yes",_xlfn.XLOOKUP("Service_Insecure_Match",'Scoring_Config'!$A:$A,'Scoring_Config'!$C:$C,5),0),"False,0")</f>
        <v>0</v>
      </c>
      <c r="AJ751" cm="1">
        <f t="array" ref="AJ751">IF(FALSE,"True," &amp; IF(_xlfn.XLOOKUP("Risky_Inbound",'Scoring_Config'!$A:$A,'Scoring_Config'!$D:$D,"Yes")="Yes",_xlfn.XLOOKUP("Risky_Inbound",'Scoring_Config'!$A:$A,'Scoring_Config'!$C:$C,50),0),"False,0")</f>
        <v>0</v>
      </c>
      <c r="AK751" cm="1">
        <f t="array" ref="AK751">IF(FALSE,"True," &amp; IF(_xlfn.XLOOKUP("Risky_Outbound",'Scoring_Config'!$A:$A,'Scoring_Config'!$D:$D,"Yes")="Yes",_xlfn.XLOOKUP("Risky_Outbound",'Scoring_Config'!$A:$A,'Scoring_Config'!$C:$C,25),0),"False,0")</f>
        <v>0</v>
      </c>
      <c r="AL751" t="s">
        <v>6700</v>
      </c>
      <c r="AM751" cm="1">
        <f t="array" ref="AM75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51" t="s">
        <v>6697</v>
      </c>
      <c r="AO751" t="s">
        <v>6697</v>
      </c>
      <c r="AP751" t="s">
        <v>6697</v>
      </c>
      <c r="AQ751" cm="1">
        <f t="array" ref="AQ751">IF(FALSE,"True," &amp; IF(_xlfn.XLOOKUP("Service_IsAny",'Scoring_Config'!$A:$A,'Scoring_Config'!$D:$D,"Yes")="Yes",_xlfn.XLOOKUP("Service_IsAny",'Scoring_Config'!$A:$A,'Scoring_Config'!$C:$C,0),0),"False,0")</f>
        <v>0</v>
      </c>
      <c r="AR751">
        <v>0</v>
      </c>
      <c r="AS751" cm="1">
        <f t="array" ref="AS751">IF(FALSE,"True," &amp; IF(_xlfn.XLOOKUP("Service_RangeGt1000",'Scoring_Config'!$A:$A,'Scoring_Config'!$D:$D,"Yes")="Yes",_xlfn.XLOOKUP("Service_RangeGt1000",'Scoring_Config'!$A:$A,'Scoring_Config'!$C:$C,0),0),"False,0")</f>
        <v>0</v>
      </c>
      <c r="AT751" cm="1">
        <f t="array" ref="AT751">IF(FALSE,"True," &amp; IF(_xlfn.XLOOKUP("App_IsAny",'Scoring_Config'!$A:$A,'Scoring_Config'!$D:$D,"Yes")="Yes",_xlfn.XLOOKUP("App_IsAny",'Scoring_Config'!$A:$A,'Scoring_Config'!$C:$C,0),0),"False,0")</f>
        <v>0</v>
      </c>
      <c r="AU751">
        <v>3</v>
      </c>
      <c r="AV751" cm="1">
        <f t="array" ref="AV751">IF(FALSE,"True," &amp; IF(_xlfn.XLOOKUP("App_RangeGt1000",'Scoring_Config'!$A:$A,'Scoring_Config'!$D:$D,"Yes")="Yes",_xlfn.XLOOKUP("App_RangeGt1000",'Scoring_Config'!$A:$A,'Scoring_Config'!$C:$C,0),0),"False,0")</f>
        <v>0</v>
      </c>
      <c r="AW751" cm="1">
        <f t="array" ref="AW751">IF(FALSE,"True," &amp; IF(_xlfn.XLOOKUP("Action_IsDenyOrDrop",'Scoring_Config'!$A:$A,'Scoring_Config'!$D:$D,"Yes")="Yes",_xlfn.XLOOKUP("Action_IsDenyOrDrop",'Scoring_Config'!$A:$A,'Scoring_Config'!$C:$C,0),0),"False,0")</f>
        <v>0</v>
      </c>
      <c r="AX751" cm="1">
        <f t="array" ref="AX751">IF(LEFT(AW751,4)="True",0,(IF(LEFT(Y751,4)="True",IF(_xlfn.XLOOKUP("Src_IsAny",'Scoring_Config'!$A:$A,'Scoring_Config'!$D:$D,"Yes")="Yes",_xlfn.XLOOKUP("Src_IsAny",'Scoring_Config'!$A:$A,'Scoring_Config'!$C:$C,10),0),0)+IF(LEFT(Z751,4)="True",IF(_xlfn.XLOOKUP("Src_CIDR_Le_16",'Scoring_Config'!$A:$A,'Scoring_Config'!$D:$D,"Yes")="Yes",_xlfn.XLOOKUP("Src_CIDR_Le_16",'Scoring_Config'!$A:$A,'Scoring_Config'!$C:$C,10),0),0)+IF(LEFT(AA751,4)="True",IF(_xlfn.XLOOKUP("Src_CIDR_17_22",'Scoring_Config'!$A:$A,'Scoring_Config'!$D:$D,"Yes")="Yes",_xlfn.XLOOKUP("Src_CIDR_17_22",'Scoring_Config'!$A:$A,'Scoring_Config'!$C:$C,5),0),0)+IF(LEFT(AB751,4)="True",IF(_xlfn.XLOOKUP("Dst_IsAny",'Scoring_Config'!$A:$A,'Scoring_Config'!$D:$D,"Yes")="Yes",_xlfn.XLOOKUP("Dst_IsAny",'Scoring_Config'!$A:$A,'Scoring_Config'!$C:$C,10),0),0)+IF(LEFT(AC751,4)="True",IF(_xlfn.XLOOKUP("Dst_CIDR_Le_16",'Scoring_Config'!$A:$A,'Scoring_Config'!$D:$D,"Yes")="Yes",_xlfn.XLOOKUP("Dst_CIDR_Le_16",'Scoring_Config'!$A:$A,'Scoring_Config'!$C:$C,10),0),0)+IF(LEFT(AD751,4)="True",IF(_xlfn.XLOOKUP("Dst_CIDR_17_22",'Scoring_Config'!$A:$A,'Scoring_Config'!$D:$D,"Yes")="Yes",_xlfn.XLOOKUP("Dst_CIDR_17_22",'Scoring_Config'!$A:$A,'Scoring_Config'!$C:$C,5),0),0)+IF(LEFT(AE751,4)="True",IF(_xlfn.XLOOKUP("SrcZone_IsAny",'Scoring_Config'!$A:$A,'Scoring_Config'!$D:$D,"Yes")="Yes",_xlfn.XLOOKUP("SrcZone_IsAny",'Scoring_Config'!$A:$A,'Scoring_Config'!$C:$C,10),0),0)+IF(LEFT(AF751,4)="True",IF(_xlfn.XLOOKUP("DstZone_IsAny",'Scoring_Config'!$A:$A,'Scoring_Config'!$D:$D,"Yes")="Yes",_xlfn.XLOOKUP("DstZone_IsAny",'Scoring_Config'!$A:$A,'Scoring_Config'!$C:$C,10),0),0)+IF(LEFT(AG751,4)="True",IF(_xlfn.XLOOKUP("Service_Any_OR_RangeGt1000",'Scoring_Config'!$A:$A,'Scoring_Config'!$D:$D,"Yes")="Yes",_xlfn.XLOOKUP("Service_Any_OR_RangeGt1000",'Scoring_Config'!$A:$A,'Scoring_Config'!$C:$C,10),0),0)+IF(LEFT(AH751,4)="True",IF(_xlfn.XLOOKUP("App_Any_OR_RangeGt1000",'Scoring_Config'!$A:$A,'Scoring_Config'!$D:$D,"Yes")="Yes",_xlfn.XLOOKUP("App_Any_OR_RangeGt1000",'Scoring_Config'!$A:$A,'Scoring_Config'!$C:$C,10),0),0)+IF(LEFT(AI751,4)="True",IF(_xlfn.XLOOKUP("Service_Insecure_Match",'Scoring_Config'!$A:$A,'Scoring_Config'!$D:$D,"Yes")="Yes",_xlfn.XLOOKUP("Service_Insecure_Match",'Scoring_Config'!$A:$A,'Scoring_Config'!$C:$C,5),0),0)+IF(LEFT(AJ751,4)="True",IF(_xlfn.XLOOKUP("Risky_Inbound",'Scoring_Config'!$A:$A,'Scoring_Config'!$D:$D,"Yes")="Yes",_xlfn.XLOOKUP("Risky_Inbound",'Scoring_Config'!$A:$A,'Scoring_Config'!$C:$C,50),0),0)+IF(LEFT(AK751,4)="True",IF(_xlfn.XLOOKUP("Risky_Outbound",'Scoring_Config'!$A:$A,'Scoring_Config'!$D:$D,"Yes")="Yes",_xlfn.XLOOKUP("Risky_Outbound",'Scoring_Config'!$A:$A,'Scoring_Config'!$C:$C,25),0),0)+IF(LEFT(AZ751,4)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751,FIND(",",AL751)+1,100)),0)+IF(LEFT(AM751,4)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751,FIND(",",AN751)+1,100)),0)+IF(_xlfn.XLOOKUP("Profile_Scoring",'Scoring_Config'!$A:$A,'Scoring_Config'!$D:$D,"Yes")="Yes",VALUE(MID(AO751,FIND(",",AO751)+1,100)),0)+IF(_xlfn.XLOOKUP("Options_Scoring",'Scoring_Config'!$A:$A,'Scoring_Config'!$D:$D,"Yes")="Yes",VALUE(MID(AP751,FIND(",",AP751)+1,100)),0)))</f>
        <v>0</v>
      </c>
      <c r="AZ751" cm="1">
        <f t="array" ref="AZ751">IF(FALSE,"True," &amp; IF(_xlfn.XLOOKUP("Migrate_Insecure",'Scoring_Config'!$A:$A,'Scoring_Config'!$D:$D,"Yes")="Yes",_xlfn.XLOOKUP("Migrate_Insecure",'Scoring_Config'!$A:$A,'Scoring_Config'!$C:$C,10),0),"False,0")</f>
        <v>0</v>
      </c>
    </row>
    <row r="752" spans="1:52">
      <c r="A752" t="s">
        <v>1979</v>
      </c>
      <c r="B752" t="s">
        <v>2725</v>
      </c>
      <c r="C752" t="s">
        <v>3542</v>
      </c>
      <c r="D752" t="s">
        <v>3545</v>
      </c>
      <c r="E752" t="s">
        <v>3563</v>
      </c>
      <c r="F752" t="s">
        <v>3864</v>
      </c>
      <c r="G752" t="s">
        <v>433</v>
      </c>
      <c r="H752" t="s">
        <v>174</v>
      </c>
      <c r="I752" t="s">
        <v>3762</v>
      </c>
      <c r="J752" t="s">
        <v>432</v>
      </c>
      <c r="K752" t="s">
        <v>1667</v>
      </c>
      <c r="L752" t="s">
        <v>1488</v>
      </c>
      <c r="M752" t="s">
        <v>1974</v>
      </c>
      <c r="N752" t="s">
        <v>4315</v>
      </c>
      <c r="O752" t="s">
        <v>4319</v>
      </c>
      <c r="P752" t="s">
        <v>4321</v>
      </c>
      <c r="Q752" t="s">
        <v>4857</v>
      </c>
      <c r="R752" t="s">
        <v>5440</v>
      </c>
      <c r="S752" t="s">
        <v>5440</v>
      </c>
      <c r="T752" t="s">
        <v>5770</v>
      </c>
      <c r="U752" t="s">
        <v>6322</v>
      </c>
      <c r="Y752" cm="1">
        <f t="array" ref="Y752">IF(FALSE,"True," &amp; IF(_xlfn.XLOOKUP("Src_IsAny",'Scoring_Config'!$A:$A,'Scoring_Config'!$D:$D,"Yes")="Yes",_xlfn.XLOOKUP("Src_IsAny",'Scoring_Config'!$A:$A,'Scoring_Config'!$C:$C,10),0),"False,0")</f>
        <v>0</v>
      </c>
      <c r="Z752" cm="1">
        <f t="array" ref="Z752">IF(FALSE,"True," &amp; IF(_xlfn.XLOOKUP("Src_CIDR_Le_16",'Scoring_Config'!$A:$A,'Scoring_Config'!$D:$D,"Yes")="Yes",_xlfn.XLOOKUP("Src_CIDR_Le_16",'Scoring_Config'!$A:$A,'Scoring_Config'!$C:$C,10),0),"False,0")</f>
        <v>0</v>
      </c>
      <c r="AA752" cm="1">
        <f t="array" ref="AA752">IF(FALSE,"True," &amp; IF(_xlfn.XLOOKUP("Src_CIDR_17_22",'Scoring_Config'!$A:$A,'Scoring_Config'!$D:$D,"Yes")="Yes",_xlfn.XLOOKUP("Src_CIDR_17_22",'Scoring_Config'!$A:$A,'Scoring_Config'!$C:$C,5),0),"False,0")</f>
        <v>0</v>
      </c>
      <c r="AB752" cm="1">
        <f t="array" ref="AB752">IF(FALSE,"True," &amp; IF(_xlfn.XLOOKUP("Dst_IsAny",'Scoring_Config'!$A:$A,'Scoring_Config'!$D:$D,"Yes")="Yes",_xlfn.XLOOKUP("Dst_IsAny",'Scoring_Config'!$A:$A,'Scoring_Config'!$C:$C,10),0),"False,0")</f>
        <v>0</v>
      </c>
      <c r="AC752" cm="1">
        <f t="array" ref="AC752">IF(FALSE,"True," &amp; IF(_xlfn.XLOOKUP("Dst_CIDR_Le_16",'Scoring_Config'!$A:$A,'Scoring_Config'!$D:$D,"Yes")="Yes",_xlfn.XLOOKUP("Dst_CIDR_Le_16",'Scoring_Config'!$A:$A,'Scoring_Config'!$C:$C,10),0),"False,0")</f>
        <v>0</v>
      </c>
      <c r="AD752" cm="1">
        <f t="array" ref="AD752">IF(FALSE,"True," &amp; IF(_xlfn.XLOOKUP("Dst_CIDR_17_22",'Scoring_Config'!$A:$A,'Scoring_Config'!$D:$D,"Yes")="Yes",_xlfn.XLOOKUP("Dst_CIDR_17_22",'Scoring_Config'!$A:$A,'Scoring_Config'!$C:$C,5),0),"False,0")</f>
        <v>0</v>
      </c>
      <c r="AE752" cm="1">
        <f t="array" ref="AE752">IF(FALSE,"True," &amp; IF(_xlfn.XLOOKUP("SrcZone_IsAny",'Scoring_Config'!$A:$A,'Scoring_Config'!$D:$D,"Yes")="Yes",_xlfn.XLOOKUP("SrcZone_IsAny",'Scoring_Config'!$A:$A,'Scoring_Config'!$C:$C,10),0),"False,0")</f>
        <v>0</v>
      </c>
      <c r="AF752" cm="1">
        <f t="array" ref="AF752">IF(FALSE,"True," &amp; IF(_xlfn.XLOOKUP("DstZone_IsAny",'Scoring_Config'!$A:$A,'Scoring_Config'!$D:$D,"Yes")="Yes",_xlfn.XLOOKUP("DstZone_IsAny",'Scoring_Config'!$A:$A,'Scoring_Config'!$C:$C,10),0),"False,0")</f>
        <v>0</v>
      </c>
      <c r="AG752" cm="1">
        <f t="array" ref="AG75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52" cm="1">
        <f t="array" ref="AH752">IF(FALSE,"True," &amp; IF(_xlfn.XLOOKUP("App_Any_OR_RangeGt1000",'Scoring_Config'!$A:$A,'Scoring_Config'!$D:$D,"Yes")="Yes",_xlfn.XLOOKUP("App_Any_OR_RangeGt1000",'Scoring_Config'!$A:$A,'Scoring_Config'!$C:$C,10),0),"False,0")</f>
        <v>0</v>
      </c>
      <c r="AI752" cm="1">
        <f t="array" ref="AI752">IF(FALSE,"True," &amp; IF(_xlfn.XLOOKUP("Service_Insecure_Match",'Scoring_Config'!$A:$A,'Scoring_Config'!$D:$D,"Yes")="Yes",_xlfn.XLOOKUP("Service_Insecure_Match",'Scoring_Config'!$A:$A,'Scoring_Config'!$C:$C,5),0),"False,0")</f>
        <v>0</v>
      </c>
      <c r="AJ752" cm="1">
        <f t="array" ref="AJ752">IF(FALSE,"True," &amp; IF(_xlfn.XLOOKUP("Risky_Inbound",'Scoring_Config'!$A:$A,'Scoring_Config'!$D:$D,"Yes")="Yes",_xlfn.XLOOKUP("Risky_Inbound",'Scoring_Config'!$A:$A,'Scoring_Config'!$C:$C,50),0),"False,0")</f>
        <v>0</v>
      </c>
      <c r="AK752" cm="1">
        <f t="array" ref="AK752">IF(FALSE,"True," &amp; IF(_xlfn.XLOOKUP("Risky_Outbound",'Scoring_Config'!$A:$A,'Scoring_Config'!$D:$D,"Yes")="Yes",_xlfn.XLOOKUP("Risky_Outbound",'Scoring_Config'!$A:$A,'Scoring_Config'!$C:$C,25),0),"False,0")</f>
        <v>0</v>
      </c>
      <c r="AL752" t="s">
        <v>6700</v>
      </c>
      <c r="AM752" cm="1">
        <f t="array" ref="AM75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52" t="s">
        <v>6697</v>
      </c>
      <c r="AO752" t="s">
        <v>6697</v>
      </c>
      <c r="AP752" t="s">
        <v>6697</v>
      </c>
      <c r="AQ752" cm="1">
        <f t="array" ref="AQ752">IF(FALSE,"True," &amp; IF(_xlfn.XLOOKUP("Service_IsAny",'Scoring_Config'!$A:$A,'Scoring_Config'!$D:$D,"Yes")="Yes",_xlfn.XLOOKUP("Service_IsAny",'Scoring_Config'!$A:$A,'Scoring_Config'!$C:$C,0),0),"False,0")</f>
        <v>0</v>
      </c>
      <c r="AR752">
        <v>1</v>
      </c>
      <c r="AS752" cm="1">
        <f t="array" ref="AS752">IF(FALSE,"True," &amp; IF(_xlfn.XLOOKUP("Service_RangeGt1000",'Scoring_Config'!$A:$A,'Scoring_Config'!$D:$D,"Yes")="Yes",_xlfn.XLOOKUP("Service_RangeGt1000",'Scoring_Config'!$A:$A,'Scoring_Config'!$C:$C,0),0),"False,0")</f>
        <v>0</v>
      </c>
      <c r="AT752" cm="1">
        <f t="array" ref="AT752">IF(FALSE,"True," &amp; IF(_xlfn.XLOOKUP("App_IsAny",'Scoring_Config'!$A:$A,'Scoring_Config'!$D:$D,"Yes")="Yes",_xlfn.XLOOKUP("App_IsAny",'Scoring_Config'!$A:$A,'Scoring_Config'!$C:$C,0),0),"False,0")</f>
        <v>0</v>
      </c>
      <c r="AU752">
        <v>1</v>
      </c>
      <c r="AV752" cm="1">
        <f t="array" ref="AV752">IF(FALSE,"True," &amp; IF(_xlfn.XLOOKUP("App_RangeGt1000",'Scoring_Config'!$A:$A,'Scoring_Config'!$D:$D,"Yes")="Yes",_xlfn.XLOOKUP("App_RangeGt1000",'Scoring_Config'!$A:$A,'Scoring_Config'!$C:$C,0),0),"False,0")</f>
        <v>0</v>
      </c>
      <c r="AW752" cm="1">
        <f t="array" ref="AW752">IF(FALSE,"True," &amp; IF(_xlfn.XLOOKUP("Action_IsDenyOrDrop",'Scoring_Config'!$A:$A,'Scoring_Config'!$D:$D,"Yes")="Yes",_xlfn.XLOOKUP("Action_IsDenyOrDrop",'Scoring_Config'!$A:$A,'Scoring_Config'!$C:$C,0),0),"False,0")</f>
        <v>0</v>
      </c>
      <c r="AX752" cm="1">
        <f t="array" ref="AX752">IF(LEFT(AW752,4)="True",0,(IF(LEFT(Y752,4)="True",IF(_xlfn.XLOOKUP("Src_IsAny",'Scoring_Config'!$A:$A,'Scoring_Config'!$D:$D,"Yes")="Yes",_xlfn.XLOOKUP("Src_IsAny",'Scoring_Config'!$A:$A,'Scoring_Config'!$C:$C,10),0),0)+IF(LEFT(Z752,4)="True",IF(_xlfn.XLOOKUP("Src_CIDR_Le_16",'Scoring_Config'!$A:$A,'Scoring_Config'!$D:$D,"Yes")="Yes",_xlfn.XLOOKUP("Src_CIDR_Le_16",'Scoring_Config'!$A:$A,'Scoring_Config'!$C:$C,10),0),0)+IF(LEFT(AA752,4)="True",IF(_xlfn.XLOOKUP("Src_CIDR_17_22",'Scoring_Config'!$A:$A,'Scoring_Config'!$D:$D,"Yes")="Yes",_xlfn.XLOOKUP("Src_CIDR_17_22",'Scoring_Config'!$A:$A,'Scoring_Config'!$C:$C,5),0),0)+IF(LEFT(AB752,4)="True",IF(_xlfn.XLOOKUP("Dst_IsAny",'Scoring_Config'!$A:$A,'Scoring_Config'!$D:$D,"Yes")="Yes",_xlfn.XLOOKUP("Dst_IsAny",'Scoring_Config'!$A:$A,'Scoring_Config'!$C:$C,10),0),0)+IF(LEFT(AC752,4)="True",IF(_xlfn.XLOOKUP("Dst_CIDR_Le_16",'Scoring_Config'!$A:$A,'Scoring_Config'!$D:$D,"Yes")="Yes",_xlfn.XLOOKUP("Dst_CIDR_Le_16",'Scoring_Config'!$A:$A,'Scoring_Config'!$C:$C,10),0),0)+IF(LEFT(AD752,4)="True",IF(_xlfn.XLOOKUP("Dst_CIDR_17_22",'Scoring_Config'!$A:$A,'Scoring_Config'!$D:$D,"Yes")="Yes",_xlfn.XLOOKUP("Dst_CIDR_17_22",'Scoring_Config'!$A:$A,'Scoring_Config'!$C:$C,5),0),0)+IF(LEFT(AE752,4)="True",IF(_xlfn.XLOOKUP("SrcZone_IsAny",'Scoring_Config'!$A:$A,'Scoring_Config'!$D:$D,"Yes")="Yes",_xlfn.XLOOKUP("SrcZone_IsAny",'Scoring_Config'!$A:$A,'Scoring_Config'!$C:$C,10),0),0)+IF(LEFT(AF752,4)="True",IF(_xlfn.XLOOKUP("DstZone_IsAny",'Scoring_Config'!$A:$A,'Scoring_Config'!$D:$D,"Yes")="Yes",_xlfn.XLOOKUP("DstZone_IsAny",'Scoring_Config'!$A:$A,'Scoring_Config'!$C:$C,10),0),0)+IF(LEFT(AG752,4)="True",IF(_xlfn.XLOOKUP("Service_Any_OR_RangeGt1000",'Scoring_Config'!$A:$A,'Scoring_Config'!$D:$D,"Yes")="Yes",_xlfn.XLOOKUP("Service_Any_OR_RangeGt1000",'Scoring_Config'!$A:$A,'Scoring_Config'!$C:$C,10),0),0)+IF(LEFT(AH752,4)="True",IF(_xlfn.XLOOKUP("App_Any_OR_RangeGt1000",'Scoring_Config'!$A:$A,'Scoring_Config'!$D:$D,"Yes")="Yes",_xlfn.XLOOKUP("App_Any_OR_RangeGt1000",'Scoring_Config'!$A:$A,'Scoring_Config'!$C:$C,10),0),0)+IF(LEFT(AI752,4)="True",IF(_xlfn.XLOOKUP("Service_Insecure_Match",'Scoring_Config'!$A:$A,'Scoring_Config'!$D:$D,"Yes")="Yes",_xlfn.XLOOKUP("Service_Insecure_Match",'Scoring_Config'!$A:$A,'Scoring_Config'!$C:$C,5),0),0)+IF(LEFT(AJ752,4)="True",IF(_xlfn.XLOOKUP("Risky_Inbound",'Scoring_Config'!$A:$A,'Scoring_Config'!$D:$D,"Yes")="Yes",_xlfn.XLOOKUP("Risky_Inbound",'Scoring_Config'!$A:$A,'Scoring_Config'!$C:$C,50),0),0)+IF(LEFT(AK752,4)="True",IF(_xlfn.XLOOKUP("Risky_Outbound",'Scoring_Config'!$A:$A,'Scoring_Config'!$D:$D,"Yes")="Yes",_xlfn.XLOOKUP("Risky_Outbound",'Scoring_Config'!$A:$A,'Scoring_Config'!$C:$C,25),0),0)+IF(LEFT(AZ752,4)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752,FIND(",",AL752)+1,100)),0)+IF(LEFT(AM752,4)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752,FIND(",",AN752)+1,100)),0)+IF(_xlfn.XLOOKUP("Profile_Scoring",'Scoring_Config'!$A:$A,'Scoring_Config'!$D:$D,"Yes")="Yes",VALUE(MID(AO752,FIND(",",AO752)+1,100)),0)+IF(_xlfn.XLOOKUP("Options_Scoring",'Scoring_Config'!$A:$A,'Scoring_Config'!$D:$D,"Yes")="Yes",VALUE(MID(AP752,FIND(",",AP752)+1,100)),0)))</f>
        <v>0</v>
      </c>
      <c r="AZ752" cm="1">
        <f t="array" ref="AZ752">IF(FALSE,"True," &amp; IF(_xlfn.XLOOKUP("Migrate_Insecure",'Scoring_Config'!$A:$A,'Scoring_Config'!$D:$D,"Yes")="Yes",_xlfn.XLOOKUP("Migrate_Insecure",'Scoring_Config'!$A:$A,'Scoring_Config'!$C:$C,10),0),"False,0")</f>
        <v>0</v>
      </c>
    </row>
    <row r="753" spans="1:52">
      <c r="A753" t="s">
        <v>1979</v>
      </c>
      <c r="B753" t="s">
        <v>2726</v>
      </c>
      <c r="C753" t="s">
        <v>3542</v>
      </c>
      <c r="D753" t="s">
        <v>3545</v>
      </c>
      <c r="E753" t="s">
        <v>3563</v>
      </c>
      <c r="F753" t="s">
        <v>3865</v>
      </c>
      <c r="G753" t="s">
        <v>433</v>
      </c>
      <c r="H753" t="s">
        <v>174</v>
      </c>
      <c r="I753" t="s">
        <v>3763</v>
      </c>
      <c r="J753" t="s">
        <v>431</v>
      </c>
      <c r="K753" t="s">
        <v>1881</v>
      </c>
      <c r="L753" t="s">
        <v>1327</v>
      </c>
      <c r="M753" t="s">
        <v>1974</v>
      </c>
      <c r="N753" t="s">
        <v>4315</v>
      </c>
      <c r="O753" t="s">
        <v>4319</v>
      </c>
      <c r="P753" t="s">
        <v>4321</v>
      </c>
      <c r="Q753" t="s">
        <v>4857</v>
      </c>
      <c r="R753" t="s">
        <v>5439</v>
      </c>
      <c r="S753" t="s">
        <v>4324</v>
      </c>
      <c r="T753" t="s">
        <v>5770</v>
      </c>
      <c r="U753" t="s">
        <v>6321</v>
      </c>
      <c r="Y753" cm="1">
        <f t="array" ref="Y753">IF(FALSE,"True," &amp; IF(_xlfn.XLOOKUP("Src_IsAny",'Scoring_Config'!$A:$A,'Scoring_Config'!$D:$D,"Yes")="Yes",_xlfn.XLOOKUP("Src_IsAny",'Scoring_Config'!$A:$A,'Scoring_Config'!$C:$C,10),0),"False,0")</f>
        <v>0</v>
      </c>
      <c r="Z753" cm="1">
        <f t="array" ref="Z753">IF(FALSE,"True," &amp; IF(_xlfn.XLOOKUP("Src_CIDR_Le_16",'Scoring_Config'!$A:$A,'Scoring_Config'!$D:$D,"Yes")="Yes",_xlfn.XLOOKUP("Src_CIDR_Le_16",'Scoring_Config'!$A:$A,'Scoring_Config'!$C:$C,10),0),"False,0")</f>
        <v>0</v>
      </c>
      <c r="AA753" cm="1">
        <f t="array" ref="AA753">IF(FALSE,"True," &amp; IF(_xlfn.XLOOKUP("Src_CIDR_17_22",'Scoring_Config'!$A:$A,'Scoring_Config'!$D:$D,"Yes")="Yes",_xlfn.XLOOKUP("Src_CIDR_17_22",'Scoring_Config'!$A:$A,'Scoring_Config'!$C:$C,5),0),"False,0")</f>
        <v>0</v>
      </c>
      <c r="AB753" cm="1">
        <f t="array" ref="AB753">IF(FALSE,"True," &amp; IF(_xlfn.XLOOKUP("Dst_IsAny",'Scoring_Config'!$A:$A,'Scoring_Config'!$D:$D,"Yes")="Yes",_xlfn.XLOOKUP("Dst_IsAny",'Scoring_Config'!$A:$A,'Scoring_Config'!$C:$C,10),0),"False,0")</f>
        <v>0</v>
      </c>
      <c r="AC753" cm="1">
        <f t="array" ref="AC753">IF(FALSE,"True," &amp; IF(_xlfn.XLOOKUP("Dst_CIDR_Le_16",'Scoring_Config'!$A:$A,'Scoring_Config'!$D:$D,"Yes")="Yes",_xlfn.XLOOKUP("Dst_CIDR_Le_16",'Scoring_Config'!$A:$A,'Scoring_Config'!$C:$C,10),0),"False,0")</f>
        <v>0</v>
      </c>
      <c r="AD753" cm="1">
        <f t="array" ref="AD753">IF(FALSE,"True," &amp; IF(_xlfn.XLOOKUP("Dst_CIDR_17_22",'Scoring_Config'!$A:$A,'Scoring_Config'!$D:$D,"Yes")="Yes",_xlfn.XLOOKUP("Dst_CIDR_17_22",'Scoring_Config'!$A:$A,'Scoring_Config'!$C:$C,5),0),"False,0")</f>
        <v>0</v>
      </c>
      <c r="AE753" cm="1">
        <f t="array" ref="AE753">IF(FALSE,"True," &amp; IF(_xlfn.XLOOKUP("SrcZone_IsAny",'Scoring_Config'!$A:$A,'Scoring_Config'!$D:$D,"Yes")="Yes",_xlfn.XLOOKUP("SrcZone_IsAny",'Scoring_Config'!$A:$A,'Scoring_Config'!$C:$C,10),0),"False,0")</f>
        <v>0</v>
      </c>
      <c r="AF753" cm="1">
        <f t="array" ref="AF753">IF(FALSE,"True," &amp; IF(_xlfn.XLOOKUP("DstZone_IsAny",'Scoring_Config'!$A:$A,'Scoring_Config'!$D:$D,"Yes")="Yes",_xlfn.XLOOKUP("DstZone_IsAny",'Scoring_Config'!$A:$A,'Scoring_Config'!$C:$C,10),0),"False,0")</f>
        <v>0</v>
      </c>
      <c r="AG753" cm="1">
        <f t="array" ref="AG75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53" cm="1">
        <f t="array" ref="AH753">IF(FALSE,"True," &amp; IF(_xlfn.XLOOKUP("App_Any_OR_RangeGt1000",'Scoring_Config'!$A:$A,'Scoring_Config'!$D:$D,"Yes")="Yes",_xlfn.XLOOKUP("App_Any_OR_RangeGt1000",'Scoring_Config'!$A:$A,'Scoring_Config'!$C:$C,10),0),"False,0")</f>
        <v>0</v>
      </c>
      <c r="AI753" cm="1">
        <f t="array" ref="AI753">IF(FALSE,"True," &amp; IF(_xlfn.XLOOKUP("Service_Insecure_Match",'Scoring_Config'!$A:$A,'Scoring_Config'!$D:$D,"Yes")="Yes",_xlfn.XLOOKUP("Service_Insecure_Match",'Scoring_Config'!$A:$A,'Scoring_Config'!$C:$C,5),0),"False,0")</f>
        <v>0</v>
      </c>
      <c r="AJ753" cm="1">
        <f t="array" ref="AJ753">IF(FALSE,"True," &amp; IF(_xlfn.XLOOKUP("Risky_Inbound",'Scoring_Config'!$A:$A,'Scoring_Config'!$D:$D,"Yes")="Yes",_xlfn.XLOOKUP("Risky_Inbound",'Scoring_Config'!$A:$A,'Scoring_Config'!$C:$C,50),0),"False,0")</f>
        <v>0</v>
      </c>
      <c r="AK753" cm="1">
        <f t="array" ref="AK753">IF(FALSE,"True," &amp; IF(_xlfn.XLOOKUP("Risky_Outbound",'Scoring_Config'!$A:$A,'Scoring_Config'!$D:$D,"Yes")="Yes",_xlfn.XLOOKUP("Risky_Outbound",'Scoring_Config'!$A:$A,'Scoring_Config'!$C:$C,25),0),"False,0")</f>
        <v>0</v>
      </c>
      <c r="AL753" t="s">
        <v>6700</v>
      </c>
      <c r="AM753" cm="1">
        <f t="array" ref="AM75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53" t="s">
        <v>6697</v>
      </c>
      <c r="AO753" t="s">
        <v>6697</v>
      </c>
      <c r="AP753" t="s">
        <v>6697</v>
      </c>
      <c r="AQ753" cm="1">
        <f t="array" ref="AQ753">IF(FALSE,"True," &amp; IF(_xlfn.XLOOKUP("Service_IsAny",'Scoring_Config'!$A:$A,'Scoring_Config'!$D:$D,"Yes")="Yes",_xlfn.XLOOKUP("Service_IsAny",'Scoring_Config'!$A:$A,'Scoring_Config'!$C:$C,0),0),"False,0")</f>
        <v>0</v>
      </c>
      <c r="AR753">
        <v>0</v>
      </c>
      <c r="AS753" cm="1">
        <f t="array" ref="AS753">IF(FALSE,"True," &amp; IF(_xlfn.XLOOKUP("Service_RangeGt1000",'Scoring_Config'!$A:$A,'Scoring_Config'!$D:$D,"Yes")="Yes",_xlfn.XLOOKUP("Service_RangeGt1000",'Scoring_Config'!$A:$A,'Scoring_Config'!$C:$C,0),0),"False,0")</f>
        <v>0</v>
      </c>
      <c r="AT753" cm="1">
        <f t="array" ref="AT753">IF(FALSE,"True," &amp; IF(_xlfn.XLOOKUP("App_IsAny",'Scoring_Config'!$A:$A,'Scoring_Config'!$D:$D,"Yes")="Yes",_xlfn.XLOOKUP("App_IsAny",'Scoring_Config'!$A:$A,'Scoring_Config'!$C:$C,0),0),"False,0")</f>
        <v>0</v>
      </c>
      <c r="AU753">
        <v>3</v>
      </c>
      <c r="AV753" cm="1">
        <f t="array" ref="AV753">IF(FALSE,"True," &amp; IF(_xlfn.XLOOKUP("App_RangeGt1000",'Scoring_Config'!$A:$A,'Scoring_Config'!$D:$D,"Yes")="Yes",_xlfn.XLOOKUP("App_RangeGt1000",'Scoring_Config'!$A:$A,'Scoring_Config'!$C:$C,0),0),"False,0")</f>
        <v>0</v>
      </c>
      <c r="AW753" cm="1">
        <f t="array" ref="AW753">IF(FALSE,"True," &amp; IF(_xlfn.XLOOKUP("Action_IsDenyOrDrop",'Scoring_Config'!$A:$A,'Scoring_Config'!$D:$D,"Yes")="Yes",_xlfn.XLOOKUP("Action_IsDenyOrDrop",'Scoring_Config'!$A:$A,'Scoring_Config'!$C:$C,0),0),"False,0")</f>
        <v>0</v>
      </c>
      <c r="AX753" cm="1">
        <f t="array" ref="AX753">IF(LEFT(AW753,4)="True",0,(IF(LEFT(Y753,4)="True",IF(_xlfn.XLOOKUP("Src_IsAny",'Scoring_Config'!$A:$A,'Scoring_Config'!$D:$D,"Yes")="Yes",_xlfn.XLOOKUP("Src_IsAny",'Scoring_Config'!$A:$A,'Scoring_Config'!$C:$C,10),0),0)+IF(LEFT(Z753,4)="True",IF(_xlfn.XLOOKUP("Src_CIDR_Le_16",'Scoring_Config'!$A:$A,'Scoring_Config'!$D:$D,"Yes")="Yes",_xlfn.XLOOKUP("Src_CIDR_Le_16",'Scoring_Config'!$A:$A,'Scoring_Config'!$C:$C,10),0),0)+IF(LEFT(AA753,4)="True",IF(_xlfn.XLOOKUP("Src_CIDR_17_22",'Scoring_Config'!$A:$A,'Scoring_Config'!$D:$D,"Yes")="Yes",_xlfn.XLOOKUP("Src_CIDR_17_22",'Scoring_Config'!$A:$A,'Scoring_Config'!$C:$C,5),0),0)+IF(LEFT(AB753,4)="True",IF(_xlfn.XLOOKUP("Dst_IsAny",'Scoring_Config'!$A:$A,'Scoring_Config'!$D:$D,"Yes")="Yes",_xlfn.XLOOKUP("Dst_IsAny",'Scoring_Config'!$A:$A,'Scoring_Config'!$C:$C,10),0),0)+IF(LEFT(AC753,4)="True",IF(_xlfn.XLOOKUP("Dst_CIDR_Le_16",'Scoring_Config'!$A:$A,'Scoring_Config'!$D:$D,"Yes")="Yes",_xlfn.XLOOKUP("Dst_CIDR_Le_16",'Scoring_Config'!$A:$A,'Scoring_Config'!$C:$C,10),0),0)+IF(LEFT(AD753,4)="True",IF(_xlfn.XLOOKUP("Dst_CIDR_17_22",'Scoring_Config'!$A:$A,'Scoring_Config'!$D:$D,"Yes")="Yes",_xlfn.XLOOKUP("Dst_CIDR_17_22",'Scoring_Config'!$A:$A,'Scoring_Config'!$C:$C,5),0),0)+IF(LEFT(AE753,4)="True",IF(_xlfn.XLOOKUP("SrcZone_IsAny",'Scoring_Config'!$A:$A,'Scoring_Config'!$D:$D,"Yes")="Yes",_xlfn.XLOOKUP("SrcZone_IsAny",'Scoring_Config'!$A:$A,'Scoring_Config'!$C:$C,10),0),0)+IF(LEFT(AF753,4)="True",IF(_xlfn.XLOOKUP("DstZone_IsAny",'Scoring_Config'!$A:$A,'Scoring_Config'!$D:$D,"Yes")="Yes",_xlfn.XLOOKUP("DstZone_IsAny",'Scoring_Config'!$A:$A,'Scoring_Config'!$C:$C,10),0),0)+IF(LEFT(AG753,4)="True",IF(_xlfn.XLOOKUP("Service_Any_OR_RangeGt1000",'Scoring_Config'!$A:$A,'Scoring_Config'!$D:$D,"Yes")="Yes",_xlfn.XLOOKUP("Service_Any_OR_RangeGt1000",'Scoring_Config'!$A:$A,'Scoring_Config'!$C:$C,10),0),0)+IF(LEFT(AH753,4)="True",IF(_xlfn.XLOOKUP("App_Any_OR_RangeGt1000",'Scoring_Config'!$A:$A,'Scoring_Config'!$D:$D,"Yes")="Yes",_xlfn.XLOOKUP("App_Any_OR_RangeGt1000",'Scoring_Config'!$A:$A,'Scoring_Config'!$C:$C,10),0),0)+IF(LEFT(AI753,4)="True",IF(_xlfn.XLOOKUP("Service_Insecure_Match",'Scoring_Config'!$A:$A,'Scoring_Config'!$D:$D,"Yes")="Yes",_xlfn.XLOOKUP("Service_Insecure_Match",'Scoring_Config'!$A:$A,'Scoring_Config'!$C:$C,5),0),0)+IF(LEFT(AJ753,4)="True",IF(_xlfn.XLOOKUP("Risky_Inbound",'Scoring_Config'!$A:$A,'Scoring_Config'!$D:$D,"Yes")="Yes",_xlfn.XLOOKUP("Risky_Inbound",'Scoring_Config'!$A:$A,'Scoring_Config'!$C:$C,50),0),0)+IF(LEFT(AK753,4)="True",IF(_xlfn.XLOOKUP("Risky_Outbound",'Scoring_Config'!$A:$A,'Scoring_Config'!$D:$D,"Yes")="Yes",_xlfn.XLOOKUP("Risky_Outbound",'Scoring_Config'!$A:$A,'Scoring_Config'!$C:$C,25),0),0)+IF(LEFT(AZ753,4)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753,FIND(",",AL753)+1,100)),0)+IF(LEFT(AM753,4)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753,FIND(",",AN753)+1,100)),0)+IF(_xlfn.XLOOKUP("Profile_Scoring",'Scoring_Config'!$A:$A,'Scoring_Config'!$D:$D,"Yes")="Yes",VALUE(MID(AO753,FIND(",",AO753)+1,100)),0)+IF(_xlfn.XLOOKUP("Options_Scoring",'Scoring_Config'!$A:$A,'Scoring_Config'!$D:$D,"Yes")="Yes",VALUE(MID(AP753,FIND(",",AP753)+1,100)),0)))</f>
        <v>0</v>
      </c>
      <c r="AZ753" cm="1">
        <f t="array" ref="AZ753">IF(FALSE,"True," &amp; IF(_xlfn.XLOOKUP("Migrate_Insecure",'Scoring_Config'!$A:$A,'Scoring_Config'!$D:$D,"Yes")="Yes",_xlfn.XLOOKUP("Migrate_Insecure",'Scoring_Config'!$A:$A,'Scoring_Config'!$C:$C,10),0),"False,0")</f>
        <v>0</v>
      </c>
    </row>
    <row r="754" spans="1:52">
      <c r="A754" t="s">
        <v>1979</v>
      </c>
      <c r="B754" t="s">
        <v>2727</v>
      </c>
      <c r="C754" t="s">
        <v>3542</v>
      </c>
      <c r="D754" t="s">
        <v>3545</v>
      </c>
      <c r="E754" t="s">
        <v>3563</v>
      </c>
      <c r="F754" t="s">
        <v>3865</v>
      </c>
      <c r="G754" t="s">
        <v>433</v>
      </c>
      <c r="H754" t="s">
        <v>174</v>
      </c>
      <c r="I754" t="s">
        <v>3763</v>
      </c>
      <c r="J754" t="s">
        <v>431</v>
      </c>
      <c r="K754" t="s">
        <v>1667</v>
      </c>
      <c r="L754" t="s">
        <v>1488</v>
      </c>
      <c r="M754" t="s">
        <v>1974</v>
      </c>
      <c r="N754" t="s">
        <v>4315</v>
      </c>
      <c r="O754" t="s">
        <v>4319</v>
      </c>
      <c r="P754" t="s">
        <v>4321</v>
      </c>
      <c r="Q754" t="s">
        <v>4857</v>
      </c>
      <c r="R754" t="s">
        <v>5439</v>
      </c>
      <c r="S754" t="s">
        <v>4324</v>
      </c>
      <c r="T754" t="s">
        <v>5770</v>
      </c>
      <c r="U754" t="s">
        <v>6322</v>
      </c>
      <c r="Y754" cm="1">
        <f t="array" ref="Y754">IF(FALSE,"True," &amp; IF(_xlfn.XLOOKUP("Src_IsAny",'Scoring_Config'!$A:$A,'Scoring_Config'!$D:$D,"Yes")="Yes",_xlfn.XLOOKUP("Src_IsAny",'Scoring_Config'!$A:$A,'Scoring_Config'!$C:$C,10),0),"False,0")</f>
        <v>0</v>
      </c>
      <c r="Z754" cm="1">
        <f t="array" ref="Z754">IF(FALSE,"True," &amp; IF(_xlfn.XLOOKUP("Src_CIDR_Le_16",'Scoring_Config'!$A:$A,'Scoring_Config'!$D:$D,"Yes")="Yes",_xlfn.XLOOKUP("Src_CIDR_Le_16",'Scoring_Config'!$A:$A,'Scoring_Config'!$C:$C,10),0),"False,0")</f>
        <v>0</v>
      </c>
      <c r="AA754" cm="1">
        <f t="array" ref="AA754">IF(FALSE,"True," &amp; IF(_xlfn.XLOOKUP("Src_CIDR_17_22",'Scoring_Config'!$A:$A,'Scoring_Config'!$D:$D,"Yes")="Yes",_xlfn.XLOOKUP("Src_CIDR_17_22",'Scoring_Config'!$A:$A,'Scoring_Config'!$C:$C,5),0),"False,0")</f>
        <v>0</v>
      </c>
      <c r="AB754" cm="1">
        <f t="array" ref="AB754">IF(FALSE,"True," &amp; IF(_xlfn.XLOOKUP("Dst_IsAny",'Scoring_Config'!$A:$A,'Scoring_Config'!$D:$D,"Yes")="Yes",_xlfn.XLOOKUP("Dst_IsAny",'Scoring_Config'!$A:$A,'Scoring_Config'!$C:$C,10),0),"False,0")</f>
        <v>0</v>
      </c>
      <c r="AC754" cm="1">
        <f t="array" ref="AC754">IF(FALSE,"True," &amp; IF(_xlfn.XLOOKUP("Dst_CIDR_Le_16",'Scoring_Config'!$A:$A,'Scoring_Config'!$D:$D,"Yes")="Yes",_xlfn.XLOOKUP("Dst_CIDR_Le_16",'Scoring_Config'!$A:$A,'Scoring_Config'!$C:$C,10),0),"False,0")</f>
        <v>0</v>
      </c>
      <c r="AD754" cm="1">
        <f t="array" ref="AD754">IF(FALSE,"True," &amp; IF(_xlfn.XLOOKUP("Dst_CIDR_17_22",'Scoring_Config'!$A:$A,'Scoring_Config'!$D:$D,"Yes")="Yes",_xlfn.XLOOKUP("Dst_CIDR_17_22",'Scoring_Config'!$A:$A,'Scoring_Config'!$C:$C,5),0),"False,0")</f>
        <v>0</v>
      </c>
      <c r="AE754" cm="1">
        <f t="array" ref="AE754">IF(FALSE,"True," &amp; IF(_xlfn.XLOOKUP("SrcZone_IsAny",'Scoring_Config'!$A:$A,'Scoring_Config'!$D:$D,"Yes")="Yes",_xlfn.XLOOKUP("SrcZone_IsAny",'Scoring_Config'!$A:$A,'Scoring_Config'!$C:$C,10),0),"False,0")</f>
        <v>0</v>
      </c>
      <c r="AF754" cm="1">
        <f t="array" ref="AF754">IF(FALSE,"True," &amp; IF(_xlfn.XLOOKUP("DstZone_IsAny",'Scoring_Config'!$A:$A,'Scoring_Config'!$D:$D,"Yes")="Yes",_xlfn.XLOOKUP("DstZone_IsAny",'Scoring_Config'!$A:$A,'Scoring_Config'!$C:$C,10),0),"False,0")</f>
        <v>0</v>
      </c>
      <c r="AG754" cm="1">
        <f t="array" ref="AG75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54" cm="1">
        <f t="array" ref="AH754">IF(FALSE,"True," &amp; IF(_xlfn.XLOOKUP("App_Any_OR_RangeGt1000",'Scoring_Config'!$A:$A,'Scoring_Config'!$D:$D,"Yes")="Yes",_xlfn.XLOOKUP("App_Any_OR_RangeGt1000",'Scoring_Config'!$A:$A,'Scoring_Config'!$C:$C,10),0),"False,0")</f>
        <v>0</v>
      </c>
      <c r="AI754" cm="1">
        <f t="array" ref="AI754">IF(FALSE,"True," &amp; IF(_xlfn.XLOOKUP("Service_Insecure_Match",'Scoring_Config'!$A:$A,'Scoring_Config'!$D:$D,"Yes")="Yes",_xlfn.XLOOKUP("Service_Insecure_Match",'Scoring_Config'!$A:$A,'Scoring_Config'!$C:$C,5),0),"False,0")</f>
        <v>0</v>
      </c>
      <c r="AJ754" cm="1">
        <f t="array" ref="AJ754">IF(FALSE,"True," &amp; IF(_xlfn.XLOOKUP("Risky_Inbound",'Scoring_Config'!$A:$A,'Scoring_Config'!$D:$D,"Yes")="Yes",_xlfn.XLOOKUP("Risky_Inbound",'Scoring_Config'!$A:$A,'Scoring_Config'!$C:$C,50),0),"False,0")</f>
        <v>0</v>
      </c>
      <c r="AK754" cm="1">
        <f t="array" ref="AK754">IF(FALSE,"True," &amp; IF(_xlfn.XLOOKUP("Risky_Outbound",'Scoring_Config'!$A:$A,'Scoring_Config'!$D:$D,"Yes")="Yes",_xlfn.XLOOKUP("Risky_Outbound",'Scoring_Config'!$A:$A,'Scoring_Config'!$C:$C,25),0),"False,0")</f>
        <v>0</v>
      </c>
      <c r="AL754" t="s">
        <v>6700</v>
      </c>
      <c r="AM754" cm="1">
        <f t="array" ref="AM75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54" t="s">
        <v>6697</v>
      </c>
      <c r="AO754" t="s">
        <v>6697</v>
      </c>
      <c r="AP754" t="s">
        <v>6697</v>
      </c>
      <c r="AQ754" cm="1">
        <f t="array" ref="AQ754">IF(FALSE,"True," &amp; IF(_xlfn.XLOOKUP("Service_IsAny",'Scoring_Config'!$A:$A,'Scoring_Config'!$D:$D,"Yes")="Yes",_xlfn.XLOOKUP("Service_IsAny",'Scoring_Config'!$A:$A,'Scoring_Config'!$C:$C,0),0),"False,0")</f>
        <v>0</v>
      </c>
      <c r="AR754">
        <v>1</v>
      </c>
      <c r="AS754" cm="1">
        <f t="array" ref="AS754">IF(FALSE,"True," &amp; IF(_xlfn.XLOOKUP("Service_RangeGt1000",'Scoring_Config'!$A:$A,'Scoring_Config'!$D:$D,"Yes")="Yes",_xlfn.XLOOKUP("Service_RangeGt1000",'Scoring_Config'!$A:$A,'Scoring_Config'!$C:$C,0),0),"False,0")</f>
        <v>0</v>
      </c>
      <c r="AT754" cm="1">
        <f t="array" ref="AT754">IF(FALSE,"True," &amp; IF(_xlfn.XLOOKUP("App_IsAny",'Scoring_Config'!$A:$A,'Scoring_Config'!$D:$D,"Yes")="Yes",_xlfn.XLOOKUP("App_IsAny",'Scoring_Config'!$A:$A,'Scoring_Config'!$C:$C,0),0),"False,0")</f>
        <v>0</v>
      </c>
      <c r="AU754">
        <v>1</v>
      </c>
      <c r="AV754" cm="1">
        <f t="array" ref="AV754">IF(FALSE,"True," &amp; IF(_xlfn.XLOOKUP("App_RangeGt1000",'Scoring_Config'!$A:$A,'Scoring_Config'!$D:$D,"Yes")="Yes",_xlfn.XLOOKUP("App_RangeGt1000",'Scoring_Config'!$A:$A,'Scoring_Config'!$C:$C,0),0),"False,0")</f>
        <v>0</v>
      </c>
      <c r="AW754" cm="1">
        <f t="array" ref="AW754">IF(FALSE,"True," &amp; IF(_xlfn.XLOOKUP("Action_IsDenyOrDrop",'Scoring_Config'!$A:$A,'Scoring_Config'!$D:$D,"Yes")="Yes",_xlfn.XLOOKUP("Action_IsDenyOrDrop",'Scoring_Config'!$A:$A,'Scoring_Config'!$C:$C,0),0),"False,0")</f>
        <v>0</v>
      </c>
      <c r="AX754" cm="1">
        <f t="array" ref="AX754">IF(LEFT(AW754,4)="True",0,(IF(LEFT(Y754,4)="True",IF(_xlfn.XLOOKUP("Src_IsAny",'Scoring_Config'!$A:$A,'Scoring_Config'!$D:$D,"Yes")="Yes",_xlfn.XLOOKUP("Src_IsAny",'Scoring_Config'!$A:$A,'Scoring_Config'!$C:$C,10),0),0)+IF(LEFT(Z754,4)="True",IF(_xlfn.XLOOKUP("Src_CIDR_Le_16",'Scoring_Config'!$A:$A,'Scoring_Config'!$D:$D,"Yes")="Yes",_xlfn.XLOOKUP("Src_CIDR_Le_16",'Scoring_Config'!$A:$A,'Scoring_Config'!$C:$C,10),0),0)+IF(LEFT(AA754,4)="True",IF(_xlfn.XLOOKUP("Src_CIDR_17_22",'Scoring_Config'!$A:$A,'Scoring_Config'!$D:$D,"Yes")="Yes",_xlfn.XLOOKUP("Src_CIDR_17_22",'Scoring_Config'!$A:$A,'Scoring_Config'!$C:$C,5),0),0)+IF(LEFT(AB754,4)="True",IF(_xlfn.XLOOKUP("Dst_IsAny",'Scoring_Config'!$A:$A,'Scoring_Config'!$D:$D,"Yes")="Yes",_xlfn.XLOOKUP("Dst_IsAny",'Scoring_Config'!$A:$A,'Scoring_Config'!$C:$C,10),0),0)+IF(LEFT(AC754,4)="True",IF(_xlfn.XLOOKUP("Dst_CIDR_Le_16",'Scoring_Config'!$A:$A,'Scoring_Config'!$D:$D,"Yes")="Yes",_xlfn.XLOOKUP("Dst_CIDR_Le_16",'Scoring_Config'!$A:$A,'Scoring_Config'!$C:$C,10),0),0)+IF(LEFT(AD754,4)="True",IF(_xlfn.XLOOKUP("Dst_CIDR_17_22",'Scoring_Config'!$A:$A,'Scoring_Config'!$D:$D,"Yes")="Yes",_xlfn.XLOOKUP("Dst_CIDR_17_22",'Scoring_Config'!$A:$A,'Scoring_Config'!$C:$C,5),0),0)+IF(LEFT(AE754,4)="True",IF(_xlfn.XLOOKUP("SrcZone_IsAny",'Scoring_Config'!$A:$A,'Scoring_Config'!$D:$D,"Yes")="Yes",_xlfn.XLOOKUP("SrcZone_IsAny",'Scoring_Config'!$A:$A,'Scoring_Config'!$C:$C,10),0),0)+IF(LEFT(AF754,4)="True",IF(_xlfn.XLOOKUP("DstZone_IsAny",'Scoring_Config'!$A:$A,'Scoring_Config'!$D:$D,"Yes")="Yes",_xlfn.XLOOKUP("DstZone_IsAny",'Scoring_Config'!$A:$A,'Scoring_Config'!$C:$C,10),0),0)+IF(LEFT(AG754,4)="True",IF(_xlfn.XLOOKUP("Service_Any_OR_RangeGt1000",'Scoring_Config'!$A:$A,'Scoring_Config'!$D:$D,"Yes")="Yes",_xlfn.XLOOKUP("Service_Any_OR_RangeGt1000",'Scoring_Config'!$A:$A,'Scoring_Config'!$C:$C,10),0),0)+IF(LEFT(AH754,4)="True",IF(_xlfn.XLOOKUP("App_Any_OR_RangeGt1000",'Scoring_Config'!$A:$A,'Scoring_Config'!$D:$D,"Yes")="Yes",_xlfn.XLOOKUP("App_Any_OR_RangeGt1000",'Scoring_Config'!$A:$A,'Scoring_Config'!$C:$C,10),0),0)+IF(LEFT(AI754,4)="True",IF(_xlfn.XLOOKUP("Service_Insecure_Match",'Scoring_Config'!$A:$A,'Scoring_Config'!$D:$D,"Yes")="Yes",_xlfn.XLOOKUP("Service_Insecure_Match",'Scoring_Config'!$A:$A,'Scoring_Config'!$C:$C,5),0),0)+IF(LEFT(AJ754,4)="True",IF(_xlfn.XLOOKUP("Risky_Inbound",'Scoring_Config'!$A:$A,'Scoring_Config'!$D:$D,"Yes")="Yes",_xlfn.XLOOKUP("Risky_Inbound",'Scoring_Config'!$A:$A,'Scoring_Config'!$C:$C,50),0),0)+IF(LEFT(AK754,4)="True",IF(_xlfn.XLOOKUP("Risky_Outbound",'Scoring_Config'!$A:$A,'Scoring_Config'!$D:$D,"Yes")="Yes",_xlfn.XLOOKUP("Risky_Outbound",'Scoring_Config'!$A:$A,'Scoring_Config'!$C:$C,25),0),0)+IF(LEFT(AZ754,4)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754,FIND(",",AL754)+1,100)),0)+IF(LEFT(AM754,4)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754,FIND(",",AN754)+1,100)),0)+IF(_xlfn.XLOOKUP("Profile_Scoring",'Scoring_Config'!$A:$A,'Scoring_Config'!$D:$D,"Yes")="Yes",VALUE(MID(AO754,FIND(",",AO754)+1,100)),0)+IF(_xlfn.XLOOKUP("Options_Scoring",'Scoring_Config'!$A:$A,'Scoring_Config'!$D:$D,"Yes")="Yes",VALUE(MID(AP754,FIND(",",AP754)+1,100)),0)))</f>
        <v>0</v>
      </c>
      <c r="AZ754" cm="1">
        <f t="array" ref="AZ754">IF(FALSE,"True," &amp; IF(_xlfn.XLOOKUP("Migrate_Insecure",'Scoring_Config'!$A:$A,'Scoring_Config'!$D:$D,"Yes")="Yes",_xlfn.XLOOKUP("Migrate_Insecure",'Scoring_Config'!$A:$A,'Scoring_Config'!$C:$C,10),0),"False,0")</f>
        <v>0</v>
      </c>
    </row>
    <row r="755" spans="1:52">
      <c r="A755" t="s">
        <v>1979</v>
      </c>
      <c r="B755" t="s">
        <v>2728</v>
      </c>
      <c r="C755" t="s">
        <v>3542</v>
      </c>
      <c r="D755" t="s">
        <v>3545</v>
      </c>
      <c r="E755" t="s">
        <v>3563</v>
      </c>
      <c r="F755" t="s">
        <v>3866</v>
      </c>
      <c r="G755" t="s">
        <v>434</v>
      </c>
      <c r="H755" t="s">
        <v>174</v>
      </c>
      <c r="I755" t="s">
        <v>3784</v>
      </c>
      <c r="J755" t="s">
        <v>1041</v>
      </c>
      <c r="K755" t="s">
        <v>1882</v>
      </c>
      <c r="L755" t="s">
        <v>1327</v>
      </c>
      <c r="M755" t="s">
        <v>1974</v>
      </c>
      <c r="N755" t="s">
        <v>4315</v>
      </c>
      <c r="O755" t="s">
        <v>4319</v>
      </c>
      <c r="P755" t="s">
        <v>4321</v>
      </c>
      <c r="Q755" t="s">
        <v>4858</v>
      </c>
      <c r="R755" t="s">
        <v>5440</v>
      </c>
      <c r="S755" t="s">
        <v>5440</v>
      </c>
      <c r="T755" t="s">
        <v>5770</v>
      </c>
      <c r="U755" t="s">
        <v>6323</v>
      </c>
      <c r="Y755" cm="1">
        <f t="array" ref="Y755">IF(FALSE,"True," &amp; IF(_xlfn.XLOOKUP("Src_IsAny",'Scoring_Config'!$A:$A,'Scoring_Config'!$D:$D,"Yes")="Yes",_xlfn.XLOOKUP("Src_IsAny",'Scoring_Config'!$A:$A,'Scoring_Config'!$C:$C,10),0),"False,0")</f>
        <v>0</v>
      </c>
      <c r="Z755" cm="1">
        <f t="array" ref="Z755">IF(FALSE,"True," &amp; IF(_xlfn.XLOOKUP("Src_CIDR_Le_16",'Scoring_Config'!$A:$A,'Scoring_Config'!$D:$D,"Yes")="Yes",_xlfn.XLOOKUP("Src_CIDR_Le_16",'Scoring_Config'!$A:$A,'Scoring_Config'!$C:$C,10),0),"False,0")</f>
        <v>0</v>
      </c>
      <c r="AA755" cm="1">
        <f t="array" ref="AA755">IF(FALSE,"True," &amp; IF(_xlfn.XLOOKUP("Src_CIDR_17_22",'Scoring_Config'!$A:$A,'Scoring_Config'!$D:$D,"Yes")="Yes",_xlfn.XLOOKUP("Src_CIDR_17_22",'Scoring_Config'!$A:$A,'Scoring_Config'!$C:$C,5),0),"False,0")</f>
        <v>0</v>
      </c>
      <c r="AB755" cm="1">
        <f t="array" ref="AB755">IF(FALSE,"True," &amp; IF(_xlfn.XLOOKUP("Dst_IsAny",'Scoring_Config'!$A:$A,'Scoring_Config'!$D:$D,"Yes")="Yes",_xlfn.XLOOKUP("Dst_IsAny",'Scoring_Config'!$A:$A,'Scoring_Config'!$C:$C,10),0),"False,0")</f>
        <v>0</v>
      </c>
      <c r="AC755" cm="1">
        <f t="array" ref="AC755">IF(FALSE,"True," &amp; IF(_xlfn.XLOOKUP("Dst_CIDR_Le_16",'Scoring_Config'!$A:$A,'Scoring_Config'!$D:$D,"Yes")="Yes",_xlfn.XLOOKUP("Dst_CIDR_Le_16",'Scoring_Config'!$A:$A,'Scoring_Config'!$C:$C,10),0),"False,0")</f>
        <v>0</v>
      </c>
      <c r="AD755" cm="1">
        <f t="array" ref="AD755">IF(FALSE,"True," &amp; IF(_xlfn.XLOOKUP("Dst_CIDR_17_22",'Scoring_Config'!$A:$A,'Scoring_Config'!$D:$D,"Yes")="Yes",_xlfn.XLOOKUP("Dst_CIDR_17_22",'Scoring_Config'!$A:$A,'Scoring_Config'!$C:$C,5),0),"False,0")</f>
        <v>0</v>
      </c>
      <c r="AE755" cm="1">
        <f t="array" ref="AE755">IF(FALSE,"True," &amp; IF(_xlfn.XLOOKUP("SrcZone_IsAny",'Scoring_Config'!$A:$A,'Scoring_Config'!$D:$D,"Yes")="Yes",_xlfn.XLOOKUP("SrcZone_IsAny",'Scoring_Config'!$A:$A,'Scoring_Config'!$C:$C,10),0),"False,0")</f>
        <v>0</v>
      </c>
      <c r="AF755" cm="1">
        <f t="array" ref="AF755">IF(FALSE,"True," &amp; IF(_xlfn.XLOOKUP("DstZone_IsAny",'Scoring_Config'!$A:$A,'Scoring_Config'!$D:$D,"Yes")="Yes",_xlfn.XLOOKUP("DstZone_IsAny",'Scoring_Config'!$A:$A,'Scoring_Config'!$C:$C,10),0),"False,0")</f>
        <v>0</v>
      </c>
      <c r="AG755" cm="1">
        <f t="array" ref="AG75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55" cm="1">
        <f t="array" ref="AH755">IF(FALSE,"True," &amp; IF(_xlfn.XLOOKUP("App_Any_OR_RangeGt1000",'Scoring_Config'!$A:$A,'Scoring_Config'!$D:$D,"Yes")="Yes",_xlfn.XLOOKUP("App_Any_OR_RangeGt1000",'Scoring_Config'!$A:$A,'Scoring_Config'!$C:$C,10),0),"False,0")</f>
        <v>0</v>
      </c>
      <c r="AI755" cm="1">
        <f t="array" ref="AI755">IF(FALSE,"True," &amp; IF(_xlfn.XLOOKUP("Service_Insecure_Match",'Scoring_Config'!$A:$A,'Scoring_Config'!$D:$D,"Yes")="Yes",_xlfn.XLOOKUP("Service_Insecure_Match",'Scoring_Config'!$A:$A,'Scoring_Config'!$C:$C,5),0),"False,0")</f>
        <v>0</v>
      </c>
      <c r="AJ755" cm="1">
        <f t="array" ref="AJ755">IF(FALSE,"True," &amp; IF(_xlfn.XLOOKUP("Risky_Inbound",'Scoring_Config'!$A:$A,'Scoring_Config'!$D:$D,"Yes")="Yes",_xlfn.XLOOKUP("Risky_Inbound",'Scoring_Config'!$A:$A,'Scoring_Config'!$C:$C,50),0),"False,0")</f>
        <v>0</v>
      </c>
      <c r="AK755" cm="1">
        <f t="array" ref="AK755">IF(FALSE,"True," &amp; IF(_xlfn.XLOOKUP("Risky_Outbound",'Scoring_Config'!$A:$A,'Scoring_Config'!$D:$D,"Yes")="Yes",_xlfn.XLOOKUP("Risky_Outbound",'Scoring_Config'!$A:$A,'Scoring_Config'!$C:$C,25),0),"False,0")</f>
        <v>0</v>
      </c>
      <c r="AL755" t="s">
        <v>6700</v>
      </c>
      <c r="AM755" cm="1">
        <f t="array" ref="AM75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55" t="s">
        <v>6697</v>
      </c>
      <c r="AO755" t="s">
        <v>6697</v>
      </c>
      <c r="AP755" t="s">
        <v>6697</v>
      </c>
      <c r="AQ755" cm="1">
        <f t="array" ref="AQ755">IF(FALSE,"True," &amp; IF(_xlfn.XLOOKUP("Service_IsAny",'Scoring_Config'!$A:$A,'Scoring_Config'!$D:$D,"Yes")="Yes",_xlfn.XLOOKUP("Service_IsAny",'Scoring_Config'!$A:$A,'Scoring_Config'!$C:$C,0),0),"False,0")</f>
        <v>0</v>
      </c>
      <c r="AR755">
        <v>0</v>
      </c>
      <c r="AS755" cm="1">
        <f t="array" ref="AS755">IF(FALSE,"True," &amp; IF(_xlfn.XLOOKUP("Service_RangeGt1000",'Scoring_Config'!$A:$A,'Scoring_Config'!$D:$D,"Yes")="Yes",_xlfn.XLOOKUP("Service_RangeGt1000",'Scoring_Config'!$A:$A,'Scoring_Config'!$C:$C,0),0),"False,0")</f>
        <v>0</v>
      </c>
      <c r="AT755" cm="1">
        <f t="array" ref="AT755">IF(FALSE,"True," &amp; IF(_xlfn.XLOOKUP("App_IsAny",'Scoring_Config'!$A:$A,'Scoring_Config'!$D:$D,"Yes")="Yes",_xlfn.XLOOKUP("App_IsAny",'Scoring_Config'!$A:$A,'Scoring_Config'!$C:$C,0),0),"False,0")</f>
        <v>0</v>
      </c>
      <c r="AU755">
        <v>0</v>
      </c>
      <c r="AV755" cm="1">
        <f t="array" ref="AV755">IF(FALSE,"True," &amp; IF(_xlfn.XLOOKUP("App_RangeGt1000",'Scoring_Config'!$A:$A,'Scoring_Config'!$D:$D,"Yes")="Yes",_xlfn.XLOOKUP("App_RangeGt1000",'Scoring_Config'!$A:$A,'Scoring_Config'!$C:$C,0),0),"False,0")</f>
        <v>0</v>
      </c>
      <c r="AW755" cm="1">
        <f t="array" ref="AW755">IF(FALSE,"True," &amp; IF(_xlfn.XLOOKUP("Action_IsDenyOrDrop",'Scoring_Config'!$A:$A,'Scoring_Config'!$D:$D,"Yes")="Yes",_xlfn.XLOOKUP("Action_IsDenyOrDrop",'Scoring_Config'!$A:$A,'Scoring_Config'!$C:$C,0),0),"False,0")</f>
        <v>0</v>
      </c>
      <c r="AX755" cm="1">
        <f t="array" ref="AX755">IF(LEFT(AW755,4)="True",0,(IF(LEFT(Y755,4)="True",IF(_xlfn.XLOOKUP("Src_IsAny",'Scoring_Config'!$A:$A,'Scoring_Config'!$D:$D,"Yes")="Yes",_xlfn.XLOOKUP("Src_IsAny",'Scoring_Config'!$A:$A,'Scoring_Config'!$C:$C,10),0),0)+IF(LEFT(Z755,4)="True",IF(_xlfn.XLOOKUP("Src_CIDR_Le_16",'Scoring_Config'!$A:$A,'Scoring_Config'!$D:$D,"Yes")="Yes",_xlfn.XLOOKUP("Src_CIDR_Le_16",'Scoring_Config'!$A:$A,'Scoring_Config'!$C:$C,10),0),0)+IF(LEFT(AA755,4)="True",IF(_xlfn.XLOOKUP("Src_CIDR_17_22",'Scoring_Config'!$A:$A,'Scoring_Config'!$D:$D,"Yes")="Yes",_xlfn.XLOOKUP("Src_CIDR_17_22",'Scoring_Config'!$A:$A,'Scoring_Config'!$C:$C,5),0),0)+IF(LEFT(AB755,4)="True",IF(_xlfn.XLOOKUP("Dst_IsAny",'Scoring_Config'!$A:$A,'Scoring_Config'!$D:$D,"Yes")="Yes",_xlfn.XLOOKUP("Dst_IsAny",'Scoring_Config'!$A:$A,'Scoring_Config'!$C:$C,10),0),0)+IF(LEFT(AC755,4)="True",IF(_xlfn.XLOOKUP("Dst_CIDR_Le_16",'Scoring_Config'!$A:$A,'Scoring_Config'!$D:$D,"Yes")="Yes",_xlfn.XLOOKUP("Dst_CIDR_Le_16",'Scoring_Config'!$A:$A,'Scoring_Config'!$C:$C,10),0),0)+IF(LEFT(AD755,4)="True",IF(_xlfn.XLOOKUP("Dst_CIDR_17_22",'Scoring_Config'!$A:$A,'Scoring_Config'!$D:$D,"Yes")="Yes",_xlfn.XLOOKUP("Dst_CIDR_17_22",'Scoring_Config'!$A:$A,'Scoring_Config'!$C:$C,5),0),0)+IF(LEFT(AE755,4)="True",IF(_xlfn.XLOOKUP("SrcZone_IsAny",'Scoring_Config'!$A:$A,'Scoring_Config'!$D:$D,"Yes")="Yes",_xlfn.XLOOKUP("SrcZone_IsAny",'Scoring_Config'!$A:$A,'Scoring_Config'!$C:$C,10),0),0)+IF(LEFT(AF755,4)="True",IF(_xlfn.XLOOKUP("DstZone_IsAny",'Scoring_Config'!$A:$A,'Scoring_Config'!$D:$D,"Yes")="Yes",_xlfn.XLOOKUP("DstZone_IsAny",'Scoring_Config'!$A:$A,'Scoring_Config'!$C:$C,10),0),0)+IF(LEFT(AG755,4)="True",IF(_xlfn.XLOOKUP("Service_Any_OR_RangeGt1000",'Scoring_Config'!$A:$A,'Scoring_Config'!$D:$D,"Yes")="Yes",_xlfn.XLOOKUP("Service_Any_OR_RangeGt1000",'Scoring_Config'!$A:$A,'Scoring_Config'!$C:$C,10),0),0)+IF(LEFT(AH755,4)="True",IF(_xlfn.XLOOKUP("App_Any_OR_RangeGt1000",'Scoring_Config'!$A:$A,'Scoring_Config'!$D:$D,"Yes")="Yes",_xlfn.XLOOKUP("App_Any_OR_RangeGt1000",'Scoring_Config'!$A:$A,'Scoring_Config'!$C:$C,10),0),0)+IF(LEFT(AI755,4)="True",IF(_xlfn.XLOOKUP("Service_Insecure_Match",'Scoring_Config'!$A:$A,'Scoring_Config'!$D:$D,"Yes")="Yes",_xlfn.XLOOKUP("Service_Insecure_Match",'Scoring_Config'!$A:$A,'Scoring_Config'!$C:$C,5),0),0)+IF(LEFT(AJ755,4)="True",IF(_xlfn.XLOOKUP("Risky_Inbound",'Scoring_Config'!$A:$A,'Scoring_Config'!$D:$D,"Yes")="Yes",_xlfn.XLOOKUP("Risky_Inbound",'Scoring_Config'!$A:$A,'Scoring_Config'!$C:$C,50),0),0)+IF(LEFT(AK755,4)="True",IF(_xlfn.XLOOKUP("Risky_Outbound",'Scoring_Config'!$A:$A,'Scoring_Config'!$D:$D,"Yes")="Yes",_xlfn.XLOOKUP("Risky_Outbound",'Scoring_Config'!$A:$A,'Scoring_Config'!$C:$C,25),0),0)+IF(LEFT(AZ755,4)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755,FIND(",",AL755)+1,100)),0)+IF(LEFT(AM755,4)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755,FIND(",",AN755)+1,100)),0)+IF(_xlfn.XLOOKUP("Profile_Scoring",'Scoring_Config'!$A:$A,'Scoring_Config'!$D:$D,"Yes")="Yes",VALUE(MID(AO755,FIND(",",AO755)+1,100)),0)+IF(_xlfn.XLOOKUP("Options_Scoring",'Scoring_Config'!$A:$A,'Scoring_Config'!$D:$D,"Yes")="Yes",VALUE(MID(AP755,FIND(",",AP755)+1,100)),0)))</f>
        <v>0</v>
      </c>
      <c r="AZ755" cm="1">
        <f t="array" ref="AZ755">IF(FALSE,"True," &amp; IF(_xlfn.XLOOKUP("Migrate_Insecure",'Scoring_Config'!$A:$A,'Scoring_Config'!$D:$D,"Yes")="Yes",_xlfn.XLOOKUP("Migrate_Insecure",'Scoring_Config'!$A:$A,'Scoring_Config'!$C:$C,10),0),"False,0")</f>
        <v>0</v>
      </c>
    </row>
    <row r="756" spans="1:52">
      <c r="A756" t="s">
        <v>1979</v>
      </c>
      <c r="B756" t="s">
        <v>2729</v>
      </c>
      <c r="C756" t="s">
        <v>3542</v>
      </c>
      <c r="D756" t="s">
        <v>3545</v>
      </c>
      <c r="E756" t="s">
        <v>3563</v>
      </c>
      <c r="F756" t="s">
        <v>3584</v>
      </c>
      <c r="G756" t="s">
        <v>431</v>
      </c>
      <c r="H756" t="s">
        <v>174</v>
      </c>
      <c r="I756" t="s">
        <v>3782</v>
      </c>
      <c r="J756" t="s">
        <v>1042</v>
      </c>
      <c r="K756" t="s">
        <v>1667</v>
      </c>
      <c r="L756" t="s">
        <v>1341</v>
      </c>
      <c r="M756" t="s">
        <v>1974</v>
      </c>
      <c r="N756" t="s">
        <v>4315</v>
      </c>
      <c r="O756" t="s">
        <v>4319</v>
      </c>
      <c r="P756" t="s">
        <v>4323</v>
      </c>
      <c r="Q756" t="s">
        <v>4859</v>
      </c>
      <c r="R756" t="s">
        <v>5439</v>
      </c>
      <c r="S756" t="s">
        <v>4324</v>
      </c>
      <c r="T756" t="s">
        <v>5770</v>
      </c>
      <c r="U756" t="s">
        <v>6324</v>
      </c>
      <c r="Y756" cm="1">
        <f t="array" ref="Y756">IF(FALSE,"True," &amp; IF(_xlfn.XLOOKUP("Src_IsAny",'Scoring_Config'!$A:$A,'Scoring_Config'!$D:$D,"Yes")="Yes",_xlfn.XLOOKUP("Src_IsAny",'Scoring_Config'!$A:$A,'Scoring_Config'!$C:$C,10),0),"False,0")</f>
        <v>0</v>
      </c>
      <c r="Z756" cm="1">
        <f t="array" ref="Z756">IF(FALSE,"True," &amp; IF(_xlfn.XLOOKUP("Src_CIDR_Le_16",'Scoring_Config'!$A:$A,'Scoring_Config'!$D:$D,"Yes")="Yes",_xlfn.XLOOKUP("Src_CIDR_Le_16",'Scoring_Config'!$A:$A,'Scoring_Config'!$C:$C,10),0),"False,0")</f>
        <v>0</v>
      </c>
      <c r="AA756" cm="1">
        <f t="array" ref="AA756">IF(FALSE,"True," &amp; IF(_xlfn.XLOOKUP("Src_CIDR_17_22",'Scoring_Config'!$A:$A,'Scoring_Config'!$D:$D,"Yes")="Yes",_xlfn.XLOOKUP("Src_CIDR_17_22",'Scoring_Config'!$A:$A,'Scoring_Config'!$C:$C,5),0),"False,0")</f>
        <v>0</v>
      </c>
      <c r="AB756" cm="1">
        <f t="array" ref="AB756">IF(FALSE,"True," &amp; IF(_xlfn.XLOOKUP("Dst_IsAny",'Scoring_Config'!$A:$A,'Scoring_Config'!$D:$D,"Yes")="Yes",_xlfn.XLOOKUP("Dst_IsAny",'Scoring_Config'!$A:$A,'Scoring_Config'!$C:$C,10),0),"False,0")</f>
        <v>0</v>
      </c>
      <c r="AC756" cm="1">
        <f t="array" ref="AC756">IF(FALSE,"True," &amp; IF(_xlfn.XLOOKUP("Dst_CIDR_Le_16",'Scoring_Config'!$A:$A,'Scoring_Config'!$D:$D,"Yes")="Yes",_xlfn.XLOOKUP("Dst_CIDR_Le_16",'Scoring_Config'!$A:$A,'Scoring_Config'!$C:$C,10),0),"False,0")</f>
        <v>0</v>
      </c>
      <c r="AD756" cm="1">
        <f t="array" ref="AD756">IF(FALSE,"True," &amp; IF(_xlfn.XLOOKUP("Dst_CIDR_17_22",'Scoring_Config'!$A:$A,'Scoring_Config'!$D:$D,"Yes")="Yes",_xlfn.XLOOKUP("Dst_CIDR_17_22",'Scoring_Config'!$A:$A,'Scoring_Config'!$C:$C,5),0),"False,0")</f>
        <v>0</v>
      </c>
      <c r="AE756" cm="1">
        <f t="array" ref="AE756">IF(FALSE,"True," &amp; IF(_xlfn.XLOOKUP("SrcZone_IsAny",'Scoring_Config'!$A:$A,'Scoring_Config'!$D:$D,"Yes")="Yes",_xlfn.XLOOKUP("SrcZone_IsAny",'Scoring_Config'!$A:$A,'Scoring_Config'!$C:$C,10),0),"False,0")</f>
        <v>0</v>
      </c>
      <c r="AF756" cm="1">
        <f t="array" ref="AF756">IF(FALSE,"True," &amp; IF(_xlfn.XLOOKUP("DstZone_IsAny",'Scoring_Config'!$A:$A,'Scoring_Config'!$D:$D,"Yes")="Yes",_xlfn.XLOOKUP("DstZone_IsAny",'Scoring_Config'!$A:$A,'Scoring_Config'!$C:$C,10),0),"False,0")</f>
        <v>0</v>
      </c>
      <c r="AG756" cm="1">
        <f t="array" ref="AG75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56" cm="1">
        <f t="array" ref="AH756">IF(FALSE,"True," &amp; IF(_xlfn.XLOOKUP("App_Any_OR_RangeGt1000",'Scoring_Config'!$A:$A,'Scoring_Config'!$D:$D,"Yes")="Yes",_xlfn.XLOOKUP("App_Any_OR_RangeGt1000",'Scoring_Config'!$A:$A,'Scoring_Config'!$C:$C,10),0),"False,0")</f>
        <v>0</v>
      </c>
      <c r="AI756" cm="1">
        <f t="array" ref="AI756">IF(FALSE,"True," &amp; IF(_xlfn.XLOOKUP("Service_Insecure_Match",'Scoring_Config'!$A:$A,'Scoring_Config'!$D:$D,"Yes")="Yes",_xlfn.XLOOKUP("Service_Insecure_Match",'Scoring_Config'!$A:$A,'Scoring_Config'!$C:$C,5),0),"False,0")</f>
        <v>0</v>
      </c>
      <c r="AJ756" cm="1">
        <f t="array" ref="AJ756">IF(FALSE,"True," &amp; IF(_xlfn.XLOOKUP("Risky_Inbound",'Scoring_Config'!$A:$A,'Scoring_Config'!$D:$D,"Yes")="Yes",_xlfn.XLOOKUP("Risky_Inbound",'Scoring_Config'!$A:$A,'Scoring_Config'!$C:$C,50),0),"False,0")</f>
        <v>0</v>
      </c>
      <c r="AK756" cm="1">
        <f t="array" ref="AK756">IF(FALSE,"True," &amp; IF(_xlfn.XLOOKUP("Risky_Outbound",'Scoring_Config'!$A:$A,'Scoring_Config'!$D:$D,"Yes")="Yes",_xlfn.XLOOKUP("Risky_Outbound",'Scoring_Config'!$A:$A,'Scoring_Config'!$C:$C,25),0),"False,0")</f>
        <v>0</v>
      </c>
      <c r="AL756" t="s">
        <v>6699</v>
      </c>
      <c r="AM756" cm="1">
        <f t="array" ref="AM75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56" t="s">
        <v>6697</v>
      </c>
      <c r="AO756" t="s">
        <v>6697</v>
      </c>
      <c r="AP756" t="s">
        <v>6697</v>
      </c>
      <c r="AQ756" cm="1">
        <f t="array" ref="AQ756">IF(FALSE,"True," &amp; IF(_xlfn.XLOOKUP("Service_IsAny",'Scoring_Config'!$A:$A,'Scoring_Config'!$D:$D,"Yes")="Yes",_xlfn.XLOOKUP("Service_IsAny",'Scoring_Config'!$A:$A,'Scoring_Config'!$C:$C,0),0),"False,0")</f>
        <v>0</v>
      </c>
      <c r="AR756">
        <v>1</v>
      </c>
      <c r="AS756" cm="1">
        <f t="array" ref="AS756">IF(FALSE,"True," &amp; IF(_xlfn.XLOOKUP("Service_RangeGt1000",'Scoring_Config'!$A:$A,'Scoring_Config'!$D:$D,"Yes")="Yes",_xlfn.XLOOKUP("Service_RangeGt1000",'Scoring_Config'!$A:$A,'Scoring_Config'!$C:$C,0),0),"False,0")</f>
        <v>0</v>
      </c>
      <c r="AT756" cm="1">
        <f t="array" ref="AT756">IF(FALSE,"True," &amp; IF(_xlfn.XLOOKUP("App_IsAny",'Scoring_Config'!$A:$A,'Scoring_Config'!$D:$D,"Yes")="Yes",_xlfn.XLOOKUP("App_IsAny",'Scoring_Config'!$A:$A,'Scoring_Config'!$C:$C,0),0),"False,0")</f>
        <v>0</v>
      </c>
      <c r="AU756">
        <v>1</v>
      </c>
      <c r="AV756" cm="1">
        <f t="array" ref="AV756">IF(FALSE,"True," &amp; IF(_xlfn.XLOOKUP("App_RangeGt1000",'Scoring_Config'!$A:$A,'Scoring_Config'!$D:$D,"Yes")="Yes",_xlfn.XLOOKUP("App_RangeGt1000",'Scoring_Config'!$A:$A,'Scoring_Config'!$C:$C,0),0),"False,0")</f>
        <v>0</v>
      </c>
      <c r="AW756" cm="1">
        <f t="array" ref="AW756">IF(FALSE,"True," &amp; IF(_xlfn.XLOOKUP("Action_IsDenyOrDrop",'Scoring_Config'!$A:$A,'Scoring_Config'!$D:$D,"Yes")="Yes",_xlfn.XLOOKUP("Action_IsDenyOrDrop",'Scoring_Config'!$A:$A,'Scoring_Config'!$C:$C,0),0),"False,0")</f>
        <v>0</v>
      </c>
      <c r="AX756" cm="1">
        <f t="array" ref="AX756">IF(LEFT(AW756,4)="True",0,(IF(LEFT(Y756,4)="True",IF(_xlfn.XLOOKUP("Src_IsAny",'Scoring_Config'!$A:$A,'Scoring_Config'!$D:$D,"Yes")="Yes",_xlfn.XLOOKUP("Src_IsAny",'Scoring_Config'!$A:$A,'Scoring_Config'!$C:$C,10),0),0)+IF(LEFT(Z756,4)="True",IF(_xlfn.XLOOKUP("Src_CIDR_Le_16",'Scoring_Config'!$A:$A,'Scoring_Config'!$D:$D,"Yes")="Yes",_xlfn.XLOOKUP("Src_CIDR_Le_16",'Scoring_Config'!$A:$A,'Scoring_Config'!$C:$C,10),0),0)+IF(LEFT(AA756,4)="True",IF(_xlfn.XLOOKUP("Src_CIDR_17_22",'Scoring_Config'!$A:$A,'Scoring_Config'!$D:$D,"Yes")="Yes",_xlfn.XLOOKUP("Src_CIDR_17_22",'Scoring_Config'!$A:$A,'Scoring_Config'!$C:$C,5),0),0)+IF(LEFT(AB756,4)="True",IF(_xlfn.XLOOKUP("Dst_IsAny",'Scoring_Config'!$A:$A,'Scoring_Config'!$D:$D,"Yes")="Yes",_xlfn.XLOOKUP("Dst_IsAny",'Scoring_Config'!$A:$A,'Scoring_Config'!$C:$C,10),0),0)+IF(LEFT(AC756,4)="True",IF(_xlfn.XLOOKUP("Dst_CIDR_Le_16",'Scoring_Config'!$A:$A,'Scoring_Config'!$D:$D,"Yes")="Yes",_xlfn.XLOOKUP("Dst_CIDR_Le_16",'Scoring_Config'!$A:$A,'Scoring_Config'!$C:$C,10),0),0)+IF(LEFT(AD756,4)="True",IF(_xlfn.XLOOKUP("Dst_CIDR_17_22",'Scoring_Config'!$A:$A,'Scoring_Config'!$D:$D,"Yes")="Yes",_xlfn.XLOOKUP("Dst_CIDR_17_22",'Scoring_Config'!$A:$A,'Scoring_Config'!$C:$C,5),0),0)+IF(LEFT(AE756,4)="True",IF(_xlfn.XLOOKUP("SrcZone_IsAny",'Scoring_Config'!$A:$A,'Scoring_Config'!$D:$D,"Yes")="Yes",_xlfn.XLOOKUP("SrcZone_IsAny",'Scoring_Config'!$A:$A,'Scoring_Config'!$C:$C,10),0),0)+IF(LEFT(AF756,4)="True",IF(_xlfn.XLOOKUP("DstZone_IsAny",'Scoring_Config'!$A:$A,'Scoring_Config'!$D:$D,"Yes")="Yes",_xlfn.XLOOKUP("DstZone_IsAny",'Scoring_Config'!$A:$A,'Scoring_Config'!$C:$C,10),0),0)+IF(LEFT(AG756,4)="True",IF(_xlfn.XLOOKUP("Service_Any_OR_RangeGt1000",'Scoring_Config'!$A:$A,'Scoring_Config'!$D:$D,"Yes")="Yes",_xlfn.XLOOKUP("Service_Any_OR_RangeGt1000",'Scoring_Config'!$A:$A,'Scoring_Config'!$C:$C,10),0),0)+IF(LEFT(AH756,4)="True",IF(_xlfn.XLOOKUP("App_Any_OR_RangeGt1000",'Scoring_Config'!$A:$A,'Scoring_Config'!$D:$D,"Yes")="Yes",_xlfn.XLOOKUP("App_Any_OR_RangeGt1000",'Scoring_Config'!$A:$A,'Scoring_Config'!$C:$C,10),0),0)+IF(LEFT(AI756,4)="True",IF(_xlfn.XLOOKUP("Service_Insecure_Match",'Scoring_Config'!$A:$A,'Scoring_Config'!$D:$D,"Yes")="Yes",_xlfn.XLOOKUP("Service_Insecure_Match",'Scoring_Config'!$A:$A,'Scoring_Config'!$C:$C,5),0),0)+IF(LEFT(AJ756,4)="True",IF(_xlfn.XLOOKUP("Risky_Inbound",'Scoring_Config'!$A:$A,'Scoring_Config'!$D:$D,"Yes")="Yes",_xlfn.XLOOKUP("Risky_Inbound",'Scoring_Config'!$A:$A,'Scoring_Config'!$C:$C,50),0),0)+IF(LEFT(AK756,4)="True",IF(_xlfn.XLOOKUP("Risky_Outbound",'Scoring_Config'!$A:$A,'Scoring_Config'!$D:$D,"Yes")="Yes",_xlfn.XLOOKUP("Risky_Outbound",'Scoring_Config'!$A:$A,'Scoring_Config'!$C:$C,25),0),0)+IF(LEFT(AZ756,4)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756,FIND(",",AL756)+1,100)),0)+IF(LEFT(AM756,4)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756,FIND(",",AN756)+1,100)),0)+IF(_xlfn.XLOOKUP("Profile_Scoring",'Scoring_Config'!$A:$A,'Scoring_Config'!$D:$D,"Yes")="Yes",VALUE(MID(AO756,FIND(",",AO756)+1,100)),0)+IF(_xlfn.XLOOKUP("Options_Scoring",'Scoring_Config'!$A:$A,'Scoring_Config'!$D:$D,"Yes")="Yes",VALUE(MID(AP756,FIND(",",AP756)+1,100)),0)))</f>
        <v>0</v>
      </c>
      <c r="AZ756" cm="1">
        <f t="array" ref="AZ756">IF(FALSE,"True," &amp; IF(_xlfn.XLOOKUP("Migrate_Insecure",'Scoring_Config'!$A:$A,'Scoring_Config'!$D:$D,"Yes")="Yes",_xlfn.XLOOKUP("Migrate_Insecure",'Scoring_Config'!$A:$A,'Scoring_Config'!$C:$C,10),0),"False,0")</f>
        <v>0</v>
      </c>
    </row>
    <row r="757" spans="1:52">
      <c r="A757" t="s">
        <v>1979</v>
      </c>
      <c r="B757" t="s">
        <v>2730</v>
      </c>
      <c r="C757" t="s">
        <v>3542</v>
      </c>
      <c r="D757" t="s">
        <v>3545</v>
      </c>
      <c r="E757" t="s">
        <v>3563</v>
      </c>
      <c r="F757" t="s">
        <v>3867</v>
      </c>
      <c r="G757" t="s">
        <v>435</v>
      </c>
      <c r="H757" t="s">
        <v>174</v>
      </c>
      <c r="I757" t="s">
        <v>3867</v>
      </c>
      <c r="J757" t="s">
        <v>435</v>
      </c>
      <c r="K757" t="s">
        <v>1667</v>
      </c>
      <c r="L757" t="s">
        <v>1341</v>
      </c>
      <c r="M757" t="s">
        <v>1974</v>
      </c>
      <c r="N757" t="s">
        <v>4315</v>
      </c>
      <c r="O757" t="s">
        <v>4319</v>
      </c>
      <c r="P757" t="s">
        <v>4323</v>
      </c>
      <c r="Q757" t="s">
        <v>4860</v>
      </c>
      <c r="R757" t="s">
        <v>5439</v>
      </c>
      <c r="S757" t="s">
        <v>4324</v>
      </c>
      <c r="T757" t="s">
        <v>5770</v>
      </c>
      <c r="U757" t="s">
        <v>6325</v>
      </c>
      <c r="Y757" cm="1">
        <f t="array" ref="Y757">IF(FALSE,"True," &amp; IF(_xlfn.XLOOKUP("Src_IsAny",'Scoring_Config'!$A:$A,'Scoring_Config'!$D:$D,"Yes")="Yes",_xlfn.XLOOKUP("Src_IsAny",'Scoring_Config'!$A:$A,'Scoring_Config'!$C:$C,10),0),"False,0")</f>
        <v>0</v>
      </c>
      <c r="Z757" cm="1">
        <f t="array" ref="Z757">IF(FALSE,"True," &amp; IF(_xlfn.XLOOKUP("Src_CIDR_Le_16",'Scoring_Config'!$A:$A,'Scoring_Config'!$D:$D,"Yes")="Yes",_xlfn.XLOOKUP("Src_CIDR_Le_16",'Scoring_Config'!$A:$A,'Scoring_Config'!$C:$C,10),0),"False,0")</f>
        <v>0</v>
      </c>
      <c r="AA757" cm="1">
        <f t="array" ref="AA757">IF(FALSE,"True," &amp; IF(_xlfn.XLOOKUP("Src_CIDR_17_22",'Scoring_Config'!$A:$A,'Scoring_Config'!$D:$D,"Yes")="Yes",_xlfn.XLOOKUP("Src_CIDR_17_22",'Scoring_Config'!$A:$A,'Scoring_Config'!$C:$C,5),0),"False,0")</f>
        <v>0</v>
      </c>
      <c r="AB757" cm="1">
        <f t="array" ref="AB757">IF(FALSE,"True," &amp; IF(_xlfn.XLOOKUP("Dst_IsAny",'Scoring_Config'!$A:$A,'Scoring_Config'!$D:$D,"Yes")="Yes",_xlfn.XLOOKUP("Dst_IsAny",'Scoring_Config'!$A:$A,'Scoring_Config'!$C:$C,10),0),"False,0")</f>
        <v>0</v>
      </c>
      <c r="AC757" cm="1">
        <f t="array" ref="AC757">IF(FALSE,"True," &amp; IF(_xlfn.XLOOKUP("Dst_CIDR_Le_16",'Scoring_Config'!$A:$A,'Scoring_Config'!$D:$D,"Yes")="Yes",_xlfn.XLOOKUP("Dst_CIDR_Le_16",'Scoring_Config'!$A:$A,'Scoring_Config'!$C:$C,10),0),"False,0")</f>
        <v>0</v>
      </c>
      <c r="AD757" cm="1">
        <f t="array" ref="AD757">IF(FALSE,"True," &amp; IF(_xlfn.XLOOKUP("Dst_CIDR_17_22",'Scoring_Config'!$A:$A,'Scoring_Config'!$D:$D,"Yes")="Yes",_xlfn.XLOOKUP("Dst_CIDR_17_22",'Scoring_Config'!$A:$A,'Scoring_Config'!$C:$C,5),0),"False,0")</f>
        <v>0</v>
      </c>
      <c r="AE757" cm="1">
        <f t="array" ref="AE757">IF(FALSE,"True," &amp; IF(_xlfn.XLOOKUP("SrcZone_IsAny",'Scoring_Config'!$A:$A,'Scoring_Config'!$D:$D,"Yes")="Yes",_xlfn.XLOOKUP("SrcZone_IsAny",'Scoring_Config'!$A:$A,'Scoring_Config'!$C:$C,10),0),"False,0")</f>
        <v>0</v>
      </c>
      <c r="AF757" cm="1">
        <f t="array" ref="AF757">IF(FALSE,"True," &amp; IF(_xlfn.XLOOKUP("DstZone_IsAny",'Scoring_Config'!$A:$A,'Scoring_Config'!$D:$D,"Yes")="Yes",_xlfn.XLOOKUP("DstZone_IsAny",'Scoring_Config'!$A:$A,'Scoring_Config'!$C:$C,10),0),"False,0")</f>
        <v>0</v>
      </c>
      <c r="AG757" cm="1">
        <f t="array" ref="AG75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57" cm="1">
        <f t="array" ref="AH757">IF(FALSE,"True," &amp; IF(_xlfn.XLOOKUP("App_Any_OR_RangeGt1000",'Scoring_Config'!$A:$A,'Scoring_Config'!$D:$D,"Yes")="Yes",_xlfn.XLOOKUP("App_Any_OR_RangeGt1000",'Scoring_Config'!$A:$A,'Scoring_Config'!$C:$C,10),0),"False,0")</f>
        <v>0</v>
      </c>
      <c r="AI757" cm="1">
        <f t="array" ref="AI757">IF(FALSE,"True," &amp; IF(_xlfn.XLOOKUP("Service_Insecure_Match",'Scoring_Config'!$A:$A,'Scoring_Config'!$D:$D,"Yes")="Yes",_xlfn.XLOOKUP("Service_Insecure_Match",'Scoring_Config'!$A:$A,'Scoring_Config'!$C:$C,5),0),"False,0")</f>
        <v>0</v>
      </c>
      <c r="AJ757" cm="1">
        <f t="array" ref="AJ757">IF(FALSE,"True," &amp; IF(_xlfn.XLOOKUP("Risky_Inbound",'Scoring_Config'!$A:$A,'Scoring_Config'!$D:$D,"Yes")="Yes",_xlfn.XLOOKUP("Risky_Inbound",'Scoring_Config'!$A:$A,'Scoring_Config'!$C:$C,50),0),"False,0")</f>
        <v>0</v>
      </c>
      <c r="AK757" cm="1">
        <f t="array" ref="AK757">IF(FALSE,"True," &amp; IF(_xlfn.XLOOKUP("Risky_Outbound",'Scoring_Config'!$A:$A,'Scoring_Config'!$D:$D,"Yes")="Yes",_xlfn.XLOOKUP("Risky_Outbound",'Scoring_Config'!$A:$A,'Scoring_Config'!$C:$C,25),0),"False,0")</f>
        <v>0</v>
      </c>
      <c r="AL757" t="s">
        <v>6699</v>
      </c>
      <c r="AM757" cm="1">
        <f t="array" ref="AM75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57" t="s">
        <v>6697</v>
      </c>
      <c r="AO757" t="s">
        <v>6697</v>
      </c>
      <c r="AP757" t="s">
        <v>6697</v>
      </c>
      <c r="AQ757" cm="1">
        <f t="array" ref="AQ757">IF(FALSE,"True," &amp; IF(_xlfn.XLOOKUP("Service_IsAny",'Scoring_Config'!$A:$A,'Scoring_Config'!$D:$D,"Yes")="Yes",_xlfn.XLOOKUP("Service_IsAny",'Scoring_Config'!$A:$A,'Scoring_Config'!$C:$C,0),0),"False,0")</f>
        <v>0</v>
      </c>
      <c r="AR757">
        <v>1</v>
      </c>
      <c r="AS757" cm="1">
        <f t="array" ref="AS757">IF(FALSE,"True," &amp; IF(_xlfn.XLOOKUP("Service_RangeGt1000",'Scoring_Config'!$A:$A,'Scoring_Config'!$D:$D,"Yes")="Yes",_xlfn.XLOOKUP("Service_RangeGt1000",'Scoring_Config'!$A:$A,'Scoring_Config'!$C:$C,0),0),"False,0")</f>
        <v>0</v>
      </c>
      <c r="AT757" cm="1">
        <f t="array" ref="AT757">IF(FALSE,"True," &amp; IF(_xlfn.XLOOKUP("App_IsAny",'Scoring_Config'!$A:$A,'Scoring_Config'!$D:$D,"Yes")="Yes",_xlfn.XLOOKUP("App_IsAny",'Scoring_Config'!$A:$A,'Scoring_Config'!$C:$C,0),0),"False,0")</f>
        <v>0</v>
      </c>
      <c r="AU757">
        <v>1</v>
      </c>
      <c r="AV757" cm="1">
        <f t="array" ref="AV757">IF(FALSE,"True," &amp; IF(_xlfn.XLOOKUP("App_RangeGt1000",'Scoring_Config'!$A:$A,'Scoring_Config'!$D:$D,"Yes")="Yes",_xlfn.XLOOKUP("App_RangeGt1000",'Scoring_Config'!$A:$A,'Scoring_Config'!$C:$C,0),0),"False,0")</f>
        <v>0</v>
      </c>
      <c r="AW757" cm="1">
        <f t="array" ref="AW757">IF(FALSE,"True," &amp; IF(_xlfn.XLOOKUP("Action_IsDenyOrDrop",'Scoring_Config'!$A:$A,'Scoring_Config'!$D:$D,"Yes")="Yes",_xlfn.XLOOKUP("Action_IsDenyOrDrop",'Scoring_Config'!$A:$A,'Scoring_Config'!$C:$C,0),0),"False,0")</f>
        <v>0</v>
      </c>
      <c r="AX757" cm="1">
        <f t="array" ref="AX757">IF(LEFT(AW757,4)="True",0,(IF(LEFT(Y757,4)="True",IF(_xlfn.XLOOKUP("Src_IsAny",'Scoring_Config'!$A:$A,'Scoring_Config'!$D:$D,"Yes")="Yes",_xlfn.XLOOKUP("Src_IsAny",'Scoring_Config'!$A:$A,'Scoring_Config'!$C:$C,10),0),0)+IF(LEFT(Z757,4)="True",IF(_xlfn.XLOOKUP("Src_CIDR_Le_16",'Scoring_Config'!$A:$A,'Scoring_Config'!$D:$D,"Yes")="Yes",_xlfn.XLOOKUP("Src_CIDR_Le_16",'Scoring_Config'!$A:$A,'Scoring_Config'!$C:$C,10),0),0)+IF(LEFT(AA757,4)="True",IF(_xlfn.XLOOKUP("Src_CIDR_17_22",'Scoring_Config'!$A:$A,'Scoring_Config'!$D:$D,"Yes")="Yes",_xlfn.XLOOKUP("Src_CIDR_17_22",'Scoring_Config'!$A:$A,'Scoring_Config'!$C:$C,5),0),0)+IF(LEFT(AB757,4)="True",IF(_xlfn.XLOOKUP("Dst_IsAny",'Scoring_Config'!$A:$A,'Scoring_Config'!$D:$D,"Yes")="Yes",_xlfn.XLOOKUP("Dst_IsAny",'Scoring_Config'!$A:$A,'Scoring_Config'!$C:$C,10),0),0)+IF(LEFT(AC757,4)="True",IF(_xlfn.XLOOKUP("Dst_CIDR_Le_16",'Scoring_Config'!$A:$A,'Scoring_Config'!$D:$D,"Yes")="Yes",_xlfn.XLOOKUP("Dst_CIDR_Le_16",'Scoring_Config'!$A:$A,'Scoring_Config'!$C:$C,10),0),0)+IF(LEFT(AD757,4)="True",IF(_xlfn.XLOOKUP("Dst_CIDR_17_22",'Scoring_Config'!$A:$A,'Scoring_Config'!$D:$D,"Yes")="Yes",_xlfn.XLOOKUP("Dst_CIDR_17_22",'Scoring_Config'!$A:$A,'Scoring_Config'!$C:$C,5),0),0)+IF(LEFT(AE757,4)="True",IF(_xlfn.XLOOKUP("SrcZone_IsAny",'Scoring_Config'!$A:$A,'Scoring_Config'!$D:$D,"Yes")="Yes",_xlfn.XLOOKUP("SrcZone_IsAny",'Scoring_Config'!$A:$A,'Scoring_Config'!$C:$C,10),0),0)+IF(LEFT(AF757,4)="True",IF(_xlfn.XLOOKUP("DstZone_IsAny",'Scoring_Config'!$A:$A,'Scoring_Config'!$D:$D,"Yes")="Yes",_xlfn.XLOOKUP("DstZone_IsAny",'Scoring_Config'!$A:$A,'Scoring_Config'!$C:$C,10),0),0)+IF(LEFT(AG757,4)="True",IF(_xlfn.XLOOKUP("Service_Any_OR_RangeGt1000",'Scoring_Config'!$A:$A,'Scoring_Config'!$D:$D,"Yes")="Yes",_xlfn.XLOOKUP("Service_Any_OR_RangeGt1000",'Scoring_Config'!$A:$A,'Scoring_Config'!$C:$C,10),0),0)+IF(LEFT(AH757,4)="True",IF(_xlfn.XLOOKUP("App_Any_OR_RangeGt1000",'Scoring_Config'!$A:$A,'Scoring_Config'!$D:$D,"Yes")="Yes",_xlfn.XLOOKUP("App_Any_OR_RangeGt1000",'Scoring_Config'!$A:$A,'Scoring_Config'!$C:$C,10),0),0)+IF(LEFT(AI757,4)="True",IF(_xlfn.XLOOKUP("Service_Insecure_Match",'Scoring_Config'!$A:$A,'Scoring_Config'!$D:$D,"Yes")="Yes",_xlfn.XLOOKUP("Service_Insecure_Match",'Scoring_Config'!$A:$A,'Scoring_Config'!$C:$C,5),0),0)+IF(LEFT(AJ757,4)="True",IF(_xlfn.XLOOKUP("Risky_Inbound",'Scoring_Config'!$A:$A,'Scoring_Config'!$D:$D,"Yes")="Yes",_xlfn.XLOOKUP("Risky_Inbound",'Scoring_Config'!$A:$A,'Scoring_Config'!$C:$C,50),0),0)+IF(LEFT(AK757,4)="True",IF(_xlfn.XLOOKUP("Risky_Outbound",'Scoring_Config'!$A:$A,'Scoring_Config'!$D:$D,"Yes")="Yes",_xlfn.XLOOKUP("Risky_Outbound",'Scoring_Config'!$A:$A,'Scoring_Config'!$C:$C,25),0),0)+IF(LEFT(AZ757,4)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757,FIND(",",AL757)+1,100)),0)+IF(LEFT(AM757,4)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757,FIND(",",AN757)+1,100)),0)+IF(_xlfn.XLOOKUP("Profile_Scoring",'Scoring_Config'!$A:$A,'Scoring_Config'!$D:$D,"Yes")="Yes",VALUE(MID(AO757,FIND(",",AO757)+1,100)),0)+IF(_xlfn.XLOOKUP("Options_Scoring",'Scoring_Config'!$A:$A,'Scoring_Config'!$D:$D,"Yes")="Yes",VALUE(MID(AP757,FIND(",",AP757)+1,100)),0)))</f>
        <v>0</v>
      </c>
      <c r="AZ757" cm="1">
        <f t="array" ref="AZ757">IF(FALSE,"True," &amp; IF(_xlfn.XLOOKUP("Migrate_Insecure",'Scoring_Config'!$A:$A,'Scoring_Config'!$D:$D,"Yes")="Yes",_xlfn.XLOOKUP("Migrate_Insecure",'Scoring_Config'!$A:$A,'Scoring_Config'!$C:$C,10),0),"False,0")</f>
        <v>0</v>
      </c>
    </row>
    <row r="758" spans="1:52">
      <c r="A758" t="s">
        <v>1979</v>
      </c>
      <c r="B758" t="s">
        <v>2731</v>
      </c>
      <c r="C758" t="s">
        <v>3542</v>
      </c>
      <c r="D758" t="s">
        <v>3545</v>
      </c>
      <c r="E758" t="s">
        <v>3563</v>
      </c>
      <c r="F758" t="s">
        <v>3762</v>
      </c>
      <c r="G758" t="s">
        <v>436</v>
      </c>
      <c r="H758" t="s">
        <v>174</v>
      </c>
      <c r="I758" t="s">
        <v>3762</v>
      </c>
      <c r="J758" t="s">
        <v>436</v>
      </c>
      <c r="K758" t="s">
        <v>1833</v>
      </c>
      <c r="L758" t="s">
        <v>1327</v>
      </c>
      <c r="M758" t="s">
        <v>1974</v>
      </c>
      <c r="N758" t="s">
        <v>4315</v>
      </c>
      <c r="O758" t="s">
        <v>4319</v>
      </c>
      <c r="P758" t="s">
        <v>4322</v>
      </c>
      <c r="Q758" t="s">
        <v>4861</v>
      </c>
      <c r="R758" t="s">
        <v>5440</v>
      </c>
      <c r="S758" t="s">
        <v>5440</v>
      </c>
      <c r="T758" t="s">
        <v>5770</v>
      </c>
      <c r="U758" t="s">
        <v>6325</v>
      </c>
      <c r="Y758" cm="1">
        <f t="array" ref="Y758">IF(FALSE,"True," &amp; IF(_xlfn.XLOOKUP("Src_IsAny",'Scoring_Config'!$A:$A,'Scoring_Config'!$D:$D,"Yes")="Yes",_xlfn.XLOOKUP("Src_IsAny",'Scoring_Config'!$A:$A,'Scoring_Config'!$C:$C,10),0),"False,0")</f>
        <v>0</v>
      </c>
      <c r="Z758" cm="1">
        <f t="array" ref="Z758">IF(FALSE,"True," &amp; IF(_xlfn.XLOOKUP("Src_CIDR_Le_16",'Scoring_Config'!$A:$A,'Scoring_Config'!$D:$D,"Yes")="Yes",_xlfn.XLOOKUP("Src_CIDR_Le_16",'Scoring_Config'!$A:$A,'Scoring_Config'!$C:$C,10),0),"False,0")</f>
        <v>0</v>
      </c>
      <c r="AA758" cm="1">
        <f t="array" ref="AA758">IF(FALSE,"True," &amp; IF(_xlfn.XLOOKUP("Src_CIDR_17_22",'Scoring_Config'!$A:$A,'Scoring_Config'!$D:$D,"Yes")="Yes",_xlfn.XLOOKUP("Src_CIDR_17_22",'Scoring_Config'!$A:$A,'Scoring_Config'!$C:$C,5),0),"False,0")</f>
        <v>0</v>
      </c>
      <c r="AB758" cm="1">
        <f t="array" ref="AB758">IF(FALSE,"True," &amp; IF(_xlfn.XLOOKUP("Dst_IsAny",'Scoring_Config'!$A:$A,'Scoring_Config'!$D:$D,"Yes")="Yes",_xlfn.XLOOKUP("Dst_IsAny",'Scoring_Config'!$A:$A,'Scoring_Config'!$C:$C,10),0),"False,0")</f>
        <v>0</v>
      </c>
      <c r="AC758" cm="1">
        <f t="array" ref="AC758">IF(FALSE,"True," &amp; IF(_xlfn.XLOOKUP("Dst_CIDR_Le_16",'Scoring_Config'!$A:$A,'Scoring_Config'!$D:$D,"Yes")="Yes",_xlfn.XLOOKUP("Dst_CIDR_Le_16",'Scoring_Config'!$A:$A,'Scoring_Config'!$C:$C,10),0),"False,0")</f>
        <v>0</v>
      </c>
      <c r="AD758" cm="1">
        <f t="array" ref="AD758">IF(FALSE,"True," &amp; IF(_xlfn.XLOOKUP("Dst_CIDR_17_22",'Scoring_Config'!$A:$A,'Scoring_Config'!$D:$D,"Yes")="Yes",_xlfn.XLOOKUP("Dst_CIDR_17_22",'Scoring_Config'!$A:$A,'Scoring_Config'!$C:$C,5),0),"False,0")</f>
        <v>0</v>
      </c>
      <c r="AE758" cm="1">
        <f t="array" ref="AE758">IF(FALSE,"True," &amp; IF(_xlfn.XLOOKUP("SrcZone_IsAny",'Scoring_Config'!$A:$A,'Scoring_Config'!$D:$D,"Yes")="Yes",_xlfn.XLOOKUP("SrcZone_IsAny",'Scoring_Config'!$A:$A,'Scoring_Config'!$C:$C,10),0),"False,0")</f>
        <v>0</v>
      </c>
      <c r="AF758" cm="1">
        <f t="array" ref="AF758">IF(FALSE,"True," &amp; IF(_xlfn.XLOOKUP("DstZone_IsAny",'Scoring_Config'!$A:$A,'Scoring_Config'!$D:$D,"Yes")="Yes",_xlfn.XLOOKUP("DstZone_IsAny",'Scoring_Config'!$A:$A,'Scoring_Config'!$C:$C,10),0),"False,0")</f>
        <v>0</v>
      </c>
      <c r="AG758" cm="1">
        <f t="array" ref="AG75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58" cm="1">
        <f t="array" ref="AH758">IF(FALSE,"True," &amp; IF(_xlfn.XLOOKUP("App_Any_OR_RangeGt1000",'Scoring_Config'!$A:$A,'Scoring_Config'!$D:$D,"Yes")="Yes",_xlfn.XLOOKUP("App_Any_OR_RangeGt1000",'Scoring_Config'!$A:$A,'Scoring_Config'!$C:$C,10),0),"False,0")</f>
        <v>0</v>
      </c>
      <c r="AI758" cm="1">
        <f t="array" ref="AI758">IF(FALSE,"True," &amp; IF(_xlfn.XLOOKUP("Service_Insecure_Match",'Scoring_Config'!$A:$A,'Scoring_Config'!$D:$D,"Yes")="Yes",_xlfn.XLOOKUP("Service_Insecure_Match",'Scoring_Config'!$A:$A,'Scoring_Config'!$C:$C,5),0),"False,0")</f>
        <v>0</v>
      </c>
      <c r="AJ758" cm="1">
        <f t="array" ref="AJ758">IF(FALSE,"True," &amp; IF(_xlfn.XLOOKUP("Risky_Inbound",'Scoring_Config'!$A:$A,'Scoring_Config'!$D:$D,"Yes")="Yes",_xlfn.XLOOKUP("Risky_Inbound",'Scoring_Config'!$A:$A,'Scoring_Config'!$C:$C,50),0),"False,0")</f>
        <v>0</v>
      </c>
      <c r="AK758" cm="1">
        <f t="array" ref="AK758">IF(FALSE,"True," &amp; IF(_xlfn.XLOOKUP("Risky_Outbound",'Scoring_Config'!$A:$A,'Scoring_Config'!$D:$D,"Yes")="Yes",_xlfn.XLOOKUP("Risky_Outbound",'Scoring_Config'!$A:$A,'Scoring_Config'!$C:$C,25),0),"False,0")</f>
        <v>0</v>
      </c>
      <c r="AL758" t="s">
        <v>6697</v>
      </c>
      <c r="AM758" cm="1">
        <f t="array" ref="AM75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58" t="s">
        <v>6697</v>
      </c>
      <c r="AO758" t="s">
        <v>6697</v>
      </c>
      <c r="AP758" t="s">
        <v>6697</v>
      </c>
      <c r="AQ758" cm="1">
        <f t="array" ref="AQ758">IF(FALSE,"True," &amp; IF(_xlfn.XLOOKUP("Service_IsAny",'Scoring_Config'!$A:$A,'Scoring_Config'!$D:$D,"Yes")="Yes",_xlfn.XLOOKUP("Service_IsAny",'Scoring_Config'!$A:$A,'Scoring_Config'!$C:$C,0),0),"False,0")</f>
        <v>0</v>
      </c>
      <c r="AR758">
        <v>0</v>
      </c>
      <c r="AS758" cm="1">
        <f t="array" ref="AS758">IF(FALSE,"True," &amp; IF(_xlfn.XLOOKUP("Service_RangeGt1000",'Scoring_Config'!$A:$A,'Scoring_Config'!$D:$D,"Yes")="Yes",_xlfn.XLOOKUP("Service_RangeGt1000",'Scoring_Config'!$A:$A,'Scoring_Config'!$C:$C,0),0),"False,0")</f>
        <v>0</v>
      </c>
      <c r="AT758" cm="1">
        <f t="array" ref="AT758">IF(FALSE,"True," &amp; IF(_xlfn.XLOOKUP("App_IsAny",'Scoring_Config'!$A:$A,'Scoring_Config'!$D:$D,"Yes")="Yes",_xlfn.XLOOKUP("App_IsAny",'Scoring_Config'!$A:$A,'Scoring_Config'!$C:$C,0),0),"False,0")</f>
        <v>0</v>
      </c>
      <c r="AU758">
        <v>7</v>
      </c>
      <c r="AV758" cm="1">
        <f t="array" ref="AV758">IF(FALSE,"True," &amp; IF(_xlfn.XLOOKUP("App_RangeGt1000",'Scoring_Config'!$A:$A,'Scoring_Config'!$D:$D,"Yes")="Yes",_xlfn.XLOOKUP("App_RangeGt1000",'Scoring_Config'!$A:$A,'Scoring_Config'!$C:$C,0),0),"False,0")</f>
        <v>0</v>
      </c>
      <c r="AW758" cm="1">
        <f t="array" ref="AW758">IF(FALSE,"True," &amp; IF(_xlfn.XLOOKUP("Action_IsDenyOrDrop",'Scoring_Config'!$A:$A,'Scoring_Config'!$D:$D,"Yes")="Yes",_xlfn.XLOOKUP("Action_IsDenyOrDrop",'Scoring_Config'!$A:$A,'Scoring_Config'!$C:$C,0),0),"False,0")</f>
        <v>0</v>
      </c>
      <c r="AX758" cm="1">
        <f t="array" ref="AX758">IF(LEFT(AW758,4)="True",0,(IF(LEFT(Y758,4)="True",IF(_xlfn.XLOOKUP("Src_IsAny",'Scoring_Config'!$A:$A,'Scoring_Config'!$D:$D,"Yes")="Yes",_xlfn.XLOOKUP("Src_IsAny",'Scoring_Config'!$A:$A,'Scoring_Config'!$C:$C,10),0),0)+IF(LEFT(Z758,4)="True",IF(_xlfn.XLOOKUP("Src_CIDR_Le_16",'Scoring_Config'!$A:$A,'Scoring_Config'!$D:$D,"Yes")="Yes",_xlfn.XLOOKUP("Src_CIDR_Le_16",'Scoring_Config'!$A:$A,'Scoring_Config'!$C:$C,10),0),0)+IF(LEFT(AA758,4)="True",IF(_xlfn.XLOOKUP("Src_CIDR_17_22",'Scoring_Config'!$A:$A,'Scoring_Config'!$D:$D,"Yes")="Yes",_xlfn.XLOOKUP("Src_CIDR_17_22",'Scoring_Config'!$A:$A,'Scoring_Config'!$C:$C,5),0),0)+IF(LEFT(AB758,4)="True",IF(_xlfn.XLOOKUP("Dst_IsAny",'Scoring_Config'!$A:$A,'Scoring_Config'!$D:$D,"Yes")="Yes",_xlfn.XLOOKUP("Dst_IsAny",'Scoring_Config'!$A:$A,'Scoring_Config'!$C:$C,10),0),0)+IF(LEFT(AC758,4)="True",IF(_xlfn.XLOOKUP("Dst_CIDR_Le_16",'Scoring_Config'!$A:$A,'Scoring_Config'!$D:$D,"Yes")="Yes",_xlfn.XLOOKUP("Dst_CIDR_Le_16",'Scoring_Config'!$A:$A,'Scoring_Config'!$C:$C,10),0),0)+IF(LEFT(AD758,4)="True",IF(_xlfn.XLOOKUP("Dst_CIDR_17_22",'Scoring_Config'!$A:$A,'Scoring_Config'!$D:$D,"Yes")="Yes",_xlfn.XLOOKUP("Dst_CIDR_17_22",'Scoring_Config'!$A:$A,'Scoring_Config'!$C:$C,5),0),0)+IF(LEFT(AE758,4)="True",IF(_xlfn.XLOOKUP("SrcZone_IsAny",'Scoring_Config'!$A:$A,'Scoring_Config'!$D:$D,"Yes")="Yes",_xlfn.XLOOKUP("SrcZone_IsAny",'Scoring_Config'!$A:$A,'Scoring_Config'!$C:$C,10),0),0)+IF(LEFT(AF758,4)="True",IF(_xlfn.XLOOKUP("DstZone_IsAny",'Scoring_Config'!$A:$A,'Scoring_Config'!$D:$D,"Yes")="Yes",_xlfn.XLOOKUP("DstZone_IsAny",'Scoring_Config'!$A:$A,'Scoring_Config'!$C:$C,10),0),0)+IF(LEFT(AG758,4)="True",IF(_xlfn.XLOOKUP("Service_Any_OR_RangeGt1000",'Scoring_Config'!$A:$A,'Scoring_Config'!$D:$D,"Yes")="Yes",_xlfn.XLOOKUP("Service_Any_OR_RangeGt1000",'Scoring_Config'!$A:$A,'Scoring_Config'!$C:$C,10),0),0)+IF(LEFT(AH758,4)="True",IF(_xlfn.XLOOKUP("App_Any_OR_RangeGt1000",'Scoring_Config'!$A:$A,'Scoring_Config'!$D:$D,"Yes")="Yes",_xlfn.XLOOKUP("App_Any_OR_RangeGt1000",'Scoring_Config'!$A:$A,'Scoring_Config'!$C:$C,10),0),0)+IF(LEFT(AI758,4)="True",IF(_xlfn.XLOOKUP("Service_Insecure_Match",'Scoring_Config'!$A:$A,'Scoring_Config'!$D:$D,"Yes")="Yes",_xlfn.XLOOKUP("Service_Insecure_Match",'Scoring_Config'!$A:$A,'Scoring_Config'!$C:$C,5),0),0)+IF(LEFT(AJ758,4)="True",IF(_xlfn.XLOOKUP("Risky_Inbound",'Scoring_Config'!$A:$A,'Scoring_Config'!$D:$D,"Yes")="Yes",_xlfn.XLOOKUP("Risky_Inbound",'Scoring_Config'!$A:$A,'Scoring_Config'!$C:$C,50),0),0)+IF(LEFT(AK758,4)="True",IF(_xlfn.XLOOKUP("Risky_Outbound",'Scoring_Config'!$A:$A,'Scoring_Config'!$D:$D,"Yes")="Yes",_xlfn.XLOOKUP("Risky_Outbound",'Scoring_Config'!$A:$A,'Scoring_Config'!$C:$C,25),0),0)+IF(LEFT(AZ758,4)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758,FIND(",",AL758)+1,100)),0)+IF(LEFT(AM758,4)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758,FIND(",",AN758)+1,100)),0)+IF(_xlfn.XLOOKUP("Profile_Scoring",'Scoring_Config'!$A:$A,'Scoring_Config'!$D:$D,"Yes")="Yes",VALUE(MID(AO758,FIND(",",AO758)+1,100)),0)+IF(_xlfn.XLOOKUP("Options_Scoring",'Scoring_Config'!$A:$A,'Scoring_Config'!$D:$D,"Yes")="Yes",VALUE(MID(AP758,FIND(",",AP758)+1,100)),0)))</f>
        <v>0</v>
      </c>
      <c r="AZ758" cm="1">
        <f t="array" ref="AZ758">IF(FALSE,"True," &amp; IF(_xlfn.XLOOKUP("Migrate_Insecure",'Scoring_Config'!$A:$A,'Scoring_Config'!$D:$D,"Yes")="Yes",_xlfn.XLOOKUP("Migrate_Insecure",'Scoring_Config'!$A:$A,'Scoring_Config'!$C:$C,10),0),"False,0")</f>
        <v>0</v>
      </c>
    </row>
    <row r="759" spans="1:52">
      <c r="A759" t="s">
        <v>1979</v>
      </c>
      <c r="B759" t="s">
        <v>2732</v>
      </c>
      <c r="C759" t="s">
        <v>3542</v>
      </c>
      <c r="D759" t="s">
        <v>3547</v>
      </c>
      <c r="E759" t="s">
        <v>3563</v>
      </c>
      <c r="F759" t="s">
        <v>3762</v>
      </c>
      <c r="G759" t="s">
        <v>436</v>
      </c>
      <c r="H759" t="s">
        <v>174</v>
      </c>
      <c r="I759" t="s">
        <v>3762</v>
      </c>
      <c r="J759" t="s">
        <v>436</v>
      </c>
      <c r="K759" t="s">
        <v>174</v>
      </c>
      <c r="L759" t="s">
        <v>1489</v>
      </c>
      <c r="M759" t="s">
        <v>1974</v>
      </c>
      <c r="N759" t="s">
        <v>4315</v>
      </c>
      <c r="O759" t="s">
        <v>4319</v>
      </c>
      <c r="P759" t="s">
        <v>4321</v>
      </c>
      <c r="Q759" t="s">
        <v>4862</v>
      </c>
      <c r="R759" t="s">
        <v>5449</v>
      </c>
      <c r="S759" t="s">
        <v>5519</v>
      </c>
      <c r="T759" t="s">
        <v>5777</v>
      </c>
      <c r="U759" t="s">
        <v>6326</v>
      </c>
      <c r="Y759" cm="1">
        <f t="array" ref="Y759">IF(FALSE,"True," &amp; IF(_xlfn.XLOOKUP("Src_IsAny",'Scoring_Config'!$A:$A,'Scoring_Config'!$D:$D,"Yes")="Yes",_xlfn.XLOOKUP("Src_IsAny",'Scoring_Config'!$A:$A,'Scoring_Config'!$C:$C,10),0),"False,0")</f>
        <v>0</v>
      </c>
      <c r="Z759" cm="1">
        <f t="array" ref="Z759">IF(FALSE,"True," &amp; IF(_xlfn.XLOOKUP("Src_CIDR_Le_16",'Scoring_Config'!$A:$A,'Scoring_Config'!$D:$D,"Yes")="Yes",_xlfn.XLOOKUP("Src_CIDR_Le_16",'Scoring_Config'!$A:$A,'Scoring_Config'!$C:$C,10),0),"False,0")</f>
        <v>0</v>
      </c>
      <c r="AA759" cm="1">
        <f t="array" ref="AA759">IF(FALSE,"True," &amp; IF(_xlfn.XLOOKUP("Src_CIDR_17_22",'Scoring_Config'!$A:$A,'Scoring_Config'!$D:$D,"Yes")="Yes",_xlfn.XLOOKUP("Src_CIDR_17_22",'Scoring_Config'!$A:$A,'Scoring_Config'!$C:$C,5),0),"False,0")</f>
        <v>0</v>
      </c>
      <c r="AB759" cm="1">
        <f t="array" ref="AB759">IF(FALSE,"True," &amp; IF(_xlfn.XLOOKUP("Dst_IsAny",'Scoring_Config'!$A:$A,'Scoring_Config'!$D:$D,"Yes")="Yes",_xlfn.XLOOKUP("Dst_IsAny",'Scoring_Config'!$A:$A,'Scoring_Config'!$C:$C,10),0),"False,0")</f>
        <v>0</v>
      </c>
      <c r="AC759" cm="1">
        <f t="array" ref="AC759">IF(FALSE,"True," &amp; IF(_xlfn.XLOOKUP("Dst_CIDR_Le_16",'Scoring_Config'!$A:$A,'Scoring_Config'!$D:$D,"Yes")="Yes",_xlfn.XLOOKUP("Dst_CIDR_Le_16",'Scoring_Config'!$A:$A,'Scoring_Config'!$C:$C,10),0),"False,0")</f>
        <v>0</v>
      </c>
      <c r="AD759" cm="1">
        <f t="array" ref="AD759">IF(FALSE,"True," &amp; IF(_xlfn.XLOOKUP("Dst_CIDR_17_22",'Scoring_Config'!$A:$A,'Scoring_Config'!$D:$D,"Yes")="Yes",_xlfn.XLOOKUP("Dst_CIDR_17_22",'Scoring_Config'!$A:$A,'Scoring_Config'!$C:$C,5),0),"False,0")</f>
        <v>0</v>
      </c>
      <c r="AE759" cm="1">
        <f t="array" ref="AE759">IF(FALSE,"True," &amp; IF(_xlfn.XLOOKUP("SrcZone_IsAny",'Scoring_Config'!$A:$A,'Scoring_Config'!$D:$D,"Yes")="Yes",_xlfn.XLOOKUP("SrcZone_IsAny",'Scoring_Config'!$A:$A,'Scoring_Config'!$C:$C,10),0),"False,0")</f>
        <v>0</v>
      </c>
      <c r="AF759" cm="1">
        <f t="array" ref="AF759">IF(FALSE,"True," &amp; IF(_xlfn.XLOOKUP("DstZone_IsAny",'Scoring_Config'!$A:$A,'Scoring_Config'!$D:$D,"Yes")="Yes",_xlfn.XLOOKUP("DstZone_IsAny",'Scoring_Config'!$A:$A,'Scoring_Config'!$C:$C,10),0),"False,0")</f>
        <v>0</v>
      </c>
      <c r="AG759" cm="1">
        <f t="array" ref="AG75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59" cm="1">
        <f t="array" ref="AH759">IF(TRUE,"True," &amp; IF(_xlfn.XLOOKUP("App_Any_OR_RangeGt1000",'Scoring_Config'!$A:$A,'Scoring_Config'!$D:$D,"Yes")="Yes",_xlfn.XLOOKUP("App_Any_OR_RangeGt1000",'Scoring_Config'!$A:$A,'Scoring_Config'!$C:$C,10),0),"False,0")</f>
        <v>0</v>
      </c>
      <c r="AI759" cm="1">
        <f t="array" ref="AI759">IF(FALSE,"True," &amp; IF(_xlfn.XLOOKUP("Service_Insecure_Match",'Scoring_Config'!$A:$A,'Scoring_Config'!$D:$D,"Yes")="Yes",_xlfn.XLOOKUP("Service_Insecure_Match",'Scoring_Config'!$A:$A,'Scoring_Config'!$C:$C,5),0),"False,0")</f>
        <v>0</v>
      </c>
      <c r="AJ759" cm="1">
        <f t="array" ref="AJ759">IF(FALSE,"True," &amp; IF(_xlfn.XLOOKUP("Risky_Inbound",'Scoring_Config'!$A:$A,'Scoring_Config'!$D:$D,"Yes")="Yes",_xlfn.XLOOKUP("Risky_Inbound",'Scoring_Config'!$A:$A,'Scoring_Config'!$C:$C,50),0),"False,0")</f>
        <v>0</v>
      </c>
      <c r="AK759" cm="1">
        <f t="array" ref="AK759">IF(FALSE,"True," &amp; IF(_xlfn.XLOOKUP("Risky_Outbound",'Scoring_Config'!$A:$A,'Scoring_Config'!$D:$D,"Yes")="Yes",_xlfn.XLOOKUP("Risky_Outbound",'Scoring_Config'!$A:$A,'Scoring_Config'!$C:$C,25),0),"False,0")</f>
        <v>0</v>
      </c>
      <c r="AL759" t="s">
        <v>6700</v>
      </c>
      <c r="AM759" cm="1">
        <f t="array" ref="AM75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59" t="s">
        <v>6697</v>
      </c>
      <c r="AO759" t="s">
        <v>6697</v>
      </c>
      <c r="AP759" t="s">
        <v>6697</v>
      </c>
      <c r="AQ759" cm="1">
        <f t="array" ref="AQ759">IF(FALSE,"True," &amp; IF(_xlfn.XLOOKUP("Service_IsAny",'Scoring_Config'!$A:$A,'Scoring_Config'!$D:$D,"Yes")="Yes",_xlfn.XLOOKUP("Service_IsAny",'Scoring_Config'!$A:$A,'Scoring_Config'!$C:$C,0),0),"False,0")</f>
        <v>0</v>
      </c>
      <c r="AR759">
        <v>1</v>
      </c>
      <c r="AS759" cm="1">
        <f t="array" ref="AS759">IF(FALSE,"True," &amp; IF(_xlfn.XLOOKUP("Service_RangeGt1000",'Scoring_Config'!$A:$A,'Scoring_Config'!$D:$D,"Yes")="Yes",_xlfn.XLOOKUP("Service_RangeGt1000",'Scoring_Config'!$A:$A,'Scoring_Config'!$C:$C,0),0),"False,0")</f>
        <v>0</v>
      </c>
      <c r="AT759" cm="1">
        <f t="array" ref="AT759">IF(TRUE,"True," &amp; IF(_xlfn.XLOOKUP("App_IsAny",'Scoring_Config'!$A:$A,'Scoring_Config'!$D:$D,"Yes")="Yes",_xlfn.XLOOKUP("App_IsAny",'Scoring_Config'!$A:$A,'Scoring_Config'!$C:$C,0),0),"False,0")</f>
        <v>0</v>
      </c>
      <c r="AU759">
        <v>65535</v>
      </c>
      <c r="AV759" cm="1">
        <f t="array" ref="AV759">IF(TRUE,"True," &amp; IF(_xlfn.XLOOKUP("App_RangeGt1000",'Scoring_Config'!$A:$A,'Scoring_Config'!$D:$D,"Yes")="Yes",_xlfn.XLOOKUP("App_RangeGt1000",'Scoring_Config'!$A:$A,'Scoring_Config'!$C:$C,0),0),"False,0")</f>
        <v>0</v>
      </c>
      <c r="AW759" cm="1">
        <f t="array" ref="AW759">IF(FALSE,"True," &amp; IF(_xlfn.XLOOKUP("Action_IsDenyOrDrop",'Scoring_Config'!$A:$A,'Scoring_Config'!$D:$D,"Yes")="Yes",_xlfn.XLOOKUP("Action_IsDenyOrDrop",'Scoring_Config'!$A:$A,'Scoring_Config'!$C:$C,0),0),"False,0")</f>
        <v>0</v>
      </c>
      <c r="AX759" cm="1">
        <f t="array" ref="AX759">IF(LEFT(AW759,4)="True",0,(IF(LEFT(Y759,4)="True",IF(_xlfn.XLOOKUP("Src_IsAny",'Scoring_Config'!$A:$A,'Scoring_Config'!$D:$D,"Yes")="Yes",_xlfn.XLOOKUP("Src_IsAny",'Scoring_Config'!$A:$A,'Scoring_Config'!$C:$C,10),0),0)+IF(LEFT(Z759,4)="True",IF(_xlfn.XLOOKUP("Src_CIDR_Le_16",'Scoring_Config'!$A:$A,'Scoring_Config'!$D:$D,"Yes")="Yes",_xlfn.XLOOKUP("Src_CIDR_Le_16",'Scoring_Config'!$A:$A,'Scoring_Config'!$C:$C,10),0),0)+IF(LEFT(AA759,4)="True",IF(_xlfn.XLOOKUP("Src_CIDR_17_22",'Scoring_Config'!$A:$A,'Scoring_Config'!$D:$D,"Yes")="Yes",_xlfn.XLOOKUP("Src_CIDR_17_22",'Scoring_Config'!$A:$A,'Scoring_Config'!$C:$C,5),0),0)+IF(LEFT(AB759,4)="True",IF(_xlfn.XLOOKUP("Dst_IsAny",'Scoring_Config'!$A:$A,'Scoring_Config'!$D:$D,"Yes")="Yes",_xlfn.XLOOKUP("Dst_IsAny",'Scoring_Config'!$A:$A,'Scoring_Config'!$C:$C,10),0),0)+IF(LEFT(AC759,4)="True",IF(_xlfn.XLOOKUP("Dst_CIDR_Le_16",'Scoring_Config'!$A:$A,'Scoring_Config'!$D:$D,"Yes")="Yes",_xlfn.XLOOKUP("Dst_CIDR_Le_16",'Scoring_Config'!$A:$A,'Scoring_Config'!$C:$C,10),0),0)+IF(LEFT(AD759,4)="True",IF(_xlfn.XLOOKUP("Dst_CIDR_17_22",'Scoring_Config'!$A:$A,'Scoring_Config'!$D:$D,"Yes")="Yes",_xlfn.XLOOKUP("Dst_CIDR_17_22",'Scoring_Config'!$A:$A,'Scoring_Config'!$C:$C,5),0),0)+IF(LEFT(AE759,4)="True",IF(_xlfn.XLOOKUP("SrcZone_IsAny",'Scoring_Config'!$A:$A,'Scoring_Config'!$D:$D,"Yes")="Yes",_xlfn.XLOOKUP("SrcZone_IsAny",'Scoring_Config'!$A:$A,'Scoring_Config'!$C:$C,10),0),0)+IF(LEFT(AF759,4)="True",IF(_xlfn.XLOOKUP("DstZone_IsAny",'Scoring_Config'!$A:$A,'Scoring_Config'!$D:$D,"Yes")="Yes",_xlfn.XLOOKUP("DstZone_IsAny",'Scoring_Config'!$A:$A,'Scoring_Config'!$C:$C,10),0),0)+IF(LEFT(AG759,4)="True",IF(_xlfn.XLOOKUP("Service_Any_OR_RangeGt1000",'Scoring_Config'!$A:$A,'Scoring_Config'!$D:$D,"Yes")="Yes",_xlfn.XLOOKUP("Service_Any_OR_RangeGt1000",'Scoring_Config'!$A:$A,'Scoring_Config'!$C:$C,10),0),0)+IF(LEFT(AH759,4)="True",IF(_xlfn.XLOOKUP("App_Any_OR_RangeGt1000",'Scoring_Config'!$A:$A,'Scoring_Config'!$D:$D,"Yes")="Yes",_xlfn.XLOOKUP("App_Any_OR_RangeGt1000",'Scoring_Config'!$A:$A,'Scoring_Config'!$C:$C,10),0),0)+IF(LEFT(AI759,4)="True",IF(_xlfn.XLOOKUP("Service_Insecure_Match",'Scoring_Config'!$A:$A,'Scoring_Config'!$D:$D,"Yes")="Yes",_xlfn.XLOOKUP("Service_Insecure_Match",'Scoring_Config'!$A:$A,'Scoring_Config'!$C:$C,5),0),0)+IF(LEFT(AJ759,4)="True",IF(_xlfn.XLOOKUP("Risky_Inbound",'Scoring_Config'!$A:$A,'Scoring_Config'!$D:$D,"Yes")="Yes",_xlfn.XLOOKUP("Risky_Inbound",'Scoring_Config'!$A:$A,'Scoring_Config'!$C:$C,50),0),0)+IF(LEFT(AK759,4)="True",IF(_xlfn.XLOOKUP("Risky_Outbound",'Scoring_Config'!$A:$A,'Scoring_Config'!$D:$D,"Yes")="Yes",_xlfn.XLOOKUP("Risky_Outbound",'Scoring_Config'!$A:$A,'Scoring_Config'!$C:$C,25),0),0)+IF(LEFT(AZ759,4)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759,FIND(",",AL759)+1,100)),0)+IF(LEFT(AM759,4)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759,FIND(",",AN759)+1,100)),0)+IF(_xlfn.XLOOKUP("Profile_Scoring",'Scoring_Config'!$A:$A,'Scoring_Config'!$D:$D,"Yes")="Yes",VALUE(MID(AO759,FIND(",",AO759)+1,100)),0)+IF(_xlfn.XLOOKUP("Options_Scoring",'Scoring_Config'!$A:$A,'Scoring_Config'!$D:$D,"Yes")="Yes",VALUE(MID(AP759,FIND(",",AP759)+1,100)),0)))</f>
        <v>0</v>
      </c>
      <c r="AZ759" cm="1">
        <f t="array" ref="AZ759">IF(FALSE,"True," &amp; IF(_xlfn.XLOOKUP("Migrate_Insecure",'Scoring_Config'!$A:$A,'Scoring_Config'!$D:$D,"Yes")="Yes",_xlfn.XLOOKUP("Migrate_Insecure",'Scoring_Config'!$A:$A,'Scoring_Config'!$C:$C,10),0),"False,0")</f>
        <v>0</v>
      </c>
    </row>
    <row r="760" spans="1:52">
      <c r="A760" t="s">
        <v>1979</v>
      </c>
      <c r="B760" t="s">
        <v>2733</v>
      </c>
      <c r="C760" t="s">
        <v>3542</v>
      </c>
      <c r="D760" t="s">
        <v>3545</v>
      </c>
      <c r="E760" t="s">
        <v>3563</v>
      </c>
      <c r="F760" t="s">
        <v>3788</v>
      </c>
      <c r="G760" t="s">
        <v>432</v>
      </c>
      <c r="H760" t="s">
        <v>174</v>
      </c>
      <c r="I760" t="s">
        <v>3782</v>
      </c>
      <c r="J760" t="s">
        <v>1042</v>
      </c>
      <c r="K760" t="s">
        <v>1667</v>
      </c>
      <c r="L760" t="s">
        <v>1341</v>
      </c>
      <c r="M760" t="s">
        <v>1974</v>
      </c>
      <c r="N760" t="s">
        <v>4315</v>
      </c>
      <c r="O760" t="s">
        <v>4319</v>
      </c>
      <c r="P760" t="s">
        <v>4321</v>
      </c>
      <c r="Q760" t="s">
        <v>4859</v>
      </c>
      <c r="R760" t="s">
        <v>5439</v>
      </c>
      <c r="S760" t="s">
        <v>4324</v>
      </c>
      <c r="T760" t="s">
        <v>5770</v>
      </c>
      <c r="U760" t="s">
        <v>6324</v>
      </c>
      <c r="Y760" cm="1">
        <f t="array" ref="Y760">IF(FALSE,"True," &amp; IF(_xlfn.XLOOKUP("Src_IsAny",'Scoring_Config'!$A:$A,'Scoring_Config'!$D:$D,"Yes")="Yes",_xlfn.XLOOKUP("Src_IsAny",'Scoring_Config'!$A:$A,'Scoring_Config'!$C:$C,10),0),"False,0")</f>
        <v>0</v>
      </c>
      <c r="Z760" cm="1">
        <f t="array" ref="Z760">IF(FALSE,"True," &amp; IF(_xlfn.XLOOKUP("Src_CIDR_Le_16",'Scoring_Config'!$A:$A,'Scoring_Config'!$D:$D,"Yes")="Yes",_xlfn.XLOOKUP("Src_CIDR_Le_16",'Scoring_Config'!$A:$A,'Scoring_Config'!$C:$C,10),0),"False,0")</f>
        <v>0</v>
      </c>
      <c r="AA760" cm="1">
        <f t="array" ref="AA760">IF(FALSE,"True," &amp; IF(_xlfn.XLOOKUP("Src_CIDR_17_22",'Scoring_Config'!$A:$A,'Scoring_Config'!$D:$D,"Yes")="Yes",_xlfn.XLOOKUP("Src_CIDR_17_22",'Scoring_Config'!$A:$A,'Scoring_Config'!$C:$C,5),0),"False,0")</f>
        <v>0</v>
      </c>
      <c r="AB760" cm="1">
        <f t="array" ref="AB760">IF(FALSE,"True," &amp; IF(_xlfn.XLOOKUP("Dst_IsAny",'Scoring_Config'!$A:$A,'Scoring_Config'!$D:$D,"Yes")="Yes",_xlfn.XLOOKUP("Dst_IsAny",'Scoring_Config'!$A:$A,'Scoring_Config'!$C:$C,10),0),"False,0")</f>
        <v>0</v>
      </c>
      <c r="AC760" cm="1">
        <f t="array" ref="AC760">IF(FALSE,"True," &amp; IF(_xlfn.XLOOKUP("Dst_CIDR_Le_16",'Scoring_Config'!$A:$A,'Scoring_Config'!$D:$D,"Yes")="Yes",_xlfn.XLOOKUP("Dst_CIDR_Le_16",'Scoring_Config'!$A:$A,'Scoring_Config'!$C:$C,10),0),"False,0")</f>
        <v>0</v>
      </c>
      <c r="AD760" cm="1">
        <f t="array" ref="AD760">IF(FALSE,"True," &amp; IF(_xlfn.XLOOKUP("Dst_CIDR_17_22",'Scoring_Config'!$A:$A,'Scoring_Config'!$D:$D,"Yes")="Yes",_xlfn.XLOOKUP("Dst_CIDR_17_22",'Scoring_Config'!$A:$A,'Scoring_Config'!$C:$C,5),0),"False,0")</f>
        <v>0</v>
      </c>
      <c r="AE760" cm="1">
        <f t="array" ref="AE760">IF(FALSE,"True," &amp; IF(_xlfn.XLOOKUP("SrcZone_IsAny",'Scoring_Config'!$A:$A,'Scoring_Config'!$D:$D,"Yes")="Yes",_xlfn.XLOOKUP("SrcZone_IsAny",'Scoring_Config'!$A:$A,'Scoring_Config'!$C:$C,10),0),"False,0")</f>
        <v>0</v>
      </c>
      <c r="AF760" cm="1">
        <f t="array" ref="AF760">IF(FALSE,"True," &amp; IF(_xlfn.XLOOKUP("DstZone_IsAny",'Scoring_Config'!$A:$A,'Scoring_Config'!$D:$D,"Yes")="Yes",_xlfn.XLOOKUP("DstZone_IsAny",'Scoring_Config'!$A:$A,'Scoring_Config'!$C:$C,10),0),"False,0")</f>
        <v>0</v>
      </c>
      <c r="AG760" cm="1">
        <f t="array" ref="AG76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60" cm="1">
        <f t="array" ref="AH760">IF(FALSE,"True," &amp; IF(_xlfn.XLOOKUP("App_Any_OR_RangeGt1000",'Scoring_Config'!$A:$A,'Scoring_Config'!$D:$D,"Yes")="Yes",_xlfn.XLOOKUP("App_Any_OR_RangeGt1000",'Scoring_Config'!$A:$A,'Scoring_Config'!$C:$C,10),0),"False,0")</f>
        <v>0</v>
      </c>
      <c r="AI760" cm="1">
        <f t="array" ref="AI760">IF(FALSE,"True," &amp; IF(_xlfn.XLOOKUP("Service_Insecure_Match",'Scoring_Config'!$A:$A,'Scoring_Config'!$D:$D,"Yes")="Yes",_xlfn.XLOOKUP("Service_Insecure_Match",'Scoring_Config'!$A:$A,'Scoring_Config'!$C:$C,5),0),"False,0")</f>
        <v>0</v>
      </c>
      <c r="AJ760" cm="1">
        <f t="array" ref="AJ760">IF(FALSE,"True," &amp; IF(_xlfn.XLOOKUP("Risky_Inbound",'Scoring_Config'!$A:$A,'Scoring_Config'!$D:$D,"Yes")="Yes",_xlfn.XLOOKUP("Risky_Inbound",'Scoring_Config'!$A:$A,'Scoring_Config'!$C:$C,50),0),"False,0")</f>
        <v>0</v>
      </c>
      <c r="AK760" cm="1">
        <f t="array" ref="AK760">IF(FALSE,"True," &amp; IF(_xlfn.XLOOKUP("Risky_Outbound",'Scoring_Config'!$A:$A,'Scoring_Config'!$D:$D,"Yes")="Yes",_xlfn.XLOOKUP("Risky_Outbound",'Scoring_Config'!$A:$A,'Scoring_Config'!$C:$C,25),0),"False,0")</f>
        <v>0</v>
      </c>
      <c r="AL760" t="s">
        <v>6700</v>
      </c>
      <c r="AM760" cm="1">
        <f t="array" ref="AM76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60" t="s">
        <v>6697</v>
      </c>
      <c r="AO760" t="s">
        <v>6697</v>
      </c>
      <c r="AP760" t="s">
        <v>6697</v>
      </c>
      <c r="AQ760" cm="1">
        <f t="array" ref="AQ760">IF(FALSE,"True," &amp; IF(_xlfn.XLOOKUP("Service_IsAny",'Scoring_Config'!$A:$A,'Scoring_Config'!$D:$D,"Yes")="Yes",_xlfn.XLOOKUP("Service_IsAny",'Scoring_Config'!$A:$A,'Scoring_Config'!$C:$C,0),0),"False,0")</f>
        <v>0</v>
      </c>
      <c r="AR760">
        <v>1</v>
      </c>
      <c r="AS760" cm="1">
        <f t="array" ref="AS760">IF(FALSE,"True," &amp; IF(_xlfn.XLOOKUP("Service_RangeGt1000",'Scoring_Config'!$A:$A,'Scoring_Config'!$D:$D,"Yes")="Yes",_xlfn.XLOOKUP("Service_RangeGt1000",'Scoring_Config'!$A:$A,'Scoring_Config'!$C:$C,0),0),"False,0")</f>
        <v>0</v>
      </c>
      <c r="AT760" cm="1">
        <f t="array" ref="AT760">IF(FALSE,"True," &amp; IF(_xlfn.XLOOKUP("App_IsAny",'Scoring_Config'!$A:$A,'Scoring_Config'!$D:$D,"Yes")="Yes",_xlfn.XLOOKUP("App_IsAny",'Scoring_Config'!$A:$A,'Scoring_Config'!$C:$C,0),0),"False,0")</f>
        <v>0</v>
      </c>
      <c r="AU760">
        <v>1</v>
      </c>
      <c r="AV760" cm="1">
        <f t="array" ref="AV760">IF(FALSE,"True," &amp; IF(_xlfn.XLOOKUP("App_RangeGt1000",'Scoring_Config'!$A:$A,'Scoring_Config'!$D:$D,"Yes")="Yes",_xlfn.XLOOKUP("App_RangeGt1000",'Scoring_Config'!$A:$A,'Scoring_Config'!$C:$C,0),0),"False,0")</f>
        <v>0</v>
      </c>
      <c r="AW760" cm="1">
        <f t="array" ref="AW760">IF(FALSE,"True," &amp; IF(_xlfn.XLOOKUP("Action_IsDenyOrDrop",'Scoring_Config'!$A:$A,'Scoring_Config'!$D:$D,"Yes")="Yes",_xlfn.XLOOKUP("Action_IsDenyOrDrop",'Scoring_Config'!$A:$A,'Scoring_Config'!$C:$C,0),0),"False,0")</f>
        <v>0</v>
      </c>
      <c r="AX760" cm="1">
        <f t="array" ref="AX760">IF(LEFT(AW760,4)="True",0,(IF(LEFT(Y760,4)="True",IF(_xlfn.XLOOKUP("Src_IsAny",'Scoring_Config'!$A:$A,'Scoring_Config'!$D:$D,"Yes")="Yes",_xlfn.XLOOKUP("Src_IsAny",'Scoring_Config'!$A:$A,'Scoring_Config'!$C:$C,10),0),0)+IF(LEFT(Z760,4)="True",IF(_xlfn.XLOOKUP("Src_CIDR_Le_16",'Scoring_Config'!$A:$A,'Scoring_Config'!$D:$D,"Yes")="Yes",_xlfn.XLOOKUP("Src_CIDR_Le_16",'Scoring_Config'!$A:$A,'Scoring_Config'!$C:$C,10),0),0)+IF(LEFT(AA760,4)="True",IF(_xlfn.XLOOKUP("Src_CIDR_17_22",'Scoring_Config'!$A:$A,'Scoring_Config'!$D:$D,"Yes")="Yes",_xlfn.XLOOKUP("Src_CIDR_17_22",'Scoring_Config'!$A:$A,'Scoring_Config'!$C:$C,5),0),0)+IF(LEFT(AB760,4)="True",IF(_xlfn.XLOOKUP("Dst_IsAny",'Scoring_Config'!$A:$A,'Scoring_Config'!$D:$D,"Yes")="Yes",_xlfn.XLOOKUP("Dst_IsAny",'Scoring_Config'!$A:$A,'Scoring_Config'!$C:$C,10),0),0)+IF(LEFT(AC760,4)="True",IF(_xlfn.XLOOKUP("Dst_CIDR_Le_16",'Scoring_Config'!$A:$A,'Scoring_Config'!$D:$D,"Yes")="Yes",_xlfn.XLOOKUP("Dst_CIDR_Le_16",'Scoring_Config'!$A:$A,'Scoring_Config'!$C:$C,10),0),0)+IF(LEFT(AD760,4)="True",IF(_xlfn.XLOOKUP("Dst_CIDR_17_22",'Scoring_Config'!$A:$A,'Scoring_Config'!$D:$D,"Yes")="Yes",_xlfn.XLOOKUP("Dst_CIDR_17_22",'Scoring_Config'!$A:$A,'Scoring_Config'!$C:$C,5),0),0)+IF(LEFT(AE760,4)="True",IF(_xlfn.XLOOKUP("SrcZone_IsAny",'Scoring_Config'!$A:$A,'Scoring_Config'!$D:$D,"Yes")="Yes",_xlfn.XLOOKUP("SrcZone_IsAny",'Scoring_Config'!$A:$A,'Scoring_Config'!$C:$C,10),0),0)+IF(LEFT(AF760,4)="True",IF(_xlfn.XLOOKUP("DstZone_IsAny",'Scoring_Config'!$A:$A,'Scoring_Config'!$D:$D,"Yes")="Yes",_xlfn.XLOOKUP("DstZone_IsAny",'Scoring_Config'!$A:$A,'Scoring_Config'!$C:$C,10),0),0)+IF(LEFT(AG760,4)="True",IF(_xlfn.XLOOKUP("Service_Any_OR_RangeGt1000",'Scoring_Config'!$A:$A,'Scoring_Config'!$D:$D,"Yes")="Yes",_xlfn.XLOOKUP("Service_Any_OR_RangeGt1000",'Scoring_Config'!$A:$A,'Scoring_Config'!$C:$C,10),0),0)+IF(LEFT(AH760,4)="True",IF(_xlfn.XLOOKUP("App_Any_OR_RangeGt1000",'Scoring_Config'!$A:$A,'Scoring_Config'!$D:$D,"Yes")="Yes",_xlfn.XLOOKUP("App_Any_OR_RangeGt1000",'Scoring_Config'!$A:$A,'Scoring_Config'!$C:$C,10),0),0)+IF(LEFT(AI760,4)="True",IF(_xlfn.XLOOKUP("Service_Insecure_Match",'Scoring_Config'!$A:$A,'Scoring_Config'!$D:$D,"Yes")="Yes",_xlfn.XLOOKUP("Service_Insecure_Match",'Scoring_Config'!$A:$A,'Scoring_Config'!$C:$C,5),0),0)+IF(LEFT(AJ760,4)="True",IF(_xlfn.XLOOKUP("Risky_Inbound",'Scoring_Config'!$A:$A,'Scoring_Config'!$D:$D,"Yes")="Yes",_xlfn.XLOOKUP("Risky_Inbound",'Scoring_Config'!$A:$A,'Scoring_Config'!$C:$C,50),0),0)+IF(LEFT(AK760,4)="True",IF(_xlfn.XLOOKUP("Risky_Outbound",'Scoring_Config'!$A:$A,'Scoring_Config'!$D:$D,"Yes")="Yes",_xlfn.XLOOKUP("Risky_Outbound",'Scoring_Config'!$A:$A,'Scoring_Config'!$C:$C,25),0),0)+IF(LEFT(AZ760,4)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760,FIND(",",AL760)+1,100)),0)+IF(LEFT(AM760,4)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760,FIND(",",AN760)+1,100)),0)+IF(_xlfn.XLOOKUP("Profile_Scoring",'Scoring_Config'!$A:$A,'Scoring_Config'!$D:$D,"Yes")="Yes",VALUE(MID(AO760,FIND(",",AO760)+1,100)),0)+IF(_xlfn.XLOOKUP("Options_Scoring",'Scoring_Config'!$A:$A,'Scoring_Config'!$D:$D,"Yes")="Yes",VALUE(MID(AP760,FIND(",",AP760)+1,100)),0)))</f>
        <v>0</v>
      </c>
      <c r="AZ760" cm="1">
        <f t="array" ref="AZ760">IF(FALSE,"True," &amp; IF(_xlfn.XLOOKUP("Migrate_Insecure",'Scoring_Config'!$A:$A,'Scoring_Config'!$D:$D,"Yes")="Yes",_xlfn.XLOOKUP("Migrate_Insecure",'Scoring_Config'!$A:$A,'Scoring_Config'!$C:$C,10),0),"False,0")</f>
        <v>0</v>
      </c>
    </row>
    <row r="761" spans="1:52">
      <c r="A761" t="s">
        <v>1979</v>
      </c>
      <c r="B761" t="s">
        <v>2734</v>
      </c>
      <c r="C761" t="s">
        <v>3542</v>
      </c>
      <c r="D761" t="s">
        <v>3545</v>
      </c>
      <c r="E761" t="s">
        <v>3563</v>
      </c>
      <c r="F761" t="s">
        <v>3684</v>
      </c>
      <c r="G761" t="s">
        <v>437</v>
      </c>
      <c r="H761" t="s">
        <v>174</v>
      </c>
      <c r="I761" t="s">
        <v>3867</v>
      </c>
      <c r="J761" t="s">
        <v>1043</v>
      </c>
      <c r="K761" t="s">
        <v>1721</v>
      </c>
      <c r="L761" t="s">
        <v>1327</v>
      </c>
      <c r="M761" t="s">
        <v>1974</v>
      </c>
      <c r="N761" t="s">
        <v>4315</v>
      </c>
      <c r="O761" t="s">
        <v>4319</v>
      </c>
      <c r="P761" t="s">
        <v>4323</v>
      </c>
      <c r="Q761" t="s">
        <v>4863</v>
      </c>
      <c r="R761" t="s">
        <v>5439</v>
      </c>
      <c r="S761" t="s">
        <v>4324</v>
      </c>
      <c r="T761" t="s">
        <v>5770</v>
      </c>
      <c r="U761" t="s">
        <v>6327</v>
      </c>
      <c r="Y761" cm="1">
        <f t="array" ref="Y761">IF(FALSE,"True," &amp; IF(_xlfn.XLOOKUP("Src_IsAny",'Scoring_Config'!$A:$A,'Scoring_Config'!$D:$D,"Yes")="Yes",_xlfn.XLOOKUP("Src_IsAny",'Scoring_Config'!$A:$A,'Scoring_Config'!$C:$C,10),0),"False,0")</f>
        <v>0</v>
      </c>
      <c r="Z761" cm="1">
        <f t="array" ref="Z761">IF(FALSE,"True," &amp; IF(_xlfn.XLOOKUP("Src_CIDR_Le_16",'Scoring_Config'!$A:$A,'Scoring_Config'!$D:$D,"Yes")="Yes",_xlfn.XLOOKUP("Src_CIDR_Le_16",'Scoring_Config'!$A:$A,'Scoring_Config'!$C:$C,10),0),"False,0")</f>
        <v>0</v>
      </c>
      <c r="AA761" cm="1">
        <f t="array" ref="AA761">IF(FALSE,"True," &amp; IF(_xlfn.XLOOKUP("Src_CIDR_17_22",'Scoring_Config'!$A:$A,'Scoring_Config'!$D:$D,"Yes")="Yes",_xlfn.XLOOKUP("Src_CIDR_17_22",'Scoring_Config'!$A:$A,'Scoring_Config'!$C:$C,5),0),"False,0")</f>
        <v>0</v>
      </c>
      <c r="AB761" cm="1">
        <f t="array" ref="AB761">IF(FALSE,"True," &amp; IF(_xlfn.XLOOKUP("Dst_IsAny",'Scoring_Config'!$A:$A,'Scoring_Config'!$D:$D,"Yes")="Yes",_xlfn.XLOOKUP("Dst_IsAny",'Scoring_Config'!$A:$A,'Scoring_Config'!$C:$C,10),0),"False,0")</f>
        <v>0</v>
      </c>
      <c r="AC761" cm="1">
        <f t="array" ref="AC761">IF(FALSE,"True," &amp; IF(_xlfn.XLOOKUP("Dst_CIDR_Le_16",'Scoring_Config'!$A:$A,'Scoring_Config'!$D:$D,"Yes")="Yes",_xlfn.XLOOKUP("Dst_CIDR_Le_16",'Scoring_Config'!$A:$A,'Scoring_Config'!$C:$C,10),0),"False,0")</f>
        <v>0</v>
      </c>
      <c r="AD761" cm="1">
        <f t="array" ref="AD761">IF(FALSE,"True," &amp; IF(_xlfn.XLOOKUP("Dst_CIDR_17_22",'Scoring_Config'!$A:$A,'Scoring_Config'!$D:$D,"Yes")="Yes",_xlfn.XLOOKUP("Dst_CIDR_17_22",'Scoring_Config'!$A:$A,'Scoring_Config'!$C:$C,5),0),"False,0")</f>
        <v>0</v>
      </c>
      <c r="AE761" cm="1">
        <f t="array" ref="AE761">IF(FALSE,"True," &amp; IF(_xlfn.XLOOKUP("SrcZone_IsAny",'Scoring_Config'!$A:$A,'Scoring_Config'!$D:$D,"Yes")="Yes",_xlfn.XLOOKUP("SrcZone_IsAny",'Scoring_Config'!$A:$A,'Scoring_Config'!$C:$C,10),0),"False,0")</f>
        <v>0</v>
      </c>
      <c r="AF761" cm="1">
        <f t="array" ref="AF761">IF(FALSE,"True," &amp; IF(_xlfn.XLOOKUP("DstZone_IsAny",'Scoring_Config'!$A:$A,'Scoring_Config'!$D:$D,"Yes")="Yes",_xlfn.XLOOKUP("DstZone_IsAny",'Scoring_Config'!$A:$A,'Scoring_Config'!$C:$C,10),0),"False,0")</f>
        <v>0</v>
      </c>
      <c r="AG761" cm="1">
        <f t="array" ref="AG76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61" cm="1">
        <f t="array" ref="AH761">IF(FALSE,"True," &amp; IF(_xlfn.XLOOKUP("App_Any_OR_RangeGt1000",'Scoring_Config'!$A:$A,'Scoring_Config'!$D:$D,"Yes")="Yes",_xlfn.XLOOKUP("App_Any_OR_RangeGt1000",'Scoring_Config'!$A:$A,'Scoring_Config'!$C:$C,10),0),"False,0")</f>
        <v>0</v>
      </c>
      <c r="AI761" cm="1">
        <f t="array" ref="AI761">IF(FALSE,"True," &amp; IF(_xlfn.XLOOKUP("Service_Insecure_Match",'Scoring_Config'!$A:$A,'Scoring_Config'!$D:$D,"Yes")="Yes",_xlfn.XLOOKUP("Service_Insecure_Match",'Scoring_Config'!$A:$A,'Scoring_Config'!$C:$C,5),0),"False,0")</f>
        <v>0</v>
      </c>
      <c r="AJ761" cm="1">
        <f t="array" ref="AJ761">IF(FALSE,"True," &amp; IF(_xlfn.XLOOKUP("Risky_Inbound",'Scoring_Config'!$A:$A,'Scoring_Config'!$D:$D,"Yes")="Yes",_xlfn.XLOOKUP("Risky_Inbound",'Scoring_Config'!$A:$A,'Scoring_Config'!$C:$C,50),0),"False,0")</f>
        <v>0</v>
      </c>
      <c r="AK761" cm="1">
        <f t="array" ref="AK761">IF(FALSE,"True," &amp; IF(_xlfn.XLOOKUP("Risky_Outbound",'Scoring_Config'!$A:$A,'Scoring_Config'!$D:$D,"Yes")="Yes",_xlfn.XLOOKUP("Risky_Outbound",'Scoring_Config'!$A:$A,'Scoring_Config'!$C:$C,25),0),"False,0")</f>
        <v>0</v>
      </c>
      <c r="AL761" t="s">
        <v>6699</v>
      </c>
      <c r="AM761" cm="1">
        <f t="array" ref="AM76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61" t="s">
        <v>6697</v>
      </c>
      <c r="AO761" t="s">
        <v>6697</v>
      </c>
      <c r="AP761" t="s">
        <v>6697</v>
      </c>
      <c r="AQ761" cm="1">
        <f t="array" ref="AQ761">IF(FALSE,"True," &amp; IF(_xlfn.XLOOKUP("Service_IsAny",'Scoring_Config'!$A:$A,'Scoring_Config'!$D:$D,"Yes")="Yes",_xlfn.XLOOKUP("Service_IsAny",'Scoring_Config'!$A:$A,'Scoring_Config'!$C:$C,0),0),"False,0")</f>
        <v>0</v>
      </c>
      <c r="AR761">
        <v>0</v>
      </c>
      <c r="AS761" cm="1">
        <f t="array" ref="AS761">IF(FALSE,"True," &amp; IF(_xlfn.XLOOKUP("Service_RangeGt1000",'Scoring_Config'!$A:$A,'Scoring_Config'!$D:$D,"Yes")="Yes",_xlfn.XLOOKUP("Service_RangeGt1000",'Scoring_Config'!$A:$A,'Scoring_Config'!$C:$C,0),0),"False,0")</f>
        <v>0</v>
      </c>
      <c r="AT761" cm="1">
        <f t="array" ref="AT761">IF(FALSE,"True," &amp; IF(_xlfn.XLOOKUP("App_IsAny",'Scoring_Config'!$A:$A,'Scoring_Config'!$D:$D,"Yes")="Yes",_xlfn.XLOOKUP("App_IsAny",'Scoring_Config'!$A:$A,'Scoring_Config'!$C:$C,0),0),"False,0")</f>
        <v>0</v>
      </c>
      <c r="AU761">
        <v>2</v>
      </c>
      <c r="AV761" cm="1">
        <f t="array" ref="AV761">IF(FALSE,"True," &amp; IF(_xlfn.XLOOKUP("App_RangeGt1000",'Scoring_Config'!$A:$A,'Scoring_Config'!$D:$D,"Yes")="Yes",_xlfn.XLOOKUP("App_RangeGt1000",'Scoring_Config'!$A:$A,'Scoring_Config'!$C:$C,0),0),"False,0")</f>
        <v>0</v>
      </c>
      <c r="AW761" cm="1">
        <f t="array" ref="AW761">IF(FALSE,"True," &amp; IF(_xlfn.XLOOKUP("Action_IsDenyOrDrop",'Scoring_Config'!$A:$A,'Scoring_Config'!$D:$D,"Yes")="Yes",_xlfn.XLOOKUP("Action_IsDenyOrDrop",'Scoring_Config'!$A:$A,'Scoring_Config'!$C:$C,0),0),"False,0")</f>
        <v>0</v>
      </c>
      <c r="AX761" cm="1">
        <f t="array" ref="AX761">IF(LEFT(AW761,4)="True",0,(IF(LEFT(Y761,4)="True",IF(_xlfn.XLOOKUP("Src_IsAny",'Scoring_Config'!$A:$A,'Scoring_Config'!$D:$D,"Yes")="Yes",_xlfn.XLOOKUP("Src_IsAny",'Scoring_Config'!$A:$A,'Scoring_Config'!$C:$C,10),0),0)+IF(LEFT(Z761,4)="True",IF(_xlfn.XLOOKUP("Src_CIDR_Le_16",'Scoring_Config'!$A:$A,'Scoring_Config'!$D:$D,"Yes")="Yes",_xlfn.XLOOKUP("Src_CIDR_Le_16",'Scoring_Config'!$A:$A,'Scoring_Config'!$C:$C,10),0),0)+IF(LEFT(AA761,4)="True",IF(_xlfn.XLOOKUP("Src_CIDR_17_22",'Scoring_Config'!$A:$A,'Scoring_Config'!$D:$D,"Yes")="Yes",_xlfn.XLOOKUP("Src_CIDR_17_22",'Scoring_Config'!$A:$A,'Scoring_Config'!$C:$C,5),0),0)+IF(LEFT(AB761,4)="True",IF(_xlfn.XLOOKUP("Dst_IsAny",'Scoring_Config'!$A:$A,'Scoring_Config'!$D:$D,"Yes")="Yes",_xlfn.XLOOKUP("Dst_IsAny",'Scoring_Config'!$A:$A,'Scoring_Config'!$C:$C,10),0),0)+IF(LEFT(AC761,4)="True",IF(_xlfn.XLOOKUP("Dst_CIDR_Le_16",'Scoring_Config'!$A:$A,'Scoring_Config'!$D:$D,"Yes")="Yes",_xlfn.XLOOKUP("Dst_CIDR_Le_16",'Scoring_Config'!$A:$A,'Scoring_Config'!$C:$C,10),0),0)+IF(LEFT(AD761,4)="True",IF(_xlfn.XLOOKUP("Dst_CIDR_17_22",'Scoring_Config'!$A:$A,'Scoring_Config'!$D:$D,"Yes")="Yes",_xlfn.XLOOKUP("Dst_CIDR_17_22",'Scoring_Config'!$A:$A,'Scoring_Config'!$C:$C,5),0),0)+IF(LEFT(AE761,4)="True",IF(_xlfn.XLOOKUP("SrcZone_IsAny",'Scoring_Config'!$A:$A,'Scoring_Config'!$D:$D,"Yes")="Yes",_xlfn.XLOOKUP("SrcZone_IsAny",'Scoring_Config'!$A:$A,'Scoring_Config'!$C:$C,10),0),0)+IF(LEFT(AF761,4)="True",IF(_xlfn.XLOOKUP("DstZone_IsAny",'Scoring_Config'!$A:$A,'Scoring_Config'!$D:$D,"Yes")="Yes",_xlfn.XLOOKUP("DstZone_IsAny",'Scoring_Config'!$A:$A,'Scoring_Config'!$C:$C,10),0),0)+IF(LEFT(AG761,4)="True",IF(_xlfn.XLOOKUP("Service_Any_OR_RangeGt1000",'Scoring_Config'!$A:$A,'Scoring_Config'!$D:$D,"Yes")="Yes",_xlfn.XLOOKUP("Service_Any_OR_RangeGt1000",'Scoring_Config'!$A:$A,'Scoring_Config'!$C:$C,10),0),0)+IF(LEFT(AH761,4)="True",IF(_xlfn.XLOOKUP("App_Any_OR_RangeGt1000",'Scoring_Config'!$A:$A,'Scoring_Config'!$D:$D,"Yes")="Yes",_xlfn.XLOOKUP("App_Any_OR_RangeGt1000",'Scoring_Config'!$A:$A,'Scoring_Config'!$C:$C,10),0),0)+IF(LEFT(AI761,4)="True",IF(_xlfn.XLOOKUP("Service_Insecure_Match",'Scoring_Config'!$A:$A,'Scoring_Config'!$D:$D,"Yes")="Yes",_xlfn.XLOOKUP("Service_Insecure_Match",'Scoring_Config'!$A:$A,'Scoring_Config'!$C:$C,5),0),0)+IF(LEFT(AJ761,4)="True",IF(_xlfn.XLOOKUP("Risky_Inbound",'Scoring_Config'!$A:$A,'Scoring_Config'!$D:$D,"Yes")="Yes",_xlfn.XLOOKUP("Risky_Inbound",'Scoring_Config'!$A:$A,'Scoring_Config'!$C:$C,50),0),0)+IF(LEFT(AK761,4)="True",IF(_xlfn.XLOOKUP("Risky_Outbound",'Scoring_Config'!$A:$A,'Scoring_Config'!$D:$D,"Yes")="Yes",_xlfn.XLOOKUP("Risky_Outbound",'Scoring_Config'!$A:$A,'Scoring_Config'!$C:$C,25),0),0)+IF(LEFT(AZ761,4)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761,FIND(",",AL761)+1,100)),0)+IF(LEFT(AM761,4)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761,FIND(",",AN761)+1,100)),0)+IF(_xlfn.XLOOKUP("Profile_Scoring",'Scoring_Config'!$A:$A,'Scoring_Config'!$D:$D,"Yes")="Yes",VALUE(MID(AO761,FIND(",",AO761)+1,100)),0)+IF(_xlfn.XLOOKUP("Options_Scoring",'Scoring_Config'!$A:$A,'Scoring_Config'!$D:$D,"Yes")="Yes",VALUE(MID(AP761,FIND(",",AP761)+1,100)),0)))</f>
        <v>0</v>
      </c>
      <c r="AZ761" cm="1">
        <f t="array" ref="AZ761">IF(FALSE,"True," &amp; IF(_xlfn.XLOOKUP("Migrate_Insecure",'Scoring_Config'!$A:$A,'Scoring_Config'!$D:$D,"Yes")="Yes",_xlfn.XLOOKUP("Migrate_Insecure",'Scoring_Config'!$A:$A,'Scoring_Config'!$C:$C,10),0),"False,0")</f>
        <v>0</v>
      </c>
    </row>
    <row r="762" spans="1:52">
      <c r="A762" t="s">
        <v>1979</v>
      </c>
      <c r="B762" t="s">
        <v>2735</v>
      </c>
      <c r="C762" t="s">
        <v>3542</v>
      </c>
      <c r="D762" t="s">
        <v>3545</v>
      </c>
      <c r="E762" t="s">
        <v>3563</v>
      </c>
      <c r="F762" t="s">
        <v>3684</v>
      </c>
      <c r="G762" t="s">
        <v>438</v>
      </c>
      <c r="H762" t="s">
        <v>174</v>
      </c>
      <c r="I762" t="s">
        <v>3684</v>
      </c>
      <c r="J762" t="s">
        <v>439</v>
      </c>
      <c r="K762" t="s">
        <v>1678</v>
      </c>
      <c r="L762" t="s">
        <v>1327</v>
      </c>
      <c r="M762" t="s">
        <v>1974</v>
      </c>
      <c r="N762" t="s">
        <v>4315</v>
      </c>
      <c r="O762" t="s">
        <v>4319</v>
      </c>
      <c r="P762" t="s">
        <v>4323</v>
      </c>
      <c r="Q762" t="s">
        <v>4864</v>
      </c>
      <c r="R762" t="s">
        <v>5439</v>
      </c>
      <c r="S762" t="s">
        <v>4324</v>
      </c>
      <c r="T762" t="s">
        <v>5770</v>
      </c>
      <c r="U762" t="s">
        <v>6328</v>
      </c>
      <c r="Y762" cm="1">
        <f t="array" ref="Y762">IF(FALSE,"True," &amp; IF(_xlfn.XLOOKUP("Src_IsAny",'Scoring_Config'!$A:$A,'Scoring_Config'!$D:$D,"Yes")="Yes",_xlfn.XLOOKUP("Src_IsAny",'Scoring_Config'!$A:$A,'Scoring_Config'!$C:$C,10),0),"False,0")</f>
        <v>0</v>
      </c>
      <c r="Z762" cm="1">
        <f t="array" ref="Z762">IF(FALSE,"True," &amp; IF(_xlfn.XLOOKUP("Src_CIDR_Le_16",'Scoring_Config'!$A:$A,'Scoring_Config'!$D:$D,"Yes")="Yes",_xlfn.XLOOKUP("Src_CIDR_Le_16",'Scoring_Config'!$A:$A,'Scoring_Config'!$C:$C,10),0),"False,0")</f>
        <v>0</v>
      </c>
      <c r="AA762" cm="1">
        <f t="array" ref="AA762">IF(FALSE,"True," &amp; IF(_xlfn.XLOOKUP("Src_CIDR_17_22",'Scoring_Config'!$A:$A,'Scoring_Config'!$D:$D,"Yes")="Yes",_xlfn.XLOOKUP("Src_CIDR_17_22",'Scoring_Config'!$A:$A,'Scoring_Config'!$C:$C,5),0),"False,0")</f>
        <v>0</v>
      </c>
      <c r="AB762" cm="1">
        <f t="array" ref="AB762">IF(FALSE,"True," &amp; IF(_xlfn.XLOOKUP("Dst_IsAny",'Scoring_Config'!$A:$A,'Scoring_Config'!$D:$D,"Yes")="Yes",_xlfn.XLOOKUP("Dst_IsAny",'Scoring_Config'!$A:$A,'Scoring_Config'!$C:$C,10),0),"False,0")</f>
        <v>0</v>
      </c>
      <c r="AC762" cm="1">
        <f t="array" ref="AC762">IF(FALSE,"True," &amp; IF(_xlfn.XLOOKUP("Dst_CIDR_Le_16",'Scoring_Config'!$A:$A,'Scoring_Config'!$D:$D,"Yes")="Yes",_xlfn.XLOOKUP("Dst_CIDR_Le_16",'Scoring_Config'!$A:$A,'Scoring_Config'!$C:$C,10),0),"False,0")</f>
        <v>0</v>
      </c>
      <c r="AD762" cm="1">
        <f t="array" ref="AD762">IF(FALSE,"True," &amp; IF(_xlfn.XLOOKUP("Dst_CIDR_17_22",'Scoring_Config'!$A:$A,'Scoring_Config'!$D:$D,"Yes")="Yes",_xlfn.XLOOKUP("Dst_CIDR_17_22",'Scoring_Config'!$A:$A,'Scoring_Config'!$C:$C,5),0),"False,0")</f>
        <v>0</v>
      </c>
      <c r="AE762" cm="1">
        <f t="array" ref="AE762">IF(FALSE,"True," &amp; IF(_xlfn.XLOOKUP("SrcZone_IsAny",'Scoring_Config'!$A:$A,'Scoring_Config'!$D:$D,"Yes")="Yes",_xlfn.XLOOKUP("SrcZone_IsAny",'Scoring_Config'!$A:$A,'Scoring_Config'!$C:$C,10),0),"False,0")</f>
        <v>0</v>
      </c>
      <c r="AF762" cm="1">
        <f t="array" ref="AF762">IF(FALSE,"True," &amp; IF(_xlfn.XLOOKUP("DstZone_IsAny",'Scoring_Config'!$A:$A,'Scoring_Config'!$D:$D,"Yes")="Yes",_xlfn.XLOOKUP("DstZone_IsAny",'Scoring_Config'!$A:$A,'Scoring_Config'!$C:$C,10),0),"False,0")</f>
        <v>0</v>
      </c>
      <c r="AG762" cm="1">
        <f t="array" ref="AG76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62" cm="1">
        <f t="array" ref="AH762">IF(FALSE,"True," &amp; IF(_xlfn.XLOOKUP("App_Any_OR_RangeGt1000",'Scoring_Config'!$A:$A,'Scoring_Config'!$D:$D,"Yes")="Yes",_xlfn.XLOOKUP("App_Any_OR_RangeGt1000",'Scoring_Config'!$A:$A,'Scoring_Config'!$C:$C,10),0),"False,0")</f>
        <v>0</v>
      </c>
      <c r="AI762" cm="1">
        <f t="array" ref="AI762">IF(FALSE,"True," &amp; IF(_xlfn.XLOOKUP("Service_Insecure_Match",'Scoring_Config'!$A:$A,'Scoring_Config'!$D:$D,"Yes")="Yes",_xlfn.XLOOKUP("Service_Insecure_Match",'Scoring_Config'!$A:$A,'Scoring_Config'!$C:$C,5),0),"False,0")</f>
        <v>0</v>
      </c>
      <c r="AJ762" cm="1">
        <f t="array" ref="AJ762">IF(FALSE,"True," &amp; IF(_xlfn.XLOOKUP("Risky_Inbound",'Scoring_Config'!$A:$A,'Scoring_Config'!$D:$D,"Yes")="Yes",_xlfn.XLOOKUP("Risky_Inbound",'Scoring_Config'!$A:$A,'Scoring_Config'!$C:$C,50),0),"False,0")</f>
        <v>0</v>
      </c>
      <c r="AK762" cm="1">
        <f t="array" ref="AK762">IF(FALSE,"True," &amp; IF(_xlfn.XLOOKUP("Risky_Outbound",'Scoring_Config'!$A:$A,'Scoring_Config'!$D:$D,"Yes")="Yes",_xlfn.XLOOKUP("Risky_Outbound",'Scoring_Config'!$A:$A,'Scoring_Config'!$C:$C,25),0),"False,0")</f>
        <v>0</v>
      </c>
      <c r="AL762" t="s">
        <v>6699</v>
      </c>
      <c r="AM762" cm="1">
        <f t="array" ref="AM76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62" t="s">
        <v>6697</v>
      </c>
      <c r="AO762" t="s">
        <v>6697</v>
      </c>
      <c r="AP762" t="s">
        <v>6697</v>
      </c>
      <c r="AQ762" cm="1">
        <f t="array" ref="AQ762">IF(FALSE,"True," &amp; IF(_xlfn.XLOOKUP("Service_IsAny",'Scoring_Config'!$A:$A,'Scoring_Config'!$D:$D,"Yes")="Yes",_xlfn.XLOOKUP("Service_IsAny",'Scoring_Config'!$A:$A,'Scoring_Config'!$C:$C,0),0),"False,0")</f>
        <v>0</v>
      </c>
      <c r="AR762">
        <v>0</v>
      </c>
      <c r="AS762" cm="1">
        <f t="array" ref="AS762">IF(FALSE,"True," &amp; IF(_xlfn.XLOOKUP("Service_RangeGt1000",'Scoring_Config'!$A:$A,'Scoring_Config'!$D:$D,"Yes")="Yes",_xlfn.XLOOKUP("Service_RangeGt1000",'Scoring_Config'!$A:$A,'Scoring_Config'!$C:$C,0),0),"False,0")</f>
        <v>0</v>
      </c>
      <c r="AT762" cm="1">
        <f t="array" ref="AT762">IF(FALSE,"True," &amp; IF(_xlfn.XLOOKUP("App_IsAny",'Scoring_Config'!$A:$A,'Scoring_Config'!$D:$D,"Yes")="Yes",_xlfn.XLOOKUP("App_IsAny",'Scoring_Config'!$A:$A,'Scoring_Config'!$C:$C,0),0),"False,0")</f>
        <v>0</v>
      </c>
      <c r="AU762">
        <v>0</v>
      </c>
      <c r="AV762" cm="1">
        <f t="array" ref="AV762">IF(FALSE,"True," &amp; IF(_xlfn.XLOOKUP("App_RangeGt1000",'Scoring_Config'!$A:$A,'Scoring_Config'!$D:$D,"Yes")="Yes",_xlfn.XLOOKUP("App_RangeGt1000",'Scoring_Config'!$A:$A,'Scoring_Config'!$C:$C,0),0),"False,0")</f>
        <v>0</v>
      </c>
      <c r="AW762" cm="1">
        <f t="array" ref="AW762">IF(FALSE,"True," &amp; IF(_xlfn.XLOOKUP("Action_IsDenyOrDrop",'Scoring_Config'!$A:$A,'Scoring_Config'!$D:$D,"Yes")="Yes",_xlfn.XLOOKUP("Action_IsDenyOrDrop",'Scoring_Config'!$A:$A,'Scoring_Config'!$C:$C,0),0),"False,0")</f>
        <v>0</v>
      </c>
      <c r="AX762" cm="1">
        <f t="array" ref="AX762">IF(LEFT(AW762,4)="True",0,(IF(LEFT(Y762,4)="True",IF(_xlfn.XLOOKUP("Src_IsAny",'Scoring_Config'!$A:$A,'Scoring_Config'!$D:$D,"Yes")="Yes",_xlfn.XLOOKUP("Src_IsAny",'Scoring_Config'!$A:$A,'Scoring_Config'!$C:$C,10),0),0)+IF(LEFT(Z762,4)="True",IF(_xlfn.XLOOKUP("Src_CIDR_Le_16",'Scoring_Config'!$A:$A,'Scoring_Config'!$D:$D,"Yes")="Yes",_xlfn.XLOOKUP("Src_CIDR_Le_16",'Scoring_Config'!$A:$A,'Scoring_Config'!$C:$C,10),0),0)+IF(LEFT(AA762,4)="True",IF(_xlfn.XLOOKUP("Src_CIDR_17_22",'Scoring_Config'!$A:$A,'Scoring_Config'!$D:$D,"Yes")="Yes",_xlfn.XLOOKUP("Src_CIDR_17_22",'Scoring_Config'!$A:$A,'Scoring_Config'!$C:$C,5),0),0)+IF(LEFT(AB762,4)="True",IF(_xlfn.XLOOKUP("Dst_IsAny",'Scoring_Config'!$A:$A,'Scoring_Config'!$D:$D,"Yes")="Yes",_xlfn.XLOOKUP("Dst_IsAny",'Scoring_Config'!$A:$A,'Scoring_Config'!$C:$C,10),0),0)+IF(LEFT(AC762,4)="True",IF(_xlfn.XLOOKUP("Dst_CIDR_Le_16",'Scoring_Config'!$A:$A,'Scoring_Config'!$D:$D,"Yes")="Yes",_xlfn.XLOOKUP("Dst_CIDR_Le_16",'Scoring_Config'!$A:$A,'Scoring_Config'!$C:$C,10),0),0)+IF(LEFT(AD762,4)="True",IF(_xlfn.XLOOKUP("Dst_CIDR_17_22",'Scoring_Config'!$A:$A,'Scoring_Config'!$D:$D,"Yes")="Yes",_xlfn.XLOOKUP("Dst_CIDR_17_22",'Scoring_Config'!$A:$A,'Scoring_Config'!$C:$C,5),0),0)+IF(LEFT(AE762,4)="True",IF(_xlfn.XLOOKUP("SrcZone_IsAny",'Scoring_Config'!$A:$A,'Scoring_Config'!$D:$D,"Yes")="Yes",_xlfn.XLOOKUP("SrcZone_IsAny",'Scoring_Config'!$A:$A,'Scoring_Config'!$C:$C,10),0),0)+IF(LEFT(AF762,4)="True",IF(_xlfn.XLOOKUP("DstZone_IsAny",'Scoring_Config'!$A:$A,'Scoring_Config'!$D:$D,"Yes")="Yes",_xlfn.XLOOKUP("DstZone_IsAny",'Scoring_Config'!$A:$A,'Scoring_Config'!$C:$C,10),0),0)+IF(LEFT(AG762,4)="True",IF(_xlfn.XLOOKUP("Service_Any_OR_RangeGt1000",'Scoring_Config'!$A:$A,'Scoring_Config'!$D:$D,"Yes")="Yes",_xlfn.XLOOKUP("Service_Any_OR_RangeGt1000",'Scoring_Config'!$A:$A,'Scoring_Config'!$C:$C,10),0),0)+IF(LEFT(AH762,4)="True",IF(_xlfn.XLOOKUP("App_Any_OR_RangeGt1000",'Scoring_Config'!$A:$A,'Scoring_Config'!$D:$D,"Yes")="Yes",_xlfn.XLOOKUP("App_Any_OR_RangeGt1000",'Scoring_Config'!$A:$A,'Scoring_Config'!$C:$C,10),0),0)+IF(LEFT(AI762,4)="True",IF(_xlfn.XLOOKUP("Service_Insecure_Match",'Scoring_Config'!$A:$A,'Scoring_Config'!$D:$D,"Yes")="Yes",_xlfn.XLOOKUP("Service_Insecure_Match",'Scoring_Config'!$A:$A,'Scoring_Config'!$C:$C,5),0),0)+IF(LEFT(AJ762,4)="True",IF(_xlfn.XLOOKUP("Risky_Inbound",'Scoring_Config'!$A:$A,'Scoring_Config'!$D:$D,"Yes")="Yes",_xlfn.XLOOKUP("Risky_Inbound",'Scoring_Config'!$A:$A,'Scoring_Config'!$C:$C,50),0),0)+IF(LEFT(AK762,4)="True",IF(_xlfn.XLOOKUP("Risky_Outbound",'Scoring_Config'!$A:$A,'Scoring_Config'!$D:$D,"Yes")="Yes",_xlfn.XLOOKUP("Risky_Outbound",'Scoring_Config'!$A:$A,'Scoring_Config'!$C:$C,25),0),0)+IF(LEFT(AZ762,4)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762,FIND(",",AL762)+1,100)),0)+IF(LEFT(AM762,4)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762,FIND(",",AN762)+1,100)),0)+IF(_xlfn.XLOOKUP("Profile_Scoring",'Scoring_Config'!$A:$A,'Scoring_Config'!$D:$D,"Yes")="Yes",VALUE(MID(AO762,FIND(",",AO762)+1,100)),0)+IF(_xlfn.XLOOKUP("Options_Scoring",'Scoring_Config'!$A:$A,'Scoring_Config'!$D:$D,"Yes")="Yes",VALUE(MID(AP762,FIND(",",AP762)+1,100)),0)))</f>
        <v>0</v>
      </c>
      <c r="AZ762" cm="1">
        <f t="array" ref="AZ762">IF(FALSE,"True," &amp; IF(_xlfn.XLOOKUP("Migrate_Insecure",'Scoring_Config'!$A:$A,'Scoring_Config'!$D:$D,"Yes")="Yes",_xlfn.XLOOKUP("Migrate_Insecure",'Scoring_Config'!$A:$A,'Scoring_Config'!$C:$C,10),0),"False,0")</f>
        <v>0</v>
      </c>
    </row>
    <row r="763" spans="1:52">
      <c r="A763" t="s">
        <v>1979</v>
      </c>
      <c r="B763" t="s">
        <v>2736</v>
      </c>
      <c r="C763" t="s">
        <v>3542</v>
      </c>
      <c r="D763" t="s">
        <v>3545</v>
      </c>
      <c r="E763" t="s">
        <v>3563</v>
      </c>
      <c r="F763" t="s">
        <v>3868</v>
      </c>
      <c r="G763" t="s">
        <v>439</v>
      </c>
      <c r="H763" t="s">
        <v>174</v>
      </c>
      <c r="I763" t="s">
        <v>3782</v>
      </c>
      <c r="J763" t="s">
        <v>1044</v>
      </c>
      <c r="K763" t="s">
        <v>1667</v>
      </c>
      <c r="L763" t="s">
        <v>1341</v>
      </c>
      <c r="M763" t="s">
        <v>1974</v>
      </c>
      <c r="N763" t="s">
        <v>4315</v>
      </c>
      <c r="O763" t="s">
        <v>4319</v>
      </c>
      <c r="P763" t="s">
        <v>4323</v>
      </c>
      <c r="Q763" t="s">
        <v>4865</v>
      </c>
      <c r="R763" t="s">
        <v>5439</v>
      </c>
      <c r="S763" t="s">
        <v>4324</v>
      </c>
      <c r="T763" t="s">
        <v>5770</v>
      </c>
      <c r="U763" t="s">
        <v>6329</v>
      </c>
      <c r="Y763" cm="1">
        <f t="array" ref="Y763">IF(FALSE,"True," &amp; IF(_xlfn.XLOOKUP("Src_IsAny",'Scoring_Config'!$A:$A,'Scoring_Config'!$D:$D,"Yes")="Yes",_xlfn.XLOOKUP("Src_IsAny",'Scoring_Config'!$A:$A,'Scoring_Config'!$C:$C,10),0),"False,0")</f>
        <v>0</v>
      </c>
      <c r="Z763" cm="1">
        <f t="array" ref="Z763">IF(FALSE,"True," &amp; IF(_xlfn.XLOOKUP("Src_CIDR_Le_16",'Scoring_Config'!$A:$A,'Scoring_Config'!$D:$D,"Yes")="Yes",_xlfn.XLOOKUP("Src_CIDR_Le_16",'Scoring_Config'!$A:$A,'Scoring_Config'!$C:$C,10),0),"False,0")</f>
        <v>0</v>
      </c>
      <c r="AA763" cm="1">
        <f t="array" ref="AA763">IF(FALSE,"True," &amp; IF(_xlfn.XLOOKUP("Src_CIDR_17_22",'Scoring_Config'!$A:$A,'Scoring_Config'!$D:$D,"Yes")="Yes",_xlfn.XLOOKUP("Src_CIDR_17_22",'Scoring_Config'!$A:$A,'Scoring_Config'!$C:$C,5),0),"False,0")</f>
        <v>0</v>
      </c>
      <c r="AB763" cm="1">
        <f t="array" ref="AB763">IF(FALSE,"True," &amp; IF(_xlfn.XLOOKUP("Dst_IsAny",'Scoring_Config'!$A:$A,'Scoring_Config'!$D:$D,"Yes")="Yes",_xlfn.XLOOKUP("Dst_IsAny",'Scoring_Config'!$A:$A,'Scoring_Config'!$C:$C,10),0),"False,0")</f>
        <v>0</v>
      </c>
      <c r="AC763" cm="1">
        <f t="array" ref="AC763">IF(FALSE,"True," &amp; IF(_xlfn.XLOOKUP("Dst_CIDR_Le_16",'Scoring_Config'!$A:$A,'Scoring_Config'!$D:$D,"Yes")="Yes",_xlfn.XLOOKUP("Dst_CIDR_Le_16",'Scoring_Config'!$A:$A,'Scoring_Config'!$C:$C,10),0),"False,0")</f>
        <v>0</v>
      </c>
      <c r="AD763" cm="1">
        <f t="array" ref="AD763">IF(FALSE,"True," &amp; IF(_xlfn.XLOOKUP("Dst_CIDR_17_22",'Scoring_Config'!$A:$A,'Scoring_Config'!$D:$D,"Yes")="Yes",_xlfn.XLOOKUP("Dst_CIDR_17_22",'Scoring_Config'!$A:$A,'Scoring_Config'!$C:$C,5),0),"False,0")</f>
        <v>0</v>
      </c>
      <c r="AE763" cm="1">
        <f t="array" ref="AE763">IF(FALSE,"True," &amp; IF(_xlfn.XLOOKUP("SrcZone_IsAny",'Scoring_Config'!$A:$A,'Scoring_Config'!$D:$D,"Yes")="Yes",_xlfn.XLOOKUP("SrcZone_IsAny",'Scoring_Config'!$A:$A,'Scoring_Config'!$C:$C,10),0),"False,0")</f>
        <v>0</v>
      </c>
      <c r="AF763" cm="1">
        <f t="array" ref="AF763">IF(FALSE,"True," &amp; IF(_xlfn.XLOOKUP("DstZone_IsAny",'Scoring_Config'!$A:$A,'Scoring_Config'!$D:$D,"Yes")="Yes",_xlfn.XLOOKUP("DstZone_IsAny",'Scoring_Config'!$A:$A,'Scoring_Config'!$C:$C,10),0),"False,0")</f>
        <v>0</v>
      </c>
      <c r="AG763" cm="1">
        <f t="array" ref="AG76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63" cm="1">
        <f t="array" ref="AH763">IF(FALSE,"True," &amp; IF(_xlfn.XLOOKUP("App_Any_OR_RangeGt1000",'Scoring_Config'!$A:$A,'Scoring_Config'!$D:$D,"Yes")="Yes",_xlfn.XLOOKUP("App_Any_OR_RangeGt1000",'Scoring_Config'!$A:$A,'Scoring_Config'!$C:$C,10),0),"False,0")</f>
        <v>0</v>
      </c>
      <c r="AI763" cm="1">
        <f t="array" ref="AI763">IF(FALSE,"True," &amp; IF(_xlfn.XLOOKUP("Service_Insecure_Match",'Scoring_Config'!$A:$A,'Scoring_Config'!$D:$D,"Yes")="Yes",_xlfn.XLOOKUP("Service_Insecure_Match",'Scoring_Config'!$A:$A,'Scoring_Config'!$C:$C,5),0),"False,0")</f>
        <v>0</v>
      </c>
      <c r="AJ763" cm="1">
        <f t="array" ref="AJ763">IF(FALSE,"True," &amp; IF(_xlfn.XLOOKUP("Risky_Inbound",'Scoring_Config'!$A:$A,'Scoring_Config'!$D:$D,"Yes")="Yes",_xlfn.XLOOKUP("Risky_Inbound",'Scoring_Config'!$A:$A,'Scoring_Config'!$C:$C,50),0),"False,0")</f>
        <v>0</v>
      </c>
      <c r="AK763" cm="1">
        <f t="array" ref="AK763">IF(FALSE,"True," &amp; IF(_xlfn.XLOOKUP("Risky_Outbound",'Scoring_Config'!$A:$A,'Scoring_Config'!$D:$D,"Yes")="Yes",_xlfn.XLOOKUP("Risky_Outbound",'Scoring_Config'!$A:$A,'Scoring_Config'!$C:$C,25),0),"False,0")</f>
        <v>0</v>
      </c>
      <c r="AL763" t="s">
        <v>6699</v>
      </c>
      <c r="AM763" cm="1">
        <f t="array" ref="AM76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63" t="s">
        <v>6697</v>
      </c>
      <c r="AO763" t="s">
        <v>6697</v>
      </c>
      <c r="AP763" t="s">
        <v>6697</v>
      </c>
      <c r="AQ763" cm="1">
        <f t="array" ref="AQ763">IF(FALSE,"True," &amp; IF(_xlfn.XLOOKUP("Service_IsAny",'Scoring_Config'!$A:$A,'Scoring_Config'!$D:$D,"Yes")="Yes",_xlfn.XLOOKUP("Service_IsAny",'Scoring_Config'!$A:$A,'Scoring_Config'!$C:$C,0),0),"False,0")</f>
        <v>0</v>
      </c>
      <c r="AR763">
        <v>1</v>
      </c>
      <c r="AS763" cm="1">
        <f t="array" ref="AS763">IF(FALSE,"True," &amp; IF(_xlfn.XLOOKUP("Service_RangeGt1000",'Scoring_Config'!$A:$A,'Scoring_Config'!$D:$D,"Yes")="Yes",_xlfn.XLOOKUP("Service_RangeGt1000",'Scoring_Config'!$A:$A,'Scoring_Config'!$C:$C,0),0),"False,0")</f>
        <v>0</v>
      </c>
      <c r="AT763" cm="1">
        <f t="array" ref="AT763">IF(FALSE,"True," &amp; IF(_xlfn.XLOOKUP("App_IsAny",'Scoring_Config'!$A:$A,'Scoring_Config'!$D:$D,"Yes")="Yes",_xlfn.XLOOKUP("App_IsAny",'Scoring_Config'!$A:$A,'Scoring_Config'!$C:$C,0),0),"False,0")</f>
        <v>0</v>
      </c>
      <c r="AU763">
        <v>1</v>
      </c>
      <c r="AV763" cm="1">
        <f t="array" ref="AV763">IF(FALSE,"True," &amp; IF(_xlfn.XLOOKUP("App_RangeGt1000",'Scoring_Config'!$A:$A,'Scoring_Config'!$D:$D,"Yes")="Yes",_xlfn.XLOOKUP("App_RangeGt1000",'Scoring_Config'!$A:$A,'Scoring_Config'!$C:$C,0),0),"False,0")</f>
        <v>0</v>
      </c>
      <c r="AW763" cm="1">
        <f t="array" ref="AW763">IF(FALSE,"True," &amp; IF(_xlfn.XLOOKUP("Action_IsDenyOrDrop",'Scoring_Config'!$A:$A,'Scoring_Config'!$D:$D,"Yes")="Yes",_xlfn.XLOOKUP("Action_IsDenyOrDrop",'Scoring_Config'!$A:$A,'Scoring_Config'!$C:$C,0),0),"False,0")</f>
        <v>0</v>
      </c>
      <c r="AX763" cm="1">
        <f t="array" ref="AX763">IF(LEFT(AW763,4)="True",0,(IF(LEFT(Y763,4)="True",IF(_xlfn.XLOOKUP("Src_IsAny",'Scoring_Config'!$A:$A,'Scoring_Config'!$D:$D,"Yes")="Yes",_xlfn.XLOOKUP("Src_IsAny",'Scoring_Config'!$A:$A,'Scoring_Config'!$C:$C,10),0),0)+IF(LEFT(Z763,4)="True",IF(_xlfn.XLOOKUP("Src_CIDR_Le_16",'Scoring_Config'!$A:$A,'Scoring_Config'!$D:$D,"Yes")="Yes",_xlfn.XLOOKUP("Src_CIDR_Le_16",'Scoring_Config'!$A:$A,'Scoring_Config'!$C:$C,10),0),0)+IF(LEFT(AA763,4)="True",IF(_xlfn.XLOOKUP("Src_CIDR_17_22",'Scoring_Config'!$A:$A,'Scoring_Config'!$D:$D,"Yes")="Yes",_xlfn.XLOOKUP("Src_CIDR_17_22",'Scoring_Config'!$A:$A,'Scoring_Config'!$C:$C,5),0),0)+IF(LEFT(AB763,4)="True",IF(_xlfn.XLOOKUP("Dst_IsAny",'Scoring_Config'!$A:$A,'Scoring_Config'!$D:$D,"Yes")="Yes",_xlfn.XLOOKUP("Dst_IsAny",'Scoring_Config'!$A:$A,'Scoring_Config'!$C:$C,10),0),0)+IF(LEFT(AC763,4)="True",IF(_xlfn.XLOOKUP("Dst_CIDR_Le_16",'Scoring_Config'!$A:$A,'Scoring_Config'!$D:$D,"Yes")="Yes",_xlfn.XLOOKUP("Dst_CIDR_Le_16",'Scoring_Config'!$A:$A,'Scoring_Config'!$C:$C,10),0),0)+IF(LEFT(AD763,4)="True",IF(_xlfn.XLOOKUP("Dst_CIDR_17_22",'Scoring_Config'!$A:$A,'Scoring_Config'!$D:$D,"Yes")="Yes",_xlfn.XLOOKUP("Dst_CIDR_17_22",'Scoring_Config'!$A:$A,'Scoring_Config'!$C:$C,5),0),0)+IF(LEFT(AE763,4)="True",IF(_xlfn.XLOOKUP("SrcZone_IsAny",'Scoring_Config'!$A:$A,'Scoring_Config'!$D:$D,"Yes")="Yes",_xlfn.XLOOKUP("SrcZone_IsAny",'Scoring_Config'!$A:$A,'Scoring_Config'!$C:$C,10),0),0)+IF(LEFT(AF763,4)="True",IF(_xlfn.XLOOKUP("DstZone_IsAny",'Scoring_Config'!$A:$A,'Scoring_Config'!$D:$D,"Yes")="Yes",_xlfn.XLOOKUP("DstZone_IsAny",'Scoring_Config'!$A:$A,'Scoring_Config'!$C:$C,10),0),0)+IF(LEFT(AG763,4)="True",IF(_xlfn.XLOOKUP("Service_Any_OR_RangeGt1000",'Scoring_Config'!$A:$A,'Scoring_Config'!$D:$D,"Yes")="Yes",_xlfn.XLOOKUP("Service_Any_OR_RangeGt1000",'Scoring_Config'!$A:$A,'Scoring_Config'!$C:$C,10),0),0)+IF(LEFT(AH763,4)="True",IF(_xlfn.XLOOKUP("App_Any_OR_RangeGt1000",'Scoring_Config'!$A:$A,'Scoring_Config'!$D:$D,"Yes")="Yes",_xlfn.XLOOKUP("App_Any_OR_RangeGt1000",'Scoring_Config'!$A:$A,'Scoring_Config'!$C:$C,10),0),0)+IF(LEFT(AI763,4)="True",IF(_xlfn.XLOOKUP("Service_Insecure_Match",'Scoring_Config'!$A:$A,'Scoring_Config'!$D:$D,"Yes")="Yes",_xlfn.XLOOKUP("Service_Insecure_Match",'Scoring_Config'!$A:$A,'Scoring_Config'!$C:$C,5),0),0)+IF(LEFT(AJ763,4)="True",IF(_xlfn.XLOOKUP("Risky_Inbound",'Scoring_Config'!$A:$A,'Scoring_Config'!$D:$D,"Yes")="Yes",_xlfn.XLOOKUP("Risky_Inbound",'Scoring_Config'!$A:$A,'Scoring_Config'!$C:$C,50),0),0)+IF(LEFT(AK763,4)="True",IF(_xlfn.XLOOKUP("Risky_Outbound",'Scoring_Config'!$A:$A,'Scoring_Config'!$D:$D,"Yes")="Yes",_xlfn.XLOOKUP("Risky_Outbound",'Scoring_Config'!$A:$A,'Scoring_Config'!$C:$C,25),0),0)+IF(LEFT(AZ763,4)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763,FIND(",",AL763)+1,100)),0)+IF(LEFT(AM763,4)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763,FIND(",",AN763)+1,100)),0)+IF(_xlfn.XLOOKUP("Profile_Scoring",'Scoring_Config'!$A:$A,'Scoring_Config'!$D:$D,"Yes")="Yes",VALUE(MID(AO763,FIND(",",AO763)+1,100)),0)+IF(_xlfn.XLOOKUP("Options_Scoring",'Scoring_Config'!$A:$A,'Scoring_Config'!$D:$D,"Yes")="Yes",VALUE(MID(AP763,FIND(",",AP763)+1,100)),0)))</f>
        <v>0</v>
      </c>
      <c r="AZ763" cm="1">
        <f t="array" ref="AZ763">IF(FALSE,"True," &amp; IF(_xlfn.XLOOKUP("Migrate_Insecure",'Scoring_Config'!$A:$A,'Scoring_Config'!$D:$D,"Yes")="Yes",_xlfn.XLOOKUP("Migrate_Insecure",'Scoring_Config'!$A:$A,'Scoring_Config'!$C:$C,10),0),"False,0")</f>
        <v>0</v>
      </c>
    </row>
    <row r="764" spans="1:52">
      <c r="A764" t="s">
        <v>1979</v>
      </c>
      <c r="B764" t="s">
        <v>2737</v>
      </c>
      <c r="C764" t="s">
        <v>3542</v>
      </c>
      <c r="D764" t="s">
        <v>3545</v>
      </c>
      <c r="E764" t="s">
        <v>3563</v>
      </c>
      <c r="F764" t="s">
        <v>3866</v>
      </c>
      <c r="G764" t="s">
        <v>440</v>
      </c>
      <c r="H764" t="s">
        <v>174</v>
      </c>
      <c r="I764" t="s">
        <v>3684</v>
      </c>
      <c r="J764" t="s">
        <v>461</v>
      </c>
      <c r="K764" t="s">
        <v>1667</v>
      </c>
      <c r="L764" t="s">
        <v>1490</v>
      </c>
      <c r="M764" t="s">
        <v>1974</v>
      </c>
      <c r="N764" t="s">
        <v>4315</v>
      </c>
      <c r="O764" t="s">
        <v>4319</v>
      </c>
      <c r="P764" t="s">
        <v>4321</v>
      </c>
      <c r="Q764" t="s">
        <v>4866</v>
      </c>
      <c r="R764" t="s">
        <v>5440</v>
      </c>
      <c r="S764" t="s">
        <v>5440</v>
      </c>
      <c r="T764" t="s">
        <v>5770</v>
      </c>
      <c r="U764" t="s">
        <v>6330</v>
      </c>
      <c r="Y764" cm="1">
        <f t="array" ref="Y764">IF(FALSE,"True," &amp; IF(_xlfn.XLOOKUP("Src_IsAny",'Scoring_Config'!$A:$A,'Scoring_Config'!$D:$D,"Yes")="Yes",_xlfn.XLOOKUP("Src_IsAny",'Scoring_Config'!$A:$A,'Scoring_Config'!$C:$C,10),0),"False,0")</f>
        <v>0</v>
      </c>
      <c r="Z764" cm="1">
        <f t="array" ref="Z764">IF(FALSE,"True," &amp; IF(_xlfn.XLOOKUP("Src_CIDR_Le_16",'Scoring_Config'!$A:$A,'Scoring_Config'!$D:$D,"Yes")="Yes",_xlfn.XLOOKUP("Src_CIDR_Le_16",'Scoring_Config'!$A:$A,'Scoring_Config'!$C:$C,10),0),"False,0")</f>
        <v>0</v>
      </c>
      <c r="AA764" cm="1">
        <f t="array" ref="AA764">IF(FALSE,"True," &amp; IF(_xlfn.XLOOKUP("Src_CIDR_17_22",'Scoring_Config'!$A:$A,'Scoring_Config'!$D:$D,"Yes")="Yes",_xlfn.XLOOKUP("Src_CIDR_17_22",'Scoring_Config'!$A:$A,'Scoring_Config'!$C:$C,5),0),"False,0")</f>
        <v>0</v>
      </c>
      <c r="AB764" cm="1">
        <f t="array" ref="AB764">IF(FALSE,"True," &amp; IF(_xlfn.XLOOKUP("Dst_IsAny",'Scoring_Config'!$A:$A,'Scoring_Config'!$D:$D,"Yes")="Yes",_xlfn.XLOOKUP("Dst_IsAny",'Scoring_Config'!$A:$A,'Scoring_Config'!$C:$C,10),0),"False,0")</f>
        <v>0</v>
      </c>
      <c r="AC764" cm="1">
        <f t="array" ref="AC764">IF(FALSE,"True," &amp; IF(_xlfn.XLOOKUP("Dst_CIDR_Le_16",'Scoring_Config'!$A:$A,'Scoring_Config'!$D:$D,"Yes")="Yes",_xlfn.XLOOKUP("Dst_CIDR_Le_16",'Scoring_Config'!$A:$A,'Scoring_Config'!$C:$C,10),0),"False,0")</f>
        <v>0</v>
      </c>
      <c r="AD764" cm="1">
        <f t="array" ref="AD764">IF(FALSE,"True," &amp; IF(_xlfn.XLOOKUP("Dst_CIDR_17_22",'Scoring_Config'!$A:$A,'Scoring_Config'!$D:$D,"Yes")="Yes",_xlfn.XLOOKUP("Dst_CIDR_17_22",'Scoring_Config'!$A:$A,'Scoring_Config'!$C:$C,5),0),"False,0")</f>
        <v>0</v>
      </c>
      <c r="AE764" cm="1">
        <f t="array" ref="AE764">IF(FALSE,"True," &amp; IF(_xlfn.XLOOKUP("SrcZone_IsAny",'Scoring_Config'!$A:$A,'Scoring_Config'!$D:$D,"Yes")="Yes",_xlfn.XLOOKUP("SrcZone_IsAny",'Scoring_Config'!$A:$A,'Scoring_Config'!$C:$C,10),0),"False,0")</f>
        <v>0</v>
      </c>
      <c r="AF764" cm="1">
        <f t="array" ref="AF764">IF(FALSE,"True," &amp; IF(_xlfn.XLOOKUP("DstZone_IsAny",'Scoring_Config'!$A:$A,'Scoring_Config'!$D:$D,"Yes")="Yes",_xlfn.XLOOKUP("DstZone_IsAny",'Scoring_Config'!$A:$A,'Scoring_Config'!$C:$C,10),0),"False,0")</f>
        <v>0</v>
      </c>
      <c r="AG764" cm="1">
        <f t="array" ref="AG76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64" cm="1">
        <f t="array" ref="AH764">IF(FALSE,"True," &amp; IF(_xlfn.XLOOKUP("App_Any_OR_RangeGt1000",'Scoring_Config'!$A:$A,'Scoring_Config'!$D:$D,"Yes")="Yes",_xlfn.XLOOKUP("App_Any_OR_RangeGt1000",'Scoring_Config'!$A:$A,'Scoring_Config'!$C:$C,10),0),"False,0")</f>
        <v>0</v>
      </c>
      <c r="AI764" cm="1">
        <f t="array" ref="AI764">IF(FALSE,"True," &amp; IF(_xlfn.XLOOKUP("Service_Insecure_Match",'Scoring_Config'!$A:$A,'Scoring_Config'!$D:$D,"Yes")="Yes",_xlfn.XLOOKUP("Service_Insecure_Match",'Scoring_Config'!$A:$A,'Scoring_Config'!$C:$C,5),0),"False,0")</f>
        <v>0</v>
      </c>
      <c r="AJ764" cm="1">
        <f t="array" ref="AJ764">IF(FALSE,"True," &amp; IF(_xlfn.XLOOKUP("Risky_Inbound",'Scoring_Config'!$A:$A,'Scoring_Config'!$D:$D,"Yes")="Yes",_xlfn.XLOOKUP("Risky_Inbound",'Scoring_Config'!$A:$A,'Scoring_Config'!$C:$C,50),0),"False,0")</f>
        <v>0</v>
      </c>
      <c r="AK764" cm="1">
        <f t="array" ref="AK764">IF(FALSE,"True," &amp; IF(_xlfn.XLOOKUP("Risky_Outbound",'Scoring_Config'!$A:$A,'Scoring_Config'!$D:$D,"Yes")="Yes",_xlfn.XLOOKUP("Risky_Outbound",'Scoring_Config'!$A:$A,'Scoring_Config'!$C:$C,25),0),"False,0")</f>
        <v>0</v>
      </c>
      <c r="AL764" t="s">
        <v>6700</v>
      </c>
      <c r="AM764" cm="1">
        <f t="array" ref="AM76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64" t="s">
        <v>6697</v>
      </c>
      <c r="AO764" t="s">
        <v>6697</v>
      </c>
      <c r="AP764" t="s">
        <v>6697</v>
      </c>
      <c r="AQ764" cm="1">
        <f t="array" ref="AQ764">IF(FALSE,"True," &amp; IF(_xlfn.XLOOKUP("Service_IsAny",'Scoring_Config'!$A:$A,'Scoring_Config'!$D:$D,"Yes")="Yes",_xlfn.XLOOKUP("Service_IsAny",'Scoring_Config'!$A:$A,'Scoring_Config'!$C:$C,0),0),"False,0")</f>
        <v>0</v>
      </c>
      <c r="AR764">
        <v>2</v>
      </c>
      <c r="AS764" cm="1">
        <f t="array" ref="AS764">IF(FALSE,"True," &amp; IF(_xlfn.XLOOKUP("Service_RangeGt1000",'Scoring_Config'!$A:$A,'Scoring_Config'!$D:$D,"Yes")="Yes",_xlfn.XLOOKUP("Service_RangeGt1000",'Scoring_Config'!$A:$A,'Scoring_Config'!$C:$C,0),0),"False,0")</f>
        <v>0</v>
      </c>
      <c r="AT764" cm="1">
        <f t="array" ref="AT764">IF(FALSE,"True," &amp; IF(_xlfn.XLOOKUP("App_IsAny",'Scoring_Config'!$A:$A,'Scoring_Config'!$D:$D,"Yes")="Yes",_xlfn.XLOOKUP("App_IsAny",'Scoring_Config'!$A:$A,'Scoring_Config'!$C:$C,0),0),"False,0")</f>
        <v>0</v>
      </c>
      <c r="AU764">
        <v>1</v>
      </c>
      <c r="AV764" cm="1">
        <f t="array" ref="AV764">IF(FALSE,"True," &amp; IF(_xlfn.XLOOKUP("App_RangeGt1000",'Scoring_Config'!$A:$A,'Scoring_Config'!$D:$D,"Yes")="Yes",_xlfn.XLOOKUP("App_RangeGt1000",'Scoring_Config'!$A:$A,'Scoring_Config'!$C:$C,0),0),"False,0")</f>
        <v>0</v>
      </c>
      <c r="AW764" cm="1">
        <f t="array" ref="AW764">IF(FALSE,"True," &amp; IF(_xlfn.XLOOKUP("Action_IsDenyOrDrop",'Scoring_Config'!$A:$A,'Scoring_Config'!$D:$D,"Yes")="Yes",_xlfn.XLOOKUP("Action_IsDenyOrDrop",'Scoring_Config'!$A:$A,'Scoring_Config'!$C:$C,0),0),"False,0")</f>
        <v>0</v>
      </c>
      <c r="AX764" cm="1">
        <f t="array" ref="AX764">IF(LEFT(AW764,4)="True",0,(IF(LEFT(Y764,4)="True",IF(_xlfn.XLOOKUP("Src_IsAny",'Scoring_Config'!$A:$A,'Scoring_Config'!$D:$D,"Yes")="Yes",_xlfn.XLOOKUP("Src_IsAny",'Scoring_Config'!$A:$A,'Scoring_Config'!$C:$C,10),0),0)+IF(LEFT(Z764,4)="True",IF(_xlfn.XLOOKUP("Src_CIDR_Le_16",'Scoring_Config'!$A:$A,'Scoring_Config'!$D:$D,"Yes")="Yes",_xlfn.XLOOKUP("Src_CIDR_Le_16",'Scoring_Config'!$A:$A,'Scoring_Config'!$C:$C,10),0),0)+IF(LEFT(AA764,4)="True",IF(_xlfn.XLOOKUP("Src_CIDR_17_22",'Scoring_Config'!$A:$A,'Scoring_Config'!$D:$D,"Yes")="Yes",_xlfn.XLOOKUP("Src_CIDR_17_22",'Scoring_Config'!$A:$A,'Scoring_Config'!$C:$C,5),0),0)+IF(LEFT(AB764,4)="True",IF(_xlfn.XLOOKUP("Dst_IsAny",'Scoring_Config'!$A:$A,'Scoring_Config'!$D:$D,"Yes")="Yes",_xlfn.XLOOKUP("Dst_IsAny",'Scoring_Config'!$A:$A,'Scoring_Config'!$C:$C,10),0),0)+IF(LEFT(AC764,4)="True",IF(_xlfn.XLOOKUP("Dst_CIDR_Le_16",'Scoring_Config'!$A:$A,'Scoring_Config'!$D:$D,"Yes")="Yes",_xlfn.XLOOKUP("Dst_CIDR_Le_16",'Scoring_Config'!$A:$A,'Scoring_Config'!$C:$C,10),0),0)+IF(LEFT(AD764,4)="True",IF(_xlfn.XLOOKUP("Dst_CIDR_17_22",'Scoring_Config'!$A:$A,'Scoring_Config'!$D:$D,"Yes")="Yes",_xlfn.XLOOKUP("Dst_CIDR_17_22",'Scoring_Config'!$A:$A,'Scoring_Config'!$C:$C,5),0),0)+IF(LEFT(AE764,4)="True",IF(_xlfn.XLOOKUP("SrcZone_IsAny",'Scoring_Config'!$A:$A,'Scoring_Config'!$D:$D,"Yes")="Yes",_xlfn.XLOOKUP("SrcZone_IsAny",'Scoring_Config'!$A:$A,'Scoring_Config'!$C:$C,10),0),0)+IF(LEFT(AF764,4)="True",IF(_xlfn.XLOOKUP("DstZone_IsAny",'Scoring_Config'!$A:$A,'Scoring_Config'!$D:$D,"Yes")="Yes",_xlfn.XLOOKUP("DstZone_IsAny",'Scoring_Config'!$A:$A,'Scoring_Config'!$C:$C,10),0),0)+IF(LEFT(AG764,4)="True",IF(_xlfn.XLOOKUP("Service_Any_OR_RangeGt1000",'Scoring_Config'!$A:$A,'Scoring_Config'!$D:$D,"Yes")="Yes",_xlfn.XLOOKUP("Service_Any_OR_RangeGt1000",'Scoring_Config'!$A:$A,'Scoring_Config'!$C:$C,10),0),0)+IF(LEFT(AH764,4)="True",IF(_xlfn.XLOOKUP("App_Any_OR_RangeGt1000",'Scoring_Config'!$A:$A,'Scoring_Config'!$D:$D,"Yes")="Yes",_xlfn.XLOOKUP("App_Any_OR_RangeGt1000",'Scoring_Config'!$A:$A,'Scoring_Config'!$C:$C,10),0),0)+IF(LEFT(AI764,4)="True",IF(_xlfn.XLOOKUP("Service_Insecure_Match",'Scoring_Config'!$A:$A,'Scoring_Config'!$D:$D,"Yes")="Yes",_xlfn.XLOOKUP("Service_Insecure_Match",'Scoring_Config'!$A:$A,'Scoring_Config'!$C:$C,5),0),0)+IF(LEFT(AJ764,4)="True",IF(_xlfn.XLOOKUP("Risky_Inbound",'Scoring_Config'!$A:$A,'Scoring_Config'!$D:$D,"Yes")="Yes",_xlfn.XLOOKUP("Risky_Inbound",'Scoring_Config'!$A:$A,'Scoring_Config'!$C:$C,50),0),0)+IF(LEFT(AK764,4)="True",IF(_xlfn.XLOOKUP("Risky_Outbound",'Scoring_Config'!$A:$A,'Scoring_Config'!$D:$D,"Yes")="Yes",_xlfn.XLOOKUP("Risky_Outbound",'Scoring_Config'!$A:$A,'Scoring_Config'!$C:$C,25),0),0)+IF(LEFT(AZ764,4)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764,FIND(",",AL764)+1,100)),0)+IF(LEFT(AM764,4)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764,FIND(",",AN764)+1,100)),0)+IF(_xlfn.XLOOKUP("Profile_Scoring",'Scoring_Config'!$A:$A,'Scoring_Config'!$D:$D,"Yes")="Yes",VALUE(MID(AO764,FIND(",",AO764)+1,100)),0)+IF(_xlfn.XLOOKUP("Options_Scoring",'Scoring_Config'!$A:$A,'Scoring_Config'!$D:$D,"Yes")="Yes",VALUE(MID(AP764,FIND(",",AP764)+1,100)),0)))</f>
        <v>0</v>
      </c>
      <c r="AZ764" cm="1">
        <f t="array" ref="AZ764">IF(FALSE,"True," &amp; IF(_xlfn.XLOOKUP("Migrate_Insecure",'Scoring_Config'!$A:$A,'Scoring_Config'!$D:$D,"Yes")="Yes",_xlfn.XLOOKUP("Migrate_Insecure",'Scoring_Config'!$A:$A,'Scoring_Config'!$C:$C,10),0),"False,0")</f>
        <v>0</v>
      </c>
    </row>
    <row r="765" spans="1:52">
      <c r="A765" t="s">
        <v>1979</v>
      </c>
      <c r="B765" t="s">
        <v>2738</v>
      </c>
      <c r="C765" t="s">
        <v>3542</v>
      </c>
      <c r="D765" t="s">
        <v>3545</v>
      </c>
      <c r="E765" t="s">
        <v>3563</v>
      </c>
      <c r="F765" t="s">
        <v>3782</v>
      </c>
      <c r="G765" t="s">
        <v>441</v>
      </c>
      <c r="H765" t="s">
        <v>174</v>
      </c>
      <c r="I765" t="s">
        <v>3782</v>
      </c>
      <c r="J765" t="s">
        <v>441</v>
      </c>
      <c r="K765" t="s">
        <v>1662</v>
      </c>
      <c r="L765" t="s">
        <v>1491</v>
      </c>
      <c r="M765" t="s">
        <v>1974</v>
      </c>
      <c r="N765" t="s">
        <v>4315</v>
      </c>
      <c r="O765" t="s">
        <v>4319</v>
      </c>
      <c r="P765" t="s">
        <v>4323</v>
      </c>
      <c r="Q765" t="s">
        <v>4867</v>
      </c>
      <c r="R765" t="s">
        <v>5439</v>
      </c>
      <c r="S765" t="s">
        <v>4324</v>
      </c>
      <c r="T765" t="s">
        <v>5778</v>
      </c>
      <c r="U765" t="s">
        <v>5779</v>
      </c>
      <c r="Y765" cm="1">
        <f t="array" ref="Y765">IF(FALSE,"True," &amp; IF(_xlfn.XLOOKUP("Src_IsAny",'Scoring_Config'!$A:$A,'Scoring_Config'!$D:$D,"Yes")="Yes",_xlfn.XLOOKUP("Src_IsAny",'Scoring_Config'!$A:$A,'Scoring_Config'!$C:$C,10),0),"False,0")</f>
        <v>0</v>
      </c>
      <c r="Z765" cm="1">
        <f t="array" ref="Z765">IF(FALSE,"True," &amp; IF(_xlfn.XLOOKUP("Src_CIDR_Le_16",'Scoring_Config'!$A:$A,'Scoring_Config'!$D:$D,"Yes")="Yes",_xlfn.XLOOKUP("Src_CIDR_Le_16",'Scoring_Config'!$A:$A,'Scoring_Config'!$C:$C,10),0),"False,0")</f>
        <v>0</v>
      </c>
      <c r="AA765" cm="1">
        <f t="array" ref="AA765">IF(FALSE,"True," &amp; IF(_xlfn.XLOOKUP("Src_CIDR_17_22",'Scoring_Config'!$A:$A,'Scoring_Config'!$D:$D,"Yes")="Yes",_xlfn.XLOOKUP("Src_CIDR_17_22",'Scoring_Config'!$A:$A,'Scoring_Config'!$C:$C,5),0),"False,0")</f>
        <v>0</v>
      </c>
      <c r="AB765" cm="1">
        <f t="array" ref="AB765">IF(FALSE,"True," &amp; IF(_xlfn.XLOOKUP("Dst_IsAny",'Scoring_Config'!$A:$A,'Scoring_Config'!$D:$D,"Yes")="Yes",_xlfn.XLOOKUP("Dst_IsAny",'Scoring_Config'!$A:$A,'Scoring_Config'!$C:$C,10),0),"False,0")</f>
        <v>0</v>
      </c>
      <c r="AC765" cm="1">
        <f t="array" ref="AC765">IF(FALSE,"True," &amp; IF(_xlfn.XLOOKUP("Dst_CIDR_Le_16",'Scoring_Config'!$A:$A,'Scoring_Config'!$D:$D,"Yes")="Yes",_xlfn.XLOOKUP("Dst_CIDR_Le_16",'Scoring_Config'!$A:$A,'Scoring_Config'!$C:$C,10),0),"False,0")</f>
        <v>0</v>
      </c>
      <c r="AD765" cm="1">
        <f t="array" ref="AD765">IF(FALSE,"True," &amp; IF(_xlfn.XLOOKUP("Dst_CIDR_17_22",'Scoring_Config'!$A:$A,'Scoring_Config'!$D:$D,"Yes")="Yes",_xlfn.XLOOKUP("Dst_CIDR_17_22",'Scoring_Config'!$A:$A,'Scoring_Config'!$C:$C,5),0),"False,0")</f>
        <v>0</v>
      </c>
      <c r="AE765" cm="1">
        <f t="array" ref="AE765">IF(FALSE,"True," &amp; IF(_xlfn.XLOOKUP("SrcZone_IsAny",'Scoring_Config'!$A:$A,'Scoring_Config'!$D:$D,"Yes")="Yes",_xlfn.XLOOKUP("SrcZone_IsAny",'Scoring_Config'!$A:$A,'Scoring_Config'!$C:$C,10),0),"False,0")</f>
        <v>0</v>
      </c>
      <c r="AF765" cm="1">
        <f t="array" ref="AF765">IF(FALSE,"True," &amp; IF(_xlfn.XLOOKUP("DstZone_IsAny",'Scoring_Config'!$A:$A,'Scoring_Config'!$D:$D,"Yes")="Yes",_xlfn.XLOOKUP("DstZone_IsAny",'Scoring_Config'!$A:$A,'Scoring_Config'!$C:$C,10),0),"False,0")</f>
        <v>0</v>
      </c>
      <c r="AG765" cm="1">
        <f t="array" ref="AG76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65" cm="1">
        <f t="array" ref="AH765">IF(FALSE,"True," &amp; IF(_xlfn.XLOOKUP("App_Any_OR_RangeGt1000",'Scoring_Config'!$A:$A,'Scoring_Config'!$D:$D,"Yes")="Yes",_xlfn.XLOOKUP("App_Any_OR_RangeGt1000",'Scoring_Config'!$A:$A,'Scoring_Config'!$C:$C,10),0),"False,0")</f>
        <v>0</v>
      </c>
      <c r="AI765" cm="1">
        <f t="array" ref="AI765">IF(FALSE,"True," &amp; IF(_xlfn.XLOOKUP("Service_Insecure_Match",'Scoring_Config'!$A:$A,'Scoring_Config'!$D:$D,"Yes")="Yes",_xlfn.XLOOKUP("Service_Insecure_Match",'Scoring_Config'!$A:$A,'Scoring_Config'!$C:$C,5),0),"False,0")</f>
        <v>0</v>
      </c>
      <c r="AJ765" cm="1">
        <f t="array" ref="AJ765">IF(FALSE,"True," &amp; IF(_xlfn.XLOOKUP("Risky_Inbound",'Scoring_Config'!$A:$A,'Scoring_Config'!$D:$D,"Yes")="Yes",_xlfn.XLOOKUP("Risky_Inbound",'Scoring_Config'!$A:$A,'Scoring_Config'!$C:$C,50),0),"False,0")</f>
        <v>0</v>
      </c>
      <c r="AK765" cm="1">
        <f t="array" ref="AK765">IF(FALSE,"True," &amp; IF(_xlfn.XLOOKUP("Risky_Outbound",'Scoring_Config'!$A:$A,'Scoring_Config'!$D:$D,"Yes")="Yes",_xlfn.XLOOKUP("Risky_Outbound",'Scoring_Config'!$A:$A,'Scoring_Config'!$C:$C,25),0),"False,0")</f>
        <v>0</v>
      </c>
      <c r="AL765" t="s">
        <v>6699</v>
      </c>
      <c r="AM765" cm="1">
        <f t="array" ref="AM76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65" t="s">
        <v>6697</v>
      </c>
      <c r="AO765" t="s">
        <v>6697</v>
      </c>
      <c r="AP765" t="s">
        <v>6697</v>
      </c>
      <c r="AQ765" cm="1">
        <f t="array" ref="AQ765">IF(FALSE,"True," &amp; IF(_xlfn.XLOOKUP("Service_IsAny",'Scoring_Config'!$A:$A,'Scoring_Config'!$D:$D,"Yes")="Yes",_xlfn.XLOOKUP("Service_IsAny",'Scoring_Config'!$A:$A,'Scoring_Config'!$C:$C,0),0),"False,0")</f>
        <v>0</v>
      </c>
      <c r="AR765">
        <v>5</v>
      </c>
      <c r="AS765" cm="1">
        <f t="array" ref="AS765">IF(FALSE,"True," &amp; IF(_xlfn.XLOOKUP("Service_RangeGt1000",'Scoring_Config'!$A:$A,'Scoring_Config'!$D:$D,"Yes")="Yes",_xlfn.XLOOKUP("Service_RangeGt1000",'Scoring_Config'!$A:$A,'Scoring_Config'!$C:$C,0),0),"False,0")</f>
        <v>0</v>
      </c>
      <c r="AT765" cm="1">
        <f t="array" ref="AT765">IF(FALSE,"True," &amp; IF(_xlfn.XLOOKUP("App_IsAny",'Scoring_Config'!$A:$A,'Scoring_Config'!$D:$D,"Yes")="Yes",_xlfn.XLOOKUP("App_IsAny",'Scoring_Config'!$A:$A,'Scoring_Config'!$C:$C,0),0),"False,0")</f>
        <v>0</v>
      </c>
      <c r="AU765">
        <v>2</v>
      </c>
      <c r="AV765" cm="1">
        <f t="array" ref="AV765">IF(FALSE,"True," &amp; IF(_xlfn.XLOOKUP("App_RangeGt1000",'Scoring_Config'!$A:$A,'Scoring_Config'!$D:$D,"Yes")="Yes",_xlfn.XLOOKUP("App_RangeGt1000",'Scoring_Config'!$A:$A,'Scoring_Config'!$C:$C,0),0),"False,0")</f>
        <v>0</v>
      </c>
      <c r="AW765" cm="1">
        <f t="array" ref="AW765">IF(FALSE,"True," &amp; IF(_xlfn.XLOOKUP("Action_IsDenyOrDrop",'Scoring_Config'!$A:$A,'Scoring_Config'!$D:$D,"Yes")="Yes",_xlfn.XLOOKUP("Action_IsDenyOrDrop",'Scoring_Config'!$A:$A,'Scoring_Config'!$C:$C,0),0),"False,0")</f>
        <v>0</v>
      </c>
      <c r="AX765" cm="1">
        <f t="array" ref="AX765">IF(LEFT(AW765,4)="True",0,(IF(LEFT(Y765,4)="True",IF(_xlfn.XLOOKUP("Src_IsAny",'Scoring_Config'!$A:$A,'Scoring_Config'!$D:$D,"Yes")="Yes",_xlfn.XLOOKUP("Src_IsAny",'Scoring_Config'!$A:$A,'Scoring_Config'!$C:$C,10),0),0)+IF(LEFT(Z765,4)="True",IF(_xlfn.XLOOKUP("Src_CIDR_Le_16",'Scoring_Config'!$A:$A,'Scoring_Config'!$D:$D,"Yes")="Yes",_xlfn.XLOOKUP("Src_CIDR_Le_16",'Scoring_Config'!$A:$A,'Scoring_Config'!$C:$C,10),0),0)+IF(LEFT(AA765,4)="True",IF(_xlfn.XLOOKUP("Src_CIDR_17_22",'Scoring_Config'!$A:$A,'Scoring_Config'!$D:$D,"Yes")="Yes",_xlfn.XLOOKUP("Src_CIDR_17_22",'Scoring_Config'!$A:$A,'Scoring_Config'!$C:$C,5),0),0)+IF(LEFT(AB765,4)="True",IF(_xlfn.XLOOKUP("Dst_IsAny",'Scoring_Config'!$A:$A,'Scoring_Config'!$D:$D,"Yes")="Yes",_xlfn.XLOOKUP("Dst_IsAny",'Scoring_Config'!$A:$A,'Scoring_Config'!$C:$C,10),0),0)+IF(LEFT(AC765,4)="True",IF(_xlfn.XLOOKUP("Dst_CIDR_Le_16",'Scoring_Config'!$A:$A,'Scoring_Config'!$D:$D,"Yes")="Yes",_xlfn.XLOOKUP("Dst_CIDR_Le_16",'Scoring_Config'!$A:$A,'Scoring_Config'!$C:$C,10),0),0)+IF(LEFT(AD765,4)="True",IF(_xlfn.XLOOKUP("Dst_CIDR_17_22",'Scoring_Config'!$A:$A,'Scoring_Config'!$D:$D,"Yes")="Yes",_xlfn.XLOOKUP("Dst_CIDR_17_22",'Scoring_Config'!$A:$A,'Scoring_Config'!$C:$C,5),0),0)+IF(LEFT(AE765,4)="True",IF(_xlfn.XLOOKUP("SrcZone_IsAny",'Scoring_Config'!$A:$A,'Scoring_Config'!$D:$D,"Yes")="Yes",_xlfn.XLOOKUP("SrcZone_IsAny",'Scoring_Config'!$A:$A,'Scoring_Config'!$C:$C,10),0),0)+IF(LEFT(AF765,4)="True",IF(_xlfn.XLOOKUP("DstZone_IsAny",'Scoring_Config'!$A:$A,'Scoring_Config'!$D:$D,"Yes")="Yes",_xlfn.XLOOKUP("DstZone_IsAny",'Scoring_Config'!$A:$A,'Scoring_Config'!$C:$C,10),0),0)+IF(LEFT(AG765,4)="True",IF(_xlfn.XLOOKUP("Service_Any_OR_RangeGt1000",'Scoring_Config'!$A:$A,'Scoring_Config'!$D:$D,"Yes")="Yes",_xlfn.XLOOKUP("Service_Any_OR_RangeGt1000",'Scoring_Config'!$A:$A,'Scoring_Config'!$C:$C,10),0),0)+IF(LEFT(AH765,4)="True",IF(_xlfn.XLOOKUP("App_Any_OR_RangeGt1000",'Scoring_Config'!$A:$A,'Scoring_Config'!$D:$D,"Yes")="Yes",_xlfn.XLOOKUP("App_Any_OR_RangeGt1000",'Scoring_Config'!$A:$A,'Scoring_Config'!$C:$C,10),0),0)+IF(LEFT(AI765,4)="True",IF(_xlfn.XLOOKUP("Service_Insecure_Match",'Scoring_Config'!$A:$A,'Scoring_Config'!$D:$D,"Yes")="Yes",_xlfn.XLOOKUP("Service_Insecure_Match",'Scoring_Config'!$A:$A,'Scoring_Config'!$C:$C,5),0),0)+IF(LEFT(AJ765,4)="True",IF(_xlfn.XLOOKUP("Risky_Inbound",'Scoring_Config'!$A:$A,'Scoring_Config'!$D:$D,"Yes")="Yes",_xlfn.XLOOKUP("Risky_Inbound",'Scoring_Config'!$A:$A,'Scoring_Config'!$C:$C,50),0),0)+IF(LEFT(AK765,4)="True",IF(_xlfn.XLOOKUP("Risky_Outbound",'Scoring_Config'!$A:$A,'Scoring_Config'!$D:$D,"Yes")="Yes",_xlfn.XLOOKUP("Risky_Outbound",'Scoring_Config'!$A:$A,'Scoring_Config'!$C:$C,25),0),0)+IF(LEFT(AZ765,4)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765,FIND(",",AL765)+1,100)),0)+IF(LEFT(AM765,4)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765,FIND(",",AN765)+1,100)),0)+IF(_xlfn.XLOOKUP("Profile_Scoring",'Scoring_Config'!$A:$A,'Scoring_Config'!$D:$D,"Yes")="Yes",VALUE(MID(AO765,FIND(",",AO765)+1,100)),0)+IF(_xlfn.XLOOKUP("Options_Scoring",'Scoring_Config'!$A:$A,'Scoring_Config'!$D:$D,"Yes")="Yes",VALUE(MID(AP765,FIND(",",AP765)+1,100)),0)))</f>
        <v>0</v>
      </c>
      <c r="AZ765" cm="1">
        <f t="array" ref="AZ765">IF(FALSE,"True," &amp; IF(_xlfn.XLOOKUP("Migrate_Insecure",'Scoring_Config'!$A:$A,'Scoring_Config'!$D:$D,"Yes")="Yes",_xlfn.XLOOKUP("Migrate_Insecure",'Scoring_Config'!$A:$A,'Scoring_Config'!$C:$C,10),0),"False,0")</f>
        <v>0</v>
      </c>
    </row>
    <row r="766" spans="1:52">
      <c r="A766" t="s">
        <v>1979</v>
      </c>
      <c r="B766" t="s">
        <v>2739</v>
      </c>
      <c r="C766" t="s">
        <v>3542</v>
      </c>
      <c r="D766" t="s">
        <v>3545</v>
      </c>
      <c r="E766" t="s">
        <v>3563</v>
      </c>
      <c r="F766" t="s">
        <v>3782</v>
      </c>
      <c r="G766" t="s">
        <v>423</v>
      </c>
      <c r="H766" t="s">
        <v>174</v>
      </c>
      <c r="I766" t="s">
        <v>3782</v>
      </c>
      <c r="J766" t="s">
        <v>423</v>
      </c>
      <c r="K766" t="s">
        <v>1662</v>
      </c>
      <c r="L766" t="s">
        <v>1343</v>
      </c>
      <c r="M766" t="s">
        <v>1974</v>
      </c>
      <c r="N766" t="s">
        <v>4315</v>
      </c>
      <c r="O766" t="s">
        <v>4319</v>
      </c>
      <c r="P766" t="s">
        <v>4323</v>
      </c>
      <c r="Q766" t="s">
        <v>4867</v>
      </c>
      <c r="R766" t="s">
        <v>5439</v>
      </c>
      <c r="S766" t="s">
        <v>4324</v>
      </c>
      <c r="T766" t="s">
        <v>5774</v>
      </c>
      <c r="U766" t="s">
        <v>5779</v>
      </c>
      <c r="Y766" cm="1">
        <f t="array" ref="Y766">IF(FALSE,"True," &amp; IF(_xlfn.XLOOKUP("Src_IsAny",'Scoring_Config'!$A:$A,'Scoring_Config'!$D:$D,"Yes")="Yes",_xlfn.XLOOKUP("Src_IsAny",'Scoring_Config'!$A:$A,'Scoring_Config'!$C:$C,10),0),"False,0")</f>
        <v>0</v>
      </c>
      <c r="Z766" cm="1">
        <f t="array" ref="Z766">IF(FALSE,"True," &amp; IF(_xlfn.XLOOKUP("Src_CIDR_Le_16",'Scoring_Config'!$A:$A,'Scoring_Config'!$D:$D,"Yes")="Yes",_xlfn.XLOOKUP("Src_CIDR_Le_16",'Scoring_Config'!$A:$A,'Scoring_Config'!$C:$C,10),0),"False,0")</f>
        <v>0</v>
      </c>
      <c r="AA766" cm="1">
        <f t="array" ref="AA766">IF(FALSE,"True," &amp; IF(_xlfn.XLOOKUP("Src_CIDR_17_22",'Scoring_Config'!$A:$A,'Scoring_Config'!$D:$D,"Yes")="Yes",_xlfn.XLOOKUP("Src_CIDR_17_22",'Scoring_Config'!$A:$A,'Scoring_Config'!$C:$C,5),0),"False,0")</f>
        <v>0</v>
      </c>
      <c r="AB766" cm="1">
        <f t="array" ref="AB766">IF(FALSE,"True," &amp; IF(_xlfn.XLOOKUP("Dst_IsAny",'Scoring_Config'!$A:$A,'Scoring_Config'!$D:$D,"Yes")="Yes",_xlfn.XLOOKUP("Dst_IsAny",'Scoring_Config'!$A:$A,'Scoring_Config'!$C:$C,10),0),"False,0")</f>
        <v>0</v>
      </c>
      <c r="AC766" cm="1">
        <f t="array" ref="AC766">IF(FALSE,"True," &amp; IF(_xlfn.XLOOKUP("Dst_CIDR_Le_16",'Scoring_Config'!$A:$A,'Scoring_Config'!$D:$D,"Yes")="Yes",_xlfn.XLOOKUP("Dst_CIDR_Le_16",'Scoring_Config'!$A:$A,'Scoring_Config'!$C:$C,10),0),"False,0")</f>
        <v>0</v>
      </c>
      <c r="AD766" cm="1">
        <f t="array" ref="AD766">IF(FALSE,"True," &amp; IF(_xlfn.XLOOKUP("Dst_CIDR_17_22",'Scoring_Config'!$A:$A,'Scoring_Config'!$D:$D,"Yes")="Yes",_xlfn.XLOOKUP("Dst_CIDR_17_22",'Scoring_Config'!$A:$A,'Scoring_Config'!$C:$C,5),0),"False,0")</f>
        <v>0</v>
      </c>
      <c r="AE766" cm="1">
        <f t="array" ref="AE766">IF(FALSE,"True," &amp; IF(_xlfn.XLOOKUP("SrcZone_IsAny",'Scoring_Config'!$A:$A,'Scoring_Config'!$D:$D,"Yes")="Yes",_xlfn.XLOOKUP("SrcZone_IsAny",'Scoring_Config'!$A:$A,'Scoring_Config'!$C:$C,10),0),"False,0")</f>
        <v>0</v>
      </c>
      <c r="AF766" cm="1">
        <f t="array" ref="AF766">IF(FALSE,"True," &amp; IF(_xlfn.XLOOKUP("DstZone_IsAny",'Scoring_Config'!$A:$A,'Scoring_Config'!$D:$D,"Yes")="Yes",_xlfn.XLOOKUP("DstZone_IsAny",'Scoring_Config'!$A:$A,'Scoring_Config'!$C:$C,10),0),"False,0")</f>
        <v>0</v>
      </c>
      <c r="AG766" cm="1">
        <f t="array" ref="AG76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66" cm="1">
        <f t="array" ref="AH766">IF(FALSE,"True," &amp; IF(_xlfn.XLOOKUP("App_Any_OR_RangeGt1000",'Scoring_Config'!$A:$A,'Scoring_Config'!$D:$D,"Yes")="Yes",_xlfn.XLOOKUP("App_Any_OR_RangeGt1000",'Scoring_Config'!$A:$A,'Scoring_Config'!$C:$C,10),0),"False,0")</f>
        <v>0</v>
      </c>
      <c r="AI766" cm="1">
        <f t="array" ref="AI766">IF(FALSE,"True," &amp; IF(_xlfn.XLOOKUP("Service_Insecure_Match",'Scoring_Config'!$A:$A,'Scoring_Config'!$D:$D,"Yes")="Yes",_xlfn.XLOOKUP("Service_Insecure_Match",'Scoring_Config'!$A:$A,'Scoring_Config'!$C:$C,5),0),"False,0")</f>
        <v>0</v>
      </c>
      <c r="AJ766" cm="1">
        <f t="array" ref="AJ766">IF(FALSE,"True," &amp; IF(_xlfn.XLOOKUP("Risky_Inbound",'Scoring_Config'!$A:$A,'Scoring_Config'!$D:$D,"Yes")="Yes",_xlfn.XLOOKUP("Risky_Inbound",'Scoring_Config'!$A:$A,'Scoring_Config'!$C:$C,50),0),"False,0")</f>
        <v>0</v>
      </c>
      <c r="AK766" cm="1">
        <f t="array" ref="AK766">IF(FALSE,"True," &amp; IF(_xlfn.XLOOKUP("Risky_Outbound",'Scoring_Config'!$A:$A,'Scoring_Config'!$D:$D,"Yes")="Yes",_xlfn.XLOOKUP("Risky_Outbound",'Scoring_Config'!$A:$A,'Scoring_Config'!$C:$C,25),0),"False,0")</f>
        <v>0</v>
      </c>
      <c r="AL766" t="s">
        <v>6699</v>
      </c>
      <c r="AM766" cm="1">
        <f t="array" ref="AM76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66" t="s">
        <v>6697</v>
      </c>
      <c r="AO766" t="s">
        <v>6697</v>
      </c>
      <c r="AP766" t="s">
        <v>6697</v>
      </c>
      <c r="AQ766" cm="1">
        <f t="array" ref="AQ766">IF(FALSE,"True," &amp; IF(_xlfn.XLOOKUP("Service_IsAny",'Scoring_Config'!$A:$A,'Scoring_Config'!$D:$D,"Yes")="Yes",_xlfn.XLOOKUP("Service_IsAny",'Scoring_Config'!$A:$A,'Scoring_Config'!$C:$C,0),0),"False,0")</f>
        <v>0</v>
      </c>
      <c r="AR766">
        <v>2</v>
      </c>
      <c r="AS766" cm="1">
        <f t="array" ref="AS766">IF(FALSE,"True," &amp; IF(_xlfn.XLOOKUP("Service_RangeGt1000",'Scoring_Config'!$A:$A,'Scoring_Config'!$D:$D,"Yes")="Yes",_xlfn.XLOOKUP("Service_RangeGt1000",'Scoring_Config'!$A:$A,'Scoring_Config'!$C:$C,0),0),"False,0")</f>
        <v>0</v>
      </c>
      <c r="AT766" cm="1">
        <f t="array" ref="AT766">IF(FALSE,"True," &amp; IF(_xlfn.XLOOKUP("App_IsAny",'Scoring_Config'!$A:$A,'Scoring_Config'!$D:$D,"Yes")="Yes",_xlfn.XLOOKUP("App_IsAny",'Scoring_Config'!$A:$A,'Scoring_Config'!$C:$C,0),0),"False,0")</f>
        <v>0</v>
      </c>
      <c r="AU766">
        <v>2</v>
      </c>
      <c r="AV766" cm="1">
        <f t="array" ref="AV766">IF(FALSE,"True," &amp; IF(_xlfn.XLOOKUP("App_RangeGt1000",'Scoring_Config'!$A:$A,'Scoring_Config'!$D:$D,"Yes")="Yes",_xlfn.XLOOKUP("App_RangeGt1000",'Scoring_Config'!$A:$A,'Scoring_Config'!$C:$C,0),0),"False,0")</f>
        <v>0</v>
      </c>
      <c r="AW766" cm="1">
        <f t="array" ref="AW766">IF(FALSE,"True," &amp; IF(_xlfn.XLOOKUP("Action_IsDenyOrDrop",'Scoring_Config'!$A:$A,'Scoring_Config'!$D:$D,"Yes")="Yes",_xlfn.XLOOKUP("Action_IsDenyOrDrop",'Scoring_Config'!$A:$A,'Scoring_Config'!$C:$C,0),0),"False,0")</f>
        <v>0</v>
      </c>
      <c r="AX766" cm="1">
        <f t="array" ref="AX766">IF(LEFT(AW766,4)="True",0,(IF(LEFT(Y766,4)="True",IF(_xlfn.XLOOKUP("Src_IsAny",'Scoring_Config'!$A:$A,'Scoring_Config'!$D:$D,"Yes")="Yes",_xlfn.XLOOKUP("Src_IsAny",'Scoring_Config'!$A:$A,'Scoring_Config'!$C:$C,10),0),0)+IF(LEFT(Z766,4)="True",IF(_xlfn.XLOOKUP("Src_CIDR_Le_16",'Scoring_Config'!$A:$A,'Scoring_Config'!$D:$D,"Yes")="Yes",_xlfn.XLOOKUP("Src_CIDR_Le_16",'Scoring_Config'!$A:$A,'Scoring_Config'!$C:$C,10),0),0)+IF(LEFT(AA766,4)="True",IF(_xlfn.XLOOKUP("Src_CIDR_17_22",'Scoring_Config'!$A:$A,'Scoring_Config'!$D:$D,"Yes")="Yes",_xlfn.XLOOKUP("Src_CIDR_17_22",'Scoring_Config'!$A:$A,'Scoring_Config'!$C:$C,5),0),0)+IF(LEFT(AB766,4)="True",IF(_xlfn.XLOOKUP("Dst_IsAny",'Scoring_Config'!$A:$A,'Scoring_Config'!$D:$D,"Yes")="Yes",_xlfn.XLOOKUP("Dst_IsAny",'Scoring_Config'!$A:$A,'Scoring_Config'!$C:$C,10),0),0)+IF(LEFT(AC766,4)="True",IF(_xlfn.XLOOKUP("Dst_CIDR_Le_16",'Scoring_Config'!$A:$A,'Scoring_Config'!$D:$D,"Yes")="Yes",_xlfn.XLOOKUP("Dst_CIDR_Le_16",'Scoring_Config'!$A:$A,'Scoring_Config'!$C:$C,10),0),0)+IF(LEFT(AD766,4)="True",IF(_xlfn.XLOOKUP("Dst_CIDR_17_22",'Scoring_Config'!$A:$A,'Scoring_Config'!$D:$D,"Yes")="Yes",_xlfn.XLOOKUP("Dst_CIDR_17_22",'Scoring_Config'!$A:$A,'Scoring_Config'!$C:$C,5),0),0)+IF(LEFT(AE766,4)="True",IF(_xlfn.XLOOKUP("SrcZone_IsAny",'Scoring_Config'!$A:$A,'Scoring_Config'!$D:$D,"Yes")="Yes",_xlfn.XLOOKUP("SrcZone_IsAny",'Scoring_Config'!$A:$A,'Scoring_Config'!$C:$C,10),0),0)+IF(LEFT(AF766,4)="True",IF(_xlfn.XLOOKUP("DstZone_IsAny",'Scoring_Config'!$A:$A,'Scoring_Config'!$D:$D,"Yes")="Yes",_xlfn.XLOOKUP("DstZone_IsAny",'Scoring_Config'!$A:$A,'Scoring_Config'!$C:$C,10),0),0)+IF(LEFT(AG766,4)="True",IF(_xlfn.XLOOKUP("Service_Any_OR_RangeGt1000",'Scoring_Config'!$A:$A,'Scoring_Config'!$D:$D,"Yes")="Yes",_xlfn.XLOOKUP("Service_Any_OR_RangeGt1000",'Scoring_Config'!$A:$A,'Scoring_Config'!$C:$C,10),0),0)+IF(LEFT(AH766,4)="True",IF(_xlfn.XLOOKUP("App_Any_OR_RangeGt1000",'Scoring_Config'!$A:$A,'Scoring_Config'!$D:$D,"Yes")="Yes",_xlfn.XLOOKUP("App_Any_OR_RangeGt1000",'Scoring_Config'!$A:$A,'Scoring_Config'!$C:$C,10),0),0)+IF(LEFT(AI766,4)="True",IF(_xlfn.XLOOKUP("Service_Insecure_Match",'Scoring_Config'!$A:$A,'Scoring_Config'!$D:$D,"Yes")="Yes",_xlfn.XLOOKUP("Service_Insecure_Match",'Scoring_Config'!$A:$A,'Scoring_Config'!$C:$C,5),0),0)+IF(LEFT(AJ766,4)="True",IF(_xlfn.XLOOKUP("Risky_Inbound",'Scoring_Config'!$A:$A,'Scoring_Config'!$D:$D,"Yes")="Yes",_xlfn.XLOOKUP("Risky_Inbound",'Scoring_Config'!$A:$A,'Scoring_Config'!$C:$C,50),0),0)+IF(LEFT(AK766,4)="True",IF(_xlfn.XLOOKUP("Risky_Outbound",'Scoring_Config'!$A:$A,'Scoring_Config'!$D:$D,"Yes")="Yes",_xlfn.XLOOKUP("Risky_Outbound",'Scoring_Config'!$A:$A,'Scoring_Config'!$C:$C,25),0),0)+IF(LEFT(AZ766,4)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766,FIND(",",AL766)+1,100)),0)+IF(LEFT(AM766,4)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766,FIND(",",AN766)+1,100)),0)+IF(_xlfn.XLOOKUP("Profile_Scoring",'Scoring_Config'!$A:$A,'Scoring_Config'!$D:$D,"Yes")="Yes",VALUE(MID(AO766,FIND(",",AO766)+1,100)),0)+IF(_xlfn.XLOOKUP("Options_Scoring",'Scoring_Config'!$A:$A,'Scoring_Config'!$D:$D,"Yes")="Yes",VALUE(MID(AP766,FIND(",",AP766)+1,100)),0)))</f>
        <v>0</v>
      </c>
      <c r="AZ766" cm="1">
        <f t="array" ref="AZ766">IF(FALSE,"True," &amp; IF(_xlfn.XLOOKUP("Migrate_Insecure",'Scoring_Config'!$A:$A,'Scoring_Config'!$D:$D,"Yes")="Yes",_xlfn.XLOOKUP("Migrate_Insecure",'Scoring_Config'!$A:$A,'Scoring_Config'!$C:$C,10),0),"False,0")</f>
        <v>0</v>
      </c>
    </row>
    <row r="767" spans="1:52">
      <c r="A767" t="s">
        <v>1979</v>
      </c>
      <c r="B767" t="s">
        <v>2740</v>
      </c>
      <c r="C767" t="s">
        <v>3542</v>
      </c>
      <c r="D767" t="s">
        <v>3545</v>
      </c>
      <c r="E767" t="s">
        <v>3563</v>
      </c>
      <c r="F767" t="s">
        <v>3782</v>
      </c>
      <c r="G767" t="s">
        <v>442</v>
      </c>
      <c r="H767" t="s">
        <v>174</v>
      </c>
      <c r="I767" t="s">
        <v>3782</v>
      </c>
      <c r="J767" t="s">
        <v>442</v>
      </c>
      <c r="K767" t="s">
        <v>1662</v>
      </c>
      <c r="L767" t="s">
        <v>1343</v>
      </c>
      <c r="M767" t="s">
        <v>1974</v>
      </c>
      <c r="N767" t="s">
        <v>4315</v>
      </c>
      <c r="O767" t="s">
        <v>4319</v>
      </c>
      <c r="P767" t="s">
        <v>4323</v>
      </c>
      <c r="Q767" t="s">
        <v>4867</v>
      </c>
      <c r="R767" t="s">
        <v>5439</v>
      </c>
      <c r="S767" t="s">
        <v>4324</v>
      </c>
      <c r="T767" t="s">
        <v>5779</v>
      </c>
      <c r="U767" t="s">
        <v>5779</v>
      </c>
      <c r="Y767" cm="1">
        <f t="array" ref="Y767">IF(FALSE,"True," &amp; IF(_xlfn.XLOOKUP("Src_IsAny",'Scoring_Config'!$A:$A,'Scoring_Config'!$D:$D,"Yes")="Yes",_xlfn.XLOOKUP("Src_IsAny",'Scoring_Config'!$A:$A,'Scoring_Config'!$C:$C,10),0),"False,0")</f>
        <v>0</v>
      </c>
      <c r="Z767" cm="1">
        <f t="array" ref="Z767">IF(FALSE,"True," &amp; IF(_xlfn.XLOOKUP("Src_CIDR_Le_16",'Scoring_Config'!$A:$A,'Scoring_Config'!$D:$D,"Yes")="Yes",_xlfn.XLOOKUP("Src_CIDR_Le_16",'Scoring_Config'!$A:$A,'Scoring_Config'!$C:$C,10),0),"False,0")</f>
        <v>0</v>
      </c>
      <c r="AA767" cm="1">
        <f t="array" ref="AA767">IF(FALSE,"True," &amp; IF(_xlfn.XLOOKUP("Src_CIDR_17_22",'Scoring_Config'!$A:$A,'Scoring_Config'!$D:$D,"Yes")="Yes",_xlfn.XLOOKUP("Src_CIDR_17_22",'Scoring_Config'!$A:$A,'Scoring_Config'!$C:$C,5),0),"False,0")</f>
        <v>0</v>
      </c>
      <c r="AB767" cm="1">
        <f t="array" ref="AB767">IF(FALSE,"True," &amp; IF(_xlfn.XLOOKUP("Dst_IsAny",'Scoring_Config'!$A:$A,'Scoring_Config'!$D:$D,"Yes")="Yes",_xlfn.XLOOKUP("Dst_IsAny",'Scoring_Config'!$A:$A,'Scoring_Config'!$C:$C,10),0),"False,0")</f>
        <v>0</v>
      </c>
      <c r="AC767" cm="1">
        <f t="array" ref="AC767">IF(FALSE,"True," &amp; IF(_xlfn.XLOOKUP("Dst_CIDR_Le_16",'Scoring_Config'!$A:$A,'Scoring_Config'!$D:$D,"Yes")="Yes",_xlfn.XLOOKUP("Dst_CIDR_Le_16",'Scoring_Config'!$A:$A,'Scoring_Config'!$C:$C,10),0),"False,0")</f>
        <v>0</v>
      </c>
      <c r="AD767" cm="1">
        <f t="array" ref="AD767">IF(FALSE,"True," &amp; IF(_xlfn.XLOOKUP("Dst_CIDR_17_22",'Scoring_Config'!$A:$A,'Scoring_Config'!$D:$D,"Yes")="Yes",_xlfn.XLOOKUP("Dst_CIDR_17_22",'Scoring_Config'!$A:$A,'Scoring_Config'!$C:$C,5),0),"False,0")</f>
        <v>0</v>
      </c>
      <c r="AE767" cm="1">
        <f t="array" ref="AE767">IF(FALSE,"True," &amp; IF(_xlfn.XLOOKUP("SrcZone_IsAny",'Scoring_Config'!$A:$A,'Scoring_Config'!$D:$D,"Yes")="Yes",_xlfn.XLOOKUP("SrcZone_IsAny",'Scoring_Config'!$A:$A,'Scoring_Config'!$C:$C,10),0),"False,0")</f>
        <v>0</v>
      </c>
      <c r="AF767" cm="1">
        <f t="array" ref="AF767">IF(FALSE,"True," &amp; IF(_xlfn.XLOOKUP("DstZone_IsAny",'Scoring_Config'!$A:$A,'Scoring_Config'!$D:$D,"Yes")="Yes",_xlfn.XLOOKUP("DstZone_IsAny",'Scoring_Config'!$A:$A,'Scoring_Config'!$C:$C,10),0),"False,0")</f>
        <v>0</v>
      </c>
      <c r="AG767" cm="1">
        <f t="array" ref="AG76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67" cm="1">
        <f t="array" ref="AH767">IF(FALSE,"True," &amp; IF(_xlfn.XLOOKUP("App_Any_OR_RangeGt1000",'Scoring_Config'!$A:$A,'Scoring_Config'!$D:$D,"Yes")="Yes",_xlfn.XLOOKUP("App_Any_OR_RangeGt1000",'Scoring_Config'!$A:$A,'Scoring_Config'!$C:$C,10),0),"False,0")</f>
        <v>0</v>
      </c>
      <c r="AI767" cm="1">
        <f t="array" ref="AI767">IF(FALSE,"True," &amp; IF(_xlfn.XLOOKUP("Service_Insecure_Match",'Scoring_Config'!$A:$A,'Scoring_Config'!$D:$D,"Yes")="Yes",_xlfn.XLOOKUP("Service_Insecure_Match",'Scoring_Config'!$A:$A,'Scoring_Config'!$C:$C,5),0),"False,0")</f>
        <v>0</v>
      </c>
      <c r="AJ767" cm="1">
        <f t="array" ref="AJ767">IF(FALSE,"True," &amp; IF(_xlfn.XLOOKUP("Risky_Inbound",'Scoring_Config'!$A:$A,'Scoring_Config'!$D:$D,"Yes")="Yes",_xlfn.XLOOKUP("Risky_Inbound",'Scoring_Config'!$A:$A,'Scoring_Config'!$C:$C,50),0),"False,0")</f>
        <v>0</v>
      </c>
      <c r="AK767" cm="1">
        <f t="array" ref="AK767">IF(FALSE,"True," &amp; IF(_xlfn.XLOOKUP("Risky_Outbound",'Scoring_Config'!$A:$A,'Scoring_Config'!$D:$D,"Yes")="Yes",_xlfn.XLOOKUP("Risky_Outbound",'Scoring_Config'!$A:$A,'Scoring_Config'!$C:$C,25),0),"False,0")</f>
        <v>0</v>
      </c>
      <c r="AL767" t="s">
        <v>6699</v>
      </c>
      <c r="AM767" cm="1">
        <f t="array" ref="AM76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67" t="s">
        <v>6697</v>
      </c>
      <c r="AO767" t="s">
        <v>6697</v>
      </c>
      <c r="AP767" t="s">
        <v>6697</v>
      </c>
      <c r="AQ767" cm="1">
        <f t="array" ref="AQ767">IF(FALSE,"True," &amp; IF(_xlfn.XLOOKUP("Service_IsAny",'Scoring_Config'!$A:$A,'Scoring_Config'!$D:$D,"Yes")="Yes",_xlfn.XLOOKUP("Service_IsAny",'Scoring_Config'!$A:$A,'Scoring_Config'!$C:$C,0),0),"False,0")</f>
        <v>0</v>
      </c>
      <c r="AR767">
        <v>2</v>
      </c>
      <c r="AS767" cm="1">
        <f t="array" ref="AS767">IF(FALSE,"True," &amp; IF(_xlfn.XLOOKUP("Service_RangeGt1000",'Scoring_Config'!$A:$A,'Scoring_Config'!$D:$D,"Yes")="Yes",_xlfn.XLOOKUP("Service_RangeGt1000",'Scoring_Config'!$A:$A,'Scoring_Config'!$C:$C,0),0),"False,0")</f>
        <v>0</v>
      </c>
      <c r="AT767" cm="1">
        <f t="array" ref="AT767">IF(FALSE,"True," &amp; IF(_xlfn.XLOOKUP("App_IsAny",'Scoring_Config'!$A:$A,'Scoring_Config'!$D:$D,"Yes")="Yes",_xlfn.XLOOKUP("App_IsAny",'Scoring_Config'!$A:$A,'Scoring_Config'!$C:$C,0),0),"False,0")</f>
        <v>0</v>
      </c>
      <c r="AU767">
        <v>2</v>
      </c>
      <c r="AV767" cm="1">
        <f t="array" ref="AV767">IF(FALSE,"True," &amp; IF(_xlfn.XLOOKUP("App_RangeGt1000",'Scoring_Config'!$A:$A,'Scoring_Config'!$D:$D,"Yes")="Yes",_xlfn.XLOOKUP("App_RangeGt1000",'Scoring_Config'!$A:$A,'Scoring_Config'!$C:$C,0),0),"False,0")</f>
        <v>0</v>
      </c>
      <c r="AW767" cm="1">
        <f t="array" ref="AW767">IF(FALSE,"True," &amp; IF(_xlfn.XLOOKUP("Action_IsDenyOrDrop",'Scoring_Config'!$A:$A,'Scoring_Config'!$D:$D,"Yes")="Yes",_xlfn.XLOOKUP("Action_IsDenyOrDrop",'Scoring_Config'!$A:$A,'Scoring_Config'!$C:$C,0),0),"False,0")</f>
        <v>0</v>
      </c>
      <c r="AX767" cm="1">
        <f t="array" ref="AX767">IF(LEFT(AW767,4)="True",0,(IF(LEFT(Y767,4)="True",IF(_xlfn.XLOOKUP("Src_IsAny",'Scoring_Config'!$A:$A,'Scoring_Config'!$D:$D,"Yes")="Yes",_xlfn.XLOOKUP("Src_IsAny",'Scoring_Config'!$A:$A,'Scoring_Config'!$C:$C,10),0),0)+IF(LEFT(Z767,4)="True",IF(_xlfn.XLOOKUP("Src_CIDR_Le_16",'Scoring_Config'!$A:$A,'Scoring_Config'!$D:$D,"Yes")="Yes",_xlfn.XLOOKUP("Src_CIDR_Le_16",'Scoring_Config'!$A:$A,'Scoring_Config'!$C:$C,10),0),0)+IF(LEFT(AA767,4)="True",IF(_xlfn.XLOOKUP("Src_CIDR_17_22",'Scoring_Config'!$A:$A,'Scoring_Config'!$D:$D,"Yes")="Yes",_xlfn.XLOOKUP("Src_CIDR_17_22",'Scoring_Config'!$A:$A,'Scoring_Config'!$C:$C,5),0),0)+IF(LEFT(AB767,4)="True",IF(_xlfn.XLOOKUP("Dst_IsAny",'Scoring_Config'!$A:$A,'Scoring_Config'!$D:$D,"Yes")="Yes",_xlfn.XLOOKUP("Dst_IsAny",'Scoring_Config'!$A:$A,'Scoring_Config'!$C:$C,10),0),0)+IF(LEFT(AC767,4)="True",IF(_xlfn.XLOOKUP("Dst_CIDR_Le_16",'Scoring_Config'!$A:$A,'Scoring_Config'!$D:$D,"Yes")="Yes",_xlfn.XLOOKUP("Dst_CIDR_Le_16",'Scoring_Config'!$A:$A,'Scoring_Config'!$C:$C,10),0),0)+IF(LEFT(AD767,4)="True",IF(_xlfn.XLOOKUP("Dst_CIDR_17_22",'Scoring_Config'!$A:$A,'Scoring_Config'!$D:$D,"Yes")="Yes",_xlfn.XLOOKUP("Dst_CIDR_17_22",'Scoring_Config'!$A:$A,'Scoring_Config'!$C:$C,5),0),0)+IF(LEFT(AE767,4)="True",IF(_xlfn.XLOOKUP("SrcZone_IsAny",'Scoring_Config'!$A:$A,'Scoring_Config'!$D:$D,"Yes")="Yes",_xlfn.XLOOKUP("SrcZone_IsAny",'Scoring_Config'!$A:$A,'Scoring_Config'!$C:$C,10),0),0)+IF(LEFT(AF767,4)="True",IF(_xlfn.XLOOKUP("DstZone_IsAny",'Scoring_Config'!$A:$A,'Scoring_Config'!$D:$D,"Yes")="Yes",_xlfn.XLOOKUP("DstZone_IsAny",'Scoring_Config'!$A:$A,'Scoring_Config'!$C:$C,10),0),0)+IF(LEFT(AG767,4)="True",IF(_xlfn.XLOOKUP("Service_Any_OR_RangeGt1000",'Scoring_Config'!$A:$A,'Scoring_Config'!$D:$D,"Yes")="Yes",_xlfn.XLOOKUP("Service_Any_OR_RangeGt1000",'Scoring_Config'!$A:$A,'Scoring_Config'!$C:$C,10),0),0)+IF(LEFT(AH767,4)="True",IF(_xlfn.XLOOKUP("App_Any_OR_RangeGt1000",'Scoring_Config'!$A:$A,'Scoring_Config'!$D:$D,"Yes")="Yes",_xlfn.XLOOKUP("App_Any_OR_RangeGt1000",'Scoring_Config'!$A:$A,'Scoring_Config'!$C:$C,10),0),0)+IF(LEFT(AI767,4)="True",IF(_xlfn.XLOOKUP("Service_Insecure_Match",'Scoring_Config'!$A:$A,'Scoring_Config'!$D:$D,"Yes")="Yes",_xlfn.XLOOKUP("Service_Insecure_Match",'Scoring_Config'!$A:$A,'Scoring_Config'!$C:$C,5),0),0)+IF(LEFT(AJ767,4)="True",IF(_xlfn.XLOOKUP("Risky_Inbound",'Scoring_Config'!$A:$A,'Scoring_Config'!$D:$D,"Yes")="Yes",_xlfn.XLOOKUP("Risky_Inbound",'Scoring_Config'!$A:$A,'Scoring_Config'!$C:$C,50),0),0)+IF(LEFT(AK767,4)="True",IF(_xlfn.XLOOKUP("Risky_Outbound",'Scoring_Config'!$A:$A,'Scoring_Config'!$D:$D,"Yes")="Yes",_xlfn.XLOOKUP("Risky_Outbound",'Scoring_Config'!$A:$A,'Scoring_Config'!$C:$C,25),0),0)+IF(LEFT(AZ767,4)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767,FIND(",",AL767)+1,100)),0)+IF(LEFT(AM767,4)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767,FIND(",",AN767)+1,100)),0)+IF(_xlfn.XLOOKUP("Profile_Scoring",'Scoring_Config'!$A:$A,'Scoring_Config'!$D:$D,"Yes")="Yes",VALUE(MID(AO767,FIND(",",AO767)+1,100)),0)+IF(_xlfn.XLOOKUP("Options_Scoring",'Scoring_Config'!$A:$A,'Scoring_Config'!$D:$D,"Yes")="Yes",VALUE(MID(AP767,FIND(",",AP767)+1,100)),0)))</f>
        <v>0</v>
      </c>
      <c r="AZ767" cm="1">
        <f t="array" ref="AZ767">IF(FALSE,"True," &amp; IF(_xlfn.XLOOKUP("Migrate_Insecure",'Scoring_Config'!$A:$A,'Scoring_Config'!$D:$D,"Yes")="Yes",_xlfn.XLOOKUP("Migrate_Insecure",'Scoring_Config'!$A:$A,'Scoring_Config'!$C:$C,10),0),"False,0")</f>
        <v>0</v>
      </c>
    </row>
    <row r="768" spans="1:52">
      <c r="A768" t="s">
        <v>1979</v>
      </c>
      <c r="B768" t="s">
        <v>2741</v>
      </c>
      <c r="C768" t="s">
        <v>3542</v>
      </c>
      <c r="D768" t="s">
        <v>3544</v>
      </c>
      <c r="E768" t="s">
        <v>3562</v>
      </c>
      <c r="F768" t="s">
        <v>3632</v>
      </c>
      <c r="G768" t="s">
        <v>443</v>
      </c>
      <c r="H768" t="s">
        <v>193</v>
      </c>
      <c r="I768" t="s">
        <v>3863</v>
      </c>
      <c r="J768" t="s">
        <v>1045</v>
      </c>
      <c r="K768" t="s">
        <v>1883</v>
      </c>
      <c r="L768" t="s">
        <v>1325</v>
      </c>
      <c r="M768" t="s">
        <v>1973</v>
      </c>
      <c r="N768" t="s">
        <v>4315</v>
      </c>
      <c r="O768" t="s">
        <v>4319</v>
      </c>
      <c r="P768" t="s">
        <v>4323</v>
      </c>
      <c r="Q768" t="s">
        <v>4868</v>
      </c>
      <c r="R768" t="s">
        <v>5439</v>
      </c>
      <c r="S768" t="s">
        <v>4324</v>
      </c>
      <c r="T768" t="s">
        <v>5631</v>
      </c>
      <c r="U768" t="s">
        <v>6331</v>
      </c>
      <c r="Y768" cm="1">
        <f t="array" ref="Y768">IF(FALSE,"True," &amp; IF(_xlfn.XLOOKUP("Src_IsAny",'Scoring_Config'!$A:$A,'Scoring_Config'!$D:$D,"Yes")="Yes",_xlfn.XLOOKUP("Src_IsAny",'Scoring_Config'!$A:$A,'Scoring_Config'!$C:$C,10),0),"False,0")</f>
        <v>0</v>
      </c>
      <c r="Z768" cm="1">
        <f t="array" ref="Z768">IF(FALSE,"True," &amp; IF(_xlfn.XLOOKUP("Src_CIDR_Le_16",'Scoring_Config'!$A:$A,'Scoring_Config'!$D:$D,"Yes")="Yes",_xlfn.XLOOKUP("Src_CIDR_Le_16",'Scoring_Config'!$A:$A,'Scoring_Config'!$C:$C,10),0),"False,0")</f>
        <v>0</v>
      </c>
      <c r="AA768" cm="1">
        <f t="array" ref="AA768">IF(FALSE,"True," &amp; IF(_xlfn.XLOOKUP("Src_CIDR_17_22",'Scoring_Config'!$A:$A,'Scoring_Config'!$D:$D,"Yes")="Yes",_xlfn.XLOOKUP("Src_CIDR_17_22",'Scoring_Config'!$A:$A,'Scoring_Config'!$C:$C,5),0),"False,0")</f>
        <v>0</v>
      </c>
      <c r="AB768" cm="1">
        <f t="array" ref="AB768">IF(FALSE,"True," &amp; IF(_xlfn.XLOOKUP("Dst_IsAny",'Scoring_Config'!$A:$A,'Scoring_Config'!$D:$D,"Yes")="Yes",_xlfn.XLOOKUP("Dst_IsAny",'Scoring_Config'!$A:$A,'Scoring_Config'!$C:$C,10),0),"False,0")</f>
        <v>0</v>
      </c>
      <c r="AC768" cm="1">
        <f t="array" ref="AC768">IF(FALSE,"True," &amp; IF(_xlfn.XLOOKUP("Dst_CIDR_Le_16",'Scoring_Config'!$A:$A,'Scoring_Config'!$D:$D,"Yes")="Yes",_xlfn.XLOOKUP("Dst_CIDR_Le_16",'Scoring_Config'!$A:$A,'Scoring_Config'!$C:$C,10),0),"False,0")</f>
        <v>0</v>
      </c>
      <c r="AD768" cm="1">
        <f t="array" ref="AD768">IF(FALSE,"True," &amp; IF(_xlfn.XLOOKUP("Dst_CIDR_17_22",'Scoring_Config'!$A:$A,'Scoring_Config'!$D:$D,"Yes")="Yes",_xlfn.XLOOKUP("Dst_CIDR_17_22",'Scoring_Config'!$A:$A,'Scoring_Config'!$C:$C,5),0),"False,0")</f>
        <v>0</v>
      </c>
      <c r="AE768" cm="1">
        <f t="array" ref="AE768">IF(FALSE,"True," &amp; IF(_xlfn.XLOOKUP("SrcZone_IsAny",'Scoring_Config'!$A:$A,'Scoring_Config'!$D:$D,"Yes")="Yes",_xlfn.XLOOKUP("SrcZone_IsAny",'Scoring_Config'!$A:$A,'Scoring_Config'!$C:$C,10),0),"False,0")</f>
        <v>0</v>
      </c>
      <c r="AF768" cm="1">
        <f t="array" ref="AF768">IF(FALSE,"True," &amp; IF(_xlfn.XLOOKUP("DstZone_IsAny",'Scoring_Config'!$A:$A,'Scoring_Config'!$D:$D,"Yes")="Yes",_xlfn.XLOOKUP("DstZone_IsAny",'Scoring_Config'!$A:$A,'Scoring_Config'!$C:$C,10),0),"False,0")</f>
        <v>0</v>
      </c>
      <c r="AG768" cm="1">
        <f t="array" ref="AG76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68" cm="1">
        <f t="array" ref="AH768">IF(FALSE,"True," &amp; IF(_xlfn.XLOOKUP("App_Any_OR_RangeGt1000",'Scoring_Config'!$A:$A,'Scoring_Config'!$D:$D,"Yes")="Yes",_xlfn.XLOOKUP("App_Any_OR_RangeGt1000",'Scoring_Config'!$A:$A,'Scoring_Config'!$C:$C,10),0),"False,0")</f>
        <v>0</v>
      </c>
      <c r="AI768" cm="1">
        <f t="array" ref="AI768">IF(FALSE,"True," &amp; IF(_xlfn.XLOOKUP("Service_Insecure_Match",'Scoring_Config'!$A:$A,'Scoring_Config'!$D:$D,"Yes")="Yes",_xlfn.XLOOKUP("Service_Insecure_Match",'Scoring_Config'!$A:$A,'Scoring_Config'!$C:$C,5),0),"False,0")</f>
        <v>0</v>
      </c>
      <c r="AJ768" cm="1">
        <f t="array" ref="AJ768">IF(FALSE,"True," &amp; IF(_xlfn.XLOOKUP("Risky_Inbound",'Scoring_Config'!$A:$A,'Scoring_Config'!$D:$D,"Yes")="Yes",_xlfn.XLOOKUP("Risky_Inbound",'Scoring_Config'!$A:$A,'Scoring_Config'!$C:$C,50),0),"False,0")</f>
        <v>0</v>
      </c>
      <c r="AK768" cm="1">
        <f t="array" ref="AK768">IF(FALSE,"True," &amp; IF(_xlfn.XLOOKUP("Risky_Outbound",'Scoring_Config'!$A:$A,'Scoring_Config'!$D:$D,"Yes")="Yes",_xlfn.XLOOKUP("Risky_Outbound",'Scoring_Config'!$A:$A,'Scoring_Config'!$C:$C,25),0),"False,0")</f>
        <v>0</v>
      </c>
      <c r="AL768" t="s">
        <v>6699</v>
      </c>
      <c r="AM768" cm="1">
        <f t="array" ref="AM76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68" t="s">
        <v>6697</v>
      </c>
      <c r="AO768" t="s">
        <v>6697</v>
      </c>
      <c r="AP768" t="s">
        <v>6697</v>
      </c>
      <c r="AQ768" cm="1">
        <f t="array" ref="AQ768">IF(FALSE,"True," &amp; IF(_xlfn.XLOOKUP("Service_IsAny",'Scoring_Config'!$A:$A,'Scoring_Config'!$D:$D,"Yes")="Yes",_xlfn.XLOOKUP("Service_IsAny",'Scoring_Config'!$A:$A,'Scoring_Config'!$C:$C,0),0),"False,0")</f>
        <v>0</v>
      </c>
      <c r="AR768">
        <v>0</v>
      </c>
      <c r="AS768" cm="1">
        <f t="array" ref="AS768">IF(FALSE,"True," &amp; IF(_xlfn.XLOOKUP("Service_RangeGt1000",'Scoring_Config'!$A:$A,'Scoring_Config'!$D:$D,"Yes")="Yes",_xlfn.XLOOKUP("Service_RangeGt1000",'Scoring_Config'!$A:$A,'Scoring_Config'!$C:$C,0),0),"False,0")</f>
        <v>0</v>
      </c>
      <c r="AT768" cm="1">
        <f t="array" ref="AT768">IF(FALSE,"True," &amp; IF(_xlfn.XLOOKUP("App_IsAny",'Scoring_Config'!$A:$A,'Scoring_Config'!$D:$D,"Yes")="Yes",_xlfn.XLOOKUP("App_IsAny",'Scoring_Config'!$A:$A,'Scoring_Config'!$C:$C,0),0),"False,0")</f>
        <v>0</v>
      </c>
      <c r="AU768">
        <v>0</v>
      </c>
      <c r="AV768" cm="1">
        <f t="array" ref="AV768">IF(FALSE,"True," &amp; IF(_xlfn.XLOOKUP("App_RangeGt1000",'Scoring_Config'!$A:$A,'Scoring_Config'!$D:$D,"Yes")="Yes",_xlfn.XLOOKUP("App_RangeGt1000",'Scoring_Config'!$A:$A,'Scoring_Config'!$C:$C,0),0),"False,0")</f>
        <v>0</v>
      </c>
      <c r="AW768" cm="1">
        <f t="array" ref="AW768">IF(FALSE,"True," &amp; IF(_xlfn.XLOOKUP("Action_IsDenyOrDrop",'Scoring_Config'!$A:$A,'Scoring_Config'!$D:$D,"Yes")="Yes",_xlfn.XLOOKUP("Action_IsDenyOrDrop",'Scoring_Config'!$A:$A,'Scoring_Config'!$C:$C,0),0),"False,0")</f>
        <v>0</v>
      </c>
      <c r="AX768" cm="1">
        <f t="array" ref="AX768">IF(LEFT(AW768,4)="True",0,(IF(LEFT(Y768,4)="True",IF(_xlfn.XLOOKUP("Src_IsAny",'Scoring_Config'!$A:$A,'Scoring_Config'!$D:$D,"Yes")="Yes",_xlfn.XLOOKUP("Src_IsAny",'Scoring_Config'!$A:$A,'Scoring_Config'!$C:$C,10),0),0)+IF(LEFT(Z768,4)="True",IF(_xlfn.XLOOKUP("Src_CIDR_Le_16",'Scoring_Config'!$A:$A,'Scoring_Config'!$D:$D,"Yes")="Yes",_xlfn.XLOOKUP("Src_CIDR_Le_16",'Scoring_Config'!$A:$A,'Scoring_Config'!$C:$C,10),0),0)+IF(LEFT(AA768,4)="True",IF(_xlfn.XLOOKUP("Src_CIDR_17_22",'Scoring_Config'!$A:$A,'Scoring_Config'!$D:$D,"Yes")="Yes",_xlfn.XLOOKUP("Src_CIDR_17_22",'Scoring_Config'!$A:$A,'Scoring_Config'!$C:$C,5),0),0)+IF(LEFT(AB768,4)="True",IF(_xlfn.XLOOKUP("Dst_IsAny",'Scoring_Config'!$A:$A,'Scoring_Config'!$D:$D,"Yes")="Yes",_xlfn.XLOOKUP("Dst_IsAny",'Scoring_Config'!$A:$A,'Scoring_Config'!$C:$C,10),0),0)+IF(LEFT(AC768,4)="True",IF(_xlfn.XLOOKUP("Dst_CIDR_Le_16",'Scoring_Config'!$A:$A,'Scoring_Config'!$D:$D,"Yes")="Yes",_xlfn.XLOOKUP("Dst_CIDR_Le_16",'Scoring_Config'!$A:$A,'Scoring_Config'!$C:$C,10),0),0)+IF(LEFT(AD768,4)="True",IF(_xlfn.XLOOKUP("Dst_CIDR_17_22",'Scoring_Config'!$A:$A,'Scoring_Config'!$D:$D,"Yes")="Yes",_xlfn.XLOOKUP("Dst_CIDR_17_22",'Scoring_Config'!$A:$A,'Scoring_Config'!$C:$C,5),0),0)+IF(LEFT(AE768,4)="True",IF(_xlfn.XLOOKUP("SrcZone_IsAny",'Scoring_Config'!$A:$A,'Scoring_Config'!$D:$D,"Yes")="Yes",_xlfn.XLOOKUP("SrcZone_IsAny",'Scoring_Config'!$A:$A,'Scoring_Config'!$C:$C,10),0),0)+IF(LEFT(AF768,4)="True",IF(_xlfn.XLOOKUP("DstZone_IsAny",'Scoring_Config'!$A:$A,'Scoring_Config'!$D:$D,"Yes")="Yes",_xlfn.XLOOKUP("DstZone_IsAny",'Scoring_Config'!$A:$A,'Scoring_Config'!$C:$C,10),0),0)+IF(LEFT(AG768,4)="True",IF(_xlfn.XLOOKUP("Service_Any_OR_RangeGt1000",'Scoring_Config'!$A:$A,'Scoring_Config'!$D:$D,"Yes")="Yes",_xlfn.XLOOKUP("Service_Any_OR_RangeGt1000",'Scoring_Config'!$A:$A,'Scoring_Config'!$C:$C,10),0),0)+IF(LEFT(AH768,4)="True",IF(_xlfn.XLOOKUP("App_Any_OR_RangeGt1000",'Scoring_Config'!$A:$A,'Scoring_Config'!$D:$D,"Yes")="Yes",_xlfn.XLOOKUP("App_Any_OR_RangeGt1000",'Scoring_Config'!$A:$A,'Scoring_Config'!$C:$C,10),0),0)+IF(LEFT(AI768,4)="True",IF(_xlfn.XLOOKUP("Service_Insecure_Match",'Scoring_Config'!$A:$A,'Scoring_Config'!$D:$D,"Yes")="Yes",_xlfn.XLOOKUP("Service_Insecure_Match",'Scoring_Config'!$A:$A,'Scoring_Config'!$C:$C,5),0),0)+IF(LEFT(AJ768,4)="True",IF(_xlfn.XLOOKUP("Risky_Inbound",'Scoring_Config'!$A:$A,'Scoring_Config'!$D:$D,"Yes")="Yes",_xlfn.XLOOKUP("Risky_Inbound",'Scoring_Config'!$A:$A,'Scoring_Config'!$C:$C,50),0),0)+IF(LEFT(AK768,4)="True",IF(_xlfn.XLOOKUP("Risky_Outbound",'Scoring_Config'!$A:$A,'Scoring_Config'!$D:$D,"Yes")="Yes",_xlfn.XLOOKUP("Risky_Outbound",'Scoring_Config'!$A:$A,'Scoring_Config'!$C:$C,25),0),0)+IF(LEFT(AZ768,4)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768,FIND(",",AL768)+1,100)),0)+IF(LEFT(AM768,4)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768,FIND(",",AN768)+1,100)),0)+IF(_xlfn.XLOOKUP("Profile_Scoring",'Scoring_Config'!$A:$A,'Scoring_Config'!$D:$D,"Yes")="Yes",VALUE(MID(AO768,FIND(",",AO768)+1,100)),0)+IF(_xlfn.XLOOKUP("Options_Scoring",'Scoring_Config'!$A:$A,'Scoring_Config'!$D:$D,"Yes")="Yes",VALUE(MID(AP768,FIND(",",AP768)+1,100)),0)))</f>
        <v>0</v>
      </c>
      <c r="AZ768" cm="1">
        <f t="array" ref="AZ768">IF(FALSE,"True," &amp; IF(_xlfn.XLOOKUP("Migrate_Insecure",'Scoring_Config'!$A:$A,'Scoring_Config'!$D:$D,"Yes")="Yes",_xlfn.XLOOKUP("Migrate_Insecure",'Scoring_Config'!$A:$A,'Scoring_Config'!$C:$C,10),0),"False,0")</f>
        <v>0</v>
      </c>
    </row>
    <row r="769" spans="1:52">
      <c r="A769" t="s">
        <v>1979</v>
      </c>
      <c r="B769" t="s">
        <v>2742</v>
      </c>
      <c r="C769" t="s">
        <v>3542</v>
      </c>
      <c r="D769" t="s">
        <v>3545</v>
      </c>
      <c r="E769" t="s">
        <v>3563</v>
      </c>
      <c r="F769" t="s">
        <v>3576</v>
      </c>
      <c r="G769" t="s">
        <v>444</v>
      </c>
      <c r="H769" t="s">
        <v>174</v>
      </c>
      <c r="I769" t="s">
        <v>3782</v>
      </c>
      <c r="J769" t="s">
        <v>1046</v>
      </c>
      <c r="K769" t="s">
        <v>1667</v>
      </c>
      <c r="L769" t="s">
        <v>1487</v>
      </c>
      <c r="M769" t="s">
        <v>1974</v>
      </c>
      <c r="N769" t="s">
        <v>4315</v>
      </c>
      <c r="O769" t="s">
        <v>4319</v>
      </c>
      <c r="P769" t="s">
        <v>4321</v>
      </c>
      <c r="Q769" t="s">
        <v>4869</v>
      </c>
      <c r="R769" t="s">
        <v>5439</v>
      </c>
      <c r="S769" t="s">
        <v>4324</v>
      </c>
      <c r="T769" t="s">
        <v>5735</v>
      </c>
      <c r="U769" t="s">
        <v>6332</v>
      </c>
      <c r="Y769" cm="1">
        <f t="array" ref="Y769">IF(FALSE,"True," &amp; IF(_xlfn.XLOOKUP("Src_IsAny",'Scoring_Config'!$A:$A,'Scoring_Config'!$D:$D,"Yes")="Yes",_xlfn.XLOOKUP("Src_IsAny",'Scoring_Config'!$A:$A,'Scoring_Config'!$C:$C,10),0),"False,0")</f>
        <v>0</v>
      </c>
      <c r="Z769" cm="1">
        <f t="array" ref="Z769">IF(FALSE,"True," &amp; IF(_xlfn.XLOOKUP("Src_CIDR_Le_16",'Scoring_Config'!$A:$A,'Scoring_Config'!$D:$D,"Yes")="Yes",_xlfn.XLOOKUP("Src_CIDR_Le_16",'Scoring_Config'!$A:$A,'Scoring_Config'!$C:$C,10),0),"False,0")</f>
        <v>0</v>
      </c>
      <c r="AA769" cm="1">
        <f t="array" ref="AA769">IF(FALSE,"True," &amp; IF(_xlfn.XLOOKUP("Src_CIDR_17_22",'Scoring_Config'!$A:$A,'Scoring_Config'!$D:$D,"Yes")="Yes",_xlfn.XLOOKUP("Src_CIDR_17_22",'Scoring_Config'!$A:$A,'Scoring_Config'!$C:$C,5),0),"False,0")</f>
        <v>0</v>
      </c>
      <c r="AB769" cm="1">
        <f t="array" ref="AB769">IF(FALSE,"True," &amp; IF(_xlfn.XLOOKUP("Dst_IsAny",'Scoring_Config'!$A:$A,'Scoring_Config'!$D:$D,"Yes")="Yes",_xlfn.XLOOKUP("Dst_IsAny",'Scoring_Config'!$A:$A,'Scoring_Config'!$C:$C,10),0),"False,0")</f>
        <v>0</v>
      </c>
      <c r="AC769" cm="1">
        <f t="array" ref="AC769">IF(FALSE,"True," &amp; IF(_xlfn.XLOOKUP("Dst_CIDR_Le_16",'Scoring_Config'!$A:$A,'Scoring_Config'!$D:$D,"Yes")="Yes",_xlfn.XLOOKUP("Dst_CIDR_Le_16",'Scoring_Config'!$A:$A,'Scoring_Config'!$C:$C,10),0),"False,0")</f>
        <v>0</v>
      </c>
      <c r="AD769" cm="1">
        <f t="array" ref="AD769">IF(FALSE,"True," &amp; IF(_xlfn.XLOOKUP("Dst_CIDR_17_22",'Scoring_Config'!$A:$A,'Scoring_Config'!$D:$D,"Yes")="Yes",_xlfn.XLOOKUP("Dst_CIDR_17_22",'Scoring_Config'!$A:$A,'Scoring_Config'!$C:$C,5),0),"False,0")</f>
        <v>0</v>
      </c>
      <c r="AE769" cm="1">
        <f t="array" ref="AE769">IF(FALSE,"True," &amp; IF(_xlfn.XLOOKUP("SrcZone_IsAny",'Scoring_Config'!$A:$A,'Scoring_Config'!$D:$D,"Yes")="Yes",_xlfn.XLOOKUP("SrcZone_IsAny",'Scoring_Config'!$A:$A,'Scoring_Config'!$C:$C,10),0),"False,0")</f>
        <v>0</v>
      </c>
      <c r="AF769" cm="1">
        <f t="array" ref="AF769">IF(FALSE,"True," &amp; IF(_xlfn.XLOOKUP("DstZone_IsAny",'Scoring_Config'!$A:$A,'Scoring_Config'!$D:$D,"Yes")="Yes",_xlfn.XLOOKUP("DstZone_IsAny",'Scoring_Config'!$A:$A,'Scoring_Config'!$C:$C,10),0),"False,0")</f>
        <v>0</v>
      </c>
      <c r="AG769" cm="1">
        <f t="array" ref="AG76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69" cm="1">
        <f t="array" ref="AH769">IF(FALSE,"True," &amp; IF(_xlfn.XLOOKUP("App_Any_OR_RangeGt1000",'Scoring_Config'!$A:$A,'Scoring_Config'!$D:$D,"Yes")="Yes",_xlfn.XLOOKUP("App_Any_OR_RangeGt1000",'Scoring_Config'!$A:$A,'Scoring_Config'!$C:$C,10),0),"False,0")</f>
        <v>0</v>
      </c>
      <c r="AI769" cm="1">
        <f t="array" ref="AI769">IF(FALSE,"True," &amp; IF(_xlfn.XLOOKUP("Service_Insecure_Match",'Scoring_Config'!$A:$A,'Scoring_Config'!$D:$D,"Yes")="Yes",_xlfn.XLOOKUP("Service_Insecure_Match",'Scoring_Config'!$A:$A,'Scoring_Config'!$C:$C,5),0),"False,0")</f>
        <v>0</v>
      </c>
      <c r="AJ769" cm="1">
        <f t="array" ref="AJ769">IF(FALSE,"True," &amp; IF(_xlfn.XLOOKUP("Risky_Inbound",'Scoring_Config'!$A:$A,'Scoring_Config'!$D:$D,"Yes")="Yes",_xlfn.XLOOKUP("Risky_Inbound",'Scoring_Config'!$A:$A,'Scoring_Config'!$C:$C,50),0),"False,0")</f>
        <v>0</v>
      </c>
      <c r="AK769" cm="1">
        <f t="array" ref="AK769">IF(FALSE,"True," &amp; IF(_xlfn.XLOOKUP("Risky_Outbound",'Scoring_Config'!$A:$A,'Scoring_Config'!$D:$D,"Yes")="Yes",_xlfn.XLOOKUP("Risky_Outbound",'Scoring_Config'!$A:$A,'Scoring_Config'!$C:$C,25),0),"False,0")</f>
        <v>0</v>
      </c>
      <c r="AL769" t="s">
        <v>6700</v>
      </c>
      <c r="AM769" cm="1">
        <f t="array" ref="AM76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69" t="s">
        <v>6697</v>
      </c>
      <c r="AO769" t="s">
        <v>6697</v>
      </c>
      <c r="AP769" t="s">
        <v>6697</v>
      </c>
      <c r="AQ769" cm="1">
        <f t="array" ref="AQ769">IF(FALSE,"True," &amp; IF(_xlfn.XLOOKUP("Service_IsAny",'Scoring_Config'!$A:$A,'Scoring_Config'!$D:$D,"Yes")="Yes",_xlfn.XLOOKUP("Service_IsAny",'Scoring_Config'!$A:$A,'Scoring_Config'!$C:$C,0),0),"False,0")</f>
        <v>0</v>
      </c>
      <c r="AR769">
        <v>2</v>
      </c>
      <c r="AS769" cm="1">
        <f t="array" ref="AS769">IF(FALSE,"True," &amp; IF(_xlfn.XLOOKUP("Service_RangeGt1000",'Scoring_Config'!$A:$A,'Scoring_Config'!$D:$D,"Yes")="Yes",_xlfn.XLOOKUP("Service_RangeGt1000",'Scoring_Config'!$A:$A,'Scoring_Config'!$C:$C,0),0),"False,0")</f>
        <v>0</v>
      </c>
      <c r="AT769" cm="1">
        <f t="array" ref="AT769">IF(FALSE,"True," &amp; IF(_xlfn.XLOOKUP("App_IsAny",'Scoring_Config'!$A:$A,'Scoring_Config'!$D:$D,"Yes")="Yes",_xlfn.XLOOKUP("App_IsAny",'Scoring_Config'!$A:$A,'Scoring_Config'!$C:$C,0),0),"False,0")</f>
        <v>0</v>
      </c>
      <c r="AU769">
        <v>1</v>
      </c>
      <c r="AV769" cm="1">
        <f t="array" ref="AV769">IF(FALSE,"True," &amp; IF(_xlfn.XLOOKUP("App_RangeGt1000",'Scoring_Config'!$A:$A,'Scoring_Config'!$D:$D,"Yes")="Yes",_xlfn.XLOOKUP("App_RangeGt1000",'Scoring_Config'!$A:$A,'Scoring_Config'!$C:$C,0),0),"False,0")</f>
        <v>0</v>
      </c>
      <c r="AW769" cm="1">
        <f t="array" ref="AW769">IF(FALSE,"True," &amp; IF(_xlfn.XLOOKUP("Action_IsDenyOrDrop",'Scoring_Config'!$A:$A,'Scoring_Config'!$D:$D,"Yes")="Yes",_xlfn.XLOOKUP("Action_IsDenyOrDrop",'Scoring_Config'!$A:$A,'Scoring_Config'!$C:$C,0),0),"False,0")</f>
        <v>0</v>
      </c>
      <c r="AX769" cm="1">
        <f t="array" ref="AX769">IF(LEFT(AW769,4)="True",0,(IF(LEFT(Y769,4)="True",IF(_xlfn.XLOOKUP("Src_IsAny",'Scoring_Config'!$A:$A,'Scoring_Config'!$D:$D,"Yes")="Yes",_xlfn.XLOOKUP("Src_IsAny",'Scoring_Config'!$A:$A,'Scoring_Config'!$C:$C,10),0),0)+IF(LEFT(Z769,4)="True",IF(_xlfn.XLOOKUP("Src_CIDR_Le_16",'Scoring_Config'!$A:$A,'Scoring_Config'!$D:$D,"Yes")="Yes",_xlfn.XLOOKUP("Src_CIDR_Le_16",'Scoring_Config'!$A:$A,'Scoring_Config'!$C:$C,10),0),0)+IF(LEFT(AA769,4)="True",IF(_xlfn.XLOOKUP("Src_CIDR_17_22",'Scoring_Config'!$A:$A,'Scoring_Config'!$D:$D,"Yes")="Yes",_xlfn.XLOOKUP("Src_CIDR_17_22",'Scoring_Config'!$A:$A,'Scoring_Config'!$C:$C,5),0),0)+IF(LEFT(AB769,4)="True",IF(_xlfn.XLOOKUP("Dst_IsAny",'Scoring_Config'!$A:$A,'Scoring_Config'!$D:$D,"Yes")="Yes",_xlfn.XLOOKUP("Dst_IsAny",'Scoring_Config'!$A:$A,'Scoring_Config'!$C:$C,10),0),0)+IF(LEFT(AC769,4)="True",IF(_xlfn.XLOOKUP("Dst_CIDR_Le_16",'Scoring_Config'!$A:$A,'Scoring_Config'!$D:$D,"Yes")="Yes",_xlfn.XLOOKUP("Dst_CIDR_Le_16",'Scoring_Config'!$A:$A,'Scoring_Config'!$C:$C,10),0),0)+IF(LEFT(AD769,4)="True",IF(_xlfn.XLOOKUP("Dst_CIDR_17_22",'Scoring_Config'!$A:$A,'Scoring_Config'!$D:$D,"Yes")="Yes",_xlfn.XLOOKUP("Dst_CIDR_17_22",'Scoring_Config'!$A:$A,'Scoring_Config'!$C:$C,5),0),0)+IF(LEFT(AE769,4)="True",IF(_xlfn.XLOOKUP("SrcZone_IsAny",'Scoring_Config'!$A:$A,'Scoring_Config'!$D:$D,"Yes")="Yes",_xlfn.XLOOKUP("SrcZone_IsAny",'Scoring_Config'!$A:$A,'Scoring_Config'!$C:$C,10),0),0)+IF(LEFT(AF769,4)="True",IF(_xlfn.XLOOKUP("DstZone_IsAny",'Scoring_Config'!$A:$A,'Scoring_Config'!$D:$D,"Yes")="Yes",_xlfn.XLOOKUP("DstZone_IsAny",'Scoring_Config'!$A:$A,'Scoring_Config'!$C:$C,10),0),0)+IF(LEFT(AG769,4)="True",IF(_xlfn.XLOOKUP("Service_Any_OR_RangeGt1000",'Scoring_Config'!$A:$A,'Scoring_Config'!$D:$D,"Yes")="Yes",_xlfn.XLOOKUP("Service_Any_OR_RangeGt1000",'Scoring_Config'!$A:$A,'Scoring_Config'!$C:$C,10),0),0)+IF(LEFT(AH769,4)="True",IF(_xlfn.XLOOKUP("App_Any_OR_RangeGt1000",'Scoring_Config'!$A:$A,'Scoring_Config'!$D:$D,"Yes")="Yes",_xlfn.XLOOKUP("App_Any_OR_RangeGt1000",'Scoring_Config'!$A:$A,'Scoring_Config'!$C:$C,10),0),0)+IF(LEFT(AI769,4)="True",IF(_xlfn.XLOOKUP("Service_Insecure_Match",'Scoring_Config'!$A:$A,'Scoring_Config'!$D:$D,"Yes")="Yes",_xlfn.XLOOKUP("Service_Insecure_Match",'Scoring_Config'!$A:$A,'Scoring_Config'!$C:$C,5),0),0)+IF(LEFT(AJ769,4)="True",IF(_xlfn.XLOOKUP("Risky_Inbound",'Scoring_Config'!$A:$A,'Scoring_Config'!$D:$D,"Yes")="Yes",_xlfn.XLOOKUP("Risky_Inbound",'Scoring_Config'!$A:$A,'Scoring_Config'!$C:$C,50),0),0)+IF(LEFT(AK769,4)="True",IF(_xlfn.XLOOKUP("Risky_Outbound",'Scoring_Config'!$A:$A,'Scoring_Config'!$D:$D,"Yes")="Yes",_xlfn.XLOOKUP("Risky_Outbound",'Scoring_Config'!$A:$A,'Scoring_Config'!$C:$C,25),0),0)+IF(LEFT(AZ769,4)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769,FIND(",",AL769)+1,100)),0)+IF(LEFT(AM769,4)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769,FIND(",",AN769)+1,100)),0)+IF(_xlfn.XLOOKUP("Profile_Scoring",'Scoring_Config'!$A:$A,'Scoring_Config'!$D:$D,"Yes")="Yes",VALUE(MID(AO769,FIND(",",AO769)+1,100)),0)+IF(_xlfn.XLOOKUP("Options_Scoring",'Scoring_Config'!$A:$A,'Scoring_Config'!$D:$D,"Yes")="Yes",VALUE(MID(AP769,FIND(",",AP769)+1,100)),0)))</f>
        <v>0</v>
      </c>
      <c r="AZ769" cm="1">
        <f t="array" ref="AZ769">IF(FALSE,"True," &amp; IF(_xlfn.XLOOKUP("Migrate_Insecure",'Scoring_Config'!$A:$A,'Scoring_Config'!$D:$D,"Yes")="Yes",_xlfn.XLOOKUP("Migrate_Insecure",'Scoring_Config'!$A:$A,'Scoring_Config'!$C:$C,10),0),"False,0")</f>
        <v>0</v>
      </c>
    </row>
    <row r="770" spans="1:52">
      <c r="A770" t="s">
        <v>1979</v>
      </c>
      <c r="B770" t="s">
        <v>2743</v>
      </c>
      <c r="C770" t="s">
        <v>3542</v>
      </c>
      <c r="D770" t="s">
        <v>3545</v>
      </c>
      <c r="E770" t="s">
        <v>3563</v>
      </c>
      <c r="F770" t="s">
        <v>3782</v>
      </c>
      <c r="G770" t="s">
        <v>445</v>
      </c>
      <c r="H770" t="s">
        <v>174</v>
      </c>
      <c r="I770" t="s">
        <v>3782</v>
      </c>
      <c r="J770" t="s">
        <v>445</v>
      </c>
      <c r="K770" t="s">
        <v>1662</v>
      </c>
      <c r="L770" t="s">
        <v>1343</v>
      </c>
      <c r="M770" t="s">
        <v>1974</v>
      </c>
      <c r="N770" t="s">
        <v>4315</v>
      </c>
      <c r="O770" t="s">
        <v>4319</v>
      </c>
      <c r="P770" t="s">
        <v>4323</v>
      </c>
      <c r="Q770" t="s">
        <v>4867</v>
      </c>
      <c r="R770" t="s">
        <v>5439</v>
      </c>
      <c r="S770" t="s">
        <v>4324</v>
      </c>
      <c r="T770" t="s">
        <v>5780</v>
      </c>
      <c r="U770" t="s">
        <v>5780</v>
      </c>
      <c r="Y770" cm="1">
        <f t="array" ref="Y770">IF(FALSE,"True," &amp; IF(_xlfn.XLOOKUP("Src_IsAny",'Scoring_Config'!$A:$A,'Scoring_Config'!$D:$D,"Yes")="Yes",_xlfn.XLOOKUP("Src_IsAny",'Scoring_Config'!$A:$A,'Scoring_Config'!$C:$C,10),0),"False,0")</f>
        <v>0</v>
      </c>
      <c r="Z770" cm="1">
        <f t="array" ref="Z770">IF(FALSE,"True," &amp; IF(_xlfn.XLOOKUP("Src_CIDR_Le_16",'Scoring_Config'!$A:$A,'Scoring_Config'!$D:$D,"Yes")="Yes",_xlfn.XLOOKUP("Src_CIDR_Le_16",'Scoring_Config'!$A:$A,'Scoring_Config'!$C:$C,10),0),"False,0")</f>
        <v>0</v>
      </c>
      <c r="AA770" cm="1">
        <f t="array" ref="AA770">IF(FALSE,"True," &amp; IF(_xlfn.XLOOKUP("Src_CIDR_17_22",'Scoring_Config'!$A:$A,'Scoring_Config'!$D:$D,"Yes")="Yes",_xlfn.XLOOKUP("Src_CIDR_17_22",'Scoring_Config'!$A:$A,'Scoring_Config'!$C:$C,5),0),"False,0")</f>
        <v>0</v>
      </c>
      <c r="AB770" cm="1">
        <f t="array" ref="AB770">IF(FALSE,"True," &amp; IF(_xlfn.XLOOKUP("Dst_IsAny",'Scoring_Config'!$A:$A,'Scoring_Config'!$D:$D,"Yes")="Yes",_xlfn.XLOOKUP("Dst_IsAny",'Scoring_Config'!$A:$A,'Scoring_Config'!$C:$C,10),0),"False,0")</f>
        <v>0</v>
      </c>
      <c r="AC770" cm="1">
        <f t="array" ref="AC770">IF(FALSE,"True," &amp; IF(_xlfn.XLOOKUP("Dst_CIDR_Le_16",'Scoring_Config'!$A:$A,'Scoring_Config'!$D:$D,"Yes")="Yes",_xlfn.XLOOKUP("Dst_CIDR_Le_16",'Scoring_Config'!$A:$A,'Scoring_Config'!$C:$C,10),0),"False,0")</f>
        <v>0</v>
      </c>
      <c r="AD770" cm="1">
        <f t="array" ref="AD770">IF(FALSE,"True," &amp; IF(_xlfn.XLOOKUP("Dst_CIDR_17_22",'Scoring_Config'!$A:$A,'Scoring_Config'!$D:$D,"Yes")="Yes",_xlfn.XLOOKUP("Dst_CIDR_17_22",'Scoring_Config'!$A:$A,'Scoring_Config'!$C:$C,5),0),"False,0")</f>
        <v>0</v>
      </c>
      <c r="AE770" cm="1">
        <f t="array" ref="AE770">IF(FALSE,"True," &amp; IF(_xlfn.XLOOKUP("SrcZone_IsAny",'Scoring_Config'!$A:$A,'Scoring_Config'!$D:$D,"Yes")="Yes",_xlfn.XLOOKUP("SrcZone_IsAny",'Scoring_Config'!$A:$A,'Scoring_Config'!$C:$C,10),0),"False,0")</f>
        <v>0</v>
      </c>
      <c r="AF770" cm="1">
        <f t="array" ref="AF770">IF(FALSE,"True," &amp; IF(_xlfn.XLOOKUP("DstZone_IsAny",'Scoring_Config'!$A:$A,'Scoring_Config'!$D:$D,"Yes")="Yes",_xlfn.XLOOKUP("DstZone_IsAny",'Scoring_Config'!$A:$A,'Scoring_Config'!$C:$C,10),0),"False,0")</f>
        <v>0</v>
      </c>
      <c r="AG770" cm="1">
        <f t="array" ref="AG77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70" cm="1">
        <f t="array" ref="AH770">IF(FALSE,"True," &amp; IF(_xlfn.XLOOKUP("App_Any_OR_RangeGt1000",'Scoring_Config'!$A:$A,'Scoring_Config'!$D:$D,"Yes")="Yes",_xlfn.XLOOKUP("App_Any_OR_RangeGt1000",'Scoring_Config'!$A:$A,'Scoring_Config'!$C:$C,10),0),"False,0")</f>
        <v>0</v>
      </c>
      <c r="AI770" cm="1">
        <f t="array" ref="AI770">IF(FALSE,"True," &amp; IF(_xlfn.XLOOKUP("Service_Insecure_Match",'Scoring_Config'!$A:$A,'Scoring_Config'!$D:$D,"Yes")="Yes",_xlfn.XLOOKUP("Service_Insecure_Match",'Scoring_Config'!$A:$A,'Scoring_Config'!$C:$C,5),0),"False,0")</f>
        <v>0</v>
      </c>
      <c r="AJ770" cm="1">
        <f t="array" ref="AJ770">IF(FALSE,"True," &amp; IF(_xlfn.XLOOKUP("Risky_Inbound",'Scoring_Config'!$A:$A,'Scoring_Config'!$D:$D,"Yes")="Yes",_xlfn.XLOOKUP("Risky_Inbound",'Scoring_Config'!$A:$A,'Scoring_Config'!$C:$C,50),0),"False,0")</f>
        <v>0</v>
      </c>
      <c r="AK770" cm="1">
        <f t="array" ref="AK770">IF(FALSE,"True," &amp; IF(_xlfn.XLOOKUP("Risky_Outbound",'Scoring_Config'!$A:$A,'Scoring_Config'!$D:$D,"Yes")="Yes",_xlfn.XLOOKUP("Risky_Outbound",'Scoring_Config'!$A:$A,'Scoring_Config'!$C:$C,25),0),"False,0")</f>
        <v>0</v>
      </c>
      <c r="AL770" t="s">
        <v>6699</v>
      </c>
      <c r="AM770" cm="1">
        <f t="array" ref="AM77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70" t="s">
        <v>6697</v>
      </c>
      <c r="AO770" t="s">
        <v>6697</v>
      </c>
      <c r="AP770" t="s">
        <v>6697</v>
      </c>
      <c r="AQ770" cm="1">
        <f t="array" ref="AQ770">IF(FALSE,"True," &amp; IF(_xlfn.XLOOKUP("Service_IsAny",'Scoring_Config'!$A:$A,'Scoring_Config'!$D:$D,"Yes")="Yes",_xlfn.XLOOKUP("Service_IsAny",'Scoring_Config'!$A:$A,'Scoring_Config'!$C:$C,0),0),"False,0")</f>
        <v>0</v>
      </c>
      <c r="AR770">
        <v>2</v>
      </c>
      <c r="AS770" cm="1">
        <f t="array" ref="AS770">IF(FALSE,"True," &amp; IF(_xlfn.XLOOKUP("Service_RangeGt1000",'Scoring_Config'!$A:$A,'Scoring_Config'!$D:$D,"Yes")="Yes",_xlfn.XLOOKUP("Service_RangeGt1000",'Scoring_Config'!$A:$A,'Scoring_Config'!$C:$C,0),0),"False,0")</f>
        <v>0</v>
      </c>
      <c r="AT770" cm="1">
        <f t="array" ref="AT770">IF(FALSE,"True," &amp; IF(_xlfn.XLOOKUP("App_IsAny",'Scoring_Config'!$A:$A,'Scoring_Config'!$D:$D,"Yes")="Yes",_xlfn.XLOOKUP("App_IsAny",'Scoring_Config'!$A:$A,'Scoring_Config'!$C:$C,0),0),"False,0")</f>
        <v>0</v>
      </c>
      <c r="AU770">
        <v>2</v>
      </c>
      <c r="AV770" cm="1">
        <f t="array" ref="AV770">IF(FALSE,"True," &amp; IF(_xlfn.XLOOKUP("App_RangeGt1000",'Scoring_Config'!$A:$A,'Scoring_Config'!$D:$D,"Yes")="Yes",_xlfn.XLOOKUP("App_RangeGt1000",'Scoring_Config'!$A:$A,'Scoring_Config'!$C:$C,0),0),"False,0")</f>
        <v>0</v>
      </c>
      <c r="AW770" cm="1">
        <f t="array" ref="AW770">IF(FALSE,"True," &amp; IF(_xlfn.XLOOKUP("Action_IsDenyOrDrop",'Scoring_Config'!$A:$A,'Scoring_Config'!$D:$D,"Yes")="Yes",_xlfn.XLOOKUP("Action_IsDenyOrDrop",'Scoring_Config'!$A:$A,'Scoring_Config'!$C:$C,0),0),"False,0")</f>
        <v>0</v>
      </c>
      <c r="AX770" cm="1">
        <f t="array" ref="AX770">IF(LEFT(AW770,4)="True",0,(IF(LEFT(Y770,4)="True",IF(_xlfn.XLOOKUP("Src_IsAny",'Scoring_Config'!$A:$A,'Scoring_Config'!$D:$D,"Yes")="Yes",_xlfn.XLOOKUP("Src_IsAny",'Scoring_Config'!$A:$A,'Scoring_Config'!$C:$C,10),0),0)+IF(LEFT(Z770,4)="True",IF(_xlfn.XLOOKUP("Src_CIDR_Le_16",'Scoring_Config'!$A:$A,'Scoring_Config'!$D:$D,"Yes")="Yes",_xlfn.XLOOKUP("Src_CIDR_Le_16",'Scoring_Config'!$A:$A,'Scoring_Config'!$C:$C,10),0),0)+IF(LEFT(AA770,4)="True",IF(_xlfn.XLOOKUP("Src_CIDR_17_22",'Scoring_Config'!$A:$A,'Scoring_Config'!$D:$D,"Yes")="Yes",_xlfn.XLOOKUP("Src_CIDR_17_22",'Scoring_Config'!$A:$A,'Scoring_Config'!$C:$C,5),0),0)+IF(LEFT(AB770,4)="True",IF(_xlfn.XLOOKUP("Dst_IsAny",'Scoring_Config'!$A:$A,'Scoring_Config'!$D:$D,"Yes")="Yes",_xlfn.XLOOKUP("Dst_IsAny",'Scoring_Config'!$A:$A,'Scoring_Config'!$C:$C,10),0),0)+IF(LEFT(AC770,4)="True",IF(_xlfn.XLOOKUP("Dst_CIDR_Le_16",'Scoring_Config'!$A:$A,'Scoring_Config'!$D:$D,"Yes")="Yes",_xlfn.XLOOKUP("Dst_CIDR_Le_16",'Scoring_Config'!$A:$A,'Scoring_Config'!$C:$C,10),0),0)+IF(LEFT(AD770,4)="True",IF(_xlfn.XLOOKUP("Dst_CIDR_17_22",'Scoring_Config'!$A:$A,'Scoring_Config'!$D:$D,"Yes")="Yes",_xlfn.XLOOKUP("Dst_CIDR_17_22",'Scoring_Config'!$A:$A,'Scoring_Config'!$C:$C,5),0),0)+IF(LEFT(AE770,4)="True",IF(_xlfn.XLOOKUP("SrcZone_IsAny",'Scoring_Config'!$A:$A,'Scoring_Config'!$D:$D,"Yes")="Yes",_xlfn.XLOOKUP("SrcZone_IsAny",'Scoring_Config'!$A:$A,'Scoring_Config'!$C:$C,10),0),0)+IF(LEFT(AF770,4)="True",IF(_xlfn.XLOOKUP("DstZone_IsAny",'Scoring_Config'!$A:$A,'Scoring_Config'!$D:$D,"Yes")="Yes",_xlfn.XLOOKUP("DstZone_IsAny",'Scoring_Config'!$A:$A,'Scoring_Config'!$C:$C,10),0),0)+IF(LEFT(AG770,4)="True",IF(_xlfn.XLOOKUP("Service_Any_OR_RangeGt1000",'Scoring_Config'!$A:$A,'Scoring_Config'!$D:$D,"Yes")="Yes",_xlfn.XLOOKUP("Service_Any_OR_RangeGt1000",'Scoring_Config'!$A:$A,'Scoring_Config'!$C:$C,10),0),0)+IF(LEFT(AH770,4)="True",IF(_xlfn.XLOOKUP("App_Any_OR_RangeGt1000",'Scoring_Config'!$A:$A,'Scoring_Config'!$D:$D,"Yes")="Yes",_xlfn.XLOOKUP("App_Any_OR_RangeGt1000",'Scoring_Config'!$A:$A,'Scoring_Config'!$C:$C,10),0),0)+IF(LEFT(AI770,4)="True",IF(_xlfn.XLOOKUP("Service_Insecure_Match",'Scoring_Config'!$A:$A,'Scoring_Config'!$D:$D,"Yes")="Yes",_xlfn.XLOOKUP("Service_Insecure_Match",'Scoring_Config'!$A:$A,'Scoring_Config'!$C:$C,5),0),0)+IF(LEFT(AJ770,4)="True",IF(_xlfn.XLOOKUP("Risky_Inbound",'Scoring_Config'!$A:$A,'Scoring_Config'!$D:$D,"Yes")="Yes",_xlfn.XLOOKUP("Risky_Inbound",'Scoring_Config'!$A:$A,'Scoring_Config'!$C:$C,50),0),0)+IF(LEFT(AK770,4)="True",IF(_xlfn.XLOOKUP("Risky_Outbound",'Scoring_Config'!$A:$A,'Scoring_Config'!$D:$D,"Yes")="Yes",_xlfn.XLOOKUP("Risky_Outbound",'Scoring_Config'!$A:$A,'Scoring_Config'!$C:$C,25),0),0)+IF(LEFT(AZ770,4)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770,FIND(",",AL770)+1,100)),0)+IF(LEFT(AM770,4)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770,FIND(",",AN770)+1,100)),0)+IF(_xlfn.XLOOKUP("Profile_Scoring",'Scoring_Config'!$A:$A,'Scoring_Config'!$D:$D,"Yes")="Yes",VALUE(MID(AO770,FIND(",",AO770)+1,100)),0)+IF(_xlfn.XLOOKUP("Options_Scoring",'Scoring_Config'!$A:$A,'Scoring_Config'!$D:$D,"Yes")="Yes",VALUE(MID(AP770,FIND(",",AP770)+1,100)),0)))</f>
        <v>0</v>
      </c>
      <c r="AZ770" cm="1">
        <f t="array" ref="AZ770">IF(FALSE,"True," &amp; IF(_xlfn.XLOOKUP("Migrate_Insecure",'Scoring_Config'!$A:$A,'Scoring_Config'!$D:$D,"Yes")="Yes",_xlfn.XLOOKUP("Migrate_Insecure",'Scoring_Config'!$A:$A,'Scoring_Config'!$C:$C,10),0),"False,0")</f>
        <v>0</v>
      </c>
    </row>
    <row r="771" spans="1:52">
      <c r="A771" t="s">
        <v>1979</v>
      </c>
      <c r="B771" t="s">
        <v>2744</v>
      </c>
      <c r="C771" t="s">
        <v>3542</v>
      </c>
      <c r="D771" t="s">
        <v>3545</v>
      </c>
      <c r="E771" t="s">
        <v>3563</v>
      </c>
      <c r="F771" t="s">
        <v>3782</v>
      </c>
      <c r="G771" t="s">
        <v>446</v>
      </c>
      <c r="H771" t="s">
        <v>174</v>
      </c>
      <c r="I771" t="s">
        <v>3782</v>
      </c>
      <c r="J771" t="s">
        <v>446</v>
      </c>
      <c r="K771" t="s">
        <v>174</v>
      </c>
      <c r="L771" t="s">
        <v>1492</v>
      </c>
      <c r="M771" t="s">
        <v>1974</v>
      </c>
      <c r="N771" t="s">
        <v>4315</v>
      </c>
      <c r="O771" t="s">
        <v>4319</v>
      </c>
      <c r="P771" t="s">
        <v>4323</v>
      </c>
      <c r="Q771" t="s">
        <v>4870</v>
      </c>
      <c r="R771" t="s">
        <v>5439</v>
      </c>
      <c r="S771" t="s">
        <v>4324</v>
      </c>
      <c r="T771" t="s">
        <v>5590</v>
      </c>
      <c r="U771" t="s">
        <v>5780</v>
      </c>
      <c r="Y771" cm="1">
        <f t="array" ref="Y771">IF(FALSE,"True," &amp; IF(_xlfn.XLOOKUP("Src_IsAny",'Scoring_Config'!$A:$A,'Scoring_Config'!$D:$D,"Yes")="Yes",_xlfn.XLOOKUP("Src_IsAny",'Scoring_Config'!$A:$A,'Scoring_Config'!$C:$C,10),0),"False,0")</f>
        <v>0</v>
      </c>
      <c r="Z771" cm="1">
        <f t="array" ref="Z771">IF(FALSE,"True," &amp; IF(_xlfn.XLOOKUP("Src_CIDR_Le_16",'Scoring_Config'!$A:$A,'Scoring_Config'!$D:$D,"Yes")="Yes",_xlfn.XLOOKUP("Src_CIDR_Le_16",'Scoring_Config'!$A:$A,'Scoring_Config'!$C:$C,10),0),"False,0")</f>
        <v>0</v>
      </c>
      <c r="AA771" cm="1">
        <f t="array" ref="AA771">IF(FALSE,"True," &amp; IF(_xlfn.XLOOKUP("Src_CIDR_17_22",'Scoring_Config'!$A:$A,'Scoring_Config'!$D:$D,"Yes")="Yes",_xlfn.XLOOKUP("Src_CIDR_17_22",'Scoring_Config'!$A:$A,'Scoring_Config'!$C:$C,5),0),"False,0")</f>
        <v>0</v>
      </c>
      <c r="AB771" cm="1">
        <f t="array" ref="AB771">IF(FALSE,"True," &amp; IF(_xlfn.XLOOKUP("Dst_IsAny",'Scoring_Config'!$A:$A,'Scoring_Config'!$D:$D,"Yes")="Yes",_xlfn.XLOOKUP("Dst_IsAny",'Scoring_Config'!$A:$A,'Scoring_Config'!$C:$C,10),0),"False,0")</f>
        <v>0</v>
      </c>
      <c r="AC771" cm="1">
        <f t="array" ref="AC771">IF(FALSE,"True," &amp; IF(_xlfn.XLOOKUP("Dst_CIDR_Le_16",'Scoring_Config'!$A:$A,'Scoring_Config'!$D:$D,"Yes")="Yes",_xlfn.XLOOKUP("Dst_CIDR_Le_16",'Scoring_Config'!$A:$A,'Scoring_Config'!$C:$C,10),0),"False,0")</f>
        <v>0</v>
      </c>
      <c r="AD771" cm="1">
        <f t="array" ref="AD771">IF(FALSE,"True," &amp; IF(_xlfn.XLOOKUP("Dst_CIDR_17_22",'Scoring_Config'!$A:$A,'Scoring_Config'!$D:$D,"Yes")="Yes",_xlfn.XLOOKUP("Dst_CIDR_17_22",'Scoring_Config'!$A:$A,'Scoring_Config'!$C:$C,5),0),"False,0")</f>
        <v>0</v>
      </c>
      <c r="AE771" cm="1">
        <f t="array" ref="AE771">IF(FALSE,"True," &amp; IF(_xlfn.XLOOKUP("SrcZone_IsAny",'Scoring_Config'!$A:$A,'Scoring_Config'!$D:$D,"Yes")="Yes",_xlfn.XLOOKUP("SrcZone_IsAny",'Scoring_Config'!$A:$A,'Scoring_Config'!$C:$C,10),0),"False,0")</f>
        <v>0</v>
      </c>
      <c r="AF771" cm="1">
        <f t="array" ref="AF771">IF(FALSE,"True," &amp; IF(_xlfn.XLOOKUP("DstZone_IsAny",'Scoring_Config'!$A:$A,'Scoring_Config'!$D:$D,"Yes")="Yes",_xlfn.XLOOKUP("DstZone_IsAny",'Scoring_Config'!$A:$A,'Scoring_Config'!$C:$C,10),0),"False,0")</f>
        <v>0</v>
      </c>
      <c r="AG771" cm="1">
        <f t="array" ref="AG77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71" cm="1">
        <f t="array" ref="AH771">IF(TRUE,"True," &amp; IF(_xlfn.XLOOKUP("App_Any_OR_RangeGt1000",'Scoring_Config'!$A:$A,'Scoring_Config'!$D:$D,"Yes")="Yes",_xlfn.XLOOKUP("App_Any_OR_RangeGt1000",'Scoring_Config'!$A:$A,'Scoring_Config'!$C:$C,10),0),"False,0")</f>
        <v>0</v>
      </c>
      <c r="AI771" cm="1">
        <f t="array" ref="AI771">IF(FALSE,"True," &amp; IF(_xlfn.XLOOKUP("Service_Insecure_Match",'Scoring_Config'!$A:$A,'Scoring_Config'!$D:$D,"Yes")="Yes",_xlfn.XLOOKUP("Service_Insecure_Match",'Scoring_Config'!$A:$A,'Scoring_Config'!$C:$C,5),0),"False,0")</f>
        <v>0</v>
      </c>
      <c r="AJ771" cm="1">
        <f t="array" ref="AJ771">IF(FALSE,"True," &amp; IF(_xlfn.XLOOKUP("Risky_Inbound",'Scoring_Config'!$A:$A,'Scoring_Config'!$D:$D,"Yes")="Yes",_xlfn.XLOOKUP("Risky_Inbound",'Scoring_Config'!$A:$A,'Scoring_Config'!$C:$C,50),0),"False,0")</f>
        <v>0</v>
      </c>
      <c r="AK771" cm="1">
        <f t="array" ref="AK771">IF(FALSE,"True," &amp; IF(_xlfn.XLOOKUP("Risky_Outbound",'Scoring_Config'!$A:$A,'Scoring_Config'!$D:$D,"Yes")="Yes",_xlfn.XLOOKUP("Risky_Outbound",'Scoring_Config'!$A:$A,'Scoring_Config'!$C:$C,25),0),"False,0")</f>
        <v>0</v>
      </c>
      <c r="AL771" t="s">
        <v>6699</v>
      </c>
      <c r="AM771" cm="1">
        <f t="array" ref="AM77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71" t="s">
        <v>6697</v>
      </c>
      <c r="AO771" t="s">
        <v>6697</v>
      </c>
      <c r="AP771" t="s">
        <v>6697</v>
      </c>
      <c r="AQ771" cm="1">
        <f t="array" ref="AQ771">IF(FALSE,"True," &amp; IF(_xlfn.XLOOKUP("Service_IsAny",'Scoring_Config'!$A:$A,'Scoring_Config'!$D:$D,"Yes")="Yes",_xlfn.XLOOKUP("Service_IsAny",'Scoring_Config'!$A:$A,'Scoring_Config'!$C:$C,0),0),"False,0")</f>
        <v>0</v>
      </c>
      <c r="AR771">
        <v>8</v>
      </c>
      <c r="AS771" cm="1">
        <f t="array" ref="AS771">IF(FALSE,"True," &amp; IF(_xlfn.XLOOKUP("Service_RangeGt1000",'Scoring_Config'!$A:$A,'Scoring_Config'!$D:$D,"Yes")="Yes",_xlfn.XLOOKUP("Service_RangeGt1000",'Scoring_Config'!$A:$A,'Scoring_Config'!$C:$C,0),0),"False,0")</f>
        <v>0</v>
      </c>
      <c r="AT771" cm="1">
        <f t="array" ref="AT771">IF(TRUE,"True," &amp; IF(_xlfn.XLOOKUP("App_IsAny",'Scoring_Config'!$A:$A,'Scoring_Config'!$D:$D,"Yes")="Yes",_xlfn.XLOOKUP("App_IsAny",'Scoring_Config'!$A:$A,'Scoring_Config'!$C:$C,0),0),"False,0")</f>
        <v>0</v>
      </c>
      <c r="AU771">
        <v>65535</v>
      </c>
      <c r="AV771" cm="1">
        <f t="array" ref="AV771">IF(TRUE,"True," &amp; IF(_xlfn.XLOOKUP("App_RangeGt1000",'Scoring_Config'!$A:$A,'Scoring_Config'!$D:$D,"Yes")="Yes",_xlfn.XLOOKUP("App_RangeGt1000",'Scoring_Config'!$A:$A,'Scoring_Config'!$C:$C,0),0),"False,0")</f>
        <v>0</v>
      </c>
      <c r="AW771" cm="1">
        <f t="array" ref="AW771">IF(FALSE,"True," &amp; IF(_xlfn.XLOOKUP("Action_IsDenyOrDrop",'Scoring_Config'!$A:$A,'Scoring_Config'!$D:$D,"Yes")="Yes",_xlfn.XLOOKUP("Action_IsDenyOrDrop",'Scoring_Config'!$A:$A,'Scoring_Config'!$C:$C,0),0),"False,0")</f>
        <v>0</v>
      </c>
      <c r="AX771" cm="1">
        <f t="array" ref="AX771">IF(LEFT(AW771,4)="True",0,(IF(LEFT(Y771,4)="True",IF(_xlfn.XLOOKUP("Src_IsAny",'Scoring_Config'!$A:$A,'Scoring_Config'!$D:$D,"Yes")="Yes",_xlfn.XLOOKUP("Src_IsAny",'Scoring_Config'!$A:$A,'Scoring_Config'!$C:$C,10),0),0)+IF(LEFT(Z771,4)="True",IF(_xlfn.XLOOKUP("Src_CIDR_Le_16",'Scoring_Config'!$A:$A,'Scoring_Config'!$D:$D,"Yes")="Yes",_xlfn.XLOOKUP("Src_CIDR_Le_16",'Scoring_Config'!$A:$A,'Scoring_Config'!$C:$C,10),0),0)+IF(LEFT(AA771,4)="True",IF(_xlfn.XLOOKUP("Src_CIDR_17_22",'Scoring_Config'!$A:$A,'Scoring_Config'!$D:$D,"Yes")="Yes",_xlfn.XLOOKUP("Src_CIDR_17_22",'Scoring_Config'!$A:$A,'Scoring_Config'!$C:$C,5),0),0)+IF(LEFT(AB771,4)="True",IF(_xlfn.XLOOKUP("Dst_IsAny",'Scoring_Config'!$A:$A,'Scoring_Config'!$D:$D,"Yes")="Yes",_xlfn.XLOOKUP("Dst_IsAny",'Scoring_Config'!$A:$A,'Scoring_Config'!$C:$C,10),0),0)+IF(LEFT(AC771,4)="True",IF(_xlfn.XLOOKUP("Dst_CIDR_Le_16",'Scoring_Config'!$A:$A,'Scoring_Config'!$D:$D,"Yes")="Yes",_xlfn.XLOOKUP("Dst_CIDR_Le_16",'Scoring_Config'!$A:$A,'Scoring_Config'!$C:$C,10),0),0)+IF(LEFT(AD771,4)="True",IF(_xlfn.XLOOKUP("Dst_CIDR_17_22",'Scoring_Config'!$A:$A,'Scoring_Config'!$D:$D,"Yes")="Yes",_xlfn.XLOOKUP("Dst_CIDR_17_22",'Scoring_Config'!$A:$A,'Scoring_Config'!$C:$C,5),0),0)+IF(LEFT(AE771,4)="True",IF(_xlfn.XLOOKUP("SrcZone_IsAny",'Scoring_Config'!$A:$A,'Scoring_Config'!$D:$D,"Yes")="Yes",_xlfn.XLOOKUP("SrcZone_IsAny",'Scoring_Config'!$A:$A,'Scoring_Config'!$C:$C,10),0),0)+IF(LEFT(AF771,4)="True",IF(_xlfn.XLOOKUP("DstZone_IsAny",'Scoring_Config'!$A:$A,'Scoring_Config'!$D:$D,"Yes")="Yes",_xlfn.XLOOKUP("DstZone_IsAny",'Scoring_Config'!$A:$A,'Scoring_Config'!$C:$C,10),0),0)+IF(LEFT(AG771,4)="True",IF(_xlfn.XLOOKUP("Service_Any_OR_RangeGt1000",'Scoring_Config'!$A:$A,'Scoring_Config'!$D:$D,"Yes")="Yes",_xlfn.XLOOKUP("Service_Any_OR_RangeGt1000",'Scoring_Config'!$A:$A,'Scoring_Config'!$C:$C,10),0),0)+IF(LEFT(AH771,4)="True",IF(_xlfn.XLOOKUP("App_Any_OR_RangeGt1000",'Scoring_Config'!$A:$A,'Scoring_Config'!$D:$D,"Yes")="Yes",_xlfn.XLOOKUP("App_Any_OR_RangeGt1000",'Scoring_Config'!$A:$A,'Scoring_Config'!$C:$C,10),0),0)+IF(LEFT(AI771,4)="True",IF(_xlfn.XLOOKUP("Service_Insecure_Match",'Scoring_Config'!$A:$A,'Scoring_Config'!$D:$D,"Yes")="Yes",_xlfn.XLOOKUP("Service_Insecure_Match",'Scoring_Config'!$A:$A,'Scoring_Config'!$C:$C,5),0),0)+IF(LEFT(AJ771,4)="True",IF(_xlfn.XLOOKUP("Risky_Inbound",'Scoring_Config'!$A:$A,'Scoring_Config'!$D:$D,"Yes")="Yes",_xlfn.XLOOKUP("Risky_Inbound",'Scoring_Config'!$A:$A,'Scoring_Config'!$C:$C,50),0),0)+IF(LEFT(AK771,4)="True",IF(_xlfn.XLOOKUP("Risky_Outbound",'Scoring_Config'!$A:$A,'Scoring_Config'!$D:$D,"Yes")="Yes",_xlfn.XLOOKUP("Risky_Outbound",'Scoring_Config'!$A:$A,'Scoring_Config'!$C:$C,25),0),0)+IF(LEFT(AZ771,4)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771,FIND(",",AL771)+1,100)),0)+IF(LEFT(AM771,4)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771,FIND(",",AN771)+1,100)),0)+IF(_xlfn.XLOOKUP("Profile_Scoring",'Scoring_Config'!$A:$A,'Scoring_Config'!$D:$D,"Yes")="Yes",VALUE(MID(AO771,FIND(",",AO771)+1,100)),0)+IF(_xlfn.XLOOKUP("Options_Scoring",'Scoring_Config'!$A:$A,'Scoring_Config'!$D:$D,"Yes")="Yes",VALUE(MID(AP771,FIND(",",AP771)+1,100)),0)))</f>
        <v>0</v>
      </c>
      <c r="AZ771" cm="1">
        <f t="array" ref="AZ771">IF(FALSE,"True," &amp; IF(_xlfn.XLOOKUP("Migrate_Insecure",'Scoring_Config'!$A:$A,'Scoring_Config'!$D:$D,"Yes")="Yes",_xlfn.XLOOKUP("Migrate_Insecure",'Scoring_Config'!$A:$A,'Scoring_Config'!$C:$C,10),0),"False,0")</f>
        <v>0</v>
      </c>
    </row>
    <row r="772" spans="1:52">
      <c r="A772" t="s">
        <v>1979</v>
      </c>
      <c r="B772" t="s">
        <v>2745</v>
      </c>
      <c r="C772" t="s">
        <v>3542</v>
      </c>
      <c r="D772" t="s">
        <v>3545</v>
      </c>
      <c r="E772" t="s">
        <v>3563</v>
      </c>
      <c r="F772" t="s">
        <v>3782</v>
      </c>
      <c r="G772" t="s">
        <v>447</v>
      </c>
      <c r="H772" t="s">
        <v>174</v>
      </c>
      <c r="I772" t="s">
        <v>3782</v>
      </c>
      <c r="J772" t="s">
        <v>447</v>
      </c>
      <c r="K772" t="s">
        <v>174</v>
      </c>
      <c r="L772" t="s">
        <v>1343</v>
      </c>
      <c r="M772" t="s">
        <v>1974</v>
      </c>
      <c r="N772" t="s">
        <v>4315</v>
      </c>
      <c r="O772" t="s">
        <v>4319</v>
      </c>
      <c r="P772" t="s">
        <v>4323</v>
      </c>
      <c r="Q772" t="s">
        <v>4870</v>
      </c>
      <c r="R772" t="s">
        <v>5439</v>
      </c>
      <c r="S772" t="s">
        <v>4324</v>
      </c>
      <c r="T772" t="s">
        <v>5590</v>
      </c>
      <c r="U772" t="s">
        <v>5780</v>
      </c>
      <c r="Y772" cm="1">
        <f t="array" ref="Y772">IF(FALSE,"True," &amp; IF(_xlfn.XLOOKUP("Src_IsAny",'Scoring_Config'!$A:$A,'Scoring_Config'!$D:$D,"Yes")="Yes",_xlfn.XLOOKUP("Src_IsAny",'Scoring_Config'!$A:$A,'Scoring_Config'!$C:$C,10),0),"False,0")</f>
        <v>0</v>
      </c>
      <c r="Z772" cm="1">
        <f t="array" ref="Z772">IF(FALSE,"True," &amp; IF(_xlfn.XLOOKUP("Src_CIDR_Le_16",'Scoring_Config'!$A:$A,'Scoring_Config'!$D:$D,"Yes")="Yes",_xlfn.XLOOKUP("Src_CIDR_Le_16",'Scoring_Config'!$A:$A,'Scoring_Config'!$C:$C,10),0),"False,0")</f>
        <v>0</v>
      </c>
      <c r="AA772" cm="1">
        <f t="array" ref="AA772">IF(FALSE,"True," &amp; IF(_xlfn.XLOOKUP("Src_CIDR_17_22",'Scoring_Config'!$A:$A,'Scoring_Config'!$D:$D,"Yes")="Yes",_xlfn.XLOOKUP("Src_CIDR_17_22",'Scoring_Config'!$A:$A,'Scoring_Config'!$C:$C,5),0),"False,0")</f>
        <v>0</v>
      </c>
      <c r="AB772" cm="1">
        <f t="array" ref="AB772">IF(FALSE,"True," &amp; IF(_xlfn.XLOOKUP("Dst_IsAny",'Scoring_Config'!$A:$A,'Scoring_Config'!$D:$D,"Yes")="Yes",_xlfn.XLOOKUP("Dst_IsAny",'Scoring_Config'!$A:$A,'Scoring_Config'!$C:$C,10),0),"False,0")</f>
        <v>0</v>
      </c>
      <c r="AC772" cm="1">
        <f t="array" ref="AC772">IF(FALSE,"True," &amp; IF(_xlfn.XLOOKUP("Dst_CIDR_Le_16",'Scoring_Config'!$A:$A,'Scoring_Config'!$D:$D,"Yes")="Yes",_xlfn.XLOOKUP("Dst_CIDR_Le_16",'Scoring_Config'!$A:$A,'Scoring_Config'!$C:$C,10),0),"False,0")</f>
        <v>0</v>
      </c>
      <c r="AD772" cm="1">
        <f t="array" ref="AD772">IF(FALSE,"True," &amp; IF(_xlfn.XLOOKUP("Dst_CIDR_17_22",'Scoring_Config'!$A:$A,'Scoring_Config'!$D:$D,"Yes")="Yes",_xlfn.XLOOKUP("Dst_CIDR_17_22",'Scoring_Config'!$A:$A,'Scoring_Config'!$C:$C,5),0),"False,0")</f>
        <v>0</v>
      </c>
      <c r="AE772" cm="1">
        <f t="array" ref="AE772">IF(FALSE,"True," &amp; IF(_xlfn.XLOOKUP("SrcZone_IsAny",'Scoring_Config'!$A:$A,'Scoring_Config'!$D:$D,"Yes")="Yes",_xlfn.XLOOKUP("SrcZone_IsAny",'Scoring_Config'!$A:$A,'Scoring_Config'!$C:$C,10),0),"False,0")</f>
        <v>0</v>
      </c>
      <c r="AF772" cm="1">
        <f t="array" ref="AF772">IF(FALSE,"True," &amp; IF(_xlfn.XLOOKUP("DstZone_IsAny",'Scoring_Config'!$A:$A,'Scoring_Config'!$D:$D,"Yes")="Yes",_xlfn.XLOOKUP("DstZone_IsAny",'Scoring_Config'!$A:$A,'Scoring_Config'!$C:$C,10),0),"False,0")</f>
        <v>0</v>
      </c>
      <c r="AG772" cm="1">
        <f t="array" ref="AG77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72" cm="1">
        <f t="array" ref="AH772">IF(TRUE,"True," &amp; IF(_xlfn.XLOOKUP("App_Any_OR_RangeGt1000",'Scoring_Config'!$A:$A,'Scoring_Config'!$D:$D,"Yes")="Yes",_xlfn.XLOOKUP("App_Any_OR_RangeGt1000",'Scoring_Config'!$A:$A,'Scoring_Config'!$C:$C,10),0),"False,0")</f>
        <v>0</v>
      </c>
      <c r="AI772" cm="1">
        <f t="array" ref="AI772">IF(FALSE,"True," &amp; IF(_xlfn.XLOOKUP("Service_Insecure_Match",'Scoring_Config'!$A:$A,'Scoring_Config'!$D:$D,"Yes")="Yes",_xlfn.XLOOKUP("Service_Insecure_Match",'Scoring_Config'!$A:$A,'Scoring_Config'!$C:$C,5),0),"False,0")</f>
        <v>0</v>
      </c>
      <c r="AJ772" cm="1">
        <f t="array" ref="AJ772">IF(FALSE,"True," &amp; IF(_xlfn.XLOOKUP("Risky_Inbound",'Scoring_Config'!$A:$A,'Scoring_Config'!$D:$D,"Yes")="Yes",_xlfn.XLOOKUP("Risky_Inbound",'Scoring_Config'!$A:$A,'Scoring_Config'!$C:$C,50),0),"False,0")</f>
        <v>0</v>
      </c>
      <c r="AK772" cm="1">
        <f t="array" ref="AK772">IF(FALSE,"True," &amp; IF(_xlfn.XLOOKUP("Risky_Outbound",'Scoring_Config'!$A:$A,'Scoring_Config'!$D:$D,"Yes")="Yes",_xlfn.XLOOKUP("Risky_Outbound",'Scoring_Config'!$A:$A,'Scoring_Config'!$C:$C,25),0),"False,0")</f>
        <v>0</v>
      </c>
      <c r="AL772" t="s">
        <v>6699</v>
      </c>
      <c r="AM772" cm="1">
        <f t="array" ref="AM77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72" t="s">
        <v>6697</v>
      </c>
      <c r="AO772" t="s">
        <v>6697</v>
      </c>
      <c r="AP772" t="s">
        <v>6697</v>
      </c>
      <c r="AQ772" cm="1">
        <f t="array" ref="AQ772">IF(FALSE,"True," &amp; IF(_xlfn.XLOOKUP("Service_IsAny",'Scoring_Config'!$A:$A,'Scoring_Config'!$D:$D,"Yes")="Yes",_xlfn.XLOOKUP("Service_IsAny",'Scoring_Config'!$A:$A,'Scoring_Config'!$C:$C,0),0),"False,0")</f>
        <v>0</v>
      </c>
      <c r="AR772">
        <v>2</v>
      </c>
      <c r="AS772" cm="1">
        <f t="array" ref="AS772">IF(FALSE,"True," &amp; IF(_xlfn.XLOOKUP("Service_RangeGt1000",'Scoring_Config'!$A:$A,'Scoring_Config'!$D:$D,"Yes")="Yes",_xlfn.XLOOKUP("Service_RangeGt1000",'Scoring_Config'!$A:$A,'Scoring_Config'!$C:$C,0),0),"False,0")</f>
        <v>0</v>
      </c>
      <c r="AT772" cm="1">
        <f t="array" ref="AT772">IF(TRUE,"True," &amp; IF(_xlfn.XLOOKUP("App_IsAny",'Scoring_Config'!$A:$A,'Scoring_Config'!$D:$D,"Yes")="Yes",_xlfn.XLOOKUP("App_IsAny",'Scoring_Config'!$A:$A,'Scoring_Config'!$C:$C,0),0),"False,0")</f>
        <v>0</v>
      </c>
      <c r="AU772">
        <v>65535</v>
      </c>
      <c r="AV772" cm="1">
        <f t="array" ref="AV772">IF(TRUE,"True," &amp; IF(_xlfn.XLOOKUP("App_RangeGt1000",'Scoring_Config'!$A:$A,'Scoring_Config'!$D:$D,"Yes")="Yes",_xlfn.XLOOKUP("App_RangeGt1000",'Scoring_Config'!$A:$A,'Scoring_Config'!$C:$C,0),0),"False,0")</f>
        <v>0</v>
      </c>
      <c r="AW772" cm="1">
        <f t="array" ref="AW772">IF(FALSE,"True," &amp; IF(_xlfn.XLOOKUP("Action_IsDenyOrDrop",'Scoring_Config'!$A:$A,'Scoring_Config'!$D:$D,"Yes")="Yes",_xlfn.XLOOKUP("Action_IsDenyOrDrop",'Scoring_Config'!$A:$A,'Scoring_Config'!$C:$C,0),0),"False,0")</f>
        <v>0</v>
      </c>
      <c r="AX772" cm="1">
        <f t="array" ref="AX772">IF(LEFT(AW772,4)="True",0,(IF(LEFT(Y772,4)="True",IF(_xlfn.XLOOKUP("Src_IsAny",'Scoring_Config'!$A:$A,'Scoring_Config'!$D:$D,"Yes")="Yes",_xlfn.XLOOKUP("Src_IsAny",'Scoring_Config'!$A:$A,'Scoring_Config'!$C:$C,10),0),0)+IF(LEFT(Z772,4)="True",IF(_xlfn.XLOOKUP("Src_CIDR_Le_16",'Scoring_Config'!$A:$A,'Scoring_Config'!$D:$D,"Yes")="Yes",_xlfn.XLOOKUP("Src_CIDR_Le_16",'Scoring_Config'!$A:$A,'Scoring_Config'!$C:$C,10),0),0)+IF(LEFT(AA772,4)="True",IF(_xlfn.XLOOKUP("Src_CIDR_17_22",'Scoring_Config'!$A:$A,'Scoring_Config'!$D:$D,"Yes")="Yes",_xlfn.XLOOKUP("Src_CIDR_17_22",'Scoring_Config'!$A:$A,'Scoring_Config'!$C:$C,5),0),0)+IF(LEFT(AB772,4)="True",IF(_xlfn.XLOOKUP("Dst_IsAny",'Scoring_Config'!$A:$A,'Scoring_Config'!$D:$D,"Yes")="Yes",_xlfn.XLOOKUP("Dst_IsAny",'Scoring_Config'!$A:$A,'Scoring_Config'!$C:$C,10),0),0)+IF(LEFT(AC772,4)="True",IF(_xlfn.XLOOKUP("Dst_CIDR_Le_16",'Scoring_Config'!$A:$A,'Scoring_Config'!$D:$D,"Yes")="Yes",_xlfn.XLOOKUP("Dst_CIDR_Le_16",'Scoring_Config'!$A:$A,'Scoring_Config'!$C:$C,10),0),0)+IF(LEFT(AD772,4)="True",IF(_xlfn.XLOOKUP("Dst_CIDR_17_22",'Scoring_Config'!$A:$A,'Scoring_Config'!$D:$D,"Yes")="Yes",_xlfn.XLOOKUP("Dst_CIDR_17_22",'Scoring_Config'!$A:$A,'Scoring_Config'!$C:$C,5),0),0)+IF(LEFT(AE772,4)="True",IF(_xlfn.XLOOKUP("SrcZone_IsAny",'Scoring_Config'!$A:$A,'Scoring_Config'!$D:$D,"Yes")="Yes",_xlfn.XLOOKUP("SrcZone_IsAny",'Scoring_Config'!$A:$A,'Scoring_Config'!$C:$C,10),0),0)+IF(LEFT(AF772,4)="True",IF(_xlfn.XLOOKUP("DstZone_IsAny",'Scoring_Config'!$A:$A,'Scoring_Config'!$D:$D,"Yes")="Yes",_xlfn.XLOOKUP("DstZone_IsAny",'Scoring_Config'!$A:$A,'Scoring_Config'!$C:$C,10),0),0)+IF(LEFT(AG772,4)="True",IF(_xlfn.XLOOKUP("Service_Any_OR_RangeGt1000",'Scoring_Config'!$A:$A,'Scoring_Config'!$D:$D,"Yes")="Yes",_xlfn.XLOOKUP("Service_Any_OR_RangeGt1000",'Scoring_Config'!$A:$A,'Scoring_Config'!$C:$C,10),0),0)+IF(LEFT(AH772,4)="True",IF(_xlfn.XLOOKUP("App_Any_OR_RangeGt1000",'Scoring_Config'!$A:$A,'Scoring_Config'!$D:$D,"Yes")="Yes",_xlfn.XLOOKUP("App_Any_OR_RangeGt1000",'Scoring_Config'!$A:$A,'Scoring_Config'!$C:$C,10),0),0)+IF(LEFT(AI772,4)="True",IF(_xlfn.XLOOKUP("Service_Insecure_Match",'Scoring_Config'!$A:$A,'Scoring_Config'!$D:$D,"Yes")="Yes",_xlfn.XLOOKUP("Service_Insecure_Match",'Scoring_Config'!$A:$A,'Scoring_Config'!$C:$C,5),0),0)+IF(LEFT(AJ772,4)="True",IF(_xlfn.XLOOKUP("Risky_Inbound",'Scoring_Config'!$A:$A,'Scoring_Config'!$D:$D,"Yes")="Yes",_xlfn.XLOOKUP("Risky_Inbound",'Scoring_Config'!$A:$A,'Scoring_Config'!$C:$C,50),0),0)+IF(LEFT(AK772,4)="True",IF(_xlfn.XLOOKUP("Risky_Outbound",'Scoring_Config'!$A:$A,'Scoring_Config'!$D:$D,"Yes")="Yes",_xlfn.XLOOKUP("Risky_Outbound",'Scoring_Config'!$A:$A,'Scoring_Config'!$C:$C,25),0),0)+IF(LEFT(AZ772,4)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772,FIND(",",AL772)+1,100)),0)+IF(LEFT(AM772,4)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772,FIND(",",AN772)+1,100)),0)+IF(_xlfn.XLOOKUP("Profile_Scoring",'Scoring_Config'!$A:$A,'Scoring_Config'!$D:$D,"Yes")="Yes",VALUE(MID(AO772,FIND(",",AO772)+1,100)),0)+IF(_xlfn.XLOOKUP("Options_Scoring",'Scoring_Config'!$A:$A,'Scoring_Config'!$D:$D,"Yes")="Yes",VALUE(MID(AP772,FIND(",",AP772)+1,100)),0)))</f>
        <v>0</v>
      </c>
      <c r="AZ772" cm="1">
        <f t="array" ref="AZ772">IF(FALSE,"True," &amp; IF(_xlfn.XLOOKUP("Migrate_Insecure",'Scoring_Config'!$A:$A,'Scoring_Config'!$D:$D,"Yes")="Yes",_xlfn.XLOOKUP("Migrate_Insecure",'Scoring_Config'!$A:$A,'Scoring_Config'!$C:$C,10),0),"False,0")</f>
        <v>0</v>
      </c>
    </row>
    <row r="773" spans="1:52">
      <c r="A773" t="s">
        <v>1979</v>
      </c>
      <c r="B773" t="s">
        <v>2746</v>
      </c>
      <c r="C773" t="s">
        <v>3542</v>
      </c>
      <c r="D773" t="s">
        <v>3545</v>
      </c>
      <c r="E773" t="s">
        <v>3563</v>
      </c>
      <c r="F773" t="s">
        <v>3782</v>
      </c>
      <c r="G773" t="s">
        <v>448</v>
      </c>
      <c r="H773" t="s">
        <v>174</v>
      </c>
      <c r="I773" t="s">
        <v>3782</v>
      </c>
      <c r="J773" t="s">
        <v>448</v>
      </c>
      <c r="K773" t="s">
        <v>174</v>
      </c>
      <c r="L773" t="s">
        <v>1493</v>
      </c>
      <c r="M773" t="s">
        <v>1974</v>
      </c>
      <c r="N773" t="s">
        <v>4315</v>
      </c>
      <c r="O773" t="s">
        <v>4319</v>
      </c>
      <c r="P773" t="s">
        <v>4323</v>
      </c>
      <c r="Q773" t="s">
        <v>4870</v>
      </c>
      <c r="R773" t="s">
        <v>5439</v>
      </c>
      <c r="S773" t="s">
        <v>4324</v>
      </c>
      <c r="T773" t="s">
        <v>5590</v>
      </c>
      <c r="U773" t="s">
        <v>5780</v>
      </c>
      <c r="Y773" cm="1">
        <f t="array" ref="Y773">IF(FALSE,"True," &amp; IF(_xlfn.XLOOKUP("Src_IsAny",'Scoring_Config'!$A:$A,'Scoring_Config'!$D:$D,"Yes")="Yes",_xlfn.XLOOKUP("Src_IsAny",'Scoring_Config'!$A:$A,'Scoring_Config'!$C:$C,10),0),"False,0")</f>
        <v>0</v>
      </c>
      <c r="Z773" cm="1">
        <f t="array" ref="Z773">IF(FALSE,"True," &amp; IF(_xlfn.XLOOKUP("Src_CIDR_Le_16",'Scoring_Config'!$A:$A,'Scoring_Config'!$D:$D,"Yes")="Yes",_xlfn.XLOOKUP("Src_CIDR_Le_16",'Scoring_Config'!$A:$A,'Scoring_Config'!$C:$C,10),0),"False,0")</f>
        <v>0</v>
      </c>
      <c r="AA773" cm="1">
        <f t="array" ref="AA773">IF(FALSE,"True," &amp; IF(_xlfn.XLOOKUP("Src_CIDR_17_22",'Scoring_Config'!$A:$A,'Scoring_Config'!$D:$D,"Yes")="Yes",_xlfn.XLOOKUP("Src_CIDR_17_22",'Scoring_Config'!$A:$A,'Scoring_Config'!$C:$C,5),0),"False,0")</f>
        <v>0</v>
      </c>
      <c r="AB773" cm="1">
        <f t="array" ref="AB773">IF(FALSE,"True," &amp; IF(_xlfn.XLOOKUP("Dst_IsAny",'Scoring_Config'!$A:$A,'Scoring_Config'!$D:$D,"Yes")="Yes",_xlfn.XLOOKUP("Dst_IsAny",'Scoring_Config'!$A:$A,'Scoring_Config'!$C:$C,10),0),"False,0")</f>
        <v>0</v>
      </c>
      <c r="AC773" cm="1">
        <f t="array" ref="AC773">IF(FALSE,"True," &amp; IF(_xlfn.XLOOKUP("Dst_CIDR_Le_16",'Scoring_Config'!$A:$A,'Scoring_Config'!$D:$D,"Yes")="Yes",_xlfn.XLOOKUP("Dst_CIDR_Le_16",'Scoring_Config'!$A:$A,'Scoring_Config'!$C:$C,10),0),"False,0")</f>
        <v>0</v>
      </c>
      <c r="AD773" cm="1">
        <f t="array" ref="AD773">IF(FALSE,"True," &amp; IF(_xlfn.XLOOKUP("Dst_CIDR_17_22",'Scoring_Config'!$A:$A,'Scoring_Config'!$D:$D,"Yes")="Yes",_xlfn.XLOOKUP("Dst_CIDR_17_22",'Scoring_Config'!$A:$A,'Scoring_Config'!$C:$C,5),0),"False,0")</f>
        <v>0</v>
      </c>
      <c r="AE773" cm="1">
        <f t="array" ref="AE773">IF(FALSE,"True," &amp; IF(_xlfn.XLOOKUP("SrcZone_IsAny",'Scoring_Config'!$A:$A,'Scoring_Config'!$D:$D,"Yes")="Yes",_xlfn.XLOOKUP("SrcZone_IsAny",'Scoring_Config'!$A:$A,'Scoring_Config'!$C:$C,10),0),"False,0")</f>
        <v>0</v>
      </c>
      <c r="AF773" cm="1">
        <f t="array" ref="AF773">IF(FALSE,"True," &amp; IF(_xlfn.XLOOKUP("DstZone_IsAny",'Scoring_Config'!$A:$A,'Scoring_Config'!$D:$D,"Yes")="Yes",_xlfn.XLOOKUP("DstZone_IsAny",'Scoring_Config'!$A:$A,'Scoring_Config'!$C:$C,10),0),"False,0")</f>
        <v>0</v>
      </c>
      <c r="AG773" cm="1">
        <f t="array" ref="AG77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73" cm="1">
        <f t="array" ref="AH773">IF(TRUE,"True," &amp; IF(_xlfn.XLOOKUP("App_Any_OR_RangeGt1000",'Scoring_Config'!$A:$A,'Scoring_Config'!$D:$D,"Yes")="Yes",_xlfn.XLOOKUP("App_Any_OR_RangeGt1000",'Scoring_Config'!$A:$A,'Scoring_Config'!$C:$C,10),0),"False,0")</f>
        <v>0</v>
      </c>
      <c r="AI773" cm="1">
        <f t="array" ref="AI773">IF(FALSE,"True," &amp; IF(_xlfn.XLOOKUP("Service_Insecure_Match",'Scoring_Config'!$A:$A,'Scoring_Config'!$D:$D,"Yes")="Yes",_xlfn.XLOOKUP("Service_Insecure_Match",'Scoring_Config'!$A:$A,'Scoring_Config'!$C:$C,5),0),"False,0")</f>
        <v>0</v>
      </c>
      <c r="AJ773" cm="1">
        <f t="array" ref="AJ773">IF(FALSE,"True," &amp; IF(_xlfn.XLOOKUP("Risky_Inbound",'Scoring_Config'!$A:$A,'Scoring_Config'!$D:$D,"Yes")="Yes",_xlfn.XLOOKUP("Risky_Inbound",'Scoring_Config'!$A:$A,'Scoring_Config'!$C:$C,50),0),"False,0")</f>
        <v>0</v>
      </c>
      <c r="AK773" cm="1">
        <f t="array" ref="AK773">IF(FALSE,"True," &amp; IF(_xlfn.XLOOKUP("Risky_Outbound",'Scoring_Config'!$A:$A,'Scoring_Config'!$D:$D,"Yes")="Yes",_xlfn.XLOOKUP("Risky_Outbound",'Scoring_Config'!$A:$A,'Scoring_Config'!$C:$C,25),0),"False,0")</f>
        <v>0</v>
      </c>
      <c r="AL773" t="s">
        <v>6699</v>
      </c>
      <c r="AM773" cm="1">
        <f t="array" ref="AM77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73" t="s">
        <v>6697</v>
      </c>
      <c r="AO773" t="s">
        <v>6697</v>
      </c>
      <c r="AP773" t="s">
        <v>6697</v>
      </c>
      <c r="AQ773" cm="1">
        <f t="array" ref="AQ773">IF(FALSE,"True," &amp; IF(_xlfn.XLOOKUP("Service_IsAny",'Scoring_Config'!$A:$A,'Scoring_Config'!$D:$D,"Yes")="Yes",_xlfn.XLOOKUP("Service_IsAny",'Scoring_Config'!$A:$A,'Scoring_Config'!$C:$C,0),0),"False,0")</f>
        <v>0</v>
      </c>
      <c r="AR773">
        <v>2</v>
      </c>
      <c r="AS773" cm="1">
        <f t="array" ref="AS773">IF(FALSE,"True," &amp; IF(_xlfn.XLOOKUP("Service_RangeGt1000",'Scoring_Config'!$A:$A,'Scoring_Config'!$D:$D,"Yes")="Yes",_xlfn.XLOOKUP("Service_RangeGt1000",'Scoring_Config'!$A:$A,'Scoring_Config'!$C:$C,0),0),"False,0")</f>
        <v>0</v>
      </c>
      <c r="AT773" cm="1">
        <f t="array" ref="AT773">IF(TRUE,"True," &amp; IF(_xlfn.XLOOKUP("App_IsAny",'Scoring_Config'!$A:$A,'Scoring_Config'!$D:$D,"Yes")="Yes",_xlfn.XLOOKUP("App_IsAny",'Scoring_Config'!$A:$A,'Scoring_Config'!$C:$C,0),0),"False,0")</f>
        <v>0</v>
      </c>
      <c r="AU773">
        <v>65535</v>
      </c>
      <c r="AV773" cm="1">
        <f t="array" ref="AV773">IF(TRUE,"True," &amp; IF(_xlfn.XLOOKUP("App_RangeGt1000",'Scoring_Config'!$A:$A,'Scoring_Config'!$D:$D,"Yes")="Yes",_xlfn.XLOOKUP("App_RangeGt1000",'Scoring_Config'!$A:$A,'Scoring_Config'!$C:$C,0),0),"False,0")</f>
        <v>0</v>
      </c>
      <c r="AW773" cm="1">
        <f t="array" ref="AW773">IF(FALSE,"True," &amp; IF(_xlfn.XLOOKUP("Action_IsDenyOrDrop",'Scoring_Config'!$A:$A,'Scoring_Config'!$D:$D,"Yes")="Yes",_xlfn.XLOOKUP("Action_IsDenyOrDrop",'Scoring_Config'!$A:$A,'Scoring_Config'!$C:$C,0),0),"False,0")</f>
        <v>0</v>
      </c>
      <c r="AX773" cm="1">
        <f t="array" ref="AX773">IF(LEFT(AW773,4)="True",0,(IF(LEFT(Y773,4)="True",IF(_xlfn.XLOOKUP("Src_IsAny",'Scoring_Config'!$A:$A,'Scoring_Config'!$D:$D,"Yes")="Yes",_xlfn.XLOOKUP("Src_IsAny",'Scoring_Config'!$A:$A,'Scoring_Config'!$C:$C,10),0),0)+IF(LEFT(Z773,4)="True",IF(_xlfn.XLOOKUP("Src_CIDR_Le_16",'Scoring_Config'!$A:$A,'Scoring_Config'!$D:$D,"Yes")="Yes",_xlfn.XLOOKUP("Src_CIDR_Le_16",'Scoring_Config'!$A:$A,'Scoring_Config'!$C:$C,10),0),0)+IF(LEFT(AA773,4)="True",IF(_xlfn.XLOOKUP("Src_CIDR_17_22",'Scoring_Config'!$A:$A,'Scoring_Config'!$D:$D,"Yes")="Yes",_xlfn.XLOOKUP("Src_CIDR_17_22",'Scoring_Config'!$A:$A,'Scoring_Config'!$C:$C,5),0),0)+IF(LEFT(AB773,4)="True",IF(_xlfn.XLOOKUP("Dst_IsAny",'Scoring_Config'!$A:$A,'Scoring_Config'!$D:$D,"Yes")="Yes",_xlfn.XLOOKUP("Dst_IsAny",'Scoring_Config'!$A:$A,'Scoring_Config'!$C:$C,10),0),0)+IF(LEFT(AC773,4)="True",IF(_xlfn.XLOOKUP("Dst_CIDR_Le_16",'Scoring_Config'!$A:$A,'Scoring_Config'!$D:$D,"Yes")="Yes",_xlfn.XLOOKUP("Dst_CIDR_Le_16",'Scoring_Config'!$A:$A,'Scoring_Config'!$C:$C,10),0),0)+IF(LEFT(AD773,4)="True",IF(_xlfn.XLOOKUP("Dst_CIDR_17_22",'Scoring_Config'!$A:$A,'Scoring_Config'!$D:$D,"Yes")="Yes",_xlfn.XLOOKUP("Dst_CIDR_17_22",'Scoring_Config'!$A:$A,'Scoring_Config'!$C:$C,5),0),0)+IF(LEFT(AE773,4)="True",IF(_xlfn.XLOOKUP("SrcZone_IsAny",'Scoring_Config'!$A:$A,'Scoring_Config'!$D:$D,"Yes")="Yes",_xlfn.XLOOKUP("SrcZone_IsAny",'Scoring_Config'!$A:$A,'Scoring_Config'!$C:$C,10),0),0)+IF(LEFT(AF773,4)="True",IF(_xlfn.XLOOKUP("DstZone_IsAny",'Scoring_Config'!$A:$A,'Scoring_Config'!$D:$D,"Yes")="Yes",_xlfn.XLOOKUP("DstZone_IsAny",'Scoring_Config'!$A:$A,'Scoring_Config'!$C:$C,10),0),0)+IF(LEFT(AG773,4)="True",IF(_xlfn.XLOOKUP("Service_Any_OR_RangeGt1000",'Scoring_Config'!$A:$A,'Scoring_Config'!$D:$D,"Yes")="Yes",_xlfn.XLOOKUP("Service_Any_OR_RangeGt1000",'Scoring_Config'!$A:$A,'Scoring_Config'!$C:$C,10),0),0)+IF(LEFT(AH773,4)="True",IF(_xlfn.XLOOKUP("App_Any_OR_RangeGt1000",'Scoring_Config'!$A:$A,'Scoring_Config'!$D:$D,"Yes")="Yes",_xlfn.XLOOKUP("App_Any_OR_RangeGt1000",'Scoring_Config'!$A:$A,'Scoring_Config'!$C:$C,10),0),0)+IF(LEFT(AI773,4)="True",IF(_xlfn.XLOOKUP("Service_Insecure_Match",'Scoring_Config'!$A:$A,'Scoring_Config'!$D:$D,"Yes")="Yes",_xlfn.XLOOKUP("Service_Insecure_Match",'Scoring_Config'!$A:$A,'Scoring_Config'!$C:$C,5),0),0)+IF(LEFT(AJ773,4)="True",IF(_xlfn.XLOOKUP("Risky_Inbound",'Scoring_Config'!$A:$A,'Scoring_Config'!$D:$D,"Yes")="Yes",_xlfn.XLOOKUP("Risky_Inbound",'Scoring_Config'!$A:$A,'Scoring_Config'!$C:$C,50),0),0)+IF(LEFT(AK773,4)="True",IF(_xlfn.XLOOKUP("Risky_Outbound",'Scoring_Config'!$A:$A,'Scoring_Config'!$D:$D,"Yes")="Yes",_xlfn.XLOOKUP("Risky_Outbound",'Scoring_Config'!$A:$A,'Scoring_Config'!$C:$C,25),0),0)+IF(LEFT(AZ773,4)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773,FIND(",",AL773)+1,100)),0)+IF(LEFT(AM773,4)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773,FIND(",",AN773)+1,100)),0)+IF(_xlfn.XLOOKUP("Profile_Scoring",'Scoring_Config'!$A:$A,'Scoring_Config'!$D:$D,"Yes")="Yes",VALUE(MID(AO773,FIND(",",AO773)+1,100)),0)+IF(_xlfn.XLOOKUP("Options_Scoring",'Scoring_Config'!$A:$A,'Scoring_Config'!$D:$D,"Yes")="Yes",VALUE(MID(AP773,FIND(",",AP773)+1,100)),0)))</f>
        <v>0</v>
      </c>
      <c r="AZ773" cm="1">
        <f t="array" ref="AZ773">IF(FALSE,"True," &amp; IF(_xlfn.XLOOKUP("Migrate_Insecure",'Scoring_Config'!$A:$A,'Scoring_Config'!$D:$D,"Yes")="Yes",_xlfn.XLOOKUP("Migrate_Insecure",'Scoring_Config'!$A:$A,'Scoring_Config'!$C:$C,10),0),"False,0")</f>
        <v>0</v>
      </c>
    </row>
    <row r="774" spans="1:52">
      <c r="A774" t="s">
        <v>1979</v>
      </c>
      <c r="B774" t="s">
        <v>2747</v>
      </c>
      <c r="C774" t="s">
        <v>3542</v>
      </c>
      <c r="D774" t="s">
        <v>3544</v>
      </c>
      <c r="E774" t="s">
        <v>3562</v>
      </c>
      <c r="F774" t="s">
        <v>3863</v>
      </c>
      <c r="G774" t="s">
        <v>449</v>
      </c>
      <c r="H774" t="s">
        <v>193</v>
      </c>
      <c r="I774" t="s">
        <v>3863</v>
      </c>
      <c r="J774" t="s">
        <v>1047</v>
      </c>
      <c r="K774" t="s">
        <v>193</v>
      </c>
      <c r="L774" t="s">
        <v>1494</v>
      </c>
      <c r="M774" t="s">
        <v>1973</v>
      </c>
      <c r="N774" t="s">
        <v>4315</v>
      </c>
      <c r="O774" t="s">
        <v>4319</v>
      </c>
      <c r="P774" t="s">
        <v>4323</v>
      </c>
      <c r="Q774" t="s">
        <v>4871</v>
      </c>
      <c r="R774" t="s">
        <v>5439</v>
      </c>
      <c r="S774" t="s">
        <v>4324</v>
      </c>
      <c r="T774" t="s">
        <v>5631</v>
      </c>
      <c r="U774" t="s">
        <v>5780</v>
      </c>
      <c r="Y774" cm="1">
        <f t="array" ref="Y774">IF(FALSE,"True," &amp; IF(_xlfn.XLOOKUP("Src_IsAny",'Scoring_Config'!$A:$A,'Scoring_Config'!$D:$D,"Yes")="Yes",_xlfn.XLOOKUP("Src_IsAny",'Scoring_Config'!$A:$A,'Scoring_Config'!$C:$C,10),0),"False,0")</f>
        <v>0</v>
      </c>
      <c r="Z774" cm="1">
        <f t="array" ref="Z774">IF(FALSE,"True," &amp; IF(_xlfn.XLOOKUP("Src_CIDR_Le_16",'Scoring_Config'!$A:$A,'Scoring_Config'!$D:$D,"Yes")="Yes",_xlfn.XLOOKUP("Src_CIDR_Le_16",'Scoring_Config'!$A:$A,'Scoring_Config'!$C:$C,10),0),"False,0")</f>
        <v>0</v>
      </c>
      <c r="AA774" cm="1">
        <f t="array" ref="AA774">IF(FALSE,"True," &amp; IF(_xlfn.XLOOKUP("Src_CIDR_17_22",'Scoring_Config'!$A:$A,'Scoring_Config'!$D:$D,"Yes")="Yes",_xlfn.XLOOKUP("Src_CIDR_17_22",'Scoring_Config'!$A:$A,'Scoring_Config'!$C:$C,5),0),"False,0")</f>
        <v>0</v>
      </c>
      <c r="AB774" cm="1">
        <f t="array" ref="AB774">IF(FALSE,"True," &amp; IF(_xlfn.XLOOKUP("Dst_IsAny",'Scoring_Config'!$A:$A,'Scoring_Config'!$D:$D,"Yes")="Yes",_xlfn.XLOOKUP("Dst_IsAny",'Scoring_Config'!$A:$A,'Scoring_Config'!$C:$C,10),0),"False,0")</f>
        <v>0</v>
      </c>
      <c r="AC774" cm="1">
        <f t="array" ref="AC774">IF(FALSE,"True," &amp; IF(_xlfn.XLOOKUP("Dst_CIDR_Le_16",'Scoring_Config'!$A:$A,'Scoring_Config'!$D:$D,"Yes")="Yes",_xlfn.XLOOKUP("Dst_CIDR_Le_16",'Scoring_Config'!$A:$A,'Scoring_Config'!$C:$C,10),0),"False,0")</f>
        <v>0</v>
      </c>
      <c r="AD774" cm="1">
        <f t="array" ref="AD774">IF(FALSE,"True," &amp; IF(_xlfn.XLOOKUP("Dst_CIDR_17_22",'Scoring_Config'!$A:$A,'Scoring_Config'!$D:$D,"Yes")="Yes",_xlfn.XLOOKUP("Dst_CIDR_17_22",'Scoring_Config'!$A:$A,'Scoring_Config'!$C:$C,5),0),"False,0")</f>
        <v>0</v>
      </c>
      <c r="AE774" cm="1">
        <f t="array" ref="AE774">IF(FALSE,"True," &amp; IF(_xlfn.XLOOKUP("SrcZone_IsAny",'Scoring_Config'!$A:$A,'Scoring_Config'!$D:$D,"Yes")="Yes",_xlfn.XLOOKUP("SrcZone_IsAny",'Scoring_Config'!$A:$A,'Scoring_Config'!$C:$C,10),0),"False,0")</f>
        <v>0</v>
      </c>
      <c r="AF774" cm="1">
        <f t="array" ref="AF774">IF(FALSE,"True," &amp; IF(_xlfn.XLOOKUP("DstZone_IsAny",'Scoring_Config'!$A:$A,'Scoring_Config'!$D:$D,"Yes")="Yes",_xlfn.XLOOKUP("DstZone_IsAny",'Scoring_Config'!$A:$A,'Scoring_Config'!$C:$C,10),0),"False,0")</f>
        <v>0</v>
      </c>
      <c r="AG774" cm="1">
        <f t="array" ref="AG77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74" cm="1">
        <f t="array" ref="AH774">IF(FALSE,"True," &amp; IF(_xlfn.XLOOKUP("App_Any_OR_RangeGt1000",'Scoring_Config'!$A:$A,'Scoring_Config'!$D:$D,"Yes")="Yes",_xlfn.XLOOKUP("App_Any_OR_RangeGt1000",'Scoring_Config'!$A:$A,'Scoring_Config'!$C:$C,10),0),"False,0")</f>
        <v>0</v>
      </c>
      <c r="AI774" cm="1">
        <f t="array" ref="AI774">IF(FALSE,"True," &amp; IF(_xlfn.XLOOKUP("Service_Insecure_Match",'Scoring_Config'!$A:$A,'Scoring_Config'!$D:$D,"Yes")="Yes",_xlfn.XLOOKUP("Service_Insecure_Match",'Scoring_Config'!$A:$A,'Scoring_Config'!$C:$C,5),0),"False,0")</f>
        <v>0</v>
      </c>
      <c r="AJ774" cm="1">
        <f t="array" ref="AJ774">IF(FALSE,"True," &amp; IF(_xlfn.XLOOKUP("Risky_Inbound",'Scoring_Config'!$A:$A,'Scoring_Config'!$D:$D,"Yes")="Yes",_xlfn.XLOOKUP("Risky_Inbound",'Scoring_Config'!$A:$A,'Scoring_Config'!$C:$C,50),0),"False,0")</f>
        <v>0</v>
      </c>
      <c r="AK774" cm="1">
        <f t="array" ref="AK774">IF(FALSE,"True," &amp; IF(_xlfn.XLOOKUP("Risky_Outbound",'Scoring_Config'!$A:$A,'Scoring_Config'!$D:$D,"Yes")="Yes",_xlfn.XLOOKUP("Risky_Outbound",'Scoring_Config'!$A:$A,'Scoring_Config'!$C:$C,25),0),"False,0")</f>
        <v>0</v>
      </c>
      <c r="AL774" t="s">
        <v>6699</v>
      </c>
      <c r="AM774" cm="1">
        <f t="array" ref="AM77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74" t="s">
        <v>6697</v>
      </c>
      <c r="AO774" t="s">
        <v>6697</v>
      </c>
      <c r="AP774" t="s">
        <v>6697</v>
      </c>
      <c r="AQ774" cm="1">
        <f t="array" ref="AQ774">IF(FALSE,"True," &amp; IF(_xlfn.XLOOKUP("Service_IsAny",'Scoring_Config'!$A:$A,'Scoring_Config'!$D:$D,"Yes")="Yes",_xlfn.XLOOKUP("Service_IsAny",'Scoring_Config'!$A:$A,'Scoring_Config'!$C:$C,0),0),"False,0")</f>
        <v>0</v>
      </c>
      <c r="AR774">
        <v>0</v>
      </c>
      <c r="AS774" cm="1">
        <f t="array" ref="AS774">IF(FALSE,"True," &amp; IF(_xlfn.XLOOKUP("Service_RangeGt1000",'Scoring_Config'!$A:$A,'Scoring_Config'!$D:$D,"Yes")="Yes",_xlfn.XLOOKUP("Service_RangeGt1000",'Scoring_Config'!$A:$A,'Scoring_Config'!$C:$C,0),0),"False,0")</f>
        <v>0</v>
      </c>
      <c r="AT774" cm="1">
        <f t="array" ref="AT774">IF(FALSE,"True," &amp; IF(_xlfn.XLOOKUP("App_IsAny",'Scoring_Config'!$A:$A,'Scoring_Config'!$D:$D,"Yes")="Yes",_xlfn.XLOOKUP("App_IsAny",'Scoring_Config'!$A:$A,'Scoring_Config'!$C:$C,0),0),"False,0")</f>
        <v>0</v>
      </c>
      <c r="AU774">
        <v>0</v>
      </c>
      <c r="AV774" cm="1">
        <f t="array" ref="AV774">IF(FALSE,"True," &amp; IF(_xlfn.XLOOKUP("App_RangeGt1000",'Scoring_Config'!$A:$A,'Scoring_Config'!$D:$D,"Yes")="Yes",_xlfn.XLOOKUP("App_RangeGt1000",'Scoring_Config'!$A:$A,'Scoring_Config'!$C:$C,0),0),"False,0")</f>
        <v>0</v>
      </c>
      <c r="AW774" cm="1">
        <f t="array" ref="AW774">IF(FALSE,"True," &amp; IF(_xlfn.XLOOKUP("Action_IsDenyOrDrop",'Scoring_Config'!$A:$A,'Scoring_Config'!$D:$D,"Yes")="Yes",_xlfn.XLOOKUP("Action_IsDenyOrDrop",'Scoring_Config'!$A:$A,'Scoring_Config'!$C:$C,0),0),"False,0")</f>
        <v>0</v>
      </c>
      <c r="AX774" cm="1">
        <f t="array" ref="AX774">IF(LEFT(AW774,4)="True",0,(IF(LEFT(Y774,4)="True",IF(_xlfn.XLOOKUP("Src_IsAny",'Scoring_Config'!$A:$A,'Scoring_Config'!$D:$D,"Yes")="Yes",_xlfn.XLOOKUP("Src_IsAny",'Scoring_Config'!$A:$A,'Scoring_Config'!$C:$C,10),0),0)+IF(LEFT(Z774,4)="True",IF(_xlfn.XLOOKUP("Src_CIDR_Le_16",'Scoring_Config'!$A:$A,'Scoring_Config'!$D:$D,"Yes")="Yes",_xlfn.XLOOKUP("Src_CIDR_Le_16",'Scoring_Config'!$A:$A,'Scoring_Config'!$C:$C,10),0),0)+IF(LEFT(AA774,4)="True",IF(_xlfn.XLOOKUP("Src_CIDR_17_22",'Scoring_Config'!$A:$A,'Scoring_Config'!$D:$D,"Yes")="Yes",_xlfn.XLOOKUP("Src_CIDR_17_22",'Scoring_Config'!$A:$A,'Scoring_Config'!$C:$C,5),0),0)+IF(LEFT(AB774,4)="True",IF(_xlfn.XLOOKUP("Dst_IsAny",'Scoring_Config'!$A:$A,'Scoring_Config'!$D:$D,"Yes")="Yes",_xlfn.XLOOKUP("Dst_IsAny",'Scoring_Config'!$A:$A,'Scoring_Config'!$C:$C,10),0),0)+IF(LEFT(AC774,4)="True",IF(_xlfn.XLOOKUP("Dst_CIDR_Le_16",'Scoring_Config'!$A:$A,'Scoring_Config'!$D:$D,"Yes")="Yes",_xlfn.XLOOKUP("Dst_CIDR_Le_16",'Scoring_Config'!$A:$A,'Scoring_Config'!$C:$C,10),0),0)+IF(LEFT(AD774,4)="True",IF(_xlfn.XLOOKUP("Dst_CIDR_17_22",'Scoring_Config'!$A:$A,'Scoring_Config'!$D:$D,"Yes")="Yes",_xlfn.XLOOKUP("Dst_CIDR_17_22",'Scoring_Config'!$A:$A,'Scoring_Config'!$C:$C,5),0),0)+IF(LEFT(AE774,4)="True",IF(_xlfn.XLOOKUP("SrcZone_IsAny",'Scoring_Config'!$A:$A,'Scoring_Config'!$D:$D,"Yes")="Yes",_xlfn.XLOOKUP("SrcZone_IsAny",'Scoring_Config'!$A:$A,'Scoring_Config'!$C:$C,10),0),0)+IF(LEFT(AF774,4)="True",IF(_xlfn.XLOOKUP("DstZone_IsAny",'Scoring_Config'!$A:$A,'Scoring_Config'!$D:$D,"Yes")="Yes",_xlfn.XLOOKUP("DstZone_IsAny",'Scoring_Config'!$A:$A,'Scoring_Config'!$C:$C,10),0),0)+IF(LEFT(AG774,4)="True",IF(_xlfn.XLOOKUP("Service_Any_OR_RangeGt1000",'Scoring_Config'!$A:$A,'Scoring_Config'!$D:$D,"Yes")="Yes",_xlfn.XLOOKUP("Service_Any_OR_RangeGt1000",'Scoring_Config'!$A:$A,'Scoring_Config'!$C:$C,10),0),0)+IF(LEFT(AH774,4)="True",IF(_xlfn.XLOOKUP("App_Any_OR_RangeGt1000",'Scoring_Config'!$A:$A,'Scoring_Config'!$D:$D,"Yes")="Yes",_xlfn.XLOOKUP("App_Any_OR_RangeGt1000",'Scoring_Config'!$A:$A,'Scoring_Config'!$C:$C,10),0),0)+IF(LEFT(AI774,4)="True",IF(_xlfn.XLOOKUP("Service_Insecure_Match",'Scoring_Config'!$A:$A,'Scoring_Config'!$D:$D,"Yes")="Yes",_xlfn.XLOOKUP("Service_Insecure_Match",'Scoring_Config'!$A:$A,'Scoring_Config'!$C:$C,5),0),0)+IF(LEFT(AJ774,4)="True",IF(_xlfn.XLOOKUP("Risky_Inbound",'Scoring_Config'!$A:$A,'Scoring_Config'!$D:$D,"Yes")="Yes",_xlfn.XLOOKUP("Risky_Inbound",'Scoring_Config'!$A:$A,'Scoring_Config'!$C:$C,50),0),0)+IF(LEFT(AK774,4)="True",IF(_xlfn.XLOOKUP("Risky_Outbound",'Scoring_Config'!$A:$A,'Scoring_Config'!$D:$D,"Yes")="Yes",_xlfn.XLOOKUP("Risky_Outbound",'Scoring_Config'!$A:$A,'Scoring_Config'!$C:$C,25),0),0)+IF(LEFT(AZ774,4)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774,FIND(",",AL774)+1,100)),0)+IF(LEFT(AM774,4)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774,FIND(",",AN774)+1,100)),0)+IF(_xlfn.XLOOKUP("Profile_Scoring",'Scoring_Config'!$A:$A,'Scoring_Config'!$D:$D,"Yes")="Yes",VALUE(MID(AO774,FIND(",",AO774)+1,100)),0)+IF(_xlfn.XLOOKUP("Options_Scoring",'Scoring_Config'!$A:$A,'Scoring_Config'!$D:$D,"Yes")="Yes",VALUE(MID(AP774,FIND(",",AP774)+1,100)),0)))</f>
        <v>0</v>
      </c>
      <c r="AZ774" cm="1">
        <f t="array" ref="AZ774">IF(FALSE,"True," &amp; IF(_xlfn.XLOOKUP("Migrate_Insecure",'Scoring_Config'!$A:$A,'Scoring_Config'!$D:$D,"Yes")="Yes",_xlfn.XLOOKUP("Migrate_Insecure",'Scoring_Config'!$A:$A,'Scoring_Config'!$C:$C,10),0),"False,0")</f>
        <v>0</v>
      </c>
    </row>
    <row r="775" spans="1:52">
      <c r="A775" t="s">
        <v>1979</v>
      </c>
      <c r="B775" t="s">
        <v>2748</v>
      </c>
      <c r="C775" t="s">
        <v>3542</v>
      </c>
      <c r="D775" t="s">
        <v>3545</v>
      </c>
      <c r="E775" t="s">
        <v>3563</v>
      </c>
      <c r="F775" t="s">
        <v>3782</v>
      </c>
      <c r="G775" t="s">
        <v>450</v>
      </c>
      <c r="H775" t="s">
        <v>174</v>
      </c>
      <c r="I775" t="s">
        <v>3782</v>
      </c>
      <c r="J775" t="s">
        <v>450</v>
      </c>
      <c r="K775" t="s">
        <v>174</v>
      </c>
      <c r="L775" t="s">
        <v>1492</v>
      </c>
      <c r="M775" t="s">
        <v>1974</v>
      </c>
      <c r="N775" t="s">
        <v>4315</v>
      </c>
      <c r="O775" t="s">
        <v>4319</v>
      </c>
      <c r="P775" t="s">
        <v>4323</v>
      </c>
      <c r="Q775" t="s">
        <v>4872</v>
      </c>
      <c r="R775" t="s">
        <v>5439</v>
      </c>
      <c r="S775" t="s">
        <v>4324</v>
      </c>
      <c r="T775" t="s">
        <v>5590</v>
      </c>
      <c r="U775" t="s">
        <v>5780</v>
      </c>
      <c r="Y775" cm="1">
        <f t="array" ref="Y775">IF(FALSE,"True," &amp; IF(_xlfn.XLOOKUP("Src_IsAny",'Scoring_Config'!$A:$A,'Scoring_Config'!$D:$D,"Yes")="Yes",_xlfn.XLOOKUP("Src_IsAny",'Scoring_Config'!$A:$A,'Scoring_Config'!$C:$C,10),0),"False,0")</f>
        <v>0</v>
      </c>
      <c r="Z775" cm="1">
        <f t="array" ref="Z775">IF(FALSE,"True," &amp; IF(_xlfn.XLOOKUP("Src_CIDR_Le_16",'Scoring_Config'!$A:$A,'Scoring_Config'!$D:$D,"Yes")="Yes",_xlfn.XLOOKUP("Src_CIDR_Le_16",'Scoring_Config'!$A:$A,'Scoring_Config'!$C:$C,10),0),"False,0")</f>
        <v>0</v>
      </c>
      <c r="AA775" cm="1">
        <f t="array" ref="AA775">IF(FALSE,"True," &amp; IF(_xlfn.XLOOKUP("Src_CIDR_17_22",'Scoring_Config'!$A:$A,'Scoring_Config'!$D:$D,"Yes")="Yes",_xlfn.XLOOKUP("Src_CIDR_17_22",'Scoring_Config'!$A:$A,'Scoring_Config'!$C:$C,5),0),"False,0")</f>
        <v>0</v>
      </c>
      <c r="AB775" cm="1">
        <f t="array" ref="AB775">IF(FALSE,"True," &amp; IF(_xlfn.XLOOKUP("Dst_IsAny",'Scoring_Config'!$A:$A,'Scoring_Config'!$D:$D,"Yes")="Yes",_xlfn.XLOOKUP("Dst_IsAny",'Scoring_Config'!$A:$A,'Scoring_Config'!$C:$C,10),0),"False,0")</f>
        <v>0</v>
      </c>
      <c r="AC775" cm="1">
        <f t="array" ref="AC775">IF(FALSE,"True," &amp; IF(_xlfn.XLOOKUP("Dst_CIDR_Le_16",'Scoring_Config'!$A:$A,'Scoring_Config'!$D:$D,"Yes")="Yes",_xlfn.XLOOKUP("Dst_CIDR_Le_16",'Scoring_Config'!$A:$A,'Scoring_Config'!$C:$C,10),0),"False,0")</f>
        <v>0</v>
      </c>
      <c r="AD775" cm="1">
        <f t="array" ref="AD775">IF(FALSE,"True," &amp; IF(_xlfn.XLOOKUP("Dst_CIDR_17_22",'Scoring_Config'!$A:$A,'Scoring_Config'!$D:$D,"Yes")="Yes",_xlfn.XLOOKUP("Dst_CIDR_17_22",'Scoring_Config'!$A:$A,'Scoring_Config'!$C:$C,5),0),"False,0")</f>
        <v>0</v>
      </c>
      <c r="AE775" cm="1">
        <f t="array" ref="AE775">IF(FALSE,"True," &amp; IF(_xlfn.XLOOKUP("SrcZone_IsAny",'Scoring_Config'!$A:$A,'Scoring_Config'!$D:$D,"Yes")="Yes",_xlfn.XLOOKUP("SrcZone_IsAny",'Scoring_Config'!$A:$A,'Scoring_Config'!$C:$C,10),0),"False,0")</f>
        <v>0</v>
      </c>
      <c r="AF775" cm="1">
        <f t="array" ref="AF775">IF(FALSE,"True," &amp; IF(_xlfn.XLOOKUP("DstZone_IsAny",'Scoring_Config'!$A:$A,'Scoring_Config'!$D:$D,"Yes")="Yes",_xlfn.XLOOKUP("DstZone_IsAny",'Scoring_Config'!$A:$A,'Scoring_Config'!$C:$C,10),0),"False,0")</f>
        <v>0</v>
      </c>
      <c r="AG775" cm="1">
        <f t="array" ref="AG77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75" cm="1">
        <f t="array" ref="AH775">IF(TRUE,"True," &amp; IF(_xlfn.XLOOKUP("App_Any_OR_RangeGt1000",'Scoring_Config'!$A:$A,'Scoring_Config'!$D:$D,"Yes")="Yes",_xlfn.XLOOKUP("App_Any_OR_RangeGt1000",'Scoring_Config'!$A:$A,'Scoring_Config'!$C:$C,10),0),"False,0")</f>
        <v>0</v>
      </c>
      <c r="AI775" cm="1">
        <f t="array" ref="AI775">IF(FALSE,"True," &amp; IF(_xlfn.XLOOKUP("Service_Insecure_Match",'Scoring_Config'!$A:$A,'Scoring_Config'!$D:$D,"Yes")="Yes",_xlfn.XLOOKUP("Service_Insecure_Match",'Scoring_Config'!$A:$A,'Scoring_Config'!$C:$C,5),0),"False,0")</f>
        <v>0</v>
      </c>
      <c r="AJ775" cm="1">
        <f t="array" ref="AJ775">IF(FALSE,"True," &amp; IF(_xlfn.XLOOKUP("Risky_Inbound",'Scoring_Config'!$A:$A,'Scoring_Config'!$D:$D,"Yes")="Yes",_xlfn.XLOOKUP("Risky_Inbound",'Scoring_Config'!$A:$A,'Scoring_Config'!$C:$C,50),0),"False,0")</f>
        <v>0</v>
      </c>
      <c r="AK775" cm="1">
        <f t="array" ref="AK775">IF(FALSE,"True," &amp; IF(_xlfn.XLOOKUP("Risky_Outbound",'Scoring_Config'!$A:$A,'Scoring_Config'!$D:$D,"Yes")="Yes",_xlfn.XLOOKUP("Risky_Outbound",'Scoring_Config'!$A:$A,'Scoring_Config'!$C:$C,25),0),"False,0")</f>
        <v>0</v>
      </c>
      <c r="AL775" t="s">
        <v>6699</v>
      </c>
      <c r="AM775" cm="1">
        <f t="array" ref="AM77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75" t="s">
        <v>6697</v>
      </c>
      <c r="AO775" t="s">
        <v>6697</v>
      </c>
      <c r="AP775" t="s">
        <v>6697</v>
      </c>
      <c r="AQ775" cm="1">
        <f t="array" ref="AQ775">IF(FALSE,"True," &amp; IF(_xlfn.XLOOKUP("Service_IsAny",'Scoring_Config'!$A:$A,'Scoring_Config'!$D:$D,"Yes")="Yes",_xlfn.XLOOKUP("Service_IsAny",'Scoring_Config'!$A:$A,'Scoring_Config'!$C:$C,0),0),"False,0")</f>
        <v>0</v>
      </c>
      <c r="AR775">
        <v>8</v>
      </c>
      <c r="AS775" cm="1">
        <f t="array" ref="AS775">IF(FALSE,"True," &amp; IF(_xlfn.XLOOKUP("Service_RangeGt1000",'Scoring_Config'!$A:$A,'Scoring_Config'!$D:$D,"Yes")="Yes",_xlfn.XLOOKUP("Service_RangeGt1000",'Scoring_Config'!$A:$A,'Scoring_Config'!$C:$C,0),0),"False,0")</f>
        <v>0</v>
      </c>
      <c r="AT775" cm="1">
        <f t="array" ref="AT775">IF(TRUE,"True," &amp; IF(_xlfn.XLOOKUP("App_IsAny",'Scoring_Config'!$A:$A,'Scoring_Config'!$D:$D,"Yes")="Yes",_xlfn.XLOOKUP("App_IsAny",'Scoring_Config'!$A:$A,'Scoring_Config'!$C:$C,0),0),"False,0")</f>
        <v>0</v>
      </c>
      <c r="AU775">
        <v>65535</v>
      </c>
      <c r="AV775" cm="1">
        <f t="array" ref="AV775">IF(TRUE,"True," &amp; IF(_xlfn.XLOOKUP("App_RangeGt1000",'Scoring_Config'!$A:$A,'Scoring_Config'!$D:$D,"Yes")="Yes",_xlfn.XLOOKUP("App_RangeGt1000",'Scoring_Config'!$A:$A,'Scoring_Config'!$C:$C,0),0),"False,0")</f>
        <v>0</v>
      </c>
      <c r="AW775" cm="1">
        <f t="array" ref="AW775">IF(FALSE,"True," &amp; IF(_xlfn.XLOOKUP("Action_IsDenyOrDrop",'Scoring_Config'!$A:$A,'Scoring_Config'!$D:$D,"Yes")="Yes",_xlfn.XLOOKUP("Action_IsDenyOrDrop",'Scoring_Config'!$A:$A,'Scoring_Config'!$C:$C,0),0),"False,0")</f>
        <v>0</v>
      </c>
      <c r="AX775" cm="1">
        <f t="array" ref="AX775">IF(LEFT(AW775,4)="True",0,(IF(LEFT(Y775,4)="True",IF(_xlfn.XLOOKUP("Src_IsAny",'Scoring_Config'!$A:$A,'Scoring_Config'!$D:$D,"Yes")="Yes",_xlfn.XLOOKUP("Src_IsAny",'Scoring_Config'!$A:$A,'Scoring_Config'!$C:$C,10),0),0)+IF(LEFT(Z775,4)="True",IF(_xlfn.XLOOKUP("Src_CIDR_Le_16",'Scoring_Config'!$A:$A,'Scoring_Config'!$D:$D,"Yes")="Yes",_xlfn.XLOOKUP("Src_CIDR_Le_16",'Scoring_Config'!$A:$A,'Scoring_Config'!$C:$C,10),0),0)+IF(LEFT(AA775,4)="True",IF(_xlfn.XLOOKUP("Src_CIDR_17_22",'Scoring_Config'!$A:$A,'Scoring_Config'!$D:$D,"Yes")="Yes",_xlfn.XLOOKUP("Src_CIDR_17_22",'Scoring_Config'!$A:$A,'Scoring_Config'!$C:$C,5),0),0)+IF(LEFT(AB775,4)="True",IF(_xlfn.XLOOKUP("Dst_IsAny",'Scoring_Config'!$A:$A,'Scoring_Config'!$D:$D,"Yes")="Yes",_xlfn.XLOOKUP("Dst_IsAny",'Scoring_Config'!$A:$A,'Scoring_Config'!$C:$C,10),0),0)+IF(LEFT(AC775,4)="True",IF(_xlfn.XLOOKUP("Dst_CIDR_Le_16",'Scoring_Config'!$A:$A,'Scoring_Config'!$D:$D,"Yes")="Yes",_xlfn.XLOOKUP("Dst_CIDR_Le_16",'Scoring_Config'!$A:$A,'Scoring_Config'!$C:$C,10),0),0)+IF(LEFT(AD775,4)="True",IF(_xlfn.XLOOKUP("Dst_CIDR_17_22",'Scoring_Config'!$A:$A,'Scoring_Config'!$D:$D,"Yes")="Yes",_xlfn.XLOOKUP("Dst_CIDR_17_22",'Scoring_Config'!$A:$A,'Scoring_Config'!$C:$C,5),0),0)+IF(LEFT(AE775,4)="True",IF(_xlfn.XLOOKUP("SrcZone_IsAny",'Scoring_Config'!$A:$A,'Scoring_Config'!$D:$D,"Yes")="Yes",_xlfn.XLOOKUP("SrcZone_IsAny",'Scoring_Config'!$A:$A,'Scoring_Config'!$C:$C,10),0),0)+IF(LEFT(AF775,4)="True",IF(_xlfn.XLOOKUP("DstZone_IsAny",'Scoring_Config'!$A:$A,'Scoring_Config'!$D:$D,"Yes")="Yes",_xlfn.XLOOKUP("DstZone_IsAny",'Scoring_Config'!$A:$A,'Scoring_Config'!$C:$C,10),0),0)+IF(LEFT(AG775,4)="True",IF(_xlfn.XLOOKUP("Service_Any_OR_RangeGt1000",'Scoring_Config'!$A:$A,'Scoring_Config'!$D:$D,"Yes")="Yes",_xlfn.XLOOKUP("Service_Any_OR_RangeGt1000",'Scoring_Config'!$A:$A,'Scoring_Config'!$C:$C,10),0),0)+IF(LEFT(AH775,4)="True",IF(_xlfn.XLOOKUP("App_Any_OR_RangeGt1000",'Scoring_Config'!$A:$A,'Scoring_Config'!$D:$D,"Yes")="Yes",_xlfn.XLOOKUP("App_Any_OR_RangeGt1000",'Scoring_Config'!$A:$A,'Scoring_Config'!$C:$C,10),0),0)+IF(LEFT(AI775,4)="True",IF(_xlfn.XLOOKUP("Service_Insecure_Match",'Scoring_Config'!$A:$A,'Scoring_Config'!$D:$D,"Yes")="Yes",_xlfn.XLOOKUP("Service_Insecure_Match",'Scoring_Config'!$A:$A,'Scoring_Config'!$C:$C,5),0),0)+IF(LEFT(AJ775,4)="True",IF(_xlfn.XLOOKUP("Risky_Inbound",'Scoring_Config'!$A:$A,'Scoring_Config'!$D:$D,"Yes")="Yes",_xlfn.XLOOKUP("Risky_Inbound",'Scoring_Config'!$A:$A,'Scoring_Config'!$C:$C,50),0),0)+IF(LEFT(AK775,4)="True",IF(_xlfn.XLOOKUP("Risky_Outbound",'Scoring_Config'!$A:$A,'Scoring_Config'!$D:$D,"Yes")="Yes",_xlfn.XLOOKUP("Risky_Outbound",'Scoring_Config'!$A:$A,'Scoring_Config'!$C:$C,25),0),0)+IF(LEFT(AZ775,4)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775,FIND(",",AL775)+1,100)),0)+IF(LEFT(AM775,4)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775,FIND(",",AN775)+1,100)),0)+IF(_xlfn.XLOOKUP("Profile_Scoring",'Scoring_Config'!$A:$A,'Scoring_Config'!$D:$D,"Yes")="Yes",VALUE(MID(AO775,FIND(",",AO775)+1,100)),0)+IF(_xlfn.XLOOKUP("Options_Scoring",'Scoring_Config'!$A:$A,'Scoring_Config'!$D:$D,"Yes")="Yes",VALUE(MID(AP775,FIND(",",AP775)+1,100)),0)))</f>
        <v>0</v>
      </c>
      <c r="AZ775" cm="1">
        <f t="array" ref="AZ775">IF(FALSE,"True," &amp; IF(_xlfn.XLOOKUP("Migrate_Insecure",'Scoring_Config'!$A:$A,'Scoring_Config'!$D:$D,"Yes")="Yes",_xlfn.XLOOKUP("Migrate_Insecure",'Scoring_Config'!$A:$A,'Scoring_Config'!$C:$C,10),0),"False,0")</f>
        <v>0</v>
      </c>
    </row>
    <row r="776" spans="1:52">
      <c r="A776" t="s">
        <v>1979</v>
      </c>
      <c r="B776" t="s">
        <v>2749</v>
      </c>
      <c r="C776" t="s">
        <v>3542</v>
      </c>
      <c r="D776" t="s">
        <v>3545</v>
      </c>
      <c r="E776" t="s">
        <v>3563</v>
      </c>
      <c r="F776" t="s">
        <v>3782</v>
      </c>
      <c r="G776" t="s">
        <v>429</v>
      </c>
      <c r="H776" t="s">
        <v>174</v>
      </c>
      <c r="I776" t="s">
        <v>3782</v>
      </c>
      <c r="J776" t="s">
        <v>429</v>
      </c>
      <c r="K776" t="s">
        <v>174</v>
      </c>
      <c r="L776" t="s">
        <v>1343</v>
      </c>
      <c r="M776" t="s">
        <v>1974</v>
      </c>
      <c r="N776" t="s">
        <v>4315</v>
      </c>
      <c r="O776" t="s">
        <v>4319</v>
      </c>
      <c r="P776" t="s">
        <v>4323</v>
      </c>
      <c r="Q776" t="s">
        <v>4872</v>
      </c>
      <c r="R776" t="s">
        <v>5439</v>
      </c>
      <c r="S776" t="s">
        <v>4324</v>
      </c>
      <c r="T776" t="s">
        <v>5780</v>
      </c>
      <c r="U776" t="s">
        <v>5780</v>
      </c>
      <c r="Y776" cm="1">
        <f t="array" ref="Y776">IF(FALSE,"True," &amp; IF(_xlfn.XLOOKUP("Src_IsAny",'Scoring_Config'!$A:$A,'Scoring_Config'!$D:$D,"Yes")="Yes",_xlfn.XLOOKUP("Src_IsAny",'Scoring_Config'!$A:$A,'Scoring_Config'!$C:$C,10),0),"False,0")</f>
        <v>0</v>
      </c>
      <c r="Z776" cm="1">
        <f t="array" ref="Z776">IF(FALSE,"True," &amp; IF(_xlfn.XLOOKUP("Src_CIDR_Le_16",'Scoring_Config'!$A:$A,'Scoring_Config'!$D:$D,"Yes")="Yes",_xlfn.XLOOKUP("Src_CIDR_Le_16",'Scoring_Config'!$A:$A,'Scoring_Config'!$C:$C,10),0),"False,0")</f>
        <v>0</v>
      </c>
      <c r="AA776" cm="1">
        <f t="array" ref="AA776">IF(FALSE,"True," &amp; IF(_xlfn.XLOOKUP("Src_CIDR_17_22",'Scoring_Config'!$A:$A,'Scoring_Config'!$D:$D,"Yes")="Yes",_xlfn.XLOOKUP("Src_CIDR_17_22",'Scoring_Config'!$A:$A,'Scoring_Config'!$C:$C,5),0),"False,0")</f>
        <v>0</v>
      </c>
      <c r="AB776" cm="1">
        <f t="array" ref="AB776">IF(FALSE,"True," &amp; IF(_xlfn.XLOOKUP("Dst_IsAny",'Scoring_Config'!$A:$A,'Scoring_Config'!$D:$D,"Yes")="Yes",_xlfn.XLOOKUP("Dst_IsAny",'Scoring_Config'!$A:$A,'Scoring_Config'!$C:$C,10),0),"False,0")</f>
        <v>0</v>
      </c>
      <c r="AC776" cm="1">
        <f t="array" ref="AC776">IF(FALSE,"True," &amp; IF(_xlfn.XLOOKUP("Dst_CIDR_Le_16",'Scoring_Config'!$A:$A,'Scoring_Config'!$D:$D,"Yes")="Yes",_xlfn.XLOOKUP("Dst_CIDR_Le_16",'Scoring_Config'!$A:$A,'Scoring_Config'!$C:$C,10),0),"False,0")</f>
        <v>0</v>
      </c>
      <c r="AD776" cm="1">
        <f t="array" ref="AD776">IF(FALSE,"True," &amp; IF(_xlfn.XLOOKUP("Dst_CIDR_17_22",'Scoring_Config'!$A:$A,'Scoring_Config'!$D:$D,"Yes")="Yes",_xlfn.XLOOKUP("Dst_CIDR_17_22",'Scoring_Config'!$A:$A,'Scoring_Config'!$C:$C,5),0),"False,0")</f>
        <v>0</v>
      </c>
      <c r="AE776" cm="1">
        <f t="array" ref="AE776">IF(FALSE,"True," &amp; IF(_xlfn.XLOOKUP("SrcZone_IsAny",'Scoring_Config'!$A:$A,'Scoring_Config'!$D:$D,"Yes")="Yes",_xlfn.XLOOKUP("SrcZone_IsAny",'Scoring_Config'!$A:$A,'Scoring_Config'!$C:$C,10),0),"False,0")</f>
        <v>0</v>
      </c>
      <c r="AF776" cm="1">
        <f t="array" ref="AF776">IF(FALSE,"True," &amp; IF(_xlfn.XLOOKUP("DstZone_IsAny",'Scoring_Config'!$A:$A,'Scoring_Config'!$D:$D,"Yes")="Yes",_xlfn.XLOOKUP("DstZone_IsAny",'Scoring_Config'!$A:$A,'Scoring_Config'!$C:$C,10),0),"False,0")</f>
        <v>0</v>
      </c>
      <c r="AG776" cm="1">
        <f t="array" ref="AG77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76" cm="1">
        <f t="array" ref="AH776">IF(TRUE,"True," &amp; IF(_xlfn.XLOOKUP("App_Any_OR_RangeGt1000",'Scoring_Config'!$A:$A,'Scoring_Config'!$D:$D,"Yes")="Yes",_xlfn.XLOOKUP("App_Any_OR_RangeGt1000",'Scoring_Config'!$A:$A,'Scoring_Config'!$C:$C,10),0),"False,0")</f>
        <v>0</v>
      </c>
      <c r="AI776" cm="1">
        <f t="array" ref="AI776">IF(FALSE,"True," &amp; IF(_xlfn.XLOOKUP("Service_Insecure_Match",'Scoring_Config'!$A:$A,'Scoring_Config'!$D:$D,"Yes")="Yes",_xlfn.XLOOKUP("Service_Insecure_Match",'Scoring_Config'!$A:$A,'Scoring_Config'!$C:$C,5),0),"False,0")</f>
        <v>0</v>
      </c>
      <c r="AJ776" cm="1">
        <f t="array" ref="AJ776">IF(FALSE,"True," &amp; IF(_xlfn.XLOOKUP("Risky_Inbound",'Scoring_Config'!$A:$A,'Scoring_Config'!$D:$D,"Yes")="Yes",_xlfn.XLOOKUP("Risky_Inbound",'Scoring_Config'!$A:$A,'Scoring_Config'!$C:$C,50),0),"False,0")</f>
        <v>0</v>
      </c>
      <c r="AK776" cm="1">
        <f t="array" ref="AK776">IF(FALSE,"True," &amp; IF(_xlfn.XLOOKUP("Risky_Outbound",'Scoring_Config'!$A:$A,'Scoring_Config'!$D:$D,"Yes")="Yes",_xlfn.XLOOKUP("Risky_Outbound",'Scoring_Config'!$A:$A,'Scoring_Config'!$C:$C,25),0),"False,0")</f>
        <v>0</v>
      </c>
      <c r="AL776" t="s">
        <v>6699</v>
      </c>
      <c r="AM776" cm="1">
        <f t="array" ref="AM77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76" t="s">
        <v>6697</v>
      </c>
      <c r="AO776" t="s">
        <v>6697</v>
      </c>
      <c r="AP776" t="s">
        <v>6697</v>
      </c>
      <c r="AQ776" cm="1">
        <f t="array" ref="AQ776">IF(FALSE,"True," &amp; IF(_xlfn.XLOOKUP("Service_IsAny",'Scoring_Config'!$A:$A,'Scoring_Config'!$D:$D,"Yes")="Yes",_xlfn.XLOOKUP("Service_IsAny",'Scoring_Config'!$A:$A,'Scoring_Config'!$C:$C,0),0),"False,0")</f>
        <v>0</v>
      </c>
      <c r="AR776">
        <v>2</v>
      </c>
      <c r="AS776" cm="1">
        <f t="array" ref="AS776">IF(FALSE,"True," &amp; IF(_xlfn.XLOOKUP("Service_RangeGt1000",'Scoring_Config'!$A:$A,'Scoring_Config'!$D:$D,"Yes")="Yes",_xlfn.XLOOKUP("Service_RangeGt1000",'Scoring_Config'!$A:$A,'Scoring_Config'!$C:$C,0),0),"False,0")</f>
        <v>0</v>
      </c>
      <c r="AT776" cm="1">
        <f t="array" ref="AT776">IF(TRUE,"True," &amp; IF(_xlfn.XLOOKUP("App_IsAny",'Scoring_Config'!$A:$A,'Scoring_Config'!$D:$D,"Yes")="Yes",_xlfn.XLOOKUP("App_IsAny",'Scoring_Config'!$A:$A,'Scoring_Config'!$C:$C,0),0),"False,0")</f>
        <v>0</v>
      </c>
      <c r="AU776">
        <v>65535</v>
      </c>
      <c r="AV776" cm="1">
        <f t="array" ref="AV776">IF(TRUE,"True," &amp; IF(_xlfn.XLOOKUP("App_RangeGt1000",'Scoring_Config'!$A:$A,'Scoring_Config'!$D:$D,"Yes")="Yes",_xlfn.XLOOKUP("App_RangeGt1000",'Scoring_Config'!$A:$A,'Scoring_Config'!$C:$C,0),0),"False,0")</f>
        <v>0</v>
      </c>
      <c r="AW776" cm="1">
        <f t="array" ref="AW776">IF(FALSE,"True," &amp; IF(_xlfn.XLOOKUP("Action_IsDenyOrDrop",'Scoring_Config'!$A:$A,'Scoring_Config'!$D:$D,"Yes")="Yes",_xlfn.XLOOKUP("Action_IsDenyOrDrop",'Scoring_Config'!$A:$A,'Scoring_Config'!$C:$C,0),0),"False,0")</f>
        <v>0</v>
      </c>
      <c r="AX776" cm="1">
        <f t="array" ref="AX776">IF(LEFT(AW776,4)="True",0,(IF(LEFT(Y776,4)="True",IF(_xlfn.XLOOKUP("Src_IsAny",'Scoring_Config'!$A:$A,'Scoring_Config'!$D:$D,"Yes")="Yes",_xlfn.XLOOKUP("Src_IsAny",'Scoring_Config'!$A:$A,'Scoring_Config'!$C:$C,10),0),0)+IF(LEFT(Z776,4)="True",IF(_xlfn.XLOOKUP("Src_CIDR_Le_16",'Scoring_Config'!$A:$A,'Scoring_Config'!$D:$D,"Yes")="Yes",_xlfn.XLOOKUP("Src_CIDR_Le_16",'Scoring_Config'!$A:$A,'Scoring_Config'!$C:$C,10),0),0)+IF(LEFT(AA776,4)="True",IF(_xlfn.XLOOKUP("Src_CIDR_17_22",'Scoring_Config'!$A:$A,'Scoring_Config'!$D:$D,"Yes")="Yes",_xlfn.XLOOKUP("Src_CIDR_17_22",'Scoring_Config'!$A:$A,'Scoring_Config'!$C:$C,5),0),0)+IF(LEFT(AB776,4)="True",IF(_xlfn.XLOOKUP("Dst_IsAny",'Scoring_Config'!$A:$A,'Scoring_Config'!$D:$D,"Yes")="Yes",_xlfn.XLOOKUP("Dst_IsAny",'Scoring_Config'!$A:$A,'Scoring_Config'!$C:$C,10),0),0)+IF(LEFT(AC776,4)="True",IF(_xlfn.XLOOKUP("Dst_CIDR_Le_16",'Scoring_Config'!$A:$A,'Scoring_Config'!$D:$D,"Yes")="Yes",_xlfn.XLOOKUP("Dst_CIDR_Le_16",'Scoring_Config'!$A:$A,'Scoring_Config'!$C:$C,10),0),0)+IF(LEFT(AD776,4)="True",IF(_xlfn.XLOOKUP("Dst_CIDR_17_22",'Scoring_Config'!$A:$A,'Scoring_Config'!$D:$D,"Yes")="Yes",_xlfn.XLOOKUP("Dst_CIDR_17_22",'Scoring_Config'!$A:$A,'Scoring_Config'!$C:$C,5),0),0)+IF(LEFT(AE776,4)="True",IF(_xlfn.XLOOKUP("SrcZone_IsAny",'Scoring_Config'!$A:$A,'Scoring_Config'!$D:$D,"Yes")="Yes",_xlfn.XLOOKUP("SrcZone_IsAny",'Scoring_Config'!$A:$A,'Scoring_Config'!$C:$C,10),0),0)+IF(LEFT(AF776,4)="True",IF(_xlfn.XLOOKUP("DstZone_IsAny",'Scoring_Config'!$A:$A,'Scoring_Config'!$D:$D,"Yes")="Yes",_xlfn.XLOOKUP("DstZone_IsAny",'Scoring_Config'!$A:$A,'Scoring_Config'!$C:$C,10),0),0)+IF(LEFT(AG776,4)="True",IF(_xlfn.XLOOKUP("Service_Any_OR_RangeGt1000",'Scoring_Config'!$A:$A,'Scoring_Config'!$D:$D,"Yes")="Yes",_xlfn.XLOOKUP("Service_Any_OR_RangeGt1000",'Scoring_Config'!$A:$A,'Scoring_Config'!$C:$C,10),0),0)+IF(LEFT(AH776,4)="True",IF(_xlfn.XLOOKUP("App_Any_OR_RangeGt1000",'Scoring_Config'!$A:$A,'Scoring_Config'!$D:$D,"Yes")="Yes",_xlfn.XLOOKUP("App_Any_OR_RangeGt1000",'Scoring_Config'!$A:$A,'Scoring_Config'!$C:$C,10),0),0)+IF(LEFT(AI776,4)="True",IF(_xlfn.XLOOKUP("Service_Insecure_Match",'Scoring_Config'!$A:$A,'Scoring_Config'!$D:$D,"Yes")="Yes",_xlfn.XLOOKUP("Service_Insecure_Match",'Scoring_Config'!$A:$A,'Scoring_Config'!$C:$C,5),0),0)+IF(LEFT(AJ776,4)="True",IF(_xlfn.XLOOKUP("Risky_Inbound",'Scoring_Config'!$A:$A,'Scoring_Config'!$D:$D,"Yes")="Yes",_xlfn.XLOOKUP("Risky_Inbound",'Scoring_Config'!$A:$A,'Scoring_Config'!$C:$C,50),0),0)+IF(LEFT(AK776,4)="True",IF(_xlfn.XLOOKUP("Risky_Outbound",'Scoring_Config'!$A:$A,'Scoring_Config'!$D:$D,"Yes")="Yes",_xlfn.XLOOKUP("Risky_Outbound",'Scoring_Config'!$A:$A,'Scoring_Config'!$C:$C,25),0),0)+IF(LEFT(AZ776,4)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776,FIND(",",AL776)+1,100)),0)+IF(LEFT(AM776,4)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776,FIND(",",AN776)+1,100)),0)+IF(_xlfn.XLOOKUP("Profile_Scoring",'Scoring_Config'!$A:$A,'Scoring_Config'!$D:$D,"Yes")="Yes",VALUE(MID(AO776,FIND(",",AO776)+1,100)),0)+IF(_xlfn.XLOOKUP("Options_Scoring",'Scoring_Config'!$A:$A,'Scoring_Config'!$D:$D,"Yes")="Yes",VALUE(MID(AP776,FIND(",",AP776)+1,100)),0)))</f>
        <v>0</v>
      </c>
      <c r="AZ776" cm="1">
        <f t="array" ref="AZ776">IF(FALSE,"True," &amp; IF(_xlfn.XLOOKUP("Migrate_Insecure",'Scoring_Config'!$A:$A,'Scoring_Config'!$D:$D,"Yes")="Yes",_xlfn.XLOOKUP("Migrate_Insecure",'Scoring_Config'!$A:$A,'Scoring_Config'!$C:$C,10),0),"False,0")</f>
        <v>0</v>
      </c>
    </row>
    <row r="777" spans="1:52">
      <c r="A777" t="s">
        <v>1979</v>
      </c>
      <c r="B777" t="s">
        <v>2750</v>
      </c>
      <c r="C777" t="s">
        <v>3542</v>
      </c>
      <c r="D777" t="s">
        <v>3545</v>
      </c>
      <c r="E777" t="s">
        <v>3563</v>
      </c>
      <c r="F777" t="s">
        <v>3782</v>
      </c>
      <c r="G777" t="s">
        <v>451</v>
      </c>
      <c r="H777" t="s">
        <v>174</v>
      </c>
      <c r="I777" t="s">
        <v>3782</v>
      </c>
      <c r="J777" t="s">
        <v>1048</v>
      </c>
      <c r="K777" t="s">
        <v>174</v>
      </c>
      <c r="L777" t="s">
        <v>1493</v>
      </c>
      <c r="M777" t="s">
        <v>1974</v>
      </c>
      <c r="N777" t="s">
        <v>4315</v>
      </c>
      <c r="O777" t="s">
        <v>4319</v>
      </c>
      <c r="P777" t="s">
        <v>4323</v>
      </c>
      <c r="Q777" t="s">
        <v>4872</v>
      </c>
      <c r="R777" t="s">
        <v>5439</v>
      </c>
      <c r="S777" t="s">
        <v>4324</v>
      </c>
      <c r="T777" t="s">
        <v>5780</v>
      </c>
      <c r="U777" t="s">
        <v>5780</v>
      </c>
      <c r="Y777" cm="1">
        <f t="array" ref="Y777">IF(FALSE,"True," &amp; IF(_xlfn.XLOOKUP("Src_IsAny",'Scoring_Config'!$A:$A,'Scoring_Config'!$D:$D,"Yes")="Yes",_xlfn.XLOOKUP("Src_IsAny",'Scoring_Config'!$A:$A,'Scoring_Config'!$C:$C,10),0),"False,0")</f>
        <v>0</v>
      </c>
      <c r="Z777" cm="1">
        <f t="array" ref="Z777">IF(FALSE,"True," &amp; IF(_xlfn.XLOOKUP("Src_CIDR_Le_16",'Scoring_Config'!$A:$A,'Scoring_Config'!$D:$D,"Yes")="Yes",_xlfn.XLOOKUP("Src_CIDR_Le_16",'Scoring_Config'!$A:$A,'Scoring_Config'!$C:$C,10),0),"False,0")</f>
        <v>0</v>
      </c>
      <c r="AA777" cm="1">
        <f t="array" ref="AA777">IF(FALSE,"True," &amp; IF(_xlfn.XLOOKUP("Src_CIDR_17_22",'Scoring_Config'!$A:$A,'Scoring_Config'!$D:$D,"Yes")="Yes",_xlfn.XLOOKUP("Src_CIDR_17_22",'Scoring_Config'!$A:$A,'Scoring_Config'!$C:$C,5),0),"False,0")</f>
        <v>0</v>
      </c>
      <c r="AB777" cm="1">
        <f t="array" ref="AB777">IF(FALSE,"True," &amp; IF(_xlfn.XLOOKUP("Dst_IsAny",'Scoring_Config'!$A:$A,'Scoring_Config'!$D:$D,"Yes")="Yes",_xlfn.XLOOKUP("Dst_IsAny",'Scoring_Config'!$A:$A,'Scoring_Config'!$C:$C,10),0),"False,0")</f>
        <v>0</v>
      </c>
      <c r="AC777" cm="1">
        <f t="array" ref="AC777">IF(FALSE,"True," &amp; IF(_xlfn.XLOOKUP("Dst_CIDR_Le_16",'Scoring_Config'!$A:$A,'Scoring_Config'!$D:$D,"Yes")="Yes",_xlfn.XLOOKUP("Dst_CIDR_Le_16",'Scoring_Config'!$A:$A,'Scoring_Config'!$C:$C,10),0),"False,0")</f>
        <v>0</v>
      </c>
      <c r="AD777" cm="1">
        <f t="array" ref="AD777">IF(FALSE,"True," &amp; IF(_xlfn.XLOOKUP("Dst_CIDR_17_22",'Scoring_Config'!$A:$A,'Scoring_Config'!$D:$D,"Yes")="Yes",_xlfn.XLOOKUP("Dst_CIDR_17_22",'Scoring_Config'!$A:$A,'Scoring_Config'!$C:$C,5),0),"False,0")</f>
        <v>0</v>
      </c>
      <c r="AE777" cm="1">
        <f t="array" ref="AE777">IF(FALSE,"True," &amp; IF(_xlfn.XLOOKUP("SrcZone_IsAny",'Scoring_Config'!$A:$A,'Scoring_Config'!$D:$D,"Yes")="Yes",_xlfn.XLOOKUP("SrcZone_IsAny",'Scoring_Config'!$A:$A,'Scoring_Config'!$C:$C,10),0),"False,0")</f>
        <v>0</v>
      </c>
      <c r="AF777" cm="1">
        <f t="array" ref="AF777">IF(FALSE,"True," &amp; IF(_xlfn.XLOOKUP("DstZone_IsAny",'Scoring_Config'!$A:$A,'Scoring_Config'!$D:$D,"Yes")="Yes",_xlfn.XLOOKUP("DstZone_IsAny",'Scoring_Config'!$A:$A,'Scoring_Config'!$C:$C,10),0),"False,0")</f>
        <v>0</v>
      </c>
      <c r="AG777" cm="1">
        <f t="array" ref="AG77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77" cm="1">
        <f t="array" ref="AH777">IF(TRUE,"True," &amp; IF(_xlfn.XLOOKUP("App_Any_OR_RangeGt1000",'Scoring_Config'!$A:$A,'Scoring_Config'!$D:$D,"Yes")="Yes",_xlfn.XLOOKUP("App_Any_OR_RangeGt1000",'Scoring_Config'!$A:$A,'Scoring_Config'!$C:$C,10),0),"False,0")</f>
        <v>0</v>
      </c>
      <c r="AI777" cm="1">
        <f t="array" ref="AI777">IF(FALSE,"True," &amp; IF(_xlfn.XLOOKUP("Service_Insecure_Match",'Scoring_Config'!$A:$A,'Scoring_Config'!$D:$D,"Yes")="Yes",_xlfn.XLOOKUP("Service_Insecure_Match",'Scoring_Config'!$A:$A,'Scoring_Config'!$C:$C,5),0),"False,0")</f>
        <v>0</v>
      </c>
      <c r="AJ777" cm="1">
        <f t="array" ref="AJ777">IF(FALSE,"True," &amp; IF(_xlfn.XLOOKUP("Risky_Inbound",'Scoring_Config'!$A:$A,'Scoring_Config'!$D:$D,"Yes")="Yes",_xlfn.XLOOKUP("Risky_Inbound",'Scoring_Config'!$A:$A,'Scoring_Config'!$C:$C,50),0),"False,0")</f>
        <v>0</v>
      </c>
      <c r="AK777" cm="1">
        <f t="array" ref="AK777">IF(FALSE,"True," &amp; IF(_xlfn.XLOOKUP("Risky_Outbound",'Scoring_Config'!$A:$A,'Scoring_Config'!$D:$D,"Yes")="Yes",_xlfn.XLOOKUP("Risky_Outbound",'Scoring_Config'!$A:$A,'Scoring_Config'!$C:$C,25),0),"False,0")</f>
        <v>0</v>
      </c>
      <c r="AL777" t="s">
        <v>6699</v>
      </c>
      <c r="AM777" cm="1">
        <f t="array" ref="AM77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77" t="s">
        <v>6697</v>
      </c>
      <c r="AO777" t="s">
        <v>6697</v>
      </c>
      <c r="AP777" t="s">
        <v>6697</v>
      </c>
      <c r="AQ777" cm="1">
        <f t="array" ref="AQ777">IF(FALSE,"True," &amp; IF(_xlfn.XLOOKUP("Service_IsAny",'Scoring_Config'!$A:$A,'Scoring_Config'!$D:$D,"Yes")="Yes",_xlfn.XLOOKUP("Service_IsAny",'Scoring_Config'!$A:$A,'Scoring_Config'!$C:$C,0),0),"False,0")</f>
        <v>0</v>
      </c>
      <c r="AR777">
        <v>2</v>
      </c>
      <c r="AS777" cm="1">
        <f t="array" ref="AS777">IF(FALSE,"True," &amp; IF(_xlfn.XLOOKUP("Service_RangeGt1000",'Scoring_Config'!$A:$A,'Scoring_Config'!$D:$D,"Yes")="Yes",_xlfn.XLOOKUP("Service_RangeGt1000",'Scoring_Config'!$A:$A,'Scoring_Config'!$C:$C,0),0),"False,0")</f>
        <v>0</v>
      </c>
      <c r="AT777" cm="1">
        <f t="array" ref="AT777">IF(TRUE,"True," &amp; IF(_xlfn.XLOOKUP("App_IsAny",'Scoring_Config'!$A:$A,'Scoring_Config'!$D:$D,"Yes")="Yes",_xlfn.XLOOKUP("App_IsAny",'Scoring_Config'!$A:$A,'Scoring_Config'!$C:$C,0),0),"False,0")</f>
        <v>0</v>
      </c>
      <c r="AU777">
        <v>65535</v>
      </c>
      <c r="AV777" cm="1">
        <f t="array" ref="AV777">IF(TRUE,"True," &amp; IF(_xlfn.XLOOKUP("App_RangeGt1000",'Scoring_Config'!$A:$A,'Scoring_Config'!$D:$D,"Yes")="Yes",_xlfn.XLOOKUP("App_RangeGt1000",'Scoring_Config'!$A:$A,'Scoring_Config'!$C:$C,0),0),"False,0")</f>
        <v>0</v>
      </c>
      <c r="AW777" cm="1">
        <f t="array" ref="AW777">IF(FALSE,"True," &amp; IF(_xlfn.XLOOKUP("Action_IsDenyOrDrop",'Scoring_Config'!$A:$A,'Scoring_Config'!$D:$D,"Yes")="Yes",_xlfn.XLOOKUP("Action_IsDenyOrDrop",'Scoring_Config'!$A:$A,'Scoring_Config'!$C:$C,0),0),"False,0")</f>
        <v>0</v>
      </c>
      <c r="AX777" cm="1">
        <f t="array" ref="AX777">IF(LEFT(AW777,4)="True",0,(IF(LEFT(Y777,4)="True",IF(_xlfn.XLOOKUP("Src_IsAny",'Scoring_Config'!$A:$A,'Scoring_Config'!$D:$D,"Yes")="Yes",_xlfn.XLOOKUP("Src_IsAny",'Scoring_Config'!$A:$A,'Scoring_Config'!$C:$C,10),0),0)+IF(LEFT(Z777,4)="True",IF(_xlfn.XLOOKUP("Src_CIDR_Le_16",'Scoring_Config'!$A:$A,'Scoring_Config'!$D:$D,"Yes")="Yes",_xlfn.XLOOKUP("Src_CIDR_Le_16",'Scoring_Config'!$A:$A,'Scoring_Config'!$C:$C,10),0),0)+IF(LEFT(AA777,4)="True",IF(_xlfn.XLOOKUP("Src_CIDR_17_22",'Scoring_Config'!$A:$A,'Scoring_Config'!$D:$D,"Yes")="Yes",_xlfn.XLOOKUP("Src_CIDR_17_22",'Scoring_Config'!$A:$A,'Scoring_Config'!$C:$C,5),0),0)+IF(LEFT(AB777,4)="True",IF(_xlfn.XLOOKUP("Dst_IsAny",'Scoring_Config'!$A:$A,'Scoring_Config'!$D:$D,"Yes")="Yes",_xlfn.XLOOKUP("Dst_IsAny",'Scoring_Config'!$A:$A,'Scoring_Config'!$C:$C,10),0),0)+IF(LEFT(AC777,4)="True",IF(_xlfn.XLOOKUP("Dst_CIDR_Le_16",'Scoring_Config'!$A:$A,'Scoring_Config'!$D:$D,"Yes")="Yes",_xlfn.XLOOKUP("Dst_CIDR_Le_16",'Scoring_Config'!$A:$A,'Scoring_Config'!$C:$C,10),0),0)+IF(LEFT(AD777,4)="True",IF(_xlfn.XLOOKUP("Dst_CIDR_17_22",'Scoring_Config'!$A:$A,'Scoring_Config'!$D:$D,"Yes")="Yes",_xlfn.XLOOKUP("Dst_CIDR_17_22",'Scoring_Config'!$A:$A,'Scoring_Config'!$C:$C,5),0),0)+IF(LEFT(AE777,4)="True",IF(_xlfn.XLOOKUP("SrcZone_IsAny",'Scoring_Config'!$A:$A,'Scoring_Config'!$D:$D,"Yes")="Yes",_xlfn.XLOOKUP("SrcZone_IsAny",'Scoring_Config'!$A:$A,'Scoring_Config'!$C:$C,10),0),0)+IF(LEFT(AF777,4)="True",IF(_xlfn.XLOOKUP("DstZone_IsAny",'Scoring_Config'!$A:$A,'Scoring_Config'!$D:$D,"Yes")="Yes",_xlfn.XLOOKUP("DstZone_IsAny",'Scoring_Config'!$A:$A,'Scoring_Config'!$C:$C,10),0),0)+IF(LEFT(AG777,4)="True",IF(_xlfn.XLOOKUP("Service_Any_OR_RangeGt1000",'Scoring_Config'!$A:$A,'Scoring_Config'!$D:$D,"Yes")="Yes",_xlfn.XLOOKUP("Service_Any_OR_RangeGt1000",'Scoring_Config'!$A:$A,'Scoring_Config'!$C:$C,10),0),0)+IF(LEFT(AH777,4)="True",IF(_xlfn.XLOOKUP("App_Any_OR_RangeGt1000",'Scoring_Config'!$A:$A,'Scoring_Config'!$D:$D,"Yes")="Yes",_xlfn.XLOOKUP("App_Any_OR_RangeGt1000",'Scoring_Config'!$A:$A,'Scoring_Config'!$C:$C,10),0),0)+IF(LEFT(AI777,4)="True",IF(_xlfn.XLOOKUP("Service_Insecure_Match",'Scoring_Config'!$A:$A,'Scoring_Config'!$D:$D,"Yes")="Yes",_xlfn.XLOOKUP("Service_Insecure_Match",'Scoring_Config'!$A:$A,'Scoring_Config'!$C:$C,5),0),0)+IF(LEFT(AJ777,4)="True",IF(_xlfn.XLOOKUP("Risky_Inbound",'Scoring_Config'!$A:$A,'Scoring_Config'!$D:$D,"Yes")="Yes",_xlfn.XLOOKUP("Risky_Inbound",'Scoring_Config'!$A:$A,'Scoring_Config'!$C:$C,50),0),0)+IF(LEFT(AK777,4)="True",IF(_xlfn.XLOOKUP("Risky_Outbound",'Scoring_Config'!$A:$A,'Scoring_Config'!$D:$D,"Yes")="Yes",_xlfn.XLOOKUP("Risky_Outbound",'Scoring_Config'!$A:$A,'Scoring_Config'!$C:$C,25),0),0)+IF(LEFT(AZ777,4)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777,FIND(",",AL777)+1,100)),0)+IF(LEFT(AM777,4)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777,FIND(",",AN777)+1,100)),0)+IF(_xlfn.XLOOKUP("Profile_Scoring",'Scoring_Config'!$A:$A,'Scoring_Config'!$D:$D,"Yes")="Yes",VALUE(MID(AO777,FIND(",",AO777)+1,100)),0)+IF(_xlfn.XLOOKUP("Options_Scoring",'Scoring_Config'!$A:$A,'Scoring_Config'!$D:$D,"Yes")="Yes",VALUE(MID(AP777,FIND(",",AP777)+1,100)),0)))</f>
        <v>0</v>
      </c>
      <c r="AZ777" cm="1">
        <f t="array" ref="AZ777">IF(FALSE,"True," &amp; IF(_xlfn.XLOOKUP("Migrate_Insecure",'Scoring_Config'!$A:$A,'Scoring_Config'!$D:$D,"Yes")="Yes",_xlfn.XLOOKUP("Migrate_Insecure",'Scoring_Config'!$A:$A,'Scoring_Config'!$C:$C,10),0),"False,0")</f>
        <v>0</v>
      </c>
    </row>
    <row r="778" spans="1:52">
      <c r="A778" t="s">
        <v>1979</v>
      </c>
      <c r="B778" t="s">
        <v>2751</v>
      </c>
      <c r="C778" t="s">
        <v>3542</v>
      </c>
      <c r="D778" t="s">
        <v>3545</v>
      </c>
      <c r="E778" t="s">
        <v>3563</v>
      </c>
      <c r="F778" t="s">
        <v>3782</v>
      </c>
      <c r="G778" t="s">
        <v>452</v>
      </c>
      <c r="H778" t="s">
        <v>174</v>
      </c>
      <c r="I778" t="s">
        <v>3580</v>
      </c>
      <c r="J778" t="s">
        <v>123</v>
      </c>
      <c r="K778" t="s">
        <v>174</v>
      </c>
      <c r="L778" t="s">
        <v>1495</v>
      </c>
      <c r="M778" t="s">
        <v>1974</v>
      </c>
      <c r="N778" t="s">
        <v>4315</v>
      </c>
      <c r="O778" t="s">
        <v>4319</v>
      </c>
      <c r="P778" t="s">
        <v>4321</v>
      </c>
      <c r="Q778" t="s">
        <v>4377</v>
      </c>
      <c r="R778" t="s">
        <v>5439</v>
      </c>
      <c r="S778" t="s">
        <v>4324</v>
      </c>
      <c r="T778" t="s">
        <v>5591</v>
      </c>
      <c r="U778" t="s">
        <v>5591</v>
      </c>
      <c r="Y778" cm="1">
        <f t="array" ref="Y778">IF(FALSE,"True," &amp; IF(_xlfn.XLOOKUP("Src_IsAny",'Scoring_Config'!$A:$A,'Scoring_Config'!$D:$D,"Yes")="Yes",_xlfn.XLOOKUP("Src_IsAny",'Scoring_Config'!$A:$A,'Scoring_Config'!$C:$C,10),0),"False,0")</f>
        <v>0</v>
      </c>
      <c r="Z778" cm="1">
        <f t="array" ref="Z778">IF(FALSE,"True," &amp; IF(_xlfn.XLOOKUP("Src_CIDR_Le_16",'Scoring_Config'!$A:$A,'Scoring_Config'!$D:$D,"Yes")="Yes",_xlfn.XLOOKUP("Src_CIDR_Le_16",'Scoring_Config'!$A:$A,'Scoring_Config'!$C:$C,10),0),"False,0")</f>
        <v>0</v>
      </c>
      <c r="AA778" cm="1">
        <f t="array" ref="AA778">IF(FALSE,"True," &amp; IF(_xlfn.XLOOKUP("Src_CIDR_17_22",'Scoring_Config'!$A:$A,'Scoring_Config'!$D:$D,"Yes")="Yes",_xlfn.XLOOKUP("Src_CIDR_17_22",'Scoring_Config'!$A:$A,'Scoring_Config'!$C:$C,5),0),"False,0")</f>
        <v>0</v>
      </c>
      <c r="AB778" cm="1">
        <f t="array" ref="AB778">IF(FALSE,"True," &amp; IF(_xlfn.XLOOKUP("Dst_IsAny",'Scoring_Config'!$A:$A,'Scoring_Config'!$D:$D,"Yes")="Yes",_xlfn.XLOOKUP("Dst_IsAny",'Scoring_Config'!$A:$A,'Scoring_Config'!$C:$C,10),0),"False,0")</f>
        <v>0</v>
      </c>
      <c r="AC778" cm="1">
        <f t="array" ref="AC778">IF(FALSE,"True," &amp; IF(_xlfn.XLOOKUP("Dst_CIDR_Le_16",'Scoring_Config'!$A:$A,'Scoring_Config'!$D:$D,"Yes")="Yes",_xlfn.XLOOKUP("Dst_CIDR_Le_16",'Scoring_Config'!$A:$A,'Scoring_Config'!$C:$C,10),0),"False,0")</f>
        <v>0</v>
      </c>
      <c r="AD778" cm="1">
        <f t="array" ref="AD778">IF(FALSE,"True," &amp; IF(_xlfn.XLOOKUP("Dst_CIDR_17_22",'Scoring_Config'!$A:$A,'Scoring_Config'!$D:$D,"Yes")="Yes",_xlfn.XLOOKUP("Dst_CIDR_17_22",'Scoring_Config'!$A:$A,'Scoring_Config'!$C:$C,5),0),"False,0")</f>
        <v>0</v>
      </c>
      <c r="AE778" cm="1">
        <f t="array" ref="AE778">IF(FALSE,"True," &amp; IF(_xlfn.XLOOKUP("SrcZone_IsAny",'Scoring_Config'!$A:$A,'Scoring_Config'!$D:$D,"Yes")="Yes",_xlfn.XLOOKUP("SrcZone_IsAny",'Scoring_Config'!$A:$A,'Scoring_Config'!$C:$C,10),0),"False,0")</f>
        <v>0</v>
      </c>
      <c r="AF778" cm="1">
        <f t="array" ref="AF778">IF(FALSE,"True," &amp; IF(_xlfn.XLOOKUP("DstZone_IsAny",'Scoring_Config'!$A:$A,'Scoring_Config'!$D:$D,"Yes")="Yes",_xlfn.XLOOKUP("DstZone_IsAny",'Scoring_Config'!$A:$A,'Scoring_Config'!$C:$C,10),0),"False,0")</f>
        <v>0</v>
      </c>
      <c r="AG778" cm="1">
        <f t="array" ref="AG77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78" cm="1">
        <f t="array" ref="AH778">IF(TRUE,"True," &amp; IF(_xlfn.XLOOKUP("App_Any_OR_RangeGt1000",'Scoring_Config'!$A:$A,'Scoring_Config'!$D:$D,"Yes")="Yes",_xlfn.XLOOKUP("App_Any_OR_RangeGt1000",'Scoring_Config'!$A:$A,'Scoring_Config'!$C:$C,10),0),"False,0")</f>
        <v>0</v>
      </c>
      <c r="AI778" cm="1">
        <f t="array" ref="AI778">IF(FALSE,"True," &amp; IF(_xlfn.XLOOKUP("Service_Insecure_Match",'Scoring_Config'!$A:$A,'Scoring_Config'!$D:$D,"Yes")="Yes",_xlfn.XLOOKUP("Service_Insecure_Match",'Scoring_Config'!$A:$A,'Scoring_Config'!$C:$C,5),0),"False,0")</f>
        <v>0</v>
      </c>
      <c r="AJ778" cm="1">
        <f t="array" ref="AJ778">IF(FALSE,"True," &amp; IF(_xlfn.XLOOKUP("Risky_Inbound",'Scoring_Config'!$A:$A,'Scoring_Config'!$D:$D,"Yes")="Yes",_xlfn.XLOOKUP("Risky_Inbound",'Scoring_Config'!$A:$A,'Scoring_Config'!$C:$C,50),0),"False,0")</f>
        <v>0</v>
      </c>
      <c r="AK778" cm="1">
        <f t="array" ref="AK778">IF(FALSE,"True," &amp; IF(_xlfn.XLOOKUP("Risky_Outbound",'Scoring_Config'!$A:$A,'Scoring_Config'!$D:$D,"Yes")="Yes",_xlfn.XLOOKUP("Risky_Outbound",'Scoring_Config'!$A:$A,'Scoring_Config'!$C:$C,25),0),"False,0")</f>
        <v>0</v>
      </c>
      <c r="AL778" t="s">
        <v>6700</v>
      </c>
      <c r="AM778" cm="1">
        <f t="array" ref="AM77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78" t="s">
        <v>6697</v>
      </c>
      <c r="AO778" t="s">
        <v>6697</v>
      </c>
      <c r="AP778" t="s">
        <v>6697</v>
      </c>
      <c r="AQ778" cm="1">
        <f t="array" ref="AQ778">IF(FALSE,"True," &amp; IF(_xlfn.XLOOKUP("Service_IsAny",'Scoring_Config'!$A:$A,'Scoring_Config'!$D:$D,"Yes")="Yes",_xlfn.XLOOKUP("Service_IsAny",'Scoring_Config'!$A:$A,'Scoring_Config'!$C:$C,0),0),"False,0")</f>
        <v>0</v>
      </c>
      <c r="AR778">
        <v>1</v>
      </c>
      <c r="AS778" cm="1">
        <f t="array" ref="AS778">IF(FALSE,"True," &amp; IF(_xlfn.XLOOKUP("Service_RangeGt1000",'Scoring_Config'!$A:$A,'Scoring_Config'!$D:$D,"Yes")="Yes",_xlfn.XLOOKUP("Service_RangeGt1000",'Scoring_Config'!$A:$A,'Scoring_Config'!$C:$C,0),0),"False,0")</f>
        <v>0</v>
      </c>
      <c r="AT778" cm="1">
        <f t="array" ref="AT778">IF(TRUE,"True," &amp; IF(_xlfn.XLOOKUP("App_IsAny",'Scoring_Config'!$A:$A,'Scoring_Config'!$D:$D,"Yes")="Yes",_xlfn.XLOOKUP("App_IsAny",'Scoring_Config'!$A:$A,'Scoring_Config'!$C:$C,0),0),"False,0")</f>
        <v>0</v>
      </c>
      <c r="AU778">
        <v>65535</v>
      </c>
      <c r="AV778" cm="1">
        <f t="array" ref="AV778">IF(TRUE,"True," &amp; IF(_xlfn.XLOOKUP("App_RangeGt1000",'Scoring_Config'!$A:$A,'Scoring_Config'!$D:$D,"Yes")="Yes",_xlfn.XLOOKUP("App_RangeGt1000",'Scoring_Config'!$A:$A,'Scoring_Config'!$C:$C,0),0),"False,0")</f>
        <v>0</v>
      </c>
      <c r="AW778" cm="1">
        <f t="array" ref="AW778">IF(FALSE,"True," &amp; IF(_xlfn.XLOOKUP("Action_IsDenyOrDrop",'Scoring_Config'!$A:$A,'Scoring_Config'!$D:$D,"Yes")="Yes",_xlfn.XLOOKUP("Action_IsDenyOrDrop",'Scoring_Config'!$A:$A,'Scoring_Config'!$C:$C,0),0),"False,0")</f>
        <v>0</v>
      </c>
      <c r="AX778" cm="1">
        <f t="array" ref="AX778">IF(LEFT(AW778,4)="True",0,(IF(LEFT(Y778,4)="True",IF(_xlfn.XLOOKUP("Src_IsAny",'Scoring_Config'!$A:$A,'Scoring_Config'!$D:$D,"Yes")="Yes",_xlfn.XLOOKUP("Src_IsAny",'Scoring_Config'!$A:$A,'Scoring_Config'!$C:$C,10),0),0)+IF(LEFT(Z778,4)="True",IF(_xlfn.XLOOKUP("Src_CIDR_Le_16",'Scoring_Config'!$A:$A,'Scoring_Config'!$D:$D,"Yes")="Yes",_xlfn.XLOOKUP("Src_CIDR_Le_16",'Scoring_Config'!$A:$A,'Scoring_Config'!$C:$C,10),0),0)+IF(LEFT(AA778,4)="True",IF(_xlfn.XLOOKUP("Src_CIDR_17_22",'Scoring_Config'!$A:$A,'Scoring_Config'!$D:$D,"Yes")="Yes",_xlfn.XLOOKUP("Src_CIDR_17_22",'Scoring_Config'!$A:$A,'Scoring_Config'!$C:$C,5),0),0)+IF(LEFT(AB778,4)="True",IF(_xlfn.XLOOKUP("Dst_IsAny",'Scoring_Config'!$A:$A,'Scoring_Config'!$D:$D,"Yes")="Yes",_xlfn.XLOOKUP("Dst_IsAny",'Scoring_Config'!$A:$A,'Scoring_Config'!$C:$C,10),0),0)+IF(LEFT(AC778,4)="True",IF(_xlfn.XLOOKUP("Dst_CIDR_Le_16",'Scoring_Config'!$A:$A,'Scoring_Config'!$D:$D,"Yes")="Yes",_xlfn.XLOOKUP("Dst_CIDR_Le_16",'Scoring_Config'!$A:$A,'Scoring_Config'!$C:$C,10),0),0)+IF(LEFT(AD778,4)="True",IF(_xlfn.XLOOKUP("Dst_CIDR_17_22",'Scoring_Config'!$A:$A,'Scoring_Config'!$D:$D,"Yes")="Yes",_xlfn.XLOOKUP("Dst_CIDR_17_22",'Scoring_Config'!$A:$A,'Scoring_Config'!$C:$C,5),0),0)+IF(LEFT(AE778,4)="True",IF(_xlfn.XLOOKUP("SrcZone_IsAny",'Scoring_Config'!$A:$A,'Scoring_Config'!$D:$D,"Yes")="Yes",_xlfn.XLOOKUP("SrcZone_IsAny",'Scoring_Config'!$A:$A,'Scoring_Config'!$C:$C,10),0),0)+IF(LEFT(AF778,4)="True",IF(_xlfn.XLOOKUP("DstZone_IsAny",'Scoring_Config'!$A:$A,'Scoring_Config'!$D:$D,"Yes")="Yes",_xlfn.XLOOKUP("DstZone_IsAny",'Scoring_Config'!$A:$A,'Scoring_Config'!$C:$C,10),0),0)+IF(LEFT(AG778,4)="True",IF(_xlfn.XLOOKUP("Service_Any_OR_RangeGt1000",'Scoring_Config'!$A:$A,'Scoring_Config'!$D:$D,"Yes")="Yes",_xlfn.XLOOKUP("Service_Any_OR_RangeGt1000",'Scoring_Config'!$A:$A,'Scoring_Config'!$C:$C,10),0),0)+IF(LEFT(AH778,4)="True",IF(_xlfn.XLOOKUP("App_Any_OR_RangeGt1000",'Scoring_Config'!$A:$A,'Scoring_Config'!$D:$D,"Yes")="Yes",_xlfn.XLOOKUP("App_Any_OR_RangeGt1000",'Scoring_Config'!$A:$A,'Scoring_Config'!$C:$C,10),0),0)+IF(LEFT(AI778,4)="True",IF(_xlfn.XLOOKUP("Service_Insecure_Match",'Scoring_Config'!$A:$A,'Scoring_Config'!$D:$D,"Yes")="Yes",_xlfn.XLOOKUP("Service_Insecure_Match",'Scoring_Config'!$A:$A,'Scoring_Config'!$C:$C,5),0),0)+IF(LEFT(AJ778,4)="True",IF(_xlfn.XLOOKUP("Risky_Inbound",'Scoring_Config'!$A:$A,'Scoring_Config'!$D:$D,"Yes")="Yes",_xlfn.XLOOKUP("Risky_Inbound",'Scoring_Config'!$A:$A,'Scoring_Config'!$C:$C,50),0),0)+IF(LEFT(AK778,4)="True",IF(_xlfn.XLOOKUP("Risky_Outbound",'Scoring_Config'!$A:$A,'Scoring_Config'!$D:$D,"Yes")="Yes",_xlfn.XLOOKUP("Risky_Outbound",'Scoring_Config'!$A:$A,'Scoring_Config'!$C:$C,25),0),0)+IF(LEFT(AZ778,4)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778,FIND(",",AL778)+1,100)),0)+IF(LEFT(AM778,4)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778,FIND(",",AN778)+1,100)),0)+IF(_xlfn.XLOOKUP("Profile_Scoring",'Scoring_Config'!$A:$A,'Scoring_Config'!$D:$D,"Yes")="Yes",VALUE(MID(AO778,FIND(",",AO778)+1,100)),0)+IF(_xlfn.XLOOKUP("Options_Scoring",'Scoring_Config'!$A:$A,'Scoring_Config'!$D:$D,"Yes")="Yes",VALUE(MID(AP778,FIND(",",AP778)+1,100)),0)))</f>
        <v>0</v>
      </c>
      <c r="AZ778" cm="1">
        <f t="array" ref="AZ778">IF(FALSE,"True," &amp; IF(_xlfn.XLOOKUP("Migrate_Insecure",'Scoring_Config'!$A:$A,'Scoring_Config'!$D:$D,"Yes")="Yes",_xlfn.XLOOKUP("Migrate_Insecure",'Scoring_Config'!$A:$A,'Scoring_Config'!$C:$C,10),0),"False,0")</f>
        <v>0</v>
      </c>
    </row>
    <row r="779" spans="1:52">
      <c r="A779" t="s">
        <v>1979</v>
      </c>
      <c r="B779" t="s">
        <v>2752</v>
      </c>
      <c r="C779" t="s">
        <v>3542</v>
      </c>
      <c r="D779" t="s">
        <v>3545</v>
      </c>
      <c r="E779" t="s">
        <v>3563</v>
      </c>
      <c r="F779" t="s">
        <v>3782</v>
      </c>
      <c r="G779" t="s">
        <v>453</v>
      </c>
      <c r="H779" t="s">
        <v>174</v>
      </c>
      <c r="I779" t="s">
        <v>3782</v>
      </c>
      <c r="J779" t="s">
        <v>1049</v>
      </c>
      <c r="K779" t="s">
        <v>1776</v>
      </c>
      <c r="L779" t="s">
        <v>1327</v>
      </c>
      <c r="M779" t="s">
        <v>1974</v>
      </c>
      <c r="N779" t="s">
        <v>4315</v>
      </c>
      <c r="O779" t="s">
        <v>4319</v>
      </c>
      <c r="P779" t="s">
        <v>4323</v>
      </c>
      <c r="Q779" t="s">
        <v>4873</v>
      </c>
      <c r="R779" t="s">
        <v>5439</v>
      </c>
      <c r="S779" t="s">
        <v>4324</v>
      </c>
      <c r="T779" t="s">
        <v>5781</v>
      </c>
      <c r="U779" t="s">
        <v>5781</v>
      </c>
      <c r="Y779" cm="1">
        <f t="array" ref="Y779">IF(FALSE,"True," &amp; IF(_xlfn.XLOOKUP("Src_IsAny",'Scoring_Config'!$A:$A,'Scoring_Config'!$D:$D,"Yes")="Yes",_xlfn.XLOOKUP("Src_IsAny",'Scoring_Config'!$A:$A,'Scoring_Config'!$C:$C,10),0),"False,0")</f>
        <v>0</v>
      </c>
      <c r="Z779" cm="1">
        <f t="array" ref="Z779">IF(FALSE,"True," &amp; IF(_xlfn.XLOOKUP("Src_CIDR_Le_16",'Scoring_Config'!$A:$A,'Scoring_Config'!$D:$D,"Yes")="Yes",_xlfn.XLOOKUP("Src_CIDR_Le_16",'Scoring_Config'!$A:$A,'Scoring_Config'!$C:$C,10),0),"False,0")</f>
        <v>0</v>
      </c>
      <c r="AA779" cm="1">
        <f t="array" ref="AA779">IF(FALSE,"True," &amp; IF(_xlfn.XLOOKUP("Src_CIDR_17_22",'Scoring_Config'!$A:$A,'Scoring_Config'!$D:$D,"Yes")="Yes",_xlfn.XLOOKUP("Src_CIDR_17_22",'Scoring_Config'!$A:$A,'Scoring_Config'!$C:$C,5),0),"False,0")</f>
        <v>0</v>
      </c>
      <c r="AB779" cm="1">
        <f t="array" ref="AB779">IF(FALSE,"True," &amp; IF(_xlfn.XLOOKUP("Dst_IsAny",'Scoring_Config'!$A:$A,'Scoring_Config'!$D:$D,"Yes")="Yes",_xlfn.XLOOKUP("Dst_IsAny",'Scoring_Config'!$A:$A,'Scoring_Config'!$C:$C,10),0),"False,0")</f>
        <v>0</v>
      </c>
      <c r="AC779" cm="1">
        <f t="array" ref="AC779">IF(FALSE,"True," &amp; IF(_xlfn.XLOOKUP("Dst_CIDR_Le_16",'Scoring_Config'!$A:$A,'Scoring_Config'!$D:$D,"Yes")="Yes",_xlfn.XLOOKUP("Dst_CIDR_Le_16",'Scoring_Config'!$A:$A,'Scoring_Config'!$C:$C,10),0),"False,0")</f>
        <v>0</v>
      </c>
      <c r="AD779" cm="1">
        <f t="array" ref="AD779">IF(FALSE,"True," &amp; IF(_xlfn.XLOOKUP("Dst_CIDR_17_22",'Scoring_Config'!$A:$A,'Scoring_Config'!$D:$D,"Yes")="Yes",_xlfn.XLOOKUP("Dst_CIDR_17_22",'Scoring_Config'!$A:$A,'Scoring_Config'!$C:$C,5),0),"False,0")</f>
        <v>0</v>
      </c>
      <c r="AE779" cm="1">
        <f t="array" ref="AE779">IF(FALSE,"True," &amp; IF(_xlfn.XLOOKUP("SrcZone_IsAny",'Scoring_Config'!$A:$A,'Scoring_Config'!$D:$D,"Yes")="Yes",_xlfn.XLOOKUP("SrcZone_IsAny",'Scoring_Config'!$A:$A,'Scoring_Config'!$C:$C,10),0),"False,0")</f>
        <v>0</v>
      </c>
      <c r="AF779" cm="1">
        <f t="array" ref="AF779">IF(FALSE,"True," &amp; IF(_xlfn.XLOOKUP("DstZone_IsAny",'Scoring_Config'!$A:$A,'Scoring_Config'!$D:$D,"Yes")="Yes",_xlfn.XLOOKUP("DstZone_IsAny",'Scoring_Config'!$A:$A,'Scoring_Config'!$C:$C,10),0),"False,0")</f>
        <v>0</v>
      </c>
      <c r="AG779" cm="1">
        <f t="array" ref="AG77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79" cm="1">
        <f t="array" ref="AH779">IF(FALSE,"True," &amp; IF(_xlfn.XLOOKUP("App_Any_OR_RangeGt1000",'Scoring_Config'!$A:$A,'Scoring_Config'!$D:$D,"Yes")="Yes",_xlfn.XLOOKUP("App_Any_OR_RangeGt1000",'Scoring_Config'!$A:$A,'Scoring_Config'!$C:$C,10),0),"False,0")</f>
        <v>0</v>
      </c>
      <c r="AI779" cm="1">
        <f t="array" ref="AI779">IF(FALSE,"True," &amp; IF(_xlfn.XLOOKUP("Service_Insecure_Match",'Scoring_Config'!$A:$A,'Scoring_Config'!$D:$D,"Yes")="Yes",_xlfn.XLOOKUP("Service_Insecure_Match",'Scoring_Config'!$A:$A,'Scoring_Config'!$C:$C,5),0),"False,0")</f>
        <v>0</v>
      </c>
      <c r="AJ779" cm="1">
        <f t="array" ref="AJ779">IF(FALSE,"True," &amp; IF(_xlfn.XLOOKUP("Risky_Inbound",'Scoring_Config'!$A:$A,'Scoring_Config'!$D:$D,"Yes")="Yes",_xlfn.XLOOKUP("Risky_Inbound",'Scoring_Config'!$A:$A,'Scoring_Config'!$C:$C,50),0),"False,0")</f>
        <v>0</v>
      </c>
      <c r="AK779" cm="1">
        <f t="array" ref="AK779">IF(FALSE,"True," &amp; IF(_xlfn.XLOOKUP("Risky_Outbound",'Scoring_Config'!$A:$A,'Scoring_Config'!$D:$D,"Yes")="Yes",_xlfn.XLOOKUP("Risky_Outbound",'Scoring_Config'!$A:$A,'Scoring_Config'!$C:$C,25),0),"False,0")</f>
        <v>0</v>
      </c>
      <c r="AL779" t="s">
        <v>6699</v>
      </c>
      <c r="AM779" cm="1">
        <f t="array" ref="AM77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79" t="s">
        <v>6697</v>
      </c>
      <c r="AO779" t="s">
        <v>6697</v>
      </c>
      <c r="AP779" t="s">
        <v>6697</v>
      </c>
      <c r="AQ779" cm="1">
        <f t="array" ref="AQ779">IF(FALSE,"True," &amp; IF(_xlfn.XLOOKUP("Service_IsAny",'Scoring_Config'!$A:$A,'Scoring_Config'!$D:$D,"Yes")="Yes",_xlfn.XLOOKUP("Service_IsAny",'Scoring_Config'!$A:$A,'Scoring_Config'!$C:$C,0),0),"False,0")</f>
        <v>0</v>
      </c>
      <c r="AR779">
        <v>0</v>
      </c>
      <c r="AS779" cm="1">
        <f t="array" ref="AS779">IF(FALSE,"True," &amp; IF(_xlfn.XLOOKUP("Service_RangeGt1000",'Scoring_Config'!$A:$A,'Scoring_Config'!$D:$D,"Yes")="Yes",_xlfn.XLOOKUP("Service_RangeGt1000",'Scoring_Config'!$A:$A,'Scoring_Config'!$C:$C,0),0),"False,0")</f>
        <v>0</v>
      </c>
      <c r="AT779" cm="1">
        <f t="array" ref="AT779">IF(FALSE,"True," &amp; IF(_xlfn.XLOOKUP("App_IsAny",'Scoring_Config'!$A:$A,'Scoring_Config'!$D:$D,"Yes")="Yes",_xlfn.XLOOKUP("App_IsAny",'Scoring_Config'!$A:$A,'Scoring_Config'!$C:$C,0),0),"False,0")</f>
        <v>0</v>
      </c>
      <c r="AU779">
        <v>2</v>
      </c>
      <c r="AV779" cm="1">
        <f t="array" ref="AV779">IF(FALSE,"True," &amp; IF(_xlfn.XLOOKUP("App_RangeGt1000",'Scoring_Config'!$A:$A,'Scoring_Config'!$D:$D,"Yes")="Yes",_xlfn.XLOOKUP("App_RangeGt1000",'Scoring_Config'!$A:$A,'Scoring_Config'!$C:$C,0),0),"False,0")</f>
        <v>0</v>
      </c>
      <c r="AW779" cm="1">
        <f t="array" ref="AW779">IF(FALSE,"True," &amp; IF(_xlfn.XLOOKUP("Action_IsDenyOrDrop",'Scoring_Config'!$A:$A,'Scoring_Config'!$D:$D,"Yes")="Yes",_xlfn.XLOOKUP("Action_IsDenyOrDrop",'Scoring_Config'!$A:$A,'Scoring_Config'!$C:$C,0),0),"False,0")</f>
        <v>0</v>
      </c>
      <c r="AX779" cm="1">
        <f t="array" ref="AX779">IF(LEFT(AW779,4)="True",0,(IF(LEFT(Y779,4)="True",IF(_xlfn.XLOOKUP("Src_IsAny",'Scoring_Config'!$A:$A,'Scoring_Config'!$D:$D,"Yes")="Yes",_xlfn.XLOOKUP("Src_IsAny",'Scoring_Config'!$A:$A,'Scoring_Config'!$C:$C,10),0),0)+IF(LEFT(Z779,4)="True",IF(_xlfn.XLOOKUP("Src_CIDR_Le_16",'Scoring_Config'!$A:$A,'Scoring_Config'!$D:$D,"Yes")="Yes",_xlfn.XLOOKUP("Src_CIDR_Le_16",'Scoring_Config'!$A:$A,'Scoring_Config'!$C:$C,10),0),0)+IF(LEFT(AA779,4)="True",IF(_xlfn.XLOOKUP("Src_CIDR_17_22",'Scoring_Config'!$A:$A,'Scoring_Config'!$D:$D,"Yes")="Yes",_xlfn.XLOOKUP("Src_CIDR_17_22",'Scoring_Config'!$A:$A,'Scoring_Config'!$C:$C,5),0),0)+IF(LEFT(AB779,4)="True",IF(_xlfn.XLOOKUP("Dst_IsAny",'Scoring_Config'!$A:$A,'Scoring_Config'!$D:$D,"Yes")="Yes",_xlfn.XLOOKUP("Dst_IsAny",'Scoring_Config'!$A:$A,'Scoring_Config'!$C:$C,10),0),0)+IF(LEFT(AC779,4)="True",IF(_xlfn.XLOOKUP("Dst_CIDR_Le_16",'Scoring_Config'!$A:$A,'Scoring_Config'!$D:$D,"Yes")="Yes",_xlfn.XLOOKUP("Dst_CIDR_Le_16",'Scoring_Config'!$A:$A,'Scoring_Config'!$C:$C,10),0),0)+IF(LEFT(AD779,4)="True",IF(_xlfn.XLOOKUP("Dst_CIDR_17_22",'Scoring_Config'!$A:$A,'Scoring_Config'!$D:$D,"Yes")="Yes",_xlfn.XLOOKUP("Dst_CIDR_17_22",'Scoring_Config'!$A:$A,'Scoring_Config'!$C:$C,5),0),0)+IF(LEFT(AE779,4)="True",IF(_xlfn.XLOOKUP("SrcZone_IsAny",'Scoring_Config'!$A:$A,'Scoring_Config'!$D:$D,"Yes")="Yes",_xlfn.XLOOKUP("SrcZone_IsAny",'Scoring_Config'!$A:$A,'Scoring_Config'!$C:$C,10),0),0)+IF(LEFT(AF779,4)="True",IF(_xlfn.XLOOKUP("DstZone_IsAny",'Scoring_Config'!$A:$A,'Scoring_Config'!$D:$D,"Yes")="Yes",_xlfn.XLOOKUP("DstZone_IsAny",'Scoring_Config'!$A:$A,'Scoring_Config'!$C:$C,10),0),0)+IF(LEFT(AG779,4)="True",IF(_xlfn.XLOOKUP("Service_Any_OR_RangeGt1000",'Scoring_Config'!$A:$A,'Scoring_Config'!$D:$D,"Yes")="Yes",_xlfn.XLOOKUP("Service_Any_OR_RangeGt1000",'Scoring_Config'!$A:$A,'Scoring_Config'!$C:$C,10),0),0)+IF(LEFT(AH779,4)="True",IF(_xlfn.XLOOKUP("App_Any_OR_RangeGt1000",'Scoring_Config'!$A:$A,'Scoring_Config'!$D:$D,"Yes")="Yes",_xlfn.XLOOKUP("App_Any_OR_RangeGt1000",'Scoring_Config'!$A:$A,'Scoring_Config'!$C:$C,10),0),0)+IF(LEFT(AI779,4)="True",IF(_xlfn.XLOOKUP("Service_Insecure_Match",'Scoring_Config'!$A:$A,'Scoring_Config'!$D:$D,"Yes")="Yes",_xlfn.XLOOKUP("Service_Insecure_Match",'Scoring_Config'!$A:$A,'Scoring_Config'!$C:$C,5),0),0)+IF(LEFT(AJ779,4)="True",IF(_xlfn.XLOOKUP("Risky_Inbound",'Scoring_Config'!$A:$A,'Scoring_Config'!$D:$D,"Yes")="Yes",_xlfn.XLOOKUP("Risky_Inbound",'Scoring_Config'!$A:$A,'Scoring_Config'!$C:$C,50),0),0)+IF(LEFT(AK779,4)="True",IF(_xlfn.XLOOKUP("Risky_Outbound",'Scoring_Config'!$A:$A,'Scoring_Config'!$D:$D,"Yes")="Yes",_xlfn.XLOOKUP("Risky_Outbound",'Scoring_Config'!$A:$A,'Scoring_Config'!$C:$C,25),0),0)+IF(LEFT(AZ779,4)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779,FIND(",",AL779)+1,100)),0)+IF(LEFT(AM779,4)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779,FIND(",",AN779)+1,100)),0)+IF(_xlfn.XLOOKUP("Profile_Scoring",'Scoring_Config'!$A:$A,'Scoring_Config'!$D:$D,"Yes")="Yes",VALUE(MID(AO779,FIND(",",AO779)+1,100)),0)+IF(_xlfn.XLOOKUP("Options_Scoring",'Scoring_Config'!$A:$A,'Scoring_Config'!$D:$D,"Yes")="Yes",VALUE(MID(AP779,FIND(",",AP779)+1,100)),0)))</f>
        <v>0</v>
      </c>
      <c r="AZ779" cm="1">
        <f t="array" ref="AZ779">IF(FALSE,"True," &amp; IF(_xlfn.XLOOKUP("Migrate_Insecure",'Scoring_Config'!$A:$A,'Scoring_Config'!$D:$D,"Yes")="Yes",_xlfn.XLOOKUP("Migrate_Insecure",'Scoring_Config'!$A:$A,'Scoring_Config'!$C:$C,10),0),"False,0")</f>
        <v>0</v>
      </c>
    </row>
    <row r="780" spans="1:52">
      <c r="A780" t="s">
        <v>1979</v>
      </c>
      <c r="B780" t="s">
        <v>2753</v>
      </c>
      <c r="C780" t="s">
        <v>3542</v>
      </c>
      <c r="D780" t="s">
        <v>3545</v>
      </c>
      <c r="E780" t="s">
        <v>3563</v>
      </c>
      <c r="F780" t="s">
        <v>3866</v>
      </c>
      <c r="G780" t="s">
        <v>379</v>
      </c>
      <c r="H780" t="s">
        <v>174</v>
      </c>
      <c r="I780" t="s">
        <v>3866</v>
      </c>
      <c r="J780" t="s">
        <v>1050</v>
      </c>
      <c r="K780" t="s">
        <v>1660</v>
      </c>
      <c r="L780" t="s">
        <v>1327</v>
      </c>
      <c r="M780" t="s">
        <v>1974</v>
      </c>
      <c r="N780" t="s">
        <v>4315</v>
      </c>
      <c r="O780" t="s">
        <v>4319</v>
      </c>
      <c r="P780" t="s">
        <v>4322</v>
      </c>
      <c r="Q780" t="s">
        <v>4874</v>
      </c>
      <c r="R780" t="s">
        <v>5439</v>
      </c>
      <c r="S780" t="s">
        <v>4324</v>
      </c>
      <c r="T780" t="s">
        <v>5782</v>
      </c>
      <c r="U780" t="s">
        <v>5782</v>
      </c>
      <c r="Y780" cm="1">
        <f t="array" ref="Y780">IF(FALSE,"True," &amp; IF(_xlfn.XLOOKUP("Src_IsAny",'Scoring_Config'!$A:$A,'Scoring_Config'!$D:$D,"Yes")="Yes",_xlfn.XLOOKUP("Src_IsAny",'Scoring_Config'!$A:$A,'Scoring_Config'!$C:$C,10),0),"False,0")</f>
        <v>0</v>
      </c>
      <c r="Z780" cm="1">
        <f t="array" ref="Z780">IF(FALSE,"True," &amp; IF(_xlfn.XLOOKUP("Src_CIDR_Le_16",'Scoring_Config'!$A:$A,'Scoring_Config'!$D:$D,"Yes")="Yes",_xlfn.XLOOKUP("Src_CIDR_Le_16",'Scoring_Config'!$A:$A,'Scoring_Config'!$C:$C,10),0),"False,0")</f>
        <v>0</v>
      </c>
      <c r="AA780" cm="1">
        <f t="array" ref="AA780">IF(FALSE,"True," &amp; IF(_xlfn.XLOOKUP("Src_CIDR_17_22",'Scoring_Config'!$A:$A,'Scoring_Config'!$D:$D,"Yes")="Yes",_xlfn.XLOOKUP("Src_CIDR_17_22",'Scoring_Config'!$A:$A,'Scoring_Config'!$C:$C,5),0),"False,0")</f>
        <v>0</v>
      </c>
      <c r="AB780" cm="1">
        <f t="array" ref="AB780">IF(FALSE,"True," &amp; IF(_xlfn.XLOOKUP("Dst_IsAny",'Scoring_Config'!$A:$A,'Scoring_Config'!$D:$D,"Yes")="Yes",_xlfn.XLOOKUP("Dst_IsAny",'Scoring_Config'!$A:$A,'Scoring_Config'!$C:$C,10),0),"False,0")</f>
        <v>0</v>
      </c>
      <c r="AC780" cm="1">
        <f t="array" ref="AC780">IF(FALSE,"True," &amp; IF(_xlfn.XLOOKUP("Dst_CIDR_Le_16",'Scoring_Config'!$A:$A,'Scoring_Config'!$D:$D,"Yes")="Yes",_xlfn.XLOOKUP("Dst_CIDR_Le_16",'Scoring_Config'!$A:$A,'Scoring_Config'!$C:$C,10),0),"False,0")</f>
        <v>0</v>
      </c>
      <c r="AD780" cm="1">
        <f t="array" ref="AD780">IF(FALSE,"True," &amp; IF(_xlfn.XLOOKUP("Dst_CIDR_17_22",'Scoring_Config'!$A:$A,'Scoring_Config'!$D:$D,"Yes")="Yes",_xlfn.XLOOKUP("Dst_CIDR_17_22",'Scoring_Config'!$A:$A,'Scoring_Config'!$C:$C,5),0),"False,0")</f>
        <v>0</v>
      </c>
      <c r="AE780" cm="1">
        <f t="array" ref="AE780">IF(FALSE,"True," &amp; IF(_xlfn.XLOOKUP("SrcZone_IsAny",'Scoring_Config'!$A:$A,'Scoring_Config'!$D:$D,"Yes")="Yes",_xlfn.XLOOKUP("SrcZone_IsAny",'Scoring_Config'!$A:$A,'Scoring_Config'!$C:$C,10),0),"False,0")</f>
        <v>0</v>
      </c>
      <c r="AF780" cm="1">
        <f t="array" ref="AF780">IF(FALSE,"True," &amp; IF(_xlfn.XLOOKUP("DstZone_IsAny",'Scoring_Config'!$A:$A,'Scoring_Config'!$D:$D,"Yes")="Yes",_xlfn.XLOOKUP("DstZone_IsAny",'Scoring_Config'!$A:$A,'Scoring_Config'!$C:$C,10),0),"False,0")</f>
        <v>0</v>
      </c>
      <c r="AG780" cm="1">
        <f t="array" ref="AG78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80" cm="1">
        <f t="array" ref="AH780">IF(FALSE,"True," &amp; IF(_xlfn.XLOOKUP("App_Any_OR_RangeGt1000",'Scoring_Config'!$A:$A,'Scoring_Config'!$D:$D,"Yes")="Yes",_xlfn.XLOOKUP("App_Any_OR_RangeGt1000",'Scoring_Config'!$A:$A,'Scoring_Config'!$C:$C,10),0),"False,0")</f>
        <v>0</v>
      </c>
      <c r="AI780" cm="1">
        <f t="array" ref="AI780">IF(FALSE,"True," &amp; IF(_xlfn.XLOOKUP("Service_Insecure_Match",'Scoring_Config'!$A:$A,'Scoring_Config'!$D:$D,"Yes")="Yes",_xlfn.XLOOKUP("Service_Insecure_Match",'Scoring_Config'!$A:$A,'Scoring_Config'!$C:$C,5),0),"False,0")</f>
        <v>0</v>
      </c>
      <c r="AJ780" cm="1">
        <f t="array" ref="AJ780">IF(FALSE,"True," &amp; IF(_xlfn.XLOOKUP("Risky_Inbound",'Scoring_Config'!$A:$A,'Scoring_Config'!$D:$D,"Yes")="Yes",_xlfn.XLOOKUP("Risky_Inbound",'Scoring_Config'!$A:$A,'Scoring_Config'!$C:$C,50),0),"False,0")</f>
        <v>0</v>
      </c>
      <c r="AK780" cm="1">
        <f t="array" ref="AK780">IF(FALSE,"True," &amp; IF(_xlfn.XLOOKUP("Risky_Outbound",'Scoring_Config'!$A:$A,'Scoring_Config'!$D:$D,"Yes")="Yes",_xlfn.XLOOKUP("Risky_Outbound",'Scoring_Config'!$A:$A,'Scoring_Config'!$C:$C,25),0),"False,0")</f>
        <v>0</v>
      </c>
      <c r="AL780" t="s">
        <v>6697</v>
      </c>
      <c r="AM780" cm="1">
        <f t="array" ref="AM78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80" t="s">
        <v>6697</v>
      </c>
      <c r="AO780" t="s">
        <v>6697</v>
      </c>
      <c r="AP780" t="s">
        <v>6697</v>
      </c>
      <c r="AQ780" cm="1">
        <f t="array" ref="AQ780">IF(FALSE,"True," &amp; IF(_xlfn.XLOOKUP("Service_IsAny",'Scoring_Config'!$A:$A,'Scoring_Config'!$D:$D,"Yes")="Yes",_xlfn.XLOOKUP("Service_IsAny",'Scoring_Config'!$A:$A,'Scoring_Config'!$C:$C,0),0),"False,0")</f>
        <v>0</v>
      </c>
      <c r="AR780">
        <v>0</v>
      </c>
      <c r="AS780" cm="1">
        <f t="array" ref="AS780">IF(FALSE,"True," &amp; IF(_xlfn.XLOOKUP("Service_RangeGt1000",'Scoring_Config'!$A:$A,'Scoring_Config'!$D:$D,"Yes")="Yes",_xlfn.XLOOKUP("Service_RangeGt1000",'Scoring_Config'!$A:$A,'Scoring_Config'!$C:$C,0),0),"False,0")</f>
        <v>0</v>
      </c>
      <c r="AT780" cm="1">
        <f t="array" ref="AT780">IF(FALSE,"True," &amp; IF(_xlfn.XLOOKUP("App_IsAny",'Scoring_Config'!$A:$A,'Scoring_Config'!$D:$D,"Yes")="Yes",_xlfn.XLOOKUP("App_IsAny",'Scoring_Config'!$A:$A,'Scoring_Config'!$C:$C,0),0),"False,0")</f>
        <v>0</v>
      </c>
      <c r="AU780">
        <v>1</v>
      </c>
      <c r="AV780" cm="1">
        <f t="array" ref="AV780">IF(FALSE,"True," &amp; IF(_xlfn.XLOOKUP("App_RangeGt1000",'Scoring_Config'!$A:$A,'Scoring_Config'!$D:$D,"Yes")="Yes",_xlfn.XLOOKUP("App_RangeGt1000",'Scoring_Config'!$A:$A,'Scoring_Config'!$C:$C,0),0),"False,0")</f>
        <v>0</v>
      </c>
      <c r="AW780" cm="1">
        <f t="array" ref="AW780">IF(FALSE,"True," &amp; IF(_xlfn.XLOOKUP("Action_IsDenyOrDrop",'Scoring_Config'!$A:$A,'Scoring_Config'!$D:$D,"Yes")="Yes",_xlfn.XLOOKUP("Action_IsDenyOrDrop",'Scoring_Config'!$A:$A,'Scoring_Config'!$C:$C,0),0),"False,0")</f>
        <v>0</v>
      </c>
      <c r="AX780" cm="1">
        <f t="array" ref="AX780">IF(LEFT(AW780,4)="True",0,(IF(LEFT(Y780,4)="True",IF(_xlfn.XLOOKUP("Src_IsAny",'Scoring_Config'!$A:$A,'Scoring_Config'!$D:$D,"Yes")="Yes",_xlfn.XLOOKUP("Src_IsAny",'Scoring_Config'!$A:$A,'Scoring_Config'!$C:$C,10),0),0)+IF(LEFT(Z780,4)="True",IF(_xlfn.XLOOKUP("Src_CIDR_Le_16",'Scoring_Config'!$A:$A,'Scoring_Config'!$D:$D,"Yes")="Yes",_xlfn.XLOOKUP("Src_CIDR_Le_16",'Scoring_Config'!$A:$A,'Scoring_Config'!$C:$C,10),0),0)+IF(LEFT(AA780,4)="True",IF(_xlfn.XLOOKUP("Src_CIDR_17_22",'Scoring_Config'!$A:$A,'Scoring_Config'!$D:$D,"Yes")="Yes",_xlfn.XLOOKUP("Src_CIDR_17_22",'Scoring_Config'!$A:$A,'Scoring_Config'!$C:$C,5),0),0)+IF(LEFT(AB780,4)="True",IF(_xlfn.XLOOKUP("Dst_IsAny",'Scoring_Config'!$A:$A,'Scoring_Config'!$D:$D,"Yes")="Yes",_xlfn.XLOOKUP("Dst_IsAny",'Scoring_Config'!$A:$A,'Scoring_Config'!$C:$C,10),0),0)+IF(LEFT(AC780,4)="True",IF(_xlfn.XLOOKUP("Dst_CIDR_Le_16",'Scoring_Config'!$A:$A,'Scoring_Config'!$D:$D,"Yes")="Yes",_xlfn.XLOOKUP("Dst_CIDR_Le_16",'Scoring_Config'!$A:$A,'Scoring_Config'!$C:$C,10),0),0)+IF(LEFT(AD780,4)="True",IF(_xlfn.XLOOKUP("Dst_CIDR_17_22",'Scoring_Config'!$A:$A,'Scoring_Config'!$D:$D,"Yes")="Yes",_xlfn.XLOOKUP("Dst_CIDR_17_22",'Scoring_Config'!$A:$A,'Scoring_Config'!$C:$C,5),0),0)+IF(LEFT(AE780,4)="True",IF(_xlfn.XLOOKUP("SrcZone_IsAny",'Scoring_Config'!$A:$A,'Scoring_Config'!$D:$D,"Yes")="Yes",_xlfn.XLOOKUP("SrcZone_IsAny",'Scoring_Config'!$A:$A,'Scoring_Config'!$C:$C,10),0),0)+IF(LEFT(AF780,4)="True",IF(_xlfn.XLOOKUP("DstZone_IsAny",'Scoring_Config'!$A:$A,'Scoring_Config'!$D:$D,"Yes")="Yes",_xlfn.XLOOKUP("DstZone_IsAny",'Scoring_Config'!$A:$A,'Scoring_Config'!$C:$C,10),0),0)+IF(LEFT(AG780,4)="True",IF(_xlfn.XLOOKUP("Service_Any_OR_RangeGt1000",'Scoring_Config'!$A:$A,'Scoring_Config'!$D:$D,"Yes")="Yes",_xlfn.XLOOKUP("Service_Any_OR_RangeGt1000",'Scoring_Config'!$A:$A,'Scoring_Config'!$C:$C,10),0),0)+IF(LEFT(AH780,4)="True",IF(_xlfn.XLOOKUP("App_Any_OR_RangeGt1000",'Scoring_Config'!$A:$A,'Scoring_Config'!$D:$D,"Yes")="Yes",_xlfn.XLOOKUP("App_Any_OR_RangeGt1000",'Scoring_Config'!$A:$A,'Scoring_Config'!$C:$C,10),0),0)+IF(LEFT(AI780,4)="True",IF(_xlfn.XLOOKUP("Service_Insecure_Match",'Scoring_Config'!$A:$A,'Scoring_Config'!$D:$D,"Yes")="Yes",_xlfn.XLOOKUP("Service_Insecure_Match",'Scoring_Config'!$A:$A,'Scoring_Config'!$C:$C,5),0),0)+IF(LEFT(AJ780,4)="True",IF(_xlfn.XLOOKUP("Risky_Inbound",'Scoring_Config'!$A:$A,'Scoring_Config'!$D:$D,"Yes")="Yes",_xlfn.XLOOKUP("Risky_Inbound",'Scoring_Config'!$A:$A,'Scoring_Config'!$C:$C,50),0),0)+IF(LEFT(AK780,4)="True",IF(_xlfn.XLOOKUP("Risky_Outbound",'Scoring_Config'!$A:$A,'Scoring_Config'!$D:$D,"Yes")="Yes",_xlfn.XLOOKUP("Risky_Outbound",'Scoring_Config'!$A:$A,'Scoring_Config'!$C:$C,25),0),0)+IF(LEFT(AZ780,4)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780,FIND(",",AL780)+1,100)),0)+IF(LEFT(AM780,4)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780,FIND(",",AN780)+1,100)),0)+IF(_xlfn.XLOOKUP("Profile_Scoring",'Scoring_Config'!$A:$A,'Scoring_Config'!$D:$D,"Yes")="Yes",VALUE(MID(AO780,FIND(",",AO780)+1,100)),0)+IF(_xlfn.XLOOKUP("Options_Scoring",'Scoring_Config'!$A:$A,'Scoring_Config'!$D:$D,"Yes")="Yes",VALUE(MID(AP780,FIND(",",AP780)+1,100)),0)))</f>
        <v>0</v>
      </c>
      <c r="AZ780" cm="1">
        <f t="array" ref="AZ780">IF(FALSE,"True," &amp; IF(_xlfn.XLOOKUP("Migrate_Insecure",'Scoring_Config'!$A:$A,'Scoring_Config'!$D:$D,"Yes")="Yes",_xlfn.XLOOKUP("Migrate_Insecure",'Scoring_Config'!$A:$A,'Scoring_Config'!$C:$C,10),0),"False,0")</f>
        <v>0</v>
      </c>
    </row>
    <row r="781" spans="1:52">
      <c r="A781" t="s">
        <v>1979</v>
      </c>
      <c r="B781" t="s">
        <v>2754</v>
      </c>
      <c r="C781" t="s">
        <v>3542</v>
      </c>
      <c r="D781" t="s">
        <v>3544</v>
      </c>
      <c r="E781" t="s">
        <v>3562</v>
      </c>
      <c r="F781" t="s">
        <v>3863</v>
      </c>
      <c r="G781" t="s">
        <v>454</v>
      </c>
      <c r="H781" t="s">
        <v>193</v>
      </c>
      <c r="I781" t="s">
        <v>3863</v>
      </c>
      <c r="J781" t="s">
        <v>1051</v>
      </c>
      <c r="K781" t="s">
        <v>193</v>
      </c>
      <c r="L781" t="s">
        <v>1494</v>
      </c>
      <c r="M781" t="s">
        <v>1973</v>
      </c>
      <c r="N781" t="s">
        <v>4315</v>
      </c>
      <c r="O781" t="s">
        <v>4319</v>
      </c>
      <c r="P781" t="s">
        <v>4323</v>
      </c>
      <c r="Q781" t="s">
        <v>4875</v>
      </c>
      <c r="R781" t="s">
        <v>5439</v>
      </c>
      <c r="S781" t="s">
        <v>4324</v>
      </c>
      <c r="T781" t="s">
        <v>5631</v>
      </c>
      <c r="U781" t="s">
        <v>5780</v>
      </c>
      <c r="Y781" cm="1">
        <f t="array" ref="Y781">IF(FALSE,"True," &amp; IF(_xlfn.XLOOKUP("Src_IsAny",'Scoring_Config'!$A:$A,'Scoring_Config'!$D:$D,"Yes")="Yes",_xlfn.XLOOKUP("Src_IsAny",'Scoring_Config'!$A:$A,'Scoring_Config'!$C:$C,10),0),"False,0")</f>
        <v>0</v>
      </c>
      <c r="Z781" cm="1">
        <f t="array" ref="Z781">IF(FALSE,"True," &amp; IF(_xlfn.XLOOKUP("Src_CIDR_Le_16",'Scoring_Config'!$A:$A,'Scoring_Config'!$D:$D,"Yes")="Yes",_xlfn.XLOOKUP("Src_CIDR_Le_16",'Scoring_Config'!$A:$A,'Scoring_Config'!$C:$C,10),0),"False,0")</f>
        <v>0</v>
      </c>
      <c r="AA781" cm="1">
        <f t="array" ref="AA781">IF(FALSE,"True," &amp; IF(_xlfn.XLOOKUP("Src_CIDR_17_22",'Scoring_Config'!$A:$A,'Scoring_Config'!$D:$D,"Yes")="Yes",_xlfn.XLOOKUP("Src_CIDR_17_22",'Scoring_Config'!$A:$A,'Scoring_Config'!$C:$C,5),0),"False,0")</f>
        <v>0</v>
      </c>
      <c r="AB781" cm="1">
        <f t="array" ref="AB781">IF(FALSE,"True," &amp; IF(_xlfn.XLOOKUP("Dst_IsAny",'Scoring_Config'!$A:$A,'Scoring_Config'!$D:$D,"Yes")="Yes",_xlfn.XLOOKUP("Dst_IsAny",'Scoring_Config'!$A:$A,'Scoring_Config'!$C:$C,10),0),"False,0")</f>
        <v>0</v>
      </c>
      <c r="AC781" cm="1">
        <f t="array" ref="AC781">IF(FALSE,"True," &amp; IF(_xlfn.XLOOKUP("Dst_CIDR_Le_16",'Scoring_Config'!$A:$A,'Scoring_Config'!$D:$D,"Yes")="Yes",_xlfn.XLOOKUP("Dst_CIDR_Le_16",'Scoring_Config'!$A:$A,'Scoring_Config'!$C:$C,10),0),"False,0")</f>
        <v>0</v>
      </c>
      <c r="AD781" cm="1">
        <f t="array" ref="AD781">IF(FALSE,"True," &amp; IF(_xlfn.XLOOKUP("Dst_CIDR_17_22",'Scoring_Config'!$A:$A,'Scoring_Config'!$D:$D,"Yes")="Yes",_xlfn.XLOOKUP("Dst_CIDR_17_22",'Scoring_Config'!$A:$A,'Scoring_Config'!$C:$C,5),0),"False,0")</f>
        <v>0</v>
      </c>
      <c r="AE781" cm="1">
        <f t="array" ref="AE781">IF(FALSE,"True," &amp; IF(_xlfn.XLOOKUP("SrcZone_IsAny",'Scoring_Config'!$A:$A,'Scoring_Config'!$D:$D,"Yes")="Yes",_xlfn.XLOOKUP("SrcZone_IsAny",'Scoring_Config'!$A:$A,'Scoring_Config'!$C:$C,10),0),"False,0")</f>
        <v>0</v>
      </c>
      <c r="AF781" cm="1">
        <f t="array" ref="AF781">IF(FALSE,"True," &amp; IF(_xlfn.XLOOKUP("DstZone_IsAny",'Scoring_Config'!$A:$A,'Scoring_Config'!$D:$D,"Yes")="Yes",_xlfn.XLOOKUP("DstZone_IsAny",'Scoring_Config'!$A:$A,'Scoring_Config'!$C:$C,10),0),"False,0")</f>
        <v>0</v>
      </c>
      <c r="AG781" cm="1">
        <f t="array" ref="AG78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81" cm="1">
        <f t="array" ref="AH781">IF(FALSE,"True," &amp; IF(_xlfn.XLOOKUP("App_Any_OR_RangeGt1000",'Scoring_Config'!$A:$A,'Scoring_Config'!$D:$D,"Yes")="Yes",_xlfn.XLOOKUP("App_Any_OR_RangeGt1000",'Scoring_Config'!$A:$A,'Scoring_Config'!$C:$C,10),0),"False,0")</f>
        <v>0</v>
      </c>
      <c r="AI781" cm="1">
        <f t="array" ref="AI781">IF(FALSE,"True," &amp; IF(_xlfn.XLOOKUP("Service_Insecure_Match",'Scoring_Config'!$A:$A,'Scoring_Config'!$D:$D,"Yes")="Yes",_xlfn.XLOOKUP("Service_Insecure_Match",'Scoring_Config'!$A:$A,'Scoring_Config'!$C:$C,5),0),"False,0")</f>
        <v>0</v>
      </c>
      <c r="AJ781" cm="1">
        <f t="array" ref="AJ781">IF(FALSE,"True," &amp; IF(_xlfn.XLOOKUP("Risky_Inbound",'Scoring_Config'!$A:$A,'Scoring_Config'!$D:$D,"Yes")="Yes",_xlfn.XLOOKUP("Risky_Inbound",'Scoring_Config'!$A:$A,'Scoring_Config'!$C:$C,50),0),"False,0")</f>
        <v>0</v>
      </c>
      <c r="AK781" cm="1">
        <f t="array" ref="AK781">IF(FALSE,"True," &amp; IF(_xlfn.XLOOKUP("Risky_Outbound",'Scoring_Config'!$A:$A,'Scoring_Config'!$D:$D,"Yes")="Yes",_xlfn.XLOOKUP("Risky_Outbound",'Scoring_Config'!$A:$A,'Scoring_Config'!$C:$C,25),0),"False,0")</f>
        <v>0</v>
      </c>
      <c r="AL781" t="s">
        <v>6699</v>
      </c>
      <c r="AM781" cm="1">
        <f t="array" ref="AM78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81" t="s">
        <v>6697</v>
      </c>
      <c r="AO781" t="s">
        <v>6697</v>
      </c>
      <c r="AP781" t="s">
        <v>6697</v>
      </c>
      <c r="AQ781" cm="1">
        <f t="array" ref="AQ781">IF(FALSE,"True," &amp; IF(_xlfn.XLOOKUP("Service_IsAny",'Scoring_Config'!$A:$A,'Scoring_Config'!$D:$D,"Yes")="Yes",_xlfn.XLOOKUP("Service_IsAny",'Scoring_Config'!$A:$A,'Scoring_Config'!$C:$C,0),0),"False,0")</f>
        <v>0</v>
      </c>
      <c r="AR781">
        <v>0</v>
      </c>
      <c r="AS781" cm="1">
        <f t="array" ref="AS781">IF(FALSE,"True," &amp; IF(_xlfn.XLOOKUP("Service_RangeGt1000",'Scoring_Config'!$A:$A,'Scoring_Config'!$D:$D,"Yes")="Yes",_xlfn.XLOOKUP("Service_RangeGt1000",'Scoring_Config'!$A:$A,'Scoring_Config'!$C:$C,0),0),"False,0")</f>
        <v>0</v>
      </c>
      <c r="AT781" cm="1">
        <f t="array" ref="AT781">IF(FALSE,"True," &amp; IF(_xlfn.XLOOKUP("App_IsAny",'Scoring_Config'!$A:$A,'Scoring_Config'!$D:$D,"Yes")="Yes",_xlfn.XLOOKUP("App_IsAny",'Scoring_Config'!$A:$A,'Scoring_Config'!$C:$C,0),0),"False,0")</f>
        <v>0</v>
      </c>
      <c r="AU781">
        <v>0</v>
      </c>
      <c r="AV781" cm="1">
        <f t="array" ref="AV781">IF(FALSE,"True," &amp; IF(_xlfn.XLOOKUP("App_RangeGt1000",'Scoring_Config'!$A:$A,'Scoring_Config'!$D:$D,"Yes")="Yes",_xlfn.XLOOKUP("App_RangeGt1000",'Scoring_Config'!$A:$A,'Scoring_Config'!$C:$C,0),0),"False,0")</f>
        <v>0</v>
      </c>
      <c r="AW781" cm="1">
        <f t="array" ref="AW781">IF(FALSE,"True," &amp; IF(_xlfn.XLOOKUP("Action_IsDenyOrDrop",'Scoring_Config'!$A:$A,'Scoring_Config'!$D:$D,"Yes")="Yes",_xlfn.XLOOKUP("Action_IsDenyOrDrop",'Scoring_Config'!$A:$A,'Scoring_Config'!$C:$C,0),0),"False,0")</f>
        <v>0</v>
      </c>
      <c r="AX781" cm="1">
        <f t="array" ref="AX781">IF(LEFT(AW781,4)="True",0,(IF(LEFT(Y781,4)="True",IF(_xlfn.XLOOKUP("Src_IsAny",'Scoring_Config'!$A:$A,'Scoring_Config'!$D:$D,"Yes")="Yes",_xlfn.XLOOKUP("Src_IsAny",'Scoring_Config'!$A:$A,'Scoring_Config'!$C:$C,10),0),0)+IF(LEFT(Z781,4)="True",IF(_xlfn.XLOOKUP("Src_CIDR_Le_16",'Scoring_Config'!$A:$A,'Scoring_Config'!$D:$D,"Yes")="Yes",_xlfn.XLOOKUP("Src_CIDR_Le_16",'Scoring_Config'!$A:$A,'Scoring_Config'!$C:$C,10),0),0)+IF(LEFT(AA781,4)="True",IF(_xlfn.XLOOKUP("Src_CIDR_17_22",'Scoring_Config'!$A:$A,'Scoring_Config'!$D:$D,"Yes")="Yes",_xlfn.XLOOKUP("Src_CIDR_17_22",'Scoring_Config'!$A:$A,'Scoring_Config'!$C:$C,5),0),0)+IF(LEFT(AB781,4)="True",IF(_xlfn.XLOOKUP("Dst_IsAny",'Scoring_Config'!$A:$A,'Scoring_Config'!$D:$D,"Yes")="Yes",_xlfn.XLOOKUP("Dst_IsAny",'Scoring_Config'!$A:$A,'Scoring_Config'!$C:$C,10),0),0)+IF(LEFT(AC781,4)="True",IF(_xlfn.XLOOKUP("Dst_CIDR_Le_16",'Scoring_Config'!$A:$A,'Scoring_Config'!$D:$D,"Yes")="Yes",_xlfn.XLOOKUP("Dst_CIDR_Le_16",'Scoring_Config'!$A:$A,'Scoring_Config'!$C:$C,10),0),0)+IF(LEFT(AD781,4)="True",IF(_xlfn.XLOOKUP("Dst_CIDR_17_22",'Scoring_Config'!$A:$A,'Scoring_Config'!$D:$D,"Yes")="Yes",_xlfn.XLOOKUP("Dst_CIDR_17_22",'Scoring_Config'!$A:$A,'Scoring_Config'!$C:$C,5),0),0)+IF(LEFT(AE781,4)="True",IF(_xlfn.XLOOKUP("SrcZone_IsAny",'Scoring_Config'!$A:$A,'Scoring_Config'!$D:$D,"Yes")="Yes",_xlfn.XLOOKUP("SrcZone_IsAny",'Scoring_Config'!$A:$A,'Scoring_Config'!$C:$C,10),0),0)+IF(LEFT(AF781,4)="True",IF(_xlfn.XLOOKUP("DstZone_IsAny",'Scoring_Config'!$A:$A,'Scoring_Config'!$D:$D,"Yes")="Yes",_xlfn.XLOOKUP("DstZone_IsAny",'Scoring_Config'!$A:$A,'Scoring_Config'!$C:$C,10),0),0)+IF(LEFT(AG781,4)="True",IF(_xlfn.XLOOKUP("Service_Any_OR_RangeGt1000",'Scoring_Config'!$A:$A,'Scoring_Config'!$D:$D,"Yes")="Yes",_xlfn.XLOOKUP("Service_Any_OR_RangeGt1000",'Scoring_Config'!$A:$A,'Scoring_Config'!$C:$C,10),0),0)+IF(LEFT(AH781,4)="True",IF(_xlfn.XLOOKUP("App_Any_OR_RangeGt1000",'Scoring_Config'!$A:$A,'Scoring_Config'!$D:$D,"Yes")="Yes",_xlfn.XLOOKUP("App_Any_OR_RangeGt1000",'Scoring_Config'!$A:$A,'Scoring_Config'!$C:$C,10),0),0)+IF(LEFT(AI781,4)="True",IF(_xlfn.XLOOKUP("Service_Insecure_Match",'Scoring_Config'!$A:$A,'Scoring_Config'!$D:$D,"Yes")="Yes",_xlfn.XLOOKUP("Service_Insecure_Match",'Scoring_Config'!$A:$A,'Scoring_Config'!$C:$C,5),0),0)+IF(LEFT(AJ781,4)="True",IF(_xlfn.XLOOKUP("Risky_Inbound",'Scoring_Config'!$A:$A,'Scoring_Config'!$D:$D,"Yes")="Yes",_xlfn.XLOOKUP("Risky_Inbound",'Scoring_Config'!$A:$A,'Scoring_Config'!$C:$C,50),0),0)+IF(LEFT(AK781,4)="True",IF(_xlfn.XLOOKUP("Risky_Outbound",'Scoring_Config'!$A:$A,'Scoring_Config'!$D:$D,"Yes")="Yes",_xlfn.XLOOKUP("Risky_Outbound",'Scoring_Config'!$A:$A,'Scoring_Config'!$C:$C,25),0),0)+IF(LEFT(AZ781,4)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781,FIND(",",AL781)+1,100)),0)+IF(LEFT(AM781,4)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781,FIND(",",AN781)+1,100)),0)+IF(_xlfn.XLOOKUP("Profile_Scoring",'Scoring_Config'!$A:$A,'Scoring_Config'!$D:$D,"Yes")="Yes",VALUE(MID(AO781,FIND(",",AO781)+1,100)),0)+IF(_xlfn.XLOOKUP("Options_Scoring",'Scoring_Config'!$A:$A,'Scoring_Config'!$D:$D,"Yes")="Yes",VALUE(MID(AP781,FIND(",",AP781)+1,100)),0)))</f>
        <v>0</v>
      </c>
      <c r="AZ781" cm="1">
        <f t="array" ref="AZ781">IF(FALSE,"True," &amp; IF(_xlfn.XLOOKUP("Migrate_Insecure",'Scoring_Config'!$A:$A,'Scoring_Config'!$D:$D,"Yes")="Yes",_xlfn.XLOOKUP("Migrate_Insecure",'Scoring_Config'!$A:$A,'Scoring_Config'!$C:$C,10),0),"False,0")</f>
        <v>0</v>
      </c>
    </row>
    <row r="782" spans="1:52">
      <c r="A782" t="s">
        <v>1979</v>
      </c>
      <c r="B782" t="s">
        <v>2755</v>
      </c>
      <c r="C782" t="s">
        <v>3542</v>
      </c>
      <c r="D782" t="s">
        <v>3544</v>
      </c>
      <c r="E782" t="s">
        <v>3562</v>
      </c>
      <c r="F782" t="s">
        <v>3869</v>
      </c>
      <c r="G782" t="s">
        <v>455</v>
      </c>
      <c r="H782" t="s">
        <v>193</v>
      </c>
      <c r="I782" t="s">
        <v>3863</v>
      </c>
      <c r="J782" t="s">
        <v>1052</v>
      </c>
      <c r="K782" t="s">
        <v>193</v>
      </c>
      <c r="L782" t="s">
        <v>1496</v>
      </c>
      <c r="M782" t="s">
        <v>1973</v>
      </c>
      <c r="N782" t="s">
        <v>4315</v>
      </c>
      <c r="O782" t="s">
        <v>4319</v>
      </c>
      <c r="P782" t="s">
        <v>4321</v>
      </c>
      <c r="Q782" t="s">
        <v>4876</v>
      </c>
      <c r="R782" t="s">
        <v>5440</v>
      </c>
      <c r="S782" t="s">
        <v>5520</v>
      </c>
      <c r="T782" t="s">
        <v>5631</v>
      </c>
      <c r="U782" t="s">
        <v>5668</v>
      </c>
      <c r="Y782" cm="1">
        <f t="array" ref="Y782">IF(FALSE,"True," &amp; IF(_xlfn.XLOOKUP("Src_IsAny",'Scoring_Config'!$A:$A,'Scoring_Config'!$D:$D,"Yes")="Yes",_xlfn.XLOOKUP("Src_IsAny",'Scoring_Config'!$A:$A,'Scoring_Config'!$C:$C,10),0),"False,0")</f>
        <v>0</v>
      </c>
      <c r="Z782" cm="1">
        <f t="array" ref="Z782">IF(FALSE,"True," &amp; IF(_xlfn.XLOOKUP("Src_CIDR_Le_16",'Scoring_Config'!$A:$A,'Scoring_Config'!$D:$D,"Yes")="Yes",_xlfn.XLOOKUP("Src_CIDR_Le_16",'Scoring_Config'!$A:$A,'Scoring_Config'!$C:$C,10),0),"False,0")</f>
        <v>0</v>
      </c>
      <c r="AA782" cm="1">
        <f t="array" ref="AA782">IF(FALSE,"True," &amp; IF(_xlfn.XLOOKUP("Src_CIDR_17_22",'Scoring_Config'!$A:$A,'Scoring_Config'!$D:$D,"Yes")="Yes",_xlfn.XLOOKUP("Src_CIDR_17_22",'Scoring_Config'!$A:$A,'Scoring_Config'!$C:$C,5),0),"False,0")</f>
        <v>0</v>
      </c>
      <c r="AB782" cm="1">
        <f t="array" ref="AB782">IF(FALSE,"True," &amp; IF(_xlfn.XLOOKUP("Dst_IsAny",'Scoring_Config'!$A:$A,'Scoring_Config'!$D:$D,"Yes")="Yes",_xlfn.XLOOKUP("Dst_IsAny",'Scoring_Config'!$A:$A,'Scoring_Config'!$C:$C,10),0),"False,0")</f>
        <v>0</v>
      </c>
      <c r="AC782" cm="1">
        <f t="array" ref="AC782">IF(FALSE,"True," &amp; IF(_xlfn.XLOOKUP("Dst_CIDR_Le_16",'Scoring_Config'!$A:$A,'Scoring_Config'!$D:$D,"Yes")="Yes",_xlfn.XLOOKUP("Dst_CIDR_Le_16",'Scoring_Config'!$A:$A,'Scoring_Config'!$C:$C,10),0),"False,0")</f>
        <v>0</v>
      </c>
      <c r="AD782" cm="1">
        <f t="array" ref="AD782">IF(FALSE,"True," &amp; IF(_xlfn.XLOOKUP("Dst_CIDR_17_22",'Scoring_Config'!$A:$A,'Scoring_Config'!$D:$D,"Yes")="Yes",_xlfn.XLOOKUP("Dst_CIDR_17_22",'Scoring_Config'!$A:$A,'Scoring_Config'!$C:$C,5),0),"False,0")</f>
        <v>0</v>
      </c>
      <c r="AE782" cm="1">
        <f t="array" ref="AE782">IF(FALSE,"True," &amp; IF(_xlfn.XLOOKUP("SrcZone_IsAny",'Scoring_Config'!$A:$A,'Scoring_Config'!$D:$D,"Yes")="Yes",_xlfn.XLOOKUP("SrcZone_IsAny",'Scoring_Config'!$A:$A,'Scoring_Config'!$C:$C,10),0),"False,0")</f>
        <v>0</v>
      </c>
      <c r="AF782" cm="1">
        <f t="array" ref="AF782">IF(FALSE,"True," &amp; IF(_xlfn.XLOOKUP("DstZone_IsAny",'Scoring_Config'!$A:$A,'Scoring_Config'!$D:$D,"Yes")="Yes",_xlfn.XLOOKUP("DstZone_IsAny",'Scoring_Config'!$A:$A,'Scoring_Config'!$C:$C,10),0),"False,0")</f>
        <v>0</v>
      </c>
      <c r="AG782" cm="1">
        <f t="array" ref="AG78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82" cm="1">
        <f t="array" ref="AH782">IF(FALSE,"True," &amp; IF(_xlfn.XLOOKUP("App_Any_OR_RangeGt1000",'Scoring_Config'!$A:$A,'Scoring_Config'!$D:$D,"Yes")="Yes",_xlfn.XLOOKUP("App_Any_OR_RangeGt1000",'Scoring_Config'!$A:$A,'Scoring_Config'!$C:$C,10),0),"False,0")</f>
        <v>0</v>
      </c>
      <c r="AI782" cm="1">
        <f t="array" ref="AI782">IF(FALSE,"True," &amp; IF(_xlfn.XLOOKUP("Service_Insecure_Match",'Scoring_Config'!$A:$A,'Scoring_Config'!$D:$D,"Yes")="Yes",_xlfn.XLOOKUP("Service_Insecure_Match",'Scoring_Config'!$A:$A,'Scoring_Config'!$C:$C,5),0),"False,0")</f>
        <v>0</v>
      </c>
      <c r="AJ782" cm="1">
        <f t="array" ref="AJ782">IF(FALSE,"True," &amp; IF(_xlfn.XLOOKUP("Risky_Inbound",'Scoring_Config'!$A:$A,'Scoring_Config'!$D:$D,"Yes")="Yes",_xlfn.XLOOKUP("Risky_Inbound",'Scoring_Config'!$A:$A,'Scoring_Config'!$C:$C,50),0),"False,0")</f>
        <v>0</v>
      </c>
      <c r="AK782" cm="1">
        <f t="array" ref="AK782">IF(FALSE,"True," &amp; IF(_xlfn.XLOOKUP("Risky_Outbound",'Scoring_Config'!$A:$A,'Scoring_Config'!$D:$D,"Yes")="Yes",_xlfn.XLOOKUP("Risky_Outbound",'Scoring_Config'!$A:$A,'Scoring_Config'!$C:$C,25),0),"False,0")</f>
        <v>0</v>
      </c>
      <c r="AL782" t="s">
        <v>6700</v>
      </c>
      <c r="AM782" cm="1">
        <f t="array" ref="AM78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82" t="s">
        <v>6697</v>
      </c>
      <c r="AO782" t="s">
        <v>6697</v>
      </c>
      <c r="AP782" t="s">
        <v>6697</v>
      </c>
      <c r="AQ782" cm="1">
        <f t="array" ref="AQ782">IF(FALSE,"True," &amp; IF(_xlfn.XLOOKUP("Service_IsAny",'Scoring_Config'!$A:$A,'Scoring_Config'!$D:$D,"Yes")="Yes",_xlfn.XLOOKUP("Service_IsAny",'Scoring_Config'!$A:$A,'Scoring_Config'!$C:$C,0),0),"False,0")</f>
        <v>0</v>
      </c>
      <c r="AR782">
        <v>0</v>
      </c>
      <c r="AS782" cm="1">
        <f t="array" ref="AS782">IF(FALSE,"True," &amp; IF(_xlfn.XLOOKUP("Service_RangeGt1000",'Scoring_Config'!$A:$A,'Scoring_Config'!$D:$D,"Yes")="Yes",_xlfn.XLOOKUP("Service_RangeGt1000",'Scoring_Config'!$A:$A,'Scoring_Config'!$C:$C,0),0),"False,0")</f>
        <v>0</v>
      </c>
      <c r="AT782" cm="1">
        <f t="array" ref="AT782">IF(FALSE,"True," &amp; IF(_xlfn.XLOOKUP("App_IsAny",'Scoring_Config'!$A:$A,'Scoring_Config'!$D:$D,"Yes")="Yes",_xlfn.XLOOKUP("App_IsAny",'Scoring_Config'!$A:$A,'Scoring_Config'!$C:$C,0),0),"False,0")</f>
        <v>0</v>
      </c>
      <c r="AU782">
        <v>0</v>
      </c>
      <c r="AV782" cm="1">
        <f t="array" ref="AV782">IF(FALSE,"True," &amp; IF(_xlfn.XLOOKUP("App_RangeGt1000",'Scoring_Config'!$A:$A,'Scoring_Config'!$D:$D,"Yes")="Yes",_xlfn.XLOOKUP("App_RangeGt1000",'Scoring_Config'!$A:$A,'Scoring_Config'!$C:$C,0),0),"False,0")</f>
        <v>0</v>
      </c>
      <c r="AW782" cm="1">
        <f t="array" ref="AW782">IF(FALSE,"True," &amp; IF(_xlfn.XLOOKUP("Action_IsDenyOrDrop",'Scoring_Config'!$A:$A,'Scoring_Config'!$D:$D,"Yes")="Yes",_xlfn.XLOOKUP("Action_IsDenyOrDrop",'Scoring_Config'!$A:$A,'Scoring_Config'!$C:$C,0),0),"False,0")</f>
        <v>0</v>
      </c>
      <c r="AX782" cm="1">
        <f t="array" ref="AX782">IF(LEFT(AW782,4)="True",0,(IF(LEFT(Y782,4)="True",IF(_xlfn.XLOOKUP("Src_IsAny",'Scoring_Config'!$A:$A,'Scoring_Config'!$D:$D,"Yes")="Yes",_xlfn.XLOOKUP("Src_IsAny",'Scoring_Config'!$A:$A,'Scoring_Config'!$C:$C,10),0),0)+IF(LEFT(Z782,4)="True",IF(_xlfn.XLOOKUP("Src_CIDR_Le_16",'Scoring_Config'!$A:$A,'Scoring_Config'!$D:$D,"Yes")="Yes",_xlfn.XLOOKUP("Src_CIDR_Le_16",'Scoring_Config'!$A:$A,'Scoring_Config'!$C:$C,10),0),0)+IF(LEFT(AA782,4)="True",IF(_xlfn.XLOOKUP("Src_CIDR_17_22",'Scoring_Config'!$A:$A,'Scoring_Config'!$D:$D,"Yes")="Yes",_xlfn.XLOOKUP("Src_CIDR_17_22",'Scoring_Config'!$A:$A,'Scoring_Config'!$C:$C,5),0),0)+IF(LEFT(AB782,4)="True",IF(_xlfn.XLOOKUP("Dst_IsAny",'Scoring_Config'!$A:$A,'Scoring_Config'!$D:$D,"Yes")="Yes",_xlfn.XLOOKUP("Dst_IsAny",'Scoring_Config'!$A:$A,'Scoring_Config'!$C:$C,10),0),0)+IF(LEFT(AC782,4)="True",IF(_xlfn.XLOOKUP("Dst_CIDR_Le_16",'Scoring_Config'!$A:$A,'Scoring_Config'!$D:$D,"Yes")="Yes",_xlfn.XLOOKUP("Dst_CIDR_Le_16",'Scoring_Config'!$A:$A,'Scoring_Config'!$C:$C,10),0),0)+IF(LEFT(AD782,4)="True",IF(_xlfn.XLOOKUP("Dst_CIDR_17_22",'Scoring_Config'!$A:$A,'Scoring_Config'!$D:$D,"Yes")="Yes",_xlfn.XLOOKUP("Dst_CIDR_17_22",'Scoring_Config'!$A:$A,'Scoring_Config'!$C:$C,5),0),0)+IF(LEFT(AE782,4)="True",IF(_xlfn.XLOOKUP("SrcZone_IsAny",'Scoring_Config'!$A:$A,'Scoring_Config'!$D:$D,"Yes")="Yes",_xlfn.XLOOKUP("SrcZone_IsAny",'Scoring_Config'!$A:$A,'Scoring_Config'!$C:$C,10),0),0)+IF(LEFT(AF782,4)="True",IF(_xlfn.XLOOKUP("DstZone_IsAny",'Scoring_Config'!$A:$A,'Scoring_Config'!$D:$D,"Yes")="Yes",_xlfn.XLOOKUP("DstZone_IsAny",'Scoring_Config'!$A:$A,'Scoring_Config'!$C:$C,10),0),0)+IF(LEFT(AG782,4)="True",IF(_xlfn.XLOOKUP("Service_Any_OR_RangeGt1000",'Scoring_Config'!$A:$A,'Scoring_Config'!$D:$D,"Yes")="Yes",_xlfn.XLOOKUP("Service_Any_OR_RangeGt1000",'Scoring_Config'!$A:$A,'Scoring_Config'!$C:$C,10),0),0)+IF(LEFT(AH782,4)="True",IF(_xlfn.XLOOKUP("App_Any_OR_RangeGt1000",'Scoring_Config'!$A:$A,'Scoring_Config'!$D:$D,"Yes")="Yes",_xlfn.XLOOKUP("App_Any_OR_RangeGt1000",'Scoring_Config'!$A:$A,'Scoring_Config'!$C:$C,10),0),0)+IF(LEFT(AI782,4)="True",IF(_xlfn.XLOOKUP("Service_Insecure_Match",'Scoring_Config'!$A:$A,'Scoring_Config'!$D:$D,"Yes")="Yes",_xlfn.XLOOKUP("Service_Insecure_Match",'Scoring_Config'!$A:$A,'Scoring_Config'!$C:$C,5),0),0)+IF(LEFT(AJ782,4)="True",IF(_xlfn.XLOOKUP("Risky_Inbound",'Scoring_Config'!$A:$A,'Scoring_Config'!$D:$D,"Yes")="Yes",_xlfn.XLOOKUP("Risky_Inbound",'Scoring_Config'!$A:$A,'Scoring_Config'!$C:$C,50),0),0)+IF(LEFT(AK782,4)="True",IF(_xlfn.XLOOKUP("Risky_Outbound",'Scoring_Config'!$A:$A,'Scoring_Config'!$D:$D,"Yes")="Yes",_xlfn.XLOOKUP("Risky_Outbound",'Scoring_Config'!$A:$A,'Scoring_Config'!$C:$C,25),0),0)+IF(LEFT(AZ782,4)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782,FIND(",",AL782)+1,100)),0)+IF(LEFT(AM782,4)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782,FIND(",",AN782)+1,100)),0)+IF(_xlfn.XLOOKUP("Profile_Scoring",'Scoring_Config'!$A:$A,'Scoring_Config'!$D:$D,"Yes")="Yes",VALUE(MID(AO782,FIND(",",AO782)+1,100)),0)+IF(_xlfn.XLOOKUP("Options_Scoring",'Scoring_Config'!$A:$A,'Scoring_Config'!$D:$D,"Yes")="Yes",VALUE(MID(AP782,FIND(",",AP782)+1,100)),0)))</f>
        <v>0</v>
      </c>
      <c r="AZ782" cm="1">
        <f t="array" ref="AZ782">IF(FALSE,"True," &amp; IF(_xlfn.XLOOKUP("Migrate_Insecure",'Scoring_Config'!$A:$A,'Scoring_Config'!$D:$D,"Yes")="Yes",_xlfn.XLOOKUP("Migrate_Insecure",'Scoring_Config'!$A:$A,'Scoring_Config'!$C:$C,10),0),"False,0")</f>
        <v>0</v>
      </c>
    </row>
    <row r="783" spans="1:52">
      <c r="A783" t="s">
        <v>1979</v>
      </c>
      <c r="B783" t="s">
        <v>2756</v>
      </c>
      <c r="C783" t="s">
        <v>3542</v>
      </c>
      <c r="D783" t="s">
        <v>3545</v>
      </c>
      <c r="E783" t="s">
        <v>3563</v>
      </c>
      <c r="F783" t="s">
        <v>3752</v>
      </c>
      <c r="G783" t="s">
        <v>417</v>
      </c>
      <c r="H783" t="s">
        <v>174</v>
      </c>
      <c r="I783" t="s">
        <v>3855</v>
      </c>
      <c r="J783" t="s">
        <v>408</v>
      </c>
      <c r="K783" t="s">
        <v>1771</v>
      </c>
      <c r="L783" t="s">
        <v>1327</v>
      </c>
      <c r="M783" t="s">
        <v>1974</v>
      </c>
      <c r="N783" t="s">
        <v>4315</v>
      </c>
      <c r="O783" t="s">
        <v>4319</v>
      </c>
      <c r="P783" t="s">
        <v>4323</v>
      </c>
      <c r="Q783" t="s">
        <v>4877</v>
      </c>
      <c r="R783" t="s">
        <v>5439</v>
      </c>
      <c r="S783" t="s">
        <v>4324</v>
      </c>
      <c r="T783" t="s">
        <v>5592</v>
      </c>
      <c r="U783" t="s">
        <v>5955</v>
      </c>
      <c r="Y783" cm="1">
        <f t="array" ref="Y783">IF(FALSE,"True," &amp; IF(_xlfn.XLOOKUP("Src_IsAny",'Scoring_Config'!$A:$A,'Scoring_Config'!$D:$D,"Yes")="Yes",_xlfn.XLOOKUP("Src_IsAny",'Scoring_Config'!$A:$A,'Scoring_Config'!$C:$C,10),0),"False,0")</f>
        <v>0</v>
      </c>
      <c r="Z783" cm="1">
        <f t="array" ref="Z783">IF(FALSE,"True," &amp; IF(_xlfn.XLOOKUP("Src_CIDR_Le_16",'Scoring_Config'!$A:$A,'Scoring_Config'!$D:$D,"Yes")="Yes",_xlfn.XLOOKUP("Src_CIDR_Le_16",'Scoring_Config'!$A:$A,'Scoring_Config'!$C:$C,10),0),"False,0")</f>
        <v>0</v>
      </c>
      <c r="AA783" cm="1">
        <f t="array" ref="AA783">IF(FALSE,"True," &amp; IF(_xlfn.XLOOKUP("Src_CIDR_17_22",'Scoring_Config'!$A:$A,'Scoring_Config'!$D:$D,"Yes")="Yes",_xlfn.XLOOKUP("Src_CIDR_17_22",'Scoring_Config'!$A:$A,'Scoring_Config'!$C:$C,5),0),"False,0")</f>
        <v>0</v>
      </c>
      <c r="AB783" cm="1">
        <f t="array" ref="AB783">IF(FALSE,"True," &amp; IF(_xlfn.XLOOKUP("Dst_IsAny",'Scoring_Config'!$A:$A,'Scoring_Config'!$D:$D,"Yes")="Yes",_xlfn.XLOOKUP("Dst_IsAny",'Scoring_Config'!$A:$A,'Scoring_Config'!$C:$C,10),0),"False,0")</f>
        <v>0</v>
      </c>
      <c r="AC783" cm="1">
        <f t="array" ref="AC783">IF(FALSE,"True," &amp; IF(_xlfn.XLOOKUP("Dst_CIDR_Le_16",'Scoring_Config'!$A:$A,'Scoring_Config'!$D:$D,"Yes")="Yes",_xlfn.XLOOKUP("Dst_CIDR_Le_16",'Scoring_Config'!$A:$A,'Scoring_Config'!$C:$C,10),0),"False,0")</f>
        <v>0</v>
      </c>
      <c r="AD783" cm="1">
        <f t="array" ref="AD783">IF(FALSE,"True," &amp; IF(_xlfn.XLOOKUP("Dst_CIDR_17_22",'Scoring_Config'!$A:$A,'Scoring_Config'!$D:$D,"Yes")="Yes",_xlfn.XLOOKUP("Dst_CIDR_17_22",'Scoring_Config'!$A:$A,'Scoring_Config'!$C:$C,5),0),"False,0")</f>
        <v>0</v>
      </c>
      <c r="AE783" cm="1">
        <f t="array" ref="AE783">IF(FALSE,"True," &amp; IF(_xlfn.XLOOKUP("SrcZone_IsAny",'Scoring_Config'!$A:$A,'Scoring_Config'!$D:$D,"Yes")="Yes",_xlfn.XLOOKUP("SrcZone_IsAny",'Scoring_Config'!$A:$A,'Scoring_Config'!$C:$C,10),0),"False,0")</f>
        <v>0</v>
      </c>
      <c r="AF783" cm="1">
        <f t="array" ref="AF783">IF(FALSE,"True," &amp; IF(_xlfn.XLOOKUP("DstZone_IsAny",'Scoring_Config'!$A:$A,'Scoring_Config'!$D:$D,"Yes")="Yes",_xlfn.XLOOKUP("DstZone_IsAny",'Scoring_Config'!$A:$A,'Scoring_Config'!$C:$C,10),0),"False,0")</f>
        <v>0</v>
      </c>
      <c r="AG783" cm="1">
        <f t="array" ref="AG78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83" cm="1">
        <f t="array" ref="AH783">IF(FALSE,"True," &amp; IF(_xlfn.XLOOKUP("App_Any_OR_RangeGt1000",'Scoring_Config'!$A:$A,'Scoring_Config'!$D:$D,"Yes")="Yes",_xlfn.XLOOKUP("App_Any_OR_RangeGt1000",'Scoring_Config'!$A:$A,'Scoring_Config'!$C:$C,10),0),"False,0")</f>
        <v>0</v>
      </c>
      <c r="AI783" cm="1">
        <f t="array" ref="AI783">IF(FALSE,"True," &amp; IF(_xlfn.XLOOKUP("Service_Insecure_Match",'Scoring_Config'!$A:$A,'Scoring_Config'!$D:$D,"Yes")="Yes",_xlfn.XLOOKUP("Service_Insecure_Match",'Scoring_Config'!$A:$A,'Scoring_Config'!$C:$C,5),0),"False,0")</f>
        <v>0</v>
      </c>
      <c r="AJ783" cm="1">
        <f t="array" ref="AJ783">IF(FALSE,"True," &amp; IF(_xlfn.XLOOKUP("Risky_Inbound",'Scoring_Config'!$A:$A,'Scoring_Config'!$D:$D,"Yes")="Yes",_xlfn.XLOOKUP("Risky_Inbound",'Scoring_Config'!$A:$A,'Scoring_Config'!$C:$C,50),0),"False,0")</f>
        <v>0</v>
      </c>
      <c r="AK783" cm="1">
        <f t="array" ref="AK783">IF(FALSE,"True," &amp; IF(_xlfn.XLOOKUP("Risky_Outbound",'Scoring_Config'!$A:$A,'Scoring_Config'!$D:$D,"Yes")="Yes",_xlfn.XLOOKUP("Risky_Outbound",'Scoring_Config'!$A:$A,'Scoring_Config'!$C:$C,25),0),"False,0")</f>
        <v>0</v>
      </c>
      <c r="AL783" t="s">
        <v>6699</v>
      </c>
      <c r="AM783" cm="1">
        <f t="array" ref="AM78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83" t="s">
        <v>6697</v>
      </c>
      <c r="AO783" t="s">
        <v>6697</v>
      </c>
      <c r="AP783" t="s">
        <v>6697</v>
      </c>
      <c r="AQ783" cm="1">
        <f t="array" ref="AQ783">IF(FALSE,"True," &amp; IF(_xlfn.XLOOKUP("Service_IsAny",'Scoring_Config'!$A:$A,'Scoring_Config'!$D:$D,"Yes")="Yes",_xlfn.XLOOKUP("Service_IsAny",'Scoring_Config'!$A:$A,'Scoring_Config'!$C:$C,0),0),"False,0")</f>
        <v>0</v>
      </c>
      <c r="AR783">
        <v>0</v>
      </c>
      <c r="AS783" cm="1">
        <f t="array" ref="AS783">IF(FALSE,"True," &amp; IF(_xlfn.XLOOKUP("Service_RangeGt1000",'Scoring_Config'!$A:$A,'Scoring_Config'!$D:$D,"Yes")="Yes",_xlfn.XLOOKUP("Service_RangeGt1000",'Scoring_Config'!$A:$A,'Scoring_Config'!$C:$C,0),0),"False,0")</f>
        <v>0</v>
      </c>
      <c r="AT783" cm="1">
        <f t="array" ref="AT783">IF(FALSE,"True," &amp; IF(_xlfn.XLOOKUP("App_IsAny",'Scoring_Config'!$A:$A,'Scoring_Config'!$D:$D,"Yes")="Yes",_xlfn.XLOOKUP("App_IsAny",'Scoring_Config'!$A:$A,'Scoring_Config'!$C:$C,0),0),"False,0")</f>
        <v>0</v>
      </c>
      <c r="AU783">
        <v>5</v>
      </c>
      <c r="AV783" cm="1">
        <f t="array" ref="AV783">IF(FALSE,"True," &amp; IF(_xlfn.XLOOKUP("App_RangeGt1000",'Scoring_Config'!$A:$A,'Scoring_Config'!$D:$D,"Yes")="Yes",_xlfn.XLOOKUP("App_RangeGt1000",'Scoring_Config'!$A:$A,'Scoring_Config'!$C:$C,0),0),"False,0")</f>
        <v>0</v>
      </c>
      <c r="AW783" cm="1">
        <f t="array" ref="AW783">IF(FALSE,"True," &amp; IF(_xlfn.XLOOKUP("Action_IsDenyOrDrop",'Scoring_Config'!$A:$A,'Scoring_Config'!$D:$D,"Yes")="Yes",_xlfn.XLOOKUP("Action_IsDenyOrDrop",'Scoring_Config'!$A:$A,'Scoring_Config'!$C:$C,0),0),"False,0")</f>
        <v>0</v>
      </c>
      <c r="AX783" cm="1">
        <f t="array" ref="AX783">IF(LEFT(AW783,4)="True",0,(IF(LEFT(Y783,4)="True",IF(_xlfn.XLOOKUP("Src_IsAny",'Scoring_Config'!$A:$A,'Scoring_Config'!$D:$D,"Yes")="Yes",_xlfn.XLOOKUP("Src_IsAny",'Scoring_Config'!$A:$A,'Scoring_Config'!$C:$C,10),0),0)+IF(LEFT(Z783,4)="True",IF(_xlfn.XLOOKUP("Src_CIDR_Le_16",'Scoring_Config'!$A:$A,'Scoring_Config'!$D:$D,"Yes")="Yes",_xlfn.XLOOKUP("Src_CIDR_Le_16",'Scoring_Config'!$A:$A,'Scoring_Config'!$C:$C,10),0),0)+IF(LEFT(AA783,4)="True",IF(_xlfn.XLOOKUP("Src_CIDR_17_22",'Scoring_Config'!$A:$A,'Scoring_Config'!$D:$D,"Yes")="Yes",_xlfn.XLOOKUP("Src_CIDR_17_22",'Scoring_Config'!$A:$A,'Scoring_Config'!$C:$C,5),0),0)+IF(LEFT(AB783,4)="True",IF(_xlfn.XLOOKUP("Dst_IsAny",'Scoring_Config'!$A:$A,'Scoring_Config'!$D:$D,"Yes")="Yes",_xlfn.XLOOKUP("Dst_IsAny",'Scoring_Config'!$A:$A,'Scoring_Config'!$C:$C,10),0),0)+IF(LEFT(AC783,4)="True",IF(_xlfn.XLOOKUP("Dst_CIDR_Le_16",'Scoring_Config'!$A:$A,'Scoring_Config'!$D:$D,"Yes")="Yes",_xlfn.XLOOKUP("Dst_CIDR_Le_16",'Scoring_Config'!$A:$A,'Scoring_Config'!$C:$C,10),0),0)+IF(LEFT(AD783,4)="True",IF(_xlfn.XLOOKUP("Dst_CIDR_17_22",'Scoring_Config'!$A:$A,'Scoring_Config'!$D:$D,"Yes")="Yes",_xlfn.XLOOKUP("Dst_CIDR_17_22",'Scoring_Config'!$A:$A,'Scoring_Config'!$C:$C,5),0),0)+IF(LEFT(AE783,4)="True",IF(_xlfn.XLOOKUP("SrcZone_IsAny",'Scoring_Config'!$A:$A,'Scoring_Config'!$D:$D,"Yes")="Yes",_xlfn.XLOOKUP("SrcZone_IsAny",'Scoring_Config'!$A:$A,'Scoring_Config'!$C:$C,10),0),0)+IF(LEFT(AF783,4)="True",IF(_xlfn.XLOOKUP("DstZone_IsAny",'Scoring_Config'!$A:$A,'Scoring_Config'!$D:$D,"Yes")="Yes",_xlfn.XLOOKUP("DstZone_IsAny",'Scoring_Config'!$A:$A,'Scoring_Config'!$C:$C,10),0),0)+IF(LEFT(AG783,4)="True",IF(_xlfn.XLOOKUP("Service_Any_OR_RangeGt1000",'Scoring_Config'!$A:$A,'Scoring_Config'!$D:$D,"Yes")="Yes",_xlfn.XLOOKUP("Service_Any_OR_RangeGt1000",'Scoring_Config'!$A:$A,'Scoring_Config'!$C:$C,10),0),0)+IF(LEFT(AH783,4)="True",IF(_xlfn.XLOOKUP("App_Any_OR_RangeGt1000",'Scoring_Config'!$A:$A,'Scoring_Config'!$D:$D,"Yes")="Yes",_xlfn.XLOOKUP("App_Any_OR_RangeGt1000",'Scoring_Config'!$A:$A,'Scoring_Config'!$C:$C,10),0),0)+IF(LEFT(AI783,4)="True",IF(_xlfn.XLOOKUP("Service_Insecure_Match",'Scoring_Config'!$A:$A,'Scoring_Config'!$D:$D,"Yes")="Yes",_xlfn.XLOOKUP("Service_Insecure_Match",'Scoring_Config'!$A:$A,'Scoring_Config'!$C:$C,5),0),0)+IF(LEFT(AJ783,4)="True",IF(_xlfn.XLOOKUP("Risky_Inbound",'Scoring_Config'!$A:$A,'Scoring_Config'!$D:$D,"Yes")="Yes",_xlfn.XLOOKUP("Risky_Inbound",'Scoring_Config'!$A:$A,'Scoring_Config'!$C:$C,50),0),0)+IF(LEFT(AK783,4)="True",IF(_xlfn.XLOOKUP("Risky_Outbound",'Scoring_Config'!$A:$A,'Scoring_Config'!$D:$D,"Yes")="Yes",_xlfn.XLOOKUP("Risky_Outbound",'Scoring_Config'!$A:$A,'Scoring_Config'!$C:$C,25),0),0)+IF(LEFT(AZ783,4)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783,FIND(",",AL783)+1,100)),0)+IF(LEFT(AM783,4)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783,FIND(",",AN783)+1,100)),0)+IF(_xlfn.XLOOKUP("Profile_Scoring",'Scoring_Config'!$A:$A,'Scoring_Config'!$D:$D,"Yes")="Yes",VALUE(MID(AO783,FIND(",",AO783)+1,100)),0)+IF(_xlfn.XLOOKUP("Options_Scoring",'Scoring_Config'!$A:$A,'Scoring_Config'!$D:$D,"Yes")="Yes",VALUE(MID(AP783,FIND(",",AP783)+1,100)),0)))</f>
        <v>0</v>
      </c>
      <c r="AZ783" cm="1">
        <f t="array" ref="AZ783">IF(FALSE,"True," &amp; IF(_xlfn.XLOOKUP("Migrate_Insecure",'Scoring_Config'!$A:$A,'Scoring_Config'!$D:$D,"Yes")="Yes",_xlfn.XLOOKUP("Migrate_Insecure",'Scoring_Config'!$A:$A,'Scoring_Config'!$C:$C,10),0),"False,0")</f>
        <v>0</v>
      </c>
    </row>
    <row r="784" spans="1:52">
      <c r="A784" t="s">
        <v>1979</v>
      </c>
      <c r="B784" t="s">
        <v>2757</v>
      </c>
      <c r="C784" t="s">
        <v>3542</v>
      </c>
      <c r="D784" t="s">
        <v>3545</v>
      </c>
      <c r="E784" t="s">
        <v>3563</v>
      </c>
      <c r="F784" t="s">
        <v>3568</v>
      </c>
      <c r="G784" t="s">
        <v>92</v>
      </c>
      <c r="H784" t="s">
        <v>174</v>
      </c>
      <c r="I784" t="s">
        <v>3584</v>
      </c>
      <c r="J784" t="s">
        <v>1053</v>
      </c>
      <c r="K784" t="s">
        <v>1666</v>
      </c>
      <c r="L784" t="s">
        <v>1497</v>
      </c>
      <c r="M784" t="s">
        <v>1974</v>
      </c>
      <c r="N784" t="s">
        <v>4315</v>
      </c>
      <c r="O784" t="s">
        <v>4319</v>
      </c>
      <c r="P784" t="s">
        <v>4323</v>
      </c>
      <c r="Q784" t="s">
        <v>4878</v>
      </c>
      <c r="R784" t="s">
        <v>5439</v>
      </c>
      <c r="S784" t="s">
        <v>4324</v>
      </c>
      <c r="T784" t="s">
        <v>5770</v>
      </c>
      <c r="U784" t="s">
        <v>5955</v>
      </c>
      <c r="Y784" cm="1">
        <f t="array" ref="Y784">IF(FALSE,"True," &amp; IF(_xlfn.XLOOKUP("Src_IsAny",'Scoring_Config'!$A:$A,'Scoring_Config'!$D:$D,"Yes")="Yes",_xlfn.XLOOKUP("Src_IsAny",'Scoring_Config'!$A:$A,'Scoring_Config'!$C:$C,10),0),"False,0")</f>
        <v>0</v>
      </c>
      <c r="Z784" cm="1">
        <f t="array" ref="Z784">IF(FALSE,"True," &amp; IF(_xlfn.XLOOKUP("Src_CIDR_Le_16",'Scoring_Config'!$A:$A,'Scoring_Config'!$D:$D,"Yes")="Yes",_xlfn.XLOOKUP("Src_CIDR_Le_16",'Scoring_Config'!$A:$A,'Scoring_Config'!$C:$C,10),0),"False,0")</f>
        <v>0</v>
      </c>
      <c r="AA784" cm="1">
        <f t="array" ref="AA784">IF(FALSE,"True," &amp; IF(_xlfn.XLOOKUP("Src_CIDR_17_22",'Scoring_Config'!$A:$A,'Scoring_Config'!$D:$D,"Yes")="Yes",_xlfn.XLOOKUP("Src_CIDR_17_22",'Scoring_Config'!$A:$A,'Scoring_Config'!$C:$C,5),0),"False,0")</f>
        <v>0</v>
      </c>
      <c r="AB784" cm="1">
        <f t="array" ref="AB784">IF(FALSE,"True," &amp; IF(_xlfn.XLOOKUP("Dst_IsAny",'Scoring_Config'!$A:$A,'Scoring_Config'!$D:$D,"Yes")="Yes",_xlfn.XLOOKUP("Dst_IsAny",'Scoring_Config'!$A:$A,'Scoring_Config'!$C:$C,10),0),"False,0")</f>
        <v>0</v>
      </c>
      <c r="AC784" cm="1">
        <f t="array" ref="AC784">IF(FALSE,"True," &amp; IF(_xlfn.XLOOKUP("Dst_CIDR_Le_16",'Scoring_Config'!$A:$A,'Scoring_Config'!$D:$D,"Yes")="Yes",_xlfn.XLOOKUP("Dst_CIDR_Le_16",'Scoring_Config'!$A:$A,'Scoring_Config'!$C:$C,10),0),"False,0")</f>
        <v>0</v>
      </c>
      <c r="AD784" cm="1">
        <f t="array" ref="AD784">IF(FALSE,"True," &amp; IF(_xlfn.XLOOKUP("Dst_CIDR_17_22",'Scoring_Config'!$A:$A,'Scoring_Config'!$D:$D,"Yes")="Yes",_xlfn.XLOOKUP("Dst_CIDR_17_22",'Scoring_Config'!$A:$A,'Scoring_Config'!$C:$C,5),0),"False,0")</f>
        <v>0</v>
      </c>
      <c r="AE784" cm="1">
        <f t="array" ref="AE784">IF(FALSE,"True," &amp; IF(_xlfn.XLOOKUP("SrcZone_IsAny",'Scoring_Config'!$A:$A,'Scoring_Config'!$D:$D,"Yes")="Yes",_xlfn.XLOOKUP("SrcZone_IsAny",'Scoring_Config'!$A:$A,'Scoring_Config'!$C:$C,10),0),"False,0")</f>
        <v>0</v>
      </c>
      <c r="AF784" cm="1">
        <f t="array" ref="AF784">IF(FALSE,"True," &amp; IF(_xlfn.XLOOKUP("DstZone_IsAny",'Scoring_Config'!$A:$A,'Scoring_Config'!$D:$D,"Yes")="Yes",_xlfn.XLOOKUP("DstZone_IsAny",'Scoring_Config'!$A:$A,'Scoring_Config'!$C:$C,10),0),"False,0")</f>
        <v>0</v>
      </c>
      <c r="AG784" cm="1">
        <f t="array" ref="AG78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84" cm="1">
        <f t="array" ref="AH784">IF(FALSE,"True," &amp; IF(_xlfn.XLOOKUP("App_Any_OR_RangeGt1000",'Scoring_Config'!$A:$A,'Scoring_Config'!$D:$D,"Yes")="Yes",_xlfn.XLOOKUP("App_Any_OR_RangeGt1000",'Scoring_Config'!$A:$A,'Scoring_Config'!$C:$C,10),0),"False,0")</f>
        <v>0</v>
      </c>
      <c r="AI784" cm="1">
        <f t="array" ref="AI784">IF(FALSE,"True," &amp; IF(_xlfn.XLOOKUP("Service_Insecure_Match",'Scoring_Config'!$A:$A,'Scoring_Config'!$D:$D,"Yes")="Yes",_xlfn.XLOOKUP("Service_Insecure_Match",'Scoring_Config'!$A:$A,'Scoring_Config'!$C:$C,5),0),"False,0")</f>
        <v>0</v>
      </c>
      <c r="AJ784" cm="1">
        <f t="array" ref="AJ784">IF(FALSE,"True," &amp; IF(_xlfn.XLOOKUP("Risky_Inbound",'Scoring_Config'!$A:$A,'Scoring_Config'!$D:$D,"Yes")="Yes",_xlfn.XLOOKUP("Risky_Inbound",'Scoring_Config'!$A:$A,'Scoring_Config'!$C:$C,50),0),"False,0")</f>
        <v>0</v>
      </c>
      <c r="AK784" cm="1">
        <f t="array" ref="AK784">IF(FALSE,"True," &amp; IF(_xlfn.XLOOKUP("Risky_Outbound",'Scoring_Config'!$A:$A,'Scoring_Config'!$D:$D,"Yes")="Yes",_xlfn.XLOOKUP("Risky_Outbound",'Scoring_Config'!$A:$A,'Scoring_Config'!$C:$C,25),0),"False,0")</f>
        <v>0</v>
      </c>
      <c r="AL784" t="s">
        <v>6699</v>
      </c>
      <c r="AM784" cm="1">
        <f t="array" ref="AM78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84" t="s">
        <v>6697</v>
      </c>
      <c r="AO784" t="s">
        <v>6697</v>
      </c>
      <c r="AP784" t="s">
        <v>6697</v>
      </c>
      <c r="AQ784" cm="1">
        <f t="array" ref="AQ784">IF(FALSE,"True," &amp; IF(_xlfn.XLOOKUP("Service_IsAny",'Scoring_Config'!$A:$A,'Scoring_Config'!$D:$D,"Yes")="Yes",_xlfn.XLOOKUP("Service_IsAny",'Scoring_Config'!$A:$A,'Scoring_Config'!$C:$C,0),0),"False,0")</f>
        <v>0</v>
      </c>
      <c r="AR784">
        <v>2</v>
      </c>
      <c r="AS784" cm="1">
        <f t="array" ref="AS784">IF(FALSE,"True," &amp; IF(_xlfn.XLOOKUP("Service_RangeGt1000",'Scoring_Config'!$A:$A,'Scoring_Config'!$D:$D,"Yes")="Yes",_xlfn.XLOOKUP("Service_RangeGt1000",'Scoring_Config'!$A:$A,'Scoring_Config'!$C:$C,0),0),"False,0")</f>
        <v>0</v>
      </c>
      <c r="AT784" cm="1">
        <f t="array" ref="AT784">IF(FALSE,"True," &amp; IF(_xlfn.XLOOKUP("App_IsAny",'Scoring_Config'!$A:$A,'Scoring_Config'!$D:$D,"Yes")="Yes",_xlfn.XLOOKUP("App_IsAny",'Scoring_Config'!$A:$A,'Scoring_Config'!$C:$C,0),0),"False,0")</f>
        <v>0</v>
      </c>
      <c r="AU784">
        <v>2</v>
      </c>
      <c r="AV784" cm="1">
        <f t="array" ref="AV784">IF(FALSE,"True," &amp; IF(_xlfn.XLOOKUP("App_RangeGt1000",'Scoring_Config'!$A:$A,'Scoring_Config'!$D:$D,"Yes")="Yes",_xlfn.XLOOKUP("App_RangeGt1000",'Scoring_Config'!$A:$A,'Scoring_Config'!$C:$C,0),0),"False,0")</f>
        <v>0</v>
      </c>
      <c r="AW784" cm="1">
        <f t="array" ref="AW784">IF(FALSE,"True," &amp; IF(_xlfn.XLOOKUP("Action_IsDenyOrDrop",'Scoring_Config'!$A:$A,'Scoring_Config'!$D:$D,"Yes")="Yes",_xlfn.XLOOKUP("Action_IsDenyOrDrop",'Scoring_Config'!$A:$A,'Scoring_Config'!$C:$C,0),0),"False,0")</f>
        <v>0</v>
      </c>
      <c r="AX784" cm="1">
        <f t="array" ref="AX784">IF(LEFT(AW784,4)="True",0,(IF(LEFT(Y784,4)="True",IF(_xlfn.XLOOKUP("Src_IsAny",'Scoring_Config'!$A:$A,'Scoring_Config'!$D:$D,"Yes")="Yes",_xlfn.XLOOKUP("Src_IsAny",'Scoring_Config'!$A:$A,'Scoring_Config'!$C:$C,10),0),0)+IF(LEFT(Z784,4)="True",IF(_xlfn.XLOOKUP("Src_CIDR_Le_16",'Scoring_Config'!$A:$A,'Scoring_Config'!$D:$D,"Yes")="Yes",_xlfn.XLOOKUP("Src_CIDR_Le_16",'Scoring_Config'!$A:$A,'Scoring_Config'!$C:$C,10),0),0)+IF(LEFT(AA784,4)="True",IF(_xlfn.XLOOKUP("Src_CIDR_17_22",'Scoring_Config'!$A:$A,'Scoring_Config'!$D:$D,"Yes")="Yes",_xlfn.XLOOKUP("Src_CIDR_17_22",'Scoring_Config'!$A:$A,'Scoring_Config'!$C:$C,5),0),0)+IF(LEFT(AB784,4)="True",IF(_xlfn.XLOOKUP("Dst_IsAny",'Scoring_Config'!$A:$A,'Scoring_Config'!$D:$D,"Yes")="Yes",_xlfn.XLOOKUP("Dst_IsAny",'Scoring_Config'!$A:$A,'Scoring_Config'!$C:$C,10),0),0)+IF(LEFT(AC784,4)="True",IF(_xlfn.XLOOKUP("Dst_CIDR_Le_16",'Scoring_Config'!$A:$A,'Scoring_Config'!$D:$D,"Yes")="Yes",_xlfn.XLOOKUP("Dst_CIDR_Le_16",'Scoring_Config'!$A:$A,'Scoring_Config'!$C:$C,10),0),0)+IF(LEFT(AD784,4)="True",IF(_xlfn.XLOOKUP("Dst_CIDR_17_22",'Scoring_Config'!$A:$A,'Scoring_Config'!$D:$D,"Yes")="Yes",_xlfn.XLOOKUP("Dst_CIDR_17_22",'Scoring_Config'!$A:$A,'Scoring_Config'!$C:$C,5),0),0)+IF(LEFT(AE784,4)="True",IF(_xlfn.XLOOKUP("SrcZone_IsAny",'Scoring_Config'!$A:$A,'Scoring_Config'!$D:$D,"Yes")="Yes",_xlfn.XLOOKUP("SrcZone_IsAny",'Scoring_Config'!$A:$A,'Scoring_Config'!$C:$C,10),0),0)+IF(LEFT(AF784,4)="True",IF(_xlfn.XLOOKUP("DstZone_IsAny",'Scoring_Config'!$A:$A,'Scoring_Config'!$D:$D,"Yes")="Yes",_xlfn.XLOOKUP("DstZone_IsAny",'Scoring_Config'!$A:$A,'Scoring_Config'!$C:$C,10),0),0)+IF(LEFT(AG784,4)="True",IF(_xlfn.XLOOKUP("Service_Any_OR_RangeGt1000",'Scoring_Config'!$A:$A,'Scoring_Config'!$D:$D,"Yes")="Yes",_xlfn.XLOOKUP("Service_Any_OR_RangeGt1000",'Scoring_Config'!$A:$A,'Scoring_Config'!$C:$C,10),0),0)+IF(LEFT(AH784,4)="True",IF(_xlfn.XLOOKUP("App_Any_OR_RangeGt1000",'Scoring_Config'!$A:$A,'Scoring_Config'!$D:$D,"Yes")="Yes",_xlfn.XLOOKUP("App_Any_OR_RangeGt1000",'Scoring_Config'!$A:$A,'Scoring_Config'!$C:$C,10),0),0)+IF(LEFT(AI784,4)="True",IF(_xlfn.XLOOKUP("Service_Insecure_Match",'Scoring_Config'!$A:$A,'Scoring_Config'!$D:$D,"Yes")="Yes",_xlfn.XLOOKUP("Service_Insecure_Match",'Scoring_Config'!$A:$A,'Scoring_Config'!$C:$C,5),0),0)+IF(LEFT(AJ784,4)="True",IF(_xlfn.XLOOKUP("Risky_Inbound",'Scoring_Config'!$A:$A,'Scoring_Config'!$D:$D,"Yes")="Yes",_xlfn.XLOOKUP("Risky_Inbound",'Scoring_Config'!$A:$A,'Scoring_Config'!$C:$C,50),0),0)+IF(LEFT(AK784,4)="True",IF(_xlfn.XLOOKUP("Risky_Outbound",'Scoring_Config'!$A:$A,'Scoring_Config'!$D:$D,"Yes")="Yes",_xlfn.XLOOKUP("Risky_Outbound",'Scoring_Config'!$A:$A,'Scoring_Config'!$C:$C,25),0),0)+IF(LEFT(AZ784,4)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784,FIND(",",AL784)+1,100)),0)+IF(LEFT(AM784,4)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784,FIND(",",AN784)+1,100)),0)+IF(_xlfn.XLOOKUP("Profile_Scoring",'Scoring_Config'!$A:$A,'Scoring_Config'!$D:$D,"Yes")="Yes",VALUE(MID(AO784,FIND(",",AO784)+1,100)),0)+IF(_xlfn.XLOOKUP("Options_Scoring",'Scoring_Config'!$A:$A,'Scoring_Config'!$D:$D,"Yes")="Yes",VALUE(MID(AP784,FIND(",",AP784)+1,100)),0)))</f>
        <v>0</v>
      </c>
      <c r="AZ784" cm="1">
        <f t="array" ref="AZ784">IF(FALSE,"True," &amp; IF(_xlfn.XLOOKUP("Migrate_Insecure",'Scoring_Config'!$A:$A,'Scoring_Config'!$D:$D,"Yes")="Yes",_xlfn.XLOOKUP("Migrate_Insecure",'Scoring_Config'!$A:$A,'Scoring_Config'!$C:$C,10),0),"False,0")</f>
        <v>0</v>
      </c>
    </row>
    <row r="785" spans="1:52">
      <c r="A785" t="s">
        <v>1979</v>
      </c>
      <c r="B785" t="s">
        <v>2758</v>
      </c>
      <c r="C785" t="s">
        <v>3542</v>
      </c>
      <c r="D785" t="s">
        <v>3545</v>
      </c>
      <c r="E785" t="s">
        <v>3563</v>
      </c>
      <c r="F785" t="s">
        <v>3752</v>
      </c>
      <c r="G785" t="s">
        <v>92</v>
      </c>
      <c r="H785" t="s">
        <v>174</v>
      </c>
      <c r="I785" t="s">
        <v>3797</v>
      </c>
      <c r="J785" t="s">
        <v>127</v>
      </c>
      <c r="K785" t="s">
        <v>1662</v>
      </c>
      <c r="L785" t="s">
        <v>1327</v>
      </c>
      <c r="M785" t="s">
        <v>1974</v>
      </c>
      <c r="N785" t="s">
        <v>4315</v>
      </c>
      <c r="O785" t="s">
        <v>4319</v>
      </c>
      <c r="P785" t="s">
        <v>4321</v>
      </c>
      <c r="Q785" t="s">
        <v>4879</v>
      </c>
      <c r="R785" t="s">
        <v>5439</v>
      </c>
      <c r="S785" t="s">
        <v>4324</v>
      </c>
      <c r="T785" t="s">
        <v>5592</v>
      </c>
      <c r="U785" t="s">
        <v>5955</v>
      </c>
      <c r="Y785" cm="1">
        <f t="array" ref="Y785">IF(FALSE,"True," &amp; IF(_xlfn.XLOOKUP("Src_IsAny",'Scoring_Config'!$A:$A,'Scoring_Config'!$D:$D,"Yes")="Yes",_xlfn.XLOOKUP("Src_IsAny",'Scoring_Config'!$A:$A,'Scoring_Config'!$C:$C,10),0),"False,0")</f>
        <v>0</v>
      </c>
      <c r="Z785" cm="1">
        <f t="array" ref="Z785">IF(FALSE,"True," &amp; IF(_xlfn.XLOOKUP("Src_CIDR_Le_16",'Scoring_Config'!$A:$A,'Scoring_Config'!$D:$D,"Yes")="Yes",_xlfn.XLOOKUP("Src_CIDR_Le_16",'Scoring_Config'!$A:$A,'Scoring_Config'!$C:$C,10),0),"False,0")</f>
        <v>0</v>
      </c>
      <c r="AA785" cm="1">
        <f t="array" ref="AA785">IF(FALSE,"True," &amp; IF(_xlfn.XLOOKUP("Src_CIDR_17_22",'Scoring_Config'!$A:$A,'Scoring_Config'!$D:$D,"Yes")="Yes",_xlfn.XLOOKUP("Src_CIDR_17_22",'Scoring_Config'!$A:$A,'Scoring_Config'!$C:$C,5),0),"False,0")</f>
        <v>0</v>
      </c>
      <c r="AB785" cm="1">
        <f t="array" ref="AB785">IF(FALSE,"True," &amp; IF(_xlfn.XLOOKUP("Dst_IsAny",'Scoring_Config'!$A:$A,'Scoring_Config'!$D:$D,"Yes")="Yes",_xlfn.XLOOKUP("Dst_IsAny",'Scoring_Config'!$A:$A,'Scoring_Config'!$C:$C,10),0),"False,0")</f>
        <v>0</v>
      </c>
      <c r="AC785" cm="1">
        <f t="array" ref="AC785">IF(FALSE,"True," &amp; IF(_xlfn.XLOOKUP("Dst_CIDR_Le_16",'Scoring_Config'!$A:$A,'Scoring_Config'!$D:$D,"Yes")="Yes",_xlfn.XLOOKUP("Dst_CIDR_Le_16",'Scoring_Config'!$A:$A,'Scoring_Config'!$C:$C,10),0),"False,0")</f>
        <v>0</v>
      </c>
      <c r="AD785" cm="1">
        <f t="array" ref="AD785">IF(FALSE,"True," &amp; IF(_xlfn.XLOOKUP("Dst_CIDR_17_22",'Scoring_Config'!$A:$A,'Scoring_Config'!$D:$D,"Yes")="Yes",_xlfn.XLOOKUP("Dst_CIDR_17_22",'Scoring_Config'!$A:$A,'Scoring_Config'!$C:$C,5),0),"False,0")</f>
        <v>0</v>
      </c>
      <c r="AE785" cm="1">
        <f t="array" ref="AE785">IF(FALSE,"True," &amp; IF(_xlfn.XLOOKUP("SrcZone_IsAny",'Scoring_Config'!$A:$A,'Scoring_Config'!$D:$D,"Yes")="Yes",_xlfn.XLOOKUP("SrcZone_IsAny",'Scoring_Config'!$A:$A,'Scoring_Config'!$C:$C,10),0),"False,0")</f>
        <v>0</v>
      </c>
      <c r="AF785" cm="1">
        <f t="array" ref="AF785">IF(FALSE,"True," &amp; IF(_xlfn.XLOOKUP("DstZone_IsAny",'Scoring_Config'!$A:$A,'Scoring_Config'!$D:$D,"Yes")="Yes",_xlfn.XLOOKUP("DstZone_IsAny",'Scoring_Config'!$A:$A,'Scoring_Config'!$C:$C,10),0),"False,0")</f>
        <v>0</v>
      </c>
      <c r="AG785" cm="1">
        <f t="array" ref="AG78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85" cm="1">
        <f t="array" ref="AH785">IF(FALSE,"True," &amp; IF(_xlfn.XLOOKUP("App_Any_OR_RangeGt1000",'Scoring_Config'!$A:$A,'Scoring_Config'!$D:$D,"Yes")="Yes",_xlfn.XLOOKUP("App_Any_OR_RangeGt1000",'Scoring_Config'!$A:$A,'Scoring_Config'!$C:$C,10),0),"False,0")</f>
        <v>0</v>
      </c>
      <c r="AI785" cm="1">
        <f t="array" ref="AI785">IF(FALSE,"True," &amp; IF(_xlfn.XLOOKUP("Service_Insecure_Match",'Scoring_Config'!$A:$A,'Scoring_Config'!$D:$D,"Yes")="Yes",_xlfn.XLOOKUP("Service_Insecure_Match",'Scoring_Config'!$A:$A,'Scoring_Config'!$C:$C,5),0),"False,0")</f>
        <v>0</v>
      </c>
      <c r="AJ785" cm="1">
        <f t="array" ref="AJ785">IF(FALSE,"True," &amp; IF(_xlfn.XLOOKUP("Risky_Inbound",'Scoring_Config'!$A:$A,'Scoring_Config'!$D:$D,"Yes")="Yes",_xlfn.XLOOKUP("Risky_Inbound",'Scoring_Config'!$A:$A,'Scoring_Config'!$C:$C,50),0),"False,0")</f>
        <v>0</v>
      </c>
      <c r="AK785" cm="1">
        <f t="array" ref="AK785">IF(FALSE,"True," &amp; IF(_xlfn.XLOOKUP("Risky_Outbound",'Scoring_Config'!$A:$A,'Scoring_Config'!$D:$D,"Yes")="Yes",_xlfn.XLOOKUP("Risky_Outbound",'Scoring_Config'!$A:$A,'Scoring_Config'!$C:$C,25),0),"False,0")</f>
        <v>0</v>
      </c>
      <c r="AL785" t="s">
        <v>6700</v>
      </c>
      <c r="AM785" cm="1">
        <f t="array" ref="AM78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85" t="s">
        <v>6697</v>
      </c>
      <c r="AO785" t="s">
        <v>6697</v>
      </c>
      <c r="AP785" t="s">
        <v>6697</v>
      </c>
      <c r="AQ785" cm="1">
        <f t="array" ref="AQ785">IF(FALSE,"True," &amp; IF(_xlfn.XLOOKUP("Service_IsAny",'Scoring_Config'!$A:$A,'Scoring_Config'!$D:$D,"Yes")="Yes",_xlfn.XLOOKUP("Service_IsAny",'Scoring_Config'!$A:$A,'Scoring_Config'!$C:$C,0),0),"False,0")</f>
        <v>0</v>
      </c>
      <c r="AR785">
        <v>0</v>
      </c>
      <c r="AS785" cm="1">
        <f t="array" ref="AS785">IF(FALSE,"True," &amp; IF(_xlfn.XLOOKUP("Service_RangeGt1000",'Scoring_Config'!$A:$A,'Scoring_Config'!$D:$D,"Yes")="Yes",_xlfn.XLOOKUP("Service_RangeGt1000",'Scoring_Config'!$A:$A,'Scoring_Config'!$C:$C,0),0),"False,0")</f>
        <v>0</v>
      </c>
      <c r="AT785" cm="1">
        <f t="array" ref="AT785">IF(FALSE,"True," &amp; IF(_xlfn.XLOOKUP("App_IsAny",'Scoring_Config'!$A:$A,'Scoring_Config'!$D:$D,"Yes")="Yes",_xlfn.XLOOKUP("App_IsAny",'Scoring_Config'!$A:$A,'Scoring_Config'!$C:$C,0),0),"False,0")</f>
        <v>0</v>
      </c>
      <c r="AU785">
        <v>2</v>
      </c>
      <c r="AV785" cm="1">
        <f t="array" ref="AV785">IF(FALSE,"True," &amp; IF(_xlfn.XLOOKUP("App_RangeGt1000",'Scoring_Config'!$A:$A,'Scoring_Config'!$D:$D,"Yes")="Yes",_xlfn.XLOOKUP("App_RangeGt1000",'Scoring_Config'!$A:$A,'Scoring_Config'!$C:$C,0),0),"False,0")</f>
        <v>0</v>
      </c>
      <c r="AW785" cm="1">
        <f t="array" ref="AW785">IF(FALSE,"True," &amp; IF(_xlfn.XLOOKUP("Action_IsDenyOrDrop",'Scoring_Config'!$A:$A,'Scoring_Config'!$D:$D,"Yes")="Yes",_xlfn.XLOOKUP("Action_IsDenyOrDrop",'Scoring_Config'!$A:$A,'Scoring_Config'!$C:$C,0),0),"False,0")</f>
        <v>0</v>
      </c>
      <c r="AX785" cm="1">
        <f t="array" ref="AX785">IF(LEFT(AW785,4)="True",0,(IF(LEFT(Y785,4)="True",IF(_xlfn.XLOOKUP("Src_IsAny",'Scoring_Config'!$A:$A,'Scoring_Config'!$D:$D,"Yes")="Yes",_xlfn.XLOOKUP("Src_IsAny",'Scoring_Config'!$A:$A,'Scoring_Config'!$C:$C,10),0),0)+IF(LEFT(Z785,4)="True",IF(_xlfn.XLOOKUP("Src_CIDR_Le_16",'Scoring_Config'!$A:$A,'Scoring_Config'!$D:$D,"Yes")="Yes",_xlfn.XLOOKUP("Src_CIDR_Le_16",'Scoring_Config'!$A:$A,'Scoring_Config'!$C:$C,10),0),0)+IF(LEFT(AA785,4)="True",IF(_xlfn.XLOOKUP("Src_CIDR_17_22",'Scoring_Config'!$A:$A,'Scoring_Config'!$D:$D,"Yes")="Yes",_xlfn.XLOOKUP("Src_CIDR_17_22",'Scoring_Config'!$A:$A,'Scoring_Config'!$C:$C,5),0),0)+IF(LEFT(AB785,4)="True",IF(_xlfn.XLOOKUP("Dst_IsAny",'Scoring_Config'!$A:$A,'Scoring_Config'!$D:$D,"Yes")="Yes",_xlfn.XLOOKUP("Dst_IsAny",'Scoring_Config'!$A:$A,'Scoring_Config'!$C:$C,10),0),0)+IF(LEFT(AC785,4)="True",IF(_xlfn.XLOOKUP("Dst_CIDR_Le_16",'Scoring_Config'!$A:$A,'Scoring_Config'!$D:$D,"Yes")="Yes",_xlfn.XLOOKUP("Dst_CIDR_Le_16",'Scoring_Config'!$A:$A,'Scoring_Config'!$C:$C,10),0),0)+IF(LEFT(AD785,4)="True",IF(_xlfn.XLOOKUP("Dst_CIDR_17_22",'Scoring_Config'!$A:$A,'Scoring_Config'!$D:$D,"Yes")="Yes",_xlfn.XLOOKUP("Dst_CIDR_17_22",'Scoring_Config'!$A:$A,'Scoring_Config'!$C:$C,5),0),0)+IF(LEFT(AE785,4)="True",IF(_xlfn.XLOOKUP("SrcZone_IsAny",'Scoring_Config'!$A:$A,'Scoring_Config'!$D:$D,"Yes")="Yes",_xlfn.XLOOKUP("SrcZone_IsAny",'Scoring_Config'!$A:$A,'Scoring_Config'!$C:$C,10),0),0)+IF(LEFT(AF785,4)="True",IF(_xlfn.XLOOKUP("DstZone_IsAny",'Scoring_Config'!$A:$A,'Scoring_Config'!$D:$D,"Yes")="Yes",_xlfn.XLOOKUP("DstZone_IsAny",'Scoring_Config'!$A:$A,'Scoring_Config'!$C:$C,10),0),0)+IF(LEFT(AG785,4)="True",IF(_xlfn.XLOOKUP("Service_Any_OR_RangeGt1000",'Scoring_Config'!$A:$A,'Scoring_Config'!$D:$D,"Yes")="Yes",_xlfn.XLOOKUP("Service_Any_OR_RangeGt1000",'Scoring_Config'!$A:$A,'Scoring_Config'!$C:$C,10),0),0)+IF(LEFT(AH785,4)="True",IF(_xlfn.XLOOKUP("App_Any_OR_RangeGt1000",'Scoring_Config'!$A:$A,'Scoring_Config'!$D:$D,"Yes")="Yes",_xlfn.XLOOKUP("App_Any_OR_RangeGt1000",'Scoring_Config'!$A:$A,'Scoring_Config'!$C:$C,10),0),0)+IF(LEFT(AI785,4)="True",IF(_xlfn.XLOOKUP("Service_Insecure_Match",'Scoring_Config'!$A:$A,'Scoring_Config'!$D:$D,"Yes")="Yes",_xlfn.XLOOKUP("Service_Insecure_Match",'Scoring_Config'!$A:$A,'Scoring_Config'!$C:$C,5),0),0)+IF(LEFT(AJ785,4)="True",IF(_xlfn.XLOOKUP("Risky_Inbound",'Scoring_Config'!$A:$A,'Scoring_Config'!$D:$D,"Yes")="Yes",_xlfn.XLOOKUP("Risky_Inbound",'Scoring_Config'!$A:$A,'Scoring_Config'!$C:$C,50),0),0)+IF(LEFT(AK785,4)="True",IF(_xlfn.XLOOKUP("Risky_Outbound",'Scoring_Config'!$A:$A,'Scoring_Config'!$D:$D,"Yes")="Yes",_xlfn.XLOOKUP("Risky_Outbound",'Scoring_Config'!$A:$A,'Scoring_Config'!$C:$C,25),0),0)+IF(LEFT(AZ785,4)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785,FIND(",",AL785)+1,100)),0)+IF(LEFT(AM785,4)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785,FIND(",",AN785)+1,100)),0)+IF(_xlfn.XLOOKUP("Profile_Scoring",'Scoring_Config'!$A:$A,'Scoring_Config'!$D:$D,"Yes")="Yes",VALUE(MID(AO785,FIND(",",AO785)+1,100)),0)+IF(_xlfn.XLOOKUP("Options_Scoring",'Scoring_Config'!$A:$A,'Scoring_Config'!$D:$D,"Yes")="Yes",VALUE(MID(AP785,FIND(",",AP785)+1,100)),0)))</f>
        <v>0</v>
      </c>
      <c r="AZ785" cm="1">
        <f t="array" ref="AZ785">IF(FALSE,"True," &amp; IF(_xlfn.XLOOKUP("Migrate_Insecure",'Scoring_Config'!$A:$A,'Scoring_Config'!$D:$D,"Yes")="Yes",_xlfn.XLOOKUP("Migrate_Insecure",'Scoring_Config'!$A:$A,'Scoring_Config'!$C:$C,10),0),"False,0")</f>
        <v>0</v>
      </c>
    </row>
    <row r="786" spans="1:52">
      <c r="A786" t="s">
        <v>1979</v>
      </c>
      <c r="B786" t="s">
        <v>2759</v>
      </c>
      <c r="C786" t="s">
        <v>3542</v>
      </c>
      <c r="D786" t="s">
        <v>3545</v>
      </c>
      <c r="E786" t="s">
        <v>3563</v>
      </c>
      <c r="F786" t="s">
        <v>3870</v>
      </c>
      <c r="G786" t="s">
        <v>456</v>
      </c>
      <c r="H786" t="s">
        <v>174</v>
      </c>
      <c r="I786" t="s">
        <v>3584</v>
      </c>
      <c r="J786" t="s">
        <v>1053</v>
      </c>
      <c r="K786" t="s">
        <v>1667</v>
      </c>
      <c r="L786" t="s">
        <v>1497</v>
      </c>
      <c r="M786" t="s">
        <v>1974</v>
      </c>
      <c r="N786" t="s">
        <v>4315</v>
      </c>
      <c r="O786" t="s">
        <v>4319</v>
      </c>
      <c r="P786" t="s">
        <v>4321</v>
      </c>
      <c r="Q786" t="s">
        <v>4880</v>
      </c>
      <c r="R786" t="s">
        <v>5440</v>
      </c>
      <c r="S786" t="s">
        <v>5440</v>
      </c>
      <c r="T786" t="s">
        <v>5770</v>
      </c>
      <c r="U786" t="s">
        <v>5955</v>
      </c>
      <c r="Y786" cm="1">
        <f t="array" ref="Y786">IF(FALSE,"True," &amp; IF(_xlfn.XLOOKUP("Src_IsAny",'Scoring_Config'!$A:$A,'Scoring_Config'!$D:$D,"Yes")="Yes",_xlfn.XLOOKUP("Src_IsAny",'Scoring_Config'!$A:$A,'Scoring_Config'!$C:$C,10),0),"False,0")</f>
        <v>0</v>
      </c>
      <c r="Z786" cm="1">
        <f t="array" ref="Z786">IF(FALSE,"True," &amp; IF(_xlfn.XLOOKUP("Src_CIDR_Le_16",'Scoring_Config'!$A:$A,'Scoring_Config'!$D:$D,"Yes")="Yes",_xlfn.XLOOKUP("Src_CIDR_Le_16",'Scoring_Config'!$A:$A,'Scoring_Config'!$C:$C,10),0),"False,0")</f>
        <v>0</v>
      </c>
      <c r="AA786" cm="1">
        <f t="array" ref="AA786">IF(FALSE,"True," &amp; IF(_xlfn.XLOOKUP("Src_CIDR_17_22",'Scoring_Config'!$A:$A,'Scoring_Config'!$D:$D,"Yes")="Yes",_xlfn.XLOOKUP("Src_CIDR_17_22",'Scoring_Config'!$A:$A,'Scoring_Config'!$C:$C,5),0),"False,0")</f>
        <v>0</v>
      </c>
      <c r="AB786" cm="1">
        <f t="array" ref="AB786">IF(FALSE,"True," &amp; IF(_xlfn.XLOOKUP("Dst_IsAny",'Scoring_Config'!$A:$A,'Scoring_Config'!$D:$D,"Yes")="Yes",_xlfn.XLOOKUP("Dst_IsAny",'Scoring_Config'!$A:$A,'Scoring_Config'!$C:$C,10),0),"False,0")</f>
        <v>0</v>
      </c>
      <c r="AC786" cm="1">
        <f t="array" ref="AC786">IF(FALSE,"True," &amp; IF(_xlfn.XLOOKUP("Dst_CIDR_Le_16",'Scoring_Config'!$A:$A,'Scoring_Config'!$D:$D,"Yes")="Yes",_xlfn.XLOOKUP("Dst_CIDR_Le_16",'Scoring_Config'!$A:$A,'Scoring_Config'!$C:$C,10),0),"False,0")</f>
        <v>0</v>
      </c>
      <c r="AD786" cm="1">
        <f t="array" ref="AD786">IF(FALSE,"True," &amp; IF(_xlfn.XLOOKUP("Dst_CIDR_17_22",'Scoring_Config'!$A:$A,'Scoring_Config'!$D:$D,"Yes")="Yes",_xlfn.XLOOKUP("Dst_CIDR_17_22",'Scoring_Config'!$A:$A,'Scoring_Config'!$C:$C,5),0),"False,0")</f>
        <v>0</v>
      </c>
      <c r="AE786" cm="1">
        <f t="array" ref="AE786">IF(FALSE,"True," &amp; IF(_xlfn.XLOOKUP("SrcZone_IsAny",'Scoring_Config'!$A:$A,'Scoring_Config'!$D:$D,"Yes")="Yes",_xlfn.XLOOKUP("SrcZone_IsAny",'Scoring_Config'!$A:$A,'Scoring_Config'!$C:$C,10),0),"False,0")</f>
        <v>0</v>
      </c>
      <c r="AF786" cm="1">
        <f t="array" ref="AF786">IF(FALSE,"True," &amp; IF(_xlfn.XLOOKUP("DstZone_IsAny",'Scoring_Config'!$A:$A,'Scoring_Config'!$D:$D,"Yes")="Yes",_xlfn.XLOOKUP("DstZone_IsAny",'Scoring_Config'!$A:$A,'Scoring_Config'!$C:$C,10),0),"False,0")</f>
        <v>0</v>
      </c>
      <c r="AG786" cm="1">
        <f t="array" ref="AG78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86" cm="1">
        <f t="array" ref="AH786">IF(FALSE,"True," &amp; IF(_xlfn.XLOOKUP("App_Any_OR_RangeGt1000",'Scoring_Config'!$A:$A,'Scoring_Config'!$D:$D,"Yes")="Yes",_xlfn.XLOOKUP("App_Any_OR_RangeGt1000",'Scoring_Config'!$A:$A,'Scoring_Config'!$C:$C,10),0),"False,0")</f>
        <v>0</v>
      </c>
      <c r="AI786" cm="1">
        <f t="array" ref="AI786">IF(FALSE,"True," &amp; IF(_xlfn.XLOOKUP("Service_Insecure_Match",'Scoring_Config'!$A:$A,'Scoring_Config'!$D:$D,"Yes")="Yes",_xlfn.XLOOKUP("Service_Insecure_Match",'Scoring_Config'!$A:$A,'Scoring_Config'!$C:$C,5),0),"False,0")</f>
        <v>0</v>
      </c>
      <c r="AJ786" cm="1">
        <f t="array" ref="AJ786">IF(FALSE,"True," &amp; IF(_xlfn.XLOOKUP("Risky_Inbound",'Scoring_Config'!$A:$A,'Scoring_Config'!$D:$D,"Yes")="Yes",_xlfn.XLOOKUP("Risky_Inbound",'Scoring_Config'!$A:$A,'Scoring_Config'!$C:$C,50),0),"False,0")</f>
        <v>0</v>
      </c>
      <c r="AK786" cm="1">
        <f t="array" ref="AK786">IF(FALSE,"True," &amp; IF(_xlfn.XLOOKUP("Risky_Outbound",'Scoring_Config'!$A:$A,'Scoring_Config'!$D:$D,"Yes")="Yes",_xlfn.XLOOKUP("Risky_Outbound",'Scoring_Config'!$A:$A,'Scoring_Config'!$C:$C,25),0),"False,0")</f>
        <v>0</v>
      </c>
      <c r="AL786" t="s">
        <v>6700</v>
      </c>
      <c r="AM786" cm="1">
        <f t="array" ref="AM78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86" t="s">
        <v>6697</v>
      </c>
      <c r="AO786" t="s">
        <v>6697</v>
      </c>
      <c r="AP786" t="s">
        <v>6697</v>
      </c>
      <c r="AQ786" cm="1">
        <f t="array" ref="AQ786">IF(FALSE,"True," &amp; IF(_xlfn.XLOOKUP("Service_IsAny",'Scoring_Config'!$A:$A,'Scoring_Config'!$D:$D,"Yes")="Yes",_xlfn.XLOOKUP("Service_IsAny",'Scoring_Config'!$A:$A,'Scoring_Config'!$C:$C,0),0),"False,0")</f>
        <v>0</v>
      </c>
      <c r="AR786">
        <v>2</v>
      </c>
      <c r="AS786" cm="1">
        <f t="array" ref="AS786">IF(FALSE,"True," &amp; IF(_xlfn.XLOOKUP("Service_RangeGt1000",'Scoring_Config'!$A:$A,'Scoring_Config'!$D:$D,"Yes")="Yes",_xlfn.XLOOKUP("Service_RangeGt1000",'Scoring_Config'!$A:$A,'Scoring_Config'!$C:$C,0),0),"False,0")</f>
        <v>0</v>
      </c>
      <c r="AT786" cm="1">
        <f t="array" ref="AT786">IF(FALSE,"True," &amp; IF(_xlfn.XLOOKUP("App_IsAny",'Scoring_Config'!$A:$A,'Scoring_Config'!$D:$D,"Yes")="Yes",_xlfn.XLOOKUP("App_IsAny",'Scoring_Config'!$A:$A,'Scoring_Config'!$C:$C,0),0),"False,0")</f>
        <v>0</v>
      </c>
      <c r="AU786">
        <v>1</v>
      </c>
      <c r="AV786" cm="1">
        <f t="array" ref="AV786">IF(FALSE,"True," &amp; IF(_xlfn.XLOOKUP("App_RangeGt1000",'Scoring_Config'!$A:$A,'Scoring_Config'!$D:$D,"Yes")="Yes",_xlfn.XLOOKUP("App_RangeGt1000",'Scoring_Config'!$A:$A,'Scoring_Config'!$C:$C,0),0),"False,0")</f>
        <v>0</v>
      </c>
      <c r="AW786" cm="1">
        <f t="array" ref="AW786">IF(FALSE,"True," &amp; IF(_xlfn.XLOOKUP("Action_IsDenyOrDrop",'Scoring_Config'!$A:$A,'Scoring_Config'!$D:$D,"Yes")="Yes",_xlfn.XLOOKUP("Action_IsDenyOrDrop",'Scoring_Config'!$A:$A,'Scoring_Config'!$C:$C,0),0),"False,0")</f>
        <v>0</v>
      </c>
      <c r="AX786" cm="1">
        <f t="array" ref="AX786">IF(LEFT(AW786,4)="True",0,(IF(LEFT(Y786,4)="True",IF(_xlfn.XLOOKUP("Src_IsAny",'Scoring_Config'!$A:$A,'Scoring_Config'!$D:$D,"Yes")="Yes",_xlfn.XLOOKUP("Src_IsAny",'Scoring_Config'!$A:$A,'Scoring_Config'!$C:$C,10),0),0)+IF(LEFT(Z786,4)="True",IF(_xlfn.XLOOKUP("Src_CIDR_Le_16",'Scoring_Config'!$A:$A,'Scoring_Config'!$D:$D,"Yes")="Yes",_xlfn.XLOOKUP("Src_CIDR_Le_16",'Scoring_Config'!$A:$A,'Scoring_Config'!$C:$C,10),0),0)+IF(LEFT(AA786,4)="True",IF(_xlfn.XLOOKUP("Src_CIDR_17_22",'Scoring_Config'!$A:$A,'Scoring_Config'!$D:$D,"Yes")="Yes",_xlfn.XLOOKUP("Src_CIDR_17_22",'Scoring_Config'!$A:$A,'Scoring_Config'!$C:$C,5),0),0)+IF(LEFT(AB786,4)="True",IF(_xlfn.XLOOKUP("Dst_IsAny",'Scoring_Config'!$A:$A,'Scoring_Config'!$D:$D,"Yes")="Yes",_xlfn.XLOOKUP("Dst_IsAny",'Scoring_Config'!$A:$A,'Scoring_Config'!$C:$C,10),0),0)+IF(LEFT(AC786,4)="True",IF(_xlfn.XLOOKUP("Dst_CIDR_Le_16",'Scoring_Config'!$A:$A,'Scoring_Config'!$D:$D,"Yes")="Yes",_xlfn.XLOOKUP("Dst_CIDR_Le_16",'Scoring_Config'!$A:$A,'Scoring_Config'!$C:$C,10),0),0)+IF(LEFT(AD786,4)="True",IF(_xlfn.XLOOKUP("Dst_CIDR_17_22",'Scoring_Config'!$A:$A,'Scoring_Config'!$D:$D,"Yes")="Yes",_xlfn.XLOOKUP("Dst_CIDR_17_22",'Scoring_Config'!$A:$A,'Scoring_Config'!$C:$C,5),0),0)+IF(LEFT(AE786,4)="True",IF(_xlfn.XLOOKUP("SrcZone_IsAny",'Scoring_Config'!$A:$A,'Scoring_Config'!$D:$D,"Yes")="Yes",_xlfn.XLOOKUP("SrcZone_IsAny",'Scoring_Config'!$A:$A,'Scoring_Config'!$C:$C,10),0),0)+IF(LEFT(AF786,4)="True",IF(_xlfn.XLOOKUP("DstZone_IsAny",'Scoring_Config'!$A:$A,'Scoring_Config'!$D:$D,"Yes")="Yes",_xlfn.XLOOKUP("DstZone_IsAny",'Scoring_Config'!$A:$A,'Scoring_Config'!$C:$C,10),0),0)+IF(LEFT(AG786,4)="True",IF(_xlfn.XLOOKUP("Service_Any_OR_RangeGt1000",'Scoring_Config'!$A:$A,'Scoring_Config'!$D:$D,"Yes")="Yes",_xlfn.XLOOKUP("Service_Any_OR_RangeGt1000",'Scoring_Config'!$A:$A,'Scoring_Config'!$C:$C,10),0),0)+IF(LEFT(AH786,4)="True",IF(_xlfn.XLOOKUP("App_Any_OR_RangeGt1000",'Scoring_Config'!$A:$A,'Scoring_Config'!$D:$D,"Yes")="Yes",_xlfn.XLOOKUP("App_Any_OR_RangeGt1000",'Scoring_Config'!$A:$A,'Scoring_Config'!$C:$C,10),0),0)+IF(LEFT(AI786,4)="True",IF(_xlfn.XLOOKUP("Service_Insecure_Match",'Scoring_Config'!$A:$A,'Scoring_Config'!$D:$D,"Yes")="Yes",_xlfn.XLOOKUP("Service_Insecure_Match",'Scoring_Config'!$A:$A,'Scoring_Config'!$C:$C,5),0),0)+IF(LEFT(AJ786,4)="True",IF(_xlfn.XLOOKUP("Risky_Inbound",'Scoring_Config'!$A:$A,'Scoring_Config'!$D:$D,"Yes")="Yes",_xlfn.XLOOKUP("Risky_Inbound",'Scoring_Config'!$A:$A,'Scoring_Config'!$C:$C,50),0),0)+IF(LEFT(AK786,4)="True",IF(_xlfn.XLOOKUP("Risky_Outbound",'Scoring_Config'!$A:$A,'Scoring_Config'!$D:$D,"Yes")="Yes",_xlfn.XLOOKUP("Risky_Outbound",'Scoring_Config'!$A:$A,'Scoring_Config'!$C:$C,25),0),0)+IF(LEFT(AZ786,4)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786,FIND(",",AL786)+1,100)),0)+IF(LEFT(AM786,4)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786,FIND(",",AN786)+1,100)),0)+IF(_xlfn.XLOOKUP("Profile_Scoring",'Scoring_Config'!$A:$A,'Scoring_Config'!$D:$D,"Yes")="Yes",VALUE(MID(AO786,FIND(",",AO786)+1,100)),0)+IF(_xlfn.XLOOKUP("Options_Scoring",'Scoring_Config'!$A:$A,'Scoring_Config'!$D:$D,"Yes")="Yes",VALUE(MID(AP786,FIND(",",AP786)+1,100)),0)))</f>
        <v>0</v>
      </c>
      <c r="AZ786" cm="1">
        <f t="array" ref="AZ786">IF(FALSE,"True," &amp; IF(_xlfn.XLOOKUP("Migrate_Insecure",'Scoring_Config'!$A:$A,'Scoring_Config'!$D:$D,"Yes")="Yes",_xlfn.XLOOKUP("Migrate_Insecure",'Scoring_Config'!$A:$A,'Scoring_Config'!$C:$C,10),0),"False,0")</f>
        <v>0</v>
      </c>
    </row>
    <row r="787" spans="1:52">
      <c r="A787" t="s">
        <v>1979</v>
      </c>
      <c r="B787" t="s">
        <v>2760</v>
      </c>
      <c r="C787" t="s">
        <v>3542</v>
      </c>
      <c r="D787" t="s">
        <v>3545</v>
      </c>
      <c r="E787" t="s">
        <v>3563</v>
      </c>
      <c r="F787" t="s">
        <v>3788</v>
      </c>
      <c r="G787" t="s">
        <v>331</v>
      </c>
      <c r="H787" t="s">
        <v>174</v>
      </c>
      <c r="I787" t="s">
        <v>3788</v>
      </c>
      <c r="J787" t="s">
        <v>432</v>
      </c>
      <c r="K787" t="s">
        <v>1833</v>
      </c>
      <c r="L787" t="s">
        <v>1327</v>
      </c>
      <c r="M787" t="s">
        <v>1974</v>
      </c>
      <c r="N787" t="s">
        <v>4315</v>
      </c>
      <c r="O787" t="s">
        <v>4319</v>
      </c>
      <c r="P787" t="s">
        <v>4323</v>
      </c>
      <c r="Q787" t="s">
        <v>4881</v>
      </c>
      <c r="R787" t="s">
        <v>5439</v>
      </c>
      <c r="S787" t="s">
        <v>4324</v>
      </c>
      <c r="T787" t="s">
        <v>5770</v>
      </c>
      <c r="U787" t="s">
        <v>6333</v>
      </c>
      <c r="Y787" cm="1">
        <f t="array" ref="Y787">IF(FALSE,"True," &amp; IF(_xlfn.XLOOKUP("Src_IsAny",'Scoring_Config'!$A:$A,'Scoring_Config'!$D:$D,"Yes")="Yes",_xlfn.XLOOKUP("Src_IsAny",'Scoring_Config'!$A:$A,'Scoring_Config'!$C:$C,10),0),"False,0")</f>
        <v>0</v>
      </c>
      <c r="Z787" cm="1">
        <f t="array" ref="Z787">IF(FALSE,"True," &amp; IF(_xlfn.XLOOKUP("Src_CIDR_Le_16",'Scoring_Config'!$A:$A,'Scoring_Config'!$D:$D,"Yes")="Yes",_xlfn.XLOOKUP("Src_CIDR_Le_16",'Scoring_Config'!$A:$A,'Scoring_Config'!$C:$C,10),0),"False,0")</f>
        <v>0</v>
      </c>
      <c r="AA787" cm="1">
        <f t="array" ref="AA787">IF(FALSE,"True," &amp; IF(_xlfn.XLOOKUP("Src_CIDR_17_22",'Scoring_Config'!$A:$A,'Scoring_Config'!$D:$D,"Yes")="Yes",_xlfn.XLOOKUP("Src_CIDR_17_22",'Scoring_Config'!$A:$A,'Scoring_Config'!$C:$C,5),0),"False,0")</f>
        <v>0</v>
      </c>
      <c r="AB787" cm="1">
        <f t="array" ref="AB787">IF(FALSE,"True," &amp; IF(_xlfn.XLOOKUP("Dst_IsAny",'Scoring_Config'!$A:$A,'Scoring_Config'!$D:$D,"Yes")="Yes",_xlfn.XLOOKUP("Dst_IsAny",'Scoring_Config'!$A:$A,'Scoring_Config'!$C:$C,10),0),"False,0")</f>
        <v>0</v>
      </c>
      <c r="AC787" cm="1">
        <f t="array" ref="AC787">IF(FALSE,"True," &amp; IF(_xlfn.XLOOKUP("Dst_CIDR_Le_16",'Scoring_Config'!$A:$A,'Scoring_Config'!$D:$D,"Yes")="Yes",_xlfn.XLOOKUP("Dst_CIDR_Le_16",'Scoring_Config'!$A:$A,'Scoring_Config'!$C:$C,10),0),"False,0")</f>
        <v>0</v>
      </c>
      <c r="AD787" cm="1">
        <f t="array" ref="AD787">IF(FALSE,"True," &amp; IF(_xlfn.XLOOKUP("Dst_CIDR_17_22",'Scoring_Config'!$A:$A,'Scoring_Config'!$D:$D,"Yes")="Yes",_xlfn.XLOOKUP("Dst_CIDR_17_22",'Scoring_Config'!$A:$A,'Scoring_Config'!$C:$C,5),0),"False,0")</f>
        <v>0</v>
      </c>
      <c r="AE787" cm="1">
        <f t="array" ref="AE787">IF(FALSE,"True," &amp; IF(_xlfn.XLOOKUP("SrcZone_IsAny",'Scoring_Config'!$A:$A,'Scoring_Config'!$D:$D,"Yes")="Yes",_xlfn.XLOOKUP("SrcZone_IsAny",'Scoring_Config'!$A:$A,'Scoring_Config'!$C:$C,10),0),"False,0")</f>
        <v>0</v>
      </c>
      <c r="AF787" cm="1">
        <f t="array" ref="AF787">IF(FALSE,"True," &amp; IF(_xlfn.XLOOKUP("DstZone_IsAny",'Scoring_Config'!$A:$A,'Scoring_Config'!$D:$D,"Yes")="Yes",_xlfn.XLOOKUP("DstZone_IsAny",'Scoring_Config'!$A:$A,'Scoring_Config'!$C:$C,10),0),"False,0")</f>
        <v>0</v>
      </c>
      <c r="AG787" cm="1">
        <f t="array" ref="AG78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87" cm="1">
        <f t="array" ref="AH787">IF(FALSE,"True," &amp; IF(_xlfn.XLOOKUP("App_Any_OR_RangeGt1000",'Scoring_Config'!$A:$A,'Scoring_Config'!$D:$D,"Yes")="Yes",_xlfn.XLOOKUP("App_Any_OR_RangeGt1000",'Scoring_Config'!$A:$A,'Scoring_Config'!$C:$C,10),0),"False,0")</f>
        <v>0</v>
      </c>
      <c r="AI787" cm="1">
        <f t="array" ref="AI787">IF(FALSE,"True," &amp; IF(_xlfn.XLOOKUP("Service_Insecure_Match",'Scoring_Config'!$A:$A,'Scoring_Config'!$D:$D,"Yes")="Yes",_xlfn.XLOOKUP("Service_Insecure_Match",'Scoring_Config'!$A:$A,'Scoring_Config'!$C:$C,5),0),"False,0")</f>
        <v>0</v>
      </c>
      <c r="AJ787" cm="1">
        <f t="array" ref="AJ787">IF(FALSE,"True," &amp; IF(_xlfn.XLOOKUP("Risky_Inbound",'Scoring_Config'!$A:$A,'Scoring_Config'!$D:$D,"Yes")="Yes",_xlfn.XLOOKUP("Risky_Inbound",'Scoring_Config'!$A:$A,'Scoring_Config'!$C:$C,50),0),"False,0")</f>
        <v>0</v>
      </c>
      <c r="AK787" cm="1">
        <f t="array" ref="AK787">IF(FALSE,"True," &amp; IF(_xlfn.XLOOKUP("Risky_Outbound",'Scoring_Config'!$A:$A,'Scoring_Config'!$D:$D,"Yes")="Yes",_xlfn.XLOOKUP("Risky_Outbound",'Scoring_Config'!$A:$A,'Scoring_Config'!$C:$C,25),0),"False,0")</f>
        <v>0</v>
      </c>
      <c r="AL787" t="s">
        <v>6699</v>
      </c>
      <c r="AM787" cm="1">
        <f t="array" ref="AM78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87" t="s">
        <v>6697</v>
      </c>
      <c r="AO787" t="s">
        <v>6697</v>
      </c>
      <c r="AP787" t="s">
        <v>6697</v>
      </c>
      <c r="AQ787" cm="1">
        <f t="array" ref="AQ787">IF(FALSE,"True," &amp; IF(_xlfn.XLOOKUP("Service_IsAny",'Scoring_Config'!$A:$A,'Scoring_Config'!$D:$D,"Yes")="Yes",_xlfn.XLOOKUP("Service_IsAny",'Scoring_Config'!$A:$A,'Scoring_Config'!$C:$C,0),0),"False,0")</f>
        <v>0</v>
      </c>
      <c r="AR787">
        <v>0</v>
      </c>
      <c r="AS787" cm="1">
        <f t="array" ref="AS787">IF(FALSE,"True," &amp; IF(_xlfn.XLOOKUP("Service_RangeGt1000",'Scoring_Config'!$A:$A,'Scoring_Config'!$D:$D,"Yes")="Yes",_xlfn.XLOOKUP("Service_RangeGt1000",'Scoring_Config'!$A:$A,'Scoring_Config'!$C:$C,0),0),"False,0")</f>
        <v>0</v>
      </c>
      <c r="AT787" cm="1">
        <f t="array" ref="AT787">IF(FALSE,"True," &amp; IF(_xlfn.XLOOKUP("App_IsAny",'Scoring_Config'!$A:$A,'Scoring_Config'!$D:$D,"Yes")="Yes",_xlfn.XLOOKUP("App_IsAny",'Scoring_Config'!$A:$A,'Scoring_Config'!$C:$C,0),0),"False,0")</f>
        <v>0</v>
      </c>
      <c r="AU787">
        <v>7</v>
      </c>
      <c r="AV787" cm="1">
        <f t="array" ref="AV787">IF(FALSE,"True," &amp; IF(_xlfn.XLOOKUP("App_RangeGt1000",'Scoring_Config'!$A:$A,'Scoring_Config'!$D:$D,"Yes")="Yes",_xlfn.XLOOKUP("App_RangeGt1000",'Scoring_Config'!$A:$A,'Scoring_Config'!$C:$C,0),0),"False,0")</f>
        <v>0</v>
      </c>
      <c r="AW787" cm="1">
        <f t="array" ref="AW787">IF(FALSE,"True," &amp; IF(_xlfn.XLOOKUP("Action_IsDenyOrDrop",'Scoring_Config'!$A:$A,'Scoring_Config'!$D:$D,"Yes")="Yes",_xlfn.XLOOKUP("Action_IsDenyOrDrop",'Scoring_Config'!$A:$A,'Scoring_Config'!$C:$C,0),0),"False,0")</f>
        <v>0</v>
      </c>
      <c r="AX787" cm="1">
        <f t="array" ref="AX787">IF(LEFT(AW787,4)="True",0,(IF(LEFT(Y787,4)="True",IF(_xlfn.XLOOKUP("Src_IsAny",'Scoring_Config'!$A:$A,'Scoring_Config'!$D:$D,"Yes")="Yes",_xlfn.XLOOKUP("Src_IsAny",'Scoring_Config'!$A:$A,'Scoring_Config'!$C:$C,10),0),0)+IF(LEFT(Z787,4)="True",IF(_xlfn.XLOOKUP("Src_CIDR_Le_16",'Scoring_Config'!$A:$A,'Scoring_Config'!$D:$D,"Yes")="Yes",_xlfn.XLOOKUP("Src_CIDR_Le_16",'Scoring_Config'!$A:$A,'Scoring_Config'!$C:$C,10),0),0)+IF(LEFT(AA787,4)="True",IF(_xlfn.XLOOKUP("Src_CIDR_17_22",'Scoring_Config'!$A:$A,'Scoring_Config'!$D:$D,"Yes")="Yes",_xlfn.XLOOKUP("Src_CIDR_17_22",'Scoring_Config'!$A:$A,'Scoring_Config'!$C:$C,5),0),0)+IF(LEFT(AB787,4)="True",IF(_xlfn.XLOOKUP("Dst_IsAny",'Scoring_Config'!$A:$A,'Scoring_Config'!$D:$D,"Yes")="Yes",_xlfn.XLOOKUP("Dst_IsAny",'Scoring_Config'!$A:$A,'Scoring_Config'!$C:$C,10),0),0)+IF(LEFT(AC787,4)="True",IF(_xlfn.XLOOKUP("Dst_CIDR_Le_16",'Scoring_Config'!$A:$A,'Scoring_Config'!$D:$D,"Yes")="Yes",_xlfn.XLOOKUP("Dst_CIDR_Le_16",'Scoring_Config'!$A:$A,'Scoring_Config'!$C:$C,10),0),0)+IF(LEFT(AD787,4)="True",IF(_xlfn.XLOOKUP("Dst_CIDR_17_22",'Scoring_Config'!$A:$A,'Scoring_Config'!$D:$D,"Yes")="Yes",_xlfn.XLOOKUP("Dst_CIDR_17_22",'Scoring_Config'!$A:$A,'Scoring_Config'!$C:$C,5),0),0)+IF(LEFT(AE787,4)="True",IF(_xlfn.XLOOKUP("SrcZone_IsAny",'Scoring_Config'!$A:$A,'Scoring_Config'!$D:$D,"Yes")="Yes",_xlfn.XLOOKUP("SrcZone_IsAny",'Scoring_Config'!$A:$A,'Scoring_Config'!$C:$C,10),0),0)+IF(LEFT(AF787,4)="True",IF(_xlfn.XLOOKUP("DstZone_IsAny",'Scoring_Config'!$A:$A,'Scoring_Config'!$D:$D,"Yes")="Yes",_xlfn.XLOOKUP("DstZone_IsAny",'Scoring_Config'!$A:$A,'Scoring_Config'!$C:$C,10),0),0)+IF(LEFT(AG787,4)="True",IF(_xlfn.XLOOKUP("Service_Any_OR_RangeGt1000",'Scoring_Config'!$A:$A,'Scoring_Config'!$D:$D,"Yes")="Yes",_xlfn.XLOOKUP("Service_Any_OR_RangeGt1000",'Scoring_Config'!$A:$A,'Scoring_Config'!$C:$C,10),0),0)+IF(LEFT(AH787,4)="True",IF(_xlfn.XLOOKUP("App_Any_OR_RangeGt1000",'Scoring_Config'!$A:$A,'Scoring_Config'!$D:$D,"Yes")="Yes",_xlfn.XLOOKUP("App_Any_OR_RangeGt1000",'Scoring_Config'!$A:$A,'Scoring_Config'!$C:$C,10),0),0)+IF(LEFT(AI787,4)="True",IF(_xlfn.XLOOKUP("Service_Insecure_Match",'Scoring_Config'!$A:$A,'Scoring_Config'!$D:$D,"Yes")="Yes",_xlfn.XLOOKUP("Service_Insecure_Match",'Scoring_Config'!$A:$A,'Scoring_Config'!$C:$C,5),0),0)+IF(LEFT(AJ787,4)="True",IF(_xlfn.XLOOKUP("Risky_Inbound",'Scoring_Config'!$A:$A,'Scoring_Config'!$D:$D,"Yes")="Yes",_xlfn.XLOOKUP("Risky_Inbound",'Scoring_Config'!$A:$A,'Scoring_Config'!$C:$C,50),0),0)+IF(LEFT(AK787,4)="True",IF(_xlfn.XLOOKUP("Risky_Outbound",'Scoring_Config'!$A:$A,'Scoring_Config'!$D:$D,"Yes")="Yes",_xlfn.XLOOKUP("Risky_Outbound",'Scoring_Config'!$A:$A,'Scoring_Config'!$C:$C,25),0),0)+IF(LEFT(AZ787,4)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787,FIND(",",AL787)+1,100)),0)+IF(LEFT(AM787,4)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787,FIND(",",AN787)+1,100)),0)+IF(_xlfn.XLOOKUP("Profile_Scoring",'Scoring_Config'!$A:$A,'Scoring_Config'!$D:$D,"Yes")="Yes",VALUE(MID(AO787,FIND(",",AO787)+1,100)),0)+IF(_xlfn.XLOOKUP("Options_Scoring",'Scoring_Config'!$A:$A,'Scoring_Config'!$D:$D,"Yes")="Yes",VALUE(MID(AP787,FIND(",",AP787)+1,100)),0)))</f>
        <v>0</v>
      </c>
      <c r="AZ787" cm="1">
        <f t="array" ref="AZ787">IF(FALSE,"True," &amp; IF(_xlfn.XLOOKUP("Migrate_Insecure",'Scoring_Config'!$A:$A,'Scoring_Config'!$D:$D,"Yes")="Yes",_xlfn.XLOOKUP("Migrate_Insecure",'Scoring_Config'!$A:$A,'Scoring_Config'!$C:$C,10),0),"False,0")</f>
        <v>0</v>
      </c>
    </row>
    <row r="788" spans="1:52">
      <c r="A788" t="s">
        <v>1979</v>
      </c>
      <c r="B788" t="s">
        <v>2761</v>
      </c>
      <c r="C788" t="s">
        <v>3542</v>
      </c>
      <c r="D788" t="s">
        <v>3545</v>
      </c>
      <c r="E788" t="s">
        <v>3563</v>
      </c>
      <c r="F788" t="s">
        <v>3788</v>
      </c>
      <c r="G788" t="s">
        <v>331</v>
      </c>
      <c r="H788" t="s">
        <v>174</v>
      </c>
      <c r="I788" t="s">
        <v>3584</v>
      </c>
      <c r="J788" t="s">
        <v>431</v>
      </c>
      <c r="K788" t="s">
        <v>1833</v>
      </c>
      <c r="L788" t="s">
        <v>1327</v>
      </c>
      <c r="M788" t="s">
        <v>1974</v>
      </c>
      <c r="N788" t="s">
        <v>4315</v>
      </c>
      <c r="O788" t="s">
        <v>4319</v>
      </c>
      <c r="P788" t="s">
        <v>4323</v>
      </c>
      <c r="Q788" t="s">
        <v>4881</v>
      </c>
      <c r="R788" t="s">
        <v>5439</v>
      </c>
      <c r="S788" t="s">
        <v>4324</v>
      </c>
      <c r="T788" t="s">
        <v>5770</v>
      </c>
      <c r="U788" t="s">
        <v>6333</v>
      </c>
      <c r="Y788" cm="1">
        <f t="array" ref="Y788">IF(FALSE,"True," &amp; IF(_xlfn.XLOOKUP("Src_IsAny",'Scoring_Config'!$A:$A,'Scoring_Config'!$D:$D,"Yes")="Yes",_xlfn.XLOOKUP("Src_IsAny",'Scoring_Config'!$A:$A,'Scoring_Config'!$C:$C,10),0),"False,0")</f>
        <v>0</v>
      </c>
      <c r="Z788" cm="1">
        <f t="array" ref="Z788">IF(FALSE,"True," &amp; IF(_xlfn.XLOOKUP("Src_CIDR_Le_16",'Scoring_Config'!$A:$A,'Scoring_Config'!$D:$D,"Yes")="Yes",_xlfn.XLOOKUP("Src_CIDR_Le_16",'Scoring_Config'!$A:$A,'Scoring_Config'!$C:$C,10),0),"False,0")</f>
        <v>0</v>
      </c>
      <c r="AA788" cm="1">
        <f t="array" ref="AA788">IF(FALSE,"True," &amp; IF(_xlfn.XLOOKUP("Src_CIDR_17_22",'Scoring_Config'!$A:$A,'Scoring_Config'!$D:$D,"Yes")="Yes",_xlfn.XLOOKUP("Src_CIDR_17_22",'Scoring_Config'!$A:$A,'Scoring_Config'!$C:$C,5),0),"False,0")</f>
        <v>0</v>
      </c>
      <c r="AB788" cm="1">
        <f t="array" ref="AB788">IF(FALSE,"True," &amp; IF(_xlfn.XLOOKUP("Dst_IsAny",'Scoring_Config'!$A:$A,'Scoring_Config'!$D:$D,"Yes")="Yes",_xlfn.XLOOKUP("Dst_IsAny",'Scoring_Config'!$A:$A,'Scoring_Config'!$C:$C,10),0),"False,0")</f>
        <v>0</v>
      </c>
      <c r="AC788" cm="1">
        <f t="array" ref="AC788">IF(FALSE,"True," &amp; IF(_xlfn.XLOOKUP("Dst_CIDR_Le_16",'Scoring_Config'!$A:$A,'Scoring_Config'!$D:$D,"Yes")="Yes",_xlfn.XLOOKUP("Dst_CIDR_Le_16",'Scoring_Config'!$A:$A,'Scoring_Config'!$C:$C,10),0),"False,0")</f>
        <v>0</v>
      </c>
      <c r="AD788" cm="1">
        <f t="array" ref="AD788">IF(FALSE,"True," &amp; IF(_xlfn.XLOOKUP("Dst_CIDR_17_22",'Scoring_Config'!$A:$A,'Scoring_Config'!$D:$D,"Yes")="Yes",_xlfn.XLOOKUP("Dst_CIDR_17_22",'Scoring_Config'!$A:$A,'Scoring_Config'!$C:$C,5),0),"False,0")</f>
        <v>0</v>
      </c>
      <c r="AE788" cm="1">
        <f t="array" ref="AE788">IF(FALSE,"True," &amp; IF(_xlfn.XLOOKUP("SrcZone_IsAny",'Scoring_Config'!$A:$A,'Scoring_Config'!$D:$D,"Yes")="Yes",_xlfn.XLOOKUP("SrcZone_IsAny",'Scoring_Config'!$A:$A,'Scoring_Config'!$C:$C,10),0),"False,0")</f>
        <v>0</v>
      </c>
      <c r="AF788" cm="1">
        <f t="array" ref="AF788">IF(FALSE,"True," &amp; IF(_xlfn.XLOOKUP("DstZone_IsAny",'Scoring_Config'!$A:$A,'Scoring_Config'!$D:$D,"Yes")="Yes",_xlfn.XLOOKUP("DstZone_IsAny",'Scoring_Config'!$A:$A,'Scoring_Config'!$C:$C,10),0),"False,0")</f>
        <v>0</v>
      </c>
      <c r="AG788" cm="1">
        <f t="array" ref="AG78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88" cm="1">
        <f t="array" ref="AH788">IF(FALSE,"True," &amp; IF(_xlfn.XLOOKUP("App_Any_OR_RangeGt1000",'Scoring_Config'!$A:$A,'Scoring_Config'!$D:$D,"Yes")="Yes",_xlfn.XLOOKUP("App_Any_OR_RangeGt1000",'Scoring_Config'!$A:$A,'Scoring_Config'!$C:$C,10),0),"False,0")</f>
        <v>0</v>
      </c>
      <c r="AI788" cm="1">
        <f t="array" ref="AI788">IF(FALSE,"True," &amp; IF(_xlfn.XLOOKUP("Service_Insecure_Match",'Scoring_Config'!$A:$A,'Scoring_Config'!$D:$D,"Yes")="Yes",_xlfn.XLOOKUP("Service_Insecure_Match",'Scoring_Config'!$A:$A,'Scoring_Config'!$C:$C,5),0),"False,0")</f>
        <v>0</v>
      </c>
      <c r="AJ788" cm="1">
        <f t="array" ref="AJ788">IF(FALSE,"True," &amp; IF(_xlfn.XLOOKUP("Risky_Inbound",'Scoring_Config'!$A:$A,'Scoring_Config'!$D:$D,"Yes")="Yes",_xlfn.XLOOKUP("Risky_Inbound",'Scoring_Config'!$A:$A,'Scoring_Config'!$C:$C,50),0),"False,0")</f>
        <v>0</v>
      </c>
      <c r="AK788" cm="1">
        <f t="array" ref="AK788">IF(FALSE,"True," &amp; IF(_xlfn.XLOOKUP("Risky_Outbound",'Scoring_Config'!$A:$A,'Scoring_Config'!$D:$D,"Yes")="Yes",_xlfn.XLOOKUP("Risky_Outbound",'Scoring_Config'!$A:$A,'Scoring_Config'!$C:$C,25),0),"False,0")</f>
        <v>0</v>
      </c>
      <c r="AL788" t="s">
        <v>6699</v>
      </c>
      <c r="AM788" cm="1">
        <f t="array" ref="AM78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88" t="s">
        <v>6697</v>
      </c>
      <c r="AO788" t="s">
        <v>6697</v>
      </c>
      <c r="AP788" t="s">
        <v>6697</v>
      </c>
      <c r="AQ788" cm="1">
        <f t="array" ref="AQ788">IF(FALSE,"True," &amp; IF(_xlfn.XLOOKUP("Service_IsAny",'Scoring_Config'!$A:$A,'Scoring_Config'!$D:$D,"Yes")="Yes",_xlfn.XLOOKUP("Service_IsAny",'Scoring_Config'!$A:$A,'Scoring_Config'!$C:$C,0),0),"False,0")</f>
        <v>0</v>
      </c>
      <c r="AR788">
        <v>0</v>
      </c>
      <c r="AS788" cm="1">
        <f t="array" ref="AS788">IF(FALSE,"True," &amp; IF(_xlfn.XLOOKUP("Service_RangeGt1000",'Scoring_Config'!$A:$A,'Scoring_Config'!$D:$D,"Yes")="Yes",_xlfn.XLOOKUP("Service_RangeGt1000",'Scoring_Config'!$A:$A,'Scoring_Config'!$C:$C,0),0),"False,0")</f>
        <v>0</v>
      </c>
      <c r="AT788" cm="1">
        <f t="array" ref="AT788">IF(FALSE,"True," &amp; IF(_xlfn.XLOOKUP("App_IsAny",'Scoring_Config'!$A:$A,'Scoring_Config'!$D:$D,"Yes")="Yes",_xlfn.XLOOKUP("App_IsAny",'Scoring_Config'!$A:$A,'Scoring_Config'!$C:$C,0),0),"False,0")</f>
        <v>0</v>
      </c>
      <c r="AU788">
        <v>7</v>
      </c>
      <c r="AV788" cm="1">
        <f t="array" ref="AV788">IF(FALSE,"True," &amp; IF(_xlfn.XLOOKUP("App_RangeGt1000",'Scoring_Config'!$A:$A,'Scoring_Config'!$D:$D,"Yes")="Yes",_xlfn.XLOOKUP("App_RangeGt1000",'Scoring_Config'!$A:$A,'Scoring_Config'!$C:$C,0),0),"False,0")</f>
        <v>0</v>
      </c>
      <c r="AW788" cm="1">
        <f t="array" ref="AW788">IF(FALSE,"True," &amp; IF(_xlfn.XLOOKUP("Action_IsDenyOrDrop",'Scoring_Config'!$A:$A,'Scoring_Config'!$D:$D,"Yes")="Yes",_xlfn.XLOOKUP("Action_IsDenyOrDrop",'Scoring_Config'!$A:$A,'Scoring_Config'!$C:$C,0),0),"False,0")</f>
        <v>0</v>
      </c>
      <c r="AX788" cm="1">
        <f t="array" ref="AX788">IF(LEFT(AW788,4)="True",0,(IF(LEFT(Y788,4)="True",IF(_xlfn.XLOOKUP("Src_IsAny",'Scoring_Config'!$A:$A,'Scoring_Config'!$D:$D,"Yes")="Yes",_xlfn.XLOOKUP("Src_IsAny",'Scoring_Config'!$A:$A,'Scoring_Config'!$C:$C,10),0),0)+IF(LEFT(Z788,4)="True",IF(_xlfn.XLOOKUP("Src_CIDR_Le_16",'Scoring_Config'!$A:$A,'Scoring_Config'!$D:$D,"Yes")="Yes",_xlfn.XLOOKUP("Src_CIDR_Le_16",'Scoring_Config'!$A:$A,'Scoring_Config'!$C:$C,10),0),0)+IF(LEFT(AA788,4)="True",IF(_xlfn.XLOOKUP("Src_CIDR_17_22",'Scoring_Config'!$A:$A,'Scoring_Config'!$D:$D,"Yes")="Yes",_xlfn.XLOOKUP("Src_CIDR_17_22",'Scoring_Config'!$A:$A,'Scoring_Config'!$C:$C,5),0),0)+IF(LEFT(AB788,4)="True",IF(_xlfn.XLOOKUP("Dst_IsAny",'Scoring_Config'!$A:$A,'Scoring_Config'!$D:$D,"Yes")="Yes",_xlfn.XLOOKUP("Dst_IsAny",'Scoring_Config'!$A:$A,'Scoring_Config'!$C:$C,10),0),0)+IF(LEFT(AC788,4)="True",IF(_xlfn.XLOOKUP("Dst_CIDR_Le_16",'Scoring_Config'!$A:$A,'Scoring_Config'!$D:$D,"Yes")="Yes",_xlfn.XLOOKUP("Dst_CIDR_Le_16",'Scoring_Config'!$A:$A,'Scoring_Config'!$C:$C,10),0),0)+IF(LEFT(AD788,4)="True",IF(_xlfn.XLOOKUP("Dst_CIDR_17_22",'Scoring_Config'!$A:$A,'Scoring_Config'!$D:$D,"Yes")="Yes",_xlfn.XLOOKUP("Dst_CIDR_17_22",'Scoring_Config'!$A:$A,'Scoring_Config'!$C:$C,5),0),0)+IF(LEFT(AE788,4)="True",IF(_xlfn.XLOOKUP("SrcZone_IsAny",'Scoring_Config'!$A:$A,'Scoring_Config'!$D:$D,"Yes")="Yes",_xlfn.XLOOKUP("SrcZone_IsAny",'Scoring_Config'!$A:$A,'Scoring_Config'!$C:$C,10),0),0)+IF(LEFT(AF788,4)="True",IF(_xlfn.XLOOKUP("DstZone_IsAny",'Scoring_Config'!$A:$A,'Scoring_Config'!$D:$D,"Yes")="Yes",_xlfn.XLOOKUP("DstZone_IsAny",'Scoring_Config'!$A:$A,'Scoring_Config'!$C:$C,10),0),0)+IF(LEFT(AG788,4)="True",IF(_xlfn.XLOOKUP("Service_Any_OR_RangeGt1000",'Scoring_Config'!$A:$A,'Scoring_Config'!$D:$D,"Yes")="Yes",_xlfn.XLOOKUP("Service_Any_OR_RangeGt1000",'Scoring_Config'!$A:$A,'Scoring_Config'!$C:$C,10),0),0)+IF(LEFT(AH788,4)="True",IF(_xlfn.XLOOKUP("App_Any_OR_RangeGt1000",'Scoring_Config'!$A:$A,'Scoring_Config'!$D:$D,"Yes")="Yes",_xlfn.XLOOKUP("App_Any_OR_RangeGt1000",'Scoring_Config'!$A:$A,'Scoring_Config'!$C:$C,10),0),0)+IF(LEFT(AI788,4)="True",IF(_xlfn.XLOOKUP("Service_Insecure_Match",'Scoring_Config'!$A:$A,'Scoring_Config'!$D:$D,"Yes")="Yes",_xlfn.XLOOKUP("Service_Insecure_Match",'Scoring_Config'!$A:$A,'Scoring_Config'!$C:$C,5),0),0)+IF(LEFT(AJ788,4)="True",IF(_xlfn.XLOOKUP("Risky_Inbound",'Scoring_Config'!$A:$A,'Scoring_Config'!$D:$D,"Yes")="Yes",_xlfn.XLOOKUP("Risky_Inbound",'Scoring_Config'!$A:$A,'Scoring_Config'!$C:$C,50),0),0)+IF(LEFT(AK788,4)="True",IF(_xlfn.XLOOKUP("Risky_Outbound",'Scoring_Config'!$A:$A,'Scoring_Config'!$D:$D,"Yes")="Yes",_xlfn.XLOOKUP("Risky_Outbound",'Scoring_Config'!$A:$A,'Scoring_Config'!$C:$C,25),0),0)+IF(LEFT(AZ788,4)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788,FIND(",",AL788)+1,100)),0)+IF(LEFT(AM788,4)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788,FIND(",",AN788)+1,100)),0)+IF(_xlfn.XLOOKUP("Profile_Scoring",'Scoring_Config'!$A:$A,'Scoring_Config'!$D:$D,"Yes")="Yes",VALUE(MID(AO788,FIND(",",AO788)+1,100)),0)+IF(_xlfn.XLOOKUP("Options_Scoring",'Scoring_Config'!$A:$A,'Scoring_Config'!$D:$D,"Yes")="Yes",VALUE(MID(AP788,FIND(",",AP788)+1,100)),0)))</f>
        <v>0</v>
      </c>
      <c r="AZ788" cm="1">
        <f t="array" ref="AZ788">IF(FALSE,"True," &amp; IF(_xlfn.XLOOKUP("Migrate_Insecure",'Scoring_Config'!$A:$A,'Scoring_Config'!$D:$D,"Yes")="Yes",_xlfn.XLOOKUP("Migrate_Insecure",'Scoring_Config'!$A:$A,'Scoring_Config'!$C:$C,10),0),"False,0")</f>
        <v>0</v>
      </c>
    </row>
    <row r="789" spans="1:52">
      <c r="A789" t="s">
        <v>1979</v>
      </c>
      <c r="B789" t="s">
        <v>2762</v>
      </c>
      <c r="C789" t="s">
        <v>3542</v>
      </c>
      <c r="D789" t="s">
        <v>3545</v>
      </c>
      <c r="E789" t="s">
        <v>3563</v>
      </c>
      <c r="F789" t="s">
        <v>3752</v>
      </c>
      <c r="G789" t="s">
        <v>92</v>
      </c>
      <c r="H789" t="s">
        <v>174</v>
      </c>
      <c r="I789" t="s">
        <v>3797</v>
      </c>
      <c r="J789" t="s">
        <v>1054</v>
      </c>
      <c r="K789" t="s">
        <v>1667</v>
      </c>
      <c r="L789" t="s">
        <v>1488</v>
      </c>
      <c r="M789" t="s">
        <v>1974</v>
      </c>
      <c r="N789" t="s">
        <v>4315</v>
      </c>
      <c r="O789" t="s">
        <v>4319</v>
      </c>
      <c r="P789" t="s">
        <v>4321</v>
      </c>
      <c r="Q789" t="s">
        <v>4877</v>
      </c>
      <c r="R789" t="s">
        <v>5439</v>
      </c>
      <c r="S789" t="s">
        <v>4324</v>
      </c>
      <c r="T789" t="s">
        <v>5770</v>
      </c>
      <c r="U789" t="s">
        <v>5955</v>
      </c>
      <c r="Y789" cm="1">
        <f t="array" ref="Y789">IF(FALSE,"True," &amp; IF(_xlfn.XLOOKUP("Src_IsAny",'Scoring_Config'!$A:$A,'Scoring_Config'!$D:$D,"Yes")="Yes",_xlfn.XLOOKUP("Src_IsAny",'Scoring_Config'!$A:$A,'Scoring_Config'!$C:$C,10),0),"False,0")</f>
        <v>0</v>
      </c>
      <c r="Z789" cm="1">
        <f t="array" ref="Z789">IF(FALSE,"True," &amp; IF(_xlfn.XLOOKUP("Src_CIDR_Le_16",'Scoring_Config'!$A:$A,'Scoring_Config'!$D:$D,"Yes")="Yes",_xlfn.XLOOKUP("Src_CIDR_Le_16",'Scoring_Config'!$A:$A,'Scoring_Config'!$C:$C,10),0),"False,0")</f>
        <v>0</v>
      </c>
      <c r="AA789" cm="1">
        <f t="array" ref="AA789">IF(FALSE,"True," &amp; IF(_xlfn.XLOOKUP("Src_CIDR_17_22",'Scoring_Config'!$A:$A,'Scoring_Config'!$D:$D,"Yes")="Yes",_xlfn.XLOOKUP("Src_CIDR_17_22",'Scoring_Config'!$A:$A,'Scoring_Config'!$C:$C,5),0),"False,0")</f>
        <v>0</v>
      </c>
      <c r="AB789" cm="1">
        <f t="array" ref="AB789">IF(FALSE,"True," &amp; IF(_xlfn.XLOOKUP("Dst_IsAny",'Scoring_Config'!$A:$A,'Scoring_Config'!$D:$D,"Yes")="Yes",_xlfn.XLOOKUP("Dst_IsAny",'Scoring_Config'!$A:$A,'Scoring_Config'!$C:$C,10),0),"False,0")</f>
        <v>0</v>
      </c>
      <c r="AC789" cm="1">
        <f t="array" ref="AC789">IF(FALSE,"True," &amp; IF(_xlfn.XLOOKUP("Dst_CIDR_Le_16",'Scoring_Config'!$A:$A,'Scoring_Config'!$D:$D,"Yes")="Yes",_xlfn.XLOOKUP("Dst_CIDR_Le_16",'Scoring_Config'!$A:$A,'Scoring_Config'!$C:$C,10),0),"False,0")</f>
        <v>0</v>
      </c>
      <c r="AD789" cm="1">
        <f t="array" ref="AD789">IF(FALSE,"True," &amp; IF(_xlfn.XLOOKUP("Dst_CIDR_17_22",'Scoring_Config'!$A:$A,'Scoring_Config'!$D:$D,"Yes")="Yes",_xlfn.XLOOKUP("Dst_CIDR_17_22",'Scoring_Config'!$A:$A,'Scoring_Config'!$C:$C,5),0),"False,0")</f>
        <v>0</v>
      </c>
      <c r="AE789" cm="1">
        <f t="array" ref="AE789">IF(FALSE,"True," &amp; IF(_xlfn.XLOOKUP("SrcZone_IsAny",'Scoring_Config'!$A:$A,'Scoring_Config'!$D:$D,"Yes")="Yes",_xlfn.XLOOKUP("SrcZone_IsAny",'Scoring_Config'!$A:$A,'Scoring_Config'!$C:$C,10),0),"False,0")</f>
        <v>0</v>
      </c>
      <c r="AF789" cm="1">
        <f t="array" ref="AF789">IF(FALSE,"True," &amp; IF(_xlfn.XLOOKUP("DstZone_IsAny",'Scoring_Config'!$A:$A,'Scoring_Config'!$D:$D,"Yes")="Yes",_xlfn.XLOOKUP("DstZone_IsAny",'Scoring_Config'!$A:$A,'Scoring_Config'!$C:$C,10),0),"False,0")</f>
        <v>0</v>
      </c>
      <c r="AG789" cm="1">
        <f t="array" ref="AG78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89" cm="1">
        <f t="array" ref="AH789">IF(FALSE,"True," &amp; IF(_xlfn.XLOOKUP("App_Any_OR_RangeGt1000",'Scoring_Config'!$A:$A,'Scoring_Config'!$D:$D,"Yes")="Yes",_xlfn.XLOOKUP("App_Any_OR_RangeGt1000",'Scoring_Config'!$A:$A,'Scoring_Config'!$C:$C,10),0),"False,0")</f>
        <v>0</v>
      </c>
      <c r="AI789" cm="1">
        <f t="array" ref="AI789">IF(FALSE,"True," &amp; IF(_xlfn.XLOOKUP("Service_Insecure_Match",'Scoring_Config'!$A:$A,'Scoring_Config'!$D:$D,"Yes")="Yes",_xlfn.XLOOKUP("Service_Insecure_Match",'Scoring_Config'!$A:$A,'Scoring_Config'!$C:$C,5),0),"False,0")</f>
        <v>0</v>
      </c>
      <c r="AJ789" cm="1">
        <f t="array" ref="AJ789">IF(FALSE,"True," &amp; IF(_xlfn.XLOOKUP("Risky_Inbound",'Scoring_Config'!$A:$A,'Scoring_Config'!$D:$D,"Yes")="Yes",_xlfn.XLOOKUP("Risky_Inbound",'Scoring_Config'!$A:$A,'Scoring_Config'!$C:$C,50),0),"False,0")</f>
        <v>0</v>
      </c>
      <c r="AK789" cm="1">
        <f t="array" ref="AK789">IF(FALSE,"True," &amp; IF(_xlfn.XLOOKUP("Risky_Outbound",'Scoring_Config'!$A:$A,'Scoring_Config'!$D:$D,"Yes")="Yes",_xlfn.XLOOKUP("Risky_Outbound",'Scoring_Config'!$A:$A,'Scoring_Config'!$C:$C,25),0),"False,0")</f>
        <v>0</v>
      </c>
      <c r="AL789" t="s">
        <v>6700</v>
      </c>
      <c r="AM789" cm="1">
        <f t="array" ref="AM78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89" t="s">
        <v>6697</v>
      </c>
      <c r="AO789" t="s">
        <v>6697</v>
      </c>
      <c r="AP789" t="s">
        <v>6697</v>
      </c>
      <c r="AQ789" cm="1">
        <f t="array" ref="AQ789">IF(FALSE,"True," &amp; IF(_xlfn.XLOOKUP("Service_IsAny",'Scoring_Config'!$A:$A,'Scoring_Config'!$D:$D,"Yes")="Yes",_xlfn.XLOOKUP("Service_IsAny",'Scoring_Config'!$A:$A,'Scoring_Config'!$C:$C,0),0),"False,0")</f>
        <v>0</v>
      </c>
      <c r="AR789">
        <v>1</v>
      </c>
      <c r="AS789" cm="1">
        <f t="array" ref="AS789">IF(FALSE,"True," &amp; IF(_xlfn.XLOOKUP("Service_RangeGt1000",'Scoring_Config'!$A:$A,'Scoring_Config'!$D:$D,"Yes")="Yes",_xlfn.XLOOKUP("Service_RangeGt1000",'Scoring_Config'!$A:$A,'Scoring_Config'!$C:$C,0),0),"False,0")</f>
        <v>0</v>
      </c>
      <c r="AT789" cm="1">
        <f t="array" ref="AT789">IF(FALSE,"True," &amp; IF(_xlfn.XLOOKUP("App_IsAny",'Scoring_Config'!$A:$A,'Scoring_Config'!$D:$D,"Yes")="Yes",_xlfn.XLOOKUP("App_IsAny",'Scoring_Config'!$A:$A,'Scoring_Config'!$C:$C,0),0),"False,0")</f>
        <v>0</v>
      </c>
      <c r="AU789">
        <v>1</v>
      </c>
      <c r="AV789" cm="1">
        <f t="array" ref="AV789">IF(FALSE,"True," &amp; IF(_xlfn.XLOOKUP("App_RangeGt1000",'Scoring_Config'!$A:$A,'Scoring_Config'!$D:$D,"Yes")="Yes",_xlfn.XLOOKUP("App_RangeGt1000",'Scoring_Config'!$A:$A,'Scoring_Config'!$C:$C,0),0),"False,0")</f>
        <v>0</v>
      </c>
      <c r="AW789" cm="1">
        <f t="array" ref="AW789">IF(FALSE,"True," &amp; IF(_xlfn.XLOOKUP("Action_IsDenyOrDrop",'Scoring_Config'!$A:$A,'Scoring_Config'!$D:$D,"Yes")="Yes",_xlfn.XLOOKUP("Action_IsDenyOrDrop",'Scoring_Config'!$A:$A,'Scoring_Config'!$C:$C,0),0),"False,0")</f>
        <v>0</v>
      </c>
      <c r="AX789" cm="1">
        <f t="array" ref="AX789">IF(LEFT(AW789,4)="True",0,(IF(LEFT(Y789,4)="True",IF(_xlfn.XLOOKUP("Src_IsAny",'Scoring_Config'!$A:$A,'Scoring_Config'!$D:$D,"Yes")="Yes",_xlfn.XLOOKUP("Src_IsAny",'Scoring_Config'!$A:$A,'Scoring_Config'!$C:$C,10),0),0)+IF(LEFT(Z789,4)="True",IF(_xlfn.XLOOKUP("Src_CIDR_Le_16",'Scoring_Config'!$A:$A,'Scoring_Config'!$D:$D,"Yes")="Yes",_xlfn.XLOOKUP("Src_CIDR_Le_16",'Scoring_Config'!$A:$A,'Scoring_Config'!$C:$C,10),0),0)+IF(LEFT(AA789,4)="True",IF(_xlfn.XLOOKUP("Src_CIDR_17_22",'Scoring_Config'!$A:$A,'Scoring_Config'!$D:$D,"Yes")="Yes",_xlfn.XLOOKUP("Src_CIDR_17_22",'Scoring_Config'!$A:$A,'Scoring_Config'!$C:$C,5),0),0)+IF(LEFT(AB789,4)="True",IF(_xlfn.XLOOKUP("Dst_IsAny",'Scoring_Config'!$A:$A,'Scoring_Config'!$D:$D,"Yes")="Yes",_xlfn.XLOOKUP("Dst_IsAny",'Scoring_Config'!$A:$A,'Scoring_Config'!$C:$C,10),0),0)+IF(LEFT(AC789,4)="True",IF(_xlfn.XLOOKUP("Dst_CIDR_Le_16",'Scoring_Config'!$A:$A,'Scoring_Config'!$D:$D,"Yes")="Yes",_xlfn.XLOOKUP("Dst_CIDR_Le_16",'Scoring_Config'!$A:$A,'Scoring_Config'!$C:$C,10),0),0)+IF(LEFT(AD789,4)="True",IF(_xlfn.XLOOKUP("Dst_CIDR_17_22",'Scoring_Config'!$A:$A,'Scoring_Config'!$D:$D,"Yes")="Yes",_xlfn.XLOOKUP("Dst_CIDR_17_22",'Scoring_Config'!$A:$A,'Scoring_Config'!$C:$C,5),0),0)+IF(LEFT(AE789,4)="True",IF(_xlfn.XLOOKUP("SrcZone_IsAny",'Scoring_Config'!$A:$A,'Scoring_Config'!$D:$D,"Yes")="Yes",_xlfn.XLOOKUP("SrcZone_IsAny",'Scoring_Config'!$A:$A,'Scoring_Config'!$C:$C,10),0),0)+IF(LEFT(AF789,4)="True",IF(_xlfn.XLOOKUP("DstZone_IsAny",'Scoring_Config'!$A:$A,'Scoring_Config'!$D:$D,"Yes")="Yes",_xlfn.XLOOKUP("DstZone_IsAny",'Scoring_Config'!$A:$A,'Scoring_Config'!$C:$C,10),0),0)+IF(LEFT(AG789,4)="True",IF(_xlfn.XLOOKUP("Service_Any_OR_RangeGt1000",'Scoring_Config'!$A:$A,'Scoring_Config'!$D:$D,"Yes")="Yes",_xlfn.XLOOKUP("Service_Any_OR_RangeGt1000",'Scoring_Config'!$A:$A,'Scoring_Config'!$C:$C,10),0),0)+IF(LEFT(AH789,4)="True",IF(_xlfn.XLOOKUP("App_Any_OR_RangeGt1000",'Scoring_Config'!$A:$A,'Scoring_Config'!$D:$D,"Yes")="Yes",_xlfn.XLOOKUP("App_Any_OR_RangeGt1000",'Scoring_Config'!$A:$A,'Scoring_Config'!$C:$C,10),0),0)+IF(LEFT(AI789,4)="True",IF(_xlfn.XLOOKUP("Service_Insecure_Match",'Scoring_Config'!$A:$A,'Scoring_Config'!$D:$D,"Yes")="Yes",_xlfn.XLOOKUP("Service_Insecure_Match",'Scoring_Config'!$A:$A,'Scoring_Config'!$C:$C,5),0),0)+IF(LEFT(AJ789,4)="True",IF(_xlfn.XLOOKUP("Risky_Inbound",'Scoring_Config'!$A:$A,'Scoring_Config'!$D:$D,"Yes")="Yes",_xlfn.XLOOKUP("Risky_Inbound",'Scoring_Config'!$A:$A,'Scoring_Config'!$C:$C,50),0),0)+IF(LEFT(AK789,4)="True",IF(_xlfn.XLOOKUP("Risky_Outbound",'Scoring_Config'!$A:$A,'Scoring_Config'!$D:$D,"Yes")="Yes",_xlfn.XLOOKUP("Risky_Outbound",'Scoring_Config'!$A:$A,'Scoring_Config'!$C:$C,25),0),0)+IF(LEFT(AZ789,4)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789,FIND(",",AL789)+1,100)),0)+IF(LEFT(AM789,4)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789,FIND(",",AN789)+1,100)),0)+IF(_xlfn.XLOOKUP("Profile_Scoring",'Scoring_Config'!$A:$A,'Scoring_Config'!$D:$D,"Yes")="Yes",VALUE(MID(AO789,FIND(",",AO789)+1,100)),0)+IF(_xlfn.XLOOKUP("Options_Scoring",'Scoring_Config'!$A:$A,'Scoring_Config'!$D:$D,"Yes")="Yes",VALUE(MID(AP789,FIND(",",AP789)+1,100)),0)))</f>
        <v>0</v>
      </c>
      <c r="AZ789" cm="1">
        <f t="array" ref="AZ789">IF(FALSE,"True," &amp; IF(_xlfn.XLOOKUP("Migrate_Insecure",'Scoring_Config'!$A:$A,'Scoring_Config'!$D:$D,"Yes")="Yes",_xlfn.XLOOKUP("Migrate_Insecure",'Scoring_Config'!$A:$A,'Scoring_Config'!$C:$C,10),0),"False,0")</f>
        <v>0</v>
      </c>
    </row>
    <row r="790" spans="1:52">
      <c r="A790" t="s">
        <v>1979</v>
      </c>
      <c r="B790" t="s">
        <v>2763</v>
      </c>
      <c r="C790" t="s">
        <v>3542</v>
      </c>
      <c r="D790" t="s">
        <v>3545</v>
      </c>
      <c r="E790" t="s">
        <v>3563</v>
      </c>
      <c r="F790" t="s">
        <v>3763</v>
      </c>
      <c r="G790" t="s">
        <v>431</v>
      </c>
      <c r="H790" t="s">
        <v>174</v>
      </c>
      <c r="I790" t="s">
        <v>3818</v>
      </c>
      <c r="J790" t="s">
        <v>404</v>
      </c>
      <c r="K790" t="s">
        <v>1768</v>
      </c>
      <c r="L790" t="s">
        <v>1326</v>
      </c>
      <c r="M790" t="s">
        <v>1974</v>
      </c>
      <c r="N790" t="s">
        <v>4315</v>
      </c>
      <c r="O790" t="s">
        <v>4319</v>
      </c>
      <c r="P790" t="s">
        <v>4321</v>
      </c>
      <c r="Q790" t="s">
        <v>4882</v>
      </c>
      <c r="R790" t="s">
        <v>5440</v>
      </c>
      <c r="S790" t="s">
        <v>5440</v>
      </c>
      <c r="T790" t="s">
        <v>5770</v>
      </c>
      <c r="U790" t="s">
        <v>5955</v>
      </c>
      <c r="Y790" cm="1">
        <f t="array" ref="Y790">IF(FALSE,"True," &amp; IF(_xlfn.XLOOKUP("Src_IsAny",'Scoring_Config'!$A:$A,'Scoring_Config'!$D:$D,"Yes")="Yes",_xlfn.XLOOKUP("Src_IsAny",'Scoring_Config'!$A:$A,'Scoring_Config'!$C:$C,10),0),"False,0")</f>
        <v>0</v>
      </c>
      <c r="Z790" cm="1">
        <f t="array" ref="Z790">IF(FALSE,"True," &amp; IF(_xlfn.XLOOKUP("Src_CIDR_Le_16",'Scoring_Config'!$A:$A,'Scoring_Config'!$D:$D,"Yes")="Yes",_xlfn.XLOOKUP("Src_CIDR_Le_16",'Scoring_Config'!$A:$A,'Scoring_Config'!$C:$C,10),0),"False,0")</f>
        <v>0</v>
      </c>
      <c r="AA790" cm="1">
        <f t="array" ref="AA790">IF(FALSE,"True," &amp; IF(_xlfn.XLOOKUP("Src_CIDR_17_22",'Scoring_Config'!$A:$A,'Scoring_Config'!$D:$D,"Yes")="Yes",_xlfn.XLOOKUP("Src_CIDR_17_22",'Scoring_Config'!$A:$A,'Scoring_Config'!$C:$C,5),0),"False,0")</f>
        <v>0</v>
      </c>
      <c r="AB790" cm="1">
        <f t="array" ref="AB790">IF(FALSE,"True," &amp; IF(_xlfn.XLOOKUP("Dst_IsAny",'Scoring_Config'!$A:$A,'Scoring_Config'!$D:$D,"Yes")="Yes",_xlfn.XLOOKUP("Dst_IsAny",'Scoring_Config'!$A:$A,'Scoring_Config'!$C:$C,10),0),"False,0")</f>
        <v>0</v>
      </c>
      <c r="AC790" cm="1">
        <f t="array" ref="AC790">IF(FALSE,"True," &amp; IF(_xlfn.XLOOKUP("Dst_CIDR_Le_16",'Scoring_Config'!$A:$A,'Scoring_Config'!$D:$D,"Yes")="Yes",_xlfn.XLOOKUP("Dst_CIDR_Le_16",'Scoring_Config'!$A:$A,'Scoring_Config'!$C:$C,10),0),"False,0")</f>
        <v>0</v>
      </c>
      <c r="AD790" cm="1">
        <f t="array" ref="AD790">IF(FALSE,"True," &amp; IF(_xlfn.XLOOKUP("Dst_CIDR_17_22",'Scoring_Config'!$A:$A,'Scoring_Config'!$D:$D,"Yes")="Yes",_xlfn.XLOOKUP("Dst_CIDR_17_22",'Scoring_Config'!$A:$A,'Scoring_Config'!$C:$C,5),0),"False,0")</f>
        <v>0</v>
      </c>
      <c r="AE790" cm="1">
        <f t="array" ref="AE790">IF(FALSE,"True," &amp; IF(_xlfn.XLOOKUP("SrcZone_IsAny",'Scoring_Config'!$A:$A,'Scoring_Config'!$D:$D,"Yes")="Yes",_xlfn.XLOOKUP("SrcZone_IsAny",'Scoring_Config'!$A:$A,'Scoring_Config'!$C:$C,10),0),"False,0")</f>
        <v>0</v>
      </c>
      <c r="AF790" cm="1">
        <f t="array" ref="AF790">IF(FALSE,"True," &amp; IF(_xlfn.XLOOKUP("DstZone_IsAny",'Scoring_Config'!$A:$A,'Scoring_Config'!$D:$D,"Yes")="Yes",_xlfn.XLOOKUP("DstZone_IsAny",'Scoring_Config'!$A:$A,'Scoring_Config'!$C:$C,10),0),"False,0")</f>
        <v>0</v>
      </c>
      <c r="AG790" cm="1">
        <f t="array" ref="AG79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90" cm="1">
        <f t="array" ref="AH790">IF(FALSE,"True," &amp; IF(_xlfn.XLOOKUP("App_Any_OR_RangeGt1000",'Scoring_Config'!$A:$A,'Scoring_Config'!$D:$D,"Yes")="Yes",_xlfn.XLOOKUP("App_Any_OR_RangeGt1000",'Scoring_Config'!$A:$A,'Scoring_Config'!$C:$C,10),0),"False,0")</f>
        <v>0</v>
      </c>
      <c r="AI790" cm="1">
        <f t="array" ref="AI790">IF(FALSE,"True," &amp; IF(_xlfn.XLOOKUP("Service_Insecure_Match",'Scoring_Config'!$A:$A,'Scoring_Config'!$D:$D,"Yes")="Yes",_xlfn.XLOOKUP("Service_Insecure_Match",'Scoring_Config'!$A:$A,'Scoring_Config'!$C:$C,5),0),"False,0")</f>
        <v>0</v>
      </c>
      <c r="AJ790" cm="1">
        <f t="array" ref="AJ790">IF(FALSE,"True," &amp; IF(_xlfn.XLOOKUP("Risky_Inbound",'Scoring_Config'!$A:$A,'Scoring_Config'!$D:$D,"Yes")="Yes",_xlfn.XLOOKUP("Risky_Inbound",'Scoring_Config'!$A:$A,'Scoring_Config'!$C:$C,50),0),"False,0")</f>
        <v>0</v>
      </c>
      <c r="AK790" cm="1">
        <f t="array" ref="AK790">IF(FALSE,"True," &amp; IF(_xlfn.XLOOKUP("Risky_Outbound",'Scoring_Config'!$A:$A,'Scoring_Config'!$D:$D,"Yes")="Yes",_xlfn.XLOOKUP("Risky_Outbound",'Scoring_Config'!$A:$A,'Scoring_Config'!$C:$C,25),0),"False,0")</f>
        <v>0</v>
      </c>
      <c r="AL790" t="s">
        <v>6700</v>
      </c>
      <c r="AM790" cm="1">
        <f t="array" ref="AM79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90" t="s">
        <v>6697</v>
      </c>
      <c r="AO790" t="s">
        <v>6697</v>
      </c>
      <c r="AP790" t="s">
        <v>6697</v>
      </c>
      <c r="AQ790" cm="1">
        <f t="array" ref="AQ790">IF(FALSE,"True," &amp; IF(_xlfn.XLOOKUP("Service_IsAny",'Scoring_Config'!$A:$A,'Scoring_Config'!$D:$D,"Yes")="Yes",_xlfn.XLOOKUP("Service_IsAny",'Scoring_Config'!$A:$A,'Scoring_Config'!$C:$C,0),0),"False,0")</f>
        <v>0</v>
      </c>
      <c r="AR790">
        <v>1</v>
      </c>
      <c r="AS790" cm="1">
        <f t="array" ref="AS790">IF(FALSE,"True," &amp; IF(_xlfn.XLOOKUP("Service_RangeGt1000",'Scoring_Config'!$A:$A,'Scoring_Config'!$D:$D,"Yes")="Yes",_xlfn.XLOOKUP("Service_RangeGt1000",'Scoring_Config'!$A:$A,'Scoring_Config'!$C:$C,0),0),"False,0")</f>
        <v>0</v>
      </c>
      <c r="AT790" cm="1">
        <f t="array" ref="AT790">IF(FALSE,"True," &amp; IF(_xlfn.XLOOKUP("App_IsAny",'Scoring_Config'!$A:$A,'Scoring_Config'!$D:$D,"Yes")="Yes",_xlfn.XLOOKUP("App_IsAny",'Scoring_Config'!$A:$A,'Scoring_Config'!$C:$C,0),0),"False,0")</f>
        <v>0</v>
      </c>
      <c r="AU790">
        <v>5</v>
      </c>
      <c r="AV790" cm="1">
        <f t="array" ref="AV790">IF(FALSE,"True," &amp; IF(_xlfn.XLOOKUP("App_RangeGt1000",'Scoring_Config'!$A:$A,'Scoring_Config'!$D:$D,"Yes")="Yes",_xlfn.XLOOKUP("App_RangeGt1000",'Scoring_Config'!$A:$A,'Scoring_Config'!$C:$C,0),0),"False,0")</f>
        <v>0</v>
      </c>
      <c r="AW790" cm="1">
        <f t="array" ref="AW790">IF(FALSE,"True," &amp; IF(_xlfn.XLOOKUP("Action_IsDenyOrDrop",'Scoring_Config'!$A:$A,'Scoring_Config'!$D:$D,"Yes")="Yes",_xlfn.XLOOKUP("Action_IsDenyOrDrop",'Scoring_Config'!$A:$A,'Scoring_Config'!$C:$C,0),0),"False,0")</f>
        <v>0</v>
      </c>
      <c r="AX790" cm="1">
        <f t="array" ref="AX790">IF(LEFT(AW790,4)="True",0,(IF(LEFT(Y790,4)="True",IF(_xlfn.XLOOKUP("Src_IsAny",'Scoring_Config'!$A:$A,'Scoring_Config'!$D:$D,"Yes")="Yes",_xlfn.XLOOKUP("Src_IsAny",'Scoring_Config'!$A:$A,'Scoring_Config'!$C:$C,10),0),0)+IF(LEFT(Z790,4)="True",IF(_xlfn.XLOOKUP("Src_CIDR_Le_16",'Scoring_Config'!$A:$A,'Scoring_Config'!$D:$D,"Yes")="Yes",_xlfn.XLOOKUP("Src_CIDR_Le_16",'Scoring_Config'!$A:$A,'Scoring_Config'!$C:$C,10),0),0)+IF(LEFT(AA790,4)="True",IF(_xlfn.XLOOKUP("Src_CIDR_17_22",'Scoring_Config'!$A:$A,'Scoring_Config'!$D:$D,"Yes")="Yes",_xlfn.XLOOKUP("Src_CIDR_17_22",'Scoring_Config'!$A:$A,'Scoring_Config'!$C:$C,5),0),0)+IF(LEFT(AB790,4)="True",IF(_xlfn.XLOOKUP("Dst_IsAny",'Scoring_Config'!$A:$A,'Scoring_Config'!$D:$D,"Yes")="Yes",_xlfn.XLOOKUP("Dst_IsAny",'Scoring_Config'!$A:$A,'Scoring_Config'!$C:$C,10),0),0)+IF(LEFT(AC790,4)="True",IF(_xlfn.XLOOKUP("Dst_CIDR_Le_16",'Scoring_Config'!$A:$A,'Scoring_Config'!$D:$D,"Yes")="Yes",_xlfn.XLOOKUP("Dst_CIDR_Le_16",'Scoring_Config'!$A:$A,'Scoring_Config'!$C:$C,10),0),0)+IF(LEFT(AD790,4)="True",IF(_xlfn.XLOOKUP("Dst_CIDR_17_22",'Scoring_Config'!$A:$A,'Scoring_Config'!$D:$D,"Yes")="Yes",_xlfn.XLOOKUP("Dst_CIDR_17_22",'Scoring_Config'!$A:$A,'Scoring_Config'!$C:$C,5),0),0)+IF(LEFT(AE790,4)="True",IF(_xlfn.XLOOKUP("SrcZone_IsAny",'Scoring_Config'!$A:$A,'Scoring_Config'!$D:$D,"Yes")="Yes",_xlfn.XLOOKUP("SrcZone_IsAny",'Scoring_Config'!$A:$A,'Scoring_Config'!$C:$C,10),0),0)+IF(LEFT(AF790,4)="True",IF(_xlfn.XLOOKUP("DstZone_IsAny",'Scoring_Config'!$A:$A,'Scoring_Config'!$D:$D,"Yes")="Yes",_xlfn.XLOOKUP("DstZone_IsAny",'Scoring_Config'!$A:$A,'Scoring_Config'!$C:$C,10),0),0)+IF(LEFT(AG790,4)="True",IF(_xlfn.XLOOKUP("Service_Any_OR_RangeGt1000",'Scoring_Config'!$A:$A,'Scoring_Config'!$D:$D,"Yes")="Yes",_xlfn.XLOOKUP("Service_Any_OR_RangeGt1000",'Scoring_Config'!$A:$A,'Scoring_Config'!$C:$C,10),0),0)+IF(LEFT(AH790,4)="True",IF(_xlfn.XLOOKUP("App_Any_OR_RangeGt1000",'Scoring_Config'!$A:$A,'Scoring_Config'!$D:$D,"Yes")="Yes",_xlfn.XLOOKUP("App_Any_OR_RangeGt1000",'Scoring_Config'!$A:$A,'Scoring_Config'!$C:$C,10),0),0)+IF(LEFT(AI790,4)="True",IF(_xlfn.XLOOKUP("Service_Insecure_Match",'Scoring_Config'!$A:$A,'Scoring_Config'!$D:$D,"Yes")="Yes",_xlfn.XLOOKUP("Service_Insecure_Match",'Scoring_Config'!$A:$A,'Scoring_Config'!$C:$C,5),0),0)+IF(LEFT(AJ790,4)="True",IF(_xlfn.XLOOKUP("Risky_Inbound",'Scoring_Config'!$A:$A,'Scoring_Config'!$D:$D,"Yes")="Yes",_xlfn.XLOOKUP("Risky_Inbound",'Scoring_Config'!$A:$A,'Scoring_Config'!$C:$C,50),0),0)+IF(LEFT(AK790,4)="True",IF(_xlfn.XLOOKUP("Risky_Outbound",'Scoring_Config'!$A:$A,'Scoring_Config'!$D:$D,"Yes")="Yes",_xlfn.XLOOKUP("Risky_Outbound",'Scoring_Config'!$A:$A,'Scoring_Config'!$C:$C,25),0),0)+IF(LEFT(AZ790,4)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790,FIND(",",AL790)+1,100)),0)+IF(LEFT(AM790,4)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790,FIND(",",AN790)+1,100)),0)+IF(_xlfn.XLOOKUP("Profile_Scoring",'Scoring_Config'!$A:$A,'Scoring_Config'!$D:$D,"Yes")="Yes",VALUE(MID(AO790,FIND(",",AO790)+1,100)),0)+IF(_xlfn.XLOOKUP("Options_Scoring",'Scoring_Config'!$A:$A,'Scoring_Config'!$D:$D,"Yes")="Yes",VALUE(MID(AP790,FIND(",",AP790)+1,100)),0)))</f>
        <v>0</v>
      </c>
      <c r="AZ790" cm="1">
        <f t="array" ref="AZ790">IF(FALSE,"True," &amp; IF(_xlfn.XLOOKUP("Migrate_Insecure",'Scoring_Config'!$A:$A,'Scoring_Config'!$D:$D,"Yes")="Yes",_xlfn.XLOOKUP("Migrate_Insecure",'Scoring_Config'!$A:$A,'Scoring_Config'!$C:$C,10),0),"False,0")</f>
        <v>0</v>
      </c>
    </row>
    <row r="791" spans="1:52">
      <c r="A791" t="s">
        <v>1979</v>
      </c>
      <c r="B791" t="s">
        <v>2764</v>
      </c>
      <c r="C791" t="s">
        <v>3542</v>
      </c>
      <c r="D791" t="s">
        <v>3545</v>
      </c>
      <c r="E791" t="s">
        <v>3563</v>
      </c>
      <c r="F791" t="s">
        <v>3871</v>
      </c>
      <c r="G791" t="s">
        <v>456</v>
      </c>
      <c r="H791" t="s">
        <v>174</v>
      </c>
      <c r="I791" t="s">
        <v>3851</v>
      </c>
      <c r="J791" t="s">
        <v>1055</v>
      </c>
      <c r="K791" t="s">
        <v>1771</v>
      </c>
      <c r="L791" t="s">
        <v>1497</v>
      </c>
      <c r="M791" t="s">
        <v>1974</v>
      </c>
      <c r="N791" t="s">
        <v>4315</v>
      </c>
      <c r="O791" t="s">
        <v>4319</v>
      </c>
      <c r="P791" t="s">
        <v>4321</v>
      </c>
      <c r="Q791" t="s">
        <v>4883</v>
      </c>
      <c r="R791" t="s">
        <v>5440</v>
      </c>
      <c r="S791" t="s">
        <v>5440</v>
      </c>
      <c r="T791" t="s">
        <v>5770</v>
      </c>
      <c r="U791" t="s">
        <v>5955</v>
      </c>
      <c r="Y791" cm="1">
        <f t="array" ref="Y791">IF(FALSE,"True," &amp; IF(_xlfn.XLOOKUP("Src_IsAny",'Scoring_Config'!$A:$A,'Scoring_Config'!$D:$D,"Yes")="Yes",_xlfn.XLOOKUP("Src_IsAny",'Scoring_Config'!$A:$A,'Scoring_Config'!$C:$C,10),0),"False,0")</f>
        <v>0</v>
      </c>
      <c r="Z791" cm="1">
        <f t="array" ref="Z791">IF(FALSE,"True," &amp; IF(_xlfn.XLOOKUP("Src_CIDR_Le_16",'Scoring_Config'!$A:$A,'Scoring_Config'!$D:$D,"Yes")="Yes",_xlfn.XLOOKUP("Src_CIDR_Le_16",'Scoring_Config'!$A:$A,'Scoring_Config'!$C:$C,10),0),"False,0")</f>
        <v>0</v>
      </c>
      <c r="AA791" cm="1">
        <f t="array" ref="AA791">IF(FALSE,"True," &amp; IF(_xlfn.XLOOKUP("Src_CIDR_17_22",'Scoring_Config'!$A:$A,'Scoring_Config'!$D:$D,"Yes")="Yes",_xlfn.XLOOKUP("Src_CIDR_17_22",'Scoring_Config'!$A:$A,'Scoring_Config'!$C:$C,5),0),"False,0")</f>
        <v>0</v>
      </c>
      <c r="AB791" cm="1">
        <f t="array" ref="AB791">IF(FALSE,"True," &amp; IF(_xlfn.XLOOKUP("Dst_IsAny",'Scoring_Config'!$A:$A,'Scoring_Config'!$D:$D,"Yes")="Yes",_xlfn.XLOOKUP("Dst_IsAny",'Scoring_Config'!$A:$A,'Scoring_Config'!$C:$C,10),0),"False,0")</f>
        <v>0</v>
      </c>
      <c r="AC791" cm="1">
        <f t="array" ref="AC791">IF(FALSE,"True," &amp; IF(_xlfn.XLOOKUP("Dst_CIDR_Le_16",'Scoring_Config'!$A:$A,'Scoring_Config'!$D:$D,"Yes")="Yes",_xlfn.XLOOKUP("Dst_CIDR_Le_16",'Scoring_Config'!$A:$A,'Scoring_Config'!$C:$C,10),0),"False,0")</f>
        <v>0</v>
      </c>
      <c r="AD791" cm="1">
        <f t="array" ref="AD791">IF(FALSE,"True," &amp; IF(_xlfn.XLOOKUP("Dst_CIDR_17_22",'Scoring_Config'!$A:$A,'Scoring_Config'!$D:$D,"Yes")="Yes",_xlfn.XLOOKUP("Dst_CIDR_17_22",'Scoring_Config'!$A:$A,'Scoring_Config'!$C:$C,5),0),"False,0")</f>
        <v>0</v>
      </c>
      <c r="AE791" cm="1">
        <f t="array" ref="AE791">IF(FALSE,"True," &amp; IF(_xlfn.XLOOKUP("SrcZone_IsAny",'Scoring_Config'!$A:$A,'Scoring_Config'!$D:$D,"Yes")="Yes",_xlfn.XLOOKUP("SrcZone_IsAny",'Scoring_Config'!$A:$A,'Scoring_Config'!$C:$C,10),0),"False,0")</f>
        <v>0</v>
      </c>
      <c r="AF791" cm="1">
        <f t="array" ref="AF791">IF(FALSE,"True," &amp; IF(_xlfn.XLOOKUP("DstZone_IsAny",'Scoring_Config'!$A:$A,'Scoring_Config'!$D:$D,"Yes")="Yes",_xlfn.XLOOKUP("DstZone_IsAny",'Scoring_Config'!$A:$A,'Scoring_Config'!$C:$C,10),0),"False,0")</f>
        <v>0</v>
      </c>
      <c r="AG791" cm="1">
        <f t="array" ref="AG79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91" cm="1">
        <f t="array" ref="AH791">IF(FALSE,"True," &amp; IF(_xlfn.XLOOKUP("App_Any_OR_RangeGt1000",'Scoring_Config'!$A:$A,'Scoring_Config'!$D:$D,"Yes")="Yes",_xlfn.XLOOKUP("App_Any_OR_RangeGt1000",'Scoring_Config'!$A:$A,'Scoring_Config'!$C:$C,10),0),"False,0")</f>
        <v>0</v>
      </c>
      <c r="AI791" cm="1">
        <f t="array" ref="AI791">IF(FALSE,"True," &amp; IF(_xlfn.XLOOKUP("Service_Insecure_Match",'Scoring_Config'!$A:$A,'Scoring_Config'!$D:$D,"Yes")="Yes",_xlfn.XLOOKUP("Service_Insecure_Match",'Scoring_Config'!$A:$A,'Scoring_Config'!$C:$C,5),0),"False,0")</f>
        <v>0</v>
      </c>
      <c r="AJ791" cm="1">
        <f t="array" ref="AJ791">IF(FALSE,"True," &amp; IF(_xlfn.XLOOKUP("Risky_Inbound",'Scoring_Config'!$A:$A,'Scoring_Config'!$D:$D,"Yes")="Yes",_xlfn.XLOOKUP("Risky_Inbound",'Scoring_Config'!$A:$A,'Scoring_Config'!$C:$C,50),0),"False,0")</f>
        <v>0</v>
      </c>
      <c r="AK791" cm="1">
        <f t="array" ref="AK791">IF(FALSE,"True," &amp; IF(_xlfn.XLOOKUP("Risky_Outbound",'Scoring_Config'!$A:$A,'Scoring_Config'!$D:$D,"Yes")="Yes",_xlfn.XLOOKUP("Risky_Outbound",'Scoring_Config'!$A:$A,'Scoring_Config'!$C:$C,25),0),"False,0")</f>
        <v>0</v>
      </c>
      <c r="AL791" t="s">
        <v>6700</v>
      </c>
      <c r="AM791" cm="1">
        <f t="array" ref="AM79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91" t="s">
        <v>6697</v>
      </c>
      <c r="AO791" t="s">
        <v>6697</v>
      </c>
      <c r="AP791" t="s">
        <v>6697</v>
      </c>
      <c r="AQ791" cm="1">
        <f t="array" ref="AQ791">IF(FALSE,"True," &amp; IF(_xlfn.XLOOKUP("Service_IsAny",'Scoring_Config'!$A:$A,'Scoring_Config'!$D:$D,"Yes")="Yes",_xlfn.XLOOKUP("Service_IsAny",'Scoring_Config'!$A:$A,'Scoring_Config'!$C:$C,0),0),"False,0")</f>
        <v>0</v>
      </c>
      <c r="AR791">
        <v>2</v>
      </c>
      <c r="AS791" cm="1">
        <f t="array" ref="AS791">IF(FALSE,"True," &amp; IF(_xlfn.XLOOKUP("Service_RangeGt1000",'Scoring_Config'!$A:$A,'Scoring_Config'!$D:$D,"Yes")="Yes",_xlfn.XLOOKUP("Service_RangeGt1000",'Scoring_Config'!$A:$A,'Scoring_Config'!$C:$C,0),0),"False,0")</f>
        <v>0</v>
      </c>
      <c r="AT791" cm="1">
        <f t="array" ref="AT791">IF(FALSE,"True," &amp; IF(_xlfn.XLOOKUP("App_IsAny",'Scoring_Config'!$A:$A,'Scoring_Config'!$D:$D,"Yes")="Yes",_xlfn.XLOOKUP("App_IsAny",'Scoring_Config'!$A:$A,'Scoring_Config'!$C:$C,0),0),"False,0")</f>
        <v>0</v>
      </c>
      <c r="AU791">
        <v>5</v>
      </c>
      <c r="AV791" cm="1">
        <f t="array" ref="AV791">IF(FALSE,"True," &amp; IF(_xlfn.XLOOKUP("App_RangeGt1000",'Scoring_Config'!$A:$A,'Scoring_Config'!$D:$D,"Yes")="Yes",_xlfn.XLOOKUP("App_RangeGt1000",'Scoring_Config'!$A:$A,'Scoring_Config'!$C:$C,0),0),"False,0")</f>
        <v>0</v>
      </c>
      <c r="AW791" cm="1">
        <f t="array" ref="AW791">IF(FALSE,"True," &amp; IF(_xlfn.XLOOKUP("Action_IsDenyOrDrop",'Scoring_Config'!$A:$A,'Scoring_Config'!$D:$D,"Yes")="Yes",_xlfn.XLOOKUP("Action_IsDenyOrDrop",'Scoring_Config'!$A:$A,'Scoring_Config'!$C:$C,0),0),"False,0")</f>
        <v>0</v>
      </c>
      <c r="AX791" cm="1">
        <f t="array" ref="AX791">IF(LEFT(AW791,4)="True",0,(IF(LEFT(Y791,4)="True",IF(_xlfn.XLOOKUP("Src_IsAny",'Scoring_Config'!$A:$A,'Scoring_Config'!$D:$D,"Yes")="Yes",_xlfn.XLOOKUP("Src_IsAny",'Scoring_Config'!$A:$A,'Scoring_Config'!$C:$C,10),0),0)+IF(LEFT(Z791,4)="True",IF(_xlfn.XLOOKUP("Src_CIDR_Le_16",'Scoring_Config'!$A:$A,'Scoring_Config'!$D:$D,"Yes")="Yes",_xlfn.XLOOKUP("Src_CIDR_Le_16",'Scoring_Config'!$A:$A,'Scoring_Config'!$C:$C,10),0),0)+IF(LEFT(AA791,4)="True",IF(_xlfn.XLOOKUP("Src_CIDR_17_22",'Scoring_Config'!$A:$A,'Scoring_Config'!$D:$D,"Yes")="Yes",_xlfn.XLOOKUP("Src_CIDR_17_22",'Scoring_Config'!$A:$A,'Scoring_Config'!$C:$C,5),0),0)+IF(LEFT(AB791,4)="True",IF(_xlfn.XLOOKUP("Dst_IsAny",'Scoring_Config'!$A:$A,'Scoring_Config'!$D:$D,"Yes")="Yes",_xlfn.XLOOKUP("Dst_IsAny",'Scoring_Config'!$A:$A,'Scoring_Config'!$C:$C,10),0),0)+IF(LEFT(AC791,4)="True",IF(_xlfn.XLOOKUP("Dst_CIDR_Le_16",'Scoring_Config'!$A:$A,'Scoring_Config'!$D:$D,"Yes")="Yes",_xlfn.XLOOKUP("Dst_CIDR_Le_16",'Scoring_Config'!$A:$A,'Scoring_Config'!$C:$C,10),0),0)+IF(LEFT(AD791,4)="True",IF(_xlfn.XLOOKUP("Dst_CIDR_17_22",'Scoring_Config'!$A:$A,'Scoring_Config'!$D:$D,"Yes")="Yes",_xlfn.XLOOKUP("Dst_CIDR_17_22",'Scoring_Config'!$A:$A,'Scoring_Config'!$C:$C,5),0),0)+IF(LEFT(AE791,4)="True",IF(_xlfn.XLOOKUP("SrcZone_IsAny",'Scoring_Config'!$A:$A,'Scoring_Config'!$D:$D,"Yes")="Yes",_xlfn.XLOOKUP("SrcZone_IsAny",'Scoring_Config'!$A:$A,'Scoring_Config'!$C:$C,10),0),0)+IF(LEFT(AF791,4)="True",IF(_xlfn.XLOOKUP("DstZone_IsAny",'Scoring_Config'!$A:$A,'Scoring_Config'!$D:$D,"Yes")="Yes",_xlfn.XLOOKUP("DstZone_IsAny",'Scoring_Config'!$A:$A,'Scoring_Config'!$C:$C,10),0),0)+IF(LEFT(AG791,4)="True",IF(_xlfn.XLOOKUP("Service_Any_OR_RangeGt1000",'Scoring_Config'!$A:$A,'Scoring_Config'!$D:$D,"Yes")="Yes",_xlfn.XLOOKUP("Service_Any_OR_RangeGt1000",'Scoring_Config'!$A:$A,'Scoring_Config'!$C:$C,10),0),0)+IF(LEFT(AH791,4)="True",IF(_xlfn.XLOOKUP("App_Any_OR_RangeGt1000",'Scoring_Config'!$A:$A,'Scoring_Config'!$D:$D,"Yes")="Yes",_xlfn.XLOOKUP("App_Any_OR_RangeGt1000",'Scoring_Config'!$A:$A,'Scoring_Config'!$C:$C,10),0),0)+IF(LEFT(AI791,4)="True",IF(_xlfn.XLOOKUP("Service_Insecure_Match",'Scoring_Config'!$A:$A,'Scoring_Config'!$D:$D,"Yes")="Yes",_xlfn.XLOOKUP("Service_Insecure_Match",'Scoring_Config'!$A:$A,'Scoring_Config'!$C:$C,5),0),0)+IF(LEFT(AJ791,4)="True",IF(_xlfn.XLOOKUP("Risky_Inbound",'Scoring_Config'!$A:$A,'Scoring_Config'!$D:$D,"Yes")="Yes",_xlfn.XLOOKUP("Risky_Inbound",'Scoring_Config'!$A:$A,'Scoring_Config'!$C:$C,50),0),0)+IF(LEFT(AK791,4)="True",IF(_xlfn.XLOOKUP("Risky_Outbound",'Scoring_Config'!$A:$A,'Scoring_Config'!$D:$D,"Yes")="Yes",_xlfn.XLOOKUP("Risky_Outbound",'Scoring_Config'!$A:$A,'Scoring_Config'!$C:$C,25),0),0)+IF(LEFT(AZ791,4)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791,FIND(",",AL791)+1,100)),0)+IF(LEFT(AM791,4)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791,FIND(",",AN791)+1,100)),0)+IF(_xlfn.XLOOKUP("Profile_Scoring",'Scoring_Config'!$A:$A,'Scoring_Config'!$D:$D,"Yes")="Yes",VALUE(MID(AO791,FIND(",",AO791)+1,100)),0)+IF(_xlfn.XLOOKUP("Options_Scoring",'Scoring_Config'!$A:$A,'Scoring_Config'!$D:$D,"Yes")="Yes",VALUE(MID(AP791,FIND(",",AP791)+1,100)),0)))</f>
        <v>0</v>
      </c>
      <c r="AZ791" cm="1">
        <f t="array" ref="AZ791">IF(FALSE,"True," &amp; IF(_xlfn.XLOOKUP("Migrate_Insecure",'Scoring_Config'!$A:$A,'Scoring_Config'!$D:$D,"Yes")="Yes",_xlfn.XLOOKUP("Migrate_Insecure",'Scoring_Config'!$A:$A,'Scoring_Config'!$C:$C,10),0),"False,0")</f>
        <v>0</v>
      </c>
    </row>
    <row r="792" spans="1:52">
      <c r="A792" t="s">
        <v>1979</v>
      </c>
      <c r="B792" t="s">
        <v>2765</v>
      </c>
      <c r="C792" t="s">
        <v>3542</v>
      </c>
      <c r="D792" t="s">
        <v>3545</v>
      </c>
      <c r="E792" t="s">
        <v>3563</v>
      </c>
      <c r="F792" t="s">
        <v>3872</v>
      </c>
      <c r="G792" t="s">
        <v>457</v>
      </c>
      <c r="H792" t="s">
        <v>174</v>
      </c>
      <c r="I792" t="s">
        <v>3872</v>
      </c>
      <c r="J792" t="s">
        <v>457</v>
      </c>
      <c r="K792" t="s">
        <v>1667</v>
      </c>
      <c r="L792" t="s">
        <v>1497</v>
      </c>
      <c r="M792" t="s">
        <v>1974</v>
      </c>
      <c r="N792" t="s">
        <v>4315</v>
      </c>
      <c r="O792" t="s">
        <v>4319</v>
      </c>
      <c r="P792" t="s">
        <v>4321</v>
      </c>
      <c r="Q792" t="s">
        <v>4884</v>
      </c>
      <c r="R792" t="s">
        <v>5440</v>
      </c>
      <c r="S792" t="s">
        <v>5440</v>
      </c>
      <c r="T792" t="s">
        <v>5770</v>
      </c>
      <c r="U792" t="s">
        <v>5955</v>
      </c>
      <c r="Y792" cm="1">
        <f t="array" ref="Y792">IF(FALSE,"True," &amp; IF(_xlfn.XLOOKUP("Src_IsAny",'Scoring_Config'!$A:$A,'Scoring_Config'!$D:$D,"Yes")="Yes",_xlfn.XLOOKUP("Src_IsAny",'Scoring_Config'!$A:$A,'Scoring_Config'!$C:$C,10),0),"False,0")</f>
        <v>0</v>
      </c>
      <c r="Z792" cm="1">
        <f t="array" ref="Z792">IF(FALSE,"True," &amp; IF(_xlfn.XLOOKUP("Src_CIDR_Le_16",'Scoring_Config'!$A:$A,'Scoring_Config'!$D:$D,"Yes")="Yes",_xlfn.XLOOKUP("Src_CIDR_Le_16",'Scoring_Config'!$A:$A,'Scoring_Config'!$C:$C,10),0),"False,0")</f>
        <v>0</v>
      </c>
      <c r="AA792" cm="1">
        <f t="array" ref="AA792">IF(FALSE,"True," &amp; IF(_xlfn.XLOOKUP("Src_CIDR_17_22",'Scoring_Config'!$A:$A,'Scoring_Config'!$D:$D,"Yes")="Yes",_xlfn.XLOOKUP("Src_CIDR_17_22",'Scoring_Config'!$A:$A,'Scoring_Config'!$C:$C,5),0),"False,0")</f>
        <v>0</v>
      </c>
      <c r="AB792" cm="1">
        <f t="array" ref="AB792">IF(FALSE,"True," &amp; IF(_xlfn.XLOOKUP("Dst_IsAny",'Scoring_Config'!$A:$A,'Scoring_Config'!$D:$D,"Yes")="Yes",_xlfn.XLOOKUP("Dst_IsAny",'Scoring_Config'!$A:$A,'Scoring_Config'!$C:$C,10),0),"False,0")</f>
        <v>0</v>
      </c>
      <c r="AC792" cm="1">
        <f t="array" ref="AC792">IF(FALSE,"True," &amp; IF(_xlfn.XLOOKUP("Dst_CIDR_Le_16",'Scoring_Config'!$A:$A,'Scoring_Config'!$D:$D,"Yes")="Yes",_xlfn.XLOOKUP("Dst_CIDR_Le_16",'Scoring_Config'!$A:$A,'Scoring_Config'!$C:$C,10),0),"False,0")</f>
        <v>0</v>
      </c>
      <c r="AD792" cm="1">
        <f t="array" ref="AD792">IF(FALSE,"True," &amp; IF(_xlfn.XLOOKUP("Dst_CIDR_17_22",'Scoring_Config'!$A:$A,'Scoring_Config'!$D:$D,"Yes")="Yes",_xlfn.XLOOKUP("Dst_CIDR_17_22",'Scoring_Config'!$A:$A,'Scoring_Config'!$C:$C,5),0),"False,0")</f>
        <v>0</v>
      </c>
      <c r="AE792" cm="1">
        <f t="array" ref="AE792">IF(FALSE,"True," &amp; IF(_xlfn.XLOOKUP("SrcZone_IsAny",'Scoring_Config'!$A:$A,'Scoring_Config'!$D:$D,"Yes")="Yes",_xlfn.XLOOKUP("SrcZone_IsAny",'Scoring_Config'!$A:$A,'Scoring_Config'!$C:$C,10),0),"False,0")</f>
        <v>0</v>
      </c>
      <c r="AF792" cm="1">
        <f t="array" ref="AF792">IF(FALSE,"True," &amp; IF(_xlfn.XLOOKUP("DstZone_IsAny",'Scoring_Config'!$A:$A,'Scoring_Config'!$D:$D,"Yes")="Yes",_xlfn.XLOOKUP("DstZone_IsAny",'Scoring_Config'!$A:$A,'Scoring_Config'!$C:$C,10),0),"False,0")</f>
        <v>0</v>
      </c>
      <c r="AG792" cm="1">
        <f t="array" ref="AG79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92" cm="1">
        <f t="array" ref="AH792">IF(FALSE,"True," &amp; IF(_xlfn.XLOOKUP("App_Any_OR_RangeGt1000",'Scoring_Config'!$A:$A,'Scoring_Config'!$D:$D,"Yes")="Yes",_xlfn.XLOOKUP("App_Any_OR_RangeGt1000",'Scoring_Config'!$A:$A,'Scoring_Config'!$C:$C,10),0),"False,0")</f>
        <v>0</v>
      </c>
      <c r="AI792" cm="1">
        <f t="array" ref="AI792">IF(FALSE,"True," &amp; IF(_xlfn.XLOOKUP("Service_Insecure_Match",'Scoring_Config'!$A:$A,'Scoring_Config'!$D:$D,"Yes")="Yes",_xlfn.XLOOKUP("Service_Insecure_Match",'Scoring_Config'!$A:$A,'Scoring_Config'!$C:$C,5),0),"False,0")</f>
        <v>0</v>
      </c>
      <c r="AJ792" cm="1">
        <f t="array" ref="AJ792">IF(FALSE,"True," &amp; IF(_xlfn.XLOOKUP("Risky_Inbound",'Scoring_Config'!$A:$A,'Scoring_Config'!$D:$D,"Yes")="Yes",_xlfn.XLOOKUP("Risky_Inbound",'Scoring_Config'!$A:$A,'Scoring_Config'!$C:$C,50),0),"False,0")</f>
        <v>0</v>
      </c>
      <c r="AK792" cm="1">
        <f t="array" ref="AK792">IF(FALSE,"True," &amp; IF(_xlfn.XLOOKUP("Risky_Outbound",'Scoring_Config'!$A:$A,'Scoring_Config'!$D:$D,"Yes")="Yes",_xlfn.XLOOKUP("Risky_Outbound",'Scoring_Config'!$A:$A,'Scoring_Config'!$C:$C,25),0),"False,0")</f>
        <v>0</v>
      </c>
      <c r="AL792" t="s">
        <v>6700</v>
      </c>
      <c r="AM792" cm="1">
        <f t="array" ref="AM79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92" t="s">
        <v>6697</v>
      </c>
      <c r="AO792" t="s">
        <v>6697</v>
      </c>
      <c r="AP792" t="s">
        <v>6697</v>
      </c>
      <c r="AQ792" cm="1">
        <f t="array" ref="AQ792">IF(FALSE,"True," &amp; IF(_xlfn.XLOOKUP("Service_IsAny",'Scoring_Config'!$A:$A,'Scoring_Config'!$D:$D,"Yes")="Yes",_xlfn.XLOOKUP("Service_IsAny",'Scoring_Config'!$A:$A,'Scoring_Config'!$C:$C,0),0),"False,0")</f>
        <v>0</v>
      </c>
      <c r="AR792">
        <v>2</v>
      </c>
      <c r="AS792" cm="1">
        <f t="array" ref="AS792">IF(FALSE,"True," &amp; IF(_xlfn.XLOOKUP("Service_RangeGt1000",'Scoring_Config'!$A:$A,'Scoring_Config'!$D:$D,"Yes")="Yes",_xlfn.XLOOKUP("Service_RangeGt1000",'Scoring_Config'!$A:$A,'Scoring_Config'!$C:$C,0),0),"False,0")</f>
        <v>0</v>
      </c>
      <c r="AT792" cm="1">
        <f t="array" ref="AT792">IF(FALSE,"True," &amp; IF(_xlfn.XLOOKUP("App_IsAny",'Scoring_Config'!$A:$A,'Scoring_Config'!$D:$D,"Yes")="Yes",_xlfn.XLOOKUP("App_IsAny",'Scoring_Config'!$A:$A,'Scoring_Config'!$C:$C,0),0),"False,0")</f>
        <v>0</v>
      </c>
      <c r="AU792">
        <v>1</v>
      </c>
      <c r="AV792" cm="1">
        <f t="array" ref="AV792">IF(FALSE,"True," &amp; IF(_xlfn.XLOOKUP("App_RangeGt1000",'Scoring_Config'!$A:$A,'Scoring_Config'!$D:$D,"Yes")="Yes",_xlfn.XLOOKUP("App_RangeGt1000",'Scoring_Config'!$A:$A,'Scoring_Config'!$C:$C,0),0),"False,0")</f>
        <v>0</v>
      </c>
      <c r="AW792" cm="1">
        <f t="array" ref="AW792">IF(FALSE,"True," &amp; IF(_xlfn.XLOOKUP("Action_IsDenyOrDrop",'Scoring_Config'!$A:$A,'Scoring_Config'!$D:$D,"Yes")="Yes",_xlfn.XLOOKUP("Action_IsDenyOrDrop",'Scoring_Config'!$A:$A,'Scoring_Config'!$C:$C,0),0),"False,0")</f>
        <v>0</v>
      </c>
      <c r="AX792" cm="1">
        <f t="array" ref="AX792">IF(LEFT(AW792,4)="True",0,(IF(LEFT(Y792,4)="True",IF(_xlfn.XLOOKUP("Src_IsAny",'Scoring_Config'!$A:$A,'Scoring_Config'!$D:$D,"Yes")="Yes",_xlfn.XLOOKUP("Src_IsAny",'Scoring_Config'!$A:$A,'Scoring_Config'!$C:$C,10),0),0)+IF(LEFT(Z792,4)="True",IF(_xlfn.XLOOKUP("Src_CIDR_Le_16",'Scoring_Config'!$A:$A,'Scoring_Config'!$D:$D,"Yes")="Yes",_xlfn.XLOOKUP("Src_CIDR_Le_16",'Scoring_Config'!$A:$A,'Scoring_Config'!$C:$C,10),0),0)+IF(LEFT(AA792,4)="True",IF(_xlfn.XLOOKUP("Src_CIDR_17_22",'Scoring_Config'!$A:$A,'Scoring_Config'!$D:$D,"Yes")="Yes",_xlfn.XLOOKUP("Src_CIDR_17_22",'Scoring_Config'!$A:$A,'Scoring_Config'!$C:$C,5),0),0)+IF(LEFT(AB792,4)="True",IF(_xlfn.XLOOKUP("Dst_IsAny",'Scoring_Config'!$A:$A,'Scoring_Config'!$D:$D,"Yes")="Yes",_xlfn.XLOOKUP("Dst_IsAny",'Scoring_Config'!$A:$A,'Scoring_Config'!$C:$C,10),0),0)+IF(LEFT(AC792,4)="True",IF(_xlfn.XLOOKUP("Dst_CIDR_Le_16",'Scoring_Config'!$A:$A,'Scoring_Config'!$D:$D,"Yes")="Yes",_xlfn.XLOOKUP("Dst_CIDR_Le_16",'Scoring_Config'!$A:$A,'Scoring_Config'!$C:$C,10),0),0)+IF(LEFT(AD792,4)="True",IF(_xlfn.XLOOKUP("Dst_CIDR_17_22",'Scoring_Config'!$A:$A,'Scoring_Config'!$D:$D,"Yes")="Yes",_xlfn.XLOOKUP("Dst_CIDR_17_22",'Scoring_Config'!$A:$A,'Scoring_Config'!$C:$C,5),0),0)+IF(LEFT(AE792,4)="True",IF(_xlfn.XLOOKUP("SrcZone_IsAny",'Scoring_Config'!$A:$A,'Scoring_Config'!$D:$D,"Yes")="Yes",_xlfn.XLOOKUP("SrcZone_IsAny",'Scoring_Config'!$A:$A,'Scoring_Config'!$C:$C,10),0),0)+IF(LEFT(AF792,4)="True",IF(_xlfn.XLOOKUP("DstZone_IsAny",'Scoring_Config'!$A:$A,'Scoring_Config'!$D:$D,"Yes")="Yes",_xlfn.XLOOKUP("DstZone_IsAny",'Scoring_Config'!$A:$A,'Scoring_Config'!$C:$C,10),0),0)+IF(LEFT(AG792,4)="True",IF(_xlfn.XLOOKUP("Service_Any_OR_RangeGt1000",'Scoring_Config'!$A:$A,'Scoring_Config'!$D:$D,"Yes")="Yes",_xlfn.XLOOKUP("Service_Any_OR_RangeGt1000",'Scoring_Config'!$A:$A,'Scoring_Config'!$C:$C,10),0),0)+IF(LEFT(AH792,4)="True",IF(_xlfn.XLOOKUP("App_Any_OR_RangeGt1000",'Scoring_Config'!$A:$A,'Scoring_Config'!$D:$D,"Yes")="Yes",_xlfn.XLOOKUP("App_Any_OR_RangeGt1000",'Scoring_Config'!$A:$A,'Scoring_Config'!$C:$C,10),0),0)+IF(LEFT(AI792,4)="True",IF(_xlfn.XLOOKUP("Service_Insecure_Match",'Scoring_Config'!$A:$A,'Scoring_Config'!$D:$D,"Yes")="Yes",_xlfn.XLOOKUP("Service_Insecure_Match",'Scoring_Config'!$A:$A,'Scoring_Config'!$C:$C,5),0),0)+IF(LEFT(AJ792,4)="True",IF(_xlfn.XLOOKUP("Risky_Inbound",'Scoring_Config'!$A:$A,'Scoring_Config'!$D:$D,"Yes")="Yes",_xlfn.XLOOKUP("Risky_Inbound",'Scoring_Config'!$A:$A,'Scoring_Config'!$C:$C,50),0),0)+IF(LEFT(AK792,4)="True",IF(_xlfn.XLOOKUP("Risky_Outbound",'Scoring_Config'!$A:$A,'Scoring_Config'!$D:$D,"Yes")="Yes",_xlfn.XLOOKUP("Risky_Outbound",'Scoring_Config'!$A:$A,'Scoring_Config'!$C:$C,25),0),0)+IF(LEFT(AZ792,4)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792,FIND(",",AL792)+1,100)),0)+IF(LEFT(AM792,4)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792,FIND(",",AN792)+1,100)),0)+IF(_xlfn.XLOOKUP("Profile_Scoring",'Scoring_Config'!$A:$A,'Scoring_Config'!$D:$D,"Yes")="Yes",VALUE(MID(AO792,FIND(",",AO792)+1,100)),0)+IF(_xlfn.XLOOKUP("Options_Scoring",'Scoring_Config'!$A:$A,'Scoring_Config'!$D:$D,"Yes")="Yes",VALUE(MID(AP792,FIND(",",AP792)+1,100)),0)))</f>
        <v>0</v>
      </c>
      <c r="AZ792" cm="1">
        <f t="array" ref="AZ792">IF(FALSE,"True," &amp; IF(_xlfn.XLOOKUP("Migrate_Insecure",'Scoring_Config'!$A:$A,'Scoring_Config'!$D:$D,"Yes")="Yes",_xlfn.XLOOKUP("Migrate_Insecure",'Scoring_Config'!$A:$A,'Scoring_Config'!$C:$C,10),0),"False,0")</f>
        <v>0</v>
      </c>
    </row>
    <row r="793" spans="1:52">
      <c r="A793" t="s">
        <v>1979</v>
      </c>
      <c r="B793" t="s">
        <v>2766</v>
      </c>
      <c r="C793" t="s">
        <v>3542</v>
      </c>
      <c r="D793" t="s">
        <v>3545</v>
      </c>
      <c r="E793" t="s">
        <v>3563</v>
      </c>
      <c r="F793" t="s">
        <v>3797</v>
      </c>
      <c r="G793" t="s">
        <v>458</v>
      </c>
      <c r="H793" t="s">
        <v>174</v>
      </c>
      <c r="I793" t="s">
        <v>3797</v>
      </c>
      <c r="J793" t="s">
        <v>1056</v>
      </c>
      <c r="K793" t="s">
        <v>1667</v>
      </c>
      <c r="L793" t="s">
        <v>1327</v>
      </c>
      <c r="M793" t="s">
        <v>1974</v>
      </c>
      <c r="N793" t="s">
        <v>4315</v>
      </c>
      <c r="O793" t="s">
        <v>4319</v>
      </c>
      <c r="P793" t="s">
        <v>4323</v>
      </c>
      <c r="Q793" t="s">
        <v>4885</v>
      </c>
      <c r="R793" t="s">
        <v>5439</v>
      </c>
      <c r="S793" t="s">
        <v>4324</v>
      </c>
      <c r="T793" t="s">
        <v>5770</v>
      </c>
      <c r="U793" t="s">
        <v>6334</v>
      </c>
      <c r="Y793" cm="1">
        <f t="array" ref="Y793">IF(FALSE,"True," &amp; IF(_xlfn.XLOOKUP("Src_IsAny",'Scoring_Config'!$A:$A,'Scoring_Config'!$D:$D,"Yes")="Yes",_xlfn.XLOOKUP("Src_IsAny",'Scoring_Config'!$A:$A,'Scoring_Config'!$C:$C,10),0),"False,0")</f>
        <v>0</v>
      </c>
      <c r="Z793" cm="1">
        <f t="array" ref="Z793">IF(FALSE,"True," &amp; IF(_xlfn.XLOOKUP("Src_CIDR_Le_16",'Scoring_Config'!$A:$A,'Scoring_Config'!$D:$D,"Yes")="Yes",_xlfn.XLOOKUP("Src_CIDR_Le_16",'Scoring_Config'!$A:$A,'Scoring_Config'!$C:$C,10),0),"False,0")</f>
        <v>0</v>
      </c>
      <c r="AA793" cm="1">
        <f t="array" ref="AA793">IF(FALSE,"True," &amp; IF(_xlfn.XLOOKUP("Src_CIDR_17_22",'Scoring_Config'!$A:$A,'Scoring_Config'!$D:$D,"Yes")="Yes",_xlfn.XLOOKUP("Src_CIDR_17_22",'Scoring_Config'!$A:$A,'Scoring_Config'!$C:$C,5),0),"False,0")</f>
        <v>0</v>
      </c>
      <c r="AB793" cm="1">
        <f t="array" ref="AB793">IF(FALSE,"True," &amp; IF(_xlfn.XLOOKUP("Dst_IsAny",'Scoring_Config'!$A:$A,'Scoring_Config'!$D:$D,"Yes")="Yes",_xlfn.XLOOKUP("Dst_IsAny",'Scoring_Config'!$A:$A,'Scoring_Config'!$C:$C,10),0),"False,0")</f>
        <v>0</v>
      </c>
      <c r="AC793" cm="1">
        <f t="array" ref="AC793">IF(FALSE,"True," &amp; IF(_xlfn.XLOOKUP("Dst_CIDR_Le_16",'Scoring_Config'!$A:$A,'Scoring_Config'!$D:$D,"Yes")="Yes",_xlfn.XLOOKUP("Dst_CIDR_Le_16",'Scoring_Config'!$A:$A,'Scoring_Config'!$C:$C,10),0),"False,0")</f>
        <v>0</v>
      </c>
      <c r="AD793" cm="1">
        <f t="array" ref="AD793">IF(FALSE,"True," &amp; IF(_xlfn.XLOOKUP("Dst_CIDR_17_22",'Scoring_Config'!$A:$A,'Scoring_Config'!$D:$D,"Yes")="Yes",_xlfn.XLOOKUP("Dst_CIDR_17_22",'Scoring_Config'!$A:$A,'Scoring_Config'!$C:$C,5),0),"False,0")</f>
        <v>0</v>
      </c>
      <c r="AE793" cm="1">
        <f t="array" ref="AE793">IF(FALSE,"True," &amp; IF(_xlfn.XLOOKUP("SrcZone_IsAny",'Scoring_Config'!$A:$A,'Scoring_Config'!$D:$D,"Yes")="Yes",_xlfn.XLOOKUP("SrcZone_IsAny",'Scoring_Config'!$A:$A,'Scoring_Config'!$C:$C,10),0),"False,0")</f>
        <v>0</v>
      </c>
      <c r="AF793" cm="1">
        <f t="array" ref="AF793">IF(FALSE,"True," &amp; IF(_xlfn.XLOOKUP("DstZone_IsAny",'Scoring_Config'!$A:$A,'Scoring_Config'!$D:$D,"Yes")="Yes",_xlfn.XLOOKUP("DstZone_IsAny",'Scoring_Config'!$A:$A,'Scoring_Config'!$C:$C,10),0),"False,0")</f>
        <v>0</v>
      </c>
      <c r="AG793" cm="1">
        <f t="array" ref="AG79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93" cm="1">
        <f t="array" ref="AH793">IF(FALSE,"True," &amp; IF(_xlfn.XLOOKUP("App_Any_OR_RangeGt1000",'Scoring_Config'!$A:$A,'Scoring_Config'!$D:$D,"Yes")="Yes",_xlfn.XLOOKUP("App_Any_OR_RangeGt1000",'Scoring_Config'!$A:$A,'Scoring_Config'!$C:$C,10),0),"False,0")</f>
        <v>0</v>
      </c>
      <c r="AI793" cm="1">
        <f t="array" ref="AI793">IF(FALSE,"True," &amp; IF(_xlfn.XLOOKUP("Service_Insecure_Match",'Scoring_Config'!$A:$A,'Scoring_Config'!$D:$D,"Yes")="Yes",_xlfn.XLOOKUP("Service_Insecure_Match",'Scoring_Config'!$A:$A,'Scoring_Config'!$C:$C,5),0),"False,0")</f>
        <v>0</v>
      </c>
      <c r="AJ793" cm="1">
        <f t="array" ref="AJ793">IF(FALSE,"True," &amp; IF(_xlfn.XLOOKUP("Risky_Inbound",'Scoring_Config'!$A:$A,'Scoring_Config'!$D:$D,"Yes")="Yes",_xlfn.XLOOKUP("Risky_Inbound",'Scoring_Config'!$A:$A,'Scoring_Config'!$C:$C,50),0),"False,0")</f>
        <v>0</v>
      </c>
      <c r="AK793" cm="1">
        <f t="array" ref="AK793">IF(FALSE,"True," &amp; IF(_xlfn.XLOOKUP("Risky_Outbound",'Scoring_Config'!$A:$A,'Scoring_Config'!$D:$D,"Yes")="Yes",_xlfn.XLOOKUP("Risky_Outbound",'Scoring_Config'!$A:$A,'Scoring_Config'!$C:$C,25),0),"False,0")</f>
        <v>0</v>
      </c>
      <c r="AL793" t="s">
        <v>6699</v>
      </c>
      <c r="AM793" cm="1">
        <f t="array" ref="AM79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93" t="s">
        <v>6697</v>
      </c>
      <c r="AO793" t="s">
        <v>6697</v>
      </c>
      <c r="AP793" t="s">
        <v>6697</v>
      </c>
      <c r="AQ793" cm="1">
        <f t="array" ref="AQ793">IF(FALSE,"True," &amp; IF(_xlfn.XLOOKUP("Service_IsAny",'Scoring_Config'!$A:$A,'Scoring_Config'!$D:$D,"Yes")="Yes",_xlfn.XLOOKUP("Service_IsAny",'Scoring_Config'!$A:$A,'Scoring_Config'!$C:$C,0),0),"False,0")</f>
        <v>0</v>
      </c>
      <c r="AR793">
        <v>0</v>
      </c>
      <c r="AS793" cm="1">
        <f t="array" ref="AS793">IF(FALSE,"True," &amp; IF(_xlfn.XLOOKUP("Service_RangeGt1000",'Scoring_Config'!$A:$A,'Scoring_Config'!$D:$D,"Yes")="Yes",_xlfn.XLOOKUP("Service_RangeGt1000",'Scoring_Config'!$A:$A,'Scoring_Config'!$C:$C,0),0),"False,0")</f>
        <v>0</v>
      </c>
      <c r="AT793" cm="1">
        <f t="array" ref="AT793">IF(FALSE,"True," &amp; IF(_xlfn.XLOOKUP("App_IsAny",'Scoring_Config'!$A:$A,'Scoring_Config'!$D:$D,"Yes")="Yes",_xlfn.XLOOKUP("App_IsAny",'Scoring_Config'!$A:$A,'Scoring_Config'!$C:$C,0),0),"False,0")</f>
        <v>0</v>
      </c>
      <c r="AU793">
        <v>1</v>
      </c>
      <c r="AV793" cm="1">
        <f t="array" ref="AV793">IF(FALSE,"True," &amp; IF(_xlfn.XLOOKUP("App_RangeGt1000",'Scoring_Config'!$A:$A,'Scoring_Config'!$D:$D,"Yes")="Yes",_xlfn.XLOOKUP("App_RangeGt1000",'Scoring_Config'!$A:$A,'Scoring_Config'!$C:$C,0),0),"False,0")</f>
        <v>0</v>
      </c>
      <c r="AW793" cm="1">
        <f t="array" ref="AW793">IF(FALSE,"True," &amp; IF(_xlfn.XLOOKUP("Action_IsDenyOrDrop",'Scoring_Config'!$A:$A,'Scoring_Config'!$D:$D,"Yes")="Yes",_xlfn.XLOOKUP("Action_IsDenyOrDrop",'Scoring_Config'!$A:$A,'Scoring_Config'!$C:$C,0),0),"False,0")</f>
        <v>0</v>
      </c>
      <c r="AX793" cm="1">
        <f t="array" ref="AX793">IF(LEFT(AW793,4)="True",0,(IF(LEFT(Y793,4)="True",IF(_xlfn.XLOOKUP("Src_IsAny",'Scoring_Config'!$A:$A,'Scoring_Config'!$D:$D,"Yes")="Yes",_xlfn.XLOOKUP("Src_IsAny",'Scoring_Config'!$A:$A,'Scoring_Config'!$C:$C,10),0),0)+IF(LEFT(Z793,4)="True",IF(_xlfn.XLOOKUP("Src_CIDR_Le_16",'Scoring_Config'!$A:$A,'Scoring_Config'!$D:$D,"Yes")="Yes",_xlfn.XLOOKUP("Src_CIDR_Le_16",'Scoring_Config'!$A:$A,'Scoring_Config'!$C:$C,10),0),0)+IF(LEFT(AA793,4)="True",IF(_xlfn.XLOOKUP("Src_CIDR_17_22",'Scoring_Config'!$A:$A,'Scoring_Config'!$D:$D,"Yes")="Yes",_xlfn.XLOOKUP("Src_CIDR_17_22",'Scoring_Config'!$A:$A,'Scoring_Config'!$C:$C,5),0),0)+IF(LEFT(AB793,4)="True",IF(_xlfn.XLOOKUP("Dst_IsAny",'Scoring_Config'!$A:$A,'Scoring_Config'!$D:$D,"Yes")="Yes",_xlfn.XLOOKUP("Dst_IsAny",'Scoring_Config'!$A:$A,'Scoring_Config'!$C:$C,10),0),0)+IF(LEFT(AC793,4)="True",IF(_xlfn.XLOOKUP("Dst_CIDR_Le_16",'Scoring_Config'!$A:$A,'Scoring_Config'!$D:$D,"Yes")="Yes",_xlfn.XLOOKUP("Dst_CIDR_Le_16",'Scoring_Config'!$A:$A,'Scoring_Config'!$C:$C,10),0),0)+IF(LEFT(AD793,4)="True",IF(_xlfn.XLOOKUP("Dst_CIDR_17_22",'Scoring_Config'!$A:$A,'Scoring_Config'!$D:$D,"Yes")="Yes",_xlfn.XLOOKUP("Dst_CIDR_17_22",'Scoring_Config'!$A:$A,'Scoring_Config'!$C:$C,5),0),0)+IF(LEFT(AE793,4)="True",IF(_xlfn.XLOOKUP("SrcZone_IsAny",'Scoring_Config'!$A:$A,'Scoring_Config'!$D:$D,"Yes")="Yes",_xlfn.XLOOKUP("SrcZone_IsAny",'Scoring_Config'!$A:$A,'Scoring_Config'!$C:$C,10),0),0)+IF(LEFT(AF793,4)="True",IF(_xlfn.XLOOKUP("DstZone_IsAny",'Scoring_Config'!$A:$A,'Scoring_Config'!$D:$D,"Yes")="Yes",_xlfn.XLOOKUP("DstZone_IsAny",'Scoring_Config'!$A:$A,'Scoring_Config'!$C:$C,10),0),0)+IF(LEFT(AG793,4)="True",IF(_xlfn.XLOOKUP("Service_Any_OR_RangeGt1000",'Scoring_Config'!$A:$A,'Scoring_Config'!$D:$D,"Yes")="Yes",_xlfn.XLOOKUP("Service_Any_OR_RangeGt1000",'Scoring_Config'!$A:$A,'Scoring_Config'!$C:$C,10),0),0)+IF(LEFT(AH793,4)="True",IF(_xlfn.XLOOKUP("App_Any_OR_RangeGt1000",'Scoring_Config'!$A:$A,'Scoring_Config'!$D:$D,"Yes")="Yes",_xlfn.XLOOKUP("App_Any_OR_RangeGt1000",'Scoring_Config'!$A:$A,'Scoring_Config'!$C:$C,10),0),0)+IF(LEFT(AI793,4)="True",IF(_xlfn.XLOOKUP("Service_Insecure_Match",'Scoring_Config'!$A:$A,'Scoring_Config'!$D:$D,"Yes")="Yes",_xlfn.XLOOKUP("Service_Insecure_Match",'Scoring_Config'!$A:$A,'Scoring_Config'!$C:$C,5),0),0)+IF(LEFT(AJ793,4)="True",IF(_xlfn.XLOOKUP("Risky_Inbound",'Scoring_Config'!$A:$A,'Scoring_Config'!$D:$D,"Yes")="Yes",_xlfn.XLOOKUP("Risky_Inbound",'Scoring_Config'!$A:$A,'Scoring_Config'!$C:$C,50),0),0)+IF(LEFT(AK793,4)="True",IF(_xlfn.XLOOKUP("Risky_Outbound",'Scoring_Config'!$A:$A,'Scoring_Config'!$D:$D,"Yes")="Yes",_xlfn.XLOOKUP("Risky_Outbound",'Scoring_Config'!$A:$A,'Scoring_Config'!$C:$C,25),0),0)+IF(LEFT(AZ793,4)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793,FIND(",",AL793)+1,100)),0)+IF(LEFT(AM793,4)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793,FIND(",",AN793)+1,100)),0)+IF(_xlfn.XLOOKUP("Profile_Scoring",'Scoring_Config'!$A:$A,'Scoring_Config'!$D:$D,"Yes")="Yes",VALUE(MID(AO793,FIND(",",AO793)+1,100)),0)+IF(_xlfn.XLOOKUP("Options_Scoring",'Scoring_Config'!$A:$A,'Scoring_Config'!$D:$D,"Yes")="Yes",VALUE(MID(AP793,FIND(",",AP793)+1,100)),0)))</f>
        <v>0</v>
      </c>
      <c r="AZ793" cm="1">
        <f t="array" ref="AZ793">IF(FALSE,"True," &amp; IF(_xlfn.XLOOKUP("Migrate_Insecure",'Scoring_Config'!$A:$A,'Scoring_Config'!$D:$D,"Yes")="Yes",_xlfn.XLOOKUP("Migrate_Insecure",'Scoring_Config'!$A:$A,'Scoring_Config'!$C:$C,10),0),"False,0")</f>
        <v>0</v>
      </c>
    </row>
    <row r="794" spans="1:52">
      <c r="A794" t="s">
        <v>1979</v>
      </c>
      <c r="B794" t="s">
        <v>2767</v>
      </c>
      <c r="C794" t="s">
        <v>3542</v>
      </c>
      <c r="D794" t="s">
        <v>3551</v>
      </c>
      <c r="E794" t="s">
        <v>3563</v>
      </c>
      <c r="F794" t="s">
        <v>3787</v>
      </c>
      <c r="G794" t="s">
        <v>174</v>
      </c>
      <c r="H794" t="s">
        <v>174</v>
      </c>
      <c r="I794" t="s">
        <v>4200</v>
      </c>
      <c r="J794" t="s">
        <v>1057</v>
      </c>
      <c r="K794" t="s">
        <v>1667</v>
      </c>
      <c r="L794" t="s">
        <v>1327</v>
      </c>
      <c r="M794" t="s">
        <v>1974</v>
      </c>
      <c r="N794" t="s">
        <v>4315</v>
      </c>
      <c r="O794" t="s">
        <v>4319</v>
      </c>
      <c r="P794" t="s">
        <v>4321</v>
      </c>
      <c r="Q794" t="s">
        <v>4886</v>
      </c>
      <c r="R794" t="s">
        <v>5440</v>
      </c>
      <c r="S794" t="s">
        <v>5440</v>
      </c>
      <c r="T794" t="s">
        <v>5770</v>
      </c>
      <c r="U794" t="s">
        <v>6335</v>
      </c>
      <c r="Y794" cm="1">
        <f t="array" ref="Y794">IF(TRUE,"True," &amp; IF(_xlfn.XLOOKUP("Src_IsAny",'Scoring_Config'!$A:$A,'Scoring_Config'!$D:$D,"Yes")="Yes",_xlfn.XLOOKUP("Src_IsAny",'Scoring_Config'!$A:$A,'Scoring_Config'!$C:$C,10),0),"False,0")</f>
        <v>0</v>
      </c>
      <c r="Z794" cm="1">
        <f t="array" ref="Z794">IF(FALSE,"True," &amp; IF(_xlfn.XLOOKUP("Src_CIDR_Le_16",'Scoring_Config'!$A:$A,'Scoring_Config'!$D:$D,"Yes")="Yes",_xlfn.XLOOKUP("Src_CIDR_Le_16",'Scoring_Config'!$A:$A,'Scoring_Config'!$C:$C,10),0),"False,0")</f>
        <v>0</v>
      </c>
      <c r="AA794" cm="1">
        <f t="array" ref="AA794">IF(FALSE,"True," &amp; IF(_xlfn.XLOOKUP("Src_CIDR_17_22",'Scoring_Config'!$A:$A,'Scoring_Config'!$D:$D,"Yes")="Yes",_xlfn.XLOOKUP("Src_CIDR_17_22",'Scoring_Config'!$A:$A,'Scoring_Config'!$C:$C,5),0),"False,0")</f>
        <v>0</v>
      </c>
      <c r="AB794" cm="1">
        <f t="array" ref="AB794">IF(FALSE,"True," &amp; IF(_xlfn.XLOOKUP("Dst_IsAny",'Scoring_Config'!$A:$A,'Scoring_Config'!$D:$D,"Yes")="Yes",_xlfn.XLOOKUP("Dst_IsAny",'Scoring_Config'!$A:$A,'Scoring_Config'!$C:$C,10),0),"False,0")</f>
        <v>0</v>
      </c>
      <c r="AC794" cm="1">
        <f t="array" ref="AC794">IF(FALSE,"True," &amp; IF(_xlfn.XLOOKUP("Dst_CIDR_Le_16",'Scoring_Config'!$A:$A,'Scoring_Config'!$D:$D,"Yes")="Yes",_xlfn.XLOOKUP("Dst_CIDR_Le_16",'Scoring_Config'!$A:$A,'Scoring_Config'!$C:$C,10),0),"False,0")</f>
        <v>0</v>
      </c>
      <c r="AD794" cm="1">
        <f t="array" ref="AD794">IF(FALSE,"True," &amp; IF(_xlfn.XLOOKUP("Dst_CIDR_17_22",'Scoring_Config'!$A:$A,'Scoring_Config'!$D:$D,"Yes")="Yes",_xlfn.XLOOKUP("Dst_CIDR_17_22",'Scoring_Config'!$A:$A,'Scoring_Config'!$C:$C,5),0),"False,0")</f>
        <v>0</v>
      </c>
      <c r="AE794" cm="1">
        <f t="array" ref="AE794">IF(FALSE,"True," &amp; IF(_xlfn.XLOOKUP("SrcZone_IsAny",'Scoring_Config'!$A:$A,'Scoring_Config'!$D:$D,"Yes")="Yes",_xlfn.XLOOKUP("SrcZone_IsAny",'Scoring_Config'!$A:$A,'Scoring_Config'!$C:$C,10),0),"False,0")</f>
        <v>0</v>
      </c>
      <c r="AF794" cm="1">
        <f t="array" ref="AF794">IF(FALSE,"True," &amp; IF(_xlfn.XLOOKUP("DstZone_IsAny",'Scoring_Config'!$A:$A,'Scoring_Config'!$D:$D,"Yes")="Yes",_xlfn.XLOOKUP("DstZone_IsAny",'Scoring_Config'!$A:$A,'Scoring_Config'!$C:$C,10),0),"False,0")</f>
        <v>0</v>
      </c>
      <c r="AG794" cm="1">
        <f t="array" ref="AG79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94" cm="1">
        <f t="array" ref="AH794">IF(FALSE,"True," &amp; IF(_xlfn.XLOOKUP("App_Any_OR_RangeGt1000",'Scoring_Config'!$A:$A,'Scoring_Config'!$D:$D,"Yes")="Yes",_xlfn.XLOOKUP("App_Any_OR_RangeGt1000",'Scoring_Config'!$A:$A,'Scoring_Config'!$C:$C,10),0),"False,0")</f>
        <v>0</v>
      </c>
      <c r="AI794" cm="1">
        <f t="array" ref="AI794">IF(FALSE,"True," &amp; IF(_xlfn.XLOOKUP("Service_Insecure_Match",'Scoring_Config'!$A:$A,'Scoring_Config'!$D:$D,"Yes")="Yes",_xlfn.XLOOKUP("Service_Insecure_Match",'Scoring_Config'!$A:$A,'Scoring_Config'!$C:$C,5),0),"False,0")</f>
        <v>0</v>
      </c>
      <c r="AJ794" cm="1">
        <f t="array" ref="AJ794">IF(FALSE,"True," &amp; IF(_xlfn.XLOOKUP("Risky_Inbound",'Scoring_Config'!$A:$A,'Scoring_Config'!$D:$D,"Yes")="Yes",_xlfn.XLOOKUP("Risky_Inbound",'Scoring_Config'!$A:$A,'Scoring_Config'!$C:$C,50),0),"False,0")</f>
        <v>0</v>
      </c>
      <c r="AK794" cm="1">
        <f t="array" ref="AK794">IF(FALSE,"True," &amp; IF(_xlfn.XLOOKUP("Risky_Outbound",'Scoring_Config'!$A:$A,'Scoring_Config'!$D:$D,"Yes")="Yes",_xlfn.XLOOKUP("Risky_Outbound",'Scoring_Config'!$A:$A,'Scoring_Config'!$C:$C,25),0),"False,0")</f>
        <v>0</v>
      </c>
      <c r="AL794" t="s">
        <v>6700</v>
      </c>
      <c r="AM794" cm="1">
        <f t="array" ref="AM79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94" t="s">
        <v>6697</v>
      </c>
      <c r="AO794" t="s">
        <v>6697</v>
      </c>
      <c r="AP794" t="s">
        <v>6697</v>
      </c>
      <c r="AQ794" cm="1">
        <f t="array" ref="AQ794">IF(FALSE,"True," &amp; IF(_xlfn.XLOOKUP("Service_IsAny",'Scoring_Config'!$A:$A,'Scoring_Config'!$D:$D,"Yes")="Yes",_xlfn.XLOOKUP("Service_IsAny",'Scoring_Config'!$A:$A,'Scoring_Config'!$C:$C,0),0),"False,0")</f>
        <v>0</v>
      </c>
      <c r="AR794">
        <v>0</v>
      </c>
      <c r="AS794" cm="1">
        <f t="array" ref="AS794">IF(FALSE,"True," &amp; IF(_xlfn.XLOOKUP("Service_RangeGt1000",'Scoring_Config'!$A:$A,'Scoring_Config'!$D:$D,"Yes")="Yes",_xlfn.XLOOKUP("Service_RangeGt1000",'Scoring_Config'!$A:$A,'Scoring_Config'!$C:$C,0),0),"False,0")</f>
        <v>0</v>
      </c>
      <c r="AT794" cm="1">
        <f t="array" ref="AT794">IF(FALSE,"True," &amp; IF(_xlfn.XLOOKUP("App_IsAny",'Scoring_Config'!$A:$A,'Scoring_Config'!$D:$D,"Yes")="Yes",_xlfn.XLOOKUP("App_IsAny",'Scoring_Config'!$A:$A,'Scoring_Config'!$C:$C,0),0),"False,0")</f>
        <v>0</v>
      </c>
      <c r="AU794">
        <v>1</v>
      </c>
      <c r="AV794" cm="1">
        <f t="array" ref="AV794">IF(FALSE,"True," &amp; IF(_xlfn.XLOOKUP("App_RangeGt1000",'Scoring_Config'!$A:$A,'Scoring_Config'!$D:$D,"Yes")="Yes",_xlfn.XLOOKUP("App_RangeGt1000",'Scoring_Config'!$A:$A,'Scoring_Config'!$C:$C,0),0),"False,0")</f>
        <v>0</v>
      </c>
      <c r="AW794" cm="1">
        <f t="array" ref="AW794">IF(FALSE,"True," &amp; IF(_xlfn.XLOOKUP("Action_IsDenyOrDrop",'Scoring_Config'!$A:$A,'Scoring_Config'!$D:$D,"Yes")="Yes",_xlfn.XLOOKUP("Action_IsDenyOrDrop",'Scoring_Config'!$A:$A,'Scoring_Config'!$C:$C,0),0),"False,0")</f>
        <v>0</v>
      </c>
      <c r="AX794" cm="1">
        <f t="array" ref="AX794">IF(LEFT(AW794,4)="True",0,(IF(LEFT(Y794,4)="True",IF(_xlfn.XLOOKUP("Src_IsAny",'Scoring_Config'!$A:$A,'Scoring_Config'!$D:$D,"Yes")="Yes",_xlfn.XLOOKUP("Src_IsAny",'Scoring_Config'!$A:$A,'Scoring_Config'!$C:$C,10),0),0)+IF(LEFT(Z794,4)="True",IF(_xlfn.XLOOKUP("Src_CIDR_Le_16",'Scoring_Config'!$A:$A,'Scoring_Config'!$D:$D,"Yes")="Yes",_xlfn.XLOOKUP("Src_CIDR_Le_16",'Scoring_Config'!$A:$A,'Scoring_Config'!$C:$C,10),0),0)+IF(LEFT(AA794,4)="True",IF(_xlfn.XLOOKUP("Src_CIDR_17_22",'Scoring_Config'!$A:$A,'Scoring_Config'!$D:$D,"Yes")="Yes",_xlfn.XLOOKUP("Src_CIDR_17_22",'Scoring_Config'!$A:$A,'Scoring_Config'!$C:$C,5),0),0)+IF(LEFT(AB794,4)="True",IF(_xlfn.XLOOKUP("Dst_IsAny",'Scoring_Config'!$A:$A,'Scoring_Config'!$D:$D,"Yes")="Yes",_xlfn.XLOOKUP("Dst_IsAny",'Scoring_Config'!$A:$A,'Scoring_Config'!$C:$C,10),0),0)+IF(LEFT(AC794,4)="True",IF(_xlfn.XLOOKUP("Dst_CIDR_Le_16",'Scoring_Config'!$A:$A,'Scoring_Config'!$D:$D,"Yes")="Yes",_xlfn.XLOOKUP("Dst_CIDR_Le_16",'Scoring_Config'!$A:$A,'Scoring_Config'!$C:$C,10),0),0)+IF(LEFT(AD794,4)="True",IF(_xlfn.XLOOKUP("Dst_CIDR_17_22",'Scoring_Config'!$A:$A,'Scoring_Config'!$D:$D,"Yes")="Yes",_xlfn.XLOOKUP("Dst_CIDR_17_22",'Scoring_Config'!$A:$A,'Scoring_Config'!$C:$C,5),0),0)+IF(LEFT(AE794,4)="True",IF(_xlfn.XLOOKUP("SrcZone_IsAny",'Scoring_Config'!$A:$A,'Scoring_Config'!$D:$D,"Yes")="Yes",_xlfn.XLOOKUP("SrcZone_IsAny",'Scoring_Config'!$A:$A,'Scoring_Config'!$C:$C,10),0),0)+IF(LEFT(AF794,4)="True",IF(_xlfn.XLOOKUP("DstZone_IsAny",'Scoring_Config'!$A:$A,'Scoring_Config'!$D:$D,"Yes")="Yes",_xlfn.XLOOKUP("DstZone_IsAny",'Scoring_Config'!$A:$A,'Scoring_Config'!$C:$C,10),0),0)+IF(LEFT(AG794,4)="True",IF(_xlfn.XLOOKUP("Service_Any_OR_RangeGt1000",'Scoring_Config'!$A:$A,'Scoring_Config'!$D:$D,"Yes")="Yes",_xlfn.XLOOKUP("Service_Any_OR_RangeGt1000",'Scoring_Config'!$A:$A,'Scoring_Config'!$C:$C,10),0),0)+IF(LEFT(AH794,4)="True",IF(_xlfn.XLOOKUP("App_Any_OR_RangeGt1000",'Scoring_Config'!$A:$A,'Scoring_Config'!$D:$D,"Yes")="Yes",_xlfn.XLOOKUP("App_Any_OR_RangeGt1000",'Scoring_Config'!$A:$A,'Scoring_Config'!$C:$C,10),0),0)+IF(LEFT(AI794,4)="True",IF(_xlfn.XLOOKUP("Service_Insecure_Match",'Scoring_Config'!$A:$A,'Scoring_Config'!$D:$D,"Yes")="Yes",_xlfn.XLOOKUP("Service_Insecure_Match",'Scoring_Config'!$A:$A,'Scoring_Config'!$C:$C,5),0),0)+IF(LEFT(AJ794,4)="True",IF(_xlfn.XLOOKUP("Risky_Inbound",'Scoring_Config'!$A:$A,'Scoring_Config'!$D:$D,"Yes")="Yes",_xlfn.XLOOKUP("Risky_Inbound",'Scoring_Config'!$A:$A,'Scoring_Config'!$C:$C,50),0),0)+IF(LEFT(AK794,4)="True",IF(_xlfn.XLOOKUP("Risky_Outbound",'Scoring_Config'!$A:$A,'Scoring_Config'!$D:$D,"Yes")="Yes",_xlfn.XLOOKUP("Risky_Outbound",'Scoring_Config'!$A:$A,'Scoring_Config'!$C:$C,25),0),0)+IF(LEFT(AZ794,4)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794,FIND(",",AL794)+1,100)),0)+IF(LEFT(AM794,4)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794,FIND(",",AN794)+1,100)),0)+IF(_xlfn.XLOOKUP("Profile_Scoring",'Scoring_Config'!$A:$A,'Scoring_Config'!$D:$D,"Yes")="Yes",VALUE(MID(AO794,FIND(",",AO794)+1,100)),0)+IF(_xlfn.XLOOKUP("Options_Scoring",'Scoring_Config'!$A:$A,'Scoring_Config'!$D:$D,"Yes")="Yes",VALUE(MID(AP794,FIND(",",AP794)+1,100)),0)))</f>
        <v>0</v>
      </c>
      <c r="AZ794" cm="1">
        <f t="array" ref="AZ794">IF(FALSE,"True," &amp; IF(_xlfn.XLOOKUP("Migrate_Insecure",'Scoring_Config'!$A:$A,'Scoring_Config'!$D:$D,"Yes")="Yes",_xlfn.XLOOKUP("Migrate_Insecure",'Scoring_Config'!$A:$A,'Scoring_Config'!$C:$C,10),0),"False,0")</f>
        <v>0</v>
      </c>
    </row>
    <row r="795" spans="1:52">
      <c r="A795" t="s">
        <v>1979</v>
      </c>
      <c r="B795" t="s">
        <v>2768</v>
      </c>
      <c r="C795" t="s">
        <v>3542</v>
      </c>
      <c r="D795" t="s">
        <v>3545</v>
      </c>
      <c r="E795" t="s">
        <v>3563</v>
      </c>
      <c r="F795" t="s">
        <v>3873</v>
      </c>
      <c r="G795" t="s">
        <v>459</v>
      </c>
      <c r="H795" t="s">
        <v>174</v>
      </c>
      <c r="I795" t="s">
        <v>3873</v>
      </c>
      <c r="J795" t="s">
        <v>459</v>
      </c>
      <c r="K795" t="s">
        <v>1667</v>
      </c>
      <c r="L795" t="s">
        <v>1497</v>
      </c>
      <c r="M795" t="s">
        <v>1974</v>
      </c>
      <c r="N795" t="s">
        <v>4315</v>
      </c>
      <c r="O795" t="s">
        <v>4319</v>
      </c>
      <c r="P795" t="s">
        <v>4321</v>
      </c>
      <c r="Q795" t="s">
        <v>4887</v>
      </c>
      <c r="R795" t="s">
        <v>5440</v>
      </c>
      <c r="S795" t="s">
        <v>5440</v>
      </c>
      <c r="T795" t="s">
        <v>5770</v>
      </c>
      <c r="U795" t="s">
        <v>5955</v>
      </c>
      <c r="Y795" cm="1">
        <f t="array" ref="Y795">IF(FALSE,"True," &amp; IF(_xlfn.XLOOKUP("Src_IsAny",'Scoring_Config'!$A:$A,'Scoring_Config'!$D:$D,"Yes")="Yes",_xlfn.XLOOKUP("Src_IsAny",'Scoring_Config'!$A:$A,'Scoring_Config'!$C:$C,10),0),"False,0")</f>
        <v>0</v>
      </c>
      <c r="Z795" cm="1">
        <f t="array" ref="Z795">IF(FALSE,"True," &amp; IF(_xlfn.XLOOKUP("Src_CIDR_Le_16",'Scoring_Config'!$A:$A,'Scoring_Config'!$D:$D,"Yes")="Yes",_xlfn.XLOOKUP("Src_CIDR_Le_16",'Scoring_Config'!$A:$A,'Scoring_Config'!$C:$C,10),0),"False,0")</f>
        <v>0</v>
      </c>
      <c r="AA795" cm="1">
        <f t="array" ref="AA795">IF(FALSE,"True," &amp; IF(_xlfn.XLOOKUP("Src_CIDR_17_22",'Scoring_Config'!$A:$A,'Scoring_Config'!$D:$D,"Yes")="Yes",_xlfn.XLOOKUP("Src_CIDR_17_22",'Scoring_Config'!$A:$A,'Scoring_Config'!$C:$C,5),0),"False,0")</f>
        <v>0</v>
      </c>
      <c r="AB795" cm="1">
        <f t="array" ref="AB795">IF(FALSE,"True," &amp; IF(_xlfn.XLOOKUP("Dst_IsAny",'Scoring_Config'!$A:$A,'Scoring_Config'!$D:$D,"Yes")="Yes",_xlfn.XLOOKUP("Dst_IsAny",'Scoring_Config'!$A:$A,'Scoring_Config'!$C:$C,10),0),"False,0")</f>
        <v>0</v>
      </c>
      <c r="AC795" cm="1">
        <f t="array" ref="AC795">IF(FALSE,"True," &amp; IF(_xlfn.XLOOKUP("Dst_CIDR_Le_16",'Scoring_Config'!$A:$A,'Scoring_Config'!$D:$D,"Yes")="Yes",_xlfn.XLOOKUP("Dst_CIDR_Le_16",'Scoring_Config'!$A:$A,'Scoring_Config'!$C:$C,10),0),"False,0")</f>
        <v>0</v>
      </c>
      <c r="AD795" cm="1">
        <f t="array" ref="AD795">IF(FALSE,"True," &amp; IF(_xlfn.XLOOKUP("Dst_CIDR_17_22",'Scoring_Config'!$A:$A,'Scoring_Config'!$D:$D,"Yes")="Yes",_xlfn.XLOOKUP("Dst_CIDR_17_22",'Scoring_Config'!$A:$A,'Scoring_Config'!$C:$C,5),0),"False,0")</f>
        <v>0</v>
      </c>
      <c r="AE795" cm="1">
        <f t="array" ref="AE795">IF(FALSE,"True," &amp; IF(_xlfn.XLOOKUP("SrcZone_IsAny",'Scoring_Config'!$A:$A,'Scoring_Config'!$D:$D,"Yes")="Yes",_xlfn.XLOOKUP("SrcZone_IsAny",'Scoring_Config'!$A:$A,'Scoring_Config'!$C:$C,10),0),"False,0")</f>
        <v>0</v>
      </c>
      <c r="AF795" cm="1">
        <f t="array" ref="AF795">IF(FALSE,"True," &amp; IF(_xlfn.XLOOKUP("DstZone_IsAny",'Scoring_Config'!$A:$A,'Scoring_Config'!$D:$D,"Yes")="Yes",_xlfn.XLOOKUP("DstZone_IsAny",'Scoring_Config'!$A:$A,'Scoring_Config'!$C:$C,10),0),"False,0")</f>
        <v>0</v>
      </c>
      <c r="AG795" cm="1">
        <f t="array" ref="AG79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95" cm="1">
        <f t="array" ref="AH795">IF(FALSE,"True," &amp; IF(_xlfn.XLOOKUP("App_Any_OR_RangeGt1000",'Scoring_Config'!$A:$A,'Scoring_Config'!$D:$D,"Yes")="Yes",_xlfn.XLOOKUP("App_Any_OR_RangeGt1000",'Scoring_Config'!$A:$A,'Scoring_Config'!$C:$C,10),0),"False,0")</f>
        <v>0</v>
      </c>
      <c r="AI795" cm="1">
        <f t="array" ref="AI795">IF(FALSE,"True," &amp; IF(_xlfn.XLOOKUP("Service_Insecure_Match",'Scoring_Config'!$A:$A,'Scoring_Config'!$D:$D,"Yes")="Yes",_xlfn.XLOOKUP("Service_Insecure_Match",'Scoring_Config'!$A:$A,'Scoring_Config'!$C:$C,5),0),"False,0")</f>
        <v>0</v>
      </c>
      <c r="AJ795" cm="1">
        <f t="array" ref="AJ795">IF(FALSE,"True," &amp; IF(_xlfn.XLOOKUP("Risky_Inbound",'Scoring_Config'!$A:$A,'Scoring_Config'!$D:$D,"Yes")="Yes",_xlfn.XLOOKUP("Risky_Inbound",'Scoring_Config'!$A:$A,'Scoring_Config'!$C:$C,50),0),"False,0")</f>
        <v>0</v>
      </c>
      <c r="AK795" cm="1">
        <f t="array" ref="AK795">IF(FALSE,"True," &amp; IF(_xlfn.XLOOKUP("Risky_Outbound",'Scoring_Config'!$A:$A,'Scoring_Config'!$D:$D,"Yes")="Yes",_xlfn.XLOOKUP("Risky_Outbound",'Scoring_Config'!$A:$A,'Scoring_Config'!$C:$C,25),0),"False,0")</f>
        <v>0</v>
      </c>
      <c r="AL795" t="s">
        <v>6700</v>
      </c>
      <c r="AM795" cm="1">
        <f t="array" ref="AM79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95" t="s">
        <v>6697</v>
      </c>
      <c r="AO795" t="s">
        <v>6697</v>
      </c>
      <c r="AP795" t="s">
        <v>6697</v>
      </c>
      <c r="AQ795" cm="1">
        <f t="array" ref="AQ795">IF(FALSE,"True," &amp; IF(_xlfn.XLOOKUP("Service_IsAny",'Scoring_Config'!$A:$A,'Scoring_Config'!$D:$D,"Yes")="Yes",_xlfn.XLOOKUP("Service_IsAny",'Scoring_Config'!$A:$A,'Scoring_Config'!$C:$C,0),0),"False,0")</f>
        <v>0</v>
      </c>
      <c r="AR795">
        <v>2</v>
      </c>
      <c r="AS795" cm="1">
        <f t="array" ref="AS795">IF(FALSE,"True," &amp; IF(_xlfn.XLOOKUP("Service_RangeGt1000",'Scoring_Config'!$A:$A,'Scoring_Config'!$D:$D,"Yes")="Yes",_xlfn.XLOOKUP("Service_RangeGt1000",'Scoring_Config'!$A:$A,'Scoring_Config'!$C:$C,0),0),"False,0")</f>
        <v>0</v>
      </c>
      <c r="AT795" cm="1">
        <f t="array" ref="AT795">IF(FALSE,"True," &amp; IF(_xlfn.XLOOKUP("App_IsAny",'Scoring_Config'!$A:$A,'Scoring_Config'!$D:$D,"Yes")="Yes",_xlfn.XLOOKUP("App_IsAny",'Scoring_Config'!$A:$A,'Scoring_Config'!$C:$C,0),0),"False,0")</f>
        <v>0</v>
      </c>
      <c r="AU795">
        <v>1</v>
      </c>
      <c r="AV795" cm="1">
        <f t="array" ref="AV795">IF(FALSE,"True," &amp; IF(_xlfn.XLOOKUP("App_RangeGt1000",'Scoring_Config'!$A:$A,'Scoring_Config'!$D:$D,"Yes")="Yes",_xlfn.XLOOKUP("App_RangeGt1000",'Scoring_Config'!$A:$A,'Scoring_Config'!$C:$C,0),0),"False,0")</f>
        <v>0</v>
      </c>
      <c r="AW795" cm="1">
        <f t="array" ref="AW795">IF(FALSE,"True," &amp; IF(_xlfn.XLOOKUP("Action_IsDenyOrDrop",'Scoring_Config'!$A:$A,'Scoring_Config'!$D:$D,"Yes")="Yes",_xlfn.XLOOKUP("Action_IsDenyOrDrop",'Scoring_Config'!$A:$A,'Scoring_Config'!$C:$C,0),0),"False,0")</f>
        <v>0</v>
      </c>
      <c r="AX795" cm="1">
        <f t="array" ref="AX795">IF(LEFT(AW795,4)="True",0,(IF(LEFT(Y795,4)="True",IF(_xlfn.XLOOKUP("Src_IsAny",'Scoring_Config'!$A:$A,'Scoring_Config'!$D:$D,"Yes")="Yes",_xlfn.XLOOKUP("Src_IsAny",'Scoring_Config'!$A:$A,'Scoring_Config'!$C:$C,10),0),0)+IF(LEFT(Z795,4)="True",IF(_xlfn.XLOOKUP("Src_CIDR_Le_16",'Scoring_Config'!$A:$A,'Scoring_Config'!$D:$D,"Yes")="Yes",_xlfn.XLOOKUP("Src_CIDR_Le_16",'Scoring_Config'!$A:$A,'Scoring_Config'!$C:$C,10),0),0)+IF(LEFT(AA795,4)="True",IF(_xlfn.XLOOKUP("Src_CIDR_17_22",'Scoring_Config'!$A:$A,'Scoring_Config'!$D:$D,"Yes")="Yes",_xlfn.XLOOKUP("Src_CIDR_17_22",'Scoring_Config'!$A:$A,'Scoring_Config'!$C:$C,5),0),0)+IF(LEFT(AB795,4)="True",IF(_xlfn.XLOOKUP("Dst_IsAny",'Scoring_Config'!$A:$A,'Scoring_Config'!$D:$D,"Yes")="Yes",_xlfn.XLOOKUP("Dst_IsAny",'Scoring_Config'!$A:$A,'Scoring_Config'!$C:$C,10),0),0)+IF(LEFT(AC795,4)="True",IF(_xlfn.XLOOKUP("Dst_CIDR_Le_16",'Scoring_Config'!$A:$A,'Scoring_Config'!$D:$D,"Yes")="Yes",_xlfn.XLOOKUP("Dst_CIDR_Le_16",'Scoring_Config'!$A:$A,'Scoring_Config'!$C:$C,10),0),0)+IF(LEFT(AD795,4)="True",IF(_xlfn.XLOOKUP("Dst_CIDR_17_22",'Scoring_Config'!$A:$A,'Scoring_Config'!$D:$D,"Yes")="Yes",_xlfn.XLOOKUP("Dst_CIDR_17_22",'Scoring_Config'!$A:$A,'Scoring_Config'!$C:$C,5),0),0)+IF(LEFT(AE795,4)="True",IF(_xlfn.XLOOKUP("SrcZone_IsAny",'Scoring_Config'!$A:$A,'Scoring_Config'!$D:$D,"Yes")="Yes",_xlfn.XLOOKUP("SrcZone_IsAny",'Scoring_Config'!$A:$A,'Scoring_Config'!$C:$C,10),0),0)+IF(LEFT(AF795,4)="True",IF(_xlfn.XLOOKUP("DstZone_IsAny",'Scoring_Config'!$A:$A,'Scoring_Config'!$D:$D,"Yes")="Yes",_xlfn.XLOOKUP("DstZone_IsAny",'Scoring_Config'!$A:$A,'Scoring_Config'!$C:$C,10),0),0)+IF(LEFT(AG795,4)="True",IF(_xlfn.XLOOKUP("Service_Any_OR_RangeGt1000",'Scoring_Config'!$A:$A,'Scoring_Config'!$D:$D,"Yes")="Yes",_xlfn.XLOOKUP("Service_Any_OR_RangeGt1000",'Scoring_Config'!$A:$A,'Scoring_Config'!$C:$C,10),0),0)+IF(LEFT(AH795,4)="True",IF(_xlfn.XLOOKUP("App_Any_OR_RangeGt1000",'Scoring_Config'!$A:$A,'Scoring_Config'!$D:$D,"Yes")="Yes",_xlfn.XLOOKUP("App_Any_OR_RangeGt1000",'Scoring_Config'!$A:$A,'Scoring_Config'!$C:$C,10),0),0)+IF(LEFT(AI795,4)="True",IF(_xlfn.XLOOKUP("Service_Insecure_Match",'Scoring_Config'!$A:$A,'Scoring_Config'!$D:$D,"Yes")="Yes",_xlfn.XLOOKUP("Service_Insecure_Match",'Scoring_Config'!$A:$A,'Scoring_Config'!$C:$C,5),0),0)+IF(LEFT(AJ795,4)="True",IF(_xlfn.XLOOKUP("Risky_Inbound",'Scoring_Config'!$A:$A,'Scoring_Config'!$D:$D,"Yes")="Yes",_xlfn.XLOOKUP("Risky_Inbound",'Scoring_Config'!$A:$A,'Scoring_Config'!$C:$C,50),0),0)+IF(LEFT(AK795,4)="True",IF(_xlfn.XLOOKUP("Risky_Outbound",'Scoring_Config'!$A:$A,'Scoring_Config'!$D:$D,"Yes")="Yes",_xlfn.XLOOKUP("Risky_Outbound",'Scoring_Config'!$A:$A,'Scoring_Config'!$C:$C,25),0),0)+IF(LEFT(AZ795,4)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795,FIND(",",AL795)+1,100)),0)+IF(LEFT(AM795,4)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795,FIND(",",AN795)+1,100)),0)+IF(_xlfn.XLOOKUP("Profile_Scoring",'Scoring_Config'!$A:$A,'Scoring_Config'!$D:$D,"Yes")="Yes",VALUE(MID(AO795,FIND(",",AO795)+1,100)),0)+IF(_xlfn.XLOOKUP("Options_Scoring",'Scoring_Config'!$A:$A,'Scoring_Config'!$D:$D,"Yes")="Yes",VALUE(MID(AP795,FIND(",",AP795)+1,100)),0)))</f>
        <v>0</v>
      </c>
      <c r="AZ795" cm="1">
        <f t="array" ref="AZ795">IF(FALSE,"True," &amp; IF(_xlfn.XLOOKUP("Migrate_Insecure",'Scoring_Config'!$A:$A,'Scoring_Config'!$D:$D,"Yes")="Yes",_xlfn.XLOOKUP("Migrate_Insecure",'Scoring_Config'!$A:$A,'Scoring_Config'!$C:$C,10),0),"False,0")</f>
        <v>0</v>
      </c>
    </row>
    <row r="796" spans="1:52">
      <c r="A796" t="s">
        <v>1979</v>
      </c>
      <c r="B796" t="s">
        <v>2769</v>
      </c>
      <c r="C796" t="s">
        <v>3542</v>
      </c>
      <c r="D796" t="s">
        <v>3545</v>
      </c>
      <c r="E796" t="s">
        <v>3563</v>
      </c>
      <c r="F796" t="s">
        <v>3874</v>
      </c>
      <c r="G796" t="s">
        <v>460</v>
      </c>
      <c r="H796" t="s">
        <v>174</v>
      </c>
      <c r="I796" t="s">
        <v>3874</v>
      </c>
      <c r="J796" t="s">
        <v>460</v>
      </c>
      <c r="K796" t="s">
        <v>1667</v>
      </c>
      <c r="L796" t="s">
        <v>1497</v>
      </c>
      <c r="M796" t="s">
        <v>1974</v>
      </c>
      <c r="N796" t="s">
        <v>4315</v>
      </c>
      <c r="O796" t="s">
        <v>4319</v>
      </c>
      <c r="P796" t="s">
        <v>4321</v>
      </c>
      <c r="Q796" t="s">
        <v>4888</v>
      </c>
      <c r="R796" t="s">
        <v>5440</v>
      </c>
      <c r="S796" t="s">
        <v>5440</v>
      </c>
      <c r="T796" t="s">
        <v>5770</v>
      </c>
      <c r="U796" t="s">
        <v>5955</v>
      </c>
      <c r="Y796" cm="1">
        <f t="array" ref="Y796">IF(FALSE,"True," &amp; IF(_xlfn.XLOOKUP("Src_IsAny",'Scoring_Config'!$A:$A,'Scoring_Config'!$D:$D,"Yes")="Yes",_xlfn.XLOOKUP("Src_IsAny",'Scoring_Config'!$A:$A,'Scoring_Config'!$C:$C,10),0),"False,0")</f>
        <v>0</v>
      </c>
      <c r="Z796" cm="1">
        <f t="array" ref="Z796">IF(FALSE,"True," &amp; IF(_xlfn.XLOOKUP("Src_CIDR_Le_16",'Scoring_Config'!$A:$A,'Scoring_Config'!$D:$D,"Yes")="Yes",_xlfn.XLOOKUP("Src_CIDR_Le_16",'Scoring_Config'!$A:$A,'Scoring_Config'!$C:$C,10),0),"False,0")</f>
        <v>0</v>
      </c>
      <c r="AA796" cm="1">
        <f t="array" ref="AA796">IF(FALSE,"True," &amp; IF(_xlfn.XLOOKUP("Src_CIDR_17_22",'Scoring_Config'!$A:$A,'Scoring_Config'!$D:$D,"Yes")="Yes",_xlfn.XLOOKUP("Src_CIDR_17_22",'Scoring_Config'!$A:$A,'Scoring_Config'!$C:$C,5),0),"False,0")</f>
        <v>0</v>
      </c>
      <c r="AB796" cm="1">
        <f t="array" ref="AB796">IF(FALSE,"True," &amp; IF(_xlfn.XLOOKUP("Dst_IsAny",'Scoring_Config'!$A:$A,'Scoring_Config'!$D:$D,"Yes")="Yes",_xlfn.XLOOKUP("Dst_IsAny",'Scoring_Config'!$A:$A,'Scoring_Config'!$C:$C,10),0),"False,0")</f>
        <v>0</v>
      </c>
      <c r="AC796" cm="1">
        <f t="array" ref="AC796">IF(FALSE,"True," &amp; IF(_xlfn.XLOOKUP("Dst_CIDR_Le_16",'Scoring_Config'!$A:$A,'Scoring_Config'!$D:$D,"Yes")="Yes",_xlfn.XLOOKUP("Dst_CIDR_Le_16",'Scoring_Config'!$A:$A,'Scoring_Config'!$C:$C,10),0),"False,0")</f>
        <v>0</v>
      </c>
      <c r="AD796" cm="1">
        <f t="array" ref="AD796">IF(FALSE,"True," &amp; IF(_xlfn.XLOOKUP("Dst_CIDR_17_22",'Scoring_Config'!$A:$A,'Scoring_Config'!$D:$D,"Yes")="Yes",_xlfn.XLOOKUP("Dst_CIDR_17_22",'Scoring_Config'!$A:$A,'Scoring_Config'!$C:$C,5),0),"False,0")</f>
        <v>0</v>
      </c>
      <c r="AE796" cm="1">
        <f t="array" ref="AE796">IF(FALSE,"True," &amp; IF(_xlfn.XLOOKUP("SrcZone_IsAny",'Scoring_Config'!$A:$A,'Scoring_Config'!$D:$D,"Yes")="Yes",_xlfn.XLOOKUP("SrcZone_IsAny",'Scoring_Config'!$A:$A,'Scoring_Config'!$C:$C,10),0),"False,0")</f>
        <v>0</v>
      </c>
      <c r="AF796" cm="1">
        <f t="array" ref="AF796">IF(FALSE,"True," &amp; IF(_xlfn.XLOOKUP("DstZone_IsAny",'Scoring_Config'!$A:$A,'Scoring_Config'!$D:$D,"Yes")="Yes",_xlfn.XLOOKUP("DstZone_IsAny",'Scoring_Config'!$A:$A,'Scoring_Config'!$C:$C,10),0),"False,0")</f>
        <v>0</v>
      </c>
      <c r="AG796" cm="1">
        <f t="array" ref="AG79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96" cm="1">
        <f t="array" ref="AH796">IF(FALSE,"True," &amp; IF(_xlfn.XLOOKUP("App_Any_OR_RangeGt1000",'Scoring_Config'!$A:$A,'Scoring_Config'!$D:$D,"Yes")="Yes",_xlfn.XLOOKUP("App_Any_OR_RangeGt1000",'Scoring_Config'!$A:$A,'Scoring_Config'!$C:$C,10),0),"False,0")</f>
        <v>0</v>
      </c>
      <c r="AI796" cm="1">
        <f t="array" ref="AI796">IF(FALSE,"True," &amp; IF(_xlfn.XLOOKUP("Service_Insecure_Match",'Scoring_Config'!$A:$A,'Scoring_Config'!$D:$D,"Yes")="Yes",_xlfn.XLOOKUP("Service_Insecure_Match",'Scoring_Config'!$A:$A,'Scoring_Config'!$C:$C,5),0),"False,0")</f>
        <v>0</v>
      </c>
      <c r="AJ796" cm="1">
        <f t="array" ref="AJ796">IF(FALSE,"True," &amp; IF(_xlfn.XLOOKUP("Risky_Inbound",'Scoring_Config'!$A:$A,'Scoring_Config'!$D:$D,"Yes")="Yes",_xlfn.XLOOKUP("Risky_Inbound",'Scoring_Config'!$A:$A,'Scoring_Config'!$C:$C,50),0),"False,0")</f>
        <v>0</v>
      </c>
      <c r="AK796" cm="1">
        <f t="array" ref="AK796">IF(FALSE,"True," &amp; IF(_xlfn.XLOOKUP("Risky_Outbound",'Scoring_Config'!$A:$A,'Scoring_Config'!$D:$D,"Yes")="Yes",_xlfn.XLOOKUP("Risky_Outbound",'Scoring_Config'!$A:$A,'Scoring_Config'!$C:$C,25),0),"False,0")</f>
        <v>0</v>
      </c>
      <c r="AL796" t="s">
        <v>6700</v>
      </c>
      <c r="AM796" cm="1">
        <f t="array" ref="AM79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96" t="s">
        <v>6697</v>
      </c>
      <c r="AO796" t="s">
        <v>6697</v>
      </c>
      <c r="AP796" t="s">
        <v>6697</v>
      </c>
      <c r="AQ796" cm="1">
        <f t="array" ref="AQ796">IF(FALSE,"True," &amp; IF(_xlfn.XLOOKUP("Service_IsAny",'Scoring_Config'!$A:$A,'Scoring_Config'!$D:$D,"Yes")="Yes",_xlfn.XLOOKUP("Service_IsAny",'Scoring_Config'!$A:$A,'Scoring_Config'!$C:$C,0),0),"False,0")</f>
        <v>0</v>
      </c>
      <c r="AR796">
        <v>2</v>
      </c>
      <c r="AS796" cm="1">
        <f t="array" ref="AS796">IF(FALSE,"True," &amp; IF(_xlfn.XLOOKUP("Service_RangeGt1000",'Scoring_Config'!$A:$A,'Scoring_Config'!$D:$D,"Yes")="Yes",_xlfn.XLOOKUP("Service_RangeGt1000",'Scoring_Config'!$A:$A,'Scoring_Config'!$C:$C,0),0),"False,0")</f>
        <v>0</v>
      </c>
      <c r="AT796" cm="1">
        <f t="array" ref="AT796">IF(FALSE,"True," &amp; IF(_xlfn.XLOOKUP("App_IsAny",'Scoring_Config'!$A:$A,'Scoring_Config'!$D:$D,"Yes")="Yes",_xlfn.XLOOKUP("App_IsAny",'Scoring_Config'!$A:$A,'Scoring_Config'!$C:$C,0),0),"False,0")</f>
        <v>0</v>
      </c>
      <c r="AU796">
        <v>1</v>
      </c>
      <c r="AV796" cm="1">
        <f t="array" ref="AV796">IF(FALSE,"True," &amp; IF(_xlfn.XLOOKUP("App_RangeGt1000",'Scoring_Config'!$A:$A,'Scoring_Config'!$D:$D,"Yes")="Yes",_xlfn.XLOOKUP("App_RangeGt1000",'Scoring_Config'!$A:$A,'Scoring_Config'!$C:$C,0),0),"False,0")</f>
        <v>0</v>
      </c>
      <c r="AW796" cm="1">
        <f t="array" ref="AW796">IF(FALSE,"True," &amp; IF(_xlfn.XLOOKUP("Action_IsDenyOrDrop",'Scoring_Config'!$A:$A,'Scoring_Config'!$D:$D,"Yes")="Yes",_xlfn.XLOOKUP("Action_IsDenyOrDrop",'Scoring_Config'!$A:$A,'Scoring_Config'!$C:$C,0),0),"False,0")</f>
        <v>0</v>
      </c>
      <c r="AX796" cm="1">
        <f t="array" ref="AX796">IF(LEFT(AW796,4)="True",0,(IF(LEFT(Y796,4)="True",IF(_xlfn.XLOOKUP("Src_IsAny",'Scoring_Config'!$A:$A,'Scoring_Config'!$D:$D,"Yes")="Yes",_xlfn.XLOOKUP("Src_IsAny",'Scoring_Config'!$A:$A,'Scoring_Config'!$C:$C,10),0),0)+IF(LEFT(Z796,4)="True",IF(_xlfn.XLOOKUP("Src_CIDR_Le_16",'Scoring_Config'!$A:$A,'Scoring_Config'!$D:$D,"Yes")="Yes",_xlfn.XLOOKUP("Src_CIDR_Le_16",'Scoring_Config'!$A:$A,'Scoring_Config'!$C:$C,10),0),0)+IF(LEFT(AA796,4)="True",IF(_xlfn.XLOOKUP("Src_CIDR_17_22",'Scoring_Config'!$A:$A,'Scoring_Config'!$D:$D,"Yes")="Yes",_xlfn.XLOOKUP("Src_CIDR_17_22",'Scoring_Config'!$A:$A,'Scoring_Config'!$C:$C,5),0),0)+IF(LEFT(AB796,4)="True",IF(_xlfn.XLOOKUP("Dst_IsAny",'Scoring_Config'!$A:$A,'Scoring_Config'!$D:$D,"Yes")="Yes",_xlfn.XLOOKUP("Dst_IsAny",'Scoring_Config'!$A:$A,'Scoring_Config'!$C:$C,10),0),0)+IF(LEFT(AC796,4)="True",IF(_xlfn.XLOOKUP("Dst_CIDR_Le_16",'Scoring_Config'!$A:$A,'Scoring_Config'!$D:$D,"Yes")="Yes",_xlfn.XLOOKUP("Dst_CIDR_Le_16",'Scoring_Config'!$A:$A,'Scoring_Config'!$C:$C,10),0),0)+IF(LEFT(AD796,4)="True",IF(_xlfn.XLOOKUP("Dst_CIDR_17_22",'Scoring_Config'!$A:$A,'Scoring_Config'!$D:$D,"Yes")="Yes",_xlfn.XLOOKUP("Dst_CIDR_17_22",'Scoring_Config'!$A:$A,'Scoring_Config'!$C:$C,5),0),0)+IF(LEFT(AE796,4)="True",IF(_xlfn.XLOOKUP("SrcZone_IsAny",'Scoring_Config'!$A:$A,'Scoring_Config'!$D:$D,"Yes")="Yes",_xlfn.XLOOKUP("SrcZone_IsAny",'Scoring_Config'!$A:$A,'Scoring_Config'!$C:$C,10),0),0)+IF(LEFT(AF796,4)="True",IF(_xlfn.XLOOKUP("DstZone_IsAny",'Scoring_Config'!$A:$A,'Scoring_Config'!$D:$D,"Yes")="Yes",_xlfn.XLOOKUP("DstZone_IsAny",'Scoring_Config'!$A:$A,'Scoring_Config'!$C:$C,10),0),0)+IF(LEFT(AG796,4)="True",IF(_xlfn.XLOOKUP("Service_Any_OR_RangeGt1000",'Scoring_Config'!$A:$A,'Scoring_Config'!$D:$D,"Yes")="Yes",_xlfn.XLOOKUP("Service_Any_OR_RangeGt1000",'Scoring_Config'!$A:$A,'Scoring_Config'!$C:$C,10),0),0)+IF(LEFT(AH796,4)="True",IF(_xlfn.XLOOKUP("App_Any_OR_RangeGt1000",'Scoring_Config'!$A:$A,'Scoring_Config'!$D:$D,"Yes")="Yes",_xlfn.XLOOKUP("App_Any_OR_RangeGt1000",'Scoring_Config'!$A:$A,'Scoring_Config'!$C:$C,10),0),0)+IF(LEFT(AI796,4)="True",IF(_xlfn.XLOOKUP("Service_Insecure_Match",'Scoring_Config'!$A:$A,'Scoring_Config'!$D:$D,"Yes")="Yes",_xlfn.XLOOKUP("Service_Insecure_Match",'Scoring_Config'!$A:$A,'Scoring_Config'!$C:$C,5),0),0)+IF(LEFT(AJ796,4)="True",IF(_xlfn.XLOOKUP("Risky_Inbound",'Scoring_Config'!$A:$A,'Scoring_Config'!$D:$D,"Yes")="Yes",_xlfn.XLOOKUP("Risky_Inbound",'Scoring_Config'!$A:$A,'Scoring_Config'!$C:$C,50),0),0)+IF(LEFT(AK796,4)="True",IF(_xlfn.XLOOKUP("Risky_Outbound",'Scoring_Config'!$A:$A,'Scoring_Config'!$D:$D,"Yes")="Yes",_xlfn.XLOOKUP("Risky_Outbound",'Scoring_Config'!$A:$A,'Scoring_Config'!$C:$C,25),0),0)+IF(LEFT(AZ796,4)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796,FIND(",",AL796)+1,100)),0)+IF(LEFT(AM796,4)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796,FIND(",",AN796)+1,100)),0)+IF(_xlfn.XLOOKUP("Profile_Scoring",'Scoring_Config'!$A:$A,'Scoring_Config'!$D:$D,"Yes")="Yes",VALUE(MID(AO796,FIND(",",AO796)+1,100)),0)+IF(_xlfn.XLOOKUP("Options_Scoring",'Scoring_Config'!$A:$A,'Scoring_Config'!$D:$D,"Yes")="Yes",VALUE(MID(AP796,FIND(",",AP796)+1,100)),0)))</f>
        <v>0</v>
      </c>
      <c r="AZ796" cm="1">
        <f t="array" ref="AZ796">IF(FALSE,"True," &amp; IF(_xlfn.XLOOKUP("Migrate_Insecure",'Scoring_Config'!$A:$A,'Scoring_Config'!$D:$D,"Yes")="Yes",_xlfn.XLOOKUP("Migrate_Insecure",'Scoring_Config'!$A:$A,'Scoring_Config'!$C:$C,10),0),"False,0")</f>
        <v>0</v>
      </c>
    </row>
    <row r="797" spans="1:52">
      <c r="A797" t="s">
        <v>1979</v>
      </c>
      <c r="B797" t="s">
        <v>2770</v>
      </c>
      <c r="C797" t="s">
        <v>3542</v>
      </c>
      <c r="D797" t="s">
        <v>3545</v>
      </c>
      <c r="E797" t="s">
        <v>3563</v>
      </c>
      <c r="F797" t="s">
        <v>3875</v>
      </c>
      <c r="G797" t="s">
        <v>461</v>
      </c>
      <c r="H797" t="s">
        <v>174</v>
      </c>
      <c r="I797" t="s">
        <v>4201</v>
      </c>
      <c r="J797" t="s">
        <v>1058</v>
      </c>
      <c r="K797" t="s">
        <v>1771</v>
      </c>
      <c r="L797" t="s">
        <v>1497</v>
      </c>
      <c r="M797" t="s">
        <v>1974</v>
      </c>
      <c r="N797" t="s">
        <v>4315</v>
      </c>
      <c r="O797" t="s">
        <v>4319</v>
      </c>
      <c r="P797" t="s">
        <v>4322</v>
      </c>
      <c r="Q797" t="s">
        <v>4889</v>
      </c>
      <c r="R797" t="s">
        <v>5437</v>
      </c>
      <c r="S797" t="s">
        <v>5440</v>
      </c>
      <c r="T797" t="s">
        <v>5592</v>
      </c>
      <c r="U797" t="s">
        <v>5955</v>
      </c>
      <c r="Y797" cm="1">
        <f t="array" ref="Y797">IF(FALSE,"True," &amp; IF(_xlfn.XLOOKUP("Src_IsAny",'Scoring_Config'!$A:$A,'Scoring_Config'!$D:$D,"Yes")="Yes",_xlfn.XLOOKUP("Src_IsAny",'Scoring_Config'!$A:$A,'Scoring_Config'!$C:$C,10),0),"False,0")</f>
        <v>0</v>
      </c>
      <c r="Z797" cm="1">
        <f t="array" ref="Z797">IF(FALSE,"True," &amp; IF(_xlfn.XLOOKUP("Src_CIDR_Le_16",'Scoring_Config'!$A:$A,'Scoring_Config'!$D:$D,"Yes")="Yes",_xlfn.XLOOKUP("Src_CIDR_Le_16",'Scoring_Config'!$A:$A,'Scoring_Config'!$C:$C,10),0),"False,0")</f>
        <v>0</v>
      </c>
      <c r="AA797" cm="1">
        <f t="array" ref="AA797">IF(FALSE,"True," &amp; IF(_xlfn.XLOOKUP("Src_CIDR_17_22",'Scoring_Config'!$A:$A,'Scoring_Config'!$D:$D,"Yes")="Yes",_xlfn.XLOOKUP("Src_CIDR_17_22",'Scoring_Config'!$A:$A,'Scoring_Config'!$C:$C,5),0),"False,0")</f>
        <v>0</v>
      </c>
      <c r="AB797" cm="1">
        <f t="array" ref="AB797">IF(FALSE,"True," &amp; IF(_xlfn.XLOOKUP("Dst_IsAny",'Scoring_Config'!$A:$A,'Scoring_Config'!$D:$D,"Yes")="Yes",_xlfn.XLOOKUP("Dst_IsAny",'Scoring_Config'!$A:$A,'Scoring_Config'!$C:$C,10),0),"False,0")</f>
        <v>0</v>
      </c>
      <c r="AC797" cm="1">
        <f t="array" ref="AC797">IF(FALSE,"True," &amp; IF(_xlfn.XLOOKUP("Dst_CIDR_Le_16",'Scoring_Config'!$A:$A,'Scoring_Config'!$D:$D,"Yes")="Yes",_xlfn.XLOOKUP("Dst_CIDR_Le_16",'Scoring_Config'!$A:$A,'Scoring_Config'!$C:$C,10),0),"False,0")</f>
        <v>0</v>
      </c>
      <c r="AD797" cm="1">
        <f t="array" ref="AD797">IF(FALSE,"True," &amp; IF(_xlfn.XLOOKUP("Dst_CIDR_17_22",'Scoring_Config'!$A:$A,'Scoring_Config'!$D:$D,"Yes")="Yes",_xlfn.XLOOKUP("Dst_CIDR_17_22",'Scoring_Config'!$A:$A,'Scoring_Config'!$C:$C,5),0),"False,0")</f>
        <v>0</v>
      </c>
      <c r="AE797" cm="1">
        <f t="array" ref="AE797">IF(FALSE,"True," &amp; IF(_xlfn.XLOOKUP("SrcZone_IsAny",'Scoring_Config'!$A:$A,'Scoring_Config'!$D:$D,"Yes")="Yes",_xlfn.XLOOKUP("SrcZone_IsAny",'Scoring_Config'!$A:$A,'Scoring_Config'!$C:$C,10),0),"False,0")</f>
        <v>0</v>
      </c>
      <c r="AF797" cm="1">
        <f t="array" ref="AF797">IF(FALSE,"True," &amp; IF(_xlfn.XLOOKUP("DstZone_IsAny",'Scoring_Config'!$A:$A,'Scoring_Config'!$D:$D,"Yes")="Yes",_xlfn.XLOOKUP("DstZone_IsAny",'Scoring_Config'!$A:$A,'Scoring_Config'!$C:$C,10),0),"False,0")</f>
        <v>0</v>
      </c>
      <c r="AG797" cm="1">
        <f t="array" ref="AG79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97" cm="1">
        <f t="array" ref="AH797">IF(FALSE,"True," &amp; IF(_xlfn.XLOOKUP("App_Any_OR_RangeGt1000",'Scoring_Config'!$A:$A,'Scoring_Config'!$D:$D,"Yes")="Yes",_xlfn.XLOOKUP("App_Any_OR_RangeGt1000",'Scoring_Config'!$A:$A,'Scoring_Config'!$C:$C,10),0),"False,0")</f>
        <v>0</v>
      </c>
      <c r="AI797" cm="1">
        <f t="array" ref="AI797">IF(FALSE,"True," &amp; IF(_xlfn.XLOOKUP("Service_Insecure_Match",'Scoring_Config'!$A:$A,'Scoring_Config'!$D:$D,"Yes")="Yes",_xlfn.XLOOKUP("Service_Insecure_Match",'Scoring_Config'!$A:$A,'Scoring_Config'!$C:$C,5),0),"False,0")</f>
        <v>0</v>
      </c>
      <c r="AJ797" cm="1">
        <f t="array" ref="AJ797">IF(FALSE,"True," &amp; IF(_xlfn.XLOOKUP("Risky_Inbound",'Scoring_Config'!$A:$A,'Scoring_Config'!$D:$D,"Yes")="Yes",_xlfn.XLOOKUP("Risky_Inbound",'Scoring_Config'!$A:$A,'Scoring_Config'!$C:$C,50),0),"False,0")</f>
        <v>0</v>
      </c>
      <c r="AK797" cm="1">
        <f t="array" ref="AK797">IF(FALSE,"True," &amp; IF(_xlfn.XLOOKUP("Risky_Outbound",'Scoring_Config'!$A:$A,'Scoring_Config'!$D:$D,"Yes")="Yes",_xlfn.XLOOKUP("Risky_Outbound",'Scoring_Config'!$A:$A,'Scoring_Config'!$C:$C,25),0),"False,0")</f>
        <v>0</v>
      </c>
      <c r="AL797" t="s">
        <v>6697</v>
      </c>
      <c r="AM797" cm="1">
        <f t="array" ref="AM79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97" t="s">
        <v>6697</v>
      </c>
      <c r="AO797" t="s">
        <v>6697</v>
      </c>
      <c r="AP797" t="s">
        <v>6697</v>
      </c>
      <c r="AQ797" cm="1">
        <f t="array" ref="AQ797">IF(FALSE,"True," &amp; IF(_xlfn.XLOOKUP("Service_IsAny",'Scoring_Config'!$A:$A,'Scoring_Config'!$D:$D,"Yes")="Yes",_xlfn.XLOOKUP("Service_IsAny",'Scoring_Config'!$A:$A,'Scoring_Config'!$C:$C,0),0),"False,0")</f>
        <v>0</v>
      </c>
      <c r="AR797">
        <v>2</v>
      </c>
      <c r="AS797" cm="1">
        <f t="array" ref="AS797">IF(FALSE,"True," &amp; IF(_xlfn.XLOOKUP("Service_RangeGt1000",'Scoring_Config'!$A:$A,'Scoring_Config'!$D:$D,"Yes")="Yes",_xlfn.XLOOKUP("Service_RangeGt1000",'Scoring_Config'!$A:$A,'Scoring_Config'!$C:$C,0),0),"False,0")</f>
        <v>0</v>
      </c>
      <c r="AT797" cm="1">
        <f t="array" ref="AT797">IF(FALSE,"True," &amp; IF(_xlfn.XLOOKUP("App_IsAny",'Scoring_Config'!$A:$A,'Scoring_Config'!$D:$D,"Yes")="Yes",_xlfn.XLOOKUP("App_IsAny",'Scoring_Config'!$A:$A,'Scoring_Config'!$C:$C,0),0),"False,0")</f>
        <v>0</v>
      </c>
      <c r="AU797">
        <v>5</v>
      </c>
      <c r="AV797" cm="1">
        <f t="array" ref="AV797">IF(FALSE,"True," &amp; IF(_xlfn.XLOOKUP("App_RangeGt1000",'Scoring_Config'!$A:$A,'Scoring_Config'!$D:$D,"Yes")="Yes",_xlfn.XLOOKUP("App_RangeGt1000",'Scoring_Config'!$A:$A,'Scoring_Config'!$C:$C,0),0),"False,0")</f>
        <v>0</v>
      </c>
      <c r="AW797" cm="1">
        <f t="array" ref="AW797">IF(FALSE,"True," &amp; IF(_xlfn.XLOOKUP("Action_IsDenyOrDrop",'Scoring_Config'!$A:$A,'Scoring_Config'!$D:$D,"Yes")="Yes",_xlfn.XLOOKUP("Action_IsDenyOrDrop",'Scoring_Config'!$A:$A,'Scoring_Config'!$C:$C,0),0),"False,0")</f>
        <v>0</v>
      </c>
      <c r="AX797" cm="1">
        <f t="array" ref="AX797">IF(LEFT(AW797,4)="True",0,(IF(LEFT(Y797,4)="True",IF(_xlfn.XLOOKUP("Src_IsAny",'Scoring_Config'!$A:$A,'Scoring_Config'!$D:$D,"Yes")="Yes",_xlfn.XLOOKUP("Src_IsAny",'Scoring_Config'!$A:$A,'Scoring_Config'!$C:$C,10),0),0)+IF(LEFT(Z797,4)="True",IF(_xlfn.XLOOKUP("Src_CIDR_Le_16",'Scoring_Config'!$A:$A,'Scoring_Config'!$D:$D,"Yes")="Yes",_xlfn.XLOOKUP("Src_CIDR_Le_16",'Scoring_Config'!$A:$A,'Scoring_Config'!$C:$C,10),0),0)+IF(LEFT(AA797,4)="True",IF(_xlfn.XLOOKUP("Src_CIDR_17_22",'Scoring_Config'!$A:$A,'Scoring_Config'!$D:$D,"Yes")="Yes",_xlfn.XLOOKUP("Src_CIDR_17_22",'Scoring_Config'!$A:$A,'Scoring_Config'!$C:$C,5),0),0)+IF(LEFT(AB797,4)="True",IF(_xlfn.XLOOKUP("Dst_IsAny",'Scoring_Config'!$A:$A,'Scoring_Config'!$D:$D,"Yes")="Yes",_xlfn.XLOOKUP("Dst_IsAny",'Scoring_Config'!$A:$A,'Scoring_Config'!$C:$C,10),0),0)+IF(LEFT(AC797,4)="True",IF(_xlfn.XLOOKUP("Dst_CIDR_Le_16",'Scoring_Config'!$A:$A,'Scoring_Config'!$D:$D,"Yes")="Yes",_xlfn.XLOOKUP("Dst_CIDR_Le_16",'Scoring_Config'!$A:$A,'Scoring_Config'!$C:$C,10),0),0)+IF(LEFT(AD797,4)="True",IF(_xlfn.XLOOKUP("Dst_CIDR_17_22",'Scoring_Config'!$A:$A,'Scoring_Config'!$D:$D,"Yes")="Yes",_xlfn.XLOOKUP("Dst_CIDR_17_22",'Scoring_Config'!$A:$A,'Scoring_Config'!$C:$C,5),0),0)+IF(LEFT(AE797,4)="True",IF(_xlfn.XLOOKUP("SrcZone_IsAny",'Scoring_Config'!$A:$A,'Scoring_Config'!$D:$D,"Yes")="Yes",_xlfn.XLOOKUP("SrcZone_IsAny",'Scoring_Config'!$A:$A,'Scoring_Config'!$C:$C,10),0),0)+IF(LEFT(AF797,4)="True",IF(_xlfn.XLOOKUP("DstZone_IsAny",'Scoring_Config'!$A:$A,'Scoring_Config'!$D:$D,"Yes")="Yes",_xlfn.XLOOKUP("DstZone_IsAny",'Scoring_Config'!$A:$A,'Scoring_Config'!$C:$C,10),0),0)+IF(LEFT(AG797,4)="True",IF(_xlfn.XLOOKUP("Service_Any_OR_RangeGt1000",'Scoring_Config'!$A:$A,'Scoring_Config'!$D:$D,"Yes")="Yes",_xlfn.XLOOKUP("Service_Any_OR_RangeGt1000",'Scoring_Config'!$A:$A,'Scoring_Config'!$C:$C,10),0),0)+IF(LEFT(AH797,4)="True",IF(_xlfn.XLOOKUP("App_Any_OR_RangeGt1000",'Scoring_Config'!$A:$A,'Scoring_Config'!$D:$D,"Yes")="Yes",_xlfn.XLOOKUP("App_Any_OR_RangeGt1000",'Scoring_Config'!$A:$A,'Scoring_Config'!$C:$C,10),0),0)+IF(LEFT(AI797,4)="True",IF(_xlfn.XLOOKUP("Service_Insecure_Match",'Scoring_Config'!$A:$A,'Scoring_Config'!$D:$D,"Yes")="Yes",_xlfn.XLOOKUP("Service_Insecure_Match",'Scoring_Config'!$A:$A,'Scoring_Config'!$C:$C,5),0),0)+IF(LEFT(AJ797,4)="True",IF(_xlfn.XLOOKUP("Risky_Inbound",'Scoring_Config'!$A:$A,'Scoring_Config'!$D:$D,"Yes")="Yes",_xlfn.XLOOKUP("Risky_Inbound",'Scoring_Config'!$A:$A,'Scoring_Config'!$C:$C,50),0),0)+IF(LEFT(AK797,4)="True",IF(_xlfn.XLOOKUP("Risky_Outbound",'Scoring_Config'!$A:$A,'Scoring_Config'!$D:$D,"Yes")="Yes",_xlfn.XLOOKUP("Risky_Outbound",'Scoring_Config'!$A:$A,'Scoring_Config'!$C:$C,25),0),0)+IF(LEFT(AZ797,4)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797,FIND(",",AL797)+1,100)),0)+IF(LEFT(AM797,4)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797,FIND(",",AN797)+1,100)),0)+IF(_xlfn.XLOOKUP("Profile_Scoring",'Scoring_Config'!$A:$A,'Scoring_Config'!$D:$D,"Yes")="Yes",VALUE(MID(AO797,FIND(",",AO797)+1,100)),0)+IF(_xlfn.XLOOKUP("Options_Scoring",'Scoring_Config'!$A:$A,'Scoring_Config'!$D:$D,"Yes")="Yes",VALUE(MID(AP797,FIND(",",AP797)+1,100)),0)))</f>
        <v>0</v>
      </c>
      <c r="AZ797" cm="1">
        <f t="array" ref="AZ797">IF(FALSE,"True," &amp; IF(_xlfn.XLOOKUP("Migrate_Insecure",'Scoring_Config'!$A:$A,'Scoring_Config'!$D:$D,"Yes")="Yes",_xlfn.XLOOKUP("Migrate_Insecure",'Scoring_Config'!$A:$A,'Scoring_Config'!$C:$C,10),0),"False,0")</f>
        <v>0</v>
      </c>
    </row>
    <row r="798" spans="1:52">
      <c r="A798" t="s">
        <v>1979</v>
      </c>
      <c r="B798" t="s">
        <v>2771</v>
      </c>
      <c r="C798" t="s">
        <v>3542</v>
      </c>
      <c r="D798" t="s">
        <v>3545</v>
      </c>
      <c r="E798" t="s">
        <v>3563</v>
      </c>
      <c r="F798" t="s">
        <v>3876</v>
      </c>
      <c r="G798" t="s">
        <v>462</v>
      </c>
      <c r="H798" t="s">
        <v>174</v>
      </c>
      <c r="I798" t="s">
        <v>4202</v>
      </c>
      <c r="J798" t="s">
        <v>1059</v>
      </c>
      <c r="K798" t="s">
        <v>1771</v>
      </c>
      <c r="L798" t="s">
        <v>1497</v>
      </c>
      <c r="M798" t="s">
        <v>1974</v>
      </c>
      <c r="N798" t="s">
        <v>4315</v>
      </c>
      <c r="O798" t="s">
        <v>4319</v>
      </c>
      <c r="P798" t="s">
        <v>4321</v>
      </c>
      <c r="Q798" t="s">
        <v>4890</v>
      </c>
      <c r="R798" t="s">
        <v>5440</v>
      </c>
      <c r="S798" t="s">
        <v>5440</v>
      </c>
      <c r="T798" t="s">
        <v>5770</v>
      </c>
      <c r="U798" t="s">
        <v>5955</v>
      </c>
      <c r="Y798" cm="1">
        <f t="array" ref="Y798">IF(FALSE,"True," &amp; IF(_xlfn.XLOOKUP("Src_IsAny",'Scoring_Config'!$A:$A,'Scoring_Config'!$D:$D,"Yes")="Yes",_xlfn.XLOOKUP("Src_IsAny",'Scoring_Config'!$A:$A,'Scoring_Config'!$C:$C,10),0),"False,0")</f>
        <v>0</v>
      </c>
      <c r="Z798" cm="1">
        <f t="array" ref="Z798">IF(FALSE,"True," &amp; IF(_xlfn.XLOOKUP("Src_CIDR_Le_16",'Scoring_Config'!$A:$A,'Scoring_Config'!$D:$D,"Yes")="Yes",_xlfn.XLOOKUP("Src_CIDR_Le_16",'Scoring_Config'!$A:$A,'Scoring_Config'!$C:$C,10),0),"False,0")</f>
        <v>0</v>
      </c>
      <c r="AA798" cm="1">
        <f t="array" ref="AA798">IF(FALSE,"True," &amp; IF(_xlfn.XLOOKUP("Src_CIDR_17_22",'Scoring_Config'!$A:$A,'Scoring_Config'!$D:$D,"Yes")="Yes",_xlfn.XLOOKUP("Src_CIDR_17_22",'Scoring_Config'!$A:$A,'Scoring_Config'!$C:$C,5),0),"False,0")</f>
        <v>0</v>
      </c>
      <c r="AB798" cm="1">
        <f t="array" ref="AB798">IF(FALSE,"True," &amp; IF(_xlfn.XLOOKUP("Dst_IsAny",'Scoring_Config'!$A:$A,'Scoring_Config'!$D:$D,"Yes")="Yes",_xlfn.XLOOKUP("Dst_IsAny",'Scoring_Config'!$A:$A,'Scoring_Config'!$C:$C,10),0),"False,0")</f>
        <v>0</v>
      </c>
      <c r="AC798" cm="1">
        <f t="array" ref="AC798">IF(FALSE,"True," &amp; IF(_xlfn.XLOOKUP("Dst_CIDR_Le_16",'Scoring_Config'!$A:$A,'Scoring_Config'!$D:$D,"Yes")="Yes",_xlfn.XLOOKUP("Dst_CIDR_Le_16",'Scoring_Config'!$A:$A,'Scoring_Config'!$C:$C,10),0),"False,0")</f>
        <v>0</v>
      </c>
      <c r="AD798" cm="1">
        <f t="array" ref="AD798">IF(FALSE,"True," &amp; IF(_xlfn.XLOOKUP("Dst_CIDR_17_22",'Scoring_Config'!$A:$A,'Scoring_Config'!$D:$D,"Yes")="Yes",_xlfn.XLOOKUP("Dst_CIDR_17_22",'Scoring_Config'!$A:$A,'Scoring_Config'!$C:$C,5),0),"False,0")</f>
        <v>0</v>
      </c>
      <c r="AE798" cm="1">
        <f t="array" ref="AE798">IF(FALSE,"True," &amp; IF(_xlfn.XLOOKUP("SrcZone_IsAny",'Scoring_Config'!$A:$A,'Scoring_Config'!$D:$D,"Yes")="Yes",_xlfn.XLOOKUP("SrcZone_IsAny",'Scoring_Config'!$A:$A,'Scoring_Config'!$C:$C,10),0),"False,0")</f>
        <v>0</v>
      </c>
      <c r="AF798" cm="1">
        <f t="array" ref="AF798">IF(FALSE,"True," &amp; IF(_xlfn.XLOOKUP("DstZone_IsAny",'Scoring_Config'!$A:$A,'Scoring_Config'!$D:$D,"Yes")="Yes",_xlfn.XLOOKUP("DstZone_IsAny",'Scoring_Config'!$A:$A,'Scoring_Config'!$C:$C,10),0),"False,0")</f>
        <v>0</v>
      </c>
      <c r="AG798" cm="1">
        <f t="array" ref="AG79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98" cm="1">
        <f t="array" ref="AH798">IF(FALSE,"True," &amp; IF(_xlfn.XLOOKUP("App_Any_OR_RangeGt1000",'Scoring_Config'!$A:$A,'Scoring_Config'!$D:$D,"Yes")="Yes",_xlfn.XLOOKUP("App_Any_OR_RangeGt1000",'Scoring_Config'!$A:$A,'Scoring_Config'!$C:$C,10),0),"False,0")</f>
        <v>0</v>
      </c>
      <c r="AI798" cm="1">
        <f t="array" ref="AI798">IF(FALSE,"True," &amp; IF(_xlfn.XLOOKUP("Service_Insecure_Match",'Scoring_Config'!$A:$A,'Scoring_Config'!$D:$D,"Yes")="Yes",_xlfn.XLOOKUP("Service_Insecure_Match",'Scoring_Config'!$A:$A,'Scoring_Config'!$C:$C,5),0),"False,0")</f>
        <v>0</v>
      </c>
      <c r="AJ798" cm="1">
        <f t="array" ref="AJ798">IF(FALSE,"True," &amp; IF(_xlfn.XLOOKUP("Risky_Inbound",'Scoring_Config'!$A:$A,'Scoring_Config'!$D:$D,"Yes")="Yes",_xlfn.XLOOKUP("Risky_Inbound",'Scoring_Config'!$A:$A,'Scoring_Config'!$C:$C,50),0),"False,0")</f>
        <v>0</v>
      </c>
      <c r="AK798" cm="1">
        <f t="array" ref="AK798">IF(FALSE,"True," &amp; IF(_xlfn.XLOOKUP("Risky_Outbound",'Scoring_Config'!$A:$A,'Scoring_Config'!$D:$D,"Yes")="Yes",_xlfn.XLOOKUP("Risky_Outbound",'Scoring_Config'!$A:$A,'Scoring_Config'!$C:$C,25),0),"False,0")</f>
        <v>0</v>
      </c>
      <c r="AL798" t="s">
        <v>6700</v>
      </c>
      <c r="AM798" cm="1">
        <f t="array" ref="AM79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98" t="s">
        <v>6697</v>
      </c>
      <c r="AO798" t="s">
        <v>6697</v>
      </c>
      <c r="AP798" t="s">
        <v>6697</v>
      </c>
      <c r="AQ798" cm="1">
        <f t="array" ref="AQ798">IF(FALSE,"True," &amp; IF(_xlfn.XLOOKUP("Service_IsAny",'Scoring_Config'!$A:$A,'Scoring_Config'!$D:$D,"Yes")="Yes",_xlfn.XLOOKUP("Service_IsAny",'Scoring_Config'!$A:$A,'Scoring_Config'!$C:$C,0),0),"False,0")</f>
        <v>0</v>
      </c>
      <c r="AR798">
        <v>2</v>
      </c>
      <c r="AS798" cm="1">
        <f t="array" ref="AS798">IF(FALSE,"True," &amp; IF(_xlfn.XLOOKUP("Service_RangeGt1000",'Scoring_Config'!$A:$A,'Scoring_Config'!$D:$D,"Yes")="Yes",_xlfn.XLOOKUP("Service_RangeGt1000",'Scoring_Config'!$A:$A,'Scoring_Config'!$C:$C,0),0),"False,0")</f>
        <v>0</v>
      </c>
      <c r="AT798" cm="1">
        <f t="array" ref="AT798">IF(FALSE,"True," &amp; IF(_xlfn.XLOOKUP("App_IsAny",'Scoring_Config'!$A:$A,'Scoring_Config'!$D:$D,"Yes")="Yes",_xlfn.XLOOKUP("App_IsAny",'Scoring_Config'!$A:$A,'Scoring_Config'!$C:$C,0),0),"False,0")</f>
        <v>0</v>
      </c>
      <c r="AU798">
        <v>5</v>
      </c>
      <c r="AV798" cm="1">
        <f t="array" ref="AV798">IF(FALSE,"True," &amp; IF(_xlfn.XLOOKUP("App_RangeGt1000",'Scoring_Config'!$A:$A,'Scoring_Config'!$D:$D,"Yes")="Yes",_xlfn.XLOOKUP("App_RangeGt1000",'Scoring_Config'!$A:$A,'Scoring_Config'!$C:$C,0),0),"False,0")</f>
        <v>0</v>
      </c>
      <c r="AW798" cm="1">
        <f t="array" ref="AW798">IF(FALSE,"True," &amp; IF(_xlfn.XLOOKUP("Action_IsDenyOrDrop",'Scoring_Config'!$A:$A,'Scoring_Config'!$D:$D,"Yes")="Yes",_xlfn.XLOOKUP("Action_IsDenyOrDrop",'Scoring_Config'!$A:$A,'Scoring_Config'!$C:$C,0),0),"False,0")</f>
        <v>0</v>
      </c>
      <c r="AX798" cm="1">
        <f t="array" ref="AX798">IF(LEFT(AW798,4)="True",0,(IF(LEFT(Y798,4)="True",IF(_xlfn.XLOOKUP("Src_IsAny",'Scoring_Config'!$A:$A,'Scoring_Config'!$D:$D,"Yes")="Yes",_xlfn.XLOOKUP("Src_IsAny",'Scoring_Config'!$A:$A,'Scoring_Config'!$C:$C,10),0),0)+IF(LEFT(Z798,4)="True",IF(_xlfn.XLOOKUP("Src_CIDR_Le_16",'Scoring_Config'!$A:$A,'Scoring_Config'!$D:$D,"Yes")="Yes",_xlfn.XLOOKUP("Src_CIDR_Le_16",'Scoring_Config'!$A:$A,'Scoring_Config'!$C:$C,10),0),0)+IF(LEFT(AA798,4)="True",IF(_xlfn.XLOOKUP("Src_CIDR_17_22",'Scoring_Config'!$A:$A,'Scoring_Config'!$D:$D,"Yes")="Yes",_xlfn.XLOOKUP("Src_CIDR_17_22",'Scoring_Config'!$A:$A,'Scoring_Config'!$C:$C,5),0),0)+IF(LEFT(AB798,4)="True",IF(_xlfn.XLOOKUP("Dst_IsAny",'Scoring_Config'!$A:$A,'Scoring_Config'!$D:$D,"Yes")="Yes",_xlfn.XLOOKUP("Dst_IsAny",'Scoring_Config'!$A:$A,'Scoring_Config'!$C:$C,10),0),0)+IF(LEFT(AC798,4)="True",IF(_xlfn.XLOOKUP("Dst_CIDR_Le_16",'Scoring_Config'!$A:$A,'Scoring_Config'!$D:$D,"Yes")="Yes",_xlfn.XLOOKUP("Dst_CIDR_Le_16",'Scoring_Config'!$A:$A,'Scoring_Config'!$C:$C,10),0),0)+IF(LEFT(AD798,4)="True",IF(_xlfn.XLOOKUP("Dst_CIDR_17_22",'Scoring_Config'!$A:$A,'Scoring_Config'!$D:$D,"Yes")="Yes",_xlfn.XLOOKUP("Dst_CIDR_17_22",'Scoring_Config'!$A:$A,'Scoring_Config'!$C:$C,5),0),0)+IF(LEFT(AE798,4)="True",IF(_xlfn.XLOOKUP("SrcZone_IsAny",'Scoring_Config'!$A:$A,'Scoring_Config'!$D:$D,"Yes")="Yes",_xlfn.XLOOKUP("SrcZone_IsAny",'Scoring_Config'!$A:$A,'Scoring_Config'!$C:$C,10),0),0)+IF(LEFT(AF798,4)="True",IF(_xlfn.XLOOKUP("DstZone_IsAny",'Scoring_Config'!$A:$A,'Scoring_Config'!$D:$D,"Yes")="Yes",_xlfn.XLOOKUP("DstZone_IsAny",'Scoring_Config'!$A:$A,'Scoring_Config'!$C:$C,10),0),0)+IF(LEFT(AG798,4)="True",IF(_xlfn.XLOOKUP("Service_Any_OR_RangeGt1000",'Scoring_Config'!$A:$A,'Scoring_Config'!$D:$D,"Yes")="Yes",_xlfn.XLOOKUP("Service_Any_OR_RangeGt1000",'Scoring_Config'!$A:$A,'Scoring_Config'!$C:$C,10),0),0)+IF(LEFT(AH798,4)="True",IF(_xlfn.XLOOKUP("App_Any_OR_RangeGt1000",'Scoring_Config'!$A:$A,'Scoring_Config'!$D:$D,"Yes")="Yes",_xlfn.XLOOKUP("App_Any_OR_RangeGt1000",'Scoring_Config'!$A:$A,'Scoring_Config'!$C:$C,10),0),0)+IF(LEFT(AI798,4)="True",IF(_xlfn.XLOOKUP("Service_Insecure_Match",'Scoring_Config'!$A:$A,'Scoring_Config'!$D:$D,"Yes")="Yes",_xlfn.XLOOKUP("Service_Insecure_Match",'Scoring_Config'!$A:$A,'Scoring_Config'!$C:$C,5),0),0)+IF(LEFT(AJ798,4)="True",IF(_xlfn.XLOOKUP("Risky_Inbound",'Scoring_Config'!$A:$A,'Scoring_Config'!$D:$D,"Yes")="Yes",_xlfn.XLOOKUP("Risky_Inbound",'Scoring_Config'!$A:$A,'Scoring_Config'!$C:$C,50),0),0)+IF(LEFT(AK798,4)="True",IF(_xlfn.XLOOKUP("Risky_Outbound",'Scoring_Config'!$A:$A,'Scoring_Config'!$D:$D,"Yes")="Yes",_xlfn.XLOOKUP("Risky_Outbound",'Scoring_Config'!$A:$A,'Scoring_Config'!$C:$C,25),0),0)+IF(LEFT(AZ798,4)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798,FIND(",",AL798)+1,100)),0)+IF(LEFT(AM798,4)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798,FIND(",",AN798)+1,100)),0)+IF(_xlfn.XLOOKUP("Profile_Scoring",'Scoring_Config'!$A:$A,'Scoring_Config'!$D:$D,"Yes")="Yes",VALUE(MID(AO798,FIND(",",AO798)+1,100)),0)+IF(_xlfn.XLOOKUP("Options_Scoring",'Scoring_Config'!$A:$A,'Scoring_Config'!$D:$D,"Yes")="Yes",VALUE(MID(AP798,FIND(",",AP798)+1,100)),0)))</f>
        <v>0</v>
      </c>
      <c r="AZ798" cm="1">
        <f t="array" ref="AZ798">IF(FALSE,"True," &amp; IF(_xlfn.XLOOKUP("Migrate_Insecure",'Scoring_Config'!$A:$A,'Scoring_Config'!$D:$D,"Yes")="Yes",_xlfn.XLOOKUP("Migrate_Insecure",'Scoring_Config'!$A:$A,'Scoring_Config'!$C:$C,10),0),"False,0")</f>
        <v>0</v>
      </c>
    </row>
    <row r="799" spans="1:52">
      <c r="A799" t="s">
        <v>1979</v>
      </c>
      <c r="B799" t="s">
        <v>2772</v>
      </c>
      <c r="C799" t="s">
        <v>3542</v>
      </c>
      <c r="D799" t="s">
        <v>3545</v>
      </c>
      <c r="E799" t="s">
        <v>3563</v>
      </c>
      <c r="F799" t="s">
        <v>3877</v>
      </c>
      <c r="G799" t="s">
        <v>437</v>
      </c>
      <c r="H799" t="s">
        <v>174</v>
      </c>
      <c r="I799" t="s">
        <v>4202</v>
      </c>
      <c r="J799" t="s">
        <v>1059</v>
      </c>
      <c r="K799" t="s">
        <v>1771</v>
      </c>
      <c r="L799" t="s">
        <v>1497</v>
      </c>
      <c r="M799" t="s">
        <v>1974</v>
      </c>
      <c r="N799" t="s">
        <v>4315</v>
      </c>
      <c r="O799" t="s">
        <v>4319</v>
      </c>
      <c r="P799" t="s">
        <v>4321</v>
      </c>
      <c r="Q799" t="s">
        <v>4888</v>
      </c>
      <c r="R799" t="s">
        <v>5440</v>
      </c>
      <c r="S799" t="s">
        <v>5440</v>
      </c>
      <c r="T799" t="s">
        <v>5770</v>
      </c>
      <c r="U799" t="s">
        <v>5955</v>
      </c>
      <c r="Y799" cm="1">
        <f t="array" ref="Y799">IF(FALSE,"True," &amp; IF(_xlfn.XLOOKUP("Src_IsAny",'Scoring_Config'!$A:$A,'Scoring_Config'!$D:$D,"Yes")="Yes",_xlfn.XLOOKUP("Src_IsAny",'Scoring_Config'!$A:$A,'Scoring_Config'!$C:$C,10),0),"False,0")</f>
        <v>0</v>
      </c>
      <c r="Z799" cm="1">
        <f t="array" ref="Z799">IF(FALSE,"True," &amp; IF(_xlfn.XLOOKUP("Src_CIDR_Le_16",'Scoring_Config'!$A:$A,'Scoring_Config'!$D:$D,"Yes")="Yes",_xlfn.XLOOKUP("Src_CIDR_Le_16",'Scoring_Config'!$A:$A,'Scoring_Config'!$C:$C,10),0),"False,0")</f>
        <v>0</v>
      </c>
      <c r="AA799" cm="1">
        <f t="array" ref="AA799">IF(FALSE,"True," &amp; IF(_xlfn.XLOOKUP("Src_CIDR_17_22",'Scoring_Config'!$A:$A,'Scoring_Config'!$D:$D,"Yes")="Yes",_xlfn.XLOOKUP("Src_CIDR_17_22",'Scoring_Config'!$A:$A,'Scoring_Config'!$C:$C,5),0),"False,0")</f>
        <v>0</v>
      </c>
      <c r="AB799" cm="1">
        <f t="array" ref="AB799">IF(FALSE,"True," &amp; IF(_xlfn.XLOOKUP("Dst_IsAny",'Scoring_Config'!$A:$A,'Scoring_Config'!$D:$D,"Yes")="Yes",_xlfn.XLOOKUP("Dst_IsAny",'Scoring_Config'!$A:$A,'Scoring_Config'!$C:$C,10),0),"False,0")</f>
        <v>0</v>
      </c>
      <c r="AC799" cm="1">
        <f t="array" ref="AC799">IF(FALSE,"True," &amp; IF(_xlfn.XLOOKUP("Dst_CIDR_Le_16",'Scoring_Config'!$A:$A,'Scoring_Config'!$D:$D,"Yes")="Yes",_xlfn.XLOOKUP("Dst_CIDR_Le_16",'Scoring_Config'!$A:$A,'Scoring_Config'!$C:$C,10),0),"False,0")</f>
        <v>0</v>
      </c>
      <c r="AD799" cm="1">
        <f t="array" ref="AD799">IF(FALSE,"True," &amp; IF(_xlfn.XLOOKUP("Dst_CIDR_17_22",'Scoring_Config'!$A:$A,'Scoring_Config'!$D:$D,"Yes")="Yes",_xlfn.XLOOKUP("Dst_CIDR_17_22",'Scoring_Config'!$A:$A,'Scoring_Config'!$C:$C,5),0),"False,0")</f>
        <v>0</v>
      </c>
      <c r="AE799" cm="1">
        <f t="array" ref="AE799">IF(FALSE,"True," &amp; IF(_xlfn.XLOOKUP("SrcZone_IsAny",'Scoring_Config'!$A:$A,'Scoring_Config'!$D:$D,"Yes")="Yes",_xlfn.XLOOKUP("SrcZone_IsAny",'Scoring_Config'!$A:$A,'Scoring_Config'!$C:$C,10),0),"False,0")</f>
        <v>0</v>
      </c>
      <c r="AF799" cm="1">
        <f t="array" ref="AF799">IF(FALSE,"True," &amp; IF(_xlfn.XLOOKUP("DstZone_IsAny",'Scoring_Config'!$A:$A,'Scoring_Config'!$D:$D,"Yes")="Yes",_xlfn.XLOOKUP("DstZone_IsAny",'Scoring_Config'!$A:$A,'Scoring_Config'!$C:$C,10),0),"False,0")</f>
        <v>0</v>
      </c>
      <c r="AG799" cm="1">
        <f t="array" ref="AG79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799" cm="1">
        <f t="array" ref="AH799">IF(FALSE,"True," &amp; IF(_xlfn.XLOOKUP("App_Any_OR_RangeGt1000",'Scoring_Config'!$A:$A,'Scoring_Config'!$D:$D,"Yes")="Yes",_xlfn.XLOOKUP("App_Any_OR_RangeGt1000",'Scoring_Config'!$A:$A,'Scoring_Config'!$C:$C,10),0),"False,0")</f>
        <v>0</v>
      </c>
      <c r="AI799" cm="1">
        <f t="array" ref="AI799">IF(FALSE,"True," &amp; IF(_xlfn.XLOOKUP("Service_Insecure_Match",'Scoring_Config'!$A:$A,'Scoring_Config'!$D:$D,"Yes")="Yes",_xlfn.XLOOKUP("Service_Insecure_Match",'Scoring_Config'!$A:$A,'Scoring_Config'!$C:$C,5),0),"False,0")</f>
        <v>0</v>
      </c>
      <c r="AJ799" cm="1">
        <f t="array" ref="AJ799">IF(FALSE,"True," &amp; IF(_xlfn.XLOOKUP("Risky_Inbound",'Scoring_Config'!$A:$A,'Scoring_Config'!$D:$D,"Yes")="Yes",_xlfn.XLOOKUP("Risky_Inbound",'Scoring_Config'!$A:$A,'Scoring_Config'!$C:$C,50),0),"False,0")</f>
        <v>0</v>
      </c>
      <c r="AK799" cm="1">
        <f t="array" ref="AK799">IF(FALSE,"True," &amp; IF(_xlfn.XLOOKUP("Risky_Outbound",'Scoring_Config'!$A:$A,'Scoring_Config'!$D:$D,"Yes")="Yes",_xlfn.XLOOKUP("Risky_Outbound",'Scoring_Config'!$A:$A,'Scoring_Config'!$C:$C,25),0),"False,0")</f>
        <v>0</v>
      </c>
      <c r="AL799" t="s">
        <v>6700</v>
      </c>
      <c r="AM799" cm="1">
        <f t="array" ref="AM79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799" t="s">
        <v>6697</v>
      </c>
      <c r="AO799" t="s">
        <v>6697</v>
      </c>
      <c r="AP799" t="s">
        <v>6697</v>
      </c>
      <c r="AQ799" cm="1">
        <f t="array" ref="AQ799">IF(FALSE,"True," &amp; IF(_xlfn.XLOOKUP("Service_IsAny",'Scoring_Config'!$A:$A,'Scoring_Config'!$D:$D,"Yes")="Yes",_xlfn.XLOOKUP("Service_IsAny",'Scoring_Config'!$A:$A,'Scoring_Config'!$C:$C,0),0),"False,0")</f>
        <v>0</v>
      </c>
      <c r="AR799">
        <v>2</v>
      </c>
      <c r="AS799" cm="1">
        <f t="array" ref="AS799">IF(FALSE,"True," &amp; IF(_xlfn.XLOOKUP("Service_RangeGt1000",'Scoring_Config'!$A:$A,'Scoring_Config'!$D:$D,"Yes")="Yes",_xlfn.XLOOKUP("Service_RangeGt1000",'Scoring_Config'!$A:$A,'Scoring_Config'!$C:$C,0),0),"False,0")</f>
        <v>0</v>
      </c>
      <c r="AT799" cm="1">
        <f t="array" ref="AT799">IF(FALSE,"True," &amp; IF(_xlfn.XLOOKUP("App_IsAny",'Scoring_Config'!$A:$A,'Scoring_Config'!$D:$D,"Yes")="Yes",_xlfn.XLOOKUP("App_IsAny",'Scoring_Config'!$A:$A,'Scoring_Config'!$C:$C,0),0),"False,0")</f>
        <v>0</v>
      </c>
      <c r="AU799">
        <v>5</v>
      </c>
      <c r="AV799" cm="1">
        <f t="array" ref="AV799">IF(FALSE,"True," &amp; IF(_xlfn.XLOOKUP("App_RangeGt1000",'Scoring_Config'!$A:$A,'Scoring_Config'!$D:$D,"Yes")="Yes",_xlfn.XLOOKUP("App_RangeGt1000",'Scoring_Config'!$A:$A,'Scoring_Config'!$C:$C,0),0),"False,0")</f>
        <v>0</v>
      </c>
      <c r="AW799" cm="1">
        <f t="array" ref="AW799">IF(FALSE,"True," &amp; IF(_xlfn.XLOOKUP("Action_IsDenyOrDrop",'Scoring_Config'!$A:$A,'Scoring_Config'!$D:$D,"Yes")="Yes",_xlfn.XLOOKUP("Action_IsDenyOrDrop",'Scoring_Config'!$A:$A,'Scoring_Config'!$C:$C,0),0),"False,0")</f>
        <v>0</v>
      </c>
      <c r="AX799" cm="1">
        <f t="array" ref="AX799">IF(LEFT(AW799,4)="True",0,(IF(LEFT(Y799,4)="True",IF(_xlfn.XLOOKUP("Src_IsAny",'Scoring_Config'!$A:$A,'Scoring_Config'!$D:$D,"Yes")="Yes",_xlfn.XLOOKUP("Src_IsAny",'Scoring_Config'!$A:$A,'Scoring_Config'!$C:$C,10),0),0)+IF(LEFT(Z799,4)="True",IF(_xlfn.XLOOKUP("Src_CIDR_Le_16",'Scoring_Config'!$A:$A,'Scoring_Config'!$D:$D,"Yes")="Yes",_xlfn.XLOOKUP("Src_CIDR_Le_16",'Scoring_Config'!$A:$A,'Scoring_Config'!$C:$C,10),0),0)+IF(LEFT(AA799,4)="True",IF(_xlfn.XLOOKUP("Src_CIDR_17_22",'Scoring_Config'!$A:$A,'Scoring_Config'!$D:$D,"Yes")="Yes",_xlfn.XLOOKUP("Src_CIDR_17_22",'Scoring_Config'!$A:$A,'Scoring_Config'!$C:$C,5),0),0)+IF(LEFT(AB799,4)="True",IF(_xlfn.XLOOKUP("Dst_IsAny",'Scoring_Config'!$A:$A,'Scoring_Config'!$D:$D,"Yes")="Yes",_xlfn.XLOOKUP("Dst_IsAny",'Scoring_Config'!$A:$A,'Scoring_Config'!$C:$C,10),0),0)+IF(LEFT(AC799,4)="True",IF(_xlfn.XLOOKUP("Dst_CIDR_Le_16",'Scoring_Config'!$A:$A,'Scoring_Config'!$D:$D,"Yes")="Yes",_xlfn.XLOOKUP("Dst_CIDR_Le_16",'Scoring_Config'!$A:$A,'Scoring_Config'!$C:$C,10),0),0)+IF(LEFT(AD799,4)="True",IF(_xlfn.XLOOKUP("Dst_CIDR_17_22",'Scoring_Config'!$A:$A,'Scoring_Config'!$D:$D,"Yes")="Yes",_xlfn.XLOOKUP("Dst_CIDR_17_22",'Scoring_Config'!$A:$A,'Scoring_Config'!$C:$C,5),0),0)+IF(LEFT(AE799,4)="True",IF(_xlfn.XLOOKUP("SrcZone_IsAny",'Scoring_Config'!$A:$A,'Scoring_Config'!$D:$D,"Yes")="Yes",_xlfn.XLOOKUP("SrcZone_IsAny",'Scoring_Config'!$A:$A,'Scoring_Config'!$C:$C,10),0),0)+IF(LEFT(AF799,4)="True",IF(_xlfn.XLOOKUP("DstZone_IsAny",'Scoring_Config'!$A:$A,'Scoring_Config'!$D:$D,"Yes")="Yes",_xlfn.XLOOKUP("DstZone_IsAny",'Scoring_Config'!$A:$A,'Scoring_Config'!$C:$C,10),0),0)+IF(LEFT(AG799,4)="True",IF(_xlfn.XLOOKUP("Service_Any_OR_RangeGt1000",'Scoring_Config'!$A:$A,'Scoring_Config'!$D:$D,"Yes")="Yes",_xlfn.XLOOKUP("Service_Any_OR_RangeGt1000",'Scoring_Config'!$A:$A,'Scoring_Config'!$C:$C,10),0),0)+IF(LEFT(AH799,4)="True",IF(_xlfn.XLOOKUP("App_Any_OR_RangeGt1000",'Scoring_Config'!$A:$A,'Scoring_Config'!$D:$D,"Yes")="Yes",_xlfn.XLOOKUP("App_Any_OR_RangeGt1000",'Scoring_Config'!$A:$A,'Scoring_Config'!$C:$C,10),0),0)+IF(LEFT(AI799,4)="True",IF(_xlfn.XLOOKUP("Service_Insecure_Match",'Scoring_Config'!$A:$A,'Scoring_Config'!$D:$D,"Yes")="Yes",_xlfn.XLOOKUP("Service_Insecure_Match",'Scoring_Config'!$A:$A,'Scoring_Config'!$C:$C,5),0),0)+IF(LEFT(AJ799,4)="True",IF(_xlfn.XLOOKUP("Risky_Inbound",'Scoring_Config'!$A:$A,'Scoring_Config'!$D:$D,"Yes")="Yes",_xlfn.XLOOKUP("Risky_Inbound",'Scoring_Config'!$A:$A,'Scoring_Config'!$C:$C,50),0),0)+IF(LEFT(AK799,4)="True",IF(_xlfn.XLOOKUP("Risky_Outbound",'Scoring_Config'!$A:$A,'Scoring_Config'!$D:$D,"Yes")="Yes",_xlfn.XLOOKUP("Risky_Outbound",'Scoring_Config'!$A:$A,'Scoring_Config'!$C:$C,25),0),0)+IF(LEFT(AZ799,4)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799,FIND(",",AL799)+1,100)),0)+IF(LEFT(AM799,4)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799,FIND(",",AN799)+1,100)),0)+IF(_xlfn.XLOOKUP("Profile_Scoring",'Scoring_Config'!$A:$A,'Scoring_Config'!$D:$D,"Yes")="Yes",VALUE(MID(AO799,FIND(",",AO799)+1,100)),0)+IF(_xlfn.XLOOKUP("Options_Scoring",'Scoring_Config'!$A:$A,'Scoring_Config'!$D:$D,"Yes")="Yes",VALUE(MID(AP799,FIND(",",AP799)+1,100)),0)))</f>
        <v>0</v>
      </c>
      <c r="AZ799" cm="1">
        <f t="array" ref="AZ799">IF(FALSE,"True," &amp; IF(_xlfn.XLOOKUP("Migrate_Insecure",'Scoring_Config'!$A:$A,'Scoring_Config'!$D:$D,"Yes")="Yes",_xlfn.XLOOKUP("Migrate_Insecure",'Scoring_Config'!$A:$A,'Scoring_Config'!$C:$C,10),0),"False,0")</f>
        <v>0</v>
      </c>
    </row>
    <row r="800" spans="1:52">
      <c r="A800" t="s">
        <v>1979</v>
      </c>
      <c r="B800" t="s">
        <v>2773</v>
      </c>
      <c r="C800" t="s">
        <v>3542</v>
      </c>
      <c r="D800" t="s">
        <v>3545</v>
      </c>
      <c r="E800" t="s">
        <v>3563</v>
      </c>
      <c r="F800" t="s">
        <v>3568</v>
      </c>
      <c r="G800" t="s">
        <v>92</v>
      </c>
      <c r="H800" t="s">
        <v>174</v>
      </c>
      <c r="I800" t="s">
        <v>4203</v>
      </c>
      <c r="J800" t="s">
        <v>1060</v>
      </c>
      <c r="K800" t="s">
        <v>1662</v>
      </c>
      <c r="L800" t="s">
        <v>1327</v>
      </c>
      <c r="M800" t="s">
        <v>1974</v>
      </c>
      <c r="N800" t="s">
        <v>4315</v>
      </c>
      <c r="O800" t="s">
        <v>4319</v>
      </c>
      <c r="P800" t="s">
        <v>4321</v>
      </c>
      <c r="Q800" t="s">
        <v>4891</v>
      </c>
      <c r="R800" t="s">
        <v>5439</v>
      </c>
      <c r="S800" t="s">
        <v>4324</v>
      </c>
      <c r="T800" t="s">
        <v>5770</v>
      </c>
      <c r="U800" t="s">
        <v>5955</v>
      </c>
      <c r="Y800" cm="1">
        <f t="array" ref="Y800">IF(FALSE,"True," &amp; IF(_xlfn.XLOOKUP("Src_IsAny",'Scoring_Config'!$A:$A,'Scoring_Config'!$D:$D,"Yes")="Yes",_xlfn.XLOOKUP("Src_IsAny",'Scoring_Config'!$A:$A,'Scoring_Config'!$C:$C,10),0),"False,0")</f>
        <v>0</v>
      </c>
      <c r="Z800" cm="1">
        <f t="array" ref="Z800">IF(FALSE,"True," &amp; IF(_xlfn.XLOOKUP("Src_CIDR_Le_16",'Scoring_Config'!$A:$A,'Scoring_Config'!$D:$D,"Yes")="Yes",_xlfn.XLOOKUP("Src_CIDR_Le_16",'Scoring_Config'!$A:$A,'Scoring_Config'!$C:$C,10),0),"False,0")</f>
        <v>0</v>
      </c>
      <c r="AA800" cm="1">
        <f t="array" ref="AA800">IF(FALSE,"True," &amp; IF(_xlfn.XLOOKUP("Src_CIDR_17_22",'Scoring_Config'!$A:$A,'Scoring_Config'!$D:$D,"Yes")="Yes",_xlfn.XLOOKUP("Src_CIDR_17_22",'Scoring_Config'!$A:$A,'Scoring_Config'!$C:$C,5),0),"False,0")</f>
        <v>0</v>
      </c>
      <c r="AB800" cm="1">
        <f t="array" ref="AB800">IF(FALSE,"True," &amp; IF(_xlfn.XLOOKUP("Dst_IsAny",'Scoring_Config'!$A:$A,'Scoring_Config'!$D:$D,"Yes")="Yes",_xlfn.XLOOKUP("Dst_IsAny",'Scoring_Config'!$A:$A,'Scoring_Config'!$C:$C,10),0),"False,0")</f>
        <v>0</v>
      </c>
      <c r="AC800" cm="1">
        <f t="array" ref="AC800">IF(FALSE,"True," &amp; IF(_xlfn.XLOOKUP("Dst_CIDR_Le_16",'Scoring_Config'!$A:$A,'Scoring_Config'!$D:$D,"Yes")="Yes",_xlfn.XLOOKUP("Dst_CIDR_Le_16",'Scoring_Config'!$A:$A,'Scoring_Config'!$C:$C,10),0),"False,0")</f>
        <v>0</v>
      </c>
      <c r="AD800" cm="1">
        <f t="array" ref="AD800">IF(FALSE,"True," &amp; IF(_xlfn.XLOOKUP("Dst_CIDR_17_22",'Scoring_Config'!$A:$A,'Scoring_Config'!$D:$D,"Yes")="Yes",_xlfn.XLOOKUP("Dst_CIDR_17_22",'Scoring_Config'!$A:$A,'Scoring_Config'!$C:$C,5),0),"False,0")</f>
        <v>0</v>
      </c>
      <c r="AE800" cm="1">
        <f t="array" ref="AE800">IF(FALSE,"True," &amp; IF(_xlfn.XLOOKUP("SrcZone_IsAny",'Scoring_Config'!$A:$A,'Scoring_Config'!$D:$D,"Yes")="Yes",_xlfn.XLOOKUP("SrcZone_IsAny",'Scoring_Config'!$A:$A,'Scoring_Config'!$C:$C,10),0),"False,0")</f>
        <v>0</v>
      </c>
      <c r="AF800" cm="1">
        <f t="array" ref="AF800">IF(FALSE,"True," &amp; IF(_xlfn.XLOOKUP("DstZone_IsAny",'Scoring_Config'!$A:$A,'Scoring_Config'!$D:$D,"Yes")="Yes",_xlfn.XLOOKUP("DstZone_IsAny",'Scoring_Config'!$A:$A,'Scoring_Config'!$C:$C,10),0),"False,0")</f>
        <v>0</v>
      </c>
      <c r="AG800" cm="1">
        <f t="array" ref="AG80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00" cm="1">
        <f t="array" ref="AH800">IF(FALSE,"True," &amp; IF(_xlfn.XLOOKUP("App_Any_OR_RangeGt1000",'Scoring_Config'!$A:$A,'Scoring_Config'!$D:$D,"Yes")="Yes",_xlfn.XLOOKUP("App_Any_OR_RangeGt1000",'Scoring_Config'!$A:$A,'Scoring_Config'!$C:$C,10),0),"False,0")</f>
        <v>0</v>
      </c>
      <c r="AI800" cm="1">
        <f t="array" ref="AI800">IF(FALSE,"True," &amp; IF(_xlfn.XLOOKUP("Service_Insecure_Match",'Scoring_Config'!$A:$A,'Scoring_Config'!$D:$D,"Yes")="Yes",_xlfn.XLOOKUP("Service_Insecure_Match",'Scoring_Config'!$A:$A,'Scoring_Config'!$C:$C,5),0),"False,0")</f>
        <v>0</v>
      </c>
      <c r="AJ800" cm="1">
        <f t="array" ref="AJ800">IF(FALSE,"True," &amp; IF(_xlfn.XLOOKUP("Risky_Inbound",'Scoring_Config'!$A:$A,'Scoring_Config'!$D:$D,"Yes")="Yes",_xlfn.XLOOKUP("Risky_Inbound",'Scoring_Config'!$A:$A,'Scoring_Config'!$C:$C,50),0),"False,0")</f>
        <v>0</v>
      </c>
      <c r="AK800" cm="1">
        <f t="array" ref="AK800">IF(FALSE,"True," &amp; IF(_xlfn.XLOOKUP("Risky_Outbound",'Scoring_Config'!$A:$A,'Scoring_Config'!$D:$D,"Yes")="Yes",_xlfn.XLOOKUP("Risky_Outbound",'Scoring_Config'!$A:$A,'Scoring_Config'!$C:$C,25),0),"False,0")</f>
        <v>0</v>
      </c>
      <c r="AL800" t="s">
        <v>6700</v>
      </c>
      <c r="AM800" cm="1">
        <f t="array" ref="AM80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00" t="s">
        <v>6697</v>
      </c>
      <c r="AO800" t="s">
        <v>6697</v>
      </c>
      <c r="AP800" t="s">
        <v>6697</v>
      </c>
      <c r="AQ800" cm="1">
        <f t="array" ref="AQ800">IF(FALSE,"True," &amp; IF(_xlfn.XLOOKUP("Service_IsAny",'Scoring_Config'!$A:$A,'Scoring_Config'!$D:$D,"Yes")="Yes",_xlfn.XLOOKUP("Service_IsAny",'Scoring_Config'!$A:$A,'Scoring_Config'!$C:$C,0),0),"False,0")</f>
        <v>0</v>
      </c>
      <c r="AR800">
        <v>0</v>
      </c>
      <c r="AS800" cm="1">
        <f t="array" ref="AS800">IF(FALSE,"True," &amp; IF(_xlfn.XLOOKUP("Service_RangeGt1000",'Scoring_Config'!$A:$A,'Scoring_Config'!$D:$D,"Yes")="Yes",_xlfn.XLOOKUP("Service_RangeGt1000",'Scoring_Config'!$A:$A,'Scoring_Config'!$C:$C,0),0),"False,0")</f>
        <v>0</v>
      </c>
      <c r="AT800" cm="1">
        <f t="array" ref="AT800">IF(FALSE,"True," &amp; IF(_xlfn.XLOOKUP("App_IsAny",'Scoring_Config'!$A:$A,'Scoring_Config'!$D:$D,"Yes")="Yes",_xlfn.XLOOKUP("App_IsAny",'Scoring_Config'!$A:$A,'Scoring_Config'!$C:$C,0),0),"False,0")</f>
        <v>0</v>
      </c>
      <c r="AU800">
        <v>2</v>
      </c>
      <c r="AV800" cm="1">
        <f t="array" ref="AV800">IF(FALSE,"True," &amp; IF(_xlfn.XLOOKUP("App_RangeGt1000",'Scoring_Config'!$A:$A,'Scoring_Config'!$D:$D,"Yes")="Yes",_xlfn.XLOOKUP("App_RangeGt1000",'Scoring_Config'!$A:$A,'Scoring_Config'!$C:$C,0),0),"False,0")</f>
        <v>0</v>
      </c>
      <c r="AW800" cm="1">
        <f t="array" ref="AW800">IF(FALSE,"True," &amp; IF(_xlfn.XLOOKUP("Action_IsDenyOrDrop",'Scoring_Config'!$A:$A,'Scoring_Config'!$D:$D,"Yes")="Yes",_xlfn.XLOOKUP("Action_IsDenyOrDrop",'Scoring_Config'!$A:$A,'Scoring_Config'!$C:$C,0),0),"False,0")</f>
        <v>0</v>
      </c>
      <c r="AX800" cm="1">
        <f t="array" ref="AX800">IF(LEFT(AW800,4)="True",0,(IF(LEFT(Y800,4)="True",IF(_xlfn.XLOOKUP("Src_IsAny",'Scoring_Config'!$A:$A,'Scoring_Config'!$D:$D,"Yes")="Yes",_xlfn.XLOOKUP("Src_IsAny",'Scoring_Config'!$A:$A,'Scoring_Config'!$C:$C,10),0),0)+IF(LEFT(Z800,4)="True",IF(_xlfn.XLOOKUP("Src_CIDR_Le_16",'Scoring_Config'!$A:$A,'Scoring_Config'!$D:$D,"Yes")="Yes",_xlfn.XLOOKUP("Src_CIDR_Le_16",'Scoring_Config'!$A:$A,'Scoring_Config'!$C:$C,10),0),0)+IF(LEFT(AA800,4)="True",IF(_xlfn.XLOOKUP("Src_CIDR_17_22",'Scoring_Config'!$A:$A,'Scoring_Config'!$D:$D,"Yes")="Yes",_xlfn.XLOOKUP("Src_CIDR_17_22",'Scoring_Config'!$A:$A,'Scoring_Config'!$C:$C,5),0),0)+IF(LEFT(AB800,4)="True",IF(_xlfn.XLOOKUP("Dst_IsAny",'Scoring_Config'!$A:$A,'Scoring_Config'!$D:$D,"Yes")="Yes",_xlfn.XLOOKUP("Dst_IsAny",'Scoring_Config'!$A:$A,'Scoring_Config'!$C:$C,10),0),0)+IF(LEFT(AC800,4)="True",IF(_xlfn.XLOOKUP("Dst_CIDR_Le_16",'Scoring_Config'!$A:$A,'Scoring_Config'!$D:$D,"Yes")="Yes",_xlfn.XLOOKUP("Dst_CIDR_Le_16",'Scoring_Config'!$A:$A,'Scoring_Config'!$C:$C,10),0),0)+IF(LEFT(AD800,4)="True",IF(_xlfn.XLOOKUP("Dst_CIDR_17_22",'Scoring_Config'!$A:$A,'Scoring_Config'!$D:$D,"Yes")="Yes",_xlfn.XLOOKUP("Dst_CIDR_17_22",'Scoring_Config'!$A:$A,'Scoring_Config'!$C:$C,5),0),0)+IF(LEFT(AE800,4)="True",IF(_xlfn.XLOOKUP("SrcZone_IsAny",'Scoring_Config'!$A:$A,'Scoring_Config'!$D:$D,"Yes")="Yes",_xlfn.XLOOKUP("SrcZone_IsAny",'Scoring_Config'!$A:$A,'Scoring_Config'!$C:$C,10),0),0)+IF(LEFT(AF800,4)="True",IF(_xlfn.XLOOKUP("DstZone_IsAny",'Scoring_Config'!$A:$A,'Scoring_Config'!$D:$D,"Yes")="Yes",_xlfn.XLOOKUP("DstZone_IsAny",'Scoring_Config'!$A:$A,'Scoring_Config'!$C:$C,10),0),0)+IF(LEFT(AG800,4)="True",IF(_xlfn.XLOOKUP("Service_Any_OR_RangeGt1000",'Scoring_Config'!$A:$A,'Scoring_Config'!$D:$D,"Yes")="Yes",_xlfn.XLOOKUP("Service_Any_OR_RangeGt1000",'Scoring_Config'!$A:$A,'Scoring_Config'!$C:$C,10),0),0)+IF(LEFT(AH800,4)="True",IF(_xlfn.XLOOKUP("App_Any_OR_RangeGt1000",'Scoring_Config'!$A:$A,'Scoring_Config'!$D:$D,"Yes")="Yes",_xlfn.XLOOKUP("App_Any_OR_RangeGt1000",'Scoring_Config'!$A:$A,'Scoring_Config'!$C:$C,10),0),0)+IF(LEFT(AI800,4)="True",IF(_xlfn.XLOOKUP("Service_Insecure_Match",'Scoring_Config'!$A:$A,'Scoring_Config'!$D:$D,"Yes")="Yes",_xlfn.XLOOKUP("Service_Insecure_Match",'Scoring_Config'!$A:$A,'Scoring_Config'!$C:$C,5),0),0)+IF(LEFT(AJ800,4)="True",IF(_xlfn.XLOOKUP("Risky_Inbound",'Scoring_Config'!$A:$A,'Scoring_Config'!$D:$D,"Yes")="Yes",_xlfn.XLOOKUP("Risky_Inbound",'Scoring_Config'!$A:$A,'Scoring_Config'!$C:$C,50),0),0)+IF(LEFT(AK800,4)="True",IF(_xlfn.XLOOKUP("Risky_Outbound",'Scoring_Config'!$A:$A,'Scoring_Config'!$D:$D,"Yes")="Yes",_xlfn.XLOOKUP("Risky_Outbound",'Scoring_Config'!$A:$A,'Scoring_Config'!$C:$C,25),0),0)+IF(LEFT(AZ800,4)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800,FIND(",",AL800)+1,100)),0)+IF(LEFT(AM800,4)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800,FIND(",",AN800)+1,100)),0)+IF(_xlfn.XLOOKUP("Profile_Scoring",'Scoring_Config'!$A:$A,'Scoring_Config'!$D:$D,"Yes")="Yes",VALUE(MID(AO800,FIND(",",AO800)+1,100)),0)+IF(_xlfn.XLOOKUP("Options_Scoring",'Scoring_Config'!$A:$A,'Scoring_Config'!$D:$D,"Yes")="Yes",VALUE(MID(AP800,FIND(",",AP800)+1,100)),0)))</f>
        <v>0</v>
      </c>
      <c r="AZ800" cm="1">
        <f t="array" ref="AZ800">IF(FALSE,"True," &amp; IF(_xlfn.XLOOKUP("Migrate_Insecure",'Scoring_Config'!$A:$A,'Scoring_Config'!$D:$D,"Yes")="Yes",_xlfn.XLOOKUP("Migrate_Insecure",'Scoring_Config'!$A:$A,'Scoring_Config'!$C:$C,10),0),"False,0")</f>
        <v>0</v>
      </c>
    </row>
    <row r="801" spans="1:52">
      <c r="A801" t="s">
        <v>1979</v>
      </c>
      <c r="B801" t="s">
        <v>2774</v>
      </c>
      <c r="C801" t="s">
        <v>3542</v>
      </c>
      <c r="D801" t="s">
        <v>3545</v>
      </c>
      <c r="E801" t="s">
        <v>3563</v>
      </c>
      <c r="F801" t="s">
        <v>3643</v>
      </c>
      <c r="G801" t="s">
        <v>92</v>
      </c>
      <c r="H801" t="s">
        <v>174</v>
      </c>
      <c r="I801" t="s">
        <v>3875</v>
      </c>
      <c r="J801" t="s">
        <v>1061</v>
      </c>
      <c r="K801" t="s">
        <v>1783</v>
      </c>
      <c r="L801" t="s">
        <v>1498</v>
      </c>
      <c r="M801" t="s">
        <v>1974</v>
      </c>
      <c r="N801" t="s">
        <v>4315</v>
      </c>
      <c r="O801" t="s">
        <v>4319</v>
      </c>
      <c r="P801" t="s">
        <v>4322</v>
      </c>
      <c r="Q801" t="s">
        <v>4889</v>
      </c>
      <c r="R801" t="s">
        <v>5439</v>
      </c>
      <c r="S801" t="s">
        <v>4324</v>
      </c>
      <c r="T801" t="s">
        <v>5770</v>
      </c>
      <c r="U801" t="s">
        <v>5955</v>
      </c>
      <c r="Y801" cm="1">
        <f t="array" ref="Y801">IF(FALSE,"True," &amp; IF(_xlfn.XLOOKUP("Src_IsAny",'Scoring_Config'!$A:$A,'Scoring_Config'!$D:$D,"Yes")="Yes",_xlfn.XLOOKUP("Src_IsAny",'Scoring_Config'!$A:$A,'Scoring_Config'!$C:$C,10),0),"False,0")</f>
        <v>0</v>
      </c>
      <c r="Z801" cm="1">
        <f t="array" ref="Z801">IF(FALSE,"True," &amp; IF(_xlfn.XLOOKUP("Src_CIDR_Le_16",'Scoring_Config'!$A:$A,'Scoring_Config'!$D:$D,"Yes")="Yes",_xlfn.XLOOKUP("Src_CIDR_Le_16",'Scoring_Config'!$A:$A,'Scoring_Config'!$C:$C,10),0),"False,0")</f>
        <v>0</v>
      </c>
      <c r="AA801" cm="1">
        <f t="array" ref="AA801">IF(FALSE,"True," &amp; IF(_xlfn.XLOOKUP("Src_CIDR_17_22",'Scoring_Config'!$A:$A,'Scoring_Config'!$D:$D,"Yes")="Yes",_xlfn.XLOOKUP("Src_CIDR_17_22",'Scoring_Config'!$A:$A,'Scoring_Config'!$C:$C,5),0),"False,0")</f>
        <v>0</v>
      </c>
      <c r="AB801" cm="1">
        <f t="array" ref="AB801">IF(FALSE,"True," &amp; IF(_xlfn.XLOOKUP("Dst_IsAny",'Scoring_Config'!$A:$A,'Scoring_Config'!$D:$D,"Yes")="Yes",_xlfn.XLOOKUP("Dst_IsAny",'Scoring_Config'!$A:$A,'Scoring_Config'!$C:$C,10),0),"False,0")</f>
        <v>0</v>
      </c>
      <c r="AC801" cm="1">
        <f t="array" ref="AC801">IF(FALSE,"True," &amp; IF(_xlfn.XLOOKUP("Dst_CIDR_Le_16",'Scoring_Config'!$A:$A,'Scoring_Config'!$D:$D,"Yes")="Yes",_xlfn.XLOOKUP("Dst_CIDR_Le_16",'Scoring_Config'!$A:$A,'Scoring_Config'!$C:$C,10),0),"False,0")</f>
        <v>0</v>
      </c>
      <c r="AD801" cm="1">
        <f t="array" ref="AD801">IF(FALSE,"True," &amp; IF(_xlfn.XLOOKUP("Dst_CIDR_17_22",'Scoring_Config'!$A:$A,'Scoring_Config'!$D:$D,"Yes")="Yes",_xlfn.XLOOKUP("Dst_CIDR_17_22",'Scoring_Config'!$A:$A,'Scoring_Config'!$C:$C,5),0),"False,0")</f>
        <v>0</v>
      </c>
      <c r="AE801" cm="1">
        <f t="array" ref="AE801">IF(FALSE,"True," &amp; IF(_xlfn.XLOOKUP("SrcZone_IsAny",'Scoring_Config'!$A:$A,'Scoring_Config'!$D:$D,"Yes")="Yes",_xlfn.XLOOKUP("SrcZone_IsAny",'Scoring_Config'!$A:$A,'Scoring_Config'!$C:$C,10),0),"False,0")</f>
        <v>0</v>
      </c>
      <c r="AF801" cm="1">
        <f t="array" ref="AF801">IF(FALSE,"True," &amp; IF(_xlfn.XLOOKUP("DstZone_IsAny",'Scoring_Config'!$A:$A,'Scoring_Config'!$D:$D,"Yes")="Yes",_xlfn.XLOOKUP("DstZone_IsAny",'Scoring_Config'!$A:$A,'Scoring_Config'!$C:$C,10),0),"False,0")</f>
        <v>0</v>
      </c>
      <c r="AG801" cm="1">
        <f t="array" ref="AG80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01" cm="1">
        <f t="array" ref="AH801">IF(FALSE,"True," &amp; IF(_xlfn.XLOOKUP("App_Any_OR_RangeGt1000",'Scoring_Config'!$A:$A,'Scoring_Config'!$D:$D,"Yes")="Yes",_xlfn.XLOOKUP("App_Any_OR_RangeGt1000",'Scoring_Config'!$A:$A,'Scoring_Config'!$C:$C,10),0),"False,0")</f>
        <v>0</v>
      </c>
      <c r="AI801" cm="1">
        <f t="array" ref="AI801">IF(TRUE,"True," &amp; IF(_xlfn.XLOOKUP("Service_Insecure_Match",'Scoring_Config'!$A:$A,'Scoring_Config'!$D:$D,"Yes")="Yes",_xlfn.XLOOKUP("Service_Insecure_Match",'Scoring_Config'!$A:$A,'Scoring_Config'!$C:$C,5),0),"False,0")</f>
        <v>0</v>
      </c>
      <c r="AJ801" cm="1">
        <f t="array" ref="AJ801">IF(FALSE,"True," &amp; IF(_xlfn.XLOOKUP("Risky_Inbound",'Scoring_Config'!$A:$A,'Scoring_Config'!$D:$D,"Yes")="Yes",_xlfn.XLOOKUP("Risky_Inbound",'Scoring_Config'!$A:$A,'Scoring_Config'!$C:$C,50),0),"False,0")</f>
        <v>0</v>
      </c>
      <c r="AK801" cm="1">
        <f t="array" ref="AK801">IF(FALSE,"True," &amp; IF(_xlfn.XLOOKUP("Risky_Outbound",'Scoring_Config'!$A:$A,'Scoring_Config'!$D:$D,"Yes")="Yes",_xlfn.XLOOKUP("Risky_Outbound",'Scoring_Config'!$A:$A,'Scoring_Config'!$C:$C,25),0),"False,0")</f>
        <v>0</v>
      </c>
      <c r="AL801" t="s">
        <v>6697</v>
      </c>
      <c r="AM801" cm="1">
        <f t="array" ref="AM80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01" t="s">
        <v>6697</v>
      </c>
      <c r="AO801" t="s">
        <v>6697</v>
      </c>
      <c r="AP801" t="s">
        <v>6697</v>
      </c>
      <c r="AQ801" cm="1">
        <f t="array" ref="AQ801">IF(FALSE,"True," &amp; IF(_xlfn.XLOOKUP("Service_IsAny",'Scoring_Config'!$A:$A,'Scoring_Config'!$D:$D,"Yes")="Yes",_xlfn.XLOOKUP("Service_IsAny",'Scoring_Config'!$A:$A,'Scoring_Config'!$C:$C,0),0),"False,0")</f>
        <v>0</v>
      </c>
      <c r="AR801">
        <v>3</v>
      </c>
      <c r="AS801" cm="1">
        <f t="array" ref="AS801">IF(FALSE,"True," &amp; IF(_xlfn.XLOOKUP("Service_RangeGt1000",'Scoring_Config'!$A:$A,'Scoring_Config'!$D:$D,"Yes")="Yes",_xlfn.XLOOKUP("Service_RangeGt1000",'Scoring_Config'!$A:$A,'Scoring_Config'!$C:$C,0),0),"False,0")</f>
        <v>0</v>
      </c>
      <c r="AT801" cm="1">
        <f t="array" ref="AT801">IF(FALSE,"True," &amp; IF(_xlfn.XLOOKUP("App_IsAny",'Scoring_Config'!$A:$A,'Scoring_Config'!$D:$D,"Yes")="Yes",_xlfn.XLOOKUP("App_IsAny",'Scoring_Config'!$A:$A,'Scoring_Config'!$C:$C,0),0),"False,0")</f>
        <v>0</v>
      </c>
      <c r="AU801">
        <v>3</v>
      </c>
      <c r="AV801" cm="1">
        <f t="array" ref="AV801">IF(FALSE,"True," &amp; IF(_xlfn.XLOOKUP("App_RangeGt1000",'Scoring_Config'!$A:$A,'Scoring_Config'!$D:$D,"Yes")="Yes",_xlfn.XLOOKUP("App_RangeGt1000",'Scoring_Config'!$A:$A,'Scoring_Config'!$C:$C,0),0),"False,0")</f>
        <v>0</v>
      </c>
      <c r="AW801" cm="1">
        <f t="array" ref="AW801">IF(FALSE,"True," &amp; IF(_xlfn.XLOOKUP("Action_IsDenyOrDrop",'Scoring_Config'!$A:$A,'Scoring_Config'!$D:$D,"Yes")="Yes",_xlfn.XLOOKUP("Action_IsDenyOrDrop",'Scoring_Config'!$A:$A,'Scoring_Config'!$C:$C,0),0),"False,0")</f>
        <v>0</v>
      </c>
      <c r="AX801" cm="1">
        <f t="array" ref="AX801">IF(LEFT(AW801,4)="True",0,(IF(LEFT(Y801,4)="True",IF(_xlfn.XLOOKUP("Src_IsAny",'Scoring_Config'!$A:$A,'Scoring_Config'!$D:$D,"Yes")="Yes",_xlfn.XLOOKUP("Src_IsAny",'Scoring_Config'!$A:$A,'Scoring_Config'!$C:$C,10),0),0)+IF(LEFT(Z801,4)="True",IF(_xlfn.XLOOKUP("Src_CIDR_Le_16",'Scoring_Config'!$A:$A,'Scoring_Config'!$D:$D,"Yes")="Yes",_xlfn.XLOOKUP("Src_CIDR_Le_16",'Scoring_Config'!$A:$A,'Scoring_Config'!$C:$C,10),0),0)+IF(LEFT(AA801,4)="True",IF(_xlfn.XLOOKUP("Src_CIDR_17_22",'Scoring_Config'!$A:$A,'Scoring_Config'!$D:$D,"Yes")="Yes",_xlfn.XLOOKUP("Src_CIDR_17_22",'Scoring_Config'!$A:$A,'Scoring_Config'!$C:$C,5),0),0)+IF(LEFT(AB801,4)="True",IF(_xlfn.XLOOKUP("Dst_IsAny",'Scoring_Config'!$A:$A,'Scoring_Config'!$D:$D,"Yes")="Yes",_xlfn.XLOOKUP("Dst_IsAny",'Scoring_Config'!$A:$A,'Scoring_Config'!$C:$C,10),0),0)+IF(LEFT(AC801,4)="True",IF(_xlfn.XLOOKUP("Dst_CIDR_Le_16",'Scoring_Config'!$A:$A,'Scoring_Config'!$D:$D,"Yes")="Yes",_xlfn.XLOOKUP("Dst_CIDR_Le_16",'Scoring_Config'!$A:$A,'Scoring_Config'!$C:$C,10),0),0)+IF(LEFT(AD801,4)="True",IF(_xlfn.XLOOKUP("Dst_CIDR_17_22",'Scoring_Config'!$A:$A,'Scoring_Config'!$D:$D,"Yes")="Yes",_xlfn.XLOOKUP("Dst_CIDR_17_22",'Scoring_Config'!$A:$A,'Scoring_Config'!$C:$C,5),0),0)+IF(LEFT(AE801,4)="True",IF(_xlfn.XLOOKUP("SrcZone_IsAny",'Scoring_Config'!$A:$A,'Scoring_Config'!$D:$D,"Yes")="Yes",_xlfn.XLOOKUP("SrcZone_IsAny",'Scoring_Config'!$A:$A,'Scoring_Config'!$C:$C,10),0),0)+IF(LEFT(AF801,4)="True",IF(_xlfn.XLOOKUP("DstZone_IsAny",'Scoring_Config'!$A:$A,'Scoring_Config'!$D:$D,"Yes")="Yes",_xlfn.XLOOKUP("DstZone_IsAny",'Scoring_Config'!$A:$A,'Scoring_Config'!$C:$C,10),0),0)+IF(LEFT(AG801,4)="True",IF(_xlfn.XLOOKUP("Service_Any_OR_RangeGt1000",'Scoring_Config'!$A:$A,'Scoring_Config'!$D:$D,"Yes")="Yes",_xlfn.XLOOKUP("Service_Any_OR_RangeGt1000",'Scoring_Config'!$A:$A,'Scoring_Config'!$C:$C,10),0),0)+IF(LEFT(AH801,4)="True",IF(_xlfn.XLOOKUP("App_Any_OR_RangeGt1000",'Scoring_Config'!$A:$A,'Scoring_Config'!$D:$D,"Yes")="Yes",_xlfn.XLOOKUP("App_Any_OR_RangeGt1000",'Scoring_Config'!$A:$A,'Scoring_Config'!$C:$C,10),0),0)+IF(LEFT(AI801,4)="True",IF(_xlfn.XLOOKUP("Service_Insecure_Match",'Scoring_Config'!$A:$A,'Scoring_Config'!$D:$D,"Yes")="Yes",_xlfn.XLOOKUP("Service_Insecure_Match",'Scoring_Config'!$A:$A,'Scoring_Config'!$C:$C,5),0),0)+IF(LEFT(AJ801,4)="True",IF(_xlfn.XLOOKUP("Risky_Inbound",'Scoring_Config'!$A:$A,'Scoring_Config'!$D:$D,"Yes")="Yes",_xlfn.XLOOKUP("Risky_Inbound",'Scoring_Config'!$A:$A,'Scoring_Config'!$C:$C,50),0),0)+IF(LEFT(AK801,4)="True",IF(_xlfn.XLOOKUP("Risky_Outbound",'Scoring_Config'!$A:$A,'Scoring_Config'!$D:$D,"Yes")="Yes",_xlfn.XLOOKUP("Risky_Outbound",'Scoring_Config'!$A:$A,'Scoring_Config'!$C:$C,25),0),0)+IF(LEFT(AZ801,4)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801,FIND(",",AL801)+1,100)),0)+IF(LEFT(AM801,4)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801,FIND(",",AN801)+1,100)),0)+IF(_xlfn.XLOOKUP("Profile_Scoring",'Scoring_Config'!$A:$A,'Scoring_Config'!$D:$D,"Yes")="Yes",VALUE(MID(AO801,FIND(",",AO801)+1,100)),0)+IF(_xlfn.XLOOKUP("Options_Scoring",'Scoring_Config'!$A:$A,'Scoring_Config'!$D:$D,"Yes")="Yes",VALUE(MID(AP801,FIND(",",AP801)+1,100)),0)))</f>
        <v>0</v>
      </c>
      <c r="AY801" t="s">
        <v>6706</v>
      </c>
      <c r="AZ801" cm="1">
        <f t="array" ref="AZ801">IF(TRUE,"True," &amp; IF(_xlfn.XLOOKUP("Migrate_Insecure",'Scoring_Config'!$A:$A,'Scoring_Config'!$D:$D,"Yes")="Yes",_xlfn.XLOOKUP("Migrate_Insecure",'Scoring_Config'!$A:$A,'Scoring_Config'!$C:$C,10),0),"False,0")</f>
        <v>0</v>
      </c>
    </row>
    <row r="802" spans="1:52">
      <c r="A802" t="s">
        <v>1979</v>
      </c>
      <c r="B802" t="s">
        <v>2775</v>
      </c>
      <c r="C802" t="s">
        <v>3542</v>
      </c>
      <c r="D802" t="s">
        <v>3545</v>
      </c>
      <c r="E802" t="s">
        <v>3563</v>
      </c>
      <c r="F802" t="s">
        <v>3878</v>
      </c>
      <c r="G802" t="s">
        <v>463</v>
      </c>
      <c r="H802" t="s">
        <v>174</v>
      </c>
      <c r="I802" t="s">
        <v>3868</v>
      </c>
      <c r="J802" t="s">
        <v>439</v>
      </c>
      <c r="K802" t="s">
        <v>1783</v>
      </c>
      <c r="L802" t="s">
        <v>1498</v>
      </c>
      <c r="M802" t="s">
        <v>1974</v>
      </c>
      <c r="N802" t="s">
        <v>4315</v>
      </c>
      <c r="O802" t="s">
        <v>4319</v>
      </c>
      <c r="P802" t="s">
        <v>4321</v>
      </c>
      <c r="Q802" t="s">
        <v>4892</v>
      </c>
      <c r="R802" t="s">
        <v>5440</v>
      </c>
      <c r="S802" t="s">
        <v>5440</v>
      </c>
      <c r="T802" t="s">
        <v>5783</v>
      </c>
      <c r="U802" t="s">
        <v>6336</v>
      </c>
      <c r="Y802" cm="1">
        <f t="array" ref="Y802">IF(FALSE,"True," &amp; IF(_xlfn.XLOOKUP("Src_IsAny",'Scoring_Config'!$A:$A,'Scoring_Config'!$D:$D,"Yes")="Yes",_xlfn.XLOOKUP("Src_IsAny",'Scoring_Config'!$A:$A,'Scoring_Config'!$C:$C,10),0),"False,0")</f>
        <v>0</v>
      </c>
      <c r="Z802" cm="1">
        <f t="array" ref="Z802">IF(FALSE,"True," &amp; IF(_xlfn.XLOOKUP("Src_CIDR_Le_16",'Scoring_Config'!$A:$A,'Scoring_Config'!$D:$D,"Yes")="Yes",_xlfn.XLOOKUP("Src_CIDR_Le_16",'Scoring_Config'!$A:$A,'Scoring_Config'!$C:$C,10),0),"False,0")</f>
        <v>0</v>
      </c>
      <c r="AA802" cm="1">
        <f t="array" ref="AA802">IF(FALSE,"True," &amp; IF(_xlfn.XLOOKUP("Src_CIDR_17_22",'Scoring_Config'!$A:$A,'Scoring_Config'!$D:$D,"Yes")="Yes",_xlfn.XLOOKUP("Src_CIDR_17_22",'Scoring_Config'!$A:$A,'Scoring_Config'!$C:$C,5),0),"False,0")</f>
        <v>0</v>
      </c>
      <c r="AB802" cm="1">
        <f t="array" ref="AB802">IF(FALSE,"True," &amp; IF(_xlfn.XLOOKUP("Dst_IsAny",'Scoring_Config'!$A:$A,'Scoring_Config'!$D:$D,"Yes")="Yes",_xlfn.XLOOKUP("Dst_IsAny",'Scoring_Config'!$A:$A,'Scoring_Config'!$C:$C,10),0),"False,0")</f>
        <v>0</v>
      </c>
      <c r="AC802" cm="1">
        <f t="array" ref="AC802">IF(FALSE,"True," &amp; IF(_xlfn.XLOOKUP("Dst_CIDR_Le_16",'Scoring_Config'!$A:$A,'Scoring_Config'!$D:$D,"Yes")="Yes",_xlfn.XLOOKUP("Dst_CIDR_Le_16",'Scoring_Config'!$A:$A,'Scoring_Config'!$C:$C,10),0),"False,0")</f>
        <v>0</v>
      </c>
      <c r="AD802" cm="1">
        <f t="array" ref="AD802">IF(FALSE,"True," &amp; IF(_xlfn.XLOOKUP("Dst_CIDR_17_22",'Scoring_Config'!$A:$A,'Scoring_Config'!$D:$D,"Yes")="Yes",_xlfn.XLOOKUP("Dst_CIDR_17_22",'Scoring_Config'!$A:$A,'Scoring_Config'!$C:$C,5),0),"False,0")</f>
        <v>0</v>
      </c>
      <c r="AE802" cm="1">
        <f t="array" ref="AE802">IF(FALSE,"True," &amp; IF(_xlfn.XLOOKUP("SrcZone_IsAny",'Scoring_Config'!$A:$A,'Scoring_Config'!$D:$D,"Yes")="Yes",_xlfn.XLOOKUP("SrcZone_IsAny",'Scoring_Config'!$A:$A,'Scoring_Config'!$C:$C,10),0),"False,0")</f>
        <v>0</v>
      </c>
      <c r="AF802" cm="1">
        <f t="array" ref="AF802">IF(FALSE,"True," &amp; IF(_xlfn.XLOOKUP("DstZone_IsAny",'Scoring_Config'!$A:$A,'Scoring_Config'!$D:$D,"Yes")="Yes",_xlfn.XLOOKUP("DstZone_IsAny",'Scoring_Config'!$A:$A,'Scoring_Config'!$C:$C,10),0),"False,0")</f>
        <v>0</v>
      </c>
      <c r="AG802" cm="1">
        <f t="array" ref="AG80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02" cm="1">
        <f t="array" ref="AH802">IF(FALSE,"True," &amp; IF(_xlfn.XLOOKUP("App_Any_OR_RangeGt1000",'Scoring_Config'!$A:$A,'Scoring_Config'!$D:$D,"Yes")="Yes",_xlfn.XLOOKUP("App_Any_OR_RangeGt1000",'Scoring_Config'!$A:$A,'Scoring_Config'!$C:$C,10),0),"False,0")</f>
        <v>0</v>
      </c>
      <c r="AI802" cm="1">
        <f t="array" ref="AI802">IF(TRUE,"True," &amp; IF(_xlfn.XLOOKUP("Service_Insecure_Match",'Scoring_Config'!$A:$A,'Scoring_Config'!$D:$D,"Yes")="Yes",_xlfn.XLOOKUP("Service_Insecure_Match",'Scoring_Config'!$A:$A,'Scoring_Config'!$C:$C,5),0),"False,0")</f>
        <v>0</v>
      </c>
      <c r="AJ802" cm="1">
        <f t="array" ref="AJ802">IF(FALSE,"True," &amp; IF(_xlfn.XLOOKUP("Risky_Inbound",'Scoring_Config'!$A:$A,'Scoring_Config'!$D:$D,"Yes")="Yes",_xlfn.XLOOKUP("Risky_Inbound",'Scoring_Config'!$A:$A,'Scoring_Config'!$C:$C,50),0),"False,0")</f>
        <v>0</v>
      </c>
      <c r="AK802" cm="1">
        <f t="array" ref="AK802">IF(FALSE,"True," &amp; IF(_xlfn.XLOOKUP("Risky_Outbound",'Scoring_Config'!$A:$A,'Scoring_Config'!$D:$D,"Yes")="Yes",_xlfn.XLOOKUP("Risky_Outbound",'Scoring_Config'!$A:$A,'Scoring_Config'!$C:$C,25),0),"False,0")</f>
        <v>0</v>
      </c>
      <c r="AL802" t="s">
        <v>6700</v>
      </c>
      <c r="AM802" cm="1">
        <f t="array" ref="AM80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02" t="s">
        <v>6697</v>
      </c>
      <c r="AO802" t="s">
        <v>6697</v>
      </c>
      <c r="AP802" t="s">
        <v>6697</v>
      </c>
      <c r="AQ802" cm="1">
        <f t="array" ref="AQ802">IF(FALSE,"True," &amp; IF(_xlfn.XLOOKUP("Service_IsAny",'Scoring_Config'!$A:$A,'Scoring_Config'!$D:$D,"Yes")="Yes",_xlfn.XLOOKUP("Service_IsAny",'Scoring_Config'!$A:$A,'Scoring_Config'!$C:$C,0),0),"False,0")</f>
        <v>0</v>
      </c>
      <c r="AR802">
        <v>3</v>
      </c>
      <c r="AS802" cm="1">
        <f t="array" ref="AS802">IF(FALSE,"True," &amp; IF(_xlfn.XLOOKUP("Service_RangeGt1000",'Scoring_Config'!$A:$A,'Scoring_Config'!$D:$D,"Yes")="Yes",_xlfn.XLOOKUP("Service_RangeGt1000",'Scoring_Config'!$A:$A,'Scoring_Config'!$C:$C,0),0),"False,0")</f>
        <v>0</v>
      </c>
      <c r="AT802" cm="1">
        <f t="array" ref="AT802">IF(FALSE,"True," &amp; IF(_xlfn.XLOOKUP("App_IsAny",'Scoring_Config'!$A:$A,'Scoring_Config'!$D:$D,"Yes")="Yes",_xlfn.XLOOKUP("App_IsAny",'Scoring_Config'!$A:$A,'Scoring_Config'!$C:$C,0),0),"False,0")</f>
        <v>0</v>
      </c>
      <c r="AU802">
        <v>3</v>
      </c>
      <c r="AV802" cm="1">
        <f t="array" ref="AV802">IF(FALSE,"True," &amp; IF(_xlfn.XLOOKUP("App_RangeGt1000",'Scoring_Config'!$A:$A,'Scoring_Config'!$D:$D,"Yes")="Yes",_xlfn.XLOOKUP("App_RangeGt1000",'Scoring_Config'!$A:$A,'Scoring_Config'!$C:$C,0),0),"False,0")</f>
        <v>0</v>
      </c>
      <c r="AW802" cm="1">
        <f t="array" ref="AW802">IF(FALSE,"True," &amp; IF(_xlfn.XLOOKUP("Action_IsDenyOrDrop",'Scoring_Config'!$A:$A,'Scoring_Config'!$D:$D,"Yes")="Yes",_xlfn.XLOOKUP("Action_IsDenyOrDrop",'Scoring_Config'!$A:$A,'Scoring_Config'!$C:$C,0),0),"False,0")</f>
        <v>0</v>
      </c>
      <c r="AX802" cm="1">
        <f t="array" ref="AX802">IF(LEFT(AW802,4)="True",0,(IF(LEFT(Y802,4)="True",IF(_xlfn.XLOOKUP("Src_IsAny",'Scoring_Config'!$A:$A,'Scoring_Config'!$D:$D,"Yes")="Yes",_xlfn.XLOOKUP("Src_IsAny",'Scoring_Config'!$A:$A,'Scoring_Config'!$C:$C,10),0),0)+IF(LEFT(Z802,4)="True",IF(_xlfn.XLOOKUP("Src_CIDR_Le_16",'Scoring_Config'!$A:$A,'Scoring_Config'!$D:$D,"Yes")="Yes",_xlfn.XLOOKUP("Src_CIDR_Le_16",'Scoring_Config'!$A:$A,'Scoring_Config'!$C:$C,10),0),0)+IF(LEFT(AA802,4)="True",IF(_xlfn.XLOOKUP("Src_CIDR_17_22",'Scoring_Config'!$A:$A,'Scoring_Config'!$D:$D,"Yes")="Yes",_xlfn.XLOOKUP("Src_CIDR_17_22",'Scoring_Config'!$A:$A,'Scoring_Config'!$C:$C,5),0),0)+IF(LEFT(AB802,4)="True",IF(_xlfn.XLOOKUP("Dst_IsAny",'Scoring_Config'!$A:$A,'Scoring_Config'!$D:$D,"Yes")="Yes",_xlfn.XLOOKUP("Dst_IsAny",'Scoring_Config'!$A:$A,'Scoring_Config'!$C:$C,10),0),0)+IF(LEFT(AC802,4)="True",IF(_xlfn.XLOOKUP("Dst_CIDR_Le_16",'Scoring_Config'!$A:$A,'Scoring_Config'!$D:$D,"Yes")="Yes",_xlfn.XLOOKUP("Dst_CIDR_Le_16",'Scoring_Config'!$A:$A,'Scoring_Config'!$C:$C,10),0),0)+IF(LEFT(AD802,4)="True",IF(_xlfn.XLOOKUP("Dst_CIDR_17_22",'Scoring_Config'!$A:$A,'Scoring_Config'!$D:$D,"Yes")="Yes",_xlfn.XLOOKUP("Dst_CIDR_17_22",'Scoring_Config'!$A:$A,'Scoring_Config'!$C:$C,5),0),0)+IF(LEFT(AE802,4)="True",IF(_xlfn.XLOOKUP("SrcZone_IsAny",'Scoring_Config'!$A:$A,'Scoring_Config'!$D:$D,"Yes")="Yes",_xlfn.XLOOKUP("SrcZone_IsAny",'Scoring_Config'!$A:$A,'Scoring_Config'!$C:$C,10),0),0)+IF(LEFT(AF802,4)="True",IF(_xlfn.XLOOKUP("DstZone_IsAny",'Scoring_Config'!$A:$A,'Scoring_Config'!$D:$D,"Yes")="Yes",_xlfn.XLOOKUP("DstZone_IsAny",'Scoring_Config'!$A:$A,'Scoring_Config'!$C:$C,10),0),0)+IF(LEFT(AG802,4)="True",IF(_xlfn.XLOOKUP("Service_Any_OR_RangeGt1000",'Scoring_Config'!$A:$A,'Scoring_Config'!$D:$D,"Yes")="Yes",_xlfn.XLOOKUP("Service_Any_OR_RangeGt1000",'Scoring_Config'!$A:$A,'Scoring_Config'!$C:$C,10),0),0)+IF(LEFT(AH802,4)="True",IF(_xlfn.XLOOKUP("App_Any_OR_RangeGt1000",'Scoring_Config'!$A:$A,'Scoring_Config'!$D:$D,"Yes")="Yes",_xlfn.XLOOKUP("App_Any_OR_RangeGt1000",'Scoring_Config'!$A:$A,'Scoring_Config'!$C:$C,10),0),0)+IF(LEFT(AI802,4)="True",IF(_xlfn.XLOOKUP("Service_Insecure_Match",'Scoring_Config'!$A:$A,'Scoring_Config'!$D:$D,"Yes")="Yes",_xlfn.XLOOKUP("Service_Insecure_Match",'Scoring_Config'!$A:$A,'Scoring_Config'!$C:$C,5),0),0)+IF(LEFT(AJ802,4)="True",IF(_xlfn.XLOOKUP("Risky_Inbound",'Scoring_Config'!$A:$A,'Scoring_Config'!$D:$D,"Yes")="Yes",_xlfn.XLOOKUP("Risky_Inbound",'Scoring_Config'!$A:$A,'Scoring_Config'!$C:$C,50),0),0)+IF(LEFT(AK802,4)="True",IF(_xlfn.XLOOKUP("Risky_Outbound",'Scoring_Config'!$A:$A,'Scoring_Config'!$D:$D,"Yes")="Yes",_xlfn.XLOOKUP("Risky_Outbound",'Scoring_Config'!$A:$A,'Scoring_Config'!$C:$C,25),0),0)+IF(LEFT(AZ802,4)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802,FIND(",",AL802)+1,100)),0)+IF(LEFT(AM802,4)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802,FIND(",",AN802)+1,100)),0)+IF(_xlfn.XLOOKUP("Profile_Scoring",'Scoring_Config'!$A:$A,'Scoring_Config'!$D:$D,"Yes")="Yes",VALUE(MID(AO802,FIND(",",AO802)+1,100)),0)+IF(_xlfn.XLOOKUP("Options_Scoring",'Scoring_Config'!$A:$A,'Scoring_Config'!$D:$D,"Yes")="Yes",VALUE(MID(AP802,FIND(",",AP802)+1,100)),0)))</f>
        <v>0</v>
      </c>
      <c r="AY802" t="s">
        <v>6706</v>
      </c>
      <c r="AZ802" cm="1">
        <f t="array" ref="AZ802">IF(TRUE,"True," &amp; IF(_xlfn.XLOOKUP("Migrate_Insecure",'Scoring_Config'!$A:$A,'Scoring_Config'!$D:$D,"Yes")="Yes",_xlfn.XLOOKUP("Migrate_Insecure",'Scoring_Config'!$A:$A,'Scoring_Config'!$C:$C,10),0),"False,0")</f>
        <v>0</v>
      </c>
    </row>
    <row r="803" spans="1:52">
      <c r="A803" t="s">
        <v>1979</v>
      </c>
      <c r="B803" t="s">
        <v>2776</v>
      </c>
      <c r="C803" t="s">
        <v>3542</v>
      </c>
      <c r="D803" t="s">
        <v>3545</v>
      </c>
      <c r="E803" t="s">
        <v>3563</v>
      </c>
      <c r="F803" t="s">
        <v>3752</v>
      </c>
      <c r="G803" t="s">
        <v>92</v>
      </c>
      <c r="H803" t="s">
        <v>174</v>
      </c>
      <c r="I803" t="s">
        <v>3797</v>
      </c>
      <c r="J803" t="s">
        <v>1062</v>
      </c>
      <c r="K803" t="s">
        <v>1783</v>
      </c>
      <c r="L803" t="s">
        <v>1498</v>
      </c>
      <c r="M803" t="s">
        <v>1974</v>
      </c>
      <c r="N803" t="s">
        <v>4315</v>
      </c>
      <c r="O803" t="s">
        <v>4319</v>
      </c>
      <c r="P803" t="s">
        <v>4321</v>
      </c>
      <c r="Q803" t="s">
        <v>4889</v>
      </c>
      <c r="R803" t="s">
        <v>5439</v>
      </c>
      <c r="S803" t="s">
        <v>4324</v>
      </c>
      <c r="T803" t="s">
        <v>5770</v>
      </c>
      <c r="U803" t="s">
        <v>6015</v>
      </c>
      <c r="Y803" cm="1">
        <f t="array" ref="Y803">IF(FALSE,"True," &amp; IF(_xlfn.XLOOKUP("Src_IsAny",'Scoring_Config'!$A:$A,'Scoring_Config'!$D:$D,"Yes")="Yes",_xlfn.XLOOKUP("Src_IsAny",'Scoring_Config'!$A:$A,'Scoring_Config'!$C:$C,10),0),"False,0")</f>
        <v>0</v>
      </c>
      <c r="Z803" cm="1">
        <f t="array" ref="Z803">IF(FALSE,"True," &amp; IF(_xlfn.XLOOKUP("Src_CIDR_Le_16",'Scoring_Config'!$A:$A,'Scoring_Config'!$D:$D,"Yes")="Yes",_xlfn.XLOOKUP("Src_CIDR_Le_16",'Scoring_Config'!$A:$A,'Scoring_Config'!$C:$C,10),0),"False,0")</f>
        <v>0</v>
      </c>
      <c r="AA803" cm="1">
        <f t="array" ref="AA803">IF(FALSE,"True," &amp; IF(_xlfn.XLOOKUP("Src_CIDR_17_22",'Scoring_Config'!$A:$A,'Scoring_Config'!$D:$D,"Yes")="Yes",_xlfn.XLOOKUP("Src_CIDR_17_22",'Scoring_Config'!$A:$A,'Scoring_Config'!$C:$C,5),0),"False,0")</f>
        <v>0</v>
      </c>
      <c r="AB803" cm="1">
        <f t="array" ref="AB803">IF(FALSE,"True," &amp; IF(_xlfn.XLOOKUP("Dst_IsAny",'Scoring_Config'!$A:$A,'Scoring_Config'!$D:$D,"Yes")="Yes",_xlfn.XLOOKUP("Dst_IsAny",'Scoring_Config'!$A:$A,'Scoring_Config'!$C:$C,10),0),"False,0")</f>
        <v>0</v>
      </c>
      <c r="AC803" cm="1">
        <f t="array" ref="AC803">IF(FALSE,"True," &amp; IF(_xlfn.XLOOKUP("Dst_CIDR_Le_16",'Scoring_Config'!$A:$A,'Scoring_Config'!$D:$D,"Yes")="Yes",_xlfn.XLOOKUP("Dst_CIDR_Le_16",'Scoring_Config'!$A:$A,'Scoring_Config'!$C:$C,10),0),"False,0")</f>
        <v>0</v>
      </c>
      <c r="AD803" cm="1">
        <f t="array" ref="AD803">IF(FALSE,"True," &amp; IF(_xlfn.XLOOKUP("Dst_CIDR_17_22",'Scoring_Config'!$A:$A,'Scoring_Config'!$D:$D,"Yes")="Yes",_xlfn.XLOOKUP("Dst_CIDR_17_22",'Scoring_Config'!$A:$A,'Scoring_Config'!$C:$C,5),0),"False,0")</f>
        <v>0</v>
      </c>
      <c r="AE803" cm="1">
        <f t="array" ref="AE803">IF(FALSE,"True," &amp; IF(_xlfn.XLOOKUP("SrcZone_IsAny",'Scoring_Config'!$A:$A,'Scoring_Config'!$D:$D,"Yes")="Yes",_xlfn.XLOOKUP("SrcZone_IsAny",'Scoring_Config'!$A:$A,'Scoring_Config'!$C:$C,10),0),"False,0")</f>
        <v>0</v>
      </c>
      <c r="AF803" cm="1">
        <f t="array" ref="AF803">IF(FALSE,"True," &amp; IF(_xlfn.XLOOKUP("DstZone_IsAny",'Scoring_Config'!$A:$A,'Scoring_Config'!$D:$D,"Yes")="Yes",_xlfn.XLOOKUP("DstZone_IsAny",'Scoring_Config'!$A:$A,'Scoring_Config'!$C:$C,10),0),"False,0")</f>
        <v>0</v>
      </c>
      <c r="AG803" cm="1">
        <f t="array" ref="AG80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03" cm="1">
        <f t="array" ref="AH803">IF(FALSE,"True," &amp; IF(_xlfn.XLOOKUP("App_Any_OR_RangeGt1000",'Scoring_Config'!$A:$A,'Scoring_Config'!$D:$D,"Yes")="Yes",_xlfn.XLOOKUP("App_Any_OR_RangeGt1000",'Scoring_Config'!$A:$A,'Scoring_Config'!$C:$C,10),0),"False,0")</f>
        <v>0</v>
      </c>
      <c r="AI803" cm="1">
        <f t="array" ref="AI803">IF(TRUE,"True," &amp; IF(_xlfn.XLOOKUP("Service_Insecure_Match",'Scoring_Config'!$A:$A,'Scoring_Config'!$D:$D,"Yes")="Yes",_xlfn.XLOOKUP("Service_Insecure_Match",'Scoring_Config'!$A:$A,'Scoring_Config'!$C:$C,5),0),"False,0")</f>
        <v>0</v>
      </c>
      <c r="AJ803" cm="1">
        <f t="array" ref="AJ803">IF(FALSE,"True," &amp; IF(_xlfn.XLOOKUP("Risky_Inbound",'Scoring_Config'!$A:$A,'Scoring_Config'!$D:$D,"Yes")="Yes",_xlfn.XLOOKUP("Risky_Inbound",'Scoring_Config'!$A:$A,'Scoring_Config'!$C:$C,50),0),"False,0")</f>
        <v>0</v>
      </c>
      <c r="AK803" cm="1">
        <f t="array" ref="AK803">IF(FALSE,"True," &amp; IF(_xlfn.XLOOKUP("Risky_Outbound",'Scoring_Config'!$A:$A,'Scoring_Config'!$D:$D,"Yes")="Yes",_xlfn.XLOOKUP("Risky_Outbound",'Scoring_Config'!$A:$A,'Scoring_Config'!$C:$C,25),0),"False,0")</f>
        <v>0</v>
      </c>
      <c r="AL803" t="s">
        <v>6700</v>
      </c>
      <c r="AM803" cm="1">
        <f t="array" ref="AM80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03" t="s">
        <v>6697</v>
      </c>
      <c r="AO803" t="s">
        <v>6697</v>
      </c>
      <c r="AP803" t="s">
        <v>6697</v>
      </c>
      <c r="AQ803" cm="1">
        <f t="array" ref="AQ803">IF(FALSE,"True," &amp; IF(_xlfn.XLOOKUP("Service_IsAny",'Scoring_Config'!$A:$A,'Scoring_Config'!$D:$D,"Yes")="Yes",_xlfn.XLOOKUP("Service_IsAny",'Scoring_Config'!$A:$A,'Scoring_Config'!$C:$C,0),0),"False,0")</f>
        <v>0</v>
      </c>
      <c r="AR803">
        <v>3</v>
      </c>
      <c r="AS803" cm="1">
        <f t="array" ref="AS803">IF(FALSE,"True," &amp; IF(_xlfn.XLOOKUP("Service_RangeGt1000",'Scoring_Config'!$A:$A,'Scoring_Config'!$D:$D,"Yes")="Yes",_xlfn.XLOOKUP("Service_RangeGt1000",'Scoring_Config'!$A:$A,'Scoring_Config'!$C:$C,0),0),"False,0")</f>
        <v>0</v>
      </c>
      <c r="AT803" cm="1">
        <f t="array" ref="AT803">IF(FALSE,"True," &amp; IF(_xlfn.XLOOKUP("App_IsAny",'Scoring_Config'!$A:$A,'Scoring_Config'!$D:$D,"Yes")="Yes",_xlfn.XLOOKUP("App_IsAny",'Scoring_Config'!$A:$A,'Scoring_Config'!$C:$C,0),0),"False,0")</f>
        <v>0</v>
      </c>
      <c r="AU803">
        <v>3</v>
      </c>
      <c r="AV803" cm="1">
        <f t="array" ref="AV803">IF(FALSE,"True," &amp; IF(_xlfn.XLOOKUP("App_RangeGt1000",'Scoring_Config'!$A:$A,'Scoring_Config'!$D:$D,"Yes")="Yes",_xlfn.XLOOKUP("App_RangeGt1000",'Scoring_Config'!$A:$A,'Scoring_Config'!$C:$C,0),0),"False,0")</f>
        <v>0</v>
      </c>
      <c r="AW803" cm="1">
        <f t="array" ref="AW803">IF(FALSE,"True," &amp; IF(_xlfn.XLOOKUP("Action_IsDenyOrDrop",'Scoring_Config'!$A:$A,'Scoring_Config'!$D:$D,"Yes")="Yes",_xlfn.XLOOKUP("Action_IsDenyOrDrop",'Scoring_Config'!$A:$A,'Scoring_Config'!$C:$C,0),0),"False,0")</f>
        <v>0</v>
      </c>
      <c r="AX803" cm="1">
        <f t="array" ref="AX803">IF(LEFT(AW803,4)="True",0,(IF(LEFT(Y803,4)="True",IF(_xlfn.XLOOKUP("Src_IsAny",'Scoring_Config'!$A:$A,'Scoring_Config'!$D:$D,"Yes")="Yes",_xlfn.XLOOKUP("Src_IsAny",'Scoring_Config'!$A:$A,'Scoring_Config'!$C:$C,10),0),0)+IF(LEFT(Z803,4)="True",IF(_xlfn.XLOOKUP("Src_CIDR_Le_16",'Scoring_Config'!$A:$A,'Scoring_Config'!$D:$D,"Yes")="Yes",_xlfn.XLOOKUP("Src_CIDR_Le_16",'Scoring_Config'!$A:$A,'Scoring_Config'!$C:$C,10),0),0)+IF(LEFT(AA803,4)="True",IF(_xlfn.XLOOKUP("Src_CIDR_17_22",'Scoring_Config'!$A:$A,'Scoring_Config'!$D:$D,"Yes")="Yes",_xlfn.XLOOKUP("Src_CIDR_17_22",'Scoring_Config'!$A:$A,'Scoring_Config'!$C:$C,5),0),0)+IF(LEFT(AB803,4)="True",IF(_xlfn.XLOOKUP("Dst_IsAny",'Scoring_Config'!$A:$A,'Scoring_Config'!$D:$D,"Yes")="Yes",_xlfn.XLOOKUP("Dst_IsAny",'Scoring_Config'!$A:$A,'Scoring_Config'!$C:$C,10),0),0)+IF(LEFT(AC803,4)="True",IF(_xlfn.XLOOKUP("Dst_CIDR_Le_16",'Scoring_Config'!$A:$A,'Scoring_Config'!$D:$D,"Yes")="Yes",_xlfn.XLOOKUP("Dst_CIDR_Le_16",'Scoring_Config'!$A:$A,'Scoring_Config'!$C:$C,10),0),0)+IF(LEFT(AD803,4)="True",IF(_xlfn.XLOOKUP("Dst_CIDR_17_22",'Scoring_Config'!$A:$A,'Scoring_Config'!$D:$D,"Yes")="Yes",_xlfn.XLOOKUP("Dst_CIDR_17_22",'Scoring_Config'!$A:$A,'Scoring_Config'!$C:$C,5),0),0)+IF(LEFT(AE803,4)="True",IF(_xlfn.XLOOKUP("SrcZone_IsAny",'Scoring_Config'!$A:$A,'Scoring_Config'!$D:$D,"Yes")="Yes",_xlfn.XLOOKUP("SrcZone_IsAny",'Scoring_Config'!$A:$A,'Scoring_Config'!$C:$C,10),0),0)+IF(LEFT(AF803,4)="True",IF(_xlfn.XLOOKUP("DstZone_IsAny",'Scoring_Config'!$A:$A,'Scoring_Config'!$D:$D,"Yes")="Yes",_xlfn.XLOOKUP("DstZone_IsAny",'Scoring_Config'!$A:$A,'Scoring_Config'!$C:$C,10),0),0)+IF(LEFT(AG803,4)="True",IF(_xlfn.XLOOKUP("Service_Any_OR_RangeGt1000",'Scoring_Config'!$A:$A,'Scoring_Config'!$D:$D,"Yes")="Yes",_xlfn.XLOOKUP("Service_Any_OR_RangeGt1000",'Scoring_Config'!$A:$A,'Scoring_Config'!$C:$C,10),0),0)+IF(LEFT(AH803,4)="True",IF(_xlfn.XLOOKUP("App_Any_OR_RangeGt1000",'Scoring_Config'!$A:$A,'Scoring_Config'!$D:$D,"Yes")="Yes",_xlfn.XLOOKUP("App_Any_OR_RangeGt1000",'Scoring_Config'!$A:$A,'Scoring_Config'!$C:$C,10),0),0)+IF(LEFT(AI803,4)="True",IF(_xlfn.XLOOKUP("Service_Insecure_Match",'Scoring_Config'!$A:$A,'Scoring_Config'!$D:$D,"Yes")="Yes",_xlfn.XLOOKUP("Service_Insecure_Match",'Scoring_Config'!$A:$A,'Scoring_Config'!$C:$C,5),0),0)+IF(LEFT(AJ803,4)="True",IF(_xlfn.XLOOKUP("Risky_Inbound",'Scoring_Config'!$A:$A,'Scoring_Config'!$D:$D,"Yes")="Yes",_xlfn.XLOOKUP("Risky_Inbound",'Scoring_Config'!$A:$A,'Scoring_Config'!$C:$C,50),0),0)+IF(LEFT(AK803,4)="True",IF(_xlfn.XLOOKUP("Risky_Outbound",'Scoring_Config'!$A:$A,'Scoring_Config'!$D:$D,"Yes")="Yes",_xlfn.XLOOKUP("Risky_Outbound",'Scoring_Config'!$A:$A,'Scoring_Config'!$C:$C,25),0),0)+IF(LEFT(AZ803,4)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803,FIND(",",AL803)+1,100)),0)+IF(LEFT(AM803,4)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803,FIND(",",AN803)+1,100)),0)+IF(_xlfn.XLOOKUP("Profile_Scoring",'Scoring_Config'!$A:$A,'Scoring_Config'!$D:$D,"Yes")="Yes",VALUE(MID(AO803,FIND(",",AO803)+1,100)),0)+IF(_xlfn.XLOOKUP("Options_Scoring",'Scoring_Config'!$A:$A,'Scoring_Config'!$D:$D,"Yes")="Yes",VALUE(MID(AP803,FIND(",",AP803)+1,100)),0)))</f>
        <v>0</v>
      </c>
      <c r="AY803" t="s">
        <v>6706</v>
      </c>
      <c r="AZ803" cm="1">
        <f t="array" ref="AZ803">IF(TRUE,"True," &amp; IF(_xlfn.XLOOKUP("Migrate_Insecure",'Scoring_Config'!$A:$A,'Scoring_Config'!$D:$D,"Yes")="Yes",_xlfn.XLOOKUP("Migrate_Insecure",'Scoring_Config'!$A:$A,'Scoring_Config'!$C:$C,10),0),"False,0")</f>
        <v>0</v>
      </c>
    </row>
    <row r="804" spans="1:52">
      <c r="A804" t="s">
        <v>1979</v>
      </c>
      <c r="B804" t="s">
        <v>2777</v>
      </c>
      <c r="C804" t="s">
        <v>3542</v>
      </c>
      <c r="D804" t="s">
        <v>3545</v>
      </c>
      <c r="E804" t="s">
        <v>3563</v>
      </c>
      <c r="F804" t="s">
        <v>3584</v>
      </c>
      <c r="G804" t="s">
        <v>464</v>
      </c>
      <c r="H804" t="s">
        <v>174</v>
      </c>
      <c r="I804" t="s">
        <v>4132</v>
      </c>
      <c r="J804" t="s">
        <v>1063</v>
      </c>
      <c r="K804" t="s">
        <v>1667</v>
      </c>
      <c r="L804" t="s">
        <v>1497</v>
      </c>
      <c r="M804" t="s">
        <v>1974</v>
      </c>
      <c r="N804" t="s">
        <v>4315</v>
      </c>
      <c r="O804" t="s">
        <v>4319</v>
      </c>
      <c r="P804" t="s">
        <v>4321</v>
      </c>
      <c r="Q804" t="s">
        <v>4893</v>
      </c>
      <c r="R804" t="s">
        <v>5439</v>
      </c>
      <c r="S804" t="s">
        <v>4324</v>
      </c>
      <c r="T804" t="s">
        <v>5592</v>
      </c>
      <c r="U804" t="s">
        <v>6337</v>
      </c>
      <c r="Y804" cm="1">
        <f t="array" ref="Y804">IF(FALSE,"True," &amp; IF(_xlfn.XLOOKUP("Src_IsAny",'Scoring_Config'!$A:$A,'Scoring_Config'!$D:$D,"Yes")="Yes",_xlfn.XLOOKUP("Src_IsAny",'Scoring_Config'!$A:$A,'Scoring_Config'!$C:$C,10),0),"False,0")</f>
        <v>0</v>
      </c>
      <c r="Z804" cm="1">
        <f t="array" ref="Z804">IF(FALSE,"True," &amp; IF(_xlfn.XLOOKUP("Src_CIDR_Le_16",'Scoring_Config'!$A:$A,'Scoring_Config'!$D:$D,"Yes")="Yes",_xlfn.XLOOKUP("Src_CIDR_Le_16",'Scoring_Config'!$A:$A,'Scoring_Config'!$C:$C,10),0),"False,0")</f>
        <v>0</v>
      </c>
      <c r="AA804" cm="1">
        <f t="array" ref="AA804">IF(FALSE,"True," &amp; IF(_xlfn.XLOOKUP("Src_CIDR_17_22",'Scoring_Config'!$A:$A,'Scoring_Config'!$D:$D,"Yes")="Yes",_xlfn.XLOOKUP("Src_CIDR_17_22",'Scoring_Config'!$A:$A,'Scoring_Config'!$C:$C,5),0),"False,0")</f>
        <v>0</v>
      </c>
      <c r="AB804" cm="1">
        <f t="array" ref="AB804">IF(FALSE,"True," &amp; IF(_xlfn.XLOOKUP("Dst_IsAny",'Scoring_Config'!$A:$A,'Scoring_Config'!$D:$D,"Yes")="Yes",_xlfn.XLOOKUP("Dst_IsAny",'Scoring_Config'!$A:$A,'Scoring_Config'!$C:$C,10),0),"False,0")</f>
        <v>0</v>
      </c>
      <c r="AC804" cm="1">
        <f t="array" ref="AC804">IF(FALSE,"True," &amp; IF(_xlfn.XLOOKUP("Dst_CIDR_Le_16",'Scoring_Config'!$A:$A,'Scoring_Config'!$D:$D,"Yes")="Yes",_xlfn.XLOOKUP("Dst_CIDR_Le_16",'Scoring_Config'!$A:$A,'Scoring_Config'!$C:$C,10),0),"False,0")</f>
        <v>0</v>
      </c>
      <c r="AD804" cm="1">
        <f t="array" ref="AD804">IF(FALSE,"True," &amp; IF(_xlfn.XLOOKUP("Dst_CIDR_17_22",'Scoring_Config'!$A:$A,'Scoring_Config'!$D:$D,"Yes")="Yes",_xlfn.XLOOKUP("Dst_CIDR_17_22",'Scoring_Config'!$A:$A,'Scoring_Config'!$C:$C,5),0),"False,0")</f>
        <v>0</v>
      </c>
      <c r="AE804" cm="1">
        <f t="array" ref="AE804">IF(FALSE,"True," &amp; IF(_xlfn.XLOOKUP("SrcZone_IsAny",'Scoring_Config'!$A:$A,'Scoring_Config'!$D:$D,"Yes")="Yes",_xlfn.XLOOKUP("SrcZone_IsAny",'Scoring_Config'!$A:$A,'Scoring_Config'!$C:$C,10),0),"False,0")</f>
        <v>0</v>
      </c>
      <c r="AF804" cm="1">
        <f t="array" ref="AF804">IF(FALSE,"True," &amp; IF(_xlfn.XLOOKUP("DstZone_IsAny",'Scoring_Config'!$A:$A,'Scoring_Config'!$D:$D,"Yes")="Yes",_xlfn.XLOOKUP("DstZone_IsAny",'Scoring_Config'!$A:$A,'Scoring_Config'!$C:$C,10),0),"False,0")</f>
        <v>0</v>
      </c>
      <c r="AG804" cm="1">
        <f t="array" ref="AG80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04" cm="1">
        <f t="array" ref="AH804">IF(FALSE,"True," &amp; IF(_xlfn.XLOOKUP("App_Any_OR_RangeGt1000",'Scoring_Config'!$A:$A,'Scoring_Config'!$D:$D,"Yes")="Yes",_xlfn.XLOOKUP("App_Any_OR_RangeGt1000",'Scoring_Config'!$A:$A,'Scoring_Config'!$C:$C,10),0),"False,0")</f>
        <v>0</v>
      </c>
      <c r="AI804" cm="1">
        <f t="array" ref="AI804">IF(FALSE,"True," &amp; IF(_xlfn.XLOOKUP("Service_Insecure_Match",'Scoring_Config'!$A:$A,'Scoring_Config'!$D:$D,"Yes")="Yes",_xlfn.XLOOKUP("Service_Insecure_Match",'Scoring_Config'!$A:$A,'Scoring_Config'!$C:$C,5),0),"False,0")</f>
        <v>0</v>
      </c>
      <c r="AJ804" cm="1">
        <f t="array" ref="AJ804">IF(FALSE,"True," &amp; IF(_xlfn.XLOOKUP("Risky_Inbound",'Scoring_Config'!$A:$A,'Scoring_Config'!$D:$D,"Yes")="Yes",_xlfn.XLOOKUP("Risky_Inbound",'Scoring_Config'!$A:$A,'Scoring_Config'!$C:$C,50),0),"False,0")</f>
        <v>0</v>
      </c>
      <c r="AK804" cm="1">
        <f t="array" ref="AK804">IF(FALSE,"True," &amp; IF(_xlfn.XLOOKUP("Risky_Outbound",'Scoring_Config'!$A:$A,'Scoring_Config'!$D:$D,"Yes")="Yes",_xlfn.XLOOKUP("Risky_Outbound",'Scoring_Config'!$A:$A,'Scoring_Config'!$C:$C,25),0),"False,0")</f>
        <v>0</v>
      </c>
      <c r="AL804" t="s">
        <v>6700</v>
      </c>
      <c r="AM804" cm="1">
        <f t="array" ref="AM80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04" t="s">
        <v>6697</v>
      </c>
      <c r="AO804" t="s">
        <v>6697</v>
      </c>
      <c r="AP804" t="s">
        <v>6697</v>
      </c>
      <c r="AQ804" cm="1">
        <f t="array" ref="AQ804">IF(FALSE,"True," &amp; IF(_xlfn.XLOOKUP("Service_IsAny",'Scoring_Config'!$A:$A,'Scoring_Config'!$D:$D,"Yes")="Yes",_xlfn.XLOOKUP("Service_IsAny",'Scoring_Config'!$A:$A,'Scoring_Config'!$C:$C,0),0),"False,0")</f>
        <v>0</v>
      </c>
      <c r="AR804">
        <v>2</v>
      </c>
      <c r="AS804" cm="1">
        <f t="array" ref="AS804">IF(FALSE,"True," &amp; IF(_xlfn.XLOOKUP("Service_RangeGt1000",'Scoring_Config'!$A:$A,'Scoring_Config'!$D:$D,"Yes")="Yes",_xlfn.XLOOKUP("Service_RangeGt1000",'Scoring_Config'!$A:$A,'Scoring_Config'!$C:$C,0),0),"False,0")</f>
        <v>0</v>
      </c>
      <c r="AT804" cm="1">
        <f t="array" ref="AT804">IF(FALSE,"True," &amp; IF(_xlfn.XLOOKUP("App_IsAny",'Scoring_Config'!$A:$A,'Scoring_Config'!$D:$D,"Yes")="Yes",_xlfn.XLOOKUP("App_IsAny",'Scoring_Config'!$A:$A,'Scoring_Config'!$C:$C,0),0),"False,0")</f>
        <v>0</v>
      </c>
      <c r="AU804">
        <v>1</v>
      </c>
      <c r="AV804" cm="1">
        <f t="array" ref="AV804">IF(FALSE,"True," &amp; IF(_xlfn.XLOOKUP("App_RangeGt1000",'Scoring_Config'!$A:$A,'Scoring_Config'!$D:$D,"Yes")="Yes",_xlfn.XLOOKUP("App_RangeGt1000",'Scoring_Config'!$A:$A,'Scoring_Config'!$C:$C,0),0),"False,0")</f>
        <v>0</v>
      </c>
      <c r="AW804" cm="1">
        <f t="array" ref="AW804">IF(FALSE,"True," &amp; IF(_xlfn.XLOOKUP("Action_IsDenyOrDrop",'Scoring_Config'!$A:$A,'Scoring_Config'!$D:$D,"Yes")="Yes",_xlfn.XLOOKUP("Action_IsDenyOrDrop",'Scoring_Config'!$A:$A,'Scoring_Config'!$C:$C,0),0),"False,0")</f>
        <v>0</v>
      </c>
      <c r="AX804" cm="1">
        <f t="array" ref="AX804">IF(LEFT(AW804,4)="True",0,(IF(LEFT(Y804,4)="True",IF(_xlfn.XLOOKUP("Src_IsAny",'Scoring_Config'!$A:$A,'Scoring_Config'!$D:$D,"Yes")="Yes",_xlfn.XLOOKUP("Src_IsAny",'Scoring_Config'!$A:$A,'Scoring_Config'!$C:$C,10),0),0)+IF(LEFT(Z804,4)="True",IF(_xlfn.XLOOKUP("Src_CIDR_Le_16",'Scoring_Config'!$A:$A,'Scoring_Config'!$D:$D,"Yes")="Yes",_xlfn.XLOOKUP("Src_CIDR_Le_16",'Scoring_Config'!$A:$A,'Scoring_Config'!$C:$C,10),0),0)+IF(LEFT(AA804,4)="True",IF(_xlfn.XLOOKUP("Src_CIDR_17_22",'Scoring_Config'!$A:$A,'Scoring_Config'!$D:$D,"Yes")="Yes",_xlfn.XLOOKUP("Src_CIDR_17_22",'Scoring_Config'!$A:$A,'Scoring_Config'!$C:$C,5),0),0)+IF(LEFT(AB804,4)="True",IF(_xlfn.XLOOKUP("Dst_IsAny",'Scoring_Config'!$A:$A,'Scoring_Config'!$D:$D,"Yes")="Yes",_xlfn.XLOOKUP("Dst_IsAny",'Scoring_Config'!$A:$A,'Scoring_Config'!$C:$C,10),0),0)+IF(LEFT(AC804,4)="True",IF(_xlfn.XLOOKUP("Dst_CIDR_Le_16",'Scoring_Config'!$A:$A,'Scoring_Config'!$D:$D,"Yes")="Yes",_xlfn.XLOOKUP("Dst_CIDR_Le_16",'Scoring_Config'!$A:$A,'Scoring_Config'!$C:$C,10),0),0)+IF(LEFT(AD804,4)="True",IF(_xlfn.XLOOKUP("Dst_CIDR_17_22",'Scoring_Config'!$A:$A,'Scoring_Config'!$D:$D,"Yes")="Yes",_xlfn.XLOOKUP("Dst_CIDR_17_22",'Scoring_Config'!$A:$A,'Scoring_Config'!$C:$C,5),0),0)+IF(LEFT(AE804,4)="True",IF(_xlfn.XLOOKUP("SrcZone_IsAny",'Scoring_Config'!$A:$A,'Scoring_Config'!$D:$D,"Yes")="Yes",_xlfn.XLOOKUP("SrcZone_IsAny",'Scoring_Config'!$A:$A,'Scoring_Config'!$C:$C,10),0),0)+IF(LEFT(AF804,4)="True",IF(_xlfn.XLOOKUP("DstZone_IsAny",'Scoring_Config'!$A:$A,'Scoring_Config'!$D:$D,"Yes")="Yes",_xlfn.XLOOKUP("DstZone_IsAny",'Scoring_Config'!$A:$A,'Scoring_Config'!$C:$C,10),0),0)+IF(LEFT(AG804,4)="True",IF(_xlfn.XLOOKUP("Service_Any_OR_RangeGt1000",'Scoring_Config'!$A:$A,'Scoring_Config'!$D:$D,"Yes")="Yes",_xlfn.XLOOKUP("Service_Any_OR_RangeGt1000",'Scoring_Config'!$A:$A,'Scoring_Config'!$C:$C,10),0),0)+IF(LEFT(AH804,4)="True",IF(_xlfn.XLOOKUP("App_Any_OR_RangeGt1000",'Scoring_Config'!$A:$A,'Scoring_Config'!$D:$D,"Yes")="Yes",_xlfn.XLOOKUP("App_Any_OR_RangeGt1000",'Scoring_Config'!$A:$A,'Scoring_Config'!$C:$C,10),0),0)+IF(LEFT(AI804,4)="True",IF(_xlfn.XLOOKUP("Service_Insecure_Match",'Scoring_Config'!$A:$A,'Scoring_Config'!$D:$D,"Yes")="Yes",_xlfn.XLOOKUP("Service_Insecure_Match",'Scoring_Config'!$A:$A,'Scoring_Config'!$C:$C,5),0),0)+IF(LEFT(AJ804,4)="True",IF(_xlfn.XLOOKUP("Risky_Inbound",'Scoring_Config'!$A:$A,'Scoring_Config'!$D:$D,"Yes")="Yes",_xlfn.XLOOKUP("Risky_Inbound",'Scoring_Config'!$A:$A,'Scoring_Config'!$C:$C,50),0),0)+IF(LEFT(AK804,4)="True",IF(_xlfn.XLOOKUP("Risky_Outbound",'Scoring_Config'!$A:$A,'Scoring_Config'!$D:$D,"Yes")="Yes",_xlfn.XLOOKUP("Risky_Outbound",'Scoring_Config'!$A:$A,'Scoring_Config'!$C:$C,25),0),0)+IF(LEFT(AZ804,4)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804,FIND(",",AL804)+1,100)),0)+IF(LEFT(AM804,4)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804,FIND(",",AN804)+1,100)),0)+IF(_xlfn.XLOOKUP("Profile_Scoring",'Scoring_Config'!$A:$A,'Scoring_Config'!$D:$D,"Yes")="Yes",VALUE(MID(AO804,FIND(",",AO804)+1,100)),0)+IF(_xlfn.XLOOKUP("Options_Scoring",'Scoring_Config'!$A:$A,'Scoring_Config'!$D:$D,"Yes")="Yes",VALUE(MID(AP804,FIND(",",AP804)+1,100)),0)))</f>
        <v>0</v>
      </c>
      <c r="AZ804" cm="1">
        <f t="array" ref="AZ804">IF(FALSE,"True," &amp; IF(_xlfn.XLOOKUP("Migrate_Insecure",'Scoring_Config'!$A:$A,'Scoring_Config'!$D:$D,"Yes")="Yes",_xlfn.XLOOKUP("Migrate_Insecure",'Scoring_Config'!$A:$A,'Scoring_Config'!$C:$C,10),0),"False,0")</f>
        <v>0</v>
      </c>
    </row>
    <row r="805" spans="1:52">
      <c r="A805" t="s">
        <v>1979</v>
      </c>
      <c r="B805" t="s">
        <v>2778</v>
      </c>
      <c r="C805" t="s">
        <v>3542</v>
      </c>
      <c r="D805" t="s">
        <v>3545</v>
      </c>
      <c r="E805" t="s">
        <v>3563</v>
      </c>
      <c r="F805" t="s">
        <v>3763</v>
      </c>
      <c r="G805" t="s">
        <v>431</v>
      </c>
      <c r="H805" t="s">
        <v>174</v>
      </c>
      <c r="I805" t="s">
        <v>4132</v>
      </c>
      <c r="J805" t="s">
        <v>1064</v>
      </c>
      <c r="K805" t="s">
        <v>1771</v>
      </c>
      <c r="L805" t="s">
        <v>1327</v>
      </c>
      <c r="M805" t="s">
        <v>1974</v>
      </c>
      <c r="N805" t="s">
        <v>4315</v>
      </c>
      <c r="O805" t="s">
        <v>4319</v>
      </c>
      <c r="P805" t="s">
        <v>4321</v>
      </c>
      <c r="Q805" t="s">
        <v>4894</v>
      </c>
      <c r="R805" t="s">
        <v>5439</v>
      </c>
      <c r="S805" t="s">
        <v>4324</v>
      </c>
      <c r="T805" t="s">
        <v>5784</v>
      </c>
      <c r="U805" t="s">
        <v>6338</v>
      </c>
      <c r="Y805" cm="1">
        <f t="array" ref="Y805">IF(FALSE,"True," &amp; IF(_xlfn.XLOOKUP("Src_IsAny",'Scoring_Config'!$A:$A,'Scoring_Config'!$D:$D,"Yes")="Yes",_xlfn.XLOOKUP("Src_IsAny",'Scoring_Config'!$A:$A,'Scoring_Config'!$C:$C,10),0),"False,0")</f>
        <v>0</v>
      </c>
      <c r="Z805" cm="1">
        <f t="array" ref="Z805">IF(FALSE,"True," &amp; IF(_xlfn.XLOOKUP("Src_CIDR_Le_16",'Scoring_Config'!$A:$A,'Scoring_Config'!$D:$D,"Yes")="Yes",_xlfn.XLOOKUP("Src_CIDR_Le_16",'Scoring_Config'!$A:$A,'Scoring_Config'!$C:$C,10),0),"False,0")</f>
        <v>0</v>
      </c>
      <c r="AA805" cm="1">
        <f t="array" ref="AA805">IF(FALSE,"True," &amp; IF(_xlfn.XLOOKUP("Src_CIDR_17_22",'Scoring_Config'!$A:$A,'Scoring_Config'!$D:$D,"Yes")="Yes",_xlfn.XLOOKUP("Src_CIDR_17_22",'Scoring_Config'!$A:$A,'Scoring_Config'!$C:$C,5),0),"False,0")</f>
        <v>0</v>
      </c>
      <c r="AB805" cm="1">
        <f t="array" ref="AB805">IF(FALSE,"True," &amp; IF(_xlfn.XLOOKUP("Dst_IsAny",'Scoring_Config'!$A:$A,'Scoring_Config'!$D:$D,"Yes")="Yes",_xlfn.XLOOKUP("Dst_IsAny",'Scoring_Config'!$A:$A,'Scoring_Config'!$C:$C,10),0),"False,0")</f>
        <v>0</v>
      </c>
      <c r="AC805" cm="1">
        <f t="array" ref="AC805">IF(FALSE,"True," &amp; IF(_xlfn.XLOOKUP("Dst_CIDR_Le_16",'Scoring_Config'!$A:$A,'Scoring_Config'!$D:$D,"Yes")="Yes",_xlfn.XLOOKUP("Dst_CIDR_Le_16",'Scoring_Config'!$A:$A,'Scoring_Config'!$C:$C,10),0),"False,0")</f>
        <v>0</v>
      </c>
      <c r="AD805" cm="1">
        <f t="array" ref="AD805">IF(FALSE,"True," &amp; IF(_xlfn.XLOOKUP("Dst_CIDR_17_22",'Scoring_Config'!$A:$A,'Scoring_Config'!$D:$D,"Yes")="Yes",_xlfn.XLOOKUP("Dst_CIDR_17_22",'Scoring_Config'!$A:$A,'Scoring_Config'!$C:$C,5),0),"False,0")</f>
        <v>0</v>
      </c>
      <c r="AE805" cm="1">
        <f t="array" ref="AE805">IF(FALSE,"True," &amp; IF(_xlfn.XLOOKUP("SrcZone_IsAny",'Scoring_Config'!$A:$A,'Scoring_Config'!$D:$D,"Yes")="Yes",_xlfn.XLOOKUP("SrcZone_IsAny",'Scoring_Config'!$A:$A,'Scoring_Config'!$C:$C,10),0),"False,0")</f>
        <v>0</v>
      </c>
      <c r="AF805" cm="1">
        <f t="array" ref="AF805">IF(FALSE,"True," &amp; IF(_xlfn.XLOOKUP("DstZone_IsAny",'Scoring_Config'!$A:$A,'Scoring_Config'!$D:$D,"Yes")="Yes",_xlfn.XLOOKUP("DstZone_IsAny",'Scoring_Config'!$A:$A,'Scoring_Config'!$C:$C,10),0),"False,0")</f>
        <v>0</v>
      </c>
      <c r="AG805" cm="1">
        <f t="array" ref="AG80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05" cm="1">
        <f t="array" ref="AH805">IF(FALSE,"True," &amp; IF(_xlfn.XLOOKUP("App_Any_OR_RangeGt1000",'Scoring_Config'!$A:$A,'Scoring_Config'!$D:$D,"Yes")="Yes",_xlfn.XLOOKUP("App_Any_OR_RangeGt1000",'Scoring_Config'!$A:$A,'Scoring_Config'!$C:$C,10),0),"False,0")</f>
        <v>0</v>
      </c>
      <c r="AI805" cm="1">
        <f t="array" ref="AI805">IF(FALSE,"True," &amp; IF(_xlfn.XLOOKUP("Service_Insecure_Match",'Scoring_Config'!$A:$A,'Scoring_Config'!$D:$D,"Yes")="Yes",_xlfn.XLOOKUP("Service_Insecure_Match",'Scoring_Config'!$A:$A,'Scoring_Config'!$C:$C,5),0),"False,0")</f>
        <v>0</v>
      </c>
      <c r="AJ805" cm="1">
        <f t="array" ref="AJ805">IF(FALSE,"True," &amp; IF(_xlfn.XLOOKUP("Risky_Inbound",'Scoring_Config'!$A:$A,'Scoring_Config'!$D:$D,"Yes")="Yes",_xlfn.XLOOKUP("Risky_Inbound",'Scoring_Config'!$A:$A,'Scoring_Config'!$C:$C,50),0),"False,0")</f>
        <v>0</v>
      </c>
      <c r="AK805" cm="1">
        <f t="array" ref="AK805">IF(FALSE,"True," &amp; IF(_xlfn.XLOOKUP("Risky_Outbound",'Scoring_Config'!$A:$A,'Scoring_Config'!$D:$D,"Yes")="Yes",_xlfn.XLOOKUP("Risky_Outbound",'Scoring_Config'!$A:$A,'Scoring_Config'!$C:$C,25),0),"False,0")</f>
        <v>0</v>
      </c>
      <c r="AL805" t="s">
        <v>6700</v>
      </c>
      <c r="AM805" cm="1">
        <f t="array" ref="AM80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05" t="s">
        <v>6697</v>
      </c>
      <c r="AO805" t="s">
        <v>6697</v>
      </c>
      <c r="AP805" t="s">
        <v>6697</v>
      </c>
      <c r="AQ805" cm="1">
        <f t="array" ref="AQ805">IF(FALSE,"True," &amp; IF(_xlfn.XLOOKUP("Service_IsAny",'Scoring_Config'!$A:$A,'Scoring_Config'!$D:$D,"Yes")="Yes",_xlfn.XLOOKUP("Service_IsAny",'Scoring_Config'!$A:$A,'Scoring_Config'!$C:$C,0),0),"False,0")</f>
        <v>0</v>
      </c>
      <c r="AR805">
        <v>0</v>
      </c>
      <c r="AS805" cm="1">
        <f t="array" ref="AS805">IF(FALSE,"True," &amp; IF(_xlfn.XLOOKUP("Service_RangeGt1000",'Scoring_Config'!$A:$A,'Scoring_Config'!$D:$D,"Yes")="Yes",_xlfn.XLOOKUP("Service_RangeGt1000",'Scoring_Config'!$A:$A,'Scoring_Config'!$C:$C,0),0),"False,0")</f>
        <v>0</v>
      </c>
      <c r="AT805" cm="1">
        <f t="array" ref="AT805">IF(FALSE,"True," &amp; IF(_xlfn.XLOOKUP("App_IsAny",'Scoring_Config'!$A:$A,'Scoring_Config'!$D:$D,"Yes")="Yes",_xlfn.XLOOKUP("App_IsAny",'Scoring_Config'!$A:$A,'Scoring_Config'!$C:$C,0),0),"False,0")</f>
        <v>0</v>
      </c>
      <c r="AU805">
        <v>5</v>
      </c>
      <c r="AV805" cm="1">
        <f t="array" ref="AV805">IF(FALSE,"True," &amp; IF(_xlfn.XLOOKUP("App_RangeGt1000",'Scoring_Config'!$A:$A,'Scoring_Config'!$D:$D,"Yes")="Yes",_xlfn.XLOOKUP("App_RangeGt1000",'Scoring_Config'!$A:$A,'Scoring_Config'!$C:$C,0),0),"False,0")</f>
        <v>0</v>
      </c>
      <c r="AW805" cm="1">
        <f t="array" ref="AW805">IF(FALSE,"True," &amp; IF(_xlfn.XLOOKUP("Action_IsDenyOrDrop",'Scoring_Config'!$A:$A,'Scoring_Config'!$D:$D,"Yes")="Yes",_xlfn.XLOOKUP("Action_IsDenyOrDrop",'Scoring_Config'!$A:$A,'Scoring_Config'!$C:$C,0),0),"False,0")</f>
        <v>0</v>
      </c>
      <c r="AX805" cm="1">
        <f t="array" ref="AX805">IF(LEFT(AW805,4)="True",0,(IF(LEFT(Y805,4)="True",IF(_xlfn.XLOOKUP("Src_IsAny",'Scoring_Config'!$A:$A,'Scoring_Config'!$D:$D,"Yes")="Yes",_xlfn.XLOOKUP("Src_IsAny",'Scoring_Config'!$A:$A,'Scoring_Config'!$C:$C,10),0),0)+IF(LEFT(Z805,4)="True",IF(_xlfn.XLOOKUP("Src_CIDR_Le_16",'Scoring_Config'!$A:$A,'Scoring_Config'!$D:$D,"Yes")="Yes",_xlfn.XLOOKUP("Src_CIDR_Le_16",'Scoring_Config'!$A:$A,'Scoring_Config'!$C:$C,10),0),0)+IF(LEFT(AA805,4)="True",IF(_xlfn.XLOOKUP("Src_CIDR_17_22",'Scoring_Config'!$A:$A,'Scoring_Config'!$D:$D,"Yes")="Yes",_xlfn.XLOOKUP("Src_CIDR_17_22",'Scoring_Config'!$A:$A,'Scoring_Config'!$C:$C,5),0),0)+IF(LEFT(AB805,4)="True",IF(_xlfn.XLOOKUP("Dst_IsAny",'Scoring_Config'!$A:$A,'Scoring_Config'!$D:$D,"Yes")="Yes",_xlfn.XLOOKUP("Dst_IsAny",'Scoring_Config'!$A:$A,'Scoring_Config'!$C:$C,10),0),0)+IF(LEFT(AC805,4)="True",IF(_xlfn.XLOOKUP("Dst_CIDR_Le_16",'Scoring_Config'!$A:$A,'Scoring_Config'!$D:$D,"Yes")="Yes",_xlfn.XLOOKUP("Dst_CIDR_Le_16",'Scoring_Config'!$A:$A,'Scoring_Config'!$C:$C,10),0),0)+IF(LEFT(AD805,4)="True",IF(_xlfn.XLOOKUP("Dst_CIDR_17_22",'Scoring_Config'!$A:$A,'Scoring_Config'!$D:$D,"Yes")="Yes",_xlfn.XLOOKUP("Dst_CIDR_17_22",'Scoring_Config'!$A:$A,'Scoring_Config'!$C:$C,5),0),0)+IF(LEFT(AE805,4)="True",IF(_xlfn.XLOOKUP("SrcZone_IsAny",'Scoring_Config'!$A:$A,'Scoring_Config'!$D:$D,"Yes")="Yes",_xlfn.XLOOKUP("SrcZone_IsAny",'Scoring_Config'!$A:$A,'Scoring_Config'!$C:$C,10),0),0)+IF(LEFT(AF805,4)="True",IF(_xlfn.XLOOKUP("DstZone_IsAny",'Scoring_Config'!$A:$A,'Scoring_Config'!$D:$D,"Yes")="Yes",_xlfn.XLOOKUP("DstZone_IsAny",'Scoring_Config'!$A:$A,'Scoring_Config'!$C:$C,10),0),0)+IF(LEFT(AG805,4)="True",IF(_xlfn.XLOOKUP("Service_Any_OR_RangeGt1000",'Scoring_Config'!$A:$A,'Scoring_Config'!$D:$D,"Yes")="Yes",_xlfn.XLOOKUP("Service_Any_OR_RangeGt1000",'Scoring_Config'!$A:$A,'Scoring_Config'!$C:$C,10),0),0)+IF(LEFT(AH805,4)="True",IF(_xlfn.XLOOKUP("App_Any_OR_RangeGt1000",'Scoring_Config'!$A:$A,'Scoring_Config'!$D:$D,"Yes")="Yes",_xlfn.XLOOKUP("App_Any_OR_RangeGt1000",'Scoring_Config'!$A:$A,'Scoring_Config'!$C:$C,10),0),0)+IF(LEFT(AI805,4)="True",IF(_xlfn.XLOOKUP("Service_Insecure_Match",'Scoring_Config'!$A:$A,'Scoring_Config'!$D:$D,"Yes")="Yes",_xlfn.XLOOKUP("Service_Insecure_Match",'Scoring_Config'!$A:$A,'Scoring_Config'!$C:$C,5),0),0)+IF(LEFT(AJ805,4)="True",IF(_xlfn.XLOOKUP("Risky_Inbound",'Scoring_Config'!$A:$A,'Scoring_Config'!$D:$D,"Yes")="Yes",_xlfn.XLOOKUP("Risky_Inbound",'Scoring_Config'!$A:$A,'Scoring_Config'!$C:$C,50),0),0)+IF(LEFT(AK805,4)="True",IF(_xlfn.XLOOKUP("Risky_Outbound",'Scoring_Config'!$A:$A,'Scoring_Config'!$D:$D,"Yes")="Yes",_xlfn.XLOOKUP("Risky_Outbound",'Scoring_Config'!$A:$A,'Scoring_Config'!$C:$C,25),0),0)+IF(LEFT(AZ805,4)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805,FIND(",",AL805)+1,100)),0)+IF(LEFT(AM805,4)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805,FIND(",",AN805)+1,100)),0)+IF(_xlfn.XLOOKUP("Profile_Scoring",'Scoring_Config'!$A:$A,'Scoring_Config'!$D:$D,"Yes")="Yes",VALUE(MID(AO805,FIND(",",AO805)+1,100)),0)+IF(_xlfn.XLOOKUP("Options_Scoring",'Scoring_Config'!$A:$A,'Scoring_Config'!$D:$D,"Yes")="Yes",VALUE(MID(AP805,FIND(",",AP805)+1,100)),0)))</f>
        <v>0</v>
      </c>
      <c r="AZ805" cm="1">
        <f t="array" ref="AZ805">IF(FALSE,"True," &amp; IF(_xlfn.XLOOKUP("Migrate_Insecure",'Scoring_Config'!$A:$A,'Scoring_Config'!$D:$D,"Yes")="Yes",_xlfn.XLOOKUP("Migrate_Insecure",'Scoring_Config'!$A:$A,'Scoring_Config'!$C:$C,10),0),"False,0")</f>
        <v>0</v>
      </c>
    </row>
    <row r="806" spans="1:52">
      <c r="A806" t="s">
        <v>1979</v>
      </c>
      <c r="B806" t="s">
        <v>2779</v>
      </c>
      <c r="C806" t="s">
        <v>3542</v>
      </c>
      <c r="D806" t="s">
        <v>3545</v>
      </c>
      <c r="E806" t="s">
        <v>3563</v>
      </c>
      <c r="F806" t="s">
        <v>3568</v>
      </c>
      <c r="G806" t="s">
        <v>92</v>
      </c>
      <c r="H806" t="s">
        <v>174</v>
      </c>
      <c r="I806" t="s">
        <v>4203</v>
      </c>
      <c r="J806" t="s">
        <v>1065</v>
      </c>
      <c r="K806" t="s">
        <v>1667</v>
      </c>
      <c r="L806" t="s">
        <v>1497</v>
      </c>
      <c r="M806" t="s">
        <v>1974</v>
      </c>
      <c r="N806" t="s">
        <v>4315</v>
      </c>
      <c r="O806" t="s">
        <v>4319</v>
      </c>
      <c r="P806" t="s">
        <v>4321</v>
      </c>
      <c r="Q806" t="s">
        <v>4895</v>
      </c>
      <c r="R806" t="s">
        <v>5439</v>
      </c>
      <c r="S806" t="s">
        <v>4324</v>
      </c>
      <c r="T806" t="s">
        <v>5770</v>
      </c>
      <c r="U806" t="s">
        <v>5955</v>
      </c>
      <c r="Y806" cm="1">
        <f t="array" ref="Y806">IF(FALSE,"True," &amp; IF(_xlfn.XLOOKUP("Src_IsAny",'Scoring_Config'!$A:$A,'Scoring_Config'!$D:$D,"Yes")="Yes",_xlfn.XLOOKUP("Src_IsAny",'Scoring_Config'!$A:$A,'Scoring_Config'!$C:$C,10),0),"False,0")</f>
        <v>0</v>
      </c>
      <c r="Z806" cm="1">
        <f t="array" ref="Z806">IF(FALSE,"True," &amp; IF(_xlfn.XLOOKUP("Src_CIDR_Le_16",'Scoring_Config'!$A:$A,'Scoring_Config'!$D:$D,"Yes")="Yes",_xlfn.XLOOKUP("Src_CIDR_Le_16",'Scoring_Config'!$A:$A,'Scoring_Config'!$C:$C,10),0),"False,0")</f>
        <v>0</v>
      </c>
      <c r="AA806" cm="1">
        <f t="array" ref="AA806">IF(FALSE,"True," &amp; IF(_xlfn.XLOOKUP("Src_CIDR_17_22",'Scoring_Config'!$A:$A,'Scoring_Config'!$D:$D,"Yes")="Yes",_xlfn.XLOOKUP("Src_CIDR_17_22",'Scoring_Config'!$A:$A,'Scoring_Config'!$C:$C,5),0),"False,0")</f>
        <v>0</v>
      </c>
      <c r="AB806" cm="1">
        <f t="array" ref="AB806">IF(FALSE,"True," &amp; IF(_xlfn.XLOOKUP("Dst_IsAny",'Scoring_Config'!$A:$A,'Scoring_Config'!$D:$D,"Yes")="Yes",_xlfn.XLOOKUP("Dst_IsAny",'Scoring_Config'!$A:$A,'Scoring_Config'!$C:$C,10),0),"False,0")</f>
        <v>0</v>
      </c>
      <c r="AC806" cm="1">
        <f t="array" ref="AC806">IF(FALSE,"True," &amp; IF(_xlfn.XLOOKUP("Dst_CIDR_Le_16",'Scoring_Config'!$A:$A,'Scoring_Config'!$D:$D,"Yes")="Yes",_xlfn.XLOOKUP("Dst_CIDR_Le_16",'Scoring_Config'!$A:$A,'Scoring_Config'!$C:$C,10),0),"False,0")</f>
        <v>0</v>
      </c>
      <c r="AD806" cm="1">
        <f t="array" ref="AD806">IF(FALSE,"True," &amp; IF(_xlfn.XLOOKUP("Dst_CIDR_17_22",'Scoring_Config'!$A:$A,'Scoring_Config'!$D:$D,"Yes")="Yes",_xlfn.XLOOKUP("Dst_CIDR_17_22",'Scoring_Config'!$A:$A,'Scoring_Config'!$C:$C,5),0),"False,0")</f>
        <v>0</v>
      </c>
      <c r="AE806" cm="1">
        <f t="array" ref="AE806">IF(FALSE,"True," &amp; IF(_xlfn.XLOOKUP("SrcZone_IsAny",'Scoring_Config'!$A:$A,'Scoring_Config'!$D:$D,"Yes")="Yes",_xlfn.XLOOKUP("SrcZone_IsAny",'Scoring_Config'!$A:$A,'Scoring_Config'!$C:$C,10),0),"False,0")</f>
        <v>0</v>
      </c>
      <c r="AF806" cm="1">
        <f t="array" ref="AF806">IF(FALSE,"True," &amp; IF(_xlfn.XLOOKUP("DstZone_IsAny",'Scoring_Config'!$A:$A,'Scoring_Config'!$D:$D,"Yes")="Yes",_xlfn.XLOOKUP("DstZone_IsAny",'Scoring_Config'!$A:$A,'Scoring_Config'!$C:$C,10),0),"False,0")</f>
        <v>0</v>
      </c>
      <c r="AG806" cm="1">
        <f t="array" ref="AG80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06" cm="1">
        <f t="array" ref="AH806">IF(FALSE,"True," &amp; IF(_xlfn.XLOOKUP("App_Any_OR_RangeGt1000",'Scoring_Config'!$A:$A,'Scoring_Config'!$D:$D,"Yes")="Yes",_xlfn.XLOOKUP("App_Any_OR_RangeGt1000",'Scoring_Config'!$A:$A,'Scoring_Config'!$C:$C,10),0),"False,0")</f>
        <v>0</v>
      </c>
      <c r="AI806" cm="1">
        <f t="array" ref="AI806">IF(FALSE,"True," &amp; IF(_xlfn.XLOOKUP("Service_Insecure_Match",'Scoring_Config'!$A:$A,'Scoring_Config'!$D:$D,"Yes")="Yes",_xlfn.XLOOKUP("Service_Insecure_Match",'Scoring_Config'!$A:$A,'Scoring_Config'!$C:$C,5),0),"False,0")</f>
        <v>0</v>
      </c>
      <c r="AJ806" cm="1">
        <f t="array" ref="AJ806">IF(FALSE,"True," &amp; IF(_xlfn.XLOOKUP("Risky_Inbound",'Scoring_Config'!$A:$A,'Scoring_Config'!$D:$D,"Yes")="Yes",_xlfn.XLOOKUP("Risky_Inbound",'Scoring_Config'!$A:$A,'Scoring_Config'!$C:$C,50),0),"False,0")</f>
        <v>0</v>
      </c>
      <c r="AK806" cm="1">
        <f t="array" ref="AK806">IF(FALSE,"True," &amp; IF(_xlfn.XLOOKUP("Risky_Outbound",'Scoring_Config'!$A:$A,'Scoring_Config'!$D:$D,"Yes")="Yes",_xlfn.XLOOKUP("Risky_Outbound",'Scoring_Config'!$A:$A,'Scoring_Config'!$C:$C,25),0),"False,0")</f>
        <v>0</v>
      </c>
      <c r="AL806" t="s">
        <v>6700</v>
      </c>
      <c r="AM806" cm="1">
        <f t="array" ref="AM80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06" t="s">
        <v>6697</v>
      </c>
      <c r="AO806" t="s">
        <v>6697</v>
      </c>
      <c r="AP806" t="s">
        <v>6697</v>
      </c>
      <c r="AQ806" cm="1">
        <f t="array" ref="AQ806">IF(FALSE,"True," &amp; IF(_xlfn.XLOOKUP("Service_IsAny",'Scoring_Config'!$A:$A,'Scoring_Config'!$D:$D,"Yes")="Yes",_xlfn.XLOOKUP("Service_IsAny",'Scoring_Config'!$A:$A,'Scoring_Config'!$C:$C,0),0),"False,0")</f>
        <v>0</v>
      </c>
      <c r="AR806">
        <v>2</v>
      </c>
      <c r="AS806" cm="1">
        <f t="array" ref="AS806">IF(FALSE,"True," &amp; IF(_xlfn.XLOOKUP("Service_RangeGt1000",'Scoring_Config'!$A:$A,'Scoring_Config'!$D:$D,"Yes")="Yes",_xlfn.XLOOKUP("Service_RangeGt1000",'Scoring_Config'!$A:$A,'Scoring_Config'!$C:$C,0),0),"False,0")</f>
        <v>0</v>
      </c>
      <c r="AT806" cm="1">
        <f t="array" ref="AT806">IF(FALSE,"True," &amp; IF(_xlfn.XLOOKUP("App_IsAny",'Scoring_Config'!$A:$A,'Scoring_Config'!$D:$D,"Yes")="Yes",_xlfn.XLOOKUP("App_IsAny",'Scoring_Config'!$A:$A,'Scoring_Config'!$C:$C,0),0),"False,0")</f>
        <v>0</v>
      </c>
      <c r="AU806">
        <v>1</v>
      </c>
      <c r="AV806" cm="1">
        <f t="array" ref="AV806">IF(FALSE,"True," &amp; IF(_xlfn.XLOOKUP("App_RangeGt1000",'Scoring_Config'!$A:$A,'Scoring_Config'!$D:$D,"Yes")="Yes",_xlfn.XLOOKUP("App_RangeGt1000",'Scoring_Config'!$A:$A,'Scoring_Config'!$C:$C,0),0),"False,0")</f>
        <v>0</v>
      </c>
      <c r="AW806" cm="1">
        <f t="array" ref="AW806">IF(FALSE,"True," &amp; IF(_xlfn.XLOOKUP("Action_IsDenyOrDrop",'Scoring_Config'!$A:$A,'Scoring_Config'!$D:$D,"Yes")="Yes",_xlfn.XLOOKUP("Action_IsDenyOrDrop",'Scoring_Config'!$A:$A,'Scoring_Config'!$C:$C,0),0),"False,0")</f>
        <v>0</v>
      </c>
      <c r="AX806" cm="1">
        <f t="array" ref="AX806">IF(LEFT(AW806,4)="True",0,(IF(LEFT(Y806,4)="True",IF(_xlfn.XLOOKUP("Src_IsAny",'Scoring_Config'!$A:$A,'Scoring_Config'!$D:$D,"Yes")="Yes",_xlfn.XLOOKUP("Src_IsAny",'Scoring_Config'!$A:$A,'Scoring_Config'!$C:$C,10),0),0)+IF(LEFT(Z806,4)="True",IF(_xlfn.XLOOKUP("Src_CIDR_Le_16",'Scoring_Config'!$A:$A,'Scoring_Config'!$D:$D,"Yes")="Yes",_xlfn.XLOOKUP("Src_CIDR_Le_16",'Scoring_Config'!$A:$A,'Scoring_Config'!$C:$C,10),0),0)+IF(LEFT(AA806,4)="True",IF(_xlfn.XLOOKUP("Src_CIDR_17_22",'Scoring_Config'!$A:$A,'Scoring_Config'!$D:$D,"Yes")="Yes",_xlfn.XLOOKUP("Src_CIDR_17_22",'Scoring_Config'!$A:$A,'Scoring_Config'!$C:$C,5),0),0)+IF(LEFT(AB806,4)="True",IF(_xlfn.XLOOKUP("Dst_IsAny",'Scoring_Config'!$A:$A,'Scoring_Config'!$D:$D,"Yes")="Yes",_xlfn.XLOOKUP("Dst_IsAny",'Scoring_Config'!$A:$A,'Scoring_Config'!$C:$C,10),0),0)+IF(LEFT(AC806,4)="True",IF(_xlfn.XLOOKUP("Dst_CIDR_Le_16",'Scoring_Config'!$A:$A,'Scoring_Config'!$D:$D,"Yes")="Yes",_xlfn.XLOOKUP("Dst_CIDR_Le_16",'Scoring_Config'!$A:$A,'Scoring_Config'!$C:$C,10),0),0)+IF(LEFT(AD806,4)="True",IF(_xlfn.XLOOKUP("Dst_CIDR_17_22",'Scoring_Config'!$A:$A,'Scoring_Config'!$D:$D,"Yes")="Yes",_xlfn.XLOOKUP("Dst_CIDR_17_22",'Scoring_Config'!$A:$A,'Scoring_Config'!$C:$C,5),0),0)+IF(LEFT(AE806,4)="True",IF(_xlfn.XLOOKUP("SrcZone_IsAny",'Scoring_Config'!$A:$A,'Scoring_Config'!$D:$D,"Yes")="Yes",_xlfn.XLOOKUP("SrcZone_IsAny",'Scoring_Config'!$A:$A,'Scoring_Config'!$C:$C,10),0),0)+IF(LEFT(AF806,4)="True",IF(_xlfn.XLOOKUP("DstZone_IsAny",'Scoring_Config'!$A:$A,'Scoring_Config'!$D:$D,"Yes")="Yes",_xlfn.XLOOKUP("DstZone_IsAny",'Scoring_Config'!$A:$A,'Scoring_Config'!$C:$C,10),0),0)+IF(LEFT(AG806,4)="True",IF(_xlfn.XLOOKUP("Service_Any_OR_RangeGt1000",'Scoring_Config'!$A:$A,'Scoring_Config'!$D:$D,"Yes")="Yes",_xlfn.XLOOKUP("Service_Any_OR_RangeGt1000",'Scoring_Config'!$A:$A,'Scoring_Config'!$C:$C,10),0),0)+IF(LEFT(AH806,4)="True",IF(_xlfn.XLOOKUP("App_Any_OR_RangeGt1000",'Scoring_Config'!$A:$A,'Scoring_Config'!$D:$D,"Yes")="Yes",_xlfn.XLOOKUP("App_Any_OR_RangeGt1000",'Scoring_Config'!$A:$A,'Scoring_Config'!$C:$C,10),0),0)+IF(LEFT(AI806,4)="True",IF(_xlfn.XLOOKUP("Service_Insecure_Match",'Scoring_Config'!$A:$A,'Scoring_Config'!$D:$D,"Yes")="Yes",_xlfn.XLOOKUP("Service_Insecure_Match",'Scoring_Config'!$A:$A,'Scoring_Config'!$C:$C,5),0),0)+IF(LEFT(AJ806,4)="True",IF(_xlfn.XLOOKUP("Risky_Inbound",'Scoring_Config'!$A:$A,'Scoring_Config'!$D:$D,"Yes")="Yes",_xlfn.XLOOKUP("Risky_Inbound",'Scoring_Config'!$A:$A,'Scoring_Config'!$C:$C,50),0),0)+IF(LEFT(AK806,4)="True",IF(_xlfn.XLOOKUP("Risky_Outbound",'Scoring_Config'!$A:$A,'Scoring_Config'!$D:$D,"Yes")="Yes",_xlfn.XLOOKUP("Risky_Outbound",'Scoring_Config'!$A:$A,'Scoring_Config'!$C:$C,25),0),0)+IF(LEFT(AZ806,4)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806,FIND(",",AL806)+1,100)),0)+IF(LEFT(AM806,4)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806,FIND(",",AN806)+1,100)),0)+IF(_xlfn.XLOOKUP("Profile_Scoring",'Scoring_Config'!$A:$A,'Scoring_Config'!$D:$D,"Yes")="Yes",VALUE(MID(AO806,FIND(",",AO806)+1,100)),0)+IF(_xlfn.XLOOKUP("Options_Scoring",'Scoring_Config'!$A:$A,'Scoring_Config'!$D:$D,"Yes")="Yes",VALUE(MID(AP806,FIND(",",AP806)+1,100)),0)))</f>
        <v>0</v>
      </c>
      <c r="AZ806" cm="1">
        <f t="array" ref="AZ806">IF(FALSE,"True," &amp; IF(_xlfn.XLOOKUP("Migrate_Insecure",'Scoring_Config'!$A:$A,'Scoring_Config'!$D:$D,"Yes")="Yes",_xlfn.XLOOKUP("Migrate_Insecure",'Scoring_Config'!$A:$A,'Scoring_Config'!$C:$C,10),0),"False,0")</f>
        <v>0</v>
      </c>
    </row>
    <row r="807" spans="1:52">
      <c r="A807" t="s">
        <v>1979</v>
      </c>
      <c r="B807" t="s">
        <v>2780</v>
      </c>
      <c r="C807" t="s">
        <v>3542</v>
      </c>
      <c r="D807" t="s">
        <v>3545</v>
      </c>
      <c r="E807" t="s">
        <v>3563</v>
      </c>
      <c r="F807" t="s">
        <v>3879</v>
      </c>
      <c r="G807" t="s">
        <v>465</v>
      </c>
      <c r="H807" t="s">
        <v>174</v>
      </c>
      <c r="I807" t="s">
        <v>3643</v>
      </c>
      <c r="J807" t="s">
        <v>96</v>
      </c>
      <c r="K807" t="s">
        <v>1667</v>
      </c>
      <c r="L807" t="s">
        <v>1327</v>
      </c>
      <c r="M807" t="s">
        <v>1974</v>
      </c>
      <c r="N807" t="s">
        <v>4315</v>
      </c>
      <c r="O807" t="s">
        <v>4319</v>
      </c>
      <c r="P807" t="s">
        <v>4323</v>
      </c>
      <c r="Q807" t="s">
        <v>4896</v>
      </c>
      <c r="R807" t="s">
        <v>5439</v>
      </c>
      <c r="S807" t="s">
        <v>4324</v>
      </c>
      <c r="T807" t="s">
        <v>5770</v>
      </c>
      <c r="U807" t="s">
        <v>5989</v>
      </c>
      <c r="Y807" cm="1">
        <f t="array" ref="Y807">IF(FALSE,"True," &amp; IF(_xlfn.XLOOKUP("Src_IsAny",'Scoring_Config'!$A:$A,'Scoring_Config'!$D:$D,"Yes")="Yes",_xlfn.XLOOKUP("Src_IsAny",'Scoring_Config'!$A:$A,'Scoring_Config'!$C:$C,10),0),"False,0")</f>
        <v>0</v>
      </c>
      <c r="Z807" cm="1">
        <f t="array" ref="Z807">IF(FALSE,"True," &amp; IF(_xlfn.XLOOKUP("Src_CIDR_Le_16",'Scoring_Config'!$A:$A,'Scoring_Config'!$D:$D,"Yes")="Yes",_xlfn.XLOOKUP("Src_CIDR_Le_16",'Scoring_Config'!$A:$A,'Scoring_Config'!$C:$C,10),0),"False,0")</f>
        <v>0</v>
      </c>
      <c r="AA807" cm="1">
        <f t="array" ref="AA807">IF(FALSE,"True," &amp; IF(_xlfn.XLOOKUP("Src_CIDR_17_22",'Scoring_Config'!$A:$A,'Scoring_Config'!$D:$D,"Yes")="Yes",_xlfn.XLOOKUP("Src_CIDR_17_22",'Scoring_Config'!$A:$A,'Scoring_Config'!$C:$C,5),0),"False,0")</f>
        <v>0</v>
      </c>
      <c r="AB807" cm="1">
        <f t="array" ref="AB807">IF(FALSE,"True," &amp; IF(_xlfn.XLOOKUP("Dst_IsAny",'Scoring_Config'!$A:$A,'Scoring_Config'!$D:$D,"Yes")="Yes",_xlfn.XLOOKUP("Dst_IsAny",'Scoring_Config'!$A:$A,'Scoring_Config'!$C:$C,10),0),"False,0")</f>
        <v>0</v>
      </c>
      <c r="AC807" cm="1">
        <f t="array" ref="AC807">IF(FALSE,"True," &amp; IF(_xlfn.XLOOKUP("Dst_CIDR_Le_16",'Scoring_Config'!$A:$A,'Scoring_Config'!$D:$D,"Yes")="Yes",_xlfn.XLOOKUP("Dst_CIDR_Le_16",'Scoring_Config'!$A:$A,'Scoring_Config'!$C:$C,10),0),"False,0")</f>
        <v>0</v>
      </c>
      <c r="AD807" cm="1">
        <f t="array" ref="AD807">IF(FALSE,"True," &amp; IF(_xlfn.XLOOKUP("Dst_CIDR_17_22",'Scoring_Config'!$A:$A,'Scoring_Config'!$D:$D,"Yes")="Yes",_xlfn.XLOOKUP("Dst_CIDR_17_22",'Scoring_Config'!$A:$A,'Scoring_Config'!$C:$C,5),0),"False,0")</f>
        <v>0</v>
      </c>
      <c r="AE807" cm="1">
        <f t="array" ref="AE807">IF(FALSE,"True," &amp; IF(_xlfn.XLOOKUP("SrcZone_IsAny",'Scoring_Config'!$A:$A,'Scoring_Config'!$D:$D,"Yes")="Yes",_xlfn.XLOOKUP("SrcZone_IsAny",'Scoring_Config'!$A:$A,'Scoring_Config'!$C:$C,10),0),"False,0")</f>
        <v>0</v>
      </c>
      <c r="AF807" cm="1">
        <f t="array" ref="AF807">IF(FALSE,"True," &amp; IF(_xlfn.XLOOKUP("DstZone_IsAny",'Scoring_Config'!$A:$A,'Scoring_Config'!$D:$D,"Yes")="Yes",_xlfn.XLOOKUP("DstZone_IsAny",'Scoring_Config'!$A:$A,'Scoring_Config'!$C:$C,10),0),"False,0")</f>
        <v>0</v>
      </c>
      <c r="AG807" cm="1">
        <f t="array" ref="AG80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07" cm="1">
        <f t="array" ref="AH807">IF(FALSE,"True," &amp; IF(_xlfn.XLOOKUP("App_Any_OR_RangeGt1000",'Scoring_Config'!$A:$A,'Scoring_Config'!$D:$D,"Yes")="Yes",_xlfn.XLOOKUP("App_Any_OR_RangeGt1000",'Scoring_Config'!$A:$A,'Scoring_Config'!$C:$C,10),0),"False,0")</f>
        <v>0</v>
      </c>
      <c r="AI807" cm="1">
        <f t="array" ref="AI807">IF(FALSE,"True," &amp; IF(_xlfn.XLOOKUP("Service_Insecure_Match",'Scoring_Config'!$A:$A,'Scoring_Config'!$D:$D,"Yes")="Yes",_xlfn.XLOOKUP("Service_Insecure_Match",'Scoring_Config'!$A:$A,'Scoring_Config'!$C:$C,5),0),"False,0")</f>
        <v>0</v>
      </c>
      <c r="AJ807" cm="1">
        <f t="array" ref="AJ807">IF(FALSE,"True," &amp; IF(_xlfn.XLOOKUP("Risky_Inbound",'Scoring_Config'!$A:$A,'Scoring_Config'!$D:$D,"Yes")="Yes",_xlfn.XLOOKUP("Risky_Inbound",'Scoring_Config'!$A:$A,'Scoring_Config'!$C:$C,50),0),"False,0")</f>
        <v>0</v>
      </c>
      <c r="AK807" cm="1">
        <f t="array" ref="AK807">IF(FALSE,"True," &amp; IF(_xlfn.XLOOKUP("Risky_Outbound",'Scoring_Config'!$A:$A,'Scoring_Config'!$D:$D,"Yes")="Yes",_xlfn.XLOOKUP("Risky_Outbound",'Scoring_Config'!$A:$A,'Scoring_Config'!$C:$C,25),0),"False,0")</f>
        <v>0</v>
      </c>
      <c r="AL807" t="s">
        <v>6699</v>
      </c>
      <c r="AM807" cm="1">
        <f t="array" ref="AM80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07" t="s">
        <v>6697</v>
      </c>
      <c r="AO807" t="s">
        <v>6697</v>
      </c>
      <c r="AP807" t="s">
        <v>6697</v>
      </c>
      <c r="AQ807" cm="1">
        <f t="array" ref="AQ807">IF(FALSE,"True," &amp; IF(_xlfn.XLOOKUP("Service_IsAny",'Scoring_Config'!$A:$A,'Scoring_Config'!$D:$D,"Yes")="Yes",_xlfn.XLOOKUP("Service_IsAny",'Scoring_Config'!$A:$A,'Scoring_Config'!$C:$C,0),0),"False,0")</f>
        <v>0</v>
      </c>
      <c r="AR807">
        <v>0</v>
      </c>
      <c r="AS807" cm="1">
        <f t="array" ref="AS807">IF(FALSE,"True," &amp; IF(_xlfn.XLOOKUP("Service_RangeGt1000",'Scoring_Config'!$A:$A,'Scoring_Config'!$D:$D,"Yes")="Yes",_xlfn.XLOOKUP("Service_RangeGt1000",'Scoring_Config'!$A:$A,'Scoring_Config'!$C:$C,0),0),"False,0")</f>
        <v>0</v>
      </c>
      <c r="AT807" cm="1">
        <f t="array" ref="AT807">IF(FALSE,"True," &amp; IF(_xlfn.XLOOKUP("App_IsAny",'Scoring_Config'!$A:$A,'Scoring_Config'!$D:$D,"Yes")="Yes",_xlfn.XLOOKUP("App_IsAny",'Scoring_Config'!$A:$A,'Scoring_Config'!$C:$C,0),0),"False,0")</f>
        <v>0</v>
      </c>
      <c r="AU807">
        <v>1</v>
      </c>
      <c r="AV807" cm="1">
        <f t="array" ref="AV807">IF(FALSE,"True," &amp; IF(_xlfn.XLOOKUP("App_RangeGt1000",'Scoring_Config'!$A:$A,'Scoring_Config'!$D:$D,"Yes")="Yes",_xlfn.XLOOKUP("App_RangeGt1000",'Scoring_Config'!$A:$A,'Scoring_Config'!$C:$C,0),0),"False,0")</f>
        <v>0</v>
      </c>
      <c r="AW807" cm="1">
        <f t="array" ref="AW807">IF(FALSE,"True," &amp; IF(_xlfn.XLOOKUP("Action_IsDenyOrDrop",'Scoring_Config'!$A:$A,'Scoring_Config'!$D:$D,"Yes")="Yes",_xlfn.XLOOKUP("Action_IsDenyOrDrop",'Scoring_Config'!$A:$A,'Scoring_Config'!$C:$C,0),0),"False,0")</f>
        <v>0</v>
      </c>
      <c r="AX807" cm="1">
        <f t="array" ref="AX807">IF(LEFT(AW807,4)="True",0,(IF(LEFT(Y807,4)="True",IF(_xlfn.XLOOKUP("Src_IsAny",'Scoring_Config'!$A:$A,'Scoring_Config'!$D:$D,"Yes")="Yes",_xlfn.XLOOKUP("Src_IsAny",'Scoring_Config'!$A:$A,'Scoring_Config'!$C:$C,10),0),0)+IF(LEFT(Z807,4)="True",IF(_xlfn.XLOOKUP("Src_CIDR_Le_16",'Scoring_Config'!$A:$A,'Scoring_Config'!$D:$D,"Yes")="Yes",_xlfn.XLOOKUP("Src_CIDR_Le_16",'Scoring_Config'!$A:$A,'Scoring_Config'!$C:$C,10),0),0)+IF(LEFT(AA807,4)="True",IF(_xlfn.XLOOKUP("Src_CIDR_17_22",'Scoring_Config'!$A:$A,'Scoring_Config'!$D:$D,"Yes")="Yes",_xlfn.XLOOKUP("Src_CIDR_17_22",'Scoring_Config'!$A:$A,'Scoring_Config'!$C:$C,5),0),0)+IF(LEFT(AB807,4)="True",IF(_xlfn.XLOOKUP("Dst_IsAny",'Scoring_Config'!$A:$A,'Scoring_Config'!$D:$D,"Yes")="Yes",_xlfn.XLOOKUP("Dst_IsAny",'Scoring_Config'!$A:$A,'Scoring_Config'!$C:$C,10),0),0)+IF(LEFT(AC807,4)="True",IF(_xlfn.XLOOKUP("Dst_CIDR_Le_16",'Scoring_Config'!$A:$A,'Scoring_Config'!$D:$D,"Yes")="Yes",_xlfn.XLOOKUP("Dst_CIDR_Le_16",'Scoring_Config'!$A:$A,'Scoring_Config'!$C:$C,10),0),0)+IF(LEFT(AD807,4)="True",IF(_xlfn.XLOOKUP("Dst_CIDR_17_22",'Scoring_Config'!$A:$A,'Scoring_Config'!$D:$D,"Yes")="Yes",_xlfn.XLOOKUP("Dst_CIDR_17_22",'Scoring_Config'!$A:$A,'Scoring_Config'!$C:$C,5),0),0)+IF(LEFT(AE807,4)="True",IF(_xlfn.XLOOKUP("SrcZone_IsAny",'Scoring_Config'!$A:$A,'Scoring_Config'!$D:$D,"Yes")="Yes",_xlfn.XLOOKUP("SrcZone_IsAny",'Scoring_Config'!$A:$A,'Scoring_Config'!$C:$C,10),0),0)+IF(LEFT(AF807,4)="True",IF(_xlfn.XLOOKUP("DstZone_IsAny",'Scoring_Config'!$A:$A,'Scoring_Config'!$D:$D,"Yes")="Yes",_xlfn.XLOOKUP("DstZone_IsAny",'Scoring_Config'!$A:$A,'Scoring_Config'!$C:$C,10),0),0)+IF(LEFT(AG807,4)="True",IF(_xlfn.XLOOKUP("Service_Any_OR_RangeGt1000",'Scoring_Config'!$A:$A,'Scoring_Config'!$D:$D,"Yes")="Yes",_xlfn.XLOOKUP("Service_Any_OR_RangeGt1000",'Scoring_Config'!$A:$A,'Scoring_Config'!$C:$C,10),0),0)+IF(LEFT(AH807,4)="True",IF(_xlfn.XLOOKUP("App_Any_OR_RangeGt1000",'Scoring_Config'!$A:$A,'Scoring_Config'!$D:$D,"Yes")="Yes",_xlfn.XLOOKUP("App_Any_OR_RangeGt1000",'Scoring_Config'!$A:$A,'Scoring_Config'!$C:$C,10),0),0)+IF(LEFT(AI807,4)="True",IF(_xlfn.XLOOKUP("Service_Insecure_Match",'Scoring_Config'!$A:$A,'Scoring_Config'!$D:$D,"Yes")="Yes",_xlfn.XLOOKUP("Service_Insecure_Match",'Scoring_Config'!$A:$A,'Scoring_Config'!$C:$C,5),0),0)+IF(LEFT(AJ807,4)="True",IF(_xlfn.XLOOKUP("Risky_Inbound",'Scoring_Config'!$A:$A,'Scoring_Config'!$D:$D,"Yes")="Yes",_xlfn.XLOOKUP("Risky_Inbound",'Scoring_Config'!$A:$A,'Scoring_Config'!$C:$C,50),0),0)+IF(LEFT(AK807,4)="True",IF(_xlfn.XLOOKUP("Risky_Outbound",'Scoring_Config'!$A:$A,'Scoring_Config'!$D:$D,"Yes")="Yes",_xlfn.XLOOKUP("Risky_Outbound",'Scoring_Config'!$A:$A,'Scoring_Config'!$C:$C,25),0),0)+IF(LEFT(AZ807,4)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807,FIND(",",AL807)+1,100)),0)+IF(LEFT(AM807,4)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807,FIND(",",AN807)+1,100)),0)+IF(_xlfn.XLOOKUP("Profile_Scoring",'Scoring_Config'!$A:$A,'Scoring_Config'!$D:$D,"Yes")="Yes",VALUE(MID(AO807,FIND(",",AO807)+1,100)),0)+IF(_xlfn.XLOOKUP("Options_Scoring",'Scoring_Config'!$A:$A,'Scoring_Config'!$D:$D,"Yes")="Yes",VALUE(MID(AP807,FIND(",",AP807)+1,100)),0)))</f>
        <v>0</v>
      </c>
      <c r="AZ807" cm="1">
        <f t="array" ref="AZ807">IF(FALSE,"True," &amp; IF(_xlfn.XLOOKUP("Migrate_Insecure",'Scoring_Config'!$A:$A,'Scoring_Config'!$D:$D,"Yes")="Yes",_xlfn.XLOOKUP("Migrate_Insecure",'Scoring_Config'!$A:$A,'Scoring_Config'!$C:$C,10),0),"False,0")</f>
        <v>0</v>
      </c>
    </row>
    <row r="808" spans="1:52">
      <c r="A808" t="s">
        <v>1979</v>
      </c>
      <c r="B808" t="s">
        <v>2781</v>
      </c>
      <c r="C808" t="s">
        <v>3542</v>
      </c>
      <c r="D808" t="s">
        <v>3545</v>
      </c>
      <c r="E808" t="s">
        <v>3563</v>
      </c>
      <c r="F808" t="s">
        <v>3684</v>
      </c>
      <c r="G808" t="s">
        <v>461</v>
      </c>
      <c r="H808" t="s">
        <v>174</v>
      </c>
      <c r="I808" t="s">
        <v>3684</v>
      </c>
      <c r="J808" t="s">
        <v>461</v>
      </c>
      <c r="K808" t="s">
        <v>1667</v>
      </c>
      <c r="L808" t="s">
        <v>1327</v>
      </c>
      <c r="M808" t="s">
        <v>1974</v>
      </c>
      <c r="N808" t="s">
        <v>4315</v>
      </c>
      <c r="O808" t="s">
        <v>4319</v>
      </c>
      <c r="P808" t="s">
        <v>4322</v>
      </c>
      <c r="Q808" t="s">
        <v>4897</v>
      </c>
      <c r="R808" t="s">
        <v>5440</v>
      </c>
      <c r="S808" t="s">
        <v>5440</v>
      </c>
      <c r="T808" t="s">
        <v>5770</v>
      </c>
      <c r="U808" t="s">
        <v>6339</v>
      </c>
      <c r="Y808" cm="1">
        <f t="array" ref="Y808">IF(FALSE,"True," &amp; IF(_xlfn.XLOOKUP("Src_IsAny",'Scoring_Config'!$A:$A,'Scoring_Config'!$D:$D,"Yes")="Yes",_xlfn.XLOOKUP("Src_IsAny",'Scoring_Config'!$A:$A,'Scoring_Config'!$C:$C,10),0),"False,0")</f>
        <v>0</v>
      </c>
      <c r="Z808" cm="1">
        <f t="array" ref="Z808">IF(FALSE,"True," &amp; IF(_xlfn.XLOOKUP("Src_CIDR_Le_16",'Scoring_Config'!$A:$A,'Scoring_Config'!$D:$D,"Yes")="Yes",_xlfn.XLOOKUP("Src_CIDR_Le_16",'Scoring_Config'!$A:$A,'Scoring_Config'!$C:$C,10),0),"False,0")</f>
        <v>0</v>
      </c>
      <c r="AA808" cm="1">
        <f t="array" ref="AA808">IF(FALSE,"True," &amp; IF(_xlfn.XLOOKUP("Src_CIDR_17_22",'Scoring_Config'!$A:$A,'Scoring_Config'!$D:$D,"Yes")="Yes",_xlfn.XLOOKUP("Src_CIDR_17_22",'Scoring_Config'!$A:$A,'Scoring_Config'!$C:$C,5),0),"False,0")</f>
        <v>0</v>
      </c>
      <c r="AB808" cm="1">
        <f t="array" ref="AB808">IF(FALSE,"True," &amp; IF(_xlfn.XLOOKUP("Dst_IsAny",'Scoring_Config'!$A:$A,'Scoring_Config'!$D:$D,"Yes")="Yes",_xlfn.XLOOKUP("Dst_IsAny",'Scoring_Config'!$A:$A,'Scoring_Config'!$C:$C,10),0),"False,0")</f>
        <v>0</v>
      </c>
      <c r="AC808" cm="1">
        <f t="array" ref="AC808">IF(FALSE,"True," &amp; IF(_xlfn.XLOOKUP("Dst_CIDR_Le_16",'Scoring_Config'!$A:$A,'Scoring_Config'!$D:$D,"Yes")="Yes",_xlfn.XLOOKUP("Dst_CIDR_Le_16",'Scoring_Config'!$A:$A,'Scoring_Config'!$C:$C,10),0),"False,0")</f>
        <v>0</v>
      </c>
      <c r="AD808" cm="1">
        <f t="array" ref="AD808">IF(FALSE,"True," &amp; IF(_xlfn.XLOOKUP("Dst_CIDR_17_22",'Scoring_Config'!$A:$A,'Scoring_Config'!$D:$D,"Yes")="Yes",_xlfn.XLOOKUP("Dst_CIDR_17_22",'Scoring_Config'!$A:$A,'Scoring_Config'!$C:$C,5),0),"False,0")</f>
        <v>0</v>
      </c>
      <c r="AE808" cm="1">
        <f t="array" ref="AE808">IF(FALSE,"True," &amp; IF(_xlfn.XLOOKUP("SrcZone_IsAny",'Scoring_Config'!$A:$A,'Scoring_Config'!$D:$D,"Yes")="Yes",_xlfn.XLOOKUP("SrcZone_IsAny",'Scoring_Config'!$A:$A,'Scoring_Config'!$C:$C,10),0),"False,0")</f>
        <v>0</v>
      </c>
      <c r="AF808" cm="1">
        <f t="array" ref="AF808">IF(FALSE,"True," &amp; IF(_xlfn.XLOOKUP("DstZone_IsAny",'Scoring_Config'!$A:$A,'Scoring_Config'!$D:$D,"Yes")="Yes",_xlfn.XLOOKUP("DstZone_IsAny",'Scoring_Config'!$A:$A,'Scoring_Config'!$C:$C,10),0),"False,0")</f>
        <v>0</v>
      </c>
      <c r="AG808" cm="1">
        <f t="array" ref="AG80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08" cm="1">
        <f t="array" ref="AH808">IF(FALSE,"True," &amp; IF(_xlfn.XLOOKUP("App_Any_OR_RangeGt1000",'Scoring_Config'!$A:$A,'Scoring_Config'!$D:$D,"Yes")="Yes",_xlfn.XLOOKUP("App_Any_OR_RangeGt1000",'Scoring_Config'!$A:$A,'Scoring_Config'!$C:$C,10),0),"False,0")</f>
        <v>0</v>
      </c>
      <c r="AI808" cm="1">
        <f t="array" ref="AI808">IF(FALSE,"True," &amp; IF(_xlfn.XLOOKUP("Service_Insecure_Match",'Scoring_Config'!$A:$A,'Scoring_Config'!$D:$D,"Yes")="Yes",_xlfn.XLOOKUP("Service_Insecure_Match",'Scoring_Config'!$A:$A,'Scoring_Config'!$C:$C,5),0),"False,0")</f>
        <v>0</v>
      </c>
      <c r="AJ808" cm="1">
        <f t="array" ref="AJ808">IF(FALSE,"True," &amp; IF(_xlfn.XLOOKUP("Risky_Inbound",'Scoring_Config'!$A:$A,'Scoring_Config'!$D:$D,"Yes")="Yes",_xlfn.XLOOKUP("Risky_Inbound",'Scoring_Config'!$A:$A,'Scoring_Config'!$C:$C,50),0),"False,0")</f>
        <v>0</v>
      </c>
      <c r="AK808" cm="1">
        <f t="array" ref="AK808">IF(FALSE,"True," &amp; IF(_xlfn.XLOOKUP("Risky_Outbound",'Scoring_Config'!$A:$A,'Scoring_Config'!$D:$D,"Yes")="Yes",_xlfn.XLOOKUP("Risky_Outbound",'Scoring_Config'!$A:$A,'Scoring_Config'!$C:$C,25),0),"False,0")</f>
        <v>0</v>
      </c>
      <c r="AL808" t="s">
        <v>6697</v>
      </c>
      <c r="AM808" cm="1">
        <f t="array" ref="AM80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08" t="s">
        <v>6697</v>
      </c>
      <c r="AO808" t="s">
        <v>6697</v>
      </c>
      <c r="AP808" t="s">
        <v>6697</v>
      </c>
      <c r="AQ808" cm="1">
        <f t="array" ref="AQ808">IF(FALSE,"True," &amp; IF(_xlfn.XLOOKUP("Service_IsAny",'Scoring_Config'!$A:$A,'Scoring_Config'!$D:$D,"Yes")="Yes",_xlfn.XLOOKUP("Service_IsAny",'Scoring_Config'!$A:$A,'Scoring_Config'!$C:$C,0),0),"False,0")</f>
        <v>0</v>
      </c>
      <c r="AR808">
        <v>0</v>
      </c>
      <c r="AS808" cm="1">
        <f t="array" ref="AS808">IF(FALSE,"True," &amp; IF(_xlfn.XLOOKUP("Service_RangeGt1000",'Scoring_Config'!$A:$A,'Scoring_Config'!$D:$D,"Yes")="Yes",_xlfn.XLOOKUP("Service_RangeGt1000",'Scoring_Config'!$A:$A,'Scoring_Config'!$C:$C,0),0),"False,0")</f>
        <v>0</v>
      </c>
      <c r="AT808" cm="1">
        <f t="array" ref="AT808">IF(FALSE,"True," &amp; IF(_xlfn.XLOOKUP("App_IsAny",'Scoring_Config'!$A:$A,'Scoring_Config'!$D:$D,"Yes")="Yes",_xlfn.XLOOKUP("App_IsAny",'Scoring_Config'!$A:$A,'Scoring_Config'!$C:$C,0),0),"False,0")</f>
        <v>0</v>
      </c>
      <c r="AU808">
        <v>1</v>
      </c>
      <c r="AV808" cm="1">
        <f t="array" ref="AV808">IF(FALSE,"True," &amp; IF(_xlfn.XLOOKUP("App_RangeGt1000",'Scoring_Config'!$A:$A,'Scoring_Config'!$D:$D,"Yes")="Yes",_xlfn.XLOOKUP("App_RangeGt1000",'Scoring_Config'!$A:$A,'Scoring_Config'!$C:$C,0),0),"False,0")</f>
        <v>0</v>
      </c>
      <c r="AW808" cm="1">
        <f t="array" ref="AW808">IF(FALSE,"True," &amp; IF(_xlfn.XLOOKUP("Action_IsDenyOrDrop",'Scoring_Config'!$A:$A,'Scoring_Config'!$D:$D,"Yes")="Yes",_xlfn.XLOOKUP("Action_IsDenyOrDrop",'Scoring_Config'!$A:$A,'Scoring_Config'!$C:$C,0),0),"False,0")</f>
        <v>0</v>
      </c>
      <c r="AX808" cm="1">
        <f t="array" ref="AX808">IF(LEFT(AW808,4)="True",0,(IF(LEFT(Y808,4)="True",IF(_xlfn.XLOOKUP("Src_IsAny",'Scoring_Config'!$A:$A,'Scoring_Config'!$D:$D,"Yes")="Yes",_xlfn.XLOOKUP("Src_IsAny",'Scoring_Config'!$A:$A,'Scoring_Config'!$C:$C,10),0),0)+IF(LEFT(Z808,4)="True",IF(_xlfn.XLOOKUP("Src_CIDR_Le_16",'Scoring_Config'!$A:$A,'Scoring_Config'!$D:$D,"Yes")="Yes",_xlfn.XLOOKUP("Src_CIDR_Le_16",'Scoring_Config'!$A:$A,'Scoring_Config'!$C:$C,10),0),0)+IF(LEFT(AA808,4)="True",IF(_xlfn.XLOOKUP("Src_CIDR_17_22",'Scoring_Config'!$A:$A,'Scoring_Config'!$D:$D,"Yes")="Yes",_xlfn.XLOOKUP("Src_CIDR_17_22",'Scoring_Config'!$A:$A,'Scoring_Config'!$C:$C,5),0),0)+IF(LEFT(AB808,4)="True",IF(_xlfn.XLOOKUP("Dst_IsAny",'Scoring_Config'!$A:$A,'Scoring_Config'!$D:$D,"Yes")="Yes",_xlfn.XLOOKUP("Dst_IsAny",'Scoring_Config'!$A:$A,'Scoring_Config'!$C:$C,10),0),0)+IF(LEFT(AC808,4)="True",IF(_xlfn.XLOOKUP("Dst_CIDR_Le_16",'Scoring_Config'!$A:$A,'Scoring_Config'!$D:$D,"Yes")="Yes",_xlfn.XLOOKUP("Dst_CIDR_Le_16",'Scoring_Config'!$A:$A,'Scoring_Config'!$C:$C,10),0),0)+IF(LEFT(AD808,4)="True",IF(_xlfn.XLOOKUP("Dst_CIDR_17_22",'Scoring_Config'!$A:$A,'Scoring_Config'!$D:$D,"Yes")="Yes",_xlfn.XLOOKUP("Dst_CIDR_17_22",'Scoring_Config'!$A:$A,'Scoring_Config'!$C:$C,5),0),0)+IF(LEFT(AE808,4)="True",IF(_xlfn.XLOOKUP("SrcZone_IsAny",'Scoring_Config'!$A:$A,'Scoring_Config'!$D:$D,"Yes")="Yes",_xlfn.XLOOKUP("SrcZone_IsAny",'Scoring_Config'!$A:$A,'Scoring_Config'!$C:$C,10),0),0)+IF(LEFT(AF808,4)="True",IF(_xlfn.XLOOKUP("DstZone_IsAny",'Scoring_Config'!$A:$A,'Scoring_Config'!$D:$D,"Yes")="Yes",_xlfn.XLOOKUP("DstZone_IsAny",'Scoring_Config'!$A:$A,'Scoring_Config'!$C:$C,10),0),0)+IF(LEFT(AG808,4)="True",IF(_xlfn.XLOOKUP("Service_Any_OR_RangeGt1000",'Scoring_Config'!$A:$A,'Scoring_Config'!$D:$D,"Yes")="Yes",_xlfn.XLOOKUP("Service_Any_OR_RangeGt1000",'Scoring_Config'!$A:$A,'Scoring_Config'!$C:$C,10),0),0)+IF(LEFT(AH808,4)="True",IF(_xlfn.XLOOKUP("App_Any_OR_RangeGt1000",'Scoring_Config'!$A:$A,'Scoring_Config'!$D:$D,"Yes")="Yes",_xlfn.XLOOKUP("App_Any_OR_RangeGt1000",'Scoring_Config'!$A:$A,'Scoring_Config'!$C:$C,10),0),0)+IF(LEFT(AI808,4)="True",IF(_xlfn.XLOOKUP("Service_Insecure_Match",'Scoring_Config'!$A:$A,'Scoring_Config'!$D:$D,"Yes")="Yes",_xlfn.XLOOKUP("Service_Insecure_Match",'Scoring_Config'!$A:$A,'Scoring_Config'!$C:$C,5),0),0)+IF(LEFT(AJ808,4)="True",IF(_xlfn.XLOOKUP("Risky_Inbound",'Scoring_Config'!$A:$A,'Scoring_Config'!$D:$D,"Yes")="Yes",_xlfn.XLOOKUP("Risky_Inbound",'Scoring_Config'!$A:$A,'Scoring_Config'!$C:$C,50),0),0)+IF(LEFT(AK808,4)="True",IF(_xlfn.XLOOKUP("Risky_Outbound",'Scoring_Config'!$A:$A,'Scoring_Config'!$D:$D,"Yes")="Yes",_xlfn.XLOOKUP("Risky_Outbound",'Scoring_Config'!$A:$A,'Scoring_Config'!$C:$C,25),0),0)+IF(LEFT(AZ808,4)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808,FIND(",",AL808)+1,100)),0)+IF(LEFT(AM808,4)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808,FIND(",",AN808)+1,100)),0)+IF(_xlfn.XLOOKUP("Profile_Scoring",'Scoring_Config'!$A:$A,'Scoring_Config'!$D:$D,"Yes")="Yes",VALUE(MID(AO808,FIND(",",AO808)+1,100)),0)+IF(_xlfn.XLOOKUP("Options_Scoring",'Scoring_Config'!$A:$A,'Scoring_Config'!$D:$D,"Yes")="Yes",VALUE(MID(AP808,FIND(",",AP808)+1,100)),0)))</f>
        <v>0</v>
      </c>
      <c r="AZ808" cm="1">
        <f t="array" ref="AZ808">IF(FALSE,"True," &amp; IF(_xlfn.XLOOKUP("Migrate_Insecure",'Scoring_Config'!$A:$A,'Scoring_Config'!$D:$D,"Yes")="Yes",_xlfn.XLOOKUP("Migrate_Insecure",'Scoring_Config'!$A:$A,'Scoring_Config'!$C:$C,10),0),"False,0")</f>
        <v>0</v>
      </c>
    </row>
    <row r="809" spans="1:52">
      <c r="A809" t="s">
        <v>1979</v>
      </c>
      <c r="B809" t="s">
        <v>2782</v>
      </c>
      <c r="C809" t="s">
        <v>3542</v>
      </c>
      <c r="D809" t="s">
        <v>3545</v>
      </c>
      <c r="E809" t="s">
        <v>3563</v>
      </c>
      <c r="F809" t="s">
        <v>3797</v>
      </c>
      <c r="G809" t="s">
        <v>127</v>
      </c>
      <c r="H809" t="s">
        <v>174</v>
      </c>
      <c r="I809" t="s">
        <v>4204</v>
      </c>
      <c r="J809" t="s">
        <v>1066</v>
      </c>
      <c r="K809" t="s">
        <v>1667</v>
      </c>
      <c r="L809" t="s">
        <v>1327</v>
      </c>
      <c r="M809" t="s">
        <v>1974</v>
      </c>
      <c r="N809" t="s">
        <v>4315</v>
      </c>
      <c r="O809" t="s">
        <v>4319</v>
      </c>
      <c r="P809" t="s">
        <v>4323</v>
      </c>
      <c r="Q809" t="s">
        <v>4898</v>
      </c>
      <c r="R809" t="s">
        <v>5439</v>
      </c>
      <c r="S809" t="s">
        <v>4324</v>
      </c>
      <c r="T809" t="s">
        <v>5592</v>
      </c>
      <c r="U809" t="s">
        <v>6340</v>
      </c>
      <c r="Y809" cm="1">
        <f t="array" ref="Y809">IF(FALSE,"True," &amp; IF(_xlfn.XLOOKUP("Src_IsAny",'Scoring_Config'!$A:$A,'Scoring_Config'!$D:$D,"Yes")="Yes",_xlfn.XLOOKUP("Src_IsAny",'Scoring_Config'!$A:$A,'Scoring_Config'!$C:$C,10),0),"False,0")</f>
        <v>0</v>
      </c>
      <c r="Z809" cm="1">
        <f t="array" ref="Z809">IF(FALSE,"True," &amp; IF(_xlfn.XLOOKUP("Src_CIDR_Le_16",'Scoring_Config'!$A:$A,'Scoring_Config'!$D:$D,"Yes")="Yes",_xlfn.XLOOKUP("Src_CIDR_Le_16",'Scoring_Config'!$A:$A,'Scoring_Config'!$C:$C,10),0),"False,0")</f>
        <v>0</v>
      </c>
      <c r="AA809" cm="1">
        <f t="array" ref="AA809">IF(FALSE,"True," &amp; IF(_xlfn.XLOOKUP("Src_CIDR_17_22",'Scoring_Config'!$A:$A,'Scoring_Config'!$D:$D,"Yes")="Yes",_xlfn.XLOOKUP("Src_CIDR_17_22",'Scoring_Config'!$A:$A,'Scoring_Config'!$C:$C,5),0),"False,0")</f>
        <v>0</v>
      </c>
      <c r="AB809" cm="1">
        <f t="array" ref="AB809">IF(FALSE,"True," &amp; IF(_xlfn.XLOOKUP("Dst_IsAny",'Scoring_Config'!$A:$A,'Scoring_Config'!$D:$D,"Yes")="Yes",_xlfn.XLOOKUP("Dst_IsAny",'Scoring_Config'!$A:$A,'Scoring_Config'!$C:$C,10),0),"False,0")</f>
        <v>0</v>
      </c>
      <c r="AC809" cm="1">
        <f t="array" ref="AC809">IF(FALSE,"True," &amp; IF(_xlfn.XLOOKUP("Dst_CIDR_Le_16",'Scoring_Config'!$A:$A,'Scoring_Config'!$D:$D,"Yes")="Yes",_xlfn.XLOOKUP("Dst_CIDR_Le_16",'Scoring_Config'!$A:$A,'Scoring_Config'!$C:$C,10),0),"False,0")</f>
        <v>0</v>
      </c>
      <c r="AD809" cm="1">
        <f t="array" ref="AD809">IF(FALSE,"True," &amp; IF(_xlfn.XLOOKUP("Dst_CIDR_17_22",'Scoring_Config'!$A:$A,'Scoring_Config'!$D:$D,"Yes")="Yes",_xlfn.XLOOKUP("Dst_CIDR_17_22",'Scoring_Config'!$A:$A,'Scoring_Config'!$C:$C,5),0),"False,0")</f>
        <v>0</v>
      </c>
      <c r="AE809" cm="1">
        <f t="array" ref="AE809">IF(FALSE,"True," &amp; IF(_xlfn.XLOOKUP("SrcZone_IsAny",'Scoring_Config'!$A:$A,'Scoring_Config'!$D:$D,"Yes")="Yes",_xlfn.XLOOKUP("SrcZone_IsAny",'Scoring_Config'!$A:$A,'Scoring_Config'!$C:$C,10),0),"False,0")</f>
        <v>0</v>
      </c>
      <c r="AF809" cm="1">
        <f t="array" ref="AF809">IF(FALSE,"True," &amp; IF(_xlfn.XLOOKUP("DstZone_IsAny",'Scoring_Config'!$A:$A,'Scoring_Config'!$D:$D,"Yes")="Yes",_xlfn.XLOOKUP("DstZone_IsAny",'Scoring_Config'!$A:$A,'Scoring_Config'!$C:$C,10),0),"False,0")</f>
        <v>0</v>
      </c>
      <c r="AG809" cm="1">
        <f t="array" ref="AG80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09" cm="1">
        <f t="array" ref="AH809">IF(FALSE,"True," &amp; IF(_xlfn.XLOOKUP("App_Any_OR_RangeGt1000",'Scoring_Config'!$A:$A,'Scoring_Config'!$D:$D,"Yes")="Yes",_xlfn.XLOOKUP("App_Any_OR_RangeGt1000",'Scoring_Config'!$A:$A,'Scoring_Config'!$C:$C,10),0),"False,0")</f>
        <v>0</v>
      </c>
      <c r="AI809" cm="1">
        <f t="array" ref="AI809">IF(FALSE,"True," &amp; IF(_xlfn.XLOOKUP("Service_Insecure_Match",'Scoring_Config'!$A:$A,'Scoring_Config'!$D:$D,"Yes")="Yes",_xlfn.XLOOKUP("Service_Insecure_Match",'Scoring_Config'!$A:$A,'Scoring_Config'!$C:$C,5),0),"False,0")</f>
        <v>0</v>
      </c>
      <c r="AJ809" cm="1">
        <f t="array" ref="AJ809">IF(FALSE,"True," &amp; IF(_xlfn.XLOOKUP("Risky_Inbound",'Scoring_Config'!$A:$A,'Scoring_Config'!$D:$D,"Yes")="Yes",_xlfn.XLOOKUP("Risky_Inbound",'Scoring_Config'!$A:$A,'Scoring_Config'!$C:$C,50),0),"False,0")</f>
        <v>0</v>
      </c>
      <c r="AK809" cm="1">
        <f t="array" ref="AK809">IF(FALSE,"True," &amp; IF(_xlfn.XLOOKUP("Risky_Outbound",'Scoring_Config'!$A:$A,'Scoring_Config'!$D:$D,"Yes")="Yes",_xlfn.XLOOKUP("Risky_Outbound",'Scoring_Config'!$A:$A,'Scoring_Config'!$C:$C,25),0),"False,0")</f>
        <v>0</v>
      </c>
      <c r="AL809" t="s">
        <v>6699</v>
      </c>
      <c r="AM809" cm="1">
        <f t="array" ref="AM80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09" t="s">
        <v>6697</v>
      </c>
      <c r="AO809" t="s">
        <v>6697</v>
      </c>
      <c r="AP809" t="s">
        <v>6697</v>
      </c>
      <c r="AQ809" cm="1">
        <f t="array" ref="AQ809">IF(FALSE,"True," &amp; IF(_xlfn.XLOOKUP("Service_IsAny",'Scoring_Config'!$A:$A,'Scoring_Config'!$D:$D,"Yes")="Yes",_xlfn.XLOOKUP("Service_IsAny",'Scoring_Config'!$A:$A,'Scoring_Config'!$C:$C,0),0),"False,0")</f>
        <v>0</v>
      </c>
      <c r="AR809">
        <v>0</v>
      </c>
      <c r="AS809" cm="1">
        <f t="array" ref="AS809">IF(FALSE,"True," &amp; IF(_xlfn.XLOOKUP("Service_RangeGt1000",'Scoring_Config'!$A:$A,'Scoring_Config'!$D:$D,"Yes")="Yes",_xlfn.XLOOKUP("Service_RangeGt1000",'Scoring_Config'!$A:$A,'Scoring_Config'!$C:$C,0),0),"False,0")</f>
        <v>0</v>
      </c>
      <c r="AT809" cm="1">
        <f t="array" ref="AT809">IF(FALSE,"True," &amp; IF(_xlfn.XLOOKUP("App_IsAny",'Scoring_Config'!$A:$A,'Scoring_Config'!$D:$D,"Yes")="Yes",_xlfn.XLOOKUP("App_IsAny",'Scoring_Config'!$A:$A,'Scoring_Config'!$C:$C,0),0),"False,0")</f>
        <v>0</v>
      </c>
      <c r="AU809">
        <v>1</v>
      </c>
      <c r="AV809" cm="1">
        <f t="array" ref="AV809">IF(FALSE,"True," &amp; IF(_xlfn.XLOOKUP("App_RangeGt1000",'Scoring_Config'!$A:$A,'Scoring_Config'!$D:$D,"Yes")="Yes",_xlfn.XLOOKUP("App_RangeGt1000",'Scoring_Config'!$A:$A,'Scoring_Config'!$C:$C,0),0),"False,0")</f>
        <v>0</v>
      </c>
      <c r="AW809" cm="1">
        <f t="array" ref="AW809">IF(FALSE,"True," &amp; IF(_xlfn.XLOOKUP("Action_IsDenyOrDrop",'Scoring_Config'!$A:$A,'Scoring_Config'!$D:$D,"Yes")="Yes",_xlfn.XLOOKUP("Action_IsDenyOrDrop",'Scoring_Config'!$A:$A,'Scoring_Config'!$C:$C,0),0),"False,0")</f>
        <v>0</v>
      </c>
      <c r="AX809" cm="1">
        <f t="array" ref="AX809">IF(LEFT(AW809,4)="True",0,(IF(LEFT(Y809,4)="True",IF(_xlfn.XLOOKUP("Src_IsAny",'Scoring_Config'!$A:$A,'Scoring_Config'!$D:$D,"Yes")="Yes",_xlfn.XLOOKUP("Src_IsAny",'Scoring_Config'!$A:$A,'Scoring_Config'!$C:$C,10),0),0)+IF(LEFT(Z809,4)="True",IF(_xlfn.XLOOKUP("Src_CIDR_Le_16",'Scoring_Config'!$A:$A,'Scoring_Config'!$D:$D,"Yes")="Yes",_xlfn.XLOOKUP("Src_CIDR_Le_16",'Scoring_Config'!$A:$A,'Scoring_Config'!$C:$C,10),0),0)+IF(LEFT(AA809,4)="True",IF(_xlfn.XLOOKUP("Src_CIDR_17_22",'Scoring_Config'!$A:$A,'Scoring_Config'!$D:$D,"Yes")="Yes",_xlfn.XLOOKUP("Src_CIDR_17_22",'Scoring_Config'!$A:$A,'Scoring_Config'!$C:$C,5),0),0)+IF(LEFT(AB809,4)="True",IF(_xlfn.XLOOKUP("Dst_IsAny",'Scoring_Config'!$A:$A,'Scoring_Config'!$D:$D,"Yes")="Yes",_xlfn.XLOOKUP("Dst_IsAny",'Scoring_Config'!$A:$A,'Scoring_Config'!$C:$C,10),0),0)+IF(LEFT(AC809,4)="True",IF(_xlfn.XLOOKUP("Dst_CIDR_Le_16",'Scoring_Config'!$A:$A,'Scoring_Config'!$D:$D,"Yes")="Yes",_xlfn.XLOOKUP("Dst_CIDR_Le_16",'Scoring_Config'!$A:$A,'Scoring_Config'!$C:$C,10),0),0)+IF(LEFT(AD809,4)="True",IF(_xlfn.XLOOKUP("Dst_CIDR_17_22",'Scoring_Config'!$A:$A,'Scoring_Config'!$D:$D,"Yes")="Yes",_xlfn.XLOOKUP("Dst_CIDR_17_22",'Scoring_Config'!$A:$A,'Scoring_Config'!$C:$C,5),0),0)+IF(LEFT(AE809,4)="True",IF(_xlfn.XLOOKUP("SrcZone_IsAny",'Scoring_Config'!$A:$A,'Scoring_Config'!$D:$D,"Yes")="Yes",_xlfn.XLOOKUP("SrcZone_IsAny",'Scoring_Config'!$A:$A,'Scoring_Config'!$C:$C,10),0),0)+IF(LEFT(AF809,4)="True",IF(_xlfn.XLOOKUP("DstZone_IsAny",'Scoring_Config'!$A:$A,'Scoring_Config'!$D:$D,"Yes")="Yes",_xlfn.XLOOKUP("DstZone_IsAny",'Scoring_Config'!$A:$A,'Scoring_Config'!$C:$C,10),0),0)+IF(LEFT(AG809,4)="True",IF(_xlfn.XLOOKUP("Service_Any_OR_RangeGt1000",'Scoring_Config'!$A:$A,'Scoring_Config'!$D:$D,"Yes")="Yes",_xlfn.XLOOKUP("Service_Any_OR_RangeGt1000",'Scoring_Config'!$A:$A,'Scoring_Config'!$C:$C,10),0),0)+IF(LEFT(AH809,4)="True",IF(_xlfn.XLOOKUP("App_Any_OR_RangeGt1000",'Scoring_Config'!$A:$A,'Scoring_Config'!$D:$D,"Yes")="Yes",_xlfn.XLOOKUP("App_Any_OR_RangeGt1000",'Scoring_Config'!$A:$A,'Scoring_Config'!$C:$C,10),0),0)+IF(LEFT(AI809,4)="True",IF(_xlfn.XLOOKUP("Service_Insecure_Match",'Scoring_Config'!$A:$A,'Scoring_Config'!$D:$D,"Yes")="Yes",_xlfn.XLOOKUP("Service_Insecure_Match",'Scoring_Config'!$A:$A,'Scoring_Config'!$C:$C,5),0),0)+IF(LEFT(AJ809,4)="True",IF(_xlfn.XLOOKUP("Risky_Inbound",'Scoring_Config'!$A:$A,'Scoring_Config'!$D:$D,"Yes")="Yes",_xlfn.XLOOKUP("Risky_Inbound",'Scoring_Config'!$A:$A,'Scoring_Config'!$C:$C,50),0),0)+IF(LEFT(AK809,4)="True",IF(_xlfn.XLOOKUP("Risky_Outbound",'Scoring_Config'!$A:$A,'Scoring_Config'!$D:$D,"Yes")="Yes",_xlfn.XLOOKUP("Risky_Outbound",'Scoring_Config'!$A:$A,'Scoring_Config'!$C:$C,25),0),0)+IF(LEFT(AZ809,4)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809,FIND(",",AL809)+1,100)),0)+IF(LEFT(AM809,4)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809,FIND(",",AN809)+1,100)),0)+IF(_xlfn.XLOOKUP("Profile_Scoring",'Scoring_Config'!$A:$A,'Scoring_Config'!$D:$D,"Yes")="Yes",VALUE(MID(AO809,FIND(",",AO809)+1,100)),0)+IF(_xlfn.XLOOKUP("Options_Scoring",'Scoring_Config'!$A:$A,'Scoring_Config'!$D:$D,"Yes")="Yes",VALUE(MID(AP809,FIND(",",AP809)+1,100)),0)))</f>
        <v>0</v>
      </c>
      <c r="AZ809" cm="1">
        <f t="array" ref="AZ809">IF(FALSE,"True," &amp; IF(_xlfn.XLOOKUP("Migrate_Insecure",'Scoring_Config'!$A:$A,'Scoring_Config'!$D:$D,"Yes")="Yes",_xlfn.XLOOKUP("Migrate_Insecure",'Scoring_Config'!$A:$A,'Scoring_Config'!$C:$C,10),0),"False,0")</f>
        <v>0</v>
      </c>
    </row>
    <row r="810" spans="1:52">
      <c r="A810" t="s">
        <v>1979</v>
      </c>
      <c r="B810" t="s">
        <v>2783</v>
      </c>
      <c r="C810" t="s">
        <v>3542</v>
      </c>
      <c r="D810" t="s">
        <v>3545</v>
      </c>
      <c r="E810" t="s">
        <v>3563</v>
      </c>
      <c r="F810" t="s">
        <v>3879</v>
      </c>
      <c r="G810" t="s">
        <v>465</v>
      </c>
      <c r="H810" t="s">
        <v>174</v>
      </c>
      <c r="I810" t="s">
        <v>4205</v>
      </c>
      <c r="J810" t="s">
        <v>1066</v>
      </c>
      <c r="K810" t="s">
        <v>1662</v>
      </c>
      <c r="L810" t="s">
        <v>1327</v>
      </c>
      <c r="M810" t="s">
        <v>1974</v>
      </c>
      <c r="N810" t="s">
        <v>4315</v>
      </c>
      <c r="O810" t="s">
        <v>4319</v>
      </c>
      <c r="P810" t="s">
        <v>4322</v>
      </c>
      <c r="Q810" t="s">
        <v>4899</v>
      </c>
      <c r="R810" t="s">
        <v>5437</v>
      </c>
      <c r="S810" t="s">
        <v>5440</v>
      </c>
      <c r="T810" t="s">
        <v>5770</v>
      </c>
      <c r="U810" t="s">
        <v>6341</v>
      </c>
      <c r="Y810" cm="1">
        <f t="array" ref="Y810">IF(FALSE,"True," &amp; IF(_xlfn.XLOOKUP("Src_IsAny",'Scoring_Config'!$A:$A,'Scoring_Config'!$D:$D,"Yes")="Yes",_xlfn.XLOOKUP("Src_IsAny",'Scoring_Config'!$A:$A,'Scoring_Config'!$C:$C,10),0),"False,0")</f>
        <v>0</v>
      </c>
      <c r="Z810" cm="1">
        <f t="array" ref="Z810">IF(FALSE,"True," &amp; IF(_xlfn.XLOOKUP("Src_CIDR_Le_16",'Scoring_Config'!$A:$A,'Scoring_Config'!$D:$D,"Yes")="Yes",_xlfn.XLOOKUP("Src_CIDR_Le_16",'Scoring_Config'!$A:$A,'Scoring_Config'!$C:$C,10),0),"False,0")</f>
        <v>0</v>
      </c>
      <c r="AA810" cm="1">
        <f t="array" ref="AA810">IF(FALSE,"True," &amp; IF(_xlfn.XLOOKUP("Src_CIDR_17_22",'Scoring_Config'!$A:$A,'Scoring_Config'!$D:$D,"Yes")="Yes",_xlfn.XLOOKUP("Src_CIDR_17_22",'Scoring_Config'!$A:$A,'Scoring_Config'!$C:$C,5),0),"False,0")</f>
        <v>0</v>
      </c>
      <c r="AB810" cm="1">
        <f t="array" ref="AB810">IF(FALSE,"True," &amp; IF(_xlfn.XLOOKUP("Dst_IsAny",'Scoring_Config'!$A:$A,'Scoring_Config'!$D:$D,"Yes")="Yes",_xlfn.XLOOKUP("Dst_IsAny",'Scoring_Config'!$A:$A,'Scoring_Config'!$C:$C,10),0),"False,0")</f>
        <v>0</v>
      </c>
      <c r="AC810" cm="1">
        <f t="array" ref="AC810">IF(FALSE,"True," &amp; IF(_xlfn.XLOOKUP("Dst_CIDR_Le_16",'Scoring_Config'!$A:$A,'Scoring_Config'!$D:$D,"Yes")="Yes",_xlfn.XLOOKUP("Dst_CIDR_Le_16",'Scoring_Config'!$A:$A,'Scoring_Config'!$C:$C,10),0),"False,0")</f>
        <v>0</v>
      </c>
      <c r="AD810" cm="1">
        <f t="array" ref="AD810">IF(FALSE,"True," &amp; IF(_xlfn.XLOOKUP("Dst_CIDR_17_22",'Scoring_Config'!$A:$A,'Scoring_Config'!$D:$D,"Yes")="Yes",_xlfn.XLOOKUP("Dst_CIDR_17_22",'Scoring_Config'!$A:$A,'Scoring_Config'!$C:$C,5),0),"False,0")</f>
        <v>0</v>
      </c>
      <c r="AE810" cm="1">
        <f t="array" ref="AE810">IF(FALSE,"True," &amp; IF(_xlfn.XLOOKUP("SrcZone_IsAny",'Scoring_Config'!$A:$A,'Scoring_Config'!$D:$D,"Yes")="Yes",_xlfn.XLOOKUP("SrcZone_IsAny",'Scoring_Config'!$A:$A,'Scoring_Config'!$C:$C,10),0),"False,0")</f>
        <v>0</v>
      </c>
      <c r="AF810" cm="1">
        <f t="array" ref="AF810">IF(FALSE,"True," &amp; IF(_xlfn.XLOOKUP("DstZone_IsAny",'Scoring_Config'!$A:$A,'Scoring_Config'!$D:$D,"Yes")="Yes",_xlfn.XLOOKUP("DstZone_IsAny",'Scoring_Config'!$A:$A,'Scoring_Config'!$C:$C,10),0),"False,0")</f>
        <v>0</v>
      </c>
      <c r="AG810" cm="1">
        <f t="array" ref="AG81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10" cm="1">
        <f t="array" ref="AH810">IF(FALSE,"True," &amp; IF(_xlfn.XLOOKUP("App_Any_OR_RangeGt1000",'Scoring_Config'!$A:$A,'Scoring_Config'!$D:$D,"Yes")="Yes",_xlfn.XLOOKUP("App_Any_OR_RangeGt1000",'Scoring_Config'!$A:$A,'Scoring_Config'!$C:$C,10),0),"False,0")</f>
        <v>0</v>
      </c>
      <c r="AI810" cm="1">
        <f t="array" ref="AI810">IF(FALSE,"True," &amp; IF(_xlfn.XLOOKUP("Service_Insecure_Match",'Scoring_Config'!$A:$A,'Scoring_Config'!$D:$D,"Yes")="Yes",_xlfn.XLOOKUP("Service_Insecure_Match",'Scoring_Config'!$A:$A,'Scoring_Config'!$C:$C,5),0),"False,0")</f>
        <v>0</v>
      </c>
      <c r="AJ810" cm="1">
        <f t="array" ref="AJ810">IF(FALSE,"True," &amp; IF(_xlfn.XLOOKUP("Risky_Inbound",'Scoring_Config'!$A:$A,'Scoring_Config'!$D:$D,"Yes")="Yes",_xlfn.XLOOKUP("Risky_Inbound",'Scoring_Config'!$A:$A,'Scoring_Config'!$C:$C,50),0),"False,0")</f>
        <v>0</v>
      </c>
      <c r="AK810" cm="1">
        <f t="array" ref="AK810">IF(FALSE,"True," &amp; IF(_xlfn.XLOOKUP("Risky_Outbound",'Scoring_Config'!$A:$A,'Scoring_Config'!$D:$D,"Yes")="Yes",_xlfn.XLOOKUP("Risky_Outbound",'Scoring_Config'!$A:$A,'Scoring_Config'!$C:$C,25),0),"False,0")</f>
        <v>0</v>
      </c>
      <c r="AL810" t="s">
        <v>6697</v>
      </c>
      <c r="AM810" cm="1">
        <f t="array" ref="AM81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10" t="s">
        <v>6697</v>
      </c>
      <c r="AO810" t="s">
        <v>6697</v>
      </c>
      <c r="AP810" t="s">
        <v>6697</v>
      </c>
      <c r="AQ810" cm="1">
        <f t="array" ref="AQ810">IF(FALSE,"True," &amp; IF(_xlfn.XLOOKUP("Service_IsAny",'Scoring_Config'!$A:$A,'Scoring_Config'!$D:$D,"Yes")="Yes",_xlfn.XLOOKUP("Service_IsAny",'Scoring_Config'!$A:$A,'Scoring_Config'!$C:$C,0),0),"False,0")</f>
        <v>0</v>
      </c>
      <c r="AR810">
        <v>0</v>
      </c>
      <c r="AS810" cm="1">
        <f t="array" ref="AS810">IF(FALSE,"True," &amp; IF(_xlfn.XLOOKUP("Service_RangeGt1000",'Scoring_Config'!$A:$A,'Scoring_Config'!$D:$D,"Yes")="Yes",_xlfn.XLOOKUP("Service_RangeGt1000",'Scoring_Config'!$A:$A,'Scoring_Config'!$C:$C,0),0),"False,0")</f>
        <v>0</v>
      </c>
      <c r="AT810" cm="1">
        <f t="array" ref="AT810">IF(FALSE,"True," &amp; IF(_xlfn.XLOOKUP("App_IsAny",'Scoring_Config'!$A:$A,'Scoring_Config'!$D:$D,"Yes")="Yes",_xlfn.XLOOKUP("App_IsAny",'Scoring_Config'!$A:$A,'Scoring_Config'!$C:$C,0),0),"False,0")</f>
        <v>0</v>
      </c>
      <c r="AU810">
        <v>2</v>
      </c>
      <c r="AV810" cm="1">
        <f t="array" ref="AV810">IF(FALSE,"True," &amp; IF(_xlfn.XLOOKUP("App_RangeGt1000",'Scoring_Config'!$A:$A,'Scoring_Config'!$D:$D,"Yes")="Yes",_xlfn.XLOOKUP("App_RangeGt1000",'Scoring_Config'!$A:$A,'Scoring_Config'!$C:$C,0),0),"False,0")</f>
        <v>0</v>
      </c>
      <c r="AW810" cm="1">
        <f t="array" ref="AW810">IF(FALSE,"True," &amp; IF(_xlfn.XLOOKUP("Action_IsDenyOrDrop",'Scoring_Config'!$A:$A,'Scoring_Config'!$D:$D,"Yes")="Yes",_xlfn.XLOOKUP("Action_IsDenyOrDrop",'Scoring_Config'!$A:$A,'Scoring_Config'!$C:$C,0),0),"False,0")</f>
        <v>0</v>
      </c>
      <c r="AX810" cm="1">
        <f t="array" ref="AX810">IF(LEFT(AW810,4)="True",0,(IF(LEFT(Y810,4)="True",IF(_xlfn.XLOOKUP("Src_IsAny",'Scoring_Config'!$A:$A,'Scoring_Config'!$D:$D,"Yes")="Yes",_xlfn.XLOOKUP("Src_IsAny",'Scoring_Config'!$A:$A,'Scoring_Config'!$C:$C,10),0),0)+IF(LEFT(Z810,4)="True",IF(_xlfn.XLOOKUP("Src_CIDR_Le_16",'Scoring_Config'!$A:$A,'Scoring_Config'!$D:$D,"Yes")="Yes",_xlfn.XLOOKUP("Src_CIDR_Le_16",'Scoring_Config'!$A:$A,'Scoring_Config'!$C:$C,10),0),0)+IF(LEFT(AA810,4)="True",IF(_xlfn.XLOOKUP("Src_CIDR_17_22",'Scoring_Config'!$A:$A,'Scoring_Config'!$D:$D,"Yes")="Yes",_xlfn.XLOOKUP("Src_CIDR_17_22",'Scoring_Config'!$A:$A,'Scoring_Config'!$C:$C,5),0),0)+IF(LEFT(AB810,4)="True",IF(_xlfn.XLOOKUP("Dst_IsAny",'Scoring_Config'!$A:$A,'Scoring_Config'!$D:$D,"Yes")="Yes",_xlfn.XLOOKUP("Dst_IsAny",'Scoring_Config'!$A:$A,'Scoring_Config'!$C:$C,10),0),0)+IF(LEFT(AC810,4)="True",IF(_xlfn.XLOOKUP("Dst_CIDR_Le_16",'Scoring_Config'!$A:$A,'Scoring_Config'!$D:$D,"Yes")="Yes",_xlfn.XLOOKUP("Dst_CIDR_Le_16",'Scoring_Config'!$A:$A,'Scoring_Config'!$C:$C,10),0),0)+IF(LEFT(AD810,4)="True",IF(_xlfn.XLOOKUP("Dst_CIDR_17_22",'Scoring_Config'!$A:$A,'Scoring_Config'!$D:$D,"Yes")="Yes",_xlfn.XLOOKUP("Dst_CIDR_17_22",'Scoring_Config'!$A:$A,'Scoring_Config'!$C:$C,5),0),0)+IF(LEFT(AE810,4)="True",IF(_xlfn.XLOOKUP("SrcZone_IsAny",'Scoring_Config'!$A:$A,'Scoring_Config'!$D:$D,"Yes")="Yes",_xlfn.XLOOKUP("SrcZone_IsAny",'Scoring_Config'!$A:$A,'Scoring_Config'!$C:$C,10),0),0)+IF(LEFT(AF810,4)="True",IF(_xlfn.XLOOKUP("DstZone_IsAny",'Scoring_Config'!$A:$A,'Scoring_Config'!$D:$D,"Yes")="Yes",_xlfn.XLOOKUP("DstZone_IsAny",'Scoring_Config'!$A:$A,'Scoring_Config'!$C:$C,10),0),0)+IF(LEFT(AG810,4)="True",IF(_xlfn.XLOOKUP("Service_Any_OR_RangeGt1000",'Scoring_Config'!$A:$A,'Scoring_Config'!$D:$D,"Yes")="Yes",_xlfn.XLOOKUP("Service_Any_OR_RangeGt1000",'Scoring_Config'!$A:$A,'Scoring_Config'!$C:$C,10),0),0)+IF(LEFT(AH810,4)="True",IF(_xlfn.XLOOKUP("App_Any_OR_RangeGt1000",'Scoring_Config'!$A:$A,'Scoring_Config'!$D:$D,"Yes")="Yes",_xlfn.XLOOKUP("App_Any_OR_RangeGt1000",'Scoring_Config'!$A:$A,'Scoring_Config'!$C:$C,10),0),0)+IF(LEFT(AI810,4)="True",IF(_xlfn.XLOOKUP("Service_Insecure_Match",'Scoring_Config'!$A:$A,'Scoring_Config'!$D:$D,"Yes")="Yes",_xlfn.XLOOKUP("Service_Insecure_Match",'Scoring_Config'!$A:$A,'Scoring_Config'!$C:$C,5),0),0)+IF(LEFT(AJ810,4)="True",IF(_xlfn.XLOOKUP("Risky_Inbound",'Scoring_Config'!$A:$A,'Scoring_Config'!$D:$D,"Yes")="Yes",_xlfn.XLOOKUP("Risky_Inbound",'Scoring_Config'!$A:$A,'Scoring_Config'!$C:$C,50),0),0)+IF(LEFT(AK810,4)="True",IF(_xlfn.XLOOKUP("Risky_Outbound",'Scoring_Config'!$A:$A,'Scoring_Config'!$D:$D,"Yes")="Yes",_xlfn.XLOOKUP("Risky_Outbound",'Scoring_Config'!$A:$A,'Scoring_Config'!$C:$C,25),0),0)+IF(LEFT(AZ810,4)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810,FIND(",",AL810)+1,100)),0)+IF(LEFT(AM810,4)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810,FIND(",",AN810)+1,100)),0)+IF(_xlfn.XLOOKUP("Profile_Scoring",'Scoring_Config'!$A:$A,'Scoring_Config'!$D:$D,"Yes")="Yes",VALUE(MID(AO810,FIND(",",AO810)+1,100)),0)+IF(_xlfn.XLOOKUP("Options_Scoring",'Scoring_Config'!$A:$A,'Scoring_Config'!$D:$D,"Yes")="Yes",VALUE(MID(AP810,FIND(",",AP810)+1,100)),0)))</f>
        <v>0</v>
      </c>
      <c r="AZ810" cm="1">
        <f t="array" ref="AZ810">IF(FALSE,"True," &amp; IF(_xlfn.XLOOKUP("Migrate_Insecure",'Scoring_Config'!$A:$A,'Scoring_Config'!$D:$D,"Yes")="Yes",_xlfn.XLOOKUP("Migrate_Insecure",'Scoring_Config'!$A:$A,'Scoring_Config'!$C:$C,10),0),"False,0")</f>
        <v>0</v>
      </c>
    </row>
    <row r="811" spans="1:52">
      <c r="A811" t="s">
        <v>1979</v>
      </c>
      <c r="B811" t="s">
        <v>2784</v>
      </c>
      <c r="C811" t="s">
        <v>3542</v>
      </c>
      <c r="D811" t="s">
        <v>3545</v>
      </c>
      <c r="E811" t="s">
        <v>3563</v>
      </c>
      <c r="F811" t="s">
        <v>3880</v>
      </c>
      <c r="G811" t="s">
        <v>466</v>
      </c>
      <c r="H811" t="s">
        <v>174</v>
      </c>
      <c r="I811" t="s">
        <v>4206</v>
      </c>
      <c r="J811" t="s">
        <v>1067</v>
      </c>
      <c r="K811" t="s">
        <v>1667</v>
      </c>
      <c r="L811" t="s">
        <v>1327</v>
      </c>
      <c r="M811" t="s">
        <v>1974</v>
      </c>
      <c r="N811" t="s">
        <v>4315</v>
      </c>
      <c r="O811" t="s">
        <v>4319</v>
      </c>
      <c r="P811" t="s">
        <v>4322</v>
      </c>
      <c r="Q811" t="s">
        <v>4900</v>
      </c>
      <c r="R811" t="s">
        <v>5440</v>
      </c>
      <c r="S811" t="s">
        <v>5440</v>
      </c>
      <c r="T811" t="s">
        <v>5592</v>
      </c>
      <c r="U811" t="s">
        <v>6342</v>
      </c>
      <c r="Y811" cm="1">
        <f t="array" ref="Y811">IF(FALSE,"True," &amp; IF(_xlfn.XLOOKUP("Src_IsAny",'Scoring_Config'!$A:$A,'Scoring_Config'!$D:$D,"Yes")="Yes",_xlfn.XLOOKUP("Src_IsAny",'Scoring_Config'!$A:$A,'Scoring_Config'!$C:$C,10),0),"False,0")</f>
        <v>0</v>
      </c>
      <c r="Z811" cm="1">
        <f t="array" ref="Z811">IF(FALSE,"True," &amp; IF(_xlfn.XLOOKUP("Src_CIDR_Le_16",'Scoring_Config'!$A:$A,'Scoring_Config'!$D:$D,"Yes")="Yes",_xlfn.XLOOKUP("Src_CIDR_Le_16",'Scoring_Config'!$A:$A,'Scoring_Config'!$C:$C,10),0),"False,0")</f>
        <v>0</v>
      </c>
      <c r="AA811" cm="1">
        <f t="array" ref="AA811">IF(FALSE,"True," &amp; IF(_xlfn.XLOOKUP("Src_CIDR_17_22",'Scoring_Config'!$A:$A,'Scoring_Config'!$D:$D,"Yes")="Yes",_xlfn.XLOOKUP("Src_CIDR_17_22",'Scoring_Config'!$A:$A,'Scoring_Config'!$C:$C,5),0),"False,0")</f>
        <v>0</v>
      </c>
      <c r="AB811" cm="1">
        <f t="array" ref="AB811">IF(FALSE,"True," &amp; IF(_xlfn.XLOOKUP("Dst_IsAny",'Scoring_Config'!$A:$A,'Scoring_Config'!$D:$D,"Yes")="Yes",_xlfn.XLOOKUP("Dst_IsAny",'Scoring_Config'!$A:$A,'Scoring_Config'!$C:$C,10),0),"False,0")</f>
        <v>0</v>
      </c>
      <c r="AC811" cm="1">
        <f t="array" ref="AC811">IF(FALSE,"True," &amp; IF(_xlfn.XLOOKUP("Dst_CIDR_Le_16",'Scoring_Config'!$A:$A,'Scoring_Config'!$D:$D,"Yes")="Yes",_xlfn.XLOOKUP("Dst_CIDR_Le_16",'Scoring_Config'!$A:$A,'Scoring_Config'!$C:$C,10),0),"False,0")</f>
        <v>0</v>
      </c>
      <c r="AD811" cm="1">
        <f t="array" ref="AD811">IF(FALSE,"True," &amp; IF(_xlfn.XLOOKUP("Dst_CIDR_17_22",'Scoring_Config'!$A:$A,'Scoring_Config'!$D:$D,"Yes")="Yes",_xlfn.XLOOKUP("Dst_CIDR_17_22",'Scoring_Config'!$A:$A,'Scoring_Config'!$C:$C,5),0),"False,0")</f>
        <v>0</v>
      </c>
      <c r="AE811" cm="1">
        <f t="array" ref="AE811">IF(FALSE,"True," &amp; IF(_xlfn.XLOOKUP("SrcZone_IsAny",'Scoring_Config'!$A:$A,'Scoring_Config'!$D:$D,"Yes")="Yes",_xlfn.XLOOKUP("SrcZone_IsAny",'Scoring_Config'!$A:$A,'Scoring_Config'!$C:$C,10),0),"False,0")</f>
        <v>0</v>
      </c>
      <c r="AF811" cm="1">
        <f t="array" ref="AF811">IF(FALSE,"True," &amp; IF(_xlfn.XLOOKUP("DstZone_IsAny",'Scoring_Config'!$A:$A,'Scoring_Config'!$D:$D,"Yes")="Yes",_xlfn.XLOOKUP("DstZone_IsAny",'Scoring_Config'!$A:$A,'Scoring_Config'!$C:$C,10),0),"False,0")</f>
        <v>0</v>
      </c>
      <c r="AG811" cm="1">
        <f t="array" ref="AG81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11" cm="1">
        <f t="array" ref="AH811">IF(FALSE,"True," &amp; IF(_xlfn.XLOOKUP("App_Any_OR_RangeGt1000",'Scoring_Config'!$A:$A,'Scoring_Config'!$D:$D,"Yes")="Yes",_xlfn.XLOOKUP("App_Any_OR_RangeGt1000",'Scoring_Config'!$A:$A,'Scoring_Config'!$C:$C,10),0),"False,0")</f>
        <v>0</v>
      </c>
      <c r="AI811" cm="1">
        <f t="array" ref="AI811">IF(FALSE,"True," &amp; IF(_xlfn.XLOOKUP("Service_Insecure_Match",'Scoring_Config'!$A:$A,'Scoring_Config'!$D:$D,"Yes")="Yes",_xlfn.XLOOKUP("Service_Insecure_Match",'Scoring_Config'!$A:$A,'Scoring_Config'!$C:$C,5),0),"False,0")</f>
        <v>0</v>
      </c>
      <c r="AJ811" cm="1">
        <f t="array" ref="AJ811">IF(FALSE,"True," &amp; IF(_xlfn.XLOOKUP("Risky_Inbound",'Scoring_Config'!$A:$A,'Scoring_Config'!$D:$D,"Yes")="Yes",_xlfn.XLOOKUP("Risky_Inbound",'Scoring_Config'!$A:$A,'Scoring_Config'!$C:$C,50),0),"False,0")</f>
        <v>0</v>
      </c>
      <c r="AK811" cm="1">
        <f t="array" ref="AK811">IF(FALSE,"True," &amp; IF(_xlfn.XLOOKUP("Risky_Outbound",'Scoring_Config'!$A:$A,'Scoring_Config'!$D:$D,"Yes")="Yes",_xlfn.XLOOKUP("Risky_Outbound",'Scoring_Config'!$A:$A,'Scoring_Config'!$C:$C,25),0),"False,0")</f>
        <v>0</v>
      </c>
      <c r="AL811" t="s">
        <v>6697</v>
      </c>
      <c r="AM811" cm="1">
        <f t="array" ref="AM81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11" t="s">
        <v>6697</v>
      </c>
      <c r="AO811" t="s">
        <v>6697</v>
      </c>
      <c r="AP811" t="s">
        <v>6697</v>
      </c>
      <c r="AQ811" cm="1">
        <f t="array" ref="AQ811">IF(FALSE,"True," &amp; IF(_xlfn.XLOOKUP("Service_IsAny",'Scoring_Config'!$A:$A,'Scoring_Config'!$D:$D,"Yes")="Yes",_xlfn.XLOOKUP("Service_IsAny",'Scoring_Config'!$A:$A,'Scoring_Config'!$C:$C,0),0),"False,0")</f>
        <v>0</v>
      </c>
      <c r="AR811">
        <v>0</v>
      </c>
      <c r="AS811" cm="1">
        <f t="array" ref="AS811">IF(FALSE,"True," &amp; IF(_xlfn.XLOOKUP("Service_RangeGt1000",'Scoring_Config'!$A:$A,'Scoring_Config'!$D:$D,"Yes")="Yes",_xlfn.XLOOKUP("Service_RangeGt1000",'Scoring_Config'!$A:$A,'Scoring_Config'!$C:$C,0),0),"False,0")</f>
        <v>0</v>
      </c>
      <c r="AT811" cm="1">
        <f t="array" ref="AT811">IF(FALSE,"True," &amp; IF(_xlfn.XLOOKUP("App_IsAny",'Scoring_Config'!$A:$A,'Scoring_Config'!$D:$D,"Yes")="Yes",_xlfn.XLOOKUP("App_IsAny",'Scoring_Config'!$A:$A,'Scoring_Config'!$C:$C,0),0),"False,0")</f>
        <v>0</v>
      </c>
      <c r="AU811">
        <v>1</v>
      </c>
      <c r="AV811" cm="1">
        <f t="array" ref="AV811">IF(FALSE,"True," &amp; IF(_xlfn.XLOOKUP("App_RangeGt1000",'Scoring_Config'!$A:$A,'Scoring_Config'!$D:$D,"Yes")="Yes",_xlfn.XLOOKUP("App_RangeGt1000",'Scoring_Config'!$A:$A,'Scoring_Config'!$C:$C,0),0),"False,0")</f>
        <v>0</v>
      </c>
      <c r="AW811" cm="1">
        <f t="array" ref="AW811">IF(FALSE,"True," &amp; IF(_xlfn.XLOOKUP("Action_IsDenyOrDrop",'Scoring_Config'!$A:$A,'Scoring_Config'!$D:$D,"Yes")="Yes",_xlfn.XLOOKUP("Action_IsDenyOrDrop",'Scoring_Config'!$A:$A,'Scoring_Config'!$C:$C,0),0),"False,0")</f>
        <v>0</v>
      </c>
      <c r="AX811" cm="1">
        <f t="array" ref="AX811">IF(LEFT(AW811,4)="True",0,(IF(LEFT(Y811,4)="True",IF(_xlfn.XLOOKUP("Src_IsAny",'Scoring_Config'!$A:$A,'Scoring_Config'!$D:$D,"Yes")="Yes",_xlfn.XLOOKUP("Src_IsAny",'Scoring_Config'!$A:$A,'Scoring_Config'!$C:$C,10),0),0)+IF(LEFT(Z811,4)="True",IF(_xlfn.XLOOKUP("Src_CIDR_Le_16",'Scoring_Config'!$A:$A,'Scoring_Config'!$D:$D,"Yes")="Yes",_xlfn.XLOOKUP("Src_CIDR_Le_16",'Scoring_Config'!$A:$A,'Scoring_Config'!$C:$C,10),0),0)+IF(LEFT(AA811,4)="True",IF(_xlfn.XLOOKUP("Src_CIDR_17_22",'Scoring_Config'!$A:$A,'Scoring_Config'!$D:$D,"Yes")="Yes",_xlfn.XLOOKUP("Src_CIDR_17_22",'Scoring_Config'!$A:$A,'Scoring_Config'!$C:$C,5),0),0)+IF(LEFT(AB811,4)="True",IF(_xlfn.XLOOKUP("Dst_IsAny",'Scoring_Config'!$A:$A,'Scoring_Config'!$D:$D,"Yes")="Yes",_xlfn.XLOOKUP("Dst_IsAny",'Scoring_Config'!$A:$A,'Scoring_Config'!$C:$C,10),0),0)+IF(LEFT(AC811,4)="True",IF(_xlfn.XLOOKUP("Dst_CIDR_Le_16",'Scoring_Config'!$A:$A,'Scoring_Config'!$D:$D,"Yes")="Yes",_xlfn.XLOOKUP("Dst_CIDR_Le_16",'Scoring_Config'!$A:$A,'Scoring_Config'!$C:$C,10),0),0)+IF(LEFT(AD811,4)="True",IF(_xlfn.XLOOKUP("Dst_CIDR_17_22",'Scoring_Config'!$A:$A,'Scoring_Config'!$D:$D,"Yes")="Yes",_xlfn.XLOOKUP("Dst_CIDR_17_22",'Scoring_Config'!$A:$A,'Scoring_Config'!$C:$C,5),0),0)+IF(LEFT(AE811,4)="True",IF(_xlfn.XLOOKUP("SrcZone_IsAny",'Scoring_Config'!$A:$A,'Scoring_Config'!$D:$D,"Yes")="Yes",_xlfn.XLOOKUP("SrcZone_IsAny",'Scoring_Config'!$A:$A,'Scoring_Config'!$C:$C,10),0),0)+IF(LEFT(AF811,4)="True",IF(_xlfn.XLOOKUP("DstZone_IsAny",'Scoring_Config'!$A:$A,'Scoring_Config'!$D:$D,"Yes")="Yes",_xlfn.XLOOKUP("DstZone_IsAny",'Scoring_Config'!$A:$A,'Scoring_Config'!$C:$C,10),0),0)+IF(LEFT(AG811,4)="True",IF(_xlfn.XLOOKUP("Service_Any_OR_RangeGt1000",'Scoring_Config'!$A:$A,'Scoring_Config'!$D:$D,"Yes")="Yes",_xlfn.XLOOKUP("Service_Any_OR_RangeGt1000",'Scoring_Config'!$A:$A,'Scoring_Config'!$C:$C,10),0),0)+IF(LEFT(AH811,4)="True",IF(_xlfn.XLOOKUP("App_Any_OR_RangeGt1000",'Scoring_Config'!$A:$A,'Scoring_Config'!$D:$D,"Yes")="Yes",_xlfn.XLOOKUP("App_Any_OR_RangeGt1000",'Scoring_Config'!$A:$A,'Scoring_Config'!$C:$C,10),0),0)+IF(LEFT(AI811,4)="True",IF(_xlfn.XLOOKUP("Service_Insecure_Match",'Scoring_Config'!$A:$A,'Scoring_Config'!$D:$D,"Yes")="Yes",_xlfn.XLOOKUP("Service_Insecure_Match",'Scoring_Config'!$A:$A,'Scoring_Config'!$C:$C,5),0),0)+IF(LEFT(AJ811,4)="True",IF(_xlfn.XLOOKUP("Risky_Inbound",'Scoring_Config'!$A:$A,'Scoring_Config'!$D:$D,"Yes")="Yes",_xlfn.XLOOKUP("Risky_Inbound",'Scoring_Config'!$A:$A,'Scoring_Config'!$C:$C,50),0),0)+IF(LEFT(AK811,4)="True",IF(_xlfn.XLOOKUP("Risky_Outbound",'Scoring_Config'!$A:$A,'Scoring_Config'!$D:$D,"Yes")="Yes",_xlfn.XLOOKUP("Risky_Outbound",'Scoring_Config'!$A:$A,'Scoring_Config'!$C:$C,25),0),0)+IF(LEFT(AZ811,4)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811,FIND(",",AL811)+1,100)),0)+IF(LEFT(AM811,4)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811,FIND(",",AN811)+1,100)),0)+IF(_xlfn.XLOOKUP("Profile_Scoring",'Scoring_Config'!$A:$A,'Scoring_Config'!$D:$D,"Yes")="Yes",VALUE(MID(AO811,FIND(",",AO811)+1,100)),0)+IF(_xlfn.XLOOKUP("Options_Scoring",'Scoring_Config'!$A:$A,'Scoring_Config'!$D:$D,"Yes")="Yes",VALUE(MID(AP811,FIND(",",AP811)+1,100)),0)))</f>
        <v>0</v>
      </c>
      <c r="AZ811" cm="1">
        <f t="array" ref="AZ811">IF(FALSE,"True," &amp; IF(_xlfn.XLOOKUP("Migrate_Insecure",'Scoring_Config'!$A:$A,'Scoring_Config'!$D:$D,"Yes")="Yes",_xlfn.XLOOKUP("Migrate_Insecure",'Scoring_Config'!$A:$A,'Scoring_Config'!$C:$C,10),0),"False,0")</f>
        <v>0</v>
      </c>
    </row>
    <row r="812" spans="1:52">
      <c r="A812" t="s">
        <v>1979</v>
      </c>
      <c r="B812" t="s">
        <v>2785</v>
      </c>
      <c r="C812" t="s">
        <v>3542</v>
      </c>
      <c r="D812" t="s">
        <v>3545</v>
      </c>
      <c r="E812" t="s">
        <v>3563</v>
      </c>
      <c r="F812" t="s">
        <v>3870</v>
      </c>
      <c r="G812" t="s">
        <v>456</v>
      </c>
      <c r="H812" t="s">
        <v>174</v>
      </c>
      <c r="I812" t="s">
        <v>3681</v>
      </c>
      <c r="J812" t="s">
        <v>1068</v>
      </c>
      <c r="K812" t="s">
        <v>1776</v>
      </c>
      <c r="L812" t="s">
        <v>1327</v>
      </c>
      <c r="M812" t="s">
        <v>1974</v>
      </c>
      <c r="N812" t="s">
        <v>4315</v>
      </c>
      <c r="O812" t="s">
        <v>4319</v>
      </c>
      <c r="P812" t="s">
        <v>4323</v>
      </c>
      <c r="Q812" t="s">
        <v>4901</v>
      </c>
      <c r="R812" t="s">
        <v>5439</v>
      </c>
      <c r="S812" t="s">
        <v>4324</v>
      </c>
      <c r="T812" t="s">
        <v>5785</v>
      </c>
      <c r="U812" t="s">
        <v>6343</v>
      </c>
      <c r="Y812" cm="1">
        <f t="array" ref="Y812">IF(FALSE,"True," &amp; IF(_xlfn.XLOOKUP("Src_IsAny",'Scoring_Config'!$A:$A,'Scoring_Config'!$D:$D,"Yes")="Yes",_xlfn.XLOOKUP("Src_IsAny",'Scoring_Config'!$A:$A,'Scoring_Config'!$C:$C,10),0),"False,0")</f>
        <v>0</v>
      </c>
      <c r="Z812" cm="1">
        <f t="array" ref="Z812">IF(FALSE,"True," &amp; IF(_xlfn.XLOOKUP("Src_CIDR_Le_16",'Scoring_Config'!$A:$A,'Scoring_Config'!$D:$D,"Yes")="Yes",_xlfn.XLOOKUP("Src_CIDR_Le_16",'Scoring_Config'!$A:$A,'Scoring_Config'!$C:$C,10),0),"False,0")</f>
        <v>0</v>
      </c>
      <c r="AA812" cm="1">
        <f t="array" ref="AA812">IF(FALSE,"True," &amp; IF(_xlfn.XLOOKUP("Src_CIDR_17_22",'Scoring_Config'!$A:$A,'Scoring_Config'!$D:$D,"Yes")="Yes",_xlfn.XLOOKUP("Src_CIDR_17_22",'Scoring_Config'!$A:$A,'Scoring_Config'!$C:$C,5),0),"False,0")</f>
        <v>0</v>
      </c>
      <c r="AB812" cm="1">
        <f t="array" ref="AB812">IF(FALSE,"True," &amp; IF(_xlfn.XLOOKUP("Dst_IsAny",'Scoring_Config'!$A:$A,'Scoring_Config'!$D:$D,"Yes")="Yes",_xlfn.XLOOKUP("Dst_IsAny",'Scoring_Config'!$A:$A,'Scoring_Config'!$C:$C,10),0),"False,0")</f>
        <v>0</v>
      </c>
      <c r="AC812" cm="1">
        <f t="array" ref="AC812">IF(FALSE,"True," &amp; IF(_xlfn.XLOOKUP("Dst_CIDR_Le_16",'Scoring_Config'!$A:$A,'Scoring_Config'!$D:$D,"Yes")="Yes",_xlfn.XLOOKUP("Dst_CIDR_Le_16",'Scoring_Config'!$A:$A,'Scoring_Config'!$C:$C,10),0),"False,0")</f>
        <v>0</v>
      </c>
      <c r="AD812" cm="1">
        <f t="array" ref="AD812">IF(FALSE,"True," &amp; IF(_xlfn.XLOOKUP("Dst_CIDR_17_22",'Scoring_Config'!$A:$A,'Scoring_Config'!$D:$D,"Yes")="Yes",_xlfn.XLOOKUP("Dst_CIDR_17_22",'Scoring_Config'!$A:$A,'Scoring_Config'!$C:$C,5),0),"False,0")</f>
        <v>0</v>
      </c>
      <c r="AE812" cm="1">
        <f t="array" ref="AE812">IF(FALSE,"True," &amp; IF(_xlfn.XLOOKUP("SrcZone_IsAny",'Scoring_Config'!$A:$A,'Scoring_Config'!$D:$D,"Yes")="Yes",_xlfn.XLOOKUP("SrcZone_IsAny",'Scoring_Config'!$A:$A,'Scoring_Config'!$C:$C,10),0),"False,0")</f>
        <v>0</v>
      </c>
      <c r="AF812" cm="1">
        <f t="array" ref="AF812">IF(FALSE,"True," &amp; IF(_xlfn.XLOOKUP("DstZone_IsAny",'Scoring_Config'!$A:$A,'Scoring_Config'!$D:$D,"Yes")="Yes",_xlfn.XLOOKUP("DstZone_IsAny",'Scoring_Config'!$A:$A,'Scoring_Config'!$C:$C,10),0),"False,0")</f>
        <v>0</v>
      </c>
      <c r="AG812" cm="1">
        <f t="array" ref="AG81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12" cm="1">
        <f t="array" ref="AH812">IF(FALSE,"True," &amp; IF(_xlfn.XLOOKUP("App_Any_OR_RangeGt1000",'Scoring_Config'!$A:$A,'Scoring_Config'!$D:$D,"Yes")="Yes",_xlfn.XLOOKUP("App_Any_OR_RangeGt1000",'Scoring_Config'!$A:$A,'Scoring_Config'!$C:$C,10),0),"False,0")</f>
        <v>0</v>
      </c>
      <c r="AI812" cm="1">
        <f t="array" ref="AI812">IF(FALSE,"True," &amp; IF(_xlfn.XLOOKUP("Service_Insecure_Match",'Scoring_Config'!$A:$A,'Scoring_Config'!$D:$D,"Yes")="Yes",_xlfn.XLOOKUP("Service_Insecure_Match",'Scoring_Config'!$A:$A,'Scoring_Config'!$C:$C,5),0),"False,0")</f>
        <v>0</v>
      </c>
      <c r="AJ812" cm="1">
        <f t="array" ref="AJ812">IF(FALSE,"True," &amp; IF(_xlfn.XLOOKUP("Risky_Inbound",'Scoring_Config'!$A:$A,'Scoring_Config'!$D:$D,"Yes")="Yes",_xlfn.XLOOKUP("Risky_Inbound",'Scoring_Config'!$A:$A,'Scoring_Config'!$C:$C,50),0),"False,0")</f>
        <v>0</v>
      </c>
      <c r="AK812" cm="1">
        <f t="array" ref="AK812">IF(FALSE,"True," &amp; IF(_xlfn.XLOOKUP("Risky_Outbound",'Scoring_Config'!$A:$A,'Scoring_Config'!$D:$D,"Yes")="Yes",_xlfn.XLOOKUP("Risky_Outbound",'Scoring_Config'!$A:$A,'Scoring_Config'!$C:$C,25),0),"False,0")</f>
        <v>0</v>
      </c>
      <c r="AL812" t="s">
        <v>6699</v>
      </c>
      <c r="AM812" cm="1">
        <f t="array" ref="AM81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12" t="s">
        <v>6697</v>
      </c>
      <c r="AO812" t="s">
        <v>6697</v>
      </c>
      <c r="AP812" t="s">
        <v>6697</v>
      </c>
      <c r="AQ812" cm="1">
        <f t="array" ref="AQ812">IF(FALSE,"True," &amp; IF(_xlfn.XLOOKUP("Service_IsAny",'Scoring_Config'!$A:$A,'Scoring_Config'!$D:$D,"Yes")="Yes",_xlfn.XLOOKUP("Service_IsAny",'Scoring_Config'!$A:$A,'Scoring_Config'!$C:$C,0),0),"False,0")</f>
        <v>0</v>
      </c>
      <c r="AR812">
        <v>0</v>
      </c>
      <c r="AS812" cm="1">
        <f t="array" ref="AS812">IF(FALSE,"True," &amp; IF(_xlfn.XLOOKUP("Service_RangeGt1000",'Scoring_Config'!$A:$A,'Scoring_Config'!$D:$D,"Yes")="Yes",_xlfn.XLOOKUP("Service_RangeGt1000",'Scoring_Config'!$A:$A,'Scoring_Config'!$C:$C,0),0),"False,0")</f>
        <v>0</v>
      </c>
      <c r="AT812" cm="1">
        <f t="array" ref="AT812">IF(FALSE,"True," &amp; IF(_xlfn.XLOOKUP("App_IsAny",'Scoring_Config'!$A:$A,'Scoring_Config'!$D:$D,"Yes")="Yes",_xlfn.XLOOKUP("App_IsAny",'Scoring_Config'!$A:$A,'Scoring_Config'!$C:$C,0),0),"False,0")</f>
        <v>0</v>
      </c>
      <c r="AU812">
        <v>2</v>
      </c>
      <c r="AV812" cm="1">
        <f t="array" ref="AV812">IF(FALSE,"True," &amp; IF(_xlfn.XLOOKUP("App_RangeGt1000",'Scoring_Config'!$A:$A,'Scoring_Config'!$D:$D,"Yes")="Yes",_xlfn.XLOOKUP("App_RangeGt1000",'Scoring_Config'!$A:$A,'Scoring_Config'!$C:$C,0),0),"False,0")</f>
        <v>0</v>
      </c>
      <c r="AW812" cm="1">
        <f t="array" ref="AW812">IF(FALSE,"True," &amp; IF(_xlfn.XLOOKUP("Action_IsDenyOrDrop",'Scoring_Config'!$A:$A,'Scoring_Config'!$D:$D,"Yes")="Yes",_xlfn.XLOOKUP("Action_IsDenyOrDrop",'Scoring_Config'!$A:$A,'Scoring_Config'!$C:$C,0),0),"False,0")</f>
        <v>0</v>
      </c>
      <c r="AX812" cm="1">
        <f t="array" ref="AX812">IF(LEFT(AW812,4)="True",0,(IF(LEFT(Y812,4)="True",IF(_xlfn.XLOOKUP("Src_IsAny",'Scoring_Config'!$A:$A,'Scoring_Config'!$D:$D,"Yes")="Yes",_xlfn.XLOOKUP("Src_IsAny",'Scoring_Config'!$A:$A,'Scoring_Config'!$C:$C,10),0),0)+IF(LEFT(Z812,4)="True",IF(_xlfn.XLOOKUP("Src_CIDR_Le_16",'Scoring_Config'!$A:$A,'Scoring_Config'!$D:$D,"Yes")="Yes",_xlfn.XLOOKUP("Src_CIDR_Le_16",'Scoring_Config'!$A:$A,'Scoring_Config'!$C:$C,10),0),0)+IF(LEFT(AA812,4)="True",IF(_xlfn.XLOOKUP("Src_CIDR_17_22",'Scoring_Config'!$A:$A,'Scoring_Config'!$D:$D,"Yes")="Yes",_xlfn.XLOOKUP("Src_CIDR_17_22",'Scoring_Config'!$A:$A,'Scoring_Config'!$C:$C,5),0),0)+IF(LEFT(AB812,4)="True",IF(_xlfn.XLOOKUP("Dst_IsAny",'Scoring_Config'!$A:$A,'Scoring_Config'!$D:$D,"Yes")="Yes",_xlfn.XLOOKUP("Dst_IsAny",'Scoring_Config'!$A:$A,'Scoring_Config'!$C:$C,10),0),0)+IF(LEFT(AC812,4)="True",IF(_xlfn.XLOOKUP("Dst_CIDR_Le_16",'Scoring_Config'!$A:$A,'Scoring_Config'!$D:$D,"Yes")="Yes",_xlfn.XLOOKUP("Dst_CIDR_Le_16",'Scoring_Config'!$A:$A,'Scoring_Config'!$C:$C,10),0),0)+IF(LEFT(AD812,4)="True",IF(_xlfn.XLOOKUP("Dst_CIDR_17_22",'Scoring_Config'!$A:$A,'Scoring_Config'!$D:$D,"Yes")="Yes",_xlfn.XLOOKUP("Dst_CIDR_17_22",'Scoring_Config'!$A:$A,'Scoring_Config'!$C:$C,5),0),0)+IF(LEFT(AE812,4)="True",IF(_xlfn.XLOOKUP("SrcZone_IsAny",'Scoring_Config'!$A:$A,'Scoring_Config'!$D:$D,"Yes")="Yes",_xlfn.XLOOKUP("SrcZone_IsAny",'Scoring_Config'!$A:$A,'Scoring_Config'!$C:$C,10),0),0)+IF(LEFT(AF812,4)="True",IF(_xlfn.XLOOKUP("DstZone_IsAny",'Scoring_Config'!$A:$A,'Scoring_Config'!$D:$D,"Yes")="Yes",_xlfn.XLOOKUP("DstZone_IsAny",'Scoring_Config'!$A:$A,'Scoring_Config'!$C:$C,10),0),0)+IF(LEFT(AG812,4)="True",IF(_xlfn.XLOOKUP("Service_Any_OR_RangeGt1000",'Scoring_Config'!$A:$A,'Scoring_Config'!$D:$D,"Yes")="Yes",_xlfn.XLOOKUP("Service_Any_OR_RangeGt1000",'Scoring_Config'!$A:$A,'Scoring_Config'!$C:$C,10),0),0)+IF(LEFT(AH812,4)="True",IF(_xlfn.XLOOKUP("App_Any_OR_RangeGt1000",'Scoring_Config'!$A:$A,'Scoring_Config'!$D:$D,"Yes")="Yes",_xlfn.XLOOKUP("App_Any_OR_RangeGt1000",'Scoring_Config'!$A:$A,'Scoring_Config'!$C:$C,10),0),0)+IF(LEFT(AI812,4)="True",IF(_xlfn.XLOOKUP("Service_Insecure_Match",'Scoring_Config'!$A:$A,'Scoring_Config'!$D:$D,"Yes")="Yes",_xlfn.XLOOKUP("Service_Insecure_Match",'Scoring_Config'!$A:$A,'Scoring_Config'!$C:$C,5),0),0)+IF(LEFT(AJ812,4)="True",IF(_xlfn.XLOOKUP("Risky_Inbound",'Scoring_Config'!$A:$A,'Scoring_Config'!$D:$D,"Yes")="Yes",_xlfn.XLOOKUP("Risky_Inbound",'Scoring_Config'!$A:$A,'Scoring_Config'!$C:$C,50),0),0)+IF(LEFT(AK812,4)="True",IF(_xlfn.XLOOKUP("Risky_Outbound",'Scoring_Config'!$A:$A,'Scoring_Config'!$D:$D,"Yes")="Yes",_xlfn.XLOOKUP("Risky_Outbound",'Scoring_Config'!$A:$A,'Scoring_Config'!$C:$C,25),0),0)+IF(LEFT(AZ812,4)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812,FIND(",",AL812)+1,100)),0)+IF(LEFT(AM812,4)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812,FIND(",",AN812)+1,100)),0)+IF(_xlfn.XLOOKUP("Profile_Scoring",'Scoring_Config'!$A:$A,'Scoring_Config'!$D:$D,"Yes")="Yes",VALUE(MID(AO812,FIND(",",AO812)+1,100)),0)+IF(_xlfn.XLOOKUP("Options_Scoring",'Scoring_Config'!$A:$A,'Scoring_Config'!$D:$D,"Yes")="Yes",VALUE(MID(AP812,FIND(",",AP812)+1,100)),0)))</f>
        <v>0</v>
      </c>
      <c r="AZ812" cm="1">
        <f t="array" ref="AZ812">IF(FALSE,"True," &amp; IF(_xlfn.XLOOKUP("Migrate_Insecure",'Scoring_Config'!$A:$A,'Scoring_Config'!$D:$D,"Yes")="Yes",_xlfn.XLOOKUP("Migrate_Insecure",'Scoring_Config'!$A:$A,'Scoring_Config'!$C:$C,10),0),"False,0")</f>
        <v>0</v>
      </c>
    </row>
    <row r="813" spans="1:52">
      <c r="A813" t="s">
        <v>1979</v>
      </c>
      <c r="B813" t="s">
        <v>2786</v>
      </c>
      <c r="C813" t="s">
        <v>3542</v>
      </c>
      <c r="D813" t="s">
        <v>3545</v>
      </c>
      <c r="E813" t="s">
        <v>3563</v>
      </c>
      <c r="F813" t="s">
        <v>3775</v>
      </c>
      <c r="G813" t="s">
        <v>467</v>
      </c>
      <c r="H813" t="s">
        <v>174</v>
      </c>
      <c r="I813" t="s">
        <v>3775</v>
      </c>
      <c r="J813" t="s">
        <v>467</v>
      </c>
      <c r="K813" t="s">
        <v>1801</v>
      </c>
      <c r="L813" t="s">
        <v>1499</v>
      </c>
      <c r="M813" t="s">
        <v>1974</v>
      </c>
      <c r="N813" t="s">
        <v>4315</v>
      </c>
      <c r="O813" t="s">
        <v>4319</v>
      </c>
      <c r="P813" t="s">
        <v>4323</v>
      </c>
      <c r="Q813" t="s">
        <v>4902</v>
      </c>
      <c r="R813" t="s">
        <v>5439</v>
      </c>
      <c r="S813" t="s">
        <v>4324</v>
      </c>
      <c r="T813" t="s">
        <v>5770</v>
      </c>
      <c r="U813" t="s">
        <v>6344</v>
      </c>
      <c r="Y813" cm="1">
        <f t="array" ref="Y813">IF(FALSE,"True," &amp; IF(_xlfn.XLOOKUP("Src_IsAny",'Scoring_Config'!$A:$A,'Scoring_Config'!$D:$D,"Yes")="Yes",_xlfn.XLOOKUP("Src_IsAny",'Scoring_Config'!$A:$A,'Scoring_Config'!$C:$C,10),0),"False,0")</f>
        <v>0</v>
      </c>
      <c r="Z813" cm="1">
        <f t="array" ref="Z813">IF(FALSE,"True," &amp; IF(_xlfn.XLOOKUP("Src_CIDR_Le_16",'Scoring_Config'!$A:$A,'Scoring_Config'!$D:$D,"Yes")="Yes",_xlfn.XLOOKUP("Src_CIDR_Le_16",'Scoring_Config'!$A:$A,'Scoring_Config'!$C:$C,10),0),"False,0")</f>
        <v>0</v>
      </c>
      <c r="AA813" cm="1">
        <f t="array" ref="AA813">IF(FALSE,"True," &amp; IF(_xlfn.XLOOKUP("Src_CIDR_17_22",'Scoring_Config'!$A:$A,'Scoring_Config'!$D:$D,"Yes")="Yes",_xlfn.XLOOKUP("Src_CIDR_17_22",'Scoring_Config'!$A:$A,'Scoring_Config'!$C:$C,5),0),"False,0")</f>
        <v>0</v>
      </c>
      <c r="AB813" cm="1">
        <f t="array" ref="AB813">IF(FALSE,"True," &amp; IF(_xlfn.XLOOKUP("Dst_IsAny",'Scoring_Config'!$A:$A,'Scoring_Config'!$D:$D,"Yes")="Yes",_xlfn.XLOOKUP("Dst_IsAny",'Scoring_Config'!$A:$A,'Scoring_Config'!$C:$C,10),0),"False,0")</f>
        <v>0</v>
      </c>
      <c r="AC813" cm="1">
        <f t="array" ref="AC813">IF(FALSE,"True," &amp; IF(_xlfn.XLOOKUP("Dst_CIDR_Le_16",'Scoring_Config'!$A:$A,'Scoring_Config'!$D:$D,"Yes")="Yes",_xlfn.XLOOKUP("Dst_CIDR_Le_16",'Scoring_Config'!$A:$A,'Scoring_Config'!$C:$C,10),0),"False,0")</f>
        <v>0</v>
      </c>
      <c r="AD813" cm="1">
        <f t="array" ref="AD813">IF(FALSE,"True," &amp; IF(_xlfn.XLOOKUP("Dst_CIDR_17_22",'Scoring_Config'!$A:$A,'Scoring_Config'!$D:$D,"Yes")="Yes",_xlfn.XLOOKUP("Dst_CIDR_17_22",'Scoring_Config'!$A:$A,'Scoring_Config'!$C:$C,5),0),"False,0")</f>
        <v>0</v>
      </c>
      <c r="AE813" cm="1">
        <f t="array" ref="AE813">IF(FALSE,"True," &amp; IF(_xlfn.XLOOKUP("SrcZone_IsAny",'Scoring_Config'!$A:$A,'Scoring_Config'!$D:$D,"Yes")="Yes",_xlfn.XLOOKUP("SrcZone_IsAny",'Scoring_Config'!$A:$A,'Scoring_Config'!$C:$C,10),0),"False,0")</f>
        <v>0</v>
      </c>
      <c r="AF813" cm="1">
        <f t="array" ref="AF813">IF(FALSE,"True," &amp; IF(_xlfn.XLOOKUP("DstZone_IsAny",'Scoring_Config'!$A:$A,'Scoring_Config'!$D:$D,"Yes")="Yes",_xlfn.XLOOKUP("DstZone_IsAny",'Scoring_Config'!$A:$A,'Scoring_Config'!$C:$C,10),0),"False,0")</f>
        <v>0</v>
      </c>
      <c r="AG813" cm="1">
        <f t="array" ref="AG81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13" cm="1">
        <f t="array" ref="AH813">IF(TRUE,"True," &amp; IF(_xlfn.XLOOKUP("App_Any_OR_RangeGt1000",'Scoring_Config'!$A:$A,'Scoring_Config'!$D:$D,"Yes")="Yes",_xlfn.XLOOKUP("App_Any_OR_RangeGt1000",'Scoring_Config'!$A:$A,'Scoring_Config'!$C:$C,10),0),"False,0")</f>
        <v>0</v>
      </c>
      <c r="AI813" cm="1">
        <f t="array" ref="AI813">IF(TRUE,"True," &amp; IF(_xlfn.XLOOKUP("Service_Insecure_Match",'Scoring_Config'!$A:$A,'Scoring_Config'!$D:$D,"Yes")="Yes",_xlfn.XLOOKUP("Service_Insecure_Match",'Scoring_Config'!$A:$A,'Scoring_Config'!$C:$C,5),0),"False,0")</f>
        <v>0</v>
      </c>
      <c r="AJ813" cm="1">
        <f t="array" ref="AJ813">IF(FALSE,"True," &amp; IF(_xlfn.XLOOKUP("Risky_Inbound",'Scoring_Config'!$A:$A,'Scoring_Config'!$D:$D,"Yes")="Yes",_xlfn.XLOOKUP("Risky_Inbound",'Scoring_Config'!$A:$A,'Scoring_Config'!$C:$C,50),0),"False,0")</f>
        <v>0</v>
      </c>
      <c r="AK813" cm="1">
        <f t="array" ref="AK813">IF(FALSE,"True," &amp; IF(_xlfn.XLOOKUP("Risky_Outbound",'Scoring_Config'!$A:$A,'Scoring_Config'!$D:$D,"Yes")="Yes",_xlfn.XLOOKUP("Risky_Outbound",'Scoring_Config'!$A:$A,'Scoring_Config'!$C:$C,25),0),"False,0")</f>
        <v>0</v>
      </c>
      <c r="AL813" t="s">
        <v>6699</v>
      </c>
      <c r="AM813" cm="1">
        <f t="array" ref="AM81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13" t="s">
        <v>6697</v>
      </c>
      <c r="AO813" t="s">
        <v>6697</v>
      </c>
      <c r="AP813" t="s">
        <v>6697</v>
      </c>
      <c r="AQ813" cm="1">
        <f t="array" ref="AQ813">IF(FALSE,"True," &amp; IF(_xlfn.XLOOKUP("Service_IsAny",'Scoring_Config'!$A:$A,'Scoring_Config'!$D:$D,"Yes")="Yes",_xlfn.XLOOKUP("Service_IsAny",'Scoring_Config'!$A:$A,'Scoring_Config'!$C:$C,0),0),"False,0")</f>
        <v>0</v>
      </c>
      <c r="AR813">
        <v>7</v>
      </c>
      <c r="AS813" cm="1">
        <f t="array" ref="AS813">IF(FALSE,"True," &amp; IF(_xlfn.XLOOKUP("Service_RangeGt1000",'Scoring_Config'!$A:$A,'Scoring_Config'!$D:$D,"Yes")="Yes",_xlfn.XLOOKUP("Service_RangeGt1000",'Scoring_Config'!$A:$A,'Scoring_Config'!$C:$C,0),0),"False,0")</f>
        <v>0</v>
      </c>
      <c r="AT813" cm="1">
        <f t="array" ref="AT813">IF(FALSE,"True," &amp; IF(_xlfn.XLOOKUP("App_IsAny",'Scoring_Config'!$A:$A,'Scoring_Config'!$D:$D,"Yes")="Yes",_xlfn.XLOOKUP("App_IsAny",'Scoring_Config'!$A:$A,'Scoring_Config'!$C:$C,0),0),"False,0")</f>
        <v>0</v>
      </c>
      <c r="AU813">
        <v>20372</v>
      </c>
      <c r="AV813" cm="1">
        <f t="array" ref="AV813">IF(TRUE,"True," &amp; IF(_xlfn.XLOOKUP("App_RangeGt1000",'Scoring_Config'!$A:$A,'Scoring_Config'!$D:$D,"Yes")="Yes",_xlfn.XLOOKUP("App_RangeGt1000",'Scoring_Config'!$A:$A,'Scoring_Config'!$C:$C,0),0),"False,0")</f>
        <v>0</v>
      </c>
      <c r="AW813" cm="1">
        <f t="array" ref="AW813">IF(FALSE,"True," &amp; IF(_xlfn.XLOOKUP("Action_IsDenyOrDrop",'Scoring_Config'!$A:$A,'Scoring_Config'!$D:$D,"Yes")="Yes",_xlfn.XLOOKUP("Action_IsDenyOrDrop",'Scoring_Config'!$A:$A,'Scoring_Config'!$C:$C,0),0),"False,0")</f>
        <v>0</v>
      </c>
      <c r="AX813" cm="1">
        <f t="array" ref="AX813">IF(LEFT(AW813,4)="True",0,(IF(LEFT(Y813,4)="True",IF(_xlfn.XLOOKUP("Src_IsAny",'Scoring_Config'!$A:$A,'Scoring_Config'!$D:$D,"Yes")="Yes",_xlfn.XLOOKUP("Src_IsAny",'Scoring_Config'!$A:$A,'Scoring_Config'!$C:$C,10),0),0)+IF(LEFT(Z813,4)="True",IF(_xlfn.XLOOKUP("Src_CIDR_Le_16",'Scoring_Config'!$A:$A,'Scoring_Config'!$D:$D,"Yes")="Yes",_xlfn.XLOOKUP("Src_CIDR_Le_16",'Scoring_Config'!$A:$A,'Scoring_Config'!$C:$C,10),0),0)+IF(LEFT(AA813,4)="True",IF(_xlfn.XLOOKUP("Src_CIDR_17_22",'Scoring_Config'!$A:$A,'Scoring_Config'!$D:$D,"Yes")="Yes",_xlfn.XLOOKUP("Src_CIDR_17_22",'Scoring_Config'!$A:$A,'Scoring_Config'!$C:$C,5),0),0)+IF(LEFT(AB813,4)="True",IF(_xlfn.XLOOKUP("Dst_IsAny",'Scoring_Config'!$A:$A,'Scoring_Config'!$D:$D,"Yes")="Yes",_xlfn.XLOOKUP("Dst_IsAny",'Scoring_Config'!$A:$A,'Scoring_Config'!$C:$C,10),0),0)+IF(LEFT(AC813,4)="True",IF(_xlfn.XLOOKUP("Dst_CIDR_Le_16",'Scoring_Config'!$A:$A,'Scoring_Config'!$D:$D,"Yes")="Yes",_xlfn.XLOOKUP("Dst_CIDR_Le_16",'Scoring_Config'!$A:$A,'Scoring_Config'!$C:$C,10),0),0)+IF(LEFT(AD813,4)="True",IF(_xlfn.XLOOKUP("Dst_CIDR_17_22",'Scoring_Config'!$A:$A,'Scoring_Config'!$D:$D,"Yes")="Yes",_xlfn.XLOOKUP("Dst_CIDR_17_22",'Scoring_Config'!$A:$A,'Scoring_Config'!$C:$C,5),0),0)+IF(LEFT(AE813,4)="True",IF(_xlfn.XLOOKUP("SrcZone_IsAny",'Scoring_Config'!$A:$A,'Scoring_Config'!$D:$D,"Yes")="Yes",_xlfn.XLOOKUP("SrcZone_IsAny",'Scoring_Config'!$A:$A,'Scoring_Config'!$C:$C,10),0),0)+IF(LEFT(AF813,4)="True",IF(_xlfn.XLOOKUP("DstZone_IsAny",'Scoring_Config'!$A:$A,'Scoring_Config'!$D:$D,"Yes")="Yes",_xlfn.XLOOKUP("DstZone_IsAny",'Scoring_Config'!$A:$A,'Scoring_Config'!$C:$C,10),0),0)+IF(LEFT(AG813,4)="True",IF(_xlfn.XLOOKUP("Service_Any_OR_RangeGt1000",'Scoring_Config'!$A:$A,'Scoring_Config'!$D:$D,"Yes")="Yes",_xlfn.XLOOKUP("Service_Any_OR_RangeGt1000",'Scoring_Config'!$A:$A,'Scoring_Config'!$C:$C,10),0),0)+IF(LEFT(AH813,4)="True",IF(_xlfn.XLOOKUP("App_Any_OR_RangeGt1000",'Scoring_Config'!$A:$A,'Scoring_Config'!$D:$D,"Yes")="Yes",_xlfn.XLOOKUP("App_Any_OR_RangeGt1000",'Scoring_Config'!$A:$A,'Scoring_Config'!$C:$C,10),0),0)+IF(LEFT(AI813,4)="True",IF(_xlfn.XLOOKUP("Service_Insecure_Match",'Scoring_Config'!$A:$A,'Scoring_Config'!$D:$D,"Yes")="Yes",_xlfn.XLOOKUP("Service_Insecure_Match",'Scoring_Config'!$A:$A,'Scoring_Config'!$C:$C,5),0),0)+IF(LEFT(AJ813,4)="True",IF(_xlfn.XLOOKUP("Risky_Inbound",'Scoring_Config'!$A:$A,'Scoring_Config'!$D:$D,"Yes")="Yes",_xlfn.XLOOKUP("Risky_Inbound",'Scoring_Config'!$A:$A,'Scoring_Config'!$C:$C,50),0),0)+IF(LEFT(AK813,4)="True",IF(_xlfn.XLOOKUP("Risky_Outbound",'Scoring_Config'!$A:$A,'Scoring_Config'!$D:$D,"Yes")="Yes",_xlfn.XLOOKUP("Risky_Outbound",'Scoring_Config'!$A:$A,'Scoring_Config'!$C:$C,25),0),0)+IF(LEFT(AZ813,4)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813,FIND(",",AL813)+1,100)),0)+IF(LEFT(AM813,4)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813,FIND(",",AN813)+1,100)),0)+IF(_xlfn.XLOOKUP("Profile_Scoring",'Scoring_Config'!$A:$A,'Scoring_Config'!$D:$D,"Yes")="Yes",VALUE(MID(AO813,FIND(",",AO813)+1,100)),0)+IF(_xlfn.XLOOKUP("Options_Scoring",'Scoring_Config'!$A:$A,'Scoring_Config'!$D:$D,"Yes")="Yes",VALUE(MID(AP813,FIND(",",AP813)+1,100)),0)))</f>
        <v>0</v>
      </c>
      <c r="AZ813" cm="1">
        <f t="array" ref="AZ813">IF(FALSE,"True," &amp; IF(_xlfn.XLOOKUP("Migrate_Insecure",'Scoring_Config'!$A:$A,'Scoring_Config'!$D:$D,"Yes")="Yes",_xlfn.XLOOKUP("Migrate_Insecure",'Scoring_Config'!$A:$A,'Scoring_Config'!$C:$C,10),0),"False,0")</f>
        <v>0</v>
      </c>
    </row>
    <row r="814" spans="1:52">
      <c r="A814" t="s">
        <v>1979</v>
      </c>
      <c r="B814" t="s">
        <v>2787</v>
      </c>
      <c r="C814" t="s">
        <v>3542</v>
      </c>
      <c r="D814" t="s">
        <v>3545</v>
      </c>
      <c r="E814" t="s">
        <v>3563</v>
      </c>
      <c r="F814" t="s">
        <v>3775</v>
      </c>
      <c r="G814" t="s">
        <v>468</v>
      </c>
      <c r="H814" t="s">
        <v>174</v>
      </c>
      <c r="I814" t="s">
        <v>3679</v>
      </c>
      <c r="J814" t="s">
        <v>240</v>
      </c>
      <c r="K814" t="s">
        <v>1721</v>
      </c>
      <c r="L814" t="s">
        <v>1327</v>
      </c>
      <c r="M814" t="s">
        <v>1974</v>
      </c>
      <c r="N814" t="s">
        <v>4315</v>
      </c>
      <c r="O814" t="s">
        <v>4319</v>
      </c>
      <c r="P814" t="s">
        <v>4323</v>
      </c>
      <c r="Q814" t="s">
        <v>4903</v>
      </c>
      <c r="R814" t="s">
        <v>5439</v>
      </c>
      <c r="S814" t="s">
        <v>4324</v>
      </c>
      <c r="T814" t="s">
        <v>5786</v>
      </c>
      <c r="U814" t="s">
        <v>6345</v>
      </c>
      <c r="Y814" cm="1">
        <f t="array" ref="Y814">IF(FALSE,"True," &amp; IF(_xlfn.XLOOKUP("Src_IsAny",'Scoring_Config'!$A:$A,'Scoring_Config'!$D:$D,"Yes")="Yes",_xlfn.XLOOKUP("Src_IsAny",'Scoring_Config'!$A:$A,'Scoring_Config'!$C:$C,10),0),"False,0")</f>
        <v>0</v>
      </c>
      <c r="Z814" cm="1">
        <f t="array" ref="Z814">IF(FALSE,"True," &amp; IF(_xlfn.XLOOKUP("Src_CIDR_Le_16",'Scoring_Config'!$A:$A,'Scoring_Config'!$D:$D,"Yes")="Yes",_xlfn.XLOOKUP("Src_CIDR_Le_16",'Scoring_Config'!$A:$A,'Scoring_Config'!$C:$C,10),0),"False,0")</f>
        <v>0</v>
      </c>
      <c r="AA814" cm="1">
        <f t="array" ref="AA814">IF(FALSE,"True," &amp; IF(_xlfn.XLOOKUP("Src_CIDR_17_22",'Scoring_Config'!$A:$A,'Scoring_Config'!$D:$D,"Yes")="Yes",_xlfn.XLOOKUP("Src_CIDR_17_22",'Scoring_Config'!$A:$A,'Scoring_Config'!$C:$C,5),0),"False,0")</f>
        <v>0</v>
      </c>
      <c r="AB814" cm="1">
        <f t="array" ref="AB814">IF(FALSE,"True," &amp; IF(_xlfn.XLOOKUP("Dst_IsAny",'Scoring_Config'!$A:$A,'Scoring_Config'!$D:$D,"Yes")="Yes",_xlfn.XLOOKUP("Dst_IsAny",'Scoring_Config'!$A:$A,'Scoring_Config'!$C:$C,10),0),"False,0")</f>
        <v>0</v>
      </c>
      <c r="AC814" cm="1">
        <f t="array" ref="AC814">IF(FALSE,"True," &amp; IF(_xlfn.XLOOKUP("Dst_CIDR_Le_16",'Scoring_Config'!$A:$A,'Scoring_Config'!$D:$D,"Yes")="Yes",_xlfn.XLOOKUP("Dst_CIDR_Le_16",'Scoring_Config'!$A:$A,'Scoring_Config'!$C:$C,10),0),"False,0")</f>
        <v>0</v>
      </c>
      <c r="AD814" cm="1">
        <f t="array" ref="AD814">IF(FALSE,"True," &amp; IF(_xlfn.XLOOKUP("Dst_CIDR_17_22",'Scoring_Config'!$A:$A,'Scoring_Config'!$D:$D,"Yes")="Yes",_xlfn.XLOOKUP("Dst_CIDR_17_22",'Scoring_Config'!$A:$A,'Scoring_Config'!$C:$C,5),0),"False,0")</f>
        <v>0</v>
      </c>
      <c r="AE814" cm="1">
        <f t="array" ref="AE814">IF(FALSE,"True," &amp; IF(_xlfn.XLOOKUP("SrcZone_IsAny",'Scoring_Config'!$A:$A,'Scoring_Config'!$D:$D,"Yes")="Yes",_xlfn.XLOOKUP("SrcZone_IsAny",'Scoring_Config'!$A:$A,'Scoring_Config'!$C:$C,10),0),"False,0")</f>
        <v>0</v>
      </c>
      <c r="AF814" cm="1">
        <f t="array" ref="AF814">IF(FALSE,"True," &amp; IF(_xlfn.XLOOKUP("DstZone_IsAny",'Scoring_Config'!$A:$A,'Scoring_Config'!$D:$D,"Yes")="Yes",_xlfn.XLOOKUP("DstZone_IsAny",'Scoring_Config'!$A:$A,'Scoring_Config'!$C:$C,10),0),"False,0")</f>
        <v>0</v>
      </c>
      <c r="AG814" cm="1">
        <f t="array" ref="AG81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14" cm="1">
        <f t="array" ref="AH814">IF(FALSE,"True," &amp; IF(_xlfn.XLOOKUP("App_Any_OR_RangeGt1000",'Scoring_Config'!$A:$A,'Scoring_Config'!$D:$D,"Yes")="Yes",_xlfn.XLOOKUP("App_Any_OR_RangeGt1000",'Scoring_Config'!$A:$A,'Scoring_Config'!$C:$C,10),0),"False,0")</f>
        <v>0</v>
      </c>
      <c r="AI814" cm="1">
        <f t="array" ref="AI814">IF(FALSE,"True," &amp; IF(_xlfn.XLOOKUP("Service_Insecure_Match",'Scoring_Config'!$A:$A,'Scoring_Config'!$D:$D,"Yes")="Yes",_xlfn.XLOOKUP("Service_Insecure_Match",'Scoring_Config'!$A:$A,'Scoring_Config'!$C:$C,5),0),"False,0")</f>
        <v>0</v>
      </c>
      <c r="AJ814" cm="1">
        <f t="array" ref="AJ814">IF(FALSE,"True," &amp; IF(_xlfn.XLOOKUP("Risky_Inbound",'Scoring_Config'!$A:$A,'Scoring_Config'!$D:$D,"Yes")="Yes",_xlfn.XLOOKUP("Risky_Inbound",'Scoring_Config'!$A:$A,'Scoring_Config'!$C:$C,50),0),"False,0")</f>
        <v>0</v>
      </c>
      <c r="AK814" cm="1">
        <f t="array" ref="AK814">IF(FALSE,"True," &amp; IF(_xlfn.XLOOKUP("Risky_Outbound",'Scoring_Config'!$A:$A,'Scoring_Config'!$D:$D,"Yes")="Yes",_xlfn.XLOOKUP("Risky_Outbound",'Scoring_Config'!$A:$A,'Scoring_Config'!$C:$C,25),0),"False,0")</f>
        <v>0</v>
      </c>
      <c r="AL814" t="s">
        <v>6699</v>
      </c>
      <c r="AM814" cm="1">
        <f t="array" ref="AM81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14" t="s">
        <v>6697</v>
      </c>
      <c r="AO814" t="s">
        <v>6697</v>
      </c>
      <c r="AP814" t="s">
        <v>6697</v>
      </c>
      <c r="AQ814" cm="1">
        <f t="array" ref="AQ814">IF(FALSE,"True," &amp; IF(_xlfn.XLOOKUP("Service_IsAny",'Scoring_Config'!$A:$A,'Scoring_Config'!$D:$D,"Yes")="Yes",_xlfn.XLOOKUP("Service_IsAny",'Scoring_Config'!$A:$A,'Scoring_Config'!$C:$C,0),0),"False,0")</f>
        <v>0</v>
      </c>
      <c r="AR814">
        <v>0</v>
      </c>
      <c r="AS814" cm="1">
        <f t="array" ref="AS814">IF(FALSE,"True," &amp; IF(_xlfn.XLOOKUP("Service_RangeGt1000",'Scoring_Config'!$A:$A,'Scoring_Config'!$D:$D,"Yes")="Yes",_xlfn.XLOOKUP("Service_RangeGt1000",'Scoring_Config'!$A:$A,'Scoring_Config'!$C:$C,0),0),"False,0")</f>
        <v>0</v>
      </c>
      <c r="AT814" cm="1">
        <f t="array" ref="AT814">IF(FALSE,"True," &amp; IF(_xlfn.XLOOKUP("App_IsAny",'Scoring_Config'!$A:$A,'Scoring_Config'!$D:$D,"Yes")="Yes",_xlfn.XLOOKUP("App_IsAny",'Scoring_Config'!$A:$A,'Scoring_Config'!$C:$C,0),0),"False,0")</f>
        <v>0</v>
      </c>
      <c r="AU814">
        <v>2</v>
      </c>
      <c r="AV814" cm="1">
        <f t="array" ref="AV814">IF(FALSE,"True," &amp; IF(_xlfn.XLOOKUP("App_RangeGt1000",'Scoring_Config'!$A:$A,'Scoring_Config'!$D:$D,"Yes")="Yes",_xlfn.XLOOKUP("App_RangeGt1000",'Scoring_Config'!$A:$A,'Scoring_Config'!$C:$C,0),0),"False,0")</f>
        <v>0</v>
      </c>
      <c r="AW814" cm="1">
        <f t="array" ref="AW814">IF(FALSE,"True," &amp; IF(_xlfn.XLOOKUP("Action_IsDenyOrDrop",'Scoring_Config'!$A:$A,'Scoring_Config'!$D:$D,"Yes")="Yes",_xlfn.XLOOKUP("Action_IsDenyOrDrop",'Scoring_Config'!$A:$A,'Scoring_Config'!$C:$C,0),0),"False,0")</f>
        <v>0</v>
      </c>
      <c r="AX814" cm="1">
        <f t="array" ref="AX814">IF(LEFT(AW814,4)="True",0,(IF(LEFT(Y814,4)="True",IF(_xlfn.XLOOKUP("Src_IsAny",'Scoring_Config'!$A:$A,'Scoring_Config'!$D:$D,"Yes")="Yes",_xlfn.XLOOKUP("Src_IsAny",'Scoring_Config'!$A:$A,'Scoring_Config'!$C:$C,10),0),0)+IF(LEFT(Z814,4)="True",IF(_xlfn.XLOOKUP("Src_CIDR_Le_16",'Scoring_Config'!$A:$A,'Scoring_Config'!$D:$D,"Yes")="Yes",_xlfn.XLOOKUP("Src_CIDR_Le_16",'Scoring_Config'!$A:$A,'Scoring_Config'!$C:$C,10),0),0)+IF(LEFT(AA814,4)="True",IF(_xlfn.XLOOKUP("Src_CIDR_17_22",'Scoring_Config'!$A:$A,'Scoring_Config'!$D:$D,"Yes")="Yes",_xlfn.XLOOKUP("Src_CIDR_17_22",'Scoring_Config'!$A:$A,'Scoring_Config'!$C:$C,5),0),0)+IF(LEFT(AB814,4)="True",IF(_xlfn.XLOOKUP("Dst_IsAny",'Scoring_Config'!$A:$A,'Scoring_Config'!$D:$D,"Yes")="Yes",_xlfn.XLOOKUP("Dst_IsAny",'Scoring_Config'!$A:$A,'Scoring_Config'!$C:$C,10),0),0)+IF(LEFT(AC814,4)="True",IF(_xlfn.XLOOKUP("Dst_CIDR_Le_16",'Scoring_Config'!$A:$A,'Scoring_Config'!$D:$D,"Yes")="Yes",_xlfn.XLOOKUP("Dst_CIDR_Le_16",'Scoring_Config'!$A:$A,'Scoring_Config'!$C:$C,10),0),0)+IF(LEFT(AD814,4)="True",IF(_xlfn.XLOOKUP("Dst_CIDR_17_22",'Scoring_Config'!$A:$A,'Scoring_Config'!$D:$D,"Yes")="Yes",_xlfn.XLOOKUP("Dst_CIDR_17_22",'Scoring_Config'!$A:$A,'Scoring_Config'!$C:$C,5),0),0)+IF(LEFT(AE814,4)="True",IF(_xlfn.XLOOKUP("SrcZone_IsAny",'Scoring_Config'!$A:$A,'Scoring_Config'!$D:$D,"Yes")="Yes",_xlfn.XLOOKUP("SrcZone_IsAny",'Scoring_Config'!$A:$A,'Scoring_Config'!$C:$C,10),0),0)+IF(LEFT(AF814,4)="True",IF(_xlfn.XLOOKUP("DstZone_IsAny",'Scoring_Config'!$A:$A,'Scoring_Config'!$D:$D,"Yes")="Yes",_xlfn.XLOOKUP("DstZone_IsAny",'Scoring_Config'!$A:$A,'Scoring_Config'!$C:$C,10),0),0)+IF(LEFT(AG814,4)="True",IF(_xlfn.XLOOKUP("Service_Any_OR_RangeGt1000",'Scoring_Config'!$A:$A,'Scoring_Config'!$D:$D,"Yes")="Yes",_xlfn.XLOOKUP("Service_Any_OR_RangeGt1000",'Scoring_Config'!$A:$A,'Scoring_Config'!$C:$C,10),0),0)+IF(LEFT(AH814,4)="True",IF(_xlfn.XLOOKUP("App_Any_OR_RangeGt1000",'Scoring_Config'!$A:$A,'Scoring_Config'!$D:$D,"Yes")="Yes",_xlfn.XLOOKUP("App_Any_OR_RangeGt1000",'Scoring_Config'!$A:$A,'Scoring_Config'!$C:$C,10),0),0)+IF(LEFT(AI814,4)="True",IF(_xlfn.XLOOKUP("Service_Insecure_Match",'Scoring_Config'!$A:$A,'Scoring_Config'!$D:$D,"Yes")="Yes",_xlfn.XLOOKUP("Service_Insecure_Match",'Scoring_Config'!$A:$A,'Scoring_Config'!$C:$C,5),0),0)+IF(LEFT(AJ814,4)="True",IF(_xlfn.XLOOKUP("Risky_Inbound",'Scoring_Config'!$A:$A,'Scoring_Config'!$D:$D,"Yes")="Yes",_xlfn.XLOOKUP("Risky_Inbound",'Scoring_Config'!$A:$A,'Scoring_Config'!$C:$C,50),0),0)+IF(LEFT(AK814,4)="True",IF(_xlfn.XLOOKUP("Risky_Outbound",'Scoring_Config'!$A:$A,'Scoring_Config'!$D:$D,"Yes")="Yes",_xlfn.XLOOKUP("Risky_Outbound",'Scoring_Config'!$A:$A,'Scoring_Config'!$C:$C,25),0),0)+IF(LEFT(AZ814,4)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814,FIND(",",AL814)+1,100)),0)+IF(LEFT(AM814,4)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814,FIND(",",AN814)+1,100)),0)+IF(_xlfn.XLOOKUP("Profile_Scoring",'Scoring_Config'!$A:$A,'Scoring_Config'!$D:$D,"Yes")="Yes",VALUE(MID(AO814,FIND(",",AO814)+1,100)),0)+IF(_xlfn.XLOOKUP("Options_Scoring",'Scoring_Config'!$A:$A,'Scoring_Config'!$D:$D,"Yes")="Yes",VALUE(MID(AP814,FIND(",",AP814)+1,100)),0)))</f>
        <v>0</v>
      </c>
      <c r="AZ814" cm="1">
        <f t="array" ref="AZ814">IF(FALSE,"True," &amp; IF(_xlfn.XLOOKUP("Migrate_Insecure",'Scoring_Config'!$A:$A,'Scoring_Config'!$D:$D,"Yes")="Yes",_xlfn.XLOOKUP("Migrate_Insecure",'Scoring_Config'!$A:$A,'Scoring_Config'!$C:$C,10),0),"False,0")</f>
        <v>0</v>
      </c>
    </row>
    <row r="815" spans="1:52">
      <c r="A815" t="s">
        <v>1979</v>
      </c>
      <c r="B815" t="s">
        <v>2788</v>
      </c>
      <c r="C815" t="s">
        <v>3542</v>
      </c>
      <c r="D815" t="s">
        <v>3544</v>
      </c>
      <c r="E815" t="s">
        <v>3562</v>
      </c>
      <c r="F815" t="s">
        <v>3881</v>
      </c>
      <c r="G815" t="s">
        <v>469</v>
      </c>
      <c r="H815" t="s">
        <v>193</v>
      </c>
      <c r="I815" t="s">
        <v>4146</v>
      </c>
      <c r="J815" t="s">
        <v>1069</v>
      </c>
      <c r="K815" t="s">
        <v>1659</v>
      </c>
      <c r="L815" t="s">
        <v>1500</v>
      </c>
      <c r="M815" t="s">
        <v>1973</v>
      </c>
      <c r="N815" t="s">
        <v>4315</v>
      </c>
      <c r="O815" t="s">
        <v>4319</v>
      </c>
      <c r="P815" t="s">
        <v>4323</v>
      </c>
      <c r="Q815" t="s">
        <v>4904</v>
      </c>
      <c r="R815" t="s">
        <v>5439</v>
      </c>
      <c r="S815" t="s">
        <v>4324</v>
      </c>
      <c r="T815" t="s">
        <v>5631</v>
      </c>
      <c r="U815" t="s">
        <v>5955</v>
      </c>
      <c r="Y815" cm="1">
        <f t="array" ref="Y815">IF(FALSE,"True," &amp; IF(_xlfn.XLOOKUP("Src_IsAny",'Scoring_Config'!$A:$A,'Scoring_Config'!$D:$D,"Yes")="Yes",_xlfn.XLOOKUP("Src_IsAny",'Scoring_Config'!$A:$A,'Scoring_Config'!$C:$C,10),0),"False,0")</f>
        <v>0</v>
      </c>
      <c r="Z815" cm="1">
        <f t="array" ref="Z815">IF(FALSE,"True," &amp; IF(_xlfn.XLOOKUP("Src_CIDR_Le_16",'Scoring_Config'!$A:$A,'Scoring_Config'!$D:$D,"Yes")="Yes",_xlfn.XLOOKUP("Src_CIDR_Le_16",'Scoring_Config'!$A:$A,'Scoring_Config'!$C:$C,10),0),"False,0")</f>
        <v>0</v>
      </c>
      <c r="AA815" cm="1">
        <f t="array" ref="AA815">IF(FALSE,"True," &amp; IF(_xlfn.XLOOKUP("Src_CIDR_17_22",'Scoring_Config'!$A:$A,'Scoring_Config'!$D:$D,"Yes")="Yes",_xlfn.XLOOKUP("Src_CIDR_17_22",'Scoring_Config'!$A:$A,'Scoring_Config'!$C:$C,5),0),"False,0")</f>
        <v>0</v>
      </c>
      <c r="AB815" cm="1">
        <f t="array" ref="AB815">IF(FALSE,"True," &amp; IF(_xlfn.XLOOKUP("Dst_IsAny",'Scoring_Config'!$A:$A,'Scoring_Config'!$D:$D,"Yes")="Yes",_xlfn.XLOOKUP("Dst_IsAny",'Scoring_Config'!$A:$A,'Scoring_Config'!$C:$C,10),0),"False,0")</f>
        <v>0</v>
      </c>
      <c r="AC815" cm="1">
        <f t="array" ref="AC815">IF(FALSE,"True," &amp; IF(_xlfn.XLOOKUP("Dst_CIDR_Le_16",'Scoring_Config'!$A:$A,'Scoring_Config'!$D:$D,"Yes")="Yes",_xlfn.XLOOKUP("Dst_CIDR_Le_16",'Scoring_Config'!$A:$A,'Scoring_Config'!$C:$C,10),0),"False,0")</f>
        <v>0</v>
      </c>
      <c r="AD815" cm="1">
        <f t="array" ref="AD815">IF(FALSE,"True," &amp; IF(_xlfn.XLOOKUP("Dst_CIDR_17_22",'Scoring_Config'!$A:$A,'Scoring_Config'!$D:$D,"Yes")="Yes",_xlfn.XLOOKUP("Dst_CIDR_17_22",'Scoring_Config'!$A:$A,'Scoring_Config'!$C:$C,5),0),"False,0")</f>
        <v>0</v>
      </c>
      <c r="AE815" cm="1">
        <f t="array" ref="AE815">IF(FALSE,"True," &amp; IF(_xlfn.XLOOKUP("SrcZone_IsAny",'Scoring_Config'!$A:$A,'Scoring_Config'!$D:$D,"Yes")="Yes",_xlfn.XLOOKUP("SrcZone_IsAny",'Scoring_Config'!$A:$A,'Scoring_Config'!$C:$C,10),0),"False,0")</f>
        <v>0</v>
      </c>
      <c r="AF815" cm="1">
        <f t="array" ref="AF815">IF(FALSE,"True," &amp; IF(_xlfn.XLOOKUP("DstZone_IsAny",'Scoring_Config'!$A:$A,'Scoring_Config'!$D:$D,"Yes")="Yes",_xlfn.XLOOKUP("DstZone_IsAny",'Scoring_Config'!$A:$A,'Scoring_Config'!$C:$C,10),0),"False,0")</f>
        <v>0</v>
      </c>
      <c r="AG815" cm="1">
        <f t="array" ref="AG81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15" cm="1">
        <f t="array" ref="AH815">IF(FALSE,"True," &amp; IF(_xlfn.XLOOKUP("App_Any_OR_RangeGt1000",'Scoring_Config'!$A:$A,'Scoring_Config'!$D:$D,"Yes")="Yes",_xlfn.XLOOKUP("App_Any_OR_RangeGt1000",'Scoring_Config'!$A:$A,'Scoring_Config'!$C:$C,10),0),"False,0")</f>
        <v>0</v>
      </c>
      <c r="AI815" cm="1">
        <f t="array" ref="AI815">IF(FALSE,"True," &amp; IF(_xlfn.XLOOKUP("Service_Insecure_Match",'Scoring_Config'!$A:$A,'Scoring_Config'!$D:$D,"Yes")="Yes",_xlfn.XLOOKUP("Service_Insecure_Match",'Scoring_Config'!$A:$A,'Scoring_Config'!$C:$C,5),0),"False,0")</f>
        <v>0</v>
      </c>
      <c r="AJ815" cm="1">
        <f t="array" ref="AJ815">IF(FALSE,"True," &amp; IF(_xlfn.XLOOKUP("Risky_Inbound",'Scoring_Config'!$A:$A,'Scoring_Config'!$D:$D,"Yes")="Yes",_xlfn.XLOOKUP("Risky_Inbound",'Scoring_Config'!$A:$A,'Scoring_Config'!$C:$C,50),0),"False,0")</f>
        <v>0</v>
      </c>
      <c r="AK815" cm="1">
        <f t="array" ref="AK815">IF(FALSE,"True," &amp; IF(_xlfn.XLOOKUP("Risky_Outbound",'Scoring_Config'!$A:$A,'Scoring_Config'!$D:$D,"Yes")="Yes",_xlfn.XLOOKUP("Risky_Outbound",'Scoring_Config'!$A:$A,'Scoring_Config'!$C:$C,25),0),"False,0")</f>
        <v>0</v>
      </c>
      <c r="AL815" t="s">
        <v>6699</v>
      </c>
      <c r="AM815" cm="1">
        <f t="array" ref="AM81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15" t="s">
        <v>6697</v>
      </c>
      <c r="AO815" t="s">
        <v>6697</v>
      </c>
      <c r="AP815" t="s">
        <v>6697</v>
      </c>
      <c r="AQ815" cm="1">
        <f t="array" ref="AQ815">IF(FALSE,"True," &amp; IF(_xlfn.XLOOKUP("Service_IsAny",'Scoring_Config'!$A:$A,'Scoring_Config'!$D:$D,"Yes")="Yes",_xlfn.XLOOKUP("Service_IsAny",'Scoring_Config'!$A:$A,'Scoring_Config'!$C:$C,0),0),"False,0")</f>
        <v>0</v>
      </c>
      <c r="AR815">
        <v>0</v>
      </c>
      <c r="AS815" cm="1">
        <f t="array" ref="AS815">IF(FALSE,"True," &amp; IF(_xlfn.XLOOKUP("Service_RangeGt1000",'Scoring_Config'!$A:$A,'Scoring_Config'!$D:$D,"Yes")="Yes",_xlfn.XLOOKUP("Service_RangeGt1000",'Scoring_Config'!$A:$A,'Scoring_Config'!$C:$C,0),0),"False,0")</f>
        <v>0</v>
      </c>
      <c r="AT815" cm="1">
        <f t="array" ref="AT815">IF(FALSE,"True," &amp; IF(_xlfn.XLOOKUP("App_IsAny",'Scoring_Config'!$A:$A,'Scoring_Config'!$D:$D,"Yes")="Yes",_xlfn.XLOOKUP("App_IsAny",'Scoring_Config'!$A:$A,'Scoring_Config'!$C:$C,0),0),"False,0")</f>
        <v>0</v>
      </c>
      <c r="AU815">
        <v>0</v>
      </c>
      <c r="AV815" cm="1">
        <f t="array" ref="AV815">IF(FALSE,"True," &amp; IF(_xlfn.XLOOKUP("App_RangeGt1000",'Scoring_Config'!$A:$A,'Scoring_Config'!$D:$D,"Yes")="Yes",_xlfn.XLOOKUP("App_RangeGt1000",'Scoring_Config'!$A:$A,'Scoring_Config'!$C:$C,0),0),"False,0")</f>
        <v>0</v>
      </c>
      <c r="AW815" cm="1">
        <f t="array" ref="AW815">IF(FALSE,"True," &amp; IF(_xlfn.XLOOKUP("Action_IsDenyOrDrop",'Scoring_Config'!$A:$A,'Scoring_Config'!$D:$D,"Yes")="Yes",_xlfn.XLOOKUP("Action_IsDenyOrDrop",'Scoring_Config'!$A:$A,'Scoring_Config'!$C:$C,0),0),"False,0")</f>
        <v>0</v>
      </c>
      <c r="AX815" cm="1">
        <f t="array" ref="AX815">IF(LEFT(AW815,4)="True",0,(IF(LEFT(Y815,4)="True",IF(_xlfn.XLOOKUP("Src_IsAny",'Scoring_Config'!$A:$A,'Scoring_Config'!$D:$D,"Yes")="Yes",_xlfn.XLOOKUP("Src_IsAny",'Scoring_Config'!$A:$A,'Scoring_Config'!$C:$C,10),0),0)+IF(LEFT(Z815,4)="True",IF(_xlfn.XLOOKUP("Src_CIDR_Le_16",'Scoring_Config'!$A:$A,'Scoring_Config'!$D:$D,"Yes")="Yes",_xlfn.XLOOKUP("Src_CIDR_Le_16",'Scoring_Config'!$A:$A,'Scoring_Config'!$C:$C,10),0),0)+IF(LEFT(AA815,4)="True",IF(_xlfn.XLOOKUP("Src_CIDR_17_22",'Scoring_Config'!$A:$A,'Scoring_Config'!$D:$D,"Yes")="Yes",_xlfn.XLOOKUP("Src_CIDR_17_22",'Scoring_Config'!$A:$A,'Scoring_Config'!$C:$C,5),0),0)+IF(LEFT(AB815,4)="True",IF(_xlfn.XLOOKUP("Dst_IsAny",'Scoring_Config'!$A:$A,'Scoring_Config'!$D:$D,"Yes")="Yes",_xlfn.XLOOKUP("Dst_IsAny",'Scoring_Config'!$A:$A,'Scoring_Config'!$C:$C,10),0),0)+IF(LEFT(AC815,4)="True",IF(_xlfn.XLOOKUP("Dst_CIDR_Le_16",'Scoring_Config'!$A:$A,'Scoring_Config'!$D:$D,"Yes")="Yes",_xlfn.XLOOKUP("Dst_CIDR_Le_16",'Scoring_Config'!$A:$A,'Scoring_Config'!$C:$C,10),0),0)+IF(LEFT(AD815,4)="True",IF(_xlfn.XLOOKUP("Dst_CIDR_17_22",'Scoring_Config'!$A:$A,'Scoring_Config'!$D:$D,"Yes")="Yes",_xlfn.XLOOKUP("Dst_CIDR_17_22",'Scoring_Config'!$A:$A,'Scoring_Config'!$C:$C,5),0),0)+IF(LEFT(AE815,4)="True",IF(_xlfn.XLOOKUP("SrcZone_IsAny",'Scoring_Config'!$A:$A,'Scoring_Config'!$D:$D,"Yes")="Yes",_xlfn.XLOOKUP("SrcZone_IsAny",'Scoring_Config'!$A:$A,'Scoring_Config'!$C:$C,10),0),0)+IF(LEFT(AF815,4)="True",IF(_xlfn.XLOOKUP("DstZone_IsAny",'Scoring_Config'!$A:$A,'Scoring_Config'!$D:$D,"Yes")="Yes",_xlfn.XLOOKUP("DstZone_IsAny",'Scoring_Config'!$A:$A,'Scoring_Config'!$C:$C,10),0),0)+IF(LEFT(AG815,4)="True",IF(_xlfn.XLOOKUP("Service_Any_OR_RangeGt1000",'Scoring_Config'!$A:$A,'Scoring_Config'!$D:$D,"Yes")="Yes",_xlfn.XLOOKUP("Service_Any_OR_RangeGt1000",'Scoring_Config'!$A:$A,'Scoring_Config'!$C:$C,10),0),0)+IF(LEFT(AH815,4)="True",IF(_xlfn.XLOOKUP("App_Any_OR_RangeGt1000",'Scoring_Config'!$A:$A,'Scoring_Config'!$D:$D,"Yes")="Yes",_xlfn.XLOOKUP("App_Any_OR_RangeGt1000",'Scoring_Config'!$A:$A,'Scoring_Config'!$C:$C,10),0),0)+IF(LEFT(AI815,4)="True",IF(_xlfn.XLOOKUP("Service_Insecure_Match",'Scoring_Config'!$A:$A,'Scoring_Config'!$D:$D,"Yes")="Yes",_xlfn.XLOOKUP("Service_Insecure_Match",'Scoring_Config'!$A:$A,'Scoring_Config'!$C:$C,5),0),0)+IF(LEFT(AJ815,4)="True",IF(_xlfn.XLOOKUP("Risky_Inbound",'Scoring_Config'!$A:$A,'Scoring_Config'!$D:$D,"Yes")="Yes",_xlfn.XLOOKUP("Risky_Inbound",'Scoring_Config'!$A:$A,'Scoring_Config'!$C:$C,50),0),0)+IF(LEFT(AK815,4)="True",IF(_xlfn.XLOOKUP("Risky_Outbound",'Scoring_Config'!$A:$A,'Scoring_Config'!$D:$D,"Yes")="Yes",_xlfn.XLOOKUP("Risky_Outbound",'Scoring_Config'!$A:$A,'Scoring_Config'!$C:$C,25),0),0)+IF(LEFT(AZ815,4)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815,FIND(",",AL815)+1,100)),0)+IF(LEFT(AM815,4)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815,FIND(",",AN815)+1,100)),0)+IF(_xlfn.XLOOKUP("Profile_Scoring",'Scoring_Config'!$A:$A,'Scoring_Config'!$D:$D,"Yes")="Yes",VALUE(MID(AO815,FIND(",",AO815)+1,100)),0)+IF(_xlfn.XLOOKUP("Options_Scoring",'Scoring_Config'!$A:$A,'Scoring_Config'!$D:$D,"Yes")="Yes",VALUE(MID(AP815,FIND(",",AP815)+1,100)),0)))</f>
        <v>0</v>
      </c>
      <c r="AZ815" cm="1">
        <f t="array" ref="AZ815">IF(FALSE,"True," &amp; IF(_xlfn.XLOOKUP("Migrate_Insecure",'Scoring_Config'!$A:$A,'Scoring_Config'!$D:$D,"Yes")="Yes",_xlfn.XLOOKUP("Migrate_Insecure",'Scoring_Config'!$A:$A,'Scoring_Config'!$C:$C,10),0),"False,0")</f>
        <v>0</v>
      </c>
    </row>
    <row r="816" spans="1:52">
      <c r="A816" t="s">
        <v>1979</v>
      </c>
      <c r="B816" t="s">
        <v>2789</v>
      </c>
      <c r="C816" t="s">
        <v>3542</v>
      </c>
      <c r="D816" t="s">
        <v>3545</v>
      </c>
      <c r="E816" t="s">
        <v>3563</v>
      </c>
      <c r="F816" t="s">
        <v>3659</v>
      </c>
      <c r="G816" t="s">
        <v>470</v>
      </c>
      <c r="H816" t="s">
        <v>174</v>
      </c>
      <c r="I816" t="s">
        <v>3832</v>
      </c>
      <c r="J816" t="s">
        <v>1070</v>
      </c>
      <c r="K816" t="s">
        <v>1678</v>
      </c>
      <c r="L816" t="s">
        <v>1327</v>
      </c>
      <c r="M816" t="s">
        <v>1974</v>
      </c>
      <c r="N816" t="s">
        <v>4315</v>
      </c>
      <c r="O816" t="s">
        <v>4319</v>
      </c>
      <c r="P816" t="s">
        <v>4322</v>
      </c>
      <c r="Q816" t="s">
        <v>4905</v>
      </c>
      <c r="R816" t="s">
        <v>5437</v>
      </c>
      <c r="S816" t="s">
        <v>5440</v>
      </c>
      <c r="T816" t="s">
        <v>5714</v>
      </c>
      <c r="U816" t="s">
        <v>6346</v>
      </c>
      <c r="Y816" cm="1">
        <f t="array" ref="Y816">IF(FALSE,"True," &amp; IF(_xlfn.XLOOKUP("Src_IsAny",'Scoring_Config'!$A:$A,'Scoring_Config'!$D:$D,"Yes")="Yes",_xlfn.XLOOKUP("Src_IsAny",'Scoring_Config'!$A:$A,'Scoring_Config'!$C:$C,10),0),"False,0")</f>
        <v>0</v>
      </c>
      <c r="Z816" cm="1">
        <f t="array" ref="Z816">IF(FALSE,"True," &amp; IF(_xlfn.XLOOKUP("Src_CIDR_Le_16",'Scoring_Config'!$A:$A,'Scoring_Config'!$D:$D,"Yes")="Yes",_xlfn.XLOOKUP("Src_CIDR_Le_16",'Scoring_Config'!$A:$A,'Scoring_Config'!$C:$C,10),0),"False,0")</f>
        <v>0</v>
      </c>
      <c r="AA816" cm="1">
        <f t="array" ref="AA816">IF(FALSE,"True," &amp; IF(_xlfn.XLOOKUP("Src_CIDR_17_22",'Scoring_Config'!$A:$A,'Scoring_Config'!$D:$D,"Yes")="Yes",_xlfn.XLOOKUP("Src_CIDR_17_22",'Scoring_Config'!$A:$A,'Scoring_Config'!$C:$C,5),0),"False,0")</f>
        <v>0</v>
      </c>
      <c r="AB816" cm="1">
        <f t="array" ref="AB816">IF(FALSE,"True," &amp; IF(_xlfn.XLOOKUP("Dst_IsAny",'Scoring_Config'!$A:$A,'Scoring_Config'!$D:$D,"Yes")="Yes",_xlfn.XLOOKUP("Dst_IsAny",'Scoring_Config'!$A:$A,'Scoring_Config'!$C:$C,10),0),"False,0")</f>
        <v>0</v>
      </c>
      <c r="AC816" cm="1">
        <f t="array" ref="AC816">IF(FALSE,"True," &amp; IF(_xlfn.XLOOKUP("Dst_CIDR_Le_16",'Scoring_Config'!$A:$A,'Scoring_Config'!$D:$D,"Yes")="Yes",_xlfn.XLOOKUP("Dst_CIDR_Le_16",'Scoring_Config'!$A:$A,'Scoring_Config'!$C:$C,10),0),"False,0")</f>
        <v>0</v>
      </c>
      <c r="AD816" cm="1">
        <f t="array" ref="AD816">IF(FALSE,"True," &amp; IF(_xlfn.XLOOKUP("Dst_CIDR_17_22",'Scoring_Config'!$A:$A,'Scoring_Config'!$D:$D,"Yes")="Yes",_xlfn.XLOOKUP("Dst_CIDR_17_22",'Scoring_Config'!$A:$A,'Scoring_Config'!$C:$C,5),0),"False,0")</f>
        <v>0</v>
      </c>
      <c r="AE816" cm="1">
        <f t="array" ref="AE816">IF(FALSE,"True," &amp; IF(_xlfn.XLOOKUP("SrcZone_IsAny",'Scoring_Config'!$A:$A,'Scoring_Config'!$D:$D,"Yes")="Yes",_xlfn.XLOOKUP("SrcZone_IsAny",'Scoring_Config'!$A:$A,'Scoring_Config'!$C:$C,10),0),"False,0")</f>
        <v>0</v>
      </c>
      <c r="AF816" cm="1">
        <f t="array" ref="AF816">IF(FALSE,"True," &amp; IF(_xlfn.XLOOKUP("DstZone_IsAny",'Scoring_Config'!$A:$A,'Scoring_Config'!$D:$D,"Yes")="Yes",_xlfn.XLOOKUP("DstZone_IsAny",'Scoring_Config'!$A:$A,'Scoring_Config'!$C:$C,10),0),"False,0")</f>
        <v>0</v>
      </c>
      <c r="AG816" cm="1">
        <f t="array" ref="AG81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16" cm="1">
        <f t="array" ref="AH816">IF(FALSE,"True," &amp; IF(_xlfn.XLOOKUP("App_Any_OR_RangeGt1000",'Scoring_Config'!$A:$A,'Scoring_Config'!$D:$D,"Yes")="Yes",_xlfn.XLOOKUP("App_Any_OR_RangeGt1000",'Scoring_Config'!$A:$A,'Scoring_Config'!$C:$C,10),0),"False,0")</f>
        <v>0</v>
      </c>
      <c r="AI816" cm="1">
        <f t="array" ref="AI816">IF(FALSE,"True," &amp; IF(_xlfn.XLOOKUP("Service_Insecure_Match",'Scoring_Config'!$A:$A,'Scoring_Config'!$D:$D,"Yes")="Yes",_xlfn.XLOOKUP("Service_Insecure_Match",'Scoring_Config'!$A:$A,'Scoring_Config'!$C:$C,5),0),"False,0")</f>
        <v>0</v>
      </c>
      <c r="AJ816" cm="1">
        <f t="array" ref="AJ816">IF(FALSE,"True," &amp; IF(_xlfn.XLOOKUP("Risky_Inbound",'Scoring_Config'!$A:$A,'Scoring_Config'!$D:$D,"Yes")="Yes",_xlfn.XLOOKUP("Risky_Inbound",'Scoring_Config'!$A:$A,'Scoring_Config'!$C:$C,50),0),"False,0")</f>
        <v>0</v>
      </c>
      <c r="AK816" cm="1">
        <f t="array" ref="AK816">IF(FALSE,"True," &amp; IF(_xlfn.XLOOKUP("Risky_Outbound",'Scoring_Config'!$A:$A,'Scoring_Config'!$D:$D,"Yes")="Yes",_xlfn.XLOOKUP("Risky_Outbound",'Scoring_Config'!$A:$A,'Scoring_Config'!$C:$C,25),0),"False,0")</f>
        <v>0</v>
      </c>
      <c r="AL816" t="s">
        <v>6697</v>
      </c>
      <c r="AM816" cm="1">
        <f t="array" ref="AM81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16" t="s">
        <v>6697</v>
      </c>
      <c r="AO816" t="s">
        <v>6697</v>
      </c>
      <c r="AP816" t="s">
        <v>6697</v>
      </c>
      <c r="AQ816" cm="1">
        <f t="array" ref="AQ816">IF(FALSE,"True," &amp; IF(_xlfn.XLOOKUP("Service_IsAny",'Scoring_Config'!$A:$A,'Scoring_Config'!$D:$D,"Yes")="Yes",_xlfn.XLOOKUP("Service_IsAny",'Scoring_Config'!$A:$A,'Scoring_Config'!$C:$C,0),0),"False,0")</f>
        <v>0</v>
      </c>
      <c r="AR816">
        <v>0</v>
      </c>
      <c r="AS816" cm="1">
        <f t="array" ref="AS816">IF(FALSE,"True," &amp; IF(_xlfn.XLOOKUP("Service_RangeGt1000",'Scoring_Config'!$A:$A,'Scoring_Config'!$D:$D,"Yes")="Yes",_xlfn.XLOOKUP("Service_RangeGt1000",'Scoring_Config'!$A:$A,'Scoring_Config'!$C:$C,0),0),"False,0")</f>
        <v>0</v>
      </c>
      <c r="AT816" cm="1">
        <f t="array" ref="AT816">IF(FALSE,"True," &amp; IF(_xlfn.XLOOKUP("App_IsAny",'Scoring_Config'!$A:$A,'Scoring_Config'!$D:$D,"Yes")="Yes",_xlfn.XLOOKUP("App_IsAny",'Scoring_Config'!$A:$A,'Scoring_Config'!$C:$C,0),0),"False,0")</f>
        <v>0</v>
      </c>
      <c r="AU816">
        <v>0</v>
      </c>
      <c r="AV816" cm="1">
        <f t="array" ref="AV816">IF(FALSE,"True," &amp; IF(_xlfn.XLOOKUP("App_RangeGt1000",'Scoring_Config'!$A:$A,'Scoring_Config'!$D:$D,"Yes")="Yes",_xlfn.XLOOKUP("App_RangeGt1000",'Scoring_Config'!$A:$A,'Scoring_Config'!$C:$C,0),0),"False,0")</f>
        <v>0</v>
      </c>
      <c r="AW816" cm="1">
        <f t="array" ref="AW816">IF(FALSE,"True," &amp; IF(_xlfn.XLOOKUP("Action_IsDenyOrDrop",'Scoring_Config'!$A:$A,'Scoring_Config'!$D:$D,"Yes")="Yes",_xlfn.XLOOKUP("Action_IsDenyOrDrop",'Scoring_Config'!$A:$A,'Scoring_Config'!$C:$C,0),0),"False,0")</f>
        <v>0</v>
      </c>
      <c r="AX816" cm="1">
        <f t="array" ref="AX816">IF(LEFT(AW816,4)="True",0,(IF(LEFT(Y816,4)="True",IF(_xlfn.XLOOKUP("Src_IsAny",'Scoring_Config'!$A:$A,'Scoring_Config'!$D:$D,"Yes")="Yes",_xlfn.XLOOKUP("Src_IsAny",'Scoring_Config'!$A:$A,'Scoring_Config'!$C:$C,10),0),0)+IF(LEFT(Z816,4)="True",IF(_xlfn.XLOOKUP("Src_CIDR_Le_16",'Scoring_Config'!$A:$A,'Scoring_Config'!$D:$D,"Yes")="Yes",_xlfn.XLOOKUP("Src_CIDR_Le_16",'Scoring_Config'!$A:$A,'Scoring_Config'!$C:$C,10),0),0)+IF(LEFT(AA816,4)="True",IF(_xlfn.XLOOKUP("Src_CIDR_17_22",'Scoring_Config'!$A:$A,'Scoring_Config'!$D:$D,"Yes")="Yes",_xlfn.XLOOKUP("Src_CIDR_17_22",'Scoring_Config'!$A:$A,'Scoring_Config'!$C:$C,5),0),0)+IF(LEFT(AB816,4)="True",IF(_xlfn.XLOOKUP("Dst_IsAny",'Scoring_Config'!$A:$A,'Scoring_Config'!$D:$D,"Yes")="Yes",_xlfn.XLOOKUP("Dst_IsAny",'Scoring_Config'!$A:$A,'Scoring_Config'!$C:$C,10),0),0)+IF(LEFT(AC816,4)="True",IF(_xlfn.XLOOKUP("Dst_CIDR_Le_16",'Scoring_Config'!$A:$A,'Scoring_Config'!$D:$D,"Yes")="Yes",_xlfn.XLOOKUP("Dst_CIDR_Le_16",'Scoring_Config'!$A:$A,'Scoring_Config'!$C:$C,10),0),0)+IF(LEFT(AD816,4)="True",IF(_xlfn.XLOOKUP("Dst_CIDR_17_22",'Scoring_Config'!$A:$A,'Scoring_Config'!$D:$D,"Yes")="Yes",_xlfn.XLOOKUP("Dst_CIDR_17_22",'Scoring_Config'!$A:$A,'Scoring_Config'!$C:$C,5),0),0)+IF(LEFT(AE816,4)="True",IF(_xlfn.XLOOKUP("SrcZone_IsAny",'Scoring_Config'!$A:$A,'Scoring_Config'!$D:$D,"Yes")="Yes",_xlfn.XLOOKUP("SrcZone_IsAny",'Scoring_Config'!$A:$A,'Scoring_Config'!$C:$C,10),0),0)+IF(LEFT(AF816,4)="True",IF(_xlfn.XLOOKUP("DstZone_IsAny",'Scoring_Config'!$A:$A,'Scoring_Config'!$D:$D,"Yes")="Yes",_xlfn.XLOOKUP("DstZone_IsAny",'Scoring_Config'!$A:$A,'Scoring_Config'!$C:$C,10),0),0)+IF(LEFT(AG816,4)="True",IF(_xlfn.XLOOKUP("Service_Any_OR_RangeGt1000",'Scoring_Config'!$A:$A,'Scoring_Config'!$D:$D,"Yes")="Yes",_xlfn.XLOOKUP("Service_Any_OR_RangeGt1000",'Scoring_Config'!$A:$A,'Scoring_Config'!$C:$C,10),0),0)+IF(LEFT(AH816,4)="True",IF(_xlfn.XLOOKUP("App_Any_OR_RangeGt1000",'Scoring_Config'!$A:$A,'Scoring_Config'!$D:$D,"Yes")="Yes",_xlfn.XLOOKUP("App_Any_OR_RangeGt1000",'Scoring_Config'!$A:$A,'Scoring_Config'!$C:$C,10),0),0)+IF(LEFT(AI816,4)="True",IF(_xlfn.XLOOKUP("Service_Insecure_Match",'Scoring_Config'!$A:$A,'Scoring_Config'!$D:$D,"Yes")="Yes",_xlfn.XLOOKUP("Service_Insecure_Match",'Scoring_Config'!$A:$A,'Scoring_Config'!$C:$C,5),0),0)+IF(LEFT(AJ816,4)="True",IF(_xlfn.XLOOKUP("Risky_Inbound",'Scoring_Config'!$A:$A,'Scoring_Config'!$D:$D,"Yes")="Yes",_xlfn.XLOOKUP("Risky_Inbound",'Scoring_Config'!$A:$A,'Scoring_Config'!$C:$C,50),0),0)+IF(LEFT(AK816,4)="True",IF(_xlfn.XLOOKUP("Risky_Outbound",'Scoring_Config'!$A:$A,'Scoring_Config'!$D:$D,"Yes")="Yes",_xlfn.XLOOKUP("Risky_Outbound",'Scoring_Config'!$A:$A,'Scoring_Config'!$C:$C,25),0),0)+IF(LEFT(AZ816,4)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816,FIND(",",AL816)+1,100)),0)+IF(LEFT(AM816,4)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816,FIND(",",AN816)+1,100)),0)+IF(_xlfn.XLOOKUP("Profile_Scoring",'Scoring_Config'!$A:$A,'Scoring_Config'!$D:$D,"Yes")="Yes",VALUE(MID(AO816,FIND(",",AO816)+1,100)),0)+IF(_xlfn.XLOOKUP("Options_Scoring",'Scoring_Config'!$A:$A,'Scoring_Config'!$D:$D,"Yes")="Yes",VALUE(MID(AP816,FIND(",",AP816)+1,100)),0)))</f>
        <v>0</v>
      </c>
      <c r="AZ816" cm="1">
        <f t="array" ref="AZ816">IF(FALSE,"True," &amp; IF(_xlfn.XLOOKUP("Migrate_Insecure",'Scoring_Config'!$A:$A,'Scoring_Config'!$D:$D,"Yes")="Yes",_xlfn.XLOOKUP("Migrate_Insecure",'Scoring_Config'!$A:$A,'Scoring_Config'!$C:$C,10),0),"False,0")</f>
        <v>0</v>
      </c>
    </row>
    <row r="817" spans="1:52">
      <c r="A817" t="s">
        <v>1979</v>
      </c>
      <c r="B817" t="s">
        <v>2790</v>
      </c>
      <c r="C817" t="s">
        <v>3542</v>
      </c>
      <c r="D817" t="s">
        <v>3545</v>
      </c>
      <c r="E817" t="s">
        <v>3563</v>
      </c>
      <c r="F817" t="s">
        <v>3729</v>
      </c>
      <c r="G817" t="s">
        <v>344</v>
      </c>
      <c r="H817" t="s">
        <v>174</v>
      </c>
      <c r="I817" t="s">
        <v>3730</v>
      </c>
      <c r="J817" t="s">
        <v>470</v>
      </c>
      <c r="K817" t="s">
        <v>1884</v>
      </c>
      <c r="L817" t="s">
        <v>1501</v>
      </c>
      <c r="M817" t="s">
        <v>1974</v>
      </c>
      <c r="N817" t="s">
        <v>4315</v>
      </c>
      <c r="O817" t="s">
        <v>4319</v>
      </c>
      <c r="P817" t="s">
        <v>4323</v>
      </c>
      <c r="Q817" t="s">
        <v>4906</v>
      </c>
      <c r="R817" t="s">
        <v>5439</v>
      </c>
      <c r="S817" t="s">
        <v>4324</v>
      </c>
      <c r="T817" t="s">
        <v>5770</v>
      </c>
      <c r="U817" t="s">
        <v>5955</v>
      </c>
      <c r="Y817" cm="1">
        <f t="array" ref="Y817">IF(FALSE,"True," &amp; IF(_xlfn.XLOOKUP("Src_IsAny",'Scoring_Config'!$A:$A,'Scoring_Config'!$D:$D,"Yes")="Yes",_xlfn.XLOOKUP("Src_IsAny",'Scoring_Config'!$A:$A,'Scoring_Config'!$C:$C,10),0),"False,0")</f>
        <v>0</v>
      </c>
      <c r="Z817" cm="1">
        <f t="array" ref="Z817">IF(FALSE,"True," &amp; IF(_xlfn.XLOOKUP("Src_CIDR_Le_16",'Scoring_Config'!$A:$A,'Scoring_Config'!$D:$D,"Yes")="Yes",_xlfn.XLOOKUP("Src_CIDR_Le_16",'Scoring_Config'!$A:$A,'Scoring_Config'!$C:$C,10),0),"False,0")</f>
        <v>0</v>
      </c>
      <c r="AA817" cm="1">
        <f t="array" ref="AA817">IF(FALSE,"True," &amp; IF(_xlfn.XLOOKUP("Src_CIDR_17_22",'Scoring_Config'!$A:$A,'Scoring_Config'!$D:$D,"Yes")="Yes",_xlfn.XLOOKUP("Src_CIDR_17_22",'Scoring_Config'!$A:$A,'Scoring_Config'!$C:$C,5),0),"False,0")</f>
        <v>0</v>
      </c>
      <c r="AB817" cm="1">
        <f t="array" ref="AB817">IF(FALSE,"True," &amp; IF(_xlfn.XLOOKUP("Dst_IsAny",'Scoring_Config'!$A:$A,'Scoring_Config'!$D:$D,"Yes")="Yes",_xlfn.XLOOKUP("Dst_IsAny",'Scoring_Config'!$A:$A,'Scoring_Config'!$C:$C,10),0),"False,0")</f>
        <v>0</v>
      </c>
      <c r="AC817" cm="1">
        <f t="array" ref="AC817">IF(FALSE,"True," &amp; IF(_xlfn.XLOOKUP("Dst_CIDR_Le_16",'Scoring_Config'!$A:$A,'Scoring_Config'!$D:$D,"Yes")="Yes",_xlfn.XLOOKUP("Dst_CIDR_Le_16",'Scoring_Config'!$A:$A,'Scoring_Config'!$C:$C,10),0),"False,0")</f>
        <v>0</v>
      </c>
      <c r="AD817" cm="1">
        <f t="array" ref="AD817">IF(FALSE,"True," &amp; IF(_xlfn.XLOOKUP("Dst_CIDR_17_22",'Scoring_Config'!$A:$A,'Scoring_Config'!$D:$D,"Yes")="Yes",_xlfn.XLOOKUP("Dst_CIDR_17_22",'Scoring_Config'!$A:$A,'Scoring_Config'!$C:$C,5),0),"False,0")</f>
        <v>0</v>
      </c>
      <c r="AE817" cm="1">
        <f t="array" ref="AE817">IF(FALSE,"True," &amp; IF(_xlfn.XLOOKUP("SrcZone_IsAny",'Scoring_Config'!$A:$A,'Scoring_Config'!$D:$D,"Yes")="Yes",_xlfn.XLOOKUP("SrcZone_IsAny",'Scoring_Config'!$A:$A,'Scoring_Config'!$C:$C,10),0),"False,0")</f>
        <v>0</v>
      </c>
      <c r="AF817" cm="1">
        <f t="array" ref="AF817">IF(FALSE,"True," &amp; IF(_xlfn.XLOOKUP("DstZone_IsAny",'Scoring_Config'!$A:$A,'Scoring_Config'!$D:$D,"Yes")="Yes",_xlfn.XLOOKUP("DstZone_IsAny",'Scoring_Config'!$A:$A,'Scoring_Config'!$C:$C,10),0),"False,0")</f>
        <v>0</v>
      </c>
      <c r="AG817" cm="1">
        <f t="array" ref="AG81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17" cm="1">
        <f t="array" ref="AH817">IF(FALSE,"True," &amp; IF(_xlfn.XLOOKUP("App_Any_OR_RangeGt1000",'Scoring_Config'!$A:$A,'Scoring_Config'!$D:$D,"Yes")="Yes",_xlfn.XLOOKUP("App_Any_OR_RangeGt1000",'Scoring_Config'!$A:$A,'Scoring_Config'!$C:$C,10),0),"False,0")</f>
        <v>0</v>
      </c>
      <c r="AI817" cm="1">
        <f t="array" ref="AI817">IF(FALSE,"True," &amp; IF(_xlfn.XLOOKUP("Service_Insecure_Match",'Scoring_Config'!$A:$A,'Scoring_Config'!$D:$D,"Yes")="Yes",_xlfn.XLOOKUP("Service_Insecure_Match",'Scoring_Config'!$A:$A,'Scoring_Config'!$C:$C,5),0),"False,0")</f>
        <v>0</v>
      </c>
      <c r="AJ817" cm="1">
        <f t="array" ref="AJ817">IF(FALSE,"True," &amp; IF(_xlfn.XLOOKUP("Risky_Inbound",'Scoring_Config'!$A:$A,'Scoring_Config'!$D:$D,"Yes")="Yes",_xlfn.XLOOKUP("Risky_Inbound",'Scoring_Config'!$A:$A,'Scoring_Config'!$C:$C,50),0),"False,0")</f>
        <v>0</v>
      </c>
      <c r="AK817" cm="1">
        <f t="array" ref="AK817">IF(FALSE,"True," &amp; IF(_xlfn.XLOOKUP("Risky_Outbound",'Scoring_Config'!$A:$A,'Scoring_Config'!$D:$D,"Yes")="Yes",_xlfn.XLOOKUP("Risky_Outbound",'Scoring_Config'!$A:$A,'Scoring_Config'!$C:$C,25),0),"False,0")</f>
        <v>0</v>
      </c>
      <c r="AL817" t="s">
        <v>6699</v>
      </c>
      <c r="AM817" cm="1">
        <f t="array" ref="AM81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17" t="s">
        <v>6697</v>
      </c>
      <c r="AO817" t="s">
        <v>6697</v>
      </c>
      <c r="AP817" t="s">
        <v>6697</v>
      </c>
      <c r="AQ817" cm="1">
        <f t="array" ref="AQ817">IF(FALSE,"True," &amp; IF(_xlfn.XLOOKUP("Service_IsAny",'Scoring_Config'!$A:$A,'Scoring_Config'!$D:$D,"Yes")="Yes",_xlfn.XLOOKUP("Service_IsAny",'Scoring_Config'!$A:$A,'Scoring_Config'!$C:$C,0),0),"False,0")</f>
        <v>0</v>
      </c>
      <c r="AR817">
        <v>1</v>
      </c>
      <c r="AS817" cm="1">
        <f t="array" ref="AS817">IF(FALSE,"True," &amp; IF(_xlfn.XLOOKUP("Service_RangeGt1000",'Scoring_Config'!$A:$A,'Scoring_Config'!$D:$D,"Yes")="Yes",_xlfn.XLOOKUP("Service_RangeGt1000",'Scoring_Config'!$A:$A,'Scoring_Config'!$C:$C,0),0),"False,0")</f>
        <v>0</v>
      </c>
      <c r="AT817" cm="1">
        <f t="array" ref="AT817">IF(FALSE,"True," &amp; IF(_xlfn.XLOOKUP("App_IsAny",'Scoring_Config'!$A:$A,'Scoring_Config'!$D:$D,"Yes")="Yes",_xlfn.XLOOKUP("App_IsAny",'Scoring_Config'!$A:$A,'Scoring_Config'!$C:$C,0),0),"False,0")</f>
        <v>0</v>
      </c>
      <c r="AU817">
        <v>1</v>
      </c>
      <c r="AV817" cm="1">
        <f t="array" ref="AV817">IF(FALSE,"True," &amp; IF(_xlfn.XLOOKUP("App_RangeGt1000",'Scoring_Config'!$A:$A,'Scoring_Config'!$D:$D,"Yes")="Yes",_xlfn.XLOOKUP("App_RangeGt1000",'Scoring_Config'!$A:$A,'Scoring_Config'!$C:$C,0),0),"False,0")</f>
        <v>0</v>
      </c>
      <c r="AW817" cm="1">
        <f t="array" ref="AW817">IF(FALSE,"True," &amp; IF(_xlfn.XLOOKUP("Action_IsDenyOrDrop",'Scoring_Config'!$A:$A,'Scoring_Config'!$D:$D,"Yes")="Yes",_xlfn.XLOOKUP("Action_IsDenyOrDrop",'Scoring_Config'!$A:$A,'Scoring_Config'!$C:$C,0),0),"False,0")</f>
        <v>0</v>
      </c>
      <c r="AX817" cm="1">
        <f t="array" ref="AX817">IF(LEFT(AW817,4)="True",0,(IF(LEFT(Y817,4)="True",IF(_xlfn.XLOOKUP("Src_IsAny",'Scoring_Config'!$A:$A,'Scoring_Config'!$D:$D,"Yes")="Yes",_xlfn.XLOOKUP("Src_IsAny",'Scoring_Config'!$A:$A,'Scoring_Config'!$C:$C,10),0),0)+IF(LEFT(Z817,4)="True",IF(_xlfn.XLOOKUP("Src_CIDR_Le_16",'Scoring_Config'!$A:$A,'Scoring_Config'!$D:$D,"Yes")="Yes",_xlfn.XLOOKUP("Src_CIDR_Le_16",'Scoring_Config'!$A:$A,'Scoring_Config'!$C:$C,10),0),0)+IF(LEFT(AA817,4)="True",IF(_xlfn.XLOOKUP("Src_CIDR_17_22",'Scoring_Config'!$A:$A,'Scoring_Config'!$D:$D,"Yes")="Yes",_xlfn.XLOOKUP("Src_CIDR_17_22",'Scoring_Config'!$A:$A,'Scoring_Config'!$C:$C,5),0),0)+IF(LEFT(AB817,4)="True",IF(_xlfn.XLOOKUP("Dst_IsAny",'Scoring_Config'!$A:$A,'Scoring_Config'!$D:$D,"Yes")="Yes",_xlfn.XLOOKUP("Dst_IsAny",'Scoring_Config'!$A:$A,'Scoring_Config'!$C:$C,10),0),0)+IF(LEFT(AC817,4)="True",IF(_xlfn.XLOOKUP("Dst_CIDR_Le_16",'Scoring_Config'!$A:$A,'Scoring_Config'!$D:$D,"Yes")="Yes",_xlfn.XLOOKUP("Dst_CIDR_Le_16",'Scoring_Config'!$A:$A,'Scoring_Config'!$C:$C,10),0),0)+IF(LEFT(AD817,4)="True",IF(_xlfn.XLOOKUP("Dst_CIDR_17_22",'Scoring_Config'!$A:$A,'Scoring_Config'!$D:$D,"Yes")="Yes",_xlfn.XLOOKUP("Dst_CIDR_17_22",'Scoring_Config'!$A:$A,'Scoring_Config'!$C:$C,5),0),0)+IF(LEFT(AE817,4)="True",IF(_xlfn.XLOOKUP("SrcZone_IsAny",'Scoring_Config'!$A:$A,'Scoring_Config'!$D:$D,"Yes")="Yes",_xlfn.XLOOKUP("SrcZone_IsAny",'Scoring_Config'!$A:$A,'Scoring_Config'!$C:$C,10),0),0)+IF(LEFT(AF817,4)="True",IF(_xlfn.XLOOKUP("DstZone_IsAny",'Scoring_Config'!$A:$A,'Scoring_Config'!$D:$D,"Yes")="Yes",_xlfn.XLOOKUP("DstZone_IsAny",'Scoring_Config'!$A:$A,'Scoring_Config'!$C:$C,10),0),0)+IF(LEFT(AG817,4)="True",IF(_xlfn.XLOOKUP("Service_Any_OR_RangeGt1000",'Scoring_Config'!$A:$A,'Scoring_Config'!$D:$D,"Yes")="Yes",_xlfn.XLOOKUP("Service_Any_OR_RangeGt1000",'Scoring_Config'!$A:$A,'Scoring_Config'!$C:$C,10),0),0)+IF(LEFT(AH817,4)="True",IF(_xlfn.XLOOKUP("App_Any_OR_RangeGt1000",'Scoring_Config'!$A:$A,'Scoring_Config'!$D:$D,"Yes")="Yes",_xlfn.XLOOKUP("App_Any_OR_RangeGt1000",'Scoring_Config'!$A:$A,'Scoring_Config'!$C:$C,10),0),0)+IF(LEFT(AI817,4)="True",IF(_xlfn.XLOOKUP("Service_Insecure_Match",'Scoring_Config'!$A:$A,'Scoring_Config'!$D:$D,"Yes")="Yes",_xlfn.XLOOKUP("Service_Insecure_Match",'Scoring_Config'!$A:$A,'Scoring_Config'!$C:$C,5),0),0)+IF(LEFT(AJ817,4)="True",IF(_xlfn.XLOOKUP("Risky_Inbound",'Scoring_Config'!$A:$A,'Scoring_Config'!$D:$D,"Yes")="Yes",_xlfn.XLOOKUP("Risky_Inbound",'Scoring_Config'!$A:$A,'Scoring_Config'!$C:$C,50),0),0)+IF(LEFT(AK817,4)="True",IF(_xlfn.XLOOKUP("Risky_Outbound",'Scoring_Config'!$A:$A,'Scoring_Config'!$D:$D,"Yes")="Yes",_xlfn.XLOOKUP("Risky_Outbound",'Scoring_Config'!$A:$A,'Scoring_Config'!$C:$C,25),0),0)+IF(LEFT(AZ817,4)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817,FIND(",",AL817)+1,100)),0)+IF(LEFT(AM817,4)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817,FIND(",",AN817)+1,100)),0)+IF(_xlfn.XLOOKUP("Profile_Scoring",'Scoring_Config'!$A:$A,'Scoring_Config'!$D:$D,"Yes")="Yes",VALUE(MID(AO817,FIND(",",AO817)+1,100)),0)+IF(_xlfn.XLOOKUP("Options_Scoring",'Scoring_Config'!$A:$A,'Scoring_Config'!$D:$D,"Yes")="Yes",VALUE(MID(AP817,FIND(",",AP817)+1,100)),0)))</f>
        <v>0</v>
      </c>
      <c r="AZ817" cm="1">
        <f t="array" ref="AZ817">IF(FALSE,"True," &amp; IF(_xlfn.XLOOKUP("Migrate_Insecure",'Scoring_Config'!$A:$A,'Scoring_Config'!$D:$D,"Yes")="Yes",_xlfn.XLOOKUP("Migrate_Insecure",'Scoring_Config'!$A:$A,'Scoring_Config'!$C:$C,10),0),"False,0")</f>
        <v>0</v>
      </c>
    </row>
    <row r="818" spans="1:52">
      <c r="A818" t="s">
        <v>1979</v>
      </c>
      <c r="B818" t="s">
        <v>2791</v>
      </c>
      <c r="C818" t="s">
        <v>3542</v>
      </c>
      <c r="D818" t="s">
        <v>3545</v>
      </c>
      <c r="E818" t="s">
        <v>3563</v>
      </c>
      <c r="F818" t="s">
        <v>3730</v>
      </c>
      <c r="G818" t="s">
        <v>470</v>
      </c>
      <c r="H818" t="s">
        <v>174</v>
      </c>
      <c r="I818" t="s">
        <v>3729</v>
      </c>
      <c r="J818" t="s">
        <v>344</v>
      </c>
      <c r="K818" t="s">
        <v>1884</v>
      </c>
      <c r="L818" t="s">
        <v>1501</v>
      </c>
      <c r="M818" t="s">
        <v>1974</v>
      </c>
      <c r="N818" t="s">
        <v>4315</v>
      </c>
      <c r="O818" t="s">
        <v>4319</v>
      </c>
      <c r="P818" t="s">
        <v>4322</v>
      </c>
      <c r="Q818" t="s">
        <v>4906</v>
      </c>
      <c r="R818" t="s">
        <v>5440</v>
      </c>
      <c r="S818" t="s">
        <v>5440</v>
      </c>
      <c r="T818" t="s">
        <v>5770</v>
      </c>
      <c r="U818" t="s">
        <v>6347</v>
      </c>
      <c r="Y818" cm="1">
        <f t="array" ref="Y818">IF(FALSE,"True," &amp; IF(_xlfn.XLOOKUP("Src_IsAny",'Scoring_Config'!$A:$A,'Scoring_Config'!$D:$D,"Yes")="Yes",_xlfn.XLOOKUP("Src_IsAny",'Scoring_Config'!$A:$A,'Scoring_Config'!$C:$C,10),0),"False,0")</f>
        <v>0</v>
      </c>
      <c r="Z818" cm="1">
        <f t="array" ref="Z818">IF(FALSE,"True," &amp; IF(_xlfn.XLOOKUP("Src_CIDR_Le_16",'Scoring_Config'!$A:$A,'Scoring_Config'!$D:$D,"Yes")="Yes",_xlfn.XLOOKUP("Src_CIDR_Le_16",'Scoring_Config'!$A:$A,'Scoring_Config'!$C:$C,10),0),"False,0")</f>
        <v>0</v>
      </c>
      <c r="AA818" cm="1">
        <f t="array" ref="AA818">IF(FALSE,"True," &amp; IF(_xlfn.XLOOKUP("Src_CIDR_17_22",'Scoring_Config'!$A:$A,'Scoring_Config'!$D:$D,"Yes")="Yes",_xlfn.XLOOKUP("Src_CIDR_17_22",'Scoring_Config'!$A:$A,'Scoring_Config'!$C:$C,5),0),"False,0")</f>
        <v>0</v>
      </c>
      <c r="AB818" cm="1">
        <f t="array" ref="AB818">IF(FALSE,"True," &amp; IF(_xlfn.XLOOKUP("Dst_IsAny",'Scoring_Config'!$A:$A,'Scoring_Config'!$D:$D,"Yes")="Yes",_xlfn.XLOOKUP("Dst_IsAny",'Scoring_Config'!$A:$A,'Scoring_Config'!$C:$C,10),0),"False,0")</f>
        <v>0</v>
      </c>
      <c r="AC818" cm="1">
        <f t="array" ref="AC818">IF(FALSE,"True," &amp; IF(_xlfn.XLOOKUP("Dst_CIDR_Le_16",'Scoring_Config'!$A:$A,'Scoring_Config'!$D:$D,"Yes")="Yes",_xlfn.XLOOKUP("Dst_CIDR_Le_16",'Scoring_Config'!$A:$A,'Scoring_Config'!$C:$C,10),0),"False,0")</f>
        <v>0</v>
      </c>
      <c r="AD818" cm="1">
        <f t="array" ref="AD818">IF(FALSE,"True," &amp; IF(_xlfn.XLOOKUP("Dst_CIDR_17_22",'Scoring_Config'!$A:$A,'Scoring_Config'!$D:$D,"Yes")="Yes",_xlfn.XLOOKUP("Dst_CIDR_17_22",'Scoring_Config'!$A:$A,'Scoring_Config'!$C:$C,5),0),"False,0")</f>
        <v>0</v>
      </c>
      <c r="AE818" cm="1">
        <f t="array" ref="AE818">IF(FALSE,"True," &amp; IF(_xlfn.XLOOKUP("SrcZone_IsAny",'Scoring_Config'!$A:$A,'Scoring_Config'!$D:$D,"Yes")="Yes",_xlfn.XLOOKUP("SrcZone_IsAny",'Scoring_Config'!$A:$A,'Scoring_Config'!$C:$C,10),0),"False,0")</f>
        <v>0</v>
      </c>
      <c r="AF818" cm="1">
        <f t="array" ref="AF818">IF(FALSE,"True," &amp; IF(_xlfn.XLOOKUP("DstZone_IsAny",'Scoring_Config'!$A:$A,'Scoring_Config'!$D:$D,"Yes")="Yes",_xlfn.XLOOKUP("DstZone_IsAny",'Scoring_Config'!$A:$A,'Scoring_Config'!$C:$C,10),0),"False,0")</f>
        <v>0</v>
      </c>
      <c r="AG818" cm="1">
        <f t="array" ref="AG81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18" cm="1">
        <f t="array" ref="AH818">IF(FALSE,"True," &amp; IF(_xlfn.XLOOKUP("App_Any_OR_RangeGt1000",'Scoring_Config'!$A:$A,'Scoring_Config'!$D:$D,"Yes")="Yes",_xlfn.XLOOKUP("App_Any_OR_RangeGt1000",'Scoring_Config'!$A:$A,'Scoring_Config'!$C:$C,10),0),"False,0")</f>
        <v>0</v>
      </c>
      <c r="AI818" cm="1">
        <f t="array" ref="AI818">IF(FALSE,"True," &amp; IF(_xlfn.XLOOKUP("Service_Insecure_Match",'Scoring_Config'!$A:$A,'Scoring_Config'!$D:$D,"Yes")="Yes",_xlfn.XLOOKUP("Service_Insecure_Match",'Scoring_Config'!$A:$A,'Scoring_Config'!$C:$C,5),0),"False,0")</f>
        <v>0</v>
      </c>
      <c r="AJ818" cm="1">
        <f t="array" ref="AJ818">IF(FALSE,"True," &amp; IF(_xlfn.XLOOKUP("Risky_Inbound",'Scoring_Config'!$A:$A,'Scoring_Config'!$D:$D,"Yes")="Yes",_xlfn.XLOOKUP("Risky_Inbound",'Scoring_Config'!$A:$A,'Scoring_Config'!$C:$C,50),0),"False,0")</f>
        <v>0</v>
      </c>
      <c r="AK818" cm="1">
        <f t="array" ref="AK818">IF(FALSE,"True," &amp; IF(_xlfn.XLOOKUP("Risky_Outbound",'Scoring_Config'!$A:$A,'Scoring_Config'!$D:$D,"Yes")="Yes",_xlfn.XLOOKUP("Risky_Outbound",'Scoring_Config'!$A:$A,'Scoring_Config'!$C:$C,25),0),"False,0")</f>
        <v>0</v>
      </c>
      <c r="AL818" t="s">
        <v>6697</v>
      </c>
      <c r="AM818" cm="1">
        <f t="array" ref="AM81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18" t="s">
        <v>6697</v>
      </c>
      <c r="AO818" t="s">
        <v>6697</v>
      </c>
      <c r="AP818" t="s">
        <v>6697</v>
      </c>
      <c r="AQ818" cm="1">
        <f t="array" ref="AQ818">IF(FALSE,"True," &amp; IF(_xlfn.XLOOKUP("Service_IsAny",'Scoring_Config'!$A:$A,'Scoring_Config'!$D:$D,"Yes")="Yes",_xlfn.XLOOKUP("Service_IsAny",'Scoring_Config'!$A:$A,'Scoring_Config'!$C:$C,0),0),"False,0")</f>
        <v>0</v>
      </c>
      <c r="AR818">
        <v>1</v>
      </c>
      <c r="AS818" cm="1">
        <f t="array" ref="AS818">IF(FALSE,"True," &amp; IF(_xlfn.XLOOKUP("Service_RangeGt1000",'Scoring_Config'!$A:$A,'Scoring_Config'!$D:$D,"Yes")="Yes",_xlfn.XLOOKUP("Service_RangeGt1000",'Scoring_Config'!$A:$A,'Scoring_Config'!$C:$C,0),0),"False,0")</f>
        <v>0</v>
      </c>
      <c r="AT818" cm="1">
        <f t="array" ref="AT818">IF(FALSE,"True," &amp; IF(_xlfn.XLOOKUP("App_IsAny",'Scoring_Config'!$A:$A,'Scoring_Config'!$D:$D,"Yes")="Yes",_xlfn.XLOOKUP("App_IsAny",'Scoring_Config'!$A:$A,'Scoring_Config'!$C:$C,0),0),"False,0")</f>
        <v>0</v>
      </c>
      <c r="AU818">
        <v>1</v>
      </c>
      <c r="AV818" cm="1">
        <f t="array" ref="AV818">IF(FALSE,"True," &amp; IF(_xlfn.XLOOKUP("App_RangeGt1000",'Scoring_Config'!$A:$A,'Scoring_Config'!$D:$D,"Yes")="Yes",_xlfn.XLOOKUP("App_RangeGt1000",'Scoring_Config'!$A:$A,'Scoring_Config'!$C:$C,0),0),"False,0")</f>
        <v>0</v>
      </c>
      <c r="AW818" cm="1">
        <f t="array" ref="AW818">IF(FALSE,"True," &amp; IF(_xlfn.XLOOKUP("Action_IsDenyOrDrop",'Scoring_Config'!$A:$A,'Scoring_Config'!$D:$D,"Yes")="Yes",_xlfn.XLOOKUP("Action_IsDenyOrDrop",'Scoring_Config'!$A:$A,'Scoring_Config'!$C:$C,0),0),"False,0")</f>
        <v>0</v>
      </c>
      <c r="AX818" cm="1">
        <f t="array" ref="AX818">IF(LEFT(AW818,4)="True",0,(IF(LEFT(Y818,4)="True",IF(_xlfn.XLOOKUP("Src_IsAny",'Scoring_Config'!$A:$A,'Scoring_Config'!$D:$D,"Yes")="Yes",_xlfn.XLOOKUP("Src_IsAny",'Scoring_Config'!$A:$A,'Scoring_Config'!$C:$C,10),0),0)+IF(LEFT(Z818,4)="True",IF(_xlfn.XLOOKUP("Src_CIDR_Le_16",'Scoring_Config'!$A:$A,'Scoring_Config'!$D:$D,"Yes")="Yes",_xlfn.XLOOKUP("Src_CIDR_Le_16",'Scoring_Config'!$A:$A,'Scoring_Config'!$C:$C,10),0),0)+IF(LEFT(AA818,4)="True",IF(_xlfn.XLOOKUP("Src_CIDR_17_22",'Scoring_Config'!$A:$A,'Scoring_Config'!$D:$D,"Yes")="Yes",_xlfn.XLOOKUP("Src_CIDR_17_22",'Scoring_Config'!$A:$A,'Scoring_Config'!$C:$C,5),0),0)+IF(LEFT(AB818,4)="True",IF(_xlfn.XLOOKUP("Dst_IsAny",'Scoring_Config'!$A:$A,'Scoring_Config'!$D:$D,"Yes")="Yes",_xlfn.XLOOKUP("Dst_IsAny",'Scoring_Config'!$A:$A,'Scoring_Config'!$C:$C,10),0),0)+IF(LEFT(AC818,4)="True",IF(_xlfn.XLOOKUP("Dst_CIDR_Le_16",'Scoring_Config'!$A:$A,'Scoring_Config'!$D:$D,"Yes")="Yes",_xlfn.XLOOKUP("Dst_CIDR_Le_16",'Scoring_Config'!$A:$A,'Scoring_Config'!$C:$C,10),0),0)+IF(LEFT(AD818,4)="True",IF(_xlfn.XLOOKUP("Dst_CIDR_17_22",'Scoring_Config'!$A:$A,'Scoring_Config'!$D:$D,"Yes")="Yes",_xlfn.XLOOKUP("Dst_CIDR_17_22",'Scoring_Config'!$A:$A,'Scoring_Config'!$C:$C,5),0),0)+IF(LEFT(AE818,4)="True",IF(_xlfn.XLOOKUP("SrcZone_IsAny",'Scoring_Config'!$A:$A,'Scoring_Config'!$D:$D,"Yes")="Yes",_xlfn.XLOOKUP("SrcZone_IsAny",'Scoring_Config'!$A:$A,'Scoring_Config'!$C:$C,10),0),0)+IF(LEFT(AF818,4)="True",IF(_xlfn.XLOOKUP("DstZone_IsAny",'Scoring_Config'!$A:$A,'Scoring_Config'!$D:$D,"Yes")="Yes",_xlfn.XLOOKUP("DstZone_IsAny",'Scoring_Config'!$A:$A,'Scoring_Config'!$C:$C,10),0),0)+IF(LEFT(AG818,4)="True",IF(_xlfn.XLOOKUP("Service_Any_OR_RangeGt1000",'Scoring_Config'!$A:$A,'Scoring_Config'!$D:$D,"Yes")="Yes",_xlfn.XLOOKUP("Service_Any_OR_RangeGt1000",'Scoring_Config'!$A:$A,'Scoring_Config'!$C:$C,10),0),0)+IF(LEFT(AH818,4)="True",IF(_xlfn.XLOOKUP("App_Any_OR_RangeGt1000",'Scoring_Config'!$A:$A,'Scoring_Config'!$D:$D,"Yes")="Yes",_xlfn.XLOOKUP("App_Any_OR_RangeGt1000",'Scoring_Config'!$A:$A,'Scoring_Config'!$C:$C,10),0),0)+IF(LEFT(AI818,4)="True",IF(_xlfn.XLOOKUP("Service_Insecure_Match",'Scoring_Config'!$A:$A,'Scoring_Config'!$D:$D,"Yes")="Yes",_xlfn.XLOOKUP("Service_Insecure_Match",'Scoring_Config'!$A:$A,'Scoring_Config'!$C:$C,5),0),0)+IF(LEFT(AJ818,4)="True",IF(_xlfn.XLOOKUP("Risky_Inbound",'Scoring_Config'!$A:$A,'Scoring_Config'!$D:$D,"Yes")="Yes",_xlfn.XLOOKUP("Risky_Inbound",'Scoring_Config'!$A:$A,'Scoring_Config'!$C:$C,50),0),0)+IF(LEFT(AK818,4)="True",IF(_xlfn.XLOOKUP("Risky_Outbound",'Scoring_Config'!$A:$A,'Scoring_Config'!$D:$D,"Yes")="Yes",_xlfn.XLOOKUP("Risky_Outbound",'Scoring_Config'!$A:$A,'Scoring_Config'!$C:$C,25),0),0)+IF(LEFT(AZ818,4)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818,FIND(",",AL818)+1,100)),0)+IF(LEFT(AM818,4)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818,FIND(",",AN818)+1,100)),0)+IF(_xlfn.XLOOKUP("Profile_Scoring",'Scoring_Config'!$A:$A,'Scoring_Config'!$D:$D,"Yes")="Yes",VALUE(MID(AO818,FIND(",",AO818)+1,100)),0)+IF(_xlfn.XLOOKUP("Options_Scoring",'Scoring_Config'!$A:$A,'Scoring_Config'!$D:$D,"Yes")="Yes",VALUE(MID(AP818,FIND(",",AP818)+1,100)),0)))</f>
        <v>0</v>
      </c>
      <c r="AZ818" cm="1">
        <f t="array" ref="AZ818">IF(FALSE,"True," &amp; IF(_xlfn.XLOOKUP("Migrate_Insecure",'Scoring_Config'!$A:$A,'Scoring_Config'!$D:$D,"Yes")="Yes",_xlfn.XLOOKUP("Migrate_Insecure",'Scoring_Config'!$A:$A,'Scoring_Config'!$C:$C,10),0),"False,0")</f>
        <v>0</v>
      </c>
    </row>
    <row r="819" spans="1:52">
      <c r="A819" t="s">
        <v>1979</v>
      </c>
      <c r="B819" t="s">
        <v>2792</v>
      </c>
      <c r="C819" t="s">
        <v>3542</v>
      </c>
      <c r="D819" t="s">
        <v>3545</v>
      </c>
      <c r="E819" t="s">
        <v>3563</v>
      </c>
      <c r="F819" t="s">
        <v>3659</v>
      </c>
      <c r="G819" t="s">
        <v>471</v>
      </c>
      <c r="H819" t="s">
        <v>174</v>
      </c>
      <c r="I819" t="s">
        <v>3659</v>
      </c>
      <c r="J819" t="s">
        <v>474</v>
      </c>
      <c r="K819" t="s">
        <v>1667</v>
      </c>
      <c r="L819" t="s">
        <v>1502</v>
      </c>
      <c r="M819" t="s">
        <v>1974</v>
      </c>
      <c r="N819" t="s">
        <v>4315</v>
      </c>
      <c r="O819" t="s">
        <v>4319</v>
      </c>
      <c r="P819" t="s">
        <v>4323</v>
      </c>
      <c r="Q819" t="s">
        <v>4907</v>
      </c>
      <c r="R819" t="s">
        <v>5439</v>
      </c>
      <c r="S819" t="s">
        <v>4324</v>
      </c>
      <c r="T819" t="s">
        <v>5770</v>
      </c>
      <c r="U819" t="s">
        <v>5955</v>
      </c>
      <c r="Y819" cm="1">
        <f t="array" ref="Y819">IF(FALSE,"True," &amp; IF(_xlfn.XLOOKUP("Src_IsAny",'Scoring_Config'!$A:$A,'Scoring_Config'!$D:$D,"Yes")="Yes",_xlfn.XLOOKUP("Src_IsAny",'Scoring_Config'!$A:$A,'Scoring_Config'!$C:$C,10),0),"False,0")</f>
        <v>0</v>
      </c>
      <c r="Z819" cm="1">
        <f t="array" ref="Z819">IF(FALSE,"True," &amp; IF(_xlfn.XLOOKUP("Src_CIDR_Le_16",'Scoring_Config'!$A:$A,'Scoring_Config'!$D:$D,"Yes")="Yes",_xlfn.XLOOKUP("Src_CIDR_Le_16",'Scoring_Config'!$A:$A,'Scoring_Config'!$C:$C,10),0),"False,0")</f>
        <v>0</v>
      </c>
      <c r="AA819" cm="1">
        <f t="array" ref="AA819">IF(FALSE,"True," &amp; IF(_xlfn.XLOOKUP("Src_CIDR_17_22",'Scoring_Config'!$A:$A,'Scoring_Config'!$D:$D,"Yes")="Yes",_xlfn.XLOOKUP("Src_CIDR_17_22",'Scoring_Config'!$A:$A,'Scoring_Config'!$C:$C,5),0),"False,0")</f>
        <v>0</v>
      </c>
      <c r="AB819" cm="1">
        <f t="array" ref="AB819">IF(FALSE,"True," &amp; IF(_xlfn.XLOOKUP("Dst_IsAny",'Scoring_Config'!$A:$A,'Scoring_Config'!$D:$D,"Yes")="Yes",_xlfn.XLOOKUP("Dst_IsAny",'Scoring_Config'!$A:$A,'Scoring_Config'!$C:$C,10),0),"False,0")</f>
        <v>0</v>
      </c>
      <c r="AC819" cm="1">
        <f t="array" ref="AC819">IF(FALSE,"True," &amp; IF(_xlfn.XLOOKUP("Dst_CIDR_Le_16",'Scoring_Config'!$A:$A,'Scoring_Config'!$D:$D,"Yes")="Yes",_xlfn.XLOOKUP("Dst_CIDR_Le_16",'Scoring_Config'!$A:$A,'Scoring_Config'!$C:$C,10),0),"False,0")</f>
        <v>0</v>
      </c>
      <c r="AD819" cm="1">
        <f t="array" ref="AD819">IF(FALSE,"True," &amp; IF(_xlfn.XLOOKUP("Dst_CIDR_17_22",'Scoring_Config'!$A:$A,'Scoring_Config'!$D:$D,"Yes")="Yes",_xlfn.XLOOKUP("Dst_CIDR_17_22",'Scoring_Config'!$A:$A,'Scoring_Config'!$C:$C,5),0),"False,0")</f>
        <v>0</v>
      </c>
      <c r="AE819" cm="1">
        <f t="array" ref="AE819">IF(FALSE,"True," &amp; IF(_xlfn.XLOOKUP("SrcZone_IsAny",'Scoring_Config'!$A:$A,'Scoring_Config'!$D:$D,"Yes")="Yes",_xlfn.XLOOKUP("SrcZone_IsAny",'Scoring_Config'!$A:$A,'Scoring_Config'!$C:$C,10),0),"False,0")</f>
        <v>0</v>
      </c>
      <c r="AF819" cm="1">
        <f t="array" ref="AF819">IF(FALSE,"True," &amp; IF(_xlfn.XLOOKUP("DstZone_IsAny",'Scoring_Config'!$A:$A,'Scoring_Config'!$D:$D,"Yes")="Yes",_xlfn.XLOOKUP("DstZone_IsAny",'Scoring_Config'!$A:$A,'Scoring_Config'!$C:$C,10),0),"False,0")</f>
        <v>0</v>
      </c>
      <c r="AG819" cm="1">
        <f t="array" ref="AG81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19" cm="1">
        <f t="array" ref="AH819">IF(FALSE,"True," &amp; IF(_xlfn.XLOOKUP("App_Any_OR_RangeGt1000",'Scoring_Config'!$A:$A,'Scoring_Config'!$D:$D,"Yes")="Yes",_xlfn.XLOOKUP("App_Any_OR_RangeGt1000",'Scoring_Config'!$A:$A,'Scoring_Config'!$C:$C,10),0),"False,0")</f>
        <v>0</v>
      </c>
      <c r="AI819" cm="1">
        <f t="array" ref="AI819">IF(FALSE,"True," &amp; IF(_xlfn.XLOOKUP("Service_Insecure_Match",'Scoring_Config'!$A:$A,'Scoring_Config'!$D:$D,"Yes")="Yes",_xlfn.XLOOKUP("Service_Insecure_Match",'Scoring_Config'!$A:$A,'Scoring_Config'!$C:$C,5),0),"False,0")</f>
        <v>0</v>
      </c>
      <c r="AJ819" cm="1">
        <f t="array" ref="AJ819">IF(FALSE,"True," &amp; IF(_xlfn.XLOOKUP("Risky_Inbound",'Scoring_Config'!$A:$A,'Scoring_Config'!$D:$D,"Yes")="Yes",_xlfn.XLOOKUP("Risky_Inbound",'Scoring_Config'!$A:$A,'Scoring_Config'!$C:$C,50),0),"False,0")</f>
        <v>0</v>
      </c>
      <c r="AK819" cm="1">
        <f t="array" ref="AK819">IF(FALSE,"True," &amp; IF(_xlfn.XLOOKUP("Risky_Outbound",'Scoring_Config'!$A:$A,'Scoring_Config'!$D:$D,"Yes")="Yes",_xlfn.XLOOKUP("Risky_Outbound",'Scoring_Config'!$A:$A,'Scoring_Config'!$C:$C,25),0),"False,0")</f>
        <v>0</v>
      </c>
      <c r="AL819" t="s">
        <v>6699</v>
      </c>
      <c r="AM819" cm="1">
        <f t="array" ref="AM81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19" t="s">
        <v>6697</v>
      </c>
      <c r="AO819" t="s">
        <v>6697</v>
      </c>
      <c r="AP819" t="s">
        <v>6697</v>
      </c>
      <c r="AQ819" cm="1">
        <f t="array" ref="AQ819">IF(FALSE,"True," &amp; IF(_xlfn.XLOOKUP("Service_IsAny",'Scoring_Config'!$A:$A,'Scoring_Config'!$D:$D,"Yes")="Yes",_xlfn.XLOOKUP("Service_IsAny",'Scoring_Config'!$A:$A,'Scoring_Config'!$C:$C,0),0),"False,0")</f>
        <v>0</v>
      </c>
      <c r="AR819">
        <v>1</v>
      </c>
      <c r="AS819" cm="1">
        <f t="array" ref="AS819">IF(FALSE,"True," &amp; IF(_xlfn.XLOOKUP("Service_RangeGt1000",'Scoring_Config'!$A:$A,'Scoring_Config'!$D:$D,"Yes")="Yes",_xlfn.XLOOKUP("Service_RangeGt1000",'Scoring_Config'!$A:$A,'Scoring_Config'!$C:$C,0),0),"False,0")</f>
        <v>0</v>
      </c>
      <c r="AT819" cm="1">
        <f t="array" ref="AT819">IF(FALSE,"True," &amp; IF(_xlfn.XLOOKUP("App_IsAny",'Scoring_Config'!$A:$A,'Scoring_Config'!$D:$D,"Yes")="Yes",_xlfn.XLOOKUP("App_IsAny",'Scoring_Config'!$A:$A,'Scoring_Config'!$C:$C,0),0),"False,0")</f>
        <v>0</v>
      </c>
      <c r="AU819">
        <v>1</v>
      </c>
      <c r="AV819" cm="1">
        <f t="array" ref="AV819">IF(FALSE,"True," &amp; IF(_xlfn.XLOOKUP("App_RangeGt1000",'Scoring_Config'!$A:$A,'Scoring_Config'!$D:$D,"Yes")="Yes",_xlfn.XLOOKUP("App_RangeGt1000",'Scoring_Config'!$A:$A,'Scoring_Config'!$C:$C,0),0),"False,0")</f>
        <v>0</v>
      </c>
      <c r="AW819" cm="1">
        <f t="array" ref="AW819">IF(FALSE,"True," &amp; IF(_xlfn.XLOOKUP("Action_IsDenyOrDrop",'Scoring_Config'!$A:$A,'Scoring_Config'!$D:$D,"Yes")="Yes",_xlfn.XLOOKUP("Action_IsDenyOrDrop",'Scoring_Config'!$A:$A,'Scoring_Config'!$C:$C,0),0),"False,0")</f>
        <v>0</v>
      </c>
      <c r="AX819" cm="1">
        <f t="array" ref="AX819">IF(LEFT(AW819,4)="True",0,(IF(LEFT(Y819,4)="True",IF(_xlfn.XLOOKUP("Src_IsAny",'Scoring_Config'!$A:$A,'Scoring_Config'!$D:$D,"Yes")="Yes",_xlfn.XLOOKUP("Src_IsAny",'Scoring_Config'!$A:$A,'Scoring_Config'!$C:$C,10),0),0)+IF(LEFT(Z819,4)="True",IF(_xlfn.XLOOKUP("Src_CIDR_Le_16",'Scoring_Config'!$A:$A,'Scoring_Config'!$D:$D,"Yes")="Yes",_xlfn.XLOOKUP("Src_CIDR_Le_16",'Scoring_Config'!$A:$A,'Scoring_Config'!$C:$C,10),0),0)+IF(LEFT(AA819,4)="True",IF(_xlfn.XLOOKUP("Src_CIDR_17_22",'Scoring_Config'!$A:$A,'Scoring_Config'!$D:$D,"Yes")="Yes",_xlfn.XLOOKUP("Src_CIDR_17_22",'Scoring_Config'!$A:$A,'Scoring_Config'!$C:$C,5),0),0)+IF(LEFT(AB819,4)="True",IF(_xlfn.XLOOKUP("Dst_IsAny",'Scoring_Config'!$A:$A,'Scoring_Config'!$D:$D,"Yes")="Yes",_xlfn.XLOOKUP("Dst_IsAny",'Scoring_Config'!$A:$A,'Scoring_Config'!$C:$C,10),0),0)+IF(LEFT(AC819,4)="True",IF(_xlfn.XLOOKUP("Dst_CIDR_Le_16",'Scoring_Config'!$A:$A,'Scoring_Config'!$D:$D,"Yes")="Yes",_xlfn.XLOOKUP("Dst_CIDR_Le_16",'Scoring_Config'!$A:$A,'Scoring_Config'!$C:$C,10),0),0)+IF(LEFT(AD819,4)="True",IF(_xlfn.XLOOKUP("Dst_CIDR_17_22",'Scoring_Config'!$A:$A,'Scoring_Config'!$D:$D,"Yes")="Yes",_xlfn.XLOOKUP("Dst_CIDR_17_22",'Scoring_Config'!$A:$A,'Scoring_Config'!$C:$C,5),0),0)+IF(LEFT(AE819,4)="True",IF(_xlfn.XLOOKUP("SrcZone_IsAny",'Scoring_Config'!$A:$A,'Scoring_Config'!$D:$D,"Yes")="Yes",_xlfn.XLOOKUP("SrcZone_IsAny",'Scoring_Config'!$A:$A,'Scoring_Config'!$C:$C,10),0),0)+IF(LEFT(AF819,4)="True",IF(_xlfn.XLOOKUP("DstZone_IsAny",'Scoring_Config'!$A:$A,'Scoring_Config'!$D:$D,"Yes")="Yes",_xlfn.XLOOKUP("DstZone_IsAny",'Scoring_Config'!$A:$A,'Scoring_Config'!$C:$C,10),0),0)+IF(LEFT(AG819,4)="True",IF(_xlfn.XLOOKUP("Service_Any_OR_RangeGt1000",'Scoring_Config'!$A:$A,'Scoring_Config'!$D:$D,"Yes")="Yes",_xlfn.XLOOKUP("Service_Any_OR_RangeGt1000",'Scoring_Config'!$A:$A,'Scoring_Config'!$C:$C,10),0),0)+IF(LEFT(AH819,4)="True",IF(_xlfn.XLOOKUP("App_Any_OR_RangeGt1000",'Scoring_Config'!$A:$A,'Scoring_Config'!$D:$D,"Yes")="Yes",_xlfn.XLOOKUP("App_Any_OR_RangeGt1000",'Scoring_Config'!$A:$A,'Scoring_Config'!$C:$C,10),0),0)+IF(LEFT(AI819,4)="True",IF(_xlfn.XLOOKUP("Service_Insecure_Match",'Scoring_Config'!$A:$A,'Scoring_Config'!$D:$D,"Yes")="Yes",_xlfn.XLOOKUP("Service_Insecure_Match",'Scoring_Config'!$A:$A,'Scoring_Config'!$C:$C,5),0),0)+IF(LEFT(AJ819,4)="True",IF(_xlfn.XLOOKUP("Risky_Inbound",'Scoring_Config'!$A:$A,'Scoring_Config'!$D:$D,"Yes")="Yes",_xlfn.XLOOKUP("Risky_Inbound",'Scoring_Config'!$A:$A,'Scoring_Config'!$C:$C,50),0),0)+IF(LEFT(AK819,4)="True",IF(_xlfn.XLOOKUP("Risky_Outbound",'Scoring_Config'!$A:$A,'Scoring_Config'!$D:$D,"Yes")="Yes",_xlfn.XLOOKUP("Risky_Outbound",'Scoring_Config'!$A:$A,'Scoring_Config'!$C:$C,25),0),0)+IF(LEFT(AZ819,4)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819,FIND(",",AL819)+1,100)),0)+IF(LEFT(AM819,4)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819,FIND(",",AN819)+1,100)),0)+IF(_xlfn.XLOOKUP("Profile_Scoring",'Scoring_Config'!$A:$A,'Scoring_Config'!$D:$D,"Yes")="Yes",VALUE(MID(AO819,FIND(",",AO819)+1,100)),0)+IF(_xlfn.XLOOKUP("Options_Scoring",'Scoring_Config'!$A:$A,'Scoring_Config'!$D:$D,"Yes")="Yes",VALUE(MID(AP819,FIND(",",AP819)+1,100)),0)))</f>
        <v>0</v>
      </c>
      <c r="AZ819" cm="1">
        <f t="array" ref="AZ819">IF(FALSE,"True," &amp; IF(_xlfn.XLOOKUP("Migrate_Insecure",'Scoring_Config'!$A:$A,'Scoring_Config'!$D:$D,"Yes")="Yes",_xlfn.XLOOKUP("Migrate_Insecure",'Scoring_Config'!$A:$A,'Scoring_Config'!$C:$C,10),0),"False,0")</f>
        <v>0</v>
      </c>
    </row>
    <row r="820" spans="1:52">
      <c r="A820" t="s">
        <v>1979</v>
      </c>
      <c r="B820" t="s">
        <v>2793</v>
      </c>
      <c r="C820" t="s">
        <v>3542</v>
      </c>
      <c r="D820" t="s">
        <v>3551</v>
      </c>
      <c r="E820" t="s">
        <v>3563</v>
      </c>
      <c r="F820" t="s">
        <v>3882</v>
      </c>
      <c r="G820" t="s">
        <v>174</v>
      </c>
      <c r="H820" t="s">
        <v>174</v>
      </c>
      <c r="I820" t="s">
        <v>3730</v>
      </c>
      <c r="J820" t="s">
        <v>474</v>
      </c>
      <c r="K820" t="s">
        <v>1885</v>
      </c>
      <c r="L820" t="s">
        <v>1503</v>
      </c>
      <c r="M820" t="s">
        <v>1974</v>
      </c>
      <c r="N820" t="s">
        <v>4315</v>
      </c>
      <c r="O820" t="s">
        <v>4319</v>
      </c>
      <c r="P820" t="s">
        <v>4321</v>
      </c>
      <c r="Q820" t="s">
        <v>4908</v>
      </c>
      <c r="R820" t="s">
        <v>5440</v>
      </c>
      <c r="S820" t="s">
        <v>5439</v>
      </c>
      <c r="T820" t="s">
        <v>5770</v>
      </c>
      <c r="U820" t="s">
        <v>6271</v>
      </c>
      <c r="Y820" cm="1">
        <f t="array" ref="Y820">IF(TRUE,"True," &amp; IF(_xlfn.XLOOKUP("Src_IsAny",'Scoring_Config'!$A:$A,'Scoring_Config'!$D:$D,"Yes")="Yes",_xlfn.XLOOKUP("Src_IsAny",'Scoring_Config'!$A:$A,'Scoring_Config'!$C:$C,10),0),"False,0")</f>
        <v>0</v>
      </c>
      <c r="Z820" cm="1">
        <f t="array" ref="Z820">IF(FALSE,"True," &amp; IF(_xlfn.XLOOKUP("Src_CIDR_Le_16",'Scoring_Config'!$A:$A,'Scoring_Config'!$D:$D,"Yes")="Yes",_xlfn.XLOOKUP("Src_CIDR_Le_16",'Scoring_Config'!$A:$A,'Scoring_Config'!$C:$C,10),0),"False,0")</f>
        <v>0</v>
      </c>
      <c r="AA820" cm="1">
        <f t="array" ref="AA820">IF(FALSE,"True," &amp; IF(_xlfn.XLOOKUP("Src_CIDR_17_22",'Scoring_Config'!$A:$A,'Scoring_Config'!$D:$D,"Yes")="Yes",_xlfn.XLOOKUP("Src_CIDR_17_22",'Scoring_Config'!$A:$A,'Scoring_Config'!$C:$C,5),0),"False,0")</f>
        <v>0</v>
      </c>
      <c r="AB820" cm="1">
        <f t="array" ref="AB820">IF(FALSE,"True," &amp; IF(_xlfn.XLOOKUP("Dst_IsAny",'Scoring_Config'!$A:$A,'Scoring_Config'!$D:$D,"Yes")="Yes",_xlfn.XLOOKUP("Dst_IsAny",'Scoring_Config'!$A:$A,'Scoring_Config'!$C:$C,10),0),"False,0")</f>
        <v>0</v>
      </c>
      <c r="AC820" cm="1">
        <f t="array" ref="AC820">IF(FALSE,"True," &amp; IF(_xlfn.XLOOKUP("Dst_CIDR_Le_16",'Scoring_Config'!$A:$A,'Scoring_Config'!$D:$D,"Yes")="Yes",_xlfn.XLOOKUP("Dst_CIDR_Le_16",'Scoring_Config'!$A:$A,'Scoring_Config'!$C:$C,10),0),"False,0")</f>
        <v>0</v>
      </c>
      <c r="AD820" cm="1">
        <f t="array" ref="AD820">IF(FALSE,"True," &amp; IF(_xlfn.XLOOKUP("Dst_CIDR_17_22",'Scoring_Config'!$A:$A,'Scoring_Config'!$D:$D,"Yes")="Yes",_xlfn.XLOOKUP("Dst_CIDR_17_22",'Scoring_Config'!$A:$A,'Scoring_Config'!$C:$C,5),0),"False,0")</f>
        <v>0</v>
      </c>
      <c r="AE820" cm="1">
        <f t="array" ref="AE820">IF(FALSE,"True," &amp; IF(_xlfn.XLOOKUP("SrcZone_IsAny",'Scoring_Config'!$A:$A,'Scoring_Config'!$D:$D,"Yes")="Yes",_xlfn.XLOOKUP("SrcZone_IsAny",'Scoring_Config'!$A:$A,'Scoring_Config'!$C:$C,10),0),"False,0")</f>
        <v>0</v>
      </c>
      <c r="AF820" cm="1">
        <f t="array" ref="AF820">IF(FALSE,"True," &amp; IF(_xlfn.XLOOKUP("DstZone_IsAny",'Scoring_Config'!$A:$A,'Scoring_Config'!$D:$D,"Yes")="Yes",_xlfn.XLOOKUP("DstZone_IsAny",'Scoring_Config'!$A:$A,'Scoring_Config'!$C:$C,10),0),"False,0")</f>
        <v>0</v>
      </c>
      <c r="AG820" cm="1">
        <f t="array" ref="AG82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20" cm="1">
        <f t="array" ref="AH820">IF(FALSE,"True," &amp; IF(_xlfn.XLOOKUP("App_Any_OR_RangeGt1000",'Scoring_Config'!$A:$A,'Scoring_Config'!$D:$D,"Yes")="Yes",_xlfn.XLOOKUP("App_Any_OR_RangeGt1000",'Scoring_Config'!$A:$A,'Scoring_Config'!$C:$C,10),0),"False,0")</f>
        <v>0</v>
      </c>
      <c r="AI820" cm="1">
        <f t="array" ref="AI820">IF(FALSE,"True," &amp; IF(_xlfn.XLOOKUP("Service_Insecure_Match",'Scoring_Config'!$A:$A,'Scoring_Config'!$D:$D,"Yes")="Yes",_xlfn.XLOOKUP("Service_Insecure_Match",'Scoring_Config'!$A:$A,'Scoring_Config'!$C:$C,5),0),"False,0")</f>
        <v>0</v>
      </c>
      <c r="AJ820" cm="1">
        <f t="array" ref="AJ820">IF(FALSE,"True," &amp; IF(_xlfn.XLOOKUP("Risky_Inbound",'Scoring_Config'!$A:$A,'Scoring_Config'!$D:$D,"Yes")="Yes",_xlfn.XLOOKUP("Risky_Inbound",'Scoring_Config'!$A:$A,'Scoring_Config'!$C:$C,50),0),"False,0")</f>
        <v>0</v>
      </c>
      <c r="AK820" cm="1">
        <f t="array" ref="AK820">IF(FALSE,"True," &amp; IF(_xlfn.XLOOKUP("Risky_Outbound",'Scoring_Config'!$A:$A,'Scoring_Config'!$D:$D,"Yes")="Yes",_xlfn.XLOOKUP("Risky_Outbound",'Scoring_Config'!$A:$A,'Scoring_Config'!$C:$C,25),0),"False,0")</f>
        <v>0</v>
      </c>
      <c r="AL820" t="s">
        <v>6700</v>
      </c>
      <c r="AM820" cm="1">
        <f t="array" ref="AM82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20" t="s">
        <v>6697</v>
      </c>
      <c r="AO820" t="s">
        <v>6697</v>
      </c>
      <c r="AP820" t="s">
        <v>6697</v>
      </c>
      <c r="AQ820" cm="1">
        <f t="array" ref="AQ820">IF(FALSE,"True," &amp; IF(_xlfn.XLOOKUP("Service_IsAny",'Scoring_Config'!$A:$A,'Scoring_Config'!$D:$D,"Yes")="Yes",_xlfn.XLOOKUP("Service_IsAny",'Scoring_Config'!$A:$A,'Scoring_Config'!$C:$C,0),0),"False,0")</f>
        <v>0</v>
      </c>
      <c r="AR820">
        <v>1</v>
      </c>
      <c r="AS820" cm="1">
        <f t="array" ref="AS820">IF(FALSE,"True," &amp; IF(_xlfn.XLOOKUP("Service_RangeGt1000",'Scoring_Config'!$A:$A,'Scoring_Config'!$D:$D,"Yes")="Yes",_xlfn.XLOOKUP("Service_RangeGt1000",'Scoring_Config'!$A:$A,'Scoring_Config'!$C:$C,0),0),"False,0")</f>
        <v>0</v>
      </c>
      <c r="AT820" cm="1">
        <f t="array" ref="AT820">IF(FALSE,"True," &amp; IF(_xlfn.XLOOKUP("App_IsAny",'Scoring_Config'!$A:$A,'Scoring_Config'!$D:$D,"Yes")="Yes",_xlfn.XLOOKUP("App_IsAny",'Scoring_Config'!$A:$A,'Scoring_Config'!$C:$C,0),0),"False,0")</f>
        <v>0</v>
      </c>
      <c r="AU820">
        <v>15</v>
      </c>
      <c r="AV820" cm="1">
        <f t="array" ref="AV820">IF(FALSE,"True," &amp; IF(_xlfn.XLOOKUP("App_RangeGt1000",'Scoring_Config'!$A:$A,'Scoring_Config'!$D:$D,"Yes")="Yes",_xlfn.XLOOKUP("App_RangeGt1000",'Scoring_Config'!$A:$A,'Scoring_Config'!$C:$C,0),0),"False,0")</f>
        <v>0</v>
      </c>
      <c r="AW820" cm="1">
        <f t="array" ref="AW820">IF(FALSE,"True," &amp; IF(_xlfn.XLOOKUP("Action_IsDenyOrDrop",'Scoring_Config'!$A:$A,'Scoring_Config'!$D:$D,"Yes")="Yes",_xlfn.XLOOKUP("Action_IsDenyOrDrop",'Scoring_Config'!$A:$A,'Scoring_Config'!$C:$C,0),0),"False,0")</f>
        <v>0</v>
      </c>
      <c r="AX820" cm="1">
        <f t="array" ref="AX820">IF(LEFT(AW820,4)="True",0,(IF(LEFT(Y820,4)="True",IF(_xlfn.XLOOKUP("Src_IsAny",'Scoring_Config'!$A:$A,'Scoring_Config'!$D:$D,"Yes")="Yes",_xlfn.XLOOKUP("Src_IsAny",'Scoring_Config'!$A:$A,'Scoring_Config'!$C:$C,10),0),0)+IF(LEFT(Z820,4)="True",IF(_xlfn.XLOOKUP("Src_CIDR_Le_16",'Scoring_Config'!$A:$A,'Scoring_Config'!$D:$D,"Yes")="Yes",_xlfn.XLOOKUP("Src_CIDR_Le_16",'Scoring_Config'!$A:$A,'Scoring_Config'!$C:$C,10),0),0)+IF(LEFT(AA820,4)="True",IF(_xlfn.XLOOKUP("Src_CIDR_17_22",'Scoring_Config'!$A:$A,'Scoring_Config'!$D:$D,"Yes")="Yes",_xlfn.XLOOKUP("Src_CIDR_17_22",'Scoring_Config'!$A:$A,'Scoring_Config'!$C:$C,5),0),0)+IF(LEFT(AB820,4)="True",IF(_xlfn.XLOOKUP("Dst_IsAny",'Scoring_Config'!$A:$A,'Scoring_Config'!$D:$D,"Yes")="Yes",_xlfn.XLOOKUP("Dst_IsAny",'Scoring_Config'!$A:$A,'Scoring_Config'!$C:$C,10),0),0)+IF(LEFT(AC820,4)="True",IF(_xlfn.XLOOKUP("Dst_CIDR_Le_16",'Scoring_Config'!$A:$A,'Scoring_Config'!$D:$D,"Yes")="Yes",_xlfn.XLOOKUP("Dst_CIDR_Le_16",'Scoring_Config'!$A:$A,'Scoring_Config'!$C:$C,10),0),0)+IF(LEFT(AD820,4)="True",IF(_xlfn.XLOOKUP("Dst_CIDR_17_22",'Scoring_Config'!$A:$A,'Scoring_Config'!$D:$D,"Yes")="Yes",_xlfn.XLOOKUP("Dst_CIDR_17_22",'Scoring_Config'!$A:$A,'Scoring_Config'!$C:$C,5),0),0)+IF(LEFT(AE820,4)="True",IF(_xlfn.XLOOKUP("SrcZone_IsAny",'Scoring_Config'!$A:$A,'Scoring_Config'!$D:$D,"Yes")="Yes",_xlfn.XLOOKUP("SrcZone_IsAny",'Scoring_Config'!$A:$A,'Scoring_Config'!$C:$C,10),0),0)+IF(LEFT(AF820,4)="True",IF(_xlfn.XLOOKUP("DstZone_IsAny",'Scoring_Config'!$A:$A,'Scoring_Config'!$D:$D,"Yes")="Yes",_xlfn.XLOOKUP("DstZone_IsAny",'Scoring_Config'!$A:$A,'Scoring_Config'!$C:$C,10),0),0)+IF(LEFT(AG820,4)="True",IF(_xlfn.XLOOKUP("Service_Any_OR_RangeGt1000",'Scoring_Config'!$A:$A,'Scoring_Config'!$D:$D,"Yes")="Yes",_xlfn.XLOOKUP("Service_Any_OR_RangeGt1000",'Scoring_Config'!$A:$A,'Scoring_Config'!$C:$C,10),0),0)+IF(LEFT(AH820,4)="True",IF(_xlfn.XLOOKUP("App_Any_OR_RangeGt1000",'Scoring_Config'!$A:$A,'Scoring_Config'!$D:$D,"Yes")="Yes",_xlfn.XLOOKUP("App_Any_OR_RangeGt1000",'Scoring_Config'!$A:$A,'Scoring_Config'!$C:$C,10),0),0)+IF(LEFT(AI820,4)="True",IF(_xlfn.XLOOKUP("Service_Insecure_Match",'Scoring_Config'!$A:$A,'Scoring_Config'!$D:$D,"Yes")="Yes",_xlfn.XLOOKUP("Service_Insecure_Match",'Scoring_Config'!$A:$A,'Scoring_Config'!$C:$C,5),0),0)+IF(LEFT(AJ820,4)="True",IF(_xlfn.XLOOKUP("Risky_Inbound",'Scoring_Config'!$A:$A,'Scoring_Config'!$D:$D,"Yes")="Yes",_xlfn.XLOOKUP("Risky_Inbound",'Scoring_Config'!$A:$A,'Scoring_Config'!$C:$C,50),0),0)+IF(LEFT(AK820,4)="True",IF(_xlfn.XLOOKUP("Risky_Outbound",'Scoring_Config'!$A:$A,'Scoring_Config'!$D:$D,"Yes")="Yes",_xlfn.XLOOKUP("Risky_Outbound",'Scoring_Config'!$A:$A,'Scoring_Config'!$C:$C,25),0),0)+IF(LEFT(AZ820,4)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820,FIND(",",AL820)+1,100)),0)+IF(LEFT(AM820,4)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820,FIND(",",AN820)+1,100)),0)+IF(_xlfn.XLOOKUP("Profile_Scoring",'Scoring_Config'!$A:$A,'Scoring_Config'!$D:$D,"Yes")="Yes",VALUE(MID(AO820,FIND(",",AO820)+1,100)),0)+IF(_xlfn.XLOOKUP("Options_Scoring",'Scoring_Config'!$A:$A,'Scoring_Config'!$D:$D,"Yes")="Yes",VALUE(MID(AP820,FIND(",",AP820)+1,100)),0)))</f>
        <v>0</v>
      </c>
      <c r="AZ820" cm="1">
        <f t="array" ref="AZ820">IF(FALSE,"True," &amp; IF(_xlfn.XLOOKUP("Migrate_Insecure",'Scoring_Config'!$A:$A,'Scoring_Config'!$D:$D,"Yes")="Yes",_xlfn.XLOOKUP("Migrate_Insecure",'Scoring_Config'!$A:$A,'Scoring_Config'!$C:$C,10),0),"False,0")</f>
        <v>0</v>
      </c>
    </row>
    <row r="821" spans="1:52">
      <c r="A821" t="s">
        <v>1979</v>
      </c>
      <c r="B821" t="s">
        <v>2794</v>
      </c>
      <c r="C821" t="s">
        <v>3542</v>
      </c>
      <c r="D821" t="s">
        <v>3551</v>
      </c>
      <c r="E821" t="s">
        <v>3563</v>
      </c>
      <c r="F821" t="s">
        <v>3828</v>
      </c>
      <c r="G821" t="s">
        <v>174</v>
      </c>
      <c r="H821" t="s">
        <v>174</v>
      </c>
      <c r="I821" t="s">
        <v>3659</v>
      </c>
      <c r="J821" t="s">
        <v>474</v>
      </c>
      <c r="K821" t="s">
        <v>1885</v>
      </c>
      <c r="L821" t="s">
        <v>1503</v>
      </c>
      <c r="M821" t="s">
        <v>1974</v>
      </c>
      <c r="N821" t="s">
        <v>4315</v>
      </c>
      <c r="O821" t="s">
        <v>4319</v>
      </c>
      <c r="P821" t="s">
        <v>4321</v>
      </c>
      <c r="Q821" t="s">
        <v>4909</v>
      </c>
      <c r="R821" t="s">
        <v>5440</v>
      </c>
      <c r="S821" t="s">
        <v>5440</v>
      </c>
      <c r="T821" t="s">
        <v>5770</v>
      </c>
      <c r="U821" t="s">
        <v>6271</v>
      </c>
      <c r="Y821" cm="1">
        <f t="array" ref="Y821">IF(TRUE,"True," &amp; IF(_xlfn.XLOOKUP("Src_IsAny",'Scoring_Config'!$A:$A,'Scoring_Config'!$D:$D,"Yes")="Yes",_xlfn.XLOOKUP("Src_IsAny",'Scoring_Config'!$A:$A,'Scoring_Config'!$C:$C,10),0),"False,0")</f>
        <v>0</v>
      </c>
      <c r="Z821" cm="1">
        <f t="array" ref="Z821">IF(FALSE,"True," &amp; IF(_xlfn.XLOOKUP("Src_CIDR_Le_16",'Scoring_Config'!$A:$A,'Scoring_Config'!$D:$D,"Yes")="Yes",_xlfn.XLOOKUP("Src_CIDR_Le_16",'Scoring_Config'!$A:$A,'Scoring_Config'!$C:$C,10),0),"False,0")</f>
        <v>0</v>
      </c>
      <c r="AA821" cm="1">
        <f t="array" ref="AA821">IF(FALSE,"True," &amp; IF(_xlfn.XLOOKUP("Src_CIDR_17_22",'Scoring_Config'!$A:$A,'Scoring_Config'!$D:$D,"Yes")="Yes",_xlfn.XLOOKUP("Src_CIDR_17_22",'Scoring_Config'!$A:$A,'Scoring_Config'!$C:$C,5),0),"False,0")</f>
        <v>0</v>
      </c>
      <c r="AB821" cm="1">
        <f t="array" ref="AB821">IF(FALSE,"True," &amp; IF(_xlfn.XLOOKUP("Dst_IsAny",'Scoring_Config'!$A:$A,'Scoring_Config'!$D:$D,"Yes")="Yes",_xlfn.XLOOKUP("Dst_IsAny",'Scoring_Config'!$A:$A,'Scoring_Config'!$C:$C,10),0),"False,0")</f>
        <v>0</v>
      </c>
      <c r="AC821" cm="1">
        <f t="array" ref="AC821">IF(FALSE,"True," &amp; IF(_xlfn.XLOOKUP("Dst_CIDR_Le_16",'Scoring_Config'!$A:$A,'Scoring_Config'!$D:$D,"Yes")="Yes",_xlfn.XLOOKUP("Dst_CIDR_Le_16",'Scoring_Config'!$A:$A,'Scoring_Config'!$C:$C,10),0),"False,0")</f>
        <v>0</v>
      </c>
      <c r="AD821" cm="1">
        <f t="array" ref="AD821">IF(FALSE,"True," &amp; IF(_xlfn.XLOOKUP("Dst_CIDR_17_22",'Scoring_Config'!$A:$A,'Scoring_Config'!$D:$D,"Yes")="Yes",_xlfn.XLOOKUP("Dst_CIDR_17_22",'Scoring_Config'!$A:$A,'Scoring_Config'!$C:$C,5),0),"False,0")</f>
        <v>0</v>
      </c>
      <c r="AE821" cm="1">
        <f t="array" ref="AE821">IF(FALSE,"True," &amp; IF(_xlfn.XLOOKUP("SrcZone_IsAny",'Scoring_Config'!$A:$A,'Scoring_Config'!$D:$D,"Yes")="Yes",_xlfn.XLOOKUP("SrcZone_IsAny",'Scoring_Config'!$A:$A,'Scoring_Config'!$C:$C,10),0),"False,0")</f>
        <v>0</v>
      </c>
      <c r="AF821" cm="1">
        <f t="array" ref="AF821">IF(FALSE,"True," &amp; IF(_xlfn.XLOOKUP("DstZone_IsAny",'Scoring_Config'!$A:$A,'Scoring_Config'!$D:$D,"Yes")="Yes",_xlfn.XLOOKUP("DstZone_IsAny",'Scoring_Config'!$A:$A,'Scoring_Config'!$C:$C,10),0),"False,0")</f>
        <v>0</v>
      </c>
      <c r="AG821" cm="1">
        <f t="array" ref="AG82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21" cm="1">
        <f t="array" ref="AH821">IF(FALSE,"True," &amp; IF(_xlfn.XLOOKUP("App_Any_OR_RangeGt1000",'Scoring_Config'!$A:$A,'Scoring_Config'!$D:$D,"Yes")="Yes",_xlfn.XLOOKUP("App_Any_OR_RangeGt1000",'Scoring_Config'!$A:$A,'Scoring_Config'!$C:$C,10),0),"False,0")</f>
        <v>0</v>
      </c>
      <c r="AI821" cm="1">
        <f t="array" ref="AI821">IF(FALSE,"True," &amp; IF(_xlfn.XLOOKUP("Service_Insecure_Match",'Scoring_Config'!$A:$A,'Scoring_Config'!$D:$D,"Yes")="Yes",_xlfn.XLOOKUP("Service_Insecure_Match",'Scoring_Config'!$A:$A,'Scoring_Config'!$C:$C,5),0),"False,0")</f>
        <v>0</v>
      </c>
      <c r="AJ821" cm="1">
        <f t="array" ref="AJ821">IF(FALSE,"True," &amp; IF(_xlfn.XLOOKUP("Risky_Inbound",'Scoring_Config'!$A:$A,'Scoring_Config'!$D:$D,"Yes")="Yes",_xlfn.XLOOKUP("Risky_Inbound",'Scoring_Config'!$A:$A,'Scoring_Config'!$C:$C,50),0),"False,0")</f>
        <v>0</v>
      </c>
      <c r="AK821" cm="1">
        <f t="array" ref="AK821">IF(FALSE,"True," &amp; IF(_xlfn.XLOOKUP("Risky_Outbound",'Scoring_Config'!$A:$A,'Scoring_Config'!$D:$D,"Yes")="Yes",_xlfn.XLOOKUP("Risky_Outbound",'Scoring_Config'!$A:$A,'Scoring_Config'!$C:$C,25),0),"False,0")</f>
        <v>0</v>
      </c>
      <c r="AL821" t="s">
        <v>6700</v>
      </c>
      <c r="AM821" cm="1">
        <f t="array" ref="AM82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21" t="s">
        <v>6697</v>
      </c>
      <c r="AO821" t="s">
        <v>6697</v>
      </c>
      <c r="AP821" t="s">
        <v>6697</v>
      </c>
      <c r="AQ821" cm="1">
        <f t="array" ref="AQ821">IF(FALSE,"True," &amp; IF(_xlfn.XLOOKUP("Service_IsAny",'Scoring_Config'!$A:$A,'Scoring_Config'!$D:$D,"Yes")="Yes",_xlfn.XLOOKUP("Service_IsAny",'Scoring_Config'!$A:$A,'Scoring_Config'!$C:$C,0),0),"False,0")</f>
        <v>0</v>
      </c>
      <c r="AR821">
        <v>1</v>
      </c>
      <c r="AS821" cm="1">
        <f t="array" ref="AS821">IF(FALSE,"True," &amp; IF(_xlfn.XLOOKUP("Service_RangeGt1000",'Scoring_Config'!$A:$A,'Scoring_Config'!$D:$D,"Yes")="Yes",_xlfn.XLOOKUP("Service_RangeGt1000",'Scoring_Config'!$A:$A,'Scoring_Config'!$C:$C,0),0),"False,0")</f>
        <v>0</v>
      </c>
      <c r="AT821" cm="1">
        <f t="array" ref="AT821">IF(FALSE,"True," &amp; IF(_xlfn.XLOOKUP("App_IsAny",'Scoring_Config'!$A:$A,'Scoring_Config'!$D:$D,"Yes")="Yes",_xlfn.XLOOKUP("App_IsAny",'Scoring_Config'!$A:$A,'Scoring_Config'!$C:$C,0),0),"False,0")</f>
        <v>0</v>
      </c>
      <c r="AU821">
        <v>15</v>
      </c>
      <c r="AV821" cm="1">
        <f t="array" ref="AV821">IF(FALSE,"True," &amp; IF(_xlfn.XLOOKUP("App_RangeGt1000",'Scoring_Config'!$A:$A,'Scoring_Config'!$D:$D,"Yes")="Yes",_xlfn.XLOOKUP("App_RangeGt1000",'Scoring_Config'!$A:$A,'Scoring_Config'!$C:$C,0),0),"False,0")</f>
        <v>0</v>
      </c>
      <c r="AW821" cm="1">
        <f t="array" ref="AW821">IF(FALSE,"True," &amp; IF(_xlfn.XLOOKUP("Action_IsDenyOrDrop",'Scoring_Config'!$A:$A,'Scoring_Config'!$D:$D,"Yes")="Yes",_xlfn.XLOOKUP("Action_IsDenyOrDrop",'Scoring_Config'!$A:$A,'Scoring_Config'!$C:$C,0),0),"False,0")</f>
        <v>0</v>
      </c>
      <c r="AX821" cm="1">
        <f t="array" ref="AX821">IF(LEFT(AW821,4)="True",0,(IF(LEFT(Y821,4)="True",IF(_xlfn.XLOOKUP("Src_IsAny",'Scoring_Config'!$A:$A,'Scoring_Config'!$D:$D,"Yes")="Yes",_xlfn.XLOOKUP("Src_IsAny",'Scoring_Config'!$A:$A,'Scoring_Config'!$C:$C,10),0),0)+IF(LEFT(Z821,4)="True",IF(_xlfn.XLOOKUP("Src_CIDR_Le_16",'Scoring_Config'!$A:$A,'Scoring_Config'!$D:$D,"Yes")="Yes",_xlfn.XLOOKUP("Src_CIDR_Le_16",'Scoring_Config'!$A:$A,'Scoring_Config'!$C:$C,10),0),0)+IF(LEFT(AA821,4)="True",IF(_xlfn.XLOOKUP("Src_CIDR_17_22",'Scoring_Config'!$A:$A,'Scoring_Config'!$D:$D,"Yes")="Yes",_xlfn.XLOOKUP("Src_CIDR_17_22",'Scoring_Config'!$A:$A,'Scoring_Config'!$C:$C,5),0),0)+IF(LEFT(AB821,4)="True",IF(_xlfn.XLOOKUP("Dst_IsAny",'Scoring_Config'!$A:$A,'Scoring_Config'!$D:$D,"Yes")="Yes",_xlfn.XLOOKUP("Dst_IsAny",'Scoring_Config'!$A:$A,'Scoring_Config'!$C:$C,10),0),0)+IF(LEFT(AC821,4)="True",IF(_xlfn.XLOOKUP("Dst_CIDR_Le_16",'Scoring_Config'!$A:$A,'Scoring_Config'!$D:$D,"Yes")="Yes",_xlfn.XLOOKUP("Dst_CIDR_Le_16",'Scoring_Config'!$A:$A,'Scoring_Config'!$C:$C,10),0),0)+IF(LEFT(AD821,4)="True",IF(_xlfn.XLOOKUP("Dst_CIDR_17_22",'Scoring_Config'!$A:$A,'Scoring_Config'!$D:$D,"Yes")="Yes",_xlfn.XLOOKUP("Dst_CIDR_17_22",'Scoring_Config'!$A:$A,'Scoring_Config'!$C:$C,5),0),0)+IF(LEFT(AE821,4)="True",IF(_xlfn.XLOOKUP("SrcZone_IsAny",'Scoring_Config'!$A:$A,'Scoring_Config'!$D:$D,"Yes")="Yes",_xlfn.XLOOKUP("SrcZone_IsAny",'Scoring_Config'!$A:$A,'Scoring_Config'!$C:$C,10),0),0)+IF(LEFT(AF821,4)="True",IF(_xlfn.XLOOKUP("DstZone_IsAny",'Scoring_Config'!$A:$A,'Scoring_Config'!$D:$D,"Yes")="Yes",_xlfn.XLOOKUP("DstZone_IsAny",'Scoring_Config'!$A:$A,'Scoring_Config'!$C:$C,10),0),0)+IF(LEFT(AG821,4)="True",IF(_xlfn.XLOOKUP("Service_Any_OR_RangeGt1000",'Scoring_Config'!$A:$A,'Scoring_Config'!$D:$D,"Yes")="Yes",_xlfn.XLOOKUP("Service_Any_OR_RangeGt1000",'Scoring_Config'!$A:$A,'Scoring_Config'!$C:$C,10),0),0)+IF(LEFT(AH821,4)="True",IF(_xlfn.XLOOKUP("App_Any_OR_RangeGt1000",'Scoring_Config'!$A:$A,'Scoring_Config'!$D:$D,"Yes")="Yes",_xlfn.XLOOKUP("App_Any_OR_RangeGt1000",'Scoring_Config'!$A:$A,'Scoring_Config'!$C:$C,10),0),0)+IF(LEFT(AI821,4)="True",IF(_xlfn.XLOOKUP("Service_Insecure_Match",'Scoring_Config'!$A:$A,'Scoring_Config'!$D:$D,"Yes")="Yes",_xlfn.XLOOKUP("Service_Insecure_Match",'Scoring_Config'!$A:$A,'Scoring_Config'!$C:$C,5),0),0)+IF(LEFT(AJ821,4)="True",IF(_xlfn.XLOOKUP("Risky_Inbound",'Scoring_Config'!$A:$A,'Scoring_Config'!$D:$D,"Yes")="Yes",_xlfn.XLOOKUP("Risky_Inbound",'Scoring_Config'!$A:$A,'Scoring_Config'!$C:$C,50),0),0)+IF(LEFT(AK821,4)="True",IF(_xlfn.XLOOKUP("Risky_Outbound",'Scoring_Config'!$A:$A,'Scoring_Config'!$D:$D,"Yes")="Yes",_xlfn.XLOOKUP("Risky_Outbound",'Scoring_Config'!$A:$A,'Scoring_Config'!$C:$C,25),0),0)+IF(LEFT(AZ821,4)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821,FIND(",",AL821)+1,100)),0)+IF(LEFT(AM821,4)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821,FIND(",",AN821)+1,100)),0)+IF(_xlfn.XLOOKUP("Profile_Scoring",'Scoring_Config'!$A:$A,'Scoring_Config'!$D:$D,"Yes")="Yes",VALUE(MID(AO821,FIND(",",AO821)+1,100)),0)+IF(_xlfn.XLOOKUP("Options_Scoring",'Scoring_Config'!$A:$A,'Scoring_Config'!$D:$D,"Yes")="Yes",VALUE(MID(AP821,FIND(",",AP821)+1,100)),0)))</f>
        <v>0</v>
      </c>
      <c r="AZ821" cm="1">
        <f t="array" ref="AZ821">IF(FALSE,"True," &amp; IF(_xlfn.XLOOKUP("Migrate_Insecure",'Scoring_Config'!$A:$A,'Scoring_Config'!$D:$D,"Yes")="Yes",_xlfn.XLOOKUP("Migrate_Insecure",'Scoring_Config'!$A:$A,'Scoring_Config'!$C:$C,10),0),"False,0")</f>
        <v>0</v>
      </c>
    </row>
    <row r="822" spans="1:52">
      <c r="A822" t="s">
        <v>1979</v>
      </c>
      <c r="B822" t="s">
        <v>2795</v>
      </c>
      <c r="C822" t="s">
        <v>3542</v>
      </c>
      <c r="D822" t="s">
        <v>3551</v>
      </c>
      <c r="E822" t="s">
        <v>3563</v>
      </c>
      <c r="F822" t="s">
        <v>3745</v>
      </c>
      <c r="G822" t="s">
        <v>174</v>
      </c>
      <c r="H822" t="s">
        <v>174</v>
      </c>
      <c r="I822" t="s">
        <v>3796</v>
      </c>
      <c r="J822" t="s">
        <v>344</v>
      </c>
      <c r="K822" t="s">
        <v>1666</v>
      </c>
      <c r="L822" t="s">
        <v>1504</v>
      </c>
      <c r="M822" t="s">
        <v>1974</v>
      </c>
      <c r="N822" t="s">
        <v>4315</v>
      </c>
      <c r="O822" t="s">
        <v>4319</v>
      </c>
      <c r="P822" t="s">
        <v>4321</v>
      </c>
      <c r="Q822" t="s">
        <v>4910</v>
      </c>
      <c r="R822" t="s">
        <v>5439</v>
      </c>
      <c r="S822" t="s">
        <v>4324</v>
      </c>
      <c r="T822" t="s">
        <v>5770</v>
      </c>
      <c r="U822" t="s">
        <v>6271</v>
      </c>
      <c r="Y822" cm="1">
        <f t="array" ref="Y822">IF(TRUE,"True," &amp; IF(_xlfn.XLOOKUP("Src_IsAny",'Scoring_Config'!$A:$A,'Scoring_Config'!$D:$D,"Yes")="Yes",_xlfn.XLOOKUP("Src_IsAny",'Scoring_Config'!$A:$A,'Scoring_Config'!$C:$C,10),0),"False,0")</f>
        <v>0</v>
      </c>
      <c r="Z822" cm="1">
        <f t="array" ref="Z822">IF(FALSE,"True," &amp; IF(_xlfn.XLOOKUP("Src_CIDR_Le_16",'Scoring_Config'!$A:$A,'Scoring_Config'!$D:$D,"Yes")="Yes",_xlfn.XLOOKUP("Src_CIDR_Le_16",'Scoring_Config'!$A:$A,'Scoring_Config'!$C:$C,10),0),"False,0")</f>
        <v>0</v>
      </c>
      <c r="AA822" cm="1">
        <f t="array" ref="AA822">IF(FALSE,"True," &amp; IF(_xlfn.XLOOKUP("Src_CIDR_17_22",'Scoring_Config'!$A:$A,'Scoring_Config'!$D:$D,"Yes")="Yes",_xlfn.XLOOKUP("Src_CIDR_17_22",'Scoring_Config'!$A:$A,'Scoring_Config'!$C:$C,5),0),"False,0")</f>
        <v>0</v>
      </c>
      <c r="AB822" cm="1">
        <f t="array" ref="AB822">IF(FALSE,"True," &amp; IF(_xlfn.XLOOKUP("Dst_IsAny",'Scoring_Config'!$A:$A,'Scoring_Config'!$D:$D,"Yes")="Yes",_xlfn.XLOOKUP("Dst_IsAny",'Scoring_Config'!$A:$A,'Scoring_Config'!$C:$C,10),0),"False,0")</f>
        <v>0</v>
      </c>
      <c r="AC822" cm="1">
        <f t="array" ref="AC822">IF(FALSE,"True," &amp; IF(_xlfn.XLOOKUP("Dst_CIDR_Le_16",'Scoring_Config'!$A:$A,'Scoring_Config'!$D:$D,"Yes")="Yes",_xlfn.XLOOKUP("Dst_CIDR_Le_16",'Scoring_Config'!$A:$A,'Scoring_Config'!$C:$C,10),0),"False,0")</f>
        <v>0</v>
      </c>
      <c r="AD822" cm="1">
        <f t="array" ref="AD822">IF(FALSE,"True," &amp; IF(_xlfn.XLOOKUP("Dst_CIDR_17_22",'Scoring_Config'!$A:$A,'Scoring_Config'!$D:$D,"Yes")="Yes",_xlfn.XLOOKUP("Dst_CIDR_17_22",'Scoring_Config'!$A:$A,'Scoring_Config'!$C:$C,5),0),"False,0")</f>
        <v>0</v>
      </c>
      <c r="AE822" cm="1">
        <f t="array" ref="AE822">IF(FALSE,"True," &amp; IF(_xlfn.XLOOKUP("SrcZone_IsAny",'Scoring_Config'!$A:$A,'Scoring_Config'!$D:$D,"Yes")="Yes",_xlfn.XLOOKUP("SrcZone_IsAny",'Scoring_Config'!$A:$A,'Scoring_Config'!$C:$C,10),0),"False,0")</f>
        <v>0</v>
      </c>
      <c r="AF822" cm="1">
        <f t="array" ref="AF822">IF(FALSE,"True," &amp; IF(_xlfn.XLOOKUP("DstZone_IsAny",'Scoring_Config'!$A:$A,'Scoring_Config'!$D:$D,"Yes")="Yes",_xlfn.XLOOKUP("DstZone_IsAny",'Scoring_Config'!$A:$A,'Scoring_Config'!$C:$C,10),0),"False,0")</f>
        <v>0</v>
      </c>
      <c r="AG822" cm="1">
        <f t="array" ref="AG82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22" cm="1">
        <f t="array" ref="AH822">IF(FALSE,"True," &amp; IF(_xlfn.XLOOKUP("App_Any_OR_RangeGt1000",'Scoring_Config'!$A:$A,'Scoring_Config'!$D:$D,"Yes")="Yes",_xlfn.XLOOKUP("App_Any_OR_RangeGt1000",'Scoring_Config'!$A:$A,'Scoring_Config'!$C:$C,10),0),"False,0")</f>
        <v>0</v>
      </c>
      <c r="AI822" cm="1">
        <f t="array" ref="AI822">IF(FALSE,"True," &amp; IF(_xlfn.XLOOKUP("Service_Insecure_Match",'Scoring_Config'!$A:$A,'Scoring_Config'!$D:$D,"Yes")="Yes",_xlfn.XLOOKUP("Service_Insecure_Match",'Scoring_Config'!$A:$A,'Scoring_Config'!$C:$C,5),0),"False,0")</f>
        <v>0</v>
      </c>
      <c r="AJ822" cm="1">
        <f t="array" ref="AJ822">IF(FALSE,"True," &amp; IF(_xlfn.XLOOKUP("Risky_Inbound",'Scoring_Config'!$A:$A,'Scoring_Config'!$D:$D,"Yes")="Yes",_xlfn.XLOOKUP("Risky_Inbound",'Scoring_Config'!$A:$A,'Scoring_Config'!$C:$C,50),0),"False,0")</f>
        <v>0</v>
      </c>
      <c r="AK822" cm="1">
        <f t="array" ref="AK822">IF(FALSE,"True," &amp; IF(_xlfn.XLOOKUP("Risky_Outbound",'Scoring_Config'!$A:$A,'Scoring_Config'!$D:$D,"Yes")="Yes",_xlfn.XLOOKUP("Risky_Outbound",'Scoring_Config'!$A:$A,'Scoring_Config'!$C:$C,25),0),"False,0")</f>
        <v>0</v>
      </c>
      <c r="AL822" t="s">
        <v>6700</v>
      </c>
      <c r="AM822" cm="1">
        <f t="array" ref="AM82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22" t="s">
        <v>6697</v>
      </c>
      <c r="AO822" t="s">
        <v>6697</v>
      </c>
      <c r="AP822" t="s">
        <v>6697</v>
      </c>
      <c r="AQ822" cm="1">
        <f t="array" ref="AQ822">IF(FALSE,"True," &amp; IF(_xlfn.XLOOKUP("Service_IsAny",'Scoring_Config'!$A:$A,'Scoring_Config'!$D:$D,"Yes")="Yes",_xlfn.XLOOKUP("Service_IsAny",'Scoring_Config'!$A:$A,'Scoring_Config'!$C:$C,0),0),"False,0")</f>
        <v>0</v>
      </c>
      <c r="AR822">
        <v>2</v>
      </c>
      <c r="AS822" cm="1">
        <f t="array" ref="AS822">IF(FALSE,"True," &amp; IF(_xlfn.XLOOKUP("Service_RangeGt1000",'Scoring_Config'!$A:$A,'Scoring_Config'!$D:$D,"Yes")="Yes",_xlfn.XLOOKUP("Service_RangeGt1000",'Scoring_Config'!$A:$A,'Scoring_Config'!$C:$C,0),0),"False,0")</f>
        <v>0</v>
      </c>
      <c r="AT822" cm="1">
        <f t="array" ref="AT822">IF(FALSE,"True," &amp; IF(_xlfn.XLOOKUP("App_IsAny",'Scoring_Config'!$A:$A,'Scoring_Config'!$D:$D,"Yes")="Yes",_xlfn.XLOOKUP("App_IsAny",'Scoring_Config'!$A:$A,'Scoring_Config'!$C:$C,0),0),"False,0")</f>
        <v>0</v>
      </c>
      <c r="AU822">
        <v>2</v>
      </c>
      <c r="AV822" cm="1">
        <f t="array" ref="AV822">IF(FALSE,"True," &amp; IF(_xlfn.XLOOKUP("App_RangeGt1000",'Scoring_Config'!$A:$A,'Scoring_Config'!$D:$D,"Yes")="Yes",_xlfn.XLOOKUP("App_RangeGt1000",'Scoring_Config'!$A:$A,'Scoring_Config'!$C:$C,0),0),"False,0")</f>
        <v>0</v>
      </c>
      <c r="AW822" cm="1">
        <f t="array" ref="AW822">IF(FALSE,"True," &amp; IF(_xlfn.XLOOKUP("Action_IsDenyOrDrop",'Scoring_Config'!$A:$A,'Scoring_Config'!$D:$D,"Yes")="Yes",_xlfn.XLOOKUP("Action_IsDenyOrDrop",'Scoring_Config'!$A:$A,'Scoring_Config'!$C:$C,0),0),"False,0")</f>
        <v>0</v>
      </c>
      <c r="AX822" cm="1">
        <f t="array" ref="AX822">IF(LEFT(AW822,4)="True",0,(IF(LEFT(Y822,4)="True",IF(_xlfn.XLOOKUP("Src_IsAny",'Scoring_Config'!$A:$A,'Scoring_Config'!$D:$D,"Yes")="Yes",_xlfn.XLOOKUP("Src_IsAny",'Scoring_Config'!$A:$A,'Scoring_Config'!$C:$C,10),0),0)+IF(LEFT(Z822,4)="True",IF(_xlfn.XLOOKUP("Src_CIDR_Le_16",'Scoring_Config'!$A:$A,'Scoring_Config'!$D:$D,"Yes")="Yes",_xlfn.XLOOKUP("Src_CIDR_Le_16",'Scoring_Config'!$A:$A,'Scoring_Config'!$C:$C,10),0),0)+IF(LEFT(AA822,4)="True",IF(_xlfn.XLOOKUP("Src_CIDR_17_22",'Scoring_Config'!$A:$A,'Scoring_Config'!$D:$D,"Yes")="Yes",_xlfn.XLOOKUP("Src_CIDR_17_22",'Scoring_Config'!$A:$A,'Scoring_Config'!$C:$C,5),0),0)+IF(LEFT(AB822,4)="True",IF(_xlfn.XLOOKUP("Dst_IsAny",'Scoring_Config'!$A:$A,'Scoring_Config'!$D:$D,"Yes")="Yes",_xlfn.XLOOKUP("Dst_IsAny",'Scoring_Config'!$A:$A,'Scoring_Config'!$C:$C,10),0),0)+IF(LEFT(AC822,4)="True",IF(_xlfn.XLOOKUP("Dst_CIDR_Le_16",'Scoring_Config'!$A:$A,'Scoring_Config'!$D:$D,"Yes")="Yes",_xlfn.XLOOKUP("Dst_CIDR_Le_16",'Scoring_Config'!$A:$A,'Scoring_Config'!$C:$C,10),0),0)+IF(LEFT(AD822,4)="True",IF(_xlfn.XLOOKUP("Dst_CIDR_17_22",'Scoring_Config'!$A:$A,'Scoring_Config'!$D:$D,"Yes")="Yes",_xlfn.XLOOKUP("Dst_CIDR_17_22",'Scoring_Config'!$A:$A,'Scoring_Config'!$C:$C,5),0),0)+IF(LEFT(AE822,4)="True",IF(_xlfn.XLOOKUP("SrcZone_IsAny",'Scoring_Config'!$A:$A,'Scoring_Config'!$D:$D,"Yes")="Yes",_xlfn.XLOOKUP("SrcZone_IsAny",'Scoring_Config'!$A:$A,'Scoring_Config'!$C:$C,10),0),0)+IF(LEFT(AF822,4)="True",IF(_xlfn.XLOOKUP("DstZone_IsAny",'Scoring_Config'!$A:$A,'Scoring_Config'!$D:$D,"Yes")="Yes",_xlfn.XLOOKUP("DstZone_IsAny",'Scoring_Config'!$A:$A,'Scoring_Config'!$C:$C,10),0),0)+IF(LEFT(AG822,4)="True",IF(_xlfn.XLOOKUP("Service_Any_OR_RangeGt1000",'Scoring_Config'!$A:$A,'Scoring_Config'!$D:$D,"Yes")="Yes",_xlfn.XLOOKUP("Service_Any_OR_RangeGt1000",'Scoring_Config'!$A:$A,'Scoring_Config'!$C:$C,10),0),0)+IF(LEFT(AH822,4)="True",IF(_xlfn.XLOOKUP("App_Any_OR_RangeGt1000",'Scoring_Config'!$A:$A,'Scoring_Config'!$D:$D,"Yes")="Yes",_xlfn.XLOOKUP("App_Any_OR_RangeGt1000",'Scoring_Config'!$A:$A,'Scoring_Config'!$C:$C,10),0),0)+IF(LEFT(AI822,4)="True",IF(_xlfn.XLOOKUP("Service_Insecure_Match",'Scoring_Config'!$A:$A,'Scoring_Config'!$D:$D,"Yes")="Yes",_xlfn.XLOOKUP("Service_Insecure_Match",'Scoring_Config'!$A:$A,'Scoring_Config'!$C:$C,5),0),0)+IF(LEFT(AJ822,4)="True",IF(_xlfn.XLOOKUP("Risky_Inbound",'Scoring_Config'!$A:$A,'Scoring_Config'!$D:$D,"Yes")="Yes",_xlfn.XLOOKUP("Risky_Inbound",'Scoring_Config'!$A:$A,'Scoring_Config'!$C:$C,50),0),0)+IF(LEFT(AK822,4)="True",IF(_xlfn.XLOOKUP("Risky_Outbound",'Scoring_Config'!$A:$A,'Scoring_Config'!$D:$D,"Yes")="Yes",_xlfn.XLOOKUP("Risky_Outbound",'Scoring_Config'!$A:$A,'Scoring_Config'!$C:$C,25),0),0)+IF(LEFT(AZ822,4)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822,FIND(",",AL822)+1,100)),0)+IF(LEFT(AM822,4)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822,FIND(",",AN822)+1,100)),0)+IF(_xlfn.XLOOKUP("Profile_Scoring",'Scoring_Config'!$A:$A,'Scoring_Config'!$D:$D,"Yes")="Yes",VALUE(MID(AO822,FIND(",",AO822)+1,100)),0)+IF(_xlfn.XLOOKUP("Options_Scoring",'Scoring_Config'!$A:$A,'Scoring_Config'!$D:$D,"Yes")="Yes",VALUE(MID(AP822,FIND(",",AP822)+1,100)),0)))</f>
        <v>0</v>
      </c>
      <c r="AZ822" cm="1">
        <f t="array" ref="AZ822">IF(FALSE,"True," &amp; IF(_xlfn.XLOOKUP("Migrate_Insecure",'Scoring_Config'!$A:$A,'Scoring_Config'!$D:$D,"Yes")="Yes",_xlfn.XLOOKUP("Migrate_Insecure",'Scoring_Config'!$A:$A,'Scoring_Config'!$C:$C,10),0),"False,0")</f>
        <v>0</v>
      </c>
    </row>
    <row r="823" spans="1:52">
      <c r="A823" t="s">
        <v>1979</v>
      </c>
      <c r="B823" t="s">
        <v>2796</v>
      </c>
      <c r="C823" t="s">
        <v>3542</v>
      </c>
      <c r="D823" t="s">
        <v>3551</v>
      </c>
      <c r="E823" t="s">
        <v>3563</v>
      </c>
      <c r="F823" t="s">
        <v>3786</v>
      </c>
      <c r="G823" t="s">
        <v>174</v>
      </c>
      <c r="H823" t="s">
        <v>174</v>
      </c>
      <c r="I823" t="s">
        <v>3729</v>
      </c>
      <c r="J823" t="s">
        <v>344</v>
      </c>
      <c r="K823" t="s">
        <v>1666</v>
      </c>
      <c r="L823" t="s">
        <v>1504</v>
      </c>
      <c r="M823" t="s">
        <v>1974</v>
      </c>
      <c r="N823" t="s">
        <v>4315</v>
      </c>
      <c r="O823" t="s">
        <v>4319</v>
      </c>
      <c r="P823" t="s">
        <v>4322</v>
      </c>
      <c r="Q823" t="s">
        <v>4910</v>
      </c>
      <c r="R823" t="s">
        <v>5439</v>
      </c>
      <c r="S823" t="s">
        <v>4324</v>
      </c>
      <c r="T823" t="s">
        <v>5770</v>
      </c>
      <c r="U823" t="s">
        <v>6271</v>
      </c>
      <c r="Y823" cm="1">
        <f t="array" ref="Y823">IF(TRUE,"True," &amp; IF(_xlfn.XLOOKUP("Src_IsAny",'Scoring_Config'!$A:$A,'Scoring_Config'!$D:$D,"Yes")="Yes",_xlfn.XLOOKUP("Src_IsAny",'Scoring_Config'!$A:$A,'Scoring_Config'!$C:$C,10),0),"False,0")</f>
        <v>0</v>
      </c>
      <c r="Z823" cm="1">
        <f t="array" ref="Z823">IF(FALSE,"True," &amp; IF(_xlfn.XLOOKUP("Src_CIDR_Le_16",'Scoring_Config'!$A:$A,'Scoring_Config'!$D:$D,"Yes")="Yes",_xlfn.XLOOKUP("Src_CIDR_Le_16",'Scoring_Config'!$A:$A,'Scoring_Config'!$C:$C,10),0),"False,0")</f>
        <v>0</v>
      </c>
      <c r="AA823" cm="1">
        <f t="array" ref="AA823">IF(FALSE,"True," &amp; IF(_xlfn.XLOOKUP("Src_CIDR_17_22",'Scoring_Config'!$A:$A,'Scoring_Config'!$D:$D,"Yes")="Yes",_xlfn.XLOOKUP("Src_CIDR_17_22",'Scoring_Config'!$A:$A,'Scoring_Config'!$C:$C,5),0),"False,0")</f>
        <v>0</v>
      </c>
      <c r="AB823" cm="1">
        <f t="array" ref="AB823">IF(FALSE,"True," &amp; IF(_xlfn.XLOOKUP("Dst_IsAny",'Scoring_Config'!$A:$A,'Scoring_Config'!$D:$D,"Yes")="Yes",_xlfn.XLOOKUP("Dst_IsAny",'Scoring_Config'!$A:$A,'Scoring_Config'!$C:$C,10),0),"False,0")</f>
        <v>0</v>
      </c>
      <c r="AC823" cm="1">
        <f t="array" ref="AC823">IF(FALSE,"True," &amp; IF(_xlfn.XLOOKUP("Dst_CIDR_Le_16",'Scoring_Config'!$A:$A,'Scoring_Config'!$D:$D,"Yes")="Yes",_xlfn.XLOOKUP("Dst_CIDR_Le_16",'Scoring_Config'!$A:$A,'Scoring_Config'!$C:$C,10),0),"False,0")</f>
        <v>0</v>
      </c>
      <c r="AD823" cm="1">
        <f t="array" ref="AD823">IF(FALSE,"True," &amp; IF(_xlfn.XLOOKUP("Dst_CIDR_17_22",'Scoring_Config'!$A:$A,'Scoring_Config'!$D:$D,"Yes")="Yes",_xlfn.XLOOKUP("Dst_CIDR_17_22",'Scoring_Config'!$A:$A,'Scoring_Config'!$C:$C,5),0),"False,0")</f>
        <v>0</v>
      </c>
      <c r="AE823" cm="1">
        <f t="array" ref="AE823">IF(FALSE,"True," &amp; IF(_xlfn.XLOOKUP("SrcZone_IsAny",'Scoring_Config'!$A:$A,'Scoring_Config'!$D:$D,"Yes")="Yes",_xlfn.XLOOKUP("SrcZone_IsAny",'Scoring_Config'!$A:$A,'Scoring_Config'!$C:$C,10),0),"False,0")</f>
        <v>0</v>
      </c>
      <c r="AF823" cm="1">
        <f t="array" ref="AF823">IF(FALSE,"True," &amp; IF(_xlfn.XLOOKUP("DstZone_IsAny",'Scoring_Config'!$A:$A,'Scoring_Config'!$D:$D,"Yes")="Yes",_xlfn.XLOOKUP("DstZone_IsAny",'Scoring_Config'!$A:$A,'Scoring_Config'!$C:$C,10),0),"False,0")</f>
        <v>0</v>
      </c>
      <c r="AG823" cm="1">
        <f t="array" ref="AG82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23" cm="1">
        <f t="array" ref="AH823">IF(FALSE,"True," &amp; IF(_xlfn.XLOOKUP("App_Any_OR_RangeGt1000",'Scoring_Config'!$A:$A,'Scoring_Config'!$D:$D,"Yes")="Yes",_xlfn.XLOOKUP("App_Any_OR_RangeGt1000",'Scoring_Config'!$A:$A,'Scoring_Config'!$C:$C,10),0),"False,0")</f>
        <v>0</v>
      </c>
      <c r="AI823" cm="1">
        <f t="array" ref="AI823">IF(FALSE,"True," &amp; IF(_xlfn.XLOOKUP("Service_Insecure_Match",'Scoring_Config'!$A:$A,'Scoring_Config'!$D:$D,"Yes")="Yes",_xlfn.XLOOKUP("Service_Insecure_Match",'Scoring_Config'!$A:$A,'Scoring_Config'!$C:$C,5),0),"False,0")</f>
        <v>0</v>
      </c>
      <c r="AJ823" cm="1">
        <f t="array" ref="AJ823">IF(FALSE,"True," &amp; IF(_xlfn.XLOOKUP("Risky_Inbound",'Scoring_Config'!$A:$A,'Scoring_Config'!$D:$D,"Yes")="Yes",_xlfn.XLOOKUP("Risky_Inbound",'Scoring_Config'!$A:$A,'Scoring_Config'!$C:$C,50),0),"False,0")</f>
        <v>0</v>
      </c>
      <c r="AK823" cm="1">
        <f t="array" ref="AK823">IF(FALSE,"True," &amp; IF(_xlfn.XLOOKUP("Risky_Outbound",'Scoring_Config'!$A:$A,'Scoring_Config'!$D:$D,"Yes")="Yes",_xlfn.XLOOKUP("Risky_Outbound",'Scoring_Config'!$A:$A,'Scoring_Config'!$C:$C,25),0),"False,0")</f>
        <v>0</v>
      </c>
      <c r="AL823" t="s">
        <v>6697</v>
      </c>
      <c r="AM823" cm="1">
        <f t="array" ref="AM82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23" t="s">
        <v>6697</v>
      </c>
      <c r="AO823" t="s">
        <v>6697</v>
      </c>
      <c r="AP823" t="s">
        <v>6697</v>
      </c>
      <c r="AQ823" cm="1">
        <f t="array" ref="AQ823">IF(FALSE,"True," &amp; IF(_xlfn.XLOOKUP("Service_IsAny",'Scoring_Config'!$A:$A,'Scoring_Config'!$D:$D,"Yes")="Yes",_xlfn.XLOOKUP("Service_IsAny",'Scoring_Config'!$A:$A,'Scoring_Config'!$C:$C,0),0),"False,0")</f>
        <v>0</v>
      </c>
      <c r="AR823">
        <v>2</v>
      </c>
      <c r="AS823" cm="1">
        <f t="array" ref="AS823">IF(FALSE,"True," &amp; IF(_xlfn.XLOOKUP("Service_RangeGt1000",'Scoring_Config'!$A:$A,'Scoring_Config'!$D:$D,"Yes")="Yes",_xlfn.XLOOKUP("Service_RangeGt1000",'Scoring_Config'!$A:$A,'Scoring_Config'!$C:$C,0),0),"False,0")</f>
        <v>0</v>
      </c>
      <c r="AT823" cm="1">
        <f t="array" ref="AT823">IF(FALSE,"True," &amp; IF(_xlfn.XLOOKUP("App_IsAny",'Scoring_Config'!$A:$A,'Scoring_Config'!$D:$D,"Yes")="Yes",_xlfn.XLOOKUP("App_IsAny",'Scoring_Config'!$A:$A,'Scoring_Config'!$C:$C,0),0),"False,0")</f>
        <v>0</v>
      </c>
      <c r="AU823">
        <v>2</v>
      </c>
      <c r="AV823" cm="1">
        <f t="array" ref="AV823">IF(FALSE,"True," &amp; IF(_xlfn.XLOOKUP("App_RangeGt1000",'Scoring_Config'!$A:$A,'Scoring_Config'!$D:$D,"Yes")="Yes",_xlfn.XLOOKUP("App_RangeGt1000",'Scoring_Config'!$A:$A,'Scoring_Config'!$C:$C,0),0),"False,0")</f>
        <v>0</v>
      </c>
      <c r="AW823" cm="1">
        <f t="array" ref="AW823">IF(FALSE,"True," &amp; IF(_xlfn.XLOOKUP("Action_IsDenyOrDrop",'Scoring_Config'!$A:$A,'Scoring_Config'!$D:$D,"Yes")="Yes",_xlfn.XLOOKUP("Action_IsDenyOrDrop",'Scoring_Config'!$A:$A,'Scoring_Config'!$C:$C,0),0),"False,0")</f>
        <v>0</v>
      </c>
      <c r="AX823" cm="1">
        <f t="array" ref="AX823">IF(LEFT(AW823,4)="True",0,(IF(LEFT(Y823,4)="True",IF(_xlfn.XLOOKUP("Src_IsAny",'Scoring_Config'!$A:$A,'Scoring_Config'!$D:$D,"Yes")="Yes",_xlfn.XLOOKUP("Src_IsAny",'Scoring_Config'!$A:$A,'Scoring_Config'!$C:$C,10),0),0)+IF(LEFT(Z823,4)="True",IF(_xlfn.XLOOKUP("Src_CIDR_Le_16",'Scoring_Config'!$A:$A,'Scoring_Config'!$D:$D,"Yes")="Yes",_xlfn.XLOOKUP("Src_CIDR_Le_16",'Scoring_Config'!$A:$A,'Scoring_Config'!$C:$C,10),0),0)+IF(LEFT(AA823,4)="True",IF(_xlfn.XLOOKUP("Src_CIDR_17_22",'Scoring_Config'!$A:$A,'Scoring_Config'!$D:$D,"Yes")="Yes",_xlfn.XLOOKUP("Src_CIDR_17_22",'Scoring_Config'!$A:$A,'Scoring_Config'!$C:$C,5),0),0)+IF(LEFT(AB823,4)="True",IF(_xlfn.XLOOKUP("Dst_IsAny",'Scoring_Config'!$A:$A,'Scoring_Config'!$D:$D,"Yes")="Yes",_xlfn.XLOOKUP("Dst_IsAny",'Scoring_Config'!$A:$A,'Scoring_Config'!$C:$C,10),0),0)+IF(LEFT(AC823,4)="True",IF(_xlfn.XLOOKUP("Dst_CIDR_Le_16",'Scoring_Config'!$A:$A,'Scoring_Config'!$D:$D,"Yes")="Yes",_xlfn.XLOOKUP("Dst_CIDR_Le_16",'Scoring_Config'!$A:$A,'Scoring_Config'!$C:$C,10),0),0)+IF(LEFT(AD823,4)="True",IF(_xlfn.XLOOKUP("Dst_CIDR_17_22",'Scoring_Config'!$A:$A,'Scoring_Config'!$D:$D,"Yes")="Yes",_xlfn.XLOOKUP("Dst_CIDR_17_22",'Scoring_Config'!$A:$A,'Scoring_Config'!$C:$C,5),0),0)+IF(LEFT(AE823,4)="True",IF(_xlfn.XLOOKUP("SrcZone_IsAny",'Scoring_Config'!$A:$A,'Scoring_Config'!$D:$D,"Yes")="Yes",_xlfn.XLOOKUP("SrcZone_IsAny",'Scoring_Config'!$A:$A,'Scoring_Config'!$C:$C,10),0),0)+IF(LEFT(AF823,4)="True",IF(_xlfn.XLOOKUP("DstZone_IsAny",'Scoring_Config'!$A:$A,'Scoring_Config'!$D:$D,"Yes")="Yes",_xlfn.XLOOKUP("DstZone_IsAny",'Scoring_Config'!$A:$A,'Scoring_Config'!$C:$C,10),0),0)+IF(LEFT(AG823,4)="True",IF(_xlfn.XLOOKUP("Service_Any_OR_RangeGt1000",'Scoring_Config'!$A:$A,'Scoring_Config'!$D:$D,"Yes")="Yes",_xlfn.XLOOKUP("Service_Any_OR_RangeGt1000",'Scoring_Config'!$A:$A,'Scoring_Config'!$C:$C,10),0),0)+IF(LEFT(AH823,4)="True",IF(_xlfn.XLOOKUP("App_Any_OR_RangeGt1000",'Scoring_Config'!$A:$A,'Scoring_Config'!$D:$D,"Yes")="Yes",_xlfn.XLOOKUP("App_Any_OR_RangeGt1000",'Scoring_Config'!$A:$A,'Scoring_Config'!$C:$C,10),0),0)+IF(LEFT(AI823,4)="True",IF(_xlfn.XLOOKUP("Service_Insecure_Match",'Scoring_Config'!$A:$A,'Scoring_Config'!$D:$D,"Yes")="Yes",_xlfn.XLOOKUP("Service_Insecure_Match",'Scoring_Config'!$A:$A,'Scoring_Config'!$C:$C,5),0),0)+IF(LEFT(AJ823,4)="True",IF(_xlfn.XLOOKUP("Risky_Inbound",'Scoring_Config'!$A:$A,'Scoring_Config'!$D:$D,"Yes")="Yes",_xlfn.XLOOKUP("Risky_Inbound",'Scoring_Config'!$A:$A,'Scoring_Config'!$C:$C,50),0),0)+IF(LEFT(AK823,4)="True",IF(_xlfn.XLOOKUP("Risky_Outbound",'Scoring_Config'!$A:$A,'Scoring_Config'!$D:$D,"Yes")="Yes",_xlfn.XLOOKUP("Risky_Outbound",'Scoring_Config'!$A:$A,'Scoring_Config'!$C:$C,25),0),0)+IF(LEFT(AZ823,4)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823,FIND(",",AL823)+1,100)),0)+IF(LEFT(AM823,4)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823,FIND(",",AN823)+1,100)),0)+IF(_xlfn.XLOOKUP("Profile_Scoring",'Scoring_Config'!$A:$A,'Scoring_Config'!$D:$D,"Yes")="Yes",VALUE(MID(AO823,FIND(",",AO823)+1,100)),0)+IF(_xlfn.XLOOKUP("Options_Scoring",'Scoring_Config'!$A:$A,'Scoring_Config'!$D:$D,"Yes")="Yes",VALUE(MID(AP823,FIND(",",AP823)+1,100)),0)))</f>
        <v>0</v>
      </c>
      <c r="AZ823" cm="1">
        <f t="array" ref="AZ823">IF(FALSE,"True," &amp; IF(_xlfn.XLOOKUP("Migrate_Insecure",'Scoring_Config'!$A:$A,'Scoring_Config'!$D:$D,"Yes")="Yes",_xlfn.XLOOKUP("Migrate_Insecure",'Scoring_Config'!$A:$A,'Scoring_Config'!$C:$C,10),0),"False,0")</f>
        <v>0</v>
      </c>
    </row>
    <row r="824" spans="1:52">
      <c r="A824" t="s">
        <v>1979</v>
      </c>
      <c r="B824" t="s">
        <v>2797</v>
      </c>
      <c r="C824" t="s">
        <v>3542</v>
      </c>
      <c r="D824" t="s">
        <v>3551</v>
      </c>
      <c r="E824" t="s">
        <v>3563</v>
      </c>
      <c r="F824" t="s">
        <v>3727</v>
      </c>
      <c r="G824" t="s">
        <v>174</v>
      </c>
      <c r="H824" t="s">
        <v>174</v>
      </c>
      <c r="I824" t="s">
        <v>3730</v>
      </c>
      <c r="J824" t="s">
        <v>470</v>
      </c>
      <c r="K824" t="s">
        <v>1724</v>
      </c>
      <c r="L824" t="s">
        <v>1327</v>
      </c>
      <c r="M824" t="s">
        <v>1974</v>
      </c>
      <c r="N824" t="s">
        <v>4315</v>
      </c>
      <c r="O824" t="s">
        <v>4319</v>
      </c>
      <c r="P824" t="s">
        <v>4322</v>
      </c>
      <c r="Q824" t="s">
        <v>4911</v>
      </c>
      <c r="R824" t="s">
        <v>5437</v>
      </c>
      <c r="S824" t="s">
        <v>5439</v>
      </c>
      <c r="T824" t="s">
        <v>5770</v>
      </c>
      <c r="U824" t="s">
        <v>6271</v>
      </c>
      <c r="Y824" cm="1">
        <f t="array" ref="Y824">IF(TRUE,"True," &amp; IF(_xlfn.XLOOKUP("Src_IsAny",'Scoring_Config'!$A:$A,'Scoring_Config'!$D:$D,"Yes")="Yes",_xlfn.XLOOKUP("Src_IsAny",'Scoring_Config'!$A:$A,'Scoring_Config'!$C:$C,10),0),"False,0")</f>
        <v>0</v>
      </c>
      <c r="Z824" cm="1">
        <f t="array" ref="Z824">IF(FALSE,"True," &amp; IF(_xlfn.XLOOKUP("Src_CIDR_Le_16",'Scoring_Config'!$A:$A,'Scoring_Config'!$D:$D,"Yes")="Yes",_xlfn.XLOOKUP("Src_CIDR_Le_16",'Scoring_Config'!$A:$A,'Scoring_Config'!$C:$C,10),0),"False,0")</f>
        <v>0</v>
      </c>
      <c r="AA824" cm="1">
        <f t="array" ref="AA824">IF(FALSE,"True," &amp; IF(_xlfn.XLOOKUP("Src_CIDR_17_22",'Scoring_Config'!$A:$A,'Scoring_Config'!$D:$D,"Yes")="Yes",_xlfn.XLOOKUP("Src_CIDR_17_22",'Scoring_Config'!$A:$A,'Scoring_Config'!$C:$C,5),0),"False,0")</f>
        <v>0</v>
      </c>
      <c r="AB824" cm="1">
        <f t="array" ref="AB824">IF(FALSE,"True," &amp; IF(_xlfn.XLOOKUP("Dst_IsAny",'Scoring_Config'!$A:$A,'Scoring_Config'!$D:$D,"Yes")="Yes",_xlfn.XLOOKUP("Dst_IsAny",'Scoring_Config'!$A:$A,'Scoring_Config'!$C:$C,10),0),"False,0")</f>
        <v>0</v>
      </c>
      <c r="AC824" cm="1">
        <f t="array" ref="AC824">IF(FALSE,"True," &amp; IF(_xlfn.XLOOKUP("Dst_CIDR_Le_16",'Scoring_Config'!$A:$A,'Scoring_Config'!$D:$D,"Yes")="Yes",_xlfn.XLOOKUP("Dst_CIDR_Le_16",'Scoring_Config'!$A:$A,'Scoring_Config'!$C:$C,10),0),"False,0")</f>
        <v>0</v>
      </c>
      <c r="AD824" cm="1">
        <f t="array" ref="AD824">IF(FALSE,"True," &amp; IF(_xlfn.XLOOKUP("Dst_CIDR_17_22",'Scoring_Config'!$A:$A,'Scoring_Config'!$D:$D,"Yes")="Yes",_xlfn.XLOOKUP("Dst_CIDR_17_22",'Scoring_Config'!$A:$A,'Scoring_Config'!$C:$C,5),0),"False,0")</f>
        <v>0</v>
      </c>
      <c r="AE824" cm="1">
        <f t="array" ref="AE824">IF(FALSE,"True," &amp; IF(_xlfn.XLOOKUP("SrcZone_IsAny",'Scoring_Config'!$A:$A,'Scoring_Config'!$D:$D,"Yes")="Yes",_xlfn.XLOOKUP("SrcZone_IsAny",'Scoring_Config'!$A:$A,'Scoring_Config'!$C:$C,10),0),"False,0")</f>
        <v>0</v>
      </c>
      <c r="AF824" cm="1">
        <f t="array" ref="AF824">IF(FALSE,"True," &amp; IF(_xlfn.XLOOKUP("DstZone_IsAny",'Scoring_Config'!$A:$A,'Scoring_Config'!$D:$D,"Yes")="Yes",_xlfn.XLOOKUP("DstZone_IsAny",'Scoring_Config'!$A:$A,'Scoring_Config'!$C:$C,10),0),"False,0")</f>
        <v>0</v>
      </c>
      <c r="AG824" cm="1">
        <f t="array" ref="AG82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24" cm="1">
        <f t="array" ref="AH824">IF(FALSE,"True," &amp; IF(_xlfn.XLOOKUP("App_Any_OR_RangeGt1000",'Scoring_Config'!$A:$A,'Scoring_Config'!$D:$D,"Yes")="Yes",_xlfn.XLOOKUP("App_Any_OR_RangeGt1000",'Scoring_Config'!$A:$A,'Scoring_Config'!$C:$C,10),0),"False,0")</f>
        <v>0</v>
      </c>
      <c r="AI824" cm="1">
        <f t="array" ref="AI824">IF(FALSE,"True," &amp; IF(_xlfn.XLOOKUP("Service_Insecure_Match",'Scoring_Config'!$A:$A,'Scoring_Config'!$D:$D,"Yes")="Yes",_xlfn.XLOOKUP("Service_Insecure_Match",'Scoring_Config'!$A:$A,'Scoring_Config'!$C:$C,5),0),"False,0")</f>
        <v>0</v>
      </c>
      <c r="AJ824" cm="1">
        <f t="array" ref="AJ824">IF(FALSE,"True," &amp; IF(_xlfn.XLOOKUP("Risky_Inbound",'Scoring_Config'!$A:$A,'Scoring_Config'!$D:$D,"Yes")="Yes",_xlfn.XLOOKUP("Risky_Inbound",'Scoring_Config'!$A:$A,'Scoring_Config'!$C:$C,50),0),"False,0")</f>
        <v>0</v>
      </c>
      <c r="AK824" cm="1">
        <f t="array" ref="AK824">IF(FALSE,"True," &amp; IF(_xlfn.XLOOKUP("Risky_Outbound",'Scoring_Config'!$A:$A,'Scoring_Config'!$D:$D,"Yes")="Yes",_xlfn.XLOOKUP("Risky_Outbound",'Scoring_Config'!$A:$A,'Scoring_Config'!$C:$C,25),0),"False,0")</f>
        <v>0</v>
      </c>
      <c r="AL824" t="s">
        <v>6697</v>
      </c>
      <c r="AM824" cm="1">
        <f t="array" ref="AM82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24" t="s">
        <v>6697</v>
      </c>
      <c r="AO824" t="s">
        <v>6697</v>
      </c>
      <c r="AP824" t="s">
        <v>6697</v>
      </c>
      <c r="AQ824" cm="1">
        <f t="array" ref="AQ824">IF(FALSE,"True," &amp; IF(_xlfn.XLOOKUP("Service_IsAny",'Scoring_Config'!$A:$A,'Scoring_Config'!$D:$D,"Yes")="Yes",_xlfn.XLOOKUP("Service_IsAny",'Scoring_Config'!$A:$A,'Scoring_Config'!$C:$C,0),0),"False,0")</f>
        <v>0</v>
      </c>
      <c r="AR824">
        <v>0</v>
      </c>
      <c r="AS824" cm="1">
        <f t="array" ref="AS824">IF(FALSE,"True," &amp; IF(_xlfn.XLOOKUP("Service_RangeGt1000",'Scoring_Config'!$A:$A,'Scoring_Config'!$D:$D,"Yes")="Yes",_xlfn.XLOOKUP("Service_RangeGt1000",'Scoring_Config'!$A:$A,'Scoring_Config'!$C:$C,0),0),"False,0")</f>
        <v>0</v>
      </c>
      <c r="AT824" cm="1">
        <f t="array" ref="AT824">IF(FALSE,"True," &amp; IF(_xlfn.XLOOKUP("App_IsAny",'Scoring_Config'!$A:$A,'Scoring_Config'!$D:$D,"Yes")="Yes",_xlfn.XLOOKUP("App_IsAny",'Scoring_Config'!$A:$A,'Scoring_Config'!$C:$C,0),0),"False,0")</f>
        <v>0</v>
      </c>
      <c r="AU824">
        <v>1</v>
      </c>
      <c r="AV824" cm="1">
        <f t="array" ref="AV824">IF(FALSE,"True," &amp; IF(_xlfn.XLOOKUP("App_RangeGt1000",'Scoring_Config'!$A:$A,'Scoring_Config'!$D:$D,"Yes")="Yes",_xlfn.XLOOKUP("App_RangeGt1000",'Scoring_Config'!$A:$A,'Scoring_Config'!$C:$C,0),0),"False,0")</f>
        <v>0</v>
      </c>
      <c r="AW824" cm="1">
        <f t="array" ref="AW824">IF(FALSE,"True," &amp; IF(_xlfn.XLOOKUP("Action_IsDenyOrDrop",'Scoring_Config'!$A:$A,'Scoring_Config'!$D:$D,"Yes")="Yes",_xlfn.XLOOKUP("Action_IsDenyOrDrop",'Scoring_Config'!$A:$A,'Scoring_Config'!$C:$C,0),0),"False,0")</f>
        <v>0</v>
      </c>
      <c r="AX824" cm="1">
        <f t="array" ref="AX824">IF(LEFT(AW824,4)="True",0,(IF(LEFT(Y824,4)="True",IF(_xlfn.XLOOKUP("Src_IsAny",'Scoring_Config'!$A:$A,'Scoring_Config'!$D:$D,"Yes")="Yes",_xlfn.XLOOKUP("Src_IsAny",'Scoring_Config'!$A:$A,'Scoring_Config'!$C:$C,10),0),0)+IF(LEFT(Z824,4)="True",IF(_xlfn.XLOOKUP("Src_CIDR_Le_16",'Scoring_Config'!$A:$A,'Scoring_Config'!$D:$D,"Yes")="Yes",_xlfn.XLOOKUP("Src_CIDR_Le_16",'Scoring_Config'!$A:$A,'Scoring_Config'!$C:$C,10),0),0)+IF(LEFT(AA824,4)="True",IF(_xlfn.XLOOKUP("Src_CIDR_17_22",'Scoring_Config'!$A:$A,'Scoring_Config'!$D:$D,"Yes")="Yes",_xlfn.XLOOKUP("Src_CIDR_17_22",'Scoring_Config'!$A:$A,'Scoring_Config'!$C:$C,5),0),0)+IF(LEFT(AB824,4)="True",IF(_xlfn.XLOOKUP("Dst_IsAny",'Scoring_Config'!$A:$A,'Scoring_Config'!$D:$D,"Yes")="Yes",_xlfn.XLOOKUP("Dst_IsAny",'Scoring_Config'!$A:$A,'Scoring_Config'!$C:$C,10),0),0)+IF(LEFT(AC824,4)="True",IF(_xlfn.XLOOKUP("Dst_CIDR_Le_16",'Scoring_Config'!$A:$A,'Scoring_Config'!$D:$D,"Yes")="Yes",_xlfn.XLOOKUP("Dst_CIDR_Le_16",'Scoring_Config'!$A:$A,'Scoring_Config'!$C:$C,10),0),0)+IF(LEFT(AD824,4)="True",IF(_xlfn.XLOOKUP("Dst_CIDR_17_22",'Scoring_Config'!$A:$A,'Scoring_Config'!$D:$D,"Yes")="Yes",_xlfn.XLOOKUP("Dst_CIDR_17_22",'Scoring_Config'!$A:$A,'Scoring_Config'!$C:$C,5),0),0)+IF(LEFT(AE824,4)="True",IF(_xlfn.XLOOKUP("SrcZone_IsAny",'Scoring_Config'!$A:$A,'Scoring_Config'!$D:$D,"Yes")="Yes",_xlfn.XLOOKUP("SrcZone_IsAny",'Scoring_Config'!$A:$A,'Scoring_Config'!$C:$C,10),0),0)+IF(LEFT(AF824,4)="True",IF(_xlfn.XLOOKUP("DstZone_IsAny",'Scoring_Config'!$A:$A,'Scoring_Config'!$D:$D,"Yes")="Yes",_xlfn.XLOOKUP("DstZone_IsAny",'Scoring_Config'!$A:$A,'Scoring_Config'!$C:$C,10),0),0)+IF(LEFT(AG824,4)="True",IF(_xlfn.XLOOKUP("Service_Any_OR_RangeGt1000",'Scoring_Config'!$A:$A,'Scoring_Config'!$D:$D,"Yes")="Yes",_xlfn.XLOOKUP("Service_Any_OR_RangeGt1000",'Scoring_Config'!$A:$A,'Scoring_Config'!$C:$C,10),0),0)+IF(LEFT(AH824,4)="True",IF(_xlfn.XLOOKUP("App_Any_OR_RangeGt1000",'Scoring_Config'!$A:$A,'Scoring_Config'!$D:$D,"Yes")="Yes",_xlfn.XLOOKUP("App_Any_OR_RangeGt1000",'Scoring_Config'!$A:$A,'Scoring_Config'!$C:$C,10),0),0)+IF(LEFT(AI824,4)="True",IF(_xlfn.XLOOKUP("Service_Insecure_Match",'Scoring_Config'!$A:$A,'Scoring_Config'!$D:$D,"Yes")="Yes",_xlfn.XLOOKUP("Service_Insecure_Match",'Scoring_Config'!$A:$A,'Scoring_Config'!$C:$C,5),0),0)+IF(LEFT(AJ824,4)="True",IF(_xlfn.XLOOKUP("Risky_Inbound",'Scoring_Config'!$A:$A,'Scoring_Config'!$D:$D,"Yes")="Yes",_xlfn.XLOOKUP("Risky_Inbound",'Scoring_Config'!$A:$A,'Scoring_Config'!$C:$C,50),0),0)+IF(LEFT(AK824,4)="True",IF(_xlfn.XLOOKUP("Risky_Outbound",'Scoring_Config'!$A:$A,'Scoring_Config'!$D:$D,"Yes")="Yes",_xlfn.XLOOKUP("Risky_Outbound",'Scoring_Config'!$A:$A,'Scoring_Config'!$C:$C,25),0),0)+IF(LEFT(AZ824,4)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824,FIND(",",AL824)+1,100)),0)+IF(LEFT(AM824,4)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824,FIND(",",AN824)+1,100)),0)+IF(_xlfn.XLOOKUP("Profile_Scoring",'Scoring_Config'!$A:$A,'Scoring_Config'!$D:$D,"Yes")="Yes",VALUE(MID(AO824,FIND(",",AO824)+1,100)),0)+IF(_xlfn.XLOOKUP("Options_Scoring",'Scoring_Config'!$A:$A,'Scoring_Config'!$D:$D,"Yes")="Yes",VALUE(MID(AP824,FIND(",",AP824)+1,100)),0)))</f>
        <v>0</v>
      </c>
      <c r="AZ824" cm="1">
        <f t="array" ref="AZ824">IF(FALSE,"True," &amp; IF(_xlfn.XLOOKUP("Migrate_Insecure",'Scoring_Config'!$A:$A,'Scoring_Config'!$D:$D,"Yes")="Yes",_xlfn.XLOOKUP("Migrate_Insecure",'Scoring_Config'!$A:$A,'Scoring_Config'!$C:$C,10),0),"False,0")</f>
        <v>0</v>
      </c>
    </row>
    <row r="825" spans="1:52">
      <c r="A825" t="s">
        <v>1979</v>
      </c>
      <c r="B825" t="s">
        <v>2798</v>
      </c>
      <c r="C825" t="s">
        <v>3542</v>
      </c>
      <c r="D825" t="s">
        <v>3551</v>
      </c>
      <c r="E825" t="s">
        <v>3563</v>
      </c>
      <c r="F825" t="s">
        <v>3828</v>
      </c>
      <c r="G825" t="s">
        <v>174</v>
      </c>
      <c r="H825" t="s">
        <v>174</v>
      </c>
      <c r="I825" t="s">
        <v>3659</v>
      </c>
      <c r="J825" t="s">
        <v>470</v>
      </c>
      <c r="K825" t="s">
        <v>1724</v>
      </c>
      <c r="L825" t="s">
        <v>1327</v>
      </c>
      <c r="M825" t="s">
        <v>1974</v>
      </c>
      <c r="N825" t="s">
        <v>4315</v>
      </c>
      <c r="O825" t="s">
        <v>4319</v>
      </c>
      <c r="P825" t="s">
        <v>4322</v>
      </c>
      <c r="Q825" t="s">
        <v>4912</v>
      </c>
      <c r="R825" t="s">
        <v>5440</v>
      </c>
      <c r="S825" t="s">
        <v>5440</v>
      </c>
      <c r="T825" t="s">
        <v>5770</v>
      </c>
      <c r="U825" t="s">
        <v>6271</v>
      </c>
      <c r="Y825" cm="1">
        <f t="array" ref="Y825">IF(TRUE,"True," &amp; IF(_xlfn.XLOOKUP("Src_IsAny",'Scoring_Config'!$A:$A,'Scoring_Config'!$D:$D,"Yes")="Yes",_xlfn.XLOOKUP("Src_IsAny",'Scoring_Config'!$A:$A,'Scoring_Config'!$C:$C,10),0),"False,0")</f>
        <v>0</v>
      </c>
      <c r="Z825" cm="1">
        <f t="array" ref="Z825">IF(FALSE,"True," &amp; IF(_xlfn.XLOOKUP("Src_CIDR_Le_16",'Scoring_Config'!$A:$A,'Scoring_Config'!$D:$D,"Yes")="Yes",_xlfn.XLOOKUP("Src_CIDR_Le_16",'Scoring_Config'!$A:$A,'Scoring_Config'!$C:$C,10),0),"False,0")</f>
        <v>0</v>
      </c>
      <c r="AA825" cm="1">
        <f t="array" ref="AA825">IF(FALSE,"True," &amp; IF(_xlfn.XLOOKUP("Src_CIDR_17_22",'Scoring_Config'!$A:$A,'Scoring_Config'!$D:$D,"Yes")="Yes",_xlfn.XLOOKUP("Src_CIDR_17_22",'Scoring_Config'!$A:$A,'Scoring_Config'!$C:$C,5),0),"False,0")</f>
        <v>0</v>
      </c>
      <c r="AB825" cm="1">
        <f t="array" ref="AB825">IF(FALSE,"True," &amp; IF(_xlfn.XLOOKUP("Dst_IsAny",'Scoring_Config'!$A:$A,'Scoring_Config'!$D:$D,"Yes")="Yes",_xlfn.XLOOKUP("Dst_IsAny",'Scoring_Config'!$A:$A,'Scoring_Config'!$C:$C,10),0),"False,0")</f>
        <v>0</v>
      </c>
      <c r="AC825" cm="1">
        <f t="array" ref="AC825">IF(FALSE,"True," &amp; IF(_xlfn.XLOOKUP("Dst_CIDR_Le_16",'Scoring_Config'!$A:$A,'Scoring_Config'!$D:$D,"Yes")="Yes",_xlfn.XLOOKUP("Dst_CIDR_Le_16",'Scoring_Config'!$A:$A,'Scoring_Config'!$C:$C,10),0),"False,0")</f>
        <v>0</v>
      </c>
      <c r="AD825" cm="1">
        <f t="array" ref="AD825">IF(FALSE,"True," &amp; IF(_xlfn.XLOOKUP("Dst_CIDR_17_22",'Scoring_Config'!$A:$A,'Scoring_Config'!$D:$D,"Yes")="Yes",_xlfn.XLOOKUP("Dst_CIDR_17_22",'Scoring_Config'!$A:$A,'Scoring_Config'!$C:$C,5),0),"False,0")</f>
        <v>0</v>
      </c>
      <c r="AE825" cm="1">
        <f t="array" ref="AE825">IF(FALSE,"True," &amp; IF(_xlfn.XLOOKUP("SrcZone_IsAny",'Scoring_Config'!$A:$A,'Scoring_Config'!$D:$D,"Yes")="Yes",_xlfn.XLOOKUP("SrcZone_IsAny",'Scoring_Config'!$A:$A,'Scoring_Config'!$C:$C,10),0),"False,0")</f>
        <v>0</v>
      </c>
      <c r="AF825" cm="1">
        <f t="array" ref="AF825">IF(FALSE,"True," &amp; IF(_xlfn.XLOOKUP("DstZone_IsAny",'Scoring_Config'!$A:$A,'Scoring_Config'!$D:$D,"Yes")="Yes",_xlfn.XLOOKUP("DstZone_IsAny",'Scoring_Config'!$A:$A,'Scoring_Config'!$C:$C,10),0),"False,0")</f>
        <v>0</v>
      </c>
      <c r="AG825" cm="1">
        <f t="array" ref="AG82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25" cm="1">
        <f t="array" ref="AH825">IF(FALSE,"True," &amp; IF(_xlfn.XLOOKUP("App_Any_OR_RangeGt1000",'Scoring_Config'!$A:$A,'Scoring_Config'!$D:$D,"Yes")="Yes",_xlfn.XLOOKUP("App_Any_OR_RangeGt1000",'Scoring_Config'!$A:$A,'Scoring_Config'!$C:$C,10),0),"False,0")</f>
        <v>0</v>
      </c>
      <c r="AI825" cm="1">
        <f t="array" ref="AI825">IF(FALSE,"True," &amp; IF(_xlfn.XLOOKUP("Service_Insecure_Match",'Scoring_Config'!$A:$A,'Scoring_Config'!$D:$D,"Yes")="Yes",_xlfn.XLOOKUP("Service_Insecure_Match",'Scoring_Config'!$A:$A,'Scoring_Config'!$C:$C,5),0),"False,0")</f>
        <v>0</v>
      </c>
      <c r="AJ825" cm="1">
        <f t="array" ref="AJ825">IF(FALSE,"True," &amp; IF(_xlfn.XLOOKUP("Risky_Inbound",'Scoring_Config'!$A:$A,'Scoring_Config'!$D:$D,"Yes")="Yes",_xlfn.XLOOKUP("Risky_Inbound",'Scoring_Config'!$A:$A,'Scoring_Config'!$C:$C,50),0),"False,0")</f>
        <v>0</v>
      </c>
      <c r="AK825" cm="1">
        <f t="array" ref="AK825">IF(FALSE,"True," &amp; IF(_xlfn.XLOOKUP("Risky_Outbound",'Scoring_Config'!$A:$A,'Scoring_Config'!$D:$D,"Yes")="Yes",_xlfn.XLOOKUP("Risky_Outbound",'Scoring_Config'!$A:$A,'Scoring_Config'!$C:$C,25),0),"False,0")</f>
        <v>0</v>
      </c>
      <c r="AL825" t="s">
        <v>6697</v>
      </c>
      <c r="AM825" cm="1">
        <f t="array" ref="AM82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25" t="s">
        <v>6697</v>
      </c>
      <c r="AO825" t="s">
        <v>6697</v>
      </c>
      <c r="AP825" t="s">
        <v>6697</v>
      </c>
      <c r="AQ825" cm="1">
        <f t="array" ref="AQ825">IF(FALSE,"True," &amp; IF(_xlfn.XLOOKUP("Service_IsAny",'Scoring_Config'!$A:$A,'Scoring_Config'!$D:$D,"Yes")="Yes",_xlfn.XLOOKUP("Service_IsAny",'Scoring_Config'!$A:$A,'Scoring_Config'!$C:$C,0),0),"False,0")</f>
        <v>0</v>
      </c>
      <c r="AR825">
        <v>0</v>
      </c>
      <c r="AS825" cm="1">
        <f t="array" ref="AS825">IF(FALSE,"True," &amp; IF(_xlfn.XLOOKUP("Service_RangeGt1000",'Scoring_Config'!$A:$A,'Scoring_Config'!$D:$D,"Yes")="Yes",_xlfn.XLOOKUP("Service_RangeGt1000",'Scoring_Config'!$A:$A,'Scoring_Config'!$C:$C,0),0),"False,0")</f>
        <v>0</v>
      </c>
      <c r="AT825" cm="1">
        <f t="array" ref="AT825">IF(FALSE,"True," &amp; IF(_xlfn.XLOOKUP("App_IsAny",'Scoring_Config'!$A:$A,'Scoring_Config'!$D:$D,"Yes")="Yes",_xlfn.XLOOKUP("App_IsAny",'Scoring_Config'!$A:$A,'Scoring_Config'!$C:$C,0),0),"False,0")</f>
        <v>0</v>
      </c>
      <c r="AU825">
        <v>1</v>
      </c>
      <c r="AV825" cm="1">
        <f t="array" ref="AV825">IF(FALSE,"True," &amp; IF(_xlfn.XLOOKUP("App_RangeGt1000",'Scoring_Config'!$A:$A,'Scoring_Config'!$D:$D,"Yes")="Yes",_xlfn.XLOOKUP("App_RangeGt1000",'Scoring_Config'!$A:$A,'Scoring_Config'!$C:$C,0),0),"False,0")</f>
        <v>0</v>
      </c>
      <c r="AW825" cm="1">
        <f t="array" ref="AW825">IF(FALSE,"True," &amp; IF(_xlfn.XLOOKUP("Action_IsDenyOrDrop",'Scoring_Config'!$A:$A,'Scoring_Config'!$D:$D,"Yes")="Yes",_xlfn.XLOOKUP("Action_IsDenyOrDrop",'Scoring_Config'!$A:$A,'Scoring_Config'!$C:$C,0),0),"False,0")</f>
        <v>0</v>
      </c>
      <c r="AX825" cm="1">
        <f t="array" ref="AX825">IF(LEFT(AW825,4)="True",0,(IF(LEFT(Y825,4)="True",IF(_xlfn.XLOOKUP("Src_IsAny",'Scoring_Config'!$A:$A,'Scoring_Config'!$D:$D,"Yes")="Yes",_xlfn.XLOOKUP("Src_IsAny",'Scoring_Config'!$A:$A,'Scoring_Config'!$C:$C,10),0),0)+IF(LEFT(Z825,4)="True",IF(_xlfn.XLOOKUP("Src_CIDR_Le_16",'Scoring_Config'!$A:$A,'Scoring_Config'!$D:$D,"Yes")="Yes",_xlfn.XLOOKUP("Src_CIDR_Le_16",'Scoring_Config'!$A:$A,'Scoring_Config'!$C:$C,10),0),0)+IF(LEFT(AA825,4)="True",IF(_xlfn.XLOOKUP("Src_CIDR_17_22",'Scoring_Config'!$A:$A,'Scoring_Config'!$D:$D,"Yes")="Yes",_xlfn.XLOOKUP("Src_CIDR_17_22",'Scoring_Config'!$A:$A,'Scoring_Config'!$C:$C,5),0),0)+IF(LEFT(AB825,4)="True",IF(_xlfn.XLOOKUP("Dst_IsAny",'Scoring_Config'!$A:$A,'Scoring_Config'!$D:$D,"Yes")="Yes",_xlfn.XLOOKUP("Dst_IsAny",'Scoring_Config'!$A:$A,'Scoring_Config'!$C:$C,10),0),0)+IF(LEFT(AC825,4)="True",IF(_xlfn.XLOOKUP("Dst_CIDR_Le_16",'Scoring_Config'!$A:$A,'Scoring_Config'!$D:$D,"Yes")="Yes",_xlfn.XLOOKUP("Dst_CIDR_Le_16",'Scoring_Config'!$A:$A,'Scoring_Config'!$C:$C,10),0),0)+IF(LEFT(AD825,4)="True",IF(_xlfn.XLOOKUP("Dst_CIDR_17_22",'Scoring_Config'!$A:$A,'Scoring_Config'!$D:$D,"Yes")="Yes",_xlfn.XLOOKUP("Dst_CIDR_17_22",'Scoring_Config'!$A:$A,'Scoring_Config'!$C:$C,5),0),0)+IF(LEFT(AE825,4)="True",IF(_xlfn.XLOOKUP("SrcZone_IsAny",'Scoring_Config'!$A:$A,'Scoring_Config'!$D:$D,"Yes")="Yes",_xlfn.XLOOKUP("SrcZone_IsAny",'Scoring_Config'!$A:$A,'Scoring_Config'!$C:$C,10),0),0)+IF(LEFT(AF825,4)="True",IF(_xlfn.XLOOKUP("DstZone_IsAny",'Scoring_Config'!$A:$A,'Scoring_Config'!$D:$D,"Yes")="Yes",_xlfn.XLOOKUP("DstZone_IsAny",'Scoring_Config'!$A:$A,'Scoring_Config'!$C:$C,10),0),0)+IF(LEFT(AG825,4)="True",IF(_xlfn.XLOOKUP("Service_Any_OR_RangeGt1000",'Scoring_Config'!$A:$A,'Scoring_Config'!$D:$D,"Yes")="Yes",_xlfn.XLOOKUP("Service_Any_OR_RangeGt1000",'Scoring_Config'!$A:$A,'Scoring_Config'!$C:$C,10),0),0)+IF(LEFT(AH825,4)="True",IF(_xlfn.XLOOKUP("App_Any_OR_RangeGt1000",'Scoring_Config'!$A:$A,'Scoring_Config'!$D:$D,"Yes")="Yes",_xlfn.XLOOKUP("App_Any_OR_RangeGt1000",'Scoring_Config'!$A:$A,'Scoring_Config'!$C:$C,10),0),0)+IF(LEFT(AI825,4)="True",IF(_xlfn.XLOOKUP("Service_Insecure_Match",'Scoring_Config'!$A:$A,'Scoring_Config'!$D:$D,"Yes")="Yes",_xlfn.XLOOKUP("Service_Insecure_Match",'Scoring_Config'!$A:$A,'Scoring_Config'!$C:$C,5),0),0)+IF(LEFT(AJ825,4)="True",IF(_xlfn.XLOOKUP("Risky_Inbound",'Scoring_Config'!$A:$A,'Scoring_Config'!$D:$D,"Yes")="Yes",_xlfn.XLOOKUP("Risky_Inbound",'Scoring_Config'!$A:$A,'Scoring_Config'!$C:$C,50),0),0)+IF(LEFT(AK825,4)="True",IF(_xlfn.XLOOKUP("Risky_Outbound",'Scoring_Config'!$A:$A,'Scoring_Config'!$D:$D,"Yes")="Yes",_xlfn.XLOOKUP("Risky_Outbound",'Scoring_Config'!$A:$A,'Scoring_Config'!$C:$C,25),0),0)+IF(LEFT(AZ825,4)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825,FIND(",",AL825)+1,100)),0)+IF(LEFT(AM825,4)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825,FIND(",",AN825)+1,100)),0)+IF(_xlfn.XLOOKUP("Profile_Scoring",'Scoring_Config'!$A:$A,'Scoring_Config'!$D:$D,"Yes")="Yes",VALUE(MID(AO825,FIND(",",AO825)+1,100)),0)+IF(_xlfn.XLOOKUP("Options_Scoring",'Scoring_Config'!$A:$A,'Scoring_Config'!$D:$D,"Yes")="Yes",VALUE(MID(AP825,FIND(",",AP825)+1,100)),0)))</f>
        <v>0</v>
      </c>
      <c r="AZ825" cm="1">
        <f t="array" ref="AZ825">IF(FALSE,"True," &amp; IF(_xlfn.XLOOKUP("Migrate_Insecure",'Scoring_Config'!$A:$A,'Scoring_Config'!$D:$D,"Yes")="Yes",_xlfn.XLOOKUP("Migrate_Insecure",'Scoring_Config'!$A:$A,'Scoring_Config'!$C:$C,10),0),"False,0")</f>
        <v>0</v>
      </c>
    </row>
    <row r="826" spans="1:52">
      <c r="A826" t="s">
        <v>1979</v>
      </c>
      <c r="B826" t="s">
        <v>2799</v>
      </c>
      <c r="C826" t="s">
        <v>3542</v>
      </c>
      <c r="D826" t="s">
        <v>3551</v>
      </c>
      <c r="E826" t="s">
        <v>3563</v>
      </c>
      <c r="F826" t="s">
        <v>3883</v>
      </c>
      <c r="G826" t="s">
        <v>470</v>
      </c>
      <c r="H826" t="s">
        <v>174</v>
      </c>
      <c r="I826" t="s">
        <v>4207</v>
      </c>
      <c r="J826" t="s">
        <v>174</v>
      </c>
      <c r="K826" t="s">
        <v>1667</v>
      </c>
      <c r="L826" t="s">
        <v>1327</v>
      </c>
      <c r="M826" t="s">
        <v>1974</v>
      </c>
      <c r="N826" t="s">
        <v>4315</v>
      </c>
      <c r="O826" t="s">
        <v>4319</v>
      </c>
      <c r="P826" t="s">
        <v>4323</v>
      </c>
      <c r="Q826" t="s">
        <v>4913</v>
      </c>
      <c r="R826" t="s">
        <v>5439</v>
      </c>
      <c r="S826" t="s">
        <v>4324</v>
      </c>
      <c r="T826" t="s">
        <v>5770</v>
      </c>
      <c r="U826" t="s">
        <v>5955</v>
      </c>
      <c r="Y826" cm="1">
        <f t="array" ref="Y826">IF(FALSE,"True," &amp; IF(_xlfn.XLOOKUP("Src_IsAny",'Scoring_Config'!$A:$A,'Scoring_Config'!$D:$D,"Yes")="Yes",_xlfn.XLOOKUP("Src_IsAny",'Scoring_Config'!$A:$A,'Scoring_Config'!$C:$C,10),0),"False,0")</f>
        <v>0</v>
      </c>
      <c r="Z826" cm="1">
        <f t="array" ref="Z826">IF(FALSE,"True," &amp; IF(_xlfn.XLOOKUP("Src_CIDR_Le_16",'Scoring_Config'!$A:$A,'Scoring_Config'!$D:$D,"Yes")="Yes",_xlfn.XLOOKUP("Src_CIDR_Le_16",'Scoring_Config'!$A:$A,'Scoring_Config'!$C:$C,10),0),"False,0")</f>
        <v>0</v>
      </c>
      <c r="AA826" cm="1">
        <f t="array" ref="AA826">IF(FALSE,"True," &amp; IF(_xlfn.XLOOKUP("Src_CIDR_17_22",'Scoring_Config'!$A:$A,'Scoring_Config'!$D:$D,"Yes")="Yes",_xlfn.XLOOKUP("Src_CIDR_17_22",'Scoring_Config'!$A:$A,'Scoring_Config'!$C:$C,5),0),"False,0")</f>
        <v>0</v>
      </c>
      <c r="AB826" cm="1">
        <f t="array" ref="AB826">IF(TRUE,"True," &amp; IF(_xlfn.XLOOKUP("Dst_IsAny",'Scoring_Config'!$A:$A,'Scoring_Config'!$D:$D,"Yes")="Yes",_xlfn.XLOOKUP("Dst_IsAny",'Scoring_Config'!$A:$A,'Scoring_Config'!$C:$C,10),0),"False,0")</f>
        <v>0</v>
      </c>
      <c r="AC826" cm="1">
        <f t="array" ref="AC826">IF(FALSE,"True," &amp; IF(_xlfn.XLOOKUP("Dst_CIDR_Le_16",'Scoring_Config'!$A:$A,'Scoring_Config'!$D:$D,"Yes")="Yes",_xlfn.XLOOKUP("Dst_CIDR_Le_16",'Scoring_Config'!$A:$A,'Scoring_Config'!$C:$C,10),0),"False,0")</f>
        <v>0</v>
      </c>
      <c r="AD826" cm="1">
        <f t="array" ref="AD826">IF(FALSE,"True," &amp; IF(_xlfn.XLOOKUP("Dst_CIDR_17_22",'Scoring_Config'!$A:$A,'Scoring_Config'!$D:$D,"Yes")="Yes",_xlfn.XLOOKUP("Dst_CIDR_17_22",'Scoring_Config'!$A:$A,'Scoring_Config'!$C:$C,5),0),"False,0")</f>
        <v>0</v>
      </c>
      <c r="AE826" cm="1">
        <f t="array" ref="AE826">IF(FALSE,"True," &amp; IF(_xlfn.XLOOKUP("SrcZone_IsAny",'Scoring_Config'!$A:$A,'Scoring_Config'!$D:$D,"Yes")="Yes",_xlfn.XLOOKUP("SrcZone_IsAny",'Scoring_Config'!$A:$A,'Scoring_Config'!$C:$C,10),0),"False,0")</f>
        <v>0</v>
      </c>
      <c r="AF826" cm="1">
        <f t="array" ref="AF826">IF(FALSE,"True," &amp; IF(_xlfn.XLOOKUP("DstZone_IsAny",'Scoring_Config'!$A:$A,'Scoring_Config'!$D:$D,"Yes")="Yes",_xlfn.XLOOKUP("DstZone_IsAny",'Scoring_Config'!$A:$A,'Scoring_Config'!$C:$C,10),0),"False,0")</f>
        <v>0</v>
      </c>
      <c r="AG826" cm="1">
        <f t="array" ref="AG82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26" cm="1">
        <f t="array" ref="AH826">IF(FALSE,"True," &amp; IF(_xlfn.XLOOKUP("App_Any_OR_RangeGt1000",'Scoring_Config'!$A:$A,'Scoring_Config'!$D:$D,"Yes")="Yes",_xlfn.XLOOKUP("App_Any_OR_RangeGt1000",'Scoring_Config'!$A:$A,'Scoring_Config'!$C:$C,10),0),"False,0")</f>
        <v>0</v>
      </c>
      <c r="AI826" cm="1">
        <f t="array" ref="AI826">IF(FALSE,"True," &amp; IF(_xlfn.XLOOKUP("Service_Insecure_Match",'Scoring_Config'!$A:$A,'Scoring_Config'!$D:$D,"Yes")="Yes",_xlfn.XLOOKUP("Service_Insecure_Match",'Scoring_Config'!$A:$A,'Scoring_Config'!$C:$C,5),0),"False,0")</f>
        <v>0</v>
      </c>
      <c r="AJ826" cm="1">
        <f t="array" ref="AJ826">IF(FALSE,"True," &amp; IF(_xlfn.XLOOKUP("Risky_Inbound",'Scoring_Config'!$A:$A,'Scoring_Config'!$D:$D,"Yes")="Yes",_xlfn.XLOOKUP("Risky_Inbound",'Scoring_Config'!$A:$A,'Scoring_Config'!$C:$C,50),0),"False,0")</f>
        <v>0</v>
      </c>
      <c r="AK826" cm="1">
        <f t="array" ref="AK826">IF(FALSE,"True," &amp; IF(_xlfn.XLOOKUP("Risky_Outbound",'Scoring_Config'!$A:$A,'Scoring_Config'!$D:$D,"Yes")="Yes",_xlfn.XLOOKUP("Risky_Outbound",'Scoring_Config'!$A:$A,'Scoring_Config'!$C:$C,25),0),"False,0")</f>
        <v>0</v>
      </c>
      <c r="AL826" t="s">
        <v>6699</v>
      </c>
      <c r="AM826" cm="1">
        <f t="array" ref="AM82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26" t="s">
        <v>6697</v>
      </c>
      <c r="AO826" t="s">
        <v>6697</v>
      </c>
      <c r="AP826" t="s">
        <v>6697</v>
      </c>
      <c r="AQ826" cm="1">
        <f t="array" ref="AQ826">IF(FALSE,"True," &amp; IF(_xlfn.XLOOKUP("Service_IsAny",'Scoring_Config'!$A:$A,'Scoring_Config'!$D:$D,"Yes")="Yes",_xlfn.XLOOKUP("Service_IsAny",'Scoring_Config'!$A:$A,'Scoring_Config'!$C:$C,0),0),"False,0")</f>
        <v>0</v>
      </c>
      <c r="AR826">
        <v>0</v>
      </c>
      <c r="AS826" cm="1">
        <f t="array" ref="AS826">IF(FALSE,"True," &amp; IF(_xlfn.XLOOKUP("Service_RangeGt1000",'Scoring_Config'!$A:$A,'Scoring_Config'!$D:$D,"Yes")="Yes",_xlfn.XLOOKUP("Service_RangeGt1000",'Scoring_Config'!$A:$A,'Scoring_Config'!$C:$C,0),0),"False,0")</f>
        <v>0</v>
      </c>
      <c r="AT826" cm="1">
        <f t="array" ref="AT826">IF(FALSE,"True," &amp; IF(_xlfn.XLOOKUP("App_IsAny",'Scoring_Config'!$A:$A,'Scoring_Config'!$D:$D,"Yes")="Yes",_xlfn.XLOOKUP("App_IsAny",'Scoring_Config'!$A:$A,'Scoring_Config'!$C:$C,0),0),"False,0")</f>
        <v>0</v>
      </c>
      <c r="AU826">
        <v>1</v>
      </c>
      <c r="AV826" cm="1">
        <f t="array" ref="AV826">IF(FALSE,"True," &amp; IF(_xlfn.XLOOKUP("App_RangeGt1000",'Scoring_Config'!$A:$A,'Scoring_Config'!$D:$D,"Yes")="Yes",_xlfn.XLOOKUP("App_RangeGt1000",'Scoring_Config'!$A:$A,'Scoring_Config'!$C:$C,0),0),"False,0")</f>
        <v>0</v>
      </c>
      <c r="AW826" cm="1">
        <f t="array" ref="AW826">IF(FALSE,"True," &amp; IF(_xlfn.XLOOKUP("Action_IsDenyOrDrop",'Scoring_Config'!$A:$A,'Scoring_Config'!$D:$D,"Yes")="Yes",_xlfn.XLOOKUP("Action_IsDenyOrDrop",'Scoring_Config'!$A:$A,'Scoring_Config'!$C:$C,0),0),"False,0")</f>
        <v>0</v>
      </c>
      <c r="AX826" cm="1">
        <f t="array" ref="AX826">IF(LEFT(AW826,4)="True",0,(IF(LEFT(Y826,4)="True",IF(_xlfn.XLOOKUP("Src_IsAny",'Scoring_Config'!$A:$A,'Scoring_Config'!$D:$D,"Yes")="Yes",_xlfn.XLOOKUP("Src_IsAny",'Scoring_Config'!$A:$A,'Scoring_Config'!$C:$C,10),0),0)+IF(LEFT(Z826,4)="True",IF(_xlfn.XLOOKUP("Src_CIDR_Le_16",'Scoring_Config'!$A:$A,'Scoring_Config'!$D:$D,"Yes")="Yes",_xlfn.XLOOKUP("Src_CIDR_Le_16",'Scoring_Config'!$A:$A,'Scoring_Config'!$C:$C,10),0),0)+IF(LEFT(AA826,4)="True",IF(_xlfn.XLOOKUP("Src_CIDR_17_22",'Scoring_Config'!$A:$A,'Scoring_Config'!$D:$D,"Yes")="Yes",_xlfn.XLOOKUP("Src_CIDR_17_22",'Scoring_Config'!$A:$A,'Scoring_Config'!$C:$C,5),0),0)+IF(LEFT(AB826,4)="True",IF(_xlfn.XLOOKUP("Dst_IsAny",'Scoring_Config'!$A:$A,'Scoring_Config'!$D:$D,"Yes")="Yes",_xlfn.XLOOKUP("Dst_IsAny",'Scoring_Config'!$A:$A,'Scoring_Config'!$C:$C,10),0),0)+IF(LEFT(AC826,4)="True",IF(_xlfn.XLOOKUP("Dst_CIDR_Le_16",'Scoring_Config'!$A:$A,'Scoring_Config'!$D:$D,"Yes")="Yes",_xlfn.XLOOKUP("Dst_CIDR_Le_16",'Scoring_Config'!$A:$A,'Scoring_Config'!$C:$C,10),0),0)+IF(LEFT(AD826,4)="True",IF(_xlfn.XLOOKUP("Dst_CIDR_17_22",'Scoring_Config'!$A:$A,'Scoring_Config'!$D:$D,"Yes")="Yes",_xlfn.XLOOKUP("Dst_CIDR_17_22",'Scoring_Config'!$A:$A,'Scoring_Config'!$C:$C,5),0),0)+IF(LEFT(AE826,4)="True",IF(_xlfn.XLOOKUP("SrcZone_IsAny",'Scoring_Config'!$A:$A,'Scoring_Config'!$D:$D,"Yes")="Yes",_xlfn.XLOOKUP("SrcZone_IsAny",'Scoring_Config'!$A:$A,'Scoring_Config'!$C:$C,10),0),0)+IF(LEFT(AF826,4)="True",IF(_xlfn.XLOOKUP("DstZone_IsAny",'Scoring_Config'!$A:$A,'Scoring_Config'!$D:$D,"Yes")="Yes",_xlfn.XLOOKUP("DstZone_IsAny",'Scoring_Config'!$A:$A,'Scoring_Config'!$C:$C,10),0),0)+IF(LEFT(AG826,4)="True",IF(_xlfn.XLOOKUP("Service_Any_OR_RangeGt1000",'Scoring_Config'!$A:$A,'Scoring_Config'!$D:$D,"Yes")="Yes",_xlfn.XLOOKUP("Service_Any_OR_RangeGt1000",'Scoring_Config'!$A:$A,'Scoring_Config'!$C:$C,10),0),0)+IF(LEFT(AH826,4)="True",IF(_xlfn.XLOOKUP("App_Any_OR_RangeGt1000",'Scoring_Config'!$A:$A,'Scoring_Config'!$D:$D,"Yes")="Yes",_xlfn.XLOOKUP("App_Any_OR_RangeGt1000",'Scoring_Config'!$A:$A,'Scoring_Config'!$C:$C,10),0),0)+IF(LEFT(AI826,4)="True",IF(_xlfn.XLOOKUP("Service_Insecure_Match",'Scoring_Config'!$A:$A,'Scoring_Config'!$D:$D,"Yes")="Yes",_xlfn.XLOOKUP("Service_Insecure_Match",'Scoring_Config'!$A:$A,'Scoring_Config'!$C:$C,5),0),0)+IF(LEFT(AJ826,4)="True",IF(_xlfn.XLOOKUP("Risky_Inbound",'Scoring_Config'!$A:$A,'Scoring_Config'!$D:$D,"Yes")="Yes",_xlfn.XLOOKUP("Risky_Inbound",'Scoring_Config'!$A:$A,'Scoring_Config'!$C:$C,50),0),0)+IF(LEFT(AK826,4)="True",IF(_xlfn.XLOOKUP("Risky_Outbound",'Scoring_Config'!$A:$A,'Scoring_Config'!$D:$D,"Yes")="Yes",_xlfn.XLOOKUP("Risky_Outbound",'Scoring_Config'!$A:$A,'Scoring_Config'!$C:$C,25),0),0)+IF(LEFT(AZ826,4)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826,FIND(",",AL826)+1,100)),0)+IF(LEFT(AM826,4)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826,FIND(",",AN826)+1,100)),0)+IF(_xlfn.XLOOKUP("Profile_Scoring",'Scoring_Config'!$A:$A,'Scoring_Config'!$D:$D,"Yes")="Yes",VALUE(MID(AO826,FIND(",",AO826)+1,100)),0)+IF(_xlfn.XLOOKUP("Options_Scoring",'Scoring_Config'!$A:$A,'Scoring_Config'!$D:$D,"Yes")="Yes",VALUE(MID(AP826,FIND(",",AP826)+1,100)),0)))</f>
        <v>0</v>
      </c>
      <c r="AZ826" cm="1">
        <f t="array" ref="AZ826">IF(FALSE,"True," &amp; IF(_xlfn.XLOOKUP("Migrate_Insecure",'Scoring_Config'!$A:$A,'Scoring_Config'!$D:$D,"Yes")="Yes",_xlfn.XLOOKUP("Migrate_Insecure",'Scoring_Config'!$A:$A,'Scoring_Config'!$C:$C,10),0),"False,0")</f>
        <v>0</v>
      </c>
    </row>
    <row r="827" spans="1:52">
      <c r="A827" t="s">
        <v>1979</v>
      </c>
      <c r="B827" t="s">
        <v>2800</v>
      </c>
      <c r="C827" t="s">
        <v>3542</v>
      </c>
      <c r="D827" t="s">
        <v>3544</v>
      </c>
      <c r="E827" t="s">
        <v>3562</v>
      </c>
      <c r="F827" t="s">
        <v>3731</v>
      </c>
      <c r="G827" t="s">
        <v>472</v>
      </c>
      <c r="H827" t="s">
        <v>193</v>
      </c>
      <c r="I827" t="s">
        <v>4208</v>
      </c>
      <c r="J827" t="s">
        <v>1071</v>
      </c>
      <c r="K827" t="s">
        <v>1880</v>
      </c>
      <c r="L827" t="s">
        <v>1325</v>
      </c>
      <c r="M827" t="s">
        <v>1973</v>
      </c>
      <c r="N827" t="s">
        <v>4315</v>
      </c>
      <c r="O827" t="s">
        <v>4319</v>
      </c>
      <c r="P827" t="s">
        <v>4323</v>
      </c>
      <c r="Q827" t="s">
        <v>4914</v>
      </c>
      <c r="R827" t="s">
        <v>5439</v>
      </c>
      <c r="S827" t="s">
        <v>4324</v>
      </c>
      <c r="T827" t="s">
        <v>5631</v>
      </c>
      <c r="U827" t="s">
        <v>5955</v>
      </c>
      <c r="Y827" cm="1">
        <f t="array" ref="Y827">IF(FALSE,"True," &amp; IF(_xlfn.XLOOKUP("Src_IsAny",'Scoring_Config'!$A:$A,'Scoring_Config'!$D:$D,"Yes")="Yes",_xlfn.XLOOKUP("Src_IsAny",'Scoring_Config'!$A:$A,'Scoring_Config'!$C:$C,10),0),"False,0")</f>
        <v>0</v>
      </c>
      <c r="Z827" cm="1">
        <f t="array" ref="Z827">IF(FALSE,"True," &amp; IF(_xlfn.XLOOKUP("Src_CIDR_Le_16",'Scoring_Config'!$A:$A,'Scoring_Config'!$D:$D,"Yes")="Yes",_xlfn.XLOOKUP("Src_CIDR_Le_16",'Scoring_Config'!$A:$A,'Scoring_Config'!$C:$C,10),0),"False,0")</f>
        <v>0</v>
      </c>
      <c r="AA827" cm="1">
        <f t="array" ref="AA827">IF(FALSE,"True," &amp; IF(_xlfn.XLOOKUP("Src_CIDR_17_22",'Scoring_Config'!$A:$A,'Scoring_Config'!$D:$D,"Yes")="Yes",_xlfn.XLOOKUP("Src_CIDR_17_22",'Scoring_Config'!$A:$A,'Scoring_Config'!$C:$C,5),0),"False,0")</f>
        <v>0</v>
      </c>
      <c r="AB827" cm="1">
        <f t="array" ref="AB827">IF(FALSE,"True," &amp; IF(_xlfn.XLOOKUP("Dst_IsAny",'Scoring_Config'!$A:$A,'Scoring_Config'!$D:$D,"Yes")="Yes",_xlfn.XLOOKUP("Dst_IsAny",'Scoring_Config'!$A:$A,'Scoring_Config'!$C:$C,10),0),"False,0")</f>
        <v>0</v>
      </c>
      <c r="AC827" cm="1">
        <f t="array" ref="AC827">IF(FALSE,"True," &amp; IF(_xlfn.XLOOKUP("Dst_CIDR_Le_16",'Scoring_Config'!$A:$A,'Scoring_Config'!$D:$D,"Yes")="Yes",_xlfn.XLOOKUP("Dst_CIDR_Le_16",'Scoring_Config'!$A:$A,'Scoring_Config'!$C:$C,10),0),"False,0")</f>
        <v>0</v>
      </c>
      <c r="AD827" cm="1">
        <f t="array" ref="AD827">IF(FALSE,"True," &amp; IF(_xlfn.XLOOKUP("Dst_CIDR_17_22",'Scoring_Config'!$A:$A,'Scoring_Config'!$D:$D,"Yes")="Yes",_xlfn.XLOOKUP("Dst_CIDR_17_22",'Scoring_Config'!$A:$A,'Scoring_Config'!$C:$C,5),0),"False,0")</f>
        <v>0</v>
      </c>
      <c r="AE827" cm="1">
        <f t="array" ref="AE827">IF(FALSE,"True," &amp; IF(_xlfn.XLOOKUP("SrcZone_IsAny",'Scoring_Config'!$A:$A,'Scoring_Config'!$D:$D,"Yes")="Yes",_xlfn.XLOOKUP("SrcZone_IsAny",'Scoring_Config'!$A:$A,'Scoring_Config'!$C:$C,10),0),"False,0")</f>
        <v>0</v>
      </c>
      <c r="AF827" cm="1">
        <f t="array" ref="AF827">IF(FALSE,"True," &amp; IF(_xlfn.XLOOKUP("DstZone_IsAny",'Scoring_Config'!$A:$A,'Scoring_Config'!$D:$D,"Yes")="Yes",_xlfn.XLOOKUP("DstZone_IsAny",'Scoring_Config'!$A:$A,'Scoring_Config'!$C:$C,10),0),"False,0")</f>
        <v>0</v>
      </c>
      <c r="AG827" cm="1">
        <f t="array" ref="AG82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27" cm="1">
        <f t="array" ref="AH827">IF(FALSE,"True," &amp; IF(_xlfn.XLOOKUP("App_Any_OR_RangeGt1000",'Scoring_Config'!$A:$A,'Scoring_Config'!$D:$D,"Yes")="Yes",_xlfn.XLOOKUP("App_Any_OR_RangeGt1000",'Scoring_Config'!$A:$A,'Scoring_Config'!$C:$C,10),0),"False,0")</f>
        <v>0</v>
      </c>
      <c r="AI827" cm="1">
        <f t="array" ref="AI827">IF(FALSE,"True," &amp; IF(_xlfn.XLOOKUP("Service_Insecure_Match",'Scoring_Config'!$A:$A,'Scoring_Config'!$D:$D,"Yes")="Yes",_xlfn.XLOOKUP("Service_Insecure_Match",'Scoring_Config'!$A:$A,'Scoring_Config'!$C:$C,5),0),"False,0")</f>
        <v>0</v>
      </c>
      <c r="AJ827" cm="1">
        <f t="array" ref="AJ827">IF(FALSE,"True," &amp; IF(_xlfn.XLOOKUP("Risky_Inbound",'Scoring_Config'!$A:$A,'Scoring_Config'!$D:$D,"Yes")="Yes",_xlfn.XLOOKUP("Risky_Inbound",'Scoring_Config'!$A:$A,'Scoring_Config'!$C:$C,50),0),"False,0")</f>
        <v>0</v>
      </c>
      <c r="AK827" cm="1">
        <f t="array" ref="AK827">IF(FALSE,"True," &amp; IF(_xlfn.XLOOKUP("Risky_Outbound",'Scoring_Config'!$A:$A,'Scoring_Config'!$D:$D,"Yes")="Yes",_xlfn.XLOOKUP("Risky_Outbound",'Scoring_Config'!$A:$A,'Scoring_Config'!$C:$C,25),0),"False,0")</f>
        <v>0</v>
      </c>
      <c r="AL827" t="s">
        <v>6699</v>
      </c>
      <c r="AM827" cm="1">
        <f t="array" ref="AM82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27" t="s">
        <v>6697</v>
      </c>
      <c r="AO827" t="s">
        <v>6697</v>
      </c>
      <c r="AP827" t="s">
        <v>6697</v>
      </c>
      <c r="AQ827" cm="1">
        <f t="array" ref="AQ827">IF(FALSE,"True," &amp; IF(_xlfn.XLOOKUP("Service_IsAny",'Scoring_Config'!$A:$A,'Scoring_Config'!$D:$D,"Yes")="Yes",_xlfn.XLOOKUP("Service_IsAny",'Scoring_Config'!$A:$A,'Scoring_Config'!$C:$C,0),0),"False,0")</f>
        <v>0</v>
      </c>
      <c r="AR827">
        <v>0</v>
      </c>
      <c r="AS827" cm="1">
        <f t="array" ref="AS827">IF(FALSE,"True," &amp; IF(_xlfn.XLOOKUP("Service_RangeGt1000",'Scoring_Config'!$A:$A,'Scoring_Config'!$D:$D,"Yes")="Yes",_xlfn.XLOOKUP("Service_RangeGt1000",'Scoring_Config'!$A:$A,'Scoring_Config'!$C:$C,0),0),"False,0")</f>
        <v>0</v>
      </c>
      <c r="AT827" cm="1">
        <f t="array" ref="AT827">IF(FALSE,"True," &amp; IF(_xlfn.XLOOKUP("App_IsAny",'Scoring_Config'!$A:$A,'Scoring_Config'!$D:$D,"Yes")="Yes",_xlfn.XLOOKUP("App_IsAny",'Scoring_Config'!$A:$A,'Scoring_Config'!$C:$C,0),0),"False,0")</f>
        <v>0</v>
      </c>
      <c r="AU827">
        <v>0</v>
      </c>
      <c r="AV827" cm="1">
        <f t="array" ref="AV827">IF(FALSE,"True," &amp; IF(_xlfn.XLOOKUP("App_RangeGt1000",'Scoring_Config'!$A:$A,'Scoring_Config'!$D:$D,"Yes")="Yes",_xlfn.XLOOKUP("App_RangeGt1000",'Scoring_Config'!$A:$A,'Scoring_Config'!$C:$C,0),0),"False,0")</f>
        <v>0</v>
      </c>
      <c r="AW827" cm="1">
        <f t="array" ref="AW827">IF(FALSE,"True," &amp; IF(_xlfn.XLOOKUP("Action_IsDenyOrDrop",'Scoring_Config'!$A:$A,'Scoring_Config'!$D:$D,"Yes")="Yes",_xlfn.XLOOKUP("Action_IsDenyOrDrop",'Scoring_Config'!$A:$A,'Scoring_Config'!$C:$C,0),0),"False,0")</f>
        <v>0</v>
      </c>
      <c r="AX827" cm="1">
        <f t="array" ref="AX827">IF(LEFT(AW827,4)="True",0,(IF(LEFT(Y827,4)="True",IF(_xlfn.XLOOKUP("Src_IsAny",'Scoring_Config'!$A:$A,'Scoring_Config'!$D:$D,"Yes")="Yes",_xlfn.XLOOKUP("Src_IsAny",'Scoring_Config'!$A:$A,'Scoring_Config'!$C:$C,10),0),0)+IF(LEFT(Z827,4)="True",IF(_xlfn.XLOOKUP("Src_CIDR_Le_16",'Scoring_Config'!$A:$A,'Scoring_Config'!$D:$D,"Yes")="Yes",_xlfn.XLOOKUP("Src_CIDR_Le_16",'Scoring_Config'!$A:$A,'Scoring_Config'!$C:$C,10),0),0)+IF(LEFT(AA827,4)="True",IF(_xlfn.XLOOKUP("Src_CIDR_17_22",'Scoring_Config'!$A:$A,'Scoring_Config'!$D:$D,"Yes")="Yes",_xlfn.XLOOKUP("Src_CIDR_17_22",'Scoring_Config'!$A:$A,'Scoring_Config'!$C:$C,5),0),0)+IF(LEFT(AB827,4)="True",IF(_xlfn.XLOOKUP("Dst_IsAny",'Scoring_Config'!$A:$A,'Scoring_Config'!$D:$D,"Yes")="Yes",_xlfn.XLOOKUP("Dst_IsAny",'Scoring_Config'!$A:$A,'Scoring_Config'!$C:$C,10),0),0)+IF(LEFT(AC827,4)="True",IF(_xlfn.XLOOKUP("Dst_CIDR_Le_16",'Scoring_Config'!$A:$A,'Scoring_Config'!$D:$D,"Yes")="Yes",_xlfn.XLOOKUP("Dst_CIDR_Le_16",'Scoring_Config'!$A:$A,'Scoring_Config'!$C:$C,10),0),0)+IF(LEFT(AD827,4)="True",IF(_xlfn.XLOOKUP("Dst_CIDR_17_22",'Scoring_Config'!$A:$A,'Scoring_Config'!$D:$D,"Yes")="Yes",_xlfn.XLOOKUP("Dst_CIDR_17_22",'Scoring_Config'!$A:$A,'Scoring_Config'!$C:$C,5),0),0)+IF(LEFT(AE827,4)="True",IF(_xlfn.XLOOKUP("SrcZone_IsAny",'Scoring_Config'!$A:$A,'Scoring_Config'!$D:$D,"Yes")="Yes",_xlfn.XLOOKUP("SrcZone_IsAny",'Scoring_Config'!$A:$A,'Scoring_Config'!$C:$C,10),0),0)+IF(LEFT(AF827,4)="True",IF(_xlfn.XLOOKUP("DstZone_IsAny",'Scoring_Config'!$A:$A,'Scoring_Config'!$D:$D,"Yes")="Yes",_xlfn.XLOOKUP("DstZone_IsAny",'Scoring_Config'!$A:$A,'Scoring_Config'!$C:$C,10),0),0)+IF(LEFT(AG827,4)="True",IF(_xlfn.XLOOKUP("Service_Any_OR_RangeGt1000",'Scoring_Config'!$A:$A,'Scoring_Config'!$D:$D,"Yes")="Yes",_xlfn.XLOOKUP("Service_Any_OR_RangeGt1000",'Scoring_Config'!$A:$A,'Scoring_Config'!$C:$C,10),0),0)+IF(LEFT(AH827,4)="True",IF(_xlfn.XLOOKUP("App_Any_OR_RangeGt1000",'Scoring_Config'!$A:$A,'Scoring_Config'!$D:$D,"Yes")="Yes",_xlfn.XLOOKUP("App_Any_OR_RangeGt1000",'Scoring_Config'!$A:$A,'Scoring_Config'!$C:$C,10),0),0)+IF(LEFT(AI827,4)="True",IF(_xlfn.XLOOKUP("Service_Insecure_Match",'Scoring_Config'!$A:$A,'Scoring_Config'!$D:$D,"Yes")="Yes",_xlfn.XLOOKUP("Service_Insecure_Match",'Scoring_Config'!$A:$A,'Scoring_Config'!$C:$C,5),0),0)+IF(LEFT(AJ827,4)="True",IF(_xlfn.XLOOKUP("Risky_Inbound",'Scoring_Config'!$A:$A,'Scoring_Config'!$D:$D,"Yes")="Yes",_xlfn.XLOOKUP("Risky_Inbound",'Scoring_Config'!$A:$A,'Scoring_Config'!$C:$C,50),0),0)+IF(LEFT(AK827,4)="True",IF(_xlfn.XLOOKUP("Risky_Outbound",'Scoring_Config'!$A:$A,'Scoring_Config'!$D:$D,"Yes")="Yes",_xlfn.XLOOKUP("Risky_Outbound",'Scoring_Config'!$A:$A,'Scoring_Config'!$C:$C,25),0),0)+IF(LEFT(AZ827,4)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827,FIND(",",AL827)+1,100)),0)+IF(LEFT(AM827,4)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827,FIND(",",AN827)+1,100)),0)+IF(_xlfn.XLOOKUP("Profile_Scoring",'Scoring_Config'!$A:$A,'Scoring_Config'!$D:$D,"Yes")="Yes",VALUE(MID(AO827,FIND(",",AO827)+1,100)),0)+IF(_xlfn.XLOOKUP("Options_Scoring",'Scoring_Config'!$A:$A,'Scoring_Config'!$D:$D,"Yes")="Yes",VALUE(MID(AP827,FIND(",",AP827)+1,100)),0)))</f>
        <v>0</v>
      </c>
      <c r="AZ827" cm="1">
        <f t="array" ref="AZ827">IF(FALSE,"True," &amp; IF(_xlfn.XLOOKUP("Migrate_Insecure",'Scoring_Config'!$A:$A,'Scoring_Config'!$D:$D,"Yes")="Yes",_xlfn.XLOOKUP("Migrate_Insecure",'Scoring_Config'!$A:$A,'Scoring_Config'!$C:$C,10),0),"False,0")</f>
        <v>0</v>
      </c>
    </row>
    <row r="828" spans="1:52">
      <c r="A828" t="s">
        <v>1979</v>
      </c>
      <c r="B828" t="s">
        <v>2801</v>
      </c>
      <c r="C828" t="s">
        <v>3542</v>
      </c>
      <c r="D828" t="s">
        <v>3544</v>
      </c>
      <c r="E828" t="s">
        <v>3562</v>
      </c>
      <c r="F828" t="s">
        <v>3884</v>
      </c>
      <c r="G828" t="s">
        <v>473</v>
      </c>
      <c r="H828" t="s">
        <v>193</v>
      </c>
      <c r="I828" t="s">
        <v>4209</v>
      </c>
      <c r="J828" t="s">
        <v>1071</v>
      </c>
      <c r="K828" t="s">
        <v>1880</v>
      </c>
      <c r="L828" t="s">
        <v>1325</v>
      </c>
      <c r="M828" t="s">
        <v>1973</v>
      </c>
      <c r="N828" t="s">
        <v>4315</v>
      </c>
      <c r="O828" t="s">
        <v>4319</v>
      </c>
      <c r="P828" t="s">
        <v>4323</v>
      </c>
      <c r="Q828" t="s">
        <v>4915</v>
      </c>
      <c r="R828" t="s">
        <v>5439</v>
      </c>
      <c r="S828" t="s">
        <v>4324</v>
      </c>
      <c r="T828" t="s">
        <v>5631</v>
      </c>
      <c r="U828" t="s">
        <v>6348</v>
      </c>
      <c r="Y828" cm="1">
        <f t="array" ref="Y828">IF(FALSE,"True," &amp; IF(_xlfn.XLOOKUP("Src_IsAny",'Scoring_Config'!$A:$A,'Scoring_Config'!$D:$D,"Yes")="Yes",_xlfn.XLOOKUP("Src_IsAny",'Scoring_Config'!$A:$A,'Scoring_Config'!$C:$C,10),0),"False,0")</f>
        <v>0</v>
      </c>
      <c r="Z828" cm="1">
        <f t="array" ref="Z828">IF(FALSE,"True," &amp; IF(_xlfn.XLOOKUP("Src_CIDR_Le_16",'Scoring_Config'!$A:$A,'Scoring_Config'!$D:$D,"Yes")="Yes",_xlfn.XLOOKUP("Src_CIDR_Le_16",'Scoring_Config'!$A:$A,'Scoring_Config'!$C:$C,10),0),"False,0")</f>
        <v>0</v>
      </c>
      <c r="AA828" cm="1">
        <f t="array" ref="AA828">IF(FALSE,"True," &amp; IF(_xlfn.XLOOKUP("Src_CIDR_17_22",'Scoring_Config'!$A:$A,'Scoring_Config'!$D:$D,"Yes")="Yes",_xlfn.XLOOKUP("Src_CIDR_17_22",'Scoring_Config'!$A:$A,'Scoring_Config'!$C:$C,5),0),"False,0")</f>
        <v>0</v>
      </c>
      <c r="AB828" cm="1">
        <f t="array" ref="AB828">IF(FALSE,"True," &amp; IF(_xlfn.XLOOKUP("Dst_IsAny",'Scoring_Config'!$A:$A,'Scoring_Config'!$D:$D,"Yes")="Yes",_xlfn.XLOOKUP("Dst_IsAny",'Scoring_Config'!$A:$A,'Scoring_Config'!$C:$C,10),0),"False,0")</f>
        <v>0</v>
      </c>
      <c r="AC828" cm="1">
        <f t="array" ref="AC828">IF(FALSE,"True," &amp; IF(_xlfn.XLOOKUP("Dst_CIDR_Le_16",'Scoring_Config'!$A:$A,'Scoring_Config'!$D:$D,"Yes")="Yes",_xlfn.XLOOKUP("Dst_CIDR_Le_16",'Scoring_Config'!$A:$A,'Scoring_Config'!$C:$C,10),0),"False,0")</f>
        <v>0</v>
      </c>
      <c r="AD828" cm="1">
        <f t="array" ref="AD828">IF(FALSE,"True," &amp; IF(_xlfn.XLOOKUP("Dst_CIDR_17_22",'Scoring_Config'!$A:$A,'Scoring_Config'!$D:$D,"Yes")="Yes",_xlfn.XLOOKUP("Dst_CIDR_17_22",'Scoring_Config'!$A:$A,'Scoring_Config'!$C:$C,5),0),"False,0")</f>
        <v>0</v>
      </c>
      <c r="AE828" cm="1">
        <f t="array" ref="AE828">IF(FALSE,"True," &amp; IF(_xlfn.XLOOKUP("SrcZone_IsAny",'Scoring_Config'!$A:$A,'Scoring_Config'!$D:$D,"Yes")="Yes",_xlfn.XLOOKUP("SrcZone_IsAny",'Scoring_Config'!$A:$A,'Scoring_Config'!$C:$C,10),0),"False,0")</f>
        <v>0</v>
      </c>
      <c r="AF828" cm="1">
        <f t="array" ref="AF828">IF(FALSE,"True," &amp; IF(_xlfn.XLOOKUP("DstZone_IsAny",'Scoring_Config'!$A:$A,'Scoring_Config'!$D:$D,"Yes")="Yes",_xlfn.XLOOKUP("DstZone_IsAny",'Scoring_Config'!$A:$A,'Scoring_Config'!$C:$C,10),0),"False,0")</f>
        <v>0</v>
      </c>
      <c r="AG828" cm="1">
        <f t="array" ref="AG82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28" cm="1">
        <f t="array" ref="AH828">IF(FALSE,"True," &amp; IF(_xlfn.XLOOKUP("App_Any_OR_RangeGt1000",'Scoring_Config'!$A:$A,'Scoring_Config'!$D:$D,"Yes")="Yes",_xlfn.XLOOKUP("App_Any_OR_RangeGt1000",'Scoring_Config'!$A:$A,'Scoring_Config'!$C:$C,10),0),"False,0")</f>
        <v>0</v>
      </c>
      <c r="AI828" cm="1">
        <f t="array" ref="AI828">IF(FALSE,"True," &amp; IF(_xlfn.XLOOKUP("Service_Insecure_Match",'Scoring_Config'!$A:$A,'Scoring_Config'!$D:$D,"Yes")="Yes",_xlfn.XLOOKUP("Service_Insecure_Match",'Scoring_Config'!$A:$A,'Scoring_Config'!$C:$C,5),0),"False,0")</f>
        <v>0</v>
      </c>
      <c r="AJ828" cm="1">
        <f t="array" ref="AJ828">IF(FALSE,"True," &amp; IF(_xlfn.XLOOKUP("Risky_Inbound",'Scoring_Config'!$A:$A,'Scoring_Config'!$D:$D,"Yes")="Yes",_xlfn.XLOOKUP("Risky_Inbound",'Scoring_Config'!$A:$A,'Scoring_Config'!$C:$C,50),0),"False,0")</f>
        <v>0</v>
      </c>
      <c r="AK828" cm="1">
        <f t="array" ref="AK828">IF(FALSE,"True," &amp; IF(_xlfn.XLOOKUP("Risky_Outbound",'Scoring_Config'!$A:$A,'Scoring_Config'!$D:$D,"Yes")="Yes",_xlfn.XLOOKUP("Risky_Outbound",'Scoring_Config'!$A:$A,'Scoring_Config'!$C:$C,25),0),"False,0")</f>
        <v>0</v>
      </c>
      <c r="AL828" t="s">
        <v>6699</v>
      </c>
      <c r="AM828" cm="1">
        <f t="array" ref="AM82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28" t="s">
        <v>6697</v>
      </c>
      <c r="AO828" t="s">
        <v>6697</v>
      </c>
      <c r="AP828" t="s">
        <v>6697</v>
      </c>
      <c r="AQ828" cm="1">
        <f t="array" ref="AQ828">IF(FALSE,"True," &amp; IF(_xlfn.XLOOKUP("Service_IsAny",'Scoring_Config'!$A:$A,'Scoring_Config'!$D:$D,"Yes")="Yes",_xlfn.XLOOKUP("Service_IsAny",'Scoring_Config'!$A:$A,'Scoring_Config'!$C:$C,0),0),"False,0")</f>
        <v>0</v>
      </c>
      <c r="AR828">
        <v>0</v>
      </c>
      <c r="AS828" cm="1">
        <f t="array" ref="AS828">IF(FALSE,"True," &amp; IF(_xlfn.XLOOKUP("Service_RangeGt1000",'Scoring_Config'!$A:$A,'Scoring_Config'!$D:$D,"Yes")="Yes",_xlfn.XLOOKUP("Service_RangeGt1000",'Scoring_Config'!$A:$A,'Scoring_Config'!$C:$C,0),0),"False,0")</f>
        <v>0</v>
      </c>
      <c r="AT828" cm="1">
        <f t="array" ref="AT828">IF(FALSE,"True," &amp; IF(_xlfn.XLOOKUP("App_IsAny",'Scoring_Config'!$A:$A,'Scoring_Config'!$D:$D,"Yes")="Yes",_xlfn.XLOOKUP("App_IsAny",'Scoring_Config'!$A:$A,'Scoring_Config'!$C:$C,0),0),"False,0")</f>
        <v>0</v>
      </c>
      <c r="AU828">
        <v>0</v>
      </c>
      <c r="AV828" cm="1">
        <f t="array" ref="AV828">IF(FALSE,"True," &amp; IF(_xlfn.XLOOKUP("App_RangeGt1000",'Scoring_Config'!$A:$A,'Scoring_Config'!$D:$D,"Yes")="Yes",_xlfn.XLOOKUP("App_RangeGt1000",'Scoring_Config'!$A:$A,'Scoring_Config'!$C:$C,0),0),"False,0")</f>
        <v>0</v>
      </c>
      <c r="AW828" cm="1">
        <f t="array" ref="AW828">IF(FALSE,"True," &amp; IF(_xlfn.XLOOKUP("Action_IsDenyOrDrop",'Scoring_Config'!$A:$A,'Scoring_Config'!$D:$D,"Yes")="Yes",_xlfn.XLOOKUP("Action_IsDenyOrDrop",'Scoring_Config'!$A:$A,'Scoring_Config'!$C:$C,0),0),"False,0")</f>
        <v>0</v>
      </c>
      <c r="AX828" cm="1">
        <f t="array" ref="AX828">IF(LEFT(AW828,4)="True",0,(IF(LEFT(Y828,4)="True",IF(_xlfn.XLOOKUP("Src_IsAny",'Scoring_Config'!$A:$A,'Scoring_Config'!$D:$D,"Yes")="Yes",_xlfn.XLOOKUP("Src_IsAny",'Scoring_Config'!$A:$A,'Scoring_Config'!$C:$C,10),0),0)+IF(LEFT(Z828,4)="True",IF(_xlfn.XLOOKUP("Src_CIDR_Le_16",'Scoring_Config'!$A:$A,'Scoring_Config'!$D:$D,"Yes")="Yes",_xlfn.XLOOKUP("Src_CIDR_Le_16",'Scoring_Config'!$A:$A,'Scoring_Config'!$C:$C,10),0),0)+IF(LEFT(AA828,4)="True",IF(_xlfn.XLOOKUP("Src_CIDR_17_22",'Scoring_Config'!$A:$A,'Scoring_Config'!$D:$D,"Yes")="Yes",_xlfn.XLOOKUP("Src_CIDR_17_22",'Scoring_Config'!$A:$A,'Scoring_Config'!$C:$C,5),0),0)+IF(LEFT(AB828,4)="True",IF(_xlfn.XLOOKUP("Dst_IsAny",'Scoring_Config'!$A:$A,'Scoring_Config'!$D:$D,"Yes")="Yes",_xlfn.XLOOKUP("Dst_IsAny",'Scoring_Config'!$A:$A,'Scoring_Config'!$C:$C,10),0),0)+IF(LEFT(AC828,4)="True",IF(_xlfn.XLOOKUP("Dst_CIDR_Le_16",'Scoring_Config'!$A:$A,'Scoring_Config'!$D:$D,"Yes")="Yes",_xlfn.XLOOKUP("Dst_CIDR_Le_16",'Scoring_Config'!$A:$A,'Scoring_Config'!$C:$C,10),0),0)+IF(LEFT(AD828,4)="True",IF(_xlfn.XLOOKUP("Dst_CIDR_17_22",'Scoring_Config'!$A:$A,'Scoring_Config'!$D:$D,"Yes")="Yes",_xlfn.XLOOKUP("Dst_CIDR_17_22",'Scoring_Config'!$A:$A,'Scoring_Config'!$C:$C,5),0),0)+IF(LEFT(AE828,4)="True",IF(_xlfn.XLOOKUP("SrcZone_IsAny",'Scoring_Config'!$A:$A,'Scoring_Config'!$D:$D,"Yes")="Yes",_xlfn.XLOOKUP("SrcZone_IsAny",'Scoring_Config'!$A:$A,'Scoring_Config'!$C:$C,10),0),0)+IF(LEFT(AF828,4)="True",IF(_xlfn.XLOOKUP("DstZone_IsAny",'Scoring_Config'!$A:$A,'Scoring_Config'!$D:$D,"Yes")="Yes",_xlfn.XLOOKUP("DstZone_IsAny",'Scoring_Config'!$A:$A,'Scoring_Config'!$C:$C,10),0),0)+IF(LEFT(AG828,4)="True",IF(_xlfn.XLOOKUP("Service_Any_OR_RangeGt1000",'Scoring_Config'!$A:$A,'Scoring_Config'!$D:$D,"Yes")="Yes",_xlfn.XLOOKUP("Service_Any_OR_RangeGt1000",'Scoring_Config'!$A:$A,'Scoring_Config'!$C:$C,10),0),0)+IF(LEFT(AH828,4)="True",IF(_xlfn.XLOOKUP("App_Any_OR_RangeGt1000",'Scoring_Config'!$A:$A,'Scoring_Config'!$D:$D,"Yes")="Yes",_xlfn.XLOOKUP("App_Any_OR_RangeGt1000",'Scoring_Config'!$A:$A,'Scoring_Config'!$C:$C,10),0),0)+IF(LEFT(AI828,4)="True",IF(_xlfn.XLOOKUP("Service_Insecure_Match",'Scoring_Config'!$A:$A,'Scoring_Config'!$D:$D,"Yes")="Yes",_xlfn.XLOOKUP("Service_Insecure_Match",'Scoring_Config'!$A:$A,'Scoring_Config'!$C:$C,5),0),0)+IF(LEFT(AJ828,4)="True",IF(_xlfn.XLOOKUP("Risky_Inbound",'Scoring_Config'!$A:$A,'Scoring_Config'!$D:$D,"Yes")="Yes",_xlfn.XLOOKUP("Risky_Inbound",'Scoring_Config'!$A:$A,'Scoring_Config'!$C:$C,50),0),0)+IF(LEFT(AK828,4)="True",IF(_xlfn.XLOOKUP("Risky_Outbound",'Scoring_Config'!$A:$A,'Scoring_Config'!$D:$D,"Yes")="Yes",_xlfn.XLOOKUP("Risky_Outbound",'Scoring_Config'!$A:$A,'Scoring_Config'!$C:$C,25),0),0)+IF(LEFT(AZ828,4)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828,FIND(",",AL828)+1,100)),0)+IF(LEFT(AM828,4)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828,FIND(",",AN828)+1,100)),0)+IF(_xlfn.XLOOKUP("Profile_Scoring",'Scoring_Config'!$A:$A,'Scoring_Config'!$D:$D,"Yes")="Yes",VALUE(MID(AO828,FIND(",",AO828)+1,100)),0)+IF(_xlfn.XLOOKUP("Options_Scoring",'Scoring_Config'!$A:$A,'Scoring_Config'!$D:$D,"Yes")="Yes",VALUE(MID(AP828,FIND(",",AP828)+1,100)),0)))</f>
        <v>0</v>
      </c>
      <c r="AZ828" cm="1">
        <f t="array" ref="AZ828">IF(FALSE,"True," &amp; IF(_xlfn.XLOOKUP("Migrate_Insecure",'Scoring_Config'!$A:$A,'Scoring_Config'!$D:$D,"Yes")="Yes",_xlfn.XLOOKUP("Migrate_Insecure",'Scoring_Config'!$A:$A,'Scoring_Config'!$C:$C,10),0),"False,0")</f>
        <v>0</v>
      </c>
    </row>
    <row r="829" spans="1:52">
      <c r="A829" t="s">
        <v>1979</v>
      </c>
      <c r="B829" t="s">
        <v>2802</v>
      </c>
      <c r="C829" t="s">
        <v>3542</v>
      </c>
      <c r="D829" t="s">
        <v>3551</v>
      </c>
      <c r="E829" t="s">
        <v>3563</v>
      </c>
      <c r="F829" t="s">
        <v>3730</v>
      </c>
      <c r="G829" t="s">
        <v>470</v>
      </c>
      <c r="H829" t="s">
        <v>174</v>
      </c>
      <c r="I829" t="s">
        <v>3727</v>
      </c>
      <c r="J829" t="s">
        <v>174</v>
      </c>
      <c r="K829" t="s">
        <v>1886</v>
      </c>
      <c r="L829" t="s">
        <v>1327</v>
      </c>
      <c r="M829" t="s">
        <v>1974</v>
      </c>
      <c r="N829" t="s">
        <v>4315</v>
      </c>
      <c r="O829" t="s">
        <v>4319</v>
      </c>
      <c r="P829" t="s">
        <v>4321</v>
      </c>
      <c r="Q829" t="s">
        <v>4916</v>
      </c>
      <c r="R829" t="s">
        <v>5439</v>
      </c>
      <c r="S829" t="s">
        <v>4324</v>
      </c>
      <c r="T829" t="s">
        <v>5770</v>
      </c>
      <c r="U829" t="s">
        <v>6271</v>
      </c>
      <c r="Y829" cm="1">
        <f t="array" ref="Y829">IF(FALSE,"True," &amp; IF(_xlfn.XLOOKUP("Src_IsAny",'Scoring_Config'!$A:$A,'Scoring_Config'!$D:$D,"Yes")="Yes",_xlfn.XLOOKUP("Src_IsAny",'Scoring_Config'!$A:$A,'Scoring_Config'!$C:$C,10),0),"False,0")</f>
        <v>0</v>
      </c>
      <c r="Z829" cm="1">
        <f t="array" ref="Z829">IF(FALSE,"True," &amp; IF(_xlfn.XLOOKUP("Src_CIDR_Le_16",'Scoring_Config'!$A:$A,'Scoring_Config'!$D:$D,"Yes")="Yes",_xlfn.XLOOKUP("Src_CIDR_Le_16",'Scoring_Config'!$A:$A,'Scoring_Config'!$C:$C,10),0),"False,0")</f>
        <v>0</v>
      </c>
      <c r="AA829" cm="1">
        <f t="array" ref="AA829">IF(FALSE,"True," &amp; IF(_xlfn.XLOOKUP("Src_CIDR_17_22",'Scoring_Config'!$A:$A,'Scoring_Config'!$D:$D,"Yes")="Yes",_xlfn.XLOOKUP("Src_CIDR_17_22",'Scoring_Config'!$A:$A,'Scoring_Config'!$C:$C,5),0),"False,0")</f>
        <v>0</v>
      </c>
      <c r="AB829" cm="1">
        <f t="array" ref="AB829">IF(TRUE,"True," &amp; IF(_xlfn.XLOOKUP("Dst_IsAny",'Scoring_Config'!$A:$A,'Scoring_Config'!$D:$D,"Yes")="Yes",_xlfn.XLOOKUP("Dst_IsAny",'Scoring_Config'!$A:$A,'Scoring_Config'!$C:$C,10),0),"False,0")</f>
        <v>0</v>
      </c>
      <c r="AC829" cm="1">
        <f t="array" ref="AC829">IF(FALSE,"True," &amp; IF(_xlfn.XLOOKUP("Dst_CIDR_Le_16",'Scoring_Config'!$A:$A,'Scoring_Config'!$D:$D,"Yes")="Yes",_xlfn.XLOOKUP("Dst_CIDR_Le_16",'Scoring_Config'!$A:$A,'Scoring_Config'!$C:$C,10),0),"False,0")</f>
        <v>0</v>
      </c>
      <c r="AD829" cm="1">
        <f t="array" ref="AD829">IF(FALSE,"True," &amp; IF(_xlfn.XLOOKUP("Dst_CIDR_17_22",'Scoring_Config'!$A:$A,'Scoring_Config'!$D:$D,"Yes")="Yes",_xlfn.XLOOKUP("Dst_CIDR_17_22",'Scoring_Config'!$A:$A,'Scoring_Config'!$C:$C,5),0),"False,0")</f>
        <v>0</v>
      </c>
      <c r="AE829" cm="1">
        <f t="array" ref="AE829">IF(FALSE,"True," &amp; IF(_xlfn.XLOOKUP("SrcZone_IsAny",'Scoring_Config'!$A:$A,'Scoring_Config'!$D:$D,"Yes")="Yes",_xlfn.XLOOKUP("SrcZone_IsAny",'Scoring_Config'!$A:$A,'Scoring_Config'!$C:$C,10),0),"False,0")</f>
        <v>0</v>
      </c>
      <c r="AF829" cm="1">
        <f t="array" ref="AF829">IF(FALSE,"True," &amp; IF(_xlfn.XLOOKUP("DstZone_IsAny",'Scoring_Config'!$A:$A,'Scoring_Config'!$D:$D,"Yes")="Yes",_xlfn.XLOOKUP("DstZone_IsAny",'Scoring_Config'!$A:$A,'Scoring_Config'!$C:$C,10),0),"False,0")</f>
        <v>0</v>
      </c>
      <c r="AG829" cm="1">
        <f t="array" ref="AG82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29" cm="1">
        <f t="array" ref="AH829">IF(FALSE,"True," &amp; IF(_xlfn.XLOOKUP("App_Any_OR_RangeGt1000",'Scoring_Config'!$A:$A,'Scoring_Config'!$D:$D,"Yes")="Yes",_xlfn.XLOOKUP("App_Any_OR_RangeGt1000",'Scoring_Config'!$A:$A,'Scoring_Config'!$C:$C,10),0),"False,0")</f>
        <v>0</v>
      </c>
      <c r="AI829" cm="1">
        <f t="array" ref="AI829">IF(FALSE,"True," &amp; IF(_xlfn.XLOOKUP("Service_Insecure_Match",'Scoring_Config'!$A:$A,'Scoring_Config'!$D:$D,"Yes")="Yes",_xlfn.XLOOKUP("Service_Insecure_Match",'Scoring_Config'!$A:$A,'Scoring_Config'!$C:$C,5),0),"False,0")</f>
        <v>0</v>
      </c>
      <c r="AJ829" cm="1">
        <f t="array" ref="AJ829">IF(FALSE,"True," &amp; IF(_xlfn.XLOOKUP("Risky_Inbound",'Scoring_Config'!$A:$A,'Scoring_Config'!$D:$D,"Yes")="Yes",_xlfn.XLOOKUP("Risky_Inbound",'Scoring_Config'!$A:$A,'Scoring_Config'!$C:$C,50),0),"False,0")</f>
        <v>0</v>
      </c>
      <c r="AK829" cm="1">
        <f t="array" ref="AK829">IF(FALSE,"True," &amp; IF(_xlfn.XLOOKUP("Risky_Outbound",'Scoring_Config'!$A:$A,'Scoring_Config'!$D:$D,"Yes")="Yes",_xlfn.XLOOKUP("Risky_Outbound",'Scoring_Config'!$A:$A,'Scoring_Config'!$C:$C,25),0),"False,0")</f>
        <v>0</v>
      </c>
      <c r="AL829" t="s">
        <v>6700</v>
      </c>
      <c r="AM829" cm="1">
        <f t="array" ref="AM82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29" t="s">
        <v>6697</v>
      </c>
      <c r="AO829" t="s">
        <v>6697</v>
      </c>
      <c r="AP829" t="s">
        <v>6697</v>
      </c>
      <c r="AQ829" cm="1">
        <f t="array" ref="AQ829">IF(FALSE,"True," &amp; IF(_xlfn.XLOOKUP("Service_IsAny",'Scoring_Config'!$A:$A,'Scoring_Config'!$D:$D,"Yes")="Yes",_xlfn.XLOOKUP("Service_IsAny",'Scoring_Config'!$A:$A,'Scoring_Config'!$C:$C,0),0),"False,0")</f>
        <v>0</v>
      </c>
      <c r="AR829">
        <v>0</v>
      </c>
      <c r="AS829" cm="1">
        <f t="array" ref="AS829">IF(FALSE,"True," &amp; IF(_xlfn.XLOOKUP("Service_RangeGt1000",'Scoring_Config'!$A:$A,'Scoring_Config'!$D:$D,"Yes")="Yes",_xlfn.XLOOKUP("Service_RangeGt1000",'Scoring_Config'!$A:$A,'Scoring_Config'!$C:$C,0),0),"False,0")</f>
        <v>0</v>
      </c>
      <c r="AT829" cm="1">
        <f t="array" ref="AT829">IF(FALSE,"True," &amp; IF(_xlfn.XLOOKUP("App_IsAny",'Scoring_Config'!$A:$A,'Scoring_Config'!$D:$D,"Yes")="Yes",_xlfn.XLOOKUP("App_IsAny",'Scoring_Config'!$A:$A,'Scoring_Config'!$C:$C,0),0),"False,0")</f>
        <v>0</v>
      </c>
      <c r="AU829">
        <v>4</v>
      </c>
      <c r="AV829" cm="1">
        <f t="array" ref="AV829">IF(FALSE,"True," &amp; IF(_xlfn.XLOOKUP("App_RangeGt1000",'Scoring_Config'!$A:$A,'Scoring_Config'!$D:$D,"Yes")="Yes",_xlfn.XLOOKUP("App_RangeGt1000",'Scoring_Config'!$A:$A,'Scoring_Config'!$C:$C,0),0),"False,0")</f>
        <v>0</v>
      </c>
      <c r="AW829" cm="1">
        <f t="array" ref="AW829">IF(FALSE,"True," &amp; IF(_xlfn.XLOOKUP("Action_IsDenyOrDrop",'Scoring_Config'!$A:$A,'Scoring_Config'!$D:$D,"Yes")="Yes",_xlfn.XLOOKUP("Action_IsDenyOrDrop",'Scoring_Config'!$A:$A,'Scoring_Config'!$C:$C,0),0),"False,0")</f>
        <v>0</v>
      </c>
      <c r="AX829" cm="1">
        <f t="array" ref="AX829">IF(LEFT(AW829,4)="True",0,(IF(LEFT(Y829,4)="True",IF(_xlfn.XLOOKUP("Src_IsAny",'Scoring_Config'!$A:$A,'Scoring_Config'!$D:$D,"Yes")="Yes",_xlfn.XLOOKUP("Src_IsAny",'Scoring_Config'!$A:$A,'Scoring_Config'!$C:$C,10),0),0)+IF(LEFT(Z829,4)="True",IF(_xlfn.XLOOKUP("Src_CIDR_Le_16",'Scoring_Config'!$A:$A,'Scoring_Config'!$D:$D,"Yes")="Yes",_xlfn.XLOOKUP("Src_CIDR_Le_16",'Scoring_Config'!$A:$A,'Scoring_Config'!$C:$C,10),0),0)+IF(LEFT(AA829,4)="True",IF(_xlfn.XLOOKUP("Src_CIDR_17_22",'Scoring_Config'!$A:$A,'Scoring_Config'!$D:$D,"Yes")="Yes",_xlfn.XLOOKUP("Src_CIDR_17_22",'Scoring_Config'!$A:$A,'Scoring_Config'!$C:$C,5),0),0)+IF(LEFT(AB829,4)="True",IF(_xlfn.XLOOKUP("Dst_IsAny",'Scoring_Config'!$A:$A,'Scoring_Config'!$D:$D,"Yes")="Yes",_xlfn.XLOOKUP("Dst_IsAny",'Scoring_Config'!$A:$A,'Scoring_Config'!$C:$C,10),0),0)+IF(LEFT(AC829,4)="True",IF(_xlfn.XLOOKUP("Dst_CIDR_Le_16",'Scoring_Config'!$A:$A,'Scoring_Config'!$D:$D,"Yes")="Yes",_xlfn.XLOOKUP("Dst_CIDR_Le_16",'Scoring_Config'!$A:$A,'Scoring_Config'!$C:$C,10),0),0)+IF(LEFT(AD829,4)="True",IF(_xlfn.XLOOKUP("Dst_CIDR_17_22",'Scoring_Config'!$A:$A,'Scoring_Config'!$D:$D,"Yes")="Yes",_xlfn.XLOOKUP("Dst_CIDR_17_22",'Scoring_Config'!$A:$A,'Scoring_Config'!$C:$C,5),0),0)+IF(LEFT(AE829,4)="True",IF(_xlfn.XLOOKUP("SrcZone_IsAny",'Scoring_Config'!$A:$A,'Scoring_Config'!$D:$D,"Yes")="Yes",_xlfn.XLOOKUP("SrcZone_IsAny",'Scoring_Config'!$A:$A,'Scoring_Config'!$C:$C,10),0),0)+IF(LEFT(AF829,4)="True",IF(_xlfn.XLOOKUP("DstZone_IsAny",'Scoring_Config'!$A:$A,'Scoring_Config'!$D:$D,"Yes")="Yes",_xlfn.XLOOKUP("DstZone_IsAny",'Scoring_Config'!$A:$A,'Scoring_Config'!$C:$C,10),0),0)+IF(LEFT(AG829,4)="True",IF(_xlfn.XLOOKUP("Service_Any_OR_RangeGt1000",'Scoring_Config'!$A:$A,'Scoring_Config'!$D:$D,"Yes")="Yes",_xlfn.XLOOKUP("Service_Any_OR_RangeGt1000",'Scoring_Config'!$A:$A,'Scoring_Config'!$C:$C,10),0),0)+IF(LEFT(AH829,4)="True",IF(_xlfn.XLOOKUP("App_Any_OR_RangeGt1000",'Scoring_Config'!$A:$A,'Scoring_Config'!$D:$D,"Yes")="Yes",_xlfn.XLOOKUP("App_Any_OR_RangeGt1000",'Scoring_Config'!$A:$A,'Scoring_Config'!$C:$C,10),0),0)+IF(LEFT(AI829,4)="True",IF(_xlfn.XLOOKUP("Service_Insecure_Match",'Scoring_Config'!$A:$A,'Scoring_Config'!$D:$D,"Yes")="Yes",_xlfn.XLOOKUP("Service_Insecure_Match",'Scoring_Config'!$A:$A,'Scoring_Config'!$C:$C,5),0),0)+IF(LEFT(AJ829,4)="True",IF(_xlfn.XLOOKUP("Risky_Inbound",'Scoring_Config'!$A:$A,'Scoring_Config'!$D:$D,"Yes")="Yes",_xlfn.XLOOKUP("Risky_Inbound",'Scoring_Config'!$A:$A,'Scoring_Config'!$C:$C,50),0),0)+IF(LEFT(AK829,4)="True",IF(_xlfn.XLOOKUP("Risky_Outbound",'Scoring_Config'!$A:$A,'Scoring_Config'!$D:$D,"Yes")="Yes",_xlfn.XLOOKUP("Risky_Outbound",'Scoring_Config'!$A:$A,'Scoring_Config'!$C:$C,25),0),0)+IF(LEFT(AZ829,4)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829,FIND(",",AL829)+1,100)),0)+IF(LEFT(AM829,4)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829,FIND(",",AN829)+1,100)),0)+IF(_xlfn.XLOOKUP("Profile_Scoring",'Scoring_Config'!$A:$A,'Scoring_Config'!$D:$D,"Yes")="Yes",VALUE(MID(AO829,FIND(",",AO829)+1,100)),0)+IF(_xlfn.XLOOKUP("Options_Scoring",'Scoring_Config'!$A:$A,'Scoring_Config'!$D:$D,"Yes")="Yes",VALUE(MID(AP829,FIND(",",AP829)+1,100)),0)))</f>
        <v>0</v>
      </c>
      <c r="AZ829" cm="1">
        <f t="array" ref="AZ829">IF(FALSE,"True," &amp; IF(_xlfn.XLOOKUP("Migrate_Insecure",'Scoring_Config'!$A:$A,'Scoring_Config'!$D:$D,"Yes")="Yes",_xlfn.XLOOKUP("Migrate_Insecure",'Scoring_Config'!$A:$A,'Scoring_Config'!$C:$C,10),0),"False,0")</f>
        <v>0</v>
      </c>
    </row>
    <row r="830" spans="1:52">
      <c r="A830" t="s">
        <v>1979</v>
      </c>
      <c r="B830" t="s">
        <v>2803</v>
      </c>
      <c r="C830" t="s">
        <v>3542</v>
      </c>
      <c r="D830" t="s">
        <v>3551</v>
      </c>
      <c r="E830" t="s">
        <v>3563</v>
      </c>
      <c r="F830" t="s">
        <v>3659</v>
      </c>
      <c r="G830" t="s">
        <v>470</v>
      </c>
      <c r="H830" t="s">
        <v>174</v>
      </c>
      <c r="I830" t="s">
        <v>4210</v>
      </c>
      <c r="J830" t="s">
        <v>174</v>
      </c>
      <c r="K830" t="s">
        <v>1886</v>
      </c>
      <c r="L830" t="s">
        <v>1327</v>
      </c>
      <c r="M830" t="s">
        <v>1974</v>
      </c>
      <c r="N830" t="s">
        <v>4315</v>
      </c>
      <c r="O830" t="s">
        <v>4319</v>
      </c>
      <c r="P830" t="s">
        <v>4321</v>
      </c>
      <c r="Q830" t="s">
        <v>4917</v>
      </c>
      <c r="R830" t="s">
        <v>5439</v>
      </c>
      <c r="S830" t="s">
        <v>4324</v>
      </c>
      <c r="T830" t="s">
        <v>5770</v>
      </c>
      <c r="U830" t="s">
        <v>6271</v>
      </c>
      <c r="Y830" cm="1">
        <f t="array" ref="Y830">IF(FALSE,"True," &amp; IF(_xlfn.XLOOKUP("Src_IsAny",'Scoring_Config'!$A:$A,'Scoring_Config'!$D:$D,"Yes")="Yes",_xlfn.XLOOKUP("Src_IsAny",'Scoring_Config'!$A:$A,'Scoring_Config'!$C:$C,10),0),"False,0")</f>
        <v>0</v>
      </c>
      <c r="Z830" cm="1">
        <f t="array" ref="Z830">IF(FALSE,"True," &amp; IF(_xlfn.XLOOKUP("Src_CIDR_Le_16",'Scoring_Config'!$A:$A,'Scoring_Config'!$D:$D,"Yes")="Yes",_xlfn.XLOOKUP("Src_CIDR_Le_16",'Scoring_Config'!$A:$A,'Scoring_Config'!$C:$C,10),0),"False,0")</f>
        <v>0</v>
      </c>
      <c r="AA830" cm="1">
        <f t="array" ref="AA830">IF(FALSE,"True," &amp; IF(_xlfn.XLOOKUP("Src_CIDR_17_22",'Scoring_Config'!$A:$A,'Scoring_Config'!$D:$D,"Yes")="Yes",_xlfn.XLOOKUP("Src_CIDR_17_22",'Scoring_Config'!$A:$A,'Scoring_Config'!$C:$C,5),0),"False,0")</f>
        <v>0</v>
      </c>
      <c r="AB830" cm="1">
        <f t="array" ref="AB830">IF(TRUE,"True," &amp; IF(_xlfn.XLOOKUP("Dst_IsAny",'Scoring_Config'!$A:$A,'Scoring_Config'!$D:$D,"Yes")="Yes",_xlfn.XLOOKUP("Dst_IsAny",'Scoring_Config'!$A:$A,'Scoring_Config'!$C:$C,10),0),"False,0")</f>
        <v>0</v>
      </c>
      <c r="AC830" cm="1">
        <f t="array" ref="AC830">IF(FALSE,"True," &amp; IF(_xlfn.XLOOKUP("Dst_CIDR_Le_16",'Scoring_Config'!$A:$A,'Scoring_Config'!$D:$D,"Yes")="Yes",_xlfn.XLOOKUP("Dst_CIDR_Le_16",'Scoring_Config'!$A:$A,'Scoring_Config'!$C:$C,10),0),"False,0")</f>
        <v>0</v>
      </c>
      <c r="AD830" cm="1">
        <f t="array" ref="AD830">IF(FALSE,"True," &amp; IF(_xlfn.XLOOKUP("Dst_CIDR_17_22",'Scoring_Config'!$A:$A,'Scoring_Config'!$D:$D,"Yes")="Yes",_xlfn.XLOOKUP("Dst_CIDR_17_22",'Scoring_Config'!$A:$A,'Scoring_Config'!$C:$C,5),0),"False,0")</f>
        <v>0</v>
      </c>
      <c r="AE830" cm="1">
        <f t="array" ref="AE830">IF(FALSE,"True," &amp; IF(_xlfn.XLOOKUP("SrcZone_IsAny",'Scoring_Config'!$A:$A,'Scoring_Config'!$D:$D,"Yes")="Yes",_xlfn.XLOOKUP("SrcZone_IsAny",'Scoring_Config'!$A:$A,'Scoring_Config'!$C:$C,10),0),"False,0")</f>
        <v>0</v>
      </c>
      <c r="AF830" cm="1">
        <f t="array" ref="AF830">IF(FALSE,"True," &amp; IF(_xlfn.XLOOKUP("DstZone_IsAny",'Scoring_Config'!$A:$A,'Scoring_Config'!$D:$D,"Yes")="Yes",_xlfn.XLOOKUP("DstZone_IsAny",'Scoring_Config'!$A:$A,'Scoring_Config'!$C:$C,10),0),"False,0")</f>
        <v>0</v>
      </c>
      <c r="AG830" cm="1">
        <f t="array" ref="AG83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30" cm="1">
        <f t="array" ref="AH830">IF(FALSE,"True," &amp; IF(_xlfn.XLOOKUP("App_Any_OR_RangeGt1000",'Scoring_Config'!$A:$A,'Scoring_Config'!$D:$D,"Yes")="Yes",_xlfn.XLOOKUP("App_Any_OR_RangeGt1000",'Scoring_Config'!$A:$A,'Scoring_Config'!$C:$C,10),0),"False,0")</f>
        <v>0</v>
      </c>
      <c r="AI830" cm="1">
        <f t="array" ref="AI830">IF(FALSE,"True," &amp; IF(_xlfn.XLOOKUP("Service_Insecure_Match",'Scoring_Config'!$A:$A,'Scoring_Config'!$D:$D,"Yes")="Yes",_xlfn.XLOOKUP("Service_Insecure_Match",'Scoring_Config'!$A:$A,'Scoring_Config'!$C:$C,5),0),"False,0")</f>
        <v>0</v>
      </c>
      <c r="AJ830" cm="1">
        <f t="array" ref="AJ830">IF(FALSE,"True," &amp; IF(_xlfn.XLOOKUP("Risky_Inbound",'Scoring_Config'!$A:$A,'Scoring_Config'!$D:$D,"Yes")="Yes",_xlfn.XLOOKUP("Risky_Inbound",'Scoring_Config'!$A:$A,'Scoring_Config'!$C:$C,50),0),"False,0")</f>
        <v>0</v>
      </c>
      <c r="AK830" cm="1">
        <f t="array" ref="AK830">IF(FALSE,"True," &amp; IF(_xlfn.XLOOKUP("Risky_Outbound",'Scoring_Config'!$A:$A,'Scoring_Config'!$D:$D,"Yes")="Yes",_xlfn.XLOOKUP("Risky_Outbound",'Scoring_Config'!$A:$A,'Scoring_Config'!$C:$C,25),0),"False,0")</f>
        <v>0</v>
      </c>
      <c r="AL830" t="s">
        <v>6700</v>
      </c>
      <c r="AM830" cm="1">
        <f t="array" ref="AM83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30" t="s">
        <v>6697</v>
      </c>
      <c r="AO830" t="s">
        <v>6697</v>
      </c>
      <c r="AP830" t="s">
        <v>6697</v>
      </c>
      <c r="AQ830" cm="1">
        <f t="array" ref="AQ830">IF(FALSE,"True," &amp; IF(_xlfn.XLOOKUP("Service_IsAny",'Scoring_Config'!$A:$A,'Scoring_Config'!$D:$D,"Yes")="Yes",_xlfn.XLOOKUP("Service_IsAny",'Scoring_Config'!$A:$A,'Scoring_Config'!$C:$C,0),0),"False,0")</f>
        <v>0</v>
      </c>
      <c r="AR830">
        <v>0</v>
      </c>
      <c r="AS830" cm="1">
        <f t="array" ref="AS830">IF(FALSE,"True," &amp; IF(_xlfn.XLOOKUP("Service_RangeGt1000",'Scoring_Config'!$A:$A,'Scoring_Config'!$D:$D,"Yes")="Yes",_xlfn.XLOOKUP("Service_RangeGt1000",'Scoring_Config'!$A:$A,'Scoring_Config'!$C:$C,0),0),"False,0")</f>
        <v>0</v>
      </c>
      <c r="AT830" cm="1">
        <f t="array" ref="AT830">IF(FALSE,"True," &amp; IF(_xlfn.XLOOKUP("App_IsAny",'Scoring_Config'!$A:$A,'Scoring_Config'!$D:$D,"Yes")="Yes",_xlfn.XLOOKUP("App_IsAny",'Scoring_Config'!$A:$A,'Scoring_Config'!$C:$C,0),0),"False,0")</f>
        <v>0</v>
      </c>
      <c r="AU830">
        <v>4</v>
      </c>
      <c r="AV830" cm="1">
        <f t="array" ref="AV830">IF(FALSE,"True," &amp; IF(_xlfn.XLOOKUP("App_RangeGt1000",'Scoring_Config'!$A:$A,'Scoring_Config'!$D:$D,"Yes")="Yes",_xlfn.XLOOKUP("App_RangeGt1000",'Scoring_Config'!$A:$A,'Scoring_Config'!$C:$C,0),0),"False,0")</f>
        <v>0</v>
      </c>
      <c r="AW830" cm="1">
        <f t="array" ref="AW830">IF(FALSE,"True," &amp; IF(_xlfn.XLOOKUP("Action_IsDenyOrDrop",'Scoring_Config'!$A:$A,'Scoring_Config'!$D:$D,"Yes")="Yes",_xlfn.XLOOKUP("Action_IsDenyOrDrop",'Scoring_Config'!$A:$A,'Scoring_Config'!$C:$C,0),0),"False,0")</f>
        <v>0</v>
      </c>
      <c r="AX830" cm="1">
        <f t="array" ref="AX830">IF(LEFT(AW830,4)="True",0,(IF(LEFT(Y830,4)="True",IF(_xlfn.XLOOKUP("Src_IsAny",'Scoring_Config'!$A:$A,'Scoring_Config'!$D:$D,"Yes")="Yes",_xlfn.XLOOKUP("Src_IsAny",'Scoring_Config'!$A:$A,'Scoring_Config'!$C:$C,10),0),0)+IF(LEFT(Z830,4)="True",IF(_xlfn.XLOOKUP("Src_CIDR_Le_16",'Scoring_Config'!$A:$A,'Scoring_Config'!$D:$D,"Yes")="Yes",_xlfn.XLOOKUP("Src_CIDR_Le_16",'Scoring_Config'!$A:$A,'Scoring_Config'!$C:$C,10),0),0)+IF(LEFT(AA830,4)="True",IF(_xlfn.XLOOKUP("Src_CIDR_17_22",'Scoring_Config'!$A:$A,'Scoring_Config'!$D:$D,"Yes")="Yes",_xlfn.XLOOKUP("Src_CIDR_17_22",'Scoring_Config'!$A:$A,'Scoring_Config'!$C:$C,5),0),0)+IF(LEFT(AB830,4)="True",IF(_xlfn.XLOOKUP("Dst_IsAny",'Scoring_Config'!$A:$A,'Scoring_Config'!$D:$D,"Yes")="Yes",_xlfn.XLOOKUP("Dst_IsAny",'Scoring_Config'!$A:$A,'Scoring_Config'!$C:$C,10),0),0)+IF(LEFT(AC830,4)="True",IF(_xlfn.XLOOKUP("Dst_CIDR_Le_16",'Scoring_Config'!$A:$A,'Scoring_Config'!$D:$D,"Yes")="Yes",_xlfn.XLOOKUP("Dst_CIDR_Le_16",'Scoring_Config'!$A:$A,'Scoring_Config'!$C:$C,10),0),0)+IF(LEFT(AD830,4)="True",IF(_xlfn.XLOOKUP("Dst_CIDR_17_22",'Scoring_Config'!$A:$A,'Scoring_Config'!$D:$D,"Yes")="Yes",_xlfn.XLOOKUP("Dst_CIDR_17_22",'Scoring_Config'!$A:$A,'Scoring_Config'!$C:$C,5),0),0)+IF(LEFT(AE830,4)="True",IF(_xlfn.XLOOKUP("SrcZone_IsAny",'Scoring_Config'!$A:$A,'Scoring_Config'!$D:$D,"Yes")="Yes",_xlfn.XLOOKUP("SrcZone_IsAny",'Scoring_Config'!$A:$A,'Scoring_Config'!$C:$C,10),0),0)+IF(LEFT(AF830,4)="True",IF(_xlfn.XLOOKUP("DstZone_IsAny",'Scoring_Config'!$A:$A,'Scoring_Config'!$D:$D,"Yes")="Yes",_xlfn.XLOOKUP("DstZone_IsAny",'Scoring_Config'!$A:$A,'Scoring_Config'!$C:$C,10),0),0)+IF(LEFT(AG830,4)="True",IF(_xlfn.XLOOKUP("Service_Any_OR_RangeGt1000",'Scoring_Config'!$A:$A,'Scoring_Config'!$D:$D,"Yes")="Yes",_xlfn.XLOOKUP("Service_Any_OR_RangeGt1000",'Scoring_Config'!$A:$A,'Scoring_Config'!$C:$C,10),0),0)+IF(LEFT(AH830,4)="True",IF(_xlfn.XLOOKUP("App_Any_OR_RangeGt1000",'Scoring_Config'!$A:$A,'Scoring_Config'!$D:$D,"Yes")="Yes",_xlfn.XLOOKUP("App_Any_OR_RangeGt1000",'Scoring_Config'!$A:$A,'Scoring_Config'!$C:$C,10),0),0)+IF(LEFT(AI830,4)="True",IF(_xlfn.XLOOKUP("Service_Insecure_Match",'Scoring_Config'!$A:$A,'Scoring_Config'!$D:$D,"Yes")="Yes",_xlfn.XLOOKUP("Service_Insecure_Match",'Scoring_Config'!$A:$A,'Scoring_Config'!$C:$C,5),0),0)+IF(LEFT(AJ830,4)="True",IF(_xlfn.XLOOKUP("Risky_Inbound",'Scoring_Config'!$A:$A,'Scoring_Config'!$D:$D,"Yes")="Yes",_xlfn.XLOOKUP("Risky_Inbound",'Scoring_Config'!$A:$A,'Scoring_Config'!$C:$C,50),0),0)+IF(LEFT(AK830,4)="True",IF(_xlfn.XLOOKUP("Risky_Outbound",'Scoring_Config'!$A:$A,'Scoring_Config'!$D:$D,"Yes")="Yes",_xlfn.XLOOKUP("Risky_Outbound",'Scoring_Config'!$A:$A,'Scoring_Config'!$C:$C,25),0),0)+IF(LEFT(AZ830,4)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830,FIND(",",AL830)+1,100)),0)+IF(LEFT(AM830,4)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830,FIND(",",AN830)+1,100)),0)+IF(_xlfn.XLOOKUP("Profile_Scoring",'Scoring_Config'!$A:$A,'Scoring_Config'!$D:$D,"Yes")="Yes",VALUE(MID(AO830,FIND(",",AO830)+1,100)),0)+IF(_xlfn.XLOOKUP("Options_Scoring",'Scoring_Config'!$A:$A,'Scoring_Config'!$D:$D,"Yes")="Yes",VALUE(MID(AP830,FIND(",",AP830)+1,100)),0)))</f>
        <v>0</v>
      </c>
      <c r="AZ830" cm="1">
        <f t="array" ref="AZ830">IF(FALSE,"True," &amp; IF(_xlfn.XLOOKUP("Migrate_Insecure",'Scoring_Config'!$A:$A,'Scoring_Config'!$D:$D,"Yes")="Yes",_xlfn.XLOOKUP("Migrate_Insecure",'Scoring_Config'!$A:$A,'Scoring_Config'!$C:$C,10),0),"False,0")</f>
        <v>0</v>
      </c>
    </row>
    <row r="831" spans="1:52">
      <c r="A831" t="s">
        <v>1979</v>
      </c>
      <c r="B831" t="s">
        <v>2804</v>
      </c>
      <c r="C831" t="s">
        <v>3542</v>
      </c>
      <c r="D831" t="s">
        <v>3545</v>
      </c>
      <c r="E831" t="s">
        <v>3563</v>
      </c>
      <c r="F831" t="s">
        <v>3885</v>
      </c>
      <c r="G831" t="s">
        <v>474</v>
      </c>
      <c r="H831" t="s">
        <v>174</v>
      </c>
      <c r="I831" t="s">
        <v>3576</v>
      </c>
      <c r="J831" t="s">
        <v>174</v>
      </c>
      <c r="K831" t="s">
        <v>174</v>
      </c>
      <c r="L831" t="s">
        <v>1503</v>
      </c>
      <c r="M831" t="s">
        <v>1974</v>
      </c>
      <c r="N831" t="s">
        <v>4315</v>
      </c>
      <c r="O831" t="s">
        <v>4319</v>
      </c>
      <c r="P831" t="s">
        <v>4323</v>
      </c>
      <c r="Q831" t="s">
        <v>4918</v>
      </c>
      <c r="R831" t="s">
        <v>5439</v>
      </c>
      <c r="S831" t="s">
        <v>4324</v>
      </c>
      <c r="T831" t="s">
        <v>5770</v>
      </c>
      <c r="U831" t="s">
        <v>6349</v>
      </c>
      <c r="Y831" cm="1">
        <f t="array" ref="Y831">IF(FALSE,"True," &amp; IF(_xlfn.XLOOKUP("Src_IsAny",'Scoring_Config'!$A:$A,'Scoring_Config'!$D:$D,"Yes")="Yes",_xlfn.XLOOKUP("Src_IsAny",'Scoring_Config'!$A:$A,'Scoring_Config'!$C:$C,10),0),"False,0")</f>
        <v>0</v>
      </c>
      <c r="Z831" cm="1">
        <f t="array" ref="Z831">IF(FALSE,"True," &amp; IF(_xlfn.XLOOKUP("Src_CIDR_Le_16",'Scoring_Config'!$A:$A,'Scoring_Config'!$D:$D,"Yes")="Yes",_xlfn.XLOOKUP("Src_CIDR_Le_16",'Scoring_Config'!$A:$A,'Scoring_Config'!$C:$C,10),0),"False,0")</f>
        <v>0</v>
      </c>
      <c r="AA831" cm="1">
        <f t="array" ref="AA831">IF(FALSE,"True," &amp; IF(_xlfn.XLOOKUP("Src_CIDR_17_22",'Scoring_Config'!$A:$A,'Scoring_Config'!$D:$D,"Yes")="Yes",_xlfn.XLOOKUP("Src_CIDR_17_22",'Scoring_Config'!$A:$A,'Scoring_Config'!$C:$C,5),0),"False,0")</f>
        <v>0</v>
      </c>
      <c r="AB831" cm="1">
        <f t="array" ref="AB831">IF(TRUE,"True," &amp; IF(_xlfn.XLOOKUP("Dst_IsAny",'Scoring_Config'!$A:$A,'Scoring_Config'!$D:$D,"Yes")="Yes",_xlfn.XLOOKUP("Dst_IsAny",'Scoring_Config'!$A:$A,'Scoring_Config'!$C:$C,10),0),"False,0")</f>
        <v>0</v>
      </c>
      <c r="AC831" cm="1">
        <f t="array" ref="AC831">IF(FALSE,"True," &amp; IF(_xlfn.XLOOKUP("Dst_CIDR_Le_16",'Scoring_Config'!$A:$A,'Scoring_Config'!$D:$D,"Yes")="Yes",_xlfn.XLOOKUP("Dst_CIDR_Le_16",'Scoring_Config'!$A:$A,'Scoring_Config'!$C:$C,10),0),"False,0")</f>
        <v>0</v>
      </c>
      <c r="AD831" cm="1">
        <f t="array" ref="AD831">IF(FALSE,"True," &amp; IF(_xlfn.XLOOKUP("Dst_CIDR_17_22",'Scoring_Config'!$A:$A,'Scoring_Config'!$D:$D,"Yes")="Yes",_xlfn.XLOOKUP("Dst_CIDR_17_22",'Scoring_Config'!$A:$A,'Scoring_Config'!$C:$C,5),0),"False,0")</f>
        <v>0</v>
      </c>
      <c r="AE831" cm="1">
        <f t="array" ref="AE831">IF(FALSE,"True," &amp; IF(_xlfn.XLOOKUP("SrcZone_IsAny",'Scoring_Config'!$A:$A,'Scoring_Config'!$D:$D,"Yes")="Yes",_xlfn.XLOOKUP("SrcZone_IsAny",'Scoring_Config'!$A:$A,'Scoring_Config'!$C:$C,10),0),"False,0")</f>
        <v>0</v>
      </c>
      <c r="AF831" cm="1">
        <f t="array" ref="AF831">IF(FALSE,"True," &amp; IF(_xlfn.XLOOKUP("DstZone_IsAny",'Scoring_Config'!$A:$A,'Scoring_Config'!$D:$D,"Yes")="Yes",_xlfn.XLOOKUP("DstZone_IsAny",'Scoring_Config'!$A:$A,'Scoring_Config'!$C:$C,10),0),"False,0")</f>
        <v>0</v>
      </c>
      <c r="AG831" cm="1">
        <f t="array" ref="AG83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31" cm="1">
        <f t="array" ref="AH831">IF(TRUE,"True," &amp; IF(_xlfn.XLOOKUP("App_Any_OR_RangeGt1000",'Scoring_Config'!$A:$A,'Scoring_Config'!$D:$D,"Yes")="Yes",_xlfn.XLOOKUP("App_Any_OR_RangeGt1000",'Scoring_Config'!$A:$A,'Scoring_Config'!$C:$C,10),0),"False,0")</f>
        <v>0</v>
      </c>
      <c r="AI831" cm="1">
        <f t="array" ref="AI831">IF(FALSE,"True," &amp; IF(_xlfn.XLOOKUP("Service_Insecure_Match",'Scoring_Config'!$A:$A,'Scoring_Config'!$D:$D,"Yes")="Yes",_xlfn.XLOOKUP("Service_Insecure_Match",'Scoring_Config'!$A:$A,'Scoring_Config'!$C:$C,5),0),"False,0")</f>
        <v>0</v>
      </c>
      <c r="AJ831" cm="1">
        <f t="array" ref="AJ831">IF(FALSE,"True," &amp; IF(_xlfn.XLOOKUP("Risky_Inbound",'Scoring_Config'!$A:$A,'Scoring_Config'!$D:$D,"Yes")="Yes",_xlfn.XLOOKUP("Risky_Inbound",'Scoring_Config'!$A:$A,'Scoring_Config'!$C:$C,50),0),"False,0")</f>
        <v>0</v>
      </c>
      <c r="AK831" cm="1">
        <f t="array" ref="AK831">IF(FALSE,"True," &amp; IF(_xlfn.XLOOKUP("Risky_Outbound",'Scoring_Config'!$A:$A,'Scoring_Config'!$D:$D,"Yes")="Yes",_xlfn.XLOOKUP("Risky_Outbound",'Scoring_Config'!$A:$A,'Scoring_Config'!$C:$C,25),0),"False,0")</f>
        <v>0</v>
      </c>
      <c r="AL831" t="s">
        <v>6699</v>
      </c>
      <c r="AM831" cm="1">
        <f t="array" ref="AM83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31" t="s">
        <v>6697</v>
      </c>
      <c r="AO831" t="s">
        <v>6697</v>
      </c>
      <c r="AP831" t="s">
        <v>6697</v>
      </c>
      <c r="AQ831" cm="1">
        <f t="array" ref="AQ831">IF(FALSE,"True," &amp; IF(_xlfn.XLOOKUP("Service_IsAny",'Scoring_Config'!$A:$A,'Scoring_Config'!$D:$D,"Yes")="Yes",_xlfn.XLOOKUP("Service_IsAny",'Scoring_Config'!$A:$A,'Scoring_Config'!$C:$C,0),0),"False,0")</f>
        <v>0</v>
      </c>
      <c r="AR831">
        <v>1</v>
      </c>
      <c r="AS831" cm="1">
        <f t="array" ref="AS831">IF(FALSE,"True," &amp; IF(_xlfn.XLOOKUP("Service_RangeGt1000",'Scoring_Config'!$A:$A,'Scoring_Config'!$D:$D,"Yes")="Yes",_xlfn.XLOOKUP("Service_RangeGt1000",'Scoring_Config'!$A:$A,'Scoring_Config'!$C:$C,0),0),"False,0")</f>
        <v>0</v>
      </c>
      <c r="AT831" cm="1">
        <f t="array" ref="AT831">IF(TRUE,"True," &amp; IF(_xlfn.XLOOKUP("App_IsAny",'Scoring_Config'!$A:$A,'Scoring_Config'!$D:$D,"Yes")="Yes",_xlfn.XLOOKUP("App_IsAny",'Scoring_Config'!$A:$A,'Scoring_Config'!$C:$C,0),0),"False,0")</f>
        <v>0</v>
      </c>
      <c r="AU831">
        <v>65535</v>
      </c>
      <c r="AV831" cm="1">
        <f t="array" ref="AV831">IF(TRUE,"True," &amp; IF(_xlfn.XLOOKUP("App_RangeGt1000",'Scoring_Config'!$A:$A,'Scoring_Config'!$D:$D,"Yes")="Yes",_xlfn.XLOOKUP("App_RangeGt1000",'Scoring_Config'!$A:$A,'Scoring_Config'!$C:$C,0),0),"False,0")</f>
        <v>0</v>
      </c>
      <c r="AW831" cm="1">
        <f t="array" ref="AW831">IF(FALSE,"True," &amp; IF(_xlfn.XLOOKUP("Action_IsDenyOrDrop",'Scoring_Config'!$A:$A,'Scoring_Config'!$D:$D,"Yes")="Yes",_xlfn.XLOOKUP("Action_IsDenyOrDrop",'Scoring_Config'!$A:$A,'Scoring_Config'!$C:$C,0),0),"False,0")</f>
        <v>0</v>
      </c>
      <c r="AX831" cm="1">
        <f t="array" ref="AX831">IF(LEFT(AW831,4)="True",0,(IF(LEFT(Y831,4)="True",IF(_xlfn.XLOOKUP("Src_IsAny",'Scoring_Config'!$A:$A,'Scoring_Config'!$D:$D,"Yes")="Yes",_xlfn.XLOOKUP("Src_IsAny",'Scoring_Config'!$A:$A,'Scoring_Config'!$C:$C,10),0),0)+IF(LEFT(Z831,4)="True",IF(_xlfn.XLOOKUP("Src_CIDR_Le_16",'Scoring_Config'!$A:$A,'Scoring_Config'!$D:$D,"Yes")="Yes",_xlfn.XLOOKUP("Src_CIDR_Le_16",'Scoring_Config'!$A:$A,'Scoring_Config'!$C:$C,10),0),0)+IF(LEFT(AA831,4)="True",IF(_xlfn.XLOOKUP("Src_CIDR_17_22",'Scoring_Config'!$A:$A,'Scoring_Config'!$D:$D,"Yes")="Yes",_xlfn.XLOOKUP("Src_CIDR_17_22",'Scoring_Config'!$A:$A,'Scoring_Config'!$C:$C,5),0),0)+IF(LEFT(AB831,4)="True",IF(_xlfn.XLOOKUP("Dst_IsAny",'Scoring_Config'!$A:$A,'Scoring_Config'!$D:$D,"Yes")="Yes",_xlfn.XLOOKUP("Dst_IsAny",'Scoring_Config'!$A:$A,'Scoring_Config'!$C:$C,10),0),0)+IF(LEFT(AC831,4)="True",IF(_xlfn.XLOOKUP("Dst_CIDR_Le_16",'Scoring_Config'!$A:$A,'Scoring_Config'!$D:$D,"Yes")="Yes",_xlfn.XLOOKUP("Dst_CIDR_Le_16",'Scoring_Config'!$A:$A,'Scoring_Config'!$C:$C,10),0),0)+IF(LEFT(AD831,4)="True",IF(_xlfn.XLOOKUP("Dst_CIDR_17_22",'Scoring_Config'!$A:$A,'Scoring_Config'!$D:$D,"Yes")="Yes",_xlfn.XLOOKUP("Dst_CIDR_17_22",'Scoring_Config'!$A:$A,'Scoring_Config'!$C:$C,5),0),0)+IF(LEFT(AE831,4)="True",IF(_xlfn.XLOOKUP("SrcZone_IsAny",'Scoring_Config'!$A:$A,'Scoring_Config'!$D:$D,"Yes")="Yes",_xlfn.XLOOKUP("SrcZone_IsAny",'Scoring_Config'!$A:$A,'Scoring_Config'!$C:$C,10),0),0)+IF(LEFT(AF831,4)="True",IF(_xlfn.XLOOKUP("DstZone_IsAny",'Scoring_Config'!$A:$A,'Scoring_Config'!$D:$D,"Yes")="Yes",_xlfn.XLOOKUP("DstZone_IsAny",'Scoring_Config'!$A:$A,'Scoring_Config'!$C:$C,10),0),0)+IF(LEFT(AG831,4)="True",IF(_xlfn.XLOOKUP("Service_Any_OR_RangeGt1000",'Scoring_Config'!$A:$A,'Scoring_Config'!$D:$D,"Yes")="Yes",_xlfn.XLOOKUP("Service_Any_OR_RangeGt1000",'Scoring_Config'!$A:$A,'Scoring_Config'!$C:$C,10),0),0)+IF(LEFT(AH831,4)="True",IF(_xlfn.XLOOKUP("App_Any_OR_RangeGt1000",'Scoring_Config'!$A:$A,'Scoring_Config'!$D:$D,"Yes")="Yes",_xlfn.XLOOKUP("App_Any_OR_RangeGt1000",'Scoring_Config'!$A:$A,'Scoring_Config'!$C:$C,10),0),0)+IF(LEFT(AI831,4)="True",IF(_xlfn.XLOOKUP("Service_Insecure_Match",'Scoring_Config'!$A:$A,'Scoring_Config'!$D:$D,"Yes")="Yes",_xlfn.XLOOKUP("Service_Insecure_Match",'Scoring_Config'!$A:$A,'Scoring_Config'!$C:$C,5),0),0)+IF(LEFT(AJ831,4)="True",IF(_xlfn.XLOOKUP("Risky_Inbound",'Scoring_Config'!$A:$A,'Scoring_Config'!$D:$D,"Yes")="Yes",_xlfn.XLOOKUP("Risky_Inbound",'Scoring_Config'!$A:$A,'Scoring_Config'!$C:$C,50),0),0)+IF(LEFT(AK831,4)="True",IF(_xlfn.XLOOKUP("Risky_Outbound",'Scoring_Config'!$A:$A,'Scoring_Config'!$D:$D,"Yes")="Yes",_xlfn.XLOOKUP("Risky_Outbound",'Scoring_Config'!$A:$A,'Scoring_Config'!$C:$C,25),0),0)+IF(LEFT(AZ831,4)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831,FIND(",",AL831)+1,100)),0)+IF(LEFT(AM831,4)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831,FIND(",",AN831)+1,100)),0)+IF(_xlfn.XLOOKUP("Profile_Scoring",'Scoring_Config'!$A:$A,'Scoring_Config'!$D:$D,"Yes")="Yes",VALUE(MID(AO831,FIND(",",AO831)+1,100)),0)+IF(_xlfn.XLOOKUP("Options_Scoring",'Scoring_Config'!$A:$A,'Scoring_Config'!$D:$D,"Yes")="Yes",VALUE(MID(AP831,FIND(",",AP831)+1,100)),0)))</f>
        <v>0</v>
      </c>
      <c r="AZ831" cm="1">
        <f t="array" ref="AZ831">IF(FALSE,"True," &amp; IF(_xlfn.XLOOKUP("Migrate_Insecure",'Scoring_Config'!$A:$A,'Scoring_Config'!$D:$D,"Yes")="Yes",_xlfn.XLOOKUP("Migrate_Insecure",'Scoring_Config'!$A:$A,'Scoring_Config'!$C:$C,10),0),"False,0")</f>
        <v>0</v>
      </c>
    </row>
    <row r="832" spans="1:52">
      <c r="A832" t="s">
        <v>1979</v>
      </c>
      <c r="B832" t="s">
        <v>2805</v>
      </c>
      <c r="C832" t="s">
        <v>3542</v>
      </c>
      <c r="D832" t="s">
        <v>3545</v>
      </c>
      <c r="E832" t="s">
        <v>3563</v>
      </c>
      <c r="F832" t="s">
        <v>3576</v>
      </c>
      <c r="G832" t="s">
        <v>174</v>
      </c>
      <c r="H832" t="s">
        <v>174</v>
      </c>
      <c r="I832" t="s">
        <v>3885</v>
      </c>
      <c r="J832" t="s">
        <v>474</v>
      </c>
      <c r="K832" t="s">
        <v>174</v>
      </c>
      <c r="L832" t="s">
        <v>1503</v>
      </c>
      <c r="M832" t="s">
        <v>1974</v>
      </c>
      <c r="N832" t="s">
        <v>4315</v>
      </c>
      <c r="O832" t="s">
        <v>4319</v>
      </c>
      <c r="P832" t="s">
        <v>4321</v>
      </c>
      <c r="Q832" t="s">
        <v>4918</v>
      </c>
      <c r="R832" t="s">
        <v>5440</v>
      </c>
      <c r="S832" t="s">
        <v>5521</v>
      </c>
      <c r="T832" t="s">
        <v>5770</v>
      </c>
      <c r="U832" t="s">
        <v>6349</v>
      </c>
      <c r="Y832" cm="1">
        <f t="array" ref="Y832">IF(TRUE,"True," &amp; IF(_xlfn.XLOOKUP("Src_IsAny",'Scoring_Config'!$A:$A,'Scoring_Config'!$D:$D,"Yes")="Yes",_xlfn.XLOOKUP("Src_IsAny",'Scoring_Config'!$A:$A,'Scoring_Config'!$C:$C,10),0),"False,0")</f>
        <v>0</v>
      </c>
      <c r="Z832" cm="1">
        <f t="array" ref="Z832">IF(FALSE,"True," &amp; IF(_xlfn.XLOOKUP("Src_CIDR_Le_16",'Scoring_Config'!$A:$A,'Scoring_Config'!$D:$D,"Yes")="Yes",_xlfn.XLOOKUP("Src_CIDR_Le_16",'Scoring_Config'!$A:$A,'Scoring_Config'!$C:$C,10),0),"False,0")</f>
        <v>0</v>
      </c>
      <c r="AA832" cm="1">
        <f t="array" ref="AA832">IF(FALSE,"True," &amp; IF(_xlfn.XLOOKUP("Src_CIDR_17_22",'Scoring_Config'!$A:$A,'Scoring_Config'!$D:$D,"Yes")="Yes",_xlfn.XLOOKUP("Src_CIDR_17_22",'Scoring_Config'!$A:$A,'Scoring_Config'!$C:$C,5),0),"False,0")</f>
        <v>0</v>
      </c>
      <c r="AB832" cm="1">
        <f t="array" ref="AB832">IF(FALSE,"True," &amp; IF(_xlfn.XLOOKUP("Dst_IsAny",'Scoring_Config'!$A:$A,'Scoring_Config'!$D:$D,"Yes")="Yes",_xlfn.XLOOKUP("Dst_IsAny",'Scoring_Config'!$A:$A,'Scoring_Config'!$C:$C,10),0),"False,0")</f>
        <v>0</v>
      </c>
      <c r="AC832" cm="1">
        <f t="array" ref="AC832">IF(FALSE,"True," &amp; IF(_xlfn.XLOOKUP("Dst_CIDR_Le_16",'Scoring_Config'!$A:$A,'Scoring_Config'!$D:$D,"Yes")="Yes",_xlfn.XLOOKUP("Dst_CIDR_Le_16",'Scoring_Config'!$A:$A,'Scoring_Config'!$C:$C,10),0),"False,0")</f>
        <v>0</v>
      </c>
      <c r="AD832" cm="1">
        <f t="array" ref="AD832">IF(FALSE,"True," &amp; IF(_xlfn.XLOOKUP("Dst_CIDR_17_22",'Scoring_Config'!$A:$A,'Scoring_Config'!$D:$D,"Yes")="Yes",_xlfn.XLOOKUP("Dst_CIDR_17_22",'Scoring_Config'!$A:$A,'Scoring_Config'!$C:$C,5),0),"False,0")</f>
        <v>0</v>
      </c>
      <c r="AE832" cm="1">
        <f t="array" ref="AE832">IF(FALSE,"True," &amp; IF(_xlfn.XLOOKUP("SrcZone_IsAny",'Scoring_Config'!$A:$A,'Scoring_Config'!$D:$D,"Yes")="Yes",_xlfn.XLOOKUP("SrcZone_IsAny",'Scoring_Config'!$A:$A,'Scoring_Config'!$C:$C,10),0),"False,0")</f>
        <v>0</v>
      </c>
      <c r="AF832" cm="1">
        <f t="array" ref="AF832">IF(FALSE,"True," &amp; IF(_xlfn.XLOOKUP("DstZone_IsAny",'Scoring_Config'!$A:$A,'Scoring_Config'!$D:$D,"Yes")="Yes",_xlfn.XLOOKUP("DstZone_IsAny",'Scoring_Config'!$A:$A,'Scoring_Config'!$C:$C,10),0),"False,0")</f>
        <v>0</v>
      </c>
      <c r="AG832" cm="1">
        <f t="array" ref="AG83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32" cm="1">
        <f t="array" ref="AH832">IF(TRUE,"True," &amp; IF(_xlfn.XLOOKUP("App_Any_OR_RangeGt1000",'Scoring_Config'!$A:$A,'Scoring_Config'!$D:$D,"Yes")="Yes",_xlfn.XLOOKUP("App_Any_OR_RangeGt1000",'Scoring_Config'!$A:$A,'Scoring_Config'!$C:$C,10),0),"False,0")</f>
        <v>0</v>
      </c>
      <c r="AI832" cm="1">
        <f t="array" ref="AI832">IF(FALSE,"True," &amp; IF(_xlfn.XLOOKUP("Service_Insecure_Match",'Scoring_Config'!$A:$A,'Scoring_Config'!$D:$D,"Yes")="Yes",_xlfn.XLOOKUP("Service_Insecure_Match",'Scoring_Config'!$A:$A,'Scoring_Config'!$C:$C,5),0),"False,0")</f>
        <v>0</v>
      </c>
      <c r="AJ832" cm="1">
        <f t="array" ref="AJ832">IF(FALSE,"True," &amp; IF(_xlfn.XLOOKUP("Risky_Inbound",'Scoring_Config'!$A:$A,'Scoring_Config'!$D:$D,"Yes")="Yes",_xlfn.XLOOKUP("Risky_Inbound",'Scoring_Config'!$A:$A,'Scoring_Config'!$C:$C,50),0),"False,0")</f>
        <v>0</v>
      </c>
      <c r="AK832" cm="1">
        <f t="array" ref="AK832">IF(FALSE,"True," &amp; IF(_xlfn.XLOOKUP("Risky_Outbound",'Scoring_Config'!$A:$A,'Scoring_Config'!$D:$D,"Yes")="Yes",_xlfn.XLOOKUP("Risky_Outbound",'Scoring_Config'!$A:$A,'Scoring_Config'!$C:$C,25),0),"False,0")</f>
        <v>0</v>
      </c>
      <c r="AL832" t="s">
        <v>6700</v>
      </c>
      <c r="AM832" cm="1">
        <f t="array" ref="AM83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32" t="s">
        <v>6697</v>
      </c>
      <c r="AO832" t="s">
        <v>6697</v>
      </c>
      <c r="AP832" t="s">
        <v>6697</v>
      </c>
      <c r="AQ832" cm="1">
        <f t="array" ref="AQ832">IF(FALSE,"True," &amp; IF(_xlfn.XLOOKUP("Service_IsAny",'Scoring_Config'!$A:$A,'Scoring_Config'!$D:$D,"Yes")="Yes",_xlfn.XLOOKUP("Service_IsAny",'Scoring_Config'!$A:$A,'Scoring_Config'!$C:$C,0),0),"False,0")</f>
        <v>0</v>
      </c>
      <c r="AR832">
        <v>1</v>
      </c>
      <c r="AS832" cm="1">
        <f t="array" ref="AS832">IF(FALSE,"True," &amp; IF(_xlfn.XLOOKUP("Service_RangeGt1000",'Scoring_Config'!$A:$A,'Scoring_Config'!$D:$D,"Yes")="Yes",_xlfn.XLOOKUP("Service_RangeGt1000",'Scoring_Config'!$A:$A,'Scoring_Config'!$C:$C,0),0),"False,0")</f>
        <v>0</v>
      </c>
      <c r="AT832" cm="1">
        <f t="array" ref="AT832">IF(TRUE,"True," &amp; IF(_xlfn.XLOOKUP("App_IsAny",'Scoring_Config'!$A:$A,'Scoring_Config'!$D:$D,"Yes")="Yes",_xlfn.XLOOKUP("App_IsAny",'Scoring_Config'!$A:$A,'Scoring_Config'!$C:$C,0),0),"False,0")</f>
        <v>0</v>
      </c>
      <c r="AU832">
        <v>65535</v>
      </c>
      <c r="AV832" cm="1">
        <f t="array" ref="AV832">IF(TRUE,"True," &amp; IF(_xlfn.XLOOKUP("App_RangeGt1000",'Scoring_Config'!$A:$A,'Scoring_Config'!$D:$D,"Yes")="Yes",_xlfn.XLOOKUP("App_RangeGt1000",'Scoring_Config'!$A:$A,'Scoring_Config'!$C:$C,0),0),"False,0")</f>
        <v>0</v>
      </c>
      <c r="AW832" cm="1">
        <f t="array" ref="AW832">IF(FALSE,"True," &amp; IF(_xlfn.XLOOKUP("Action_IsDenyOrDrop",'Scoring_Config'!$A:$A,'Scoring_Config'!$D:$D,"Yes")="Yes",_xlfn.XLOOKUP("Action_IsDenyOrDrop",'Scoring_Config'!$A:$A,'Scoring_Config'!$C:$C,0),0),"False,0")</f>
        <v>0</v>
      </c>
      <c r="AX832" cm="1">
        <f t="array" ref="AX832">IF(LEFT(AW832,4)="True",0,(IF(LEFT(Y832,4)="True",IF(_xlfn.XLOOKUP("Src_IsAny",'Scoring_Config'!$A:$A,'Scoring_Config'!$D:$D,"Yes")="Yes",_xlfn.XLOOKUP("Src_IsAny",'Scoring_Config'!$A:$A,'Scoring_Config'!$C:$C,10),0),0)+IF(LEFT(Z832,4)="True",IF(_xlfn.XLOOKUP("Src_CIDR_Le_16",'Scoring_Config'!$A:$A,'Scoring_Config'!$D:$D,"Yes")="Yes",_xlfn.XLOOKUP("Src_CIDR_Le_16",'Scoring_Config'!$A:$A,'Scoring_Config'!$C:$C,10),0),0)+IF(LEFT(AA832,4)="True",IF(_xlfn.XLOOKUP("Src_CIDR_17_22",'Scoring_Config'!$A:$A,'Scoring_Config'!$D:$D,"Yes")="Yes",_xlfn.XLOOKUP("Src_CIDR_17_22",'Scoring_Config'!$A:$A,'Scoring_Config'!$C:$C,5),0),0)+IF(LEFT(AB832,4)="True",IF(_xlfn.XLOOKUP("Dst_IsAny",'Scoring_Config'!$A:$A,'Scoring_Config'!$D:$D,"Yes")="Yes",_xlfn.XLOOKUP("Dst_IsAny",'Scoring_Config'!$A:$A,'Scoring_Config'!$C:$C,10),0),0)+IF(LEFT(AC832,4)="True",IF(_xlfn.XLOOKUP("Dst_CIDR_Le_16",'Scoring_Config'!$A:$A,'Scoring_Config'!$D:$D,"Yes")="Yes",_xlfn.XLOOKUP("Dst_CIDR_Le_16",'Scoring_Config'!$A:$A,'Scoring_Config'!$C:$C,10),0),0)+IF(LEFT(AD832,4)="True",IF(_xlfn.XLOOKUP("Dst_CIDR_17_22",'Scoring_Config'!$A:$A,'Scoring_Config'!$D:$D,"Yes")="Yes",_xlfn.XLOOKUP("Dst_CIDR_17_22",'Scoring_Config'!$A:$A,'Scoring_Config'!$C:$C,5),0),0)+IF(LEFT(AE832,4)="True",IF(_xlfn.XLOOKUP("SrcZone_IsAny",'Scoring_Config'!$A:$A,'Scoring_Config'!$D:$D,"Yes")="Yes",_xlfn.XLOOKUP("SrcZone_IsAny",'Scoring_Config'!$A:$A,'Scoring_Config'!$C:$C,10),0),0)+IF(LEFT(AF832,4)="True",IF(_xlfn.XLOOKUP("DstZone_IsAny",'Scoring_Config'!$A:$A,'Scoring_Config'!$D:$D,"Yes")="Yes",_xlfn.XLOOKUP("DstZone_IsAny",'Scoring_Config'!$A:$A,'Scoring_Config'!$C:$C,10),0),0)+IF(LEFT(AG832,4)="True",IF(_xlfn.XLOOKUP("Service_Any_OR_RangeGt1000",'Scoring_Config'!$A:$A,'Scoring_Config'!$D:$D,"Yes")="Yes",_xlfn.XLOOKUP("Service_Any_OR_RangeGt1000",'Scoring_Config'!$A:$A,'Scoring_Config'!$C:$C,10),0),0)+IF(LEFT(AH832,4)="True",IF(_xlfn.XLOOKUP("App_Any_OR_RangeGt1000",'Scoring_Config'!$A:$A,'Scoring_Config'!$D:$D,"Yes")="Yes",_xlfn.XLOOKUP("App_Any_OR_RangeGt1000",'Scoring_Config'!$A:$A,'Scoring_Config'!$C:$C,10),0),0)+IF(LEFT(AI832,4)="True",IF(_xlfn.XLOOKUP("Service_Insecure_Match",'Scoring_Config'!$A:$A,'Scoring_Config'!$D:$D,"Yes")="Yes",_xlfn.XLOOKUP("Service_Insecure_Match",'Scoring_Config'!$A:$A,'Scoring_Config'!$C:$C,5),0),0)+IF(LEFT(AJ832,4)="True",IF(_xlfn.XLOOKUP("Risky_Inbound",'Scoring_Config'!$A:$A,'Scoring_Config'!$D:$D,"Yes")="Yes",_xlfn.XLOOKUP("Risky_Inbound",'Scoring_Config'!$A:$A,'Scoring_Config'!$C:$C,50),0),0)+IF(LEFT(AK832,4)="True",IF(_xlfn.XLOOKUP("Risky_Outbound",'Scoring_Config'!$A:$A,'Scoring_Config'!$D:$D,"Yes")="Yes",_xlfn.XLOOKUP("Risky_Outbound",'Scoring_Config'!$A:$A,'Scoring_Config'!$C:$C,25),0),0)+IF(LEFT(AZ832,4)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832,FIND(",",AL832)+1,100)),0)+IF(LEFT(AM832,4)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832,FIND(",",AN832)+1,100)),0)+IF(_xlfn.XLOOKUP("Profile_Scoring",'Scoring_Config'!$A:$A,'Scoring_Config'!$D:$D,"Yes")="Yes",VALUE(MID(AO832,FIND(",",AO832)+1,100)),0)+IF(_xlfn.XLOOKUP("Options_Scoring",'Scoring_Config'!$A:$A,'Scoring_Config'!$D:$D,"Yes")="Yes",VALUE(MID(AP832,FIND(",",AP832)+1,100)),0)))</f>
        <v>0</v>
      </c>
      <c r="AZ832" cm="1">
        <f t="array" ref="AZ832">IF(FALSE,"True," &amp; IF(_xlfn.XLOOKUP("Migrate_Insecure",'Scoring_Config'!$A:$A,'Scoring_Config'!$D:$D,"Yes")="Yes",_xlfn.XLOOKUP("Migrate_Insecure",'Scoring_Config'!$A:$A,'Scoring_Config'!$C:$C,10),0),"False,0")</f>
        <v>0</v>
      </c>
    </row>
    <row r="833" spans="1:52">
      <c r="A833" t="s">
        <v>1979</v>
      </c>
      <c r="B833" t="s">
        <v>2806</v>
      </c>
      <c r="C833" t="s">
        <v>3542</v>
      </c>
      <c r="D833" t="s">
        <v>3545</v>
      </c>
      <c r="E833" t="s">
        <v>3563</v>
      </c>
      <c r="F833" t="s">
        <v>3648</v>
      </c>
      <c r="G833" t="s">
        <v>313</v>
      </c>
      <c r="H833" t="s">
        <v>174</v>
      </c>
      <c r="I833" t="s">
        <v>3885</v>
      </c>
      <c r="J833" t="s">
        <v>475</v>
      </c>
      <c r="K833" t="s">
        <v>1667</v>
      </c>
      <c r="L833" t="s">
        <v>1327</v>
      </c>
      <c r="M833" t="s">
        <v>1974</v>
      </c>
      <c r="N833" t="s">
        <v>4315</v>
      </c>
      <c r="O833" t="s">
        <v>4319</v>
      </c>
      <c r="P833" t="s">
        <v>4321</v>
      </c>
      <c r="Q833" t="s">
        <v>4919</v>
      </c>
      <c r="R833" t="s">
        <v>5439</v>
      </c>
      <c r="S833" t="s">
        <v>4324</v>
      </c>
      <c r="T833" t="s">
        <v>5713</v>
      </c>
      <c r="U833" t="s">
        <v>6350</v>
      </c>
      <c r="Y833" cm="1">
        <f t="array" ref="Y833">IF(FALSE,"True," &amp; IF(_xlfn.XLOOKUP("Src_IsAny",'Scoring_Config'!$A:$A,'Scoring_Config'!$D:$D,"Yes")="Yes",_xlfn.XLOOKUP("Src_IsAny",'Scoring_Config'!$A:$A,'Scoring_Config'!$C:$C,10),0),"False,0")</f>
        <v>0</v>
      </c>
      <c r="Z833" cm="1">
        <f t="array" ref="Z833">IF(FALSE,"True," &amp; IF(_xlfn.XLOOKUP("Src_CIDR_Le_16",'Scoring_Config'!$A:$A,'Scoring_Config'!$D:$D,"Yes")="Yes",_xlfn.XLOOKUP("Src_CIDR_Le_16",'Scoring_Config'!$A:$A,'Scoring_Config'!$C:$C,10),0),"False,0")</f>
        <v>0</v>
      </c>
      <c r="AA833" cm="1">
        <f t="array" ref="AA833">IF(TRUE,"True," &amp; IF(_xlfn.XLOOKUP("Src_CIDR_17_22",'Scoring_Config'!$A:$A,'Scoring_Config'!$D:$D,"Yes")="Yes",_xlfn.XLOOKUP("Src_CIDR_17_22",'Scoring_Config'!$A:$A,'Scoring_Config'!$C:$C,5),0),"False,0")</f>
        <v>0</v>
      </c>
      <c r="AB833" cm="1">
        <f t="array" ref="AB833">IF(FALSE,"True," &amp; IF(_xlfn.XLOOKUP("Dst_IsAny",'Scoring_Config'!$A:$A,'Scoring_Config'!$D:$D,"Yes")="Yes",_xlfn.XLOOKUP("Dst_IsAny",'Scoring_Config'!$A:$A,'Scoring_Config'!$C:$C,10),0),"False,0")</f>
        <v>0</v>
      </c>
      <c r="AC833" cm="1">
        <f t="array" ref="AC833">IF(FALSE,"True," &amp; IF(_xlfn.XLOOKUP("Dst_CIDR_Le_16",'Scoring_Config'!$A:$A,'Scoring_Config'!$D:$D,"Yes")="Yes",_xlfn.XLOOKUP("Dst_CIDR_Le_16",'Scoring_Config'!$A:$A,'Scoring_Config'!$C:$C,10),0),"False,0")</f>
        <v>0</v>
      </c>
      <c r="AD833" cm="1">
        <f t="array" ref="AD833">IF(FALSE,"True," &amp; IF(_xlfn.XLOOKUP("Dst_CIDR_17_22",'Scoring_Config'!$A:$A,'Scoring_Config'!$D:$D,"Yes")="Yes",_xlfn.XLOOKUP("Dst_CIDR_17_22",'Scoring_Config'!$A:$A,'Scoring_Config'!$C:$C,5),0),"False,0")</f>
        <v>0</v>
      </c>
      <c r="AE833" cm="1">
        <f t="array" ref="AE833">IF(FALSE,"True," &amp; IF(_xlfn.XLOOKUP("SrcZone_IsAny",'Scoring_Config'!$A:$A,'Scoring_Config'!$D:$D,"Yes")="Yes",_xlfn.XLOOKUP("SrcZone_IsAny",'Scoring_Config'!$A:$A,'Scoring_Config'!$C:$C,10),0),"False,0")</f>
        <v>0</v>
      </c>
      <c r="AF833" cm="1">
        <f t="array" ref="AF833">IF(FALSE,"True," &amp; IF(_xlfn.XLOOKUP("DstZone_IsAny",'Scoring_Config'!$A:$A,'Scoring_Config'!$D:$D,"Yes")="Yes",_xlfn.XLOOKUP("DstZone_IsAny",'Scoring_Config'!$A:$A,'Scoring_Config'!$C:$C,10),0),"False,0")</f>
        <v>0</v>
      </c>
      <c r="AG833" cm="1">
        <f t="array" ref="AG83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33" cm="1">
        <f t="array" ref="AH833">IF(FALSE,"True," &amp; IF(_xlfn.XLOOKUP("App_Any_OR_RangeGt1000",'Scoring_Config'!$A:$A,'Scoring_Config'!$D:$D,"Yes")="Yes",_xlfn.XLOOKUP("App_Any_OR_RangeGt1000",'Scoring_Config'!$A:$A,'Scoring_Config'!$C:$C,10),0),"False,0")</f>
        <v>0</v>
      </c>
      <c r="AI833" cm="1">
        <f t="array" ref="AI833">IF(FALSE,"True," &amp; IF(_xlfn.XLOOKUP("Service_Insecure_Match",'Scoring_Config'!$A:$A,'Scoring_Config'!$D:$D,"Yes")="Yes",_xlfn.XLOOKUP("Service_Insecure_Match",'Scoring_Config'!$A:$A,'Scoring_Config'!$C:$C,5),0),"False,0")</f>
        <v>0</v>
      </c>
      <c r="AJ833" cm="1">
        <f t="array" ref="AJ833">IF(FALSE,"True," &amp; IF(_xlfn.XLOOKUP("Risky_Inbound",'Scoring_Config'!$A:$A,'Scoring_Config'!$D:$D,"Yes")="Yes",_xlfn.XLOOKUP("Risky_Inbound",'Scoring_Config'!$A:$A,'Scoring_Config'!$C:$C,50),0),"False,0")</f>
        <v>0</v>
      </c>
      <c r="AK833" cm="1">
        <f t="array" ref="AK833">IF(FALSE,"True," &amp; IF(_xlfn.XLOOKUP("Risky_Outbound",'Scoring_Config'!$A:$A,'Scoring_Config'!$D:$D,"Yes")="Yes",_xlfn.XLOOKUP("Risky_Outbound",'Scoring_Config'!$A:$A,'Scoring_Config'!$C:$C,25),0),"False,0")</f>
        <v>0</v>
      </c>
      <c r="AL833" t="s">
        <v>6700</v>
      </c>
      <c r="AM833" cm="1">
        <f t="array" ref="AM83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33" t="s">
        <v>6697</v>
      </c>
      <c r="AO833" t="s">
        <v>6697</v>
      </c>
      <c r="AP833" t="s">
        <v>6697</v>
      </c>
      <c r="AQ833" cm="1">
        <f t="array" ref="AQ833">IF(FALSE,"True," &amp; IF(_xlfn.XLOOKUP("Service_IsAny",'Scoring_Config'!$A:$A,'Scoring_Config'!$D:$D,"Yes")="Yes",_xlfn.XLOOKUP("Service_IsAny",'Scoring_Config'!$A:$A,'Scoring_Config'!$C:$C,0),0),"False,0")</f>
        <v>0</v>
      </c>
      <c r="AR833">
        <v>0</v>
      </c>
      <c r="AS833" cm="1">
        <f t="array" ref="AS833">IF(FALSE,"True," &amp; IF(_xlfn.XLOOKUP("Service_RangeGt1000",'Scoring_Config'!$A:$A,'Scoring_Config'!$D:$D,"Yes")="Yes",_xlfn.XLOOKUP("Service_RangeGt1000",'Scoring_Config'!$A:$A,'Scoring_Config'!$C:$C,0),0),"False,0")</f>
        <v>0</v>
      </c>
      <c r="AT833" cm="1">
        <f t="array" ref="AT833">IF(FALSE,"True," &amp; IF(_xlfn.XLOOKUP("App_IsAny",'Scoring_Config'!$A:$A,'Scoring_Config'!$D:$D,"Yes")="Yes",_xlfn.XLOOKUP("App_IsAny",'Scoring_Config'!$A:$A,'Scoring_Config'!$C:$C,0),0),"False,0")</f>
        <v>0</v>
      </c>
      <c r="AU833">
        <v>1</v>
      </c>
      <c r="AV833" cm="1">
        <f t="array" ref="AV833">IF(FALSE,"True," &amp; IF(_xlfn.XLOOKUP("App_RangeGt1000",'Scoring_Config'!$A:$A,'Scoring_Config'!$D:$D,"Yes")="Yes",_xlfn.XLOOKUP("App_RangeGt1000",'Scoring_Config'!$A:$A,'Scoring_Config'!$C:$C,0),0),"False,0")</f>
        <v>0</v>
      </c>
      <c r="AW833" cm="1">
        <f t="array" ref="AW833">IF(FALSE,"True," &amp; IF(_xlfn.XLOOKUP("Action_IsDenyOrDrop",'Scoring_Config'!$A:$A,'Scoring_Config'!$D:$D,"Yes")="Yes",_xlfn.XLOOKUP("Action_IsDenyOrDrop",'Scoring_Config'!$A:$A,'Scoring_Config'!$C:$C,0),0),"False,0")</f>
        <v>0</v>
      </c>
      <c r="AX833" cm="1">
        <f t="array" ref="AX833">IF(LEFT(AW833,4)="True",0,(IF(LEFT(Y833,4)="True",IF(_xlfn.XLOOKUP("Src_IsAny",'Scoring_Config'!$A:$A,'Scoring_Config'!$D:$D,"Yes")="Yes",_xlfn.XLOOKUP("Src_IsAny",'Scoring_Config'!$A:$A,'Scoring_Config'!$C:$C,10),0),0)+IF(LEFT(Z833,4)="True",IF(_xlfn.XLOOKUP("Src_CIDR_Le_16",'Scoring_Config'!$A:$A,'Scoring_Config'!$D:$D,"Yes")="Yes",_xlfn.XLOOKUP("Src_CIDR_Le_16",'Scoring_Config'!$A:$A,'Scoring_Config'!$C:$C,10),0),0)+IF(LEFT(AA833,4)="True",IF(_xlfn.XLOOKUP("Src_CIDR_17_22",'Scoring_Config'!$A:$A,'Scoring_Config'!$D:$D,"Yes")="Yes",_xlfn.XLOOKUP("Src_CIDR_17_22",'Scoring_Config'!$A:$A,'Scoring_Config'!$C:$C,5),0),0)+IF(LEFT(AB833,4)="True",IF(_xlfn.XLOOKUP("Dst_IsAny",'Scoring_Config'!$A:$A,'Scoring_Config'!$D:$D,"Yes")="Yes",_xlfn.XLOOKUP("Dst_IsAny",'Scoring_Config'!$A:$A,'Scoring_Config'!$C:$C,10),0),0)+IF(LEFT(AC833,4)="True",IF(_xlfn.XLOOKUP("Dst_CIDR_Le_16",'Scoring_Config'!$A:$A,'Scoring_Config'!$D:$D,"Yes")="Yes",_xlfn.XLOOKUP("Dst_CIDR_Le_16",'Scoring_Config'!$A:$A,'Scoring_Config'!$C:$C,10),0),0)+IF(LEFT(AD833,4)="True",IF(_xlfn.XLOOKUP("Dst_CIDR_17_22",'Scoring_Config'!$A:$A,'Scoring_Config'!$D:$D,"Yes")="Yes",_xlfn.XLOOKUP("Dst_CIDR_17_22",'Scoring_Config'!$A:$A,'Scoring_Config'!$C:$C,5),0),0)+IF(LEFT(AE833,4)="True",IF(_xlfn.XLOOKUP("SrcZone_IsAny",'Scoring_Config'!$A:$A,'Scoring_Config'!$D:$D,"Yes")="Yes",_xlfn.XLOOKUP("SrcZone_IsAny",'Scoring_Config'!$A:$A,'Scoring_Config'!$C:$C,10),0),0)+IF(LEFT(AF833,4)="True",IF(_xlfn.XLOOKUP("DstZone_IsAny",'Scoring_Config'!$A:$A,'Scoring_Config'!$D:$D,"Yes")="Yes",_xlfn.XLOOKUP("DstZone_IsAny",'Scoring_Config'!$A:$A,'Scoring_Config'!$C:$C,10),0),0)+IF(LEFT(AG833,4)="True",IF(_xlfn.XLOOKUP("Service_Any_OR_RangeGt1000",'Scoring_Config'!$A:$A,'Scoring_Config'!$D:$D,"Yes")="Yes",_xlfn.XLOOKUP("Service_Any_OR_RangeGt1000",'Scoring_Config'!$A:$A,'Scoring_Config'!$C:$C,10),0),0)+IF(LEFT(AH833,4)="True",IF(_xlfn.XLOOKUP("App_Any_OR_RangeGt1000",'Scoring_Config'!$A:$A,'Scoring_Config'!$D:$D,"Yes")="Yes",_xlfn.XLOOKUP("App_Any_OR_RangeGt1000",'Scoring_Config'!$A:$A,'Scoring_Config'!$C:$C,10),0),0)+IF(LEFT(AI833,4)="True",IF(_xlfn.XLOOKUP("Service_Insecure_Match",'Scoring_Config'!$A:$A,'Scoring_Config'!$D:$D,"Yes")="Yes",_xlfn.XLOOKUP("Service_Insecure_Match",'Scoring_Config'!$A:$A,'Scoring_Config'!$C:$C,5),0),0)+IF(LEFT(AJ833,4)="True",IF(_xlfn.XLOOKUP("Risky_Inbound",'Scoring_Config'!$A:$A,'Scoring_Config'!$D:$D,"Yes")="Yes",_xlfn.XLOOKUP("Risky_Inbound",'Scoring_Config'!$A:$A,'Scoring_Config'!$C:$C,50),0),0)+IF(LEFT(AK833,4)="True",IF(_xlfn.XLOOKUP("Risky_Outbound",'Scoring_Config'!$A:$A,'Scoring_Config'!$D:$D,"Yes")="Yes",_xlfn.XLOOKUP("Risky_Outbound",'Scoring_Config'!$A:$A,'Scoring_Config'!$C:$C,25),0),0)+IF(LEFT(AZ833,4)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833,FIND(",",AL833)+1,100)),0)+IF(LEFT(AM833,4)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833,FIND(",",AN833)+1,100)),0)+IF(_xlfn.XLOOKUP("Profile_Scoring",'Scoring_Config'!$A:$A,'Scoring_Config'!$D:$D,"Yes")="Yes",VALUE(MID(AO833,FIND(",",AO833)+1,100)),0)+IF(_xlfn.XLOOKUP("Options_Scoring",'Scoring_Config'!$A:$A,'Scoring_Config'!$D:$D,"Yes")="Yes",VALUE(MID(AP833,FIND(",",AP833)+1,100)),0)))</f>
        <v>0</v>
      </c>
      <c r="AZ833" cm="1">
        <f t="array" ref="AZ833">IF(FALSE,"True," &amp; IF(_xlfn.XLOOKUP("Migrate_Insecure",'Scoring_Config'!$A:$A,'Scoring_Config'!$D:$D,"Yes")="Yes",_xlfn.XLOOKUP("Migrate_Insecure",'Scoring_Config'!$A:$A,'Scoring_Config'!$C:$C,10),0),"False,0")</f>
        <v>0</v>
      </c>
    </row>
    <row r="834" spans="1:52">
      <c r="A834" t="s">
        <v>1979</v>
      </c>
      <c r="B834" t="s">
        <v>2807</v>
      </c>
      <c r="C834" t="s">
        <v>3542</v>
      </c>
      <c r="D834" t="s">
        <v>3545</v>
      </c>
      <c r="E834" t="s">
        <v>3563</v>
      </c>
      <c r="F834" t="s">
        <v>3885</v>
      </c>
      <c r="G834" t="s">
        <v>475</v>
      </c>
      <c r="H834" t="s">
        <v>174</v>
      </c>
      <c r="I834" t="s">
        <v>3576</v>
      </c>
      <c r="J834" t="s">
        <v>174</v>
      </c>
      <c r="K834" t="s">
        <v>1667</v>
      </c>
      <c r="L834" t="s">
        <v>1327</v>
      </c>
      <c r="M834" t="s">
        <v>1974</v>
      </c>
      <c r="N834" t="s">
        <v>4315</v>
      </c>
      <c r="O834" t="s">
        <v>4319</v>
      </c>
      <c r="P834" t="s">
        <v>4323</v>
      </c>
      <c r="Q834" t="s">
        <v>4920</v>
      </c>
      <c r="R834" t="s">
        <v>5439</v>
      </c>
      <c r="S834" t="s">
        <v>4324</v>
      </c>
      <c r="T834" t="s">
        <v>5770</v>
      </c>
      <c r="U834" t="s">
        <v>6350</v>
      </c>
      <c r="Y834" cm="1">
        <f t="array" ref="Y834">IF(FALSE,"True," &amp; IF(_xlfn.XLOOKUP("Src_IsAny",'Scoring_Config'!$A:$A,'Scoring_Config'!$D:$D,"Yes")="Yes",_xlfn.XLOOKUP("Src_IsAny",'Scoring_Config'!$A:$A,'Scoring_Config'!$C:$C,10),0),"False,0")</f>
        <v>0</v>
      </c>
      <c r="Z834" cm="1">
        <f t="array" ref="Z834">IF(FALSE,"True," &amp; IF(_xlfn.XLOOKUP("Src_CIDR_Le_16",'Scoring_Config'!$A:$A,'Scoring_Config'!$D:$D,"Yes")="Yes",_xlfn.XLOOKUP("Src_CIDR_Le_16",'Scoring_Config'!$A:$A,'Scoring_Config'!$C:$C,10),0),"False,0")</f>
        <v>0</v>
      </c>
      <c r="AA834" cm="1">
        <f t="array" ref="AA834">IF(FALSE,"True," &amp; IF(_xlfn.XLOOKUP("Src_CIDR_17_22",'Scoring_Config'!$A:$A,'Scoring_Config'!$D:$D,"Yes")="Yes",_xlfn.XLOOKUP("Src_CIDR_17_22",'Scoring_Config'!$A:$A,'Scoring_Config'!$C:$C,5),0),"False,0")</f>
        <v>0</v>
      </c>
      <c r="AB834" cm="1">
        <f t="array" ref="AB834">IF(TRUE,"True," &amp; IF(_xlfn.XLOOKUP("Dst_IsAny",'Scoring_Config'!$A:$A,'Scoring_Config'!$D:$D,"Yes")="Yes",_xlfn.XLOOKUP("Dst_IsAny",'Scoring_Config'!$A:$A,'Scoring_Config'!$C:$C,10),0),"False,0")</f>
        <v>0</v>
      </c>
      <c r="AC834" cm="1">
        <f t="array" ref="AC834">IF(FALSE,"True," &amp; IF(_xlfn.XLOOKUP("Dst_CIDR_Le_16",'Scoring_Config'!$A:$A,'Scoring_Config'!$D:$D,"Yes")="Yes",_xlfn.XLOOKUP("Dst_CIDR_Le_16",'Scoring_Config'!$A:$A,'Scoring_Config'!$C:$C,10),0),"False,0")</f>
        <v>0</v>
      </c>
      <c r="AD834" cm="1">
        <f t="array" ref="AD834">IF(FALSE,"True," &amp; IF(_xlfn.XLOOKUP("Dst_CIDR_17_22",'Scoring_Config'!$A:$A,'Scoring_Config'!$D:$D,"Yes")="Yes",_xlfn.XLOOKUP("Dst_CIDR_17_22",'Scoring_Config'!$A:$A,'Scoring_Config'!$C:$C,5),0),"False,0")</f>
        <v>0</v>
      </c>
      <c r="AE834" cm="1">
        <f t="array" ref="AE834">IF(FALSE,"True," &amp; IF(_xlfn.XLOOKUP("SrcZone_IsAny",'Scoring_Config'!$A:$A,'Scoring_Config'!$D:$D,"Yes")="Yes",_xlfn.XLOOKUP("SrcZone_IsAny",'Scoring_Config'!$A:$A,'Scoring_Config'!$C:$C,10),0),"False,0")</f>
        <v>0</v>
      </c>
      <c r="AF834" cm="1">
        <f t="array" ref="AF834">IF(FALSE,"True," &amp; IF(_xlfn.XLOOKUP("DstZone_IsAny",'Scoring_Config'!$A:$A,'Scoring_Config'!$D:$D,"Yes")="Yes",_xlfn.XLOOKUP("DstZone_IsAny",'Scoring_Config'!$A:$A,'Scoring_Config'!$C:$C,10),0),"False,0")</f>
        <v>0</v>
      </c>
      <c r="AG834" cm="1">
        <f t="array" ref="AG83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34" cm="1">
        <f t="array" ref="AH834">IF(FALSE,"True," &amp; IF(_xlfn.XLOOKUP("App_Any_OR_RangeGt1000",'Scoring_Config'!$A:$A,'Scoring_Config'!$D:$D,"Yes")="Yes",_xlfn.XLOOKUP("App_Any_OR_RangeGt1000",'Scoring_Config'!$A:$A,'Scoring_Config'!$C:$C,10),0),"False,0")</f>
        <v>0</v>
      </c>
      <c r="AI834" cm="1">
        <f t="array" ref="AI834">IF(FALSE,"True," &amp; IF(_xlfn.XLOOKUP("Service_Insecure_Match",'Scoring_Config'!$A:$A,'Scoring_Config'!$D:$D,"Yes")="Yes",_xlfn.XLOOKUP("Service_Insecure_Match",'Scoring_Config'!$A:$A,'Scoring_Config'!$C:$C,5),0),"False,0")</f>
        <v>0</v>
      </c>
      <c r="AJ834" cm="1">
        <f t="array" ref="AJ834">IF(FALSE,"True," &amp; IF(_xlfn.XLOOKUP("Risky_Inbound",'Scoring_Config'!$A:$A,'Scoring_Config'!$D:$D,"Yes")="Yes",_xlfn.XLOOKUP("Risky_Inbound",'Scoring_Config'!$A:$A,'Scoring_Config'!$C:$C,50),0),"False,0")</f>
        <v>0</v>
      </c>
      <c r="AK834" cm="1">
        <f t="array" ref="AK834">IF(FALSE,"True," &amp; IF(_xlfn.XLOOKUP("Risky_Outbound",'Scoring_Config'!$A:$A,'Scoring_Config'!$D:$D,"Yes")="Yes",_xlfn.XLOOKUP("Risky_Outbound",'Scoring_Config'!$A:$A,'Scoring_Config'!$C:$C,25),0),"False,0")</f>
        <v>0</v>
      </c>
      <c r="AL834" t="s">
        <v>6699</v>
      </c>
      <c r="AM834" cm="1">
        <f t="array" ref="AM83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34" t="s">
        <v>6697</v>
      </c>
      <c r="AO834" t="s">
        <v>6697</v>
      </c>
      <c r="AP834" t="s">
        <v>6697</v>
      </c>
      <c r="AQ834" cm="1">
        <f t="array" ref="AQ834">IF(FALSE,"True," &amp; IF(_xlfn.XLOOKUP("Service_IsAny",'Scoring_Config'!$A:$A,'Scoring_Config'!$D:$D,"Yes")="Yes",_xlfn.XLOOKUP("Service_IsAny",'Scoring_Config'!$A:$A,'Scoring_Config'!$C:$C,0),0),"False,0")</f>
        <v>0</v>
      </c>
      <c r="AR834">
        <v>0</v>
      </c>
      <c r="AS834" cm="1">
        <f t="array" ref="AS834">IF(FALSE,"True," &amp; IF(_xlfn.XLOOKUP("Service_RangeGt1000",'Scoring_Config'!$A:$A,'Scoring_Config'!$D:$D,"Yes")="Yes",_xlfn.XLOOKUP("Service_RangeGt1000",'Scoring_Config'!$A:$A,'Scoring_Config'!$C:$C,0),0),"False,0")</f>
        <v>0</v>
      </c>
      <c r="AT834" cm="1">
        <f t="array" ref="AT834">IF(FALSE,"True," &amp; IF(_xlfn.XLOOKUP("App_IsAny",'Scoring_Config'!$A:$A,'Scoring_Config'!$D:$D,"Yes")="Yes",_xlfn.XLOOKUP("App_IsAny",'Scoring_Config'!$A:$A,'Scoring_Config'!$C:$C,0),0),"False,0")</f>
        <v>0</v>
      </c>
      <c r="AU834">
        <v>1</v>
      </c>
      <c r="AV834" cm="1">
        <f t="array" ref="AV834">IF(FALSE,"True," &amp; IF(_xlfn.XLOOKUP("App_RangeGt1000",'Scoring_Config'!$A:$A,'Scoring_Config'!$D:$D,"Yes")="Yes",_xlfn.XLOOKUP("App_RangeGt1000",'Scoring_Config'!$A:$A,'Scoring_Config'!$C:$C,0),0),"False,0")</f>
        <v>0</v>
      </c>
      <c r="AW834" cm="1">
        <f t="array" ref="AW834">IF(FALSE,"True," &amp; IF(_xlfn.XLOOKUP("Action_IsDenyOrDrop",'Scoring_Config'!$A:$A,'Scoring_Config'!$D:$D,"Yes")="Yes",_xlfn.XLOOKUP("Action_IsDenyOrDrop",'Scoring_Config'!$A:$A,'Scoring_Config'!$C:$C,0),0),"False,0")</f>
        <v>0</v>
      </c>
      <c r="AX834" cm="1">
        <f t="array" ref="AX834">IF(LEFT(AW834,4)="True",0,(IF(LEFT(Y834,4)="True",IF(_xlfn.XLOOKUP("Src_IsAny",'Scoring_Config'!$A:$A,'Scoring_Config'!$D:$D,"Yes")="Yes",_xlfn.XLOOKUP("Src_IsAny",'Scoring_Config'!$A:$A,'Scoring_Config'!$C:$C,10),0),0)+IF(LEFT(Z834,4)="True",IF(_xlfn.XLOOKUP("Src_CIDR_Le_16",'Scoring_Config'!$A:$A,'Scoring_Config'!$D:$D,"Yes")="Yes",_xlfn.XLOOKUP("Src_CIDR_Le_16",'Scoring_Config'!$A:$A,'Scoring_Config'!$C:$C,10),0),0)+IF(LEFT(AA834,4)="True",IF(_xlfn.XLOOKUP("Src_CIDR_17_22",'Scoring_Config'!$A:$A,'Scoring_Config'!$D:$D,"Yes")="Yes",_xlfn.XLOOKUP("Src_CIDR_17_22",'Scoring_Config'!$A:$A,'Scoring_Config'!$C:$C,5),0),0)+IF(LEFT(AB834,4)="True",IF(_xlfn.XLOOKUP("Dst_IsAny",'Scoring_Config'!$A:$A,'Scoring_Config'!$D:$D,"Yes")="Yes",_xlfn.XLOOKUP("Dst_IsAny",'Scoring_Config'!$A:$A,'Scoring_Config'!$C:$C,10),0),0)+IF(LEFT(AC834,4)="True",IF(_xlfn.XLOOKUP("Dst_CIDR_Le_16",'Scoring_Config'!$A:$A,'Scoring_Config'!$D:$D,"Yes")="Yes",_xlfn.XLOOKUP("Dst_CIDR_Le_16",'Scoring_Config'!$A:$A,'Scoring_Config'!$C:$C,10),0),0)+IF(LEFT(AD834,4)="True",IF(_xlfn.XLOOKUP("Dst_CIDR_17_22",'Scoring_Config'!$A:$A,'Scoring_Config'!$D:$D,"Yes")="Yes",_xlfn.XLOOKUP("Dst_CIDR_17_22",'Scoring_Config'!$A:$A,'Scoring_Config'!$C:$C,5),0),0)+IF(LEFT(AE834,4)="True",IF(_xlfn.XLOOKUP("SrcZone_IsAny",'Scoring_Config'!$A:$A,'Scoring_Config'!$D:$D,"Yes")="Yes",_xlfn.XLOOKUP("SrcZone_IsAny",'Scoring_Config'!$A:$A,'Scoring_Config'!$C:$C,10),0),0)+IF(LEFT(AF834,4)="True",IF(_xlfn.XLOOKUP("DstZone_IsAny",'Scoring_Config'!$A:$A,'Scoring_Config'!$D:$D,"Yes")="Yes",_xlfn.XLOOKUP("DstZone_IsAny",'Scoring_Config'!$A:$A,'Scoring_Config'!$C:$C,10),0),0)+IF(LEFT(AG834,4)="True",IF(_xlfn.XLOOKUP("Service_Any_OR_RangeGt1000",'Scoring_Config'!$A:$A,'Scoring_Config'!$D:$D,"Yes")="Yes",_xlfn.XLOOKUP("Service_Any_OR_RangeGt1000",'Scoring_Config'!$A:$A,'Scoring_Config'!$C:$C,10),0),0)+IF(LEFT(AH834,4)="True",IF(_xlfn.XLOOKUP("App_Any_OR_RangeGt1000",'Scoring_Config'!$A:$A,'Scoring_Config'!$D:$D,"Yes")="Yes",_xlfn.XLOOKUP("App_Any_OR_RangeGt1000",'Scoring_Config'!$A:$A,'Scoring_Config'!$C:$C,10),0),0)+IF(LEFT(AI834,4)="True",IF(_xlfn.XLOOKUP("Service_Insecure_Match",'Scoring_Config'!$A:$A,'Scoring_Config'!$D:$D,"Yes")="Yes",_xlfn.XLOOKUP("Service_Insecure_Match",'Scoring_Config'!$A:$A,'Scoring_Config'!$C:$C,5),0),0)+IF(LEFT(AJ834,4)="True",IF(_xlfn.XLOOKUP("Risky_Inbound",'Scoring_Config'!$A:$A,'Scoring_Config'!$D:$D,"Yes")="Yes",_xlfn.XLOOKUP("Risky_Inbound",'Scoring_Config'!$A:$A,'Scoring_Config'!$C:$C,50),0),0)+IF(LEFT(AK834,4)="True",IF(_xlfn.XLOOKUP("Risky_Outbound",'Scoring_Config'!$A:$A,'Scoring_Config'!$D:$D,"Yes")="Yes",_xlfn.XLOOKUP("Risky_Outbound",'Scoring_Config'!$A:$A,'Scoring_Config'!$C:$C,25),0),0)+IF(LEFT(AZ834,4)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834,FIND(",",AL834)+1,100)),0)+IF(LEFT(AM834,4)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834,FIND(",",AN834)+1,100)),0)+IF(_xlfn.XLOOKUP("Profile_Scoring",'Scoring_Config'!$A:$A,'Scoring_Config'!$D:$D,"Yes")="Yes",VALUE(MID(AO834,FIND(",",AO834)+1,100)),0)+IF(_xlfn.XLOOKUP("Options_Scoring",'Scoring_Config'!$A:$A,'Scoring_Config'!$D:$D,"Yes")="Yes",VALUE(MID(AP834,FIND(",",AP834)+1,100)),0)))</f>
        <v>0</v>
      </c>
      <c r="AZ834" cm="1">
        <f t="array" ref="AZ834">IF(FALSE,"True," &amp; IF(_xlfn.XLOOKUP("Migrate_Insecure",'Scoring_Config'!$A:$A,'Scoring_Config'!$D:$D,"Yes")="Yes",_xlfn.XLOOKUP("Migrate_Insecure",'Scoring_Config'!$A:$A,'Scoring_Config'!$C:$C,10),0),"False,0")</f>
        <v>0</v>
      </c>
    </row>
    <row r="835" spans="1:52">
      <c r="A835" t="s">
        <v>1979</v>
      </c>
      <c r="B835" t="s">
        <v>2808</v>
      </c>
      <c r="C835" t="s">
        <v>3542</v>
      </c>
      <c r="D835" t="s">
        <v>3544</v>
      </c>
      <c r="E835" t="s">
        <v>3562</v>
      </c>
      <c r="F835" t="s">
        <v>3731</v>
      </c>
      <c r="G835" t="s">
        <v>476</v>
      </c>
      <c r="H835" t="s">
        <v>193</v>
      </c>
      <c r="I835" t="s">
        <v>4211</v>
      </c>
      <c r="J835" t="s">
        <v>224</v>
      </c>
      <c r="K835" t="s">
        <v>1887</v>
      </c>
      <c r="L835" t="s">
        <v>1325</v>
      </c>
      <c r="M835" t="s">
        <v>1973</v>
      </c>
      <c r="N835" t="s">
        <v>4315</v>
      </c>
      <c r="O835" t="s">
        <v>4319</v>
      </c>
      <c r="P835" t="s">
        <v>4323</v>
      </c>
      <c r="Q835" t="s">
        <v>4921</v>
      </c>
      <c r="R835" t="s">
        <v>5439</v>
      </c>
      <c r="S835" t="s">
        <v>4324</v>
      </c>
      <c r="T835" t="s">
        <v>5631</v>
      </c>
      <c r="U835" t="s">
        <v>6103</v>
      </c>
      <c r="Y835" cm="1">
        <f t="array" ref="Y835">IF(FALSE,"True," &amp; IF(_xlfn.XLOOKUP("Src_IsAny",'Scoring_Config'!$A:$A,'Scoring_Config'!$D:$D,"Yes")="Yes",_xlfn.XLOOKUP("Src_IsAny",'Scoring_Config'!$A:$A,'Scoring_Config'!$C:$C,10),0),"False,0")</f>
        <v>0</v>
      </c>
      <c r="Z835" cm="1">
        <f t="array" ref="Z835">IF(FALSE,"True," &amp; IF(_xlfn.XLOOKUP("Src_CIDR_Le_16",'Scoring_Config'!$A:$A,'Scoring_Config'!$D:$D,"Yes")="Yes",_xlfn.XLOOKUP("Src_CIDR_Le_16",'Scoring_Config'!$A:$A,'Scoring_Config'!$C:$C,10),0),"False,0")</f>
        <v>0</v>
      </c>
      <c r="AA835" cm="1">
        <f t="array" ref="AA835">IF(FALSE,"True," &amp; IF(_xlfn.XLOOKUP("Src_CIDR_17_22",'Scoring_Config'!$A:$A,'Scoring_Config'!$D:$D,"Yes")="Yes",_xlfn.XLOOKUP("Src_CIDR_17_22",'Scoring_Config'!$A:$A,'Scoring_Config'!$C:$C,5),0),"False,0")</f>
        <v>0</v>
      </c>
      <c r="AB835" cm="1">
        <f t="array" ref="AB835">IF(FALSE,"True," &amp; IF(_xlfn.XLOOKUP("Dst_IsAny",'Scoring_Config'!$A:$A,'Scoring_Config'!$D:$D,"Yes")="Yes",_xlfn.XLOOKUP("Dst_IsAny",'Scoring_Config'!$A:$A,'Scoring_Config'!$C:$C,10),0),"False,0")</f>
        <v>0</v>
      </c>
      <c r="AC835" cm="1">
        <f t="array" ref="AC835">IF(FALSE,"True," &amp; IF(_xlfn.XLOOKUP("Dst_CIDR_Le_16",'Scoring_Config'!$A:$A,'Scoring_Config'!$D:$D,"Yes")="Yes",_xlfn.XLOOKUP("Dst_CIDR_Le_16",'Scoring_Config'!$A:$A,'Scoring_Config'!$C:$C,10),0),"False,0")</f>
        <v>0</v>
      </c>
      <c r="AD835" cm="1">
        <f t="array" ref="AD835">IF(FALSE,"True," &amp; IF(_xlfn.XLOOKUP("Dst_CIDR_17_22",'Scoring_Config'!$A:$A,'Scoring_Config'!$D:$D,"Yes")="Yes",_xlfn.XLOOKUP("Dst_CIDR_17_22",'Scoring_Config'!$A:$A,'Scoring_Config'!$C:$C,5),0),"False,0")</f>
        <v>0</v>
      </c>
      <c r="AE835" cm="1">
        <f t="array" ref="AE835">IF(FALSE,"True," &amp; IF(_xlfn.XLOOKUP("SrcZone_IsAny",'Scoring_Config'!$A:$A,'Scoring_Config'!$D:$D,"Yes")="Yes",_xlfn.XLOOKUP("SrcZone_IsAny",'Scoring_Config'!$A:$A,'Scoring_Config'!$C:$C,10),0),"False,0")</f>
        <v>0</v>
      </c>
      <c r="AF835" cm="1">
        <f t="array" ref="AF835">IF(FALSE,"True," &amp; IF(_xlfn.XLOOKUP("DstZone_IsAny",'Scoring_Config'!$A:$A,'Scoring_Config'!$D:$D,"Yes")="Yes",_xlfn.XLOOKUP("DstZone_IsAny",'Scoring_Config'!$A:$A,'Scoring_Config'!$C:$C,10),0),"False,0")</f>
        <v>0</v>
      </c>
      <c r="AG835" cm="1">
        <f t="array" ref="AG83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35" cm="1">
        <f t="array" ref="AH835">IF(FALSE,"True," &amp; IF(_xlfn.XLOOKUP("App_Any_OR_RangeGt1000",'Scoring_Config'!$A:$A,'Scoring_Config'!$D:$D,"Yes")="Yes",_xlfn.XLOOKUP("App_Any_OR_RangeGt1000",'Scoring_Config'!$A:$A,'Scoring_Config'!$C:$C,10),0),"False,0")</f>
        <v>0</v>
      </c>
      <c r="AI835" cm="1">
        <f t="array" ref="AI835">IF(FALSE,"True," &amp; IF(_xlfn.XLOOKUP("Service_Insecure_Match",'Scoring_Config'!$A:$A,'Scoring_Config'!$D:$D,"Yes")="Yes",_xlfn.XLOOKUP("Service_Insecure_Match",'Scoring_Config'!$A:$A,'Scoring_Config'!$C:$C,5),0),"False,0")</f>
        <v>0</v>
      </c>
      <c r="AJ835" cm="1">
        <f t="array" ref="AJ835">IF(FALSE,"True," &amp; IF(_xlfn.XLOOKUP("Risky_Inbound",'Scoring_Config'!$A:$A,'Scoring_Config'!$D:$D,"Yes")="Yes",_xlfn.XLOOKUP("Risky_Inbound",'Scoring_Config'!$A:$A,'Scoring_Config'!$C:$C,50),0),"False,0")</f>
        <v>0</v>
      </c>
      <c r="AK835" cm="1">
        <f t="array" ref="AK835">IF(FALSE,"True," &amp; IF(_xlfn.XLOOKUP("Risky_Outbound",'Scoring_Config'!$A:$A,'Scoring_Config'!$D:$D,"Yes")="Yes",_xlfn.XLOOKUP("Risky_Outbound",'Scoring_Config'!$A:$A,'Scoring_Config'!$C:$C,25),0),"False,0")</f>
        <v>0</v>
      </c>
      <c r="AL835" t="s">
        <v>6699</v>
      </c>
      <c r="AM835" cm="1">
        <f t="array" ref="AM83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35" t="s">
        <v>6697</v>
      </c>
      <c r="AO835" t="s">
        <v>6697</v>
      </c>
      <c r="AP835" t="s">
        <v>6697</v>
      </c>
      <c r="AQ835" cm="1">
        <f t="array" ref="AQ835">IF(FALSE,"True," &amp; IF(_xlfn.XLOOKUP("Service_IsAny",'Scoring_Config'!$A:$A,'Scoring_Config'!$D:$D,"Yes")="Yes",_xlfn.XLOOKUP("Service_IsAny",'Scoring_Config'!$A:$A,'Scoring_Config'!$C:$C,0),0),"False,0")</f>
        <v>0</v>
      </c>
      <c r="AR835">
        <v>0</v>
      </c>
      <c r="AS835" cm="1">
        <f t="array" ref="AS835">IF(FALSE,"True," &amp; IF(_xlfn.XLOOKUP("Service_RangeGt1000",'Scoring_Config'!$A:$A,'Scoring_Config'!$D:$D,"Yes")="Yes",_xlfn.XLOOKUP("Service_RangeGt1000",'Scoring_Config'!$A:$A,'Scoring_Config'!$C:$C,0),0),"False,0")</f>
        <v>0</v>
      </c>
      <c r="AT835" cm="1">
        <f t="array" ref="AT835">IF(FALSE,"True," &amp; IF(_xlfn.XLOOKUP("App_IsAny",'Scoring_Config'!$A:$A,'Scoring_Config'!$D:$D,"Yes")="Yes",_xlfn.XLOOKUP("App_IsAny",'Scoring_Config'!$A:$A,'Scoring_Config'!$C:$C,0),0),"False,0")</f>
        <v>0</v>
      </c>
      <c r="AU835">
        <v>0</v>
      </c>
      <c r="AV835" cm="1">
        <f t="array" ref="AV835">IF(FALSE,"True," &amp; IF(_xlfn.XLOOKUP("App_RangeGt1000",'Scoring_Config'!$A:$A,'Scoring_Config'!$D:$D,"Yes")="Yes",_xlfn.XLOOKUP("App_RangeGt1000",'Scoring_Config'!$A:$A,'Scoring_Config'!$C:$C,0),0),"False,0")</f>
        <v>0</v>
      </c>
      <c r="AW835" cm="1">
        <f t="array" ref="AW835">IF(FALSE,"True," &amp; IF(_xlfn.XLOOKUP("Action_IsDenyOrDrop",'Scoring_Config'!$A:$A,'Scoring_Config'!$D:$D,"Yes")="Yes",_xlfn.XLOOKUP("Action_IsDenyOrDrop",'Scoring_Config'!$A:$A,'Scoring_Config'!$C:$C,0),0),"False,0")</f>
        <v>0</v>
      </c>
      <c r="AX835" cm="1">
        <f t="array" ref="AX835">IF(LEFT(AW835,4)="True",0,(IF(LEFT(Y835,4)="True",IF(_xlfn.XLOOKUP("Src_IsAny",'Scoring_Config'!$A:$A,'Scoring_Config'!$D:$D,"Yes")="Yes",_xlfn.XLOOKUP("Src_IsAny",'Scoring_Config'!$A:$A,'Scoring_Config'!$C:$C,10),0),0)+IF(LEFT(Z835,4)="True",IF(_xlfn.XLOOKUP("Src_CIDR_Le_16",'Scoring_Config'!$A:$A,'Scoring_Config'!$D:$D,"Yes")="Yes",_xlfn.XLOOKUP("Src_CIDR_Le_16",'Scoring_Config'!$A:$A,'Scoring_Config'!$C:$C,10),0),0)+IF(LEFT(AA835,4)="True",IF(_xlfn.XLOOKUP("Src_CIDR_17_22",'Scoring_Config'!$A:$A,'Scoring_Config'!$D:$D,"Yes")="Yes",_xlfn.XLOOKUP("Src_CIDR_17_22",'Scoring_Config'!$A:$A,'Scoring_Config'!$C:$C,5),0),0)+IF(LEFT(AB835,4)="True",IF(_xlfn.XLOOKUP("Dst_IsAny",'Scoring_Config'!$A:$A,'Scoring_Config'!$D:$D,"Yes")="Yes",_xlfn.XLOOKUP("Dst_IsAny",'Scoring_Config'!$A:$A,'Scoring_Config'!$C:$C,10),0),0)+IF(LEFT(AC835,4)="True",IF(_xlfn.XLOOKUP("Dst_CIDR_Le_16",'Scoring_Config'!$A:$A,'Scoring_Config'!$D:$D,"Yes")="Yes",_xlfn.XLOOKUP("Dst_CIDR_Le_16",'Scoring_Config'!$A:$A,'Scoring_Config'!$C:$C,10),0),0)+IF(LEFT(AD835,4)="True",IF(_xlfn.XLOOKUP("Dst_CIDR_17_22",'Scoring_Config'!$A:$A,'Scoring_Config'!$D:$D,"Yes")="Yes",_xlfn.XLOOKUP("Dst_CIDR_17_22",'Scoring_Config'!$A:$A,'Scoring_Config'!$C:$C,5),0),0)+IF(LEFT(AE835,4)="True",IF(_xlfn.XLOOKUP("SrcZone_IsAny",'Scoring_Config'!$A:$A,'Scoring_Config'!$D:$D,"Yes")="Yes",_xlfn.XLOOKUP("SrcZone_IsAny",'Scoring_Config'!$A:$A,'Scoring_Config'!$C:$C,10),0),0)+IF(LEFT(AF835,4)="True",IF(_xlfn.XLOOKUP("DstZone_IsAny",'Scoring_Config'!$A:$A,'Scoring_Config'!$D:$D,"Yes")="Yes",_xlfn.XLOOKUP("DstZone_IsAny",'Scoring_Config'!$A:$A,'Scoring_Config'!$C:$C,10),0),0)+IF(LEFT(AG835,4)="True",IF(_xlfn.XLOOKUP("Service_Any_OR_RangeGt1000",'Scoring_Config'!$A:$A,'Scoring_Config'!$D:$D,"Yes")="Yes",_xlfn.XLOOKUP("Service_Any_OR_RangeGt1000",'Scoring_Config'!$A:$A,'Scoring_Config'!$C:$C,10),0),0)+IF(LEFT(AH835,4)="True",IF(_xlfn.XLOOKUP("App_Any_OR_RangeGt1000",'Scoring_Config'!$A:$A,'Scoring_Config'!$D:$D,"Yes")="Yes",_xlfn.XLOOKUP("App_Any_OR_RangeGt1000",'Scoring_Config'!$A:$A,'Scoring_Config'!$C:$C,10),0),0)+IF(LEFT(AI835,4)="True",IF(_xlfn.XLOOKUP("Service_Insecure_Match",'Scoring_Config'!$A:$A,'Scoring_Config'!$D:$D,"Yes")="Yes",_xlfn.XLOOKUP("Service_Insecure_Match",'Scoring_Config'!$A:$A,'Scoring_Config'!$C:$C,5),0),0)+IF(LEFT(AJ835,4)="True",IF(_xlfn.XLOOKUP("Risky_Inbound",'Scoring_Config'!$A:$A,'Scoring_Config'!$D:$D,"Yes")="Yes",_xlfn.XLOOKUP("Risky_Inbound",'Scoring_Config'!$A:$A,'Scoring_Config'!$C:$C,50),0),0)+IF(LEFT(AK835,4)="True",IF(_xlfn.XLOOKUP("Risky_Outbound",'Scoring_Config'!$A:$A,'Scoring_Config'!$D:$D,"Yes")="Yes",_xlfn.XLOOKUP("Risky_Outbound",'Scoring_Config'!$A:$A,'Scoring_Config'!$C:$C,25),0),0)+IF(LEFT(AZ835,4)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835,FIND(",",AL835)+1,100)),0)+IF(LEFT(AM835,4)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835,FIND(",",AN835)+1,100)),0)+IF(_xlfn.XLOOKUP("Profile_Scoring",'Scoring_Config'!$A:$A,'Scoring_Config'!$D:$D,"Yes")="Yes",VALUE(MID(AO835,FIND(",",AO835)+1,100)),0)+IF(_xlfn.XLOOKUP("Options_Scoring",'Scoring_Config'!$A:$A,'Scoring_Config'!$D:$D,"Yes")="Yes",VALUE(MID(AP835,FIND(",",AP835)+1,100)),0)))</f>
        <v>0</v>
      </c>
      <c r="AZ835" cm="1">
        <f t="array" ref="AZ835">IF(FALSE,"True," &amp; IF(_xlfn.XLOOKUP("Migrate_Insecure",'Scoring_Config'!$A:$A,'Scoring_Config'!$D:$D,"Yes")="Yes",_xlfn.XLOOKUP("Migrate_Insecure",'Scoring_Config'!$A:$A,'Scoring_Config'!$C:$C,10),0),"False,0")</f>
        <v>0</v>
      </c>
    </row>
    <row r="836" spans="1:52">
      <c r="A836" t="s">
        <v>1979</v>
      </c>
      <c r="B836" t="s">
        <v>2809</v>
      </c>
      <c r="C836" t="s">
        <v>3542</v>
      </c>
      <c r="D836" t="s">
        <v>3547</v>
      </c>
      <c r="E836" t="s">
        <v>3563</v>
      </c>
      <c r="F836" t="s">
        <v>3886</v>
      </c>
      <c r="G836" t="s">
        <v>477</v>
      </c>
      <c r="H836" t="s">
        <v>174</v>
      </c>
      <c r="I836" t="s">
        <v>3887</v>
      </c>
      <c r="J836" t="s">
        <v>1072</v>
      </c>
      <c r="K836" t="s">
        <v>174</v>
      </c>
      <c r="L836" t="s">
        <v>1505</v>
      </c>
      <c r="M836" t="s">
        <v>1974</v>
      </c>
      <c r="N836" t="s">
        <v>4315</v>
      </c>
      <c r="O836" t="s">
        <v>4319</v>
      </c>
      <c r="P836" t="s">
        <v>4321</v>
      </c>
      <c r="Q836" t="s">
        <v>4922</v>
      </c>
      <c r="R836" t="s">
        <v>5452</v>
      </c>
      <c r="S836" t="s">
        <v>5477</v>
      </c>
      <c r="T836" t="s">
        <v>5770</v>
      </c>
      <c r="U836" t="s">
        <v>6351</v>
      </c>
      <c r="Y836" cm="1">
        <f t="array" ref="Y836">IF(FALSE,"True," &amp; IF(_xlfn.XLOOKUP("Src_IsAny",'Scoring_Config'!$A:$A,'Scoring_Config'!$D:$D,"Yes")="Yes",_xlfn.XLOOKUP("Src_IsAny",'Scoring_Config'!$A:$A,'Scoring_Config'!$C:$C,10),0),"False,0")</f>
        <v>0</v>
      </c>
      <c r="Z836" cm="1">
        <f t="array" ref="Z836">IF(FALSE,"True," &amp; IF(_xlfn.XLOOKUP("Src_CIDR_Le_16",'Scoring_Config'!$A:$A,'Scoring_Config'!$D:$D,"Yes")="Yes",_xlfn.XLOOKUP("Src_CIDR_Le_16",'Scoring_Config'!$A:$A,'Scoring_Config'!$C:$C,10),0),"False,0")</f>
        <v>0</v>
      </c>
      <c r="AA836" cm="1">
        <f t="array" ref="AA836">IF(FALSE,"True," &amp; IF(_xlfn.XLOOKUP("Src_CIDR_17_22",'Scoring_Config'!$A:$A,'Scoring_Config'!$D:$D,"Yes")="Yes",_xlfn.XLOOKUP("Src_CIDR_17_22",'Scoring_Config'!$A:$A,'Scoring_Config'!$C:$C,5),0),"False,0")</f>
        <v>0</v>
      </c>
      <c r="AB836" cm="1">
        <f t="array" ref="AB836">IF(FALSE,"True," &amp; IF(_xlfn.XLOOKUP("Dst_IsAny",'Scoring_Config'!$A:$A,'Scoring_Config'!$D:$D,"Yes")="Yes",_xlfn.XLOOKUP("Dst_IsAny",'Scoring_Config'!$A:$A,'Scoring_Config'!$C:$C,10),0),"False,0")</f>
        <v>0</v>
      </c>
      <c r="AC836" cm="1">
        <f t="array" ref="AC836">IF(FALSE,"True," &amp; IF(_xlfn.XLOOKUP("Dst_CIDR_Le_16",'Scoring_Config'!$A:$A,'Scoring_Config'!$D:$D,"Yes")="Yes",_xlfn.XLOOKUP("Dst_CIDR_Le_16",'Scoring_Config'!$A:$A,'Scoring_Config'!$C:$C,10),0),"False,0")</f>
        <v>0</v>
      </c>
      <c r="AD836" cm="1">
        <f t="array" ref="AD836">IF(FALSE,"True," &amp; IF(_xlfn.XLOOKUP("Dst_CIDR_17_22",'Scoring_Config'!$A:$A,'Scoring_Config'!$D:$D,"Yes")="Yes",_xlfn.XLOOKUP("Dst_CIDR_17_22",'Scoring_Config'!$A:$A,'Scoring_Config'!$C:$C,5),0),"False,0")</f>
        <v>0</v>
      </c>
      <c r="AE836" cm="1">
        <f t="array" ref="AE836">IF(FALSE,"True," &amp; IF(_xlfn.XLOOKUP("SrcZone_IsAny",'Scoring_Config'!$A:$A,'Scoring_Config'!$D:$D,"Yes")="Yes",_xlfn.XLOOKUP("SrcZone_IsAny",'Scoring_Config'!$A:$A,'Scoring_Config'!$C:$C,10),0),"False,0")</f>
        <v>0</v>
      </c>
      <c r="AF836" cm="1">
        <f t="array" ref="AF836">IF(FALSE,"True," &amp; IF(_xlfn.XLOOKUP("DstZone_IsAny",'Scoring_Config'!$A:$A,'Scoring_Config'!$D:$D,"Yes")="Yes",_xlfn.XLOOKUP("DstZone_IsAny",'Scoring_Config'!$A:$A,'Scoring_Config'!$C:$C,10),0),"False,0")</f>
        <v>0</v>
      </c>
      <c r="AG836" cm="1">
        <f t="array" ref="AG83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36" cm="1">
        <f t="array" ref="AH836">IF(TRUE,"True," &amp; IF(_xlfn.XLOOKUP("App_Any_OR_RangeGt1000",'Scoring_Config'!$A:$A,'Scoring_Config'!$D:$D,"Yes")="Yes",_xlfn.XLOOKUP("App_Any_OR_RangeGt1000",'Scoring_Config'!$A:$A,'Scoring_Config'!$C:$C,10),0),"False,0")</f>
        <v>0</v>
      </c>
      <c r="AI836" cm="1">
        <f t="array" ref="AI836">IF(FALSE,"True," &amp; IF(_xlfn.XLOOKUP("Service_Insecure_Match",'Scoring_Config'!$A:$A,'Scoring_Config'!$D:$D,"Yes")="Yes",_xlfn.XLOOKUP("Service_Insecure_Match",'Scoring_Config'!$A:$A,'Scoring_Config'!$C:$C,5),0),"False,0")</f>
        <v>0</v>
      </c>
      <c r="AJ836" cm="1">
        <f t="array" ref="AJ836">IF(FALSE,"True," &amp; IF(_xlfn.XLOOKUP("Risky_Inbound",'Scoring_Config'!$A:$A,'Scoring_Config'!$D:$D,"Yes")="Yes",_xlfn.XLOOKUP("Risky_Inbound",'Scoring_Config'!$A:$A,'Scoring_Config'!$C:$C,50),0),"False,0")</f>
        <v>0</v>
      </c>
      <c r="AK836" cm="1">
        <f t="array" ref="AK836">IF(FALSE,"True," &amp; IF(_xlfn.XLOOKUP("Risky_Outbound",'Scoring_Config'!$A:$A,'Scoring_Config'!$D:$D,"Yes")="Yes",_xlfn.XLOOKUP("Risky_Outbound",'Scoring_Config'!$A:$A,'Scoring_Config'!$C:$C,25),0),"False,0")</f>
        <v>0</v>
      </c>
      <c r="AL836" t="s">
        <v>6700</v>
      </c>
      <c r="AM836" cm="1">
        <f t="array" ref="AM83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36" t="s">
        <v>6697</v>
      </c>
      <c r="AO836" t="s">
        <v>6697</v>
      </c>
      <c r="AP836" t="s">
        <v>6697</v>
      </c>
      <c r="AQ836" cm="1">
        <f t="array" ref="AQ836">IF(FALSE,"True," &amp; IF(_xlfn.XLOOKUP("Service_IsAny",'Scoring_Config'!$A:$A,'Scoring_Config'!$D:$D,"Yes")="Yes",_xlfn.XLOOKUP("Service_IsAny",'Scoring_Config'!$A:$A,'Scoring_Config'!$C:$C,0),0),"False,0")</f>
        <v>0</v>
      </c>
      <c r="AR836">
        <v>1</v>
      </c>
      <c r="AS836" cm="1">
        <f t="array" ref="AS836">IF(FALSE,"True," &amp; IF(_xlfn.XLOOKUP("Service_RangeGt1000",'Scoring_Config'!$A:$A,'Scoring_Config'!$D:$D,"Yes")="Yes",_xlfn.XLOOKUP("Service_RangeGt1000",'Scoring_Config'!$A:$A,'Scoring_Config'!$C:$C,0),0),"False,0")</f>
        <v>0</v>
      </c>
      <c r="AT836" cm="1">
        <f t="array" ref="AT836">IF(TRUE,"True," &amp; IF(_xlfn.XLOOKUP("App_IsAny",'Scoring_Config'!$A:$A,'Scoring_Config'!$D:$D,"Yes")="Yes",_xlfn.XLOOKUP("App_IsAny",'Scoring_Config'!$A:$A,'Scoring_Config'!$C:$C,0),0),"False,0")</f>
        <v>0</v>
      </c>
      <c r="AU836">
        <v>65535</v>
      </c>
      <c r="AV836" cm="1">
        <f t="array" ref="AV836">IF(TRUE,"True," &amp; IF(_xlfn.XLOOKUP("App_RangeGt1000",'Scoring_Config'!$A:$A,'Scoring_Config'!$D:$D,"Yes")="Yes",_xlfn.XLOOKUP("App_RangeGt1000",'Scoring_Config'!$A:$A,'Scoring_Config'!$C:$C,0),0),"False,0")</f>
        <v>0</v>
      </c>
      <c r="AW836" cm="1">
        <f t="array" ref="AW836">IF(FALSE,"True," &amp; IF(_xlfn.XLOOKUP("Action_IsDenyOrDrop",'Scoring_Config'!$A:$A,'Scoring_Config'!$D:$D,"Yes")="Yes",_xlfn.XLOOKUP("Action_IsDenyOrDrop",'Scoring_Config'!$A:$A,'Scoring_Config'!$C:$C,0),0),"False,0")</f>
        <v>0</v>
      </c>
      <c r="AX836" cm="1">
        <f t="array" ref="AX836">IF(LEFT(AW836,4)="True",0,(IF(LEFT(Y836,4)="True",IF(_xlfn.XLOOKUP("Src_IsAny",'Scoring_Config'!$A:$A,'Scoring_Config'!$D:$D,"Yes")="Yes",_xlfn.XLOOKUP("Src_IsAny",'Scoring_Config'!$A:$A,'Scoring_Config'!$C:$C,10),0),0)+IF(LEFT(Z836,4)="True",IF(_xlfn.XLOOKUP("Src_CIDR_Le_16",'Scoring_Config'!$A:$A,'Scoring_Config'!$D:$D,"Yes")="Yes",_xlfn.XLOOKUP("Src_CIDR_Le_16",'Scoring_Config'!$A:$A,'Scoring_Config'!$C:$C,10),0),0)+IF(LEFT(AA836,4)="True",IF(_xlfn.XLOOKUP("Src_CIDR_17_22",'Scoring_Config'!$A:$A,'Scoring_Config'!$D:$D,"Yes")="Yes",_xlfn.XLOOKUP("Src_CIDR_17_22",'Scoring_Config'!$A:$A,'Scoring_Config'!$C:$C,5),0),0)+IF(LEFT(AB836,4)="True",IF(_xlfn.XLOOKUP("Dst_IsAny",'Scoring_Config'!$A:$A,'Scoring_Config'!$D:$D,"Yes")="Yes",_xlfn.XLOOKUP("Dst_IsAny",'Scoring_Config'!$A:$A,'Scoring_Config'!$C:$C,10),0),0)+IF(LEFT(AC836,4)="True",IF(_xlfn.XLOOKUP("Dst_CIDR_Le_16",'Scoring_Config'!$A:$A,'Scoring_Config'!$D:$D,"Yes")="Yes",_xlfn.XLOOKUP("Dst_CIDR_Le_16",'Scoring_Config'!$A:$A,'Scoring_Config'!$C:$C,10),0),0)+IF(LEFT(AD836,4)="True",IF(_xlfn.XLOOKUP("Dst_CIDR_17_22",'Scoring_Config'!$A:$A,'Scoring_Config'!$D:$D,"Yes")="Yes",_xlfn.XLOOKUP("Dst_CIDR_17_22",'Scoring_Config'!$A:$A,'Scoring_Config'!$C:$C,5),0),0)+IF(LEFT(AE836,4)="True",IF(_xlfn.XLOOKUP("SrcZone_IsAny",'Scoring_Config'!$A:$A,'Scoring_Config'!$D:$D,"Yes")="Yes",_xlfn.XLOOKUP("SrcZone_IsAny",'Scoring_Config'!$A:$A,'Scoring_Config'!$C:$C,10),0),0)+IF(LEFT(AF836,4)="True",IF(_xlfn.XLOOKUP("DstZone_IsAny",'Scoring_Config'!$A:$A,'Scoring_Config'!$D:$D,"Yes")="Yes",_xlfn.XLOOKUP("DstZone_IsAny",'Scoring_Config'!$A:$A,'Scoring_Config'!$C:$C,10),0),0)+IF(LEFT(AG836,4)="True",IF(_xlfn.XLOOKUP("Service_Any_OR_RangeGt1000",'Scoring_Config'!$A:$A,'Scoring_Config'!$D:$D,"Yes")="Yes",_xlfn.XLOOKUP("Service_Any_OR_RangeGt1000",'Scoring_Config'!$A:$A,'Scoring_Config'!$C:$C,10),0),0)+IF(LEFT(AH836,4)="True",IF(_xlfn.XLOOKUP("App_Any_OR_RangeGt1000",'Scoring_Config'!$A:$A,'Scoring_Config'!$D:$D,"Yes")="Yes",_xlfn.XLOOKUP("App_Any_OR_RangeGt1000",'Scoring_Config'!$A:$A,'Scoring_Config'!$C:$C,10),0),0)+IF(LEFT(AI836,4)="True",IF(_xlfn.XLOOKUP("Service_Insecure_Match",'Scoring_Config'!$A:$A,'Scoring_Config'!$D:$D,"Yes")="Yes",_xlfn.XLOOKUP("Service_Insecure_Match",'Scoring_Config'!$A:$A,'Scoring_Config'!$C:$C,5),0),0)+IF(LEFT(AJ836,4)="True",IF(_xlfn.XLOOKUP("Risky_Inbound",'Scoring_Config'!$A:$A,'Scoring_Config'!$D:$D,"Yes")="Yes",_xlfn.XLOOKUP("Risky_Inbound",'Scoring_Config'!$A:$A,'Scoring_Config'!$C:$C,50),0),0)+IF(LEFT(AK836,4)="True",IF(_xlfn.XLOOKUP("Risky_Outbound",'Scoring_Config'!$A:$A,'Scoring_Config'!$D:$D,"Yes")="Yes",_xlfn.XLOOKUP("Risky_Outbound",'Scoring_Config'!$A:$A,'Scoring_Config'!$C:$C,25),0),0)+IF(LEFT(AZ836,4)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836,FIND(",",AL836)+1,100)),0)+IF(LEFT(AM836,4)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836,FIND(",",AN836)+1,100)),0)+IF(_xlfn.XLOOKUP("Profile_Scoring",'Scoring_Config'!$A:$A,'Scoring_Config'!$D:$D,"Yes")="Yes",VALUE(MID(AO836,FIND(",",AO836)+1,100)),0)+IF(_xlfn.XLOOKUP("Options_Scoring",'Scoring_Config'!$A:$A,'Scoring_Config'!$D:$D,"Yes")="Yes",VALUE(MID(AP836,FIND(",",AP836)+1,100)),0)))</f>
        <v>0</v>
      </c>
      <c r="AZ836" cm="1">
        <f t="array" ref="AZ836">IF(FALSE,"True," &amp; IF(_xlfn.XLOOKUP("Migrate_Insecure",'Scoring_Config'!$A:$A,'Scoring_Config'!$D:$D,"Yes")="Yes",_xlfn.XLOOKUP("Migrate_Insecure",'Scoring_Config'!$A:$A,'Scoring_Config'!$C:$C,10),0),"False,0")</f>
        <v>0</v>
      </c>
    </row>
    <row r="837" spans="1:52">
      <c r="A837" t="s">
        <v>1979</v>
      </c>
      <c r="B837" t="s">
        <v>2810</v>
      </c>
      <c r="C837" t="s">
        <v>3542</v>
      </c>
      <c r="D837" t="s">
        <v>3545</v>
      </c>
      <c r="E837" t="s">
        <v>3563</v>
      </c>
      <c r="F837" t="s">
        <v>3886</v>
      </c>
      <c r="G837" t="s">
        <v>478</v>
      </c>
      <c r="H837" t="s">
        <v>174</v>
      </c>
      <c r="I837" t="s">
        <v>4084</v>
      </c>
      <c r="J837" t="s">
        <v>1073</v>
      </c>
      <c r="K837" t="s">
        <v>1667</v>
      </c>
      <c r="L837" t="s">
        <v>1327</v>
      </c>
      <c r="M837" t="s">
        <v>1974</v>
      </c>
      <c r="N837" t="s">
        <v>4315</v>
      </c>
      <c r="O837" t="s">
        <v>4319</v>
      </c>
      <c r="P837" t="s">
        <v>4323</v>
      </c>
      <c r="Q837" t="s">
        <v>4923</v>
      </c>
      <c r="R837" t="s">
        <v>5439</v>
      </c>
      <c r="S837" t="s">
        <v>4324</v>
      </c>
      <c r="T837" t="s">
        <v>5770</v>
      </c>
      <c r="U837" t="s">
        <v>6352</v>
      </c>
      <c r="Y837" cm="1">
        <f t="array" ref="Y837">IF(FALSE,"True," &amp; IF(_xlfn.XLOOKUP("Src_IsAny",'Scoring_Config'!$A:$A,'Scoring_Config'!$D:$D,"Yes")="Yes",_xlfn.XLOOKUP("Src_IsAny",'Scoring_Config'!$A:$A,'Scoring_Config'!$C:$C,10),0),"False,0")</f>
        <v>0</v>
      </c>
      <c r="Z837" cm="1">
        <f t="array" ref="Z837">IF(FALSE,"True," &amp; IF(_xlfn.XLOOKUP("Src_CIDR_Le_16",'Scoring_Config'!$A:$A,'Scoring_Config'!$D:$D,"Yes")="Yes",_xlfn.XLOOKUP("Src_CIDR_Le_16",'Scoring_Config'!$A:$A,'Scoring_Config'!$C:$C,10),0),"False,0")</f>
        <v>0</v>
      </c>
      <c r="AA837" cm="1">
        <f t="array" ref="AA837">IF(FALSE,"True," &amp; IF(_xlfn.XLOOKUP("Src_CIDR_17_22",'Scoring_Config'!$A:$A,'Scoring_Config'!$D:$D,"Yes")="Yes",_xlfn.XLOOKUP("Src_CIDR_17_22",'Scoring_Config'!$A:$A,'Scoring_Config'!$C:$C,5),0),"False,0")</f>
        <v>0</v>
      </c>
      <c r="AB837" cm="1">
        <f t="array" ref="AB837">IF(FALSE,"True," &amp; IF(_xlfn.XLOOKUP("Dst_IsAny",'Scoring_Config'!$A:$A,'Scoring_Config'!$D:$D,"Yes")="Yes",_xlfn.XLOOKUP("Dst_IsAny",'Scoring_Config'!$A:$A,'Scoring_Config'!$C:$C,10),0),"False,0")</f>
        <v>0</v>
      </c>
      <c r="AC837" cm="1">
        <f t="array" ref="AC837">IF(FALSE,"True," &amp; IF(_xlfn.XLOOKUP("Dst_CIDR_Le_16",'Scoring_Config'!$A:$A,'Scoring_Config'!$D:$D,"Yes")="Yes",_xlfn.XLOOKUP("Dst_CIDR_Le_16",'Scoring_Config'!$A:$A,'Scoring_Config'!$C:$C,10),0),"False,0")</f>
        <v>0</v>
      </c>
      <c r="AD837" cm="1">
        <f t="array" ref="AD837">IF(FALSE,"True," &amp; IF(_xlfn.XLOOKUP("Dst_CIDR_17_22",'Scoring_Config'!$A:$A,'Scoring_Config'!$D:$D,"Yes")="Yes",_xlfn.XLOOKUP("Dst_CIDR_17_22",'Scoring_Config'!$A:$A,'Scoring_Config'!$C:$C,5),0),"False,0")</f>
        <v>0</v>
      </c>
      <c r="AE837" cm="1">
        <f t="array" ref="AE837">IF(FALSE,"True," &amp; IF(_xlfn.XLOOKUP("SrcZone_IsAny",'Scoring_Config'!$A:$A,'Scoring_Config'!$D:$D,"Yes")="Yes",_xlfn.XLOOKUP("SrcZone_IsAny",'Scoring_Config'!$A:$A,'Scoring_Config'!$C:$C,10),0),"False,0")</f>
        <v>0</v>
      </c>
      <c r="AF837" cm="1">
        <f t="array" ref="AF837">IF(FALSE,"True," &amp; IF(_xlfn.XLOOKUP("DstZone_IsAny",'Scoring_Config'!$A:$A,'Scoring_Config'!$D:$D,"Yes")="Yes",_xlfn.XLOOKUP("DstZone_IsAny",'Scoring_Config'!$A:$A,'Scoring_Config'!$C:$C,10),0),"False,0")</f>
        <v>0</v>
      </c>
      <c r="AG837" cm="1">
        <f t="array" ref="AG83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37" cm="1">
        <f t="array" ref="AH837">IF(FALSE,"True," &amp; IF(_xlfn.XLOOKUP("App_Any_OR_RangeGt1000",'Scoring_Config'!$A:$A,'Scoring_Config'!$D:$D,"Yes")="Yes",_xlfn.XLOOKUP("App_Any_OR_RangeGt1000",'Scoring_Config'!$A:$A,'Scoring_Config'!$C:$C,10),0),"False,0")</f>
        <v>0</v>
      </c>
      <c r="AI837" cm="1">
        <f t="array" ref="AI837">IF(FALSE,"True," &amp; IF(_xlfn.XLOOKUP("Service_Insecure_Match",'Scoring_Config'!$A:$A,'Scoring_Config'!$D:$D,"Yes")="Yes",_xlfn.XLOOKUP("Service_Insecure_Match",'Scoring_Config'!$A:$A,'Scoring_Config'!$C:$C,5),0),"False,0")</f>
        <v>0</v>
      </c>
      <c r="AJ837" cm="1">
        <f t="array" ref="AJ837">IF(FALSE,"True," &amp; IF(_xlfn.XLOOKUP("Risky_Inbound",'Scoring_Config'!$A:$A,'Scoring_Config'!$D:$D,"Yes")="Yes",_xlfn.XLOOKUP("Risky_Inbound",'Scoring_Config'!$A:$A,'Scoring_Config'!$C:$C,50),0),"False,0")</f>
        <v>0</v>
      </c>
      <c r="AK837" cm="1">
        <f t="array" ref="AK837">IF(FALSE,"True," &amp; IF(_xlfn.XLOOKUP("Risky_Outbound",'Scoring_Config'!$A:$A,'Scoring_Config'!$D:$D,"Yes")="Yes",_xlfn.XLOOKUP("Risky_Outbound",'Scoring_Config'!$A:$A,'Scoring_Config'!$C:$C,25),0),"False,0")</f>
        <v>0</v>
      </c>
      <c r="AL837" t="s">
        <v>6699</v>
      </c>
      <c r="AM837" cm="1">
        <f t="array" ref="AM83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37" t="s">
        <v>6697</v>
      </c>
      <c r="AO837" t="s">
        <v>6697</v>
      </c>
      <c r="AP837" t="s">
        <v>6697</v>
      </c>
      <c r="AQ837" cm="1">
        <f t="array" ref="AQ837">IF(FALSE,"True," &amp; IF(_xlfn.XLOOKUP("Service_IsAny",'Scoring_Config'!$A:$A,'Scoring_Config'!$D:$D,"Yes")="Yes",_xlfn.XLOOKUP("Service_IsAny",'Scoring_Config'!$A:$A,'Scoring_Config'!$C:$C,0),0),"False,0")</f>
        <v>0</v>
      </c>
      <c r="AR837">
        <v>0</v>
      </c>
      <c r="AS837" cm="1">
        <f t="array" ref="AS837">IF(FALSE,"True," &amp; IF(_xlfn.XLOOKUP("Service_RangeGt1000",'Scoring_Config'!$A:$A,'Scoring_Config'!$D:$D,"Yes")="Yes",_xlfn.XLOOKUP("Service_RangeGt1000",'Scoring_Config'!$A:$A,'Scoring_Config'!$C:$C,0),0),"False,0")</f>
        <v>0</v>
      </c>
      <c r="AT837" cm="1">
        <f t="array" ref="AT837">IF(FALSE,"True," &amp; IF(_xlfn.XLOOKUP("App_IsAny",'Scoring_Config'!$A:$A,'Scoring_Config'!$D:$D,"Yes")="Yes",_xlfn.XLOOKUP("App_IsAny",'Scoring_Config'!$A:$A,'Scoring_Config'!$C:$C,0),0),"False,0")</f>
        <v>0</v>
      </c>
      <c r="AU837">
        <v>1</v>
      </c>
      <c r="AV837" cm="1">
        <f t="array" ref="AV837">IF(FALSE,"True," &amp; IF(_xlfn.XLOOKUP("App_RangeGt1000",'Scoring_Config'!$A:$A,'Scoring_Config'!$D:$D,"Yes")="Yes",_xlfn.XLOOKUP("App_RangeGt1000",'Scoring_Config'!$A:$A,'Scoring_Config'!$C:$C,0),0),"False,0")</f>
        <v>0</v>
      </c>
      <c r="AW837" cm="1">
        <f t="array" ref="AW837">IF(FALSE,"True," &amp; IF(_xlfn.XLOOKUP("Action_IsDenyOrDrop",'Scoring_Config'!$A:$A,'Scoring_Config'!$D:$D,"Yes")="Yes",_xlfn.XLOOKUP("Action_IsDenyOrDrop",'Scoring_Config'!$A:$A,'Scoring_Config'!$C:$C,0),0),"False,0")</f>
        <v>0</v>
      </c>
      <c r="AX837" cm="1">
        <f t="array" ref="AX837">IF(LEFT(AW837,4)="True",0,(IF(LEFT(Y837,4)="True",IF(_xlfn.XLOOKUP("Src_IsAny",'Scoring_Config'!$A:$A,'Scoring_Config'!$D:$D,"Yes")="Yes",_xlfn.XLOOKUP("Src_IsAny",'Scoring_Config'!$A:$A,'Scoring_Config'!$C:$C,10),0),0)+IF(LEFT(Z837,4)="True",IF(_xlfn.XLOOKUP("Src_CIDR_Le_16",'Scoring_Config'!$A:$A,'Scoring_Config'!$D:$D,"Yes")="Yes",_xlfn.XLOOKUP("Src_CIDR_Le_16",'Scoring_Config'!$A:$A,'Scoring_Config'!$C:$C,10),0),0)+IF(LEFT(AA837,4)="True",IF(_xlfn.XLOOKUP("Src_CIDR_17_22",'Scoring_Config'!$A:$A,'Scoring_Config'!$D:$D,"Yes")="Yes",_xlfn.XLOOKUP("Src_CIDR_17_22",'Scoring_Config'!$A:$A,'Scoring_Config'!$C:$C,5),0),0)+IF(LEFT(AB837,4)="True",IF(_xlfn.XLOOKUP("Dst_IsAny",'Scoring_Config'!$A:$A,'Scoring_Config'!$D:$D,"Yes")="Yes",_xlfn.XLOOKUP("Dst_IsAny",'Scoring_Config'!$A:$A,'Scoring_Config'!$C:$C,10),0),0)+IF(LEFT(AC837,4)="True",IF(_xlfn.XLOOKUP("Dst_CIDR_Le_16",'Scoring_Config'!$A:$A,'Scoring_Config'!$D:$D,"Yes")="Yes",_xlfn.XLOOKUP("Dst_CIDR_Le_16",'Scoring_Config'!$A:$A,'Scoring_Config'!$C:$C,10),0),0)+IF(LEFT(AD837,4)="True",IF(_xlfn.XLOOKUP("Dst_CIDR_17_22",'Scoring_Config'!$A:$A,'Scoring_Config'!$D:$D,"Yes")="Yes",_xlfn.XLOOKUP("Dst_CIDR_17_22",'Scoring_Config'!$A:$A,'Scoring_Config'!$C:$C,5),0),0)+IF(LEFT(AE837,4)="True",IF(_xlfn.XLOOKUP("SrcZone_IsAny",'Scoring_Config'!$A:$A,'Scoring_Config'!$D:$D,"Yes")="Yes",_xlfn.XLOOKUP("SrcZone_IsAny",'Scoring_Config'!$A:$A,'Scoring_Config'!$C:$C,10),0),0)+IF(LEFT(AF837,4)="True",IF(_xlfn.XLOOKUP("DstZone_IsAny",'Scoring_Config'!$A:$A,'Scoring_Config'!$D:$D,"Yes")="Yes",_xlfn.XLOOKUP("DstZone_IsAny",'Scoring_Config'!$A:$A,'Scoring_Config'!$C:$C,10),0),0)+IF(LEFT(AG837,4)="True",IF(_xlfn.XLOOKUP("Service_Any_OR_RangeGt1000",'Scoring_Config'!$A:$A,'Scoring_Config'!$D:$D,"Yes")="Yes",_xlfn.XLOOKUP("Service_Any_OR_RangeGt1000",'Scoring_Config'!$A:$A,'Scoring_Config'!$C:$C,10),0),0)+IF(LEFT(AH837,4)="True",IF(_xlfn.XLOOKUP("App_Any_OR_RangeGt1000",'Scoring_Config'!$A:$A,'Scoring_Config'!$D:$D,"Yes")="Yes",_xlfn.XLOOKUP("App_Any_OR_RangeGt1000",'Scoring_Config'!$A:$A,'Scoring_Config'!$C:$C,10),0),0)+IF(LEFT(AI837,4)="True",IF(_xlfn.XLOOKUP("Service_Insecure_Match",'Scoring_Config'!$A:$A,'Scoring_Config'!$D:$D,"Yes")="Yes",_xlfn.XLOOKUP("Service_Insecure_Match",'Scoring_Config'!$A:$A,'Scoring_Config'!$C:$C,5),0),0)+IF(LEFT(AJ837,4)="True",IF(_xlfn.XLOOKUP("Risky_Inbound",'Scoring_Config'!$A:$A,'Scoring_Config'!$D:$D,"Yes")="Yes",_xlfn.XLOOKUP("Risky_Inbound",'Scoring_Config'!$A:$A,'Scoring_Config'!$C:$C,50),0),0)+IF(LEFT(AK837,4)="True",IF(_xlfn.XLOOKUP("Risky_Outbound",'Scoring_Config'!$A:$A,'Scoring_Config'!$D:$D,"Yes")="Yes",_xlfn.XLOOKUP("Risky_Outbound",'Scoring_Config'!$A:$A,'Scoring_Config'!$C:$C,25),0),0)+IF(LEFT(AZ837,4)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837,FIND(",",AL837)+1,100)),0)+IF(LEFT(AM837,4)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837,FIND(",",AN837)+1,100)),0)+IF(_xlfn.XLOOKUP("Profile_Scoring",'Scoring_Config'!$A:$A,'Scoring_Config'!$D:$D,"Yes")="Yes",VALUE(MID(AO837,FIND(",",AO837)+1,100)),0)+IF(_xlfn.XLOOKUP("Options_Scoring",'Scoring_Config'!$A:$A,'Scoring_Config'!$D:$D,"Yes")="Yes",VALUE(MID(AP837,FIND(",",AP837)+1,100)),0)))</f>
        <v>0</v>
      </c>
      <c r="AZ837" cm="1">
        <f t="array" ref="AZ837">IF(FALSE,"True," &amp; IF(_xlfn.XLOOKUP("Migrate_Insecure",'Scoring_Config'!$A:$A,'Scoring_Config'!$D:$D,"Yes")="Yes",_xlfn.XLOOKUP("Migrate_Insecure",'Scoring_Config'!$A:$A,'Scoring_Config'!$C:$C,10),0),"False,0")</f>
        <v>0</v>
      </c>
    </row>
    <row r="838" spans="1:52">
      <c r="A838" t="s">
        <v>1979</v>
      </c>
      <c r="B838" t="s">
        <v>2811</v>
      </c>
      <c r="C838" t="s">
        <v>3542</v>
      </c>
      <c r="D838" t="s">
        <v>3547</v>
      </c>
      <c r="E838" t="s">
        <v>3563</v>
      </c>
      <c r="F838" t="s">
        <v>3887</v>
      </c>
      <c r="G838" t="s">
        <v>479</v>
      </c>
      <c r="H838" t="s">
        <v>174</v>
      </c>
      <c r="I838" t="s">
        <v>4212</v>
      </c>
      <c r="J838" t="s">
        <v>1074</v>
      </c>
      <c r="K838" t="s">
        <v>174</v>
      </c>
      <c r="L838" t="s">
        <v>1506</v>
      </c>
      <c r="M838" t="s">
        <v>1974</v>
      </c>
      <c r="N838" t="s">
        <v>4315</v>
      </c>
      <c r="O838" t="s">
        <v>4319</v>
      </c>
      <c r="P838" t="s">
        <v>4321</v>
      </c>
      <c r="Q838" t="s">
        <v>4922</v>
      </c>
      <c r="R838" t="s">
        <v>5442</v>
      </c>
      <c r="S838" t="s">
        <v>5522</v>
      </c>
      <c r="T838" t="s">
        <v>5770</v>
      </c>
      <c r="U838" t="s">
        <v>6353</v>
      </c>
      <c r="Y838" cm="1">
        <f t="array" ref="Y838">IF(FALSE,"True," &amp; IF(_xlfn.XLOOKUP("Src_IsAny",'Scoring_Config'!$A:$A,'Scoring_Config'!$D:$D,"Yes")="Yes",_xlfn.XLOOKUP("Src_IsAny",'Scoring_Config'!$A:$A,'Scoring_Config'!$C:$C,10),0),"False,0")</f>
        <v>0</v>
      </c>
      <c r="Z838" cm="1">
        <f t="array" ref="Z838">IF(FALSE,"True," &amp; IF(_xlfn.XLOOKUP("Src_CIDR_Le_16",'Scoring_Config'!$A:$A,'Scoring_Config'!$D:$D,"Yes")="Yes",_xlfn.XLOOKUP("Src_CIDR_Le_16",'Scoring_Config'!$A:$A,'Scoring_Config'!$C:$C,10),0),"False,0")</f>
        <v>0</v>
      </c>
      <c r="AA838" cm="1">
        <f t="array" ref="AA838">IF(FALSE,"True," &amp; IF(_xlfn.XLOOKUP("Src_CIDR_17_22",'Scoring_Config'!$A:$A,'Scoring_Config'!$D:$D,"Yes")="Yes",_xlfn.XLOOKUP("Src_CIDR_17_22",'Scoring_Config'!$A:$A,'Scoring_Config'!$C:$C,5),0),"False,0")</f>
        <v>0</v>
      </c>
      <c r="AB838" cm="1">
        <f t="array" ref="AB838">IF(FALSE,"True," &amp; IF(_xlfn.XLOOKUP("Dst_IsAny",'Scoring_Config'!$A:$A,'Scoring_Config'!$D:$D,"Yes")="Yes",_xlfn.XLOOKUP("Dst_IsAny",'Scoring_Config'!$A:$A,'Scoring_Config'!$C:$C,10),0),"False,0")</f>
        <v>0</v>
      </c>
      <c r="AC838" cm="1">
        <f t="array" ref="AC838">IF(FALSE,"True," &amp; IF(_xlfn.XLOOKUP("Dst_CIDR_Le_16",'Scoring_Config'!$A:$A,'Scoring_Config'!$D:$D,"Yes")="Yes",_xlfn.XLOOKUP("Dst_CIDR_Le_16",'Scoring_Config'!$A:$A,'Scoring_Config'!$C:$C,10),0),"False,0")</f>
        <v>0</v>
      </c>
      <c r="AD838" cm="1">
        <f t="array" ref="AD838">IF(FALSE,"True," &amp; IF(_xlfn.XLOOKUP("Dst_CIDR_17_22",'Scoring_Config'!$A:$A,'Scoring_Config'!$D:$D,"Yes")="Yes",_xlfn.XLOOKUP("Dst_CIDR_17_22",'Scoring_Config'!$A:$A,'Scoring_Config'!$C:$C,5),0),"False,0")</f>
        <v>0</v>
      </c>
      <c r="AE838" cm="1">
        <f t="array" ref="AE838">IF(FALSE,"True," &amp; IF(_xlfn.XLOOKUP("SrcZone_IsAny",'Scoring_Config'!$A:$A,'Scoring_Config'!$D:$D,"Yes")="Yes",_xlfn.XLOOKUP("SrcZone_IsAny",'Scoring_Config'!$A:$A,'Scoring_Config'!$C:$C,10),0),"False,0")</f>
        <v>0</v>
      </c>
      <c r="AF838" cm="1">
        <f t="array" ref="AF838">IF(FALSE,"True," &amp; IF(_xlfn.XLOOKUP("DstZone_IsAny",'Scoring_Config'!$A:$A,'Scoring_Config'!$D:$D,"Yes")="Yes",_xlfn.XLOOKUP("DstZone_IsAny",'Scoring_Config'!$A:$A,'Scoring_Config'!$C:$C,10),0),"False,0")</f>
        <v>0</v>
      </c>
      <c r="AG838" cm="1">
        <f t="array" ref="AG83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38" cm="1">
        <f t="array" ref="AH838">IF(TRUE,"True," &amp; IF(_xlfn.XLOOKUP("App_Any_OR_RangeGt1000",'Scoring_Config'!$A:$A,'Scoring_Config'!$D:$D,"Yes")="Yes",_xlfn.XLOOKUP("App_Any_OR_RangeGt1000",'Scoring_Config'!$A:$A,'Scoring_Config'!$C:$C,10),0),"False,0")</f>
        <v>0</v>
      </c>
      <c r="AI838" cm="1">
        <f t="array" ref="AI838">IF(FALSE,"True," &amp; IF(_xlfn.XLOOKUP("Service_Insecure_Match",'Scoring_Config'!$A:$A,'Scoring_Config'!$D:$D,"Yes")="Yes",_xlfn.XLOOKUP("Service_Insecure_Match",'Scoring_Config'!$A:$A,'Scoring_Config'!$C:$C,5),0),"False,0")</f>
        <v>0</v>
      </c>
      <c r="AJ838" cm="1">
        <f t="array" ref="AJ838">IF(FALSE,"True," &amp; IF(_xlfn.XLOOKUP("Risky_Inbound",'Scoring_Config'!$A:$A,'Scoring_Config'!$D:$D,"Yes")="Yes",_xlfn.XLOOKUP("Risky_Inbound",'Scoring_Config'!$A:$A,'Scoring_Config'!$C:$C,50),0),"False,0")</f>
        <v>0</v>
      </c>
      <c r="AK838" cm="1">
        <f t="array" ref="AK838">IF(FALSE,"True," &amp; IF(_xlfn.XLOOKUP("Risky_Outbound",'Scoring_Config'!$A:$A,'Scoring_Config'!$D:$D,"Yes")="Yes",_xlfn.XLOOKUP("Risky_Outbound",'Scoring_Config'!$A:$A,'Scoring_Config'!$C:$C,25),0),"False,0")</f>
        <v>0</v>
      </c>
      <c r="AL838" t="s">
        <v>6700</v>
      </c>
      <c r="AM838" cm="1">
        <f t="array" ref="AM83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38" t="s">
        <v>6697</v>
      </c>
      <c r="AO838" t="s">
        <v>6697</v>
      </c>
      <c r="AP838" t="s">
        <v>6697</v>
      </c>
      <c r="AQ838" cm="1">
        <f t="array" ref="AQ838">IF(FALSE,"True," &amp; IF(_xlfn.XLOOKUP("Service_IsAny",'Scoring_Config'!$A:$A,'Scoring_Config'!$D:$D,"Yes")="Yes",_xlfn.XLOOKUP("Service_IsAny",'Scoring_Config'!$A:$A,'Scoring_Config'!$C:$C,0),0),"False,0")</f>
        <v>0</v>
      </c>
      <c r="AR838">
        <v>2</v>
      </c>
      <c r="AS838" cm="1">
        <f t="array" ref="AS838">IF(FALSE,"True," &amp; IF(_xlfn.XLOOKUP("Service_RangeGt1000",'Scoring_Config'!$A:$A,'Scoring_Config'!$D:$D,"Yes")="Yes",_xlfn.XLOOKUP("Service_RangeGt1000",'Scoring_Config'!$A:$A,'Scoring_Config'!$C:$C,0),0),"False,0")</f>
        <v>0</v>
      </c>
      <c r="AT838" cm="1">
        <f t="array" ref="AT838">IF(TRUE,"True," &amp; IF(_xlfn.XLOOKUP("App_IsAny",'Scoring_Config'!$A:$A,'Scoring_Config'!$D:$D,"Yes")="Yes",_xlfn.XLOOKUP("App_IsAny",'Scoring_Config'!$A:$A,'Scoring_Config'!$C:$C,0),0),"False,0")</f>
        <v>0</v>
      </c>
      <c r="AU838">
        <v>65535</v>
      </c>
      <c r="AV838" cm="1">
        <f t="array" ref="AV838">IF(TRUE,"True," &amp; IF(_xlfn.XLOOKUP("App_RangeGt1000",'Scoring_Config'!$A:$A,'Scoring_Config'!$D:$D,"Yes")="Yes",_xlfn.XLOOKUP("App_RangeGt1000",'Scoring_Config'!$A:$A,'Scoring_Config'!$C:$C,0),0),"False,0")</f>
        <v>0</v>
      </c>
      <c r="AW838" cm="1">
        <f t="array" ref="AW838">IF(FALSE,"True," &amp; IF(_xlfn.XLOOKUP("Action_IsDenyOrDrop",'Scoring_Config'!$A:$A,'Scoring_Config'!$D:$D,"Yes")="Yes",_xlfn.XLOOKUP("Action_IsDenyOrDrop",'Scoring_Config'!$A:$A,'Scoring_Config'!$C:$C,0),0),"False,0")</f>
        <v>0</v>
      </c>
      <c r="AX838" cm="1">
        <f t="array" ref="AX838">IF(LEFT(AW838,4)="True",0,(IF(LEFT(Y838,4)="True",IF(_xlfn.XLOOKUP("Src_IsAny",'Scoring_Config'!$A:$A,'Scoring_Config'!$D:$D,"Yes")="Yes",_xlfn.XLOOKUP("Src_IsAny",'Scoring_Config'!$A:$A,'Scoring_Config'!$C:$C,10),0),0)+IF(LEFT(Z838,4)="True",IF(_xlfn.XLOOKUP("Src_CIDR_Le_16",'Scoring_Config'!$A:$A,'Scoring_Config'!$D:$D,"Yes")="Yes",_xlfn.XLOOKUP("Src_CIDR_Le_16",'Scoring_Config'!$A:$A,'Scoring_Config'!$C:$C,10),0),0)+IF(LEFT(AA838,4)="True",IF(_xlfn.XLOOKUP("Src_CIDR_17_22",'Scoring_Config'!$A:$A,'Scoring_Config'!$D:$D,"Yes")="Yes",_xlfn.XLOOKUP("Src_CIDR_17_22",'Scoring_Config'!$A:$A,'Scoring_Config'!$C:$C,5),0),0)+IF(LEFT(AB838,4)="True",IF(_xlfn.XLOOKUP("Dst_IsAny",'Scoring_Config'!$A:$A,'Scoring_Config'!$D:$D,"Yes")="Yes",_xlfn.XLOOKUP("Dst_IsAny",'Scoring_Config'!$A:$A,'Scoring_Config'!$C:$C,10),0),0)+IF(LEFT(AC838,4)="True",IF(_xlfn.XLOOKUP("Dst_CIDR_Le_16",'Scoring_Config'!$A:$A,'Scoring_Config'!$D:$D,"Yes")="Yes",_xlfn.XLOOKUP("Dst_CIDR_Le_16",'Scoring_Config'!$A:$A,'Scoring_Config'!$C:$C,10),0),0)+IF(LEFT(AD838,4)="True",IF(_xlfn.XLOOKUP("Dst_CIDR_17_22",'Scoring_Config'!$A:$A,'Scoring_Config'!$D:$D,"Yes")="Yes",_xlfn.XLOOKUP("Dst_CIDR_17_22",'Scoring_Config'!$A:$A,'Scoring_Config'!$C:$C,5),0),0)+IF(LEFT(AE838,4)="True",IF(_xlfn.XLOOKUP("SrcZone_IsAny",'Scoring_Config'!$A:$A,'Scoring_Config'!$D:$D,"Yes")="Yes",_xlfn.XLOOKUP("SrcZone_IsAny",'Scoring_Config'!$A:$A,'Scoring_Config'!$C:$C,10),0),0)+IF(LEFT(AF838,4)="True",IF(_xlfn.XLOOKUP("DstZone_IsAny",'Scoring_Config'!$A:$A,'Scoring_Config'!$D:$D,"Yes")="Yes",_xlfn.XLOOKUP("DstZone_IsAny",'Scoring_Config'!$A:$A,'Scoring_Config'!$C:$C,10),0),0)+IF(LEFT(AG838,4)="True",IF(_xlfn.XLOOKUP("Service_Any_OR_RangeGt1000",'Scoring_Config'!$A:$A,'Scoring_Config'!$D:$D,"Yes")="Yes",_xlfn.XLOOKUP("Service_Any_OR_RangeGt1000",'Scoring_Config'!$A:$A,'Scoring_Config'!$C:$C,10),0),0)+IF(LEFT(AH838,4)="True",IF(_xlfn.XLOOKUP("App_Any_OR_RangeGt1000",'Scoring_Config'!$A:$A,'Scoring_Config'!$D:$D,"Yes")="Yes",_xlfn.XLOOKUP("App_Any_OR_RangeGt1000",'Scoring_Config'!$A:$A,'Scoring_Config'!$C:$C,10),0),0)+IF(LEFT(AI838,4)="True",IF(_xlfn.XLOOKUP("Service_Insecure_Match",'Scoring_Config'!$A:$A,'Scoring_Config'!$D:$D,"Yes")="Yes",_xlfn.XLOOKUP("Service_Insecure_Match",'Scoring_Config'!$A:$A,'Scoring_Config'!$C:$C,5),0),0)+IF(LEFT(AJ838,4)="True",IF(_xlfn.XLOOKUP("Risky_Inbound",'Scoring_Config'!$A:$A,'Scoring_Config'!$D:$D,"Yes")="Yes",_xlfn.XLOOKUP("Risky_Inbound",'Scoring_Config'!$A:$A,'Scoring_Config'!$C:$C,50),0),0)+IF(LEFT(AK838,4)="True",IF(_xlfn.XLOOKUP("Risky_Outbound",'Scoring_Config'!$A:$A,'Scoring_Config'!$D:$D,"Yes")="Yes",_xlfn.XLOOKUP("Risky_Outbound",'Scoring_Config'!$A:$A,'Scoring_Config'!$C:$C,25),0),0)+IF(LEFT(AZ838,4)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838,FIND(",",AL838)+1,100)),0)+IF(LEFT(AM838,4)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838,FIND(",",AN838)+1,100)),0)+IF(_xlfn.XLOOKUP("Profile_Scoring",'Scoring_Config'!$A:$A,'Scoring_Config'!$D:$D,"Yes")="Yes",VALUE(MID(AO838,FIND(",",AO838)+1,100)),0)+IF(_xlfn.XLOOKUP("Options_Scoring",'Scoring_Config'!$A:$A,'Scoring_Config'!$D:$D,"Yes")="Yes",VALUE(MID(AP838,FIND(",",AP838)+1,100)),0)))</f>
        <v>0</v>
      </c>
      <c r="AZ838" cm="1">
        <f t="array" ref="AZ838">IF(FALSE,"True," &amp; IF(_xlfn.XLOOKUP("Migrate_Insecure",'Scoring_Config'!$A:$A,'Scoring_Config'!$D:$D,"Yes")="Yes",_xlfn.XLOOKUP("Migrate_Insecure",'Scoring_Config'!$A:$A,'Scoring_Config'!$C:$C,10),0),"False,0")</f>
        <v>0</v>
      </c>
    </row>
    <row r="839" spans="1:52">
      <c r="A839" t="s">
        <v>1979</v>
      </c>
      <c r="B839" t="s">
        <v>2812</v>
      </c>
      <c r="C839" t="s">
        <v>3542</v>
      </c>
      <c r="D839" t="s">
        <v>3547</v>
      </c>
      <c r="E839" t="s">
        <v>3563</v>
      </c>
      <c r="F839" t="s">
        <v>3887</v>
      </c>
      <c r="G839" t="s">
        <v>479</v>
      </c>
      <c r="H839" t="s">
        <v>174</v>
      </c>
      <c r="I839" t="s">
        <v>3887</v>
      </c>
      <c r="J839" t="s">
        <v>1072</v>
      </c>
      <c r="K839" t="s">
        <v>174</v>
      </c>
      <c r="L839" t="s">
        <v>1506</v>
      </c>
      <c r="M839" t="s">
        <v>1974</v>
      </c>
      <c r="N839" t="s">
        <v>4315</v>
      </c>
      <c r="O839" t="s">
        <v>4319</v>
      </c>
      <c r="P839" t="s">
        <v>4323</v>
      </c>
      <c r="Q839" t="s">
        <v>4924</v>
      </c>
      <c r="R839" t="s">
        <v>5439</v>
      </c>
      <c r="S839" t="s">
        <v>4324</v>
      </c>
      <c r="T839" t="s">
        <v>5770</v>
      </c>
      <c r="U839" t="s">
        <v>6354</v>
      </c>
      <c r="Y839" cm="1">
        <f t="array" ref="Y839">IF(FALSE,"True," &amp; IF(_xlfn.XLOOKUP("Src_IsAny",'Scoring_Config'!$A:$A,'Scoring_Config'!$D:$D,"Yes")="Yes",_xlfn.XLOOKUP("Src_IsAny",'Scoring_Config'!$A:$A,'Scoring_Config'!$C:$C,10),0),"False,0")</f>
        <v>0</v>
      </c>
      <c r="Z839" cm="1">
        <f t="array" ref="Z839">IF(FALSE,"True," &amp; IF(_xlfn.XLOOKUP("Src_CIDR_Le_16",'Scoring_Config'!$A:$A,'Scoring_Config'!$D:$D,"Yes")="Yes",_xlfn.XLOOKUP("Src_CIDR_Le_16",'Scoring_Config'!$A:$A,'Scoring_Config'!$C:$C,10),0),"False,0")</f>
        <v>0</v>
      </c>
      <c r="AA839" cm="1">
        <f t="array" ref="AA839">IF(FALSE,"True," &amp; IF(_xlfn.XLOOKUP("Src_CIDR_17_22",'Scoring_Config'!$A:$A,'Scoring_Config'!$D:$D,"Yes")="Yes",_xlfn.XLOOKUP("Src_CIDR_17_22",'Scoring_Config'!$A:$A,'Scoring_Config'!$C:$C,5),0),"False,0")</f>
        <v>0</v>
      </c>
      <c r="AB839" cm="1">
        <f t="array" ref="AB839">IF(FALSE,"True," &amp; IF(_xlfn.XLOOKUP("Dst_IsAny",'Scoring_Config'!$A:$A,'Scoring_Config'!$D:$D,"Yes")="Yes",_xlfn.XLOOKUP("Dst_IsAny",'Scoring_Config'!$A:$A,'Scoring_Config'!$C:$C,10),0),"False,0")</f>
        <v>0</v>
      </c>
      <c r="AC839" cm="1">
        <f t="array" ref="AC839">IF(FALSE,"True," &amp; IF(_xlfn.XLOOKUP("Dst_CIDR_Le_16",'Scoring_Config'!$A:$A,'Scoring_Config'!$D:$D,"Yes")="Yes",_xlfn.XLOOKUP("Dst_CIDR_Le_16",'Scoring_Config'!$A:$A,'Scoring_Config'!$C:$C,10),0),"False,0")</f>
        <v>0</v>
      </c>
      <c r="AD839" cm="1">
        <f t="array" ref="AD839">IF(FALSE,"True," &amp; IF(_xlfn.XLOOKUP("Dst_CIDR_17_22",'Scoring_Config'!$A:$A,'Scoring_Config'!$D:$D,"Yes")="Yes",_xlfn.XLOOKUP("Dst_CIDR_17_22",'Scoring_Config'!$A:$A,'Scoring_Config'!$C:$C,5),0),"False,0")</f>
        <v>0</v>
      </c>
      <c r="AE839" cm="1">
        <f t="array" ref="AE839">IF(FALSE,"True," &amp; IF(_xlfn.XLOOKUP("SrcZone_IsAny",'Scoring_Config'!$A:$A,'Scoring_Config'!$D:$D,"Yes")="Yes",_xlfn.XLOOKUP("SrcZone_IsAny",'Scoring_Config'!$A:$A,'Scoring_Config'!$C:$C,10),0),"False,0")</f>
        <v>0</v>
      </c>
      <c r="AF839" cm="1">
        <f t="array" ref="AF839">IF(FALSE,"True," &amp; IF(_xlfn.XLOOKUP("DstZone_IsAny",'Scoring_Config'!$A:$A,'Scoring_Config'!$D:$D,"Yes")="Yes",_xlfn.XLOOKUP("DstZone_IsAny",'Scoring_Config'!$A:$A,'Scoring_Config'!$C:$C,10),0),"False,0")</f>
        <v>0</v>
      </c>
      <c r="AG839" cm="1">
        <f t="array" ref="AG83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39" cm="1">
        <f t="array" ref="AH839">IF(TRUE,"True," &amp; IF(_xlfn.XLOOKUP("App_Any_OR_RangeGt1000",'Scoring_Config'!$A:$A,'Scoring_Config'!$D:$D,"Yes")="Yes",_xlfn.XLOOKUP("App_Any_OR_RangeGt1000",'Scoring_Config'!$A:$A,'Scoring_Config'!$C:$C,10),0),"False,0")</f>
        <v>0</v>
      </c>
      <c r="AI839" cm="1">
        <f t="array" ref="AI839">IF(FALSE,"True," &amp; IF(_xlfn.XLOOKUP("Service_Insecure_Match",'Scoring_Config'!$A:$A,'Scoring_Config'!$D:$D,"Yes")="Yes",_xlfn.XLOOKUP("Service_Insecure_Match",'Scoring_Config'!$A:$A,'Scoring_Config'!$C:$C,5),0),"False,0")</f>
        <v>0</v>
      </c>
      <c r="AJ839" cm="1">
        <f t="array" ref="AJ839">IF(FALSE,"True," &amp; IF(_xlfn.XLOOKUP("Risky_Inbound",'Scoring_Config'!$A:$A,'Scoring_Config'!$D:$D,"Yes")="Yes",_xlfn.XLOOKUP("Risky_Inbound",'Scoring_Config'!$A:$A,'Scoring_Config'!$C:$C,50),0),"False,0")</f>
        <v>0</v>
      </c>
      <c r="AK839" cm="1">
        <f t="array" ref="AK839">IF(FALSE,"True," &amp; IF(_xlfn.XLOOKUP("Risky_Outbound",'Scoring_Config'!$A:$A,'Scoring_Config'!$D:$D,"Yes")="Yes",_xlfn.XLOOKUP("Risky_Outbound",'Scoring_Config'!$A:$A,'Scoring_Config'!$C:$C,25),0),"False,0")</f>
        <v>0</v>
      </c>
      <c r="AL839" t="s">
        <v>6699</v>
      </c>
      <c r="AM839" cm="1">
        <f t="array" ref="AM83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39" t="s">
        <v>6697</v>
      </c>
      <c r="AO839" t="s">
        <v>6697</v>
      </c>
      <c r="AP839" t="s">
        <v>6697</v>
      </c>
      <c r="AQ839" cm="1">
        <f t="array" ref="AQ839">IF(FALSE,"True," &amp; IF(_xlfn.XLOOKUP("Service_IsAny",'Scoring_Config'!$A:$A,'Scoring_Config'!$D:$D,"Yes")="Yes",_xlfn.XLOOKUP("Service_IsAny",'Scoring_Config'!$A:$A,'Scoring_Config'!$C:$C,0),0),"False,0")</f>
        <v>0</v>
      </c>
      <c r="AR839">
        <v>2</v>
      </c>
      <c r="AS839" cm="1">
        <f t="array" ref="AS839">IF(FALSE,"True," &amp; IF(_xlfn.XLOOKUP("Service_RangeGt1000",'Scoring_Config'!$A:$A,'Scoring_Config'!$D:$D,"Yes")="Yes",_xlfn.XLOOKUP("Service_RangeGt1000",'Scoring_Config'!$A:$A,'Scoring_Config'!$C:$C,0),0),"False,0")</f>
        <v>0</v>
      </c>
      <c r="AT839" cm="1">
        <f t="array" ref="AT839">IF(TRUE,"True," &amp; IF(_xlfn.XLOOKUP("App_IsAny",'Scoring_Config'!$A:$A,'Scoring_Config'!$D:$D,"Yes")="Yes",_xlfn.XLOOKUP("App_IsAny",'Scoring_Config'!$A:$A,'Scoring_Config'!$C:$C,0),0),"False,0")</f>
        <v>0</v>
      </c>
      <c r="AU839">
        <v>65535</v>
      </c>
      <c r="AV839" cm="1">
        <f t="array" ref="AV839">IF(TRUE,"True," &amp; IF(_xlfn.XLOOKUP("App_RangeGt1000",'Scoring_Config'!$A:$A,'Scoring_Config'!$D:$D,"Yes")="Yes",_xlfn.XLOOKUP("App_RangeGt1000",'Scoring_Config'!$A:$A,'Scoring_Config'!$C:$C,0),0),"False,0")</f>
        <v>0</v>
      </c>
      <c r="AW839" cm="1">
        <f t="array" ref="AW839">IF(FALSE,"True," &amp; IF(_xlfn.XLOOKUP("Action_IsDenyOrDrop",'Scoring_Config'!$A:$A,'Scoring_Config'!$D:$D,"Yes")="Yes",_xlfn.XLOOKUP("Action_IsDenyOrDrop",'Scoring_Config'!$A:$A,'Scoring_Config'!$C:$C,0),0),"False,0")</f>
        <v>0</v>
      </c>
      <c r="AX839" cm="1">
        <f t="array" ref="AX839">IF(LEFT(AW839,4)="True",0,(IF(LEFT(Y839,4)="True",IF(_xlfn.XLOOKUP("Src_IsAny",'Scoring_Config'!$A:$A,'Scoring_Config'!$D:$D,"Yes")="Yes",_xlfn.XLOOKUP("Src_IsAny",'Scoring_Config'!$A:$A,'Scoring_Config'!$C:$C,10),0),0)+IF(LEFT(Z839,4)="True",IF(_xlfn.XLOOKUP("Src_CIDR_Le_16",'Scoring_Config'!$A:$A,'Scoring_Config'!$D:$D,"Yes")="Yes",_xlfn.XLOOKUP("Src_CIDR_Le_16",'Scoring_Config'!$A:$A,'Scoring_Config'!$C:$C,10),0),0)+IF(LEFT(AA839,4)="True",IF(_xlfn.XLOOKUP("Src_CIDR_17_22",'Scoring_Config'!$A:$A,'Scoring_Config'!$D:$D,"Yes")="Yes",_xlfn.XLOOKUP("Src_CIDR_17_22",'Scoring_Config'!$A:$A,'Scoring_Config'!$C:$C,5),0),0)+IF(LEFT(AB839,4)="True",IF(_xlfn.XLOOKUP("Dst_IsAny",'Scoring_Config'!$A:$A,'Scoring_Config'!$D:$D,"Yes")="Yes",_xlfn.XLOOKUP("Dst_IsAny",'Scoring_Config'!$A:$A,'Scoring_Config'!$C:$C,10),0),0)+IF(LEFT(AC839,4)="True",IF(_xlfn.XLOOKUP("Dst_CIDR_Le_16",'Scoring_Config'!$A:$A,'Scoring_Config'!$D:$D,"Yes")="Yes",_xlfn.XLOOKUP("Dst_CIDR_Le_16",'Scoring_Config'!$A:$A,'Scoring_Config'!$C:$C,10),0),0)+IF(LEFT(AD839,4)="True",IF(_xlfn.XLOOKUP("Dst_CIDR_17_22",'Scoring_Config'!$A:$A,'Scoring_Config'!$D:$D,"Yes")="Yes",_xlfn.XLOOKUP("Dst_CIDR_17_22",'Scoring_Config'!$A:$A,'Scoring_Config'!$C:$C,5),0),0)+IF(LEFT(AE839,4)="True",IF(_xlfn.XLOOKUP("SrcZone_IsAny",'Scoring_Config'!$A:$A,'Scoring_Config'!$D:$D,"Yes")="Yes",_xlfn.XLOOKUP("SrcZone_IsAny",'Scoring_Config'!$A:$A,'Scoring_Config'!$C:$C,10),0),0)+IF(LEFT(AF839,4)="True",IF(_xlfn.XLOOKUP("DstZone_IsAny",'Scoring_Config'!$A:$A,'Scoring_Config'!$D:$D,"Yes")="Yes",_xlfn.XLOOKUP("DstZone_IsAny",'Scoring_Config'!$A:$A,'Scoring_Config'!$C:$C,10),0),0)+IF(LEFT(AG839,4)="True",IF(_xlfn.XLOOKUP("Service_Any_OR_RangeGt1000",'Scoring_Config'!$A:$A,'Scoring_Config'!$D:$D,"Yes")="Yes",_xlfn.XLOOKUP("Service_Any_OR_RangeGt1000",'Scoring_Config'!$A:$A,'Scoring_Config'!$C:$C,10),0),0)+IF(LEFT(AH839,4)="True",IF(_xlfn.XLOOKUP("App_Any_OR_RangeGt1000",'Scoring_Config'!$A:$A,'Scoring_Config'!$D:$D,"Yes")="Yes",_xlfn.XLOOKUP("App_Any_OR_RangeGt1000",'Scoring_Config'!$A:$A,'Scoring_Config'!$C:$C,10),0),0)+IF(LEFT(AI839,4)="True",IF(_xlfn.XLOOKUP("Service_Insecure_Match",'Scoring_Config'!$A:$A,'Scoring_Config'!$D:$D,"Yes")="Yes",_xlfn.XLOOKUP("Service_Insecure_Match",'Scoring_Config'!$A:$A,'Scoring_Config'!$C:$C,5),0),0)+IF(LEFT(AJ839,4)="True",IF(_xlfn.XLOOKUP("Risky_Inbound",'Scoring_Config'!$A:$A,'Scoring_Config'!$D:$D,"Yes")="Yes",_xlfn.XLOOKUP("Risky_Inbound",'Scoring_Config'!$A:$A,'Scoring_Config'!$C:$C,50),0),0)+IF(LEFT(AK839,4)="True",IF(_xlfn.XLOOKUP("Risky_Outbound",'Scoring_Config'!$A:$A,'Scoring_Config'!$D:$D,"Yes")="Yes",_xlfn.XLOOKUP("Risky_Outbound",'Scoring_Config'!$A:$A,'Scoring_Config'!$C:$C,25),0),0)+IF(LEFT(AZ839,4)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839,FIND(",",AL839)+1,100)),0)+IF(LEFT(AM839,4)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839,FIND(",",AN839)+1,100)),0)+IF(_xlfn.XLOOKUP("Profile_Scoring",'Scoring_Config'!$A:$A,'Scoring_Config'!$D:$D,"Yes")="Yes",VALUE(MID(AO839,FIND(",",AO839)+1,100)),0)+IF(_xlfn.XLOOKUP("Options_Scoring",'Scoring_Config'!$A:$A,'Scoring_Config'!$D:$D,"Yes")="Yes",VALUE(MID(AP839,FIND(",",AP839)+1,100)),0)))</f>
        <v>0</v>
      </c>
      <c r="AZ839" cm="1">
        <f t="array" ref="AZ839">IF(FALSE,"True," &amp; IF(_xlfn.XLOOKUP("Migrate_Insecure",'Scoring_Config'!$A:$A,'Scoring_Config'!$D:$D,"Yes")="Yes",_xlfn.XLOOKUP("Migrate_Insecure",'Scoring_Config'!$A:$A,'Scoring_Config'!$C:$C,10),0),"False,0")</f>
        <v>0</v>
      </c>
    </row>
    <row r="840" spans="1:52">
      <c r="A840" t="s">
        <v>1979</v>
      </c>
      <c r="B840" t="s">
        <v>2813</v>
      </c>
      <c r="C840" t="s">
        <v>3542</v>
      </c>
      <c r="D840" t="s">
        <v>3545</v>
      </c>
      <c r="E840" t="s">
        <v>3563</v>
      </c>
      <c r="F840" t="s">
        <v>3887</v>
      </c>
      <c r="G840" t="s">
        <v>480</v>
      </c>
      <c r="H840" t="s">
        <v>174</v>
      </c>
      <c r="I840" t="s">
        <v>3887</v>
      </c>
      <c r="J840" t="s">
        <v>1072</v>
      </c>
      <c r="K840" t="s">
        <v>1888</v>
      </c>
      <c r="L840" t="s">
        <v>1327</v>
      </c>
      <c r="M840" t="s">
        <v>1974</v>
      </c>
      <c r="N840" t="s">
        <v>4315</v>
      </c>
      <c r="O840" t="s">
        <v>4319</v>
      </c>
      <c r="P840" t="s">
        <v>4323</v>
      </c>
      <c r="Q840" t="s">
        <v>4922</v>
      </c>
      <c r="R840" t="s">
        <v>5439</v>
      </c>
      <c r="S840" t="s">
        <v>4324</v>
      </c>
      <c r="T840" t="s">
        <v>5770</v>
      </c>
      <c r="U840" t="s">
        <v>6351</v>
      </c>
      <c r="Y840" cm="1">
        <f t="array" ref="Y840">IF(FALSE,"True," &amp; IF(_xlfn.XLOOKUP("Src_IsAny",'Scoring_Config'!$A:$A,'Scoring_Config'!$D:$D,"Yes")="Yes",_xlfn.XLOOKUP("Src_IsAny",'Scoring_Config'!$A:$A,'Scoring_Config'!$C:$C,10),0),"False,0")</f>
        <v>0</v>
      </c>
      <c r="Z840" cm="1">
        <f t="array" ref="Z840">IF(FALSE,"True," &amp; IF(_xlfn.XLOOKUP("Src_CIDR_Le_16",'Scoring_Config'!$A:$A,'Scoring_Config'!$D:$D,"Yes")="Yes",_xlfn.XLOOKUP("Src_CIDR_Le_16",'Scoring_Config'!$A:$A,'Scoring_Config'!$C:$C,10),0),"False,0")</f>
        <v>0</v>
      </c>
      <c r="AA840" cm="1">
        <f t="array" ref="AA840">IF(FALSE,"True," &amp; IF(_xlfn.XLOOKUP("Src_CIDR_17_22",'Scoring_Config'!$A:$A,'Scoring_Config'!$D:$D,"Yes")="Yes",_xlfn.XLOOKUP("Src_CIDR_17_22",'Scoring_Config'!$A:$A,'Scoring_Config'!$C:$C,5),0),"False,0")</f>
        <v>0</v>
      </c>
      <c r="AB840" cm="1">
        <f t="array" ref="AB840">IF(FALSE,"True," &amp; IF(_xlfn.XLOOKUP("Dst_IsAny",'Scoring_Config'!$A:$A,'Scoring_Config'!$D:$D,"Yes")="Yes",_xlfn.XLOOKUP("Dst_IsAny",'Scoring_Config'!$A:$A,'Scoring_Config'!$C:$C,10),0),"False,0")</f>
        <v>0</v>
      </c>
      <c r="AC840" cm="1">
        <f t="array" ref="AC840">IF(FALSE,"True," &amp; IF(_xlfn.XLOOKUP("Dst_CIDR_Le_16",'Scoring_Config'!$A:$A,'Scoring_Config'!$D:$D,"Yes")="Yes",_xlfn.XLOOKUP("Dst_CIDR_Le_16",'Scoring_Config'!$A:$A,'Scoring_Config'!$C:$C,10),0),"False,0")</f>
        <v>0</v>
      </c>
      <c r="AD840" cm="1">
        <f t="array" ref="AD840">IF(FALSE,"True," &amp; IF(_xlfn.XLOOKUP("Dst_CIDR_17_22",'Scoring_Config'!$A:$A,'Scoring_Config'!$D:$D,"Yes")="Yes",_xlfn.XLOOKUP("Dst_CIDR_17_22",'Scoring_Config'!$A:$A,'Scoring_Config'!$C:$C,5),0),"False,0")</f>
        <v>0</v>
      </c>
      <c r="AE840" cm="1">
        <f t="array" ref="AE840">IF(FALSE,"True," &amp; IF(_xlfn.XLOOKUP("SrcZone_IsAny",'Scoring_Config'!$A:$A,'Scoring_Config'!$D:$D,"Yes")="Yes",_xlfn.XLOOKUP("SrcZone_IsAny",'Scoring_Config'!$A:$A,'Scoring_Config'!$C:$C,10),0),"False,0")</f>
        <v>0</v>
      </c>
      <c r="AF840" cm="1">
        <f t="array" ref="AF840">IF(FALSE,"True," &amp; IF(_xlfn.XLOOKUP("DstZone_IsAny",'Scoring_Config'!$A:$A,'Scoring_Config'!$D:$D,"Yes")="Yes",_xlfn.XLOOKUP("DstZone_IsAny",'Scoring_Config'!$A:$A,'Scoring_Config'!$C:$C,10),0),"False,0")</f>
        <v>0</v>
      </c>
      <c r="AG840" cm="1">
        <f t="array" ref="AG84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40" cm="1">
        <f t="array" ref="AH840">IF(FALSE,"True," &amp; IF(_xlfn.XLOOKUP("App_Any_OR_RangeGt1000",'Scoring_Config'!$A:$A,'Scoring_Config'!$D:$D,"Yes")="Yes",_xlfn.XLOOKUP("App_Any_OR_RangeGt1000",'Scoring_Config'!$A:$A,'Scoring_Config'!$C:$C,10),0),"False,0")</f>
        <v>0</v>
      </c>
      <c r="AI840" cm="1">
        <f t="array" ref="AI840">IF(FALSE,"True," &amp; IF(_xlfn.XLOOKUP("Service_Insecure_Match",'Scoring_Config'!$A:$A,'Scoring_Config'!$D:$D,"Yes")="Yes",_xlfn.XLOOKUP("Service_Insecure_Match",'Scoring_Config'!$A:$A,'Scoring_Config'!$C:$C,5),0),"False,0")</f>
        <v>0</v>
      </c>
      <c r="AJ840" cm="1">
        <f t="array" ref="AJ840">IF(FALSE,"True," &amp; IF(_xlfn.XLOOKUP("Risky_Inbound",'Scoring_Config'!$A:$A,'Scoring_Config'!$D:$D,"Yes")="Yes",_xlfn.XLOOKUP("Risky_Inbound",'Scoring_Config'!$A:$A,'Scoring_Config'!$C:$C,50),0),"False,0")</f>
        <v>0</v>
      </c>
      <c r="AK840" cm="1">
        <f t="array" ref="AK840">IF(FALSE,"True," &amp; IF(_xlfn.XLOOKUP("Risky_Outbound",'Scoring_Config'!$A:$A,'Scoring_Config'!$D:$D,"Yes")="Yes",_xlfn.XLOOKUP("Risky_Outbound",'Scoring_Config'!$A:$A,'Scoring_Config'!$C:$C,25),0),"False,0")</f>
        <v>0</v>
      </c>
      <c r="AL840" t="s">
        <v>6699</v>
      </c>
      <c r="AM840" cm="1">
        <f t="array" ref="AM84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40" t="s">
        <v>6697</v>
      </c>
      <c r="AO840" t="s">
        <v>6697</v>
      </c>
      <c r="AP840" t="s">
        <v>6697</v>
      </c>
      <c r="AQ840" cm="1">
        <f t="array" ref="AQ840">IF(FALSE,"True," &amp; IF(_xlfn.XLOOKUP("Service_IsAny",'Scoring_Config'!$A:$A,'Scoring_Config'!$D:$D,"Yes")="Yes",_xlfn.XLOOKUP("Service_IsAny",'Scoring_Config'!$A:$A,'Scoring_Config'!$C:$C,0),0),"False,0")</f>
        <v>0</v>
      </c>
      <c r="AR840">
        <v>0</v>
      </c>
      <c r="AS840" cm="1">
        <f t="array" ref="AS840">IF(FALSE,"True," &amp; IF(_xlfn.XLOOKUP("Service_RangeGt1000",'Scoring_Config'!$A:$A,'Scoring_Config'!$D:$D,"Yes")="Yes",_xlfn.XLOOKUP("Service_RangeGt1000",'Scoring_Config'!$A:$A,'Scoring_Config'!$C:$C,0),0),"False,0")</f>
        <v>0</v>
      </c>
      <c r="AT840" cm="1">
        <f t="array" ref="AT840">IF(FALSE,"True," &amp; IF(_xlfn.XLOOKUP("App_IsAny",'Scoring_Config'!$A:$A,'Scoring_Config'!$D:$D,"Yes")="Yes",_xlfn.XLOOKUP("App_IsAny",'Scoring_Config'!$A:$A,'Scoring_Config'!$C:$C,0),0),"False,0")</f>
        <v>0</v>
      </c>
      <c r="AU840">
        <v>1</v>
      </c>
      <c r="AV840" cm="1">
        <f t="array" ref="AV840">IF(FALSE,"True," &amp; IF(_xlfn.XLOOKUP("App_RangeGt1000",'Scoring_Config'!$A:$A,'Scoring_Config'!$D:$D,"Yes")="Yes",_xlfn.XLOOKUP("App_RangeGt1000",'Scoring_Config'!$A:$A,'Scoring_Config'!$C:$C,0),0),"False,0")</f>
        <v>0</v>
      </c>
      <c r="AW840" cm="1">
        <f t="array" ref="AW840">IF(FALSE,"True," &amp; IF(_xlfn.XLOOKUP("Action_IsDenyOrDrop",'Scoring_Config'!$A:$A,'Scoring_Config'!$D:$D,"Yes")="Yes",_xlfn.XLOOKUP("Action_IsDenyOrDrop",'Scoring_Config'!$A:$A,'Scoring_Config'!$C:$C,0),0),"False,0")</f>
        <v>0</v>
      </c>
      <c r="AX840" cm="1">
        <f t="array" ref="AX840">IF(LEFT(AW840,4)="True",0,(IF(LEFT(Y840,4)="True",IF(_xlfn.XLOOKUP("Src_IsAny",'Scoring_Config'!$A:$A,'Scoring_Config'!$D:$D,"Yes")="Yes",_xlfn.XLOOKUP("Src_IsAny",'Scoring_Config'!$A:$A,'Scoring_Config'!$C:$C,10),0),0)+IF(LEFT(Z840,4)="True",IF(_xlfn.XLOOKUP("Src_CIDR_Le_16",'Scoring_Config'!$A:$A,'Scoring_Config'!$D:$D,"Yes")="Yes",_xlfn.XLOOKUP("Src_CIDR_Le_16",'Scoring_Config'!$A:$A,'Scoring_Config'!$C:$C,10),0),0)+IF(LEFT(AA840,4)="True",IF(_xlfn.XLOOKUP("Src_CIDR_17_22",'Scoring_Config'!$A:$A,'Scoring_Config'!$D:$D,"Yes")="Yes",_xlfn.XLOOKUP("Src_CIDR_17_22",'Scoring_Config'!$A:$A,'Scoring_Config'!$C:$C,5),0),0)+IF(LEFT(AB840,4)="True",IF(_xlfn.XLOOKUP("Dst_IsAny",'Scoring_Config'!$A:$A,'Scoring_Config'!$D:$D,"Yes")="Yes",_xlfn.XLOOKUP("Dst_IsAny",'Scoring_Config'!$A:$A,'Scoring_Config'!$C:$C,10),0),0)+IF(LEFT(AC840,4)="True",IF(_xlfn.XLOOKUP("Dst_CIDR_Le_16",'Scoring_Config'!$A:$A,'Scoring_Config'!$D:$D,"Yes")="Yes",_xlfn.XLOOKUP("Dst_CIDR_Le_16",'Scoring_Config'!$A:$A,'Scoring_Config'!$C:$C,10),0),0)+IF(LEFT(AD840,4)="True",IF(_xlfn.XLOOKUP("Dst_CIDR_17_22",'Scoring_Config'!$A:$A,'Scoring_Config'!$D:$D,"Yes")="Yes",_xlfn.XLOOKUP("Dst_CIDR_17_22",'Scoring_Config'!$A:$A,'Scoring_Config'!$C:$C,5),0),0)+IF(LEFT(AE840,4)="True",IF(_xlfn.XLOOKUP("SrcZone_IsAny",'Scoring_Config'!$A:$A,'Scoring_Config'!$D:$D,"Yes")="Yes",_xlfn.XLOOKUP("SrcZone_IsAny",'Scoring_Config'!$A:$A,'Scoring_Config'!$C:$C,10),0),0)+IF(LEFT(AF840,4)="True",IF(_xlfn.XLOOKUP("DstZone_IsAny",'Scoring_Config'!$A:$A,'Scoring_Config'!$D:$D,"Yes")="Yes",_xlfn.XLOOKUP("DstZone_IsAny",'Scoring_Config'!$A:$A,'Scoring_Config'!$C:$C,10),0),0)+IF(LEFT(AG840,4)="True",IF(_xlfn.XLOOKUP("Service_Any_OR_RangeGt1000",'Scoring_Config'!$A:$A,'Scoring_Config'!$D:$D,"Yes")="Yes",_xlfn.XLOOKUP("Service_Any_OR_RangeGt1000",'Scoring_Config'!$A:$A,'Scoring_Config'!$C:$C,10),0),0)+IF(LEFT(AH840,4)="True",IF(_xlfn.XLOOKUP("App_Any_OR_RangeGt1000",'Scoring_Config'!$A:$A,'Scoring_Config'!$D:$D,"Yes")="Yes",_xlfn.XLOOKUP("App_Any_OR_RangeGt1000",'Scoring_Config'!$A:$A,'Scoring_Config'!$C:$C,10),0),0)+IF(LEFT(AI840,4)="True",IF(_xlfn.XLOOKUP("Service_Insecure_Match",'Scoring_Config'!$A:$A,'Scoring_Config'!$D:$D,"Yes")="Yes",_xlfn.XLOOKUP("Service_Insecure_Match",'Scoring_Config'!$A:$A,'Scoring_Config'!$C:$C,5),0),0)+IF(LEFT(AJ840,4)="True",IF(_xlfn.XLOOKUP("Risky_Inbound",'Scoring_Config'!$A:$A,'Scoring_Config'!$D:$D,"Yes")="Yes",_xlfn.XLOOKUP("Risky_Inbound",'Scoring_Config'!$A:$A,'Scoring_Config'!$C:$C,50),0),0)+IF(LEFT(AK840,4)="True",IF(_xlfn.XLOOKUP("Risky_Outbound",'Scoring_Config'!$A:$A,'Scoring_Config'!$D:$D,"Yes")="Yes",_xlfn.XLOOKUP("Risky_Outbound",'Scoring_Config'!$A:$A,'Scoring_Config'!$C:$C,25),0),0)+IF(LEFT(AZ840,4)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840,FIND(",",AL840)+1,100)),0)+IF(LEFT(AM840,4)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840,FIND(",",AN840)+1,100)),0)+IF(_xlfn.XLOOKUP("Profile_Scoring",'Scoring_Config'!$A:$A,'Scoring_Config'!$D:$D,"Yes")="Yes",VALUE(MID(AO840,FIND(",",AO840)+1,100)),0)+IF(_xlfn.XLOOKUP("Options_Scoring",'Scoring_Config'!$A:$A,'Scoring_Config'!$D:$D,"Yes")="Yes",VALUE(MID(AP840,FIND(",",AP840)+1,100)),0)))</f>
        <v>0</v>
      </c>
      <c r="AZ840" cm="1">
        <f t="array" ref="AZ840">IF(FALSE,"True," &amp; IF(_xlfn.XLOOKUP("Migrate_Insecure",'Scoring_Config'!$A:$A,'Scoring_Config'!$D:$D,"Yes")="Yes",_xlfn.XLOOKUP("Migrate_Insecure",'Scoring_Config'!$A:$A,'Scoring_Config'!$C:$C,10),0),"False,0")</f>
        <v>0</v>
      </c>
    </row>
    <row r="841" spans="1:52">
      <c r="A841" t="s">
        <v>1979</v>
      </c>
      <c r="B841" t="s">
        <v>2814</v>
      </c>
      <c r="C841" t="s">
        <v>3542</v>
      </c>
      <c r="D841" t="s">
        <v>3545</v>
      </c>
      <c r="E841" t="s">
        <v>3563</v>
      </c>
      <c r="F841" t="s">
        <v>3794</v>
      </c>
      <c r="G841" t="s">
        <v>343</v>
      </c>
      <c r="H841" t="s">
        <v>174</v>
      </c>
      <c r="I841" t="s">
        <v>3984</v>
      </c>
      <c r="J841" t="s">
        <v>1075</v>
      </c>
      <c r="K841" t="s">
        <v>1667</v>
      </c>
      <c r="L841" t="s">
        <v>1327</v>
      </c>
      <c r="M841" t="s">
        <v>1974</v>
      </c>
      <c r="N841" t="s">
        <v>4315</v>
      </c>
      <c r="O841" t="s">
        <v>4319</v>
      </c>
      <c r="P841" t="s">
        <v>4321</v>
      </c>
      <c r="Q841" t="s">
        <v>4925</v>
      </c>
      <c r="R841" t="s">
        <v>5439</v>
      </c>
      <c r="S841" t="s">
        <v>4324</v>
      </c>
      <c r="T841" t="s">
        <v>5723</v>
      </c>
      <c r="U841" t="s">
        <v>5723</v>
      </c>
      <c r="Y841" cm="1">
        <f t="array" ref="Y841">IF(FALSE,"True," &amp; IF(_xlfn.XLOOKUP("Src_IsAny",'Scoring_Config'!$A:$A,'Scoring_Config'!$D:$D,"Yes")="Yes",_xlfn.XLOOKUP("Src_IsAny",'Scoring_Config'!$A:$A,'Scoring_Config'!$C:$C,10),0),"False,0")</f>
        <v>0</v>
      </c>
      <c r="Z841" cm="1">
        <f t="array" ref="Z841">IF(FALSE,"True," &amp; IF(_xlfn.XLOOKUP("Src_CIDR_Le_16",'Scoring_Config'!$A:$A,'Scoring_Config'!$D:$D,"Yes")="Yes",_xlfn.XLOOKUP("Src_CIDR_Le_16",'Scoring_Config'!$A:$A,'Scoring_Config'!$C:$C,10),0),"False,0")</f>
        <v>0</v>
      </c>
      <c r="AA841" cm="1">
        <f t="array" ref="AA841">IF(FALSE,"True," &amp; IF(_xlfn.XLOOKUP("Src_CIDR_17_22",'Scoring_Config'!$A:$A,'Scoring_Config'!$D:$D,"Yes")="Yes",_xlfn.XLOOKUP("Src_CIDR_17_22",'Scoring_Config'!$A:$A,'Scoring_Config'!$C:$C,5),0),"False,0")</f>
        <v>0</v>
      </c>
      <c r="AB841" cm="1">
        <f t="array" ref="AB841">IF(FALSE,"True," &amp; IF(_xlfn.XLOOKUP("Dst_IsAny",'Scoring_Config'!$A:$A,'Scoring_Config'!$D:$D,"Yes")="Yes",_xlfn.XLOOKUP("Dst_IsAny",'Scoring_Config'!$A:$A,'Scoring_Config'!$C:$C,10),0),"False,0")</f>
        <v>0</v>
      </c>
      <c r="AC841" cm="1">
        <f t="array" ref="AC841">IF(FALSE,"True," &amp; IF(_xlfn.XLOOKUP("Dst_CIDR_Le_16",'Scoring_Config'!$A:$A,'Scoring_Config'!$D:$D,"Yes")="Yes",_xlfn.XLOOKUP("Dst_CIDR_Le_16",'Scoring_Config'!$A:$A,'Scoring_Config'!$C:$C,10),0),"False,0")</f>
        <v>0</v>
      </c>
      <c r="AD841" cm="1">
        <f t="array" ref="AD841">IF(FALSE,"True," &amp; IF(_xlfn.XLOOKUP("Dst_CIDR_17_22",'Scoring_Config'!$A:$A,'Scoring_Config'!$D:$D,"Yes")="Yes",_xlfn.XLOOKUP("Dst_CIDR_17_22",'Scoring_Config'!$A:$A,'Scoring_Config'!$C:$C,5),0),"False,0")</f>
        <v>0</v>
      </c>
      <c r="AE841" cm="1">
        <f t="array" ref="AE841">IF(FALSE,"True," &amp; IF(_xlfn.XLOOKUP("SrcZone_IsAny",'Scoring_Config'!$A:$A,'Scoring_Config'!$D:$D,"Yes")="Yes",_xlfn.XLOOKUP("SrcZone_IsAny",'Scoring_Config'!$A:$A,'Scoring_Config'!$C:$C,10),0),"False,0")</f>
        <v>0</v>
      </c>
      <c r="AF841" cm="1">
        <f t="array" ref="AF841">IF(FALSE,"True," &amp; IF(_xlfn.XLOOKUP("DstZone_IsAny",'Scoring_Config'!$A:$A,'Scoring_Config'!$D:$D,"Yes")="Yes",_xlfn.XLOOKUP("DstZone_IsAny",'Scoring_Config'!$A:$A,'Scoring_Config'!$C:$C,10),0),"False,0")</f>
        <v>0</v>
      </c>
      <c r="AG841" cm="1">
        <f t="array" ref="AG84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41" cm="1">
        <f t="array" ref="AH841">IF(FALSE,"True," &amp; IF(_xlfn.XLOOKUP("App_Any_OR_RangeGt1000",'Scoring_Config'!$A:$A,'Scoring_Config'!$D:$D,"Yes")="Yes",_xlfn.XLOOKUP("App_Any_OR_RangeGt1000",'Scoring_Config'!$A:$A,'Scoring_Config'!$C:$C,10),0),"False,0")</f>
        <v>0</v>
      </c>
      <c r="AI841" cm="1">
        <f t="array" ref="AI841">IF(FALSE,"True," &amp; IF(_xlfn.XLOOKUP("Service_Insecure_Match",'Scoring_Config'!$A:$A,'Scoring_Config'!$D:$D,"Yes")="Yes",_xlfn.XLOOKUP("Service_Insecure_Match",'Scoring_Config'!$A:$A,'Scoring_Config'!$C:$C,5),0),"False,0")</f>
        <v>0</v>
      </c>
      <c r="AJ841" cm="1">
        <f t="array" ref="AJ841">IF(FALSE,"True," &amp; IF(_xlfn.XLOOKUP("Risky_Inbound",'Scoring_Config'!$A:$A,'Scoring_Config'!$D:$D,"Yes")="Yes",_xlfn.XLOOKUP("Risky_Inbound",'Scoring_Config'!$A:$A,'Scoring_Config'!$C:$C,50),0),"False,0")</f>
        <v>0</v>
      </c>
      <c r="AK841" cm="1">
        <f t="array" ref="AK841">IF(FALSE,"True," &amp; IF(_xlfn.XLOOKUP("Risky_Outbound",'Scoring_Config'!$A:$A,'Scoring_Config'!$D:$D,"Yes")="Yes",_xlfn.XLOOKUP("Risky_Outbound",'Scoring_Config'!$A:$A,'Scoring_Config'!$C:$C,25),0),"False,0")</f>
        <v>0</v>
      </c>
      <c r="AL841" t="s">
        <v>6700</v>
      </c>
      <c r="AM841" cm="1">
        <f t="array" ref="AM84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41" t="s">
        <v>6697</v>
      </c>
      <c r="AO841" t="s">
        <v>6697</v>
      </c>
      <c r="AP841" t="s">
        <v>6697</v>
      </c>
      <c r="AQ841" cm="1">
        <f t="array" ref="AQ841">IF(FALSE,"True," &amp; IF(_xlfn.XLOOKUP("Service_IsAny",'Scoring_Config'!$A:$A,'Scoring_Config'!$D:$D,"Yes")="Yes",_xlfn.XLOOKUP("Service_IsAny",'Scoring_Config'!$A:$A,'Scoring_Config'!$C:$C,0),0),"False,0")</f>
        <v>0</v>
      </c>
      <c r="AR841">
        <v>0</v>
      </c>
      <c r="AS841" cm="1">
        <f t="array" ref="AS841">IF(FALSE,"True," &amp; IF(_xlfn.XLOOKUP("Service_RangeGt1000",'Scoring_Config'!$A:$A,'Scoring_Config'!$D:$D,"Yes")="Yes",_xlfn.XLOOKUP("Service_RangeGt1000",'Scoring_Config'!$A:$A,'Scoring_Config'!$C:$C,0),0),"False,0")</f>
        <v>0</v>
      </c>
      <c r="AT841" cm="1">
        <f t="array" ref="AT841">IF(FALSE,"True," &amp; IF(_xlfn.XLOOKUP("App_IsAny",'Scoring_Config'!$A:$A,'Scoring_Config'!$D:$D,"Yes")="Yes",_xlfn.XLOOKUP("App_IsAny",'Scoring_Config'!$A:$A,'Scoring_Config'!$C:$C,0),0),"False,0")</f>
        <v>0</v>
      </c>
      <c r="AU841">
        <v>1</v>
      </c>
      <c r="AV841" cm="1">
        <f t="array" ref="AV841">IF(FALSE,"True," &amp; IF(_xlfn.XLOOKUP("App_RangeGt1000",'Scoring_Config'!$A:$A,'Scoring_Config'!$D:$D,"Yes")="Yes",_xlfn.XLOOKUP("App_RangeGt1000",'Scoring_Config'!$A:$A,'Scoring_Config'!$C:$C,0),0),"False,0")</f>
        <v>0</v>
      </c>
      <c r="AW841" cm="1">
        <f t="array" ref="AW841">IF(FALSE,"True," &amp; IF(_xlfn.XLOOKUP("Action_IsDenyOrDrop",'Scoring_Config'!$A:$A,'Scoring_Config'!$D:$D,"Yes")="Yes",_xlfn.XLOOKUP("Action_IsDenyOrDrop",'Scoring_Config'!$A:$A,'Scoring_Config'!$C:$C,0),0),"False,0")</f>
        <v>0</v>
      </c>
      <c r="AX841" cm="1">
        <f t="array" ref="AX841">IF(LEFT(AW841,4)="True",0,(IF(LEFT(Y841,4)="True",IF(_xlfn.XLOOKUP("Src_IsAny",'Scoring_Config'!$A:$A,'Scoring_Config'!$D:$D,"Yes")="Yes",_xlfn.XLOOKUP("Src_IsAny",'Scoring_Config'!$A:$A,'Scoring_Config'!$C:$C,10),0),0)+IF(LEFT(Z841,4)="True",IF(_xlfn.XLOOKUP("Src_CIDR_Le_16",'Scoring_Config'!$A:$A,'Scoring_Config'!$D:$D,"Yes")="Yes",_xlfn.XLOOKUP("Src_CIDR_Le_16",'Scoring_Config'!$A:$A,'Scoring_Config'!$C:$C,10),0),0)+IF(LEFT(AA841,4)="True",IF(_xlfn.XLOOKUP("Src_CIDR_17_22",'Scoring_Config'!$A:$A,'Scoring_Config'!$D:$D,"Yes")="Yes",_xlfn.XLOOKUP("Src_CIDR_17_22",'Scoring_Config'!$A:$A,'Scoring_Config'!$C:$C,5),0),0)+IF(LEFT(AB841,4)="True",IF(_xlfn.XLOOKUP("Dst_IsAny",'Scoring_Config'!$A:$A,'Scoring_Config'!$D:$D,"Yes")="Yes",_xlfn.XLOOKUP("Dst_IsAny",'Scoring_Config'!$A:$A,'Scoring_Config'!$C:$C,10),0),0)+IF(LEFT(AC841,4)="True",IF(_xlfn.XLOOKUP("Dst_CIDR_Le_16",'Scoring_Config'!$A:$A,'Scoring_Config'!$D:$D,"Yes")="Yes",_xlfn.XLOOKUP("Dst_CIDR_Le_16",'Scoring_Config'!$A:$A,'Scoring_Config'!$C:$C,10),0),0)+IF(LEFT(AD841,4)="True",IF(_xlfn.XLOOKUP("Dst_CIDR_17_22",'Scoring_Config'!$A:$A,'Scoring_Config'!$D:$D,"Yes")="Yes",_xlfn.XLOOKUP("Dst_CIDR_17_22",'Scoring_Config'!$A:$A,'Scoring_Config'!$C:$C,5),0),0)+IF(LEFT(AE841,4)="True",IF(_xlfn.XLOOKUP("SrcZone_IsAny",'Scoring_Config'!$A:$A,'Scoring_Config'!$D:$D,"Yes")="Yes",_xlfn.XLOOKUP("SrcZone_IsAny",'Scoring_Config'!$A:$A,'Scoring_Config'!$C:$C,10),0),0)+IF(LEFT(AF841,4)="True",IF(_xlfn.XLOOKUP("DstZone_IsAny",'Scoring_Config'!$A:$A,'Scoring_Config'!$D:$D,"Yes")="Yes",_xlfn.XLOOKUP("DstZone_IsAny",'Scoring_Config'!$A:$A,'Scoring_Config'!$C:$C,10),0),0)+IF(LEFT(AG841,4)="True",IF(_xlfn.XLOOKUP("Service_Any_OR_RangeGt1000",'Scoring_Config'!$A:$A,'Scoring_Config'!$D:$D,"Yes")="Yes",_xlfn.XLOOKUP("Service_Any_OR_RangeGt1000",'Scoring_Config'!$A:$A,'Scoring_Config'!$C:$C,10),0),0)+IF(LEFT(AH841,4)="True",IF(_xlfn.XLOOKUP("App_Any_OR_RangeGt1000",'Scoring_Config'!$A:$A,'Scoring_Config'!$D:$D,"Yes")="Yes",_xlfn.XLOOKUP("App_Any_OR_RangeGt1000",'Scoring_Config'!$A:$A,'Scoring_Config'!$C:$C,10),0),0)+IF(LEFT(AI841,4)="True",IF(_xlfn.XLOOKUP("Service_Insecure_Match",'Scoring_Config'!$A:$A,'Scoring_Config'!$D:$D,"Yes")="Yes",_xlfn.XLOOKUP("Service_Insecure_Match",'Scoring_Config'!$A:$A,'Scoring_Config'!$C:$C,5),0),0)+IF(LEFT(AJ841,4)="True",IF(_xlfn.XLOOKUP("Risky_Inbound",'Scoring_Config'!$A:$A,'Scoring_Config'!$D:$D,"Yes")="Yes",_xlfn.XLOOKUP("Risky_Inbound",'Scoring_Config'!$A:$A,'Scoring_Config'!$C:$C,50),0),0)+IF(LEFT(AK841,4)="True",IF(_xlfn.XLOOKUP("Risky_Outbound",'Scoring_Config'!$A:$A,'Scoring_Config'!$D:$D,"Yes")="Yes",_xlfn.XLOOKUP("Risky_Outbound",'Scoring_Config'!$A:$A,'Scoring_Config'!$C:$C,25),0),0)+IF(LEFT(AZ841,4)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841,FIND(",",AL841)+1,100)),0)+IF(LEFT(AM841,4)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841,FIND(",",AN841)+1,100)),0)+IF(_xlfn.XLOOKUP("Profile_Scoring",'Scoring_Config'!$A:$A,'Scoring_Config'!$D:$D,"Yes")="Yes",VALUE(MID(AO841,FIND(",",AO841)+1,100)),0)+IF(_xlfn.XLOOKUP("Options_Scoring",'Scoring_Config'!$A:$A,'Scoring_Config'!$D:$D,"Yes")="Yes",VALUE(MID(AP841,FIND(",",AP841)+1,100)),0)))</f>
        <v>0</v>
      </c>
      <c r="AZ841" cm="1">
        <f t="array" ref="AZ841">IF(FALSE,"True," &amp; IF(_xlfn.XLOOKUP("Migrate_Insecure",'Scoring_Config'!$A:$A,'Scoring_Config'!$D:$D,"Yes")="Yes",_xlfn.XLOOKUP("Migrate_Insecure",'Scoring_Config'!$A:$A,'Scoring_Config'!$C:$C,10),0),"False,0")</f>
        <v>0</v>
      </c>
    </row>
    <row r="842" spans="1:52">
      <c r="A842" t="s">
        <v>1979</v>
      </c>
      <c r="B842" t="s">
        <v>2815</v>
      </c>
      <c r="C842" t="s">
        <v>3542</v>
      </c>
      <c r="D842" t="s">
        <v>3551</v>
      </c>
      <c r="E842" t="s">
        <v>3563</v>
      </c>
      <c r="F842" t="s">
        <v>3888</v>
      </c>
      <c r="G842" t="s">
        <v>481</v>
      </c>
      <c r="H842" t="s">
        <v>174</v>
      </c>
      <c r="I842" t="s">
        <v>3718</v>
      </c>
      <c r="J842" t="s">
        <v>174</v>
      </c>
      <c r="K842" t="s">
        <v>1889</v>
      </c>
      <c r="L842" t="s">
        <v>1327</v>
      </c>
      <c r="M842" t="s">
        <v>1974</v>
      </c>
      <c r="N842" t="s">
        <v>4315</v>
      </c>
      <c r="O842" t="s">
        <v>4319</v>
      </c>
      <c r="P842" t="s">
        <v>4321</v>
      </c>
      <c r="Q842" t="s">
        <v>4926</v>
      </c>
      <c r="R842" t="s">
        <v>5441</v>
      </c>
      <c r="S842" t="s">
        <v>5440</v>
      </c>
      <c r="T842" t="s">
        <v>5618</v>
      </c>
      <c r="U842" t="s">
        <v>6271</v>
      </c>
      <c r="Y842" cm="1">
        <f t="array" ref="Y842">IF(FALSE,"True," &amp; IF(_xlfn.XLOOKUP("Src_IsAny",'Scoring_Config'!$A:$A,'Scoring_Config'!$D:$D,"Yes")="Yes",_xlfn.XLOOKUP("Src_IsAny",'Scoring_Config'!$A:$A,'Scoring_Config'!$C:$C,10),0),"False,0")</f>
        <v>0</v>
      </c>
      <c r="Z842" cm="1">
        <f t="array" ref="Z842">IF(FALSE,"True," &amp; IF(_xlfn.XLOOKUP("Src_CIDR_Le_16",'Scoring_Config'!$A:$A,'Scoring_Config'!$D:$D,"Yes")="Yes",_xlfn.XLOOKUP("Src_CIDR_Le_16",'Scoring_Config'!$A:$A,'Scoring_Config'!$C:$C,10),0),"False,0")</f>
        <v>0</v>
      </c>
      <c r="AA842" cm="1">
        <f t="array" ref="AA842">IF(FALSE,"True," &amp; IF(_xlfn.XLOOKUP("Src_CIDR_17_22",'Scoring_Config'!$A:$A,'Scoring_Config'!$D:$D,"Yes")="Yes",_xlfn.XLOOKUP("Src_CIDR_17_22",'Scoring_Config'!$A:$A,'Scoring_Config'!$C:$C,5),0),"False,0")</f>
        <v>0</v>
      </c>
      <c r="AB842" cm="1">
        <f t="array" ref="AB842">IF(TRUE,"True," &amp; IF(_xlfn.XLOOKUP("Dst_IsAny",'Scoring_Config'!$A:$A,'Scoring_Config'!$D:$D,"Yes")="Yes",_xlfn.XLOOKUP("Dst_IsAny",'Scoring_Config'!$A:$A,'Scoring_Config'!$C:$C,10),0),"False,0")</f>
        <v>0</v>
      </c>
      <c r="AC842" cm="1">
        <f t="array" ref="AC842">IF(FALSE,"True," &amp; IF(_xlfn.XLOOKUP("Dst_CIDR_Le_16",'Scoring_Config'!$A:$A,'Scoring_Config'!$D:$D,"Yes")="Yes",_xlfn.XLOOKUP("Dst_CIDR_Le_16",'Scoring_Config'!$A:$A,'Scoring_Config'!$C:$C,10),0),"False,0")</f>
        <v>0</v>
      </c>
      <c r="AD842" cm="1">
        <f t="array" ref="AD842">IF(FALSE,"True," &amp; IF(_xlfn.XLOOKUP("Dst_CIDR_17_22",'Scoring_Config'!$A:$A,'Scoring_Config'!$D:$D,"Yes")="Yes",_xlfn.XLOOKUP("Dst_CIDR_17_22",'Scoring_Config'!$A:$A,'Scoring_Config'!$C:$C,5),0),"False,0")</f>
        <v>0</v>
      </c>
      <c r="AE842" cm="1">
        <f t="array" ref="AE842">IF(FALSE,"True," &amp; IF(_xlfn.XLOOKUP("SrcZone_IsAny",'Scoring_Config'!$A:$A,'Scoring_Config'!$D:$D,"Yes")="Yes",_xlfn.XLOOKUP("SrcZone_IsAny",'Scoring_Config'!$A:$A,'Scoring_Config'!$C:$C,10),0),"False,0")</f>
        <v>0</v>
      </c>
      <c r="AF842" cm="1">
        <f t="array" ref="AF842">IF(FALSE,"True," &amp; IF(_xlfn.XLOOKUP("DstZone_IsAny",'Scoring_Config'!$A:$A,'Scoring_Config'!$D:$D,"Yes")="Yes",_xlfn.XLOOKUP("DstZone_IsAny",'Scoring_Config'!$A:$A,'Scoring_Config'!$C:$C,10),0),"False,0")</f>
        <v>0</v>
      </c>
      <c r="AG842" cm="1">
        <f t="array" ref="AG84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42" cm="1">
        <f t="array" ref="AH842">IF(FALSE,"True," &amp; IF(_xlfn.XLOOKUP("App_Any_OR_RangeGt1000",'Scoring_Config'!$A:$A,'Scoring_Config'!$D:$D,"Yes")="Yes",_xlfn.XLOOKUP("App_Any_OR_RangeGt1000",'Scoring_Config'!$A:$A,'Scoring_Config'!$C:$C,10),0),"False,0")</f>
        <v>0</v>
      </c>
      <c r="AI842" cm="1">
        <f t="array" ref="AI842">IF(FALSE,"True," &amp; IF(_xlfn.XLOOKUP("Service_Insecure_Match",'Scoring_Config'!$A:$A,'Scoring_Config'!$D:$D,"Yes")="Yes",_xlfn.XLOOKUP("Service_Insecure_Match",'Scoring_Config'!$A:$A,'Scoring_Config'!$C:$C,5),0),"False,0")</f>
        <v>0</v>
      </c>
      <c r="AJ842" cm="1">
        <f t="array" ref="AJ842">IF(FALSE,"True," &amp; IF(_xlfn.XLOOKUP("Risky_Inbound",'Scoring_Config'!$A:$A,'Scoring_Config'!$D:$D,"Yes")="Yes",_xlfn.XLOOKUP("Risky_Inbound",'Scoring_Config'!$A:$A,'Scoring_Config'!$C:$C,50),0),"False,0")</f>
        <v>0</v>
      </c>
      <c r="AK842" cm="1">
        <f t="array" ref="AK842">IF(FALSE,"True," &amp; IF(_xlfn.XLOOKUP("Risky_Outbound",'Scoring_Config'!$A:$A,'Scoring_Config'!$D:$D,"Yes")="Yes",_xlfn.XLOOKUP("Risky_Outbound",'Scoring_Config'!$A:$A,'Scoring_Config'!$C:$C,25),0),"False,0")</f>
        <v>0</v>
      </c>
      <c r="AL842" t="s">
        <v>6700</v>
      </c>
      <c r="AM842" cm="1">
        <f t="array" ref="AM84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42" t="s">
        <v>6697</v>
      </c>
      <c r="AO842" t="s">
        <v>6697</v>
      </c>
      <c r="AP842" t="s">
        <v>6697</v>
      </c>
      <c r="AQ842" cm="1">
        <f t="array" ref="AQ842">IF(FALSE,"True," &amp; IF(_xlfn.XLOOKUP("Service_IsAny",'Scoring_Config'!$A:$A,'Scoring_Config'!$D:$D,"Yes")="Yes",_xlfn.XLOOKUP("Service_IsAny",'Scoring_Config'!$A:$A,'Scoring_Config'!$C:$C,0),0),"False,0")</f>
        <v>0</v>
      </c>
      <c r="AR842">
        <v>0</v>
      </c>
      <c r="AS842" cm="1">
        <f t="array" ref="AS842">IF(FALSE,"True," &amp; IF(_xlfn.XLOOKUP("Service_RangeGt1000",'Scoring_Config'!$A:$A,'Scoring_Config'!$D:$D,"Yes")="Yes",_xlfn.XLOOKUP("Service_RangeGt1000",'Scoring_Config'!$A:$A,'Scoring_Config'!$C:$C,0),0),"False,0")</f>
        <v>0</v>
      </c>
      <c r="AT842" cm="1">
        <f t="array" ref="AT842">IF(FALSE,"True," &amp; IF(_xlfn.XLOOKUP("App_IsAny",'Scoring_Config'!$A:$A,'Scoring_Config'!$D:$D,"Yes")="Yes",_xlfn.XLOOKUP("App_IsAny",'Scoring_Config'!$A:$A,'Scoring_Config'!$C:$C,0),0),"False,0")</f>
        <v>0</v>
      </c>
      <c r="AU842">
        <v>11</v>
      </c>
      <c r="AV842" cm="1">
        <f t="array" ref="AV842">IF(FALSE,"True," &amp; IF(_xlfn.XLOOKUP("App_RangeGt1000",'Scoring_Config'!$A:$A,'Scoring_Config'!$D:$D,"Yes")="Yes",_xlfn.XLOOKUP("App_RangeGt1000",'Scoring_Config'!$A:$A,'Scoring_Config'!$C:$C,0),0),"False,0")</f>
        <v>0</v>
      </c>
      <c r="AW842" cm="1">
        <f t="array" ref="AW842">IF(FALSE,"True," &amp; IF(_xlfn.XLOOKUP("Action_IsDenyOrDrop",'Scoring_Config'!$A:$A,'Scoring_Config'!$D:$D,"Yes")="Yes",_xlfn.XLOOKUP("Action_IsDenyOrDrop",'Scoring_Config'!$A:$A,'Scoring_Config'!$C:$C,0),0),"False,0")</f>
        <v>0</v>
      </c>
      <c r="AX842" cm="1">
        <f t="array" ref="AX842">IF(LEFT(AW842,4)="True",0,(IF(LEFT(Y842,4)="True",IF(_xlfn.XLOOKUP("Src_IsAny",'Scoring_Config'!$A:$A,'Scoring_Config'!$D:$D,"Yes")="Yes",_xlfn.XLOOKUP("Src_IsAny",'Scoring_Config'!$A:$A,'Scoring_Config'!$C:$C,10),0),0)+IF(LEFT(Z842,4)="True",IF(_xlfn.XLOOKUP("Src_CIDR_Le_16",'Scoring_Config'!$A:$A,'Scoring_Config'!$D:$D,"Yes")="Yes",_xlfn.XLOOKUP("Src_CIDR_Le_16",'Scoring_Config'!$A:$A,'Scoring_Config'!$C:$C,10),0),0)+IF(LEFT(AA842,4)="True",IF(_xlfn.XLOOKUP("Src_CIDR_17_22",'Scoring_Config'!$A:$A,'Scoring_Config'!$D:$D,"Yes")="Yes",_xlfn.XLOOKUP("Src_CIDR_17_22",'Scoring_Config'!$A:$A,'Scoring_Config'!$C:$C,5),0),0)+IF(LEFT(AB842,4)="True",IF(_xlfn.XLOOKUP("Dst_IsAny",'Scoring_Config'!$A:$A,'Scoring_Config'!$D:$D,"Yes")="Yes",_xlfn.XLOOKUP("Dst_IsAny",'Scoring_Config'!$A:$A,'Scoring_Config'!$C:$C,10),0),0)+IF(LEFT(AC842,4)="True",IF(_xlfn.XLOOKUP("Dst_CIDR_Le_16",'Scoring_Config'!$A:$A,'Scoring_Config'!$D:$D,"Yes")="Yes",_xlfn.XLOOKUP("Dst_CIDR_Le_16",'Scoring_Config'!$A:$A,'Scoring_Config'!$C:$C,10),0),0)+IF(LEFT(AD842,4)="True",IF(_xlfn.XLOOKUP("Dst_CIDR_17_22",'Scoring_Config'!$A:$A,'Scoring_Config'!$D:$D,"Yes")="Yes",_xlfn.XLOOKUP("Dst_CIDR_17_22",'Scoring_Config'!$A:$A,'Scoring_Config'!$C:$C,5),0),0)+IF(LEFT(AE842,4)="True",IF(_xlfn.XLOOKUP("SrcZone_IsAny",'Scoring_Config'!$A:$A,'Scoring_Config'!$D:$D,"Yes")="Yes",_xlfn.XLOOKUP("SrcZone_IsAny",'Scoring_Config'!$A:$A,'Scoring_Config'!$C:$C,10),0),0)+IF(LEFT(AF842,4)="True",IF(_xlfn.XLOOKUP("DstZone_IsAny",'Scoring_Config'!$A:$A,'Scoring_Config'!$D:$D,"Yes")="Yes",_xlfn.XLOOKUP("DstZone_IsAny",'Scoring_Config'!$A:$A,'Scoring_Config'!$C:$C,10),0),0)+IF(LEFT(AG842,4)="True",IF(_xlfn.XLOOKUP("Service_Any_OR_RangeGt1000",'Scoring_Config'!$A:$A,'Scoring_Config'!$D:$D,"Yes")="Yes",_xlfn.XLOOKUP("Service_Any_OR_RangeGt1000",'Scoring_Config'!$A:$A,'Scoring_Config'!$C:$C,10),0),0)+IF(LEFT(AH842,4)="True",IF(_xlfn.XLOOKUP("App_Any_OR_RangeGt1000",'Scoring_Config'!$A:$A,'Scoring_Config'!$D:$D,"Yes")="Yes",_xlfn.XLOOKUP("App_Any_OR_RangeGt1000",'Scoring_Config'!$A:$A,'Scoring_Config'!$C:$C,10),0),0)+IF(LEFT(AI842,4)="True",IF(_xlfn.XLOOKUP("Service_Insecure_Match",'Scoring_Config'!$A:$A,'Scoring_Config'!$D:$D,"Yes")="Yes",_xlfn.XLOOKUP("Service_Insecure_Match",'Scoring_Config'!$A:$A,'Scoring_Config'!$C:$C,5),0),0)+IF(LEFT(AJ842,4)="True",IF(_xlfn.XLOOKUP("Risky_Inbound",'Scoring_Config'!$A:$A,'Scoring_Config'!$D:$D,"Yes")="Yes",_xlfn.XLOOKUP("Risky_Inbound",'Scoring_Config'!$A:$A,'Scoring_Config'!$C:$C,50),0),0)+IF(LEFT(AK842,4)="True",IF(_xlfn.XLOOKUP("Risky_Outbound",'Scoring_Config'!$A:$A,'Scoring_Config'!$D:$D,"Yes")="Yes",_xlfn.XLOOKUP("Risky_Outbound",'Scoring_Config'!$A:$A,'Scoring_Config'!$C:$C,25),0),0)+IF(LEFT(AZ842,4)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842,FIND(",",AL842)+1,100)),0)+IF(LEFT(AM842,4)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842,FIND(",",AN842)+1,100)),0)+IF(_xlfn.XLOOKUP("Profile_Scoring",'Scoring_Config'!$A:$A,'Scoring_Config'!$D:$D,"Yes")="Yes",VALUE(MID(AO842,FIND(",",AO842)+1,100)),0)+IF(_xlfn.XLOOKUP("Options_Scoring",'Scoring_Config'!$A:$A,'Scoring_Config'!$D:$D,"Yes")="Yes",VALUE(MID(AP842,FIND(",",AP842)+1,100)),0)))</f>
        <v>0</v>
      </c>
      <c r="AZ842" cm="1">
        <f t="array" ref="AZ842">IF(FALSE,"True," &amp; IF(_xlfn.XLOOKUP("Migrate_Insecure",'Scoring_Config'!$A:$A,'Scoring_Config'!$D:$D,"Yes")="Yes",_xlfn.XLOOKUP("Migrate_Insecure",'Scoring_Config'!$A:$A,'Scoring_Config'!$C:$C,10),0),"False,0")</f>
        <v>0</v>
      </c>
    </row>
    <row r="843" spans="1:52">
      <c r="A843" t="s">
        <v>1979</v>
      </c>
      <c r="B843" t="s">
        <v>2816</v>
      </c>
      <c r="C843" t="s">
        <v>3542</v>
      </c>
      <c r="D843" t="s">
        <v>3556</v>
      </c>
      <c r="E843" t="s">
        <v>3562</v>
      </c>
      <c r="F843" t="s">
        <v>3889</v>
      </c>
      <c r="G843" t="s">
        <v>482</v>
      </c>
      <c r="H843" t="s">
        <v>193</v>
      </c>
      <c r="I843" t="s">
        <v>4213</v>
      </c>
      <c r="J843" t="s">
        <v>193</v>
      </c>
      <c r="K843" t="s">
        <v>193</v>
      </c>
      <c r="L843" t="s">
        <v>1507</v>
      </c>
      <c r="M843" t="s">
        <v>1973</v>
      </c>
      <c r="N843" t="s">
        <v>4315</v>
      </c>
      <c r="O843" t="s">
        <v>4319</v>
      </c>
      <c r="P843" t="s">
        <v>4321</v>
      </c>
      <c r="Q843" t="s">
        <v>4927</v>
      </c>
      <c r="R843" t="s">
        <v>5437</v>
      </c>
      <c r="S843" t="s">
        <v>5523</v>
      </c>
      <c r="T843" t="s">
        <v>5618</v>
      </c>
      <c r="U843" t="s">
        <v>6355</v>
      </c>
      <c r="Y843" cm="1">
        <f t="array" ref="Y843">IF(FALSE,"True," &amp; IF(_xlfn.XLOOKUP("Src_IsAny",'Scoring_Config'!$A:$A,'Scoring_Config'!$D:$D,"Yes")="Yes",_xlfn.XLOOKUP("Src_IsAny",'Scoring_Config'!$A:$A,'Scoring_Config'!$C:$C,10),0),"False,0")</f>
        <v>0</v>
      </c>
      <c r="Z843" cm="1">
        <f t="array" ref="Z843">IF(FALSE,"True," &amp; IF(_xlfn.XLOOKUP("Src_CIDR_Le_16",'Scoring_Config'!$A:$A,'Scoring_Config'!$D:$D,"Yes")="Yes",_xlfn.XLOOKUP("Src_CIDR_Le_16",'Scoring_Config'!$A:$A,'Scoring_Config'!$C:$C,10),0),"False,0")</f>
        <v>0</v>
      </c>
      <c r="AA843" cm="1">
        <f t="array" ref="AA843">IF(FALSE,"True," &amp; IF(_xlfn.XLOOKUP("Src_CIDR_17_22",'Scoring_Config'!$A:$A,'Scoring_Config'!$D:$D,"Yes")="Yes",_xlfn.XLOOKUP("Src_CIDR_17_22",'Scoring_Config'!$A:$A,'Scoring_Config'!$C:$C,5),0),"False,0")</f>
        <v>0</v>
      </c>
      <c r="AB843" cm="1">
        <f t="array" ref="AB843">IF(FALSE,"True," &amp; IF(_xlfn.XLOOKUP("Dst_IsAny",'Scoring_Config'!$A:$A,'Scoring_Config'!$D:$D,"Yes")="Yes",_xlfn.XLOOKUP("Dst_IsAny",'Scoring_Config'!$A:$A,'Scoring_Config'!$C:$C,10),0),"False,0")</f>
        <v>0</v>
      </c>
      <c r="AC843" cm="1">
        <f t="array" ref="AC843">IF(FALSE,"True," &amp; IF(_xlfn.XLOOKUP("Dst_CIDR_Le_16",'Scoring_Config'!$A:$A,'Scoring_Config'!$D:$D,"Yes")="Yes",_xlfn.XLOOKUP("Dst_CIDR_Le_16",'Scoring_Config'!$A:$A,'Scoring_Config'!$C:$C,10),0),"False,0")</f>
        <v>0</v>
      </c>
      <c r="AD843" cm="1">
        <f t="array" ref="AD843">IF(FALSE,"True," &amp; IF(_xlfn.XLOOKUP("Dst_CIDR_17_22",'Scoring_Config'!$A:$A,'Scoring_Config'!$D:$D,"Yes")="Yes",_xlfn.XLOOKUP("Dst_CIDR_17_22",'Scoring_Config'!$A:$A,'Scoring_Config'!$C:$C,5),0),"False,0")</f>
        <v>0</v>
      </c>
      <c r="AE843" cm="1">
        <f t="array" ref="AE843">IF(FALSE,"True," &amp; IF(_xlfn.XLOOKUP("SrcZone_IsAny",'Scoring_Config'!$A:$A,'Scoring_Config'!$D:$D,"Yes")="Yes",_xlfn.XLOOKUP("SrcZone_IsAny",'Scoring_Config'!$A:$A,'Scoring_Config'!$C:$C,10),0),"False,0")</f>
        <v>0</v>
      </c>
      <c r="AF843" cm="1">
        <f t="array" ref="AF843">IF(FALSE,"True," &amp; IF(_xlfn.XLOOKUP("DstZone_IsAny",'Scoring_Config'!$A:$A,'Scoring_Config'!$D:$D,"Yes")="Yes",_xlfn.XLOOKUP("DstZone_IsAny",'Scoring_Config'!$A:$A,'Scoring_Config'!$C:$C,10),0),"False,0")</f>
        <v>0</v>
      </c>
      <c r="AG843" cm="1">
        <f t="array" ref="AG84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43" cm="1">
        <f t="array" ref="AH843">IF(FALSE,"True," &amp; IF(_xlfn.XLOOKUP("App_Any_OR_RangeGt1000",'Scoring_Config'!$A:$A,'Scoring_Config'!$D:$D,"Yes")="Yes",_xlfn.XLOOKUP("App_Any_OR_RangeGt1000",'Scoring_Config'!$A:$A,'Scoring_Config'!$C:$C,10),0),"False,0")</f>
        <v>0</v>
      </c>
      <c r="AI843" cm="1">
        <f t="array" ref="AI843">IF(FALSE,"True," &amp; IF(_xlfn.XLOOKUP("Service_Insecure_Match",'Scoring_Config'!$A:$A,'Scoring_Config'!$D:$D,"Yes")="Yes",_xlfn.XLOOKUP("Service_Insecure_Match",'Scoring_Config'!$A:$A,'Scoring_Config'!$C:$C,5),0),"False,0")</f>
        <v>0</v>
      </c>
      <c r="AJ843" cm="1">
        <f t="array" ref="AJ843">IF(FALSE,"True," &amp; IF(_xlfn.XLOOKUP("Risky_Inbound",'Scoring_Config'!$A:$A,'Scoring_Config'!$D:$D,"Yes")="Yes",_xlfn.XLOOKUP("Risky_Inbound",'Scoring_Config'!$A:$A,'Scoring_Config'!$C:$C,50),0),"False,0")</f>
        <v>0</v>
      </c>
      <c r="AK843" cm="1">
        <f t="array" ref="AK843">IF(FALSE,"True," &amp; IF(_xlfn.XLOOKUP("Risky_Outbound",'Scoring_Config'!$A:$A,'Scoring_Config'!$D:$D,"Yes")="Yes",_xlfn.XLOOKUP("Risky_Outbound",'Scoring_Config'!$A:$A,'Scoring_Config'!$C:$C,25),0),"False,0")</f>
        <v>0</v>
      </c>
      <c r="AL843" t="s">
        <v>6700</v>
      </c>
      <c r="AM843" cm="1">
        <f t="array" ref="AM84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43" t="s">
        <v>6697</v>
      </c>
      <c r="AO843" t="s">
        <v>6697</v>
      </c>
      <c r="AP843" t="s">
        <v>6697</v>
      </c>
      <c r="AQ843" cm="1">
        <f t="array" ref="AQ843">IF(FALSE,"True," &amp; IF(_xlfn.XLOOKUP("Service_IsAny",'Scoring_Config'!$A:$A,'Scoring_Config'!$D:$D,"Yes")="Yes",_xlfn.XLOOKUP("Service_IsAny",'Scoring_Config'!$A:$A,'Scoring_Config'!$C:$C,0),0),"False,0")</f>
        <v>0</v>
      </c>
      <c r="AR843">
        <v>0</v>
      </c>
      <c r="AS843" cm="1">
        <f t="array" ref="AS843">IF(FALSE,"True," &amp; IF(_xlfn.XLOOKUP("Service_RangeGt1000",'Scoring_Config'!$A:$A,'Scoring_Config'!$D:$D,"Yes")="Yes",_xlfn.XLOOKUP("Service_RangeGt1000",'Scoring_Config'!$A:$A,'Scoring_Config'!$C:$C,0),0),"False,0")</f>
        <v>0</v>
      </c>
      <c r="AT843" cm="1">
        <f t="array" ref="AT843">IF(FALSE,"True," &amp; IF(_xlfn.XLOOKUP("App_IsAny",'Scoring_Config'!$A:$A,'Scoring_Config'!$D:$D,"Yes")="Yes",_xlfn.XLOOKUP("App_IsAny",'Scoring_Config'!$A:$A,'Scoring_Config'!$C:$C,0),0),"False,0")</f>
        <v>0</v>
      </c>
      <c r="AU843">
        <v>0</v>
      </c>
      <c r="AV843" cm="1">
        <f t="array" ref="AV843">IF(FALSE,"True," &amp; IF(_xlfn.XLOOKUP("App_RangeGt1000",'Scoring_Config'!$A:$A,'Scoring_Config'!$D:$D,"Yes")="Yes",_xlfn.XLOOKUP("App_RangeGt1000",'Scoring_Config'!$A:$A,'Scoring_Config'!$C:$C,0),0),"False,0")</f>
        <v>0</v>
      </c>
      <c r="AW843" cm="1">
        <f t="array" ref="AW843">IF(FALSE,"True," &amp; IF(_xlfn.XLOOKUP("Action_IsDenyOrDrop",'Scoring_Config'!$A:$A,'Scoring_Config'!$D:$D,"Yes")="Yes",_xlfn.XLOOKUP("Action_IsDenyOrDrop",'Scoring_Config'!$A:$A,'Scoring_Config'!$C:$C,0),0),"False,0")</f>
        <v>0</v>
      </c>
      <c r="AX843" cm="1">
        <f t="array" ref="AX843">IF(LEFT(AW843,4)="True",0,(IF(LEFT(Y843,4)="True",IF(_xlfn.XLOOKUP("Src_IsAny",'Scoring_Config'!$A:$A,'Scoring_Config'!$D:$D,"Yes")="Yes",_xlfn.XLOOKUP("Src_IsAny",'Scoring_Config'!$A:$A,'Scoring_Config'!$C:$C,10),0),0)+IF(LEFT(Z843,4)="True",IF(_xlfn.XLOOKUP("Src_CIDR_Le_16",'Scoring_Config'!$A:$A,'Scoring_Config'!$D:$D,"Yes")="Yes",_xlfn.XLOOKUP("Src_CIDR_Le_16",'Scoring_Config'!$A:$A,'Scoring_Config'!$C:$C,10),0),0)+IF(LEFT(AA843,4)="True",IF(_xlfn.XLOOKUP("Src_CIDR_17_22",'Scoring_Config'!$A:$A,'Scoring_Config'!$D:$D,"Yes")="Yes",_xlfn.XLOOKUP("Src_CIDR_17_22",'Scoring_Config'!$A:$A,'Scoring_Config'!$C:$C,5),0),0)+IF(LEFT(AB843,4)="True",IF(_xlfn.XLOOKUP("Dst_IsAny",'Scoring_Config'!$A:$A,'Scoring_Config'!$D:$D,"Yes")="Yes",_xlfn.XLOOKUP("Dst_IsAny",'Scoring_Config'!$A:$A,'Scoring_Config'!$C:$C,10),0),0)+IF(LEFT(AC843,4)="True",IF(_xlfn.XLOOKUP("Dst_CIDR_Le_16",'Scoring_Config'!$A:$A,'Scoring_Config'!$D:$D,"Yes")="Yes",_xlfn.XLOOKUP("Dst_CIDR_Le_16",'Scoring_Config'!$A:$A,'Scoring_Config'!$C:$C,10),0),0)+IF(LEFT(AD843,4)="True",IF(_xlfn.XLOOKUP("Dst_CIDR_17_22",'Scoring_Config'!$A:$A,'Scoring_Config'!$D:$D,"Yes")="Yes",_xlfn.XLOOKUP("Dst_CIDR_17_22",'Scoring_Config'!$A:$A,'Scoring_Config'!$C:$C,5),0),0)+IF(LEFT(AE843,4)="True",IF(_xlfn.XLOOKUP("SrcZone_IsAny",'Scoring_Config'!$A:$A,'Scoring_Config'!$D:$D,"Yes")="Yes",_xlfn.XLOOKUP("SrcZone_IsAny",'Scoring_Config'!$A:$A,'Scoring_Config'!$C:$C,10),0),0)+IF(LEFT(AF843,4)="True",IF(_xlfn.XLOOKUP("DstZone_IsAny",'Scoring_Config'!$A:$A,'Scoring_Config'!$D:$D,"Yes")="Yes",_xlfn.XLOOKUP("DstZone_IsAny",'Scoring_Config'!$A:$A,'Scoring_Config'!$C:$C,10),0),0)+IF(LEFT(AG843,4)="True",IF(_xlfn.XLOOKUP("Service_Any_OR_RangeGt1000",'Scoring_Config'!$A:$A,'Scoring_Config'!$D:$D,"Yes")="Yes",_xlfn.XLOOKUP("Service_Any_OR_RangeGt1000",'Scoring_Config'!$A:$A,'Scoring_Config'!$C:$C,10),0),0)+IF(LEFT(AH843,4)="True",IF(_xlfn.XLOOKUP("App_Any_OR_RangeGt1000",'Scoring_Config'!$A:$A,'Scoring_Config'!$D:$D,"Yes")="Yes",_xlfn.XLOOKUP("App_Any_OR_RangeGt1000",'Scoring_Config'!$A:$A,'Scoring_Config'!$C:$C,10),0),0)+IF(LEFT(AI843,4)="True",IF(_xlfn.XLOOKUP("Service_Insecure_Match",'Scoring_Config'!$A:$A,'Scoring_Config'!$D:$D,"Yes")="Yes",_xlfn.XLOOKUP("Service_Insecure_Match",'Scoring_Config'!$A:$A,'Scoring_Config'!$C:$C,5),0),0)+IF(LEFT(AJ843,4)="True",IF(_xlfn.XLOOKUP("Risky_Inbound",'Scoring_Config'!$A:$A,'Scoring_Config'!$D:$D,"Yes")="Yes",_xlfn.XLOOKUP("Risky_Inbound",'Scoring_Config'!$A:$A,'Scoring_Config'!$C:$C,50),0),0)+IF(LEFT(AK843,4)="True",IF(_xlfn.XLOOKUP("Risky_Outbound",'Scoring_Config'!$A:$A,'Scoring_Config'!$D:$D,"Yes")="Yes",_xlfn.XLOOKUP("Risky_Outbound",'Scoring_Config'!$A:$A,'Scoring_Config'!$C:$C,25),0),0)+IF(LEFT(AZ843,4)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843,FIND(",",AL843)+1,100)),0)+IF(LEFT(AM843,4)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843,FIND(",",AN843)+1,100)),0)+IF(_xlfn.XLOOKUP("Profile_Scoring",'Scoring_Config'!$A:$A,'Scoring_Config'!$D:$D,"Yes")="Yes",VALUE(MID(AO843,FIND(",",AO843)+1,100)),0)+IF(_xlfn.XLOOKUP("Options_Scoring",'Scoring_Config'!$A:$A,'Scoring_Config'!$D:$D,"Yes")="Yes",VALUE(MID(AP843,FIND(",",AP843)+1,100)),0)))</f>
        <v>0</v>
      </c>
      <c r="AZ843" cm="1">
        <f t="array" ref="AZ843">IF(FALSE,"True," &amp; IF(_xlfn.XLOOKUP("Migrate_Insecure",'Scoring_Config'!$A:$A,'Scoring_Config'!$D:$D,"Yes")="Yes",_xlfn.XLOOKUP("Migrate_Insecure",'Scoring_Config'!$A:$A,'Scoring_Config'!$C:$C,10),0),"False,0")</f>
        <v>0</v>
      </c>
    </row>
    <row r="844" spans="1:52">
      <c r="A844" t="s">
        <v>1979</v>
      </c>
      <c r="B844" t="s">
        <v>2817</v>
      </c>
      <c r="C844" t="s">
        <v>3542</v>
      </c>
      <c r="D844" t="s">
        <v>3551</v>
      </c>
      <c r="E844" t="s">
        <v>3563</v>
      </c>
      <c r="F844" t="s">
        <v>3890</v>
      </c>
      <c r="G844" t="s">
        <v>481</v>
      </c>
      <c r="H844" t="s">
        <v>174</v>
      </c>
      <c r="I844" t="s">
        <v>4214</v>
      </c>
      <c r="J844" t="s">
        <v>174</v>
      </c>
      <c r="K844" t="s">
        <v>1890</v>
      </c>
      <c r="L844" t="s">
        <v>1327</v>
      </c>
      <c r="M844" t="s">
        <v>1974</v>
      </c>
      <c r="N844" t="s">
        <v>4315</v>
      </c>
      <c r="O844" t="s">
        <v>4319</v>
      </c>
      <c r="P844" t="s">
        <v>4322</v>
      </c>
      <c r="Q844" t="s">
        <v>4928</v>
      </c>
      <c r="R844" t="s">
        <v>5442</v>
      </c>
      <c r="S844" t="s">
        <v>5440</v>
      </c>
      <c r="T844" t="s">
        <v>5787</v>
      </c>
      <c r="U844" t="s">
        <v>6271</v>
      </c>
      <c r="Y844" cm="1">
        <f t="array" ref="Y844">IF(FALSE,"True," &amp; IF(_xlfn.XLOOKUP("Src_IsAny",'Scoring_Config'!$A:$A,'Scoring_Config'!$D:$D,"Yes")="Yes",_xlfn.XLOOKUP("Src_IsAny",'Scoring_Config'!$A:$A,'Scoring_Config'!$C:$C,10),0),"False,0")</f>
        <v>0</v>
      </c>
      <c r="Z844" cm="1">
        <f t="array" ref="Z844">IF(FALSE,"True," &amp; IF(_xlfn.XLOOKUP("Src_CIDR_Le_16",'Scoring_Config'!$A:$A,'Scoring_Config'!$D:$D,"Yes")="Yes",_xlfn.XLOOKUP("Src_CIDR_Le_16",'Scoring_Config'!$A:$A,'Scoring_Config'!$C:$C,10),0),"False,0")</f>
        <v>0</v>
      </c>
      <c r="AA844" cm="1">
        <f t="array" ref="AA844">IF(FALSE,"True," &amp; IF(_xlfn.XLOOKUP("Src_CIDR_17_22",'Scoring_Config'!$A:$A,'Scoring_Config'!$D:$D,"Yes")="Yes",_xlfn.XLOOKUP("Src_CIDR_17_22",'Scoring_Config'!$A:$A,'Scoring_Config'!$C:$C,5),0),"False,0")</f>
        <v>0</v>
      </c>
      <c r="AB844" cm="1">
        <f t="array" ref="AB844">IF(TRUE,"True," &amp; IF(_xlfn.XLOOKUP("Dst_IsAny",'Scoring_Config'!$A:$A,'Scoring_Config'!$D:$D,"Yes")="Yes",_xlfn.XLOOKUP("Dst_IsAny",'Scoring_Config'!$A:$A,'Scoring_Config'!$C:$C,10),0),"False,0")</f>
        <v>0</v>
      </c>
      <c r="AC844" cm="1">
        <f t="array" ref="AC844">IF(FALSE,"True," &amp; IF(_xlfn.XLOOKUP("Dst_CIDR_Le_16",'Scoring_Config'!$A:$A,'Scoring_Config'!$D:$D,"Yes")="Yes",_xlfn.XLOOKUP("Dst_CIDR_Le_16",'Scoring_Config'!$A:$A,'Scoring_Config'!$C:$C,10),0),"False,0")</f>
        <v>0</v>
      </c>
      <c r="AD844" cm="1">
        <f t="array" ref="AD844">IF(FALSE,"True," &amp; IF(_xlfn.XLOOKUP("Dst_CIDR_17_22",'Scoring_Config'!$A:$A,'Scoring_Config'!$D:$D,"Yes")="Yes",_xlfn.XLOOKUP("Dst_CIDR_17_22",'Scoring_Config'!$A:$A,'Scoring_Config'!$C:$C,5),0),"False,0")</f>
        <v>0</v>
      </c>
      <c r="AE844" cm="1">
        <f t="array" ref="AE844">IF(FALSE,"True," &amp; IF(_xlfn.XLOOKUP("SrcZone_IsAny",'Scoring_Config'!$A:$A,'Scoring_Config'!$D:$D,"Yes")="Yes",_xlfn.XLOOKUP("SrcZone_IsAny",'Scoring_Config'!$A:$A,'Scoring_Config'!$C:$C,10),0),"False,0")</f>
        <v>0</v>
      </c>
      <c r="AF844" cm="1">
        <f t="array" ref="AF844">IF(FALSE,"True," &amp; IF(_xlfn.XLOOKUP("DstZone_IsAny",'Scoring_Config'!$A:$A,'Scoring_Config'!$D:$D,"Yes")="Yes",_xlfn.XLOOKUP("DstZone_IsAny",'Scoring_Config'!$A:$A,'Scoring_Config'!$C:$C,10),0),"False,0")</f>
        <v>0</v>
      </c>
      <c r="AG844" cm="1">
        <f t="array" ref="AG84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44" cm="1">
        <f t="array" ref="AH844">IF(FALSE,"True," &amp; IF(_xlfn.XLOOKUP("App_Any_OR_RangeGt1000",'Scoring_Config'!$A:$A,'Scoring_Config'!$D:$D,"Yes")="Yes",_xlfn.XLOOKUP("App_Any_OR_RangeGt1000",'Scoring_Config'!$A:$A,'Scoring_Config'!$C:$C,10),0),"False,0")</f>
        <v>0</v>
      </c>
      <c r="AI844" cm="1">
        <f t="array" ref="AI844">IF(FALSE,"True," &amp; IF(_xlfn.XLOOKUP("Service_Insecure_Match",'Scoring_Config'!$A:$A,'Scoring_Config'!$D:$D,"Yes")="Yes",_xlfn.XLOOKUP("Service_Insecure_Match",'Scoring_Config'!$A:$A,'Scoring_Config'!$C:$C,5),0),"False,0")</f>
        <v>0</v>
      </c>
      <c r="AJ844" cm="1">
        <f t="array" ref="AJ844">IF(FALSE,"True," &amp; IF(_xlfn.XLOOKUP("Risky_Inbound",'Scoring_Config'!$A:$A,'Scoring_Config'!$D:$D,"Yes")="Yes",_xlfn.XLOOKUP("Risky_Inbound",'Scoring_Config'!$A:$A,'Scoring_Config'!$C:$C,50),0),"False,0")</f>
        <v>0</v>
      </c>
      <c r="AK844" cm="1">
        <f t="array" ref="AK844">IF(FALSE,"True," &amp; IF(_xlfn.XLOOKUP("Risky_Outbound",'Scoring_Config'!$A:$A,'Scoring_Config'!$D:$D,"Yes")="Yes",_xlfn.XLOOKUP("Risky_Outbound",'Scoring_Config'!$A:$A,'Scoring_Config'!$C:$C,25),0),"False,0")</f>
        <v>0</v>
      </c>
      <c r="AL844" t="s">
        <v>6697</v>
      </c>
      <c r="AM844" cm="1">
        <f t="array" ref="AM84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44" t="s">
        <v>6697</v>
      </c>
      <c r="AO844" t="s">
        <v>6697</v>
      </c>
      <c r="AP844" t="s">
        <v>6697</v>
      </c>
      <c r="AQ844" cm="1">
        <f t="array" ref="AQ844">IF(FALSE,"True," &amp; IF(_xlfn.XLOOKUP("Service_IsAny",'Scoring_Config'!$A:$A,'Scoring_Config'!$D:$D,"Yes")="Yes",_xlfn.XLOOKUP("Service_IsAny",'Scoring_Config'!$A:$A,'Scoring_Config'!$C:$C,0),0),"False,0")</f>
        <v>0</v>
      </c>
      <c r="AR844">
        <v>0</v>
      </c>
      <c r="AS844" cm="1">
        <f t="array" ref="AS844">IF(FALSE,"True," &amp; IF(_xlfn.XLOOKUP("Service_RangeGt1000",'Scoring_Config'!$A:$A,'Scoring_Config'!$D:$D,"Yes")="Yes",_xlfn.XLOOKUP("Service_RangeGt1000",'Scoring_Config'!$A:$A,'Scoring_Config'!$C:$C,0),0),"False,0")</f>
        <v>0</v>
      </c>
      <c r="AT844" cm="1">
        <f t="array" ref="AT844">IF(FALSE,"True," &amp; IF(_xlfn.XLOOKUP("App_IsAny",'Scoring_Config'!$A:$A,'Scoring_Config'!$D:$D,"Yes")="Yes",_xlfn.XLOOKUP("App_IsAny",'Scoring_Config'!$A:$A,'Scoring_Config'!$C:$C,0),0),"False,0")</f>
        <v>0</v>
      </c>
      <c r="AU844">
        <v>11</v>
      </c>
      <c r="AV844" cm="1">
        <f t="array" ref="AV844">IF(FALSE,"True," &amp; IF(_xlfn.XLOOKUP("App_RangeGt1000",'Scoring_Config'!$A:$A,'Scoring_Config'!$D:$D,"Yes")="Yes",_xlfn.XLOOKUP("App_RangeGt1000",'Scoring_Config'!$A:$A,'Scoring_Config'!$C:$C,0),0),"False,0")</f>
        <v>0</v>
      </c>
      <c r="AW844" cm="1">
        <f t="array" ref="AW844">IF(FALSE,"True," &amp; IF(_xlfn.XLOOKUP("Action_IsDenyOrDrop",'Scoring_Config'!$A:$A,'Scoring_Config'!$D:$D,"Yes")="Yes",_xlfn.XLOOKUP("Action_IsDenyOrDrop",'Scoring_Config'!$A:$A,'Scoring_Config'!$C:$C,0),0),"False,0")</f>
        <v>0</v>
      </c>
      <c r="AX844" cm="1">
        <f t="array" ref="AX844">IF(LEFT(AW844,4)="True",0,(IF(LEFT(Y844,4)="True",IF(_xlfn.XLOOKUP("Src_IsAny",'Scoring_Config'!$A:$A,'Scoring_Config'!$D:$D,"Yes")="Yes",_xlfn.XLOOKUP("Src_IsAny",'Scoring_Config'!$A:$A,'Scoring_Config'!$C:$C,10),0),0)+IF(LEFT(Z844,4)="True",IF(_xlfn.XLOOKUP("Src_CIDR_Le_16",'Scoring_Config'!$A:$A,'Scoring_Config'!$D:$D,"Yes")="Yes",_xlfn.XLOOKUP("Src_CIDR_Le_16",'Scoring_Config'!$A:$A,'Scoring_Config'!$C:$C,10),0),0)+IF(LEFT(AA844,4)="True",IF(_xlfn.XLOOKUP("Src_CIDR_17_22",'Scoring_Config'!$A:$A,'Scoring_Config'!$D:$D,"Yes")="Yes",_xlfn.XLOOKUP("Src_CIDR_17_22",'Scoring_Config'!$A:$A,'Scoring_Config'!$C:$C,5),0),0)+IF(LEFT(AB844,4)="True",IF(_xlfn.XLOOKUP("Dst_IsAny",'Scoring_Config'!$A:$A,'Scoring_Config'!$D:$D,"Yes")="Yes",_xlfn.XLOOKUP("Dst_IsAny",'Scoring_Config'!$A:$A,'Scoring_Config'!$C:$C,10),0),0)+IF(LEFT(AC844,4)="True",IF(_xlfn.XLOOKUP("Dst_CIDR_Le_16",'Scoring_Config'!$A:$A,'Scoring_Config'!$D:$D,"Yes")="Yes",_xlfn.XLOOKUP("Dst_CIDR_Le_16",'Scoring_Config'!$A:$A,'Scoring_Config'!$C:$C,10),0),0)+IF(LEFT(AD844,4)="True",IF(_xlfn.XLOOKUP("Dst_CIDR_17_22",'Scoring_Config'!$A:$A,'Scoring_Config'!$D:$D,"Yes")="Yes",_xlfn.XLOOKUP("Dst_CIDR_17_22",'Scoring_Config'!$A:$A,'Scoring_Config'!$C:$C,5),0),0)+IF(LEFT(AE844,4)="True",IF(_xlfn.XLOOKUP("SrcZone_IsAny",'Scoring_Config'!$A:$A,'Scoring_Config'!$D:$D,"Yes")="Yes",_xlfn.XLOOKUP("SrcZone_IsAny",'Scoring_Config'!$A:$A,'Scoring_Config'!$C:$C,10),0),0)+IF(LEFT(AF844,4)="True",IF(_xlfn.XLOOKUP("DstZone_IsAny",'Scoring_Config'!$A:$A,'Scoring_Config'!$D:$D,"Yes")="Yes",_xlfn.XLOOKUP("DstZone_IsAny",'Scoring_Config'!$A:$A,'Scoring_Config'!$C:$C,10),0),0)+IF(LEFT(AG844,4)="True",IF(_xlfn.XLOOKUP("Service_Any_OR_RangeGt1000",'Scoring_Config'!$A:$A,'Scoring_Config'!$D:$D,"Yes")="Yes",_xlfn.XLOOKUP("Service_Any_OR_RangeGt1000",'Scoring_Config'!$A:$A,'Scoring_Config'!$C:$C,10),0),0)+IF(LEFT(AH844,4)="True",IF(_xlfn.XLOOKUP("App_Any_OR_RangeGt1000",'Scoring_Config'!$A:$A,'Scoring_Config'!$D:$D,"Yes")="Yes",_xlfn.XLOOKUP("App_Any_OR_RangeGt1000",'Scoring_Config'!$A:$A,'Scoring_Config'!$C:$C,10),0),0)+IF(LEFT(AI844,4)="True",IF(_xlfn.XLOOKUP("Service_Insecure_Match",'Scoring_Config'!$A:$A,'Scoring_Config'!$D:$D,"Yes")="Yes",_xlfn.XLOOKUP("Service_Insecure_Match",'Scoring_Config'!$A:$A,'Scoring_Config'!$C:$C,5),0),0)+IF(LEFT(AJ844,4)="True",IF(_xlfn.XLOOKUP("Risky_Inbound",'Scoring_Config'!$A:$A,'Scoring_Config'!$D:$D,"Yes")="Yes",_xlfn.XLOOKUP("Risky_Inbound",'Scoring_Config'!$A:$A,'Scoring_Config'!$C:$C,50),0),0)+IF(LEFT(AK844,4)="True",IF(_xlfn.XLOOKUP("Risky_Outbound",'Scoring_Config'!$A:$A,'Scoring_Config'!$D:$D,"Yes")="Yes",_xlfn.XLOOKUP("Risky_Outbound",'Scoring_Config'!$A:$A,'Scoring_Config'!$C:$C,25),0),0)+IF(LEFT(AZ844,4)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844,FIND(",",AL844)+1,100)),0)+IF(LEFT(AM844,4)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844,FIND(",",AN844)+1,100)),0)+IF(_xlfn.XLOOKUP("Profile_Scoring",'Scoring_Config'!$A:$A,'Scoring_Config'!$D:$D,"Yes")="Yes",VALUE(MID(AO844,FIND(",",AO844)+1,100)),0)+IF(_xlfn.XLOOKUP("Options_Scoring",'Scoring_Config'!$A:$A,'Scoring_Config'!$D:$D,"Yes")="Yes",VALUE(MID(AP844,FIND(",",AP844)+1,100)),0)))</f>
        <v>0</v>
      </c>
      <c r="AZ844" cm="1">
        <f t="array" ref="AZ844">IF(FALSE,"True," &amp; IF(_xlfn.XLOOKUP("Migrate_Insecure",'Scoring_Config'!$A:$A,'Scoring_Config'!$D:$D,"Yes")="Yes",_xlfn.XLOOKUP("Migrate_Insecure",'Scoring_Config'!$A:$A,'Scoring_Config'!$C:$C,10),0),"False,0")</f>
        <v>0</v>
      </c>
    </row>
    <row r="845" spans="1:52">
      <c r="A845" t="s">
        <v>1979</v>
      </c>
      <c r="B845" t="s">
        <v>2818</v>
      </c>
      <c r="C845" t="s">
        <v>3542</v>
      </c>
      <c r="D845" t="s">
        <v>3551</v>
      </c>
      <c r="E845" t="s">
        <v>3563</v>
      </c>
      <c r="F845" t="s">
        <v>3890</v>
      </c>
      <c r="G845" t="s">
        <v>481</v>
      </c>
      <c r="H845" t="s">
        <v>174</v>
      </c>
      <c r="I845" t="s">
        <v>4214</v>
      </c>
      <c r="J845" t="s">
        <v>174</v>
      </c>
      <c r="K845" t="s">
        <v>174</v>
      </c>
      <c r="L845" t="s">
        <v>1508</v>
      </c>
      <c r="M845" t="s">
        <v>1974</v>
      </c>
      <c r="N845" t="s">
        <v>4315</v>
      </c>
      <c r="O845" t="s">
        <v>4319</v>
      </c>
      <c r="P845" t="s">
        <v>4322</v>
      </c>
      <c r="Q845" t="s">
        <v>4928</v>
      </c>
      <c r="R845" t="s">
        <v>5443</v>
      </c>
      <c r="S845" t="s">
        <v>5477</v>
      </c>
      <c r="T845" t="s">
        <v>5787</v>
      </c>
      <c r="U845" t="s">
        <v>6356</v>
      </c>
      <c r="Y845" cm="1">
        <f t="array" ref="Y845">IF(FALSE,"True," &amp; IF(_xlfn.XLOOKUP("Src_IsAny",'Scoring_Config'!$A:$A,'Scoring_Config'!$D:$D,"Yes")="Yes",_xlfn.XLOOKUP("Src_IsAny",'Scoring_Config'!$A:$A,'Scoring_Config'!$C:$C,10),0),"False,0")</f>
        <v>0</v>
      </c>
      <c r="Z845" cm="1">
        <f t="array" ref="Z845">IF(FALSE,"True," &amp; IF(_xlfn.XLOOKUP("Src_CIDR_Le_16",'Scoring_Config'!$A:$A,'Scoring_Config'!$D:$D,"Yes")="Yes",_xlfn.XLOOKUP("Src_CIDR_Le_16",'Scoring_Config'!$A:$A,'Scoring_Config'!$C:$C,10),0),"False,0")</f>
        <v>0</v>
      </c>
      <c r="AA845" cm="1">
        <f t="array" ref="AA845">IF(FALSE,"True," &amp; IF(_xlfn.XLOOKUP("Src_CIDR_17_22",'Scoring_Config'!$A:$A,'Scoring_Config'!$D:$D,"Yes")="Yes",_xlfn.XLOOKUP("Src_CIDR_17_22",'Scoring_Config'!$A:$A,'Scoring_Config'!$C:$C,5),0),"False,0")</f>
        <v>0</v>
      </c>
      <c r="AB845" cm="1">
        <f t="array" ref="AB845">IF(TRUE,"True," &amp; IF(_xlfn.XLOOKUP("Dst_IsAny",'Scoring_Config'!$A:$A,'Scoring_Config'!$D:$D,"Yes")="Yes",_xlfn.XLOOKUP("Dst_IsAny",'Scoring_Config'!$A:$A,'Scoring_Config'!$C:$C,10),0),"False,0")</f>
        <v>0</v>
      </c>
      <c r="AC845" cm="1">
        <f t="array" ref="AC845">IF(FALSE,"True," &amp; IF(_xlfn.XLOOKUP("Dst_CIDR_Le_16",'Scoring_Config'!$A:$A,'Scoring_Config'!$D:$D,"Yes")="Yes",_xlfn.XLOOKUP("Dst_CIDR_Le_16",'Scoring_Config'!$A:$A,'Scoring_Config'!$C:$C,10),0),"False,0")</f>
        <v>0</v>
      </c>
      <c r="AD845" cm="1">
        <f t="array" ref="AD845">IF(FALSE,"True," &amp; IF(_xlfn.XLOOKUP("Dst_CIDR_17_22",'Scoring_Config'!$A:$A,'Scoring_Config'!$D:$D,"Yes")="Yes",_xlfn.XLOOKUP("Dst_CIDR_17_22",'Scoring_Config'!$A:$A,'Scoring_Config'!$C:$C,5),0),"False,0")</f>
        <v>0</v>
      </c>
      <c r="AE845" cm="1">
        <f t="array" ref="AE845">IF(FALSE,"True," &amp; IF(_xlfn.XLOOKUP("SrcZone_IsAny",'Scoring_Config'!$A:$A,'Scoring_Config'!$D:$D,"Yes")="Yes",_xlfn.XLOOKUP("SrcZone_IsAny",'Scoring_Config'!$A:$A,'Scoring_Config'!$C:$C,10),0),"False,0")</f>
        <v>0</v>
      </c>
      <c r="AF845" cm="1">
        <f t="array" ref="AF845">IF(FALSE,"True," &amp; IF(_xlfn.XLOOKUP("DstZone_IsAny",'Scoring_Config'!$A:$A,'Scoring_Config'!$D:$D,"Yes")="Yes",_xlfn.XLOOKUP("DstZone_IsAny",'Scoring_Config'!$A:$A,'Scoring_Config'!$C:$C,10),0),"False,0")</f>
        <v>0</v>
      </c>
      <c r="AG845" cm="1">
        <f t="array" ref="AG845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845" cm="1">
        <f t="array" ref="AH845">IF(TRUE,"True," &amp; IF(_xlfn.XLOOKUP("App_Any_OR_RangeGt1000",'Scoring_Config'!$A:$A,'Scoring_Config'!$D:$D,"Yes")="Yes",_xlfn.XLOOKUP("App_Any_OR_RangeGt1000",'Scoring_Config'!$A:$A,'Scoring_Config'!$C:$C,10),0),"False,0")</f>
        <v>0</v>
      </c>
      <c r="AI845" cm="1">
        <f t="array" ref="AI845">IF(FALSE,"True," &amp; IF(_xlfn.XLOOKUP("Service_Insecure_Match",'Scoring_Config'!$A:$A,'Scoring_Config'!$D:$D,"Yes")="Yes",_xlfn.XLOOKUP("Service_Insecure_Match",'Scoring_Config'!$A:$A,'Scoring_Config'!$C:$C,5),0),"False,0")</f>
        <v>0</v>
      </c>
      <c r="AJ845" cm="1">
        <f t="array" ref="AJ845">IF(FALSE,"True," &amp; IF(_xlfn.XLOOKUP("Risky_Inbound",'Scoring_Config'!$A:$A,'Scoring_Config'!$D:$D,"Yes")="Yes",_xlfn.XLOOKUP("Risky_Inbound",'Scoring_Config'!$A:$A,'Scoring_Config'!$C:$C,50),0),"False,0")</f>
        <v>0</v>
      </c>
      <c r="AK845" cm="1">
        <f t="array" ref="AK845">IF(FALSE,"True," &amp; IF(_xlfn.XLOOKUP("Risky_Outbound",'Scoring_Config'!$A:$A,'Scoring_Config'!$D:$D,"Yes")="Yes",_xlfn.XLOOKUP("Risky_Outbound",'Scoring_Config'!$A:$A,'Scoring_Config'!$C:$C,25),0),"False,0")</f>
        <v>0</v>
      </c>
      <c r="AL845" t="s">
        <v>6697</v>
      </c>
      <c r="AM845" cm="1">
        <f t="array" ref="AM84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45" t="s">
        <v>6697</v>
      </c>
      <c r="AO845" t="s">
        <v>6697</v>
      </c>
      <c r="AP845" t="s">
        <v>6697</v>
      </c>
      <c r="AQ845" cm="1">
        <f t="array" ref="AQ845">IF(FALSE,"True," &amp; IF(_xlfn.XLOOKUP("Service_IsAny",'Scoring_Config'!$A:$A,'Scoring_Config'!$D:$D,"Yes")="Yes",_xlfn.XLOOKUP("Service_IsAny",'Scoring_Config'!$A:$A,'Scoring_Config'!$C:$C,0),0),"False,0")</f>
        <v>0</v>
      </c>
      <c r="AR845">
        <v>16383</v>
      </c>
      <c r="AS845" cm="1">
        <f t="array" ref="AS845">IF(TRUE,"True," &amp; IF(_xlfn.XLOOKUP("Service_RangeGt1000",'Scoring_Config'!$A:$A,'Scoring_Config'!$D:$D,"Yes")="Yes",_xlfn.XLOOKUP("Service_RangeGt1000",'Scoring_Config'!$A:$A,'Scoring_Config'!$C:$C,0),0),"False,0")</f>
        <v>0</v>
      </c>
      <c r="AT845" cm="1">
        <f t="array" ref="AT845">IF(TRUE,"True," &amp; IF(_xlfn.XLOOKUP("App_IsAny",'Scoring_Config'!$A:$A,'Scoring_Config'!$D:$D,"Yes")="Yes",_xlfn.XLOOKUP("App_IsAny",'Scoring_Config'!$A:$A,'Scoring_Config'!$C:$C,0),0),"False,0")</f>
        <v>0</v>
      </c>
      <c r="AU845">
        <v>65535</v>
      </c>
      <c r="AV845" cm="1">
        <f t="array" ref="AV845">IF(TRUE,"True," &amp; IF(_xlfn.XLOOKUP("App_RangeGt1000",'Scoring_Config'!$A:$A,'Scoring_Config'!$D:$D,"Yes")="Yes",_xlfn.XLOOKUP("App_RangeGt1000",'Scoring_Config'!$A:$A,'Scoring_Config'!$C:$C,0),0),"False,0")</f>
        <v>0</v>
      </c>
      <c r="AW845" cm="1">
        <f t="array" ref="AW845">IF(FALSE,"True," &amp; IF(_xlfn.XLOOKUP("Action_IsDenyOrDrop",'Scoring_Config'!$A:$A,'Scoring_Config'!$D:$D,"Yes")="Yes",_xlfn.XLOOKUP("Action_IsDenyOrDrop",'Scoring_Config'!$A:$A,'Scoring_Config'!$C:$C,0),0),"False,0")</f>
        <v>0</v>
      </c>
      <c r="AX845" cm="1">
        <f t="array" ref="AX845">IF(LEFT(AW845,4)="True",0,(IF(LEFT(Y845,4)="True",IF(_xlfn.XLOOKUP("Src_IsAny",'Scoring_Config'!$A:$A,'Scoring_Config'!$D:$D,"Yes")="Yes",_xlfn.XLOOKUP("Src_IsAny",'Scoring_Config'!$A:$A,'Scoring_Config'!$C:$C,10),0),0)+IF(LEFT(Z845,4)="True",IF(_xlfn.XLOOKUP("Src_CIDR_Le_16",'Scoring_Config'!$A:$A,'Scoring_Config'!$D:$D,"Yes")="Yes",_xlfn.XLOOKUP("Src_CIDR_Le_16",'Scoring_Config'!$A:$A,'Scoring_Config'!$C:$C,10),0),0)+IF(LEFT(AA845,4)="True",IF(_xlfn.XLOOKUP("Src_CIDR_17_22",'Scoring_Config'!$A:$A,'Scoring_Config'!$D:$D,"Yes")="Yes",_xlfn.XLOOKUP("Src_CIDR_17_22",'Scoring_Config'!$A:$A,'Scoring_Config'!$C:$C,5),0),0)+IF(LEFT(AB845,4)="True",IF(_xlfn.XLOOKUP("Dst_IsAny",'Scoring_Config'!$A:$A,'Scoring_Config'!$D:$D,"Yes")="Yes",_xlfn.XLOOKUP("Dst_IsAny",'Scoring_Config'!$A:$A,'Scoring_Config'!$C:$C,10),0),0)+IF(LEFT(AC845,4)="True",IF(_xlfn.XLOOKUP("Dst_CIDR_Le_16",'Scoring_Config'!$A:$A,'Scoring_Config'!$D:$D,"Yes")="Yes",_xlfn.XLOOKUP("Dst_CIDR_Le_16",'Scoring_Config'!$A:$A,'Scoring_Config'!$C:$C,10),0),0)+IF(LEFT(AD845,4)="True",IF(_xlfn.XLOOKUP("Dst_CIDR_17_22",'Scoring_Config'!$A:$A,'Scoring_Config'!$D:$D,"Yes")="Yes",_xlfn.XLOOKUP("Dst_CIDR_17_22",'Scoring_Config'!$A:$A,'Scoring_Config'!$C:$C,5),0),0)+IF(LEFT(AE845,4)="True",IF(_xlfn.XLOOKUP("SrcZone_IsAny",'Scoring_Config'!$A:$A,'Scoring_Config'!$D:$D,"Yes")="Yes",_xlfn.XLOOKUP("SrcZone_IsAny",'Scoring_Config'!$A:$A,'Scoring_Config'!$C:$C,10),0),0)+IF(LEFT(AF845,4)="True",IF(_xlfn.XLOOKUP("DstZone_IsAny",'Scoring_Config'!$A:$A,'Scoring_Config'!$D:$D,"Yes")="Yes",_xlfn.XLOOKUP("DstZone_IsAny",'Scoring_Config'!$A:$A,'Scoring_Config'!$C:$C,10),0),0)+IF(LEFT(AG845,4)="True",IF(_xlfn.XLOOKUP("Service_Any_OR_RangeGt1000",'Scoring_Config'!$A:$A,'Scoring_Config'!$D:$D,"Yes")="Yes",_xlfn.XLOOKUP("Service_Any_OR_RangeGt1000",'Scoring_Config'!$A:$A,'Scoring_Config'!$C:$C,10),0),0)+IF(LEFT(AH845,4)="True",IF(_xlfn.XLOOKUP("App_Any_OR_RangeGt1000",'Scoring_Config'!$A:$A,'Scoring_Config'!$D:$D,"Yes")="Yes",_xlfn.XLOOKUP("App_Any_OR_RangeGt1000",'Scoring_Config'!$A:$A,'Scoring_Config'!$C:$C,10),0),0)+IF(LEFT(AI845,4)="True",IF(_xlfn.XLOOKUP("Service_Insecure_Match",'Scoring_Config'!$A:$A,'Scoring_Config'!$D:$D,"Yes")="Yes",_xlfn.XLOOKUP("Service_Insecure_Match",'Scoring_Config'!$A:$A,'Scoring_Config'!$C:$C,5),0),0)+IF(LEFT(AJ845,4)="True",IF(_xlfn.XLOOKUP("Risky_Inbound",'Scoring_Config'!$A:$A,'Scoring_Config'!$D:$D,"Yes")="Yes",_xlfn.XLOOKUP("Risky_Inbound",'Scoring_Config'!$A:$A,'Scoring_Config'!$C:$C,50),0),0)+IF(LEFT(AK845,4)="True",IF(_xlfn.XLOOKUP("Risky_Outbound",'Scoring_Config'!$A:$A,'Scoring_Config'!$D:$D,"Yes")="Yes",_xlfn.XLOOKUP("Risky_Outbound",'Scoring_Config'!$A:$A,'Scoring_Config'!$C:$C,25),0),0)+IF(LEFT(AZ845,4)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845,FIND(",",AL845)+1,100)),0)+IF(LEFT(AM845,4)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845,FIND(",",AN845)+1,100)),0)+IF(_xlfn.XLOOKUP("Profile_Scoring",'Scoring_Config'!$A:$A,'Scoring_Config'!$D:$D,"Yes")="Yes",VALUE(MID(AO845,FIND(",",AO845)+1,100)),0)+IF(_xlfn.XLOOKUP("Options_Scoring",'Scoring_Config'!$A:$A,'Scoring_Config'!$D:$D,"Yes")="Yes",VALUE(MID(AP845,FIND(",",AP845)+1,100)),0)))</f>
        <v>0</v>
      </c>
      <c r="AZ845" cm="1">
        <f t="array" ref="AZ845">IF(FALSE,"True," &amp; IF(_xlfn.XLOOKUP("Migrate_Insecure",'Scoring_Config'!$A:$A,'Scoring_Config'!$D:$D,"Yes")="Yes",_xlfn.XLOOKUP("Migrate_Insecure",'Scoring_Config'!$A:$A,'Scoring_Config'!$C:$C,10),0),"False,0")</f>
        <v>0</v>
      </c>
    </row>
    <row r="846" spans="1:52">
      <c r="A846" t="s">
        <v>1979</v>
      </c>
      <c r="B846" t="s">
        <v>2819</v>
      </c>
      <c r="C846" t="s">
        <v>3542</v>
      </c>
      <c r="D846" t="s">
        <v>3551</v>
      </c>
      <c r="E846" t="s">
        <v>3563</v>
      </c>
      <c r="F846" t="s">
        <v>3891</v>
      </c>
      <c r="G846" t="s">
        <v>174</v>
      </c>
      <c r="H846" t="s">
        <v>174</v>
      </c>
      <c r="I846" t="s">
        <v>4215</v>
      </c>
      <c r="J846" t="s">
        <v>1076</v>
      </c>
      <c r="K846" t="s">
        <v>1666</v>
      </c>
      <c r="L846" t="s">
        <v>1422</v>
      </c>
      <c r="M846" t="s">
        <v>1974</v>
      </c>
      <c r="N846" t="s">
        <v>4315</v>
      </c>
      <c r="O846" t="s">
        <v>4319</v>
      </c>
      <c r="P846" t="s">
        <v>4322</v>
      </c>
      <c r="Q846" t="s">
        <v>4929</v>
      </c>
      <c r="R846" t="s">
        <v>5440</v>
      </c>
      <c r="S846" t="s">
        <v>5440</v>
      </c>
      <c r="T846" t="s">
        <v>5788</v>
      </c>
      <c r="U846" t="s">
        <v>6157</v>
      </c>
      <c r="Y846" cm="1">
        <f t="array" ref="Y846">IF(TRUE,"True," &amp; IF(_xlfn.XLOOKUP("Src_IsAny",'Scoring_Config'!$A:$A,'Scoring_Config'!$D:$D,"Yes")="Yes",_xlfn.XLOOKUP("Src_IsAny",'Scoring_Config'!$A:$A,'Scoring_Config'!$C:$C,10),0),"False,0")</f>
        <v>0</v>
      </c>
      <c r="Z846" cm="1">
        <f t="array" ref="Z846">IF(FALSE,"True," &amp; IF(_xlfn.XLOOKUP("Src_CIDR_Le_16",'Scoring_Config'!$A:$A,'Scoring_Config'!$D:$D,"Yes")="Yes",_xlfn.XLOOKUP("Src_CIDR_Le_16",'Scoring_Config'!$A:$A,'Scoring_Config'!$C:$C,10),0),"False,0")</f>
        <v>0</v>
      </c>
      <c r="AA846" cm="1">
        <f t="array" ref="AA846">IF(FALSE,"True," &amp; IF(_xlfn.XLOOKUP("Src_CIDR_17_22",'Scoring_Config'!$A:$A,'Scoring_Config'!$D:$D,"Yes")="Yes",_xlfn.XLOOKUP("Src_CIDR_17_22",'Scoring_Config'!$A:$A,'Scoring_Config'!$C:$C,5),0),"False,0")</f>
        <v>0</v>
      </c>
      <c r="AB846" cm="1">
        <f t="array" ref="AB846">IF(FALSE,"True," &amp; IF(_xlfn.XLOOKUP("Dst_IsAny",'Scoring_Config'!$A:$A,'Scoring_Config'!$D:$D,"Yes")="Yes",_xlfn.XLOOKUP("Dst_IsAny",'Scoring_Config'!$A:$A,'Scoring_Config'!$C:$C,10),0),"False,0")</f>
        <v>0</v>
      </c>
      <c r="AC846" cm="1">
        <f t="array" ref="AC846">IF(FALSE,"True," &amp; IF(_xlfn.XLOOKUP("Dst_CIDR_Le_16",'Scoring_Config'!$A:$A,'Scoring_Config'!$D:$D,"Yes")="Yes",_xlfn.XLOOKUP("Dst_CIDR_Le_16",'Scoring_Config'!$A:$A,'Scoring_Config'!$C:$C,10),0),"False,0")</f>
        <v>0</v>
      </c>
      <c r="AD846" cm="1">
        <f t="array" ref="AD846">IF(FALSE,"True," &amp; IF(_xlfn.XLOOKUP("Dst_CIDR_17_22",'Scoring_Config'!$A:$A,'Scoring_Config'!$D:$D,"Yes")="Yes",_xlfn.XLOOKUP("Dst_CIDR_17_22",'Scoring_Config'!$A:$A,'Scoring_Config'!$C:$C,5),0),"False,0")</f>
        <v>0</v>
      </c>
      <c r="AE846" cm="1">
        <f t="array" ref="AE846">IF(FALSE,"True," &amp; IF(_xlfn.XLOOKUP("SrcZone_IsAny",'Scoring_Config'!$A:$A,'Scoring_Config'!$D:$D,"Yes")="Yes",_xlfn.XLOOKUP("SrcZone_IsAny",'Scoring_Config'!$A:$A,'Scoring_Config'!$C:$C,10),0),"False,0")</f>
        <v>0</v>
      </c>
      <c r="AF846" cm="1">
        <f t="array" ref="AF846">IF(FALSE,"True," &amp; IF(_xlfn.XLOOKUP("DstZone_IsAny",'Scoring_Config'!$A:$A,'Scoring_Config'!$D:$D,"Yes")="Yes",_xlfn.XLOOKUP("DstZone_IsAny",'Scoring_Config'!$A:$A,'Scoring_Config'!$C:$C,10),0),"False,0")</f>
        <v>0</v>
      </c>
      <c r="AG846" cm="1">
        <f t="array" ref="AG84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46" cm="1">
        <f t="array" ref="AH846">IF(FALSE,"True," &amp; IF(_xlfn.XLOOKUP("App_Any_OR_RangeGt1000",'Scoring_Config'!$A:$A,'Scoring_Config'!$D:$D,"Yes")="Yes",_xlfn.XLOOKUP("App_Any_OR_RangeGt1000",'Scoring_Config'!$A:$A,'Scoring_Config'!$C:$C,10),0),"False,0")</f>
        <v>0</v>
      </c>
      <c r="AI846" cm="1">
        <f t="array" ref="AI846">IF(FALSE,"True," &amp; IF(_xlfn.XLOOKUP("Service_Insecure_Match",'Scoring_Config'!$A:$A,'Scoring_Config'!$D:$D,"Yes")="Yes",_xlfn.XLOOKUP("Service_Insecure_Match",'Scoring_Config'!$A:$A,'Scoring_Config'!$C:$C,5),0),"False,0")</f>
        <v>0</v>
      </c>
      <c r="AJ846" cm="1">
        <f t="array" ref="AJ846">IF(FALSE,"True," &amp; IF(_xlfn.XLOOKUP("Risky_Inbound",'Scoring_Config'!$A:$A,'Scoring_Config'!$D:$D,"Yes")="Yes",_xlfn.XLOOKUP("Risky_Inbound",'Scoring_Config'!$A:$A,'Scoring_Config'!$C:$C,50),0),"False,0")</f>
        <v>0</v>
      </c>
      <c r="AK846" cm="1">
        <f t="array" ref="AK846">IF(FALSE,"True," &amp; IF(_xlfn.XLOOKUP("Risky_Outbound",'Scoring_Config'!$A:$A,'Scoring_Config'!$D:$D,"Yes")="Yes",_xlfn.XLOOKUP("Risky_Outbound",'Scoring_Config'!$A:$A,'Scoring_Config'!$C:$C,25),0),"False,0")</f>
        <v>0</v>
      </c>
      <c r="AL846" t="s">
        <v>6697</v>
      </c>
      <c r="AM846" cm="1">
        <f t="array" ref="AM84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46" t="s">
        <v>6697</v>
      </c>
      <c r="AO846" t="s">
        <v>6697</v>
      </c>
      <c r="AP846" t="s">
        <v>6697</v>
      </c>
      <c r="AQ846" cm="1">
        <f t="array" ref="AQ846">IF(FALSE,"True," &amp; IF(_xlfn.XLOOKUP("Service_IsAny",'Scoring_Config'!$A:$A,'Scoring_Config'!$D:$D,"Yes")="Yes",_xlfn.XLOOKUP("Service_IsAny",'Scoring_Config'!$A:$A,'Scoring_Config'!$C:$C,0),0),"False,0")</f>
        <v>0</v>
      </c>
      <c r="AR846">
        <v>2</v>
      </c>
      <c r="AS846" cm="1">
        <f t="array" ref="AS846">IF(FALSE,"True," &amp; IF(_xlfn.XLOOKUP("Service_RangeGt1000",'Scoring_Config'!$A:$A,'Scoring_Config'!$D:$D,"Yes")="Yes",_xlfn.XLOOKUP("Service_RangeGt1000",'Scoring_Config'!$A:$A,'Scoring_Config'!$C:$C,0),0),"False,0")</f>
        <v>0</v>
      </c>
      <c r="AT846" cm="1">
        <f t="array" ref="AT846">IF(FALSE,"True," &amp; IF(_xlfn.XLOOKUP("App_IsAny",'Scoring_Config'!$A:$A,'Scoring_Config'!$D:$D,"Yes")="Yes",_xlfn.XLOOKUP("App_IsAny",'Scoring_Config'!$A:$A,'Scoring_Config'!$C:$C,0),0),"False,0")</f>
        <v>0</v>
      </c>
      <c r="AU846">
        <v>2</v>
      </c>
      <c r="AV846" cm="1">
        <f t="array" ref="AV846">IF(FALSE,"True," &amp; IF(_xlfn.XLOOKUP("App_RangeGt1000",'Scoring_Config'!$A:$A,'Scoring_Config'!$D:$D,"Yes")="Yes",_xlfn.XLOOKUP("App_RangeGt1000",'Scoring_Config'!$A:$A,'Scoring_Config'!$C:$C,0),0),"False,0")</f>
        <v>0</v>
      </c>
      <c r="AW846" cm="1">
        <f t="array" ref="AW846">IF(FALSE,"True," &amp; IF(_xlfn.XLOOKUP("Action_IsDenyOrDrop",'Scoring_Config'!$A:$A,'Scoring_Config'!$D:$D,"Yes")="Yes",_xlfn.XLOOKUP("Action_IsDenyOrDrop",'Scoring_Config'!$A:$A,'Scoring_Config'!$C:$C,0),0),"False,0")</f>
        <v>0</v>
      </c>
      <c r="AX846" cm="1">
        <f t="array" ref="AX846">IF(LEFT(AW846,4)="True",0,(IF(LEFT(Y846,4)="True",IF(_xlfn.XLOOKUP("Src_IsAny",'Scoring_Config'!$A:$A,'Scoring_Config'!$D:$D,"Yes")="Yes",_xlfn.XLOOKUP("Src_IsAny",'Scoring_Config'!$A:$A,'Scoring_Config'!$C:$C,10),0),0)+IF(LEFT(Z846,4)="True",IF(_xlfn.XLOOKUP("Src_CIDR_Le_16",'Scoring_Config'!$A:$A,'Scoring_Config'!$D:$D,"Yes")="Yes",_xlfn.XLOOKUP("Src_CIDR_Le_16",'Scoring_Config'!$A:$A,'Scoring_Config'!$C:$C,10),0),0)+IF(LEFT(AA846,4)="True",IF(_xlfn.XLOOKUP("Src_CIDR_17_22",'Scoring_Config'!$A:$A,'Scoring_Config'!$D:$D,"Yes")="Yes",_xlfn.XLOOKUP("Src_CIDR_17_22",'Scoring_Config'!$A:$A,'Scoring_Config'!$C:$C,5),0),0)+IF(LEFT(AB846,4)="True",IF(_xlfn.XLOOKUP("Dst_IsAny",'Scoring_Config'!$A:$A,'Scoring_Config'!$D:$D,"Yes")="Yes",_xlfn.XLOOKUP("Dst_IsAny",'Scoring_Config'!$A:$A,'Scoring_Config'!$C:$C,10),0),0)+IF(LEFT(AC846,4)="True",IF(_xlfn.XLOOKUP("Dst_CIDR_Le_16",'Scoring_Config'!$A:$A,'Scoring_Config'!$D:$D,"Yes")="Yes",_xlfn.XLOOKUP("Dst_CIDR_Le_16",'Scoring_Config'!$A:$A,'Scoring_Config'!$C:$C,10),0),0)+IF(LEFT(AD846,4)="True",IF(_xlfn.XLOOKUP("Dst_CIDR_17_22",'Scoring_Config'!$A:$A,'Scoring_Config'!$D:$D,"Yes")="Yes",_xlfn.XLOOKUP("Dst_CIDR_17_22",'Scoring_Config'!$A:$A,'Scoring_Config'!$C:$C,5),0),0)+IF(LEFT(AE846,4)="True",IF(_xlfn.XLOOKUP("SrcZone_IsAny",'Scoring_Config'!$A:$A,'Scoring_Config'!$D:$D,"Yes")="Yes",_xlfn.XLOOKUP("SrcZone_IsAny",'Scoring_Config'!$A:$A,'Scoring_Config'!$C:$C,10),0),0)+IF(LEFT(AF846,4)="True",IF(_xlfn.XLOOKUP("DstZone_IsAny",'Scoring_Config'!$A:$A,'Scoring_Config'!$D:$D,"Yes")="Yes",_xlfn.XLOOKUP("DstZone_IsAny",'Scoring_Config'!$A:$A,'Scoring_Config'!$C:$C,10),0),0)+IF(LEFT(AG846,4)="True",IF(_xlfn.XLOOKUP("Service_Any_OR_RangeGt1000",'Scoring_Config'!$A:$A,'Scoring_Config'!$D:$D,"Yes")="Yes",_xlfn.XLOOKUP("Service_Any_OR_RangeGt1000",'Scoring_Config'!$A:$A,'Scoring_Config'!$C:$C,10),0),0)+IF(LEFT(AH846,4)="True",IF(_xlfn.XLOOKUP("App_Any_OR_RangeGt1000",'Scoring_Config'!$A:$A,'Scoring_Config'!$D:$D,"Yes")="Yes",_xlfn.XLOOKUP("App_Any_OR_RangeGt1000",'Scoring_Config'!$A:$A,'Scoring_Config'!$C:$C,10),0),0)+IF(LEFT(AI846,4)="True",IF(_xlfn.XLOOKUP("Service_Insecure_Match",'Scoring_Config'!$A:$A,'Scoring_Config'!$D:$D,"Yes")="Yes",_xlfn.XLOOKUP("Service_Insecure_Match",'Scoring_Config'!$A:$A,'Scoring_Config'!$C:$C,5),0),0)+IF(LEFT(AJ846,4)="True",IF(_xlfn.XLOOKUP("Risky_Inbound",'Scoring_Config'!$A:$A,'Scoring_Config'!$D:$D,"Yes")="Yes",_xlfn.XLOOKUP("Risky_Inbound",'Scoring_Config'!$A:$A,'Scoring_Config'!$C:$C,50),0),0)+IF(LEFT(AK846,4)="True",IF(_xlfn.XLOOKUP("Risky_Outbound",'Scoring_Config'!$A:$A,'Scoring_Config'!$D:$D,"Yes")="Yes",_xlfn.XLOOKUP("Risky_Outbound",'Scoring_Config'!$A:$A,'Scoring_Config'!$C:$C,25),0),0)+IF(LEFT(AZ846,4)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846,FIND(",",AL846)+1,100)),0)+IF(LEFT(AM846,4)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846,FIND(",",AN846)+1,100)),0)+IF(_xlfn.XLOOKUP("Profile_Scoring",'Scoring_Config'!$A:$A,'Scoring_Config'!$D:$D,"Yes")="Yes",VALUE(MID(AO846,FIND(",",AO846)+1,100)),0)+IF(_xlfn.XLOOKUP("Options_Scoring",'Scoring_Config'!$A:$A,'Scoring_Config'!$D:$D,"Yes")="Yes",VALUE(MID(AP846,FIND(",",AP846)+1,100)),0)))</f>
        <v>0</v>
      </c>
      <c r="AZ846" cm="1">
        <f t="array" ref="AZ846">IF(FALSE,"True," &amp; IF(_xlfn.XLOOKUP("Migrate_Insecure",'Scoring_Config'!$A:$A,'Scoring_Config'!$D:$D,"Yes")="Yes",_xlfn.XLOOKUP("Migrate_Insecure",'Scoring_Config'!$A:$A,'Scoring_Config'!$C:$C,10),0),"False,0")</f>
        <v>0</v>
      </c>
    </row>
    <row r="847" spans="1:52">
      <c r="A847" t="s">
        <v>1979</v>
      </c>
      <c r="B847" t="s">
        <v>2820</v>
      </c>
      <c r="C847" t="s">
        <v>3542</v>
      </c>
      <c r="D847" t="s">
        <v>3545</v>
      </c>
      <c r="E847" t="s">
        <v>3563</v>
      </c>
      <c r="F847" t="s">
        <v>3892</v>
      </c>
      <c r="G847" t="s">
        <v>483</v>
      </c>
      <c r="H847" t="s">
        <v>174</v>
      </c>
      <c r="I847" t="s">
        <v>3892</v>
      </c>
      <c r="J847" t="s">
        <v>483</v>
      </c>
      <c r="K847" t="s">
        <v>1888</v>
      </c>
      <c r="L847" t="s">
        <v>1327</v>
      </c>
      <c r="M847" t="s">
        <v>1974</v>
      </c>
      <c r="N847" t="s">
        <v>4315</v>
      </c>
      <c r="O847" t="s">
        <v>4319</v>
      </c>
      <c r="P847" t="s">
        <v>4322</v>
      </c>
      <c r="Q847" t="s">
        <v>4930</v>
      </c>
      <c r="R847" t="s">
        <v>5439</v>
      </c>
      <c r="S847" t="s">
        <v>4324</v>
      </c>
      <c r="T847" t="s">
        <v>5770</v>
      </c>
      <c r="U847" t="s">
        <v>5963</v>
      </c>
      <c r="Y847" cm="1">
        <f t="array" ref="Y847">IF(FALSE,"True," &amp; IF(_xlfn.XLOOKUP("Src_IsAny",'Scoring_Config'!$A:$A,'Scoring_Config'!$D:$D,"Yes")="Yes",_xlfn.XLOOKUP("Src_IsAny",'Scoring_Config'!$A:$A,'Scoring_Config'!$C:$C,10),0),"False,0")</f>
        <v>0</v>
      </c>
      <c r="Z847" cm="1">
        <f t="array" ref="Z847">IF(FALSE,"True," &amp; IF(_xlfn.XLOOKUP("Src_CIDR_Le_16",'Scoring_Config'!$A:$A,'Scoring_Config'!$D:$D,"Yes")="Yes",_xlfn.XLOOKUP("Src_CIDR_Le_16",'Scoring_Config'!$A:$A,'Scoring_Config'!$C:$C,10),0),"False,0")</f>
        <v>0</v>
      </c>
      <c r="AA847" cm="1">
        <f t="array" ref="AA847">IF(FALSE,"True," &amp; IF(_xlfn.XLOOKUP("Src_CIDR_17_22",'Scoring_Config'!$A:$A,'Scoring_Config'!$D:$D,"Yes")="Yes",_xlfn.XLOOKUP("Src_CIDR_17_22",'Scoring_Config'!$A:$A,'Scoring_Config'!$C:$C,5),0),"False,0")</f>
        <v>0</v>
      </c>
      <c r="AB847" cm="1">
        <f t="array" ref="AB847">IF(FALSE,"True," &amp; IF(_xlfn.XLOOKUP("Dst_IsAny",'Scoring_Config'!$A:$A,'Scoring_Config'!$D:$D,"Yes")="Yes",_xlfn.XLOOKUP("Dst_IsAny",'Scoring_Config'!$A:$A,'Scoring_Config'!$C:$C,10),0),"False,0")</f>
        <v>0</v>
      </c>
      <c r="AC847" cm="1">
        <f t="array" ref="AC847">IF(FALSE,"True," &amp; IF(_xlfn.XLOOKUP("Dst_CIDR_Le_16",'Scoring_Config'!$A:$A,'Scoring_Config'!$D:$D,"Yes")="Yes",_xlfn.XLOOKUP("Dst_CIDR_Le_16",'Scoring_Config'!$A:$A,'Scoring_Config'!$C:$C,10),0),"False,0")</f>
        <v>0</v>
      </c>
      <c r="AD847" cm="1">
        <f t="array" ref="AD847">IF(FALSE,"True," &amp; IF(_xlfn.XLOOKUP("Dst_CIDR_17_22",'Scoring_Config'!$A:$A,'Scoring_Config'!$D:$D,"Yes")="Yes",_xlfn.XLOOKUP("Dst_CIDR_17_22",'Scoring_Config'!$A:$A,'Scoring_Config'!$C:$C,5),0),"False,0")</f>
        <v>0</v>
      </c>
      <c r="AE847" cm="1">
        <f t="array" ref="AE847">IF(FALSE,"True," &amp; IF(_xlfn.XLOOKUP("SrcZone_IsAny",'Scoring_Config'!$A:$A,'Scoring_Config'!$D:$D,"Yes")="Yes",_xlfn.XLOOKUP("SrcZone_IsAny",'Scoring_Config'!$A:$A,'Scoring_Config'!$C:$C,10),0),"False,0")</f>
        <v>0</v>
      </c>
      <c r="AF847" cm="1">
        <f t="array" ref="AF847">IF(FALSE,"True," &amp; IF(_xlfn.XLOOKUP("DstZone_IsAny",'Scoring_Config'!$A:$A,'Scoring_Config'!$D:$D,"Yes")="Yes",_xlfn.XLOOKUP("DstZone_IsAny",'Scoring_Config'!$A:$A,'Scoring_Config'!$C:$C,10),0),"False,0")</f>
        <v>0</v>
      </c>
      <c r="AG847" cm="1">
        <f t="array" ref="AG84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47" cm="1">
        <f t="array" ref="AH847">IF(FALSE,"True," &amp; IF(_xlfn.XLOOKUP("App_Any_OR_RangeGt1000",'Scoring_Config'!$A:$A,'Scoring_Config'!$D:$D,"Yes")="Yes",_xlfn.XLOOKUP("App_Any_OR_RangeGt1000",'Scoring_Config'!$A:$A,'Scoring_Config'!$C:$C,10),0),"False,0")</f>
        <v>0</v>
      </c>
      <c r="AI847" cm="1">
        <f t="array" ref="AI847">IF(FALSE,"True," &amp; IF(_xlfn.XLOOKUP("Service_Insecure_Match",'Scoring_Config'!$A:$A,'Scoring_Config'!$D:$D,"Yes")="Yes",_xlfn.XLOOKUP("Service_Insecure_Match",'Scoring_Config'!$A:$A,'Scoring_Config'!$C:$C,5),0),"False,0")</f>
        <v>0</v>
      </c>
      <c r="AJ847" cm="1">
        <f t="array" ref="AJ847">IF(FALSE,"True," &amp; IF(_xlfn.XLOOKUP("Risky_Inbound",'Scoring_Config'!$A:$A,'Scoring_Config'!$D:$D,"Yes")="Yes",_xlfn.XLOOKUP("Risky_Inbound",'Scoring_Config'!$A:$A,'Scoring_Config'!$C:$C,50),0),"False,0")</f>
        <v>0</v>
      </c>
      <c r="AK847" cm="1">
        <f t="array" ref="AK847">IF(FALSE,"True," &amp; IF(_xlfn.XLOOKUP("Risky_Outbound",'Scoring_Config'!$A:$A,'Scoring_Config'!$D:$D,"Yes")="Yes",_xlfn.XLOOKUP("Risky_Outbound",'Scoring_Config'!$A:$A,'Scoring_Config'!$C:$C,25),0),"False,0")</f>
        <v>0</v>
      </c>
      <c r="AL847" t="s">
        <v>6697</v>
      </c>
      <c r="AM847" cm="1">
        <f t="array" ref="AM84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47" t="s">
        <v>6697</v>
      </c>
      <c r="AO847" t="s">
        <v>6697</v>
      </c>
      <c r="AP847" t="s">
        <v>6697</v>
      </c>
      <c r="AQ847" cm="1">
        <f t="array" ref="AQ847">IF(FALSE,"True," &amp; IF(_xlfn.XLOOKUP("Service_IsAny",'Scoring_Config'!$A:$A,'Scoring_Config'!$D:$D,"Yes")="Yes",_xlfn.XLOOKUP("Service_IsAny",'Scoring_Config'!$A:$A,'Scoring_Config'!$C:$C,0),0),"False,0")</f>
        <v>0</v>
      </c>
      <c r="AR847">
        <v>0</v>
      </c>
      <c r="AS847" cm="1">
        <f t="array" ref="AS847">IF(FALSE,"True," &amp; IF(_xlfn.XLOOKUP("Service_RangeGt1000",'Scoring_Config'!$A:$A,'Scoring_Config'!$D:$D,"Yes")="Yes",_xlfn.XLOOKUP("Service_RangeGt1000",'Scoring_Config'!$A:$A,'Scoring_Config'!$C:$C,0),0),"False,0")</f>
        <v>0</v>
      </c>
      <c r="AT847" cm="1">
        <f t="array" ref="AT847">IF(FALSE,"True," &amp; IF(_xlfn.XLOOKUP("App_IsAny",'Scoring_Config'!$A:$A,'Scoring_Config'!$D:$D,"Yes")="Yes",_xlfn.XLOOKUP("App_IsAny",'Scoring_Config'!$A:$A,'Scoring_Config'!$C:$C,0),0),"False,0")</f>
        <v>0</v>
      </c>
      <c r="AU847">
        <v>1</v>
      </c>
      <c r="AV847" cm="1">
        <f t="array" ref="AV847">IF(FALSE,"True," &amp; IF(_xlfn.XLOOKUP("App_RangeGt1000",'Scoring_Config'!$A:$A,'Scoring_Config'!$D:$D,"Yes")="Yes",_xlfn.XLOOKUP("App_RangeGt1000",'Scoring_Config'!$A:$A,'Scoring_Config'!$C:$C,0),0),"False,0")</f>
        <v>0</v>
      </c>
      <c r="AW847" cm="1">
        <f t="array" ref="AW847">IF(FALSE,"True," &amp; IF(_xlfn.XLOOKUP("Action_IsDenyOrDrop",'Scoring_Config'!$A:$A,'Scoring_Config'!$D:$D,"Yes")="Yes",_xlfn.XLOOKUP("Action_IsDenyOrDrop",'Scoring_Config'!$A:$A,'Scoring_Config'!$C:$C,0),0),"False,0")</f>
        <v>0</v>
      </c>
      <c r="AX847" cm="1">
        <f t="array" ref="AX847">IF(LEFT(AW847,4)="True",0,(IF(LEFT(Y847,4)="True",IF(_xlfn.XLOOKUP("Src_IsAny",'Scoring_Config'!$A:$A,'Scoring_Config'!$D:$D,"Yes")="Yes",_xlfn.XLOOKUP("Src_IsAny",'Scoring_Config'!$A:$A,'Scoring_Config'!$C:$C,10),0),0)+IF(LEFT(Z847,4)="True",IF(_xlfn.XLOOKUP("Src_CIDR_Le_16",'Scoring_Config'!$A:$A,'Scoring_Config'!$D:$D,"Yes")="Yes",_xlfn.XLOOKUP("Src_CIDR_Le_16",'Scoring_Config'!$A:$A,'Scoring_Config'!$C:$C,10),0),0)+IF(LEFT(AA847,4)="True",IF(_xlfn.XLOOKUP("Src_CIDR_17_22",'Scoring_Config'!$A:$A,'Scoring_Config'!$D:$D,"Yes")="Yes",_xlfn.XLOOKUP("Src_CIDR_17_22",'Scoring_Config'!$A:$A,'Scoring_Config'!$C:$C,5),0),0)+IF(LEFT(AB847,4)="True",IF(_xlfn.XLOOKUP("Dst_IsAny",'Scoring_Config'!$A:$A,'Scoring_Config'!$D:$D,"Yes")="Yes",_xlfn.XLOOKUP("Dst_IsAny",'Scoring_Config'!$A:$A,'Scoring_Config'!$C:$C,10),0),0)+IF(LEFT(AC847,4)="True",IF(_xlfn.XLOOKUP("Dst_CIDR_Le_16",'Scoring_Config'!$A:$A,'Scoring_Config'!$D:$D,"Yes")="Yes",_xlfn.XLOOKUP("Dst_CIDR_Le_16",'Scoring_Config'!$A:$A,'Scoring_Config'!$C:$C,10),0),0)+IF(LEFT(AD847,4)="True",IF(_xlfn.XLOOKUP("Dst_CIDR_17_22",'Scoring_Config'!$A:$A,'Scoring_Config'!$D:$D,"Yes")="Yes",_xlfn.XLOOKUP("Dst_CIDR_17_22",'Scoring_Config'!$A:$A,'Scoring_Config'!$C:$C,5),0),0)+IF(LEFT(AE847,4)="True",IF(_xlfn.XLOOKUP("SrcZone_IsAny",'Scoring_Config'!$A:$A,'Scoring_Config'!$D:$D,"Yes")="Yes",_xlfn.XLOOKUP("SrcZone_IsAny",'Scoring_Config'!$A:$A,'Scoring_Config'!$C:$C,10),0),0)+IF(LEFT(AF847,4)="True",IF(_xlfn.XLOOKUP("DstZone_IsAny",'Scoring_Config'!$A:$A,'Scoring_Config'!$D:$D,"Yes")="Yes",_xlfn.XLOOKUP("DstZone_IsAny",'Scoring_Config'!$A:$A,'Scoring_Config'!$C:$C,10),0),0)+IF(LEFT(AG847,4)="True",IF(_xlfn.XLOOKUP("Service_Any_OR_RangeGt1000",'Scoring_Config'!$A:$A,'Scoring_Config'!$D:$D,"Yes")="Yes",_xlfn.XLOOKUP("Service_Any_OR_RangeGt1000",'Scoring_Config'!$A:$A,'Scoring_Config'!$C:$C,10),0),0)+IF(LEFT(AH847,4)="True",IF(_xlfn.XLOOKUP("App_Any_OR_RangeGt1000",'Scoring_Config'!$A:$A,'Scoring_Config'!$D:$D,"Yes")="Yes",_xlfn.XLOOKUP("App_Any_OR_RangeGt1000",'Scoring_Config'!$A:$A,'Scoring_Config'!$C:$C,10),0),0)+IF(LEFT(AI847,4)="True",IF(_xlfn.XLOOKUP("Service_Insecure_Match",'Scoring_Config'!$A:$A,'Scoring_Config'!$D:$D,"Yes")="Yes",_xlfn.XLOOKUP("Service_Insecure_Match",'Scoring_Config'!$A:$A,'Scoring_Config'!$C:$C,5),0),0)+IF(LEFT(AJ847,4)="True",IF(_xlfn.XLOOKUP("Risky_Inbound",'Scoring_Config'!$A:$A,'Scoring_Config'!$D:$D,"Yes")="Yes",_xlfn.XLOOKUP("Risky_Inbound",'Scoring_Config'!$A:$A,'Scoring_Config'!$C:$C,50),0),0)+IF(LEFT(AK847,4)="True",IF(_xlfn.XLOOKUP("Risky_Outbound",'Scoring_Config'!$A:$A,'Scoring_Config'!$D:$D,"Yes")="Yes",_xlfn.XLOOKUP("Risky_Outbound",'Scoring_Config'!$A:$A,'Scoring_Config'!$C:$C,25),0),0)+IF(LEFT(AZ847,4)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847,FIND(",",AL847)+1,100)),0)+IF(LEFT(AM847,4)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847,FIND(",",AN847)+1,100)),0)+IF(_xlfn.XLOOKUP("Profile_Scoring",'Scoring_Config'!$A:$A,'Scoring_Config'!$D:$D,"Yes")="Yes",VALUE(MID(AO847,FIND(",",AO847)+1,100)),0)+IF(_xlfn.XLOOKUP("Options_Scoring",'Scoring_Config'!$A:$A,'Scoring_Config'!$D:$D,"Yes")="Yes",VALUE(MID(AP847,FIND(",",AP847)+1,100)),0)))</f>
        <v>0</v>
      </c>
      <c r="AZ847" cm="1">
        <f t="array" ref="AZ847">IF(FALSE,"True," &amp; IF(_xlfn.XLOOKUP("Migrate_Insecure",'Scoring_Config'!$A:$A,'Scoring_Config'!$D:$D,"Yes")="Yes",_xlfn.XLOOKUP("Migrate_Insecure",'Scoring_Config'!$A:$A,'Scoring_Config'!$C:$C,10),0),"False,0")</f>
        <v>0</v>
      </c>
    </row>
    <row r="848" spans="1:52">
      <c r="A848" t="s">
        <v>1979</v>
      </c>
      <c r="B848" t="s">
        <v>2821</v>
      </c>
      <c r="C848" t="s">
        <v>3542</v>
      </c>
      <c r="D848" t="s">
        <v>3545</v>
      </c>
      <c r="E848" t="s">
        <v>3563</v>
      </c>
      <c r="F848" t="s">
        <v>3794</v>
      </c>
      <c r="G848" t="s">
        <v>484</v>
      </c>
      <c r="H848" t="s">
        <v>174</v>
      </c>
      <c r="I848" t="s">
        <v>3794</v>
      </c>
      <c r="J848" t="s">
        <v>1077</v>
      </c>
      <c r="K848" t="s">
        <v>1891</v>
      </c>
      <c r="L848" t="s">
        <v>1327</v>
      </c>
      <c r="M848" t="s">
        <v>1974</v>
      </c>
      <c r="N848" t="s">
        <v>4315</v>
      </c>
      <c r="O848" t="s">
        <v>4319</v>
      </c>
      <c r="P848" t="s">
        <v>4323</v>
      </c>
      <c r="Q848" t="s">
        <v>4931</v>
      </c>
      <c r="R848" t="s">
        <v>5439</v>
      </c>
      <c r="S848" t="s">
        <v>4324</v>
      </c>
      <c r="T848" t="s">
        <v>5770</v>
      </c>
      <c r="U848" t="s">
        <v>6357</v>
      </c>
      <c r="Y848" cm="1">
        <f t="array" ref="Y848">IF(FALSE,"True," &amp; IF(_xlfn.XLOOKUP("Src_IsAny",'Scoring_Config'!$A:$A,'Scoring_Config'!$D:$D,"Yes")="Yes",_xlfn.XLOOKUP("Src_IsAny",'Scoring_Config'!$A:$A,'Scoring_Config'!$C:$C,10),0),"False,0")</f>
        <v>0</v>
      </c>
      <c r="Z848" cm="1">
        <f t="array" ref="Z848">IF(FALSE,"True," &amp; IF(_xlfn.XLOOKUP("Src_CIDR_Le_16",'Scoring_Config'!$A:$A,'Scoring_Config'!$D:$D,"Yes")="Yes",_xlfn.XLOOKUP("Src_CIDR_Le_16",'Scoring_Config'!$A:$A,'Scoring_Config'!$C:$C,10),0),"False,0")</f>
        <v>0</v>
      </c>
      <c r="AA848" cm="1">
        <f t="array" ref="AA848">IF(FALSE,"True," &amp; IF(_xlfn.XLOOKUP("Src_CIDR_17_22",'Scoring_Config'!$A:$A,'Scoring_Config'!$D:$D,"Yes")="Yes",_xlfn.XLOOKUP("Src_CIDR_17_22",'Scoring_Config'!$A:$A,'Scoring_Config'!$C:$C,5),0),"False,0")</f>
        <v>0</v>
      </c>
      <c r="AB848" cm="1">
        <f t="array" ref="AB848">IF(FALSE,"True," &amp; IF(_xlfn.XLOOKUP("Dst_IsAny",'Scoring_Config'!$A:$A,'Scoring_Config'!$D:$D,"Yes")="Yes",_xlfn.XLOOKUP("Dst_IsAny",'Scoring_Config'!$A:$A,'Scoring_Config'!$C:$C,10),0),"False,0")</f>
        <v>0</v>
      </c>
      <c r="AC848" cm="1">
        <f t="array" ref="AC848">IF(FALSE,"True," &amp; IF(_xlfn.XLOOKUP("Dst_CIDR_Le_16",'Scoring_Config'!$A:$A,'Scoring_Config'!$D:$D,"Yes")="Yes",_xlfn.XLOOKUP("Dst_CIDR_Le_16",'Scoring_Config'!$A:$A,'Scoring_Config'!$C:$C,10),0),"False,0")</f>
        <v>0</v>
      </c>
      <c r="AD848" cm="1">
        <f t="array" ref="AD848">IF(FALSE,"True," &amp; IF(_xlfn.XLOOKUP("Dst_CIDR_17_22",'Scoring_Config'!$A:$A,'Scoring_Config'!$D:$D,"Yes")="Yes",_xlfn.XLOOKUP("Dst_CIDR_17_22",'Scoring_Config'!$A:$A,'Scoring_Config'!$C:$C,5),0),"False,0")</f>
        <v>0</v>
      </c>
      <c r="AE848" cm="1">
        <f t="array" ref="AE848">IF(FALSE,"True," &amp; IF(_xlfn.XLOOKUP("SrcZone_IsAny",'Scoring_Config'!$A:$A,'Scoring_Config'!$D:$D,"Yes")="Yes",_xlfn.XLOOKUP("SrcZone_IsAny",'Scoring_Config'!$A:$A,'Scoring_Config'!$C:$C,10),0),"False,0")</f>
        <v>0</v>
      </c>
      <c r="AF848" cm="1">
        <f t="array" ref="AF848">IF(FALSE,"True," &amp; IF(_xlfn.XLOOKUP("DstZone_IsAny",'Scoring_Config'!$A:$A,'Scoring_Config'!$D:$D,"Yes")="Yes",_xlfn.XLOOKUP("DstZone_IsAny",'Scoring_Config'!$A:$A,'Scoring_Config'!$C:$C,10),0),"False,0")</f>
        <v>0</v>
      </c>
      <c r="AG848" cm="1">
        <f t="array" ref="AG84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48" cm="1">
        <f t="array" ref="AH848">IF(FALSE,"True," &amp; IF(_xlfn.XLOOKUP("App_Any_OR_RangeGt1000",'Scoring_Config'!$A:$A,'Scoring_Config'!$D:$D,"Yes")="Yes",_xlfn.XLOOKUP("App_Any_OR_RangeGt1000",'Scoring_Config'!$A:$A,'Scoring_Config'!$C:$C,10),0),"False,0")</f>
        <v>0</v>
      </c>
      <c r="AI848" cm="1">
        <f t="array" ref="AI848">IF(FALSE,"True," &amp; IF(_xlfn.XLOOKUP("Service_Insecure_Match",'Scoring_Config'!$A:$A,'Scoring_Config'!$D:$D,"Yes")="Yes",_xlfn.XLOOKUP("Service_Insecure_Match",'Scoring_Config'!$A:$A,'Scoring_Config'!$C:$C,5),0),"False,0")</f>
        <v>0</v>
      </c>
      <c r="AJ848" cm="1">
        <f t="array" ref="AJ848">IF(FALSE,"True," &amp; IF(_xlfn.XLOOKUP("Risky_Inbound",'Scoring_Config'!$A:$A,'Scoring_Config'!$D:$D,"Yes")="Yes",_xlfn.XLOOKUP("Risky_Inbound",'Scoring_Config'!$A:$A,'Scoring_Config'!$C:$C,50),0),"False,0")</f>
        <v>0</v>
      </c>
      <c r="AK848" cm="1">
        <f t="array" ref="AK848">IF(FALSE,"True," &amp; IF(_xlfn.XLOOKUP("Risky_Outbound",'Scoring_Config'!$A:$A,'Scoring_Config'!$D:$D,"Yes")="Yes",_xlfn.XLOOKUP("Risky_Outbound",'Scoring_Config'!$A:$A,'Scoring_Config'!$C:$C,25),0),"False,0")</f>
        <v>0</v>
      </c>
      <c r="AL848" t="s">
        <v>6699</v>
      </c>
      <c r="AM848" cm="1">
        <f t="array" ref="AM84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48" t="s">
        <v>6697</v>
      </c>
      <c r="AO848" t="s">
        <v>6697</v>
      </c>
      <c r="AP848" t="s">
        <v>6697</v>
      </c>
      <c r="AQ848" cm="1">
        <f t="array" ref="AQ848">IF(FALSE,"True," &amp; IF(_xlfn.XLOOKUP("Service_IsAny",'Scoring_Config'!$A:$A,'Scoring_Config'!$D:$D,"Yes")="Yes",_xlfn.XLOOKUP("Service_IsAny",'Scoring_Config'!$A:$A,'Scoring_Config'!$C:$C,0),0),"False,0")</f>
        <v>0</v>
      </c>
      <c r="AR848">
        <v>0</v>
      </c>
      <c r="AS848" cm="1">
        <f t="array" ref="AS848">IF(FALSE,"True," &amp; IF(_xlfn.XLOOKUP("Service_RangeGt1000",'Scoring_Config'!$A:$A,'Scoring_Config'!$D:$D,"Yes")="Yes",_xlfn.XLOOKUP("Service_RangeGt1000",'Scoring_Config'!$A:$A,'Scoring_Config'!$C:$C,0),0),"False,0")</f>
        <v>0</v>
      </c>
      <c r="AT848" cm="1">
        <f t="array" ref="AT848">IF(FALSE,"True," &amp; IF(_xlfn.XLOOKUP("App_IsAny",'Scoring_Config'!$A:$A,'Scoring_Config'!$D:$D,"Yes")="Yes",_xlfn.XLOOKUP("App_IsAny",'Scoring_Config'!$A:$A,'Scoring_Config'!$C:$C,0),0),"False,0")</f>
        <v>0</v>
      </c>
      <c r="AU848">
        <v>3</v>
      </c>
      <c r="AV848" cm="1">
        <f t="array" ref="AV848">IF(FALSE,"True," &amp; IF(_xlfn.XLOOKUP("App_RangeGt1000",'Scoring_Config'!$A:$A,'Scoring_Config'!$D:$D,"Yes")="Yes",_xlfn.XLOOKUP("App_RangeGt1000",'Scoring_Config'!$A:$A,'Scoring_Config'!$C:$C,0),0),"False,0")</f>
        <v>0</v>
      </c>
      <c r="AW848" cm="1">
        <f t="array" ref="AW848">IF(FALSE,"True," &amp; IF(_xlfn.XLOOKUP("Action_IsDenyOrDrop",'Scoring_Config'!$A:$A,'Scoring_Config'!$D:$D,"Yes")="Yes",_xlfn.XLOOKUP("Action_IsDenyOrDrop",'Scoring_Config'!$A:$A,'Scoring_Config'!$C:$C,0),0),"False,0")</f>
        <v>0</v>
      </c>
      <c r="AX848" cm="1">
        <f t="array" ref="AX848">IF(LEFT(AW848,4)="True",0,(IF(LEFT(Y848,4)="True",IF(_xlfn.XLOOKUP("Src_IsAny",'Scoring_Config'!$A:$A,'Scoring_Config'!$D:$D,"Yes")="Yes",_xlfn.XLOOKUP("Src_IsAny",'Scoring_Config'!$A:$A,'Scoring_Config'!$C:$C,10),0),0)+IF(LEFT(Z848,4)="True",IF(_xlfn.XLOOKUP("Src_CIDR_Le_16",'Scoring_Config'!$A:$A,'Scoring_Config'!$D:$D,"Yes")="Yes",_xlfn.XLOOKUP("Src_CIDR_Le_16",'Scoring_Config'!$A:$A,'Scoring_Config'!$C:$C,10),0),0)+IF(LEFT(AA848,4)="True",IF(_xlfn.XLOOKUP("Src_CIDR_17_22",'Scoring_Config'!$A:$A,'Scoring_Config'!$D:$D,"Yes")="Yes",_xlfn.XLOOKUP("Src_CIDR_17_22",'Scoring_Config'!$A:$A,'Scoring_Config'!$C:$C,5),0),0)+IF(LEFT(AB848,4)="True",IF(_xlfn.XLOOKUP("Dst_IsAny",'Scoring_Config'!$A:$A,'Scoring_Config'!$D:$D,"Yes")="Yes",_xlfn.XLOOKUP("Dst_IsAny",'Scoring_Config'!$A:$A,'Scoring_Config'!$C:$C,10),0),0)+IF(LEFT(AC848,4)="True",IF(_xlfn.XLOOKUP("Dst_CIDR_Le_16",'Scoring_Config'!$A:$A,'Scoring_Config'!$D:$D,"Yes")="Yes",_xlfn.XLOOKUP("Dst_CIDR_Le_16",'Scoring_Config'!$A:$A,'Scoring_Config'!$C:$C,10),0),0)+IF(LEFT(AD848,4)="True",IF(_xlfn.XLOOKUP("Dst_CIDR_17_22",'Scoring_Config'!$A:$A,'Scoring_Config'!$D:$D,"Yes")="Yes",_xlfn.XLOOKUP("Dst_CIDR_17_22",'Scoring_Config'!$A:$A,'Scoring_Config'!$C:$C,5),0),0)+IF(LEFT(AE848,4)="True",IF(_xlfn.XLOOKUP("SrcZone_IsAny",'Scoring_Config'!$A:$A,'Scoring_Config'!$D:$D,"Yes")="Yes",_xlfn.XLOOKUP("SrcZone_IsAny",'Scoring_Config'!$A:$A,'Scoring_Config'!$C:$C,10),0),0)+IF(LEFT(AF848,4)="True",IF(_xlfn.XLOOKUP("DstZone_IsAny",'Scoring_Config'!$A:$A,'Scoring_Config'!$D:$D,"Yes")="Yes",_xlfn.XLOOKUP("DstZone_IsAny",'Scoring_Config'!$A:$A,'Scoring_Config'!$C:$C,10),0),0)+IF(LEFT(AG848,4)="True",IF(_xlfn.XLOOKUP("Service_Any_OR_RangeGt1000",'Scoring_Config'!$A:$A,'Scoring_Config'!$D:$D,"Yes")="Yes",_xlfn.XLOOKUP("Service_Any_OR_RangeGt1000",'Scoring_Config'!$A:$A,'Scoring_Config'!$C:$C,10),0),0)+IF(LEFT(AH848,4)="True",IF(_xlfn.XLOOKUP("App_Any_OR_RangeGt1000",'Scoring_Config'!$A:$A,'Scoring_Config'!$D:$D,"Yes")="Yes",_xlfn.XLOOKUP("App_Any_OR_RangeGt1000",'Scoring_Config'!$A:$A,'Scoring_Config'!$C:$C,10),0),0)+IF(LEFT(AI848,4)="True",IF(_xlfn.XLOOKUP("Service_Insecure_Match",'Scoring_Config'!$A:$A,'Scoring_Config'!$D:$D,"Yes")="Yes",_xlfn.XLOOKUP("Service_Insecure_Match",'Scoring_Config'!$A:$A,'Scoring_Config'!$C:$C,5),0),0)+IF(LEFT(AJ848,4)="True",IF(_xlfn.XLOOKUP("Risky_Inbound",'Scoring_Config'!$A:$A,'Scoring_Config'!$D:$D,"Yes")="Yes",_xlfn.XLOOKUP("Risky_Inbound",'Scoring_Config'!$A:$A,'Scoring_Config'!$C:$C,50),0),0)+IF(LEFT(AK848,4)="True",IF(_xlfn.XLOOKUP("Risky_Outbound",'Scoring_Config'!$A:$A,'Scoring_Config'!$D:$D,"Yes")="Yes",_xlfn.XLOOKUP("Risky_Outbound",'Scoring_Config'!$A:$A,'Scoring_Config'!$C:$C,25),0),0)+IF(LEFT(AZ848,4)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848,FIND(",",AL848)+1,100)),0)+IF(LEFT(AM848,4)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848,FIND(",",AN848)+1,100)),0)+IF(_xlfn.XLOOKUP("Profile_Scoring",'Scoring_Config'!$A:$A,'Scoring_Config'!$D:$D,"Yes")="Yes",VALUE(MID(AO848,FIND(",",AO848)+1,100)),0)+IF(_xlfn.XLOOKUP("Options_Scoring",'Scoring_Config'!$A:$A,'Scoring_Config'!$D:$D,"Yes")="Yes",VALUE(MID(AP848,FIND(",",AP848)+1,100)),0)))</f>
        <v>0</v>
      </c>
      <c r="AZ848" cm="1">
        <f t="array" ref="AZ848">IF(FALSE,"True," &amp; IF(_xlfn.XLOOKUP("Migrate_Insecure",'Scoring_Config'!$A:$A,'Scoring_Config'!$D:$D,"Yes")="Yes",_xlfn.XLOOKUP("Migrate_Insecure",'Scoring_Config'!$A:$A,'Scoring_Config'!$C:$C,10),0),"False,0")</f>
        <v>0</v>
      </c>
    </row>
    <row r="849" spans="1:52">
      <c r="A849" t="s">
        <v>1979</v>
      </c>
      <c r="B849" t="s">
        <v>2822</v>
      </c>
      <c r="C849" t="s">
        <v>3542</v>
      </c>
      <c r="D849" t="s">
        <v>3545</v>
      </c>
      <c r="E849" t="s">
        <v>3563</v>
      </c>
      <c r="F849" t="s">
        <v>3893</v>
      </c>
      <c r="G849" t="s">
        <v>485</v>
      </c>
      <c r="H849" t="s">
        <v>174</v>
      </c>
      <c r="I849" t="s">
        <v>3904</v>
      </c>
      <c r="J849" t="s">
        <v>1078</v>
      </c>
      <c r="K849" t="s">
        <v>1667</v>
      </c>
      <c r="L849" t="s">
        <v>1509</v>
      </c>
      <c r="M849" t="s">
        <v>1974</v>
      </c>
      <c r="N849" t="s">
        <v>4315</v>
      </c>
      <c r="O849" t="s">
        <v>4319</v>
      </c>
      <c r="P849" t="s">
        <v>4321</v>
      </c>
      <c r="Q849" t="s">
        <v>4932</v>
      </c>
      <c r="R849" t="s">
        <v>5440</v>
      </c>
      <c r="S849" t="s">
        <v>5440</v>
      </c>
      <c r="T849" t="s">
        <v>5770</v>
      </c>
      <c r="U849" t="s">
        <v>6358</v>
      </c>
      <c r="Y849" cm="1">
        <f t="array" ref="Y849">IF(FALSE,"True," &amp; IF(_xlfn.XLOOKUP("Src_IsAny",'Scoring_Config'!$A:$A,'Scoring_Config'!$D:$D,"Yes")="Yes",_xlfn.XLOOKUP("Src_IsAny",'Scoring_Config'!$A:$A,'Scoring_Config'!$C:$C,10),0),"False,0")</f>
        <v>0</v>
      </c>
      <c r="Z849" cm="1">
        <f t="array" ref="Z849">IF(FALSE,"True," &amp; IF(_xlfn.XLOOKUP("Src_CIDR_Le_16",'Scoring_Config'!$A:$A,'Scoring_Config'!$D:$D,"Yes")="Yes",_xlfn.XLOOKUP("Src_CIDR_Le_16",'Scoring_Config'!$A:$A,'Scoring_Config'!$C:$C,10),0),"False,0")</f>
        <v>0</v>
      </c>
      <c r="AA849" cm="1">
        <f t="array" ref="AA849">IF(FALSE,"True," &amp; IF(_xlfn.XLOOKUP("Src_CIDR_17_22",'Scoring_Config'!$A:$A,'Scoring_Config'!$D:$D,"Yes")="Yes",_xlfn.XLOOKUP("Src_CIDR_17_22",'Scoring_Config'!$A:$A,'Scoring_Config'!$C:$C,5),0),"False,0")</f>
        <v>0</v>
      </c>
      <c r="AB849" cm="1">
        <f t="array" ref="AB849">IF(FALSE,"True," &amp; IF(_xlfn.XLOOKUP("Dst_IsAny",'Scoring_Config'!$A:$A,'Scoring_Config'!$D:$D,"Yes")="Yes",_xlfn.XLOOKUP("Dst_IsAny",'Scoring_Config'!$A:$A,'Scoring_Config'!$C:$C,10),0),"False,0")</f>
        <v>0</v>
      </c>
      <c r="AC849" cm="1">
        <f t="array" ref="AC849">IF(FALSE,"True," &amp; IF(_xlfn.XLOOKUP("Dst_CIDR_Le_16",'Scoring_Config'!$A:$A,'Scoring_Config'!$D:$D,"Yes")="Yes",_xlfn.XLOOKUP("Dst_CIDR_Le_16",'Scoring_Config'!$A:$A,'Scoring_Config'!$C:$C,10),0),"False,0")</f>
        <v>0</v>
      </c>
      <c r="AD849" cm="1">
        <f t="array" ref="AD849">IF(FALSE,"True," &amp; IF(_xlfn.XLOOKUP("Dst_CIDR_17_22",'Scoring_Config'!$A:$A,'Scoring_Config'!$D:$D,"Yes")="Yes",_xlfn.XLOOKUP("Dst_CIDR_17_22",'Scoring_Config'!$A:$A,'Scoring_Config'!$C:$C,5),0),"False,0")</f>
        <v>0</v>
      </c>
      <c r="AE849" cm="1">
        <f t="array" ref="AE849">IF(FALSE,"True," &amp; IF(_xlfn.XLOOKUP("SrcZone_IsAny",'Scoring_Config'!$A:$A,'Scoring_Config'!$D:$D,"Yes")="Yes",_xlfn.XLOOKUP("SrcZone_IsAny",'Scoring_Config'!$A:$A,'Scoring_Config'!$C:$C,10),0),"False,0")</f>
        <v>0</v>
      </c>
      <c r="AF849" cm="1">
        <f t="array" ref="AF849">IF(FALSE,"True," &amp; IF(_xlfn.XLOOKUP("DstZone_IsAny",'Scoring_Config'!$A:$A,'Scoring_Config'!$D:$D,"Yes")="Yes",_xlfn.XLOOKUP("DstZone_IsAny",'Scoring_Config'!$A:$A,'Scoring_Config'!$C:$C,10),0),"False,0")</f>
        <v>0</v>
      </c>
      <c r="AG849" cm="1">
        <f t="array" ref="AG84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49" cm="1">
        <f t="array" ref="AH849">IF(FALSE,"True," &amp; IF(_xlfn.XLOOKUP("App_Any_OR_RangeGt1000",'Scoring_Config'!$A:$A,'Scoring_Config'!$D:$D,"Yes")="Yes",_xlfn.XLOOKUP("App_Any_OR_RangeGt1000",'Scoring_Config'!$A:$A,'Scoring_Config'!$C:$C,10),0),"False,0")</f>
        <v>0</v>
      </c>
      <c r="AI849" cm="1">
        <f t="array" ref="AI849">IF(FALSE,"True," &amp; IF(_xlfn.XLOOKUP("Service_Insecure_Match",'Scoring_Config'!$A:$A,'Scoring_Config'!$D:$D,"Yes")="Yes",_xlfn.XLOOKUP("Service_Insecure_Match",'Scoring_Config'!$A:$A,'Scoring_Config'!$C:$C,5),0),"False,0")</f>
        <v>0</v>
      </c>
      <c r="AJ849" cm="1">
        <f t="array" ref="AJ849">IF(FALSE,"True," &amp; IF(_xlfn.XLOOKUP("Risky_Inbound",'Scoring_Config'!$A:$A,'Scoring_Config'!$D:$D,"Yes")="Yes",_xlfn.XLOOKUP("Risky_Inbound",'Scoring_Config'!$A:$A,'Scoring_Config'!$C:$C,50),0),"False,0")</f>
        <v>0</v>
      </c>
      <c r="AK849" cm="1">
        <f t="array" ref="AK849">IF(FALSE,"True," &amp; IF(_xlfn.XLOOKUP("Risky_Outbound",'Scoring_Config'!$A:$A,'Scoring_Config'!$D:$D,"Yes")="Yes",_xlfn.XLOOKUP("Risky_Outbound",'Scoring_Config'!$A:$A,'Scoring_Config'!$C:$C,25),0),"False,0")</f>
        <v>0</v>
      </c>
      <c r="AL849" t="s">
        <v>6700</v>
      </c>
      <c r="AM849" cm="1">
        <f t="array" ref="AM84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49" t="s">
        <v>6697</v>
      </c>
      <c r="AO849" t="s">
        <v>6697</v>
      </c>
      <c r="AP849" t="s">
        <v>6697</v>
      </c>
      <c r="AQ849" cm="1">
        <f t="array" ref="AQ849">IF(FALSE,"True," &amp; IF(_xlfn.XLOOKUP("Service_IsAny",'Scoring_Config'!$A:$A,'Scoring_Config'!$D:$D,"Yes")="Yes",_xlfn.XLOOKUP("Service_IsAny",'Scoring_Config'!$A:$A,'Scoring_Config'!$C:$C,0),0),"False,0")</f>
        <v>0</v>
      </c>
      <c r="AR849">
        <v>2</v>
      </c>
      <c r="AS849" cm="1">
        <f t="array" ref="AS849">IF(FALSE,"True," &amp; IF(_xlfn.XLOOKUP("Service_RangeGt1000",'Scoring_Config'!$A:$A,'Scoring_Config'!$D:$D,"Yes")="Yes",_xlfn.XLOOKUP("Service_RangeGt1000",'Scoring_Config'!$A:$A,'Scoring_Config'!$C:$C,0),0),"False,0")</f>
        <v>0</v>
      </c>
      <c r="AT849" cm="1">
        <f t="array" ref="AT849">IF(FALSE,"True," &amp; IF(_xlfn.XLOOKUP("App_IsAny",'Scoring_Config'!$A:$A,'Scoring_Config'!$D:$D,"Yes")="Yes",_xlfn.XLOOKUP("App_IsAny",'Scoring_Config'!$A:$A,'Scoring_Config'!$C:$C,0),0),"False,0")</f>
        <v>0</v>
      </c>
      <c r="AU849">
        <v>1</v>
      </c>
      <c r="AV849" cm="1">
        <f t="array" ref="AV849">IF(FALSE,"True," &amp; IF(_xlfn.XLOOKUP("App_RangeGt1000",'Scoring_Config'!$A:$A,'Scoring_Config'!$D:$D,"Yes")="Yes",_xlfn.XLOOKUP("App_RangeGt1000",'Scoring_Config'!$A:$A,'Scoring_Config'!$C:$C,0),0),"False,0")</f>
        <v>0</v>
      </c>
      <c r="AW849" cm="1">
        <f t="array" ref="AW849">IF(FALSE,"True," &amp; IF(_xlfn.XLOOKUP("Action_IsDenyOrDrop",'Scoring_Config'!$A:$A,'Scoring_Config'!$D:$D,"Yes")="Yes",_xlfn.XLOOKUP("Action_IsDenyOrDrop",'Scoring_Config'!$A:$A,'Scoring_Config'!$C:$C,0),0),"False,0")</f>
        <v>0</v>
      </c>
      <c r="AX849" cm="1">
        <f t="array" ref="AX849">IF(LEFT(AW849,4)="True",0,(IF(LEFT(Y849,4)="True",IF(_xlfn.XLOOKUP("Src_IsAny",'Scoring_Config'!$A:$A,'Scoring_Config'!$D:$D,"Yes")="Yes",_xlfn.XLOOKUP("Src_IsAny",'Scoring_Config'!$A:$A,'Scoring_Config'!$C:$C,10),0),0)+IF(LEFT(Z849,4)="True",IF(_xlfn.XLOOKUP("Src_CIDR_Le_16",'Scoring_Config'!$A:$A,'Scoring_Config'!$D:$D,"Yes")="Yes",_xlfn.XLOOKUP("Src_CIDR_Le_16",'Scoring_Config'!$A:$A,'Scoring_Config'!$C:$C,10),0),0)+IF(LEFT(AA849,4)="True",IF(_xlfn.XLOOKUP("Src_CIDR_17_22",'Scoring_Config'!$A:$A,'Scoring_Config'!$D:$D,"Yes")="Yes",_xlfn.XLOOKUP("Src_CIDR_17_22",'Scoring_Config'!$A:$A,'Scoring_Config'!$C:$C,5),0),0)+IF(LEFT(AB849,4)="True",IF(_xlfn.XLOOKUP("Dst_IsAny",'Scoring_Config'!$A:$A,'Scoring_Config'!$D:$D,"Yes")="Yes",_xlfn.XLOOKUP("Dst_IsAny",'Scoring_Config'!$A:$A,'Scoring_Config'!$C:$C,10),0),0)+IF(LEFT(AC849,4)="True",IF(_xlfn.XLOOKUP("Dst_CIDR_Le_16",'Scoring_Config'!$A:$A,'Scoring_Config'!$D:$D,"Yes")="Yes",_xlfn.XLOOKUP("Dst_CIDR_Le_16",'Scoring_Config'!$A:$A,'Scoring_Config'!$C:$C,10),0),0)+IF(LEFT(AD849,4)="True",IF(_xlfn.XLOOKUP("Dst_CIDR_17_22",'Scoring_Config'!$A:$A,'Scoring_Config'!$D:$D,"Yes")="Yes",_xlfn.XLOOKUP("Dst_CIDR_17_22",'Scoring_Config'!$A:$A,'Scoring_Config'!$C:$C,5),0),0)+IF(LEFT(AE849,4)="True",IF(_xlfn.XLOOKUP("SrcZone_IsAny",'Scoring_Config'!$A:$A,'Scoring_Config'!$D:$D,"Yes")="Yes",_xlfn.XLOOKUP("SrcZone_IsAny",'Scoring_Config'!$A:$A,'Scoring_Config'!$C:$C,10),0),0)+IF(LEFT(AF849,4)="True",IF(_xlfn.XLOOKUP("DstZone_IsAny",'Scoring_Config'!$A:$A,'Scoring_Config'!$D:$D,"Yes")="Yes",_xlfn.XLOOKUP("DstZone_IsAny",'Scoring_Config'!$A:$A,'Scoring_Config'!$C:$C,10),0),0)+IF(LEFT(AG849,4)="True",IF(_xlfn.XLOOKUP("Service_Any_OR_RangeGt1000",'Scoring_Config'!$A:$A,'Scoring_Config'!$D:$D,"Yes")="Yes",_xlfn.XLOOKUP("Service_Any_OR_RangeGt1000",'Scoring_Config'!$A:$A,'Scoring_Config'!$C:$C,10),0),0)+IF(LEFT(AH849,4)="True",IF(_xlfn.XLOOKUP("App_Any_OR_RangeGt1000",'Scoring_Config'!$A:$A,'Scoring_Config'!$D:$D,"Yes")="Yes",_xlfn.XLOOKUP("App_Any_OR_RangeGt1000",'Scoring_Config'!$A:$A,'Scoring_Config'!$C:$C,10),0),0)+IF(LEFT(AI849,4)="True",IF(_xlfn.XLOOKUP("Service_Insecure_Match",'Scoring_Config'!$A:$A,'Scoring_Config'!$D:$D,"Yes")="Yes",_xlfn.XLOOKUP("Service_Insecure_Match",'Scoring_Config'!$A:$A,'Scoring_Config'!$C:$C,5),0),0)+IF(LEFT(AJ849,4)="True",IF(_xlfn.XLOOKUP("Risky_Inbound",'Scoring_Config'!$A:$A,'Scoring_Config'!$D:$D,"Yes")="Yes",_xlfn.XLOOKUP("Risky_Inbound",'Scoring_Config'!$A:$A,'Scoring_Config'!$C:$C,50),0),0)+IF(LEFT(AK849,4)="True",IF(_xlfn.XLOOKUP("Risky_Outbound",'Scoring_Config'!$A:$A,'Scoring_Config'!$D:$D,"Yes")="Yes",_xlfn.XLOOKUP("Risky_Outbound",'Scoring_Config'!$A:$A,'Scoring_Config'!$C:$C,25),0),0)+IF(LEFT(AZ849,4)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849,FIND(",",AL849)+1,100)),0)+IF(LEFT(AM849,4)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849,FIND(",",AN849)+1,100)),0)+IF(_xlfn.XLOOKUP("Profile_Scoring",'Scoring_Config'!$A:$A,'Scoring_Config'!$D:$D,"Yes")="Yes",VALUE(MID(AO849,FIND(",",AO849)+1,100)),0)+IF(_xlfn.XLOOKUP("Options_Scoring",'Scoring_Config'!$A:$A,'Scoring_Config'!$D:$D,"Yes")="Yes",VALUE(MID(AP849,FIND(",",AP849)+1,100)),0)))</f>
        <v>0</v>
      </c>
      <c r="AZ849" cm="1">
        <f t="array" ref="AZ849">IF(FALSE,"True," &amp; IF(_xlfn.XLOOKUP("Migrate_Insecure",'Scoring_Config'!$A:$A,'Scoring_Config'!$D:$D,"Yes")="Yes",_xlfn.XLOOKUP("Migrate_Insecure",'Scoring_Config'!$A:$A,'Scoring_Config'!$C:$C,10),0),"False,0")</f>
        <v>0</v>
      </c>
    </row>
    <row r="850" spans="1:52">
      <c r="A850" t="s">
        <v>1979</v>
      </c>
      <c r="B850" t="s">
        <v>2823</v>
      </c>
      <c r="C850" t="s">
        <v>3542</v>
      </c>
      <c r="D850" t="s">
        <v>3545</v>
      </c>
      <c r="E850" t="s">
        <v>3563</v>
      </c>
      <c r="F850" t="s">
        <v>3894</v>
      </c>
      <c r="G850" t="s">
        <v>486</v>
      </c>
      <c r="H850" t="s">
        <v>174</v>
      </c>
      <c r="I850" t="s">
        <v>3887</v>
      </c>
      <c r="J850" t="s">
        <v>1079</v>
      </c>
      <c r="K850" t="s">
        <v>1892</v>
      </c>
      <c r="L850" t="s">
        <v>1327</v>
      </c>
      <c r="M850" t="s">
        <v>1974</v>
      </c>
      <c r="N850" t="s">
        <v>4315</v>
      </c>
      <c r="O850" t="s">
        <v>4319</v>
      </c>
      <c r="P850" t="s">
        <v>4321</v>
      </c>
      <c r="Q850" t="s">
        <v>4932</v>
      </c>
      <c r="R850" t="s">
        <v>5439</v>
      </c>
      <c r="S850" t="s">
        <v>4324</v>
      </c>
      <c r="T850" t="s">
        <v>5770</v>
      </c>
      <c r="U850" t="s">
        <v>6358</v>
      </c>
      <c r="Y850" cm="1">
        <f t="array" ref="Y850">IF(FALSE,"True," &amp; IF(_xlfn.XLOOKUP("Src_IsAny",'Scoring_Config'!$A:$A,'Scoring_Config'!$D:$D,"Yes")="Yes",_xlfn.XLOOKUP("Src_IsAny",'Scoring_Config'!$A:$A,'Scoring_Config'!$C:$C,10),0),"False,0")</f>
        <v>0</v>
      </c>
      <c r="Z850" cm="1">
        <f t="array" ref="Z850">IF(FALSE,"True," &amp; IF(_xlfn.XLOOKUP("Src_CIDR_Le_16",'Scoring_Config'!$A:$A,'Scoring_Config'!$D:$D,"Yes")="Yes",_xlfn.XLOOKUP("Src_CIDR_Le_16",'Scoring_Config'!$A:$A,'Scoring_Config'!$C:$C,10),0),"False,0")</f>
        <v>0</v>
      </c>
      <c r="AA850" cm="1">
        <f t="array" ref="AA850">IF(FALSE,"True," &amp; IF(_xlfn.XLOOKUP("Src_CIDR_17_22",'Scoring_Config'!$A:$A,'Scoring_Config'!$D:$D,"Yes")="Yes",_xlfn.XLOOKUP("Src_CIDR_17_22",'Scoring_Config'!$A:$A,'Scoring_Config'!$C:$C,5),0),"False,0")</f>
        <v>0</v>
      </c>
      <c r="AB850" cm="1">
        <f t="array" ref="AB850">IF(FALSE,"True," &amp; IF(_xlfn.XLOOKUP("Dst_IsAny",'Scoring_Config'!$A:$A,'Scoring_Config'!$D:$D,"Yes")="Yes",_xlfn.XLOOKUP("Dst_IsAny",'Scoring_Config'!$A:$A,'Scoring_Config'!$C:$C,10),0),"False,0")</f>
        <v>0</v>
      </c>
      <c r="AC850" cm="1">
        <f t="array" ref="AC850">IF(FALSE,"True," &amp; IF(_xlfn.XLOOKUP("Dst_CIDR_Le_16",'Scoring_Config'!$A:$A,'Scoring_Config'!$D:$D,"Yes")="Yes",_xlfn.XLOOKUP("Dst_CIDR_Le_16",'Scoring_Config'!$A:$A,'Scoring_Config'!$C:$C,10),0),"False,0")</f>
        <v>0</v>
      </c>
      <c r="AD850" cm="1">
        <f t="array" ref="AD850">IF(FALSE,"True," &amp; IF(_xlfn.XLOOKUP("Dst_CIDR_17_22",'Scoring_Config'!$A:$A,'Scoring_Config'!$D:$D,"Yes")="Yes",_xlfn.XLOOKUP("Dst_CIDR_17_22",'Scoring_Config'!$A:$A,'Scoring_Config'!$C:$C,5),0),"False,0")</f>
        <v>0</v>
      </c>
      <c r="AE850" cm="1">
        <f t="array" ref="AE850">IF(FALSE,"True," &amp; IF(_xlfn.XLOOKUP("SrcZone_IsAny",'Scoring_Config'!$A:$A,'Scoring_Config'!$D:$D,"Yes")="Yes",_xlfn.XLOOKUP("SrcZone_IsAny",'Scoring_Config'!$A:$A,'Scoring_Config'!$C:$C,10),0),"False,0")</f>
        <v>0</v>
      </c>
      <c r="AF850" cm="1">
        <f t="array" ref="AF850">IF(FALSE,"True," &amp; IF(_xlfn.XLOOKUP("DstZone_IsAny",'Scoring_Config'!$A:$A,'Scoring_Config'!$D:$D,"Yes")="Yes",_xlfn.XLOOKUP("DstZone_IsAny",'Scoring_Config'!$A:$A,'Scoring_Config'!$C:$C,10),0),"False,0")</f>
        <v>0</v>
      </c>
      <c r="AG850" cm="1">
        <f t="array" ref="AG85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50" cm="1">
        <f t="array" ref="AH850">IF(FALSE,"True," &amp; IF(_xlfn.XLOOKUP("App_Any_OR_RangeGt1000",'Scoring_Config'!$A:$A,'Scoring_Config'!$D:$D,"Yes")="Yes",_xlfn.XLOOKUP("App_Any_OR_RangeGt1000",'Scoring_Config'!$A:$A,'Scoring_Config'!$C:$C,10),0),"False,0")</f>
        <v>0</v>
      </c>
      <c r="AI850" cm="1">
        <f t="array" ref="AI850">IF(FALSE,"True," &amp; IF(_xlfn.XLOOKUP("Service_Insecure_Match",'Scoring_Config'!$A:$A,'Scoring_Config'!$D:$D,"Yes")="Yes",_xlfn.XLOOKUP("Service_Insecure_Match",'Scoring_Config'!$A:$A,'Scoring_Config'!$C:$C,5),0),"False,0")</f>
        <v>0</v>
      </c>
      <c r="AJ850" cm="1">
        <f t="array" ref="AJ850">IF(FALSE,"True," &amp; IF(_xlfn.XLOOKUP("Risky_Inbound",'Scoring_Config'!$A:$A,'Scoring_Config'!$D:$D,"Yes")="Yes",_xlfn.XLOOKUP("Risky_Inbound",'Scoring_Config'!$A:$A,'Scoring_Config'!$C:$C,50),0),"False,0")</f>
        <v>0</v>
      </c>
      <c r="AK850" cm="1">
        <f t="array" ref="AK850">IF(FALSE,"True," &amp; IF(_xlfn.XLOOKUP("Risky_Outbound",'Scoring_Config'!$A:$A,'Scoring_Config'!$D:$D,"Yes")="Yes",_xlfn.XLOOKUP("Risky_Outbound",'Scoring_Config'!$A:$A,'Scoring_Config'!$C:$C,25),0),"False,0")</f>
        <v>0</v>
      </c>
      <c r="AL850" t="s">
        <v>6700</v>
      </c>
      <c r="AM850" cm="1">
        <f t="array" ref="AM85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50" t="s">
        <v>6697</v>
      </c>
      <c r="AO850" t="s">
        <v>6697</v>
      </c>
      <c r="AP850" t="s">
        <v>6697</v>
      </c>
      <c r="AQ850" cm="1">
        <f t="array" ref="AQ850">IF(FALSE,"True," &amp; IF(_xlfn.XLOOKUP("Service_IsAny",'Scoring_Config'!$A:$A,'Scoring_Config'!$D:$D,"Yes")="Yes",_xlfn.XLOOKUP("Service_IsAny",'Scoring_Config'!$A:$A,'Scoring_Config'!$C:$C,0),0),"False,0")</f>
        <v>0</v>
      </c>
      <c r="AR850">
        <v>0</v>
      </c>
      <c r="AS850" cm="1">
        <f t="array" ref="AS850">IF(FALSE,"True," &amp; IF(_xlfn.XLOOKUP("Service_RangeGt1000",'Scoring_Config'!$A:$A,'Scoring_Config'!$D:$D,"Yes")="Yes",_xlfn.XLOOKUP("Service_RangeGt1000",'Scoring_Config'!$A:$A,'Scoring_Config'!$C:$C,0),0),"False,0")</f>
        <v>0</v>
      </c>
      <c r="AT850" cm="1">
        <f t="array" ref="AT850">IF(FALSE,"True," &amp; IF(_xlfn.XLOOKUP("App_IsAny",'Scoring_Config'!$A:$A,'Scoring_Config'!$D:$D,"Yes")="Yes",_xlfn.XLOOKUP("App_IsAny",'Scoring_Config'!$A:$A,'Scoring_Config'!$C:$C,0),0),"False,0")</f>
        <v>0</v>
      </c>
      <c r="AU850">
        <v>2</v>
      </c>
      <c r="AV850" cm="1">
        <f t="array" ref="AV850">IF(FALSE,"True," &amp; IF(_xlfn.XLOOKUP("App_RangeGt1000",'Scoring_Config'!$A:$A,'Scoring_Config'!$D:$D,"Yes")="Yes",_xlfn.XLOOKUP("App_RangeGt1000",'Scoring_Config'!$A:$A,'Scoring_Config'!$C:$C,0),0),"False,0")</f>
        <v>0</v>
      </c>
      <c r="AW850" cm="1">
        <f t="array" ref="AW850">IF(FALSE,"True," &amp; IF(_xlfn.XLOOKUP("Action_IsDenyOrDrop",'Scoring_Config'!$A:$A,'Scoring_Config'!$D:$D,"Yes")="Yes",_xlfn.XLOOKUP("Action_IsDenyOrDrop",'Scoring_Config'!$A:$A,'Scoring_Config'!$C:$C,0),0),"False,0")</f>
        <v>0</v>
      </c>
      <c r="AX850" cm="1">
        <f t="array" ref="AX850">IF(LEFT(AW850,4)="True",0,(IF(LEFT(Y850,4)="True",IF(_xlfn.XLOOKUP("Src_IsAny",'Scoring_Config'!$A:$A,'Scoring_Config'!$D:$D,"Yes")="Yes",_xlfn.XLOOKUP("Src_IsAny",'Scoring_Config'!$A:$A,'Scoring_Config'!$C:$C,10),0),0)+IF(LEFT(Z850,4)="True",IF(_xlfn.XLOOKUP("Src_CIDR_Le_16",'Scoring_Config'!$A:$A,'Scoring_Config'!$D:$D,"Yes")="Yes",_xlfn.XLOOKUP("Src_CIDR_Le_16",'Scoring_Config'!$A:$A,'Scoring_Config'!$C:$C,10),0),0)+IF(LEFT(AA850,4)="True",IF(_xlfn.XLOOKUP("Src_CIDR_17_22",'Scoring_Config'!$A:$A,'Scoring_Config'!$D:$D,"Yes")="Yes",_xlfn.XLOOKUP("Src_CIDR_17_22",'Scoring_Config'!$A:$A,'Scoring_Config'!$C:$C,5),0),0)+IF(LEFT(AB850,4)="True",IF(_xlfn.XLOOKUP("Dst_IsAny",'Scoring_Config'!$A:$A,'Scoring_Config'!$D:$D,"Yes")="Yes",_xlfn.XLOOKUP("Dst_IsAny",'Scoring_Config'!$A:$A,'Scoring_Config'!$C:$C,10),0),0)+IF(LEFT(AC850,4)="True",IF(_xlfn.XLOOKUP("Dst_CIDR_Le_16",'Scoring_Config'!$A:$A,'Scoring_Config'!$D:$D,"Yes")="Yes",_xlfn.XLOOKUP("Dst_CIDR_Le_16",'Scoring_Config'!$A:$A,'Scoring_Config'!$C:$C,10),0),0)+IF(LEFT(AD850,4)="True",IF(_xlfn.XLOOKUP("Dst_CIDR_17_22",'Scoring_Config'!$A:$A,'Scoring_Config'!$D:$D,"Yes")="Yes",_xlfn.XLOOKUP("Dst_CIDR_17_22",'Scoring_Config'!$A:$A,'Scoring_Config'!$C:$C,5),0),0)+IF(LEFT(AE850,4)="True",IF(_xlfn.XLOOKUP("SrcZone_IsAny",'Scoring_Config'!$A:$A,'Scoring_Config'!$D:$D,"Yes")="Yes",_xlfn.XLOOKUP("SrcZone_IsAny",'Scoring_Config'!$A:$A,'Scoring_Config'!$C:$C,10),0),0)+IF(LEFT(AF850,4)="True",IF(_xlfn.XLOOKUP("DstZone_IsAny",'Scoring_Config'!$A:$A,'Scoring_Config'!$D:$D,"Yes")="Yes",_xlfn.XLOOKUP("DstZone_IsAny",'Scoring_Config'!$A:$A,'Scoring_Config'!$C:$C,10),0),0)+IF(LEFT(AG850,4)="True",IF(_xlfn.XLOOKUP("Service_Any_OR_RangeGt1000",'Scoring_Config'!$A:$A,'Scoring_Config'!$D:$D,"Yes")="Yes",_xlfn.XLOOKUP("Service_Any_OR_RangeGt1000",'Scoring_Config'!$A:$A,'Scoring_Config'!$C:$C,10),0),0)+IF(LEFT(AH850,4)="True",IF(_xlfn.XLOOKUP("App_Any_OR_RangeGt1000",'Scoring_Config'!$A:$A,'Scoring_Config'!$D:$D,"Yes")="Yes",_xlfn.XLOOKUP("App_Any_OR_RangeGt1000",'Scoring_Config'!$A:$A,'Scoring_Config'!$C:$C,10),0),0)+IF(LEFT(AI850,4)="True",IF(_xlfn.XLOOKUP("Service_Insecure_Match",'Scoring_Config'!$A:$A,'Scoring_Config'!$D:$D,"Yes")="Yes",_xlfn.XLOOKUP("Service_Insecure_Match",'Scoring_Config'!$A:$A,'Scoring_Config'!$C:$C,5),0),0)+IF(LEFT(AJ850,4)="True",IF(_xlfn.XLOOKUP("Risky_Inbound",'Scoring_Config'!$A:$A,'Scoring_Config'!$D:$D,"Yes")="Yes",_xlfn.XLOOKUP("Risky_Inbound",'Scoring_Config'!$A:$A,'Scoring_Config'!$C:$C,50),0),0)+IF(LEFT(AK850,4)="True",IF(_xlfn.XLOOKUP("Risky_Outbound",'Scoring_Config'!$A:$A,'Scoring_Config'!$D:$D,"Yes")="Yes",_xlfn.XLOOKUP("Risky_Outbound",'Scoring_Config'!$A:$A,'Scoring_Config'!$C:$C,25),0),0)+IF(LEFT(AZ850,4)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850,FIND(",",AL850)+1,100)),0)+IF(LEFT(AM850,4)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850,FIND(",",AN850)+1,100)),0)+IF(_xlfn.XLOOKUP("Profile_Scoring",'Scoring_Config'!$A:$A,'Scoring_Config'!$D:$D,"Yes")="Yes",VALUE(MID(AO850,FIND(",",AO850)+1,100)),0)+IF(_xlfn.XLOOKUP("Options_Scoring",'Scoring_Config'!$A:$A,'Scoring_Config'!$D:$D,"Yes")="Yes",VALUE(MID(AP850,FIND(",",AP850)+1,100)),0)))</f>
        <v>0</v>
      </c>
      <c r="AZ850" cm="1">
        <f t="array" ref="AZ850">IF(FALSE,"True," &amp; IF(_xlfn.XLOOKUP("Migrate_Insecure",'Scoring_Config'!$A:$A,'Scoring_Config'!$D:$D,"Yes")="Yes",_xlfn.XLOOKUP("Migrate_Insecure",'Scoring_Config'!$A:$A,'Scoring_Config'!$C:$C,10),0),"False,0")</f>
        <v>0</v>
      </c>
    </row>
    <row r="851" spans="1:52">
      <c r="A851" t="s">
        <v>1979</v>
      </c>
      <c r="B851" t="s">
        <v>2824</v>
      </c>
      <c r="C851" t="s">
        <v>3542</v>
      </c>
      <c r="D851" t="s">
        <v>3545</v>
      </c>
      <c r="E851" t="s">
        <v>3563</v>
      </c>
      <c r="F851" t="s">
        <v>3609</v>
      </c>
      <c r="G851" t="s">
        <v>236</v>
      </c>
      <c r="H851" t="s">
        <v>174</v>
      </c>
      <c r="I851" t="s">
        <v>3890</v>
      </c>
      <c r="J851" t="s">
        <v>1080</v>
      </c>
      <c r="K851" t="s">
        <v>1893</v>
      </c>
      <c r="L851" t="s">
        <v>1510</v>
      </c>
      <c r="M851" t="s">
        <v>1974</v>
      </c>
      <c r="N851" t="s">
        <v>4315</v>
      </c>
      <c r="O851" t="s">
        <v>4319</v>
      </c>
      <c r="P851" t="s">
        <v>4322</v>
      </c>
      <c r="Q851" t="s">
        <v>4933</v>
      </c>
      <c r="R851" t="s">
        <v>5441</v>
      </c>
      <c r="S851" t="s">
        <v>5439</v>
      </c>
      <c r="T851" t="s">
        <v>5770</v>
      </c>
      <c r="U851" t="s">
        <v>6359</v>
      </c>
      <c r="Y851" cm="1">
        <f t="array" ref="Y851">IF(FALSE,"True," &amp; IF(_xlfn.XLOOKUP("Src_IsAny",'Scoring_Config'!$A:$A,'Scoring_Config'!$D:$D,"Yes")="Yes",_xlfn.XLOOKUP("Src_IsAny",'Scoring_Config'!$A:$A,'Scoring_Config'!$C:$C,10),0),"False,0")</f>
        <v>0</v>
      </c>
      <c r="Z851" cm="1">
        <f t="array" ref="Z851">IF(FALSE,"True," &amp; IF(_xlfn.XLOOKUP("Src_CIDR_Le_16",'Scoring_Config'!$A:$A,'Scoring_Config'!$D:$D,"Yes")="Yes",_xlfn.XLOOKUP("Src_CIDR_Le_16",'Scoring_Config'!$A:$A,'Scoring_Config'!$C:$C,10),0),"False,0")</f>
        <v>0</v>
      </c>
      <c r="AA851" cm="1">
        <f t="array" ref="AA851">IF(FALSE,"True," &amp; IF(_xlfn.XLOOKUP("Src_CIDR_17_22",'Scoring_Config'!$A:$A,'Scoring_Config'!$D:$D,"Yes")="Yes",_xlfn.XLOOKUP("Src_CIDR_17_22",'Scoring_Config'!$A:$A,'Scoring_Config'!$C:$C,5),0),"False,0")</f>
        <v>0</v>
      </c>
      <c r="AB851" cm="1">
        <f t="array" ref="AB851">IF(FALSE,"True," &amp; IF(_xlfn.XLOOKUP("Dst_IsAny",'Scoring_Config'!$A:$A,'Scoring_Config'!$D:$D,"Yes")="Yes",_xlfn.XLOOKUP("Dst_IsAny",'Scoring_Config'!$A:$A,'Scoring_Config'!$C:$C,10),0),"False,0")</f>
        <v>0</v>
      </c>
      <c r="AC851" cm="1">
        <f t="array" ref="AC851">IF(FALSE,"True," &amp; IF(_xlfn.XLOOKUP("Dst_CIDR_Le_16",'Scoring_Config'!$A:$A,'Scoring_Config'!$D:$D,"Yes")="Yes",_xlfn.XLOOKUP("Dst_CIDR_Le_16",'Scoring_Config'!$A:$A,'Scoring_Config'!$C:$C,10),0),"False,0")</f>
        <v>0</v>
      </c>
      <c r="AD851" cm="1">
        <f t="array" ref="AD851">IF(FALSE,"True," &amp; IF(_xlfn.XLOOKUP("Dst_CIDR_17_22",'Scoring_Config'!$A:$A,'Scoring_Config'!$D:$D,"Yes")="Yes",_xlfn.XLOOKUP("Dst_CIDR_17_22",'Scoring_Config'!$A:$A,'Scoring_Config'!$C:$C,5),0),"False,0")</f>
        <v>0</v>
      </c>
      <c r="AE851" cm="1">
        <f t="array" ref="AE851">IF(FALSE,"True," &amp; IF(_xlfn.XLOOKUP("SrcZone_IsAny",'Scoring_Config'!$A:$A,'Scoring_Config'!$D:$D,"Yes")="Yes",_xlfn.XLOOKUP("SrcZone_IsAny",'Scoring_Config'!$A:$A,'Scoring_Config'!$C:$C,10),0),"False,0")</f>
        <v>0</v>
      </c>
      <c r="AF851" cm="1">
        <f t="array" ref="AF851">IF(FALSE,"True," &amp; IF(_xlfn.XLOOKUP("DstZone_IsAny",'Scoring_Config'!$A:$A,'Scoring_Config'!$D:$D,"Yes")="Yes",_xlfn.XLOOKUP("DstZone_IsAny",'Scoring_Config'!$A:$A,'Scoring_Config'!$C:$C,10),0),"False,0")</f>
        <v>0</v>
      </c>
      <c r="AG851" cm="1">
        <f t="array" ref="AG85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51" cm="1">
        <f t="array" ref="AH851">IF(FALSE,"True," &amp; IF(_xlfn.XLOOKUP("App_Any_OR_RangeGt1000",'Scoring_Config'!$A:$A,'Scoring_Config'!$D:$D,"Yes")="Yes",_xlfn.XLOOKUP("App_Any_OR_RangeGt1000",'Scoring_Config'!$A:$A,'Scoring_Config'!$C:$C,10),0),"False,0")</f>
        <v>0</v>
      </c>
      <c r="AI851" cm="1">
        <f t="array" ref="AI851">IF(TRUE,"True," &amp; IF(_xlfn.XLOOKUP("Service_Insecure_Match",'Scoring_Config'!$A:$A,'Scoring_Config'!$D:$D,"Yes")="Yes",_xlfn.XLOOKUP("Service_Insecure_Match",'Scoring_Config'!$A:$A,'Scoring_Config'!$C:$C,5),0),"False,0")</f>
        <v>0</v>
      </c>
      <c r="AJ851" cm="1">
        <f t="array" ref="AJ851">IF(FALSE,"True," &amp; IF(_xlfn.XLOOKUP("Risky_Inbound",'Scoring_Config'!$A:$A,'Scoring_Config'!$D:$D,"Yes")="Yes",_xlfn.XLOOKUP("Risky_Inbound",'Scoring_Config'!$A:$A,'Scoring_Config'!$C:$C,50),0),"False,0")</f>
        <v>0</v>
      </c>
      <c r="AK851" cm="1">
        <f t="array" ref="AK851">IF(FALSE,"True," &amp; IF(_xlfn.XLOOKUP("Risky_Outbound",'Scoring_Config'!$A:$A,'Scoring_Config'!$D:$D,"Yes")="Yes",_xlfn.XLOOKUP("Risky_Outbound",'Scoring_Config'!$A:$A,'Scoring_Config'!$C:$C,25),0),"False,0")</f>
        <v>0</v>
      </c>
      <c r="AL851" t="s">
        <v>6697</v>
      </c>
      <c r="AM851" cm="1">
        <f t="array" ref="AM85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51" t="s">
        <v>6697</v>
      </c>
      <c r="AO851" t="s">
        <v>6697</v>
      </c>
      <c r="AP851" t="s">
        <v>6697</v>
      </c>
      <c r="AQ851" cm="1">
        <f t="array" ref="AQ851">IF(FALSE,"True," &amp; IF(_xlfn.XLOOKUP("Service_IsAny",'Scoring_Config'!$A:$A,'Scoring_Config'!$D:$D,"Yes")="Yes",_xlfn.XLOOKUP("Service_IsAny",'Scoring_Config'!$A:$A,'Scoring_Config'!$C:$C,0),0),"False,0")</f>
        <v>0</v>
      </c>
      <c r="AR851">
        <v>6</v>
      </c>
      <c r="AS851" cm="1">
        <f t="array" ref="AS851">IF(FALSE,"True," &amp; IF(_xlfn.XLOOKUP("Service_RangeGt1000",'Scoring_Config'!$A:$A,'Scoring_Config'!$D:$D,"Yes")="Yes",_xlfn.XLOOKUP("Service_RangeGt1000",'Scoring_Config'!$A:$A,'Scoring_Config'!$C:$C,0),0),"False,0")</f>
        <v>0</v>
      </c>
      <c r="AT851" cm="1">
        <f t="array" ref="AT851">IF(FALSE,"True," &amp; IF(_xlfn.XLOOKUP("App_IsAny",'Scoring_Config'!$A:$A,'Scoring_Config'!$D:$D,"Yes")="Yes",_xlfn.XLOOKUP("App_IsAny",'Scoring_Config'!$A:$A,'Scoring_Config'!$C:$C,0),0),"False,0")</f>
        <v>0</v>
      </c>
      <c r="AU851">
        <v>11</v>
      </c>
      <c r="AV851" cm="1">
        <f t="array" ref="AV851">IF(FALSE,"True," &amp; IF(_xlfn.XLOOKUP("App_RangeGt1000",'Scoring_Config'!$A:$A,'Scoring_Config'!$D:$D,"Yes")="Yes",_xlfn.XLOOKUP("App_RangeGt1000",'Scoring_Config'!$A:$A,'Scoring_Config'!$C:$C,0),0),"False,0")</f>
        <v>0</v>
      </c>
      <c r="AW851" cm="1">
        <f t="array" ref="AW851">IF(FALSE,"True," &amp; IF(_xlfn.XLOOKUP("Action_IsDenyOrDrop",'Scoring_Config'!$A:$A,'Scoring_Config'!$D:$D,"Yes")="Yes",_xlfn.XLOOKUP("Action_IsDenyOrDrop",'Scoring_Config'!$A:$A,'Scoring_Config'!$C:$C,0),0),"False,0")</f>
        <v>0</v>
      </c>
      <c r="AX851" cm="1">
        <f t="array" ref="AX851">IF(LEFT(AW851,4)="True",0,(IF(LEFT(Y851,4)="True",IF(_xlfn.XLOOKUP("Src_IsAny",'Scoring_Config'!$A:$A,'Scoring_Config'!$D:$D,"Yes")="Yes",_xlfn.XLOOKUP("Src_IsAny",'Scoring_Config'!$A:$A,'Scoring_Config'!$C:$C,10),0),0)+IF(LEFT(Z851,4)="True",IF(_xlfn.XLOOKUP("Src_CIDR_Le_16",'Scoring_Config'!$A:$A,'Scoring_Config'!$D:$D,"Yes")="Yes",_xlfn.XLOOKUP("Src_CIDR_Le_16",'Scoring_Config'!$A:$A,'Scoring_Config'!$C:$C,10),0),0)+IF(LEFT(AA851,4)="True",IF(_xlfn.XLOOKUP("Src_CIDR_17_22",'Scoring_Config'!$A:$A,'Scoring_Config'!$D:$D,"Yes")="Yes",_xlfn.XLOOKUP("Src_CIDR_17_22",'Scoring_Config'!$A:$A,'Scoring_Config'!$C:$C,5),0),0)+IF(LEFT(AB851,4)="True",IF(_xlfn.XLOOKUP("Dst_IsAny",'Scoring_Config'!$A:$A,'Scoring_Config'!$D:$D,"Yes")="Yes",_xlfn.XLOOKUP("Dst_IsAny",'Scoring_Config'!$A:$A,'Scoring_Config'!$C:$C,10),0),0)+IF(LEFT(AC851,4)="True",IF(_xlfn.XLOOKUP("Dst_CIDR_Le_16",'Scoring_Config'!$A:$A,'Scoring_Config'!$D:$D,"Yes")="Yes",_xlfn.XLOOKUP("Dst_CIDR_Le_16",'Scoring_Config'!$A:$A,'Scoring_Config'!$C:$C,10),0),0)+IF(LEFT(AD851,4)="True",IF(_xlfn.XLOOKUP("Dst_CIDR_17_22",'Scoring_Config'!$A:$A,'Scoring_Config'!$D:$D,"Yes")="Yes",_xlfn.XLOOKUP("Dst_CIDR_17_22",'Scoring_Config'!$A:$A,'Scoring_Config'!$C:$C,5),0),0)+IF(LEFT(AE851,4)="True",IF(_xlfn.XLOOKUP("SrcZone_IsAny",'Scoring_Config'!$A:$A,'Scoring_Config'!$D:$D,"Yes")="Yes",_xlfn.XLOOKUP("SrcZone_IsAny",'Scoring_Config'!$A:$A,'Scoring_Config'!$C:$C,10),0),0)+IF(LEFT(AF851,4)="True",IF(_xlfn.XLOOKUP("DstZone_IsAny",'Scoring_Config'!$A:$A,'Scoring_Config'!$D:$D,"Yes")="Yes",_xlfn.XLOOKUP("DstZone_IsAny",'Scoring_Config'!$A:$A,'Scoring_Config'!$C:$C,10),0),0)+IF(LEFT(AG851,4)="True",IF(_xlfn.XLOOKUP("Service_Any_OR_RangeGt1000",'Scoring_Config'!$A:$A,'Scoring_Config'!$D:$D,"Yes")="Yes",_xlfn.XLOOKUP("Service_Any_OR_RangeGt1000",'Scoring_Config'!$A:$A,'Scoring_Config'!$C:$C,10),0),0)+IF(LEFT(AH851,4)="True",IF(_xlfn.XLOOKUP("App_Any_OR_RangeGt1000",'Scoring_Config'!$A:$A,'Scoring_Config'!$D:$D,"Yes")="Yes",_xlfn.XLOOKUP("App_Any_OR_RangeGt1000",'Scoring_Config'!$A:$A,'Scoring_Config'!$C:$C,10),0),0)+IF(LEFT(AI851,4)="True",IF(_xlfn.XLOOKUP("Service_Insecure_Match",'Scoring_Config'!$A:$A,'Scoring_Config'!$D:$D,"Yes")="Yes",_xlfn.XLOOKUP("Service_Insecure_Match",'Scoring_Config'!$A:$A,'Scoring_Config'!$C:$C,5),0),0)+IF(LEFT(AJ851,4)="True",IF(_xlfn.XLOOKUP("Risky_Inbound",'Scoring_Config'!$A:$A,'Scoring_Config'!$D:$D,"Yes")="Yes",_xlfn.XLOOKUP("Risky_Inbound",'Scoring_Config'!$A:$A,'Scoring_Config'!$C:$C,50),0),0)+IF(LEFT(AK851,4)="True",IF(_xlfn.XLOOKUP("Risky_Outbound",'Scoring_Config'!$A:$A,'Scoring_Config'!$D:$D,"Yes")="Yes",_xlfn.XLOOKUP("Risky_Outbound",'Scoring_Config'!$A:$A,'Scoring_Config'!$C:$C,25),0),0)+IF(LEFT(AZ851,4)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851,FIND(",",AL851)+1,100)),0)+IF(LEFT(AM851,4)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851,FIND(",",AN851)+1,100)),0)+IF(_xlfn.XLOOKUP("Profile_Scoring",'Scoring_Config'!$A:$A,'Scoring_Config'!$D:$D,"Yes")="Yes",VALUE(MID(AO851,FIND(",",AO851)+1,100)),0)+IF(_xlfn.XLOOKUP("Options_Scoring",'Scoring_Config'!$A:$A,'Scoring_Config'!$D:$D,"Yes")="Yes",VALUE(MID(AP851,FIND(",",AP851)+1,100)),0)))</f>
        <v>0</v>
      </c>
      <c r="AY851" t="s">
        <v>6704</v>
      </c>
      <c r="AZ851" cm="1">
        <f t="array" ref="AZ851">IF(TRUE,"True," &amp; IF(_xlfn.XLOOKUP("Migrate_Insecure",'Scoring_Config'!$A:$A,'Scoring_Config'!$D:$D,"Yes")="Yes",_xlfn.XLOOKUP("Migrate_Insecure",'Scoring_Config'!$A:$A,'Scoring_Config'!$C:$C,10),0),"False,0")</f>
        <v>0</v>
      </c>
    </row>
    <row r="852" spans="1:52">
      <c r="A852" t="s">
        <v>1979</v>
      </c>
      <c r="B852" t="s">
        <v>2825</v>
      </c>
      <c r="C852" t="s">
        <v>3542</v>
      </c>
      <c r="D852" t="s">
        <v>3545</v>
      </c>
      <c r="E852" t="s">
        <v>3563</v>
      </c>
      <c r="F852" t="s">
        <v>3890</v>
      </c>
      <c r="G852" t="s">
        <v>487</v>
      </c>
      <c r="H852" t="s">
        <v>174</v>
      </c>
      <c r="I852" t="s">
        <v>3609</v>
      </c>
      <c r="J852" t="s">
        <v>486</v>
      </c>
      <c r="K852" t="s">
        <v>1893</v>
      </c>
      <c r="L852" t="s">
        <v>1510</v>
      </c>
      <c r="M852" t="s">
        <v>1974</v>
      </c>
      <c r="N852" t="s">
        <v>4315</v>
      </c>
      <c r="O852" t="s">
        <v>4319</v>
      </c>
      <c r="P852" t="s">
        <v>4321</v>
      </c>
      <c r="Q852" t="s">
        <v>4934</v>
      </c>
      <c r="R852" t="s">
        <v>5439</v>
      </c>
      <c r="S852" t="s">
        <v>4324</v>
      </c>
      <c r="T852" t="s">
        <v>5770</v>
      </c>
      <c r="U852" t="s">
        <v>6359</v>
      </c>
      <c r="Y852" cm="1">
        <f t="array" ref="Y852">IF(FALSE,"True," &amp; IF(_xlfn.XLOOKUP("Src_IsAny",'Scoring_Config'!$A:$A,'Scoring_Config'!$D:$D,"Yes")="Yes",_xlfn.XLOOKUP("Src_IsAny",'Scoring_Config'!$A:$A,'Scoring_Config'!$C:$C,10),0),"False,0")</f>
        <v>0</v>
      </c>
      <c r="Z852" cm="1">
        <f t="array" ref="Z852">IF(FALSE,"True," &amp; IF(_xlfn.XLOOKUP("Src_CIDR_Le_16",'Scoring_Config'!$A:$A,'Scoring_Config'!$D:$D,"Yes")="Yes",_xlfn.XLOOKUP("Src_CIDR_Le_16",'Scoring_Config'!$A:$A,'Scoring_Config'!$C:$C,10),0),"False,0")</f>
        <v>0</v>
      </c>
      <c r="AA852" cm="1">
        <f t="array" ref="AA852">IF(FALSE,"True," &amp; IF(_xlfn.XLOOKUP("Src_CIDR_17_22",'Scoring_Config'!$A:$A,'Scoring_Config'!$D:$D,"Yes")="Yes",_xlfn.XLOOKUP("Src_CIDR_17_22",'Scoring_Config'!$A:$A,'Scoring_Config'!$C:$C,5),0),"False,0")</f>
        <v>0</v>
      </c>
      <c r="AB852" cm="1">
        <f t="array" ref="AB852">IF(FALSE,"True," &amp; IF(_xlfn.XLOOKUP("Dst_IsAny",'Scoring_Config'!$A:$A,'Scoring_Config'!$D:$D,"Yes")="Yes",_xlfn.XLOOKUP("Dst_IsAny",'Scoring_Config'!$A:$A,'Scoring_Config'!$C:$C,10),0),"False,0")</f>
        <v>0</v>
      </c>
      <c r="AC852" cm="1">
        <f t="array" ref="AC852">IF(FALSE,"True," &amp; IF(_xlfn.XLOOKUP("Dst_CIDR_Le_16",'Scoring_Config'!$A:$A,'Scoring_Config'!$D:$D,"Yes")="Yes",_xlfn.XLOOKUP("Dst_CIDR_Le_16",'Scoring_Config'!$A:$A,'Scoring_Config'!$C:$C,10),0),"False,0")</f>
        <v>0</v>
      </c>
      <c r="AD852" cm="1">
        <f t="array" ref="AD852">IF(FALSE,"True," &amp; IF(_xlfn.XLOOKUP("Dst_CIDR_17_22",'Scoring_Config'!$A:$A,'Scoring_Config'!$D:$D,"Yes")="Yes",_xlfn.XLOOKUP("Dst_CIDR_17_22",'Scoring_Config'!$A:$A,'Scoring_Config'!$C:$C,5),0),"False,0")</f>
        <v>0</v>
      </c>
      <c r="AE852" cm="1">
        <f t="array" ref="AE852">IF(FALSE,"True," &amp; IF(_xlfn.XLOOKUP("SrcZone_IsAny",'Scoring_Config'!$A:$A,'Scoring_Config'!$D:$D,"Yes")="Yes",_xlfn.XLOOKUP("SrcZone_IsAny",'Scoring_Config'!$A:$A,'Scoring_Config'!$C:$C,10),0),"False,0")</f>
        <v>0</v>
      </c>
      <c r="AF852" cm="1">
        <f t="array" ref="AF852">IF(FALSE,"True," &amp; IF(_xlfn.XLOOKUP("DstZone_IsAny",'Scoring_Config'!$A:$A,'Scoring_Config'!$D:$D,"Yes")="Yes",_xlfn.XLOOKUP("DstZone_IsAny",'Scoring_Config'!$A:$A,'Scoring_Config'!$C:$C,10),0),"False,0")</f>
        <v>0</v>
      </c>
      <c r="AG852" cm="1">
        <f t="array" ref="AG85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52" cm="1">
        <f t="array" ref="AH852">IF(FALSE,"True," &amp; IF(_xlfn.XLOOKUP("App_Any_OR_RangeGt1000",'Scoring_Config'!$A:$A,'Scoring_Config'!$D:$D,"Yes")="Yes",_xlfn.XLOOKUP("App_Any_OR_RangeGt1000",'Scoring_Config'!$A:$A,'Scoring_Config'!$C:$C,10),0),"False,0")</f>
        <v>0</v>
      </c>
      <c r="AI852" cm="1">
        <f t="array" ref="AI852">IF(TRUE,"True," &amp; IF(_xlfn.XLOOKUP("Service_Insecure_Match",'Scoring_Config'!$A:$A,'Scoring_Config'!$D:$D,"Yes")="Yes",_xlfn.XLOOKUP("Service_Insecure_Match",'Scoring_Config'!$A:$A,'Scoring_Config'!$C:$C,5),0),"False,0")</f>
        <v>0</v>
      </c>
      <c r="AJ852" cm="1">
        <f t="array" ref="AJ852">IF(FALSE,"True," &amp; IF(_xlfn.XLOOKUP("Risky_Inbound",'Scoring_Config'!$A:$A,'Scoring_Config'!$D:$D,"Yes")="Yes",_xlfn.XLOOKUP("Risky_Inbound",'Scoring_Config'!$A:$A,'Scoring_Config'!$C:$C,50),0),"False,0")</f>
        <v>0</v>
      </c>
      <c r="AK852" cm="1">
        <f t="array" ref="AK852">IF(FALSE,"True," &amp; IF(_xlfn.XLOOKUP("Risky_Outbound",'Scoring_Config'!$A:$A,'Scoring_Config'!$D:$D,"Yes")="Yes",_xlfn.XLOOKUP("Risky_Outbound",'Scoring_Config'!$A:$A,'Scoring_Config'!$C:$C,25),0),"False,0")</f>
        <v>0</v>
      </c>
      <c r="AL852" t="s">
        <v>6700</v>
      </c>
      <c r="AM852" cm="1">
        <f t="array" ref="AM85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52" t="s">
        <v>6697</v>
      </c>
      <c r="AO852" t="s">
        <v>6697</v>
      </c>
      <c r="AP852" t="s">
        <v>6697</v>
      </c>
      <c r="AQ852" cm="1">
        <f t="array" ref="AQ852">IF(FALSE,"True," &amp; IF(_xlfn.XLOOKUP("Service_IsAny",'Scoring_Config'!$A:$A,'Scoring_Config'!$D:$D,"Yes")="Yes",_xlfn.XLOOKUP("Service_IsAny",'Scoring_Config'!$A:$A,'Scoring_Config'!$C:$C,0),0),"False,0")</f>
        <v>0</v>
      </c>
      <c r="AR852">
        <v>6</v>
      </c>
      <c r="AS852" cm="1">
        <f t="array" ref="AS852">IF(FALSE,"True," &amp; IF(_xlfn.XLOOKUP("Service_RangeGt1000",'Scoring_Config'!$A:$A,'Scoring_Config'!$D:$D,"Yes")="Yes",_xlfn.XLOOKUP("Service_RangeGt1000",'Scoring_Config'!$A:$A,'Scoring_Config'!$C:$C,0),0),"False,0")</f>
        <v>0</v>
      </c>
      <c r="AT852" cm="1">
        <f t="array" ref="AT852">IF(FALSE,"True," &amp; IF(_xlfn.XLOOKUP("App_IsAny",'Scoring_Config'!$A:$A,'Scoring_Config'!$D:$D,"Yes")="Yes",_xlfn.XLOOKUP("App_IsAny",'Scoring_Config'!$A:$A,'Scoring_Config'!$C:$C,0),0),"False,0")</f>
        <v>0</v>
      </c>
      <c r="AU852">
        <v>11</v>
      </c>
      <c r="AV852" cm="1">
        <f t="array" ref="AV852">IF(FALSE,"True," &amp; IF(_xlfn.XLOOKUP("App_RangeGt1000",'Scoring_Config'!$A:$A,'Scoring_Config'!$D:$D,"Yes")="Yes",_xlfn.XLOOKUP("App_RangeGt1000",'Scoring_Config'!$A:$A,'Scoring_Config'!$C:$C,0),0),"False,0")</f>
        <v>0</v>
      </c>
      <c r="AW852" cm="1">
        <f t="array" ref="AW852">IF(FALSE,"True," &amp; IF(_xlfn.XLOOKUP("Action_IsDenyOrDrop",'Scoring_Config'!$A:$A,'Scoring_Config'!$D:$D,"Yes")="Yes",_xlfn.XLOOKUP("Action_IsDenyOrDrop",'Scoring_Config'!$A:$A,'Scoring_Config'!$C:$C,0),0),"False,0")</f>
        <v>0</v>
      </c>
      <c r="AX852" cm="1">
        <f t="array" ref="AX852">IF(LEFT(AW852,4)="True",0,(IF(LEFT(Y852,4)="True",IF(_xlfn.XLOOKUP("Src_IsAny",'Scoring_Config'!$A:$A,'Scoring_Config'!$D:$D,"Yes")="Yes",_xlfn.XLOOKUP("Src_IsAny",'Scoring_Config'!$A:$A,'Scoring_Config'!$C:$C,10),0),0)+IF(LEFT(Z852,4)="True",IF(_xlfn.XLOOKUP("Src_CIDR_Le_16",'Scoring_Config'!$A:$A,'Scoring_Config'!$D:$D,"Yes")="Yes",_xlfn.XLOOKUP("Src_CIDR_Le_16",'Scoring_Config'!$A:$A,'Scoring_Config'!$C:$C,10),0),0)+IF(LEFT(AA852,4)="True",IF(_xlfn.XLOOKUP("Src_CIDR_17_22",'Scoring_Config'!$A:$A,'Scoring_Config'!$D:$D,"Yes")="Yes",_xlfn.XLOOKUP("Src_CIDR_17_22",'Scoring_Config'!$A:$A,'Scoring_Config'!$C:$C,5),0),0)+IF(LEFT(AB852,4)="True",IF(_xlfn.XLOOKUP("Dst_IsAny",'Scoring_Config'!$A:$A,'Scoring_Config'!$D:$D,"Yes")="Yes",_xlfn.XLOOKUP("Dst_IsAny",'Scoring_Config'!$A:$A,'Scoring_Config'!$C:$C,10),0),0)+IF(LEFT(AC852,4)="True",IF(_xlfn.XLOOKUP("Dst_CIDR_Le_16",'Scoring_Config'!$A:$A,'Scoring_Config'!$D:$D,"Yes")="Yes",_xlfn.XLOOKUP("Dst_CIDR_Le_16",'Scoring_Config'!$A:$A,'Scoring_Config'!$C:$C,10),0),0)+IF(LEFT(AD852,4)="True",IF(_xlfn.XLOOKUP("Dst_CIDR_17_22",'Scoring_Config'!$A:$A,'Scoring_Config'!$D:$D,"Yes")="Yes",_xlfn.XLOOKUP("Dst_CIDR_17_22",'Scoring_Config'!$A:$A,'Scoring_Config'!$C:$C,5),0),0)+IF(LEFT(AE852,4)="True",IF(_xlfn.XLOOKUP("SrcZone_IsAny",'Scoring_Config'!$A:$A,'Scoring_Config'!$D:$D,"Yes")="Yes",_xlfn.XLOOKUP("SrcZone_IsAny",'Scoring_Config'!$A:$A,'Scoring_Config'!$C:$C,10),0),0)+IF(LEFT(AF852,4)="True",IF(_xlfn.XLOOKUP("DstZone_IsAny",'Scoring_Config'!$A:$A,'Scoring_Config'!$D:$D,"Yes")="Yes",_xlfn.XLOOKUP("DstZone_IsAny",'Scoring_Config'!$A:$A,'Scoring_Config'!$C:$C,10),0),0)+IF(LEFT(AG852,4)="True",IF(_xlfn.XLOOKUP("Service_Any_OR_RangeGt1000",'Scoring_Config'!$A:$A,'Scoring_Config'!$D:$D,"Yes")="Yes",_xlfn.XLOOKUP("Service_Any_OR_RangeGt1000",'Scoring_Config'!$A:$A,'Scoring_Config'!$C:$C,10),0),0)+IF(LEFT(AH852,4)="True",IF(_xlfn.XLOOKUP("App_Any_OR_RangeGt1000",'Scoring_Config'!$A:$A,'Scoring_Config'!$D:$D,"Yes")="Yes",_xlfn.XLOOKUP("App_Any_OR_RangeGt1000",'Scoring_Config'!$A:$A,'Scoring_Config'!$C:$C,10),0),0)+IF(LEFT(AI852,4)="True",IF(_xlfn.XLOOKUP("Service_Insecure_Match",'Scoring_Config'!$A:$A,'Scoring_Config'!$D:$D,"Yes")="Yes",_xlfn.XLOOKUP("Service_Insecure_Match",'Scoring_Config'!$A:$A,'Scoring_Config'!$C:$C,5),0),0)+IF(LEFT(AJ852,4)="True",IF(_xlfn.XLOOKUP("Risky_Inbound",'Scoring_Config'!$A:$A,'Scoring_Config'!$D:$D,"Yes")="Yes",_xlfn.XLOOKUP("Risky_Inbound",'Scoring_Config'!$A:$A,'Scoring_Config'!$C:$C,50),0),0)+IF(LEFT(AK852,4)="True",IF(_xlfn.XLOOKUP("Risky_Outbound",'Scoring_Config'!$A:$A,'Scoring_Config'!$D:$D,"Yes")="Yes",_xlfn.XLOOKUP("Risky_Outbound",'Scoring_Config'!$A:$A,'Scoring_Config'!$C:$C,25),0),0)+IF(LEFT(AZ852,4)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852,FIND(",",AL852)+1,100)),0)+IF(LEFT(AM852,4)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852,FIND(",",AN852)+1,100)),0)+IF(_xlfn.XLOOKUP("Profile_Scoring",'Scoring_Config'!$A:$A,'Scoring_Config'!$D:$D,"Yes")="Yes",VALUE(MID(AO852,FIND(",",AO852)+1,100)),0)+IF(_xlfn.XLOOKUP("Options_Scoring",'Scoring_Config'!$A:$A,'Scoring_Config'!$D:$D,"Yes")="Yes",VALUE(MID(AP852,FIND(",",AP852)+1,100)),0)))</f>
        <v>0</v>
      </c>
      <c r="AY852" t="s">
        <v>6704</v>
      </c>
      <c r="AZ852" cm="1">
        <f t="array" ref="AZ852">IF(TRUE,"True," &amp; IF(_xlfn.XLOOKUP("Migrate_Insecure",'Scoring_Config'!$A:$A,'Scoring_Config'!$D:$D,"Yes")="Yes",_xlfn.XLOOKUP("Migrate_Insecure",'Scoring_Config'!$A:$A,'Scoring_Config'!$C:$C,10),0),"False,0")</f>
        <v>0</v>
      </c>
    </row>
    <row r="853" spans="1:52">
      <c r="A853" t="s">
        <v>1979</v>
      </c>
      <c r="B853" t="s">
        <v>2826</v>
      </c>
      <c r="C853" t="s">
        <v>3542</v>
      </c>
      <c r="D853" t="s">
        <v>3545</v>
      </c>
      <c r="E853" t="s">
        <v>3563</v>
      </c>
      <c r="F853" t="s">
        <v>3895</v>
      </c>
      <c r="G853" t="s">
        <v>488</v>
      </c>
      <c r="H853" t="s">
        <v>174</v>
      </c>
      <c r="I853" t="s">
        <v>4110</v>
      </c>
      <c r="J853" t="s">
        <v>1081</v>
      </c>
      <c r="K853" t="s">
        <v>1666</v>
      </c>
      <c r="L853" t="s">
        <v>1511</v>
      </c>
      <c r="M853" t="s">
        <v>1974</v>
      </c>
      <c r="N853" t="s">
        <v>4315</v>
      </c>
      <c r="O853" t="s">
        <v>4319</v>
      </c>
      <c r="P853" t="s">
        <v>4323</v>
      </c>
      <c r="Q853" t="s">
        <v>4935</v>
      </c>
      <c r="R853" t="s">
        <v>5439</v>
      </c>
      <c r="S853" t="s">
        <v>4324</v>
      </c>
      <c r="T853" t="s">
        <v>5770</v>
      </c>
      <c r="U853" t="s">
        <v>6360</v>
      </c>
      <c r="Y853" cm="1">
        <f t="array" ref="Y853">IF(FALSE,"True," &amp; IF(_xlfn.XLOOKUP("Src_IsAny",'Scoring_Config'!$A:$A,'Scoring_Config'!$D:$D,"Yes")="Yes",_xlfn.XLOOKUP("Src_IsAny",'Scoring_Config'!$A:$A,'Scoring_Config'!$C:$C,10),0),"False,0")</f>
        <v>0</v>
      </c>
      <c r="Z853" cm="1">
        <f t="array" ref="Z853">IF(FALSE,"True," &amp; IF(_xlfn.XLOOKUP("Src_CIDR_Le_16",'Scoring_Config'!$A:$A,'Scoring_Config'!$D:$D,"Yes")="Yes",_xlfn.XLOOKUP("Src_CIDR_Le_16",'Scoring_Config'!$A:$A,'Scoring_Config'!$C:$C,10),0),"False,0")</f>
        <v>0</v>
      </c>
      <c r="AA853" cm="1">
        <f t="array" ref="AA853">IF(FALSE,"True," &amp; IF(_xlfn.XLOOKUP("Src_CIDR_17_22",'Scoring_Config'!$A:$A,'Scoring_Config'!$D:$D,"Yes")="Yes",_xlfn.XLOOKUP("Src_CIDR_17_22",'Scoring_Config'!$A:$A,'Scoring_Config'!$C:$C,5),0),"False,0")</f>
        <v>0</v>
      </c>
      <c r="AB853" cm="1">
        <f t="array" ref="AB853">IF(FALSE,"True," &amp; IF(_xlfn.XLOOKUP("Dst_IsAny",'Scoring_Config'!$A:$A,'Scoring_Config'!$D:$D,"Yes")="Yes",_xlfn.XLOOKUP("Dst_IsAny",'Scoring_Config'!$A:$A,'Scoring_Config'!$C:$C,10),0),"False,0")</f>
        <v>0</v>
      </c>
      <c r="AC853" cm="1">
        <f t="array" ref="AC853">IF(FALSE,"True," &amp; IF(_xlfn.XLOOKUP("Dst_CIDR_Le_16",'Scoring_Config'!$A:$A,'Scoring_Config'!$D:$D,"Yes")="Yes",_xlfn.XLOOKUP("Dst_CIDR_Le_16",'Scoring_Config'!$A:$A,'Scoring_Config'!$C:$C,10),0),"False,0")</f>
        <v>0</v>
      </c>
      <c r="AD853" cm="1">
        <f t="array" ref="AD853">IF(FALSE,"True," &amp; IF(_xlfn.XLOOKUP("Dst_CIDR_17_22",'Scoring_Config'!$A:$A,'Scoring_Config'!$D:$D,"Yes")="Yes",_xlfn.XLOOKUP("Dst_CIDR_17_22",'Scoring_Config'!$A:$A,'Scoring_Config'!$C:$C,5),0),"False,0")</f>
        <v>0</v>
      </c>
      <c r="AE853" cm="1">
        <f t="array" ref="AE853">IF(FALSE,"True," &amp; IF(_xlfn.XLOOKUP("SrcZone_IsAny",'Scoring_Config'!$A:$A,'Scoring_Config'!$D:$D,"Yes")="Yes",_xlfn.XLOOKUP("SrcZone_IsAny",'Scoring_Config'!$A:$A,'Scoring_Config'!$C:$C,10),0),"False,0")</f>
        <v>0</v>
      </c>
      <c r="AF853" cm="1">
        <f t="array" ref="AF853">IF(FALSE,"True," &amp; IF(_xlfn.XLOOKUP("DstZone_IsAny",'Scoring_Config'!$A:$A,'Scoring_Config'!$D:$D,"Yes")="Yes",_xlfn.XLOOKUP("DstZone_IsAny",'Scoring_Config'!$A:$A,'Scoring_Config'!$C:$C,10),0),"False,0")</f>
        <v>0</v>
      </c>
      <c r="AG853" cm="1">
        <f t="array" ref="AG85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53" cm="1">
        <f t="array" ref="AH853">IF(FALSE,"True," &amp; IF(_xlfn.XLOOKUP("App_Any_OR_RangeGt1000",'Scoring_Config'!$A:$A,'Scoring_Config'!$D:$D,"Yes")="Yes",_xlfn.XLOOKUP("App_Any_OR_RangeGt1000",'Scoring_Config'!$A:$A,'Scoring_Config'!$C:$C,10),0),"False,0")</f>
        <v>0</v>
      </c>
      <c r="AI853" cm="1">
        <f t="array" ref="AI853">IF(TRUE,"True," &amp; IF(_xlfn.XLOOKUP("Service_Insecure_Match",'Scoring_Config'!$A:$A,'Scoring_Config'!$D:$D,"Yes")="Yes",_xlfn.XLOOKUP("Service_Insecure_Match",'Scoring_Config'!$A:$A,'Scoring_Config'!$C:$C,5),0),"False,0")</f>
        <v>0</v>
      </c>
      <c r="AJ853" cm="1">
        <f t="array" ref="AJ853">IF(FALSE,"True," &amp; IF(_xlfn.XLOOKUP("Risky_Inbound",'Scoring_Config'!$A:$A,'Scoring_Config'!$D:$D,"Yes")="Yes",_xlfn.XLOOKUP("Risky_Inbound",'Scoring_Config'!$A:$A,'Scoring_Config'!$C:$C,50),0),"False,0")</f>
        <v>0</v>
      </c>
      <c r="AK853" cm="1">
        <f t="array" ref="AK853">IF(FALSE,"True," &amp; IF(_xlfn.XLOOKUP("Risky_Outbound",'Scoring_Config'!$A:$A,'Scoring_Config'!$D:$D,"Yes")="Yes",_xlfn.XLOOKUP("Risky_Outbound",'Scoring_Config'!$A:$A,'Scoring_Config'!$C:$C,25),0),"False,0")</f>
        <v>0</v>
      </c>
      <c r="AL853" t="s">
        <v>6699</v>
      </c>
      <c r="AM853" cm="1">
        <f t="array" ref="AM85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53" t="s">
        <v>6697</v>
      </c>
      <c r="AO853" t="s">
        <v>6697</v>
      </c>
      <c r="AP853" t="s">
        <v>6697</v>
      </c>
      <c r="AQ853" cm="1">
        <f t="array" ref="AQ853">IF(FALSE,"True," &amp; IF(_xlfn.XLOOKUP("Service_IsAny",'Scoring_Config'!$A:$A,'Scoring_Config'!$D:$D,"Yes")="Yes",_xlfn.XLOOKUP("Service_IsAny",'Scoring_Config'!$A:$A,'Scoring_Config'!$C:$C,0),0),"False,0")</f>
        <v>0</v>
      </c>
      <c r="AR853">
        <v>4</v>
      </c>
      <c r="AS853" cm="1">
        <f t="array" ref="AS853">IF(FALSE,"True," &amp; IF(_xlfn.XLOOKUP("Service_RangeGt1000",'Scoring_Config'!$A:$A,'Scoring_Config'!$D:$D,"Yes")="Yes",_xlfn.XLOOKUP("Service_RangeGt1000",'Scoring_Config'!$A:$A,'Scoring_Config'!$C:$C,0),0),"False,0")</f>
        <v>0</v>
      </c>
      <c r="AT853" cm="1">
        <f t="array" ref="AT853">IF(FALSE,"True," &amp; IF(_xlfn.XLOOKUP("App_IsAny",'Scoring_Config'!$A:$A,'Scoring_Config'!$D:$D,"Yes")="Yes",_xlfn.XLOOKUP("App_IsAny",'Scoring_Config'!$A:$A,'Scoring_Config'!$C:$C,0),0),"False,0")</f>
        <v>0</v>
      </c>
      <c r="AU853">
        <v>2</v>
      </c>
      <c r="AV853" cm="1">
        <f t="array" ref="AV853">IF(FALSE,"True," &amp; IF(_xlfn.XLOOKUP("App_RangeGt1000",'Scoring_Config'!$A:$A,'Scoring_Config'!$D:$D,"Yes")="Yes",_xlfn.XLOOKUP("App_RangeGt1000",'Scoring_Config'!$A:$A,'Scoring_Config'!$C:$C,0),0),"False,0")</f>
        <v>0</v>
      </c>
      <c r="AW853" cm="1">
        <f t="array" ref="AW853">IF(FALSE,"True," &amp; IF(_xlfn.XLOOKUP("Action_IsDenyOrDrop",'Scoring_Config'!$A:$A,'Scoring_Config'!$D:$D,"Yes")="Yes",_xlfn.XLOOKUP("Action_IsDenyOrDrop",'Scoring_Config'!$A:$A,'Scoring_Config'!$C:$C,0),0),"False,0")</f>
        <v>0</v>
      </c>
      <c r="AX853" cm="1">
        <f t="array" ref="AX853">IF(LEFT(AW853,4)="True",0,(IF(LEFT(Y853,4)="True",IF(_xlfn.XLOOKUP("Src_IsAny",'Scoring_Config'!$A:$A,'Scoring_Config'!$D:$D,"Yes")="Yes",_xlfn.XLOOKUP("Src_IsAny",'Scoring_Config'!$A:$A,'Scoring_Config'!$C:$C,10),0),0)+IF(LEFT(Z853,4)="True",IF(_xlfn.XLOOKUP("Src_CIDR_Le_16",'Scoring_Config'!$A:$A,'Scoring_Config'!$D:$D,"Yes")="Yes",_xlfn.XLOOKUP("Src_CIDR_Le_16",'Scoring_Config'!$A:$A,'Scoring_Config'!$C:$C,10),0),0)+IF(LEFT(AA853,4)="True",IF(_xlfn.XLOOKUP("Src_CIDR_17_22",'Scoring_Config'!$A:$A,'Scoring_Config'!$D:$D,"Yes")="Yes",_xlfn.XLOOKUP("Src_CIDR_17_22",'Scoring_Config'!$A:$A,'Scoring_Config'!$C:$C,5),0),0)+IF(LEFT(AB853,4)="True",IF(_xlfn.XLOOKUP("Dst_IsAny",'Scoring_Config'!$A:$A,'Scoring_Config'!$D:$D,"Yes")="Yes",_xlfn.XLOOKUP("Dst_IsAny",'Scoring_Config'!$A:$A,'Scoring_Config'!$C:$C,10),0),0)+IF(LEFT(AC853,4)="True",IF(_xlfn.XLOOKUP("Dst_CIDR_Le_16",'Scoring_Config'!$A:$A,'Scoring_Config'!$D:$D,"Yes")="Yes",_xlfn.XLOOKUP("Dst_CIDR_Le_16",'Scoring_Config'!$A:$A,'Scoring_Config'!$C:$C,10),0),0)+IF(LEFT(AD853,4)="True",IF(_xlfn.XLOOKUP("Dst_CIDR_17_22",'Scoring_Config'!$A:$A,'Scoring_Config'!$D:$D,"Yes")="Yes",_xlfn.XLOOKUP("Dst_CIDR_17_22",'Scoring_Config'!$A:$A,'Scoring_Config'!$C:$C,5),0),0)+IF(LEFT(AE853,4)="True",IF(_xlfn.XLOOKUP("SrcZone_IsAny",'Scoring_Config'!$A:$A,'Scoring_Config'!$D:$D,"Yes")="Yes",_xlfn.XLOOKUP("SrcZone_IsAny",'Scoring_Config'!$A:$A,'Scoring_Config'!$C:$C,10),0),0)+IF(LEFT(AF853,4)="True",IF(_xlfn.XLOOKUP("DstZone_IsAny",'Scoring_Config'!$A:$A,'Scoring_Config'!$D:$D,"Yes")="Yes",_xlfn.XLOOKUP("DstZone_IsAny",'Scoring_Config'!$A:$A,'Scoring_Config'!$C:$C,10),0),0)+IF(LEFT(AG853,4)="True",IF(_xlfn.XLOOKUP("Service_Any_OR_RangeGt1000",'Scoring_Config'!$A:$A,'Scoring_Config'!$D:$D,"Yes")="Yes",_xlfn.XLOOKUP("Service_Any_OR_RangeGt1000",'Scoring_Config'!$A:$A,'Scoring_Config'!$C:$C,10),0),0)+IF(LEFT(AH853,4)="True",IF(_xlfn.XLOOKUP("App_Any_OR_RangeGt1000",'Scoring_Config'!$A:$A,'Scoring_Config'!$D:$D,"Yes")="Yes",_xlfn.XLOOKUP("App_Any_OR_RangeGt1000",'Scoring_Config'!$A:$A,'Scoring_Config'!$C:$C,10),0),0)+IF(LEFT(AI853,4)="True",IF(_xlfn.XLOOKUP("Service_Insecure_Match",'Scoring_Config'!$A:$A,'Scoring_Config'!$D:$D,"Yes")="Yes",_xlfn.XLOOKUP("Service_Insecure_Match",'Scoring_Config'!$A:$A,'Scoring_Config'!$C:$C,5),0),0)+IF(LEFT(AJ853,4)="True",IF(_xlfn.XLOOKUP("Risky_Inbound",'Scoring_Config'!$A:$A,'Scoring_Config'!$D:$D,"Yes")="Yes",_xlfn.XLOOKUP("Risky_Inbound",'Scoring_Config'!$A:$A,'Scoring_Config'!$C:$C,50),0),0)+IF(LEFT(AK853,4)="True",IF(_xlfn.XLOOKUP("Risky_Outbound",'Scoring_Config'!$A:$A,'Scoring_Config'!$D:$D,"Yes")="Yes",_xlfn.XLOOKUP("Risky_Outbound",'Scoring_Config'!$A:$A,'Scoring_Config'!$C:$C,25),0),0)+IF(LEFT(AZ853,4)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853,FIND(",",AL853)+1,100)),0)+IF(LEFT(AM853,4)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853,FIND(",",AN853)+1,100)),0)+IF(_xlfn.XLOOKUP("Profile_Scoring",'Scoring_Config'!$A:$A,'Scoring_Config'!$D:$D,"Yes")="Yes",VALUE(MID(AO853,FIND(",",AO853)+1,100)),0)+IF(_xlfn.XLOOKUP("Options_Scoring",'Scoring_Config'!$A:$A,'Scoring_Config'!$D:$D,"Yes")="Yes",VALUE(MID(AP853,FIND(",",AP853)+1,100)),0)))</f>
        <v>0</v>
      </c>
      <c r="AY853" t="s">
        <v>6706</v>
      </c>
      <c r="AZ853" cm="1">
        <f t="array" ref="AZ853">IF(TRUE,"True," &amp; IF(_xlfn.XLOOKUP("Migrate_Insecure",'Scoring_Config'!$A:$A,'Scoring_Config'!$D:$D,"Yes")="Yes",_xlfn.XLOOKUP("Migrate_Insecure",'Scoring_Config'!$A:$A,'Scoring_Config'!$C:$C,10),0),"False,0")</f>
        <v>0</v>
      </c>
    </row>
    <row r="854" spans="1:52">
      <c r="A854" t="s">
        <v>1979</v>
      </c>
      <c r="B854" t="s">
        <v>2827</v>
      </c>
      <c r="C854" t="s">
        <v>3542</v>
      </c>
      <c r="D854" t="s">
        <v>3547</v>
      </c>
      <c r="E854" t="s">
        <v>3563</v>
      </c>
      <c r="F854" t="s">
        <v>3896</v>
      </c>
      <c r="G854" t="s">
        <v>489</v>
      </c>
      <c r="H854" t="s">
        <v>174</v>
      </c>
      <c r="I854" t="s">
        <v>3898</v>
      </c>
      <c r="J854" t="s">
        <v>483</v>
      </c>
      <c r="K854" t="s">
        <v>174</v>
      </c>
      <c r="L854" t="s">
        <v>1505</v>
      </c>
      <c r="M854" t="s">
        <v>1974</v>
      </c>
      <c r="N854" t="s">
        <v>4315</v>
      </c>
      <c r="O854" t="s">
        <v>4319</v>
      </c>
      <c r="P854" t="s">
        <v>4322</v>
      </c>
      <c r="Q854" t="s">
        <v>4936</v>
      </c>
      <c r="R854" t="s">
        <v>5444</v>
      </c>
      <c r="S854" t="s">
        <v>5486</v>
      </c>
      <c r="T854" t="s">
        <v>5770</v>
      </c>
      <c r="U854" t="s">
        <v>6361</v>
      </c>
      <c r="Y854" cm="1">
        <f t="array" ref="Y854">IF(FALSE,"True," &amp; IF(_xlfn.XLOOKUP("Src_IsAny",'Scoring_Config'!$A:$A,'Scoring_Config'!$D:$D,"Yes")="Yes",_xlfn.XLOOKUP("Src_IsAny",'Scoring_Config'!$A:$A,'Scoring_Config'!$C:$C,10),0),"False,0")</f>
        <v>0</v>
      </c>
      <c r="Z854" cm="1">
        <f t="array" ref="Z854">IF(FALSE,"True," &amp; IF(_xlfn.XLOOKUP("Src_CIDR_Le_16",'Scoring_Config'!$A:$A,'Scoring_Config'!$D:$D,"Yes")="Yes",_xlfn.XLOOKUP("Src_CIDR_Le_16",'Scoring_Config'!$A:$A,'Scoring_Config'!$C:$C,10),0),"False,0")</f>
        <v>0</v>
      </c>
      <c r="AA854" cm="1">
        <f t="array" ref="AA854">IF(FALSE,"True," &amp; IF(_xlfn.XLOOKUP("Src_CIDR_17_22",'Scoring_Config'!$A:$A,'Scoring_Config'!$D:$D,"Yes")="Yes",_xlfn.XLOOKUP("Src_CIDR_17_22",'Scoring_Config'!$A:$A,'Scoring_Config'!$C:$C,5),0),"False,0")</f>
        <v>0</v>
      </c>
      <c r="AB854" cm="1">
        <f t="array" ref="AB854">IF(FALSE,"True," &amp; IF(_xlfn.XLOOKUP("Dst_IsAny",'Scoring_Config'!$A:$A,'Scoring_Config'!$D:$D,"Yes")="Yes",_xlfn.XLOOKUP("Dst_IsAny",'Scoring_Config'!$A:$A,'Scoring_Config'!$C:$C,10),0),"False,0")</f>
        <v>0</v>
      </c>
      <c r="AC854" cm="1">
        <f t="array" ref="AC854">IF(FALSE,"True," &amp; IF(_xlfn.XLOOKUP("Dst_CIDR_Le_16",'Scoring_Config'!$A:$A,'Scoring_Config'!$D:$D,"Yes")="Yes",_xlfn.XLOOKUP("Dst_CIDR_Le_16",'Scoring_Config'!$A:$A,'Scoring_Config'!$C:$C,10),0),"False,0")</f>
        <v>0</v>
      </c>
      <c r="AD854" cm="1">
        <f t="array" ref="AD854">IF(FALSE,"True," &amp; IF(_xlfn.XLOOKUP("Dst_CIDR_17_22",'Scoring_Config'!$A:$A,'Scoring_Config'!$D:$D,"Yes")="Yes",_xlfn.XLOOKUP("Dst_CIDR_17_22",'Scoring_Config'!$A:$A,'Scoring_Config'!$C:$C,5),0),"False,0")</f>
        <v>0</v>
      </c>
      <c r="AE854" cm="1">
        <f t="array" ref="AE854">IF(FALSE,"True," &amp; IF(_xlfn.XLOOKUP("SrcZone_IsAny",'Scoring_Config'!$A:$A,'Scoring_Config'!$D:$D,"Yes")="Yes",_xlfn.XLOOKUP("SrcZone_IsAny",'Scoring_Config'!$A:$A,'Scoring_Config'!$C:$C,10),0),"False,0")</f>
        <v>0</v>
      </c>
      <c r="AF854" cm="1">
        <f t="array" ref="AF854">IF(FALSE,"True," &amp; IF(_xlfn.XLOOKUP("DstZone_IsAny",'Scoring_Config'!$A:$A,'Scoring_Config'!$D:$D,"Yes")="Yes",_xlfn.XLOOKUP("DstZone_IsAny",'Scoring_Config'!$A:$A,'Scoring_Config'!$C:$C,10),0),"False,0")</f>
        <v>0</v>
      </c>
      <c r="AG854" cm="1">
        <f t="array" ref="AG85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54" cm="1">
        <f t="array" ref="AH854">IF(TRUE,"True," &amp; IF(_xlfn.XLOOKUP("App_Any_OR_RangeGt1000",'Scoring_Config'!$A:$A,'Scoring_Config'!$D:$D,"Yes")="Yes",_xlfn.XLOOKUP("App_Any_OR_RangeGt1000",'Scoring_Config'!$A:$A,'Scoring_Config'!$C:$C,10),0),"False,0")</f>
        <v>0</v>
      </c>
      <c r="AI854" cm="1">
        <f t="array" ref="AI854">IF(FALSE,"True," &amp; IF(_xlfn.XLOOKUP("Service_Insecure_Match",'Scoring_Config'!$A:$A,'Scoring_Config'!$D:$D,"Yes")="Yes",_xlfn.XLOOKUP("Service_Insecure_Match",'Scoring_Config'!$A:$A,'Scoring_Config'!$C:$C,5),0),"False,0")</f>
        <v>0</v>
      </c>
      <c r="AJ854" cm="1">
        <f t="array" ref="AJ854">IF(FALSE,"True," &amp; IF(_xlfn.XLOOKUP("Risky_Inbound",'Scoring_Config'!$A:$A,'Scoring_Config'!$D:$D,"Yes")="Yes",_xlfn.XLOOKUP("Risky_Inbound",'Scoring_Config'!$A:$A,'Scoring_Config'!$C:$C,50),0),"False,0")</f>
        <v>0</v>
      </c>
      <c r="AK854" cm="1">
        <f t="array" ref="AK854">IF(FALSE,"True," &amp; IF(_xlfn.XLOOKUP("Risky_Outbound",'Scoring_Config'!$A:$A,'Scoring_Config'!$D:$D,"Yes")="Yes",_xlfn.XLOOKUP("Risky_Outbound",'Scoring_Config'!$A:$A,'Scoring_Config'!$C:$C,25),0),"False,0")</f>
        <v>0</v>
      </c>
      <c r="AL854" t="s">
        <v>6697</v>
      </c>
      <c r="AM854" cm="1">
        <f t="array" ref="AM85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54" t="s">
        <v>6697</v>
      </c>
      <c r="AO854" t="s">
        <v>6697</v>
      </c>
      <c r="AP854" t="s">
        <v>6697</v>
      </c>
      <c r="AQ854" cm="1">
        <f t="array" ref="AQ854">IF(FALSE,"True," &amp; IF(_xlfn.XLOOKUP("Service_IsAny",'Scoring_Config'!$A:$A,'Scoring_Config'!$D:$D,"Yes")="Yes",_xlfn.XLOOKUP("Service_IsAny",'Scoring_Config'!$A:$A,'Scoring_Config'!$C:$C,0),0),"False,0")</f>
        <v>0</v>
      </c>
      <c r="AR854">
        <v>1</v>
      </c>
      <c r="AS854" cm="1">
        <f t="array" ref="AS854">IF(FALSE,"True," &amp; IF(_xlfn.XLOOKUP("Service_RangeGt1000",'Scoring_Config'!$A:$A,'Scoring_Config'!$D:$D,"Yes")="Yes",_xlfn.XLOOKUP("Service_RangeGt1000",'Scoring_Config'!$A:$A,'Scoring_Config'!$C:$C,0),0),"False,0")</f>
        <v>0</v>
      </c>
      <c r="AT854" cm="1">
        <f t="array" ref="AT854">IF(TRUE,"True," &amp; IF(_xlfn.XLOOKUP("App_IsAny",'Scoring_Config'!$A:$A,'Scoring_Config'!$D:$D,"Yes")="Yes",_xlfn.XLOOKUP("App_IsAny",'Scoring_Config'!$A:$A,'Scoring_Config'!$C:$C,0),0),"False,0")</f>
        <v>0</v>
      </c>
      <c r="AU854">
        <v>65535</v>
      </c>
      <c r="AV854" cm="1">
        <f t="array" ref="AV854">IF(TRUE,"True," &amp; IF(_xlfn.XLOOKUP("App_RangeGt1000",'Scoring_Config'!$A:$A,'Scoring_Config'!$D:$D,"Yes")="Yes",_xlfn.XLOOKUP("App_RangeGt1000",'Scoring_Config'!$A:$A,'Scoring_Config'!$C:$C,0),0),"False,0")</f>
        <v>0</v>
      </c>
      <c r="AW854" cm="1">
        <f t="array" ref="AW854">IF(FALSE,"True," &amp; IF(_xlfn.XLOOKUP("Action_IsDenyOrDrop",'Scoring_Config'!$A:$A,'Scoring_Config'!$D:$D,"Yes")="Yes",_xlfn.XLOOKUP("Action_IsDenyOrDrop",'Scoring_Config'!$A:$A,'Scoring_Config'!$C:$C,0),0),"False,0")</f>
        <v>0</v>
      </c>
      <c r="AX854" cm="1">
        <f t="array" ref="AX854">IF(LEFT(AW854,4)="True",0,(IF(LEFT(Y854,4)="True",IF(_xlfn.XLOOKUP("Src_IsAny",'Scoring_Config'!$A:$A,'Scoring_Config'!$D:$D,"Yes")="Yes",_xlfn.XLOOKUP("Src_IsAny",'Scoring_Config'!$A:$A,'Scoring_Config'!$C:$C,10),0),0)+IF(LEFT(Z854,4)="True",IF(_xlfn.XLOOKUP("Src_CIDR_Le_16",'Scoring_Config'!$A:$A,'Scoring_Config'!$D:$D,"Yes")="Yes",_xlfn.XLOOKUP("Src_CIDR_Le_16",'Scoring_Config'!$A:$A,'Scoring_Config'!$C:$C,10),0),0)+IF(LEFT(AA854,4)="True",IF(_xlfn.XLOOKUP("Src_CIDR_17_22",'Scoring_Config'!$A:$A,'Scoring_Config'!$D:$D,"Yes")="Yes",_xlfn.XLOOKUP("Src_CIDR_17_22",'Scoring_Config'!$A:$A,'Scoring_Config'!$C:$C,5),0),0)+IF(LEFT(AB854,4)="True",IF(_xlfn.XLOOKUP("Dst_IsAny",'Scoring_Config'!$A:$A,'Scoring_Config'!$D:$D,"Yes")="Yes",_xlfn.XLOOKUP("Dst_IsAny",'Scoring_Config'!$A:$A,'Scoring_Config'!$C:$C,10),0),0)+IF(LEFT(AC854,4)="True",IF(_xlfn.XLOOKUP("Dst_CIDR_Le_16",'Scoring_Config'!$A:$A,'Scoring_Config'!$D:$D,"Yes")="Yes",_xlfn.XLOOKUP("Dst_CIDR_Le_16",'Scoring_Config'!$A:$A,'Scoring_Config'!$C:$C,10),0),0)+IF(LEFT(AD854,4)="True",IF(_xlfn.XLOOKUP("Dst_CIDR_17_22",'Scoring_Config'!$A:$A,'Scoring_Config'!$D:$D,"Yes")="Yes",_xlfn.XLOOKUP("Dst_CIDR_17_22",'Scoring_Config'!$A:$A,'Scoring_Config'!$C:$C,5),0),0)+IF(LEFT(AE854,4)="True",IF(_xlfn.XLOOKUP("SrcZone_IsAny",'Scoring_Config'!$A:$A,'Scoring_Config'!$D:$D,"Yes")="Yes",_xlfn.XLOOKUP("SrcZone_IsAny",'Scoring_Config'!$A:$A,'Scoring_Config'!$C:$C,10),0),0)+IF(LEFT(AF854,4)="True",IF(_xlfn.XLOOKUP("DstZone_IsAny",'Scoring_Config'!$A:$A,'Scoring_Config'!$D:$D,"Yes")="Yes",_xlfn.XLOOKUP("DstZone_IsAny",'Scoring_Config'!$A:$A,'Scoring_Config'!$C:$C,10),0),0)+IF(LEFT(AG854,4)="True",IF(_xlfn.XLOOKUP("Service_Any_OR_RangeGt1000",'Scoring_Config'!$A:$A,'Scoring_Config'!$D:$D,"Yes")="Yes",_xlfn.XLOOKUP("Service_Any_OR_RangeGt1000",'Scoring_Config'!$A:$A,'Scoring_Config'!$C:$C,10),0),0)+IF(LEFT(AH854,4)="True",IF(_xlfn.XLOOKUP("App_Any_OR_RangeGt1000",'Scoring_Config'!$A:$A,'Scoring_Config'!$D:$D,"Yes")="Yes",_xlfn.XLOOKUP("App_Any_OR_RangeGt1000",'Scoring_Config'!$A:$A,'Scoring_Config'!$C:$C,10),0),0)+IF(LEFT(AI854,4)="True",IF(_xlfn.XLOOKUP("Service_Insecure_Match",'Scoring_Config'!$A:$A,'Scoring_Config'!$D:$D,"Yes")="Yes",_xlfn.XLOOKUP("Service_Insecure_Match",'Scoring_Config'!$A:$A,'Scoring_Config'!$C:$C,5),0),0)+IF(LEFT(AJ854,4)="True",IF(_xlfn.XLOOKUP("Risky_Inbound",'Scoring_Config'!$A:$A,'Scoring_Config'!$D:$D,"Yes")="Yes",_xlfn.XLOOKUP("Risky_Inbound",'Scoring_Config'!$A:$A,'Scoring_Config'!$C:$C,50),0),0)+IF(LEFT(AK854,4)="True",IF(_xlfn.XLOOKUP("Risky_Outbound",'Scoring_Config'!$A:$A,'Scoring_Config'!$D:$D,"Yes")="Yes",_xlfn.XLOOKUP("Risky_Outbound",'Scoring_Config'!$A:$A,'Scoring_Config'!$C:$C,25),0),0)+IF(LEFT(AZ854,4)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854,FIND(",",AL854)+1,100)),0)+IF(LEFT(AM854,4)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854,FIND(",",AN854)+1,100)),0)+IF(_xlfn.XLOOKUP("Profile_Scoring",'Scoring_Config'!$A:$A,'Scoring_Config'!$D:$D,"Yes")="Yes",VALUE(MID(AO854,FIND(",",AO854)+1,100)),0)+IF(_xlfn.XLOOKUP("Options_Scoring",'Scoring_Config'!$A:$A,'Scoring_Config'!$D:$D,"Yes")="Yes",VALUE(MID(AP854,FIND(",",AP854)+1,100)),0)))</f>
        <v>0</v>
      </c>
      <c r="AZ854" cm="1">
        <f t="array" ref="AZ854">IF(FALSE,"True," &amp; IF(_xlfn.XLOOKUP("Migrate_Insecure",'Scoring_Config'!$A:$A,'Scoring_Config'!$D:$D,"Yes")="Yes",_xlfn.XLOOKUP("Migrate_Insecure",'Scoring_Config'!$A:$A,'Scoring_Config'!$C:$C,10),0),"False,0")</f>
        <v>0</v>
      </c>
    </row>
    <row r="855" spans="1:52">
      <c r="A855" t="s">
        <v>1979</v>
      </c>
      <c r="B855" t="s">
        <v>2828</v>
      </c>
      <c r="C855" t="s">
        <v>3542</v>
      </c>
      <c r="D855" t="s">
        <v>3547</v>
      </c>
      <c r="E855" t="s">
        <v>3563</v>
      </c>
      <c r="F855" t="s">
        <v>3892</v>
      </c>
      <c r="G855" t="s">
        <v>490</v>
      </c>
      <c r="H855" t="s">
        <v>174</v>
      </c>
      <c r="I855" t="s">
        <v>3892</v>
      </c>
      <c r="J855" t="s">
        <v>483</v>
      </c>
      <c r="K855" t="s">
        <v>174</v>
      </c>
      <c r="L855" t="s">
        <v>1505</v>
      </c>
      <c r="M855" t="s">
        <v>1974</v>
      </c>
      <c r="N855" t="s">
        <v>4315</v>
      </c>
      <c r="O855" t="s">
        <v>4319</v>
      </c>
      <c r="P855" t="s">
        <v>4322</v>
      </c>
      <c r="Q855" t="s">
        <v>4937</v>
      </c>
      <c r="R855" t="s">
        <v>5444</v>
      </c>
      <c r="S855" t="s">
        <v>5503</v>
      </c>
      <c r="T855" t="s">
        <v>5770</v>
      </c>
      <c r="U855" t="s">
        <v>5963</v>
      </c>
      <c r="Y855" cm="1">
        <f t="array" ref="Y855">IF(FALSE,"True," &amp; IF(_xlfn.XLOOKUP("Src_IsAny",'Scoring_Config'!$A:$A,'Scoring_Config'!$D:$D,"Yes")="Yes",_xlfn.XLOOKUP("Src_IsAny",'Scoring_Config'!$A:$A,'Scoring_Config'!$C:$C,10),0),"False,0")</f>
        <v>0</v>
      </c>
      <c r="Z855" cm="1">
        <f t="array" ref="Z855">IF(FALSE,"True," &amp; IF(_xlfn.XLOOKUP("Src_CIDR_Le_16",'Scoring_Config'!$A:$A,'Scoring_Config'!$D:$D,"Yes")="Yes",_xlfn.XLOOKUP("Src_CIDR_Le_16",'Scoring_Config'!$A:$A,'Scoring_Config'!$C:$C,10),0),"False,0")</f>
        <v>0</v>
      </c>
      <c r="AA855" cm="1">
        <f t="array" ref="AA855">IF(FALSE,"True," &amp; IF(_xlfn.XLOOKUP("Src_CIDR_17_22",'Scoring_Config'!$A:$A,'Scoring_Config'!$D:$D,"Yes")="Yes",_xlfn.XLOOKUP("Src_CIDR_17_22",'Scoring_Config'!$A:$A,'Scoring_Config'!$C:$C,5),0),"False,0")</f>
        <v>0</v>
      </c>
      <c r="AB855" cm="1">
        <f t="array" ref="AB855">IF(FALSE,"True," &amp; IF(_xlfn.XLOOKUP("Dst_IsAny",'Scoring_Config'!$A:$A,'Scoring_Config'!$D:$D,"Yes")="Yes",_xlfn.XLOOKUP("Dst_IsAny",'Scoring_Config'!$A:$A,'Scoring_Config'!$C:$C,10),0),"False,0")</f>
        <v>0</v>
      </c>
      <c r="AC855" cm="1">
        <f t="array" ref="AC855">IF(FALSE,"True," &amp; IF(_xlfn.XLOOKUP("Dst_CIDR_Le_16",'Scoring_Config'!$A:$A,'Scoring_Config'!$D:$D,"Yes")="Yes",_xlfn.XLOOKUP("Dst_CIDR_Le_16",'Scoring_Config'!$A:$A,'Scoring_Config'!$C:$C,10),0),"False,0")</f>
        <v>0</v>
      </c>
      <c r="AD855" cm="1">
        <f t="array" ref="AD855">IF(FALSE,"True," &amp; IF(_xlfn.XLOOKUP("Dst_CIDR_17_22",'Scoring_Config'!$A:$A,'Scoring_Config'!$D:$D,"Yes")="Yes",_xlfn.XLOOKUP("Dst_CIDR_17_22",'Scoring_Config'!$A:$A,'Scoring_Config'!$C:$C,5),0),"False,0")</f>
        <v>0</v>
      </c>
      <c r="AE855" cm="1">
        <f t="array" ref="AE855">IF(FALSE,"True," &amp; IF(_xlfn.XLOOKUP("SrcZone_IsAny",'Scoring_Config'!$A:$A,'Scoring_Config'!$D:$D,"Yes")="Yes",_xlfn.XLOOKUP("SrcZone_IsAny",'Scoring_Config'!$A:$A,'Scoring_Config'!$C:$C,10),0),"False,0")</f>
        <v>0</v>
      </c>
      <c r="AF855" cm="1">
        <f t="array" ref="AF855">IF(FALSE,"True," &amp; IF(_xlfn.XLOOKUP("DstZone_IsAny",'Scoring_Config'!$A:$A,'Scoring_Config'!$D:$D,"Yes")="Yes",_xlfn.XLOOKUP("DstZone_IsAny",'Scoring_Config'!$A:$A,'Scoring_Config'!$C:$C,10),0),"False,0")</f>
        <v>0</v>
      </c>
      <c r="AG855" cm="1">
        <f t="array" ref="AG85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55" cm="1">
        <f t="array" ref="AH855">IF(TRUE,"True," &amp; IF(_xlfn.XLOOKUP("App_Any_OR_RangeGt1000",'Scoring_Config'!$A:$A,'Scoring_Config'!$D:$D,"Yes")="Yes",_xlfn.XLOOKUP("App_Any_OR_RangeGt1000",'Scoring_Config'!$A:$A,'Scoring_Config'!$C:$C,10),0),"False,0")</f>
        <v>0</v>
      </c>
      <c r="AI855" cm="1">
        <f t="array" ref="AI855">IF(FALSE,"True," &amp; IF(_xlfn.XLOOKUP("Service_Insecure_Match",'Scoring_Config'!$A:$A,'Scoring_Config'!$D:$D,"Yes")="Yes",_xlfn.XLOOKUP("Service_Insecure_Match",'Scoring_Config'!$A:$A,'Scoring_Config'!$C:$C,5),0),"False,0")</f>
        <v>0</v>
      </c>
      <c r="AJ855" cm="1">
        <f t="array" ref="AJ855">IF(FALSE,"True," &amp; IF(_xlfn.XLOOKUP("Risky_Inbound",'Scoring_Config'!$A:$A,'Scoring_Config'!$D:$D,"Yes")="Yes",_xlfn.XLOOKUP("Risky_Inbound",'Scoring_Config'!$A:$A,'Scoring_Config'!$C:$C,50),0),"False,0")</f>
        <v>0</v>
      </c>
      <c r="AK855" cm="1">
        <f t="array" ref="AK855">IF(FALSE,"True," &amp; IF(_xlfn.XLOOKUP("Risky_Outbound",'Scoring_Config'!$A:$A,'Scoring_Config'!$D:$D,"Yes")="Yes",_xlfn.XLOOKUP("Risky_Outbound",'Scoring_Config'!$A:$A,'Scoring_Config'!$C:$C,25),0),"False,0")</f>
        <v>0</v>
      </c>
      <c r="AL855" t="s">
        <v>6697</v>
      </c>
      <c r="AM855" cm="1">
        <f t="array" ref="AM85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55" t="s">
        <v>6697</v>
      </c>
      <c r="AO855" t="s">
        <v>6697</v>
      </c>
      <c r="AP855" t="s">
        <v>6697</v>
      </c>
      <c r="AQ855" cm="1">
        <f t="array" ref="AQ855">IF(FALSE,"True," &amp; IF(_xlfn.XLOOKUP("Service_IsAny",'Scoring_Config'!$A:$A,'Scoring_Config'!$D:$D,"Yes")="Yes",_xlfn.XLOOKUP("Service_IsAny",'Scoring_Config'!$A:$A,'Scoring_Config'!$C:$C,0),0),"False,0")</f>
        <v>0</v>
      </c>
      <c r="AR855">
        <v>1</v>
      </c>
      <c r="AS855" cm="1">
        <f t="array" ref="AS855">IF(FALSE,"True," &amp; IF(_xlfn.XLOOKUP("Service_RangeGt1000",'Scoring_Config'!$A:$A,'Scoring_Config'!$D:$D,"Yes")="Yes",_xlfn.XLOOKUP("Service_RangeGt1000",'Scoring_Config'!$A:$A,'Scoring_Config'!$C:$C,0),0),"False,0")</f>
        <v>0</v>
      </c>
      <c r="AT855" cm="1">
        <f t="array" ref="AT855">IF(TRUE,"True," &amp; IF(_xlfn.XLOOKUP("App_IsAny",'Scoring_Config'!$A:$A,'Scoring_Config'!$D:$D,"Yes")="Yes",_xlfn.XLOOKUP("App_IsAny",'Scoring_Config'!$A:$A,'Scoring_Config'!$C:$C,0),0),"False,0")</f>
        <v>0</v>
      </c>
      <c r="AU855">
        <v>65535</v>
      </c>
      <c r="AV855" cm="1">
        <f t="array" ref="AV855">IF(TRUE,"True," &amp; IF(_xlfn.XLOOKUP("App_RangeGt1000",'Scoring_Config'!$A:$A,'Scoring_Config'!$D:$D,"Yes")="Yes",_xlfn.XLOOKUP("App_RangeGt1000",'Scoring_Config'!$A:$A,'Scoring_Config'!$C:$C,0),0),"False,0")</f>
        <v>0</v>
      </c>
      <c r="AW855" cm="1">
        <f t="array" ref="AW855">IF(FALSE,"True," &amp; IF(_xlfn.XLOOKUP("Action_IsDenyOrDrop",'Scoring_Config'!$A:$A,'Scoring_Config'!$D:$D,"Yes")="Yes",_xlfn.XLOOKUP("Action_IsDenyOrDrop",'Scoring_Config'!$A:$A,'Scoring_Config'!$C:$C,0),0),"False,0")</f>
        <v>0</v>
      </c>
      <c r="AX855" cm="1">
        <f t="array" ref="AX855">IF(LEFT(AW855,4)="True",0,(IF(LEFT(Y855,4)="True",IF(_xlfn.XLOOKUP("Src_IsAny",'Scoring_Config'!$A:$A,'Scoring_Config'!$D:$D,"Yes")="Yes",_xlfn.XLOOKUP("Src_IsAny",'Scoring_Config'!$A:$A,'Scoring_Config'!$C:$C,10),0),0)+IF(LEFT(Z855,4)="True",IF(_xlfn.XLOOKUP("Src_CIDR_Le_16",'Scoring_Config'!$A:$A,'Scoring_Config'!$D:$D,"Yes")="Yes",_xlfn.XLOOKUP("Src_CIDR_Le_16",'Scoring_Config'!$A:$A,'Scoring_Config'!$C:$C,10),0),0)+IF(LEFT(AA855,4)="True",IF(_xlfn.XLOOKUP("Src_CIDR_17_22",'Scoring_Config'!$A:$A,'Scoring_Config'!$D:$D,"Yes")="Yes",_xlfn.XLOOKUP("Src_CIDR_17_22",'Scoring_Config'!$A:$A,'Scoring_Config'!$C:$C,5),0),0)+IF(LEFT(AB855,4)="True",IF(_xlfn.XLOOKUP("Dst_IsAny",'Scoring_Config'!$A:$A,'Scoring_Config'!$D:$D,"Yes")="Yes",_xlfn.XLOOKUP("Dst_IsAny",'Scoring_Config'!$A:$A,'Scoring_Config'!$C:$C,10),0),0)+IF(LEFT(AC855,4)="True",IF(_xlfn.XLOOKUP("Dst_CIDR_Le_16",'Scoring_Config'!$A:$A,'Scoring_Config'!$D:$D,"Yes")="Yes",_xlfn.XLOOKUP("Dst_CIDR_Le_16",'Scoring_Config'!$A:$A,'Scoring_Config'!$C:$C,10),0),0)+IF(LEFT(AD855,4)="True",IF(_xlfn.XLOOKUP("Dst_CIDR_17_22",'Scoring_Config'!$A:$A,'Scoring_Config'!$D:$D,"Yes")="Yes",_xlfn.XLOOKUP("Dst_CIDR_17_22",'Scoring_Config'!$A:$A,'Scoring_Config'!$C:$C,5),0),0)+IF(LEFT(AE855,4)="True",IF(_xlfn.XLOOKUP("SrcZone_IsAny",'Scoring_Config'!$A:$A,'Scoring_Config'!$D:$D,"Yes")="Yes",_xlfn.XLOOKUP("SrcZone_IsAny",'Scoring_Config'!$A:$A,'Scoring_Config'!$C:$C,10),0),0)+IF(LEFT(AF855,4)="True",IF(_xlfn.XLOOKUP("DstZone_IsAny",'Scoring_Config'!$A:$A,'Scoring_Config'!$D:$D,"Yes")="Yes",_xlfn.XLOOKUP("DstZone_IsAny",'Scoring_Config'!$A:$A,'Scoring_Config'!$C:$C,10),0),0)+IF(LEFT(AG855,4)="True",IF(_xlfn.XLOOKUP("Service_Any_OR_RangeGt1000",'Scoring_Config'!$A:$A,'Scoring_Config'!$D:$D,"Yes")="Yes",_xlfn.XLOOKUP("Service_Any_OR_RangeGt1000",'Scoring_Config'!$A:$A,'Scoring_Config'!$C:$C,10),0),0)+IF(LEFT(AH855,4)="True",IF(_xlfn.XLOOKUP("App_Any_OR_RangeGt1000",'Scoring_Config'!$A:$A,'Scoring_Config'!$D:$D,"Yes")="Yes",_xlfn.XLOOKUP("App_Any_OR_RangeGt1000",'Scoring_Config'!$A:$A,'Scoring_Config'!$C:$C,10),0),0)+IF(LEFT(AI855,4)="True",IF(_xlfn.XLOOKUP("Service_Insecure_Match",'Scoring_Config'!$A:$A,'Scoring_Config'!$D:$D,"Yes")="Yes",_xlfn.XLOOKUP("Service_Insecure_Match",'Scoring_Config'!$A:$A,'Scoring_Config'!$C:$C,5),0),0)+IF(LEFT(AJ855,4)="True",IF(_xlfn.XLOOKUP("Risky_Inbound",'Scoring_Config'!$A:$A,'Scoring_Config'!$D:$D,"Yes")="Yes",_xlfn.XLOOKUP("Risky_Inbound",'Scoring_Config'!$A:$A,'Scoring_Config'!$C:$C,50),0),0)+IF(LEFT(AK855,4)="True",IF(_xlfn.XLOOKUP("Risky_Outbound",'Scoring_Config'!$A:$A,'Scoring_Config'!$D:$D,"Yes")="Yes",_xlfn.XLOOKUP("Risky_Outbound",'Scoring_Config'!$A:$A,'Scoring_Config'!$C:$C,25),0),0)+IF(LEFT(AZ855,4)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855,FIND(",",AL855)+1,100)),0)+IF(LEFT(AM855,4)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855,FIND(",",AN855)+1,100)),0)+IF(_xlfn.XLOOKUP("Profile_Scoring",'Scoring_Config'!$A:$A,'Scoring_Config'!$D:$D,"Yes")="Yes",VALUE(MID(AO855,FIND(",",AO855)+1,100)),0)+IF(_xlfn.XLOOKUP("Options_Scoring",'Scoring_Config'!$A:$A,'Scoring_Config'!$D:$D,"Yes")="Yes",VALUE(MID(AP855,FIND(",",AP855)+1,100)),0)))</f>
        <v>0</v>
      </c>
      <c r="AZ855" cm="1">
        <f t="array" ref="AZ855">IF(FALSE,"True," &amp; IF(_xlfn.XLOOKUP("Migrate_Insecure",'Scoring_Config'!$A:$A,'Scoring_Config'!$D:$D,"Yes")="Yes",_xlfn.XLOOKUP("Migrate_Insecure",'Scoring_Config'!$A:$A,'Scoring_Config'!$C:$C,10),0),"False,0")</f>
        <v>0</v>
      </c>
    </row>
    <row r="856" spans="1:52">
      <c r="A856" t="s">
        <v>1979</v>
      </c>
      <c r="B856" t="s">
        <v>2829</v>
      </c>
      <c r="C856" t="s">
        <v>3542</v>
      </c>
      <c r="D856" t="s">
        <v>3547</v>
      </c>
      <c r="E856" t="s">
        <v>3563</v>
      </c>
      <c r="F856" t="s">
        <v>3897</v>
      </c>
      <c r="G856" t="s">
        <v>491</v>
      </c>
      <c r="H856" t="s">
        <v>174</v>
      </c>
      <c r="I856" t="s">
        <v>4216</v>
      </c>
      <c r="J856" t="s">
        <v>1082</v>
      </c>
      <c r="K856" t="s">
        <v>174</v>
      </c>
      <c r="L856" t="s">
        <v>1506</v>
      </c>
      <c r="M856" t="s">
        <v>1974</v>
      </c>
      <c r="N856" t="s">
        <v>4315</v>
      </c>
      <c r="O856" t="s">
        <v>4319</v>
      </c>
      <c r="P856" t="s">
        <v>4321</v>
      </c>
      <c r="Q856" t="s">
        <v>4938</v>
      </c>
      <c r="R856" t="s">
        <v>5465</v>
      </c>
      <c r="S856" t="s">
        <v>5477</v>
      </c>
      <c r="T856" t="s">
        <v>5770</v>
      </c>
      <c r="U856" t="s">
        <v>5963</v>
      </c>
      <c r="Y856" cm="1">
        <f t="array" ref="Y856">IF(FALSE,"True," &amp; IF(_xlfn.XLOOKUP("Src_IsAny",'Scoring_Config'!$A:$A,'Scoring_Config'!$D:$D,"Yes")="Yes",_xlfn.XLOOKUP("Src_IsAny",'Scoring_Config'!$A:$A,'Scoring_Config'!$C:$C,10),0),"False,0")</f>
        <v>0</v>
      </c>
      <c r="Z856" cm="1">
        <f t="array" ref="Z856">IF(FALSE,"True," &amp; IF(_xlfn.XLOOKUP("Src_CIDR_Le_16",'Scoring_Config'!$A:$A,'Scoring_Config'!$D:$D,"Yes")="Yes",_xlfn.XLOOKUP("Src_CIDR_Le_16",'Scoring_Config'!$A:$A,'Scoring_Config'!$C:$C,10),0),"False,0")</f>
        <v>0</v>
      </c>
      <c r="AA856" cm="1">
        <f t="array" ref="AA856">IF(FALSE,"True," &amp; IF(_xlfn.XLOOKUP("Src_CIDR_17_22",'Scoring_Config'!$A:$A,'Scoring_Config'!$D:$D,"Yes")="Yes",_xlfn.XLOOKUP("Src_CIDR_17_22",'Scoring_Config'!$A:$A,'Scoring_Config'!$C:$C,5),0),"False,0")</f>
        <v>0</v>
      </c>
      <c r="AB856" cm="1">
        <f t="array" ref="AB856">IF(FALSE,"True," &amp; IF(_xlfn.XLOOKUP("Dst_IsAny",'Scoring_Config'!$A:$A,'Scoring_Config'!$D:$D,"Yes")="Yes",_xlfn.XLOOKUP("Dst_IsAny",'Scoring_Config'!$A:$A,'Scoring_Config'!$C:$C,10),0),"False,0")</f>
        <v>0</v>
      </c>
      <c r="AC856" cm="1">
        <f t="array" ref="AC856">IF(FALSE,"True," &amp; IF(_xlfn.XLOOKUP("Dst_CIDR_Le_16",'Scoring_Config'!$A:$A,'Scoring_Config'!$D:$D,"Yes")="Yes",_xlfn.XLOOKUP("Dst_CIDR_Le_16",'Scoring_Config'!$A:$A,'Scoring_Config'!$C:$C,10),0),"False,0")</f>
        <v>0</v>
      </c>
      <c r="AD856" cm="1">
        <f t="array" ref="AD856">IF(FALSE,"True," &amp; IF(_xlfn.XLOOKUP("Dst_CIDR_17_22",'Scoring_Config'!$A:$A,'Scoring_Config'!$D:$D,"Yes")="Yes",_xlfn.XLOOKUP("Dst_CIDR_17_22",'Scoring_Config'!$A:$A,'Scoring_Config'!$C:$C,5),0),"False,0")</f>
        <v>0</v>
      </c>
      <c r="AE856" cm="1">
        <f t="array" ref="AE856">IF(FALSE,"True," &amp; IF(_xlfn.XLOOKUP("SrcZone_IsAny",'Scoring_Config'!$A:$A,'Scoring_Config'!$D:$D,"Yes")="Yes",_xlfn.XLOOKUP("SrcZone_IsAny",'Scoring_Config'!$A:$A,'Scoring_Config'!$C:$C,10),0),"False,0")</f>
        <v>0</v>
      </c>
      <c r="AF856" cm="1">
        <f t="array" ref="AF856">IF(FALSE,"True," &amp; IF(_xlfn.XLOOKUP("DstZone_IsAny",'Scoring_Config'!$A:$A,'Scoring_Config'!$D:$D,"Yes")="Yes",_xlfn.XLOOKUP("DstZone_IsAny",'Scoring_Config'!$A:$A,'Scoring_Config'!$C:$C,10),0),"False,0")</f>
        <v>0</v>
      </c>
      <c r="AG856" cm="1">
        <f t="array" ref="AG85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56" cm="1">
        <f t="array" ref="AH856">IF(TRUE,"True," &amp; IF(_xlfn.XLOOKUP("App_Any_OR_RangeGt1000",'Scoring_Config'!$A:$A,'Scoring_Config'!$D:$D,"Yes")="Yes",_xlfn.XLOOKUP("App_Any_OR_RangeGt1000",'Scoring_Config'!$A:$A,'Scoring_Config'!$C:$C,10),0),"False,0")</f>
        <v>0</v>
      </c>
      <c r="AI856" cm="1">
        <f t="array" ref="AI856">IF(FALSE,"True," &amp; IF(_xlfn.XLOOKUP("Service_Insecure_Match",'Scoring_Config'!$A:$A,'Scoring_Config'!$D:$D,"Yes")="Yes",_xlfn.XLOOKUP("Service_Insecure_Match",'Scoring_Config'!$A:$A,'Scoring_Config'!$C:$C,5),0),"False,0")</f>
        <v>0</v>
      </c>
      <c r="AJ856" cm="1">
        <f t="array" ref="AJ856">IF(FALSE,"True," &amp; IF(_xlfn.XLOOKUP("Risky_Inbound",'Scoring_Config'!$A:$A,'Scoring_Config'!$D:$D,"Yes")="Yes",_xlfn.XLOOKUP("Risky_Inbound",'Scoring_Config'!$A:$A,'Scoring_Config'!$C:$C,50),0),"False,0")</f>
        <v>0</v>
      </c>
      <c r="AK856" cm="1">
        <f t="array" ref="AK856">IF(FALSE,"True," &amp; IF(_xlfn.XLOOKUP("Risky_Outbound",'Scoring_Config'!$A:$A,'Scoring_Config'!$D:$D,"Yes")="Yes",_xlfn.XLOOKUP("Risky_Outbound",'Scoring_Config'!$A:$A,'Scoring_Config'!$C:$C,25),0),"False,0")</f>
        <v>0</v>
      </c>
      <c r="AL856" t="s">
        <v>6700</v>
      </c>
      <c r="AM856" cm="1">
        <f t="array" ref="AM85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56" t="s">
        <v>6697</v>
      </c>
      <c r="AO856" t="s">
        <v>6697</v>
      </c>
      <c r="AP856" t="s">
        <v>6697</v>
      </c>
      <c r="AQ856" cm="1">
        <f t="array" ref="AQ856">IF(FALSE,"True," &amp; IF(_xlfn.XLOOKUP("Service_IsAny",'Scoring_Config'!$A:$A,'Scoring_Config'!$D:$D,"Yes")="Yes",_xlfn.XLOOKUP("Service_IsAny",'Scoring_Config'!$A:$A,'Scoring_Config'!$C:$C,0),0),"False,0")</f>
        <v>0</v>
      </c>
      <c r="AR856">
        <v>2</v>
      </c>
      <c r="AS856" cm="1">
        <f t="array" ref="AS856">IF(FALSE,"True," &amp; IF(_xlfn.XLOOKUP("Service_RangeGt1000",'Scoring_Config'!$A:$A,'Scoring_Config'!$D:$D,"Yes")="Yes",_xlfn.XLOOKUP("Service_RangeGt1000",'Scoring_Config'!$A:$A,'Scoring_Config'!$C:$C,0),0),"False,0")</f>
        <v>0</v>
      </c>
      <c r="AT856" cm="1">
        <f t="array" ref="AT856">IF(TRUE,"True," &amp; IF(_xlfn.XLOOKUP("App_IsAny",'Scoring_Config'!$A:$A,'Scoring_Config'!$D:$D,"Yes")="Yes",_xlfn.XLOOKUP("App_IsAny",'Scoring_Config'!$A:$A,'Scoring_Config'!$C:$C,0),0),"False,0")</f>
        <v>0</v>
      </c>
      <c r="AU856">
        <v>65535</v>
      </c>
      <c r="AV856" cm="1">
        <f t="array" ref="AV856">IF(TRUE,"True," &amp; IF(_xlfn.XLOOKUP("App_RangeGt1000",'Scoring_Config'!$A:$A,'Scoring_Config'!$D:$D,"Yes")="Yes",_xlfn.XLOOKUP("App_RangeGt1000",'Scoring_Config'!$A:$A,'Scoring_Config'!$C:$C,0),0),"False,0")</f>
        <v>0</v>
      </c>
      <c r="AW856" cm="1">
        <f t="array" ref="AW856">IF(FALSE,"True," &amp; IF(_xlfn.XLOOKUP("Action_IsDenyOrDrop",'Scoring_Config'!$A:$A,'Scoring_Config'!$D:$D,"Yes")="Yes",_xlfn.XLOOKUP("Action_IsDenyOrDrop",'Scoring_Config'!$A:$A,'Scoring_Config'!$C:$C,0),0),"False,0")</f>
        <v>0</v>
      </c>
      <c r="AX856" cm="1">
        <f t="array" ref="AX856">IF(LEFT(AW856,4)="True",0,(IF(LEFT(Y856,4)="True",IF(_xlfn.XLOOKUP("Src_IsAny",'Scoring_Config'!$A:$A,'Scoring_Config'!$D:$D,"Yes")="Yes",_xlfn.XLOOKUP("Src_IsAny",'Scoring_Config'!$A:$A,'Scoring_Config'!$C:$C,10),0),0)+IF(LEFT(Z856,4)="True",IF(_xlfn.XLOOKUP("Src_CIDR_Le_16",'Scoring_Config'!$A:$A,'Scoring_Config'!$D:$D,"Yes")="Yes",_xlfn.XLOOKUP("Src_CIDR_Le_16",'Scoring_Config'!$A:$A,'Scoring_Config'!$C:$C,10),0),0)+IF(LEFT(AA856,4)="True",IF(_xlfn.XLOOKUP("Src_CIDR_17_22",'Scoring_Config'!$A:$A,'Scoring_Config'!$D:$D,"Yes")="Yes",_xlfn.XLOOKUP("Src_CIDR_17_22",'Scoring_Config'!$A:$A,'Scoring_Config'!$C:$C,5),0),0)+IF(LEFT(AB856,4)="True",IF(_xlfn.XLOOKUP("Dst_IsAny",'Scoring_Config'!$A:$A,'Scoring_Config'!$D:$D,"Yes")="Yes",_xlfn.XLOOKUP("Dst_IsAny",'Scoring_Config'!$A:$A,'Scoring_Config'!$C:$C,10),0),0)+IF(LEFT(AC856,4)="True",IF(_xlfn.XLOOKUP("Dst_CIDR_Le_16",'Scoring_Config'!$A:$A,'Scoring_Config'!$D:$D,"Yes")="Yes",_xlfn.XLOOKUP("Dst_CIDR_Le_16",'Scoring_Config'!$A:$A,'Scoring_Config'!$C:$C,10),0),0)+IF(LEFT(AD856,4)="True",IF(_xlfn.XLOOKUP("Dst_CIDR_17_22",'Scoring_Config'!$A:$A,'Scoring_Config'!$D:$D,"Yes")="Yes",_xlfn.XLOOKUP("Dst_CIDR_17_22",'Scoring_Config'!$A:$A,'Scoring_Config'!$C:$C,5),0),0)+IF(LEFT(AE856,4)="True",IF(_xlfn.XLOOKUP("SrcZone_IsAny",'Scoring_Config'!$A:$A,'Scoring_Config'!$D:$D,"Yes")="Yes",_xlfn.XLOOKUP("SrcZone_IsAny",'Scoring_Config'!$A:$A,'Scoring_Config'!$C:$C,10),0),0)+IF(LEFT(AF856,4)="True",IF(_xlfn.XLOOKUP("DstZone_IsAny",'Scoring_Config'!$A:$A,'Scoring_Config'!$D:$D,"Yes")="Yes",_xlfn.XLOOKUP("DstZone_IsAny",'Scoring_Config'!$A:$A,'Scoring_Config'!$C:$C,10),0),0)+IF(LEFT(AG856,4)="True",IF(_xlfn.XLOOKUP("Service_Any_OR_RangeGt1000",'Scoring_Config'!$A:$A,'Scoring_Config'!$D:$D,"Yes")="Yes",_xlfn.XLOOKUP("Service_Any_OR_RangeGt1000",'Scoring_Config'!$A:$A,'Scoring_Config'!$C:$C,10),0),0)+IF(LEFT(AH856,4)="True",IF(_xlfn.XLOOKUP("App_Any_OR_RangeGt1000",'Scoring_Config'!$A:$A,'Scoring_Config'!$D:$D,"Yes")="Yes",_xlfn.XLOOKUP("App_Any_OR_RangeGt1000",'Scoring_Config'!$A:$A,'Scoring_Config'!$C:$C,10),0),0)+IF(LEFT(AI856,4)="True",IF(_xlfn.XLOOKUP("Service_Insecure_Match",'Scoring_Config'!$A:$A,'Scoring_Config'!$D:$D,"Yes")="Yes",_xlfn.XLOOKUP("Service_Insecure_Match",'Scoring_Config'!$A:$A,'Scoring_Config'!$C:$C,5),0),0)+IF(LEFT(AJ856,4)="True",IF(_xlfn.XLOOKUP("Risky_Inbound",'Scoring_Config'!$A:$A,'Scoring_Config'!$D:$D,"Yes")="Yes",_xlfn.XLOOKUP("Risky_Inbound",'Scoring_Config'!$A:$A,'Scoring_Config'!$C:$C,50),0),0)+IF(LEFT(AK856,4)="True",IF(_xlfn.XLOOKUP("Risky_Outbound",'Scoring_Config'!$A:$A,'Scoring_Config'!$D:$D,"Yes")="Yes",_xlfn.XLOOKUP("Risky_Outbound",'Scoring_Config'!$A:$A,'Scoring_Config'!$C:$C,25),0),0)+IF(LEFT(AZ856,4)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856,FIND(",",AL856)+1,100)),0)+IF(LEFT(AM856,4)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856,FIND(",",AN856)+1,100)),0)+IF(_xlfn.XLOOKUP("Profile_Scoring",'Scoring_Config'!$A:$A,'Scoring_Config'!$D:$D,"Yes")="Yes",VALUE(MID(AO856,FIND(",",AO856)+1,100)),0)+IF(_xlfn.XLOOKUP("Options_Scoring",'Scoring_Config'!$A:$A,'Scoring_Config'!$D:$D,"Yes")="Yes",VALUE(MID(AP856,FIND(",",AP856)+1,100)),0)))</f>
        <v>0</v>
      </c>
      <c r="AZ856" cm="1">
        <f t="array" ref="AZ856">IF(FALSE,"True," &amp; IF(_xlfn.XLOOKUP("Migrate_Insecure",'Scoring_Config'!$A:$A,'Scoring_Config'!$D:$D,"Yes")="Yes",_xlfn.XLOOKUP("Migrate_Insecure",'Scoring_Config'!$A:$A,'Scoring_Config'!$C:$C,10),0),"False,0")</f>
        <v>0</v>
      </c>
    </row>
    <row r="857" spans="1:52">
      <c r="A857" t="s">
        <v>1979</v>
      </c>
      <c r="B857" t="s">
        <v>2830</v>
      </c>
      <c r="C857" t="s">
        <v>3542</v>
      </c>
      <c r="D857" t="s">
        <v>3547</v>
      </c>
      <c r="E857" t="s">
        <v>3563</v>
      </c>
      <c r="F857" t="s">
        <v>3898</v>
      </c>
      <c r="G857" t="s">
        <v>492</v>
      </c>
      <c r="H857" t="s">
        <v>174</v>
      </c>
      <c r="I857" t="s">
        <v>4217</v>
      </c>
      <c r="J857" t="s">
        <v>1083</v>
      </c>
      <c r="K857" t="s">
        <v>174</v>
      </c>
      <c r="L857" t="s">
        <v>1506</v>
      </c>
      <c r="M857" t="s">
        <v>1974</v>
      </c>
      <c r="N857" t="s">
        <v>4315</v>
      </c>
      <c r="O857" t="s">
        <v>4319</v>
      </c>
      <c r="P857" t="s">
        <v>4321</v>
      </c>
      <c r="Q857" t="s">
        <v>4939</v>
      </c>
      <c r="R857" t="s">
        <v>5437</v>
      </c>
      <c r="S857" t="s">
        <v>5524</v>
      </c>
      <c r="T857" t="s">
        <v>5770</v>
      </c>
      <c r="U857" t="s">
        <v>5963</v>
      </c>
      <c r="Y857" cm="1">
        <f t="array" ref="Y857">IF(FALSE,"True," &amp; IF(_xlfn.XLOOKUP("Src_IsAny",'Scoring_Config'!$A:$A,'Scoring_Config'!$D:$D,"Yes")="Yes",_xlfn.XLOOKUP("Src_IsAny",'Scoring_Config'!$A:$A,'Scoring_Config'!$C:$C,10),0),"False,0")</f>
        <v>0</v>
      </c>
      <c r="Z857" cm="1">
        <f t="array" ref="Z857">IF(FALSE,"True," &amp; IF(_xlfn.XLOOKUP("Src_CIDR_Le_16",'Scoring_Config'!$A:$A,'Scoring_Config'!$D:$D,"Yes")="Yes",_xlfn.XLOOKUP("Src_CIDR_Le_16",'Scoring_Config'!$A:$A,'Scoring_Config'!$C:$C,10),0),"False,0")</f>
        <v>0</v>
      </c>
      <c r="AA857" cm="1">
        <f t="array" ref="AA857">IF(FALSE,"True," &amp; IF(_xlfn.XLOOKUP("Src_CIDR_17_22",'Scoring_Config'!$A:$A,'Scoring_Config'!$D:$D,"Yes")="Yes",_xlfn.XLOOKUP("Src_CIDR_17_22",'Scoring_Config'!$A:$A,'Scoring_Config'!$C:$C,5),0),"False,0")</f>
        <v>0</v>
      </c>
      <c r="AB857" cm="1">
        <f t="array" ref="AB857">IF(FALSE,"True," &amp; IF(_xlfn.XLOOKUP("Dst_IsAny",'Scoring_Config'!$A:$A,'Scoring_Config'!$D:$D,"Yes")="Yes",_xlfn.XLOOKUP("Dst_IsAny",'Scoring_Config'!$A:$A,'Scoring_Config'!$C:$C,10),0),"False,0")</f>
        <v>0</v>
      </c>
      <c r="AC857" cm="1">
        <f t="array" ref="AC857">IF(FALSE,"True," &amp; IF(_xlfn.XLOOKUP("Dst_CIDR_Le_16",'Scoring_Config'!$A:$A,'Scoring_Config'!$D:$D,"Yes")="Yes",_xlfn.XLOOKUP("Dst_CIDR_Le_16",'Scoring_Config'!$A:$A,'Scoring_Config'!$C:$C,10),0),"False,0")</f>
        <v>0</v>
      </c>
      <c r="AD857" cm="1">
        <f t="array" ref="AD857">IF(FALSE,"True," &amp; IF(_xlfn.XLOOKUP("Dst_CIDR_17_22",'Scoring_Config'!$A:$A,'Scoring_Config'!$D:$D,"Yes")="Yes",_xlfn.XLOOKUP("Dst_CIDR_17_22",'Scoring_Config'!$A:$A,'Scoring_Config'!$C:$C,5),0),"False,0")</f>
        <v>0</v>
      </c>
      <c r="AE857" cm="1">
        <f t="array" ref="AE857">IF(FALSE,"True," &amp; IF(_xlfn.XLOOKUP("SrcZone_IsAny",'Scoring_Config'!$A:$A,'Scoring_Config'!$D:$D,"Yes")="Yes",_xlfn.XLOOKUP("SrcZone_IsAny",'Scoring_Config'!$A:$A,'Scoring_Config'!$C:$C,10),0),"False,0")</f>
        <v>0</v>
      </c>
      <c r="AF857" cm="1">
        <f t="array" ref="AF857">IF(FALSE,"True," &amp; IF(_xlfn.XLOOKUP("DstZone_IsAny",'Scoring_Config'!$A:$A,'Scoring_Config'!$D:$D,"Yes")="Yes",_xlfn.XLOOKUP("DstZone_IsAny",'Scoring_Config'!$A:$A,'Scoring_Config'!$C:$C,10),0),"False,0")</f>
        <v>0</v>
      </c>
      <c r="AG857" cm="1">
        <f t="array" ref="AG85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57" cm="1">
        <f t="array" ref="AH857">IF(TRUE,"True," &amp; IF(_xlfn.XLOOKUP("App_Any_OR_RangeGt1000",'Scoring_Config'!$A:$A,'Scoring_Config'!$D:$D,"Yes")="Yes",_xlfn.XLOOKUP("App_Any_OR_RangeGt1000",'Scoring_Config'!$A:$A,'Scoring_Config'!$C:$C,10),0),"False,0")</f>
        <v>0</v>
      </c>
      <c r="AI857" cm="1">
        <f t="array" ref="AI857">IF(FALSE,"True," &amp; IF(_xlfn.XLOOKUP("Service_Insecure_Match",'Scoring_Config'!$A:$A,'Scoring_Config'!$D:$D,"Yes")="Yes",_xlfn.XLOOKUP("Service_Insecure_Match",'Scoring_Config'!$A:$A,'Scoring_Config'!$C:$C,5),0),"False,0")</f>
        <v>0</v>
      </c>
      <c r="AJ857" cm="1">
        <f t="array" ref="AJ857">IF(FALSE,"True," &amp; IF(_xlfn.XLOOKUP("Risky_Inbound",'Scoring_Config'!$A:$A,'Scoring_Config'!$D:$D,"Yes")="Yes",_xlfn.XLOOKUP("Risky_Inbound",'Scoring_Config'!$A:$A,'Scoring_Config'!$C:$C,50),0),"False,0")</f>
        <v>0</v>
      </c>
      <c r="AK857" cm="1">
        <f t="array" ref="AK857">IF(FALSE,"True," &amp; IF(_xlfn.XLOOKUP("Risky_Outbound",'Scoring_Config'!$A:$A,'Scoring_Config'!$D:$D,"Yes")="Yes",_xlfn.XLOOKUP("Risky_Outbound",'Scoring_Config'!$A:$A,'Scoring_Config'!$C:$C,25),0),"False,0")</f>
        <v>0</v>
      </c>
      <c r="AL857" t="s">
        <v>6700</v>
      </c>
      <c r="AM857" cm="1">
        <f t="array" ref="AM85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57" t="s">
        <v>6697</v>
      </c>
      <c r="AO857" t="s">
        <v>6697</v>
      </c>
      <c r="AP857" t="s">
        <v>6697</v>
      </c>
      <c r="AQ857" cm="1">
        <f t="array" ref="AQ857">IF(FALSE,"True," &amp; IF(_xlfn.XLOOKUP("Service_IsAny",'Scoring_Config'!$A:$A,'Scoring_Config'!$D:$D,"Yes")="Yes",_xlfn.XLOOKUP("Service_IsAny",'Scoring_Config'!$A:$A,'Scoring_Config'!$C:$C,0),0),"False,0")</f>
        <v>0</v>
      </c>
      <c r="AR857">
        <v>2</v>
      </c>
      <c r="AS857" cm="1">
        <f t="array" ref="AS857">IF(FALSE,"True," &amp; IF(_xlfn.XLOOKUP("Service_RangeGt1000",'Scoring_Config'!$A:$A,'Scoring_Config'!$D:$D,"Yes")="Yes",_xlfn.XLOOKUP("Service_RangeGt1000",'Scoring_Config'!$A:$A,'Scoring_Config'!$C:$C,0),0),"False,0")</f>
        <v>0</v>
      </c>
      <c r="AT857" cm="1">
        <f t="array" ref="AT857">IF(TRUE,"True," &amp; IF(_xlfn.XLOOKUP("App_IsAny",'Scoring_Config'!$A:$A,'Scoring_Config'!$D:$D,"Yes")="Yes",_xlfn.XLOOKUP("App_IsAny",'Scoring_Config'!$A:$A,'Scoring_Config'!$C:$C,0),0),"False,0")</f>
        <v>0</v>
      </c>
      <c r="AU857">
        <v>65535</v>
      </c>
      <c r="AV857" cm="1">
        <f t="array" ref="AV857">IF(TRUE,"True," &amp; IF(_xlfn.XLOOKUP("App_RangeGt1000",'Scoring_Config'!$A:$A,'Scoring_Config'!$D:$D,"Yes")="Yes",_xlfn.XLOOKUP("App_RangeGt1000",'Scoring_Config'!$A:$A,'Scoring_Config'!$C:$C,0),0),"False,0")</f>
        <v>0</v>
      </c>
      <c r="AW857" cm="1">
        <f t="array" ref="AW857">IF(FALSE,"True," &amp; IF(_xlfn.XLOOKUP("Action_IsDenyOrDrop",'Scoring_Config'!$A:$A,'Scoring_Config'!$D:$D,"Yes")="Yes",_xlfn.XLOOKUP("Action_IsDenyOrDrop",'Scoring_Config'!$A:$A,'Scoring_Config'!$C:$C,0),0),"False,0")</f>
        <v>0</v>
      </c>
      <c r="AX857" cm="1">
        <f t="array" ref="AX857">IF(LEFT(AW857,4)="True",0,(IF(LEFT(Y857,4)="True",IF(_xlfn.XLOOKUP("Src_IsAny",'Scoring_Config'!$A:$A,'Scoring_Config'!$D:$D,"Yes")="Yes",_xlfn.XLOOKUP("Src_IsAny",'Scoring_Config'!$A:$A,'Scoring_Config'!$C:$C,10),0),0)+IF(LEFT(Z857,4)="True",IF(_xlfn.XLOOKUP("Src_CIDR_Le_16",'Scoring_Config'!$A:$A,'Scoring_Config'!$D:$D,"Yes")="Yes",_xlfn.XLOOKUP("Src_CIDR_Le_16",'Scoring_Config'!$A:$A,'Scoring_Config'!$C:$C,10),0),0)+IF(LEFT(AA857,4)="True",IF(_xlfn.XLOOKUP("Src_CIDR_17_22",'Scoring_Config'!$A:$A,'Scoring_Config'!$D:$D,"Yes")="Yes",_xlfn.XLOOKUP("Src_CIDR_17_22",'Scoring_Config'!$A:$A,'Scoring_Config'!$C:$C,5),0),0)+IF(LEFT(AB857,4)="True",IF(_xlfn.XLOOKUP("Dst_IsAny",'Scoring_Config'!$A:$A,'Scoring_Config'!$D:$D,"Yes")="Yes",_xlfn.XLOOKUP("Dst_IsAny",'Scoring_Config'!$A:$A,'Scoring_Config'!$C:$C,10),0),0)+IF(LEFT(AC857,4)="True",IF(_xlfn.XLOOKUP("Dst_CIDR_Le_16",'Scoring_Config'!$A:$A,'Scoring_Config'!$D:$D,"Yes")="Yes",_xlfn.XLOOKUP("Dst_CIDR_Le_16",'Scoring_Config'!$A:$A,'Scoring_Config'!$C:$C,10),0),0)+IF(LEFT(AD857,4)="True",IF(_xlfn.XLOOKUP("Dst_CIDR_17_22",'Scoring_Config'!$A:$A,'Scoring_Config'!$D:$D,"Yes")="Yes",_xlfn.XLOOKUP("Dst_CIDR_17_22",'Scoring_Config'!$A:$A,'Scoring_Config'!$C:$C,5),0),0)+IF(LEFT(AE857,4)="True",IF(_xlfn.XLOOKUP("SrcZone_IsAny",'Scoring_Config'!$A:$A,'Scoring_Config'!$D:$D,"Yes")="Yes",_xlfn.XLOOKUP("SrcZone_IsAny",'Scoring_Config'!$A:$A,'Scoring_Config'!$C:$C,10),0),0)+IF(LEFT(AF857,4)="True",IF(_xlfn.XLOOKUP("DstZone_IsAny",'Scoring_Config'!$A:$A,'Scoring_Config'!$D:$D,"Yes")="Yes",_xlfn.XLOOKUP("DstZone_IsAny",'Scoring_Config'!$A:$A,'Scoring_Config'!$C:$C,10),0),0)+IF(LEFT(AG857,4)="True",IF(_xlfn.XLOOKUP("Service_Any_OR_RangeGt1000",'Scoring_Config'!$A:$A,'Scoring_Config'!$D:$D,"Yes")="Yes",_xlfn.XLOOKUP("Service_Any_OR_RangeGt1000",'Scoring_Config'!$A:$A,'Scoring_Config'!$C:$C,10),0),0)+IF(LEFT(AH857,4)="True",IF(_xlfn.XLOOKUP("App_Any_OR_RangeGt1000",'Scoring_Config'!$A:$A,'Scoring_Config'!$D:$D,"Yes")="Yes",_xlfn.XLOOKUP("App_Any_OR_RangeGt1000",'Scoring_Config'!$A:$A,'Scoring_Config'!$C:$C,10),0),0)+IF(LEFT(AI857,4)="True",IF(_xlfn.XLOOKUP("Service_Insecure_Match",'Scoring_Config'!$A:$A,'Scoring_Config'!$D:$D,"Yes")="Yes",_xlfn.XLOOKUP("Service_Insecure_Match",'Scoring_Config'!$A:$A,'Scoring_Config'!$C:$C,5),0),0)+IF(LEFT(AJ857,4)="True",IF(_xlfn.XLOOKUP("Risky_Inbound",'Scoring_Config'!$A:$A,'Scoring_Config'!$D:$D,"Yes")="Yes",_xlfn.XLOOKUP("Risky_Inbound",'Scoring_Config'!$A:$A,'Scoring_Config'!$C:$C,50),0),0)+IF(LEFT(AK857,4)="True",IF(_xlfn.XLOOKUP("Risky_Outbound",'Scoring_Config'!$A:$A,'Scoring_Config'!$D:$D,"Yes")="Yes",_xlfn.XLOOKUP("Risky_Outbound",'Scoring_Config'!$A:$A,'Scoring_Config'!$C:$C,25),0),0)+IF(LEFT(AZ857,4)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857,FIND(",",AL857)+1,100)),0)+IF(LEFT(AM857,4)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857,FIND(",",AN857)+1,100)),0)+IF(_xlfn.XLOOKUP("Profile_Scoring",'Scoring_Config'!$A:$A,'Scoring_Config'!$D:$D,"Yes")="Yes",VALUE(MID(AO857,FIND(",",AO857)+1,100)),0)+IF(_xlfn.XLOOKUP("Options_Scoring",'Scoring_Config'!$A:$A,'Scoring_Config'!$D:$D,"Yes")="Yes",VALUE(MID(AP857,FIND(",",AP857)+1,100)),0)))</f>
        <v>0</v>
      </c>
      <c r="AZ857" cm="1">
        <f t="array" ref="AZ857">IF(FALSE,"True," &amp; IF(_xlfn.XLOOKUP("Migrate_Insecure",'Scoring_Config'!$A:$A,'Scoring_Config'!$D:$D,"Yes")="Yes",_xlfn.XLOOKUP("Migrate_Insecure",'Scoring_Config'!$A:$A,'Scoring_Config'!$C:$C,10),0),"False,0")</f>
        <v>0</v>
      </c>
    </row>
    <row r="858" spans="1:52">
      <c r="A858" t="s">
        <v>1979</v>
      </c>
      <c r="B858" t="s">
        <v>2831</v>
      </c>
      <c r="C858" t="s">
        <v>3542</v>
      </c>
      <c r="D858" t="s">
        <v>3547</v>
      </c>
      <c r="E858" t="s">
        <v>3563</v>
      </c>
      <c r="F858" t="s">
        <v>3899</v>
      </c>
      <c r="G858" t="s">
        <v>493</v>
      </c>
      <c r="H858" t="s">
        <v>174</v>
      </c>
      <c r="I858" t="s">
        <v>3892</v>
      </c>
      <c r="J858" t="s">
        <v>483</v>
      </c>
      <c r="K858" t="s">
        <v>174</v>
      </c>
      <c r="L858" t="s">
        <v>1505</v>
      </c>
      <c r="M858" t="s">
        <v>1974</v>
      </c>
      <c r="N858" t="s">
        <v>4315</v>
      </c>
      <c r="O858" t="s">
        <v>4319</v>
      </c>
      <c r="P858" t="s">
        <v>4321</v>
      </c>
      <c r="Q858" t="s">
        <v>4940</v>
      </c>
      <c r="R858" t="s">
        <v>5466</v>
      </c>
      <c r="S858" t="s">
        <v>5507</v>
      </c>
      <c r="T858" t="s">
        <v>5789</v>
      </c>
      <c r="U858" t="s">
        <v>5955</v>
      </c>
      <c r="Y858" cm="1">
        <f t="array" ref="Y858">IF(FALSE,"True," &amp; IF(_xlfn.XLOOKUP("Src_IsAny",'Scoring_Config'!$A:$A,'Scoring_Config'!$D:$D,"Yes")="Yes",_xlfn.XLOOKUP("Src_IsAny",'Scoring_Config'!$A:$A,'Scoring_Config'!$C:$C,10),0),"False,0")</f>
        <v>0</v>
      </c>
      <c r="Z858" cm="1">
        <f t="array" ref="Z858">IF(FALSE,"True," &amp; IF(_xlfn.XLOOKUP("Src_CIDR_Le_16",'Scoring_Config'!$A:$A,'Scoring_Config'!$D:$D,"Yes")="Yes",_xlfn.XLOOKUP("Src_CIDR_Le_16",'Scoring_Config'!$A:$A,'Scoring_Config'!$C:$C,10),0),"False,0")</f>
        <v>0</v>
      </c>
      <c r="AA858" cm="1">
        <f t="array" ref="AA858">IF(FALSE,"True," &amp; IF(_xlfn.XLOOKUP("Src_CIDR_17_22",'Scoring_Config'!$A:$A,'Scoring_Config'!$D:$D,"Yes")="Yes",_xlfn.XLOOKUP("Src_CIDR_17_22",'Scoring_Config'!$A:$A,'Scoring_Config'!$C:$C,5),0),"False,0")</f>
        <v>0</v>
      </c>
      <c r="AB858" cm="1">
        <f t="array" ref="AB858">IF(FALSE,"True," &amp; IF(_xlfn.XLOOKUP("Dst_IsAny",'Scoring_Config'!$A:$A,'Scoring_Config'!$D:$D,"Yes")="Yes",_xlfn.XLOOKUP("Dst_IsAny",'Scoring_Config'!$A:$A,'Scoring_Config'!$C:$C,10),0),"False,0")</f>
        <v>0</v>
      </c>
      <c r="AC858" cm="1">
        <f t="array" ref="AC858">IF(FALSE,"True," &amp; IF(_xlfn.XLOOKUP("Dst_CIDR_Le_16",'Scoring_Config'!$A:$A,'Scoring_Config'!$D:$D,"Yes")="Yes",_xlfn.XLOOKUP("Dst_CIDR_Le_16",'Scoring_Config'!$A:$A,'Scoring_Config'!$C:$C,10),0),"False,0")</f>
        <v>0</v>
      </c>
      <c r="AD858" cm="1">
        <f t="array" ref="AD858">IF(FALSE,"True," &amp; IF(_xlfn.XLOOKUP("Dst_CIDR_17_22",'Scoring_Config'!$A:$A,'Scoring_Config'!$D:$D,"Yes")="Yes",_xlfn.XLOOKUP("Dst_CIDR_17_22",'Scoring_Config'!$A:$A,'Scoring_Config'!$C:$C,5),0),"False,0")</f>
        <v>0</v>
      </c>
      <c r="AE858" cm="1">
        <f t="array" ref="AE858">IF(FALSE,"True," &amp; IF(_xlfn.XLOOKUP("SrcZone_IsAny",'Scoring_Config'!$A:$A,'Scoring_Config'!$D:$D,"Yes")="Yes",_xlfn.XLOOKUP("SrcZone_IsAny",'Scoring_Config'!$A:$A,'Scoring_Config'!$C:$C,10),0),"False,0")</f>
        <v>0</v>
      </c>
      <c r="AF858" cm="1">
        <f t="array" ref="AF858">IF(FALSE,"True," &amp; IF(_xlfn.XLOOKUP("DstZone_IsAny",'Scoring_Config'!$A:$A,'Scoring_Config'!$D:$D,"Yes")="Yes",_xlfn.XLOOKUP("DstZone_IsAny",'Scoring_Config'!$A:$A,'Scoring_Config'!$C:$C,10),0),"False,0")</f>
        <v>0</v>
      </c>
      <c r="AG858" cm="1">
        <f t="array" ref="AG85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58" cm="1">
        <f t="array" ref="AH858">IF(TRUE,"True," &amp; IF(_xlfn.XLOOKUP("App_Any_OR_RangeGt1000",'Scoring_Config'!$A:$A,'Scoring_Config'!$D:$D,"Yes")="Yes",_xlfn.XLOOKUP("App_Any_OR_RangeGt1000",'Scoring_Config'!$A:$A,'Scoring_Config'!$C:$C,10),0),"False,0")</f>
        <v>0</v>
      </c>
      <c r="AI858" cm="1">
        <f t="array" ref="AI858">IF(FALSE,"True," &amp; IF(_xlfn.XLOOKUP("Service_Insecure_Match",'Scoring_Config'!$A:$A,'Scoring_Config'!$D:$D,"Yes")="Yes",_xlfn.XLOOKUP("Service_Insecure_Match",'Scoring_Config'!$A:$A,'Scoring_Config'!$C:$C,5),0),"False,0")</f>
        <v>0</v>
      </c>
      <c r="AJ858" cm="1">
        <f t="array" ref="AJ858">IF(FALSE,"True," &amp; IF(_xlfn.XLOOKUP("Risky_Inbound",'Scoring_Config'!$A:$A,'Scoring_Config'!$D:$D,"Yes")="Yes",_xlfn.XLOOKUP("Risky_Inbound",'Scoring_Config'!$A:$A,'Scoring_Config'!$C:$C,50),0),"False,0")</f>
        <v>0</v>
      </c>
      <c r="AK858" cm="1">
        <f t="array" ref="AK858">IF(FALSE,"True," &amp; IF(_xlfn.XLOOKUP("Risky_Outbound",'Scoring_Config'!$A:$A,'Scoring_Config'!$D:$D,"Yes")="Yes",_xlfn.XLOOKUP("Risky_Outbound",'Scoring_Config'!$A:$A,'Scoring_Config'!$C:$C,25),0),"False,0")</f>
        <v>0</v>
      </c>
      <c r="AL858" t="s">
        <v>6700</v>
      </c>
      <c r="AM858" cm="1">
        <f t="array" ref="AM85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58" t="s">
        <v>6697</v>
      </c>
      <c r="AO858" t="s">
        <v>6697</v>
      </c>
      <c r="AP858" t="s">
        <v>6697</v>
      </c>
      <c r="AQ858" cm="1">
        <f t="array" ref="AQ858">IF(FALSE,"True," &amp; IF(_xlfn.XLOOKUP("Service_IsAny",'Scoring_Config'!$A:$A,'Scoring_Config'!$D:$D,"Yes")="Yes",_xlfn.XLOOKUP("Service_IsAny",'Scoring_Config'!$A:$A,'Scoring_Config'!$C:$C,0),0),"False,0")</f>
        <v>0</v>
      </c>
      <c r="AR858">
        <v>1</v>
      </c>
      <c r="AS858" cm="1">
        <f t="array" ref="AS858">IF(FALSE,"True," &amp; IF(_xlfn.XLOOKUP("Service_RangeGt1000",'Scoring_Config'!$A:$A,'Scoring_Config'!$D:$D,"Yes")="Yes",_xlfn.XLOOKUP("Service_RangeGt1000",'Scoring_Config'!$A:$A,'Scoring_Config'!$C:$C,0),0),"False,0")</f>
        <v>0</v>
      </c>
      <c r="AT858" cm="1">
        <f t="array" ref="AT858">IF(TRUE,"True," &amp; IF(_xlfn.XLOOKUP("App_IsAny",'Scoring_Config'!$A:$A,'Scoring_Config'!$D:$D,"Yes")="Yes",_xlfn.XLOOKUP("App_IsAny",'Scoring_Config'!$A:$A,'Scoring_Config'!$C:$C,0),0),"False,0")</f>
        <v>0</v>
      </c>
      <c r="AU858">
        <v>65535</v>
      </c>
      <c r="AV858" cm="1">
        <f t="array" ref="AV858">IF(TRUE,"True," &amp; IF(_xlfn.XLOOKUP("App_RangeGt1000",'Scoring_Config'!$A:$A,'Scoring_Config'!$D:$D,"Yes")="Yes",_xlfn.XLOOKUP("App_RangeGt1000",'Scoring_Config'!$A:$A,'Scoring_Config'!$C:$C,0),0),"False,0")</f>
        <v>0</v>
      </c>
      <c r="AW858" cm="1">
        <f t="array" ref="AW858">IF(FALSE,"True," &amp; IF(_xlfn.XLOOKUP("Action_IsDenyOrDrop",'Scoring_Config'!$A:$A,'Scoring_Config'!$D:$D,"Yes")="Yes",_xlfn.XLOOKUP("Action_IsDenyOrDrop",'Scoring_Config'!$A:$A,'Scoring_Config'!$C:$C,0),0),"False,0")</f>
        <v>0</v>
      </c>
      <c r="AX858" cm="1">
        <f t="array" ref="AX858">IF(LEFT(AW858,4)="True",0,(IF(LEFT(Y858,4)="True",IF(_xlfn.XLOOKUP("Src_IsAny",'Scoring_Config'!$A:$A,'Scoring_Config'!$D:$D,"Yes")="Yes",_xlfn.XLOOKUP("Src_IsAny",'Scoring_Config'!$A:$A,'Scoring_Config'!$C:$C,10),0),0)+IF(LEFT(Z858,4)="True",IF(_xlfn.XLOOKUP("Src_CIDR_Le_16",'Scoring_Config'!$A:$A,'Scoring_Config'!$D:$D,"Yes")="Yes",_xlfn.XLOOKUP("Src_CIDR_Le_16",'Scoring_Config'!$A:$A,'Scoring_Config'!$C:$C,10),0),0)+IF(LEFT(AA858,4)="True",IF(_xlfn.XLOOKUP("Src_CIDR_17_22",'Scoring_Config'!$A:$A,'Scoring_Config'!$D:$D,"Yes")="Yes",_xlfn.XLOOKUP("Src_CIDR_17_22",'Scoring_Config'!$A:$A,'Scoring_Config'!$C:$C,5),0),0)+IF(LEFT(AB858,4)="True",IF(_xlfn.XLOOKUP("Dst_IsAny",'Scoring_Config'!$A:$A,'Scoring_Config'!$D:$D,"Yes")="Yes",_xlfn.XLOOKUP("Dst_IsAny",'Scoring_Config'!$A:$A,'Scoring_Config'!$C:$C,10),0),0)+IF(LEFT(AC858,4)="True",IF(_xlfn.XLOOKUP("Dst_CIDR_Le_16",'Scoring_Config'!$A:$A,'Scoring_Config'!$D:$D,"Yes")="Yes",_xlfn.XLOOKUP("Dst_CIDR_Le_16",'Scoring_Config'!$A:$A,'Scoring_Config'!$C:$C,10),0),0)+IF(LEFT(AD858,4)="True",IF(_xlfn.XLOOKUP("Dst_CIDR_17_22",'Scoring_Config'!$A:$A,'Scoring_Config'!$D:$D,"Yes")="Yes",_xlfn.XLOOKUP("Dst_CIDR_17_22",'Scoring_Config'!$A:$A,'Scoring_Config'!$C:$C,5),0),0)+IF(LEFT(AE858,4)="True",IF(_xlfn.XLOOKUP("SrcZone_IsAny",'Scoring_Config'!$A:$A,'Scoring_Config'!$D:$D,"Yes")="Yes",_xlfn.XLOOKUP("SrcZone_IsAny",'Scoring_Config'!$A:$A,'Scoring_Config'!$C:$C,10),0),0)+IF(LEFT(AF858,4)="True",IF(_xlfn.XLOOKUP("DstZone_IsAny",'Scoring_Config'!$A:$A,'Scoring_Config'!$D:$D,"Yes")="Yes",_xlfn.XLOOKUP("DstZone_IsAny",'Scoring_Config'!$A:$A,'Scoring_Config'!$C:$C,10),0),0)+IF(LEFT(AG858,4)="True",IF(_xlfn.XLOOKUP("Service_Any_OR_RangeGt1000",'Scoring_Config'!$A:$A,'Scoring_Config'!$D:$D,"Yes")="Yes",_xlfn.XLOOKUP("Service_Any_OR_RangeGt1000",'Scoring_Config'!$A:$A,'Scoring_Config'!$C:$C,10),0),0)+IF(LEFT(AH858,4)="True",IF(_xlfn.XLOOKUP("App_Any_OR_RangeGt1000",'Scoring_Config'!$A:$A,'Scoring_Config'!$D:$D,"Yes")="Yes",_xlfn.XLOOKUP("App_Any_OR_RangeGt1000",'Scoring_Config'!$A:$A,'Scoring_Config'!$C:$C,10),0),0)+IF(LEFT(AI858,4)="True",IF(_xlfn.XLOOKUP("Service_Insecure_Match",'Scoring_Config'!$A:$A,'Scoring_Config'!$D:$D,"Yes")="Yes",_xlfn.XLOOKUP("Service_Insecure_Match",'Scoring_Config'!$A:$A,'Scoring_Config'!$C:$C,5),0),0)+IF(LEFT(AJ858,4)="True",IF(_xlfn.XLOOKUP("Risky_Inbound",'Scoring_Config'!$A:$A,'Scoring_Config'!$D:$D,"Yes")="Yes",_xlfn.XLOOKUP("Risky_Inbound",'Scoring_Config'!$A:$A,'Scoring_Config'!$C:$C,50),0),0)+IF(LEFT(AK858,4)="True",IF(_xlfn.XLOOKUP("Risky_Outbound",'Scoring_Config'!$A:$A,'Scoring_Config'!$D:$D,"Yes")="Yes",_xlfn.XLOOKUP("Risky_Outbound",'Scoring_Config'!$A:$A,'Scoring_Config'!$C:$C,25),0),0)+IF(LEFT(AZ858,4)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858,FIND(",",AL858)+1,100)),0)+IF(LEFT(AM858,4)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858,FIND(",",AN858)+1,100)),0)+IF(_xlfn.XLOOKUP("Profile_Scoring",'Scoring_Config'!$A:$A,'Scoring_Config'!$D:$D,"Yes")="Yes",VALUE(MID(AO858,FIND(",",AO858)+1,100)),0)+IF(_xlfn.XLOOKUP("Options_Scoring",'Scoring_Config'!$A:$A,'Scoring_Config'!$D:$D,"Yes")="Yes",VALUE(MID(AP858,FIND(",",AP858)+1,100)),0)))</f>
        <v>0</v>
      </c>
      <c r="AZ858" cm="1">
        <f t="array" ref="AZ858">IF(FALSE,"True," &amp; IF(_xlfn.XLOOKUP("Migrate_Insecure",'Scoring_Config'!$A:$A,'Scoring_Config'!$D:$D,"Yes")="Yes",_xlfn.XLOOKUP("Migrate_Insecure",'Scoring_Config'!$A:$A,'Scoring_Config'!$C:$C,10),0),"False,0")</f>
        <v>0</v>
      </c>
    </row>
    <row r="859" spans="1:52">
      <c r="A859" t="s">
        <v>1979</v>
      </c>
      <c r="B859" t="s">
        <v>2832</v>
      </c>
      <c r="C859" t="s">
        <v>3542</v>
      </c>
      <c r="D859" t="s">
        <v>3545</v>
      </c>
      <c r="E859" t="s">
        <v>3563</v>
      </c>
      <c r="F859" t="s">
        <v>3794</v>
      </c>
      <c r="G859" t="s">
        <v>484</v>
      </c>
      <c r="H859" t="s">
        <v>174</v>
      </c>
      <c r="I859" t="s">
        <v>3794</v>
      </c>
      <c r="J859" t="s">
        <v>1084</v>
      </c>
      <c r="K859" t="s">
        <v>1894</v>
      </c>
      <c r="L859" t="s">
        <v>1327</v>
      </c>
      <c r="M859" t="s">
        <v>1974</v>
      </c>
      <c r="N859" t="s">
        <v>4315</v>
      </c>
      <c r="O859" t="s">
        <v>4319</v>
      </c>
      <c r="P859" t="s">
        <v>4323</v>
      </c>
      <c r="Q859" t="s">
        <v>4941</v>
      </c>
      <c r="R859" t="s">
        <v>5439</v>
      </c>
      <c r="S859" t="s">
        <v>4324</v>
      </c>
      <c r="T859" t="s">
        <v>5770</v>
      </c>
      <c r="U859" t="s">
        <v>6362</v>
      </c>
      <c r="Y859" cm="1">
        <f t="array" ref="Y859">IF(FALSE,"True," &amp; IF(_xlfn.XLOOKUP("Src_IsAny",'Scoring_Config'!$A:$A,'Scoring_Config'!$D:$D,"Yes")="Yes",_xlfn.XLOOKUP("Src_IsAny",'Scoring_Config'!$A:$A,'Scoring_Config'!$C:$C,10),0),"False,0")</f>
        <v>0</v>
      </c>
      <c r="Z859" cm="1">
        <f t="array" ref="Z859">IF(FALSE,"True," &amp; IF(_xlfn.XLOOKUP("Src_CIDR_Le_16",'Scoring_Config'!$A:$A,'Scoring_Config'!$D:$D,"Yes")="Yes",_xlfn.XLOOKUP("Src_CIDR_Le_16",'Scoring_Config'!$A:$A,'Scoring_Config'!$C:$C,10),0),"False,0")</f>
        <v>0</v>
      </c>
      <c r="AA859" cm="1">
        <f t="array" ref="AA859">IF(FALSE,"True," &amp; IF(_xlfn.XLOOKUP("Src_CIDR_17_22",'Scoring_Config'!$A:$A,'Scoring_Config'!$D:$D,"Yes")="Yes",_xlfn.XLOOKUP("Src_CIDR_17_22",'Scoring_Config'!$A:$A,'Scoring_Config'!$C:$C,5),0),"False,0")</f>
        <v>0</v>
      </c>
      <c r="AB859" cm="1">
        <f t="array" ref="AB859">IF(FALSE,"True," &amp; IF(_xlfn.XLOOKUP("Dst_IsAny",'Scoring_Config'!$A:$A,'Scoring_Config'!$D:$D,"Yes")="Yes",_xlfn.XLOOKUP("Dst_IsAny",'Scoring_Config'!$A:$A,'Scoring_Config'!$C:$C,10),0),"False,0")</f>
        <v>0</v>
      </c>
      <c r="AC859" cm="1">
        <f t="array" ref="AC859">IF(FALSE,"True," &amp; IF(_xlfn.XLOOKUP("Dst_CIDR_Le_16",'Scoring_Config'!$A:$A,'Scoring_Config'!$D:$D,"Yes")="Yes",_xlfn.XLOOKUP("Dst_CIDR_Le_16",'Scoring_Config'!$A:$A,'Scoring_Config'!$C:$C,10),0),"False,0")</f>
        <v>0</v>
      </c>
      <c r="AD859" cm="1">
        <f t="array" ref="AD859">IF(FALSE,"True," &amp; IF(_xlfn.XLOOKUP("Dst_CIDR_17_22",'Scoring_Config'!$A:$A,'Scoring_Config'!$D:$D,"Yes")="Yes",_xlfn.XLOOKUP("Dst_CIDR_17_22",'Scoring_Config'!$A:$A,'Scoring_Config'!$C:$C,5),0),"False,0")</f>
        <v>0</v>
      </c>
      <c r="AE859" cm="1">
        <f t="array" ref="AE859">IF(FALSE,"True," &amp; IF(_xlfn.XLOOKUP("SrcZone_IsAny",'Scoring_Config'!$A:$A,'Scoring_Config'!$D:$D,"Yes")="Yes",_xlfn.XLOOKUP("SrcZone_IsAny",'Scoring_Config'!$A:$A,'Scoring_Config'!$C:$C,10),0),"False,0")</f>
        <v>0</v>
      </c>
      <c r="AF859" cm="1">
        <f t="array" ref="AF859">IF(FALSE,"True," &amp; IF(_xlfn.XLOOKUP("DstZone_IsAny",'Scoring_Config'!$A:$A,'Scoring_Config'!$D:$D,"Yes")="Yes",_xlfn.XLOOKUP("DstZone_IsAny",'Scoring_Config'!$A:$A,'Scoring_Config'!$C:$C,10),0),"False,0")</f>
        <v>0</v>
      </c>
      <c r="AG859" cm="1">
        <f t="array" ref="AG85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59" cm="1">
        <f t="array" ref="AH859">IF(FALSE,"True," &amp; IF(_xlfn.XLOOKUP("App_Any_OR_RangeGt1000",'Scoring_Config'!$A:$A,'Scoring_Config'!$D:$D,"Yes")="Yes",_xlfn.XLOOKUP("App_Any_OR_RangeGt1000",'Scoring_Config'!$A:$A,'Scoring_Config'!$C:$C,10),0),"False,0")</f>
        <v>0</v>
      </c>
      <c r="AI859" cm="1">
        <f t="array" ref="AI859">IF(FALSE,"True," &amp; IF(_xlfn.XLOOKUP("Service_Insecure_Match",'Scoring_Config'!$A:$A,'Scoring_Config'!$D:$D,"Yes")="Yes",_xlfn.XLOOKUP("Service_Insecure_Match",'Scoring_Config'!$A:$A,'Scoring_Config'!$C:$C,5),0),"False,0")</f>
        <v>0</v>
      </c>
      <c r="AJ859" cm="1">
        <f t="array" ref="AJ859">IF(FALSE,"True," &amp; IF(_xlfn.XLOOKUP("Risky_Inbound",'Scoring_Config'!$A:$A,'Scoring_Config'!$D:$D,"Yes")="Yes",_xlfn.XLOOKUP("Risky_Inbound",'Scoring_Config'!$A:$A,'Scoring_Config'!$C:$C,50),0),"False,0")</f>
        <v>0</v>
      </c>
      <c r="AK859" cm="1">
        <f t="array" ref="AK859">IF(FALSE,"True," &amp; IF(_xlfn.XLOOKUP("Risky_Outbound",'Scoring_Config'!$A:$A,'Scoring_Config'!$D:$D,"Yes")="Yes",_xlfn.XLOOKUP("Risky_Outbound",'Scoring_Config'!$A:$A,'Scoring_Config'!$C:$C,25),0),"False,0")</f>
        <v>0</v>
      </c>
      <c r="AL859" t="s">
        <v>6699</v>
      </c>
      <c r="AM859" cm="1">
        <f t="array" ref="AM85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59" t="s">
        <v>6697</v>
      </c>
      <c r="AO859" t="s">
        <v>6697</v>
      </c>
      <c r="AP859" t="s">
        <v>6697</v>
      </c>
      <c r="AQ859" cm="1">
        <f t="array" ref="AQ859">IF(FALSE,"True," &amp; IF(_xlfn.XLOOKUP("Service_IsAny",'Scoring_Config'!$A:$A,'Scoring_Config'!$D:$D,"Yes")="Yes",_xlfn.XLOOKUP("Service_IsAny",'Scoring_Config'!$A:$A,'Scoring_Config'!$C:$C,0),0),"False,0")</f>
        <v>0</v>
      </c>
      <c r="AR859">
        <v>0</v>
      </c>
      <c r="AS859" cm="1">
        <f t="array" ref="AS859">IF(FALSE,"True," &amp; IF(_xlfn.XLOOKUP("Service_RangeGt1000",'Scoring_Config'!$A:$A,'Scoring_Config'!$D:$D,"Yes")="Yes",_xlfn.XLOOKUP("Service_RangeGt1000",'Scoring_Config'!$A:$A,'Scoring_Config'!$C:$C,0),0),"False,0")</f>
        <v>0</v>
      </c>
      <c r="AT859" cm="1">
        <f t="array" ref="AT859">IF(FALSE,"True," &amp; IF(_xlfn.XLOOKUP("App_IsAny",'Scoring_Config'!$A:$A,'Scoring_Config'!$D:$D,"Yes")="Yes",_xlfn.XLOOKUP("App_IsAny",'Scoring_Config'!$A:$A,'Scoring_Config'!$C:$C,0),0),"False,0")</f>
        <v>0</v>
      </c>
      <c r="AU859">
        <v>2</v>
      </c>
      <c r="AV859" cm="1">
        <f t="array" ref="AV859">IF(FALSE,"True," &amp; IF(_xlfn.XLOOKUP("App_RangeGt1000",'Scoring_Config'!$A:$A,'Scoring_Config'!$D:$D,"Yes")="Yes",_xlfn.XLOOKUP("App_RangeGt1000",'Scoring_Config'!$A:$A,'Scoring_Config'!$C:$C,0),0),"False,0")</f>
        <v>0</v>
      </c>
      <c r="AW859" cm="1">
        <f t="array" ref="AW859">IF(FALSE,"True," &amp; IF(_xlfn.XLOOKUP("Action_IsDenyOrDrop",'Scoring_Config'!$A:$A,'Scoring_Config'!$D:$D,"Yes")="Yes",_xlfn.XLOOKUP("Action_IsDenyOrDrop",'Scoring_Config'!$A:$A,'Scoring_Config'!$C:$C,0),0),"False,0")</f>
        <v>0</v>
      </c>
      <c r="AX859" cm="1">
        <f t="array" ref="AX859">IF(LEFT(AW859,4)="True",0,(IF(LEFT(Y859,4)="True",IF(_xlfn.XLOOKUP("Src_IsAny",'Scoring_Config'!$A:$A,'Scoring_Config'!$D:$D,"Yes")="Yes",_xlfn.XLOOKUP("Src_IsAny",'Scoring_Config'!$A:$A,'Scoring_Config'!$C:$C,10),0),0)+IF(LEFT(Z859,4)="True",IF(_xlfn.XLOOKUP("Src_CIDR_Le_16",'Scoring_Config'!$A:$A,'Scoring_Config'!$D:$D,"Yes")="Yes",_xlfn.XLOOKUP("Src_CIDR_Le_16",'Scoring_Config'!$A:$A,'Scoring_Config'!$C:$C,10),0),0)+IF(LEFT(AA859,4)="True",IF(_xlfn.XLOOKUP("Src_CIDR_17_22",'Scoring_Config'!$A:$A,'Scoring_Config'!$D:$D,"Yes")="Yes",_xlfn.XLOOKUP("Src_CIDR_17_22",'Scoring_Config'!$A:$A,'Scoring_Config'!$C:$C,5),0),0)+IF(LEFT(AB859,4)="True",IF(_xlfn.XLOOKUP("Dst_IsAny",'Scoring_Config'!$A:$A,'Scoring_Config'!$D:$D,"Yes")="Yes",_xlfn.XLOOKUP("Dst_IsAny",'Scoring_Config'!$A:$A,'Scoring_Config'!$C:$C,10),0),0)+IF(LEFT(AC859,4)="True",IF(_xlfn.XLOOKUP("Dst_CIDR_Le_16",'Scoring_Config'!$A:$A,'Scoring_Config'!$D:$D,"Yes")="Yes",_xlfn.XLOOKUP("Dst_CIDR_Le_16",'Scoring_Config'!$A:$A,'Scoring_Config'!$C:$C,10),0),0)+IF(LEFT(AD859,4)="True",IF(_xlfn.XLOOKUP("Dst_CIDR_17_22",'Scoring_Config'!$A:$A,'Scoring_Config'!$D:$D,"Yes")="Yes",_xlfn.XLOOKUP("Dst_CIDR_17_22",'Scoring_Config'!$A:$A,'Scoring_Config'!$C:$C,5),0),0)+IF(LEFT(AE859,4)="True",IF(_xlfn.XLOOKUP("SrcZone_IsAny",'Scoring_Config'!$A:$A,'Scoring_Config'!$D:$D,"Yes")="Yes",_xlfn.XLOOKUP("SrcZone_IsAny",'Scoring_Config'!$A:$A,'Scoring_Config'!$C:$C,10),0),0)+IF(LEFT(AF859,4)="True",IF(_xlfn.XLOOKUP("DstZone_IsAny",'Scoring_Config'!$A:$A,'Scoring_Config'!$D:$D,"Yes")="Yes",_xlfn.XLOOKUP("DstZone_IsAny",'Scoring_Config'!$A:$A,'Scoring_Config'!$C:$C,10),0),0)+IF(LEFT(AG859,4)="True",IF(_xlfn.XLOOKUP("Service_Any_OR_RangeGt1000",'Scoring_Config'!$A:$A,'Scoring_Config'!$D:$D,"Yes")="Yes",_xlfn.XLOOKUP("Service_Any_OR_RangeGt1000",'Scoring_Config'!$A:$A,'Scoring_Config'!$C:$C,10),0),0)+IF(LEFT(AH859,4)="True",IF(_xlfn.XLOOKUP("App_Any_OR_RangeGt1000",'Scoring_Config'!$A:$A,'Scoring_Config'!$D:$D,"Yes")="Yes",_xlfn.XLOOKUP("App_Any_OR_RangeGt1000",'Scoring_Config'!$A:$A,'Scoring_Config'!$C:$C,10),0),0)+IF(LEFT(AI859,4)="True",IF(_xlfn.XLOOKUP("Service_Insecure_Match",'Scoring_Config'!$A:$A,'Scoring_Config'!$D:$D,"Yes")="Yes",_xlfn.XLOOKUP("Service_Insecure_Match",'Scoring_Config'!$A:$A,'Scoring_Config'!$C:$C,5),0),0)+IF(LEFT(AJ859,4)="True",IF(_xlfn.XLOOKUP("Risky_Inbound",'Scoring_Config'!$A:$A,'Scoring_Config'!$D:$D,"Yes")="Yes",_xlfn.XLOOKUP("Risky_Inbound",'Scoring_Config'!$A:$A,'Scoring_Config'!$C:$C,50),0),0)+IF(LEFT(AK859,4)="True",IF(_xlfn.XLOOKUP("Risky_Outbound",'Scoring_Config'!$A:$A,'Scoring_Config'!$D:$D,"Yes")="Yes",_xlfn.XLOOKUP("Risky_Outbound",'Scoring_Config'!$A:$A,'Scoring_Config'!$C:$C,25),0),0)+IF(LEFT(AZ859,4)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859,FIND(",",AL859)+1,100)),0)+IF(LEFT(AM859,4)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859,FIND(",",AN859)+1,100)),0)+IF(_xlfn.XLOOKUP("Profile_Scoring",'Scoring_Config'!$A:$A,'Scoring_Config'!$D:$D,"Yes")="Yes",VALUE(MID(AO859,FIND(",",AO859)+1,100)),0)+IF(_xlfn.XLOOKUP("Options_Scoring",'Scoring_Config'!$A:$A,'Scoring_Config'!$D:$D,"Yes")="Yes",VALUE(MID(AP859,FIND(",",AP859)+1,100)),0)))</f>
        <v>0</v>
      </c>
      <c r="AZ859" cm="1">
        <f t="array" ref="AZ859">IF(FALSE,"True," &amp; IF(_xlfn.XLOOKUP("Migrate_Insecure",'Scoring_Config'!$A:$A,'Scoring_Config'!$D:$D,"Yes")="Yes",_xlfn.XLOOKUP("Migrate_Insecure",'Scoring_Config'!$A:$A,'Scoring_Config'!$C:$C,10),0),"False,0")</f>
        <v>0</v>
      </c>
    </row>
    <row r="860" spans="1:52">
      <c r="A860" t="s">
        <v>1979</v>
      </c>
      <c r="B860" t="s">
        <v>2833</v>
      </c>
      <c r="C860" t="s">
        <v>3542</v>
      </c>
      <c r="D860" t="s">
        <v>3551</v>
      </c>
      <c r="E860" t="s">
        <v>3563</v>
      </c>
      <c r="F860" t="s">
        <v>3891</v>
      </c>
      <c r="G860" t="s">
        <v>174</v>
      </c>
      <c r="H860" t="s">
        <v>174</v>
      </c>
      <c r="I860" t="s">
        <v>4093</v>
      </c>
      <c r="J860" t="s">
        <v>1085</v>
      </c>
      <c r="K860" t="s">
        <v>1667</v>
      </c>
      <c r="L860" t="s">
        <v>1327</v>
      </c>
      <c r="M860" t="s">
        <v>1974</v>
      </c>
      <c r="N860" t="s">
        <v>4315</v>
      </c>
      <c r="O860" t="s">
        <v>4319</v>
      </c>
      <c r="P860" t="s">
        <v>4321</v>
      </c>
      <c r="Q860" t="s">
        <v>4942</v>
      </c>
      <c r="R860" t="s">
        <v>5440</v>
      </c>
      <c r="S860" t="s">
        <v>5440</v>
      </c>
      <c r="T860" t="s">
        <v>5788</v>
      </c>
      <c r="U860" t="s">
        <v>6363</v>
      </c>
      <c r="Y860" cm="1">
        <f t="array" ref="Y860">IF(TRUE,"True," &amp; IF(_xlfn.XLOOKUP("Src_IsAny",'Scoring_Config'!$A:$A,'Scoring_Config'!$D:$D,"Yes")="Yes",_xlfn.XLOOKUP("Src_IsAny",'Scoring_Config'!$A:$A,'Scoring_Config'!$C:$C,10),0),"False,0")</f>
        <v>0</v>
      </c>
      <c r="Z860" cm="1">
        <f t="array" ref="Z860">IF(FALSE,"True," &amp; IF(_xlfn.XLOOKUP("Src_CIDR_Le_16",'Scoring_Config'!$A:$A,'Scoring_Config'!$D:$D,"Yes")="Yes",_xlfn.XLOOKUP("Src_CIDR_Le_16",'Scoring_Config'!$A:$A,'Scoring_Config'!$C:$C,10),0),"False,0")</f>
        <v>0</v>
      </c>
      <c r="AA860" cm="1">
        <f t="array" ref="AA860">IF(FALSE,"True," &amp; IF(_xlfn.XLOOKUP("Src_CIDR_17_22",'Scoring_Config'!$A:$A,'Scoring_Config'!$D:$D,"Yes")="Yes",_xlfn.XLOOKUP("Src_CIDR_17_22",'Scoring_Config'!$A:$A,'Scoring_Config'!$C:$C,5),0),"False,0")</f>
        <v>0</v>
      </c>
      <c r="AB860" cm="1">
        <f t="array" ref="AB860">IF(FALSE,"True," &amp; IF(_xlfn.XLOOKUP("Dst_IsAny",'Scoring_Config'!$A:$A,'Scoring_Config'!$D:$D,"Yes")="Yes",_xlfn.XLOOKUP("Dst_IsAny",'Scoring_Config'!$A:$A,'Scoring_Config'!$C:$C,10),0),"False,0")</f>
        <v>0</v>
      </c>
      <c r="AC860" cm="1">
        <f t="array" ref="AC860">IF(FALSE,"True," &amp; IF(_xlfn.XLOOKUP("Dst_CIDR_Le_16",'Scoring_Config'!$A:$A,'Scoring_Config'!$D:$D,"Yes")="Yes",_xlfn.XLOOKUP("Dst_CIDR_Le_16",'Scoring_Config'!$A:$A,'Scoring_Config'!$C:$C,10),0),"False,0")</f>
        <v>0</v>
      </c>
      <c r="AD860" cm="1">
        <f t="array" ref="AD860">IF(FALSE,"True," &amp; IF(_xlfn.XLOOKUP("Dst_CIDR_17_22",'Scoring_Config'!$A:$A,'Scoring_Config'!$D:$D,"Yes")="Yes",_xlfn.XLOOKUP("Dst_CIDR_17_22",'Scoring_Config'!$A:$A,'Scoring_Config'!$C:$C,5),0),"False,0")</f>
        <v>0</v>
      </c>
      <c r="AE860" cm="1">
        <f t="array" ref="AE860">IF(FALSE,"True," &amp; IF(_xlfn.XLOOKUP("SrcZone_IsAny",'Scoring_Config'!$A:$A,'Scoring_Config'!$D:$D,"Yes")="Yes",_xlfn.XLOOKUP("SrcZone_IsAny",'Scoring_Config'!$A:$A,'Scoring_Config'!$C:$C,10),0),"False,0")</f>
        <v>0</v>
      </c>
      <c r="AF860" cm="1">
        <f t="array" ref="AF860">IF(FALSE,"True," &amp; IF(_xlfn.XLOOKUP("DstZone_IsAny",'Scoring_Config'!$A:$A,'Scoring_Config'!$D:$D,"Yes")="Yes",_xlfn.XLOOKUP("DstZone_IsAny",'Scoring_Config'!$A:$A,'Scoring_Config'!$C:$C,10),0),"False,0")</f>
        <v>0</v>
      </c>
      <c r="AG860" cm="1">
        <f t="array" ref="AG86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60" cm="1">
        <f t="array" ref="AH860">IF(FALSE,"True," &amp; IF(_xlfn.XLOOKUP("App_Any_OR_RangeGt1000",'Scoring_Config'!$A:$A,'Scoring_Config'!$D:$D,"Yes")="Yes",_xlfn.XLOOKUP("App_Any_OR_RangeGt1000",'Scoring_Config'!$A:$A,'Scoring_Config'!$C:$C,10),0),"False,0")</f>
        <v>0</v>
      </c>
      <c r="AI860" cm="1">
        <f t="array" ref="AI860">IF(FALSE,"True," &amp; IF(_xlfn.XLOOKUP("Service_Insecure_Match",'Scoring_Config'!$A:$A,'Scoring_Config'!$D:$D,"Yes")="Yes",_xlfn.XLOOKUP("Service_Insecure_Match",'Scoring_Config'!$A:$A,'Scoring_Config'!$C:$C,5),0),"False,0")</f>
        <v>0</v>
      </c>
      <c r="AJ860" cm="1">
        <f t="array" ref="AJ860">IF(FALSE,"True," &amp; IF(_xlfn.XLOOKUP("Risky_Inbound",'Scoring_Config'!$A:$A,'Scoring_Config'!$D:$D,"Yes")="Yes",_xlfn.XLOOKUP("Risky_Inbound",'Scoring_Config'!$A:$A,'Scoring_Config'!$C:$C,50),0),"False,0")</f>
        <v>0</v>
      </c>
      <c r="AK860" cm="1">
        <f t="array" ref="AK860">IF(FALSE,"True," &amp; IF(_xlfn.XLOOKUP("Risky_Outbound",'Scoring_Config'!$A:$A,'Scoring_Config'!$D:$D,"Yes")="Yes",_xlfn.XLOOKUP("Risky_Outbound",'Scoring_Config'!$A:$A,'Scoring_Config'!$C:$C,25),0),"False,0")</f>
        <v>0</v>
      </c>
      <c r="AL860" t="s">
        <v>6700</v>
      </c>
      <c r="AM860" cm="1">
        <f t="array" ref="AM86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60" t="s">
        <v>6697</v>
      </c>
      <c r="AO860" t="s">
        <v>6697</v>
      </c>
      <c r="AP860" t="s">
        <v>6697</v>
      </c>
      <c r="AQ860" cm="1">
        <f t="array" ref="AQ860">IF(FALSE,"True," &amp; IF(_xlfn.XLOOKUP("Service_IsAny",'Scoring_Config'!$A:$A,'Scoring_Config'!$D:$D,"Yes")="Yes",_xlfn.XLOOKUP("Service_IsAny",'Scoring_Config'!$A:$A,'Scoring_Config'!$C:$C,0),0),"False,0")</f>
        <v>0</v>
      </c>
      <c r="AR860">
        <v>0</v>
      </c>
      <c r="AS860" cm="1">
        <f t="array" ref="AS860">IF(FALSE,"True," &amp; IF(_xlfn.XLOOKUP("Service_RangeGt1000",'Scoring_Config'!$A:$A,'Scoring_Config'!$D:$D,"Yes")="Yes",_xlfn.XLOOKUP("Service_RangeGt1000",'Scoring_Config'!$A:$A,'Scoring_Config'!$C:$C,0),0),"False,0")</f>
        <v>0</v>
      </c>
      <c r="AT860" cm="1">
        <f t="array" ref="AT860">IF(FALSE,"True," &amp; IF(_xlfn.XLOOKUP("App_IsAny",'Scoring_Config'!$A:$A,'Scoring_Config'!$D:$D,"Yes")="Yes",_xlfn.XLOOKUP("App_IsAny",'Scoring_Config'!$A:$A,'Scoring_Config'!$C:$C,0),0),"False,0")</f>
        <v>0</v>
      </c>
      <c r="AU860">
        <v>1</v>
      </c>
      <c r="AV860" cm="1">
        <f t="array" ref="AV860">IF(FALSE,"True," &amp; IF(_xlfn.XLOOKUP("App_RangeGt1000",'Scoring_Config'!$A:$A,'Scoring_Config'!$D:$D,"Yes")="Yes",_xlfn.XLOOKUP("App_RangeGt1000",'Scoring_Config'!$A:$A,'Scoring_Config'!$C:$C,0),0),"False,0")</f>
        <v>0</v>
      </c>
      <c r="AW860" cm="1">
        <f t="array" ref="AW860">IF(FALSE,"True," &amp; IF(_xlfn.XLOOKUP("Action_IsDenyOrDrop",'Scoring_Config'!$A:$A,'Scoring_Config'!$D:$D,"Yes")="Yes",_xlfn.XLOOKUP("Action_IsDenyOrDrop",'Scoring_Config'!$A:$A,'Scoring_Config'!$C:$C,0),0),"False,0")</f>
        <v>0</v>
      </c>
      <c r="AX860" cm="1">
        <f t="array" ref="AX860">IF(LEFT(AW860,4)="True",0,(IF(LEFT(Y860,4)="True",IF(_xlfn.XLOOKUP("Src_IsAny",'Scoring_Config'!$A:$A,'Scoring_Config'!$D:$D,"Yes")="Yes",_xlfn.XLOOKUP("Src_IsAny",'Scoring_Config'!$A:$A,'Scoring_Config'!$C:$C,10),0),0)+IF(LEFT(Z860,4)="True",IF(_xlfn.XLOOKUP("Src_CIDR_Le_16",'Scoring_Config'!$A:$A,'Scoring_Config'!$D:$D,"Yes")="Yes",_xlfn.XLOOKUP("Src_CIDR_Le_16",'Scoring_Config'!$A:$A,'Scoring_Config'!$C:$C,10),0),0)+IF(LEFT(AA860,4)="True",IF(_xlfn.XLOOKUP("Src_CIDR_17_22",'Scoring_Config'!$A:$A,'Scoring_Config'!$D:$D,"Yes")="Yes",_xlfn.XLOOKUP("Src_CIDR_17_22",'Scoring_Config'!$A:$A,'Scoring_Config'!$C:$C,5),0),0)+IF(LEFT(AB860,4)="True",IF(_xlfn.XLOOKUP("Dst_IsAny",'Scoring_Config'!$A:$A,'Scoring_Config'!$D:$D,"Yes")="Yes",_xlfn.XLOOKUP("Dst_IsAny",'Scoring_Config'!$A:$A,'Scoring_Config'!$C:$C,10),0),0)+IF(LEFT(AC860,4)="True",IF(_xlfn.XLOOKUP("Dst_CIDR_Le_16",'Scoring_Config'!$A:$A,'Scoring_Config'!$D:$D,"Yes")="Yes",_xlfn.XLOOKUP("Dst_CIDR_Le_16",'Scoring_Config'!$A:$A,'Scoring_Config'!$C:$C,10),0),0)+IF(LEFT(AD860,4)="True",IF(_xlfn.XLOOKUP("Dst_CIDR_17_22",'Scoring_Config'!$A:$A,'Scoring_Config'!$D:$D,"Yes")="Yes",_xlfn.XLOOKUP("Dst_CIDR_17_22",'Scoring_Config'!$A:$A,'Scoring_Config'!$C:$C,5),0),0)+IF(LEFT(AE860,4)="True",IF(_xlfn.XLOOKUP("SrcZone_IsAny",'Scoring_Config'!$A:$A,'Scoring_Config'!$D:$D,"Yes")="Yes",_xlfn.XLOOKUP("SrcZone_IsAny",'Scoring_Config'!$A:$A,'Scoring_Config'!$C:$C,10),0),0)+IF(LEFT(AF860,4)="True",IF(_xlfn.XLOOKUP("DstZone_IsAny",'Scoring_Config'!$A:$A,'Scoring_Config'!$D:$D,"Yes")="Yes",_xlfn.XLOOKUP("DstZone_IsAny",'Scoring_Config'!$A:$A,'Scoring_Config'!$C:$C,10),0),0)+IF(LEFT(AG860,4)="True",IF(_xlfn.XLOOKUP("Service_Any_OR_RangeGt1000",'Scoring_Config'!$A:$A,'Scoring_Config'!$D:$D,"Yes")="Yes",_xlfn.XLOOKUP("Service_Any_OR_RangeGt1000",'Scoring_Config'!$A:$A,'Scoring_Config'!$C:$C,10),0),0)+IF(LEFT(AH860,4)="True",IF(_xlfn.XLOOKUP("App_Any_OR_RangeGt1000",'Scoring_Config'!$A:$A,'Scoring_Config'!$D:$D,"Yes")="Yes",_xlfn.XLOOKUP("App_Any_OR_RangeGt1000",'Scoring_Config'!$A:$A,'Scoring_Config'!$C:$C,10),0),0)+IF(LEFT(AI860,4)="True",IF(_xlfn.XLOOKUP("Service_Insecure_Match",'Scoring_Config'!$A:$A,'Scoring_Config'!$D:$D,"Yes")="Yes",_xlfn.XLOOKUP("Service_Insecure_Match",'Scoring_Config'!$A:$A,'Scoring_Config'!$C:$C,5),0),0)+IF(LEFT(AJ860,4)="True",IF(_xlfn.XLOOKUP("Risky_Inbound",'Scoring_Config'!$A:$A,'Scoring_Config'!$D:$D,"Yes")="Yes",_xlfn.XLOOKUP("Risky_Inbound",'Scoring_Config'!$A:$A,'Scoring_Config'!$C:$C,50),0),0)+IF(LEFT(AK860,4)="True",IF(_xlfn.XLOOKUP("Risky_Outbound",'Scoring_Config'!$A:$A,'Scoring_Config'!$D:$D,"Yes")="Yes",_xlfn.XLOOKUP("Risky_Outbound",'Scoring_Config'!$A:$A,'Scoring_Config'!$C:$C,25),0),0)+IF(LEFT(AZ860,4)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860,FIND(",",AL860)+1,100)),0)+IF(LEFT(AM860,4)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860,FIND(",",AN860)+1,100)),0)+IF(_xlfn.XLOOKUP("Profile_Scoring",'Scoring_Config'!$A:$A,'Scoring_Config'!$D:$D,"Yes")="Yes",VALUE(MID(AO860,FIND(",",AO860)+1,100)),0)+IF(_xlfn.XLOOKUP("Options_Scoring",'Scoring_Config'!$A:$A,'Scoring_Config'!$D:$D,"Yes")="Yes",VALUE(MID(AP860,FIND(",",AP860)+1,100)),0)))</f>
        <v>0</v>
      </c>
      <c r="AZ860" cm="1">
        <f t="array" ref="AZ860">IF(FALSE,"True," &amp; IF(_xlfn.XLOOKUP("Migrate_Insecure",'Scoring_Config'!$A:$A,'Scoring_Config'!$D:$D,"Yes")="Yes",_xlfn.XLOOKUP("Migrate_Insecure",'Scoring_Config'!$A:$A,'Scoring_Config'!$C:$C,10),0),"False,0")</f>
        <v>0</v>
      </c>
    </row>
    <row r="861" spans="1:52">
      <c r="A861" t="s">
        <v>1979</v>
      </c>
      <c r="B861" t="s">
        <v>2834</v>
      </c>
      <c r="C861" t="s">
        <v>3542</v>
      </c>
      <c r="D861" t="s">
        <v>3545</v>
      </c>
      <c r="E861" t="s">
        <v>3563</v>
      </c>
      <c r="F861" t="s">
        <v>3609</v>
      </c>
      <c r="G861" t="s">
        <v>486</v>
      </c>
      <c r="H861" t="s">
        <v>174</v>
      </c>
      <c r="I861" t="s">
        <v>3897</v>
      </c>
      <c r="J861" t="s">
        <v>1086</v>
      </c>
      <c r="K861" t="s">
        <v>1667</v>
      </c>
      <c r="L861" t="s">
        <v>1327</v>
      </c>
      <c r="M861" t="s">
        <v>1974</v>
      </c>
      <c r="N861" t="s">
        <v>4315</v>
      </c>
      <c r="O861" t="s">
        <v>4319</v>
      </c>
      <c r="P861" t="s">
        <v>4323</v>
      </c>
      <c r="Q861" t="s">
        <v>4943</v>
      </c>
      <c r="R861" t="s">
        <v>5439</v>
      </c>
      <c r="S861" t="s">
        <v>4324</v>
      </c>
      <c r="T861" t="s">
        <v>5770</v>
      </c>
      <c r="U861" t="s">
        <v>6364</v>
      </c>
      <c r="Y861" cm="1">
        <f t="array" ref="Y861">IF(FALSE,"True," &amp; IF(_xlfn.XLOOKUP("Src_IsAny",'Scoring_Config'!$A:$A,'Scoring_Config'!$D:$D,"Yes")="Yes",_xlfn.XLOOKUP("Src_IsAny",'Scoring_Config'!$A:$A,'Scoring_Config'!$C:$C,10),0),"False,0")</f>
        <v>0</v>
      </c>
      <c r="Z861" cm="1">
        <f t="array" ref="Z861">IF(FALSE,"True," &amp; IF(_xlfn.XLOOKUP("Src_CIDR_Le_16",'Scoring_Config'!$A:$A,'Scoring_Config'!$D:$D,"Yes")="Yes",_xlfn.XLOOKUP("Src_CIDR_Le_16",'Scoring_Config'!$A:$A,'Scoring_Config'!$C:$C,10),0),"False,0")</f>
        <v>0</v>
      </c>
      <c r="AA861" cm="1">
        <f t="array" ref="AA861">IF(FALSE,"True," &amp; IF(_xlfn.XLOOKUP("Src_CIDR_17_22",'Scoring_Config'!$A:$A,'Scoring_Config'!$D:$D,"Yes")="Yes",_xlfn.XLOOKUP("Src_CIDR_17_22",'Scoring_Config'!$A:$A,'Scoring_Config'!$C:$C,5),0),"False,0")</f>
        <v>0</v>
      </c>
      <c r="AB861" cm="1">
        <f t="array" ref="AB861">IF(FALSE,"True," &amp; IF(_xlfn.XLOOKUP("Dst_IsAny",'Scoring_Config'!$A:$A,'Scoring_Config'!$D:$D,"Yes")="Yes",_xlfn.XLOOKUP("Dst_IsAny",'Scoring_Config'!$A:$A,'Scoring_Config'!$C:$C,10),0),"False,0")</f>
        <v>0</v>
      </c>
      <c r="AC861" cm="1">
        <f t="array" ref="AC861">IF(FALSE,"True," &amp; IF(_xlfn.XLOOKUP("Dst_CIDR_Le_16",'Scoring_Config'!$A:$A,'Scoring_Config'!$D:$D,"Yes")="Yes",_xlfn.XLOOKUP("Dst_CIDR_Le_16",'Scoring_Config'!$A:$A,'Scoring_Config'!$C:$C,10),0),"False,0")</f>
        <v>0</v>
      </c>
      <c r="AD861" cm="1">
        <f t="array" ref="AD861">IF(FALSE,"True," &amp; IF(_xlfn.XLOOKUP("Dst_CIDR_17_22",'Scoring_Config'!$A:$A,'Scoring_Config'!$D:$D,"Yes")="Yes",_xlfn.XLOOKUP("Dst_CIDR_17_22",'Scoring_Config'!$A:$A,'Scoring_Config'!$C:$C,5),0),"False,0")</f>
        <v>0</v>
      </c>
      <c r="AE861" cm="1">
        <f t="array" ref="AE861">IF(FALSE,"True," &amp; IF(_xlfn.XLOOKUP("SrcZone_IsAny",'Scoring_Config'!$A:$A,'Scoring_Config'!$D:$D,"Yes")="Yes",_xlfn.XLOOKUP("SrcZone_IsAny",'Scoring_Config'!$A:$A,'Scoring_Config'!$C:$C,10),0),"False,0")</f>
        <v>0</v>
      </c>
      <c r="AF861" cm="1">
        <f t="array" ref="AF861">IF(FALSE,"True," &amp; IF(_xlfn.XLOOKUP("DstZone_IsAny",'Scoring_Config'!$A:$A,'Scoring_Config'!$D:$D,"Yes")="Yes",_xlfn.XLOOKUP("DstZone_IsAny",'Scoring_Config'!$A:$A,'Scoring_Config'!$C:$C,10),0),"False,0")</f>
        <v>0</v>
      </c>
      <c r="AG861" cm="1">
        <f t="array" ref="AG86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61" cm="1">
        <f t="array" ref="AH861">IF(FALSE,"True," &amp; IF(_xlfn.XLOOKUP("App_Any_OR_RangeGt1000",'Scoring_Config'!$A:$A,'Scoring_Config'!$D:$D,"Yes")="Yes",_xlfn.XLOOKUP("App_Any_OR_RangeGt1000",'Scoring_Config'!$A:$A,'Scoring_Config'!$C:$C,10),0),"False,0")</f>
        <v>0</v>
      </c>
      <c r="AI861" cm="1">
        <f t="array" ref="AI861">IF(FALSE,"True," &amp; IF(_xlfn.XLOOKUP("Service_Insecure_Match",'Scoring_Config'!$A:$A,'Scoring_Config'!$D:$D,"Yes")="Yes",_xlfn.XLOOKUP("Service_Insecure_Match",'Scoring_Config'!$A:$A,'Scoring_Config'!$C:$C,5),0),"False,0")</f>
        <v>0</v>
      </c>
      <c r="AJ861" cm="1">
        <f t="array" ref="AJ861">IF(FALSE,"True," &amp; IF(_xlfn.XLOOKUP("Risky_Inbound",'Scoring_Config'!$A:$A,'Scoring_Config'!$D:$D,"Yes")="Yes",_xlfn.XLOOKUP("Risky_Inbound",'Scoring_Config'!$A:$A,'Scoring_Config'!$C:$C,50),0),"False,0")</f>
        <v>0</v>
      </c>
      <c r="AK861" cm="1">
        <f t="array" ref="AK861">IF(FALSE,"True," &amp; IF(_xlfn.XLOOKUP("Risky_Outbound",'Scoring_Config'!$A:$A,'Scoring_Config'!$D:$D,"Yes")="Yes",_xlfn.XLOOKUP("Risky_Outbound",'Scoring_Config'!$A:$A,'Scoring_Config'!$C:$C,25),0),"False,0")</f>
        <v>0</v>
      </c>
      <c r="AL861" t="s">
        <v>6699</v>
      </c>
      <c r="AM861" cm="1">
        <f t="array" ref="AM86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61" t="s">
        <v>6697</v>
      </c>
      <c r="AO861" t="s">
        <v>6697</v>
      </c>
      <c r="AP861" t="s">
        <v>6697</v>
      </c>
      <c r="AQ861" cm="1">
        <f t="array" ref="AQ861">IF(FALSE,"True," &amp; IF(_xlfn.XLOOKUP("Service_IsAny",'Scoring_Config'!$A:$A,'Scoring_Config'!$D:$D,"Yes")="Yes",_xlfn.XLOOKUP("Service_IsAny",'Scoring_Config'!$A:$A,'Scoring_Config'!$C:$C,0),0),"False,0")</f>
        <v>0</v>
      </c>
      <c r="AR861">
        <v>0</v>
      </c>
      <c r="AS861" cm="1">
        <f t="array" ref="AS861">IF(FALSE,"True," &amp; IF(_xlfn.XLOOKUP("Service_RangeGt1000",'Scoring_Config'!$A:$A,'Scoring_Config'!$D:$D,"Yes")="Yes",_xlfn.XLOOKUP("Service_RangeGt1000",'Scoring_Config'!$A:$A,'Scoring_Config'!$C:$C,0),0),"False,0")</f>
        <v>0</v>
      </c>
      <c r="AT861" cm="1">
        <f t="array" ref="AT861">IF(FALSE,"True," &amp; IF(_xlfn.XLOOKUP("App_IsAny",'Scoring_Config'!$A:$A,'Scoring_Config'!$D:$D,"Yes")="Yes",_xlfn.XLOOKUP("App_IsAny",'Scoring_Config'!$A:$A,'Scoring_Config'!$C:$C,0),0),"False,0")</f>
        <v>0</v>
      </c>
      <c r="AU861">
        <v>1</v>
      </c>
      <c r="AV861" cm="1">
        <f t="array" ref="AV861">IF(FALSE,"True," &amp; IF(_xlfn.XLOOKUP("App_RangeGt1000",'Scoring_Config'!$A:$A,'Scoring_Config'!$D:$D,"Yes")="Yes",_xlfn.XLOOKUP("App_RangeGt1000",'Scoring_Config'!$A:$A,'Scoring_Config'!$C:$C,0),0),"False,0")</f>
        <v>0</v>
      </c>
      <c r="AW861" cm="1">
        <f t="array" ref="AW861">IF(FALSE,"True," &amp; IF(_xlfn.XLOOKUP("Action_IsDenyOrDrop",'Scoring_Config'!$A:$A,'Scoring_Config'!$D:$D,"Yes")="Yes",_xlfn.XLOOKUP("Action_IsDenyOrDrop",'Scoring_Config'!$A:$A,'Scoring_Config'!$C:$C,0),0),"False,0")</f>
        <v>0</v>
      </c>
      <c r="AX861" cm="1">
        <f t="array" ref="AX861">IF(LEFT(AW861,4)="True",0,(IF(LEFT(Y861,4)="True",IF(_xlfn.XLOOKUP("Src_IsAny",'Scoring_Config'!$A:$A,'Scoring_Config'!$D:$D,"Yes")="Yes",_xlfn.XLOOKUP("Src_IsAny",'Scoring_Config'!$A:$A,'Scoring_Config'!$C:$C,10),0),0)+IF(LEFT(Z861,4)="True",IF(_xlfn.XLOOKUP("Src_CIDR_Le_16",'Scoring_Config'!$A:$A,'Scoring_Config'!$D:$D,"Yes")="Yes",_xlfn.XLOOKUP("Src_CIDR_Le_16",'Scoring_Config'!$A:$A,'Scoring_Config'!$C:$C,10),0),0)+IF(LEFT(AA861,4)="True",IF(_xlfn.XLOOKUP("Src_CIDR_17_22",'Scoring_Config'!$A:$A,'Scoring_Config'!$D:$D,"Yes")="Yes",_xlfn.XLOOKUP("Src_CIDR_17_22",'Scoring_Config'!$A:$A,'Scoring_Config'!$C:$C,5),0),0)+IF(LEFT(AB861,4)="True",IF(_xlfn.XLOOKUP("Dst_IsAny",'Scoring_Config'!$A:$A,'Scoring_Config'!$D:$D,"Yes")="Yes",_xlfn.XLOOKUP("Dst_IsAny",'Scoring_Config'!$A:$A,'Scoring_Config'!$C:$C,10),0),0)+IF(LEFT(AC861,4)="True",IF(_xlfn.XLOOKUP("Dst_CIDR_Le_16",'Scoring_Config'!$A:$A,'Scoring_Config'!$D:$D,"Yes")="Yes",_xlfn.XLOOKUP("Dst_CIDR_Le_16",'Scoring_Config'!$A:$A,'Scoring_Config'!$C:$C,10),0),0)+IF(LEFT(AD861,4)="True",IF(_xlfn.XLOOKUP("Dst_CIDR_17_22",'Scoring_Config'!$A:$A,'Scoring_Config'!$D:$D,"Yes")="Yes",_xlfn.XLOOKUP("Dst_CIDR_17_22",'Scoring_Config'!$A:$A,'Scoring_Config'!$C:$C,5),0),0)+IF(LEFT(AE861,4)="True",IF(_xlfn.XLOOKUP("SrcZone_IsAny",'Scoring_Config'!$A:$A,'Scoring_Config'!$D:$D,"Yes")="Yes",_xlfn.XLOOKUP("SrcZone_IsAny",'Scoring_Config'!$A:$A,'Scoring_Config'!$C:$C,10),0),0)+IF(LEFT(AF861,4)="True",IF(_xlfn.XLOOKUP("DstZone_IsAny",'Scoring_Config'!$A:$A,'Scoring_Config'!$D:$D,"Yes")="Yes",_xlfn.XLOOKUP("DstZone_IsAny",'Scoring_Config'!$A:$A,'Scoring_Config'!$C:$C,10),0),0)+IF(LEFT(AG861,4)="True",IF(_xlfn.XLOOKUP("Service_Any_OR_RangeGt1000",'Scoring_Config'!$A:$A,'Scoring_Config'!$D:$D,"Yes")="Yes",_xlfn.XLOOKUP("Service_Any_OR_RangeGt1000",'Scoring_Config'!$A:$A,'Scoring_Config'!$C:$C,10),0),0)+IF(LEFT(AH861,4)="True",IF(_xlfn.XLOOKUP("App_Any_OR_RangeGt1000",'Scoring_Config'!$A:$A,'Scoring_Config'!$D:$D,"Yes")="Yes",_xlfn.XLOOKUP("App_Any_OR_RangeGt1000",'Scoring_Config'!$A:$A,'Scoring_Config'!$C:$C,10),0),0)+IF(LEFT(AI861,4)="True",IF(_xlfn.XLOOKUP("Service_Insecure_Match",'Scoring_Config'!$A:$A,'Scoring_Config'!$D:$D,"Yes")="Yes",_xlfn.XLOOKUP("Service_Insecure_Match",'Scoring_Config'!$A:$A,'Scoring_Config'!$C:$C,5),0),0)+IF(LEFT(AJ861,4)="True",IF(_xlfn.XLOOKUP("Risky_Inbound",'Scoring_Config'!$A:$A,'Scoring_Config'!$D:$D,"Yes")="Yes",_xlfn.XLOOKUP("Risky_Inbound",'Scoring_Config'!$A:$A,'Scoring_Config'!$C:$C,50),0),0)+IF(LEFT(AK861,4)="True",IF(_xlfn.XLOOKUP("Risky_Outbound",'Scoring_Config'!$A:$A,'Scoring_Config'!$D:$D,"Yes")="Yes",_xlfn.XLOOKUP("Risky_Outbound",'Scoring_Config'!$A:$A,'Scoring_Config'!$C:$C,25),0),0)+IF(LEFT(AZ861,4)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861,FIND(",",AL861)+1,100)),0)+IF(LEFT(AM861,4)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861,FIND(",",AN861)+1,100)),0)+IF(_xlfn.XLOOKUP("Profile_Scoring",'Scoring_Config'!$A:$A,'Scoring_Config'!$D:$D,"Yes")="Yes",VALUE(MID(AO861,FIND(",",AO861)+1,100)),0)+IF(_xlfn.XLOOKUP("Options_Scoring",'Scoring_Config'!$A:$A,'Scoring_Config'!$D:$D,"Yes")="Yes",VALUE(MID(AP861,FIND(",",AP861)+1,100)),0)))</f>
        <v>0</v>
      </c>
      <c r="AZ861" cm="1">
        <f t="array" ref="AZ861">IF(FALSE,"True," &amp; IF(_xlfn.XLOOKUP("Migrate_Insecure",'Scoring_Config'!$A:$A,'Scoring_Config'!$D:$D,"Yes")="Yes",_xlfn.XLOOKUP("Migrate_Insecure",'Scoring_Config'!$A:$A,'Scoring_Config'!$C:$C,10),0),"False,0")</f>
        <v>0</v>
      </c>
    </row>
    <row r="862" spans="1:52">
      <c r="A862" t="s">
        <v>1979</v>
      </c>
      <c r="B862" t="s">
        <v>2835</v>
      </c>
      <c r="C862" t="s">
        <v>3542</v>
      </c>
      <c r="D862" t="s">
        <v>3544</v>
      </c>
      <c r="E862" t="s">
        <v>3562</v>
      </c>
      <c r="F862" t="s">
        <v>3900</v>
      </c>
      <c r="G862" t="s">
        <v>494</v>
      </c>
      <c r="H862" t="s">
        <v>193</v>
      </c>
      <c r="I862" t="s">
        <v>4218</v>
      </c>
      <c r="J862" t="s">
        <v>1087</v>
      </c>
      <c r="K862" t="s">
        <v>1895</v>
      </c>
      <c r="L862" t="s">
        <v>1325</v>
      </c>
      <c r="M862" t="s">
        <v>1973</v>
      </c>
      <c r="N862" t="s">
        <v>4315</v>
      </c>
      <c r="O862" t="s">
        <v>4319</v>
      </c>
      <c r="P862" t="s">
        <v>4323</v>
      </c>
      <c r="Q862" t="s">
        <v>4944</v>
      </c>
      <c r="R862" t="s">
        <v>5439</v>
      </c>
      <c r="S862" t="s">
        <v>4324</v>
      </c>
      <c r="T862" t="s">
        <v>5615</v>
      </c>
      <c r="U862" t="s">
        <v>6365</v>
      </c>
      <c r="Y862" cm="1">
        <f t="array" ref="Y862">IF(FALSE,"True," &amp; IF(_xlfn.XLOOKUP("Src_IsAny",'Scoring_Config'!$A:$A,'Scoring_Config'!$D:$D,"Yes")="Yes",_xlfn.XLOOKUP("Src_IsAny",'Scoring_Config'!$A:$A,'Scoring_Config'!$C:$C,10),0),"False,0")</f>
        <v>0</v>
      </c>
      <c r="Z862" cm="1">
        <f t="array" ref="Z862">IF(FALSE,"True," &amp; IF(_xlfn.XLOOKUP("Src_CIDR_Le_16",'Scoring_Config'!$A:$A,'Scoring_Config'!$D:$D,"Yes")="Yes",_xlfn.XLOOKUP("Src_CIDR_Le_16",'Scoring_Config'!$A:$A,'Scoring_Config'!$C:$C,10),0),"False,0")</f>
        <v>0</v>
      </c>
      <c r="AA862" cm="1">
        <f t="array" ref="AA862">IF(FALSE,"True," &amp; IF(_xlfn.XLOOKUP("Src_CIDR_17_22",'Scoring_Config'!$A:$A,'Scoring_Config'!$D:$D,"Yes")="Yes",_xlfn.XLOOKUP("Src_CIDR_17_22",'Scoring_Config'!$A:$A,'Scoring_Config'!$C:$C,5),0),"False,0")</f>
        <v>0</v>
      </c>
      <c r="AB862" cm="1">
        <f t="array" ref="AB862">IF(FALSE,"True," &amp; IF(_xlfn.XLOOKUP("Dst_IsAny",'Scoring_Config'!$A:$A,'Scoring_Config'!$D:$D,"Yes")="Yes",_xlfn.XLOOKUP("Dst_IsAny",'Scoring_Config'!$A:$A,'Scoring_Config'!$C:$C,10),0),"False,0")</f>
        <v>0</v>
      </c>
      <c r="AC862" cm="1">
        <f t="array" ref="AC862">IF(FALSE,"True," &amp; IF(_xlfn.XLOOKUP("Dst_CIDR_Le_16",'Scoring_Config'!$A:$A,'Scoring_Config'!$D:$D,"Yes")="Yes",_xlfn.XLOOKUP("Dst_CIDR_Le_16",'Scoring_Config'!$A:$A,'Scoring_Config'!$C:$C,10),0),"False,0")</f>
        <v>0</v>
      </c>
      <c r="AD862" cm="1">
        <f t="array" ref="AD862">IF(FALSE,"True," &amp; IF(_xlfn.XLOOKUP("Dst_CIDR_17_22",'Scoring_Config'!$A:$A,'Scoring_Config'!$D:$D,"Yes")="Yes",_xlfn.XLOOKUP("Dst_CIDR_17_22",'Scoring_Config'!$A:$A,'Scoring_Config'!$C:$C,5),0),"False,0")</f>
        <v>0</v>
      </c>
      <c r="AE862" cm="1">
        <f t="array" ref="AE862">IF(FALSE,"True," &amp; IF(_xlfn.XLOOKUP("SrcZone_IsAny",'Scoring_Config'!$A:$A,'Scoring_Config'!$D:$D,"Yes")="Yes",_xlfn.XLOOKUP("SrcZone_IsAny",'Scoring_Config'!$A:$A,'Scoring_Config'!$C:$C,10),0),"False,0")</f>
        <v>0</v>
      </c>
      <c r="AF862" cm="1">
        <f t="array" ref="AF862">IF(FALSE,"True," &amp; IF(_xlfn.XLOOKUP("DstZone_IsAny",'Scoring_Config'!$A:$A,'Scoring_Config'!$D:$D,"Yes")="Yes",_xlfn.XLOOKUP("DstZone_IsAny",'Scoring_Config'!$A:$A,'Scoring_Config'!$C:$C,10),0),"False,0")</f>
        <v>0</v>
      </c>
      <c r="AG862" cm="1">
        <f t="array" ref="AG86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62" cm="1">
        <f t="array" ref="AH862">IF(FALSE,"True," &amp; IF(_xlfn.XLOOKUP("App_Any_OR_RangeGt1000",'Scoring_Config'!$A:$A,'Scoring_Config'!$D:$D,"Yes")="Yes",_xlfn.XLOOKUP("App_Any_OR_RangeGt1000",'Scoring_Config'!$A:$A,'Scoring_Config'!$C:$C,10),0),"False,0")</f>
        <v>0</v>
      </c>
      <c r="AI862" cm="1">
        <f t="array" ref="AI862">IF(FALSE,"True," &amp; IF(_xlfn.XLOOKUP("Service_Insecure_Match",'Scoring_Config'!$A:$A,'Scoring_Config'!$D:$D,"Yes")="Yes",_xlfn.XLOOKUP("Service_Insecure_Match",'Scoring_Config'!$A:$A,'Scoring_Config'!$C:$C,5),0),"False,0")</f>
        <v>0</v>
      </c>
      <c r="AJ862" cm="1">
        <f t="array" ref="AJ862">IF(FALSE,"True," &amp; IF(_xlfn.XLOOKUP("Risky_Inbound",'Scoring_Config'!$A:$A,'Scoring_Config'!$D:$D,"Yes")="Yes",_xlfn.XLOOKUP("Risky_Inbound",'Scoring_Config'!$A:$A,'Scoring_Config'!$C:$C,50),0),"False,0")</f>
        <v>0</v>
      </c>
      <c r="AK862" cm="1">
        <f t="array" ref="AK862">IF(FALSE,"True," &amp; IF(_xlfn.XLOOKUP("Risky_Outbound",'Scoring_Config'!$A:$A,'Scoring_Config'!$D:$D,"Yes")="Yes",_xlfn.XLOOKUP("Risky_Outbound",'Scoring_Config'!$A:$A,'Scoring_Config'!$C:$C,25),0),"False,0")</f>
        <v>0</v>
      </c>
      <c r="AL862" t="s">
        <v>6699</v>
      </c>
      <c r="AM862" cm="1">
        <f t="array" ref="AM86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62" t="s">
        <v>6697</v>
      </c>
      <c r="AO862" t="s">
        <v>6697</v>
      </c>
      <c r="AP862" t="s">
        <v>6697</v>
      </c>
      <c r="AQ862" cm="1">
        <f t="array" ref="AQ862">IF(FALSE,"True," &amp; IF(_xlfn.XLOOKUP("Service_IsAny",'Scoring_Config'!$A:$A,'Scoring_Config'!$D:$D,"Yes")="Yes",_xlfn.XLOOKUP("Service_IsAny",'Scoring_Config'!$A:$A,'Scoring_Config'!$C:$C,0),0),"False,0")</f>
        <v>0</v>
      </c>
      <c r="AR862">
        <v>0</v>
      </c>
      <c r="AS862" cm="1">
        <f t="array" ref="AS862">IF(FALSE,"True," &amp; IF(_xlfn.XLOOKUP("Service_RangeGt1000",'Scoring_Config'!$A:$A,'Scoring_Config'!$D:$D,"Yes")="Yes",_xlfn.XLOOKUP("Service_RangeGt1000",'Scoring_Config'!$A:$A,'Scoring_Config'!$C:$C,0),0),"False,0")</f>
        <v>0</v>
      </c>
      <c r="AT862" cm="1">
        <f t="array" ref="AT862">IF(FALSE,"True," &amp; IF(_xlfn.XLOOKUP("App_IsAny",'Scoring_Config'!$A:$A,'Scoring_Config'!$D:$D,"Yes")="Yes",_xlfn.XLOOKUP("App_IsAny",'Scoring_Config'!$A:$A,'Scoring_Config'!$C:$C,0),0),"False,0")</f>
        <v>0</v>
      </c>
      <c r="AU862">
        <v>0</v>
      </c>
      <c r="AV862" cm="1">
        <f t="array" ref="AV862">IF(FALSE,"True," &amp; IF(_xlfn.XLOOKUP("App_RangeGt1000",'Scoring_Config'!$A:$A,'Scoring_Config'!$D:$D,"Yes")="Yes",_xlfn.XLOOKUP("App_RangeGt1000",'Scoring_Config'!$A:$A,'Scoring_Config'!$C:$C,0),0),"False,0")</f>
        <v>0</v>
      </c>
      <c r="AW862" cm="1">
        <f t="array" ref="AW862">IF(FALSE,"True," &amp; IF(_xlfn.XLOOKUP("Action_IsDenyOrDrop",'Scoring_Config'!$A:$A,'Scoring_Config'!$D:$D,"Yes")="Yes",_xlfn.XLOOKUP("Action_IsDenyOrDrop",'Scoring_Config'!$A:$A,'Scoring_Config'!$C:$C,0),0),"False,0")</f>
        <v>0</v>
      </c>
      <c r="AX862" cm="1">
        <f t="array" ref="AX862">IF(LEFT(AW862,4)="True",0,(IF(LEFT(Y862,4)="True",IF(_xlfn.XLOOKUP("Src_IsAny",'Scoring_Config'!$A:$A,'Scoring_Config'!$D:$D,"Yes")="Yes",_xlfn.XLOOKUP("Src_IsAny",'Scoring_Config'!$A:$A,'Scoring_Config'!$C:$C,10),0),0)+IF(LEFT(Z862,4)="True",IF(_xlfn.XLOOKUP("Src_CIDR_Le_16",'Scoring_Config'!$A:$A,'Scoring_Config'!$D:$D,"Yes")="Yes",_xlfn.XLOOKUP("Src_CIDR_Le_16",'Scoring_Config'!$A:$A,'Scoring_Config'!$C:$C,10),0),0)+IF(LEFT(AA862,4)="True",IF(_xlfn.XLOOKUP("Src_CIDR_17_22",'Scoring_Config'!$A:$A,'Scoring_Config'!$D:$D,"Yes")="Yes",_xlfn.XLOOKUP("Src_CIDR_17_22",'Scoring_Config'!$A:$A,'Scoring_Config'!$C:$C,5),0),0)+IF(LEFT(AB862,4)="True",IF(_xlfn.XLOOKUP("Dst_IsAny",'Scoring_Config'!$A:$A,'Scoring_Config'!$D:$D,"Yes")="Yes",_xlfn.XLOOKUP("Dst_IsAny",'Scoring_Config'!$A:$A,'Scoring_Config'!$C:$C,10),0),0)+IF(LEFT(AC862,4)="True",IF(_xlfn.XLOOKUP("Dst_CIDR_Le_16",'Scoring_Config'!$A:$A,'Scoring_Config'!$D:$D,"Yes")="Yes",_xlfn.XLOOKUP("Dst_CIDR_Le_16",'Scoring_Config'!$A:$A,'Scoring_Config'!$C:$C,10),0),0)+IF(LEFT(AD862,4)="True",IF(_xlfn.XLOOKUP("Dst_CIDR_17_22",'Scoring_Config'!$A:$A,'Scoring_Config'!$D:$D,"Yes")="Yes",_xlfn.XLOOKUP("Dst_CIDR_17_22",'Scoring_Config'!$A:$A,'Scoring_Config'!$C:$C,5),0),0)+IF(LEFT(AE862,4)="True",IF(_xlfn.XLOOKUP("SrcZone_IsAny",'Scoring_Config'!$A:$A,'Scoring_Config'!$D:$D,"Yes")="Yes",_xlfn.XLOOKUP("SrcZone_IsAny",'Scoring_Config'!$A:$A,'Scoring_Config'!$C:$C,10),0),0)+IF(LEFT(AF862,4)="True",IF(_xlfn.XLOOKUP("DstZone_IsAny",'Scoring_Config'!$A:$A,'Scoring_Config'!$D:$D,"Yes")="Yes",_xlfn.XLOOKUP("DstZone_IsAny",'Scoring_Config'!$A:$A,'Scoring_Config'!$C:$C,10),0),0)+IF(LEFT(AG862,4)="True",IF(_xlfn.XLOOKUP("Service_Any_OR_RangeGt1000",'Scoring_Config'!$A:$A,'Scoring_Config'!$D:$D,"Yes")="Yes",_xlfn.XLOOKUP("Service_Any_OR_RangeGt1000",'Scoring_Config'!$A:$A,'Scoring_Config'!$C:$C,10),0),0)+IF(LEFT(AH862,4)="True",IF(_xlfn.XLOOKUP("App_Any_OR_RangeGt1000",'Scoring_Config'!$A:$A,'Scoring_Config'!$D:$D,"Yes")="Yes",_xlfn.XLOOKUP("App_Any_OR_RangeGt1000",'Scoring_Config'!$A:$A,'Scoring_Config'!$C:$C,10),0),0)+IF(LEFT(AI862,4)="True",IF(_xlfn.XLOOKUP("Service_Insecure_Match",'Scoring_Config'!$A:$A,'Scoring_Config'!$D:$D,"Yes")="Yes",_xlfn.XLOOKUP("Service_Insecure_Match",'Scoring_Config'!$A:$A,'Scoring_Config'!$C:$C,5),0),0)+IF(LEFT(AJ862,4)="True",IF(_xlfn.XLOOKUP("Risky_Inbound",'Scoring_Config'!$A:$A,'Scoring_Config'!$D:$D,"Yes")="Yes",_xlfn.XLOOKUP("Risky_Inbound",'Scoring_Config'!$A:$A,'Scoring_Config'!$C:$C,50),0),0)+IF(LEFT(AK862,4)="True",IF(_xlfn.XLOOKUP("Risky_Outbound",'Scoring_Config'!$A:$A,'Scoring_Config'!$D:$D,"Yes")="Yes",_xlfn.XLOOKUP("Risky_Outbound",'Scoring_Config'!$A:$A,'Scoring_Config'!$C:$C,25),0),0)+IF(LEFT(AZ862,4)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862,FIND(",",AL862)+1,100)),0)+IF(LEFT(AM862,4)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862,FIND(",",AN862)+1,100)),0)+IF(_xlfn.XLOOKUP("Profile_Scoring",'Scoring_Config'!$A:$A,'Scoring_Config'!$D:$D,"Yes")="Yes",VALUE(MID(AO862,FIND(",",AO862)+1,100)),0)+IF(_xlfn.XLOOKUP("Options_Scoring",'Scoring_Config'!$A:$A,'Scoring_Config'!$D:$D,"Yes")="Yes",VALUE(MID(AP862,FIND(",",AP862)+1,100)),0)))</f>
        <v>0</v>
      </c>
      <c r="AZ862" cm="1">
        <f t="array" ref="AZ862">IF(FALSE,"True," &amp; IF(_xlfn.XLOOKUP("Migrate_Insecure",'Scoring_Config'!$A:$A,'Scoring_Config'!$D:$D,"Yes")="Yes",_xlfn.XLOOKUP("Migrate_Insecure",'Scoring_Config'!$A:$A,'Scoring_Config'!$C:$C,10),0),"False,0")</f>
        <v>0</v>
      </c>
    </row>
    <row r="863" spans="1:52">
      <c r="A863" t="s">
        <v>1979</v>
      </c>
      <c r="B863" t="s">
        <v>2836</v>
      </c>
      <c r="C863" t="s">
        <v>3542</v>
      </c>
      <c r="D863" t="s">
        <v>3545</v>
      </c>
      <c r="E863" t="s">
        <v>3563</v>
      </c>
      <c r="F863" t="s">
        <v>3576</v>
      </c>
      <c r="G863" t="s">
        <v>495</v>
      </c>
      <c r="H863" t="s">
        <v>174</v>
      </c>
      <c r="I863" t="s">
        <v>3637</v>
      </c>
      <c r="J863" t="s">
        <v>1088</v>
      </c>
      <c r="K863" t="s">
        <v>1896</v>
      </c>
      <c r="L863" t="s">
        <v>1512</v>
      </c>
      <c r="M863" t="s">
        <v>1974</v>
      </c>
      <c r="N863" t="s">
        <v>4315</v>
      </c>
      <c r="O863" t="s">
        <v>4319</v>
      </c>
      <c r="P863" t="s">
        <v>4321</v>
      </c>
      <c r="Q863" t="s">
        <v>4945</v>
      </c>
      <c r="R863" t="s">
        <v>5439</v>
      </c>
      <c r="S863" t="s">
        <v>4324</v>
      </c>
      <c r="T863" t="s">
        <v>5790</v>
      </c>
      <c r="U863" t="s">
        <v>5790</v>
      </c>
      <c r="Y863" cm="1">
        <f t="array" ref="Y863">IF(FALSE,"True," &amp; IF(_xlfn.XLOOKUP("Src_IsAny",'Scoring_Config'!$A:$A,'Scoring_Config'!$D:$D,"Yes")="Yes",_xlfn.XLOOKUP("Src_IsAny",'Scoring_Config'!$A:$A,'Scoring_Config'!$C:$C,10),0),"False,0")</f>
        <v>0</v>
      </c>
      <c r="Z863" cm="1">
        <f t="array" ref="Z863">IF(FALSE,"True," &amp; IF(_xlfn.XLOOKUP("Src_CIDR_Le_16",'Scoring_Config'!$A:$A,'Scoring_Config'!$D:$D,"Yes")="Yes",_xlfn.XLOOKUP("Src_CIDR_Le_16",'Scoring_Config'!$A:$A,'Scoring_Config'!$C:$C,10),0),"False,0")</f>
        <v>0</v>
      </c>
      <c r="AA863" cm="1">
        <f t="array" ref="AA863">IF(FALSE,"True," &amp; IF(_xlfn.XLOOKUP("Src_CIDR_17_22",'Scoring_Config'!$A:$A,'Scoring_Config'!$D:$D,"Yes")="Yes",_xlfn.XLOOKUP("Src_CIDR_17_22",'Scoring_Config'!$A:$A,'Scoring_Config'!$C:$C,5),0),"False,0")</f>
        <v>0</v>
      </c>
      <c r="AB863" cm="1">
        <f t="array" ref="AB863">IF(FALSE,"True," &amp; IF(_xlfn.XLOOKUP("Dst_IsAny",'Scoring_Config'!$A:$A,'Scoring_Config'!$D:$D,"Yes")="Yes",_xlfn.XLOOKUP("Dst_IsAny",'Scoring_Config'!$A:$A,'Scoring_Config'!$C:$C,10),0),"False,0")</f>
        <v>0</v>
      </c>
      <c r="AC863" cm="1">
        <f t="array" ref="AC863">IF(FALSE,"True," &amp; IF(_xlfn.XLOOKUP("Dst_CIDR_Le_16",'Scoring_Config'!$A:$A,'Scoring_Config'!$D:$D,"Yes")="Yes",_xlfn.XLOOKUP("Dst_CIDR_Le_16",'Scoring_Config'!$A:$A,'Scoring_Config'!$C:$C,10),0),"False,0")</f>
        <v>0</v>
      </c>
      <c r="AD863" cm="1">
        <f t="array" ref="AD863">IF(FALSE,"True," &amp; IF(_xlfn.XLOOKUP("Dst_CIDR_17_22",'Scoring_Config'!$A:$A,'Scoring_Config'!$D:$D,"Yes")="Yes",_xlfn.XLOOKUP("Dst_CIDR_17_22",'Scoring_Config'!$A:$A,'Scoring_Config'!$C:$C,5),0),"False,0")</f>
        <v>0</v>
      </c>
      <c r="AE863" cm="1">
        <f t="array" ref="AE863">IF(FALSE,"True," &amp; IF(_xlfn.XLOOKUP("SrcZone_IsAny",'Scoring_Config'!$A:$A,'Scoring_Config'!$D:$D,"Yes")="Yes",_xlfn.XLOOKUP("SrcZone_IsAny",'Scoring_Config'!$A:$A,'Scoring_Config'!$C:$C,10),0),"False,0")</f>
        <v>0</v>
      </c>
      <c r="AF863" cm="1">
        <f t="array" ref="AF863">IF(FALSE,"True," &amp; IF(_xlfn.XLOOKUP("DstZone_IsAny",'Scoring_Config'!$A:$A,'Scoring_Config'!$D:$D,"Yes")="Yes",_xlfn.XLOOKUP("DstZone_IsAny",'Scoring_Config'!$A:$A,'Scoring_Config'!$C:$C,10),0),"False,0")</f>
        <v>0</v>
      </c>
      <c r="AG863" cm="1">
        <f t="array" ref="AG86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63" cm="1">
        <f t="array" ref="AH863">IF(FALSE,"True," &amp; IF(_xlfn.XLOOKUP("App_Any_OR_RangeGt1000",'Scoring_Config'!$A:$A,'Scoring_Config'!$D:$D,"Yes")="Yes",_xlfn.XLOOKUP("App_Any_OR_RangeGt1000",'Scoring_Config'!$A:$A,'Scoring_Config'!$C:$C,10),0),"False,0")</f>
        <v>0</v>
      </c>
      <c r="AI863" cm="1">
        <f t="array" ref="AI863">IF(FALSE,"True," &amp; IF(_xlfn.XLOOKUP("Service_Insecure_Match",'Scoring_Config'!$A:$A,'Scoring_Config'!$D:$D,"Yes")="Yes",_xlfn.XLOOKUP("Service_Insecure_Match",'Scoring_Config'!$A:$A,'Scoring_Config'!$C:$C,5),0),"False,0")</f>
        <v>0</v>
      </c>
      <c r="AJ863" cm="1">
        <f t="array" ref="AJ863">IF(FALSE,"True," &amp; IF(_xlfn.XLOOKUP("Risky_Inbound",'Scoring_Config'!$A:$A,'Scoring_Config'!$D:$D,"Yes")="Yes",_xlfn.XLOOKUP("Risky_Inbound",'Scoring_Config'!$A:$A,'Scoring_Config'!$C:$C,50),0),"False,0")</f>
        <v>0</v>
      </c>
      <c r="AK863" cm="1">
        <f t="array" ref="AK863">IF(FALSE,"True," &amp; IF(_xlfn.XLOOKUP("Risky_Outbound",'Scoring_Config'!$A:$A,'Scoring_Config'!$D:$D,"Yes")="Yes",_xlfn.XLOOKUP("Risky_Outbound",'Scoring_Config'!$A:$A,'Scoring_Config'!$C:$C,25),0),"False,0")</f>
        <v>0</v>
      </c>
      <c r="AL863" t="s">
        <v>6700</v>
      </c>
      <c r="AM863" cm="1">
        <f t="array" ref="AM86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63" t="s">
        <v>6697</v>
      </c>
      <c r="AO863" t="s">
        <v>6697</v>
      </c>
      <c r="AP863" t="s">
        <v>6697</v>
      </c>
      <c r="AQ863" cm="1">
        <f t="array" ref="AQ863">IF(FALSE,"True," &amp; IF(_xlfn.XLOOKUP("Service_IsAny",'Scoring_Config'!$A:$A,'Scoring_Config'!$D:$D,"Yes")="Yes",_xlfn.XLOOKUP("Service_IsAny",'Scoring_Config'!$A:$A,'Scoring_Config'!$C:$C,0),0),"False,0")</f>
        <v>0</v>
      </c>
      <c r="AR863">
        <v>1</v>
      </c>
      <c r="AS863" cm="1">
        <f t="array" ref="AS863">IF(FALSE,"True," &amp; IF(_xlfn.XLOOKUP("Service_RangeGt1000",'Scoring_Config'!$A:$A,'Scoring_Config'!$D:$D,"Yes")="Yes",_xlfn.XLOOKUP("Service_RangeGt1000",'Scoring_Config'!$A:$A,'Scoring_Config'!$C:$C,0),0),"False,0")</f>
        <v>0</v>
      </c>
      <c r="AT863" cm="1">
        <f t="array" ref="AT863">IF(FALSE,"True," &amp; IF(_xlfn.XLOOKUP("App_IsAny",'Scoring_Config'!$A:$A,'Scoring_Config'!$D:$D,"Yes")="Yes",_xlfn.XLOOKUP("App_IsAny",'Scoring_Config'!$A:$A,'Scoring_Config'!$C:$C,0),0),"False,0")</f>
        <v>0</v>
      </c>
      <c r="AU863">
        <v>0</v>
      </c>
      <c r="AV863" cm="1">
        <f t="array" ref="AV863">IF(FALSE,"True," &amp; IF(_xlfn.XLOOKUP("App_RangeGt1000",'Scoring_Config'!$A:$A,'Scoring_Config'!$D:$D,"Yes")="Yes",_xlfn.XLOOKUP("App_RangeGt1000",'Scoring_Config'!$A:$A,'Scoring_Config'!$C:$C,0),0),"False,0")</f>
        <v>0</v>
      </c>
      <c r="AW863" cm="1">
        <f t="array" ref="AW863">IF(FALSE,"True," &amp; IF(_xlfn.XLOOKUP("Action_IsDenyOrDrop",'Scoring_Config'!$A:$A,'Scoring_Config'!$D:$D,"Yes")="Yes",_xlfn.XLOOKUP("Action_IsDenyOrDrop",'Scoring_Config'!$A:$A,'Scoring_Config'!$C:$C,0),0),"False,0")</f>
        <v>0</v>
      </c>
      <c r="AX863" cm="1">
        <f t="array" ref="AX863">IF(LEFT(AW863,4)="True",0,(IF(LEFT(Y863,4)="True",IF(_xlfn.XLOOKUP("Src_IsAny",'Scoring_Config'!$A:$A,'Scoring_Config'!$D:$D,"Yes")="Yes",_xlfn.XLOOKUP("Src_IsAny",'Scoring_Config'!$A:$A,'Scoring_Config'!$C:$C,10),0),0)+IF(LEFT(Z863,4)="True",IF(_xlfn.XLOOKUP("Src_CIDR_Le_16",'Scoring_Config'!$A:$A,'Scoring_Config'!$D:$D,"Yes")="Yes",_xlfn.XLOOKUP("Src_CIDR_Le_16",'Scoring_Config'!$A:$A,'Scoring_Config'!$C:$C,10),0),0)+IF(LEFT(AA863,4)="True",IF(_xlfn.XLOOKUP("Src_CIDR_17_22",'Scoring_Config'!$A:$A,'Scoring_Config'!$D:$D,"Yes")="Yes",_xlfn.XLOOKUP("Src_CIDR_17_22",'Scoring_Config'!$A:$A,'Scoring_Config'!$C:$C,5),0),0)+IF(LEFT(AB863,4)="True",IF(_xlfn.XLOOKUP("Dst_IsAny",'Scoring_Config'!$A:$A,'Scoring_Config'!$D:$D,"Yes")="Yes",_xlfn.XLOOKUP("Dst_IsAny",'Scoring_Config'!$A:$A,'Scoring_Config'!$C:$C,10),0),0)+IF(LEFT(AC863,4)="True",IF(_xlfn.XLOOKUP("Dst_CIDR_Le_16",'Scoring_Config'!$A:$A,'Scoring_Config'!$D:$D,"Yes")="Yes",_xlfn.XLOOKUP("Dst_CIDR_Le_16",'Scoring_Config'!$A:$A,'Scoring_Config'!$C:$C,10),0),0)+IF(LEFT(AD863,4)="True",IF(_xlfn.XLOOKUP("Dst_CIDR_17_22",'Scoring_Config'!$A:$A,'Scoring_Config'!$D:$D,"Yes")="Yes",_xlfn.XLOOKUP("Dst_CIDR_17_22",'Scoring_Config'!$A:$A,'Scoring_Config'!$C:$C,5),0),0)+IF(LEFT(AE863,4)="True",IF(_xlfn.XLOOKUP("SrcZone_IsAny",'Scoring_Config'!$A:$A,'Scoring_Config'!$D:$D,"Yes")="Yes",_xlfn.XLOOKUP("SrcZone_IsAny",'Scoring_Config'!$A:$A,'Scoring_Config'!$C:$C,10),0),0)+IF(LEFT(AF863,4)="True",IF(_xlfn.XLOOKUP("DstZone_IsAny",'Scoring_Config'!$A:$A,'Scoring_Config'!$D:$D,"Yes")="Yes",_xlfn.XLOOKUP("DstZone_IsAny",'Scoring_Config'!$A:$A,'Scoring_Config'!$C:$C,10),0),0)+IF(LEFT(AG863,4)="True",IF(_xlfn.XLOOKUP("Service_Any_OR_RangeGt1000",'Scoring_Config'!$A:$A,'Scoring_Config'!$D:$D,"Yes")="Yes",_xlfn.XLOOKUP("Service_Any_OR_RangeGt1000",'Scoring_Config'!$A:$A,'Scoring_Config'!$C:$C,10),0),0)+IF(LEFT(AH863,4)="True",IF(_xlfn.XLOOKUP("App_Any_OR_RangeGt1000",'Scoring_Config'!$A:$A,'Scoring_Config'!$D:$D,"Yes")="Yes",_xlfn.XLOOKUP("App_Any_OR_RangeGt1000",'Scoring_Config'!$A:$A,'Scoring_Config'!$C:$C,10),0),0)+IF(LEFT(AI863,4)="True",IF(_xlfn.XLOOKUP("Service_Insecure_Match",'Scoring_Config'!$A:$A,'Scoring_Config'!$D:$D,"Yes")="Yes",_xlfn.XLOOKUP("Service_Insecure_Match",'Scoring_Config'!$A:$A,'Scoring_Config'!$C:$C,5),0),0)+IF(LEFT(AJ863,4)="True",IF(_xlfn.XLOOKUP("Risky_Inbound",'Scoring_Config'!$A:$A,'Scoring_Config'!$D:$D,"Yes")="Yes",_xlfn.XLOOKUP("Risky_Inbound",'Scoring_Config'!$A:$A,'Scoring_Config'!$C:$C,50),0),0)+IF(LEFT(AK863,4)="True",IF(_xlfn.XLOOKUP("Risky_Outbound",'Scoring_Config'!$A:$A,'Scoring_Config'!$D:$D,"Yes")="Yes",_xlfn.XLOOKUP("Risky_Outbound",'Scoring_Config'!$A:$A,'Scoring_Config'!$C:$C,25),0),0)+IF(LEFT(AZ863,4)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863,FIND(",",AL863)+1,100)),0)+IF(LEFT(AM863,4)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863,FIND(",",AN863)+1,100)),0)+IF(_xlfn.XLOOKUP("Profile_Scoring",'Scoring_Config'!$A:$A,'Scoring_Config'!$D:$D,"Yes")="Yes",VALUE(MID(AO863,FIND(",",AO863)+1,100)),0)+IF(_xlfn.XLOOKUP("Options_Scoring",'Scoring_Config'!$A:$A,'Scoring_Config'!$D:$D,"Yes")="Yes",VALUE(MID(AP863,FIND(",",AP863)+1,100)),0)))</f>
        <v>0</v>
      </c>
      <c r="AZ863" cm="1">
        <f t="array" ref="AZ863">IF(FALSE,"True," &amp; IF(_xlfn.XLOOKUP("Migrate_Insecure",'Scoring_Config'!$A:$A,'Scoring_Config'!$D:$D,"Yes")="Yes",_xlfn.XLOOKUP("Migrate_Insecure",'Scoring_Config'!$A:$A,'Scoring_Config'!$C:$C,10),0),"False,0")</f>
        <v>0</v>
      </c>
    </row>
    <row r="864" spans="1:52">
      <c r="A864" t="s">
        <v>1979</v>
      </c>
      <c r="B864" t="s">
        <v>2837</v>
      </c>
      <c r="C864" t="s">
        <v>3542</v>
      </c>
      <c r="D864" t="s">
        <v>3545</v>
      </c>
      <c r="E864" t="s">
        <v>3563</v>
      </c>
      <c r="F864" t="s">
        <v>3602</v>
      </c>
      <c r="G864" t="s">
        <v>210</v>
      </c>
      <c r="H864" t="s">
        <v>174</v>
      </c>
      <c r="I864" t="s">
        <v>3582</v>
      </c>
      <c r="J864" t="s">
        <v>880</v>
      </c>
      <c r="K864" t="s">
        <v>1667</v>
      </c>
      <c r="L864" t="s">
        <v>1327</v>
      </c>
      <c r="M864" t="s">
        <v>1974</v>
      </c>
      <c r="N864" t="s">
        <v>4315</v>
      </c>
      <c r="O864" t="s">
        <v>4319</v>
      </c>
      <c r="P864" t="s">
        <v>4323</v>
      </c>
      <c r="Q864" t="s">
        <v>4946</v>
      </c>
      <c r="R864" t="s">
        <v>5439</v>
      </c>
      <c r="S864" t="s">
        <v>4324</v>
      </c>
      <c r="T864" t="s">
        <v>5770</v>
      </c>
      <c r="U864" t="s">
        <v>6366</v>
      </c>
      <c r="Y864" cm="1">
        <f t="array" ref="Y864">IF(FALSE,"True," &amp; IF(_xlfn.XLOOKUP("Src_IsAny",'Scoring_Config'!$A:$A,'Scoring_Config'!$D:$D,"Yes")="Yes",_xlfn.XLOOKUP("Src_IsAny",'Scoring_Config'!$A:$A,'Scoring_Config'!$C:$C,10),0),"False,0")</f>
        <v>0</v>
      </c>
      <c r="Z864" cm="1">
        <f t="array" ref="Z864">IF(FALSE,"True," &amp; IF(_xlfn.XLOOKUP("Src_CIDR_Le_16",'Scoring_Config'!$A:$A,'Scoring_Config'!$D:$D,"Yes")="Yes",_xlfn.XLOOKUP("Src_CIDR_Le_16",'Scoring_Config'!$A:$A,'Scoring_Config'!$C:$C,10),0),"False,0")</f>
        <v>0</v>
      </c>
      <c r="AA864" cm="1">
        <f t="array" ref="AA864">IF(FALSE,"True," &amp; IF(_xlfn.XLOOKUP("Src_CIDR_17_22",'Scoring_Config'!$A:$A,'Scoring_Config'!$D:$D,"Yes")="Yes",_xlfn.XLOOKUP("Src_CIDR_17_22",'Scoring_Config'!$A:$A,'Scoring_Config'!$C:$C,5),0),"False,0")</f>
        <v>0</v>
      </c>
      <c r="AB864" cm="1">
        <f t="array" ref="AB864">IF(FALSE,"True," &amp; IF(_xlfn.XLOOKUP("Dst_IsAny",'Scoring_Config'!$A:$A,'Scoring_Config'!$D:$D,"Yes")="Yes",_xlfn.XLOOKUP("Dst_IsAny",'Scoring_Config'!$A:$A,'Scoring_Config'!$C:$C,10),0),"False,0")</f>
        <v>0</v>
      </c>
      <c r="AC864" cm="1">
        <f t="array" ref="AC864">IF(FALSE,"True," &amp; IF(_xlfn.XLOOKUP("Dst_CIDR_Le_16",'Scoring_Config'!$A:$A,'Scoring_Config'!$D:$D,"Yes")="Yes",_xlfn.XLOOKUP("Dst_CIDR_Le_16",'Scoring_Config'!$A:$A,'Scoring_Config'!$C:$C,10),0),"False,0")</f>
        <v>0</v>
      </c>
      <c r="AD864" cm="1">
        <f t="array" ref="AD864">IF(FALSE,"True," &amp; IF(_xlfn.XLOOKUP("Dst_CIDR_17_22",'Scoring_Config'!$A:$A,'Scoring_Config'!$D:$D,"Yes")="Yes",_xlfn.XLOOKUP("Dst_CIDR_17_22",'Scoring_Config'!$A:$A,'Scoring_Config'!$C:$C,5),0),"False,0")</f>
        <v>0</v>
      </c>
      <c r="AE864" cm="1">
        <f t="array" ref="AE864">IF(FALSE,"True," &amp; IF(_xlfn.XLOOKUP("SrcZone_IsAny",'Scoring_Config'!$A:$A,'Scoring_Config'!$D:$D,"Yes")="Yes",_xlfn.XLOOKUP("SrcZone_IsAny",'Scoring_Config'!$A:$A,'Scoring_Config'!$C:$C,10),0),"False,0")</f>
        <v>0</v>
      </c>
      <c r="AF864" cm="1">
        <f t="array" ref="AF864">IF(FALSE,"True," &amp; IF(_xlfn.XLOOKUP("DstZone_IsAny",'Scoring_Config'!$A:$A,'Scoring_Config'!$D:$D,"Yes")="Yes",_xlfn.XLOOKUP("DstZone_IsAny",'Scoring_Config'!$A:$A,'Scoring_Config'!$C:$C,10),0),"False,0")</f>
        <v>0</v>
      </c>
      <c r="AG864" cm="1">
        <f t="array" ref="AG86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64" cm="1">
        <f t="array" ref="AH864">IF(FALSE,"True," &amp; IF(_xlfn.XLOOKUP("App_Any_OR_RangeGt1000",'Scoring_Config'!$A:$A,'Scoring_Config'!$D:$D,"Yes")="Yes",_xlfn.XLOOKUP("App_Any_OR_RangeGt1000",'Scoring_Config'!$A:$A,'Scoring_Config'!$C:$C,10),0),"False,0")</f>
        <v>0</v>
      </c>
      <c r="AI864" cm="1">
        <f t="array" ref="AI864">IF(FALSE,"True," &amp; IF(_xlfn.XLOOKUP("Service_Insecure_Match",'Scoring_Config'!$A:$A,'Scoring_Config'!$D:$D,"Yes")="Yes",_xlfn.XLOOKUP("Service_Insecure_Match",'Scoring_Config'!$A:$A,'Scoring_Config'!$C:$C,5),0),"False,0")</f>
        <v>0</v>
      </c>
      <c r="AJ864" cm="1">
        <f t="array" ref="AJ864">IF(FALSE,"True," &amp; IF(_xlfn.XLOOKUP("Risky_Inbound",'Scoring_Config'!$A:$A,'Scoring_Config'!$D:$D,"Yes")="Yes",_xlfn.XLOOKUP("Risky_Inbound",'Scoring_Config'!$A:$A,'Scoring_Config'!$C:$C,50),0),"False,0")</f>
        <v>0</v>
      </c>
      <c r="AK864" cm="1">
        <f t="array" ref="AK864">IF(FALSE,"True," &amp; IF(_xlfn.XLOOKUP("Risky_Outbound",'Scoring_Config'!$A:$A,'Scoring_Config'!$D:$D,"Yes")="Yes",_xlfn.XLOOKUP("Risky_Outbound",'Scoring_Config'!$A:$A,'Scoring_Config'!$C:$C,25),0),"False,0")</f>
        <v>0</v>
      </c>
      <c r="AL864" t="s">
        <v>6699</v>
      </c>
      <c r="AM864" cm="1">
        <f t="array" ref="AM86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64" t="s">
        <v>6697</v>
      </c>
      <c r="AO864" t="s">
        <v>6697</v>
      </c>
      <c r="AP864" t="s">
        <v>6697</v>
      </c>
      <c r="AQ864" cm="1">
        <f t="array" ref="AQ864">IF(FALSE,"True," &amp; IF(_xlfn.XLOOKUP("Service_IsAny",'Scoring_Config'!$A:$A,'Scoring_Config'!$D:$D,"Yes")="Yes",_xlfn.XLOOKUP("Service_IsAny",'Scoring_Config'!$A:$A,'Scoring_Config'!$C:$C,0),0),"False,0")</f>
        <v>0</v>
      </c>
      <c r="AR864">
        <v>0</v>
      </c>
      <c r="AS864" cm="1">
        <f t="array" ref="AS864">IF(FALSE,"True," &amp; IF(_xlfn.XLOOKUP("Service_RangeGt1000",'Scoring_Config'!$A:$A,'Scoring_Config'!$D:$D,"Yes")="Yes",_xlfn.XLOOKUP("Service_RangeGt1000",'Scoring_Config'!$A:$A,'Scoring_Config'!$C:$C,0),0),"False,0")</f>
        <v>0</v>
      </c>
      <c r="AT864" cm="1">
        <f t="array" ref="AT864">IF(FALSE,"True," &amp; IF(_xlfn.XLOOKUP("App_IsAny",'Scoring_Config'!$A:$A,'Scoring_Config'!$D:$D,"Yes")="Yes",_xlfn.XLOOKUP("App_IsAny",'Scoring_Config'!$A:$A,'Scoring_Config'!$C:$C,0),0),"False,0")</f>
        <v>0</v>
      </c>
      <c r="AU864">
        <v>1</v>
      </c>
      <c r="AV864" cm="1">
        <f t="array" ref="AV864">IF(FALSE,"True," &amp; IF(_xlfn.XLOOKUP("App_RangeGt1000",'Scoring_Config'!$A:$A,'Scoring_Config'!$D:$D,"Yes")="Yes",_xlfn.XLOOKUP("App_RangeGt1000",'Scoring_Config'!$A:$A,'Scoring_Config'!$C:$C,0),0),"False,0")</f>
        <v>0</v>
      </c>
      <c r="AW864" cm="1">
        <f t="array" ref="AW864">IF(FALSE,"True," &amp; IF(_xlfn.XLOOKUP("Action_IsDenyOrDrop",'Scoring_Config'!$A:$A,'Scoring_Config'!$D:$D,"Yes")="Yes",_xlfn.XLOOKUP("Action_IsDenyOrDrop",'Scoring_Config'!$A:$A,'Scoring_Config'!$C:$C,0),0),"False,0")</f>
        <v>0</v>
      </c>
      <c r="AX864" cm="1">
        <f t="array" ref="AX864">IF(LEFT(AW864,4)="True",0,(IF(LEFT(Y864,4)="True",IF(_xlfn.XLOOKUP("Src_IsAny",'Scoring_Config'!$A:$A,'Scoring_Config'!$D:$D,"Yes")="Yes",_xlfn.XLOOKUP("Src_IsAny",'Scoring_Config'!$A:$A,'Scoring_Config'!$C:$C,10),0),0)+IF(LEFT(Z864,4)="True",IF(_xlfn.XLOOKUP("Src_CIDR_Le_16",'Scoring_Config'!$A:$A,'Scoring_Config'!$D:$D,"Yes")="Yes",_xlfn.XLOOKUP("Src_CIDR_Le_16",'Scoring_Config'!$A:$A,'Scoring_Config'!$C:$C,10),0),0)+IF(LEFT(AA864,4)="True",IF(_xlfn.XLOOKUP("Src_CIDR_17_22",'Scoring_Config'!$A:$A,'Scoring_Config'!$D:$D,"Yes")="Yes",_xlfn.XLOOKUP("Src_CIDR_17_22",'Scoring_Config'!$A:$A,'Scoring_Config'!$C:$C,5),0),0)+IF(LEFT(AB864,4)="True",IF(_xlfn.XLOOKUP("Dst_IsAny",'Scoring_Config'!$A:$A,'Scoring_Config'!$D:$D,"Yes")="Yes",_xlfn.XLOOKUP("Dst_IsAny",'Scoring_Config'!$A:$A,'Scoring_Config'!$C:$C,10),0),0)+IF(LEFT(AC864,4)="True",IF(_xlfn.XLOOKUP("Dst_CIDR_Le_16",'Scoring_Config'!$A:$A,'Scoring_Config'!$D:$D,"Yes")="Yes",_xlfn.XLOOKUP("Dst_CIDR_Le_16",'Scoring_Config'!$A:$A,'Scoring_Config'!$C:$C,10),0),0)+IF(LEFT(AD864,4)="True",IF(_xlfn.XLOOKUP("Dst_CIDR_17_22",'Scoring_Config'!$A:$A,'Scoring_Config'!$D:$D,"Yes")="Yes",_xlfn.XLOOKUP("Dst_CIDR_17_22",'Scoring_Config'!$A:$A,'Scoring_Config'!$C:$C,5),0),0)+IF(LEFT(AE864,4)="True",IF(_xlfn.XLOOKUP("SrcZone_IsAny",'Scoring_Config'!$A:$A,'Scoring_Config'!$D:$D,"Yes")="Yes",_xlfn.XLOOKUP("SrcZone_IsAny",'Scoring_Config'!$A:$A,'Scoring_Config'!$C:$C,10),0),0)+IF(LEFT(AF864,4)="True",IF(_xlfn.XLOOKUP("DstZone_IsAny",'Scoring_Config'!$A:$A,'Scoring_Config'!$D:$D,"Yes")="Yes",_xlfn.XLOOKUP("DstZone_IsAny",'Scoring_Config'!$A:$A,'Scoring_Config'!$C:$C,10),0),0)+IF(LEFT(AG864,4)="True",IF(_xlfn.XLOOKUP("Service_Any_OR_RangeGt1000",'Scoring_Config'!$A:$A,'Scoring_Config'!$D:$D,"Yes")="Yes",_xlfn.XLOOKUP("Service_Any_OR_RangeGt1000",'Scoring_Config'!$A:$A,'Scoring_Config'!$C:$C,10),0),0)+IF(LEFT(AH864,4)="True",IF(_xlfn.XLOOKUP("App_Any_OR_RangeGt1000",'Scoring_Config'!$A:$A,'Scoring_Config'!$D:$D,"Yes")="Yes",_xlfn.XLOOKUP("App_Any_OR_RangeGt1000",'Scoring_Config'!$A:$A,'Scoring_Config'!$C:$C,10),0),0)+IF(LEFT(AI864,4)="True",IF(_xlfn.XLOOKUP("Service_Insecure_Match",'Scoring_Config'!$A:$A,'Scoring_Config'!$D:$D,"Yes")="Yes",_xlfn.XLOOKUP("Service_Insecure_Match",'Scoring_Config'!$A:$A,'Scoring_Config'!$C:$C,5),0),0)+IF(LEFT(AJ864,4)="True",IF(_xlfn.XLOOKUP("Risky_Inbound",'Scoring_Config'!$A:$A,'Scoring_Config'!$D:$D,"Yes")="Yes",_xlfn.XLOOKUP("Risky_Inbound",'Scoring_Config'!$A:$A,'Scoring_Config'!$C:$C,50),0),0)+IF(LEFT(AK864,4)="True",IF(_xlfn.XLOOKUP("Risky_Outbound",'Scoring_Config'!$A:$A,'Scoring_Config'!$D:$D,"Yes")="Yes",_xlfn.XLOOKUP("Risky_Outbound",'Scoring_Config'!$A:$A,'Scoring_Config'!$C:$C,25),0),0)+IF(LEFT(AZ864,4)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864,FIND(",",AL864)+1,100)),0)+IF(LEFT(AM864,4)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864,FIND(",",AN864)+1,100)),0)+IF(_xlfn.XLOOKUP("Profile_Scoring",'Scoring_Config'!$A:$A,'Scoring_Config'!$D:$D,"Yes")="Yes",VALUE(MID(AO864,FIND(",",AO864)+1,100)),0)+IF(_xlfn.XLOOKUP("Options_Scoring",'Scoring_Config'!$A:$A,'Scoring_Config'!$D:$D,"Yes")="Yes",VALUE(MID(AP864,FIND(",",AP864)+1,100)),0)))</f>
        <v>0</v>
      </c>
      <c r="AZ864" cm="1">
        <f t="array" ref="AZ864">IF(FALSE,"True," &amp; IF(_xlfn.XLOOKUP("Migrate_Insecure",'Scoring_Config'!$A:$A,'Scoring_Config'!$D:$D,"Yes")="Yes",_xlfn.XLOOKUP("Migrate_Insecure",'Scoring_Config'!$A:$A,'Scoring_Config'!$C:$C,10),0),"False,0")</f>
        <v>0</v>
      </c>
    </row>
    <row r="865" spans="1:52">
      <c r="A865" t="s">
        <v>1979</v>
      </c>
      <c r="B865" t="s">
        <v>2838</v>
      </c>
      <c r="C865" t="s">
        <v>3542</v>
      </c>
      <c r="D865" t="s">
        <v>3545</v>
      </c>
      <c r="E865" t="s">
        <v>3563</v>
      </c>
      <c r="F865" t="s">
        <v>3886</v>
      </c>
      <c r="G865" t="s">
        <v>496</v>
      </c>
      <c r="H865" t="s">
        <v>174</v>
      </c>
      <c r="I865" t="s">
        <v>3926</v>
      </c>
      <c r="J865" t="s">
        <v>1089</v>
      </c>
      <c r="K865" t="s">
        <v>1749</v>
      </c>
      <c r="L865" t="s">
        <v>1327</v>
      </c>
      <c r="M865" t="s">
        <v>1974</v>
      </c>
      <c r="N865" t="s">
        <v>4315</v>
      </c>
      <c r="O865" t="s">
        <v>4319</v>
      </c>
      <c r="P865" t="s">
        <v>4321</v>
      </c>
      <c r="Q865" t="s">
        <v>4947</v>
      </c>
      <c r="R865" t="s">
        <v>5439</v>
      </c>
      <c r="S865" t="s">
        <v>4324</v>
      </c>
      <c r="T865" t="s">
        <v>5770</v>
      </c>
      <c r="U865" t="s">
        <v>6367</v>
      </c>
      <c r="Y865" cm="1">
        <f t="array" ref="Y865">IF(FALSE,"True," &amp; IF(_xlfn.XLOOKUP("Src_IsAny",'Scoring_Config'!$A:$A,'Scoring_Config'!$D:$D,"Yes")="Yes",_xlfn.XLOOKUP("Src_IsAny",'Scoring_Config'!$A:$A,'Scoring_Config'!$C:$C,10),0),"False,0")</f>
        <v>0</v>
      </c>
      <c r="Z865" cm="1">
        <f t="array" ref="Z865">IF(FALSE,"True," &amp; IF(_xlfn.XLOOKUP("Src_CIDR_Le_16",'Scoring_Config'!$A:$A,'Scoring_Config'!$D:$D,"Yes")="Yes",_xlfn.XLOOKUP("Src_CIDR_Le_16",'Scoring_Config'!$A:$A,'Scoring_Config'!$C:$C,10),0),"False,0")</f>
        <v>0</v>
      </c>
      <c r="AA865" cm="1">
        <f t="array" ref="AA865">IF(FALSE,"True," &amp; IF(_xlfn.XLOOKUP("Src_CIDR_17_22",'Scoring_Config'!$A:$A,'Scoring_Config'!$D:$D,"Yes")="Yes",_xlfn.XLOOKUP("Src_CIDR_17_22",'Scoring_Config'!$A:$A,'Scoring_Config'!$C:$C,5),0),"False,0")</f>
        <v>0</v>
      </c>
      <c r="AB865" cm="1">
        <f t="array" ref="AB865">IF(FALSE,"True," &amp; IF(_xlfn.XLOOKUP("Dst_IsAny",'Scoring_Config'!$A:$A,'Scoring_Config'!$D:$D,"Yes")="Yes",_xlfn.XLOOKUP("Dst_IsAny",'Scoring_Config'!$A:$A,'Scoring_Config'!$C:$C,10),0),"False,0")</f>
        <v>0</v>
      </c>
      <c r="AC865" cm="1">
        <f t="array" ref="AC865">IF(FALSE,"True," &amp; IF(_xlfn.XLOOKUP("Dst_CIDR_Le_16",'Scoring_Config'!$A:$A,'Scoring_Config'!$D:$D,"Yes")="Yes",_xlfn.XLOOKUP("Dst_CIDR_Le_16",'Scoring_Config'!$A:$A,'Scoring_Config'!$C:$C,10),0),"False,0")</f>
        <v>0</v>
      </c>
      <c r="AD865" cm="1">
        <f t="array" ref="AD865">IF(FALSE,"True," &amp; IF(_xlfn.XLOOKUP("Dst_CIDR_17_22",'Scoring_Config'!$A:$A,'Scoring_Config'!$D:$D,"Yes")="Yes",_xlfn.XLOOKUP("Dst_CIDR_17_22",'Scoring_Config'!$A:$A,'Scoring_Config'!$C:$C,5),0),"False,0")</f>
        <v>0</v>
      </c>
      <c r="AE865" cm="1">
        <f t="array" ref="AE865">IF(FALSE,"True," &amp; IF(_xlfn.XLOOKUP("SrcZone_IsAny",'Scoring_Config'!$A:$A,'Scoring_Config'!$D:$D,"Yes")="Yes",_xlfn.XLOOKUP("SrcZone_IsAny",'Scoring_Config'!$A:$A,'Scoring_Config'!$C:$C,10),0),"False,0")</f>
        <v>0</v>
      </c>
      <c r="AF865" cm="1">
        <f t="array" ref="AF865">IF(FALSE,"True," &amp; IF(_xlfn.XLOOKUP("DstZone_IsAny",'Scoring_Config'!$A:$A,'Scoring_Config'!$D:$D,"Yes")="Yes",_xlfn.XLOOKUP("DstZone_IsAny",'Scoring_Config'!$A:$A,'Scoring_Config'!$C:$C,10),0),"False,0")</f>
        <v>0</v>
      </c>
      <c r="AG865" cm="1">
        <f t="array" ref="AG86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65" cm="1">
        <f t="array" ref="AH865">IF(FALSE,"True," &amp; IF(_xlfn.XLOOKUP("App_Any_OR_RangeGt1000",'Scoring_Config'!$A:$A,'Scoring_Config'!$D:$D,"Yes")="Yes",_xlfn.XLOOKUP("App_Any_OR_RangeGt1000",'Scoring_Config'!$A:$A,'Scoring_Config'!$C:$C,10),0),"False,0")</f>
        <v>0</v>
      </c>
      <c r="AI865" cm="1">
        <f t="array" ref="AI865">IF(FALSE,"True," &amp; IF(_xlfn.XLOOKUP("Service_Insecure_Match",'Scoring_Config'!$A:$A,'Scoring_Config'!$D:$D,"Yes")="Yes",_xlfn.XLOOKUP("Service_Insecure_Match",'Scoring_Config'!$A:$A,'Scoring_Config'!$C:$C,5),0),"False,0")</f>
        <v>0</v>
      </c>
      <c r="AJ865" cm="1">
        <f t="array" ref="AJ865">IF(FALSE,"True," &amp; IF(_xlfn.XLOOKUP("Risky_Inbound",'Scoring_Config'!$A:$A,'Scoring_Config'!$D:$D,"Yes")="Yes",_xlfn.XLOOKUP("Risky_Inbound",'Scoring_Config'!$A:$A,'Scoring_Config'!$C:$C,50),0),"False,0")</f>
        <v>0</v>
      </c>
      <c r="AK865" cm="1">
        <f t="array" ref="AK865">IF(FALSE,"True," &amp; IF(_xlfn.XLOOKUP("Risky_Outbound",'Scoring_Config'!$A:$A,'Scoring_Config'!$D:$D,"Yes")="Yes",_xlfn.XLOOKUP("Risky_Outbound",'Scoring_Config'!$A:$A,'Scoring_Config'!$C:$C,25),0),"False,0")</f>
        <v>0</v>
      </c>
      <c r="AL865" t="s">
        <v>6700</v>
      </c>
      <c r="AM865" cm="1">
        <f t="array" ref="AM86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65" t="s">
        <v>6697</v>
      </c>
      <c r="AO865" t="s">
        <v>6697</v>
      </c>
      <c r="AP865" t="s">
        <v>6697</v>
      </c>
      <c r="AQ865" cm="1">
        <f t="array" ref="AQ865">IF(FALSE,"True," &amp; IF(_xlfn.XLOOKUP("Service_IsAny",'Scoring_Config'!$A:$A,'Scoring_Config'!$D:$D,"Yes")="Yes",_xlfn.XLOOKUP("Service_IsAny",'Scoring_Config'!$A:$A,'Scoring_Config'!$C:$C,0),0),"False,0")</f>
        <v>0</v>
      </c>
      <c r="AR865">
        <v>0</v>
      </c>
      <c r="AS865" cm="1">
        <f t="array" ref="AS865">IF(FALSE,"True," &amp; IF(_xlfn.XLOOKUP("Service_RangeGt1000",'Scoring_Config'!$A:$A,'Scoring_Config'!$D:$D,"Yes")="Yes",_xlfn.XLOOKUP("Service_RangeGt1000",'Scoring_Config'!$A:$A,'Scoring_Config'!$C:$C,0),0),"False,0")</f>
        <v>0</v>
      </c>
      <c r="AT865" cm="1">
        <f t="array" ref="AT865">IF(FALSE,"True," &amp; IF(_xlfn.XLOOKUP("App_IsAny",'Scoring_Config'!$A:$A,'Scoring_Config'!$D:$D,"Yes")="Yes",_xlfn.XLOOKUP("App_IsAny",'Scoring_Config'!$A:$A,'Scoring_Config'!$C:$C,0),0),"False,0")</f>
        <v>0</v>
      </c>
      <c r="AU865">
        <v>1</v>
      </c>
      <c r="AV865" cm="1">
        <f t="array" ref="AV865">IF(FALSE,"True," &amp; IF(_xlfn.XLOOKUP("App_RangeGt1000",'Scoring_Config'!$A:$A,'Scoring_Config'!$D:$D,"Yes")="Yes",_xlfn.XLOOKUP("App_RangeGt1000",'Scoring_Config'!$A:$A,'Scoring_Config'!$C:$C,0),0),"False,0")</f>
        <v>0</v>
      </c>
      <c r="AW865" cm="1">
        <f t="array" ref="AW865">IF(FALSE,"True," &amp; IF(_xlfn.XLOOKUP("Action_IsDenyOrDrop",'Scoring_Config'!$A:$A,'Scoring_Config'!$D:$D,"Yes")="Yes",_xlfn.XLOOKUP("Action_IsDenyOrDrop",'Scoring_Config'!$A:$A,'Scoring_Config'!$C:$C,0),0),"False,0")</f>
        <v>0</v>
      </c>
      <c r="AX865" cm="1">
        <f t="array" ref="AX865">IF(LEFT(AW865,4)="True",0,(IF(LEFT(Y865,4)="True",IF(_xlfn.XLOOKUP("Src_IsAny",'Scoring_Config'!$A:$A,'Scoring_Config'!$D:$D,"Yes")="Yes",_xlfn.XLOOKUP("Src_IsAny",'Scoring_Config'!$A:$A,'Scoring_Config'!$C:$C,10),0),0)+IF(LEFT(Z865,4)="True",IF(_xlfn.XLOOKUP("Src_CIDR_Le_16",'Scoring_Config'!$A:$A,'Scoring_Config'!$D:$D,"Yes")="Yes",_xlfn.XLOOKUP("Src_CIDR_Le_16",'Scoring_Config'!$A:$A,'Scoring_Config'!$C:$C,10),0),0)+IF(LEFT(AA865,4)="True",IF(_xlfn.XLOOKUP("Src_CIDR_17_22",'Scoring_Config'!$A:$A,'Scoring_Config'!$D:$D,"Yes")="Yes",_xlfn.XLOOKUP("Src_CIDR_17_22",'Scoring_Config'!$A:$A,'Scoring_Config'!$C:$C,5),0),0)+IF(LEFT(AB865,4)="True",IF(_xlfn.XLOOKUP("Dst_IsAny",'Scoring_Config'!$A:$A,'Scoring_Config'!$D:$D,"Yes")="Yes",_xlfn.XLOOKUP("Dst_IsAny",'Scoring_Config'!$A:$A,'Scoring_Config'!$C:$C,10),0),0)+IF(LEFT(AC865,4)="True",IF(_xlfn.XLOOKUP("Dst_CIDR_Le_16",'Scoring_Config'!$A:$A,'Scoring_Config'!$D:$D,"Yes")="Yes",_xlfn.XLOOKUP("Dst_CIDR_Le_16",'Scoring_Config'!$A:$A,'Scoring_Config'!$C:$C,10),0),0)+IF(LEFT(AD865,4)="True",IF(_xlfn.XLOOKUP("Dst_CIDR_17_22",'Scoring_Config'!$A:$A,'Scoring_Config'!$D:$D,"Yes")="Yes",_xlfn.XLOOKUP("Dst_CIDR_17_22",'Scoring_Config'!$A:$A,'Scoring_Config'!$C:$C,5),0),0)+IF(LEFT(AE865,4)="True",IF(_xlfn.XLOOKUP("SrcZone_IsAny",'Scoring_Config'!$A:$A,'Scoring_Config'!$D:$D,"Yes")="Yes",_xlfn.XLOOKUP("SrcZone_IsAny",'Scoring_Config'!$A:$A,'Scoring_Config'!$C:$C,10),0),0)+IF(LEFT(AF865,4)="True",IF(_xlfn.XLOOKUP("DstZone_IsAny",'Scoring_Config'!$A:$A,'Scoring_Config'!$D:$D,"Yes")="Yes",_xlfn.XLOOKUP("DstZone_IsAny",'Scoring_Config'!$A:$A,'Scoring_Config'!$C:$C,10),0),0)+IF(LEFT(AG865,4)="True",IF(_xlfn.XLOOKUP("Service_Any_OR_RangeGt1000",'Scoring_Config'!$A:$A,'Scoring_Config'!$D:$D,"Yes")="Yes",_xlfn.XLOOKUP("Service_Any_OR_RangeGt1000",'Scoring_Config'!$A:$A,'Scoring_Config'!$C:$C,10),0),0)+IF(LEFT(AH865,4)="True",IF(_xlfn.XLOOKUP("App_Any_OR_RangeGt1000",'Scoring_Config'!$A:$A,'Scoring_Config'!$D:$D,"Yes")="Yes",_xlfn.XLOOKUP("App_Any_OR_RangeGt1000",'Scoring_Config'!$A:$A,'Scoring_Config'!$C:$C,10),0),0)+IF(LEFT(AI865,4)="True",IF(_xlfn.XLOOKUP("Service_Insecure_Match",'Scoring_Config'!$A:$A,'Scoring_Config'!$D:$D,"Yes")="Yes",_xlfn.XLOOKUP("Service_Insecure_Match",'Scoring_Config'!$A:$A,'Scoring_Config'!$C:$C,5),0),0)+IF(LEFT(AJ865,4)="True",IF(_xlfn.XLOOKUP("Risky_Inbound",'Scoring_Config'!$A:$A,'Scoring_Config'!$D:$D,"Yes")="Yes",_xlfn.XLOOKUP("Risky_Inbound",'Scoring_Config'!$A:$A,'Scoring_Config'!$C:$C,50),0),0)+IF(LEFT(AK865,4)="True",IF(_xlfn.XLOOKUP("Risky_Outbound",'Scoring_Config'!$A:$A,'Scoring_Config'!$D:$D,"Yes")="Yes",_xlfn.XLOOKUP("Risky_Outbound",'Scoring_Config'!$A:$A,'Scoring_Config'!$C:$C,25),0),0)+IF(LEFT(AZ865,4)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865,FIND(",",AL865)+1,100)),0)+IF(LEFT(AM865,4)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865,FIND(",",AN865)+1,100)),0)+IF(_xlfn.XLOOKUP("Profile_Scoring",'Scoring_Config'!$A:$A,'Scoring_Config'!$D:$D,"Yes")="Yes",VALUE(MID(AO865,FIND(",",AO865)+1,100)),0)+IF(_xlfn.XLOOKUP("Options_Scoring",'Scoring_Config'!$A:$A,'Scoring_Config'!$D:$D,"Yes")="Yes",VALUE(MID(AP865,FIND(",",AP865)+1,100)),0)))</f>
        <v>0</v>
      </c>
      <c r="AZ865" cm="1">
        <f t="array" ref="AZ865">IF(FALSE,"True," &amp; IF(_xlfn.XLOOKUP("Migrate_Insecure",'Scoring_Config'!$A:$A,'Scoring_Config'!$D:$D,"Yes")="Yes",_xlfn.XLOOKUP("Migrate_Insecure",'Scoring_Config'!$A:$A,'Scoring_Config'!$C:$C,10),0),"False,0")</f>
        <v>0</v>
      </c>
    </row>
    <row r="866" spans="1:52">
      <c r="A866" t="s">
        <v>1979</v>
      </c>
      <c r="B866" t="s">
        <v>2839</v>
      </c>
      <c r="C866" t="s">
        <v>3542</v>
      </c>
      <c r="D866" t="s">
        <v>3545</v>
      </c>
      <c r="E866" t="s">
        <v>3563</v>
      </c>
      <c r="F866" t="s">
        <v>3896</v>
      </c>
      <c r="G866" t="s">
        <v>497</v>
      </c>
      <c r="H866" t="s">
        <v>174</v>
      </c>
      <c r="I866" t="s">
        <v>3907</v>
      </c>
      <c r="J866" t="s">
        <v>1090</v>
      </c>
      <c r="K866" t="s">
        <v>1897</v>
      </c>
      <c r="L866" t="s">
        <v>1327</v>
      </c>
      <c r="M866" t="s">
        <v>1974</v>
      </c>
      <c r="N866" t="s">
        <v>4315</v>
      </c>
      <c r="O866" t="s">
        <v>4319</v>
      </c>
      <c r="P866" t="s">
        <v>4321</v>
      </c>
      <c r="Q866" t="s">
        <v>4930</v>
      </c>
      <c r="R866" t="s">
        <v>5439</v>
      </c>
      <c r="S866" t="s">
        <v>4324</v>
      </c>
      <c r="T866" t="s">
        <v>5770</v>
      </c>
      <c r="U866" t="s">
        <v>6357</v>
      </c>
      <c r="Y866" cm="1">
        <f t="array" ref="Y866">IF(FALSE,"True," &amp; IF(_xlfn.XLOOKUP("Src_IsAny",'Scoring_Config'!$A:$A,'Scoring_Config'!$D:$D,"Yes")="Yes",_xlfn.XLOOKUP("Src_IsAny",'Scoring_Config'!$A:$A,'Scoring_Config'!$C:$C,10),0),"False,0")</f>
        <v>0</v>
      </c>
      <c r="Z866" cm="1">
        <f t="array" ref="Z866">IF(FALSE,"True," &amp; IF(_xlfn.XLOOKUP("Src_CIDR_Le_16",'Scoring_Config'!$A:$A,'Scoring_Config'!$D:$D,"Yes")="Yes",_xlfn.XLOOKUP("Src_CIDR_Le_16",'Scoring_Config'!$A:$A,'Scoring_Config'!$C:$C,10),0),"False,0")</f>
        <v>0</v>
      </c>
      <c r="AA866" cm="1">
        <f t="array" ref="AA866">IF(FALSE,"True," &amp; IF(_xlfn.XLOOKUP("Src_CIDR_17_22",'Scoring_Config'!$A:$A,'Scoring_Config'!$D:$D,"Yes")="Yes",_xlfn.XLOOKUP("Src_CIDR_17_22",'Scoring_Config'!$A:$A,'Scoring_Config'!$C:$C,5),0),"False,0")</f>
        <v>0</v>
      </c>
      <c r="AB866" cm="1">
        <f t="array" ref="AB866">IF(FALSE,"True," &amp; IF(_xlfn.XLOOKUP("Dst_IsAny",'Scoring_Config'!$A:$A,'Scoring_Config'!$D:$D,"Yes")="Yes",_xlfn.XLOOKUP("Dst_IsAny",'Scoring_Config'!$A:$A,'Scoring_Config'!$C:$C,10),0),"False,0")</f>
        <v>0</v>
      </c>
      <c r="AC866" cm="1">
        <f t="array" ref="AC866">IF(FALSE,"True," &amp; IF(_xlfn.XLOOKUP("Dst_CIDR_Le_16",'Scoring_Config'!$A:$A,'Scoring_Config'!$D:$D,"Yes")="Yes",_xlfn.XLOOKUP("Dst_CIDR_Le_16",'Scoring_Config'!$A:$A,'Scoring_Config'!$C:$C,10),0),"False,0")</f>
        <v>0</v>
      </c>
      <c r="AD866" cm="1">
        <f t="array" ref="AD866">IF(FALSE,"True," &amp; IF(_xlfn.XLOOKUP("Dst_CIDR_17_22",'Scoring_Config'!$A:$A,'Scoring_Config'!$D:$D,"Yes")="Yes",_xlfn.XLOOKUP("Dst_CIDR_17_22",'Scoring_Config'!$A:$A,'Scoring_Config'!$C:$C,5),0),"False,0")</f>
        <v>0</v>
      </c>
      <c r="AE866" cm="1">
        <f t="array" ref="AE866">IF(FALSE,"True," &amp; IF(_xlfn.XLOOKUP("SrcZone_IsAny",'Scoring_Config'!$A:$A,'Scoring_Config'!$D:$D,"Yes")="Yes",_xlfn.XLOOKUP("SrcZone_IsAny",'Scoring_Config'!$A:$A,'Scoring_Config'!$C:$C,10),0),"False,0")</f>
        <v>0</v>
      </c>
      <c r="AF866" cm="1">
        <f t="array" ref="AF866">IF(FALSE,"True," &amp; IF(_xlfn.XLOOKUP("DstZone_IsAny",'Scoring_Config'!$A:$A,'Scoring_Config'!$D:$D,"Yes")="Yes",_xlfn.XLOOKUP("DstZone_IsAny",'Scoring_Config'!$A:$A,'Scoring_Config'!$C:$C,10),0),"False,0")</f>
        <v>0</v>
      </c>
      <c r="AG866" cm="1">
        <f t="array" ref="AG86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66" cm="1">
        <f t="array" ref="AH866">IF(FALSE,"True," &amp; IF(_xlfn.XLOOKUP("App_Any_OR_RangeGt1000",'Scoring_Config'!$A:$A,'Scoring_Config'!$D:$D,"Yes")="Yes",_xlfn.XLOOKUP("App_Any_OR_RangeGt1000",'Scoring_Config'!$A:$A,'Scoring_Config'!$C:$C,10),0),"False,0")</f>
        <v>0</v>
      </c>
      <c r="AI866" cm="1">
        <f t="array" ref="AI866">IF(FALSE,"True," &amp; IF(_xlfn.XLOOKUP("Service_Insecure_Match",'Scoring_Config'!$A:$A,'Scoring_Config'!$D:$D,"Yes")="Yes",_xlfn.XLOOKUP("Service_Insecure_Match",'Scoring_Config'!$A:$A,'Scoring_Config'!$C:$C,5),0),"False,0")</f>
        <v>0</v>
      </c>
      <c r="AJ866" cm="1">
        <f t="array" ref="AJ866">IF(FALSE,"True," &amp; IF(_xlfn.XLOOKUP("Risky_Inbound",'Scoring_Config'!$A:$A,'Scoring_Config'!$D:$D,"Yes")="Yes",_xlfn.XLOOKUP("Risky_Inbound",'Scoring_Config'!$A:$A,'Scoring_Config'!$C:$C,50),0),"False,0")</f>
        <v>0</v>
      </c>
      <c r="AK866" cm="1">
        <f t="array" ref="AK866">IF(FALSE,"True," &amp; IF(_xlfn.XLOOKUP("Risky_Outbound",'Scoring_Config'!$A:$A,'Scoring_Config'!$D:$D,"Yes")="Yes",_xlfn.XLOOKUP("Risky_Outbound",'Scoring_Config'!$A:$A,'Scoring_Config'!$C:$C,25),0),"False,0")</f>
        <v>0</v>
      </c>
      <c r="AL866" t="s">
        <v>6700</v>
      </c>
      <c r="AM866" cm="1">
        <f t="array" ref="AM86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66" t="s">
        <v>6697</v>
      </c>
      <c r="AO866" t="s">
        <v>6697</v>
      </c>
      <c r="AP866" t="s">
        <v>6697</v>
      </c>
      <c r="AQ866" cm="1">
        <f t="array" ref="AQ866">IF(FALSE,"True," &amp; IF(_xlfn.XLOOKUP("Service_IsAny",'Scoring_Config'!$A:$A,'Scoring_Config'!$D:$D,"Yes")="Yes",_xlfn.XLOOKUP("Service_IsAny",'Scoring_Config'!$A:$A,'Scoring_Config'!$C:$C,0),0),"False,0")</f>
        <v>0</v>
      </c>
      <c r="AR866">
        <v>0</v>
      </c>
      <c r="AS866" cm="1">
        <f t="array" ref="AS866">IF(FALSE,"True," &amp; IF(_xlfn.XLOOKUP("Service_RangeGt1000",'Scoring_Config'!$A:$A,'Scoring_Config'!$D:$D,"Yes")="Yes",_xlfn.XLOOKUP("Service_RangeGt1000",'Scoring_Config'!$A:$A,'Scoring_Config'!$C:$C,0),0),"False,0")</f>
        <v>0</v>
      </c>
      <c r="AT866" cm="1">
        <f t="array" ref="AT866">IF(FALSE,"True," &amp; IF(_xlfn.XLOOKUP("App_IsAny",'Scoring_Config'!$A:$A,'Scoring_Config'!$D:$D,"Yes")="Yes",_xlfn.XLOOKUP("App_IsAny",'Scoring_Config'!$A:$A,'Scoring_Config'!$C:$C,0),0),"False,0")</f>
        <v>0</v>
      </c>
      <c r="AU866">
        <v>2</v>
      </c>
      <c r="AV866" cm="1">
        <f t="array" ref="AV866">IF(FALSE,"True," &amp; IF(_xlfn.XLOOKUP("App_RangeGt1000",'Scoring_Config'!$A:$A,'Scoring_Config'!$D:$D,"Yes")="Yes",_xlfn.XLOOKUP("App_RangeGt1000",'Scoring_Config'!$A:$A,'Scoring_Config'!$C:$C,0),0),"False,0")</f>
        <v>0</v>
      </c>
      <c r="AW866" cm="1">
        <f t="array" ref="AW866">IF(FALSE,"True," &amp; IF(_xlfn.XLOOKUP("Action_IsDenyOrDrop",'Scoring_Config'!$A:$A,'Scoring_Config'!$D:$D,"Yes")="Yes",_xlfn.XLOOKUP("Action_IsDenyOrDrop",'Scoring_Config'!$A:$A,'Scoring_Config'!$C:$C,0),0),"False,0")</f>
        <v>0</v>
      </c>
      <c r="AX866" cm="1">
        <f t="array" ref="AX866">IF(LEFT(AW866,4)="True",0,(IF(LEFT(Y866,4)="True",IF(_xlfn.XLOOKUP("Src_IsAny",'Scoring_Config'!$A:$A,'Scoring_Config'!$D:$D,"Yes")="Yes",_xlfn.XLOOKUP("Src_IsAny",'Scoring_Config'!$A:$A,'Scoring_Config'!$C:$C,10),0),0)+IF(LEFT(Z866,4)="True",IF(_xlfn.XLOOKUP("Src_CIDR_Le_16",'Scoring_Config'!$A:$A,'Scoring_Config'!$D:$D,"Yes")="Yes",_xlfn.XLOOKUP("Src_CIDR_Le_16",'Scoring_Config'!$A:$A,'Scoring_Config'!$C:$C,10),0),0)+IF(LEFT(AA866,4)="True",IF(_xlfn.XLOOKUP("Src_CIDR_17_22",'Scoring_Config'!$A:$A,'Scoring_Config'!$D:$D,"Yes")="Yes",_xlfn.XLOOKUP("Src_CIDR_17_22",'Scoring_Config'!$A:$A,'Scoring_Config'!$C:$C,5),0),0)+IF(LEFT(AB866,4)="True",IF(_xlfn.XLOOKUP("Dst_IsAny",'Scoring_Config'!$A:$A,'Scoring_Config'!$D:$D,"Yes")="Yes",_xlfn.XLOOKUP("Dst_IsAny",'Scoring_Config'!$A:$A,'Scoring_Config'!$C:$C,10),0),0)+IF(LEFT(AC866,4)="True",IF(_xlfn.XLOOKUP("Dst_CIDR_Le_16",'Scoring_Config'!$A:$A,'Scoring_Config'!$D:$D,"Yes")="Yes",_xlfn.XLOOKUP("Dst_CIDR_Le_16",'Scoring_Config'!$A:$A,'Scoring_Config'!$C:$C,10),0),0)+IF(LEFT(AD866,4)="True",IF(_xlfn.XLOOKUP("Dst_CIDR_17_22",'Scoring_Config'!$A:$A,'Scoring_Config'!$D:$D,"Yes")="Yes",_xlfn.XLOOKUP("Dst_CIDR_17_22",'Scoring_Config'!$A:$A,'Scoring_Config'!$C:$C,5),0),0)+IF(LEFT(AE866,4)="True",IF(_xlfn.XLOOKUP("SrcZone_IsAny",'Scoring_Config'!$A:$A,'Scoring_Config'!$D:$D,"Yes")="Yes",_xlfn.XLOOKUP("SrcZone_IsAny",'Scoring_Config'!$A:$A,'Scoring_Config'!$C:$C,10),0),0)+IF(LEFT(AF866,4)="True",IF(_xlfn.XLOOKUP("DstZone_IsAny",'Scoring_Config'!$A:$A,'Scoring_Config'!$D:$D,"Yes")="Yes",_xlfn.XLOOKUP("DstZone_IsAny",'Scoring_Config'!$A:$A,'Scoring_Config'!$C:$C,10),0),0)+IF(LEFT(AG866,4)="True",IF(_xlfn.XLOOKUP("Service_Any_OR_RangeGt1000",'Scoring_Config'!$A:$A,'Scoring_Config'!$D:$D,"Yes")="Yes",_xlfn.XLOOKUP("Service_Any_OR_RangeGt1000",'Scoring_Config'!$A:$A,'Scoring_Config'!$C:$C,10),0),0)+IF(LEFT(AH866,4)="True",IF(_xlfn.XLOOKUP("App_Any_OR_RangeGt1000",'Scoring_Config'!$A:$A,'Scoring_Config'!$D:$D,"Yes")="Yes",_xlfn.XLOOKUP("App_Any_OR_RangeGt1000",'Scoring_Config'!$A:$A,'Scoring_Config'!$C:$C,10),0),0)+IF(LEFT(AI866,4)="True",IF(_xlfn.XLOOKUP("Service_Insecure_Match",'Scoring_Config'!$A:$A,'Scoring_Config'!$D:$D,"Yes")="Yes",_xlfn.XLOOKUP("Service_Insecure_Match",'Scoring_Config'!$A:$A,'Scoring_Config'!$C:$C,5),0),0)+IF(LEFT(AJ866,4)="True",IF(_xlfn.XLOOKUP("Risky_Inbound",'Scoring_Config'!$A:$A,'Scoring_Config'!$D:$D,"Yes")="Yes",_xlfn.XLOOKUP("Risky_Inbound",'Scoring_Config'!$A:$A,'Scoring_Config'!$C:$C,50),0),0)+IF(LEFT(AK866,4)="True",IF(_xlfn.XLOOKUP("Risky_Outbound",'Scoring_Config'!$A:$A,'Scoring_Config'!$D:$D,"Yes")="Yes",_xlfn.XLOOKUP("Risky_Outbound",'Scoring_Config'!$A:$A,'Scoring_Config'!$C:$C,25),0),0)+IF(LEFT(AZ866,4)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866,FIND(",",AL866)+1,100)),0)+IF(LEFT(AM866,4)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866,FIND(",",AN866)+1,100)),0)+IF(_xlfn.XLOOKUP("Profile_Scoring",'Scoring_Config'!$A:$A,'Scoring_Config'!$D:$D,"Yes")="Yes",VALUE(MID(AO866,FIND(",",AO866)+1,100)),0)+IF(_xlfn.XLOOKUP("Options_Scoring",'Scoring_Config'!$A:$A,'Scoring_Config'!$D:$D,"Yes")="Yes",VALUE(MID(AP866,FIND(",",AP866)+1,100)),0)))</f>
        <v>0</v>
      </c>
      <c r="AZ866" cm="1">
        <f t="array" ref="AZ866">IF(FALSE,"True," &amp; IF(_xlfn.XLOOKUP("Migrate_Insecure",'Scoring_Config'!$A:$A,'Scoring_Config'!$D:$D,"Yes")="Yes",_xlfn.XLOOKUP("Migrate_Insecure",'Scoring_Config'!$A:$A,'Scoring_Config'!$C:$C,10),0),"False,0")</f>
        <v>0</v>
      </c>
    </row>
    <row r="867" spans="1:52">
      <c r="A867" t="s">
        <v>1979</v>
      </c>
      <c r="B867" t="s">
        <v>2840</v>
      </c>
      <c r="C867" t="s">
        <v>3542</v>
      </c>
      <c r="D867" t="s">
        <v>3545</v>
      </c>
      <c r="E867" t="s">
        <v>3563</v>
      </c>
      <c r="F867" t="s">
        <v>3886</v>
      </c>
      <c r="G867" t="s">
        <v>496</v>
      </c>
      <c r="H867" t="s">
        <v>174</v>
      </c>
      <c r="I867" t="s">
        <v>4212</v>
      </c>
      <c r="J867" t="s">
        <v>1074</v>
      </c>
      <c r="K867" t="s">
        <v>1667</v>
      </c>
      <c r="L867" t="s">
        <v>1327</v>
      </c>
      <c r="M867" t="s">
        <v>1974</v>
      </c>
      <c r="N867" t="s">
        <v>4315</v>
      </c>
      <c r="O867" t="s">
        <v>4319</v>
      </c>
      <c r="P867" t="s">
        <v>4323</v>
      </c>
      <c r="Q867" t="s">
        <v>4947</v>
      </c>
      <c r="R867" t="s">
        <v>5439</v>
      </c>
      <c r="S867" t="s">
        <v>4324</v>
      </c>
      <c r="T867" t="s">
        <v>5770</v>
      </c>
      <c r="U867" t="s">
        <v>6367</v>
      </c>
      <c r="Y867" cm="1">
        <f t="array" ref="Y867">IF(FALSE,"True," &amp; IF(_xlfn.XLOOKUP("Src_IsAny",'Scoring_Config'!$A:$A,'Scoring_Config'!$D:$D,"Yes")="Yes",_xlfn.XLOOKUP("Src_IsAny",'Scoring_Config'!$A:$A,'Scoring_Config'!$C:$C,10),0),"False,0")</f>
        <v>0</v>
      </c>
      <c r="Z867" cm="1">
        <f t="array" ref="Z867">IF(FALSE,"True," &amp; IF(_xlfn.XLOOKUP("Src_CIDR_Le_16",'Scoring_Config'!$A:$A,'Scoring_Config'!$D:$D,"Yes")="Yes",_xlfn.XLOOKUP("Src_CIDR_Le_16",'Scoring_Config'!$A:$A,'Scoring_Config'!$C:$C,10),0),"False,0")</f>
        <v>0</v>
      </c>
      <c r="AA867" cm="1">
        <f t="array" ref="AA867">IF(FALSE,"True," &amp; IF(_xlfn.XLOOKUP("Src_CIDR_17_22",'Scoring_Config'!$A:$A,'Scoring_Config'!$D:$D,"Yes")="Yes",_xlfn.XLOOKUP("Src_CIDR_17_22",'Scoring_Config'!$A:$A,'Scoring_Config'!$C:$C,5),0),"False,0")</f>
        <v>0</v>
      </c>
      <c r="AB867" cm="1">
        <f t="array" ref="AB867">IF(FALSE,"True," &amp; IF(_xlfn.XLOOKUP("Dst_IsAny",'Scoring_Config'!$A:$A,'Scoring_Config'!$D:$D,"Yes")="Yes",_xlfn.XLOOKUP("Dst_IsAny",'Scoring_Config'!$A:$A,'Scoring_Config'!$C:$C,10),0),"False,0")</f>
        <v>0</v>
      </c>
      <c r="AC867" cm="1">
        <f t="array" ref="AC867">IF(FALSE,"True," &amp; IF(_xlfn.XLOOKUP("Dst_CIDR_Le_16",'Scoring_Config'!$A:$A,'Scoring_Config'!$D:$D,"Yes")="Yes",_xlfn.XLOOKUP("Dst_CIDR_Le_16",'Scoring_Config'!$A:$A,'Scoring_Config'!$C:$C,10),0),"False,0")</f>
        <v>0</v>
      </c>
      <c r="AD867" cm="1">
        <f t="array" ref="AD867">IF(FALSE,"True," &amp; IF(_xlfn.XLOOKUP("Dst_CIDR_17_22",'Scoring_Config'!$A:$A,'Scoring_Config'!$D:$D,"Yes")="Yes",_xlfn.XLOOKUP("Dst_CIDR_17_22",'Scoring_Config'!$A:$A,'Scoring_Config'!$C:$C,5),0),"False,0")</f>
        <v>0</v>
      </c>
      <c r="AE867" cm="1">
        <f t="array" ref="AE867">IF(FALSE,"True," &amp; IF(_xlfn.XLOOKUP("SrcZone_IsAny",'Scoring_Config'!$A:$A,'Scoring_Config'!$D:$D,"Yes")="Yes",_xlfn.XLOOKUP("SrcZone_IsAny",'Scoring_Config'!$A:$A,'Scoring_Config'!$C:$C,10),0),"False,0")</f>
        <v>0</v>
      </c>
      <c r="AF867" cm="1">
        <f t="array" ref="AF867">IF(FALSE,"True," &amp; IF(_xlfn.XLOOKUP("DstZone_IsAny",'Scoring_Config'!$A:$A,'Scoring_Config'!$D:$D,"Yes")="Yes",_xlfn.XLOOKUP("DstZone_IsAny",'Scoring_Config'!$A:$A,'Scoring_Config'!$C:$C,10),0),"False,0")</f>
        <v>0</v>
      </c>
      <c r="AG867" cm="1">
        <f t="array" ref="AG86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67" cm="1">
        <f t="array" ref="AH867">IF(FALSE,"True," &amp; IF(_xlfn.XLOOKUP("App_Any_OR_RangeGt1000",'Scoring_Config'!$A:$A,'Scoring_Config'!$D:$D,"Yes")="Yes",_xlfn.XLOOKUP("App_Any_OR_RangeGt1000",'Scoring_Config'!$A:$A,'Scoring_Config'!$C:$C,10),0),"False,0")</f>
        <v>0</v>
      </c>
      <c r="AI867" cm="1">
        <f t="array" ref="AI867">IF(FALSE,"True," &amp; IF(_xlfn.XLOOKUP("Service_Insecure_Match",'Scoring_Config'!$A:$A,'Scoring_Config'!$D:$D,"Yes")="Yes",_xlfn.XLOOKUP("Service_Insecure_Match",'Scoring_Config'!$A:$A,'Scoring_Config'!$C:$C,5),0),"False,0")</f>
        <v>0</v>
      </c>
      <c r="AJ867" cm="1">
        <f t="array" ref="AJ867">IF(FALSE,"True," &amp; IF(_xlfn.XLOOKUP("Risky_Inbound",'Scoring_Config'!$A:$A,'Scoring_Config'!$D:$D,"Yes")="Yes",_xlfn.XLOOKUP("Risky_Inbound",'Scoring_Config'!$A:$A,'Scoring_Config'!$C:$C,50),0),"False,0")</f>
        <v>0</v>
      </c>
      <c r="AK867" cm="1">
        <f t="array" ref="AK867">IF(FALSE,"True," &amp; IF(_xlfn.XLOOKUP("Risky_Outbound",'Scoring_Config'!$A:$A,'Scoring_Config'!$D:$D,"Yes")="Yes",_xlfn.XLOOKUP("Risky_Outbound",'Scoring_Config'!$A:$A,'Scoring_Config'!$C:$C,25),0),"False,0")</f>
        <v>0</v>
      </c>
      <c r="AL867" t="s">
        <v>6699</v>
      </c>
      <c r="AM867" cm="1">
        <f t="array" ref="AM86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67" t="s">
        <v>6697</v>
      </c>
      <c r="AO867" t="s">
        <v>6697</v>
      </c>
      <c r="AP867" t="s">
        <v>6697</v>
      </c>
      <c r="AQ867" cm="1">
        <f t="array" ref="AQ867">IF(FALSE,"True," &amp; IF(_xlfn.XLOOKUP("Service_IsAny",'Scoring_Config'!$A:$A,'Scoring_Config'!$D:$D,"Yes")="Yes",_xlfn.XLOOKUP("Service_IsAny",'Scoring_Config'!$A:$A,'Scoring_Config'!$C:$C,0),0),"False,0")</f>
        <v>0</v>
      </c>
      <c r="AR867">
        <v>0</v>
      </c>
      <c r="AS867" cm="1">
        <f t="array" ref="AS867">IF(FALSE,"True," &amp; IF(_xlfn.XLOOKUP("Service_RangeGt1000",'Scoring_Config'!$A:$A,'Scoring_Config'!$D:$D,"Yes")="Yes",_xlfn.XLOOKUP("Service_RangeGt1000",'Scoring_Config'!$A:$A,'Scoring_Config'!$C:$C,0),0),"False,0")</f>
        <v>0</v>
      </c>
      <c r="AT867" cm="1">
        <f t="array" ref="AT867">IF(FALSE,"True," &amp; IF(_xlfn.XLOOKUP("App_IsAny",'Scoring_Config'!$A:$A,'Scoring_Config'!$D:$D,"Yes")="Yes",_xlfn.XLOOKUP("App_IsAny",'Scoring_Config'!$A:$A,'Scoring_Config'!$C:$C,0),0),"False,0")</f>
        <v>0</v>
      </c>
      <c r="AU867">
        <v>1</v>
      </c>
      <c r="AV867" cm="1">
        <f t="array" ref="AV867">IF(FALSE,"True," &amp; IF(_xlfn.XLOOKUP("App_RangeGt1000",'Scoring_Config'!$A:$A,'Scoring_Config'!$D:$D,"Yes")="Yes",_xlfn.XLOOKUP("App_RangeGt1000",'Scoring_Config'!$A:$A,'Scoring_Config'!$C:$C,0),0),"False,0")</f>
        <v>0</v>
      </c>
      <c r="AW867" cm="1">
        <f t="array" ref="AW867">IF(FALSE,"True," &amp; IF(_xlfn.XLOOKUP("Action_IsDenyOrDrop",'Scoring_Config'!$A:$A,'Scoring_Config'!$D:$D,"Yes")="Yes",_xlfn.XLOOKUP("Action_IsDenyOrDrop",'Scoring_Config'!$A:$A,'Scoring_Config'!$C:$C,0),0),"False,0")</f>
        <v>0</v>
      </c>
      <c r="AX867" cm="1">
        <f t="array" ref="AX867">IF(LEFT(AW867,4)="True",0,(IF(LEFT(Y867,4)="True",IF(_xlfn.XLOOKUP("Src_IsAny",'Scoring_Config'!$A:$A,'Scoring_Config'!$D:$D,"Yes")="Yes",_xlfn.XLOOKUP("Src_IsAny",'Scoring_Config'!$A:$A,'Scoring_Config'!$C:$C,10),0),0)+IF(LEFT(Z867,4)="True",IF(_xlfn.XLOOKUP("Src_CIDR_Le_16",'Scoring_Config'!$A:$A,'Scoring_Config'!$D:$D,"Yes")="Yes",_xlfn.XLOOKUP("Src_CIDR_Le_16",'Scoring_Config'!$A:$A,'Scoring_Config'!$C:$C,10),0),0)+IF(LEFT(AA867,4)="True",IF(_xlfn.XLOOKUP("Src_CIDR_17_22",'Scoring_Config'!$A:$A,'Scoring_Config'!$D:$D,"Yes")="Yes",_xlfn.XLOOKUP("Src_CIDR_17_22",'Scoring_Config'!$A:$A,'Scoring_Config'!$C:$C,5),0),0)+IF(LEFT(AB867,4)="True",IF(_xlfn.XLOOKUP("Dst_IsAny",'Scoring_Config'!$A:$A,'Scoring_Config'!$D:$D,"Yes")="Yes",_xlfn.XLOOKUP("Dst_IsAny",'Scoring_Config'!$A:$A,'Scoring_Config'!$C:$C,10),0),0)+IF(LEFT(AC867,4)="True",IF(_xlfn.XLOOKUP("Dst_CIDR_Le_16",'Scoring_Config'!$A:$A,'Scoring_Config'!$D:$D,"Yes")="Yes",_xlfn.XLOOKUP("Dst_CIDR_Le_16",'Scoring_Config'!$A:$A,'Scoring_Config'!$C:$C,10),0),0)+IF(LEFT(AD867,4)="True",IF(_xlfn.XLOOKUP("Dst_CIDR_17_22",'Scoring_Config'!$A:$A,'Scoring_Config'!$D:$D,"Yes")="Yes",_xlfn.XLOOKUP("Dst_CIDR_17_22",'Scoring_Config'!$A:$A,'Scoring_Config'!$C:$C,5),0),0)+IF(LEFT(AE867,4)="True",IF(_xlfn.XLOOKUP("SrcZone_IsAny",'Scoring_Config'!$A:$A,'Scoring_Config'!$D:$D,"Yes")="Yes",_xlfn.XLOOKUP("SrcZone_IsAny",'Scoring_Config'!$A:$A,'Scoring_Config'!$C:$C,10),0),0)+IF(LEFT(AF867,4)="True",IF(_xlfn.XLOOKUP("DstZone_IsAny",'Scoring_Config'!$A:$A,'Scoring_Config'!$D:$D,"Yes")="Yes",_xlfn.XLOOKUP("DstZone_IsAny",'Scoring_Config'!$A:$A,'Scoring_Config'!$C:$C,10),0),0)+IF(LEFT(AG867,4)="True",IF(_xlfn.XLOOKUP("Service_Any_OR_RangeGt1000",'Scoring_Config'!$A:$A,'Scoring_Config'!$D:$D,"Yes")="Yes",_xlfn.XLOOKUP("Service_Any_OR_RangeGt1000",'Scoring_Config'!$A:$A,'Scoring_Config'!$C:$C,10),0),0)+IF(LEFT(AH867,4)="True",IF(_xlfn.XLOOKUP("App_Any_OR_RangeGt1000",'Scoring_Config'!$A:$A,'Scoring_Config'!$D:$D,"Yes")="Yes",_xlfn.XLOOKUP("App_Any_OR_RangeGt1000",'Scoring_Config'!$A:$A,'Scoring_Config'!$C:$C,10),0),0)+IF(LEFT(AI867,4)="True",IF(_xlfn.XLOOKUP("Service_Insecure_Match",'Scoring_Config'!$A:$A,'Scoring_Config'!$D:$D,"Yes")="Yes",_xlfn.XLOOKUP("Service_Insecure_Match",'Scoring_Config'!$A:$A,'Scoring_Config'!$C:$C,5),0),0)+IF(LEFT(AJ867,4)="True",IF(_xlfn.XLOOKUP("Risky_Inbound",'Scoring_Config'!$A:$A,'Scoring_Config'!$D:$D,"Yes")="Yes",_xlfn.XLOOKUP("Risky_Inbound",'Scoring_Config'!$A:$A,'Scoring_Config'!$C:$C,50),0),0)+IF(LEFT(AK867,4)="True",IF(_xlfn.XLOOKUP("Risky_Outbound",'Scoring_Config'!$A:$A,'Scoring_Config'!$D:$D,"Yes")="Yes",_xlfn.XLOOKUP("Risky_Outbound",'Scoring_Config'!$A:$A,'Scoring_Config'!$C:$C,25),0),0)+IF(LEFT(AZ867,4)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867,FIND(",",AL867)+1,100)),0)+IF(LEFT(AM867,4)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867,FIND(",",AN867)+1,100)),0)+IF(_xlfn.XLOOKUP("Profile_Scoring",'Scoring_Config'!$A:$A,'Scoring_Config'!$D:$D,"Yes")="Yes",VALUE(MID(AO867,FIND(",",AO867)+1,100)),0)+IF(_xlfn.XLOOKUP("Options_Scoring",'Scoring_Config'!$A:$A,'Scoring_Config'!$D:$D,"Yes")="Yes",VALUE(MID(AP867,FIND(",",AP867)+1,100)),0)))</f>
        <v>0</v>
      </c>
      <c r="AZ867" cm="1">
        <f t="array" ref="AZ867">IF(FALSE,"True," &amp; IF(_xlfn.XLOOKUP("Migrate_Insecure",'Scoring_Config'!$A:$A,'Scoring_Config'!$D:$D,"Yes")="Yes",_xlfn.XLOOKUP("Migrate_Insecure",'Scoring_Config'!$A:$A,'Scoring_Config'!$C:$C,10),0),"False,0")</f>
        <v>0</v>
      </c>
    </row>
    <row r="868" spans="1:52">
      <c r="A868" t="s">
        <v>1979</v>
      </c>
      <c r="B868" t="s">
        <v>2841</v>
      </c>
      <c r="C868" t="s">
        <v>3542</v>
      </c>
      <c r="D868" t="s">
        <v>3545</v>
      </c>
      <c r="E868" t="s">
        <v>3563</v>
      </c>
      <c r="F868" t="s">
        <v>3901</v>
      </c>
      <c r="G868" t="s">
        <v>498</v>
      </c>
      <c r="H868" t="s">
        <v>174</v>
      </c>
      <c r="I868" t="s">
        <v>3576</v>
      </c>
      <c r="J868" t="s">
        <v>512</v>
      </c>
      <c r="K868" t="s">
        <v>1662</v>
      </c>
      <c r="L868" t="s">
        <v>1327</v>
      </c>
      <c r="M868" t="s">
        <v>1974</v>
      </c>
      <c r="N868" t="s">
        <v>4315</v>
      </c>
      <c r="O868" t="s">
        <v>4319</v>
      </c>
      <c r="P868" t="s">
        <v>4321</v>
      </c>
      <c r="Q868" t="s">
        <v>4948</v>
      </c>
      <c r="R868" t="s">
        <v>5439</v>
      </c>
      <c r="S868" t="s">
        <v>4324</v>
      </c>
      <c r="T868" t="s">
        <v>5791</v>
      </c>
      <c r="U868" t="s">
        <v>5592</v>
      </c>
      <c r="Y868" cm="1">
        <f t="array" ref="Y868">IF(FALSE,"True," &amp; IF(_xlfn.XLOOKUP("Src_IsAny",'Scoring_Config'!$A:$A,'Scoring_Config'!$D:$D,"Yes")="Yes",_xlfn.XLOOKUP("Src_IsAny",'Scoring_Config'!$A:$A,'Scoring_Config'!$C:$C,10),0),"False,0")</f>
        <v>0</v>
      </c>
      <c r="Z868" cm="1">
        <f t="array" ref="Z868">IF(FALSE,"True," &amp; IF(_xlfn.XLOOKUP("Src_CIDR_Le_16",'Scoring_Config'!$A:$A,'Scoring_Config'!$D:$D,"Yes")="Yes",_xlfn.XLOOKUP("Src_CIDR_Le_16",'Scoring_Config'!$A:$A,'Scoring_Config'!$C:$C,10),0),"False,0")</f>
        <v>0</v>
      </c>
      <c r="AA868" cm="1">
        <f t="array" ref="AA868">IF(FALSE,"True," &amp; IF(_xlfn.XLOOKUP("Src_CIDR_17_22",'Scoring_Config'!$A:$A,'Scoring_Config'!$D:$D,"Yes")="Yes",_xlfn.XLOOKUP("Src_CIDR_17_22",'Scoring_Config'!$A:$A,'Scoring_Config'!$C:$C,5),0),"False,0")</f>
        <v>0</v>
      </c>
      <c r="AB868" cm="1">
        <f t="array" ref="AB868">IF(FALSE,"True," &amp; IF(_xlfn.XLOOKUP("Dst_IsAny",'Scoring_Config'!$A:$A,'Scoring_Config'!$D:$D,"Yes")="Yes",_xlfn.XLOOKUP("Dst_IsAny",'Scoring_Config'!$A:$A,'Scoring_Config'!$C:$C,10),0),"False,0")</f>
        <v>0</v>
      </c>
      <c r="AC868" cm="1">
        <f t="array" ref="AC868">IF(FALSE,"True," &amp; IF(_xlfn.XLOOKUP("Dst_CIDR_Le_16",'Scoring_Config'!$A:$A,'Scoring_Config'!$D:$D,"Yes")="Yes",_xlfn.XLOOKUP("Dst_CIDR_Le_16",'Scoring_Config'!$A:$A,'Scoring_Config'!$C:$C,10),0),"False,0")</f>
        <v>0</v>
      </c>
      <c r="AD868" cm="1">
        <f t="array" ref="AD868">IF(FALSE,"True," &amp; IF(_xlfn.XLOOKUP("Dst_CIDR_17_22",'Scoring_Config'!$A:$A,'Scoring_Config'!$D:$D,"Yes")="Yes",_xlfn.XLOOKUP("Dst_CIDR_17_22",'Scoring_Config'!$A:$A,'Scoring_Config'!$C:$C,5),0),"False,0")</f>
        <v>0</v>
      </c>
      <c r="AE868" cm="1">
        <f t="array" ref="AE868">IF(FALSE,"True," &amp; IF(_xlfn.XLOOKUP("SrcZone_IsAny",'Scoring_Config'!$A:$A,'Scoring_Config'!$D:$D,"Yes")="Yes",_xlfn.XLOOKUP("SrcZone_IsAny",'Scoring_Config'!$A:$A,'Scoring_Config'!$C:$C,10),0),"False,0")</f>
        <v>0</v>
      </c>
      <c r="AF868" cm="1">
        <f t="array" ref="AF868">IF(FALSE,"True," &amp; IF(_xlfn.XLOOKUP("DstZone_IsAny",'Scoring_Config'!$A:$A,'Scoring_Config'!$D:$D,"Yes")="Yes",_xlfn.XLOOKUP("DstZone_IsAny",'Scoring_Config'!$A:$A,'Scoring_Config'!$C:$C,10),0),"False,0")</f>
        <v>0</v>
      </c>
      <c r="AG868" cm="1">
        <f t="array" ref="AG86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68" cm="1">
        <f t="array" ref="AH868">IF(FALSE,"True," &amp; IF(_xlfn.XLOOKUP("App_Any_OR_RangeGt1000",'Scoring_Config'!$A:$A,'Scoring_Config'!$D:$D,"Yes")="Yes",_xlfn.XLOOKUP("App_Any_OR_RangeGt1000",'Scoring_Config'!$A:$A,'Scoring_Config'!$C:$C,10),0),"False,0")</f>
        <v>0</v>
      </c>
      <c r="AI868" cm="1">
        <f t="array" ref="AI868">IF(FALSE,"True," &amp; IF(_xlfn.XLOOKUP("Service_Insecure_Match",'Scoring_Config'!$A:$A,'Scoring_Config'!$D:$D,"Yes")="Yes",_xlfn.XLOOKUP("Service_Insecure_Match",'Scoring_Config'!$A:$A,'Scoring_Config'!$C:$C,5),0),"False,0")</f>
        <v>0</v>
      </c>
      <c r="AJ868" cm="1">
        <f t="array" ref="AJ868">IF(FALSE,"True," &amp; IF(_xlfn.XLOOKUP("Risky_Inbound",'Scoring_Config'!$A:$A,'Scoring_Config'!$D:$D,"Yes")="Yes",_xlfn.XLOOKUP("Risky_Inbound",'Scoring_Config'!$A:$A,'Scoring_Config'!$C:$C,50),0),"False,0")</f>
        <v>0</v>
      </c>
      <c r="AK868" cm="1">
        <f t="array" ref="AK868">IF(FALSE,"True," &amp; IF(_xlfn.XLOOKUP("Risky_Outbound",'Scoring_Config'!$A:$A,'Scoring_Config'!$D:$D,"Yes")="Yes",_xlfn.XLOOKUP("Risky_Outbound",'Scoring_Config'!$A:$A,'Scoring_Config'!$C:$C,25),0),"False,0")</f>
        <v>0</v>
      </c>
      <c r="AL868" t="s">
        <v>6700</v>
      </c>
      <c r="AM868" cm="1">
        <f t="array" ref="AM86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68" t="s">
        <v>6697</v>
      </c>
      <c r="AO868" t="s">
        <v>6697</v>
      </c>
      <c r="AP868" t="s">
        <v>6697</v>
      </c>
      <c r="AQ868" cm="1">
        <f t="array" ref="AQ868">IF(FALSE,"True," &amp; IF(_xlfn.XLOOKUP("Service_IsAny",'Scoring_Config'!$A:$A,'Scoring_Config'!$D:$D,"Yes")="Yes",_xlfn.XLOOKUP("Service_IsAny",'Scoring_Config'!$A:$A,'Scoring_Config'!$C:$C,0),0),"False,0")</f>
        <v>0</v>
      </c>
      <c r="AR868">
        <v>0</v>
      </c>
      <c r="AS868" cm="1">
        <f t="array" ref="AS868">IF(FALSE,"True," &amp; IF(_xlfn.XLOOKUP("Service_RangeGt1000",'Scoring_Config'!$A:$A,'Scoring_Config'!$D:$D,"Yes")="Yes",_xlfn.XLOOKUP("Service_RangeGt1000",'Scoring_Config'!$A:$A,'Scoring_Config'!$C:$C,0),0),"False,0")</f>
        <v>0</v>
      </c>
      <c r="AT868" cm="1">
        <f t="array" ref="AT868">IF(FALSE,"True," &amp; IF(_xlfn.XLOOKUP("App_IsAny",'Scoring_Config'!$A:$A,'Scoring_Config'!$D:$D,"Yes")="Yes",_xlfn.XLOOKUP("App_IsAny",'Scoring_Config'!$A:$A,'Scoring_Config'!$C:$C,0),0),"False,0")</f>
        <v>0</v>
      </c>
      <c r="AU868">
        <v>2</v>
      </c>
      <c r="AV868" cm="1">
        <f t="array" ref="AV868">IF(FALSE,"True," &amp; IF(_xlfn.XLOOKUP("App_RangeGt1000",'Scoring_Config'!$A:$A,'Scoring_Config'!$D:$D,"Yes")="Yes",_xlfn.XLOOKUP("App_RangeGt1000",'Scoring_Config'!$A:$A,'Scoring_Config'!$C:$C,0),0),"False,0")</f>
        <v>0</v>
      </c>
      <c r="AW868" cm="1">
        <f t="array" ref="AW868">IF(FALSE,"True," &amp; IF(_xlfn.XLOOKUP("Action_IsDenyOrDrop",'Scoring_Config'!$A:$A,'Scoring_Config'!$D:$D,"Yes")="Yes",_xlfn.XLOOKUP("Action_IsDenyOrDrop",'Scoring_Config'!$A:$A,'Scoring_Config'!$C:$C,0),0),"False,0")</f>
        <v>0</v>
      </c>
      <c r="AX868" cm="1">
        <f t="array" ref="AX868">IF(LEFT(AW868,4)="True",0,(IF(LEFT(Y868,4)="True",IF(_xlfn.XLOOKUP("Src_IsAny",'Scoring_Config'!$A:$A,'Scoring_Config'!$D:$D,"Yes")="Yes",_xlfn.XLOOKUP("Src_IsAny",'Scoring_Config'!$A:$A,'Scoring_Config'!$C:$C,10),0),0)+IF(LEFT(Z868,4)="True",IF(_xlfn.XLOOKUP("Src_CIDR_Le_16",'Scoring_Config'!$A:$A,'Scoring_Config'!$D:$D,"Yes")="Yes",_xlfn.XLOOKUP("Src_CIDR_Le_16",'Scoring_Config'!$A:$A,'Scoring_Config'!$C:$C,10),0),0)+IF(LEFT(AA868,4)="True",IF(_xlfn.XLOOKUP("Src_CIDR_17_22",'Scoring_Config'!$A:$A,'Scoring_Config'!$D:$D,"Yes")="Yes",_xlfn.XLOOKUP("Src_CIDR_17_22",'Scoring_Config'!$A:$A,'Scoring_Config'!$C:$C,5),0),0)+IF(LEFT(AB868,4)="True",IF(_xlfn.XLOOKUP("Dst_IsAny",'Scoring_Config'!$A:$A,'Scoring_Config'!$D:$D,"Yes")="Yes",_xlfn.XLOOKUP("Dst_IsAny",'Scoring_Config'!$A:$A,'Scoring_Config'!$C:$C,10),0),0)+IF(LEFT(AC868,4)="True",IF(_xlfn.XLOOKUP("Dst_CIDR_Le_16",'Scoring_Config'!$A:$A,'Scoring_Config'!$D:$D,"Yes")="Yes",_xlfn.XLOOKUP("Dst_CIDR_Le_16",'Scoring_Config'!$A:$A,'Scoring_Config'!$C:$C,10),0),0)+IF(LEFT(AD868,4)="True",IF(_xlfn.XLOOKUP("Dst_CIDR_17_22",'Scoring_Config'!$A:$A,'Scoring_Config'!$D:$D,"Yes")="Yes",_xlfn.XLOOKUP("Dst_CIDR_17_22",'Scoring_Config'!$A:$A,'Scoring_Config'!$C:$C,5),0),0)+IF(LEFT(AE868,4)="True",IF(_xlfn.XLOOKUP("SrcZone_IsAny",'Scoring_Config'!$A:$A,'Scoring_Config'!$D:$D,"Yes")="Yes",_xlfn.XLOOKUP("SrcZone_IsAny",'Scoring_Config'!$A:$A,'Scoring_Config'!$C:$C,10),0),0)+IF(LEFT(AF868,4)="True",IF(_xlfn.XLOOKUP("DstZone_IsAny",'Scoring_Config'!$A:$A,'Scoring_Config'!$D:$D,"Yes")="Yes",_xlfn.XLOOKUP("DstZone_IsAny",'Scoring_Config'!$A:$A,'Scoring_Config'!$C:$C,10),0),0)+IF(LEFT(AG868,4)="True",IF(_xlfn.XLOOKUP("Service_Any_OR_RangeGt1000",'Scoring_Config'!$A:$A,'Scoring_Config'!$D:$D,"Yes")="Yes",_xlfn.XLOOKUP("Service_Any_OR_RangeGt1000",'Scoring_Config'!$A:$A,'Scoring_Config'!$C:$C,10),0),0)+IF(LEFT(AH868,4)="True",IF(_xlfn.XLOOKUP("App_Any_OR_RangeGt1000",'Scoring_Config'!$A:$A,'Scoring_Config'!$D:$D,"Yes")="Yes",_xlfn.XLOOKUP("App_Any_OR_RangeGt1000",'Scoring_Config'!$A:$A,'Scoring_Config'!$C:$C,10),0),0)+IF(LEFT(AI868,4)="True",IF(_xlfn.XLOOKUP("Service_Insecure_Match",'Scoring_Config'!$A:$A,'Scoring_Config'!$D:$D,"Yes")="Yes",_xlfn.XLOOKUP("Service_Insecure_Match",'Scoring_Config'!$A:$A,'Scoring_Config'!$C:$C,5),0),0)+IF(LEFT(AJ868,4)="True",IF(_xlfn.XLOOKUP("Risky_Inbound",'Scoring_Config'!$A:$A,'Scoring_Config'!$D:$D,"Yes")="Yes",_xlfn.XLOOKUP("Risky_Inbound",'Scoring_Config'!$A:$A,'Scoring_Config'!$C:$C,50),0),0)+IF(LEFT(AK868,4)="True",IF(_xlfn.XLOOKUP("Risky_Outbound",'Scoring_Config'!$A:$A,'Scoring_Config'!$D:$D,"Yes")="Yes",_xlfn.XLOOKUP("Risky_Outbound",'Scoring_Config'!$A:$A,'Scoring_Config'!$C:$C,25),0),0)+IF(LEFT(AZ868,4)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868,FIND(",",AL868)+1,100)),0)+IF(LEFT(AM868,4)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868,FIND(",",AN868)+1,100)),0)+IF(_xlfn.XLOOKUP("Profile_Scoring",'Scoring_Config'!$A:$A,'Scoring_Config'!$D:$D,"Yes")="Yes",VALUE(MID(AO868,FIND(",",AO868)+1,100)),0)+IF(_xlfn.XLOOKUP("Options_Scoring",'Scoring_Config'!$A:$A,'Scoring_Config'!$D:$D,"Yes")="Yes",VALUE(MID(AP868,FIND(",",AP868)+1,100)),0)))</f>
        <v>0</v>
      </c>
      <c r="AZ868" cm="1">
        <f t="array" ref="AZ868">IF(FALSE,"True," &amp; IF(_xlfn.XLOOKUP("Migrate_Insecure",'Scoring_Config'!$A:$A,'Scoring_Config'!$D:$D,"Yes")="Yes",_xlfn.XLOOKUP("Migrate_Insecure",'Scoring_Config'!$A:$A,'Scoring_Config'!$C:$C,10),0),"False,0")</f>
        <v>0</v>
      </c>
    </row>
    <row r="869" spans="1:52">
      <c r="A869" t="s">
        <v>1979</v>
      </c>
      <c r="B869" t="s">
        <v>2842</v>
      </c>
      <c r="C869" t="s">
        <v>3542</v>
      </c>
      <c r="D869" t="s">
        <v>3545</v>
      </c>
      <c r="E869" t="s">
        <v>3563</v>
      </c>
      <c r="F869" t="s">
        <v>3794</v>
      </c>
      <c r="G869" t="s">
        <v>497</v>
      </c>
      <c r="H869" t="s">
        <v>174</v>
      </c>
      <c r="I869" t="s">
        <v>3984</v>
      </c>
      <c r="J869" t="s">
        <v>1091</v>
      </c>
      <c r="K869" t="s">
        <v>1667</v>
      </c>
      <c r="L869" t="s">
        <v>1327</v>
      </c>
      <c r="M869" t="s">
        <v>1974</v>
      </c>
      <c r="N869" t="s">
        <v>4315</v>
      </c>
      <c r="O869" t="s">
        <v>4319</v>
      </c>
      <c r="P869" t="s">
        <v>4321</v>
      </c>
      <c r="Q869" t="s">
        <v>4949</v>
      </c>
      <c r="R869" t="s">
        <v>5440</v>
      </c>
      <c r="S869" t="s">
        <v>5440</v>
      </c>
      <c r="T869" t="s">
        <v>5770</v>
      </c>
      <c r="U869" t="s">
        <v>6368</v>
      </c>
      <c r="Y869" cm="1">
        <f t="array" ref="Y869">IF(FALSE,"True," &amp; IF(_xlfn.XLOOKUP("Src_IsAny",'Scoring_Config'!$A:$A,'Scoring_Config'!$D:$D,"Yes")="Yes",_xlfn.XLOOKUP("Src_IsAny",'Scoring_Config'!$A:$A,'Scoring_Config'!$C:$C,10),0),"False,0")</f>
        <v>0</v>
      </c>
      <c r="Z869" cm="1">
        <f t="array" ref="Z869">IF(FALSE,"True," &amp; IF(_xlfn.XLOOKUP("Src_CIDR_Le_16",'Scoring_Config'!$A:$A,'Scoring_Config'!$D:$D,"Yes")="Yes",_xlfn.XLOOKUP("Src_CIDR_Le_16",'Scoring_Config'!$A:$A,'Scoring_Config'!$C:$C,10),0),"False,0")</f>
        <v>0</v>
      </c>
      <c r="AA869" cm="1">
        <f t="array" ref="AA869">IF(FALSE,"True," &amp; IF(_xlfn.XLOOKUP("Src_CIDR_17_22",'Scoring_Config'!$A:$A,'Scoring_Config'!$D:$D,"Yes")="Yes",_xlfn.XLOOKUP("Src_CIDR_17_22",'Scoring_Config'!$A:$A,'Scoring_Config'!$C:$C,5),0),"False,0")</f>
        <v>0</v>
      </c>
      <c r="AB869" cm="1">
        <f t="array" ref="AB869">IF(FALSE,"True," &amp; IF(_xlfn.XLOOKUP("Dst_IsAny",'Scoring_Config'!$A:$A,'Scoring_Config'!$D:$D,"Yes")="Yes",_xlfn.XLOOKUP("Dst_IsAny",'Scoring_Config'!$A:$A,'Scoring_Config'!$C:$C,10),0),"False,0")</f>
        <v>0</v>
      </c>
      <c r="AC869" cm="1">
        <f t="array" ref="AC869">IF(FALSE,"True," &amp; IF(_xlfn.XLOOKUP("Dst_CIDR_Le_16",'Scoring_Config'!$A:$A,'Scoring_Config'!$D:$D,"Yes")="Yes",_xlfn.XLOOKUP("Dst_CIDR_Le_16",'Scoring_Config'!$A:$A,'Scoring_Config'!$C:$C,10),0),"False,0")</f>
        <v>0</v>
      </c>
      <c r="AD869" cm="1">
        <f t="array" ref="AD869">IF(FALSE,"True," &amp; IF(_xlfn.XLOOKUP("Dst_CIDR_17_22",'Scoring_Config'!$A:$A,'Scoring_Config'!$D:$D,"Yes")="Yes",_xlfn.XLOOKUP("Dst_CIDR_17_22",'Scoring_Config'!$A:$A,'Scoring_Config'!$C:$C,5),0),"False,0")</f>
        <v>0</v>
      </c>
      <c r="AE869" cm="1">
        <f t="array" ref="AE869">IF(FALSE,"True," &amp; IF(_xlfn.XLOOKUP("SrcZone_IsAny",'Scoring_Config'!$A:$A,'Scoring_Config'!$D:$D,"Yes")="Yes",_xlfn.XLOOKUP("SrcZone_IsAny",'Scoring_Config'!$A:$A,'Scoring_Config'!$C:$C,10),0),"False,0")</f>
        <v>0</v>
      </c>
      <c r="AF869" cm="1">
        <f t="array" ref="AF869">IF(FALSE,"True," &amp; IF(_xlfn.XLOOKUP("DstZone_IsAny",'Scoring_Config'!$A:$A,'Scoring_Config'!$D:$D,"Yes")="Yes",_xlfn.XLOOKUP("DstZone_IsAny",'Scoring_Config'!$A:$A,'Scoring_Config'!$C:$C,10),0),"False,0")</f>
        <v>0</v>
      </c>
      <c r="AG869" cm="1">
        <f t="array" ref="AG86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69" cm="1">
        <f t="array" ref="AH869">IF(FALSE,"True," &amp; IF(_xlfn.XLOOKUP("App_Any_OR_RangeGt1000",'Scoring_Config'!$A:$A,'Scoring_Config'!$D:$D,"Yes")="Yes",_xlfn.XLOOKUP("App_Any_OR_RangeGt1000",'Scoring_Config'!$A:$A,'Scoring_Config'!$C:$C,10),0),"False,0")</f>
        <v>0</v>
      </c>
      <c r="AI869" cm="1">
        <f t="array" ref="AI869">IF(FALSE,"True," &amp; IF(_xlfn.XLOOKUP("Service_Insecure_Match",'Scoring_Config'!$A:$A,'Scoring_Config'!$D:$D,"Yes")="Yes",_xlfn.XLOOKUP("Service_Insecure_Match",'Scoring_Config'!$A:$A,'Scoring_Config'!$C:$C,5),0),"False,0")</f>
        <v>0</v>
      </c>
      <c r="AJ869" cm="1">
        <f t="array" ref="AJ869">IF(FALSE,"True," &amp; IF(_xlfn.XLOOKUP("Risky_Inbound",'Scoring_Config'!$A:$A,'Scoring_Config'!$D:$D,"Yes")="Yes",_xlfn.XLOOKUP("Risky_Inbound",'Scoring_Config'!$A:$A,'Scoring_Config'!$C:$C,50),0),"False,0")</f>
        <v>0</v>
      </c>
      <c r="AK869" cm="1">
        <f t="array" ref="AK869">IF(FALSE,"True," &amp; IF(_xlfn.XLOOKUP("Risky_Outbound",'Scoring_Config'!$A:$A,'Scoring_Config'!$D:$D,"Yes")="Yes",_xlfn.XLOOKUP("Risky_Outbound",'Scoring_Config'!$A:$A,'Scoring_Config'!$C:$C,25),0),"False,0")</f>
        <v>0</v>
      </c>
      <c r="AL869" t="s">
        <v>6700</v>
      </c>
      <c r="AM869" cm="1">
        <f t="array" ref="AM86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69" t="s">
        <v>6697</v>
      </c>
      <c r="AO869" t="s">
        <v>6697</v>
      </c>
      <c r="AP869" t="s">
        <v>6697</v>
      </c>
      <c r="AQ869" cm="1">
        <f t="array" ref="AQ869">IF(FALSE,"True," &amp; IF(_xlfn.XLOOKUP("Service_IsAny",'Scoring_Config'!$A:$A,'Scoring_Config'!$D:$D,"Yes")="Yes",_xlfn.XLOOKUP("Service_IsAny",'Scoring_Config'!$A:$A,'Scoring_Config'!$C:$C,0),0),"False,0")</f>
        <v>0</v>
      </c>
      <c r="AR869">
        <v>0</v>
      </c>
      <c r="AS869" cm="1">
        <f t="array" ref="AS869">IF(FALSE,"True," &amp; IF(_xlfn.XLOOKUP("Service_RangeGt1000",'Scoring_Config'!$A:$A,'Scoring_Config'!$D:$D,"Yes")="Yes",_xlfn.XLOOKUP("Service_RangeGt1000",'Scoring_Config'!$A:$A,'Scoring_Config'!$C:$C,0),0),"False,0")</f>
        <v>0</v>
      </c>
      <c r="AT869" cm="1">
        <f t="array" ref="AT869">IF(FALSE,"True," &amp; IF(_xlfn.XLOOKUP("App_IsAny",'Scoring_Config'!$A:$A,'Scoring_Config'!$D:$D,"Yes")="Yes",_xlfn.XLOOKUP("App_IsAny",'Scoring_Config'!$A:$A,'Scoring_Config'!$C:$C,0),0),"False,0")</f>
        <v>0</v>
      </c>
      <c r="AU869">
        <v>1</v>
      </c>
      <c r="AV869" cm="1">
        <f t="array" ref="AV869">IF(FALSE,"True," &amp; IF(_xlfn.XLOOKUP("App_RangeGt1000",'Scoring_Config'!$A:$A,'Scoring_Config'!$D:$D,"Yes")="Yes",_xlfn.XLOOKUP("App_RangeGt1000",'Scoring_Config'!$A:$A,'Scoring_Config'!$C:$C,0),0),"False,0")</f>
        <v>0</v>
      </c>
      <c r="AW869" cm="1">
        <f t="array" ref="AW869">IF(FALSE,"True," &amp; IF(_xlfn.XLOOKUP("Action_IsDenyOrDrop",'Scoring_Config'!$A:$A,'Scoring_Config'!$D:$D,"Yes")="Yes",_xlfn.XLOOKUP("Action_IsDenyOrDrop",'Scoring_Config'!$A:$A,'Scoring_Config'!$C:$C,0),0),"False,0")</f>
        <v>0</v>
      </c>
      <c r="AX869" cm="1">
        <f t="array" ref="AX869">IF(LEFT(AW869,4)="True",0,(IF(LEFT(Y869,4)="True",IF(_xlfn.XLOOKUP("Src_IsAny",'Scoring_Config'!$A:$A,'Scoring_Config'!$D:$D,"Yes")="Yes",_xlfn.XLOOKUP("Src_IsAny",'Scoring_Config'!$A:$A,'Scoring_Config'!$C:$C,10),0),0)+IF(LEFT(Z869,4)="True",IF(_xlfn.XLOOKUP("Src_CIDR_Le_16",'Scoring_Config'!$A:$A,'Scoring_Config'!$D:$D,"Yes")="Yes",_xlfn.XLOOKUP("Src_CIDR_Le_16",'Scoring_Config'!$A:$A,'Scoring_Config'!$C:$C,10),0),0)+IF(LEFT(AA869,4)="True",IF(_xlfn.XLOOKUP("Src_CIDR_17_22",'Scoring_Config'!$A:$A,'Scoring_Config'!$D:$D,"Yes")="Yes",_xlfn.XLOOKUP("Src_CIDR_17_22",'Scoring_Config'!$A:$A,'Scoring_Config'!$C:$C,5),0),0)+IF(LEFT(AB869,4)="True",IF(_xlfn.XLOOKUP("Dst_IsAny",'Scoring_Config'!$A:$A,'Scoring_Config'!$D:$D,"Yes")="Yes",_xlfn.XLOOKUP("Dst_IsAny",'Scoring_Config'!$A:$A,'Scoring_Config'!$C:$C,10),0),0)+IF(LEFT(AC869,4)="True",IF(_xlfn.XLOOKUP("Dst_CIDR_Le_16",'Scoring_Config'!$A:$A,'Scoring_Config'!$D:$D,"Yes")="Yes",_xlfn.XLOOKUP("Dst_CIDR_Le_16",'Scoring_Config'!$A:$A,'Scoring_Config'!$C:$C,10),0),0)+IF(LEFT(AD869,4)="True",IF(_xlfn.XLOOKUP("Dst_CIDR_17_22",'Scoring_Config'!$A:$A,'Scoring_Config'!$D:$D,"Yes")="Yes",_xlfn.XLOOKUP("Dst_CIDR_17_22",'Scoring_Config'!$A:$A,'Scoring_Config'!$C:$C,5),0),0)+IF(LEFT(AE869,4)="True",IF(_xlfn.XLOOKUP("SrcZone_IsAny",'Scoring_Config'!$A:$A,'Scoring_Config'!$D:$D,"Yes")="Yes",_xlfn.XLOOKUP("SrcZone_IsAny",'Scoring_Config'!$A:$A,'Scoring_Config'!$C:$C,10),0),0)+IF(LEFT(AF869,4)="True",IF(_xlfn.XLOOKUP("DstZone_IsAny",'Scoring_Config'!$A:$A,'Scoring_Config'!$D:$D,"Yes")="Yes",_xlfn.XLOOKUP("DstZone_IsAny",'Scoring_Config'!$A:$A,'Scoring_Config'!$C:$C,10),0),0)+IF(LEFT(AG869,4)="True",IF(_xlfn.XLOOKUP("Service_Any_OR_RangeGt1000",'Scoring_Config'!$A:$A,'Scoring_Config'!$D:$D,"Yes")="Yes",_xlfn.XLOOKUP("Service_Any_OR_RangeGt1000",'Scoring_Config'!$A:$A,'Scoring_Config'!$C:$C,10),0),0)+IF(LEFT(AH869,4)="True",IF(_xlfn.XLOOKUP("App_Any_OR_RangeGt1000",'Scoring_Config'!$A:$A,'Scoring_Config'!$D:$D,"Yes")="Yes",_xlfn.XLOOKUP("App_Any_OR_RangeGt1000",'Scoring_Config'!$A:$A,'Scoring_Config'!$C:$C,10),0),0)+IF(LEFT(AI869,4)="True",IF(_xlfn.XLOOKUP("Service_Insecure_Match",'Scoring_Config'!$A:$A,'Scoring_Config'!$D:$D,"Yes")="Yes",_xlfn.XLOOKUP("Service_Insecure_Match",'Scoring_Config'!$A:$A,'Scoring_Config'!$C:$C,5),0),0)+IF(LEFT(AJ869,4)="True",IF(_xlfn.XLOOKUP("Risky_Inbound",'Scoring_Config'!$A:$A,'Scoring_Config'!$D:$D,"Yes")="Yes",_xlfn.XLOOKUP("Risky_Inbound",'Scoring_Config'!$A:$A,'Scoring_Config'!$C:$C,50),0),0)+IF(LEFT(AK869,4)="True",IF(_xlfn.XLOOKUP("Risky_Outbound",'Scoring_Config'!$A:$A,'Scoring_Config'!$D:$D,"Yes")="Yes",_xlfn.XLOOKUP("Risky_Outbound",'Scoring_Config'!$A:$A,'Scoring_Config'!$C:$C,25),0),0)+IF(LEFT(AZ869,4)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869,FIND(",",AL869)+1,100)),0)+IF(LEFT(AM869,4)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869,FIND(",",AN869)+1,100)),0)+IF(_xlfn.XLOOKUP("Profile_Scoring",'Scoring_Config'!$A:$A,'Scoring_Config'!$D:$D,"Yes")="Yes",VALUE(MID(AO869,FIND(",",AO869)+1,100)),0)+IF(_xlfn.XLOOKUP("Options_Scoring",'Scoring_Config'!$A:$A,'Scoring_Config'!$D:$D,"Yes")="Yes",VALUE(MID(AP869,FIND(",",AP869)+1,100)),0)))</f>
        <v>0</v>
      </c>
      <c r="AZ869" cm="1">
        <f t="array" ref="AZ869">IF(FALSE,"True," &amp; IF(_xlfn.XLOOKUP("Migrate_Insecure",'Scoring_Config'!$A:$A,'Scoring_Config'!$D:$D,"Yes")="Yes",_xlfn.XLOOKUP("Migrate_Insecure",'Scoring_Config'!$A:$A,'Scoring_Config'!$C:$C,10),0),"False,0")</f>
        <v>0</v>
      </c>
    </row>
    <row r="870" spans="1:52">
      <c r="A870" t="s">
        <v>1979</v>
      </c>
      <c r="B870" t="s">
        <v>2843</v>
      </c>
      <c r="C870" t="s">
        <v>3542</v>
      </c>
      <c r="D870" t="s">
        <v>3545</v>
      </c>
      <c r="E870" t="s">
        <v>3563</v>
      </c>
      <c r="F870" t="s">
        <v>3674</v>
      </c>
      <c r="G870" t="s">
        <v>90</v>
      </c>
      <c r="H870" t="s">
        <v>174</v>
      </c>
      <c r="I870" t="s">
        <v>3794</v>
      </c>
      <c r="J870" t="s">
        <v>1092</v>
      </c>
      <c r="K870" t="s">
        <v>1667</v>
      </c>
      <c r="L870" t="s">
        <v>1327</v>
      </c>
      <c r="M870" t="s">
        <v>1974</v>
      </c>
      <c r="N870" t="s">
        <v>4315</v>
      </c>
      <c r="O870" t="s">
        <v>4319</v>
      </c>
      <c r="P870" t="s">
        <v>4322</v>
      </c>
      <c r="Q870" t="s">
        <v>4943</v>
      </c>
      <c r="R870" t="s">
        <v>5440</v>
      </c>
      <c r="S870" t="s">
        <v>5440</v>
      </c>
      <c r="T870" t="s">
        <v>5770</v>
      </c>
      <c r="U870" t="s">
        <v>6369</v>
      </c>
      <c r="Y870" cm="1">
        <f t="array" ref="Y870">IF(FALSE,"True," &amp; IF(_xlfn.XLOOKUP("Src_IsAny",'Scoring_Config'!$A:$A,'Scoring_Config'!$D:$D,"Yes")="Yes",_xlfn.XLOOKUP("Src_IsAny",'Scoring_Config'!$A:$A,'Scoring_Config'!$C:$C,10),0),"False,0")</f>
        <v>0</v>
      </c>
      <c r="Z870" cm="1">
        <f t="array" ref="Z870">IF(FALSE,"True," &amp; IF(_xlfn.XLOOKUP("Src_CIDR_Le_16",'Scoring_Config'!$A:$A,'Scoring_Config'!$D:$D,"Yes")="Yes",_xlfn.XLOOKUP("Src_CIDR_Le_16",'Scoring_Config'!$A:$A,'Scoring_Config'!$C:$C,10),0),"False,0")</f>
        <v>0</v>
      </c>
      <c r="AA870" cm="1">
        <f t="array" ref="AA870">IF(FALSE,"True," &amp; IF(_xlfn.XLOOKUP("Src_CIDR_17_22",'Scoring_Config'!$A:$A,'Scoring_Config'!$D:$D,"Yes")="Yes",_xlfn.XLOOKUP("Src_CIDR_17_22",'Scoring_Config'!$A:$A,'Scoring_Config'!$C:$C,5),0),"False,0")</f>
        <v>0</v>
      </c>
      <c r="AB870" cm="1">
        <f t="array" ref="AB870">IF(FALSE,"True," &amp; IF(_xlfn.XLOOKUP("Dst_IsAny",'Scoring_Config'!$A:$A,'Scoring_Config'!$D:$D,"Yes")="Yes",_xlfn.XLOOKUP("Dst_IsAny",'Scoring_Config'!$A:$A,'Scoring_Config'!$C:$C,10),0),"False,0")</f>
        <v>0</v>
      </c>
      <c r="AC870" cm="1">
        <f t="array" ref="AC870">IF(FALSE,"True," &amp; IF(_xlfn.XLOOKUP("Dst_CIDR_Le_16",'Scoring_Config'!$A:$A,'Scoring_Config'!$D:$D,"Yes")="Yes",_xlfn.XLOOKUP("Dst_CIDR_Le_16",'Scoring_Config'!$A:$A,'Scoring_Config'!$C:$C,10),0),"False,0")</f>
        <v>0</v>
      </c>
      <c r="AD870" cm="1">
        <f t="array" ref="AD870">IF(FALSE,"True," &amp; IF(_xlfn.XLOOKUP("Dst_CIDR_17_22",'Scoring_Config'!$A:$A,'Scoring_Config'!$D:$D,"Yes")="Yes",_xlfn.XLOOKUP("Dst_CIDR_17_22",'Scoring_Config'!$A:$A,'Scoring_Config'!$C:$C,5),0),"False,0")</f>
        <v>0</v>
      </c>
      <c r="AE870" cm="1">
        <f t="array" ref="AE870">IF(FALSE,"True," &amp; IF(_xlfn.XLOOKUP("SrcZone_IsAny",'Scoring_Config'!$A:$A,'Scoring_Config'!$D:$D,"Yes")="Yes",_xlfn.XLOOKUP("SrcZone_IsAny",'Scoring_Config'!$A:$A,'Scoring_Config'!$C:$C,10),0),"False,0")</f>
        <v>0</v>
      </c>
      <c r="AF870" cm="1">
        <f t="array" ref="AF870">IF(FALSE,"True," &amp; IF(_xlfn.XLOOKUP("DstZone_IsAny",'Scoring_Config'!$A:$A,'Scoring_Config'!$D:$D,"Yes")="Yes",_xlfn.XLOOKUP("DstZone_IsAny",'Scoring_Config'!$A:$A,'Scoring_Config'!$C:$C,10),0),"False,0")</f>
        <v>0</v>
      </c>
      <c r="AG870" cm="1">
        <f t="array" ref="AG87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70" cm="1">
        <f t="array" ref="AH870">IF(FALSE,"True," &amp; IF(_xlfn.XLOOKUP("App_Any_OR_RangeGt1000",'Scoring_Config'!$A:$A,'Scoring_Config'!$D:$D,"Yes")="Yes",_xlfn.XLOOKUP("App_Any_OR_RangeGt1000",'Scoring_Config'!$A:$A,'Scoring_Config'!$C:$C,10),0),"False,0")</f>
        <v>0</v>
      </c>
      <c r="AI870" cm="1">
        <f t="array" ref="AI870">IF(FALSE,"True," &amp; IF(_xlfn.XLOOKUP("Service_Insecure_Match",'Scoring_Config'!$A:$A,'Scoring_Config'!$D:$D,"Yes")="Yes",_xlfn.XLOOKUP("Service_Insecure_Match",'Scoring_Config'!$A:$A,'Scoring_Config'!$C:$C,5),0),"False,0")</f>
        <v>0</v>
      </c>
      <c r="AJ870" cm="1">
        <f t="array" ref="AJ870">IF(FALSE,"True," &amp; IF(_xlfn.XLOOKUP("Risky_Inbound",'Scoring_Config'!$A:$A,'Scoring_Config'!$D:$D,"Yes")="Yes",_xlfn.XLOOKUP("Risky_Inbound",'Scoring_Config'!$A:$A,'Scoring_Config'!$C:$C,50),0),"False,0")</f>
        <v>0</v>
      </c>
      <c r="AK870" cm="1">
        <f t="array" ref="AK870">IF(FALSE,"True," &amp; IF(_xlfn.XLOOKUP("Risky_Outbound",'Scoring_Config'!$A:$A,'Scoring_Config'!$D:$D,"Yes")="Yes",_xlfn.XLOOKUP("Risky_Outbound",'Scoring_Config'!$A:$A,'Scoring_Config'!$C:$C,25),0),"False,0")</f>
        <v>0</v>
      </c>
      <c r="AL870" t="s">
        <v>6697</v>
      </c>
      <c r="AM870" cm="1">
        <f t="array" ref="AM87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70" t="s">
        <v>6697</v>
      </c>
      <c r="AO870" t="s">
        <v>6697</v>
      </c>
      <c r="AP870" t="s">
        <v>6697</v>
      </c>
      <c r="AQ870" cm="1">
        <f t="array" ref="AQ870">IF(FALSE,"True," &amp; IF(_xlfn.XLOOKUP("Service_IsAny",'Scoring_Config'!$A:$A,'Scoring_Config'!$D:$D,"Yes")="Yes",_xlfn.XLOOKUP("Service_IsAny",'Scoring_Config'!$A:$A,'Scoring_Config'!$C:$C,0),0),"False,0")</f>
        <v>0</v>
      </c>
      <c r="AR870">
        <v>0</v>
      </c>
      <c r="AS870" cm="1">
        <f t="array" ref="AS870">IF(FALSE,"True," &amp; IF(_xlfn.XLOOKUP("Service_RangeGt1000",'Scoring_Config'!$A:$A,'Scoring_Config'!$D:$D,"Yes")="Yes",_xlfn.XLOOKUP("Service_RangeGt1000",'Scoring_Config'!$A:$A,'Scoring_Config'!$C:$C,0),0),"False,0")</f>
        <v>0</v>
      </c>
      <c r="AT870" cm="1">
        <f t="array" ref="AT870">IF(FALSE,"True," &amp; IF(_xlfn.XLOOKUP("App_IsAny",'Scoring_Config'!$A:$A,'Scoring_Config'!$D:$D,"Yes")="Yes",_xlfn.XLOOKUP("App_IsAny",'Scoring_Config'!$A:$A,'Scoring_Config'!$C:$C,0),0),"False,0")</f>
        <v>0</v>
      </c>
      <c r="AU870">
        <v>1</v>
      </c>
      <c r="AV870" cm="1">
        <f t="array" ref="AV870">IF(FALSE,"True," &amp; IF(_xlfn.XLOOKUP("App_RangeGt1000",'Scoring_Config'!$A:$A,'Scoring_Config'!$D:$D,"Yes")="Yes",_xlfn.XLOOKUP("App_RangeGt1000",'Scoring_Config'!$A:$A,'Scoring_Config'!$C:$C,0),0),"False,0")</f>
        <v>0</v>
      </c>
      <c r="AW870" cm="1">
        <f t="array" ref="AW870">IF(FALSE,"True," &amp; IF(_xlfn.XLOOKUP("Action_IsDenyOrDrop",'Scoring_Config'!$A:$A,'Scoring_Config'!$D:$D,"Yes")="Yes",_xlfn.XLOOKUP("Action_IsDenyOrDrop",'Scoring_Config'!$A:$A,'Scoring_Config'!$C:$C,0),0),"False,0")</f>
        <v>0</v>
      </c>
      <c r="AX870" cm="1">
        <f t="array" ref="AX870">IF(LEFT(AW870,4)="True",0,(IF(LEFT(Y870,4)="True",IF(_xlfn.XLOOKUP("Src_IsAny",'Scoring_Config'!$A:$A,'Scoring_Config'!$D:$D,"Yes")="Yes",_xlfn.XLOOKUP("Src_IsAny",'Scoring_Config'!$A:$A,'Scoring_Config'!$C:$C,10),0),0)+IF(LEFT(Z870,4)="True",IF(_xlfn.XLOOKUP("Src_CIDR_Le_16",'Scoring_Config'!$A:$A,'Scoring_Config'!$D:$D,"Yes")="Yes",_xlfn.XLOOKUP("Src_CIDR_Le_16",'Scoring_Config'!$A:$A,'Scoring_Config'!$C:$C,10),0),0)+IF(LEFT(AA870,4)="True",IF(_xlfn.XLOOKUP("Src_CIDR_17_22",'Scoring_Config'!$A:$A,'Scoring_Config'!$D:$D,"Yes")="Yes",_xlfn.XLOOKUP("Src_CIDR_17_22",'Scoring_Config'!$A:$A,'Scoring_Config'!$C:$C,5),0),0)+IF(LEFT(AB870,4)="True",IF(_xlfn.XLOOKUP("Dst_IsAny",'Scoring_Config'!$A:$A,'Scoring_Config'!$D:$D,"Yes")="Yes",_xlfn.XLOOKUP("Dst_IsAny",'Scoring_Config'!$A:$A,'Scoring_Config'!$C:$C,10),0),0)+IF(LEFT(AC870,4)="True",IF(_xlfn.XLOOKUP("Dst_CIDR_Le_16",'Scoring_Config'!$A:$A,'Scoring_Config'!$D:$D,"Yes")="Yes",_xlfn.XLOOKUP("Dst_CIDR_Le_16",'Scoring_Config'!$A:$A,'Scoring_Config'!$C:$C,10),0),0)+IF(LEFT(AD870,4)="True",IF(_xlfn.XLOOKUP("Dst_CIDR_17_22",'Scoring_Config'!$A:$A,'Scoring_Config'!$D:$D,"Yes")="Yes",_xlfn.XLOOKUP("Dst_CIDR_17_22",'Scoring_Config'!$A:$A,'Scoring_Config'!$C:$C,5),0),0)+IF(LEFT(AE870,4)="True",IF(_xlfn.XLOOKUP("SrcZone_IsAny",'Scoring_Config'!$A:$A,'Scoring_Config'!$D:$D,"Yes")="Yes",_xlfn.XLOOKUP("SrcZone_IsAny",'Scoring_Config'!$A:$A,'Scoring_Config'!$C:$C,10),0),0)+IF(LEFT(AF870,4)="True",IF(_xlfn.XLOOKUP("DstZone_IsAny",'Scoring_Config'!$A:$A,'Scoring_Config'!$D:$D,"Yes")="Yes",_xlfn.XLOOKUP("DstZone_IsAny",'Scoring_Config'!$A:$A,'Scoring_Config'!$C:$C,10),0),0)+IF(LEFT(AG870,4)="True",IF(_xlfn.XLOOKUP("Service_Any_OR_RangeGt1000",'Scoring_Config'!$A:$A,'Scoring_Config'!$D:$D,"Yes")="Yes",_xlfn.XLOOKUP("Service_Any_OR_RangeGt1000",'Scoring_Config'!$A:$A,'Scoring_Config'!$C:$C,10),0),0)+IF(LEFT(AH870,4)="True",IF(_xlfn.XLOOKUP("App_Any_OR_RangeGt1000",'Scoring_Config'!$A:$A,'Scoring_Config'!$D:$D,"Yes")="Yes",_xlfn.XLOOKUP("App_Any_OR_RangeGt1000",'Scoring_Config'!$A:$A,'Scoring_Config'!$C:$C,10),0),0)+IF(LEFT(AI870,4)="True",IF(_xlfn.XLOOKUP("Service_Insecure_Match",'Scoring_Config'!$A:$A,'Scoring_Config'!$D:$D,"Yes")="Yes",_xlfn.XLOOKUP("Service_Insecure_Match",'Scoring_Config'!$A:$A,'Scoring_Config'!$C:$C,5),0),0)+IF(LEFT(AJ870,4)="True",IF(_xlfn.XLOOKUP("Risky_Inbound",'Scoring_Config'!$A:$A,'Scoring_Config'!$D:$D,"Yes")="Yes",_xlfn.XLOOKUP("Risky_Inbound",'Scoring_Config'!$A:$A,'Scoring_Config'!$C:$C,50),0),0)+IF(LEFT(AK870,4)="True",IF(_xlfn.XLOOKUP("Risky_Outbound",'Scoring_Config'!$A:$A,'Scoring_Config'!$D:$D,"Yes")="Yes",_xlfn.XLOOKUP("Risky_Outbound",'Scoring_Config'!$A:$A,'Scoring_Config'!$C:$C,25),0),0)+IF(LEFT(AZ870,4)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870,FIND(",",AL870)+1,100)),0)+IF(LEFT(AM870,4)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870,FIND(",",AN870)+1,100)),0)+IF(_xlfn.XLOOKUP("Profile_Scoring",'Scoring_Config'!$A:$A,'Scoring_Config'!$D:$D,"Yes")="Yes",VALUE(MID(AO870,FIND(",",AO870)+1,100)),0)+IF(_xlfn.XLOOKUP("Options_Scoring",'Scoring_Config'!$A:$A,'Scoring_Config'!$D:$D,"Yes")="Yes",VALUE(MID(AP870,FIND(",",AP870)+1,100)),0)))</f>
        <v>0</v>
      </c>
      <c r="AZ870" cm="1">
        <f t="array" ref="AZ870">IF(FALSE,"True," &amp; IF(_xlfn.XLOOKUP("Migrate_Insecure",'Scoring_Config'!$A:$A,'Scoring_Config'!$D:$D,"Yes")="Yes",_xlfn.XLOOKUP("Migrate_Insecure",'Scoring_Config'!$A:$A,'Scoring_Config'!$C:$C,10),0),"False,0")</f>
        <v>0</v>
      </c>
    </row>
    <row r="871" spans="1:52">
      <c r="A871" t="s">
        <v>1979</v>
      </c>
      <c r="B871" t="s">
        <v>2844</v>
      </c>
      <c r="C871" t="s">
        <v>3542</v>
      </c>
      <c r="D871" t="s">
        <v>3545</v>
      </c>
      <c r="E871" t="s">
        <v>3563</v>
      </c>
      <c r="F871" t="s">
        <v>3896</v>
      </c>
      <c r="G871" t="s">
        <v>497</v>
      </c>
      <c r="H871" t="s">
        <v>174</v>
      </c>
      <c r="I871" t="s">
        <v>4092</v>
      </c>
      <c r="J871" t="s">
        <v>1093</v>
      </c>
      <c r="K871" t="s">
        <v>1749</v>
      </c>
      <c r="L871" t="s">
        <v>1327</v>
      </c>
      <c r="M871" t="s">
        <v>1974</v>
      </c>
      <c r="N871" t="s">
        <v>4315</v>
      </c>
      <c r="O871" t="s">
        <v>4319</v>
      </c>
      <c r="P871" t="s">
        <v>4322</v>
      </c>
      <c r="Q871" t="s">
        <v>4950</v>
      </c>
      <c r="R871" t="s">
        <v>5440</v>
      </c>
      <c r="S871" t="s">
        <v>5440</v>
      </c>
      <c r="T871" t="s">
        <v>5770</v>
      </c>
      <c r="U871" t="s">
        <v>6370</v>
      </c>
      <c r="Y871" cm="1">
        <f t="array" ref="Y871">IF(FALSE,"True," &amp; IF(_xlfn.XLOOKUP("Src_IsAny",'Scoring_Config'!$A:$A,'Scoring_Config'!$D:$D,"Yes")="Yes",_xlfn.XLOOKUP("Src_IsAny",'Scoring_Config'!$A:$A,'Scoring_Config'!$C:$C,10),0),"False,0")</f>
        <v>0</v>
      </c>
      <c r="Z871" cm="1">
        <f t="array" ref="Z871">IF(FALSE,"True," &amp; IF(_xlfn.XLOOKUP("Src_CIDR_Le_16",'Scoring_Config'!$A:$A,'Scoring_Config'!$D:$D,"Yes")="Yes",_xlfn.XLOOKUP("Src_CIDR_Le_16",'Scoring_Config'!$A:$A,'Scoring_Config'!$C:$C,10),0),"False,0")</f>
        <v>0</v>
      </c>
      <c r="AA871" cm="1">
        <f t="array" ref="AA871">IF(FALSE,"True," &amp; IF(_xlfn.XLOOKUP("Src_CIDR_17_22",'Scoring_Config'!$A:$A,'Scoring_Config'!$D:$D,"Yes")="Yes",_xlfn.XLOOKUP("Src_CIDR_17_22",'Scoring_Config'!$A:$A,'Scoring_Config'!$C:$C,5),0),"False,0")</f>
        <v>0</v>
      </c>
      <c r="AB871" cm="1">
        <f t="array" ref="AB871">IF(FALSE,"True," &amp; IF(_xlfn.XLOOKUP("Dst_IsAny",'Scoring_Config'!$A:$A,'Scoring_Config'!$D:$D,"Yes")="Yes",_xlfn.XLOOKUP("Dst_IsAny",'Scoring_Config'!$A:$A,'Scoring_Config'!$C:$C,10),0),"False,0")</f>
        <v>0</v>
      </c>
      <c r="AC871" cm="1">
        <f t="array" ref="AC871">IF(FALSE,"True," &amp; IF(_xlfn.XLOOKUP("Dst_CIDR_Le_16",'Scoring_Config'!$A:$A,'Scoring_Config'!$D:$D,"Yes")="Yes",_xlfn.XLOOKUP("Dst_CIDR_Le_16",'Scoring_Config'!$A:$A,'Scoring_Config'!$C:$C,10),0),"False,0")</f>
        <v>0</v>
      </c>
      <c r="AD871" cm="1">
        <f t="array" ref="AD871">IF(FALSE,"True," &amp; IF(_xlfn.XLOOKUP("Dst_CIDR_17_22",'Scoring_Config'!$A:$A,'Scoring_Config'!$D:$D,"Yes")="Yes",_xlfn.XLOOKUP("Dst_CIDR_17_22",'Scoring_Config'!$A:$A,'Scoring_Config'!$C:$C,5),0),"False,0")</f>
        <v>0</v>
      </c>
      <c r="AE871" cm="1">
        <f t="array" ref="AE871">IF(FALSE,"True," &amp; IF(_xlfn.XLOOKUP("SrcZone_IsAny",'Scoring_Config'!$A:$A,'Scoring_Config'!$D:$D,"Yes")="Yes",_xlfn.XLOOKUP("SrcZone_IsAny",'Scoring_Config'!$A:$A,'Scoring_Config'!$C:$C,10),0),"False,0")</f>
        <v>0</v>
      </c>
      <c r="AF871" cm="1">
        <f t="array" ref="AF871">IF(FALSE,"True," &amp; IF(_xlfn.XLOOKUP("DstZone_IsAny",'Scoring_Config'!$A:$A,'Scoring_Config'!$D:$D,"Yes")="Yes",_xlfn.XLOOKUP("DstZone_IsAny",'Scoring_Config'!$A:$A,'Scoring_Config'!$C:$C,10),0),"False,0")</f>
        <v>0</v>
      </c>
      <c r="AG871" cm="1">
        <f t="array" ref="AG87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71" cm="1">
        <f t="array" ref="AH871">IF(FALSE,"True," &amp; IF(_xlfn.XLOOKUP("App_Any_OR_RangeGt1000",'Scoring_Config'!$A:$A,'Scoring_Config'!$D:$D,"Yes")="Yes",_xlfn.XLOOKUP("App_Any_OR_RangeGt1000",'Scoring_Config'!$A:$A,'Scoring_Config'!$C:$C,10),0),"False,0")</f>
        <v>0</v>
      </c>
      <c r="AI871" cm="1">
        <f t="array" ref="AI871">IF(FALSE,"True," &amp; IF(_xlfn.XLOOKUP("Service_Insecure_Match",'Scoring_Config'!$A:$A,'Scoring_Config'!$D:$D,"Yes")="Yes",_xlfn.XLOOKUP("Service_Insecure_Match",'Scoring_Config'!$A:$A,'Scoring_Config'!$C:$C,5),0),"False,0")</f>
        <v>0</v>
      </c>
      <c r="AJ871" cm="1">
        <f t="array" ref="AJ871">IF(FALSE,"True," &amp; IF(_xlfn.XLOOKUP("Risky_Inbound",'Scoring_Config'!$A:$A,'Scoring_Config'!$D:$D,"Yes")="Yes",_xlfn.XLOOKUP("Risky_Inbound",'Scoring_Config'!$A:$A,'Scoring_Config'!$C:$C,50),0),"False,0")</f>
        <v>0</v>
      </c>
      <c r="AK871" cm="1">
        <f t="array" ref="AK871">IF(FALSE,"True," &amp; IF(_xlfn.XLOOKUP("Risky_Outbound",'Scoring_Config'!$A:$A,'Scoring_Config'!$D:$D,"Yes")="Yes",_xlfn.XLOOKUP("Risky_Outbound",'Scoring_Config'!$A:$A,'Scoring_Config'!$C:$C,25),0),"False,0")</f>
        <v>0</v>
      </c>
      <c r="AL871" t="s">
        <v>6697</v>
      </c>
      <c r="AM871" cm="1">
        <f t="array" ref="AM87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71" t="s">
        <v>6697</v>
      </c>
      <c r="AO871" t="s">
        <v>6697</v>
      </c>
      <c r="AP871" t="s">
        <v>6697</v>
      </c>
      <c r="AQ871" cm="1">
        <f t="array" ref="AQ871">IF(FALSE,"True," &amp; IF(_xlfn.XLOOKUP("Service_IsAny",'Scoring_Config'!$A:$A,'Scoring_Config'!$D:$D,"Yes")="Yes",_xlfn.XLOOKUP("Service_IsAny",'Scoring_Config'!$A:$A,'Scoring_Config'!$C:$C,0),0),"False,0")</f>
        <v>0</v>
      </c>
      <c r="AR871">
        <v>0</v>
      </c>
      <c r="AS871" cm="1">
        <f t="array" ref="AS871">IF(FALSE,"True," &amp; IF(_xlfn.XLOOKUP("Service_RangeGt1000",'Scoring_Config'!$A:$A,'Scoring_Config'!$D:$D,"Yes")="Yes",_xlfn.XLOOKUP("Service_RangeGt1000",'Scoring_Config'!$A:$A,'Scoring_Config'!$C:$C,0),0),"False,0")</f>
        <v>0</v>
      </c>
      <c r="AT871" cm="1">
        <f t="array" ref="AT871">IF(FALSE,"True," &amp; IF(_xlfn.XLOOKUP("App_IsAny",'Scoring_Config'!$A:$A,'Scoring_Config'!$D:$D,"Yes")="Yes",_xlfn.XLOOKUP("App_IsAny",'Scoring_Config'!$A:$A,'Scoring_Config'!$C:$C,0),0),"False,0")</f>
        <v>0</v>
      </c>
      <c r="AU871">
        <v>1</v>
      </c>
      <c r="AV871" cm="1">
        <f t="array" ref="AV871">IF(FALSE,"True," &amp; IF(_xlfn.XLOOKUP("App_RangeGt1000",'Scoring_Config'!$A:$A,'Scoring_Config'!$D:$D,"Yes")="Yes",_xlfn.XLOOKUP("App_RangeGt1000",'Scoring_Config'!$A:$A,'Scoring_Config'!$C:$C,0),0),"False,0")</f>
        <v>0</v>
      </c>
      <c r="AW871" cm="1">
        <f t="array" ref="AW871">IF(FALSE,"True," &amp; IF(_xlfn.XLOOKUP("Action_IsDenyOrDrop",'Scoring_Config'!$A:$A,'Scoring_Config'!$D:$D,"Yes")="Yes",_xlfn.XLOOKUP("Action_IsDenyOrDrop",'Scoring_Config'!$A:$A,'Scoring_Config'!$C:$C,0),0),"False,0")</f>
        <v>0</v>
      </c>
      <c r="AX871" cm="1">
        <f t="array" ref="AX871">IF(LEFT(AW871,4)="True",0,(IF(LEFT(Y871,4)="True",IF(_xlfn.XLOOKUP("Src_IsAny",'Scoring_Config'!$A:$A,'Scoring_Config'!$D:$D,"Yes")="Yes",_xlfn.XLOOKUP("Src_IsAny",'Scoring_Config'!$A:$A,'Scoring_Config'!$C:$C,10),0),0)+IF(LEFT(Z871,4)="True",IF(_xlfn.XLOOKUP("Src_CIDR_Le_16",'Scoring_Config'!$A:$A,'Scoring_Config'!$D:$D,"Yes")="Yes",_xlfn.XLOOKUP("Src_CIDR_Le_16",'Scoring_Config'!$A:$A,'Scoring_Config'!$C:$C,10),0),0)+IF(LEFT(AA871,4)="True",IF(_xlfn.XLOOKUP("Src_CIDR_17_22",'Scoring_Config'!$A:$A,'Scoring_Config'!$D:$D,"Yes")="Yes",_xlfn.XLOOKUP("Src_CIDR_17_22",'Scoring_Config'!$A:$A,'Scoring_Config'!$C:$C,5),0),0)+IF(LEFT(AB871,4)="True",IF(_xlfn.XLOOKUP("Dst_IsAny",'Scoring_Config'!$A:$A,'Scoring_Config'!$D:$D,"Yes")="Yes",_xlfn.XLOOKUP("Dst_IsAny",'Scoring_Config'!$A:$A,'Scoring_Config'!$C:$C,10),0),0)+IF(LEFT(AC871,4)="True",IF(_xlfn.XLOOKUP("Dst_CIDR_Le_16",'Scoring_Config'!$A:$A,'Scoring_Config'!$D:$D,"Yes")="Yes",_xlfn.XLOOKUP("Dst_CIDR_Le_16",'Scoring_Config'!$A:$A,'Scoring_Config'!$C:$C,10),0),0)+IF(LEFT(AD871,4)="True",IF(_xlfn.XLOOKUP("Dst_CIDR_17_22",'Scoring_Config'!$A:$A,'Scoring_Config'!$D:$D,"Yes")="Yes",_xlfn.XLOOKUP("Dst_CIDR_17_22",'Scoring_Config'!$A:$A,'Scoring_Config'!$C:$C,5),0),0)+IF(LEFT(AE871,4)="True",IF(_xlfn.XLOOKUP("SrcZone_IsAny",'Scoring_Config'!$A:$A,'Scoring_Config'!$D:$D,"Yes")="Yes",_xlfn.XLOOKUP("SrcZone_IsAny",'Scoring_Config'!$A:$A,'Scoring_Config'!$C:$C,10),0),0)+IF(LEFT(AF871,4)="True",IF(_xlfn.XLOOKUP("DstZone_IsAny",'Scoring_Config'!$A:$A,'Scoring_Config'!$D:$D,"Yes")="Yes",_xlfn.XLOOKUP("DstZone_IsAny",'Scoring_Config'!$A:$A,'Scoring_Config'!$C:$C,10),0),0)+IF(LEFT(AG871,4)="True",IF(_xlfn.XLOOKUP("Service_Any_OR_RangeGt1000",'Scoring_Config'!$A:$A,'Scoring_Config'!$D:$D,"Yes")="Yes",_xlfn.XLOOKUP("Service_Any_OR_RangeGt1000",'Scoring_Config'!$A:$A,'Scoring_Config'!$C:$C,10),0),0)+IF(LEFT(AH871,4)="True",IF(_xlfn.XLOOKUP("App_Any_OR_RangeGt1000",'Scoring_Config'!$A:$A,'Scoring_Config'!$D:$D,"Yes")="Yes",_xlfn.XLOOKUP("App_Any_OR_RangeGt1000",'Scoring_Config'!$A:$A,'Scoring_Config'!$C:$C,10),0),0)+IF(LEFT(AI871,4)="True",IF(_xlfn.XLOOKUP("Service_Insecure_Match",'Scoring_Config'!$A:$A,'Scoring_Config'!$D:$D,"Yes")="Yes",_xlfn.XLOOKUP("Service_Insecure_Match",'Scoring_Config'!$A:$A,'Scoring_Config'!$C:$C,5),0),0)+IF(LEFT(AJ871,4)="True",IF(_xlfn.XLOOKUP("Risky_Inbound",'Scoring_Config'!$A:$A,'Scoring_Config'!$D:$D,"Yes")="Yes",_xlfn.XLOOKUP("Risky_Inbound",'Scoring_Config'!$A:$A,'Scoring_Config'!$C:$C,50),0),0)+IF(LEFT(AK871,4)="True",IF(_xlfn.XLOOKUP("Risky_Outbound",'Scoring_Config'!$A:$A,'Scoring_Config'!$D:$D,"Yes")="Yes",_xlfn.XLOOKUP("Risky_Outbound",'Scoring_Config'!$A:$A,'Scoring_Config'!$C:$C,25),0),0)+IF(LEFT(AZ871,4)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871,FIND(",",AL871)+1,100)),0)+IF(LEFT(AM871,4)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871,FIND(",",AN871)+1,100)),0)+IF(_xlfn.XLOOKUP("Profile_Scoring",'Scoring_Config'!$A:$A,'Scoring_Config'!$D:$D,"Yes")="Yes",VALUE(MID(AO871,FIND(",",AO871)+1,100)),0)+IF(_xlfn.XLOOKUP("Options_Scoring",'Scoring_Config'!$A:$A,'Scoring_Config'!$D:$D,"Yes")="Yes",VALUE(MID(AP871,FIND(",",AP871)+1,100)),0)))</f>
        <v>0</v>
      </c>
      <c r="AZ871" cm="1">
        <f t="array" ref="AZ871">IF(FALSE,"True," &amp; IF(_xlfn.XLOOKUP("Migrate_Insecure",'Scoring_Config'!$A:$A,'Scoring_Config'!$D:$D,"Yes")="Yes",_xlfn.XLOOKUP("Migrate_Insecure",'Scoring_Config'!$A:$A,'Scoring_Config'!$C:$C,10),0),"False,0")</f>
        <v>0</v>
      </c>
    </row>
    <row r="872" spans="1:52">
      <c r="A872" t="s">
        <v>1979</v>
      </c>
      <c r="B872" t="s">
        <v>2845</v>
      </c>
      <c r="C872" t="s">
        <v>3542</v>
      </c>
      <c r="D872" t="s">
        <v>3545</v>
      </c>
      <c r="E872" t="s">
        <v>3563</v>
      </c>
      <c r="F872" t="s">
        <v>3609</v>
      </c>
      <c r="G872" t="s">
        <v>236</v>
      </c>
      <c r="H872" t="s">
        <v>174</v>
      </c>
      <c r="I872" t="s">
        <v>3897</v>
      </c>
      <c r="J872" t="s">
        <v>1090</v>
      </c>
      <c r="K872" t="s">
        <v>1897</v>
      </c>
      <c r="L872" t="s">
        <v>1327</v>
      </c>
      <c r="M872" t="s">
        <v>1974</v>
      </c>
      <c r="N872" t="s">
        <v>4315</v>
      </c>
      <c r="O872" t="s">
        <v>4319</v>
      </c>
      <c r="P872" t="s">
        <v>4322</v>
      </c>
      <c r="Q872" t="s">
        <v>4943</v>
      </c>
      <c r="R872" t="s">
        <v>5440</v>
      </c>
      <c r="S872" t="s">
        <v>5440</v>
      </c>
      <c r="T872" t="s">
        <v>5770</v>
      </c>
      <c r="U872" t="s">
        <v>6371</v>
      </c>
      <c r="Y872" cm="1">
        <f t="array" ref="Y872">IF(FALSE,"True," &amp; IF(_xlfn.XLOOKUP("Src_IsAny",'Scoring_Config'!$A:$A,'Scoring_Config'!$D:$D,"Yes")="Yes",_xlfn.XLOOKUP("Src_IsAny",'Scoring_Config'!$A:$A,'Scoring_Config'!$C:$C,10),0),"False,0")</f>
        <v>0</v>
      </c>
      <c r="Z872" cm="1">
        <f t="array" ref="Z872">IF(FALSE,"True," &amp; IF(_xlfn.XLOOKUP("Src_CIDR_Le_16",'Scoring_Config'!$A:$A,'Scoring_Config'!$D:$D,"Yes")="Yes",_xlfn.XLOOKUP("Src_CIDR_Le_16",'Scoring_Config'!$A:$A,'Scoring_Config'!$C:$C,10),0),"False,0")</f>
        <v>0</v>
      </c>
      <c r="AA872" cm="1">
        <f t="array" ref="AA872">IF(FALSE,"True," &amp; IF(_xlfn.XLOOKUP("Src_CIDR_17_22",'Scoring_Config'!$A:$A,'Scoring_Config'!$D:$D,"Yes")="Yes",_xlfn.XLOOKUP("Src_CIDR_17_22",'Scoring_Config'!$A:$A,'Scoring_Config'!$C:$C,5),0),"False,0")</f>
        <v>0</v>
      </c>
      <c r="AB872" cm="1">
        <f t="array" ref="AB872">IF(FALSE,"True," &amp; IF(_xlfn.XLOOKUP("Dst_IsAny",'Scoring_Config'!$A:$A,'Scoring_Config'!$D:$D,"Yes")="Yes",_xlfn.XLOOKUP("Dst_IsAny",'Scoring_Config'!$A:$A,'Scoring_Config'!$C:$C,10),0),"False,0")</f>
        <v>0</v>
      </c>
      <c r="AC872" cm="1">
        <f t="array" ref="AC872">IF(FALSE,"True," &amp; IF(_xlfn.XLOOKUP("Dst_CIDR_Le_16",'Scoring_Config'!$A:$A,'Scoring_Config'!$D:$D,"Yes")="Yes",_xlfn.XLOOKUP("Dst_CIDR_Le_16",'Scoring_Config'!$A:$A,'Scoring_Config'!$C:$C,10),0),"False,0")</f>
        <v>0</v>
      </c>
      <c r="AD872" cm="1">
        <f t="array" ref="AD872">IF(FALSE,"True," &amp; IF(_xlfn.XLOOKUP("Dst_CIDR_17_22",'Scoring_Config'!$A:$A,'Scoring_Config'!$D:$D,"Yes")="Yes",_xlfn.XLOOKUP("Dst_CIDR_17_22",'Scoring_Config'!$A:$A,'Scoring_Config'!$C:$C,5),0),"False,0")</f>
        <v>0</v>
      </c>
      <c r="AE872" cm="1">
        <f t="array" ref="AE872">IF(FALSE,"True," &amp; IF(_xlfn.XLOOKUP("SrcZone_IsAny",'Scoring_Config'!$A:$A,'Scoring_Config'!$D:$D,"Yes")="Yes",_xlfn.XLOOKUP("SrcZone_IsAny",'Scoring_Config'!$A:$A,'Scoring_Config'!$C:$C,10),0),"False,0")</f>
        <v>0</v>
      </c>
      <c r="AF872" cm="1">
        <f t="array" ref="AF872">IF(FALSE,"True," &amp; IF(_xlfn.XLOOKUP("DstZone_IsAny",'Scoring_Config'!$A:$A,'Scoring_Config'!$D:$D,"Yes")="Yes",_xlfn.XLOOKUP("DstZone_IsAny",'Scoring_Config'!$A:$A,'Scoring_Config'!$C:$C,10),0),"False,0")</f>
        <v>0</v>
      </c>
      <c r="AG872" cm="1">
        <f t="array" ref="AG87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72" cm="1">
        <f t="array" ref="AH872">IF(FALSE,"True," &amp; IF(_xlfn.XLOOKUP("App_Any_OR_RangeGt1000",'Scoring_Config'!$A:$A,'Scoring_Config'!$D:$D,"Yes")="Yes",_xlfn.XLOOKUP("App_Any_OR_RangeGt1000",'Scoring_Config'!$A:$A,'Scoring_Config'!$C:$C,10),0),"False,0")</f>
        <v>0</v>
      </c>
      <c r="AI872" cm="1">
        <f t="array" ref="AI872">IF(FALSE,"True," &amp; IF(_xlfn.XLOOKUP("Service_Insecure_Match",'Scoring_Config'!$A:$A,'Scoring_Config'!$D:$D,"Yes")="Yes",_xlfn.XLOOKUP("Service_Insecure_Match",'Scoring_Config'!$A:$A,'Scoring_Config'!$C:$C,5),0),"False,0")</f>
        <v>0</v>
      </c>
      <c r="AJ872" cm="1">
        <f t="array" ref="AJ872">IF(FALSE,"True," &amp; IF(_xlfn.XLOOKUP("Risky_Inbound",'Scoring_Config'!$A:$A,'Scoring_Config'!$D:$D,"Yes")="Yes",_xlfn.XLOOKUP("Risky_Inbound",'Scoring_Config'!$A:$A,'Scoring_Config'!$C:$C,50),0),"False,0")</f>
        <v>0</v>
      </c>
      <c r="AK872" cm="1">
        <f t="array" ref="AK872">IF(FALSE,"True," &amp; IF(_xlfn.XLOOKUP("Risky_Outbound",'Scoring_Config'!$A:$A,'Scoring_Config'!$D:$D,"Yes")="Yes",_xlfn.XLOOKUP("Risky_Outbound",'Scoring_Config'!$A:$A,'Scoring_Config'!$C:$C,25),0),"False,0")</f>
        <v>0</v>
      </c>
      <c r="AL872" t="s">
        <v>6697</v>
      </c>
      <c r="AM872" cm="1">
        <f t="array" ref="AM87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72" t="s">
        <v>6697</v>
      </c>
      <c r="AO872" t="s">
        <v>6697</v>
      </c>
      <c r="AP872" t="s">
        <v>6697</v>
      </c>
      <c r="AQ872" cm="1">
        <f t="array" ref="AQ872">IF(FALSE,"True," &amp; IF(_xlfn.XLOOKUP("Service_IsAny",'Scoring_Config'!$A:$A,'Scoring_Config'!$D:$D,"Yes")="Yes",_xlfn.XLOOKUP("Service_IsAny",'Scoring_Config'!$A:$A,'Scoring_Config'!$C:$C,0),0),"False,0")</f>
        <v>0</v>
      </c>
      <c r="AR872">
        <v>0</v>
      </c>
      <c r="AS872" cm="1">
        <f t="array" ref="AS872">IF(FALSE,"True," &amp; IF(_xlfn.XLOOKUP("Service_RangeGt1000",'Scoring_Config'!$A:$A,'Scoring_Config'!$D:$D,"Yes")="Yes",_xlfn.XLOOKUP("Service_RangeGt1000",'Scoring_Config'!$A:$A,'Scoring_Config'!$C:$C,0),0),"False,0")</f>
        <v>0</v>
      </c>
      <c r="AT872" cm="1">
        <f t="array" ref="AT872">IF(FALSE,"True," &amp; IF(_xlfn.XLOOKUP("App_IsAny",'Scoring_Config'!$A:$A,'Scoring_Config'!$D:$D,"Yes")="Yes",_xlfn.XLOOKUP("App_IsAny",'Scoring_Config'!$A:$A,'Scoring_Config'!$C:$C,0),0),"False,0")</f>
        <v>0</v>
      </c>
      <c r="AU872">
        <v>2</v>
      </c>
      <c r="AV872" cm="1">
        <f t="array" ref="AV872">IF(FALSE,"True," &amp; IF(_xlfn.XLOOKUP("App_RangeGt1000",'Scoring_Config'!$A:$A,'Scoring_Config'!$D:$D,"Yes")="Yes",_xlfn.XLOOKUP("App_RangeGt1000",'Scoring_Config'!$A:$A,'Scoring_Config'!$C:$C,0),0),"False,0")</f>
        <v>0</v>
      </c>
      <c r="AW872" cm="1">
        <f t="array" ref="AW872">IF(FALSE,"True," &amp; IF(_xlfn.XLOOKUP("Action_IsDenyOrDrop",'Scoring_Config'!$A:$A,'Scoring_Config'!$D:$D,"Yes")="Yes",_xlfn.XLOOKUP("Action_IsDenyOrDrop",'Scoring_Config'!$A:$A,'Scoring_Config'!$C:$C,0),0),"False,0")</f>
        <v>0</v>
      </c>
      <c r="AX872" cm="1">
        <f t="array" ref="AX872">IF(LEFT(AW872,4)="True",0,(IF(LEFT(Y872,4)="True",IF(_xlfn.XLOOKUP("Src_IsAny",'Scoring_Config'!$A:$A,'Scoring_Config'!$D:$D,"Yes")="Yes",_xlfn.XLOOKUP("Src_IsAny",'Scoring_Config'!$A:$A,'Scoring_Config'!$C:$C,10),0),0)+IF(LEFT(Z872,4)="True",IF(_xlfn.XLOOKUP("Src_CIDR_Le_16",'Scoring_Config'!$A:$A,'Scoring_Config'!$D:$D,"Yes")="Yes",_xlfn.XLOOKUP("Src_CIDR_Le_16",'Scoring_Config'!$A:$A,'Scoring_Config'!$C:$C,10),0),0)+IF(LEFT(AA872,4)="True",IF(_xlfn.XLOOKUP("Src_CIDR_17_22",'Scoring_Config'!$A:$A,'Scoring_Config'!$D:$D,"Yes")="Yes",_xlfn.XLOOKUP("Src_CIDR_17_22",'Scoring_Config'!$A:$A,'Scoring_Config'!$C:$C,5),0),0)+IF(LEFT(AB872,4)="True",IF(_xlfn.XLOOKUP("Dst_IsAny",'Scoring_Config'!$A:$A,'Scoring_Config'!$D:$D,"Yes")="Yes",_xlfn.XLOOKUP("Dst_IsAny",'Scoring_Config'!$A:$A,'Scoring_Config'!$C:$C,10),0),0)+IF(LEFT(AC872,4)="True",IF(_xlfn.XLOOKUP("Dst_CIDR_Le_16",'Scoring_Config'!$A:$A,'Scoring_Config'!$D:$D,"Yes")="Yes",_xlfn.XLOOKUP("Dst_CIDR_Le_16",'Scoring_Config'!$A:$A,'Scoring_Config'!$C:$C,10),0),0)+IF(LEFT(AD872,4)="True",IF(_xlfn.XLOOKUP("Dst_CIDR_17_22",'Scoring_Config'!$A:$A,'Scoring_Config'!$D:$D,"Yes")="Yes",_xlfn.XLOOKUP("Dst_CIDR_17_22",'Scoring_Config'!$A:$A,'Scoring_Config'!$C:$C,5),0),0)+IF(LEFT(AE872,4)="True",IF(_xlfn.XLOOKUP("SrcZone_IsAny",'Scoring_Config'!$A:$A,'Scoring_Config'!$D:$D,"Yes")="Yes",_xlfn.XLOOKUP("SrcZone_IsAny",'Scoring_Config'!$A:$A,'Scoring_Config'!$C:$C,10),0),0)+IF(LEFT(AF872,4)="True",IF(_xlfn.XLOOKUP("DstZone_IsAny",'Scoring_Config'!$A:$A,'Scoring_Config'!$D:$D,"Yes")="Yes",_xlfn.XLOOKUP("DstZone_IsAny",'Scoring_Config'!$A:$A,'Scoring_Config'!$C:$C,10),0),0)+IF(LEFT(AG872,4)="True",IF(_xlfn.XLOOKUP("Service_Any_OR_RangeGt1000",'Scoring_Config'!$A:$A,'Scoring_Config'!$D:$D,"Yes")="Yes",_xlfn.XLOOKUP("Service_Any_OR_RangeGt1000",'Scoring_Config'!$A:$A,'Scoring_Config'!$C:$C,10),0),0)+IF(LEFT(AH872,4)="True",IF(_xlfn.XLOOKUP("App_Any_OR_RangeGt1000",'Scoring_Config'!$A:$A,'Scoring_Config'!$D:$D,"Yes")="Yes",_xlfn.XLOOKUP("App_Any_OR_RangeGt1000",'Scoring_Config'!$A:$A,'Scoring_Config'!$C:$C,10),0),0)+IF(LEFT(AI872,4)="True",IF(_xlfn.XLOOKUP("Service_Insecure_Match",'Scoring_Config'!$A:$A,'Scoring_Config'!$D:$D,"Yes")="Yes",_xlfn.XLOOKUP("Service_Insecure_Match",'Scoring_Config'!$A:$A,'Scoring_Config'!$C:$C,5),0),0)+IF(LEFT(AJ872,4)="True",IF(_xlfn.XLOOKUP("Risky_Inbound",'Scoring_Config'!$A:$A,'Scoring_Config'!$D:$D,"Yes")="Yes",_xlfn.XLOOKUP("Risky_Inbound",'Scoring_Config'!$A:$A,'Scoring_Config'!$C:$C,50),0),0)+IF(LEFT(AK872,4)="True",IF(_xlfn.XLOOKUP("Risky_Outbound",'Scoring_Config'!$A:$A,'Scoring_Config'!$D:$D,"Yes")="Yes",_xlfn.XLOOKUP("Risky_Outbound",'Scoring_Config'!$A:$A,'Scoring_Config'!$C:$C,25),0),0)+IF(LEFT(AZ872,4)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872,FIND(",",AL872)+1,100)),0)+IF(LEFT(AM872,4)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872,FIND(",",AN872)+1,100)),0)+IF(_xlfn.XLOOKUP("Profile_Scoring",'Scoring_Config'!$A:$A,'Scoring_Config'!$D:$D,"Yes")="Yes",VALUE(MID(AO872,FIND(",",AO872)+1,100)),0)+IF(_xlfn.XLOOKUP("Options_Scoring",'Scoring_Config'!$A:$A,'Scoring_Config'!$D:$D,"Yes")="Yes",VALUE(MID(AP872,FIND(",",AP872)+1,100)),0)))</f>
        <v>0</v>
      </c>
      <c r="AZ872" cm="1">
        <f t="array" ref="AZ872">IF(FALSE,"True," &amp; IF(_xlfn.XLOOKUP("Migrate_Insecure",'Scoring_Config'!$A:$A,'Scoring_Config'!$D:$D,"Yes")="Yes",_xlfn.XLOOKUP("Migrate_Insecure",'Scoring_Config'!$A:$A,'Scoring_Config'!$C:$C,10),0),"False,0")</f>
        <v>0</v>
      </c>
    </row>
    <row r="873" spans="1:52">
      <c r="A873" t="s">
        <v>1979</v>
      </c>
      <c r="B873" t="s">
        <v>2846</v>
      </c>
      <c r="C873" t="s">
        <v>3542</v>
      </c>
      <c r="D873" t="s">
        <v>3545</v>
      </c>
      <c r="E873" t="s">
        <v>3563</v>
      </c>
      <c r="F873" t="s">
        <v>3902</v>
      </c>
      <c r="G873" t="s">
        <v>499</v>
      </c>
      <c r="H873" t="s">
        <v>174</v>
      </c>
      <c r="I873" t="s">
        <v>4093</v>
      </c>
      <c r="J873" t="s">
        <v>875</v>
      </c>
      <c r="K873" t="s">
        <v>1666</v>
      </c>
      <c r="L873" t="s">
        <v>1327</v>
      </c>
      <c r="M873" t="s">
        <v>1974</v>
      </c>
      <c r="N873" t="s">
        <v>4315</v>
      </c>
      <c r="O873" t="s">
        <v>4319</v>
      </c>
      <c r="P873" t="s">
        <v>4323</v>
      </c>
      <c r="Q873" t="s">
        <v>4951</v>
      </c>
      <c r="R873" t="s">
        <v>5439</v>
      </c>
      <c r="S873" t="s">
        <v>4324</v>
      </c>
      <c r="T873" t="s">
        <v>5770</v>
      </c>
      <c r="U873" t="s">
        <v>5985</v>
      </c>
      <c r="Y873" cm="1">
        <f t="array" ref="Y873">IF(FALSE,"True," &amp; IF(_xlfn.XLOOKUP("Src_IsAny",'Scoring_Config'!$A:$A,'Scoring_Config'!$D:$D,"Yes")="Yes",_xlfn.XLOOKUP("Src_IsAny",'Scoring_Config'!$A:$A,'Scoring_Config'!$C:$C,10),0),"False,0")</f>
        <v>0</v>
      </c>
      <c r="Z873" cm="1">
        <f t="array" ref="Z873">IF(FALSE,"True," &amp; IF(_xlfn.XLOOKUP("Src_CIDR_Le_16",'Scoring_Config'!$A:$A,'Scoring_Config'!$D:$D,"Yes")="Yes",_xlfn.XLOOKUP("Src_CIDR_Le_16",'Scoring_Config'!$A:$A,'Scoring_Config'!$C:$C,10),0),"False,0")</f>
        <v>0</v>
      </c>
      <c r="AA873" cm="1">
        <f t="array" ref="AA873">IF(FALSE,"True," &amp; IF(_xlfn.XLOOKUP("Src_CIDR_17_22",'Scoring_Config'!$A:$A,'Scoring_Config'!$D:$D,"Yes")="Yes",_xlfn.XLOOKUP("Src_CIDR_17_22",'Scoring_Config'!$A:$A,'Scoring_Config'!$C:$C,5),0),"False,0")</f>
        <v>0</v>
      </c>
      <c r="AB873" cm="1">
        <f t="array" ref="AB873">IF(FALSE,"True," &amp; IF(_xlfn.XLOOKUP("Dst_IsAny",'Scoring_Config'!$A:$A,'Scoring_Config'!$D:$D,"Yes")="Yes",_xlfn.XLOOKUP("Dst_IsAny",'Scoring_Config'!$A:$A,'Scoring_Config'!$C:$C,10),0),"False,0")</f>
        <v>0</v>
      </c>
      <c r="AC873" cm="1">
        <f t="array" ref="AC873">IF(FALSE,"True," &amp; IF(_xlfn.XLOOKUP("Dst_CIDR_Le_16",'Scoring_Config'!$A:$A,'Scoring_Config'!$D:$D,"Yes")="Yes",_xlfn.XLOOKUP("Dst_CIDR_Le_16",'Scoring_Config'!$A:$A,'Scoring_Config'!$C:$C,10),0),"False,0")</f>
        <v>0</v>
      </c>
      <c r="AD873" cm="1">
        <f t="array" ref="AD873">IF(FALSE,"True," &amp; IF(_xlfn.XLOOKUP("Dst_CIDR_17_22",'Scoring_Config'!$A:$A,'Scoring_Config'!$D:$D,"Yes")="Yes",_xlfn.XLOOKUP("Dst_CIDR_17_22",'Scoring_Config'!$A:$A,'Scoring_Config'!$C:$C,5),0),"False,0")</f>
        <v>0</v>
      </c>
      <c r="AE873" cm="1">
        <f t="array" ref="AE873">IF(FALSE,"True," &amp; IF(_xlfn.XLOOKUP("SrcZone_IsAny",'Scoring_Config'!$A:$A,'Scoring_Config'!$D:$D,"Yes")="Yes",_xlfn.XLOOKUP("SrcZone_IsAny",'Scoring_Config'!$A:$A,'Scoring_Config'!$C:$C,10),0),"False,0")</f>
        <v>0</v>
      </c>
      <c r="AF873" cm="1">
        <f t="array" ref="AF873">IF(FALSE,"True," &amp; IF(_xlfn.XLOOKUP("DstZone_IsAny",'Scoring_Config'!$A:$A,'Scoring_Config'!$D:$D,"Yes")="Yes",_xlfn.XLOOKUP("DstZone_IsAny",'Scoring_Config'!$A:$A,'Scoring_Config'!$C:$C,10),0),"False,0")</f>
        <v>0</v>
      </c>
      <c r="AG873" cm="1">
        <f t="array" ref="AG87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73" cm="1">
        <f t="array" ref="AH873">IF(FALSE,"True," &amp; IF(_xlfn.XLOOKUP("App_Any_OR_RangeGt1000",'Scoring_Config'!$A:$A,'Scoring_Config'!$D:$D,"Yes")="Yes",_xlfn.XLOOKUP("App_Any_OR_RangeGt1000",'Scoring_Config'!$A:$A,'Scoring_Config'!$C:$C,10),0),"False,0")</f>
        <v>0</v>
      </c>
      <c r="AI873" cm="1">
        <f t="array" ref="AI873">IF(FALSE,"True," &amp; IF(_xlfn.XLOOKUP("Service_Insecure_Match",'Scoring_Config'!$A:$A,'Scoring_Config'!$D:$D,"Yes")="Yes",_xlfn.XLOOKUP("Service_Insecure_Match",'Scoring_Config'!$A:$A,'Scoring_Config'!$C:$C,5),0),"False,0")</f>
        <v>0</v>
      </c>
      <c r="AJ873" cm="1">
        <f t="array" ref="AJ873">IF(FALSE,"True," &amp; IF(_xlfn.XLOOKUP("Risky_Inbound",'Scoring_Config'!$A:$A,'Scoring_Config'!$D:$D,"Yes")="Yes",_xlfn.XLOOKUP("Risky_Inbound",'Scoring_Config'!$A:$A,'Scoring_Config'!$C:$C,50),0),"False,0")</f>
        <v>0</v>
      </c>
      <c r="AK873" cm="1">
        <f t="array" ref="AK873">IF(FALSE,"True," &amp; IF(_xlfn.XLOOKUP("Risky_Outbound",'Scoring_Config'!$A:$A,'Scoring_Config'!$D:$D,"Yes")="Yes",_xlfn.XLOOKUP("Risky_Outbound",'Scoring_Config'!$A:$A,'Scoring_Config'!$C:$C,25),0),"False,0")</f>
        <v>0</v>
      </c>
      <c r="AL873" t="s">
        <v>6699</v>
      </c>
      <c r="AM873" cm="1">
        <f t="array" ref="AM87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73" t="s">
        <v>6697</v>
      </c>
      <c r="AO873" t="s">
        <v>6697</v>
      </c>
      <c r="AP873" t="s">
        <v>6697</v>
      </c>
      <c r="AQ873" cm="1">
        <f t="array" ref="AQ873">IF(FALSE,"True," &amp; IF(_xlfn.XLOOKUP("Service_IsAny",'Scoring_Config'!$A:$A,'Scoring_Config'!$D:$D,"Yes")="Yes",_xlfn.XLOOKUP("Service_IsAny",'Scoring_Config'!$A:$A,'Scoring_Config'!$C:$C,0),0),"False,0")</f>
        <v>0</v>
      </c>
      <c r="AR873">
        <v>0</v>
      </c>
      <c r="AS873" cm="1">
        <f t="array" ref="AS873">IF(FALSE,"True," &amp; IF(_xlfn.XLOOKUP("Service_RangeGt1000",'Scoring_Config'!$A:$A,'Scoring_Config'!$D:$D,"Yes")="Yes",_xlfn.XLOOKUP("Service_RangeGt1000",'Scoring_Config'!$A:$A,'Scoring_Config'!$C:$C,0),0),"False,0")</f>
        <v>0</v>
      </c>
      <c r="AT873" cm="1">
        <f t="array" ref="AT873">IF(FALSE,"True," &amp; IF(_xlfn.XLOOKUP("App_IsAny",'Scoring_Config'!$A:$A,'Scoring_Config'!$D:$D,"Yes")="Yes",_xlfn.XLOOKUP("App_IsAny",'Scoring_Config'!$A:$A,'Scoring_Config'!$C:$C,0),0),"False,0")</f>
        <v>0</v>
      </c>
      <c r="AU873">
        <v>2</v>
      </c>
      <c r="AV873" cm="1">
        <f t="array" ref="AV873">IF(FALSE,"True," &amp; IF(_xlfn.XLOOKUP("App_RangeGt1000",'Scoring_Config'!$A:$A,'Scoring_Config'!$D:$D,"Yes")="Yes",_xlfn.XLOOKUP("App_RangeGt1000",'Scoring_Config'!$A:$A,'Scoring_Config'!$C:$C,0),0),"False,0")</f>
        <v>0</v>
      </c>
      <c r="AW873" cm="1">
        <f t="array" ref="AW873">IF(FALSE,"True," &amp; IF(_xlfn.XLOOKUP("Action_IsDenyOrDrop",'Scoring_Config'!$A:$A,'Scoring_Config'!$D:$D,"Yes")="Yes",_xlfn.XLOOKUP("Action_IsDenyOrDrop",'Scoring_Config'!$A:$A,'Scoring_Config'!$C:$C,0),0),"False,0")</f>
        <v>0</v>
      </c>
      <c r="AX873" cm="1">
        <f t="array" ref="AX873">IF(LEFT(AW873,4)="True",0,(IF(LEFT(Y873,4)="True",IF(_xlfn.XLOOKUP("Src_IsAny",'Scoring_Config'!$A:$A,'Scoring_Config'!$D:$D,"Yes")="Yes",_xlfn.XLOOKUP("Src_IsAny",'Scoring_Config'!$A:$A,'Scoring_Config'!$C:$C,10),0),0)+IF(LEFT(Z873,4)="True",IF(_xlfn.XLOOKUP("Src_CIDR_Le_16",'Scoring_Config'!$A:$A,'Scoring_Config'!$D:$D,"Yes")="Yes",_xlfn.XLOOKUP("Src_CIDR_Le_16",'Scoring_Config'!$A:$A,'Scoring_Config'!$C:$C,10),0),0)+IF(LEFT(AA873,4)="True",IF(_xlfn.XLOOKUP("Src_CIDR_17_22",'Scoring_Config'!$A:$A,'Scoring_Config'!$D:$D,"Yes")="Yes",_xlfn.XLOOKUP("Src_CIDR_17_22",'Scoring_Config'!$A:$A,'Scoring_Config'!$C:$C,5),0),0)+IF(LEFT(AB873,4)="True",IF(_xlfn.XLOOKUP("Dst_IsAny",'Scoring_Config'!$A:$A,'Scoring_Config'!$D:$D,"Yes")="Yes",_xlfn.XLOOKUP("Dst_IsAny",'Scoring_Config'!$A:$A,'Scoring_Config'!$C:$C,10),0),0)+IF(LEFT(AC873,4)="True",IF(_xlfn.XLOOKUP("Dst_CIDR_Le_16",'Scoring_Config'!$A:$A,'Scoring_Config'!$D:$D,"Yes")="Yes",_xlfn.XLOOKUP("Dst_CIDR_Le_16",'Scoring_Config'!$A:$A,'Scoring_Config'!$C:$C,10),0),0)+IF(LEFT(AD873,4)="True",IF(_xlfn.XLOOKUP("Dst_CIDR_17_22",'Scoring_Config'!$A:$A,'Scoring_Config'!$D:$D,"Yes")="Yes",_xlfn.XLOOKUP("Dst_CIDR_17_22",'Scoring_Config'!$A:$A,'Scoring_Config'!$C:$C,5),0),0)+IF(LEFT(AE873,4)="True",IF(_xlfn.XLOOKUP("SrcZone_IsAny",'Scoring_Config'!$A:$A,'Scoring_Config'!$D:$D,"Yes")="Yes",_xlfn.XLOOKUP("SrcZone_IsAny",'Scoring_Config'!$A:$A,'Scoring_Config'!$C:$C,10),0),0)+IF(LEFT(AF873,4)="True",IF(_xlfn.XLOOKUP("DstZone_IsAny",'Scoring_Config'!$A:$A,'Scoring_Config'!$D:$D,"Yes")="Yes",_xlfn.XLOOKUP("DstZone_IsAny",'Scoring_Config'!$A:$A,'Scoring_Config'!$C:$C,10),0),0)+IF(LEFT(AG873,4)="True",IF(_xlfn.XLOOKUP("Service_Any_OR_RangeGt1000",'Scoring_Config'!$A:$A,'Scoring_Config'!$D:$D,"Yes")="Yes",_xlfn.XLOOKUP("Service_Any_OR_RangeGt1000",'Scoring_Config'!$A:$A,'Scoring_Config'!$C:$C,10),0),0)+IF(LEFT(AH873,4)="True",IF(_xlfn.XLOOKUP("App_Any_OR_RangeGt1000",'Scoring_Config'!$A:$A,'Scoring_Config'!$D:$D,"Yes")="Yes",_xlfn.XLOOKUP("App_Any_OR_RangeGt1000",'Scoring_Config'!$A:$A,'Scoring_Config'!$C:$C,10),0),0)+IF(LEFT(AI873,4)="True",IF(_xlfn.XLOOKUP("Service_Insecure_Match",'Scoring_Config'!$A:$A,'Scoring_Config'!$D:$D,"Yes")="Yes",_xlfn.XLOOKUP("Service_Insecure_Match",'Scoring_Config'!$A:$A,'Scoring_Config'!$C:$C,5),0),0)+IF(LEFT(AJ873,4)="True",IF(_xlfn.XLOOKUP("Risky_Inbound",'Scoring_Config'!$A:$A,'Scoring_Config'!$D:$D,"Yes")="Yes",_xlfn.XLOOKUP("Risky_Inbound",'Scoring_Config'!$A:$A,'Scoring_Config'!$C:$C,50),0),0)+IF(LEFT(AK873,4)="True",IF(_xlfn.XLOOKUP("Risky_Outbound",'Scoring_Config'!$A:$A,'Scoring_Config'!$D:$D,"Yes")="Yes",_xlfn.XLOOKUP("Risky_Outbound",'Scoring_Config'!$A:$A,'Scoring_Config'!$C:$C,25),0),0)+IF(LEFT(AZ873,4)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873,FIND(",",AL873)+1,100)),0)+IF(LEFT(AM873,4)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873,FIND(",",AN873)+1,100)),0)+IF(_xlfn.XLOOKUP("Profile_Scoring",'Scoring_Config'!$A:$A,'Scoring_Config'!$D:$D,"Yes")="Yes",VALUE(MID(AO873,FIND(",",AO873)+1,100)),0)+IF(_xlfn.XLOOKUP("Options_Scoring",'Scoring_Config'!$A:$A,'Scoring_Config'!$D:$D,"Yes")="Yes",VALUE(MID(AP873,FIND(",",AP873)+1,100)),0)))</f>
        <v>0</v>
      </c>
      <c r="AZ873" cm="1">
        <f t="array" ref="AZ873">IF(FALSE,"True," &amp; IF(_xlfn.XLOOKUP("Migrate_Insecure",'Scoring_Config'!$A:$A,'Scoring_Config'!$D:$D,"Yes")="Yes",_xlfn.XLOOKUP("Migrate_Insecure",'Scoring_Config'!$A:$A,'Scoring_Config'!$C:$C,10),0),"False,0")</f>
        <v>0</v>
      </c>
    </row>
    <row r="874" spans="1:52">
      <c r="A874" t="s">
        <v>1979</v>
      </c>
      <c r="B874" t="s">
        <v>2847</v>
      </c>
      <c r="C874" t="s">
        <v>3542</v>
      </c>
      <c r="D874" t="s">
        <v>3545</v>
      </c>
      <c r="E874" t="s">
        <v>3563</v>
      </c>
      <c r="F874" t="s">
        <v>3793</v>
      </c>
      <c r="G874" t="s">
        <v>500</v>
      </c>
      <c r="H874" t="s">
        <v>174</v>
      </c>
      <c r="I874" t="s">
        <v>3984</v>
      </c>
      <c r="J874" t="s">
        <v>1094</v>
      </c>
      <c r="K874" t="s">
        <v>1667</v>
      </c>
      <c r="L874" t="s">
        <v>1327</v>
      </c>
      <c r="M874" t="s">
        <v>1974</v>
      </c>
      <c r="N874" t="s">
        <v>4315</v>
      </c>
      <c r="O874" t="s">
        <v>4319</v>
      </c>
      <c r="P874" t="s">
        <v>4321</v>
      </c>
      <c r="Q874" t="s">
        <v>4952</v>
      </c>
      <c r="R874" t="s">
        <v>5439</v>
      </c>
      <c r="S874" t="s">
        <v>4324</v>
      </c>
      <c r="T874" t="s">
        <v>5770</v>
      </c>
      <c r="U874" t="s">
        <v>6372</v>
      </c>
      <c r="Y874" cm="1">
        <f t="array" ref="Y874">IF(FALSE,"True," &amp; IF(_xlfn.XLOOKUP("Src_IsAny",'Scoring_Config'!$A:$A,'Scoring_Config'!$D:$D,"Yes")="Yes",_xlfn.XLOOKUP("Src_IsAny",'Scoring_Config'!$A:$A,'Scoring_Config'!$C:$C,10),0),"False,0")</f>
        <v>0</v>
      </c>
      <c r="Z874" cm="1">
        <f t="array" ref="Z874">IF(FALSE,"True," &amp; IF(_xlfn.XLOOKUP("Src_CIDR_Le_16",'Scoring_Config'!$A:$A,'Scoring_Config'!$D:$D,"Yes")="Yes",_xlfn.XLOOKUP("Src_CIDR_Le_16",'Scoring_Config'!$A:$A,'Scoring_Config'!$C:$C,10),0),"False,0")</f>
        <v>0</v>
      </c>
      <c r="AA874" cm="1">
        <f t="array" ref="AA874">IF(FALSE,"True," &amp; IF(_xlfn.XLOOKUP("Src_CIDR_17_22",'Scoring_Config'!$A:$A,'Scoring_Config'!$D:$D,"Yes")="Yes",_xlfn.XLOOKUP("Src_CIDR_17_22",'Scoring_Config'!$A:$A,'Scoring_Config'!$C:$C,5),0),"False,0")</f>
        <v>0</v>
      </c>
      <c r="AB874" cm="1">
        <f t="array" ref="AB874">IF(FALSE,"True," &amp; IF(_xlfn.XLOOKUP("Dst_IsAny",'Scoring_Config'!$A:$A,'Scoring_Config'!$D:$D,"Yes")="Yes",_xlfn.XLOOKUP("Dst_IsAny",'Scoring_Config'!$A:$A,'Scoring_Config'!$C:$C,10),0),"False,0")</f>
        <v>0</v>
      </c>
      <c r="AC874" cm="1">
        <f t="array" ref="AC874">IF(FALSE,"True," &amp; IF(_xlfn.XLOOKUP("Dst_CIDR_Le_16",'Scoring_Config'!$A:$A,'Scoring_Config'!$D:$D,"Yes")="Yes",_xlfn.XLOOKUP("Dst_CIDR_Le_16",'Scoring_Config'!$A:$A,'Scoring_Config'!$C:$C,10),0),"False,0")</f>
        <v>0</v>
      </c>
      <c r="AD874" cm="1">
        <f t="array" ref="AD874">IF(FALSE,"True," &amp; IF(_xlfn.XLOOKUP("Dst_CIDR_17_22",'Scoring_Config'!$A:$A,'Scoring_Config'!$D:$D,"Yes")="Yes",_xlfn.XLOOKUP("Dst_CIDR_17_22",'Scoring_Config'!$A:$A,'Scoring_Config'!$C:$C,5),0),"False,0")</f>
        <v>0</v>
      </c>
      <c r="AE874" cm="1">
        <f t="array" ref="AE874">IF(FALSE,"True," &amp; IF(_xlfn.XLOOKUP("SrcZone_IsAny",'Scoring_Config'!$A:$A,'Scoring_Config'!$D:$D,"Yes")="Yes",_xlfn.XLOOKUP("SrcZone_IsAny",'Scoring_Config'!$A:$A,'Scoring_Config'!$C:$C,10),0),"False,0")</f>
        <v>0</v>
      </c>
      <c r="AF874" cm="1">
        <f t="array" ref="AF874">IF(FALSE,"True," &amp; IF(_xlfn.XLOOKUP("DstZone_IsAny",'Scoring_Config'!$A:$A,'Scoring_Config'!$D:$D,"Yes")="Yes",_xlfn.XLOOKUP("DstZone_IsAny",'Scoring_Config'!$A:$A,'Scoring_Config'!$C:$C,10),0),"False,0")</f>
        <v>0</v>
      </c>
      <c r="AG874" cm="1">
        <f t="array" ref="AG87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74" cm="1">
        <f t="array" ref="AH874">IF(FALSE,"True," &amp; IF(_xlfn.XLOOKUP("App_Any_OR_RangeGt1000",'Scoring_Config'!$A:$A,'Scoring_Config'!$D:$D,"Yes")="Yes",_xlfn.XLOOKUP("App_Any_OR_RangeGt1000",'Scoring_Config'!$A:$A,'Scoring_Config'!$C:$C,10),0),"False,0")</f>
        <v>0</v>
      </c>
      <c r="AI874" cm="1">
        <f t="array" ref="AI874">IF(FALSE,"True," &amp; IF(_xlfn.XLOOKUP("Service_Insecure_Match",'Scoring_Config'!$A:$A,'Scoring_Config'!$D:$D,"Yes")="Yes",_xlfn.XLOOKUP("Service_Insecure_Match",'Scoring_Config'!$A:$A,'Scoring_Config'!$C:$C,5),0),"False,0")</f>
        <v>0</v>
      </c>
      <c r="AJ874" cm="1">
        <f t="array" ref="AJ874">IF(FALSE,"True," &amp; IF(_xlfn.XLOOKUP("Risky_Inbound",'Scoring_Config'!$A:$A,'Scoring_Config'!$D:$D,"Yes")="Yes",_xlfn.XLOOKUP("Risky_Inbound",'Scoring_Config'!$A:$A,'Scoring_Config'!$C:$C,50),0),"False,0")</f>
        <v>0</v>
      </c>
      <c r="AK874" cm="1">
        <f t="array" ref="AK874">IF(FALSE,"True," &amp; IF(_xlfn.XLOOKUP("Risky_Outbound",'Scoring_Config'!$A:$A,'Scoring_Config'!$D:$D,"Yes")="Yes",_xlfn.XLOOKUP("Risky_Outbound",'Scoring_Config'!$A:$A,'Scoring_Config'!$C:$C,25),0),"False,0")</f>
        <v>0</v>
      </c>
      <c r="AL874" t="s">
        <v>6700</v>
      </c>
      <c r="AM874" cm="1">
        <f t="array" ref="AM87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74" t="s">
        <v>6697</v>
      </c>
      <c r="AO874" t="s">
        <v>6697</v>
      </c>
      <c r="AP874" t="s">
        <v>6697</v>
      </c>
      <c r="AQ874" cm="1">
        <f t="array" ref="AQ874">IF(FALSE,"True," &amp; IF(_xlfn.XLOOKUP("Service_IsAny",'Scoring_Config'!$A:$A,'Scoring_Config'!$D:$D,"Yes")="Yes",_xlfn.XLOOKUP("Service_IsAny",'Scoring_Config'!$A:$A,'Scoring_Config'!$C:$C,0),0),"False,0")</f>
        <v>0</v>
      </c>
      <c r="AR874">
        <v>0</v>
      </c>
      <c r="AS874" cm="1">
        <f t="array" ref="AS874">IF(FALSE,"True," &amp; IF(_xlfn.XLOOKUP("Service_RangeGt1000",'Scoring_Config'!$A:$A,'Scoring_Config'!$D:$D,"Yes")="Yes",_xlfn.XLOOKUP("Service_RangeGt1000",'Scoring_Config'!$A:$A,'Scoring_Config'!$C:$C,0),0),"False,0")</f>
        <v>0</v>
      </c>
      <c r="AT874" cm="1">
        <f t="array" ref="AT874">IF(FALSE,"True," &amp; IF(_xlfn.XLOOKUP("App_IsAny",'Scoring_Config'!$A:$A,'Scoring_Config'!$D:$D,"Yes")="Yes",_xlfn.XLOOKUP("App_IsAny",'Scoring_Config'!$A:$A,'Scoring_Config'!$C:$C,0),0),"False,0")</f>
        <v>0</v>
      </c>
      <c r="AU874">
        <v>1</v>
      </c>
      <c r="AV874" cm="1">
        <f t="array" ref="AV874">IF(FALSE,"True," &amp; IF(_xlfn.XLOOKUP("App_RangeGt1000",'Scoring_Config'!$A:$A,'Scoring_Config'!$D:$D,"Yes")="Yes",_xlfn.XLOOKUP("App_RangeGt1000",'Scoring_Config'!$A:$A,'Scoring_Config'!$C:$C,0),0),"False,0")</f>
        <v>0</v>
      </c>
      <c r="AW874" cm="1">
        <f t="array" ref="AW874">IF(FALSE,"True," &amp; IF(_xlfn.XLOOKUP("Action_IsDenyOrDrop",'Scoring_Config'!$A:$A,'Scoring_Config'!$D:$D,"Yes")="Yes",_xlfn.XLOOKUP("Action_IsDenyOrDrop",'Scoring_Config'!$A:$A,'Scoring_Config'!$C:$C,0),0),"False,0")</f>
        <v>0</v>
      </c>
      <c r="AX874" cm="1">
        <f t="array" ref="AX874">IF(LEFT(AW874,4)="True",0,(IF(LEFT(Y874,4)="True",IF(_xlfn.XLOOKUP("Src_IsAny",'Scoring_Config'!$A:$A,'Scoring_Config'!$D:$D,"Yes")="Yes",_xlfn.XLOOKUP("Src_IsAny",'Scoring_Config'!$A:$A,'Scoring_Config'!$C:$C,10),0),0)+IF(LEFT(Z874,4)="True",IF(_xlfn.XLOOKUP("Src_CIDR_Le_16",'Scoring_Config'!$A:$A,'Scoring_Config'!$D:$D,"Yes")="Yes",_xlfn.XLOOKUP("Src_CIDR_Le_16",'Scoring_Config'!$A:$A,'Scoring_Config'!$C:$C,10),0),0)+IF(LEFT(AA874,4)="True",IF(_xlfn.XLOOKUP("Src_CIDR_17_22",'Scoring_Config'!$A:$A,'Scoring_Config'!$D:$D,"Yes")="Yes",_xlfn.XLOOKUP("Src_CIDR_17_22",'Scoring_Config'!$A:$A,'Scoring_Config'!$C:$C,5),0),0)+IF(LEFT(AB874,4)="True",IF(_xlfn.XLOOKUP("Dst_IsAny",'Scoring_Config'!$A:$A,'Scoring_Config'!$D:$D,"Yes")="Yes",_xlfn.XLOOKUP("Dst_IsAny",'Scoring_Config'!$A:$A,'Scoring_Config'!$C:$C,10),0),0)+IF(LEFT(AC874,4)="True",IF(_xlfn.XLOOKUP("Dst_CIDR_Le_16",'Scoring_Config'!$A:$A,'Scoring_Config'!$D:$D,"Yes")="Yes",_xlfn.XLOOKUP("Dst_CIDR_Le_16",'Scoring_Config'!$A:$A,'Scoring_Config'!$C:$C,10),0),0)+IF(LEFT(AD874,4)="True",IF(_xlfn.XLOOKUP("Dst_CIDR_17_22",'Scoring_Config'!$A:$A,'Scoring_Config'!$D:$D,"Yes")="Yes",_xlfn.XLOOKUP("Dst_CIDR_17_22",'Scoring_Config'!$A:$A,'Scoring_Config'!$C:$C,5),0),0)+IF(LEFT(AE874,4)="True",IF(_xlfn.XLOOKUP("SrcZone_IsAny",'Scoring_Config'!$A:$A,'Scoring_Config'!$D:$D,"Yes")="Yes",_xlfn.XLOOKUP("SrcZone_IsAny",'Scoring_Config'!$A:$A,'Scoring_Config'!$C:$C,10),0),0)+IF(LEFT(AF874,4)="True",IF(_xlfn.XLOOKUP("DstZone_IsAny",'Scoring_Config'!$A:$A,'Scoring_Config'!$D:$D,"Yes")="Yes",_xlfn.XLOOKUP("DstZone_IsAny",'Scoring_Config'!$A:$A,'Scoring_Config'!$C:$C,10),0),0)+IF(LEFT(AG874,4)="True",IF(_xlfn.XLOOKUP("Service_Any_OR_RangeGt1000",'Scoring_Config'!$A:$A,'Scoring_Config'!$D:$D,"Yes")="Yes",_xlfn.XLOOKUP("Service_Any_OR_RangeGt1000",'Scoring_Config'!$A:$A,'Scoring_Config'!$C:$C,10),0),0)+IF(LEFT(AH874,4)="True",IF(_xlfn.XLOOKUP("App_Any_OR_RangeGt1000",'Scoring_Config'!$A:$A,'Scoring_Config'!$D:$D,"Yes")="Yes",_xlfn.XLOOKUP("App_Any_OR_RangeGt1000",'Scoring_Config'!$A:$A,'Scoring_Config'!$C:$C,10),0),0)+IF(LEFT(AI874,4)="True",IF(_xlfn.XLOOKUP("Service_Insecure_Match",'Scoring_Config'!$A:$A,'Scoring_Config'!$D:$D,"Yes")="Yes",_xlfn.XLOOKUP("Service_Insecure_Match",'Scoring_Config'!$A:$A,'Scoring_Config'!$C:$C,5),0),0)+IF(LEFT(AJ874,4)="True",IF(_xlfn.XLOOKUP("Risky_Inbound",'Scoring_Config'!$A:$A,'Scoring_Config'!$D:$D,"Yes")="Yes",_xlfn.XLOOKUP("Risky_Inbound",'Scoring_Config'!$A:$A,'Scoring_Config'!$C:$C,50),0),0)+IF(LEFT(AK874,4)="True",IF(_xlfn.XLOOKUP("Risky_Outbound",'Scoring_Config'!$A:$A,'Scoring_Config'!$D:$D,"Yes")="Yes",_xlfn.XLOOKUP("Risky_Outbound",'Scoring_Config'!$A:$A,'Scoring_Config'!$C:$C,25),0),0)+IF(LEFT(AZ874,4)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874,FIND(",",AL874)+1,100)),0)+IF(LEFT(AM874,4)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874,FIND(",",AN874)+1,100)),0)+IF(_xlfn.XLOOKUP("Profile_Scoring",'Scoring_Config'!$A:$A,'Scoring_Config'!$D:$D,"Yes")="Yes",VALUE(MID(AO874,FIND(",",AO874)+1,100)),0)+IF(_xlfn.XLOOKUP("Options_Scoring",'Scoring_Config'!$A:$A,'Scoring_Config'!$D:$D,"Yes")="Yes",VALUE(MID(AP874,FIND(",",AP874)+1,100)),0)))</f>
        <v>0</v>
      </c>
      <c r="AZ874" cm="1">
        <f t="array" ref="AZ874">IF(FALSE,"True," &amp; IF(_xlfn.XLOOKUP("Migrate_Insecure",'Scoring_Config'!$A:$A,'Scoring_Config'!$D:$D,"Yes")="Yes",_xlfn.XLOOKUP("Migrate_Insecure",'Scoring_Config'!$A:$A,'Scoring_Config'!$C:$C,10),0),"False,0")</f>
        <v>0</v>
      </c>
    </row>
    <row r="875" spans="1:52">
      <c r="A875" t="s">
        <v>1979</v>
      </c>
      <c r="B875" t="s">
        <v>2848</v>
      </c>
      <c r="C875" t="s">
        <v>3542</v>
      </c>
      <c r="D875" t="s">
        <v>3545</v>
      </c>
      <c r="E875" t="s">
        <v>3563</v>
      </c>
      <c r="F875" t="s">
        <v>3903</v>
      </c>
      <c r="G875" t="s">
        <v>501</v>
      </c>
      <c r="H875" t="s">
        <v>174</v>
      </c>
      <c r="I875" t="s">
        <v>3903</v>
      </c>
      <c r="J875" t="s">
        <v>501</v>
      </c>
      <c r="K875" t="s">
        <v>1667</v>
      </c>
      <c r="L875" t="s">
        <v>1353</v>
      </c>
      <c r="M875" t="s">
        <v>1974</v>
      </c>
      <c r="N875" t="s">
        <v>4315</v>
      </c>
      <c r="O875" t="s">
        <v>4319</v>
      </c>
      <c r="P875" t="s">
        <v>4323</v>
      </c>
      <c r="Q875" t="s">
        <v>4952</v>
      </c>
      <c r="R875" t="s">
        <v>5439</v>
      </c>
      <c r="S875" t="s">
        <v>4324</v>
      </c>
      <c r="T875" t="s">
        <v>5770</v>
      </c>
      <c r="U875" t="s">
        <v>6373</v>
      </c>
      <c r="Y875" cm="1">
        <f t="array" ref="Y875">IF(FALSE,"True," &amp; IF(_xlfn.XLOOKUP("Src_IsAny",'Scoring_Config'!$A:$A,'Scoring_Config'!$D:$D,"Yes")="Yes",_xlfn.XLOOKUP("Src_IsAny",'Scoring_Config'!$A:$A,'Scoring_Config'!$C:$C,10),0),"False,0")</f>
        <v>0</v>
      </c>
      <c r="Z875" cm="1">
        <f t="array" ref="Z875">IF(FALSE,"True," &amp; IF(_xlfn.XLOOKUP("Src_CIDR_Le_16",'Scoring_Config'!$A:$A,'Scoring_Config'!$D:$D,"Yes")="Yes",_xlfn.XLOOKUP("Src_CIDR_Le_16",'Scoring_Config'!$A:$A,'Scoring_Config'!$C:$C,10),0),"False,0")</f>
        <v>0</v>
      </c>
      <c r="AA875" cm="1">
        <f t="array" ref="AA875">IF(FALSE,"True," &amp; IF(_xlfn.XLOOKUP("Src_CIDR_17_22",'Scoring_Config'!$A:$A,'Scoring_Config'!$D:$D,"Yes")="Yes",_xlfn.XLOOKUP("Src_CIDR_17_22",'Scoring_Config'!$A:$A,'Scoring_Config'!$C:$C,5),0),"False,0")</f>
        <v>0</v>
      </c>
      <c r="AB875" cm="1">
        <f t="array" ref="AB875">IF(FALSE,"True," &amp; IF(_xlfn.XLOOKUP("Dst_IsAny",'Scoring_Config'!$A:$A,'Scoring_Config'!$D:$D,"Yes")="Yes",_xlfn.XLOOKUP("Dst_IsAny",'Scoring_Config'!$A:$A,'Scoring_Config'!$C:$C,10),0),"False,0")</f>
        <v>0</v>
      </c>
      <c r="AC875" cm="1">
        <f t="array" ref="AC875">IF(FALSE,"True," &amp; IF(_xlfn.XLOOKUP("Dst_CIDR_Le_16",'Scoring_Config'!$A:$A,'Scoring_Config'!$D:$D,"Yes")="Yes",_xlfn.XLOOKUP("Dst_CIDR_Le_16",'Scoring_Config'!$A:$A,'Scoring_Config'!$C:$C,10),0),"False,0")</f>
        <v>0</v>
      </c>
      <c r="AD875" cm="1">
        <f t="array" ref="AD875">IF(FALSE,"True," &amp; IF(_xlfn.XLOOKUP("Dst_CIDR_17_22",'Scoring_Config'!$A:$A,'Scoring_Config'!$D:$D,"Yes")="Yes",_xlfn.XLOOKUP("Dst_CIDR_17_22",'Scoring_Config'!$A:$A,'Scoring_Config'!$C:$C,5),0),"False,0")</f>
        <v>0</v>
      </c>
      <c r="AE875" cm="1">
        <f t="array" ref="AE875">IF(FALSE,"True," &amp; IF(_xlfn.XLOOKUP("SrcZone_IsAny",'Scoring_Config'!$A:$A,'Scoring_Config'!$D:$D,"Yes")="Yes",_xlfn.XLOOKUP("SrcZone_IsAny",'Scoring_Config'!$A:$A,'Scoring_Config'!$C:$C,10),0),"False,0")</f>
        <v>0</v>
      </c>
      <c r="AF875" cm="1">
        <f t="array" ref="AF875">IF(FALSE,"True," &amp; IF(_xlfn.XLOOKUP("DstZone_IsAny",'Scoring_Config'!$A:$A,'Scoring_Config'!$D:$D,"Yes")="Yes",_xlfn.XLOOKUP("DstZone_IsAny",'Scoring_Config'!$A:$A,'Scoring_Config'!$C:$C,10),0),"False,0")</f>
        <v>0</v>
      </c>
      <c r="AG875" cm="1">
        <f t="array" ref="AG87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75" cm="1">
        <f t="array" ref="AH875">IF(FALSE,"True," &amp; IF(_xlfn.XLOOKUP("App_Any_OR_RangeGt1000",'Scoring_Config'!$A:$A,'Scoring_Config'!$D:$D,"Yes")="Yes",_xlfn.XLOOKUP("App_Any_OR_RangeGt1000",'Scoring_Config'!$A:$A,'Scoring_Config'!$C:$C,10),0),"False,0")</f>
        <v>0</v>
      </c>
      <c r="AI875" cm="1">
        <f t="array" ref="AI875">IF(FALSE,"True," &amp; IF(_xlfn.XLOOKUP("Service_Insecure_Match",'Scoring_Config'!$A:$A,'Scoring_Config'!$D:$D,"Yes")="Yes",_xlfn.XLOOKUP("Service_Insecure_Match",'Scoring_Config'!$A:$A,'Scoring_Config'!$C:$C,5),0),"False,0")</f>
        <v>0</v>
      </c>
      <c r="AJ875" cm="1">
        <f t="array" ref="AJ875">IF(FALSE,"True," &amp; IF(_xlfn.XLOOKUP("Risky_Inbound",'Scoring_Config'!$A:$A,'Scoring_Config'!$D:$D,"Yes")="Yes",_xlfn.XLOOKUP("Risky_Inbound",'Scoring_Config'!$A:$A,'Scoring_Config'!$C:$C,50),0),"False,0")</f>
        <v>0</v>
      </c>
      <c r="AK875" cm="1">
        <f t="array" ref="AK875">IF(FALSE,"True," &amp; IF(_xlfn.XLOOKUP("Risky_Outbound",'Scoring_Config'!$A:$A,'Scoring_Config'!$D:$D,"Yes")="Yes",_xlfn.XLOOKUP("Risky_Outbound",'Scoring_Config'!$A:$A,'Scoring_Config'!$C:$C,25),0),"False,0")</f>
        <v>0</v>
      </c>
      <c r="AL875" t="s">
        <v>6699</v>
      </c>
      <c r="AM875" cm="1">
        <f t="array" ref="AM87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75" t="s">
        <v>6697</v>
      </c>
      <c r="AO875" t="s">
        <v>6697</v>
      </c>
      <c r="AP875" t="s">
        <v>6697</v>
      </c>
      <c r="AQ875" cm="1">
        <f t="array" ref="AQ875">IF(FALSE,"True," &amp; IF(_xlfn.XLOOKUP("Service_IsAny",'Scoring_Config'!$A:$A,'Scoring_Config'!$D:$D,"Yes")="Yes",_xlfn.XLOOKUP("Service_IsAny",'Scoring_Config'!$A:$A,'Scoring_Config'!$C:$C,0),0),"False,0")</f>
        <v>0</v>
      </c>
      <c r="AR875">
        <v>1</v>
      </c>
      <c r="AS875" cm="1">
        <f t="array" ref="AS875">IF(FALSE,"True," &amp; IF(_xlfn.XLOOKUP("Service_RangeGt1000",'Scoring_Config'!$A:$A,'Scoring_Config'!$D:$D,"Yes")="Yes",_xlfn.XLOOKUP("Service_RangeGt1000",'Scoring_Config'!$A:$A,'Scoring_Config'!$C:$C,0),0),"False,0")</f>
        <v>0</v>
      </c>
      <c r="AT875" cm="1">
        <f t="array" ref="AT875">IF(FALSE,"True," &amp; IF(_xlfn.XLOOKUP("App_IsAny",'Scoring_Config'!$A:$A,'Scoring_Config'!$D:$D,"Yes")="Yes",_xlfn.XLOOKUP("App_IsAny",'Scoring_Config'!$A:$A,'Scoring_Config'!$C:$C,0),0),"False,0")</f>
        <v>0</v>
      </c>
      <c r="AU875">
        <v>1</v>
      </c>
      <c r="AV875" cm="1">
        <f t="array" ref="AV875">IF(FALSE,"True," &amp; IF(_xlfn.XLOOKUP("App_RangeGt1000",'Scoring_Config'!$A:$A,'Scoring_Config'!$D:$D,"Yes")="Yes",_xlfn.XLOOKUP("App_RangeGt1000",'Scoring_Config'!$A:$A,'Scoring_Config'!$C:$C,0),0),"False,0")</f>
        <v>0</v>
      </c>
      <c r="AW875" cm="1">
        <f t="array" ref="AW875">IF(FALSE,"True," &amp; IF(_xlfn.XLOOKUP("Action_IsDenyOrDrop",'Scoring_Config'!$A:$A,'Scoring_Config'!$D:$D,"Yes")="Yes",_xlfn.XLOOKUP("Action_IsDenyOrDrop",'Scoring_Config'!$A:$A,'Scoring_Config'!$C:$C,0),0),"False,0")</f>
        <v>0</v>
      </c>
      <c r="AX875" cm="1">
        <f t="array" ref="AX875">IF(LEFT(AW875,4)="True",0,(IF(LEFT(Y875,4)="True",IF(_xlfn.XLOOKUP("Src_IsAny",'Scoring_Config'!$A:$A,'Scoring_Config'!$D:$D,"Yes")="Yes",_xlfn.XLOOKUP("Src_IsAny",'Scoring_Config'!$A:$A,'Scoring_Config'!$C:$C,10),0),0)+IF(LEFT(Z875,4)="True",IF(_xlfn.XLOOKUP("Src_CIDR_Le_16",'Scoring_Config'!$A:$A,'Scoring_Config'!$D:$D,"Yes")="Yes",_xlfn.XLOOKUP("Src_CIDR_Le_16",'Scoring_Config'!$A:$A,'Scoring_Config'!$C:$C,10),0),0)+IF(LEFT(AA875,4)="True",IF(_xlfn.XLOOKUP("Src_CIDR_17_22",'Scoring_Config'!$A:$A,'Scoring_Config'!$D:$D,"Yes")="Yes",_xlfn.XLOOKUP("Src_CIDR_17_22",'Scoring_Config'!$A:$A,'Scoring_Config'!$C:$C,5),0),0)+IF(LEFT(AB875,4)="True",IF(_xlfn.XLOOKUP("Dst_IsAny",'Scoring_Config'!$A:$A,'Scoring_Config'!$D:$D,"Yes")="Yes",_xlfn.XLOOKUP("Dst_IsAny",'Scoring_Config'!$A:$A,'Scoring_Config'!$C:$C,10),0),0)+IF(LEFT(AC875,4)="True",IF(_xlfn.XLOOKUP("Dst_CIDR_Le_16",'Scoring_Config'!$A:$A,'Scoring_Config'!$D:$D,"Yes")="Yes",_xlfn.XLOOKUP("Dst_CIDR_Le_16",'Scoring_Config'!$A:$A,'Scoring_Config'!$C:$C,10),0),0)+IF(LEFT(AD875,4)="True",IF(_xlfn.XLOOKUP("Dst_CIDR_17_22",'Scoring_Config'!$A:$A,'Scoring_Config'!$D:$D,"Yes")="Yes",_xlfn.XLOOKUP("Dst_CIDR_17_22",'Scoring_Config'!$A:$A,'Scoring_Config'!$C:$C,5),0),0)+IF(LEFT(AE875,4)="True",IF(_xlfn.XLOOKUP("SrcZone_IsAny",'Scoring_Config'!$A:$A,'Scoring_Config'!$D:$D,"Yes")="Yes",_xlfn.XLOOKUP("SrcZone_IsAny",'Scoring_Config'!$A:$A,'Scoring_Config'!$C:$C,10),0),0)+IF(LEFT(AF875,4)="True",IF(_xlfn.XLOOKUP("DstZone_IsAny",'Scoring_Config'!$A:$A,'Scoring_Config'!$D:$D,"Yes")="Yes",_xlfn.XLOOKUP("DstZone_IsAny",'Scoring_Config'!$A:$A,'Scoring_Config'!$C:$C,10),0),0)+IF(LEFT(AG875,4)="True",IF(_xlfn.XLOOKUP("Service_Any_OR_RangeGt1000",'Scoring_Config'!$A:$A,'Scoring_Config'!$D:$D,"Yes")="Yes",_xlfn.XLOOKUP("Service_Any_OR_RangeGt1000",'Scoring_Config'!$A:$A,'Scoring_Config'!$C:$C,10),0),0)+IF(LEFT(AH875,4)="True",IF(_xlfn.XLOOKUP("App_Any_OR_RangeGt1000",'Scoring_Config'!$A:$A,'Scoring_Config'!$D:$D,"Yes")="Yes",_xlfn.XLOOKUP("App_Any_OR_RangeGt1000",'Scoring_Config'!$A:$A,'Scoring_Config'!$C:$C,10),0),0)+IF(LEFT(AI875,4)="True",IF(_xlfn.XLOOKUP("Service_Insecure_Match",'Scoring_Config'!$A:$A,'Scoring_Config'!$D:$D,"Yes")="Yes",_xlfn.XLOOKUP("Service_Insecure_Match",'Scoring_Config'!$A:$A,'Scoring_Config'!$C:$C,5),0),0)+IF(LEFT(AJ875,4)="True",IF(_xlfn.XLOOKUP("Risky_Inbound",'Scoring_Config'!$A:$A,'Scoring_Config'!$D:$D,"Yes")="Yes",_xlfn.XLOOKUP("Risky_Inbound",'Scoring_Config'!$A:$A,'Scoring_Config'!$C:$C,50),0),0)+IF(LEFT(AK875,4)="True",IF(_xlfn.XLOOKUP("Risky_Outbound",'Scoring_Config'!$A:$A,'Scoring_Config'!$D:$D,"Yes")="Yes",_xlfn.XLOOKUP("Risky_Outbound",'Scoring_Config'!$A:$A,'Scoring_Config'!$C:$C,25),0),0)+IF(LEFT(AZ875,4)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875,FIND(",",AL875)+1,100)),0)+IF(LEFT(AM875,4)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875,FIND(",",AN875)+1,100)),0)+IF(_xlfn.XLOOKUP("Profile_Scoring",'Scoring_Config'!$A:$A,'Scoring_Config'!$D:$D,"Yes")="Yes",VALUE(MID(AO875,FIND(",",AO875)+1,100)),0)+IF(_xlfn.XLOOKUP("Options_Scoring",'Scoring_Config'!$A:$A,'Scoring_Config'!$D:$D,"Yes")="Yes",VALUE(MID(AP875,FIND(",",AP875)+1,100)),0)))</f>
        <v>0</v>
      </c>
      <c r="AZ875" cm="1">
        <f t="array" ref="AZ875">IF(FALSE,"True," &amp; IF(_xlfn.XLOOKUP("Migrate_Insecure",'Scoring_Config'!$A:$A,'Scoring_Config'!$D:$D,"Yes")="Yes",_xlfn.XLOOKUP("Migrate_Insecure",'Scoring_Config'!$A:$A,'Scoring_Config'!$C:$C,10),0),"False,0")</f>
        <v>0</v>
      </c>
    </row>
    <row r="876" spans="1:52">
      <c r="A876" t="s">
        <v>1979</v>
      </c>
      <c r="B876" t="s">
        <v>2849</v>
      </c>
      <c r="C876" t="s">
        <v>3542</v>
      </c>
      <c r="D876" t="s">
        <v>3545</v>
      </c>
      <c r="E876" t="s">
        <v>3563</v>
      </c>
      <c r="F876" t="s">
        <v>3794</v>
      </c>
      <c r="G876" t="s">
        <v>343</v>
      </c>
      <c r="H876" t="s">
        <v>174</v>
      </c>
      <c r="I876" t="s">
        <v>3984</v>
      </c>
      <c r="J876" t="s">
        <v>1095</v>
      </c>
      <c r="K876" t="s">
        <v>1667</v>
      </c>
      <c r="L876" t="s">
        <v>1327</v>
      </c>
      <c r="M876" t="s">
        <v>1974</v>
      </c>
      <c r="N876" t="s">
        <v>4315</v>
      </c>
      <c r="O876" t="s">
        <v>4319</v>
      </c>
      <c r="P876" t="s">
        <v>4321</v>
      </c>
      <c r="Q876" t="s">
        <v>4953</v>
      </c>
      <c r="R876" t="s">
        <v>5439</v>
      </c>
      <c r="S876" t="s">
        <v>4324</v>
      </c>
      <c r="T876" t="s">
        <v>5770</v>
      </c>
      <c r="U876" t="s">
        <v>6374</v>
      </c>
      <c r="Y876" cm="1">
        <f t="array" ref="Y876">IF(FALSE,"True," &amp; IF(_xlfn.XLOOKUP("Src_IsAny",'Scoring_Config'!$A:$A,'Scoring_Config'!$D:$D,"Yes")="Yes",_xlfn.XLOOKUP("Src_IsAny",'Scoring_Config'!$A:$A,'Scoring_Config'!$C:$C,10),0),"False,0")</f>
        <v>0</v>
      </c>
      <c r="Z876" cm="1">
        <f t="array" ref="Z876">IF(FALSE,"True," &amp; IF(_xlfn.XLOOKUP("Src_CIDR_Le_16",'Scoring_Config'!$A:$A,'Scoring_Config'!$D:$D,"Yes")="Yes",_xlfn.XLOOKUP("Src_CIDR_Le_16",'Scoring_Config'!$A:$A,'Scoring_Config'!$C:$C,10),0),"False,0")</f>
        <v>0</v>
      </c>
      <c r="AA876" cm="1">
        <f t="array" ref="AA876">IF(FALSE,"True," &amp; IF(_xlfn.XLOOKUP("Src_CIDR_17_22",'Scoring_Config'!$A:$A,'Scoring_Config'!$D:$D,"Yes")="Yes",_xlfn.XLOOKUP("Src_CIDR_17_22",'Scoring_Config'!$A:$A,'Scoring_Config'!$C:$C,5),0),"False,0")</f>
        <v>0</v>
      </c>
      <c r="AB876" cm="1">
        <f t="array" ref="AB876">IF(FALSE,"True," &amp; IF(_xlfn.XLOOKUP("Dst_IsAny",'Scoring_Config'!$A:$A,'Scoring_Config'!$D:$D,"Yes")="Yes",_xlfn.XLOOKUP("Dst_IsAny",'Scoring_Config'!$A:$A,'Scoring_Config'!$C:$C,10),0),"False,0")</f>
        <v>0</v>
      </c>
      <c r="AC876" cm="1">
        <f t="array" ref="AC876">IF(FALSE,"True," &amp; IF(_xlfn.XLOOKUP("Dst_CIDR_Le_16",'Scoring_Config'!$A:$A,'Scoring_Config'!$D:$D,"Yes")="Yes",_xlfn.XLOOKUP("Dst_CIDR_Le_16",'Scoring_Config'!$A:$A,'Scoring_Config'!$C:$C,10),0),"False,0")</f>
        <v>0</v>
      </c>
      <c r="AD876" cm="1">
        <f t="array" ref="AD876">IF(FALSE,"True," &amp; IF(_xlfn.XLOOKUP("Dst_CIDR_17_22",'Scoring_Config'!$A:$A,'Scoring_Config'!$D:$D,"Yes")="Yes",_xlfn.XLOOKUP("Dst_CIDR_17_22",'Scoring_Config'!$A:$A,'Scoring_Config'!$C:$C,5),0),"False,0")</f>
        <v>0</v>
      </c>
      <c r="AE876" cm="1">
        <f t="array" ref="AE876">IF(FALSE,"True," &amp; IF(_xlfn.XLOOKUP("SrcZone_IsAny",'Scoring_Config'!$A:$A,'Scoring_Config'!$D:$D,"Yes")="Yes",_xlfn.XLOOKUP("SrcZone_IsAny",'Scoring_Config'!$A:$A,'Scoring_Config'!$C:$C,10),0),"False,0")</f>
        <v>0</v>
      </c>
      <c r="AF876" cm="1">
        <f t="array" ref="AF876">IF(FALSE,"True," &amp; IF(_xlfn.XLOOKUP("DstZone_IsAny",'Scoring_Config'!$A:$A,'Scoring_Config'!$D:$D,"Yes")="Yes",_xlfn.XLOOKUP("DstZone_IsAny",'Scoring_Config'!$A:$A,'Scoring_Config'!$C:$C,10),0),"False,0")</f>
        <v>0</v>
      </c>
      <c r="AG876" cm="1">
        <f t="array" ref="AG87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76" cm="1">
        <f t="array" ref="AH876">IF(FALSE,"True," &amp; IF(_xlfn.XLOOKUP("App_Any_OR_RangeGt1000",'Scoring_Config'!$A:$A,'Scoring_Config'!$D:$D,"Yes")="Yes",_xlfn.XLOOKUP("App_Any_OR_RangeGt1000",'Scoring_Config'!$A:$A,'Scoring_Config'!$C:$C,10),0),"False,0")</f>
        <v>0</v>
      </c>
      <c r="AI876" cm="1">
        <f t="array" ref="AI876">IF(FALSE,"True," &amp; IF(_xlfn.XLOOKUP("Service_Insecure_Match",'Scoring_Config'!$A:$A,'Scoring_Config'!$D:$D,"Yes")="Yes",_xlfn.XLOOKUP("Service_Insecure_Match",'Scoring_Config'!$A:$A,'Scoring_Config'!$C:$C,5),0),"False,0")</f>
        <v>0</v>
      </c>
      <c r="AJ876" cm="1">
        <f t="array" ref="AJ876">IF(FALSE,"True," &amp; IF(_xlfn.XLOOKUP("Risky_Inbound",'Scoring_Config'!$A:$A,'Scoring_Config'!$D:$D,"Yes")="Yes",_xlfn.XLOOKUP("Risky_Inbound",'Scoring_Config'!$A:$A,'Scoring_Config'!$C:$C,50),0),"False,0")</f>
        <v>0</v>
      </c>
      <c r="AK876" cm="1">
        <f t="array" ref="AK876">IF(FALSE,"True," &amp; IF(_xlfn.XLOOKUP("Risky_Outbound",'Scoring_Config'!$A:$A,'Scoring_Config'!$D:$D,"Yes")="Yes",_xlfn.XLOOKUP("Risky_Outbound",'Scoring_Config'!$A:$A,'Scoring_Config'!$C:$C,25),0),"False,0")</f>
        <v>0</v>
      </c>
      <c r="AL876" t="s">
        <v>6700</v>
      </c>
      <c r="AM876" cm="1">
        <f t="array" ref="AM87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76" t="s">
        <v>6697</v>
      </c>
      <c r="AO876" t="s">
        <v>6697</v>
      </c>
      <c r="AP876" t="s">
        <v>6697</v>
      </c>
      <c r="AQ876" cm="1">
        <f t="array" ref="AQ876">IF(FALSE,"True," &amp; IF(_xlfn.XLOOKUP("Service_IsAny",'Scoring_Config'!$A:$A,'Scoring_Config'!$D:$D,"Yes")="Yes",_xlfn.XLOOKUP("Service_IsAny",'Scoring_Config'!$A:$A,'Scoring_Config'!$C:$C,0),0),"False,0")</f>
        <v>0</v>
      </c>
      <c r="AR876">
        <v>0</v>
      </c>
      <c r="AS876" cm="1">
        <f t="array" ref="AS876">IF(FALSE,"True," &amp; IF(_xlfn.XLOOKUP("Service_RangeGt1000",'Scoring_Config'!$A:$A,'Scoring_Config'!$D:$D,"Yes")="Yes",_xlfn.XLOOKUP("Service_RangeGt1000",'Scoring_Config'!$A:$A,'Scoring_Config'!$C:$C,0),0),"False,0")</f>
        <v>0</v>
      </c>
      <c r="AT876" cm="1">
        <f t="array" ref="AT876">IF(FALSE,"True," &amp; IF(_xlfn.XLOOKUP("App_IsAny",'Scoring_Config'!$A:$A,'Scoring_Config'!$D:$D,"Yes")="Yes",_xlfn.XLOOKUP("App_IsAny",'Scoring_Config'!$A:$A,'Scoring_Config'!$C:$C,0),0),"False,0")</f>
        <v>0</v>
      </c>
      <c r="AU876">
        <v>1</v>
      </c>
      <c r="AV876" cm="1">
        <f t="array" ref="AV876">IF(FALSE,"True," &amp; IF(_xlfn.XLOOKUP("App_RangeGt1000",'Scoring_Config'!$A:$A,'Scoring_Config'!$D:$D,"Yes")="Yes",_xlfn.XLOOKUP("App_RangeGt1000",'Scoring_Config'!$A:$A,'Scoring_Config'!$C:$C,0),0),"False,0")</f>
        <v>0</v>
      </c>
      <c r="AW876" cm="1">
        <f t="array" ref="AW876">IF(FALSE,"True," &amp; IF(_xlfn.XLOOKUP("Action_IsDenyOrDrop",'Scoring_Config'!$A:$A,'Scoring_Config'!$D:$D,"Yes")="Yes",_xlfn.XLOOKUP("Action_IsDenyOrDrop",'Scoring_Config'!$A:$A,'Scoring_Config'!$C:$C,0),0),"False,0")</f>
        <v>0</v>
      </c>
      <c r="AX876" cm="1">
        <f t="array" ref="AX876">IF(LEFT(AW876,4)="True",0,(IF(LEFT(Y876,4)="True",IF(_xlfn.XLOOKUP("Src_IsAny",'Scoring_Config'!$A:$A,'Scoring_Config'!$D:$D,"Yes")="Yes",_xlfn.XLOOKUP("Src_IsAny",'Scoring_Config'!$A:$A,'Scoring_Config'!$C:$C,10),0),0)+IF(LEFT(Z876,4)="True",IF(_xlfn.XLOOKUP("Src_CIDR_Le_16",'Scoring_Config'!$A:$A,'Scoring_Config'!$D:$D,"Yes")="Yes",_xlfn.XLOOKUP("Src_CIDR_Le_16",'Scoring_Config'!$A:$A,'Scoring_Config'!$C:$C,10),0),0)+IF(LEFT(AA876,4)="True",IF(_xlfn.XLOOKUP("Src_CIDR_17_22",'Scoring_Config'!$A:$A,'Scoring_Config'!$D:$D,"Yes")="Yes",_xlfn.XLOOKUP("Src_CIDR_17_22",'Scoring_Config'!$A:$A,'Scoring_Config'!$C:$C,5),0),0)+IF(LEFT(AB876,4)="True",IF(_xlfn.XLOOKUP("Dst_IsAny",'Scoring_Config'!$A:$A,'Scoring_Config'!$D:$D,"Yes")="Yes",_xlfn.XLOOKUP("Dst_IsAny",'Scoring_Config'!$A:$A,'Scoring_Config'!$C:$C,10),0),0)+IF(LEFT(AC876,4)="True",IF(_xlfn.XLOOKUP("Dst_CIDR_Le_16",'Scoring_Config'!$A:$A,'Scoring_Config'!$D:$D,"Yes")="Yes",_xlfn.XLOOKUP("Dst_CIDR_Le_16",'Scoring_Config'!$A:$A,'Scoring_Config'!$C:$C,10),0),0)+IF(LEFT(AD876,4)="True",IF(_xlfn.XLOOKUP("Dst_CIDR_17_22",'Scoring_Config'!$A:$A,'Scoring_Config'!$D:$D,"Yes")="Yes",_xlfn.XLOOKUP("Dst_CIDR_17_22",'Scoring_Config'!$A:$A,'Scoring_Config'!$C:$C,5),0),0)+IF(LEFT(AE876,4)="True",IF(_xlfn.XLOOKUP("SrcZone_IsAny",'Scoring_Config'!$A:$A,'Scoring_Config'!$D:$D,"Yes")="Yes",_xlfn.XLOOKUP("SrcZone_IsAny",'Scoring_Config'!$A:$A,'Scoring_Config'!$C:$C,10),0),0)+IF(LEFT(AF876,4)="True",IF(_xlfn.XLOOKUP("DstZone_IsAny",'Scoring_Config'!$A:$A,'Scoring_Config'!$D:$D,"Yes")="Yes",_xlfn.XLOOKUP("DstZone_IsAny",'Scoring_Config'!$A:$A,'Scoring_Config'!$C:$C,10),0),0)+IF(LEFT(AG876,4)="True",IF(_xlfn.XLOOKUP("Service_Any_OR_RangeGt1000",'Scoring_Config'!$A:$A,'Scoring_Config'!$D:$D,"Yes")="Yes",_xlfn.XLOOKUP("Service_Any_OR_RangeGt1000",'Scoring_Config'!$A:$A,'Scoring_Config'!$C:$C,10),0),0)+IF(LEFT(AH876,4)="True",IF(_xlfn.XLOOKUP("App_Any_OR_RangeGt1000",'Scoring_Config'!$A:$A,'Scoring_Config'!$D:$D,"Yes")="Yes",_xlfn.XLOOKUP("App_Any_OR_RangeGt1000",'Scoring_Config'!$A:$A,'Scoring_Config'!$C:$C,10),0),0)+IF(LEFT(AI876,4)="True",IF(_xlfn.XLOOKUP("Service_Insecure_Match",'Scoring_Config'!$A:$A,'Scoring_Config'!$D:$D,"Yes")="Yes",_xlfn.XLOOKUP("Service_Insecure_Match",'Scoring_Config'!$A:$A,'Scoring_Config'!$C:$C,5),0),0)+IF(LEFT(AJ876,4)="True",IF(_xlfn.XLOOKUP("Risky_Inbound",'Scoring_Config'!$A:$A,'Scoring_Config'!$D:$D,"Yes")="Yes",_xlfn.XLOOKUP("Risky_Inbound",'Scoring_Config'!$A:$A,'Scoring_Config'!$C:$C,50),0),0)+IF(LEFT(AK876,4)="True",IF(_xlfn.XLOOKUP("Risky_Outbound",'Scoring_Config'!$A:$A,'Scoring_Config'!$D:$D,"Yes")="Yes",_xlfn.XLOOKUP("Risky_Outbound",'Scoring_Config'!$A:$A,'Scoring_Config'!$C:$C,25),0),0)+IF(LEFT(AZ876,4)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876,FIND(",",AL876)+1,100)),0)+IF(LEFT(AM876,4)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876,FIND(",",AN876)+1,100)),0)+IF(_xlfn.XLOOKUP("Profile_Scoring",'Scoring_Config'!$A:$A,'Scoring_Config'!$D:$D,"Yes")="Yes",VALUE(MID(AO876,FIND(",",AO876)+1,100)),0)+IF(_xlfn.XLOOKUP("Options_Scoring",'Scoring_Config'!$A:$A,'Scoring_Config'!$D:$D,"Yes")="Yes",VALUE(MID(AP876,FIND(",",AP876)+1,100)),0)))</f>
        <v>0</v>
      </c>
      <c r="AZ876" cm="1">
        <f t="array" ref="AZ876">IF(FALSE,"True," &amp; IF(_xlfn.XLOOKUP("Migrate_Insecure",'Scoring_Config'!$A:$A,'Scoring_Config'!$D:$D,"Yes")="Yes",_xlfn.XLOOKUP("Migrate_Insecure",'Scoring_Config'!$A:$A,'Scoring_Config'!$C:$C,10),0),"False,0")</f>
        <v>0</v>
      </c>
    </row>
    <row r="877" spans="1:52">
      <c r="A877" t="s">
        <v>1979</v>
      </c>
      <c r="B877" t="s">
        <v>2850</v>
      </c>
      <c r="C877" t="s">
        <v>3542</v>
      </c>
      <c r="D877" t="s">
        <v>3545</v>
      </c>
      <c r="E877" t="s">
        <v>3563</v>
      </c>
      <c r="F877" t="s">
        <v>3896</v>
      </c>
      <c r="G877" t="s">
        <v>343</v>
      </c>
      <c r="H877" t="s">
        <v>174</v>
      </c>
      <c r="I877" t="s">
        <v>3898</v>
      </c>
      <c r="J877" t="s">
        <v>483</v>
      </c>
      <c r="K877" t="s">
        <v>1667</v>
      </c>
      <c r="L877" t="s">
        <v>1353</v>
      </c>
      <c r="M877" t="s">
        <v>1974</v>
      </c>
      <c r="N877" t="s">
        <v>4315</v>
      </c>
      <c r="O877" t="s">
        <v>4319</v>
      </c>
      <c r="P877" t="s">
        <v>4323</v>
      </c>
      <c r="Q877" t="s">
        <v>4953</v>
      </c>
      <c r="R877" t="s">
        <v>5439</v>
      </c>
      <c r="S877" t="s">
        <v>4324</v>
      </c>
      <c r="T877" t="s">
        <v>5792</v>
      </c>
      <c r="U877" t="s">
        <v>6374</v>
      </c>
      <c r="Y877" cm="1">
        <f t="array" ref="Y877">IF(FALSE,"True," &amp; IF(_xlfn.XLOOKUP("Src_IsAny",'Scoring_Config'!$A:$A,'Scoring_Config'!$D:$D,"Yes")="Yes",_xlfn.XLOOKUP("Src_IsAny",'Scoring_Config'!$A:$A,'Scoring_Config'!$C:$C,10),0),"False,0")</f>
        <v>0</v>
      </c>
      <c r="Z877" cm="1">
        <f t="array" ref="Z877">IF(FALSE,"True," &amp; IF(_xlfn.XLOOKUP("Src_CIDR_Le_16",'Scoring_Config'!$A:$A,'Scoring_Config'!$D:$D,"Yes")="Yes",_xlfn.XLOOKUP("Src_CIDR_Le_16",'Scoring_Config'!$A:$A,'Scoring_Config'!$C:$C,10),0),"False,0")</f>
        <v>0</v>
      </c>
      <c r="AA877" cm="1">
        <f t="array" ref="AA877">IF(FALSE,"True," &amp; IF(_xlfn.XLOOKUP("Src_CIDR_17_22",'Scoring_Config'!$A:$A,'Scoring_Config'!$D:$D,"Yes")="Yes",_xlfn.XLOOKUP("Src_CIDR_17_22",'Scoring_Config'!$A:$A,'Scoring_Config'!$C:$C,5),0),"False,0")</f>
        <v>0</v>
      </c>
      <c r="AB877" cm="1">
        <f t="array" ref="AB877">IF(FALSE,"True," &amp; IF(_xlfn.XLOOKUP("Dst_IsAny",'Scoring_Config'!$A:$A,'Scoring_Config'!$D:$D,"Yes")="Yes",_xlfn.XLOOKUP("Dst_IsAny",'Scoring_Config'!$A:$A,'Scoring_Config'!$C:$C,10),0),"False,0")</f>
        <v>0</v>
      </c>
      <c r="AC877" cm="1">
        <f t="array" ref="AC877">IF(FALSE,"True," &amp; IF(_xlfn.XLOOKUP("Dst_CIDR_Le_16",'Scoring_Config'!$A:$A,'Scoring_Config'!$D:$D,"Yes")="Yes",_xlfn.XLOOKUP("Dst_CIDR_Le_16",'Scoring_Config'!$A:$A,'Scoring_Config'!$C:$C,10),0),"False,0")</f>
        <v>0</v>
      </c>
      <c r="AD877" cm="1">
        <f t="array" ref="AD877">IF(FALSE,"True," &amp; IF(_xlfn.XLOOKUP("Dst_CIDR_17_22",'Scoring_Config'!$A:$A,'Scoring_Config'!$D:$D,"Yes")="Yes",_xlfn.XLOOKUP("Dst_CIDR_17_22",'Scoring_Config'!$A:$A,'Scoring_Config'!$C:$C,5),0),"False,0")</f>
        <v>0</v>
      </c>
      <c r="AE877" cm="1">
        <f t="array" ref="AE877">IF(FALSE,"True," &amp; IF(_xlfn.XLOOKUP("SrcZone_IsAny",'Scoring_Config'!$A:$A,'Scoring_Config'!$D:$D,"Yes")="Yes",_xlfn.XLOOKUP("SrcZone_IsAny",'Scoring_Config'!$A:$A,'Scoring_Config'!$C:$C,10),0),"False,0")</f>
        <v>0</v>
      </c>
      <c r="AF877" cm="1">
        <f t="array" ref="AF877">IF(FALSE,"True," &amp; IF(_xlfn.XLOOKUP("DstZone_IsAny",'Scoring_Config'!$A:$A,'Scoring_Config'!$D:$D,"Yes")="Yes",_xlfn.XLOOKUP("DstZone_IsAny",'Scoring_Config'!$A:$A,'Scoring_Config'!$C:$C,10),0),"False,0")</f>
        <v>0</v>
      </c>
      <c r="AG877" cm="1">
        <f t="array" ref="AG87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77" cm="1">
        <f t="array" ref="AH877">IF(FALSE,"True," &amp; IF(_xlfn.XLOOKUP("App_Any_OR_RangeGt1000",'Scoring_Config'!$A:$A,'Scoring_Config'!$D:$D,"Yes")="Yes",_xlfn.XLOOKUP("App_Any_OR_RangeGt1000",'Scoring_Config'!$A:$A,'Scoring_Config'!$C:$C,10),0),"False,0")</f>
        <v>0</v>
      </c>
      <c r="AI877" cm="1">
        <f t="array" ref="AI877">IF(FALSE,"True," &amp; IF(_xlfn.XLOOKUP("Service_Insecure_Match",'Scoring_Config'!$A:$A,'Scoring_Config'!$D:$D,"Yes")="Yes",_xlfn.XLOOKUP("Service_Insecure_Match",'Scoring_Config'!$A:$A,'Scoring_Config'!$C:$C,5),0),"False,0")</f>
        <v>0</v>
      </c>
      <c r="AJ877" cm="1">
        <f t="array" ref="AJ877">IF(FALSE,"True," &amp; IF(_xlfn.XLOOKUP("Risky_Inbound",'Scoring_Config'!$A:$A,'Scoring_Config'!$D:$D,"Yes")="Yes",_xlfn.XLOOKUP("Risky_Inbound",'Scoring_Config'!$A:$A,'Scoring_Config'!$C:$C,50),0),"False,0")</f>
        <v>0</v>
      </c>
      <c r="AK877" cm="1">
        <f t="array" ref="AK877">IF(FALSE,"True," &amp; IF(_xlfn.XLOOKUP("Risky_Outbound",'Scoring_Config'!$A:$A,'Scoring_Config'!$D:$D,"Yes")="Yes",_xlfn.XLOOKUP("Risky_Outbound",'Scoring_Config'!$A:$A,'Scoring_Config'!$C:$C,25),0),"False,0")</f>
        <v>0</v>
      </c>
      <c r="AL877" t="s">
        <v>6699</v>
      </c>
      <c r="AM877" cm="1">
        <f t="array" ref="AM87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77" t="s">
        <v>6697</v>
      </c>
      <c r="AO877" t="s">
        <v>6697</v>
      </c>
      <c r="AP877" t="s">
        <v>6697</v>
      </c>
      <c r="AQ877" cm="1">
        <f t="array" ref="AQ877">IF(FALSE,"True," &amp; IF(_xlfn.XLOOKUP("Service_IsAny",'Scoring_Config'!$A:$A,'Scoring_Config'!$D:$D,"Yes")="Yes",_xlfn.XLOOKUP("Service_IsAny",'Scoring_Config'!$A:$A,'Scoring_Config'!$C:$C,0),0),"False,0")</f>
        <v>0</v>
      </c>
      <c r="AR877">
        <v>1</v>
      </c>
      <c r="AS877" cm="1">
        <f t="array" ref="AS877">IF(FALSE,"True," &amp; IF(_xlfn.XLOOKUP("Service_RangeGt1000",'Scoring_Config'!$A:$A,'Scoring_Config'!$D:$D,"Yes")="Yes",_xlfn.XLOOKUP("Service_RangeGt1000",'Scoring_Config'!$A:$A,'Scoring_Config'!$C:$C,0),0),"False,0")</f>
        <v>0</v>
      </c>
      <c r="AT877" cm="1">
        <f t="array" ref="AT877">IF(FALSE,"True," &amp; IF(_xlfn.XLOOKUP("App_IsAny",'Scoring_Config'!$A:$A,'Scoring_Config'!$D:$D,"Yes")="Yes",_xlfn.XLOOKUP("App_IsAny",'Scoring_Config'!$A:$A,'Scoring_Config'!$C:$C,0),0),"False,0")</f>
        <v>0</v>
      </c>
      <c r="AU877">
        <v>1</v>
      </c>
      <c r="AV877" cm="1">
        <f t="array" ref="AV877">IF(FALSE,"True," &amp; IF(_xlfn.XLOOKUP("App_RangeGt1000",'Scoring_Config'!$A:$A,'Scoring_Config'!$D:$D,"Yes")="Yes",_xlfn.XLOOKUP("App_RangeGt1000",'Scoring_Config'!$A:$A,'Scoring_Config'!$C:$C,0),0),"False,0")</f>
        <v>0</v>
      </c>
      <c r="AW877" cm="1">
        <f t="array" ref="AW877">IF(FALSE,"True," &amp; IF(_xlfn.XLOOKUP("Action_IsDenyOrDrop",'Scoring_Config'!$A:$A,'Scoring_Config'!$D:$D,"Yes")="Yes",_xlfn.XLOOKUP("Action_IsDenyOrDrop",'Scoring_Config'!$A:$A,'Scoring_Config'!$C:$C,0),0),"False,0")</f>
        <v>0</v>
      </c>
      <c r="AX877" cm="1">
        <f t="array" ref="AX877">IF(LEFT(AW877,4)="True",0,(IF(LEFT(Y877,4)="True",IF(_xlfn.XLOOKUP("Src_IsAny",'Scoring_Config'!$A:$A,'Scoring_Config'!$D:$D,"Yes")="Yes",_xlfn.XLOOKUP("Src_IsAny",'Scoring_Config'!$A:$A,'Scoring_Config'!$C:$C,10),0),0)+IF(LEFT(Z877,4)="True",IF(_xlfn.XLOOKUP("Src_CIDR_Le_16",'Scoring_Config'!$A:$A,'Scoring_Config'!$D:$D,"Yes")="Yes",_xlfn.XLOOKUP("Src_CIDR_Le_16",'Scoring_Config'!$A:$A,'Scoring_Config'!$C:$C,10),0),0)+IF(LEFT(AA877,4)="True",IF(_xlfn.XLOOKUP("Src_CIDR_17_22",'Scoring_Config'!$A:$A,'Scoring_Config'!$D:$D,"Yes")="Yes",_xlfn.XLOOKUP("Src_CIDR_17_22",'Scoring_Config'!$A:$A,'Scoring_Config'!$C:$C,5),0),0)+IF(LEFT(AB877,4)="True",IF(_xlfn.XLOOKUP("Dst_IsAny",'Scoring_Config'!$A:$A,'Scoring_Config'!$D:$D,"Yes")="Yes",_xlfn.XLOOKUP("Dst_IsAny",'Scoring_Config'!$A:$A,'Scoring_Config'!$C:$C,10),0),0)+IF(LEFT(AC877,4)="True",IF(_xlfn.XLOOKUP("Dst_CIDR_Le_16",'Scoring_Config'!$A:$A,'Scoring_Config'!$D:$D,"Yes")="Yes",_xlfn.XLOOKUP("Dst_CIDR_Le_16",'Scoring_Config'!$A:$A,'Scoring_Config'!$C:$C,10),0),0)+IF(LEFT(AD877,4)="True",IF(_xlfn.XLOOKUP("Dst_CIDR_17_22",'Scoring_Config'!$A:$A,'Scoring_Config'!$D:$D,"Yes")="Yes",_xlfn.XLOOKUP("Dst_CIDR_17_22",'Scoring_Config'!$A:$A,'Scoring_Config'!$C:$C,5),0),0)+IF(LEFT(AE877,4)="True",IF(_xlfn.XLOOKUP("SrcZone_IsAny",'Scoring_Config'!$A:$A,'Scoring_Config'!$D:$D,"Yes")="Yes",_xlfn.XLOOKUP("SrcZone_IsAny",'Scoring_Config'!$A:$A,'Scoring_Config'!$C:$C,10),0),0)+IF(LEFT(AF877,4)="True",IF(_xlfn.XLOOKUP("DstZone_IsAny",'Scoring_Config'!$A:$A,'Scoring_Config'!$D:$D,"Yes")="Yes",_xlfn.XLOOKUP("DstZone_IsAny",'Scoring_Config'!$A:$A,'Scoring_Config'!$C:$C,10),0),0)+IF(LEFT(AG877,4)="True",IF(_xlfn.XLOOKUP("Service_Any_OR_RangeGt1000",'Scoring_Config'!$A:$A,'Scoring_Config'!$D:$D,"Yes")="Yes",_xlfn.XLOOKUP("Service_Any_OR_RangeGt1000",'Scoring_Config'!$A:$A,'Scoring_Config'!$C:$C,10),0),0)+IF(LEFT(AH877,4)="True",IF(_xlfn.XLOOKUP("App_Any_OR_RangeGt1000",'Scoring_Config'!$A:$A,'Scoring_Config'!$D:$D,"Yes")="Yes",_xlfn.XLOOKUP("App_Any_OR_RangeGt1000",'Scoring_Config'!$A:$A,'Scoring_Config'!$C:$C,10),0),0)+IF(LEFT(AI877,4)="True",IF(_xlfn.XLOOKUP("Service_Insecure_Match",'Scoring_Config'!$A:$A,'Scoring_Config'!$D:$D,"Yes")="Yes",_xlfn.XLOOKUP("Service_Insecure_Match",'Scoring_Config'!$A:$A,'Scoring_Config'!$C:$C,5),0),0)+IF(LEFT(AJ877,4)="True",IF(_xlfn.XLOOKUP("Risky_Inbound",'Scoring_Config'!$A:$A,'Scoring_Config'!$D:$D,"Yes")="Yes",_xlfn.XLOOKUP("Risky_Inbound",'Scoring_Config'!$A:$A,'Scoring_Config'!$C:$C,50),0),0)+IF(LEFT(AK877,4)="True",IF(_xlfn.XLOOKUP("Risky_Outbound",'Scoring_Config'!$A:$A,'Scoring_Config'!$D:$D,"Yes")="Yes",_xlfn.XLOOKUP("Risky_Outbound",'Scoring_Config'!$A:$A,'Scoring_Config'!$C:$C,25),0),0)+IF(LEFT(AZ877,4)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877,FIND(",",AL877)+1,100)),0)+IF(LEFT(AM877,4)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877,FIND(",",AN877)+1,100)),0)+IF(_xlfn.XLOOKUP("Profile_Scoring",'Scoring_Config'!$A:$A,'Scoring_Config'!$D:$D,"Yes")="Yes",VALUE(MID(AO877,FIND(",",AO877)+1,100)),0)+IF(_xlfn.XLOOKUP("Options_Scoring",'Scoring_Config'!$A:$A,'Scoring_Config'!$D:$D,"Yes")="Yes",VALUE(MID(AP877,FIND(",",AP877)+1,100)),0)))</f>
        <v>0</v>
      </c>
      <c r="AZ877" cm="1">
        <f t="array" ref="AZ877">IF(FALSE,"True," &amp; IF(_xlfn.XLOOKUP("Migrate_Insecure",'Scoring_Config'!$A:$A,'Scoring_Config'!$D:$D,"Yes")="Yes",_xlfn.XLOOKUP("Migrate_Insecure",'Scoring_Config'!$A:$A,'Scoring_Config'!$C:$C,10),0),"False,0")</f>
        <v>0</v>
      </c>
    </row>
    <row r="878" spans="1:52">
      <c r="A878" t="s">
        <v>1979</v>
      </c>
      <c r="B878" t="s">
        <v>2851</v>
      </c>
      <c r="C878" t="s">
        <v>3542</v>
      </c>
      <c r="D878" t="s">
        <v>3545</v>
      </c>
      <c r="E878" t="s">
        <v>3563</v>
      </c>
      <c r="F878" t="s">
        <v>3898</v>
      </c>
      <c r="G878" t="s">
        <v>483</v>
      </c>
      <c r="H878" t="s">
        <v>174</v>
      </c>
      <c r="I878" t="s">
        <v>3896</v>
      </c>
      <c r="J878" t="s">
        <v>343</v>
      </c>
      <c r="K878" t="s">
        <v>1667</v>
      </c>
      <c r="L878" t="s">
        <v>1353</v>
      </c>
      <c r="M878" t="s">
        <v>1974</v>
      </c>
      <c r="N878" t="s">
        <v>4315</v>
      </c>
      <c r="O878" t="s">
        <v>4319</v>
      </c>
      <c r="P878" t="s">
        <v>4321</v>
      </c>
      <c r="Q878" t="s">
        <v>4953</v>
      </c>
      <c r="R878" t="s">
        <v>5440</v>
      </c>
      <c r="S878" t="s">
        <v>5440</v>
      </c>
      <c r="T878" t="s">
        <v>5792</v>
      </c>
      <c r="U878" t="s">
        <v>6375</v>
      </c>
      <c r="Y878" cm="1">
        <f t="array" ref="Y878">IF(FALSE,"True," &amp; IF(_xlfn.XLOOKUP("Src_IsAny",'Scoring_Config'!$A:$A,'Scoring_Config'!$D:$D,"Yes")="Yes",_xlfn.XLOOKUP("Src_IsAny",'Scoring_Config'!$A:$A,'Scoring_Config'!$C:$C,10),0),"False,0")</f>
        <v>0</v>
      </c>
      <c r="Z878" cm="1">
        <f t="array" ref="Z878">IF(FALSE,"True," &amp; IF(_xlfn.XLOOKUP("Src_CIDR_Le_16",'Scoring_Config'!$A:$A,'Scoring_Config'!$D:$D,"Yes")="Yes",_xlfn.XLOOKUP("Src_CIDR_Le_16",'Scoring_Config'!$A:$A,'Scoring_Config'!$C:$C,10),0),"False,0")</f>
        <v>0</v>
      </c>
      <c r="AA878" cm="1">
        <f t="array" ref="AA878">IF(FALSE,"True," &amp; IF(_xlfn.XLOOKUP("Src_CIDR_17_22",'Scoring_Config'!$A:$A,'Scoring_Config'!$D:$D,"Yes")="Yes",_xlfn.XLOOKUP("Src_CIDR_17_22",'Scoring_Config'!$A:$A,'Scoring_Config'!$C:$C,5),0),"False,0")</f>
        <v>0</v>
      </c>
      <c r="AB878" cm="1">
        <f t="array" ref="AB878">IF(FALSE,"True," &amp; IF(_xlfn.XLOOKUP("Dst_IsAny",'Scoring_Config'!$A:$A,'Scoring_Config'!$D:$D,"Yes")="Yes",_xlfn.XLOOKUP("Dst_IsAny",'Scoring_Config'!$A:$A,'Scoring_Config'!$C:$C,10),0),"False,0")</f>
        <v>0</v>
      </c>
      <c r="AC878" cm="1">
        <f t="array" ref="AC878">IF(FALSE,"True," &amp; IF(_xlfn.XLOOKUP("Dst_CIDR_Le_16",'Scoring_Config'!$A:$A,'Scoring_Config'!$D:$D,"Yes")="Yes",_xlfn.XLOOKUP("Dst_CIDR_Le_16",'Scoring_Config'!$A:$A,'Scoring_Config'!$C:$C,10),0),"False,0")</f>
        <v>0</v>
      </c>
      <c r="AD878" cm="1">
        <f t="array" ref="AD878">IF(FALSE,"True," &amp; IF(_xlfn.XLOOKUP("Dst_CIDR_17_22",'Scoring_Config'!$A:$A,'Scoring_Config'!$D:$D,"Yes")="Yes",_xlfn.XLOOKUP("Dst_CIDR_17_22",'Scoring_Config'!$A:$A,'Scoring_Config'!$C:$C,5),0),"False,0")</f>
        <v>0</v>
      </c>
      <c r="AE878" cm="1">
        <f t="array" ref="AE878">IF(FALSE,"True," &amp; IF(_xlfn.XLOOKUP("SrcZone_IsAny",'Scoring_Config'!$A:$A,'Scoring_Config'!$D:$D,"Yes")="Yes",_xlfn.XLOOKUP("SrcZone_IsAny",'Scoring_Config'!$A:$A,'Scoring_Config'!$C:$C,10),0),"False,0")</f>
        <v>0</v>
      </c>
      <c r="AF878" cm="1">
        <f t="array" ref="AF878">IF(FALSE,"True," &amp; IF(_xlfn.XLOOKUP("DstZone_IsAny",'Scoring_Config'!$A:$A,'Scoring_Config'!$D:$D,"Yes")="Yes",_xlfn.XLOOKUP("DstZone_IsAny",'Scoring_Config'!$A:$A,'Scoring_Config'!$C:$C,10),0),"False,0")</f>
        <v>0</v>
      </c>
      <c r="AG878" cm="1">
        <f t="array" ref="AG87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78" cm="1">
        <f t="array" ref="AH878">IF(FALSE,"True," &amp; IF(_xlfn.XLOOKUP("App_Any_OR_RangeGt1000",'Scoring_Config'!$A:$A,'Scoring_Config'!$D:$D,"Yes")="Yes",_xlfn.XLOOKUP("App_Any_OR_RangeGt1000",'Scoring_Config'!$A:$A,'Scoring_Config'!$C:$C,10),0),"False,0")</f>
        <v>0</v>
      </c>
      <c r="AI878" cm="1">
        <f t="array" ref="AI878">IF(FALSE,"True," &amp; IF(_xlfn.XLOOKUP("Service_Insecure_Match",'Scoring_Config'!$A:$A,'Scoring_Config'!$D:$D,"Yes")="Yes",_xlfn.XLOOKUP("Service_Insecure_Match",'Scoring_Config'!$A:$A,'Scoring_Config'!$C:$C,5),0),"False,0")</f>
        <v>0</v>
      </c>
      <c r="AJ878" cm="1">
        <f t="array" ref="AJ878">IF(FALSE,"True," &amp; IF(_xlfn.XLOOKUP("Risky_Inbound",'Scoring_Config'!$A:$A,'Scoring_Config'!$D:$D,"Yes")="Yes",_xlfn.XLOOKUP("Risky_Inbound",'Scoring_Config'!$A:$A,'Scoring_Config'!$C:$C,50),0),"False,0")</f>
        <v>0</v>
      </c>
      <c r="AK878" cm="1">
        <f t="array" ref="AK878">IF(FALSE,"True," &amp; IF(_xlfn.XLOOKUP("Risky_Outbound",'Scoring_Config'!$A:$A,'Scoring_Config'!$D:$D,"Yes")="Yes",_xlfn.XLOOKUP("Risky_Outbound",'Scoring_Config'!$A:$A,'Scoring_Config'!$C:$C,25),0),"False,0")</f>
        <v>0</v>
      </c>
      <c r="AL878" t="s">
        <v>6700</v>
      </c>
      <c r="AM878" cm="1">
        <f t="array" ref="AM87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78" t="s">
        <v>6697</v>
      </c>
      <c r="AO878" t="s">
        <v>6697</v>
      </c>
      <c r="AP878" t="s">
        <v>6697</v>
      </c>
      <c r="AQ878" cm="1">
        <f t="array" ref="AQ878">IF(FALSE,"True," &amp; IF(_xlfn.XLOOKUP("Service_IsAny",'Scoring_Config'!$A:$A,'Scoring_Config'!$D:$D,"Yes")="Yes",_xlfn.XLOOKUP("Service_IsAny",'Scoring_Config'!$A:$A,'Scoring_Config'!$C:$C,0),0),"False,0")</f>
        <v>0</v>
      </c>
      <c r="AR878">
        <v>1</v>
      </c>
      <c r="AS878" cm="1">
        <f t="array" ref="AS878">IF(FALSE,"True," &amp; IF(_xlfn.XLOOKUP("Service_RangeGt1000",'Scoring_Config'!$A:$A,'Scoring_Config'!$D:$D,"Yes")="Yes",_xlfn.XLOOKUP("Service_RangeGt1000",'Scoring_Config'!$A:$A,'Scoring_Config'!$C:$C,0),0),"False,0")</f>
        <v>0</v>
      </c>
      <c r="AT878" cm="1">
        <f t="array" ref="AT878">IF(FALSE,"True," &amp; IF(_xlfn.XLOOKUP("App_IsAny",'Scoring_Config'!$A:$A,'Scoring_Config'!$D:$D,"Yes")="Yes",_xlfn.XLOOKUP("App_IsAny",'Scoring_Config'!$A:$A,'Scoring_Config'!$C:$C,0),0),"False,0")</f>
        <v>0</v>
      </c>
      <c r="AU878">
        <v>1</v>
      </c>
      <c r="AV878" cm="1">
        <f t="array" ref="AV878">IF(FALSE,"True," &amp; IF(_xlfn.XLOOKUP("App_RangeGt1000",'Scoring_Config'!$A:$A,'Scoring_Config'!$D:$D,"Yes")="Yes",_xlfn.XLOOKUP("App_RangeGt1000",'Scoring_Config'!$A:$A,'Scoring_Config'!$C:$C,0),0),"False,0")</f>
        <v>0</v>
      </c>
      <c r="AW878" cm="1">
        <f t="array" ref="AW878">IF(FALSE,"True," &amp; IF(_xlfn.XLOOKUP("Action_IsDenyOrDrop",'Scoring_Config'!$A:$A,'Scoring_Config'!$D:$D,"Yes")="Yes",_xlfn.XLOOKUP("Action_IsDenyOrDrop",'Scoring_Config'!$A:$A,'Scoring_Config'!$C:$C,0),0),"False,0")</f>
        <v>0</v>
      </c>
      <c r="AX878" cm="1">
        <f t="array" ref="AX878">IF(LEFT(AW878,4)="True",0,(IF(LEFT(Y878,4)="True",IF(_xlfn.XLOOKUP("Src_IsAny",'Scoring_Config'!$A:$A,'Scoring_Config'!$D:$D,"Yes")="Yes",_xlfn.XLOOKUP("Src_IsAny",'Scoring_Config'!$A:$A,'Scoring_Config'!$C:$C,10),0),0)+IF(LEFT(Z878,4)="True",IF(_xlfn.XLOOKUP("Src_CIDR_Le_16",'Scoring_Config'!$A:$A,'Scoring_Config'!$D:$D,"Yes")="Yes",_xlfn.XLOOKUP("Src_CIDR_Le_16",'Scoring_Config'!$A:$A,'Scoring_Config'!$C:$C,10),0),0)+IF(LEFT(AA878,4)="True",IF(_xlfn.XLOOKUP("Src_CIDR_17_22",'Scoring_Config'!$A:$A,'Scoring_Config'!$D:$D,"Yes")="Yes",_xlfn.XLOOKUP("Src_CIDR_17_22",'Scoring_Config'!$A:$A,'Scoring_Config'!$C:$C,5),0),0)+IF(LEFT(AB878,4)="True",IF(_xlfn.XLOOKUP("Dst_IsAny",'Scoring_Config'!$A:$A,'Scoring_Config'!$D:$D,"Yes")="Yes",_xlfn.XLOOKUP("Dst_IsAny",'Scoring_Config'!$A:$A,'Scoring_Config'!$C:$C,10),0),0)+IF(LEFT(AC878,4)="True",IF(_xlfn.XLOOKUP("Dst_CIDR_Le_16",'Scoring_Config'!$A:$A,'Scoring_Config'!$D:$D,"Yes")="Yes",_xlfn.XLOOKUP("Dst_CIDR_Le_16",'Scoring_Config'!$A:$A,'Scoring_Config'!$C:$C,10),0),0)+IF(LEFT(AD878,4)="True",IF(_xlfn.XLOOKUP("Dst_CIDR_17_22",'Scoring_Config'!$A:$A,'Scoring_Config'!$D:$D,"Yes")="Yes",_xlfn.XLOOKUP("Dst_CIDR_17_22",'Scoring_Config'!$A:$A,'Scoring_Config'!$C:$C,5),0),0)+IF(LEFT(AE878,4)="True",IF(_xlfn.XLOOKUP("SrcZone_IsAny",'Scoring_Config'!$A:$A,'Scoring_Config'!$D:$D,"Yes")="Yes",_xlfn.XLOOKUP("SrcZone_IsAny",'Scoring_Config'!$A:$A,'Scoring_Config'!$C:$C,10),0),0)+IF(LEFT(AF878,4)="True",IF(_xlfn.XLOOKUP("DstZone_IsAny",'Scoring_Config'!$A:$A,'Scoring_Config'!$D:$D,"Yes")="Yes",_xlfn.XLOOKUP("DstZone_IsAny",'Scoring_Config'!$A:$A,'Scoring_Config'!$C:$C,10),0),0)+IF(LEFT(AG878,4)="True",IF(_xlfn.XLOOKUP("Service_Any_OR_RangeGt1000",'Scoring_Config'!$A:$A,'Scoring_Config'!$D:$D,"Yes")="Yes",_xlfn.XLOOKUP("Service_Any_OR_RangeGt1000",'Scoring_Config'!$A:$A,'Scoring_Config'!$C:$C,10),0),0)+IF(LEFT(AH878,4)="True",IF(_xlfn.XLOOKUP("App_Any_OR_RangeGt1000",'Scoring_Config'!$A:$A,'Scoring_Config'!$D:$D,"Yes")="Yes",_xlfn.XLOOKUP("App_Any_OR_RangeGt1000",'Scoring_Config'!$A:$A,'Scoring_Config'!$C:$C,10),0),0)+IF(LEFT(AI878,4)="True",IF(_xlfn.XLOOKUP("Service_Insecure_Match",'Scoring_Config'!$A:$A,'Scoring_Config'!$D:$D,"Yes")="Yes",_xlfn.XLOOKUP("Service_Insecure_Match",'Scoring_Config'!$A:$A,'Scoring_Config'!$C:$C,5),0),0)+IF(LEFT(AJ878,4)="True",IF(_xlfn.XLOOKUP("Risky_Inbound",'Scoring_Config'!$A:$A,'Scoring_Config'!$D:$D,"Yes")="Yes",_xlfn.XLOOKUP("Risky_Inbound",'Scoring_Config'!$A:$A,'Scoring_Config'!$C:$C,50),0),0)+IF(LEFT(AK878,4)="True",IF(_xlfn.XLOOKUP("Risky_Outbound",'Scoring_Config'!$A:$A,'Scoring_Config'!$D:$D,"Yes")="Yes",_xlfn.XLOOKUP("Risky_Outbound",'Scoring_Config'!$A:$A,'Scoring_Config'!$C:$C,25),0),0)+IF(LEFT(AZ878,4)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878,FIND(",",AL878)+1,100)),0)+IF(LEFT(AM878,4)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878,FIND(",",AN878)+1,100)),0)+IF(_xlfn.XLOOKUP("Profile_Scoring",'Scoring_Config'!$A:$A,'Scoring_Config'!$D:$D,"Yes")="Yes",VALUE(MID(AO878,FIND(",",AO878)+1,100)),0)+IF(_xlfn.XLOOKUP("Options_Scoring",'Scoring_Config'!$A:$A,'Scoring_Config'!$D:$D,"Yes")="Yes",VALUE(MID(AP878,FIND(",",AP878)+1,100)),0)))</f>
        <v>0</v>
      </c>
      <c r="AZ878" cm="1">
        <f t="array" ref="AZ878">IF(FALSE,"True," &amp; IF(_xlfn.XLOOKUP("Migrate_Insecure",'Scoring_Config'!$A:$A,'Scoring_Config'!$D:$D,"Yes")="Yes",_xlfn.XLOOKUP("Migrate_Insecure",'Scoring_Config'!$A:$A,'Scoring_Config'!$C:$C,10),0),"False,0")</f>
        <v>0</v>
      </c>
    </row>
    <row r="879" spans="1:52">
      <c r="A879" t="s">
        <v>1979</v>
      </c>
      <c r="B879" t="s">
        <v>2852</v>
      </c>
      <c r="C879" t="s">
        <v>3542</v>
      </c>
      <c r="D879" t="s">
        <v>3545</v>
      </c>
      <c r="E879" t="s">
        <v>3563</v>
      </c>
      <c r="F879" t="s">
        <v>3904</v>
      </c>
      <c r="G879" t="s">
        <v>343</v>
      </c>
      <c r="H879" t="s">
        <v>174</v>
      </c>
      <c r="I879" t="s">
        <v>4219</v>
      </c>
      <c r="J879" t="s">
        <v>1096</v>
      </c>
      <c r="K879" t="s">
        <v>1667</v>
      </c>
      <c r="L879" t="s">
        <v>1327</v>
      </c>
      <c r="M879" t="s">
        <v>1974</v>
      </c>
      <c r="N879" t="s">
        <v>4315</v>
      </c>
      <c r="O879" t="s">
        <v>4319</v>
      </c>
      <c r="P879" t="s">
        <v>4321</v>
      </c>
      <c r="Q879" t="s">
        <v>4953</v>
      </c>
      <c r="R879" t="s">
        <v>5439</v>
      </c>
      <c r="S879" t="s">
        <v>4324</v>
      </c>
      <c r="T879" t="s">
        <v>5792</v>
      </c>
      <c r="U879" t="s">
        <v>6376</v>
      </c>
      <c r="Y879" cm="1">
        <f t="array" ref="Y879">IF(FALSE,"True," &amp; IF(_xlfn.XLOOKUP("Src_IsAny",'Scoring_Config'!$A:$A,'Scoring_Config'!$D:$D,"Yes")="Yes",_xlfn.XLOOKUP("Src_IsAny",'Scoring_Config'!$A:$A,'Scoring_Config'!$C:$C,10),0),"False,0")</f>
        <v>0</v>
      </c>
      <c r="Z879" cm="1">
        <f t="array" ref="Z879">IF(FALSE,"True," &amp; IF(_xlfn.XLOOKUP("Src_CIDR_Le_16",'Scoring_Config'!$A:$A,'Scoring_Config'!$D:$D,"Yes")="Yes",_xlfn.XLOOKUP("Src_CIDR_Le_16",'Scoring_Config'!$A:$A,'Scoring_Config'!$C:$C,10),0),"False,0")</f>
        <v>0</v>
      </c>
      <c r="AA879" cm="1">
        <f t="array" ref="AA879">IF(FALSE,"True," &amp; IF(_xlfn.XLOOKUP("Src_CIDR_17_22",'Scoring_Config'!$A:$A,'Scoring_Config'!$D:$D,"Yes")="Yes",_xlfn.XLOOKUP("Src_CIDR_17_22",'Scoring_Config'!$A:$A,'Scoring_Config'!$C:$C,5),0),"False,0")</f>
        <v>0</v>
      </c>
      <c r="AB879" cm="1">
        <f t="array" ref="AB879">IF(FALSE,"True," &amp; IF(_xlfn.XLOOKUP("Dst_IsAny",'Scoring_Config'!$A:$A,'Scoring_Config'!$D:$D,"Yes")="Yes",_xlfn.XLOOKUP("Dst_IsAny",'Scoring_Config'!$A:$A,'Scoring_Config'!$C:$C,10),0),"False,0")</f>
        <v>0</v>
      </c>
      <c r="AC879" cm="1">
        <f t="array" ref="AC879">IF(FALSE,"True," &amp; IF(_xlfn.XLOOKUP("Dst_CIDR_Le_16",'Scoring_Config'!$A:$A,'Scoring_Config'!$D:$D,"Yes")="Yes",_xlfn.XLOOKUP("Dst_CIDR_Le_16",'Scoring_Config'!$A:$A,'Scoring_Config'!$C:$C,10),0),"False,0")</f>
        <v>0</v>
      </c>
      <c r="AD879" cm="1">
        <f t="array" ref="AD879">IF(FALSE,"True," &amp; IF(_xlfn.XLOOKUP("Dst_CIDR_17_22",'Scoring_Config'!$A:$A,'Scoring_Config'!$D:$D,"Yes")="Yes",_xlfn.XLOOKUP("Dst_CIDR_17_22",'Scoring_Config'!$A:$A,'Scoring_Config'!$C:$C,5),0),"False,0")</f>
        <v>0</v>
      </c>
      <c r="AE879" cm="1">
        <f t="array" ref="AE879">IF(FALSE,"True," &amp; IF(_xlfn.XLOOKUP("SrcZone_IsAny",'Scoring_Config'!$A:$A,'Scoring_Config'!$D:$D,"Yes")="Yes",_xlfn.XLOOKUP("SrcZone_IsAny",'Scoring_Config'!$A:$A,'Scoring_Config'!$C:$C,10),0),"False,0")</f>
        <v>0</v>
      </c>
      <c r="AF879" cm="1">
        <f t="array" ref="AF879">IF(FALSE,"True," &amp; IF(_xlfn.XLOOKUP("DstZone_IsAny",'Scoring_Config'!$A:$A,'Scoring_Config'!$D:$D,"Yes")="Yes",_xlfn.XLOOKUP("DstZone_IsAny",'Scoring_Config'!$A:$A,'Scoring_Config'!$C:$C,10),0),"False,0")</f>
        <v>0</v>
      </c>
      <c r="AG879" cm="1">
        <f t="array" ref="AG87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79" cm="1">
        <f t="array" ref="AH879">IF(FALSE,"True," &amp; IF(_xlfn.XLOOKUP("App_Any_OR_RangeGt1000",'Scoring_Config'!$A:$A,'Scoring_Config'!$D:$D,"Yes")="Yes",_xlfn.XLOOKUP("App_Any_OR_RangeGt1000",'Scoring_Config'!$A:$A,'Scoring_Config'!$C:$C,10),0),"False,0")</f>
        <v>0</v>
      </c>
      <c r="AI879" cm="1">
        <f t="array" ref="AI879">IF(FALSE,"True," &amp; IF(_xlfn.XLOOKUP("Service_Insecure_Match",'Scoring_Config'!$A:$A,'Scoring_Config'!$D:$D,"Yes")="Yes",_xlfn.XLOOKUP("Service_Insecure_Match",'Scoring_Config'!$A:$A,'Scoring_Config'!$C:$C,5),0),"False,0")</f>
        <v>0</v>
      </c>
      <c r="AJ879" cm="1">
        <f t="array" ref="AJ879">IF(FALSE,"True," &amp; IF(_xlfn.XLOOKUP("Risky_Inbound",'Scoring_Config'!$A:$A,'Scoring_Config'!$D:$D,"Yes")="Yes",_xlfn.XLOOKUP("Risky_Inbound",'Scoring_Config'!$A:$A,'Scoring_Config'!$C:$C,50),0),"False,0")</f>
        <v>0</v>
      </c>
      <c r="AK879" cm="1">
        <f t="array" ref="AK879">IF(FALSE,"True," &amp; IF(_xlfn.XLOOKUP("Risky_Outbound",'Scoring_Config'!$A:$A,'Scoring_Config'!$D:$D,"Yes")="Yes",_xlfn.XLOOKUP("Risky_Outbound",'Scoring_Config'!$A:$A,'Scoring_Config'!$C:$C,25),0),"False,0")</f>
        <v>0</v>
      </c>
      <c r="AL879" t="s">
        <v>6700</v>
      </c>
      <c r="AM879" cm="1">
        <f t="array" ref="AM87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79" t="s">
        <v>6697</v>
      </c>
      <c r="AO879" t="s">
        <v>6697</v>
      </c>
      <c r="AP879" t="s">
        <v>6697</v>
      </c>
      <c r="AQ879" cm="1">
        <f t="array" ref="AQ879">IF(FALSE,"True," &amp; IF(_xlfn.XLOOKUP("Service_IsAny",'Scoring_Config'!$A:$A,'Scoring_Config'!$D:$D,"Yes")="Yes",_xlfn.XLOOKUP("Service_IsAny",'Scoring_Config'!$A:$A,'Scoring_Config'!$C:$C,0),0),"False,0")</f>
        <v>0</v>
      </c>
      <c r="AR879">
        <v>0</v>
      </c>
      <c r="AS879" cm="1">
        <f t="array" ref="AS879">IF(FALSE,"True," &amp; IF(_xlfn.XLOOKUP("Service_RangeGt1000",'Scoring_Config'!$A:$A,'Scoring_Config'!$D:$D,"Yes")="Yes",_xlfn.XLOOKUP("Service_RangeGt1000",'Scoring_Config'!$A:$A,'Scoring_Config'!$C:$C,0),0),"False,0")</f>
        <v>0</v>
      </c>
      <c r="AT879" cm="1">
        <f t="array" ref="AT879">IF(FALSE,"True," &amp; IF(_xlfn.XLOOKUP("App_IsAny",'Scoring_Config'!$A:$A,'Scoring_Config'!$D:$D,"Yes")="Yes",_xlfn.XLOOKUP("App_IsAny",'Scoring_Config'!$A:$A,'Scoring_Config'!$C:$C,0),0),"False,0")</f>
        <v>0</v>
      </c>
      <c r="AU879">
        <v>1</v>
      </c>
      <c r="AV879" cm="1">
        <f t="array" ref="AV879">IF(FALSE,"True," &amp; IF(_xlfn.XLOOKUP("App_RangeGt1000",'Scoring_Config'!$A:$A,'Scoring_Config'!$D:$D,"Yes")="Yes",_xlfn.XLOOKUP("App_RangeGt1000",'Scoring_Config'!$A:$A,'Scoring_Config'!$C:$C,0),0),"False,0")</f>
        <v>0</v>
      </c>
      <c r="AW879" cm="1">
        <f t="array" ref="AW879">IF(FALSE,"True," &amp; IF(_xlfn.XLOOKUP("Action_IsDenyOrDrop",'Scoring_Config'!$A:$A,'Scoring_Config'!$D:$D,"Yes")="Yes",_xlfn.XLOOKUP("Action_IsDenyOrDrop",'Scoring_Config'!$A:$A,'Scoring_Config'!$C:$C,0),0),"False,0")</f>
        <v>0</v>
      </c>
      <c r="AX879" cm="1">
        <f t="array" ref="AX879">IF(LEFT(AW879,4)="True",0,(IF(LEFT(Y879,4)="True",IF(_xlfn.XLOOKUP("Src_IsAny",'Scoring_Config'!$A:$A,'Scoring_Config'!$D:$D,"Yes")="Yes",_xlfn.XLOOKUP("Src_IsAny",'Scoring_Config'!$A:$A,'Scoring_Config'!$C:$C,10),0),0)+IF(LEFT(Z879,4)="True",IF(_xlfn.XLOOKUP("Src_CIDR_Le_16",'Scoring_Config'!$A:$A,'Scoring_Config'!$D:$D,"Yes")="Yes",_xlfn.XLOOKUP("Src_CIDR_Le_16",'Scoring_Config'!$A:$A,'Scoring_Config'!$C:$C,10),0),0)+IF(LEFT(AA879,4)="True",IF(_xlfn.XLOOKUP("Src_CIDR_17_22",'Scoring_Config'!$A:$A,'Scoring_Config'!$D:$D,"Yes")="Yes",_xlfn.XLOOKUP("Src_CIDR_17_22",'Scoring_Config'!$A:$A,'Scoring_Config'!$C:$C,5),0),0)+IF(LEFT(AB879,4)="True",IF(_xlfn.XLOOKUP("Dst_IsAny",'Scoring_Config'!$A:$A,'Scoring_Config'!$D:$D,"Yes")="Yes",_xlfn.XLOOKUP("Dst_IsAny",'Scoring_Config'!$A:$A,'Scoring_Config'!$C:$C,10),0),0)+IF(LEFT(AC879,4)="True",IF(_xlfn.XLOOKUP("Dst_CIDR_Le_16",'Scoring_Config'!$A:$A,'Scoring_Config'!$D:$D,"Yes")="Yes",_xlfn.XLOOKUP("Dst_CIDR_Le_16",'Scoring_Config'!$A:$A,'Scoring_Config'!$C:$C,10),0),0)+IF(LEFT(AD879,4)="True",IF(_xlfn.XLOOKUP("Dst_CIDR_17_22",'Scoring_Config'!$A:$A,'Scoring_Config'!$D:$D,"Yes")="Yes",_xlfn.XLOOKUP("Dst_CIDR_17_22",'Scoring_Config'!$A:$A,'Scoring_Config'!$C:$C,5),0),0)+IF(LEFT(AE879,4)="True",IF(_xlfn.XLOOKUP("SrcZone_IsAny",'Scoring_Config'!$A:$A,'Scoring_Config'!$D:$D,"Yes")="Yes",_xlfn.XLOOKUP("SrcZone_IsAny",'Scoring_Config'!$A:$A,'Scoring_Config'!$C:$C,10),0),0)+IF(LEFT(AF879,4)="True",IF(_xlfn.XLOOKUP("DstZone_IsAny",'Scoring_Config'!$A:$A,'Scoring_Config'!$D:$D,"Yes")="Yes",_xlfn.XLOOKUP("DstZone_IsAny",'Scoring_Config'!$A:$A,'Scoring_Config'!$C:$C,10),0),0)+IF(LEFT(AG879,4)="True",IF(_xlfn.XLOOKUP("Service_Any_OR_RangeGt1000",'Scoring_Config'!$A:$A,'Scoring_Config'!$D:$D,"Yes")="Yes",_xlfn.XLOOKUP("Service_Any_OR_RangeGt1000",'Scoring_Config'!$A:$A,'Scoring_Config'!$C:$C,10),0),0)+IF(LEFT(AH879,4)="True",IF(_xlfn.XLOOKUP("App_Any_OR_RangeGt1000",'Scoring_Config'!$A:$A,'Scoring_Config'!$D:$D,"Yes")="Yes",_xlfn.XLOOKUP("App_Any_OR_RangeGt1000",'Scoring_Config'!$A:$A,'Scoring_Config'!$C:$C,10),0),0)+IF(LEFT(AI879,4)="True",IF(_xlfn.XLOOKUP("Service_Insecure_Match",'Scoring_Config'!$A:$A,'Scoring_Config'!$D:$D,"Yes")="Yes",_xlfn.XLOOKUP("Service_Insecure_Match",'Scoring_Config'!$A:$A,'Scoring_Config'!$C:$C,5),0),0)+IF(LEFT(AJ879,4)="True",IF(_xlfn.XLOOKUP("Risky_Inbound",'Scoring_Config'!$A:$A,'Scoring_Config'!$D:$D,"Yes")="Yes",_xlfn.XLOOKUP("Risky_Inbound",'Scoring_Config'!$A:$A,'Scoring_Config'!$C:$C,50),0),0)+IF(LEFT(AK879,4)="True",IF(_xlfn.XLOOKUP("Risky_Outbound",'Scoring_Config'!$A:$A,'Scoring_Config'!$D:$D,"Yes")="Yes",_xlfn.XLOOKUP("Risky_Outbound",'Scoring_Config'!$A:$A,'Scoring_Config'!$C:$C,25),0),0)+IF(LEFT(AZ879,4)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879,FIND(",",AL879)+1,100)),0)+IF(LEFT(AM879,4)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879,FIND(",",AN879)+1,100)),0)+IF(_xlfn.XLOOKUP("Profile_Scoring",'Scoring_Config'!$A:$A,'Scoring_Config'!$D:$D,"Yes")="Yes",VALUE(MID(AO879,FIND(",",AO879)+1,100)),0)+IF(_xlfn.XLOOKUP("Options_Scoring",'Scoring_Config'!$A:$A,'Scoring_Config'!$D:$D,"Yes")="Yes",VALUE(MID(AP879,FIND(",",AP879)+1,100)),0)))</f>
        <v>0</v>
      </c>
      <c r="AZ879" cm="1">
        <f t="array" ref="AZ879">IF(FALSE,"True," &amp; IF(_xlfn.XLOOKUP("Migrate_Insecure",'Scoring_Config'!$A:$A,'Scoring_Config'!$D:$D,"Yes")="Yes",_xlfn.XLOOKUP("Migrate_Insecure",'Scoring_Config'!$A:$A,'Scoring_Config'!$C:$C,10),0),"False,0")</f>
        <v>0</v>
      </c>
    </row>
    <row r="880" spans="1:52">
      <c r="A880" t="s">
        <v>1979</v>
      </c>
      <c r="B880" t="s">
        <v>2853</v>
      </c>
      <c r="C880" t="s">
        <v>3542</v>
      </c>
      <c r="D880" t="s">
        <v>3545</v>
      </c>
      <c r="E880" t="s">
        <v>3563</v>
      </c>
      <c r="F880" t="s">
        <v>3905</v>
      </c>
      <c r="G880" t="s">
        <v>502</v>
      </c>
      <c r="H880" t="s">
        <v>174</v>
      </c>
      <c r="I880" t="s">
        <v>3896</v>
      </c>
      <c r="J880" t="s">
        <v>343</v>
      </c>
      <c r="K880" t="s">
        <v>1667</v>
      </c>
      <c r="L880" t="s">
        <v>1353</v>
      </c>
      <c r="M880" t="s">
        <v>1974</v>
      </c>
      <c r="N880" t="s">
        <v>4315</v>
      </c>
      <c r="O880" t="s">
        <v>4319</v>
      </c>
      <c r="P880" t="s">
        <v>4321</v>
      </c>
      <c r="Q880" t="s">
        <v>4953</v>
      </c>
      <c r="R880" t="s">
        <v>5439</v>
      </c>
      <c r="S880" t="s">
        <v>4324</v>
      </c>
      <c r="T880" t="s">
        <v>5792</v>
      </c>
      <c r="U880" t="s">
        <v>6376</v>
      </c>
      <c r="Y880" cm="1">
        <f t="array" ref="Y880">IF(FALSE,"True," &amp; IF(_xlfn.XLOOKUP("Src_IsAny",'Scoring_Config'!$A:$A,'Scoring_Config'!$D:$D,"Yes")="Yes",_xlfn.XLOOKUP("Src_IsAny",'Scoring_Config'!$A:$A,'Scoring_Config'!$C:$C,10),0),"False,0")</f>
        <v>0</v>
      </c>
      <c r="Z880" cm="1">
        <f t="array" ref="Z880">IF(FALSE,"True," &amp; IF(_xlfn.XLOOKUP("Src_CIDR_Le_16",'Scoring_Config'!$A:$A,'Scoring_Config'!$D:$D,"Yes")="Yes",_xlfn.XLOOKUP("Src_CIDR_Le_16",'Scoring_Config'!$A:$A,'Scoring_Config'!$C:$C,10),0),"False,0")</f>
        <v>0</v>
      </c>
      <c r="AA880" cm="1">
        <f t="array" ref="AA880">IF(FALSE,"True," &amp; IF(_xlfn.XLOOKUP("Src_CIDR_17_22",'Scoring_Config'!$A:$A,'Scoring_Config'!$D:$D,"Yes")="Yes",_xlfn.XLOOKUP("Src_CIDR_17_22",'Scoring_Config'!$A:$A,'Scoring_Config'!$C:$C,5),0),"False,0")</f>
        <v>0</v>
      </c>
      <c r="AB880" cm="1">
        <f t="array" ref="AB880">IF(FALSE,"True," &amp; IF(_xlfn.XLOOKUP("Dst_IsAny",'Scoring_Config'!$A:$A,'Scoring_Config'!$D:$D,"Yes")="Yes",_xlfn.XLOOKUP("Dst_IsAny",'Scoring_Config'!$A:$A,'Scoring_Config'!$C:$C,10),0),"False,0")</f>
        <v>0</v>
      </c>
      <c r="AC880" cm="1">
        <f t="array" ref="AC880">IF(FALSE,"True," &amp; IF(_xlfn.XLOOKUP("Dst_CIDR_Le_16",'Scoring_Config'!$A:$A,'Scoring_Config'!$D:$D,"Yes")="Yes",_xlfn.XLOOKUP("Dst_CIDR_Le_16",'Scoring_Config'!$A:$A,'Scoring_Config'!$C:$C,10),0),"False,0")</f>
        <v>0</v>
      </c>
      <c r="AD880" cm="1">
        <f t="array" ref="AD880">IF(FALSE,"True," &amp; IF(_xlfn.XLOOKUP("Dst_CIDR_17_22",'Scoring_Config'!$A:$A,'Scoring_Config'!$D:$D,"Yes")="Yes",_xlfn.XLOOKUP("Dst_CIDR_17_22",'Scoring_Config'!$A:$A,'Scoring_Config'!$C:$C,5),0),"False,0")</f>
        <v>0</v>
      </c>
      <c r="AE880" cm="1">
        <f t="array" ref="AE880">IF(FALSE,"True," &amp; IF(_xlfn.XLOOKUP("SrcZone_IsAny",'Scoring_Config'!$A:$A,'Scoring_Config'!$D:$D,"Yes")="Yes",_xlfn.XLOOKUP("SrcZone_IsAny",'Scoring_Config'!$A:$A,'Scoring_Config'!$C:$C,10),0),"False,0")</f>
        <v>0</v>
      </c>
      <c r="AF880" cm="1">
        <f t="array" ref="AF880">IF(FALSE,"True," &amp; IF(_xlfn.XLOOKUP("DstZone_IsAny",'Scoring_Config'!$A:$A,'Scoring_Config'!$D:$D,"Yes")="Yes",_xlfn.XLOOKUP("DstZone_IsAny",'Scoring_Config'!$A:$A,'Scoring_Config'!$C:$C,10),0),"False,0")</f>
        <v>0</v>
      </c>
      <c r="AG880" cm="1">
        <f t="array" ref="AG88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80" cm="1">
        <f t="array" ref="AH880">IF(FALSE,"True," &amp; IF(_xlfn.XLOOKUP("App_Any_OR_RangeGt1000",'Scoring_Config'!$A:$A,'Scoring_Config'!$D:$D,"Yes")="Yes",_xlfn.XLOOKUP("App_Any_OR_RangeGt1000",'Scoring_Config'!$A:$A,'Scoring_Config'!$C:$C,10),0),"False,0")</f>
        <v>0</v>
      </c>
      <c r="AI880" cm="1">
        <f t="array" ref="AI880">IF(FALSE,"True," &amp; IF(_xlfn.XLOOKUP("Service_Insecure_Match",'Scoring_Config'!$A:$A,'Scoring_Config'!$D:$D,"Yes")="Yes",_xlfn.XLOOKUP("Service_Insecure_Match",'Scoring_Config'!$A:$A,'Scoring_Config'!$C:$C,5),0),"False,0")</f>
        <v>0</v>
      </c>
      <c r="AJ880" cm="1">
        <f t="array" ref="AJ880">IF(FALSE,"True," &amp; IF(_xlfn.XLOOKUP("Risky_Inbound",'Scoring_Config'!$A:$A,'Scoring_Config'!$D:$D,"Yes")="Yes",_xlfn.XLOOKUP("Risky_Inbound",'Scoring_Config'!$A:$A,'Scoring_Config'!$C:$C,50),0),"False,0")</f>
        <v>0</v>
      </c>
      <c r="AK880" cm="1">
        <f t="array" ref="AK880">IF(FALSE,"True," &amp; IF(_xlfn.XLOOKUP("Risky_Outbound",'Scoring_Config'!$A:$A,'Scoring_Config'!$D:$D,"Yes")="Yes",_xlfn.XLOOKUP("Risky_Outbound",'Scoring_Config'!$A:$A,'Scoring_Config'!$C:$C,25),0),"False,0")</f>
        <v>0</v>
      </c>
      <c r="AL880" t="s">
        <v>6700</v>
      </c>
      <c r="AM880" cm="1">
        <f t="array" ref="AM88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80" t="s">
        <v>6697</v>
      </c>
      <c r="AO880" t="s">
        <v>6697</v>
      </c>
      <c r="AP880" t="s">
        <v>6697</v>
      </c>
      <c r="AQ880" cm="1">
        <f t="array" ref="AQ880">IF(FALSE,"True," &amp; IF(_xlfn.XLOOKUP("Service_IsAny",'Scoring_Config'!$A:$A,'Scoring_Config'!$D:$D,"Yes")="Yes",_xlfn.XLOOKUP("Service_IsAny",'Scoring_Config'!$A:$A,'Scoring_Config'!$C:$C,0),0),"False,0")</f>
        <v>0</v>
      </c>
      <c r="AR880">
        <v>1</v>
      </c>
      <c r="AS880" cm="1">
        <f t="array" ref="AS880">IF(FALSE,"True," &amp; IF(_xlfn.XLOOKUP("Service_RangeGt1000",'Scoring_Config'!$A:$A,'Scoring_Config'!$D:$D,"Yes")="Yes",_xlfn.XLOOKUP("Service_RangeGt1000",'Scoring_Config'!$A:$A,'Scoring_Config'!$C:$C,0),0),"False,0")</f>
        <v>0</v>
      </c>
      <c r="AT880" cm="1">
        <f t="array" ref="AT880">IF(FALSE,"True," &amp; IF(_xlfn.XLOOKUP("App_IsAny",'Scoring_Config'!$A:$A,'Scoring_Config'!$D:$D,"Yes")="Yes",_xlfn.XLOOKUP("App_IsAny",'Scoring_Config'!$A:$A,'Scoring_Config'!$C:$C,0),0),"False,0")</f>
        <v>0</v>
      </c>
      <c r="AU880">
        <v>1</v>
      </c>
      <c r="AV880" cm="1">
        <f t="array" ref="AV880">IF(FALSE,"True," &amp; IF(_xlfn.XLOOKUP("App_RangeGt1000",'Scoring_Config'!$A:$A,'Scoring_Config'!$D:$D,"Yes")="Yes",_xlfn.XLOOKUP("App_RangeGt1000",'Scoring_Config'!$A:$A,'Scoring_Config'!$C:$C,0),0),"False,0")</f>
        <v>0</v>
      </c>
      <c r="AW880" cm="1">
        <f t="array" ref="AW880">IF(FALSE,"True," &amp; IF(_xlfn.XLOOKUP("Action_IsDenyOrDrop",'Scoring_Config'!$A:$A,'Scoring_Config'!$D:$D,"Yes")="Yes",_xlfn.XLOOKUP("Action_IsDenyOrDrop",'Scoring_Config'!$A:$A,'Scoring_Config'!$C:$C,0),0),"False,0")</f>
        <v>0</v>
      </c>
      <c r="AX880" cm="1">
        <f t="array" ref="AX880">IF(LEFT(AW880,4)="True",0,(IF(LEFT(Y880,4)="True",IF(_xlfn.XLOOKUP("Src_IsAny",'Scoring_Config'!$A:$A,'Scoring_Config'!$D:$D,"Yes")="Yes",_xlfn.XLOOKUP("Src_IsAny",'Scoring_Config'!$A:$A,'Scoring_Config'!$C:$C,10),0),0)+IF(LEFT(Z880,4)="True",IF(_xlfn.XLOOKUP("Src_CIDR_Le_16",'Scoring_Config'!$A:$A,'Scoring_Config'!$D:$D,"Yes")="Yes",_xlfn.XLOOKUP("Src_CIDR_Le_16",'Scoring_Config'!$A:$A,'Scoring_Config'!$C:$C,10),0),0)+IF(LEFT(AA880,4)="True",IF(_xlfn.XLOOKUP("Src_CIDR_17_22",'Scoring_Config'!$A:$A,'Scoring_Config'!$D:$D,"Yes")="Yes",_xlfn.XLOOKUP("Src_CIDR_17_22",'Scoring_Config'!$A:$A,'Scoring_Config'!$C:$C,5),0),0)+IF(LEFT(AB880,4)="True",IF(_xlfn.XLOOKUP("Dst_IsAny",'Scoring_Config'!$A:$A,'Scoring_Config'!$D:$D,"Yes")="Yes",_xlfn.XLOOKUP("Dst_IsAny",'Scoring_Config'!$A:$A,'Scoring_Config'!$C:$C,10),0),0)+IF(LEFT(AC880,4)="True",IF(_xlfn.XLOOKUP("Dst_CIDR_Le_16",'Scoring_Config'!$A:$A,'Scoring_Config'!$D:$D,"Yes")="Yes",_xlfn.XLOOKUP("Dst_CIDR_Le_16",'Scoring_Config'!$A:$A,'Scoring_Config'!$C:$C,10),0),0)+IF(LEFT(AD880,4)="True",IF(_xlfn.XLOOKUP("Dst_CIDR_17_22",'Scoring_Config'!$A:$A,'Scoring_Config'!$D:$D,"Yes")="Yes",_xlfn.XLOOKUP("Dst_CIDR_17_22",'Scoring_Config'!$A:$A,'Scoring_Config'!$C:$C,5),0),0)+IF(LEFT(AE880,4)="True",IF(_xlfn.XLOOKUP("SrcZone_IsAny",'Scoring_Config'!$A:$A,'Scoring_Config'!$D:$D,"Yes")="Yes",_xlfn.XLOOKUP("SrcZone_IsAny",'Scoring_Config'!$A:$A,'Scoring_Config'!$C:$C,10),0),0)+IF(LEFT(AF880,4)="True",IF(_xlfn.XLOOKUP("DstZone_IsAny",'Scoring_Config'!$A:$A,'Scoring_Config'!$D:$D,"Yes")="Yes",_xlfn.XLOOKUP("DstZone_IsAny",'Scoring_Config'!$A:$A,'Scoring_Config'!$C:$C,10),0),0)+IF(LEFT(AG880,4)="True",IF(_xlfn.XLOOKUP("Service_Any_OR_RangeGt1000",'Scoring_Config'!$A:$A,'Scoring_Config'!$D:$D,"Yes")="Yes",_xlfn.XLOOKUP("Service_Any_OR_RangeGt1000",'Scoring_Config'!$A:$A,'Scoring_Config'!$C:$C,10),0),0)+IF(LEFT(AH880,4)="True",IF(_xlfn.XLOOKUP("App_Any_OR_RangeGt1000",'Scoring_Config'!$A:$A,'Scoring_Config'!$D:$D,"Yes")="Yes",_xlfn.XLOOKUP("App_Any_OR_RangeGt1000",'Scoring_Config'!$A:$A,'Scoring_Config'!$C:$C,10),0),0)+IF(LEFT(AI880,4)="True",IF(_xlfn.XLOOKUP("Service_Insecure_Match",'Scoring_Config'!$A:$A,'Scoring_Config'!$D:$D,"Yes")="Yes",_xlfn.XLOOKUP("Service_Insecure_Match",'Scoring_Config'!$A:$A,'Scoring_Config'!$C:$C,5),0),0)+IF(LEFT(AJ880,4)="True",IF(_xlfn.XLOOKUP("Risky_Inbound",'Scoring_Config'!$A:$A,'Scoring_Config'!$D:$D,"Yes")="Yes",_xlfn.XLOOKUP("Risky_Inbound",'Scoring_Config'!$A:$A,'Scoring_Config'!$C:$C,50),0),0)+IF(LEFT(AK880,4)="True",IF(_xlfn.XLOOKUP("Risky_Outbound",'Scoring_Config'!$A:$A,'Scoring_Config'!$D:$D,"Yes")="Yes",_xlfn.XLOOKUP("Risky_Outbound",'Scoring_Config'!$A:$A,'Scoring_Config'!$C:$C,25),0),0)+IF(LEFT(AZ880,4)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880,FIND(",",AL880)+1,100)),0)+IF(LEFT(AM880,4)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880,FIND(",",AN880)+1,100)),0)+IF(_xlfn.XLOOKUP("Profile_Scoring",'Scoring_Config'!$A:$A,'Scoring_Config'!$D:$D,"Yes")="Yes",VALUE(MID(AO880,FIND(",",AO880)+1,100)),0)+IF(_xlfn.XLOOKUP("Options_Scoring",'Scoring_Config'!$A:$A,'Scoring_Config'!$D:$D,"Yes")="Yes",VALUE(MID(AP880,FIND(",",AP880)+1,100)),0)))</f>
        <v>0</v>
      </c>
      <c r="AZ880" cm="1">
        <f t="array" ref="AZ880">IF(FALSE,"True," &amp; IF(_xlfn.XLOOKUP("Migrate_Insecure",'Scoring_Config'!$A:$A,'Scoring_Config'!$D:$D,"Yes")="Yes",_xlfn.XLOOKUP("Migrate_Insecure",'Scoring_Config'!$A:$A,'Scoring_Config'!$C:$C,10),0),"False,0")</f>
        <v>0</v>
      </c>
    </row>
    <row r="881" spans="1:52">
      <c r="A881" t="s">
        <v>1979</v>
      </c>
      <c r="B881" t="s">
        <v>2854</v>
      </c>
      <c r="C881" t="s">
        <v>3542</v>
      </c>
      <c r="D881" t="s">
        <v>3545</v>
      </c>
      <c r="E881" t="s">
        <v>3563</v>
      </c>
      <c r="F881" t="s">
        <v>3896</v>
      </c>
      <c r="G881" t="s">
        <v>343</v>
      </c>
      <c r="H881" t="s">
        <v>174</v>
      </c>
      <c r="I881" t="s">
        <v>3905</v>
      </c>
      <c r="J881" t="s">
        <v>502</v>
      </c>
      <c r="K881" t="s">
        <v>1667</v>
      </c>
      <c r="L881" t="s">
        <v>1353</v>
      </c>
      <c r="M881" t="s">
        <v>1974</v>
      </c>
      <c r="N881" t="s">
        <v>4315</v>
      </c>
      <c r="O881" t="s">
        <v>4319</v>
      </c>
      <c r="P881" t="s">
        <v>4323</v>
      </c>
      <c r="Q881" t="s">
        <v>4953</v>
      </c>
      <c r="R881" t="s">
        <v>5439</v>
      </c>
      <c r="S881" t="s">
        <v>4324</v>
      </c>
      <c r="T881" t="s">
        <v>5792</v>
      </c>
      <c r="U881" t="s">
        <v>6376</v>
      </c>
      <c r="Y881" cm="1">
        <f t="array" ref="Y881">IF(FALSE,"True," &amp; IF(_xlfn.XLOOKUP("Src_IsAny",'Scoring_Config'!$A:$A,'Scoring_Config'!$D:$D,"Yes")="Yes",_xlfn.XLOOKUP("Src_IsAny",'Scoring_Config'!$A:$A,'Scoring_Config'!$C:$C,10),0),"False,0")</f>
        <v>0</v>
      </c>
      <c r="Z881" cm="1">
        <f t="array" ref="Z881">IF(FALSE,"True," &amp; IF(_xlfn.XLOOKUP("Src_CIDR_Le_16",'Scoring_Config'!$A:$A,'Scoring_Config'!$D:$D,"Yes")="Yes",_xlfn.XLOOKUP("Src_CIDR_Le_16",'Scoring_Config'!$A:$A,'Scoring_Config'!$C:$C,10),0),"False,0")</f>
        <v>0</v>
      </c>
      <c r="AA881" cm="1">
        <f t="array" ref="AA881">IF(FALSE,"True," &amp; IF(_xlfn.XLOOKUP("Src_CIDR_17_22",'Scoring_Config'!$A:$A,'Scoring_Config'!$D:$D,"Yes")="Yes",_xlfn.XLOOKUP("Src_CIDR_17_22",'Scoring_Config'!$A:$A,'Scoring_Config'!$C:$C,5),0),"False,0")</f>
        <v>0</v>
      </c>
      <c r="AB881" cm="1">
        <f t="array" ref="AB881">IF(FALSE,"True," &amp; IF(_xlfn.XLOOKUP("Dst_IsAny",'Scoring_Config'!$A:$A,'Scoring_Config'!$D:$D,"Yes")="Yes",_xlfn.XLOOKUP("Dst_IsAny",'Scoring_Config'!$A:$A,'Scoring_Config'!$C:$C,10),0),"False,0")</f>
        <v>0</v>
      </c>
      <c r="AC881" cm="1">
        <f t="array" ref="AC881">IF(FALSE,"True," &amp; IF(_xlfn.XLOOKUP("Dst_CIDR_Le_16",'Scoring_Config'!$A:$A,'Scoring_Config'!$D:$D,"Yes")="Yes",_xlfn.XLOOKUP("Dst_CIDR_Le_16",'Scoring_Config'!$A:$A,'Scoring_Config'!$C:$C,10),0),"False,0")</f>
        <v>0</v>
      </c>
      <c r="AD881" cm="1">
        <f t="array" ref="AD881">IF(FALSE,"True," &amp; IF(_xlfn.XLOOKUP("Dst_CIDR_17_22",'Scoring_Config'!$A:$A,'Scoring_Config'!$D:$D,"Yes")="Yes",_xlfn.XLOOKUP("Dst_CIDR_17_22",'Scoring_Config'!$A:$A,'Scoring_Config'!$C:$C,5),0),"False,0")</f>
        <v>0</v>
      </c>
      <c r="AE881" cm="1">
        <f t="array" ref="AE881">IF(FALSE,"True," &amp; IF(_xlfn.XLOOKUP("SrcZone_IsAny",'Scoring_Config'!$A:$A,'Scoring_Config'!$D:$D,"Yes")="Yes",_xlfn.XLOOKUP("SrcZone_IsAny",'Scoring_Config'!$A:$A,'Scoring_Config'!$C:$C,10),0),"False,0")</f>
        <v>0</v>
      </c>
      <c r="AF881" cm="1">
        <f t="array" ref="AF881">IF(FALSE,"True," &amp; IF(_xlfn.XLOOKUP("DstZone_IsAny",'Scoring_Config'!$A:$A,'Scoring_Config'!$D:$D,"Yes")="Yes",_xlfn.XLOOKUP("DstZone_IsAny",'Scoring_Config'!$A:$A,'Scoring_Config'!$C:$C,10),0),"False,0")</f>
        <v>0</v>
      </c>
      <c r="AG881" cm="1">
        <f t="array" ref="AG88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81" cm="1">
        <f t="array" ref="AH881">IF(FALSE,"True," &amp; IF(_xlfn.XLOOKUP("App_Any_OR_RangeGt1000",'Scoring_Config'!$A:$A,'Scoring_Config'!$D:$D,"Yes")="Yes",_xlfn.XLOOKUP("App_Any_OR_RangeGt1000",'Scoring_Config'!$A:$A,'Scoring_Config'!$C:$C,10),0),"False,0")</f>
        <v>0</v>
      </c>
      <c r="AI881" cm="1">
        <f t="array" ref="AI881">IF(FALSE,"True," &amp; IF(_xlfn.XLOOKUP("Service_Insecure_Match",'Scoring_Config'!$A:$A,'Scoring_Config'!$D:$D,"Yes")="Yes",_xlfn.XLOOKUP("Service_Insecure_Match",'Scoring_Config'!$A:$A,'Scoring_Config'!$C:$C,5),0),"False,0")</f>
        <v>0</v>
      </c>
      <c r="AJ881" cm="1">
        <f t="array" ref="AJ881">IF(FALSE,"True," &amp; IF(_xlfn.XLOOKUP("Risky_Inbound",'Scoring_Config'!$A:$A,'Scoring_Config'!$D:$D,"Yes")="Yes",_xlfn.XLOOKUP("Risky_Inbound",'Scoring_Config'!$A:$A,'Scoring_Config'!$C:$C,50),0),"False,0")</f>
        <v>0</v>
      </c>
      <c r="AK881" cm="1">
        <f t="array" ref="AK881">IF(FALSE,"True," &amp; IF(_xlfn.XLOOKUP("Risky_Outbound",'Scoring_Config'!$A:$A,'Scoring_Config'!$D:$D,"Yes")="Yes",_xlfn.XLOOKUP("Risky_Outbound",'Scoring_Config'!$A:$A,'Scoring_Config'!$C:$C,25),0),"False,0")</f>
        <v>0</v>
      </c>
      <c r="AL881" t="s">
        <v>6699</v>
      </c>
      <c r="AM881" cm="1">
        <f t="array" ref="AM88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81" t="s">
        <v>6697</v>
      </c>
      <c r="AO881" t="s">
        <v>6697</v>
      </c>
      <c r="AP881" t="s">
        <v>6697</v>
      </c>
      <c r="AQ881" cm="1">
        <f t="array" ref="AQ881">IF(FALSE,"True," &amp; IF(_xlfn.XLOOKUP("Service_IsAny",'Scoring_Config'!$A:$A,'Scoring_Config'!$D:$D,"Yes")="Yes",_xlfn.XLOOKUP("Service_IsAny",'Scoring_Config'!$A:$A,'Scoring_Config'!$C:$C,0),0),"False,0")</f>
        <v>0</v>
      </c>
      <c r="AR881">
        <v>1</v>
      </c>
      <c r="AS881" cm="1">
        <f t="array" ref="AS881">IF(FALSE,"True," &amp; IF(_xlfn.XLOOKUP("Service_RangeGt1000",'Scoring_Config'!$A:$A,'Scoring_Config'!$D:$D,"Yes")="Yes",_xlfn.XLOOKUP("Service_RangeGt1000",'Scoring_Config'!$A:$A,'Scoring_Config'!$C:$C,0),0),"False,0")</f>
        <v>0</v>
      </c>
      <c r="AT881" cm="1">
        <f t="array" ref="AT881">IF(FALSE,"True," &amp; IF(_xlfn.XLOOKUP("App_IsAny",'Scoring_Config'!$A:$A,'Scoring_Config'!$D:$D,"Yes")="Yes",_xlfn.XLOOKUP("App_IsAny",'Scoring_Config'!$A:$A,'Scoring_Config'!$C:$C,0),0),"False,0")</f>
        <v>0</v>
      </c>
      <c r="AU881">
        <v>1</v>
      </c>
      <c r="AV881" cm="1">
        <f t="array" ref="AV881">IF(FALSE,"True," &amp; IF(_xlfn.XLOOKUP("App_RangeGt1000",'Scoring_Config'!$A:$A,'Scoring_Config'!$D:$D,"Yes")="Yes",_xlfn.XLOOKUP("App_RangeGt1000",'Scoring_Config'!$A:$A,'Scoring_Config'!$C:$C,0),0),"False,0")</f>
        <v>0</v>
      </c>
      <c r="AW881" cm="1">
        <f t="array" ref="AW881">IF(FALSE,"True," &amp; IF(_xlfn.XLOOKUP("Action_IsDenyOrDrop",'Scoring_Config'!$A:$A,'Scoring_Config'!$D:$D,"Yes")="Yes",_xlfn.XLOOKUP("Action_IsDenyOrDrop",'Scoring_Config'!$A:$A,'Scoring_Config'!$C:$C,0),0),"False,0")</f>
        <v>0</v>
      </c>
      <c r="AX881" cm="1">
        <f t="array" ref="AX881">IF(LEFT(AW881,4)="True",0,(IF(LEFT(Y881,4)="True",IF(_xlfn.XLOOKUP("Src_IsAny",'Scoring_Config'!$A:$A,'Scoring_Config'!$D:$D,"Yes")="Yes",_xlfn.XLOOKUP("Src_IsAny",'Scoring_Config'!$A:$A,'Scoring_Config'!$C:$C,10),0),0)+IF(LEFT(Z881,4)="True",IF(_xlfn.XLOOKUP("Src_CIDR_Le_16",'Scoring_Config'!$A:$A,'Scoring_Config'!$D:$D,"Yes")="Yes",_xlfn.XLOOKUP("Src_CIDR_Le_16",'Scoring_Config'!$A:$A,'Scoring_Config'!$C:$C,10),0),0)+IF(LEFT(AA881,4)="True",IF(_xlfn.XLOOKUP("Src_CIDR_17_22",'Scoring_Config'!$A:$A,'Scoring_Config'!$D:$D,"Yes")="Yes",_xlfn.XLOOKUP("Src_CIDR_17_22",'Scoring_Config'!$A:$A,'Scoring_Config'!$C:$C,5),0),0)+IF(LEFT(AB881,4)="True",IF(_xlfn.XLOOKUP("Dst_IsAny",'Scoring_Config'!$A:$A,'Scoring_Config'!$D:$D,"Yes")="Yes",_xlfn.XLOOKUP("Dst_IsAny",'Scoring_Config'!$A:$A,'Scoring_Config'!$C:$C,10),0),0)+IF(LEFT(AC881,4)="True",IF(_xlfn.XLOOKUP("Dst_CIDR_Le_16",'Scoring_Config'!$A:$A,'Scoring_Config'!$D:$D,"Yes")="Yes",_xlfn.XLOOKUP("Dst_CIDR_Le_16",'Scoring_Config'!$A:$A,'Scoring_Config'!$C:$C,10),0),0)+IF(LEFT(AD881,4)="True",IF(_xlfn.XLOOKUP("Dst_CIDR_17_22",'Scoring_Config'!$A:$A,'Scoring_Config'!$D:$D,"Yes")="Yes",_xlfn.XLOOKUP("Dst_CIDR_17_22",'Scoring_Config'!$A:$A,'Scoring_Config'!$C:$C,5),0),0)+IF(LEFT(AE881,4)="True",IF(_xlfn.XLOOKUP("SrcZone_IsAny",'Scoring_Config'!$A:$A,'Scoring_Config'!$D:$D,"Yes")="Yes",_xlfn.XLOOKUP("SrcZone_IsAny",'Scoring_Config'!$A:$A,'Scoring_Config'!$C:$C,10),0),0)+IF(LEFT(AF881,4)="True",IF(_xlfn.XLOOKUP("DstZone_IsAny",'Scoring_Config'!$A:$A,'Scoring_Config'!$D:$D,"Yes")="Yes",_xlfn.XLOOKUP("DstZone_IsAny",'Scoring_Config'!$A:$A,'Scoring_Config'!$C:$C,10),0),0)+IF(LEFT(AG881,4)="True",IF(_xlfn.XLOOKUP("Service_Any_OR_RangeGt1000",'Scoring_Config'!$A:$A,'Scoring_Config'!$D:$D,"Yes")="Yes",_xlfn.XLOOKUP("Service_Any_OR_RangeGt1000",'Scoring_Config'!$A:$A,'Scoring_Config'!$C:$C,10),0),0)+IF(LEFT(AH881,4)="True",IF(_xlfn.XLOOKUP("App_Any_OR_RangeGt1000",'Scoring_Config'!$A:$A,'Scoring_Config'!$D:$D,"Yes")="Yes",_xlfn.XLOOKUP("App_Any_OR_RangeGt1000",'Scoring_Config'!$A:$A,'Scoring_Config'!$C:$C,10),0),0)+IF(LEFT(AI881,4)="True",IF(_xlfn.XLOOKUP("Service_Insecure_Match",'Scoring_Config'!$A:$A,'Scoring_Config'!$D:$D,"Yes")="Yes",_xlfn.XLOOKUP("Service_Insecure_Match",'Scoring_Config'!$A:$A,'Scoring_Config'!$C:$C,5),0),0)+IF(LEFT(AJ881,4)="True",IF(_xlfn.XLOOKUP("Risky_Inbound",'Scoring_Config'!$A:$A,'Scoring_Config'!$D:$D,"Yes")="Yes",_xlfn.XLOOKUP("Risky_Inbound",'Scoring_Config'!$A:$A,'Scoring_Config'!$C:$C,50),0),0)+IF(LEFT(AK881,4)="True",IF(_xlfn.XLOOKUP("Risky_Outbound",'Scoring_Config'!$A:$A,'Scoring_Config'!$D:$D,"Yes")="Yes",_xlfn.XLOOKUP("Risky_Outbound",'Scoring_Config'!$A:$A,'Scoring_Config'!$C:$C,25),0),0)+IF(LEFT(AZ881,4)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881,FIND(",",AL881)+1,100)),0)+IF(LEFT(AM881,4)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881,FIND(",",AN881)+1,100)),0)+IF(_xlfn.XLOOKUP("Profile_Scoring",'Scoring_Config'!$A:$A,'Scoring_Config'!$D:$D,"Yes")="Yes",VALUE(MID(AO881,FIND(",",AO881)+1,100)),0)+IF(_xlfn.XLOOKUP("Options_Scoring",'Scoring_Config'!$A:$A,'Scoring_Config'!$D:$D,"Yes")="Yes",VALUE(MID(AP881,FIND(",",AP881)+1,100)),0)))</f>
        <v>0</v>
      </c>
      <c r="AZ881" cm="1">
        <f t="array" ref="AZ881">IF(FALSE,"True," &amp; IF(_xlfn.XLOOKUP("Migrate_Insecure",'Scoring_Config'!$A:$A,'Scoring_Config'!$D:$D,"Yes")="Yes",_xlfn.XLOOKUP("Migrate_Insecure",'Scoring_Config'!$A:$A,'Scoring_Config'!$C:$C,10),0),"False,0")</f>
        <v>0</v>
      </c>
    </row>
    <row r="882" spans="1:52">
      <c r="A882" t="s">
        <v>1979</v>
      </c>
      <c r="B882" t="s">
        <v>2855</v>
      </c>
      <c r="C882" t="s">
        <v>3542</v>
      </c>
      <c r="D882" t="s">
        <v>3545</v>
      </c>
      <c r="E882" t="s">
        <v>3563</v>
      </c>
      <c r="F882" t="s">
        <v>3897</v>
      </c>
      <c r="G882" t="s">
        <v>503</v>
      </c>
      <c r="H882" t="s">
        <v>174</v>
      </c>
      <c r="I882" t="s">
        <v>3610</v>
      </c>
      <c r="J882" t="s">
        <v>162</v>
      </c>
      <c r="K882" t="s">
        <v>1662</v>
      </c>
      <c r="L882" t="s">
        <v>1327</v>
      </c>
      <c r="M882" t="s">
        <v>1974</v>
      </c>
      <c r="N882" t="s">
        <v>4315</v>
      </c>
      <c r="O882" t="s">
        <v>4319</v>
      </c>
      <c r="P882" t="s">
        <v>4321</v>
      </c>
      <c r="Q882" t="s">
        <v>4954</v>
      </c>
      <c r="R882" t="s">
        <v>5439</v>
      </c>
      <c r="S882" t="s">
        <v>4324</v>
      </c>
      <c r="T882" t="s">
        <v>5792</v>
      </c>
      <c r="U882" t="s">
        <v>6377</v>
      </c>
      <c r="Y882" cm="1">
        <f t="array" ref="Y882">IF(FALSE,"True," &amp; IF(_xlfn.XLOOKUP("Src_IsAny",'Scoring_Config'!$A:$A,'Scoring_Config'!$D:$D,"Yes")="Yes",_xlfn.XLOOKUP("Src_IsAny",'Scoring_Config'!$A:$A,'Scoring_Config'!$C:$C,10),0),"False,0")</f>
        <v>0</v>
      </c>
      <c r="Z882" cm="1">
        <f t="array" ref="Z882">IF(FALSE,"True," &amp; IF(_xlfn.XLOOKUP("Src_CIDR_Le_16",'Scoring_Config'!$A:$A,'Scoring_Config'!$D:$D,"Yes")="Yes",_xlfn.XLOOKUP("Src_CIDR_Le_16",'Scoring_Config'!$A:$A,'Scoring_Config'!$C:$C,10),0),"False,0")</f>
        <v>0</v>
      </c>
      <c r="AA882" cm="1">
        <f t="array" ref="AA882">IF(FALSE,"True," &amp; IF(_xlfn.XLOOKUP("Src_CIDR_17_22",'Scoring_Config'!$A:$A,'Scoring_Config'!$D:$D,"Yes")="Yes",_xlfn.XLOOKUP("Src_CIDR_17_22",'Scoring_Config'!$A:$A,'Scoring_Config'!$C:$C,5),0),"False,0")</f>
        <v>0</v>
      </c>
      <c r="AB882" cm="1">
        <f t="array" ref="AB882">IF(FALSE,"True," &amp; IF(_xlfn.XLOOKUP("Dst_IsAny",'Scoring_Config'!$A:$A,'Scoring_Config'!$D:$D,"Yes")="Yes",_xlfn.XLOOKUP("Dst_IsAny",'Scoring_Config'!$A:$A,'Scoring_Config'!$C:$C,10),0),"False,0")</f>
        <v>0</v>
      </c>
      <c r="AC882" cm="1">
        <f t="array" ref="AC882">IF(FALSE,"True," &amp; IF(_xlfn.XLOOKUP("Dst_CIDR_Le_16",'Scoring_Config'!$A:$A,'Scoring_Config'!$D:$D,"Yes")="Yes",_xlfn.XLOOKUP("Dst_CIDR_Le_16",'Scoring_Config'!$A:$A,'Scoring_Config'!$C:$C,10),0),"False,0")</f>
        <v>0</v>
      </c>
      <c r="AD882" cm="1">
        <f t="array" ref="AD882">IF(FALSE,"True," &amp; IF(_xlfn.XLOOKUP("Dst_CIDR_17_22",'Scoring_Config'!$A:$A,'Scoring_Config'!$D:$D,"Yes")="Yes",_xlfn.XLOOKUP("Dst_CIDR_17_22",'Scoring_Config'!$A:$A,'Scoring_Config'!$C:$C,5),0),"False,0")</f>
        <v>0</v>
      </c>
      <c r="AE882" cm="1">
        <f t="array" ref="AE882">IF(FALSE,"True," &amp; IF(_xlfn.XLOOKUP("SrcZone_IsAny",'Scoring_Config'!$A:$A,'Scoring_Config'!$D:$D,"Yes")="Yes",_xlfn.XLOOKUP("SrcZone_IsAny",'Scoring_Config'!$A:$A,'Scoring_Config'!$C:$C,10),0),"False,0")</f>
        <v>0</v>
      </c>
      <c r="AF882" cm="1">
        <f t="array" ref="AF882">IF(FALSE,"True," &amp; IF(_xlfn.XLOOKUP("DstZone_IsAny",'Scoring_Config'!$A:$A,'Scoring_Config'!$D:$D,"Yes")="Yes",_xlfn.XLOOKUP("DstZone_IsAny",'Scoring_Config'!$A:$A,'Scoring_Config'!$C:$C,10),0),"False,0")</f>
        <v>0</v>
      </c>
      <c r="AG882" cm="1">
        <f t="array" ref="AG88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82" cm="1">
        <f t="array" ref="AH882">IF(FALSE,"True," &amp; IF(_xlfn.XLOOKUP("App_Any_OR_RangeGt1000",'Scoring_Config'!$A:$A,'Scoring_Config'!$D:$D,"Yes")="Yes",_xlfn.XLOOKUP("App_Any_OR_RangeGt1000",'Scoring_Config'!$A:$A,'Scoring_Config'!$C:$C,10),0),"False,0")</f>
        <v>0</v>
      </c>
      <c r="AI882" cm="1">
        <f t="array" ref="AI882">IF(FALSE,"True," &amp; IF(_xlfn.XLOOKUP("Service_Insecure_Match",'Scoring_Config'!$A:$A,'Scoring_Config'!$D:$D,"Yes")="Yes",_xlfn.XLOOKUP("Service_Insecure_Match",'Scoring_Config'!$A:$A,'Scoring_Config'!$C:$C,5),0),"False,0")</f>
        <v>0</v>
      </c>
      <c r="AJ882" cm="1">
        <f t="array" ref="AJ882">IF(FALSE,"True," &amp; IF(_xlfn.XLOOKUP("Risky_Inbound",'Scoring_Config'!$A:$A,'Scoring_Config'!$D:$D,"Yes")="Yes",_xlfn.XLOOKUP("Risky_Inbound",'Scoring_Config'!$A:$A,'Scoring_Config'!$C:$C,50),0),"False,0")</f>
        <v>0</v>
      </c>
      <c r="AK882" cm="1">
        <f t="array" ref="AK882">IF(FALSE,"True," &amp; IF(_xlfn.XLOOKUP("Risky_Outbound",'Scoring_Config'!$A:$A,'Scoring_Config'!$D:$D,"Yes")="Yes",_xlfn.XLOOKUP("Risky_Outbound",'Scoring_Config'!$A:$A,'Scoring_Config'!$C:$C,25),0),"False,0")</f>
        <v>0</v>
      </c>
      <c r="AL882" t="s">
        <v>6700</v>
      </c>
      <c r="AM882" cm="1">
        <f t="array" ref="AM88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82" t="s">
        <v>6697</v>
      </c>
      <c r="AO882" t="s">
        <v>6697</v>
      </c>
      <c r="AP882" t="s">
        <v>6697</v>
      </c>
      <c r="AQ882" cm="1">
        <f t="array" ref="AQ882">IF(FALSE,"True," &amp; IF(_xlfn.XLOOKUP("Service_IsAny",'Scoring_Config'!$A:$A,'Scoring_Config'!$D:$D,"Yes")="Yes",_xlfn.XLOOKUP("Service_IsAny",'Scoring_Config'!$A:$A,'Scoring_Config'!$C:$C,0),0),"False,0")</f>
        <v>0</v>
      </c>
      <c r="AR882">
        <v>0</v>
      </c>
      <c r="AS882" cm="1">
        <f t="array" ref="AS882">IF(FALSE,"True," &amp; IF(_xlfn.XLOOKUP("Service_RangeGt1000",'Scoring_Config'!$A:$A,'Scoring_Config'!$D:$D,"Yes")="Yes",_xlfn.XLOOKUP("Service_RangeGt1000",'Scoring_Config'!$A:$A,'Scoring_Config'!$C:$C,0),0),"False,0")</f>
        <v>0</v>
      </c>
      <c r="AT882" cm="1">
        <f t="array" ref="AT882">IF(FALSE,"True," &amp; IF(_xlfn.XLOOKUP("App_IsAny",'Scoring_Config'!$A:$A,'Scoring_Config'!$D:$D,"Yes")="Yes",_xlfn.XLOOKUP("App_IsAny",'Scoring_Config'!$A:$A,'Scoring_Config'!$C:$C,0),0),"False,0")</f>
        <v>0</v>
      </c>
      <c r="AU882">
        <v>2</v>
      </c>
      <c r="AV882" cm="1">
        <f t="array" ref="AV882">IF(FALSE,"True," &amp; IF(_xlfn.XLOOKUP("App_RangeGt1000",'Scoring_Config'!$A:$A,'Scoring_Config'!$D:$D,"Yes")="Yes",_xlfn.XLOOKUP("App_RangeGt1000",'Scoring_Config'!$A:$A,'Scoring_Config'!$C:$C,0),0),"False,0")</f>
        <v>0</v>
      </c>
      <c r="AW882" cm="1">
        <f t="array" ref="AW882">IF(FALSE,"True," &amp; IF(_xlfn.XLOOKUP("Action_IsDenyOrDrop",'Scoring_Config'!$A:$A,'Scoring_Config'!$D:$D,"Yes")="Yes",_xlfn.XLOOKUP("Action_IsDenyOrDrop",'Scoring_Config'!$A:$A,'Scoring_Config'!$C:$C,0),0),"False,0")</f>
        <v>0</v>
      </c>
      <c r="AX882" cm="1">
        <f t="array" ref="AX882">IF(LEFT(AW882,4)="True",0,(IF(LEFT(Y882,4)="True",IF(_xlfn.XLOOKUP("Src_IsAny",'Scoring_Config'!$A:$A,'Scoring_Config'!$D:$D,"Yes")="Yes",_xlfn.XLOOKUP("Src_IsAny",'Scoring_Config'!$A:$A,'Scoring_Config'!$C:$C,10),0),0)+IF(LEFT(Z882,4)="True",IF(_xlfn.XLOOKUP("Src_CIDR_Le_16",'Scoring_Config'!$A:$A,'Scoring_Config'!$D:$D,"Yes")="Yes",_xlfn.XLOOKUP("Src_CIDR_Le_16",'Scoring_Config'!$A:$A,'Scoring_Config'!$C:$C,10),0),0)+IF(LEFT(AA882,4)="True",IF(_xlfn.XLOOKUP("Src_CIDR_17_22",'Scoring_Config'!$A:$A,'Scoring_Config'!$D:$D,"Yes")="Yes",_xlfn.XLOOKUP("Src_CIDR_17_22",'Scoring_Config'!$A:$A,'Scoring_Config'!$C:$C,5),0),0)+IF(LEFT(AB882,4)="True",IF(_xlfn.XLOOKUP("Dst_IsAny",'Scoring_Config'!$A:$A,'Scoring_Config'!$D:$D,"Yes")="Yes",_xlfn.XLOOKUP("Dst_IsAny",'Scoring_Config'!$A:$A,'Scoring_Config'!$C:$C,10),0),0)+IF(LEFT(AC882,4)="True",IF(_xlfn.XLOOKUP("Dst_CIDR_Le_16",'Scoring_Config'!$A:$A,'Scoring_Config'!$D:$D,"Yes")="Yes",_xlfn.XLOOKUP("Dst_CIDR_Le_16",'Scoring_Config'!$A:$A,'Scoring_Config'!$C:$C,10),0),0)+IF(LEFT(AD882,4)="True",IF(_xlfn.XLOOKUP("Dst_CIDR_17_22",'Scoring_Config'!$A:$A,'Scoring_Config'!$D:$D,"Yes")="Yes",_xlfn.XLOOKUP("Dst_CIDR_17_22",'Scoring_Config'!$A:$A,'Scoring_Config'!$C:$C,5),0),0)+IF(LEFT(AE882,4)="True",IF(_xlfn.XLOOKUP("SrcZone_IsAny",'Scoring_Config'!$A:$A,'Scoring_Config'!$D:$D,"Yes")="Yes",_xlfn.XLOOKUP("SrcZone_IsAny",'Scoring_Config'!$A:$A,'Scoring_Config'!$C:$C,10),0),0)+IF(LEFT(AF882,4)="True",IF(_xlfn.XLOOKUP("DstZone_IsAny",'Scoring_Config'!$A:$A,'Scoring_Config'!$D:$D,"Yes")="Yes",_xlfn.XLOOKUP("DstZone_IsAny",'Scoring_Config'!$A:$A,'Scoring_Config'!$C:$C,10),0),0)+IF(LEFT(AG882,4)="True",IF(_xlfn.XLOOKUP("Service_Any_OR_RangeGt1000",'Scoring_Config'!$A:$A,'Scoring_Config'!$D:$D,"Yes")="Yes",_xlfn.XLOOKUP("Service_Any_OR_RangeGt1000",'Scoring_Config'!$A:$A,'Scoring_Config'!$C:$C,10),0),0)+IF(LEFT(AH882,4)="True",IF(_xlfn.XLOOKUP("App_Any_OR_RangeGt1000",'Scoring_Config'!$A:$A,'Scoring_Config'!$D:$D,"Yes")="Yes",_xlfn.XLOOKUP("App_Any_OR_RangeGt1000",'Scoring_Config'!$A:$A,'Scoring_Config'!$C:$C,10),0),0)+IF(LEFT(AI882,4)="True",IF(_xlfn.XLOOKUP("Service_Insecure_Match",'Scoring_Config'!$A:$A,'Scoring_Config'!$D:$D,"Yes")="Yes",_xlfn.XLOOKUP("Service_Insecure_Match",'Scoring_Config'!$A:$A,'Scoring_Config'!$C:$C,5),0),0)+IF(LEFT(AJ882,4)="True",IF(_xlfn.XLOOKUP("Risky_Inbound",'Scoring_Config'!$A:$A,'Scoring_Config'!$D:$D,"Yes")="Yes",_xlfn.XLOOKUP("Risky_Inbound",'Scoring_Config'!$A:$A,'Scoring_Config'!$C:$C,50),0),0)+IF(LEFT(AK882,4)="True",IF(_xlfn.XLOOKUP("Risky_Outbound",'Scoring_Config'!$A:$A,'Scoring_Config'!$D:$D,"Yes")="Yes",_xlfn.XLOOKUP("Risky_Outbound",'Scoring_Config'!$A:$A,'Scoring_Config'!$C:$C,25),0),0)+IF(LEFT(AZ882,4)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882,FIND(",",AL882)+1,100)),0)+IF(LEFT(AM882,4)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882,FIND(",",AN882)+1,100)),0)+IF(_xlfn.XLOOKUP("Profile_Scoring",'Scoring_Config'!$A:$A,'Scoring_Config'!$D:$D,"Yes")="Yes",VALUE(MID(AO882,FIND(",",AO882)+1,100)),0)+IF(_xlfn.XLOOKUP("Options_Scoring",'Scoring_Config'!$A:$A,'Scoring_Config'!$D:$D,"Yes")="Yes",VALUE(MID(AP882,FIND(",",AP882)+1,100)),0)))</f>
        <v>0</v>
      </c>
      <c r="AZ882" cm="1">
        <f t="array" ref="AZ882">IF(FALSE,"True," &amp; IF(_xlfn.XLOOKUP("Migrate_Insecure",'Scoring_Config'!$A:$A,'Scoring_Config'!$D:$D,"Yes")="Yes",_xlfn.XLOOKUP("Migrate_Insecure",'Scoring_Config'!$A:$A,'Scoring_Config'!$C:$C,10),0),"False,0")</f>
        <v>0</v>
      </c>
    </row>
    <row r="883" spans="1:52">
      <c r="A883" t="s">
        <v>1979</v>
      </c>
      <c r="B883" t="s">
        <v>2856</v>
      </c>
      <c r="C883" t="s">
        <v>3542</v>
      </c>
      <c r="D883" t="s">
        <v>3545</v>
      </c>
      <c r="E883" t="s">
        <v>3563</v>
      </c>
      <c r="F883" t="s">
        <v>3825</v>
      </c>
      <c r="G883" t="s">
        <v>225</v>
      </c>
      <c r="H883" t="s">
        <v>174</v>
      </c>
      <c r="I883" t="s">
        <v>3931</v>
      </c>
      <c r="J883" t="s">
        <v>1097</v>
      </c>
      <c r="K883" t="s">
        <v>1667</v>
      </c>
      <c r="L883" t="s">
        <v>1327</v>
      </c>
      <c r="M883" t="s">
        <v>1974</v>
      </c>
      <c r="N883" t="s">
        <v>4315</v>
      </c>
      <c r="O883" t="s">
        <v>4319</v>
      </c>
      <c r="P883" t="s">
        <v>4321</v>
      </c>
      <c r="Q883" t="s">
        <v>4515</v>
      </c>
      <c r="R883" t="s">
        <v>5439</v>
      </c>
      <c r="S883" t="s">
        <v>4324</v>
      </c>
      <c r="T883" t="s">
        <v>5792</v>
      </c>
      <c r="U883" t="s">
        <v>6268</v>
      </c>
      <c r="Y883" cm="1">
        <f t="array" ref="Y883">IF(FALSE,"True," &amp; IF(_xlfn.XLOOKUP("Src_IsAny",'Scoring_Config'!$A:$A,'Scoring_Config'!$D:$D,"Yes")="Yes",_xlfn.XLOOKUP("Src_IsAny",'Scoring_Config'!$A:$A,'Scoring_Config'!$C:$C,10),0),"False,0")</f>
        <v>0</v>
      </c>
      <c r="Z883" cm="1">
        <f t="array" ref="Z883">IF(FALSE,"True," &amp; IF(_xlfn.XLOOKUP("Src_CIDR_Le_16",'Scoring_Config'!$A:$A,'Scoring_Config'!$D:$D,"Yes")="Yes",_xlfn.XLOOKUP("Src_CIDR_Le_16",'Scoring_Config'!$A:$A,'Scoring_Config'!$C:$C,10),0),"False,0")</f>
        <v>0</v>
      </c>
      <c r="AA883" cm="1">
        <f t="array" ref="AA883">IF(FALSE,"True," &amp; IF(_xlfn.XLOOKUP("Src_CIDR_17_22",'Scoring_Config'!$A:$A,'Scoring_Config'!$D:$D,"Yes")="Yes",_xlfn.XLOOKUP("Src_CIDR_17_22",'Scoring_Config'!$A:$A,'Scoring_Config'!$C:$C,5),0),"False,0")</f>
        <v>0</v>
      </c>
      <c r="AB883" cm="1">
        <f t="array" ref="AB883">IF(FALSE,"True," &amp; IF(_xlfn.XLOOKUP("Dst_IsAny",'Scoring_Config'!$A:$A,'Scoring_Config'!$D:$D,"Yes")="Yes",_xlfn.XLOOKUP("Dst_IsAny",'Scoring_Config'!$A:$A,'Scoring_Config'!$C:$C,10),0),"False,0")</f>
        <v>0</v>
      </c>
      <c r="AC883" cm="1">
        <f t="array" ref="AC883">IF(FALSE,"True," &amp; IF(_xlfn.XLOOKUP("Dst_CIDR_Le_16",'Scoring_Config'!$A:$A,'Scoring_Config'!$D:$D,"Yes")="Yes",_xlfn.XLOOKUP("Dst_CIDR_Le_16",'Scoring_Config'!$A:$A,'Scoring_Config'!$C:$C,10),0),"False,0")</f>
        <v>0</v>
      </c>
      <c r="AD883" cm="1">
        <f t="array" ref="AD883">IF(FALSE,"True," &amp; IF(_xlfn.XLOOKUP("Dst_CIDR_17_22",'Scoring_Config'!$A:$A,'Scoring_Config'!$D:$D,"Yes")="Yes",_xlfn.XLOOKUP("Dst_CIDR_17_22",'Scoring_Config'!$A:$A,'Scoring_Config'!$C:$C,5),0),"False,0")</f>
        <v>0</v>
      </c>
      <c r="AE883" cm="1">
        <f t="array" ref="AE883">IF(FALSE,"True," &amp; IF(_xlfn.XLOOKUP("SrcZone_IsAny",'Scoring_Config'!$A:$A,'Scoring_Config'!$D:$D,"Yes")="Yes",_xlfn.XLOOKUP("SrcZone_IsAny",'Scoring_Config'!$A:$A,'Scoring_Config'!$C:$C,10),0),"False,0")</f>
        <v>0</v>
      </c>
      <c r="AF883" cm="1">
        <f t="array" ref="AF883">IF(FALSE,"True," &amp; IF(_xlfn.XLOOKUP("DstZone_IsAny",'Scoring_Config'!$A:$A,'Scoring_Config'!$D:$D,"Yes")="Yes",_xlfn.XLOOKUP("DstZone_IsAny",'Scoring_Config'!$A:$A,'Scoring_Config'!$C:$C,10),0),"False,0")</f>
        <v>0</v>
      </c>
      <c r="AG883" cm="1">
        <f t="array" ref="AG88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83" cm="1">
        <f t="array" ref="AH883">IF(FALSE,"True," &amp; IF(_xlfn.XLOOKUP("App_Any_OR_RangeGt1000",'Scoring_Config'!$A:$A,'Scoring_Config'!$D:$D,"Yes")="Yes",_xlfn.XLOOKUP("App_Any_OR_RangeGt1000",'Scoring_Config'!$A:$A,'Scoring_Config'!$C:$C,10),0),"False,0")</f>
        <v>0</v>
      </c>
      <c r="AI883" cm="1">
        <f t="array" ref="AI883">IF(FALSE,"True," &amp; IF(_xlfn.XLOOKUP("Service_Insecure_Match",'Scoring_Config'!$A:$A,'Scoring_Config'!$D:$D,"Yes")="Yes",_xlfn.XLOOKUP("Service_Insecure_Match",'Scoring_Config'!$A:$A,'Scoring_Config'!$C:$C,5),0),"False,0")</f>
        <v>0</v>
      </c>
      <c r="AJ883" cm="1">
        <f t="array" ref="AJ883">IF(FALSE,"True," &amp; IF(_xlfn.XLOOKUP("Risky_Inbound",'Scoring_Config'!$A:$A,'Scoring_Config'!$D:$D,"Yes")="Yes",_xlfn.XLOOKUP("Risky_Inbound",'Scoring_Config'!$A:$A,'Scoring_Config'!$C:$C,50),0),"False,0")</f>
        <v>0</v>
      </c>
      <c r="AK883" cm="1">
        <f t="array" ref="AK883">IF(FALSE,"True," &amp; IF(_xlfn.XLOOKUP("Risky_Outbound",'Scoring_Config'!$A:$A,'Scoring_Config'!$D:$D,"Yes")="Yes",_xlfn.XLOOKUP("Risky_Outbound",'Scoring_Config'!$A:$A,'Scoring_Config'!$C:$C,25),0),"False,0")</f>
        <v>0</v>
      </c>
      <c r="AL883" t="s">
        <v>6700</v>
      </c>
      <c r="AM883" cm="1">
        <f t="array" ref="AM88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83" t="s">
        <v>6697</v>
      </c>
      <c r="AO883" t="s">
        <v>6697</v>
      </c>
      <c r="AP883" t="s">
        <v>6697</v>
      </c>
      <c r="AQ883" cm="1">
        <f t="array" ref="AQ883">IF(FALSE,"True," &amp; IF(_xlfn.XLOOKUP("Service_IsAny",'Scoring_Config'!$A:$A,'Scoring_Config'!$D:$D,"Yes")="Yes",_xlfn.XLOOKUP("Service_IsAny",'Scoring_Config'!$A:$A,'Scoring_Config'!$C:$C,0),0),"False,0")</f>
        <v>0</v>
      </c>
      <c r="AR883">
        <v>0</v>
      </c>
      <c r="AS883" cm="1">
        <f t="array" ref="AS883">IF(FALSE,"True," &amp; IF(_xlfn.XLOOKUP("Service_RangeGt1000",'Scoring_Config'!$A:$A,'Scoring_Config'!$D:$D,"Yes")="Yes",_xlfn.XLOOKUP("Service_RangeGt1000",'Scoring_Config'!$A:$A,'Scoring_Config'!$C:$C,0),0),"False,0")</f>
        <v>0</v>
      </c>
      <c r="AT883" cm="1">
        <f t="array" ref="AT883">IF(FALSE,"True," &amp; IF(_xlfn.XLOOKUP("App_IsAny",'Scoring_Config'!$A:$A,'Scoring_Config'!$D:$D,"Yes")="Yes",_xlfn.XLOOKUP("App_IsAny",'Scoring_Config'!$A:$A,'Scoring_Config'!$C:$C,0),0),"False,0")</f>
        <v>0</v>
      </c>
      <c r="AU883">
        <v>1</v>
      </c>
      <c r="AV883" cm="1">
        <f t="array" ref="AV883">IF(FALSE,"True," &amp; IF(_xlfn.XLOOKUP("App_RangeGt1000",'Scoring_Config'!$A:$A,'Scoring_Config'!$D:$D,"Yes")="Yes",_xlfn.XLOOKUP("App_RangeGt1000",'Scoring_Config'!$A:$A,'Scoring_Config'!$C:$C,0),0),"False,0")</f>
        <v>0</v>
      </c>
      <c r="AW883" cm="1">
        <f t="array" ref="AW883">IF(FALSE,"True," &amp; IF(_xlfn.XLOOKUP("Action_IsDenyOrDrop",'Scoring_Config'!$A:$A,'Scoring_Config'!$D:$D,"Yes")="Yes",_xlfn.XLOOKUP("Action_IsDenyOrDrop",'Scoring_Config'!$A:$A,'Scoring_Config'!$C:$C,0),0),"False,0")</f>
        <v>0</v>
      </c>
      <c r="AX883" cm="1">
        <f t="array" ref="AX883">IF(LEFT(AW883,4)="True",0,(IF(LEFT(Y883,4)="True",IF(_xlfn.XLOOKUP("Src_IsAny",'Scoring_Config'!$A:$A,'Scoring_Config'!$D:$D,"Yes")="Yes",_xlfn.XLOOKUP("Src_IsAny",'Scoring_Config'!$A:$A,'Scoring_Config'!$C:$C,10),0),0)+IF(LEFT(Z883,4)="True",IF(_xlfn.XLOOKUP("Src_CIDR_Le_16",'Scoring_Config'!$A:$A,'Scoring_Config'!$D:$D,"Yes")="Yes",_xlfn.XLOOKUP("Src_CIDR_Le_16",'Scoring_Config'!$A:$A,'Scoring_Config'!$C:$C,10),0),0)+IF(LEFT(AA883,4)="True",IF(_xlfn.XLOOKUP("Src_CIDR_17_22",'Scoring_Config'!$A:$A,'Scoring_Config'!$D:$D,"Yes")="Yes",_xlfn.XLOOKUP("Src_CIDR_17_22",'Scoring_Config'!$A:$A,'Scoring_Config'!$C:$C,5),0),0)+IF(LEFT(AB883,4)="True",IF(_xlfn.XLOOKUP("Dst_IsAny",'Scoring_Config'!$A:$A,'Scoring_Config'!$D:$D,"Yes")="Yes",_xlfn.XLOOKUP("Dst_IsAny",'Scoring_Config'!$A:$A,'Scoring_Config'!$C:$C,10),0),0)+IF(LEFT(AC883,4)="True",IF(_xlfn.XLOOKUP("Dst_CIDR_Le_16",'Scoring_Config'!$A:$A,'Scoring_Config'!$D:$D,"Yes")="Yes",_xlfn.XLOOKUP("Dst_CIDR_Le_16",'Scoring_Config'!$A:$A,'Scoring_Config'!$C:$C,10),0),0)+IF(LEFT(AD883,4)="True",IF(_xlfn.XLOOKUP("Dst_CIDR_17_22",'Scoring_Config'!$A:$A,'Scoring_Config'!$D:$D,"Yes")="Yes",_xlfn.XLOOKUP("Dst_CIDR_17_22",'Scoring_Config'!$A:$A,'Scoring_Config'!$C:$C,5),0),0)+IF(LEFT(AE883,4)="True",IF(_xlfn.XLOOKUP("SrcZone_IsAny",'Scoring_Config'!$A:$A,'Scoring_Config'!$D:$D,"Yes")="Yes",_xlfn.XLOOKUP("SrcZone_IsAny",'Scoring_Config'!$A:$A,'Scoring_Config'!$C:$C,10),0),0)+IF(LEFT(AF883,4)="True",IF(_xlfn.XLOOKUP("DstZone_IsAny",'Scoring_Config'!$A:$A,'Scoring_Config'!$D:$D,"Yes")="Yes",_xlfn.XLOOKUP("DstZone_IsAny",'Scoring_Config'!$A:$A,'Scoring_Config'!$C:$C,10),0),0)+IF(LEFT(AG883,4)="True",IF(_xlfn.XLOOKUP("Service_Any_OR_RangeGt1000",'Scoring_Config'!$A:$A,'Scoring_Config'!$D:$D,"Yes")="Yes",_xlfn.XLOOKUP("Service_Any_OR_RangeGt1000",'Scoring_Config'!$A:$A,'Scoring_Config'!$C:$C,10),0),0)+IF(LEFT(AH883,4)="True",IF(_xlfn.XLOOKUP("App_Any_OR_RangeGt1000",'Scoring_Config'!$A:$A,'Scoring_Config'!$D:$D,"Yes")="Yes",_xlfn.XLOOKUP("App_Any_OR_RangeGt1000",'Scoring_Config'!$A:$A,'Scoring_Config'!$C:$C,10),0),0)+IF(LEFT(AI883,4)="True",IF(_xlfn.XLOOKUP("Service_Insecure_Match",'Scoring_Config'!$A:$A,'Scoring_Config'!$D:$D,"Yes")="Yes",_xlfn.XLOOKUP("Service_Insecure_Match",'Scoring_Config'!$A:$A,'Scoring_Config'!$C:$C,5),0),0)+IF(LEFT(AJ883,4)="True",IF(_xlfn.XLOOKUP("Risky_Inbound",'Scoring_Config'!$A:$A,'Scoring_Config'!$D:$D,"Yes")="Yes",_xlfn.XLOOKUP("Risky_Inbound",'Scoring_Config'!$A:$A,'Scoring_Config'!$C:$C,50),0),0)+IF(LEFT(AK883,4)="True",IF(_xlfn.XLOOKUP("Risky_Outbound",'Scoring_Config'!$A:$A,'Scoring_Config'!$D:$D,"Yes")="Yes",_xlfn.XLOOKUP("Risky_Outbound",'Scoring_Config'!$A:$A,'Scoring_Config'!$C:$C,25),0),0)+IF(LEFT(AZ883,4)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883,FIND(",",AL883)+1,100)),0)+IF(LEFT(AM883,4)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883,FIND(",",AN883)+1,100)),0)+IF(_xlfn.XLOOKUP("Profile_Scoring",'Scoring_Config'!$A:$A,'Scoring_Config'!$D:$D,"Yes")="Yes",VALUE(MID(AO883,FIND(",",AO883)+1,100)),0)+IF(_xlfn.XLOOKUP("Options_Scoring",'Scoring_Config'!$A:$A,'Scoring_Config'!$D:$D,"Yes")="Yes",VALUE(MID(AP883,FIND(",",AP883)+1,100)),0)))</f>
        <v>0</v>
      </c>
      <c r="AZ883" cm="1">
        <f t="array" ref="AZ883">IF(FALSE,"True," &amp; IF(_xlfn.XLOOKUP("Migrate_Insecure",'Scoring_Config'!$A:$A,'Scoring_Config'!$D:$D,"Yes")="Yes",_xlfn.XLOOKUP("Migrate_Insecure",'Scoring_Config'!$A:$A,'Scoring_Config'!$C:$C,10),0),"False,0")</f>
        <v>0</v>
      </c>
    </row>
    <row r="884" spans="1:52">
      <c r="A884" t="s">
        <v>1979</v>
      </c>
      <c r="B884" t="s">
        <v>2857</v>
      </c>
      <c r="C884" t="s">
        <v>3542</v>
      </c>
      <c r="D884" t="s">
        <v>3545</v>
      </c>
      <c r="E884" t="s">
        <v>3563</v>
      </c>
      <c r="F884" t="s">
        <v>3906</v>
      </c>
      <c r="G884" t="s">
        <v>225</v>
      </c>
      <c r="H884" t="s">
        <v>174</v>
      </c>
      <c r="I884" t="s">
        <v>3897</v>
      </c>
      <c r="J884" t="s">
        <v>522</v>
      </c>
      <c r="K884" t="s">
        <v>1667</v>
      </c>
      <c r="L884" t="s">
        <v>1327</v>
      </c>
      <c r="M884" t="s">
        <v>1974</v>
      </c>
      <c r="N884" t="s">
        <v>4315</v>
      </c>
      <c r="O884" t="s">
        <v>4319</v>
      </c>
      <c r="P884" t="s">
        <v>4323</v>
      </c>
      <c r="Q884" t="s">
        <v>4515</v>
      </c>
      <c r="R884" t="s">
        <v>5439</v>
      </c>
      <c r="S884" t="s">
        <v>4324</v>
      </c>
      <c r="T884" t="s">
        <v>5792</v>
      </c>
      <c r="U884" t="s">
        <v>6268</v>
      </c>
      <c r="Y884" cm="1">
        <f t="array" ref="Y884">IF(FALSE,"True," &amp; IF(_xlfn.XLOOKUP("Src_IsAny",'Scoring_Config'!$A:$A,'Scoring_Config'!$D:$D,"Yes")="Yes",_xlfn.XLOOKUP("Src_IsAny",'Scoring_Config'!$A:$A,'Scoring_Config'!$C:$C,10),0),"False,0")</f>
        <v>0</v>
      </c>
      <c r="Z884" cm="1">
        <f t="array" ref="Z884">IF(FALSE,"True," &amp; IF(_xlfn.XLOOKUP("Src_CIDR_Le_16",'Scoring_Config'!$A:$A,'Scoring_Config'!$D:$D,"Yes")="Yes",_xlfn.XLOOKUP("Src_CIDR_Le_16",'Scoring_Config'!$A:$A,'Scoring_Config'!$C:$C,10),0),"False,0")</f>
        <v>0</v>
      </c>
      <c r="AA884" cm="1">
        <f t="array" ref="AA884">IF(FALSE,"True," &amp; IF(_xlfn.XLOOKUP("Src_CIDR_17_22",'Scoring_Config'!$A:$A,'Scoring_Config'!$D:$D,"Yes")="Yes",_xlfn.XLOOKUP("Src_CIDR_17_22",'Scoring_Config'!$A:$A,'Scoring_Config'!$C:$C,5),0),"False,0")</f>
        <v>0</v>
      </c>
      <c r="AB884" cm="1">
        <f t="array" ref="AB884">IF(FALSE,"True," &amp; IF(_xlfn.XLOOKUP("Dst_IsAny",'Scoring_Config'!$A:$A,'Scoring_Config'!$D:$D,"Yes")="Yes",_xlfn.XLOOKUP("Dst_IsAny",'Scoring_Config'!$A:$A,'Scoring_Config'!$C:$C,10),0),"False,0")</f>
        <v>0</v>
      </c>
      <c r="AC884" cm="1">
        <f t="array" ref="AC884">IF(FALSE,"True," &amp; IF(_xlfn.XLOOKUP("Dst_CIDR_Le_16",'Scoring_Config'!$A:$A,'Scoring_Config'!$D:$D,"Yes")="Yes",_xlfn.XLOOKUP("Dst_CIDR_Le_16",'Scoring_Config'!$A:$A,'Scoring_Config'!$C:$C,10),0),"False,0")</f>
        <v>0</v>
      </c>
      <c r="AD884" cm="1">
        <f t="array" ref="AD884">IF(FALSE,"True," &amp; IF(_xlfn.XLOOKUP("Dst_CIDR_17_22",'Scoring_Config'!$A:$A,'Scoring_Config'!$D:$D,"Yes")="Yes",_xlfn.XLOOKUP("Dst_CIDR_17_22",'Scoring_Config'!$A:$A,'Scoring_Config'!$C:$C,5),0),"False,0")</f>
        <v>0</v>
      </c>
      <c r="AE884" cm="1">
        <f t="array" ref="AE884">IF(FALSE,"True," &amp; IF(_xlfn.XLOOKUP("SrcZone_IsAny",'Scoring_Config'!$A:$A,'Scoring_Config'!$D:$D,"Yes")="Yes",_xlfn.XLOOKUP("SrcZone_IsAny",'Scoring_Config'!$A:$A,'Scoring_Config'!$C:$C,10),0),"False,0")</f>
        <v>0</v>
      </c>
      <c r="AF884" cm="1">
        <f t="array" ref="AF884">IF(FALSE,"True," &amp; IF(_xlfn.XLOOKUP("DstZone_IsAny",'Scoring_Config'!$A:$A,'Scoring_Config'!$D:$D,"Yes")="Yes",_xlfn.XLOOKUP("DstZone_IsAny",'Scoring_Config'!$A:$A,'Scoring_Config'!$C:$C,10),0),"False,0")</f>
        <v>0</v>
      </c>
      <c r="AG884" cm="1">
        <f t="array" ref="AG88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84" cm="1">
        <f t="array" ref="AH884">IF(FALSE,"True," &amp; IF(_xlfn.XLOOKUP("App_Any_OR_RangeGt1000",'Scoring_Config'!$A:$A,'Scoring_Config'!$D:$D,"Yes")="Yes",_xlfn.XLOOKUP("App_Any_OR_RangeGt1000",'Scoring_Config'!$A:$A,'Scoring_Config'!$C:$C,10),0),"False,0")</f>
        <v>0</v>
      </c>
      <c r="AI884" cm="1">
        <f t="array" ref="AI884">IF(FALSE,"True," &amp; IF(_xlfn.XLOOKUP("Service_Insecure_Match",'Scoring_Config'!$A:$A,'Scoring_Config'!$D:$D,"Yes")="Yes",_xlfn.XLOOKUP("Service_Insecure_Match",'Scoring_Config'!$A:$A,'Scoring_Config'!$C:$C,5),0),"False,0")</f>
        <v>0</v>
      </c>
      <c r="AJ884" cm="1">
        <f t="array" ref="AJ884">IF(FALSE,"True," &amp; IF(_xlfn.XLOOKUP("Risky_Inbound",'Scoring_Config'!$A:$A,'Scoring_Config'!$D:$D,"Yes")="Yes",_xlfn.XLOOKUP("Risky_Inbound",'Scoring_Config'!$A:$A,'Scoring_Config'!$C:$C,50),0),"False,0")</f>
        <v>0</v>
      </c>
      <c r="AK884" cm="1">
        <f t="array" ref="AK884">IF(FALSE,"True," &amp; IF(_xlfn.XLOOKUP("Risky_Outbound",'Scoring_Config'!$A:$A,'Scoring_Config'!$D:$D,"Yes")="Yes",_xlfn.XLOOKUP("Risky_Outbound",'Scoring_Config'!$A:$A,'Scoring_Config'!$C:$C,25),0),"False,0")</f>
        <v>0</v>
      </c>
      <c r="AL884" t="s">
        <v>6699</v>
      </c>
      <c r="AM884" cm="1">
        <f t="array" ref="AM88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84" t="s">
        <v>6697</v>
      </c>
      <c r="AO884" t="s">
        <v>6697</v>
      </c>
      <c r="AP884" t="s">
        <v>6697</v>
      </c>
      <c r="AQ884" cm="1">
        <f t="array" ref="AQ884">IF(FALSE,"True," &amp; IF(_xlfn.XLOOKUP("Service_IsAny",'Scoring_Config'!$A:$A,'Scoring_Config'!$D:$D,"Yes")="Yes",_xlfn.XLOOKUP("Service_IsAny",'Scoring_Config'!$A:$A,'Scoring_Config'!$C:$C,0),0),"False,0")</f>
        <v>0</v>
      </c>
      <c r="AR884">
        <v>0</v>
      </c>
      <c r="AS884" cm="1">
        <f t="array" ref="AS884">IF(FALSE,"True," &amp; IF(_xlfn.XLOOKUP("Service_RangeGt1000",'Scoring_Config'!$A:$A,'Scoring_Config'!$D:$D,"Yes")="Yes",_xlfn.XLOOKUP("Service_RangeGt1000",'Scoring_Config'!$A:$A,'Scoring_Config'!$C:$C,0),0),"False,0")</f>
        <v>0</v>
      </c>
      <c r="AT884" cm="1">
        <f t="array" ref="AT884">IF(FALSE,"True," &amp; IF(_xlfn.XLOOKUP("App_IsAny",'Scoring_Config'!$A:$A,'Scoring_Config'!$D:$D,"Yes")="Yes",_xlfn.XLOOKUP("App_IsAny",'Scoring_Config'!$A:$A,'Scoring_Config'!$C:$C,0),0),"False,0")</f>
        <v>0</v>
      </c>
      <c r="AU884">
        <v>1</v>
      </c>
      <c r="AV884" cm="1">
        <f t="array" ref="AV884">IF(FALSE,"True," &amp; IF(_xlfn.XLOOKUP("App_RangeGt1000",'Scoring_Config'!$A:$A,'Scoring_Config'!$D:$D,"Yes")="Yes",_xlfn.XLOOKUP("App_RangeGt1000",'Scoring_Config'!$A:$A,'Scoring_Config'!$C:$C,0),0),"False,0")</f>
        <v>0</v>
      </c>
      <c r="AW884" cm="1">
        <f t="array" ref="AW884">IF(FALSE,"True," &amp; IF(_xlfn.XLOOKUP("Action_IsDenyOrDrop",'Scoring_Config'!$A:$A,'Scoring_Config'!$D:$D,"Yes")="Yes",_xlfn.XLOOKUP("Action_IsDenyOrDrop",'Scoring_Config'!$A:$A,'Scoring_Config'!$C:$C,0),0),"False,0")</f>
        <v>0</v>
      </c>
      <c r="AX884" cm="1">
        <f t="array" ref="AX884">IF(LEFT(AW884,4)="True",0,(IF(LEFT(Y884,4)="True",IF(_xlfn.XLOOKUP("Src_IsAny",'Scoring_Config'!$A:$A,'Scoring_Config'!$D:$D,"Yes")="Yes",_xlfn.XLOOKUP("Src_IsAny",'Scoring_Config'!$A:$A,'Scoring_Config'!$C:$C,10),0),0)+IF(LEFT(Z884,4)="True",IF(_xlfn.XLOOKUP("Src_CIDR_Le_16",'Scoring_Config'!$A:$A,'Scoring_Config'!$D:$D,"Yes")="Yes",_xlfn.XLOOKUP("Src_CIDR_Le_16",'Scoring_Config'!$A:$A,'Scoring_Config'!$C:$C,10),0),0)+IF(LEFT(AA884,4)="True",IF(_xlfn.XLOOKUP("Src_CIDR_17_22",'Scoring_Config'!$A:$A,'Scoring_Config'!$D:$D,"Yes")="Yes",_xlfn.XLOOKUP("Src_CIDR_17_22",'Scoring_Config'!$A:$A,'Scoring_Config'!$C:$C,5),0),0)+IF(LEFT(AB884,4)="True",IF(_xlfn.XLOOKUP("Dst_IsAny",'Scoring_Config'!$A:$A,'Scoring_Config'!$D:$D,"Yes")="Yes",_xlfn.XLOOKUP("Dst_IsAny",'Scoring_Config'!$A:$A,'Scoring_Config'!$C:$C,10),0),0)+IF(LEFT(AC884,4)="True",IF(_xlfn.XLOOKUP("Dst_CIDR_Le_16",'Scoring_Config'!$A:$A,'Scoring_Config'!$D:$D,"Yes")="Yes",_xlfn.XLOOKUP("Dst_CIDR_Le_16",'Scoring_Config'!$A:$A,'Scoring_Config'!$C:$C,10),0),0)+IF(LEFT(AD884,4)="True",IF(_xlfn.XLOOKUP("Dst_CIDR_17_22",'Scoring_Config'!$A:$A,'Scoring_Config'!$D:$D,"Yes")="Yes",_xlfn.XLOOKUP("Dst_CIDR_17_22",'Scoring_Config'!$A:$A,'Scoring_Config'!$C:$C,5),0),0)+IF(LEFT(AE884,4)="True",IF(_xlfn.XLOOKUP("SrcZone_IsAny",'Scoring_Config'!$A:$A,'Scoring_Config'!$D:$D,"Yes")="Yes",_xlfn.XLOOKUP("SrcZone_IsAny",'Scoring_Config'!$A:$A,'Scoring_Config'!$C:$C,10),0),0)+IF(LEFT(AF884,4)="True",IF(_xlfn.XLOOKUP("DstZone_IsAny",'Scoring_Config'!$A:$A,'Scoring_Config'!$D:$D,"Yes")="Yes",_xlfn.XLOOKUP("DstZone_IsAny",'Scoring_Config'!$A:$A,'Scoring_Config'!$C:$C,10),0),0)+IF(LEFT(AG884,4)="True",IF(_xlfn.XLOOKUP("Service_Any_OR_RangeGt1000",'Scoring_Config'!$A:$A,'Scoring_Config'!$D:$D,"Yes")="Yes",_xlfn.XLOOKUP("Service_Any_OR_RangeGt1000",'Scoring_Config'!$A:$A,'Scoring_Config'!$C:$C,10),0),0)+IF(LEFT(AH884,4)="True",IF(_xlfn.XLOOKUP("App_Any_OR_RangeGt1000",'Scoring_Config'!$A:$A,'Scoring_Config'!$D:$D,"Yes")="Yes",_xlfn.XLOOKUP("App_Any_OR_RangeGt1000",'Scoring_Config'!$A:$A,'Scoring_Config'!$C:$C,10),0),0)+IF(LEFT(AI884,4)="True",IF(_xlfn.XLOOKUP("Service_Insecure_Match",'Scoring_Config'!$A:$A,'Scoring_Config'!$D:$D,"Yes")="Yes",_xlfn.XLOOKUP("Service_Insecure_Match",'Scoring_Config'!$A:$A,'Scoring_Config'!$C:$C,5),0),0)+IF(LEFT(AJ884,4)="True",IF(_xlfn.XLOOKUP("Risky_Inbound",'Scoring_Config'!$A:$A,'Scoring_Config'!$D:$D,"Yes")="Yes",_xlfn.XLOOKUP("Risky_Inbound",'Scoring_Config'!$A:$A,'Scoring_Config'!$C:$C,50),0),0)+IF(LEFT(AK884,4)="True",IF(_xlfn.XLOOKUP("Risky_Outbound",'Scoring_Config'!$A:$A,'Scoring_Config'!$D:$D,"Yes")="Yes",_xlfn.XLOOKUP("Risky_Outbound",'Scoring_Config'!$A:$A,'Scoring_Config'!$C:$C,25),0),0)+IF(LEFT(AZ884,4)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884,FIND(",",AL884)+1,100)),0)+IF(LEFT(AM884,4)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884,FIND(",",AN884)+1,100)),0)+IF(_xlfn.XLOOKUP("Profile_Scoring",'Scoring_Config'!$A:$A,'Scoring_Config'!$D:$D,"Yes")="Yes",VALUE(MID(AO884,FIND(",",AO884)+1,100)),0)+IF(_xlfn.XLOOKUP("Options_Scoring",'Scoring_Config'!$A:$A,'Scoring_Config'!$D:$D,"Yes")="Yes",VALUE(MID(AP884,FIND(",",AP884)+1,100)),0)))</f>
        <v>0</v>
      </c>
      <c r="AZ884" cm="1">
        <f t="array" ref="AZ884">IF(FALSE,"True," &amp; IF(_xlfn.XLOOKUP("Migrate_Insecure",'Scoring_Config'!$A:$A,'Scoring_Config'!$D:$D,"Yes")="Yes",_xlfn.XLOOKUP("Migrate_Insecure",'Scoring_Config'!$A:$A,'Scoring_Config'!$C:$C,10),0),"False,0")</f>
        <v>0</v>
      </c>
    </row>
    <row r="885" spans="1:52">
      <c r="A885" t="s">
        <v>1979</v>
      </c>
      <c r="B885" t="s">
        <v>2858</v>
      </c>
      <c r="C885" t="s">
        <v>3542</v>
      </c>
      <c r="D885" t="s">
        <v>3545</v>
      </c>
      <c r="E885" t="s">
        <v>3563</v>
      </c>
      <c r="F885" t="s">
        <v>3897</v>
      </c>
      <c r="G885" t="s">
        <v>504</v>
      </c>
      <c r="H885" t="s">
        <v>174</v>
      </c>
      <c r="I885" t="s">
        <v>4220</v>
      </c>
      <c r="J885" t="s">
        <v>758</v>
      </c>
      <c r="K885" t="s">
        <v>1898</v>
      </c>
      <c r="L885" t="s">
        <v>1327</v>
      </c>
      <c r="M885" t="s">
        <v>1974</v>
      </c>
      <c r="N885" t="s">
        <v>4315</v>
      </c>
      <c r="O885" t="s">
        <v>4319</v>
      </c>
      <c r="P885" t="s">
        <v>4321</v>
      </c>
      <c r="Q885" t="s">
        <v>4955</v>
      </c>
      <c r="R885" t="s">
        <v>5439</v>
      </c>
      <c r="S885" t="s">
        <v>4324</v>
      </c>
      <c r="T885" t="s">
        <v>5792</v>
      </c>
      <c r="U885" t="s">
        <v>6378</v>
      </c>
      <c r="Y885" cm="1">
        <f t="array" ref="Y885">IF(FALSE,"True," &amp; IF(_xlfn.XLOOKUP("Src_IsAny",'Scoring_Config'!$A:$A,'Scoring_Config'!$D:$D,"Yes")="Yes",_xlfn.XLOOKUP("Src_IsAny",'Scoring_Config'!$A:$A,'Scoring_Config'!$C:$C,10),0),"False,0")</f>
        <v>0</v>
      </c>
      <c r="Z885" cm="1">
        <f t="array" ref="Z885">IF(FALSE,"True," &amp; IF(_xlfn.XLOOKUP("Src_CIDR_Le_16",'Scoring_Config'!$A:$A,'Scoring_Config'!$D:$D,"Yes")="Yes",_xlfn.XLOOKUP("Src_CIDR_Le_16",'Scoring_Config'!$A:$A,'Scoring_Config'!$C:$C,10),0),"False,0")</f>
        <v>0</v>
      </c>
      <c r="AA885" cm="1">
        <f t="array" ref="AA885">IF(FALSE,"True," &amp; IF(_xlfn.XLOOKUP("Src_CIDR_17_22",'Scoring_Config'!$A:$A,'Scoring_Config'!$D:$D,"Yes")="Yes",_xlfn.XLOOKUP("Src_CIDR_17_22",'Scoring_Config'!$A:$A,'Scoring_Config'!$C:$C,5),0),"False,0")</f>
        <v>0</v>
      </c>
      <c r="AB885" cm="1">
        <f t="array" ref="AB885">IF(FALSE,"True," &amp; IF(_xlfn.XLOOKUP("Dst_IsAny",'Scoring_Config'!$A:$A,'Scoring_Config'!$D:$D,"Yes")="Yes",_xlfn.XLOOKUP("Dst_IsAny",'Scoring_Config'!$A:$A,'Scoring_Config'!$C:$C,10),0),"False,0")</f>
        <v>0</v>
      </c>
      <c r="AC885" cm="1">
        <f t="array" ref="AC885">IF(FALSE,"True," &amp; IF(_xlfn.XLOOKUP("Dst_CIDR_Le_16",'Scoring_Config'!$A:$A,'Scoring_Config'!$D:$D,"Yes")="Yes",_xlfn.XLOOKUP("Dst_CIDR_Le_16",'Scoring_Config'!$A:$A,'Scoring_Config'!$C:$C,10),0),"False,0")</f>
        <v>0</v>
      </c>
      <c r="AD885" cm="1">
        <f t="array" ref="AD885">IF(FALSE,"True," &amp; IF(_xlfn.XLOOKUP("Dst_CIDR_17_22",'Scoring_Config'!$A:$A,'Scoring_Config'!$D:$D,"Yes")="Yes",_xlfn.XLOOKUP("Dst_CIDR_17_22",'Scoring_Config'!$A:$A,'Scoring_Config'!$C:$C,5),0),"False,0")</f>
        <v>0</v>
      </c>
      <c r="AE885" cm="1">
        <f t="array" ref="AE885">IF(FALSE,"True," &amp; IF(_xlfn.XLOOKUP("SrcZone_IsAny",'Scoring_Config'!$A:$A,'Scoring_Config'!$D:$D,"Yes")="Yes",_xlfn.XLOOKUP("SrcZone_IsAny",'Scoring_Config'!$A:$A,'Scoring_Config'!$C:$C,10),0),"False,0")</f>
        <v>0</v>
      </c>
      <c r="AF885" cm="1">
        <f t="array" ref="AF885">IF(FALSE,"True," &amp; IF(_xlfn.XLOOKUP("DstZone_IsAny",'Scoring_Config'!$A:$A,'Scoring_Config'!$D:$D,"Yes")="Yes",_xlfn.XLOOKUP("DstZone_IsAny",'Scoring_Config'!$A:$A,'Scoring_Config'!$C:$C,10),0),"False,0")</f>
        <v>0</v>
      </c>
      <c r="AG885" cm="1">
        <f t="array" ref="AG88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85" cm="1">
        <f t="array" ref="AH885">IF(FALSE,"True," &amp; IF(_xlfn.XLOOKUP("App_Any_OR_RangeGt1000",'Scoring_Config'!$A:$A,'Scoring_Config'!$D:$D,"Yes")="Yes",_xlfn.XLOOKUP("App_Any_OR_RangeGt1000",'Scoring_Config'!$A:$A,'Scoring_Config'!$C:$C,10),0),"False,0")</f>
        <v>0</v>
      </c>
      <c r="AI885" cm="1">
        <f t="array" ref="AI885">IF(FALSE,"True," &amp; IF(_xlfn.XLOOKUP("Service_Insecure_Match",'Scoring_Config'!$A:$A,'Scoring_Config'!$D:$D,"Yes")="Yes",_xlfn.XLOOKUP("Service_Insecure_Match",'Scoring_Config'!$A:$A,'Scoring_Config'!$C:$C,5),0),"False,0")</f>
        <v>0</v>
      </c>
      <c r="AJ885" cm="1">
        <f t="array" ref="AJ885">IF(FALSE,"True," &amp; IF(_xlfn.XLOOKUP("Risky_Inbound",'Scoring_Config'!$A:$A,'Scoring_Config'!$D:$D,"Yes")="Yes",_xlfn.XLOOKUP("Risky_Inbound",'Scoring_Config'!$A:$A,'Scoring_Config'!$C:$C,50),0),"False,0")</f>
        <v>0</v>
      </c>
      <c r="AK885" cm="1">
        <f t="array" ref="AK885">IF(FALSE,"True," &amp; IF(_xlfn.XLOOKUP("Risky_Outbound",'Scoring_Config'!$A:$A,'Scoring_Config'!$D:$D,"Yes")="Yes",_xlfn.XLOOKUP("Risky_Outbound",'Scoring_Config'!$A:$A,'Scoring_Config'!$C:$C,25),0),"False,0")</f>
        <v>0</v>
      </c>
      <c r="AL885" t="s">
        <v>6700</v>
      </c>
      <c r="AM885" cm="1">
        <f t="array" ref="AM88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85" t="s">
        <v>6697</v>
      </c>
      <c r="AO885" t="s">
        <v>6697</v>
      </c>
      <c r="AP885" t="s">
        <v>6697</v>
      </c>
      <c r="AQ885" cm="1">
        <f t="array" ref="AQ885">IF(FALSE,"True," &amp; IF(_xlfn.XLOOKUP("Service_IsAny",'Scoring_Config'!$A:$A,'Scoring_Config'!$D:$D,"Yes")="Yes",_xlfn.XLOOKUP("Service_IsAny",'Scoring_Config'!$A:$A,'Scoring_Config'!$C:$C,0),0),"False,0")</f>
        <v>0</v>
      </c>
      <c r="AR885">
        <v>0</v>
      </c>
      <c r="AS885" cm="1">
        <f t="array" ref="AS885">IF(FALSE,"True," &amp; IF(_xlfn.XLOOKUP("Service_RangeGt1000",'Scoring_Config'!$A:$A,'Scoring_Config'!$D:$D,"Yes")="Yes",_xlfn.XLOOKUP("Service_RangeGt1000",'Scoring_Config'!$A:$A,'Scoring_Config'!$C:$C,0),0),"False,0")</f>
        <v>0</v>
      </c>
      <c r="AT885" cm="1">
        <f t="array" ref="AT885">IF(FALSE,"True," &amp; IF(_xlfn.XLOOKUP("App_IsAny",'Scoring_Config'!$A:$A,'Scoring_Config'!$D:$D,"Yes")="Yes",_xlfn.XLOOKUP("App_IsAny",'Scoring_Config'!$A:$A,'Scoring_Config'!$C:$C,0),0),"False,0")</f>
        <v>0</v>
      </c>
      <c r="AU885">
        <v>3</v>
      </c>
      <c r="AV885" cm="1">
        <f t="array" ref="AV885">IF(FALSE,"True," &amp; IF(_xlfn.XLOOKUP("App_RangeGt1000",'Scoring_Config'!$A:$A,'Scoring_Config'!$D:$D,"Yes")="Yes",_xlfn.XLOOKUP("App_RangeGt1000",'Scoring_Config'!$A:$A,'Scoring_Config'!$C:$C,0),0),"False,0")</f>
        <v>0</v>
      </c>
      <c r="AW885" cm="1">
        <f t="array" ref="AW885">IF(FALSE,"True," &amp; IF(_xlfn.XLOOKUP("Action_IsDenyOrDrop",'Scoring_Config'!$A:$A,'Scoring_Config'!$D:$D,"Yes")="Yes",_xlfn.XLOOKUP("Action_IsDenyOrDrop",'Scoring_Config'!$A:$A,'Scoring_Config'!$C:$C,0),0),"False,0")</f>
        <v>0</v>
      </c>
      <c r="AX885" cm="1">
        <f t="array" ref="AX885">IF(LEFT(AW885,4)="True",0,(IF(LEFT(Y885,4)="True",IF(_xlfn.XLOOKUP("Src_IsAny",'Scoring_Config'!$A:$A,'Scoring_Config'!$D:$D,"Yes")="Yes",_xlfn.XLOOKUP("Src_IsAny",'Scoring_Config'!$A:$A,'Scoring_Config'!$C:$C,10),0),0)+IF(LEFT(Z885,4)="True",IF(_xlfn.XLOOKUP("Src_CIDR_Le_16",'Scoring_Config'!$A:$A,'Scoring_Config'!$D:$D,"Yes")="Yes",_xlfn.XLOOKUP("Src_CIDR_Le_16",'Scoring_Config'!$A:$A,'Scoring_Config'!$C:$C,10),0),0)+IF(LEFT(AA885,4)="True",IF(_xlfn.XLOOKUP("Src_CIDR_17_22",'Scoring_Config'!$A:$A,'Scoring_Config'!$D:$D,"Yes")="Yes",_xlfn.XLOOKUP("Src_CIDR_17_22",'Scoring_Config'!$A:$A,'Scoring_Config'!$C:$C,5),0),0)+IF(LEFT(AB885,4)="True",IF(_xlfn.XLOOKUP("Dst_IsAny",'Scoring_Config'!$A:$A,'Scoring_Config'!$D:$D,"Yes")="Yes",_xlfn.XLOOKUP("Dst_IsAny",'Scoring_Config'!$A:$A,'Scoring_Config'!$C:$C,10),0),0)+IF(LEFT(AC885,4)="True",IF(_xlfn.XLOOKUP("Dst_CIDR_Le_16",'Scoring_Config'!$A:$A,'Scoring_Config'!$D:$D,"Yes")="Yes",_xlfn.XLOOKUP("Dst_CIDR_Le_16",'Scoring_Config'!$A:$A,'Scoring_Config'!$C:$C,10),0),0)+IF(LEFT(AD885,4)="True",IF(_xlfn.XLOOKUP("Dst_CIDR_17_22",'Scoring_Config'!$A:$A,'Scoring_Config'!$D:$D,"Yes")="Yes",_xlfn.XLOOKUP("Dst_CIDR_17_22",'Scoring_Config'!$A:$A,'Scoring_Config'!$C:$C,5),0),0)+IF(LEFT(AE885,4)="True",IF(_xlfn.XLOOKUP("SrcZone_IsAny",'Scoring_Config'!$A:$A,'Scoring_Config'!$D:$D,"Yes")="Yes",_xlfn.XLOOKUP("SrcZone_IsAny",'Scoring_Config'!$A:$A,'Scoring_Config'!$C:$C,10),0),0)+IF(LEFT(AF885,4)="True",IF(_xlfn.XLOOKUP("DstZone_IsAny",'Scoring_Config'!$A:$A,'Scoring_Config'!$D:$D,"Yes")="Yes",_xlfn.XLOOKUP("DstZone_IsAny",'Scoring_Config'!$A:$A,'Scoring_Config'!$C:$C,10),0),0)+IF(LEFT(AG885,4)="True",IF(_xlfn.XLOOKUP("Service_Any_OR_RangeGt1000",'Scoring_Config'!$A:$A,'Scoring_Config'!$D:$D,"Yes")="Yes",_xlfn.XLOOKUP("Service_Any_OR_RangeGt1000",'Scoring_Config'!$A:$A,'Scoring_Config'!$C:$C,10),0),0)+IF(LEFT(AH885,4)="True",IF(_xlfn.XLOOKUP("App_Any_OR_RangeGt1000",'Scoring_Config'!$A:$A,'Scoring_Config'!$D:$D,"Yes")="Yes",_xlfn.XLOOKUP("App_Any_OR_RangeGt1000",'Scoring_Config'!$A:$A,'Scoring_Config'!$C:$C,10),0),0)+IF(LEFT(AI885,4)="True",IF(_xlfn.XLOOKUP("Service_Insecure_Match",'Scoring_Config'!$A:$A,'Scoring_Config'!$D:$D,"Yes")="Yes",_xlfn.XLOOKUP("Service_Insecure_Match",'Scoring_Config'!$A:$A,'Scoring_Config'!$C:$C,5),0),0)+IF(LEFT(AJ885,4)="True",IF(_xlfn.XLOOKUP("Risky_Inbound",'Scoring_Config'!$A:$A,'Scoring_Config'!$D:$D,"Yes")="Yes",_xlfn.XLOOKUP("Risky_Inbound",'Scoring_Config'!$A:$A,'Scoring_Config'!$C:$C,50),0),0)+IF(LEFT(AK885,4)="True",IF(_xlfn.XLOOKUP("Risky_Outbound",'Scoring_Config'!$A:$A,'Scoring_Config'!$D:$D,"Yes")="Yes",_xlfn.XLOOKUP("Risky_Outbound",'Scoring_Config'!$A:$A,'Scoring_Config'!$C:$C,25),0),0)+IF(LEFT(AZ885,4)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885,FIND(",",AL885)+1,100)),0)+IF(LEFT(AM885,4)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885,FIND(",",AN885)+1,100)),0)+IF(_xlfn.XLOOKUP("Profile_Scoring",'Scoring_Config'!$A:$A,'Scoring_Config'!$D:$D,"Yes")="Yes",VALUE(MID(AO885,FIND(",",AO885)+1,100)),0)+IF(_xlfn.XLOOKUP("Options_Scoring",'Scoring_Config'!$A:$A,'Scoring_Config'!$D:$D,"Yes")="Yes",VALUE(MID(AP885,FIND(",",AP885)+1,100)),0)))</f>
        <v>0</v>
      </c>
      <c r="AZ885" cm="1">
        <f t="array" ref="AZ885">IF(FALSE,"True," &amp; IF(_xlfn.XLOOKUP("Migrate_Insecure",'Scoring_Config'!$A:$A,'Scoring_Config'!$D:$D,"Yes")="Yes",_xlfn.XLOOKUP("Migrate_Insecure",'Scoring_Config'!$A:$A,'Scoring_Config'!$C:$C,10),0),"False,0")</f>
        <v>0</v>
      </c>
    </row>
    <row r="886" spans="1:52">
      <c r="A886" t="s">
        <v>1979</v>
      </c>
      <c r="B886" t="s">
        <v>2859</v>
      </c>
      <c r="C886" t="s">
        <v>3542</v>
      </c>
      <c r="D886" t="s">
        <v>3545</v>
      </c>
      <c r="E886" t="s">
        <v>3563</v>
      </c>
      <c r="F886" t="s">
        <v>3888</v>
      </c>
      <c r="G886" t="s">
        <v>505</v>
      </c>
      <c r="H886" t="s">
        <v>174</v>
      </c>
      <c r="I886" t="s">
        <v>3643</v>
      </c>
      <c r="J886" t="s">
        <v>212</v>
      </c>
      <c r="K886" t="s">
        <v>1667</v>
      </c>
      <c r="L886" t="s">
        <v>1513</v>
      </c>
      <c r="M886" t="s">
        <v>1974</v>
      </c>
      <c r="N886" t="s">
        <v>4315</v>
      </c>
      <c r="O886" t="s">
        <v>4319</v>
      </c>
      <c r="P886" t="s">
        <v>4323</v>
      </c>
      <c r="Q886" t="s">
        <v>4956</v>
      </c>
      <c r="R886" t="s">
        <v>5439</v>
      </c>
      <c r="S886" t="s">
        <v>4324</v>
      </c>
      <c r="T886" t="s">
        <v>5793</v>
      </c>
      <c r="U886" t="s">
        <v>6379</v>
      </c>
      <c r="Y886" cm="1">
        <f t="array" ref="Y886">IF(FALSE,"True," &amp; IF(_xlfn.XLOOKUP("Src_IsAny",'Scoring_Config'!$A:$A,'Scoring_Config'!$D:$D,"Yes")="Yes",_xlfn.XLOOKUP("Src_IsAny",'Scoring_Config'!$A:$A,'Scoring_Config'!$C:$C,10),0),"False,0")</f>
        <v>0</v>
      </c>
      <c r="Z886" cm="1">
        <f t="array" ref="Z886">IF(FALSE,"True," &amp; IF(_xlfn.XLOOKUP("Src_CIDR_Le_16",'Scoring_Config'!$A:$A,'Scoring_Config'!$D:$D,"Yes")="Yes",_xlfn.XLOOKUP("Src_CIDR_Le_16",'Scoring_Config'!$A:$A,'Scoring_Config'!$C:$C,10),0),"False,0")</f>
        <v>0</v>
      </c>
      <c r="AA886" cm="1">
        <f t="array" ref="AA886">IF(FALSE,"True," &amp; IF(_xlfn.XLOOKUP("Src_CIDR_17_22",'Scoring_Config'!$A:$A,'Scoring_Config'!$D:$D,"Yes")="Yes",_xlfn.XLOOKUP("Src_CIDR_17_22",'Scoring_Config'!$A:$A,'Scoring_Config'!$C:$C,5),0),"False,0")</f>
        <v>0</v>
      </c>
      <c r="AB886" cm="1">
        <f t="array" ref="AB886">IF(FALSE,"True," &amp; IF(_xlfn.XLOOKUP("Dst_IsAny",'Scoring_Config'!$A:$A,'Scoring_Config'!$D:$D,"Yes")="Yes",_xlfn.XLOOKUP("Dst_IsAny",'Scoring_Config'!$A:$A,'Scoring_Config'!$C:$C,10),0),"False,0")</f>
        <v>0</v>
      </c>
      <c r="AC886" cm="1">
        <f t="array" ref="AC886">IF(FALSE,"True," &amp; IF(_xlfn.XLOOKUP("Dst_CIDR_Le_16",'Scoring_Config'!$A:$A,'Scoring_Config'!$D:$D,"Yes")="Yes",_xlfn.XLOOKUP("Dst_CIDR_Le_16",'Scoring_Config'!$A:$A,'Scoring_Config'!$C:$C,10),0),"False,0")</f>
        <v>0</v>
      </c>
      <c r="AD886" cm="1">
        <f t="array" ref="AD886">IF(FALSE,"True," &amp; IF(_xlfn.XLOOKUP("Dst_CIDR_17_22",'Scoring_Config'!$A:$A,'Scoring_Config'!$D:$D,"Yes")="Yes",_xlfn.XLOOKUP("Dst_CIDR_17_22",'Scoring_Config'!$A:$A,'Scoring_Config'!$C:$C,5),0),"False,0")</f>
        <v>0</v>
      </c>
      <c r="AE886" cm="1">
        <f t="array" ref="AE886">IF(FALSE,"True," &amp; IF(_xlfn.XLOOKUP("SrcZone_IsAny",'Scoring_Config'!$A:$A,'Scoring_Config'!$D:$D,"Yes")="Yes",_xlfn.XLOOKUP("SrcZone_IsAny",'Scoring_Config'!$A:$A,'Scoring_Config'!$C:$C,10),0),"False,0")</f>
        <v>0</v>
      </c>
      <c r="AF886" cm="1">
        <f t="array" ref="AF886">IF(FALSE,"True," &amp; IF(_xlfn.XLOOKUP("DstZone_IsAny",'Scoring_Config'!$A:$A,'Scoring_Config'!$D:$D,"Yes")="Yes",_xlfn.XLOOKUP("DstZone_IsAny",'Scoring_Config'!$A:$A,'Scoring_Config'!$C:$C,10),0),"False,0")</f>
        <v>0</v>
      </c>
      <c r="AG886" cm="1">
        <f t="array" ref="AG88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86" cm="1">
        <f t="array" ref="AH886">IF(FALSE,"True," &amp; IF(_xlfn.XLOOKUP("App_Any_OR_RangeGt1000",'Scoring_Config'!$A:$A,'Scoring_Config'!$D:$D,"Yes")="Yes",_xlfn.XLOOKUP("App_Any_OR_RangeGt1000",'Scoring_Config'!$A:$A,'Scoring_Config'!$C:$C,10),0),"False,0")</f>
        <v>0</v>
      </c>
      <c r="AI886" cm="1">
        <f t="array" ref="AI886">IF(FALSE,"True," &amp; IF(_xlfn.XLOOKUP("Service_Insecure_Match",'Scoring_Config'!$A:$A,'Scoring_Config'!$D:$D,"Yes")="Yes",_xlfn.XLOOKUP("Service_Insecure_Match",'Scoring_Config'!$A:$A,'Scoring_Config'!$C:$C,5),0),"False,0")</f>
        <v>0</v>
      </c>
      <c r="AJ886" cm="1">
        <f t="array" ref="AJ886">IF(FALSE,"True," &amp; IF(_xlfn.XLOOKUP("Risky_Inbound",'Scoring_Config'!$A:$A,'Scoring_Config'!$D:$D,"Yes")="Yes",_xlfn.XLOOKUP("Risky_Inbound",'Scoring_Config'!$A:$A,'Scoring_Config'!$C:$C,50),0),"False,0")</f>
        <v>0</v>
      </c>
      <c r="AK886" cm="1">
        <f t="array" ref="AK886">IF(FALSE,"True," &amp; IF(_xlfn.XLOOKUP("Risky_Outbound",'Scoring_Config'!$A:$A,'Scoring_Config'!$D:$D,"Yes")="Yes",_xlfn.XLOOKUP("Risky_Outbound",'Scoring_Config'!$A:$A,'Scoring_Config'!$C:$C,25),0),"False,0")</f>
        <v>0</v>
      </c>
      <c r="AL886" t="s">
        <v>6699</v>
      </c>
      <c r="AM886" cm="1">
        <f t="array" ref="AM88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86" t="s">
        <v>6697</v>
      </c>
      <c r="AO886" t="s">
        <v>6697</v>
      </c>
      <c r="AP886" t="s">
        <v>6697</v>
      </c>
      <c r="AQ886" cm="1">
        <f t="array" ref="AQ886">IF(FALSE,"True," &amp; IF(_xlfn.XLOOKUP("Service_IsAny",'Scoring_Config'!$A:$A,'Scoring_Config'!$D:$D,"Yes")="Yes",_xlfn.XLOOKUP("Service_IsAny",'Scoring_Config'!$A:$A,'Scoring_Config'!$C:$C,0),0),"False,0")</f>
        <v>0</v>
      </c>
      <c r="AR886">
        <v>1</v>
      </c>
      <c r="AS886" cm="1">
        <f t="array" ref="AS886">IF(FALSE,"True," &amp; IF(_xlfn.XLOOKUP("Service_RangeGt1000",'Scoring_Config'!$A:$A,'Scoring_Config'!$D:$D,"Yes")="Yes",_xlfn.XLOOKUP("Service_RangeGt1000",'Scoring_Config'!$A:$A,'Scoring_Config'!$C:$C,0),0),"False,0")</f>
        <v>0</v>
      </c>
      <c r="AT886" cm="1">
        <f t="array" ref="AT886">IF(FALSE,"True," &amp; IF(_xlfn.XLOOKUP("App_IsAny",'Scoring_Config'!$A:$A,'Scoring_Config'!$D:$D,"Yes")="Yes",_xlfn.XLOOKUP("App_IsAny",'Scoring_Config'!$A:$A,'Scoring_Config'!$C:$C,0),0),"False,0")</f>
        <v>0</v>
      </c>
      <c r="AU886">
        <v>1</v>
      </c>
      <c r="AV886" cm="1">
        <f t="array" ref="AV886">IF(FALSE,"True," &amp; IF(_xlfn.XLOOKUP("App_RangeGt1000",'Scoring_Config'!$A:$A,'Scoring_Config'!$D:$D,"Yes")="Yes",_xlfn.XLOOKUP("App_RangeGt1000",'Scoring_Config'!$A:$A,'Scoring_Config'!$C:$C,0),0),"False,0")</f>
        <v>0</v>
      </c>
      <c r="AW886" cm="1">
        <f t="array" ref="AW886">IF(FALSE,"True," &amp; IF(_xlfn.XLOOKUP("Action_IsDenyOrDrop",'Scoring_Config'!$A:$A,'Scoring_Config'!$D:$D,"Yes")="Yes",_xlfn.XLOOKUP("Action_IsDenyOrDrop",'Scoring_Config'!$A:$A,'Scoring_Config'!$C:$C,0),0),"False,0")</f>
        <v>0</v>
      </c>
      <c r="AX886" cm="1">
        <f t="array" ref="AX886">IF(LEFT(AW886,4)="True",0,(IF(LEFT(Y886,4)="True",IF(_xlfn.XLOOKUP("Src_IsAny",'Scoring_Config'!$A:$A,'Scoring_Config'!$D:$D,"Yes")="Yes",_xlfn.XLOOKUP("Src_IsAny",'Scoring_Config'!$A:$A,'Scoring_Config'!$C:$C,10),0),0)+IF(LEFT(Z886,4)="True",IF(_xlfn.XLOOKUP("Src_CIDR_Le_16",'Scoring_Config'!$A:$A,'Scoring_Config'!$D:$D,"Yes")="Yes",_xlfn.XLOOKUP("Src_CIDR_Le_16",'Scoring_Config'!$A:$A,'Scoring_Config'!$C:$C,10),0),0)+IF(LEFT(AA886,4)="True",IF(_xlfn.XLOOKUP("Src_CIDR_17_22",'Scoring_Config'!$A:$A,'Scoring_Config'!$D:$D,"Yes")="Yes",_xlfn.XLOOKUP("Src_CIDR_17_22",'Scoring_Config'!$A:$A,'Scoring_Config'!$C:$C,5),0),0)+IF(LEFT(AB886,4)="True",IF(_xlfn.XLOOKUP("Dst_IsAny",'Scoring_Config'!$A:$A,'Scoring_Config'!$D:$D,"Yes")="Yes",_xlfn.XLOOKUP("Dst_IsAny",'Scoring_Config'!$A:$A,'Scoring_Config'!$C:$C,10),0),0)+IF(LEFT(AC886,4)="True",IF(_xlfn.XLOOKUP("Dst_CIDR_Le_16",'Scoring_Config'!$A:$A,'Scoring_Config'!$D:$D,"Yes")="Yes",_xlfn.XLOOKUP("Dst_CIDR_Le_16",'Scoring_Config'!$A:$A,'Scoring_Config'!$C:$C,10),0),0)+IF(LEFT(AD886,4)="True",IF(_xlfn.XLOOKUP("Dst_CIDR_17_22",'Scoring_Config'!$A:$A,'Scoring_Config'!$D:$D,"Yes")="Yes",_xlfn.XLOOKUP("Dst_CIDR_17_22",'Scoring_Config'!$A:$A,'Scoring_Config'!$C:$C,5),0),0)+IF(LEFT(AE886,4)="True",IF(_xlfn.XLOOKUP("SrcZone_IsAny",'Scoring_Config'!$A:$A,'Scoring_Config'!$D:$D,"Yes")="Yes",_xlfn.XLOOKUP("SrcZone_IsAny",'Scoring_Config'!$A:$A,'Scoring_Config'!$C:$C,10),0),0)+IF(LEFT(AF886,4)="True",IF(_xlfn.XLOOKUP("DstZone_IsAny",'Scoring_Config'!$A:$A,'Scoring_Config'!$D:$D,"Yes")="Yes",_xlfn.XLOOKUP("DstZone_IsAny",'Scoring_Config'!$A:$A,'Scoring_Config'!$C:$C,10),0),0)+IF(LEFT(AG886,4)="True",IF(_xlfn.XLOOKUP("Service_Any_OR_RangeGt1000",'Scoring_Config'!$A:$A,'Scoring_Config'!$D:$D,"Yes")="Yes",_xlfn.XLOOKUP("Service_Any_OR_RangeGt1000",'Scoring_Config'!$A:$A,'Scoring_Config'!$C:$C,10),0),0)+IF(LEFT(AH886,4)="True",IF(_xlfn.XLOOKUP("App_Any_OR_RangeGt1000",'Scoring_Config'!$A:$A,'Scoring_Config'!$D:$D,"Yes")="Yes",_xlfn.XLOOKUP("App_Any_OR_RangeGt1000",'Scoring_Config'!$A:$A,'Scoring_Config'!$C:$C,10),0),0)+IF(LEFT(AI886,4)="True",IF(_xlfn.XLOOKUP("Service_Insecure_Match",'Scoring_Config'!$A:$A,'Scoring_Config'!$D:$D,"Yes")="Yes",_xlfn.XLOOKUP("Service_Insecure_Match",'Scoring_Config'!$A:$A,'Scoring_Config'!$C:$C,5),0),0)+IF(LEFT(AJ886,4)="True",IF(_xlfn.XLOOKUP("Risky_Inbound",'Scoring_Config'!$A:$A,'Scoring_Config'!$D:$D,"Yes")="Yes",_xlfn.XLOOKUP("Risky_Inbound",'Scoring_Config'!$A:$A,'Scoring_Config'!$C:$C,50),0),0)+IF(LEFT(AK886,4)="True",IF(_xlfn.XLOOKUP("Risky_Outbound",'Scoring_Config'!$A:$A,'Scoring_Config'!$D:$D,"Yes")="Yes",_xlfn.XLOOKUP("Risky_Outbound",'Scoring_Config'!$A:$A,'Scoring_Config'!$C:$C,25),0),0)+IF(LEFT(AZ886,4)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886,FIND(",",AL886)+1,100)),0)+IF(LEFT(AM886,4)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886,FIND(",",AN886)+1,100)),0)+IF(_xlfn.XLOOKUP("Profile_Scoring",'Scoring_Config'!$A:$A,'Scoring_Config'!$D:$D,"Yes")="Yes",VALUE(MID(AO886,FIND(",",AO886)+1,100)),0)+IF(_xlfn.XLOOKUP("Options_Scoring",'Scoring_Config'!$A:$A,'Scoring_Config'!$D:$D,"Yes")="Yes",VALUE(MID(AP886,FIND(",",AP886)+1,100)),0)))</f>
        <v>0</v>
      </c>
      <c r="AZ886" cm="1">
        <f t="array" ref="AZ886">IF(FALSE,"True," &amp; IF(_xlfn.XLOOKUP("Migrate_Insecure",'Scoring_Config'!$A:$A,'Scoring_Config'!$D:$D,"Yes")="Yes",_xlfn.XLOOKUP("Migrate_Insecure",'Scoring_Config'!$A:$A,'Scoring_Config'!$C:$C,10),0),"False,0")</f>
        <v>0</v>
      </c>
    </row>
    <row r="887" spans="1:52">
      <c r="A887" t="s">
        <v>1979</v>
      </c>
      <c r="B887" t="s">
        <v>2860</v>
      </c>
      <c r="C887" t="s">
        <v>3542</v>
      </c>
      <c r="D887" t="s">
        <v>3545</v>
      </c>
      <c r="E887" t="s">
        <v>3563</v>
      </c>
      <c r="F887" t="s">
        <v>3794</v>
      </c>
      <c r="G887" t="s">
        <v>506</v>
      </c>
      <c r="H887" t="s">
        <v>174</v>
      </c>
      <c r="I887" t="s">
        <v>3752</v>
      </c>
      <c r="J887" t="s">
        <v>212</v>
      </c>
      <c r="K887" t="s">
        <v>1667</v>
      </c>
      <c r="L887" t="s">
        <v>1513</v>
      </c>
      <c r="M887" t="s">
        <v>1974</v>
      </c>
      <c r="N887" t="s">
        <v>4315</v>
      </c>
      <c r="O887" t="s">
        <v>4319</v>
      </c>
      <c r="P887" t="s">
        <v>4323</v>
      </c>
      <c r="Q887" t="s">
        <v>4957</v>
      </c>
      <c r="R887" t="s">
        <v>5439</v>
      </c>
      <c r="S887" t="s">
        <v>4324</v>
      </c>
      <c r="T887" t="s">
        <v>5794</v>
      </c>
      <c r="U887" t="s">
        <v>5793</v>
      </c>
      <c r="Y887" cm="1">
        <f t="array" ref="Y887">IF(FALSE,"True," &amp; IF(_xlfn.XLOOKUP("Src_IsAny",'Scoring_Config'!$A:$A,'Scoring_Config'!$D:$D,"Yes")="Yes",_xlfn.XLOOKUP("Src_IsAny",'Scoring_Config'!$A:$A,'Scoring_Config'!$C:$C,10),0),"False,0")</f>
        <v>0</v>
      </c>
      <c r="Z887" cm="1">
        <f t="array" ref="Z887">IF(FALSE,"True," &amp; IF(_xlfn.XLOOKUP("Src_CIDR_Le_16",'Scoring_Config'!$A:$A,'Scoring_Config'!$D:$D,"Yes")="Yes",_xlfn.XLOOKUP("Src_CIDR_Le_16",'Scoring_Config'!$A:$A,'Scoring_Config'!$C:$C,10),0),"False,0")</f>
        <v>0</v>
      </c>
      <c r="AA887" cm="1">
        <f t="array" ref="AA887">IF(FALSE,"True," &amp; IF(_xlfn.XLOOKUP("Src_CIDR_17_22",'Scoring_Config'!$A:$A,'Scoring_Config'!$D:$D,"Yes")="Yes",_xlfn.XLOOKUP("Src_CIDR_17_22",'Scoring_Config'!$A:$A,'Scoring_Config'!$C:$C,5),0),"False,0")</f>
        <v>0</v>
      </c>
      <c r="AB887" cm="1">
        <f t="array" ref="AB887">IF(FALSE,"True," &amp; IF(_xlfn.XLOOKUP("Dst_IsAny",'Scoring_Config'!$A:$A,'Scoring_Config'!$D:$D,"Yes")="Yes",_xlfn.XLOOKUP("Dst_IsAny",'Scoring_Config'!$A:$A,'Scoring_Config'!$C:$C,10),0),"False,0")</f>
        <v>0</v>
      </c>
      <c r="AC887" cm="1">
        <f t="array" ref="AC887">IF(FALSE,"True," &amp; IF(_xlfn.XLOOKUP("Dst_CIDR_Le_16",'Scoring_Config'!$A:$A,'Scoring_Config'!$D:$D,"Yes")="Yes",_xlfn.XLOOKUP("Dst_CIDR_Le_16",'Scoring_Config'!$A:$A,'Scoring_Config'!$C:$C,10),0),"False,0")</f>
        <v>0</v>
      </c>
      <c r="AD887" cm="1">
        <f t="array" ref="AD887">IF(FALSE,"True," &amp; IF(_xlfn.XLOOKUP("Dst_CIDR_17_22",'Scoring_Config'!$A:$A,'Scoring_Config'!$D:$D,"Yes")="Yes",_xlfn.XLOOKUP("Dst_CIDR_17_22",'Scoring_Config'!$A:$A,'Scoring_Config'!$C:$C,5),0),"False,0")</f>
        <v>0</v>
      </c>
      <c r="AE887" cm="1">
        <f t="array" ref="AE887">IF(FALSE,"True," &amp; IF(_xlfn.XLOOKUP("SrcZone_IsAny",'Scoring_Config'!$A:$A,'Scoring_Config'!$D:$D,"Yes")="Yes",_xlfn.XLOOKUP("SrcZone_IsAny",'Scoring_Config'!$A:$A,'Scoring_Config'!$C:$C,10),0),"False,0")</f>
        <v>0</v>
      </c>
      <c r="AF887" cm="1">
        <f t="array" ref="AF887">IF(FALSE,"True," &amp; IF(_xlfn.XLOOKUP("DstZone_IsAny",'Scoring_Config'!$A:$A,'Scoring_Config'!$D:$D,"Yes")="Yes",_xlfn.XLOOKUP("DstZone_IsAny",'Scoring_Config'!$A:$A,'Scoring_Config'!$C:$C,10),0),"False,0")</f>
        <v>0</v>
      </c>
      <c r="AG887" cm="1">
        <f t="array" ref="AG88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87" cm="1">
        <f t="array" ref="AH887">IF(FALSE,"True," &amp; IF(_xlfn.XLOOKUP("App_Any_OR_RangeGt1000",'Scoring_Config'!$A:$A,'Scoring_Config'!$D:$D,"Yes")="Yes",_xlfn.XLOOKUP("App_Any_OR_RangeGt1000",'Scoring_Config'!$A:$A,'Scoring_Config'!$C:$C,10),0),"False,0")</f>
        <v>0</v>
      </c>
      <c r="AI887" cm="1">
        <f t="array" ref="AI887">IF(FALSE,"True," &amp; IF(_xlfn.XLOOKUP("Service_Insecure_Match",'Scoring_Config'!$A:$A,'Scoring_Config'!$D:$D,"Yes")="Yes",_xlfn.XLOOKUP("Service_Insecure_Match",'Scoring_Config'!$A:$A,'Scoring_Config'!$C:$C,5),0),"False,0")</f>
        <v>0</v>
      </c>
      <c r="AJ887" cm="1">
        <f t="array" ref="AJ887">IF(FALSE,"True," &amp; IF(_xlfn.XLOOKUP("Risky_Inbound",'Scoring_Config'!$A:$A,'Scoring_Config'!$D:$D,"Yes")="Yes",_xlfn.XLOOKUP("Risky_Inbound",'Scoring_Config'!$A:$A,'Scoring_Config'!$C:$C,50),0),"False,0")</f>
        <v>0</v>
      </c>
      <c r="AK887" cm="1">
        <f t="array" ref="AK887">IF(FALSE,"True," &amp; IF(_xlfn.XLOOKUP("Risky_Outbound",'Scoring_Config'!$A:$A,'Scoring_Config'!$D:$D,"Yes")="Yes",_xlfn.XLOOKUP("Risky_Outbound",'Scoring_Config'!$A:$A,'Scoring_Config'!$C:$C,25),0),"False,0")</f>
        <v>0</v>
      </c>
      <c r="AL887" t="s">
        <v>6699</v>
      </c>
      <c r="AM887" cm="1">
        <f t="array" ref="AM88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87" t="s">
        <v>6697</v>
      </c>
      <c r="AO887" t="s">
        <v>6697</v>
      </c>
      <c r="AP887" t="s">
        <v>6697</v>
      </c>
      <c r="AQ887" cm="1">
        <f t="array" ref="AQ887">IF(FALSE,"True," &amp; IF(_xlfn.XLOOKUP("Service_IsAny",'Scoring_Config'!$A:$A,'Scoring_Config'!$D:$D,"Yes")="Yes",_xlfn.XLOOKUP("Service_IsAny",'Scoring_Config'!$A:$A,'Scoring_Config'!$C:$C,0),0),"False,0")</f>
        <v>0</v>
      </c>
      <c r="AR887">
        <v>1</v>
      </c>
      <c r="AS887" cm="1">
        <f t="array" ref="AS887">IF(FALSE,"True," &amp; IF(_xlfn.XLOOKUP("Service_RangeGt1000",'Scoring_Config'!$A:$A,'Scoring_Config'!$D:$D,"Yes")="Yes",_xlfn.XLOOKUP("Service_RangeGt1000",'Scoring_Config'!$A:$A,'Scoring_Config'!$C:$C,0),0),"False,0")</f>
        <v>0</v>
      </c>
      <c r="AT887" cm="1">
        <f t="array" ref="AT887">IF(FALSE,"True," &amp; IF(_xlfn.XLOOKUP("App_IsAny",'Scoring_Config'!$A:$A,'Scoring_Config'!$D:$D,"Yes")="Yes",_xlfn.XLOOKUP("App_IsAny",'Scoring_Config'!$A:$A,'Scoring_Config'!$C:$C,0),0),"False,0")</f>
        <v>0</v>
      </c>
      <c r="AU887">
        <v>1</v>
      </c>
      <c r="AV887" cm="1">
        <f t="array" ref="AV887">IF(FALSE,"True," &amp; IF(_xlfn.XLOOKUP("App_RangeGt1000",'Scoring_Config'!$A:$A,'Scoring_Config'!$D:$D,"Yes")="Yes",_xlfn.XLOOKUP("App_RangeGt1000",'Scoring_Config'!$A:$A,'Scoring_Config'!$C:$C,0),0),"False,0")</f>
        <v>0</v>
      </c>
      <c r="AW887" cm="1">
        <f t="array" ref="AW887">IF(FALSE,"True," &amp; IF(_xlfn.XLOOKUP("Action_IsDenyOrDrop",'Scoring_Config'!$A:$A,'Scoring_Config'!$D:$D,"Yes")="Yes",_xlfn.XLOOKUP("Action_IsDenyOrDrop",'Scoring_Config'!$A:$A,'Scoring_Config'!$C:$C,0),0),"False,0")</f>
        <v>0</v>
      </c>
      <c r="AX887" cm="1">
        <f t="array" ref="AX887">IF(LEFT(AW887,4)="True",0,(IF(LEFT(Y887,4)="True",IF(_xlfn.XLOOKUP("Src_IsAny",'Scoring_Config'!$A:$A,'Scoring_Config'!$D:$D,"Yes")="Yes",_xlfn.XLOOKUP("Src_IsAny",'Scoring_Config'!$A:$A,'Scoring_Config'!$C:$C,10),0),0)+IF(LEFT(Z887,4)="True",IF(_xlfn.XLOOKUP("Src_CIDR_Le_16",'Scoring_Config'!$A:$A,'Scoring_Config'!$D:$D,"Yes")="Yes",_xlfn.XLOOKUP("Src_CIDR_Le_16",'Scoring_Config'!$A:$A,'Scoring_Config'!$C:$C,10),0),0)+IF(LEFT(AA887,4)="True",IF(_xlfn.XLOOKUP("Src_CIDR_17_22",'Scoring_Config'!$A:$A,'Scoring_Config'!$D:$D,"Yes")="Yes",_xlfn.XLOOKUP("Src_CIDR_17_22",'Scoring_Config'!$A:$A,'Scoring_Config'!$C:$C,5),0),0)+IF(LEFT(AB887,4)="True",IF(_xlfn.XLOOKUP("Dst_IsAny",'Scoring_Config'!$A:$A,'Scoring_Config'!$D:$D,"Yes")="Yes",_xlfn.XLOOKUP("Dst_IsAny",'Scoring_Config'!$A:$A,'Scoring_Config'!$C:$C,10),0),0)+IF(LEFT(AC887,4)="True",IF(_xlfn.XLOOKUP("Dst_CIDR_Le_16",'Scoring_Config'!$A:$A,'Scoring_Config'!$D:$D,"Yes")="Yes",_xlfn.XLOOKUP("Dst_CIDR_Le_16",'Scoring_Config'!$A:$A,'Scoring_Config'!$C:$C,10),0),0)+IF(LEFT(AD887,4)="True",IF(_xlfn.XLOOKUP("Dst_CIDR_17_22",'Scoring_Config'!$A:$A,'Scoring_Config'!$D:$D,"Yes")="Yes",_xlfn.XLOOKUP("Dst_CIDR_17_22",'Scoring_Config'!$A:$A,'Scoring_Config'!$C:$C,5),0),0)+IF(LEFT(AE887,4)="True",IF(_xlfn.XLOOKUP("SrcZone_IsAny",'Scoring_Config'!$A:$A,'Scoring_Config'!$D:$D,"Yes")="Yes",_xlfn.XLOOKUP("SrcZone_IsAny",'Scoring_Config'!$A:$A,'Scoring_Config'!$C:$C,10),0),0)+IF(LEFT(AF887,4)="True",IF(_xlfn.XLOOKUP("DstZone_IsAny",'Scoring_Config'!$A:$A,'Scoring_Config'!$D:$D,"Yes")="Yes",_xlfn.XLOOKUP("DstZone_IsAny",'Scoring_Config'!$A:$A,'Scoring_Config'!$C:$C,10),0),0)+IF(LEFT(AG887,4)="True",IF(_xlfn.XLOOKUP("Service_Any_OR_RangeGt1000",'Scoring_Config'!$A:$A,'Scoring_Config'!$D:$D,"Yes")="Yes",_xlfn.XLOOKUP("Service_Any_OR_RangeGt1000",'Scoring_Config'!$A:$A,'Scoring_Config'!$C:$C,10),0),0)+IF(LEFT(AH887,4)="True",IF(_xlfn.XLOOKUP("App_Any_OR_RangeGt1000",'Scoring_Config'!$A:$A,'Scoring_Config'!$D:$D,"Yes")="Yes",_xlfn.XLOOKUP("App_Any_OR_RangeGt1000",'Scoring_Config'!$A:$A,'Scoring_Config'!$C:$C,10),0),0)+IF(LEFT(AI887,4)="True",IF(_xlfn.XLOOKUP("Service_Insecure_Match",'Scoring_Config'!$A:$A,'Scoring_Config'!$D:$D,"Yes")="Yes",_xlfn.XLOOKUP("Service_Insecure_Match",'Scoring_Config'!$A:$A,'Scoring_Config'!$C:$C,5),0),0)+IF(LEFT(AJ887,4)="True",IF(_xlfn.XLOOKUP("Risky_Inbound",'Scoring_Config'!$A:$A,'Scoring_Config'!$D:$D,"Yes")="Yes",_xlfn.XLOOKUP("Risky_Inbound",'Scoring_Config'!$A:$A,'Scoring_Config'!$C:$C,50),0),0)+IF(LEFT(AK887,4)="True",IF(_xlfn.XLOOKUP("Risky_Outbound",'Scoring_Config'!$A:$A,'Scoring_Config'!$D:$D,"Yes")="Yes",_xlfn.XLOOKUP("Risky_Outbound",'Scoring_Config'!$A:$A,'Scoring_Config'!$C:$C,25),0),0)+IF(LEFT(AZ887,4)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887,FIND(",",AL887)+1,100)),0)+IF(LEFT(AM887,4)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887,FIND(",",AN887)+1,100)),0)+IF(_xlfn.XLOOKUP("Profile_Scoring",'Scoring_Config'!$A:$A,'Scoring_Config'!$D:$D,"Yes")="Yes",VALUE(MID(AO887,FIND(",",AO887)+1,100)),0)+IF(_xlfn.XLOOKUP("Options_Scoring",'Scoring_Config'!$A:$A,'Scoring_Config'!$D:$D,"Yes")="Yes",VALUE(MID(AP887,FIND(",",AP887)+1,100)),0)))</f>
        <v>0</v>
      </c>
      <c r="AZ887" cm="1">
        <f t="array" ref="AZ887">IF(FALSE,"True," &amp; IF(_xlfn.XLOOKUP("Migrate_Insecure",'Scoring_Config'!$A:$A,'Scoring_Config'!$D:$D,"Yes")="Yes",_xlfn.XLOOKUP("Migrate_Insecure",'Scoring_Config'!$A:$A,'Scoring_Config'!$C:$C,10),0),"False,0")</f>
        <v>0</v>
      </c>
    </row>
    <row r="888" spans="1:52">
      <c r="A888" t="s">
        <v>1979</v>
      </c>
      <c r="B888" t="s">
        <v>2861</v>
      </c>
      <c r="C888" t="s">
        <v>3542</v>
      </c>
      <c r="D888" t="s">
        <v>3545</v>
      </c>
      <c r="E888" t="s">
        <v>3563</v>
      </c>
      <c r="F888" t="s">
        <v>3890</v>
      </c>
      <c r="G888" t="s">
        <v>505</v>
      </c>
      <c r="H888" t="s">
        <v>174</v>
      </c>
      <c r="I888" t="s">
        <v>3644</v>
      </c>
      <c r="J888" t="s">
        <v>1098</v>
      </c>
      <c r="K888" t="s">
        <v>1667</v>
      </c>
      <c r="L888" t="s">
        <v>1327</v>
      </c>
      <c r="M888" t="s">
        <v>1974</v>
      </c>
      <c r="N888" t="s">
        <v>4315</v>
      </c>
      <c r="O888" t="s">
        <v>4319</v>
      </c>
      <c r="P888" t="s">
        <v>4321</v>
      </c>
      <c r="Q888" t="s">
        <v>4958</v>
      </c>
      <c r="R888" t="s">
        <v>5439</v>
      </c>
      <c r="S888" t="s">
        <v>4324</v>
      </c>
      <c r="T888" t="s">
        <v>5701</v>
      </c>
      <c r="U888" t="s">
        <v>6379</v>
      </c>
      <c r="Y888" cm="1">
        <f t="array" ref="Y888">IF(FALSE,"True," &amp; IF(_xlfn.XLOOKUP("Src_IsAny",'Scoring_Config'!$A:$A,'Scoring_Config'!$D:$D,"Yes")="Yes",_xlfn.XLOOKUP("Src_IsAny",'Scoring_Config'!$A:$A,'Scoring_Config'!$C:$C,10),0),"False,0")</f>
        <v>0</v>
      </c>
      <c r="Z888" cm="1">
        <f t="array" ref="Z888">IF(FALSE,"True," &amp; IF(_xlfn.XLOOKUP("Src_CIDR_Le_16",'Scoring_Config'!$A:$A,'Scoring_Config'!$D:$D,"Yes")="Yes",_xlfn.XLOOKUP("Src_CIDR_Le_16",'Scoring_Config'!$A:$A,'Scoring_Config'!$C:$C,10),0),"False,0")</f>
        <v>0</v>
      </c>
      <c r="AA888" cm="1">
        <f t="array" ref="AA888">IF(FALSE,"True," &amp; IF(_xlfn.XLOOKUP("Src_CIDR_17_22",'Scoring_Config'!$A:$A,'Scoring_Config'!$D:$D,"Yes")="Yes",_xlfn.XLOOKUP("Src_CIDR_17_22",'Scoring_Config'!$A:$A,'Scoring_Config'!$C:$C,5),0),"False,0")</f>
        <v>0</v>
      </c>
      <c r="AB888" cm="1">
        <f t="array" ref="AB888">IF(FALSE,"True," &amp; IF(_xlfn.XLOOKUP("Dst_IsAny",'Scoring_Config'!$A:$A,'Scoring_Config'!$D:$D,"Yes")="Yes",_xlfn.XLOOKUP("Dst_IsAny",'Scoring_Config'!$A:$A,'Scoring_Config'!$C:$C,10),0),"False,0")</f>
        <v>0</v>
      </c>
      <c r="AC888" cm="1">
        <f t="array" ref="AC888">IF(FALSE,"True," &amp; IF(_xlfn.XLOOKUP("Dst_CIDR_Le_16",'Scoring_Config'!$A:$A,'Scoring_Config'!$D:$D,"Yes")="Yes",_xlfn.XLOOKUP("Dst_CIDR_Le_16",'Scoring_Config'!$A:$A,'Scoring_Config'!$C:$C,10),0),"False,0")</f>
        <v>0</v>
      </c>
      <c r="AD888" cm="1">
        <f t="array" ref="AD888">IF(FALSE,"True," &amp; IF(_xlfn.XLOOKUP("Dst_CIDR_17_22",'Scoring_Config'!$A:$A,'Scoring_Config'!$D:$D,"Yes")="Yes",_xlfn.XLOOKUP("Dst_CIDR_17_22",'Scoring_Config'!$A:$A,'Scoring_Config'!$C:$C,5),0),"False,0")</f>
        <v>0</v>
      </c>
      <c r="AE888" cm="1">
        <f t="array" ref="AE888">IF(FALSE,"True," &amp; IF(_xlfn.XLOOKUP("SrcZone_IsAny",'Scoring_Config'!$A:$A,'Scoring_Config'!$D:$D,"Yes")="Yes",_xlfn.XLOOKUP("SrcZone_IsAny",'Scoring_Config'!$A:$A,'Scoring_Config'!$C:$C,10),0),"False,0")</f>
        <v>0</v>
      </c>
      <c r="AF888" cm="1">
        <f t="array" ref="AF888">IF(FALSE,"True," &amp; IF(_xlfn.XLOOKUP("DstZone_IsAny",'Scoring_Config'!$A:$A,'Scoring_Config'!$D:$D,"Yes")="Yes",_xlfn.XLOOKUP("DstZone_IsAny",'Scoring_Config'!$A:$A,'Scoring_Config'!$C:$C,10),0),"False,0")</f>
        <v>0</v>
      </c>
      <c r="AG888" cm="1">
        <f t="array" ref="AG88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88" cm="1">
        <f t="array" ref="AH888">IF(FALSE,"True," &amp; IF(_xlfn.XLOOKUP("App_Any_OR_RangeGt1000",'Scoring_Config'!$A:$A,'Scoring_Config'!$D:$D,"Yes")="Yes",_xlfn.XLOOKUP("App_Any_OR_RangeGt1000",'Scoring_Config'!$A:$A,'Scoring_Config'!$C:$C,10),0),"False,0")</f>
        <v>0</v>
      </c>
      <c r="AI888" cm="1">
        <f t="array" ref="AI888">IF(FALSE,"True," &amp; IF(_xlfn.XLOOKUP("Service_Insecure_Match",'Scoring_Config'!$A:$A,'Scoring_Config'!$D:$D,"Yes")="Yes",_xlfn.XLOOKUP("Service_Insecure_Match",'Scoring_Config'!$A:$A,'Scoring_Config'!$C:$C,5),0),"False,0")</f>
        <v>0</v>
      </c>
      <c r="AJ888" cm="1">
        <f t="array" ref="AJ888">IF(FALSE,"True," &amp; IF(_xlfn.XLOOKUP("Risky_Inbound",'Scoring_Config'!$A:$A,'Scoring_Config'!$D:$D,"Yes")="Yes",_xlfn.XLOOKUP("Risky_Inbound",'Scoring_Config'!$A:$A,'Scoring_Config'!$C:$C,50),0),"False,0")</f>
        <v>0</v>
      </c>
      <c r="AK888" cm="1">
        <f t="array" ref="AK888">IF(FALSE,"True," &amp; IF(_xlfn.XLOOKUP("Risky_Outbound",'Scoring_Config'!$A:$A,'Scoring_Config'!$D:$D,"Yes")="Yes",_xlfn.XLOOKUP("Risky_Outbound",'Scoring_Config'!$A:$A,'Scoring_Config'!$C:$C,25),0),"False,0")</f>
        <v>0</v>
      </c>
      <c r="AL888" t="s">
        <v>6700</v>
      </c>
      <c r="AM888" cm="1">
        <f t="array" ref="AM88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88" t="s">
        <v>6697</v>
      </c>
      <c r="AO888" t="s">
        <v>6697</v>
      </c>
      <c r="AP888" t="s">
        <v>6697</v>
      </c>
      <c r="AQ888" cm="1">
        <f t="array" ref="AQ888">IF(FALSE,"True," &amp; IF(_xlfn.XLOOKUP("Service_IsAny",'Scoring_Config'!$A:$A,'Scoring_Config'!$D:$D,"Yes")="Yes",_xlfn.XLOOKUP("Service_IsAny",'Scoring_Config'!$A:$A,'Scoring_Config'!$C:$C,0),0),"False,0")</f>
        <v>0</v>
      </c>
      <c r="AR888">
        <v>0</v>
      </c>
      <c r="AS888" cm="1">
        <f t="array" ref="AS888">IF(FALSE,"True," &amp; IF(_xlfn.XLOOKUP("Service_RangeGt1000",'Scoring_Config'!$A:$A,'Scoring_Config'!$D:$D,"Yes")="Yes",_xlfn.XLOOKUP("Service_RangeGt1000",'Scoring_Config'!$A:$A,'Scoring_Config'!$C:$C,0),0),"False,0")</f>
        <v>0</v>
      </c>
      <c r="AT888" cm="1">
        <f t="array" ref="AT888">IF(FALSE,"True," &amp; IF(_xlfn.XLOOKUP("App_IsAny",'Scoring_Config'!$A:$A,'Scoring_Config'!$D:$D,"Yes")="Yes",_xlfn.XLOOKUP("App_IsAny",'Scoring_Config'!$A:$A,'Scoring_Config'!$C:$C,0),0),"False,0")</f>
        <v>0</v>
      </c>
      <c r="AU888">
        <v>1</v>
      </c>
      <c r="AV888" cm="1">
        <f t="array" ref="AV888">IF(FALSE,"True," &amp; IF(_xlfn.XLOOKUP("App_RangeGt1000",'Scoring_Config'!$A:$A,'Scoring_Config'!$D:$D,"Yes")="Yes",_xlfn.XLOOKUP("App_RangeGt1000",'Scoring_Config'!$A:$A,'Scoring_Config'!$C:$C,0),0),"False,0")</f>
        <v>0</v>
      </c>
      <c r="AW888" cm="1">
        <f t="array" ref="AW888">IF(FALSE,"True," &amp; IF(_xlfn.XLOOKUP("Action_IsDenyOrDrop",'Scoring_Config'!$A:$A,'Scoring_Config'!$D:$D,"Yes")="Yes",_xlfn.XLOOKUP("Action_IsDenyOrDrop",'Scoring_Config'!$A:$A,'Scoring_Config'!$C:$C,0),0),"False,0")</f>
        <v>0</v>
      </c>
      <c r="AX888" cm="1">
        <f t="array" ref="AX888">IF(LEFT(AW888,4)="True",0,(IF(LEFT(Y888,4)="True",IF(_xlfn.XLOOKUP("Src_IsAny",'Scoring_Config'!$A:$A,'Scoring_Config'!$D:$D,"Yes")="Yes",_xlfn.XLOOKUP("Src_IsAny",'Scoring_Config'!$A:$A,'Scoring_Config'!$C:$C,10),0),0)+IF(LEFT(Z888,4)="True",IF(_xlfn.XLOOKUP("Src_CIDR_Le_16",'Scoring_Config'!$A:$A,'Scoring_Config'!$D:$D,"Yes")="Yes",_xlfn.XLOOKUP("Src_CIDR_Le_16",'Scoring_Config'!$A:$A,'Scoring_Config'!$C:$C,10),0),0)+IF(LEFT(AA888,4)="True",IF(_xlfn.XLOOKUP("Src_CIDR_17_22",'Scoring_Config'!$A:$A,'Scoring_Config'!$D:$D,"Yes")="Yes",_xlfn.XLOOKUP("Src_CIDR_17_22",'Scoring_Config'!$A:$A,'Scoring_Config'!$C:$C,5),0),0)+IF(LEFT(AB888,4)="True",IF(_xlfn.XLOOKUP("Dst_IsAny",'Scoring_Config'!$A:$A,'Scoring_Config'!$D:$D,"Yes")="Yes",_xlfn.XLOOKUP("Dst_IsAny",'Scoring_Config'!$A:$A,'Scoring_Config'!$C:$C,10),0),0)+IF(LEFT(AC888,4)="True",IF(_xlfn.XLOOKUP("Dst_CIDR_Le_16",'Scoring_Config'!$A:$A,'Scoring_Config'!$D:$D,"Yes")="Yes",_xlfn.XLOOKUP("Dst_CIDR_Le_16",'Scoring_Config'!$A:$A,'Scoring_Config'!$C:$C,10),0),0)+IF(LEFT(AD888,4)="True",IF(_xlfn.XLOOKUP("Dst_CIDR_17_22",'Scoring_Config'!$A:$A,'Scoring_Config'!$D:$D,"Yes")="Yes",_xlfn.XLOOKUP("Dst_CIDR_17_22",'Scoring_Config'!$A:$A,'Scoring_Config'!$C:$C,5),0),0)+IF(LEFT(AE888,4)="True",IF(_xlfn.XLOOKUP("SrcZone_IsAny",'Scoring_Config'!$A:$A,'Scoring_Config'!$D:$D,"Yes")="Yes",_xlfn.XLOOKUP("SrcZone_IsAny",'Scoring_Config'!$A:$A,'Scoring_Config'!$C:$C,10),0),0)+IF(LEFT(AF888,4)="True",IF(_xlfn.XLOOKUP("DstZone_IsAny",'Scoring_Config'!$A:$A,'Scoring_Config'!$D:$D,"Yes")="Yes",_xlfn.XLOOKUP("DstZone_IsAny",'Scoring_Config'!$A:$A,'Scoring_Config'!$C:$C,10),0),0)+IF(LEFT(AG888,4)="True",IF(_xlfn.XLOOKUP("Service_Any_OR_RangeGt1000",'Scoring_Config'!$A:$A,'Scoring_Config'!$D:$D,"Yes")="Yes",_xlfn.XLOOKUP("Service_Any_OR_RangeGt1000",'Scoring_Config'!$A:$A,'Scoring_Config'!$C:$C,10),0),0)+IF(LEFT(AH888,4)="True",IF(_xlfn.XLOOKUP("App_Any_OR_RangeGt1000",'Scoring_Config'!$A:$A,'Scoring_Config'!$D:$D,"Yes")="Yes",_xlfn.XLOOKUP("App_Any_OR_RangeGt1000",'Scoring_Config'!$A:$A,'Scoring_Config'!$C:$C,10),0),0)+IF(LEFT(AI888,4)="True",IF(_xlfn.XLOOKUP("Service_Insecure_Match",'Scoring_Config'!$A:$A,'Scoring_Config'!$D:$D,"Yes")="Yes",_xlfn.XLOOKUP("Service_Insecure_Match",'Scoring_Config'!$A:$A,'Scoring_Config'!$C:$C,5),0),0)+IF(LEFT(AJ888,4)="True",IF(_xlfn.XLOOKUP("Risky_Inbound",'Scoring_Config'!$A:$A,'Scoring_Config'!$D:$D,"Yes")="Yes",_xlfn.XLOOKUP("Risky_Inbound",'Scoring_Config'!$A:$A,'Scoring_Config'!$C:$C,50),0),0)+IF(LEFT(AK888,4)="True",IF(_xlfn.XLOOKUP("Risky_Outbound",'Scoring_Config'!$A:$A,'Scoring_Config'!$D:$D,"Yes")="Yes",_xlfn.XLOOKUP("Risky_Outbound",'Scoring_Config'!$A:$A,'Scoring_Config'!$C:$C,25),0),0)+IF(LEFT(AZ888,4)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888,FIND(",",AL888)+1,100)),0)+IF(LEFT(AM888,4)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888,FIND(",",AN888)+1,100)),0)+IF(_xlfn.XLOOKUP("Profile_Scoring",'Scoring_Config'!$A:$A,'Scoring_Config'!$D:$D,"Yes")="Yes",VALUE(MID(AO888,FIND(",",AO888)+1,100)),0)+IF(_xlfn.XLOOKUP("Options_Scoring",'Scoring_Config'!$A:$A,'Scoring_Config'!$D:$D,"Yes")="Yes",VALUE(MID(AP888,FIND(",",AP888)+1,100)),0)))</f>
        <v>0</v>
      </c>
      <c r="AZ888" cm="1">
        <f t="array" ref="AZ888">IF(FALSE,"True," &amp; IF(_xlfn.XLOOKUP("Migrate_Insecure",'Scoring_Config'!$A:$A,'Scoring_Config'!$D:$D,"Yes")="Yes",_xlfn.XLOOKUP("Migrate_Insecure",'Scoring_Config'!$A:$A,'Scoring_Config'!$C:$C,10),0),"False,0")</f>
        <v>0</v>
      </c>
    </row>
    <row r="889" spans="1:52">
      <c r="A889" t="s">
        <v>1979</v>
      </c>
      <c r="B889" t="s">
        <v>2862</v>
      </c>
      <c r="C889" t="s">
        <v>3542</v>
      </c>
      <c r="D889" t="s">
        <v>3545</v>
      </c>
      <c r="E889" t="s">
        <v>3563</v>
      </c>
      <c r="F889" t="s">
        <v>3896</v>
      </c>
      <c r="G889" t="s">
        <v>506</v>
      </c>
      <c r="H889" t="s">
        <v>174</v>
      </c>
      <c r="I889" t="s">
        <v>3790</v>
      </c>
      <c r="J889" t="s">
        <v>1098</v>
      </c>
      <c r="K889" t="s">
        <v>1667</v>
      </c>
      <c r="L889" t="s">
        <v>1327</v>
      </c>
      <c r="M889" t="s">
        <v>1974</v>
      </c>
      <c r="N889" t="s">
        <v>4315</v>
      </c>
      <c r="O889" t="s">
        <v>4319</v>
      </c>
      <c r="P889" t="s">
        <v>4323</v>
      </c>
      <c r="Q889" t="s">
        <v>4959</v>
      </c>
      <c r="R889" t="s">
        <v>5439</v>
      </c>
      <c r="S889" t="s">
        <v>4324</v>
      </c>
      <c r="T889" t="s">
        <v>5701</v>
      </c>
      <c r="U889" t="s">
        <v>5793</v>
      </c>
      <c r="Y889" cm="1">
        <f t="array" ref="Y889">IF(FALSE,"True," &amp; IF(_xlfn.XLOOKUP("Src_IsAny",'Scoring_Config'!$A:$A,'Scoring_Config'!$D:$D,"Yes")="Yes",_xlfn.XLOOKUP("Src_IsAny",'Scoring_Config'!$A:$A,'Scoring_Config'!$C:$C,10),0),"False,0")</f>
        <v>0</v>
      </c>
      <c r="Z889" cm="1">
        <f t="array" ref="Z889">IF(FALSE,"True," &amp; IF(_xlfn.XLOOKUP("Src_CIDR_Le_16",'Scoring_Config'!$A:$A,'Scoring_Config'!$D:$D,"Yes")="Yes",_xlfn.XLOOKUP("Src_CIDR_Le_16",'Scoring_Config'!$A:$A,'Scoring_Config'!$C:$C,10),0),"False,0")</f>
        <v>0</v>
      </c>
      <c r="AA889" cm="1">
        <f t="array" ref="AA889">IF(FALSE,"True," &amp; IF(_xlfn.XLOOKUP("Src_CIDR_17_22",'Scoring_Config'!$A:$A,'Scoring_Config'!$D:$D,"Yes")="Yes",_xlfn.XLOOKUP("Src_CIDR_17_22",'Scoring_Config'!$A:$A,'Scoring_Config'!$C:$C,5),0),"False,0")</f>
        <v>0</v>
      </c>
      <c r="AB889" cm="1">
        <f t="array" ref="AB889">IF(FALSE,"True," &amp; IF(_xlfn.XLOOKUP("Dst_IsAny",'Scoring_Config'!$A:$A,'Scoring_Config'!$D:$D,"Yes")="Yes",_xlfn.XLOOKUP("Dst_IsAny",'Scoring_Config'!$A:$A,'Scoring_Config'!$C:$C,10),0),"False,0")</f>
        <v>0</v>
      </c>
      <c r="AC889" cm="1">
        <f t="array" ref="AC889">IF(FALSE,"True," &amp; IF(_xlfn.XLOOKUP("Dst_CIDR_Le_16",'Scoring_Config'!$A:$A,'Scoring_Config'!$D:$D,"Yes")="Yes",_xlfn.XLOOKUP("Dst_CIDR_Le_16",'Scoring_Config'!$A:$A,'Scoring_Config'!$C:$C,10),0),"False,0")</f>
        <v>0</v>
      </c>
      <c r="AD889" cm="1">
        <f t="array" ref="AD889">IF(FALSE,"True," &amp; IF(_xlfn.XLOOKUP("Dst_CIDR_17_22",'Scoring_Config'!$A:$A,'Scoring_Config'!$D:$D,"Yes")="Yes",_xlfn.XLOOKUP("Dst_CIDR_17_22",'Scoring_Config'!$A:$A,'Scoring_Config'!$C:$C,5),0),"False,0")</f>
        <v>0</v>
      </c>
      <c r="AE889" cm="1">
        <f t="array" ref="AE889">IF(FALSE,"True," &amp; IF(_xlfn.XLOOKUP("SrcZone_IsAny",'Scoring_Config'!$A:$A,'Scoring_Config'!$D:$D,"Yes")="Yes",_xlfn.XLOOKUP("SrcZone_IsAny",'Scoring_Config'!$A:$A,'Scoring_Config'!$C:$C,10),0),"False,0")</f>
        <v>0</v>
      </c>
      <c r="AF889" cm="1">
        <f t="array" ref="AF889">IF(FALSE,"True," &amp; IF(_xlfn.XLOOKUP("DstZone_IsAny",'Scoring_Config'!$A:$A,'Scoring_Config'!$D:$D,"Yes")="Yes",_xlfn.XLOOKUP("DstZone_IsAny",'Scoring_Config'!$A:$A,'Scoring_Config'!$C:$C,10),0),"False,0")</f>
        <v>0</v>
      </c>
      <c r="AG889" cm="1">
        <f t="array" ref="AG88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89" cm="1">
        <f t="array" ref="AH889">IF(FALSE,"True," &amp; IF(_xlfn.XLOOKUP("App_Any_OR_RangeGt1000",'Scoring_Config'!$A:$A,'Scoring_Config'!$D:$D,"Yes")="Yes",_xlfn.XLOOKUP("App_Any_OR_RangeGt1000",'Scoring_Config'!$A:$A,'Scoring_Config'!$C:$C,10),0),"False,0")</f>
        <v>0</v>
      </c>
      <c r="AI889" cm="1">
        <f t="array" ref="AI889">IF(FALSE,"True," &amp; IF(_xlfn.XLOOKUP("Service_Insecure_Match",'Scoring_Config'!$A:$A,'Scoring_Config'!$D:$D,"Yes")="Yes",_xlfn.XLOOKUP("Service_Insecure_Match",'Scoring_Config'!$A:$A,'Scoring_Config'!$C:$C,5),0),"False,0")</f>
        <v>0</v>
      </c>
      <c r="AJ889" cm="1">
        <f t="array" ref="AJ889">IF(FALSE,"True," &amp; IF(_xlfn.XLOOKUP("Risky_Inbound",'Scoring_Config'!$A:$A,'Scoring_Config'!$D:$D,"Yes")="Yes",_xlfn.XLOOKUP("Risky_Inbound",'Scoring_Config'!$A:$A,'Scoring_Config'!$C:$C,50),0),"False,0")</f>
        <v>0</v>
      </c>
      <c r="AK889" cm="1">
        <f t="array" ref="AK889">IF(FALSE,"True," &amp; IF(_xlfn.XLOOKUP("Risky_Outbound",'Scoring_Config'!$A:$A,'Scoring_Config'!$D:$D,"Yes")="Yes",_xlfn.XLOOKUP("Risky_Outbound",'Scoring_Config'!$A:$A,'Scoring_Config'!$C:$C,25),0),"False,0")</f>
        <v>0</v>
      </c>
      <c r="AL889" t="s">
        <v>6699</v>
      </c>
      <c r="AM889" cm="1">
        <f t="array" ref="AM88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89" t="s">
        <v>6697</v>
      </c>
      <c r="AO889" t="s">
        <v>6697</v>
      </c>
      <c r="AP889" t="s">
        <v>6697</v>
      </c>
      <c r="AQ889" cm="1">
        <f t="array" ref="AQ889">IF(FALSE,"True," &amp; IF(_xlfn.XLOOKUP("Service_IsAny",'Scoring_Config'!$A:$A,'Scoring_Config'!$D:$D,"Yes")="Yes",_xlfn.XLOOKUP("Service_IsAny",'Scoring_Config'!$A:$A,'Scoring_Config'!$C:$C,0),0),"False,0")</f>
        <v>0</v>
      </c>
      <c r="AR889">
        <v>0</v>
      </c>
      <c r="AS889" cm="1">
        <f t="array" ref="AS889">IF(FALSE,"True," &amp; IF(_xlfn.XLOOKUP("Service_RangeGt1000",'Scoring_Config'!$A:$A,'Scoring_Config'!$D:$D,"Yes")="Yes",_xlfn.XLOOKUP("Service_RangeGt1000",'Scoring_Config'!$A:$A,'Scoring_Config'!$C:$C,0),0),"False,0")</f>
        <v>0</v>
      </c>
      <c r="AT889" cm="1">
        <f t="array" ref="AT889">IF(FALSE,"True," &amp; IF(_xlfn.XLOOKUP("App_IsAny",'Scoring_Config'!$A:$A,'Scoring_Config'!$D:$D,"Yes")="Yes",_xlfn.XLOOKUP("App_IsAny",'Scoring_Config'!$A:$A,'Scoring_Config'!$C:$C,0),0),"False,0")</f>
        <v>0</v>
      </c>
      <c r="AU889">
        <v>1</v>
      </c>
      <c r="AV889" cm="1">
        <f t="array" ref="AV889">IF(FALSE,"True," &amp; IF(_xlfn.XLOOKUP("App_RangeGt1000",'Scoring_Config'!$A:$A,'Scoring_Config'!$D:$D,"Yes")="Yes",_xlfn.XLOOKUP("App_RangeGt1000",'Scoring_Config'!$A:$A,'Scoring_Config'!$C:$C,0),0),"False,0")</f>
        <v>0</v>
      </c>
      <c r="AW889" cm="1">
        <f t="array" ref="AW889">IF(FALSE,"True," &amp; IF(_xlfn.XLOOKUP("Action_IsDenyOrDrop",'Scoring_Config'!$A:$A,'Scoring_Config'!$D:$D,"Yes")="Yes",_xlfn.XLOOKUP("Action_IsDenyOrDrop",'Scoring_Config'!$A:$A,'Scoring_Config'!$C:$C,0),0),"False,0")</f>
        <v>0</v>
      </c>
      <c r="AX889" cm="1">
        <f t="array" ref="AX889">IF(LEFT(AW889,4)="True",0,(IF(LEFT(Y889,4)="True",IF(_xlfn.XLOOKUP("Src_IsAny",'Scoring_Config'!$A:$A,'Scoring_Config'!$D:$D,"Yes")="Yes",_xlfn.XLOOKUP("Src_IsAny",'Scoring_Config'!$A:$A,'Scoring_Config'!$C:$C,10),0),0)+IF(LEFT(Z889,4)="True",IF(_xlfn.XLOOKUP("Src_CIDR_Le_16",'Scoring_Config'!$A:$A,'Scoring_Config'!$D:$D,"Yes")="Yes",_xlfn.XLOOKUP("Src_CIDR_Le_16",'Scoring_Config'!$A:$A,'Scoring_Config'!$C:$C,10),0),0)+IF(LEFT(AA889,4)="True",IF(_xlfn.XLOOKUP("Src_CIDR_17_22",'Scoring_Config'!$A:$A,'Scoring_Config'!$D:$D,"Yes")="Yes",_xlfn.XLOOKUP("Src_CIDR_17_22",'Scoring_Config'!$A:$A,'Scoring_Config'!$C:$C,5),0),0)+IF(LEFT(AB889,4)="True",IF(_xlfn.XLOOKUP("Dst_IsAny",'Scoring_Config'!$A:$A,'Scoring_Config'!$D:$D,"Yes")="Yes",_xlfn.XLOOKUP("Dst_IsAny",'Scoring_Config'!$A:$A,'Scoring_Config'!$C:$C,10),0),0)+IF(LEFT(AC889,4)="True",IF(_xlfn.XLOOKUP("Dst_CIDR_Le_16",'Scoring_Config'!$A:$A,'Scoring_Config'!$D:$D,"Yes")="Yes",_xlfn.XLOOKUP("Dst_CIDR_Le_16",'Scoring_Config'!$A:$A,'Scoring_Config'!$C:$C,10),0),0)+IF(LEFT(AD889,4)="True",IF(_xlfn.XLOOKUP("Dst_CIDR_17_22",'Scoring_Config'!$A:$A,'Scoring_Config'!$D:$D,"Yes")="Yes",_xlfn.XLOOKUP("Dst_CIDR_17_22",'Scoring_Config'!$A:$A,'Scoring_Config'!$C:$C,5),0),0)+IF(LEFT(AE889,4)="True",IF(_xlfn.XLOOKUP("SrcZone_IsAny",'Scoring_Config'!$A:$A,'Scoring_Config'!$D:$D,"Yes")="Yes",_xlfn.XLOOKUP("SrcZone_IsAny",'Scoring_Config'!$A:$A,'Scoring_Config'!$C:$C,10),0),0)+IF(LEFT(AF889,4)="True",IF(_xlfn.XLOOKUP("DstZone_IsAny",'Scoring_Config'!$A:$A,'Scoring_Config'!$D:$D,"Yes")="Yes",_xlfn.XLOOKUP("DstZone_IsAny",'Scoring_Config'!$A:$A,'Scoring_Config'!$C:$C,10),0),0)+IF(LEFT(AG889,4)="True",IF(_xlfn.XLOOKUP("Service_Any_OR_RangeGt1000",'Scoring_Config'!$A:$A,'Scoring_Config'!$D:$D,"Yes")="Yes",_xlfn.XLOOKUP("Service_Any_OR_RangeGt1000",'Scoring_Config'!$A:$A,'Scoring_Config'!$C:$C,10),0),0)+IF(LEFT(AH889,4)="True",IF(_xlfn.XLOOKUP("App_Any_OR_RangeGt1000",'Scoring_Config'!$A:$A,'Scoring_Config'!$D:$D,"Yes")="Yes",_xlfn.XLOOKUP("App_Any_OR_RangeGt1000",'Scoring_Config'!$A:$A,'Scoring_Config'!$C:$C,10),0),0)+IF(LEFT(AI889,4)="True",IF(_xlfn.XLOOKUP("Service_Insecure_Match",'Scoring_Config'!$A:$A,'Scoring_Config'!$D:$D,"Yes")="Yes",_xlfn.XLOOKUP("Service_Insecure_Match",'Scoring_Config'!$A:$A,'Scoring_Config'!$C:$C,5),0),0)+IF(LEFT(AJ889,4)="True",IF(_xlfn.XLOOKUP("Risky_Inbound",'Scoring_Config'!$A:$A,'Scoring_Config'!$D:$D,"Yes")="Yes",_xlfn.XLOOKUP("Risky_Inbound",'Scoring_Config'!$A:$A,'Scoring_Config'!$C:$C,50),0),0)+IF(LEFT(AK889,4)="True",IF(_xlfn.XLOOKUP("Risky_Outbound",'Scoring_Config'!$A:$A,'Scoring_Config'!$D:$D,"Yes")="Yes",_xlfn.XLOOKUP("Risky_Outbound",'Scoring_Config'!$A:$A,'Scoring_Config'!$C:$C,25),0),0)+IF(LEFT(AZ889,4)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889,FIND(",",AL889)+1,100)),0)+IF(LEFT(AM889,4)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889,FIND(",",AN889)+1,100)),0)+IF(_xlfn.XLOOKUP("Profile_Scoring",'Scoring_Config'!$A:$A,'Scoring_Config'!$D:$D,"Yes")="Yes",VALUE(MID(AO889,FIND(",",AO889)+1,100)),0)+IF(_xlfn.XLOOKUP("Options_Scoring",'Scoring_Config'!$A:$A,'Scoring_Config'!$D:$D,"Yes")="Yes",VALUE(MID(AP889,FIND(",",AP889)+1,100)),0)))</f>
        <v>0</v>
      </c>
      <c r="AZ889" cm="1">
        <f t="array" ref="AZ889">IF(FALSE,"True," &amp; IF(_xlfn.XLOOKUP("Migrate_Insecure",'Scoring_Config'!$A:$A,'Scoring_Config'!$D:$D,"Yes")="Yes",_xlfn.XLOOKUP("Migrate_Insecure",'Scoring_Config'!$A:$A,'Scoring_Config'!$C:$C,10),0),"False,0")</f>
        <v>0</v>
      </c>
    </row>
    <row r="890" spans="1:52">
      <c r="A890" t="s">
        <v>1979</v>
      </c>
      <c r="B890" t="s">
        <v>2863</v>
      </c>
      <c r="C890" t="s">
        <v>3542</v>
      </c>
      <c r="D890" t="s">
        <v>3545</v>
      </c>
      <c r="E890" t="s">
        <v>3563</v>
      </c>
      <c r="F890" t="s">
        <v>3888</v>
      </c>
      <c r="G890" t="s">
        <v>505</v>
      </c>
      <c r="H890" t="s">
        <v>174</v>
      </c>
      <c r="I890" t="s">
        <v>4110</v>
      </c>
      <c r="J890" t="s">
        <v>928</v>
      </c>
      <c r="K890" t="s">
        <v>1667</v>
      </c>
      <c r="L890" t="s">
        <v>1327</v>
      </c>
      <c r="M890" t="s">
        <v>1974</v>
      </c>
      <c r="N890" t="s">
        <v>4315</v>
      </c>
      <c r="O890" t="s">
        <v>4319</v>
      </c>
      <c r="P890" t="s">
        <v>4323</v>
      </c>
      <c r="Q890" t="s">
        <v>4960</v>
      </c>
      <c r="R890" t="s">
        <v>5439</v>
      </c>
      <c r="S890" t="s">
        <v>4324</v>
      </c>
      <c r="T890" t="s">
        <v>5793</v>
      </c>
      <c r="U890" t="s">
        <v>6379</v>
      </c>
      <c r="Y890" cm="1">
        <f t="array" ref="Y890">IF(FALSE,"True," &amp; IF(_xlfn.XLOOKUP("Src_IsAny",'Scoring_Config'!$A:$A,'Scoring_Config'!$D:$D,"Yes")="Yes",_xlfn.XLOOKUP("Src_IsAny",'Scoring_Config'!$A:$A,'Scoring_Config'!$C:$C,10),0),"False,0")</f>
        <v>0</v>
      </c>
      <c r="Z890" cm="1">
        <f t="array" ref="Z890">IF(FALSE,"True," &amp; IF(_xlfn.XLOOKUP("Src_CIDR_Le_16",'Scoring_Config'!$A:$A,'Scoring_Config'!$D:$D,"Yes")="Yes",_xlfn.XLOOKUP("Src_CIDR_Le_16",'Scoring_Config'!$A:$A,'Scoring_Config'!$C:$C,10),0),"False,0")</f>
        <v>0</v>
      </c>
      <c r="AA890" cm="1">
        <f t="array" ref="AA890">IF(FALSE,"True," &amp; IF(_xlfn.XLOOKUP("Src_CIDR_17_22",'Scoring_Config'!$A:$A,'Scoring_Config'!$D:$D,"Yes")="Yes",_xlfn.XLOOKUP("Src_CIDR_17_22",'Scoring_Config'!$A:$A,'Scoring_Config'!$C:$C,5),0),"False,0")</f>
        <v>0</v>
      </c>
      <c r="AB890" cm="1">
        <f t="array" ref="AB890">IF(FALSE,"True," &amp; IF(_xlfn.XLOOKUP("Dst_IsAny",'Scoring_Config'!$A:$A,'Scoring_Config'!$D:$D,"Yes")="Yes",_xlfn.XLOOKUP("Dst_IsAny",'Scoring_Config'!$A:$A,'Scoring_Config'!$C:$C,10),0),"False,0")</f>
        <v>0</v>
      </c>
      <c r="AC890" cm="1">
        <f t="array" ref="AC890">IF(FALSE,"True," &amp; IF(_xlfn.XLOOKUP("Dst_CIDR_Le_16",'Scoring_Config'!$A:$A,'Scoring_Config'!$D:$D,"Yes")="Yes",_xlfn.XLOOKUP("Dst_CIDR_Le_16",'Scoring_Config'!$A:$A,'Scoring_Config'!$C:$C,10),0),"False,0")</f>
        <v>0</v>
      </c>
      <c r="AD890" cm="1">
        <f t="array" ref="AD890">IF(FALSE,"True," &amp; IF(_xlfn.XLOOKUP("Dst_CIDR_17_22",'Scoring_Config'!$A:$A,'Scoring_Config'!$D:$D,"Yes")="Yes",_xlfn.XLOOKUP("Dst_CIDR_17_22",'Scoring_Config'!$A:$A,'Scoring_Config'!$C:$C,5),0),"False,0")</f>
        <v>0</v>
      </c>
      <c r="AE890" cm="1">
        <f t="array" ref="AE890">IF(FALSE,"True," &amp; IF(_xlfn.XLOOKUP("SrcZone_IsAny",'Scoring_Config'!$A:$A,'Scoring_Config'!$D:$D,"Yes")="Yes",_xlfn.XLOOKUP("SrcZone_IsAny",'Scoring_Config'!$A:$A,'Scoring_Config'!$C:$C,10),0),"False,0")</f>
        <v>0</v>
      </c>
      <c r="AF890" cm="1">
        <f t="array" ref="AF890">IF(FALSE,"True," &amp; IF(_xlfn.XLOOKUP("DstZone_IsAny",'Scoring_Config'!$A:$A,'Scoring_Config'!$D:$D,"Yes")="Yes",_xlfn.XLOOKUP("DstZone_IsAny",'Scoring_Config'!$A:$A,'Scoring_Config'!$C:$C,10),0),"False,0")</f>
        <v>0</v>
      </c>
      <c r="AG890" cm="1">
        <f t="array" ref="AG89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90" cm="1">
        <f t="array" ref="AH890">IF(FALSE,"True," &amp; IF(_xlfn.XLOOKUP("App_Any_OR_RangeGt1000",'Scoring_Config'!$A:$A,'Scoring_Config'!$D:$D,"Yes")="Yes",_xlfn.XLOOKUP("App_Any_OR_RangeGt1000",'Scoring_Config'!$A:$A,'Scoring_Config'!$C:$C,10),0),"False,0")</f>
        <v>0</v>
      </c>
      <c r="AI890" cm="1">
        <f t="array" ref="AI890">IF(FALSE,"True," &amp; IF(_xlfn.XLOOKUP("Service_Insecure_Match",'Scoring_Config'!$A:$A,'Scoring_Config'!$D:$D,"Yes")="Yes",_xlfn.XLOOKUP("Service_Insecure_Match",'Scoring_Config'!$A:$A,'Scoring_Config'!$C:$C,5),0),"False,0")</f>
        <v>0</v>
      </c>
      <c r="AJ890" cm="1">
        <f t="array" ref="AJ890">IF(FALSE,"True," &amp; IF(_xlfn.XLOOKUP("Risky_Inbound",'Scoring_Config'!$A:$A,'Scoring_Config'!$D:$D,"Yes")="Yes",_xlfn.XLOOKUP("Risky_Inbound",'Scoring_Config'!$A:$A,'Scoring_Config'!$C:$C,50),0),"False,0")</f>
        <v>0</v>
      </c>
      <c r="AK890" cm="1">
        <f t="array" ref="AK890">IF(FALSE,"True," &amp; IF(_xlfn.XLOOKUP("Risky_Outbound",'Scoring_Config'!$A:$A,'Scoring_Config'!$D:$D,"Yes")="Yes",_xlfn.XLOOKUP("Risky_Outbound",'Scoring_Config'!$A:$A,'Scoring_Config'!$C:$C,25),0),"False,0")</f>
        <v>0</v>
      </c>
      <c r="AL890" t="s">
        <v>6699</v>
      </c>
      <c r="AM890" cm="1">
        <f t="array" ref="AM89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90" t="s">
        <v>6697</v>
      </c>
      <c r="AO890" t="s">
        <v>6697</v>
      </c>
      <c r="AP890" t="s">
        <v>6697</v>
      </c>
      <c r="AQ890" cm="1">
        <f t="array" ref="AQ890">IF(FALSE,"True," &amp; IF(_xlfn.XLOOKUP("Service_IsAny",'Scoring_Config'!$A:$A,'Scoring_Config'!$D:$D,"Yes")="Yes",_xlfn.XLOOKUP("Service_IsAny",'Scoring_Config'!$A:$A,'Scoring_Config'!$C:$C,0),0),"False,0")</f>
        <v>0</v>
      </c>
      <c r="AR890">
        <v>0</v>
      </c>
      <c r="AS890" cm="1">
        <f t="array" ref="AS890">IF(FALSE,"True," &amp; IF(_xlfn.XLOOKUP("Service_RangeGt1000",'Scoring_Config'!$A:$A,'Scoring_Config'!$D:$D,"Yes")="Yes",_xlfn.XLOOKUP("Service_RangeGt1000",'Scoring_Config'!$A:$A,'Scoring_Config'!$C:$C,0),0),"False,0")</f>
        <v>0</v>
      </c>
      <c r="AT890" cm="1">
        <f t="array" ref="AT890">IF(FALSE,"True," &amp; IF(_xlfn.XLOOKUP("App_IsAny",'Scoring_Config'!$A:$A,'Scoring_Config'!$D:$D,"Yes")="Yes",_xlfn.XLOOKUP("App_IsAny",'Scoring_Config'!$A:$A,'Scoring_Config'!$C:$C,0),0),"False,0")</f>
        <v>0</v>
      </c>
      <c r="AU890">
        <v>1</v>
      </c>
      <c r="AV890" cm="1">
        <f t="array" ref="AV890">IF(FALSE,"True," &amp; IF(_xlfn.XLOOKUP("App_RangeGt1000",'Scoring_Config'!$A:$A,'Scoring_Config'!$D:$D,"Yes")="Yes",_xlfn.XLOOKUP("App_RangeGt1000",'Scoring_Config'!$A:$A,'Scoring_Config'!$C:$C,0),0),"False,0")</f>
        <v>0</v>
      </c>
      <c r="AW890" cm="1">
        <f t="array" ref="AW890">IF(FALSE,"True," &amp; IF(_xlfn.XLOOKUP("Action_IsDenyOrDrop",'Scoring_Config'!$A:$A,'Scoring_Config'!$D:$D,"Yes")="Yes",_xlfn.XLOOKUP("Action_IsDenyOrDrop",'Scoring_Config'!$A:$A,'Scoring_Config'!$C:$C,0),0),"False,0")</f>
        <v>0</v>
      </c>
      <c r="AX890" cm="1">
        <f t="array" ref="AX890">IF(LEFT(AW890,4)="True",0,(IF(LEFT(Y890,4)="True",IF(_xlfn.XLOOKUP("Src_IsAny",'Scoring_Config'!$A:$A,'Scoring_Config'!$D:$D,"Yes")="Yes",_xlfn.XLOOKUP("Src_IsAny",'Scoring_Config'!$A:$A,'Scoring_Config'!$C:$C,10),0),0)+IF(LEFT(Z890,4)="True",IF(_xlfn.XLOOKUP("Src_CIDR_Le_16",'Scoring_Config'!$A:$A,'Scoring_Config'!$D:$D,"Yes")="Yes",_xlfn.XLOOKUP("Src_CIDR_Le_16",'Scoring_Config'!$A:$A,'Scoring_Config'!$C:$C,10),0),0)+IF(LEFT(AA890,4)="True",IF(_xlfn.XLOOKUP("Src_CIDR_17_22",'Scoring_Config'!$A:$A,'Scoring_Config'!$D:$D,"Yes")="Yes",_xlfn.XLOOKUP("Src_CIDR_17_22",'Scoring_Config'!$A:$A,'Scoring_Config'!$C:$C,5),0),0)+IF(LEFT(AB890,4)="True",IF(_xlfn.XLOOKUP("Dst_IsAny",'Scoring_Config'!$A:$A,'Scoring_Config'!$D:$D,"Yes")="Yes",_xlfn.XLOOKUP("Dst_IsAny",'Scoring_Config'!$A:$A,'Scoring_Config'!$C:$C,10),0),0)+IF(LEFT(AC890,4)="True",IF(_xlfn.XLOOKUP("Dst_CIDR_Le_16",'Scoring_Config'!$A:$A,'Scoring_Config'!$D:$D,"Yes")="Yes",_xlfn.XLOOKUP("Dst_CIDR_Le_16",'Scoring_Config'!$A:$A,'Scoring_Config'!$C:$C,10),0),0)+IF(LEFT(AD890,4)="True",IF(_xlfn.XLOOKUP("Dst_CIDR_17_22",'Scoring_Config'!$A:$A,'Scoring_Config'!$D:$D,"Yes")="Yes",_xlfn.XLOOKUP("Dst_CIDR_17_22",'Scoring_Config'!$A:$A,'Scoring_Config'!$C:$C,5),0),0)+IF(LEFT(AE890,4)="True",IF(_xlfn.XLOOKUP("SrcZone_IsAny",'Scoring_Config'!$A:$A,'Scoring_Config'!$D:$D,"Yes")="Yes",_xlfn.XLOOKUP("SrcZone_IsAny",'Scoring_Config'!$A:$A,'Scoring_Config'!$C:$C,10),0),0)+IF(LEFT(AF890,4)="True",IF(_xlfn.XLOOKUP("DstZone_IsAny",'Scoring_Config'!$A:$A,'Scoring_Config'!$D:$D,"Yes")="Yes",_xlfn.XLOOKUP("DstZone_IsAny",'Scoring_Config'!$A:$A,'Scoring_Config'!$C:$C,10),0),0)+IF(LEFT(AG890,4)="True",IF(_xlfn.XLOOKUP("Service_Any_OR_RangeGt1000",'Scoring_Config'!$A:$A,'Scoring_Config'!$D:$D,"Yes")="Yes",_xlfn.XLOOKUP("Service_Any_OR_RangeGt1000",'Scoring_Config'!$A:$A,'Scoring_Config'!$C:$C,10),0),0)+IF(LEFT(AH890,4)="True",IF(_xlfn.XLOOKUP("App_Any_OR_RangeGt1000",'Scoring_Config'!$A:$A,'Scoring_Config'!$D:$D,"Yes")="Yes",_xlfn.XLOOKUP("App_Any_OR_RangeGt1000",'Scoring_Config'!$A:$A,'Scoring_Config'!$C:$C,10),0),0)+IF(LEFT(AI890,4)="True",IF(_xlfn.XLOOKUP("Service_Insecure_Match",'Scoring_Config'!$A:$A,'Scoring_Config'!$D:$D,"Yes")="Yes",_xlfn.XLOOKUP("Service_Insecure_Match",'Scoring_Config'!$A:$A,'Scoring_Config'!$C:$C,5),0),0)+IF(LEFT(AJ890,4)="True",IF(_xlfn.XLOOKUP("Risky_Inbound",'Scoring_Config'!$A:$A,'Scoring_Config'!$D:$D,"Yes")="Yes",_xlfn.XLOOKUP("Risky_Inbound",'Scoring_Config'!$A:$A,'Scoring_Config'!$C:$C,50),0),0)+IF(LEFT(AK890,4)="True",IF(_xlfn.XLOOKUP("Risky_Outbound",'Scoring_Config'!$A:$A,'Scoring_Config'!$D:$D,"Yes")="Yes",_xlfn.XLOOKUP("Risky_Outbound",'Scoring_Config'!$A:$A,'Scoring_Config'!$C:$C,25),0),0)+IF(LEFT(AZ890,4)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890,FIND(",",AL890)+1,100)),0)+IF(LEFT(AM890,4)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890,FIND(",",AN890)+1,100)),0)+IF(_xlfn.XLOOKUP("Profile_Scoring",'Scoring_Config'!$A:$A,'Scoring_Config'!$D:$D,"Yes")="Yes",VALUE(MID(AO890,FIND(",",AO890)+1,100)),0)+IF(_xlfn.XLOOKUP("Options_Scoring",'Scoring_Config'!$A:$A,'Scoring_Config'!$D:$D,"Yes")="Yes",VALUE(MID(AP890,FIND(",",AP890)+1,100)),0)))</f>
        <v>0</v>
      </c>
      <c r="AZ890" cm="1">
        <f t="array" ref="AZ890">IF(FALSE,"True," &amp; IF(_xlfn.XLOOKUP("Migrate_Insecure",'Scoring_Config'!$A:$A,'Scoring_Config'!$D:$D,"Yes")="Yes",_xlfn.XLOOKUP("Migrate_Insecure",'Scoring_Config'!$A:$A,'Scoring_Config'!$C:$C,10),0),"False,0")</f>
        <v>0</v>
      </c>
    </row>
    <row r="891" spans="1:52">
      <c r="A891" t="s">
        <v>1979</v>
      </c>
      <c r="B891" t="s">
        <v>2864</v>
      </c>
      <c r="C891" t="s">
        <v>3542</v>
      </c>
      <c r="D891" t="s">
        <v>3545</v>
      </c>
      <c r="E891" t="s">
        <v>3563</v>
      </c>
      <c r="F891" t="s">
        <v>3794</v>
      </c>
      <c r="G891" t="s">
        <v>506</v>
      </c>
      <c r="H891" t="s">
        <v>174</v>
      </c>
      <c r="I891" t="s">
        <v>3984</v>
      </c>
      <c r="J891" t="s">
        <v>928</v>
      </c>
      <c r="K891" t="s">
        <v>1667</v>
      </c>
      <c r="L891" t="s">
        <v>1327</v>
      </c>
      <c r="M891" t="s">
        <v>1974</v>
      </c>
      <c r="N891" t="s">
        <v>4315</v>
      </c>
      <c r="O891" t="s">
        <v>4319</v>
      </c>
      <c r="P891" t="s">
        <v>4323</v>
      </c>
      <c r="Q891" t="s">
        <v>4957</v>
      </c>
      <c r="R891" t="s">
        <v>5439</v>
      </c>
      <c r="S891" t="s">
        <v>4324</v>
      </c>
      <c r="T891" t="s">
        <v>5794</v>
      </c>
      <c r="U891" t="s">
        <v>5793</v>
      </c>
      <c r="Y891" cm="1">
        <f t="array" ref="Y891">IF(FALSE,"True," &amp; IF(_xlfn.XLOOKUP("Src_IsAny",'Scoring_Config'!$A:$A,'Scoring_Config'!$D:$D,"Yes")="Yes",_xlfn.XLOOKUP("Src_IsAny",'Scoring_Config'!$A:$A,'Scoring_Config'!$C:$C,10),0),"False,0")</f>
        <v>0</v>
      </c>
      <c r="Z891" cm="1">
        <f t="array" ref="Z891">IF(FALSE,"True," &amp; IF(_xlfn.XLOOKUP("Src_CIDR_Le_16",'Scoring_Config'!$A:$A,'Scoring_Config'!$D:$D,"Yes")="Yes",_xlfn.XLOOKUP("Src_CIDR_Le_16",'Scoring_Config'!$A:$A,'Scoring_Config'!$C:$C,10),0),"False,0")</f>
        <v>0</v>
      </c>
      <c r="AA891" cm="1">
        <f t="array" ref="AA891">IF(FALSE,"True," &amp; IF(_xlfn.XLOOKUP("Src_CIDR_17_22",'Scoring_Config'!$A:$A,'Scoring_Config'!$D:$D,"Yes")="Yes",_xlfn.XLOOKUP("Src_CIDR_17_22",'Scoring_Config'!$A:$A,'Scoring_Config'!$C:$C,5),0),"False,0")</f>
        <v>0</v>
      </c>
      <c r="AB891" cm="1">
        <f t="array" ref="AB891">IF(FALSE,"True," &amp; IF(_xlfn.XLOOKUP("Dst_IsAny",'Scoring_Config'!$A:$A,'Scoring_Config'!$D:$D,"Yes")="Yes",_xlfn.XLOOKUP("Dst_IsAny",'Scoring_Config'!$A:$A,'Scoring_Config'!$C:$C,10),0),"False,0")</f>
        <v>0</v>
      </c>
      <c r="AC891" cm="1">
        <f t="array" ref="AC891">IF(FALSE,"True," &amp; IF(_xlfn.XLOOKUP("Dst_CIDR_Le_16",'Scoring_Config'!$A:$A,'Scoring_Config'!$D:$D,"Yes")="Yes",_xlfn.XLOOKUP("Dst_CIDR_Le_16",'Scoring_Config'!$A:$A,'Scoring_Config'!$C:$C,10),0),"False,0")</f>
        <v>0</v>
      </c>
      <c r="AD891" cm="1">
        <f t="array" ref="AD891">IF(FALSE,"True," &amp; IF(_xlfn.XLOOKUP("Dst_CIDR_17_22",'Scoring_Config'!$A:$A,'Scoring_Config'!$D:$D,"Yes")="Yes",_xlfn.XLOOKUP("Dst_CIDR_17_22",'Scoring_Config'!$A:$A,'Scoring_Config'!$C:$C,5),0),"False,0")</f>
        <v>0</v>
      </c>
      <c r="AE891" cm="1">
        <f t="array" ref="AE891">IF(FALSE,"True," &amp; IF(_xlfn.XLOOKUP("SrcZone_IsAny",'Scoring_Config'!$A:$A,'Scoring_Config'!$D:$D,"Yes")="Yes",_xlfn.XLOOKUP("SrcZone_IsAny",'Scoring_Config'!$A:$A,'Scoring_Config'!$C:$C,10),0),"False,0")</f>
        <v>0</v>
      </c>
      <c r="AF891" cm="1">
        <f t="array" ref="AF891">IF(FALSE,"True," &amp; IF(_xlfn.XLOOKUP("DstZone_IsAny",'Scoring_Config'!$A:$A,'Scoring_Config'!$D:$D,"Yes")="Yes",_xlfn.XLOOKUP("DstZone_IsAny",'Scoring_Config'!$A:$A,'Scoring_Config'!$C:$C,10),0),"False,0")</f>
        <v>0</v>
      </c>
      <c r="AG891" cm="1">
        <f t="array" ref="AG89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91" cm="1">
        <f t="array" ref="AH891">IF(FALSE,"True," &amp; IF(_xlfn.XLOOKUP("App_Any_OR_RangeGt1000",'Scoring_Config'!$A:$A,'Scoring_Config'!$D:$D,"Yes")="Yes",_xlfn.XLOOKUP("App_Any_OR_RangeGt1000",'Scoring_Config'!$A:$A,'Scoring_Config'!$C:$C,10),0),"False,0")</f>
        <v>0</v>
      </c>
      <c r="AI891" cm="1">
        <f t="array" ref="AI891">IF(FALSE,"True," &amp; IF(_xlfn.XLOOKUP("Service_Insecure_Match",'Scoring_Config'!$A:$A,'Scoring_Config'!$D:$D,"Yes")="Yes",_xlfn.XLOOKUP("Service_Insecure_Match",'Scoring_Config'!$A:$A,'Scoring_Config'!$C:$C,5),0),"False,0")</f>
        <v>0</v>
      </c>
      <c r="AJ891" cm="1">
        <f t="array" ref="AJ891">IF(FALSE,"True," &amp; IF(_xlfn.XLOOKUP("Risky_Inbound",'Scoring_Config'!$A:$A,'Scoring_Config'!$D:$D,"Yes")="Yes",_xlfn.XLOOKUP("Risky_Inbound",'Scoring_Config'!$A:$A,'Scoring_Config'!$C:$C,50),0),"False,0")</f>
        <v>0</v>
      </c>
      <c r="AK891" cm="1">
        <f t="array" ref="AK891">IF(FALSE,"True," &amp; IF(_xlfn.XLOOKUP("Risky_Outbound",'Scoring_Config'!$A:$A,'Scoring_Config'!$D:$D,"Yes")="Yes",_xlfn.XLOOKUP("Risky_Outbound",'Scoring_Config'!$A:$A,'Scoring_Config'!$C:$C,25),0),"False,0")</f>
        <v>0</v>
      </c>
      <c r="AL891" t="s">
        <v>6699</v>
      </c>
      <c r="AM891" cm="1">
        <f t="array" ref="AM89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91" t="s">
        <v>6697</v>
      </c>
      <c r="AO891" t="s">
        <v>6697</v>
      </c>
      <c r="AP891" t="s">
        <v>6697</v>
      </c>
      <c r="AQ891" cm="1">
        <f t="array" ref="AQ891">IF(FALSE,"True," &amp; IF(_xlfn.XLOOKUP("Service_IsAny",'Scoring_Config'!$A:$A,'Scoring_Config'!$D:$D,"Yes")="Yes",_xlfn.XLOOKUP("Service_IsAny",'Scoring_Config'!$A:$A,'Scoring_Config'!$C:$C,0),0),"False,0")</f>
        <v>0</v>
      </c>
      <c r="AR891">
        <v>0</v>
      </c>
      <c r="AS891" cm="1">
        <f t="array" ref="AS891">IF(FALSE,"True," &amp; IF(_xlfn.XLOOKUP("Service_RangeGt1000",'Scoring_Config'!$A:$A,'Scoring_Config'!$D:$D,"Yes")="Yes",_xlfn.XLOOKUP("Service_RangeGt1000",'Scoring_Config'!$A:$A,'Scoring_Config'!$C:$C,0),0),"False,0")</f>
        <v>0</v>
      </c>
      <c r="AT891" cm="1">
        <f t="array" ref="AT891">IF(FALSE,"True," &amp; IF(_xlfn.XLOOKUP("App_IsAny",'Scoring_Config'!$A:$A,'Scoring_Config'!$D:$D,"Yes")="Yes",_xlfn.XLOOKUP("App_IsAny",'Scoring_Config'!$A:$A,'Scoring_Config'!$C:$C,0),0),"False,0")</f>
        <v>0</v>
      </c>
      <c r="AU891">
        <v>1</v>
      </c>
      <c r="AV891" cm="1">
        <f t="array" ref="AV891">IF(FALSE,"True," &amp; IF(_xlfn.XLOOKUP("App_RangeGt1000",'Scoring_Config'!$A:$A,'Scoring_Config'!$D:$D,"Yes")="Yes",_xlfn.XLOOKUP("App_RangeGt1000",'Scoring_Config'!$A:$A,'Scoring_Config'!$C:$C,0),0),"False,0")</f>
        <v>0</v>
      </c>
      <c r="AW891" cm="1">
        <f t="array" ref="AW891">IF(FALSE,"True," &amp; IF(_xlfn.XLOOKUP("Action_IsDenyOrDrop",'Scoring_Config'!$A:$A,'Scoring_Config'!$D:$D,"Yes")="Yes",_xlfn.XLOOKUP("Action_IsDenyOrDrop",'Scoring_Config'!$A:$A,'Scoring_Config'!$C:$C,0),0),"False,0")</f>
        <v>0</v>
      </c>
      <c r="AX891" cm="1">
        <f t="array" ref="AX891">IF(LEFT(AW891,4)="True",0,(IF(LEFT(Y891,4)="True",IF(_xlfn.XLOOKUP("Src_IsAny",'Scoring_Config'!$A:$A,'Scoring_Config'!$D:$D,"Yes")="Yes",_xlfn.XLOOKUP("Src_IsAny",'Scoring_Config'!$A:$A,'Scoring_Config'!$C:$C,10),0),0)+IF(LEFT(Z891,4)="True",IF(_xlfn.XLOOKUP("Src_CIDR_Le_16",'Scoring_Config'!$A:$A,'Scoring_Config'!$D:$D,"Yes")="Yes",_xlfn.XLOOKUP("Src_CIDR_Le_16",'Scoring_Config'!$A:$A,'Scoring_Config'!$C:$C,10),0),0)+IF(LEFT(AA891,4)="True",IF(_xlfn.XLOOKUP("Src_CIDR_17_22",'Scoring_Config'!$A:$A,'Scoring_Config'!$D:$D,"Yes")="Yes",_xlfn.XLOOKUP("Src_CIDR_17_22",'Scoring_Config'!$A:$A,'Scoring_Config'!$C:$C,5),0),0)+IF(LEFT(AB891,4)="True",IF(_xlfn.XLOOKUP("Dst_IsAny",'Scoring_Config'!$A:$A,'Scoring_Config'!$D:$D,"Yes")="Yes",_xlfn.XLOOKUP("Dst_IsAny",'Scoring_Config'!$A:$A,'Scoring_Config'!$C:$C,10),0),0)+IF(LEFT(AC891,4)="True",IF(_xlfn.XLOOKUP("Dst_CIDR_Le_16",'Scoring_Config'!$A:$A,'Scoring_Config'!$D:$D,"Yes")="Yes",_xlfn.XLOOKUP("Dst_CIDR_Le_16",'Scoring_Config'!$A:$A,'Scoring_Config'!$C:$C,10),0),0)+IF(LEFT(AD891,4)="True",IF(_xlfn.XLOOKUP("Dst_CIDR_17_22",'Scoring_Config'!$A:$A,'Scoring_Config'!$D:$D,"Yes")="Yes",_xlfn.XLOOKUP("Dst_CIDR_17_22",'Scoring_Config'!$A:$A,'Scoring_Config'!$C:$C,5),0),0)+IF(LEFT(AE891,4)="True",IF(_xlfn.XLOOKUP("SrcZone_IsAny",'Scoring_Config'!$A:$A,'Scoring_Config'!$D:$D,"Yes")="Yes",_xlfn.XLOOKUP("SrcZone_IsAny",'Scoring_Config'!$A:$A,'Scoring_Config'!$C:$C,10),0),0)+IF(LEFT(AF891,4)="True",IF(_xlfn.XLOOKUP("DstZone_IsAny",'Scoring_Config'!$A:$A,'Scoring_Config'!$D:$D,"Yes")="Yes",_xlfn.XLOOKUP("DstZone_IsAny",'Scoring_Config'!$A:$A,'Scoring_Config'!$C:$C,10),0),0)+IF(LEFT(AG891,4)="True",IF(_xlfn.XLOOKUP("Service_Any_OR_RangeGt1000",'Scoring_Config'!$A:$A,'Scoring_Config'!$D:$D,"Yes")="Yes",_xlfn.XLOOKUP("Service_Any_OR_RangeGt1000",'Scoring_Config'!$A:$A,'Scoring_Config'!$C:$C,10),0),0)+IF(LEFT(AH891,4)="True",IF(_xlfn.XLOOKUP("App_Any_OR_RangeGt1000",'Scoring_Config'!$A:$A,'Scoring_Config'!$D:$D,"Yes")="Yes",_xlfn.XLOOKUP("App_Any_OR_RangeGt1000",'Scoring_Config'!$A:$A,'Scoring_Config'!$C:$C,10),0),0)+IF(LEFT(AI891,4)="True",IF(_xlfn.XLOOKUP("Service_Insecure_Match",'Scoring_Config'!$A:$A,'Scoring_Config'!$D:$D,"Yes")="Yes",_xlfn.XLOOKUP("Service_Insecure_Match",'Scoring_Config'!$A:$A,'Scoring_Config'!$C:$C,5),0),0)+IF(LEFT(AJ891,4)="True",IF(_xlfn.XLOOKUP("Risky_Inbound",'Scoring_Config'!$A:$A,'Scoring_Config'!$D:$D,"Yes")="Yes",_xlfn.XLOOKUP("Risky_Inbound",'Scoring_Config'!$A:$A,'Scoring_Config'!$C:$C,50),0),0)+IF(LEFT(AK891,4)="True",IF(_xlfn.XLOOKUP("Risky_Outbound",'Scoring_Config'!$A:$A,'Scoring_Config'!$D:$D,"Yes")="Yes",_xlfn.XLOOKUP("Risky_Outbound",'Scoring_Config'!$A:$A,'Scoring_Config'!$C:$C,25),0),0)+IF(LEFT(AZ891,4)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891,FIND(",",AL891)+1,100)),0)+IF(LEFT(AM891,4)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891,FIND(",",AN891)+1,100)),0)+IF(_xlfn.XLOOKUP("Profile_Scoring",'Scoring_Config'!$A:$A,'Scoring_Config'!$D:$D,"Yes")="Yes",VALUE(MID(AO891,FIND(",",AO891)+1,100)),0)+IF(_xlfn.XLOOKUP("Options_Scoring",'Scoring_Config'!$A:$A,'Scoring_Config'!$D:$D,"Yes")="Yes",VALUE(MID(AP891,FIND(",",AP891)+1,100)),0)))</f>
        <v>0</v>
      </c>
      <c r="AZ891" cm="1">
        <f t="array" ref="AZ891">IF(FALSE,"True," &amp; IF(_xlfn.XLOOKUP("Migrate_Insecure",'Scoring_Config'!$A:$A,'Scoring_Config'!$D:$D,"Yes")="Yes",_xlfn.XLOOKUP("Migrate_Insecure",'Scoring_Config'!$A:$A,'Scoring_Config'!$C:$C,10),0),"False,0")</f>
        <v>0</v>
      </c>
    </row>
    <row r="892" spans="1:52">
      <c r="A892" t="s">
        <v>1979</v>
      </c>
      <c r="B892" t="s">
        <v>2865</v>
      </c>
      <c r="C892" t="s">
        <v>3542</v>
      </c>
      <c r="D892" t="s">
        <v>3545</v>
      </c>
      <c r="E892" t="s">
        <v>3563</v>
      </c>
      <c r="F892" t="s">
        <v>3890</v>
      </c>
      <c r="G892" t="s">
        <v>505</v>
      </c>
      <c r="H892" t="s">
        <v>174</v>
      </c>
      <c r="I892" t="s">
        <v>4093</v>
      </c>
      <c r="J892" t="s">
        <v>896</v>
      </c>
      <c r="K892" t="s">
        <v>1667</v>
      </c>
      <c r="L892" t="s">
        <v>1327</v>
      </c>
      <c r="M892" t="s">
        <v>1974</v>
      </c>
      <c r="N892" t="s">
        <v>4315</v>
      </c>
      <c r="O892" t="s">
        <v>4319</v>
      </c>
      <c r="P892" t="s">
        <v>4323</v>
      </c>
      <c r="Q892" t="s">
        <v>4960</v>
      </c>
      <c r="R892" t="s">
        <v>5439</v>
      </c>
      <c r="S892" t="s">
        <v>4324</v>
      </c>
      <c r="T892" t="s">
        <v>5793</v>
      </c>
      <c r="U892" t="s">
        <v>6379</v>
      </c>
      <c r="Y892" cm="1">
        <f t="array" ref="Y892">IF(FALSE,"True," &amp; IF(_xlfn.XLOOKUP("Src_IsAny",'Scoring_Config'!$A:$A,'Scoring_Config'!$D:$D,"Yes")="Yes",_xlfn.XLOOKUP("Src_IsAny",'Scoring_Config'!$A:$A,'Scoring_Config'!$C:$C,10),0),"False,0")</f>
        <v>0</v>
      </c>
      <c r="Z892" cm="1">
        <f t="array" ref="Z892">IF(FALSE,"True," &amp; IF(_xlfn.XLOOKUP("Src_CIDR_Le_16",'Scoring_Config'!$A:$A,'Scoring_Config'!$D:$D,"Yes")="Yes",_xlfn.XLOOKUP("Src_CIDR_Le_16",'Scoring_Config'!$A:$A,'Scoring_Config'!$C:$C,10),0),"False,0")</f>
        <v>0</v>
      </c>
      <c r="AA892" cm="1">
        <f t="array" ref="AA892">IF(FALSE,"True," &amp; IF(_xlfn.XLOOKUP("Src_CIDR_17_22",'Scoring_Config'!$A:$A,'Scoring_Config'!$D:$D,"Yes")="Yes",_xlfn.XLOOKUP("Src_CIDR_17_22",'Scoring_Config'!$A:$A,'Scoring_Config'!$C:$C,5),0),"False,0")</f>
        <v>0</v>
      </c>
      <c r="AB892" cm="1">
        <f t="array" ref="AB892">IF(FALSE,"True," &amp; IF(_xlfn.XLOOKUP("Dst_IsAny",'Scoring_Config'!$A:$A,'Scoring_Config'!$D:$D,"Yes")="Yes",_xlfn.XLOOKUP("Dst_IsAny",'Scoring_Config'!$A:$A,'Scoring_Config'!$C:$C,10),0),"False,0")</f>
        <v>0</v>
      </c>
      <c r="AC892" cm="1">
        <f t="array" ref="AC892">IF(FALSE,"True," &amp; IF(_xlfn.XLOOKUP("Dst_CIDR_Le_16",'Scoring_Config'!$A:$A,'Scoring_Config'!$D:$D,"Yes")="Yes",_xlfn.XLOOKUP("Dst_CIDR_Le_16",'Scoring_Config'!$A:$A,'Scoring_Config'!$C:$C,10),0),"False,0")</f>
        <v>0</v>
      </c>
      <c r="AD892" cm="1">
        <f t="array" ref="AD892">IF(FALSE,"True," &amp; IF(_xlfn.XLOOKUP("Dst_CIDR_17_22",'Scoring_Config'!$A:$A,'Scoring_Config'!$D:$D,"Yes")="Yes",_xlfn.XLOOKUP("Dst_CIDR_17_22",'Scoring_Config'!$A:$A,'Scoring_Config'!$C:$C,5),0),"False,0")</f>
        <v>0</v>
      </c>
      <c r="AE892" cm="1">
        <f t="array" ref="AE892">IF(FALSE,"True," &amp; IF(_xlfn.XLOOKUP("SrcZone_IsAny",'Scoring_Config'!$A:$A,'Scoring_Config'!$D:$D,"Yes")="Yes",_xlfn.XLOOKUP("SrcZone_IsAny",'Scoring_Config'!$A:$A,'Scoring_Config'!$C:$C,10),0),"False,0")</f>
        <v>0</v>
      </c>
      <c r="AF892" cm="1">
        <f t="array" ref="AF892">IF(FALSE,"True," &amp; IF(_xlfn.XLOOKUP("DstZone_IsAny",'Scoring_Config'!$A:$A,'Scoring_Config'!$D:$D,"Yes")="Yes",_xlfn.XLOOKUP("DstZone_IsAny",'Scoring_Config'!$A:$A,'Scoring_Config'!$C:$C,10),0),"False,0")</f>
        <v>0</v>
      </c>
      <c r="AG892" cm="1">
        <f t="array" ref="AG89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92" cm="1">
        <f t="array" ref="AH892">IF(FALSE,"True," &amp; IF(_xlfn.XLOOKUP("App_Any_OR_RangeGt1000",'Scoring_Config'!$A:$A,'Scoring_Config'!$D:$D,"Yes")="Yes",_xlfn.XLOOKUP("App_Any_OR_RangeGt1000",'Scoring_Config'!$A:$A,'Scoring_Config'!$C:$C,10),0),"False,0")</f>
        <v>0</v>
      </c>
      <c r="AI892" cm="1">
        <f t="array" ref="AI892">IF(FALSE,"True," &amp; IF(_xlfn.XLOOKUP("Service_Insecure_Match",'Scoring_Config'!$A:$A,'Scoring_Config'!$D:$D,"Yes")="Yes",_xlfn.XLOOKUP("Service_Insecure_Match",'Scoring_Config'!$A:$A,'Scoring_Config'!$C:$C,5),0),"False,0")</f>
        <v>0</v>
      </c>
      <c r="AJ892" cm="1">
        <f t="array" ref="AJ892">IF(FALSE,"True," &amp; IF(_xlfn.XLOOKUP("Risky_Inbound",'Scoring_Config'!$A:$A,'Scoring_Config'!$D:$D,"Yes")="Yes",_xlfn.XLOOKUP("Risky_Inbound",'Scoring_Config'!$A:$A,'Scoring_Config'!$C:$C,50),0),"False,0")</f>
        <v>0</v>
      </c>
      <c r="AK892" cm="1">
        <f t="array" ref="AK892">IF(FALSE,"True," &amp; IF(_xlfn.XLOOKUP("Risky_Outbound",'Scoring_Config'!$A:$A,'Scoring_Config'!$D:$D,"Yes")="Yes",_xlfn.XLOOKUP("Risky_Outbound",'Scoring_Config'!$A:$A,'Scoring_Config'!$C:$C,25),0),"False,0")</f>
        <v>0</v>
      </c>
      <c r="AL892" t="s">
        <v>6699</v>
      </c>
      <c r="AM892" cm="1">
        <f t="array" ref="AM89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92" t="s">
        <v>6697</v>
      </c>
      <c r="AO892" t="s">
        <v>6697</v>
      </c>
      <c r="AP892" t="s">
        <v>6697</v>
      </c>
      <c r="AQ892" cm="1">
        <f t="array" ref="AQ892">IF(FALSE,"True," &amp; IF(_xlfn.XLOOKUP("Service_IsAny",'Scoring_Config'!$A:$A,'Scoring_Config'!$D:$D,"Yes")="Yes",_xlfn.XLOOKUP("Service_IsAny",'Scoring_Config'!$A:$A,'Scoring_Config'!$C:$C,0),0),"False,0")</f>
        <v>0</v>
      </c>
      <c r="AR892">
        <v>0</v>
      </c>
      <c r="AS892" cm="1">
        <f t="array" ref="AS892">IF(FALSE,"True," &amp; IF(_xlfn.XLOOKUP("Service_RangeGt1000",'Scoring_Config'!$A:$A,'Scoring_Config'!$D:$D,"Yes")="Yes",_xlfn.XLOOKUP("Service_RangeGt1000",'Scoring_Config'!$A:$A,'Scoring_Config'!$C:$C,0),0),"False,0")</f>
        <v>0</v>
      </c>
      <c r="AT892" cm="1">
        <f t="array" ref="AT892">IF(FALSE,"True," &amp; IF(_xlfn.XLOOKUP("App_IsAny",'Scoring_Config'!$A:$A,'Scoring_Config'!$D:$D,"Yes")="Yes",_xlfn.XLOOKUP("App_IsAny",'Scoring_Config'!$A:$A,'Scoring_Config'!$C:$C,0),0),"False,0")</f>
        <v>0</v>
      </c>
      <c r="AU892">
        <v>1</v>
      </c>
      <c r="AV892" cm="1">
        <f t="array" ref="AV892">IF(FALSE,"True," &amp; IF(_xlfn.XLOOKUP("App_RangeGt1000",'Scoring_Config'!$A:$A,'Scoring_Config'!$D:$D,"Yes")="Yes",_xlfn.XLOOKUP("App_RangeGt1000",'Scoring_Config'!$A:$A,'Scoring_Config'!$C:$C,0),0),"False,0")</f>
        <v>0</v>
      </c>
      <c r="AW892" cm="1">
        <f t="array" ref="AW892">IF(FALSE,"True," &amp; IF(_xlfn.XLOOKUP("Action_IsDenyOrDrop",'Scoring_Config'!$A:$A,'Scoring_Config'!$D:$D,"Yes")="Yes",_xlfn.XLOOKUP("Action_IsDenyOrDrop",'Scoring_Config'!$A:$A,'Scoring_Config'!$C:$C,0),0),"False,0")</f>
        <v>0</v>
      </c>
      <c r="AX892" cm="1">
        <f t="array" ref="AX892">IF(LEFT(AW892,4)="True",0,(IF(LEFT(Y892,4)="True",IF(_xlfn.XLOOKUP("Src_IsAny",'Scoring_Config'!$A:$A,'Scoring_Config'!$D:$D,"Yes")="Yes",_xlfn.XLOOKUP("Src_IsAny",'Scoring_Config'!$A:$A,'Scoring_Config'!$C:$C,10),0),0)+IF(LEFT(Z892,4)="True",IF(_xlfn.XLOOKUP("Src_CIDR_Le_16",'Scoring_Config'!$A:$A,'Scoring_Config'!$D:$D,"Yes")="Yes",_xlfn.XLOOKUP("Src_CIDR_Le_16",'Scoring_Config'!$A:$A,'Scoring_Config'!$C:$C,10),0),0)+IF(LEFT(AA892,4)="True",IF(_xlfn.XLOOKUP("Src_CIDR_17_22",'Scoring_Config'!$A:$A,'Scoring_Config'!$D:$D,"Yes")="Yes",_xlfn.XLOOKUP("Src_CIDR_17_22",'Scoring_Config'!$A:$A,'Scoring_Config'!$C:$C,5),0),0)+IF(LEFT(AB892,4)="True",IF(_xlfn.XLOOKUP("Dst_IsAny",'Scoring_Config'!$A:$A,'Scoring_Config'!$D:$D,"Yes")="Yes",_xlfn.XLOOKUP("Dst_IsAny",'Scoring_Config'!$A:$A,'Scoring_Config'!$C:$C,10),0),0)+IF(LEFT(AC892,4)="True",IF(_xlfn.XLOOKUP("Dst_CIDR_Le_16",'Scoring_Config'!$A:$A,'Scoring_Config'!$D:$D,"Yes")="Yes",_xlfn.XLOOKUP("Dst_CIDR_Le_16",'Scoring_Config'!$A:$A,'Scoring_Config'!$C:$C,10),0),0)+IF(LEFT(AD892,4)="True",IF(_xlfn.XLOOKUP("Dst_CIDR_17_22",'Scoring_Config'!$A:$A,'Scoring_Config'!$D:$D,"Yes")="Yes",_xlfn.XLOOKUP("Dst_CIDR_17_22",'Scoring_Config'!$A:$A,'Scoring_Config'!$C:$C,5),0),0)+IF(LEFT(AE892,4)="True",IF(_xlfn.XLOOKUP("SrcZone_IsAny",'Scoring_Config'!$A:$A,'Scoring_Config'!$D:$D,"Yes")="Yes",_xlfn.XLOOKUP("SrcZone_IsAny",'Scoring_Config'!$A:$A,'Scoring_Config'!$C:$C,10),0),0)+IF(LEFT(AF892,4)="True",IF(_xlfn.XLOOKUP("DstZone_IsAny",'Scoring_Config'!$A:$A,'Scoring_Config'!$D:$D,"Yes")="Yes",_xlfn.XLOOKUP("DstZone_IsAny",'Scoring_Config'!$A:$A,'Scoring_Config'!$C:$C,10),0),0)+IF(LEFT(AG892,4)="True",IF(_xlfn.XLOOKUP("Service_Any_OR_RangeGt1000",'Scoring_Config'!$A:$A,'Scoring_Config'!$D:$D,"Yes")="Yes",_xlfn.XLOOKUP("Service_Any_OR_RangeGt1000",'Scoring_Config'!$A:$A,'Scoring_Config'!$C:$C,10),0),0)+IF(LEFT(AH892,4)="True",IF(_xlfn.XLOOKUP("App_Any_OR_RangeGt1000",'Scoring_Config'!$A:$A,'Scoring_Config'!$D:$D,"Yes")="Yes",_xlfn.XLOOKUP("App_Any_OR_RangeGt1000",'Scoring_Config'!$A:$A,'Scoring_Config'!$C:$C,10),0),0)+IF(LEFT(AI892,4)="True",IF(_xlfn.XLOOKUP("Service_Insecure_Match",'Scoring_Config'!$A:$A,'Scoring_Config'!$D:$D,"Yes")="Yes",_xlfn.XLOOKUP("Service_Insecure_Match",'Scoring_Config'!$A:$A,'Scoring_Config'!$C:$C,5),0),0)+IF(LEFT(AJ892,4)="True",IF(_xlfn.XLOOKUP("Risky_Inbound",'Scoring_Config'!$A:$A,'Scoring_Config'!$D:$D,"Yes")="Yes",_xlfn.XLOOKUP("Risky_Inbound",'Scoring_Config'!$A:$A,'Scoring_Config'!$C:$C,50),0),0)+IF(LEFT(AK892,4)="True",IF(_xlfn.XLOOKUP("Risky_Outbound",'Scoring_Config'!$A:$A,'Scoring_Config'!$D:$D,"Yes")="Yes",_xlfn.XLOOKUP("Risky_Outbound",'Scoring_Config'!$A:$A,'Scoring_Config'!$C:$C,25),0),0)+IF(LEFT(AZ892,4)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892,FIND(",",AL892)+1,100)),0)+IF(LEFT(AM892,4)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892,FIND(",",AN892)+1,100)),0)+IF(_xlfn.XLOOKUP("Profile_Scoring",'Scoring_Config'!$A:$A,'Scoring_Config'!$D:$D,"Yes")="Yes",VALUE(MID(AO892,FIND(",",AO892)+1,100)),0)+IF(_xlfn.XLOOKUP("Options_Scoring",'Scoring_Config'!$A:$A,'Scoring_Config'!$D:$D,"Yes")="Yes",VALUE(MID(AP892,FIND(",",AP892)+1,100)),0)))</f>
        <v>0</v>
      </c>
      <c r="AZ892" cm="1">
        <f t="array" ref="AZ892">IF(FALSE,"True," &amp; IF(_xlfn.XLOOKUP("Migrate_Insecure",'Scoring_Config'!$A:$A,'Scoring_Config'!$D:$D,"Yes")="Yes",_xlfn.XLOOKUP("Migrate_Insecure",'Scoring_Config'!$A:$A,'Scoring_Config'!$C:$C,10),0),"False,0")</f>
        <v>0</v>
      </c>
    </row>
    <row r="893" spans="1:52">
      <c r="A893" t="s">
        <v>1979</v>
      </c>
      <c r="B893" t="s">
        <v>2866</v>
      </c>
      <c r="C893" t="s">
        <v>3542</v>
      </c>
      <c r="D893" t="s">
        <v>3545</v>
      </c>
      <c r="E893" t="s">
        <v>3563</v>
      </c>
      <c r="F893" t="s">
        <v>3896</v>
      </c>
      <c r="G893" t="s">
        <v>506</v>
      </c>
      <c r="H893" t="s">
        <v>174</v>
      </c>
      <c r="I893" t="s">
        <v>4092</v>
      </c>
      <c r="J893" t="s">
        <v>896</v>
      </c>
      <c r="K893" t="s">
        <v>1667</v>
      </c>
      <c r="L893" t="s">
        <v>1327</v>
      </c>
      <c r="M893" t="s">
        <v>1974</v>
      </c>
      <c r="N893" t="s">
        <v>4315</v>
      </c>
      <c r="O893" t="s">
        <v>4319</v>
      </c>
      <c r="P893" t="s">
        <v>4323</v>
      </c>
      <c r="Q893" t="s">
        <v>4957</v>
      </c>
      <c r="R893" t="s">
        <v>5439</v>
      </c>
      <c r="S893" t="s">
        <v>4324</v>
      </c>
      <c r="T893" t="s">
        <v>5794</v>
      </c>
      <c r="U893" t="s">
        <v>5793</v>
      </c>
      <c r="Y893" cm="1">
        <f t="array" ref="Y893">IF(FALSE,"True," &amp; IF(_xlfn.XLOOKUP("Src_IsAny",'Scoring_Config'!$A:$A,'Scoring_Config'!$D:$D,"Yes")="Yes",_xlfn.XLOOKUP("Src_IsAny",'Scoring_Config'!$A:$A,'Scoring_Config'!$C:$C,10),0),"False,0")</f>
        <v>0</v>
      </c>
      <c r="Z893" cm="1">
        <f t="array" ref="Z893">IF(FALSE,"True," &amp; IF(_xlfn.XLOOKUP("Src_CIDR_Le_16",'Scoring_Config'!$A:$A,'Scoring_Config'!$D:$D,"Yes")="Yes",_xlfn.XLOOKUP("Src_CIDR_Le_16",'Scoring_Config'!$A:$A,'Scoring_Config'!$C:$C,10),0),"False,0")</f>
        <v>0</v>
      </c>
      <c r="AA893" cm="1">
        <f t="array" ref="AA893">IF(FALSE,"True," &amp; IF(_xlfn.XLOOKUP("Src_CIDR_17_22",'Scoring_Config'!$A:$A,'Scoring_Config'!$D:$D,"Yes")="Yes",_xlfn.XLOOKUP("Src_CIDR_17_22",'Scoring_Config'!$A:$A,'Scoring_Config'!$C:$C,5),0),"False,0")</f>
        <v>0</v>
      </c>
      <c r="AB893" cm="1">
        <f t="array" ref="AB893">IF(FALSE,"True," &amp; IF(_xlfn.XLOOKUP("Dst_IsAny",'Scoring_Config'!$A:$A,'Scoring_Config'!$D:$D,"Yes")="Yes",_xlfn.XLOOKUP("Dst_IsAny",'Scoring_Config'!$A:$A,'Scoring_Config'!$C:$C,10),0),"False,0")</f>
        <v>0</v>
      </c>
      <c r="AC893" cm="1">
        <f t="array" ref="AC893">IF(FALSE,"True," &amp; IF(_xlfn.XLOOKUP("Dst_CIDR_Le_16",'Scoring_Config'!$A:$A,'Scoring_Config'!$D:$D,"Yes")="Yes",_xlfn.XLOOKUP("Dst_CIDR_Le_16",'Scoring_Config'!$A:$A,'Scoring_Config'!$C:$C,10),0),"False,0")</f>
        <v>0</v>
      </c>
      <c r="AD893" cm="1">
        <f t="array" ref="AD893">IF(FALSE,"True," &amp; IF(_xlfn.XLOOKUP("Dst_CIDR_17_22",'Scoring_Config'!$A:$A,'Scoring_Config'!$D:$D,"Yes")="Yes",_xlfn.XLOOKUP("Dst_CIDR_17_22",'Scoring_Config'!$A:$A,'Scoring_Config'!$C:$C,5),0),"False,0")</f>
        <v>0</v>
      </c>
      <c r="AE893" cm="1">
        <f t="array" ref="AE893">IF(FALSE,"True," &amp; IF(_xlfn.XLOOKUP("SrcZone_IsAny",'Scoring_Config'!$A:$A,'Scoring_Config'!$D:$D,"Yes")="Yes",_xlfn.XLOOKUP("SrcZone_IsAny",'Scoring_Config'!$A:$A,'Scoring_Config'!$C:$C,10),0),"False,0")</f>
        <v>0</v>
      </c>
      <c r="AF893" cm="1">
        <f t="array" ref="AF893">IF(FALSE,"True," &amp; IF(_xlfn.XLOOKUP("DstZone_IsAny",'Scoring_Config'!$A:$A,'Scoring_Config'!$D:$D,"Yes")="Yes",_xlfn.XLOOKUP("DstZone_IsAny",'Scoring_Config'!$A:$A,'Scoring_Config'!$C:$C,10),0),"False,0")</f>
        <v>0</v>
      </c>
      <c r="AG893" cm="1">
        <f t="array" ref="AG89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93" cm="1">
        <f t="array" ref="AH893">IF(FALSE,"True," &amp; IF(_xlfn.XLOOKUP("App_Any_OR_RangeGt1000",'Scoring_Config'!$A:$A,'Scoring_Config'!$D:$D,"Yes")="Yes",_xlfn.XLOOKUP("App_Any_OR_RangeGt1000",'Scoring_Config'!$A:$A,'Scoring_Config'!$C:$C,10),0),"False,0")</f>
        <v>0</v>
      </c>
      <c r="AI893" cm="1">
        <f t="array" ref="AI893">IF(FALSE,"True," &amp; IF(_xlfn.XLOOKUP("Service_Insecure_Match",'Scoring_Config'!$A:$A,'Scoring_Config'!$D:$D,"Yes")="Yes",_xlfn.XLOOKUP("Service_Insecure_Match",'Scoring_Config'!$A:$A,'Scoring_Config'!$C:$C,5),0),"False,0")</f>
        <v>0</v>
      </c>
      <c r="AJ893" cm="1">
        <f t="array" ref="AJ893">IF(FALSE,"True," &amp; IF(_xlfn.XLOOKUP("Risky_Inbound",'Scoring_Config'!$A:$A,'Scoring_Config'!$D:$D,"Yes")="Yes",_xlfn.XLOOKUP("Risky_Inbound",'Scoring_Config'!$A:$A,'Scoring_Config'!$C:$C,50),0),"False,0")</f>
        <v>0</v>
      </c>
      <c r="AK893" cm="1">
        <f t="array" ref="AK893">IF(FALSE,"True," &amp; IF(_xlfn.XLOOKUP("Risky_Outbound",'Scoring_Config'!$A:$A,'Scoring_Config'!$D:$D,"Yes")="Yes",_xlfn.XLOOKUP("Risky_Outbound",'Scoring_Config'!$A:$A,'Scoring_Config'!$C:$C,25),0),"False,0")</f>
        <v>0</v>
      </c>
      <c r="AL893" t="s">
        <v>6699</v>
      </c>
      <c r="AM893" cm="1">
        <f t="array" ref="AM89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93" t="s">
        <v>6697</v>
      </c>
      <c r="AO893" t="s">
        <v>6697</v>
      </c>
      <c r="AP893" t="s">
        <v>6697</v>
      </c>
      <c r="AQ893" cm="1">
        <f t="array" ref="AQ893">IF(FALSE,"True," &amp; IF(_xlfn.XLOOKUP("Service_IsAny",'Scoring_Config'!$A:$A,'Scoring_Config'!$D:$D,"Yes")="Yes",_xlfn.XLOOKUP("Service_IsAny",'Scoring_Config'!$A:$A,'Scoring_Config'!$C:$C,0),0),"False,0")</f>
        <v>0</v>
      </c>
      <c r="AR893">
        <v>0</v>
      </c>
      <c r="AS893" cm="1">
        <f t="array" ref="AS893">IF(FALSE,"True," &amp; IF(_xlfn.XLOOKUP("Service_RangeGt1000",'Scoring_Config'!$A:$A,'Scoring_Config'!$D:$D,"Yes")="Yes",_xlfn.XLOOKUP("Service_RangeGt1000",'Scoring_Config'!$A:$A,'Scoring_Config'!$C:$C,0),0),"False,0")</f>
        <v>0</v>
      </c>
      <c r="AT893" cm="1">
        <f t="array" ref="AT893">IF(FALSE,"True," &amp; IF(_xlfn.XLOOKUP("App_IsAny",'Scoring_Config'!$A:$A,'Scoring_Config'!$D:$D,"Yes")="Yes",_xlfn.XLOOKUP("App_IsAny",'Scoring_Config'!$A:$A,'Scoring_Config'!$C:$C,0),0),"False,0")</f>
        <v>0</v>
      </c>
      <c r="AU893">
        <v>1</v>
      </c>
      <c r="AV893" cm="1">
        <f t="array" ref="AV893">IF(FALSE,"True," &amp; IF(_xlfn.XLOOKUP("App_RangeGt1000",'Scoring_Config'!$A:$A,'Scoring_Config'!$D:$D,"Yes")="Yes",_xlfn.XLOOKUP("App_RangeGt1000",'Scoring_Config'!$A:$A,'Scoring_Config'!$C:$C,0),0),"False,0")</f>
        <v>0</v>
      </c>
      <c r="AW893" cm="1">
        <f t="array" ref="AW893">IF(FALSE,"True," &amp; IF(_xlfn.XLOOKUP("Action_IsDenyOrDrop",'Scoring_Config'!$A:$A,'Scoring_Config'!$D:$D,"Yes")="Yes",_xlfn.XLOOKUP("Action_IsDenyOrDrop",'Scoring_Config'!$A:$A,'Scoring_Config'!$C:$C,0),0),"False,0")</f>
        <v>0</v>
      </c>
      <c r="AX893" cm="1">
        <f t="array" ref="AX893">IF(LEFT(AW893,4)="True",0,(IF(LEFT(Y893,4)="True",IF(_xlfn.XLOOKUP("Src_IsAny",'Scoring_Config'!$A:$A,'Scoring_Config'!$D:$D,"Yes")="Yes",_xlfn.XLOOKUP("Src_IsAny",'Scoring_Config'!$A:$A,'Scoring_Config'!$C:$C,10),0),0)+IF(LEFT(Z893,4)="True",IF(_xlfn.XLOOKUP("Src_CIDR_Le_16",'Scoring_Config'!$A:$A,'Scoring_Config'!$D:$D,"Yes")="Yes",_xlfn.XLOOKUP("Src_CIDR_Le_16",'Scoring_Config'!$A:$A,'Scoring_Config'!$C:$C,10),0),0)+IF(LEFT(AA893,4)="True",IF(_xlfn.XLOOKUP("Src_CIDR_17_22",'Scoring_Config'!$A:$A,'Scoring_Config'!$D:$D,"Yes")="Yes",_xlfn.XLOOKUP("Src_CIDR_17_22",'Scoring_Config'!$A:$A,'Scoring_Config'!$C:$C,5),0),0)+IF(LEFT(AB893,4)="True",IF(_xlfn.XLOOKUP("Dst_IsAny",'Scoring_Config'!$A:$A,'Scoring_Config'!$D:$D,"Yes")="Yes",_xlfn.XLOOKUP("Dst_IsAny",'Scoring_Config'!$A:$A,'Scoring_Config'!$C:$C,10),0),0)+IF(LEFT(AC893,4)="True",IF(_xlfn.XLOOKUP("Dst_CIDR_Le_16",'Scoring_Config'!$A:$A,'Scoring_Config'!$D:$D,"Yes")="Yes",_xlfn.XLOOKUP("Dst_CIDR_Le_16",'Scoring_Config'!$A:$A,'Scoring_Config'!$C:$C,10),0),0)+IF(LEFT(AD893,4)="True",IF(_xlfn.XLOOKUP("Dst_CIDR_17_22",'Scoring_Config'!$A:$A,'Scoring_Config'!$D:$D,"Yes")="Yes",_xlfn.XLOOKUP("Dst_CIDR_17_22",'Scoring_Config'!$A:$A,'Scoring_Config'!$C:$C,5),0),0)+IF(LEFT(AE893,4)="True",IF(_xlfn.XLOOKUP("SrcZone_IsAny",'Scoring_Config'!$A:$A,'Scoring_Config'!$D:$D,"Yes")="Yes",_xlfn.XLOOKUP("SrcZone_IsAny",'Scoring_Config'!$A:$A,'Scoring_Config'!$C:$C,10),0),0)+IF(LEFT(AF893,4)="True",IF(_xlfn.XLOOKUP("DstZone_IsAny",'Scoring_Config'!$A:$A,'Scoring_Config'!$D:$D,"Yes")="Yes",_xlfn.XLOOKUP("DstZone_IsAny",'Scoring_Config'!$A:$A,'Scoring_Config'!$C:$C,10),0),0)+IF(LEFT(AG893,4)="True",IF(_xlfn.XLOOKUP("Service_Any_OR_RangeGt1000",'Scoring_Config'!$A:$A,'Scoring_Config'!$D:$D,"Yes")="Yes",_xlfn.XLOOKUP("Service_Any_OR_RangeGt1000",'Scoring_Config'!$A:$A,'Scoring_Config'!$C:$C,10),0),0)+IF(LEFT(AH893,4)="True",IF(_xlfn.XLOOKUP("App_Any_OR_RangeGt1000",'Scoring_Config'!$A:$A,'Scoring_Config'!$D:$D,"Yes")="Yes",_xlfn.XLOOKUP("App_Any_OR_RangeGt1000",'Scoring_Config'!$A:$A,'Scoring_Config'!$C:$C,10),0),0)+IF(LEFT(AI893,4)="True",IF(_xlfn.XLOOKUP("Service_Insecure_Match",'Scoring_Config'!$A:$A,'Scoring_Config'!$D:$D,"Yes")="Yes",_xlfn.XLOOKUP("Service_Insecure_Match",'Scoring_Config'!$A:$A,'Scoring_Config'!$C:$C,5),0),0)+IF(LEFT(AJ893,4)="True",IF(_xlfn.XLOOKUP("Risky_Inbound",'Scoring_Config'!$A:$A,'Scoring_Config'!$D:$D,"Yes")="Yes",_xlfn.XLOOKUP("Risky_Inbound",'Scoring_Config'!$A:$A,'Scoring_Config'!$C:$C,50),0),0)+IF(LEFT(AK893,4)="True",IF(_xlfn.XLOOKUP("Risky_Outbound",'Scoring_Config'!$A:$A,'Scoring_Config'!$D:$D,"Yes")="Yes",_xlfn.XLOOKUP("Risky_Outbound",'Scoring_Config'!$A:$A,'Scoring_Config'!$C:$C,25),0),0)+IF(LEFT(AZ893,4)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893,FIND(",",AL893)+1,100)),0)+IF(LEFT(AM893,4)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893,FIND(",",AN893)+1,100)),0)+IF(_xlfn.XLOOKUP("Profile_Scoring",'Scoring_Config'!$A:$A,'Scoring_Config'!$D:$D,"Yes")="Yes",VALUE(MID(AO893,FIND(",",AO893)+1,100)),0)+IF(_xlfn.XLOOKUP("Options_Scoring",'Scoring_Config'!$A:$A,'Scoring_Config'!$D:$D,"Yes")="Yes",VALUE(MID(AP893,FIND(",",AP893)+1,100)),0)))</f>
        <v>0</v>
      </c>
      <c r="AZ893" cm="1">
        <f t="array" ref="AZ893">IF(FALSE,"True," &amp; IF(_xlfn.XLOOKUP("Migrate_Insecure",'Scoring_Config'!$A:$A,'Scoring_Config'!$D:$D,"Yes")="Yes",_xlfn.XLOOKUP("Migrate_Insecure",'Scoring_Config'!$A:$A,'Scoring_Config'!$C:$C,10),0),"False,0")</f>
        <v>0</v>
      </c>
    </row>
    <row r="894" spans="1:52">
      <c r="A894" t="s">
        <v>1979</v>
      </c>
      <c r="B894" t="s">
        <v>2867</v>
      </c>
      <c r="C894" t="s">
        <v>3542</v>
      </c>
      <c r="D894" t="s">
        <v>3545</v>
      </c>
      <c r="E894" t="s">
        <v>3563</v>
      </c>
      <c r="F894" t="s">
        <v>3890</v>
      </c>
      <c r="G894" t="s">
        <v>505</v>
      </c>
      <c r="H894" t="s">
        <v>174</v>
      </c>
      <c r="I894" t="s">
        <v>3851</v>
      </c>
      <c r="J894" t="s">
        <v>245</v>
      </c>
      <c r="K894" t="s">
        <v>1771</v>
      </c>
      <c r="L894" t="s">
        <v>1327</v>
      </c>
      <c r="M894" t="s">
        <v>1974</v>
      </c>
      <c r="N894" t="s">
        <v>4315</v>
      </c>
      <c r="O894" t="s">
        <v>4319</v>
      </c>
      <c r="P894" t="s">
        <v>4323</v>
      </c>
      <c r="Q894" t="s">
        <v>4960</v>
      </c>
      <c r="R894" t="s">
        <v>5439</v>
      </c>
      <c r="S894" t="s">
        <v>4324</v>
      </c>
      <c r="T894" t="s">
        <v>5793</v>
      </c>
      <c r="U894" t="s">
        <v>6379</v>
      </c>
      <c r="Y894" cm="1">
        <f t="array" ref="Y894">IF(FALSE,"True," &amp; IF(_xlfn.XLOOKUP("Src_IsAny",'Scoring_Config'!$A:$A,'Scoring_Config'!$D:$D,"Yes")="Yes",_xlfn.XLOOKUP("Src_IsAny",'Scoring_Config'!$A:$A,'Scoring_Config'!$C:$C,10),0),"False,0")</f>
        <v>0</v>
      </c>
      <c r="Z894" cm="1">
        <f t="array" ref="Z894">IF(FALSE,"True," &amp; IF(_xlfn.XLOOKUP("Src_CIDR_Le_16",'Scoring_Config'!$A:$A,'Scoring_Config'!$D:$D,"Yes")="Yes",_xlfn.XLOOKUP("Src_CIDR_Le_16",'Scoring_Config'!$A:$A,'Scoring_Config'!$C:$C,10),0),"False,0")</f>
        <v>0</v>
      </c>
      <c r="AA894" cm="1">
        <f t="array" ref="AA894">IF(FALSE,"True," &amp; IF(_xlfn.XLOOKUP("Src_CIDR_17_22",'Scoring_Config'!$A:$A,'Scoring_Config'!$D:$D,"Yes")="Yes",_xlfn.XLOOKUP("Src_CIDR_17_22",'Scoring_Config'!$A:$A,'Scoring_Config'!$C:$C,5),0),"False,0")</f>
        <v>0</v>
      </c>
      <c r="AB894" cm="1">
        <f t="array" ref="AB894">IF(FALSE,"True," &amp; IF(_xlfn.XLOOKUP("Dst_IsAny",'Scoring_Config'!$A:$A,'Scoring_Config'!$D:$D,"Yes")="Yes",_xlfn.XLOOKUP("Dst_IsAny",'Scoring_Config'!$A:$A,'Scoring_Config'!$C:$C,10),0),"False,0")</f>
        <v>0</v>
      </c>
      <c r="AC894" cm="1">
        <f t="array" ref="AC894">IF(FALSE,"True," &amp; IF(_xlfn.XLOOKUP("Dst_CIDR_Le_16",'Scoring_Config'!$A:$A,'Scoring_Config'!$D:$D,"Yes")="Yes",_xlfn.XLOOKUP("Dst_CIDR_Le_16",'Scoring_Config'!$A:$A,'Scoring_Config'!$C:$C,10),0),"False,0")</f>
        <v>0</v>
      </c>
      <c r="AD894" cm="1">
        <f t="array" ref="AD894">IF(FALSE,"True," &amp; IF(_xlfn.XLOOKUP("Dst_CIDR_17_22",'Scoring_Config'!$A:$A,'Scoring_Config'!$D:$D,"Yes")="Yes",_xlfn.XLOOKUP("Dst_CIDR_17_22",'Scoring_Config'!$A:$A,'Scoring_Config'!$C:$C,5),0),"False,0")</f>
        <v>0</v>
      </c>
      <c r="AE894" cm="1">
        <f t="array" ref="AE894">IF(FALSE,"True," &amp; IF(_xlfn.XLOOKUP("SrcZone_IsAny",'Scoring_Config'!$A:$A,'Scoring_Config'!$D:$D,"Yes")="Yes",_xlfn.XLOOKUP("SrcZone_IsAny",'Scoring_Config'!$A:$A,'Scoring_Config'!$C:$C,10),0),"False,0")</f>
        <v>0</v>
      </c>
      <c r="AF894" cm="1">
        <f t="array" ref="AF894">IF(FALSE,"True," &amp; IF(_xlfn.XLOOKUP("DstZone_IsAny",'Scoring_Config'!$A:$A,'Scoring_Config'!$D:$D,"Yes")="Yes",_xlfn.XLOOKUP("DstZone_IsAny",'Scoring_Config'!$A:$A,'Scoring_Config'!$C:$C,10),0),"False,0")</f>
        <v>0</v>
      </c>
      <c r="AG894" cm="1">
        <f t="array" ref="AG89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94" cm="1">
        <f t="array" ref="AH894">IF(FALSE,"True," &amp; IF(_xlfn.XLOOKUP("App_Any_OR_RangeGt1000",'Scoring_Config'!$A:$A,'Scoring_Config'!$D:$D,"Yes")="Yes",_xlfn.XLOOKUP("App_Any_OR_RangeGt1000",'Scoring_Config'!$A:$A,'Scoring_Config'!$C:$C,10),0),"False,0")</f>
        <v>0</v>
      </c>
      <c r="AI894" cm="1">
        <f t="array" ref="AI894">IF(FALSE,"True," &amp; IF(_xlfn.XLOOKUP("Service_Insecure_Match",'Scoring_Config'!$A:$A,'Scoring_Config'!$D:$D,"Yes")="Yes",_xlfn.XLOOKUP("Service_Insecure_Match",'Scoring_Config'!$A:$A,'Scoring_Config'!$C:$C,5),0),"False,0")</f>
        <v>0</v>
      </c>
      <c r="AJ894" cm="1">
        <f t="array" ref="AJ894">IF(FALSE,"True," &amp; IF(_xlfn.XLOOKUP("Risky_Inbound",'Scoring_Config'!$A:$A,'Scoring_Config'!$D:$D,"Yes")="Yes",_xlfn.XLOOKUP("Risky_Inbound",'Scoring_Config'!$A:$A,'Scoring_Config'!$C:$C,50),0),"False,0")</f>
        <v>0</v>
      </c>
      <c r="AK894" cm="1">
        <f t="array" ref="AK894">IF(FALSE,"True," &amp; IF(_xlfn.XLOOKUP("Risky_Outbound",'Scoring_Config'!$A:$A,'Scoring_Config'!$D:$D,"Yes")="Yes",_xlfn.XLOOKUP("Risky_Outbound",'Scoring_Config'!$A:$A,'Scoring_Config'!$C:$C,25),0),"False,0")</f>
        <v>0</v>
      </c>
      <c r="AL894" t="s">
        <v>6699</v>
      </c>
      <c r="AM894" cm="1">
        <f t="array" ref="AM89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94" t="s">
        <v>6697</v>
      </c>
      <c r="AO894" t="s">
        <v>6697</v>
      </c>
      <c r="AP894" t="s">
        <v>6697</v>
      </c>
      <c r="AQ894" cm="1">
        <f t="array" ref="AQ894">IF(FALSE,"True," &amp; IF(_xlfn.XLOOKUP("Service_IsAny",'Scoring_Config'!$A:$A,'Scoring_Config'!$D:$D,"Yes")="Yes",_xlfn.XLOOKUP("Service_IsAny",'Scoring_Config'!$A:$A,'Scoring_Config'!$C:$C,0),0),"False,0")</f>
        <v>0</v>
      </c>
      <c r="AR894">
        <v>0</v>
      </c>
      <c r="AS894" cm="1">
        <f t="array" ref="AS894">IF(FALSE,"True," &amp; IF(_xlfn.XLOOKUP("Service_RangeGt1000",'Scoring_Config'!$A:$A,'Scoring_Config'!$D:$D,"Yes")="Yes",_xlfn.XLOOKUP("Service_RangeGt1000",'Scoring_Config'!$A:$A,'Scoring_Config'!$C:$C,0),0),"False,0")</f>
        <v>0</v>
      </c>
      <c r="AT894" cm="1">
        <f t="array" ref="AT894">IF(FALSE,"True," &amp; IF(_xlfn.XLOOKUP("App_IsAny",'Scoring_Config'!$A:$A,'Scoring_Config'!$D:$D,"Yes")="Yes",_xlfn.XLOOKUP("App_IsAny",'Scoring_Config'!$A:$A,'Scoring_Config'!$C:$C,0),0),"False,0")</f>
        <v>0</v>
      </c>
      <c r="AU894">
        <v>5</v>
      </c>
      <c r="AV894" cm="1">
        <f t="array" ref="AV894">IF(FALSE,"True," &amp; IF(_xlfn.XLOOKUP("App_RangeGt1000",'Scoring_Config'!$A:$A,'Scoring_Config'!$D:$D,"Yes")="Yes",_xlfn.XLOOKUP("App_RangeGt1000",'Scoring_Config'!$A:$A,'Scoring_Config'!$C:$C,0),0),"False,0")</f>
        <v>0</v>
      </c>
      <c r="AW894" cm="1">
        <f t="array" ref="AW894">IF(FALSE,"True," &amp; IF(_xlfn.XLOOKUP("Action_IsDenyOrDrop",'Scoring_Config'!$A:$A,'Scoring_Config'!$D:$D,"Yes")="Yes",_xlfn.XLOOKUP("Action_IsDenyOrDrop",'Scoring_Config'!$A:$A,'Scoring_Config'!$C:$C,0),0),"False,0")</f>
        <v>0</v>
      </c>
      <c r="AX894" cm="1">
        <f t="array" ref="AX894">IF(LEFT(AW894,4)="True",0,(IF(LEFT(Y894,4)="True",IF(_xlfn.XLOOKUP("Src_IsAny",'Scoring_Config'!$A:$A,'Scoring_Config'!$D:$D,"Yes")="Yes",_xlfn.XLOOKUP("Src_IsAny",'Scoring_Config'!$A:$A,'Scoring_Config'!$C:$C,10),0),0)+IF(LEFT(Z894,4)="True",IF(_xlfn.XLOOKUP("Src_CIDR_Le_16",'Scoring_Config'!$A:$A,'Scoring_Config'!$D:$D,"Yes")="Yes",_xlfn.XLOOKUP("Src_CIDR_Le_16",'Scoring_Config'!$A:$A,'Scoring_Config'!$C:$C,10),0),0)+IF(LEFT(AA894,4)="True",IF(_xlfn.XLOOKUP("Src_CIDR_17_22",'Scoring_Config'!$A:$A,'Scoring_Config'!$D:$D,"Yes")="Yes",_xlfn.XLOOKUP("Src_CIDR_17_22",'Scoring_Config'!$A:$A,'Scoring_Config'!$C:$C,5),0),0)+IF(LEFT(AB894,4)="True",IF(_xlfn.XLOOKUP("Dst_IsAny",'Scoring_Config'!$A:$A,'Scoring_Config'!$D:$D,"Yes")="Yes",_xlfn.XLOOKUP("Dst_IsAny",'Scoring_Config'!$A:$A,'Scoring_Config'!$C:$C,10),0),0)+IF(LEFT(AC894,4)="True",IF(_xlfn.XLOOKUP("Dst_CIDR_Le_16",'Scoring_Config'!$A:$A,'Scoring_Config'!$D:$D,"Yes")="Yes",_xlfn.XLOOKUP("Dst_CIDR_Le_16",'Scoring_Config'!$A:$A,'Scoring_Config'!$C:$C,10),0),0)+IF(LEFT(AD894,4)="True",IF(_xlfn.XLOOKUP("Dst_CIDR_17_22",'Scoring_Config'!$A:$A,'Scoring_Config'!$D:$D,"Yes")="Yes",_xlfn.XLOOKUP("Dst_CIDR_17_22",'Scoring_Config'!$A:$A,'Scoring_Config'!$C:$C,5),0),0)+IF(LEFT(AE894,4)="True",IF(_xlfn.XLOOKUP("SrcZone_IsAny",'Scoring_Config'!$A:$A,'Scoring_Config'!$D:$D,"Yes")="Yes",_xlfn.XLOOKUP("SrcZone_IsAny",'Scoring_Config'!$A:$A,'Scoring_Config'!$C:$C,10),0),0)+IF(LEFT(AF894,4)="True",IF(_xlfn.XLOOKUP("DstZone_IsAny",'Scoring_Config'!$A:$A,'Scoring_Config'!$D:$D,"Yes")="Yes",_xlfn.XLOOKUP("DstZone_IsAny",'Scoring_Config'!$A:$A,'Scoring_Config'!$C:$C,10),0),0)+IF(LEFT(AG894,4)="True",IF(_xlfn.XLOOKUP("Service_Any_OR_RangeGt1000",'Scoring_Config'!$A:$A,'Scoring_Config'!$D:$D,"Yes")="Yes",_xlfn.XLOOKUP("Service_Any_OR_RangeGt1000",'Scoring_Config'!$A:$A,'Scoring_Config'!$C:$C,10),0),0)+IF(LEFT(AH894,4)="True",IF(_xlfn.XLOOKUP("App_Any_OR_RangeGt1000",'Scoring_Config'!$A:$A,'Scoring_Config'!$D:$D,"Yes")="Yes",_xlfn.XLOOKUP("App_Any_OR_RangeGt1000",'Scoring_Config'!$A:$A,'Scoring_Config'!$C:$C,10),0),0)+IF(LEFT(AI894,4)="True",IF(_xlfn.XLOOKUP("Service_Insecure_Match",'Scoring_Config'!$A:$A,'Scoring_Config'!$D:$D,"Yes")="Yes",_xlfn.XLOOKUP("Service_Insecure_Match",'Scoring_Config'!$A:$A,'Scoring_Config'!$C:$C,5),0),0)+IF(LEFT(AJ894,4)="True",IF(_xlfn.XLOOKUP("Risky_Inbound",'Scoring_Config'!$A:$A,'Scoring_Config'!$D:$D,"Yes")="Yes",_xlfn.XLOOKUP("Risky_Inbound",'Scoring_Config'!$A:$A,'Scoring_Config'!$C:$C,50),0),0)+IF(LEFT(AK894,4)="True",IF(_xlfn.XLOOKUP("Risky_Outbound",'Scoring_Config'!$A:$A,'Scoring_Config'!$D:$D,"Yes")="Yes",_xlfn.XLOOKUP("Risky_Outbound",'Scoring_Config'!$A:$A,'Scoring_Config'!$C:$C,25),0),0)+IF(LEFT(AZ894,4)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894,FIND(",",AL894)+1,100)),0)+IF(LEFT(AM894,4)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894,FIND(",",AN894)+1,100)),0)+IF(_xlfn.XLOOKUP("Profile_Scoring",'Scoring_Config'!$A:$A,'Scoring_Config'!$D:$D,"Yes")="Yes",VALUE(MID(AO894,FIND(",",AO894)+1,100)),0)+IF(_xlfn.XLOOKUP("Options_Scoring",'Scoring_Config'!$A:$A,'Scoring_Config'!$D:$D,"Yes")="Yes",VALUE(MID(AP894,FIND(",",AP894)+1,100)),0)))</f>
        <v>0</v>
      </c>
      <c r="AZ894" cm="1">
        <f t="array" ref="AZ894">IF(FALSE,"True," &amp; IF(_xlfn.XLOOKUP("Migrate_Insecure",'Scoring_Config'!$A:$A,'Scoring_Config'!$D:$D,"Yes")="Yes",_xlfn.XLOOKUP("Migrate_Insecure",'Scoring_Config'!$A:$A,'Scoring_Config'!$C:$C,10),0),"False,0")</f>
        <v>0</v>
      </c>
    </row>
    <row r="895" spans="1:52">
      <c r="A895" t="s">
        <v>1979</v>
      </c>
      <c r="B895" t="s">
        <v>2868</v>
      </c>
      <c r="C895" t="s">
        <v>3542</v>
      </c>
      <c r="D895" t="s">
        <v>3545</v>
      </c>
      <c r="E895" t="s">
        <v>3563</v>
      </c>
      <c r="F895" t="s">
        <v>3896</v>
      </c>
      <c r="G895" t="s">
        <v>507</v>
      </c>
      <c r="H895" t="s">
        <v>174</v>
      </c>
      <c r="I895" t="s">
        <v>3818</v>
      </c>
      <c r="J895" t="s">
        <v>245</v>
      </c>
      <c r="K895" t="s">
        <v>1771</v>
      </c>
      <c r="L895" t="s">
        <v>1327</v>
      </c>
      <c r="M895" t="s">
        <v>1974</v>
      </c>
      <c r="N895" t="s">
        <v>4315</v>
      </c>
      <c r="O895" t="s">
        <v>4319</v>
      </c>
      <c r="P895" t="s">
        <v>4323</v>
      </c>
      <c r="Q895" t="s">
        <v>4957</v>
      </c>
      <c r="R895" t="s">
        <v>5439</v>
      </c>
      <c r="S895" t="s">
        <v>4324</v>
      </c>
      <c r="T895" t="s">
        <v>5794</v>
      </c>
      <c r="U895" t="s">
        <v>5793</v>
      </c>
      <c r="Y895" cm="1">
        <f t="array" ref="Y895">IF(FALSE,"True," &amp; IF(_xlfn.XLOOKUP("Src_IsAny",'Scoring_Config'!$A:$A,'Scoring_Config'!$D:$D,"Yes")="Yes",_xlfn.XLOOKUP("Src_IsAny",'Scoring_Config'!$A:$A,'Scoring_Config'!$C:$C,10),0),"False,0")</f>
        <v>0</v>
      </c>
      <c r="Z895" cm="1">
        <f t="array" ref="Z895">IF(FALSE,"True," &amp; IF(_xlfn.XLOOKUP("Src_CIDR_Le_16",'Scoring_Config'!$A:$A,'Scoring_Config'!$D:$D,"Yes")="Yes",_xlfn.XLOOKUP("Src_CIDR_Le_16",'Scoring_Config'!$A:$A,'Scoring_Config'!$C:$C,10),0),"False,0")</f>
        <v>0</v>
      </c>
      <c r="AA895" cm="1">
        <f t="array" ref="AA895">IF(FALSE,"True," &amp; IF(_xlfn.XLOOKUP("Src_CIDR_17_22",'Scoring_Config'!$A:$A,'Scoring_Config'!$D:$D,"Yes")="Yes",_xlfn.XLOOKUP("Src_CIDR_17_22",'Scoring_Config'!$A:$A,'Scoring_Config'!$C:$C,5),0),"False,0")</f>
        <v>0</v>
      </c>
      <c r="AB895" cm="1">
        <f t="array" ref="AB895">IF(FALSE,"True," &amp; IF(_xlfn.XLOOKUP("Dst_IsAny",'Scoring_Config'!$A:$A,'Scoring_Config'!$D:$D,"Yes")="Yes",_xlfn.XLOOKUP("Dst_IsAny",'Scoring_Config'!$A:$A,'Scoring_Config'!$C:$C,10),0),"False,0")</f>
        <v>0</v>
      </c>
      <c r="AC895" cm="1">
        <f t="array" ref="AC895">IF(FALSE,"True," &amp; IF(_xlfn.XLOOKUP("Dst_CIDR_Le_16",'Scoring_Config'!$A:$A,'Scoring_Config'!$D:$D,"Yes")="Yes",_xlfn.XLOOKUP("Dst_CIDR_Le_16",'Scoring_Config'!$A:$A,'Scoring_Config'!$C:$C,10),0),"False,0")</f>
        <v>0</v>
      </c>
      <c r="AD895" cm="1">
        <f t="array" ref="AD895">IF(FALSE,"True," &amp; IF(_xlfn.XLOOKUP("Dst_CIDR_17_22",'Scoring_Config'!$A:$A,'Scoring_Config'!$D:$D,"Yes")="Yes",_xlfn.XLOOKUP("Dst_CIDR_17_22",'Scoring_Config'!$A:$A,'Scoring_Config'!$C:$C,5),0),"False,0")</f>
        <v>0</v>
      </c>
      <c r="AE895" cm="1">
        <f t="array" ref="AE895">IF(FALSE,"True," &amp; IF(_xlfn.XLOOKUP("SrcZone_IsAny",'Scoring_Config'!$A:$A,'Scoring_Config'!$D:$D,"Yes")="Yes",_xlfn.XLOOKUP("SrcZone_IsAny",'Scoring_Config'!$A:$A,'Scoring_Config'!$C:$C,10),0),"False,0")</f>
        <v>0</v>
      </c>
      <c r="AF895" cm="1">
        <f t="array" ref="AF895">IF(FALSE,"True," &amp; IF(_xlfn.XLOOKUP("DstZone_IsAny",'Scoring_Config'!$A:$A,'Scoring_Config'!$D:$D,"Yes")="Yes",_xlfn.XLOOKUP("DstZone_IsAny",'Scoring_Config'!$A:$A,'Scoring_Config'!$C:$C,10),0),"False,0")</f>
        <v>0</v>
      </c>
      <c r="AG895" cm="1">
        <f t="array" ref="AG89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95" cm="1">
        <f t="array" ref="AH895">IF(FALSE,"True," &amp; IF(_xlfn.XLOOKUP("App_Any_OR_RangeGt1000",'Scoring_Config'!$A:$A,'Scoring_Config'!$D:$D,"Yes")="Yes",_xlfn.XLOOKUP("App_Any_OR_RangeGt1000",'Scoring_Config'!$A:$A,'Scoring_Config'!$C:$C,10),0),"False,0")</f>
        <v>0</v>
      </c>
      <c r="AI895" cm="1">
        <f t="array" ref="AI895">IF(FALSE,"True," &amp; IF(_xlfn.XLOOKUP("Service_Insecure_Match",'Scoring_Config'!$A:$A,'Scoring_Config'!$D:$D,"Yes")="Yes",_xlfn.XLOOKUP("Service_Insecure_Match",'Scoring_Config'!$A:$A,'Scoring_Config'!$C:$C,5),0),"False,0")</f>
        <v>0</v>
      </c>
      <c r="AJ895" cm="1">
        <f t="array" ref="AJ895">IF(FALSE,"True," &amp; IF(_xlfn.XLOOKUP("Risky_Inbound",'Scoring_Config'!$A:$A,'Scoring_Config'!$D:$D,"Yes")="Yes",_xlfn.XLOOKUP("Risky_Inbound",'Scoring_Config'!$A:$A,'Scoring_Config'!$C:$C,50),0),"False,0")</f>
        <v>0</v>
      </c>
      <c r="AK895" cm="1">
        <f t="array" ref="AK895">IF(FALSE,"True," &amp; IF(_xlfn.XLOOKUP("Risky_Outbound",'Scoring_Config'!$A:$A,'Scoring_Config'!$D:$D,"Yes")="Yes",_xlfn.XLOOKUP("Risky_Outbound",'Scoring_Config'!$A:$A,'Scoring_Config'!$C:$C,25),0),"False,0")</f>
        <v>0</v>
      </c>
      <c r="AL895" t="s">
        <v>6699</v>
      </c>
      <c r="AM895" cm="1">
        <f t="array" ref="AM89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95" t="s">
        <v>6697</v>
      </c>
      <c r="AO895" t="s">
        <v>6697</v>
      </c>
      <c r="AP895" t="s">
        <v>6697</v>
      </c>
      <c r="AQ895" cm="1">
        <f t="array" ref="AQ895">IF(FALSE,"True," &amp; IF(_xlfn.XLOOKUP("Service_IsAny",'Scoring_Config'!$A:$A,'Scoring_Config'!$D:$D,"Yes")="Yes",_xlfn.XLOOKUP("Service_IsAny",'Scoring_Config'!$A:$A,'Scoring_Config'!$C:$C,0),0),"False,0")</f>
        <v>0</v>
      </c>
      <c r="AR895">
        <v>0</v>
      </c>
      <c r="AS895" cm="1">
        <f t="array" ref="AS895">IF(FALSE,"True," &amp; IF(_xlfn.XLOOKUP("Service_RangeGt1000",'Scoring_Config'!$A:$A,'Scoring_Config'!$D:$D,"Yes")="Yes",_xlfn.XLOOKUP("Service_RangeGt1000",'Scoring_Config'!$A:$A,'Scoring_Config'!$C:$C,0),0),"False,0")</f>
        <v>0</v>
      </c>
      <c r="AT895" cm="1">
        <f t="array" ref="AT895">IF(FALSE,"True," &amp; IF(_xlfn.XLOOKUP("App_IsAny",'Scoring_Config'!$A:$A,'Scoring_Config'!$D:$D,"Yes")="Yes",_xlfn.XLOOKUP("App_IsAny",'Scoring_Config'!$A:$A,'Scoring_Config'!$C:$C,0),0),"False,0")</f>
        <v>0</v>
      </c>
      <c r="AU895">
        <v>5</v>
      </c>
      <c r="AV895" cm="1">
        <f t="array" ref="AV895">IF(FALSE,"True," &amp; IF(_xlfn.XLOOKUP("App_RangeGt1000",'Scoring_Config'!$A:$A,'Scoring_Config'!$D:$D,"Yes")="Yes",_xlfn.XLOOKUP("App_RangeGt1000",'Scoring_Config'!$A:$A,'Scoring_Config'!$C:$C,0),0),"False,0")</f>
        <v>0</v>
      </c>
      <c r="AW895" cm="1">
        <f t="array" ref="AW895">IF(FALSE,"True," &amp; IF(_xlfn.XLOOKUP("Action_IsDenyOrDrop",'Scoring_Config'!$A:$A,'Scoring_Config'!$D:$D,"Yes")="Yes",_xlfn.XLOOKUP("Action_IsDenyOrDrop",'Scoring_Config'!$A:$A,'Scoring_Config'!$C:$C,0),0),"False,0")</f>
        <v>0</v>
      </c>
      <c r="AX895" cm="1">
        <f t="array" ref="AX895">IF(LEFT(AW895,4)="True",0,(IF(LEFT(Y895,4)="True",IF(_xlfn.XLOOKUP("Src_IsAny",'Scoring_Config'!$A:$A,'Scoring_Config'!$D:$D,"Yes")="Yes",_xlfn.XLOOKUP("Src_IsAny",'Scoring_Config'!$A:$A,'Scoring_Config'!$C:$C,10),0),0)+IF(LEFT(Z895,4)="True",IF(_xlfn.XLOOKUP("Src_CIDR_Le_16",'Scoring_Config'!$A:$A,'Scoring_Config'!$D:$D,"Yes")="Yes",_xlfn.XLOOKUP("Src_CIDR_Le_16",'Scoring_Config'!$A:$A,'Scoring_Config'!$C:$C,10),0),0)+IF(LEFT(AA895,4)="True",IF(_xlfn.XLOOKUP("Src_CIDR_17_22",'Scoring_Config'!$A:$A,'Scoring_Config'!$D:$D,"Yes")="Yes",_xlfn.XLOOKUP("Src_CIDR_17_22",'Scoring_Config'!$A:$A,'Scoring_Config'!$C:$C,5),0),0)+IF(LEFT(AB895,4)="True",IF(_xlfn.XLOOKUP("Dst_IsAny",'Scoring_Config'!$A:$A,'Scoring_Config'!$D:$D,"Yes")="Yes",_xlfn.XLOOKUP("Dst_IsAny",'Scoring_Config'!$A:$A,'Scoring_Config'!$C:$C,10),0),0)+IF(LEFT(AC895,4)="True",IF(_xlfn.XLOOKUP("Dst_CIDR_Le_16",'Scoring_Config'!$A:$A,'Scoring_Config'!$D:$D,"Yes")="Yes",_xlfn.XLOOKUP("Dst_CIDR_Le_16",'Scoring_Config'!$A:$A,'Scoring_Config'!$C:$C,10),0),0)+IF(LEFT(AD895,4)="True",IF(_xlfn.XLOOKUP("Dst_CIDR_17_22",'Scoring_Config'!$A:$A,'Scoring_Config'!$D:$D,"Yes")="Yes",_xlfn.XLOOKUP("Dst_CIDR_17_22",'Scoring_Config'!$A:$A,'Scoring_Config'!$C:$C,5),0),0)+IF(LEFT(AE895,4)="True",IF(_xlfn.XLOOKUP("SrcZone_IsAny",'Scoring_Config'!$A:$A,'Scoring_Config'!$D:$D,"Yes")="Yes",_xlfn.XLOOKUP("SrcZone_IsAny",'Scoring_Config'!$A:$A,'Scoring_Config'!$C:$C,10),0),0)+IF(LEFT(AF895,4)="True",IF(_xlfn.XLOOKUP("DstZone_IsAny",'Scoring_Config'!$A:$A,'Scoring_Config'!$D:$D,"Yes")="Yes",_xlfn.XLOOKUP("DstZone_IsAny",'Scoring_Config'!$A:$A,'Scoring_Config'!$C:$C,10),0),0)+IF(LEFT(AG895,4)="True",IF(_xlfn.XLOOKUP("Service_Any_OR_RangeGt1000",'Scoring_Config'!$A:$A,'Scoring_Config'!$D:$D,"Yes")="Yes",_xlfn.XLOOKUP("Service_Any_OR_RangeGt1000",'Scoring_Config'!$A:$A,'Scoring_Config'!$C:$C,10),0),0)+IF(LEFT(AH895,4)="True",IF(_xlfn.XLOOKUP("App_Any_OR_RangeGt1000",'Scoring_Config'!$A:$A,'Scoring_Config'!$D:$D,"Yes")="Yes",_xlfn.XLOOKUP("App_Any_OR_RangeGt1000",'Scoring_Config'!$A:$A,'Scoring_Config'!$C:$C,10),0),0)+IF(LEFT(AI895,4)="True",IF(_xlfn.XLOOKUP("Service_Insecure_Match",'Scoring_Config'!$A:$A,'Scoring_Config'!$D:$D,"Yes")="Yes",_xlfn.XLOOKUP("Service_Insecure_Match",'Scoring_Config'!$A:$A,'Scoring_Config'!$C:$C,5),0),0)+IF(LEFT(AJ895,4)="True",IF(_xlfn.XLOOKUP("Risky_Inbound",'Scoring_Config'!$A:$A,'Scoring_Config'!$D:$D,"Yes")="Yes",_xlfn.XLOOKUP("Risky_Inbound",'Scoring_Config'!$A:$A,'Scoring_Config'!$C:$C,50),0),0)+IF(LEFT(AK895,4)="True",IF(_xlfn.XLOOKUP("Risky_Outbound",'Scoring_Config'!$A:$A,'Scoring_Config'!$D:$D,"Yes")="Yes",_xlfn.XLOOKUP("Risky_Outbound",'Scoring_Config'!$A:$A,'Scoring_Config'!$C:$C,25),0),0)+IF(LEFT(AZ895,4)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895,FIND(",",AL895)+1,100)),0)+IF(LEFT(AM895,4)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895,FIND(",",AN895)+1,100)),0)+IF(_xlfn.XLOOKUP("Profile_Scoring",'Scoring_Config'!$A:$A,'Scoring_Config'!$D:$D,"Yes")="Yes",VALUE(MID(AO895,FIND(",",AO895)+1,100)),0)+IF(_xlfn.XLOOKUP("Options_Scoring",'Scoring_Config'!$A:$A,'Scoring_Config'!$D:$D,"Yes")="Yes",VALUE(MID(AP895,FIND(",",AP895)+1,100)),0)))</f>
        <v>0</v>
      </c>
      <c r="AZ895" cm="1">
        <f t="array" ref="AZ895">IF(FALSE,"True," &amp; IF(_xlfn.XLOOKUP("Migrate_Insecure",'Scoring_Config'!$A:$A,'Scoring_Config'!$D:$D,"Yes")="Yes",_xlfn.XLOOKUP("Migrate_Insecure",'Scoring_Config'!$A:$A,'Scoring_Config'!$C:$C,10),0),"False,0")</f>
        <v>0</v>
      </c>
    </row>
    <row r="896" spans="1:52">
      <c r="A896" t="s">
        <v>1979</v>
      </c>
      <c r="B896" t="s">
        <v>2869</v>
      </c>
      <c r="C896" t="s">
        <v>3542</v>
      </c>
      <c r="D896" t="s">
        <v>3545</v>
      </c>
      <c r="E896" t="s">
        <v>3563</v>
      </c>
      <c r="F896" t="s">
        <v>3907</v>
      </c>
      <c r="G896" t="s">
        <v>503</v>
      </c>
      <c r="H896" t="s">
        <v>174</v>
      </c>
      <c r="I896" t="s">
        <v>3607</v>
      </c>
      <c r="J896" t="s">
        <v>90</v>
      </c>
      <c r="K896" t="s">
        <v>1666</v>
      </c>
      <c r="L896" t="s">
        <v>1514</v>
      </c>
      <c r="M896" t="s">
        <v>1974</v>
      </c>
      <c r="N896" t="s">
        <v>4315</v>
      </c>
      <c r="O896" t="s">
        <v>4319</v>
      </c>
      <c r="P896" t="s">
        <v>4321</v>
      </c>
      <c r="Q896" t="s">
        <v>4961</v>
      </c>
      <c r="R896" t="s">
        <v>5439</v>
      </c>
      <c r="S896" t="s">
        <v>4324</v>
      </c>
      <c r="T896" t="s">
        <v>5792</v>
      </c>
      <c r="U896" t="s">
        <v>6380</v>
      </c>
      <c r="Y896" cm="1">
        <f t="array" ref="Y896">IF(FALSE,"True," &amp; IF(_xlfn.XLOOKUP("Src_IsAny",'Scoring_Config'!$A:$A,'Scoring_Config'!$D:$D,"Yes")="Yes",_xlfn.XLOOKUP("Src_IsAny",'Scoring_Config'!$A:$A,'Scoring_Config'!$C:$C,10),0),"False,0")</f>
        <v>0</v>
      </c>
      <c r="Z896" cm="1">
        <f t="array" ref="Z896">IF(FALSE,"True," &amp; IF(_xlfn.XLOOKUP("Src_CIDR_Le_16",'Scoring_Config'!$A:$A,'Scoring_Config'!$D:$D,"Yes")="Yes",_xlfn.XLOOKUP("Src_CIDR_Le_16",'Scoring_Config'!$A:$A,'Scoring_Config'!$C:$C,10),0),"False,0")</f>
        <v>0</v>
      </c>
      <c r="AA896" cm="1">
        <f t="array" ref="AA896">IF(FALSE,"True," &amp; IF(_xlfn.XLOOKUP("Src_CIDR_17_22",'Scoring_Config'!$A:$A,'Scoring_Config'!$D:$D,"Yes")="Yes",_xlfn.XLOOKUP("Src_CIDR_17_22",'Scoring_Config'!$A:$A,'Scoring_Config'!$C:$C,5),0),"False,0")</f>
        <v>0</v>
      </c>
      <c r="AB896" cm="1">
        <f t="array" ref="AB896">IF(FALSE,"True," &amp; IF(_xlfn.XLOOKUP("Dst_IsAny",'Scoring_Config'!$A:$A,'Scoring_Config'!$D:$D,"Yes")="Yes",_xlfn.XLOOKUP("Dst_IsAny",'Scoring_Config'!$A:$A,'Scoring_Config'!$C:$C,10),0),"False,0")</f>
        <v>0</v>
      </c>
      <c r="AC896" cm="1">
        <f t="array" ref="AC896">IF(FALSE,"True," &amp; IF(_xlfn.XLOOKUP("Dst_CIDR_Le_16",'Scoring_Config'!$A:$A,'Scoring_Config'!$D:$D,"Yes")="Yes",_xlfn.XLOOKUP("Dst_CIDR_Le_16",'Scoring_Config'!$A:$A,'Scoring_Config'!$C:$C,10),0),"False,0")</f>
        <v>0</v>
      </c>
      <c r="AD896" cm="1">
        <f t="array" ref="AD896">IF(FALSE,"True," &amp; IF(_xlfn.XLOOKUP("Dst_CIDR_17_22",'Scoring_Config'!$A:$A,'Scoring_Config'!$D:$D,"Yes")="Yes",_xlfn.XLOOKUP("Dst_CIDR_17_22",'Scoring_Config'!$A:$A,'Scoring_Config'!$C:$C,5),0),"False,0")</f>
        <v>0</v>
      </c>
      <c r="AE896" cm="1">
        <f t="array" ref="AE896">IF(FALSE,"True," &amp; IF(_xlfn.XLOOKUP("SrcZone_IsAny",'Scoring_Config'!$A:$A,'Scoring_Config'!$D:$D,"Yes")="Yes",_xlfn.XLOOKUP("SrcZone_IsAny",'Scoring_Config'!$A:$A,'Scoring_Config'!$C:$C,10),0),"False,0")</f>
        <v>0</v>
      </c>
      <c r="AF896" cm="1">
        <f t="array" ref="AF896">IF(FALSE,"True," &amp; IF(_xlfn.XLOOKUP("DstZone_IsAny",'Scoring_Config'!$A:$A,'Scoring_Config'!$D:$D,"Yes")="Yes",_xlfn.XLOOKUP("DstZone_IsAny",'Scoring_Config'!$A:$A,'Scoring_Config'!$C:$C,10),0),"False,0")</f>
        <v>0</v>
      </c>
      <c r="AG896" cm="1">
        <f t="array" ref="AG89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96" cm="1">
        <f t="array" ref="AH896">IF(FALSE,"True," &amp; IF(_xlfn.XLOOKUP("App_Any_OR_RangeGt1000",'Scoring_Config'!$A:$A,'Scoring_Config'!$D:$D,"Yes")="Yes",_xlfn.XLOOKUP("App_Any_OR_RangeGt1000",'Scoring_Config'!$A:$A,'Scoring_Config'!$C:$C,10),0),"False,0")</f>
        <v>0</v>
      </c>
      <c r="AI896" cm="1">
        <f t="array" ref="AI896">IF(TRUE,"True," &amp; IF(_xlfn.XLOOKUP("Service_Insecure_Match",'Scoring_Config'!$A:$A,'Scoring_Config'!$D:$D,"Yes")="Yes",_xlfn.XLOOKUP("Service_Insecure_Match",'Scoring_Config'!$A:$A,'Scoring_Config'!$C:$C,5),0),"False,0")</f>
        <v>0</v>
      </c>
      <c r="AJ896" cm="1">
        <f t="array" ref="AJ896">IF(FALSE,"True," &amp; IF(_xlfn.XLOOKUP("Risky_Inbound",'Scoring_Config'!$A:$A,'Scoring_Config'!$D:$D,"Yes")="Yes",_xlfn.XLOOKUP("Risky_Inbound",'Scoring_Config'!$A:$A,'Scoring_Config'!$C:$C,50),0),"False,0")</f>
        <v>0</v>
      </c>
      <c r="AK896" cm="1">
        <f t="array" ref="AK896">IF(FALSE,"True," &amp; IF(_xlfn.XLOOKUP("Risky_Outbound",'Scoring_Config'!$A:$A,'Scoring_Config'!$D:$D,"Yes")="Yes",_xlfn.XLOOKUP("Risky_Outbound",'Scoring_Config'!$A:$A,'Scoring_Config'!$C:$C,25),0),"False,0")</f>
        <v>0</v>
      </c>
      <c r="AL896" t="s">
        <v>6700</v>
      </c>
      <c r="AM896" cm="1">
        <f t="array" ref="AM89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96" t="s">
        <v>6697</v>
      </c>
      <c r="AO896" t="s">
        <v>6697</v>
      </c>
      <c r="AP896" t="s">
        <v>6697</v>
      </c>
      <c r="AQ896" cm="1">
        <f t="array" ref="AQ896">IF(FALSE,"True," &amp; IF(_xlfn.XLOOKUP("Service_IsAny",'Scoring_Config'!$A:$A,'Scoring_Config'!$D:$D,"Yes")="Yes",_xlfn.XLOOKUP("Service_IsAny",'Scoring_Config'!$A:$A,'Scoring_Config'!$C:$C,0),0),"False,0")</f>
        <v>0</v>
      </c>
      <c r="AR896">
        <v>3</v>
      </c>
      <c r="AS896" cm="1">
        <f t="array" ref="AS896">IF(FALSE,"True," &amp; IF(_xlfn.XLOOKUP("Service_RangeGt1000",'Scoring_Config'!$A:$A,'Scoring_Config'!$D:$D,"Yes")="Yes",_xlfn.XLOOKUP("Service_RangeGt1000",'Scoring_Config'!$A:$A,'Scoring_Config'!$C:$C,0),0),"False,0")</f>
        <v>0</v>
      </c>
      <c r="AT896" cm="1">
        <f t="array" ref="AT896">IF(FALSE,"True," &amp; IF(_xlfn.XLOOKUP("App_IsAny",'Scoring_Config'!$A:$A,'Scoring_Config'!$D:$D,"Yes")="Yes",_xlfn.XLOOKUP("App_IsAny",'Scoring_Config'!$A:$A,'Scoring_Config'!$C:$C,0),0),"False,0")</f>
        <v>0</v>
      </c>
      <c r="AU896">
        <v>2</v>
      </c>
      <c r="AV896" cm="1">
        <f t="array" ref="AV896">IF(FALSE,"True," &amp; IF(_xlfn.XLOOKUP("App_RangeGt1000",'Scoring_Config'!$A:$A,'Scoring_Config'!$D:$D,"Yes")="Yes",_xlfn.XLOOKUP("App_RangeGt1000",'Scoring_Config'!$A:$A,'Scoring_Config'!$C:$C,0),0),"False,0")</f>
        <v>0</v>
      </c>
      <c r="AW896" cm="1">
        <f t="array" ref="AW896">IF(FALSE,"True," &amp; IF(_xlfn.XLOOKUP("Action_IsDenyOrDrop",'Scoring_Config'!$A:$A,'Scoring_Config'!$D:$D,"Yes")="Yes",_xlfn.XLOOKUP("Action_IsDenyOrDrop",'Scoring_Config'!$A:$A,'Scoring_Config'!$C:$C,0),0),"False,0")</f>
        <v>0</v>
      </c>
      <c r="AX896" cm="1">
        <f t="array" ref="AX896">IF(LEFT(AW896,4)="True",0,(IF(LEFT(Y896,4)="True",IF(_xlfn.XLOOKUP("Src_IsAny",'Scoring_Config'!$A:$A,'Scoring_Config'!$D:$D,"Yes")="Yes",_xlfn.XLOOKUP("Src_IsAny",'Scoring_Config'!$A:$A,'Scoring_Config'!$C:$C,10),0),0)+IF(LEFT(Z896,4)="True",IF(_xlfn.XLOOKUP("Src_CIDR_Le_16",'Scoring_Config'!$A:$A,'Scoring_Config'!$D:$D,"Yes")="Yes",_xlfn.XLOOKUP("Src_CIDR_Le_16",'Scoring_Config'!$A:$A,'Scoring_Config'!$C:$C,10),0),0)+IF(LEFT(AA896,4)="True",IF(_xlfn.XLOOKUP("Src_CIDR_17_22",'Scoring_Config'!$A:$A,'Scoring_Config'!$D:$D,"Yes")="Yes",_xlfn.XLOOKUP("Src_CIDR_17_22",'Scoring_Config'!$A:$A,'Scoring_Config'!$C:$C,5),0),0)+IF(LEFT(AB896,4)="True",IF(_xlfn.XLOOKUP("Dst_IsAny",'Scoring_Config'!$A:$A,'Scoring_Config'!$D:$D,"Yes")="Yes",_xlfn.XLOOKUP("Dst_IsAny",'Scoring_Config'!$A:$A,'Scoring_Config'!$C:$C,10),0),0)+IF(LEFT(AC896,4)="True",IF(_xlfn.XLOOKUP("Dst_CIDR_Le_16",'Scoring_Config'!$A:$A,'Scoring_Config'!$D:$D,"Yes")="Yes",_xlfn.XLOOKUP("Dst_CIDR_Le_16",'Scoring_Config'!$A:$A,'Scoring_Config'!$C:$C,10),0),0)+IF(LEFT(AD896,4)="True",IF(_xlfn.XLOOKUP("Dst_CIDR_17_22",'Scoring_Config'!$A:$A,'Scoring_Config'!$D:$D,"Yes")="Yes",_xlfn.XLOOKUP("Dst_CIDR_17_22",'Scoring_Config'!$A:$A,'Scoring_Config'!$C:$C,5),0),0)+IF(LEFT(AE896,4)="True",IF(_xlfn.XLOOKUP("SrcZone_IsAny",'Scoring_Config'!$A:$A,'Scoring_Config'!$D:$D,"Yes")="Yes",_xlfn.XLOOKUP("SrcZone_IsAny",'Scoring_Config'!$A:$A,'Scoring_Config'!$C:$C,10),0),0)+IF(LEFT(AF896,4)="True",IF(_xlfn.XLOOKUP("DstZone_IsAny",'Scoring_Config'!$A:$A,'Scoring_Config'!$D:$D,"Yes")="Yes",_xlfn.XLOOKUP("DstZone_IsAny",'Scoring_Config'!$A:$A,'Scoring_Config'!$C:$C,10),0),0)+IF(LEFT(AG896,4)="True",IF(_xlfn.XLOOKUP("Service_Any_OR_RangeGt1000",'Scoring_Config'!$A:$A,'Scoring_Config'!$D:$D,"Yes")="Yes",_xlfn.XLOOKUP("Service_Any_OR_RangeGt1000",'Scoring_Config'!$A:$A,'Scoring_Config'!$C:$C,10),0),0)+IF(LEFT(AH896,4)="True",IF(_xlfn.XLOOKUP("App_Any_OR_RangeGt1000",'Scoring_Config'!$A:$A,'Scoring_Config'!$D:$D,"Yes")="Yes",_xlfn.XLOOKUP("App_Any_OR_RangeGt1000",'Scoring_Config'!$A:$A,'Scoring_Config'!$C:$C,10),0),0)+IF(LEFT(AI896,4)="True",IF(_xlfn.XLOOKUP("Service_Insecure_Match",'Scoring_Config'!$A:$A,'Scoring_Config'!$D:$D,"Yes")="Yes",_xlfn.XLOOKUP("Service_Insecure_Match",'Scoring_Config'!$A:$A,'Scoring_Config'!$C:$C,5),0),0)+IF(LEFT(AJ896,4)="True",IF(_xlfn.XLOOKUP("Risky_Inbound",'Scoring_Config'!$A:$A,'Scoring_Config'!$D:$D,"Yes")="Yes",_xlfn.XLOOKUP("Risky_Inbound",'Scoring_Config'!$A:$A,'Scoring_Config'!$C:$C,50),0),0)+IF(LEFT(AK896,4)="True",IF(_xlfn.XLOOKUP("Risky_Outbound",'Scoring_Config'!$A:$A,'Scoring_Config'!$D:$D,"Yes")="Yes",_xlfn.XLOOKUP("Risky_Outbound",'Scoring_Config'!$A:$A,'Scoring_Config'!$C:$C,25),0),0)+IF(LEFT(AZ896,4)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896,FIND(",",AL896)+1,100)),0)+IF(LEFT(AM896,4)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896,FIND(",",AN896)+1,100)),0)+IF(_xlfn.XLOOKUP("Profile_Scoring",'Scoring_Config'!$A:$A,'Scoring_Config'!$D:$D,"Yes")="Yes",VALUE(MID(AO896,FIND(",",AO896)+1,100)),0)+IF(_xlfn.XLOOKUP("Options_Scoring",'Scoring_Config'!$A:$A,'Scoring_Config'!$D:$D,"Yes")="Yes",VALUE(MID(AP896,FIND(",",AP896)+1,100)),0)))</f>
        <v>0</v>
      </c>
      <c r="AY896" t="s">
        <v>6706</v>
      </c>
      <c r="AZ896" cm="1">
        <f t="array" ref="AZ896">IF(TRUE,"True," &amp; IF(_xlfn.XLOOKUP("Migrate_Insecure",'Scoring_Config'!$A:$A,'Scoring_Config'!$D:$D,"Yes")="Yes",_xlfn.XLOOKUP("Migrate_Insecure",'Scoring_Config'!$A:$A,'Scoring_Config'!$C:$C,10),0),"False,0")</f>
        <v>0</v>
      </c>
    </row>
    <row r="897" spans="1:52">
      <c r="A897" t="s">
        <v>1979</v>
      </c>
      <c r="B897" t="s">
        <v>2870</v>
      </c>
      <c r="C897" t="s">
        <v>3542</v>
      </c>
      <c r="D897" t="s">
        <v>3545</v>
      </c>
      <c r="E897" t="s">
        <v>3563</v>
      </c>
      <c r="F897" t="s">
        <v>3897</v>
      </c>
      <c r="G897" t="s">
        <v>503</v>
      </c>
      <c r="H897" t="s">
        <v>174</v>
      </c>
      <c r="I897" t="s">
        <v>3609</v>
      </c>
      <c r="J897" t="s">
        <v>236</v>
      </c>
      <c r="K897" t="s">
        <v>1666</v>
      </c>
      <c r="L897" t="s">
        <v>1514</v>
      </c>
      <c r="M897" t="s">
        <v>1974</v>
      </c>
      <c r="N897" t="s">
        <v>4315</v>
      </c>
      <c r="O897" t="s">
        <v>4319</v>
      </c>
      <c r="P897" t="s">
        <v>4323</v>
      </c>
      <c r="Q897" t="s">
        <v>4961</v>
      </c>
      <c r="R897" t="s">
        <v>5439</v>
      </c>
      <c r="S897" t="s">
        <v>4324</v>
      </c>
      <c r="T897" t="s">
        <v>5792</v>
      </c>
      <c r="U897" t="s">
        <v>6380</v>
      </c>
      <c r="Y897" cm="1">
        <f t="array" ref="Y897">IF(FALSE,"True," &amp; IF(_xlfn.XLOOKUP("Src_IsAny",'Scoring_Config'!$A:$A,'Scoring_Config'!$D:$D,"Yes")="Yes",_xlfn.XLOOKUP("Src_IsAny",'Scoring_Config'!$A:$A,'Scoring_Config'!$C:$C,10),0),"False,0")</f>
        <v>0</v>
      </c>
      <c r="Z897" cm="1">
        <f t="array" ref="Z897">IF(FALSE,"True," &amp; IF(_xlfn.XLOOKUP("Src_CIDR_Le_16",'Scoring_Config'!$A:$A,'Scoring_Config'!$D:$D,"Yes")="Yes",_xlfn.XLOOKUP("Src_CIDR_Le_16",'Scoring_Config'!$A:$A,'Scoring_Config'!$C:$C,10),0),"False,0")</f>
        <v>0</v>
      </c>
      <c r="AA897" cm="1">
        <f t="array" ref="AA897">IF(FALSE,"True," &amp; IF(_xlfn.XLOOKUP("Src_CIDR_17_22",'Scoring_Config'!$A:$A,'Scoring_Config'!$D:$D,"Yes")="Yes",_xlfn.XLOOKUP("Src_CIDR_17_22",'Scoring_Config'!$A:$A,'Scoring_Config'!$C:$C,5),0),"False,0")</f>
        <v>0</v>
      </c>
      <c r="AB897" cm="1">
        <f t="array" ref="AB897">IF(FALSE,"True," &amp; IF(_xlfn.XLOOKUP("Dst_IsAny",'Scoring_Config'!$A:$A,'Scoring_Config'!$D:$D,"Yes")="Yes",_xlfn.XLOOKUP("Dst_IsAny",'Scoring_Config'!$A:$A,'Scoring_Config'!$C:$C,10),0),"False,0")</f>
        <v>0</v>
      </c>
      <c r="AC897" cm="1">
        <f t="array" ref="AC897">IF(FALSE,"True," &amp; IF(_xlfn.XLOOKUP("Dst_CIDR_Le_16",'Scoring_Config'!$A:$A,'Scoring_Config'!$D:$D,"Yes")="Yes",_xlfn.XLOOKUP("Dst_CIDR_Le_16",'Scoring_Config'!$A:$A,'Scoring_Config'!$C:$C,10),0),"False,0")</f>
        <v>0</v>
      </c>
      <c r="AD897" cm="1">
        <f t="array" ref="AD897">IF(FALSE,"True," &amp; IF(_xlfn.XLOOKUP("Dst_CIDR_17_22",'Scoring_Config'!$A:$A,'Scoring_Config'!$D:$D,"Yes")="Yes",_xlfn.XLOOKUP("Dst_CIDR_17_22",'Scoring_Config'!$A:$A,'Scoring_Config'!$C:$C,5),0),"False,0")</f>
        <v>0</v>
      </c>
      <c r="AE897" cm="1">
        <f t="array" ref="AE897">IF(FALSE,"True," &amp; IF(_xlfn.XLOOKUP("SrcZone_IsAny",'Scoring_Config'!$A:$A,'Scoring_Config'!$D:$D,"Yes")="Yes",_xlfn.XLOOKUP("SrcZone_IsAny",'Scoring_Config'!$A:$A,'Scoring_Config'!$C:$C,10),0),"False,0")</f>
        <v>0</v>
      </c>
      <c r="AF897" cm="1">
        <f t="array" ref="AF897">IF(FALSE,"True," &amp; IF(_xlfn.XLOOKUP("DstZone_IsAny",'Scoring_Config'!$A:$A,'Scoring_Config'!$D:$D,"Yes")="Yes",_xlfn.XLOOKUP("DstZone_IsAny",'Scoring_Config'!$A:$A,'Scoring_Config'!$C:$C,10),0),"False,0")</f>
        <v>0</v>
      </c>
      <c r="AG897" cm="1">
        <f t="array" ref="AG89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97" cm="1">
        <f t="array" ref="AH897">IF(FALSE,"True," &amp; IF(_xlfn.XLOOKUP("App_Any_OR_RangeGt1000",'Scoring_Config'!$A:$A,'Scoring_Config'!$D:$D,"Yes")="Yes",_xlfn.XLOOKUP("App_Any_OR_RangeGt1000",'Scoring_Config'!$A:$A,'Scoring_Config'!$C:$C,10),0),"False,0")</f>
        <v>0</v>
      </c>
      <c r="AI897" cm="1">
        <f t="array" ref="AI897">IF(TRUE,"True," &amp; IF(_xlfn.XLOOKUP("Service_Insecure_Match",'Scoring_Config'!$A:$A,'Scoring_Config'!$D:$D,"Yes")="Yes",_xlfn.XLOOKUP("Service_Insecure_Match",'Scoring_Config'!$A:$A,'Scoring_Config'!$C:$C,5),0),"False,0")</f>
        <v>0</v>
      </c>
      <c r="AJ897" cm="1">
        <f t="array" ref="AJ897">IF(FALSE,"True," &amp; IF(_xlfn.XLOOKUP("Risky_Inbound",'Scoring_Config'!$A:$A,'Scoring_Config'!$D:$D,"Yes")="Yes",_xlfn.XLOOKUP("Risky_Inbound",'Scoring_Config'!$A:$A,'Scoring_Config'!$C:$C,50),0),"False,0")</f>
        <v>0</v>
      </c>
      <c r="AK897" cm="1">
        <f t="array" ref="AK897">IF(FALSE,"True," &amp; IF(_xlfn.XLOOKUP("Risky_Outbound",'Scoring_Config'!$A:$A,'Scoring_Config'!$D:$D,"Yes")="Yes",_xlfn.XLOOKUP("Risky_Outbound",'Scoring_Config'!$A:$A,'Scoring_Config'!$C:$C,25),0),"False,0")</f>
        <v>0</v>
      </c>
      <c r="AL897" t="s">
        <v>6699</v>
      </c>
      <c r="AM897" cm="1">
        <f t="array" ref="AM89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97" t="s">
        <v>6697</v>
      </c>
      <c r="AO897" t="s">
        <v>6697</v>
      </c>
      <c r="AP897" t="s">
        <v>6697</v>
      </c>
      <c r="AQ897" cm="1">
        <f t="array" ref="AQ897">IF(FALSE,"True," &amp; IF(_xlfn.XLOOKUP("Service_IsAny",'Scoring_Config'!$A:$A,'Scoring_Config'!$D:$D,"Yes")="Yes",_xlfn.XLOOKUP("Service_IsAny",'Scoring_Config'!$A:$A,'Scoring_Config'!$C:$C,0),0),"False,0")</f>
        <v>0</v>
      </c>
      <c r="AR897">
        <v>3</v>
      </c>
      <c r="AS897" cm="1">
        <f t="array" ref="AS897">IF(FALSE,"True," &amp; IF(_xlfn.XLOOKUP("Service_RangeGt1000",'Scoring_Config'!$A:$A,'Scoring_Config'!$D:$D,"Yes")="Yes",_xlfn.XLOOKUP("Service_RangeGt1000",'Scoring_Config'!$A:$A,'Scoring_Config'!$C:$C,0),0),"False,0")</f>
        <v>0</v>
      </c>
      <c r="AT897" cm="1">
        <f t="array" ref="AT897">IF(FALSE,"True," &amp; IF(_xlfn.XLOOKUP("App_IsAny",'Scoring_Config'!$A:$A,'Scoring_Config'!$D:$D,"Yes")="Yes",_xlfn.XLOOKUP("App_IsAny",'Scoring_Config'!$A:$A,'Scoring_Config'!$C:$C,0),0),"False,0")</f>
        <v>0</v>
      </c>
      <c r="AU897">
        <v>2</v>
      </c>
      <c r="AV897" cm="1">
        <f t="array" ref="AV897">IF(FALSE,"True," &amp; IF(_xlfn.XLOOKUP("App_RangeGt1000",'Scoring_Config'!$A:$A,'Scoring_Config'!$D:$D,"Yes")="Yes",_xlfn.XLOOKUP("App_RangeGt1000",'Scoring_Config'!$A:$A,'Scoring_Config'!$C:$C,0),0),"False,0")</f>
        <v>0</v>
      </c>
      <c r="AW897" cm="1">
        <f t="array" ref="AW897">IF(FALSE,"True," &amp; IF(_xlfn.XLOOKUP("Action_IsDenyOrDrop",'Scoring_Config'!$A:$A,'Scoring_Config'!$D:$D,"Yes")="Yes",_xlfn.XLOOKUP("Action_IsDenyOrDrop",'Scoring_Config'!$A:$A,'Scoring_Config'!$C:$C,0),0),"False,0")</f>
        <v>0</v>
      </c>
      <c r="AX897" cm="1">
        <f t="array" ref="AX897">IF(LEFT(AW897,4)="True",0,(IF(LEFT(Y897,4)="True",IF(_xlfn.XLOOKUP("Src_IsAny",'Scoring_Config'!$A:$A,'Scoring_Config'!$D:$D,"Yes")="Yes",_xlfn.XLOOKUP("Src_IsAny",'Scoring_Config'!$A:$A,'Scoring_Config'!$C:$C,10),0),0)+IF(LEFT(Z897,4)="True",IF(_xlfn.XLOOKUP("Src_CIDR_Le_16",'Scoring_Config'!$A:$A,'Scoring_Config'!$D:$D,"Yes")="Yes",_xlfn.XLOOKUP("Src_CIDR_Le_16",'Scoring_Config'!$A:$A,'Scoring_Config'!$C:$C,10),0),0)+IF(LEFT(AA897,4)="True",IF(_xlfn.XLOOKUP("Src_CIDR_17_22",'Scoring_Config'!$A:$A,'Scoring_Config'!$D:$D,"Yes")="Yes",_xlfn.XLOOKUP("Src_CIDR_17_22",'Scoring_Config'!$A:$A,'Scoring_Config'!$C:$C,5),0),0)+IF(LEFT(AB897,4)="True",IF(_xlfn.XLOOKUP("Dst_IsAny",'Scoring_Config'!$A:$A,'Scoring_Config'!$D:$D,"Yes")="Yes",_xlfn.XLOOKUP("Dst_IsAny",'Scoring_Config'!$A:$A,'Scoring_Config'!$C:$C,10),0),0)+IF(LEFT(AC897,4)="True",IF(_xlfn.XLOOKUP("Dst_CIDR_Le_16",'Scoring_Config'!$A:$A,'Scoring_Config'!$D:$D,"Yes")="Yes",_xlfn.XLOOKUP("Dst_CIDR_Le_16",'Scoring_Config'!$A:$A,'Scoring_Config'!$C:$C,10),0),0)+IF(LEFT(AD897,4)="True",IF(_xlfn.XLOOKUP("Dst_CIDR_17_22",'Scoring_Config'!$A:$A,'Scoring_Config'!$D:$D,"Yes")="Yes",_xlfn.XLOOKUP("Dst_CIDR_17_22",'Scoring_Config'!$A:$A,'Scoring_Config'!$C:$C,5),0),0)+IF(LEFT(AE897,4)="True",IF(_xlfn.XLOOKUP("SrcZone_IsAny",'Scoring_Config'!$A:$A,'Scoring_Config'!$D:$D,"Yes")="Yes",_xlfn.XLOOKUP("SrcZone_IsAny",'Scoring_Config'!$A:$A,'Scoring_Config'!$C:$C,10),0),0)+IF(LEFT(AF897,4)="True",IF(_xlfn.XLOOKUP("DstZone_IsAny",'Scoring_Config'!$A:$A,'Scoring_Config'!$D:$D,"Yes")="Yes",_xlfn.XLOOKUP("DstZone_IsAny",'Scoring_Config'!$A:$A,'Scoring_Config'!$C:$C,10),0),0)+IF(LEFT(AG897,4)="True",IF(_xlfn.XLOOKUP("Service_Any_OR_RangeGt1000",'Scoring_Config'!$A:$A,'Scoring_Config'!$D:$D,"Yes")="Yes",_xlfn.XLOOKUP("Service_Any_OR_RangeGt1000",'Scoring_Config'!$A:$A,'Scoring_Config'!$C:$C,10),0),0)+IF(LEFT(AH897,4)="True",IF(_xlfn.XLOOKUP("App_Any_OR_RangeGt1000",'Scoring_Config'!$A:$A,'Scoring_Config'!$D:$D,"Yes")="Yes",_xlfn.XLOOKUP("App_Any_OR_RangeGt1000",'Scoring_Config'!$A:$A,'Scoring_Config'!$C:$C,10),0),0)+IF(LEFT(AI897,4)="True",IF(_xlfn.XLOOKUP("Service_Insecure_Match",'Scoring_Config'!$A:$A,'Scoring_Config'!$D:$D,"Yes")="Yes",_xlfn.XLOOKUP("Service_Insecure_Match",'Scoring_Config'!$A:$A,'Scoring_Config'!$C:$C,5),0),0)+IF(LEFT(AJ897,4)="True",IF(_xlfn.XLOOKUP("Risky_Inbound",'Scoring_Config'!$A:$A,'Scoring_Config'!$D:$D,"Yes")="Yes",_xlfn.XLOOKUP("Risky_Inbound",'Scoring_Config'!$A:$A,'Scoring_Config'!$C:$C,50),0),0)+IF(LEFT(AK897,4)="True",IF(_xlfn.XLOOKUP("Risky_Outbound",'Scoring_Config'!$A:$A,'Scoring_Config'!$D:$D,"Yes")="Yes",_xlfn.XLOOKUP("Risky_Outbound",'Scoring_Config'!$A:$A,'Scoring_Config'!$C:$C,25),0),0)+IF(LEFT(AZ897,4)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897,FIND(",",AL897)+1,100)),0)+IF(LEFT(AM897,4)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897,FIND(",",AN897)+1,100)),0)+IF(_xlfn.XLOOKUP("Profile_Scoring",'Scoring_Config'!$A:$A,'Scoring_Config'!$D:$D,"Yes")="Yes",VALUE(MID(AO897,FIND(",",AO897)+1,100)),0)+IF(_xlfn.XLOOKUP("Options_Scoring",'Scoring_Config'!$A:$A,'Scoring_Config'!$D:$D,"Yes")="Yes",VALUE(MID(AP897,FIND(",",AP897)+1,100)),0)))</f>
        <v>0</v>
      </c>
      <c r="AY897" t="s">
        <v>6706</v>
      </c>
      <c r="AZ897" cm="1">
        <f t="array" ref="AZ897">IF(TRUE,"True," &amp; IF(_xlfn.XLOOKUP("Migrate_Insecure",'Scoring_Config'!$A:$A,'Scoring_Config'!$D:$D,"Yes")="Yes",_xlfn.XLOOKUP("Migrate_Insecure",'Scoring_Config'!$A:$A,'Scoring_Config'!$C:$C,10),0),"False,0")</f>
        <v>0</v>
      </c>
    </row>
    <row r="898" spans="1:52">
      <c r="A898" t="s">
        <v>1979</v>
      </c>
      <c r="B898" t="s">
        <v>2871</v>
      </c>
      <c r="C898" t="s">
        <v>3542</v>
      </c>
      <c r="D898" t="s">
        <v>3545</v>
      </c>
      <c r="E898" t="s">
        <v>3563</v>
      </c>
      <c r="F898" t="s">
        <v>3907</v>
      </c>
      <c r="G898" t="s">
        <v>503</v>
      </c>
      <c r="H898" t="s">
        <v>174</v>
      </c>
      <c r="I898" t="s">
        <v>3671</v>
      </c>
      <c r="J898" t="s">
        <v>233</v>
      </c>
      <c r="K898" t="s">
        <v>1666</v>
      </c>
      <c r="L898" t="s">
        <v>1514</v>
      </c>
      <c r="M898" t="s">
        <v>1974</v>
      </c>
      <c r="N898" t="s">
        <v>4315</v>
      </c>
      <c r="O898" t="s">
        <v>4319</v>
      </c>
      <c r="P898" t="s">
        <v>4323</v>
      </c>
      <c r="Q898" t="s">
        <v>4961</v>
      </c>
      <c r="R898" t="s">
        <v>5439</v>
      </c>
      <c r="S898" t="s">
        <v>4324</v>
      </c>
      <c r="T898" t="s">
        <v>5792</v>
      </c>
      <c r="U898" t="s">
        <v>6380</v>
      </c>
      <c r="Y898" cm="1">
        <f t="array" ref="Y898">IF(FALSE,"True," &amp; IF(_xlfn.XLOOKUP("Src_IsAny",'Scoring_Config'!$A:$A,'Scoring_Config'!$D:$D,"Yes")="Yes",_xlfn.XLOOKUP("Src_IsAny",'Scoring_Config'!$A:$A,'Scoring_Config'!$C:$C,10),0),"False,0")</f>
        <v>0</v>
      </c>
      <c r="Z898" cm="1">
        <f t="array" ref="Z898">IF(FALSE,"True," &amp; IF(_xlfn.XLOOKUP("Src_CIDR_Le_16",'Scoring_Config'!$A:$A,'Scoring_Config'!$D:$D,"Yes")="Yes",_xlfn.XLOOKUP("Src_CIDR_Le_16",'Scoring_Config'!$A:$A,'Scoring_Config'!$C:$C,10),0),"False,0")</f>
        <v>0</v>
      </c>
      <c r="AA898" cm="1">
        <f t="array" ref="AA898">IF(FALSE,"True," &amp; IF(_xlfn.XLOOKUP("Src_CIDR_17_22",'Scoring_Config'!$A:$A,'Scoring_Config'!$D:$D,"Yes")="Yes",_xlfn.XLOOKUP("Src_CIDR_17_22",'Scoring_Config'!$A:$A,'Scoring_Config'!$C:$C,5),0),"False,0")</f>
        <v>0</v>
      </c>
      <c r="AB898" cm="1">
        <f t="array" ref="AB898">IF(FALSE,"True," &amp; IF(_xlfn.XLOOKUP("Dst_IsAny",'Scoring_Config'!$A:$A,'Scoring_Config'!$D:$D,"Yes")="Yes",_xlfn.XLOOKUP("Dst_IsAny",'Scoring_Config'!$A:$A,'Scoring_Config'!$C:$C,10),0),"False,0")</f>
        <v>0</v>
      </c>
      <c r="AC898" cm="1">
        <f t="array" ref="AC898">IF(FALSE,"True," &amp; IF(_xlfn.XLOOKUP("Dst_CIDR_Le_16",'Scoring_Config'!$A:$A,'Scoring_Config'!$D:$D,"Yes")="Yes",_xlfn.XLOOKUP("Dst_CIDR_Le_16",'Scoring_Config'!$A:$A,'Scoring_Config'!$C:$C,10),0),"False,0")</f>
        <v>0</v>
      </c>
      <c r="AD898" cm="1">
        <f t="array" ref="AD898">IF(FALSE,"True," &amp; IF(_xlfn.XLOOKUP("Dst_CIDR_17_22",'Scoring_Config'!$A:$A,'Scoring_Config'!$D:$D,"Yes")="Yes",_xlfn.XLOOKUP("Dst_CIDR_17_22",'Scoring_Config'!$A:$A,'Scoring_Config'!$C:$C,5),0),"False,0")</f>
        <v>0</v>
      </c>
      <c r="AE898" cm="1">
        <f t="array" ref="AE898">IF(FALSE,"True," &amp; IF(_xlfn.XLOOKUP("SrcZone_IsAny",'Scoring_Config'!$A:$A,'Scoring_Config'!$D:$D,"Yes")="Yes",_xlfn.XLOOKUP("SrcZone_IsAny",'Scoring_Config'!$A:$A,'Scoring_Config'!$C:$C,10),0),"False,0")</f>
        <v>0</v>
      </c>
      <c r="AF898" cm="1">
        <f t="array" ref="AF898">IF(FALSE,"True," &amp; IF(_xlfn.XLOOKUP("DstZone_IsAny",'Scoring_Config'!$A:$A,'Scoring_Config'!$D:$D,"Yes")="Yes",_xlfn.XLOOKUP("DstZone_IsAny",'Scoring_Config'!$A:$A,'Scoring_Config'!$C:$C,10),0),"False,0")</f>
        <v>0</v>
      </c>
      <c r="AG898" cm="1">
        <f t="array" ref="AG89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98" cm="1">
        <f t="array" ref="AH898">IF(FALSE,"True," &amp; IF(_xlfn.XLOOKUP("App_Any_OR_RangeGt1000",'Scoring_Config'!$A:$A,'Scoring_Config'!$D:$D,"Yes")="Yes",_xlfn.XLOOKUP("App_Any_OR_RangeGt1000",'Scoring_Config'!$A:$A,'Scoring_Config'!$C:$C,10),0),"False,0")</f>
        <v>0</v>
      </c>
      <c r="AI898" cm="1">
        <f t="array" ref="AI898">IF(TRUE,"True," &amp; IF(_xlfn.XLOOKUP("Service_Insecure_Match",'Scoring_Config'!$A:$A,'Scoring_Config'!$D:$D,"Yes")="Yes",_xlfn.XLOOKUP("Service_Insecure_Match",'Scoring_Config'!$A:$A,'Scoring_Config'!$C:$C,5),0),"False,0")</f>
        <v>0</v>
      </c>
      <c r="AJ898" cm="1">
        <f t="array" ref="AJ898">IF(FALSE,"True," &amp; IF(_xlfn.XLOOKUP("Risky_Inbound",'Scoring_Config'!$A:$A,'Scoring_Config'!$D:$D,"Yes")="Yes",_xlfn.XLOOKUP("Risky_Inbound",'Scoring_Config'!$A:$A,'Scoring_Config'!$C:$C,50),0),"False,0")</f>
        <v>0</v>
      </c>
      <c r="AK898" cm="1">
        <f t="array" ref="AK898">IF(FALSE,"True," &amp; IF(_xlfn.XLOOKUP("Risky_Outbound",'Scoring_Config'!$A:$A,'Scoring_Config'!$D:$D,"Yes")="Yes",_xlfn.XLOOKUP("Risky_Outbound",'Scoring_Config'!$A:$A,'Scoring_Config'!$C:$C,25),0),"False,0")</f>
        <v>0</v>
      </c>
      <c r="AL898" t="s">
        <v>6699</v>
      </c>
      <c r="AM898" cm="1">
        <f t="array" ref="AM89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98" t="s">
        <v>6697</v>
      </c>
      <c r="AO898" t="s">
        <v>6697</v>
      </c>
      <c r="AP898" t="s">
        <v>6697</v>
      </c>
      <c r="AQ898" cm="1">
        <f t="array" ref="AQ898">IF(FALSE,"True," &amp; IF(_xlfn.XLOOKUP("Service_IsAny",'Scoring_Config'!$A:$A,'Scoring_Config'!$D:$D,"Yes")="Yes",_xlfn.XLOOKUP("Service_IsAny",'Scoring_Config'!$A:$A,'Scoring_Config'!$C:$C,0),0),"False,0")</f>
        <v>0</v>
      </c>
      <c r="AR898">
        <v>3</v>
      </c>
      <c r="AS898" cm="1">
        <f t="array" ref="AS898">IF(FALSE,"True," &amp; IF(_xlfn.XLOOKUP("Service_RangeGt1000",'Scoring_Config'!$A:$A,'Scoring_Config'!$D:$D,"Yes")="Yes",_xlfn.XLOOKUP("Service_RangeGt1000",'Scoring_Config'!$A:$A,'Scoring_Config'!$C:$C,0),0),"False,0")</f>
        <v>0</v>
      </c>
      <c r="AT898" cm="1">
        <f t="array" ref="AT898">IF(FALSE,"True," &amp; IF(_xlfn.XLOOKUP("App_IsAny",'Scoring_Config'!$A:$A,'Scoring_Config'!$D:$D,"Yes")="Yes",_xlfn.XLOOKUP("App_IsAny",'Scoring_Config'!$A:$A,'Scoring_Config'!$C:$C,0),0),"False,0")</f>
        <v>0</v>
      </c>
      <c r="AU898">
        <v>2</v>
      </c>
      <c r="AV898" cm="1">
        <f t="array" ref="AV898">IF(FALSE,"True," &amp; IF(_xlfn.XLOOKUP("App_RangeGt1000",'Scoring_Config'!$A:$A,'Scoring_Config'!$D:$D,"Yes")="Yes",_xlfn.XLOOKUP("App_RangeGt1000",'Scoring_Config'!$A:$A,'Scoring_Config'!$C:$C,0),0),"False,0")</f>
        <v>0</v>
      </c>
      <c r="AW898" cm="1">
        <f t="array" ref="AW898">IF(FALSE,"True," &amp; IF(_xlfn.XLOOKUP("Action_IsDenyOrDrop",'Scoring_Config'!$A:$A,'Scoring_Config'!$D:$D,"Yes")="Yes",_xlfn.XLOOKUP("Action_IsDenyOrDrop",'Scoring_Config'!$A:$A,'Scoring_Config'!$C:$C,0),0),"False,0")</f>
        <v>0</v>
      </c>
      <c r="AX898" cm="1">
        <f t="array" ref="AX898">IF(LEFT(AW898,4)="True",0,(IF(LEFT(Y898,4)="True",IF(_xlfn.XLOOKUP("Src_IsAny",'Scoring_Config'!$A:$A,'Scoring_Config'!$D:$D,"Yes")="Yes",_xlfn.XLOOKUP("Src_IsAny",'Scoring_Config'!$A:$A,'Scoring_Config'!$C:$C,10),0),0)+IF(LEFT(Z898,4)="True",IF(_xlfn.XLOOKUP("Src_CIDR_Le_16",'Scoring_Config'!$A:$A,'Scoring_Config'!$D:$D,"Yes")="Yes",_xlfn.XLOOKUP("Src_CIDR_Le_16",'Scoring_Config'!$A:$A,'Scoring_Config'!$C:$C,10),0),0)+IF(LEFT(AA898,4)="True",IF(_xlfn.XLOOKUP("Src_CIDR_17_22",'Scoring_Config'!$A:$A,'Scoring_Config'!$D:$D,"Yes")="Yes",_xlfn.XLOOKUP("Src_CIDR_17_22",'Scoring_Config'!$A:$A,'Scoring_Config'!$C:$C,5),0),0)+IF(LEFT(AB898,4)="True",IF(_xlfn.XLOOKUP("Dst_IsAny",'Scoring_Config'!$A:$A,'Scoring_Config'!$D:$D,"Yes")="Yes",_xlfn.XLOOKUP("Dst_IsAny",'Scoring_Config'!$A:$A,'Scoring_Config'!$C:$C,10),0),0)+IF(LEFT(AC898,4)="True",IF(_xlfn.XLOOKUP("Dst_CIDR_Le_16",'Scoring_Config'!$A:$A,'Scoring_Config'!$D:$D,"Yes")="Yes",_xlfn.XLOOKUP("Dst_CIDR_Le_16",'Scoring_Config'!$A:$A,'Scoring_Config'!$C:$C,10),0),0)+IF(LEFT(AD898,4)="True",IF(_xlfn.XLOOKUP("Dst_CIDR_17_22",'Scoring_Config'!$A:$A,'Scoring_Config'!$D:$D,"Yes")="Yes",_xlfn.XLOOKUP("Dst_CIDR_17_22",'Scoring_Config'!$A:$A,'Scoring_Config'!$C:$C,5),0),0)+IF(LEFT(AE898,4)="True",IF(_xlfn.XLOOKUP("SrcZone_IsAny",'Scoring_Config'!$A:$A,'Scoring_Config'!$D:$D,"Yes")="Yes",_xlfn.XLOOKUP("SrcZone_IsAny",'Scoring_Config'!$A:$A,'Scoring_Config'!$C:$C,10),0),0)+IF(LEFT(AF898,4)="True",IF(_xlfn.XLOOKUP("DstZone_IsAny",'Scoring_Config'!$A:$A,'Scoring_Config'!$D:$D,"Yes")="Yes",_xlfn.XLOOKUP("DstZone_IsAny",'Scoring_Config'!$A:$A,'Scoring_Config'!$C:$C,10),0),0)+IF(LEFT(AG898,4)="True",IF(_xlfn.XLOOKUP("Service_Any_OR_RangeGt1000",'Scoring_Config'!$A:$A,'Scoring_Config'!$D:$D,"Yes")="Yes",_xlfn.XLOOKUP("Service_Any_OR_RangeGt1000",'Scoring_Config'!$A:$A,'Scoring_Config'!$C:$C,10),0),0)+IF(LEFT(AH898,4)="True",IF(_xlfn.XLOOKUP("App_Any_OR_RangeGt1000",'Scoring_Config'!$A:$A,'Scoring_Config'!$D:$D,"Yes")="Yes",_xlfn.XLOOKUP("App_Any_OR_RangeGt1000",'Scoring_Config'!$A:$A,'Scoring_Config'!$C:$C,10),0),0)+IF(LEFT(AI898,4)="True",IF(_xlfn.XLOOKUP("Service_Insecure_Match",'Scoring_Config'!$A:$A,'Scoring_Config'!$D:$D,"Yes")="Yes",_xlfn.XLOOKUP("Service_Insecure_Match",'Scoring_Config'!$A:$A,'Scoring_Config'!$C:$C,5),0),0)+IF(LEFT(AJ898,4)="True",IF(_xlfn.XLOOKUP("Risky_Inbound",'Scoring_Config'!$A:$A,'Scoring_Config'!$D:$D,"Yes")="Yes",_xlfn.XLOOKUP("Risky_Inbound",'Scoring_Config'!$A:$A,'Scoring_Config'!$C:$C,50),0),0)+IF(LEFT(AK898,4)="True",IF(_xlfn.XLOOKUP("Risky_Outbound",'Scoring_Config'!$A:$A,'Scoring_Config'!$D:$D,"Yes")="Yes",_xlfn.XLOOKUP("Risky_Outbound",'Scoring_Config'!$A:$A,'Scoring_Config'!$C:$C,25),0),0)+IF(LEFT(AZ898,4)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898,FIND(",",AL898)+1,100)),0)+IF(LEFT(AM898,4)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898,FIND(",",AN898)+1,100)),0)+IF(_xlfn.XLOOKUP("Profile_Scoring",'Scoring_Config'!$A:$A,'Scoring_Config'!$D:$D,"Yes")="Yes",VALUE(MID(AO898,FIND(",",AO898)+1,100)),0)+IF(_xlfn.XLOOKUP("Options_Scoring",'Scoring_Config'!$A:$A,'Scoring_Config'!$D:$D,"Yes")="Yes",VALUE(MID(AP898,FIND(",",AP898)+1,100)),0)))</f>
        <v>0</v>
      </c>
      <c r="AY898" t="s">
        <v>6706</v>
      </c>
      <c r="AZ898" cm="1">
        <f t="array" ref="AZ898">IF(TRUE,"True," &amp; IF(_xlfn.XLOOKUP("Migrate_Insecure",'Scoring_Config'!$A:$A,'Scoring_Config'!$D:$D,"Yes")="Yes",_xlfn.XLOOKUP("Migrate_Insecure",'Scoring_Config'!$A:$A,'Scoring_Config'!$C:$C,10),0),"False,0")</f>
        <v>0</v>
      </c>
    </row>
    <row r="899" spans="1:52">
      <c r="A899" t="s">
        <v>1979</v>
      </c>
      <c r="B899" t="s">
        <v>2872</v>
      </c>
      <c r="C899" t="s">
        <v>3542</v>
      </c>
      <c r="D899" t="s">
        <v>3545</v>
      </c>
      <c r="E899" t="s">
        <v>3563</v>
      </c>
      <c r="F899" t="s">
        <v>3897</v>
      </c>
      <c r="G899" t="s">
        <v>503</v>
      </c>
      <c r="H899" t="s">
        <v>174</v>
      </c>
      <c r="I899" t="s">
        <v>3608</v>
      </c>
      <c r="J899" t="s">
        <v>230</v>
      </c>
      <c r="K899" t="s">
        <v>1666</v>
      </c>
      <c r="L899" t="s">
        <v>1514</v>
      </c>
      <c r="M899" t="s">
        <v>1974</v>
      </c>
      <c r="N899" t="s">
        <v>4315</v>
      </c>
      <c r="O899" t="s">
        <v>4319</v>
      </c>
      <c r="P899" t="s">
        <v>4321</v>
      </c>
      <c r="Q899" t="s">
        <v>4961</v>
      </c>
      <c r="R899" t="s">
        <v>5439</v>
      </c>
      <c r="S899" t="s">
        <v>4324</v>
      </c>
      <c r="T899" t="s">
        <v>5792</v>
      </c>
      <c r="U899" t="s">
        <v>6380</v>
      </c>
      <c r="Y899" cm="1">
        <f t="array" ref="Y899">IF(FALSE,"True," &amp; IF(_xlfn.XLOOKUP("Src_IsAny",'Scoring_Config'!$A:$A,'Scoring_Config'!$D:$D,"Yes")="Yes",_xlfn.XLOOKUP("Src_IsAny",'Scoring_Config'!$A:$A,'Scoring_Config'!$C:$C,10),0),"False,0")</f>
        <v>0</v>
      </c>
      <c r="Z899" cm="1">
        <f t="array" ref="Z899">IF(FALSE,"True," &amp; IF(_xlfn.XLOOKUP("Src_CIDR_Le_16",'Scoring_Config'!$A:$A,'Scoring_Config'!$D:$D,"Yes")="Yes",_xlfn.XLOOKUP("Src_CIDR_Le_16",'Scoring_Config'!$A:$A,'Scoring_Config'!$C:$C,10),0),"False,0")</f>
        <v>0</v>
      </c>
      <c r="AA899" cm="1">
        <f t="array" ref="AA899">IF(FALSE,"True," &amp; IF(_xlfn.XLOOKUP("Src_CIDR_17_22",'Scoring_Config'!$A:$A,'Scoring_Config'!$D:$D,"Yes")="Yes",_xlfn.XLOOKUP("Src_CIDR_17_22",'Scoring_Config'!$A:$A,'Scoring_Config'!$C:$C,5),0),"False,0")</f>
        <v>0</v>
      </c>
      <c r="AB899" cm="1">
        <f t="array" ref="AB899">IF(FALSE,"True," &amp; IF(_xlfn.XLOOKUP("Dst_IsAny",'Scoring_Config'!$A:$A,'Scoring_Config'!$D:$D,"Yes")="Yes",_xlfn.XLOOKUP("Dst_IsAny",'Scoring_Config'!$A:$A,'Scoring_Config'!$C:$C,10),0),"False,0")</f>
        <v>0</v>
      </c>
      <c r="AC899" cm="1">
        <f t="array" ref="AC899">IF(FALSE,"True," &amp; IF(_xlfn.XLOOKUP("Dst_CIDR_Le_16",'Scoring_Config'!$A:$A,'Scoring_Config'!$D:$D,"Yes")="Yes",_xlfn.XLOOKUP("Dst_CIDR_Le_16",'Scoring_Config'!$A:$A,'Scoring_Config'!$C:$C,10),0),"False,0")</f>
        <v>0</v>
      </c>
      <c r="AD899" cm="1">
        <f t="array" ref="AD899">IF(FALSE,"True," &amp; IF(_xlfn.XLOOKUP("Dst_CIDR_17_22",'Scoring_Config'!$A:$A,'Scoring_Config'!$D:$D,"Yes")="Yes",_xlfn.XLOOKUP("Dst_CIDR_17_22",'Scoring_Config'!$A:$A,'Scoring_Config'!$C:$C,5),0),"False,0")</f>
        <v>0</v>
      </c>
      <c r="AE899" cm="1">
        <f t="array" ref="AE899">IF(FALSE,"True," &amp; IF(_xlfn.XLOOKUP("SrcZone_IsAny",'Scoring_Config'!$A:$A,'Scoring_Config'!$D:$D,"Yes")="Yes",_xlfn.XLOOKUP("SrcZone_IsAny",'Scoring_Config'!$A:$A,'Scoring_Config'!$C:$C,10),0),"False,0")</f>
        <v>0</v>
      </c>
      <c r="AF899" cm="1">
        <f t="array" ref="AF899">IF(FALSE,"True," &amp; IF(_xlfn.XLOOKUP("DstZone_IsAny",'Scoring_Config'!$A:$A,'Scoring_Config'!$D:$D,"Yes")="Yes",_xlfn.XLOOKUP("DstZone_IsAny",'Scoring_Config'!$A:$A,'Scoring_Config'!$C:$C,10),0),"False,0")</f>
        <v>0</v>
      </c>
      <c r="AG899" cm="1">
        <f t="array" ref="AG89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899" cm="1">
        <f t="array" ref="AH899">IF(FALSE,"True," &amp; IF(_xlfn.XLOOKUP("App_Any_OR_RangeGt1000",'Scoring_Config'!$A:$A,'Scoring_Config'!$D:$D,"Yes")="Yes",_xlfn.XLOOKUP("App_Any_OR_RangeGt1000",'Scoring_Config'!$A:$A,'Scoring_Config'!$C:$C,10),0),"False,0")</f>
        <v>0</v>
      </c>
      <c r="AI899" cm="1">
        <f t="array" ref="AI899">IF(TRUE,"True," &amp; IF(_xlfn.XLOOKUP("Service_Insecure_Match",'Scoring_Config'!$A:$A,'Scoring_Config'!$D:$D,"Yes")="Yes",_xlfn.XLOOKUP("Service_Insecure_Match",'Scoring_Config'!$A:$A,'Scoring_Config'!$C:$C,5),0),"False,0")</f>
        <v>0</v>
      </c>
      <c r="AJ899" cm="1">
        <f t="array" ref="AJ899">IF(FALSE,"True," &amp; IF(_xlfn.XLOOKUP("Risky_Inbound",'Scoring_Config'!$A:$A,'Scoring_Config'!$D:$D,"Yes")="Yes",_xlfn.XLOOKUP("Risky_Inbound",'Scoring_Config'!$A:$A,'Scoring_Config'!$C:$C,50),0),"False,0")</f>
        <v>0</v>
      </c>
      <c r="AK899" cm="1">
        <f t="array" ref="AK899">IF(FALSE,"True," &amp; IF(_xlfn.XLOOKUP("Risky_Outbound",'Scoring_Config'!$A:$A,'Scoring_Config'!$D:$D,"Yes")="Yes",_xlfn.XLOOKUP("Risky_Outbound",'Scoring_Config'!$A:$A,'Scoring_Config'!$C:$C,25),0),"False,0")</f>
        <v>0</v>
      </c>
      <c r="AL899" t="s">
        <v>6700</v>
      </c>
      <c r="AM899" cm="1">
        <f t="array" ref="AM89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899" t="s">
        <v>6697</v>
      </c>
      <c r="AO899" t="s">
        <v>6697</v>
      </c>
      <c r="AP899" t="s">
        <v>6697</v>
      </c>
      <c r="AQ899" cm="1">
        <f t="array" ref="AQ899">IF(FALSE,"True," &amp; IF(_xlfn.XLOOKUP("Service_IsAny",'Scoring_Config'!$A:$A,'Scoring_Config'!$D:$D,"Yes")="Yes",_xlfn.XLOOKUP("Service_IsAny",'Scoring_Config'!$A:$A,'Scoring_Config'!$C:$C,0),0),"False,0")</f>
        <v>0</v>
      </c>
      <c r="AR899">
        <v>3</v>
      </c>
      <c r="AS899" cm="1">
        <f t="array" ref="AS899">IF(FALSE,"True," &amp; IF(_xlfn.XLOOKUP("Service_RangeGt1000",'Scoring_Config'!$A:$A,'Scoring_Config'!$D:$D,"Yes")="Yes",_xlfn.XLOOKUP("Service_RangeGt1000",'Scoring_Config'!$A:$A,'Scoring_Config'!$C:$C,0),0),"False,0")</f>
        <v>0</v>
      </c>
      <c r="AT899" cm="1">
        <f t="array" ref="AT899">IF(FALSE,"True," &amp; IF(_xlfn.XLOOKUP("App_IsAny",'Scoring_Config'!$A:$A,'Scoring_Config'!$D:$D,"Yes")="Yes",_xlfn.XLOOKUP("App_IsAny",'Scoring_Config'!$A:$A,'Scoring_Config'!$C:$C,0),0),"False,0")</f>
        <v>0</v>
      </c>
      <c r="AU899">
        <v>2</v>
      </c>
      <c r="AV899" cm="1">
        <f t="array" ref="AV899">IF(FALSE,"True," &amp; IF(_xlfn.XLOOKUP("App_RangeGt1000",'Scoring_Config'!$A:$A,'Scoring_Config'!$D:$D,"Yes")="Yes",_xlfn.XLOOKUP("App_RangeGt1000",'Scoring_Config'!$A:$A,'Scoring_Config'!$C:$C,0),0),"False,0")</f>
        <v>0</v>
      </c>
      <c r="AW899" cm="1">
        <f t="array" ref="AW899">IF(FALSE,"True," &amp; IF(_xlfn.XLOOKUP("Action_IsDenyOrDrop",'Scoring_Config'!$A:$A,'Scoring_Config'!$D:$D,"Yes")="Yes",_xlfn.XLOOKUP("Action_IsDenyOrDrop",'Scoring_Config'!$A:$A,'Scoring_Config'!$C:$C,0),0),"False,0")</f>
        <v>0</v>
      </c>
      <c r="AX899" cm="1">
        <f t="array" ref="AX899">IF(LEFT(AW899,4)="True",0,(IF(LEFT(Y899,4)="True",IF(_xlfn.XLOOKUP("Src_IsAny",'Scoring_Config'!$A:$A,'Scoring_Config'!$D:$D,"Yes")="Yes",_xlfn.XLOOKUP("Src_IsAny",'Scoring_Config'!$A:$A,'Scoring_Config'!$C:$C,10),0),0)+IF(LEFT(Z899,4)="True",IF(_xlfn.XLOOKUP("Src_CIDR_Le_16",'Scoring_Config'!$A:$A,'Scoring_Config'!$D:$D,"Yes")="Yes",_xlfn.XLOOKUP("Src_CIDR_Le_16",'Scoring_Config'!$A:$A,'Scoring_Config'!$C:$C,10),0),0)+IF(LEFT(AA899,4)="True",IF(_xlfn.XLOOKUP("Src_CIDR_17_22",'Scoring_Config'!$A:$A,'Scoring_Config'!$D:$D,"Yes")="Yes",_xlfn.XLOOKUP("Src_CIDR_17_22",'Scoring_Config'!$A:$A,'Scoring_Config'!$C:$C,5),0),0)+IF(LEFT(AB899,4)="True",IF(_xlfn.XLOOKUP("Dst_IsAny",'Scoring_Config'!$A:$A,'Scoring_Config'!$D:$D,"Yes")="Yes",_xlfn.XLOOKUP("Dst_IsAny",'Scoring_Config'!$A:$A,'Scoring_Config'!$C:$C,10),0),0)+IF(LEFT(AC899,4)="True",IF(_xlfn.XLOOKUP("Dst_CIDR_Le_16",'Scoring_Config'!$A:$A,'Scoring_Config'!$D:$D,"Yes")="Yes",_xlfn.XLOOKUP("Dst_CIDR_Le_16",'Scoring_Config'!$A:$A,'Scoring_Config'!$C:$C,10),0),0)+IF(LEFT(AD899,4)="True",IF(_xlfn.XLOOKUP("Dst_CIDR_17_22",'Scoring_Config'!$A:$A,'Scoring_Config'!$D:$D,"Yes")="Yes",_xlfn.XLOOKUP("Dst_CIDR_17_22",'Scoring_Config'!$A:$A,'Scoring_Config'!$C:$C,5),0),0)+IF(LEFT(AE899,4)="True",IF(_xlfn.XLOOKUP("SrcZone_IsAny",'Scoring_Config'!$A:$A,'Scoring_Config'!$D:$D,"Yes")="Yes",_xlfn.XLOOKUP("SrcZone_IsAny",'Scoring_Config'!$A:$A,'Scoring_Config'!$C:$C,10),0),0)+IF(LEFT(AF899,4)="True",IF(_xlfn.XLOOKUP("DstZone_IsAny",'Scoring_Config'!$A:$A,'Scoring_Config'!$D:$D,"Yes")="Yes",_xlfn.XLOOKUP("DstZone_IsAny",'Scoring_Config'!$A:$A,'Scoring_Config'!$C:$C,10),0),0)+IF(LEFT(AG899,4)="True",IF(_xlfn.XLOOKUP("Service_Any_OR_RangeGt1000",'Scoring_Config'!$A:$A,'Scoring_Config'!$D:$D,"Yes")="Yes",_xlfn.XLOOKUP("Service_Any_OR_RangeGt1000",'Scoring_Config'!$A:$A,'Scoring_Config'!$C:$C,10),0),0)+IF(LEFT(AH899,4)="True",IF(_xlfn.XLOOKUP("App_Any_OR_RangeGt1000",'Scoring_Config'!$A:$A,'Scoring_Config'!$D:$D,"Yes")="Yes",_xlfn.XLOOKUP("App_Any_OR_RangeGt1000",'Scoring_Config'!$A:$A,'Scoring_Config'!$C:$C,10),0),0)+IF(LEFT(AI899,4)="True",IF(_xlfn.XLOOKUP("Service_Insecure_Match",'Scoring_Config'!$A:$A,'Scoring_Config'!$D:$D,"Yes")="Yes",_xlfn.XLOOKUP("Service_Insecure_Match",'Scoring_Config'!$A:$A,'Scoring_Config'!$C:$C,5),0),0)+IF(LEFT(AJ899,4)="True",IF(_xlfn.XLOOKUP("Risky_Inbound",'Scoring_Config'!$A:$A,'Scoring_Config'!$D:$D,"Yes")="Yes",_xlfn.XLOOKUP("Risky_Inbound",'Scoring_Config'!$A:$A,'Scoring_Config'!$C:$C,50),0),0)+IF(LEFT(AK899,4)="True",IF(_xlfn.XLOOKUP("Risky_Outbound",'Scoring_Config'!$A:$A,'Scoring_Config'!$D:$D,"Yes")="Yes",_xlfn.XLOOKUP("Risky_Outbound",'Scoring_Config'!$A:$A,'Scoring_Config'!$C:$C,25),0),0)+IF(LEFT(AZ899,4)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899,FIND(",",AL899)+1,100)),0)+IF(LEFT(AM899,4)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899,FIND(",",AN899)+1,100)),0)+IF(_xlfn.XLOOKUP("Profile_Scoring",'Scoring_Config'!$A:$A,'Scoring_Config'!$D:$D,"Yes")="Yes",VALUE(MID(AO899,FIND(",",AO899)+1,100)),0)+IF(_xlfn.XLOOKUP("Options_Scoring",'Scoring_Config'!$A:$A,'Scoring_Config'!$D:$D,"Yes")="Yes",VALUE(MID(AP899,FIND(",",AP899)+1,100)),0)))</f>
        <v>0</v>
      </c>
      <c r="AY899" t="s">
        <v>6706</v>
      </c>
      <c r="AZ899" cm="1">
        <f t="array" ref="AZ899">IF(TRUE,"True," &amp; IF(_xlfn.XLOOKUP("Migrate_Insecure",'Scoring_Config'!$A:$A,'Scoring_Config'!$D:$D,"Yes")="Yes",_xlfn.XLOOKUP("Migrate_Insecure",'Scoring_Config'!$A:$A,'Scoring_Config'!$C:$C,10),0),"False,0")</f>
        <v>0</v>
      </c>
    </row>
    <row r="900" spans="1:52">
      <c r="A900" t="s">
        <v>1979</v>
      </c>
      <c r="B900" t="s">
        <v>2873</v>
      </c>
      <c r="C900" t="s">
        <v>3542</v>
      </c>
      <c r="D900" t="s">
        <v>3555</v>
      </c>
      <c r="E900" t="s">
        <v>3562</v>
      </c>
      <c r="F900" t="s">
        <v>3908</v>
      </c>
      <c r="G900" t="s">
        <v>508</v>
      </c>
      <c r="H900" t="s">
        <v>193</v>
      </c>
      <c r="I900" t="s">
        <v>4221</v>
      </c>
      <c r="J900" t="s">
        <v>1099</v>
      </c>
      <c r="K900" t="s">
        <v>1899</v>
      </c>
      <c r="L900" t="s">
        <v>1325</v>
      </c>
      <c r="M900" t="s">
        <v>1973</v>
      </c>
      <c r="N900" t="s">
        <v>4315</v>
      </c>
      <c r="O900" t="s">
        <v>4319</v>
      </c>
      <c r="P900" t="s">
        <v>4323</v>
      </c>
      <c r="Q900" t="s">
        <v>4962</v>
      </c>
      <c r="R900" t="s">
        <v>5439</v>
      </c>
      <c r="S900" t="s">
        <v>4324</v>
      </c>
      <c r="T900" t="s">
        <v>5631</v>
      </c>
      <c r="U900" t="s">
        <v>6381</v>
      </c>
      <c r="Y900" cm="1">
        <f t="array" ref="Y900">IF(FALSE,"True," &amp; IF(_xlfn.XLOOKUP("Src_IsAny",'Scoring_Config'!$A:$A,'Scoring_Config'!$D:$D,"Yes")="Yes",_xlfn.XLOOKUP("Src_IsAny",'Scoring_Config'!$A:$A,'Scoring_Config'!$C:$C,10),0),"False,0")</f>
        <v>0</v>
      </c>
      <c r="Z900" cm="1">
        <f t="array" ref="Z900">IF(FALSE,"True," &amp; IF(_xlfn.XLOOKUP("Src_CIDR_Le_16",'Scoring_Config'!$A:$A,'Scoring_Config'!$D:$D,"Yes")="Yes",_xlfn.XLOOKUP("Src_CIDR_Le_16",'Scoring_Config'!$A:$A,'Scoring_Config'!$C:$C,10),0),"False,0")</f>
        <v>0</v>
      </c>
      <c r="AA900" cm="1">
        <f t="array" ref="AA900">IF(FALSE,"True," &amp; IF(_xlfn.XLOOKUP("Src_CIDR_17_22",'Scoring_Config'!$A:$A,'Scoring_Config'!$D:$D,"Yes")="Yes",_xlfn.XLOOKUP("Src_CIDR_17_22",'Scoring_Config'!$A:$A,'Scoring_Config'!$C:$C,5),0),"False,0")</f>
        <v>0</v>
      </c>
      <c r="AB900" cm="1">
        <f t="array" ref="AB900">IF(FALSE,"True," &amp; IF(_xlfn.XLOOKUP("Dst_IsAny",'Scoring_Config'!$A:$A,'Scoring_Config'!$D:$D,"Yes")="Yes",_xlfn.XLOOKUP("Dst_IsAny",'Scoring_Config'!$A:$A,'Scoring_Config'!$C:$C,10),0),"False,0")</f>
        <v>0</v>
      </c>
      <c r="AC900" cm="1">
        <f t="array" ref="AC900">IF(FALSE,"True," &amp; IF(_xlfn.XLOOKUP("Dst_CIDR_Le_16",'Scoring_Config'!$A:$A,'Scoring_Config'!$D:$D,"Yes")="Yes",_xlfn.XLOOKUP("Dst_CIDR_Le_16",'Scoring_Config'!$A:$A,'Scoring_Config'!$C:$C,10),0),"False,0")</f>
        <v>0</v>
      </c>
      <c r="AD900" cm="1">
        <f t="array" ref="AD900">IF(FALSE,"True," &amp; IF(_xlfn.XLOOKUP("Dst_CIDR_17_22",'Scoring_Config'!$A:$A,'Scoring_Config'!$D:$D,"Yes")="Yes",_xlfn.XLOOKUP("Dst_CIDR_17_22",'Scoring_Config'!$A:$A,'Scoring_Config'!$C:$C,5),0),"False,0")</f>
        <v>0</v>
      </c>
      <c r="AE900" cm="1">
        <f t="array" ref="AE900">IF(FALSE,"True," &amp; IF(_xlfn.XLOOKUP("SrcZone_IsAny",'Scoring_Config'!$A:$A,'Scoring_Config'!$D:$D,"Yes")="Yes",_xlfn.XLOOKUP("SrcZone_IsAny",'Scoring_Config'!$A:$A,'Scoring_Config'!$C:$C,10),0),"False,0")</f>
        <v>0</v>
      </c>
      <c r="AF900" cm="1">
        <f t="array" ref="AF900">IF(FALSE,"True," &amp; IF(_xlfn.XLOOKUP("DstZone_IsAny",'Scoring_Config'!$A:$A,'Scoring_Config'!$D:$D,"Yes")="Yes",_xlfn.XLOOKUP("DstZone_IsAny",'Scoring_Config'!$A:$A,'Scoring_Config'!$C:$C,10),0),"False,0")</f>
        <v>0</v>
      </c>
      <c r="AG900" cm="1">
        <f t="array" ref="AG90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00" cm="1">
        <f t="array" ref="AH900">IF(FALSE,"True," &amp; IF(_xlfn.XLOOKUP("App_Any_OR_RangeGt1000",'Scoring_Config'!$A:$A,'Scoring_Config'!$D:$D,"Yes")="Yes",_xlfn.XLOOKUP("App_Any_OR_RangeGt1000",'Scoring_Config'!$A:$A,'Scoring_Config'!$C:$C,10),0),"False,0")</f>
        <v>0</v>
      </c>
      <c r="AI900" cm="1">
        <f t="array" ref="AI900">IF(FALSE,"True," &amp; IF(_xlfn.XLOOKUP("Service_Insecure_Match",'Scoring_Config'!$A:$A,'Scoring_Config'!$D:$D,"Yes")="Yes",_xlfn.XLOOKUP("Service_Insecure_Match",'Scoring_Config'!$A:$A,'Scoring_Config'!$C:$C,5),0),"False,0")</f>
        <v>0</v>
      </c>
      <c r="AJ900" cm="1">
        <f t="array" ref="AJ900">IF(FALSE,"True," &amp; IF(_xlfn.XLOOKUP("Risky_Inbound",'Scoring_Config'!$A:$A,'Scoring_Config'!$D:$D,"Yes")="Yes",_xlfn.XLOOKUP("Risky_Inbound",'Scoring_Config'!$A:$A,'Scoring_Config'!$C:$C,50),0),"False,0")</f>
        <v>0</v>
      </c>
      <c r="AK900" cm="1">
        <f t="array" ref="AK900">IF(FALSE,"True," &amp; IF(_xlfn.XLOOKUP("Risky_Outbound",'Scoring_Config'!$A:$A,'Scoring_Config'!$D:$D,"Yes")="Yes",_xlfn.XLOOKUP("Risky_Outbound",'Scoring_Config'!$A:$A,'Scoring_Config'!$C:$C,25),0),"False,0")</f>
        <v>0</v>
      </c>
      <c r="AL900" t="s">
        <v>6699</v>
      </c>
      <c r="AM900" cm="1">
        <f t="array" ref="AM90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00" t="s">
        <v>6697</v>
      </c>
      <c r="AO900" t="s">
        <v>6697</v>
      </c>
      <c r="AP900" t="s">
        <v>6697</v>
      </c>
      <c r="AQ900" cm="1">
        <f t="array" ref="AQ900">IF(FALSE,"True," &amp; IF(_xlfn.XLOOKUP("Service_IsAny",'Scoring_Config'!$A:$A,'Scoring_Config'!$D:$D,"Yes")="Yes",_xlfn.XLOOKUP("Service_IsAny",'Scoring_Config'!$A:$A,'Scoring_Config'!$C:$C,0),0),"False,0")</f>
        <v>0</v>
      </c>
      <c r="AR900">
        <v>0</v>
      </c>
      <c r="AS900" cm="1">
        <f t="array" ref="AS900">IF(FALSE,"True," &amp; IF(_xlfn.XLOOKUP("Service_RangeGt1000",'Scoring_Config'!$A:$A,'Scoring_Config'!$D:$D,"Yes")="Yes",_xlfn.XLOOKUP("Service_RangeGt1000",'Scoring_Config'!$A:$A,'Scoring_Config'!$C:$C,0),0),"False,0")</f>
        <v>0</v>
      </c>
      <c r="AT900" cm="1">
        <f t="array" ref="AT900">IF(FALSE,"True," &amp; IF(_xlfn.XLOOKUP("App_IsAny",'Scoring_Config'!$A:$A,'Scoring_Config'!$D:$D,"Yes")="Yes",_xlfn.XLOOKUP("App_IsAny",'Scoring_Config'!$A:$A,'Scoring_Config'!$C:$C,0),0),"False,0")</f>
        <v>0</v>
      </c>
      <c r="AU900">
        <v>0</v>
      </c>
      <c r="AV900" cm="1">
        <f t="array" ref="AV900">IF(FALSE,"True," &amp; IF(_xlfn.XLOOKUP("App_RangeGt1000",'Scoring_Config'!$A:$A,'Scoring_Config'!$D:$D,"Yes")="Yes",_xlfn.XLOOKUP("App_RangeGt1000",'Scoring_Config'!$A:$A,'Scoring_Config'!$C:$C,0),0),"False,0")</f>
        <v>0</v>
      </c>
      <c r="AW900" cm="1">
        <f t="array" ref="AW900">IF(FALSE,"True," &amp; IF(_xlfn.XLOOKUP("Action_IsDenyOrDrop",'Scoring_Config'!$A:$A,'Scoring_Config'!$D:$D,"Yes")="Yes",_xlfn.XLOOKUP("Action_IsDenyOrDrop",'Scoring_Config'!$A:$A,'Scoring_Config'!$C:$C,0),0),"False,0")</f>
        <v>0</v>
      </c>
      <c r="AX900" cm="1">
        <f t="array" ref="AX900">IF(LEFT(AW900,4)="True",0,(IF(LEFT(Y900,4)="True",IF(_xlfn.XLOOKUP("Src_IsAny",'Scoring_Config'!$A:$A,'Scoring_Config'!$D:$D,"Yes")="Yes",_xlfn.XLOOKUP("Src_IsAny",'Scoring_Config'!$A:$A,'Scoring_Config'!$C:$C,10),0),0)+IF(LEFT(Z900,4)="True",IF(_xlfn.XLOOKUP("Src_CIDR_Le_16",'Scoring_Config'!$A:$A,'Scoring_Config'!$D:$D,"Yes")="Yes",_xlfn.XLOOKUP("Src_CIDR_Le_16",'Scoring_Config'!$A:$A,'Scoring_Config'!$C:$C,10),0),0)+IF(LEFT(AA900,4)="True",IF(_xlfn.XLOOKUP("Src_CIDR_17_22",'Scoring_Config'!$A:$A,'Scoring_Config'!$D:$D,"Yes")="Yes",_xlfn.XLOOKUP("Src_CIDR_17_22",'Scoring_Config'!$A:$A,'Scoring_Config'!$C:$C,5),0),0)+IF(LEFT(AB900,4)="True",IF(_xlfn.XLOOKUP("Dst_IsAny",'Scoring_Config'!$A:$A,'Scoring_Config'!$D:$D,"Yes")="Yes",_xlfn.XLOOKUP("Dst_IsAny",'Scoring_Config'!$A:$A,'Scoring_Config'!$C:$C,10),0),0)+IF(LEFT(AC900,4)="True",IF(_xlfn.XLOOKUP("Dst_CIDR_Le_16",'Scoring_Config'!$A:$A,'Scoring_Config'!$D:$D,"Yes")="Yes",_xlfn.XLOOKUP("Dst_CIDR_Le_16",'Scoring_Config'!$A:$A,'Scoring_Config'!$C:$C,10),0),0)+IF(LEFT(AD900,4)="True",IF(_xlfn.XLOOKUP("Dst_CIDR_17_22",'Scoring_Config'!$A:$A,'Scoring_Config'!$D:$D,"Yes")="Yes",_xlfn.XLOOKUP("Dst_CIDR_17_22",'Scoring_Config'!$A:$A,'Scoring_Config'!$C:$C,5),0),0)+IF(LEFT(AE900,4)="True",IF(_xlfn.XLOOKUP("SrcZone_IsAny",'Scoring_Config'!$A:$A,'Scoring_Config'!$D:$D,"Yes")="Yes",_xlfn.XLOOKUP("SrcZone_IsAny",'Scoring_Config'!$A:$A,'Scoring_Config'!$C:$C,10),0),0)+IF(LEFT(AF900,4)="True",IF(_xlfn.XLOOKUP("DstZone_IsAny",'Scoring_Config'!$A:$A,'Scoring_Config'!$D:$D,"Yes")="Yes",_xlfn.XLOOKUP("DstZone_IsAny",'Scoring_Config'!$A:$A,'Scoring_Config'!$C:$C,10),0),0)+IF(LEFT(AG900,4)="True",IF(_xlfn.XLOOKUP("Service_Any_OR_RangeGt1000",'Scoring_Config'!$A:$A,'Scoring_Config'!$D:$D,"Yes")="Yes",_xlfn.XLOOKUP("Service_Any_OR_RangeGt1000",'Scoring_Config'!$A:$A,'Scoring_Config'!$C:$C,10),0),0)+IF(LEFT(AH900,4)="True",IF(_xlfn.XLOOKUP("App_Any_OR_RangeGt1000",'Scoring_Config'!$A:$A,'Scoring_Config'!$D:$D,"Yes")="Yes",_xlfn.XLOOKUP("App_Any_OR_RangeGt1000",'Scoring_Config'!$A:$A,'Scoring_Config'!$C:$C,10),0),0)+IF(LEFT(AI900,4)="True",IF(_xlfn.XLOOKUP("Service_Insecure_Match",'Scoring_Config'!$A:$A,'Scoring_Config'!$D:$D,"Yes")="Yes",_xlfn.XLOOKUP("Service_Insecure_Match",'Scoring_Config'!$A:$A,'Scoring_Config'!$C:$C,5),0),0)+IF(LEFT(AJ900,4)="True",IF(_xlfn.XLOOKUP("Risky_Inbound",'Scoring_Config'!$A:$A,'Scoring_Config'!$D:$D,"Yes")="Yes",_xlfn.XLOOKUP("Risky_Inbound",'Scoring_Config'!$A:$A,'Scoring_Config'!$C:$C,50),0),0)+IF(LEFT(AK900,4)="True",IF(_xlfn.XLOOKUP("Risky_Outbound",'Scoring_Config'!$A:$A,'Scoring_Config'!$D:$D,"Yes")="Yes",_xlfn.XLOOKUP("Risky_Outbound",'Scoring_Config'!$A:$A,'Scoring_Config'!$C:$C,25),0),0)+IF(LEFT(AZ900,4)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900,FIND(",",AL900)+1,100)),0)+IF(LEFT(AM900,4)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900,FIND(",",AN900)+1,100)),0)+IF(_xlfn.XLOOKUP("Profile_Scoring",'Scoring_Config'!$A:$A,'Scoring_Config'!$D:$D,"Yes")="Yes",VALUE(MID(AO900,FIND(",",AO900)+1,100)),0)+IF(_xlfn.XLOOKUP("Options_Scoring",'Scoring_Config'!$A:$A,'Scoring_Config'!$D:$D,"Yes")="Yes",VALUE(MID(AP900,FIND(",",AP900)+1,100)),0)))</f>
        <v>0</v>
      </c>
      <c r="AZ900" cm="1">
        <f t="array" ref="AZ900">IF(FALSE,"True," &amp; IF(_xlfn.XLOOKUP("Migrate_Insecure",'Scoring_Config'!$A:$A,'Scoring_Config'!$D:$D,"Yes")="Yes",_xlfn.XLOOKUP("Migrate_Insecure",'Scoring_Config'!$A:$A,'Scoring_Config'!$C:$C,10),0),"False,0")</f>
        <v>0</v>
      </c>
    </row>
    <row r="901" spans="1:52">
      <c r="A901" t="s">
        <v>1979</v>
      </c>
      <c r="B901" t="s">
        <v>2874</v>
      </c>
      <c r="C901" t="s">
        <v>3542</v>
      </c>
      <c r="D901" t="s">
        <v>3545</v>
      </c>
      <c r="E901" t="s">
        <v>3563</v>
      </c>
      <c r="F901" t="s">
        <v>3909</v>
      </c>
      <c r="G901" t="s">
        <v>509</v>
      </c>
      <c r="H901" t="s">
        <v>174</v>
      </c>
      <c r="I901" t="s">
        <v>4222</v>
      </c>
      <c r="J901" t="s">
        <v>1100</v>
      </c>
      <c r="K901" t="s">
        <v>1667</v>
      </c>
      <c r="L901" t="s">
        <v>1327</v>
      </c>
      <c r="M901" t="s">
        <v>1974</v>
      </c>
      <c r="N901" t="s">
        <v>4315</v>
      </c>
      <c r="O901" t="s">
        <v>4319</v>
      </c>
      <c r="P901" t="s">
        <v>4321</v>
      </c>
      <c r="Q901" t="s">
        <v>4963</v>
      </c>
      <c r="R901" t="s">
        <v>5440</v>
      </c>
      <c r="S901" t="s">
        <v>5440</v>
      </c>
      <c r="T901" t="s">
        <v>5795</v>
      </c>
      <c r="U901" t="s">
        <v>6382</v>
      </c>
      <c r="Y901" cm="1">
        <f t="array" ref="Y901">IF(FALSE,"True," &amp; IF(_xlfn.XLOOKUP("Src_IsAny",'Scoring_Config'!$A:$A,'Scoring_Config'!$D:$D,"Yes")="Yes",_xlfn.XLOOKUP("Src_IsAny",'Scoring_Config'!$A:$A,'Scoring_Config'!$C:$C,10),0),"False,0")</f>
        <v>0</v>
      </c>
      <c r="Z901" cm="1">
        <f t="array" ref="Z901">IF(FALSE,"True," &amp; IF(_xlfn.XLOOKUP("Src_CIDR_Le_16",'Scoring_Config'!$A:$A,'Scoring_Config'!$D:$D,"Yes")="Yes",_xlfn.XLOOKUP("Src_CIDR_Le_16",'Scoring_Config'!$A:$A,'Scoring_Config'!$C:$C,10),0),"False,0")</f>
        <v>0</v>
      </c>
      <c r="AA901" cm="1">
        <f t="array" ref="AA901">IF(FALSE,"True," &amp; IF(_xlfn.XLOOKUP("Src_CIDR_17_22",'Scoring_Config'!$A:$A,'Scoring_Config'!$D:$D,"Yes")="Yes",_xlfn.XLOOKUP("Src_CIDR_17_22",'Scoring_Config'!$A:$A,'Scoring_Config'!$C:$C,5),0),"False,0")</f>
        <v>0</v>
      </c>
      <c r="AB901" cm="1">
        <f t="array" ref="AB901">IF(FALSE,"True," &amp; IF(_xlfn.XLOOKUP("Dst_IsAny",'Scoring_Config'!$A:$A,'Scoring_Config'!$D:$D,"Yes")="Yes",_xlfn.XLOOKUP("Dst_IsAny",'Scoring_Config'!$A:$A,'Scoring_Config'!$C:$C,10),0),"False,0")</f>
        <v>0</v>
      </c>
      <c r="AC901" cm="1">
        <f t="array" ref="AC901">IF(FALSE,"True," &amp; IF(_xlfn.XLOOKUP("Dst_CIDR_Le_16",'Scoring_Config'!$A:$A,'Scoring_Config'!$D:$D,"Yes")="Yes",_xlfn.XLOOKUP("Dst_CIDR_Le_16",'Scoring_Config'!$A:$A,'Scoring_Config'!$C:$C,10),0),"False,0")</f>
        <v>0</v>
      </c>
      <c r="AD901" cm="1">
        <f t="array" ref="AD901">IF(FALSE,"True," &amp; IF(_xlfn.XLOOKUP("Dst_CIDR_17_22",'Scoring_Config'!$A:$A,'Scoring_Config'!$D:$D,"Yes")="Yes",_xlfn.XLOOKUP("Dst_CIDR_17_22",'Scoring_Config'!$A:$A,'Scoring_Config'!$C:$C,5),0),"False,0")</f>
        <v>0</v>
      </c>
      <c r="AE901" cm="1">
        <f t="array" ref="AE901">IF(FALSE,"True," &amp; IF(_xlfn.XLOOKUP("SrcZone_IsAny",'Scoring_Config'!$A:$A,'Scoring_Config'!$D:$D,"Yes")="Yes",_xlfn.XLOOKUP("SrcZone_IsAny",'Scoring_Config'!$A:$A,'Scoring_Config'!$C:$C,10),0),"False,0")</f>
        <v>0</v>
      </c>
      <c r="AF901" cm="1">
        <f t="array" ref="AF901">IF(FALSE,"True," &amp; IF(_xlfn.XLOOKUP("DstZone_IsAny",'Scoring_Config'!$A:$A,'Scoring_Config'!$D:$D,"Yes")="Yes",_xlfn.XLOOKUP("DstZone_IsAny",'Scoring_Config'!$A:$A,'Scoring_Config'!$C:$C,10),0),"False,0")</f>
        <v>0</v>
      </c>
      <c r="AG901" cm="1">
        <f t="array" ref="AG90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01" cm="1">
        <f t="array" ref="AH901">IF(FALSE,"True," &amp; IF(_xlfn.XLOOKUP("App_Any_OR_RangeGt1000",'Scoring_Config'!$A:$A,'Scoring_Config'!$D:$D,"Yes")="Yes",_xlfn.XLOOKUP("App_Any_OR_RangeGt1000",'Scoring_Config'!$A:$A,'Scoring_Config'!$C:$C,10),0),"False,0")</f>
        <v>0</v>
      </c>
      <c r="AI901" cm="1">
        <f t="array" ref="AI901">IF(FALSE,"True," &amp; IF(_xlfn.XLOOKUP("Service_Insecure_Match",'Scoring_Config'!$A:$A,'Scoring_Config'!$D:$D,"Yes")="Yes",_xlfn.XLOOKUP("Service_Insecure_Match",'Scoring_Config'!$A:$A,'Scoring_Config'!$C:$C,5),0),"False,0")</f>
        <v>0</v>
      </c>
      <c r="AJ901" cm="1">
        <f t="array" ref="AJ901">IF(FALSE,"True," &amp; IF(_xlfn.XLOOKUP("Risky_Inbound",'Scoring_Config'!$A:$A,'Scoring_Config'!$D:$D,"Yes")="Yes",_xlfn.XLOOKUP("Risky_Inbound",'Scoring_Config'!$A:$A,'Scoring_Config'!$C:$C,50),0),"False,0")</f>
        <v>0</v>
      </c>
      <c r="AK901" cm="1">
        <f t="array" ref="AK901">IF(FALSE,"True," &amp; IF(_xlfn.XLOOKUP("Risky_Outbound",'Scoring_Config'!$A:$A,'Scoring_Config'!$D:$D,"Yes")="Yes",_xlfn.XLOOKUP("Risky_Outbound",'Scoring_Config'!$A:$A,'Scoring_Config'!$C:$C,25),0),"False,0")</f>
        <v>0</v>
      </c>
      <c r="AL901" t="s">
        <v>6700</v>
      </c>
      <c r="AM901" cm="1">
        <f t="array" ref="AM90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01" t="s">
        <v>6697</v>
      </c>
      <c r="AO901" t="s">
        <v>6697</v>
      </c>
      <c r="AP901" t="s">
        <v>6697</v>
      </c>
      <c r="AQ901" cm="1">
        <f t="array" ref="AQ901">IF(FALSE,"True," &amp; IF(_xlfn.XLOOKUP("Service_IsAny",'Scoring_Config'!$A:$A,'Scoring_Config'!$D:$D,"Yes")="Yes",_xlfn.XLOOKUP("Service_IsAny",'Scoring_Config'!$A:$A,'Scoring_Config'!$C:$C,0),0),"False,0")</f>
        <v>0</v>
      </c>
      <c r="AR901">
        <v>0</v>
      </c>
      <c r="AS901" cm="1">
        <f t="array" ref="AS901">IF(FALSE,"True," &amp; IF(_xlfn.XLOOKUP("Service_RangeGt1000",'Scoring_Config'!$A:$A,'Scoring_Config'!$D:$D,"Yes")="Yes",_xlfn.XLOOKUP("Service_RangeGt1000",'Scoring_Config'!$A:$A,'Scoring_Config'!$C:$C,0),0),"False,0")</f>
        <v>0</v>
      </c>
      <c r="AT901" cm="1">
        <f t="array" ref="AT901">IF(FALSE,"True," &amp; IF(_xlfn.XLOOKUP("App_IsAny",'Scoring_Config'!$A:$A,'Scoring_Config'!$D:$D,"Yes")="Yes",_xlfn.XLOOKUP("App_IsAny",'Scoring_Config'!$A:$A,'Scoring_Config'!$C:$C,0),0),"False,0")</f>
        <v>0</v>
      </c>
      <c r="AU901">
        <v>1</v>
      </c>
      <c r="AV901" cm="1">
        <f t="array" ref="AV901">IF(FALSE,"True," &amp; IF(_xlfn.XLOOKUP("App_RangeGt1000",'Scoring_Config'!$A:$A,'Scoring_Config'!$D:$D,"Yes")="Yes",_xlfn.XLOOKUP("App_RangeGt1000",'Scoring_Config'!$A:$A,'Scoring_Config'!$C:$C,0),0),"False,0")</f>
        <v>0</v>
      </c>
      <c r="AW901" cm="1">
        <f t="array" ref="AW901">IF(FALSE,"True," &amp; IF(_xlfn.XLOOKUP("Action_IsDenyOrDrop",'Scoring_Config'!$A:$A,'Scoring_Config'!$D:$D,"Yes")="Yes",_xlfn.XLOOKUP("Action_IsDenyOrDrop",'Scoring_Config'!$A:$A,'Scoring_Config'!$C:$C,0),0),"False,0")</f>
        <v>0</v>
      </c>
      <c r="AX901" cm="1">
        <f t="array" ref="AX901">IF(LEFT(AW901,4)="True",0,(IF(LEFT(Y901,4)="True",IF(_xlfn.XLOOKUP("Src_IsAny",'Scoring_Config'!$A:$A,'Scoring_Config'!$D:$D,"Yes")="Yes",_xlfn.XLOOKUP("Src_IsAny",'Scoring_Config'!$A:$A,'Scoring_Config'!$C:$C,10),0),0)+IF(LEFT(Z901,4)="True",IF(_xlfn.XLOOKUP("Src_CIDR_Le_16",'Scoring_Config'!$A:$A,'Scoring_Config'!$D:$D,"Yes")="Yes",_xlfn.XLOOKUP("Src_CIDR_Le_16",'Scoring_Config'!$A:$A,'Scoring_Config'!$C:$C,10),0),0)+IF(LEFT(AA901,4)="True",IF(_xlfn.XLOOKUP("Src_CIDR_17_22",'Scoring_Config'!$A:$A,'Scoring_Config'!$D:$D,"Yes")="Yes",_xlfn.XLOOKUP("Src_CIDR_17_22",'Scoring_Config'!$A:$A,'Scoring_Config'!$C:$C,5),0),0)+IF(LEFT(AB901,4)="True",IF(_xlfn.XLOOKUP("Dst_IsAny",'Scoring_Config'!$A:$A,'Scoring_Config'!$D:$D,"Yes")="Yes",_xlfn.XLOOKUP("Dst_IsAny",'Scoring_Config'!$A:$A,'Scoring_Config'!$C:$C,10),0),0)+IF(LEFT(AC901,4)="True",IF(_xlfn.XLOOKUP("Dst_CIDR_Le_16",'Scoring_Config'!$A:$A,'Scoring_Config'!$D:$D,"Yes")="Yes",_xlfn.XLOOKUP("Dst_CIDR_Le_16",'Scoring_Config'!$A:$A,'Scoring_Config'!$C:$C,10),0),0)+IF(LEFT(AD901,4)="True",IF(_xlfn.XLOOKUP("Dst_CIDR_17_22",'Scoring_Config'!$A:$A,'Scoring_Config'!$D:$D,"Yes")="Yes",_xlfn.XLOOKUP("Dst_CIDR_17_22",'Scoring_Config'!$A:$A,'Scoring_Config'!$C:$C,5),0),0)+IF(LEFT(AE901,4)="True",IF(_xlfn.XLOOKUP("SrcZone_IsAny",'Scoring_Config'!$A:$A,'Scoring_Config'!$D:$D,"Yes")="Yes",_xlfn.XLOOKUP("SrcZone_IsAny",'Scoring_Config'!$A:$A,'Scoring_Config'!$C:$C,10),0),0)+IF(LEFT(AF901,4)="True",IF(_xlfn.XLOOKUP("DstZone_IsAny",'Scoring_Config'!$A:$A,'Scoring_Config'!$D:$D,"Yes")="Yes",_xlfn.XLOOKUP("DstZone_IsAny",'Scoring_Config'!$A:$A,'Scoring_Config'!$C:$C,10),0),0)+IF(LEFT(AG901,4)="True",IF(_xlfn.XLOOKUP("Service_Any_OR_RangeGt1000",'Scoring_Config'!$A:$A,'Scoring_Config'!$D:$D,"Yes")="Yes",_xlfn.XLOOKUP("Service_Any_OR_RangeGt1000",'Scoring_Config'!$A:$A,'Scoring_Config'!$C:$C,10),0),0)+IF(LEFT(AH901,4)="True",IF(_xlfn.XLOOKUP("App_Any_OR_RangeGt1000",'Scoring_Config'!$A:$A,'Scoring_Config'!$D:$D,"Yes")="Yes",_xlfn.XLOOKUP("App_Any_OR_RangeGt1000",'Scoring_Config'!$A:$A,'Scoring_Config'!$C:$C,10),0),0)+IF(LEFT(AI901,4)="True",IF(_xlfn.XLOOKUP("Service_Insecure_Match",'Scoring_Config'!$A:$A,'Scoring_Config'!$D:$D,"Yes")="Yes",_xlfn.XLOOKUP("Service_Insecure_Match",'Scoring_Config'!$A:$A,'Scoring_Config'!$C:$C,5),0),0)+IF(LEFT(AJ901,4)="True",IF(_xlfn.XLOOKUP("Risky_Inbound",'Scoring_Config'!$A:$A,'Scoring_Config'!$D:$D,"Yes")="Yes",_xlfn.XLOOKUP("Risky_Inbound",'Scoring_Config'!$A:$A,'Scoring_Config'!$C:$C,50),0),0)+IF(LEFT(AK901,4)="True",IF(_xlfn.XLOOKUP("Risky_Outbound",'Scoring_Config'!$A:$A,'Scoring_Config'!$D:$D,"Yes")="Yes",_xlfn.XLOOKUP("Risky_Outbound",'Scoring_Config'!$A:$A,'Scoring_Config'!$C:$C,25),0),0)+IF(LEFT(AZ901,4)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901,FIND(",",AL901)+1,100)),0)+IF(LEFT(AM901,4)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901,FIND(",",AN901)+1,100)),0)+IF(_xlfn.XLOOKUP("Profile_Scoring",'Scoring_Config'!$A:$A,'Scoring_Config'!$D:$D,"Yes")="Yes",VALUE(MID(AO901,FIND(",",AO901)+1,100)),0)+IF(_xlfn.XLOOKUP("Options_Scoring",'Scoring_Config'!$A:$A,'Scoring_Config'!$D:$D,"Yes")="Yes",VALUE(MID(AP901,FIND(",",AP901)+1,100)),0)))</f>
        <v>0</v>
      </c>
      <c r="AZ901" cm="1">
        <f t="array" ref="AZ901">IF(FALSE,"True," &amp; IF(_xlfn.XLOOKUP("Migrate_Insecure",'Scoring_Config'!$A:$A,'Scoring_Config'!$D:$D,"Yes")="Yes",_xlfn.XLOOKUP("Migrate_Insecure",'Scoring_Config'!$A:$A,'Scoring_Config'!$C:$C,10),0),"False,0")</f>
        <v>0</v>
      </c>
    </row>
    <row r="902" spans="1:52">
      <c r="A902" t="s">
        <v>1979</v>
      </c>
      <c r="B902" t="s">
        <v>2875</v>
      </c>
      <c r="C902" t="s">
        <v>3542</v>
      </c>
      <c r="D902" t="s">
        <v>3545</v>
      </c>
      <c r="E902" t="s">
        <v>3563</v>
      </c>
      <c r="F902" t="s">
        <v>3909</v>
      </c>
      <c r="G902" t="s">
        <v>509</v>
      </c>
      <c r="H902" t="s">
        <v>174</v>
      </c>
      <c r="I902" t="s">
        <v>4223</v>
      </c>
      <c r="J902" t="s">
        <v>1029</v>
      </c>
      <c r="K902" t="s">
        <v>1667</v>
      </c>
      <c r="L902" t="s">
        <v>1327</v>
      </c>
      <c r="M902" t="s">
        <v>1974</v>
      </c>
      <c r="N902" t="s">
        <v>4315</v>
      </c>
      <c r="O902" t="s">
        <v>4319</v>
      </c>
      <c r="P902" t="s">
        <v>4321</v>
      </c>
      <c r="Q902" t="s">
        <v>4964</v>
      </c>
      <c r="R902" t="s">
        <v>5440</v>
      </c>
      <c r="S902" t="s">
        <v>5440</v>
      </c>
      <c r="T902" t="s">
        <v>5701</v>
      </c>
      <c r="U902" t="s">
        <v>6382</v>
      </c>
      <c r="Y902" cm="1">
        <f t="array" ref="Y902">IF(FALSE,"True," &amp; IF(_xlfn.XLOOKUP("Src_IsAny",'Scoring_Config'!$A:$A,'Scoring_Config'!$D:$D,"Yes")="Yes",_xlfn.XLOOKUP("Src_IsAny",'Scoring_Config'!$A:$A,'Scoring_Config'!$C:$C,10),0),"False,0")</f>
        <v>0</v>
      </c>
      <c r="Z902" cm="1">
        <f t="array" ref="Z902">IF(FALSE,"True," &amp; IF(_xlfn.XLOOKUP("Src_CIDR_Le_16",'Scoring_Config'!$A:$A,'Scoring_Config'!$D:$D,"Yes")="Yes",_xlfn.XLOOKUP("Src_CIDR_Le_16",'Scoring_Config'!$A:$A,'Scoring_Config'!$C:$C,10),0),"False,0")</f>
        <v>0</v>
      </c>
      <c r="AA902" cm="1">
        <f t="array" ref="AA902">IF(FALSE,"True," &amp; IF(_xlfn.XLOOKUP("Src_CIDR_17_22",'Scoring_Config'!$A:$A,'Scoring_Config'!$D:$D,"Yes")="Yes",_xlfn.XLOOKUP("Src_CIDR_17_22",'Scoring_Config'!$A:$A,'Scoring_Config'!$C:$C,5),0),"False,0")</f>
        <v>0</v>
      </c>
      <c r="AB902" cm="1">
        <f t="array" ref="AB902">IF(FALSE,"True," &amp; IF(_xlfn.XLOOKUP("Dst_IsAny",'Scoring_Config'!$A:$A,'Scoring_Config'!$D:$D,"Yes")="Yes",_xlfn.XLOOKUP("Dst_IsAny",'Scoring_Config'!$A:$A,'Scoring_Config'!$C:$C,10),0),"False,0")</f>
        <v>0</v>
      </c>
      <c r="AC902" cm="1">
        <f t="array" ref="AC902">IF(FALSE,"True," &amp; IF(_xlfn.XLOOKUP("Dst_CIDR_Le_16",'Scoring_Config'!$A:$A,'Scoring_Config'!$D:$D,"Yes")="Yes",_xlfn.XLOOKUP("Dst_CIDR_Le_16",'Scoring_Config'!$A:$A,'Scoring_Config'!$C:$C,10),0),"False,0")</f>
        <v>0</v>
      </c>
      <c r="AD902" cm="1">
        <f t="array" ref="AD902">IF(FALSE,"True," &amp; IF(_xlfn.XLOOKUP("Dst_CIDR_17_22",'Scoring_Config'!$A:$A,'Scoring_Config'!$D:$D,"Yes")="Yes",_xlfn.XLOOKUP("Dst_CIDR_17_22",'Scoring_Config'!$A:$A,'Scoring_Config'!$C:$C,5),0),"False,0")</f>
        <v>0</v>
      </c>
      <c r="AE902" cm="1">
        <f t="array" ref="AE902">IF(FALSE,"True," &amp; IF(_xlfn.XLOOKUP("SrcZone_IsAny",'Scoring_Config'!$A:$A,'Scoring_Config'!$D:$D,"Yes")="Yes",_xlfn.XLOOKUP("SrcZone_IsAny",'Scoring_Config'!$A:$A,'Scoring_Config'!$C:$C,10),0),"False,0")</f>
        <v>0</v>
      </c>
      <c r="AF902" cm="1">
        <f t="array" ref="AF902">IF(FALSE,"True," &amp; IF(_xlfn.XLOOKUP("DstZone_IsAny",'Scoring_Config'!$A:$A,'Scoring_Config'!$D:$D,"Yes")="Yes",_xlfn.XLOOKUP("DstZone_IsAny",'Scoring_Config'!$A:$A,'Scoring_Config'!$C:$C,10),0),"False,0")</f>
        <v>0</v>
      </c>
      <c r="AG902" cm="1">
        <f t="array" ref="AG90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02" cm="1">
        <f t="array" ref="AH902">IF(FALSE,"True," &amp; IF(_xlfn.XLOOKUP("App_Any_OR_RangeGt1000",'Scoring_Config'!$A:$A,'Scoring_Config'!$D:$D,"Yes")="Yes",_xlfn.XLOOKUP("App_Any_OR_RangeGt1000",'Scoring_Config'!$A:$A,'Scoring_Config'!$C:$C,10),0),"False,0")</f>
        <v>0</v>
      </c>
      <c r="AI902" cm="1">
        <f t="array" ref="AI902">IF(FALSE,"True," &amp; IF(_xlfn.XLOOKUP("Service_Insecure_Match",'Scoring_Config'!$A:$A,'Scoring_Config'!$D:$D,"Yes")="Yes",_xlfn.XLOOKUP("Service_Insecure_Match",'Scoring_Config'!$A:$A,'Scoring_Config'!$C:$C,5),0),"False,0")</f>
        <v>0</v>
      </c>
      <c r="AJ902" cm="1">
        <f t="array" ref="AJ902">IF(FALSE,"True," &amp; IF(_xlfn.XLOOKUP("Risky_Inbound",'Scoring_Config'!$A:$A,'Scoring_Config'!$D:$D,"Yes")="Yes",_xlfn.XLOOKUP("Risky_Inbound",'Scoring_Config'!$A:$A,'Scoring_Config'!$C:$C,50),0),"False,0")</f>
        <v>0</v>
      </c>
      <c r="AK902" cm="1">
        <f t="array" ref="AK902">IF(FALSE,"True," &amp; IF(_xlfn.XLOOKUP("Risky_Outbound",'Scoring_Config'!$A:$A,'Scoring_Config'!$D:$D,"Yes")="Yes",_xlfn.XLOOKUP("Risky_Outbound",'Scoring_Config'!$A:$A,'Scoring_Config'!$C:$C,25),0),"False,0")</f>
        <v>0</v>
      </c>
      <c r="AL902" t="s">
        <v>6700</v>
      </c>
      <c r="AM902" cm="1">
        <f t="array" ref="AM90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02" t="s">
        <v>6697</v>
      </c>
      <c r="AO902" t="s">
        <v>6697</v>
      </c>
      <c r="AP902" t="s">
        <v>6697</v>
      </c>
      <c r="AQ902" cm="1">
        <f t="array" ref="AQ902">IF(FALSE,"True," &amp; IF(_xlfn.XLOOKUP("Service_IsAny",'Scoring_Config'!$A:$A,'Scoring_Config'!$D:$D,"Yes")="Yes",_xlfn.XLOOKUP("Service_IsAny",'Scoring_Config'!$A:$A,'Scoring_Config'!$C:$C,0),0),"False,0")</f>
        <v>0</v>
      </c>
      <c r="AR902">
        <v>0</v>
      </c>
      <c r="AS902" cm="1">
        <f t="array" ref="AS902">IF(FALSE,"True," &amp; IF(_xlfn.XLOOKUP("Service_RangeGt1000",'Scoring_Config'!$A:$A,'Scoring_Config'!$D:$D,"Yes")="Yes",_xlfn.XLOOKUP("Service_RangeGt1000",'Scoring_Config'!$A:$A,'Scoring_Config'!$C:$C,0),0),"False,0")</f>
        <v>0</v>
      </c>
      <c r="AT902" cm="1">
        <f t="array" ref="AT902">IF(FALSE,"True," &amp; IF(_xlfn.XLOOKUP("App_IsAny",'Scoring_Config'!$A:$A,'Scoring_Config'!$D:$D,"Yes")="Yes",_xlfn.XLOOKUP("App_IsAny",'Scoring_Config'!$A:$A,'Scoring_Config'!$C:$C,0),0),"False,0")</f>
        <v>0</v>
      </c>
      <c r="AU902">
        <v>1</v>
      </c>
      <c r="AV902" cm="1">
        <f t="array" ref="AV902">IF(FALSE,"True," &amp; IF(_xlfn.XLOOKUP("App_RangeGt1000",'Scoring_Config'!$A:$A,'Scoring_Config'!$D:$D,"Yes")="Yes",_xlfn.XLOOKUP("App_RangeGt1000",'Scoring_Config'!$A:$A,'Scoring_Config'!$C:$C,0),0),"False,0")</f>
        <v>0</v>
      </c>
      <c r="AW902" cm="1">
        <f t="array" ref="AW902">IF(FALSE,"True," &amp; IF(_xlfn.XLOOKUP("Action_IsDenyOrDrop",'Scoring_Config'!$A:$A,'Scoring_Config'!$D:$D,"Yes")="Yes",_xlfn.XLOOKUP("Action_IsDenyOrDrop",'Scoring_Config'!$A:$A,'Scoring_Config'!$C:$C,0),0),"False,0")</f>
        <v>0</v>
      </c>
      <c r="AX902" cm="1">
        <f t="array" ref="AX902">IF(LEFT(AW902,4)="True",0,(IF(LEFT(Y902,4)="True",IF(_xlfn.XLOOKUP("Src_IsAny",'Scoring_Config'!$A:$A,'Scoring_Config'!$D:$D,"Yes")="Yes",_xlfn.XLOOKUP("Src_IsAny",'Scoring_Config'!$A:$A,'Scoring_Config'!$C:$C,10),0),0)+IF(LEFT(Z902,4)="True",IF(_xlfn.XLOOKUP("Src_CIDR_Le_16",'Scoring_Config'!$A:$A,'Scoring_Config'!$D:$D,"Yes")="Yes",_xlfn.XLOOKUP("Src_CIDR_Le_16",'Scoring_Config'!$A:$A,'Scoring_Config'!$C:$C,10),0),0)+IF(LEFT(AA902,4)="True",IF(_xlfn.XLOOKUP("Src_CIDR_17_22",'Scoring_Config'!$A:$A,'Scoring_Config'!$D:$D,"Yes")="Yes",_xlfn.XLOOKUP("Src_CIDR_17_22",'Scoring_Config'!$A:$A,'Scoring_Config'!$C:$C,5),0),0)+IF(LEFT(AB902,4)="True",IF(_xlfn.XLOOKUP("Dst_IsAny",'Scoring_Config'!$A:$A,'Scoring_Config'!$D:$D,"Yes")="Yes",_xlfn.XLOOKUP("Dst_IsAny",'Scoring_Config'!$A:$A,'Scoring_Config'!$C:$C,10),0),0)+IF(LEFT(AC902,4)="True",IF(_xlfn.XLOOKUP("Dst_CIDR_Le_16",'Scoring_Config'!$A:$A,'Scoring_Config'!$D:$D,"Yes")="Yes",_xlfn.XLOOKUP("Dst_CIDR_Le_16",'Scoring_Config'!$A:$A,'Scoring_Config'!$C:$C,10),0),0)+IF(LEFT(AD902,4)="True",IF(_xlfn.XLOOKUP("Dst_CIDR_17_22",'Scoring_Config'!$A:$A,'Scoring_Config'!$D:$D,"Yes")="Yes",_xlfn.XLOOKUP("Dst_CIDR_17_22",'Scoring_Config'!$A:$A,'Scoring_Config'!$C:$C,5),0),0)+IF(LEFT(AE902,4)="True",IF(_xlfn.XLOOKUP("SrcZone_IsAny",'Scoring_Config'!$A:$A,'Scoring_Config'!$D:$D,"Yes")="Yes",_xlfn.XLOOKUP("SrcZone_IsAny",'Scoring_Config'!$A:$A,'Scoring_Config'!$C:$C,10),0),0)+IF(LEFT(AF902,4)="True",IF(_xlfn.XLOOKUP("DstZone_IsAny",'Scoring_Config'!$A:$A,'Scoring_Config'!$D:$D,"Yes")="Yes",_xlfn.XLOOKUP("DstZone_IsAny",'Scoring_Config'!$A:$A,'Scoring_Config'!$C:$C,10),0),0)+IF(LEFT(AG902,4)="True",IF(_xlfn.XLOOKUP("Service_Any_OR_RangeGt1000",'Scoring_Config'!$A:$A,'Scoring_Config'!$D:$D,"Yes")="Yes",_xlfn.XLOOKUP("Service_Any_OR_RangeGt1000",'Scoring_Config'!$A:$A,'Scoring_Config'!$C:$C,10),0),0)+IF(LEFT(AH902,4)="True",IF(_xlfn.XLOOKUP("App_Any_OR_RangeGt1000",'Scoring_Config'!$A:$A,'Scoring_Config'!$D:$D,"Yes")="Yes",_xlfn.XLOOKUP("App_Any_OR_RangeGt1000",'Scoring_Config'!$A:$A,'Scoring_Config'!$C:$C,10),0),0)+IF(LEFT(AI902,4)="True",IF(_xlfn.XLOOKUP("Service_Insecure_Match",'Scoring_Config'!$A:$A,'Scoring_Config'!$D:$D,"Yes")="Yes",_xlfn.XLOOKUP("Service_Insecure_Match",'Scoring_Config'!$A:$A,'Scoring_Config'!$C:$C,5),0),0)+IF(LEFT(AJ902,4)="True",IF(_xlfn.XLOOKUP("Risky_Inbound",'Scoring_Config'!$A:$A,'Scoring_Config'!$D:$D,"Yes")="Yes",_xlfn.XLOOKUP("Risky_Inbound",'Scoring_Config'!$A:$A,'Scoring_Config'!$C:$C,50),0),0)+IF(LEFT(AK902,4)="True",IF(_xlfn.XLOOKUP("Risky_Outbound",'Scoring_Config'!$A:$A,'Scoring_Config'!$D:$D,"Yes")="Yes",_xlfn.XLOOKUP("Risky_Outbound",'Scoring_Config'!$A:$A,'Scoring_Config'!$C:$C,25),0),0)+IF(LEFT(AZ902,4)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902,FIND(",",AL902)+1,100)),0)+IF(LEFT(AM902,4)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902,FIND(",",AN902)+1,100)),0)+IF(_xlfn.XLOOKUP("Profile_Scoring",'Scoring_Config'!$A:$A,'Scoring_Config'!$D:$D,"Yes")="Yes",VALUE(MID(AO902,FIND(",",AO902)+1,100)),0)+IF(_xlfn.XLOOKUP("Options_Scoring",'Scoring_Config'!$A:$A,'Scoring_Config'!$D:$D,"Yes")="Yes",VALUE(MID(AP902,FIND(",",AP902)+1,100)),0)))</f>
        <v>0</v>
      </c>
      <c r="AZ902" cm="1">
        <f t="array" ref="AZ902">IF(FALSE,"True," &amp; IF(_xlfn.XLOOKUP("Migrate_Insecure",'Scoring_Config'!$A:$A,'Scoring_Config'!$D:$D,"Yes")="Yes",_xlfn.XLOOKUP("Migrate_Insecure",'Scoring_Config'!$A:$A,'Scoring_Config'!$C:$C,10),0),"False,0")</f>
        <v>0</v>
      </c>
    </row>
    <row r="903" spans="1:52">
      <c r="A903" t="s">
        <v>1979</v>
      </c>
      <c r="B903" t="s">
        <v>2876</v>
      </c>
      <c r="C903" t="s">
        <v>3542</v>
      </c>
      <c r="D903" t="s">
        <v>3545</v>
      </c>
      <c r="E903" t="s">
        <v>3563</v>
      </c>
      <c r="F903" t="s">
        <v>3910</v>
      </c>
      <c r="G903" t="s">
        <v>510</v>
      </c>
      <c r="H903" t="s">
        <v>174</v>
      </c>
      <c r="I903" t="s">
        <v>3907</v>
      </c>
      <c r="J903" t="s">
        <v>1086</v>
      </c>
      <c r="K903" t="s">
        <v>1884</v>
      </c>
      <c r="L903" t="s">
        <v>1327</v>
      </c>
      <c r="M903" t="s">
        <v>1974</v>
      </c>
      <c r="N903" t="s">
        <v>4315</v>
      </c>
      <c r="O903" t="s">
        <v>4319</v>
      </c>
      <c r="P903" t="s">
        <v>4321</v>
      </c>
      <c r="Q903" t="s">
        <v>4965</v>
      </c>
      <c r="R903" t="s">
        <v>5439</v>
      </c>
      <c r="S903" t="s">
        <v>4324</v>
      </c>
      <c r="T903" t="s">
        <v>5796</v>
      </c>
      <c r="U903" t="s">
        <v>6383</v>
      </c>
      <c r="Y903" cm="1">
        <f t="array" ref="Y903">IF(FALSE,"True," &amp; IF(_xlfn.XLOOKUP("Src_IsAny",'Scoring_Config'!$A:$A,'Scoring_Config'!$D:$D,"Yes")="Yes",_xlfn.XLOOKUP("Src_IsAny",'Scoring_Config'!$A:$A,'Scoring_Config'!$C:$C,10),0),"False,0")</f>
        <v>0</v>
      </c>
      <c r="Z903" cm="1">
        <f t="array" ref="Z903">IF(FALSE,"True," &amp; IF(_xlfn.XLOOKUP("Src_CIDR_Le_16",'Scoring_Config'!$A:$A,'Scoring_Config'!$D:$D,"Yes")="Yes",_xlfn.XLOOKUP("Src_CIDR_Le_16",'Scoring_Config'!$A:$A,'Scoring_Config'!$C:$C,10),0),"False,0")</f>
        <v>0</v>
      </c>
      <c r="AA903" cm="1">
        <f t="array" ref="AA903">IF(FALSE,"True," &amp; IF(_xlfn.XLOOKUP("Src_CIDR_17_22",'Scoring_Config'!$A:$A,'Scoring_Config'!$D:$D,"Yes")="Yes",_xlfn.XLOOKUP("Src_CIDR_17_22",'Scoring_Config'!$A:$A,'Scoring_Config'!$C:$C,5),0),"False,0")</f>
        <v>0</v>
      </c>
      <c r="AB903" cm="1">
        <f t="array" ref="AB903">IF(FALSE,"True," &amp; IF(_xlfn.XLOOKUP("Dst_IsAny",'Scoring_Config'!$A:$A,'Scoring_Config'!$D:$D,"Yes")="Yes",_xlfn.XLOOKUP("Dst_IsAny",'Scoring_Config'!$A:$A,'Scoring_Config'!$C:$C,10),0),"False,0")</f>
        <v>0</v>
      </c>
      <c r="AC903" cm="1">
        <f t="array" ref="AC903">IF(FALSE,"True," &amp; IF(_xlfn.XLOOKUP("Dst_CIDR_Le_16",'Scoring_Config'!$A:$A,'Scoring_Config'!$D:$D,"Yes")="Yes",_xlfn.XLOOKUP("Dst_CIDR_Le_16",'Scoring_Config'!$A:$A,'Scoring_Config'!$C:$C,10),0),"False,0")</f>
        <v>0</v>
      </c>
      <c r="AD903" cm="1">
        <f t="array" ref="AD903">IF(FALSE,"True," &amp; IF(_xlfn.XLOOKUP("Dst_CIDR_17_22",'Scoring_Config'!$A:$A,'Scoring_Config'!$D:$D,"Yes")="Yes",_xlfn.XLOOKUP("Dst_CIDR_17_22",'Scoring_Config'!$A:$A,'Scoring_Config'!$C:$C,5),0),"False,0")</f>
        <v>0</v>
      </c>
      <c r="AE903" cm="1">
        <f t="array" ref="AE903">IF(FALSE,"True," &amp; IF(_xlfn.XLOOKUP("SrcZone_IsAny",'Scoring_Config'!$A:$A,'Scoring_Config'!$D:$D,"Yes")="Yes",_xlfn.XLOOKUP("SrcZone_IsAny",'Scoring_Config'!$A:$A,'Scoring_Config'!$C:$C,10),0),"False,0")</f>
        <v>0</v>
      </c>
      <c r="AF903" cm="1">
        <f t="array" ref="AF903">IF(FALSE,"True," &amp; IF(_xlfn.XLOOKUP("DstZone_IsAny",'Scoring_Config'!$A:$A,'Scoring_Config'!$D:$D,"Yes")="Yes",_xlfn.XLOOKUP("DstZone_IsAny",'Scoring_Config'!$A:$A,'Scoring_Config'!$C:$C,10),0),"False,0")</f>
        <v>0</v>
      </c>
      <c r="AG903" cm="1">
        <f t="array" ref="AG90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03" cm="1">
        <f t="array" ref="AH903">IF(FALSE,"True," &amp; IF(_xlfn.XLOOKUP("App_Any_OR_RangeGt1000",'Scoring_Config'!$A:$A,'Scoring_Config'!$D:$D,"Yes")="Yes",_xlfn.XLOOKUP("App_Any_OR_RangeGt1000",'Scoring_Config'!$A:$A,'Scoring_Config'!$C:$C,10),0),"False,0")</f>
        <v>0</v>
      </c>
      <c r="AI903" cm="1">
        <f t="array" ref="AI903">IF(FALSE,"True," &amp; IF(_xlfn.XLOOKUP("Service_Insecure_Match",'Scoring_Config'!$A:$A,'Scoring_Config'!$D:$D,"Yes")="Yes",_xlfn.XLOOKUP("Service_Insecure_Match",'Scoring_Config'!$A:$A,'Scoring_Config'!$C:$C,5),0),"False,0")</f>
        <v>0</v>
      </c>
      <c r="AJ903" cm="1">
        <f t="array" ref="AJ903">IF(FALSE,"True," &amp; IF(_xlfn.XLOOKUP("Risky_Inbound",'Scoring_Config'!$A:$A,'Scoring_Config'!$D:$D,"Yes")="Yes",_xlfn.XLOOKUP("Risky_Inbound",'Scoring_Config'!$A:$A,'Scoring_Config'!$C:$C,50),0),"False,0")</f>
        <v>0</v>
      </c>
      <c r="AK903" cm="1">
        <f t="array" ref="AK903">IF(FALSE,"True," &amp; IF(_xlfn.XLOOKUP("Risky_Outbound",'Scoring_Config'!$A:$A,'Scoring_Config'!$D:$D,"Yes")="Yes",_xlfn.XLOOKUP("Risky_Outbound",'Scoring_Config'!$A:$A,'Scoring_Config'!$C:$C,25),0),"False,0")</f>
        <v>0</v>
      </c>
      <c r="AL903" t="s">
        <v>6700</v>
      </c>
      <c r="AM903" cm="1">
        <f t="array" ref="AM90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03" t="s">
        <v>6697</v>
      </c>
      <c r="AO903" t="s">
        <v>6697</v>
      </c>
      <c r="AP903" t="s">
        <v>6697</v>
      </c>
      <c r="AQ903" cm="1">
        <f t="array" ref="AQ903">IF(FALSE,"True," &amp; IF(_xlfn.XLOOKUP("Service_IsAny",'Scoring_Config'!$A:$A,'Scoring_Config'!$D:$D,"Yes")="Yes",_xlfn.XLOOKUP("Service_IsAny",'Scoring_Config'!$A:$A,'Scoring_Config'!$C:$C,0),0),"False,0")</f>
        <v>0</v>
      </c>
      <c r="AR903">
        <v>0</v>
      </c>
      <c r="AS903" cm="1">
        <f t="array" ref="AS903">IF(FALSE,"True," &amp; IF(_xlfn.XLOOKUP("Service_RangeGt1000",'Scoring_Config'!$A:$A,'Scoring_Config'!$D:$D,"Yes")="Yes",_xlfn.XLOOKUP("Service_RangeGt1000",'Scoring_Config'!$A:$A,'Scoring_Config'!$C:$C,0),0),"False,0")</f>
        <v>0</v>
      </c>
      <c r="AT903" cm="1">
        <f t="array" ref="AT903">IF(FALSE,"True," &amp; IF(_xlfn.XLOOKUP("App_IsAny",'Scoring_Config'!$A:$A,'Scoring_Config'!$D:$D,"Yes")="Yes",_xlfn.XLOOKUP("App_IsAny",'Scoring_Config'!$A:$A,'Scoring_Config'!$C:$C,0),0),"False,0")</f>
        <v>0</v>
      </c>
      <c r="AU903">
        <v>1</v>
      </c>
      <c r="AV903" cm="1">
        <f t="array" ref="AV903">IF(FALSE,"True," &amp; IF(_xlfn.XLOOKUP("App_RangeGt1000",'Scoring_Config'!$A:$A,'Scoring_Config'!$D:$D,"Yes")="Yes",_xlfn.XLOOKUP("App_RangeGt1000",'Scoring_Config'!$A:$A,'Scoring_Config'!$C:$C,0),0),"False,0")</f>
        <v>0</v>
      </c>
      <c r="AW903" cm="1">
        <f t="array" ref="AW903">IF(FALSE,"True," &amp; IF(_xlfn.XLOOKUP("Action_IsDenyOrDrop",'Scoring_Config'!$A:$A,'Scoring_Config'!$D:$D,"Yes")="Yes",_xlfn.XLOOKUP("Action_IsDenyOrDrop",'Scoring_Config'!$A:$A,'Scoring_Config'!$C:$C,0),0),"False,0")</f>
        <v>0</v>
      </c>
      <c r="AX903" cm="1">
        <f t="array" ref="AX903">IF(LEFT(AW903,4)="True",0,(IF(LEFT(Y903,4)="True",IF(_xlfn.XLOOKUP("Src_IsAny",'Scoring_Config'!$A:$A,'Scoring_Config'!$D:$D,"Yes")="Yes",_xlfn.XLOOKUP("Src_IsAny",'Scoring_Config'!$A:$A,'Scoring_Config'!$C:$C,10),0),0)+IF(LEFT(Z903,4)="True",IF(_xlfn.XLOOKUP("Src_CIDR_Le_16",'Scoring_Config'!$A:$A,'Scoring_Config'!$D:$D,"Yes")="Yes",_xlfn.XLOOKUP("Src_CIDR_Le_16",'Scoring_Config'!$A:$A,'Scoring_Config'!$C:$C,10),0),0)+IF(LEFT(AA903,4)="True",IF(_xlfn.XLOOKUP("Src_CIDR_17_22",'Scoring_Config'!$A:$A,'Scoring_Config'!$D:$D,"Yes")="Yes",_xlfn.XLOOKUP("Src_CIDR_17_22",'Scoring_Config'!$A:$A,'Scoring_Config'!$C:$C,5),0),0)+IF(LEFT(AB903,4)="True",IF(_xlfn.XLOOKUP("Dst_IsAny",'Scoring_Config'!$A:$A,'Scoring_Config'!$D:$D,"Yes")="Yes",_xlfn.XLOOKUP("Dst_IsAny",'Scoring_Config'!$A:$A,'Scoring_Config'!$C:$C,10),0),0)+IF(LEFT(AC903,4)="True",IF(_xlfn.XLOOKUP("Dst_CIDR_Le_16",'Scoring_Config'!$A:$A,'Scoring_Config'!$D:$D,"Yes")="Yes",_xlfn.XLOOKUP("Dst_CIDR_Le_16",'Scoring_Config'!$A:$A,'Scoring_Config'!$C:$C,10),0),0)+IF(LEFT(AD903,4)="True",IF(_xlfn.XLOOKUP("Dst_CIDR_17_22",'Scoring_Config'!$A:$A,'Scoring_Config'!$D:$D,"Yes")="Yes",_xlfn.XLOOKUP("Dst_CIDR_17_22",'Scoring_Config'!$A:$A,'Scoring_Config'!$C:$C,5),0),0)+IF(LEFT(AE903,4)="True",IF(_xlfn.XLOOKUP("SrcZone_IsAny",'Scoring_Config'!$A:$A,'Scoring_Config'!$D:$D,"Yes")="Yes",_xlfn.XLOOKUP("SrcZone_IsAny",'Scoring_Config'!$A:$A,'Scoring_Config'!$C:$C,10),0),0)+IF(LEFT(AF903,4)="True",IF(_xlfn.XLOOKUP("DstZone_IsAny",'Scoring_Config'!$A:$A,'Scoring_Config'!$D:$D,"Yes")="Yes",_xlfn.XLOOKUP("DstZone_IsAny",'Scoring_Config'!$A:$A,'Scoring_Config'!$C:$C,10),0),0)+IF(LEFT(AG903,4)="True",IF(_xlfn.XLOOKUP("Service_Any_OR_RangeGt1000",'Scoring_Config'!$A:$A,'Scoring_Config'!$D:$D,"Yes")="Yes",_xlfn.XLOOKUP("Service_Any_OR_RangeGt1000",'Scoring_Config'!$A:$A,'Scoring_Config'!$C:$C,10),0),0)+IF(LEFT(AH903,4)="True",IF(_xlfn.XLOOKUP("App_Any_OR_RangeGt1000",'Scoring_Config'!$A:$A,'Scoring_Config'!$D:$D,"Yes")="Yes",_xlfn.XLOOKUP("App_Any_OR_RangeGt1000",'Scoring_Config'!$A:$A,'Scoring_Config'!$C:$C,10),0),0)+IF(LEFT(AI903,4)="True",IF(_xlfn.XLOOKUP("Service_Insecure_Match",'Scoring_Config'!$A:$A,'Scoring_Config'!$D:$D,"Yes")="Yes",_xlfn.XLOOKUP("Service_Insecure_Match",'Scoring_Config'!$A:$A,'Scoring_Config'!$C:$C,5),0),0)+IF(LEFT(AJ903,4)="True",IF(_xlfn.XLOOKUP("Risky_Inbound",'Scoring_Config'!$A:$A,'Scoring_Config'!$D:$D,"Yes")="Yes",_xlfn.XLOOKUP("Risky_Inbound",'Scoring_Config'!$A:$A,'Scoring_Config'!$C:$C,50),0),0)+IF(LEFT(AK903,4)="True",IF(_xlfn.XLOOKUP("Risky_Outbound",'Scoring_Config'!$A:$A,'Scoring_Config'!$D:$D,"Yes")="Yes",_xlfn.XLOOKUP("Risky_Outbound",'Scoring_Config'!$A:$A,'Scoring_Config'!$C:$C,25),0),0)+IF(LEFT(AZ903,4)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903,FIND(",",AL903)+1,100)),0)+IF(LEFT(AM903,4)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903,FIND(",",AN903)+1,100)),0)+IF(_xlfn.XLOOKUP("Profile_Scoring",'Scoring_Config'!$A:$A,'Scoring_Config'!$D:$D,"Yes")="Yes",VALUE(MID(AO903,FIND(",",AO903)+1,100)),0)+IF(_xlfn.XLOOKUP("Options_Scoring",'Scoring_Config'!$A:$A,'Scoring_Config'!$D:$D,"Yes")="Yes",VALUE(MID(AP903,FIND(",",AP903)+1,100)),0)))</f>
        <v>0</v>
      </c>
      <c r="AZ903" cm="1">
        <f t="array" ref="AZ903">IF(FALSE,"True," &amp; IF(_xlfn.XLOOKUP("Migrate_Insecure",'Scoring_Config'!$A:$A,'Scoring_Config'!$D:$D,"Yes")="Yes",_xlfn.XLOOKUP("Migrate_Insecure",'Scoring_Config'!$A:$A,'Scoring_Config'!$C:$C,10),0),"False,0")</f>
        <v>0</v>
      </c>
    </row>
    <row r="904" spans="1:52">
      <c r="A904" t="s">
        <v>1979</v>
      </c>
      <c r="B904" t="s">
        <v>2877</v>
      </c>
      <c r="C904" t="s">
        <v>3542</v>
      </c>
      <c r="D904" t="s">
        <v>3545</v>
      </c>
      <c r="E904" t="s">
        <v>3563</v>
      </c>
      <c r="F904" t="s">
        <v>3911</v>
      </c>
      <c r="G904" t="s">
        <v>510</v>
      </c>
      <c r="H904" t="s">
        <v>174</v>
      </c>
      <c r="I904" t="s">
        <v>4224</v>
      </c>
      <c r="J904" t="s">
        <v>1101</v>
      </c>
      <c r="K904" t="s">
        <v>1667</v>
      </c>
      <c r="L904" t="s">
        <v>1327</v>
      </c>
      <c r="M904" t="s">
        <v>1974</v>
      </c>
      <c r="N904" t="s">
        <v>4315</v>
      </c>
      <c r="O904" t="s">
        <v>4319</v>
      </c>
      <c r="P904" t="s">
        <v>4321</v>
      </c>
      <c r="Q904" t="s">
        <v>4965</v>
      </c>
      <c r="R904" t="s">
        <v>5439</v>
      </c>
      <c r="S904" t="s">
        <v>4324</v>
      </c>
      <c r="T904" t="s">
        <v>5797</v>
      </c>
      <c r="U904" t="s">
        <v>5797</v>
      </c>
      <c r="Y904" cm="1">
        <f t="array" ref="Y904">IF(FALSE,"True," &amp; IF(_xlfn.XLOOKUP("Src_IsAny",'Scoring_Config'!$A:$A,'Scoring_Config'!$D:$D,"Yes")="Yes",_xlfn.XLOOKUP("Src_IsAny",'Scoring_Config'!$A:$A,'Scoring_Config'!$C:$C,10),0),"False,0")</f>
        <v>0</v>
      </c>
      <c r="Z904" cm="1">
        <f t="array" ref="Z904">IF(FALSE,"True," &amp; IF(_xlfn.XLOOKUP("Src_CIDR_Le_16",'Scoring_Config'!$A:$A,'Scoring_Config'!$D:$D,"Yes")="Yes",_xlfn.XLOOKUP("Src_CIDR_Le_16",'Scoring_Config'!$A:$A,'Scoring_Config'!$C:$C,10),0),"False,0")</f>
        <v>0</v>
      </c>
      <c r="AA904" cm="1">
        <f t="array" ref="AA904">IF(FALSE,"True," &amp; IF(_xlfn.XLOOKUP("Src_CIDR_17_22",'Scoring_Config'!$A:$A,'Scoring_Config'!$D:$D,"Yes")="Yes",_xlfn.XLOOKUP("Src_CIDR_17_22",'Scoring_Config'!$A:$A,'Scoring_Config'!$C:$C,5),0),"False,0")</f>
        <v>0</v>
      </c>
      <c r="AB904" cm="1">
        <f t="array" ref="AB904">IF(FALSE,"True," &amp; IF(_xlfn.XLOOKUP("Dst_IsAny",'Scoring_Config'!$A:$A,'Scoring_Config'!$D:$D,"Yes")="Yes",_xlfn.XLOOKUP("Dst_IsAny",'Scoring_Config'!$A:$A,'Scoring_Config'!$C:$C,10),0),"False,0")</f>
        <v>0</v>
      </c>
      <c r="AC904" cm="1">
        <f t="array" ref="AC904">IF(FALSE,"True," &amp; IF(_xlfn.XLOOKUP("Dst_CIDR_Le_16",'Scoring_Config'!$A:$A,'Scoring_Config'!$D:$D,"Yes")="Yes",_xlfn.XLOOKUP("Dst_CIDR_Le_16",'Scoring_Config'!$A:$A,'Scoring_Config'!$C:$C,10),0),"False,0")</f>
        <v>0</v>
      </c>
      <c r="AD904" cm="1">
        <f t="array" ref="AD904">IF(FALSE,"True," &amp; IF(_xlfn.XLOOKUP("Dst_CIDR_17_22",'Scoring_Config'!$A:$A,'Scoring_Config'!$D:$D,"Yes")="Yes",_xlfn.XLOOKUP("Dst_CIDR_17_22",'Scoring_Config'!$A:$A,'Scoring_Config'!$C:$C,5),0),"False,0")</f>
        <v>0</v>
      </c>
      <c r="AE904" cm="1">
        <f t="array" ref="AE904">IF(FALSE,"True," &amp; IF(_xlfn.XLOOKUP("SrcZone_IsAny",'Scoring_Config'!$A:$A,'Scoring_Config'!$D:$D,"Yes")="Yes",_xlfn.XLOOKUP("SrcZone_IsAny",'Scoring_Config'!$A:$A,'Scoring_Config'!$C:$C,10),0),"False,0")</f>
        <v>0</v>
      </c>
      <c r="AF904" cm="1">
        <f t="array" ref="AF904">IF(FALSE,"True," &amp; IF(_xlfn.XLOOKUP("DstZone_IsAny",'Scoring_Config'!$A:$A,'Scoring_Config'!$D:$D,"Yes")="Yes",_xlfn.XLOOKUP("DstZone_IsAny",'Scoring_Config'!$A:$A,'Scoring_Config'!$C:$C,10),0),"False,0")</f>
        <v>0</v>
      </c>
      <c r="AG904" cm="1">
        <f t="array" ref="AG90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04" cm="1">
        <f t="array" ref="AH904">IF(FALSE,"True," &amp; IF(_xlfn.XLOOKUP("App_Any_OR_RangeGt1000",'Scoring_Config'!$A:$A,'Scoring_Config'!$D:$D,"Yes")="Yes",_xlfn.XLOOKUP("App_Any_OR_RangeGt1000",'Scoring_Config'!$A:$A,'Scoring_Config'!$C:$C,10),0),"False,0")</f>
        <v>0</v>
      </c>
      <c r="AI904" cm="1">
        <f t="array" ref="AI904">IF(FALSE,"True," &amp; IF(_xlfn.XLOOKUP("Service_Insecure_Match",'Scoring_Config'!$A:$A,'Scoring_Config'!$D:$D,"Yes")="Yes",_xlfn.XLOOKUP("Service_Insecure_Match",'Scoring_Config'!$A:$A,'Scoring_Config'!$C:$C,5),0),"False,0")</f>
        <v>0</v>
      </c>
      <c r="AJ904" cm="1">
        <f t="array" ref="AJ904">IF(FALSE,"True," &amp; IF(_xlfn.XLOOKUP("Risky_Inbound",'Scoring_Config'!$A:$A,'Scoring_Config'!$D:$D,"Yes")="Yes",_xlfn.XLOOKUP("Risky_Inbound",'Scoring_Config'!$A:$A,'Scoring_Config'!$C:$C,50),0),"False,0")</f>
        <v>0</v>
      </c>
      <c r="AK904" cm="1">
        <f t="array" ref="AK904">IF(FALSE,"True," &amp; IF(_xlfn.XLOOKUP("Risky_Outbound",'Scoring_Config'!$A:$A,'Scoring_Config'!$D:$D,"Yes")="Yes",_xlfn.XLOOKUP("Risky_Outbound",'Scoring_Config'!$A:$A,'Scoring_Config'!$C:$C,25),0),"False,0")</f>
        <v>0</v>
      </c>
      <c r="AL904" t="s">
        <v>6700</v>
      </c>
      <c r="AM904" cm="1">
        <f t="array" ref="AM90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04" t="s">
        <v>6697</v>
      </c>
      <c r="AO904" t="s">
        <v>6697</v>
      </c>
      <c r="AP904" t="s">
        <v>6697</v>
      </c>
      <c r="AQ904" cm="1">
        <f t="array" ref="AQ904">IF(FALSE,"True," &amp; IF(_xlfn.XLOOKUP("Service_IsAny",'Scoring_Config'!$A:$A,'Scoring_Config'!$D:$D,"Yes")="Yes",_xlfn.XLOOKUP("Service_IsAny",'Scoring_Config'!$A:$A,'Scoring_Config'!$C:$C,0),0),"False,0")</f>
        <v>0</v>
      </c>
      <c r="AR904">
        <v>0</v>
      </c>
      <c r="AS904" cm="1">
        <f t="array" ref="AS904">IF(FALSE,"True," &amp; IF(_xlfn.XLOOKUP("Service_RangeGt1000",'Scoring_Config'!$A:$A,'Scoring_Config'!$D:$D,"Yes")="Yes",_xlfn.XLOOKUP("Service_RangeGt1000",'Scoring_Config'!$A:$A,'Scoring_Config'!$C:$C,0),0),"False,0")</f>
        <v>0</v>
      </c>
      <c r="AT904" cm="1">
        <f t="array" ref="AT904">IF(FALSE,"True," &amp; IF(_xlfn.XLOOKUP("App_IsAny",'Scoring_Config'!$A:$A,'Scoring_Config'!$D:$D,"Yes")="Yes",_xlfn.XLOOKUP("App_IsAny",'Scoring_Config'!$A:$A,'Scoring_Config'!$C:$C,0),0),"False,0")</f>
        <v>0</v>
      </c>
      <c r="AU904">
        <v>1</v>
      </c>
      <c r="AV904" cm="1">
        <f t="array" ref="AV904">IF(FALSE,"True," &amp; IF(_xlfn.XLOOKUP("App_RangeGt1000",'Scoring_Config'!$A:$A,'Scoring_Config'!$D:$D,"Yes")="Yes",_xlfn.XLOOKUP("App_RangeGt1000",'Scoring_Config'!$A:$A,'Scoring_Config'!$C:$C,0),0),"False,0")</f>
        <v>0</v>
      </c>
      <c r="AW904" cm="1">
        <f t="array" ref="AW904">IF(FALSE,"True," &amp; IF(_xlfn.XLOOKUP("Action_IsDenyOrDrop",'Scoring_Config'!$A:$A,'Scoring_Config'!$D:$D,"Yes")="Yes",_xlfn.XLOOKUP("Action_IsDenyOrDrop",'Scoring_Config'!$A:$A,'Scoring_Config'!$C:$C,0),0),"False,0")</f>
        <v>0</v>
      </c>
      <c r="AX904" cm="1">
        <f t="array" ref="AX904">IF(LEFT(AW904,4)="True",0,(IF(LEFT(Y904,4)="True",IF(_xlfn.XLOOKUP("Src_IsAny",'Scoring_Config'!$A:$A,'Scoring_Config'!$D:$D,"Yes")="Yes",_xlfn.XLOOKUP("Src_IsAny",'Scoring_Config'!$A:$A,'Scoring_Config'!$C:$C,10),0),0)+IF(LEFT(Z904,4)="True",IF(_xlfn.XLOOKUP("Src_CIDR_Le_16",'Scoring_Config'!$A:$A,'Scoring_Config'!$D:$D,"Yes")="Yes",_xlfn.XLOOKUP("Src_CIDR_Le_16",'Scoring_Config'!$A:$A,'Scoring_Config'!$C:$C,10),0),0)+IF(LEFT(AA904,4)="True",IF(_xlfn.XLOOKUP("Src_CIDR_17_22",'Scoring_Config'!$A:$A,'Scoring_Config'!$D:$D,"Yes")="Yes",_xlfn.XLOOKUP("Src_CIDR_17_22",'Scoring_Config'!$A:$A,'Scoring_Config'!$C:$C,5),0),0)+IF(LEFT(AB904,4)="True",IF(_xlfn.XLOOKUP("Dst_IsAny",'Scoring_Config'!$A:$A,'Scoring_Config'!$D:$D,"Yes")="Yes",_xlfn.XLOOKUP("Dst_IsAny",'Scoring_Config'!$A:$A,'Scoring_Config'!$C:$C,10),0),0)+IF(LEFT(AC904,4)="True",IF(_xlfn.XLOOKUP("Dst_CIDR_Le_16",'Scoring_Config'!$A:$A,'Scoring_Config'!$D:$D,"Yes")="Yes",_xlfn.XLOOKUP("Dst_CIDR_Le_16",'Scoring_Config'!$A:$A,'Scoring_Config'!$C:$C,10),0),0)+IF(LEFT(AD904,4)="True",IF(_xlfn.XLOOKUP("Dst_CIDR_17_22",'Scoring_Config'!$A:$A,'Scoring_Config'!$D:$D,"Yes")="Yes",_xlfn.XLOOKUP("Dst_CIDR_17_22",'Scoring_Config'!$A:$A,'Scoring_Config'!$C:$C,5),0),0)+IF(LEFT(AE904,4)="True",IF(_xlfn.XLOOKUP("SrcZone_IsAny",'Scoring_Config'!$A:$A,'Scoring_Config'!$D:$D,"Yes")="Yes",_xlfn.XLOOKUP("SrcZone_IsAny",'Scoring_Config'!$A:$A,'Scoring_Config'!$C:$C,10),0),0)+IF(LEFT(AF904,4)="True",IF(_xlfn.XLOOKUP("DstZone_IsAny",'Scoring_Config'!$A:$A,'Scoring_Config'!$D:$D,"Yes")="Yes",_xlfn.XLOOKUP("DstZone_IsAny",'Scoring_Config'!$A:$A,'Scoring_Config'!$C:$C,10),0),0)+IF(LEFT(AG904,4)="True",IF(_xlfn.XLOOKUP("Service_Any_OR_RangeGt1000",'Scoring_Config'!$A:$A,'Scoring_Config'!$D:$D,"Yes")="Yes",_xlfn.XLOOKUP("Service_Any_OR_RangeGt1000",'Scoring_Config'!$A:$A,'Scoring_Config'!$C:$C,10),0),0)+IF(LEFT(AH904,4)="True",IF(_xlfn.XLOOKUP("App_Any_OR_RangeGt1000",'Scoring_Config'!$A:$A,'Scoring_Config'!$D:$D,"Yes")="Yes",_xlfn.XLOOKUP("App_Any_OR_RangeGt1000",'Scoring_Config'!$A:$A,'Scoring_Config'!$C:$C,10),0),0)+IF(LEFT(AI904,4)="True",IF(_xlfn.XLOOKUP("Service_Insecure_Match",'Scoring_Config'!$A:$A,'Scoring_Config'!$D:$D,"Yes")="Yes",_xlfn.XLOOKUP("Service_Insecure_Match",'Scoring_Config'!$A:$A,'Scoring_Config'!$C:$C,5),0),0)+IF(LEFT(AJ904,4)="True",IF(_xlfn.XLOOKUP("Risky_Inbound",'Scoring_Config'!$A:$A,'Scoring_Config'!$D:$D,"Yes")="Yes",_xlfn.XLOOKUP("Risky_Inbound",'Scoring_Config'!$A:$A,'Scoring_Config'!$C:$C,50),0),0)+IF(LEFT(AK904,4)="True",IF(_xlfn.XLOOKUP("Risky_Outbound",'Scoring_Config'!$A:$A,'Scoring_Config'!$D:$D,"Yes")="Yes",_xlfn.XLOOKUP("Risky_Outbound",'Scoring_Config'!$A:$A,'Scoring_Config'!$C:$C,25),0),0)+IF(LEFT(AZ904,4)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904,FIND(",",AL904)+1,100)),0)+IF(LEFT(AM904,4)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904,FIND(",",AN904)+1,100)),0)+IF(_xlfn.XLOOKUP("Profile_Scoring",'Scoring_Config'!$A:$A,'Scoring_Config'!$D:$D,"Yes")="Yes",VALUE(MID(AO904,FIND(",",AO904)+1,100)),0)+IF(_xlfn.XLOOKUP("Options_Scoring",'Scoring_Config'!$A:$A,'Scoring_Config'!$D:$D,"Yes")="Yes",VALUE(MID(AP904,FIND(",",AP904)+1,100)),0)))</f>
        <v>0</v>
      </c>
      <c r="AZ904" cm="1">
        <f t="array" ref="AZ904">IF(FALSE,"True," &amp; IF(_xlfn.XLOOKUP("Migrate_Insecure",'Scoring_Config'!$A:$A,'Scoring_Config'!$D:$D,"Yes")="Yes",_xlfn.XLOOKUP("Migrate_Insecure",'Scoring_Config'!$A:$A,'Scoring_Config'!$C:$C,10),0),"False,0")</f>
        <v>0</v>
      </c>
    </row>
    <row r="905" spans="1:52">
      <c r="A905" t="s">
        <v>1979</v>
      </c>
      <c r="B905" t="s">
        <v>2878</v>
      </c>
      <c r="C905" t="s">
        <v>3542</v>
      </c>
      <c r="D905" t="s">
        <v>3545</v>
      </c>
      <c r="E905" t="s">
        <v>3563</v>
      </c>
      <c r="F905" t="s">
        <v>3897</v>
      </c>
      <c r="G905" t="s">
        <v>511</v>
      </c>
      <c r="H905" t="s">
        <v>174</v>
      </c>
      <c r="I905" t="s">
        <v>4195</v>
      </c>
      <c r="J905" t="s">
        <v>174</v>
      </c>
      <c r="K905" t="s">
        <v>1660</v>
      </c>
      <c r="L905" t="s">
        <v>1327</v>
      </c>
      <c r="M905" t="s">
        <v>1974</v>
      </c>
      <c r="N905" t="s">
        <v>4315</v>
      </c>
      <c r="O905" t="s">
        <v>4319</v>
      </c>
      <c r="P905" t="s">
        <v>4321</v>
      </c>
      <c r="Q905" t="s">
        <v>4966</v>
      </c>
      <c r="R905" t="s">
        <v>5439</v>
      </c>
      <c r="S905" t="s">
        <v>4324</v>
      </c>
      <c r="T905" t="s">
        <v>5798</v>
      </c>
      <c r="U905" t="s">
        <v>6384</v>
      </c>
      <c r="Y905" cm="1">
        <f t="array" ref="Y905">IF(FALSE,"True," &amp; IF(_xlfn.XLOOKUP("Src_IsAny",'Scoring_Config'!$A:$A,'Scoring_Config'!$D:$D,"Yes")="Yes",_xlfn.XLOOKUP("Src_IsAny",'Scoring_Config'!$A:$A,'Scoring_Config'!$C:$C,10),0),"False,0")</f>
        <v>0</v>
      </c>
      <c r="Z905" cm="1">
        <f t="array" ref="Z905">IF(FALSE,"True," &amp; IF(_xlfn.XLOOKUP("Src_CIDR_Le_16",'Scoring_Config'!$A:$A,'Scoring_Config'!$D:$D,"Yes")="Yes",_xlfn.XLOOKUP("Src_CIDR_Le_16",'Scoring_Config'!$A:$A,'Scoring_Config'!$C:$C,10),0),"False,0")</f>
        <v>0</v>
      </c>
      <c r="AA905" cm="1">
        <f t="array" ref="AA905">IF(FALSE,"True," &amp; IF(_xlfn.XLOOKUP("Src_CIDR_17_22",'Scoring_Config'!$A:$A,'Scoring_Config'!$D:$D,"Yes")="Yes",_xlfn.XLOOKUP("Src_CIDR_17_22",'Scoring_Config'!$A:$A,'Scoring_Config'!$C:$C,5),0),"False,0")</f>
        <v>0</v>
      </c>
      <c r="AB905" cm="1">
        <f t="array" ref="AB905">IF(TRUE,"True," &amp; IF(_xlfn.XLOOKUP("Dst_IsAny",'Scoring_Config'!$A:$A,'Scoring_Config'!$D:$D,"Yes")="Yes",_xlfn.XLOOKUP("Dst_IsAny",'Scoring_Config'!$A:$A,'Scoring_Config'!$C:$C,10),0),"False,0")</f>
        <v>0</v>
      </c>
      <c r="AC905" cm="1">
        <f t="array" ref="AC905">IF(FALSE,"True," &amp; IF(_xlfn.XLOOKUP("Dst_CIDR_Le_16",'Scoring_Config'!$A:$A,'Scoring_Config'!$D:$D,"Yes")="Yes",_xlfn.XLOOKUP("Dst_CIDR_Le_16",'Scoring_Config'!$A:$A,'Scoring_Config'!$C:$C,10),0),"False,0")</f>
        <v>0</v>
      </c>
      <c r="AD905" cm="1">
        <f t="array" ref="AD905">IF(FALSE,"True," &amp; IF(_xlfn.XLOOKUP("Dst_CIDR_17_22",'Scoring_Config'!$A:$A,'Scoring_Config'!$D:$D,"Yes")="Yes",_xlfn.XLOOKUP("Dst_CIDR_17_22",'Scoring_Config'!$A:$A,'Scoring_Config'!$C:$C,5),0),"False,0")</f>
        <v>0</v>
      </c>
      <c r="AE905" cm="1">
        <f t="array" ref="AE905">IF(FALSE,"True," &amp; IF(_xlfn.XLOOKUP("SrcZone_IsAny",'Scoring_Config'!$A:$A,'Scoring_Config'!$D:$D,"Yes")="Yes",_xlfn.XLOOKUP("SrcZone_IsAny",'Scoring_Config'!$A:$A,'Scoring_Config'!$C:$C,10),0),"False,0")</f>
        <v>0</v>
      </c>
      <c r="AF905" cm="1">
        <f t="array" ref="AF905">IF(FALSE,"True," &amp; IF(_xlfn.XLOOKUP("DstZone_IsAny",'Scoring_Config'!$A:$A,'Scoring_Config'!$D:$D,"Yes")="Yes",_xlfn.XLOOKUP("DstZone_IsAny",'Scoring_Config'!$A:$A,'Scoring_Config'!$C:$C,10),0),"False,0")</f>
        <v>0</v>
      </c>
      <c r="AG905" cm="1">
        <f t="array" ref="AG90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05" cm="1">
        <f t="array" ref="AH905">IF(FALSE,"True," &amp; IF(_xlfn.XLOOKUP("App_Any_OR_RangeGt1000",'Scoring_Config'!$A:$A,'Scoring_Config'!$D:$D,"Yes")="Yes",_xlfn.XLOOKUP("App_Any_OR_RangeGt1000",'Scoring_Config'!$A:$A,'Scoring_Config'!$C:$C,10),0),"False,0")</f>
        <v>0</v>
      </c>
      <c r="AI905" cm="1">
        <f t="array" ref="AI905">IF(FALSE,"True," &amp; IF(_xlfn.XLOOKUP("Service_Insecure_Match",'Scoring_Config'!$A:$A,'Scoring_Config'!$D:$D,"Yes")="Yes",_xlfn.XLOOKUP("Service_Insecure_Match",'Scoring_Config'!$A:$A,'Scoring_Config'!$C:$C,5),0),"False,0")</f>
        <v>0</v>
      </c>
      <c r="AJ905" cm="1">
        <f t="array" ref="AJ905">IF(FALSE,"True," &amp; IF(_xlfn.XLOOKUP("Risky_Inbound",'Scoring_Config'!$A:$A,'Scoring_Config'!$D:$D,"Yes")="Yes",_xlfn.XLOOKUP("Risky_Inbound",'Scoring_Config'!$A:$A,'Scoring_Config'!$C:$C,50),0),"False,0")</f>
        <v>0</v>
      </c>
      <c r="AK905" cm="1">
        <f t="array" ref="AK905">IF(FALSE,"True," &amp; IF(_xlfn.XLOOKUP("Risky_Outbound",'Scoring_Config'!$A:$A,'Scoring_Config'!$D:$D,"Yes")="Yes",_xlfn.XLOOKUP("Risky_Outbound",'Scoring_Config'!$A:$A,'Scoring_Config'!$C:$C,25),0),"False,0")</f>
        <v>0</v>
      </c>
      <c r="AL905" t="s">
        <v>6700</v>
      </c>
      <c r="AM905" cm="1">
        <f t="array" ref="AM90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05" t="s">
        <v>6697</v>
      </c>
      <c r="AO905" t="s">
        <v>6697</v>
      </c>
      <c r="AP905" t="s">
        <v>6697</v>
      </c>
      <c r="AQ905" cm="1">
        <f t="array" ref="AQ905">IF(FALSE,"True," &amp; IF(_xlfn.XLOOKUP("Service_IsAny",'Scoring_Config'!$A:$A,'Scoring_Config'!$D:$D,"Yes")="Yes",_xlfn.XLOOKUP("Service_IsAny",'Scoring_Config'!$A:$A,'Scoring_Config'!$C:$C,0),0),"False,0")</f>
        <v>0</v>
      </c>
      <c r="AR905">
        <v>0</v>
      </c>
      <c r="AS905" cm="1">
        <f t="array" ref="AS905">IF(FALSE,"True," &amp; IF(_xlfn.XLOOKUP("Service_RangeGt1000",'Scoring_Config'!$A:$A,'Scoring_Config'!$D:$D,"Yes")="Yes",_xlfn.XLOOKUP("Service_RangeGt1000",'Scoring_Config'!$A:$A,'Scoring_Config'!$C:$C,0),0),"False,0")</f>
        <v>0</v>
      </c>
      <c r="AT905" cm="1">
        <f t="array" ref="AT905">IF(FALSE,"True," &amp; IF(_xlfn.XLOOKUP("App_IsAny",'Scoring_Config'!$A:$A,'Scoring_Config'!$D:$D,"Yes")="Yes",_xlfn.XLOOKUP("App_IsAny",'Scoring_Config'!$A:$A,'Scoring_Config'!$C:$C,0),0),"False,0")</f>
        <v>0</v>
      </c>
      <c r="AU905">
        <v>1</v>
      </c>
      <c r="AV905" cm="1">
        <f t="array" ref="AV905">IF(FALSE,"True," &amp; IF(_xlfn.XLOOKUP("App_RangeGt1000",'Scoring_Config'!$A:$A,'Scoring_Config'!$D:$D,"Yes")="Yes",_xlfn.XLOOKUP("App_RangeGt1000",'Scoring_Config'!$A:$A,'Scoring_Config'!$C:$C,0),0),"False,0")</f>
        <v>0</v>
      </c>
      <c r="AW905" cm="1">
        <f t="array" ref="AW905">IF(FALSE,"True," &amp; IF(_xlfn.XLOOKUP("Action_IsDenyOrDrop",'Scoring_Config'!$A:$A,'Scoring_Config'!$D:$D,"Yes")="Yes",_xlfn.XLOOKUP("Action_IsDenyOrDrop",'Scoring_Config'!$A:$A,'Scoring_Config'!$C:$C,0),0),"False,0")</f>
        <v>0</v>
      </c>
      <c r="AX905" cm="1">
        <f t="array" ref="AX905">IF(LEFT(AW905,4)="True",0,(IF(LEFT(Y905,4)="True",IF(_xlfn.XLOOKUP("Src_IsAny",'Scoring_Config'!$A:$A,'Scoring_Config'!$D:$D,"Yes")="Yes",_xlfn.XLOOKUP("Src_IsAny",'Scoring_Config'!$A:$A,'Scoring_Config'!$C:$C,10),0),0)+IF(LEFT(Z905,4)="True",IF(_xlfn.XLOOKUP("Src_CIDR_Le_16",'Scoring_Config'!$A:$A,'Scoring_Config'!$D:$D,"Yes")="Yes",_xlfn.XLOOKUP("Src_CIDR_Le_16",'Scoring_Config'!$A:$A,'Scoring_Config'!$C:$C,10),0),0)+IF(LEFT(AA905,4)="True",IF(_xlfn.XLOOKUP("Src_CIDR_17_22",'Scoring_Config'!$A:$A,'Scoring_Config'!$D:$D,"Yes")="Yes",_xlfn.XLOOKUP("Src_CIDR_17_22",'Scoring_Config'!$A:$A,'Scoring_Config'!$C:$C,5),0),0)+IF(LEFT(AB905,4)="True",IF(_xlfn.XLOOKUP("Dst_IsAny",'Scoring_Config'!$A:$A,'Scoring_Config'!$D:$D,"Yes")="Yes",_xlfn.XLOOKUP("Dst_IsAny",'Scoring_Config'!$A:$A,'Scoring_Config'!$C:$C,10),0),0)+IF(LEFT(AC905,4)="True",IF(_xlfn.XLOOKUP("Dst_CIDR_Le_16",'Scoring_Config'!$A:$A,'Scoring_Config'!$D:$D,"Yes")="Yes",_xlfn.XLOOKUP("Dst_CIDR_Le_16",'Scoring_Config'!$A:$A,'Scoring_Config'!$C:$C,10),0),0)+IF(LEFT(AD905,4)="True",IF(_xlfn.XLOOKUP("Dst_CIDR_17_22",'Scoring_Config'!$A:$A,'Scoring_Config'!$D:$D,"Yes")="Yes",_xlfn.XLOOKUP("Dst_CIDR_17_22",'Scoring_Config'!$A:$A,'Scoring_Config'!$C:$C,5),0),0)+IF(LEFT(AE905,4)="True",IF(_xlfn.XLOOKUP("SrcZone_IsAny",'Scoring_Config'!$A:$A,'Scoring_Config'!$D:$D,"Yes")="Yes",_xlfn.XLOOKUP("SrcZone_IsAny",'Scoring_Config'!$A:$A,'Scoring_Config'!$C:$C,10),0),0)+IF(LEFT(AF905,4)="True",IF(_xlfn.XLOOKUP("DstZone_IsAny",'Scoring_Config'!$A:$A,'Scoring_Config'!$D:$D,"Yes")="Yes",_xlfn.XLOOKUP("DstZone_IsAny",'Scoring_Config'!$A:$A,'Scoring_Config'!$C:$C,10),0),0)+IF(LEFT(AG905,4)="True",IF(_xlfn.XLOOKUP("Service_Any_OR_RangeGt1000",'Scoring_Config'!$A:$A,'Scoring_Config'!$D:$D,"Yes")="Yes",_xlfn.XLOOKUP("Service_Any_OR_RangeGt1000",'Scoring_Config'!$A:$A,'Scoring_Config'!$C:$C,10),0),0)+IF(LEFT(AH905,4)="True",IF(_xlfn.XLOOKUP("App_Any_OR_RangeGt1000",'Scoring_Config'!$A:$A,'Scoring_Config'!$D:$D,"Yes")="Yes",_xlfn.XLOOKUP("App_Any_OR_RangeGt1000",'Scoring_Config'!$A:$A,'Scoring_Config'!$C:$C,10),0),0)+IF(LEFT(AI905,4)="True",IF(_xlfn.XLOOKUP("Service_Insecure_Match",'Scoring_Config'!$A:$A,'Scoring_Config'!$D:$D,"Yes")="Yes",_xlfn.XLOOKUP("Service_Insecure_Match",'Scoring_Config'!$A:$A,'Scoring_Config'!$C:$C,5),0),0)+IF(LEFT(AJ905,4)="True",IF(_xlfn.XLOOKUP("Risky_Inbound",'Scoring_Config'!$A:$A,'Scoring_Config'!$D:$D,"Yes")="Yes",_xlfn.XLOOKUP("Risky_Inbound",'Scoring_Config'!$A:$A,'Scoring_Config'!$C:$C,50),0),0)+IF(LEFT(AK905,4)="True",IF(_xlfn.XLOOKUP("Risky_Outbound",'Scoring_Config'!$A:$A,'Scoring_Config'!$D:$D,"Yes")="Yes",_xlfn.XLOOKUP("Risky_Outbound",'Scoring_Config'!$A:$A,'Scoring_Config'!$C:$C,25),0),0)+IF(LEFT(AZ905,4)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905,FIND(",",AL905)+1,100)),0)+IF(LEFT(AM905,4)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905,FIND(",",AN905)+1,100)),0)+IF(_xlfn.XLOOKUP("Profile_Scoring",'Scoring_Config'!$A:$A,'Scoring_Config'!$D:$D,"Yes")="Yes",VALUE(MID(AO905,FIND(",",AO905)+1,100)),0)+IF(_xlfn.XLOOKUP("Options_Scoring",'Scoring_Config'!$A:$A,'Scoring_Config'!$D:$D,"Yes")="Yes",VALUE(MID(AP905,FIND(",",AP905)+1,100)),0)))</f>
        <v>0</v>
      </c>
      <c r="AZ905" cm="1">
        <f t="array" ref="AZ905">IF(FALSE,"True," &amp; IF(_xlfn.XLOOKUP("Migrate_Insecure",'Scoring_Config'!$A:$A,'Scoring_Config'!$D:$D,"Yes")="Yes",_xlfn.XLOOKUP("Migrate_Insecure",'Scoring_Config'!$A:$A,'Scoring_Config'!$C:$C,10),0),"False,0")</f>
        <v>0</v>
      </c>
    </row>
    <row r="906" spans="1:52">
      <c r="A906" t="s">
        <v>1979</v>
      </c>
      <c r="B906" t="s">
        <v>2879</v>
      </c>
      <c r="C906" t="s">
        <v>3542</v>
      </c>
      <c r="D906" t="s">
        <v>3545</v>
      </c>
      <c r="E906" t="s">
        <v>3563</v>
      </c>
      <c r="F906" t="s">
        <v>3576</v>
      </c>
      <c r="G906" t="s">
        <v>512</v>
      </c>
      <c r="H906" t="s">
        <v>174</v>
      </c>
      <c r="I906" t="s">
        <v>4225</v>
      </c>
      <c r="J906" t="s">
        <v>1102</v>
      </c>
      <c r="K906" t="s">
        <v>1662</v>
      </c>
      <c r="L906" t="s">
        <v>1327</v>
      </c>
      <c r="M906" t="s">
        <v>1974</v>
      </c>
      <c r="N906" t="s">
        <v>4315</v>
      </c>
      <c r="O906" t="s">
        <v>4319</v>
      </c>
      <c r="P906" t="s">
        <v>4323</v>
      </c>
      <c r="Q906" t="s">
        <v>4967</v>
      </c>
      <c r="R906" t="s">
        <v>5439</v>
      </c>
      <c r="S906" t="s">
        <v>4324</v>
      </c>
      <c r="T906" t="s">
        <v>5799</v>
      </c>
      <c r="U906" t="s">
        <v>6385</v>
      </c>
      <c r="Y906" cm="1">
        <f t="array" ref="Y906">IF(FALSE,"True," &amp; IF(_xlfn.XLOOKUP("Src_IsAny",'Scoring_Config'!$A:$A,'Scoring_Config'!$D:$D,"Yes")="Yes",_xlfn.XLOOKUP("Src_IsAny",'Scoring_Config'!$A:$A,'Scoring_Config'!$C:$C,10),0),"False,0")</f>
        <v>0</v>
      </c>
      <c r="Z906" cm="1">
        <f t="array" ref="Z906">IF(FALSE,"True," &amp; IF(_xlfn.XLOOKUP("Src_CIDR_Le_16",'Scoring_Config'!$A:$A,'Scoring_Config'!$D:$D,"Yes")="Yes",_xlfn.XLOOKUP("Src_CIDR_Le_16",'Scoring_Config'!$A:$A,'Scoring_Config'!$C:$C,10),0),"False,0")</f>
        <v>0</v>
      </c>
      <c r="AA906" cm="1">
        <f t="array" ref="AA906">IF(FALSE,"True," &amp; IF(_xlfn.XLOOKUP("Src_CIDR_17_22",'Scoring_Config'!$A:$A,'Scoring_Config'!$D:$D,"Yes")="Yes",_xlfn.XLOOKUP("Src_CIDR_17_22",'Scoring_Config'!$A:$A,'Scoring_Config'!$C:$C,5),0),"False,0")</f>
        <v>0</v>
      </c>
      <c r="AB906" cm="1">
        <f t="array" ref="AB906">IF(FALSE,"True," &amp; IF(_xlfn.XLOOKUP("Dst_IsAny",'Scoring_Config'!$A:$A,'Scoring_Config'!$D:$D,"Yes")="Yes",_xlfn.XLOOKUP("Dst_IsAny",'Scoring_Config'!$A:$A,'Scoring_Config'!$C:$C,10),0),"False,0")</f>
        <v>0</v>
      </c>
      <c r="AC906" cm="1">
        <f t="array" ref="AC906">IF(FALSE,"True," &amp; IF(_xlfn.XLOOKUP("Dst_CIDR_Le_16",'Scoring_Config'!$A:$A,'Scoring_Config'!$D:$D,"Yes")="Yes",_xlfn.XLOOKUP("Dst_CIDR_Le_16",'Scoring_Config'!$A:$A,'Scoring_Config'!$C:$C,10),0),"False,0")</f>
        <v>0</v>
      </c>
      <c r="AD906" cm="1">
        <f t="array" ref="AD906">IF(FALSE,"True," &amp; IF(_xlfn.XLOOKUP("Dst_CIDR_17_22",'Scoring_Config'!$A:$A,'Scoring_Config'!$D:$D,"Yes")="Yes",_xlfn.XLOOKUP("Dst_CIDR_17_22",'Scoring_Config'!$A:$A,'Scoring_Config'!$C:$C,5),0),"False,0")</f>
        <v>0</v>
      </c>
      <c r="AE906" cm="1">
        <f t="array" ref="AE906">IF(FALSE,"True," &amp; IF(_xlfn.XLOOKUP("SrcZone_IsAny",'Scoring_Config'!$A:$A,'Scoring_Config'!$D:$D,"Yes")="Yes",_xlfn.XLOOKUP("SrcZone_IsAny",'Scoring_Config'!$A:$A,'Scoring_Config'!$C:$C,10),0),"False,0")</f>
        <v>0</v>
      </c>
      <c r="AF906" cm="1">
        <f t="array" ref="AF906">IF(FALSE,"True," &amp; IF(_xlfn.XLOOKUP("DstZone_IsAny",'Scoring_Config'!$A:$A,'Scoring_Config'!$D:$D,"Yes")="Yes",_xlfn.XLOOKUP("DstZone_IsAny",'Scoring_Config'!$A:$A,'Scoring_Config'!$C:$C,10),0),"False,0")</f>
        <v>0</v>
      </c>
      <c r="AG906" cm="1">
        <f t="array" ref="AG90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06" cm="1">
        <f t="array" ref="AH906">IF(FALSE,"True," &amp; IF(_xlfn.XLOOKUP("App_Any_OR_RangeGt1000",'Scoring_Config'!$A:$A,'Scoring_Config'!$D:$D,"Yes")="Yes",_xlfn.XLOOKUP("App_Any_OR_RangeGt1000",'Scoring_Config'!$A:$A,'Scoring_Config'!$C:$C,10),0),"False,0")</f>
        <v>0</v>
      </c>
      <c r="AI906" cm="1">
        <f t="array" ref="AI906">IF(FALSE,"True," &amp; IF(_xlfn.XLOOKUP("Service_Insecure_Match",'Scoring_Config'!$A:$A,'Scoring_Config'!$D:$D,"Yes")="Yes",_xlfn.XLOOKUP("Service_Insecure_Match",'Scoring_Config'!$A:$A,'Scoring_Config'!$C:$C,5),0),"False,0")</f>
        <v>0</v>
      </c>
      <c r="AJ906" cm="1">
        <f t="array" ref="AJ906">IF(FALSE,"True," &amp; IF(_xlfn.XLOOKUP("Risky_Inbound",'Scoring_Config'!$A:$A,'Scoring_Config'!$D:$D,"Yes")="Yes",_xlfn.XLOOKUP("Risky_Inbound",'Scoring_Config'!$A:$A,'Scoring_Config'!$C:$C,50),0),"False,0")</f>
        <v>0</v>
      </c>
      <c r="AK906" cm="1">
        <f t="array" ref="AK906">IF(FALSE,"True," &amp; IF(_xlfn.XLOOKUP("Risky_Outbound",'Scoring_Config'!$A:$A,'Scoring_Config'!$D:$D,"Yes")="Yes",_xlfn.XLOOKUP("Risky_Outbound",'Scoring_Config'!$A:$A,'Scoring_Config'!$C:$C,25),0),"False,0")</f>
        <v>0</v>
      </c>
      <c r="AL906" t="s">
        <v>6699</v>
      </c>
      <c r="AM906" cm="1">
        <f t="array" ref="AM90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06" t="s">
        <v>6697</v>
      </c>
      <c r="AO906" t="s">
        <v>6697</v>
      </c>
      <c r="AP906" t="s">
        <v>6697</v>
      </c>
      <c r="AQ906" cm="1">
        <f t="array" ref="AQ906">IF(FALSE,"True," &amp; IF(_xlfn.XLOOKUP("Service_IsAny",'Scoring_Config'!$A:$A,'Scoring_Config'!$D:$D,"Yes")="Yes",_xlfn.XLOOKUP("Service_IsAny",'Scoring_Config'!$A:$A,'Scoring_Config'!$C:$C,0),0),"False,0")</f>
        <v>0</v>
      </c>
      <c r="AR906">
        <v>0</v>
      </c>
      <c r="AS906" cm="1">
        <f t="array" ref="AS906">IF(FALSE,"True," &amp; IF(_xlfn.XLOOKUP("Service_RangeGt1000",'Scoring_Config'!$A:$A,'Scoring_Config'!$D:$D,"Yes")="Yes",_xlfn.XLOOKUP("Service_RangeGt1000",'Scoring_Config'!$A:$A,'Scoring_Config'!$C:$C,0),0),"False,0")</f>
        <v>0</v>
      </c>
      <c r="AT906" cm="1">
        <f t="array" ref="AT906">IF(FALSE,"True," &amp; IF(_xlfn.XLOOKUP("App_IsAny",'Scoring_Config'!$A:$A,'Scoring_Config'!$D:$D,"Yes")="Yes",_xlfn.XLOOKUP("App_IsAny",'Scoring_Config'!$A:$A,'Scoring_Config'!$C:$C,0),0),"False,0")</f>
        <v>0</v>
      </c>
      <c r="AU906">
        <v>2</v>
      </c>
      <c r="AV906" cm="1">
        <f t="array" ref="AV906">IF(FALSE,"True," &amp; IF(_xlfn.XLOOKUP("App_RangeGt1000",'Scoring_Config'!$A:$A,'Scoring_Config'!$D:$D,"Yes")="Yes",_xlfn.XLOOKUP("App_RangeGt1000",'Scoring_Config'!$A:$A,'Scoring_Config'!$C:$C,0),0),"False,0")</f>
        <v>0</v>
      </c>
      <c r="AW906" cm="1">
        <f t="array" ref="AW906">IF(FALSE,"True," &amp; IF(_xlfn.XLOOKUP("Action_IsDenyOrDrop",'Scoring_Config'!$A:$A,'Scoring_Config'!$D:$D,"Yes")="Yes",_xlfn.XLOOKUP("Action_IsDenyOrDrop",'Scoring_Config'!$A:$A,'Scoring_Config'!$C:$C,0),0),"False,0")</f>
        <v>0</v>
      </c>
      <c r="AX906" cm="1">
        <f t="array" ref="AX906">IF(LEFT(AW906,4)="True",0,(IF(LEFT(Y906,4)="True",IF(_xlfn.XLOOKUP("Src_IsAny",'Scoring_Config'!$A:$A,'Scoring_Config'!$D:$D,"Yes")="Yes",_xlfn.XLOOKUP("Src_IsAny",'Scoring_Config'!$A:$A,'Scoring_Config'!$C:$C,10),0),0)+IF(LEFT(Z906,4)="True",IF(_xlfn.XLOOKUP("Src_CIDR_Le_16",'Scoring_Config'!$A:$A,'Scoring_Config'!$D:$D,"Yes")="Yes",_xlfn.XLOOKUP("Src_CIDR_Le_16",'Scoring_Config'!$A:$A,'Scoring_Config'!$C:$C,10),0),0)+IF(LEFT(AA906,4)="True",IF(_xlfn.XLOOKUP("Src_CIDR_17_22",'Scoring_Config'!$A:$A,'Scoring_Config'!$D:$D,"Yes")="Yes",_xlfn.XLOOKUP("Src_CIDR_17_22",'Scoring_Config'!$A:$A,'Scoring_Config'!$C:$C,5),0),0)+IF(LEFT(AB906,4)="True",IF(_xlfn.XLOOKUP("Dst_IsAny",'Scoring_Config'!$A:$A,'Scoring_Config'!$D:$D,"Yes")="Yes",_xlfn.XLOOKUP("Dst_IsAny",'Scoring_Config'!$A:$A,'Scoring_Config'!$C:$C,10),0),0)+IF(LEFT(AC906,4)="True",IF(_xlfn.XLOOKUP("Dst_CIDR_Le_16",'Scoring_Config'!$A:$A,'Scoring_Config'!$D:$D,"Yes")="Yes",_xlfn.XLOOKUP("Dst_CIDR_Le_16",'Scoring_Config'!$A:$A,'Scoring_Config'!$C:$C,10),0),0)+IF(LEFT(AD906,4)="True",IF(_xlfn.XLOOKUP("Dst_CIDR_17_22",'Scoring_Config'!$A:$A,'Scoring_Config'!$D:$D,"Yes")="Yes",_xlfn.XLOOKUP("Dst_CIDR_17_22",'Scoring_Config'!$A:$A,'Scoring_Config'!$C:$C,5),0),0)+IF(LEFT(AE906,4)="True",IF(_xlfn.XLOOKUP("SrcZone_IsAny",'Scoring_Config'!$A:$A,'Scoring_Config'!$D:$D,"Yes")="Yes",_xlfn.XLOOKUP("SrcZone_IsAny",'Scoring_Config'!$A:$A,'Scoring_Config'!$C:$C,10),0),0)+IF(LEFT(AF906,4)="True",IF(_xlfn.XLOOKUP("DstZone_IsAny",'Scoring_Config'!$A:$A,'Scoring_Config'!$D:$D,"Yes")="Yes",_xlfn.XLOOKUP("DstZone_IsAny",'Scoring_Config'!$A:$A,'Scoring_Config'!$C:$C,10),0),0)+IF(LEFT(AG906,4)="True",IF(_xlfn.XLOOKUP("Service_Any_OR_RangeGt1000",'Scoring_Config'!$A:$A,'Scoring_Config'!$D:$D,"Yes")="Yes",_xlfn.XLOOKUP("Service_Any_OR_RangeGt1000",'Scoring_Config'!$A:$A,'Scoring_Config'!$C:$C,10),0),0)+IF(LEFT(AH906,4)="True",IF(_xlfn.XLOOKUP("App_Any_OR_RangeGt1000",'Scoring_Config'!$A:$A,'Scoring_Config'!$D:$D,"Yes")="Yes",_xlfn.XLOOKUP("App_Any_OR_RangeGt1000",'Scoring_Config'!$A:$A,'Scoring_Config'!$C:$C,10),0),0)+IF(LEFT(AI906,4)="True",IF(_xlfn.XLOOKUP("Service_Insecure_Match",'Scoring_Config'!$A:$A,'Scoring_Config'!$D:$D,"Yes")="Yes",_xlfn.XLOOKUP("Service_Insecure_Match",'Scoring_Config'!$A:$A,'Scoring_Config'!$C:$C,5),0),0)+IF(LEFT(AJ906,4)="True",IF(_xlfn.XLOOKUP("Risky_Inbound",'Scoring_Config'!$A:$A,'Scoring_Config'!$D:$D,"Yes")="Yes",_xlfn.XLOOKUP("Risky_Inbound",'Scoring_Config'!$A:$A,'Scoring_Config'!$C:$C,50),0),0)+IF(LEFT(AK906,4)="True",IF(_xlfn.XLOOKUP("Risky_Outbound",'Scoring_Config'!$A:$A,'Scoring_Config'!$D:$D,"Yes")="Yes",_xlfn.XLOOKUP("Risky_Outbound",'Scoring_Config'!$A:$A,'Scoring_Config'!$C:$C,25),0),0)+IF(LEFT(AZ906,4)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906,FIND(",",AL906)+1,100)),0)+IF(LEFT(AM906,4)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906,FIND(",",AN906)+1,100)),0)+IF(_xlfn.XLOOKUP("Profile_Scoring",'Scoring_Config'!$A:$A,'Scoring_Config'!$D:$D,"Yes")="Yes",VALUE(MID(AO906,FIND(",",AO906)+1,100)),0)+IF(_xlfn.XLOOKUP("Options_Scoring",'Scoring_Config'!$A:$A,'Scoring_Config'!$D:$D,"Yes")="Yes",VALUE(MID(AP906,FIND(",",AP906)+1,100)),0)))</f>
        <v>0</v>
      </c>
      <c r="AZ906" cm="1">
        <f t="array" ref="AZ906">IF(FALSE,"True," &amp; IF(_xlfn.XLOOKUP("Migrate_Insecure",'Scoring_Config'!$A:$A,'Scoring_Config'!$D:$D,"Yes")="Yes",_xlfn.XLOOKUP("Migrate_Insecure",'Scoring_Config'!$A:$A,'Scoring_Config'!$C:$C,10),0),"False,0")</f>
        <v>0</v>
      </c>
    </row>
    <row r="907" spans="1:52">
      <c r="A907" t="s">
        <v>1979</v>
      </c>
      <c r="B907" t="s">
        <v>2880</v>
      </c>
      <c r="C907" t="s">
        <v>3542</v>
      </c>
      <c r="D907" t="s">
        <v>3545</v>
      </c>
      <c r="E907" t="s">
        <v>3563</v>
      </c>
      <c r="F907" t="s">
        <v>3890</v>
      </c>
      <c r="G907" t="s">
        <v>513</v>
      </c>
      <c r="H907" t="s">
        <v>174</v>
      </c>
      <c r="I907" t="s">
        <v>3851</v>
      </c>
      <c r="J907" t="s">
        <v>245</v>
      </c>
      <c r="K907" t="s">
        <v>1770</v>
      </c>
      <c r="L907" t="s">
        <v>1327</v>
      </c>
      <c r="M907" t="s">
        <v>1974</v>
      </c>
      <c r="N907" t="s">
        <v>4315</v>
      </c>
      <c r="O907" t="s">
        <v>4319</v>
      </c>
      <c r="P907" t="s">
        <v>4321</v>
      </c>
      <c r="Q907" t="s">
        <v>4968</v>
      </c>
      <c r="R907" t="s">
        <v>5439</v>
      </c>
      <c r="S907" t="s">
        <v>4324</v>
      </c>
      <c r="T907" t="s">
        <v>5800</v>
      </c>
      <c r="U907" t="s">
        <v>6386</v>
      </c>
      <c r="Y907" cm="1">
        <f t="array" ref="Y907">IF(FALSE,"True," &amp; IF(_xlfn.XLOOKUP("Src_IsAny",'Scoring_Config'!$A:$A,'Scoring_Config'!$D:$D,"Yes")="Yes",_xlfn.XLOOKUP("Src_IsAny",'Scoring_Config'!$A:$A,'Scoring_Config'!$C:$C,10),0),"False,0")</f>
        <v>0</v>
      </c>
      <c r="Z907" cm="1">
        <f t="array" ref="Z907">IF(FALSE,"True," &amp; IF(_xlfn.XLOOKUP("Src_CIDR_Le_16",'Scoring_Config'!$A:$A,'Scoring_Config'!$D:$D,"Yes")="Yes",_xlfn.XLOOKUP("Src_CIDR_Le_16",'Scoring_Config'!$A:$A,'Scoring_Config'!$C:$C,10),0),"False,0")</f>
        <v>0</v>
      </c>
      <c r="AA907" cm="1">
        <f t="array" ref="AA907">IF(FALSE,"True," &amp; IF(_xlfn.XLOOKUP("Src_CIDR_17_22",'Scoring_Config'!$A:$A,'Scoring_Config'!$D:$D,"Yes")="Yes",_xlfn.XLOOKUP("Src_CIDR_17_22",'Scoring_Config'!$A:$A,'Scoring_Config'!$C:$C,5),0),"False,0")</f>
        <v>0</v>
      </c>
      <c r="AB907" cm="1">
        <f t="array" ref="AB907">IF(FALSE,"True," &amp; IF(_xlfn.XLOOKUP("Dst_IsAny",'Scoring_Config'!$A:$A,'Scoring_Config'!$D:$D,"Yes")="Yes",_xlfn.XLOOKUP("Dst_IsAny",'Scoring_Config'!$A:$A,'Scoring_Config'!$C:$C,10),0),"False,0")</f>
        <v>0</v>
      </c>
      <c r="AC907" cm="1">
        <f t="array" ref="AC907">IF(FALSE,"True," &amp; IF(_xlfn.XLOOKUP("Dst_CIDR_Le_16",'Scoring_Config'!$A:$A,'Scoring_Config'!$D:$D,"Yes")="Yes",_xlfn.XLOOKUP("Dst_CIDR_Le_16",'Scoring_Config'!$A:$A,'Scoring_Config'!$C:$C,10),0),"False,0")</f>
        <v>0</v>
      </c>
      <c r="AD907" cm="1">
        <f t="array" ref="AD907">IF(FALSE,"True," &amp; IF(_xlfn.XLOOKUP("Dst_CIDR_17_22",'Scoring_Config'!$A:$A,'Scoring_Config'!$D:$D,"Yes")="Yes",_xlfn.XLOOKUP("Dst_CIDR_17_22",'Scoring_Config'!$A:$A,'Scoring_Config'!$C:$C,5),0),"False,0")</f>
        <v>0</v>
      </c>
      <c r="AE907" cm="1">
        <f t="array" ref="AE907">IF(FALSE,"True," &amp; IF(_xlfn.XLOOKUP("SrcZone_IsAny",'Scoring_Config'!$A:$A,'Scoring_Config'!$D:$D,"Yes")="Yes",_xlfn.XLOOKUP("SrcZone_IsAny",'Scoring_Config'!$A:$A,'Scoring_Config'!$C:$C,10),0),"False,0")</f>
        <v>0</v>
      </c>
      <c r="AF907" cm="1">
        <f t="array" ref="AF907">IF(FALSE,"True," &amp; IF(_xlfn.XLOOKUP("DstZone_IsAny",'Scoring_Config'!$A:$A,'Scoring_Config'!$D:$D,"Yes")="Yes",_xlfn.XLOOKUP("DstZone_IsAny",'Scoring_Config'!$A:$A,'Scoring_Config'!$C:$C,10),0),"False,0")</f>
        <v>0</v>
      </c>
      <c r="AG907" cm="1">
        <f t="array" ref="AG90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07" cm="1">
        <f t="array" ref="AH907">IF(FALSE,"True," &amp; IF(_xlfn.XLOOKUP("App_Any_OR_RangeGt1000",'Scoring_Config'!$A:$A,'Scoring_Config'!$D:$D,"Yes")="Yes",_xlfn.XLOOKUP("App_Any_OR_RangeGt1000",'Scoring_Config'!$A:$A,'Scoring_Config'!$C:$C,10),0),"False,0")</f>
        <v>0</v>
      </c>
      <c r="AI907" cm="1">
        <f t="array" ref="AI907">IF(FALSE,"True," &amp; IF(_xlfn.XLOOKUP("Service_Insecure_Match",'Scoring_Config'!$A:$A,'Scoring_Config'!$D:$D,"Yes")="Yes",_xlfn.XLOOKUP("Service_Insecure_Match",'Scoring_Config'!$A:$A,'Scoring_Config'!$C:$C,5),0),"False,0")</f>
        <v>0</v>
      </c>
      <c r="AJ907" cm="1">
        <f t="array" ref="AJ907">IF(FALSE,"True," &amp; IF(_xlfn.XLOOKUP("Risky_Inbound",'Scoring_Config'!$A:$A,'Scoring_Config'!$D:$D,"Yes")="Yes",_xlfn.XLOOKUP("Risky_Inbound",'Scoring_Config'!$A:$A,'Scoring_Config'!$C:$C,50),0),"False,0")</f>
        <v>0</v>
      </c>
      <c r="AK907" cm="1">
        <f t="array" ref="AK907">IF(FALSE,"True," &amp; IF(_xlfn.XLOOKUP("Risky_Outbound",'Scoring_Config'!$A:$A,'Scoring_Config'!$D:$D,"Yes")="Yes",_xlfn.XLOOKUP("Risky_Outbound",'Scoring_Config'!$A:$A,'Scoring_Config'!$C:$C,25),0),"False,0")</f>
        <v>0</v>
      </c>
      <c r="AL907" t="s">
        <v>6700</v>
      </c>
      <c r="AM907" cm="1">
        <f t="array" ref="AM90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07" t="s">
        <v>6697</v>
      </c>
      <c r="AO907" t="s">
        <v>6697</v>
      </c>
      <c r="AP907" t="s">
        <v>6697</v>
      </c>
      <c r="AQ907" cm="1">
        <f t="array" ref="AQ907">IF(FALSE,"True," &amp; IF(_xlfn.XLOOKUP("Service_IsAny",'Scoring_Config'!$A:$A,'Scoring_Config'!$D:$D,"Yes")="Yes",_xlfn.XLOOKUP("Service_IsAny",'Scoring_Config'!$A:$A,'Scoring_Config'!$C:$C,0),0),"False,0")</f>
        <v>0</v>
      </c>
      <c r="AR907">
        <v>0</v>
      </c>
      <c r="AS907" cm="1">
        <f t="array" ref="AS907">IF(FALSE,"True," &amp; IF(_xlfn.XLOOKUP("Service_RangeGt1000",'Scoring_Config'!$A:$A,'Scoring_Config'!$D:$D,"Yes")="Yes",_xlfn.XLOOKUP("Service_RangeGt1000",'Scoring_Config'!$A:$A,'Scoring_Config'!$C:$C,0),0),"False,0")</f>
        <v>0</v>
      </c>
      <c r="AT907" cm="1">
        <f t="array" ref="AT907">IF(FALSE,"True," &amp; IF(_xlfn.XLOOKUP("App_IsAny",'Scoring_Config'!$A:$A,'Scoring_Config'!$D:$D,"Yes")="Yes",_xlfn.XLOOKUP("App_IsAny",'Scoring_Config'!$A:$A,'Scoring_Config'!$C:$C,0),0),"False,0")</f>
        <v>0</v>
      </c>
      <c r="AU907">
        <v>5</v>
      </c>
      <c r="AV907" cm="1">
        <f t="array" ref="AV907">IF(FALSE,"True," &amp; IF(_xlfn.XLOOKUP("App_RangeGt1000",'Scoring_Config'!$A:$A,'Scoring_Config'!$D:$D,"Yes")="Yes",_xlfn.XLOOKUP("App_RangeGt1000",'Scoring_Config'!$A:$A,'Scoring_Config'!$C:$C,0),0),"False,0")</f>
        <v>0</v>
      </c>
      <c r="AW907" cm="1">
        <f t="array" ref="AW907">IF(FALSE,"True," &amp; IF(_xlfn.XLOOKUP("Action_IsDenyOrDrop",'Scoring_Config'!$A:$A,'Scoring_Config'!$D:$D,"Yes")="Yes",_xlfn.XLOOKUP("Action_IsDenyOrDrop",'Scoring_Config'!$A:$A,'Scoring_Config'!$C:$C,0),0),"False,0")</f>
        <v>0</v>
      </c>
      <c r="AX907" cm="1">
        <f t="array" ref="AX907">IF(LEFT(AW907,4)="True",0,(IF(LEFT(Y907,4)="True",IF(_xlfn.XLOOKUP("Src_IsAny",'Scoring_Config'!$A:$A,'Scoring_Config'!$D:$D,"Yes")="Yes",_xlfn.XLOOKUP("Src_IsAny",'Scoring_Config'!$A:$A,'Scoring_Config'!$C:$C,10),0),0)+IF(LEFT(Z907,4)="True",IF(_xlfn.XLOOKUP("Src_CIDR_Le_16",'Scoring_Config'!$A:$A,'Scoring_Config'!$D:$D,"Yes")="Yes",_xlfn.XLOOKUP("Src_CIDR_Le_16",'Scoring_Config'!$A:$A,'Scoring_Config'!$C:$C,10),0),0)+IF(LEFT(AA907,4)="True",IF(_xlfn.XLOOKUP("Src_CIDR_17_22",'Scoring_Config'!$A:$A,'Scoring_Config'!$D:$D,"Yes")="Yes",_xlfn.XLOOKUP("Src_CIDR_17_22",'Scoring_Config'!$A:$A,'Scoring_Config'!$C:$C,5),0),0)+IF(LEFT(AB907,4)="True",IF(_xlfn.XLOOKUP("Dst_IsAny",'Scoring_Config'!$A:$A,'Scoring_Config'!$D:$D,"Yes")="Yes",_xlfn.XLOOKUP("Dst_IsAny",'Scoring_Config'!$A:$A,'Scoring_Config'!$C:$C,10),0),0)+IF(LEFT(AC907,4)="True",IF(_xlfn.XLOOKUP("Dst_CIDR_Le_16",'Scoring_Config'!$A:$A,'Scoring_Config'!$D:$D,"Yes")="Yes",_xlfn.XLOOKUP("Dst_CIDR_Le_16",'Scoring_Config'!$A:$A,'Scoring_Config'!$C:$C,10),0),0)+IF(LEFT(AD907,4)="True",IF(_xlfn.XLOOKUP("Dst_CIDR_17_22",'Scoring_Config'!$A:$A,'Scoring_Config'!$D:$D,"Yes")="Yes",_xlfn.XLOOKUP("Dst_CIDR_17_22",'Scoring_Config'!$A:$A,'Scoring_Config'!$C:$C,5),0),0)+IF(LEFT(AE907,4)="True",IF(_xlfn.XLOOKUP("SrcZone_IsAny",'Scoring_Config'!$A:$A,'Scoring_Config'!$D:$D,"Yes")="Yes",_xlfn.XLOOKUP("SrcZone_IsAny",'Scoring_Config'!$A:$A,'Scoring_Config'!$C:$C,10),0),0)+IF(LEFT(AF907,4)="True",IF(_xlfn.XLOOKUP("DstZone_IsAny",'Scoring_Config'!$A:$A,'Scoring_Config'!$D:$D,"Yes")="Yes",_xlfn.XLOOKUP("DstZone_IsAny",'Scoring_Config'!$A:$A,'Scoring_Config'!$C:$C,10),0),0)+IF(LEFT(AG907,4)="True",IF(_xlfn.XLOOKUP("Service_Any_OR_RangeGt1000",'Scoring_Config'!$A:$A,'Scoring_Config'!$D:$D,"Yes")="Yes",_xlfn.XLOOKUP("Service_Any_OR_RangeGt1000",'Scoring_Config'!$A:$A,'Scoring_Config'!$C:$C,10),0),0)+IF(LEFT(AH907,4)="True",IF(_xlfn.XLOOKUP("App_Any_OR_RangeGt1000",'Scoring_Config'!$A:$A,'Scoring_Config'!$D:$D,"Yes")="Yes",_xlfn.XLOOKUP("App_Any_OR_RangeGt1000",'Scoring_Config'!$A:$A,'Scoring_Config'!$C:$C,10),0),0)+IF(LEFT(AI907,4)="True",IF(_xlfn.XLOOKUP("Service_Insecure_Match",'Scoring_Config'!$A:$A,'Scoring_Config'!$D:$D,"Yes")="Yes",_xlfn.XLOOKUP("Service_Insecure_Match",'Scoring_Config'!$A:$A,'Scoring_Config'!$C:$C,5),0),0)+IF(LEFT(AJ907,4)="True",IF(_xlfn.XLOOKUP("Risky_Inbound",'Scoring_Config'!$A:$A,'Scoring_Config'!$D:$D,"Yes")="Yes",_xlfn.XLOOKUP("Risky_Inbound",'Scoring_Config'!$A:$A,'Scoring_Config'!$C:$C,50),0),0)+IF(LEFT(AK907,4)="True",IF(_xlfn.XLOOKUP("Risky_Outbound",'Scoring_Config'!$A:$A,'Scoring_Config'!$D:$D,"Yes")="Yes",_xlfn.XLOOKUP("Risky_Outbound",'Scoring_Config'!$A:$A,'Scoring_Config'!$C:$C,25),0),0)+IF(LEFT(AZ907,4)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907,FIND(",",AL907)+1,100)),0)+IF(LEFT(AM907,4)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907,FIND(",",AN907)+1,100)),0)+IF(_xlfn.XLOOKUP("Profile_Scoring",'Scoring_Config'!$A:$A,'Scoring_Config'!$D:$D,"Yes")="Yes",VALUE(MID(AO907,FIND(",",AO907)+1,100)),0)+IF(_xlfn.XLOOKUP("Options_Scoring",'Scoring_Config'!$A:$A,'Scoring_Config'!$D:$D,"Yes")="Yes",VALUE(MID(AP907,FIND(",",AP907)+1,100)),0)))</f>
        <v>0</v>
      </c>
      <c r="AZ907" cm="1">
        <f t="array" ref="AZ907">IF(FALSE,"True," &amp; IF(_xlfn.XLOOKUP("Migrate_Insecure",'Scoring_Config'!$A:$A,'Scoring_Config'!$D:$D,"Yes")="Yes",_xlfn.XLOOKUP("Migrate_Insecure",'Scoring_Config'!$A:$A,'Scoring_Config'!$C:$C,10),0),"False,0")</f>
        <v>0</v>
      </c>
    </row>
    <row r="908" spans="1:52">
      <c r="A908" t="s">
        <v>1979</v>
      </c>
      <c r="B908" t="s">
        <v>2881</v>
      </c>
      <c r="C908" t="s">
        <v>3542</v>
      </c>
      <c r="D908" t="s">
        <v>3545</v>
      </c>
      <c r="E908" t="s">
        <v>3563</v>
      </c>
      <c r="F908" t="s">
        <v>3912</v>
      </c>
      <c r="G908" t="s">
        <v>514</v>
      </c>
      <c r="H908" t="s">
        <v>174</v>
      </c>
      <c r="I908" t="s">
        <v>3793</v>
      </c>
      <c r="J908" t="s">
        <v>1103</v>
      </c>
      <c r="K908" t="s">
        <v>1667</v>
      </c>
      <c r="L908" t="s">
        <v>1329</v>
      </c>
      <c r="M908" t="s">
        <v>1974</v>
      </c>
      <c r="N908" t="s">
        <v>4315</v>
      </c>
      <c r="O908" t="s">
        <v>4319</v>
      </c>
      <c r="P908" t="s">
        <v>4322</v>
      </c>
      <c r="Q908" t="s">
        <v>4969</v>
      </c>
      <c r="R908" t="s">
        <v>5440</v>
      </c>
      <c r="S908" t="s">
        <v>5440</v>
      </c>
      <c r="T908" t="s">
        <v>5792</v>
      </c>
      <c r="U908" t="s">
        <v>6387</v>
      </c>
      <c r="Y908" cm="1">
        <f t="array" ref="Y908">IF(FALSE,"True," &amp; IF(_xlfn.XLOOKUP("Src_IsAny",'Scoring_Config'!$A:$A,'Scoring_Config'!$D:$D,"Yes")="Yes",_xlfn.XLOOKUP("Src_IsAny",'Scoring_Config'!$A:$A,'Scoring_Config'!$C:$C,10),0),"False,0")</f>
        <v>0</v>
      </c>
      <c r="Z908" cm="1">
        <f t="array" ref="Z908">IF(FALSE,"True," &amp; IF(_xlfn.XLOOKUP("Src_CIDR_Le_16",'Scoring_Config'!$A:$A,'Scoring_Config'!$D:$D,"Yes")="Yes",_xlfn.XLOOKUP("Src_CIDR_Le_16",'Scoring_Config'!$A:$A,'Scoring_Config'!$C:$C,10),0),"False,0")</f>
        <v>0</v>
      </c>
      <c r="AA908" cm="1">
        <f t="array" ref="AA908">IF(FALSE,"True," &amp; IF(_xlfn.XLOOKUP("Src_CIDR_17_22",'Scoring_Config'!$A:$A,'Scoring_Config'!$D:$D,"Yes")="Yes",_xlfn.XLOOKUP("Src_CIDR_17_22",'Scoring_Config'!$A:$A,'Scoring_Config'!$C:$C,5),0),"False,0")</f>
        <v>0</v>
      </c>
      <c r="AB908" cm="1">
        <f t="array" ref="AB908">IF(FALSE,"True," &amp; IF(_xlfn.XLOOKUP("Dst_IsAny",'Scoring_Config'!$A:$A,'Scoring_Config'!$D:$D,"Yes")="Yes",_xlfn.XLOOKUP("Dst_IsAny",'Scoring_Config'!$A:$A,'Scoring_Config'!$C:$C,10),0),"False,0")</f>
        <v>0</v>
      </c>
      <c r="AC908" cm="1">
        <f t="array" ref="AC908">IF(FALSE,"True," &amp; IF(_xlfn.XLOOKUP("Dst_CIDR_Le_16",'Scoring_Config'!$A:$A,'Scoring_Config'!$D:$D,"Yes")="Yes",_xlfn.XLOOKUP("Dst_CIDR_Le_16",'Scoring_Config'!$A:$A,'Scoring_Config'!$C:$C,10),0),"False,0")</f>
        <v>0</v>
      </c>
      <c r="AD908" cm="1">
        <f t="array" ref="AD908">IF(FALSE,"True," &amp; IF(_xlfn.XLOOKUP("Dst_CIDR_17_22",'Scoring_Config'!$A:$A,'Scoring_Config'!$D:$D,"Yes")="Yes",_xlfn.XLOOKUP("Dst_CIDR_17_22",'Scoring_Config'!$A:$A,'Scoring_Config'!$C:$C,5),0),"False,0")</f>
        <v>0</v>
      </c>
      <c r="AE908" cm="1">
        <f t="array" ref="AE908">IF(FALSE,"True," &amp; IF(_xlfn.XLOOKUP("SrcZone_IsAny",'Scoring_Config'!$A:$A,'Scoring_Config'!$D:$D,"Yes")="Yes",_xlfn.XLOOKUP("SrcZone_IsAny",'Scoring_Config'!$A:$A,'Scoring_Config'!$C:$C,10),0),"False,0")</f>
        <v>0</v>
      </c>
      <c r="AF908" cm="1">
        <f t="array" ref="AF908">IF(FALSE,"True," &amp; IF(_xlfn.XLOOKUP("DstZone_IsAny",'Scoring_Config'!$A:$A,'Scoring_Config'!$D:$D,"Yes")="Yes",_xlfn.XLOOKUP("DstZone_IsAny",'Scoring_Config'!$A:$A,'Scoring_Config'!$C:$C,10),0),"False,0")</f>
        <v>0</v>
      </c>
      <c r="AG908" cm="1">
        <f t="array" ref="AG90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08" cm="1">
        <f t="array" ref="AH908">IF(FALSE,"True," &amp; IF(_xlfn.XLOOKUP("App_Any_OR_RangeGt1000",'Scoring_Config'!$A:$A,'Scoring_Config'!$D:$D,"Yes")="Yes",_xlfn.XLOOKUP("App_Any_OR_RangeGt1000",'Scoring_Config'!$A:$A,'Scoring_Config'!$C:$C,10),0),"False,0")</f>
        <v>0</v>
      </c>
      <c r="AI908" cm="1">
        <f t="array" ref="AI908">IF(FALSE,"True," &amp; IF(_xlfn.XLOOKUP("Service_Insecure_Match",'Scoring_Config'!$A:$A,'Scoring_Config'!$D:$D,"Yes")="Yes",_xlfn.XLOOKUP("Service_Insecure_Match",'Scoring_Config'!$A:$A,'Scoring_Config'!$C:$C,5),0),"False,0")</f>
        <v>0</v>
      </c>
      <c r="AJ908" cm="1">
        <f t="array" ref="AJ908">IF(FALSE,"True," &amp; IF(_xlfn.XLOOKUP("Risky_Inbound",'Scoring_Config'!$A:$A,'Scoring_Config'!$D:$D,"Yes")="Yes",_xlfn.XLOOKUP("Risky_Inbound",'Scoring_Config'!$A:$A,'Scoring_Config'!$C:$C,50),0),"False,0")</f>
        <v>0</v>
      </c>
      <c r="AK908" cm="1">
        <f t="array" ref="AK908">IF(FALSE,"True," &amp; IF(_xlfn.XLOOKUP("Risky_Outbound",'Scoring_Config'!$A:$A,'Scoring_Config'!$D:$D,"Yes")="Yes",_xlfn.XLOOKUP("Risky_Outbound",'Scoring_Config'!$A:$A,'Scoring_Config'!$C:$C,25),0),"False,0")</f>
        <v>0</v>
      </c>
      <c r="AL908" t="s">
        <v>6697</v>
      </c>
      <c r="AM908" cm="1">
        <f t="array" ref="AM90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08" t="s">
        <v>6697</v>
      </c>
      <c r="AO908" t="s">
        <v>6697</v>
      </c>
      <c r="AP908" t="s">
        <v>6697</v>
      </c>
      <c r="AQ908" cm="1">
        <f t="array" ref="AQ908">IF(FALSE,"True," &amp; IF(_xlfn.XLOOKUP("Service_IsAny",'Scoring_Config'!$A:$A,'Scoring_Config'!$D:$D,"Yes")="Yes",_xlfn.XLOOKUP("Service_IsAny",'Scoring_Config'!$A:$A,'Scoring_Config'!$C:$C,0),0),"False,0")</f>
        <v>0</v>
      </c>
      <c r="AR908">
        <v>2</v>
      </c>
      <c r="AS908" cm="1">
        <f t="array" ref="AS908">IF(FALSE,"True," &amp; IF(_xlfn.XLOOKUP("Service_RangeGt1000",'Scoring_Config'!$A:$A,'Scoring_Config'!$D:$D,"Yes")="Yes",_xlfn.XLOOKUP("Service_RangeGt1000",'Scoring_Config'!$A:$A,'Scoring_Config'!$C:$C,0),0),"False,0")</f>
        <v>0</v>
      </c>
      <c r="AT908" cm="1">
        <f t="array" ref="AT908">IF(FALSE,"True," &amp; IF(_xlfn.XLOOKUP("App_IsAny",'Scoring_Config'!$A:$A,'Scoring_Config'!$D:$D,"Yes")="Yes",_xlfn.XLOOKUP("App_IsAny",'Scoring_Config'!$A:$A,'Scoring_Config'!$C:$C,0),0),"False,0")</f>
        <v>0</v>
      </c>
      <c r="AU908">
        <v>1</v>
      </c>
      <c r="AV908" cm="1">
        <f t="array" ref="AV908">IF(FALSE,"True," &amp; IF(_xlfn.XLOOKUP("App_RangeGt1000",'Scoring_Config'!$A:$A,'Scoring_Config'!$D:$D,"Yes")="Yes",_xlfn.XLOOKUP("App_RangeGt1000",'Scoring_Config'!$A:$A,'Scoring_Config'!$C:$C,0),0),"False,0")</f>
        <v>0</v>
      </c>
      <c r="AW908" cm="1">
        <f t="array" ref="AW908">IF(FALSE,"True," &amp; IF(_xlfn.XLOOKUP("Action_IsDenyOrDrop",'Scoring_Config'!$A:$A,'Scoring_Config'!$D:$D,"Yes")="Yes",_xlfn.XLOOKUP("Action_IsDenyOrDrop",'Scoring_Config'!$A:$A,'Scoring_Config'!$C:$C,0),0),"False,0")</f>
        <v>0</v>
      </c>
      <c r="AX908" cm="1">
        <f t="array" ref="AX908">IF(LEFT(AW908,4)="True",0,(IF(LEFT(Y908,4)="True",IF(_xlfn.XLOOKUP("Src_IsAny",'Scoring_Config'!$A:$A,'Scoring_Config'!$D:$D,"Yes")="Yes",_xlfn.XLOOKUP("Src_IsAny",'Scoring_Config'!$A:$A,'Scoring_Config'!$C:$C,10),0),0)+IF(LEFT(Z908,4)="True",IF(_xlfn.XLOOKUP("Src_CIDR_Le_16",'Scoring_Config'!$A:$A,'Scoring_Config'!$D:$D,"Yes")="Yes",_xlfn.XLOOKUP("Src_CIDR_Le_16",'Scoring_Config'!$A:$A,'Scoring_Config'!$C:$C,10),0),0)+IF(LEFT(AA908,4)="True",IF(_xlfn.XLOOKUP("Src_CIDR_17_22",'Scoring_Config'!$A:$A,'Scoring_Config'!$D:$D,"Yes")="Yes",_xlfn.XLOOKUP("Src_CIDR_17_22",'Scoring_Config'!$A:$A,'Scoring_Config'!$C:$C,5),0),0)+IF(LEFT(AB908,4)="True",IF(_xlfn.XLOOKUP("Dst_IsAny",'Scoring_Config'!$A:$A,'Scoring_Config'!$D:$D,"Yes")="Yes",_xlfn.XLOOKUP("Dst_IsAny",'Scoring_Config'!$A:$A,'Scoring_Config'!$C:$C,10),0),0)+IF(LEFT(AC908,4)="True",IF(_xlfn.XLOOKUP("Dst_CIDR_Le_16",'Scoring_Config'!$A:$A,'Scoring_Config'!$D:$D,"Yes")="Yes",_xlfn.XLOOKUP("Dst_CIDR_Le_16",'Scoring_Config'!$A:$A,'Scoring_Config'!$C:$C,10),0),0)+IF(LEFT(AD908,4)="True",IF(_xlfn.XLOOKUP("Dst_CIDR_17_22",'Scoring_Config'!$A:$A,'Scoring_Config'!$D:$D,"Yes")="Yes",_xlfn.XLOOKUP("Dst_CIDR_17_22",'Scoring_Config'!$A:$A,'Scoring_Config'!$C:$C,5),0),0)+IF(LEFT(AE908,4)="True",IF(_xlfn.XLOOKUP("SrcZone_IsAny",'Scoring_Config'!$A:$A,'Scoring_Config'!$D:$D,"Yes")="Yes",_xlfn.XLOOKUP("SrcZone_IsAny",'Scoring_Config'!$A:$A,'Scoring_Config'!$C:$C,10),0),0)+IF(LEFT(AF908,4)="True",IF(_xlfn.XLOOKUP("DstZone_IsAny",'Scoring_Config'!$A:$A,'Scoring_Config'!$D:$D,"Yes")="Yes",_xlfn.XLOOKUP("DstZone_IsAny",'Scoring_Config'!$A:$A,'Scoring_Config'!$C:$C,10),0),0)+IF(LEFT(AG908,4)="True",IF(_xlfn.XLOOKUP("Service_Any_OR_RangeGt1000",'Scoring_Config'!$A:$A,'Scoring_Config'!$D:$D,"Yes")="Yes",_xlfn.XLOOKUP("Service_Any_OR_RangeGt1000",'Scoring_Config'!$A:$A,'Scoring_Config'!$C:$C,10),0),0)+IF(LEFT(AH908,4)="True",IF(_xlfn.XLOOKUP("App_Any_OR_RangeGt1000",'Scoring_Config'!$A:$A,'Scoring_Config'!$D:$D,"Yes")="Yes",_xlfn.XLOOKUP("App_Any_OR_RangeGt1000",'Scoring_Config'!$A:$A,'Scoring_Config'!$C:$C,10),0),0)+IF(LEFT(AI908,4)="True",IF(_xlfn.XLOOKUP("Service_Insecure_Match",'Scoring_Config'!$A:$A,'Scoring_Config'!$D:$D,"Yes")="Yes",_xlfn.XLOOKUP("Service_Insecure_Match",'Scoring_Config'!$A:$A,'Scoring_Config'!$C:$C,5),0),0)+IF(LEFT(AJ908,4)="True",IF(_xlfn.XLOOKUP("Risky_Inbound",'Scoring_Config'!$A:$A,'Scoring_Config'!$D:$D,"Yes")="Yes",_xlfn.XLOOKUP("Risky_Inbound",'Scoring_Config'!$A:$A,'Scoring_Config'!$C:$C,50),0),0)+IF(LEFT(AK908,4)="True",IF(_xlfn.XLOOKUP("Risky_Outbound",'Scoring_Config'!$A:$A,'Scoring_Config'!$D:$D,"Yes")="Yes",_xlfn.XLOOKUP("Risky_Outbound",'Scoring_Config'!$A:$A,'Scoring_Config'!$C:$C,25),0),0)+IF(LEFT(AZ908,4)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908,FIND(",",AL908)+1,100)),0)+IF(LEFT(AM908,4)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908,FIND(",",AN908)+1,100)),0)+IF(_xlfn.XLOOKUP("Profile_Scoring",'Scoring_Config'!$A:$A,'Scoring_Config'!$D:$D,"Yes")="Yes",VALUE(MID(AO908,FIND(",",AO908)+1,100)),0)+IF(_xlfn.XLOOKUP("Options_Scoring",'Scoring_Config'!$A:$A,'Scoring_Config'!$D:$D,"Yes")="Yes",VALUE(MID(AP908,FIND(",",AP908)+1,100)),0)))</f>
        <v>0</v>
      </c>
      <c r="AZ908" cm="1">
        <f t="array" ref="AZ908">IF(FALSE,"True," &amp; IF(_xlfn.XLOOKUP("Migrate_Insecure",'Scoring_Config'!$A:$A,'Scoring_Config'!$D:$D,"Yes")="Yes",_xlfn.XLOOKUP("Migrate_Insecure",'Scoring_Config'!$A:$A,'Scoring_Config'!$C:$C,10),0),"False,0")</f>
        <v>0</v>
      </c>
    </row>
    <row r="909" spans="1:52">
      <c r="A909" t="s">
        <v>1979</v>
      </c>
      <c r="B909" t="s">
        <v>2882</v>
      </c>
      <c r="C909" t="s">
        <v>3542</v>
      </c>
      <c r="D909" t="s">
        <v>3545</v>
      </c>
      <c r="E909" t="s">
        <v>3563</v>
      </c>
      <c r="F909" t="s">
        <v>3913</v>
      </c>
      <c r="G909" t="s">
        <v>515</v>
      </c>
      <c r="H909" t="s">
        <v>174</v>
      </c>
      <c r="I909" t="s">
        <v>3905</v>
      </c>
      <c r="J909" t="s">
        <v>518</v>
      </c>
      <c r="K909" t="s">
        <v>1667</v>
      </c>
      <c r="L909" t="s">
        <v>1515</v>
      </c>
      <c r="M909" t="s">
        <v>1974</v>
      </c>
      <c r="N909" t="s">
        <v>4315</v>
      </c>
      <c r="O909" t="s">
        <v>4319</v>
      </c>
      <c r="P909" t="s">
        <v>4322</v>
      </c>
      <c r="Q909" t="s">
        <v>4970</v>
      </c>
      <c r="R909" t="s">
        <v>5440</v>
      </c>
      <c r="S909" t="s">
        <v>5440</v>
      </c>
      <c r="T909" t="s">
        <v>5792</v>
      </c>
      <c r="U909" t="s">
        <v>6387</v>
      </c>
      <c r="Y909" cm="1">
        <f t="array" ref="Y909">IF(FALSE,"True," &amp; IF(_xlfn.XLOOKUP("Src_IsAny",'Scoring_Config'!$A:$A,'Scoring_Config'!$D:$D,"Yes")="Yes",_xlfn.XLOOKUP("Src_IsAny",'Scoring_Config'!$A:$A,'Scoring_Config'!$C:$C,10),0),"False,0")</f>
        <v>0</v>
      </c>
      <c r="Z909" cm="1">
        <f t="array" ref="Z909">IF(FALSE,"True," &amp; IF(_xlfn.XLOOKUP("Src_CIDR_Le_16",'Scoring_Config'!$A:$A,'Scoring_Config'!$D:$D,"Yes")="Yes",_xlfn.XLOOKUP("Src_CIDR_Le_16",'Scoring_Config'!$A:$A,'Scoring_Config'!$C:$C,10),0),"False,0")</f>
        <v>0</v>
      </c>
      <c r="AA909" cm="1">
        <f t="array" ref="AA909">IF(FALSE,"True," &amp; IF(_xlfn.XLOOKUP("Src_CIDR_17_22",'Scoring_Config'!$A:$A,'Scoring_Config'!$D:$D,"Yes")="Yes",_xlfn.XLOOKUP("Src_CIDR_17_22",'Scoring_Config'!$A:$A,'Scoring_Config'!$C:$C,5),0),"False,0")</f>
        <v>0</v>
      </c>
      <c r="AB909" cm="1">
        <f t="array" ref="AB909">IF(FALSE,"True," &amp; IF(_xlfn.XLOOKUP("Dst_IsAny",'Scoring_Config'!$A:$A,'Scoring_Config'!$D:$D,"Yes")="Yes",_xlfn.XLOOKUP("Dst_IsAny",'Scoring_Config'!$A:$A,'Scoring_Config'!$C:$C,10),0),"False,0")</f>
        <v>0</v>
      </c>
      <c r="AC909" cm="1">
        <f t="array" ref="AC909">IF(FALSE,"True," &amp; IF(_xlfn.XLOOKUP("Dst_CIDR_Le_16",'Scoring_Config'!$A:$A,'Scoring_Config'!$D:$D,"Yes")="Yes",_xlfn.XLOOKUP("Dst_CIDR_Le_16",'Scoring_Config'!$A:$A,'Scoring_Config'!$C:$C,10),0),"False,0")</f>
        <v>0</v>
      </c>
      <c r="AD909" cm="1">
        <f t="array" ref="AD909">IF(FALSE,"True," &amp; IF(_xlfn.XLOOKUP("Dst_CIDR_17_22",'Scoring_Config'!$A:$A,'Scoring_Config'!$D:$D,"Yes")="Yes",_xlfn.XLOOKUP("Dst_CIDR_17_22",'Scoring_Config'!$A:$A,'Scoring_Config'!$C:$C,5),0),"False,0")</f>
        <v>0</v>
      </c>
      <c r="AE909" cm="1">
        <f t="array" ref="AE909">IF(FALSE,"True," &amp; IF(_xlfn.XLOOKUP("SrcZone_IsAny",'Scoring_Config'!$A:$A,'Scoring_Config'!$D:$D,"Yes")="Yes",_xlfn.XLOOKUP("SrcZone_IsAny",'Scoring_Config'!$A:$A,'Scoring_Config'!$C:$C,10),0),"False,0")</f>
        <v>0</v>
      </c>
      <c r="AF909" cm="1">
        <f t="array" ref="AF909">IF(FALSE,"True," &amp; IF(_xlfn.XLOOKUP("DstZone_IsAny",'Scoring_Config'!$A:$A,'Scoring_Config'!$D:$D,"Yes")="Yes",_xlfn.XLOOKUP("DstZone_IsAny",'Scoring_Config'!$A:$A,'Scoring_Config'!$C:$C,10),0),"False,0")</f>
        <v>0</v>
      </c>
      <c r="AG909" cm="1">
        <f t="array" ref="AG90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09" cm="1">
        <f t="array" ref="AH909">IF(FALSE,"True," &amp; IF(_xlfn.XLOOKUP("App_Any_OR_RangeGt1000",'Scoring_Config'!$A:$A,'Scoring_Config'!$D:$D,"Yes")="Yes",_xlfn.XLOOKUP("App_Any_OR_RangeGt1000",'Scoring_Config'!$A:$A,'Scoring_Config'!$C:$C,10),0),"False,0")</f>
        <v>0</v>
      </c>
      <c r="AI909" cm="1">
        <f t="array" ref="AI909">IF(FALSE,"True," &amp; IF(_xlfn.XLOOKUP("Service_Insecure_Match",'Scoring_Config'!$A:$A,'Scoring_Config'!$D:$D,"Yes")="Yes",_xlfn.XLOOKUP("Service_Insecure_Match",'Scoring_Config'!$A:$A,'Scoring_Config'!$C:$C,5),0),"False,0")</f>
        <v>0</v>
      </c>
      <c r="AJ909" cm="1">
        <f t="array" ref="AJ909">IF(FALSE,"True," &amp; IF(_xlfn.XLOOKUP("Risky_Inbound",'Scoring_Config'!$A:$A,'Scoring_Config'!$D:$D,"Yes")="Yes",_xlfn.XLOOKUP("Risky_Inbound",'Scoring_Config'!$A:$A,'Scoring_Config'!$C:$C,50),0),"False,0")</f>
        <v>0</v>
      </c>
      <c r="AK909" cm="1">
        <f t="array" ref="AK909">IF(FALSE,"True," &amp; IF(_xlfn.XLOOKUP("Risky_Outbound",'Scoring_Config'!$A:$A,'Scoring_Config'!$D:$D,"Yes")="Yes",_xlfn.XLOOKUP("Risky_Outbound",'Scoring_Config'!$A:$A,'Scoring_Config'!$C:$C,25),0),"False,0")</f>
        <v>0</v>
      </c>
      <c r="AL909" t="s">
        <v>6697</v>
      </c>
      <c r="AM909" cm="1">
        <f t="array" ref="AM90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09" t="s">
        <v>6697</v>
      </c>
      <c r="AO909" t="s">
        <v>6697</v>
      </c>
      <c r="AP909" t="s">
        <v>6697</v>
      </c>
      <c r="AQ909" cm="1">
        <f t="array" ref="AQ909">IF(FALSE,"True," &amp; IF(_xlfn.XLOOKUP("Service_IsAny",'Scoring_Config'!$A:$A,'Scoring_Config'!$D:$D,"Yes")="Yes",_xlfn.XLOOKUP("Service_IsAny",'Scoring_Config'!$A:$A,'Scoring_Config'!$C:$C,0),0),"False,0")</f>
        <v>0</v>
      </c>
      <c r="AR909">
        <v>1</v>
      </c>
      <c r="AS909" cm="1">
        <f t="array" ref="AS909">IF(FALSE,"True," &amp; IF(_xlfn.XLOOKUP("Service_RangeGt1000",'Scoring_Config'!$A:$A,'Scoring_Config'!$D:$D,"Yes")="Yes",_xlfn.XLOOKUP("Service_RangeGt1000",'Scoring_Config'!$A:$A,'Scoring_Config'!$C:$C,0),0),"False,0")</f>
        <v>0</v>
      </c>
      <c r="AT909" cm="1">
        <f t="array" ref="AT909">IF(FALSE,"True," &amp; IF(_xlfn.XLOOKUP("App_IsAny",'Scoring_Config'!$A:$A,'Scoring_Config'!$D:$D,"Yes")="Yes",_xlfn.XLOOKUP("App_IsAny",'Scoring_Config'!$A:$A,'Scoring_Config'!$C:$C,0),0),"False,0")</f>
        <v>0</v>
      </c>
      <c r="AU909">
        <v>1</v>
      </c>
      <c r="AV909" cm="1">
        <f t="array" ref="AV909">IF(FALSE,"True," &amp; IF(_xlfn.XLOOKUP("App_RangeGt1000",'Scoring_Config'!$A:$A,'Scoring_Config'!$D:$D,"Yes")="Yes",_xlfn.XLOOKUP("App_RangeGt1000",'Scoring_Config'!$A:$A,'Scoring_Config'!$C:$C,0),0),"False,0")</f>
        <v>0</v>
      </c>
      <c r="AW909" cm="1">
        <f t="array" ref="AW909">IF(FALSE,"True," &amp; IF(_xlfn.XLOOKUP("Action_IsDenyOrDrop",'Scoring_Config'!$A:$A,'Scoring_Config'!$D:$D,"Yes")="Yes",_xlfn.XLOOKUP("Action_IsDenyOrDrop",'Scoring_Config'!$A:$A,'Scoring_Config'!$C:$C,0),0),"False,0")</f>
        <v>0</v>
      </c>
      <c r="AX909" cm="1">
        <f t="array" ref="AX909">IF(LEFT(AW909,4)="True",0,(IF(LEFT(Y909,4)="True",IF(_xlfn.XLOOKUP("Src_IsAny",'Scoring_Config'!$A:$A,'Scoring_Config'!$D:$D,"Yes")="Yes",_xlfn.XLOOKUP("Src_IsAny",'Scoring_Config'!$A:$A,'Scoring_Config'!$C:$C,10),0),0)+IF(LEFT(Z909,4)="True",IF(_xlfn.XLOOKUP("Src_CIDR_Le_16",'Scoring_Config'!$A:$A,'Scoring_Config'!$D:$D,"Yes")="Yes",_xlfn.XLOOKUP("Src_CIDR_Le_16",'Scoring_Config'!$A:$A,'Scoring_Config'!$C:$C,10),0),0)+IF(LEFT(AA909,4)="True",IF(_xlfn.XLOOKUP("Src_CIDR_17_22",'Scoring_Config'!$A:$A,'Scoring_Config'!$D:$D,"Yes")="Yes",_xlfn.XLOOKUP("Src_CIDR_17_22",'Scoring_Config'!$A:$A,'Scoring_Config'!$C:$C,5),0),0)+IF(LEFT(AB909,4)="True",IF(_xlfn.XLOOKUP("Dst_IsAny",'Scoring_Config'!$A:$A,'Scoring_Config'!$D:$D,"Yes")="Yes",_xlfn.XLOOKUP("Dst_IsAny",'Scoring_Config'!$A:$A,'Scoring_Config'!$C:$C,10),0),0)+IF(LEFT(AC909,4)="True",IF(_xlfn.XLOOKUP("Dst_CIDR_Le_16",'Scoring_Config'!$A:$A,'Scoring_Config'!$D:$D,"Yes")="Yes",_xlfn.XLOOKUP("Dst_CIDR_Le_16",'Scoring_Config'!$A:$A,'Scoring_Config'!$C:$C,10),0),0)+IF(LEFT(AD909,4)="True",IF(_xlfn.XLOOKUP("Dst_CIDR_17_22",'Scoring_Config'!$A:$A,'Scoring_Config'!$D:$D,"Yes")="Yes",_xlfn.XLOOKUP("Dst_CIDR_17_22",'Scoring_Config'!$A:$A,'Scoring_Config'!$C:$C,5),0),0)+IF(LEFT(AE909,4)="True",IF(_xlfn.XLOOKUP("SrcZone_IsAny",'Scoring_Config'!$A:$A,'Scoring_Config'!$D:$D,"Yes")="Yes",_xlfn.XLOOKUP("SrcZone_IsAny",'Scoring_Config'!$A:$A,'Scoring_Config'!$C:$C,10),0),0)+IF(LEFT(AF909,4)="True",IF(_xlfn.XLOOKUP("DstZone_IsAny",'Scoring_Config'!$A:$A,'Scoring_Config'!$D:$D,"Yes")="Yes",_xlfn.XLOOKUP("DstZone_IsAny",'Scoring_Config'!$A:$A,'Scoring_Config'!$C:$C,10),0),0)+IF(LEFT(AG909,4)="True",IF(_xlfn.XLOOKUP("Service_Any_OR_RangeGt1000",'Scoring_Config'!$A:$A,'Scoring_Config'!$D:$D,"Yes")="Yes",_xlfn.XLOOKUP("Service_Any_OR_RangeGt1000",'Scoring_Config'!$A:$A,'Scoring_Config'!$C:$C,10),0),0)+IF(LEFT(AH909,4)="True",IF(_xlfn.XLOOKUP("App_Any_OR_RangeGt1000",'Scoring_Config'!$A:$A,'Scoring_Config'!$D:$D,"Yes")="Yes",_xlfn.XLOOKUP("App_Any_OR_RangeGt1000",'Scoring_Config'!$A:$A,'Scoring_Config'!$C:$C,10),0),0)+IF(LEFT(AI909,4)="True",IF(_xlfn.XLOOKUP("Service_Insecure_Match",'Scoring_Config'!$A:$A,'Scoring_Config'!$D:$D,"Yes")="Yes",_xlfn.XLOOKUP("Service_Insecure_Match",'Scoring_Config'!$A:$A,'Scoring_Config'!$C:$C,5),0),0)+IF(LEFT(AJ909,4)="True",IF(_xlfn.XLOOKUP("Risky_Inbound",'Scoring_Config'!$A:$A,'Scoring_Config'!$D:$D,"Yes")="Yes",_xlfn.XLOOKUP("Risky_Inbound",'Scoring_Config'!$A:$A,'Scoring_Config'!$C:$C,50),0),0)+IF(LEFT(AK909,4)="True",IF(_xlfn.XLOOKUP("Risky_Outbound",'Scoring_Config'!$A:$A,'Scoring_Config'!$D:$D,"Yes")="Yes",_xlfn.XLOOKUP("Risky_Outbound",'Scoring_Config'!$A:$A,'Scoring_Config'!$C:$C,25),0),0)+IF(LEFT(AZ909,4)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909,FIND(",",AL909)+1,100)),0)+IF(LEFT(AM909,4)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909,FIND(",",AN909)+1,100)),0)+IF(_xlfn.XLOOKUP("Profile_Scoring",'Scoring_Config'!$A:$A,'Scoring_Config'!$D:$D,"Yes")="Yes",VALUE(MID(AO909,FIND(",",AO909)+1,100)),0)+IF(_xlfn.XLOOKUP("Options_Scoring",'Scoring_Config'!$A:$A,'Scoring_Config'!$D:$D,"Yes")="Yes",VALUE(MID(AP909,FIND(",",AP909)+1,100)),0)))</f>
        <v>0</v>
      </c>
      <c r="AZ909" cm="1">
        <f t="array" ref="AZ909">IF(FALSE,"True," &amp; IF(_xlfn.XLOOKUP("Migrate_Insecure",'Scoring_Config'!$A:$A,'Scoring_Config'!$D:$D,"Yes")="Yes",_xlfn.XLOOKUP("Migrate_Insecure",'Scoring_Config'!$A:$A,'Scoring_Config'!$C:$C,10),0),"False,0")</f>
        <v>0</v>
      </c>
    </row>
    <row r="910" spans="1:52">
      <c r="A910" t="s">
        <v>1979</v>
      </c>
      <c r="B910" t="s">
        <v>2883</v>
      </c>
      <c r="C910" t="s">
        <v>3542</v>
      </c>
      <c r="D910" t="s">
        <v>3545</v>
      </c>
      <c r="E910" t="s">
        <v>3563</v>
      </c>
      <c r="F910" t="s">
        <v>3914</v>
      </c>
      <c r="G910" t="s">
        <v>516</v>
      </c>
      <c r="H910" t="s">
        <v>174</v>
      </c>
      <c r="I910" t="s">
        <v>3914</v>
      </c>
      <c r="J910" t="s">
        <v>518</v>
      </c>
      <c r="K910" t="s">
        <v>1667</v>
      </c>
      <c r="L910" t="s">
        <v>1515</v>
      </c>
      <c r="M910" t="s">
        <v>1974</v>
      </c>
      <c r="N910" t="s">
        <v>4315</v>
      </c>
      <c r="O910" t="s">
        <v>4319</v>
      </c>
      <c r="P910" t="s">
        <v>4323</v>
      </c>
      <c r="Q910" t="s">
        <v>4971</v>
      </c>
      <c r="R910" t="s">
        <v>5439</v>
      </c>
      <c r="S910" t="s">
        <v>4324</v>
      </c>
      <c r="T910" t="s">
        <v>5792</v>
      </c>
      <c r="U910" t="s">
        <v>6388</v>
      </c>
      <c r="Y910" cm="1">
        <f t="array" ref="Y910">IF(FALSE,"True," &amp; IF(_xlfn.XLOOKUP("Src_IsAny",'Scoring_Config'!$A:$A,'Scoring_Config'!$D:$D,"Yes")="Yes",_xlfn.XLOOKUP("Src_IsAny",'Scoring_Config'!$A:$A,'Scoring_Config'!$C:$C,10),0),"False,0")</f>
        <v>0</v>
      </c>
      <c r="Z910" cm="1">
        <f t="array" ref="Z910">IF(FALSE,"True," &amp; IF(_xlfn.XLOOKUP("Src_CIDR_Le_16",'Scoring_Config'!$A:$A,'Scoring_Config'!$D:$D,"Yes")="Yes",_xlfn.XLOOKUP("Src_CIDR_Le_16",'Scoring_Config'!$A:$A,'Scoring_Config'!$C:$C,10),0),"False,0")</f>
        <v>0</v>
      </c>
      <c r="AA910" cm="1">
        <f t="array" ref="AA910">IF(FALSE,"True," &amp; IF(_xlfn.XLOOKUP("Src_CIDR_17_22",'Scoring_Config'!$A:$A,'Scoring_Config'!$D:$D,"Yes")="Yes",_xlfn.XLOOKUP("Src_CIDR_17_22",'Scoring_Config'!$A:$A,'Scoring_Config'!$C:$C,5),0),"False,0")</f>
        <v>0</v>
      </c>
      <c r="AB910" cm="1">
        <f t="array" ref="AB910">IF(FALSE,"True," &amp; IF(_xlfn.XLOOKUP("Dst_IsAny",'Scoring_Config'!$A:$A,'Scoring_Config'!$D:$D,"Yes")="Yes",_xlfn.XLOOKUP("Dst_IsAny",'Scoring_Config'!$A:$A,'Scoring_Config'!$C:$C,10),0),"False,0")</f>
        <v>0</v>
      </c>
      <c r="AC910" cm="1">
        <f t="array" ref="AC910">IF(FALSE,"True," &amp; IF(_xlfn.XLOOKUP("Dst_CIDR_Le_16",'Scoring_Config'!$A:$A,'Scoring_Config'!$D:$D,"Yes")="Yes",_xlfn.XLOOKUP("Dst_CIDR_Le_16",'Scoring_Config'!$A:$A,'Scoring_Config'!$C:$C,10),0),"False,0")</f>
        <v>0</v>
      </c>
      <c r="AD910" cm="1">
        <f t="array" ref="AD910">IF(FALSE,"True," &amp; IF(_xlfn.XLOOKUP("Dst_CIDR_17_22",'Scoring_Config'!$A:$A,'Scoring_Config'!$D:$D,"Yes")="Yes",_xlfn.XLOOKUP("Dst_CIDR_17_22",'Scoring_Config'!$A:$A,'Scoring_Config'!$C:$C,5),0),"False,0")</f>
        <v>0</v>
      </c>
      <c r="AE910" cm="1">
        <f t="array" ref="AE910">IF(FALSE,"True," &amp; IF(_xlfn.XLOOKUP("SrcZone_IsAny",'Scoring_Config'!$A:$A,'Scoring_Config'!$D:$D,"Yes")="Yes",_xlfn.XLOOKUP("SrcZone_IsAny",'Scoring_Config'!$A:$A,'Scoring_Config'!$C:$C,10),0),"False,0")</f>
        <v>0</v>
      </c>
      <c r="AF910" cm="1">
        <f t="array" ref="AF910">IF(FALSE,"True," &amp; IF(_xlfn.XLOOKUP("DstZone_IsAny",'Scoring_Config'!$A:$A,'Scoring_Config'!$D:$D,"Yes")="Yes",_xlfn.XLOOKUP("DstZone_IsAny",'Scoring_Config'!$A:$A,'Scoring_Config'!$C:$C,10),0),"False,0")</f>
        <v>0</v>
      </c>
      <c r="AG910" cm="1">
        <f t="array" ref="AG91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10" cm="1">
        <f t="array" ref="AH910">IF(FALSE,"True," &amp; IF(_xlfn.XLOOKUP("App_Any_OR_RangeGt1000",'Scoring_Config'!$A:$A,'Scoring_Config'!$D:$D,"Yes")="Yes",_xlfn.XLOOKUP("App_Any_OR_RangeGt1000",'Scoring_Config'!$A:$A,'Scoring_Config'!$C:$C,10),0),"False,0")</f>
        <v>0</v>
      </c>
      <c r="AI910" cm="1">
        <f t="array" ref="AI910">IF(FALSE,"True," &amp; IF(_xlfn.XLOOKUP("Service_Insecure_Match",'Scoring_Config'!$A:$A,'Scoring_Config'!$D:$D,"Yes")="Yes",_xlfn.XLOOKUP("Service_Insecure_Match",'Scoring_Config'!$A:$A,'Scoring_Config'!$C:$C,5),0),"False,0")</f>
        <v>0</v>
      </c>
      <c r="AJ910" cm="1">
        <f t="array" ref="AJ910">IF(FALSE,"True," &amp; IF(_xlfn.XLOOKUP("Risky_Inbound",'Scoring_Config'!$A:$A,'Scoring_Config'!$D:$D,"Yes")="Yes",_xlfn.XLOOKUP("Risky_Inbound",'Scoring_Config'!$A:$A,'Scoring_Config'!$C:$C,50),0),"False,0")</f>
        <v>0</v>
      </c>
      <c r="AK910" cm="1">
        <f t="array" ref="AK910">IF(FALSE,"True," &amp; IF(_xlfn.XLOOKUP("Risky_Outbound",'Scoring_Config'!$A:$A,'Scoring_Config'!$D:$D,"Yes")="Yes",_xlfn.XLOOKUP("Risky_Outbound",'Scoring_Config'!$A:$A,'Scoring_Config'!$C:$C,25),0),"False,0")</f>
        <v>0</v>
      </c>
      <c r="AL910" t="s">
        <v>6699</v>
      </c>
      <c r="AM910" cm="1">
        <f t="array" ref="AM91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10" t="s">
        <v>6697</v>
      </c>
      <c r="AO910" t="s">
        <v>6697</v>
      </c>
      <c r="AP910" t="s">
        <v>6697</v>
      </c>
      <c r="AQ910" cm="1">
        <f t="array" ref="AQ910">IF(FALSE,"True," &amp; IF(_xlfn.XLOOKUP("Service_IsAny",'Scoring_Config'!$A:$A,'Scoring_Config'!$D:$D,"Yes")="Yes",_xlfn.XLOOKUP("Service_IsAny",'Scoring_Config'!$A:$A,'Scoring_Config'!$C:$C,0),0),"False,0")</f>
        <v>0</v>
      </c>
      <c r="AR910">
        <v>1</v>
      </c>
      <c r="AS910" cm="1">
        <f t="array" ref="AS910">IF(FALSE,"True," &amp; IF(_xlfn.XLOOKUP("Service_RangeGt1000",'Scoring_Config'!$A:$A,'Scoring_Config'!$D:$D,"Yes")="Yes",_xlfn.XLOOKUP("Service_RangeGt1000",'Scoring_Config'!$A:$A,'Scoring_Config'!$C:$C,0),0),"False,0")</f>
        <v>0</v>
      </c>
      <c r="AT910" cm="1">
        <f t="array" ref="AT910">IF(FALSE,"True," &amp; IF(_xlfn.XLOOKUP("App_IsAny",'Scoring_Config'!$A:$A,'Scoring_Config'!$D:$D,"Yes")="Yes",_xlfn.XLOOKUP("App_IsAny",'Scoring_Config'!$A:$A,'Scoring_Config'!$C:$C,0),0),"False,0")</f>
        <v>0</v>
      </c>
      <c r="AU910">
        <v>1</v>
      </c>
      <c r="AV910" cm="1">
        <f t="array" ref="AV910">IF(FALSE,"True," &amp; IF(_xlfn.XLOOKUP("App_RangeGt1000",'Scoring_Config'!$A:$A,'Scoring_Config'!$D:$D,"Yes")="Yes",_xlfn.XLOOKUP("App_RangeGt1000",'Scoring_Config'!$A:$A,'Scoring_Config'!$C:$C,0),0),"False,0")</f>
        <v>0</v>
      </c>
      <c r="AW910" cm="1">
        <f t="array" ref="AW910">IF(FALSE,"True," &amp; IF(_xlfn.XLOOKUP("Action_IsDenyOrDrop",'Scoring_Config'!$A:$A,'Scoring_Config'!$D:$D,"Yes")="Yes",_xlfn.XLOOKUP("Action_IsDenyOrDrop",'Scoring_Config'!$A:$A,'Scoring_Config'!$C:$C,0),0),"False,0")</f>
        <v>0</v>
      </c>
      <c r="AX910" cm="1">
        <f t="array" ref="AX910">IF(LEFT(AW910,4)="True",0,(IF(LEFT(Y910,4)="True",IF(_xlfn.XLOOKUP("Src_IsAny",'Scoring_Config'!$A:$A,'Scoring_Config'!$D:$D,"Yes")="Yes",_xlfn.XLOOKUP("Src_IsAny",'Scoring_Config'!$A:$A,'Scoring_Config'!$C:$C,10),0),0)+IF(LEFT(Z910,4)="True",IF(_xlfn.XLOOKUP("Src_CIDR_Le_16",'Scoring_Config'!$A:$A,'Scoring_Config'!$D:$D,"Yes")="Yes",_xlfn.XLOOKUP("Src_CIDR_Le_16",'Scoring_Config'!$A:$A,'Scoring_Config'!$C:$C,10),0),0)+IF(LEFT(AA910,4)="True",IF(_xlfn.XLOOKUP("Src_CIDR_17_22",'Scoring_Config'!$A:$A,'Scoring_Config'!$D:$D,"Yes")="Yes",_xlfn.XLOOKUP("Src_CIDR_17_22",'Scoring_Config'!$A:$A,'Scoring_Config'!$C:$C,5),0),0)+IF(LEFT(AB910,4)="True",IF(_xlfn.XLOOKUP("Dst_IsAny",'Scoring_Config'!$A:$A,'Scoring_Config'!$D:$D,"Yes")="Yes",_xlfn.XLOOKUP("Dst_IsAny",'Scoring_Config'!$A:$A,'Scoring_Config'!$C:$C,10),0),0)+IF(LEFT(AC910,4)="True",IF(_xlfn.XLOOKUP("Dst_CIDR_Le_16",'Scoring_Config'!$A:$A,'Scoring_Config'!$D:$D,"Yes")="Yes",_xlfn.XLOOKUP("Dst_CIDR_Le_16",'Scoring_Config'!$A:$A,'Scoring_Config'!$C:$C,10),0),0)+IF(LEFT(AD910,4)="True",IF(_xlfn.XLOOKUP("Dst_CIDR_17_22",'Scoring_Config'!$A:$A,'Scoring_Config'!$D:$D,"Yes")="Yes",_xlfn.XLOOKUP("Dst_CIDR_17_22",'Scoring_Config'!$A:$A,'Scoring_Config'!$C:$C,5),0),0)+IF(LEFT(AE910,4)="True",IF(_xlfn.XLOOKUP("SrcZone_IsAny",'Scoring_Config'!$A:$A,'Scoring_Config'!$D:$D,"Yes")="Yes",_xlfn.XLOOKUP("SrcZone_IsAny",'Scoring_Config'!$A:$A,'Scoring_Config'!$C:$C,10),0),0)+IF(LEFT(AF910,4)="True",IF(_xlfn.XLOOKUP("DstZone_IsAny",'Scoring_Config'!$A:$A,'Scoring_Config'!$D:$D,"Yes")="Yes",_xlfn.XLOOKUP("DstZone_IsAny",'Scoring_Config'!$A:$A,'Scoring_Config'!$C:$C,10),0),0)+IF(LEFT(AG910,4)="True",IF(_xlfn.XLOOKUP("Service_Any_OR_RangeGt1000",'Scoring_Config'!$A:$A,'Scoring_Config'!$D:$D,"Yes")="Yes",_xlfn.XLOOKUP("Service_Any_OR_RangeGt1000",'Scoring_Config'!$A:$A,'Scoring_Config'!$C:$C,10),0),0)+IF(LEFT(AH910,4)="True",IF(_xlfn.XLOOKUP("App_Any_OR_RangeGt1000",'Scoring_Config'!$A:$A,'Scoring_Config'!$D:$D,"Yes")="Yes",_xlfn.XLOOKUP("App_Any_OR_RangeGt1000",'Scoring_Config'!$A:$A,'Scoring_Config'!$C:$C,10),0),0)+IF(LEFT(AI910,4)="True",IF(_xlfn.XLOOKUP("Service_Insecure_Match",'Scoring_Config'!$A:$A,'Scoring_Config'!$D:$D,"Yes")="Yes",_xlfn.XLOOKUP("Service_Insecure_Match",'Scoring_Config'!$A:$A,'Scoring_Config'!$C:$C,5),0),0)+IF(LEFT(AJ910,4)="True",IF(_xlfn.XLOOKUP("Risky_Inbound",'Scoring_Config'!$A:$A,'Scoring_Config'!$D:$D,"Yes")="Yes",_xlfn.XLOOKUP("Risky_Inbound",'Scoring_Config'!$A:$A,'Scoring_Config'!$C:$C,50),0),0)+IF(LEFT(AK910,4)="True",IF(_xlfn.XLOOKUP("Risky_Outbound",'Scoring_Config'!$A:$A,'Scoring_Config'!$D:$D,"Yes")="Yes",_xlfn.XLOOKUP("Risky_Outbound",'Scoring_Config'!$A:$A,'Scoring_Config'!$C:$C,25),0),0)+IF(LEFT(AZ910,4)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910,FIND(",",AL910)+1,100)),0)+IF(LEFT(AM910,4)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910,FIND(",",AN910)+1,100)),0)+IF(_xlfn.XLOOKUP("Profile_Scoring",'Scoring_Config'!$A:$A,'Scoring_Config'!$D:$D,"Yes")="Yes",VALUE(MID(AO910,FIND(",",AO910)+1,100)),0)+IF(_xlfn.XLOOKUP("Options_Scoring",'Scoring_Config'!$A:$A,'Scoring_Config'!$D:$D,"Yes")="Yes",VALUE(MID(AP910,FIND(",",AP910)+1,100)),0)))</f>
        <v>0</v>
      </c>
      <c r="AZ910" cm="1">
        <f t="array" ref="AZ910">IF(FALSE,"True," &amp; IF(_xlfn.XLOOKUP("Migrate_Insecure",'Scoring_Config'!$A:$A,'Scoring_Config'!$D:$D,"Yes")="Yes",_xlfn.XLOOKUP("Migrate_Insecure",'Scoring_Config'!$A:$A,'Scoring_Config'!$C:$C,10),0),"False,0")</f>
        <v>0</v>
      </c>
    </row>
    <row r="911" spans="1:52">
      <c r="A911" t="s">
        <v>1979</v>
      </c>
      <c r="B911" t="s">
        <v>2884</v>
      </c>
      <c r="C911" t="s">
        <v>3542</v>
      </c>
      <c r="D911" t="s">
        <v>3545</v>
      </c>
      <c r="E911" t="s">
        <v>3563</v>
      </c>
      <c r="F911" t="s">
        <v>3906</v>
      </c>
      <c r="G911" t="s">
        <v>517</v>
      </c>
      <c r="H911" t="s">
        <v>174</v>
      </c>
      <c r="I911" t="s">
        <v>3906</v>
      </c>
      <c r="J911" t="s">
        <v>520</v>
      </c>
      <c r="K911" t="s">
        <v>1667</v>
      </c>
      <c r="L911" t="s">
        <v>1515</v>
      </c>
      <c r="M911" t="s">
        <v>1974</v>
      </c>
      <c r="N911" t="s">
        <v>4315</v>
      </c>
      <c r="O911" t="s">
        <v>4319</v>
      </c>
      <c r="P911" t="s">
        <v>4323</v>
      </c>
      <c r="Q911" t="s">
        <v>4971</v>
      </c>
      <c r="R911" t="s">
        <v>5439</v>
      </c>
      <c r="S911" t="s">
        <v>4324</v>
      </c>
      <c r="T911" t="s">
        <v>5792</v>
      </c>
      <c r="U911" t="s">
        <v>6389</v>
      </c>
      <c r="Y911" cm="1">
        <f t="array" ref="Y911">IF(FALSE,"True," &amp; IF(_xlfn.XLOOKUP("Src_IsAny",'Scoring_Config'!$A:$A,'Scoring_Config'!$D:$D,"Yes")="Yes",_xlfn.XLOOKUP("Src_IsAny",'Scoring_Config'!$A:$A,'Scoring_Config'!$C:$C,10),0),"False,0")</f>
        <v>0</v>
      </c>
      <c r="Z911" cm="1">
        <f t="array" ref="Z911">IF(FALSE,"True," &amp; IF(_xlfn.XLOOKUP("Src_CIDR_Le_16",'Scoring_Config'!$A:$A,'Scoring_Config'!$D:$D,"Yes")="Yes",_xlfn.XLOOKUP("Src_CIDR_Le_16",'Scoring_Config'!$A:$A,'Scoring_Config'!$C:$C,10),0),"False,0")</f>
        <v>0</v>
      </c>
      <c r="AA911" cm="1">
        <f t="array" ref="AA911">IF(FALSE,"True," &amp; IF(_xlfn.XLOOKUP("Src_CIDR_17_22",'Scoring_Config'!$A:$A,'Scoring_Config'!$D:$D,"Yes")="Yes",_xlfn.XLOOKUP("Src_CIDR_17_22",'Scoring_Config'!$A:$A,'Scoring_Config'!$C:$C,5),0),"False,0")</f>
        <v>0</v>
      </c>
      <c r="AB911" cm="1">
        <f t="array" ref="AB911">IF(FALSE,"True," &amp; IF(_xlfn.XLOOKUP("Dst_IsAny",'Scoring_Config'!$A:$A,'Scoring_Config'!$D:$D,"Yes")="Yes",_xlfn.XLOOKUP("Dst_IsAny",'Scoring_Config'!$A:$A,'Scoring_Config'!$C:$C,10),0),"False,0")</f>
        <v>0</v>
      </c>
      <c r="AC911" cm="1">
        <f t="array" ref="AC911">IF(FALSE,"True," &amp; IF(_xlfn.XLOOKUP("Dst_CIDR_Le_16",'Scoring_Config'!$A:$A,'Scoring_Config'!$D:$D,"Yes")="Yes",_xlfn.XLOOKUP("Dst_CIDR_Le_16",'Scoring_Config'!$A:$A,'Scoring_Config'!$C:$C,10),0),"False,0")</f>
        <v>0</v>
      </c>
      <c r="AD911" cm="1">
        <f t="array" ref="AD911">IF(FALSE,"True," &amp; IF(_xlfn.XLOOKUP("Dst_CIDR_17_22",'Scoring_Config'!$A:$A,'Scoring_Config'!$D:$D,"Yes")="Yes",_xlfn.XLOOKUP("Dst_CIDR_17_22",'Scoring_Config'!$A:$A,'Scoring_Config'!$C:$C,5),0),"False,0")</f>
        <v>0</v>
      </c>
      <c r="AE911" cm="1">
        <f t="array" ref="AE911">IF(FALSE,"True," &amp; IF(_xlfn.XLOOKUP("SrcZone_IsAny",'Scoring_Config'!$A:$A,'Scoring_Config'!$D:$D,"Yes")="Yes",_xlfn.XLOOKUP("SrcZone_IsAny",'Scoring_Config'!$A:$A,'Scoring_Config'!$C:$C,10),0),"False,0")</f>
        <v>0</v>
      </c>
      <c r="AF911" cm="1">
        <f t="array" ref="AF911">IF(FALSE,"True," &amp; IF(_xlfn.XLOOKUP("DstZone_IsAny",'Scoring_Config'!$A:$A,'Scoring_Config'!$D:$D,"Yes")="Yes",_xlfn.XLOOKUP("DstZone_IsAny",'Scoring_Config'!$A:$A,'Scoring_Config'!$C:$C,10),0),"False,0")</f>
        <v>0</v>
      </c>
      <c r="AG911" cm="1">
        <f t="array" ref="AG91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11" cm="1">
        <f t="array" ref="AH911">IF(FALSE,"True," &amp; IF(_xlfn.XLOOKUP("App_Any_OR_RangeGt1000",'Scoring_Config'!$A:$A,'Scoring_Config'!$D:$D,"Yes")="Yes",_xlfn.XLOOKUP("App_Any_OR_RangeGt1000",'Scoring_Config'!$A:$A,'Scoring_Config'!$C:$C,10),0),"False,0")</f>
        <v>0</v>
      </c>
      <c r="AI911" cm="1">
        <f t="array" ref="AI911">IF(FALSE,"True," &amp; IF(_xlfn.XLOOKUP("Service_Insecure_Match",'Scoring_Config'!$A:$A,'Scoring_Config'!$D:$D,"Yes")="Yes",_xlfn.XLOOKUP("Service_Insecure_Match",'Scoring_Config'!$A:$A,'Scoring_Config'!$C:$C,5),0),"False,0")</f>
        <v>0</v>
      </c>
      <c r="AJ911" cm="1">
        <f t="array" ref="AJ911">IF(FALSE,"True," &amp; IF(_xlfn.XLOOKUP("Risky_Inbound",'Scoring_Config'!$A:$A,'Scoring_Config'!$D:$D,"Yes")="Yes",_xlfn.XLOOKUP("Risky_Inbound",'Scoring_Config'!$A:$A,'Scoring_Config'!$C:$C,50),0),"False,0")</f>
        <v>0</v>
      </c>
      <c r="AK911" cm="1">
        <f t="array" ref="AK911">IF(FALSE,"True," &amp; IF(_xlfn.XLOOKUP("Risky_Outbound",'Scoring_Config'!$A:$A,'Scoring_Config'!$D:$D,"Yes")="Yes",_xlfn.XLOOKUP("Risky_Outbound",'Scoring_Config'!$A:$A,'Scoring_Config'!$C:$C,25),0),"False,0")</f>
        <v>0</v>
      </c>
      <c r="AL911" t="s">
        <v>6699</v>
      </c>
      <c r="AM911" cm="1">
        <f t="array" ref="AM91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11" t="s">
        <v>6697</v>
      </c>
      <c r="AO911" t="s">
        <v>6697</v>
      </c>
      <c r="AP911" t="s">
        <v>6697</v>
      </c>
      <c r="AQ911" cm="1">
        <f t="array" ref="AQ911">IF(FALSE,"True," &amp; IF(_xlfn.XLOOKUP("Service_IsAny",'Scoring_Config'!$A:$A,'Scoring_Config'!$D:$D,"Yes")="Yes",_xlfn.XLOOKUP("Service_IsAny",'Scoring_Config'!$A:$A,'Scoring_Config'!$C:$C,0),0),"False,0")</f>
        <v>0</v>
      </c>
      <c r="AR911">
        <v>1</v>
      </c>
      <c r="AS911" cm="1">
        <f t="array" ref="AS911">IF(FALSE,"True," &amp; IF(_xlfn.XLOOKUP("Service_RangeGt1000",'Scoring_Config'!$A:$A,'Scoring_Config'!$D:$D,"Yes")="Yes",_xlfn.XLOOKUP("Service_RangeGt1000",'Scoring_Config'!$A:$A,'Scoring_Config'!$C:$C,0),0),"False,0")</f>
        <v>0</v>
      </c>
      <c r="AT911" cm="1">
        <f t="array" ref="AT911">IF(FALSE,"True," &amp; IF(_xlfn.XLOOKUP("App_IsAny",'Scoring_Config'!$A:$A,'Scoring_Config'!$D:$D,"Yes")="Yes",_xlfn.XLOOKUP("App_IsAny",'Scoring_Config'!$A:$A,'Scoring_Config'!$C:$C,0),0),"False,0")</f>
        <v>0</v>
      </c>
      <c r="AU911">
        <v>1</v>
      </c>
      <c r="AV911" cm="1">
        <f t="array" ref="AV911">IF(FALSE,"True," &amp; IF(_xlfn.XLOOKUP("App_RangeGt1000",'Scoring_Config'!$A:$A,'Scoring_Config'!$D:$D,"Yes")="Yes",_xlfn.XLOOKUP("App_RangeGt1000",'Scoring_Config'!$A:$A,'Scoring_Config'!$C:$C,0),0),"False,0")</f>
        <v>0</v>
      </c>
      <c r="AW911" cm="1">
        <f t="array" ref="AW911">IF(FALSE,"True," &amp; IF(_xlfn.XLOOKUP("Action_IsDenyOrDrop",'Scoring_Config'!$A:$A,'Scoring_Config'!$D:$D,"Yes")="Yes",_xlfn.XLOOKUP("Action_IsDenyOrDrop",'Scoring_Config'!$A:$A,'Scoring_Config'!$C:$C,0),0),"False,0")</f>
        <v>0</v>
      </c>
      <c r="AX911" cm="1">
        <f t="array" ref="AX911">IF(LEFT(AW911,4)="True",0,(IF(LEFT(Y911,4)="True",IF(_xlfn.XLOOKUP("Src_IsAny",'Scoring_Config'!$A:$A,'Scoring_Config'!$D:$D,"Yes")="Yes",_xlfn.XLOOKUP("Src_IsAny",'Scoring_Config'!$A:$A,'Scoring_Config'!$C:$C,10),0),0)+IF(LEFT(Z911,4)="True",IF(_xlfn.XLOOKUP("Src_CIDR_Le_16",'Scoring_Config'!$A:$A,'Scoring_Config'!$D:$D,"Yes")="Yes",_xlfn.XLOOKUP("Src_CIDR_Le_16",'Scoring_Config'!$A:$A,'Scoring_Config'!$C:$C,10),0),0)+IF(LEFT(AA911,4)="True",IF(_xlfn.XLOOKUP("Src_CIDR_17_22",'Scoring_Config'!$A:$A,'Scoring_Config'!$D:$D,"Yes")="Yes",_xlfn.XLOOKUP("Src_CIDR_17_22",'Scoring_Config'!$A:$A,'Scoring_Config'!$C:$C,5),0),0)+IF(LEFT(AB911,4)="True",IF(_xlfn.XLOOKUP("Dst_IsAny",'Scoring_Config'!$A:$A,'Scoring_Config'!$D:$D,"Yes")="Yes",_xlfn.XLOOKUP("Dst_IsAny",'Scoring_Config'!$A:$A,'Scoring_Config'!$C:$C,10),0),0)+IF(LEFT(AC911,4)="True",IF(_xlfn.XLOOKUP("Dst_CIDR_Le_16",'Scoring_Config'!$A:$A,'Scoring_Config'!$D:$D,"Yes")="Yes",_xlfn.XLOOKUP("Dst_CIDR_Le_16",'Scoring_Config'!$A:$A,'Scoring_Config'!$C:$C,10),0),0)+IF(LEFT(AD911,4)="True",IF(_xlfn.XLOOKUP("Dst_CIDR_17_22",'Scoring_Config'!$A:$A,'Scoring_Config'!$D:$D,"Yes")="Yes",_xlfn.XLOOKUP("Dst_CIDR_17_22",'Scoring_Config'!$A:$A,'Scoring_Config'!$C:$C,5),0),0)+IF(LEFT(AE911,4)="True",IF(_xlfn.XLOOKUP("SrcZone_IsAny",'Scoring_Config'!$A:$A,'Scoring_Config'!$D:$D,"Yes")="Yes",_xlfn.XLOOKUP("SrcZone_IsAny",'Scoring_Config'!$A:$A,'Scoring_Config'!$C:$C,10),0),0)+IF(LEFT(AF911,4)="True",IF(_xlfn.XLOOKUP("DstZone_IsAny",'Scoring_Config'!$A:$A,'Scoring_Config'!$D:$D,"Yes")="Yes",_xlfn.XLOOKUP("DstZone_IsAny",'Scoring_Config'!$A:$A,'Scoring_Config'!$C:$C,10),0),0)+IF(LEFT(AG911,4)="True",IF(_xlfn.XLOOKUP("Service_Any_OR_RangeGt1000",'Scoring_Config'!$A:$A,'Scoring_Config'!$D:$D,"Yes")="Yes",_xlfn.XLOOKUP("Service_Any_OR_RangeGt1000",'Scoring_Config'!$A:$A,'Scoring_Config'!$C:$C,10),0),0)+IF(LEFT(AH911,4)="True",IF(_xlfn.XLOOKUP("App_Any_OR_RangeGt1000",'Scoring_Config'!$A:$A,'Scoring_Config'!$D:$D,"Yes")="Yes",_xlfn.XLOOKUP("App_Any_OR_RangeGt1000",'Scoring_Config'!$A:$A,'Scoring_Config'!$C:$C,10),0),0)+IF(LEFT(AI911,4)="True",IF(_xlfn.XLOOKUP("Service_Insecure_Match",'Scoring_Config'!$A:$A,'Scoring_Config'!$D:$D,"Yes")="Yes",_xlfn.XLOOKUP("Service_Insecure_Match",'Scoring_Config'!$A:$A,'Scoring_Config'!$C:$C,5),0),0)+IF(LEFT(AJ911,4)="True",IF(_xlfn.XLOOKUP("Risky_Inbound",'Scoring_Config'!$A:$A,'Scoring_Config'!$D:$D,"Yes")="Yes",_xlfn.XLOOKUP("Risky_Inbound",'Scoring_Config'!$A:$A,'Scoring_Config'!$C:$C,50),0),0)+IF(LEFT(AK911,4)="True",IF(_xlfn.XLOOKUP("Risky_Outbound",'Scoring_Config'!$A:$A,'Scoring_Config'!$D:$D,"Yes")="Yes",_xlfn.XLOOKUP("Risky_Outbound",'Scoring_Config'!$A:$A,'Scoring_Config'!$C:$C,25),0),0)+IF(LEFT(AZ911,4)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911,FIND(",",AL911)+1,100)),0)+IF(LEFT(AM911,4)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911,FIND(",",AN911)+1,100)),0)+IF(_xlfn.XLOOKUP("Profile_Scoring",'Scoring_Config'!$A:$A,'Scoring_Config'!$D:$D,"Yes")="Yes",VALUE(MID(AO911,FIND(",",AO911)+1,100)),0)+IF(_xlfn.XLOOKUP("Options_Scoring",'Scoring_Config'!$A:$A,'Scoring_Config'!$D:$D,"Yes")="Yes",VALUE(MID(AP911,FIND(",",AP911)+1,100)),0)))</f>
        <v>0</v>
      </c>
      <c r="AZ911" cm="1">
        <f t="array" ref="AZ911">IF(FALSE,"True," &amp; IF(_xlfn.XLOOKUP("Migrate_Insecure",'Scoring_Config'!$A:$A,'Scoring_Config'!$D:$D,"Yes")="Yes",_xlfn.XLOOKUP("Migrate_Insecure",'Scoring_Config'!$A:$A,'Scoring_Config'!$C:$C,10),0),"False,0")</f>
        <v>0</v>
      </c>
    </row>
    <row r="912" spans="1:52">
      <c r="A912" t="s">
        <v>1979</v>
      </c>
      <c r="B912" t="s">
        <v>2885</v>
      </c>
      <c r="C912" t="s">
        <v>3542</v>
      </c>
      <c r="D912" t="s">
        <v>3545</v>
      </c>
      <c r="E912" t="s">
        <v>3563</v>
      </c>
      <c r="F912" t="s">
        <v>3914</v>
      </c>
      <c r="G912" t="s">
        <v>518</v>
      </c>
      <c r="H912" t="s">
        <v>174</v>
      </c>
      <c r="I912" t="s">
        <v>3914</v>
      </c>
      <c r="J912" t="s">
        <v>518</v>
      </c>
      <c r="K912" t="s">
        <v>1667</v>
      </c>
      <c r="L912" t="s">
        <v>1516</v>
      </c>
      <c r="M912" t="s">
        <v>1974</v>
      </c>
      <c r="N912" t="s">
        <v>4315</v>
      </c>
      <c r="O912" t="s">
        <v>4319</v>
      </c>
      <c r="P912" t="s">
        <v>4322</v>
      </c>
      <c r="Q912" t="s">
        <v>4969</v>
      </c>
      <c r="R912" t="s">
        <v>5439</v>
      </c>
      <c r="S912" t="s">
        <v>4324</v>
      </c>
      <c r="T912" t="s">
        <v>5792</v>
      </c>
      <c r="U912" t="s">
        <v>6390</v>
      </c>
      <c r="Y912" cm="1">
        <f t="array" ref="Y912">IF(FALSE,"True," &amp; IF(_xlfn.XLOOKUP("Src_IsAny",'Scoring_Config'!$A:$A,'Scoring_Config'!$D:$D,"Yes")="Yes",_xlfn.XLOOKUP("Src_IsAny",'Scoring_Config'!$A:$A,'Scoring_Config'!$C:$C,10),0),"False,0")</f>
        <v>0</v>
      </c>
      <c r="Z912" cm="1">
        <f t="array" ref="Z912">IF(FALSE,"True," &amp; IF(_xlfn.XLOOKUP("Src_CIDR_Le_16",'Scoring_Config'!$A:$A,'Scoring_Config'!$D:$D,"Yes")="Yes",_xlfn.XLOOKUP("Src_CIDR_Le_16",'Scoring_Config'!$A:$A,'Scoring_Config'!$C:$C,10),0),"False,0")</f>
        <v>0</v>
      </c>
      <c r="AA912" cm="1">
        <f t="array" ref="AA912">IF(FALSE,"True," &amp; IF(_xlfn.XLOOKUP("Src_CIDR_17_22",'Scoring_Config'!$A:$A,'Scoring_Config'!$D:$D,"Yes")="Yes",_xlfn.XLOOKUP("Src_CIDR_17_22",'Scoring_Config'!$A:$A,'Scoring_Config'!$C:$C,5),0),"False,0")</f>
        <v>0</v>
      </c>
      <c r="AB912" cm="1">
        <f t="array" ref="AB912">IF(FALSE,"True," &amp; IF(_xlfn.XLOOKUP("Dst_IsAny",'Scoring_Config'!$A:$A,'Scoring_Config'!$D:$D,"Yes")="Yes",_xlfn.XLOOKUP("Dst_IsAny",'Scoring_Config'!$A:$A,'Scoring_Config'!$C:$C,10),0),"False,0")</f>
        <v>0</v>
      </c>
      <c r="AC912" cm="1">
        <f t="array" ref="AC912">IF(FALSE,"True," &amp; IF(_xlfn.XLOOKUP("Dst_CIDR_Le_16",'Scoring_Config'!$A:$A,'Scoring_Config'!$D:$D,"Yes")="Yes",_xlfn.XLOOKUP("Dst_CIDR_Le_16",'Scoring_Config'!$A:$A,'Scoring_Config'!$C:$C,10),0),"False,0")</f>
        <v>0</v>
      </c>
      <c r="AD912" cm="1">
        <f t="array" ref="AD912">IF(FALSE,"True," &amp; IF(_xlfn.XLOOKUP("Dst_CIDR_17_22",'Scoring_Config'!$A:$A,'Scoring_Config'!$D:$D,"Yes")="Yes",_xlfn.XLOOKUP("Dst_CIDR_17_22",'Scoring_Config'!$A:$A,'Scoring_Config'!$C:$C,5),0),"False,0")</f>
        <v>0</v>
      </c>
      <c r="AE912" cm="1">
        <f t="array" ref="AE912">IF(FALSE,"True," &amp; IF(_xlfn.XLOOKUP("SrcZone_IsAny",'Scoring_Config'!$A:$A,'Scoring_Config'!$D:$D,"Yes")="Yes",_xlfn.XLOOKUP("SrcZone_IsAny",'Scoring_Config'!$A:$A,'Scoring_Config'!$C:$C,10),0),"False,0")</f>
        <v>0</v>
      </c>
      <c r="AF912" cm="1">
        <f t="array" ref="AF912">IF(FALSE,"True," &amp; IF(_xlfn.XLOOKUP("DstZone_IsAny",'Scoring_Config'!$A:$A,'Scoring_Config'!$D:$D,"Yes")="Yes",_xlfn.XLOOKUP("DstZone_IsAny",'Scoring_Config'!$A:$A,'Scoring_Config'!$C:$C,10),0),"False,0")</f>
        <v>0</v>
      </c>
      <c r="AG912" cm="1">
        <f t="array" ref="AG91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12" cm="1">
        <f t="array" ref="AH912">IF(FALSE,"True," &amp; IF(_xlfn.XLOOKUP("App_Any_OR_RangeGt1000",'Scoring_Config'!$A:$A,'Scoring_Config'!$D:$D,"Yes")="Yes",_xlfn.XLOOKUP("App_Any_OR_RangeGt1000",'Scoring_Config'!$A:$A,'Scoring_Config'!$C:$C,10),0),"False,0")</f>
        <v>0</v>
      </c>
      <c r="AI912" cm="1">
        <f t="array" ref="AI912">IF(FALSE,"True," &amp; IF(_xlfn.XLOOKUP("Service_Insecure_Match",'Scoring_Config'!$A:$A,'Scoring_Config'!$D:$D,"Yes")="Yes",_xlfn.XLOOKUP("Service_Insecure_Match",'Scoring_Config'!$A:$A,'Scoring_Config'!$C:$C,5),0),"False,0")</f>
        <v>0</v>
      </c>
      <c r="AJ912" cm="1">
        <f t="array" ref="AJ912">IF(FALSE,"True," &amp; IF(_xlfn.XLOOKUP("Risky_Inbound",'Scoring_Config'!$A:$A,'Scoring_Config'!$D:$D,"Yes")="Yes",_xlfn.XLOOKUP("Risky_Inbound",'Scoring_Config'!$A:$A,'Scoring_Config'!$C:$C,50),0),"False,0")</f>
        <v>0</v>
      </c>
      <c r="AK912" cm="1">
        <f t="array" ref="AK912">IF(FALSE,"True," &amp; IF(_xlfn.XLOOKUP("Risky_Outbound",'Scoring_Config'!$A:$A,'Scoring_Config'!$D:$D,"Yes")="Yes",_xlfn.XLOOKUP("Risky_Outbound",'Scoring_Config'!$A:$A,'Scoring_Config'!$C:$C,25),0),"False,0")</f>
        <v>0</v>
      </c>
      <c r="AL912" t="s">
        <v>6697</v>
      </c>
      <c r="AM912" cm="1">
        <f t="array" ref="AM91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12" t="s">
        <v>6697</v>
      </c>
      <c r="AO912" t="s">
        <v>6697</v>
      </c>
      <c r="AP912" t="s">
        <v>6697</v>
      </c>
      <c r="AQ912" cm="1">
        <f t="array" ref="AQ912">IF(FALSE,"True," &amp; IF(_xlfn.XLOOKUP("Service_IsAny",'Scoring_Config'!$A:$A,'Scoring_Config'!$D:$D,"Yes")="Yes",_xlfn.XLOOKUP("Service_IsAny",'Scoring_Config'!$A:$A,'Scoring_Config'!$C:$C,0),0),"False,0")</f>
        <v>0</v>
      </c>
      <c r="AR912">
        <v>1</v>
      </c>
      <c r="AS912" cm="1">
        <f t="array" ref="AS912">IF(FALSE,"True," &amp; IF(_xlfn.XLOOKUP("Service_RangeGt1000",'Scoring_Config'!$A:$A,'Scoring_Config'!$D:$D,"Yes")="Yes",_xlfn.XLOOKUP("Service_RangeGt1000",'Scoring_Config'!$A:$A,'Scoring_Config'!$C:$C,0),0),"False,0")</f>
        <v>0</v>
      </c>
      <c r="AT912" cm="1">
        <f t="array" ref="AT912">IF(FALSE,"True," &amp; IF(_xlfn.XLOOKUP("App_IsAny",'Scoring_Config'!$A:$A,'Scoring_Config'!$D:$D,"Yes")="Yes",_xlfn.XLOOKUP("App_IsAny",'Scoring_Config'!$A:$A,'Scoring_Config'!$C:$C,0),0),"False,0")</f>
        <v>0</v>
      </c>
      <c r="AU912">
        <v>1</v>
      </c>
      <c r="AV912" cm="1">
        <f t="array" ref="AV912">IF(FALSE,"True," &amp; IF(_xlfn.XLOOKUP("App_RangeGt1000",'Scoring_Config'!$A:$A,'Scoring_Config'!$D:$D,"Yes")="Yes",_xlfn.XLOOKUP("App_RangeGt1000",'Scoring_Config'!$A:$A,'Scoring_Config'!$C:$C,0),0),"False,0")</f>
        <v>0</v>
      </c>
      <c r="AW912" cm="1">
        <f t="array" ref="AW912">IF(FALSE,"True," &amp; IF(_xlfn.XLOOKUP("Action_IsDenyOrDrop",'Scoring_Config'!$A:$A,'Scoring_Config'!$D:$D,"Yes")="Yes",_xlfn.XLOOKUP("Action_IsDenyOrDrop",'Scoring_Config'!$A:$A,'Scoring_Config'!$C:$C,0),0),"False,0")</f>
        <v>0</v>
      </c>
      <c r="AX912" cm="1">
        <f t="array" ref="AX912">IF(LEFT(AW912,4)="True",0,(IF(LEFT(Y912,4)="True",IF(_xlfn.XLOOKUP("Src_IsAny",'Scoring_Config'!$A:$A,'Scoring_Config'!$D:$D,"Yes")="Yes",_xlfn.XLOOKUP("Src_IsAny",'Scoring_Config'!$A:$A,'Scoring_Config'!$C:$C,10),0),0)+IF(LEFT(Z912,4)="True",IF(_xlfn.XLOOKUP("Src_CIDR_Le_16",'Scoring_Config'!$A:$A,'Scoring_Config'!$D:$D,"Yes")="Yes",_xlfn.XLOOKUP("Src_CIDR_Le_16",'Scoring_Config'!$A:$A,'Scoring_Config'!$C:$C,10),0),0)+IF(LEFT(AA912,4)="True",IF(_xlfn.XLOOKUP("Src_CIDR_17_22",'Scoring_Config'!$A:$A,'Scoring_Config'!$D:$D,"Yes")="Yes",_xlfn.XLOOKUP("Src_CIDR_17_22",'Scoring_Config'!$A:$A,'Scoring_Config'!$C:$C,5),0),0)+IF(LEFT(AB912,4)="True",IF(_xlfn.XLOOKUP("Dst_IsAny",'Scoring_Config'!$A:$A,'Scoring_Config'!$D:$D,"Yes")="Yes",_xlfn.XLOOKUP("Dst_IsAny",'Scoring_Config'!$A:$A,'Scoring_Config'!$C:$C,10),0),0)+IF(LEFT(AC912,4)="True",IF(_xlfn.XLOOKUP("Dst_CIDR_Le_16",'Scoring_Config'!$A:$A,'Scoring_Config'!$D:$D,"Yes")="Yes",_xlfn.XLOOKUP("Dst_CIDR_Le_16",'Scoring_Config'!$A:$A,'Scoring_Config'!$C:$C,10),0),0)+IF(LEFT(AD912,4)="True",IF(_xlfn.XLOOKUP("Dst_CIDR_17_22",'Scoring_Config'!$A:$A,'Scoring_Config'!$D:$D,"Yes")="Yes",_xlfn.XLOOKUP("Dst_CIDR_17_22",'Scoring_Config'!$A:$A,'Scoring_Config'!$C:$C,5),0),0)+IF(LEFT(AE912,4)="True",IF(_xlfn.XLOOKUP("SrcZone_IsAny",'Scoring_Config'!$A:$A,'Scoring_Config'!$D:$D,"Yes")="Yes",_xlfn.XLOOKUP("SrcZone_IsAny",'Scoring_Config'!$A:$A,'Scoring_Config'!$C:$C,10),0),0)+IF(LEFT(AF912,4)="True",IF(_xlfn.XLOOKUP("DstZone_IsAny",'Scoring_Config'!$A:$A,'Scoring_Config'!$D:$D,"Yes")="Yes",_xlfn.XLOOKUP("DstZone_IsAny",'Scoring_Config'!$A:$A,'Scoring_Config'!$C:$C,10),0),0)+IF(LEFT(AG912,4)="True",IF(_xlfn.XLOOKUP("Service_Any_OR_RangeGt1000",'Scoring_Config'!$A:$A,'Scoring_Config'!$D:$D,"Yes")="Yes",_xlfn.XLOOKUP("Service_Any_OR_RangeGt1000",'Scoring_Config'!$A:$A,'Scoring_Config'!$C:$C,10),0),0)+IF(LEFT(AH912,4)="True",IF(_xlfn.XLOOKUP("App_Any_OR_RangeGt1000",'Scoring_Config'!$A:$A,'Scoring_Config'!$D:$D,"Yes")="Yes",_xlfn.XLOOKUP("App_Any_OR_RangeGt1000",'Scoring_Config'!$A:$A,'Scoring_Config'!$C:$C,10),0),0)+IF(LEFT(AI912,4)="True",IF(_xlfn.XLOOKUP("Service_Insecure_Match",'Scoring_Config'!$A:$A,'Scoring_Config'!$D:$D,"Yes")="Yes",_xlfn.XLOOKUP("Service_Insecure_Match",'Scoring_Config'!$A:$A,'Scoring_Config'!$C:$C,5),0),0)+IF(LEFT(AJ912,4)="True",IF(_xlfn.XLOOKUP("Risky_Inbound",'Scoring_Config'!$A:$A,'Scoring_Config'!$D:$D,"Yes")="Yes",_xlfn.XLOOKUP("Risky_Inbound",'Scoring_Config'!$A:$A,'Scoring_Config'!$C:$C,50),0),0)+IF(LEFT(AK912,4)="True",IF(_xlfn.XLOOKUP("Risky_Outbound",'Scoring_Config'!$A:$A,'Scoring_Config'!$D:$D,"Yes")="Yes",_xlfn.XLOOKUP("Risky_Outbound",'Scoring_Config'!$A:$A,'Scoring_Config'!$C:$C,25),0),0)+IF(LEFT(AZ912,4)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912,FIND(",",AL912)+1,100)),0)+IF(LEFT(AM912,4)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912,FIND(",",AN912)+1,100)),0)+IF(_xlfn.XLOOKUP("Profile_Scoring",'Scoring_Config'!$A:$A,'Scoring_Config'!$D:$D,"Yes")="Yes",VALUE(MID(AO912,FIND(",",AO912)+1,100)),0)+IF(_xlfn.XLOOKUP("Options_Scoring",'Scoring_Config'!$A:$A,'Scoring_Config'!$D:$D,"Yes")="Yes",VALUE(MID(AP912,FIND(",",AP912)+1,100)),0)))</f>
        <v>0</v>
      </c>
      <c r="AZ912" cm="1">
        <f t="array" ref="AZ912">IF(FALSE,"True," &amp; IF(_xlfn.XLOOKUP("Migrate_Insecure",'Scoring_Config'!$A:$A,'Scoring_Config'!$D:$D,"Yes")="Yes",_xlfn.XLOOKUP("Migrate_Insecure",'Scoring_Config'!$A:$A,'Scoring_Config'!$C:$C,10),0),"False,0")</f>
        <v>0</v>
      </c>
    </row>
    <row r="913" spans="1:52">
      <c r="A913" t="s">
        <v>1979</v>
      </c>
      <c r="B913" t="s">
        <v>2886</v>
      </c>
      <c r="C913" t="s">
        <v>3542</v>
      </c>
      <c r="D913" t="s">
        <v>3545</v>
      </c>
      <c r="E913" t="s">
        <v>3563</v>
      </c>
      <c r="F913" t="s">
        <v>3793</v>
      </c>
      <c r="G913" t="s">
        <v>515</v>
      </c>
      <c r="H913" t="s">
        <v>174</v>
      </c>
      <c r="I913" t="s">
        <v>3984</v>
      </c>
      <c r="J913" t="s">
        <v>1104</v>
      </c>
      <c r="K913" t="s">
        <v>1667</v>
      </c>
      <c r="L913" t="s">
        <v>1327</v>
      </c>
      <c r="M913" t="s">
        <v>1974</v>
      </c>
      <c r="N913" t="s">
        <v>4315</v>
      </c>
      <c r="O913" t="s">
        <v>4319</v>
      </c>
      <c r="P913" t="s">
        <v>4321</v>
      </c>
      <c r="Q913" t="s">
        <v>4969</v>
      </c>
      <c r="R913" t="s">
        <v>5439</v>
      </c>
      <c r="S913" t="s">
        <v>4324</v>
      </c>
      <c r="T913" t="s">
        <v>5792</v>
      </c>
      <c r="U913" t="s">
        <v>6391</v>
      </c>
      <c r="Y913" cm="1">
        <f t="array" ref="Y913">IF(FALSE,"True," &amp; IF(_xlfn.XLOOKUP("Src_IsAny",'Scoring_Config'!$A:$A,'Scoring_Config'!$D:$D,"Yes")="Yes",_xlfn.XLOOKUP("Src_IsAny",'Scoring_Config'!$A:$A,'Scoring_Config'!$C:$C,10),0),"False,0")</f>
        <v>0</v>
      </c>
      <c r="Z913" cm="1">
        <f t="array" ref="Z913">IF(FALSE,"True," &amp; IF(_xlfn.XLOOKUP("Src_CIDR_Le_16",'Scoring_Config'!$A:$A,'Scoring_Config'!$D:$D,"Yes")="Yes",_xlfn.XLOOKUP("Src_CIDR_Le_16",'Scoring_Config'!$A:$A,'Scoring_Config'!$C:$C,10),0),"False,0")</f>
        <v>0</v>
      </c>
      <c r="AA913" cm="1">
        <f t="array" ref="AA913">IF(FALSE,"True," &amp; IF(_xlfn.XLOOKUP("Src_CIDR_17_22",'Scoring_Config'!$A:$A,'Scoring_Config'!$D:$D,"Yes")="Yes",_xlfn.XLOOKUP("Src_CIDR_17_22",'Scoring_Config'!$A:$A,'Scoring_Config'!$C:$C,5),0),"False,0")</f>
        <v>0</v>
      </c>
      <c r="AB913" cm="1">
        <f t="array" ref="AB913">IF(FALSE,"True," &amp; IF(_xlfn.XLOOKUP("Dst_IsAny",'Scoring_Config'!$A:$A,'Scoring_Config'!$D:$D,"Yes")="Yes",_xlfn.XLOOKUP("Dst_IsAny",'Scoring_Config'!$A:$A,'Scoring_Config'!$C:$C,10),0),"False,0")</f>
        <v>0</v>
      </c>
      <c r="AC913" cm="1">
        <f t="array" ref="AC913">IF(FALSE,"True," &amp; IF(_xlfn.XLOOKUP("Dst_CIDR_Le_16",'Scoring_Config'!$A:$A,'Scoring_Config'!$D:$D,"Yes")="Yes",_xlfn.XLOOKUP("Dst_CIDR_Le_16",'Scoring_Config'!$A:$A,'Scoring_Config'!$C:$C,10),0),"False,0")</f>
        <v>0</v>
      </c>
      <c r="AD913" cm="1">
        <f t="array" ref="AD913">IF(FALSE,"True," &amp; IF(_xlfn.XLOOKUP("Dst_CIDR_17_22",'Scoring_Config'!$A:$A,'Scoring_Config'!$D:$D,"Yes")="Yes",_xlfn.XLOOKUP("Dst_CIDR_17_22",'Scoring_Config'!$A:$A,'Scoring_Config'!$C:$C,5),0),"False,0")</f>
        <v>0</v>
      </c>
      <c r="AE913" cm="1">
        <f t="array" ref="AE913">IF(FALSE,"True," &amp; IF(_xlfn.XLOOKUP("SrcZone_IsAny",'Scoring_Config'!$A:$A,'Scoring_Config'!$D:$D,"Yes")="Yes",_xlfn.XLOOKUP("SrcZone_IsAny",'Scoring_Config'!$A:$A,'Scoring_Config'!$C:$C,10),0),"False,0")</f>
        <v>0</v>
      </c>
      <c r="AF913" cm="1">
        <f t="array" ref="AF913">IF(FALSE,"True," &amp; IF(_xlfn.XLOOKUP("DstZone_IsAny",'Scoring_Config'!$A:$A,'Scoring_Config'!$D:$D,"Yes")="Yes",_xlfn.XLOOKUP("DstZone_IsAny",'Scoring_Config'!$A:$A,'Scoring_Config'!$C:$C,10),0),"False,0")</f>
        <v>0</v>
      </c>
      <c r="AG913" cm="1">
        <f t="array" ref="AG91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13" cm="1">
        <f t="array" ref="AH913">IF(FALSE,"True," &amp; IF(_xlfn.XLOOKUP("App_Any_OR_RangeGt1000",'Scoring_Config'!$A:$A,'Scoring_Config'!$D:$D,"Yes")="Yes",_xlfn.XLOOKUP("App_Any_OR_RangeGt1000",'Scoring_Config'!$A:$A,'Scoring_Config'!$C:$C,10),0),"False,0")</f>
        <v>0</v>
      </c>
      <c r="AI913" cm="1">
        <f t="array" ref="AI913">IF(FALSE,"True," &amp; IF(_xlfn.XLOOKUP("Service_Insecure_Match",'Scoring_Config'!$A:$A,'Scoring_Config'!$D:$D,"Yes")="Yes",_xlfn.XLOOKUP("Service_Insecure_Match",'Scoring_Config'!$A:$A,'Scoring_Config'!$C:$C,5),0),"False,0")</f>
        <v>0</v>
      </c>
      <c r="AJ913" cm="1">
        <f t="array" ref="AJ913">IF(FALSE,"True," &amp; IF(_xlfn.XLOOKUP("Risky_Inbound",'Scoring_Config'!$A:$A,'Scoring_Config'!$D:$D,"Yes")="Yes",_xlfn.XLOOKUP("Risky_Inbound",'Scoring_Config'!$A:$A,'Scoring_Config'!$C:$C,50),0),"False,0")</f>
        <v>0</v>
      </c>
      <c r="AK913" cm="1">
        <f t="array" ref="AK913">IF(FALSE,"True," &amp; IF(_xlfn.XLOOKUP("Risky_Outbound",'Scoring_Config'!$A:$A,'Scoring_Config'!$D:$D,"Yes")="Yes",_xlfn.XLOOKUP("Risky_Outbound",'Scoring_Config'!$A:$A,'Scoring_Config'!$C:$C,25),0),"False,0")</f>
        <v>0</v>
      </c>
      <c r="AL913" t="s">
        <v>6700</v>
      </c>
      <c r="AM913" cm="1">
        <f t="array" ref="AM91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13" t="s">
        <v>6697</v>
      </c>
      <c r="AO913" t="s">
        <v>6697</v>
      </c>
      <c r="AP913" t="s">
        <v>6697</v>
      </c>
      <c r="AQ913" cm="1">
        <f t="array" ref="AQ913">IF(FALSE,"True," &amp; IF(_xlfn.XLOOKUP("Service_IsAny",'Scoring_Config'!$A:$A,'Scoring_Config'!$D:$D,"Yes")="Yes",_xlfn.XLOOKUP("Service_IsAny",'Scoring_Config'!$A:$A,'Scoring_Config'!$C:$C,0),0),"False,0")</f>
        <v>0</v>
      </c>
      <c r="AR913">
        <v>0</v>
      </c>
      <c r="AS913" cm="1">
        <f t="array" ref="AS913">IF(FALSE,"True," &amp; IF(_xlfn.XLOOKUP("Service_RangeGt1000",'Scoring_Config'!$A:$A,'Scoring_Config'!$D:$D,"Yes")="Yes",_xlfn.XLOOKUP("Service_RangeGt1000",'Scoring_Config'!$A:$A,'Scoring_Config'!$C:$C,0),0),"False,0")</f>
        <v>0</v>
      </c>
      <c r="AT913" cm="1">
        <f t="array" ref="AT913">IF(FALSE,"True," &amp; IF(_xlfn.XLOOKUP("App_IsAny",'Scoring_Config'!$A:$A,'Scoring_Config'!$D:$D,"Yes")="Yes",_xlfn.XLOOKUP("App_IsAny",'Scoring_Config'!$A:$A,'Scoring_Config'!$C:$C,0),0),"False,0")</f>
        <v>0</v>
      </c>
      <c r="AU913">
        <v>1</v>
      </c>
      <c r="AV913" cm="1">
        <f t="array" ref="AV913">IF(FALSE,"True," &amp; IF(_xlfn.XLOOKUP("App_RangeGt1000",'Scoring_Config'!$A:$A,'Scoring_Config'!$D:$D,"Yes")="Yes",_xlfn.XLOOKUP("App_RangeGt1000",'Scoring_Config'!$A:$A,'Scoring_Config'!$C:$C,0),0),"False,0")</f>
        <v>0</v>
      </c>
      <c r="AW913" cm="1">
        <f t="array" ref="AW913">IF(FALSE,"True," &amp; IF(_xlfn.XLOOKUP("Action_IsDenyOrDrop",'Scoring_Config'!$A:$A,'Scoring_Config'!$D:$D,"Yes")="Yes",_xlfn.XLOOKUP("Action_IsDenyOrDrop",'Scoring_Config'!$A:$A,'Scoring_Config'!$C:$C,0),0),"False,0")</f>
        <v>0</v>
      </c>
      <c r="AX913" cm="1">
        <f t="array" ref="AX913">IF(LEFT(AW913,4)="True",0,(IF(LEFT(Y913,4)="True",IF(_xlfn.XLOOKUP("Src_IsAny",'Scoring_Config'!$A:$A,'Scoring_Config'!$D:$D,"Yes")="Yes",_xlfn.XLOOKUP("Src_IsAny",'Scoring_Config'!$A:$A,'Scoring_Config'!$C:$C,10),0),0)+IF(LEFT(Z913,4)="True",IF(_xlfn.XLOOKUP("Src_CIDR_Le_16",'Scoring_Config'!$A:$A,'Scoring_Config'!$D:$D,"Yes")="Yes",_xlfn.XLOOKUP("Src_CIDR_Le_16",'Scoring_Config'!$A:$A,'Scoring_Config'!$C:$C,10),0),0)+IF(LEFT(AA913,4)="True",IF(_xlfn.XLOOKUP("Src_CIDR_17_22",'Scoring_Config'!$A:$A,'Scoring_Config'!$D:$D,"Yes")="Yes",_xlfn.XLOOKUP("Src_CIDR_17_22",'Scoring_Config'!$A:$A,'Scoring_Config'!$C:$C,5),0),0)+IF(LEFT(AB913,4)="True",IF(_xlfn.XLOOKUP("Dst_IsAny",'Scoring_Config'!$A:$A,'Scoring_Config'!$D:$D,"Yes")="Yes",_xlfn.XLOOKUP("Dst_IsAny",'Scoring_Config'!$A:$A,'Scoring_Config'!$C:$C,10),0),0)+IF(LEFT(AC913,4)="True",IF(_xlfn.XLOOKUP("Dst_CIDR_Le_16",'Scoring_Config'!$A:$A,'Scoring_Config'!$D:$D,"Yes")="Yes",_xlfn.XLOOKUP("Dst_CIDR_Le_16",'Scoring_Config'!$A:$A,'Scoring_Config'!$C:$C,10),0),0)+IF(LEFT(AD913,4)="True",IF(_xlfn.XLOOKUP("Dst_CIDR_17_22",'Scoring_Config'!$A:$A,'Scoring_Config'!$D:$D,"Yes")="Yes",_xlfn.XLOOKUP("Dst_CIDR_17_22",'Scoring_Config'!$A:$A,'Scoring_Config'!$C:$C,5),0),0)+IF(LEFT(AE913,4)="True",IF(_xlfn.XLOOKUP("SrcZone_IsAny",'Scoring_Config'!$A:$A,'Scoring_Config'!$D:$D,"Yes")="Yes",_xlfn.XLOOKUP("SrcZone_IsAny",'Scoring_Config'!$A:$A,'Scoring_Config'!$C:$C,10),0),0)+IF(LEFT(AF913,4)="True",IF(_xlfn.XLOOKUP("DstZone_IsAny",'Scoring_Config'!$A:$A,'Scoring_Config'!$D:$D,"Yes")="Yes",_xlfn.XLOOKUP("DstZone_IsAny",'Scoring_Config'!$A:$A,'Scoring_Config'!$C:$C,10),0),0)+IF(LEFT(AG913,4)="True",IF(_xlfn.XLOOKUP("Service_Any_OR_RangeGt1000",'Scoring_Config'!$A:$A,'Scoring_Config'!$D:$D,"Yes")="Yes",_xlfn.XLOOKUP("Service_Any_OR_RangeGt1000",'Scoring_Config'!$A:$A,'Scoring_Config'!$C:$C,10),0),0)+IF(LEFT(AH913,4)="True",IF(_xlfn.XLOOKUP("App_Any_OR_RangeGt1000",'Scoring_Config'!$A:$A,'Scoring_Config'!$D:$D,"Yes")="Yes",_xlfn.XLOOKUP("App_Any_OR_RangeGt1000",'Scoring_Config'!$A:$A,'Scoring_Config'!$C:$C,10),0),0)+IF(LEFT(AI913,4)="True",IF(_xlfn.XLOOKUP("Service_Insecure_Match",'Scoring_Config'!$A:$A,'Scoring_Config'!$D:$D,"Yes")="Yes",_xlfn.XLOOKUP("Service_Insecure_Match",'Scoring_Config'!$A:$A,'Scoring_Config'!$C:$C,5),0),0)+IF(LEFT(AJ913,4)="True",IF(_xlfn.XLOOKUP("Risky_Inbound",'Scoring_Config'!$A:$A,'Scoring_Config'!$D:$D,"Yes")="Yes",_xlfn.XLOOKUP("Risky_Inbound",'Scoring_Config'!$A:$A,'Scoring_Config'!$C:$C,50),0),0)+IF(LEFT(AK913,4)="True",IF(_xlfn.XLOOKUP("Risky_Outbound",'Scoring_Config'!$A:$A,'Scoring_Config'!$D:$D,"Yes")="Yes",_xlfn.XLOOKUP("Risky_Outbound",'Scoring_Config'!$A:$A,'Scoring_Config'!$C:$C,25),0),0)+IF(LEFT(AZ913,4)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913,FIND(",",AL913)+1,100)),0)+IF(LEFT(AM913,4)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913,FIND(",",AN913)+1,100)),0)+IF(_xlfn.XLOOKUP("Profile_Scoring",'Scoring_Config'!$A:$A,'Scoring_Config'!$D:$D,"Yes")="Yes",VALUE(MID(AO913,FIND(",",AO913)+1,100)),0)+IF(_xlfn.XLOOKUP("Options_Scoring",'Scoring_Config'!$A:$A,'Scoring_Config'!$D:$D,"Yes")="Yes",VALUE(MID(AP913,FIND(",",AP913)+1,100)),0)))</f>
        <v>0</v>
      </c>
      <c r="AZ913" cm="1">
        <f t="array" ref="AZ913">IF(FALSE,"True," &amp; IF(_xlfn.XLOOKUP("Migrate_Insecure",'Scoring_Config'!$A:$A,'Scoring_Config'!$D:$D,"Yes")="Yes",_xlfn.XLOOKUP("Migrate_Insecure",'Scoring_Config'!$A:$A,'Scoring_Config'!$C:$C,10),0),"False,0")</f>
        <v>0</v>
      </c>
    </row>
    <row r="914" spans="1:52">
      <c r="A914" t="s">
        <v>1979</v>
      </c>
      <c r="B914" t="s">
        <v>2887</v>
      </c>
      <c r="C914" t="s">
        <v>3542</v>
      </c>
      <c r="D914" t="s">
        <v>3545</v>
      </c>
      <c r="E914" t="s">
        <v>3563</v>
      </c>
      <c r="F914" t="s">
        <v>3905</v>
      </c>
      <c r="G914" t="s">
        <v>516</v>
      </c>
      <c r="H914" t="s">
        <v>174</v>
      </c>
      <c r="I914" t="s">
        <v>4110</v>
      </c>
      <c r="J914" t="s">
        <v>1104</v>
      </c>
      <c r="K914" t="s">
        <v>1667</v>
      </c>
      <c r="L914" t="s">
        <v>1327</v>
      </c>
      <c r="M914" t="s">
        <v>1974</v>
      </c>
      <c r="N914" t="s">
        <v>4315</v>
      </c>
      <c r="O914" t="s">
        <v>4319</v>
      </c>
      <c r="P914" t="s">
        <v>4322</v>
      </c>
      <c r="Q914" t="s">
        <v>4971</v>
      </c>
      <c r="R914" t="s">
        <v>5440</v>
      </c>
      <c r="S914" t="s">
        <v>5440</v>
      </c>
      <c r="T914" t="s">
        <v>5792</v>
      </c>
      <c r="U914" t="s">
        <v>6392</v>
      </c>
      <c r="Y914" cm="1">
        <f t="array" ref="Y914">IF(FALSE,"True," &amp; IF(_xlfn.XLOOKUP("Src_IsAny",'Scoring_Config'!$A:$A,'Scoring_Config'!$D:$D,"Yes")="Yes",_xlfn.XLOOKUP("Src_IsAny",'Scoring_Config'!$A:$A,'Scoring_Config'!$C:$C,10),0),"False,0")</f>
        <v>0</v>
      </c>
      <c r="Z914" cm="1">
        <f t="array" ref="Z914">IF(FALSE,"True," &amp; IF(_xlfn.XLOOKUP("Src_CIDR_Le_16",'Scoring_Config'!$A:$A,'Scoring_Config'!$D:$D,"Yes")="Yes",_xlfn.XLOOKUP("Src_CIDR_Le_16",'Scoring_Config'!$A:$A,'Scoring_Config'!$C:$C,10),0),"False,0")</f>
        <v>0</v>
      </c>
      <c r="AA914" cm="1">
        <f t="array" ref="AA914">IF(FALSE,"True," &amp; IF(_xlfn.XLOOKUP("Src_CIDR_17_22",'Scoring_Config'!$A:$A,'Scoring_Config'!$D:$D,"Yes")="Yes",_xlfn.XLOOKUP("Src_CIDR_17_22",'Scoring_Config'!$A:$A,'Scoring_Config'!$C:$C,5),0),"False,0")</f>
        <v>0</v>
      </c>
      <c r="AB914" cm="1">
        <f t="array" ref="AB914">IF(FALSE,"True," &amp; IF(_xlfn.XLOOKUP("Dst_IsAny",'Scoring_Config'!$A:$A,'Scoring_Config'!$D:$D,"Yes")="Yes",_xlfn.XLOOKUP("Dst_IsAny",'Scoring_Config'!$A:$A,'Scoring_Config'!$C:$C,10),0),"False,0")</f>
        <v>0</v>
      </c>
      <c r="AC914" cm="1">
        <f t="array" ref="AC914">IF(FALSE,"True," &amp; IF(_xlfn.XLOOKUP("Dst_CIDR_Le_16",'Scoring_Config'!$A:$A,'Scoring_Config'!$D:$D,"Yes")="Yes",_xlfn.XLOOKUP("Dst_CIDR_Le_16",'Scoring_Config'!$A:$A,'Scoring_Config'!$C:$C,10),0),"False,0")</f>
        <v>0</v>
      </c>
      <c r="AD914" cm="1">
        <f t="array" ref="AD914">IF(FALSE,"True," &amp; IF(_xlfn.XLOOKUP("Dst_CIDR_17_22",'Scoring_Config'!$A:$A,'Scoring_Config'!$D:$D,"Yes")="Yes",_xlfn.XLOOKUP("Dst_CIDR_17_22",'Scoring_Config'!$A:$A,'Scoring_Config'!$C:$C,5),0),"False,0")</f>
        <v>0</v>
      </c>
      <c r="AE914" cm="1">
        <f t="array" ref="AE914">IF(FALSE,"True," &amp; IF(_xlfn.XLOOKUP("SrcZone_IsAny",'Scoring_Config'!$A:$A,'Scoring_Config'!$D:$D,"Yes")="Yes",_xlfn.XLOOKUP("SrcZone_IsAny",'Scoring_Config'!$A:$A,'Scoring_Config'!$C:$C,10),0),"False,0")</f>
        <v>0</v>
      </c>
      <c r="AF914" cm="1">
        <f t="array" ref="AF914">IF(FALSE,"True," &amp; IF(_xlfn.XLOOKUP("DstZone_IsAny",'Scoring_Config'!$A:$A,'Scoring_Config'!$D:$D,"Yes")="Yes",_xlfn.XLOOKUP("DstZone_IsAny",'Scoring_Config'!$A:$A,'Scoring_Config'!$C:$C,10),0),"False,0")</f>
        <v>0</v>
      </c>
      <c r="AG914" cm="1">
        <f t="array" ref="AG91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14" cm="1">
        <f t="array" ref="AH914">IF(FALSE,"True," &amp; IF(_xlfn.XLOOKUP("App_Any_OR_RangeGt1000",'Scoring_Config'!$A:$A,'Scoring_Config'!$D:$D,"Yes")="Yes",_xlfn.XLOOKUP("App_Any_OR_RangeGt1000",'Scoring_Config'!$A:$A,'Scoring_Config'!$C:$C,10),0),"False,0")</f>
        <v>0</v>
      </c>
      <c r="AI914" cm="1">
        <f t="array" ref="AI914">IF(FALSE,"True," &amp; IF(_xlfn.XLOOKUP("Service_Insecure_Match",'Scoring_Config'!$A:$A,'Scoring_Config'!$D:$D,"Yes")="Yes",_xlfn.XLOOKUP("Service_Insecure_Match",'Scoring_Config'!$A:$A,'Scoring_Config'!$C:$C,5),0),"False,0")</f>
        <v>0</v>
      </c>
      <c r="AJ914" cm="1">
        <f t="array" ref="AJ914">IF(FALSE,"True," &amp; IF(_xlfn.XLOOKUP("Risky_Inbound",'Scoring_Config'!$A:$A,'Scoring_Config'!$D:$D,"Yes")="Yes",_xlfn.XLOOKUP("Risky_Inbound",'Scoring_Config'!$A:$A,'Scoring_Config'!$C:$C,50),0),"False,0")</f>
        <v>0</v>
      </c>
      <c r="AK914" cm="1">
        <f t="array" ref="AK914">IF(FALSE,"True," &amp; IF(_xlfn.XLOOKUP("Risky_Outbound",'Scoring_Config'!$A:$A,'Scoring_Config'!$D:$D,"Yes")="Yes",_xlfn.XLOOKUP("Risky_Outbound",'Scoring_Config'!$A:$A,'Scoring_Config'!$C:$C,25),0),"False,0")</f>
        <v>0</v>
      </c>
      <c r="AL914" t="s">
        <v>6697</v>
      </c>
      <c r="AM914" cm="1">
        <f t="array" ref="AM91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14" t="s">
        <v>6697</v>
      </c>
      <c r="AO914" t="s">
        <v>6697</v>
      </c>
      <c r="AP914" t="s">
        <v>6697</v>
      </c>
      <c r="AQ914" cm="1">
        <f t="array" ref="AQ914">IF(FALSE,"True," &amp; IF(_xlfn.XLOOKUP("Service_IsAny",'Scoring_Config'!$A:$A,'Scoring_Config'!$D:$D,"Yes")="Yes",_xlfn.XLOOKUP("Service_IsAny",'Scoring_Config'!$A:$A,'Scoring_Config'!$C:$C,0),0),"False,0")</f>
        <v>0</v>
      </c>
      <c r="AR914">
        <v>0</v>
      </c>
      <c r="AS914" cm="1">
        <f t="array" ref="AS914">IF(FALSE,"True," &amp; IF(_xlfn.XLOOKUP("Service_RangeGt1000",'Scoring_Config'!$A:$A,'Scoring_Config'!$D:$D,"Yes")="Yes",_xlfn.XLOOKUP("Service_RangeGt1000",'Scoring_Config'!$A:$A,'Scoring_Config'!$C:$C,0),0),"False,0")</f>
        <v>0</v>
      </c>
      <c r="AT914" cm="1">
        <f t="array" ref="AT914">IF(FALSE,"True," &amp; IF(_xlfn.XLOOKUP("App_IsAny",'Scoring_Config'!$A:$A,'Scoring_Config'!$D:$D,"Yes")="Yes",_xlfn.XLOOKUP("App_IsAny",'Scoring_Config'!$A:$A,'Scoring_Config'!$C:$C,0),0),"False,0")</f>
        <v>0</v>
      </c>
      <c r="AU914">
        <v>1</v>
      </c>
      <c r="AV914" cm="1">
        <f t="array" ref="AV914">IF(FALSE,"True," &amp; IF(_xlfn.XLOOKUP("App_RangeGt1000",'Scoring_Config'!$A:$A,'Scoring_Config'!$D:$D,"Yes")="Yes",_xlfn.XLOOKUP("App_RangeGt1000",'Scoring_Config'!$A:$A,'Scoring_Config'!$C:$C,0),0),"False,0")</f>
        <v>0</v>
      </c>
      <c r="AW914" cm="1">
        <f t="array" ref="AW914">IF(FALSE,"True," &amp; IF(_xlfn.XLOOKUP("Action_IsDenyOrDrop",'Scoring_Config'!$A:$A,'Scoring_Config'!$D:$D,"Yes")="Yes",_xlfn.XLOOKUP("Action_IsDenyOrDrop",'Scoring_Config'!$A:$A,'Scoring_Config'!$C:$C,0),0),"False,0")</f>
        <v>0</v>
      </c>
      <c r="AX914" cm="1">
        <f t="array" ref="AX914">IF(LEFT(AW914,4)="True",0,(IF(LEFT(Y914,4)="True",IF(_xlfn.XLOOKUP("Src_IsAny",'Scoring_Config'!$A:$A,'Scoring_Config'!$D:$D,"Yes")="Yes",_xlfn.XLOOKUP("Src_IsAny",'Scoring_Config'!$A:$A,'Scoring_Config'!$C:$C,10),0),0)+IF(LEFT(Z914,4)="True",IF(_xlfn.XLOOKUP("Src_CIDR_Le_16",'Scoring_Config'!$A:$A,'Scoring_Config'!$D:$D,"Yes")="Yes",_xlfn.XLOOKUP("Src_CIDR_Le_16",'Scoring_Config'!$A:$A,'Scoring_Config'!$C:$C,10),0),0)+IF(LEFT(AA914,4)="True",IF(_xlfn.XLOOKUP("Src_CIDR_17_22",'Scoring_Config'!$A:$A,'Scoring_Config'!$D:$D,"Yes")="Yes",_xlfn.XLOOKUP("Src_CIDR_17_22",'Scoring_Config'!$A:$A,'Scoring_Config'!$C:$C,5),0),0)+IF(LEFT(AB914,4)="True",IF(_xlfn.XLOOKUP("Dst_IsAny",'Scoring_Config'!$A:$A,'Scoring_Config'!$D:$D,"Yes")="Yes",_xlfn.XLOOKUP("Dst_IsAny",'Scoring_Config'!$A:$A,'Scoring_Config'!$C:$C,10),0),0)+IF(LEFT(AC914,4)="True",IF(_xlfn.XLOOKUP("Dst_CIDR_Le_16",'Scoring_Config'!$A:$A,'Scoring_Config'!$D:$D,"Yes")="Yes",_xlfn.XLOOKUP("Dst_CIDR_Le_16",'Scoring_Config'!$A:$A,'Scoring_Config'!$C:$C,10),0),0)+IF(LEFT(AD914,4)="True",IF(_xlfn.XLOOKUP("Dst_CIDR_17_22",'Scoring_Config'!$A:$A,'Scoring_Config'!$D:$D,"Yes")="Yes",_xlfn.XLOOKUP("Dst_CIDR_17_22",'Scoring_Config'!$A:$A,'Scoring_Config'!$C:$C,5),0),0)+IF(LEFT(AE914,4)="True",IF(_xlfn.XLOOKUP("SrcZone_IsAny",'Scoring_Config'!$A:$A,'Scoring_Config'!$D:$D,"Yes")="Yes",_xlfn.XLOOKUP("SrcZone_IsAny",'Scoring_Config'!$A:$A,'Scoring_Config'!$C:$C,10),0),0)+IF(LEFT(AF914,4)="True",IF(_xlfn.XLOOKUP("DstZone_IsAny",'Scoring_Config'!$A:$A,'Scoring_Config'!$D:$D,"Yes")="Yes",_xlfn.XLOOKUP("DstZone_IsAny",'Scoring_Config'!$A:$A,'Scoring_Config'!$C:$C,10),0),0)+IF(LEFT(AG914,4)="True",IF(_xlfn.XLOOKUP("Service_Any_OR_RangeGt1000",'Scoring_Config'!$A:$A,'Scoring_Config'!$D:$D,"Yes")="Yes",_xlfn.XLOOKUP("Service_Any_OR_RangeGt1000",'Scoring_Config'!$A:$A,'Scoring_Config'!$C:$C,10),0),0)+IF(LEFT(AH914,4)="True",IF(_xlfn.XLOOKUP("App_Any_OR_RangeGt1000",'Scoring_Config'!$A:$A,'Scoring_Config'!$D:$D,"Yes")="Yes",_xlfn.XLOOKUP("App_Any_OR_RangeGt1000",'Scoring_Config'!$A:$A,'Scoring_Config'!$C:$C,10),0),0)+IF(LEFT(AI914,4)="True",IF(_xlfn.XLOOKUP("Service_Insecure_Match",'Scoring_Config'!$A:$A,'Scoring_Config'!$D:$D,"Yes")="Yes",_xlfn.XLOOKUP("Service_Insecure_Match",'Scoring_Config'!$A:$A,'Scoring_Config'!$C:$C,5),0),0)+IF(LEFT(AJ914,4)="True",IF(_xlfn.XLOOKUP("Risky_Inbound",'Scoring_Config'!$A:$A,'Scoring_Config'!$D:$D,"Yes")="Yes",_xlfn.XLOOKUP("Risky_Inbound",'Scoring_Config'!$A:$A,'Scoring_Config'!$C:$C,50),0),0)+IF(LEFT(AK914,4)="True",IF(_xlfn.XLOOKUP("Risky_Outbound",'Scoring_Config'!$A:$A,'Scoring_Config'!$D:$D,"Yes")="Yes",_xlfn.XLOOKUP("Risky_Outbound",'Scoring_Config'!$A:$A,'Scoring_Config'!$C:$C,25),0),0)+IF(LEFT(AZ914,4)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914,FIND(",",AL914)+1,100)),0)+IF(LEFT(AM914,4)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914,FIND(",",AN914)+1,100)),0)+IF(_xlfn.XLOOKUP("Profile_Scoring",'Scoring_Config'!$A:$A,'Scoring_Config'!$D:$D,"Yes")="Yes",VALUE(MID(AO914,FIND(",",AO914)+1,100)),0)+IF(_xlfn.XLOOKUP("Options_Scoring",'Scoring_Config'!$A:$A,'Scoring_Config'!$D:$D,"Yes")="Yes",VALUE(MID(AP914,FIND(",",AP914)+1,100)),0)))</f>
        <v>0</v>
      </c>
      <c r="AZ914" cm="1">
        <f t="array" ref="AZ914">IF(FALSE,"True," &amp; IF(_xlfn.XLOOKUP("Migrate_Insecure",'Scoring_Config'!$A:$A,'Scoring_Config'!$D:$D,"Yes")="Yes",_xlfn.XLOOKUP("Migrate_Insecure",'Scoring_Config'!$A:$A,'Scoring_Config'!$C:$C,10),0),"False,0")</f>
        <v>0</v>
      </c>
    </row>
    <row r="915" spans="1:52">
      <c r="A915" t="s">
        <v>1979</v>
      </c>
      <c r="B915" t="s">
        <v>2888</v>
      </c>
      <c r="C915" t="s">
        <v>3542</v>
      </c>
      <c r="D915" t="s">
        <v>3545</v>
      </c>
      <c r="E915" t="s">
        <v>3563</v>
      </c>
      <c r="F915" t="s">
        <v>3915</v>
      </c>
      <c r="G915" t="s">
        <v>519</v>
      </c>
      <c r="H915" t="s">
        <v>174</v>
      </c>
      <c r="I915" t="s">
        <v>3825</v>
      </c>
      <c r="J915" t="s">
        <v>520</v>
      </c>
      <c r="K915" t="s">
        <v>1667</v>
      </c>
      <c r="L915" t="s">
        <v>1515</v>
      </c>
      <c r="M915" t="s">
        <v>1974</v>
      </c>
      <c r="N915" t="s">
        <v>4315</v>
      </c>
      <c r="O915" t="s">
        <v>4319</v>
      </c>
      <c r="P915" t="s">
        <v>4322</v>
      </c>
      <c r="Q915" t="s">
        <v>4972</v>
      </c>
      <c r="R915" t="s">
        <v>5440</v>
      </c>
      <c r="S915" t="s">
        <v>5440</v>
      </c>
      <c r="T915" t="s">
        <v>5792</v>
      </c>
      <c r="U915" t="s">
        <v>6393</v>
      </c>
      <c r="Y915" cm="1">
        <f t="array" ref="Y915">IF(FALSE,"True," &amp; IF(_xlfn.XLOOKUP("Src_IsAny",'Scoring_Config'!$A:$A,'Scoring_Config'!$D:$D,"Yes")="Yes",_xlfn.XLOOKUP("Src_IsAny",'Scoring_Config'!$A:$A,'Scoring_Config'!$C:$C,10),0),"False,0")</f>
        <v>0</v>
      </c>
      <c r="Z915" cm="1">
        <f t="array" ref="Z915">IF(FALSE,"True," &amp; IF(_xlfn.XLOOKUP("Src_CIDR_Le_16",'Scoring_Config'!$A:$A,'Scoring_Config'!$D:$D,"Yes")="Yes",_xlfn.XLOOKUP("Src_CIDR_Le_16",'Scoring_Config'!$A:$A,'Scoring_Config'!$C:$C,10),0),"False,0")</f>
        <v>0</v>
      </c>
      <c r="AA915" cm="1">
        <f t="array" ref="AA915">IF(FALSE,"True," &amp; IF(_xlfn.XLOOKUP("Src_CIDR_17_22",'Scoring_Config'!$A:$A,'Scoring_Config'!$D:$D,"Yes")="Yes",_xlfn.XLOOKUP("Src_CIDR_17_22",'Scoring_Config'!$A:$A,'Scoring_Config'!$C:$C,5),0),"False,0")</f>
        <v>0</v>
      </c>
      <c r="AB915" cm="1">
        <f t="array" ref="AB915">IF(FALSE,"True," &amp; IF(_xlfn.XLOOKUP("Dst_IsAny",'Scoring_Config'!$A:$A,'Scoring_Config'!$D:$D,"Yes")="Yes",_xlfn.XLOOKUP("Dst_IsAny",'Scoring_Config'!$A:$A,'Scoring_Config'!$C:$C,10),0),"False,0")</f>
        <v>0</v>
      </c>
      <c r="AC915" cm="1">
        <f t="array" ref="AC915">IF(FALSE,"True," &amp; IF(_xlfn.XLOOKUP("Dst_CIDR_Le_16",'Scoring_Config'!$A:$A,'Scoring_Config'!$D:$D,"Yes")="Yes",_xlfn.XLOOKUP("Dst_CIDR_Le_16",'Scoring_Config'!$A:$A,'Scoring_Config'!$C:$C,10),0),"False,0")</f>
        <v>0</v>
      </c>
      <c r="AD915" cm="1">
        <f t="array" ref="AD915">IF(FALSE,"True," &amp; IF(_xlfn.XLOOKUP("Dst_CIDR_17_22",'Scoring_Config'!$A:$A,'Scoring_Config'!$D:$D,"Yes")="Yes",_xlfn.XLOOKUP("Dst_CIDR_17_22",'Scoring_Config'!$A:$A,'Scoring_Config'!$C:$C,5),0),"False,0")</f>
        <v>0</v>
      </c>
      <c r="AE915" cm="1">
        <f t="array" ref="AE915">IF(FALSE,"True," &amp; IF(_xlfn.XLOOKUP("SrcZone_IsAny",'Scoring_Config'!$A:$A,'Scoring_Config'!$D:$D,"Yes")="Yes",_xlfn.XLOOKUP("SrcZone_IsAny",'Scoring_Config'!$A:$A,'Scoring_Config'!$C:$C,10),0),"False,0")</f>
        <v>0</v>
      </c>
      <c r="AF915" cm="1">
        <f t="array" ref="AF915">IF(FALSE,"True," &amp; IF(_xlfn.XLOOKUP("DstZone_IsAny",'Scoring_Config'!$A:$A,'Scoring_Config'!$D:$D,"Yes")="Yes",_xlfn.XLOOKUP("DstZone_IsAny",'Scoring_Config'!$A:$A,'Scoring_Config'!$C:$C,10),0),"False,0")</f>
        <v>0</v>
      </c>
      <c r="AG915" cm="1">
        <f t="array" ref="AG91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15" cm="1">
        <f t="array" ref="AH915">IF(FALSE,"True," &amp; IF(_xlfn.XLOOKUP("App_Any_OR_RangeGt1000",'Scoring_Config'!$A:$A,'Scoring_Config'!$D:$D,"Yes")="Yes",_xlfn.XLOOKUP("App_Any_OR_RangeGt1000",'Scoring_Config'!$A:$A,'Scoring_Config'!$C:$C,10),0),"False,0")</f>
        <v>0</v>
      </c>
      <c r="AI915" cm="1">
        <f t="array" ref="AI915">IF(FALSE,"True," &amp; IF(_xlfn.XLOOKUP("Service_Insecure_Match",'Scoring_Config'!$A:$A,'Scoring_Config'!$D:$D,"Yes")="Yes",_xlfn.XLOOKUP("Service_Insecure_Match",'Scoring_Config'!$A:$A,'Scoring_Config'!$C:$C,5),0),"False,0")</f>
        <v>0</v>
      </c>
      <c r="AJ915" cm="1">
        <f t="array" ref="AJ915">IF(FALSE,"True," &amp; IF(_xlfn.XLOOKUP("Risky_Inbound",'Scoring_Config'!$A:$A,'Scoring_Config'!$D:$D,"Yes")="Yes",_xlfn.XLOOKUP("Risky_Inbound",'Scoring_Config'!$A:$A,'Scoring_Config'!$C:$C,50),0),"False,0")</f>
        <v>0</v>
      </c>
      <c r="AK915" cm="1">
        <f t="array" ref="AK915">IF(FALSE,"True," &amp; IF(_xlfn.XLOOKUP("Risky_Outbound",'Scoring_Config'!$A:$A,'Scoring_Config'!$D:$D,"Yes")="Yes",_xlfn.XLOOKUP("Risky_Outbound",'Scoring_Config'!$A:$A,'Scoring_Config'!$C:$C,25),0),"False,0")</f>
        <v>0</v>
      </c>
      <c r="AL915" t="s">
        <v>6697</v>
      </c>
      <c r="AM915" cm="1">
        <f t="array" ref="AM91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15" t="s">
        <v>6697</v>
      </c>
      <c r="AO915" t="s">
        <v>6697</v>
      </c>
      <c r="AP915" t="s">
        <v>6697</v>
      </c>
      <c r="AQ915" cm="1">
        <f t="array" ref="AQ915">IF(FALSE,"True," &amp; IF(_xlfn.XLOOKUP("Service_IsAny",'Scoring_Config'!$A:$A,'Scoring_Config'!$D:$D,"Yes")="Yes",_xlfn.XLOOKUP("Service_IsAny",'Scoring_Config'!$A:$A,'Scoring_Config'!$C:$C,0),0),"False,0")</f>
        <v>0</v>
      </c>
      <c r="AR915">
        <v>1</v>
      </c>
      <c r="AS915" cm="1">
        <f t="array" ref="AS915">IF(FALSE,"True," &amp; IF(_xlfn.XLOOKUP("Service_RangeGt1000",'Scoring_Config'!$A:$A,'Scoring_Config'!$D:$D,"Yes")="Yes",_xlfn.XLOOKUP("Service_RangeGt1000",'Scoring_Config'!$A:$A,'Scoring_Config'!$C:$C,0),0),"False,0")</f>
        <v>0</v>
      </c>
      <c r="AT915" cm="1">
        <f t="array" ref="AT915">IF(FALSE,"True," &amp; IF(_xlfn.XLOOKUP("App_IsAny",'Scoring_Config'!$A:$A,'Scoring_Config'!$D:$D,"Yes")="Yes",_xlfn.XLOOKUP("App_IsAny",'Scoring_Config'!$A:$A,'Scoring_Config'!$C:$C,0),0),"False,0")</f>
        <v>0</v>
      </c>
      <c r="AU915">
        <v>1</v>
      </c>
      <c r="AV915" cm="1">
        <f t="array" ref="AV915">IF(FALSE,"True," &amp; IF(_xlfn.XLOOKUP("App_RangeGt1000",'Scoring_Config'!$A:$A,'Scoring_Config'!$D:$D,"Yes")="Yes",_xlfn.XLOOKUP("App_RangeGt1000",'Scoring_Config'!$A:$A,'Scoring_Config'!$C:$C,0),0),"False,0")</f>
        <v>0</v>
      </c>
      <c r="AW915" cm="1">
        <f t="array" ref="AW915">IF(FALSE,"True," &amp; IF(_xlfn.XLOOKUP("Action_IsDenyOrDrop",'Scoring_Config'!$A:$A,'Scoring_Config'!$D:$D,"Yes")="Yes",_xlfn.XLOOKUP("Action_IsDenyOrDrop",'Scoring_Config'!$A:$A,'Scoring_Config'!$C:$C,0),0),"False,0")</f>
        <v>0</v>
      </c>
      <c r="AX915" cm="1">
        <f t="array" ref="AX915">IF(LEFT(AW915,4)="True",0,(IF(LEFT(Y915,4)="True",IF(_xlfn.XLOOKUP("Src_IsAny",'Scoring_Config'!$A:$A,'Scoring_Config'!$D:$D,"Yes")="Yes",_xlfn.XLOOKUP("Src_IsAny",'Scoring_Config'!$A:$A,'Scoring_Config'!$C:$C,10),0),0)+IF(LEFT(Z915,4)="True",IF(_xlfn.XLOOKUP("Src_CIDR_Le_16",'Scoring_Config'!$A:$A,'Scoring_Config'!$D:$D,"Yes")="Yes",_xlfn.XLOOKUP("Src_CIDR_Le_16",'Scoring_Config'!$A:$A,'Scoring_Config'!$C:$C,10),0),0)+IF(LEFT(AA915,4)="True",IF(_xlfn.XLOOKUP("Src_CIDR_17_22",'Scoring_Config'!$A:$A,'Scoring_Config'!$D:$D,"Yes")="Yes",_xlfn.XLOOKUP("Src_CIDR_17_22",'Scoring_Config'!$A:$A,'Scoring_Config'!$C:$C,5),0),0)+IF(LEFT(AB915,4)="True",IF(_xlfn.XLOOKUP("Dst_IsAny",'Scoring_Config'!$A:$A,'Scoring_Config'!$D:$D,"Yes")="Yes",_xlfn.XLOOKUP("Dst_IsAny",'Scoring_Config'!$A:$A,'Scoring_Config'!$C:$C,10),0),0)+IF(LEFT(AC915,4)="True",IF(_xlfn.XLOOKUP("Dst_CIDR_Le_16",'Scoring_Config'!$A:$A,'Scoring_Config'!$D:$D,"Yes")="Yes",_xlfn.XLOOKUP("Dst_CIDR_Le_16",'Scoring_Config'!$A:$A,'Scoring_Config'!$C:$C,10),0),0)+IF(LEFT(AD915,4)="True",IF(_xlfn.XLOOKUP("Dst_CIDR_17_22",'Scoring_Config'!$A:$A,'Scoring_Config'!$D:$D,"Yes")="Yes",_xlfn.XLOOKUP("Dst_CIDR_17_22",'Scoring_Config'!$A:$A,'Scoring_Config'!$C:$C,5),0),0)+IF(LEFT(AE915,4)="True",IF(_xlfn.XLOOKUP("SrcZone_IsAny",'Scoring_Config'!$A:$A,'Scoring_Config'!$D:$D,"Yes")="Yes",_xlfn.XLOOKUP("SrcZone_IsAny",'Scoring_Config'!$A:$A,'Scoring_Config'!$C:$C,10),0),0)+IF(LEFT(AF915,4)="True",IF(_xlfn.XLOOKUP("DstZone_IsAny",'Scoring_Config'!$A:$A,'Scoring_Config'!$D:$D,"Yes")="Yes",_xlfn.XLOOKUP("DstZone_IsAny",'Scoring_Config'!$A:$A,'Scoring_Config'!$C:$C,10),0),0)+IF(LEFT(AG915,4)="True",IF(_xlfn.XLOOKUP("Service_Any_OR_RangeGt1000",'Scoring_Config'!$A:$A,'Scoring_Config'!$D:$D,"Yes")="Yes",_xlfn.XLOOKUP("Service_Any_OR_RangeGt1000",'Scoring_Config'!$A:$A,'Scoring_Config'!$C:$C,10),0),0)+IF(LEFT(AH915,4)="True",IF(_xlfn.XLOOKUP("App_Any_OR_RangeGt1000",'Scoring_Config'!$A:$A,'Scoring_Config'!$D:$D,"Yes")="Yes",_xlfn.XLOOKUP("App_Any_OR_RangeGt1000",'Scoring_Config'!$A:$A,'Scoring_Config'!$C:$C,10),0),0)+IF(LEFT(AI915,4)="True",IF(_xlfn.XLOOKUP("Service_Insecure_Match",'Scoring_Config'!$A:$A,'Scoring_Config'!$D:$D,"Yes")="Yes",_xlfn.XLOOKUP("Service_Insecure_Match",'Scoring_Config'!$A:$A,'Scoring_Config'!$C:$C,5),0),0)+IF(LEFT(AJ915,4)="True",IF(_xlfn.XLOOKUP("Risky_Inbound",'Scoring_Config'!$A:$A,'Scoring_Config'!$D:$D,"Yes")="Yes",_xlfn.XLOOKUP("Risky_Inbound",'Scoring_Config'!$A:$A,'Scoring_Config'!$C:$C,50),0),0)+IF(LEFT(AK915,4)="True",IF(_xlfn.XLOOKUP("Risky_Outbound",'Scoring_Config'!$A:$A,'Scoring_Config'!$D:$D,"Yes")="Yes",_xlfn.XLOOKUP("Risky_Outbound",'Scoring_Config'!$A:$A,'Scoring_Config'!$C:$C,25),0),0)+IF(LEFT(AZ915,4)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915,FIND(",",AL915)+1,100)),0)+IF(LEFT(AM915,4)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915,FIND(",",AN915)+1,100)),0)+IF(_xlfn.XLOOKUP("Profile_Scoring",'Scoring_Config'!$A:$A,'Scoring_Config'!$D:$D,"Yes")="Yes",VALUE(MID(AO915,FIND(",",AO915)+1,100)),0)+IF(_xlfn.XLOOKUP("Options_Scoring",'Scoring_Config'!$A:$A,'Scoring_Config'!$D:$D,"Yes")="Yes",VALUE(MID(AP915,FIND(",",AP915)+1,100)),0)))</f>
        <v>0</v>
      </c>
      <c r="AZ915" cm="1">
        <f t="array" ref="AZ915">IF(FALSE,"True," &amp; IF(_xlfn.XLOOKUP("Migrate_Insecure",'Scoring_Config'!$A:$A,'Scoring_Config'!$D:$D,"Yes")="Yes",_xlfn.XLOOKUP("Migrate_Insecure",'Scoring_Config'!$A:$A,'Scoring_Config'!$C:$C,10),0),"False,0")</f>
        <v>0</v>
      </c>
    </row>
    <row r="916" spans="1:52">
      <c r="A916" t="s">
        <v>1979</v>
      </c>
      <c r="B916" t="s">
        <v>2889</v>
      </c>
      <c r="C916" t="s">
        <v>3542</v>
      </c>
      <c r="D916" t="s">
        <v>3545</v>
      </c>
      <c r="E916" t="s">
        <v>3563</v>
      </c>
      <c r="F916" t="s">
        <v>3906</v>
      </c>
      <c r="G916" t="s">
        <v>520</v>
      </c>
      <c r="H916" t="s">
        <v>174</v>
      </c>
      <c r="I916" t="s">
        <v>3906</v>
      </c>
      <c r="J916" t="s">
        <v>520</v>
      </c>
      <c r="K916" t="s">
        <v>1667</v>
      </c>
      <c r="L916" t="s">
        <v>1516</v>
      </c>
      <c r="M916" t="s">
        <v>1974</v>
      </c>
      <c r="N916" t="s">
        <v>4315</v>
      </c>
      <c r="O916" t="s">
        <v>4319</v>
      </c>
      <c r="P916" t="s">
        <v>4322</v>
      </c>
      <c r="Q916" t="s">
        <v>4973</v>
      </c>
      <c r="R916" t="s">
        <v>5439</v>
      </c>
      <c r="S916" t="s">
        <v>4324</v>
      </c>
      <c r="T916" t="s">
        <v>5792</v>
      </c>
      <c r="U916" t="s">
        <v>6393</v>
      </c>
      <c r="Y916" cm="1">
        <f t="array" ref="Y916">IF(FALSE,"True," &amp; IF(_xlfn.XLOOKUP("Src_IsAny",'Scoring_Config'!$A:$A,'Scoring_Config'!$D:$D,"Yes")="Yes",_xlfn.XLOOKUP("Src_IsAny",'Scoring_Config'!$A:$A,'Scoring_Config'!$C:$C,10),0),"False,0")</f>
        <v>0</v>
      </c>
      <c r="Z916" cm="1">
        <f t="array" ref="Z916">IF(FALSE,"True," &amp; IF(_xlfn.XLOOKUP("Src_CIDR_Le_16",'Scoring_Config'!$A:$A,'Scoring_Config'!$D:$D,"Yes")="Yes",_xlfn.XLOOKUP("Src_CIDR_Le_16",'Scoring_Config'!$A:$A,'Scoring_Config'!$C:$C,10),0),"False,0")</f>
        <v>0</v>
      </c>
      <c r="AA916" cm="1">
        <f t="array" ref="AA916">IF(FALSE,"True," &amp; IF(_xlfn.XLOOKUP("Src_CIDR_17_22",'Scoring_Config'!$A:$A,'Scoring_Config'!$D:$D,"Yes")="Yes",_xlfn.XLOOKUP("Src_CIDR_17_22",'Scoring_Config'!$A:$A,'Scoring_Config'!$C:$C,5),0),"False,0")</f>
        <v>0</v>
      </c>
      <c r="AB916" cm="1">
        <f t="array" ref="AB916">IF(FALSE,"True," &amp; IF(_xlfn.XLOOKUP("Dst_IsAny",'Scoring_Config'!$A:$A,'Scoring_Config'!$D:$D,"Yes")="Yes",_xlfn.XLOOKUP("Dst_IsAny",'Scoring_Config'!$A:$A,'Scoring_Config'!$C:$C,10),0),"False,0")</f>
        <v>0</v>
      </c>
      <c r="AC916" cm="1">
        <f t="array" ref="AC916">IF(FALSE,"True," &amp; IF(_xlfn.XLOOKUP("Dst_CIDR_Le_16",'Scoring_Config'!$A:$A,'Scoring_Config'!$D:$D,"Yes")="Yes",_xlfn.XLOOKUP("Dst_CIDR_Le_16",'Scoring_Config'!$A:$A,'Scoring_Config'!$C:$C,10),0),"False,0")</f>
        <v>0</v>
      </c>
      <c r="AD916" cm="1">
        <f t="array" ref="AD916">IF(FALSE,"True," &amp; IF(_xlfn.XLOOKUP("Dst_CIDR_17_22",'Scoring_Config'!$A:$A,'Scoring_Config'!$D:$D,"Yes")="Yes",_xlfn.XLOOKUP("Dst_CIDR_17_22",'Scoring_Config'!$A:$A,'Scoring_Config'!$C:$C,5),0),"False,0")</f>
        <v>0</v>
      </c>
      <c r="AE916" cm="1">
        <f t="array" ref="AE916">IF(FALSE,"True," &amp; IF(_xlfn.XLOOKUP("SrcZone_IsAny",'Scoring_Config'!$A:$A,'Scoring_Config'!$D:$D,"Yes")="Yes",_xlfn.XLOOKUP("SrcZone_IsAny",'Scoring_Config'!$A:$A,'Scoring_Config'!$C:$C,10),0),"False,0")</f>
        <v>0</v>
      </c>
      <c r="AF916" cm="1">
        <f t="array" ref="AF916">IF(FALSE,"True," &amp; IF(_xlfn.XLOOKUP("DstZone_IsAny",'Scoring_Config'!$A:$A,'Scoring_Config'!$D:$D,"Yes")="Yes",_xlfn.XLOOKUP("DstZone_IsAny",'Scoring_Config'!$A:$A,'Scoring_Config'!$C:$C,10),0),"False,0")</f>
        <v>0</v>
      </c>
      <c r="AG916" cm="1">
        <f t="array" ref="AG91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16" cm="1">
        <f t="array" ref="AH916">IF(FALSE,"True," &amp; IF(_xlfn.XLOOKUP("App_Any_OR_RangeGt1000",'Scoring_Config'!$A:$A,'Scoring_Config'!$D:$D,"Yes")="Yes",_xlfn.XLOOKUP("App_Any_OR_RangeGt1000",'Scoring_Config'!$A:$A,'Scoring_Config'!$C:$C,10),0),"False,0")</f>
        <v>0</v>
      </c>
      <c r="AI916" cm="1">
        <f t="array" ref="AI916">IF(FALSE,"True," &amp; IF(_xlfn.XLOOKUP("Service_Insecure_Match",'Scoring_Config'!$A:$A,'Scoring_Config'!$D:$D,"Yes")="Yes",_xlfn.XLOOKUP("Service_Insecure_Match",'Scoring_Config'!$A:$A,'Scoring_Config'!$C:$C,5),0),"False,0")</f>
        <v>0</v>
      </c>
      <c r="AJ916" cm="1">
        <f t="array" ref="AJ916">IF(FALSE,"True," &amp; IF(_xlfn.XLOOKUP("Risky_Inbound",'Scoring_Config'!$A:$A,'Scoring_Config'!$D:$D,"Yes")="Yes",_xlfn.XLOOKUP("Risky_Inbound",'Scoring_Config'!$A:$A,'Scoring_Config'!$C:$C,50),0),"False,0")</f>
        <v>0</v>
      </c>
      <c r="AK916" cm="1">
        <f t="array" ref="AK916">IF(FALSE,"True," &amp; IF(_xlfn.XLOOKUP("Risky_Outbound",'Scoring_Config'!$A:$A,'Scoring_Config'!$D:$D,"Yes")="Yes",_xlfn.XLOOKUP("Risky_Outbound",'Scoring_Config'!$A:$A,'Scoring_Config'!$C:$C,25),0),"False,0")</f>
        <v>0</v>
      </c>
      <c r="AL916" t="s">
        <v>6697</v>
      </c>
      <c r="AM916" cm="1">
        <f t="array" ref="AM91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16" t="s">
        <v>6697</v>
      </c>
      <c r="AO916" t="s">
        <v>6697</v>
      </c>
      <c r="AP916" t="s">
        <v>6697</v>
      </c>
      <c r="AQ916" cm="1">
        <f t="array" ref="AQ916">IF(FALSE,"True," &amp; IF(_xlfn.XLOOKUP("Service_IsAny",'Scoring_Config'!$A:$A,'Scoring_Config'!$D:$D,"Yes")="Yes",_xlfn.XLOOKUP("Service_IsAny",'Scoring_Config'!$A:$A,'Scoring_Config'!$C:$C,0),0),"False,0")</f>
        <v>0</v>
      </c>
      <c r="AR916">
        <v>1</v>
      </c>
      <c r="AS916" cm="1">
        <f t="array" ref="AS916">IF(FALSE,"True," &amp; IF(_xlfn.XLOOKUP("Service_RangeGt1000",'Scoring_Config'!$A:$A,'Scoring_Config'!$D:$D,"Yes")="Yes",_xlfn.XLOOKUP("Service_RangeGt1000",'Scoring_Config'!$A:$A,'Scoring_Config'!$C:$C,0),0),"False,0")</f>
        <v>0</v>
      </c>
      <c r="AT916" cm="1">
        <f t="array" ref="AT916">IF(FALSE,"True," &amp; IF(_xlfn.XLOOKUP("App_IsAny",'Scoring_Config'!$A:$A,'Scoring_Config'!$D:$D,"Yes")="Yes",_xlfn.XLOOKUP("App_IsAny",'Scoring_Config'!$A:$A,'Scoring_Config'!$C:$C,0),0),"False,0")</f>
        <v>0</v>
      </c>
      <c r="AU916">
        <v>1</v>
      </c>
      <c r="AV916" cm="1">
        <f t="array" ref="AV916">IF(FALSE,"True," &amp; IF(_xlfn.XLOOKUP("App_RangeGt1000",'Scoring_Config'!$A:$A,'Scoring_Config'!$D:$D,"Yes")="Yes",_xlfn.XLOOKUP("App_RangeGt1000",'Scoring_Config'!$A:$A,'Scoring_Config'!$C:$C,0),0),"False,0")</f>
        <v>0</v>
      </c>
      <c r="AW916" cm="1">
        <f t="array" ref="AW916">IF(FALSE,"True," &amp; IF(_xlfn.XLOOKUP("Action_IsDenyOrDrop",'Scoring_Config'!$A:$A,'Scoring_Config'!$D:$D,"Yes")="Yes",_xlfn.XLOOKUP("Action_IsDenyOrDrop",'Scoring_Config'!$A:$A,'Scoring_Config'!$C:$C,0),0),"False,0")</f>
        <v>0</v>
      </c>
      <c r="AX916" cm="1">
        <f t="array" ref="AX916">IF(LEFT(AW916,4)="True",0,(IF(LEFT(Y916,4)="True",IF(_xlfn.XLOOKUP("Src_IsAny",'Scoring_Config'!$A:$A,'Scoring_Config'!$D:$D,"Yes")="Yes",_xlfn.XLOOKUP("Src_IsAny",'Scoring_Config'!$A:$A,'Scoring_Config'!$C:$C,10),0),0)+IF(LEFT(Z916,4)="True",IF(_xlfn.XLOOKUP("Src_CIDR_Le_16",'Scoring_Config'!$A:$A,'Scoring_Config'!$D:$D,"Yes")="Yes",_xlfn.XLOOKUP("Src_CIDR_Le_16",'Scoring_Config'!$A:$A,'Scoring_Config'!$C:$C,10),0),0)+IF(LEFT(AA916,4)="True",IF(_xlfn.XLOOKUP("Src_CIDR_17_22",'Scoring_Config'!$A:$A,'Scoring_Config'!$D:$D,"Yes")="Yes",_xlfn.XLOOKUP("Src_CIDR_17_22",'Scoring_Config'!$A:$A,'Scoring_Config'!$C:$C,5),0),0)+IF(LEFT(AB916,4)="True",IF(_xlfn.XLOOKUP("Dst_IsAny",'Scoring_Config'!$A:$A,'Scoring_Config'!$D:$D,"Yes")="Yes",_xlfn.XLOOKUP("Dst_IsAny",'Scoring_Config'!$A:$A,'Scoring_Config'!$C:$C,10),0),0)+IF(LEFT(AC916,4)="True",IF(_xlfn.XLOOKUP("Dst_CIDR_Le_16",'Scoring_Config'!$A:$A,'Scoring_Config'!$D:$D,"Yes")="Yes",_xlfn.XLOOKUP("Dst_CIDR_Le_16",'Scoring_Config'!$A:$A,'Scoring_Config'!$C:$C,10),0),0)+IF(LEFT(AD916,4)="True",IF(_xlfn.XLOOKUP("Dst_CIDR_17_22",'Scoring_Config'!$A:$A,'Scoring_Config'!$D:$D,"Yes")="Yes",_xlfn.XLOOKUP("Dst_CIDR_17_22",'Scoring_Config'!$A:$A,'Scoring_Config'!$C:$C,5),0),0)+IF(LEFT(AE916,4)="True",IF(_xlfn.XLOOKUP("SrcZone_IsAny",'Scoring_Config'!$A:$A,'Scoring_Config'!$D:$D,"Yes")="Yes",_xlfn.XLOOKUP("SrcZone_IsAny",'Scoring_Config'!$A:$A,'Scoring_Config'!$C:$C,10),0),0)+IF(LEFT(AF916,4)="True",IF(_xlfn.XLOOKUP("DstZone_IsAny",'Scoring_Config'!$A:$A,'Scoring_Config'!$D:$D,"Yes")="Yes",_xlfn.XLOOKUP("DstZone_IsAny",'Scoring_Config'!$A:$A,'Scoring_Config'!$C:$C,10),0),0)+IF(LEFT(AG916,4)="True",IF(_xlfn.XLOOKUP("Service_Any_OR_RangeGt1000",'Scoring_Config'!$A:$A,'Scoring_Config'!$D:$D,"Yes")="Yes",_xlfn.XLOOKUP("Service_Any_OR_RangeGt1000",'Scoring_Config'!$A:$A,'Scoring_Config'!$C:$C,10),0),0)+IF(LEFT(AH916,4)="True",IF(_xlfn.XLOOKUP("App_Any_OR_RangeGt1000",'Scoring_Config'!$A:$A,'Scoring_Config'!$D:$D,"Yes")="Yes",_xlfn.XLOOKUP("App_Any_OR_RangeGt1000",'Scoring_Config'!$A:$A,'Scoring_Config'!$C:$C,10),0),0)+IF(LEFT(AI916,4)="True",IF(_xlfn.XLOOKUP("Service_Insecure_Match",'Scoring_Config'!$A:$A,'Scoring_Config'!$D:$D,"Yes")="Yes",_xlfn.XLOOKUP("Service_Insecure_Match",'Scoring_Config'!$A:$A,'Scoring_Config'!$C:$C,5),0),0)+IF(LEFT(AJ916,4)="True",IF(_xlfn.XLOOKUP("Risky_Inbound",'Scoring_Config'!$A:$A,'Scoring_Config'!$D:$D,"Yes")="Yes",_xlfn.XLOOKUP("Risky_Inbound",'Scoring_Config'!$A:$A,'Scoring_Config'!$C:$C,50),0),0)+IF(LEFT(AK916,4)="True",IF(_xlfn.XLOOKUP("Risky_Outbound",'Scoring_Config'!$A:$A,'Scoring_Config'!$D:$D,"Yes")="Yes",_xlfn.XLOOKUP("Risky_Outbound",'Scoring_Config'!$A:$A,'Scoring_Config'!$C:$C,25),0),0)+IF(LEFT(AZ916,4)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916,FIND(",",AL916)+1,100)),0)+IF(LEFT(AM916,4)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916,FIND(",",AN916)+1,100)),0)+IF(_xlfn.XLOOKUP("Profile_Scoring",'Scoring_Config'!$A:$A,'Scoring_Config'!$D:$D,"Yes")="Yes",VALUE(MID(AO916,FIND(",",AO916)+1,100)),0)+IF(_xlfn.XLOOKUP("Options_Scoring",'Scoring_Config'!$A:$A,'Scoring_Config'!$D:$D,"Yes")="Yes",VALUE(MID(AP916,FIND(",",AP916)+1,100)),0)))</f>
        <v>0</v>
      </c>
      <c r="AZ916" cm="1">
        <f t="array" ref="AZ916">IF(FALSE,"True," &amp; IF(_xlfn.XLOOKUP("Migrate_Insecure",'Scoring_Config'!$A:$A,'Scoring_Config'!$D:$D,"Yes")="Yes",_xlfn.XLOOKUP("Migrate_Insecure",'Scoring_Config'!$A:$A,'Scoring_Config'!$C:$C,10),0),"False,0")</f>
        <v>0</v>
      </c>
    </row>
    <row r="917" spans="1:52">
      <c r="A917" t="s">
        <v>1979</v>
      </c>
      <c r="B917" t="s">
        <v>2890</v>
      </c>
      <c r="C917" t="s">
        <v>3542</v>
      </c>
      <c r="D917" t="s">
        <v>3545</v>
      </c>
      <c r="E917" t="s">
        <v>3563</v>
      </c>
      <c r="F917" t="s">
        <v>3793</v>
      </c>
      <c r="G917" t="s">
        <v>477</v>
      </c>
      <c r="H917" t="s">
        <v>174</v>
      </c>
      <c r="I917" t="s">
        <v>3984</v>
      </c>
      <c r="J917" t="s">
        <v>1104</v>
      </c>
      <c r="K917" t="s">
        <v>1667</v>
      </c>
      <c r="L917" t="s">
        <v>1327</v>
      </c>
      <c r="M917" t="s">
        <v>1974</v>
      </c>
      <c r="N917" t="s">
        <v>4315</v>
      </c>
      <c r="O917" t="s">
        <v>4319</v>
      </c>
      <c r="P917" t="s">
        <v>4323</v>
      </c>
      <c r="Q917" t="s">
        <v>4974</v>
      </c>
      <c r="R917" t="s">
        <v>5439</v>
      </c>
      <c r="S917" t="s">
        <v>4324</v>
      </c>
      <c r="T917" t="s">
        <v>5792</v>
      </c>
      <c r="U917" t="s">
        <v>6394</v>
      </c>
      <c r="Y917" cm="1">
        <f t="array" ref="Y917">IF(FALSE,"True," &amp; IF(_xlfn.XLOOKUP("Src_IsAny",'Scoring_Config'!$A:$A,'Scoring_Config'!$D:$D,"Yes")="Yes",_xlfn.XLOOKUP("Src_IsAny",'Scoring_Config'!$A:$A,'Scoring_Config'!$C:$C,10),0),"False,0")</f>
        <v>0</v>
      </c>
      <c r="Z917" cm="1">
        <f t="array" ref="Z917">IF(FALSE,"True," &amp; IF(_xlfn.XLOOKUP("Src_CIDR_Le_16",'Scoring_Config'!$A:$A,'Scoring_Config'!$D:$D,"Yes")="Yes",_xlfn.XLOOKUP("Src_CIDR_Le_16",'Scoring_Config'!$A:$A,'Scoring_Config'!$C:$C,10),0),"False,0")</f>
        <v>0</v>
      </c>
      <c r="AA917" cm="1">
        <f t="array" ref="AA917">IF(FALSE,"True," &amp; IF(_xlfn.XLOOKUP("Src_CIDR_17_22",'Scoring_Config'!$A:$A,'Scoring_Config'!$D:$D,"Yes")="Yes",_xlfn.XLOOKUP("Src_CIDR_17_22",'Scoring_Config'!$A:$A,'Scoring_Config'!$C:$C,5),0),"False,0")</f>
        <v>0</v>
      </c>
      <c r="AB917" cm="1">
        <f t="array" ref="AB917">IF(FALSE,"True," &amp; IF(_xlfn.XLOOKUP("Dst_IsAny",'Scoring_Config'!$A:$A,'Scoring_Config'!$D:$D,"Yes")="Yes",_xlfn.XLOOKUP("Dst_IsAny",'Scoring_Config'!$A:$A,'Scoring_Config'!$C:$C,10),0),"False,0")</f>
        <v>0</v>
      </c>
      <c r="AC917" cm="1">
        <f t="array" ref="AC917">IF(FALSE,"True," &amp; IF(_xlfn.XLOOKUP("Dst_CIDR_Le_16",'Scoring_Config'!$A:$A,'Scoring_Config'!$D:$D,"Yes")="Yes",_xlfn.XLOOKUP("Dst_CIDR_Le_16",'Scoring_Config'!$A:$A,'Scoring_Config'!$C:$C,10),0),"False,0")</f>
        <v>0</v>
      </c>
      <c r="AD917" cm="1">
        <f t="array" ref="AD917">IF(FALSE,"True," &amp; IF(_xlfn.XLOOKUP("Dst_CIDR_17_22",'Scoring_Config'!$A:$A,'Scoring_Config'!$D:$D,"Yes")="Yes",_xlfn.XLOOKUP("Dst_CIDR_17_22",'Scoring_Config'!$A:$A,'Scoring_Config'!$C:$C,5),0),"False,0")</f>
        <v>0</v>
      </c>
      <c r="AE917" cm="1">
        <f t="array" ref="AE917">IF(FALSE,"True," &amp; IF(_xlfn.XLOOKUP("SrcZone_IsAny",'Scoring_Config'!$A:$A,'Scoring_Config'!$D:$D,"Yes")="Yes",_xlfn.XLOOKUP("SrcZone_IsAny",'Scoring_Config'!$A:$A,'Scoring_Config'!$C:$C,10),0),"False,0")</f>
        <v>0</v>
      </c>
      <c r="AF917" cm="1">
        <f t="array" ref="AF917">IF(FALSE,"True," &amp; IF(_xlfn.XLOOKUP("DstZone_IsAny",'Scoring_Config'!$A:$A,'Scoring_Config'!$D:$D,"Yes")="Yes",_xlfn.XLOOKUP("DstZone_IsAny",'Scoring_Config'!$A:$A,'Scoring_Config'!$C:$C,10),0),"False,0")</f>
        <v>0</v>
      </c>
      <c r="AG917" cm="1">
        <f t="array" ref="AG91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17" cm="1">
        <f t="array" ref="AH917">IF(FALSE,"True," &amp; IF(_xlfn.XLOOKUP("App_Any_OR_RangeGt1000",'Scoring_Config'!$A:$A,'Scoring_Config'!$D:$D,"Yes")="Yes",_xlfn.XLOOKUP("App_Any_OR_RangeGt1000",'Scoring_Config'!$A:$A,'Scoring_Config'!$C:$C,10),0),"False,0")</f>
        <v>0</v>
      </c>
      <c r="AI917" cm="1">
        <f t="array" ref="AI917">IF(FALSE,"True," &amp; IF(_xlfn.XLOOKUP("Service_Insecure_Match",'Scoring_Config'!$A:$A,'Scoring_Config'!$D:$D,"Yes")="Yes",_xlfn.XLOOKUP("Service_Insecure_Match",'Scoring_Config'!$A:$A,'Scoring_Config'!$C:$C,5),0),"False,0")</f>
        <v>0</v>
      </c>
      <c r="AJ917" cm="1">
        <f t="array" ref="AJ917">IF(FALSE,"True," &amp; IF(_xlfn.XLOOKUP("Risky_Inbound",'Scoring_Config'!$A:$A,'Scoring_Config'!$D:$D,"Yes")="Yes",_xlfn.XLOOKUP("Risky_Inbound",'Scoring_Config'!$A:$A,'Scoring_Config'!$C:$C,50),0),"False,0")</f>
        <v>0</v>
      </c>
      <c r="AK917" cm="1">
        <f t="array" ref="AK917">IF(FALSE,"True," &amp; IF(_xlfn.XLOOKUP("Risky_Outbound",'Scoring_Config'!$A:$A,'Scoring_Config'!$D:$D,"Yes")="Yes",_xlfn.XLOOKUP("Risky_Outbound",'Scoring_Config'!$A:$A,'Scoring_Config'!$C:$C,25),0),"False,0")</f>
        <v>0</v>
      </c>
      <c r="AL917" t="s">
        <v>6699</v>
      </c>
      <c r="AM917" cm="1">
        <f t="array" ref="AM91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17" t="s">
        <v>6697</v>
      </c>
      <c r="AO917" t="s">
        <v>6697</v>
      </c>
      <c r="AP917" t="s">
        <v>6697</v>
      </c>
      <c r="AQ917" cm="1">
        <f t="array" ref="AQ917">IF(FALSE,"True," &amp; IF(_xlfn.XLOOKUP("Service_IsAny",'Scoring_Config'!$A:$A,'Scoring_Config'!$D:$D,"Yes")="Yes",_xlfn.XLOOKUP("Service_IsAny",'Scoring_Config'!$A:$A,'Scoring_Config'!$C:$C,0),0),"False,0")</f>
        <v>0</v>
      </c>
      <c r="AR917">
        <v>0</v>
      </c>
      <c r="AS917" cm="1">
        <f t="array" ref="AS917">IF(FALSE,"True," &amp; IF(_xlfn.XLOOKUP("Service_RangeGt1000",'Scoring_Config'!$A:$A,'Scoring_Config'!$D:$D,"Yes")="Yes",_xlfn.XLOOKUP("Service_RangeGt1000",'Scoring_Config'!$A:$A,'Scoring_Config'!$C:$C,0),0),"False,0")</f>
        <v>0</v>
      </c>
      <c r="AT917" cm="1">
        <f t="array" ref="AT917">IF(FALSE,"True," &amp; IF(_xlfn.XLOOKUP("App_IsAny",'Scoring_Config'!$A:$A,'Scoring_Config'!$D:$D,"Yes")="Yes",_xlfn.XLOOKUP("App_IsAny",'Scoring_Config'!$A:$A,'Scoring_Config'!$C:$C,0),0),"False,0")</f>
        <v>0</v>
      </c>
      <c r="AU917">
        <v>1</v>
      </c>
      <c r="AV917" cm="1">
        <f t="array" ref="AV917">IF(FALSE,"True," &amp; IF(_xlfn.XLOOKUP("App_RangeGt1000",'Scoring_Config'!$A:$A,'Scoring_Config'!$D:$D,"Yes")="Yes",_xlfn.XLOOKUP("App_RangeGt1000",'Scoring_Config'!$A:$A,'Scoring_Config'!$C:$C,0),0),"False,0")</f>
        <v>0</v>
      </c>
      <c r="AW917" cm="1">
        <f t="array" ref="AW917">IF(FALSE,"True," &amp; IF(_xlfn.XLOOKUP("Action_IsDenyOrDrop",'Scoring_Config'!$A:$A,'Scoring_Config'!$D:$D,"Yes")="Yes",_xlfn.XLOOKUP("Action_IsDenyOrDrop",'Scoring_Config'!$A:$A,'Scoring_Config'!$C:$C,0),0),"False,0")</f>
        <v>0</v>
      </c>
      <c r="AX917" cm="1">
        <f t="array" ref="AX917">IF(LEFT(AW917,4)="True",0,(IF(LEFT(Y917,4)="True",IF(_xlfn.XLOOKUP("Src_IsAny",'Scoring_Config'!$A:$A,'Scoring_Config'!$D:$D,"Yes")="Yes",_xlfn.XLOOKUP("Src_IsAny",'Scoring_Config'!$A:$A,'Scoring_Config'!$C:$C,10),0),0)+IF(LEFT(Z917,4)="True",IF(_xlfn.XLOOKUP("Src_CIDR_Le_16",'Scoring_Config'!$A:$A,'Scoring_Config'!$D:$D,"Yes")="Yes",_xlfn.XLOOKUP("Src_CIDR_Le_16",'Scoring_Config'!$A:$A,'Scoring_Config'!$C:$C,10),0),0)+IF(LEFT(AA917,4)="True",IF(_xlfn.XLOOKUP("Src_CIDR_17_22",'Scoring_Config'!$A:$A,'Scoring_Config'!$D:$D,"Yes")="Yes",_xlfn.XLOOKUP("Src_CIDR_17_22",'Scoring_Config'!$A:$A,'Scoring_Config'!$C:$C,5),0),0)+IF(LEFT(AB917,4)="True",IF(_xlfn.XLOOKUP("Dst_IsAny",'Scoring_Config'!$A:$A,'Scoring_Config'!$D:$D,"Yes")="Yes",_xlfn.XLOOKUP("Dst_IsAny",'Scoring_Config'!$A:$A,'Scoring_Config'!$C:$C,10),0),0)+IF(LEFT(AC917,4)="True",IF(_xlfn.XLOOKUP("Dst_CIDR_Le_16",'Scoring_Config'!$A:$A,'Scoring_Config'!$D:$D,"Yes")="Yes",_xlfn.XLOOKUP("Dst_CIDR_Le_16",'Scoring_Config'!$A:$A,'Scoring_Config'!$C:$C,10),0),0)+IF(LEFT(AD917,4)="True",IF(_xlfn.XLOOKUP("Dst_CIDR_17_22",'Scoring_Config'!$A:$A,'Scoring_Config'!$D:$D,"Yes")="Yes",_xlfn.XLOOKUP("Dst_CIDR_17_22",'Scoring_Config'!$A:$A,'Scoring_Config'!$C:$C,5),0),0)+IF(LEFT(AE917,4)="True",IF(_xlfn.XLOOKUP("SrcZone_IsAny",'Scoring_Config'!$A:$A,'Scoring_Config'!$D:$D,"Yes")="Yes",_xlfn.XLOOKUP("SrcZone_IsAny",'Scoring_Config'!$A:$A,'Scoring_Config'!$C:$C,10),0),0)+IF(LEFT(AF917,4)="True",IF(_xlfn.XLOOKUP("DstZone_IsAny",'Scoring_Config'!$A:$A,'Scoring_Config'!$D:$D,"Yes")="Yes",_xlfn.XLOOKUP("DstZone_IsAny",'Scoring_Config'!$A:$A,'Scoring_Config'!$C:$C,10),0),0)+IF(LEFT(AG917,4)="True",IF(_xlfn.XLOOKUP("Service_Any_OR_RangeGt1000",'Scoring_Config'!$A:$A,'Scoring_Config'!$D:$D,"Yes")="Yes",_xlfn.XLOOKUP("Service_Any_OR_RangeGt1000",'Scoring_Config'!$A:$A,'Scoring_Config'!$C:$C,10),0),0)+IF(LEFT(AH917,4)="True",IF(_xlfn.XLOOKUP("App_Any_OR_RangeGt1000",'Scoring_Config'!$A:$A,'Scoring_Config'!$D:$D,"Yes")="Yes",_xlfn.XLOOKUP("App_Any_OR_RangeGt1000",'Scoring_Config'!$A:$A,'Scoring_Config'!$C:$C,10),0),0)+IF(LEFT(AI917,4)="True",IF(_xlfn.XLOOKUP("Service_Insecure_Match",'Scoring_Config'!$A:$A,'Scoring_Config'!$D:$D,"Yes")="Yes",_xlfn.XLOOKUP("Service_Insecure_Match",'Scoring_Config'!$A:$A,'Scoring_Config'!$C:$C,5),0),0)+IF(LEFT(AJ917,4)="True",IF(_xlfn.XLOOKUP("Risky_Inbound",'Scoring_Config'!$A:$A,'Scoring_Config'!$D:$D,"Yes")="Yes",_xlfn.XLOOKUP("Risky_Inbound",'Scoring_Config'!$A:$A,'Scoring_Config'!$C:$C,50),0),0)+IF(LEFT(AK917,4)="True",IF(_xlfn.XLOOKUP("Risky_Outbound",'Scoring_Config'!$A:$A,'Scoring_Config'!$D:$D,"Yes")="Yes",_xlfn.XLOOKUP("Risky_Outbound",'Scoring_Config'!$A:$A,'Scoring_Config'!$C:$C,25),0),0)+IF(LEFT(AZ917,4)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917,FIND(",",AL917)+1,100)),0)+IF(LEFT(AM917,4)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917,FIND(",",AN917)+1,100)),0)+IF(_xlfn.XLOOKUP("Profile_Scoring",'Scoring_Config'!$A:$A,'Scoring_Config'!$D:$D,"Yes")="Yes",VALUE(MID(AO917,FIND(",",AO917)+1,100)),0)+IF(_xlfn.XLOOKUP("Options_Scoring",'Scoring_Config'!$A:$A,'Scoring_Config'!$D:$D,"Yes")="Yes",VALUE(MID(AP917,FIND(",",AP917)+1,100)),0)))</f>
        <v>0</v>
      </c>
      <c r="AZ917" cm="1">
        <f t="array" ref="AZ917">IF(FALSE,"True," &amp; IF(_xlfn.XLOOKUP("Migrate_Insecure",'Scoring_Config'!$A:$A,'Scoring_Config'!$D:$D,"Yes")="Yes",_xlfn.XLOOKUP("Migrate_Insecure",'Scoring_Config'!$A:$A,'Scoring_Config'!$C:$C,10),0),"False,0")</f>
        <v>0</v>
      </c>
    </row>
    <row r="918" spans="1:52">
      <c r="A918" t="s">
        <v>1979</v>
      </c>
      <c r="B918" t="s">
        <v>2891</v>
      </c>
      <c r="C918" t="s">
        <v>3542</v>
      </c>
      <c r="D918" t="s">
        <v>3545</v>
      </c>
      <c r="E918" t="s">
        <v>3563</v>
      </c>
      <c r="F918" t="s">
        <v>3794</v>
      </c>
      <c r="G918" t="s">
        <v>521</v>
      </c>
      <c r="H918" t="s">
        <v>174</v>
      </c>
      <c r="I918" t="s">
        <v>3984</v>
      </c>
      <c r="J918" t="s">
        <v>529</v>
      </c>
      <c r="K918" t="s">
        <v>1667</v>
      </c>
      <c r="L918" t="s">
        <v>1327</v>
      </c>
      <c r="M918" t="s">
        <v>1974</v>
      </c>
      <c r="N918" t="s">
        <v>4315</v>
      </c>
      <c r="O918" t="s">
        <v>4319</v>
      </c>
      <c r="P918" t="s">
        <v>4321</v>
      </c>
      <c r="Q918" t="s">
        <v>4974</v>
      </c>
      <c r="R918" t="s">
        <v>5440</v>
      </c>
      <c r="S918" t="s">
        <v>5440</v>
      </c>
      <c r="T918" t="s">
        <v>5792</v>
      </c>
      <c r="U918" t="s">
        <v>6394</v>
      </c>
      <c r="Y918" cm="1">
        <f t="array" ref="Y918">IF(FALSE,"True," &amp; IF(_xlfn.XLOOKUP("Src_IsAny",'Scoring_Config'!$A:$A,'Scoring_Config'!$D:$D,"Yes")="Yes",_xlfn.XLOOKUP("Src_IsAny",'Scoring_Config'!$A:$A,'Scoring_Config'!$C:$C,10),0),"False,0")</f>
        <v>0</v>
      </c>
      <c r="Z918" cm="1">
        <f t="array" ref="Z918">IF(FALSE,"True," &amp; IF(_xlfn.XLOOKUP("Src_CIDR_Le_16",'Scoring_Config'!$A:$A,'Scoring_Config'!$D:$D,"Yes")="Yes",_xlfn.XLOOKUP("Src_CIDR_Le_16",'Scoring_Config'!$A:$A,'Scoring_Config'!$C:$C,10),0),"False,0")</f>
        <v>0</v>
      </c>
      <c r="AA918" cm="1">
        <f t="array" ref="AA918">IF(FALSE,"True," &amp; IF(_xlfn.XLOOKUP("Src_CIDR_17_22",'Scoring_Config'!$A:$A,'Scoring_Config'!$D:$D,"Yes")="Yes",_xlfn.XLOOKUP("Src_CIDR_17_22",'Scoring_Config'!$A:$A,'Scoring_Config'!$C:$C,5),0),"False,0")</f>
        <v>0</v>
      </c>
      <c r="AB918" cm="1">
        <f t="array" ref="AB918">IF(FALSE,"True," &amp; IF(_xlfn.XLOOKUP("Dst_IsAny",'Scoring_Config'!$A:$A,'Scoring_Config'!$D:$D,"Yes")="Yes",_xlfn.XLOOKUP("Dst_IsAny",'Scoring_Config'!$A:$A,'Scoring_Config'!$C:$C,10),0),"False,0")</f>
        <v>0</v>
      </c>
      <c r="AC918" cm="1">
        <f t="array" ref="AC918">IF(FALSE,"True," &amp; IF(_xlfn.XLOOKUP("Dst_CIDR_Le_16",'Scoring_Config'!$A:$A,'Scoring_Config'!$D:$D,"Yes")="Yes",_xlfn.XLOOKUP("Dst_CIDR_Le_16",'Scoring_Config'!$A:$A,'Scoring_Config'!$C:$C,10),0),"False,0")</f>
        <v>0</v>
      </c>
      <c r="AD918" cm="1">
        <f t="array" ref="AD918">IF(FALSE,"True," &amp; IF(_xlfn.XLOOKUP("Dst_CIDR_17_22",'Scoring_Config'!$A:$A,'Scoring_Config'!$D:$D,"Yes")="Yes",_xlfn.XLOOKUP("Dst_CIDR_17_22",'Scoring_Config'!$A:$A,'Scoring_Config'!$C:$C,5),0),"False,0")</f>
        <v>0</v>
      </c>
      <c r="AE918" cm="1">
        <f t="array" ref="AE918">IF(FALSE,"True," &amp; IF(_xlfn.XLOOKUP("SrcZone_IsAny",'Scoring_Config'!$A:$A,'Scoring_Config'!$D:$D,"Yes")="Yes",_xlfn.XLOOKUP("SrcZone_IsAny",'Scoring_Config'!$A:$A,'Scoring_Config'!$C:$C,10),0),"False,0")</f>
        <v>0</v>
      </c>
      <c r="AF918" cm="1">
        <f t="array" ref="AF918">IF(FALSE,"True," &amp; IF(_xlfn.XLOOKUP("DstZone_IsAny",'Scoring_Config'!$A:$A,'Scoring_Config'!$D:$D,"Yes")="Yes",_xlfn.XLOOKUP("DstZone_IsAny",'Scoring_Config'!$A:$A,'Scoring_Config'!$C:$C,10),0),"False,0")</f>
        <v>0</v>
      </c>
      <c r="AG918" cm="1">
        <f t="array" ref="AG91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18" cm="1">
        <f t="array" ref="AH918">IF(FALSE,"True," &amp; IF(_xlfn.XLOOKUP("App_Any_OR_RangeGt1000",'Scoring_Config'!$A:$A,'Scoring_Config'!$D:$D,"Yes")="Yes",_xlfn.XLOOKUP("App_Any_OR_RangeGt1000",'Scoring_Config'!$A:$A,'Scoring_Config'!$C:$C,10),0),"False,0")</f>
        <v>0</v>
      </c>
      <c r="AI918" cm="1">
        <f t="array" ref="AI918">IF(FALSE,"True," &amp; IF(_xlfn.XLOOKUP("Service_Insecure_Match",'Scoring_Config'!$A:$A,'Scoring_Config'!$D:$D,"Yes")="Yes",_xlfn.XLOOKUP("Service_Insecure_Match",'Scoring_Config'!$A:$A,'Scoring_Config'!$C:$C,5),0),"False,0")</f>
        <v>0</v>
      </c>
      <c r="AJ918" cm="1">
        <f t="array" ref="AJ918">IF(FALSE,"True," &amp; IF(_xlfn.XLOOKUP("Risky_Inbound",'Scoring_Config'!$A:$A,'Scoring_Config'!$D:$D,"Yes")="Yes",_xlfn.XLOOKUP("Risky_Inbound",'Scoring_Config'!$A:$A,'Scoring_Config'!$C:$C,50),0),"False,0")</f>
        <v>0</v>
      </c>
      <c r="AK918" cm="1">
        <f t="array" ref="AK918">IF(FALSE,"True," &amp; IF(_xlfn.XLOOKUP("Risky_Outbound",'Scoring_Config'!$A:$A,'Scoring_Config'!$D:$D,"Yes")="Yes",_xlfn.XLOOKUP("Risky_Outbound",'Scoring_Config'!$A:$A,'Scoring_Config'!$C:$C,25),0),"False,0")</f>
        <v>0</v>
      </c>
      <c r="AL918" t="s">
        <v>6700</v>
      </c>
      <c r="AM918" cm="1">
        <f t="array" ref="AM91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18" t="s">
        <v>6697</v>
      </c>
      <c r="AO918" t="s">
        <v>6697</v>
      </c>
      <c r="AP918" t="s">
        <v>6697</v>
      </c>
      <c r="AQ918" cm="1">
        <f t="array" ref="AQ918">IF(FALSE,"True," &amp; IF(_xlfn.XLOOKUP("Service_IsAny",'Scoring_Config'!$A:$A,'Scoring_Config'!$D:$D,"Yes")="Yes",_xlfn.XLOOKUP("Service_IsAny",'Scoring_Config'!$A:$A,'Scoring_Config'!$C:$C,0),0),"False,0")</f>
        <v>0</v>
      </c>
      <c r="AR918">
        <v>0</v>
      </c>
      <c r="AS918" cm="1">
        <f t="array" ref="AS918">IF(FALSE,"True," &amp; IF(_xlfn.XLOOKUP("Service_RangeGt1000",'Scoring_Config'!$A:$A,'Scoring_Config'!$D:$D,"Yes")="Yes",_xlfn.XLOOKUP("Service_RangeGt1000",'Scoring_Config'!$A:$A,'Scoring_Config'!$C:$C,0),0),"False,0")</f>
        <v>0</v>
      </c>
      <c r="AT918" cm="1">
        <f t="array" ref="AT918">IF(FALSE,"True," &amp; IF(_xlfn.XLOOKUP("App_IsAny",'Scoring_Config'!$A:$A,'Scoring_Config'!$D:$D,"Yes")="Yes",_xlfn.XLOOKUP("App_IsAny",'Scoring_Config'!$A:$A,'Scoring_Config'!$C:$C,0),0),"False,0")</f>
        <v>0</v>
      </c>
      <c r="AU918">
        <v>1</v>
      </c>
      <c r="AV918" cm="1">
        <f t="array" ref="AV918">IF(FALSE,"True," &amp; IF(_xlfn.XLOOKUP("App_RangeGt1000",'Scoring_Config'!$A:$A,'Scoring_Config'!$D:$D,"Yes")="Yes",_xlfn.XLOOKUP("App_RangeGt1000",'Scoring_Config'!$A:$A,'Scoring_Config'!$C:$C,0),0),"False,0")</f>
        <v>0</v>
      </c>
      <c r="AW918" cm="1">
        <f t="array" ref="AW918">IF(FALSE,"True," &amp; IF(_xlfn.XLOOKUP("Action_IsDenyOrDrop",'Scoring_Config'!$A:$A,'Scoring_Config'!$D:$D,"Yes")="Yes",_xlfn.XLOOKUP("Action_IsDenyOrDrop",'Scoring_Config'!$A:$A,'Scoring_Config'!$C:$C,0),0),"False,0")</f>
        <v>0</v>
      </c>
      <c r="AX918" cm="1">
        <f t="array" ref="AX918">IF(LEFT(AW918,4)="True",0,(IF(LEFT(Y918,4)="True",IF(_xlfn.XLOOKUP("Src_IsAny",'Scoring_Config'!$A:$A,'Scoring_Config'!$D:$D,"Yes")="Yes",_xlfn.XLOOKUP("Src_IsAny",'Scoring_Config'!$A:$A,'Scoring_Config'!$C:$C,10),0),0)+IF(LEFT(Z918,4)="True",IF(_xlfn.XLOOKUP("Src_CIDR_Le_16",'Scoring_Config'!$A:$A,'Scoring_Config'!$D:$D,"Yes")="Yes",_xlfn.XLOOKUP("Src_CIDR_Le_16",'Scoring_Config'!$A:$A,'Scoring_Config'!$C:$C,10),0),0)+IF(LEFT(AA918,4)="True",IF(_xlfn.XLOOKUP("Src_CIDR_17_22",'Scoring_Config'!$A:$A,'Scoring_Config'!$D:$D,"Yes")="Yes",_xlfn.XLOOKUP("Src_CIDR_17_22",'Scoring_Config'!$A:$A,'Scoring_Config'!$C:$C,5),0),0)+IF(LEFT(AB918,4)="True",IF(_xlfn.XLOOKUP("Dst_IsAny",'Scoring_Config'!$A:$A,'Scoring_Config'!$D:$D,"Yes")="Yes",_xlfn.XLOOKUP("Dst_IsAny",'Scoring_Config'!$A:$A,'Scoring_Config'!$C:$C,10),0),0)+IF(LEFT(AC918,4)="True",IF(_xlfn.XLOOKUP("Dst_CIDR_Le_16",'Scoring_Config'!$A:$A,'Scoring_Config'!$D:$D,"Yes")="Yes",_xlfn.XLOOKUP("Dst_CIDR_Le_16",'Scoring_Config'!$A:$A,'Scoring_Config'!$C:$C,10),0),0)+IF(LEFT(AD918,4)="True",IF(_xlfn.XLOOKUP("Dst_CIDR_17_22",'Scoring_Config'!$A:$A,'Scoring_Config'!$D:$D,"Yes")="Yes",_xlfn.XLOOKUP("Dst_CIDR_17_22",'Scoring_Config'!$A:$A,'Scoring_Config'!$C:$C,5),0),0)+IF(LEFT(AE918,4)="True",IF(_xlfn.XLOOKUP("SrcZone_IsAny",'Scoring_Config'!$A:$A,'Scoring_Config'!$D:$D,"Yes")="Yes",_xlfn.XLOOKUP("SrcZone_IsAny",'Scoring_Config'!$A:$A,'Scoring_Config'!$C:$C,10),0),0)+IF(LEFT(AF918,4)="True",IF(_xlfn.XLOOKUP("DstZone_IsAny",'Scoring_Config'!$A:$A,'Scoring_Config'!$D:$D,"Yes")="Yes",_xlfn.XLOOKUP("DstZone_IsAny",'Scoring_Config'!$A:$A,'Scoring_Config'!$C:$C,10),0),0)+IF(LEFT(AG918,4)="True",IF(_xlfn.XLOOKUP("Service_Any_OR_RangeGt1000",'Scoring_Config'!$A:$A,'Scoring_Config'!$D:$D,"Yes")="Yes",_xlfn.XLOOKUP("Service_Any_OR_RangeGt1000",'Scoring_Config'!$A:$A,'Scoring_Config'!$C:$C,10),0),0)+IF(LEFT(AH918,4)="True",IF(_xlfn.XLOOKUP("App_Any_OR_RangeGt1000",'Scoring_Config'!$A:$A,'Scoring_Config'!$D:$D,"Yes")="Yes",_xlfn.XLOOKUP("App_Any_OR_RangeGt1000",'Scoring_Config'!$A:$A,'Scoring_Config'!$C:$C,10),0),0)+IF(LEFT(AI918,4)="True",IF(_xlfn.XLOOKUP("Service_Insecure_Match",'Scoring_Config'!$A:$A,'Scoring_Config'!$D:$D,"Yes")="Yes",_xlfn.XLOOKUP("Service_Insecure_Match",'Scoring_Config'!$A:$A,'Scoring_Config'!$C:$C,5),0),0)+IF(LEFT(AJ918,4)="True",IF(_xlfn.XLOOKUP("Risky_Inbound",'Scoring_Config'!$A:$A,'Scoring_Config'!$D:$D,"Yes")="Yes",_xlfn.XLOOKUP("Risky_Inbound",'Scoring_Config'!$A:$A,'Scoring_Config'!$C:$C,50),0),0)+IF(LEFT(AK918,4)="True",IF(_xlfn.XLOOKUP("Risky_Outbound",'Scoring_Config'!$A:$A,'Scoring_Config'!$D:$D,"Yes")="Yes",_xlfn.XLOOKUP("Risky_Outbound",'Scoring_Config'!$A:$A,'Scoring_Config'!$C:$C,25),0),0)+IF(LEFT(AZ918,4)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918,FIND(",",AL918)+1,100)),0)+IF(LEFT(AM918,4)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918,FIND(",",AN918)+1,100)),0)+IF(_xlfn.XLOOKUP("Profile_Scoring",'Scoring_Config'!$A:$A,'Scoring_Config'!$D:$D,"Yes")="Yes",VALUE(MID(AO918,FIND(",",AO918)+1,100)),0)+IF(_xlfn.XLOOKUP("Options_Scoring",'Scoring_Config'!$A:$A,'Scoring_Config'!$D:$D,"Yes")="Yes",VALUE(MID(AP918,FIND(",",AP918)+1,100)),0)))</f>
        <v>0</v>
      </c>
      <c r="AZ918" cm="1">
        <f t="array" ref="AZ918">IF(FALSE,"True," &amp; IF(_xlfn.XLOOKUP("Migrate_Insecure",'Scoring_Config'!$A:$A,'Scoring_Config'!$D:$D,"Yes")="Yes",_xlfn.XLOOKUP("Migrate_Insecure",'Scoring_Config'!$A:$A,'Scoring_Config'!$C:$C,10),0),"False,0")</f>
        <v>0</v>
      </c>
    </row>
    <row r="919" spans="1:52">
      <c r="A919" t="s">
        <v>1979</v>
      </c>
      <c r="B919" t="s">
        <v>2892</v>
      </c>
      <c r="C919" t="s">
        <v>3542</v>
      </c>
      <c r="D919" t="s">
        <v>3545</v>
      </c>
      <c r="E919" t="s">
        <v>3563</v>
      </c>
      <c r="F919" t="s">
        <v>3907</v>
      </c>
      <c r="G919" t="s">
        <v>522</v>
      </c>
      <c r="H919" t="s">
        <v>174</v>
      </c>
      <c r="I919" t="s">
        <v>4110</v>
      </c>
      <c r="J919" t="s">
        <v>529</v>
      </c>
      <c r="K919" t="s">
        <v>1667</v>
      </c>
      <c r="L919" t="s">
        <v>1327</v>
      </c>
      <c r="M919" t="s">
        <v>1974</v>
      </c>
      <c r="N919" t="s">
        <v>4315</v>
      </c>
      <c r="O919" t="s">
        <v>4319</v>
      </c>
      <c r="P919" t="s">
        <v>4321</v>
      </c>
      <c r="Q919" t="s">
        <v>4974</v>
      </c>
      <c r="R919" t="s">
        <v>5440</v>
      </c>
      <c r="S919" t="s">
        <v>5440</v>
      </c>
      <c r="T919" t="s">
        <v>5792</v>
      </c>
      <c r="U919" t="s">
        <v>6394</v>
      </c>
      <c r="Y919" cm="1">
        <f t="array" ref="Y919">IF(FALSE,"True," &amp; IF(_xlfn.XLOOKUP("Src_IsAny",'Scoring_Config'!$A:$A,'Scoring_Config'!$D:$D,"Yes")="Yes",_xlfn.XLOOKUP("Src_IsAny",'Scoring_Config'!$A:$A,'Scoring_Config'!$C:$C,10),0),"False,0")</f>
        <v>0</v>
      </c>
      <c r="Z919" cm="1">
        <f t="array" ref="Z919">IF(FALSE,"True," &amp; IF(_xlfn.XLOOKUP("Src_CIDR_Le_16",'Scoring_Config'!$A:$A,'Scoring_Config'!$D:$D,"Yes")="Yes",_xlfn.XLOOKUP("Src_CIDR_Le_16",'Scoring_Config'!$A:$A,'Scoring_Config'!$C:$C,10),0),"False,0")</f>
        <v>0</v>
      </c>
      <c r="AA919" cm="1">
        <f t="array" ref="AA919">IF(FALSE,"True," &amp; IF(_xlfn.XLOOKUP("Src_CIDR_17_22",'Scoring_Config'!$A:$A,'Scoring_Config'!$D:$D,"Yes")="Yes",_xlfn.XLOOKUP("Src_CIDR_17_22",'Scoring_Config'!$A:$A,'Scoring_Config'!$C:$C,5),0),"False,0")</f>
        <v>0</v>
      </c>
      <c r="AB919" cm="1">
        <f t="array" ref="AB919">IF(FALSE,"True," &amp; IF(_xlfn.XLOOKUP("Dst_IsAny",'Scoring_Config'!$A:$A,'Scoring_Config'!$D:$D,"Yes")="Yes",_xlfn.XLOOKUP("Dst_IsAny",'Scoring_Config'!$A:$A,'Scoring_Config'!$C:$C,10),0),"False,0")</f>
        <v>0</v>
      </c>
      <c r="AC919" cm="1">
        <f t="array" ref="AC919">IF(FALSE,"True," &amp; IF(_xlfn.XLOOKUP("Dst_CIDR_Le_16",'Scoring_Config'!$A:$A,'Scoring_Config'!$D:$D,"Yes")="Yes",_xlfn.XLOOKUP("Dst_CIDR_Le_16",'Scoring_Config'!$A:$A,'Scoring_Config'!$C:$C,10),0),"False,0")</f>
        <v>0</v>
      </c>
      <c r="AD919" cm="1">
        <f t="array" ref="AD919">IF(FALSE,"True," &amp; IF(_xlfn.XLOOKUP("Dst_CIDR_17_22",'Scoring_Config'!$A:$A,'Scoring_Config'!$D:$D,"Yes")="Yes",_xlfn.XLOOKUP("Dst_CIDR_17_22",'Scoring_Config'!$A:$A,'Scoring_Config'!$C:$C,5),0),"False,0")</f>
        <v>0</v>
      </c>
      <c r="AE919" cm="1">
        <f t="array" ref="AE919">IF(FALSE,"True," &amp; IF(_xlfn.XLOOKUP("SrcZone_IsAny",'Scoring_Config'!$A:$A,'Scoring_Config'!$D:$D,"Yes")="Yes",_xlfn.XLOOKUP("SrcZone_IsAny",'Scoring_Config'!$A:$A,'Scoring_Config'!$C:$C,10),0),"False,0")</f>
        <v>0</v>
      </c>
      <c r="AF919" cm="1">
        <f t="array" ref="AF919">IF(FALSE,"True," &amp; IF(_xlfn.XLOOKUP("DstZone_IsAny",'Scoring_Config'!$A:$A,'Scoring_Config'!$D:$D,"Yes")="Yes",_xlfn.XLOOKUP("DstZone_IsAny",'Scoring_Config'!$A:$A,'Scoring_Config'!$C:$C,10),0),"False,0")</f>
        <v>0</v>
      </c>
      <c r="AG919" cm="1">
        <f t="array" ref="AG91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19" cm="1">
        <f t="array" ref="AH919">IF(FALSE,"True," &amp; IF(_xlfn.XLOOKUP("App_Any_OR_RangeGt1000",'Scoring_Config'!$A:$A,'Scoring_Config'!$D:$D,"Yes")="Yes",_xlfn.XLOOKUP("App_Any_OR_RangeGt1000",'Scoring_Config'!$A:$A,'Scoring_Config'!$C:$C,10),0),"False,0")</f>
        <v>0</v>
      </c>
      <c r="AI919" cm="1">
        <f t="array" ref="AI919">IF(FALSE,"True," &amp; IF(_xlfn.XLOOKUP("Service_Insecure_Match",'Scoring_Config'!$A:$A,'Scoring_Config'!$D:$D,"Yes")="Yes",_xlfn.XLOOKUP("Service_Insecure_Match",'Scoring_Config'!$A:$A,'Scoring_Config'!$C:$C,5),0),"False,0")</f>
        <v>0</v>
      </c>
      <c r="AJ919" cm="1">
        <f t="array" ref="AJ919">IF(FALSE,"True," &amp; IF(_xlfn.XLOOKUP("Risky_Inbound",'Scoring_Config'!$A:$A,'Scoring_Config'!$D:$D,"Yes")="Yes",_xlfn.XLOOKUP("Risky_Inbound",'Scoring_Config'!$A:$A,'Scoring_Config'!$C:$C,50),0),"False,0")</f>
        <v>0</v>
      </c>
      <c r="AK919" cm="1">
        <f t="array" ref="AK919">IF(FALSE,"True," &amp; IF(_xlfn.XLOOKUP("Risky_Outbound",'Scoring_Config'!$A:$A,'Scoring_Config'!$D:$D,"Yes")="Yes",_xlfn.XLOOKUP("Risky_Outbound",'Scoring_Config'!$A:$A,'Scoring_Config'!$C:$C,25),0),"False,0")</f>
        <v>0</v>
      </c>
      <c r="AL919" t="s">
        <v>6700</v>
      </c>
      <c r="AM919" cm="1">
        <f t="array" ref="AM91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19" t="s">
        <v>6697</v>
      </c>
      <c r="AO919" t="s">
        <v>6697</v>
      </c>
      <c r="AP919" t="s">
        <v>6697</v>
      </c>
      <c r="AQ919" cm="1">
        <f t="array" ref="AQ919">IF(FALSE,"True," &amp; IF(_xlfn.XLOOKUP("Service_IsAny",'Scoring_Config'!$A:$A,'Scoring_Config'!$D:$D,"Yes")="Yes",_xlfn.XLOOKUP("Service_IsAny",'Scoring_Config'!$A:$A,'Scoring_Config'!$C:$C,0),0),"False,0")</f>
        <v>0</v>
      </c>
      <c r="AR919">
        <v>0</v>
      </c>
      <c r="AS919" cm="1">
        <f t="array" ref="AS919">IF(FALSE,"True," &amp; IF(_xlfn.XLOOKUP("Service_RangeGt1000",'Scoring_Config'!$A:$A,'Scoring_Config'!$D:$D,"Yes")="Yes",_xlfn.XLOOKUP("Service_RangeGt1000",'Scoring_Config'!$A:$A,'Scoring_Config'!$C:$C,0),0),"False,0")</f>
        <v>0</v>
      </c>
      <c r="AT919" cm="1">
        <f t="array" ref="AT919">IF(FALSE,"True," &amp; IF(_xlfn.XLOOKUP("App_IsAny",'Scoring_Config'!$A:$A,'Scoring_Config'!$D:$D,"Yes")="Yes",_xlfn.XLOOKUP("App_IsAny",'Scoring_Config'!$A:$A,'Scoring_Config'!$C:$C,0),0),"False,0")</f>
        <v>0</v>
      </c>
      <c r="AU919">
        <v>1</v>
      </c>
      <c r="AV919" cm="1">
        <f t="array" ref="AV919">IF(FALSE,"True," &amp; IF(_xlfn.XLOOKUP("App_RangeGt1000",'Scoring_Config'!$A:$A,'Scoring_Config'!$D:$D,"Yes")="Yes",_xlfn.XLOOKUP("App_RangeGt1000",'Scoring_Config'!$A:$A,'Scoring_Config'!$C:$C,0),0),"False,0")</f>
        <v>0</v>
      </c>
      <c r="AW919" cm="1">
        <f t="array" ref="AW919">IF(FALSE,"True," &amp; IF(_xlfn.XLOOKUP("Action_IsDenyOrDrop",'Scoring_Config'!$A:$A,'Scoring_Config'!$D:$D,"Yes")="Yes",_xlfn.XLOOKUP("Action_IsDenyOrDrop",'Scoring_Config'!$A:$A,'Scoring_Config'!$C:$C,0),0),"False,0")</f>
        <v>0</v>
      </c>
      <c r="AX919" cm="1">
        <f t="array" ref="AX919">IF(LEFT(AW919,4)="True",0,(IF(LEFT(Y919,4)="True",IF(_xlfn.XLOOKUP("Src_IsAny",'Scoring_Config'!$A:$A,'Scoring_Config'!$D:$D,"Yes")="Yes",_xlfn.XLOOKUP("Src_IsAny",'Scoring_Config'!$A:$A,'Scoring_Config'!$C:$C,10),0),0)+IF(LEFT(Z919,4)="True",IF(_xlfn.XLOOKUP("Src_CIDR_Le_16",'Scoring_Config'!$A:$A,'Scoring_Config'!$D:$D,"Yes")="Yes",_xlfn.XLOOKUP("Src_CIDR_Le_16",'Scoring_Config'!$A:$A,'Scoring_Config'!$C:$C,10),0),0)+IF(LEFT(AA919,4)="True",IF(_xlfn.XLOOKUP("Src_CIDR_17_22",'Scoring_Config'!$A:$A,'Scoring_Config'!$D:$D,"Yes")="Yes",_xlfn.XLOOKUP("Src_CIDR_17_22",'Scoring_Config'!$A:$A,'Scoring_Config'!$C:$C,5),0),0)+IF(LEFT(AB919,4)="True",IF(_xlfn.XLOOKUP("Dst_IsAny",'Scoring_Config'!$A:$A,'Scoring_Config'!$D:$D,"Yes")="Yes",_xlfn.XLOOKUP("Dst_IsAny",'Scoring_Config'!$A:$A,'Scoring_Config'!$C:$C,10),0),0)+IF(LEFT(AC919,4)="True",IF(_xlfn.XLOOKUP("Dst_CIDR_Le_16",'Scoring_Config'!$A:$A,'Scoring_Config'!$D:$D,"Yes")="Yes",_xlfn.XLOOKUP("Dst_CIDR_Le_16",'Scoring_Config'!$A:$A,'Scoring_Config'!$C:$C,10),0),0)+IF(LEFT(AD919,4)="True",IF(_xlfn.XLOOKUP("Dst_CIDR_17_22",'Scoring_Config'!$A:$A,'Scoring_Config'!$D:$D,"Yes")="Yes",_xlfn.XLOOKUP("Dst_CIDR_17_22",'Scoring_Config'!$A:$A,'Scoring_Config'!$C:$C,5),0),0)+IF(LEFT(AE919,4)="True",IF(_xlfn.XLOOKUP("SrcZone_IsAny",'Scoring_Config'!$A:$A,'Scoring_Config'!$D:$D,"Yes")="Yes",_xlfn.XLOOKUP("SrcZone_IsAny",'Scoring_Config'!$A:$A,'Scoring_Config'!$C:$C,10),0),0)+IF(LEFT(AF919,4)="True",IF(_xlfn.XLOOKUP("DstZone_IsAny",'Scoring_Config'!$A:$A,'Scoring_Config'!$D:$D,"Yes")="Yes",_xlfn.XLOOKUP("DstZone_IsAny",'Scoring_Config'!$A:$A,'Scoring_Config'!$C:$C,10),0),0)+IF(LEFT(AG919,4)="True",IF(_xlfn.XLOOKUP("Service_Any_OR_RangeGt1000",'Scoring_Config'!$A:$A,'Scoring_Config'!$D:$D,"Yes")="Yes",_xlfn.XLOOKUP("Service_Any_OR_RangeGt1000",'Scoring_Config'!$A:$A,'Scoring_Config'!$C:$C,10),0),0)+IF(LEFT(AH919,4)="True",IF(_xlfn.XLOOKUP("App_Any_OR_RangeGt1000",'Scoring_Config'!$A:$A,'Scoring_Config'!$D:$D,"Yes")="Yes",_xlfn.XLOOKUP("App_Any_OR_RangeGt1000",'Scoring_Config'!$A:$A,'Scoring_Config'!$C:$C,10),0),0)+IF(LEFT(AI919,4)="True",IF(_xlfn.XLOOKUP("Service_Insecure_Match",'Scoring_Config'!$A:$A,'Scoring_Config'!$D:$D,"Yes")="Yes",_xlfn.XLOOKUP("Service_Insecure_Match",'Scoring_Config'!$A:$A,'Scoring_Config'!$C:$C,5),0),0)+IF(LEFT(AJ919,4)="True",IF(_xlfn.XLOOKUP("Risky_Inbound",'Scoring_Config'!$A:$A,'Scoring_Config'!$D:$D,"Yes")="Yes",_xlfn.XLOOKUP("Risky_Inbound",'Scoring_Config'!$A:$A,'Scoring_Config'!$C:$C,50),0),0)+IF(LEFT(AK919,4)="True",IF(_xlfn.XLOOKUP("Risky_Outbound",'Scoring_Config'!$A:$A,'Scoring_Config'!$D:$D,"Yes")="Yes",_xlfn.XLOOKUP("Risky_Outbound",'Scoring_Config'!$A:$A,'Scoring_Config'!$C:$C,25),0),0)+IF(LEFT(AZ919,4)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919,FIND(",",AL919)+1,100)),0)+IF(LEFT(AM919,4)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919,FIND(",",AN919)+1,100)),0)+IF(_xlfn.XLOOKUP("Profile_Scoring",'Scoring_Config'!$A:$A,'Scoring_Config'!$D:$D,"Yes")="Yes",VALUE(MID(AO919,FIND(",",AO919)+1,100)),0)+IF(_xlfn.XLOOKUP("Options_Scoring",'Scoring_Config'!$A:$A,'Scoring_Config'!$D:$D,"Yes")="Yes",VALUE(MID(AP919,FIND(",",AP919)+1,100)),0)))</f>
        <v>0</v>
      </c>
      <c r="AZ919" cm="1">
        <f t="array" ref="AZ919">IF(FALSE,"True," &amp; IF(_xlfn.XLOOKUP("Migrate_Insecure",'Scoring_Config'!$A:$A,'Scoring_Config'!$D:$D,"Yes")="Yes",_xlfn.XLOOKUP("Migrate_Insecure",'Scoring_Config'!$A:$A,'Scoring_Config'!$C:$C,10),0),"False,0")</f>
        <v>0</v>
      </c>
    </row>
    <row r="920" spans="1:52">
      <c r="A920" t="s">
        <v>1979</v>
      </c>
      <c r="B920" t="s">
        <v>2893</v>
      </c>
      <c r="C920" t="s">
        <v>3542</v>
      </c>
      <c r="D920" t="s">
        <v>3545</v>
      </c>
      <c r="E920" t="s">
        <v>3563</v>
      </c>
      <c r="F920" t="s">
        <v>3916</v>
      </c>
      <c r="G920" t="s">
        <v>523</v>
      </c>
      <c r="H920" t="s">
        <v>174</v>
      </c>
      <c r="I920" t="s">
        <v>3984</v>
      </c>
      <c r="J920" t="s">
        <v>900</v>
      </c>
      <c r="K920" t="s">
        <v>1667</v>
      </c>
      <c r="L920" t="s">
        <v>1327</v>
      </c>
      <c r="M920" t="s">
        <v>1974</v>
      </c>
      <c r="N920" t="s">
        <v>4315</v>
      </c>
      <c r="O920" t="s">
        <v>4319</v>
      </c>
      <c r="P920" t="s">
        <v>4321</v>
      </c>
      <c r="Q920" t="s">
        <v>4975</v>
      </c>
      <c r="R920" t="s">
        <v>5440</v>
      </c>
      <c r="S920" t="s">
        <v>5440</v>
      </c>
      <c r="T920" t="s">
        <v>5792</v>
      </c>
      <c r="U920" t="s">
        <v>6395</v>
      </c>
      <c r="Y920" cm="1">
        <f t="array" ref="Y920">IF(FALSE,"True," &amp; IF(_xlfn.XLOOKUP("Src_IsAny",'Scoring_Config'!$A:$A,'Scoring_Config'!$D:$D,"Yes")="Yes",_xlfn.XLOOKUP("Src_IsAny",'Scoring_Config'!$A:$A,'Scoring_Config'!$C:$C,10),0),"False,0")</f>
        <v>0</v>
      </c>
      <c r="Z920" cm="1">
        <f t="array" ref="Z920">IF(FALSE,"True," &amp; IF(_xlfn.XLOOKUP("Src_CIDR_Le_16",'Scoring_Config'!$A:$A,'Scoring_Config'!$D:$D,"Yes")="Yes",_xlfn.XLOOKUP("Src_CIDR_Le_16",'Scoring_Config'!$A:$A,'Scoring_Config'!$C:$C,10),0),"False,0")</f>
        <v>0</v>
      </c>
      <c r="AA920" cm="1">
        <f t="array" ref="AA920">IF(FALSE,"True," &amp; IF(_xlfn.XLOOKUP("Src_CIDR_17_22",'Scoring_Config'!$A:$A,'Scoring_Config'!$D:$D,"Yes")="Yes",_xlfn.XLOOKUP("Src_CIDR_17_22",'Scoring_Config'!$A:$A,'Scoring_Config'!$C:$C,5),0),"False,0")</f>
        <v>0</v>
      </c>
      <c r="AB920" cm="1">
        <f t="array" ref="AB920">IF(FALSE,"True," &amp; IF(_xlfn.XLOOKUP("Dst_IsAny",'Scoring_Config'!$A:$A,'Scoring_Config'!$D:$D,"Yes")="Yes",_xlfn.XLOOKUP("Dst_IsAny",'Scoring_Config'!$A:$A,'Scoring_Config'!$C:$C,10),0),"False,0")</f>
        <v>0</v>
      </c>
      <c r="AC920" cm="1">
        <f t="array" ref="AC920">IF(FALSE,"True," &amp; IF(_xlfn.XLOOKUP("Dst_CIDR_Le_16",'Scoring_Config'!$A:$A,'Scoring_Config'!$D:$D,"Yes")="Yes",_xlfn.XLOOKUP("Dst_CIDR_Le_16",'Scoring_Config'!$A:$A,'Scoring_Config'!$C:$C,10),0),"False,0")</f>
        <v>0</v>
      </c>
      <c r="AD920" cm="1">
        <f t="array" ref="AD920">IF(FALSE,"True," &amp; IF(_xlfn.XLOOKUP("Dst_CIDR_17_22",'Scoring_Config'!$A:$A,'Scoring_Config'!$D:$D,"Yes")="Yes",_xlfn.XLOOKUP("Dst_CIDR_17_22",'Scoring_Config'!$A:$A,'Scoring_Config'!$C:$C,5),0),"False,0")</f>
        <v>0</v>
      </c>
      <c r="AE920" cm="1">
        <f t="array" ref="AE920">IF(FALSE,"True," &amp; IF(_xlfn.XLOOKUP("SrcZone_IsAny",'Scoring_Config'!$A:$A,'Scoring_Config'!$D:$D,"Yes")="Yes",_xlfn.XLOOKUP("SrcZone_IsAny",'Scoring_Config'!$A:$A,'Scoring_Config'!$C:$C,10),0),"False,0")</f>
        <v>0</v>
      </c>
      <c r="AF920" cm="1">
        <f t="array" ref="AF920">IF(FALSE,"True," &amp; IF(_xlfn.XLOOKUP("DstZone_IsAny",'Scoring_Config'!$A:$A,'Scoring_Config'!$D:$D,"Yes")="Yes",_xlfn.XLOOKUP("DstZone_IsAny",'Scoring_Config'!$A:$A,'Scoring_Config'!$C:$C,10),0),"False,0")</f>
        <v>0</v>
      </c>
      <c r="AG920" cm="1">
        <f t="array" ref="AG92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20" cm="1">
        <f t="array" ref="AH920">IF(FALSE,"True," &amp; IF(_xlfn.XLOOKUP("App_Any_OR_RangeGt1000",'Scoring_Config'!$A:$A,'Scoring_Config'!$D:$D,"Yes")="Yes",_xlfn.XLOOKUP("App_Any_OR_RangeGt1000",'Scoring_Config'!$A:$A,'Scoring_Config'!$C:$C,10),0),"False,0")</f>
        <v>0</v>
      </c>
      <c r="AI920" cm="1">
        <f t="array" ref="AI920">IF(FALSE,"True," &amp; IF(_xlfn.XLOOKUP("Service_Insecure_Match",'Scoring_Config'!$A:$A,'Scoring_Config'!$D:$D,"Yes")="Yes",_xlfn.XLOOKUP("Service_Insecure_Match",'Scoring_Config'!$A:$A,'Scoring_Config'!$C:$C,5),0),"False,0")</f>
        <v>0</v>
      </c>
      <c r="AJ920" cm="1">
        <f t="array" ref="AJ920">IF(FALSE,"True," &amp; IF(_xlfn.XLOOKUP("Risky_Inbound",'Scoring_Config'!$A:$A,'Scoring_Config'!$D:$D,"Yes")="Yes",_xlfn.XLOOKUP("Risky_Inbound",'Scoring_Config'!$A:$A,'Scoring_Config'!$C:$C,50),0),"False,0")</f>
        <v>0</v>
      </c>
      <c r="AK920" cm="1">
        <f t="array" ref="AK920">IF(FALSE,"True," &amp; IF(_xlfn.XLOOKUP("Risky_Outbound",'Scoring_Config'!$A:$A,'Scoring_Config'!$D:$D,"Yes")="Yes",_xlfn.XLOOKUP("Risky_Outbound",'Scoring_Config'!$A:$A,'Scoring_Config'!$C:$C,25),0),"False,0")</f>
        <v>0</v>
      </c>
      <c r="AL920" t="s">
        <v>6700</v>
      </c>
      <c r="AM920" cm="1">
        <f t="array" ref="AM92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20" t="s">
        <v>6697</v>
      </c>
      <c r="AO920" t="s">
        <v>6697</v>
      </c>
      <c r="AP920" t="s">
        <v>6697</v>
      </c>
      <c r="AQ920" cm="1">
        <f t="array" ref="AQ920">IF(FALSE,"True," &amp; IF(_xlfn.XLOOKUP("Service_IsAny",'Scoring_Config'!$A:$A,'Scoring_Config'!$D:$D,"Yes")="Yes",_xlfn.XLOOKUP("Service_IsAny",'Scoring_Config'!$A:$A,'Scoring_Config'!$C:$C,0),0),"False,0")</f>
        <v>0</v>
      </c>
      <c r="AR920">
        <v>0</v>
      </c>
      <c r="AS920" cm="1">
        <f t="array" ref="AS920">IF(FALSE,"True," &amp; IF(_xlfn.XLOOKUP("Service_RangeGt1000",'Scoring_Config'!$A:$A,'Scoring_Config'!$D:$D,"Yes")="Yes",_xlfn.XLOOKUP("Service_RangeGt1000",'Scoring_Config'!$A:$A,'Scoring_Config'!$C:$C,0),0),"False,0")</f>
        <v>0</v>
      </c>
      <c r="AT920" cm="1">
        <f t="array" ref="AT920">IF(FALSE,"True," &amp; IF(_xlfn.XLOOKUP("App_IsAny",'Scoring_Config'!$A:$A,'Scoring_Config'!$D:$D,"Yes")="Yes",_xlfn.XLOOKUP("App_IsAny",'Scoring_Config'!$A:$A,'Scoring_Config'!$C:$C,0),0),"False,0")</f>
        <v>0</v>
      </c>
      <c r="AU920">
        <v>1</v>
      </c>
      <c r="AV920" cm="1">
        <f t="array" ref="AV920">IF(FALSE,"True," &amp; IF(_xlfn.XLOOKUP("App_RangeGt1000",'Scoring_Config'!$A:$A,'Scoring_Config'!$D:$D,"Yes")="Yes",_xlfn.XLOOKUP("App_RangeGt1000",'Scoring_Config'!$A:$A,'Scoring_Config'!$C:$C,0),0),"False,0")</f>
        <v>0</v>
      </c>
      <c r="AW920" cm="1">
        <f t="array" ref="AW920">IF(FALSE,"True," &amp; IF(_xlfn.XLOOKUP("Action_IsDenyOrDrop",'Scoring_Config'!$A:$A,'Scoring_Config'!$D:$D,"Yes")="Yes",_xlfn.XLOOKUP("Action_IsDenyOrDrop",'Scoring_Config'!$A:$A,'Scoring_Config'!$C:$C,0),0),"False,0")</f>
        <v>0</v>
      </c>
      <c r="AX920" cm="1">
        <f t="array" ref="AX920">IF(LEFT(AW920,4)="True",0,(IF(LEFT(Y920,4)="True",IF(_xlfn.XLOOKUP("Src_IsAny",'Scoring_Config'!$A:$A,'Scoring_Config'!$D:$D,"Yes")="Yes",_xlfn.XLOOKUP("Src_IsAny",'Scoring_Config'!$A:$A,'Scoring_Config'!$C:$C,10),0),0)+IF(LEFT(Z920,4)="True",IF(_xlfn.XLOOKUP("Src_CIDR_Le_16",'Scoring_Config'!$A:$A,'Scoring_Config'!$D:$D,"Yes")="Yes",_xlfn.XLOOKUP("Src_CIDR_Le_16",'Scoring_Config'!$A:$A,'Scoring_Config'!$C:$C,10),0),0)+IF(LEFT(AA920,4)="True",IF(_xlfn.XLOOKUP("Src_CIDR_17_22",'Scoring_Config'!$A:$A,'Scoring_Config'!$D:$D,"Yes")="Yes",_xlfn.XLOOKUP("Src_CIDR_17_22",'Scoring_Config'!$A:$A,'Scoring_Config'!$C:$C,5),0),0)+IF(LEFT(AB920,4)="True",IF(_xlfn.XLOOKUP("Dst_IsAny",'Scoring_Config'!$A:$A,'Scoring_Config'!$D:$D,"Yes")="Yes",_xlfn.XLOOKUP("Dst_IsAny",'Scoring_Config'!$A:$A,'Scoring_Config'!$C:$C,10),0),0)+IF(LEFT(AC920,4)="True",IF(_xlfn.XLOOKUP("Dst_CIDR_Le_16",'Scoring_Config'!$A:$A,'Scoring_Config'!$D:$D,"Yes")="Yes",_xlfn.XLOOKUP("Dst_CIDR_Le_16",'Scoring_Config'!$A:$A,'Scoring_Config'!$C:$C,10),0),0)+IF(LEFT(AD920,4)="True",IF(_xlfn.XLOOKUP("Dst_CIDR_17_22",'Scoring_Config'!$A:$A,'Scoring_Config'!$D:$D,"Yes")="Yes",_xlfn.XLOOKUP("Dst_CIDR_17_22",'Scoring_Config'!$A:$A,'Scoring_Config'!$C:$C,5),0),0)+IF(LEFT(AE920,4)="True",IF(_xlfn.XLOOKUP("SrcZone_IsAny",'Scoring_Config'!$A:$A,'Scoring_Config'!$D:$D,"Yes")="Yes",_xlfn.XLOOKUP("SrcZone_IsAny",'Scoring_Config'!$A:$A,'Scoring_Config'!$C:$C,10),0),0)+IF(LEFT(AF920,4)="True",IF(_xlfn.XLOOKUP("DstZone_IsAny",'Scoring_Config'!$A:$A,'Scoring_Config'!$D:$D,"Yes")="Yes",_xlfn.XLOOKUP("DstZone_IsAny",'Scoring_Config'!$A:$A,'Scoring_Config'!$C:$C,10),0),0)+IF(LEFT(AG920,4)="True",IF(_xlfn.XLOOKUP("Service_Any_OR_RangeGt1000",'Scoring_Config'!$A:$A,'Scoring_Config'!$D:$D,"Yes")="Yes",_xlfn.XLOOKUP("Service_Any_OR_RangeGt1000",'Scoring_Config'!$A:$A,'Scoring_Config'!$C:$C,10),0),0)+IF(LEFT(AH920,4)="True",IF(_xlfn.XLOOKUP("App_Any_OR_RangeGt1000",'Scoring_Config'!$A:$A,'Scoring_Config'!$D:$D,"Yes")="Yes",_xlfn.XLOOKUP("App_Any_OR_RangeGt1000",'Scoring_Config'!$A:$A,'Scoring_Config'!$C:$C,10),0),0)+IF(LEFT(AI920,4)="True",IF(_xlfn.XLOOKUP("Service_Insecure_Match",'Scoring_Config'!$A:$A,'Scoring_Config'!$D:$D,"Yes")="Yes",_xlfn.XLOOKUP("Service_Insecure_Match",'Scoring_Config'!$A:$A,'Scoring_Config'!$C:$C,5),0),0)+IF(LEFT(AJ920,4)="True",IF(_xlfn.XLOOKUP("Risky_Inbound",'Scoring_Config'!$A:$A,'Scoring_Config'!$D:$D,"Yes")="Yes",_xlfn.XLOOKUP("Risky_Inbound",'Scoring_Config'!$A:$A,'Scoring_Config'!$C:$C,50),0),0)+IF(LEFT(AK920,4)="True",IF(_xlfn.XLOOKUP("Risky_Outbound",'Scoring_Config'!$A:$A,'Scoring_Config'!$D:$D,"Yes")="Yes",_xlfn.XLOOKUP("Risky_Outbound",'Scoring_Config'!$A:$A,'Scoring_Config'!$C:$C,25),0),0)+IF(LEFT(AZ920,4)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920,FIND(",",AL920)+1,100)),0)+IF(LEFT(AM920,4)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920,FIND(",",AN920)+1,100)),0)+IF(_xlfn.XLOOKUP("Profile_Scoring",'Scoring_Config'!$A:$A,'Scoring_Config'!$D:$D,"Yes")="Yes",VALUE(MID(AO920,FIND(",",AO920)+1,100)),0)+IF(_xlfn.XLOOKUP("Options_Scoring",'Scoring_Config'!$A:$A,'Scoring_Config'!$D:$D,"Yes")="Yes",VALUE(MID(AP920,FIND(",",AP920)+1,100)),0)))</f>
        <v>0</v>
      </c>
      <c r="AZ920" cm="1">
        <f t="array" ref="AZ920">IF(FALSE,"True," &amp; IF(_xlfn.XLOOKUP("Migrate_Insecure",'Scoring_Config'!$A:$A,'Scoring_Config'!$D:$D,"Yes")="Yes",_xlfn.XLOOKUP("Migrate_Insecure",'Scoring_Config'!$A:$A,'Scoring_Config'!$C:$C,10),0),"False,0")</f>
        <v>0</v>
      </c>
    </row>
    <row r="921" spans="1:52">
      <c r="A921" t="s">
        <v>1979</v>
      </c>
      <c r="B921" t="s">
        <v>2894</v>
      </c>
      <c r="C921" t="s">
        <v>3542</v>
      </c>
      <c r="D921" t="s">
        <v>3545</v>
      </c>
      <c r="E921" t="s">
        <v>3563</v>
      </c>
      <c r="F921" t="s">
        <v>3917</v>
      </c>
      <c r="G921" t="s">
        <v>524</v>
      </c>
      <c r="H921" t="s">
        <v>174</v>
      </c>
      <c r="I921" t="s">
        <v>4226</v>
      </c>
      <c r="J921" t="s">
        <v>900</v>
      </c>
      <c r="K921" t="s">
        <v>1667</v>
      </c>
      <c r="L921" t="s">
        <v>1327</v>
      </c>
      <c r="M921" t="s">
        <v>1974</v>
      </c>
      <c r="N921" t="s">
        <v>4315</v>
      </c>
      <c r="O921" t="s">
        <v>4319</v>
      </c>
      <c r="P921" t="s">
        <v>4321</v>
      </c>
      <c r="Q921" t="s">
        <v>4976</v>
      </c>
      <c r="R921" t="s">
        <v>5440</v>
      </c>
      <c r="S921" t="s">
        <v>5440</v>
      </c>
      <c r="T921" t="s">
        <v>5801</v>
      </c>
      <c r="U921" t="s">
        <v>5923</v>
      </c>
      <c r="Y921" cm="1">
        <f t="array" ref="Y921">IF(FALSE,"True," &amp; IF(_xlfn.XLOOKUP("Src_IsAny",'Scoring_Config'!$A:$A,'Scoring_Config'!$D:$D,"Yes")="Yes",_xlfn.XLOOKUP("Src_IsAny",'Scoring_Config'!$A:$A,'Scoring_Config'!$C:$C,10),0),"False,0")</f>
        <v>0</v>
      </c>
      <c r="Z921" cm="1">
        <f t="array" ref="Z921">IF(FALSE,"True," &amp; IF(_xlfn.XLOOKUP("Src_CIDR_Le_16",'Scoring_Config'!$A:$A,'Scoring_Config'!$D:$D,"Yes")="Yes",_xlfn.XLOOKUP("Src_CIDR_Le_16",'Scoring_Config'!$A:$A,'Scoring_Config'!$C:$C,10),0),"False,0")</f>
        <v>0</v>
      </c>
      <c r="AA921" cm="1">
        <f t="array" ref="AA921">IF(FALSE,"True," &amp; IF(_xlfn.XLOOKUP("Src_CIDR_17_22",'Scoring_Config'!$A:$A,'Scoring_Config'!$D:$D,"Yes")="Yes",_xlfn.XLOOKUP("Src_CIDR_17_22",'Scoring_Config'!$A:$A,'Scoring_Config'!$C:$C,5),0),"False,0")</f>
        <v>0</v>
      </c>
      <c r="AB921" cm="1">
        <f t="array" ref="AB921">IF(FALSE,"True," &amp; IF(_xlfn.XLOOKUP("Dst_IsAny",'Scoring_Config'!$A:$A,'Scoring_Config'!$D:$D,"Yes")="Yes",_xlfn.XLOOKUP("Dst_IsAny",'Scoring_Config'!$A:$A,'Scoring_Config'!$C:$C,10),0),"False,0")</f>
        <v>0</v>
      </c>
      <c r="AC921" cm="1">
        <f t="array" ref="AC921">IF(FALSE,"True," &amp; IF(_xlfn.XLOOKUP("Dst_CIDR_Le_16",'Scoring_Config'!$A:$A,'Scoring_Config'!$D:$D,"Yes")="Yes",_xlfn.XLOOKUP("Dst_CIDR_Le_16",'Scoring_Config'!$A:$A,'Scoring_Config'!$C:$C,10),0),"False,0")</f>
        <v>0</v>
      </c>
      <c r="AD921" cm="1">
        <f t="array" ref="AD921">IF(FALSE,"True," &amp; IF(_xlfn.XLOOKUP("Dst_CIDR_17_22",'Scoring_Config'!$A:$A,'Scoring_Config'!$D:$D,"Yes")="Yes",_xlfn.XLOOKUP("Dst_CIDR_17_22",'Scoring_Config'!$A:$A,'Scoring_Config'!$C:$C,5),0),"False,0")</f>
        <v>0</v>
      </c>
      <c r="AE921" cm="1">
        <f t="array" ref="AE921">IF(FALSE,"True," &amp; IF(_xlfn.XLOOKUP("SrcZone_IsAny",'Scoring_Config'!$A:$A,'Scoring_Config'!$D:$D,"Yes")="Yes",_xlfn.XLOOKUP("SrcZone_IsAny",'Scoring_Config'!$A:$A,'Scoring_Config'!$C:$C,10),0),"False,0")</f>
        <v>0</v>
      </c>
      <c r="AF921" cm="1">
        <f t="array" ref="AF921">IF(FALSE,"True," &amp; IF(_xlfn.XLOOKUP("DstZone_IsAny",'Scoring_Config'!$A:$A,'Scoring_Config'!$D:$D,"Yes")="Yes",_xlfn.XLOOKUP("DstZone_IsAny",'Scoring_Config'!$A:$A,'Scoring_Config'!$C:$C,10),0),"False,0")</f>
        <v>0</v>
      </c>
      <c r="AG921" cm="1">
        <f t="array" ref="AG92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21" cm="1">
        <f t="array" ref="AH921">IF(FALSE,"True," &amp; IF(_xlfn.XLOOKUP("App_Any_OR_RangeGt1000",'Scoring_Config'!$A:$A,'Scoring_Config'!$D:$D,"Yes")="Yes",_xlfn.XLOOKUP("App_Any_OR_RangeGt1000",'Scoring_Config'!$A:$A,'Scoring_Config'!$C:$C,10),0),"False,0")</f>
        <v>0</v>
      </c>
      <c r="AI921" cm="1">
        <f t="array" ref="AI921">IF(FALSE,"True," &amp; IF(_xlfn.XLOOKUP("Service_Insecure_Match",'Scoring_Config'!$A:$A,'Scoring_Config'!$D:$D,"Yes")="Yes",_xlfn.XLOOKUP("Service_Insecure_Match",'Scoring_Config'!$A:$A,'Scoring_Config'!$C:$C,5),0),"False,0")</f>
        <v>0</v>
      </c>
      <c r="AJ921" cm="1">
        <f t="array" ref="AJ921">IF(FALSE,"True," &amp; IF(_xlfn.XLOOKUP("Risky_Inbound",'Scoring_Config'!$A:$A,'Scoring_Config'!$D:$D,"Yes")="Yes",_xlfn.XLOOKUP("Risky_Inbound",'Scoring_Config'!$A:$A,'Scoring_Config'!$C:$C,50),0),"False,0")</f>
        <v>0</v>
      </c>
      <c r="AK921" cm="1">
        <f t="array" ref="AK921">IF(FALSE,"True," &amp; IF(_xlfn.XLOOKUP("Risky_Outbound",'Scoring_Config'!$A:$A,'Scoring_Config'!$D:$D,"Yes")="Yes",_xlfn.XLOOKUP("Risky_Outbound",'Scoring_Config'!$A:$A,'Scoring_Config'!$C:$C,25),0),"False,0")</f>
        <v>0</v>
      </c>
      <c r="AL921" t="s">
        <v>6700</v>
      </c>
      <c r="AM921" cm="1">
        <f t="array" ref="AM92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21" t="s">
        <v>6697</v>
      </c>
      <c r="AO921" t="s">
        <v>6697</v>
      </c>
      <c r="AP921" t="s">
        <v>6697</v>
      </c>
      <c r="AQ921" cm="1">
        <f t="array" ref="AQ921">IF(FALSE,"True," &amp; IF(_xlfn.XLOOKUP("Service_IsAny",'Scoring_Config'!$A:$A,'Scoring_Config'!$D:$D,"Yes")="Yes",_xlfn.XLOOKUP("Service_IsAny",'Scoring_Config'!$A:$A,'Scoring_Config'!$C:$C,0),0),"False,0")</f>
        <v>0</v>
      </c>
      <c r="AR921">
        <v>0</v>
      </c>
      <c r="AS921" cm="1">
        <f t="array" ref="AS921">IF(FALSE,"True," &amp; IF(_xlfn.XLOOKUP("Service_RangeGt1000",'Scoring_Config'!$A:$A,'Scoring_Config'!$D:$D,"Yes")="Yes",_xlfn.XLOOKUP("Service_RangeGt1000",'Scoring_Config'!$A:$A,'Scoring_Config'!$C:$C,0),0),"False,0")</f>
        <v>0</v>
      </c>
      <c r="AT921" cm="1">
        <f t="array" ref="AT921">IF(FALSE,"True," &amp; IF(_xlfn.XLOOKUP("App_IsAny",'Scoring_Config'!$A:$A,'Scoring_Config'!$D:$D,"Yes")="Yes",_xlfn.XLOOKUP("App_IsAny",'Scoring_Config'!$A:$A,'Scoring_Config'!$C:$C,0),0),"False,0")</f>
        <v>0</v>
      </c>
      <c r="AU921">
        <v>1</v>
      </c>
      <c r="AV921" cm="1">
        <f t="array" ref="AV921">IF(FALSE,"True," &amp; IF(_xlfn.XLOOKUP("App_RangeGt1000",'Scoring_Config'!$A:$A,'Scoring_Config'!$D:$D,"Yes")="Yes",_xlfn.XLOOKUP("App_RangeGt1000",'Scoring_Config'!$A:$A,'Scoring_Config'!$C:$C,0),0),"False,0")</f>
        <v>0</v>
      </c>
      <c r="AW921" cm="1">
        <f t="array" ref="AW921">IF(FALSE,"True," &amp; IF(_xlfn.XLOOKUP("Action_IsDenyOrDrop",'Scoring_Config'!$A:$A,'Scoring_Config'!$D:$D,"Yes")="Yes",_xlfn.XLOOKUP("Action_IsDenyOrDrop",'Scoring_Config'!$A:$A,'Scoring_Config'!$C:$C,0),0),"False,0")</f>
        <v>0</v>
      </c>
      <c r="AX921" cm="1">
        <f t="array" ref="AX921">IF(LEFT(AW921,4)="True",0,(IF(LEFT(Y921,4)="True",IF(_xlfn.XLOOKUP("Src_IsAny",'Scoring_Config'!$A:$A,'Scoring_Config'!$D:$D,"Yes")="Yes",_xlfn.XLOOKUP("Src_IsAny",'Scoring_Config'!$A:$A,'Scoring_Config'!$C:$C,10),0),0)+IF(LEFT(Z921,4)="True",IF(_xlfn.XLOOKUP("Src_CIDR_Le_16",'Scoring_Config'!$A:$A,'Scoring_Config'!$D:$D,"Yes")="Yes",_xlfn.XLOOKUP("Src_CIDR_Le_16",'Scoring_Config'!$A:$A,'Scoring_Config'!$C:$C,10),0),0)+IF(LEFT(AA921,4)="True",IF(_xlfn.XLOOKUP("Src_CIDR_17_22",'Scoring_Config'!$A:$A,'Scoring_Config'!$D:$D,"Yes")="Yes",_xlfn.XLOOKUP("Src_CIDR_17_22",'Scoring_Config'!$A:$A,'Scoring_Config'!$C:$C,5),0),0)+IF(LEFT(AB921,4)="True",IF(_xlfn.XLOOKUP("Dst_IsAny",'Scoring_Config'!$A:$A,'Scoring_Config'!$D:$D,"Yes")="Yes",_xlfn.XLOOKUP("Dst_IsAny",'Scoring_Config'!$A:$A,'Scoring_Config'!$C:$C,10),0),0)+IF(LEFT(AC921,4)="True",IF(_xlfn.XLOOKUP("Dst_CIDR_Le_16",'Scoring_Config'!$A:$A,'Scoring_Config'!$D:$D,"Yes")="Yes",_xlfn.XLOOKUP("Dst_CIDR_Le_16",'Scoring_Config'!$A:$A,'Scoring_Config'!$C:$C,10),0),0)+IF(LEFT(AD921,4)="True",IF(_xlfn.XLOOKUP("Dst_CIDR_17_22",'Scoring_Config'!$A:$A,'Scoring_Config'!$D:$D,"Yes")="Yes",_xlfn.XLOOKUP("Dst_CIDR_17_22",'Scoring_Config'!$A:$A,'Scoring_Config'!$C:$C,5),0),0)+IF(LEFT(AE921,4)="True",IF(_xlfn.XLOOKUP("SrcZone_IsAny",'Scoring_Config'!$A:$A,'Scoring_Config'!$D:$D,"Yes")="Yes",_xlfn.XLOOKUP("SrcZone_IsAny",'Scoring_Config'!$A:$A,'Scoring_Config'!$C:$C,10),0),0)+IF(LEFT(AF921,4)="True",IF(_xlfn.XLOOKUP("DstZone_IsAny",'Scoring_Config'!$A:$A,'Scoring_Config'!$D:$D,"Yes")="Yes",_xlfn.XLOOKUP("DstZone_IsAny",'Scoring_Config'!$A:$A,'Scoring_Config'!$C:$C,10),0),0)+IF(LEFT(AG921,4)="True",IF(_xlfn.XLOOKUP("Service_Any_OR_RangeGt1000",'Scoring_Config'!$A:$A,'Scoring_Config'!$D:$D,"Yes")="Yes",_xlfn.XLOOKUP("Service_Any_OR_RangeGt1000",'Scoring_Config'!$A:$A,'Scoring_Config'!$C:$C,10),0),0)+IF(LEFT(AH921,4)="True",IF(_xlfn.XLOOKUP("App_Any_OR_RangeGt1000",'Scoring_Config'!$A:$A,'Scoring_Config'!$D:$D,"Yes")="Yes",_xlfn.XLOOKUP("App_Any_OR_RangeGt1000",'Scoring_Config'!$A:$A,'Scoring_Config'!$C:$C,10),0),0)+IF(LEFT(AI921,4)="True",IF(_xlfn.XLOOKUP("Service_Insecure_Match",'Scoring_Config'!$A:$A,'Scoring_Config'!$D:$D,"Yes")="Yes",_xlfn.XLOOKUP("Service_Insecure_Match",'Scoring_Config'!$A:$A,'Scoring_Config'!$C:$C,5),0),0)+IF(LEFT(AJ921,4)="True",IF(_xlfn.XLOOKUP("Risky_Inbound",'Scoring_Config'!$A:$A,'Scoring_Config'!$D:$D,"Yes")="Yes",_xlfn.XLOOKUP("Risky_Inbound",'Scoring_Config'!$A:$A,'Scoring_Config'!$C:$C,50),0),0)+IF(LEFT(AK921,4)="True",IF(_xlfn.XLOOKUP("Risky_Outbound",'Scoring_Config'!$A:$A,'Scoring_Config'!$D:$D,"Yes")="Yes",_xlfn.XLOOKUP("Risky_Outbound",'Scoring_Config'!$A:$A,'Scoring_Config'!$C:$C,25),0),0)+IF(LEFT(AZ921,4)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921,FIND(",",AL921)+1,100)),0)+IF(LEFT(AM921,4)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921,FIND(",",AN921)+1,100)),0)+IF(_xlfn.XLOOKUP("Profile_Scoring",'Scoring_Config'!$A:$A,'Scoring_Config'!$D:$D,"Yes")="Yes",VALUE(MID(AO921,FIND(",",AO921)+1,100)),0)+IF(_xlfn.XLOOKUP("Options_Scoring",'Scoring_Config'!$A:$A,'Scoring_Config'!$D:$D,"Yes")="Yes",VALUE(MID(AP921,FIND(",",AP921)+1,100)),0)))</f>
        <v>0</v>
      </c>
      <c r="AZ921" cm="1">
        <f t="array" ref="AZ921">IF(FALSE,"True," &amp; IF(_xlfn.XLOOKUP("Migrate_Insecure",'Scoring_Config'!$A:$A,'Scoring_Config'!$D:$D,"Yes")="Yes",_xlfn.XLOOKUP("Migrate_Insecure",'Scoring_Config'!$A:$A,'Scoring_Config'!$C:$C,10),0),"False,0")</f>
        <v>0</v>
      </c>
    </row>
    <row r="922" spans="1:52">
      <c r="A922" t="s">
        <v>1979</v>
      </c>
      <c r="B922" t="s">
        <v>2895</v>
      </c>
      <c r="C922" t="s">
        <v>3542</v>
      </c>
      <c r="D922" t="s">
        <v>3545</v>
      </c>
      <c r="E922" t="s">
        <v>3563</v>
      </c>
      <c r="F922" t="s">
        <v>3918</v>
      </c>
      <c r="G922" t="s">
        <v>525</v>
      </c>
      <c r="H922" t="s">
        <v>174</v>
      </c>
      <c r="I922" t="s">
        <v>3984</v>
      </c>
      <c r="J922" t="s">
        <v>900</v>
      </c>
      <c r="K922" t="s">
        <v>1667</v>
      </c>
      <c r="L922" t="s">
        <v>1327</v>
      </c>
      <c r="M922" t="s">
        <v>1974</v>
      </c>
      <c r="N922" t="s">
        <v>4315</v>
      </c>
      <c r="O922" t="s">
        <v>4319</v>
      </c>
      <c r="P922" t="s">
        <v>4323</v>
      </c>
      <c r="Q922" t="s">
        <v>4974</v>
      </c>
      <c r="R922" t="s">
        <v>5439</v>
      </c>
      <c r="S922" t="s">
        <v>4324</v>
      </c>
      <c r="T922" t="s">
        <v>5792</v>
      </c>
      <c r="U922" t="s">
        <v>6396</v>
      </c>
      <c r="Y922" cm="1">
        <f t="array" ref="Y922">IF(FALSE,"True," &amp; IF(_xlfn.XLOOKUP("Src_IsAny",'Scoring_Config'!$A:$A,'Scoring_Config'!$D:$D,"Yes")="Yes",_xlfn.XLOOKUP("Src_IsAny",'Scoring_Config'!$A:$A,'Scoring_Config'!$C:$C,10),0),"False,0")</f>
        <v>0</v>
      </c>
      <c r="Z922" cm="1">
        <f t="array" ref="Z922">IF(FALSE,"True," &amp; IF(_xlfn.XLOOKUP("Src_CIDR_Le_16",'Scoring_Config'!$A:$A,'Scoring_Config'!$D:$D,"Yes")="Yes",_xlfn.XLOOKUP("Src_CIDR_Le_16",'Scoring_Config'!$A:$A,'Scoring_Config'!$C:$C,10),0),"False,0")</f>
        <v>0</v>
      </c>
      <c r="AA922" cm="1">
        <f t="array" ref="AA922">IF(FALSE,"True," &amp; IF(_xlfn.XLOOKUP("Src_CIDR_17_22",'Scoring_Config'!$A:$A,'Scoring_Config'!$D:$D,"Yes")="Yes",_xlfn.XLOOKUP("Src_CIDR_17_22",'Scoring_Config'!$A:$A,'Scoring_Config'!$C:$C,5),0),"False,0")</f>
        <v>0</v>
      </c>
      <c r="AB922" cm="1">
        <f t="array" ref="AB922">IF(FALSE,"True," &amp; IF(_xlfn.XLOOKUP("Dst_IsAny",'Scoring_Config'!$A:$A,'Scoring_Config'!$D:$D,"Yes")="Yes",_xlfn.XLOOKUP("Dst_IsAny",'Scoring_Config'!$A:$A,'Scoring_Config'!$C:$C,10),0),"False,0")</f>
        <v>0</v>
      </c>
      <c r="AC922" cm="1">
        <f t="array" ref="AC922">IF(FALSE,"True," &amp; IF(_xlfn.XLOOKUP("Dst_CIDR_Le_16",'Scoring_Config'!$A:$A,'Scoring_Config'!$D:$D,"Yes")="Yes",_xlfn.XLOOKUP("Dst_CIDR_Le_16",'Scoring_Config'!$A:$A,'Scoring_Config'!$C:$C,10),0),"False,0")</f>
        <v>0</v>
      </c>
      <c r="AD922" cm="1">
        <f t="array" ref="AD922">IF(FALSE,"True," &amp; IF(_xlfn.XLOOKUP("Dst_CIDR_17_22",'Scoring_Config'!$A:$A,'Scoring_Config'!$D:$D,"Yes")="Yes",_xlfn.XLOOKUP("Dst_CIDR_17_22",'Scoring_Config'!$A:$A,'Scoring_Config'!$C:$C,5),0),"False,0")</f>
        <v>0</v>
      </c>
      <c r="AE922" cm="1">
        <f t="array" ref="AE922">IF(FALSE,"True," &amp; IF(_xlfn.XLOOKUP("SrcZone_IsAny",'Scoring_Config'!$A:$A,'Scoring_Config'!$D:$D,"Yes")="Yes",_xlfn.XLOOKUP("SrcZone_IsAny",'Scoring_Config'!$A:$A,'Scoring_Config'!$C:$C,10),0),"False,0")</f>
        <v>0</v>
      </c>
      <c r="AF922" cm="1">
        <f t="array" ref="AF922">IF(FALSE,"True," &amp; IF(_xlfn.XLOOKUP("DstZone_IsAny",'Scoring_Config'!$A:$A,'Scoring_Config'!$D:$D,"Yes")="Yes",_xlfn.XLOOKUP("DstZone_IsAny",'Scoring_Config'!$A:$A,'Scoring_Config'!$C:$C,10),0),"False,0")</f>
        <v>0</v>
      </c>
      <c r="AG922" cm="1">
        <f t="array" ref="AG92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22" cm="1">
        <f t="array" ref="AH922">IF(FALSE,"True," &amp; IF(_xlfn.XLOOKUP("App_Any_OR_RangeGt1000",'Scoring_Config'!$A:$A,'Scoring_Config'!$D:$D,"Yes")="Yes",_xlfn.XLOOKUP("App_Any_OR_RangeGt1000",'Scoring_Config'!$A:$A,'Scoring_Config'!$C:$C,10),0),"False,0")</f>
        <v>0</v>
      </c>
      <c r="AI922" cm="1">
        <f t="array" ref="AI922">IF(FALSE,"True," &amp; IF(_xlfn.XLOOKUP("Service_Insecure_Match",'Scoring_Config'!$A:$A,'Scoring_Config'!$D:$D,"Yes")="Yes",_xlfn.XLOOKUP("Service_Insecure_Match",'Scoring_Config'!$A:$A,'Scoring_Config'!$C:$C,5),0),"False,0")</f>
        <v>0</v>
      </c>
      <c r="AJ922" cm="1">
        <f t="array" ref="AJ922">IF(FALSE,"True," &amp; IF(_xlfn.XLOOKUP("Risky_Inbound",'Scoring_Config'!$A:$A,'Scoring_Config'!$D:$D,"Yes")="Yes",_xlfn.XLOOKUP("Risky_Inbound",'Scoring_Config'!$A:$A,'Scoring_Config'!$C:$C,50),0),"False,0")</f>
        <v>0</v>
      </c>
      <c r="AK922" cm="1">
        <f t="array" ref="AK922">IF(FALSE,"True," &amp; IF(_xlfn.XLOOKUP("Risky_Outbound",'Scoring_Config'!$A:$A,'Scoring_Config'!$D:$D,"Yes")="Yes",_xlfn.XLOOKUP("Risky_Outbound",'Scoring_Config'!$A:$A,'Scoring_Config'!$C:$C,25),0),"False,0")</f>
        <v>0</v>
      </c>
      <c r="AL922" t="s">
        <v>6699</v>
      </c>
      <c r="AM922" cm="1">
        <f t="array" ref="AM92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22" t="s">
        <v>6697</v>
      </c>
      <c r="AO922" t="s">
        <v>6697</v>
      </c>
      <c r="AP922" t="s">
        <v>6697</v>
      </c>
      <c r="AQ922" cm="1">
        <f t="array" ref="AQ922">IF(FALSE,"True," &amp; IF(_xlfn.XLOOKUP("Service_IsAny",'Scoring_Config'!$A:$A,'Scoring_Config'!$D:$D,"Yes")="Yes",_xlfn.XLOOKUP("Service_IsAny",'Scoring_Config'!$A:$A,'Scoring_Config'!$C:$C,0),0),"False,0")</f>
        <v>0</v>
      </c>
      <c r="AR922">
        <v>0</v>
      </c>
      <c r="AS922" cm="1">
        <f t="array" ref="AS922">IF(FALSE,"True," &amp; IF(_xlfn.XLOOKUP("Service_RangeGt1000",'Scoring_Config'!$A:$A,'Scoring_Config'!$D:$D,"Yes")="Yes",_xlfn.XLOOKUP("Service_RangeGt1000",'Scoring_Config'!$A:$A,'Scoring_Config'!$C:$C,0),0),"False,0")</f>
        <v>0</v>
      </c>
      <c r="AT922" cm="1">
        <f t="array" ref="AT922">IF(FALSE,"True," &amp; IF(_xlfn.XLOOKUP("App_IsAny",'Scoring_Config'!$A:$A,'Scoring_Config'!$D:$D,"Yes")="Yes",_xlfn.XLOOKUP("App_IsAny",'Scoring_Config'!$A:$A,'Scoring_Config'!$C:$C,0),0),"False,0")</f>
        <v>0</v>
      </c>
      <c r="AU922">
        <v>1</v>
      </c>
      <c r="AV922" cm="1">
        <f t="array" ref="AV922">IF(FALSE,"True," &amp; IF(_xlfn.XLOOKUP("App_RangeGt1000",'Scoring_Config'!$A:$A,'Scoring_Config'!$D:$D,"Yes")="Yes",_xlfn.XLOOKUP("App_RangeGt1000",'Scoring_Config'!$A:$A,'Scoring_Config'!$C:$C,0),0),"False,0")</f>
        <v>0</v>
      </c>
      <c r="AW922" cm="1">
        <f t="array" ref="AW922">IF(FALSE,"True," &amp; IF(_xlfn.XLOOKUP("Action_IsDenyOrDrop",'Scoring_Config'!$A:$A,'Scoring_Config'!$D:$D,"Yes")="Yes",_xlfn.XLOOKUP("Action_IsDenyOrDrop",'Scoring_Config'!$A:$A,'Scoring_Config'!$C:$C,0),0),"False,0")</f>
        <v>0</v>
      </c>
      <c r="AX922" cm="1">
        <f t="array" ref="AX922">IF(LEFT(AW922,4)="True",0,(IF(LEFT(Y922,4)="True",IF(_xlfn.XLOOKUP("Src_IsAny",'Scoring_Config'!$A:$A,'Scoring_Config'!$D:$D,"Yes")="Yes",_xlfn.XLOOKUP("Src_IsAny",'Scoring_Config'!$A:$A,'Scoring_Config'!$C:$C,10),0),0)+IF(LEFT(Z922,4)="True",IF(_xlfn.XLOOKUP("Src_CIDR_Le_16",'Scoring_Config'!$A:$A,'Scoring_Config'!$D:$D,"Yes")="Yes",_xlfn.XLOOKUP("Src_CIDR_Le_16",'Scoring_Config'!$A:$A,'Scoring_Config'!$C:$C,10),0),0)+IF(LEFT(AA922,4)="True",IF(_xlfn.XLOOKUP("Src_CIDR_17_22",'Scoring_Config'!$A:$A,'Scoring_Config'!$D:$D,"Yes")="Yes",_xlfn.XLOOKUP("Src_CIDR_17_22",'Scoring_Config'!$A:$A,'Scoring_Config'!$C:$C,5),0),0)+IF(LEFT(AB922,4)="True",IF(_xlfn.XLOOKUP("Dst_IsAny",'Scoring_Config'!$A:$A,'Scoring_Config'!$D:$D,"Yes")="Yes",_xlfn.XLOOKUP("Dst_IsAny",'Scoring_Config'!$A:$A,'Scoring_Config'!$C:$C,10),0),0)+IF(LEFT(AC922,4)="True",IF(_xlfn.XLOOKUP("Dst_CIDR_Le_16",'Scoring_Config'!$A:$A,'Scoring_Config'!$D:$D,"Yes")="Yes",_xlfn.XLOOKUP("Dst_CIDR_Le_16",'Scoring_Config'!$A:$A,'Scoring_Config'!$C:$C,10),0),0)+IF(LEFT(AD922,4)="True",IF(_xlfn.XLOOKUP("Dst_CIDR_17_22",'Scoring_Config'!$A:$A,'Scoring_Config'!$D:$D,"Yes")="Yes",_xlfn.XLOOKUP("Dst_CIDR_17_22",'Scoring_Config'!$A:$A,'Scoring_Config'!$C:$C,5),0),0)+IF(LEFT(AE922,4)="True",IF(_xlfn.XLOOKUP("SrcZone_IsAny",'Scoring_Config'!$A:$A,'Scoring_Config'!$D:$D,"Yes")="Yes",_xlfn.XLOOKUP("SrcZone_IsAny",'Scoring_Config'!$A:$A,'Scoring_Config'!$C:$C,10),0),0)+IF(LEFT(AF922,4)="True",IF(_xlfn.XLOOKUP("DstZone_IsAny",'Scoring_Config'!$A:$A,'Scoring_Config'!$D:$D,"Yes")="Yes",_xlfn.XLOOKUP("DstZone_IsAny",'Scoring_Config'!$A:$A,'Scoring_Config'!$C:$C,10),0),0)+IF(LEFT(AG922,4)="True",IF(_xlfn.XLOOKUP("Service_Any_OR_RangeGt1000",'Scoring_Config'!$A:$A,'Scoring_Config'!$D:$D,"Yes")="Yes",_xlfn.XLOOKUP("Service_Any_OR_RangeGt1000",'Scoring_Config'!$A:$A,'Scoring_Config'!$C:$C,10),0),0)+IF(LEFT(AH922,4)="True",IF(_xlfn.XLOOKUP("App_Any_OR_RangeGt1000",'Scoring_Config'!$A:$A,'Scoring_Config'!$D:$D,"Yes")="Yes",_xlfn.XLOOKUP("App_Any_OR_RangeGt1000",'Scoring_Config'!$A:$A,'Scoring_Config'!$C:$C,10),0),0)+IF(LEFT(AI922,4)="True",IF(_xlfn.XLOOKUP("Service_Insecure_Match",'Scoring_Config'!$A:$A,'Scoring_Config'!$D:$D,"Yes")="Yes",_xlfn.XLOOKUP("Service_Insecure_Match",'Scoring_Config'!$A:$A,'Scoring_Config'!$C:$C,5),0),0)+IF(LEFT(AJ922,4)="True",IF(_xlfn.XLOOKUP("Risky_Inbound",'Scoring_Config'!$A:$A,'Scoring_Config'!$D:$D,"Yes")="Yes",_xlfn.XLOOKUP("Risky_Inbound",'Scoring_Config'!$A:$A,'Scoring_Config'!$C:$C,50),0),0)+IF(LEFT(AK922,4)="True",IF(_xlfn.XLOOKUP("Risky_Outbound",'Scoring_Config'!$A:$A,'Scoring_Config'!$D:$D,"Yes")="Yes",_xlfn.XLOOKUP("Risky_Outbound",'Scoring_Config'!$A:$A,'Scoring_Config'!$C:$C,25),0),0)+IF(LEFT(AZ922,4)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922,FIND(",",AL922)+1,100)),0)+IF(LEFT(AM922,4)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922,FIND(",",AN922)+1,100)),0)+IF(_xlfn.XLOOKUP("Profile_Scoring",'Scoring_Config'!$A:$A,'Scoring_Config'!$D:$D,"Yes")="Yes",VALUE(MID(AO922,FIND(",",AO922)+1,100)),0)+IF(_xlfn.XLOOKUP("Options_Scoring",'Scoring_Config'!$A:$A,'Scoring_Config'!$D:$D,"Yes")="Yes",VALUE(MID(AP922,FIND(",",AP922)+1,100)),0)))</f>
        <v>0</v>
      </c>
      <c r="AZ922" cm="1">
        <f t="array" ref="AZ922">IF(FALSE,"True," &amp; IF(_xlfn.XLOOKUP("Migrate_Insecure",'Scoring_Config'!$A:$A,'Scoring_Config'!$D:$D,"Yes")="Yes",_xlfn.XLOOKUP("Migrate_Insecure",'Scoring_Config'!$A:$A,'Scoring_Config'!$C:$C,10),0),"False,0")</f>
        <v>0</v>
      </c>
    </row>
    <row r="923" spans="1:52">
      <c r="A923" t="s">
        <v>1979</v>
      </c>
      <c r="B923" t="s">
        <v>2896</v>
      </c>
      <c r="C923" t="s">
        <v>3542</v>
      </c>
      <c r="D923" t="s">
        <v>3545</v>
      </c>
      <c r="E923" t="s">
        <v>3563</v>
      </c>
      <c r="F923" t="s">
        <v>3906</v>
      </c>
      <c r="G923" t="s">
        <v>526</v>
      </c>
      <c r="H923" t="s">
        <v>174</v>
      </c>
      <c r="I923" t="s">
        <v>3683</v>
      </c>
      <c r="J923" t="s">
        <v>959</v>
      </c>
      <c r="K923" t="s">
        <v>1900</v>
      </c>
      <c r="L923" t="s">
        <v>1517</v>
      </c>
      <c r="M923" t="s">
        <v>1974</v>
      </c>
      <c r="N923" t="s">
        <v>4315</v>
      </c>
      <c r="O923" t="s">
        <v>4319</v>
      </c>
      <c r="P923" t="s">
        <v>4323</v>
      </c>
      <c r="Q923" t="s">
        <v>4977</v>
      </c>
      <c r="R923" t="s">
        <v>5439</v>
      </c>
      <c r="S923" t="s">
        <v>4324</v>
      </c>
      <c r="T923" t="s">
        <v>5792</v>
      </c>
      <c r="U923" t="s">
        <v>6397</v>
      </c>
      <c r="Y923" cm="1">
        <f t="array" ref="Y923">IF(FALSE,"True," &amp; IF(_xlfn.XLOOKUP("Src_IsAny",'Scoring_Config'!$A:$A,'Scoring_Config'!$D:$D,"Yes")="Yes",_xlfn.XLOOKUP("Src_IsAny",'Scoring_Config'!$A:$A,'Scoring_Config'!$C:$C,10),0),"False,0")</f>
        <v>0</v>
      </c>
      <c r="Z923" cm="1">
        <f t="array" ref="Z923">IF(FALSE,"True," &amp; IF(_xlfn.XLOOKUP("Src_CIDR_Le_16",'Scoring_Config'!$A:$A,'Scoring_Config'!$D:$D,"Yes")="Yes",_xlfn.XLOOKUP("Src_CIDR_Le_16",'Scoring_Config'!$A:$A,'Scoring_Config'!$C:$C,10),0),"False,0")</f>
        <v>0</v>
      </c>
      <c r="AA923" cm="1">
        <f t="array" ref="AA923">IF(FALSE,"True," &amp; IF(_xlfn.XLOOKUP("Src_CIDR_17_22",'Scoring_Config'!$A:$A,'Scoring_Config'!$D:$D,"Yes")="Yes",_xlfn.XLOOKUP("Src_CIDR_17_22",'Scoring_Config'!$A:$A,'Scoring_Config'!$C:$C,5),0),"False,0")</f>
        <v>0</v>
      </c>
      <c r="AB923" cm="1">
        <f t="array" ref="AB923">IF(FALSE,"True," &amp; IF(_xlfn.XLOOKUP("Dst_IsAny",'Scoring_Config'!$A:$A,'Scoring_Config'!$D:$D,"Yes")="Yes",_xlfn.XLOOKUP("Dst_IsAny",'Scoring_Config'!$A:$A,'Scoring_Config'!$C:$C,10),0),"False,0")</f>
        <v>0</v>
      </c>
      <c r="AC923" cm="1">
        <f t="array" ref="AC923">IF(FALSE,"True," &amp; IF(_xlfn.XLOOKUP("Dst_CIDR_Le_16",'Scoring_Config'!$A:$A,'Scoring_Config'!$D:$D,"Yes")="Yes",_xlfn.XLOOKUP("Dst_CIDR_Le_16",'Scoring_Config'!$A:$A,'Scoring_Config'!$C:$C,10),0),"False,0")</f>
        <v>0</v>
      </c>
      <c r="AD923" cm="1">
        <f t="array" ref="AD923">IF(FALSE,"True," &amp; IF(_xlfn.XLOOKUP("Dst_CIDR_17_22",'Scoring_Config'!$A:$A,'Scoring_Config'!$D:$D,"Yes")="Yes",_xlfn.XLOOKUP("Dst_CIDR_17_22",'Scoring_Config'!$A:$A,'Scoring_Config'!$C:$C,5),0),"False,0")</f>
        <v>0</v>
      </c>
      <c r="AE923" cm="1">
        <f t="array" ref="AE923">IF(FALSE,"True," &amp; IF(_xlfn.XLOOKUP("SrcZone_IsAny",'Scoring_Config'!$A:$A,'Scoring_Config'!$D:$D,"Yes")="Yes",_xlfn.XLOOKUP("SrcZone_IsAny",'Scoring_Config'!$A:$A,'Scoring_Config'!$C:$C,10),0),"False,0")</f>
        <v>0</v>
      </c>
      <c r="AF923" cm="1">
        <f t="array" ref="AF923">IF(FALSE,"True," &amp; IF(_xlfn.XLOOKUP("DstZone_IsAny",'Scoring_Config'!$A:$A,'Scoring_Config'!$D:$D,"Yes")="Yes",_xlfn.XLOOKUP("DstZone_IsAny",'Scoring_Config'!$A:$A,'Scoring_Config'!$C:$C,10),0),"False,0")</f>
        <v>0</v>
      </c>
      <c r="AG923" cm="1">
        <f t="array" ref="AG923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923" cm="1">
        <f t="array" ref="AH923">IF(FALSE,"True," &amp; IF(_xlfn.XLOOKUP("App_Any_OR_RangeGt1000",'Scoring_Config'!$A:$A,'Scoring_Config'!$D:$D,"Yes")="Yes",_xlfn.XLOOKUP("App_Any_OR_RangeGt1000",'Scoring_Config'!$A:$A,'Scoring_Config'!$C:$C,10),0),"False,0")</f>
        <v>0</v>
      </c>
      <c r="AI923" cm="1">
        <f t="array" ref="AI923">IF(TRUE,"True," &amp; IF(_xlfn.XLOOKUP("Service_Insecure_Match",'Scoring_Config'!$A:$A,'Scoring_Config'!$D:$D,"Yes")="Yes",_xlfn.XLOOKUP("Service_Insecure_Match",'Scoring_Config'!$A:$A,'Scoring_Config'!$C:$C,5),0),"False,0")</f>
        <v>0</v>
      </c>
      <c r="AJ923" cm="1">
        <f t="array" ref="AJ923">IF(FALSE,"True," &amp; IF(_xlfn.XLOOKUP("Risky_Inbound",'Scoring_Config'!$A:$A,'Scoring_Config'!$D:$D,"Yes")="Yes",_xlfn.XLOOKUP("Risky_Inbound",'Scoring_Config'!$A:$A,'Scoring_Config'!$C:$C,50),0),"False,0")</f>
        <v>0</v>
      </c>
      <c r="AK923" cm="1">
        <f t="array" ref="AK923">IF(FALSE,"True," &amp; IF(_xlfn.XLOOKUP("Risky_Outbound",'Scoring_Config'!$A:$A,'Scoring_Config'!$D:$D,"Yes")="Yes",_xlfn.XLOOKUP("Risky_Outbound",'Scoring_Config'!$A:$A,'Scoring_Config'!$C:$C,25),0),"False,0")</f>
        <v>0</v>
      </c>
      <c r="AL923" t="s">
        <v>6699</v>
      </c>
      <c r="AM923" cm="1">
        <f t="array" ref="AM92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23" t="s">
        <v>6697</v>
      </c>
      <c r="AO923" t="s">
        <v>6697</v>
      </c>
      <c r="AP923" t="s">
        <v>6697</v>
      </c>
      <c r="AQ923" cm="1">
        <f t="array" ref="AQ923">IF(FALSE,"True," &amp; IF(_xlfn.XLOOKUP("Service_IsAny",'Scoring_Config'!$A:$A,'Scoring_Config'!$D:$D,"Yes")="Yes",_xlfn.XLOOKUP("Service_IsAny",'Scoring_Config'!$A:$A,'Scoring_Config'!$C:$C,0),0),"False,0")</f>
        <v>0</v>
      </c>
      <c r="AR923">
        <v>16385</v>
      </c>
      <c r="AS923" cm="1">
        <f t="array" ref="AS923">IF(TRUE,"True," &amp; IF(_xlfn.XLOOKUP("Service_RangeGt1000",'Scoring_Config'!$A:$A,'Scoring_Config'!$D:$D,"Yes")="Yes",_xlfn.XLOOKUP("Service_RangeGt1000",'Scoring_Config'!$A:$A,'Scoring_Config'!$C:$C,0),0),"False,0")</f>
        <v>0</v>
      </c>
      <c r="AT923" cm="1">
        <f t="array" ref="AT923">IF(FALSE,"True," &amp; IF(_xlfn.XLOOKUP("App_IsAny",'Scoring_Config'!$A:$A,'Scoring_Config'!$D:$D,"Yes")="Yes",_xlfn.XLOOKUP("App_IsAny",'Scoring_Config'!$A:$A,'Scoring_Config'!$C:$C,0),0),"False,0")</f>
        <v>0</v>
      </c>
      <c r="AU923">
        <v>0</v>
      </c>
      <c r="AV923" cm="1">
        <f t="array" ref="AV923">IF(FALSE,"True," &amp; IF(_xlfn.XLOOKUP("App_RangeGt1000",'Scoring_Config'!$A:$A,'Scoring_Config'!$D:$D,"Yes")="Yes",_xlfn.XLOOKUP("App_RangeGt1000",'Scoring_Config'!$A:$A,'Scoring_Config'!$C:$C,0),0),"False,0")</f>
        <v>0</v>
      </c>
      <c r="AW923" cm="1">
        <f t="array" ref="AW923">IF(FALSE,"True," &amp; IF(_xlfn.XLOOKUP("Action_IsDenyOrDrop",'Scoring_Config'!$A:$A,'Scoring_Config'!$D:$D,"Yes")="Yes",_xlfn.XLOOKUP("Action_IsDenyOrDrop",'Scoring_Config'!$A:$A,'Scoring_Config'!$C:$C,0),0),"False,0")</f>
        <v>0</v>
      </c>
      <c r="AX923" cm="1">
        <f t="array" ref="AX923">IF(LEFT(AW923,4)="True",0,(IF(LEFT(Y923,4)="True",IF(_xlfn.XLOOKUP("Src_IsAny",'Scoring_Config'!$A:$A,'Scoring_Config'!$D:$D,"Yes")="Yes",_xlfn.XLOOKUP("Src_IsAny",'Scoring_Config'!$A:$A,'Scoring_Config'!$C:$C,10),0),0)+IF(LEFT(Z923,4)="True",IF(_xlfn.XLOOKUP("Src_CIDR_Le_16",'Scoring_Config'!$A:$A,'Scoring_Config'!$D:$D,"Yes")="Yes",_xlfn.XLOOKUP("Src_CIDR_Le_16",'Scoring_Config'!$A:$A,'Scoring_Config'!$C:$C,10),0),0)+IF(LEFT(AA923,4)="True",IF(_xlfn.XLOOKUP("Src_CIDR_17_22",'Scoring_Config'!$A:$A,'Scoring_Config'!$D:$D,"Yes")="Yes",_xlfn.XLOOKUP("Src_CIDR_17_22",'Scoring_Config'!$A:$A,'Scoring_Config'!$C:$C,5),0),0)+IF(LEFT(AB923,4)="True",IF(_xlfn.XLOOKUP("Dst_IsAny",'Scoring_Config'!$A:$A,'Scoring_Config'!$D:$D,"Yes")="Yes",_xlfn.XLOOKUP("Dst_IsAny",'Scoring_Config'!$A:$A,'Scoring_Config'!$C:$C,10),0),0)+IF(LEFT(AC923,4)="True",IF(_xlfn.XLOOKUP("Dst_CIDR_Le_16",'Scoring_Config'!$A:$A,'Scoring_Config'!$D:$D,"Yes")="Yes",_xlfn.XLOOKUP("Dst_CIDR_Le_16",'Scoring_Config'!$A:$A,'Scoring_Config'!$C:$C,10),0),0)+IF(LEFT(AD923,4)="True",IF(_xlfn.XLOOKUP("Dst_CIDR_17_22",'Scoring_Config'!$A:$A,'Scoring_Config'!$D:$D,"Yes")="Yes",_xlfn.XLOOKUP("Dst_CIDR_17_22",'Scoring_Config'!$A:$A,'Scoring_Config'!$C:$C,5),0),0)+IF(LEFT(AE923,4)="True",IF(_xlfn.XLOOKUP("SrcZone_IsAny",'Scoring_Config'!$A:$A,'Scoring_Config'!$D:$D,"Yes")="Yes",_xlfn.XLOOKUP("SrcZone_IsAny",'Scoring_Config'!$A:$A,'Scoring_Config'!$C:$C,10),0),0)+IF(LEFT(AF923,4)="True",IF(_xlfn.XLOOKUP("DstZone_IsAny",'Scoring_Config'!$A:$A,'Scoring_Config'!$D:$D,"Yes")="Yes",_xlfn.XLOOKUP("DstZone_IsAny",'Scoring_Config'!$A:$A,'Scoring_Config'!$C:$C,10),0),0)+IF(LEFT(AG923,4)="True",IF(_xlfn.XLOOKUP("Service_Any_OR_RangeGt1000",'Scoring_Config'!$A:$A,'Scoring_Config'!$D:$D,"Yes")="Yes",_xlfn.XLOOKUP("Service_Any_OR_RangeGt1000",'Scoring_Config'!$A:$A,'Scoring_Config'!$C:$C,10),0),0)+IF(LEFT(AH923,4)="True",IF(_xlfn.XLOOKUP("App_Any_OR_RangeGt1000",'Scoring_Config'!$A:$A,'Scoring_Config'!$D:$D,"Yes")="Yes",_xlfn.XLOOKUP("App_Any_OR_RangeGt1000",'Scoring_Config'!$A:$A,'Scoring_Config'!$C:$C,10),0),0)+IF(LEFT(AI923,4)="True",IF(_xlfn.XLOOKUP("Service_Insecure_Match",'Scoring_Config'!$A:$A,'Scoring_Config'!$D:$D,"Yes")="Yes",_xlfn.XLOOKUP("Service_Insecure_Match",'Scoring_Config'!$A:$A,'Scoring_Config'!$C:$C,5),0),0)+IF(LEFT(AJ923,4)="True",IF(_xlfn.XLOOKUP("Risky_Inbound",'Scoring_Config'!$A:$A,'Scoring_Config'!$D:$D,"Yes")="Yes",_xlfn.XLOOKUP("Risky_Inbound",'Scoring_Config'!$A:$A,'Scoring_Config'!$C:$C,50),0),0)+IF(LEFT(AK923,4)="True",IF(_xlfn.XLOOKUP("Risky_Outbound",'Scoring_Config'!$A:$A,'Scoring_Config'!$D:$D,"Yes")="Yes",_xlfn.XLOOKUP("Risky_Outbound",'Scoring_Config'!$A:$A,'Scoring_Config'!$C:$C,25),0),0)+IF(LEFT(AZ923,4)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923,FIND(",",AL923)+1,100)),0)+IF(LEFT(AM923,4)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923,FIND(",",AN923)+1,100)),0)+IF(_xlfn.XLOOKUP("Profile_Scoring",'Scoring_Config'!$A:$A,'Scoring_Config'!$D:$D,"Yes")="Yes",VALUE(MID(AO923,FIND(",",AO923)+1,100)),0)+IF(_xlfn.XLOOKUP("Options_Scoring",'Scoring_Config'!$A:$A,'Scoring_Config'!$D:$D,"Yes")="Yes",VALUE(MID(AP923,FIND(",",AP923)+1,100)),0)))</f>
        <v>0</v>
      </c>
      <c r="AZ923" cm="1">
        <f t="array" ref="AZ923">IF(FALSE,"True," &amp; IF(_xlfn.XLOOKUP("Migrate_Insecure",'Scoring_Config'!$A:$A,'Scoring_Config'!$D:$D,"Yes")="Yes",_xlfn.XLOOKUP("Migrate_Insecure",'Scoring_Config'!$A:$A,'Scoring_Config'!$C:$C,10),0),"False,0")</f>
        <v>0</v>
      </c>
    </row>
    <row r="924" spans="1:52">
      <c r="A924" t="s">
        <v>1979</v>
      </c>
      <c r="B924" t="s">
        <v>2897</v>
      </c>
      <c r="C924" t="s">
        <v>3542</v>
      </c>
      <c r="D924" t="s">
        <v>3545</v>
      </c>
      <c r="E924" t="s">
        <v>3563</v>
      </c>
      <c r="F924" t="s">
        <v>3674</v>
      </c>
      <c r="G924" t="s">
        <v>527</v>
      </c>
      <c r="H924" t="s">
        <v>174</v>
      </c>
      <c r="I924" t="s">
        <v>3984</v>
      </c>
      <c r="J924" t="s">
        <v>900</v>
      </c>
      <c r="K924" t="s">
        <v>1667</v>
      </c>
      <c r="L924" t="s">
        <v>1327</v>
      </c>
      <c r="M924" t="s">
        <v>1974</v>
      </c>
      <c r="N924" t="s">
        <v>4315</v>
      </c>
      <c r="O924" t="s">
        <v>4319</v>
      </c>
      <c r="P924" t="s">
        <v>4322</v>
      </c>
      <c r="Q924" t="s">
        <v>4974</v>
      </c>
      <c r="R924" t="s">
        <v>5440</v>
      </c>
      <c r="S924" t="s">
        <v>5440</v>
      </c>
      <c r="T924" t="s">
        <v>5792</v>
      </c>
      <c r="U924" t="s">
        <v>6271</v>
      </c>
      <c r="Y924" cm="1">
        <f t="array" ref="Y924">IF(FALSE,"True," &amp; IF(_xlfn.XLOOKUP("Src_IsAny",'Scoring_Config'!$A:$A,'Scoring_Config'!$D:$D,"Yes")="Yes",_xlfn.XLOOKUP("Src_IsAny",'Scoring_Config'!$A:$A,'Scoring_Config'!$C:$C,10),0),"False,0")</f>
        <v>0</v>
      </c>
      <c r="Z924" cm="1">
        <f t="array" ref="Z924">IF(FALSE,"True," &amp; IF(_xlfn.XLOOKUP("Src_CIDR_Le_16",'Scoring_Config'!$A:$A,'Scoring_Config'!$D:$D,"Yes")="Yes",_xlfn.XLOOKUP("Src_CIDR_Le_16",'Scoring_Config'!$A:$A,'Scoring_Config'!$C:$C,10),0),"False,0")</f>
        <v>0</v>
      </c>
      <c r="AA924" cm="1">
        <f t="array" ref="AA924">IF(FALSE,"True," &amp; IF(_xlfn.XLOOKUP("Src_CIDR_17_22",'Scoring_Config'!$A:$A,'Scoring_Config'!$D:$D,"Yes")="Yes",_xlfn.XLOOKUP("Src_CIDR_17_22",'Scoring_Config'!$A:$A,'Scoring_Config'!$C:$C,5),0),"False,0")</f>
        <v>0</v>
      </c>
      <c r="AB924" cm="1">
        <f t="array" ref="AB924">IF(FALSE,"True," &amp; IF(_xlfn.XLOOKUP("Dst_IsAny",'Scoring_Config'!$A:$A,'Scoring_Config'!$D:$D,"Yes")="Yes",_xlfn.XLOOKUP("Dst_IsAny",'Scoring_Config'!$A:$A,'Scoring_Config'!$C:$C,10),0),"False,0")</f>
        <v>0</v>
      </c>
      <c r="AC924" cm="1">
        <f t="array" ref="AC924">IF(FALSE,"True," &amp; IF(_xlfn.XLOOKUP("Dst_CIDR_Le_16",'Scoring_Config'!$A:$A,'Scoring_Config'!$D:$D,"Yes")="Yes",_xlfn.XLOOKUP("Dst_CIDR_Le_16",'Scoring_Config'!$A:$A,'Scoring_Config'!$C:$C,10),0),"False,0")</f>
        <v>0</v>
      </c>
      <c r="AD924" cm="1">
        <f t="array" ref="AD924">IF(FALSE,"True," &amp; IF(_xlfn.XLOOKUP("Dst_CIDR_17_22",'Scoring_Config'!$A:$A,'Scoring_Config'!$D:$D,"Yes")="Yes",_xlfn.XLOOKUP("Dst_CIDR_17_22",'Scoring_Config'!$A:$A,'Scoring_Config'!$C:$C,5),0),"False,0")</f>
        <v>0</v>
      </c>
      <c r="AE924" cm="1">
        <f t="array" ref="AE924">IF(FALSE,"True," &amp; IF(_xlfn.XLOOKUP("SrcZone_IsAny",'Scoring_Config'!$A:$A,'Scoring_Config'!$D:$D,"Yes")="Yes",_xlfn.XLOOKUP("SrcZone_IsAny",'Scoring_Config'!$A:$A,'Scoring_Config'!$C:$C,10),0),"False,0")</f>
        <v>0</v>
      </c>
      <c r="AF924" cm="1">
        <f t="array" ref="AF924">IF(FALSE,"True," &amp; IF(_xlfn.XLOOKUP("DstZone_IsAny",'Scoring_Config'!$A:$A,'Scoring_Config'!$D:$D,"Yes")="Yes",_xlfn.XLOOKUP("DstZone_IsAny",'Scoring_Config'!$A:$A,'Scoring_Config'!$C:$C,10),0),"False,0")</f>
        <v>0</v>
      </c>
      <c r="AG924" cm="1">
        <f t="array" ref="AG92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24" cm="1">
        <f t="array" ref="AH924">IF(FALSE,"True," &amp; IF(_xlfn.XLOOKUP("App_Any_OR_RangeGt1000",'Scoring_Config'!$A:$A,'Scoring_Config'!$D:$D,"Yes")="Yes",_xlfn.XLOOKUP("App_Any_OR_RangeGt1000",'Scoring_Config'!$A:$A,'Scoring_Config'!$C:$C,10),0),"False,0")</f>
        <v>0</v>
      </c>
      <c r="AI924" cm="1">
        <f t="array" ref="AI924">IF(FALSE,"True," &amp; IF(_xlfn.XLOOKUP("Service_Insecure_Match",'Scoring_Config'!$A:$A,'Scoring_Config'!$D:$D,"Yes")="Yes",_xlfn.XLOOKUP("Service_Insecure_Match",'Scoring_Config'!$A:$A,'Scoring_Config'!$C:$C,5),0),"False,0")</f>
        <v>0</v>
      </c>
      <c r="AJ924" cm="1">
        <f t="array" ref="AJ924">IF(FALSE,"True," &amp; IF(_xlfn.XLOOKUP("Risky_Inbound",'Scoring_Config'!$A:$A,'Scoring_Config'!$D:$D,"Yes")="Yes",_xlfn.XLOOKUP("Risky_Inbound",'Scoring_Config'!$A:$A,'Scoring_Config'!$C:$C,50),0),"False,0")</f>
        <v>0</v>
      </c>
      <c r="AK924" cm="1">
        <f t="array" ref="AK924">IF(FALSE,"True," &amp; IF(_xlfn.XLOOKUP("Risky_Outbound",'Scoring_Config'!$A:$A,'Scoring_Config'!$D:$D,"Yes")="Yes",_xlfn.XLOOKUP("Risky_Outbound",'Scoring_Config'!$A:$A,'Scoring_Config'!$C:$C,25),0),"False,0")</f>
        <v>0</v>
      </c>
      <c r="AL924" t="s">
        <v>6697</v>
      </c>
      <c r="AM924" cm="1">
        <f t="array" ref="AM92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24" t="s">
        <v>6697</v>
      </c>
      <c r="AO924" t="s">
        <v>6697</v>
      </c>
      <c r="AP924" t="s">
        <v>6697</v>
      </c>
      <c r="AQ924" cm="1">
        <f t="array" ref="AQ924">IF(FALSE,"True," &amp; IF(_xlfn.XLOOKUP("Service_IsAny",'Scoring_Config'!$A:$A,'Scoring_Config'!$D:$D,"Yes")="Yes",_xlfn.XLOOKUP("Service_IsAny",'Scoring_Config'!$A:$A,'Scoring_Config'!$C:$C,0),0),"False,0")</f>
        <v>0</v>
      </c>
      <c r="AR924">
        <v>0</v>
      </c>
      <c r="AS924" cm="1">
        <f t="array" ref="AS924">IF(FALSE,"True," &amp; IF(_xlfn.XLOOKUP("Service_RangeGt1000",'Scoring_Config'!$A:$A,'Scoring_Config'!$D:$D,"Yes")="Yes",_xlfn.XLOOKUP("Service_RangeGt1000",'Scoring_Config'!$A:$A,'Scoring_Config'!$C:$C,0),0),"False,0")</f>
        <v>0</v>
      </c>
      <c r="AT924" cm="1">
        <f t="array" ref="AT924">IF(FALSE,"True," &amp; IF(_xlfn.XLOOKUP("App_IsAny",'Scoring_Config'!$A:$A,'Scoring_Config'!$D:$D,"Yes")="Yes",_xlfn.XLOOKUP("App_IsAny",'Scoring_Config'!$A:$A,'Scoring_Config'!$C:$C,0),0),"False,0")</f>
        <v>0</v>
      </c>
      <c r="AU924">
        <v>1</v>
      </c>
      <c r="AV924" cm="1">
        <f t="array" ref="AV924">IF(FALSE,"True," &amp; IF(_xlfn.XLOOKUP("App_RangeGt1000",'Scoring_Config'!$A:$A,'Scoring_Config'!$D:$D,"Yes")="Yes",_xlfn.XLOOKUP("App_RangeGt1000",'Scoring_Config'!$A:$A,'Scoring_Config'!$C:$C,0),0),"False,0")</f>
        <v>0</v>
      </c>
      <c r="AW924" cm="1">
        <f t="array" ref="AW924">IF(FALSE,"True," &amp; IF(_xlfn.XLOOKUP("Action_IsDenyOrDrop",'Scoring_Config'!$A:$A,'Scoring_Config'!$D:$D,"Yes")="Yes",_xlfn.XLOOKUP("Action_IsDenyOrDrop",'Scoring_Config'!$A:$A,'Scoring_Config'!$C:$C,0),0),"False,0")</f>
        <v>0</v>
      </c>
      <c r="AX924" cm="1">
        <f t="array" ref="AX924">IF(LEFT(AW924,4)="True",0,(IF(LEFT(Y924,4)="True",IF(_xlfn.XLOOKUP("Src_IsAny",'Scoring_Config'!$A:$A,'Scoring_Config'!$D:$D,"Yes")="Yes",_xlfn.XLOOKUP("Src_IsAny",'Scoring_Config'!$A:$A,'Scoring_Config'!$C:$C,10),0),0)+IF(LEFT(Z924,4)="True",IF(_xlfn.XLOOKUP("Src_CIDR_Le_16",'Scoring_Config'!$A:$A,'Scoring_Config'!$D:$D,"Yes")="Yes",_xlfn.XLOOKUP("Src_CIDR_Le_16",'Scoring_Config'!$A:$A,'Scoring_Config'!$C:$C,10),0),0)+IF(LEFT(AA924,4)="True",IF(_xlfn.XLOOKUP("Src_CIDR_17_22",'Scoring_Config'!$A:$A,'Scoring_Config'!$D:$D,"Yes")="Yes",_xlfn.XLOOKUP("Src_CIDR_17_22",'Scoring_Config'!$A:$A,'Scoring_Config'!$C:$C,5),0),0)+IF(LEFT(AB924,4)="True",IF(_xlfn.XLOOKUP("Dst_IsAny",'Scoring_Config'!$A:$A,'Scoring_Config'!$D:$D,"Yes")="Yes",_xlfn.XLOOKUP("Dst_IsAny",'Scoring_Config'!$A:$A,'Scoring_Config'!$C:$C,10),0),0)+IF(LEFT(AC924,4)="True",IF(_xlfn.XLOOKUP("Dst_CIDR_Le_16",'Scoring_Config'!$A:$A,'Scoring_Config'!$D:$D,"Yes")="Yes",_xlfn.XLOOKUP("Dst_CIDR_Le_16",'Scoring_Config'!$A:$A,'Scoring_Config'!$C:$C,10),0),0)+IF(LEFT(AD924,4)="True",IF(_xlfn.XLOOKUP("Dst_CIDR_17_22",'Scoring_Config'!$A:$A,'Scoring_Config'!$D:$D,"Yes")="Yes",_xlfn.XLOOKUP("Dst_CIDR_17_22",'Scoring_Config'!$A:$A,'Scoring_Config'!$C:$C,5),0),0)+IF(LEFT(AE924,4)="True",IF(_xlfn.XLOOKUP("SrcZone_IsAny",'Scoring_Config'!$A:$A,'Scoring_Config'!$D:$D,"Yes")="Yes",_xlfn.XLOOKUP("SrcZone_IsAny",'Scoring_Config'!$A:$A,'Scoring_Config'!$C:$C,10),0),0)+IF(LEFT(AF924,4)="True",IF(_xlfn.XLOOKUP("DstZone_IsAny",'Scoring_Config'!$A:$A,'Scoring_Config'!$D:$D,"Yes")="Yes",_xlfn.XLOOKUP("DstZone_IsAny",'Scoring_Config'!$A:$A,'Scoring_Config'!$C:$C,10),0),0)+IF(LEFT(AG924,4)="True",IF(_xlfn.XLOOKUP("Service_Any_OR_RangeGt1000",'Scoring_Config'!$A:$A,'Scoring_Config'!$D:$D,"Yes")="Yes",_xlfn.XLOOKUP("Service_Any_OR_RangeGt1000",'Scoring_Config'!$A:$A,'Scoring_Config'!$C:$C,10),0),0)+IF(LEFT(AH924,4)="True",IF(_xlfn.XLOOKUP("App_Any_OR_RangeGt1000",'Scoring_Config'!$A:$A,'Scoring_Config'!$D:$D,"Yes")="Yes",_xlfn.XLOOKUP("App_Any_OR_RangeGt1000",'Scoring_Config'!$A:$A,'Scoring_Config'!$C:$C,10),0),0)+IF(LEFT(AI924,4)="True",IF(_xlfn.XLOOKUP("Service_Insecure_Match",'Scoring_Config'!$A:$A,'Scoring_Config'!$D:$D,"Yes")="Yes",_xlfn.XLOOKUP("Service_Insecure_Match",'Scoring_Config'!$A:$A,'Scoring_Config'!$C:$C,5),0),0)+IF(LEFT(AJ924,4)="True",IF(_xlfn.XLOOKUP("Risky_Inbound",'Scoring_Config'!$A:$A,'Scoring_Config'!$D:$D,"Yes")="Yes",_xlfn.XLOOKUP("Risky_Inbound",'Scoring_Config'!$A:$A,'Scoring_Config'!$C:$C,50),0),0)+IF(LEFT(AK924,4)="True",IF(_xlfn.XLOOKUP("Risky_Outbound",'Scoring_Config'!$A:$A,'Scoring_Config'!$D:$D,"Yes")="Yes",_xlfn.XLOOKUP("Risky_Outbound",'Scoring_Config'!$A:$A,'Scoring_Config'!$C:$C,25),0),0)+IF(LEFT(AZ924,4)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924,FIND(",",AL924)+1,100)),0)+IF(LEFT(AM924,4)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924,FIND(",",AN924)+1,100)),0)+IF(_xlfn.XLOOKUP("Profile_Scoring",'Scoring_Config'!$A:$A,'Scoring_Config'!$D:$D,"Yes")="Yes",VALUE(MID(AO924,FIND(",",AO924)+1,100)),0)+IF(_xlfn.XLOOKUP("Options_Scoring",'Scoring_Config'!$A:$A,'Scoring_Config'!$D:$D,"Yes")="Yes",VALUE(MID(AP924,FIND(",",AP924)+1,100)),0)))</f>
        <v>0</v>
      </c>
      <c r="AZ924" cm="1">
        <f t="array" ref="AZ924">IF(FALSE,"True," &amp; IF(_xlfn.XLOOKUP("Migrate_Insecure",'Scoring_Config'!$A:$A,'Scoring_Config'!$D:$D,"Yes")="Yes",_xlfn.XLOOKUP("Migrate_Insecure",'Scoring_Config'!$A:$A,'Scoring_Config'!$C:$C,10),0),"False,0")</f>
        <v>0</v>
      </c>
    </row>
    <row r="925" spans="1:52">
      <c r="A925" t="s">
        <v>1979</v>
      </c>
      <c r="B925" t="s">
        <v>2898</v>
      </c>
      <c r="C925" t="s">
        <v>3542</v>
      </c>
      <c r="D925" t="s">
        <v>3545</v>
      </c>
      <c r="E925" t="s">
        <v>3563</v>
      </c>
      <c r="F925" t="s">
        <v>3919</v>
      </c>
      <c r="G925" t="s">
        <v>528</v>
      </c>
      <c r="H925" t="s">
        <v>174</v>
      </c>
      <c r="I925" t="s">
        <v>3984</v>
      </c>
      <c r="J925" t="s">
        <v>529</v>
      </c>
      <c r="K925" t="s">
        <v>1667</v>
      </c>
      <c r="L925" t="s">
        <v>1327</v>
      </c>
      <c r="M925" t="s">
        <v>1974</v>
      </c>
      <c r="N925" t="s">
        <v>4315</v>
      </c>
      <c r="O925" t="s">
        <v>4319</v>
      </c>
      <c r="P925" t="s">
        <v>4321</v>
      </c>
      <c r="Q925" t="s">
        <v>4978</v>
      </c>
      <c r="R925" t="s">
        <v>5440</v>
      </c>
      <c r="S925" t="s">
        <v>5440</v>
      </c>
      <c r="T925" t="s">
        <v>5792</v>
      </c>
      <c r="U925" t="s">
        <v>6393</v>
      </c>
      <c r="Y925" cm="1">
        <f t="array" ref="Y925">IF(FALSE,"True," &amp; IF(_xlfn.XLOOKUP("Src_IsAny",'Scoring_Config'!$A:$A,'Scoring_Config'!$D:$D,"Yes")="Yes",_xlfn.XLOOKUP("Src_IsAny",'Scoring_Config'!$A:$A,'Scoring_Config'!$C:$C,10),0),"False,0")</f>
        <v>0</v>
      </c>
      <c r="Z925" cm="1">
        <f t="array" ref="Z925">IF(FALSE,"True," &amp; IF(_xlfn.XLOOKUP("Src_CIDR_Le_16",'Scoring_Config'!$A:$A,'Scoring_Config'!$D:$D,"Yes")="Yes",_xlfn.XLOOKUP("Src_CIDR_Le_16",'Scoring_Config'!$A:$A,'Scoring_Config'!$C:$C,10),0),"False,0")</f>
        <v>0</v>
      </c>
      <c r="AA925" cm="1">
        <f t="array" ref="AA925">IF(FALSE,"True," &amp; IF(_xlfn.XLOOKUP("Src_CIDR_17_22",'Scoring_Config'!$A:$A,'Scoring_Config'!$D:$D,"Yes")="Yes",_xlfn.XLOOKUP("Src_CIDR_17_22",'Scoring_Config'!$A:$A,'Scoring_Config'!$C:$C,5),0),"False,0")</f>
        <v>0</v>
      </c>
      <c r="AB925" cm="1">
        <f t="array" ref="AB925">IF(FALSE,"True," &amp; IF(_xlfn.XLOOKUP("Dst_IsAny",'Scoring_Config'!$A:$A,'Scoring_Config'!$D:$D,"Yes")="Yes",_xlfn.XLOOKUP("Dst_IsAny",'Scoring_Config'!$A:$A,'Scoring_Config'!$C:$C,10),0),"False,0")</f>
        <v>0</v>
      </c>
      <c r="AC925" cm="1">
        <f t="array" ref="AC925">IF(FALSE,"True," &amp; IF(_xlfn.XLOOKUP("Dst_CIDR_Le_16",'Scoring_Config'!$A:$A,'Scoring_Config'!$D:$D,"Yes")="Yes",_xlfn.XLOOKUP("Dst_CIDR_Le_16",'Scoring_Config'!$A:$A,'Scoring_Config'!$C:$C,10),0),"False,0")</f>
        <v>0</v>
      </c>
      <c r="AD925" cm="1">
        <f t="array" ref="AD925">IF(FALSE,"True," &amp; IF(_xlfn.XLOOKUP("Dst_CIDR_17_22",'Scoring_Config'!$A:$A,'Scoring_Config'!$D:$D,"Yes")="Yes",_xlfn.XLOOKUP("Dst_CIDR_17_22",'Scoring_Config'!$A:$A,'Scoring_Config'!$C:$C,5),0),"False,0")</f>
        <v>0</v>
      </c>
      <c r="AE925" cm="1">
        <f t="array" ref="AE925">IF(FALSE,"True," &amp; IF(_xlfn.XLOOKUP("SrcZone_IsAny",'Scoring_Config'!$A:$A,'Scoring_Config'!$D:$D,"Yes")="Yes",_xlfn.XLOOKUP("SrcZone_IsAny",'Scoring_Config'!$A:$A,'Scoring_Config'!$C:$C,10),0),"False,0")</f>
        <v>0</v>
      </c>
      <c r="AF925" cm="1">
        <f t="array" ref="AF925">IF(FALSE,"True," &amp; IF(_xlfn.XLOOKUP("DstZone_IsAny",'Scoring_Config'!$A:$A,'Scoring_Config'!$D:$D,"Yes")="Yes",_xlfn.XLOOKUP("DstZone_IsAny",'Scoring_Config'!$A:$A,'Scoring_Config'!$C:$C,10),0),"False,0")</f>
        <v>0</v>
      </c>
      <c r="AG925" cm="1">
        <f t="array" ref="AG92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25" cm="1">
        <f t="array" ref="AH925">IF(FALSE,"True," &amp; IF(_xlfn.XLOOKUP("App_Any_OR_RangeGt1000",'Scoring_Config'!$A:$A,'Scoring_Config'!$D:$D,"Yes")="Yes",_xlfn.XLOOKUP("App_Any_OR_RangeGt1000",'Scoring_Config'!$A:$A,'Scoring_Config'!$C:$C,10),0),"False,0")</f>
        <v>0</v>
      </c>
      <c r="AI925" cm="1">
        <f t="array" ref="AI925">IF(FALSE,"True," &amp; IF(_xlfn.XLOOKUP("Service_Insecure_Match",'Scoring_Config'!$A:$A,'Scoring_Config'!$D:$D,"Yes")="Yes",_xlfn.XLOOKUP("Service_Insecure_Match",'Scoring_Config'!$A:$A,'Scoring_Config'!$C:$C,5),0),"False,0")</f>
        <v>0</v>
      </c>
      <c r="AJ925" cm="1">
        <f t="array" ref="AJ925">IF(FALSE,"True," &amp; IF(_xlfn.XLOOKUP("Risky_Inbound",'Scoring_Config'!$A:$A,'Scoring_Config'!$D:$D,"Yes")="Yes",_xlfn.XLOOKUP("Risky_Inbound",'Scoring_Config'!$A:$A,'Scoring_Config'!$C:$C,50),0),"False,0")</f>
        <v>0</v>
      </c>
      <c r="AK925" cm="1">
        <f t="array" ref="AK925">IF(FALSE,"True," &amp; IF(_xlfn.XLOOKUP("Risky_Outbound",'Scoring_Config'!$A:$A,'Scoring_Config'!$D:$D,"Yes")="Yes",_xlfn.XLOOKUP("Risky_Outbound",'Scoring_Config'!$A:$A,'Scoring_Config'!$C:$C,25),0),"False,0")</f>
        <v>0</v>
      </c>
      <c r="AL925" t="s">
        <v>6700</v>
      </c>
      <c r="AM925" cm="1">
        <f t="array" ref="AM92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25" t="s">
        <v>6697</v>
      </c>
      <c r="AO925" t="s">
        <v>6697</v>
      </c>
      <c r="AP925" t="s">
        <v>6697</v>
      </c>
      <c r="AQ925" cm="1">
        <f t="array" ref="AQ925">IF(FALSE,"True," &amp; IF(_xlfn.XLOOKUP("Service_IsAny",'Scoring_Config'!$A:$A,'Scoring_Config'!$D:$D,"Yes")="Yes",_xlfn.XLOOKUP("Service_IsAny",'Scoring_Config'!$A:$A,'Scoring_Config'!$C:$C,0),0),"False,0")</f>
        <v>0</v>
      </c>
      <c r="AR925">
        <v>0</v>
      </c>
      <c r="AS925" cm="1">
        <f t="array" ref="AS925">IF(FALSE,"True," &amp; IF(_xlfn.XLOOKUP("Service_RangeGt1000",'Scoring_Config'!$A:$A,'Scoring_Config'!$D:$D,"Yes")="Yes",_xlfn.XLOOKUP("Service_RangeGt1000",'Scoring_Config'!$A:$A,'Scoring_Config'!$C:$C,0),0),"False,0")</f>
        <v>0</v>
      </c>
      <c r="AT925" cm="1">
        <f t="array" ref="AT925">IF(FALSE,"True," &amp; IF(_xlfn.XLOOKUP("App_IsAny",'Scoring_Config'!$A:$A,'Scoring_Config'!$D:$D,"Yes")="Yes",_xlfn.XLOOKUP("App_IsAny",'Scoring_Config'!$A:$A,'Scoring_Config'!$C:$C,0),0),"False,0")</f>
        <v>0</v>
      </c>
      <c r="AU925">
        <v>1</v>
      </c>
      <c r="AV925" cm="1">
        <f t="array" ref="AV925">IF(FALSE,"True," &amp; IF(_xlfn.XLOOKUP("App_RangeGt1000",'Scoring_Config'!$A:$A,'Scoring_Config'!$D:$D,"Yes")="Yes",_xlfn.XLOOKUP("App_RangeGt1000",'Scoring_Config'!$A:$A,'Scoring_Config'!$C:$C,0),0),"False,0")</f>
        <v>0</v>
      </c>
      <c r="AW925" cm="1">
        <f t="array" ref="AW925">IF(FALSE,"True," &amp; IF(_xlfn.XLOOKUP("Action_IsDenyOrDrop",'Scoring_Config'!$A:$A,'Scoring_Config'!$D:$D,"Yes")="Yes",_xlfn.XLOOKUP("Action_IsDenyOrDrop",'Scoring_Config'!$A:$A,'Scoring_Config'!$C:$C,0),0),"False,0")</f>
        <v>0</v>
      </c>
      <c r="AX925" cm="1">
        <f t="array" ref="AX925">IF(LEFT(AW925,4)="True",0,(IF(LEFT(Y925,4)="True",IF(_xlfn.XLOOKUP("Src_IsAny",'Scoring_Config'!$A:$A,'Scoring_Config'!$D:$D,"Yes")="Yes",_xlfn.XLOOKUP("Src_IsAny",'Scoring_Config'!$A:$A,'Scoring_Config'!$C:$C,10),0),0)+IF(LEFT(Z925,4)="True",IF(_xlfn.XLOOKUP("Src_CIDR_Le_16",'Scoring_Config'!$A:$A,'Scoring_Config'!$D:$D,"Yes")="Yes",_xlfn.XLOOKUP("Src_CIDR_Le_16",'Scoring_Config'!$A:$A,'Scoring_Config'!$C:$C,10),0),0)+IF(LEFT(AA925,4)="True",IF(_xlfn.XLOOKUP("Src_CIDR_17_22",'Scoring_Config'!$A:$A,'Scoring_Config'!$D:$D,"Yes")="Yes",_xlfn.XLOOKUP("Src_CIDR_17_22",'Scoring_Config'!$A:$A,'Scoring_Config'!$C:$C,5),0),0)+IF(LEFT(AB925,4)="True",IF(_xlfn.XLOOKUP("Dst_IsAny",'Scoring_Config'!$A:$A,'Scoring_Config'!$D:$D,"Yes")="Yes",_xlfn.XLOOKUP("Dst_IsAny",'Scoring_Config'!$A:$A,'Scoring_Config'!$C:$C,10),0),0)+IF(LEFT(AC925,4)="True",IF(_xlfn.XLOOKUP("Dst_CIDR_Le_16",'Scoring_Config'!$A:$A,'Scoring_Config'!$D:$D,"Yes")="Yes",_xlfn.XLOOKUP("Dst_CIDR_Le_16",'Scoring_Config'!$A:$A,'Scoring_Config'!$C:$C,10),0),0)+IF(LEFT(AD925,4)="True",IF(_xlfn.XLOOKUP("Dst_CIDR_17_22",'Scoring_Config'!$A:$A,'Scoring_Config'!$D:$D,"Yes")="Yes",_xlfn.XLOOKUP("Dst_CIDR_17_22",'Scoring_Config'!$A:$A,'Scoring_Config'!$C:$C,5),0),0)+IF(LEFT(AE925,4)="True",IF(_xlfn.XLOOKUP("SrcZone_IsAny",'Scoring_Config'!$A:$A,'Scoring_Config'!$D:$D,"Yes")="Yes",_xlfn.XLOOKUP("SrcZone_IsAny",'Scoring_Config'!$A:$A,'Scoring_Config'!$C:$C,10),0),0)+IF(LEFT(AF925,4)="True",IF(_xlfn.XLOOKUP("DstZone_IsAny",'Scoring_Config'!$A:$A,'Scoring_Config'!$D:$D,"Yes")="Yes",_xlfn.XLOOKUP("DstZone_IsAny",'Scoring_Config'!$A:$A,'Scoring_Config'!$C:$C,10),0),0)+IF(LEFT(AG925,4)="True",IF(_xlfn.XLOOKUP("Service_Any_OR_RangeGt1000",'Scoring_Config'!$A:$A,'Scoring_Config'!$D:$D,"Yes")="Yes",_xlfn.XLOOKUP("Service_Any_OR_RangeGt1000",'Scoring_Config'!$A:$A,'Scoring_Config'!$C:$C,10),0),0)+IF(LEFT(AH925,4)="True",IF(_xlfn.XLOOKUP("App_Any_OR_RangeGt1000",'Scoring_Config'!$A:$A,'Scoring_Config'!$D:$D,"Yes")="Yes",_xlfn.XLOOKUP("App_Any_OR_RangeGt1000",'Scoring_Config'!$A:$A,'Scoring_Config'!$C:$C,10),0),0)+IF(LEFT(AI925,4)="True",IF(_xlfn.XLOOKUP("Service_Insecure_Match",'Scoring_Config'!$A:$A,'Scoring_Config'!$D:$D,"Yes")="Yes",_xlfn.XLOOKUP("Service_Insecure_Match",'Scoring_Config'!$A:$A,'Scoring_Config'!$C:$C,5),0),0)+IF(LEFT(AJ925,4)="True",IF(_xlfn.XLOOKUP("Risky_Inbound",'Scoring_Config'!$A:$A,'Scoring_Config'!$D:$D,"Yes")="Yes",_xlfn.XLOOKUP("Risky_Inbound",'Scoring_Config'!$A:$A,'Scoring_Config'!$C:$C,50),0),0)+IF(LEFT(AK925,4)="True",IF(_xlfn.XLOOKUP("Risky_Outbound",'Scoring_Config'!$A:$A,'Scoring_Config'!$D:$D,"Yes")="Yes",_xlfn.XLOOKUP("Risky_Outbound",'Scoring_Config'!$A:$A,'Scoring_Config'!$C:$C,25),0),0)+IF(LEFT(AZ925,4)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925,FIND(",",AL925)+1,100)),0)+IF(LEFT(AM925,4)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925,FIND(",",AN925)+1,100)),0)+IF(_xlfn.XLOOKUP("Profile_Scoring",'Scoring_Config'!$A:$A,'Scoring_Config'!$D:$D,"Yes")="Yes",VALUE(MID(AO925,FIND(",",AO925)+1,100)),0)+IF(_xlfn.XLOOKUP("Options_Scoring",'Scoring_Config'!$A:$A,'Scoring_Config'!$D:$D,"Yes")="Yes",VALUE(MID(AP925,FIND(",",AP925)+1,100)),0)))</f>
        <v>0</v>
      </c>
      <c r="AZ925" cm="1">
        <f t="array" ref="AZ925">IF(FALSE,"True," &amp; IF(_xlfn.XLOOKUP("Migrate_Insecure",'Scoring_Config'!$A:$A,'Scoring_Config'!$D:$D,"Yes")="Yes",_xlfn.XLOOKUP("Migrate_Insecure",'Scoring_Config'!$A:$A,'Scoring_Config'!$C:$C,10),0),"False,0")</f>
        <v>0</v>
      </c>
    </row>
    <row r="926" spans="1:52">
      <c r="A926" t="s">
        <v>1979</v>
      </c>
      <c r="B926" t="s">
        <v>2899</v>
      </c>
      <c r="C926" t="s">
        <v>3542</v>
      </c>
      <c r="D926" t="s">
        <v>3545</v>
      </c>
      <c r="E926" t="s">
        <v>3563</v>
      </c>
      <c r="F926" t="s">
        <v>3912</v>
      </c>
      <c r="G926" t="s">
        <v>529</v>
      </c>
      <c r="H926" t="s">
        <v>174</v>
      </c>
      <c r="I926" t="s">
        <v>3919</v>
      </c>
      <c r="J926" t="s">
        <v>528</v>
      </c>
      <c r="K926" t="s">
        <v>1667</v>
      </c>
      <c r="L926" t="s">
        <v>1386</v>
      </c>
      <c r="M926" t="s">
        <v>1974</v>
      </c>
      <c r="N926" t="s">
        <v>4315</v>
      </c>
      <c r="O926" t="s">
        <v>4319</v>
      </c>
      <c r="P926" t="s">
        <v>4322</v>
      </c>
      <c r="Q926" t="s">
        <v>4979</v>
      </c>
      <c r="R926" t="s">
        <v>5440</v>
      </c>
      <c r="S926" t="s">
        <v>5440</v>
      </c>
      <c r="T926" t="s">
        <v>5792</v>
      </c>
      <c r="U926" t="s">
        <v>6393</v>
      </c>
      <c r="Y926" cm="1">
        <f t="array" ref="Y926">IF(FALSE,"True," &amp; IF(_xlfn.XLOOKUP("Src_IsAny",'Scoring_Config'!$A:$A,'Scoring_Config'!$D:$D,"Yes")="Yes",_xlfn.XLOOKUP("Src_IsAny",'Scoring_Config'!$A:$A,'Scoring_Config'!$C:$C,10),0),"False,0")</f>
        <v>0</v>
      </c>
      <c r="Z926" cm="1">
        <f t="array" ref="Z926">IF(FALSE,"True," &amp; IF(_xlfn.XLOOKUP("Src_CIDR_Le_16",'Scoring_Config'!$A:$A,'Scoring_Config'!$D:$D,"Yes")="Yes",_xlfn.XLOOKUP("Src_CIDR_Le_16",'Scoring_Config'!$A:$A,'Scoring_Config'!$C:$C,10),0),"False,0")</f>
        <v>0</v>
      </c>
      <c r="AA926" cm="1">
        <f t="array" ref="AA926">IF(FALSE,"True," &amp; IF(_xlfn.XLOOKUP("Src_CIDR_17_22",'Scoring_Config'!$A:$A,'Scoring_Config'!$D:$D,"Yes")="Yes",_xlfn.XLOOKUP("Src_CIDR_17_22",'Scoring_Config'!$A:$A,'Scoring_Config'!$C:$C,5),0),"False,0")</f>
        <v>0</v>
      </c>
      <c r="AB926" cm="1">
        <f t="array" ref="AB926">IF(FALSE,"True," &amp; IF(_xlfn.XLOOKUP("Dst_IsAny",'Scoring_Config'!$A:$A,'Scoring_Config'!$D:$D,"Yes")="Yes",_xlfn.XLOOKUP("Dst_IsAny",'Scoring_Config'!$A:$A,'Scoring_Config'!$C:$C,10),0),"False,0")</f>
        <v>0</v>
      </c>
      <c r="AC926" cm="1">
        <f t="array" ref="AC926">IF(FALSE,"True," &amp; IF(_xlfn.XLOOKUP("Dst_CIDR_Le_16",'Scoring_Config'!$A:$A,'Scoring_Config'!$D:$D,"Yes")="Yes",_xlfn.XLOOKUP("Dst_CIDR_Le_16",'Scoring_Config'!$A:$A,'Scoring_Config'!$C:$C,10),0),"False,0")</f>
        <v>0</v>
      </c>
      <c r="AD926" cm="1">
        <f t="array" ref="AD926">IF(FALSE,"True," &amp; IF(_xlfn.XLOOKUP("Dst_CIDR_17_22",'Scoring_Config'!$A:$A,'Scoring_Config'!$D:$D,"Yes")="Yes",_xlfn.XLOOKUP("Dst_CIDR_17_22",'Scoring_Config'!$A:$A,'Scoring_Config'!$C:$C,5),0),"False,0")</f>
        <v>0</v>
      </c>
      <c r="AE926" cm="1">
        <f t="array" ref="AE926">IF(FALSE,"True," &amp; IF(_xlfn.XLOOKUP("SrcZone_IsAny",'Scoring_Config'!$A:$A,'Scoring_Config'!$D:$D,"Yes")="Yes",_xlfn.XLOOKUP("SrcZone_IsAny",'Scoring_Config'!$A:$A,'Scoring_Config'!$C:$C,10),0),"False,0")</f>
        <v>0</v>
      </c>
      <c r="AF926" cm="1">
        <f t="array" ref="AF926">IF(FALSE,"True," &amp; IF(_xlfn.XLOOKUP("DstZone_IsAny",'Scoring_Config'!$A:$A,'Scoring_Config'!$D:$D,"Yes")="Yes",_xlfn.XLOOKUP("DstZone_IsAny",'Scoring_Config'!$A:$A,'Scoring_Config'!$C:$C,10),0),"False,0")</f>
        <v>0</v>
      </c>
      <c r="AG926" cm="1">
        <f t="array" ref="AG92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26" cm="1">
        <f t="array" ref="AH926">IF(FALSE,"True," &amp; IF(_xlfn.XLOOKUP("App_Any_OR_RangeGt1000",'Scoring_Config'!$A:$A,'Scoring_Config'!$D:$D,"Yes")="Yes",_xlfn.XLOOKUP("App_Any_OR_RangeGt1000",'Scoring_Config'!$A:$A,'Scoring_Config'!$C:$C,10),0),"False,0")</f>
        <v>0</v>
      </c>
      <c r="AI926" cm="1">
        <f t="array" ref="AI926">IF(FALSE,"True," &amp; IF(_xlfn.XLOOKUP("Service_Insecure_Match",'Scoring_Config'!$A:$A,'Scoring_Config'!$D:$D,"Yes")="Yes",_xlfn.XLOOKUP("Service_Insecure_Match",'Scoring_Config'!$A:$A,'Scoring_Config'!$C:$C,5),0),"False,0")</f>
        <v>0</v>
      </c>
      <c r="AJ926" cm="1">
        <f t="array" ref="AJ926">IF(FALSE,"True," &amp; IF(_xlfn.XLOOKUP("Risky_Inbound",'Scoring_Config'!$A:$A,'Scoring_Config'!$D:$D,"Yes")="Yes",_xlfn.XLOOKUP("Risky_Inbound",'Scoring_Config'!$A:$A,'Scoring_Config'!$C:$C,50),0),"False,0")</f>
        <v>0</v>
      </c>
      <c r="AK926" cm="1">
        <f t="array" ref="AK926">IF(FALSE,"True," &amp; IF(_xlfn.XLOOKUP("Risky_Outbound",'Scoring_Config'!$A:$A,'Scoring_Config'!$D:$D,"Yes")="Yes",_xlfn.XLOOKUP("Risky_Outbound",'Scoring_Config'!$A:$A,'Scoring_Config'!$C:$C,25),0),"False,0")</f>
        <v>0</v>
      </c>
      <c r="AL926" t="s">
        <v>6697</v>
      </c>
      <c r="AM926" cm="1">
        <f t="array" ref="AM92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26" t="s">
        <v>6697</v>
      </c>
      <c r="AO926" t="s">
        <v>6697</v>
      </c>
      <c r="AP926" t="s">
        <v>6697</v>
      </c>
      <c r="AQ926" cm="1">
        <f t="array" ref="AQ926">IF(FALSE,"True," &amp; IF(_xlfn.XLOOKUP("Service_IsAny",'Scoring_Config'!$A:$A,'Scoring_Config'!$D:$D,"Yes")="Yes",_xlfn.XLOOKUP("Service_IsAny",'Scoring_Config'!$A:$A,'Scoring_Config'!$C:$C,0),0),"False,0")</f>
        <v>0</v>
      </c>
      <c r="AR926">
        <v>1</v>
      </c>
      <c r="AS926" cm="1">
        <f t="array" ref="AS926">IF(FALSE,"True," &amp; IF(_xlfn.XLOOKUP("Service_RangeGt1000",'Scoring_Config'!$A:$A,'Scoring_Config'!$D:$D,"Yes")="Yes",_xlfn.XLOOKUP("Service_RangeGt1000",'Scoring_Config'!$A:$A,'Scoring_Config'!$C:$C,0),0),"False,0")</f>
        <v>0</v>
      </c>
      <c r="AT926" cm="1">
        <f t="array" ref="AT926">IF(FALSE,"True," &amp; IF(_xlfn.XLOOKUP("App_IsAny",'Scoring_Config'!$A:$A,'Scoring_Config'!$D:$D,"Yes")="Yes",_xlfn.XLOOKUP("App_IsAny",'Scoring_Config'!$A:$A,'Scoring_Config'!$C:$C,0),0),"False,0")</f>
        <v>0</v>
      </c>
      <c r="AU926">
        <v>1</v>
      </c>
      <c r="AV926" cm="1">
        <f t="array" ref="AV926">IF(FALSE,"True," &amp; IF(_xlfn.XLOOKUP("App_RangeGt1000",'Scoring_Config'!$A:$A,'Scoring_Config'!$D:$D,"Yes")="Yes",_xlfn.XLOOKUP("App_RangeGt1000",'Scoring_Config'!$A:$A,'Scoring_Config'!$C:$C,0),0),"False,0")</f>
        <v>0</v>
      </c>
      <c r="AW926" cm="1">
        <f t="array" ref="AW926">IF(FALSE,"True," &amp; IF(_xlfn.XLOOKUP("Action_IsDenyOrDrop",'Scoring_Config'!$A:$A,'Scoring_Config'!$D:$D,"Yes")="Yes",_xlfn.XLOOKUP("Action_IsDenyOrDrop",'Scoring_Config'!$A:$A,'Scoring_Config'!$C:$C,0),0),"False,0")</f>
        <v>0</v>
      </c>
      <c r="AX926" cm="1">
        <f t="array" ref="AX926">IF(LEFT(AW926,4)="True",0,(IF(LEFT(Y926,4)="True",IF(_xlfn.XLOOKUP("Src_IsAny",'Scoring_Config'!$A:$A,'Scoring_Config'!$D:$D,"Yes")="Yes",_xlfn.XLOOKUP("Src_IsAny",'Scoring_Config'!$A:$A,'Scoring_Config'!$C:$C,10),0),0)+IF(LEFT(Z926,4)="True",IF(_xlfn.XLOOKUP("Src_CIDR_Le_16",'Scoring_Config'!$A:$A,'Scoring_Config'!$D:$D,"Yes")="Yes",_xlfn.XLOOKUP("Src_CIDR_Le_16",'Scoring_Config'!$A:$A,'Scoring_Config'!$C:$C,10),0),0)+IF(LEFT(AA926,4)="True",IF(_xlfn.XLOOKUP("Src_CIDR_17_22",'Scoring_Config'!$A:$A,'Scoring_Config'!$D:$D,"Yes")="Yes",_xlfn.XLOOKUP("Src_CIDR_17_22",'Scoring_Config'!$A:$A,'Scoring_Config'!$C:$C,5),0),0)+IF(LEFT(AB926,4)="True",IF(_xlfn.XLOOKUP("Dst_IsAny",'Scoring_Config'!$A:$A,'Scoring_Config'!$D:$D,"Yes")="Yes",_xlfn.XLOOKUP("Dst_IsAny",'Scoring_Config'!$A:$A,'Scoring_Config'!$C:$C,10),0),0)+IF(LEFT(AC926,4)="True",IF(_xlfn.XLOOKUP("Dst_CIDR_Le_16",'Scoring_Config'!$A:$A,'Scoring_Config'!$D:$D,"Yes")="Yes",_xlfn.XLOOKUP("Dst_CIDR_Le_16",'Scoring_Config'!$A:$A,'Scoring_Config'!$C:$C,10),0),0)+IF(LEFT(AD926,4)="True",IF(_xlfn.XLOOKUP("Dst_CIDR_17_22",'Scoring_Config'!$A:$A,'Scoring_Config'!$D:$D,"Yes")="Yes",_xlfn.XLOOKUP("Dst_CIDR_17_22",'Scoring_Config'!$A:$A,'Scoring_Config'!$C:$C,5),0),0)+IF(LEFT(AE926,4)="True",IF(_xlfn.XLOOKUP("SrcZone_IsAny",'Scoring_Config'!$A:$A,'Scoring_Config'!$D:$D,"Yes")="Yes",_xlfn.XLOOKUP("SrcZone_IsAny",'Scoring_Config'!$A:$A,'Scoring_Config'!$C:$C,10),0),0)+IF(LEFT(AF926,4)="True",IF(_xlfn.XLOOKUP("DstZone_IsAny",'Scoring_Config'!$A:$A,'Scoring_Config'!$D:$D,"Yes")="Yes",_xlfn.XLOOKUP("DstZone_IsAny",'Scoring_Config'!$A:$A,'Scoring_Config'!$C:$C,10),0),0)+IF(LEFT(AG926,4)="True",IF(_xlfn.XLOOKUP("Service_Any_OR_RangeGt1000",'Scoring_Config'!$A:$A,'Scoring_Config'!$D:$D,"Yes")="Yes",_xlfn.XLOOKUP("Service_Any_OR_RangeGt1000",'Scoring_Config'!$A:$A,'Scoring_Config'!$C:$C,10),0),0)+IF(LEFT(AH926,4)="True",IF(_xlfn.XLOOKUP("App_Any_OR_RangeGt1000",'Scoring_Config'!$A:$A,'Scoring_Config'!$D:$D,"Yes")="Yes",_xlfn.XLOOKUP("App_Any_OR_RangeGt1000",'Scoring_Config'!$A:$A,'Scoring_Config'!$C:$C,10),0),0)+IF(LEFT(AI926,4)="True",IF(_xlfn.XLOOKUP("Service_Insecure_Match",'Scoring_Config'!$A:$A,'Scoring_Config'!$D:$D,"Yes")="Yes",_xlfn.XLOOKUP("Service_Insecure_Match",'Scoring_Config'!$A:$A,'Scoring_Config'!$C:$C,5),0),0)+IF(LEFT(AJ926,4)="True",IF(_xlfn.XLOOKUP("Risky_Inbound",'Scoring_Config'!$A:$A,'Scoring_Config'!$D:$D,"Yes")="Yes",_xlfn.XLOOKUP("Risky_Inbound",'Scoring_Config'!$A:$A,'Scoring_Config'!$C:$C,50),0),0)+IF(LEFT(AK926,4)="True",IF(_xlfn.XLOOKUP("Risky_Outbound",'Scoring_Config'!$A:$A,'Scoring_Config'!$D:$D,"Yes")="Yes",_xlfn.XLOOKUP("Risky_Outbound",'Scoring_Config'!$A:$A,'Scoring_Config'!$C:$C,25),0),0)+IF(LEFT(AZ926,4)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926,FIND(",",AL926)+1,100)),0)+IF(LEFT(AM926,4)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926,FIND(",",AN926)+1,100)),0)+IF(_xlfn.XLOOKUP("Profile_Scoring",'Scoring_Config'!$A:$A,'Scoring_Config'!$D:$D,"Yes")="Yes",VALUE(MID(AO926,FIND(",",AO926)+1,100)),0)+IF(_xlfn.XLOOKUP("Options_Scoring",'Scoring_Config'!$A:$A,'Scoring_Config'!$D:$D,"Yes")="Yes",VALUE(MID(AP926,FIND(",",AP926)+1,100)),0)))</f>
        <v>0</v>
      </c>
      <c r="AZ926" cm="1">
        <f t="array" ref="AZ926">IF(FALSE,"True," &amp; IF(_xlfn.XLOOKUP("Migrate_Insecure",'Scoring_Config'!$A:$A,'Scoring_Config'!$D:$D,"Yes")="Yes",_xlfn.XLOOKUP("Migrate_Insecure",'Scoring_Config'!$A:$A,'Scoring_Config'!$C:$C,10),0),"False,0")</f>
        <v>0</v>
      </c>
    </row>
    <row r="927" spans="1:52">
      <c r="A927" t="s">
        <v>1979</v>
      </c>
      <c r="B927" t="s">
        <v>2900</v>
      </c>
      <c r="C927" t="s">
        <v>3542</v>
      </c>
      <c r="D927" t="s">
        <v>3545</v>
      </c>
      <c r="E927" t="s">
        <v>3563</v>
      </c>
      <c r="F927" t="s">
        <v>3920</v>
      </c>
      <c r="G927" t="s">
        <v>530</v>
      </c>
      <c r="H927" t="s">
        <v>174</v>
      </c>
      <c r="I927" t="s">
        <v>3984</v>
      </c>
      <c r="J927" t="s">
        <v>900</v>
      </c>
      <c r="K927" t="s">
        <v>1667</v>
      </c>
      <c r="L927" t="s">
        <v>1327</v>
      </c>
      <c r="M927" t="s">
        <v>1974</v>
      </c>
      <c r="N927" t="s">
        <v>4315</v>
      </c>
      <c r="O927" t="s">
        <v>4319</v>
      </c>
      <c r="P927" t="s">
        <v>4321</v>
      </c>
      <c r="Q927" t="s">
        <v>4980</v>
      </c>
      <c r="R927" t="s">
        <v>5440</v>
      </c>
      <c r="S927" t="s">
        <v>5440</v>
      </c>
      <c r="T927" t="s">
        <v>5792</v>
      </c>
      <c r="U927" t="s">
        <v>6398</v>
      </c>
      <c r="Y927" cm="1">
        <f t="array" ref="Y927">IF(FALSE,"True," &amp; IF(_xlfn.XLOOKUP("Src_IsAny",'Scoring_Config'!$A:$A,'Scoring_Config'!$D:$D,"Yes")="Yes",_xlfn.XLOOKUP("Src_IsAny",'Scoring_Config'!$A:$A,'Scoring_Config'!$C:$C,10),0),"False,0")</f>
        <v>0</v>
      </c>
      <c r="Z927" cm="1">
        <f t="array" ref="Z927">IF(FALSE,"True," &amp; IF(_xlfn.XLOOKUP("Src_CIDR_Le_16",'Scoring_Config'!$A:$A,'Scoring_Config'!$D:$D,"Yes")="Yes",_xlfn.XLOOKUP("Src_CIDR_Le_16",'Scoring_Config'!$A:$A,'Scoring_Config'!$C:$C,10),0),"False,0")</f>
        <v>0</v>
      </c>
      <c r="AA927" cm="1">
        <f t="array" ref="AA927">IF(FALSE,"True," &amp; IF(_xlfn.XLOOKUP("Src_CIDR_17_22",'Scoring_Config'!$A:$A,'Scoring_Config'!$D:$D,"Yes")="Yes",_xlfn.XLOOKUP("Src_CIDR_17_22",'Scoring_Config'!$A:$A,'Scoring_Config'!$C:$C,5),0),"False,0")</f>
        <v>0</v>
      </c>
      <c r="AB927" cm="1">
        <f t="array" ref="AB927">IF(FALSE,"True," &amp; IF(_xlfn.XLOOKUP("Dst_IsAny",'Scoring_Config'!$A:$A,'Scoring_Config'!$D:$D,"Yes")="Yes",_xlfn.XLOOKUP("Dst_IsAny",'Scoring_Config'!$A:$A,'Scoring_Config'!$C:$C,10),0),"False,0")</f>
        <v>0</v>
      </c>
      <c r="AC927" cm="1">
        <f t="array" ref="AC927">IF(FALSE,"True," &amp; IF(_xlfn.XLOOKUP("Dst_CIDR_Le_16",'Scoring_Config'!$A:$A,'Scoring_Config'!$D:$D,"Yes")="Yes",_xlfn.XLOOKUP("Dst_CIDR_Le_16",'Scoring_Config'!$A:$A,'Scoring_Config'!$C:$C,10),0),"False,0")</f>
        <v>0</v>
      </c>
      <c r="AD927" cm="1">
        <f t="array" ref="AD927">IF(FALSE,"True," &amp; IF(_xlfn.XLOOKUP("Dst_CIDR_17_22",'Scoring_Config'!$A:$A,'Scoring_Config'!$D:$D,"Yes")="Yes",_xlfn.XLOOKUP("Dst_CIDR_17_22",'Scoring_Config'!$A:$A,'Scoring_Config'!$C:$C,5),0),"False,0")</f>
        <v>0</v>
      </c>
      <c r="AE927" cm="1">
        <f t="array" ref="AE927">IF(FALSE,"True," &amp; IF(_xlfn.XLOOKUP("SrcZone_IsAny",'Scoring_Config'!$A:$A,'Scoring_Config'!$D:$D,"Yes")="Yes",_xlfn.XLOOKUP("SrcZone_IsAny",'Scoring_Config'!$A:$A,'Scoring_Config'!$C:$C,10),0),"False,0")</f>
        <v>0</v>
      </c>
      <c r="AF927" cm="1">
        <f t="array" ref="AF927">IF(FALSE,"True," &amp; IF(_xlfn.XLOOKUP("DstZone_IsAny",'Scoring_Config'!$A:$A,'Scoring_Config'!$D:$D,"Yes")="Yes",_xlfn.XLOOKUP("DstZone_IsAny",'Scoring_Config'!$A:$A,'Scoring_Config'!$C:$C,10),0),"False,0")</f>
        <v>0</v>
      </c>
      <c r="AG927" cm="1">
        <f t="array" ref="AG92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27" cm="1">
        <f t="array" ref="AH927">IF(FALSE,"True," &amp; IF(_xlfn.XLOOKUP("App_Any_OR_RangeGt1000",'Scoring_Config'!$A:$A,'Scoring_Config'!$D:$D,"Yes")="Yes",_xlfn.XLOOKUP("App_Any_OR_RangeGt1000",'Scoring_Config'!$A:$A,'Scoring_Config'!$C:$C,10),0),"False,0")</f>
        <v>0</v>
      </c>
      <c r="AI927" cm="1">
        <f t="array" ref="AI927">IF(FALSE,"True," &amp; IF(_xlfn.XLOOKUP("Service_Insecure_Match",'Scoring_Config'!$A:$A,'Scoring_Config'!$D:$D,"Yes")="Yes",_xlfn.XLOOKUP("Service_Insecure_Match",'Scoring_Config'!$A:$A,'Scoring_Config'!$C:$C,5),0),"False,0")</f>
        <v>0</v>
      </c>
      <c r="AJ927" cm="1">
        <f t="array" ref="AJ927">IF(FALSE,"True," &amp; IF(_xlfn.XLOOKUP("Risky_Inbound",'Scoring_Config'!$A:$A,'Scoring_Config'!$D:$D,"Yes")="Yes",_xlfn.XLOOKUP("Risky_Inbound",'Scoring_Config'!$A:$A,'Scoring_Config'!$C:$C,50),0),"False,0")</f>
        <v>0</v>
      </c>
      <c r="AK927" cm="1">
        <f t="array" ref="AK927">IF(FALSE,"True," &amp; IF(_xlfn.XLOOKUP("Risky_Outbound",'Scoring_Config'!$A:$A,'Scoring_Config'!$D:$D,"Yes")="Yes",_xlfn.XLOOKUP("Risky_Outbound",'Scoring_Config'!$A:$A,'Scoring_Config'!$C:$C,25),0),"False,0")</f>
        <v>0</v>
      </c>
      <c r="AL927" t="s">
        <v>6700</v>
      </c>
      <c r="AM927" cm="1">
        <f t="array" ref="AM92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27" t="s">
        <v>6697</v>
      </c>
      <c r="AO927" t="s">
        <v>6697</v>
      </c>
      <c r="AP927" t="s">
        <v>6697</v>
      </c>
      <c r="AQ927" cm="1">
        <f t="array" ref="AQ927">IF(FALSE,"True," &amp; IF(_xlfn.XLOOKUP("Service_IsAny",'Scoring_Config'!$A:$A,'Scoring_Config'!$D:$D,"Yes")="Yes",_xlfn.XLOOKUP("Service_IsAny",'Scoring_Config'!$A:$A,'Scoring_Config'!$C:$C,0),0),"False,0")</f>
        <v>0</v>
      </c>
      <c r="AR927">
        <v>0</v>
      </c>
      <c r="AS927" cm="1">
        <f t="array" ref="AS927">IF(FALSE,"True," &amp; IF(_xlfn.XLOOKUP("Service_RangeGt1000",'Scoring_Config'!$A:$A,'Scoring_Config'!$D:$D,"Yes")="Yes",_xlfn.XLOOKUP("Service_RangeGt1000",'Scoring_Config'!$A:$A,'Scoring_Config'!$C:$C,0),0),"False,0")</f>
        <v>0</v>
      </c>
      <c r="AT927" cm="1">
        <f t="array" ref="AT927">IF(FALSE,"True," &amp; IF(_xlfn.XLOOKUP("App_IsAny",'Scoring_Config'!$A:$A,'Scoring_Config'!$D:$D,"Yes")="Yes",_xlfn.XLOOKUP("App_IsAny",'Scoring_Config'!$A:$A,'Scoring_Config'!$C:$C,0),0),"False,0")</f>
        <v>0</v>
      </c>
      <c r="AU927">
        <v>1</v>
      </c>
      <c r="AV927" cm="1">
        <f t="array" ref="AV927">IF(FALSE,"True," &amp; IF(_xlfn.XLOOKUP("App_RangeGt1000",'Scoring_Config'!$A:$A,'Scoring_Config'!$D:$D,"Yes")="Yes",_xlfn.XLOOKUP("App_RangeGt1000",'Scoring_Config'!$A:$A,'Scoring_Config'!$C:$C,0),0),"False,0")</f>
        <v>0</v>
      </c>
      <c r="AW927" cm="1">
        <f t="array" ref="AW927">IF(FALSE,"True," &amp; IF(_xlfn.XLOOKUP("Action_IsDenyOrDrop",'Scoring_Config'!$A:$A,'Scoring_Config'!$D:$D,"Yes")="Yes",_xlfn.XLOOKUP("Action_IsDenyOrDrop",'Scoring_Config'!$A:$A,'Scoring_Config'!$C:$C,0),0),"False,0")</f>
        <v>0</v>
      </c>
      <c r="AX927" cm="1">
        <f t="array" ref="AX927">IF(LEFT(AW927,4)="True",0,(IF(LEFT(Y927,4)="True",IF(_xlfn.XLOOKUP("Src_IsAny",'Scoring_Config'!$A:$A,'Scoring_Config'!$D:$D,"Yes")="Yes",_xlfn.XLOOKUP("Src_IsAny",'Scoring_Config'!$A:$A,'Scoring_Config'!$C:$C,10),0),0)+IF(LEFT(Z927,4)="True",IF(_xlfn.XLOOKUP("Src_CIDR_Le_16",'Scoring_Config'!$A:$A,'Scoring_Config'!$D:$D,"Yes")="Yes",_xlfn.XLOOKUP("Src_CIDR_Le_16",'Scoring_Config'!$A:$A,'Scoring_Config'!$C:$C,10),0),0)+IF(LEFT(AA927,4)="True",IF(_xlfn.XLOOKUP("Src_CIDR_17_22",'Scoring_Config'!$A:$A,'Scoring_Config'!$D:$D,"Yes")="Yes",_xlfn.XLOOKUP("Src_CIDR_17_22",'Scoring_Config'!$A:$A,'Scoring_Config'!$C:$C,5),0),0)+IF(LEFT(AB927,4)="True",IF(_xlfn.XLOOKUP("Dst_IsAny",'Scoring_Config'!$A:$A,'Scoring_Config'!$D:$D,"Yes")="Yes",_xlfn.XLOOKUP("Dst_IsAny",'Scoring_Config'!$A:$A,'Scoring_Config'!$C:$C,10),0),0)+IF(LEFT(AC927,4)="True",IF(_xlfn.XLOOKUP("Dst_CIDR_Le_16",'Scoring_Config'!$A:$A,'Scoring_Config'!$D:$D,"Yes")="Yes",_xlfn.XLOOKUP("Dst_CIDR_Le_16",'Scoring_Config'!$A:$A,'Scoring_Config'!$C:$C,10),0),0)+IF(LEFT(AD927,4)="True",IF(_xlfn.XLOOKUP("Dst_CIDR_17_22",'Scoring_Config'!$A:$A,'Scoring_Config'!$D:$D,"Yes")="Yes",_xlfn.XLOOKUP("Dst_CIDR_17_22",'Scoring_Config'!$A:$A,'Scoring_Config'!$C:$C,5),0),0)+IF(LEFT(AE927,4)="True",IF(_xlfn.XLOOKUP("SrcZone_IsAny",'Scoring_Config'!$A:$A,'Scoring_Config'!$D:$D,"Yes")="Yes",_xlfn.XLOOKUP("SrcZone_IsAny",'Scoring_Config'!$A:$A,'Scoring_Config'!$C:$C,10),0),0)+IF(LEFT(AF927,4)="True",IF(_xlfn.XLOOKUP("DstZone_IsAny",'Scoring_Config'!$A:$A,'Scoring_Config'!$D:$D,"Yes")="Yes",_xlfn.XLOOKUP("DstZone_IsAny",'Scoring_Config'!$A:$A,'Scoring_Config'!$C:$C,10),0),0)+IF(LEFT(AG927,4)="True",IF(_xlfn.XLOOKUP("Service_Any_OR_RangeGt1000",'Scoring_Config'!$A:$A,'Scoring_Config'!$D:$D,"Yes")="Yes",_xlfn.XLOOKUP("Service_Any_OR_RangeGt1000",'Scoring_Config'!$A:$A,'Scoring_Config'!$C:$C,10),0),0)+IF(LEFT(AH927,4)="True",IF(_xlfn.XLOOKUP("App_Any_OR_RangeGt1000",'Scoring_Config'!$A:$A,'Scoring_Config'!$D:$D,"Yes")="Yes",_xlfn.XLOOKUP("App_Any_OR_RangeGt1000",'Scoring_Config'!$A:$A,'Scoring_Config'!$C:$C,10),0),0)+IF(LEFT(AI927,4)="True",IF(_xlfn.XLOOKUP("Service_Insecure_Match",'Scoring_Config'!$A:$A,'Scoring_Config'!$D:$D,"Yes")="Yes",_xlfn.XLOOKUP("Service_Insecure_Match",'Scoring_Config'!$A:$A,'Scoring_Config'!$C:$C,5),0),0)+IF(LEFT(AJ927,4)="True",IF(_xlfn.XLOOKUP("Risky_Inbound",'Scoring_Config'!$A:$A,'Scoring_Config'!$D:$D,"Yes")="Yes",_xlfn.XLOOKUP("Risky_Inbound",'Scoring_Config'!$A:$A,'Scoring_Config'!$C:$C,50),0),0)+IF(LEFT(AK927,4)="True",IF(_xlfn.XLOOKUP("Risky_Outbound",'Scoring_Config'!$A:$A,'Scoring_Config'!$D:$D,"Yes")="Yes",_xlfn.XLOOKUP("Risky_Outbound",'Scoring_Config'!$A:$A,'Scoring_Config'!$C:$C,25),0),0)+IF(LEFT(AZ927,4)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927,FIND(",",AL927)+1,100)),0)+IF(LEFT(AM927,4)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927,FIND(",",AN927)+1,100)),0)+IF(_xlfn.XLOOKUP("Profile_Scoring",'Scoring_Config'!$A:$A,'Scoring_Config'!$D:$D,"Yes")="Yes",VALUE(MID(AO927,FIND(",",AO927)+1,100)),0)+IF(_xlfn.XLOOKUP("Options_Scoring",'Scoring_Config'!$A:$A,'Scoring_Config'!$D:$D,"Yes")="Yes",VALUE(MID(AP927,FIND(",",AP927)+1,100)),0)))</f>
        <v>0</v>
      </c>
      <c r="AZ927" cm="1">
        <f t="array" ref="AZ927">IF(FALSE,"True," &amp; IF(_xlfn.XLOOKUP("Migrate_Insecure",'Scoring_Config'!$A:$A,'Scoring_Config'!$D:$D,"Yes")="Yes",_xlfn.XLOOKUP("Migrate_Insecure",'Scoring_Config'!$A:$A,'Scoring_Config'!$C:$C,10),0),"False,0")</f>
        <v>0</v>
      </c>
    </row>
    <row r="928" spans="1:52">
      <c r="A928" t="s">
        <v>1979</v>
      </c>
      <c r="B928" t="s">
        <v>2901</v>
      </c>
      <c r="C928" t="s">
        <v>3542</v>
      </c>
      <c r="D928" t="s">
        <v>3545</v>
      </c>
      <c r="E928" t="s">
        <v>3563</v>
      </c>
      <c r="F928" t="s">
        <v>3914</v>
      </c>
      <c r="G928" t="s">
        <v>518</v>
      </c>
      <c r="H928" t="s">
        <v>174</v>
      </c>
      <c r="I928" t="s">
        <v>3914</v>
      </c>
      <c r="J928" t="s">
        <v>518</v>
      </c>
      <c r="K928" t="s">
        <v>1662</v>
      </c>
      <c r="L928" t="s">
        <v>1518</v>
      </c>
      <c r="M928" t="s">
        <v>1974</v>
      </c>
      <c r="N928" t="s">
        <v>4315</v>
      </c>
      <c r="O928" t="s">
        <v>4319</v>
      </c>
      <c r="P928" t="s">
        <v>4323</v>
      </c>
      <c r="Q928" t="s">
        <v>4981</v>
      </c>
      <c r="R928" t="s">
        <v>5439</v>
      </c>
      <c r="S928" t="s">
        <v>4324</v>
      </c>
      <c r="T928" t="s">
        <v>5792</v>
      </c>
      <c r="U928" t="s">
        <v>6399</v>
      </c>
      <c r="Y928" cm="1">
        <f t="array" ref="Y928">IF(FALSE,"True," &amp; IF(_xlfn.XLOOKUP("Src_IsAny",'Scoring_Config'!$A:$A,'Scoring_Config'!$D:$D,"Yes")="Yes",_xlfn.XLOOKUP("Src_IsAny",'Scoring_Config'!$A:$A,'Scoring_Config'!$C:$C,10),0),"False,0")</f>
        <v>0</v>
      </c>
      <c r="Z928" cm="1">
        <f t="array" ref="Z928">IF(FALSE,"True," &amp; IF(_xlfn.XLOOKUP("Src_CIDR_Le_16",'Scoring_Config'!$A:$A,'Scoring_Config'!$D:$D,"Yes")="Yes",_xlfn.XLOOKUP("Src_CIDR_Le_16",'Scoring_Config'!$A:$A,'Scoring_Config'!$C:$C,10),0),"False,0")</f>
        <v>0</v>
      </c>
      <c r="AA928" cm="1">
        <f t="array" ref="AA928">IF(FALSE,"True," &amp; IF(_xlfn.XLOOKUP("Src_CIDR_17_22",'Scoring_Config'!$A:$A,'Scoring_Config'!$D:$D,"Yes")="Yes",_xlfn.XLOOKUP("Src_CIDR_17_22",'Scoring_Config'!$A:$A,'Scoring_Config'!$C:$C,5),0),"False,0")</f>
        <v>0</v>
      </c>
      <c r="AB928" cm="1">
        <f t="array" ref="AB928">IF(FALSE,"True," &amp; IF(_xlfn.XLOOKUP("Dst_IsAny",'Scoring_Config'!$A:$A,'Scoring_Config'!$D:$D,"Yes")="Yes",_xlfn.XLOOKUP("Dst_IsAny",'Scoring_Config'!$A:$A,'Scoring_Config'!$C:$C,10),0),"False,0")</f>
        <v>0</v>
      </c>
      <c r="AC928" cm="1">
        <f t="array" ref="AC928">IF(FALSE,"True," &amp; IF(_xlfn.XLOOKUP("Dst_CIDR_Le_16",'Scoring_Config'!$A:$A,'Scoring_Config'!$D:$D,"Yes")="Yes",_xlfn.XLOOKUP("Dst_CIDR_Le_16",'Scoring_Config'!$A:$A,'Scoring_Config'!$C:$C,10),0),"False,0")</f>
        <v>0</v>
      </c>
      <c r="AD928" cm="1">
        <f t="array" ref="AD928">IF(FALSE,"True," &amp; IF(_xlfn.XLOOKUP("Dst_CIDR_17_22",'Scoring_Config'!$A:$A,'Scoring_Config'!$D:$D,"Yes")="Yes",_xlfn.XLOOKUP("Dst_CIDR_17_22",'Scoring_Config'!$A:$A,'Scoring_Config'!$C:$C,5),0),"False,0")</f>
        <v>0</v>
      </c>
      <c r="AE928" cm="1">
        <f t="array" ref="AE928">IF(FALSE,"True," &amp; IF(_xlfn.XLOOKUP("SrcZone_IsAny",'Scoring_Config'!$A:$A,'Scoring_Config'!$D:$D,"Yes")="Yes",_xlfn.XLOOKUP("SrcZone_IsAny",'Scoring_Config'!$A:$A,'Scoring_Config'!$C:$C,10),0),"False,0")</f>
        <v>0</v>
      </c>
      <c r="AF928" cm="1">
        <f t="array" ref="AF928">IF(FALSE,"True," &amp; IF(_xlfn.XLOOKUP("DstZone_IsAny",'Scoring_Config'!$A:$A,'Scoring_Config'!$D:$D,"Yes")="Yes",_xlfn.XLOOKUP("DstZone_IsAny",'Scoring_Config'!$A:$A,'Scoring_Config'!$C:$C,10),0),"False,0")</f>
        <v>0</v>
      </c>
      <c r="AG928" cm="1">
        <f t="array" ref="AG92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28" cm="1">
        <f t="array" ref="AH928">IF(FALSE,"True," &amp; IF(_xlfn.XLOOKUP("App_Any_OR_RangeGt1000",'Scoring_Config'!$A:$A,'Scoring_Config'!$D:$D,"Yes")="Yes",_xlfn.XLOOKUP("App_Any_OR_RangeGt1000",'Scoring_Config'!$A:$A,'Scoring_Config'!$C:$C,10),0),"False,0")</f>
        <v>0</v>
      </c>
      <c r="AI928" cm="1">
        <f t="array" ref="AI928">IF(FALSE,"True," &amp; IF(_xlfn.XLOOKUP("Service_Insecure_Match",'Scoring_Config'!$A:$A,'Scoring_Config'!$D:$D,"Yes")="Yes",_xlfn.XLOOKUP("Service_Insecure_Match",'Scoring_Config'!$A:$A,'Scoring_Config'!$C:$C,5),0),"False,0")</f>
        <v>0</v>
      </c>
      <c r="AJ928" cm="1">
        <f t="array" ref="AJ928">IF(FALSE,"True," &amp; IF(_xlfn.XLOOKUP("Risky_Inbound",'Scoring_Config'!$A:$A,'Scoring_Config'!$D:$D,"Yes")="Yes",_xlfn.XLOOKUP("Risky_Inbound",'Scoring_Config'!$A:$A,'Scoring_Config'!$C:$C,50),0),"False,0")</f>
        <v>0</v>
      </c>
      <c r="AK928" cm="1">
        <f t="array" ref="AK928">IF(FALSE,"True," &amp; IF(_xlfn.XLOOKUP("Risky_Outbound",'Scoring_Config'!$A:$A,'Scoring_Config'!$D:$D,"Yes")="Yes",_xlfn.XLOOKUP("Risky_Outbound",'Scoring_Config'!$A:$A,'Scoring_Config'!$C:$C,25),0),"False,0")</f>
        <v>0</v>
      </c>
      <c r="AL928" t="s">
        <v>6699</v>
      </c>
      <c r="AM928" cm="1">
        <f t="array" ref="AM92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28" t="s">
        <v>6697</v>
      </c>
      <c r="AO928" t="s">
        <v>6697</v>
      </c>
      <c r="AP928" t="s">
        <v>6697</v>
      </c>
      <c r="AQ928" cm="1">
        <f t="array" ref="AQ928">IF(FALSE,"True," &amp; IF(_xlfn.XLOOKUP("Service_IsAny",'Scoring_Config'!$A:$A,'Scoring_Config'!$D:$D,"Yes")="Yes",_xlfn.XLOOKUP("Service_IsAny",'Scoring_Config'!$A:$A,'Scoring_Config'!$C:$C,0),0),"False,0")</f>
        <v>0</v>
      </c>
      <c r="AR928">
        <v>2</v>
      </c>
      <c r="AS928" cm="1">
        <f t="array" ref="AS928">IF(FALSE,"True," &amp; IF(_xlfn.XLOOKUP("Service_RangeGt1000",'Scoring_Config'!$A:$A,'Scoring_Config'!$D:$D,"Yes")="Yes",_xlfn.XLOOKUP("Service_RangeGt1000",'Scoring_Config'!$A:$A,'Scoring_Config'!$C:$C,0),0),"False,0")</f>
        <v>0</v>
      </c>
      <c r="AT928" cm="1">
        <f t="array" ref="AT928">IF(FALSE,"True," &amp; IF(_xlfn.XLOOKUP("App_IsAny",'Scoring_Config'!$A:$A,'Scoring_Config'!$D:$D,"Yes")="Yes",_xlfn.XLOOKUP("App_IsAny",'Scoring_Config'!$A:$A,'Scoring_Config'!$C:$C,0),0),"False,0")</f>
        <v>0</v>
      </c>
      <c r="AU928">
        <v>2</v>
      </c>
      <c r="AV928" cm="1">
        <f t="array" ref="AV928">IF(FALSE,"True," &amp; IF(_xlfn.XLOOKUP("App_RangeGt1000",'Scoring_Config'!$A:$A,'Scoring_Config'!$D:$D,"Yes")="Yes",_xlfn.XLOOKUP("App_RangeGt1000",'Scoring_Config'!$A:$A,'Scoring_Config'!$C:$C,0),0),"False,0")</f>
        <v>0</v>
      </c>
      <c r="AW928" cm="1">
        <f t="array" ref="AW928">IF(FALSE,"True," &amp; IF(_xlfn.XLOOKUP("Action_IsDenyOrDrop",'Scoring_Config'!$A:$A,'Scoring_Config'!$D:$D,"Yes")="Yes",_xlfn.XLOOKUP("Action_IsDenyOrDrop",'Scoring_Config'!$A:$A,'Scoring_Config'!$C:$C,0),0),"False,0")</f>
        <v>0</v>
      </c>
      <c r="AX928" cm="1">
        <f t="array" ref="AX928">IF(LEFT(AW928,4)="True",0,(IF(LEFT(Y928,4)="True",IF(_xlfn.XLOOKUP("Src_IsAny",'Scoring_Config'!$A:$A,'Scoring_Config'!$D:$D,"Yes")="Yes",_xlfn.XLOOKUP("Src_IsAny",'Scoring_Config'!$A:$A,'Scoring_Config'!$C:$C,10),0),0)+IF(LEFT(Z928,4)="True",IF(_xlfn.XLOOKUP("Src_CIDR_Le_16",'Scoring_Config'!$A:$A,'Scoring_Config'!$D:$D,"Yes")="Yes",_xlfn.XLOOKUP("Src_CIDR_Le_16",'Scoring_Config'!$A:$A,'Scoring_Config'!$C:$C,10),0),0)+IF(LEFT(AA928,4)="True",IF(_xlfn.XLOOKUP("Src_CIDR_17_22",'Scoring_Config'!$A:$A,'Scoring_Config'!$D:$D,"Yes")="Yes",_xlfn.XLOOKUP("Src_CIDR_17_22",'Scoring_Config'!$A:$A,'Scoring_Config'!$C:$C,5),0),0)+IF(LEFT(AB928,4)="True",IF(_xlfn.XLOOKUP("Dst_IsAny",'Scoring_Config'!$A:$A,'Scoring_Config'!$D:$D,"Yes")="Yes",_xlfn.XLOOKUP("Dst_IsAny",'Scoring_Config'!$A:$A,'Scoring_Config'!$C:$C,10),0),0)+IF(LEFT(AC928,4)="True",IF(_xlfn.XLOOKUP("Dst_CIDR_Le_16",'Scoring_Config'!$A:$A,'Scoring_Config'!$D:$D,"Yes")="Yes",_xlfn.XLOOKUP("Dst_CIDR_Le_16",'Scoring_Config'!$A:$A,'Scoring_Config'!$C:$C,10),0),0)+IF(LEFT(AD928,4)="True",IF(_xlfn.XLOOKUP("Dst_CIDR_17_22",'Scoring_Config'!$A:$A,'Scoring_Config'!$D:$D,"Yes")="Yes",_xlfn.XLOOKUP("Dst_CIDR_17_22",'Scoring_Config'!$A:$A,'Scoring_Config'!$C:$C,5),0),0)+IF(LEFT(AE928,4)="True",IF(_xlfn.XLOOKUP("SrcZone_IsAny",'Scoring_Config'!$A:$A,'Scoring_Config'!$D:$D,"Yes")="Yes",_xlfn.XLOOKUP("SrcZone_IsAny",'Scoring_Config'!$A:$A,'Scoring_Config'!$C:$C,10),0),0)+IF(LEFT(AF928,4)="True",IF(_xlfn.XLOOKUP("DstZone_IsAny",'Scoring_Config'!$A:$A,'Scoring_Config'!$D:$D,"Yes")="Yes",_xlfn.XLOOKUP("DstZone_IsAny",'Scoring_Config'!$A:$A,'Scoring_Config'!$C:$C,10),0),0)+IF(LEFT(AG928,4)="True",IF(_xlfn.XLOOKUP("Service_Any_OR_RangeGt1000",'Scoring_Config'!$A:$A,'Scoring_Config'!$D:$D,"Yes")="Yes",_xlfn.XLOOKUP("Service_Any_OR_RangeGt1000",'Scoring_Config'!$A:$A,'Scoring_Config'!$C:$C,10),0),0)+IF(LEFT(AH928,4)="True",IF(_xlfn.XLOOKUP("App_Any_OR_RangeGt1000",'Scoring_Config'!$A:$A,'Scoring_Config'!$D:$D,"Yes")="Yes",_xlfn.XLOOKUP("App_Any_OR_RangeGt1000",'Scoring_Config'!$A:$A,'Scoring_Config'!$C:$C,10),0),0)+IF(LEFT(AI928,4)="True",IF(_xlfn.XLOOKUP("Service_Insecure_Match",'Scoring_Config'!$A:$A,'Scoring_Config'!$D:$D,"Yes")="Yes",_xlfn.XLOOKUP("Service_Insecure_Match",'Scoring_Config'!$A:$A,'Scoring_Config'!$C:$C,5),0),0)+IF(LEFT(AJ928,4)="True",IF(_xlfn.XLOOKUP("Risky_Inbound",'Scoring_Config'!$A:$A,'Scoring_Config'!$D:$D,"Yes")="Yes",_xlfn.XLOOKUP("Risky_Inbound",'Scoring_Config'!$A:$A,'Scoring_Config'!$C:$C,50),0),0)+IF(LEFT(AK928,4)="True",IF(_xlfn.XLOOKUP("Risky_Outbound",'Scoring_Config'!$A:$A,'Scoring_Config'!$D:$D,"Yes")="Yes",_xlfn.XLOOKUP("Risky_Outbound",'Scoring_Config'!$A:$A,'Scoring_Config'!$C:$C,25),0),0)+IF(LEFT(AZ928,4)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928,FIND(",",AL928)+1,100)),0)+IF(LEFT(AM928,4)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928,FIND(",",AN928)+1,100)),0)+IF(_xlfn.XLOOKUP("Profile_Scoring",'Scoring_Config'!$A:$A,'Scoring_Config'!$D:$D,"Yes")="Yes",VALUE(MID(AO928,FIND(",",AO928)+1,100)),0)+IF(_xlfn.XLOOKUP("Options_Scoring",'Scoring_Config'!$A:$A,'Scoring_Config'!$D:$D,"Yes")="Yes",VALUE(MID(AP928,FIND(",",AP928)+1,100)),0)))</f>
        <v>0</v>
      </c>
      <c r="AZ928" cm="1">
        <f t="array" ref="AZ928">IF(FALSE,"True," &amp; IF(_xlfn.XLOOKUP("Migrate_Insecure",'Scoring_Config'!$A:$A,'Scoring_Config'!$D:$D,"Yes")="Yes",_xlfn.XLOOKUP("Migrate_Insecure",'Scoring_Config'!$A:$A,'Scoring_Config'!$C:$C,10),0),"False,0")</f>
        <v>0</v>
      </c>
    </row>
    <row r="929" spans="1:52">
      <c r="A929" t="s">
        <v>1979</v>
      </c>
      <c r="B929" t="s">
        <v>2902</v>
      </c>
      <c r="C929" t="s">
        <v>3542</v>
      </c>
      <c r="D929" t="s">
        <v>3545</v>
      </c>
      <c r="E929" t="s">
        <v>3563</v>
      </c>
      <c r="F929" t="s">
        <v>3793</v>
      </c>
      <c r="G929" t="s">
        <v>531</v>
      </c>
      <c r="H929" t="s">
        <v>174</v>
      </c>
      <c r="I929" t="s">
        <v>3793</v>
      </c>
      <c r="J929" t="s">
        <v>531</v>
      </c>
      <c r="K929" t="s">
        <v>1660</v>
      </c>
      <c r="L929" t="s">
        <v>1519</v>
      </c>
      <c r="M929" t="s">
        <v>1974</v>
      </c>
      <c r="N929" t="s">
        <v>4315</v>
      </c>
      <c r="O929" t="s">
        <v>4319</v>
      </c>
      <c r="P929" t="s">
        <v>4323</v>
      </c>
      <c r="Q929" t="s">
        <v>4982</v>
      </c>
      <c r="R929" t="s">
        <v>5439</v>
      </c>
      <c r="S929" t="s">
        <v>4324</v>
      </c>
      <c r="T929" t="s">
        <v>5792</v>
      </c>
      <c r="U929" t="s">
        <v>6388</v>
      </c>
      <c r="Y929" cm="1">
        <f t="array" ref="Y929">IF(FALSE,"True," &amp; IF(_xlfn.XLOOKUP("Src_IsAny",'Scoring_Config'!$A:$A,'Scoring_Config'!$D:$D,"Yes")="Yes",_xlfn.XLOOKUP("Src_IsAny",'Scoring_Config'!$A:$A,'Scoring_Config'!$C:$C,10),0),"False,0")</f>
        <v>0</v>
      </c>
      <c r="Z929" cm="1">
        <f t="array" ref="Z929">IF(FALSE,"True," &amp; IF(_xlfn.XLOOKUP("Src_CIDR_Le_16",'Scoring_Config'!$A:$A,'Scoring_Config'!$D:$D,"Yes")="Yes",_xlfn.XLOOKUP("Src_CIDR_Le_16",'Scoring_Config'!$A:$A,'Scoring_Config'!$C:$C,10),0),"False,0")</f>
        <v>0</v>
      </c>
      <c r="AA929" cm="1">
        <f t="array" ref="AA929">IF(FALSE,"True," &amp; IF(_xlfn.XLOOKUP("Src_CIDR_17_22",'Scoring_Config'!$A:$A,'Scoring_Config'!$D:$D,"Yes")="Yes",_xlfn.XLOOKUP("Src_CIDR_17_22",'Scoring_Config'!$A:$A,'Scoring_Config'!$C:$C,5),0),"False,0")</f>
        <v>0</v>
      </c>
      <c r="AB929" cm="1">
        <f t="array" ref="AB929">IF(FALSE,"True," &amp; IF(_xlfn.XLOOKUP("Dst_IsAny",'Scoring_Config'!$A:$A,'Scoring_Config'!$D:$D,"Yes")="Yes",_xlfn.XLOOKUP("Dst_IsAny",'Scoring_Config'!$A:$A,'Scoring_Config'!$C:$C,10),0),"False,0")</f>
        <v>0</v>
      </c>
      <c r="AC929" cm="1">
        <f t="array" ref="AC929">IF(FALSE,"True," &amp; IF(_xlfn.XLOOKUP("Dst_CIDR_Le_16",'Scoring_Config'!$A:$A,'Scoring_Config'!$D:$D,"Yes")="Yes",_xlfn.XLOOKUP("Dst_CIDR_Le_16",'Scoring_Config'!$A:$A,'Scoring_Config'!$C:$C,10),0),"False,0")</f>
        <v>0</v>
      </c>
      <c r="AD929" cm="1">
        <f t="array" ref="AD929">IF(FALSE,"True," &amp; IF(_xlfn.XLOOKUP("Dst_CIDR_17_22",'Scoring_Config'!$A:$A,'Scoring_Config'!$D:$D,"Yes")="Yes",_xlfn.XLOOKUP("Dst_CIDR_17_22",'Scoring_Config'!$A:$A,'Scoring_Config'!$C:$C,5),0),"False,0")</f>
        <v>0</v>
      </c>
      <c r="AE929" cm="1">
        <f t="array" ref="AE929">IF(FALSE,"True," &amp; IF(_xlfn.XLOOKUP("SrcZone_IsAny",'Scoring_Config'!$A:$A,'Scoring_Config'!$D:$D,"Yes")="Yes",_xlfn.XLOOKUP("SrcZone_IsAny",'Scoring_Config'!$A:$A,'Scoring_Config'!$C:$C,10),0),"False,0")</f>
        <v>0</v>
      </c>
      <c r="AF929" cm="1">
        <f t="array" ref="AF929">IF(FALSE,"True," &amp; IF(_xlfn.XLOOKUP("DstZone_IsAny",'Scoring_Config'!$A:$A,'Scoring_Config'!$D:$D,"Yes")="Yes",_xlfn.XLOOKUP("DstZone_IsAny",'Scoring_Config'!$A:$A,'Scoring_Config'!$C:$C,10),0),"False,0")</f>
        <v>0</v>
      </c>
      <c r="AG929" cm="1">
        <f t="array" ref="AG92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29" cm="1">
        <f t="array" ref="AH929">IF(FALSE,"True," &amp; IF(_xlfn.XLOOKUP("App_Any_OR_RangeGt1000",'Scoring_Config'!$A:$A,'Scoring_Config'!$D:$D,"Yes")="Yes",_xlfn.XLOOKUP("App_Any_OR_RangeGt1000",'Scoring_Config'!$A:$A,'Scoring_Config'!$C:$C,10),0),"False,0")</f>
        <v>0</v>
      </c>
      <c r="AI929" cm="1">
        <f t="array" ref="AI929">IF(FALSE,"True," &amp; IF(_xlfn.XLOOKUP("Service_Insecure_Match",'Scoring_Config'!$A:$A,'Scoring_Config'!$D:$D,"Yes")="Yes",_xlfn.XLOOKUP("Service_Insecure_Match",'Scoring_Config'!$A:$A,'Scoring_Config'!$C:$C,5),0),"False,0")</f>
        <v>0</v>
      </c>
      <c r="AJ929" cm="1">
        <f t="array" ref="AJ929">IF(FALSE,"True," &amp; IF(_xlfn.XLOOKUP("Risky_Inbound",'Scoring_Config'!$A:$A,'Scoring_Config'!$D:$D,"Yes")="Yes",_xlfn.XLOOKUP("Risky_Inbound",'Scoring_Config'!$A:$A,'Scoring_Config'!$C:$C,50),0),"False,0")</f>
        <v>0</v>
      </c>
      <c r="AK929" cm="1">
        <f t="array" ref="AK929">IF(FALSE,"True," &amp; IF(_xlfn.XLOOKUP("Risky_Outbound",'Scoring_Config'!$A:$A,'Scoring_Config'!$D:$D,"Yes")="Yes",_xlfn.XLOOKUP("Risky_Outbound",'Scoring_Config'!$A:$A,'Scoring_Config'!$C:$C,25),0),"False,0")</f>
        <v>0</v>
      </c>
      <c r="AL929" t="s">
        <v>6699</v>
      </c>
      <c r="AM929" cm="1">
        <f t="array" ref="AM92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29" t="s">
        <v>6697</v>
      </c>
      <c r="AO929" t="s">
        <v>6697</v>
      </c>
      <c r="AP929" t="s">
        <v>6697</v>
      </c>
      <c r="AQ929" cm="1">
        <f t="array" ref="AQ929">IF(FALSE,"True," &amp; IF(_xlfn.XLOOKUP("Service_IsAny",'Scoring_Config'!$A:$A,'Scoring_Config'!$D:$D,"Yes")="Yes",_xlfn.XLOOKUP("Service_IsAny",'Scoring_Config'!$A:$A,'Scoring_Config'!$C:$C,0),0),"False,0")</f>
        <v>0</v>
      </c>
      <c r="AR929">
        <v>1</v>
      </c>
      <c r="AS929" cm="1">
        <f t="array" ref="AS929">IF(FALSE,"True," &amp; IF(_xlfn.XLOOKUP("Service_RangeGt1000",'Scoring_Config'!$A:$A,'Scoring_Config'!$D:$D,"Yes")="Yes",_xlfn.XLOOKUP("Service_RangeGt1000",'Scoring_Config'!$A:$A,'Scoring_Config'!$C:$C,0),0),"False,0")</f>
        <v>0</v>
      </c>
      <c r="AT929" cm="1">
        <f t="array" ref="AT929">IF(FALSE,"True," &amp; IF(_xlfn.XLOOKUP("App_IsAny",'Scoring_Config'!$A:$A,'Scoring_Config'!$D:$D,"Yes")="Yes",_xlfn.XLOOKUP("App_IsAny",'Scoring_Config'!$A:$A,'Scoring_Config'!$C:$C,0),0),"False,0")</f>
        <v>0</v>
      </c>
      <c r="AU929">
        <v>1</v>
      </c>
      <c r="AV929" cm="1">
        <f t="array" ref="AV929">IF(FALSE,"True," &amp; IF(_xlfn.XLOOKUP("App_RangeGt1000",'Scoring_Config'!$A:$A,'Scoring_Config'!$D:$D,"Yes")="Yes",_xlfn.XLOOKUP("App_RangeGt1000",'Scoring_Config'!$A:$A,'Scoring_Config'!$C:$C,0),0),"False,0")</f>
        <v>0</v>
      </c>
      <c r="AW929" cm="1">
        <f t="array" ref="AW929">IF(FALSE,"True," &amp; IF(_xlfn.XLOOKUP("Action_IsDenyOrDrop",'Scoring_Config'!$A:$A,'Scoring_Config'!$D:$D,"Yes")="Yes",_xlfn.XLOOKUP("Action_IsDenyOrDrop",'Scoring_Config'!$A:$A,'Scoring_Config'!$C:$C,0),0),"False,0")</f>
        <v>0</v>
      </c>
      <c r="AX929" cm="1">
        <f t="array" ref="AX929">IF(LEFT(AW929,4)="True",0,(IF(LEFT(Y929,4)="True",IF(_xlfn.XLOOKUP("Src_IsAny",'Scoring_Config'!$A:$A,'Scoring_Config'!$D:$D,"Yes")="Yes",_xlfn.XLOOKUP("Src_IsAny",'Scoring_Config'!$A:$A,'Scoring_Config'!$C:$C,10),0),0)+IF(LEFT(Z929,4)="True",IF(_xlfn.XLOOKUP("Src_CIDR_Le_16",'Scoring_Config'!$A:$A,'Scoring_Config'!$D:$D,"Yes")="Yes",_xlfn.XLOOKUP("Src_CIDR_Le_16",'Scoring_Config'!$A:$A,'Scoring_Config'!$C:$C,10),0),0)+IF(LEFT(AA929,4)="True",IF(_xlfn.XLOOKUP("Src_CIDR_17_22",'Scoring_Config'!$A:$A,'Scoring_Config'!$D:$D,"Yes")="Yes",_xlfn.XLOOKUP("Src_CIDR_17_22",'Scoring_Config'!$A:$A,'Scoring_Config'!$C:$C,5),0),0)+IF(LEFT(AB929,4)="True",IF(_xlfn.XLOOKUP("Dst_IsAny",'Scoring_Config'!$A:$A,'Scoring_Config'!$D:$D,"Yes")="Yes",_xlfn.XLOOKUP("Dst_IsAny",'Scoring_Config'!$A:$A,'Scoring_Config'!$C:$C,10),0),0)+IF(LEFT(AC929,4)="True",IF(_xlfn.XLOOKUP("Dst_CIDR_Le_16",'Scoring_Config'!$A:$A,'Scoring_Config'!$D:$D,"Yes")="Yes",_xlfn.XLOOKUP("Dst_CIDR_Le_16",'Scoring_Config'!$A:$A,'Scoring_Config'!$C:$C,10),0),0)+IF(LEFT(AD929,4)="True",IF(_xlfn.XLOOKUP("Dst_CIDR_17_22",'Scoring_Config'!$A:$A,'Scoring_Config'!$D:$D,"Yes")="Yes",_xlfn.XLOOKUP("Dst_CIDR_17_22",'Scoring_Config'!$A:$A,'Scoring_Config'!$C:$C,5),0),0)+IF(LEFT(AE929,4)="True",IF(_xlfn.XLOOKUP("SrcZone_IsAny",'Scoring_Config'!$A:$A,'Scoring_Config'!$D:$D,"Yes")="Yes",_xlfn.XLOOKUP("SrcZone_IsAny",'Scoring_Config'!$A:$A,'Scoring_Config'!$C:$C,10),0),0)+IF(LEFT(AF929,4)="True",IF(_xlfn.XLOOKUP("DstZone_IsAny",'Scoring_Config'!$A:$A,'Scoring_Config'!$D:$D,"Yes")="Yes",_xlfn.XLOOKUP("DstZone_IsAny",'Scoring_Config'!$A:$A,'Scoring_Config'!$C:$C,10),0),0)+IF(LEFT(AG929,4)="True",IF(_xlfn.XLOOKUP("Service_Any_OR_RangeGt1000",'Scoring_Config'!$A:$A,'Scoring_Config'!$D:$D,"Yes")="Yes",_xlfn.XLOOKUP("Service_Any_OR_RangeGt1000",'Scoring_Config'!$A:$A,'Scoring_Config'!$C:$C,10),0),0)+IF(LEFT(AH929,4)="True",IF(_xlfn.XLOOKUP("App_Any_OR_RangeGt1000",'Scoring_Config'!$A:$A,'Scoring_Config'!$D:$D,"Yes")="Yes",_xlfn.XLOOKUP("App_Any_OR_RangeGt1000",'Scoring_Config'!$A:$A,'Scoring_Config'!$C:$C,10),0),0)+IF(LEFT(AI929,4)="True",IF(_xlfn.XLOOKUP("Service_Insecure_Match",'Scoring_Config'!$A:$A,'Scoring_Config'!$D:$D,"Yes")="Yes",_xlfn.XLOOKUP("Service_Insecure_Match",'Scoring_Config'!$A:$A,'Scoring_Config'!$C:$C,5),0),0)+IF(LEFT(AJ929,4)="True",IF(_xlfn.XLOOKUP("Risky_Inbound",'Scoring_Config'!$A:$A,'Scoring_Config'!$D:$D,"Yes")="Yes",_xlfn.XLOOKUP("Risky_Inbound",'Scoring_Config'!$A:$A,'Scoring_Config'!$C:$C,50),0),0)+IF(LEFT(AK929,4)="True",IF(_xlfn.XLOOKUP("Risky_Outbound",'Scoring_Config'!$A:$A,'Scoring_Config'!$D:$D,"Yes")="Yes",_xlfn.XLOOKUP("Risky_Outbound",'Scoring_Config'!$A:$A,'Scoring_Config'!$C:$C,25),0),0)+IF(LEFT(AZ929,4)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929,FIND(",",AL929)+1,100)),0)+IF(LEFT(AM929,4)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929,FIND(",",AN929)+1,100)),0)+IF(_xlfn.XLOOKUP("Profile_Scoring",'Scoring_Config'!$A:$A,'Scoring_Config'!$D:$D,"Yes")="Yes",VALUE(MID(AO929,FIND(",",AO929)+1,100)),0)+IF(_xlfn.XLOOKUP("Options_Scoring",'Scoring_Config'!$A:$A,'Scoring_Config'!$D:$D,"Yes")="Yes",VALUE(MID(AP929,FIND(",",AP929)+1,100)),0)))</f>
        <v>0</v>
      </c>
      <c r="AZ929" cm="1">
        <f t="array" ref="AZ929">IF(FALSE,"True," &amp; IF(_xlfn.XLOOKUP("Migrate_Insecure",'Scoring_Config'!$A:$A,'Scoring_Config'!$D:$D,"Yes")="Yes",_xlfn.XLOOKUP("Migrate_Insecure",'Scoring_Config'!$A:$A,'Scoring_Config'!$C:$C,10),0),"False,0")</f>
        <v>0</v>
      </c>
    </row>
    <row r="930" spans="1:52">
      <c r="A930" t="s">
        <v>1979</v>
      </c>
      <c r="B930" t="s">
        <v>2903</v>
      </c>
      <c r="C930" t="s">
        <v>3542</v>
      </c>
      <c r="D930" t="s">
        <v>3545</v>
      </c>
      <c r="E930" t="s">
        <v>3563</v>
      </c>
      <c r="F930" t="s">
        <v>3905</v>
      </c>
      <c r="G930" t="s">
        <v>516</v>
      </c>
      <c r="H930" t="s">
        <v>174</v>
      </c>
      <c r="I930" t="s">
        <v>3913</v>
      </c>
      <c r="J930" t="s">
        <v>531</v>
      </c>
      <c r="K930" t="s">
        <v>1660</v>
      </c>
      <c r="L930" t="s">
        <v>1519</v>
      </c>
      <c r="M930" t="s">
        <v>1974</v>
      </c>
      <c r="N930" t="s">
        <v>4315</v>
      </c>
      <c r="O930" t="s">
        <v>4319</v>
      </c>
      <c r="P930" t="s">
        <v>4322</v>
      </c>
      <c r="Q930" t="s">
        <v>4982</v>
      </c>
      <c r="R930" t="s">
        <v>5439</v>
      </c>
      <c r="S930" t="s">
        <v>4324</v>
      </c>
      <c r="T930" t="s">
        <v>5792</v>
      </c>
      <c r="U930" t="s">
        <v>6400</v>
      </c>
      <c r="Y930" cm="1">
        <f t="array" ref="Y930">IF(FALSE,"True," &amp; IF(_xlfn.XLOOKUP("Src_IsAny",'Scoring_Config'!$A:$A,'Scoring_Config'!$D:$D,"Yes")="Yes",_xlfn.XLOOKUP("Src_IsAny",'Scoring_Config'!$A:$A,'Scoring_Config'!$C:$C,10),0),"False,0")</f>
        <v>0</v>
      </c>
      <c r="Z930" cm="1">
        <f t="array" ref="Z930">IF(FALSE,"True," &amp; IF(_xlfn.XLOOKUP("Src_CIDR_Le_16",'Scoring_Config'!$A:$A,'Scoring_Config'!$D:$D,"Yes")="Yes",_xlfn.XLOOKUP("Src_CIDR_Le_16",'Scoring_Config'!$A:$A,'Scoring_Config'!$C:$C,10),0),"False,0")</f>
        <v>0</v>
      </c>
      <c r="AA930" cm="1">
        <f t="array" ref="AA930">IF(FALSE,"True," &amp; IF(_xlfn.XLOOKUP("Src_CIDR_17_22",'Scoring_Config'!$A:$A,'Scoring_Config'!$D:$D,"Yes")="Yes",_xlfn.XLOOKUP("Src_CIDR_17_22",'Scoring_Config'!$A:$A,'Scoring_Config'!$C:$C,5),0),"False,0")</f>
        <v>0</v>
      </c>
      <c r="AB930" cm="1">
        <f t="array" ref="AB930">IF(FALSE,"True," &amp; IF(_xlfn.XLOOKUP("Dst_IsAny",'Scoring_Config'!$A:$A,'Scoring_Config'!$D:$D,"Yes")="Yes",_xlfn.XLOOKUP("Dst_IsAny",'Scoring_Config'!$A:$A,'Scoring_Config'!$C:$C,10),0),"False,0")</f>
        <v>0</v>
      </c>
      <c r="AC930" cm="1">
        <f t="array" ref="AC930">IF(FALSE,"True," &amp; IF(_xlfn.XLOOKUP("Dst_CIDR_Le_16",'Scoring_Config'!$A:$A,'Scoring_Config'!$D:$D,"Yes")="Yes",_xlfn.XLOOKUP("Dst_CIDR_Le_16",'Scoring_Config'!$A:$A,'Scoring_Config'!$C:$C,10),0),"False,0")</f>
        <v>0</v>
      </c>
      <c r="AD930" cm="1">
        <f t="array" ref="AD930">IF(FALSE,"True," &amp; IF(_xlfn.XLOOKUP("Dst_CIDR_17_22",'Scoring_Config'!$A:$A,'Scoring_Config'!$D:$D,"Yes")="Yes",_xlfn.XLOOKUP("Dst_CIDR_17_22",'Scoring_Config'!$A:$A,'Scoring_Config'!$C:$C,5),0),"False,0")</f>
        <v>0</v>
      </c>
      <c r="AE930" cm="1">
        <f t="array" ref="AE930">IF(FALSE,"True," &amp; IF(_xlfn.XLOOKUP("SrcZone_IsAny",'Scoring_Config'!$A:$A,'Scoring_Config'!$D:$D,"Yes")="Yes",_xlfn.XLOOKUP("SrcZone_IsAny",'Scoring_Config'!$A:$A,'Scoring_Config'!$C:$C,10),0),"False,0")</f>
        <v>0</v>
      </c>
      <c r="AF930" cm="1">
        <f t="array" ref="AF930">IF(FALSE,"True," &amp; IF(_xlfn.XLOOKUP("DstZone_IsAny",'Scoring_Config'!$A:$A,'Scoring_Config'!$D:$D,"Yes")="Yes",_xlfn.XLOOKUP("DstZone_IsAny",'Scoring_Config'!$A:$A,'Scoring_Config'!$C:$C,10),0),"False,0")</f>
        <v>0</v>
      </c>
      <c r="AG930" cm="1">
        <f t="array" ref="AG93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30" cm="1">
        <f t="array" ref="AH930">IF(FALSE,"True," &amp; IF(_xlfn.XLOOKUP("App_Any_OR_RangeGt1000",'Scoring_Config'!$A:$A,'Scoring_Config'!$D:$D,"Yes")="Yes",_xlfn.XLOOKUP("App_Any_OR_RangeGt1000",'Scoring_Config'!$A:$A,'Scoring_Config'!$C:$C,10),0),"False,0")</f>
        <v>0</v>
      </c>
      <c r="AI930" cm="1">
        <f t="array" ref="AI930">IF(FALSE,"True," &amp; IF(_xlfn.XLOOKUP("Service_Insecure_Match",'Scoring_Config'!$A:$A,'Scoring_Config'!$D:$D,"Yes")="Yes",_xlfn.XLOOKUP("Service_Insecure_Match",'Scoring_Config'!$A:$A,'Scoring_Config'!$C:$C,5),0),"False,0")</f>
        <v>0</v>
      </c>
      <c r="AJ930" cm="1">
        <f t="array" ref="AJ930">IF(FALSE,"True," &amp; IF(_xlfn.XLOOKUP("Risky_Inbound",'Scoring_Config'!$A:$A,'Scoring_Config'!$D:$D,"Yes")="Yes",_xlfn.XLOOKUP("Risky_Inbound",'Scoring_Config'!$A:$A,'Scoring_Config'!$C:$C,50),0),"False,0")</f>
        <v>0</v>
      </c>
      <c r="AK930" cm="1">
        <f t="array" ref="AK930">IF(FALSE,"True," &amp; IF(_xlfn.XLOOKUP("Risky_Outbound",'Scoring_Config'!$A:$A,'Scoring_Config'!$D:$D,"Yes")="Yes",_xlfn.XLOOKUP("Risky_Outbound",'Scoring_Config'!$A:$A,'Scoring_Config'!$C:$C,25),0),"False,0")</f>
        <v>0</v>
      </c>
      <c r="AL930" t="s">
        <v>6697</v>
      </c>
      <c r="AM930" cm="1">
        <f t="array" ref="AM93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30" t="s">
        <v>6697</v>
      </c>
      <c r="AO930" t="s">
        <v>6697</v>
      </c>
      <c r="AP930" t="s">
        <v>6697</v>
      </c>
      <c r="AQ930" cm="1">
        <f t="array" ref="AQ930">IF(FALSE,"True," &amp; IF(_xlfn.XLOOKUP("Service_IsAny",'Scoring_Config'!$A:$A,'Scoring_Config'!$D:$D,"Yes")="Yes",_xlfn.XLOOKUP("Service_IsAny",'Scoring_Config'!$A:$A,'Scoring_Config'!$C:$C,0),0),"False,0")</f>
        <v>0</v>
      </c>
      <c r="AR930">
        <v>1</v>
      </c>
      <c r="AS930" cm="1">
        <f t="array" ref="AS930">IF(FALSE,"True," &amp; IF(_xlfn.XLOOKUP("Service_RangeGt1000",'Scoring_Config'!$A:$A,'Scoring_Config'!$D:$D,"Yes")="Yes",_xlfn.XLOOKUP("Service_RangeGt1000",'Scoring_Config'!$A:$A,'Scoring_Config'!$C:$C,0),0),"False,0")</f>
        <v>0</v>
      </c>
      <c r="AT930" cm="1">
        <f t="array" ref="AT930">IF(FALSE,"True," &amp; IF(_xlfn.XLOOKUP("App_IsAny",'Scoring_Config'!$A:$A,'Scoring_Config'!$D:$D,"Yes")="Yes",_xlfn.XLOOKUP("App_IsAny",'Scoring_Config'!$A:$A,'Scoring_Config'!$C:$C,0),0),"False,0")</f>
        <v>0</v>
      </c>
      <c r="AU930">
        <v>1</v>
      </c>
      <c r="AV930" cm="1">
        <f t="array" ref="AV930">IF(FALSE,"True," &amp; IF(_xlfn.XLOOKUP("App_RangeGt1000",'Scoring_Config'!$A:$A,'Scoring_Config'!$D:$D,"Yes")="Yes",_xlfn.XLOOKUP("App_RangeGt1000",'Scoring_Config'!$A:$A,'Scoring_Config'!$C:$C,0),0),"False,0")</f>
        <v>0</v>
      </c>
      <c r="AW930" cm="1">
        <f t="array" ref="AW930">IF(FALSE,"True," &amp; IF(_xlfn.XLOOKUP("Action_IsDenyOrDrop",'Scoring_Config'!$A:$A,'Scoring_Config'!$D:$D,"Yes")="Yes",_xlfn.XLOOKUP("Action_IsDenyOrDrop",'Scoring_Config'!$A:$A,'Scoring_Config'!$C:$C,0),0),"False,0")</f>
        <v>0</v>
      </c>
      <c r="AX930" cm="1">
        <f t="array" ref="AX930">IF(LEFT(AW930,4)="True",0,(IF(LEFT(Y930,4)="True",IF(_xlfn.XLOOKUP("Src_IsAny",'Scoring_Config'!$A:$A,'Scoring_Config'!$D:$D,"Yes")="Yes",_xlfn.XLOOKUP("Src_IsAny",'Scoring_Config'!$A:$A,'Scoring_Config'!$C:$C,10),0),0)+IF(LEFT(Z930,4)="True",IF(_xlfn.XLOOKUP("Src_CIDR_Le_16",'Scoring_Config'!$A:$A,'Scoring_Config'!$D:$D,"Yes")="Yes",_xlfn.XLOOKUP("Src_CIDR_Le_16",'Scoring_Config'!$A:$A,'Scoring_Config'!$C:$C,10),0),0)+IF(LEFT(AA930,4)="True",IF(_xlfn.XLOOKUP("Src_CIDR_17_22",'Scoring_Config'!$A:$A,'Scoring_Config'!$D:$D,"Yes")="Yes",_xlfn.XLOOKUP("Src_CIDR_17_22",'Scoring_Config'!$A:$A,'Scoring_Config'!$C:$C,5),0),0)+IF(LEFT(AB930,4)="True",IF(_xlfn.XLOOKUP("Dst_IsAny",'Scoring_Config'!$A:$A,'Scoring_Config'!$D:$D,"Yes")="Yes",_xlfn.XLOOKUP("Dst_IsAny",'Scoring_Config'!$A:$A,'Scoring_Config'!$C:$C,10),0),0)+IF(LEFT(AC930,4)="True",IF(_xlfn.XLOOKUP("Dst_CIDR_Le_16",'Scoring_Config'!$A:$A,'Scoring_Config'!$D:$D,"Yes")="Yes",_xlfn.XLOOKUP("Dst_CIDR_Le_16",'Scoring_Config'!$A:$A,'Scoring_Config'!$C:$C,10),0),0)+IF(LEFT(AD930,4)="True",IF(_xlfn.XLOOKUP("Dst_CIDR_17_22",'Scoring_Config'!$A:$A,'Scoring_Config'!$D:$D,"Yes")="Yes",_xlfn.XLOOKUP("Dst_CIDR_17_22",'Scoring_Config'!$A:$A,'Scoring_Config'!$C:$C,5),0),0)+IF(LEFT(AE930,4)="True",IF(_xlfn.XLOOKUP("SrcZone_IsAny",'Scoring_Config'!$A:$A,'Scoring_Config'!$D:$D,"Yes")="Yes",_xlfn.XLOOKUP("SrcZone_IsAny",'Scoring_Config'!$A:$A,'Scoring_Config'!$C:$C,10),0),0)+IF(LEFT(AF930,4)="True",IF(_xlfn.XLOOKUP("DstZone_IsAny",'Scoring_Config'!$A:$A,'Scoring_Config'!$D:$D,"Yes")="Yes",_xlfn.XLOOKUP("DstZone_IsAny",'Scoring_Config'!$A:$A,'Scoring_Config'!$C:$C,10),0),0)+IF(LEFT(AG930,4)="True",IF(_xlfn.XLOOKUP("Service_Any_OR_RangeGt1000",'Scoring_Config'!$A:$A,'Scoring_Config'!$D:$D,"Yes")="Yes",_xlfn.XLOOKUP("Service_Any_OR_RangeGt1000",'Scoring_Config'!$A:$A,'Scoring_Config'!$C:$C,10),0),0)+IF(LEFT(AH930,4)="True",IF(_xlfn.XLOOKUP("App_Any_OR_RangeGt1000",'Scoring_Config'!$A:$A,'Scoring_Config'!$D:$D,"Yes")="Yes",_xlfn.XLOOKUP("App_Any_OR_RangeGt1000",'Scoring_Config'!$A:$A,'Scoring_Config'!$C:$C,10),0),0)+IF(LEFT(AI930,4)="True",IF(_xlfn.XLOOKUP("Service_Insecure_Match",'Scoring_Config'!$A:$A,'Scoring_Config'!$D:$D,"Yes")="Yes",_xlfn.XLOOKUP("Service_Insecure_Match",'Scoring_Config'!$A:$A,'Scoring_Config'!$C:$C,5),0),0)+IF(LEFT(AJ930,4)="True",IF(_xlfn.XLOOKUP("Risky_Inbound",'Scoring_Config'!$A:$A,'Scoring_Config'!$D:$D,"Yes")="Yes",_xlfn.XLOOKUP("Risky_Inbound",'Scoring_Config'!$A:$A,'Scoring_Config'!$C:$C,50),0),0)+IF(LEFT(AK930,4)="True",IF(_xlfn.XLOOKUP("Risky_Outbound",'Scoring_Config'!$A:$A,'Scoring_Config'!$D:$D,"Yes")="Yes",_xlfn.XLOOKUP("Risky_Outbound",'Scoring_Config'!$A:$A,'Scoring_Config'!$C:$C,25),0),0)+IF(LEFT(AZ930,4)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930,FIND(",",AL930)+1,100)),0)+IF(LEFT(AM930,4)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930,FIND(",",AN930)+1,100)),0)+IF(_xlfn.XLOOKUP("Profile_Scoring",'Scoring_Config'!$A:$A,'Scoring_Config'!$D:$D,"Yes")="Yes",VALUE(MID(AO930,FIND(",",AO930)+1,100)),0)+IF(_xlfn.XLOOKUP("Options_Scoring",'Scoring_Config'!$A:$A,'Scoring_Config'!$D:$D,"Yes")="Yes",VALUE(MID(AP930,FIND(",",AP930)+1,100)),0)))</f>
        <v>0</v>
      </c>
      <c r="AZ930" cm="1">
        <f t="array" ref="AZ930">IF(FALSE,"True," &amp; IF(_xlfn.XLOOKUP("Migrate_Insecure",'Scoring_Config'!$A:$A,'Scoring_Config'!$D:$D,"Yes")="Yes",_xlfn.XLOOKUP("Migrate_Insecure",'Scoring_Config'!$A:$A,'Scoring_Config'!$C:$C,10),0),"False,0")</f>
        <v>0</v>
      </c>
    </row>
    <row r="931" spans="1:52">
      <c r="A931" t="s">
        <v>1979</v>
      </c>
      <c r="B931" t="s">
        <v>2904</v>
      </c>
      <c r="C931" t="s">
        <v>3542</v>
      </c>
      <c r="D931" t="s">
        <v>3544</v>
      </c>
      <c r="E931" t="s">
        <v>3562</v>
      </c>
      <c r="F931" t="s">
        <v>3921</v>
      </c>
      <c r="G931" t="s">
        <v>532</v>
      </c>
      <c r="H931" t="s">
        <v>193</v>
      </c>
      <c r="I931" t="s">
        <v>4009</v>
      </c>
      <c r="J931" t="s">
        <v>541</v>
      </c>
      <c r="K931" t="s">
        <v>1880</v>
      </c>
      <c r="L931" t="s">
        <v>1520</v>
      </c>
      <c r="M931" t="s">
        <v>1973</v>
      </c>
      <c r="N931" t="s">
        <v>4315</v>
      </c>
      <c r="O931" t="s">
        <v>4319</v>
      </c>
      <c r="P931" t="s">
        <v>4323</v>
      </c>
      <c r="Q931" t="s">
        <v>4983</v>
      </c>
      <c r="R931" t="s">
        <v>5439</v>
      </c>
      <c r="S931" t="s">
        <v>4324</v>
      </c>
      <c r="T931" t="s">
        <v>5605</v>
      </c>
      <c r="U931" t="s">
        <v>6389</v>
      </c>
      <c r="Y931" cm="1">
        <f t="array" ref="Y931">IF(FALSE,"True," &amp; IF(_xlfn.XLOOKUP("Src_IsAny",'Scoring_Config'!$A:$A,'Scoring_Config'!$D:$D,"Yes")="Yes",_xlfn.XLOOKUP("Src_IsAny",'Scoring_Config'!$A:$A,'Scoring_Config'!$C:$C,10),0),"False,0")</f>
        <v>0</v>
      </c>
      <c r="Z931" cm="1">
        <f t="array" ref="Z931">IF(FALSE,"True," &amp; IF(_xlfn.XLOOKUP("Src_CIDR_Le_16",'Scoring_Config'!$A:$A,'Scoring_Config'!$D:$D,"Yes")="Yes",_xlfn.XLOOKUP("Src_CIDR_Le_16",'Scoring_Config'!$A:$A,'Scoring_Config'!$C:$C,10),0),"False,0")</f>
        <v>0</v>
      </c>
      <c r="AA931" cm="1">
        <f t="array" ref="AA931">IF(FALSE,"True," &amp; IF(_xlfn.XLOOKUP("Src_CIDR_17_22",'Scoring_Config'!$A:$A,'Scoring_Config'!$D:$D,"Yes")="Yes",_xlfn.XLOOKUP("Src_CIDR_17_22",'Scoring_Config'!$A:$A,'Scoring_Config'!$C:$C,5),0),"False,0")</f>
        <v>0</v>
      </c>
      <c r="AB931" cm="1">
        <f t="array" ref="AB931">IF(FALSE,"True," &amp; IF(_xlfn.XLOOKUP("Dst_IsAny",'Scoring_Config'!$A:$A,'Scoring_Config'!$D:$D,"Yes")="Yes",_xlfn.XLOOKUP("Dst_IsAny",'Scoring_Config'!$A:$A,'Scoring_Config'!$C:$C,10),0),"False,0")</f>
        <v>0</v>
      </c>
      <c r="AC931" cm="1">
        <f t="array" ref="AC931">IF(FALSE,"True," &amp; IF(_xlfn.XLOOKUP("Dst_CIDR_Le_16",'Scoring_Config'!$A:$A,'Scoring_Config'!$D:$D,"Yes")="Yes",_xlfn.XLOOKUP("Dst_CIDR_Le_16",'Scoring_Config'!$A:$A,'Scoring_Config'!$C:$C,10),0),"False,0")</f>
        <v>0</v>
      </c>
      <c r="AD931" cm="1">
        <f t="array" ref="AD931">IF(FALSE,"True," &amp; IF(_xlfn.XLOOKUP("Dst_CIDR_17_22",'Scoring_Config'!$A:$A,'Scoring_Config'!$D:$D,"Yes")="Yes",_xlfn.XLOOKUP("Dst_CIDR_17_22",'Scoring_Config'!$A:$A,'Scoring_Config'!$C:$C,5),0),"False,0")</f>
        <v>0</v>
      </c>
      <c r="AE931" cm="1">
        <f t="array" ref="AE931">IF(FALSE,"True," &amp; IF(_xlfn.XLOOKUP("SrcZone_IsAny",'Scoring_Config'!$A:$A,'Scoring_Config'!$D:$D,"Yes")="Yes",_xlfn.XLOOKUP("SrcZone_IsAny",'Scoring_Config'!$A:$A,'Scoring_Config'!$C:$C,10),0),"False,0")</f>
        <v>0</v>
      </c>
      <c r="AF931" cm="1">
        <f t="array" ref="AF931">IF(FALSE,"True," &amp; IF(_xlfn.XLOOKUP("DstZone_IsAny",'Scoring_Config'!$A:$A,'Scoring_Config'!$D:$D,"Yes")="Yes",_xlfn.XLOOKUP("DstZone_IsAny",'Scoring_Config'!$A:$A,'Scoring_Config'!$C:$C,10),0),"False,0")</f>
        <v>0</v>
      </c>
      <c r="AG931" cm="1">
        <f t="array" ref="AG93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31" cm="1">
        <f t="array" ref="AH931">IF(FALSE,"True," &amp; IF(_xlfn.XLOOKUP("App_Any_OR_RangeGt1000",'Scoring_Config'!$A:$A,'Scoring_Config'!$D:$D,"Yes")="Yes",_xlfn.XLOOKUP("App_Any_OR_RangeGt1000",'Scoring_Config'!$A:$A,'Scoring_Config'!$C:$C,10),0),"False,0")</f>
        <v>0</v>
      </c>
      <c r="AI931" cm="1">
        <f t="array" ref="AI931">IF(FALSE,"True," &amp; IF(_xlfn.XLOOKUP("Service_Insecure_Match",'Scoring_Config'!$A:$A,'Scoring_Config'!$D:$D,"Yes")="Yes",_xlfn.XLOOKUP("Service_Insecure_Match",'Scoring_Config'!$A:$A,'Scoring_Config'!$C:$C,5),0),"False,0")</f>
        <v>0</v>
      </c>
      <c r="AJ931" cm="1">
        <f t="array" ref="AJ931">IF(FALSE,"True," &amp; IF(_xlfn.XLOOKUP("Risky_Inbound",'Scoring_Config'!$A:$A,'Scoring_Config'!$D:$D,"Yes")="Yes",_xlfn.XLOOKUP("Risky_Inbound",'Scoring_Config'!$A:$A,'Scoring_Config'!$C:$C,50),0),"False,0")</f>
        <v>0</v>
      </c>
      <c r="AK931" cm="1">
        <f t="array" ref="AK931">IF(FALSE,"True," &amp; IF(_xlfn.XLOOKUP("Risky_Outbound",'Scoring_Config'!$A:$A,'Scoring_Config'!$D:$D,"Yes")="Yes",_xlfn.XLOOKUP("Risky_Outbound",'Scoring_Config'!$A:$A,'Scoring_Config'!$C:$C,25),0),"False,0")</f>
        <v>0</v>
      </c>
      <c r="AL931" t="s">
        <v>6699</v>
      </c>
      <c r="AM931" cm="1">
        <f t="array" ref="AM93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31" t="s">
        <v>6697</v>
      </c>
      <c r="AO931" t="s">
        <v>6697</v>
      </c>
      <c r="AP931" t="s">
        <v>6697</v>
      </c>
      <c r="AQ931" cm="1">
        <f t="array" ref="AQ931">IF(FALSE,"True," &amp; IF(_xlfn.XLOOKUP("Service_IsAny",'Scoring_Config'!$A:$A,'Scoring_Config'!$D:$D,"Yes")="Yes",_xlfn.XLOOKUP("Service_IsAny",'Scoring_Config'!$A:$A,'Scoring_Config'!$C:$C,0),0),"False,0")</f>
        <v>0</v>
      </c>
      <c r="AR931">
        <v>0</v>
      </c>
      <c r="AS931" cm="1">
        <f t="array" ref="AS931">IF(FALSE,"True," &amp; IF(_xlfn.XLOOKUP("Service_RangeGt1000",'Scoring_Config'!$A:$A,'Scoring_Config'!$D:$D,"Yes")="Yes",_xlfn.XLOOKUP("Service_RangeGt1000",'Scoring_Config'!$A:$A,'Scoring_Config'!$C:$C,0),0),"False,0")</f>
        <v>0</v>
      </c>
      <c r="AT931" cm="1">
        <f t="array" ref="AT931">IF(FALSE,"True," &amp; IF(_xlfn.XLOOKUP("App_IsAny",'Scoring_Config'!$A:$A,'Scoring_Config'!$D:$D,"Yes")="Yes",_xlfn.XLOOKUP("App_IsAny",'Scoring_Config'!$A:$A,'Scoring_Config'!$C:$C,0),0),"False,0")</f>
        <v>0</v>
      </c>
      <c r="AU931">
        <v>0</v>
      </c>
      <c r="AV931" cm="1">
        <f t="array" ref="AV931">IF(FALSE,"True," &amp; IF(_xlfn.XLOOKUP("App_RangeGt1000",'Scoring_Config'!$A:$A,'Scoring_Config'!$D:$D,"Yes")="Yes",_xlfn.XLOOKUP("App_RangeGt1000",'Scoring_Config'!$A:$A,'Scoring_Config'!$C:$C,0),0),"False,0")</f>
        <v>0</v>
      </c>
      <c r="AW931" cm="1">
        <f t="array" ref="AW931">IF(FALSE,"True," &amp; IF(_xlfn.XLOOKUP("Action_IsDenyOrDrop",'Scoring_Config'!$A:$A,'Scoring_Config'!$D:$D,"Yes")="Yes",_xlfn.XLOOKUP("Action_IsDenyOrDrop",'Scoring_Config'!$A:$A,'Scoring_Config'!$C:$C,0),0),"False,0")</f>
        <v>0</v>
      </c>
      <c r="AX931" cm="1">
        <f t="array" ref="AX931">IF(LEFT(AW931,4)="True",0,(IF(LEFT(Y931,4)="True",IF(_xlfn.XLOOKUP("Src_IsAny",'Scoring_Config'!$A:$A,'Scoring_Config'!$D:$D,"Yes")="Yes",_xlfn.XLOOKUP("Src_IsAny",'Scoring_Config'!$A:$A,'Scoring_Config'!$C:$C,10),0),0)+IF(LEFT(Z931,4)="True",IF(_xlfn.XLOOKUP("Src_CIDR_Le_16",'Scoring_Config'!$A:$A,'Scoring_Config'!$D:$D,"Yes")="Yes",_xlfn.XLOOKUP("Src_CIDR_Le_16",'Scoring_Config'!$A:$A,'Scoring_Config'!$C:$C,10),0),0)+IF(LEFT(AA931,4)="True",IF(_xlfn.XLOOKUP("Src_CIDR_17_22",'Scoring_Config'!$A:$A,'Scoring_Config'!$D:$D,"Yes")="Yes",_xlfn.XLOOKUP("Src_CIDR_17_22",'Scoring_Config'!$A:$A,'Scoring_Config'!$C:$C,5),0),0)+IF(LEFT(AB931,4)="True",IF(_xlfn.XLOOKUP("Dst_IsAny",'Scoring_Config'!$A:$A,'Scoring_Config'!$D:$D,"Yes")="Yes",_xlfn.XLOOKUP("Dst_IsAny",'Scoring_Config'!$A:$A,'Scoring_Config'!$C:$C,10),0),0)+IF(LEFT(AC931,4)="True",IF(_xlfn.XLOOKUP("Dst_CIDR_Le_16",'Scoring_Config'!$A:$A,'Scoring_Config'!$D:$D,"Yes")="Yes",_xlfn.XLOOKUP("Dst_CIDR_Le_16",'Scoring_Config'!$A:$A,'Scoring_Config'!$C:$C,10),0),0)+IF(LEFT(AD931,4)="True",IF(_xlfn.XLOOKUP("Dst_CIDR_17_22",'Scoring_Config'!$A:$A,'Scoring_Config'!$D:$D,"Yes")="Yes",_xlfn.XLOOKUP("Dst_CIDR_17_22",'Scoring_Config'!$A:$A,'Scoring_Config'!$C:$C,5),0),0)+IF(LEFT(AE931,4)="True",IF(_xlfn.XLOOKUP("SrcZone_IsAny",'Scoring_Config'!$A:$A,'Scoring_Config'!$D:$D,"Yes")="Yes",_xlfn.XLOOKUP("SrcZone_IsAny",'Scoring_Config'!$A:$A,'Scoring_Config'!$C:$C,10),0),0)+IF(LEFT(AF931,4)="True",IF(_xlfn.XLOOKUP("DstZone_IsAny",'Scoring_Config'!$A:$A,'Scoring_Config'!$D:$D,"Yes")="Yes",_xlfn.XLOOKUP("DstZone_IsAny",'Scoring_Config'!$A:$A,'Scoring_Config'!$C:$C,10),0),0)+IF(LEFT(AG931,4)="True",IF(_xlfn.XLOOKUP("Service_Any_OR_RangeGt1000",'Scoring_Config'!$A:$A,'Scoring_Config'!$D:$D,"Yes")="Yes",_xlfn.XLOOKUP("Service_Any_OR_RangeGt1000",'Scoring_Config'!$A:$A,'Scoring_Config'!$C:$C,10),0),0)+IF(LEFT(AH931,4)="True",IF(_xlfn.XLOOKUP("App_Any_OR_RangeGt1000",'Scoring_Config'!$A:$A,'Scoring_Config'!$D:$D,"Yes")="Yes",_xlfn.XLOOKUP("App_Any_OR_RangeGt1000",'Scoring_Config'!$A:$A,'Scoring_Config'!$C:$C,10),0),0)+IF(LEFT(AI931,4)="True",IF(_xlfn.XLOOKUP("Service_Insecure_Match",'Scoring_Config'!$A:$A,'Scoring_Config'!$D:$D,"Yes")="Yes",_xlfn.XLOOKUP("Service_Insecure_Match",'Scoring_Config'!$A:$A,'Scoring_Config'!$C:$C,5),0),0)+IF(LEFT(AJ931,4)="True",IF(_xlfn.XLOOKUP("Risky_Inbound",'Scoring_Config'!$A:$A,'Scoring_Config'!$D:$D,"Yes")="Yes",_xlfn.XLOOKUP("Risky_Inbound",'Scoring_Config'!$A:$A,'Scoring_Config'!$C:$C,50),0),0)+IF(LEFT(AK931,4)="True",IF(_xlfn.XLOOKUP("Risky_Outbound",'Scoring_Config'!$A:$A,'Scoring_Config'!$D:$D,"Yes")="Yes",_xlfn.XLOOKUP("Risky_Outbound",'Scoring_Config'!$A:$A,'Scoring_Config'!$C:$C,25),0),0)+IF(LEFT(AZ931,4)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931,FIND(",",AL931)+1,100)),0)+IF(LEFT(AM931,4)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931,FIND(",",AN931)+1,100)),0)+IF(_xlfn.XLOOKUP("Profile_Scoring",'Scoring_Config'!$A:$A,'Scoring_Config'!$D:$D,"Yes")="Yes",VALUE(MID(AO931,FIND(",",AO931)+1,100)),0)+IF(_xlfn.XLOOKUP("Options_Scoring",'Scoring_Config'!$A:$A,'Scoring_Config'!$D:$D,"Yes")="Yes",VALUE(MID(AP931,FIND(",",AP931)+1,100)),0)))</f>
        <v>0</v>
      </c>
      <c r="AZ931" cm="1">
        <f t="array" ref="AZ931">IF(FALSE,"True," &amp; IF(_xlfn.XLOOKUP("Migrate_Insecure",'Scoring_Config'!$A:$A,'Scoring_Config'!$D:$D,"Yes")="Yes",_xlfn.XLOOKUP("Migrate_Insecure",'Scoring_Config'!$A:$A,'Scoring_Config'!$C:$C,10),0),"False,0")</f>
        <v>0</v>
      </c>
    </row>
    <row r="932" spans="1:52">
      <c r="A932" t="s">
        <v>1979</v>
      </c>
      <c r="B932" t="s">
        <v>2905</v>
      </c>
      <c r="C932" t="s">
        <v>3542</v>
      </c>
      <c r="D932" t="s">
        <v>3545</v>
      </c>
      <c r="E932" t="s">
        <v>3563</v>
      </c>
      <c r="F932" t="s">
        <v>3825</v>
      </c>
      <c r="G932" t="s">
        <v>517</v>
      </c>
      <c r="H932" t="s">
        <v>174</v>
      </c>
      <c r="I932" t="s">
        <v>3915</v>
      </c>
      <c r="J932" t="s">
        <v>540</v>
      </c>
      <c r="K932" t="s">
        <v>1660</v>
      </c>
      <c r="L932" t="s">
        <v>1519</v>
      </c>
      <c r="M932" t="s">
        <v>1974</v>
      </c>
      <c r="N932" t="s">
        <v>4315</v>
      </c>
      <c r="O932" t="s">
        <v>4319</v>
      </c>
      <c r="P932" t="s">
        <v>4322</v>
      </c>
      <c r="Q932" t="s">
        <v>4971</v>
      </c>
      <c r="R932" t="s">
        <v>5439</v>
      </c>
      <c r="S932" t="s">
        <v>4324</v>
      </c>
      <c r="T932" t="s">
        <v>5792</v>
      </c>
      <c r="U932" t="s">
        <v>6389</v>
      </c>
      <c r="Y932" cm="1">
        <f t="array" ref="Y932">IF(FALSE,"True," &amp; IF(_xlfn.XLOOKUP("Src_IsAny",'Scoring_Config'!$A:$A,'Scoring_Config'!$D:$D,"Yes")="Yes",_xlfn.XLOOKUP("Src_IsAny",'Scoring_Config'!$A:$A,'Scoring_Config'!$C:$C,10),0),"False,0")</f>
        <v>0</v>
      </c>
      <c r="Z932" cm="1">
        <f t="array" ref="Z932">IF(FALSE,"True," &amp; IF(_xlfn.XLOOKUP("Src_CIDR_Le_16",'Scoring_Config'!$A:$A,'Scoring_Config'!$D:$D,"Yes")="Yes",_xlfn.XLOOKUP("Src_CIDR_Le_16",'Scoring_Config'!$A:$A,'Scoring_Config'!$C:$C,10),0),"False,0")</f>
        <v>0</v>
      </c>
      <c r="AA932" cm="1">
        <f t="array" ref="AA932">IF(FALSE,"True," &amp; IF(_xlfn.XLOOKUP("Src_CIDR_17_22",'Scoring_Config'!$A:$A,'Scoring_Config'!$D:$D,"Yes")="Yes",_xlfn.XLOOKUP("Src_CIDR_17_22",'Scoring_Config'!$A:$A,'Scoring_Config'!$C:$C,5),0),"False,0")</f>
        <v>0</v>
      </c>
      <c r="AB932" cm="1">
        <f t="array" ref="AB932">IF(FALSE,"True," &amp; IF(_xlfn.XLOOKUP("Dst_IsAny",'Scoring_Config'!$A:$A,'Scoring_Config'!$D:$D,"Yes")="Yes",_xlfn.XLOOKUP("Dst_IsAny",'Scoring_Config'!$A:$A,'Scoring_Config'!$C:$C,10),0),"False,0")</f>
        <v>0</v>
      </c>
      <c r="AC932" cm="1">
        <f t="array" ref="AC932">IF(FALSE,"True," &amp; IF(_xlfn.XLOOKUP("Dst_CIDR_Le_16",'Scoring_Config'!$A:$A,'Scoring_Config'!$D:$D,"Yes")="Yes",_xlfn.XLOOKUP("Dst_CIDR_Le_16",'Scoring_Config'!$A:$A,'Scoring_Config'!$C:$C,10),0),"False,0")</f>
        <v>0</v>
      </c>
      <c r="AD932" cm="1">
        <f t="array" ref="AD932">IF(FALSE,"True," &amp; IF(_xlfn.XLOOKUP("Dst_CIDR_17_22",'Scoring_Config'!$A:$A,'Scoring_Config'!$D:$D,"Yes")="Yes",_xlfn.XLOOKUP("Dst_CIDR_17_22",'Scoring_Config'!$A:$A,'Scoring_Config'!$C:$C,5),0),"False,0")</f>
        <v>0</v>
      </c>
      <c r="AE932" cm="1">
        <f t="array" ref="AE932">IF(FALSE,"True," &amp; IF(_xlfn.XLOOKUP("SrcZone_IsAny",'Scoring_Config'!$A:$A,'Scoring_Config'!$D:$D,"Yes")="Yes",_xlfn.XLOOKUP("SrcZone_IsAny",'Scoring_Config'!$A:$A,'Scoring_Config'!$C:$C,10),0),"False,0")</f>
        <v>0</v>
      </c>
      <c r="AF932" cm="1">
        <f t="array" ref="AF932">IF(FALSE,"True," &amp; IF(_xlfn.XLOOKUP("DstZone_IsAny",'Scoring_Config'!$A:$A,'Scoring_Config'!$D:$D,"Yes")="Yes",_xlfn.XLOOKUP("DstZone_IsAny",'Scoring_Config'!$A:$A,'Scoring_Config'!$C:$C,10),0),"False,0")</f>
        <v>0</v>
      </c>
      <c r="AG932" cm="1">
        <f t="array" ref="AG93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32" cm="1">
        <f t="array" ref="AH932">IF(FALSE,"True," &amp; IF(_xlfn.XLOOKUP("App_Any_OR_RangeGt1000",'Scoring_Config'!$A:$A,'Scoring_Config'!$D:$D,"Yes")="Yes",_xlfn.XLOOKUP("App_Any_OR_RangeGt1000",'Scoring_Config'!$A:$A,'Scoring_Config'!$C:$C,10),0),"False,0")</f>
        <v>0</v>
      </c>
      <c r="AI932" cm="1">
        <f t="array" ref="AI932">IF(FALSE,"True," &amp; IF(_xlfn.XLOOKUP("Service_Insecure_Match",'Scoring_Config'!$A:$A,'Scoring_Config'!$D:$D,"Yes")="Yes",_xlfn.XLOOKUP("Service_Insecure_Match",'Scoring_Config'!$A:$A,'Scoring_Config'!$C:$C,5),0),"False,0")</f>
        <v>0</v>
      </c>
      <c r="AJ932" cm="1">
        <f t="array" ref="AJ932">IF(FALSE,"True," &amp; IF(_xlfn.XLOOKUP("Risky_Inbound",'Scoring_Config'!$A:$A,'Scoring_Config'!$D:$D,"Yes")="Yes",_xlfn.XLOOKUP("Risky_Inbound",'Scoring_Config'!$A:$A,'Scoring_Config'!$C:$C,50),0),"False,0")</f>
        <v>0</v>
      </c>
      <c r="AK932" cm="1">
        <f t="array" ref="AK932">IF(FALSE,"True," &amp; IF(_xlfn.XLOOKUP("Risky_Outbound",'Scoring_Config'!$A:$A,'Scoring_Config'!$D:$D,"Yes")="Yes",_xlfn.XLOOKUP("Risky_Outbound",'Scoring_Config'!$A:$A,'Scoring_Config'!$C:$C,25),0),"False,0")</f>
        <v>0</v>
      </c>
      <c r="AL932" t="s">
        <v>6697</v>
      </c>
      <c r="AM932" cm="1">
        <f t="array" ref="AM93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32" t="s">
        <v>6697</v>
      </c>
      <c r="AO932" t="s">
        <v>6697</v>
      </c>
      <c r="AP932" t="s">
        <v>6697</v>
      </c>
      <c r="AQ932" cm="1">
        <f t="array" ref="AQ932">IF(FALSE,"True," &amp; IF(_xlfn.XLOOKUP("Service_IsAny",'Scoring_Config'!$A:$A,'Scoring_Config'!$D:$D,"Yes")="Yes",_xlfn.XLOOKUP("Service_IsAny",'Scoring_Config'!$A:$A,'Scoring_Config'!$C:$C,0),0),"False,0")</f>
        <v>0</v>
      </c>
      <c r="AR932">
        <v>1</v>
      </c>
      <c r="AS932" cm="1">
        <f t="array" ref="AS932">IF(FALSE,"True," &amp; IF(_xlfn.XLOOKUP("Service_RangeGt1000",'Scoring_Config'!$A:$A,'Scoring_Config'!$D:$D,"Yes")="Yes",_xlfn.XLOOKUP("Service_RangeGt1000",'Scoring_Config'!$A:$A,'Scoring_Config'!$C:$C,0),0),"False,0")</f>
        <v>0</v>
      </c>
      <c r="AT932" cm="1">
        <f t="array" ref="AT932">IF(FALSE,"True," &amp; IF(_xlfn.XLOOKUP("App_IsAny",'Scoring_Config'!$A:$A,'Scoring_Config'!$D:$D,"Yes")="Yes",_xlfn.XLOOKUP("App_IsAny",'Scoring_Config'!$A:$A,'Scoring_Config'!$C:$C,0),0),"False,0")</f>
        <v>0</v>
      </c>
      <c r="AU932">
        <v>1</v>
      </c>
      <c r="AV932" cm="1">
        <f t="array" ref="AV932">IF(FALSE,"True," &amp; IF(_xlfn.XLOOKUP("App_RangeGt1000",'Scoring_Config'!$A:$A,'Scoring_Config'!$D:$D,"Yes")="Yes",_xlfn.XLOOKUP("App_RangeGt1000",'Scoring_Config'!$A:$A,'Scoring_Config'!$C:$C,0),0),"False,0")</f>
        <v>0</v>
      </c>
      <c r="AW932" cm="1">
        <f t="array" ref="AW932">IF(FALSE,"True," &amp; IF(_xlfn.XLOOKUP("Action_IsDenyOrDrop",'Scoring_Config'!$A:$A,'Scoring_Config'!$D:$D,"Yes")="Yes",_xlfn.XLOOKUP("Action_IsDenyOrDrop",'Scoring_Config'!$A:$A,'Scoring_Config'!$C:$C,0),0),"False,0")</f>
        <v>0</v>
      </c>
      <c r="AX932" cm="1">
        <f t="array" ref="AX932">IF(LEFT(AW932,4)="True",0,(IF(LEFT(Y932,4)="True",IF(_xlfn.XLOOKUP("Src_IsAny",'Scoring_Config'!$A:$A,'Scoring_Config'!$D:$D,"Yes")="Yes",_xlfn.XLOOKUP("Src_IsAny",'Scoring_Config'!$A:$A,'Scoring_Config'!$C:$C,10),0),0)+IF(LEFT(Z932,4)="True",IF(_xlfn.XLOOKUP("Src_CIDR_Le_16",'Scoring_Config'!$A:$A,'Scoring_Config'!$D:$D,"Yes")="Yes",_xlfn.XLOOKUP("Src_CIDR_Le_16",'Scoring_Config'!$A:$A,'Scoring_Config'!$C:$C,10),0),0)+IF(LEFT(AA932,4)="True",IF(_xlfn.XLOOKUP("Src_CIDR_17_22",'Scoring_Config'!$A:$A,'Scoring_Config'!$D:$D,"Yes")="Yes",_xlfn.XLOOKUP("Src_CIDR_17_22",'Scoring_Config'!$A:$A,'Scoring_Config'!$C:$C,5),0),0)+IF(LEFT(AB932,4)="True",IF(_xlfn.XLOOKUP("Dst_IsAny",'Scoring_Config'!$A:$A,'Scoring_Config'!$D:$D,"Yes")="Yes",_xlfn.XLOOKUP("Dst_IsAny",'Scoring_Config'!$A:$A,'Scoring_Config'!$C:$C,10),0),0)+IF(LEFT(AC932,4)="True",IF(_xlfn.XLOOKUP("Dst_CIDR_Le_16",'Scoring_Config'!$A:$A,'Scoring_Config'!$D:$D,"Yes")="Yes",_xlfn.XLOOKUP("Dst_CIDR_Le_16",'Scoring_Config'!$A:$A,'Scoring_Config'!$C:$C,10),0),0)+IF(LEFT(AD932,4)="True",IF(_xlfn.XLOOKUP("Dst_CIDR_17_22",'Scoring_Config'!$A:$A,'Scoring_Config'!$D:$D,"Yes")="Yes",_xlfn.XLOOKUP("Dst_CIDR_17_22",'Scoring_Config'!$A:$A,'Scoring_Config'!$C:$C,5),0),0)+IF(LEFT(AE932,4)="True",IF(_xlfn.XLOOKUP("SrcZone_IsAny",'Scoring_Config'!$A:$A,'Scoring_Config'!$D:$D,"Yes")="Yes",_xlfn.XLOOKUP("SrcZone_IsAny",'Scoring_Config'!$A:$A,'Scoring_Config'!$C:$C,10),0),0)+IF(LEFT(AF932,4)="True",IF(_xlfn.XLOOKUP("DstZone_IsAny",'Scoring_Config'!$A:$A,'Scoring_Config'!$D:$D,"Yes")="Yes",_xlfn.XLOOKUP("DstZone_IsAny",'Scoring_Config'!$A:$A,'Scoring_Config'!$C:$C,10),0),0)+IF(LEFT(AG932,4)="True",IF(_xlfn.XLOOKUP("Service_Any_OR_RangeGt1000",'Scoring_Config'!$A:$A,'Scoring_Config'!$D:$D,"Yes")="Yes",_xlfn.XLOOKUP("Service_Any_OR_RangeGt1000",'Scoring_Config'!$A:$A,'Scoring_Config'!$C:$C,10),0),0)+IF(LEFT(AH932,4)="True",IF(_xlfn.XLOOKUP("App_Any_OR_RangeGt1000",'Scoring_Config'!$A:$A,'Scoring_Config'!$D:$D,"Yes")="Yes",_xlfn.XLOOKUP("App_Any_OR_RangeGt1000",'Scoring_Config'!$A:$A,'Scoring_Config'!$C:$C,10),0),0)+IF(LEFT(AI932,4)="True",IF(_xlfn.XLOOKUP("Service_Insecure_Match",'Scoring_Config'!$A:$A,'Scoring_Config'!$D:$D,"Yes")="Yes",_xlfn.XLOOKUP("Service_Insecure_Match",'Scoring_Config'!$A:$A,'Scoring_Config'!$C:$C,5),0),0)+IF(LEFT(AJ932,4)="True",IF(_xlfn.XLOOKUP("Risky_Inbound",'Scoring_Config'!$A:$A,'Scoring_Config'!$D:$D,"Yes")="Yes",_xlfn.XLOOKUP("Risky_Inbound",'Scoring_Config'!$A:$A,'Scoring_Config'!$C:$C,50),0),0)+IF(LEFT(AK932,4)="True",IF(_xlfn.XLOOKUP("Risky_Outbound",'Scoring_Config'!$A:$A,'Scoring_Config'!$D:$D,"Yes")="Yes",_xlfn.XLOOKUP("Risky_Outbound",'Scoring_Config'!$A:$A,'Scoring_Config'!$C:$C,25),0),0)+IF(LEFT(AZ932,4)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932,FIND(",",AL932)+1,100)),0)+IF(LEFT(AM932,4)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932,FIND(",",AN932)+1,100)),0)+IF(_xlfn.XLOOKUP("Profile_Scoring",'Scoring_Config'!$A:$A,'Scoring_Config'!$D:$D,"Yes")="Yes",VALUE(MID(AO932,FIND(",",AO932)+1,100)),0)+IF(_xlfn.XLOOKUP("Options_Scoring",'Scoring_Config'!$A:$A,'Scoring_Config'!$D:$D,"Yes")="Yes",VALUE(MID(AP932,FIND(",",AP932)+1,100)),0)))</f>
        <v>0</v>
      </c>
      <c r="AZ932" cm="1">
        <f t="array" ref="AZ932">IF(FALSE,"True," &amp; IF(_xlfn.XLOOKUP("Migrate_Insecure",'Scoring_Config'!$A:$A,'Scoring_Config'!$D:$D,"Yes")="Yes",_xlfn.XLOOKUP("Migrate_Insecure",'Scoring_Config'!$A:$A,'Scoring_Config'!$C:$C,10),0),"False,0")</f>
        <v>0</v>
      </c>
    </row>
    <row r="933" spans="1:52">
      <c r="A933" t="s">
        <v>1979</v>
      </c>
      <c r="B933" t="s">
        <v>2906</v>
      </c>
      <c r="C933" t="s">
        <v>3542</v>
      </c>
      <c r="D933" t="s">
        <v>3545</v>
      </c>
      <c r="E933" t="s">
        <v>3563</v>
      </c>
      <c r="F933" t="s">
        <v>3674</v>
      </c>
      <c r="G933" t="s">
        <v>90</v>
      </c>
      <c r="H933" t="s">
        <v>174</v>
      </c>
      <c r="I933" t="s">
        <v>4227</v>
      </c>
      <c r="J933" t="s">
        <v>1105</v>
      </c>
      <c r="K933" t="s">
        <v>1667</v>
      </c>
      <c r="L933" t="s">
        <v>1329</v>
      </c>
      <c r="M933" t="s">
        <v>1974</v>
      </c>
      <c r="N933" t="s">
        <v>4315</v>
      </c>
      <c r="O933" t="s">
        <v>4319</v>
      </c>
      <c r="P933" t="s">
        <v>4322</v>
      </c>
      <c r="Q933" t="s">
        <v>4981</v>
      </c>
      <c r="R933" t="s">
        <v>5440</v>
      </c>
      <c r="S933" t="s">
        <v>5440</v>
      </c>
      <c r="T933" t="s">
        <v>5792</v>
      </c>
      <c r="U933" t="s">
        <v>6401</v>
      </c>
      <c r="Y933" cm="1">
        <f t="array" ref="Y933">IF(FALSE,"True," &amp; IF(_xlfn.XLOOKUP("Src_IsAny",'Scoring_Config'!$A:$A,'Scoring_Config'!$D:$D,"Yes")="Yes",_xlfn.XLOOKUP("Src_IsAny",'Scoring_Config'!$A:$A,'Scoring_Config'!$C:$C,10),0),"False,0")</f>
        <v>0</v>
      </c>
      <c r="Z933" cm="1">
        <f t="array" ref="Z933">IF(FALSE,"True," &amp; IF(_xlfn.XLOOKUP("Src_CIDR_Le_16",'Scoring_Config'!$A:$A,'Scoring_Config'!$D:$D,"Yes")="Yes",_xlfn.XLOOKUP("Src_CIDR_Le_16",'Scoring_Config'!$A:$A,'Scoring_Config'!$C:$C,10),0),"False,0")</f>
        <v>0</v>
      </c>
      <c r="AA933" cm="1">
        <f t="array" ref="AA933">IF(FALSE,"True," &amp; IF(_xlfn.XLOOKUP("Src_CIDR_17_22",'Scoring_Config'!$A:$A,'Scoring_Config'!$D:$D,"Yes")="Yes",_xlfn.XLOOKUP("Src_CIDR_17_22",'Scoring_Config'!$A:$A,'Scoring_Config'!$C:$C,5),0),"False,0")</f>
        <v>0</v>
      </c>
      <c r="AB933" cm="1">
        <f t="array" ref="AB933">IF(FALSE,"True," &amp; IF(_xlfn.XLOOKUP("Dst_IsAny",'Scoring_Config'!$A:$A,'Scoring_Config'!$D:$D,"Yes")="Yes",_xlfn.XLOOKUP("Dst_IsAny",'Scoring_Config'!$A:$A,'Scoring_Config'!$C:$C,10),0),"False,0")</f>
        <v>0</v>
      </c>
      <c r="AC933" cm="1">
        <f t="array" ref="AC933">IF(FALSE,"True," &amp; IF(_xlfn.XLOOKUP("Dst_CIDR_Le_16",'Scoring_Config'!$A:$A,'Scoring_Config'!$D:$D,"Yes")="Yes",_xlfn.XLOOKUP("Dst_CIDR_Le_16",'Scoring_Config'!$A:$A,'Scoring_Config'!$C:$C,10),0),"False,0")</f>
        <v>0</v>
      </c>
      <c r="AD933" cm="1">
        <f t="array" ref="AD933">IF(FALSE,"True," &amp; IF(_xlfn.XLOOKUP("Dst_CIDR_17_22",'Scoring_Config'!$A:$A,'Scoring_Config'!$D:$D,"Yes")="Yes",_xlfn.XLOOKUP("Dst_CIDR_17_22",'Scoring_Config'!$A:$A,'Scoring_Config'!$C:$C,5),0),"False,0")</f>
        <v>0</v>
      </c>
      <c r="AE933" cm="1">
        <f t="array" ref="AE933">IF(FALSE,"True," &amp; IF(_xlfn.XLOOKUP("SrcZone_IsAny",'Scoring_Config'!$A:$A,'Scoring_Config'!$D:$D,"Yes")="Yes",_xlfn.XLOOKUP("SrcZone_IsAny",'Scoring_Config'!$A:$A,'Scoring_Config'!$C:$C,10),0),"False,0")</f>
        <v>0</v>
      </c>
      <c r="AF933" cm="1">
        <f t="array" ref="AF933">IF(FALSE,"True," &amp; IF(_xlfn.XLOOKUP("DstZone_IsAny",'Scoring_Config'!$A:$A,'Scoring_Config'!$D:$D,"Yes")="Yes",_xlfn.XLOOKUP("DstZone_IsAny",'Scoring_Config'!$A:$A,'Scoring_Config'!$C:$C,10),0),"False,0")</f>
        <v>0</v>
      </c>
      <c r="AG933" cm="1">
        <f t="array" ref="AG93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33" cm="1">
        <f t="array" ref="AH933">IF(FALSE,"True," &amp; IF(_xlfn.XLOOKUP("App_Any_OR_RangeGt1000",'Scoring_Config'!$A:$A,'Scoring_Config'!$D:$D,"Yes")="Yes",_xlfn.XLOOKUP("App_Any_OR_RangeGt1000",'Scoring_Config'!$A:$A,'Scoring_Config'!$C:$C,10),0),"False,0")</f>
        <v>0</v>
      </c>
      <c r="AI933" cm="1">
        <f t="array" ref="AI933">IF(FALSE,"True," &amp; IF(_xlfn.XLOOKUP("Service_Insecure_Match",'Scoring_Config'!$A:$A,'Scoring_Config'!$D:$D,"Yes")="Yes",_xlfn.XLOOKUP("Service_Insecure_Match",'Scoring_Config'!$A:$A,'Scoring_Config'!$C:$C,5),0),"False,0")</f>
        <v>0</v>
      </c>
      <c r="AJ933" cm="1">
        <f t="array" ref="AJ933">IF(FALSE,"True," &amp; IF(_xlfn.XLOOKUP("Risky_Inbound",'Scoring_Config'!$A:$A,'Scoring_Config'!$D:$D,"Yes")="Yes",_xlfn.XLOOKUP("Risky_Inbound",'Scoring_Config'!$A:$A,'Scoring_Config'!$C:$C,50),0),"False,0")</f>
        <v>0</v>
      </c>
      <c r="AK933" cm="1">
        <f t="array" ref="AK933">IF(FALSE,"True," &amp; IF(_xlfn.XLOOKUP("Risky_Outbound",'Scoring_Config'!$A:$A,'Scoring_Config'!$D:$D,"Yes")="Yes",_xlfn.XLOOKUP("Risky_Outbound",'Scoring_Config'!$A:$A,'Scoring_Config'!$C:$C,25),0),"False,0")</f>
        <v>0</v>
      </c>
      <c r="AL933" t="s">
        <v>6697</v>
      </c>
      <c r="AM933" cm="1">
        <f t="array" ref="AM93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33" t="s">
        <v>6697</v>
      </c>
      <c r="AO933" t="s">
        <v>6697</v>
      </c>
      <c r="AP933" t="s">
        <v>6697</v>
      </c>
      <c r="AQ933" cm="1">
        <f t="array" ref="AQ933">IF(FALSE,"True," &amp; IF(_xlfn.XLOOKUP("Service_IsAny",'Scoring_Config'!$A:$A,'Scoring_Config'!$D:$D,"Yes")="Yes",_xlfn.XLOOKUP("Service_IsAny",'Scoring_Config'!$A:$A,'Scoring_Config'!$C:$C,0),0),"False,0")</f>
        <v>0</v>
      </c>
      <c r="AR933">
        <v>2</v>
      </c>
      <c r="AS933" cm="1">
        <f t="array" ref="AS933">IF(FALSE,"True," &amp; IF(_xlfn.XLOOKUP("Service_RangeGt1000",'Scoring_Config'!$A:$A,'Scoring_Config'!$D:$D,"Yes")="Yes",_xlfn.XLOOKUP("Service_RangeGt1000",'Scoring_Config'!$A:$A,'Scoring_Config'!$C:$C,0),0),"False,0")</f>
        <v>0</v>
      </c>
      <c r="AT933" cm="1">
        <f t="array" ref="AT933">IF(FALSE,"True," &amp; IF(_xlfn.XLOOKUP("App_IsAny",'Scoring_Config'!$A:$A,'Scoring_Config'!$D:$D,"Yes")="Yes",_xlfn.XLOOKUP("App_IsAny",'Scoring_Config'!$A:$A,'Scoring_Config'!$C:$C,0),0),"False,0")</f>
        <v>0</v>
      </c>
      <c r="AU933">
        <v>1</v>
      </c>
      <c r="AV933" cm="1">
        <f t="array" ref="AV933">IF(FALSE,"True," &amp; IF(_xlfn.XLOOKUP("App_RangeGt1000",'Scoring_Config'!$A:$A,'Scoring_Config'!$D:$D,"Yes")="Yes",_xlfn.XLOOKUP("App_RangeGt1000",'Scoring_Config'!$A:$A,'Scoring_Config'!$C:$C,0),0),"False,0")</f>
        <v>0</v>
      </c>
      <c r="AW933" cm="1">
        <f t="array" ref="AW933">IF(FALSE,"True," &amp; IF(_xlfn.XLOOKUP("Action_IsDenyOrDrop",'Scoring_Config'!$A:$A,'Scoring_Config'!$D:$D,"Yes")="Yes",_xlfn.XLOOKUP("Action_IsDenyOrDrop",'Scoring_Config'!$A:$A,'Scoring_Config'!$C:$C,0),0),"False,0")</f>
        <v>0</v>
      </c>
      <c r="AX933" cm="1">
        <f t="array" ref="AX933">IF(LEFT(AW933,4)="True",0,(IF(LEFT(Y933,4)="True",IF(_xlfn.XLOOKUP("Src_IsAny",'Scoring_Config'!$A:$A,'Scoring_Config'!$D:$D,"Yes")="Yes",_xlfn.XLOOKUP("Src_IsAny",'Scoring_Config'!$A:$A,'Scoring_Config'!$C:$C,10),0),0)+IF(LEFT(Z933,4)="True",IF(_xlfn.XLOOKUP("Src_CIDR_Le_16",'Scoring_Config'!$A:$A,'Scoring_Config'!$D:$D,"Yes")="Yes",_xlfn.XLOOKUP("Src_CIDR_Le_16",'Scoring_Config'!$A:$A,'Scoring_Config'!$C:$C,10),0),0)+IF(LEFT(AA933,4)="True",IF(_xlfn.XLOOKUP("Src_CIDR_17_22",'Scoring_Config'!$A:$A,'Scoring_Config'!$D:$D,"Yes")="Yes",_xlfn.XLOOKUP("Src_CIDR_17_22",'Scoring_Config'!$A:$A,'Scoring_Config'!$C:$C,5),0),0)+IF(LEFT(AB933,4)="True",IF(_xlfn.XLOOKUP("Dst_IsAny",'Scoring_Config'!$A:$A,'Scoring_Config'!$D:$D,"Yes")="Yes",_xlfn.XLOOKUP("Dst_IsAny",'Scoring_Config'!$A:$A,'Scoring_Config'!$C:$C,10),0),0)+IF(LEFT(AC933,4)="True",IF(_xlfn.XLOOKUP("Dst_CIDR_Le_16",'Scoring_Config'!$A:$A,'Scoring_Config'!$D:$D,"Yes")="Yes",_xlfn.XLOOKUP("Dst_CIDR_Le_16",'Scoring_Config'!$A:$A,'Scoring_Config'!$C:$C,10),0),0)+IF(LEFT(AD933,4)="True",IF(_xlfn.XLOOKUP("Dst_CIDR_17_22",'Scoring_Config'!$A:$A,'Scoring_Config'!$D:$D,"Yes")="Yes",_xlfn.XLOOKUP("Dst_CIDR_17_22",'Scoring_Config'!$A:$A,'Scoring_Config'!$C:$C,5),0),0)+IF(LEFT(AE933,4)="True",IF(_xlfn.XLOOKUP("SrcZone_IsAny",'Scoring_Config'!$A:$A,'Scoring_Config'!$D:$D,"Yes")="Yes",_xlfn.XLOOKUP("SrcZone_IsAny",'Scoring_Config'!$A:$A,'Scoring_Config'!$C:$C,10),0),0)+IF(LEFT(AF933,4)="True",IF(_xlfn.XLOOKUP("DstZone_IsAny",'Scoring_Config'!$A:$A,'Scoring_Config'!$D:$D,"Yes")="Yes",_xlfn.XLOOKUP("DstZone_IsAny",'Scoring_Config'!$A:$A,'Scoring_Config'!$C:$C,10),0),0)+IF(LEFT(AG933,4)="True",IF(_xlfn.XLOOKUP("Service_Any_OR_RangeGt1000",'Scoring_Config'!$A:$A,'Scoring_Config'!$D:$D,"Yes")="Yes",_xlfn.XLOOKUP("Service_Any_OR_RangeGt1000",'Scoring_Config'!$A:$A,'Scoring_Config'!$C:$C,10),0),0)+IF(LEFT(AH933,4)="True",IF(_xlfn.XLOOKUP("App_Any_OR_RangeGt1000",'Scoring_Config'!$A:$A,'Scoring_Config'!$D:$D,"Yes")="Yes",_xlfn.XLOOKUP("App_Any_OR_RangeGt1000",'Scoring_Config'!$A:$A,'Scoring_Config'!$C:$C,10),0),0)+IF(LEFT(AI933,4)="True",IF(_xlfn.XLOOKUP("Service_Insecure_Match",'Scoring_Config'!$A:$A,'Scoring_Config'!$D:$D,"Yes")="Yes",_xlfn.XLOOKUP("Service_Insecure_Match",'Scoring_Config'!$A:$A,'Scoring_Config'!$C:$C,5),0),0)+IF(LEFT(AJ933,4)="True",IF(_xlfn.XLOOKUP("Risky_Inbound",'Scoring_Config'!$A:$A,'Scoring_Config'!$D:$D,"Yes")="Yes",_xlfn.XLOOKUP("Risky_Inbound",'Scoring_Config'!$A:$A,'Scoring_Config'!$C:$C,50),0),0)+IF(LEFT(AK933,4)="True",IF(_xlfn.XLOOKUP("Risky_Outbound",'Scoring_Config'!$A:$A,'Scoring_Config'!$D:$D,"Yes")="Yes",_xlfn.XLOOKUP("Risky_Outbound",'Scoring_Config'!$A:$A,'Scoring_Config'!$C:$C,25),0),0)+IF(LEFT(AZ933,4)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933,FIND(",",AL933)+1,100)),0)+IF(LEFT(AM933,4)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933,FIND(",",AN933)+1,100)),0)+IF(_xlfn.XLOOKUP("Profile_Scoring",'Scoring_Config'!$A:$A,'Scoring_Config'!$D:$D,"Yes")="Yes",VALUE(MID(AO933,FIND(",",AO933)+1,100)),0)+IF(_xlfn.XLOOKUP("Options_Scoring",'Scoring_Config'!$A:$A,'Scoring_Config'!$D:$D,"Yes")="Yes",VALUE(MID(AP933,FIND(",",AP933)+1,100)),0)))</f>
        <v>0</v>
      </c>
      <c r="AZ933" cm="1">
        <f t="array" ref="AZ933">IF(FALSE,"True," &amp; IF(_xlfn.XLOOKUP("Migrate_Insecure",'Scoring_Config'!$A:$A,'Scoring_Config'!$D:$D,"Yes")="Yes",_xlfn.XLOOKUP("Migrate_Insecure",'Scoring_Config'!$A:$A,'Scoring_Config'!$C:$C,10),0),"False,0")</f>
        <v>0</v>
      </c>
    </row>
    <row r="934" spans="1:52">
      <c r="A934" t="s">
        <v>1979</v>
      </c>
      <c r="B934" t="s">
        <v>2907</v>
      </c>
      <c r="C934" t="s">
        <v>3542</v>
      </c>
      <c r="D934" t="s">
        <v>3545</v>
      </c>
      <c r="E934" t="s">
        <v>3563</v>
      </c>
      <c r="F934" t="s">
        <v>3817</v>
      </c>
      <c r="G934" t="s">
        <v>533</v>
      </c>
      <c r="H934" t="s">
        <v>174</v>
      </c>
      <c r="I934" t="s">
        <v>4110</v>
      </c>
      <c r="J934" t="s">
        <v>1106</v>
      </c>
      <c r="K934" t="s">
        <v>1667</v>
      </c>
      <c r="L934" t="s">
        <v>1521</v>
      </c>
      <c r="M934" t="s">
        <v>1974</v>
      </c>
      <c r="N934" t="s">
        <v>4315</v>
      </c>
      <c r="O934" t="s">
        <v>4319</v>
      </c>
      <c r="P934" t="s">
        <v>4321</v>
      </c>
      <c r="Q934" t="s">
        <v>4984</v>
      </c>
      <c r="R934" t="s">
        <v>5440</v>
      </c>
      <c r="S934" t="s">
        <v>5440</v>
      </c>
      <c r="T934" t="s">
        <v>5792</v>
      </c>
      <c r="U934" t="s">
        <v>6402</v>
      </c>
      <c r="Y934" cm="1">
        <f t="array" ref="Y934">IF(FALSE,"True," &amp; IF(_xlfn.XLOOKUP("Src_IsAny",'Scoring_Config'!$A:$A,'Scoring_Config'!$D:$D,"Yes")="Yes",_xlfn.XLOOKUP("Src_IsAny",'Scoring_Config'!$A:$A,'Scoring_Config'!$C:$C,10),0),"False,0")</f>
        <v>0</v>
      </c>
      <c r="Z934" cm="1">
        <f t="array" ref="Z934">IF(FALSE,"True," &amp; IF(_xlfn.XLOOKUP("Src_CIDR_Le_16",'Scoring_Config'!$A:$A,'Scoring_Config'!$D:$D,"Yes")="Yes",_xlfn.XLOOKUP("Src_CIDR_Le_16",'Scoring_Config'!$A:$A,'Scoring_Config'!$C:$C,10),0),"False,0")</f>
        <v>0</v>
      </c>
      <c r="AA934" cm="1">
        <f t="array" ref="AA934">IF(FALSE,"True," &amp; IF(_xlfn.XLOOKUP("Src_CIDR_17_22",'Scoring_Config'!$A:$A,'Scoring_Config'!$D:$D,"Yes")="Yes",_xlfn.XLOOKUP("Src_CIDR_17_22",'Scoring_Config'!$A:$A,'Scoring_Config'!$C:$C,5),0),"False,0")</f>
        <v>0</v>
      </c>
      <c r="AB934" cm="1">
        <f t="array" ref="AB934">IF(FALSE,"True," &amp; IF(_xlfn.XLOOKUP("Dst_IsAny",'Scoring_Config'!$A:$A,'Scoring_Config'!$D:$D,"Yes")="Yes",_xlfn.XLOOKUP("Dst_IsAny",'Scoring_Config'!$A:$A,'Scoring_Config'!$C:$C,10),0),"False,0")</f>
        <v>0</v>
      </c>
      <c r="AC934" cm="1">
        <f t="array" ref="AC934">IF(FALSE,"True," &amp; IF(_xlfn.XLOOKUP("Dst_CIDR_Le_16",'Scoring_Config'!$A:$A,'Scoring_Config'!$D:$D,"Yes")="Yes",_xlfn.XLOOKUP("Dst_CIDR_Le_16",'Scoring_Config'!$A:$A,'Scoring_Config'!$C:$C,10),0),"False,0")</f>
        <v>0</v>
      </c>
      <c r="AD934" cm="1">
        <f t="array" ref="AD934">IF(FALSE,"True," &amp; IF(_xlfn.XLOOKUP("Dst_CIDR_17_22",'Scoring_Config'!$A:$A,'Scoring_Config'!$D:$D,"Yes")="Yes",_xlfn.XLOOKUP("Dst_CIDR_17_22",'Scoring_Config'!$A:$A,'Scoring_Config'!$C:$C,5),0),"False,0")</f>
        <v>0</v>
      </c>
      <c r="AE934" cm="1">
        <f t="array" ref="AE934">IF(FALSE,"True," &amp; IF(_xlfn.XLOOKUP("SrcZone_IsAny",'Scoring_Config'!$A:$A,'Scoring_Config'!$D:$D,"Yes")="Yes",_xlfn.XLOOKUP("SrcZone_IsAny",'Scoring_Config'!$A:$A,'Scoring_Config'!$C:$C,10),0),"False,0")</f>
        <v>0</v>
      </c>
      <c r="AF934" cm="1">
        <f t="array" ref="AF934">IF(FALSE,"True," &amp; IF(_xlfn.XLOOKUP("DstZone_IsAny",'Scoring_Config'!$A:$A,'Scoring_Config'!$D:$D,"Yes")="Yes",_xlfn.XLOOKUP("DstZone_IsAny",'Scoring_Config'!$A:$A,'Scoring_Config'!$C:$C,10),0),"False,0")</f>
        <v>0</v>
      </c>
      <c r="AG934" cm="1">
        <f t="array" ref="AG93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34" cm="1">
        <f t="array" ref="AH934">IF(FALSE,"True," &amp; IF(_xlfn.XLOOKUP("App_Any_OR_RangeGt1000",'Scoring_Config'!$A:$A,'Scoring_Config'!$D:$D,"Yes")="Yes",_xlfn.XLOOKUP("App_Any_OR_RangeGt1000",'Scoring_Config'!$A:$A,'Scoring_Config'!$C:$C,10),0),"False,0")</f>
        <v>0</v>
      </c>
      <c r="AI934" cm="1">
        <f t="array" ref="AI934">IF(TRUE,"True," &amp; IF(_xlfn.XLOOKUP("Service_Insecure_Match",'Scoring_Config'!$A:$A,'Scoring_Config'!$D:$D,"Yes")="Yes",_xlfn.XLOOKUP("Service_Insecure_Match",'Scoring_Config'!$A:$A,'Scoring_Config'!$C:$C,5),0),"False,0")</f>
        <v>0</v>
      </c>
      <c r="AJ934" cm="1">
        <f t="array" ref="AJ934">IF(FALSE,"True," &amp; IF(_xlfn.XLOOKUP("Risky_Inbound",'Scoring_Config'!$A:$A,'Scoring_Config'!$D:$D,"Yes")="Yes",_xlfn.XLOOKUP("Risky_Inbound",'Scoring_Config'!$A:$A,'Scoring_Config'!$C:$C,50),0),"False,0")</f>
        <v>0</v>
      </c>
      <c r="AK934" cm="1">
        <f t="array" ref="AK934">IF(FALSE,"True," &amp; IF(_xlfn.XLOOKUP("Risky_Outbound",'Scoring_Config'!$A:$A,'Scoring_Config'!$D:$D,"Yes")="Yes",_xlfn.XLOOKUP("Risky_Outbound",'Scoring_Config'!$A:$A,'Scoring_Config'!$C:$C,25),0),"False,0")</f>
        <v>0</v>
      </c>
      <c r="AL934" t="s">
        <v>6700</v>
      </c>
      <c r="AM934" cm="1">
        <f t="array" ref="AM93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34" t="s">
        <v>6697</v>
      </c>
      <c r="AO934" t="s">
        <v>6697</v>
      </c>
      <c r="AP934" t="s">
        <v>6697</v>
      </c>
      <c r="AQ934" cm="1">
        <f t="array" ref="AQ934">IF(FALSE,"True," &amp; IF(_xlfn.XLOOKUP("Service_IsAny",'Scoring_Config'!$A:$A,'Scoring_Config'!$D:$D,"Yes")="Yes",_xlfn.XLOOKUP("Service_IsAny",'Scoring_Config'!$A:$A,'Scoring_Config'!$C:$C,0),0),"False,0")</f>
        <v>0</v>
      </c>
      <c r="AR934">
        <v>3</v>
      </c>
      <c r="AS934" cm="1">
        <f t="array" ref="AS934">IF(FALSE,"True," &amp; IF(_xlfn.XLOOKUP("Service_RangeGt1000",'Scoring_Config'!$A:$A,'Scoring_Config'!$D:$D,"Yes")="Yes",_xlfn.XLOOKUP("Service_RangeGt1000",'Scoring_Config'!$A:$A,'Scoring_Config'!$C:$C,0),0),"False,0")</f>
        <v>0</v>
      </c>
      <c r="AT934" cm="1">
        <f t="array" ref="AT934">IF(FALSE,"True," &amp; IF(_xlfn.XLOOKUP("App_IsAny",'Scoring_Config'!$A:$A,'Scoring_Config'!$D:$D,"Yes")="Yes",_xlfn.XLOOKUP("App_IsAny",'Scoring_Config'!$A:$A,'Scoring_Config'!$C:$C,0),0),"False,0")</f>
        <v>0</v>
      </c>
      <c r="AU934">
        <v>1</v>
      </c>
      <c r="AV934" cm="1">
        <f t="array" ref="AV934">IF(FALSE,"True," &amp; IF(_xlfn.XLOOKUP("App_RangeGt1000",'Scoring_Config'!$A:$A,'Scoring_Config'!$D:$D,"Yes")="Yes",_xlfn.XLOOKUP("App_RangeGt1000",'Scoring_Config'!$A:$A,'Scoring_Config'!$C:$C,0),0),"False,0")</f>
        <v>0</v>
      </c>
      <c r="AW934" cm="1">
        <f t="array" ref="AW934">IF(FALSE,"True," &amp; IF(_xlfn.XLOOKUP("Action_IsDenyOrDrop",'Scoring_Config'!$A:$A,'Scoring_Config'!$D:$D,"Yes")="Yes",_xlfn.XLOOKUP("Action_IsDenyOrDrop",'Scoring_Config'!$A:$A,'Scoring_Config'!$C:$C,0),0),"False,0")</f>
        <v>0</v>
      </c>
      <c r="AX934" cm="1">
        <f t="array" ref="AX934">IF(LEFT(AW934,4)="True",0,(IF(LEFT(Y934,4)="True",IF(_xlfn.XLOOKUP("Src_IsAny",'Scoring_Config'!$A:$A,'Scoring_Config'!$D:$D,"Yes")="Yes",_xlfn.XLOOKUP("Src_IsAny",'Scoring_Config'!$A:$A,'Scoring_Config'!$C:$C,10),0),0)+IF(LEFT(Z934,4)="True",IF(_xlfn.XLOOKUP("Src_CIDR_Le_16",'Scoring_Config'!$A:$A,'Scoring_Config'!$D:$D,"Yes")="Yes",_xlfn.XLOOKUP("Src_CIDR_Le_16",'Scoring_Config'!$A:$A,'Scoring_Config'!$C:$C,10),0),0)+IF(LEFT(AA934,4)="True",IF(_xlfn.XLOOKUP("Src_CIDR_17_22",'Scoring_Config'!$A:$A,'Scoring_Config'!$D:$D,"Yes")="Yes",_xlfn.XLOOKUP("Src_CIDR_17_22",'Scoring_Config'!$A:$A,'Scoring_Config'!$C:$C,5),0),0)+IF(LEFT(AB934,4)="True",IF(_xlfn.XLOOKUP("Dst_IsAny",'Scoring_Config'!$A:$A,'Scoring_Config'!$D:$D,"Yes")="Yes",_xlfn.XLOOKUP("Dst_IsAny",'Scoring_Config'!$A:$A,'Scoring_Config'!$C:$C,10),0),0)+IF(LEFT(AC934,4)="True",IF(_xlfn.XLOOKUP("Dst_CIDR_Le_16",'Scoring_Config'!$A:$A,'Scoring_Config'!$D:$D,"Yes")="Yes",_xlfn.XLOOKUP("Dst_CIDR_Le_16",'Scoring_Config'!$A:$A,'Scoring_Config'!$C:$C,10),0),0)+IF(LEFT(AD934,4)="True",IF(_xlfn.XLOOKUP("Dst_CIDR_17_22",'Scoring_Config'!$A:$A,'Scoring_Config'!$D:$D,"Yes")="Yes",_xlfn.XLOOKUP("Dst_CIDR_17_22",'Scoring_Config'!$A:$A,'Scoring_Config'!$C:$C,5),0),0)+IF(LEFT(AE934,4)="True",IF(_xlfn.XLOOKUP("SrcZone_IsAny",'Scoring_Config'!$A:$A,'Scoring_Config'!$D:$D,"Yes")="Yes",_xlfn.XLOOKUP("SrcZone_IsAny",'Scoring_Config'!$A:$A,'Scoring_Config'!$C:$C,10),0),0)+IF(LEFT(AF934,4)="True",IF(_xlfn.XLOOKUP("DstZone_IsAny",'Scoring_Config'!$A:$A,'Scoring_Config'!$D:$D,"Yes")="Yes",_xlfn.XLOOKUP("DstZone_IsAny",'Scoring_Config'!$A:$A,'Scoring_Config'!$C:$C,10),0),0)+IF(LEFT(AG934,4)="True",IF(_xlfn.XLOOKUP("Service_Any_OR_RangeGt1000",'Scoring_Config'!$A:$A,'Scoring_Config'!$D:$D,"Yes")="Yes",_xlfn.XLOOKUP("Service_Any_OR_RangeGt1000",'Scoring_Config'!$A:$A,'Scoring_Config'!$C:$C,10),0),0)+IF(LEFT(AH934,4)="True",IF(_xlfn.XLOOKUP("App_Any_OR_RangeGt1000",'Scoring_Config'!$A:$A,'Scoring_Config'!$D:$D,"Yes")="Yes",_xlfn.XLOOKUP("App_Any_OR_RangeGt1000",'Scoring_Config'!$A:$A,'Scoring_Config'!$C:$C,10),0),0)+IF(LEFT(AI934,4)="True",IF(_xlfn.XLOOKUP("Service_Insecure_Match",'Scoring_Config'!$A:$A,'Scoring_Config'!$D:$D,"Yes")="Yes",_xlfn.XLOOKUP("Service_Insecure_Match",'Scoring_Config'!$A:$A,'Scoring_Config'!$C:$C,5),0),0)+IF(LEFT(AJ934,4)="True",IF(_xlfn.XLOOKUP("Risky_Inbound",'Scoring_Config'!$A:$A,'Scoring_Config'!$D:$D,"Yes")="Yes",_xlfn.XLOOKUP("Risky_Inbound",'Scoring_Config'!$A:$A,'Scoring_Config'!$C:$C,50),0),0)+IF(LEFT(AK934,4)="True",IF(_xlfn.XLOOKUP("Risky_Outbound",'Scoring_Config'!$A:$A,'Scoring_Config'!$D:$D,"Yes")="Yes",_xlfn.XLOOKUP("Risky_Outbound",'Scoring_Config'!$A:$A,'Scoring_Config'!$C:$C,25),0),0)+IF(LEFT(AZ934,4)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934,FIND(",",AL934)+1,100)),0)+IF(LEFT(AM934,4)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934,FIND(",",AN934)+1,100)),0)+IF(_xlfn.XLOOKUP("Profile_Scoring",'Scoring_Config'!$A:$A,'Scoring_Config'!$D:$D,"Yes")="Yes",VALUE(MID(AO934,FIND(",",AO934)+1,100)),0)+IF(_xlfn.XLOOKUP("Options_Scoring",'Scoring_Config'!$A:$A,'Scoring_Config'!$D:$D,"Yes")="Yes",VALUE(MID(AP934,FIND(",",AP934)+1,100)),0)))</f>
        <v>0</v>
      </c>
      <c r="AY934" t="s">
        <v>6706</v>
      </c>
      <c r="AZ934" cm="1">
        <f t="array" ref="AZ934">IF(TRUE,"True," &amp; IF(_xlfn.XLOOKUP("Migrate_Insecure",'Scoring_Config'!$A:$A,'Scoring_Config'!$D:$D,"Yes")="Yes",_xlfn.XLOOKUP("Migrate_Insecure",'Scoring_Config'!$A:$A,'Scoring_Config'!$C:$C,10),0),"False,0")</f>
        <v>0</v>
      </c>
    </row>
    <row r="935" spans="1:52">
      <c r="A935" t="s">
        <v>1979</v>
      </c>
      <c r="B935" t="s">
        <v>2908</v>
      </c>
      <c r="C935" t="s">
        <v>3542</v>
      </c>
      <c r="D935" t="s">
        <v>3545</v>
      </c>
      <c r="E935" t="s">
        <v>3563</v>
      </c>
      <c r="F935" t="s">
        <v>3793</v>
      </c>
      <c r="G935" t="s">
        <v>531</v>
      </c>
      <c r="H935" t="s">
        <v>174</v>
      </c>
      <c r="I935" t="s">
        <v>3793</v>
      </c>
      <c r="J935" t="s">
        <v>531</v>
      </c>
      <c r="K935" t="s">
        <v>174</v>
      </c>
      <c r="L935" t="s">
        <v>1522</v>
      </c>
      <c r="M935" t="s">
        <v>1974</v>
      </c>
      <c r="N935" t="s">
        <v>4315</v>
      </c>
      <c r="O935" t="s">
        <v>4319</v>
      </c>
      <c r="P935" t="s">
        <v>4322</v>
      </c>
      <c r="Q935" t="s">
        <v>4971</v>
      </c>
      <c r="R935" t="s">
        <v>5440</v>
      </c>
      <c r="S935" t="s">
        <v>5525</v>
      </c>
      <c r="T935" t="s">
        <v>5792</v>
      </c>
      <c r="U935" t="s">
        <v>6403</v>
      </c>
      <c r="Y935" cm="1">
        <f t="array" ref="Y935">IF(FALSE,"True," &amp; IF(_xlfn.XLOOKUP("Src_IsAny",'Scoring_Config'!$A:$A,'Scoring_Config'!$D:$D,"Yes")="Yes",_xlfn.XLOOKUP("Src_IsAny",'Scoring_Config'!$A:$A,'Scoring_Config'!$C:$C,10),0),"False,0")</f>
        <v>0</v>
      </c>
      <c r="Z935" cm="1">
        <f t="array" ref="Z935">IF(FALSE,"True," &amp; IF(_xlfn.XLOOKUP("Src_CIDR_Le_16",'Scoring_Config'!$A:$A,'Scoring_Config'!$D:$D,"Yes")="Yes",_xlfn.XLOOKUP("Src_CIDR_Le_16",'Scoring_Config'!$A:$A,'Scoring_Config'!$C:$C,10),0),"False,0")</f>
        <v>0</v>
      </c>
      <c r="AA935" cm="1">
        <f t="array" ref="AA935">IF(FALSE,"True," &amp; IF(_xlfn.XLOOKUP("Src_CIDR_17_22",'Scoring_Config'!$A:$A,'Scoring_Config'!$D:$D,"Yes")="Yes",_xlfn.XLOOKUP("Src_CIDR_17_22",'Scoring_Config'!$A:$A,'Scoring_Config'!$C:$C,5),0),"False,0")</f>
        <v>0</v>
      </c>
      <c r="AB935" cm="1">
        <f t="array" ref="AB935">IF(FALSE,"True," &amp; IF(_xlfn.XLOOKUP("Dst_IsAny",'Scoring_Config'!$A:$A,'Scoring_Config'!$D:$D,"Yes")="Yes",_xlfn.XLOOKUP("Dst_IsAny",'Scoring_Config'!$A:$A,'Scoring_Config'!$C:$C,10),0),"False,0")</f>
        <v>0</v>
      </c>
      <c r="AC935" cm="1">
        <f t="array" ref="AC935">IF(FALSE,"True," &amp; IF(_xlfn.XLOOKUP("Dst_CIDR_Le_16",'Scoring_Config'!$A:$A,'Scoring_Config'!$D:$D,"Yes")="Yes",_xlfn.XLOOKUP("Dst_CIDR_Le_16",'Scoring_Config'!$A:$A,'Scoring_Config'!$C:$C,10),0),"False,0")</f>
        <v>0</v>
      </c>
      <c r="AD935" cm="1">
        <f t="array" ref="AD935">IF(FALSE,"True," &amp; IF(_xlfn.XLOOKUP("Dst_CIDR_17_22",'Scoring_Config'!$A:$A,'Scoring_Config'!$D:$D,"Yes")="Yes",_xlfn.XLOOKUP("Dst_CIDR_17_22",'Scoring_Config'!$A:$A,'Scoring_Config'!$C:$C,5),0),"False,0")</f>
        <v>0</v>
      </c>
      <c r="AE935" cm="1">
        <f t="array" ref="AE935">IF(FALSE,"True," &amp; IF(_xlfn.XLOOKUP("SrcZone_IsAny",'Scoring_Config'!$A:$A,'Scoring_Config'!$D:$D,"Yes")="Yes",_xlfn.XLOOKUP("SrcZone_IsAny",'Scoring_Config'!$A:$A,'Scoring_Config'!$C:$C,10),0),"False,0")</f>
        <v>0</v>
      </c>
      <c r="AF935" cm="1">
        <f t="array" ref="AF935">IF(FALSE,"True," &amp; IF(_xlfn.XLOOKUP("DstZone_IsAny",'Scoring_Config'!$A:$A,'Scoring_Config'!$D:$D,"Yes")="Yes",_xlfn.XLOOKUP("DstZone_IsAny",'Scoring_Config'!$A:$A,'Scoring_Config'!$C:$C,10),0),"False,0")</f>
        <v>0</v>
      </c>
      <c r="AG935" cm="1">
        <f t="array" ref="AG93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35" cm="1">
        <f t="array" ref="AH935">IF(TRUE,"True," &amp; IF(_xlfn.XLOOKUP("App_Any_OR_RangeGt1000",'Scoring_Config'!$A:$A,'Scoring_Config'!$D:$D,"Yes")="Yes",_xlfn.XLOOKUP("App_Any_OR_RangeGt1000",'Scoring_Config'!$A:$A,'Scoring_Config'!$C:$C,10),0),"False,0")</f>
        <v>0</v>
      </c>
      <c r="AI935" cm="1">
        <f t="array" ref="AI935">IF(FALSE,"True," &amp; IF(_xlfn.XLOOKUP("Service_Insecure_Match",'Scoring_Config'!$A:$A,'Scoring_Config'!$D:$D,"Yes")="Yes",_xlfn.XLOOKUP("Service_Insecure_Match",'Scoring_Config'!$A:$A,'Scoring_Config'!$C:$C,5),0),"False,0")</f>
        <v>0</v>
      </c>
      <c r="AJ935" cm="1">
        <f t="array" ref="AJ935">IF(FALSE,"True," &amp; IF(_xlfn.XLOOKUP("Risky_Inbound",'Scoring_Config'!$A:$A,'Scoring_Config'!$D:$D,"Yes")="Yes",_xlfn.XLOOKUP("Risky_Inbound",'Scoring_Config'!$A:$A,'Scoring_Config'!$C:$C,50),0),"False,0")</f>
        <v>0</v>
      </c>
      <c r="AK935" cm="1">
        <f t="array" ref="AK935">IF(FALSE,"True," &amp; IF(_xlfn.XLOOKUP("Risky_Outbound",'Scoring_Config'!$A:$A,'Scoring_Config'!$D:$D,"Yes")="Yes",_xlfn.XLOOKUP("Risky_Outbound",'Scoring_Config'!$A:$A,'Scoring_Config'!$C:$C,25),0),"False,0")</f>
        <v>0</v>
      </c>
      <c r="AL935" t="s">
        <v>6697</v>
      </c>
      <c r="AM935" cm="1">
        <f t="array" ref="AM93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35" t="s">
        <v>6697</v>
      </c>
      <c r="AO935" t="s">
        <v>6697</v>
      </c>
      <c r="AP935" t="s">
        <v>6697</v>
      </c>
      <c r="AQ935" cm="1">
        <f t="array" ref="AQ935">IF(FALSE,"True," &amp; IF(_xlfn.XLOOKUP("Service_IsAny",'Scoring_Config'!$A:$A,'Scoring_Config'!$D:$D,"Yes")="Yes",_xlfn.XLOOKUP("Service_IsAny",'Scoring_Config'!$A:$A,'Scoring_Config'!$C:$C,0),0),"False,0")</f>
        <v>0</v>
      </c>
      <c r="AR935">
        <v>3</v>
      </c>
      <c r="AS935" cm="1">
        <f t="array" ref="AS935">IF(FALSE,"True," &amp; IF(_xlfn.XLOOKUP("Service_RangeGt1000",'Scoring_Config'!$A:$A,'Scoring_Config'!$D:$D,"Yes")="Yes",_xlfn.XLOOKUP("Service_RangeGt1000",'Scoring_Config'!$A:$A,'Scoring_Config'!$C:$C,0),0),"False,0")</f>
        <v>0</v>
      </c>
      <c r="AT935" cm="1">
        <f t="array" ref="AT935">IF(TRUE,"True," &amp; IF(_xlfn.XLOOKUP("App_IsAny",'Scoring_Config'!$A:$A,'Scoring_Config'!$D:$D,"Yes")="Yes",_xlfn.XLOOKUP("App_IsAny",'Scoring_Config'!$A:$A,'Scoring_Config'!$C:$C,0),0),"False,0")</f>
        <v>0</v>
      </c>
      <c r="AU935">
        <v>65535</v>
      </c>
      <c r="AV935" cm="1">
        <f t="array" ref="AV935">IF(TRUE,"True," &amp; IF(_xlfn.XLOOKUP("App_RangeGt1000",'Scoring_Config'!$A:$A,'Scoring_Config'!$D:$D,"Yes")="Yes",_xlfn.XLOOKUP("App_RangeGt1000",'Scoring_Config'!$A:$A,'Scoring_Config'!$C:$C,0),0),"False,0")</f>
        <v>0</v>
      </c>
      <c r="AW935" cm="1">
        <f t="array" ref="AW935">IF(FALSE,"True," &amp; IF(_xlfn.XLOOKUP("Action_IsDenyOrDrop",'Scoring_Config'!$A:$A,'Scoring_Config'!$D:$D,"Yes")="Yes",_xlfn.XLOOKUP("Action_IsDenyOrDrop",'Scoring_Config'!$A:$A,'Scoring_Config'!$C:$C,0),0),"False,0")</f>
        <v>0</v>
      </c>
      <c r="AX935" cm="1">
        <f t="array" ref="AX935">IF(LEFT(AW935,4)="True",0,(IF(LEFT(Y935,4)="True",IF(_xlfn.XLOOKUP("Src_IsAny",'Scoring_Config'!$A:$A,'Scoring_Config'!$D:$D,"Yes")="Yes",_xlfn.XLOOKUP("Src_IsAny",'Scoring_Config'!$A:$A,'Scoring_Config'!$C:$C,10),0),0)+IF(LEFT(Z935,4)="True",IF(_xlfn.XLOOKUP("Src_CIDR_Le_16",'Scoring_Config'!$A:$A,'Scoring_Config'!$D:$D,"Yes")="Yes",_xlfn.XLOOKUP("Src_CIDR_Le_16",'Scoring_Config'!$A:$A,'Scoring_Config'!$C:$C,10),0),0)+IF(LEFT(AA935,4)="True",IF(_xlfn.XLOOKUP("Src_CIDR_17_22",'Scoring_Config'!$A:$A,'Scoring_Config'!$D:$D,"Yes")="Yes",_xlfn.XLOOKUP("Src_CIDR_17_22",'Scoring_Config'!$A:$A,'Scoring_Config'!$C:$C,5),0),0)+IF(LEFT(AB935,4)="True",IF(_xlfn.XLOOKUP("Dst_IsAny",'Scoring_Config'!$A:$A,'Scoring_Config'!$D:$D,"Yes")="Yes",_xlfn.XLOOKUP("Dst_IsAny",'Scoring_Config'!$A:$A,'Scoring_Config'!$C:$C,10),0),0)+IF(LEFT(AC935,4)="True",IF(_xlfn.XLOOKUP("Dst_CIDR_Le_16",'Scoring_Config'!$A:$A,'Scoring_Config'!$D:$D,"Yes")="Yes",_xlfn.XLOOKUP("Dst_CIDR_Le_16",'Scoring_Config'!$A:$A,'Scoring_Config'!$C:$C,10),0),0)+IF(LEFT(AD935,4)="True",IF(_xlfn.XLOOKUP("Dst_CIDR_17_22",'Scoring_Config'!$A:$A,'Scoring_Config'!$D:$D,"Yes")="Yes",_xlfn.XLOOKUP("Dst_CIDR_17_22",'Scoring_Config'!$A:$A,'Scoring_Config'!$C:$C,5),0),0)+IF(LEFT(AE935,4)="True",IF(_xlfn.XLOOKUP("SrcZone_IsAny",'Scoring_Config'!$A:$A,'Scoring_Config'!$D:$D,"Yes")="Yes",_xlfn.XLOOKUP("SrcZone_IsAny",'Scoring_Config'!$A:$A,'Scoring_Config'!$C:$C,10),0),0)+IF(LEFT(AF935,4)="True",IF(_xlfn.XLOOKUP("DstZone_IsAny",'Scoring_Config'!$A:$A,'Scoring_Config'!$D:$D,"Yes")="Yes",_xlfn.XLOOKUP("DstZone_IsAny",'Scoring_Config'!$A:$A,'Scoring_Config'!$C:$C,10),0),0)+IF(LEFT(AG935,4)="True",IF(_xlfn.XLOOKUP("Service_Any_OR_RangeGt1000",'Scoring_Config'!$A:$A,'Scoring_Config'!$D:$D,"Yes")="Yes",_xlfn.XLOOKUP("Service_Any_OR_RangeGt1000",'Scoring_Config'!$A:$A,'Scoring_Config'!$C:$C,10),0),0)+IF(LEFT(AH935,4)="True",IF(_xlfn.XLOOKUP("App_Any_OR_RangeGt1000",'Scoring_Config'!$A:$A,'Scoring_Config'!$D:$D,"Yes")="Yes",_xlfn.XLOOKUP("App_Any_OR_RangeGt1000",'Scoring_Config'!$A:$A,'Scoring_Config'!$C:$C,10),0),0)+IF(LEFT(AI935,4)="True",IF(_xlfn.XLOOKUP("Service_Insecure_Match",'Scoring_Config'!$A:$A,'Scoring_Config'!$D:$D,"Yes")="Yes",_xlfn.XLOOKUP("Service_Insecure_Match",'Scoring_Config'!$A:$A,'Scoring_Config'!$C:$C,5),0),0)+IF(LEFT(AJ935,4)="True",IF(_xlfn.XLOOKUP("Risky_Inbound",'Scoring_Config'!$A:$A,'Scoring_Config'!$D:$D,"Yes")="Yes",_xlfn.XLOOKUP("Risky_Inbound",'Scoring_Config'!$A:$A,'Scoring_Config'!$C:$C,50),0),0)+IF(LEFT(AK935,4)="True",IF(_xlfn.XLOOKUP("Risky_Outbound",'Scoring_Config'!$A:$A,'Scoring_Config'!$D:$D,"Yes")="Yes",_xlfn.XLOOKUP("Risky_Outbound",'Scoring_Config'!$A:$A,'Scoring_Config'!$C:$C,25),0),0)+IF(LEFT(AZ935,4)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935,FIND(",",AL935)+1,100)),0)+IF(LEFT(AM935,4)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935,FIND(",",AN935)+1,100)),0)+IF(_xlfn.XLOOKUP("Profile_Scoring",'Scoring_Config'!$A:$A,'Scoring_Config'!$D:$D,"Yes")="Yes",VALUE(MID(AO935,FIND(",",AO935)+1,100)),0)+IF(_xlfn.XLOOKUP("Options_Scoring",'Scoring_Config'!$A:$A,'Scoring_Config'!$D:$D,"Yes")="Yes",VALUE(MID(AP935,FIND(",",AP935)+1,100)),0)))</f>
        <v>0</v>
      </c>
      <c r="AZ935" cm="1">
        <f t="array" ref="AZ935">IF(FALSE,"True," &amp; IF(_xlfn.XLOOKUP("Migrate_Insecure",'Scoring_Config'!$A:$A,'Scoring_Config'!$D:$D,"Yes")="Yes",_xlfn.XLOOKUP("Migrate_Insecure",'Scoring_Config'!$A:$A,'Scoring_Config'!$C:$C,10),0),"False,0")</f>
        <v>0</v>
      </c>
    </row>
    <row r="936" spans="1:52">
      <c r="A936" t="s">
        <v>1979</v>
      </c>
      <c r="B936" t="s">
        <v>2909</v>
      </c>
      <c r="C936" t="s">
        <v>3542</v>
      </c>
      <c r="D936" t="s">
        <v>3545</v>
      </c>
      <c r="E936" t="s">
        <v>3563</v>
      </c>
      <c r="F936" t="s">
        <v>3576</v>
      </c>
      <c r="G936" t="s">
        <v>534</v>
      </c>
      <c r="H936" t="s">
        <v>174</v>
      </c>
      <c r="I936" t="s">
        <v>3887</v>
      </c>
      <c r="J936" t="s">
        <v>516</v>
      </c>
      <c r="K936" t="s">
        <v>1667</v>
      </c>
      <c r="L936" t="s">
        <v>1327</v>
      </c>
      <c r="M936" t="s">
        <v>1974</v>
      </c>
      <c r="N936" t="s">
        <v>4315</v>
      </c>
      <c r="O936" t="s">
        <v>4319</v>
      </c>
      <c r="P936" t="s">
        <v>4323</v>
      </c>
      <c r="Q936" t="s">
        <v>4985</v>
      </c>
      <c r="R936" t="s">
        <v>5439</v>
      </c>
      <c r="S936" t="s">
        <v>4324</v>
      </c>
      <c r="T936" t="s">
        <v>5792</v>
      </c>
      <c r="U936" t="s">
        <v>6404</v>
      </c>
      <c r="Y936" cm="1">
        <f t="array" ref="Y936">IF(FALSE,"True," &amp; IF(_xlfn.XLOOKUP("Src_IsAny",'Scoring_Config'!$A:$A,'Scoring_Config'!$D:$D,"Yes")="Yes",_xlfn.XLOOKUP("Src_IsAny",'Scoring_Config'!$A:$A,'Scoring_Config'!$C:$C,10),0),"False,0")</f>
        <v>0</v>
      </c>
      <c r="Z936" cm="1">
        <f t="array" ref="Z936">IF(FALSE,"True," &amp; IF(_xlfn.XLOOKUP("Src_CIDR_Le_16",'Scoring_Config'!$A:$A,'Scoring_Config'!$D:$D,"Yes")="Yes",_xlfn.XLOOKUP("Src_CIDR_Le_16",'Scoring_Config'!$A:$A,'Scoring_Config'!$C:$C,10),0),"False,0")</f>
        <v>0</v>
      </c>
      <c r="AA936" cm="1">
        <f t="array" ref="AA936">IF(FALSE,"True," &amp; IF(_xlfn.XLOOKUP("Src_CIDR_17_22",'Scoring_Config'!$A:$A,'Scoring_Config'!$D:$D,"Yes")="Yes",_xlfn.XLOOKUP("Src_CIDR_17_22",'Scoring_Config'!$A:$A,'Scoring_Config'!$C:$C,5),0),"False,0")</f>
        <v>0</v>
      </c>
      <c r="AB936" cm="1">
        <f t="array" ref="AB936">IF(FALSE,"True," &amp; IF(_xlfn.XLOOKUP("Dst_IsAny",'Scoring_Config'!$A:$A,'Scoring_Config'!$D:$D,"Yes")="Yes",_xlfn.XLOOKUP("Dst_IsAny",'Scoring_Config'!$A:$A,'Scoring_Config'!$C:$C,10),0),"False,0")</f>
        <v>0</v>
      </c>
      <c r="AC936" cm="1">
        <f t="array" ref="AC936">IF(FALSE,"True," &amp; IF(_xlfn.XLOOKUP("Dst_CIDR_Le_16",'Scoring_Config'!$A:$A,'Scoring_Config'!$D:$D,"Yes")="Yes",_xlfn.XLOOKUP("Dst_CIDR_Le_16",'Scoring_Config'!$A:$A,'Scoring_Config'!$C:$C,10),0),"False,0")</f>
        <v>0</v>
      </c>
      <c r="AD936" cm="1">
        <f t="array" ref="AD936">IF(FALSE,"True," &amp; IF(_xlfn.XLOOKUP("Dst_CIDR_17_22",'Scoring_Config'!$A:$A,'Scoring_Config'!$D:$D,"Yes")="Yes",_xlfn.XLOOKUP("Dst_CIDR_17_22",'Scoring_Config'!$A:$A,'Scoring_Config'!$C:$C,5),0),"False,0")</f>
        <v>0</v>
      </c>
      <c r="AE936" cm="1">
        <f t="array" ref="AE936">IF(FALSE,"True," &amp; IF(_xlfn.XLOOKUP("SrcZone_IsAny",'Scoring_Config'!$A:$A,'Scoring_Config'!$D:$D,"Yes")="Yes",_xlfn.XLOOKUP("SrcZone_IsAny",'Scoring_Config'!$A:$A,'Scoring_Config'!$C:$C,10),0),"False,0")</f>
        <v>0</v>
      </c>
      <c r="AF936" cm="1">
        <f t="array" ref="AF936">IF(FALSE,"True," &amp; IF(_xlfn.XLOOKUP("DstZone_IsAny",'Scoring_Config'!$A:$A,'Scoring_Config'!$D:$D,"Yes")="Yes",_xlfn.XLOOKUP("DstZone_IsAny",'Scoring_Config'!$A:$A,'Scoring_Config'!$C:$C,10),0),"False,0")</f>
        <v>0</v>
      </c>
      <c r="AG936" cm="1">
        <f t="array" ref="AG93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36" cm="1">
        <f t="array" ref="AH936">IF(FALSE,"True," &amp; IF(_xlfn.XLOOKUP("App_Any_OR_RangeGt1000",'Scoring_Config'!$A:$A,'Scoring_Config'!$D:$D,"Yes")="Yes",_xlfn.XLOOKUP("App_Any_OR_RangeGt1000",'Scoring_Config'!$A:$A,'Scoring_Config'!$C:$C,10),0),"False,0")</f>
        <v>0</v>
      </c>
      <c r="AI936" cm="1">
        <f t="array" ref="AI936">IF(FALSE,"True," &amp; IF(_xlfn.XLOOKUP("Service_Insecure_Match",'Scoring_Config'!$A:$A,'Scoring_Config'!$D:$D,"Yes")="Yes",_xlfn.XLOOKUP("Service_Insecure_Match",'Scoring_Config'!$A:$A,'Scoring_Config'!$C:$C,5),0),"False,0")</f>
        <v>0</v>
      </c>
      <c r="AJ936" cm="1">
        <f t="array" ref="AJ936">IF(FALSE,"True," &amp; IF(_xlfn.XLOOKUP("Risky_Inbound",'Scoring_Config'!$A:$A,'Scoring_Config'!$D:$D,"Yes")="Yes",_xlfn.XLOOKUP("Risky_Inbound",'Scoring_Config'!$A:$A,'Scoring_Config'!$C:$C,50),0),"False,0")</f>
        <v>0</v>
      </c>
      <c r="AK936" cm="1">
        <f t="array" ref="AK936">IF(FALSE,"True," &amp; IF(_xlfn.XLOOKUP("Risky_Outbound",'Scoring_Config'!$A:$A,'Scoring_Config'!$D:$D,"Yes")="Yes",_xlfn.XLOOKUP("Risky_Outbound",'Scoring_Config'!$A:$A,'Scoring_Config'!$C:$C,25),0),"False,0")</f>
        <v>0</v>
      </c>
      <c r="AL936" t="s">
        <v>6699</v>
      </c>
      <c r="AM936" cm="1">
        <f t="array" ref="AM93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36" t="s">
        <v>6697</v>
      </c>
      <c r="AO936" t="s">
        <v>6697</v>
      </c>
      <c r="AP936" t="s">
        <v>6697</v>
      </c>
      <c r="AQ936" cm="1">
        <f t="array" ref="AQ936">IF(FALSE,"True," &amp; IF(_xlfn.XLOOKUP("Service_IsAny",'Scoring_Config'!$A:$A,'Scoring_Config'!$D:$D,"Yes")="Yes",_xlfn.XLOOKUP("Service_IsAny",'Scoring_Config'!$A:$A,'Scoring_Config'!$C:$C,0),0),"False,0")</f>
        <v>0</v>
      </c>
      <c r="AR936">
        <v>0</v>
      </c>
      <c r="AS936" cm="1">
        <f t="array" ref="AS936">IF(FALSE,"True," &amp; IF(_xlfn.XLOOKUP("Service_RangeGt1000",'Scoring_Config'!$A:$A,'Scoring_Config'!$D:$D,"Yes")="Yes",_xlfn.XLOOKUP("Service_RangeGt1000",'Scoring_Config'!$A:$A,'Scoring_Config'!$C:$C,0),0),"False,0")</f>
        <v>0</v>
      </c>
      <c r="AT936" cm="1">
        <f t="array" ref="AT936">IF(FALSE,"True," &amp; IF(_xlfn.XLOOKUP("App_IsAny",'Scoring_Config'!$A:$A,'Scoring_Config'!$D:$D,"Yes")="Yes",_xlfn.XLOOKUP("App_IsAny",'Scoring_Config'!$A:$A,'Scoring_Config'!$C:$C,0),0),"False,0")</f>
        <v>0</v>
      </c>
      <c r="AU936">
        <v>1</v>
      </c>
      <c r="AV936" cm="1">
        <f t="array" ref="AV936">IF(FALSE,"True," &amp; IF(_xlfn.XLOOKUP("App_RangeGt1000",'Scoring_Config'!$A:$A,'Scoring_Config'!$D:$D,"Yes")="Yes",_xlfn.XLOOKUP("App_RangeGt1000",'Scoring_Config'!$A:$A,'Scoring_Config'!$C:$C,0),0),"False,0")</f>
        <v>0</v>
      </c>
      <c r="AW936" cm="1">
        <f t="array" ref="AW936">IF(FALSE,"True," &amp; IF(_xlfn.XLOOKUP("Action_IsDenyOrDrop",'Scoring_Config'!$A:$A,'Scoring_Config'!$D:$D,"Yes")="Yes",_xlfn.XLOOKUP("Action_IsDenyOrDrop",'Scoring_Config'!$A:$A,'Scoring_Config'!$C:$C,0),0),"False,0")</f>
        <v>0</v>
      </c>
      <c r="AX936" cm="1">
        <f t="array" ref="AX936">IF(LEFT(AW936,4)="True",0,(IF(LEFT(Y936,4)="True",IF(_xlfn.XLOOKUP("Src_IsAny",'Scoring_Config'!$A:$A,'Scoring_Config'!$D:$D,"Yes")="Yes",_xlfn.XLOOKUP("Src_IsAny",'Scoring_Config'!$A:$A,'Scoring_Config'!$C:$C,10),0),0)+IF(LEFT(Z936,4)="True",IF(_xlfn.XLOOKUP("Src_CIDR_Le_16",'Scoring_Config'!$A:$A,'Scoring_Config'!$D:$D,"Yes")="Yes",_xlfn.XLOOKUP("Src_CIDR_Le_16",'Scoring_Config'!$A:$A,'Scoring_Config'!$C:$C,10),0),0)+IF(LEFT(AA936,4)="True",IF(_xlfn.XLOOKUP("Src_CIDR_17_22",'Scoring_Config'!$A:$A,'Scoring_Config'!$D:$D,"Yes")="Yes",_xlfn.XLOOKUP("Src_CIDR_17_22",'Scoring_Config'!$A:$A,'Scoring_Config'!$C:$C,5),0),0)+IF(LEFT(AB936,4)="True",IF(_xlfn.XLOOKUP("Dst_IsAny",'Scoring_Config'!$A:$A,'Scoring_Config'!$D:$D,"Yes")="Yes",_xlfn.XLOOKUP("Dst_IsAny",'Scoring_Config'!$A:$A,'Scoring_Config'!$C:$C,10),0),0)+IF(LEFT(AC936,4)="True",IF(_xlfn.XLOOKUP("Dst_CIDR_Le_16",'Scoring_Config'!$A:$A,'Scoring_Config'!$D:$D,"Yes")="Yes",_xlfn.XLOOKUP("Dst_CIDR_Le_16",'Scoring_Config'!$A:$A,'Scoring_Config'!$C:$C,10),0),0)+IF(LEFT(AD936,4)="True",IF(_xlfn.XLOOKUP("Dst_CIDR_17_22",'Scoring_Config'!$A:$A,'Scoring_Config'!$D:$D,"Yes")="Yes",_xlfn.XLOOKUP("Dst_CIDR_17_22",'Scoring_Config'!$A:$A,'Scoring_Config'!$C:$C,5),0),0)+IF(LEFT(AE936,4)="True",IF(_xlfn.XLOOKUP("SrcZone_IsAny",'Scoring_Config'!$A:$A,'Scoring_Config'!$D:$D,"Yes")="Yes",_xlfn.XLOOKUP("SrcZone_IsAny",'Scoring_Config'!$A:$A,'Scoring_Config'!$C:$C,10),0),0)+IF(LEFT(AF936,4)="True",IF(_xlfn.XLOOKUP("DstZone_IsAny",'Scoring_Config'!$A:$A,'Scoring_Config'!$D:$D,"Yes")="Yes",_xlfn.XLOOKUP("DstZone_IsAny",'Scoring_Config'!$A:$A,'Scoring_Config'!$C:$C,10),0),0)+IF(LEFT(AG936,4)="True",IF(_xlfn.XLOOKUP("Service_Any_OR_RangeGt1000",'Scoring_Config'!$A:$A,'Scoring_Config'!$D:$D,"Yes")="Yes",_xlfn.XLOOKUP("Service_Any_OR_RangeGt1000",'Scoring_Config'!$A:$A,'Scoring_Config'!$C:$C,10),0),0)+IF(LEFT(AH936,4)="True",IF(_xlfn.XLOOKUP("App_Any_OR_RangeGt1000",'Scoring_Config'!$A:$A,'Scoring_Config'!$D:$D,"Yes")="Yes",_xlfn.XLOOKUP("App_Any_OR_RangeGt1000",'Scoring_Config'!$A:$A,'Scoring_Config'!$C:$C,10),0),0)+IF(LEFT(AI936,4)="True",IF(_xlfn.XLOOKUP("Service_Insecure_Match",'Scoring_Config'!$A:$A,'Scoring_Config'!$D:$D,"Yes")="Yes",_xlfn.XLOOKUP("Service_Insecure_Match",'Scoring_Config'!$A:$A,'Scoring_Config'!$C:$C,5),0),0)+IF(LEFT(AJ936,4)="True",IF(_xlfn.XLOOKUP("Risky_Inbound",'Scoring_Config'!$A:$A,'Scoring_Config'!$D:$D,"Yes")="Yes",_xlfn.XLOOKUP("Risky_Inbound",'Scoring_Config'!$A:$A,'Scoring_Config'!$C:$C,50),0),0)+IF(LEFT(AK936,4)="True",IF(_xlfn.XLOOKUP("Risky_Outbound",'Scoring_Config'!$A:$A,'Scoring_Config'!$D:$D,"Yes")="Yes",_xlfn.XLOOKUP("Risky_Outbound",'Scoring_Config'!$A:$A,'Scoring_Config'!$C:$C,25),0),0)+IF(LEFT(AZ936,4)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936,FIND(",",AL936)+1,100)),0)+IF(LEFT(AM936,4)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936,FIND(",",AN936)+1,100)),0)+IF(_xlfn.XLOOKUP("Profile_Scoring",'Scoring_Config'!$A:$A,'Scoring_Config'!$D:$D,"Yes")="Yes",VALUE(MID(AO936,FIND(",",AO936)+1,100)),0)+IF(_xlfn.XLOOKUP("Options_Scoring",'Scoring_Config'!$A:$A,'Scoring_Config'!$D:$D,"Yes")="Yes",VALUE(MID(AP936,FIND(",",AP936)+1,100)),0)))</f>
        <v>0</v>
      </c>
      <c r="AZ936" cm="1">
        <f t="array" ref="AZ936">IF(FALSE,"True," &amp; IF(_xlfn.XLOOKUP("Migrate_Insecure",'Scoring_Config'!$A:$A,'Scoring_Config'!$D:$D,"Yes")="Yes",_xlfn.XLOOKUP("Migrate_Insecure",'Scoring_Config'!$A:$A,'Scoring_Config'!$C:$C,10),0),"False,0")</f>
        <v>0</v>
      </c>
    </row>
    <row r="937" spans="1:52">
      <c r="A937" t="s">
        <v>1979</v>
      </c>
      <c r="B937" t="s">
        <v>2910</v>
      </c>
      <c r="C937" t="s">
        <v>3542</v>
      </c>
      <c r="D937" t="s">
        <v>3557</v>
      </c>
      <c r="E937" t="s">
        <v>3563</v>
      </c>
      <c r="F937" t="s">
        <v>3813</v>
      </c>
      <c r="G937" t="s">
        <v>535</v>
      </c>
      <c r="H937" t="s">
        <v>174</v>
      </c>
      <c r="I937" t="s">
        <v>4228</v>
      </c>
      <c r="J937" t="s">
        <v>1107</v>
      </c>
      <c r="K937" t="s">
        <v>174</v>
      </c>
      <c r="L937" t="s">
        <v>174</v>
      </c>
      <c r="M937" t="s">
        <v>1974</v>
      </c>
      <c r="N937" t="s">
        <v>4317</v>
      </c>
      <c r="O937" t="s">
        <v>4319</v>
      </c>
      <c r="P937" t="s">
        <v>4321</v>
      </c>
      <c r="Q937" t="s">
        <v>4986</v>
      </c>
      <c r="R937" t="s">
        <v>5440</v>
      </c>
      <c r="S937" t="s">
        <v>5455</v>
      </c>
      <c r="T937" t="s">
        <v>5696</v>
      </c>
      <c r="U937" t="s">
        <v>6405</v>
      </c>
      <c r="Y937" cm="1">
        <f t="array" ref="Y937">IF(FALSE,"True," &amp; IF(_xlfn.XLOOKUP("Src_IsAny",'Scoring_Config'!$A:$A,'Scoring_Config'!$D:$D,"Yes")="Yes",_xlfn.XLOOKUP("Src_IsAny",'Scoring_Config'!$A:$A,'Scoring_Config'!$C:$C,10),0),"False,0")</f>
        <v>0</v>
      </c>
      <c r="Z937" cm="1">
        <f t="array" ref="Z937">IF(FALSE,"True," &amp; IF(_xlfn.XLOOKUP("Src_CIDR_Le_16",'Scoring_Config'!$A:$A,'Scoring_Config'!$D:$D,"Yes")="Yes",_xlfn.XLOOKUP("Src_CIDR_Le_16",'Scoring_Config'!$A:$A,'Scoring_Config'!$C:$C,10),0),"False,0")</f>
        <v>0</v>
      </c>
      <c r="AA937" cm="1">
        <f t="array" ref="AA937">IF(TRUE,"True," &amp; IF(_xlfn.XLOOKUP("Src_CIDR_17_22",'Scoring_Config'!$A:$A,'Scoring_Config'!$D:$D,"Yes")="Yes",_xlfn.XLOOKUP("Src_CIDR_17_22",'Scoring_Config'!$A:$A,'Scoring_Config'!$C:$C,5),0),"False,0")</f>
        <v>0</v>
      </c>
      <c r="AB937" cm="1">
        <f t="array" ref="AB937">IF(FALSE,"True," &amp; IF(_xlfn.XLOOKUP("Dst_IsAny",'Scoring_Config'!$A:$A,'Scoring_Config'!$D:$D,"Yes")="Yes",_xlfn.XLOOKUP("Dst_IsAny",'Scoring_Config'!$A:$A,'Scoring_Config'!$C:$C,10),0),"False,0")</f>
        <v>0</v>
      </c>
      <c r="AC937" cm="1">
        <f t="array" ref="AC937">IF(FALSE,"True," &amp; IF(_xlfn.XLOOKUP("Dst_CIDR_Le_16",'Scoring_Config'!$A:$A,'Scoring_Config'!$D:$D,"Yes")="Yes",_xlfn.XLOOKUP("Dst_CIDR_Le_16",'Scoring_Config'!$A:$A,'Scoring_Config'!$C:$C,10),0),"False,0")</f>
        <v>0</v>
      </c>
      <c r="AD937" cm="1">
        <f t="array" ref="AD937">IF(FALSE,"True," &amp; IF(_xlfn.XLOOKUP("Dst_CIDR_17_22",'Scoring_Config'!$A:$A,'Scoring_Config'!$D:$D,"Yes")="Yes",_xlfn.XLOOKUP("Dst_CIDR_17_22",'Scoring_Config'!$A:$A,'Scoring_Config'!$C:$C,5),0),"False,0")</f>
        <v>0</v>
      </c>
      <c r="AE937" cm="1">
        <f t="array" ref="AE937">IF(FALSE,"True," &amp; IF(_xlfn.XLOOKUP("SrcZone_IsAny",'Scoring_Config'!$A:$A,'Scoring_Config'!$D:$D,"Yes")="Yes",_xlfn.XLOOKUP("SrcZone_IsAny",'Scoring_Config'!$A:$A,'Scoring_Config'!$C:$C,10),0),"False,0")</f>
        <v>0</v>
      </c>
      <c r="AF937" cm="1">
        <f t="array" ref="AF937">IF(FALSE,"True," &amp; IF(_xlfn.XLOOKUP("DstZone_IsAny",'Scoring_Config'!$A:$A,'Scoring_Config'!$D:$D,"Yes")="Yes",_xlfn.XLOOKUP("DstZone_IsAny",'Scoring_Config'!$A:$A,'Scoring_Config'!$C:$C,10),0),"False,0")</f>
        <v>0</v>
      </c>
      <c r="AG937" cm="1">
        <f t="array" ref="AG937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937" cm="1">
        <f t="array" ref="AH937">IF(TRUE,"True," &amp; IF(_xlfn.XLOOKUP("App_Any_OR_RangeGt1000",'Scoring_Config'!$A:$A,'Scoring_Config'!$D:$D,"Yes")="Yes",_xlfn.XLOOKUP("App_Any_OR_RangeGt1000",'Scoring_Config'!$A:$A,'Scoring_Config'!$C:$C,10),0),"False,0")</f>
        <v>0</v>
      </c>
      <c r="AI937" cm="1">
        <f t="array" ref="AI937">IF(TRUE,"True," &amp; IF(_xlfn.XLOOKUP("Service_Insecure_Match",'Scoring_Config'!$A:$A,'Scoring_Config'!$D:$D,"Yes")="Yes",_xlfn.XLOOKUP("Service_Insecure_Match",'Scoring_Config'!$A:$A,'Scoring_Config'!$C:$C,5),0),"False,0")</f>
        <v>0</v>
      </c>
      <c r="AJ937" cm="1">
        <f t="array" ref="AJ937">IF(FALSE,"True," &amp; IF(_xlfn.XLOOKUP("Risky_Inbound",'Scoring_Config'!$A:$A,'Scoring_Config'!$D:$D,"Yes")="Yes",_xlfn.XLOOKUP("Risky_Inbound",'Scoring_Config'!$A:$A,'Scoring_Config'!$C:$C,50),0),"False,0")</f>
        <v>0</v>
      </c>
      <c r="AK937" cm="1">
        <f t="array" ref="AK937">IF(FALSE,"True," &amp; IF(_xlfn.XLOOKUP("Risky_Outbound",'Scoring_Config'!$A:$A,'Scoring_Config'!$D:$D,"Yes")="Yes",_xlfn.XLOOKUP("Risky_Outbound",'Scoring_Config'!$A:$A,'Scoring_Config'!$C:$C,25),0),"False,0")</f>
        <v>0</v>
      </c>
      <c r="AL937" t="s">
        <v>6700</v>
      </c>
      <c r="AM937" cm="1">
        <f t="array" ref="AM93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37" t="s">
        <v>6697</v>
      </c>
      <c r="AO937" t="s">
        <v>6697</v>
      </c>
      <c r="AP937" t="s">
        <v>6697</v>
      </c>
      <c r="AQ937" cm="1">
        <f t="array" ref="AQ937">IF(TRUE,"True," &amp; IF(_xlfn.XLOOKUP("Service_IsAny",'Scoring_Config'!$A:$A,'Scoring_Config'!$D:$D,"Yes")="Yes",_xlfn.XLOOKUP("Service_IsAny",'Scoring_Config'!$A:$A,'Scoring_Config'!$C:$C,0),0),"False,0")</f>
        <v>0</v>
      </c>
      <c r="AR937">
        <v>65535</v>
      </c>
      <c r="AS937" cm="1">
        <f t="array" ref="AS937">IF(TRUE,"True," &amp; IF(_xlfn.XLOOKUP("Service_RangeGt1000",'Scoring_Config'!$A:$A,'Scoring_Config'!$D:$D,"Yes")="Yes",_xlfn.XLOOKUP("Service_RangeGt1000",'Scoring_Config'!$A:$A,'Scoring_Config'!$C:$C,0),0),"False,0")</f>
        <v>0</v>
      </c>
      <c r="AT937" cm="1">
        <f t="array" ref="AT937">IF(TRUE,"True," &amp; IF(_xlfn.XLOOKUP("App_IsAny",'Scoring_Config'!$A:$A,'Scoring_Config'!$D:$D,"Yes")="Yes",_xlfn.XLOOKUP("App_IsAny",'Scoring_Config'!$A:$A,'Scoring_Config'!$C:$C,0),0),"False,0")</f>
        <v>0</v>
      </c>
      <c r="AU937">
        <v>65535</v>
      </c>
      <c r="AV937" cm="1">
        <f t="array" ref="AV937">IF(TRUE,"True," &amp; IF(_xlfn.XLOOKUP("App_RangeGt1000",'Scoring_Config'!$A:$A,'Scoring_Config'!$D:$D,"Yes")="Yes",_xlfn.XLOOKUP("App_RangeGt1000",'Scoring_Config'!$A:$A,'Scoring_Config'!$C:$C,0),0),"False,0")</f>
        <v>0</v>
      </c>
      <c r="AW937" cm="1">
        <f t="array" ref="AW937">IF(FALSE,"True," &amp; IF(_xlfn.XLOOKUP("Action_IsDenyOrDrop",'Scoring_Config'!$A:$A,'Scoring_Config'!$D:$D,"Yes")="Yes",_xlfn.XLOOKUP("Action_IsDenyOrDrop",'Scoring_Config'!$A:$A,'Scoring_Config'!$C:$C,0),0),"False,0")</f>
        <v>0</v>
      </c>
      <c r="AX937" cm="1">
        <f t="array" ref="AX937">IF(LEFT(AW937,4)="True",0,(IF(LEFT(Y937,4)="True",IF(_xlfn.XLOOKUP("Src_IsAny",'Scoring_Config'!$A:$A,'Scoring_Config'!$D:$D,"Yes")="Yes",_xlfn.XLOOKUP("Src_IsAny",'Scoring_Config'!$A:$A,'Scoring_Config'!$C:$C,10),0),0)+IF(LEFT(Z937,4)="True",IF(_xlfn.XLOOKUP("Src_CIDR_Le_16",'Scoring_Config'!$A:$A,'Scoring_Config'!$D:$D,"Yes")="Yes",_xlfn.XLOOKUP("Src_CIDR_Le_16",'Scoring_Config'!$A:$A,'Scoring_Config'!$C:$C,10),0),0)+IF(LEFT(AA937,4)="True",IF(_xlfn.XLOOKUP("Src_CIDR_17_22",'Scoring_Config'!$A:$A,'Scoring_Config'!$D:$D,"Yes")="Yes",_xlfn.XLOOKUP("Src_CIDR_17_22",'Scoring_Config'!$A:$A,'Scoring_Config'!$C:$C,5),0),0)+IF(LEFT(AB937,4)="True",IF(_xlfn.XLOOKUP("Dst_IsAny",'Scoring_Config'!$A:$A,'Scoring_Config'!$D:$D,"Yes")="Yes",_xlfn.XLOOKUP("Dst_IsAny",'Scoring_Config'!$A:$A,'Scoring_Config'!$C:$C,10),0),0)+IF(LEFT(AC937,4)="True",IF(_xlfn.XLOOKUP("Dst_CIDR_Le_16",'Scoring_Config'!$A:$A,'Scoring_Config'!$D:$D,"Yes")="Yes",_xlfn.XLOOKUP("Dst_CIDR_Le_16",'Scoring_Config'!$A:$A,'Scoring_Config'!$C:$C,10),0),0)+IF(LEFT(AD937,4)="True",IF(_xlfn.XLOOKUP("Dst_CIDR_17_22",'Scoring_Config'!$A:$A,'Scoring_Config'!$D:$D,"Yes")="Yes",_xlfn.XLOOKUP("Dst_CIDR_17_22",'Scoring_Config'!$A:$A,'Scoring_Config'!$C:$C,5),0),0)+IF(LEFT(AE937,4)="True",IF(_xlfn.XLOOKUP("SrcZone_IsAny",'Scoring_Config'!$A:$A,'Scoring_Config'!$D:$D,"Yes")="Yes",_xlfn.XLOOKUP("SrcZone_IsAny",'Scoring_Config'!$A:$A,'Scoring_Config'!$C:$C,10),0),0)+IF(LEFT(AF937,4)="True",IF(_xlfn.XLOOKUP("DstZone_IsAny",'Scoring_Config'!$A:$A,'Scoring_Config'!$D:$D,"Yes")="Yes",_xlfn.XLOOKUP("DstZone_IsAny",'Scoring_Config'!$A:$A,'Scoring_Config'!$C:$C,10),0),0)+IF(LEFT(AG937,4)="True",IF(_xlfn.XLOOKUP("Service_Any_OR_RangeGt1000",'Scoring_Config'!$A:$A,'Scoring_Config'!$D:$D,"Yes")="Yes",_xlfn.XLOOKUP("Service_Any_OR_RangeGt1000",'Scoring_Config'!$A:$A,'Scoring_Config'!$C:$C,10),0),0)+IF(LEFT(AH937,4)="True",IF(_xlfn.XLOOKUP("App_Any_OR_RangeGt1000",'Scoring_Config'!$A:$A,'Scoring_Config'!$D:$D,"Yes")="Yes",_xlfn.XLOOKUP("App_Any_OR_RangeGt1000",'Scoring_Config'!$A:$A,'Scoring_Config'!$C:$C,10),0),0)+IF(LEFT(AI937,4)="True",IF(_xlfn.XLOOKUP("Service_Insecure_Match",'Scoring_Config'!$A:$A,'Scoring_Config'!$D:$D,"Yes")="Yes",_xlfn.XLOOKUP("Service_Insecure_Match",'Scoring_Config'!$A:$A,'Scoring_Config'!$C:$C,5),0),0)+IF(LEFT(AJ937,4)="True",IF(_xlfn.XLOOKUP("Risky_Inbound",'Scoring_Config'!$A:$A,'Scoring_Config'!$D:$D,"Yes")="Yes",_xlfn.XLOOKUP("Risky_Inbound",'Scoring_Config'!$A:$A,'Scoring_Config'!$C:$C,50),0),0)+IF(LEFT(AK937,4)="True",IF(_xlfn.XLOOKUP("Risky_Outbound",'Scoring_Config'!$A:$A,'Scoring_Config'!$D:$D,"Yes")="Yes",_xlfn.XLOOKUP("Risky_Outbound",'Scoring_Config'!$A:$A,'Scoring_Config'!$C:$C,25),0),0)+IF(LEFT(AZ937,4)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937,FIND(",",AL937)+1,100)),0)+IF(LEFT(AM937,4)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937,FIND(",",AN937)+1,100)),0)+IF(_xlfn.XLOOKUP("Profile_Scoring",'Scoring_Config'!$A:$A,'Scoring_Config'!$D:$D,"Yes")="Yes",VALUE(MID(AO937,FIND(",",AO937)+1,100)),0)+IF(_xlfn.XLOOKUP("Options_Scoring",'Scoring_Config'!$A:$A,'Scoring_Config'!$D:$D,"Yes")="Yes",VALUE(MID(AP937,FIND(",",AP937)+1,100)),0)))</f>
        <v>0</v>
      </c>
      <c r="AY937" t="s">
        <v>6706</v>
      </c>
      <c r="AZ937" cm="1">
        <f t="array" ref="AZ937">IF(TRUE,"True," &amp; IF(_xlfn.XLOOKUP("Migrate_Insecure",'Scoring_Config'!$A:$A,'Scoring_Config'!$D:$D,"Yes")="Yes",_xlfn.XLOOKUP("Migrate_Insecure",'Scoring_Config'!$A:$A,'Scoring_Config'!$C:$C,10),0),"False,0")</f>
        <v>0</v>
      </c>
    </row>
    <row r="938" spans="1:52">
      <c r="A938" t="s">
        <v>1979</v>
      </c>
      <c r="B938" t="s">
        <v>2911</v>
      </c>
      <c r="C938" t="s">
        <v>3542</v>
      </c>
      <c r="D938" t="s">
        <v>3545</v>
      </c>
      <c r="E938" t="s">
        <v>3563</v>
      </c>
      <c r="F938" t="s">
        <v>3648</v>
      </c>
      <c r="G938" t="s">
        <v>536</v>
      </c>
      <c r="H938" t="s">
        <v>174</v>
      </c>
      <c r="I938" t="s">
        <v>4228</v>
      </c>
      <c r="J938" t="s">
        <v>1107</v>
      </c>
      <c r="K938" t="s">
        <v>1666</v>
      </c>
      <c r="L938" t="s">
        <v>1327</v>
      </c>
      <c r="M938" t="s">
        <v>1974</v>
      </c>
      <c r="N938" t="s">
        <v>4315</v>
      </c>
      <c r="O938" t="s">
        <v>4319</v>
      </c>
      <c r="P938" t="s">
        <v>4321</v>
      </c>
      <c r="Q938" t="s">
        <v>4986</v>
      </c>
      <c r="R938" t="s">
        <v>5440</v>
      </c>
      <c r="S938" t="s">
        <v>5440</v>
      </c>
      <c r="T938" t="s">
        <v>5802</v>
      </c>
      <c r="U938" t="s">
        <v>6406</v>
      </c>
      <c r="Y938" cm="1">
        <f t="array" ref="Y938">IF(FALSE,"True," &amp; IF(_xlfn.XLOOKUP("Src_IsAny",'Scoring_Config'!$A:$A,'Scoring_Config'!$D:$D,"Yes")="Yes",_xlfn.XLOOKUP("Src_IsAny",'Scoring_Config'!$A:$A,'Scoring_Config'!$C:$C,10),0),"False,0")</f>
        <v>0</v>
      </c>
      <c r="Z938" cm="1">
        <f t="array" ref="Z938">IF(FALSE,"True," &amp; IF(_xlfn.XLOOKUP("Src_CIDR_Le_16",'Scoring_Config'!$A:$A,'Scoring_Config'!$D:$D,"Yes")="Yes",_xlfn.XLOOKUP("Src_CIDR_Le_16",'Scoring_Config'!$A:$A,'Scoring_Config'!$C:$C,10),0),"False,0")</f>
        <v>0</v>
      </c>
      <c r="AA938" cm="1">
        <f t="array" ref="AA938">IF(TRUE,"True," &amp; IF(_xlfn.XLOOKUP("Src_CIDR_17_22",'Scoring_Config'!$A:$A,'Scoring_Config'!$D:$D,"Yes")="Yes",_xlfn.XLOOKUP("Src_CIDR_17_22",'Scoring_Config'!$A:$A,'Scoring_Config'!$C:$C,5),0),"False,0")</f>
        <v>0</v>
      </c>
      <c r="AB938" cm="1">
        <f t="array" ref="AB938">IF(FALSE,"True," &amp; IF(_xlfn.XLOOKUP("Dst_IsAny",'Scoring_Config'!$A:$A,'Scoring_Config'!$D:$D,"Yes")="Yes",_xlfn.XLOOKUP("Dst_IsAny",'Scoring_Config'!$A:$A,'Scoring_Config'!$C:$C,10),0),"False,0")</f>
        <v>0</v>
      </c>
      <c r="AC938" cm="1">
        <f t="array" ref="AC938">IF(FALSE,"True," &amp; IF(_xlfn.XLOOKUP("Dst_CIDR_Le_16",'Scoring_Config'!$A:$A,'Scoring_Config'!$D:$D,"Yes")="Yes",_xlfn.XLOOKUP("Dst_CIDR_Le_16",'Scoring_Config'!$A:$A,'Scoring_Config'!$C:$C,10),0),"False,0")</f>
        <v>0</v>
      </c>
      <c r="AD938" cm="1">
        <f t="array" ref="AD938">IF(FALSE,"True," &amp; IF(_xlfn.XLOOKUP("Dst_CIDR_17_22",'Scoring_Config'!$A:$A,'Scoring_Config'!$D:$D,"Yes")="Yes",_xlfn.XLOOKUP("Dst_CIDR_17_22",'Scoring_Config'!$A:$A,'Scoring_Config'!$C:$C,5),0),"False,0")</f>
        <v>0</v>
      </c>
      <c r="AE938" cm="1">
        <f t="array" ref="AE938">IF(FALSE,"True," &amp; IF(_xlfn.XLOOKUP("SrcZone_IsAny",'Scoring_Config'!$A:$A,'Scoring_Config'!$D:$D,"Yes")="Yes",_xlfn.XLOOKUP("SrcZone_IsAny",'Scoring_Config'!$A:$A,'Scoring_Config'!$C:$C,10),0),"False,0")</f>
        <v>0</v>
      </c>
      <c r="AF938" cm="1">
        <f t="array" ref="AF938">IF(FALSE,"True," &amp; IF(_xlfn.XLOOKUP("DstZone_IsAny",'Scoring_Config'!$A:$A,'Scoring_Config'!$D:$D,"Yes")="Yes",_xlfn.XLOOKUP("DstZone_IsAny",'Scoring_Config'!$A:$A,'Scoring_Config'!$C:$C,10),0),"False,0")</f>
        <v>0</v>
      </c>
      <c r="AG938" cm="1">
        <f t="array" ref="AG93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38" cm="1">
        <f t="array" ref="AH938">IF(FALSE,"True," &amp; IF(_xlfn.XLOOKUP("App_Any_OR_RangeGt1000",'Scoring_Config'!$A:$A,'Scoring_Config'!$D:$D,"Yes")="Yes",_xlfn.XLOOKUP("App_Any_OR_RangeGt1000",'Scoring_Config'!$A:$A,'Scoring_Config'!$C:$C,10),0),"False,0")</f>
        <v>0</v>
      </c>
      <c r="AI938" cm="1">
        <f t="array" ref="AI938">IF(FALSE,"True," &amp; IF(_xlfn.XLOOKUP("Service_Insecure_Match",'Scoring_Config'!$A:$A,'Scoring_Config'!$D:$D,"Yes")="Yes",_xlfn.XLOOKUP("Service_Insecure_Match",'Scoring_Config'!$A:$A,'Scoring_Config'!$C:$C,5),0),"False,0")</f>
        <v>0</v>
      </c>
      <c r="AJ938" cm="1">
        <f t="array" ref="AJ938">IF(FALSE,"True," &amp; IF(_xlfn.XLOOKUP("Risky_Inbound",'Scoring_Config'!$A:$A,'Scoring_Config'!$D:$D,"Yes")="Yes",_xlfn.XLOOKUP("Risky_Inbound",'Scoring_Config'!$A:$A,'Scoring_Config'!$C:$C,50),0),"False,0")</f>
        <v>0</v>
      </c>
      <c r="AK938" cm="1">
        <f t="array" ref="AK938">IF(FALSE,"True," &amp; IF(_xlfn.XLOOKUP("Risky_Outbound",'Scoring_Config'!$A:$A,'Scoring_Config'!$D:$D,"Yes")="Yes",_xlfn.XLOOKUP("Risky_Outbound",'Scoring_Config'!$A:$A,'Scoring_Config'!$C:$C,25),0),"False,0")</f>
        <v>0</v>
      </c>
      <c r="AL938" t="s">
        <v>6700</v>
      </c>
      <c r="AM938" cm="1">
        <f t="array" ref="AM93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38" t="s">
        <v>6697</v>
      </c>
      <c r="AO938" t="s">
        <v>6697</v>
      </c>
      <c r="AP938" t="s">
        <v>6697</v>
      </c>
      <c r="AQ938" cm="1">
        <f t="array" ref="AQ938">IF(FALSE,"True," &amp; IF(_xlfn.XLOOKUP("Service_IsAny",'Scoring_Config'!$A:$A,'Scoring_Config'!$D:$D,"Yes")="Yes",_xlfn.XLOOKUP("Service_IsAny",'Scoring_Config'!$A:$A,'Scoring_Config'!$C:$C,0),0),"False,0")</f>
        <v>0</v>
      </c>
      <c r="AR938">
        <v>0</v>
      </c>
      <c r="AS938" cm="1">
        <f t="array" ref="AS938">IF(FALSE,"True," &amp; IF(_xlfn.XLOOKUP("Service_RangeGt1000",'Scoring_Config'!$A:$A,'Scoring_Config'!$D:$D,"Yes")="Yes",_xlfn.XLOOKUP("Service_RangeGt1000",'Scoring_Config'!$A:$A,'Scoring_Config'!$C:$C,0),0),"False,0")</f>
        <v>0</v>
      </c>
      <c r="AT938" cm="1">
        <f t="array" ref="AT938">IF(FALSE,"True," &amp; IF(_xlfn.XLOOKUP("App_IsAny",'Scoring_Config'!$A:$A,'Scoring_Config'!$D:$D,"Yes")="Yes",_xlfn.XLOOKUP("App_IsAny",'Scoring_Config'!$A:$A,'Scoring_Config'!$C:$C,0),0),"False,0")</f>
        <v>0</v>
      </c>
      <c r="AU938">
        <v>2</v>
      </c>
      <c r="AV938" cm="1">
        <f t="array" ref="AV938">IF(FALSE,"True," &amp; IF(_xlfn.XLOOKUP("App_RangeGt1000",'Scoring_Config'!$A:$A,'Scoring_Config'!$D:$D,"Yes")="Yes",_xlfn.XLOOKUP("App_RangeGt1000",'Scoring_Config'!$A:$A,'Scoring_Config'!$C:$C,0),0),"False,0")</f>
        <v>0</v>
      </c>
      <c r="AW938" cm="1">
        <f t="array" ref="AW938">IF(FALSE,"True," &amp; IF(_xlfn.XLOOKUP("Action_IsDenyOrDrop",'Scoring_Config'!$A:$A,'Scoring_Config'!$D:$D,"Yes")="Yes",_xlfn.XLOOKUP("Action_IsDenyOrDrop",'Scoring_Config'!$A:$A,'Scoring_Config'!$C:$C,0),0),"False,0")</f>
        <v>0</v>
      </c>
      <c r="AX938" cm="1">
        <f t="array" ref="AX938">IF(LEFT(AW938,4)="True",0,(IF(LEFT(Y938,4)="True",IF(_xlfn.XLOOKUP("Src_IsAny",'Scoring_Config'!$A:$A,'Scoring_Config'!$D:$D,"Yes")="Yes",_xlfn.XLOOKUP("Src_IsAny",'Scoring_Config'!$A:$A,'Scoring_Config'!$C:$C,10),0),0)+IF(LEFT(Z938,4)="True",IF(_xlfn.XLOOKUP("Src_CIDR_Le_16",'Scoring_Config'!$A:$A,'Scoring_Config'!$D:$D,"Yes")="Yes",_xlfn.XLOOKUP("Src_CIDR_Le_16",'Scoring_Config'!$A:$A,'Scoring_Config'!$C:$C,10),0),0)+IF(LEFT(AA938,4)="True",IF(_xlfn.XLOOKUP("Src_CIDR_17_22",'Scoring_Config'!$A:$A,'Scoring_Config'!$D:$D,"Yes")="Yes",_xlfn.XLOOKUP("Src_CIDR_17_22",'Scoring_Config'!$A:$A,'Scoring_Config'!$C:$C,5),0),0)+IF(LEFT(AB938,4)="True",IF(_xlfn.XLOOKUP("Dst_IsAny",'Scoring_Config'!$A:$A,'Scoring_Config'!$D:$D,"Yes")="Yes",_xlfn.XLOOKUP("Dst_IsAny",'Scoring_Config'!$A:$A,'Scoring_Config'!$C:$C,10),0),0)+IF(LEFT(AC938,4)="True",IF(_xlfn.XLOOKUP("Dst_CIDR_Le_16",'Scoring_Config'!$A:$A,'Scoring_Config'!$D:$D,"Yes")="Yes",_xlfn.XLOOKUP("Dst_CIDR_Le_16",'Scoring_Config'!$A:$A,'Scoring_Config'!$C:$C,10),0),0)+IF(LEFT(AD938,4)="True",IF(_xlfn.XLOOKUP("Dst_CIDR_17_22",'Scoring_Config'!$A:$A,'Scoring_Config'!$D:$D,"Yes")="Yes",_xlfn.XLOOKUP("Dst_CIDR_17_22",'Scoring_Config'!$A:$A,'Scoring_Config'!$C:$C,5),0),0)+IF(LEFT(AE938,4)="True",IF(_xlfn.XLOOKUP("SrcZone_IsAny",'Scoring_Config'!$A:$A,'Scoring_Config'!$D:$D,"Yes")="Yes",_xlfn.XLOOKUP("SrcZone_IsAny",'Scoring_Config'!$A:$A,'Scoring_Config'!$C:$C,10),0),0)+IF(LEFT(AF938,4)="True",IF(_xlfn.XLOOKUP("DstZone_IsAny",'Scoring_Config'!$A:$A,'Scoring_Config'!$D:$D,"Yes")="Yes",_xlfn.XLOOKUP("DstZone_IsAny",'Scoring_Config'!$A:$A,'Scoring_Config'!$C:$C,10),0),0)+IF(LEFT(AG938,4)="True",IF(_xlfn.XLOOKUP("Service_Any_OR_RangeGt1000",'Scoring_Config'!$A:$A,'Scoring_Config'!$D:$D,"Yes")="Yes",_xlfn.XLOOKUP("Service_Any_OR_RangeGt1000",'Scoring_Config'!$A:$A,'Scoring_Config'!$C:$C,10),0),0)+IF(LEFT(AH938,4)="True",IF(_xlfn.XLOOKUP("App_Any_OR_RangeGt1000",'Scoring_Config'!$A:$A,'Scoring_Config'!$D:$D,"Yes")="Yes",_xlfn.XLOOKUP("App_Any_OR_RangeGt1000",'Scoring_Config'!$A:$A,'Scoring_Config'!$C:$C,10),0),0)+IF(LEFT(AI938,4)="True",IF(_xlfn.XLOOKUP("Service_Insecure_Match",'Scoring_Config'!$A:$A,'Scoring_Config'!$D:$D,"Yes")="Yes",_xlfn.XLOOKUP("Service_Insecure_Match",'Scoring_Config'!$A:$A,'Scoring_Config'!$C:$C,5),0),0)+IF(LEFT(AJ938,4)="True",IF(_xlfn.XLOOKUP("Risky_Inbound",'Scoring_Config'!$A:$A,'Scoring_Config'!$D:$D,"Yes")="Yes",_xlfn.XLOOKUP("Risky_Inbound",'Scoring_Config'!$A:$A,'Scoring_Config'!$C:$C,50),0),0)+IF(LEFT(AK938,4)="True",IF(_xlfn.XLOOKUP("Risky_Outbound",'Scoring_Config'!$A:$A,'Scoring_Config'!$D:$D,"Yes")="Yes",_xlfn.XLOOKUP("Risky_Outbound",'Scoring_Config'!$A:$A,'Scoring_Config'!$C:$C,25),0),0)+IF(LEFT(AZ938,4)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938,FIND(",",AL938)+1,100)),0)+IF(LEFT(AM938,4)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938,FIND(",",AN938)+1,100)),0)+IF(_xlfn.XLOOKUP("Profile_Scoring",'Scoring_Config'!$A:$A,'Scoring_Config'!$D:$D,"Yes")="Yes",VALUE(MID(AO938,FIND(",",AO938)+1,100)),0)+IF(_xlfn.XLOOKUP("Options_Scoring",'Scoring_Config'!$A:$A,'Scoring_Config'!$D:$D,"Yes")="Yes",VALUE(MID(AP938,FIND(",",AP938)+1,100)),0)))</f>
        <v>0</v>
      </c>
      <c r="AZ938" cm="1">
        <f t="array" ref="AZ938">IF(FALSE,"True," &amp; IF(_xlfn.XLOOKUP("Migrate_Insecure",'Scoring_Config'!$A:$A,'Scoring_Config'!$D:$D,"Yes")="Yes",_xlfn.XLOOKUP("Migrate_Insecure",'Scoring_Config'!$A:$A,'Scoring_Config'!$C:$C,10),0),"False,0")</f>
        <v>0</v>
      </c>
    </row>
    <row r="939" spans="1:52">
      <c r="A939" t="s">
        <v>1979</v>
      </c>
      <c r="B939" t="s">
        <v>2912</v>
      </c>
      <c r="C939" t="s">
        <v>3542</v>
      </c>
      <c r="D939" t="s">
        <v>3545</v>
      </c>
      <c r="E939" t="s">
        <v>3563</v>
      </c>
      <c r="F939" t="s">
        <v>3576</v>
      </c>
      <c r="G939" t="s">
        <v>534</v>
      </c>
      <c r="H939" t="s">
        <v>174</v>
      </c>
      <c r="I939" t="s">
        <v>3887</v>
      </c>
      <c r="J939" t="s">
        <v>1108</v>
      </c>
      <c r="K939" t="s">
        <v>1866</v>
      </c>
      <c r="L939" t="s">
        <v>1523</v>
      </c>
      <c r="M939" t="s">
        <v>1974</v>
      </c>
      <c r="N939" t="s">
        <v>4315</v>
      </c>
      <c r="O939" t="s">
        <v>4319</v>
      </c>
      <c r="P939" t="s">
        <v>4323</v>
      </c>
      <c r="Q939" t="s">
        <v>4987</v>
      </c>
      <c r="R939" t="s">
        <v>5439</v>
      </c>
      <c r="S939" t="s">
        <v>4324</v>
      </c>
      <c r="T939" t="s">
        <v>5792</v>
      </c>
      <c r="U939" t="s">
        <v>6407</v>
      </c>
      <c r="Y939" cm="1">
        <f t="array" ref="Y939">IF(FALSE,"True," &amp; IF(_xlfn.XLOOKUP("Src_IsAny",'Scoring_Config'!$A:$A,'Scoring_Config'!$D:$D,"Yes")="Yes",_xlfn.XLOOKUP("Src_IsAny",'Scoring_Config'!$A:$A,'Scoring_Config'!$C:$C,10),0),"False,0")</f>
        <v>0</v>
      </c>
      <c r="Z939" cm="1">
        <f t="array" ref="Z939">IF(FALSE,"True," &amp; IF(_xlfn.XLOOKUP("Src_CIDR_Le_16",'Scoring_Config'!$A:$A,'Scoring_Config'!$D:$D,"Yes")="Yes",_xlfn.XLOOKUP("Src_CIDR_Le_16",'Scoring_Config'!$A:$A,'Scoring_Config'!$C:$C,10),0),"False,0")</f>
        <v>0</v>
      </c>
      <c r="AA939" cm="1">
        <f t="array" ref="AA939">IF(FALSE,"True," &amp; IF(_xlfn.XLOOKUP("Src_CIDR_17_22",'Scoring_Config'!$A:$A,'Scoring_Config'!$D:$D,"Yes")="Yes",_xlfn.XLOOKUP("Src_CIDR_17_22",'Scoring_Config'!$A:$A,'Scoring_Config'!$C:$C,5),0),"False,0")</f>
        <v>0</v>
      </c>
      <c r="AB939" cm="1">
        <f t="array" ref="AB939">IF(FALSE,"True," &amp; IF(_xlfn.XLOOKUP("Dst_IsAny",'Scoring_Config'!$A:$A,'Scoring_Config'!$D:$D,"Yes")="Yes",_xlfn.XLOOKUP("Dst_IsAny",'Scoring_Config'!$A:$A,'Scoring_Config'!$C:$C,10),0),"False,0")</f>
        <v>0</v>
      </c>
      <c r="AC939" cm="1">
        <f t="array" ref="AC939">IF(FALSE,"True," &amp; IF(_xlfn.XLOOKUP("Dst_CIDR_Le_16",'Scoring_Config'!$A:$A,'Scoring_Config'!$D:$D,"Yes")="Yes",_xlfn.XLOOKUP("Dst_CIDR_Le_16",'Scoring_Config'!$A:$A,'Scoring_Config'!$C:$C,10),0),"False,0")</f>
        <v>0</v>
      </c>
      <c r="AD939" cm="1">
        <f t="array" ref="AD939">IF(FALSE,"True," &amp; IF(_xlfn.XLOOKUP("Dst_CIDR_17_22",'Scoring_Config'!$A:$A,'Scoring_Config'!$D:$D,"Yes")="Yes",_xlfn.XLOOKUP("Dst_CIDR_17_22",'Scoring_Config'!$A:$A,'Scoring_Config'!$C:$C,5),0),"False,0")</f>
        <v>0</v>
      </c>
      <c r="AE939" cm="1">
        <f t="array" ref="AE939">IF(FALSE,"True," &amp; IF(_xlfn.XLOOKUP("SrcZone_IsAny",'Scoring_Config'!$A:$A,'Scoring_Config'!$D:$D,"Yes")="Yes",_xlfn.XLOOKUP("SrcZone_IsAny",'Scoring_Config'!$A:$A,'Scoring_Config'!$C:$C,10),0),"False,0")</f>
        <v>0</v>
      </c>
      <c r="AF939" cm="1">
        <f t="array" ref="AF939">IF(FALSE,"True," &amp; IF(_xlfn.XLOOKUP("DstZone_IsAny",'Scoring_Config'!$A:$A,'Scoring_Config'!$D:$D,"Yes")="Yes",_xlfn.XLOOKUP("DstZone_IsAny",'Scoring_Config'!$A:$A,'Scoring_Config'!$C:$C,10),0),"False,0")</f>
        <v>0</v>
      </c>
      <c r="AG939" cm="1">
        <f t="array" ref="AG93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39" cm="1">
        <f t="array" ref="AH939">IF(FALSE,"True," &amp; IF(_xlfn.XLOOKUP("App_Any_OR_RangeGt1000",'Scoring_Config'!$A:$A,'Scoring_Config'!$D:$D,"Yes")="Yes",_xlfn.XLOOKUP("App_Any_OR_RangeGt1000",'Scoring_Config'!$A:$A,'Scoring_Config'!$C:$C,10),0),"False,0")</f>
        <v>0</v>
      </c>
      <c r="AI939" cm="1">
        <f t="array" ref="AI939">IF(TRUE,"True," &amp; IF(_xlfn.XLOOKUP("Service_Insecure_Match",'Scoring_Config'!$A:$A,'Scoring_Config'!$D:$D,"Yes")="Yes",_xlfn.XLOOKUP("Service_Insecure_Match",'Scoring_Config'!$A:$A,'Scoring_Config'!$C:$C,5),0),"False,0")</f>
        <v>0</v>
      </c>
      <c r="AJ939" cm="1">
        <f t="array" ref="AJ939">IF(FALSE,"True," &amp; IF(_xlfn.XLOOKUP("Risky_Inbound",'Scoring_Config'!$A:$A,'Scoring_Config'!$D:$D,"Yes")="Yes",_xlfn.XLOOKUP("Risky_Inbound",'Scoring_Config'!$A:$A,'Scoring_Config'!$C:$C,50),0),"False,0")</f>
        <v>0</v>
      </c>
      <c r="AK939" cm="1">
        <f t="array" ref="AK939">IF(FALSE,"True," &amp; IF(_xlfn.XLOOKUP("Risky_Outbound",'Scoring_Config'!$A:$A,'Scoring_Config'!$D:$D,"Yes")="Yes",_xlfn.XLOOKUP("Risky_Outbound",'Scoring_Config'!$A:$A,'Scoring_Config'!$C:$C,25),0),"False,0")</f>
        <v>0</v>
      </c>
      <c r="AL939" t="s">
        <v>6699</v>
      </c>
      <c r="AM939" cm="1">
        <f t="array" ref="AM93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39" t="s">
        <v>6697</v>
      </c>
      <c r="AO939" t="s">
        <v>6697</v>
      </c>
      <c r="AP939" t="s">
        <v>6697</v>
      </c>
      <c r="AQ939" cm="1">
        <f t="array" ref="AQ939">IF(FALSE,"True," &amp; IF(_xlfn.XLOOKUP("Service_IsAny",'Scoring_Config'!$A:$A,'Scoring_Config'!$D:$D,"Yes")="Yes",_xlfn.XLOOKUP("Service_IsAny",'Scoring_Config'!$A:$A,'Scoring_Config'!$C:$C,0),0),"False,0")</f>
        <v>0</v>
      </c>
      <c r="AR939">
        <v>5</v>
      </c>
      <c r="AS939" cm="1">
        <f t="array" ref="AS939">IF(FALSE,"True," &amp; IF(_xlfn.XLOOKUP("Service_RangeGt1000",'Scoring_Config'!$A:$A,'Scoring_Config'!$D:$D,"Yes")="Yes",_xlfn.XLOOKUP("Service_RangeGt1000",'Scoring_Config'!$A:$A,'Scoring_Config'!$C:$C,0),0),"False,0")</f>
        <v>0</v>
      </c>
      <c r="AT939" cm="1">
        <f t="array" ref="AT939">IF(FALSE,"True," &amp; IF(_xlfn.XLOOKUP("App_IsAny",'Scoring_Config'!$A:$A,'Scoring_Config'!$D:$D,"Yes")="Yes",_xlfn.XLOOKUP("App_IsAny",'Scoring_Config'!$A:$A,'Scoring_Config'!$C:$C,0),0),"False,0")</f>
        <v>0</v>
      </c>
      <c r="AU939">
        <v>3</v>
      </c>
      <c r="AV939" cm="1">
        <f t="array" ref="AV939">IF(FALSE,"True," &amp; IF(_xlfn.XLOOKUP("App_RangeGt1000",'Scoring_Config'!$A:$A,'Scoring_Config'!$D:$D,"Yes")="Yes",_xlfn.XLOOKUP("App_RangeGt1000",'Scoring_Config'!$A:$A,'Scoring_Config'!$C:$C,0),0),"False,0")</f>
        <v>0</v>
      </c>
      <c r="AW939" cm="1">
        <f t="array" ref="AW939">IF(FALSE,"True," &amp; IF(_xlfn.XLOOKUP("Action_IsDenyOrDrop",'Scoring_Config'!$A:$A,'Scoring_Config'!$D:$D,"Yes")="Yes",_xlfn.XLOOKUP("Action_IsDenyOrDrop",'Scoring_Config'!$A:$A,'Scoring_Config'!$C:$C,0),0),"False,0")</f>
        <v>0</v>
      </c>
      <c r="AX939" cm="1">
        <f t="array" ref="AX939">IF(LEFT(AW939,4)="True",0,(IF(LEFT(Y939,4)="True",IF(_xlfn.XLOOKUP("Src_IsAny",'Scoring_Config'!$A:$A,'Scoring_Config'!$D:$D,"Yes")="Yes",_xlfn.XLOOKUP("Src_IsAny",'Scoring_Config'!$A:$A,'Scoring_Config'!$C:$C,10),0),0)+IF(LEFT(Z939,4)="True",IF(_xlfn.XLOOKUP("Src_CIDR_Le_16",'Scoring_Config'!$A:$A,'Scoring_Config'!$D:$D,"Yes")="Yes",_xlfn.XLOOKUP("Src_CIDR_Le_16",'Scoring_Config'!$A:$A,'Scoring_Config'!$C:$C,10),0),0)+IF(LEFT(AA939,4)="True",IF(_xlfn.XLOOKUP("Src_CIDR_17_22",'Scoring_Config'!$A:$A,'Scoring_Config'!$D:$D,"Yes")="Yes",_xlfn.XLOOKUP("Src_CIDR_17_22",'Scoring_Config'!$A:$A,'Scoring_Config'!$C:$C,5),0),0)+IF(LEFT(AB939,4)="True",IF(_xlfn.XLOOKUP("Dst_IsAny",'Scoring_Config'!$A:$A,'Scoring_Config'!$D:$D,"Yes")="Yes",_xlfn.XLOOKUP("Dst_IsAny",'Scoring_Config'!$A:$A,'Scoring_Config'!$C:$C,10),0),0)+IF(LEFT(AC939,4)="True",IF(_xlfn.XLOOKUP("Dst_CIDR_Le_16",'Scoring_Config'!$A:$A,'Scoring_Config'!$D:$D,"Yes")="Yes",_xlfn.XLOOKUP("Dst_CIDR_Le_16",'Scoring_Config'!$A:$A,'Scoring_Config'!$C:$C,10),0),0)+IF(LEFT(AD939,4)="True",IF(_xlfn.XLOOKUP("Dst_CIDR_17_22",'Scoring_Config'!$A:$A,'Scoring_Config'!$D:$D,"Yes")="Yes",_xlfn.XLOOKUP("Dst_CIDR_17_22",'Scoring_Config'!$A:$A,'Scoring_Config'!$C:$C,5),0),0)+IF(LEFT(AE939,4)="True",IF(_xlfn.XLOOKUP("SrcZone_IsAny",'Scoring_Config'!$A:$A,'Scoring_Config'!$D:$D,"Yes")="Yes",_xlfn.XLOOKUP("SrcZone_IsAny",'Scoring_Config'!$A:$A,'Scoring_Config'!$C:$C,10),0),0)+IF(LEFT(AF939,4)="True",IF(_xlfn.XLOOKUP("DstZone_IsAny",'Scoring_Config'!$A:$A,'Scoring_Config'!$D:$D,"Yes")="Yes",_xlfn.XLOOKUP("DstZone_IsAny",'Scoring_Config'!$A:$A,'Scoring_Config'!$C:$C,10),0),0)+IF(LEFT(AG939,4)="True",IF(_xlfn.XLOOKUP("Service_Any_OR_RangeGt1000",'Scoring_Config'!$A:$A,'Scoring_Config'!$D:$D,"Yes")="Yes",_xlfn.XLOOKUP("Service_Any_OR_RangeGt1000",'Scoring_Config'!$A:$A,'Scoring_Config'!$C:$C,10),0),0)+IF(LEFT(AH939,4)="True",IF(_xlfn.XLOOKUP("App_Any_OR_RangeGt1000",'Scoring_Config'!$A:$A,'Scoring_Config'!$D:$D,"Yes")="Yes",_xlfn.XLOOKUP("App_Any_OR_RangeGt1000",'Scoring_Config'!$A:$A,'Scoring_Config'!$C:$C,10),0),0)+IF(LEFT(AI939,4)="True",IF(_xlfn.XLOOKUP("Service_Insecure_Match",'Scoring_Config'!$A:$A,'Scoring_Config'!$D:$D,"Yes")="Yes",_xlfn.XLOOKUP("Service_Insecure_Match",'Scoring_Config'!$A:$A,'Scoring_Config'!$C:$C,5),0),0)+IF(LEFT(AJ939,4)="True",IF(_xlfn.XLOOKUP("Risky_Inbound",'Scoring_Config'!$A:$A,'Scoring_Config'!$D:$D,"Yes")="Yes",_xlfn.XLOOKUP("Risky_Inbound",'Scoring_Config'!$A:$A,'Scoring_Config'!$C:$C,50),0),0)+IF(LEFT(AK939,4)="True",IF(_xlfn.XLOOKUP("Risky_Outbound",'Scoring_Config'!$A:$A,'Scoring_Config'!$D:$D,"Yes")="Yes",_xlfn.XLOOKUP("Risky_Outbound",'Scoring_Config'!$A:$A,'Scoring_Config'!$C:$C,25),0),0)+IF(LEFT(AZ939,4)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939,FIND(",",AL939)+1,100)),0)+IF(LEFT(AM939,4)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939,FIND(",",AN939)+1,100)),0)+IF(_xlfn.XLOOKUP("Profile_Scoring",'Scoring_Config'!$A:$A,'Scoring_Config'!$D:$D,"Yes")="Yes",VALUE(MID(AO939,FIND(",",AO939)+1,100)),0)+IF(_xlfn.XLOOKUP("Options_Scoring",'Scoring_Config'!$A:$A,'Scoring_Config'!$D:$D,"Yes")="Yes",VALUE(MID(AP939,FIND(",",AP939)+1,100)),0)))</f>
        <v>0</v>
      </c>
      <c r="AY939" t="s">
        <v>6706</v>
      </c>
      <c r="AZ939" cm="1">
        <f t="array" ref="AZ939">IF(TRUE,"True," &amp; IF(_xlfn.XLOOKUP("Migrate_Insecure",'Scoring_Config'!$A:$A,'Scoring_Config'!$D:$D,"Yes")="Yes",_xlfn.XLOOKUP("Migrate_Insecure",'Scoring_Config'!$A:$A,'Scoring_Config'!$C:$C,10),0),"False,0")</f>
        <v>0</v>
      </c>
    </row>
    <row r="940" spans="1:52">
      <c r="A940" t="s">
        <v>1979</v>
      </c>
      <c r="B940" t="s">
        <v>2913</v>
      </c>
      <c r="C940" t="s">
        <v>3542</v>
      </c>
      <c r="D940" t="s">
        <v>3545</v>
      </c>
      <c r="E940" t="s">
        <v>3563</v>
      </c>
      <c r="F940" t="s">
        <v>3576</v>
      </c>
      <c r="G940" t="s">
        <v>537</v>
      </c>
      <c r="H940" t="s">
        <v>174</v>
      </c>
      <c r="I940" t="s">
        <v>4229</v>
      </c>
      <c r="J940" t="s">
        <v>900</v>
      </c>
      <c r="K940" t="s">
        <v>1667</v>
      </c>
      <c r="L940" t="s">
        <v>1327</v>
      </c>
      <c r="M940" t="s">
        <v>1974</v>
      </c>
      <c r="N940" t="s">
        <v>4315</v>
      </c>
      <c r="O940" t="s">
        <v>4319</v>
      </c>
      <c r="P940" t="s">
        <v>4321</v>
      </c>
      <c r="Q940" t="s">
        <v>4988</v>
      </c>
      <c r="R940" t="s">
        <v>5439</v>
      </c>
      <c r="S940" t="s">
        <v>4324</v>
      </c>
      <c r="T940" t="s">
        <v>5803</v>
      </c>
      <c r="U940" t="s">
        <v>6408</v>
      </c>
      <c r="Y940" cm="1">
        <f t="array" ref="Y940">IF(FALSE,"True," &amp; IF(_xlfn.XLOOKUP("Src_IsAny",'Scoring_Config'!$A:$A,'Scoring_Config'!$D:$D,"Yes")="Yes",_xlfn.XLOOKUP("Src_IsAny",'Scoring_Config'!$A:$A,'Scoring_Config'!$C:$C,10),0),"False,0")</f>
        <v>0</v>
      </c>
      <c r="Z940" cm="1">
        <f t="array" ref="Z940">IF(FALSE,"True," &amp; IF(_xlfn.XLOOKUP("Src_CIDR_Le_16",'Scoring_Config'!$A:$A,'Scoring_Config'!$D:$D,"Yes")="Yes",_xlfn.XLOOKUP("Src_CIDR_Le_16",'Scoring_Config'!$A:$A,'Scoring_Config'!$C:$C,10),0),"False,0")</f>
        <v>0</v>
      </c>
      <c r="AA940" cm="1">
        <f t="array" ref="AA940">IF(FALSE,"True," &amp; IF(_xlfn.XLOOKUP("Src_CIDR_17_22",'Scoring_Config'!$A:$A,'Scoring_Config'!$D:$D,"Yes")="Yes",_xlfn.XLOOKUP("Src_CIDR_17_22",'Scoring_Config'!$A:$A,'Scoring_Config'!$C:$C,5),0),"False,0")</f>
        <v>0</v>
      </c>
      <c r="AB940" cm="1">
        <f t="array" ref="AB940">IF(FALSE,"True," &amp; IF(_xlfn.XLOOKUP("Dst_IsAny",'Scoring_Config'!$A:$A,'Scoring_Config'!$D:$D,"Yes")="Yes",_xlfn.XLOOKUP("Dst_IsAny",'Scoring_Config'!$A:$A,'Scoring_Config'!$C:$C,10),0),"False,0")</f>
        <v>0</v>
      </c>
      <c r="AC940" cm="1">
        <f t="array" ref="AC940">IF(FALSE,"True," &amp; IF(_xlfn.XLOOKUP("Dst_CIDR_Le_16",'Scoring_Config'!$A:$A,'Scoring_Config'!$D:$D,"Yes")="Yes",_xlfn.XLOOKUP("Dst_CIDR_Le_16",'Scoring_Config'!$A:$A,'Scoring_Config'!$C:$C,10),0),"False,0")</f>
        <v>0</v>
      </c>
      <c r="AD940" cm="1">
        <f t="array" ref="AD940">IF(FALSE,"True," &amp; IF(_xlfn.XLOOKUP("Dst_CIDR_17_22",'Scoring_Config'!$A:$A,'Scoring_Config'!$D:$D,"Yes")="Yes",_xlfn.XLOOKUP("Dst_CIDR_17_22",'Scoring_Config'!$A:$A,'Scoring_Config'!$C:$C,5),0),"False,0")</f>
        <v>0</v>
      </c>
      <c r="AE940" cm="1">
        <f t="array" ref="AE940">IF(FALSE,"True," &amp; IF(_xlfn.XLOOKUP("SrcZone_IsAny",'Scoring_Config'!$A:$A,'Scoring_Config'!$D:$D,"Yes")="Yes",_xlfn.XLOOKUP("SrcZone_IsAny",'Scoring_Config'!$A:$A,'Scoring_Config'!$C:$C,10),0),"False,0")</f>
        <v>0</v>
      </c>
      <c r="AF940" cm="1">
        <f t="array" ref="AF940">IF(FALSE,"True," &amp; IF(_xlfn.XLOOKUP("DstZone_IsAny",'Scoring_Config'!$A:$A,'Scoring_Config'!$D:$D,"Yes")="Yes",_xlfn.XLOOKUP("DstZone_IsAny",'Scoring_Config'!$A:$A,'Scoring_Config'!$C:$C,10),0),"False,0")</f>
        <v>0</v>
      </c>
      <c r="AG940" cm="1">
        <f t="array" ref="AG94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40" cm="1">
        <f t="array" ref="AH940">IF(FALSE,"True," &amp; IF(_xlfn.XLOOKUP("App_Any_OR_RangeGt1000",'Scoring_Config'!$A:$A,'Scoring_Config'!$D:$D,"Yes")="Yes",_xlfn.XLOOKUP("App_Any_OR_RangeGt1000",'Scoring_Config'!$A:$A,'Scoring_Config'!$C:$C,10),0),"False,0")</f>
        <v>0</v>
      </c>
      <c r="AI940" cm="1">
        <f t="array" ref="AI940">IF(FALSE,"True," &amp; IF(_xlfn.XLOOKUP("Service_Insecure_Match",'Scoring_Config'!$A:$A,'Scoring_Config'!$D:$D,"Yes")="Yes",_xlfn.XLOOKUP("Service_Insecure_Match",'Scoring_Config'!$A:$A,'Scoring_Config'!$C:$C,5),0),"False,0")</f>
        <v>0</v>
      </c>
      <c r="AJ940" cm="1">
        <f t="array" ref="AJ940">IF(FALSE,"True," &amp; IF(_xlfn.XLOOKUP("Risky_Inbound",'Scoring_Config'!$A:$A,'Scoring_Config'!$D:$D,"Yes")="Yes",_xlfn.XLOOKUP("Risky_Inbound",'Scoring_Config'!$A:$A,'Scoring_Config'!$C:$C,50),0),"False,0")</f>
        <v>0</v>
      </c>
      <c r="AK940" cm="1">
        <f t="array" ref="AK940">IF(FALSE,"True," &amp; IF(_xlfn.XLOOKUP("Risky_Outbound",'Scoring_Config'!$A:$A,'Scoring_Config'!$D:$D,"Yes")="Yes",_xlfn.XLOOKUP("Risky_Outbound",'Scoring_Config'!$A:$A,'Scoring_Config'!$C:$C,25),0),"False,0")</f>
        <v>0</v>
      </c>
      <c r="AL940" t="s">
        <v>6700</v>
      </c>
      <c r="AM940" cm="1">
        <f t="array" ref="AM94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40" t="s">
        <v>6697</v>
      </c>
      <c r="AO940" t="s">
        <v>6697</v>
      </c>
      <c r="AP940" t="s">
        <v>6697</v>
      </c>
      <c r="AQ940" cm="1">
        <f t="array" ref="AQ940">IF(FALSE,"True," &amp; IF(_xlfn.XLOOKUP("Service_IsAny",'Scoring_Config'!$A:$A,'Scoring_Config'!$D:$D,"Yes")="Yes",_xlfn.XLOOKUP("Service_IsAny",'Scoring_Config'!$A:$A,'Scoring_Config'!$C:$C,0),0),"False,0")</f>
        <v>0</v>
      </c>
      <c r="AR940">
        <v>0</v>
      </c>
      <c r="AS940" cm="1">
        <f t="array" ref="AS940">IF(FALSE,"True," &amp; IF(_xlfn.XLOOKUP("Service_RangeGt1000",'Scoring_Config'!$A:$A,'Scoring_Config'!$D:$D,"Yes")="Yes",_xlfn.XLOOKUP("Service_RangeGt1000",'Scoring_Config'!$A:$A,'Scoring_Config'!$C:$C,0),0),"False,0")</f>
        <v>0</v>
      </c>
      <c r="AT940" cm="1">
        <f t="array" ref="AT940">IF(FALSE,"True," &amp; IF(_xlfn.XLOOKUP("App_IsAny",'Scoring_Config'!$A:$A,'Scoring_Config'!$D:$D,"Yes")="Yes",_xlfn.XLOOKUP("App_IsAny",'Scoring_Config'!$A:$A,'Scoring_Config'!$C:$C,0),0),"False,0")</f>
        <v>0</v>
      </c>
      <c r="AU940">
        <v>1</v>
      </c>
      <c r="AV940" cm="1">
        <f t="array" ref="AV940">IF(FALSE,"True," &amp; IF(_xlfn.XLOOKUP("App_RangeGt1000",'Scoring_Config'!$A:$A,'Scoring_Config'!$D:$D,"Yes")="Yes",_xlfn.XLOOKUP("App_RangeGt1000",'Scoring_Config'!$A:$A,'Scoring_Config'!$C:$C,0),0),"False,0")</f>
        <v>0</v>
      </c>
      <c r="AW940" cm="1">
        <f t="array" ref="AW940">IF(FALSE,"True," &amp; IF(_xlfn.XLOOKUP("Action_IsDenyOrDrop",'Scoring_Config'!$A:$A,'Scoring_Config'!$D:$D,"Yes")="Yes",_xlfn.XLOOKUP("Action_IsDenyOrDrop",'Scoring_Config'!$A:$A,'Scoring_Config'!$C:$C,0),0),"False,0")</f>
        <v>0</v>
      </c>
      <c r="AX940" cm="1">
        <f t="array" ref="AX940">IF(LEFT(AW940,4)="True",0,(IF(LEFT(Y940,4)="True",IF(_xlfn.XLOOKUP("Src_IsAny",'Scoring_Config'!$A:$A,'Scoring_Config'!$D:$D,"Yes")="Yes",_xlfn.XLOOKUP("Src_IsAny",'Scoring_Config'!$A:$A,'Scoring_Config'!$C:$C,10),0),0)+IF(LEFT(Z940,4)="True",IF(_xlfn.XLOOKUP("Src_CIDR_Le_16",'Scoring_Config'!$A:$A,'Scoring_Config'!$D:$D,"Yes")="Yes",_xlfn.XLOOKUP("Src_CIDR_Le_16",'Scoring_Config'!$A:$A,'Scoring_Config'!$C:$C,10),0),0)+IF(LEFT(AA940,4)="True",IF(_xlfn.XLOOKUP("Src_CIDR_17_22",'Scoring_Config'!$A:$A,'Scoring_Config'!$D:$D,"Yes")="Yes",_xlfn.XLOOKUP("Src_CIDR_17_22",'Scoring_Config'!$A:$A,'Scoring_Config'!$C:$C,5),0),0)+IF(LEFT(AB940,4)="True",IF(_xlfn.XLOOKUP("Dst_IsAny",'Scoring_Config'!$A:$A,'Scoring_Config'!$D:$D,"Yes")="Yes",_xlfn.XLOOKUP("Dst_IsAny",'Scoring_Config'!$A:$A,'Scoring_Config'!$C:$C,10),0),0)+IF(LEFT(AC940,4)="True",IF(_xlfn.XLOOKUP("Dst_CIDR_Le_16",'Scoring_Config'!$A:$A,'Scoring_Config'!$D:$D,"Yes")="Yes",_xlfn.XLOOKUP("Dst_CIDR_Le_16",'Scoring_Config'!$A:$A,'Scoring_Config'!$C:$C,10),0),0)+IF(LEFT(AD940,4)="True",IF(_xlfn.XLOOKUP("Dst_CIDR_17_22",'Scoring_Config'!$A:$A,'Scoring_Config'!$D:$D,"Yes")="Yes",_xlfn.XLOOKUP("Dst_CIDR_17_22",'Scoring_Config'!$A:$A,'Scoring_Config'!$C:$C,5),0),0)+IF(LEFT(AE940,4)="True",IF(_xlfn.XLOOKUP("SrcZone_IsAny",'Scoring_Config'!$A:$A,'Scoring_Config'!$D:$D,"Yes")="Yes",_xlfn.XLOOKUP("SrcZone_IsAny",'Scoring_Config'!$A:$A,'Scoring_Config'!$C:$C,10),0),0)+IF(LEFT(AF940,4)="True",IF(_xlfn.XLOOKUP("DstZone_IsAny",'Scoring_Config'!$A:$A,'Scoring_Config'!$D:$D,"Yes")="Yes",_xlfn.XLOOKUP("DstZone_IsAny",'Scoring_Config'!$A:$A,'Scoring_Config'!$C:$C,10),0),0)+IF(LEFT(AG940,4)="True",IF(_xlfn.XLOOKUP("Service_Any_OR_RangeGt1000",'Scoring_Config'!$A:$A,'Scoring_Config'!$D:$D,"Yes")="Yes",_xlfn.XLOOKUP("Service_Any_OR_RangeGt1000",'Scoring_Config'!$A:$A,'Scoring_Config'!$C:$C,10),0),0)+IF(LEFT(AH940,4)="True",IF(_xlfn.XLOOKUP("App_Any_OR_RangeGt1000",'Scoring_Config'!$A:$A,'Scoring_Config'!$D:$D,"Yes")="Yes",_xlfn.XLOOKUP("App_Any_OR_RangeGt1000",'Scoring_Config'!$A:$A,'Scoring_Config'!$C:$C,10),0),0)+IF(LEFT(AI940,4)="True",IF(_xlfn.XLOOKUP("Service_Insecure_Match",'Scoring_Config'!$A:$A,'Scoring_Config'!$D:$D,"Yes")="Yes",_xlfn.XLOOKUP("Service_Insecure_Match",'Scoring_Config'!$A:$A,'Scoring_Config'!$C:$C,5),0),0)+IF(LEFT(AJ940,4)="True",IF(_xlfn.XLOOKUP("Risky_Inbound",'Scoring_Config'!$A:$A,'Scoring_Config'!$D:$D,"Yes")="Yes",_xlfn.XLOOKUP("Risky_Inbound",'Scoring_Config'!$A:$A,'Scoring_Config'!$C:$C,50),0),0)+IF(LEFT(AK940,4)="True",IF(_xlfn.XLOOKUP("Risky_Outbound",'Scoring_Config'!$A:$A,'Scoring_Config'!$D:$D,"Yes")="Yes",_xlfn.XLOOKUP("Risky_Outbound",'Scoring_Config'!$A:$A,'Scoring_Config'!$C:$C,25),0),0)+IF(LEFT(AZ940,4)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940,FIND(",",AL940)+1,100)),0)+IF(LEFT(AM940,4)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940,FIND(",",AN940)+1,100)),0)+IF(_xlfn.XLOOKUP("Profile_Scoring",'Scoring_Config'!$A:$A,'Scoring_Config'!$D:$D,"Yes")="Yes",VALUE(MID(AO940,FIND(",",AO940)+1,100)),0)+IF(_xlfn.XLOOKUP("Options_Scoring",'Scoring_Config'!$A:$A,'Scoring_Config'!$D:$D,"Yes")="Yes",VALUE(MID(AP940,FIND(",",AP940)+1,100)),0)))</f>
        <v>0</v>
      </c>
      <c r="AZ940" cm="1">
        <f t="array" ref="AZ940">IF(FALSE,"True," &amp; IF(_xlfn.XLOOKUP("Migrate_Insecure",'Scoring_Config'!$A:$A,'Scoring_Config'!$D:$D,"Yes")="Yes",_xlfn.XLOOKUP("Migrate_Insecure",'Scoring_Config'!$A:$A,'Scoring_Config'!$C:$C,10),0),"False,0")</f>
        <v>0</v>
      </c>
    </row>
    <row r="941" spans="1:52">
      <c r="A941" t="s">
        <v>1979</v>
      </c>
      <c r="B941" t="s">
        <v>2914</v>
      </c>
      <c r="C941" t="s">
        <v>3542</v>
      </c>
      <c r="D941" t="s">
        <v>3544</v>
      </c>
      <c r="E941" t="s">
        <v>3562</v>
      </c>
      <c r="F941" t="s">
        <v>3921</v>
      </c>
      <c r="G941" t="s">
        <v>538</v>
      </c>
      <c r="H941" t="s">
        <v>193</v>
      </c>
      <c r="I941" t="s">
        <v>4230</v>
      </c>
      <c r="J941" t="s">
        <v>539</v>
      </c>
      <c r="K941" t="s">
        <v>1677</v>
      </c>
      <c r="L941" t="s">
        <v>1325</v>
      </c>
      <c r="M941" t="s">
        <v>1973</v>
      </c>
      <c r="N941" t="s">
        <v>4315</v>
      </c>
      <c r="O941" t="s">
        <v>4319</v>
      </c>
      <c r="P941" t="s">
        <v>4323</v>
      </c>
      <c r="Q941" t="s">
        <v>4989</v>
      </c>
      <c r="R941" t="s">
        <v>5439</v>
      </c>
      <c r="S941" t="s">
        <v>4324</v>
      </c>
      <c r="T941" t="s">
        <v>5631</v>
      </c>
      <c r="U941" t="s">
        <v>6409</v>
      </c>
      <c r="Y941" cm="1">
        <f t="array" ref="Y941">IF(FALSE,"True," &amp; IF(_xlfn.XLOOKUP("Src_IsAny",'Scoring_Config'!$A:$A,'Scoring_Config'!$D:$D,"Yes")="Yes",_xlfn.XLOOKUP("Src_IsAny",'Scoring_Config'!$A:$A,'Scoring_Config'!$C:$C,10),0),"False,0")</f>
        <v>0</v>
      </c>
      <c r="Z941" cm="1">
        <f t="array" ref="Z941">IF(FALSE,"True," &amp; IF(_xlfn.XLOOKUP("Src_CIDR_Le_16",'Scoring_Config'!$A:$A,'Scoring_Config'!$D:$D,"Yes")="Yes",_xlfn.XLOOKUP("Src_CIDR_Le_16",'Scoring_Config'!$A:$A,'Scoring_Config'!$C:$C,10),0),"False,0")</f>
        <v>0</v>
      </c>
      <c r="AA941" cm="1">
        <f t="array" ref="AA941">IF(FALSE,"True," &amp; IF(_xlfn.XLOOKUP("Src_CIDR_17_22",'Scoring_Config'!$A:$A,'Scoring_Config'!$D:$D,"Yes")="Yes",_xlfn.XLOOKUP("Src_CIDR_17_22",'Scoring_Config'!$A:$A,'Scoring_Config'!$C:$C,5),0),"False,0")</f>
        <v>0</v>
      </c>
      <c r="AB941" cm="1">
        <f t="array" ref="AB941">IF(FALSE,"True," &amp; IF(_xlfn.XLOOKUP("Dst_IsAny",'Scoring_Config'!$A:$A,'Scoring_Config'!$D:$D,"Yes")="Yes",_xlfn.XLOOKUP("Dst_IsAny",'Scoring_Config'!$A:$A,'Scoring_Config'!$C:$C,10),0),"False,0")</f>
        <v>0</v>
      </c>
      <c r="AC941" cm="1">
        <f t="array" ref="AC941">IF(FALSE,"True," &amp; IF(_xlfn.XLOOKUP("Dst_CIDR_Le_16",'Scoring_Config'!$A:$A,'Scoring_Config'!$D:$D,"Yes")="Yes",_xlfn.XLOOKUP("Dst_CIDR_Le_16",'Scoring_Config'!$A:$A,'Scoring_Config'!$C:$C,10),0),"False,0")</f>
        <v>0</v>
      </c>
      <c r="AD941" cm="1">
        <f t="array" ref="AD941">IF(FALSE,"True," &amp; IF(_xlfn.XLOOKUP("Dst_CIDR_17_22",'Scoring_Config'!$A:$A,'Scoring_Config'!$D:$D,"Yes")="Yes",_xlfn.XLOOKUP("Dst_CIDR_17_22",'Scoring_Config'!$A:$A,'Scoring_Config'!$C:$C,5),0),"False,0")</f>
        <v>0</v>
      </c>
      <c r="AE941" cm="1">
        <f t="array" ref="AE941">IF(FALSE,"True," &amp; IF(_xlfn.XLOOKUP("SrcZone_IsAny",'Scoring_Config'!$A:$A,'Scoring_Config'!$D:$D,"Yes")="Yes",_xlfn.XLOOKUP("SrcZone_IsAny",'Scoring_Config'!$A:$A,'Scoring_Config'!$C:$C,10),0),"False,0")</f>
        <v>0</v>
      </c>
      <c r="AF941" cm="1">
        <f t="array" ref="AF941">IF(FALSE,"True," &amp; IF(_xlfn.XLOOKUP("DstZone_IsAny",'Scoring_Config'!$A:$A,'Scoring_Config'!$D:$D,"Yes")="Yes",_xlfn.XLOOKUP("DstZone_IsAny",'Scoring_Config'!$A:$A,'Scoring_Config'!$C:$C,10),0),"False,0")</f>
        <v>0</v>
      </c>
      <c r="AG941" cm="1">
        <f t="array" ref="AG94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41" cm="1">
        <f t="array" ref="AH941">IF(FALSE,"True," &amp; IF(_xlfn.XLOOKUP("App_Any_OR_RangeGt1000",'Scoring_Config'!$A:$A,'Scoring_Config'!$D:$D,"Yes")="Yes",_xlfn.XLOOKUP("App_Any_OR_RangeGt1000",'Scoring_Config'!$A:$A,'Scoring_Config'!$C:$C,10),0),"False,0")</f>
        <v>0</v>
      </c>
      <c r="AI941" cm="1">
        <f t="array" ref="AI941">IF(FALSE,"True," &amp; IF(_xlfn.XLOOKUP("Service_Insecure_Match",'Scoring_Config'!$A:$A,'Scoring_Config'!$D:$D,"Yes")="Yes",_xlfn.XLOOKUP("Service_Insecure_Match",'Scoring_Config'!$A:$A,'Scoring_Config'!$C:$C,5),0),"False,0")</f>
        <v>0</v>
      </c>
      <c r="AJ941" cm="1">
        <f t="array" ref="AJ941">IF(FALSE,"True," &amp; IF(_xlfn.XLOOKUP("Risky_Inbound",'Scoring_Config'!$A:$A,'Scoring_Config'!$D:$D,"Yes")="Yes",_xlfn.XLOOKUP("Risky_Inbound",'Scoring_Config'!$A:$A,'Scoring_Config'!$C:$C,50),0),"False,0")</f>
        <v>0</v>
      </c>
      <c r="AK941" cm="1">
        <f t="array" ref="AK941">IF(FALSE,"True," &amp; IF(_xlfn.XLOOKUP("Risky_Outbound",'Scoring_Config'!$A:$A,'Scoring_Config'!$D:$D,"Yes")="Yes",_xlfn.XLOOKUP("Risky_Outbound",'Scoring_Config'!$A:$A,'Scoring_Config'!$C:$C,25),0),"False,0")</f>
        <v>0</v>
      </c>
      <c r="AL941" t="s">
        <v>6699</v>
      </c>
      <c r="AM941" cm="1">
        <f t="array" ref="AM94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41" t="s">
        <v>6697</v>
      </c>
      <c r="AO941" t="s">
        <v>6697</v>
      </c>
      <c r="AP941" t="s">
        <v>6697</v>
      </c>
      <c r="AQ941" cm="1">
        <f t="array" ref="AQ941">IF(FALSE,"True," &amp; IF(_xlfn.XLOOKUP("Service_IsAny",'Scoring_Config'!$A:$A,'Scoring_Config'!$D:$D,"Yes")="Yes",_xlfn.XLOOKUP("Service_IsAny",'Scoring_Config'!$A:$A,'Scoring_Config'!$C:$C,0),0),"False,0")</f>
        <v>0</v>
      </c>
      <c r="AR941">
        <v>0</v>
      </c>
      <c r="AS941" cm="1">
        <f t="array" ref="AS941">IF(FALSE,"True," &amp; IF(_xlfn.XLOOKUP("Service_RangeGt1000",'Scoring_Config'!$A:$A,'Scoring_Config'!$D:$D,"Yes")="Yes",_xlfn.XLOOKUP("Service_RangeGt1000",'Scoring_Config'!$A:$A,'Scoring_Config'!$C:$C,0),0),"False,0")</f>
        <v>0</v>
      </c>
      <c r="AT941" cm="1">
        <f t="array" ref="AT941">IF(FALSE,"True," &amp; IF(_xlfn.XLOOKUP("App_IsAny",'Scoring_Config'!$A:$A,'Scoring_Config'!$D:$D,"Yes")="Yes",_xlfn.XLOOKUP("App_IsAny",'Scoring_Config'!$A:$A,'Scoring_Config'!$C:$C,0),0),"False,0")</f>
        <v>0</v>
      </c>
      <c r="AU941">
        <v>0</v>
      </c>
      <c r="AV941" cm="1">
        <f t="array" ref="AV941">IF(FALSE,"True," &amp; IF(_xlfn.XLOOKUP("App_RangeGt1000",'Scoring_Config'!$A:$A,'Scoring_Config'!$D:$D,"Yes")="Yes",_xlfn.XLOOKUP("App_RangeGt1000",'Scoring_Config'!$A:$A,'Scoring_Config'!$C:$C,0),0),"False,0")</f>
        <v>0</v>
      </c>
      <c r="AW941" cm="1">
        <f t="array" ref="AW941">IF(FALSE,"True," &amp; IF(_xlfn.XLOOKUP("Action_IsDenyOrDrop",'Scoring_Config'!$A:$A,'Scoring_Config'!$D:$D,"Yes")="Yes",_xlfn.XLOOKUP("Action_IsDenyOrDrop",'Scoring_Config'!$A:$A,'Scoring_Config'!$C:$C,0),0),"False,0")</f>
        <v>0</v>
      </c>
      <c r="AX941" cm="1">
        <f t="array" ref="AX941">IF(LEFT(AW941,4)="True",0,(IF(LEFT(Y941,4)="True",IF(_xlfn.XLOOKUP("Src_IsAny",'Scoring_Config'!$A:$A,'Scoring_Config'!$D:$D,"Yes")="Yes",_xlfn.XLOOKUP("Src_IsAny",'Scoring_Config'!$A:$A,'Scoring_Config'!$C:$C,10),0),0)+IF(LEFT(Z941,4)="True",IF(_xlfn.XLOOKUP("Src_CIDR_Le_16",'Scoring_Config'!$A:$A,'Scoring_Config'!$D:$D,"Yes")="Yes",_xlfn.XLOOKUP("Src_CIDR_Le_16",'Scoring_Config'!$A:$A,'Scoring_Config'!$C:$C,10),0),0)+IF(LEFT(AA941,4)="True",IF(_xlfn.XLOOKUP("Src_CIDR_17_22",'Scoring_Config'!$A:$A,'Scoring_Config'!$D:$D,"Yes")="Yes",_xlfn.XLOOKUP("Src_CIDR_17_22",'Scoring_Config'!$A:$A,'Scoring_Config'!$C:$C,5),0),0)+IF(LEFT(AB941,4)="True",IF(_xlfn.XLOOKUP("Dst_IsAny",'Scoring_Config'!$A:$A,'Scoring_Config'!$D:$D,"Yes")="Yes",_xlfn.XLOOKUP("Dst_IsAny",'Scoring_Config'!$A:$A,'Scoring_Config'!$C:$C,10),0),0)+IF(LEFT(AC941,4)="True",IF(_xlfn.XLOOKUP("Dst_CIDR_Le_16",'Scoring_Config'!$A:$A,'Scoring_Config'!$D:$D,"Yes")="Yes",_xlfn.XLOOKUP("Dst_CIDR_Le_16",'Scoring_Config'!$A:$A,'Scoring_Config'!$C:$C,10),0),0)+IF(LEFT(AD941,4)="True",IF(_xlfn.XLOOKUP("Dst_CIDR_17_22",'Scoring_Config'!$A:$A,'Scoring_Config'!$D:$D,"Yes")="Yes",_xlfn.XLOOKUP("Dst_CIDR_17_22",'Scoring_Config'!$A:$A,'Scoring_Config'!$C:$C,5),0),0)+IF(LEFT(AE941,4)="True",IF(_xlfn.XLOOKUP("SrcZone_IsAny",'Scoring_Config'!$A:$A,'Scoring_Config'!$D:$D,"Yes")="Yes",_xlfn.XLOOKUP("SrcZone_IsAny",'Scoring_Config'!$A:$A,'Scoring_Config'!$C:$C,10),0),0)+IF(LEFT(AF941,4)="True",IF(_xlfn.XLOOKUP("DstZone_IsAny",'Scoring_Config'!$A:$A,'Scoring_Config'!$D:$D,"Yes")="Yes",_xlfn.XLOOKUP("DstZone_IsAny",'Scoring_Config'!$A:$A,'Scoring_Config'!$C:$C,10),0),0)+IF(LEFT(AG941,4)="True",IF(_xlfn.XLOOKUP("Service_Any_OR_RangeGt1000",'Scoring_Config'!$A:$A,'Scoring_Config'!$D:$D,"Yes")="Yes",_xlfn.XLOOKUP("Service_Any_OR_RangeGt1000",'Scoring_Config'!$A:$A,'Scoring_Config'!$C:$C,10),0),0)+IF(LEFT(AH941,4)="True",IF(_xlfn.XLOOKUP("App_Any_OR_RangeGt1000",'Scoring_Config'!$A:$A,'Scoring_Config'!$D:$D,"Yes")="Yes",_xlfn.XLOOKUP("App_Any_OR_RangeGt1000",'Scoring_Config'!$A:$A,'Scoring_Config'!$C:$C,10),0),0)+IF(LEFT(AI941,4)="True",IF(_xlfn.XLOOKUP("Service_Insecure_Match",'Scoring_Config'!$A:$A,'Scoring_Config'!$D:$D,"Yes")="Yes",_xlfn.XLOOKUP("Service_Insecure_Match",'Scoring_Config'!$A:$A,'Scoring_Config'!$C:$C,5),0),0)+IF(LEFT(AJ941,4)="True",IF(_xlfn.XLOOKUP("Risky_Inbound",'Scoring_Config'!$A:$A,'Scoring_Config'!$D:$D,"Yes")="Yes",_xlfn.XLOOKUP("Risky_Inbound",'Scoring_Config'!$A:$A,'Scoring_Config'!$C:$C,50),0),0)+IF(LEFT(AK941,4)="True",IF(_xlfn.XLOOKUP("Risky_Outbound",'Scoring_Config'!$A:$A,'Scoring_Config'!$D:$D,"Yes")="Yes",_xlfn.XLOOKUP("Risky_Outbound",'Scoring_Config'!$A:$A,'Scoring_Config'!$C:$C,25),0),0)+IF(LEFT(AZ941,4)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941,FIND(",",AL941)+1,100)),0)+IF(LEFT(AM941,4)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941,FIND(",",AN941)+1,100)),0)+IF(_xlfn.XLOOKUP("Profile_Scoring",'Scoring_Config'!$A:$A,'Scoring_Config'!$D:$D,"Yes")="Yes",VALUE(MID(AO941,FIND(",",AO941)+1,100)),0)+IF(_xlfn.XLOOKUP("Options_Scoring",'Scoring_Config'!$A:$A,'Scoring_Config'!$D:$D,"Yes")="Yes",VALUE(MID(AP941,FIND(",",AP941)+1,100)),0)))</f>
        <v>0</v>
      </c>
      <c r="AZ941" cm="1">
        <f t="array" ref="AZ941">IF(FALSE,"True," &amp; IF(_xlfn.XLOOKUP("Migrate_Insecure",'Scoring_Config'!$A:$A,'Scoring_Config'!$D:$D,"Yes")="Yes",_xlfn.XLOOKUP("Migrate_Insecure",'Scoring_Config'!$A:$A,'Scoring_Config'!$C:$C,10),0),"False,0")</f>
        <v>0</v>
      </c>
    </row>
    <row r="942" spans="1:52">
      <c r="A942" t="s">
        <v>1979</v>
      </c>
      <c r="B942" t="s">
        <v>2915</v>
      </c>
      <c r="C942" t="s">
        <v>3542</v>
      </c>
      <c r="D942" t="s">
        <v>3544</v>
      </c>
      <c r="E942" t="s">
        <v>3562</v>
      </c>
      <c r="F942" t="s">
        <v>3922</v>
      </c>
      <c r="G942" t="s">
        <v>539</v>
      </c>
      <c r="H942" t="s">
        <v>193</v>
      </c>
      <c r="I942" t="s">
        <v>3923</v>
      </c>
      <c r="J942" t="s">
        <v>541</v>
      </c>
      <c r="K942" t="s">
        <v>1677</v>
      </c>
      <c r="L942" t="s">
        <v>1325</v>
      </c>
      <c r="M942" t="s">
        <v>1973</v>
      </c>
      <c r="N942" t="s">
        <v>4315</v>
      </c>
      <c r="O942" t="s">
        <v>4319</v>
      </c>
      <c r="P942" t="s">
        <v>4323</v>
      </c>
      <c r="Q942" t="s">
        <v>4990</v>
      </c>
      <c r="R942" t="s">
        <v>5439</v>
      </c>
      <c r="S942" t="s">
        <v>4324</v>
      </c>
      <c r="T942" t="s">
        <v>5605</v>
      </c>
      <c r="U942" t="s">
        <v>6409</v>
      </c>
      <c r="Y942" cm="1">
        <f t="array" ref="Y942">IF(FALSE,"True," &amp; IF(_xlfn.XLOOKUP("Src_IsAny",'Scoring_Config'!$A:$A,'Scoring_Config'!$D:$D,"Yes")="Yes",_xlfn.XLOOKUP("Src_IsAny",'Scoring_Config'!$A:$A,'Scoring_Config'!$C:$C,10),0),"False,0")</f>
        <v>0</v>
      </c>
      <c r="Z942" cm="1">
        <f t="array" ref="Z942">IF(FALSE,"True," &amp; IF(_xlfn.XLOOKUP("Src_CIDR_Le_16",'Scoring_Config'!$A:$A,'Scoring_Config'!$D:$D,"Yes")="Yes",_xlfn.XLOOKUP("Src_CIDR_Le_16",'Scoring_Config'!$A:$A,'Scoring_Config'!$C:$C,10),0),"False,0")</f>
        <v>0</v>
      </c>
      <c r="AA942" cm="1">
        <f t="array" ref="AA942">IF(FALSE,"True," &amp; IF(_xlfn.XLOOKUP("Src_CIDR_17_22",'Scoring_Config'!$A:$A,'Scoring_Config'!$D:$D,"Yes")="Yes",_xlfn.XLOOKUP("Src_CIDR_17_22",'Scoring_Config'!$A:$A,'Scoring_Config'!$C:$C,5),0),"False,0")</f>
        <v>0</v>
      </c>
      <c r="AB942" cm="1">
        <f t="array" ref="AB942">IF(FALSE,"True," &amp; IF(_xlfn.XLOOKUP("Dst_IsAny",'Scoring_Config'!$A:$A,'Scoring_Config'!$D:$D,"Yes")="Yes",_xlfn.XLOOKUP("Dst_IsAny",'Scoring_Config'!$A:$A,'Scoring_Config'!$C:$C,10),0),"False,0")</f>
        <v>0</v>
      </c>
      <c r="AC942" cm="1">
        <f t="array" ref="AC942">IF(FALSE,"True," &amp; IF(_xlfn.XLOOKUP("Dst_CIDR_Le_16",'Scoring_Config'!$A:$A,'Scoring_Config'!$D:$D,"Yes")="Yes",_xlfn.XLOOKUP("Dst_CIDR_Le_16",'Scoring_Config'!$A:$A,'Scoring_Config'!$C:$C,10),0),"False,0")</f>
        <v>0</v>
      </c>
      <c r="AD942" cm="1">
        <f t="array" ref="AD942">IF(FALSE,"True," &amp; IF(_xlfn.XLOOKUP("Dst_CIDR_17_22",'Scoring_Config'!$A:$A,'Scoring_Config'!$D:$D,"Yes")="Yes",_xlfn.XLOOKUP("Dst_CIDR_17_22",'Scoring_Config'!$A:$A,'Scoring_Config'!$C:$C,5),0),"False,0")</f>
        <v>0</v>
      </c>
      <c r="AE942" cm="1">
        <f t="array" ref="AE942">IF(FALSE,"True," &amp; IF(_xlfn.XLOOKUP("SrcZone_IsAny",'Scoring_Config'!$A:$A,'Scoring_Config'!$D:$D,"Yes")="Yes",_xlfn.XLOOKUP("SrcZone_IsAny",'Scoring_Config'!$A:$A,'Scoring_Config'!$C:$C,10),0),"False,0")</f>
        <v>0</v>
      </c>
      <c r="AF942" cm="1">
        <f t="array" ref="AF942">IF(FALSE,"True," &amp; IF(_xlfn.XLOOKUP("DstZone_IsAny",'Scoring_Config'!$A:$A,'Scoring_Config'!$D:$D,"Yes")="Yes",_xlfn.XLOOKUP("DstZone_IsAny",'Scoring_Config'!$A:$A,'Scoring_Config'!$C:$C,10),0),"False,0")</f>
        <v>0</v>
      </c>
      <c r="AG942" cm="1">
        <f t="array" ref="AG94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42" cm="1">
        <f t="array" ref="AH942">IF(FALSE,"True," &amp; IF(_xlfn.XLOOKUP("App_Any_OR_RangeGt1000",'Scoring_Config'!$A:$A,'Scoring_Config'!$D:$D,"Yes")="Yes",_xlfn.XLOOKUP("App_Any_OR_RangeGt1000",'Scoring_Config'!$A:$A,'Scoring_Config'!$C:$C,10),0),"False,0")</f>
        <v>0</v>
      </c>
      <c r="AI942" cm="1">
        <f t="array" ref="AI942">IF(FALSE,"True," &amp; IF(_xlfn.XLOOKUP("Service_Insecure_Match",'Scoring_Config'!$A:$A,'Scoring_Config'!$D:$D,"Yes")="Yes",_xlfn.XLOOKUP("Service_Insecure_Match",'Scoring_Config'!$A:$A,'Scoring_Config'!$C:$C,5),0),"False,0")</f>
        <v>0</v>
      </c>
      <c r="AJ942" cm="1">
        <f t="array" ref="AJ942">IF(FALSE,"True," &amp; IF(_xlfn.XLOOKUP("Risky_Inbound",'Scoring_Config'!$A:$A,'Scoring_Config'!$D:$D,"Yes")="Yes",_xlfn.XLOOKUP("Risky_Inbound",'Scoring_Config'!$A:$A,'Scoring_Config'!$C:$C,50),0),"False,0")</f>
        <v>0</v>
      </c>
      <c r="AK942" cm="1">
        <f t="array" ref="AK942">IF(FALSE,"True," &amp; IF(_xlfn.XLOOKUP("Risky_Outbound",'Scoring_Config'!$A:$A,'Scoring_Config'!$D:$D,"Yes")="Yes",_xlfn.XLOOKUP("Risky_Outbound",'Scoring_Config'!$A:$A,'Scoring_Config'!$C:$C,25),0),"False,0")</f>
        <v>0</v>
      </c>
      <c r="AL942" t="s">
        <v>6699</v>
      </c>
      <c r="AM942" cm="1">
        <f t="array" ref="AM94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42" t="s">
        <v>6697</v>
      </c>
      <c r="AO942" t="s">
        <v>6697</v>
      </c>
      <c r="AP942" t="s">
        <v>6697</v>
      </c>
      <c r="AQ942" cm="1">
        <f t="array" ref="AQ942">IF(FALSE,"True," &amp; IF(_xlfn.XLOOKUP("Service_IsAny",'Scoring_Config'!$A:$A,'Scoring_Config'!$D:$D,"Yes")="Yes",_xlfn.XLOOKUP("Service_IsAny",'Scoring_Config'!$A:$A,'Scoring_Config'!$C:$C,0),0),"False,0")</f>
        <v>0</v>
      </c>
      <c r="AR942">
        <v>0</v>
      </c>
      <c r="AS942" cm="1">
        <f t="array" ref="AS942">IF(FALSE,"True," &amp; IF(_xlfn.XLOOKUP("Service_RangeGt1000",'Scoring_Config'!$A:$A,'Scoring_Config'!$D:$D,"Yes")="Yes",_xlfn.XLOOKUP("Service_RangeGt1000",'Scoring_Config'!$A:$A,'Scoring_Config'!$C:$C,0),0),"False,0")</f>
        <v>0</v>
      </c>
      <c r="AT942" cm="1">
        <f t="array" ref="AT942">IF(FALSE,"True," &amp; IF(_xlfn.XLOOKUP("App_IsAny",'Scoring_Config'!$A:$A,'Scoring_Config'!$D:$D,"Yes")="Yes",_xlfn.XLOOKUP("App_IsAny",'Scoring_Config'!$A:$A,'Scoring_Config'!$C:$C,0),0),"False,0")</f>
        <v>0</v>
      </c>
      <c r="AU942">
        <v>0</v>
      </c>
      <c r="AV942" cm="1">
        <f t="array" ref="AV942">IF(FALSE,"True," &amp; IF(_xlfn.XLOOKUP("App_RangeGt1000",'Scoring_Config'!$A:$A,'Scoring_Config'!$D:$D,"Yes")="Yes",_xlfn.XLOOKUP("App_RangeGt1000",'Scoring_Config'!$A:$A,'Scoring_Config'!$C:$C,0),0),"False,0")</f>
        <v>0</v>
      </c>
      <c r="AW942" cm="1">
        <f t="array" ref="AW942">IF(FALSE,"True," &amp; IF(_xlfn.XLOOKUP("Action_IsDenyOrDrop",'Scoring_Config'!$A:$A,'Scoring_Config'!$D:$D,"Yes")="Yes",_xlfn.XLOOKUP("Action_IsDenyOrDrop",'Scoring_Config'!$A:$A,'Scoring_Config'!$C:$C,0),0),"False,0")</f>
        <v>0</v>
      </c>
      <c r="AX942" cm="1">
        <f t="array" ref="AX942">IF(LEFT(AW942,4)="True",0,(IF(LEFT(Y942,4)="True",IF(_xlfn.XLOOKUP("Src_IsAny",'Scoring_Config'!$A:$A,'Scoring_Config'!$D:$D,"Yes")="Yes",_xlfn.XLOOKUP("Src_IsAny",'Scoring_Config'!$A:$A,'Scoring_Config'!$C:$C,10),0),0)+IF(LEFT(Z942,4)="True",IF(_xlfn.XLOOKUP("Src_CIDR_Le_16",'Scoring_Config'!$A:$A,'Scoring_Config'!$D:$D,"Yes")="Yes",_xlfn.XLOOKUP("Src_CIDR_Le_16",'Scoring_Config'!$A:$A,'Scoring_Config'!$C:$C,10),0),0)+IF(LEFT(AA942,4)="True",IF(_xlfn.XLOOKUP("Src_CIDR_17_22",'Scoring_Config'!$A:$A,'Scoring_Config'!$D:$D,"Yes")="Yes",_xlfn.XLOOKUP("Src_CIDR_17_22",'Scoring_Config'!$A:$A,'Scoring_Config'!$C:$C,5),0),0)+IF(LEFT(AB942,4)="True",IF(_xlfn.XLOOKUP("Dst_IsAny",'Scoring_Config'!$A:$A,'Scoring_Config'!$D:$D,"Yes")="Yes",_xlfn.XLOOKUP("Dst_IsAny",'Scoring_Config'!$A:$A,'Scoring_Config'!$C:$C,10),0),0)+IF(LEFT(AC942,4)="True",IF(_xlfn.XLOOKUP("Dst_CIDR_Le_16",'Scoring_Config'!$A:$A,'Scoring_Config'!$D:$D,"Yes")="Yes",_xlfn.XLOOKUP("Dst_CIDR_Le_16",'Scoring_Config'!$A:$A,'Scoring_Config'!$C:$C,10),0),0)+IF(LEFT(AD942,4)="True",IF(_xlfn.XLOOKUP("Dst_CIDR_17_22",'Scoring_Config'!$A:$A,'Scoring_Config'!$D:$D,"Yes")="Yes",_xlfn.XLOOKUP("Dst_CIDR_17_22",'Scoring_Config'!$A:$A,'Scoring_Config'!$C:$C,5),0),0)+IF(LEFT(AE942,4)="True",IF(_xlfn.XLOOKUP("SrcZone_IsAny",'Scoring_Config'!$A:$A,'Scoring_Config'!$D:$D,"Yes")="Yes",_xlfn.XLOOKUP("SrcZone_IsAny",'Scoring_Config'!$A:$A,'Scoring_Config'!$C:$C,10),0),0)+IF(LEFT(AF942,4)="True",IF(_xlfn.XLOOKUP("DstZone_IsAny",'Scoring_Config'!$A:$A,'Scoring_Config'!$D:$D,"Yes")="Yes",_xlfn.XLOOKUP("DstZone_IsAny",'Scoring_Config'!$A:$A,'Scoring_Config'!$C:$C,10),0),0)+IF(LEFT(AG942,4)="True",IF(_xlfn.XLOOKUP("Service_Any_OR_RangeGt1000",'Scoring_Config'!$A:$A,'Scoring_Config'!$D:$D,"Yes")="Yes",_xlfn.XLOOKUP("Service_Any_OR_RangeGt1000",'Scoring_Config'!$A:$A,'Scoring_Config'!$C:$C,10),0),0)+IF(LEFT(AH942,4)="True",IF(_xlfn.XLOOKUP("App_Any_OR_RangeGt1000",'Scoring_Config'!$A:$A,'Scoring_Config'!$D:$D,"Yes")="Yes",_xlfn.XLOOKUP("App_Any_OR_RangeGt1000",'Scoring_Config'!$A:$A,'Scoring_Config'!$C:$C,10),0),0)+IF(LEFT(AI942,4)="True",IF(_xlfn.XLOOKUP("Service_Insecure_Match",'Scoring_Config'!$A:$A,'Scoring_Config'!$D:$D,"Yes")="Yes",_xlfn.XLOOKUP("Service_Insecure_Match",'Scoring_Config'!$A:$A,'Scoring_Config'!$C:$C,5),0),0)+IF(LEFT(AJ942,4)="True",IF(_xlfn.XLOOKUP("Risky_Inbound",'Scoring_Config'!$A:$A,'Scoring_Config'!$D:$D,"Yes")="Yes",_xlfn.XLOOKUP("Risky_Inbound",'Scoring_Config'!$A:$A,'Scoring_Config'!$C:$C,50),0),0)+IF(LEFT(AK942,4)="True",IF(_xlfn.XLOOKUP("Risky_Outbound",'Scoring_Config'!$A:$A,'Scoring_Config'!$D:$D,"Yes")="Yes",_xlfn.XLOOKUP("Risky_Outbound",'Scoring_Config'!$A:$A,'Scoring_Config'!$C:$C,25),0),0)+IF(LEFT(AZ942,4)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942,FIND(",",AL942)+1,100)),0)+IF(LEFT(AM942,4)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942,FIND(",",AN942)+1,100)),0)+IF(_xlfn.XLOOKUP("Profile_Scoring",'Scoring_Config'!$A:$A,'Scoring_Config'!$D:$D,"Yes")="Yes",VALUE(MID(AO942,FIND(",",AO942)+1,100)),0)+IF(_xlfn.XLOOKUP("Options_Scoring",'Scoring_Config'!$A:$A,'Scoring_Config'!$D:$D,"Yes")="Yes",VALUE(MID(AP942,FIND(",",AP942)+1,100)),0)))</f>
        <v>0</v>
      </c>
      <c r="AZ942" cm="1">
        <f t="array" ref="AZ942">IF(FALSE,"True," &amp; IF(_xlfn.XLOOKUP("Migrate_Insecure",'Scoring_Config'!$A:$A,'Scoring_Config'!$D:$D,"Yes")="Yes",_xlfn.XLOOKUP("Migrate_Insecure",'Scoring_Config'!$A:$A,'Scoring_Config'!$C:$C,10),0),"False,0")</f>
        <v>0</v>
      </c>
    </row>
    <row r="943" spans="1:52">
      <c r="A943" t="s">
        <v>1979</v>
      </c>
      <c r="B943" t="s">
        <v>2916</v>
      </c>
      <c r="C943" t="s">
        <v>3542</v>
      </c>
      <c r="D943" t="s">
        <v>3545</v>
      </c>
      <c r="E943" t="s">
        <v>3563</v>
      </c>
      <c r="F943" t="s">
        <v>3609</v>
      </c>
      <c r="G943" t="s">
        <v>236</v>
      </c>
      <c r="H943" t="s">
        <v>174</v>
      </c>
      <c r="I943" t="s">
        <v>4231</v>
      </c>
      <c r="J943" t="s">
        <v>1109</v>
      </c>
      <c r="K943" t="s">
        <v>1667</v>
      </c>
      <c r="L943" t="s">
        <v>1327</v>
      </c>
      <c r="M943" t="s">
        <v>1974</v>
      </c>
      <c r="N943" t="s">
        <v>4315</v>
      </c>
      <c r="O943" t="s">
        <v>4319</v>
      </c>
      <c r="P943" t="s">
        <v>4322</v>
      </c>
      <c r="Q943" t="s">
        <v>4971</v>
      </c>
      <c r="R943" t="s">
        <v>5439</v>
      </c>
      <c r="S943" t="s">
        <v>4324</v>
      </c>
      <c r="T943" t="s">
        <v>5792</v>
      </c>
      <c r="U943" t="s">
        <v>6410</v>
      </c>
      <c r="Y943" cm="1">
        <f t="array" ref="Y943">IF(FALSE,"True," &amp; IF(_xlfn.XLOOKUP("Src_IsAny",'Scoring_Config'!$A:$A,'Scoring_Config'!$D:$D,"Yes")="Yes",_xlfn.XLOOKUP("Src_IsAny",'Scoring_Config'!$A:$A,'Scoring_Config'!$C:$C,10),0),"False,0")</f>
        <v>0</v>
      </c>
      <c r="Z943" cm="1">
        <f t="array" ref="Z943">IF(FALSE,"True," &amp; IF(_xlfn.XLOOKUP("Src_CIDR_Le_16",'Scoring_Config'!$A:$A,'Scoring_Config'!$D:$D,"Yes")="Yes",_xlfn.XLOOKUP("Src_CIDR_Le_16",'Scoring_Config'!$A:$A,'Scoring_Config'!$C:$C,10),0),"False,0")</f>
        <v>0</v>
      </c>
      <c r="AA943" cm="1">
        <f t="array" ref="AA943">IF(FALSE,"True," &amp; IF(_xlfn.XLOOKUP("Src_CIDR_17_22",'Scoring_Config'!$A:$A,'Scoring_Config'!$D:$D,"Yes")="Yes",_xlfn.XLOOKUP("Src_CIDR_17_22",'Scoring_Config'!$A:$A,'Scoring_Config'!$C:$C,5),0),"False,0")</f>
        <v>0</v>
      </c>
      <c r="AB943" cm="1">
        <f t="array" ref="AB943">IF(FALSE,"True," &amp; IF(_xlfn.XLOOKUP("Dst_IsAny",'Scoring_Config'!$A:$A,'Scoring_Config'!$D:$D,"Yes")="Yes",_xlfn.XLOOKUP("Dst_IsAny",'Scoring_Config'!$A:$A,'Scoring_Config'!$C:$C,10),0),"False,0")</f>
        <v>0</v>
      </c>
      <c r="AC943" cm="1">
        <f t="array" ref="AC943">IF(FALSE,"True," &amp; IF(_xlfn.XLOOKUP("Dst_CIDR_Le_16",'Scoring_Config'!$A:$A,'Scoring_Config'!$D:$D,"Yes")="Yes",_xlfn.XLOOKUP("Dst_CIDR_Le_16",'Scoring_Config'!$A:$A,'Scoring_Config'!$C:$C,10),0),"False,0")</f>
        <v>0</v>
      </c>
      <c r="AD943" cm="1">
        <f t="array" ref="AD943">IF(FALSE,"True," &amp; IF(_xlfn.XLOOKUP("Dst_CIDR_17_22",'Scoring_Config'!$A:$A,'Scoring_Config'!$D:$D,"Yes")="Yes",_xlfn.XLOOKUP("Dst_CIDR_17_22",'Scoring_Config'!$A:$A,'Scoring_Config'!$C:$C,5),0),"False,0")</f>
        <v>0</v>
      </c>
      <c r="AE943" cm="1">
        <f t="array" ref="AE943">IF(FALSE,"True," &amp; IF(_xlfn.XLOOKUP("SrcZone_IsAny",'Scoring_Config'!$A:$A,'Scoring_Config'!$D:$D,"Yes")="Yes",_xlfn.XLOOKUP("SrcZone_IsAny",'Scoring_Config'!$A:$A,'Scoring_Config'!$C:$C,10),0),"False,0")</f>
        <v>0</v>
      </c>
      <c r="AF943" cm="1">
        <f t="array" ref="AF943">IF(FALSE,"True," &amp; IF(_xlfn.XLOOKUP("DstZone_IsAny",'Scoring_Config'!$A:$A,'Scoring_Config'!$D:$D,"Yes")="Yes",_xlfn.XLOOKUP("DstZone_IsAny",'Scoring_Config'!$A:$A,'Scoring_Config'!$C:$C,10),0),"False,0")</f>
        <v>0</v>
      </c>
      <c r="AG943" cm="1">
        <f t="array" ref="AG94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43" cm="1">
        <f t="array" ref="AH943">IF(FALSE,"True," &amp; IF(_xlfn.XLOOKUP("App_Any_OR_RangeGt1000",'Scoring_Config'!$A:$A,'Scoring_Config'!$D:$D,"Yes")="Yes",_xlfn.XLOOKUP("App_Any_OR_RangeGt1000",'Scoring_Config'!$A:$A,'Scoring_Config'!$C:$C,10),0),"False,0")</f>
        <v>0</v>
      </c>
      <c r="AI943" cm="1">
        <f t="array" ref="AI943">IF(FALSE,"True," &amp; IF(_xlfn.XLOOKUP("Service_Insecure_Match",'Scoring_Config'!$A:$A,'Scoring_Config'!$D:$D,"Yes")="Yes",_xlfn.XLOOKUP("Service_Insecure_Match",'Scoring_Config'!$A:$A,'Scoring_Config'!$C:$C,5),0),"False,0")</f>
        <v>0</v>
      </c>
      <c r="AJ943" cm="1">
        <f t="array" ref="AJ943">IF(FALSE,"True," &amp; IF(_xlfn.XLOOKUP("Risky_Inbound",'Scoring_Config'!$A:$A,'Scoring_Config'!$D:$D,"Yes")="Yes",_xlfn.XLOOKUP("Risky_Inbound",'Scoring_Config'!$A:$A,'Scoring_Config'!$C:$C,50),0),"False,0")</f>
        <v>0</v>
      </c>
      <c r="AK943" cm="1">
        <f t="array" ref="AK943">IF(FALSE,"True," &amp; IF(_xlfn.XLOOKUP("Risky_Outbound",'Scoring_Config'!$A:$A,'Scoring_Config'!$D:$D,"Yes")="Yes",_xlfn.XLOOKUP("Risky_Outbound",'Scoring_Config'!$A:$A,'Scoring_Config'!$C:$C,25),0),"False,0")</f>
        <v>0</v>
      </c>
      <c r="AL943" t="s">
        <v>6697</v>
      </c>
      <c r="AM943" cm="1">
        <f t="array" ref="AM94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43" t="s">
        <v>6697</v>
      </c>
      <c r="AO943" t="s">
        <v>6697</v>
      </c>
      <c r="AP943" t="s">
        <v>6697</v>
      </c>
      <c r="AQ943" cm="1">
        <f t="array" ref="AQ943">IF(FALSE,"True," &amp; IF(_xlfn.XLOOKUP("Service_IsAny",'Scoring_Config'!$A:$A,'Scoring_Config'!$D:$D,"Yes")="Yes",_xlfn.XLOOKUP("Service_IsAny",'Scoring_Config'!$A:$A,'Scoring_Config'!$C:$C,0),0),"False,0")</f>
        <v>0</v>
      </c>
      <c r="AR943">
        <v>0</v>
      </c>
      <c r="AS943" cm="1">
        <f t="array" ref="AS943">IF(FALSE,"True," &amp; IF(_xlfn.XLOOKUP("Service_RangeGt1000",'Scoring_Config'!$A:$A,'Scoring_Config'!$D:$D,"Yes")="Yes",_xlfn.XLOOKUP("Service_RangeGt1000",'Scoring_Config'!$A:$A,'Scoring_Config'!$C:$C,0),0),"False,0")</f>
        <v>0</v>
      </c>
      <c r="AT943" cm="1">
        <f t="array" ref="AT943">IF(FALSE,"True," &amp; IF(_xlfn.XLOOKUP("App_IsAny",'Scoring_Config'!$A:$A,'Scoring_Config'!$D:$D,"Yes")="Yes",_xlfn.XLOOKUP("App_IsAny",'Scoring_Config'!$A:$A,'Scoring_Config'!$C:$C,0),0),"False,0")</f>
        <v>0</v>
      </c>
      <c r="AU943">
        <v>1</v>
      </c>
      <c r="AV943" cm="1">
        <f t="array" ref="AV943">IF(FALSE,"True," &amp; IF(_xlfn.XLOOKUP("App_RangeGt1000",'Scoring_Config'!$A:$A,'Scoring_Config'!$D:$D,"Yes")="Yes",_xlfn.XLOOKUP("App_RangeGt1000",'Scoring_Config'!$A:$A,'Scoring_Config'!$C:$C,0),0),"False,0")</f>
        <v>0</v>
      </c>
      <c r="AW943" cm="1">
        <f t="array" ref="AW943">IF(FALSE,"True," &amp; IF(_xlfn.XLOOKUP("Action_IsDenyOrDrop",'Scoring_Config'!$A:$A,'Scoring_Config'!$D:$D,"Yes")="Yes",_xlfn.XLOOKUP("Action_IsDenyOrDrop",'Scoring_Config'!$A:$A,'Scoring_Config'!$C:$C,0),0),"False,0")</f>
        <v>0</v>
      </c>
      <c r="AX943" cm="1">
        <f t="array" ref="AX943">IF(LEFT(AW943,4)="True",0,(IF(LEFT(Y943,4)="True",IF(_xlfn.XLOOKUP("Src_IsAny",'Scoring_Config'!$A:$A,'Scoring_Config'!$D:$D,"Yes")="Yes",_xlfn.XLOOKUP("Src_IsAny",'Scoring_Config'!$A:$A,'Scoring_Config'!$C:$C,10),0),0)+IF(LEFT(Z943,4)="True",IF(_xlfn.XLOOKUP("Src_CIDR_Le_16",'Scoring_Config'!$A:$A,'Scoring_Config'!$D:$D,"Yes")="Yes",_xlfn.XLOOKUP("Src_CIDR_Le_16",'Scoring_Config'!$A:$A,'Scoring_Config'!$C:$C,10),0),0)+IF(LEFT(AA943,4)="True",IF(_xlfn.XLOOKUP("Src_CIDR_17_22",'Scoring_Config'!$A:$A,'Scoring_Config'!$D:$D,"Yes")="Yes",_xlfn.XLOOKUP("Src_CIDR_17_22",'Scoring_Config'!$A:$A,'Scoring_Config'!$C:$C,5),0),0)+IF(LEFT(AB943,4)="True",IF(_xlfn.XLOOKUP("Dst_IsAny",'Scoring_Config'!$A:$A,'Scoring_Config'!$D:$D,"Yes")="Yes",_xlfn.XLOOKUP("Dst_IsAny",'Scoring_Config'!$A:$A,'Scoring_Config'!$C:$C,10),0),0)+IF(LEFT(AC943,4)="True",IF(_xlfn.XLOOKUP("Dst_CIDR_Le_16",'Scoring_Config'!$A:$A,'Scoring_Config'!$D:$D,"Yes")="Yes",_xlfn.XLOOKUP("Dst_CIDR_Le_16",'Scoring_Config'!$A:$A,'Scoring_Config'!$C:$C,10),0),0)+IF(LEFT(AD943,4)="True",IF(_xlfn.XLOOKUP("Dst_CIDR_17_22",'Scoring_Config'!$A:$A,'Scoring_Config'!$D:$D,"Yes")="Yes",_xlfn.XLOOKUP("Dst_CIDR_17_22",'Scoring_Config'!$A:$A,'Scoring_Config'!$C:$C,5),0),0)+IF(LEFT(AE943,4)="True",IF(_xlfn.XLOOKUP("SrcZone_IsAny",'Scoring_Config'!$A:$A,'Scoring_Config'!$D:$D,"Yes")="Yes",_xlfn.XLOOKUP("SrcZone_IsAny",'Scoring_Config'!$A:$A,'Scoring_Config'!$C:$C,10),0),0)+IF(LEFT(AF943,4)="True",IF(_xlfn.XLOOKUP("DstZone_IsAny",'Scoring_Config'!$A:$A,'Scoring_Config'!$D:$D,"Yes")="Yes",_xlfn.XLOOKUP("DstZone_IsAny",'Scoring_Config'!$A:$A,'Scoring_Config'!$C:$C,10),0),0)+IF(LEFT(AG943,4)="True",IF(_xlfn.XLOOKUP("Service_Any_OR_RangeGt1000",'Scoring_Config'!$A:$A,'Scoring_Config'!$D:$D,"Yes")="Yes",_xlfn.XLOOKUP("Service_Any_OR_RangeGt1000",'Scoring_Config'!$A:$A,'Scoring_Config'!$C:$C,10),0),0)+IF(LEFT(AH943,4)="True",IF(_xlfn.XLOOKUP("App_Any_OR_RangeGt1000",'Scoring_Config'!$A:$A,'Scoring_Config'!$D:$D,"Yes")="Yes",_xlfn.XLOOKUP("App_Any_OR_RangeGt1000",'Scoring_Config'!$A:$A,'Scoring_Config'!$C:$C,10),0),0)+IF(LEFT(AI943,4)="True",IF(_xlfn.XLOOKUP("Service_Insecure_Match",'Scoring_Config'!$A:$A,'Scoring_Config'!$D:$D,"Yes")="Yes",_xlfn.XLOOKUP("Service_Insecure_Match",'Scoring_Config'!$A:$A,'Scoring_Config'!$C:$C,5),0),0)+IF(LEFT(AJ943,4)="True",IF(_xlfn.XLOOKUP("Risky_Inbound",'Scoring_Config'!$A:$A,'Scoring_Config'!$D:$D,"Yes")="Yes",_xlfn.XLOOKUP("Risky_Inbound",'Scoring_Config'!$A:$A,'Scoring_Config'!$C:$C,50),0),0)+IF(LEFT(AK943,4)="True",IF(_xlfn.XLOOKUP("Risky_Outbound",'Scoring_Config'!$A:$A,'Scoring_Config'!$D:$D,"Yes")="Yes",_xlfn.XLOOKUP("Risky_Outbound",'Scoring_Config'!$A:$A,'Scoring_Config'!$C:$C,25),0),0)+IF(LEFT(AZ943,4)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943,FIND(",",AL943)+1,100)),0)+IF(LEFT(AM943,4)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943,FIND(",",AN943)+1,100)),0)+IF(_xlfn.XLOOKUP("Profile_Scoring",'Scoring_Config'!$A:$A,'Scoring_Config'!$D:$D,"Yes")="Yes",VALUE(MID(AO943,FIND(",",AO943)+1,100)),0)+IF(_xlfn.XLOOKUP("Options_Scoring",'Scoring_Config'!$A:$A,'Scoring_Config'!$D:$D,"Yes")="Yes",VALUE(MID(AP943,FIND(",",AP943)+1,100)),0)))</f>
        <v>0</v>
      </c>
      <c r="AZ943" cm="1">
        <f t="array" ref="AZ943">IF(FALSE,"True," &amp; IF(_xlfn.XLOOKUP("Migrate_Insecure",'Scoring_Config'!$A:$A,'Scoring_Config'!$D:$D,"Yes")="Yes",_xlfn.XLOOKUP("Migrate_Insecure",'Scoring_Config'!$A:$A,'Scoring_Config'!$C:$C,10),0),"False,0")</f>
        <v>0</v>
      </c>
    </row>
    <row r="944" spans="1:52">
      <c r="A944" t="s">
        <v>1979</v>
      </c>
      <c r="B944" t="s">
        <v>2917</v>
      </c>
      <c r="C944" t="s">
        <v>3542</v>
      </c>
      <c r="D944" t="s">
        <v>3545</v>
      </c>
      <c r="E944" t="s">
        <v>3563</v>
      </c>
      <c r="F944" t="s">
        <v>3919</v>
      </c>
      <c r="G944" t="s">
        <v>540</v>
      </c>
      <c r="H944" t="s">
        <v>174</v>
      </c>
      <c r="I944" t="s">
        <v>3984</v>
      </c>
      <c r="J944" t="s">
        <v>1110</v>
      </c>
      <c r="K944" t="s">
        <v>1667</v>
      </c>
      <c r="L944" t="s">
        <v>1327</v>
      </c>
      <c r="M944" t="s">
        <v>1974</v>
      </c>
      <c r="N944" t="s">
        <v>4315</v>
      </c>
      <c r="O944" t="s">
        <v>4319</v>
      </c>
      <c r="P944" t="s">
        <v>4323</v>
      </c>
      <c r="Q944" t="s">
        <v>4971</v>
      </c>
      <c r="R944" t="s">
        <v>5439</v>
      </c>
      <c r="S944" t="s">
        <v>4324</v>
      </c>
      <c r="T944" t="s">
        <v>5792</v>
      </c>
      <c r="U944" t="s">
        <v>6389</v>
      </c>
      <c r="Y944" cm="1">
        <f t="array" ref="Y944">IF(FALSE,"True," &amp; IF(_xlfn.XLOOKUP("Src_IsAny",'Scoring_Config'!$A:$A,'Scoring_Config'!$D:$D,"Yes")="Yes",_xlfn.XLOOKUP("Src_IsAny",'Scoring_Config'!$A:$A,'Scoring_Config'!$C:$C,10),0),"False,0")</f>
        <v>0</v>
      </c>
      <c r="Z944" cm="1">
        <f t="array" ref="Z944">IF(FALSE,"True," &amp; IF(_xlfn.XLOOKUP("Src_CIDR_Le_16",'Scoring_Config'!$A:$A,'Scoring_Config'!$D:$D,"Yes")="Yes",_xlfn.XLOOKUP("Src_CIDR_Le_16",'Scoring_Config'!$A:$A,'Scoring_Config'!$C:$C,10),0),"False,0")</f>
        <v>0</v>
      </c>
      <c r="AA944" cm="1">
        <f t="array" ref="AA944">IF(FALSE,"True," &amp; IF(_xlfn.XLOOKUP("Src_CIDR_17_22",'Scoring_Config'!$A:$A,'Scoring_Config'!$D:$D,"Yes")="Yes",_xlfn.XLOOKUP("Src_CIDR_17_22",'Scoring_Config'!$A:$A,'Scoring_Config'!$C:$C,5),0),"False,0")</f>
        <v>0</v>
      </c>
      <c r="AB944" cm="1">
        <f t="array" ref="AB944">IF(FALSE,"True," &amp; IF(_xlfn.XLOOKUP("Dst_IsAny",'Scoring_Config'!$A:$A,'Scoring_Config'!$D:$D,"Yes")="Yes",_xlfn.XLOOKUP("Dst_IsAny",'Scoring_Config'!$A:$A,'Scoring_Config'!$C:$C,10),0),"False,0")</f>
        <v>0</v>
      </c>
      <c r="AC944" cm="1">
        <f t="array" ref="AC944">IF(FALSE,"True," &amp; IF(_xlfn.XLOOKUP("Dst_CIDR_Le_16",'Scoring_Config'!$A:$A,'Scoring_Config'!$D:$D,"Yes")="Yes",_xlfn.XLOOKUP("Dst_CIDR_Le_16",'Scoring_Config'!$A:$A,'Scoring_Config'!$C:$C,10),0),"False,0")</f>
        <v>0</v>
      </c>
      <c r="AD944" cm="1">
        <f t="array" ref="AD944">IF(FALSE,"True," &amp; IF(_xlfn.XLOOKUP("Dst_CIDR_17_22",'Scoring_Config'!$A:$A,'Scoring_Config'!$D:$D,"Yes")="Yes",_xlfn.XLOOKUP("Dst_CIDR_17_22",'Scoring_Config'!$A:$A,'Scoring_Config'!$C:$C,5),0),"False,0")</f>
        <v>0</v>
      </c>
      <c r="AE944" cm="1">
        <f t="array" ref="AE944">IF(FALSE,"True," &amp; IF(_xlfn.XLOOKUP("SrcZone_IsAny",'Scoring_Config'!$A:$A,'Scoring_Config'!$D:$D,"Yes")="Yes",_xlfn.XLOOKUP("SrcZone_IsAny",'Scoring_Config'!$A:$A,'Scoring_Config'!$C:$C,10),0),"False,0")</f>
        <v>0</v>
      </c>
      <c r="AF944" cm="1">
        <f t="array" ref="AF944">IF(FALSE,"True," &amp; IF(_xlfn.XLOOKUP("DstZone_IsAny",'Scoring_Config'!$A:$A,'Scoring_Config'!$D:$D,"Yes")="Yes",_xlfn.XLOOKUP("DstZone_IsAny",'Scoring_Config'!$A:$A,'Scoring_Config'!$C:$C,10),0),"False,0")</f>
        <v>0</v>
      </c>
      <c r="AG944" cm="1">
        <f t="array" ref="AG94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44" cm="1">
        <f t="array" ref="AH944">IF(FALSE,"True," &amp; IF(_xlfn.XLOOKUP("App_Any_OR_RangeGt1000",'Scoring_Config'!$A:$A,'Scoring_Config'!$D:$D,"Yes")="Yes",_xlfn.XLOOKUP("App_Any_OR_RangeGt1000",'Scoring_Config'!$A:$A,'Scoring_Config'!$C:$C,10),0),"False,0")</f>
        <v>0</v>
      </c>
      <c r="AI944" cm="1">
        <f t="array" ref="AI944">IF(FALSE,"True," &amp; IF(_xlfn.XLOOKUP("Service_Insecure_Match",'Scoring_Config'!$A:$A,'Scoring_Config'!$D:$D,"Yes")="Yes",_xlfn.XLOOKUP("Service_Insecure_Match",'Scoring_Config'!$A:$A,'Scoring_Config'!$C:$C,5),0),"False,0")</f>
        <v>0</v>
      </c>
      <c r="AJ944" cm="1">
        <f t="array" ref="AJ944">IF(FALSE,"True," &amp; IF(_xlfn.XLOOKUP("Risky_Inbound",'Scoring_Config'!$A:$A,'Scoring_Config'!$D:$D,"Yes")="Yes",_xlfn.XLOOKUP("Risky_Inbound",'Scoring_Config'!$A:$A,'Scoring_Config'!$C:$C,50),0),"False,0")</f>
        <v>0</v>
      </c>
      <c r="AK944" cm="1">
        <f t="array" ref="AK944">IF(FALSE,"True," &amp; IF(_xlfn.XLOOKUP("Risky_Outbound",'Scoring_Config'!$A:$A,'Scoring_Config'!$D:$D,"Yes")="Yes",_xlfn.XLOOKUP("Risky_Outbound",'Scoring_Config'!$A:$A,'Scoring_Config'!$C:$C,25),0),"False,0")</f>
        <v>0</v>
      </c>
      <c r="AL944" t="s">
        <v>6699</v>
      </c>
      <c r="AM944" cm="1">
        <f t="array" ref="AM94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44" t="s">
        <v>6697</v>
      </c>
      <c r="AO944" t="s">
        <v>6697</v>
      </c>
      <c r="AP944" t="s">
        <v>6697</v>
      </c>
      <c r="AQ944" cm="1">
        <f t="array" ref="AQ944">IF(FALSE,"True," &amp; IF(_xlfn.XLOOKUP("Service_IsAny",'Scoring_Config'!$A:$A,'Scoring_Config'!$D:$D,"Yes")="Yes",_xlfn.XLOOKUP("Service_IsAny",'Scoring_Config'!$A:$A,'Scoring_Config'!$C:$C,0),0),"False,0")</f>
        <v>0</v>
      </c>
      <c r="AR944">
        <v>0</v>
      </c>
      <c r="AS944" cm="1">
        <f t="array" ref="AS944">IF(FALSE,"True," &amp; IF(_xlfn.XLOOKUP("Service_RangeGt1000",'Scoring_Config'!$A:$A,'Scoring_Config'!$D:$D,"Yes")="Yes",_xlfn.XLOOKUP("Service_RangeGt1000",'Scoring_Config'!$A:$A,'Scoring_Config'!$C:$C,0),0),"False,0")</f>
        <v>0</v>
      </c>
      <c r="AT944" cm="1">
        <f t="array" ref="AT944">IF(FALSE,"True," &amp; IF(_xlfn.XLOOKUP("App_IsAny",'Scoring_Config'!$A:$A,'Scoring_Config'!$D:$D,"Yes")="Yes",_xlfn.XLOOKUP("App_IsAny",'Scoring_Config'!$A:$A,'Scoring_Config'!$C:$C,0),0),"False,0")</f>
        <v>0</v>
      </c>
      <c r="AU944">
        <v>1</v>
      </c>
      <c r="AV944" cm="1">
        <f t="array" ref="AV944">IF(FALSE,"True," &amp; IF(_xlfn.XLOOKUP("App_RangeGt1000",'Scoring_Config'!$A:$A,'Scoring_Config'!$D:$D,"Yes")="Yes",_xlfn.XLOOKUP("App_RangeGt1000",'Scoring_Config'!$A:$A,'Scoring_Config'!$C:$C,0),0),"False,0")</f>
        <v>0</v>
      </c>
      <c r="AW944" cm="1">
        <f t="array" ref="AW944">IF(FALSE,"True," &amp; IF(_xlfn.XLOOKUP("Action_IsDenyOrDrop",'Scoring_Config'!$A:$A,'Scoring_Config'!$D:$D,"Yes")="Yes",_xlfn.XLOOKUP("Action_IsDenyOrDrop",'Scoring_Config'!$A:$A,'Scoring_Config'!$C:$C,0),0),"False,0")</f>
        <v>0</v>
      </c>
      <c r="AX944" cm="1">
        <f t="array" ref="AX944">IF(LEFT(AW944,4)="True",0,(IF(LEFT(Y944,4)="True",IF(_xlfn.XLOOKUP("Src_IsAny",'Scoring_Config'!$A:$A,'Scoring_Config'!$D:$D,"Yes")="Yes",_xlfn.XLOOKUP("Src_IsAny",'Scoring_Config'!$A:$A,'Scoring_Config'!$C:$C,10),0),0)+IF(LEFT(Z944,4)="True",IF(_xlfn.XLOOKUP("Src_CIDR_Le_16",'Scoring_Config'!$A:$A,'Scoring_Config'!$D:$D,"Yes")="Yes",_xlfn.XLOOKUP("Src_CIDR_Le_16",'Scoring_Config'!$A:$A,'Scoring_Config'!$C:$C,10),0),0)+IF(LEFT(AA944,4)="True",IF(_xlfn.XLOOKUP("Src_CIDR_17_22",'Scoring_Config'!$A:$A,'Scoring_Config'!$D:$D,"Yes")="Yes",_xlfn.XLOOKUP("Src_CIDR_17_22",'Scoring_Config'!$A:$A,'Scoring_Config'!$C:$C,5),0),0)+IF(LEFT(AB944,4)="True",IF(_xlfn.XLOOKUP("Dst_IsAny",'Scoring_Config'!$A:$A,'Scoring_Config'!$D:$D,"Yes")="Yes",_xlfn.XLOOKUP("Dst_IsAny",'Scoring_Config'!$A:$A,'Scoring_Config'!$C:$C,10),0),0)+IF(LEFT(AC944,4)="True",IF(_xlfn.XLOOKUP("Dst_CIDR_Le_16",'Scoring_Config'!$A:$A,'Scoring_Config'!$D:$D,"Yes")="Yes",_xlfn.XLOOKUP("Dst_CIDR_Le_16",'Scoring_Config'!$A:$A,'Scoring_Config'!$C:$C,10),0),0)+IF(LEFT(AD944,4)="True",IF(_xlfn.XLOOKUP("Dst_CIDR_17_22",'Scoring_Config'!$A:$A,'Scoring_Config'!$D:$D,"Yes")="Yes",_xlfn.XLOOKUP("Dst_CIDR_17_22",'Scoring_Config'!$A:$A,'Scoring_Config'!$C:$C,5),0),0)+IF(LEFT(AE944,4)="True",IF(_xlfn.XLOOKUP("SrcZone_IsAny",'Scoring_Config'!$A:$A,'Scoring_Config'!$D:$D,"Yes")="Yes",_xlfn.XLOOKUP("SrcZone_IsAny",'Scoring_Config'!$A:$A,'Scoring_Config'!$C:$C,10),0),0)+IF(LEFT(AF944,4)="True",IF(_xlfn.XLOOKUP("DstZone_IsAny",'Scoring_Config'!$A:$A,'Scoring_Config'!$D:$D,"Yes")="Yes",_xlfn.XLOOKUP("DstZone_IsAny",'Scoring_Config'!$A:$A,'Scoring_Config'!$C:$C,10),0),0)+IF(LEFT(AG944,4)="True",IF(_xlfn.XLOOKUP("Service_Any_OR_RangeGt1000",'Scoring_Config'!$A:$A,'Scoring_Config'!$D:$D,"Yes")="Yes",_xlfn.XLOOKUP("Service_Any_OR_RangeGt1000",'Scoring_Config'!$A:$A,'Scoring_Config'!$C:$C,10),0),0)+IF(LEFT(AH944,4)="True",IF(_xlfn.XLOOKUP("App_Any_OR_RangeGt1000",'Scoring_Config'!$A:$A,'Scoring_Config'!$D:$D,"Yes")="Yes",_xlfn.XLOOKUP("App_Any_OR_RangeGt1000",'Scoring_Config'!$A:$A,'Scoring_Config'!$C:$C,10),0),0)+IF(LEFT(AI944,4)="True",IF(_xlfn.XLOOKUP("Service_Insecure_Match",'Scoring_Config'!$A:$A,'Scoring_Config'!$D:$D,"Yes")="Yes",_xlfn.XLOOKUP("Service_Insecure_Match",'Scoring_Config'!$A:$A,'Scoring_Config'!$C:$C,5),0),0)+IF(LEFT(AJ944,4)="True",IF(_xlfn.XLOOKUP("Risky_Inbound",'Scoring_Config'!$A:$A,'Scoring_Config'!$D:$D,"Yes")="Yes",_xlfn.XLOOKUP("Risky_Inbound",'Scoring_Config'!$A:$A,'Scoring_Config'!$C:$C,50),0),0)+IF(LEFT(AK944,4)="True",IF(_xlfn.XLOOKUP("Risky_Outbound",'Scoring_Config'!$A:$A,'Scoring_Config'!$D:$D,"Yes")="Yes",_xlfn.XLOOKUP("Risky_Outbound",'Scoring_Config'!$A:$A,'Scoring_Config'!$C:$C,25),0),0)+IF(LEFT(AZ944,4)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944,FIND(",",AL944)+1,100)),0)+IF(LEFT(AM944,4)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944,FIND(",",AN944)+1,100)),0)+IF(_xlfn.XLOOKUP("Profile_Scoring",'Scoring_Config'!$A:$A,'Scoring_Config'!$D:$D,"Yes")="Yes",VALUE(MID(AO944,FIND(",",AO944)+1,100)),0)+IF(_xlfn.XLOOKUP("Options_Scoring",'Scoring_Config'!$A:$A,'Scoring_Config'!$D:$D,"Yes")="Yes",VALUE(MID(AP944,FIND(",",AP944)+1,100)),0)))</f>
        <v>0</v>
      </c>
      <c r="AZ944" cm="1">
        <f t="array" ref="AZ944">IF(FALSE,"True," &amp; IF(_xlfn.XLOOKUP("Migrate_Insecure",'Scoring_Config'!$A:$A,'Scoring_Config'!$D:$D,"Yes")="Yes",_xlfn.XLOOKUP("Migrate_Insecure",'Scoring_Config'!$A:$A,'Scoring_Config'!$C:$C,10),0),"False,0")</f>
        <v>0</v>
      </c>
    </row>
    <row r="945" spans="1:52">
      <c r="A945" t="s">
        <v>1979</v>
      </c>
      <c r="B945" t="s">
        <v>2918</v>
      </c>
      <c r="C945" t="s">
        <v>3542</v>
      </c>
      <c r="D945" t="s">
        <v>3545</v>
      </c>
      <c r="E945" t="s">
        <v>3563</v>
      </c>
      <c r="F945" t="s">
        <v>3825</v>
      </c>
      <c r="G945" t="s">
        <v>517</v>
      </c>
      <c r="H945" t="s">
        <v>174</v>
      </c>
      <c r="I945" t="s">
        <v>4110</v>
      </c>
      <c r="J945" t="s">
        <v>1110</v>
      </c>
      <c r="K945" t="s">
        <v>1667</v>
      </c>
      <c r="L945" t="s">
        <v>1327</v>
      </c>
      <c r="M945" t="s">
        <v>1974</v>
      </c>
      <c r="N945" t="s">
        <v>4315</v>
      </c>
      <c r="O945" t="s">
        <v>4319</v>
      </c>
      <c r="P945" t="s">
        <v>4322</v>
      </c>
      <c r="Q945" t="s">
        <v>4971</v>
      </c>
      <c r="R945" t="s">
        <v>5440</v>
      </c>
      <c r="S945" t="s">
        <v>5440</v>
      </c>
      <c r="T945" t="s">
        <v>5792</v>
      </c>
      <c r="U945" t="s">
        <v>6389</v>
      </c>
      <c r="Y945" cm="1">
        <f t="array" ref="Y945">IF(FALSE,"True," &amp; IF(_xlfn.XLOOKUP("Src_IsAny",'Scoring_Config'!$A:$A,'Scoring_Config'!$D:$D,"Yes")="Yes",_xlfn.XLOOKUP("Src_IsAny",'Scoring_Config'!$A:$A,'Scoring_Config'!$C:$C,10),0),"False,0")</f>
        <v>0</v>
      </c>
      <c r="Z945" cm="1">
        <f t="array" ref="Z945">IF(FALSE,"True," &amp; IF(_xlfn.XLOOKUP("Src_CIDR_Le_16",'Scoring_Config'!$A:$A,'Scoring_Config'!$D:$D,"Yes")="Yes",_xlfn.XLOOKUP("Src_CIDR_Le_16",'Scoring_Config'!$A:$A,'Scoring_Config'!$C:$C,10),0),"False,0")</f>
        <v>0</v>
      </c>
      <c r="AA945" cm="1">
        <f t="array" ref="AA945">IF(FALSE,"True," &amp; IF(_xlfn.XLOOKUP("Src_CIDR_17_22",'Scoring_Config'!$A:$A,'Scoring_Config'!$D:$D,"Yes")="Yes",_xlfn.XLOOKUP("Src_CIDR_17_22",'Scoring_Config'!$A:$A,'Scoring_Config'!$C:$C,5),0),"False,0")</f>
        <v>0</v>
      </c>
      <c r="AB945" cm="1">
        <f t="array" ref="AB945">IF(FALSE,"True," &amp; IF(_xlfn.XLOOKUP("Dst_IsAny",'Scoring_Config'!$A:$A,'Scoring_Config'!$D:$D,"Yes")="Yes",_xlfn.XLOOKUP("Dst_IsAny",'Scoring_Config'!$A:$A,'Scoring_Config'!$C:$C,10),0),"False,0")</f>
        <v>0</v>
      </c>
      <c r="AC945" cm="1">
        <f t="array" ref="AC945">IF(FALSE,"True," &amp; IF(_xlfn.XLOOKUP("Dst_CIDR_Le_16",'Scoring_Config'!$A:$A,'Scoring_Config'!$D:$D,"Yes")="Yes",_xlfn.XLOOKUP("Dst_CIDR_Le_16",'Scoring_Config'!$A:$A,'Scoring_Config'!$C:$C,10),0),"False,0")</f>
        <v>0</v>
      </c>
      <c r="AD945" cm="1">
        <f t="array" ref="AD945">IF(FALSE,"True," &amp; IF(_xlfn.XLOOKUP("Dst_CIDR_17_22",'Scoring_Config'!$A:$A,'Scoring_Config'!$D:$D,"Yes")="Yes",_xlfn.XLOOKUP("Dst_CIDR_17_22",'Scoring_Config'!$A:$A,'Scoring_Config'!$C:$C,5),0),"False,0")</f>
        <v>0</v>
      </c>
      <c r="AE945" cm="1">
        <f t="array" ref="AE945">IF(FALSE,"True," &amp; IF(_xlfn.XLOOKUP("SrcZone_IsAny",'Scoring_Config'!$A:$A,'Scoring_Config'!$D:$D,"Yes")="Yes",_xlfn.XLOOKUP("SrcZone_IsAny",'Scoring_Config'!$A:$A,'Scoring_Config'!$C:$C,10),0),"False,0")</f>
        <v>0</v>
      </c>
      <c r="AF945" cm="1">
        <f t="array" ref="AF945">IF(FALSE,"True," &amp; IF(_xlfn.XLOOKUP("DstZone_IsAny",'Scoring_Config'!$A:$A,'Scoring_Config'!$D:$D,"Yes")="Yes",_xlfn.XLOOKUP("DstZone_IsAny",'Scoring_Config'!$A:$A,'Scoring_Config'!$C:$C,10),0),"False,0")</f>
        <v>0</v>
      </c>
      <c r="AG945" cm="1">
        <f t="array" ref="AG94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45" cm="1">
        <f t="array" ref="AH945">IF(FALSE,"True," &amp; IF(_xlfn.XLOOKUP("App_Any_OR_RangeGt1000",'Scoring_Config'!$A:$A,'Scoring_Config'!$D:$D,"Yes")="Yes",_xlfn.XLOOKUP("App_Any_OR_RangeGt1000",'Scoring_Config'!$A:$A,'Scoring_Config'!$C:$C,10),0),"False,0")</f>
        <v>0</v>
      </c>
      <c r="AI945" cm="1">
        <f t="array" ref="AI945">IF(FALSE,"True," &amp; IF(_xlfn.XLOOKUP("Service_Insecure_Match",'Scoring_Config'!$A:$A,'Scoring_Config'!$D:$D,"Yes")="Yes",_xlfn.XLOOKUP("Service_Insecure_Match",'Scoring_Config'!$A:$A,'Scoring_Config'!$C:$C,5),0),"False,0")</f>
        <v>0</v>
      </c>
      <c r="AJ945" cm="1">
        <f t="array" ref="AJ945">IF(FALSE,"True," &amp; IF(_xlfn.XLOOKUP("Risky_Inbound",'Scoring_Config'!$A:$A,'Scoring_Config'!$D:$D,"Yes")="Yes",_xlfn.XLOOKUP("Risky_Inbound",'Scoring_Config'!$A:$A,'Scoring_Config'!$C:$C,50),0),"False,0")</f>
        <v>0</v>
      </c>
      <c r="AK945" cm="1">
        <f t="array" ref="AK945">IF(FALSE,"True," &amp; IF(_xlfn.XLOOKUP("Risky_Outbound",'Scoring_Config'!$A:$A,'Scoring_Config'!$D:$D,"Yes")="Yes",_xlfn.XLOOKUP("Risky_Outbound",'Scoring_Config'!$A:$A,'Scoring_Config'!$C:$C,25),0),"False,0")</f>
        <v>0</v>
      </c>
      <c r="AL945" t="s">
        <v>6697</v>
      </c>
      <c r="AM945" cm="1">
        <f t="array" ref="AM94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45" t="s">
        <v>6697</v>
      </c>
      <c r="AO945" t="s">
        <v>6697</v>
      </c>
      <c r="AP945" t="s">
        <v>6697</v>
      </c>
      <c r="AQ945" cm="1">
        <f t="array" ref="AQ945">IF(FALSE,"True," &amp; IF(_xlfn.XLOOKUP("Service_IsAny",'Scoring_Config'!$A:$A,'Scoring_Config'!$D:$D,"Yes")="Yes",_xlfn.XLOOKUP("Service_IsAny",'Scoring_Config'!$A:$A,'Scoring_Config'!$C:$C,0),0),"False,0")</f>
        <v>0</v>
      </c>
      <c r="AR945">
        <v>0</v>
      </c>
      <c r="AS945" cm="1">
        <f t="array" ref="AS945">IF(FALSE,"True," &amp; IF(_xlfn.XLOOKUP("Service_RangeGt1000",'Scoring_Config'!$A:$A,'Scoring_Config'!$D:$D,"Yes")="Yes",_xlfn.XLOOKUP("Service_RangeGt1000",'Scoring_Config'!$A:$A,'Scoring_Config'!$C:$C,0),0),"False,0")</f>
        <v>0</v>
      </c>
      <c r="AT945" cm="1">
        <f t="array" ref="AT945">IF(FALSE,"True," &amp; IF(_xlfn.XLOOKUP("App_IsAny",'Scoring_Config'!$A:$A,'Scoring_Config'!$D:$D,"Yes")="Yes",_xlfn.XLOOKUP("App_IsAny",'Scoring_Config'!$A:$A,'Scoring_Config'!$C:$C,0),0),"False,0")</f>
        <v>0</v>
      </c>
      <c r="AU945">
        <v>1</v>
      </c>
      <c r="AV945" cm="1">
        <f t="array" ref="AV945">IF(FALSE,"True," &amp; IF(_xlfn.XLOOKUP("App_RangeGt1000",'Scoring_Config'!$A:$A,'Scoring_Config'!$D:$D,"Yes")="Yes",_xlfn.XLOOKUP("App_RangeGt1000",'Scoring_Config'!$A:$A,'Scoring_Config'!$C:$C,0),0),"False,0")</f>
        <v>0</v>
      </c>
      <c r="AW945" cm="1">
        <f t="array" ref="AW945">IF(FALSE,"True," &amp; IF(_xlfn.XLOOKUP("Action_IsDenyOrDrop",'Scoring_Config'!$A:$A,'Scoring_Config'!$D:$D,"Yes")="Yes",_xlfn.XLOOKUP("Action_IsDenyOrDrop",'Scoring_Config'!$A:$A,'Scoring_Config'!$C:$C,0),0),"False,0")</f>
        <v>0</v>
      </c>
      <c r="AX945" cm="1">
        <f t="array" ref="AX945">IF(LEFT(AW945,4)="True",0,(IF(LEFT(Y945,4)="True",IF(_xlfn.XLOOKUP("Src_IsAny",'Scoring_Config'!$A:$A,'Scoring_Config'!$D:$D,"Yes")="Yes",_xlfn.XLOOKUP("Src_IsAny",'Scoring_Config'!$A:$A,'Scoring_Config'!$C:$C,10),0),0)+IF(LEFT(Z945,4)="True",IF(_xlfn.XLOOKUP("Src_CIDR_Le_16",'Scoring_Config'!$A:$A,'Scoring_Config'!$D:$D,"Yes")="Yes",_xlfn.XLOOKUP("Src_CIDR_Le_16",'Scoring_Config'!$A:$A,'Scoring_Config'!$C:$C,10),0),0)+IF(LEFT(AA945,4)="True",IF(_xlfn.XLOOKUP("Src_CIDR_17_22",'Scoring_Config'!$A:$A,'Scoring_Config'!$D:$D,"Yes")="Yes",_xlfn.XLOOKUP("Src_CIDR_17_22",'Scoring_Config'!$A:$A,'Scoring_Config'!$C:$C,5),0),0)+IF(LEFT(AB945,4)="True",IF(_xlfn.XLOOKUP("Dst_IsAny",'Scoring_Config'!$A:$A,'Scoring_Config'!$D:$D,"Yes")="Yes",_xlfn.XLOOKUP("Dst_IsAny",'Scoring_Config'!$A:$A,'Scoring_Config'!$C:$C,10),0),0)+IF(LEFT(AC945,4)="True",IF(_xlfn.XLOOKUP("Dst_CIDR_Le_16",'Scoring_Config'!$A:$A,'Scoring_Config'!$D:$D,"Yes")="Yes",_xlfn.XLOOKUP("Dst_CIDR_Le_16",'Scoring_Config'!$A:$A,'Scoring_Config'!$C:$C,10),0),0)+IF(LEFT(AD945,4)="True",IF(_xlfn.XLOOKUP("Dst_CIDR_17_22",'Scoring_Config'!$A:$A,'Scoring_Config'!$D:$D,"Yes")="Yes",_xlfn.XLOOKUP("Dst_CIDR_17_22",'Scoring_Config'!$A:$A,'Scoring_Config'!$C:$C,5),0),0)+IF(LEFT(AE945,4)="True",IF(_xlfn.XLOOKUP("SrcZone_IsAny",'Scoring_Config'!$A:$A,'Scoring_Config'!$D:$D,"Yes")="Yes",_xlfn.XLOOKUP("SrcZone_IsAny",'Scoring_Config'!$A:$A,'Scoring_Config'!$C:$C,10),0),0)+IF(LEFT(AF945,4)="True",IF(_xlfn.XLOOKUP("DstZone_IsAny",'Scoring_Config'!$A:$A,'Scoring_Config'!$D:$D,"Yes")="Yes",_xlfn.XLOOKUP("DstZone_IsAny",'Scoring_Config'!$A:$A,'Scoring_Config'!$C:$C,10),0),0)+IF(LEFT(AG945,4)="True",IF(_xlfn.XLOOKUP("Service_Any_OR_RangeGt1000",'Scoring_Config'!$A:$A,'Scoring_Config'!$D:$D,"Yes")="Yes",_xlfn.XLOOKUP("Service_Any_OR_RangeGt1000",'Scoring_Config'!$A:$A,'Scoring_Config'!$C:$C,10),0),0)+IF(LEFT(AH945,4)="True",IF(_xlfn.XLOOKUP("App_Any_OR_RangeGt1000",'Scoring_Config'!$A:$A,'Scoring_Config'!$D:$D,"Yes")="Yes",_xlfn.XLOOKUP("App_Any_OR_RangeGt1000",'Scoring_Config'!$A:$A,'Scoring_Config'!$C:$C,10),0),0)+IF(LEFT(AI945,4)="True",IF(_xlfn.XLOOKUP("Service_Insecure_Match",'Scoring_Config'!$A:$A,'Scoring_Config'!$D:$D,"Yes")="Yes",_xlfn.XLOOKUP("Service_Insecure_Match",'Scoring_Config'!$A:$A,'Scoring_Config'!$C:$C,5),0),0)+IF(LEFT(AJ945,4)="True",IF(_xlfn.XLOOKUP("Risky_Inbound",'Scoring_Config'!$A:$A,'Scoring_Config'!$D:$D,"Yes")="Yes",_xlfn.XLOOKUP("Risky_Inbound",'Scoring_Config'!$A:$A,'Scoring_Config'!$C:$C,50),0),0)+IF(LEFT(AK945,4)="True",IF(_xlfn.XLOOKUP("Risky_Outbound",'Scoring_Config'!$A:$A,'Scoring_Config'!$D:$D,"Yes")="Yes",_xlfn.XLOOKUP("Risky_Outbound",'Scoring_Config'!$A:$A,'Scoring_Config'!$C:$C,25),0),0)+IF(LEFT(AZ945,4)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945,FIND(",",AL945)+1,100)),0)+IF(LEFT(AM945,4)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945,FIND(",",AN945)+1,100)),0)+IF(_xlfn.XLOOKUP("Profile_Scoring",'Scoring_Config'!$A:$A,'Scoring_Config'!$D:$D,"Yes")="Yes",VALUE(MID(AO945,FIND(",",AO945)+1,100)),0)+IF(_xlfn.XLOOKUP("Options_Scoring",'Scoring_Config'!$A:$A,'Scoring_Config'!$D:$D,"Yes")="Yes",VALUE(MID(AP945,FIND(",",AP945)+1,100)),0)))</f>
        <v>0</v>
      </c>
      <c r="AZ945" cm="1">
        <f t="array" ref="AZ945">IF(FALSE,"True," &amp; IF(_xlfn.XLOOKUP("Migrate_Insecure",'Scoring_Config'!$A:$A,'Scoring_Config'!$D:$D,"Yes")="Yes",_xlfn.XLOOKUP("Migrate_Insecure",'Scoring_Config'!$A:$A,'Scoring_Config'!$C:$C,10),0),"False,0")</f>
        <v>0</v>
      </c>
    </row>
    <row r="946" spans="1:52">
      <c r="A946" t="s">
        <v>1979</v>
      </c>
      <c r="B946" t="s">
        <v>2919</v>
      </c>
      <c r="C946" t="s">
        <v>3542</v>
      </c>
      <c r="D946" t="s">
        <v>3544</v>
      </c>
      <c r="E946" t="s">
        <v>3562</v>
      </c>
      <c r="F946" t="s">
        <v>3923</v>
      </c>
      <c r="G946" t="s">
        <v>541</v>
      </c>
      <c r="H946" t="s">
        <v>193</v>
      </c>
      <c r="I946" t="s">
        <v>3923</v>
      </c>
      <c r="J946" t="s">
        <v>541</v>
      </c>
      <c r="K946" t="s">
        <v>1880</v>
      </c>
      <c r="L946" t="s">
        <v>1325</v>
      </c>
      <c r="M946" t="s">
        <v>1973</v>
      </c>
      <c r="N946" t="s">
        <v>4315</v>
      </c>
      <c r="O946" t="s">
        <v>4319</v>
      </c>
      <c r="P946" t="s">
        <v>4323</v>
      </c>
      <c r="Q946" t="s">
        <v>4983</v>
      </c>
      <c r="R946" t="s">
        <v>5439</v>
      </c>
      <c r="S946" t="s">
        <v>4324</v>
      </c>
      <c r="T946" t="s">
        <v>5605</v>
      </c>
      <c r="U946" t="s">
        <v>6389</v>
      </c>
      <c r="Y946" cm="1">
        <f t="array" ref="Y946">IF(FALSE,"True," &amp; IF(_xlfn.XLOOKUP("Src_IsAny",'Scoring_Config'!$A:$A,'Scoring_Config'!$D:$D,"Yes")="Yes",_xlfn.XLOOKUP("Src_IsAny",'Scoring_Config'!$A:$A,'Scoring_Config'!$C:$C,10),0),"False,0")</f>
        <v>0</v>
      </c>
      <c r="Z946" cm="1">
        <f t="array" ref="Z946">IF(FALSE,"True," &amp; IF(_xlfn.XLOOKUP("Src_CIDR_Le_16",'Scoring_Config'!$A:$A,'Scoring_Config'!$D:$D,"Yes")="Yes",_xlfn.XLOOKUP("Src_CIDR_Le_16",'Scoring_Config'!$A:$A,'Scoring_Config'!$C:$C,10),0),"False,0")</f>
        <v>0</v>
      </c>
      <c r="AA946" cm="1">
        <f t="array" ref="AA946">IF(FALSE,"True," &amp; IF(_xlfn.XLOOKUP("Src_CIDR_17_22",'Scoring_Config'!$A:$A,'Scoring_Config'!$D:$D,"Yes")="Yes",_xlfn.XLOOKUP("Src_CIDR_17_22",'Scoring_Config'!$A:$A,'Scoring_Config'!$C:$C,5),0),"False,0")</f>
        <v>0</v>
      </c>
      <c r="AB946" cm="1">
        <f t="array" ref="AB946">IF(FALSE,"True," &amp; IF(_xlfn.XLOOKUP("Dst_IsAny",'Scoring_Config'!$A:$A,'Scoring_Config'!$D:$D,"Yes")="Yes",_xlfn.XLOOKUP("Dst_IsAny",'Scoring_Config'!$A:$A,'Scoring_Config'!$C:$C,10),0),"False,0")</f>
        <v>0</v>
      </c>
      <c r="AC946" cm="1">
        <f t="array" ref="AC946">IF(FALSE,"True," &amp; IF(_xlfn.XLOOKUP("Dst_CIDR_Le_16",'Scoring_Config'!$A:$A,'Scoring_Config'!$D:$D,"Yes")="Yes",_xlfn.XLOOKUP("Dst_CIDR_Le_16",'Scoring_Config'!$A:$A,'Scoring_Config'!$C:$C,10),0),"False,0")</f>
        <v>0</v>
      </c>
      <c r="AD946" cm="1">
        <f t="array" ref="AD946">IF(FALSE,"True," &amp; IF(_xlfn.XLOOKUP("Dst_CIDR_17_22",'Scoring_Config'!$A:$A,'Scoring_Config'!$D:$D,"Yes")="Yes",_xlfn.XLOOKUP("Dst_CIDR_17_22",'Scoring_Config'!$A:$A,'Scoring_Config'!$C:$C,5),0),"False,0")</f>
        <v>0</v>
      </c>
      <c r="AE946" cm="1">
        <f t="array" ref="AE946">IF(FALSE,"True," &amp; IF(_xlfn.XLOOKUP("SrcZone_IsAny",'Scoring_Config'!$A:$A,'Scoring_Config'!$D:$D,"Yes")="Yes",_xlfn.XLOOKUP("SrcZone_IsAny",'Scoring_Config'!$A:$A,'Scoring_Config'!$C:$C,10),0),"False,0")</f>
        <v>0</v>
      </c>
      <c r="AF946" cm="1">
        <f t="array" ref="AF946">IF(FALSE,"True," &amp; IF(_xlfn.XLOOKUP("DstZone_IsAny",'Scoring_Config'!$A:$A,'Scoring_Config'!$D:$D,"Yes")="Yes",_xlfn.XLOOKUP("DstZone_IsAny",'Scoring_Config'!$A:$A,'Scoring_Config'!$C:$C,10),0),"False,0")</f>
        <v>0</v>
      </c>
      <c r="AG946" cm="1">
        <f t="array" ref="AG94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46" cm="1">
        <f t="array" ref="AH946">IF(FALSE,"True," &amp; IF(_xlfn.XLOOKUP("App_Any_OR_RangeGt1000",'Scoring_Config'!$A:$A,'Scoring_Config'!$D:$D,"Yes")="Yes",_xlfn.XLOOKUP("App_Any_OR_RangeGt1000",'Scoring_Config'!$A:$A,'Scoring_Config'!$C:$C,10),0),"False,0")</f>
        <v>0</v>
      </c>
      <c r="AI946" cm="1">
        <f t="array" ref="AI946">IF(FALSE,"True," &amp; IF(_xlfn.XLOOKUP("Service_Insecure_Match",'Scoring_Config'!$A:$A,'Scoring_Config'!$D:$D,"Yes")="Yes",_xlfn.XLOOKUP("Service_Insecure_Match",'Scoring_Config'!$A:$A,'Scoring_Config'!$C:$C,5),0),"False,0")</f>
        <v>0</v>
      </c>
      <c r="AJ946" cm="1">
        <f t="array" ref="AJ946">IF(FALSE,"True," &amp; IF(_xlfn.XLOOKUP("Risky_Inbound",'Scoring_Config'!$A:$A,'Scoring_Config'!$D:$D,"Yes")="Yes",_xlfn.XLOOKUP("Risky_Inbound",'Scoring_Config'!$A:$A,'Scoring_Config'!$C:$C,50),0),"False,0")</f>
        <v>0</v>
      </c>
      <c r="AK946" cm="1">
        <f t="array" ref="AK946">IF(FALSE,"True," &amp; IF(_xlfn.XLOOKUP("Risky_Outbound",'Scoring_Config'!$A:$A,'Scoring_Config'!$D:$D,"Yes")="Yes",_xlfn.XLOOKUP("Risky_Outbound",'Scoring_Config'!$A:$A,'Scoring_Config'!$C:$C,25),0),"False,0")</f>
        <v>0</v>
      </c>
      <c r="AL946" t="s">
        <v>6699</v>
      </c>
      <c r="AM946" cm="1">
        <f t="array" ref="AM94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46" t="s">
        <v>6697</v>
      </c>
      <c r="AO946" t="s">
        <v>6697</v>
      </c>
      <c r="AP946" t="s">
        <v>6697</v>
      </c>
      <c r="AQ946" cm="1">
        <f t="array" ref="AQ946">IF(FALSE,"True," &amp; IF(_xlfn.XLOOKUP("Service_IsAny",'Scoring_Config'!$A:$A,'Scoring_Config'!$D:$D,"Yes")="Yes",_xlfn.XLOOKUP("Service_IsAny",'Scoring_Config'!$A:$A,'Scoring_Config'!$C:$C,0),0),"False,0")</f>
        <v>0</v>
      </c>
      <c r="AR946">
        <v>0</v>
      </c>
      <c r="AS946" cm="1">
        <f t="array" ref="AS946">IF(FALSE,"True," &amp; IF(_xlfn.XLOOKUP("Service_RangeGt1000",'Scoring_Config'!$A:$A,'Scoring_Config'!$D:$D,"Yes")="Yes",_xlfn.XLOOKUP("Service_RangeGt1000",'Scoring_Config'!$A:$A,'Scoring_Config'!$C:$C,0),0),"False,0")</f>
        <v>0</v>
      </c>
      <c r="AT946" cm="1">
        <f t="array" ref="AT946">IF(FALSE,"True," &amp; IF(_xlfn.XLOOKUP("App_IsAny",'Scoring_Config'!$A:$A,'Scoring_Config'!$D:$D,"Yes")="Yes",_xlfn.XLOOKUP("App_IsAny",'Scoring_Config'!$A:$A,'Scoring_Config'!$C:$C,0),0),"False,0")</f>
        <v>0</v>
      </c>
      <c r="AU946">
        <v>0</v>
      </c>
      <c r="AV946" cm="1">
        <f t="array" ref="AV946">IF(FALSE,"True," &amp; IF(_xlfn.XLOOKUP("App_RangeGt1000",'Scoring_Config'!$A:$A,'Scoring_Config'!$D:$D,"Yes")="Yes",_xlfn.XLOOKUP("App_RangeGt1000",'Scoring_Config'!$A:$A,'Scoring_Config'!$C:$C,0),0),"False,0")</f>
        <v>0</v>
      </c>
      <c r="AW946" cm="1">
        <f t="array" ref="AW946">IF(FALSE,"True," &amp; IF(_xlfn.XLOOKUP("Action_IsDenyOrDrop",'Scoring_Config'!$A:$A,'Scoring_Config'!$D:$D,"Yes")="Yes",_xlfn.XLOOKUP("Action_IsDenyOrDrop",'Scoring_Config'!$A:$A,'Scoring_Config'!$C:$C,0),0),"False,0")</f>
        <v>0</v>
      </c>
      <c r="AX946" cm="1">
        <f t="array" ref="AX946">IF(LEFT(AW946,4)="True",0,(IF(LEFT(Y946,4)="True",IF(_xlfn.XLOOKUP("Src_IsAny",'Scoring_Config'!$A:$A,'Scoring_Config'!$D:$D,"Yes")="Yes",_xlfn.XLOOKUP("Src_IsAny",'Scoring_Config'!$A:$A,'Scoring_Config'!$C:$C,10),0),0)+IF(LEFT(Z946,4)="True",IF(_xlfn.XLOOKUP("Src_CIDR_Le_16",'Scoring_Config'!$A:$A,'Scoring_Config'!$D:$D,"Yes")="Yes",_xlfn.XLOOKUP("Src_CIDR_Le_16",'Scoring_Config'!$A:$A,'Scoring_Config'!$C:$C,10),0),0)+IF(LEFT(AA946,4)="True",IF(_xlfn.XLOOKUP("Src_CIDR_17_22",'Scoring_Config'!$A:$A,'Scoring_Config'!$D:$D,"Yes")="Yes",_xlfn.XLOOKUP("Src_CIDR_17_22",'Scoring_Config'!$A:$A,'Scoring_Config'!$C:$C,5),0),0)+IF(LEFT(AB946,4)="True",IF(_xlfn.XLOOKUP("Dst_IsAny",'Scoring_Config'!$A:$A,'Scoring_Config'!$D:$D,"Yes")="Yes",_xlfn.XLOOKUP("Dst_IsAny",'Scoring_Config'!$A:$A,'Scoring_Config'!$C:$C,10),0),0)+IF(LEFT(AC946,4)="True",IF(_xlfn.XLOOKUP("Dst_CIDR_Le_16",'Scoring_Config'!$A:$A,'Scoring_Config'!$D:$D,"Yes")="Yes",_xlfn.XLOOKUP("Dst_CIDR_Le_16",'Scoring_Config'!$A:$A,'Scoring_Config'!$C:$C,10),0),0)+IF(LEFT(AD946,4)="True",IF(_xlfn.XLOOKUP("Dst_CIDR_17_22",'Scoring_Config'!$A:$A,'Scoring_Config'!$D:$D,"Yes")="Yes",_xlfn.XLOOKUP("Dst_CIDR_17_22",'Scoring_Config'!$A:$A,'Scoring_Config'!$C:$C,5),0),0)+IF(LEFT(AE946,4)="True",IF(_xlfn.XLOOKUP("SrcZone_IsAny",'Scoring_Config'!$A:$A,'Scoring_Config'!$D:$D,"Yes")="Yes",_xlfn.XLOOKUP("SrcZone_IsAny",'Scoring_Config'!$A:$A,'Scoring_Config'!$C:$C,10),0),0)+IF(LEFT(AF946,4)="True",IF(_xlfn.XLOOKUP("DstZone_IsAny",'Scoring_Config'!$A:$A,'Scoring_Config'!$D:$D,"Yes")="Yes",_xlfn.XLOOKUP("DstZone_IsAny",'Scoring_Config'!$A:$A,'Scoring_Config'!$C:$C,10),0),0)+IF(LEFT(AG946,4)="True",IF(_xlfn.XLOOKUP("Service_Any_OR_RangeGt1000",'Scoring_Config'!$A:$A,'Scoring_Config'!$D:$D,"Yes")="Yes",_xlfn.XLOOKUP("Service_Any_OR_RangeGt1000",'Scoring_Config'!$A:$A,'Scoring_Config'!$C:$C,10),0),0)+IF(LEFT(AH946,4)="True",IF(_xlfn.XLOOKUP("App_Any_OR_RangeGt1000",'Scoring_Config'!$A:$A,'Scoring_Config'!$D:$D,"Yes")="Yes",_xlfn.XLOOKUP("App_Any_OR_RangeGt1000",'Scoring_Config'!$A:$A,'Scoring_Config'!$C:$C,10),0),0)+IF(LEFT(AI946,4)="True",IF(_xlfn.XLOOKUP("Service_Insecure_Match",'Scoring_Config'!$A:$A,'Scoring_Config'!$D:$D,"Yes")="Yes",_xlfn.XLOOKUP("Service_Insecure_Match",'Scoring_Config'!$A:$A,'Scoring_Config'!$C:$C,5),0),0)+IF(LEFT(AJ946,4)="True",IF(_xlfn.XLOOKUP("Risky_Inbound",'Scoring_Config'!$A:$A,'Scoring_Config'!$D:$D,"Yes")="Yes",_xlfn.XLOOKUP("Risky_Inbound",'Scoring_Config'!$A:$A,'Scoring_Config'!$C:$C,50),0),0)+IF(LEFT(AK946,4)="True",IF(_xlfn.XLOOKUP("Risky_Outbound",'Scoring_Config'!$A:$A,'Scoring_Config'!$D:$D,"Yes")="Yes",_xlfn.XLOOKUP("Risky_Outbound",'Scoring_Config'!$A:$A,'Scoring_Config'!$C:$C,25),0),0)+IF(LEFT(AZ946,4)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946,FIND(",",AL946)+1,100)),0)+IF(LEFT(AM946,4)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946,FIND(",",AN946)+1,100)),0)+IF(_xlfn.XLOOKUP("Profile_Scoring",'Scoring_Config'!$A:$A,'Scoring_Config'!$D:$D,"Yes")="Yes",VALUE(MID(AO946,FIND(",",AO946)+1,100)),0)+IF(_xlfn.XLOOKUP("Options_Scoring",'Scoring_Config'!$A:$A,'Scoring_Config'!$D:$D,"Yes")="Yes",VALUE(MID(AP946,FIND(",",AP946)+1,100)),0)))</f>
        <v>0</v>
      </c>
      <c r="AZ946" cm="1">
        <f t="array" ref="AZ946">IF(FALSE,"True," &amp; IF(_xlfn.XLOOKUP("Migrate_Insecure",'Scoring_Config'!$A:$A,'Scoring_Config'!$D:$D,"Yes")="Yes",_xlfn.XLOOKUP("Migrate_Insecure",'Scoring_Config'!$A:$A,'Scoring_Config'!$C:$C,10),0),"False,0")</f>
        <v>0</v>
      </c>
    </row>
    <row r="947" spans="1:52">
      <c r="A947" t="s">
        <v>1979</v>
      </c>
      <c r="B947" t="s">
        <v>2920</v>
      </c>
      <c r="C947" t="s">
        <v>3542</v>
      </c>
      <c r="D947" t="s">
        <v>3545</v>
      </c>
      <c r="E947" t="s">
        <v>3563</v>
      </c>
      <c r="F947" t="s">
        <v>3924</v>
      </c>
      <c r="G947" t="s">
        <v>542</v>
      </c>
      <c r="H947" t="s">
        <v>174</v>
      </c>
      <c r="I947" t="s">
        <v>3984</v>
      </c>
      <c r="J947" t="s">
        <v>1111</v>
      </c>
      <c r="K947" t="s">
        <v>1667</v>
      </c>
      <c r="L947" t="s">
        <v>1327</v>
      </c>
      <c r="M947" t="s">
        <v>1974</v>
      </c>
      <c r="N947" t="s">
        <v>4315</v>
      </c>
      <c r="O947" t="s">
        <v>4319</v>
      </c>
      <c r="P947" t="s">
        <v>4323</v>
      </c>
      <c r="Q947" t="s">
        <v>4971</v>
      </c>
      <c r="R947" t="s">
        <v>5439</v>
      </c>
      <c r="S947" t="s">
        <v>4324</v>
      </c>
      <c r="T947" t="s">
        <v>5792</v>
      </c>
      <c r="U947" t="s">
        <v>6411</v>
      </c>
      <c r="Y947" cm="1">
        <f t="array" ref="Y947">IF(FALSE,"True," &amp; IF(_xlfn.XLOOKUP("Src_IsAny",'Scoring_Config'!$A:$A,'Scoring_Config'!$D:$D,"Yes")="Yes",_xlfn.XLOOKUP("Src_IsAny",'Scoring_Config'!$A:$A,'Scoring_Config'!$C:$C,10),0),"False,0")</f>
        <v>0</v>
      </c>
      <c r="Z947" cm="1">
        <f t="array" ref="Z947">IF(FALSE,"True," &amp; IF(_xlfn.XLOOKUP("Src_CIDR_Le_16",'Scoring_Config'!$A:$A,'Scoring_Config'!$D:$D,"Yes")="Yes",_xlfn.XLOOKUP("Src_CIDR_Le_16",'Scoring_Config'!$A:$A,'Scoring_Config'!$C:$C,10),0),"False,0")</f>
        <v>0</v>
      </c>
      <c r="AA947" cm="1">
        <f t="array" ref="AA947">IF(FALSE,"True," &amp; IF(_xlfn.XLOOKUP("Src_CIDR_17_22",'Scoring_Config'!$A:$A,'Scoring_Config'!$D:$D,"Yes")="Yes",_xlfn.XLOOKUP("Src_CIDR_17_22",'Scoring_Config'!$A:$A,'Scoring_Config'!$C:$C,5),0),"False,0")</f>
        <v>0</v>
      </c>
      <c r="AB947" cm="1">
        <f t="array" ref="AB947">IF(FALSE,"True," &amp; IF(_xlfn.XLOOKUP("Dst_IsAny",'Scoring_Config'!$A:$A,'Scoring_Config'!$D:$D,"Yes")="Yes",_xlfn.XLOOKUP("Dst_IsAny",'Scoring_Config'!$A:$A,'Scoring_Config'!$C:$C,10),0),"False,0")</f>
        <v>0</v>
      </c>
      <c r="AC947" cm="1">
        <f t="array" ref="AC947">IF(FALSE,"True," &amp; IF(_xlfn.XLOOKUP("Dst_CIDR_Le_16",'Scoring_Config'!$A:$A,'Scoring_Config'!$D:$D,"Yes")="Yes",_xlfn.XLOOKUP("Dst_CIDR_Le_16",'Scoring_Config'!$A:$A,'Scoring_Config'!$C:$C,10),0),"False,0")</f>
        <v>0</v>
      </c>
      <c r="AD947" cm="1">
        <f t="array" ref="AD947">IF(FALSE,"True," &amp; IF(_xlfn.XLOOKUP("Dst_CIDR_17_22",'Scoring_Config'!$A:$A,'Scoring_Config'!$D:$D,"Yes")="Yes",_xlfn.XLOOKUP("Dst_CIDR_17_22",'Scoring_Config'!$A:$A,'Scoring_Config'!$C:$C,5),0),"False,0")</f>
        <v>0</v>
      </c>
      <c r="AE947" cm="1">
        <f t="array" ref="AE947">IF(FALSE,"True," &amp; IF(_xlfn.XLOOKUP("SrcZone_IsAny",'Scoring_Config'!$A:$A,'Scoring_Config'!$D:$D,"Yes")="Yes",_xlfn.XLOOKUP("SrcZone_IsAny",'Scoring_Config'!$A:$A,'Scoring_Config'!$C:$C,10),0),"False,0")</f>
        <v>0</v>
      </c>
      <c r="AF947" cm="1">
        <f t="array" ref="AF947">IF(FALSE,"True," &amp; IF(_xlfn.XLOOKUP("DstZone_IsAny",'Scoring_Config'!$A:$A,'Scoring_Config'!$D:$D,"Yes")="Yes",_xlfn.XLOOKUP("DstZone_IsAny",'Scoring_Config'!$A:$A,'Scoring_Config'!$C:$C,10),0),"False,0")</f>
        <v>0</v>
      </c>
      <c r="AG947" cm="1">
        <f t="array" ref="AG94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47" cm="1">
        <f t="array" ref="AH947">IF(FALSE,"True," &amp; IF(_xlfn.XLOOKUP("App_Any_OR_RangeGt1000",'Scoring_Config'!$A:$A,'Scoring_Config'!$D:$D,"Yes")="Yes",_xlfn.XLOOKUP("App_Any_OR_RangeGt1000",'Scoring_Config'!$A:$A,'Scoring_Config'!$C:$C,10),0),"False,0")</f>
        <v>0</v>
      </c>
      <c r="AI947" cm="1">
        <f t="array" ref="AI947">IF(FALSE,"True," &amp; IF(_xlfn.XLOOKUP("Service_Insecure_Match",'Scoring_Config'!$A:$A,'Scoring_Config'!$D:$D,"Yes")="Yes",_xlfn.XLOOKUP("Service_Insecure_Match",'Scoring_Config'!$A:$A,'Scoring_Config'!$C:$C,5),0),"False,0")</f>
        <v>0</v>
      </c>
      <c r="AJ947" cm="1">
        <f t="array" ref="AJ947">IF(FALSE,"True," &amp; IF(_xlfn.XLOOKUP("Risky_Inbound",'Scoring_Config'!$A:$A,'Scoring_Config'!$D:$D,"Yes")="Yes",_xlfn.XLOOKUP("Risky_Inbound",'Scoring_Config'!$A:$A,'Scoring_Config'!$C:$C,50),0),"False,0")</f>
        <v>0</v>
      </c>
      <c r="AK947" cm="1">
        <f t="array" ref="AK947">IF(FALSE,"True," &amp; IF(_xlfn.XLOOKUP("Risky_Outbound",'Scoring_Config'!$A:$A,'Scoring_Config'!$D:$D,"Yes")="Yes",_xlfn.XLOOKUP("Risky_Outbound",'Scoring_Config'!$A:$A,'Scoring_Config'!$C:$C,25),0),"False,0")</f>
        <v>0</v>
      </c>
      <c r="AL947" t="s">
        <v>6699</v>
      </c>
      <c r="AM947" cm="1">
        <f t="array" ref="AM94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47" t="s">
        <v>6697</v>
      </c>
      <c r="AO947" t="s">
        <v>6697</v>
      </c>
      <c r="AP947" t="s">
        <v>6697</v>
      </c>
      <c r="AQ947" cm="1">
        <f t="array" ref="AQ947">IF(FALSE,"True," &amp; IF(_xlfn.XLOOKUP("Service_IsAny",'Scoring_Config'!$A:$A,'Scoring_Config'!$D:$D,"Yes")="Yes",_xlfn.XLOOKUP("Service_IsAny",'Scoring_Config'!$A:$A,'Scoring_Config'!$C:$C,0),0),"False,0")</f>
        <v>0</v>
      </c>
      <c r="AR947">
        <v>0</v>
      </c>
      <c r="AS947" cm="1">
        <f t="array" ref="AS947">IF(FALSE,"True," &amp; IF(_xlfn.XLOOKUP("Service_RangeGt1000",'Scoring_Config'!$A:$A,'Scoring_Config'!$D:$D,"Yes")="Yes",_xlfn.XLOOKUP("Service_RangeGt1000",'Scoring_Config'!$A:$A,'Scoring_Config'!$C:$C,0),0),"False,0")</f>
        <v>0</v>
      </c>
      <c r="AT947" cm="1">
        <f t="array" ref="AT947">IF(FALSE,"True," &amp; IF(_xlfn.XLOOKUP("App_IsAny",'Scoring_Config'!$A:$A,'Scoring_Config'!$D:$D,"Yes")="Yes",_xlfn.XLOOKUP("App_IsAny",'Scoring_Config'!$A:$A,'Scoring_Config'!$C:$C,0),0),"False,0")</f>
        <v>0</v>
      </c>
      <c r="AU947">
        <v>1</v>
      </c>
      <c r="AV947" cm="1">
        <f t="array" ref="AV947">IF(FALSE,"True," &amp; IF(_xlfn.XLOOKUP("App_RangeGt1000",'Scoring_Config'!$A:$A,'Scoring_Config'!$D:$D,"Yes")="Yes",_xlfn.XLOOKUP("App_RangeGt1000",'Scoring_Config'!$A:$A,'Scoring_Config'!$C:$C,0),0),"False,0")</f>
        <v>0</v>
      </c>
      <c r="AW947" cm="1">
        <f t="array" ref="AW947">IF(FALSE,"True," &amp; IF(_xlfn.XLOOKUP("Action_IsDenyOrDrop",'Scoring_Config'!$A:$A,'Scoring_Config'!$D:$D,"Yes")="Yes",_xlfn.XLOOKUP("Action_IsDenyOrDrop",'Scoring_Config'!$A:$A,'Scoring_Config'!$C:$C,0),0),"False,0")</f>
        <v>0</v>
      </c>
      <c r="AX947" cm="1">
        <f t="array" ref="AX947">IF(LEFT(AW947,4)="True",0,(IF(LEFT(Y947,4)="True",IF(_xlfn.XLOOKUP("Src_IsAny",'Scoring_Config'!$A:$A,'Scoring_Config'!$D:$D,"Yes")="Yes",_xlfn.XLOOKUP("Src_IsAny",'Scoring_Config'!$A:$A,'Scoring_Config'!$C:$C,10),0),0)+IF(LEFT(Z947,4)="True",IF(_xlfn.XLOOKUP("Src_CIDR_Le_16",'Scoring_Config'!$A:$A,'Scoring_Config'!$D:$D,"Yes")="Yes",_xlfn.XLOOKUP("Src_CIDR_Le_16",'Scoring_Config'!$A:$A,'Scoring_Config'!$C:$C,10),0),0)+IF(LEFT(AA947,4)="True",IF(_xlfn.XLOOKUP("Src_CIDR_17_22",'Scoring_Config'!$A:$A,'Scoring_Config'!$D:$D,"Yes")="Yes",_xlfn.XLOOKUP("Src_CIDR_17_22",'Scoring_Config'!$A:$A,'Scoring_Config'!$C:$C,5),0),0)+IF(LEFT(AB947,4)="True",IF(_xlfn.XLOOKUP("Dst_IsAny",'Scoring_Config'!$A:$A,'Scoring_Config'!$D:$D,"Yes")="Yes",_xlfn.XLOOKUP("Dst_IsAny",'Scoring_Config'!$A:$A,'Scoring_Config'!$C:$C,10),0),0)+IF(LEFT(AC947,4)="True",IF(_xlfn.XLOOKUP("Dst_CIDR_Le_16",'Scoring_Config'!$A:$A,'Scoring_Config'!$D:$D,"Yes")="Yes",_xlfn.XLOOKUP("Dst_CIDR_Le_16",'Scoring_Config'!$A:$A,'Scoring_Config'!$C:$C,10),0),0)+IF(LEFT(AD947,4)="True",IF(_xlfn.XLOOKUP("Dst_CIDR_17_22",'Scoring_Config'!$A:$A,'Scoring_Config'!$D:$D,"Yes")="Yes",_xlfn.XLOOKUP("Dst_CIDR_17_22",'Scoring_Config'!$A:$A,'Scoring_Config'!$C:$C,5),0),0)+IF(LEFT(AE947,4)="True",IF(_xlfn.XLOOKUP("SrcZone_IsAny",'Scoring_Config'!$A:$A,'Scoring_Config'!$D:$D,"Yes")="Yes",_xlfn.XLOOKUP("SrcZone_IsAny",'Scoring_Config'!$A:$A,'Scoring_Config'!$C:$C,10),0),0)+IF(LEFT(AF947,4)="True",IF(_xlfn.XLOOKUP("DstZone_IsAny",'Scoring_Config'!$A:$A,'Scoring_Config'!$D:$D,"Yes")="Yes",_xlfn.XLOOKUP("DstZone_IsAny",'Scoring_Config'!$A:$A,'Scoring_Config'!$C:$C,10),0),0)+IF(LEFT(AG947,4)="True",IF(_xlfn.XLOOKUP("Service_Any_OR_RangeGt1000",'Scoring_Config'!$A:$A,'Scoring_Config'!$D:$D,"Yes")="Yes",_xlfn.XLOOKUP("Service_Any_OR_RangeGt1000",'Scoring_Config'!$A:$A,'Scoring_Config'!$C:$C,10),0),0)+IF(LEFT(AH947,4)="True",IF(_xlfn.XLOOKUP("App_Any_OR_RangeGt1000",'Scoring_Config'!$A:$A,'Scoring_Config'!$D:$D,"Yes")="Yes",_xlfn.XLOOKUP("App_Any_OR_RangeGt1000",'Scoring_Config'!$A:$A,'Scoring_Config'!$C:$C,10),0),0)+IF(LEFT(AI947,4)="True",IF(_xlfn.XLOOKUP("Service_Insecure_Match",'Scoring_Config'!$A:$A,'Scoring_Config'!$D:$D,"Yes")="Yes",_xlfn.XLOOKUP("Service_Insecure_Match",'Scoring_Config'!$A:$A,'Scoring_Config'!$C:$C,5),0),0)+IF(LEFT(AJ947,4)="True",IF(_xlfn.XLOOKUP("Risky_Inbound",'Scoring_Config'!$A:$A,'Scoring_Config'!$D:$D,"Yes")="Yes",_xlfn.XLOOKUP("Risky_Inbound",'Scoring_Config'!$A:$A,'Scoring_Config'!$C:$C,50),0),0)+IF(LEFT(AK947,4)="True",IF(_xlfn.XLOOKUP("Risky_Outbound",'Scoring_Config'!$A:$A,'Scoring_Config'!$D:$D,"Yes")="Yes",_xlfn.XLOOKUP("Risky_Outbound",'Scoring_Config'!$A:$A,'Scoring_Config'!$C:$C,25),0),0)+IF(LEFT(AZ947,4)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947,FIND(",",AL947)+1,100)),0)+IF(LEFT(AM947,4)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947,FIND(",",AN947)+1,100)),0)+IF(_xlfn.XLOOKUP("Profile_Scoring",'Scoring_Config'!$A:$A,'Scoring_Config'!$D:$D,"Yes")="Yes",VALUE(MID(AO947,FIND(",",AO947)+1,100)),0)+IF(_xlfn.XLOOKUP("Options_Scoring",'Scoring_Config'!$A:$A,'Scoring_Config'!$D:$D,"Yes")="Yes",VALUE(MID(AP947,FIND(",",AP947)+1,100)),0)))</f>
        <v>0</v>
      </c>
      <c r="AZ947" cm="1">
        <f t="array" ref="AZ947">IF(FALSE,"True," &amp; IF(_xlfn.XLOOKUP("Migrate_Insecure",'Scoring_Config'!$A:$A,'Scoring_Config'!$D:$D,"Yes")="Yes",_xlfn.XLOOKUP("Migrate_Insecure",'Scoring_Config'!$A:$A,'Scoring_Config'!$C:$C,10),0),"False,0")</f>
        <v>0</v>
      </c>
    </row>
    <row r="948" spans="1:52">
      <c r="A948" t="s">
        <v>1979</v>
      </c>
      <c r="B948" t="s">
        <v>2921</v>
      </c>
      <c r="C948" t="s">
        <v>3542</v>
      </c>
      <c r="D948" t="s">
        <v>3544</v>
      </c>
      <c r="E948" t="s">
        <v>3562</v>
      </c>
      <c r="F948" t="s">
        <v>3925</v>
      </c>
      <c r="G948" t="s">
        <v>543</v>
      </c>
      <c r="H948" t="s">
        <v>193</v>
      </c>
      <c r="I948" t="s">
        <v>4232</v>
      </c>
      <c r="J948" t="s">
        <v>1112</v>
      </c>
      <c r="K948" t="s">
        <v>1880</v>
      </c>
      <c r="L948" t="s">
        <v>1325</v>
      </c>
      <c r="M948" t="s">
        <v>1973</v>
      </c>
      <c r="N948" t="s">
        <v>4315</v>
      </c>
      <c r="O948" t="s">
        <v>4319</v>
      </c>
      <c r="P948" t="s">
        <v>4323</v>
      </c>
      <c r="Q948" t="s">
        <v>4983</v>
      </c>
      <c r="R948" t="s">
        <v>5439</v>
      </c>
      <c r="S948" t="s">
        <v>4324</v>
      </c>
      <c r="T948" t="s">
        <v>5605</v>
      </c>
      <c r="U948" t="s">
        <v>6412</v>
      </c>
      <c r="Y948" cm="1">
        <f t="array" ref="Y948">IF(FALSE,"True," &amp; IF(_xlfn.XLOOKUP("Src_IsAny",'Scoring_Config'!$A:$A,'Scoring_Config'!$D:$D,"Yes")="Yes",_xlfn.XLOOKUP("Src_IsAny",'Scoring_Config'!$A:$A,'Scoring_Config'!$C:$C,10),0),"False,0")</f>
        <v>0</v>
      </c>
      <c r="Z948" cm="1">
        <f t="array" ref="Z948">IF(FALSE,"True," &amp; IF(_xlfn.XLOOKUP("Src_CIDR_Le_16",'Scoring_Config'!$A:$A,'Scoring_Config'!$D:$D,"Yes")="Yes",_xlfn.XLOOKUP("Src_CIDR_Le_16",'Scoring_Config'!$A:$A,'Scoring_Config'!$C:$C,10),0),"False,0")</f>
        <v>0</v>
      </c>
      <c r="AA948" cm="1">
        <f t="array" ref="AA948">IF(FALSE,"True," &amp; IF(_xlfn.XLOOKUP("Src_CIDR_17_22",'Scoring_Config'!$A:$A,'Scoring_Config'!$D:$D,"Yes")="Yes",_xlfn.XLOOKUP("Src_CIDR_17_22",'Scoring_Config'!$A:$A,'Scoring_Config'!$C:$C,5),0),"False,0")</f>
        <v>0</v>
      </c>
      <c r="AB948" cm="1">
        <f t="array" ref="AB948">IF(FALSE,"True," &amp; IF(_xlfn.XLOOKUP("Dst_IsAny",'Scoring_Config'!$A:$A,'Scoring_Config'!$D:$D,"Yes")="Yes",_xlfn.XLOOKUP("Dst_IsAny",'Scoring_Config'!$A:$A,'Scoring_Config'!$C:$C,10),0),"False,0")</f>
        <v>0</v>
      </c>
      <c r="AC948" cm="1">
        <f t="array" ref="AC948">IF(FALSE,"True," &amp; IF(_xlfn.XLOOKUP("Dst_CIDR_Le_16",'Scoring_Config'!$A:$A,'Scoring_Config'!$D:$D,"Yes")="Yes",_xlfn.XLOOKUP("Dst_CIDR_Le_16",'Scoring_Config'!$A:$A,'Scoring_Config'!$C:$C,10),0),"False,0")</f>
        <v>0</v>
      </c>
      <c r="AD948" cm="1">
        <f t="array" ref="AD948">IF(FALSE,"True," &amp; IF(_xlfn.XLOOKUP("Dst_CIDR_17_22",'Scoring_Config'!$A:$A,'Scoring_Config'!$D:$D,"Yes")="Yes",_xlfn.XLOOKUP("Dst_CIDR_17_22",'Scoring_Config'!$A:$A,'Scoring_Config'!$C:$C,5),0),"False,0")</f>
        <v>0</v>
      </c>
      <c r="AE948" cm="1">
        <f t="array" ref="AE948">IF(FALSE,"True," &amp; IF(_xlfn.XLOOKUP("SrcZone_IsAny",'Scoring_Config'!$A:$A,'Scoring_Config'!$D:$D,"Yes")="Yes",_xlfn.XLOOKUP("SrcZone_IsAny",'Scoring_Config'!$A:$A,'Scoring_Config'!$C:$C,10),0),"False,0")</f>
        <v>0</v>
      </c>
      <c r="AF948" cm="1">
        <f t="array" ref="AF948">IF(FALSE,"True," &amp; IF(_xlfn.XLOOKUP("DstZone_IsAny",'Scoring_Config'!$A:$A,'Scoring_Config'!$D:$D,"Yes")="Yes",_xlfn.XLOOKUP("DstZone_IsAny",'Scoring_Config'!$A:$A,'Scoring_Config'!$C:$C,10),0),"False,0")</f>
        <v>0</v>
      </c>
      <c r="AG948" cm="1">
        <f t="array" ref="AG94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48" cm="1">
        <f t="array" ref="AH948">IF(FALSE,"True," &amp; IF(_xlfn.XLOOKUP("App_Any_OR_RangeGt1000",'Scoring_Config'!$A:$A,'Scoring_Config'!$D:$D,"Yes")="Yes",_xlfn.XLOOKUP("App_Any_OR_RangeGt1000",'Scoring_Config'!$A:$A,'Scoring_Config'!$C:$C,10),0),"False,0")</f>
        <v>0</v>
      </c>
      <c r="AI948" cm="1">
        <f t="array" ref="AI948">IF(FALSE,"True," &amp; IF(_xlfn.XLOOKUP("Service_Insecure_Match",'Scoring_Config'!$A:$A,'Scoring_Config'!$D:$D,"Yes")="Yes",_xlfn.XLOOKUP("Service_Insecure_Match",'Scoring_Config'!$A:$A,'Scoring_Config'!$C:$C,5),0),"False,0")</f>
        <v>0</v>
      </c>
      <c r="AJ948" cm="1">
        <f t="array" ref="AJ948">IF(FALSE,"True," &amp; IF(_xlfn.XLOOKUP("Risky_Inbound",'Scoring_Config'!$A:$A,'Scoring_Config'!$D:$D,"Yes")="Yes",_xlfn.XLOOKUP("Risky_Inbound",'Scoring_Config'!$A:$A,'Scoring_Config'!$C:$C,50),0),"False,0")</f>
        <v>0</v>
      </c>
      <c r="AK948" cm="1">
        <f t="array" ref="AK948">IF(FALSE,"True," &amp; IF(_xlfn.XLOOKUP("Risky_Outbound",'Scoring_Config'!$A:$A,'Scoring_Config'!$D:$D,"Yes")="Yes",_xlfn.XLOOKUP("Risky_Outbound",'Scoring_Config'!$A:$A,'Scoring_Config'!$C:$C,25),0),"False,0")</f>
        <v>0</v>
      </c>
      <c r="AL948" t="s">
        <v>6699</v>
      </c>
      <c r="AM948" cm="1">
        <f t="array" ref="AM94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48" t="s">
        <v>6697</v>
      </c>
      <c r="AO948" t="s">
        <v>6697</v>
      </c>
      <c r="AP948" t="s">
        <v>6697</v>
      </c>
      <c r="AQ948" cm="1">
        <f t="array" ref="AQ948">IF(FALSE,"True," &amp; IF(_xlfn.XLOOKUP("Service_IsAny",'Scoring_Config'!$A:$A,'Scoring_Config'!$D:$D,"Yes")="Yes",_xlfn.XLOOKUP("Service_IsAny",'Scoring_Config'!$A:$A,'Scoring_Config'!$C:$C,0),0),"False,0")</f>
        <v>0</v>
      </c>
      <c r="AR948">
        <v>0</v>
      </c>
      <c r="AS948" cm="1">
        <f t="array" ref="AS948">IF(FALSE,"True," &amp; IF(_xlfn.XLOOKUP("Service_RangeGt1000",'Scoring_Config'!$A:$A,'Scoring_Config'!$D:$D,"Yes")="Yes",_xlfn.XLOOKUP("Service_RangeGt1000",'Scoring_Config'!$A:$A,'Scoring_Config'!$C:$C,0),0),"False,0")</f>
        <v>0</v>
      </c>
      <c r="AT948" cm="1">
        <f t="array" ref="AT948">IF(FALSE,"True," &amp; IF(_xlfn.XLOOKUP("App_IsAny",'Scoring_Config'!$A:$A,'Scoring_Config'!$D:$D,"Yes")="Yes",_xlfn.XLOOKUP("App_IsAny",'Scoring_Config'!$A:$A,'Scoring_Config'!$C:$C,0),0),"False,0")</f>
        <v>0</v>
      </c>
      <c r="AU948">
        <v>0</v>
      </c>
      <c r="AV948" cm="1">
        <f t="array" ref="AV948">IF(FALSE,"True," &amp; IF(_xlfn.XLOOKUP("App_RangeGt1000",'Scoring_Config'!$A:$A,'Scoring_Config'!$D:$D,"Yes")="Yes",_xlfn.XLOOKUP("App_RangeGt1000",'Scoring_Config'!$A:$A,'Scoring_Config'!$C:$C,0),0),"False,0")</f>
        <v>0</v>
      </c>
      <c r="AW948" cm="1">
        <f t="array" ref="AW948">IF(FALSE,"True," &amp; IF(_xlfn.XLOOKUP("Action_IsDenyOrDrop",'Scoring_Config'!$A:$A,'Scoring_Config'!$D:$D,"Yes")="Yes",_xlfn.XLOOKUP("Action_IsDenyOrDrop",'Scoring_Config'!$A:$A,'Scoring_Config'!$C:$C,0),0),"False,0")</f>
        <v>0</v>
      </c>
      <c r="AX948" cm="1">
        <f t="array" ref="AX948">IF(LEFT(AW948,4)="True",0,(IF(LEFT(Y948,4)="True",IF(_xlfn.XLOOKUP("Src_IsAny",'Scoring_Config'!$A:$A,'Scoring_Config'!$D:$D,"Yes")="Yes",_xlfn.XLOOKUP("Src_IsAny",'Scoring_Config'!$A:$A,'Scoring_Config'!$C:$C,10),0),0)+IF(LEFT(Z948,4)="True",IF(_xlfn.XLOOKUP("Src_CIDR_Le_16",'Scoring_Config'!$A:$A,'Scoring_Config'!$D:$D,"Yes")="Yes",_xlfn.XLOOKUP("Src_CIDR_Le_16",'Scoring_Config'!$A:$A,'Scoring_Config'!$C:$C,10),0),0)+IF(LEFT(AA948,4)="True",IF(_xlfn.XLOOKUP("Src_CIDR_17_22",'Scoring_Config'!$A:$A,'Scoring_Config'!$D:$D,"Yes")="Yes",_xlfn.XLOOKUP("Src_CIDR_17_22",'Scoring_Config'!$A:$A,'Scoring_Config'!$C:$C,5),0),0)+IF(LEFT(AB948,4)="True",IF(_xlfn.XLOOKUP("Dst_IsAny",'Scoring_Config'!$A:$A,'Scoring_Config'!$D:$D,"Yes")="Yes",_xlfn.XLOOKUP("Dst_IsAny",'Scoring_Config'!$A:$A,'Scoring_Config'!$C:$C,10),0),0)+IF(LEFT(AC948,4)="True",IF(_xlfn.XLOOKUP("Dst_CIDR_Le_16",'Scoring_Config'!$A:$A,'Scoring_Config'!$D:$D,"Yes")="Yes",_xlfn.XLOOKUP("Dst_CIDR_Le_16",'Scoring_Config'!$A:$A,'Scoring_Config'!$C:$C,10),0),0)+IF(LEFT(AD948,4)="True",IF(_xlfn.XLOOKUP("Dst_CIDR_17_22",'Scoring_Config'!$A:$A,'Scoring_Config'!$D:$D,"Yes")="Yes",_xlfn.XLOOKUP("Dst_CIDR_17_22",'Scoring_Config'!$A:$A,'Scoring_Config'!$C:$C,5),0),0)+IF(LEFT(AE948,4)="True",IF(_xlfn.XLOOKUP("SrcZone_IsAny",'Scoring_Config'!$A:$A,'Scoring_Config'!$D:$D,"Yes")="Yes",_xlfn.XLOOKUP("SrcZone_IsAny",'Scoring_Config'!$A:$A,'Scoring_Config'!$C:$C,10),0),0)+IF(LEFT(AF948,4)="True",IF(_xlfn.XLOOKUP("DstZone_IsAny",'Scoring_Config'!$A:$A,'Scoring_Config'!$D:$D,"Yes")="Yes",_xlfn.XLOOKUP("DstZone_IsAny",'Scoring_Config'!$A:$A,'Scoring_Config'!$C:$C,10),0),0)+IF(LEFT(AG948,4)="True",IF(_xlfn.XLOOKUP("Service_Any_OR_RangeGt1000",'Scoring_Config'!$A:$A,'Scoring_Config'!$D:$D,"Yes")="Yes",_xlfn.XLOOKUP("Service_Any_OR_RangeGt1000",'Scoring_Config'!$A:$A,'Scoring_Config'!$C:$C,10),0),0)+IF(LEFT(AH948,4)="True",IF(_xlfn.XLOOKUP("App_Any_OR_RangeGt1000",'Scoring_Config'!$A:$A,'Scoring_Config'!$D:$D,"Yes")="Yes",_xlfn.XLOOKUP("App_Any_OR_RangeGt1000",'Scoring_Config'!$A:$A,'Scoring_Config'!$C:$C,10),0),0)+IF(LEFT(AI948,4)="True",IF(_xlfn.XLOOKUP("Service_Insecure_Match",'Scoring_Config'!$A:$A,'Scoring_Config'!$D:$D,"Yes")="Yes",_xlfn.XLOOKUP("Service_Insecure_Match",'Scoring_Config'!$A:$A,'Scoring_Config'!$C:$C,5),0),0)+IF(LEFT(AJ948,4)="True",IF(_xlfn.XLOOKUP("Risky_Inbound",'Scoring_Config'!$A:$A,'Scoring_Config'!$D:$D,"Yes")="Yes",_xlfn.XLOOKUP("Risky_Inbound",'Scoring_Config'!$A:$A,'Scoring_Config'!$C:$C,50),0),0)+IF(LEFT(AK948,4)="True",IF(_xlfn.XLOOKUP("Risky_Outbound",'Scoring_Config'!$A:$A,'Scoring_Config'!$D:$D,"Yes")="Yes",_xlfn.XLOOKUP("Risky_Outbound",'Scoring_Config'!$A:$A,'Scoring_Config'!$C:$C,25),0),0)+IF(LEFT(AZ948,4)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948,FIND(",",AL948)+1,100)),0)+IF(LEFT(AM948,4)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948,FIND(",",AN948)+1,100)),0)+IF(_xlfn.XLOOKUP("Profile_Scoring",'Scoring_Config'!$A:$A,'Scoring_Config'!$D:$D,"Yes")="Yes",VALUE(MID(AO948,FIND(",",AO948)+1,100)),0)+IF(_xlfn.XLOOKUP("Options_Scoring",'Scoring_Config'!$A:$A,'Scoring_Config'!$D:$D,"Yes")="Yes",VALUE(MID(AP948,FIND(",",AP948)+1,100)),0)))</f>
        <v>0</v>
      </c>
      <c r="AZ948" cm="1">
        <f t="array" ref="AZ948">IF(FALSE,"True," &amp; IF(_xlfn.XLOOKUP("Migrate_Insecure",'Scoring_Config'!$A:$A,'Scoring_Config'!$D:$D,"Yes")="Yes",_xlfn.XLOOKUP("Migrate_Insecure",'Scoring_Config'!$A:$A,'Scoring_Config'!$C:$C,10),0),"False,0")</f>
        <v>0</v>
      </c>
    </row>
    <row r="949" spans="1:52">
      <c r="A949" t="s">
        <v>1979</v>
      </c>
      <c r="B949" t="s">
        <v>2922</v>
      </c>
      <c r="C949" t="s">
        <v>3542</v>
      </c>
      <c r="D949" t="s">
        <v>3544</v>
      </c>
      <c r="E949" t="s">
        <v>3562</v>
      </c>
      <c r="F949" t="s">
        <v>3925</v>
      </c>
      <c r="G949" t="s">
        <v>543</v>
      </c>
      <c r="H949" t="s">
        <v>193</v>
      </c>
      <c r="I949" t="s">
        <v>4233</v>
      </c>
      <c r="J949" t="s">
        <v>1113</v>
      </c>
      <c r="K949" t="s">
        <v>1880</v>
      </c>
      <c r="L949" t="s">
        <v>1325</v>
      </c>
      <c r="M949" t="s">
        <v>1973</v>
      </c>
      <c r="N949" t="s">
        <v>4315</v>
      </c>
      <c r="O949" t="s">
        <v>4319</v>
      </c>
      <c r="P949" t="s">
        <v>4323</v>
      </c>
      <c r="Q949" t="s">
        <v>4983</v>
      </c>
      <c r="R949" t="s">
        <v>5439</v>
      </c>
      <c r="S949" t="s">
        <v>4324</v>
      </c>
      <c r="T949" t="s">
        <v>5605</v>
      </c>
      <c r="U949" t="s">
        <v>6412</v>
      </c>
      <c r="Y949" cm="1">
        <f t="array" ref="Y949">IF(FALSE,"True," &amp; IF(_xlfn.XLOOKUP("Src_IsAny",'Scoring_Config'!$A:$A,'Scoring_Config'!$D:$D,"Yes")="Yes",_xlfn.XLOOKUP("Src_IsAny",'Scoring_Config'!$A:$A,'Scoring_Config'!$C:$C,10),0),"False,0")</f>
        <v>0</v>
      </c>
      <c r="Z949" cm="1">
        <f t="array" ref="Z949">IF(FALSE,"True," &amp; IF(_xlfn.XLOOKUP("Src_CIDR_Le_16",'Scoring_Config'!$A:$A,'Scoring_Config'!$D:$D,"Yes")="Yes",_xlfn.XLOOKUP("Src_CIDR_Le_16",'Scoring_Config'!$A:$A,'Scoring_Config'!$C:$C,10),0),"False,0")</f>
        <v>0</v>
      </c>
      <c r="AA949" cm="1">
        <f t="array" ref="AA949">IF(FALSE,"True," &amp; IF(_xlfn.XLOOKUP("Src_CIDR_17_22",'Scoring_Config'!$A:$A,'Scoring_Config'!$D:$D,"Yes")="Yes",_xlfn.XLOOKUP("Src_CIDR_17_22",'Scoring_Config'!$A:$A,'Scoring_Config'!$C:$C,5),0),"False,0")</f>
        <v>0</v>
      </c>
      <c r="AB949" cm="1">
        <f t="array" ref="AB949">IF(FALSE,"True," &amp; IF(_xlfn.XLOOKUP("Dst_IsAny",'Scoring_Config'!$A:$A,'Scoring_Config'!$D:$D,"Yes")="Yes",_xlfn.XLOOKUP("Dst_IsAny",'Scoring_Config'!$A:$A,'Scoring_Config'!$C:$C,10),0),"False,0")</f>
        <v>0</v>
      </c>
      <c r="AC949" cm="1">
        <f t="array" ref="AC949">IF(FALSE,"True," &amp; IF(_xlfn.XLOOKUP("Dst_CIDR_Le_16",'Scoring_Config'!$A:$A,'Scoring_Config'!$D:$D,"Yes")="Yes",_xlfn.XLOOKUP("Dst_CIDR_Le_16",'Scoring_Config'!$A:$A,'Scoring_Config'!$C:$C,10),0),"False,0")</f>
        <v>0</v>
      </c>
      <c r="AD949" cm="1">
        <f t="array" ref="AD949">IF(FALSE,"True," &amp; IF(_xlfn.XLOOKUP("Dst_CIDR_17_22",'Scoring_Config'!$A:$A,'Scoring_Config'!$D:$D,"Yes")="Yes",_xlfn.XLOOKUP("Dst_CIDR_17_22",'Scoring_Config'!$A:$A,'Scoring_Config'!$C:$C,5),0),"False,0")</f>
        <v>0</v>
      </c>
      <c r="AE949" cm="1">
        <f t="array" ref="AE949">IF(FALSE,"True," &amp; IF(_xlfn.XLOOKUP("SrcZone_IsAny",'Scoring_Config'!$A:$A,'Scoring_Config'!$D:$D,"Yes")="Yes",_xlfn.XLOOKUP("SrcZone_IsAny",'Scoring_Config'!$A:$A,'Scoring_Config'!$C:$C,10),0),"False,0")</f>
        <v>0</v>
      </c>
      <c r="AF949" cm="1">
        <f t="array" ref="AF949">IF(FALSE,"True," &amp; IF(_xlfn.XLOOKUP("DstZone_IsAny",'Scoring_Config'!$A:$A,'Scoring_Config'!$D:$D,"Yes")="Yes",_xlfn.XLOOKUP("DstZone_IsAny",'Scoring_Config'!$A:$A,'Scoring_Config'!$C:$C,10),0),"False,0")</f>
        <v>0</v>
      </c>
      <c r="AG949" cm="1">
        <f t="array" ref="AG94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49" cm="1">
        <f t="array" ref="AH949">IF(FALSE,"True," &amp; IF(_xlfn.XLOOKUP("App_Any_OR_RangeGt1000",'Scoring_Config'!$A:$A,'Scoring_Config'!$D:$D,"Yes")="Yes",_xlfn.XLOOKUP("App_Any_OR_RangeGt1000",'Scoring_Config'!$A:$A,'Scoring_Config'!$C:$C,10),0),"False,0")</f>
        <v>0</v>
      </c>
      <c r="AI949" cm="1">
        <f t="array" ref="AI949">IF(FALSE,"True," &amp; IF(_xlfn.XLOOKUP("Service_Insecure_Match",'Scoring_Config'!$A:$A,'Scoring_Config'!$D:$D,"Yes")="Yes",_xlfn.XLOOKUP("Service_Insecure_Match",'Scoring_Config'!$A:$A,'Scoring_Config'!$C:$C,5),0),"False,0")</f>
        <v>0</v>
      </c>
      <c r="AJ949" cm="1">
        <f t="array" ref="AJ949">IF(FALSE,"True," &amp; IF(_xlfn.XLOOKUP("Risky_Inbound",'Scoring_Config'!$A:$A,'Scoring_Config'!$D:$D,"Yes")="Yes",_xlfn.XLOOKUP("Risky_Inbound",'Scoring_Config'!$A:$A,'Scoring_Config'!$C:$C,50),0),"False,0")</f>
        <v>0</v>
      </c>
      <c r="AK949" cm="1">
        <f t="array" ref="AK949">IF(FALSE,"True," &amp; IF(_xlfn.XLOOKUP("Risky_Outbound",'Scoring_Config'!$A:$A,'Scoring_Config'!$D:$D,"Yes")="Yes",_xlfn.XLOOKUP("Risky_Outbound",'Scoring_Config'!$A:$A,'Scoring_Config'!$C:$C,25),0),"False,0")</f>
        <v>0</v>
      </c>
      <c r="AL949" t="s">
        <v>6699</v>
      </c>
      <c r="AM949" cm="1">
        <f t="array" ref="AM94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49" t="s">
        <v>6697</v>
      </c>
      <c r="AO949" t="s">
        <v>6697</v>
      </c>
      <c r="AP949" t="s">
        <v>6697</v>
      </c>
      <c r="AQ949" cm="1">
        <f t="array" ref="AQ949">IF(FALSE,"True," &amp; IF(_xlfn.XLOOKUP("Service_IsAny",'Scoring_Config'!$A:$A,'Scoring_Config'!$D:$D,"Yes")="Yes",_xlfn.XLOOKUP("Service_IsAny",'Scoring_Config'!$A:$A,'Scoring_Config'!$C:$C,0),0),"False,0")</f>
        <v>0</v>
      </c>
      <c r="AR949">
        <v>0</v>
      </c>
      <c r="AS949" cm="1">
        <f t="array" ref="AS949">IF(FALSE,"True," &amp; IF(_xlfn.XLOOKUP("Service_RangeGt1000",'Scoring_Config'!$A:$A,'Scoring_Config'!$D:$D,"Yes")="Yes",_xlfn.XLOOKUP("Service_RangeGt1000",'Scoring_Config'!$A:$A,'Scoring_Config'!$C:$C,0),0),"False,0")</f>
        <v>0</v>
      </c>
      <c r="AT949" cm="1">
        <f t="array" ref="AT949">IF(FALSE,"True," &amp; IF(_xlfn.XLOOKUP("App_IsAny",'Scoring_Config'!$A:$A,'Scoring_Config'!$D:$D,"Yes")="Yes",_xlfn.XLOOKUP("App_IsAny",'Scoring_Config'!$A:$A,'Scoring_Config'!$C:$C,0),0),"False,0")</f>
        <v>0</v>
      </c>
      <c r="AU949">
        <v>0</v>
      </c>
      <c r="AV949" cm="1">
        <f t="array" ref="AV949">IF(FALSE,"True," &amp; IF(_xlfn.XLOOKUP("App_RangeGt1000",'Scoring_Config'!$A:$A,'Scoring_Config'!$D:$D,"Yes")="Yes",_xlfn.XLOOKUP("App_RangeGt1000",'Scoring_Config'!$A:$A,'Scoring_Config'!$C:$C,0),0),"False,0")</f>
        <v>0</v>
      </c>
      <c r="AW949" cm="1">
        <f t="array" ref="AW949">IF(FALSE,"True," &amp; IF(_xlfn.XLOOKUP("Action_IsDenyOrDrop",'Scoring_Config'!$A:$A,'Scoring_Config'!$D:$D,"Yes")="Yes",_xlfn.XLOOKUP("Action_IsDenyOrDrop",'Scoring_Config'!$A:$A,'Scoring_Config'!$C:$C,0),0),"False,0")</f>
        <v>0</v>
      </c>
      <c r="AX949" cm="1">
        <f t="array" ref="AX949">IF(LEFT(AW949,4)="True",0,(IF(LEFT(Y949,4)="True",IF(_xlfn.XLOOKUP("Src_IsAny",'Scoring_Config'!$A:$A,'Scoring_Config'!$D:$D,"Yes")="Yes",_xlfn.XLOOKUP("Src_IsAny",'Scoring_Config'!$A:$A,'Scoring_Config'!$C:$C,10),0),0)+IF(LEFT(Z949,4)="True",IF(_xlfn.XLOOKUP("Src_CIDR_Le_16",'Scoring_Config'!$A:$A,'Scoring_Config'!$D:$D,"Yes")="Yes",_xlfn.XLOOKUP("Src_CIDR_Le_16",'Scoring_Config'!$A:$A,'Scoring_Config'!$C:$C,10),0),0)+IF(LEFT(AA949,4)="True",IF(_xlfn.XLOOKUP("Src_CIDR_17_22",'Scoring_Config'!$A:$A,'Scoring_Config'!$D:$D,"Yes")="Yes",_xlfn.XLOOKUP("Src_CIDR_17_22",'Scoring_Config'!$A:$A,'Scoring_Config'!$C:$C,5),0),0)+IF(LEFT(AB949,4)="True",IF(_xlfn.XLOOKUP("Dst_IsAny",'Scoring_Config'!$A:$A,'Scoring_Config'!$D:$D,"Yes")="Yes",_xlfn.XLOOKUP("Dst_IsAny",'Scoring_Config'!$A:$A,'Scoring_Config'!$C:$C,10),0),0)+IF(LEFT(AC949,4)="True",IF(_xlfn.XLOOKUP("Dst_CIDR_Le_16",'Scoring_Config'!$A:$A,'Scoring_Config'!$D:$D,"Yes")="Yes",_xlfn.XLOOKUP("Dst_CIDR_Le_16",'Scoring_Config'!$A:$A,'Scoring_Config'!$C:$C,10),0),0)+IF(LEFT(AD949,4)="True",IF(_xlfn.XLOOKUP("Dst_CIDR_17_22",'Scoring_Config'!$A:$A,'Scoring_Config'!$D:$D,"Yes")="Yes",_xlfn.XLOOKUP("Dst_CIDR_17_22",'Scoring_Config'!$A:$A,'Scoring_Config'!$C:$C,5),0),0)+IF(LEFT(AE949,4)="True",IF(_xlfn.XLOOKUP("SrcZone_IsAny",'Scoring_Config'!$A:$A,'Scoring_Config'!$D:$D,"Yes")="Yes",_xlfn.XLOOKUP("SrcZone_IsAny",'Scoring_Config'!$A:$A,'Scoring_Config'!$C:$C,10),0),0)+IF(LEFT(AF949,4)="True",IF(_xlfn.XLOOKUP("DstZone_IsAny",'Scoring_Config'!$A:$A,'Scoring_Config'!$D:$D,"Yes")="Yes",_xlfn.XLOOKUP("DstZone_IsAny",'Scoring_Config'!$A:$A,'Scoring_Config'!$C:$C,10),0),0)+IF(LEFT(AG949,4)="True",IF(_xlfn.XLOOKUP("Service_Any_OR_RangeGt1000",'Scoring_Config'!$A:$A,'Scoring_Config'!$D:$D,"Yes")="Yes",_xlfn.XLOOKUP("Service_Any_OR_RangeGt1000",'Scoring_Config'!$A:$A,'Scoring_Config'!$C:$C,10),0),0)+IF(LEFT(AH949,4)="True",IF(_xlfn.XLOOKUP("App_Any_OR_RangeGt1000",'Scoring_Config'!$A:$A,'Scoring_Config'!$D:$D,"Yes")="Yes",_xlfn.XLOOKUP("App_Any_OR_RangeGt1000",'Scoring_Config'!$A:$A,'Scoring_Config'!$C:$C,10),0),0)+IF(LEFT(AI949,4)="True",IF(_xlfn.XLOOKUP("Service_Insecure_Match",'Scoring_Config'!$A:$A,'Scoring_Config'!$D:$D,"Yes")="Yes",_xlfn.XLOOKUP("Service_Insecure_Match",'Scoring_Config'!$A:$A,'Scoring_Config'!$C:$C,5),0),0)+IF(LEFT(AJ949,4)="True",IF(_xlfn.XLOOKUP("Risky_Inbound",'Scoring_Config'!$A:$A,'Scoring_Config'!$D:$D,"Yes")="Yes",_xlfn.XLOOKUP("Risky_Inbound",'Scoring_Config'!$A:$A,'Scoring_Config'!$C:$C,50),0),0)+IF(LEFT(AK949,4)="True",IF(_xlfn.XLOOKUP("Risky_Outbound",'Scoring_Config'!$A:$A,'Scoring_Config'!$D:$D,"Yes")="Yes",_xlfn.XLOOKUP("Risky_Outbound",'Scoring_Config'!$A:$A,'Scoring_Config'!$C:$C,25),0),0)+IF(LEFT(AZ949,4)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949,FIND(",",AL949)+1,100)),0)+IF(LEFT(AM949,4)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949,FIND(",",AN949)+1,100)),0)+IF(_xlfn.XLOOKUP("Profile_Scoring",'Scoring_Config'!$A:$A,'Scoring_Config'!$D:$D,"Yes")="Yes",VALUE(MID(AO949,FIND(",",AO949)+1,100)),0)+IF(_xlfn.XLOOKUP("Options_Scoring",'Scoring_Config'!$A:$A,'Scoring_Config'!$D:$D,"Yes")="Yes",VALUE(MID(AP949,FIND(",",AP949)+1,100)),0)))</f>
        <v>0</v>
      </c>
      <c r="AZ949" cm="1">
        <f t="array" ref="AZ949">IF(FALSE,"True," &amp; IF(_xlfn.XLOOKUP("Migrate_Insecure",'Scoring_Config'!$A:$A,'Scoring_Config'!$D:$D,"Yes")="Yes",_xlfn.XLOOKUP("Migrate_Insecure",'Scoring_Config'!$A:$A,'Scoring_Config'!$C:$C,10),0),"False,0")</f>
        <v>0</v>
      </c>
    </row>
    <row r="950" spans="1:52">
      <c r="A950" t="s">
        <v>1979</v>
      </c>
      <c r="B950" t="s">
        <v>2923</v>
      </c>
      <c r="C950" t="s">
        <v>3542</v>
      </c>
      <c r="D950" t="s">
        <v>3545</v>
      </c>
      <c r="E950" t="s">
        <v>3563</v>
      </c>
      <c r="F950" t="s">
        <v>3825</v>
      </c>
      <c r="G950" t="s">
        <v>225</v>
      </c>
      <c r="H950" t="s">
        <v>174</v>
      </c>
      <c r="I950" t="s">
        <v>4234</v>
      </c>
      <c r="J950" t="s">
        <v>1114</v>
      </c>
      <c r="K950" t="s">
        <v>1662</v>
      </c>
      <c r="L950" t="s">
        <v>1524</v>
      </c>
      <c r="M950" t="s">
        <v>1974</v>
      </c>
      <c r="N950" t="s">
        <v>4315</v>
      </c>
      <c r="O950" t="s">
        <v>4319</v>
      </c>
      <c r="P950" t="s">
        <v>4322</v>
      </c>
      <c r="Q950" t="s">
        <v>4515</v>
      </c>
      <c r="R950" t="s">
        <v>5437</v>
      </c>
      <c r="S950" t="s">
        <v>5439</v>
      </c>
      <c r="T950" t="s">
        <v>5792</v>
      </c>
      <c r="U950" t="s">
        <v>6268</v>
      </c>
      <c r="Y950" cm="1">
        <f t="array" ref="Y950">IF(FALSE,"True," &amp; IF(_xlfn.XLOOKUP("Src_IsAny",'Scoring_Config'!$A:$A,'Scoring_Config'!$D:$D,"Yes")="Yes",_xlfn.XLOOKUP("Src_IsAny",'Scoring_Config'!$A:$A,'Scoring_Config'!$C:$C,10),0),"False,0")</f>
        <v>0</v>
      </c>
      <c r="Z950" cm="1">
        <f t="array" ref="Z950">IF(FALSE,"True," &amp; IF(_xlfn.XLOOKUP("Src_CIDR_Le_16",'Scoring_Config'!$A:$A,'Scoring_Config'!$D:$D,"Yes")="Yes",_xlfn.XLOOKUP("Src_CIDR_Le_16",'Scoring_Config'!$A:$A,'Scoring_Config'!$C:$C,10),0),"False,0")</f>
        <v>0</v>
      </c>
      <c r="AA950" cm="1">
        <f t="array" ref="AA950">IF(FALSE,"True," &amp; IF(_xlfn.XLOOKUP("Src_CIDR_17_22",'Scoring_Config'!$A:$A,'Scoring_Config'!$D:$D,"Yes")="Yes",_xlfn.XLOOKUP("Src_CIDR_17_22",'Scoring_Config'!$A:$A,'Scoring_Config'!$C:$C,5),0),"False,0")</f>
        <v>0</v>
      </c>
      <c r="AB950" cm="1">
        <f t="array" ref="AB950">IF(FALSE,"True," &amp; IF(_xlfn.XLOOKUP("Dst_IsAny",'Scoring_Config'!$A:$A,'Scoring_Config'!$D:$D,"Yes")="Yes",_xlfn.XLOOKUP("Dst_IsAny",'Scoring_Config'!$A:$A,'Scoring_Config'!$C:$C,10),0),"False,0")</f>
        <v>0</v>
      </c>
      <c r="AC950" cm="1">
        <f t="array" ref="AC950">IF(FALSE,"True," &amp; IF(_xlfn.XLOOKUP("Dst_CIDR_Le_16",'Scoring_Config'!$A:$A,'Scoring_Config'!$D:$D,"Yes")="Yes",_xlfn.XLOOKUP("Dst_CIDR_Le_16",'Scoring_Config'!$A:$A,'Scoring_Config'!$C:$C,10),0),"False,0")</f>
        <v>0</v>
      </c>
      <c r="AD950" cm="1">
        <f t="array" ref="AD950">IF(FALSE,"True," &amp; IF(_xlfn.XLOOKUP("Dst_CIDR_17_22",'Scoring_Config'!$A:$A,'Scoring_Config'!$D:$D,"Yes")="Yes",_xlfn.XLOOKUP("Dst_CIDR_17_22",'Scoring_Config'!$A:$A,'Scoring_Config'!$C:$C,5),0),"False,0")</f>
        <v>0</v>
      </c>
      <c r="AE950" cm="1">
        <f t="array" ref="AE950">IF(FALSE,"True," &amp; IF(_xlfn.XLOOKUP("SrcZone_IsAny",'Scoring_Config'!$A:$A,'Scoring_Config'!$D:$D,"Yes")="Yes",_xlfn.XLOOKUP("SrcZone_IsAny",'Scoring_Config'!$A:$A,'Scoring_Config'!$C:$C,10),0),"False,0")</f>
        <v>0</v>
      </c>
      <c r="AF950" cm="1">
        <f t="array" ref="AF950">IF(FALSE,"True," &amp; IF(_xlfn.XLOOKUP("DstZone_IsAny",'Scoring_Config'!$A:$A,'Scoring_Config'!$D:$D,"Yes")="Yes",_xlfn.XLOOKUP("DstZone_IsAny",'Scoring_Config'!$A:$A,'Scoring_Config'!$C:$C,10),0),"False,0")</f>
        <v>0</v>
      </c>
      <c r="AG950" cm="1">
        <f t="array" ref="AG95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50" cm="1">
        <f t="array" ref="AH950">IF(FALSE,"True," &amp; IF(_xlfn.XLOOKUP("App_Any_OR_RangeGt1000",'Scoring_Config'!$A:$A,'Scoring_Config'!$D:$D,"Yes")="Yes",_xlfn.XLOOKUP("App_Any_OR_RangeGt1000",'Scoring_Config'!$A:$A,'Scoring_Config'!$C:$C,10),0),"False,0")</f>
        <v>0</v>
      </c>
      <c r="AI950" cm="1">
        <f t="array" ref="AI950">IF(FALSE,"True," &amp; IF(_xlfn.XLOOKUP("Service_Insecure_Match",'Scoring_Config'!$A:$A,'Scoring_Config'!$D:$D,"Yes")="Yes",_xlfn.XLOOKUP("Service_Insecure_Match",'Scoring_Config'!$A:$A,'Scoring_Config'!$C:$C,5),0),"False,0")</f>
        <v>0</v>
      </c>
      <c r="AJ950" cm="1">
        <f t="array" ref="AJ950">IF(FALSE,"True," &amp; IF(_xlfn.XLOOKUP("Risky_Inbound",'Scoring_Config'!$A:$A,'Scoring_Config'!$D:$D,"Yes")="Yes",_xlfn.XLOOKUP("Risky_Inbound",'Scoring_Config'!$A:$A,'Scoring_Config'!$C:$C,50),0),"False,0")</f>
        <v>0</v>
      </c>
      <c r="AK950" cm="1">
        <f t="array" ref="AK950">IF(FALSE,"True," &amp; IF(_xlfn.XLOOKUP("Risky_Outbound",'Scoring_Config'!$A:$A,'Scoring_Config'!$D:$D,"Yes")="Yes",_xlfn.XLOOKUP("Risky_Outbound",'Scoring_Config'!$A:$A,'Scoring_Config'!$C:$C,25),0),"False,0")</f>
        <v>0</v>
      </c>
      <c r="AL950" t="s">
        <v>6697</v>
      </c>
      <c r="AM950" cm="1">
        <f t="array" ref="AM95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50" t="s">
        <v>6697</v>
      </c>
      <c r="AO950" t="s">
        <v>6697</v>
      </c>
      <c r="AP950" t="s">
        <v>6697</v>
      </c>
      <c r="AQ950" cm="1">
        <f t="array" ref="AQ950">IF(FALSE,"True," &amp; IF(_xlfn.XLOOKUP("Service_IsAny",'Scoring_Config'!$A:$A,'Scoring_Config'!$D:$D,"Yes")="Yes",_xlfn.XLOOKUP("Service_IsAny",'Scoring_Config'!$A:$A,'Scoring_Config'!$C:$C,0),0),"False,0")</f>
        <v>0</v>
      </c>
      <c r="AR950">
        <v>3</v>
      </c>
      <c r="AS950" cm="1">
        <f t="array" ref="AS950">IF(FALSE,"True," &amp; IF(_xlfn.XLOOKUP("Service_RangeGt1000",'Scoring_Config'!$A:$A,'Scoring_Config'!$D:$D,"Yes")="Yes",_xlfn.XLOOKUP("Service_RangeGt1000",'Scoring_Config'!$A:$A,'Scoring_Config'!$C:$C,0),0),"False,0")</f>
        <v>0</v>
      </c>
      <c r="AT950" cm="1">
        <f t="array" ref="AT950">IF(FALSE,"True," &amp; IF(_xlfn.XLOOKUP("App_IsAny",'Scoring_Config'!$A:$A,'Scoring_Config'!$D:$D,"Yes")="Yes",_xlfn.XLOOKUP("App_IsAny",'Scoring_Config'!$A:$A,'Scoring_Config'!$C:$C,0),0),"False,0")</f>
        <v>0</v>
      </c>
      <c r="AU950">
        <v>2</v>
      </c>
      <c r="AV950" cm="1">
        <f t="array" ref="AV950">IF(FALSE,"True," &amp; IF(_xlfn.XLOOKUP("App_RangeGt1000",'Scoring_Config'!$A:$A,'Scoring_Config'!$D:$D,"Yes")="Yes",_xlfn.XLOOKUP("App_RangeGt1000",'Scoring_Config'!$A:$A,'Scoring_Config'!$C:$C,0),0),"False,0")</f>
        <v>0</v>
      </c>
      <c r="AW950" cm="1">
        <f t="array" ref="AW950">IF(FALSE,"True," &amp; IF(_xlfn.XLOOKUP("Action_IsDenyOrDrop",'Scoring_Config'!$A:$A,'Scoring_Config'!$D:$D,"Yes")="Yes",_xlfn.XLOOKUP("Action_IsDenyOrDrop",'Scoring_Config'!$A:$A,'Scoring_Config'!$C:$C,0),0),"False,0")</f>
        <v>0</v>
      </c>
      <c r="AX950" cm="1">
        <f t="array" ref="AX950">IF(LEFT(AW950,4)="True",0,(IF(LEFT(Y950,4)="True",IF(_xlfn.XLOOKUP("Src_IsAny",'Scoring_Config'!$A:$A,'Scoring_Config'!$D:$D,"Yes")="Yes",_xlfn.XLOOKUP("Src_IsAny",'Scoring_Config'!$A:$A,'Scoring_Config'!$C:$C,10),0),0)+IF(LEFT(Z950,4)="True",IF(_xlfn.XLOOKUP("Src_CIDR_Le_16",'Scoring_Config'!$A:$A,'Scoring_Config'!$D:$D,"Yes")="Yes",_xlfn.XLOOKUP("Src_CIDR_Le_16",'Scoring_Config'!$A:$A,'Scoring_Config'!$C:$C,10),0),0)+IF(LEFT(AA950,4)="True",IF(_xlfn.XLOOKUP("Src_CIDR_17_22",'Scoring_Config'!$A:$A,'Scoring_Config'!$D:$D,"Yes")="Yes",_xlfn.XLOOKUP("Src_CIDR_17_22",'Scoring_Config'!$A:$A,'Scoring_Config'!$C:$C,5),0),0)+IF(LEFT(AB950,4)="True",IF(_xlfn.XLOOKUP("Dst_IsAny",'Scoring_Config'!$A:$A,'Scoring_Config'!$D:$D,"Yes")="Yes",_xlfn.XLOOKUP("Dst_IsAny",'Scoring_Config'!$A:$A,'Scoring_Config'!$C:$C,10),0),0)+IF(LEFT(AC950,4)="True",IF(_xlfn.XLOOKUP("Dst_CIDR_Le_16",'Scoring_Config'!$A:$A,'Scoring_Config'!$D:$D,"Yes")="Yes",_xlfn.XLOOKUP("Dst_CIDR_Le_16",'Scoring_Config'!$A:$A,'Scoring_Config'!$C:$C,10),0),0)+IF(LEFT(AD950,4)="True",IF(_xlfn.XLOOKUP("Dst_CIDR_17_22",'Scoring_Config'!$A:$A,'Scoring_Config'!$D:$D,"Yes")="Yes",_xlfn.XLOOKUP("Dst_CIDR_17_22",'Scoring_Config'!$A:$A,'Scoring_Config'!$C:$C,5),0),0)+IF(LEFT(AE950,4)="True",IF(_xlfn.XLOOKUP("SrcZone_IsAny",'Scoring_Config'!$A:$A,'Scoring_Config'!$D:$D,"Yes")="Yes",_xlfn.XLOOKUP("SrcZone_IsAny",'Scoring_Config'!$A:$A,'Scoring_Config'!$C:$C,10),0),0)+IF(LEFT(AF950,4)="True",IF(_xlfn.XLOOKUP("DstZone_IsAny",'Scoring_Config'!$A:$A,'Scoring_Config'!$D:$D,"Yes")="Yes",_xlfn.XLOOKUP("DstZone_IsAny",'Scoring_Config'!$A:$A,'Scoring_Config'!$C:$C,10),0),0)+IF(LEFT(AG950,4)="True",IF(_xlfn.XLOOKUP("Service_Any_OR_RangeGt1000",'Scoring_Config'!$A:$A,'Scoring_Config'!$D:$D,"Yes")="Yes",_xlfn.XLOOKUP("Service_Any_OR_RangeGt1000",'Scoring_Config'!$A:$A,'Scoring_Config'!$C:$C,10),0),0)+IF(LEFT(AH950,4)="True",IF(_xlfn.XLOOKUP("App_Any_OR_RangeGt1000",'Scoring_Config'!$A:$A,'Scoring_Config'!$D:$D,"Yes")="Yes",_xlfn.XLOOKUP("App_Any_OR_RangeGt1000",'Scoring_Config'!$A:$A,'Scoring_Config'!$C:$C,10),0),0)+IF(LEFT(AI950,4)="True",IF(_xlfn.XLOOKUP("Service_Insecure_Match",'Scoring_Config'!$A:$A,'Scoring_Config'!$D:$D,"Yes")="Yes",_xlfn.XLOOKUP("Service_Insecure_Match",'Scoring_Config'!$A:$A,'Scoring_Config'!$C:$C,5),0),0)+IF(LEFT(AJ950,4)="True",IF(_xlfn.XLOOKUP("Risky_Inbound",'Scoring_Config'!$A:$A,'Scoring_Config'!$D:$D,"Yes")="Yes",_xlfn.XLOOKUP("Risky_Inbound",'Scoring_Config'!$A:$A,'Scoring_Config'!$C:$C,50),0),0)+IF(LEFT(AK950,4)="True",IF(_xlfn.XLOOKUP("Risky_Outbound",'Scoring_Config'!$A:$A,'Scoring_Config'!$D:$D,"Yes")="Yes",_xlfn.XLOOKUP("Risky_Outbound",'Scoring_Config'!$A:$A,'Scoring_Config'!$C:$C,25),0),0)+IF(LEFT(AZ950,4)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950,FIND(",",AL950)+1,100)),0)+IF(LEFT(AM950,4)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950,FIND(",",AN950)+1,100)),0)+IF(_xlfn.XLOOKUP("Profile_Scoring",'Scoring_Config'!$A:$A,'Scoring_Config'!$D:$D,"Yes")="Yes",VALUE(MID(AO950,FIND(",",AO950)+1,100)),0)+IF(_xlfn.XLOOKUP("Options_Scoring",'Scoring_Config'!$A:$A,'Scoring_Config'!$D:$D,"Yes")="Yes",VALUE(MID(AP950,FIND(",",AP950)+1,100)),0)))</f>
        <v>0</v>
      </c>
      <c r="AZ950" cm="1">
        <f t="array" ref="AZ950">IF(FALSE,"True," &amp; IF(_xlfn.XLOOKUP("Migrate_Insecure",'Scoring_Config'!$A:$A,'Scoring_Config'!$D:$D,"Yes")="Yes",_xlfn.XLOOKUP("Migrate_Insecure",'Scoring_Config'!$A:$A,'Scoring_Config'!$C:$C,10),0),"False,0")</f>
        <v>0</v>
      </c>
    </row>
    <row r="951" spans="1:52">
      <c r="A951" t="s">
        <v>1979</v>
      </c>
      <c r="B951" t="s">
        <v>2924</v>
      </c>
      <c r="C951" t="s">
        <v>3542</v>
      </c>
      <c r="D951" t="s">
        <v>3545</v>
      </c>
      <c r="E951" t="s">
        <v>3563</v>
      </c>
      <c r="F951" t="s">
        <v>3906</v>
      </c>
      <c r="G951" t="s">
        <v>225</v>
      </c>
      <c r="H951" t="s">
        <v>174</v>
      </c>
      <c r="I951" t="s">
        <v>4231</v>
      </c>
      <c r="J951" t="s">
        <v>1115</v>
      </c>
      <c r="K951" t="s">
        <v>1662</v>
      </c>
      <c r="L951" t="s">
        <v>1525</v>
      </c>
      <c r="M951" t="s">
        <v>1974</v>
      </c>
      <c r="N951" t="s">
        <v>4315</v>
      </c>
      <c r="O951" t="s">
        <v>4319</v>
      </c>
      <c r="P951" t="s">
        <v>4321</v>
      </c>
      <c r="Q951" t="s">
        <v>4515</v>
      </c>
      <c r="R951" t="s">
        <v>5439</v>
      </c>
      <c r="S951" t="s">
        <v>4324</v>
      </c>
      <c r="T951" t="s">
        <v>5792</v>
      </c>
      <c r="U951" t="s">
        <v>6268</v>
      </c>
      <c r="Y951" cm="1">
        <f t="array" ref="Y951">IF(FALSE,"True," &amp; IF(_xlfn.XLOOKUP("Src_IsAny",'Scoring_Config'!$A:$A,'Scoring_Config'!$D:$D,"Yes")="Yes",_xlfn.XLOOKUP("Src_IsAny",'Scoring_Config'!$A:$A,'Scoring_Config'!$C:$C,10),0),"False,0")</f>
        <v>0</v>
      </c>
      <c r="Z951" cm="1">
        <f t="array" ref="Z951">IF(FALSE,"True," &amp; IF(_xlfn.XLOOKUP("Src_CIDR_Le_16",'Scoring_Config'!$A:$A,'Scoring_Config'!$D:$D,"Yes")="Yes",_xlfn.XLOOKUP("Src_CIDR_Le_16",'Scoring_Config'!$A:$A,'Scoring_Config'!$C:$C,10),0),"False,0")</f>
        <v>0</v>
      </c>
      <c r="AA951" cm="1">
        <f t="array" ref="AA951">IF(FALSE,"True," &amp; IF(_xlfn.XLOOKUP("Src_CIDR_17_22",'Scoring_Config'!$A:$A,'Scoring_Config'!$D:$D,"Yes")="Yes",_xlfn.XLOOKUP("Src_CIDR_17_22",'Scoring_Config'!$A:$A,'Scoring_Config'!$C:$C,5),0),"False,0")</f>
        <v>0</v>
      </c>
      <c r="AB951" cm="1">
        <f t="array" ref="AB951">IF(FALSE,"True," &amp; IF(_xlfn.XLOOKUP("Dst_IsAny",'Scoring_Config'!$A:$A,'Scoring_Config'!$D:$D,"Yes")="Yes",_xlfn.XLOOKUP("Dst_IsAny",'Scoring_Config'!$A:$A,'Scoring_Config'!$C:$C,10),0),"False,0")</f>
        <v>0</v>
      </c>
      <c r="AC951" cm="1">
        <f t="array" ref="AC951">IF(FALSE,"True," &amp; IF(_xlfn.XLOOKUP("Dst_CIDR_Le_16",'Scoring_Config'!$A:$A,'Scoring_Config'!$D:$D,"Yes")="Yes",_xlfn.XLOOKUP("Dst_CIDR_Le_16",'Scoring_Config'!$A:$A,'Scoring_Config'!$C:$C,10),0),"False,0")</f>
        <v>0</v>
      </c>
      <c r="AD951" cm="1">
        <f t="array" ref="AD951">IF(FALSE,"True," &amp; IF(_xlfn.XLOOKUP("Dst_CIDR_17_22",'Scoring_Config'!$A:$A,'Scoring_Config'!$D:$D,"Yes")="Yes",_xlfn.XLOOKUP("Dst_CIDR_17_22",'Scoring_Config'!$A:$A,'Scoring_Config'!$C:$C,5),0),"False,0")</f>
        <v>0</v>
      </c>
      <c r="AE951" cm="1">
        <f t="array" ref="AE951">IF(FALSE,"True," &amp; IF(_xlfn.XLOOKUP("SrcZone_IsAny",'Scoring_Config'!$A:$A,'Scoring_Config'!$D:$D,"Yes")="Yes",_xlfn.XLOOKUP("SrcZone_IsAny",'Scoring_Config'!$A:$A,'Scoring_Config'!$C:$C,10),0),"False,0")</f>
        <v>0</v>
      </c>
      <c r="AF951" cm="1">
        <f t="array" ref="AF951">IF(FALSE,"True," &amp; IF(_xlfn.XLOOKUP("DstZone_IsAny",'Scoring_Config'!$A:$A,'Scoring_Config'!$D:$D,"Yes")="Yes",_xlfn.XLOOKUP("DstZone_IsAny",'Scoring_Config'!$A:$A,'Scoring_Config'!$C:$C,10),0),"False,0")</f>
        <v>0</v>
      </c>
      <c r="AG951" cm="1">
        <f t="array" ref="AG95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51" cm="1">
        <f t="array" ref="AH951">IF(FALSE,"True," &amp; IF(_xlfn.XLOOKUP("App_Any_OR_RangeGt1000",'Scoring_Config'!$A:$A,'Scoring_Config'!$D:$D,"Yes")="Yes",_xlfn.XLOOKUP("App_Any_OR_RangeGt1000",'Scoring_Config'!$A:$A,'Scoring_Config'!$C:$C,10),0),"False,0")</f>
        <v>0</v>
      </c>
      <c r="AI951" cm="1">
        <f t="array" ref="AI951">IF(FALSE,"True," &amp; IF(_xlfn.XLOOKUP("Service_Insecure_Match",'Scoring_Config'!$A:$A,'Scoring_Config'!$D:$D,"Yes")="Yes",_xlfn.XLOOKUP("Service_Insecure_Match",'Scoring_Config'!$A:$A,'Scoring_Config'!$C:$C,5),0),"False,0")</f>
        <v>0</v>
      </c>
      <c r="AJ951" cm="1">
        <f t="array" ref="AJ951">IF(FALSE,"True," &amp; IF(_xlfn.XLOOKUP("Risky_Inbound",'Scoring_Config'!$A:$A,'Scoring_Config'!$D:$D,"Yes")="Yes",_xlfn.XLOOKUP("Risky_Inbound",'Scoring_Config'!$A:$A,'Scoring_Config'!$C:$C,50),0),"False,0")</f>
        <v>0</v>
      </c>
      <c r="AK951" cm="1">
        <f t="array" ref="AK951">IF(FALSE,"True," &amp; IF(_xlfn.XLOOKUP("Risky_Outbound",'Scoring_Config'!$A:$A,'Scoring_Config'!$D:$D,"Yes")="Yes",_xlfn.XLOOKUP("Risky_Outbound",'Scoring_Config'!$A:$A,'Scoring_Config'!$C:$C,25),0),"False,0")</f>
        <v>0</v>
      </c>
      <c r="AL951" t="s">
        <v>6700</v>
      </c>
      <c r="AM951" cm="1">
        <f t="array" ref="AM95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51" t="s">
        <v>6697</v>
      </c>
      <c r="AO951" t="s">
        <v>6697</v>
      </c>
      <c r="AP951" t="s">
        <v>6697</v>
      </c>
      <c r="AQ951" cm="1">
        <f t="array" ref="AQ951">IF(FALSE,"True," &amp; IF(_xlfn.XLOOKUP("Service_IsAny",'Scoring_Config'!$A:$A,'Scoring_Config'!$D:$D,"Yes")="Yes",_xlfn.XLOOKUP("Service_IsAny",'Scoring_Config'!$A:$A,'Scoring_Config'!$C:$C,0),0),"False,0")</f>
        <v>0</v>
      </c>
      <c r="AR951">
        <v>3</v>
      </c>
      <c r="AS951" cm="1">
        <f t="array" ref="AS951">IF(FALSE,"True," &amp; IF(_xlfn.XLOOKUP("Service_RangeGt1000",'Scoring_Config'!$A:$A,'Scoring_Config'!$D:$D,"Yes")="Yes",_xlfn.XLOOKUP("Service_RangeGt1000",'Scoring_Config'!$A:$A,'Scoring_Config'!$C:$C,0),0),"False,0")</f>
        <v>0</v>
      </c>
      <c r="AT951" cm="1">
        <f t="array" ref="AT951">IF(FALSE,"True," &amp; IF(_xlfn.XLOOKUP("App_IsAny",'Scoring_Config'!$A:$A,'Scoring_Config'!$D:$D,"Yes")="Yes",_xlfn.XLOOKUP("App_IsAny",'Scoring_Config'!$A:$A,'Scoring_Config'!$C:$C,0),0),"False,0")</f>
        <v>0</v>
      </c>
      <c r="AU951">
        <v>2</v>
      </c>
      <c r="AV951" cm="1">
        <f t="array" ref="AV951">IF(FALSE,"True," &amp; IF(_xlfn.XLOOKUP("App_RangeGt1000",'Scoring_Config'!$A:$A,'Scoring_Config'!$D:$D,"Yes")="Yes",_xlfn.XLOOKUP("App_RangeGt1000",'Scoring_Config'!$A:$A,'Scoring_Config'!$C:$C,0),0),"False,0")</f>
        <v>0</v>
      </c>
      <c r="AW951" cm="1">
        <f t="array" ref="AW951">IF(FALSE,"True," &amp; IF(_xlfn.XLOOKUP("Action_IsDenyOrDrop",'Scoring_Config'!$A:$A,'Scoring_Config'!$D:$D,"Yes")="Yes",_xlfn.XLOOKUP("Action_IsDenyOrDrop",'Scoring_Config'!$A:$A,'Scoring_Config'!$C:$C,0),0),"False,0")</f>
        <v>0</v>
      </c>
      <c r="AX951" cm="1">
        <f t="array" ref="AX951">IF(LEFT(AW951,4)="True",0,(IF(LEFT(Y951,4)="True",IF(_xlfn.XLOOKUP("Src_IsAny",'Scoring_Config'!$A:$A,'Scoring_Config'!$D:$D,"Yes")="Yes",_xlfn.XLOOKUP("Src_IsAny",'Scoring_Config'!$A:$A,'Scoring_Config'!$C:$C,10),0),0)+IF(LEFT(Z951,4)="True",IF(_xlfn.XLOOKUP("Src_CIDR_Le_16",'Scoring_Config'!$A:$A,'Scoring_Config'!$D:$D,"Yes")="Yes",_xlfn.XLOOKUP("Src_CIDR_Le_16",'Scoring_Config'!$A:$A,'Scoring_Config'!$C:$C,10),0),0)+IF(LEFT(AA951,4)="True",IF(_xlfn.XLOOKUP("Src_CIDR_17_22",'Scoring_Config'!$A:$A,'Scoring_Config'!$D:$D,"Yes")="Yes",_xlfn.XLOOKUP("Src_CIDR_17_22",'Scoring_Config'!$A:$A,'Scoring_Config'!$C:$C,5),0),0)+IF(LEFT(AB951,4)="True",IF(_xlfn.XLOOKUP("Dst_IsAny",'Scoring_Config'!$A:$A,'Scoring_Config'!$D:$D,"Yes")="Yes",_xlfn.XLOOKUP("Dst_IsAny",'Scoring_Config'!$A:$A,'Scoring_Config'!$C:$C,10),0),0)+IF(LEFT(AC951,4)="True",IF(_xlfn.XLOOKUP("Dst_CIDR_Le_16",'Scoring_Config'!$A:$A,'Scoring_Config'!$D:$D,"Yes")="Yes",_xlfn.XLOOKUP("Dst_CIDR_Le_16",'Scoring_Config'!$A:$A,'Scoring_Config'!$C:$C,10),0),0)+IF(LEFT(AD951,4)="True",IF(_xlfn.XLOOKUP("Dst_CIDR_17_22",'Scoring_Config'!$A:$A,'Scoring_Config'!$D:$D,"Yes")="Yes",_xlfn.XLOOKUP("Dst_CIDR_17_22",'Scoring_Config'!$A:$A,'Scoring_Config'!$C:$C,5),0),0)+IF(LEFT(AE951,4)="True",IF(_xlfn.XLOOKUP("SrcZone_IsAny",'Scoring_Config'!$A:$A,'Scoring_Config'!$D:$D,"Yes")="Yes",_xlfn.XLOOKUP("SrcZone_IsAny",'Scoring_Config'!$A:$A,'Scoring_Config'!$C:$C,10),0),0)+IF(LEFT(AF951,4)="True",IF(_xlfn.XLOOKUP("DstZone_IsAny",'Scoring_Config'!$A:$A,'Scoring_Config'!$D:$D,"Yes")="Yes",_xlfn.XLOOKUP("DstZone_IsAny",'Scoring_Config'!$A:$A,'Scoring_Config'!$C:$C,10),0),0)+IF(LEFT(AG951,4)="True",IF(_xlfn.XLOOKUP("Service_Any_OR_RangeGt1000",'Scoring_Config'!$A:$A,'Scoring_Config'!$D:$D,"Yes")="Yes",_xlfn.XLOOKUP("Service_Any_OR_RangeGt1000",'Scoring_Config'!$A:$A,'Scoring_Config'!$C:$C,10),0),0)+IF(LEFT(AH951,4)="True",IF(_xlfn.XLOOKUP("App_Any_OR_RangeGt1000",'Scoring_Config'!$A:$A,'Scoring_Config'!$D:$D,"Yes")="Yes",_xlfn.XLOOKUP("App_Any_OR_RangeGt1000",'Scoring_Config'!$A:$A,'Scoring_Config'!$C:$C,10),0),0)+IF(LEFT(AI951,4)="True",IF(_xlfn.XLOOKUP("Service_Insecure_Match",'Scoring_Config'!$A:$A,'Scoring_Config'!$D:$D,"Yes")="Yes",_xlfn.XLOOKUP("Service_Insecure_Match",'Scoring_Config'!$A:$A,'Scoring_Config'!$C:$C,5),0),0)+IF(LEFT(AJ951,4)="True",IF(_xlfn.XLOOKUP("Risky_Inbound",'Scoring_Config'!$A:$A,'Scoring_Config'!$D:$D,"Yes")="Yes",_xlfn.XLOOKUP("Risky_Inbound",'Scoring_Config'!$A:$A,'Scoring_Config'!$C:$C,50),0),0)+IF(LEFT(AK951,4)="True",IF(_xlfn.XLOOKUP("Risky_Outbound",'Scoring_Config'!$A:$A,'Scoring_Config'!$D:$D,"Yes")="Yes",_xlfn.XLOOKUP("Risky_Outbound",'Scoring_Config'!$A:$A,'Scoring_Config'!$C:$C,25),0),0)+IF(LEFT(AZ951,4)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951,FIND(",",AL951)+1,100)),0)+IF(LEFT(AM951,4)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951,FIND(",",AN951)+1,100)),0)+IF(_xlfn.XLOOKUP("Profile_Scoring",'Scoring_Config'!$A:$A,'Scoring_Config'!$D:$D,"Yes")="Yes",VALUE(MID(AO951,FIND(",",AO951)+1,100)),0)+IF(_xlfn.XLOOKUP("Options_Scoring",'Scoring_Config'!$A:$A,'Scoring_Config'!$D:$D,"Yes")="Yes",VALUE(MID(AP951,FIND(",",AP951)+1,100)),0)))</f>
        <v>0</v>
      </c>
      <c r="AZ951" cm="1">
        <f t="array" ref="AZ951">IF(FALSE,"True," &amp; IF(_xlfn.XLOOKUP("Migrate_Insecure",'Scoring_Config'!$A:$A,'Scoring_Config'!$D:$D,"Yes")="Yes",_xlfn.XLOOKUP("Migrate_Insecure",'Scoring_Config'!$A:$A,'Scoring_Config'!$C:$C,10),0),"False,0")</f>
        <v>0</v>
      </c>
    </row>
    <row r="952" spans="1:52">
      <c r="A952" t="s">
        <v>1979</v>
      </c>
      <c r="B952" t="s">
        <v>2925</v>
      </c>
      <c r="C952" t="s">
        <v>3542</v>
      </c>
      <c r="D952" t="s">
        <v>3545</v>
      </c>
      <c r="E952" t="s">
        <v>3563</v>
      </c>
      <c r="F952" t="s">
        <v>3825</v>
      </c>
      <c r="G952" t="s">
        <v>225</v>
      </c>
      <c r="H952" t="s">
        <v>174</v>
      </c>
      <c r="I952" t="s">
        <v>4110</v>
      </c>
      <c r="J952" t="s">
        <v>669</v>
      </c>
      <c r="K952" t="s">
        <v>1666</v>
      </c>
      <c r="L952" t="s">
        <v>1327</v>
      </c>
      <c r="M952" t="s">
        <v>1974</v>
      </c>
      <c r="N952" t="s">
        <v>4315</v>
      </c>
      <c r="O952" t="s">
        <v>4319</v>
      </c>
      <c r="P952" t="s">
        <v>4323</v>
      </c>
      <c r="Q952" t="s">
        <v>4515</v>
      </c>
      <c r="R952" t="s">
        <v>5439</v>
      </c>
      <c r="S952" t="s">
        <v>4324</v>
      </c>
      <c r="T952" t="s">
        <v>5804</v>
      </c>
      <c r="U952" t="s">
        <v>6413</v>
      </c>
      <c r="Y952" cm="1">
        <f t="array" ref="Y952">IF(FALSE,"True," &amp; IF(_xlfn.XLOOKUP("Src_IsAny",'Scoring_Config'!$A:$A,'Scoring_Config'!$D:$D,"Yes")="Yes",_xlfn.XLOOKUP("Src_IsAny",'Scoring_Config'!$A:$A,'Scoring_Config'!$C:$C,10),0),"False,0")</f>
        <v>0</v>
      </c>
      <c r="Z952" cm="1">
        <f t="array" ref="Z952">IF(FALSE,"True," &amp; IF(_xlfn.XLOOKUP("Src_CIDR_Le_16",'Scoring_Config'!$A:$A,'Scoring_Config'!$D:$D,"Yes")="Yes",_xlfn.XLOOKUP("Src_CIDR_Le_16",'Scoring_Config'!$A:$A,'Scoring_Config'!$C:$C,10),0),"False,0")</f>
        <v>0</v>
      </c>
      <c r="AA952" cm="1">
        <f t="array" ref="AA952">IF(FALSE,"True," &amp; IF(_xlfn.XLOOKUP("Src_CIDR_17_22",'Scoring_Config'!$A:$A,'Scoring_Config'!$D:$D,"Yes")="Yes",_xlfn.XLOOKUP("Src_CIDR_17_22",'Scoring_Config'!$A:$A,'Scoring_Config'!$C:$C,5),0),"False,0")</f>
        <v>0</v>
      </c>
      <c r="AB952" cm="1">
        <f t="array" ref="AB952">IF(FALSE,"True," &amp; IF(_xlfn.XLOOKUP("Dst_IsAny",'Scoring_Config'!$A:$A,'Scoring_Config'!$D:$D,"Yes")="Yes",_xlfn.XLOOKUP("Dst_IsAny",'Scoring_Config'!$A:$A,'Scoring_Config'!$C:$C,10),0),"False,0")</f>
        <v>0</v>
      </c>
      <c r="AC952" cm="1">
        <f t="array" ref="AC952">IF(FALSE,"True," &amp; IF(_xlfn.XLOOKUP("Dst_CIDR_Le_16",'Scoring_Config'!$A:$A,'Scoring_Config'!$D:$D,"Yes")="Yes",_xlfn.XLOOKUP("Dst_CIDR_Le_16",'Scoring_Config'!$A:$A,'Scoring_Config'!$C:$C,10),0),"False,0")</f>
        <v>0</v>
      </c>
      <c r="AD952" cm="1">
        <f t="array" ref="AD952">IF(FALSE,"True," &amp; IF(_xlfn.XLOOKUP("Dst_CIDR_17_22",'Scoring_Config'!$A:$A,'Scoring_Config'!$D:$D,"Yes")="Yes",_xlfn.XLOOKUP("Dst_CIDR_17_22",'Scoring_Config'!$A:$A,'Scoring_Config'!$C:$C,5),0),"False,0")</f>
        <v>0</v>
      </c>
      <c r="AE952" cm="1">
        <f t="array" ref="AE952">IF(FALSE,"True," &amp; IF(_xlfn.XLOOKUP("SrcZone_IsAny",'Scoring_Config'!$A:$A,'Scoring_Config'!$D:$D,"Yes")="Yes",_xlfn.XLOOKUP("SrcZone_IsAny",'Scoring_Config'!$A:$A,'Scoring_Config'!$C:$C,10),0),"False,0")</f>
        <v>0</v>
      </c>
      <c r="AF952" cm="1">
        <f t="array" ref="AF952">IF(FALSE,"True," &amp; IF(_xlfn.XLOOKUP("DstZone_IsAny",'Scoring_Config'!$A:$A,'Scoring_Config'!$D:$D,"Yes")="Yes",_xlfn.XLOOKUP("DstZone_IsAny",'Scoring_Config'!$A:$A,'Scoring_Config'!$C:$C,10),0),"False,0")</f>
        <v>0</v>
      </c>
      <c r="AG952" cm="1">
        <f t="array" ref="AG95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52" cm="1">
        <f t="array" ref="AH952">IF(FALSE,"True," &amp; IF(_xlfn.XLOOKUP("App_Any_OR_RangeGt1000",'Scoring_Config'!$A:$A,'Scoring_Config'!$D:$D,"Yes")="Yes",_xlfn.XLOOKUP("App_Any_OR_RangeGt1000",'Scoring_Config'!$A:$A,'Scoring_Config'!$C:$C,10),0),"False,0")</f>
        <v>0</v>
      </c>
      <c r="AI952" cm="1">
        <f t="array" ref="AI952">IF(FALSE,"True," &amp; IF(_xlfn.XLOOKUP("Service_Insecure_Match",'Scoring_Config'!$A:$A,'Scoring_Config'!$D:$D,"Yes")="Yes",_xlfn.XLOOKUP("Service_Insecure_Match",'Scoring_Config'!$A:$A,'Scoring_Config'!$C:$C,5),0),"False,0")</f>
        <v>0</v>
      </c>
      <c r="AJ952" cm="1">
        <f t="array" ref="AJ952">IF(FALSE,"True," &amp; IF(_xlfn.XLOOKUP("Risky_Inbound",'Scoring_Config'!$A:$A,'Scoring_Config'!$D:$D,"Yes")="Yes",_xlfn.XLOOKUP("Risky_Inbound",'Scoring_Config'!$A:$A,'Scoring_Config'!$C:$C,50),0),"False,0")</f>
        <v>0</v>
      </c>
      <c r="AK952" cm="1">
        <f t="array" ref="AK952">IF(FALSE,"True," &amp; IF(_xlfn.XLOOKUP("Risky_Outbound",'Scoring_Config'!$A:$A,'Scoring_Config'!$D:$D,"Yes")="Yes",_xlfn.XLOOKUP("Risky_Outbound",'Scoring_Config'!$A:$A,'Scoring_Config'!$C:$C,25),0),"False,0")</f>
        <v>0</v>
      </c>
      <c r="AL952" t="s">
        <v>6699</v>
      </c>
      <c r="AM952" cm="1">
        <f t="array" ref="AM95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52" t="s">
        <v>6697</v>
      </c>
      <c r="AO952" t="s">
        <v>6697</v>
      </c>
      <c r="AP952" t="s">
        <v>6697</v>
      </c>
      <c r="AQ952" cm="1">
        <f t="array" ref="AQ952">IF(FALSE,"True," &amp; IF(_xlfn.XLOOKUP("Service_IsAny",'Scoring_Config'!$A:$A,'Scoring_Config'!$D:$D,"Yes")="Yes",_xlfn.XLOOKUP("Service_IsAny",'Scoring_Config'!$A:$A,'Scoring_Config'!$C:$C,0),0),"False,0")</f>
        <v>0</v>
      </c>
      <c r="AR952">
        <v>0</v>
      </c>
      <c r="AS952" cm="1">
        <f t="array" ref="AS952">IF(FALSE,"True," &amp; IF(_xlfn.XLOOKUP("Service_RangeGt1000",'Scoring_Config'!$A:$A,'Scoring_Config'!$D:$D,"Yes")="Yes",_xlfn.XLOOKUP("Service_RangeGt1000",'Scoring_Config'!$A:$A,'Scoring_Config'!$C:$C,0),0),"False,0")</f>
        <v>0</v>
      </c>
      <c r="AT952" cm="1">
        <f t="array" ref="AT952">IF(FALSE,"True," &amp; IF(_xlfn.XLOOKUP("App_IsAny",'Scoring_Config'!$A:$A,'Scoring_Config'!$D:$D,"Yes")="Yes",_xlfn.XLOOKUP("App_IsAny",'Scoring_Config'!$A:$A,'Scoring_Config'!$C:$C,0),0),"False,0")</f>
        <v>0</v>
      </c>
      <c r="AU952">
        <v>2</v>
      </c>
      <c r="AV952" cm="1">
        <f t="array" ref="AV952">IF(FALSE,"True," &amp; IF(_xlfn.XLOOKUP("App_RangeGt1000",'Scoring_Config'!$A:$A,'Scoring_Config'!$D:$D,"Yes")="Yes",_xlfn.XLOOKUP("App_RangeGt1000",'Scoring_Config'!$A:$A,'Scoring_Config'!$C:$C,0),0),"False,0")</f>
        <v>0</v>
      </c>
      <c r="AW952" cm="1">
        <f t="array" ref="AW952">IF(FALSE,"True," &amp; IF(_xlfn.XLOOKUP("Action_IsDenyOrDrop",'Scoring_Config'!$A:$A,'Scoring_Config'!$D:$D,"Yes")="Yes",_xlfn.XLOOKUP("Action_IsDenyOrDrop",'Scoring_Config'!$A:$A,'Scoring_Config'!$C:$C,0),0),"False,0")</f>
        <v>0</v>
      </c>
      <c r="AX952" cm="1">
        <f t="array" ref="AX952">IF(LEFT(AW952,4)="True",0,(IF(LEFT(Y952,4)="True",IF(_xlfn.XLOOKUP("Src_IsAny",'Scoring_Config'!$A:$A,'Scoring_Config'!$D:$D,"Yes")="Yes",_xlfn.XLOOKUP("Src_IsAny",'Scoring_Config'!$A:$A,'Scoring_Config'!$C:$C,10),0),0)+IF(LEFT(Z952,4)="True",IF(_xlfn.XLOOKUP("Src_CIDR_Le_16",'Scoring_Config'!$A:$A,'Scoring_Config'!$D:$D,"Yes")="Yes",_xlfn.XLOOKUP("Src_CIDR_Le_16",'Scoring_Config'!$A:$A,'Scoring_Config'!$C:$C,10),0),0)+IF(LEFT(AA952,4)="True",IF(_xlfn.XLOOKUP("Src_CIDR_17_22",'Scoring_Config'!$A:$A,'Scoring_Config'!$D:$D,"Yes")="Yes",_xlfn.XLOOKUP("Src_CIDR_17_22",'Scoring_Config'!$A:$A,'Scoring_Config'!$C:$C,5),0),0)+IF(LEFT(AB952,4)="True",IF(_xlfn.XLOOKUP("Dst_IsAny",'Scoring_Config'!$A:$A,'Scoring_Config'!$D:$D,"Yes")="Yes",_xlfn.XLOOKUP("Dst_IsAny",'Scoring_Config'!$A:$A,'Scoring_Config'!$C:$C,10),0),0)+IF(LEFT(AC952,4)="True",IF(_xlfn.XLOOKUP("Dst_CIDR_Le_16",'Scoring_Config'!$A:$A,'Scoring_Config'!$D:$D,"Yes")="Yes",_xlfn.XLOOKUP("Dst_CIDR_Le_16",'Scoring_Config'!$A:$A,'Scoring_Config'!$C:$C,10),0),0)+IF(LEFT(AD952,4)="True",IF(_xlfn.XLOOKUP("Dst_CIDR_17_22",'Scoring_Config'!$A:$A,'Scoring_Config'!$D:$D,"Yes")="Yes",_xlfn.XLOOKUP("Dst_CIDR_17_22",'Scoring_Config'!$A:$A,'Scoring_Config'!$C:$C,5),0),0)+IF(LEFT(AE952,4)="True",IF(_xlfn.XLOOKUP("SrcZone_IsAny",'Scoring_Config'!$A:$A,'Scoring_Config'!$D:$D,"Yes")="Yes",_xlfn.XLOOKUP("SrcZone_IsAny",'Scoring_Config'!$A:$A,'Scoring_Config'!$C:$C,10),0),0)+IF(LEFT(AF952,4)="True",IF(_xlfn.XLOOKUP("DstZone_IsAny",'Scoring_Config'!$A:$A,'Scoring_Config'!$D:$D,"Yes")="Yes",_xlfn.XLOOKUP("DstZone_IsAny",'Scoring_Config'!$A:$A,'Scoring_Config'!$C:$C,10),0),0)+IF(LEFT(AG952,4)="True",IF(_xlfn.XLOOKUP("Service_Any_OR_RangeGt1000",'Scoring_Config'!$A:$A,'Scoring_Config'!$D:$D,"Yes")="Yes",_xlfn.XLOOKUP("Service_Any_OR_RangeGt1000",'Scoring_Config'!$A:$A,'Scoring_Config'!$C:$C,10),0),0)+IF(LEFT(AH952,4)="True",IF(_xlfn.XLOOKUP("App_Any_OR_RangeGt1000",'Scoring_Config'!$A:$A,'Scoring_Config'!$D:$D,"Yes")="Yes",_xlfn.XLOOKUP("App_Any_OR_RangeGt1000",'Scoring_Config'!$A:$A,'Scoring_Config'!$C:$C,10),0),0)+IF(LEFT(AI952,4)="True",IF(_xlfn.XLOOKUP("Service_Insecure_Match",'Scoring_Config'!$A:$A,'Scoring_Config'!$D:$D,"Yes")="Yes",_xlfn.XLOOKUP("Service_Insecure_Match",'Scoring_Config'!$A:$A,'Scoring_Config'!$C:$C,5),0),0)+IF(LEFT(AJ952,4)="True",IF(_xlfn.XLOOKUP("Risky_Inbound",'Scoring_Config'!$A:$A,'Scoring_Config'!$D:$D,"Yes")="Yes",_xlfn.XLOOKUP("Risky_Inbound",'Scoring_Config'!$A:$A,'Scoring_Config'!$C:$C,50),0),0)+IF(LEFT(AK952,4)="True",IF(_xlfn.XLOOKUP("Risky_Outbound",'Scoring_Config'!$A:$A,'Scoring_Config'!$D:$D,"Yes")="Yes",_xlfn.XLOOKUP("Risky_Outbound",'Scoring_Config'!$A:$A,'Scoring_Config'!$C:$C,25),0),0)+IF(LEFT(AZ952,4)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952,FIND(",",AL952)+1,100)),0)+IF(LEFT(AM952,4)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952,FIND(",",AN952)+1,100)),0)+IF(_xlfn.XLOOKUP("Profile_Scoring",'Scoring_Config'!$A:$A,'Scoring_Config'!$D:$D,"Yes")="Yes",VALUE(MID(AO952,FIND(",",AO952)+1,100)),0)+IF(_xlfn.XLOOKUP("Options_Scoring",'Scoring_Config'!$A:$A,'Scoring_Config'!$D:$D,"Yes")="Yes",VALUE(MID(AP952,FIND(",",AP952)+1,100)),0)))</f>
        <v>0</v>
      </c>
      <c r="AZ952" cm="1">
        <f t="array" ref="AZ952">IF(FALSE,"True," &amp; IF(_xlfn.XLOOKUP("Migrate_Insecure",'Scoring_Config'!$A:$A,'Scoring_Config'!$D:$D,"Yes")="Yes",_xlfn.XLOOKUP("Migrate_Insecure",'Scoring_Config'!$A:$A,'Scoring_Config'!$C:$C,10),0),"False,0")</f>
        <v>0</v>
      </c>
    </row>
    <row r="953" spans="1:52">
      <c r="A953" t="s">
        <v>1979</v>
      </c>
      <c r="B953" t="s">
        <v>2926</v>
      </c>
      <c r="C953" t="s">
        <v>3542</v>
      </c>
      <c r="D953" t="s">
        <v>3545</v>
      </c>
      <c r="E953" t="s">
        <v>3563</v>
      </c>
      <c r="F953" t="s">
        <v>3825</v>
      </c>
      <c r="G953" t="s">
        <v>225</v>
      </c>
      <c r="H953" t="s">
        <v>174</v>
      </c>
      <c r="I953" t="s">
        <v>4098</v>
      </c>
      <c r="J953" t="s">
        <v>832</v>
      </c>
      <c r="K953" t="s">
        <v>1662</v>
      </c>
      <c r="L953" t="s">
        <v>1327</v>
      </c>
      <c r="M953" t="s">
        <v>1974</v>
      </c>
      <c r="N953" t="s">
        <v>4315</v>
      </c>
      <c r="O953" t="s">
        <v>4319</v>
      </c>
      <c r="P953" t="s">
        <v>4321</v>
      </c>
      <c r="Q953" t="s">
        <v>4991</v>
      </c>
      <c r="R953" t="s">
        <v>5439</v>
      </c>
      <c r="S953" t="s">
        <v>4324</v>
      </c>
      <c r="T953" t="s">
        <v>5805</v>
      </c>
      <c r="U953" t="s">
        <v>5811</v>
      </c>
      <c r="Y953" cm="1">
        <f t="array" ref="Y953">IF(FALSE,"True," &amp; IF(_xlfn.XLOOKUP("Src_IsAny",'Scoring_Config'!$A:$A,'Scoring_Config'!$D:$D,"Yes")="Yes",_xlfn.XLOOKUP("Src_IsAny",'Scoring_Config'!$A:$A,'Scoring_Config'!$C:$C,10),0),"False,0")</f>
        <v>0</v>
      </c>
      <c r="Z953" cm="1">
        <f t="array" ref="Z953">IF(FALSE,"True," &amp; IF(_xlfn.XLOOKUP("Src_CIDR_Le_16",'Scoring_Config'!$A:$A,'Scoring_Config'!$D:$D,"Yes")="Yes",_xlfn.XLOOKUP("Src_CIDR_Le_16",'Scoring_Config'!$A:$A,'Scoring_Config'!$C:$C,10),0),"False,0")</f>
        <v>0</v>
      </c>
      <c r="AA953" cm="1">
        <f t="array" ref="AA953">IF(FALSE,"True," &amp; IF(_xlfn.XLOOKUP("Src_CIDR_17_22",'Scoring_Config'!$A:$A,'Scoring_Config'!$D:$D,"Yes")="Yes",_xlfn.XLOOKUP("Src_CIDR_17_22",'Scoring_Config'!$A:$A,'Scoring_Config'!$C:$C,5),0),"False,0")</f>
        <v>0</v>
      </c>
      <c r="AB953" cm="1">
        <f t="array" ref="AB953">IF(FALSE,"True," &amp; IF(_xlfn.XLOOKUP("Dst_IsAny",'Scoring_Config'!$A:$A,'Scoring_Config'!$D:$D,"Yes")="Yes",_xlfn.XLOOKUP("Dst_IsAny",'Scoring_Config'!$A:$A,'Scoring_Config'!$C:$C,10),0),"False,0")</f>
        <v>0</v>
      </c>
      <c r="AC953" cm="1">
        <f t="array" ref="AC953">IF(FALSE,"True," &amp; IF(_xlfn.XLOOKUP("Dst_CIDR_Le_16",'Scoring_Config'!$A:$A,'Scoring_Config'!$D:$D,"Yes")="Yes",_xlfn.XLOOKUP("Dst_CIDR_Le_16",'Scoring_Config'!$A:$A,'Scoring_Config'!$C:$C,10),0),"False,0")</f>
        <v>0</v>
      </c>
      <c r="AD953" cm="1">
        <f t="array" ref="AD953">IF(FALSE,"True," &amp; IF(_xlfn.XLOOKUP("Dst_CIDR_17_22",'Scoring_Config'!$A:$A,'Scoring_Config'!$D:$D,"Yes")="Yes",_xlfn.XLOOKUP("Dst_CIDR_17_22",'Scoring_Config'!$A:$A,'Scoring_Config'!$C:$C,5),0),"False,0")</f>
        <v>0</v>
      </c>
      <c r="AE953" cm="1">
        <f t="array" ref="AE953">IF(FALSE,"True," &amp; IF(_xlfn.XLOOKUP("SrcZone_IsAny",'Scoring_Config'!$A:$A,'Scoring_Config'!$D:$D,"Yes")="Yes",_xlfn.XLOOKUP("SrcZone_IsAny",'Scoring_Config'!$A:$A,'Scoring_Config'!$C:$C,10),0),"False,0")</f>
        <v>0</v>
      </c>
      <c r="AF953" cm="1">
        <f t="array" ref="AF953">IF(FALSE,"True," &amp; IF(_xlfn.XLOOKUP("DstZone_IsAny",'Scoring_Config'!$A:$A,'Scoring_Config'!$D:$D,"Yes")="Yes",_xlfn.XLOOKUP("DstZone_IsAny",'Scoring_Config'!$A:$A,'Scoring_Config'!$C:$C,10),0),"False,0")</f>
        <v>0</v>
      </c>
      <c r="AG953" cm="1">
        <f t="array" ref="AG95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53" cm="1">
        <f t="array" ref="AH953">IF(FALSE,"True," &amp; IF(_xlfn.XLOOKUP("App_Any_OR_RangeGt1000",'Scoring_Config'!$A:$A,'Scoring_Config'!$D:$D,"Yes")="Yes",_xlfn.XLOOKUP("App_Any_OR_RangeGt1000",'Scoring_Config'!$A:$A,'Scoring_Config'!$C:$C,10),0),"False,0")</f>
        <v>0</v>
      </c>
      <c r="AI953" cm="1">
        <f t="array" ref="AI953">IF(FALSE,"True," &amp; IF(_xlfn.XLOOKUP("Service_Insecure_Match",'Scoring_Config'!$A:$A,'Scoring_Config'!$D:$D,"Yes")="Yes",_xlfn.XLOOKUP("Service_Insecure_Match",'Scoring_Config'!$A:$A,'Scoring_Config'!$C:$C,5),0),"False,0")</f>
        <v>0</v>
      </c>
      <c r="AJ953" cm="1">
        <f t="array" ref="AJ953">IF(FALSE,"True," &amp; IF(_xlfn.XLOOKUP("Risky_Inbound",'Scoring_Config'!$A:$A,'Scoring_Config'!$D:$D,"Yes")="Yes",_xlfn.XLOOKUP("Risky_Inbound",'Scoring_Config'!$A:$A,'Scoring_Config'!$C:$C,50),0),"False,0")</f>
        <v>0</v>
      </c>
      <c r="AK953" cm="1">
        <f t="array" ref="AK953">IF(FALSE,"True," &amp; IF(_xlfn.XLOOKUP("Risky_Outbound",'Scoring_Config'!$A:$A,'Scoring_Config'!$D:$D,"Yes")="Yes",_xlfn.XLOOKUP("Risky_Outbound",'Scoring_Config'!$A:$A,'Scoring_Config'!$C:$C,25),0),"False,0")</f>
        <v>0</v>
      </c>
      <c r="AL953" t="s">
        <v>6700</v>
      </c>
      <c r="AM953" cm="1">
        <f t="array" ref="AM95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53" t="s">
        <v>6697</v>
      </c>
      <c r="AO953" t="s">
        <v>6697</v>
      </c>
      <c r="AP953" t="s">
        <v>6697</v>
      </c>
      <c r="AQ953" cm="1">
        <f t="array" ref="AQ953">IF(FALSE,"True," &amp; IF(_xlfn.XLOOKUP("Service_IsAny",'Scoring_Config'!$A:$A,'Scoring_Config'!$D:$D,"Yes")="Yes",_xlfn.XLOOKUP("Service_IsAny",'Scoring_Config'!$A:$A,'Scoring_Config'!$C:$C,0),0),"False,0")</f>
        <v>0</v>
      </c>
      <c r="AR953">
        <v>0</v>
      </c>
      <c r="AS953" cm="1">
        <f t="array" ref="AS953">IF(FALSE,"True," &amp; IF(_xlfn.XLOOKUP("Service_RangeGt1000",'Scoring_Config'!$A:$A,'Scoring_Config'!$D:$D,"Yes")="Yes",_xlfn.XLOOKUP("Service_RangeGt1000",'Scoring_Config'!$A:$A,'Scoring_Config'!$C:$C,0),0),"False,0")</f>
        <v>0</v>
      </c>
      <c r="AT953" cm="1">
        <f t="array" ref="AT953">IF(FALSE,"True," &amp; IF(_xlfn.XLOOKUP("App_IsAny",'Scoring_Config'!$A:$A,'Scoring_Config'!$D:$D,"Yes")="Yes",_xlfn.XLOOKUP("App_IsAny",'Scoring_Config'!$A:$A,'Scoring_Config'!$C:$C,0),0),"False,0")</f>
        <v>0</v>
      </c>
      <c r="AU953">
        <v>2</v>
      </c>
      <c r="AV953" cm="1">
        <f t="array" ref="AV953">IF(FALSE,"True," &amp; IF(_xlfn.XLOOKUP("App_RangeGt1000",'Scoring_Config'!$A:$A,'Scoring_Config'!$D:$D,"Yes")="Yes",_xlfn.XLOOKUP("App_RangeGt1000",'Scoring_Config'!$A:$A,'Scoring_Config'!$C:$C,0),0),"False,0")</f>
        <v>0</v>
      </c>
      <c r="AW953" cm="1">
        <f t="array" ref="AW953">IF(FALSE,"True," &amp; IF(_xlfn.XLOOKUP("Action_IsDenyOrDrop",'Scoring_Config'!$A:$A,'Scoring_Config'!$D:$D,"Yes")="Yes",_xlfn.XLOOKUP("Action_IsDenyOrDrop",'Scoring_Config'!$A:$A,'Scoring_Config'!$C:$C,0),0),"False,0")</f>
        <v>0</v>
      </c>
      <c r="AX953" cm="1">
        <f t="array" ref="AX953">IF(LEFT(AW953,4)="True",0,(IF(LEFT(Y953,4)="True",IF(_xlfn.XLOOKUP("Src_IsAny",'Scoring_Config'!$A:$A,'Scoring_Config'!$D:$D,"Yes")="Yes",_xlfn.XLOOKUP("Src_IsAny",'Scoring_Config'!$A:$A,'Scoring_Config'!$C:$C,10),0),0)+IF(LEFT(Z953,4)="True",IF(_xlfn.XLOOKUP("Src_CIDR_Le_16",'Scoring_Config'!$A:$A,'Scoring_Config'!$D:$D,"Yes")="Yes",_xlfn.XLOOKUP("Src_CIDR_Le_16",'Scoring_Config'!$A:$A,'Scoring_Config'!$C:$C,10),0),0)+IF(LEFT(AA953,4)="True",IF(_xlfn.XLOOKUP("Src_CIDR_17_22",'Scoring_Config'!$A:$A,'Scoring_Config'!$D:$D,"Yes")="Yes",_xlfn.XLOOKUP("Src_CIDR_17_22",'Scoring_Config'!$A:$A,'Scoring_Config'!$C:$C,5),0),0)+IF(LEFT(AB953,4)="True",IF(_xlfn.XLOOKUP("Dst_IsAny",'Scoring_Config'!$A:$A,'Scoring_Config'!$D:$D,"Yes")="Yes",_xlfn.XLOOKUP("Dst_IsAny",'Scoring_Config'!$A:$A,'Scoring_Config'!$C:$C,10),0),0)+IF(LEFT(AC953,4)="True",IF(_xlfn.XLOOKUP("Dst_CIDR_Le_16",'Scoring_Config'!$A:$A,'Scoring_Config'!$D:$D,"Yes")="Yes",_xlfn.XLOOKUP("Dst_CIDR_Le_16",'Scoring_Config'!$A:$A,'Scoring_Config'!$C:$C,10),0),0)+IF(LEFT(AD953,4)="True",IF(_xlfn.XLOOKUP("Dst_CIDR_17_22",'Scoring_Config'!$A:$A,'Scoring_Config'!$D:$D,"Yes")="Yes",_xlfn.XLOOKUP("Dst_CIDR_17_22",'Scoring_Config'!$A:$A,'Scoring_Config'!$C:$C,5),0),0)+IF(LEFT(AE953,4)="True",IF(_xlfn.XLOOKUP("SrcZone_IsAny",'Scoring_Config'!$A:$A,'Scoring_Config'!$D:$D,"Yes")="Yes",_xlfn.XLOOKUP("SrcZone_IsAny",'Scoring_Config'!$A:$A,'Scoring_Config'!$C:$C,10),0),0)+IF(LEFT(AF953,4)="True",IF(_xlfn.XLOOKUP("DstZone_IsAny",'Scoring_Config'!$A:$A,'Scoring_Config'!$D:$D,"Yes")="Yes",_xlfn.XLOOKUP("DstZone_IsAny",'Scoring_Config'!$A:$A,'Scoring_Config'!$C:$C,10),0),0)+IF(LEFT(AG953,4)="True",IF(_xlfn.XLOOKUP("Service_Any_OR_RangeGt1000",'Scoring_Config'!$A:$A,'Scoring_Config'!$D:$D,"Yes")="Yes",_xlfn.XLOOKUP("Service_Any_OR_RangeGt1000",'Scoring_Config'!$A:$A,'Scoring_Config'!$C:$C,10),0),0)+IF(LEFT(AH953,4)="True",IF(_xlfn.XLOOKUP("App_Any_OR_RangeGt1000",'Scoring_Config'!$A:$A,'Scoring_Config'!$D:$D,"Yes")="Yes",_xlfn.XLOOKUP("App_Any_OR_RangeGt1000",'Scoring_Config'!$A:$A,'Scoring_Config'!$C:$C,10),0),0)+IF(LEFT(AI953,4)="True",IF(_xlfn.XLOOKUP("Service_Insecure_Match",'Scoring_Config'!$A:$A,'Scoring_Config'!$D:$D,"Yes")="Yes",_xlfn.XLOOKUP("Service_Insecure_Match",'Scoring_Config'!$A:$A,'Scoring_Config'!$C:$C,5),0),0)+IF(LEFT(AJ953,4)="True",IF(_xlfn.XLOOKUP("Risky_Inbound",'Scoring_Config'!$A:$A,'Scoring_Config'!$D:$D,"Yes")="Yes",_xlfn.XLOOKUP("Risky_Inbound",'Scoring_Config'!$A:$A,'Scoring_Config'!$C:$C,50),0),0)+IF(LEFT(AK953,4)="True",IF(_xlfn.XLOOKUP("Risky_Outbound",'Scoring_Config'!$A:$A,'Scoring_Config'!$D:$D,"Yes")="Yes",_xlfn.XLOOKUP("Risky_Outbound",'Scoring_Config'!$A:$A,'Scoring_Config'!$C:$C,25),0),0)+IF(LEFT(AZ953,4)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953,FIND(",",AL953)+1,100)),0)+IF(LEFT(AM953,4)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953,FIND(",",AN953)+1,100)),0)+IF(_xlfn.XLOOKUP("Profile_Scoring",'Scoring_Config'!$A:$A,'Scoring_Config'!$D:$D,"Yes")="Yes",VALUE(MID(AO953,FIND(",",AO953)+1,100)),0)+IF(_xlfn.XLOOKUP("Options_Scoring",'Scoring_Config'!$A:$A,'Scoring_Config'!$D:$D,"Yes")="Yes",VALUE(MID(AP953,FIND(",",AP953)+1,100)),0)))</f>
        <v>0</v>
      </c>
      <c r="AZ953" cm="1">
        <f t="array" ref="AZ953">IF(FALSE,"True," &amp; IF(_xlfn.XLOOKUP("Migrate_Insecure",'Scoring_Config'!$A:$A,'Scoring_Config'!$D:$D,"Yes")="Yes",_xlfn.XLOOKUP("Migrate_Insecure",'Scoring_Config'!$A:$A,'Scoring_Config'!$C:$C,10),0),"False,0")</f>
        <v>0</v>
      </c>
    </row>
    <row r="954" spans="1:52">
      <c r="A954" t="s">
        <v>1979</v>
      </c>
      <c r="B954" t="s">
        <v>2927</v>
      </c>
      <c r="C954" t="s">
        <v>3542</v>
      </c>
      <c r="D954" t="s">
        <v>3545</v>
      </c>
      <c r="E954" t="s">
        <v>3563</v>
      </c>
      <c r="F954" t="s">
        <v>3906</v>
      </c>
      <c r="G954" t="s">
        <v>225</v>
      </c>
      <c r="H954" t="s">
        <v>174</v>
      </c>
      <c r="I954" t="s">
        <v>3897</v>
      </c>
      <c r="J954" t="s">
        <v>1086</v>
      </c>
      <c r="K954" t="s">
        <v>1884</v>
      </c>
      <c r="L954" t="s">
        <v>1327</v>
      </c>
      <c r="M954" t="s">
        <v>1974</v>
      </c>
      <c r="N954" t="s">
        <v>4315</v>
      </c>
      <c r="O954" t="s">
        <v>4319</v>
      </c>
      <c r="P954" t="s">
        <v>4321</v>
      </c>
      <c r="Q954" t="s">
        <v>4992</v>
      </c>
      <c r="R954" t="s">
        <v>5439</v>
      </c>
      <c r="S954" t="s">
        <v>4324</v>
      </c>
      <c r="T954" t="s">
        <v>5806</v>
      </c>
      <c r="U954" t="s">
        <v>5806</v>
      </c>
      <c r="Y954" cm="1">
        <f t="array" ref="Y954">IF(FALSE,"True," &amp; IF(_xlfn.XLOOKUP("Src_IsAny",'Scoring_Config'!$A:$A,'Scoring_Config'!$D:$D,"Yes")="Yes",_xlfn.XLOOKUP("Src_IsAny",'Scoring_Config'!$A:$A,'Scoring_Config'!$C:$C,10),0),"False,0")</f>
        <v>0</v>
      </c>
      <c r="Z954" cm="1">
        <f t="array" ref="Z954">IF(FALSE,"True," &amp; IF(_xlfn.XLOOKUP("Src_CIDR_Le_16",'Scoring_Config'!$A:$A,'Scoring_Config'!$D:$D,"Yes")="Yes",_xlfn.XLOOKUP("Src_CIDR_Le_16",'Scoring_Config'!$A:$A,'Scoring_Config'!$C:$C,10),0),"False,0")</f>
        <v>0</v>
      </c>
      <c r="AA954" cm="1">
        <f t="array" ref="AA954">IF(FALSE,"True," &amp; IF(_xlfn.XLOOKUP("Src_CIDR_17_22",'Scoring_Config'!$A:$A,'Scoring_Config'!$D:$D,"Yes")="Yes",_xlfn.XLOOKUP("Src_CIDR_17_22",'Scoring_Config'!$A:$A,'Scoring_Config'!$C:$C,5),0),"False,0")</f>
        <v>0</v>
      </c>
      <c r="AB954" cm="1">
        <f t="array" ref="AB954">IF(FALSE,"True," &amp; IF(_xlfn.XLOOKUP("Dst_IsAny",'Scoring_Config'!$A:$A,'Scoring_Config'!$D:$D,"Yes")="Yes",_xlfn.XLOOKUP("Dst_IsAny",'Scoring_Config'!$A:$A,'Scoring_Config'!$C:$C,10),0),"False,0")</f>
        <v>0</v>
      </c>
      <c r="AC954" cm="1">
        <f t="array" ref="AC954">IF(FALSE,"True," &amp; IF(_xlfn.XLOOKUP("Dst_CIDR_Le_16",'Scoring_Config'!$A:$A,'Scoring_Config'!$D:$D,"Yes")="Yes",_xlfn.XLOOKUP("Dst_CIDR_Le_16",'Scoring_Config'!$A:$A,'Scoring_Config'!$C:$C,10),0),"False,0")</f>
        <v>0</v>
      </c>
      <c r="AD954" cm="1">
        <f t="array" ref="AD954">IF(FALSE,"True," &amp; IF(_xlfn.XLOOKUP("Dst_CIDR_17_22",'Scoring_Config'!$A:$A,'Scoring_Config'!$D:$D,"Yes")="Yes",_xlfn.XLOOKUP("Dst_CIDR_17_22",'Scoring_Config'!$A:$A,'Scoring_Config'!$C:$C,5),0),"False,0")</f>
        <v>0</v>
      </c>
      <c r="AE954" cm="1">
        <f t="array" ref="AE954">IF(FALSE,"True," &amp; IF(_xlfn.XLOOKUP("SrcZone_IsAny",'Scoring_Config'!$A:$A,'Scoring_Config'!$D:$D,"Yes")="Yes",_xlfn.XLOOKUP("SrcZone_IsAny",'Scoring_Config'!$A:$A,'Scoring_Config'!$C:$C,10),0),"False,0")</f>
        <v>0</v>
      </c>
      <c r="AF954" cm="1">
        <f t="array" ref="AF954">IF(FALSE,"True," &amp; IF(_xlfn.XLOOKUP("DstZone_IsAny",'Scoring_Config'!$A:$A,'Scoring_Config'!$D:$D,"Yes")="Yes",_xlfn.XLOOKUP("DstZone_IsAny",'Scoring_Config'!$A:$A,'Scoring_Config'!$C:$C,10),0),"False,0")</f>
        <v>0</v>
      </c>
      <c r="AG954" cm="1">
        <f t="array" ref="AG95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54" cm="1">
        <f t="array" ref="AH954">IF(FALSE,"True," &amp; IF(_xlfn.XLOOKUP("App_Any_OR_RangeGt1000",'Scoring_Config'!$A:$A,'Scoring_Config'!$D:$D,"Yes")="Yes",_xlfn.XLOOKUP("App_Any_OR_RangeGt1000",'Scoring_Config'!$A:$A,'Scoring_Config'!$C:$C,10),0),"False,0")</f>
        <v>0</v>
      </c>
      <c r="AI954" cm="1">
        <f t="array" ref="AI954">IF(FALSE,"True," &amp; IF(_xlfn.XLOOKUP("Service_Insecure_Match",'Scoring_Config'!$A:$A,'Scoring_Config'!$D:$D,"Yes")="Yes",_xlfn.XLOOKUP("Service_Insecure_Match",'Scoring_Config'!$A:$A,'Scoring_Config'!$C:$C,5),0),"False,0")</f>
        <v>0</v>
      </c>
      <c r="AJ954" cm="1">
        <f t="array" ref="AJ954">IF(FALSE,"True," &amp; IF(_xlfn.XLOOKUP("Risky_Inbound",'Scoring_Config'!$A:$A,'Scoring_Config'!$D:$D,"Yes")="Yes",_xlfn.XLOOKUP("Risky_Inbound",'Scoring_Config'!$A:$A,'Scoring_Config'!$C:$C,50),0),"False,0")</f>
        <v>0</v>
      </c>
      <c r="AK954" cm="1">
        <f t="array" ref="AK954">IF(FALSE,"True," &amp; IF(_xlfn.XLOOKUP("Risky_Outbound",'Scoring_Config'!$A:$A,'Scoring_Config'!$D:$D,"Yes")="Yes",_xlfn.XLOOKUP("Risky_Outbound",'Scoring_Config'!$A:$A,'Scoring_Config'!$C:$C,25),0),"False,0")</f>
        <v>0</v>
      </c>
      <c r="AL954" t="s">
        <v>6700</v>
      </c>
      <c r="AM954" cm="1">
        <f t="array" ref="AM95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54" t="s">
        <v>6697</v>
      </c>
      <c r="AO954" t="s">
        <v>6697</v>
      </c>
      <c r="AP954" t="s">
        <v>6697</v>
      </c>
      <c r="AQ954" cm="1">
        <f t="array" ref="AQ954">IF(FALSE,"True," &amp; IF(_xlfn.XLOOKUP("Service_IsAny",'Scoring_Config'!$A:$A,'Scoring_Config'!$D:$D,"Yes")="Yes",_xlfn.XLOOKUP("Service_IsAny",'Scoring_Config'!$A:$A,'Scoring_Config'!$C:$C,0),0),"False,0")</f>
        <v>0</v>
      </c>
      <c r="AR954">
        <v>0</v>
      </c>
      <c r="AS954" cm="1">
        <f t="array" ref="AS954">IF(FALSE,"True," &amp; IF(_xlfn.XLOOKUP("Service_RangeGt1000",'Scoring_Config'!$A:$A,'Scoring_Config'!$D:$D,"Yes")="Yes",_xlfn.XLOOKUP("Service_RangeGt1000",'Scoring_Config'!$A:$A,'Scoring_Config'!$C:$C,0),0),"False,0")</f>
        <v>0</v>
      </c>
      <c r="AT954" cm="1">
        <f t="array" ref="AT954">IF(FALSE,"True," &amp; IF(_xlfn.XLOOKUP("App_IsAny",'Scoring_Config'!$A:$A,'Scoring_Config'!$D:$D,"Yes")="Yes",_xlfn.XLOOKUP("App_IsAny",'Scoring_Config'!$A:$A,'Scoring_Config'!$C:$C,0),0),"False,0")</f>
        <v>0</v>
      </c>
      <c r="AU954">
        <v>1</v>
      </c>
      <c r="AV954" cm="1">
        <f t="array" ref="AV954">IF(FALSE,"True," &amp; IF(_xlfn.XLOOKUP("App_RangeGt1000",'Scoring_Config'!$A:$A,'Scoring_Config'!$D:$D,"Yes")="Yes",_xlfn.XLOOKUP("App_RangeGt1000",'Scoring_Config'!$A:$A,'Scoring_Config'!$C:$C,0),0),"False,0")</f>
        <v>0</v>
      </c>
      <c r="AW954" cm="1">
        <f t="array" ref="AW954">IF(FALSE,"True," &amp; IF(_xlfn.XLOOKUP("Action_IsDenyOrDrop",'Scoring_Config'!$A:$A,'Scoring_Config'!$D:$D,"Yes")="Yes",_xlfn.XLOOKUP("Action_IsDenyOrDrop",'Scoring_Config'!$A:$A,'Scoring_Config'!$C:$C,0),0),"False,0")</f>
        <v>0</v>
      </c>
      <c r="AX954" cm="1">
        <f t="array" ref="AX954">IF(LEFT(AW954,4)="True",0,(IF(LEFT(Y954,4)="True",IF(_xlfn.XLOOKUP("Src_IsAny",'Scoring_Config'!$A:$A,'Scoring_Config'!$D:$D,"Yes")="Yes",_xlfn.XLOOKUP("Src_IsAny",'Scoring_Config'!$A:$A,'Scoring_Config'!$C:$C,10),0),0)+IF(LEFT(Z954,4)="True",IF(_xlfn.XLOOKUP("Src_CIDR_Le_16",'Scoring_Config'!$A:$A,'Scoring_Config'!$D:$D,"Yes")="Yes",_xlfn.XLOOKUP("Src_CIDR_Le_16",'Scoring_Config'!$A:$A,'Scoring_Config'!$C:$C,10),0),0)+IF(LEFT(AA954,4)="True",IF(_xlfn.XLOOKUP("Src_CIDR_17_22",'Scoring_Config'!$A:$A,'Scoring_Config'!$D:$D,"Yes")="Yes",_xlfn.XLOOKUP("Src_CIDR_17_22",'Scoring_Config'!$A:$A,'Scoring_Config'!$C:$C,5),0),0)+IF(LEFT(AB954,4)="True",IF(_xlfn.XLOOKUP("Dst_IsAny",'Scoring_Config'!$A:$A,'Scoring_Config'!$D:$D,"Yes")="Yes",_xlfn.XLOOKUP("Dst_IsAny",'Scoring_Config'!$A:$A,'Scoring_Config'!$C:$C,10),0),0)+IF(LEFT(AC954,4)="True",IF(_xlfn.XLOOKUP("Dst_CIDR_Le_16",'Scoring_Config'!$A:$A,'Scoring_Config'!$D:$D,"Yes")="Yes",_xlfn.XLOOKUP("Dst_CIDR_Le_16",'Scoring_Config'!$A:$A,'Scoring_Config'!$C:$C,10),0),0)+IF(LEFT(AD954,4)="True",IF(_xlfn.XLOOKUP("Dst_CIDR_17_22",'Scoring_Config'!$A:$A,'Scoring_Config'!$D:$D,"Yes")="Yes",_xlfn.XLOOKUP("Dst_CIDR_17_22",'Scoring_Config'!$A:$A,'Scoring_Config'!$C:$C,5),0),0)+IF(LEFT(AE954,4)="True",IF(_xlfn.XLOOKUP("SrcZone_IsAny",'Scoring_Config'!$A:$A,'Scoring_Config'!$D:$D,"Yes")="Yes",_xlfn.XLOOKUP("SrcZone_IsAny",'Scoring_Config'!$A:$A,'Scoring_Config'!$C:$C,10),0),0)+IF(LEFT(AF954,4)="True",IF(_xlfn.XLOOKUP("DstZone_IsAny",'Scoring_Config'!$A:$A,'Scoring_Config'!$D:$D,"Yes")="Yes",_xlfn.XLOOKUP("DstZone_IsAny",'Scoring_Config'!$A:$A,'Scoring_Config'!$C:$C,10),0),0)+IF(LEFT(AG954,4)="True",IF(_xlfn.XLOOKUP("Service_Any_OR_RangeGt1000",'Scoring_Config'!$A:$A,'Scoring_Config'!$D:$D,"Yes")="Yes",_xlfn.XLOOKUP("Service_Any_OR_RangeGt1000",'Scoring_Config'!$A:$A,'Scoring_Config'!$C:$C,10),0),0)+IF(LEFT(AH954,4)="True",IF(_xlfn.XLOOKUP("App_Any_OR_RangeGt1000",'Scoring_Config'!$A:$A,'Scoring_Config'!$D:$D,"Yes")="Yes",_xlfn.XLOOKUP("App_Any_OR_RangeGt1000",'Scoring_Config'!$A:$A,'Scoring_Config'!$C:$C,10),0),0)+IF(LEFT(AI954,4)="True",IF(_xlfn.XLOOKUP("Service_Insecure_Match",'Scoring_Config'!$A:$A,'Scoring_Config'!$D:$D,"Yes")="Yes",_xlfn.XLOOKUP("Service_Insecure_Match",'Scoring_Config'!$A:$A,'Scoring_Config'!$C:$C,5),0),0)+IF(LEFT(AJ954,4)="True",IF(_xlfn.XLOOKUP("Risky_Inbound",'Scoring_Config'!$A:$A,'Scoring_Config'!$D:$D,"Yes")="Yes",_xlfn.XLOOKUP("Risky_Inbound",'Scoring_Config'!$A:$A,'Scoring_Config'!$C:$C,50),0),0)+IF(LEFT(AK954,4)="True",IF(_xlfn.XLOOKUP("Risky_Outbound",'Scoring_Config'!$A:$A,'Scoring_Config'!$D:$D,"Yes")="Yes",_xlfn.XLOOKUP("Risky_Outbound",'Scoring_Config'!$A:$A,'Scoring_Config'!$C:$C,25),0),0)+IF(LEFT(AZ954,4)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954,FIND(",",AL954)+1,100)),0)+IF(LEFT(AM954,4)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954,FIND(",",AN954)+1,100)),0)+IF(_xlfn.XLOOKUP("Profile_Scoring",'Scoring_Config'!$A:$A,'Scoring_Config'!$D:$D,"Yes")="Yes",VALUE(MID(AO954,FIND(",",AO954)+1,100)),0)+IF(_xlfn.XLOOKUP("Options_Scoring",'Scoring_Config'!$A:$A,'Scoring_Config'!$D:$D,"Yes")="Yes",VALUE(MID(AP954,FIND(",",AP954)+1,100)),0)))</f>
        <v>0</v>
      </c>
      <c r="AZ954" cm="1">
        <f t="array" ref="AZ954">IF(FALSE,"True," &amp; IF(_xlfn.XLOOKUP("Migrate_Insecure",'Scoring_Config'!$A:$A,'Scoring_Config'!$D:$D,"Yes")="Yes",_xlfn.XLOOKUP("Migrate_Insecure",'Scoring_Config'!$A:$A,'Scoring_Config'!$C:$C,10),0),"False,0")</f>
        <v>0</v>
      </c>
    </row>
    <row r="955" spans="1:52">
      <c r="A955" t="s">
        <v>1979</v>
      </c>
      <c r="B955" t="s">
        <v>2928</v>
      </c>
      <c r="C955" t="s">
        <v>3542</v>
      </c>
      <c r="D955" t="s">
        <v>3545</v>
      </c>
      <c r="E955" t="s">
        <v>3563</v>
      </c>
      <c r="F955" t="s">
        <v>3926</v>
      </c>
      <c r="G955" t="s">
        <v>544</v>
      </c>
      <c r="H955" t="s">
        <v>174</v>
      </c>
      <c r="I955" t="s">
        <v>3926</v>
      </c>
      <c r="J955" t="s">
        <v>1116</v>
      </c>
      <c r="K955" t="s">
        <v>1901</v>
      </c>
      <c r="L955" t="s">
        <v>1526</v>
      </c>
      <c r="M955" t="s">
        <v>1974</v>
      </c>
      <c r="N955" t="s">
        <v>4315</v>
      </c>
      <c r="O955" t="s">
        <v>4319</v>
      </c>
      <c r="P955" t="s">
        <v>4323</v>
      </c>
      <c r="Q955" t="s">
        <v>4993</v>
      </c>
      <c r="R955" t="s">
        <v>5439</v>
      </c>
      <c r="S955" t="s">
        <v>4324</v>
      </c>
      <c r="T955" t="s">
        <v>5792</v>
      </c>
      <c r="U955" t="s">
        <v>6414</v>
      </c>
      <c r="Y955" cm="1">
        <f t="array" ref="Y955">IF(FALSE,"True," &amp; IF(_xlfn.XLOOKUP("Src_IsAny",'Scoring_Config'!$A:$A,'Scoring_Config'!$D:$D,"Yes")="Yes",_xlfn.XLOOKUP("Src_IsAny",'Scoring_Config'!$A:$A,'Scoring_Config'!$C:$C,10),0),"False,0")</f>
        <v>0</v>
      </c>
      <c r="Z955" cm="1">
        <f t="array" ref="Z955">IF(FALSE,"True," &amp; IF(_xlfn.XLOOKUP("Src_CIDR_Le_16",'Scoring_Config'!$A:$A,'Scoring_Config'!$D:$D,"Yes")="Yes",_xlfn.XLOOKUP("Src_CIDR_Le_16",'Scoring_Config'!$A:$A,'Scoring_Config'!$C:$C,10),0),"False,0")</f>
        <v>0</v>
      </c>
      <c r="AA955" cm="1">
        <f t="array" ref="AA955">IF(FALSE,"True," &amp; IF(_xlfn.XLOOKUP("Src_CIDR_17_22",'Scoring_Config'!$A:$A,'Scoring_Config'!$D:$D,"Yes")="Yes",_xlfn.XLOOKUP("Src_CIDR_17_22",'Scoring_Config'!$A:$A,'Scoring_Config'!$C:$C,5),0),"False,0")</f>
        <v>0</v>
      </c>
      <c r="AB955" cm="1">
        <f t="array" ref="AB955">IF(FALSE,"True," &amp; IF(_xlfn.XLOOKUP("Dst_IsAny",'Scoring_Config'!$A:$A,'Scoring_Config'!$D:$D,"Yes")="Yes",_xlfn.XLOOKUP("Dst_IsAny",'Scoring_Config'!$A:$A,'Scoring_Config'!$C:$C,10),0),"False,0")</f>
        <v>0</v>
      </c>
      <c r="AC955" cm="1">
        <f t="array" ref="AC955">IF(FALSE,"True," &amp; IF(_xlfn.XLOOKUP("Dst_CIDR_Le_16",'Scoring_Config'!$A:$A,'Scoring_Config'!$D:$D,"Yes")="Yes",_xlfn.XLOOKUP("Dst_CIDR_Le_16",'Scoring_Config'!$A:$A,'Scoring_Config'!$C:$C,10),0),"False,0")</f>
        <v>0</v>
      </c>
      <c r="AD955" cm="1">
        <f t="array" ref="AD955">IF(FALSE,"True," &amp; IF(_xlfn.XLOOKUP("Dst_CIDR_17_22",'Scoring_Config'!$A:$A,'Scoring_Config'!$D:$D,"Yes")="Yes",_xlfn.XLOOKUP("Dst_CIDR_17_22",'Scoring_Config'!$A:$A,'Scoring_Config'!$C:$C,5),0),"False,0")</f>
        <v>0</v>
      </c>
      <c r="AE955" cm="1">
        <f t="array" ref="AE955">IF(FALSE,"True," &amp; IF(_xlfn.XLOOKUP("SrcZone_IsAny",'Scoring_Config'!$A:$A,'Scoring_Config'!$D:$D,"Yes")="Yes",_xlfn.XLOOKUP("SrcZone_IsAny",'Scoring_Config'!$A:$A,'Scoring_Config'!$C:$C,10),0),"False,0")</f>
        <v>0</v>
      </c>
      <c r="AF955" cm="1">
        <f t="array" ref="AF955">IF(FALSE,"True," &amp; IF(_xlfn.XLOOKUP("DstZone_IsAny",'Scoring_Config'!$A:$A,'Scoring_Config'!$D:$D,"Yes")="Yes",_xlfn.XLOOKUP("DstZone_IsAny",'Scoring_Config'!$A:$A,'Scoring_Config'!$C:$C,10),0),"False,0")</f>
        <v>0</v>
      </c>
      <c r="AG955" cm="1">
        <f t="array" ref="AG95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55" cm="1">
        <f t="array" ref="AH955">IF(FALSE,"True," &amp; IF(_xlfn.XLOOKUP("App_Any_OR_RangeGt1000",'Scoring_Config'!$A:$A,'Scoring_Config'!$D:$D,"Yes")="Yes",_xlfn.XLOOKUP("App_Any_OR_RangeGt1000",'Scoring_Config'!$A:$A,'Scoring_Config'!$C:$C,10),0),"False,0")</f>
        <v>0</v>
      </c>
      <c r="AI955" cm="1">
        <f t="array" ref="AI955">IF(FALSE,"True," &amp; IF(_xlfn.XLOOKUP("Service_Insecure_Match",'Scoring_Config'!$A:$A,'Scoring_Config'!$D:$D,"Yes")="Yes",_xlfn.XLOOKUP("Service_Insecure_Match",'Scoring_Config'!$A:$A,'Scoring_Config'!$C:$C,5),0),"False,0")</f>
        <v>0</v>
      </c>
      <c r="AJ955" cm="1">
        <f t="array" ref="AJ955">IF(FALSE,"True," &amp; IF(_xlfn.XLOOKUP("Risky_Inbound",'Scoring_Config'!$A:$A,'Scoring_Config'!$D:$D,"Yes")="Yes",_xlfn.XLOOKUP("Risky_Inbound",'Scoring_Config'!$A:$A,'Scoring_Config'!$C:$C,50),0),"False,0")</f>
        <v>0</v>
      </c>
      <c r="AK955" cm="1">
        <f t="array" ref="AK955">IF(FALSE,"True," &amp; IF(_xlfn.XLOOKUP("Risky_Outbound",'Scoring_Config'!$A:$A,'Scoring_Config'!$D:$D,"Yes")="Yes",_xlfn.XLOOKUP("Risky_Outbound",'Scoring_Config'!$A:$A,'Scoring_Config'!$C:$C,25),0),"False,0")</f>
        <v>0</v>
      </c>
      <c r="AL955" t="s">
        <v>6699</v>
      </c>
      <c r="AM955" cm="1">
        <f t="array" ref="AM95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55" t="s">
        <v>6697</v>
      </c>
      <c r="AO955" t="s">
        <v>6697</v>
      </c>
      <c r="AP955" t="s">
        <v>6697</v>
      </c>
      <c r="AQ955" cm="1">
        <f t="array" ref="AQ955">IF(FALSE,"True," &amp; IF(_xlfn.XLOOKUP("Service_IsAny",'Scoring_Config'!$A:$A,'Scoring_Config'!$D:$D,"Yes")="Yes",_xlfn.XLOOKUP("Service_IsAny",'Scoring_Config'!$A:$A,'Scoring_Config'!$C:$C,0),0),"False,0")</f>
        <v>0</v>
      </c>
      <c r="AR955">
        <v>4</v>
      </c>
      <c r="AS955" cm="1">
        <f t="array" ref="AS955">IF(FALSE,"True," &amp; IF(_xlfn.XLOOKUP("Service_RangeGt1000",'Scoring_Config'!$A:$A,'Scoring_Config'!$D:$D,"Yes")="Yes",_xlfn.XLOOKUP("Service_RangeGt1000",'Scoring_Config'!$A:$A,'Scoring_Config'!$C:$C,0),0),"False,0")</f>
        <v>0</v>
      </c>
      <c r="AT955" cm="1">
        <f t="array" ref="AT955">IF(FALSE,"True," &amp; IF(_xlfn.XLOOKUP("App_IsAny",'Scoring_Config'!$A:$A,'Scoring_Config'!$D:$D,"Yes")="Yes",_xlfn.XLOOKUP("App_IsAny",'Scoring_Config'!$A:$A,'Scoring_Config'!$C:$C,0),0),"False,0")</f>
        <v>0</v>
      </c>
      <c r="AU955">
        <v>9</v>
      </c>
      <c r="AV955" cm="1">
        <f t="array" ref="AV955">IF(FALSE,"True," &amp; IF(_xlfn.XLOOKUP("App_RangeGt1000",'Scoring_Config'!$A:$A,'Scoring_Config'!$D:$D,"Yes")="Yes",_xlfn.XLOOKUP("App_RangeGt1000",'Scoring_Config'!$A:$A,'Scoring_Config'!$C:$C,0),0),"False,0")</f>
        <v>0</v>
      </c>
      <c r="AW955" cm="1">
        <f t="array" ref="AW955">IF(FALSE,"True," &amp; IF(_xlfn.XLOOKUP("Action_IsDenyOrDrop",'Scoring_Config'!$A:$A,'Scoring_Config'!$D:$D,"Yes")="Yes",_xlfn.XLOOKUP("Action_IsDenyOrDrop",'Scoring_Config'!$A:$A,'Scoring_Config'!$C:$C,0),0),"False,0")</f>
        <v>0</v>
      </c>
      <c r="AX955" cm="1">
        <f t="array" ref="AX955">IF(LEFT(AW955,4)="True",0,(IF(LEFT(Y955,4)="True",IF(_xlfn.XLOOKUP("Src_IsAny",'Scoring_Config'!$A:$A,'Scoring_Config'!$D:$D,"Yes")="Yes",_xlfn.XLOOKUP("Src_IsAny",'Scoring_Config'!$A:$A,'Scoring_Config'!$C:$C,10),0),0)+IF(LEFT(Z955,4)="True",IF(_xlfn.XLOOKUP("Src_CIDR_Le_16",'Scoring_Config'!$A:$A,'Scoring_Config'!$D:$D,"Yes")="Yes",_xlfn.XLOOKUP("Src_CIDR_Le_16",'Scoring_Config'!$A:$A,'Scoring_Config'!$C:$C,10),0),0)+IF(LEFT(AA955,4)="True",IF(_xlfn.XLOOKUP("Src_CIDR_17_22",'Scoring_Config'!$A:$A,'Scoring_Config'!$D:$D,"Yes")="Yes",_xlfn.XLOOKUP("Src_CIDR_17_22",'Scoring_Config'!$A:$A,'Scoring_Config'!$C:$C,5),0),0)+IF(LEFT(AB955,4)="True",IF(_xlfn.XLOOKUP("Dst_IsAny",'Scoring_Config'!$A:$A,'Scoring_Config'!$D:$D,"Yes")="Yes",_xlfn.XLOOKUP("Dst_IsAny",'Scoring_Config'!$A:$A,'Scoring_Config'!$C:$C,10),0),0)+IF(LEFT(AC955,4)="True",IF(_xlfn.XLOOKUP("Dst_CIDR_Le_16",'Scoring_Config'!$A:$A,'Scoring_Config'!$D:$D,"Yes")="Yes",_xlfn.XLOOKUP("Dst_CIDR_Le_16",'Scoring_Config'!$A:$A,'Scoring_Config'!$C:$C,10),0),0)+IF(LEFT(AD955,4)="True",IF(_xlfn.XLOOKUP("Dst_CIDR_17_22",'Scoring_Config'!$A:$A,'Scoring_Config'!$D:$D,"Yes")="Yes",_xlfn.XLOOKUP("Dst_CIDR_17_22",'Scoring_Config'!$A:$A,'Scoring_Config'!$C:$C,5),0),0)+IF(LEFT(AE955,4)="True",IF(_xlfn.XLOOKUP("SrcZone_IsAny",'Scoring_Config'!$A:$A,'Scoring_Config'!$D:$D,"Yes")="Yes",_xlfn.XLOOKUP("SrcZone_IsAny",'Scoring_Config'!$A:$A,'Scoring_Config'!$C:$C,10),0),0)+IF(LEFT(AF955,4)="True",IF(_xlfn.XLOOKUP("DstZone_IsAny",'Scoring_Config'!$A:$A,'Scoring_Config'!$D:$D,"Yes")="Yes",_xlfn.XLOOKUP("DstZone_IsAny",'Scoring_Config'!$A:$A,'Scoring_Config'!$C:$C,10),0),0)+IF(LEFT(AG955,4)="True",IF(_xlfn.XLOOKUP("Service_Any_OR_RangeGt1000",'Scoring_Config'!$A:$A,'Scoring_Config'!$D:$D,"Yes")="Yes",_xlfn.XLOOKUP("Service_Any_OR_RangeGt1000",'Scoring_Config'!$A:$A,'Scoring_Config'!$C:$C,10),0),0)+IF(LEFT(AH955,4)="True",IF(_xlfn.XLOOKUP("App_Any_OR_RangeGt1000",'Scoring_Config'!$A:$A,'Scoring_Config'!$D:$D,"Yes")="Yes",_xlfn.XLOOKUP("App_Any_OR_RangeGt1000",'Scoring_Config'!$A:$A,'Scoring_Config'!$C:$C,10),0),0)+IF(LEFT(AI955,4)="True",IF(_xlfn.XLOOKUP("Service_Insecure_Match",'Scoring_Config'!$A:$A,'Scoring_Config'!$D:$D,"Yes")="Yes",_xlfn.XLOOKUP("Service_Insecure_Match",'Scoring_Config'!$A:$A,'Scoring_Config'!$C:$C,5),0),0)+IF(LEFT(AJ955,4)="True",IF(_xlfn.XLOOKUP("Risky_Inbound",'Scoring_Config'!$A:$A,'Scoring_Config'!$D:$D,"Yes")="Yes",_xlfn.XLOOKUP("Risky_Inbound",'Scoring_Config'!$A:$A,'Scoring_Config'!$C:$C,50),0),0)+IF(LEFT(AK955,4)="True",IF(_xlfn.XLOOKUP("Risky_Outbound",'Scoring_Config'!$A:$A,'Scoring_Config'!$D:$D,"Yes")="Yes",_xlfn.XLOOKUP("Risky_Outbound",'Scoring_Config'!$A:$A,'Scoring_Config'!$C:$C,25),0),0)+IF(LEFT(AZ955,4)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955,FIND(",",AL955)+1,100)),0)+IF(LEFT(AM955,4)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955,FIND(",",AN955)+1,100)),0)+IF(_xlfn.XLOOKUP("Profile_Scoring",'Scoring_Config'!$A:$A,'Scoring_Config'!$D:$D,"Yes")="Yes",VALUE(MID(AO955,FIND(",",AO955)+1,100)),0)+IF(_xlfn.XLOOKUP("Options_Scoring",'Scoring_Config'!$A:$A,'Scoring_Config'!$D:$D,"Yes")="Yes",VALUE(MID(AP955,FIND(",",AP955)+1,100)),0)))</f>
        <v>0</v>
      </c>
      <c r="AZ955" cm="1">
        <f t="array" ref="AZ955">IF(FALSE,"True," &amp; IF(_xlfn.XLOOKUP("Migrate_Insecure",'Scoring_Config'!$A:$A,'Scoring_Config'!$D:$D,"Yes")="Yes",_xlfn.XLOOKUP("Migrate_Insecure",'Scoring_Config'!$A:$A,'Scoring_Config'!$C:$C,10),0),"False,0")</f>
        <v>0</v>
      </c>
    </row>
    <row r="956" spans="1:52">
      <c r="A956" t="s">
        <v>1979</v>
      </c>
      <c r="B956" t="s">
        <v>2929</v>
      </c>
      <c r="C956" t="s">
        <v>3542</v>
      </c>
      <c r="D956" t="s">
        <v>3545</v>
      </c>
      <c r="E956" t="s">
        <v>3563</v>
      </c>
      <c r="F956" t="s">
        <v>3674</v>
      </c>
      <c r="G956" t="s">
        <v>527</v>
      </c>
      <c r="H956" t="s">
        <v>174</v>
      </c>
      <c r="I956" t="s">
        <v>3794</v>
      </c>
      <c r="J956" t="s">
        <v>1117</v>
      </c>
      <c r="K956" t="s">
        <v>1666</v>
      </c>
      <c r="L956" t="s">
        <v>1509</v>
      </c>
      <c r="M956" t="s">
        <v>1974</v>
      </c>
      <c r="N956" t="s">
        <v>4315</v>
      </c>
      <c r="O956" t="s">
        <v>4319</v>
      </c>
      <c r="P956" t="s">
        <v>4321</v>
      </c>
      <c r="Q956" t="s">
        <v>4994</v>
      </c>
      <c r="R956" t="s">
        <v>5440</v>
      </c>
      <c r="S956" t="s">
        <v>5440</v>
      </c>
      <c r="T956" t="s">
        <v>5792</v>
      </c>
      <c r="U956" t="s">
        <v>6415</v>
      </c>
      <c r="Y956" cm="1">
        <f t="array" ref="Y956">IF(FALSE,"True," &amp; IF(_xlfn.XLOOKUP("Src_IsAny",'Scoring_Config'!$A:$A,'Scoring_Config'!$D:$D,"Yes")="Yes",_xlfn.XLOOKUP("Src_IsAny",'Scoring_Config'!$A:$A,'Scoring_Config'!$C:$C,10),0),"False,0")</f>
        <v>0</v>
      </c>
      <c r="Z956" cm="1">
        <f t="array" ref="Z956">IF(FALSE,"True," &amp; IF(_xlfn.XLOOKUP("Src_CIDR_Le_16",'Scoring_Config'!$A:$A,'Scoring_Config'!$D:$D,"Yes")="Yes",_xlfn.XLOOKUP("Src_CIDR_Le_16",'Scoring_Config'!$A:$A,'Scoring_Config'!$C:$C,10),0),"False,0")</f>
        <v>0</v>
      </c>
      <c r="AA956" cm="1">
        <f t="array" ref="AA956">IF(FALSE,"True," &amp; IF(_xlfn.XLOOKUP("Src_CIDR_17_22",'Scoring_Config'!$A:$A,'Scoring_Config'!$D:$D,"Yes")="Yes",_xlfn.XLOOKUP("Src_CIDR_17_22",'Scoring_Config'!$A:$A,'Scoring_Config'!$C:$C,5),0),"False,0")</f>
        <v>0</v>
      </c>
      <c r="AB956" cm="1">
        <f t="array" ref="AB956">IF(FALSE,"True," &amp; IF(_xlfn.XLOOKUP("Dst_IsAny",'Scoring_Config'!$A:$A,'Scoring_Config'!$D:$D,"Yes")="Yes",_xlfn.XLOOKUP("Dst_IsAny",'Scoring_Config'!$A:$A,'Scoring_Config'!$C:$C,10),0),"False,0")</f>
        <v>0</v>
      </c>
      <c r="AC956" cm="1">
        <f t="array" ref="AC956">IF(FALSE,"True," &amp; IF(_xlfn.XLOOKUP("Dst_CIDR_Le_16",'Scoring_Config'!$A:$A,'Scoring_Config'!$D:$D,"Yes")="Yes",_xlfn.XLOOKUP("Dst_CIDR_Le_16",'Scoring_Config'!$A:$A,'Scoring_Config'!$C:$C,10),0),"False,0")</f>
        <v>0</v>
      </c>
      <c r="AD956" cm="1">
        <f t="array" ref="AD956">IF(FALSE,"True," &amp; IF(_xlfn.XLOOKUP("Dst_CIDR_17_22",'Scoring_Config'!$A:$A,'Scoring_Config'!$D:$D,"Yes")="Yes",_xlfn.XLOOKUP("Dst_CIDR_17_22",'Scoring_Config'!$A:$A,'Scoring_Config'!$C:$C,5),0),"False,0")</f>
        <v>0</v>
      </c>
      <c r="AE956" cm="1">
        <f t="array" ref="AE956">IF(FALSE,"True," &amp; IF(_xlfn.XLOOKUP("SrcZone_IsAny",'Scoring_Config'!$A:$A,'Scoring_Config'!$D:$D,"Yes")="Yes",_xlfn.XLOOKUP("SrcZone_IsAny",'Scoring_Config'!$A:$A,'Scoring_Config'!$C:$C,10),0),"False,0")</f>
        <v>0</v>
      </c>
      <c r="AF956" cm="1">
        <f t="array" ref="AF956">IF(FALSE,"True," &amp; IF(_xlfn.XLOOKUP("DstZone_IsAny",'Scoring_Config'!$A:$A,'Scoring_Config'!$D:$D,"Yes")="Yes",_xlfn.XLOOKUP("DstZone_IsAny",'Scoring_Config'!$A:$A,'Scoring_Config'!$C:$C,10),0),"False,0")</f>
        <v>0</v>
      </c>
      <c r="AG956" cm="1">
        <f t="array" ref="AG95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56" cm="1">
        <f t="array" ref="AH956">IF(FALSE,"True," &amp; IF(_xlfn.XLOOKUP("App_Any_OR_RangeGt1000",'Scoring_Config'!$A:$A,'Scoring_Config'!$D:$D,"Yes")="Yes",_xlfn.XLOOKUP("App_Any_OR_RangeGt1000",'Scoring_Config'!$A:$A,'Scoring_Config'!$C:$C,10),0),"False,0")</f>
        <v>0</v>
      </c>
      <c r="AI956" cm="1">
        <f t="array" ref="AI956">IF(FALSE,"True," &amp; IF(_xlfn.XLOOKUP("Service_Insecure_Match",'Scoring_Config'!$A:$A,'Scoring_Config'!$D:$D,"Yes")="Yes",_xlfn.XLOOKUP("Service_Insecure_Match",'Scoring_Config'!$A:$A,'Scoring_Config'!$C:$C,5),0),"False,0")</f>
        <v>0</v>
      </c>
      <c r="AJ956" cm="1">
        <f t="array" ref="AJ956">IF(FALSE,"True," &amp; IF(_xlfn.XLOOKUP("Risky_Inbound",'Scoring_Config'!$A:$A,'Scoring_Config'!$D:$D,"Yes")="Yes",_xlfn.XLOOKUP("Risky_Inbound",'Scoring_Config'!$A:$A,'Scoring_Config'!$C:$C,50),0),"False,0")</f>
        <v>0</v>
      </c>
      <c r="AK956" cm="1">
        <f t="array" ref="AK956">IF(FALSE,"True," &amp; IF(_xlfn.XLOOKUP("Risky_Outbound",'Scoring_Config'!$A:$A,'Scoring_Config'!$D:$D,"Yes")="Yes",_xlfn.XLOOKUP("Risky_Outbound",'Scoring_Config'!$A:$A,'Scoring_Config'!$C:$C,25),0),"False,0")</f>
        <v>0</v>
      </c>
      <c r="AL956" t="s">
        <v>6700</v>
      </c>
      <c r="AM956" cm="1">
        <f t="array" ref="AM95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56" t="s">
        <v>6697</v>
      </c>
      <c r="AO956" t="s">
        <v>6697</v>
      </c>
      <c r="AP956" t="s">
        <v>6697</v>
      </c>
      <c r="AQ956" cm="1">
        <f t="array" ref="AQ956">IF(FALSE,"True," &amp; IF(_xlfn.XLOOKUP("Service_IsAny",'Scoring_Config'!$A:$A,'Scoring_Config'!$D:$D,"Yes")="Yes",_xlfn.XLOOKUP("Service_IsAny",'Scoring_Config'!$A:$A,'Scoring_Config'!$C:$C,0),0),"False,0")</f>
        <v>0</v>
      </c>
      <c r="AR956">
        <v>2</v>
      </c>
      <c r="AS956" cm="1">
        <f t="array" ref="AS956">IF(FALSE,"True," &amp; IF(_xlfn.XLOOKUP("Service_RangeGt1000",'Scoring_Config'!$A:$A,'Scoring_Config'!$D:$D,"Yes")="Yes",_xlfn.XLOOKUP("Service_RangeGt1000",'Scoring_Config'!$A:$A,'Scoring_Config'!$C:$C,0),0),"False,0")</f>
        <v>0</v>
      </c>
      <c r="AT956" cm="1">
        <f t="array" ref="AT956">IF(FALSE,"True," &amp; IF(_xlfn.XLOOKUP("App_IsAny",'Scoring_Config'!$A:$A,'Scoring_Config'!$D:$D,"Yes")="Yes",_xlfn.XLOOKUP("App_IsAny",'Scoring_Config'!$A:$A,'Scoring_Config'!$C:$C,0),0),"False,0")</f>
        <v>0</v>
      </c>
      <c r="AU956">
        <v>2</v>
      </c>
      <c r="AV956" cm="1">
        <f t="array" ref="AV956">IF(FALSE,"True," &amp; IF(_xlfn.XLOOKUP("App_RangeGt1000",'Scoring_Config'!$A:$A,'Scoring_Config'!$D:$D,"Yes")="Yes",_xlfn.XLOOKUP("App_RangeGt1000",'Scoring_Config'!$A:$A,'Scoring_Config'!$C:$C,0),0),"False,0")</f>
        <v>0</v>
      </c>
      <c r="AW956" cm="1">
        <f t="array" ref="AW956">IF(FALSE,"True," &amp; IF(_xlfn.XLOOKUP("Action_IsDenyOrDrop",'Scoring_Config'!$A:$A,'Scoring_Config'!$D:$D,"Yes")="Yes",_xlfn.XLOOKUP("Action_IsDenyOrDrop",'Scoring_Config'!$A:$A,'Scoring_Config'!$C:$C,0),0),"False,0")</f>
        <v>0</v>
      </c>
      <c r="AX956" cm="1">
        <f t="array" ref="AX956">IF(LEFT(AW956,4)="True",0,(IF(LEFT(Y956,4)="True",IF(_xlfn.XLOOKUP("Src_IsAny",'Scoring_Config'!$A:$A,'Scoring_Config'!$D:$D,"Yes")="Yes",_xlfn.XLOOKUP("Src_IsAny",'Scoring_Config'!$A:$A,'Scoring_Config'!$C:$C,10),0),0)+IF(LEFT(Z956,4)="True",IF(_xlfn.XLOOKUP("Src_CIDR_Le_16",'Scoring_Config'!$A:$A,'Scoring_Config'!$D:$D,"Yes")="Yes",_xlfn.XLOOKUP("Src_CIDR_Le_16",'Scoring_Config'!$A:$A,'Scoring_Config'!$C:$C,10),0),0)+IF(LEFT(AA956,4)="True",IF(_xlfn.XLOOKUP("Src_CIDR_17_22",'Scoring_Config'!$A:$A,'Scoring_Config'!$D:$D,"Yes")="Yes",_xlfn.XLOOKUP("Src_CIDR_17_22",'Scoring_Config'!$A:$A,'Scoring_Config'!$C:$C,5),0),0)+IF(LEFT(AB956,4)="True",IF(_xlfn.XLOOKUP("Dst_IsAny",'Scoring_Config'!$A:$A,'Scoring_Config'!$D:$D,"Yes")="Yes",_xlfn.XLOOKUP("Dst_IsAny",'Scoring_Config'!$A:$A,'Scoring_Config'!$C:$C,10),0),0)+IF(LEFT(AC956,4)="True",IF(_xlfn.XLOOKUP("Dst_CIDR_Le_16",'Scoring_Config'!$A:$A,'Scoring_Config'!$D:$D,"Yes")="Yes",_xlfn.XLOOKUP("Dst_CIDR_Le_16",'Scoring_Config'!$A:$A,'Scoring_Config'!$C:$C,10),0),0)+IF(LEFT(AD956,4)="True",IF(_xlfn.XLOOKUP("Dst_CIDR_17_22",'Scoring_Config'!$A:$A,'Scoring_Config'!$D:$D,"Yes")="Yes",_xlfn.XLOOKUP("Dst_CIDR_17_22",'Scoring_Config'!$A:$A,'Scoring_Config'!$C:$C,5),0),0)+IF(LEFT(AE956,4)="True",IF(_xlfn.XLOOKUP("SrcZone_IsAny",'Scoring_Config'!$A:$A,'Scoring_Config'!$D:$D,"Yes")="Yes",_xlfn.XLOOKUP("SrcZone_IsAny",'Scoring_Config'!$A:$A,'Scoring_Config'!$C:$C,10),0),0)+IF(LEFT(AF956,4)="True",IF(_xlfn.XLOOKUP("DstZone_IsAny",'Scoring_Config'!$A:$A,'Scoring_Config'!$D:$D,"Yes")="Yes",_xlfn.XLOOKUP("DstZone_IsAny",'Scoring_Config'!$A:$A,'Scoring_Config'!$C:$C,10),0),0)+IF(LEFT(AG956,4)="True",IF(_xlfn.XLOOKUP("Service_Any_OR_RangeGt1000",'Scoring_Config'!$A:$A,'Scoring_Config'!$D:$D,"Yes")="Yes",_xlfn.XLOOKUP("Service_Any_OR_RangeGt1000",'Scoring_Config'!$A:$A,'Scoring_Config'!$C:$C,10),0),0)+IF(LEFT(AH956,4)="True",IF(_xlfn.XLOOKUP("App_Any_OR_RangeGt1000",'Scoring_Config'!$A:$A,'Scoring_Config'!$D:$D,"Yes")="Yes",_xlfn.XLOOKUP("App_Any_OR_RangeGt1000",'Scoring_Config'!$A:$A,'Scoring_Config'!$C:$C,10),0),0)+IF(LEFT(AI956,4)="True",IF(_xlfn.XLOOKUP("Service_Insecure_Match",'Scoring_Config'!$A:$A,'Scoring_Config'!$D:$D,"Yes")="Yes",_xlfn.XLOOKUP("Service_Insecure_Match",'Scoring_Config'!$A:$A,'Scoring_Config'!$C:$C,5),0),0)+IF(LEFT(AJ956,4)="True",IF(_xlfn.XLOOKUP("Risky_Inbound",'Scoring_Config'!$A:$A,'Scoring_Config'!$D:$D,"Yes")="Yes",_xlfn.XLOOKUP("Risky_Inbound",'Scoring_Config'!$A:$A,'Scoring_Config'!$C:$C,50),0),0)+IF(LEFT(AK956,4)="True",IF(_xlfn.XLOOKUP("Risky_Outbound",'Scoring_Config'!$A:$A,'Scoring_Config'!$D:$D,"Yes")="Yes",_xlfn.XLOOKUP("Risky_Outbound",'Scoring_Config'!$A:$A,'Scoring_Config'!$C:$C,25),0),0)+IF(LEFT(AZ956,4)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956,FIND(",",AL956)+1,100)),0)+IF(LEFT(AM956,4)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956,FIND(",",AN956)+1,100)),0)+IF(_xlfn.XLOOKUP("Profile_Scoring",'Scoring_Config'!$A:$A,'Scoring_Config'!$D:$D,"Yes")="Yes",VALUE(MID(AO956,FIND(",",AO956)+1,100)),0)+IF(_xlfn.XLOOKUP("Options_Scoring",'Scoring_Config'!$A:$A,'Scoring_Config'!$D:$D,"Yes")="Yes",VALUE(MID(AP956,FIND(",",AP956)+1,100)),0)))</f>
        <v>0</v>
      </c>
      <c r="AZ956" cm="1">
        <f t="array" ref="AZ956">IF(FALSE,"True," &amp; IF(_xlfn.XLOOKUP("Migrate_Insecure",'Scoring_Config'!$A:$A,'Scoring_Config'!$D:$D,"Yes")="Yes",_xlfn.XLOOKUP("Migrate_Insecure",'Scoring_Config'!$A:$A,'Scoring_Config'!$C:$C,10),0),"False,0")</f>
        <v>0</v>
      </c>
    </row>
    <row r="957" spans="1:52">
      <c r="A957" t="s">
        <v>1979</v>
      </c>
      <c r="B957" t="s">
        <v>2930</v>
      </c>
      <c r="C957" t="s">
        <v>3542</v>
      </c>
      <c r="D957" t="s">
        <v>3545</v>
      </c>
      <c r="E957" t="s">
        <v>3563</v>
      </c>
      <c r="F957" t="s">
        <v>3914</v>
      </c>
      <c r="G957" t="s">
        <v>545</v>
      </c>
      <c r="H957" t="s">
        <v>174</v>
      </c>
      <c r="I957" t="s">
        <v>3914</v>
      </c>
      <c r="J957" t="s">
        <v>551</v>
      </c>
      <c r="K957" t="s">
        <v>1667</v>
      </c>
      <c r="L957" t="s">
        <v>1327</v>
      </c>
      <c r="M957" t="s">
        <v>1974</v>
      </c>
      <c r="N957" t="s">
        <v>4315</v>
      </c>
      <c r="O957" t="s">
        <v>4319</v>
      </c>
      <c r="P957" t="s">
        <v>4323</v>
      </c>
      <c r="Q957" t="s">
        <v>4995</v>
      </c>
      <c r="R957" t="s">
        <v>5439</v>
      </c>
      <c r="S957" t="s">
        <v>4324</v>
      </c>
      <c r="T957" t="s">
        <v>5792</v>
      </c>
      <c r="U957" t="s">
        <v>6416</v>
      </c>
      <c r="Y957" cm="1">
        <f t="array" ref="Y957">IF(FALSE,"True," &amp; IF(_xlfn.XLOOKUP("Src_IsAny",'Scoring_Config'!$A:$A,'Scoring_Config'!$D:$D,"Yes")="Yes",_xlfn.XLOOKUP("Src_IsAny",'Scoring_Config'!$A:$A,'Scoring_Config'!$C:$C,10),0),"False,0")</f>
        <v>0</v>
      </c>
      <c r="Z957" cm="1">
        <f t="array" ref="Z957">IF(FALSE,"True," &amp; IF(_xlfn.XLOOKUP("Src_CIDR_Le_16",'Scoring_Config'!$A:$A,'Scoring_Config'!$D:$D,"Yes")="Yes",_xlfn.XLOOKUP("Src_CIDR_Le_16",'Scoring_Config'!$A:$A,'Scoring_Config'!$C:$C,10),0),"False,0")</f>
        <v>0</v>
      </c>
      <c r="AA957" cm="1">
        <f t="array" ref="AA957">IF(FALSE,"True," &amp; IF(_xlfn.XLOOKUP("Src_CIDR_17_22",'Scoring_Config'!$A:$A,'Scoring_Config'!$D:$D,"Yes")="Yes",_xlfn.XLOOKUP("Src_CIDR_17_22",'Scoring_Config'!$A:$A,'Scoring_Config'!$C:$C,5),0),"False,0")</f>
        <v>0</v>
      </c>
      <c r="AB957" cm="1">
        <f t="array" ref="AB957">IF(FALSE,"True," &amp; IF(_xlfn.XLOOKUP("Dst_IsAny",'Scoring_Config'!$A:$A,'Scoring_Config'!$D:$D,"Yes")="Yes",_xlfn.XLOOKUP("Dst_IsAny",'Scoring_Config'!$A:$A,'Scoring_Config'!$C:$C,10),0),"False,0")</f>
        <v>0</v>
      </c>
      <c r="AC957" cm="1">
        <f t="array" ref="AC957">IF(FALSE,"True," &amp; IF(_xlfn.XLOOKUP("Dst_CIDR_Le_16",'Scoring_Config'!$A:$A,'Scoring_Config'!$D:$D,"Yes")="Yes",_xlfn.XLOOKUP("Dst_CIDR_Le_16",'Scoring_Config'!$A:$A,'Scoring_Config'!$C:$C,10),0),"False,0")</f>
        <v>0</v>
      </c>
      <c r="AD957" cm="1">
        <f t="array" ref="AD957">IF(FALSE,"True," &amp; IF(_xlfn.XLOOKUP("Dst_CIDR_17_22",'Scoring_Config'!$A:$A,'Scoring_Config'!$D:$D,"Yes")="Yes",_xlfn.XLOOKUP("Dst_CIDR_17_22",'Scoring_Config'!$A:$A,'Scoring_Config'!$C:$C,5),0),"False,0")</f>
        <v>0</v>
      </c>
      <c r="AE957" cm="1">
        <f t="array" ref="AE957">IF(FALSE,"True," &amp; IF(_xlfn.XLOOKUP("SrcZone_IsAny",'Scoring_Config'!$A:$A,'Scoring_Config'!$D:$D,"Yes")="Yes",_xlfn.XLOOKUP("SrcZone_IsAny",'Scoring_Config'!$A:$A,'Scoring_Config'!$C:$C,10),0),"False,0")</f>
        <v>0</v>
      </c>
      <c r="AF957" cm="1">
        <f t="array" ref="AF957">IF(FALSE,"True," &amp; IF(_xlfn.XLOOKUP("DstZone_IsAny",'Scoring_Config'!$A:$A,'Scoring_Config'!$D:$D,"Yes")="Yes",_xlfn.XLOOKUP("DstZone_IsAny",'Scoring_Config'!$A:$A,'Scoring_Config'!$C:$C,10),0),"False,0")</f>
        <v>0</v>
      </c>
      <c r="AG957" cm="1">
        <f t="array" ref="AG95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57" cm="1">
        <f t="array" ref="AH957">IF(FALSE,"True," &amp; IF(_xlfn.XLOOKUP("App_Any_OR_RangeGt1000",'Scoring_Config'!$A:$A,'Scoring_Config'!$D:$D,"Yes")="Yes",_xlfn.XLOOKUP("App_Any_OR_RangeGt1000",'Scoring_Config'!$A:$A,'Scoring_Config'!$C:$C,10),0),"False,0")</f>
        <v>0</v>
      </c>
      <c r="AI957" cm="1">
        <f t="array" ref="AI957">IF(FALSE,"True," &amp; IF(_xlfn.XLOOKUP("Service_Insecure_Match",'Scoring_Config'!$A:$A,'Scoring_Config'!$D:$D,"Yes")="Yes",_xlfn.XLOOKUP("Service_Insecure_Match",'Scoring_Config'!$A:$A,'Scoring_Config'!$C:$C,5),0),"False,0")</f>
        <v>0</v>
      </c>
      <c r="AJ957" cm="1">
        <f t="array" ref="AJ957">IF(FALSE,"True," &amp; IF(_xlfn.XLOOKUP("Risky_Inbound",'Scoring_Config'!$A:$A,'Scoring_Config'!$D:$D,"Yes")="Yes",_xlfn.XLOOKUP("Risky_Inbound",'Scoring_Config'!$A:$A,'Scoring_Config'!$C:$C,50),0),"False,0")</f>
        <v>0</v>
      </c>
      <c r="AK957" cm="1">
        <f t="array" ref="AK957">IF(FALSE,"True," &amp; IF(_xlfn.XLOOKUP("Risky_Outbound",'Scoring_Config'!$A:$A,'Scoring_Config'!$D:$D,"Yes")="Yes",_xlfn.XLOOKUP("Risky_Outbound",'Scoring_Config'!$A:$A,'Scoring_Config'!$C:$C,25),0),"False,0")</f>
        <v>0</v>
      </c>
      <c r="AL957" t="s">
        <v>6699</v>
      </c>
      <c r="AM957" cm="1">
        <f t="array" ref="AM95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57" t="s">
        <v>6697</v>
      </c>
      <c r="AO957" t="s">
        <v>6697</v>
      </c>
      <c r="AP957" t="s">
        <v>6697</v>
      </c>
      <c r="AQ957" cm="1">
        <f t="array" ref="AQ957">IF(FALSE,"True," &amp; IF(_xlfn.XLOOKUP("Service_IsAny",'Scoring_Config'!$A:$A,'Scoring_Config'!$D:$D,"Yes")="Yes",_xlfn.XLOOKUP("Service_IsAny",'Scoring_Config'!$A:$A,'Scoring_Config'!$C:$C,0),0),"False,0")</f>
        <v>0</v>
      </c>
      <c r="AR957">
        <v>0</v>
      </c>
      <c r="AS957" cm="1">
        <f t="array" ref="AS957">IF(FALSE,"True," &amp; IF(_xlfn.XLOOKUP("Service_RangeGt1000",'Scoring_Config'!$A:$A,'Scoring_Config'!$D:$D,"Yes")="Yes",_xlfn.XLOOKUP("Service_RangeGt1000",'Scoring_Config'!$A:$A,'Scoring_Config'!$C:$C,0),0),"False,0")</f>
        <v>0</v>
      </c>
      <c r="AT957" cm="1">
        <f t="array" ref="AT957">IF(FALSE,"True," &amp; IF(_xlfn.XLOOKUP("App_IsAny",'Scoring_Config'!$A:$A,'Scoring_Config'!$D:$D,"Yes")="Yes",_xlfn.XLOOKUP("App_IsAny",'Scoring_Config'!$A:$A,'Scoring_Config'!$C:$C,0),0),"False,0")</f>
        <v>0</v>
      </c>
      <c r="AU957">
        <v>1</v>
      </c>
      <c r="AV957" cm="1">
        <f t="array" ref="AV957">IF(FALSE,"True," &amp; IF(_xlfn.XLOOKUP("App_RangeGt1000",'Scoring_Config'!$A:$A,'Scoring_Config'!$D:$D,"Yes")="Yes",_xlfn.XLOOKUP("App_RangeGt1000",'Scoring_Config'!$A:$A,'Scoring_Config'!$C:$C,0),0),"False,0")</f>
        <v>0</v>
      </c>
      <c r="AW957" cm="1">
        <f t="array" ref="AW957">IF(FALSE,"True," &amp; IF(_xlfn.XLOOKUP("Action_IsDenyOrDrop",'Scoring_Config'!$A:$A,'Scoring_Config'!$D:$D,"Yes")="Yes",_xlfn.XLOOKUP("Action_IsDenyOrDrop",'Scoring_Config'!$A:$A,'Scoring_Config'!$C:$C,0),0),"False,0")</f>
        <v>0</v>
      </c>
      <c r="AX957" cm="1">
        <f t="array" ref="AX957">IF(LEFT(AW957,4)="True",0,(IF(LEFT(Y957,4)="True",IF(_xlfn.XLOOKUP("Src_IsAny",'Scoring_Config'!$A:$A,'Scoring_Config'!$D:$D,"Yes")="Yes",_xlfn.XLOOKUP("Src_IsAny",'Scoring_Config'!$A:$A,'Scoring_Config'!$C:$C,10),0),0)+IF(LEFT(Z957,4)="True",IF(_xlfn.XLOOKUP("Src_CIDR_Le_16",'Scoring_Config'!$A:$A,'Scoring_Config'!$D:$D,"Yes")="Yes",_xlfn.XLOOKUP("Src_CIDR_Le_16",'Scoring_Config'!$A:$A,'Scoring_Config'!$C:$C,10),0),0)+IF(LEFT(AA957,4)="True",IF(_xlfn.XLOOKUP("Src_CIDR_17_22",'Scoring_Config'!$A:$A,'Scoring_Config'!$D:$D,"Yes")="Yes",_xlfn.XLOOKUP("Src_CIDR_17_22",'Scoring_Config'!$A:$A,'Scoring_Config'!$C:$C,5),0),0)+IF(LEFT(AB957,4)="True",IF(_xlfn.XLOOKUP("Dst_IsAny",'Scoring_Config'!$A:$A,'Scoring_Config'!$D:$D,"Yes")="Yes",_xlfn.XLOOKUP("Dst_IsAny",'Scoring_Config'!$A:$A,'Scoring_Config'!$C:$C,10),0),0)+IF(LEFT(AC957,4)="True",IF(_xlfn.XLOOKUP("Dst_CIDR_Le_16",'Scoring_Config'!$A:$A,'Scoring_Config'!$D:$D,"Yes")="Yes",_xlfn.XLOOKUP("Dst_CIDR_Le_16",'Scoring_Config'!$A:$A,'Scoring_Config'!$C:$C,10),0),0)+IF(LEFT(AD957,4)="True",IF(_xlfn.XLOOKUP("Dst_CIDR_17_22",'Scoring_Config'!$A:$A,'Scoring_Config'!$D:$D,"Yes")="Yes",_xlfn.XLOOKUP("Dst_CIDR_17_22",'Scoring_Config'!$A:$A,'Scoring_Config'!$C:$C,5),0),0)+IF(LEFT(AE957,4)="True",IF(_xlfn.XLOOKUP("SrcZone_IsAny",'Scoring_Config'!$A:$A,'Scoring_Config'!$D:$D,"Yes")="Yes",_xlfn.XLOOKUP("SrcZone_IsAny",'Scoring_Config'!$A:$A,'Scoring_Config'!$C:$C,10),0),0)+IF(LEFT(AF957,4)="True",IF(_xlfn.XLOOKUP("DstZone_IsAny",'Scoring_Config'!$A:$A,'Scoring_Config'!$D:$D,"Yes")="Yes",_xlfn.XLOOKUP("DstZone_IsAny",'Scoring_Config'!$A:$A,'Scoring_Config'!$C:$C,10),0),0)+IF(LEFT(AG957,4)="True",IF(_xlfn.XLOOKUP("Service_Any_OR_RangeGt1000",'Scoring_Config'!$A:$A,'Scoring_Config'!$D:$D,"Yes")="Yes",_xlfn.XLOOKUP("Service_Any_OR_RangeGt1000",'Scoring_Config'!$A:$A,'Scoring_Config'!$C:$C,10),0),0)+IF(LEFT(AH957,4)="True",IF(_xlfn.XLOOKUP("App_Any_OR_RangeGt1000",'Scoring_Config'!$A:$A,'Scoring_Config'!$D:$D,"Yes")="Yes",_xlfn.XLOOKUP("App_Any_OR_RangeGt1000",'Scoring_Config'!$A:$A,'Scoring_Config'!$C:$C,10),0),0)+IF(LEFT(AI957,4)="True",IF(_xlfn.XLOOKUP("Service_Insecure_Match",'Scoring_Config'!$A:$A,'Scoring_Config'!$D:$D,"Yes")="Yes",_xlfn.XLOOKUP("Service_Insecure_Match",'Scoring_Config'!$A:$A,'Scoring_Config'!$C:$C,5),0),0)+IF(LEFT(AJ957,4)="True",IF(_xlfn.XLOOKUP("Risky_Inbound",'Scoring_Config'!$A:$A,'Scoring_Config'!$D:$D,"Yes")="Yes",_xlfn.XLOOKUP("Risky_Inbound",'Scoring_Config'!$A:$A,'Scoring_Config'!$C:$C,50),0),0)+IF(LEFT(AK957,4)="True",IF(_xlfn.XLOOKUP("Risky_Outbound",'Scoring_Config'!$A:$A,'Scoring_Config'!$D:$D,"Yes")="Yes",_xlfn.XLOOKUP("Risky_Outbound",'Scoring_Config'!$A:$A,'Scoring_Config'!$C:$C,25),0),0)+IF(LEFT(AZ957,4)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957,FIND(",",AL957)+1,100)),0)+IF(LEFT(AM957,4)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957,FIND(",",AN957)+1,100)),0)+IF(_xlfn.XLOOKUP("Profile_Scoring",'Scoring_Config'!$A:$A,'Scoring_Config'!$D:$D,"Yes")="Yes",VALUE(MID(AO957,FIND(",",AO957)+1,100)),0)+IF(_xlfn.XLOOKUP("Options_Scoring",'Scoring_Config'!$A:$A,'Scoring_Config'!$D:$D,"Yes")="Yes",VALUE(MID(AP957,FIND(",",AP957)+1,100)),0)))</f>
        <v>0</v>
      </c>
      <c r="AZ957" cm="1">
        <f t="array" ref="AZ957">IF(FALSE,"True," &amp; IF(_xlfn.XLOOKUP("Migrate_Insecure",'Scoring_Config'!$A:$A,'Scoring_Config'!$D:$D,"Yes")="Yes",_xlfn.XLOOKUP("Migrate_Insecure",'Scoring_Config'!$A:$A,'Scoring_Config'!$C:$C,10),0),"False,0")</f>
        <v>0</v>
      </c>
    </row>
    <row r="958" spans="1:52">
      <c r="A958" t="s">
        <v>1979</v>
      </c>
      <c r="B958" t="s">
        <v>2931</v>
      </c>
      <c r="C958" t="s">
        <v>3542</v>
      </c>
      <c r="D958" t="s">
        <v>3545</v>
      </c>
      <c r="E958" t="s">
        <v>3563</v>
      </c>
      <c r="F958" t="s">
        <v>3905</v>
      </c>
      <c r="G958" t="s">
        <v>545</v>
      </c>
      <c r="H958" t="s">
        <v>174</v>
      </c>
      <c r="I958" t="s">
        <v>4110</v>
      </c>
      <c r="J958" t="s">
        <v>1073</v>
      </c>
      <c r="K958" t="s">
        <v>1667</v>
      </c>
      <c r="L958" t="s">
        <v>1327</v>
      </c>
      <c r="M958" t="s">
        <v>1974</v>
      </c>
      <c r="N958" t="s">
        <v>4315</v>
      </c>
      <c r="O958" t="s">
        <v>4319</v>
      </c>
      <c r="P958" t="s">
        <v>4323</v>
      </c>
      <c r="Q958" t="s">
        <v>4995</v>
      </c>
      <c r="R958" t="s">
        <v>5439</v>
      </c>
      <c r="S958" t="s">
        <v>4324</v>
      </c>
      <c r="T958" t="s">
        <v>5792</v>
      </c>
      <c r="U958" t="s">
        <v>6417</v>
      </c>
      <c r="Y958" cm="1">
        <f t="array" ref="Y958">IF(FALSE,"True," &amp; IF(_xlfn.XLOOKUP("Src_IsAny",'Scoring_Config'!$A:$A,'Scoring_Config'!$D:$D,"Yes")="Yes",_xlfn.XLOOKUP("Src_IsAny",'Scoring_Config'!$A:$A,'Scoring_Config'!$C:$C,10),0),"False,0")</f>
        <v>0</v>
      </c>
      <c r="Z958" cm="1">
        <f t="array" ref="Z958">IF(FALSE,"True," &amp; IF(_xlfn.XLOOKUP("Src_CIDR_Le_16",'Scoring_Config'!$A:$A,'Scoring_Config'!$D:$D,"Yes")="Yes",_xlfn.XLOOKUP("Src_CIDR_Le_16",'Scoring_Config'!$A:$A,'Scoring_Config'!$C:$C,10),0),"False,0")</f>
        <v>0</v>
      </c>
      <c r="AA958" cm="1">
        <f t="array" ref="AA958">IF(FALSE,"True," &amp; IF(_xlfn.XLOOKUP("Src_CIDR_17_22",'Scoring_Config'!$A:$A,'Scoring_Config'!$D:$D,"Yes")="Yes",_xlfn.XLOOKUP("Src_CIDR_17_22",'Scoring_Config'!$A:$A,'Scoring_Config'!$C:$C,5),0),"False,0")</f>
        <v>0</v>
      </c>
      <c r="AB958" cm="1">
        <f t="array" ref="AB958">IF(FALSE,"True," &amp; IF(_xlfn.XLOOKUP("Dst_IsAny",'Scoring_Config'!$A:$A,'Scoring_Config'!$D:$D,"Yes")="Yes",_xlfn.XLOOKUP("Dst_IsAny",'Scoring_Config'!$A:$A,'Scoring_Config'!$C:$C,10),0),"False,0")</f>
        <v>0</v>
      </c>
      <c r="AC958" cm="1">
        <f t="array" ref="AC958">IF(FALSE,"True," &amp; IF(_xlfn.XLOOKUP("Dst_CIDR_Le_16",'Scoring_Config'!$A:$A,'Scoring_Config'!$D:$D,"Yes")="Yes",_xlfn.XLOOKUP("Dst_CIDR_Le_16",'Scoring_Config'!$A:$A,'Scoring_Config'!$C:$C,10),0),"False,0")</f>
        <v>0</v>
      </c>
      <c r="AD958" cm="1">
        <f t="array" ref="AD958">IF(FALSE,"True," &amp; IF(_xlfn.XLOOKUP("Dst_CIDR_17_22",'Scoring_Config'!$A:$A,'Scoring_Config'!$D:$D,"Yes")="Yes",_xlfn.XLOOKUP("Dst_CIDR_17_22",'Scoring_Config'!$A:$A,'Scoring_Config'!$C:$C,5),0),"False,0")</f>
        <v>0</v>
      </c>
      <c r="AE958" cm="1">
        <f t="array" ref="AE958">IF(FALSE,"True," &amp; IF(_xlfn.XLOOKUP("SrcZone_IsAny",'Scoring_Config'!$A:$A,'Scoring_Config'!$D:$D,"Yes")="Yes",_xlfn.XLOOKUP("SrcZone_IsAny",'Scoring_Config'!$A:$A,'Scoring_Config'!$C:$C,10),0),"False,0")</f>
        <v>0</v>
      </c>
      <c r="AF958" cm="1">
        <f t="array" ref="AF958">IF(FALSE,"True," &amp; IF(_xlfn.XLOOKUP("DstZone_IsAny",'Scoring_Config'!$A:$A,'Scoring_Config'!$D:$D,"Yes")="Yes",_xlfn.XLOOKUP("DstZone_IsAny",'Scoring_Config'!$A:$A,'Scoring_Config'!$C:$C,10),0),"False,0")</f>
        <v>0</v>
      </c>
      <c r="AG958" cm="1">
        <f t="array" ref="AG95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58" cm="1">
        <f t="array" ref="AH958">IF(FALSE,"True," &amp; IF(_xlfn.XLOOKUP("App_Any_OR_RangeGt1000",'Scoring_Config'!$A:$A,'Scoring_Config'!$D:$D,"Yes")="Yes",_xlfn.XLOOKUP("App_Any_OR_RangeGt1000",'Scoring_Config'!$A:$A,'Scoring_Config'!$C:$C,10),0),"False,0")</f>
        <v>0</v>
      </c>
      <c r="AI958" cm="1">
        <f t="array" ref="AI958">IF(FALSE,"True," &amp; IF(_xlfn.XLOOKUP("Service_Insecure_Match",'Scoring_Config'!$A:$A,'Scoring_Config'!$D:$D,"Yes")="Yes",_xlfn.XLOOKUP("Service_Insecure_Match",'Scoring_Config'!$A:$A,'Scoring_Config'!$C:$C,5),0),"False,0")</f>
        <v>0</v>
      </c>
      <c r="AJ958" cm="1">
        <f t="array" ref="AJ958">IF(FALSE,"True," &amp; IF(_xlfn.XLOOKUP("Risky_Inbound",'Scoring_Config'!$A:$A,'Scoring_Config'!$D:$D,"Yes")="Yes",_xlfn.XLOOKUP("Risky_Inbound",'Scoring_Config'!$A:$A,'Scoring_Config'!$C:$C,50),0),"False,0")</f>
        <v>0</v>
      </c>
      <c r="AK958" cm="1">
        <f t="array" ref="AK958">IF(FALSE,"True," &amp; IF(_xlfn.XLOOKUP("Risky_Outbound",'Scoring_Config'!$A:$A,'Scoring_Config'!$D:$D,"Yes")="Yes",_xlfn.XLOOKUP("Risky_Outbound",'Scoring_Config'!$A:$A,'Scoring_Config'!$C:$C,25),0),"False,0")</f>
        <v>0</v>
      </c>
      <c r="AL958" t="s">
        <v>6699</v>
      </c>
      <c r="AM958" cm="1">
        <f t="array" ref="AM95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58" t="s">
        <v>6697</v>
      </c>
      <c r="AO958" t="s">
        <v>6697</v>
      </c>
      <c r="AP958" t="s">
        <v>6697</v>
      </c>
      <c r="AQ958" cm="1">
        <f t="array" ref="AQ958">IF(FALSE,"True," &amp; IF(_xlfn.XLOOKUP("Service_IsAny",'Scoring_Config'!$A:$A,'Scoring_Config'!$D:$D,"Yes")="Yes",_xlfn.XLOOKUP("Service_IsAny",'Scoring_Config'!$A:$A,'Scoring_Config'!$C:$C,0),0),"False,0")</f>
        <v>0</v>
      </c>
      <c r="AR958">
        <v>0</v>
      </c>
      <c r="AS958" cm="1">
        <f t="array" ref="AS958">IF(FALSE,"True," &amp; IF(_xlfn.XLOOKUP("Service_RangeGt1000",'Scoring_Config'!$A:$A,'Scoring_Config'!$D:$D,"Yes")="Yes",_xlfn.XLOOKUP("Service_RangeGt1000",'Scoring_Config'!$A:$A,'Scoring_Config'!$C:$C,0),0),"False,0")</f>
        <v>0</v>
      </c>
      <c r="AT958" cm="1">
        <f t="array" ref="AT958">IF(FALSE,"True," &amp; IF(_xlfn.XLOOKUP("App_IsAny",'Scoring_Config'!$A:$A,'Scoring_Config'!$D:$D,"Yes")="Yes",_xlfn.XLOOKUP("App_IsAny",'Scoring_Config'!$A:$A,'Scoring_Config'!$C:$C,0),0),"False,0")</f>
        <v>0</v>
      </c>
      <c r="AU958">
        <v>1</v>
      </c>
      <c r="AV958" cm="1">
        <f t="array" ref="AV958">IF(FALSE,"True," &amp; IF(_xlfn.XLOOKUP("App_RangeGt1000",'Scoring_Config'!$A:$A,'Scoring_Config'!$D:$D,"Yes")="Yes",_xlfn.XLOOKUP("App_RangeGt1000",'Scoring_Config'!$A:$A,'Scoring_Config'!$C:$C,0),0),"False,0")</f>
        <v>0</v>
      </c>
      <c r="AW958" cm="1">
        <f t="array" ref="AW958">IF(FALSE,"True," &amp; IF(_xlfn.XLOOKUP("Action_IsDenyOrDrop",'Scoring_Config'!$A:$A,'Scoring_Config'!$D:$D,"Yes")="Yes",_xlfn.XLOOKUP("Action_IsDenyOrDrop",'Scoring_Config'!$A:$A,'Scoring_Config'!$C:$C,0),0),"False,0")</f>
        <v>0</v>
      </c>
      <c r="AX958" cm="1">
        <f t="array" ref="AX958">IF(LEFT(AW958,4)="True",0,(IF(LEFT(Y958,4)="True",IF(_xlfn.XLOOKUP("Src_IsAny",'Scoring_Config'!$A:$A,'Scoring_Config'!$D:$D,"Yes")="Yes",_xlfn.XLOOKUP("Src_IsAny",'Scoring_Config'!$A:$A,'Scoring_Config'!$C:$C,10),0),0)+IF(LEFT(Z958,4)="True",IF(_xlfn.XLOOKUP("Src_CIDR_Le_16",'Scoring_Config'!$A:$A,'Scoring_Config'!$D:$D,"Yes")="Yes",_xlfn.XLOOKUP("Src_CIDR_Le_16",'Scoring_Config'!$A:$A,'Scoring_Config'!$C:$C,10),0),0)+IF(LEFT(AA958,4)="True",IF(_xlfn.XLOOKUP("Src_CIDR_17_22",'Scoring_Config'!$A:$A,'Scoring_Config'!$D:$D,"Yes")="Yes",_xlfn.XLOOKUP("Src_CIDR_17_22",'Scoring_Config'!$A:$A,'Scoring_Config'!$C:$C,5),0),0)+IF(LEFT(AB958,4)="True",IF(_xlfn.XLOOKUP("Dst_IsAny",'Scoring_Config'!$A:$A,'Scoring_Config'!$D:$D,"Yes")="Yes",_xlfn.XLOOKUP("Dst_IsAny",'Scoring_Config'!$A:$A,'Scoring_Config'!$C:$C,10),0),0)+IF(LEFT(AC958,4)="True",IF(_xlfn.XLOOKUP("Dst_CIDR_Le_16",'Scoring_Config'!$A:$A,'Scoring_Config'!$D:$D,"Yes")="Yes",_xlfn.XLOOKUP("Dst_CIDR_Le_16",'Scoring_Config'!$A:$A,'Scoring_Config'!$C:$C,10),0),0)+IF(LEFT(AD958,4)="True",IF(_xlfn.XLOOKUP("Dst_CIDR_17_22",'Scoring_Config'!$A:$A,'Scoring_Config'!$D:$D,"Yes")="Yes",_xlfn.XLOOKUP("Dst_CIDR_17_22",'Scoring_Config'!$A:$A,'Scoring_Config'!$C:$C,5),0),0)+IF(LEFT(AE958,4)="True",IF(_xlfn.XLOOKUP("SrcZone_IsAny",'Scoring_Config'!$A:$A,'Scoring_Config'!$D:$D,"Yes")="Yes",_xlfn.XLOOKUP("SrcZone_IsAny",'Scoring_Config'!$A:$A,'Scoring_Config'!$C:$C,10),0),0)+IF(LEFT(AF958,4)="True",IF(_xlfn.XLOOKUP("DstZone_IsAny",'Scoring_Config'!$A:$A,'Scoring_Config'!$D:$D,"Yes")="Yes",_xlfn.XLOOKUP("DstZone_IsAny",'Scoring_Config'!$A:$A,'Scoring_Config'!$C:$C,10),0),0)+IF(LEFT(AG958,4)="True",IF(_xlfn.XLOOKUP("Service_Any_OR_RangeGt1000",'Scoring_Config'!$A:$A,'Scoring_Config'!$D:$D,"Yes")="Yes",_xlfn.XLOOKUP("Service_Any_OR_RangeGt1000",'Scoring_Config'!$A:$A,'Scoring_Config'!$C:$C,10),0),0)+IF(LEFT(AH958,4)="True",IF(_xlfn.XLOOKUP("App_Any_OR_RangeGt1000",'Scoring_Config'!$A:$A,'Scoring_Config'!$D:$D,"Yes")="Yes",_xlfn.XLOOKUP("App_Any_OR_RangeGt1000",'Scoring_Config'!$A:$A,'Scoring_Config'!$C:$C,10),0),0)+IF(LEFT(AI958,4)="True",IF(_xlfn.XLOOKUP("Service_Insecure_Match",'Scoring_Config'!$A:$A,'Scoring_Config'!$D:$D,"Yes")="Yes",_xlfn.XLOOKUP("Service_Insecure_Match",'Scoring_Config'!$A:$A,'Scoring_Config'!$C:$C,5),0),0)+IF(LEFT(AJ958,4)="True",IF(_xlfn.XLOOKUP("Risky_Inbound",'Scoring_Config'!$A:$A,'Scoring_Config'!$D:$D,"Yes")="Yes",_xlfn.XLOOKUP("Risky_Inbound",'Scoring_Config'!$A:$A,'Scoring_Config'!$C:$C,50),0),0)+IF(LEFT(AK958,4)="True",IF(_xlfn.XLOOKUP("Risky_Outbound",'Scoring_Config'!$A:$A,'Scoring_Config'!$D:$D,"Yes")="Yes",_xlfn.XLOOKUP("Risky_Outbound",'Scoring_Config'!$A:$A,'Scoring_Config'!$C:$C,25),0),0)+IF(LEFT(AZ958,4)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958,FIND(",",AL958)+1,100)),0)+IF(LEFT(AM958,4)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958,FIND(",",AN958)+1,100)),0)+IF(_xlfn.XLOOKUP("Profile_Scoring",'Scoring_Config'!$A:$A,'Scoring_Config'!$D:$D,"Yes")="Yes",VALUE(MID(AO958,FIND(",",AO958)+1,100)),0)+IF(_xlfn.XLOOKUP("Options_Scoring",'Scoring_Config'!$A:$A,'Scoring_Config'!$D:$D,"Yes")="Yes",VALUE(MID(AP958,FIND(",",AP958)+1,100)),0)))</f>
        <v>0</v>
      </c>
      <c r="AZ958" cm="1">
        <f t="array" ref="AZ958">IF(FALSE,"True," &amp; IF(_xlfn.XLOOKUP("Migrate_Insecure",'Scoring_Config'!$A:$A,'Scoring_Config'!$D:$D,"Yes")="Yes",_xlfn.XLOOKUP("Migrate_Insecure",'Scoring_Config'!$A:$A,'Scoring_Config'!$C:$C,10),0),"False,0")</f>
        <v>0</v>
      </c>
    </row>
    <row r="959" spans="1:52">
      <c r="A959" t="s">
        <v>1979</v>
      </c>
      <c r="B959" t="s">
        <v>2932</v>
      </c>
      <c r="C959" t="s">
        <v>3542</v>
      </c>
      <c r="D959" t="s">
        <v>3551</v>
      </c>
      <c r="E959" t="s">
        <v>3563</v>
      </c>
      <c r="F959" t="s">
        <v>3787</v>
      </c>
      <c r="G959" t="s">
        <v>174</v>
      </c>
      <c r="H959" t="s">
        <v>174</v>
      </c>
      <c r="I959" t="s">
        <v>4093</v>
      </c>
      <c r="J959" t="s">
        <v>1118</v>
      </c>
      <c r="K959" t="s">
        <v>1667</v>
      </c>
      <c r="L959" t="s">
        <v>1327</v>
      </c>
      <c r="M959" t="s">
        <v>1974</v>
      </c>
      <c r="N959" t="s">
        <v>4315</v>
      </c>
      <c r="O959" t="s">
        <v>4319</v>
      </c>
      <c r="P959" t="s">
        <v>4322</v>
      </c>
      <c r="Q959" t="s">
        <v>4996</v>
      </c>
      <c r="R959" t="s">
        <v>5440</v>
      </c>
      <c r="S959" t="s">
        <v>5440</v>
      </c>
      <c r="T959" t="s">
        <v>5792</v>
      </c>
      <c r="U959" t="s">
        <v>6418</v>
      </c>
      <c r="Y959" cm="1">
        <f t="array" ref="Y959">IF(TRUE,"True," &amp; IF(_xlfn.XLOOKUP("Src_IsAny",'Scoring_Config'!$A:$A,'Scoring_Config'!$D:$D,"Yes")="Yes",_xlfn.XLOOKUP("Src_IsAny",'Scoring_Config'!$A:$A,'Scoring_Config'!$C:$C,10),0),"False,0")</f>
        <v>0</v>
      </c>
      <c r="Z959" cm="1">
        <f t="array" ref="Z959">IF(FALSE,"True," &amp; IF(_xlfn.XLOOKUP("Src_CIDR_Le_16",'Scoring_Config'!$A:$A,'Scoring_Config'!$D:$D,"Yes")="Yes",_xlfn.XLOOKUP("Src_CIDR_Le_16",'Scoring_Config'!$A:$A,'Scoring_Config'!$C:$C,10),0),"False,0")</f>
        <v>0</v>
      </c>
      <c r="AA959" cm="1">
        <f t="array" ref="AA959">IF(FALSE,"True," &amp; IF(_xlfn.XLOOKUP("Src_CIDR_17_22",'Scoring_Config'!$A:$A,'Scoring_Config'!$D:$D,"Yes")="Yes",_xlfn.XLOOKUP("Src_CIDR_17_22",'Scoring_Config'!$A:$A,'Scoring_Config'!$C:$C,5),0),"False,0")</f>
        <v>0</v>
      </c>
      <c r="AB959" cm="1">
        <f t="array" ref="AB959">IF(FALSE,"True," &amp; IF(_xlfn.XLOOKUP("Dst_IsAny",'Scoring_Config'!$A:$A,'Scoring_Config'!$D:$D,"Yes")="Yes",_xlfn.XLOOKUP("Dst_IsAny",'Scoring_Config'!$A:$A,'Scoring_Config'!$C:$C,10),0),"False,0")</f>
        <v>0</v>
      </c>
      <c r="AC959" cm="1">
        <f t="array" ref="AC959">IF(FALSE,"True," &amp; IF(_xlfn.XLOOKUP("Dst_CIDR_Le_16",'Scoring_Config'!$A:$A,'Scoring_Config'!$D:$D,"Yes")="Yes",_xlfn.XLOOKUP("Dst_CIDR_Le_16",'Scoring_Config'!$A:$A,'Scoring_Config'!$C:$C,10),0),"False,0")</f>
        <v>0</v>
      </c>
      <c r="AD959" cm="1">
        <f t="array" ref="AD959">IF(FALSE,"True," &amp; IF(_xlfn.XLOOKUP("Dst_CIDR_17_22",'Scoring_Config'!$A:$A,'Scoring_Config'!$D:$D,"Yes")="Yes",_xlfn.XLOOKUP("Dst_CIDR_17_22",'Scoring_Config'!$A:$A,'Scoring_Config'!$C:$C,5),0),"False,0")</f>
        <v>0</v>
      </c>
      <c r="AE959" cm="1">
        <f t="array" ref="AE959">IF(FALSE,"True," &amp; IF(_xlfn.XLOOKUP("SrcZone_IsAny",'Scoring_Config'!$A:$A,'Scoring_Config'!$D:$D,"Yes")="Yes",_xlfn.XLOOKUP("SrcZone_IsAny",'Scoring_Config'!$A:$A,'Scoring_Config'!$C:$C,10),0),"False,0")</f>
        <v>0</v>
      </c>
      <c r="AF959" cm="1">
        <f t="array" ref="AF959">IF(FALSE,"True," &amp; IF(_xlfn.XLOOKUP("DstZone_IsAny",'Scoring_Config'!$A:$A,'Scoring_Config'!$D:$D,"Yes")="Yes",_xlfn.XLOOKUP("DstZone_IsAny",'Scoring_Config'!$A:$A,'Scoring_Config'!$C:$C,10),0),"False,0")</f>
        <v>0</v>
      </c>
      <c r="AG959" cm="1">
        <f t="array" ref="AG95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59" cm="1">
        <f t="array" ref="AH959">IF(FALSE,"True," &amp; IF(_xlfn.XLOOKUP("App_Any_OR_RangeGt1000",'Scoring_Config'!$A:$A,'Scoring_Config'!$D:$D,"Yes")="Yes",_xlfn.XLOOKUP("App_Any_OR_RangeGt1000",'Scoring_Config'!$A:$A,'Scoring_Config'!$C:$C,10),0),"False,0")</f>
        <v>0</v>
      </c>
      <c r="AI959" cm="1">
        <f t="array" ref="AI959">IF(FALSE,"True," &amp; IF(_xlfn.XLOOKUP("Service_Insecure_Match",'Scoring_Config'!$A:$A,'Scoring_Config'!$D:$D,"Yes")="Yes",_xlfn.XLOOKUP("Service_Insecure_Match",'Scoring_Config'!$A:$A,'Scoring_Config'!$C:$C,5),0),"False,0")</f>
        <v>0</v>
      </c>
      <c r="AJ959" cm="1">
        <f t="array" ref="AJ959">IF(FALSE,"True," &amp; IF(_xlfn.XLOOKUP("Risky_Inbound",'Scoring_Config'!$A:$A,'Scoring_Config'!$D:$D,"Yes")="Yes",_xlfn.XLOOKUP("Risky_Inbound",'Scoring_Config'!$A:$A,'Scoring_Config'!$C:$C,50),0),"False,0")</f>
        <v>0</v>
      </c>
      <c r="AK959" cm="1">
        <f t="array" ref="AK959">IF(FALSE,"True," &amp; IF(_xlfn.XLOOKUP("Risky_Outbound",'Scoring_Config'!$A:$A,'Scoring_Config'!$D:$D,"Yes")="Yes",_xlfn.XLOOKUP("Risky_Outbound",'Scoring_Config'!$A:$A,'Scoring_Config'!$C:$C,25),0),"False,0")</f>
        <v>0</v>
      </c>
      <c r="AL959" t="s">
        <v>6697</v>
      </c>
      <c r="AM959" cm="1">
        <f t="array" ref="AM95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59" t="s">
        <v>6697</v>
      </c>
      <c r="AO959" t="s">
        <v>6697</v>
      </c>
      <c r="AP959" t="s">
        <v>6697</v>
      </c>
      <c r="AQ959" cm="1">
        <f t="array" ref="AQ959">IF(FALSE,"True," &amp; IF(_xlfn.XLOOKUP("Service_IsAny",'Scoring_Config'!$A:$A,'Scoring_Config'!$D:$D,"Yes")="Yes",_xlfn.XLOOKUP("Service_IsAny",'Scoring_Config'!$A:$A,'Scoring_Config'!$C:$C,0),0),"False,0")</f>
        <v>0</v>
      </c>
      <c r="AR959">
        <v>0</v>
      </c>
      <c r="AS959" cm="1">
        <f t="array" ref="AS959">IF(FALSE,"True," &amp; IF(_xlfn.XLOOKUP("Service_RangeGt1000",'Scoring_Config'!$A:$A,'Scoring_Config'!$D:$D,"Yes")="Yes",_xlfn.XLOOKUP("Service_RangeGt1000",'Scoring_Config'!$A:$A,'Scoring_Config'!$C:$C,0),0),"False,0")</f>
        <v>0</v>
      </c>
      <c r="AT959" cm="1">
        <f t="array" ref="AT959">IF(FALSE,"True," &amp; IF(_xlfn.XLOOKUP("App_IsAny",'Scoring_Config'!$A:$A,'Scoring_Config'!$D:$D,"Yes")="Yes",_xlfn.XLOOKUP("App_IsAny",'Scoring_Config'!$A:$A,'Scoring_Config'!$C:$C,0),0),"False,0")</f>
        <v>0</v>
      </c>
      <c r="AU959">
        <v>1</v>
      </c>
      <c r="AV959" cm="1">
        <f t="array" ref="AV959">IF(FALSE,"True," &amp; IF(_xlfn.XLOOKUP("App_RangeGt1000",'Scoring_Config'!$A:$A,'Scoring_Config'!$D:$D,"Yes")="Yes",_xlfn.XLOOKUP("App_RangeGt1000",'Scoring_Config'!$A:$A,'Scoring_Config'!$C:$C,0),0),"False,0")</f>
        <v>0</v>
      </c>
      <c r="AW959" cm="1">
        <f t="array" ref="AW959">IF(FALSE,"True," &amp; IF(_xlfn.XLOOKUP("Action_IsDenyOrDrop",'Scoring_Config'!$A:$A,'Scoring_Config'!$D:$D,"Yes")="Yes",_xlfn.XLOOKUP("Action_IsDenyOrDrop",'Scoring_Config'!$A:$A,'Scoring_Config'!$C:$C,0),0),"False,0")</f>
        <v>0</v>
      </c>
      <c r="AX959" cm="1">
        <f t="array" ref="AX959">IF(LEFT(AW959,4)="True",0,(IF(LEFT(Y959,4)="True",IF(_xlfn.XLOOKUP("Src_IsAny",'Scoring_Config'!$A:$A,'Scoring_Config'!$D:$D,"Yes")="Yes",_xlfn.XLOOKUP("Src_IsAny",'Scoring_Config'!$A:$A,'Scoring_Config'!$C:$C,10),0),0)+IF(LEFT(Z959,4)="True",IF(_xlfn.XLOOKUP("Src_CIDR_Le_16",'Scoring_Config'!$A:$A,'Scoring_Config'!$D:$D,"Yes")="Yes",_xlfn.XLOOKUP("Src_CIDR_Le_16",'Scoring_Config'!$A:$A,'Scoring_Config'!$C:$C,10),0),0)+IF(LEFT(AA959,4)="True",IF(_xlfn.XLOOKUP("Src_CIDR_17_22",'Scoring_Config'!$A:$A,'Scoring_Config'!$D:$D,"Yes")="Yes",_xlfn.XLOOKUP("Src_CIDR_17_22",'Scoring_Config'!$A:$A,'Scoring_Config'!$C:$C,5),0),0)+IF(LEFT(AB959,4)="True",IF(_xlfn.XLOOKUP("Dst_IsAny",'Scoring_Config'!$A:$A,'Scoring_Config'!$D:$D,"Yes")="Yes",_xlfn.XLOOKUP("Dst_IsAny",'Scoring_Config'!$A:$A,'Scoring_Config'!$C:$C,10),0),0)+IF(LEFT(AC959,4)="True",IF(_xlfn.XLOOKUP("Dst_CIDR_Le_16",'Scoring_Config'!$A:$A,'Scoring_Config'!$D:$D,"Yes")="Yes",_xlfn.XLOOKUP("Dst_CIDR_Le_16",'Scoring_Config'!$A:$A,'Scoring_Config'!$C:$C,10),0),0)+IF(LEFT(AD959,4)="True",IF(_xlfn.XLOOKUP("Dst_CIDR_17_22",'Scoring_Config'!$A:$A,'Scoring_Config'!$D:$D,"Yes")="Yes",_xlfn.XLOOKUP("Dst_CIDR_17_22",'Scoring_Config'!$A:$A,'Scoring_Config'!$C:$C,5),0),0)+IF(LEFT(AE959,4)="True",IF(_xlfn.XLOOKUP("SrcZone_IsAny",'Scoring_Config'!$A:$A,'Scoring_Config'!$D:$D,"Yes")="Yes",_xlfn.XLOOKUP("SrcZone_IsAny",'Scoring_Config'!$A:$A,'Scoring_Config'!$C:$C,10),0),0)+IF(LEFT(AF959,4)="True",IF(_xlfn.XLOOKUP("DstZone_IsAny",'Scoring_Config'!$A:$A,'Scoring_Config'!$D:$D,"Yes")="Yes",_xlfn.XLOOKUP("DstZone_IsAny",'Scoring_Config'!$A:$A,'Scoring_Config'!$C:$C,10),0),0)+IF(LEFT(AG959,4)="True",IF(_xlfn.XLOOKUP("Service_Any_OR_RangeGt1000",'Scoring_Config'!$A:$A,'Scoring_Config'!$D:$D,"Yes")="Yes",_xlfn.XLOOKUP("Service_Any_OR_RangeGt1000",'Scoring_Config'!$A:$A,'Scoring_Config'!$C:$C,10),0),0)+IF(LEFT(AH959,4)="True",IF(_xlfn.XLOOKUP("App_Any_OR_RangeGt1000",'Scoring_Config'!$A:$A,'Scoring_Config'!$D:$D,"Yes")="Yes",_xlfn.XLOOKUP("App_Any_OR_RangeGt1000",'Scoring_Config'!$A:$A,'Scoring_Config'!$C:$C,10),0),0)+IF(LEFT(AI959,4)="True",IF(_xlfn.XLOOKUP("Service_Insecure_Match",'Scoring_Config'!$A:$A,'Scoring_Config'!$D:$D,"Yes")="Yes",_xlfn.XLOOKUP("Service_Insecure_Match",'Scoring_Config'!$A:$A,'Scoring_Config'!$C:$C,5),0),0)+IF(LEFT(AJ959,4)="True",IF(_xlfn.XLOOKUP("Risky_Inbound",'Scoring_Config'!$A:$A,'Scoring_Config'!$D:$D,"Yes")="Yes",_xlfn.XLOOKUP("Risky_Inbound",'Scoring_Config'!$A:$A,'Scoring_Config'!$C:$C,50),0),0)+IF(LEFT(AK959,4)="True",IF(_xlfn.XLOOKUP("Risky_Outbound",'Scoring_Config'!$A:$A,'Scoring_Config'!$D:$D,"Yes")="Yes",_xlfn.XLOOKUP("Risky_Outbound",'Scoring_Config'!$A:$A,'Scoring_Config'!$C:$C,25),0),0)+IF(LEFT(AZ959,4)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959,FIND(",",AL959)+1,100)),0)+IF(LEFT(AM959,4)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959,FIND(",",AN959)+1,100)),0)+IF(_xlfn.XLOOKUP("Profile_Scoring",'Scoring_Config'!$A:$A,'Scoring_Config'!$D:$D,"Yes")="Yes",VALUE(MID(AO959,FIND(",",AO959)+1,100)),0)+IF(_xlfn.XLOOKUP("Options_Scoring",'Scoring_Config'!$A:$A,'Scoring_Config'!$D:$D,"Yes")="Yes",VALUE(MID(AP959,FIND(",",AP959)+1,100)),0)))</f>
        <v>0</v>
      </c>
      <c r="AZ959" cm="1">
        <f t="array" ref="AZ959">IF(FALSE,"True," &amp; IF(_xlfn.XLOOKUP("Migrate_Insecure",'Scoring_Config'!$A:$A,'Scoring_Config'!$D:$D,"Yes")="Yes",_xlfn.XLOOKUP("Migrate_Insecure",'Scoring_Config'!$A:$A,'Scoring_Config'!$C:$C,10),0),"False,0")</f>
        <v>0</v>
      </c>
    </row>
    <row r="960" spans="1:52">
      <c r="A960" t="s">
        <v>1979</v>
      </c>
      <c r="B960" t="s">
        <v>2933</v>
      </c>
      <c r="C960" t="s">
        <v>3542</v>
      </c>
      <c r="D960" t="s">
        <v>3545</v>
      </c>
      <c r="E960" t="s">
        <v>3563</v>
      </c>
      <c r="F960" t="s">
        <v>3609</v>
      </c>
      <c r="G960" t="s">
        <v>486</v>
      </c>
      <c r="H960" t="s">
        <v>174</v>
      </c>
      <c r="I960" t="s">
        <v>3890</v>
      </c>
      <c r="J960" t="s">
        <v>544</v>
      </c>
      <c r="K960" t="s">
        <v>1901</v>
      </c>
      <c r="L960" t="s">
        <v>1526</v>
      </c>
      <c r="M960" t="s">
        <v>1974</v>
      </c>
      <c r="N960" t="s">
        <v>4315</v>
      </c>
      <c r="O960" t="s">
        <v>4319</v>
      </c>
      <c r="P960" t="s">
        <v>4321</v>
      </c>
      <c r="Q960" t="s">
        <v>4932</v>
      </c>
      <c r="R960" t="s">
        <v>5439</v>
      </c>
      <c r="S960" t="s">
        <v>4324</v>
      </c>
      <c r="T960" t="s">
        <v>5792</v>
      </c>
      <c r="U960" t="s">
        <v>6358</v>
      </c>
      <c r="Y960" cm="1">
        <f t="array" ref="Y960">IF(FALSE,"True," &amp; IF(_xlfn.XLOOKUP("Src_IsAny",'Scoring_Config'!$A:$A,'Scoring_Config'!$D:$D,"Yes")="Yes",_xlfn.XLOOKUP("Src_IsAny",'Scoring_Config'!$A:$A,'Scoring_Config'!$C:$C,10),0),"False,0")</f>
        <v>0</v>
      </c>
      <c r="Z960" cm="1">
        <f t="array" ref="Z960">IF(FALSE,"True," &amp; IF(_xlfn.XLOOKUP("Src_CIDR_Le_16",'Scoring_Config'!$A:$A,'Scoring_Config'!$D:$D,"Yes")="Yes",_xlfn.XLOOKUP("Src_CIDR_Le_16",'Scoring_Config'!$A:$A,'Scoring_Config'!$C:$C,10),0),"False,0")</f>
        <v>0</v>
      </c>
      <c r="AA960" cm="1">
        <f t="array" ref="AA960">IF(FALSE,"True," &amp; IF(_xlfn.XLOOKUP("Src_CIDR_17_22",'Scoring_Config'!$A:$A,'Scoring_Config'!$D:$D,"Yes")="Yes",_xlfn.XLOOKUP("Src_CIDR_17_22",'Scoring_Config'!$A:$A,'Scoring_Config'!$C:$C,5),0),"False,0")</f>
        <v>0</v>
      </c>
      <c r="AB960" cm="1">
        <f t="array" ref="AB960">IF(FALSE,"True," &amp; IF(_xlfn.XLOOKUP("Dst_IsAny",'Scoring_Config'!$A:$A,'Scoring_Config'!$D:$D,"Yes")="Yes",_xlfn.XLOOKUP("Dst_IsAny",'Scoring_Config'!$A:$A,'Scoring_Config'!$C:$C,10),0),"False,0")</f>
        <v>0</v>
      </c>
      <c r="AC960" cm="1">
        <f t="array" ref="AC960">IF(FALSE,"True," &amp; IF(_xlfn.XLOOKUP("Dst_CIDR_Le_16",'Scoring_Config'!$A:$A,'Scoring_Config'!$D:$D,"Yes")="Yes",_xlfn.XLOOKUP("Dst_CIDR_Le_16",'Scoring_Config'!$A:$A,'Scoring_Config'!$C:$C,10),0),"False,0")</f>
        <v>0</v>
      </c>
      <c r="AD960" cm="1">
        <f t="array" ref="AD960">IF(FALSE,"True," &amp; IF(_xlfn.XLOOKUP("Dst_CIDR_17_22",'Scoring_Config'!$A:$A,'Scoring_Config'!$D:$D,"Yes")="Yes",_xlfn.XLOOKUP("Dst_CIDR_17_22",'Scoring_Config'!$A:$A,'Scoring_Config'!$C:$C,5),0),"False,0")</f>
        <v>0</v>
      </c>
      <c r="AE960" cm="1">
        <f t="array" ref="AE960">IF(FALSE,"True," &amp; IF(_xlfn.XLOOKUP("SrcZone_IsAny",'Scoring_Config'!$A:$A,'Scoring_Config'!$D:$D,"Yes")="Yes",_xlfn.XLOOKUP("SrcZone_IsAny",'Scoring_Config'!$A:$A,'Scoring_Config'!$C:$C,10),0),"False,0")</f>
        <v>0</v>
      </c>
      <c r="AF960" cm="1">
        <f t="array" ref="AF960">IF(FALSE,"True," &amp; IF(_xlfn.XLOOKUP("DstZone_IsAny",'Scoring_Config'!$A:$A,'Scoring_Config'!$D:$D,"Yes")="Yes",_xlfn.XLOOKUP("DstZone_IsAny",'Scoring_Config'!$A:$A,'Scoring_Config'!$C:$C,10),0),"False,0")</f>
        <v>0</v>
      </c>
      <c r="AG960" cm="1">
        <f t="array" ref="AG96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60" cm="1">
        <f t="array" ref="AH960">IF(FALSE,"True," &amp; IF(_xlfn.XLOOKUP("App_Any_OR_RangeGt1000",'Scoring_Config'!$A:$A,'Scoring_Config'!$D:$D,"Yes")="Yes",_xlfn.XLOOKUP("App_Any_OR_RangeGt1000",'Scoring_Config'!$A:$A,'Scoring_Config'!$C:$C,10),0),"False,0")</f>
        <v>0</v>
      </c>
      <c r="AI960" cm="1">
        <f t="array" ref="AI960">IF(FALSE,"True," &amp; IF(_xlfn.XLOOKUP("Service_Insecure_Match",'Scoring_Config'!$A:$A,'Scoring_Config'!$D:$D,"Yes")="Yes",_xlfn.XLOOKUP("Service_Insecure_Match",'Scoring_Config'!$A:$A,'Scoring_Config'!$C:$C,5),0),"False,0")</f>
        <v>0</v>
      </c>
      <c r="AJ960" cm="1">
        <f t="array" ref="AJ960">IF(FALSE,"True," &amp; IF(_xlfn.XLOOKUP("Risky_Inbound",'Scoring_Config'!$A:$A,'Scoring_Config'!$D:$D,"Yes")="Yes",_xlfn.XLOOKUP("Risky_Inbound",'Scoring_Config'!$A:$A,'Scoring_Config'!$C:$C,50),0),"False,0")</f>
        <v>0</v>
      </c>
      <c r="AK960" cm="1">
        <f t="array" ref="AK960">IF(FALSE,"True," &amp; IF(_xlfn.XLOOKUP("Risky_Outbound",'Scoring_Config'!$A:$A,'Scoring_Config'!$D:$D,"Yes")="Yes",_xlfn.XLOOKUP("Risky_Outbound",'Scoring_Config'!$A:$A,'Scoring_Config'!$C:$C,25),0),"False,0")</f>
        <v>0</v>
      </c>
      <c r="AL960" t="s">
        <v>6700</v>
      </c>
      <c r="AM960" cm="1">
        <f t="array" ref="AM96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60" t="s">
        <v>6697</v>
      </c>
      <c r="AO960" t="s">
        <v>6697</v>
      </c>
      <c r="AP960" t="s">
        <v>6697</v>
      </c>
      <c r="AQ960" cm="1">
        <f t="array" ref="AQ960">IF(FALSE,"True," &amp; IF(_xlfn.XLOOKUP("Service_IsAny",'Scoring_Config'!$A:$A,'Scoring_Config'!$D:$D,"Yes")="Yes",_xlfn.XLOOKUP("Service_IsAny",'Scoring_Config'!$A:$A,'Scoring_Config'!$C:$C,0),0),"False,0")</f>
        <v>0</v>
      </c>
      <c r="AR960">
        <v>4</v>
      </c>
      <c r="AS960" cm="1">
        <f t="array" ref="AS960">IF(FALSE,"True," &amp; IF(_xlfn.XLOOKUP("Service_RangeGt1000",'Scoring_Config'!$A:$A,'Scoring_Config'!$D:$D,"Yes")="Yes",_xlfn.XLOOKUP("Service_RangeGt1000",'Scoring_Config'!$A:$A,'Scoring_Config'!$C:$C,0),0),"False,0")</f>
        <v>0</v>
      </c>
      <c r="AT960" cm="1">
        <f t="array" ref="AT960">IF(FALSE,"True," &amp; IF(_xlfn.XLOOKUP("App_IsAny",'Scoring_Config'!$A:$A,'Scoring_Config'!$D:$D,"Yes")="Yes",_xlfn.XLOOKUP("App_IsAny",'Scoring_Config'!$A:$A,'Scoring_Config'!$C:$C,0),0),"False,0")</f>
        <v>0</v>
      </c>
      <c r="AU960">
        <v>9</v>
      </c>
      <c r="AV960" cm="1">
        <f t="array" ref="AV960">IF(FALSE,"True," &amp; IF(_xlfn.XLOOKUP("App_RangeGt1000",'Scoring_Config'!$A:$A,'Scoring_Config'!$D:$D,"Yes")="Yes",_xlfn.XLOOKUP("App_RangeGt1000",'Scoring_Config'!$A:$A,'Scoring_Config'!$C:$C,0),0),"False,0")</f>
        <v>0</v>
      </c>
      <c r="AW960" cm="1">
        <f t="array" ref="AW960">IF(FALSE,"True," &amp; IF(_xlfn.XLOOKUP("Action_IsDenyOrDrop",'Scoring_Config'!$A:$A,'Scoring_Config'!$D:$D,"Yes")="Yes",_xlfn.XLOOKUP("Action_IsDenyOrDrop",'Scoring_Config'!$A:$A,'Scoring_Config'!$C:$C,0),0),"False,0")</f>
        <v>0</v>
      </c>
      <c r="AX960" cm="1">
        <f t="array" ref="AX960">IF(LEFT(AW960,4)="True",0,(IF(LEFT(Y960,4)="True",IF(_xlfn.XLOOKUP("Src_IsAny",'Scoring_Config'!$A:$A,'Scoring_Config'!$D:$D,"Yes")="Yes",_xlfn.XLOOKUP("Src_IsAny",'Scoring_Config'!$A:$A,'Scoring_Config'!$C:$C,10),0),0)+IF(LEFT(Z960,4)="True",IF(_xlfn.XLOOKUP("Src_CIDR_Le_16",'Scoring_Config'!$A:$A,'Scoring_Config'!$D:$D,"Yes")="Yes",_xlfn.XLOOKUP("Src_CIDR_Le_16",'Scoring_Config'!$A:$A,'Scoring_Config'!$C:$C,10),0),0)+IF(LEFT(AA960,4)="True",IF(_xlfn.XLOOKUP("Src_CIDR_17_22",'Scoring_Config'!$A:$A,'Scoring_Config'!$D:$D,"Yes")="Yes",_xlfn.XLOOKUP("Src_CIDR_17_22",'Scoring_Config'!$A:$A,'Scoring_Config'!$C:$C,5),0),0)+IF(LEFT(AB960,4)="True",IF(_xlfn.XLOOKUP("Dst_IsAny",'Scoring_Config'!$A:$A,'Scoring_Config'!$D:$D,"Yes")="Yes",_xlfn.XLOOKUP("Dst_IsAny",'Scoring_Config'!$A:$A,'Scoring_Config'!$C:$C,10),0),0)+IF(LEFT(AC960,4)="True",IF(_xlfn.XLOOKUP("Dst_CIDR_Le_16",'Scoring_Config'!$A:$A,'Scoring_Config'!$D:$D,"Yes")="Yes",_xlfn.XLOOKUP("Dst_CIDR_Le_16",'Scoring_Config'!$A:$A,'Scoring_Config'!$C:$C,10),0),0)+IF(LEFT(AD960,4)="True",IF(_xlfn.XLOOKUP("Dst_CIDR_17_22",'Scoring_Config'!$A:$A,'Scoring_Config'!$D:$D,"Yes")="Yes",_xlfn.XLOOKUP("Dst_CIDR_17_22",'Scoring_Config'!$A:$A,'Scoring_Config'!$C:$C,5),0),0)+IF(LEFT(AE960,4)="True",IF(_xlfn.XLOOKUP("SrcZone_IsAny",'Scoring_Config'!$A:$A,'Scoring_Config'!$D:$D,"Yes")="Yes",_xlfn.XLOOKUP("SrcZone_IsAny",'Scoring_Config'!$A:$A,'Scoring_Config'!$C:$C,10),0),0)+IF(LEFT(AF960,4)="True",IF(_xlfn.XLOOKUP("DstZone_IsAny",'Scoring_Config'!$A:$A,'Scoring_Config'!$D:$D,"Yes")="Yes",_xlfn.XLOOKUP("DstZone_IsAny",'Scoring_Config'!$A:$A,'Scoring_Config'!$C:$C,10),0),0)+IF(LEFT(AG960,4)="True",IF(_xlfn.XLOOKUP("Service_Any_OR_RangeGt1000",'Scoring_Config'!$A:$A,'Scoring_Config'!$D:$D,"Yes")="Yes",_xlfn.XLOOKUP("Service_Any_OR_RangeGt1000",'Scoring_Config'!$A:$A,'Scoring_Config'!$C:$C,10),0),0)+IF(LEFT(AH960,4)="True",IF(_xlfn.XLOOKUP("App_Any_OR_RangeGt1000",'Scoring_Config'!$A:$A,'Scoring_Config'!$D:$D,"Yes")="Yes",_xlfn.XLOOKUP("App_Any_OR_RangeGt1000",'Scoring_Config'!$A:$A,'Scoring_Config'!$C:$C,10),0),0)+IF(LEFT(AI960,4)="True",IF(_xlfn.XLOOKUP("Service_Insecure_Match",'Scoring_Config'!$A:$A,'Scoring_Config'!$D:$D,"Yes")="Yes",_xlfn.XLOOKUP("Service_Insecure_Match",'Scoring_Config'!$A:$A,'Scoring_Config'!$C:$C,5),0),0)+IF(LEFT(AJ960,4)="True",IF(_xlfn.XLOOKUP("Risky_Inbound",'Scoring_Config'!$A:$A,'Scoring_Config'!$D:$D,"Yes")="Yes",_xlfn.XLOOKUP("Risky_Inbound",'Scoring_Config'!$A:$A,'Scoring_Config'!$C:$C,50),0),0)+IF(LEFT(AK960,4)="True",IF(_xlfn.XLOOKUP("Risky_Outbound",'Scoring_Config'!$A:$A,'Scoring_Config'!$D:$D,"Yes")="Yes",_xlfn.XLOOKUP("Risky_Outbound",'Scoring_Config'!$A:$A,'Scoring_Config'!$C:$C,25),0),0)+IF(LEFT(AZ960,4)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960,FIND(",",AL960)+1,100)),0)+IF(LEFT(AM960,4)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960,FIND(",",AN960)+1,100)),0)+IF(_xlfn.XLOOKUP("Profile_Scoring",'Scoring_Config'!$A:$A,'Scoring_Config'!$D:$D,"Yes")="Yes",VALUE(MID(AO960,FIND(",",AO960)+1,100)),0)+IF(_xlfn.XLOOKUP("Options_Scoring",'Scoring_Config'!$A:$A,'Scoring_Config'!$D:$D,"Yes")="Yes",VALUE(MID(AP960,FIND(",",AP960)+1,100)),0)))</f>
        <v>0</v>
      </c>
      <c r="AZ960" cm="1">
        <f t="array" ref="AZ960">IF(FALSE,"True," &amp; IF(_xlfn.XLOOKUP("Migrate_Insecure",'Scoring_Config'!$A:$A,'Scoring_Config'!$D:$D,"Yes")="Yes",_xlfn.XLOOKUP("Migrate_Insecure",'Scoring_Config'!$A:$A,'Scoring_Config'!$C:$C,10),0),"False,0")</f>
        <v>0</v>
      </c>
    </row>
    <row r="961" spans="1:52">
      <c r="A961" t="s">
        <v>1979</v>
      </c>
      <c r="B961" t="s">
        <v>2934</v>
      </c>
      <c r="C961" t="s">
        <v>3542</v>
      </c>
      <c r="D961" t="s">
        <v>3545</v>
      </c>
      <c r="E961" t="s">
        <v>3563</v>
      </c>
      <c r="F961" t="s">
        <v>3927</v>
      </c>
      <c r="G961" t="s">
        <v>546</v>
      </c>
      <c r="H961" t="s">
        <v>174</v>
      </c>
      <c r="I961" t="s">
        <v>4106</v>
      </c>
      <c r="J961" t="s">
        <v>1116</v>
      </c>
      <c r="K961" t="s">
        <v>1901</v>
      </c>
      <c r="L961" t="s">
        <v>1526</v>
      </c>
      <c r="M961" t="s">
        <v>1974</v>
      </c>
      <c r="N961" t="s">
        <v>4315</v>
      </c>
      <c r="O961" t="s">
        <v>4319</v>
      </c>
      <c r="P961" t="s">
        <v>4321</v>
      </c>
      <c r="Q961" t="s">
        <v>4997</v>
      </c>
      <c r="R961" t="s">
        <v>5439</v>
      </c>
      <c r="S961" t="s">
        <v>4324</v>
      </c>
      <c r="T961" t="s">
        <v>5792</v>
      </c>
      <c r="U961" t="s">
        <v>6419</v>
      </c>
      <c r="Y961" cm="1">
        <f t="array" ref="Y961">IF(FALSE,"True," &amp; IF(_xlfn.XLOOKUP("Src_IsAny",'Scoring_Config'!$A:$A,'Scoring_Config'!$D:$D,"Yes")="Yes",_xlfn.XLOOKUP("Src_IsAny",'Scoring_Config'!$A:$A,'Scoring_Config'!$C:$C,10),0),"False,0")</f>
        <v>0</v>
      </c>
      <c r="Z961" cm="1">
        <f t="array" ref="Z961">IF(FALSE,"True," &amp; IF(_xlfn.XLOOKUP("Src_CIDR_Le_16",'Scoring_Config'!$A:$A,'Scoring_Config'!$D:$D,"Yes")="Yes",_xlfn.XLOOKUP("Src_CIDR_Le_16",'Scoring_Config'!$A:$A,'Scoring_Config'!$C:$C,10),0),"False,0")</f>
        <v>0</v>
      </c>
      <c r="AA961" cm="1">
        <f t="array" ref="AA961">IF(FALSE,"True," &amp; IF(_xlfn.XLOOKUP("Src_CIDR_17_22",'Scoring_Config'!$A:$A,'Scoring_Config'!$D:$D,"Yes")="Yes",_xlfn.XLOOKUP("Src_CIDR_17_22",'Scoring_Config'!$A:$A,'Scoring_Config'!$C:$C,5),0),"False,0")</f>
        <v>0</v>
      </c>
      <c r="AB961" cm="1">
        <f t="array" ref="AB961">IF(FALSE,"True," &amp; IF(_xlfn.XLOOKUP("Dst_IsAny",'Scoring_Config'!$A:$A,'Scoring_Config'!$D:$D,"Yes")="Yes",_xlfn.XLOOKUP("Dst_IsAny",'Scoring_Config'!$A:$A,'Scoring_Config'!$C:$C,10),0),"False,0")</f>
        <v>0</v>
      </c>
      <c r="AC961" cm="1">
        <f t="array" ref="AC961">IF(FALSE,"True," &amp; IF(_xlfn.XLOOKUP("Dst_CIDR_Le_16",'Scoring_Config'!$A:$A,'Scoring_Config'!$D:$D,"Yes")="Yes",_xlfn.XLOOKUP("Dst_CIDR_Le_16",'Scoring_Config'!$A:$A,'Scoring_Config'!$C:$C,10),0),"False,0")</f>
        <v>0</v>
      </c>
      <c r="AD961" cm="1">
        <f t="array" ref="AD961">IF(FALSE,"True," &amp; IF(_xlfn.XLOOKUP("Dst_CIDR_17_22",'Scoring_Config'!$A:$A,'Scoring_Config'!$D:$D,"Yes")="Yes",_xlfn.XLOOKUP("Dst_CIDR_17_22",'Scoring_Config'!$A:$A,'Scoring_Config'!$C:$C,5),0),"False,0")</f>
        <v>0</v>
      </c>
      <c r="AE961" cm="1">
        <f t="array" ref="AE961">IF(FALSE,"True," &amp; IF(_xlfn.XLOOKUP("SrcZone_IsAny",'Scoring_Config'!$A:$A,'Scoring_Config'!$D:$D,"Yes")="Yes",_xlfn.XLOOKUP("SrcZone_IsAny",'Scoring_Config'!$A:$A,'Scoring_Config'!$C:$C,10),0),"False,0")</f>
        <v>0</v>
      </c>
      <c r="AF961" cm="1">
        <f t="array" ref="AF961">IF(FALSE,"True," &amp; IF(_xlfn.XLOOKUP("DstZone_IsAny",'Scoring_Config'!$A:$A,'Scoring_Config'!$D:$D,"Yes")="Yes",_xlfn.XLOOKUP("DstZone_IsAny",'Scoring_Config'!$A:$A,'Scoring_Config'!$C:$C,10),0),"False,0")</f>
        <v>0</v>
      </c>
      <c r="AG961" cm="1">
        <f t="array" ref="AG96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61" cm="1">
        <f t="array" ref="AH961">IF(FALSE,"True," &amp; IF(_xlfn.XLOOKUP("App_Any_OR_RangeGt1000",'Scoring_Config'!$A:$A,'Scoring_Config'!$D:$D,"Yes")="Yes",_xlfn.XLOOKUP("App_Any_OR_RangeGt1000",'Scoring_Config'!$A:$A,'Scoring_Config'!$C:$C,10),0),"False,0")</f>
        <v>0</v>
      </c>
      <c r="AI961" cm="1">
        <f t="array" ref="AI961">IF(FALSE,"True," &amp; IF(_xlfn.XLOOKUP("Service_Insecure_Match",'Scoring_Config'!$A:$A,'Scoring_Config'!$D:$D,"Yes")="Yes",_xlfn.XLOOKUP("Service_Insecure_Match",'Scoring_Config'!$A:$A,'Scoring_Config'!$C:$C,5),0),"False,0")</f>
        <v>0</v>
      </c>
      <c r="AJ961" cm="1">
        <f t="array" ref="AJ961">IF(FALSE,"True," &amp; IF(_xlfn.XLOOKUP("Risky_Inbound",'Scoring_Config'!$A:$A,'Scoring_Config'!$D:$D,"Yes")="Yes",_xlfn.XLOOKUP("Risky_Inbound",'Scoring_Config'!$A:$A,'Scoring_Config'!$C:$C,50),0),"False,0")</f>
        <v>0</v>
      </c>
      <c r="AK961" cm="1">
        <f t="array" ref="AK961">IF(FALSE,"True," &amp; IF(_xlfn.XLOOKUP("Risky_Outbound",'Scoring_Config'!$A:$A,'Scoring_Config'!$D:$D,"Yes")="Yes",_xlfn.XLOOKUP("Risky_Outbound",'Scoring_Config'!$A:$A,'Scoring_Config'!$C:$C,25),0),"False,0")</f>
        <v>0</v>
      </c>
      <c r="AL961" t="s">
        <v>6700</v>
      </c>
      <c r="AM961" cm="1">
        <f t="array" ref="AM96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61" t="s">
        <v>6697</v>
      </c>
      <c r="AO961" t="s">
        <v>6697</v>
      </c>
      <c r="AP961" t="s">
        <v>6697</v>
      </c>
      <c r="AQ961" cm="1">
        <f t="array" ref="AQ961">IF(FALSE,"True," &amp; IF(_xlfn.XLOOKUP("Service_IsAny",'Scoring_Config'!$A:$A,'Scoring_Config'!$D:$D,"Yes")="Yes",_xlfn.XLOOKUP("Service_IsAny",'Scoring_Config'!$A:$A,'Scoring_Config'!$C:$C,0),0),"False,0")</f>
        <v>0</v>
      </c>
      <c r="AR961">
        <v>4</v>
      </c>
      <c r="AS961" cm="1">
        <f t="array" ref="AS961">IF(FALSE,"True," &amp; IF(_xlfn.XLOOKUP("Service_RangeGt1000",'Scoring_Config'!$A:$A,'Scoring_Config'!$D:$D,"Yes")="Yes",_xlfn.XLOOKUP("Service_RangeGt1000",'Scoring_Config'!$A:$A,'Scoring_Config'!$C:$C,0),0),"False,0")</f>
        <v>0</v>
      </c>
      <c r="AT961" cm="1">
        <f t="array" ref="AT961">IF(FALSE,"True," &amp; IF(_xlfn.XLOOKUP("App_IsAny",'Scoring_Config'!$A:$A,'Scoring_Config'!$D:$D,"Yes")="Yes",_xlfn.XLOOKUP("App_IsAny",'Scoring_Config'!$A:$A,'Scoring_Config'!$C:$C,0),0),"False,0")</f>
        <v>0</v>
      </c>
      <c r="AU961">
        <v>9</v>
      </c>
      <c r="AV961" cm="1">
        <f t="array" ref="AV961">IF(FALSE,"True," &amp; IF(_xlfn.XLOOKUP("App_RangeGt1000",'Scoring_Config'!$A:$A,'Scoring_Config'!$D:$D,"Yes")="Yes",_xlfn.XLOOKUP("App_RangeGt1000",'Scoring_Config'!$A:$A,'Scoring_Config'!$C:$C,0),0),"False,0")</f>
        <v>0</v>
      </c>
      <c r="AW961" cm="1">
        <f t="array" ref="AW961">IF(FALSE,"True," &amp; IF(_xlfn.XLOOKUP("Action_IsDenyOrDrop",'Scoring_Config'!$A:$A,'Scoring_Config'!$D:$D,"Yes")="Yes",_xlfn.XLOOKUP("Action_IsDenyOrDrop",'Scoring_Config'!$A:$A,'Scoring_Config'!$C:$C,0),0),"False,0")</f>
        <v>0</v>
      </c>
      <c r="AX961" cm="1">
        <f t="array" ref="AX961">IF(LEFT(AW961,4)="True",0,(IF(LEFT(Y961,4)="True",IF(_xlfn.XLOOKUP("Src_IsAny",'Scoring_Config'!$A:$A,'Scoring_Config'!$D:$D,"Yes")="Yes",_xlfn.XLOOKUP("Src_IsAny",'Scoring_Config'!$A:$A,'Scoring_Config'!$C:$C,10),0),0)+IF(LEFT(Z961,4)="True",IF(_xlfn.XLOOKUP("Src_CIDR_Le_16",'Scoring_Config'!$A:$A,'Scoring_Config'!$D:$D,"Yes")="Yes",_xlfn.XLOOKUP("Src_CIDR_Le_16",'Scoring_Config'!$A:$A,'Scoring_Config'!$C:$C,10),0),0)+IF(LEFT(AA961,4)="True",IF(_xlfn.XLOOKUP("Src_CIDR_17_22",'Scoring_Config'!$A:$A,'Scoring_Config'!$D:$D,"Yes")="Yes",_xlfn.XLOOKUP("Src_CIDR_17_22",'Scoring_Config'!$A:$A,'Scoring_Config'!$C:$C,5),0),0)+IF(LEFT(AB961,4)="True",IF(_xlfn.XLOOKUP("Dst_IsAny",'Scoring_Config'!$A:$A,'Scoring_Config'!$D:$D,"Yes")="Yes",_xlfn.XLOOKUP("Dst_IsAny",'Scoring_Config'!$A:$A,'Scoring_Config'!$C:$C,10),0),0)+IF(LEFT(AC961,4)="True",IF(_xlfn.XLOOKUP("Dst_CIDR_Le_16",'Scoring_Config'!$A:$A,'Scoring_Config'!$D:$D,"Yes")="Yes",_xlfn.XLOOKUP("Dst_CIDR_Le_16",'Scoring_Config'!$A:$A,'Scoring_Config'!$C:$C,10),0),0)+IF(LEFT(AD961,4)="True",IF(_xlfn.XLOOKUP("Dst_CIDR_17_22",'Scoring_Config'!$A:$A,'Scoring_Config'!$D:$D,"Yes")="Yes",_xlfn.XLOOKUP("Dst_CIDR_17_22",'Scoring_Config'!$A:$A,'Scoring_Config'!$C:$C,5),0),0)+IF(LEFT(AE961,4)="True",IF(_xlfn.XLOOKUP("SrcZone_IsAny",'Scoring_Config'!$A:$A,'Scoring_Config'!$D:$D,"Yes")="Yes",_xlfn.XLOOKUP("SrcZone_IsAny",'Scoring_Config'!$A:$A,'Scoring_Config'!$C:$C,10),0),0)+IF(LEFT(AF961,4)="True",IF(_xlfn.XLOOKUP("DstZone_IsAny",'Scoring_Config'!$A:$A,'Scoring_Config'!$D:$D,"Yes")="Yes",_xlfn.XLOOKUP("DstZone_IsAny",'Scoring_Config'!$A:$A,'Scoring_Config'!$C:$C,10),0),0)+IF(LEFT(AG961,4)="True",IF(_xlfn.XLOOKUP("Service_Any_OR_RangeGt1000",'Scoring_Config'!$A:$A,'Scoring_Config'!$D:$D,"Yes")="Yes",_xlfn.XLOOKUP("Service_Any_OR_RangeGt1000",'Scoring_Config'!$A:$A,'Scoring_Config'!$C:$C,10),0),0)+IF(LEFT(AH961,4)="True",IF(_xlfn.XLOOKUP("App_Any_OR_RangeGt1000",'Scoring_Config'!$A:$A,'Scoring_Config'!$D:$D,"Yes")="Yes",_xlfn.XLOOKUP("App_Any_OR_RangeGt1000",'Scoring_Config'!$A:$A,'Scoring_Config'!$C:$C,10),0),0)+IF(LEFT(AI961,4)="True",IF(_xlfn.XLOOKUP("Service_Insecure_Match",'Scoring_Config'!$A:$A,'Scoring_Config'!$D:$D,"Yes")="Yes",_xlfn.XLOOKUP("Service_Insecure_Match",'Scoring_Config'!$A:$A,'Scoring_Config'!$C:$C,5),0),0)+IF(LEFT(AJ961,4)="True",IF(_xlfn.XLOOKUP("Risky_Inbound",'Scoring_Config'!$A:$A,'Scoring_Config'!$D:$D,"Yes")="Yes",_xlfn.XLOOKUP("Risky_Inbound",'Scoring_Config'!$A:$A,'Scoring_Config'!$C:$C,50),0),0)+IF(LEFT(AK961,4)="True",IF(_xlfn.XLOOKUP("Risky_Outbound",'Scoring_Config'!$A:$A,'Scoring_Config'!$D:$D,"Yes")="Yes",_xlfn.XLOOKUP("Risky_Outbound",'Scoring_Config'!$A:$A,'Scoring_Config'!$C:$C,25),0),0)+IF(LEFT(AZ961,4)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961,FIND(",",AL961)+1,100)),0)+IF(LEFT(AM961,4)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961,FIND(",",AN961)+1,100)),0)+IF(_xlfn.XLOOKUP("Profile_Scoring",'Scoring_Config'!$A:$A,'Scoring_Config'!$D:$D,"Yes")="Yes",VALUE(MID(AO961,FIND(",",AO961)+1,100)),0)+IF(_xlfn.XLOOKUP("Options_Scoring",'Scoring_Config'!$A:$A,'Scoring_Config'!$D:$D,"Yes")="Yes",VALUE(MID(AP961,FIND(",",AP961)+1,100)),0)))</f>
        <v>0</v>
      </c>
      <c r="AZ961" cm="1">
        <f t="array" ref="AZ961">IF(FALSE,"True," &amp; IF(_xlfn.XLOOKUP("Migrate_Insecure",'Scoring_Config'!$A:$A,'Scoring_Config'!$D:$D,"Yes")="Yes",_xlfn.XLOOKUP("Migrate_Insecure",'Scoring_Config'!$A:$A,'Scoring_Config'!$C:$C,10),0),"False,0")</f>
        <v>0</v>
      </c>
    </row>
    <row r="962" spans="1:52">
      <c r="A962" t="s">
        <v>1979</v>
      </c>
      <c r="B962" t="s">
        <v>2935</v>
      </c>
      <c r="C962" t="s">
        <v>3542</v>
      </c>
      <c r="D962" t="s">
        <v>3545</v>
      </c>
      <c r="E962" t="s">
        <v>3563</v>
      </c>
      <c r="F962" t="s">
        <v>3898</v>
      </c>
      <c r="G962" t="s">
        <v>547</v>
      </c>
      <c r="H962" t="s">
        <v>174</v>
      </c>
      <c r="I962" t="s">
        <v>3896</v>
      </c>
      <c r="J962" t="s">
        <v>552</v>
      </c>
      <c r="K962" t="s">
        <v>1902</v>
      </c>
      <c r="L962" t="s">
        <v>1527</v>
      </c>
      <c r="M962" t="s">
        <v>1974</v>
      </c>
      <c r="N962" t="s">
        <v>4315</v>
      </c>
      <c r="O962" t="s">
        <v>4319</v>
      </c>
      <c r="P962" t="s">
        <v>4321</v>
      </c>
      <c r="Q962" t="s">
        <v>4998</v>
      </c>
      <c r="R962" t="s">
        <v>5440</v>
      </c>
      <c r="S962" t="s">
        <v>5439</v>
      </c>
      <c r="T962" t="s">
        <v>5792</v>
      </c>
      <c r="U962" t="s">
        <v>6420</v>
      </c>
      <c r="Y962" cm="1">
        <f t="array" ref="Y962">IF(FALSE,"True," &amp; IF(_xlfn.XLOOKUP("Src_IsAny",'Scoring_Config'!$A:$A,'Scoring_Config'!$D:$D,"Yes")="Yes",_xlfn.XLOOKUP("Src_IsAny",'Scoring_Config'!$A:$A,'Scoring_Config'!$C:$C,10),0),"False,0")</f>
        <v>0</v>
      </c>
      <c r="Z962" cm="1">
        <f t="array" ref="Z962">IF(FALSE,"True," &amp; IF(_xlfn.XLOOKUP("Src_CIDR_Le_16",'Scoring_Config'!$A:$A,'Scoring_Config'!$D:$D,"Yes")="Yes",_xlfn.XLOOKUP("Src_CIDR_Le_16",'Scoring_Config'!$A:$A,'Scoring_Config'!$C:$C,10),0),"False,0")</f>
        <v>0</v>
      </c>
      <c r="AA962" cm="1">
        <f t="array" ref="AA962">IF(FALSE,"True," &amp; IF(_xlfn.XLOOKUP("Src_CIDR_17_22",'Scoring_Config'!$A:$A,'Scoring_Config'!$D:$D,"Yes")="Yes",_xlfn.XLOOKUP("Src_CIDR_17_22",'Scoring_Config'!$A:$A,'Scoring_Config'!$C:$C,5),0),"False,0")</f>
        <v>0</v>
      </c>
      <c r="AB962" cm="1">
        <f t="array" ref="AB962">IF(FALSE,"True," &amp; IF(_xlfn.XLOOKUP("Dst_IsAny",'Scoring_Config'!$A:$A,'Scoring_Config'!$D:$D,"Yes")="Yes",_xlfn.XLOOKUP("Dst_IsAny",'Scoring_Config'!$A:$A,'Scoring_Config'!$C:$C,10),0),"False,0")</f>
        <v>0</v>
      </c>
      <c r="AC962" cm="1">
        <f t="array" ref="AC962">IF(FALSE,"True," &amp; IF(_xlfn.XLOOKUP("Dst_CIDR_Le_16",'Scoring_Config'!$A:$A,'Scoring_Config'!$D:$D,"Yes")="Yes",_xlfn.XLOOKUP("Dst_CIDR_Le_16",'Scoring_Config'!$A:$A,'Scoring_Config'!$C:$C,10),0),"False,0")</f>
        <v>0</v>
      </c>
      <c r="AD962" cm="1">
        <f t="array" ref="AD962">IF(FALSE,"True," &amp; IF(_xlfn.XLOOKUP("Dst_CIDR_17_22",'Scoring_Config'!$A:$A,'Scoring_Config'!$D:$D,"Yes")="Yes",_xlfn.XLOOKUP("Dst_CIDR_17_22",'Scoring_Config'!$A:$A,'Scoring_Config'!$C:$C,5),0),"False,0")</f>
        <v>0</v>
      </c>
      <c r="AE962" cm="1">
        <f t="array" ref="AE962">IF(FALSE,"True," &amp; IF(_xlfn.XLOOKUP("SrcZone_IsAny",'Scoring_Config'!$A:$A,'Scoring_Config'!$D:$D,"Yes")="Yes",_xlfn.XLOOKUP("SrcZone_IsAny",'Scoring_Config'!$A:$A,'Scoring_Config'!$C:$C,10),0),"False,0")</f>
        <v>0</v>
      </c>
      <c r="AF962" cm="1">
        <f t="array" ref="AF962">IF(FALSE,"True," &amp; IF(_xlfn.XLOOKUP("DstZone_IsAny",'Scoring_Config'!$A:$A,'Scoring_Config'!$D:$D,"Yes")="Yes",_xlfn.XLOOKUP("DstZone_IsAny",'Scoring_Config'!$A:$A,'Scoring_Config'!$C:$C,10),0),"False,0")</f>
        <v>0</v>
      </c>
      <c r="AG962" cm="1">
        <f t="array" ref="AG96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62" cm="1">
        <f t="array" ref="AH962">IF(FALSE,"True," &amp; IF(_xlfn.XLOOKUP("App_Any_OR_RangeGt1000",'Scoring_Config'!$A:$A,'Scoring_Config'!$D:$D,"Yes")="Yes",_xlfn.XLOOKUP("App_Any_OR_RangeGt1000",'Scoring_Config'!$A:$A,'Scoring_Config'!$C:$C,10),0),"False,0")</f>
        <v>0</v>
      </c>
      <c r="AI962" cm="1">
        <f t="array" ref="AI962">IF(FALSE,"True," &amp; IF(_xlfn.XLOOKUP("Service_Insecure_Match",'Scoring_Config'!$A:$A,'Scoring_Config'!$D:$D,"Yes")="Yes",_xlfn.XLOOKUP("Service_Insecure_Match",'Scoring_Config'!$A:$A,'Scoring_Config'!$C:$C,5),0),"False,0")</f>
        <v>0</v>
      </c>
      <c r="AJ962" cm="1">
        <f t="array" ref="AJ962">IF(FALSE,"True," &amp; IF(_xlfn.XLOOKUP("Risky_Inbound",'Scoring_Config'!$A:$A,'Scoring_Config'!$D:$D,"Yes")="Yes",_xlfn.XLOOKUP("Risky_Inbound",'Scoring_Config'!$A:$A,'Scoring_Config'!$C:$C,50),0),"False,0")</f>
        <v>0</v>
      </c>
      <c r="AK962" cm="1">
        <f t="array" ref="AK962">IF(FALSE,"True," &amp; IF(_xlfn.XLOOKUP("Risky_Outbound",'Scoring_Config'!$A:$A,'Scoring_Config'!$D:$D,"Yes")="Yes",_xlfn.XLOOKUP("Risky_Outbound",'Scoring_Config'!$A:$A,'Scoring_Config'!$C:$C,25),0),"False,0")</f>
        <v>0</v>
      </c>
      <c r="AL962" t="s">
        <v>6700</v>
      </c>
      <c r="AM962" cm="1">
        <f t="array" ref="AM96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62" t="s">
        <v>6697</v>
      </c>
      <c r="AO962" t="s">
        <v>6697</v>
      </c>
      <c r="AP962" t="s">
        <v>6697</v>
      </c>
      <c r="AQ962" cm="1">
        <f t="array" ref="AQ962">IF(FALSE,"True," &amp; IF(_xlfn.XLOOKUP("Service_IsAny",'Scoring_Config'!$A:$A,'Scoring_Config'!$D:$D,"Yes")="Yes",_xlfn.XLOOKUP("Service_IsAny",'Scoring_Config'!$A:$A,'Scoring_Config'!$C:$C,0),0),"False,0")</f>
        <v>0</v>
      </c>
      <c r="AR962">
        <v>5</v>
      </c>
      <c r="AS962" cm="1">
        <f t="array" ref="AS962">IF(FALSE,"True," &amp; IF(_xlfn.XLOOKUP("Service_RangeGt1000",'Scoring_Config'!$A:$A,'Scoring_Config'!$D:$D,"Yes")="Yes",_xlfn.XLOOKUP("Service_RangeGt1000",'Scoring_Config'!$A:$A,'Scoring_Config'!$C:$C,0),0),"False,0")</f>
        <v>0</v>
      </c>
      <c r="AT962" cm="1">
        <f t="array" ref="AT962">IF(FALSE,"True," &amp; IF(_xlfn.XLOOKUP("App_IsAny",'Scoring_Config'!$A:$A,'Scoring_Config'!$D:$D,"Yes")="Yes",_xlfn.XLOOKUP("App_IsAny",'Scoring_Config'!$A:$A,'Scoring_Config'!$C:$C,0),0),"False,0")</f>
        <v>0</v>
      </c>
      <c r="AU962">
        <v>10</v>
      </c>
      <c r="AV962" cm="1">
        <f t="array" ref="AV962">IF(FALSE,"True," &amp; IF(_xlfn.XLOOKUP("App_RangeGt1000",'Scoring_Config'!$A:$A,'Scoring_Config'!$D:$D,"Yes")="Yes",_xlfn.XLOOKUP("App_RangeGt1000",'Scoring_Config'!$A:$A,'Scoring_Config'!$C:$C,0),0),"False,0")</f>
        <v>0</v>
      </c>
      <c r="AW962" cm="1">
        <f t="array" ref="AW962">IF(FALSE,"True," &amp; IF(_xlfn.XLOOKUP("Action_IsDenyOrDrop",'Scoring_Config'!$A:$A,'Scoring_Config'!$D:$D,"Yes")="Yes",_xlfn.XLOOKUP("Action_IsDenyOrDrop",'Scoring_Config'!$A:$A,'Scoring_Config'!$C:$C,0),0),"False,0")</f>
        <v>0</v>
      </c>
      <c r="AX962" cm="1">
        <f t="array" ref="AX962">IF(LEFT(AW962,4)="True",0,(IF(LEFT(Y962,4)="True",IF(_xlfn.XLOOKUP("Src_IsAny",'Scoring_Config'!$A:$A,'Scoring_Config'!$D:$D,"Yes")="Yes",_xlfn.XLOOKUP("Src_IsAny",'Scoring_Config'!$A:$A,'Scoring_Config'!$C:$C,10),0),0)+IF(LEFT(Z962,4)="True",IF(_xlfn.XLOOKUP("Src_CIDR_Le_16",'Scoring_Config'!$A:$A,'Scoring_Config'!$D:$D,"Yes")="Yes",_xlfn.XLOOKUP("Src_CIDR_Le_16",'Scoring_Config'!$A:$A,'Scoring_Config'!$C:$C,10),0),0)+IF(LEFT(AA962,4)="True",IF(_xlfn.XLOOKUP("Src_CIDR_17_22",'Scoring_Config'!$A:$A,'Scoring_Config'!$D:$D,"Yes")="Yes",_xlfn.XLOOKUP("Src_CIDR_17_22",'Scoring_Config'!$A:$A,'Scoring_Config'!$C:$C,5),0),0)+IF(LEFT(AB962,4)="True",IF(_xlfn.XLOOKUP("Dst_IsAny",'Scoring_Config'!$A:$A,'Scoring_Config'!$D:$D,"Yes")="Yes",_xlfn.XLOOKUP("Dst_IsAny",'Scoring_Config'!$A:$A,'Scoring_Config'!$C:$C,10),0),0)+IF(LEFT(AC962,4)="True",IF(_xlfn.XLOOKUP("Dst_CIDR_Le_16",'Scoring_Config'!$A:$A,'Scoring_Config'!$D:$D,"Yes")="Yes",_xlfn.XLOOKUP("Dst_CIDR_Le_16",'Scoring_Config'!$A:$A,'Scoring_Config'!$C:$C,10),0),0)+IF(LEFT(AD962,4)="True",IF(_xlfn.XLOOKUP("Dst_CIDR_17_22",'Scoring_Config'!$A:$A,'Scoring_Config'!$D:$D,"Yes")="Yes",_xlfn.XLOOKUP("Dst_CIDR_17_22",'Scoring_Config'!$A:$A,'Scoring_Config'!$C:$C,5),0),0)+IF(LEFT(AE962,4)="True",IF(_xlfn.XLOOKUP("SrcZone_IsAny",'Scoring_Config'!$A:$A,'Scoring_Config'!$D:$D,"Yes")="Yes",_xlfn.XLOOKUP("SrcZone_IsAny",'Scoring_Config'!$A:$A,'Scoring_Config'!$C:$C,10),0),0)+IF(LEFT(AF962,4)="True",IF(_xlfn.XLOOKUP("DstZone_IsAny",'Scoring_Config'!$A:$A,'Scoring_Config'!$D:$D,"Yes")="Yes",_xlfn.XLOOKUP("DstZone_IsAny",'Scoring_Config'!$A:$A,'Scoring_Config'!$C:$C,10),0),0)+IF(LEFT(AG962,4)="True",IF(_xlfn.XLOOKUP("Service_Any_OR_RangeGt1000",'Scoring_Config'!$A:$A,'Scoring_Config'!$D:$D,"Yes")="Yes",_xlfn.XLOOKUP("Service_Any_OR_RangeGt1000",'Scoring_Config'!$A:$A,'Scoring_Config'!$C:$C,10),0),0)+IF(LEFT(AH962,4)="True",IF(_xlfn.XLOOKUP("App_Any_OR_RangeGt1000",'Scoring_Config'!$A:$A,'Scoring_Config'!$D:$D,"Yes")="Yes",_xlfn.XLOOKUP("App_Any_OR_RangeGt1000",'Scoring_Config'!$A:$A,'Scoring_Config'!$C:$C,10),0),0)+IF(LEFT(AI962,4)="True",IF(_xlfn.XLOOKUP("Service_Insecure_Match",'Scoring_Config'!$A:$A,'Scoring_Config'!$D:$D,"Yes")="Yes",_xlfn.XLOOKUP("Service_Insecure_Match",'Scoring_Config'!$A:$A,'Scoring_Config'!$C:$C,5),0),0)+IF(LEFT(AJ962,4)="True",IF(_xlfn.XLOOKUP("Risky_Inbound",'Scoring_Config'!$A:$A,'Scoring_Config'!$D:$D,"Yes")="Yes",_xlfn.XLOOKUP("Risky_Inbound",'Scoring_Config'!$A:$A,'Scoring_Config'!$C:$C,50),0),0)+IF(LEFT(AK962,4)="True",IF(_xlfn.XLOOKUP("Risky_Outbound",'Scoring_Config'!$A:$A,'Scoring_Config'!$D:$D,"Yes")="Yes",_xlfn.XLOOKUP("Risky_Outbound",'Scoring_Config'!$A:$A,'Scoring_Config'!$C:$C,25),0),0)+IF(LEFT(AZ962,4)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962,FIND(",",AL962)+1,100)),0)+IF(LEFT(AM962,4)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962,FIND(",",AN962)+1,100)),0)+IF(_xlfn.XLOOKUP("Profile_Scoring",'Scoring_Config'!$A:$A,'Scoring_Config'!$D:$D,"Yes")="Yes",VALUE(MID(AO962,FIND(",",AO962)+1,100)),0)+IF(_xlfn.XLOOKUP("Options_Scoring",'Scoring_Config'!$A:$A,'Scoring_Config'!$D:$D,"Yes")="Yes",VALUE(MID(AP962,FIND(",",AP962)+1,100)),0)))</f>
        <v>0</v>
      </c>
      <c r="AZ962" cm="1">
        <f t="array" ref="AZ962">IF(FALSE,"True," &amp; IF(_xlfn.XLOOKUP("Migrate_Insecure",'Scoring_Config'!$A:$A,'Scoring_Config'!$D:$D,"Yes")="Yes",_xlfn.XLOOKUP("Migrate_Insecure",'Scoring_Config'!$A:$A,'Scoring_Config'!$C:$C,10),0),"False,0")</f>
        <v>0</v>
      </c>
    </row>
    <row r="963" spans="1:52">
      <c r="A963" t="s">
        <v>1979</v>
      </c>
      <c r="B963" t="s">
        <v>2936</v>
      </c>
      <c r="C963" t="s">
        <v>3542</v>
      </c>
      <c r="D963" t="s">
        <v>3551</v>
      </c>
      <c r="E963" t="s">
        <v>3563</v>
      </c>
      <c r="F963" t="s">
        <v>3928</v>
      </c>
      <c r="G963" t="s">
        <v>174</v>
      </c>
      <c r="H963" t="s">
        <v>174</v>
      </c>
      <c r="I963" t="s">
        <v>4093</v>
      </c>
      <c r="J963" t="s">
        <v>1119</v>
      </c>
      <c r="K963" t="s">
        <v>1667</v>
      </c>
      <c r="L963" t="s">
        <v>1327</v>
      </c>
      <c r="M963" t="s">
        <v>1974</v>
      </c>
      <c r="N963" t="s">
        <v>4315</v>
      </c>
      <c r="O963" t="s">
        <v>4319</v>
      </c>
      <c r="P963" t="s">
        <v>4322</v>
      </c>
      <c r="Q963" t="s">
        <v>4999</v>
      </c>
      <c r="R963" t="s">
        <v>5440</v>
      </c>
      <c r="S963" t="s">
        <v>5440</v>
      </c>
      <c r="T963" t="s">
        <v>5792</v>
      </c>
      <c r="U963" t="s">
        <v>6419</v>
      </c>
      <c r="Y963" cm="1">
        <f t="array" ref="Y963">IF(TRUE,"True," &amp; IF(_xlfn.XLOOKUP("Src_IsAny",'Scoring_Config'!$A:$A,'Scoring_Config'!$D:$D,"Yes")="Yes",_xlfn.XLOOKUP("Src_IsAny",'Scoring_Config'!$A:$A,'Scoring_Config'!$C:$C,10),0),"False,0")</f>
        <v>0</v>
      </c>
      <c r="Z963" cm="1">
        <f t="array" ref="Z963">IF(FALSE,"True," &amp; IF(_xlfn.XLOOKUP("Src_CIDR_Le_16",'Scoring_Config'!$A:$A,'Scoring_Config'!$D:$D,"Yes")="Yes",_xlfn.XLOOKUP("Src_CIDR_Le_16",'Scoring_Config'!$A:$A,'Scoring_Config'!$C:$C,10),0),"False,0")</f>
        <v>0</v>
      </c>
      <c r="AA963" cm="1">
        <f t="array" ref="AA963">IF(FALSE,"True," &amp; IF(_xlfn.XLOOKUP("Src_CIDR_17_22",'Scoring_Config'!$A:$A,'Scoring_Config'!$D:$D,"Yes")="Yes",_xlfn.XLOOKUP("Src_CIDR_17_22",'Scoring_Config'!$A:$A,'Scoring_Config'!$C:$C,5),0),"False,0")</f>
        <v>0</v>
      </c>
      <c r="AB963" cm="1">
        <f t="array" ref="AB963">IF(FALSE,"True," &amp; IF(_xlfn.XLOOKUP("Dst_IsAny",'Scoring_Config'!$A:$A,'Scoring_Config'!$D:$D,"Yes")="Yes",_xlfn.XLOOKUP("Dst_IsAny",'Scoring_Config'!$A:$A,'Scoring_Config'!$C:$C,10),0),"False,0")</f>
        <v>0</v>
      </c>
      <c r="AC963" cm="1">
        <f t="array" ref="AC963">IF(FALSE,"True," &amp; IF(_xlfn.XLOOKUP("Dst_CIDR_Le_16",'Scoring_Config'!$A:$A,'Scoring_Config'!$D:$D,"Yes")="Yes",_xlfn.XLOOKUP("Dst_CIDR_Le_16",'Scoring_Config'!$A:$A,'Scoring_Config'!$C:$C,10),0),"False,0")</f>
        <v>0</v>
      </c>
      <c r="AD963" cm="1">
        <f t="array" ref="AD963">IF(FALSE,"True," &amp; IF(_xlfn.XLOOKUP("Dst_CIDR_17_22",'Scoring_Config'!$A:$A,'Scoring_Config'!$D:$D,"Yes")="Yes",_xlfn.XLOOKUP("Dst_CIDR_17_22",'Scoring_Config'!$A:$A,'Scoring_Config'!$C:$C,5),0),"False,0")</f>
        <v>0</v>
      </c>
      <c r="AE963" cm="1">
        <f t="array" ref="AE963">IF(FALSE,"True," &amp; IF(_xlfn.XLOOKUP("SrcZone_IsAny",'Scoring_Config'!$A:$A,'Scoring_Config'!$D:$D,"Yes")="Yes",_xlfn.XLOOKUP("SrcZone_IsAny",'Scoring_Config'!$A:$A,'Scoring_Config'!$C:$C,10),0),"False,0")</f>
        <v>0</v>
      </c>
      <c r="AF963" cm="1">
        <f t="array" ref="AF963">IF(FALSE,"True," &amp; IF(_xlfn.XLOOKUP("DstZone_IsAny",'Scoring_Config'!$A:$A,'Scoring_Config'!$D:$D,"Yes")="Yes",_xlfn.XLOOKUP("DstZone_IsAny",'Scoring_Config'!$A:$A,'Scoring_Config'!$C:$C,10),0),"False,0")</f>
        <v>0</v>
      </c>
      <c r="AG963" cm="1">
        <f t="array" ref="AG96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63" cm="1">
        <f t="array" ref="AH963">IF(FALSE,"True," &amp; IF(_xlfn.XLOOKUP("App_Any_OR_RangeGt1000",'Scoring_Config'!$A:$A,'Scoring_Config'!$D:$D,"Yes")="Yes",_xlfn.XLOOKUP("App_Any_OR_RangeGt1000",'Scoring_Config'!$A:$A,'Scoring_Config'!$C:$C,10),0),"False,0")</f>
        <v>0</v>
      </c>
      <c r="AI963" cm="1">
        <f t="array" ref="AI963">IF(FALSE,"True," &amp; IF(_xlfn.XLOOKUP("Service_Insecure_Match",'Scoring_Config'!$A:$A,'Scoring_Config'!$D:$D,"Yes")="Yes",_xlfn.XLOOKUP("Service_Insecure_Match",'Scoring_Config'!$A:$A,'Scoring_Config'!$C:$C,5),0),"False,0")</f>
        <v>0</v>
      </c>
      <c r="AJ963" cm="1">
        <f t="array" ref="AJ963">IF(FALSE,"True," &amp; IF(_xlfn.XLOOKUP("Risky_Inbound",'Scoring_Config'!$A:$A,'Scoring_Config'!$D:$D,"Yes")="Yes",_xlfn.XLOOKUP("Risky_Inbound",'Scoring_Config'!$A:$A,'Scoring_Config'!$C:$C,50),0),"False,0")</f>
        <v>0</v>
      </c>
      <c r="AK963" cm="1">
        <f t="array" ref="AK963">IF(FALSE,"True," &amp; IF(_xlfn.XLOOKUP("Risky_Outbound",'Scoring_Config'!$A:$A,'Scoring_Config'!$D:$D,"Yes")="Yes",_xlfn.XLOOKUP("Risky_Outbound",'Scoring_Config'!$A:$A,'Scoring_Config'!$C:$C,25),0),"False,0")</f>
        <v>0</v>
      </c>
      <c r="AL963" t="s">
        <v>6697</v>
      </c>
      <c r="AM963" cm="1">
        <f t="array" ref="AM96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63" t="s">
        <v>6697</v>
      </c>
      <c r="AO963" t="s">
        <v>6697</v>
      </c>
      <c r="AP963" t="s">
        <v>6697</v>
      </c>
      <c r="AQ963" cm="1">
        <f t="array" ref="AQ963">IF(FALSE,"True," &amp; IF(_xlfn.XLOOKUP("Service_IsAny",'Scoring_Config'!$A:$A,'Scoring_Config'!$D:$D,"Yes")="Yes",_xlfn.XLOOKUP("Service_IsAny",'Scoring_Config'!$A:$A,'Scoring_Config'!$C:$C,0),0),"False,0")</f>
        <v>0</v>
      </c>
      <c r="AR963">
        <v>0</v>
      </c>
      <c r="AS963" cm="1">
        <f t="array" ref="AS963">IF(FALSE,"True," &amp; IF(_xlfn.XLOOKUP("Service_RangeGt1000",'Scoring_Config'!$A:$A,'Scoring_Config'!$D:$D,"Yes")="Yes",_xlfn.XLOOKUP("Service_RangeGt1000",'Scoring_Config'!$A:$A,'Scoring_Config'!$C:$C,0),0),"False,0")</f>
        <v>0</v>
      </c>
      <c r="AT963" cm="1">
        <f t="array" ref="AT963">IF(FALSE,"True," &amp; IF(_xlfn.XLOOKUP("App_IsAny",'Scoring_Config'!$A:$A,'Scoring_Config'!$D:$D,"Yes")="Yes",_xlfn.XLOOKUP("App_IsAny",'Scoring_Config'!$A:$A,'Scoring_Config'!$C:$C,0),0),"False,0")</f>
        <v>0</v>
      </c>
      <c r="AU963">
        <v>1</v>
      </c>
      <c r="AV963" cm="1">
        <f t="array" ref="AV963">IF(FALSE,"True," &amp; IF(_xlfn.XLOOKUP("App_RangeGt1000",'Scoring_Config'!$A:$A,'Scoring_Config'!$D:$D,"Yes")="Yes",_xlfn.XLOOKUP("App_RangeGt1000",'Scoring_Config'!$A:$A,'Scoring_Config'!$C:$C,0),0),"False,0")</f>
        <v>0</v>
      </c>
      <c r="AW963" cm="1">
        <f t="array" ref="AW963">IF(FALSE,"True," &amp; IF(_xlfn.XLOOKUP("Action_IsDenyOrDrop",'Scoring_Config'!$A:$A,'Scoring_Config'!$D:$D,"Yes")="Yes",_xlfn.XLOOKUP("Action_IsDenyOrDrop",'Scoring_Config'!$A:$A,'Scoring_Config'!$C:$C,0),0),"False,0")</f>
        <v>0</v>
      </c>
      <c r="AX963" cm="1">
        <f t="array" ref="AX963">IF(LEFT(AW963,4)="True",0,(IF(LEFT(Y963,4)="True",IF(_xlfn.XLOOKUP("Src_IsAny",'Scoring_Config'!$A:$A,'Scoring_Config'!$D:$D,"Yes")="Yes",_xlfn.XLOOKUP("Src_IsAny",'Scoring_Config'!$A:$A,'Scoring_Config'!$C:$C,10),0),0)+IF(LEFT(Z963,4)="True",IF(_xlfn.XLOOKUP("Src_CIDR_Le_16",'Scoring_Config'!$A:$A,'Scoring_Config'!$D:$D,"Yes")="Yes",_xlfn.XLOOKUP("Src_CIDR_Le_16",'Scoring_Config'!$A:$A,'Scoring_Config'!$C:$C,10),0),0)+IF(LEFT(AA963,4)="True",IF(_xlfn.XLOOKUP("Src_CIDR_17_22",'Scoring_Config'!$A:$A,'Scoring_Config'!$D:$D,"Yes")="Yes",_xlfn.XLOOKUP("Src_CIDR_17_22",'Scoring_Config'!$A:$A,'Scoring_Config'!$C:$C,5),0),0)+IF(LEFT(AB963,4)="True",IF(_xlfn.XLOOKUP("Dst_IsAny",'Scoring_Config'!$A:$A,'Scoring_Config'!$D:$D,"Yes")="Yes",_xlfn.XLOOKUP("Dst_IsAny",'Scoring_Config'!$A:$A,'Scoring_Config'!$C:$C,10),0),0)+IF(LEFT(AC963,4)="True",IF(_xlfn.XLOOKUP("Dst_CIDR_Le_16",'Scoring_Config'!$A:$A,'Scoring_Config'!$D:$D,"Yes")="Yes",_xlfn.XLOOKUP("Dst_CIDR_Le_16",'Scoring_Config'!$A:$A,'Scoring_Config'!$C:$C,10),0),0)+IF(LEFT(AD963,4)="True",IF(_xlfn.XLOOKUP("Dst_CIDR_17_22",'Scoring_Config'!$A:$A,'Scoring_Config'!$D:$D,"Yes")="Yes",_xlfn.XLOOKUP("Dst_CIDR_17_22",'Scoring_Config'!$A:$A,'Scoring_Config'!$C:$C,5),0),0)+IF(LEFT(AE963,4)="True",IF(_xlfn.XLOOKUP("SrcZone_IsAny",'Scoring_Config'!$A:$A,'Scoring_Config'!$D:$D,"Yes")="Yes",_xlfn.XLOOKUP("SrcZone_IsAny",'Scoring_Config'!$A:$A,'Scoring_Config'!$C:$C,10),0),0)+IF(LEFT(AF963,4)="True",IF(_xlfn.XLOOKUP("DstZone_IsAny",'Scoring_Config'!$A:$A,'Scoring_Config'!$D:$D,"Yes")="Yes",_xlfn.XLOOKUP("DstZone_IsAny",'Scoring_Config'!$A:$A,'Scoring_Config'!$C:$C,10),0),0)+IF(LEFT(AG963,4)="True",IF(_xlfn.XLOOKUP("Service_Any_OR_RangeGt1000",'Scoring_Config'!$A:$A,'Scoring_Config'!$D:$D,"Yes")="Yes",_xlfn.XLOOKUP("Service_Any_OR_RangeGt1000",'Scoring_Config'!$A:$A,'Scoring_Config'!$C:$C,10),0),0)+IF(LEFT(AH963,4)="True",IF(_xlfn.XLOOKUP("App_Any_OR_RangeGt1000",'Scoring_Config'!$A:$A,'Scoring_Config'!$D:$D,"Yes")="Yes",_xlfn.XLOOKUP("App_Any_OR_RangeGt1000",'Scoring_Config'!$A:$A,'Scoring_Config'!$C:$C,10),0),0)+IF(LEFT(AI963,4)="True",IF(_xlfn.XLOOKUP("Service_Insecure_Match",'Scoring_Config'!$A:$A,'Scoring_Config'!$D:$D,"Yes")="Yes",_xlfn.XLOOKUP("Service_Insecure_Match",'Scoring_Config'!$A:$A,'Scoring_Config'!$C:$C,5),0),0)+IF(LEFT(AJ963,4)="True",IF(_xlfn.XLOOKUP("Risky_Inbound",'Scoring_Config'!$A:$A,'Scoring_Config'!$D:$D,"Yes")="Yes",_xlfn.XLOOKUP("Risky_Inbound",'Scoring_Config'!$A:$A,'Scoring_Config'!$C:$C,50),0),0)+IF(LEFT(AK963,4)="True",IF(_xlfn.XLOOKUP("Risky_Outbound",'Scoring_Config'!$A:$A,'Scoring_Config'!$D:$D,"Yes")="Yes",_xlfn.XLOOKUP("Risky_Outbound",'Scoring_Config'!$A:$A,'Scoring_Config'!$C:$C,25),0),0)+IF(LEFT(AZ963,4)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963,FIND(",",AL963)+1,100)),0)+IF(LEFT(AM963,4)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963,FIND(",",AN963)+1,100)),0)+IF(_xlfn.XLOOKUP("Profile_Scoring",'Scoring_Config'!$A:$A,'Scoring_Config'!$D:$D,"Yes")="Yes",VALUE(MID(AO963,FIND(",",AO963)+1,100)),0)+IF(_xlfn.XLOOKUP("Options_Scoring",'Scoring_Config'!$A:$A,'Scoring_Config'!$D:$D,"Yes")="Yes",VALUE(MID(AP963,FIND(",",AP963)+1,100)),0)))</f>
        <v>0</v>
      </c>
      <c r="AZ963" cm="1">
        <f t="array" ref="AZ963">IF(FALSE,"True," &amp; IF(_xlfn.XLOOKUP("Migrate_Insecure",'Scoring_Config'!$A:$A,'Scoring_Config'!$D:$D,"Yes")="Yes",_xlfn.XLOOKUP("Migrate_Insecure",'Scoring_Config'!$A:$A,'Scoring_Config'!$C:$C,10),0),"False,0")</f>
        <v>0</v>
      </c>
    </row>
    <row r="964" spans="1:52">
      <c r="A964" t="s">
        <v>1979</v>
      </c>
      <c r="B964" t="s">
        <v>2937</v>
      </c>
      <c r="C964" t="s">
        <v>3542</v>
      </c>
      <c r="D964" t="s">
        <v>3545</v>
      </c>
      <c r="E964" t="s">
        <v>3563</v>
      </c>
      <c r="F964" t="s">
        <v>3929</v>
      </c>
      <c r="G964" t="s">
        <v>548</v>
      </c>
      <c r="H964" t="s">
        <v>174</v>
      </c>
      <c r="I964" t="s">
        <v>3929</v>
      </c>
      <c r="J964" t="s">
        <v>1120</v>
      </c>
      <c r="K964" t="s">
        <v>1888</v>
      </c>
      <c r="L964" t="s">
        <v>1327</v>
      </c>
      <c r="M964" t="s">
        <v>1974</v>
      </c>
      <c r="N964" t="s">
        <v>4315</v>
      </c>
      <c r="O964" t="s">
        <v>4319</v>
      </c>
      <c r="P964" t="s">
        <v>4322</v>
      </c>
      <c r="Q964" t="s">
        <v>5000</v>
      </c>
      <c r="R964" t="s">
        <v>5439</v>
      </c>
      <c r="S964" t="s">
        <v>4324</v>
      </c>
      <c r="T964" t="s">
        <v>5792</v>
      </c>
      <c r="U964" t="s">
        <v>6421</v>
      </c>
      <c r="Y964" cm="1">
        <f t="array" ref="Y964">IF(FALSE,"True," &amp; IF(_xlfn.XLOOKUP("Src_IsAny",'Scoring_Config'!$A:$A,'Scoring_Config'!$D:$D,"Yes")="Yes",_xlfn.XLOOKUP("Src_IsAny",'Scoring_Config'!$A:$A,'Scoring_Config'!$C:$C,10),0),"False,0")</f>
        <v>0</v>
      </c>
      <c r="Z964" cm="1">
        <f t="array" ref="Z964">IF(FALSE,"True," &amp; IF(_xlfn.XLOOKUP("Src_CIDR_Le_16",'Scoring_Config'!$A:$A,'Scoring_Config'!$D:$D,"Yes")="Yes",_xlfn.XLOOKUP("Src_CIDR_Le_16",'Scoring_Config'!$A:$A,'Scoring_Config'!$C:$C,10),0),"False,0")</f>
        <v>0</v>
      </c>
      <c r="AA964" cm="1">
        <f t="array" ref="AA964">IF(FALSE,"True," &amp; IF(_xlfn.XLOOKUP("Src_CIDR_17_22",'Scoring_Config'!$A:$A,'Scoring_Config'!$D:$D,"Yes")="Yes",_xlfn.XLOOKUP("Src_CIDR_17_22",'Scoring_Config'!$A:$A,'Scoring_Config'!$C:$C,5),0),"False,0")</f>
        <v>0</v>
      </c>
      <c r="AB964" cm="1">
        <f t="array" ref="AB964">IF(FALSE,"True," &amp; IF(_xlfn.XLOOKUP("Dst_IsAny",'Scoring_Config'!$A:$A,'Scoring_Config'!$D:$D,"Yes")="Yes",_xlfn.XLOOKUP("Dst_IsAny",'Scoring_Config'!$A:$A,'Scoring_Config'!$C:$C,10),0),"False,0")</f>
        <v>0</v>
      </c>
      <c r="AC964" cm="1">
        <f t="array" ref="AC964">IF(FALSE,"True," &amp; IF(_xlfn.XLOOKUP("Dst_CIDR_Le_16",'Scoring_Config'!$A:$A,'Scoring_Config'!$D:$D,"Yes")="Yes",_xlfn.XLOOKUP("Dst_CIDR_Le_16",'Scoring_Config'!$A:$A,'Scoring_Config'!$C:$C,10),0),"False,0")</f>
        <v>0</v>
      </c>
      <c r="AD964" cm="1">
        <f t="array" ref="AD964">IF(FALSE,"True," &amp; IF(_xlfn.XLOOKUP("Dst_CIDR_17_22",'Scoring_Config'!$A:$A,'Scoring_Config'!$D:$D,"Yes")="Yes",_xlfn.XLOOKUP("Dst_CIDR_17_22",'Scoring_Config'!$A:$A,'Scoring_Config'!$C:$C,5),0),"False,0")</f>
        <v>0</v>
      </c>
      <c r="AE964" cm="1">
        <f t="array" ref="AE964">IF(FALSE,"True," &amp; IF(_xlfn.XLOOKUP("SrcZone_IsAny",'Scoring_Config'!$A:$A,'Scoring_Config'!$D:$D,"Yes")="Yes",_xlfn.XLOOKUP("SrcZone_IsAny",'Scoring_Config'!$A:$A,'Scoring_Config'!$C:$C,10),0),"False,0")</f>
        <v>0</v>
      </c>
      <c r="AF964" cm="1">
        <f t="array" ref="AF964">IF(FALSE,"True," &amp; IF(_xlfn.XLOOKUP("DstZone_IsAny",'Scoring_Config'!$A:$A,'Scoring_Config'!$D:$D,"Yes")="Yes",_xlfn.XLOOKUP("DstZone_IsAny",'Scoring_Config'!$A:$A,'Scoring_Config'!$C:$C,10),0),"False,0")</f>
        <v>0</v>
      </c>
      <c r="AG964" cm="1">
        <f t="array" ref="AG96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64" cm="1">
        <f t="array" ref="AH964">IF(FALSE,"True," &amp; IF(_xlfn.XLOOKUP("App_Any_OR_RangeGt1000",'Scoring_Config'!$A:$A,'Scoring_Config'!$D:$D,"Yes")="Yes",_xlfn.XLOOKUP("App_Any_OR_RangeGt1000",'Scoring_Config'!$A:$A,'Scoring_Config'!$C:$C,10),0),"False,0")</f>
        <v>0</v>
      </c>
      <c r="AI964" cm="1">
        <f t="array" ref="AI964">IF(FALSE,"True," &amp; IF(_xlfn.XLOOKUP("Service_Insecure_Match",'Scoring_Config'!$A:$A,'Scoring_Config'!$D:$D,"Yes")="Yes",_xlfn.XLOOKUP("Service_Insecure_Match",'Scoring_Config'!$A:$A,'Scoring_Config'!$C:$C,5),0),"False,0")</f>
        <v>0</v>
      </c>
      <c r="AJ964" cm="1">
        <f t="array" ref="AJ964">IF(FALSE,"True," &amp; IF(_xlfn.XLOOKUP("Risky_Inbound",'Scoring_Config'!$A:$A,'Scoring_Config'!$D:$D,"Yes")="Yes",_xlfn.XLOOKUP("Risky_Inbound",'Scoring_Config'!$A:$A,'Scoring_Config'!$C:$C,50),0),"False,0")</f>
        <v>0</v>
      </c>
      <c r="AK964" cm="1">
        <f t="array" ref="AK964">IF(FALSE,"True," &amp; IF(_xlfn.XLOOKUP("Risky_Outbound",'Scoring_Config'!$A:$A,'Scoring_Config'!$D:$D,"Yes")="Yes",_xlfn.XLOOKUP("Risky_Outbound",'Scoring_Config'!$A:$A,'Scoring_Config'!$C:$C,25),0),"False,0")</f>
        <v>0</v>
      </c>
      <c r="AL964" t="s">
        <v>6697</v>
      </c>
      <c r="AM964" cm="1">
        <f t="array" ref="AM96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64" t="s">
        <v>6697</v>
      </c>
      <c r="AO964" t="s">
        <v>6697</v>
      </c>
      <c r="AP964" t="s">
        <v>6697</v>
      </c>
      <c r="AQ964" cm="1">
        <f t="array" ref="AQ964">IF(FALSE,"True," &amp; IF(_xlfn.XLOOKUP("Service_IsAny",'Scoring_Config'!$A:$A,'Scoring_Config'!$D:$D,"Yes")="Yes",_xlfn.XLOOKUP("Service_IsAny",'Scoring_Config'!$A:$A,'Scoring_Config'!$C:$C,0),0),"False,0")</f>
        <v>0</v>
      </c>
      <c r="AR964">
        <v>0</v>
      </c>
      <c r="AS964" cm="1">
        <f t="array" ref="AS964">IF(FALSE,"True," &amp; IF(_xlfn.XLOOKUP("Service_RangeGt1000",'Scoring_Config'!$A:$A,'Scoring_Config'!$D:$D,"Yes")="Yes",_xlfn.XLOOKUP("Service_RangeGt1000",'Scoring_Config'!$A:$A,'Scoring_Config'!$C:$C,0),0),"False,0")</f>
        <v>0</v>
      </c>
      <c r="AT964" cm="1">
        <f t="array" ref="AT964">IF(FALSE,"True," &amp; IF(_xlfn.XLOOKUP("App_IsAny",'Scoring_Config'!$A:$A,'Scoring_Config'!$D:$D,"Yes")="Yes",_xlfn.XLOOKUP("App_IsAny",'Scoring_Config'!$A:$A,'Scoring_Config'!$C:$C,0),0),"False,0")</f>
        <v>0</v>
      </c>
      <c r="AU964">
        <v>1</v>
      </c>
      <c r="AV964" cm="1">
        <f t="array" ref="AV964">IF(FALSE,"True," &amp; IF(_xlfn.XLOOKUP("App_RangeGt1000",'Scoring_Config'!$A:$A,'Scoring_Config'!$D:$D,"Yes")="Yes",_xlfn.XLOOKUP("App_RangeGt1000",'Scoring_Config'!$A:$A,'Scoring_Config'!$C:$C,0),0),"False,0")</f>
        <v>0</v>
      </c>
      <c r="AW964" cm="1">
        <f t="array" ref="AW964">IF(FALSE,"True," &amp; IF(_xlfn.XLOOKUP("Action_IsDenyOrDrop",'Scoring_Config'!$A:$A,'Scoring_Config'!$D:$D,"Yes")="Yes",_xlfn.XLOOKUP("Action_IsDenyOrDrop",'Scoring_Config'!$A:$A,'Scoring_Config'!$C:$C,0),0),"False,0")</f>
        <v>0</v>
      </c>
      <c r="AX964" cm="1">
        <f t="array" ref="AX964">IF(LEFT(AW964,4)="True",0,(IF(LEFT(Y964,4)="True",IF(_xlfn.XLOOKUP("Src_IsAny",'Scoring_Config'!$A:$A,'Scoring_Config'!$D:$D,"Yes")="Yes",_xlfn.XLOOKUP("Src_IsAny",'Scoring_Config'!$A:$A,'Scoring_Config'!$C:$C,10),0),0)+IF(LEFT(Z964,4)="True",IF(_xlfn.XLOOKUP("Src_CIDR_Le_16",'Scoring_Config'!$A:$A,'Scoring_Config'!$D:$D,"Yes")="Yes",_xlfn.XLOOKUP("Src_CIDR_Le_16",'Scoring_Config'!$A:$A,'Scoring_Config'!$C:$C,10),0),0)+IF(LEFT(AA964,4)="True",IF(_xlfn.XLOOKUP("Src_CIDR_17_22",'Scoring_Config'!$A:$A,'Scoring_Config'!$D:$D,"Yes")="Yes",_xlfn.XLOOKUP("Src_CIDR_17_22",'Scoring_Config'!$A:$A,'Scoring_Config'!$C:$C,5),0),0)+IF(LEFT(AB964,4)="True",IF(_xlfn.XLOOKUP("Dst_IsAny",'Scoring_Config'!$A:$A,'Scoring_Config'!$D:$D,"Yes")="Yes",_xlfn.XLOOKUP("Dst_IsAny",'Scoring_Config'!$A:$A,'Scoring_Config'!$C:$C,10),0),0)+IF(LEFT(AC964,4)="True",IF(_xlfn.XLOOKUP("Dst_CIDR_Le_16",'Scoring_Config'!$A:$A,'Scoring_Config'!$D:$D,"Yes")="Yes",_xlfn.XLOOKUP("Dst_CIDR_Le_16",'Scoring_Config'!$A:$A,'Scoring_Config'!$C:$C,10),0),0)+IF(LEFT(AD964,4)="True",IF(_xlfn.XLOOKUP("Dst_CIDR_17_22",'Scoring_Config'!$A:$A,'Scoring_Config'!$D:$D,"Yes")="Yes",_xlfn.XLOOKUP("Dst_CIDR_17_22",'Scoring_Config'!$A:$A,'Scoring_Config'!$C:$C,5),0),0)+IF(LEFT(AE964,4)="True",IF(_xlfn.XLOOKUP("SrcZone_IsAny",'Scoring_Config'!$A:$A,'Scoring_Config'!$D:$D,"Yes")="Yes",_xlfn.XLOOKUP("SrcZone_IsAny",'Scoring_Config'!$A:$A,'Scoring_Config'!$C:$C,10),0),0)+IF(LEFT(AF964,4)="True",IF(_xlfn.XLOOKUP("DstZone_IsAny",'Scoring_Config'!$A:$A,'Scoring_Config'!$D:$D,"Yes")="Yes",_xlfn.XLOOKUP("DstZone_IsAny",'Scoring_Config'!$A:$A,'Scoring_Config'!$C:$C,10),0),0)+IF(LEFT(AG964,4)="True",IF(_xlfn.XLOOKUP("Service_Any_OR_RangeGt1000",'Scoring_Config'!$A:$A,'Scoring_Config'!$D:$D,"Yes")="Yes",_xlfn.XLOOKUP("Service_Any_OR_RangeGt1000",'Scoring_Config'!$A:$A,'Scoring_Config'!$C:$C,10),0),0)+IF(LEFT(AH964,4)="True",IF(_xlfn.XLOOKUP("App_Any_OR_RangeGt1000",'Scoring_Config'!$A:$A,'Scoring_Config'!$D:$D,"Yes")="Yes",_xlfn.XLOOKUP("App_Any_OR_RangeGt1000",'Scoring_Config'!$A:$A,'Scoring_Config'!$C:$C,10),0),0)+IF(LEFT(AI964,4)="True",IF(_xlfn.XLOOKUP("Service_Insecure_Match",'Scoring_Config'!$A:$A,'Scoring_Config'!$D:$D,"Yes")="Yes",_xlfn.XLOOKUP("Service_Insecure_Match",'Scoring_Config'!$A:$A,'Scoring_Config'!$C:$C,5),0),0)+IF(LEFT(AJ964,4)="True",IF(_xlfn.XLOOKUP("Risky_Inbound",'Scoring_Config'!$A:$A,'Scoring_Config'!$D:$D,"Yes")="Yes",_xlfn.XLOOKUP("Risky_Inbound",'Scoring_Config'!$A:$A,'Scoring_Config'!$C:$C,50),0),0)+IF(LEFT(AK964,4)="True",IF(_xlfn.XLOOKUP("Risky_Outbound",'Scoring_Config'!$A:$A,'Scoring_Config'!$D:$D,"Yes")="Yes",_xlfn.XLOOKUP("Risky_Outbound",'Scoring_Config'!$A:$A,'Scoring_Config'!$C:$C,25),0),0)+IF(LEFT(AZ964,4)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964,FIND(",",AL964)+1,100)),0)+IF(LEFT(AM964,4)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964,FIND(",",AN964)+1,100)),0)+IF(_xlfn.XLOOKUP("Profile_Scoring",'Scoring_Config'!$A:$A,'Scoring_Config'!$D:$D,"Yes")="Yes",VALUE(MID(AO964,FIND(",",AO964)+1,100)),0)+IF(_xlfn.XLOOKUP("Options_Scoring",'Scoring_Config'!$A:$A,'Scoring_Config'!$D:$D,"Yes")="Yes",VALUE(MID(AP964,FIND(",",AP964)+1,100)),0)))</f>
        <v>0</v>
      </c>
      <c r="AZ964" cm="1">
        <f t="array" ref="AZ964">IF(FALSE,"True," &amp; IF(_xlfn.XLOOKUP("Migrate_Insecure",'Scoring_Config'!$A:$A,'Scoring_Config'!$D:$D,"Yes")="Yes",_xlfn.XLOOKUP("Migrate_Insecure",'Scoring_Config'!$A:$A,'Scoring_Config'!$C:$C,10),0),"False,0")</f>
        <v>0</v>
      </c>
    </row>
    <row r="965" spans="1:52">
      <c r="A965" t="s">
        <v>1979</v>
      </c>
      <c r="B965" t="s">
        <v>2938</v>
      </c>
      <c r="C965" t="s">
        <v>3542</v>
      </c>
      <c r="D965" t="s">
        <v>3545</v>
      </c>
      <c r="E965" t="s">
        <v>3563</v>
      </c>
      <c r="F965" t="s">
        <v>3930</v>
      </c>
      <c r="G965" t="s">
        <v>548</v>
      </c>
      <c r="H965" t="s">
        <v>174</v>
      </c>
      <c r="I965" t="s">
        <v>4217</v>
      </c>
      <c r="J965" t="s">
        <v>1121</v>
      </c>
      <c r="K965" t="s">
        <v>1894</v>
      </c>
      <c r="L965" t="s">
        <v>1327</v>
      </c>
      <c r="M965" t="s">
        <v>1974</v>
      </c>
      <c r="N965" t="s">
        <v>4315</v>
      </c>
      <c r="O965" t="s">
        <v>4319</v>
      </c>
      <c r="P965" t="s">
        <v>4323</v>
      </c>
      <c r="Q965" t="s">
        <v>5000</v>
      </c>
      <c r="R965" t="s">
        <v>5439</v>
      </c>
      <c r="S965" t="s">
        <v>4324</v>
      </c>
      <c r="T965" t="s">
        <v>5792</v>
      </c>
      <c r="U965" t="s">
        <v>6421</v>
      </c>
      <c r="Y965" cm="1">
        <f t="array" ref="Y965">IF(FALSE,"True," &amp; IF(_xlfn.XLOOKUP("Src_IsAny",'Scoring_Config'!$A:$A,'Scoring_Config'!$D:$D,"Yes")="Yes",_xlfn.XLOOKUP("Src_IsAny",'Scoring_Config'!$A:$A,'Scoring_Config'!$C:$C,10),0),"False,0")</f>
        <v>0</v>
      </c>
      <c r="Z965" cm="1">
        <f t="array" ref="Z965">IF(FALSE,"True," &amp; IF(_xlfn.XLOOKUP("Src_CIDR_Le_16",'Scoring_Config'!$A:$A,'Scoring_Config'!$D:$D,"Yes")="Yes",_xlfn.XLOOKUP("Src_CIDR_Le_16",'Scoring_Config'!$A:$A,'Scoring_Config'!$C:$C,10),0),"False,0")</f>
        <v>0</v>
      </c>
      <c r="AA965" cm="1">
        <f t="array" ref="AA965">IF(FALSE,"True," &amp; IF(_xlfn.XLOOKUP("Src_CIDR_17_22",'Scoring_Config'!$A:$A,'Scoring_Config'!$D:$D,"Yes")="Yes",_xlfn.XLOOKUP("Src_CIDR_17_22",'Scoring_Config'!$A:$A,'Scoring_Config'!$C:$C,5),0),"False,0")</f>
        <v>0</v>
      </c>
      <c r="AB965" cm="1">
        <f t="array" ref="AB965">IF(FALSE,"True," &amp; IF(_xlfn.XLOOKUP("Dst_IsAny",'Scoring_Config'!$A:$A,'Scoring_Config'!$D:$D,"Yes")="Yes",_xlfn.XLOOKUP("Dst_IsAny",'Scoring_Config'!$A:$A,'Scoring_Config'!$C:$C,10),0),"False,0")</f>
        <v>0</v>
      </c>
      <c r="AC965" cm="1">
        <f t="array" ref="AC965">IF(FALSE,"True," &amp; IF(_xlfn.XLOOKUP("Dst_CIDR_Le_16",'Scoring_Config'!$A:$A,'Scoring_Config'!$D:$D,"Yes")="Yes",_xlfn.XLOOKUP("Dst_CIDR_Le_16",'Scoring_Config'!$A:$A,'Scoring_Config'!$C:$C,10),0),"False,0")</f>
        <v>0</v>
      </c>
      <c r="AD965" cm="1">
        <f t="array" ref="AD965">IF(FALSE,"True," &amp; IF(_xlfn.XLOOKUP("Dst_CIDR_17_22",'Scoring_Config'!$A:$A,'Scoring_Config'!$D:$D,"Yes")="Yes",_xlfn.XLOOKUP("Dst_CIDR_17_22",'Scoring_Config'!$A:$A,'Scoring_Config'!$C:$C,5),0),"False,0")</f>
        <v>0</v>
      </c>
      <c r="AE965" cm="1">
        <f t="array" ref="AE965">IF(FALSE,"True," &amp; IF(_xlfn.XLOOKUP("SrcZone_IsAny",'Scoring_Config'!$A:$A,'Scoring_Config'!$D:$D,"Yes")="Yes",_xlfn.XLOOKUP("SrcZone_IsAny",'Scoring_Config'!$A:$A,'Scoring_Config'!$C:$C,10),0),"False,0")</f>
        <v>0</v>
      </c>
      <c r="AF965" cm="1">
        <f t="array" ref="AF965">IF(FALSE,"True," &amp; IF(_xlfn.XLOOKUP("DstZone_IsAny",'Scoring_Config'!$A:$A,'Scoring_Config'!$D:$D,"Yes")="Yes",_xlfn.XLOOKUP("DstZone_IsAny",'Scoring_Config'!$A:$A,'Scoring_Config'!$C:$C,10),0),"False,0")</f>
        <v>0</v>
      </c>
      <c r="AG965" cm="1">
        <f t="array" ref="AG96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65" cm="1">
        <f t="array" ref="AH965">IF(FALSE,"True," &amp; IF(_xlfn.XLOOKUP("App_Any_OR_RangeGt1000",'Scoring_Config'!$A:$A,'Scoring_Config'!$D:$D,"Yes")="Yes",_xlfn.XLOOKUP("App_Any_OR_RangeGt1000",'Scoring_Config'!$A:$A,'Scoring_Config'!$C:$C,10),0),"False,0")</f>
        <v>0</v>
      </c>
      <c r="AI965" cm="1">
        <f t="array" ref="AI965">IF(FALSE,"True," &amp; IF(_xlfn.XLOOKUP("Service_Insecure_Match",'Scoring_Config'!$A:$A,'Scoring_Config'!$D:$D,"Yes")="Yes",_xlfn.XLOOKUP("Service_Insecure_Match",'Scoring_Config'!$A:$A,'Scoring_Config'!$C:$C,5),0),"False,0")</f>
        <v>0</v>
      </c>
      <c r="AJ965" cm="1">
        <f t="array" ref="AJ965">IF(FALSE,"True," &amp; IF(_xlfn.XLOOKUP("Risky_Inbound",'Scoring_Config'!$A:$A,'Scoring_Config'!$D:$D,"Yes")="Yes",_xlfn.XLOOKUP("Risky_Inbound",'Scoring_Config'!$A:$A,'Scoring_Config'!$C:$C,50),0),"False,0")</f>
        <v>0</v>
      </c>
      <c r="AK965" cm="1">
        <f t="array" ref="AK965">IF(FALSE,"True," &amp; IF(_xlfn.XLOOKUP("Risky_Outbound",'Scoring_Config'!$A:$A,'Scoring_Config'!$D:$D,"Yes")="Yes",_xlfn.XLOOKUP("Risky_Outbound",'Scoring_Config'!$A:$A,'Scoring_Config'!$C:$C,25),0),"False,0")</f>
        <v>0</v>
      </c>
      <c r="AL965" t="s">
        <v>6699</v>
      </c>
      <c r="AM965" cm="1">
        <f t="array" ref="AM96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65" t="s">
        <v>6697</v>
      </c>
      <c r="AO965" t="s">
        <v>6697</v>
      </c>
      <c r="AP965" t="s">
        <v>6697</v>
      </c>
      <c r="AQ965" cm="1">
        <f t="array" ref="AQ965">IF(FALSE,"True," &amp; IF(_xlfn.XLOOKUP("Service_IsAny",'Scoring_Config'!$A:$A,'Scoring_Config'!$D:$D,"Yes")="Yes",_xlfn.XLOOKUP("Service_IsAny",'Scoring_Config'!$A:$A,'Scoring_Config'!$C:$C,0),0),"False,0")</f>
        <v>0</v>
      </c>
      <c r="AR965">
        <v>0</v>
      </c>
      <c r="AS965" cm="1">
        <f t="array" ref="AS965">IF(FALSE,"True," &amp; IF(_xlfn.XLOOKUP("Service_RangeGt1000",'Scoring_Config'!$A:$A,'Scoring_Config'!$D:$D,"Yes")="Yes",_xlfn.XLOOKUP("Service_RangeGt1000",'Scoring_Config'!$A:$A,'Scoring_Config'!$C:$C,0),0),"False,0")</f>
        <v>0</v>
      </c>
      <c r="AT965" cm="1">
        <f t="array" ref="AT965">IF(FALSE,"True," &amp; IF(_xlfn.XLOOKUP("App_IsAny",'Scoring_Config'!$A:$A,'Scoring_Config'!$D:$D,"Yes")="Yes",_xlfn.XLOOKUP("App_IsAny",'Scoring_Config'!$A:$A,'Scoring_Config'!$C:$C,0),0),"False,0")</f>
        <v>0</v>
      </c>
      <c r="AU965">
        <v>2</v>
      </c>
      <c r="AV965" cm="1">
        <f t="array" ref="AV965">IF(FALSE,"True," &amp; IF(_xlfn.XLOOKUP("App_RangeGt1000",'Scoring_Config'!$A:$A,'Scoring_Config'!$D:$D,"Yes")="Yes",_xlfn.XLOOKUP("App_RangeGt1000",'Scoring_Config'!$A:$A,'Scoring_Config'!$C:$C,0),0),"False,0")</f>
        <v>0</v>
      </c>
      <c r="AW965" cm="1">
        <f t="array" ref="AW965">IF(FALSE,"True," &amp; IF(_xlfn.XLOOKUP("Action_IsDenyOrDrop",'Scoring_Config'!$A:$A,'Scoring_Config'!$D:$D,"Yes")="Yes",_xlfn.XLOOKUP("Action_IsDenyOrDrop",'Scoring_Config'!$A:$A,'Scoring_Config'!$C:$C,0),0),"False,0")</f>
        <v>0</v>
      </c>
      <c r="AX965" cm="1">
        <f t="array" ref="AX965">IF(LEFT(AW965,4)="True",0,(IF(LEFT(Y965,4)="True",IF(_xlfn.XLOOKUP("Src_IsAny",'Scoring_Config'!$A:$A,'Scoring_Config'!$D:$D,"Yes")="Yes",_xlfn.XLOOKUP("Src_IsAny",'Scoring_Config'!$A:$A,'Scoring_Config'!$C:$C,10),0),0)+IF(LEFT(Z965,4)="True",IF(_xlfn.XLOOKUP("Src_CIDR_Le_16",'Scoring_Config'!$A:$A,'Scoring_Config'!$D:$D,"Yes")="Yes",_xlfn.XLOOKUP("Src_CIDR_Le_16",'Scoring_Config'!$A:$A,'Scoring_Config'!$C:$C,10),0),0)+IF(LEFT(AA965,4)="True",IF(_xlfn.XLOOKUP("Src_CIDR_17_22",'Scoring_Config'!$A:$A,'Scoring_Config'!$D:$D,"Yes")="Yes",_xlfn.XLOOKUP("Src_CIDR_17_22",'Scoring_Config'!$A:$A,'Scoring_Config'!$C:$C,5),0),0)+IF(LEFT(AB965,4)="True",IF(_xlfn.XLOOKUP("Dst_IsAny",'Scoring_Config'!$A:$A,'Scoring_Config'!$D:$D,"Yes")="Yes",_xlfn.XLOOKUP("Dst_IsAny",'Scoring_Config'!$A:$A,'Scoring_Config'!$C:$C,10),0),0)+IF(LEFT(AC965,4)="True",IF(_xlfn.XLOOKUP("Dst_CIDR_Le_16",'Scoring_Config'!$A:$A,'Scoring_Config'!$D:$D,"Yes")="Yes",_xlfn.XLOOKUP("Dst_CIDR_Le_16",'Scoring_Config'!$A:$A,'Scoring_Config'!$C:$C,10),0),0)+IF(LEFT(AD965,4)="True",IF(_xlfn.XLOOKUP("Dst_CIDR_17_22",'Scoring_Config'!$A:$A,'Scoring_Config'!$D:$D,"Yes")="Yes",_xlfn.XLOOKUP("Dst_CIDR_17_22",'Scoring_Config'!$A:$A,'Scoring_Config'!$C:$C,5),0),0)+IF(LEFT(AE965,4)="True",IF(_xlfn.XLOOKUP("SrcZone_IsAny",'Scoring_Config'!$A:$A,'Scoring_Config'!$D:$D,"Yes")="Yes",_xlfn.XLOOKUP("SrcZone_IsAny",'Scoring_Config'!$A:$A,'Scoring_Config'!$C:$C,10),0),0)+IF(LEFT(AF965,4)="True",IF(_xlfn.XLOOKUP("DstZone_IsAny",'Scoring_Config'!$A:$A,'Scoring_Config'!$D:$D,"Yes")="Yes",_xlfn.XLOOKUP("DstZone_IsAny",'Scoring_Config'!$A:$A,'Scoring_Config'!$C:$C,10),0),0)+IF(LEFT(AG965,4)="True",IF(_xlfn.XLOOKUP("Service_Any_OR_RangeGt1000",'Scoring_Config'!$A:$A,'Scoring_Config'!$D:$D,"Yes")="Yes",_xlfn.XLOOKUP("Service_Any_OR_RangeGt1000",'Scoring_Config'!$A:$A,'Scoring_Config'!$C:$C,10),0),0)+IF(LEFT(AH965,4)="True",IF(_xlfn.XLOOKUP("App_Any_OR_RangeGt1000",'Scoring_Config'!$A:$A,'Scoring_Config'!$D:$D,"Yes")="Yes",_xlfn.XLOOKUP("App_Any_OR_RangeGt1000",'Scoring_Config'!$A:$A,'Scoring_Config'!$C:$C,10),0),0)+IF(LEFT(AI965,4)="True",IF(_xlfn.XLOOKUP("Service_Insecure_Match",'Scoring_Config'!$A:$A,'Scoring_Config'!$D:$D,"Yes")="Yes",_xlfn.XLOOKUP("Service_Insecure_Match",'Scoring_Config'!$A:$A,'Scoring_Config'!$C:$C,5),0),0)+IF(LEFT(AJ965,4)="True",IF(_xlfn.XLOOKUP("Risky_Inbound",'Scoring_Config'!$A:$A,'Scoring_Config'!$D:$D,"Yes")="Yes",_xlfn.XLOOKUP("Risky_Inbound",'Scoring_Config'!$A:$A,'Scoring_Config'!$C:$C,50),0),0)+IF(LEFT(AK965,4)="True",IF(_xlfn.XLOOKUP("Risky_Outbound",'Scoring_Config'!$A:$A,'Scoring_Config'!$D:$D,"Yes")="Yes",_xlfn.XLOOKUP("Risky_Outbound",'Scoring_Config'!$A:$A,'Scoring_Config'!$C:$C,25),0),0)+IF(LEFT(AZ965,4)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965,FIND(",",AL965)+1,100)),0)+IF(LEFT(AM965,4)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965,FIND(",",AN965)+1,100)),0)+IF(_xlfn.XLOOKUP("Profile_Scoring",'Scoring_Config'!$A:$A,'Scoring_Config'!$D:$D,"Yes")="Yes",VALUE(MID(AO965,FIND(",",AO965)+1,100)),0)+IF(_xlfn.XLOOKUP("Options_Scoring",'Scoring_Config'!$A:$A,'Scoring_Config'!$D:$D,"Yes")="Yes",VALUE(MID(AP965,FIND(",",AP965)+1,100)),0)))</f>
        <v>0</v>
      </c>
      <c r="AZ965" cm="1">
        <f t="array" ref="AZ965">IF(FALSE,"True," &amp; IF(_xlfn.XLOOKUP("Migrate_Insecure",'Scoring_Config'!$A:$A,'Scoring_Config'!$D:$D,"Yes")="Yes",_xlfn.XLOOKUP("Migrate_Insecure",'Scoring_Config'!$A:$A,'Scoring_Config'!$C:$C,10),0),"False,0")</f>
        <v>0</v>
      </c>
    </row>
    <row r="966" spans="1:52">
      <c r="A966" t="s">
        <v>1979</v>
      </c>
      <c r="B966" t="s">
        <v>2939</v>
      </c>
      <c r="C966" t="s">
        <v>3542</v>
      </c>
      <c r="D966" t="s">
        <v>3545</v>
      </c>
      <c r="E966" t="s">
        <v>3563</v>
      </c>
      <c r="F966" t="s">
        <v>3914</v>
      </c>
      <c r="G966" t="s">
        <v>549</v>
      </c>
      <c r="H966" t="s">
        <v>174</v>
      </c>
      <c r="I966" t="s">
        <v>3914</v>
      </c>
      <c r="J966" t="s">
        <v>551</v>
      </c>
      <c r="K966" t="s">
        <v>1901</v>
      </c>
      <c r="L966" t="s">
        <v>1528</v>
      </c>
      <c r="M966" t="s">
        <v>1974</v>
      </c>
      <c r="N966" t="s">
        <v>4315</v>
      </c>
      <c r="O966" t="s">
        <v>4319</v>
      </c>
      <c r="P966" t="s">
        <v>4323</v>
      </c>
      <c r="Q966" t="s">
        <v>5001</v>
      </c>
      <c r="R966" t="s">
        <v>5439</v>
      </c>
      <c r="S966" t="s">
        <v>4324</v>
      </c>
      <c r="T966" t="s">
        <v>5792</v>
      </c>
      <c r="U966" t="s">
        <v>6422</v>
      </c>
      <c r="Y966" cm="1">
        <f t="array" ref="Y966">IF(FALSE,"True," &amp; IF(_xlfn.XLOOKUP("Src_IsAny",'Scoring_Config'!$A:$A,'Scoring_Config'!$D:$D,"Yes")="Yes",_xlfn.XLOOKUP("Src_IsAny",'Scoring_Config'!$A:$A,'Scoring_Config'!$C:$C,10),0),"False,0")</f>
        <v>0</v>
      </c>
      <c r="Z966" cm="1">
        <f t="array" ref="Z966">IF(FALSE,"True," &amp; IF(_xlfn.XLOOKUP("Src_CIDR_Le_16",'Scoring_Config'!$A:$A,'Scoring_Config'!$D:$D,"Yes")="Yes",_xlfn.XLOOKUP("Src_CIDR_Le_16",'Scoring_Config'!$A:$A,'Scoring_Config'!$C:$C,10),0),"False,0")</f>
        <v>0</v>
      </c>
      <c r="AA966" cm="1">
        <f t="array" ref="AA966">IF(FALSE,"True," &amp; IF(_xlfn.XLOOKUP("Src_CIDR_17_22",'Scoring_Config'!$A:$A,'Scoring_Config'!$D:$D,"Yes")="Yes",_xlfn.XLOOKUP("Src_CIDR_17_22",'Scoring_Config'!$A:$A,'Scoring_Config'!$C:$C,5),0),"False,0")</f>
        <v>0</v>
      </c>
      <c r="AB966" cm="1">
        <f t="array" ref="AB966">IF(FALSE,"True," &amp; IF(_xlfn.XLOOKUP("Dst_IsAny",'Scoring_Config'!$A:$A,'Scoring_Config'!$D:$D,"Yes")="Yes",_xlfn.XLOOKUP("Dst_IsAny",'Scoring_Config'!$A:$A,'Scoring_Config'!$C:$C,10),0),"False,0")</f>
        <v>0</v>
      </c>
      <c r="AC966" cm="1">
        <f t="array" ref="AC966">IF(FALSE,"True," &amp; IF(_xlfn.XLOOKUP("Dst_CIDR_Le_16",'Scoring_Config'!$A:$A,'Scoring_Config'!$D:$D,"Yes")="Yes",_xlfn.XLOOKUP("Dst_CIDR_Le_16",'Scoring_Config'!$A:$A,'Scoring_Config'!$C:$C,10),0),"False,0")</f>
        <v>0</v>
      </c>
      <c r="AD966" cm="1">
        <f t="array" ref="AD966">IF(FALSE,"True," &amp; IF(_xlfn.XLOOKUP("Dst_CIDR_17_22",'Scoring_Config'!$A:$A,'Scoring_Config'!$D:$D,"Yes")="Yes",_xlfn.XLOOKUP("Dst_CIDR_17_22",'Scoring_Config'!$A:$A,'Scoring_Config'!$C:$C,5),0),"False,0")</f>
        <v>0</v>
      </c>
      <c r="AE966" cm="1">
        <f t="array" ref="AE966">IF(FALSE,"True," &amp; IF(_xlfn.XLOOKUP("SrcZone_IsAny",'Scoring_Config'!$A:$A,'Scoring_Config'!$D:$D,"Yes")="Yes",_xlfn.XLOOKUP("SrcZone_IsAny",'Scoring_Config'!$A:$A,'Scoring_Config'!$C:$C,10),0),"False,0")</f>
        <v>0</v>
      </c>
      <c r="AF966" cm="1">
        <f t="array" ref="AF966">IF(FALSE,"True," &amp; IF(_xlfn.XLOOKUP("DstZone_IsAny",'Scoring_Config'!$A:$A,'Scoring_Config'!$D:$D,"Yes")="Yes",_xlfn.XLOOKUP("DstZone_IsAny",'Scoring_Config'!$A:$A,'Scoring_Config'!$C:$C,10),0),"False,0")</f>
        <v>0</v>
      </c>
      <c r="AG966" cm="1">
        <f t="array" ref="AG96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66" cm="1">
        <f t="array" ref="AH966">IF(FALSE,"True," &amp; IF(_xlfn.XLOOKUP("App_Any_OR_RangeGt1000",'Scoring_Config'!$A:$A,'Scoring_Config'!$D:$D,"Yes")="Yes",_xlfn.XLOOKUP("App_Any_OR_RangeGt1000",'Scoring_Config'!$A:$A,'Scoring_Config'!$C:$C,10),0),"False,0")</f>
        <v>0</v>
      </c>
      <c r="AI966" cm="1">
        <f t="array" ref="AI966">IF(FALSE,"True," &amp; IF(_xlfn.XLOOKUP("Service_Insecure_Match",'Scoring_Config'!$A:$A,'Scoring_Config'!$D:$D,"Yes")="Yes",_xlfn.XLOOKUP("Service_Insecure_Match",'Scoring_Config'!$A:$A,'Scoring_Config'!$C:$C,5),0),"False,0")</f>
        <v>0</v>
      </c>
      <c r="AJ966" cm="1">
        <f t="array" ref="AJ966">IF(FALSE,"True," &amp; IF(_xlfn.XLOOKUP("Risky_Inbound",'Scoring_Config'!$A:$A,'Scoring_Config'!$D:$D,"Yes")="Yes",_xlfn.XLOOKUP("Risky_Inbound",'Scoring_Config'!$A:$A,'Scoring_Config'!$C:$C,50),0),"False,0")</f>
        <v>0</v>
      </c>
      <c r="AK966" cm="1">
        <f t="array" ref="AK966">IF(FALSE,"True," &amp; IF(_xlfn.XLOOKUP("Risky_Outbound",'Scoring_Config'!$A:$A,'Scoring_Config'!$D:$D,"Yes")="Yes",_xlfn.XLOOKUP("Risky_Outbound",'Scoring_Config'!$A:$A,'Scoring_Config'!$C:$C,25),0),"False,0")</f>
        <v>0</v>
      </c>
      <c r="AL966" t="s">
        <v>6699</v>
      </c>
      <c r="AM966" cm="1">
        <f t="array" ref="AM96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66" t="s">
        <v>6697</v>
      </c>
      <c r="AO966" t="s">
        <v>6697</v>
      </c>
      <c r="AP966" t="s">
        <v>6697</v>
      </c>
      <c r="AQ966" cm="1">
        <f t="array" ref="AQ966">IF(FALSE,"True," &amp; IF(_xlfn.XLOOKUP("Service_IsAny",'Scoring_Config'!$A:$A,'Scoring_Config'!$D:$D,"Yes")="Yes",_xlfn.XLOOKUP("Service_IsAny",'Scoring_Config'!$A:$A,'Scoring_Config'!$C:$C,0),0),"False,0")</f>
        <v>0</v>
      </c>
      <c r="AR966">
        <v>3</v>
      </c>
      <c r="AS966" cm="1">
        <f t="array" ref="AS966">IF(FALSE,"True," &amp; IF(_xlfn.XLOOKUP("Service_RangeGt1000",'Scoring_Config'!$A:$A,'Scoring_Config'!$D:$D,"Yes")="Yes",_xlfn.XLOOKUP("Service_RangeGt1000",'Scoring_Config'!$A:$A,'Scoring_Config'!$C:$C,0),0),"False,0")</f>
        <v>0</v>
      </c>
      <c r="AT966" cm="1">
        <f t="array" ref="AT966">IF(FALSE,"True," &amp; IF(_xlfn.XLOOKUP("App_IsAny",'Scoring_Config'!$A:$A,'Scoring_Config'!$D:$D,"Yes")="Yes",_xlfn.XLOOKUP("App_IsAny",'Scoring_Config'!$A:$A,'Scoring_Config'!$C:$C,0),0),"False,0")</f>
        <v>0</v>
      </c>
      <c r="AU966">
        <v>9</v>
      </c>
      <c r="AV966" cm="1">
        <f t="array" ref="AV966">IF(FALSE,"True," &amp; IF(_xlfn.XLOOKUP("App_RangeGt1000",'Scoring_Config'!$A:$A,'Scoring_Config'!$D:$D,"Yes")="Yes",_xlfn.XLOOKUP("App_RangeGt1000",'Scoring_Config'!$A:$A,'Scoring_Config'!$C:$C,0),0),"False,0")</f>
        <v>0</v>
      </c>
      <c r="AW966" cm="1">
        <f t="array" ref="AW966">IF(FALSE,"True," &amp; IF(_xlfn.XLOOKUP("Action_IsDenyOrDrop",'Scoring_Config'!$A:$A,'Scoring_Config'!$D:$D,"Yes")="Yes",_xlfn.XLOOKUP("Action_IsDenyOrDrop",'Scoring_Config'!$A:$A,'Scoring_Config'!$C:$C,0),0),"False,0")</f>
        <v>0</v>
      </c>
      <c r="AX966" cm="1">
        <f t="array" ref="AX966">IF(LEFT(AW966,4)="True",0,(IF(LEFT(Y966,4)="True",IF(_xlfn.XLOOKUP("Src_IsAny",'Scoring_Config'!$A:$A,'Scoring_Config'!$D:$D,"Yes")="Yes",_xlfn.XLOOKUP("Src_IsAny",'Scoring_Config'!$A:$A,'Scoring_Config'!$C:$C,10),0),0)+IF(LEFT(Z966,4)="True",IF(_xlfn.XLOOKUP("Src_CIDR_Le_16",'Scoring_Config'!$A:$A,'Scoring_Config'!$D:$D,"Yes")="Yes",_xlfn.XLOOKUP("Src_CIDR_Le_16",'Scoring_Config'!$A:$A,'Scoring_Config'!$C:$C,10),0),0)+IF(LEFT(AA966,4)="True",IF(_xlfn.XLOOKUP("Src_CIDR_17_22",'Scoring_Config'!$A:$A,'Scoring_Config'!$D:$D,"Yes")="Yes",_xlfn.XLOOKUP("Src_CIDR_17_22",'Scoring_Config'!$A:$A,'Scoring_Config'!$C:$C,5),0),0)+IF(LEFT(AB966,4)="True",IF(_xlfn.XLOOKUP("Dst_IsAny",'Scoring_Config'!$A:$A,'Scoring_Config'!$D:$D,"Yes")="Yes",_xlfn.XLOOKUP("Dst_IsAny",'Scoring_Config'!$A:$A,'Scoring_Config'!$C:$C,10),0),0)+IF(LEFT(AC966,4)="True",IF(_xlfn.XLOOKUP("Dst_CIDR_Le_16",'Scoring_Config'!$A:$A,'Scoring_Config'!$D:$D,"Yes")="Yes",_xlfn.XLOOKUP("Dst_CIDR_Le_16",'Scoring_Config'!$A:$A,'Scoring_Config'!$C:$C,10),0),0)+IF(LEFT(AD966,4)="True",IF(_xlfn.XLOOKUP("Dst_CIDR_17_22",'Scoring_Config'!$A:$A,'Scoring_Config'!$D:$D,"Yes")="Yes",_xlfn.XLOOKUP("Dst_CIDR_17_22",'Scoring_Config'!$A:$A,'Scoring_Config'!$C:$C,5),0),0)+IF(LEFT(AE966,4)="True",IF(_xlfn.XLOOKUP("SrcZone_IsAny",'Scoring_Config'!$A:$A,'Scoring_Config'!$D:$D,"Yes")="Yes",_xlfn.XLOOKUP("SrcZone_IsAny",'Scoring_Config'!$A:$A,'Scoring_Config'!$C:$C,10),0),0)+IF(LEFT(AF966,4)="True",IF(_xlfn.XLOOKUP("DstZone_IsAny",'Scoring_Config'!$A:$A,'Scoring_Config'!$D:$D,"Yes")="Yes",_xlfn.XLOOKUP("DstZone_IsAny",'Scoring_Config'!$A:$A,'Scoring_Config'!$C:$C,10),0),0)+IF(LEFT(AG966,4)="True",IF(_xlfn.XLOOKUP("Service_Any_OR_RangeGt1000",'Scoring_Config'!$A:$A,'Scoring_Config'!$D:$D,"Yes")="Yes",_xlfn.XLOOKUP("Service_Any_OR_RangeGt1000",'Scoring_Config'!$A:$A,'Scoring_Config'!$C:$C,10),0),0)+IF(LEFT(AH966,4)="True",IF(_xlfn.XLOOKUP("App_Any_OR_RangeGt1000",'Scoring_Config'!$A:$A,'Scoring_Config'!$D:$D,"Yes")="Yes",_xlfn.XLOOKUP("App_Any_OR_RangeGt1000",'Scoring_Config'!$A:$A,'Scoring_Config'!$C:$C,10),0),0)+IF(LEFT(AI966,4)="True",IF(_xlfn.XLOOKUP("Service_Insecure_Match",'Scoring_Config'!$A:$A,'Scoring_Config'!$D:$D,"Yes")="Yes",_xlfn.XLOOKUP("Service_Insecure_Match",'Scoring_Config'!$A:$A,'Scoring_Config'!$C:$C,5),0),0)+IF(LEFT(AJ966,4)="True",IF(_xlfn.XLOOKUP("Risky_Inbound",'Scoring_Config'!$A:$A,'Scoring_Config'!$D:$D,"Yes")="Yes",_xlfn.XLOOKUP("Risky_Inbound",'Scoring_Config'!$A:$A,'Scoring_Config'!$C:$C,50),0),0)+IF(LEFT(AK966,4)="True",IF(_xlfn.XLOOKUP("Risky_Outbound",'Scoring_Config'!$A:$A,'Scoring_Config'!$D:$D,"Yes")="Yes",_xlfn.XLOOKUP("Risky_Outbound",'Scoring_Config'!$A:$A,'Scoring_Config'!$C:$C,25),0),0)+IF(LEFT(AZ966,4)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966,FIND(",",AL966)+1,100)),0)+IF(LEFT(AM966,4)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966,FIND(",",AN966)+1,100)),0)+IF(_xlfn.XLOOKUP("Profile_Scoring",'Scoring_Config'!$A:$A,'Scoring_Config'!$D:$D,"Yes")="Yes",VALUE(MID(AO966,FIND(",",AO966)+1,100)),0)+IF(_xlfn.XLOOKUP("Options_Scoring",'Scoring_Config'!$A:$A,'Scoring_Config'!$D:$D,"Yes")="Yes",VALUE(MID(AP966,FIND(",",AP966)+1,100)),0)))</f>
        <v>0</v>
      </c>
      <c r="AZ966" cm="1">
        <f t="array" ref="AZ966">IF(FALSE,"True," &amp; IF(_xlfn.XLOOKUP("Migrate_Insecure",'Scoring_Config'!$A:$A,'Scoring_Config'!$D:$D,"Yes")="Yes",_xlfn.XLOOKUP("Migrate_Insecure",'Scoring_Config'!$A:$A,'Scoring_Config'!$C:$C,10),0),"False,0")</f>
        <v>0</v>
      </c>
    </row>
    <row r="967" spans="1:52">
      <c r="A967" t="s">
        <v>1979</v>
      </c>
      <c r="B967" t="s">
        <v>2940</v>
      </c>
      <c r="C967" t="s">
        <v>3542</v>
      </c>
      <c r="D967" t="s">
        <v>3545</v>
      </c>
      <c r="E967" t="s">
        <v>3563</v>
      </c>
      <c r="F967" t="s">
        <v>3897</v>
      </c>
      <c r="G967" t="s">
        <v>550</v>
      </c>
      <c r="H967" t="s">
        <v>174</v>
      </c>
      <c r="I967" t="s">
        <v>3897</v>
      </c>
      <c r="J967" t="s">
        <v>550</v>
      </c>
      <c r="K967" t="s">
        <v>1902</v>
      </c>
      <c r="L967" t="s">
        <v>1527</v>
      </c>
      <c r="M967" t="s">
        <v>1974</v>
      </c>
      <c r="N967" t="s">
        <v>4315</v>
      </c>
      <c r="O967" t="s">
        <v>4319</v>
      </c>
      <c r="P967" t="s">
        <v>4321</v>
      </c>
      <c r="Q967" t="s">
        <v>5002</v>
      </c>
      <c r="R967" t="s">
        <v>5437</v>
      </c>
      <c r="S967" t="s">
        <v>5440</v>
      </c>
      <c r="T967" t="s">
        <v>5792</v>
      </c>
      <c r="U967" t="s">
        <v>5989</v>
      </c>
      <c r="Y967" cm="1">
        <f t="array" ref="Y967">IF(FALSE,"True," &amp; IF(_xlfn.XLOOKUP("Src_IsAny",'Scoring_Config'!$A:$A,'Scoring_Config'!$D:$D,"Yes")="Yes",_xlfn.XLOOKUP("Src_IsAny",'Scoring_Config'!$A:$A,'Scoring_Config'!$C:$C,10),0),"False,0")</f>
        <v>0</v>
      </c>
      <c r="Z967" cm="1">
        <f t="array" ref="Z967">IF(FALSE,"True," &amp; IF(_xlfn.XLOOKUP("Src_CIDR_Le_16",'Scoring_Config'!$A:$A,'Scoring_Config'!$D:$D,"Yes")="Yes",_xlfn.XLOOKUP("Src_CIDR_Le_16",'Scoring_Config'!$A:$A,'Scoring_Config'!$C:$C,10),0),"False,0")</f>
        <v>0</v>
      </c>
      <c r="AA967" cm="1">
        <f t="array" ref="AA967">IF(FALSE,"True," &amp; IF(_xlfn.XLOOKUP("Src_CIDR_17_22",'Scoring_Config'!$A:$A,'Scoring_Config'!$D:$D,"Yes")="Yes",_xlfn.XLOOKUP("Src_CIDR_17_22",'Scoring_Config'!$A:$A,'Scoring_Config'!$C:$C,5),0),"False,0")</f>
        <v>0</v>
      </c>
      <c r="AB967" cm="1">
        <f t="array" ref="AB967">IF(FALSE,"True," &amp; IF(_xlfn.XLOOKUP("Dst_IsAny",'Scoring_Config'!$A:$A,'Scoring_Config'!$D:$D,"Yes")="Yes",_xlfn.XLOOKUP("Dst_IsAny",'Scoring_Config'!$A:$A,'Scoring_Config'!$C:$C,10),0),"False,0")</f>
        <v>0</v>
      </c>
      <c r="AC967" cm="1">
        <f t="array" ref="AC967">IF(FALSE,"True," &amp; IF(_xlfn.XLOOKUP("Dst_CIDR_Le_16",'Scoring_Config'!$A:$A,'Scoring_Config'!$D:$D,"Yes")="Yes",_xlfn.XLOOKUP("Dst_CIDR_Le_16",'Scoring_Config'!$A:$A,'Scoring_Config'!$C:$C,10),0),"False,0")</f>
        <v>0</v>
      </c>
      <c r="AD967" cm="1">
        <f t="array" ref="AD967">IF(FALSE,"True," &amp; IF(_xlfn.XLOOKUP("Dst_CIDR_17_22",'Scoring_Config'!$A:$A,'Scoring_Config'!$D:$D,"Yes")="Yes",_xlfn.XLOOKUP("Dst_CIDR_17_22",'Scoring_Config'!$A:$A,'Scoring_Config'!$C:$C,5),0),"False,0")</f>
        <v>0</v>
      </c>
      <c r="AE967" cm="1">
        <f t="array" ref="AE967">IF(FALSE,"True," &amp; IF(_xlfn.XLOOKUP("SrcZone_IsAny",'Scoring_Config'!$A:$A,'Scoring_Config'!$D:$D,"Yes")="Yes",_xlfn.XLOOKUP("SrcZone_IsAny",'Scoring_Config'!$A:$A,'Scoring_Config'!$C:$C,10),0),"False,0")</f>
        <v>0</v>
      </c>
      <c r="AF967" cm="1">
        <f t="array" ref="AF967">IF(FALSE,"True," &amp; IF(_xlfn.XLOOKUP("DstZone_IsAny",'Scoring_Config'!$A:$A,'Scoring_Config'!$D:$D,"Yes")="Yes",_xlfn.XLOOKUP("DstZone_IsAny",'Scoring_Config'!$A:$A,'Scoring_Config'!$C:$C,10),0),"False,0")</f>
        <v>0</v>
      </c>
      <c r="AG967" cm="1">
        <f t="array" ref="AG96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67" cm="1">
        <f t="array" ref="AH967">IF(FALSE,"True," &amp; IF(_xlfn.XLOOKUP("App_Any_OR_RangeGt1000",'Scoring_Config'!$A:$A,'Scoring_Config'!$D:$D,"Yes")="Yes",_xlfn.XLOOKUP("App_Any_OR_RangeGt1000",'Scoring_Config'!$A:$A,'Scoring_Config'!$C:$C,10),0),"False,0")</f>
        <v>0</v>
      </c>
      <c r="AI967" cm="1">
        <f t="array" ref="AI967">IF(FALSE,"True," &amp; IF(_xlfn.XLOOKUP("Service_Insecure_Match",'Scoring_Config'!$A:$A,'Scoring_Config'!$D:$D,"Yes")="Yes",_xlfn.XLOOKUP("Service_Insecure_Match",'Scoring_Config'!$A:$A,'Scoring_Config'!$C:$C,5),0),"False,0")</f>
        <v>0</v>
      </c>
      <c r="AJ967" cm="1">
        <f t="array" ref="AJ967">IF(FALSE,"True," &amp; IF(_xlfn.XLOOKUP("Risky_Inbound",'Scoring_Config'!$A:$A,'Scoring_Config'!$D:$D,"Yes")="Yes",_xlfn.XLOOKUP("Risky_Inbound",'Scoring_Config'!$A:$A,'Scoring_Config'!$C:$C,50),0),"False,0")</f>
        <v>0</v>
      </c>
      <c r="AK967" cm="1">
        <f t="array" ref="AK967">IF(FALSE,"True," &amp; IF(_xlfn.XLOOKUP("Risky_Outbound",'Scoring_Config'!$A:$A,'Scoring_Config'!$D:$D,"Yes")="Yes",_xlfn.XLOOKUP("Risky_Outbound",'Scoring_Config'!$A:$A,'Scoring_Config'!$C:$C,25),0),"False,0")</f>
        <v>0</v>
      </c>
      <c r="AL967" t="s">
        <v>6700</v>
      </c>
      <c r="AM967" cm="1">
        <f t="array" ref="AM96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67" t="s">
        <v>6697</v>
      </c>
      <c r="AO967" t="s">
        <v>6697</v>
      </c>
      <c r="AP967" t="s">
        <v>6697</v>
      </c>
      <c r="AQ967" cm="1">
        <f t="array" ref="AQ967">IF(FALSE,"True," &amp; IF(_xlfn.XLOOKUP("Service_IsAny",'Scoring_Config'!$A:$A,'Scoring_Config'!$D:$D,"Yes")="Yes",_xlfn.XLOOKUP("Service_IsAny",'Scoring_Config'!$A:$A,'Scoring_Config'!$C:$C,0),0),"False,0")</f>
        <v>0</v>
      </c>
      <c r="AR967">
        <v>5</v>
      </c>
      <c r="AS967" cm="1">
        <f t="array" ref="AS967">IF(FALSE,"True," &amp; IF(_xlfn.XLOOKUP("Service_RangeGt1000",'Scoring_Config'!$A:$A,'Scoring_Config'!$D:$D,"Yes")="Yes",_xlfn.XLOOKUP("Service_RangeGt1000",'Scoring_Config'!$A:$A,'Scoring_Config'!$C:$C,0),0),"False,0")</f>
        <v>0</v>
      </c>
      <c r="AT967" cm="1">
        <f t="array" ref="AT967">IF(FALSE,"True," &amp; IF(_xlfn.XLOOKUP("App_IsAny",'Scoring_Config'!$A:$A,'Scoring_Config'!$D:$D,"Yes")="Yes",_xlfn.XLOOKUP("App_IsAny",'Scoring_Config'!$A:$A,'Scoring_Config'!$C:$C,0),0),"False,0")</f>
        <v>0</v>
      </c>
      <c r="AU967">
        <v>10</v>
      </c>
      <c r="AV967" cm="1">
        <f t="array" ref="AV967">IF(FALSE,"True," &amp; IF(_xlfn.XLOOKUP("App_RangeGt1000",'Scoring_Config'!$A:$A,'Scoring_Config'!$D:$D,"Yes")="Yes",_xlfn.XLOOKUP("App_RangeGt1000",'Scoring_Config'!$A:$A,'Scoring_Config'!$C:$C,0),0),"False,0")</f>
        <v>0</v>
      </c>
      <c r="AW967" cm="1">
        <f t="array" ref="AW967">IF(FALSE,"True," &amp; IF(_xlfn.XLOOKUP("Action_IsDenyOrDrop",'Scoring_Config'!$A:$A,'Scoring_Config'!$D:$D,"Yes")="Yes",_xlfn.XLOOKUP("Action_IsDenyOrDrop",'Scoring_Config'!$A:$A,'Scoring_Config'!$C:$C,0),0),"False,0")</f>
        <v>0</v>
      </c>
      <c r="AX967" cm="1">
        <f t="array" ref="AX967">IF(LEFT(AW967,4)="True",0,(IF(LEFT(Y967,4)="True",IF(_xlfn.XLOOKUP("Src_IsAny",'Scoring_Config'!$A:$A,'Scoring_Config'!$D:$D,"Yes")="Yes",_xlfn.XLOOKUP("Src_IsAny",'Scoring_Config'!$A:$A,'Scoring_Config'!$C:$C,10),0),0)+IF(LEFT(Z967,4)="True",IF(_xlfn.XLOOKUP("Src_CIDR_Le_16",'Scoring_Config'!$A:$A,'Scoring_Config'!$D:$D,"Yes")="Yes",_xlfn.XLOOKUP("Src_CIDR_Le_16",'Scoring_Config'!$A:$A,'Scoring_Config'!$C:$C,10),0),0)+IF(LEFT(AA967,4)="True",IF(_xlfn.XLOOKUP("Src_CIDR_17_22",'Scoring_Config'!$A:$A,'Scoring_Config'!$D:$D,"Yes")="Yes",_xlfn.XLOOKUP("Src_CIDR_17_22",'Scoring_Config'!$A:$A,'Scoring_Config'!$C:$C,5),0),0)+IF(LEFT(AB967,4)="True",IF(_xlfn.XLOOKUP("Dst_IsAny",'Scoring_Config'!$A:$A,'Scoring_Config'!$D:$D,"Yes")="Yes",_xlfn.XLOOKUP("Dst_IsAny",'Scoring_Config'!$A:$A,'Scoring_Config'!$C:$C,10),0),0)+IF(LEFT(AC967,4)="True",IF(_xlfn.XLOOKUP("Dst_CIDR_Le_16",'Scoring_Config'!$A:$A,'Scoring_Config'!$D:$D,"Yes")="Yes",_xlfn.XLOOKUP("Dst_CIDR_Le_16",'Scoring_Config'!$A:$A,'Scoring_Config'!$C:$C,10),0),0)+IF(LEFT(AD967,4)="True",IF(_xlfn.XLOOKUP("Dst_CIDR_17_22",'Scoring_Config'!$A:$A,'Scoring_Config'!$D:$D,"Yes")="Yes",_xlfn.XLOOKUP("Dst_CIDR_17_22",'Scoring_Config'!$A:$A,'Scoring_Config'!$C:$C,5),0),0)+IF(LEFT(AE967,4)="True",IF(_xlfn.XLOOKUP("SrcZone_IsAny",'Scoring_Config'!$A:$A,'Scoring_Config'!$D:$D,"Yes")="Yes",_xlfn.XLOOKUP("SrcZone_IsAny",'Scoring_Config'!$A:$A,'Scoring_Config'!$C:$C,10),0),0)+IF(LEFT(AF967,4)="True",IF(_xlfn.XLOOKUP("DstZone_IsAny",'Scoring_Config'!$A:$A,'Scoring_Config'!$D:$D,"Yes")="Yes",_xlfn.XLOOKUP("DstZone_IsAny",'Scoring_Config'!$A:$A,'Scoring_Config'!$C:$C,10),0),0)+IF(LEFT(AG967,4)="True",IF(_xlfn.XLOOKUP("Service_Any_OR_RangeGt1000",'Scoring_Config'!$A:$A,'Scoring_Config'!$D:$D,"Yes")="Yes",_xlfn.XLOOKUP("Service_Any_OR_RangeGt1000",'Scoring_Config'!$A:$A,'Scoring_Config'!$C:$C,10),0),0)+IF(LEFT(AH967,4)="True",IF(_xlfn.XLOOKUP("App_Any_OR_RangeGt1000",'Scoring_Config'!$A:$A,'Scoring_Config'!$D:$D,"Yes")="Yes",_xlfn.XLOOKUP("App_Any_OR_RangeGt1000",'Scoring_Config'!$A:$A,'Scoring_Config'!$C:$C,10),0),0)+IF(LEFT(AI967,4)="True",IF(_xlfn.XLOOKUP("Service_Insecure_Match",'Scoring_Config'!$A:$A,'Scoring_Config'!$D:$D,"Yes")="Yes",_xlfn.XLOOKUP("Service_Insecure_Match",'Scoring_Config'!$A:$A,'Scoring_Config'!$C:$C,5),0),0)+IF(LEFT(AJ967,4)="True",IF(_xlfn.XLOOKUP("Risky_Inbound",'Scoring_Config'!$A:$A,'Scoring_Config'!$D:$D,"Yes")="Yes",_xlfn.XLOOKUP("Risky_Inbound",'Scoring_Config'!$A:$A,'Scoring_Config'!$C:$C,50),0),0)+IF(LEFT(AK967,4)="True",IF(_xlfn.XLOOKUP("Risky_Outbound",'Scoring_Config'!$A:$A,'Scoring_Config'!$D:$D,"Yes")="Yes",_xlfn.XLOOKUP("Risky_Outbound",'Scoring_Config'!$A:$A,'Scoring_Config'!$C:$C,25),0),0)+IF(LEFT(AZ967,4)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967,FIND(",",AL967)+1,100)),0)+IF(LEFT(AM967,4)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967,FIND(",",AN967)+1,100)),0)+IF(_xlfn.XLOOKUP("Profile_Scoring",'Scoring_Config'!$A:$A,'Scoring_Config'!$D:$D,"Yes")="Yes",VALUE(MID(AO967,FIND(",",AO967)+1,100)),0)+IF(_xlfn.XLOOKUP("Options_Scoring",'Scoring_Config'!$A:$A,'Scoring_Config'!$D:$D,"Yes")="Yes",VALUE(MID(AP967,FIND(",",AP967)+1,100)),0)))</f>
        <v>0</v>
      </c>
      <c r="AZ967" cm="1">
        <f t="array" ref="AZ967">IF(FALSE,"True," &amp; IF(_xlfn.XLOOKUP("Migrate_Insecure",'Scoring_Config'!$A:$A,'Scoring_Config'!$D:$D,"Yes")="Yes",_xlfn.XLOOKUP("Migrate_Insecure",'Scoring_Config'!$A:$A,'Scoring_Config'!$C:$C,10),0),"False,0")</f>
        <v>0</v>
      </c>
    </row>
    <row r="968" spans="1:52">
      <c r="A968" t="s">
        <v>1979</v>
      </c>
      <c r="B968" t="s">
        <v>2941</v>
      </c>
      <c r="C968" t="s">
        <v>3542</v>
      </c>
      <c r="D968" t="s">
        <v>3545</v>
      </c>
      <c r="E968" t="s">
        <v>3563</v>
      </c>
      <c r="F968" t="s">
        <v>3931</v>
      </c>
      <c r="G968" t="s">
        <v>546</v>
      </c>
      <c r="H968" t="s">
        <v>174</v>
      </c>
      <c r="I968" t="s">
        <v>3905</v>
      </c>
      <c r="J968" t="s">
        <v>551</v>
      </c>
      <c r="K968" t="s">
        <v>1901</v>
      </c>
      <c r="L968" t="s">
        <v>1526</v>
      </c>
      <c r="M968" t="s">
        <v>1974</v>
      </c>
      <c r="N968" t="s">
        <v>4315</v>
      </c>
      <c r="O968" t="s">
        <v>4319</v>
      </c>
      <c r="P968" t="s">
        <v>4323</v>
      </c>
      <c r="Q968" t="s">
        <v>5001</v>
      </c>
      <c r="R968" t="s">
        <v>5439</v>
      </c>
      <c r="S968" t="s">
        <v>4324</v>
      </c>
      <c r="T968" t="s">
        <v>5792</v>
      </c>
      <c r="U968" t="s">
        <v>6422</v>
      </c>
      <c r="Y968" cm="1">
        <f t="array" ref="Y968">IF(FALSE,"True," &amp; IF(_xlfn.XLOOKUP("Src_IsAny",'Scoring_Config'!$A:$A,'Scoring_Config'!$D:$D,"Yes")="Yes",_xlfn.XLOOKUP("Src_IsAny",'Scoring_Config'!$A:$A,'Scoring_Config'!$C:$C,10),0),"False,0")</f>
        <v>0</v>
      </c>
      <c r="Z968" cm="1">
        <f t="array" ref="Z968">IF(FALSE,"True," &amp; IF(_xlfn.XLOOKUP("Src_CIDR_Le_16",'Scoring_Config'!$A:$A,'Scoring_Config'!$D:$D,"Yes")="Yes",_xlfn.XLOOKUP("Src_CIDR_Le_16",'Scoring_Config'!$A:$A,'Scoring_Config'!$C:$C,10),0),"False,0")</f>
        <v>0</v>
      </c>
      <c r="AA968" cm="1">
        <f t="array" ref="AA968">IF(FALSE,"True," &amp; IF(_xlfn.XLOOKUP("Src_CIDR_17_22",'Scoring_Config'!$A:$A,'Scoring_Config'!$D:$D,"Yes")="Yes",_xlfn.XLOOKUP("Src_CIDR_17_22",'Scoring_Config'!$A:$A,'Scoring_Config'!$C:$C,5),0),"False,0")</f>
        <v>0</v>
      </c>
      <c r="AB968" cm="1">
        <f t="array" ref="AB968">IF(FALSE,"True," &amp; IF(_xlfn.XLOOKUP("Dst_IsAny",'Scoring_Config'!$A:$A,'Scoring_Config'!$D:$D,"Yes")="Yes",_xlfn.XLOOKUP("Dst_IsAny",'Scoring_Config'!$A:$A,'Scoring_Config'!$C:$C,10),0),"False,0")</f>
        <v>0</v>
      </c>
      <c r="AC968" cm="1">
        <f t="array" ref="AC968">IF(FALSE,"True," &amp; IF(_xlfn.XLOOKUP("Dst_CIDR_Le_16",'Scoring_Config'!$A:$A,'Scoring_Config'!$D:$D,"Yes")="Yes",_xlfn.XLOOKUP("Dst_CIDR_Le_16",'Scoring_Config'!$A:$A,'Scoring_Config'!$C:$C,10),0),"False,0")</f>
        <v>0</v>
      </c>
      <c r="AD968" cm="1">
        <f t="array" ref="AD968">IF(FALSE,"True," &amp; IF(_xlfn.XLOOKUP("Dst_CIDR_17_22",'Scoring_Config'!$A:$A,'Scoring_Config'!$D:$D,"Yes")="Yes",_xlfn.XLOOKUP("Dst_CIDR_17_22",'Scoring_Config'!$A:$A,'Scoring_Config'!$C:$C,5),0),"False,0")</f>
        <v>0</v>
      </c>
      <c r="AE968" cm="1">
        <f t="array" ref="AE968">IF(FALSE,"True," &amp; IF(_xlfn.XLOOKUP("SrcZone_IsAny",'Scoring_Config'!$A:$A,'Scoring_Config'!$D:$D,"Yes")="Yes",_xlfn.XLOOKUP("SrcZone_IsAny",'Scoring_Config'!$A:$A,'Scoring_Config'!$C:$C,10),0),"False,0")</f>
        <v>0</v>
      </c>
      <c r="AF968" cm="1">
        <f t="array" ref="AF968">IF(FALSE,"True," &amp; IF(_xlfn.XLOOKUP("DstZone_IsAny",'Scoring_Config'!$A:$A,'Scoring_Config'!$D:$D,"Yes")="Yes",_xlfn.XLOOKUP("DstZone_IsAny",'Scoring_Config'!$A:$A,'Scoring_Config'!$C:$C,10),0),"False,0")</f>
        <v>0</v>
      </c>
      <c r="AG968" cm="1">
        <f t="array" ref="AG96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68" cm="1">
        <f t="array" ref="AH968">IF(FALSE,"True," &amp; IF(_xlfn.XLOOKUP("App_Any_OR_RangeGt1000",'Scoring_Config'!$A:$A,'Scoring_Config'!$D:$D,"Yes")="Yes",_xlfn.XLOOKUP("App_Any_OR_RangeGt1000",'Scoring_Config'!$A:$A,'Scoring_Config'!$C:$C,10),0),"False,0")</f>
        <v>0</v>
      </c>
      <c r="AI968" cm="1">
        <f t="array" ref="AI968">IF(FALSE,"True," &amp; IF(_xlfn.XLOOKUP("Service_Insecure_Match",'Scoring_Config'!$A:$A,'Scoring_Config'!$D:$D,"Yes")="Yes",_xlfn.XLOOKUP("Service_Insecure_Match",'Scoring_Config'!$A:$A,'Scoring_Config'!$C:$C,5),0),"False,0")</f>
        <v>0</v>
      </c>
      <c r="AJ968" cm="1">
        <f t="array" ref="AJ968">IF(FALSE,"True," &amp; IF(_xlfn.XLOOKUP("Risky_Inbound",'Scoring_Config'!$A:$A,'Scoring_Config'!$D:$D,"Yes")="Yes",_xlfn.XLOOKUP("Risky_Inbound",'Scoring_Config'!$A:$A,'Scoring_Config'!$C:$C,50),0),"False,0")</f>
        <v>0</v>
      </c>
      <c r="AK968" cm="1">
        <f t="array" ref="AK968">IF(FALSE,"True," &amp; IF(_xlfn.XLOOKUP("Risky_Outbound",'Scoring_Config'!$A:$A,'Scoring_Config'!$D:$D,"Yes")="Yes",_xlfn.XLOOKUP("Risky_Outbound",'Scoring_Config'!$A:$A,'Scoring_Config'!$C:$C,25),0),"False,0")</f>
        <v>0</v>
      </c>
      <c r="AL968" t="s">
        <v>6699</v>
      </c>
      <c r="AM968" cm="1">
        <f t="array" ref="AM96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68" t="s">
        <v>6697</v>
      </c>
      <c r="AO968" t="s">
        <v>6697</v>
      </c>
      <c r="AP968" t="s">
        <v>6697</v>
      </c>
      <c r="AQ968" cm="1">
        <f t="array" ref="AQ968">IF(FALSE,"True," &amp; IF(_xlfn.XLOOKUP("Service_IsAny",'Scoring_Config'!$A:$A,'Scoring_Config'!$D:$D,"Yes")="Yes",_xlfn.XLOOKUP("Service_IsAny",'Scoring_Config'!$A:$A,'Scoring_Config'!$C:$C,0),0),"False,0")</f>
        <v>0</v>
      </c>
      <c r="AR968">
        <v>4</v>
      </c>
      <c r="AS968" cm="1">
        <f t="array" ref="AS968">IF(FALSE,"True," &amp; IF(_xlfn.XLOOKUP("Service_RangeGt1000",'Scoring_Config'!$A:$A,'Scoring_Config'!$D:$D,"Yes")="Yes",_xlfn.XLOOKUP("Service_RangeGt1000",'Scoring_Config'!$A:$A,'Scoring_Config'!$C:$C,0),0),"False,0")</f>
        <v>0</v>
      </c>
      <c r="AT968" cm="1">
        <f t="array" ref="AT968">IF(FALSE,"True," &amp; IF(_xlfn.XLOOKUP("App_IsAny",'Scoring_Config'!$A:$A,'Scoring_Config'!$D:$D,"Yes")="Yes",_xlfn.XLOOKUP("App_IsAny",'Scoring_Config'!$A:$A,'Scoring_Config'!$C:$C,0),0),"False,0")</f>
        <v>0</v>
      </c>
      <c r="AU968">
        <v>9</v>
      </c>
      <c r="AV968" cm="1">
        <f t="array" ref="AV968">IF(FALSE,"True," &amp; IF(_xlfn.XLOOKUP("App_RangeGt1000",'Scoring_Config'!$A:$A,'Scoring_Config'!$D:$D,"Yes")="Yes",_xlfn.XLOOKUP("App_RangeGt1000",'Scoring_Config'!$A:$A,'Scoring_Config'!$C:$C,0),0),"False,0")</f>
        <v>0</v>
      </c>
      <c r="AW968" cm="1">
        <f t="array" ref="AW968">IF(FALSE,"True," &amp; IF(_xlfn.XLOOKUP("Action_IsDenyOrDrop",'Scoring_Config'!$A:$A,'Scoring_Config'!$D:$D,"Yes")="Yes",_xlfn.XLOOKUP("Action_IsDenyOrDrop",'Scoring_Config'!$A:$A,'Scoring_Config'!$C:$C,0),0),"False,0")</f>
        <v>0</v>
      </c>
      <c r="AX968" cm="1">
        <f t="array" ref="AX968">IF(LEFT(AW968,4)="True",0,(IF(LEFT(Y968,4)="True",IF(_xlfn.XLOOKUP("Src_IsAny",'Scoring_Config'!$A:$A,'Scoring_Config'!$D:$D,"Yes")="Yes",_xlfn.XLOOKUP("Src_IsAny",'Scoring_Config'!$A:$A,'Scoring_Config'!$C:$C,10),0),0)+IF(LEFT(Z968,4)="True",IF(_xlfn.XLOOKUP("Src_CIDR_Le_16",'Scoring_Config'!$A:$A,'Scoring_Config'!$D:$D,"Yes")="Yes",_xlfn.XLOOKUP("Src_CIDR_Le_16",'Scoring_Config'!$A:$A,'Scoring_Config'!$C:$C,10),0),0)+IF(LEFT(AA968,4)="True",IF(_xlfn.XLOOKUP("Src_CIDR_17_22",'Scoring_Config'!$A:$A,'Scoring_Config'!$D:$D,"Yes")="Yes",_xlfn.XLOOKUP("Src_CIDR_17_22",'Scoring_Config'!$A:$A,'Scoring_Config'!$C:$C,5),0),0)+IF(LEFT(AB968,4)="True",IF(_xlfn.XLOOKUP("Dst_IsAny",'Scoring_Config'!$A:$A,'Scoring_Config'!$D:$D,"Yes")="Yes",_xlfn.XLOOKUP("Dst_IsAny",'Scoring_Config'!$A:$A,'Scoring_Config'!$C:$C,10),0),0)+IF(LEFT(AC968,4)="True",IF(_xlfn.XLOOKUP("Dst_CIDR_Le_16",'Scoring_Config'!$A:$A,'Scoring_Config'!$D:$D,"Yes")="Yes",_xlfn.XLOOKUP("Dst_CIDR_Le_16",'Scoring_Config'!$A:$A,'Scoring_Config'!$C:$C,10),0),0)+IF(LEFT(AD968,4)="True",IF(_xlfn.XLOOKUP("Dst_CIDR_17_22",'Scoring_Config'!$A:$A,'Scoring_Config'!$D:$D,"Yes")="Yes",_xlfn.XLOOKUP("Dst_CIDR_17_22",'Scoring_Config'!$A:$A,'Scoring_Config'!$C:$C,5),0),0)+IF(LEFT(AE968,4)="True",IF(_xlfn.XLOOKUP("SrcZone_IsAny",'Scoring_Config'!$A:$A,'Scoring_Config'!$D:$D,"Yes")="Yes",_xlfn.XLOOKUP("SrcZone_IsAny",'Scoring_Config'!$A:$A,'Scoring_Config'!$C:$C,10),0),0)+IF(LEFT(AF968,4)="True",IF(_xlfn.XLOOKUP("DstZone_IsAny",'Scoring_Config'!$A:$A,'Scoring_Config'!$D:$D,"Yes")="Yes",_xlfn.XLOOKUP("DstZone_IsAny",'Scoring_Config'!$A:$A,'Scoring_Config'!$C:$C,10),0),0)+IF(LEFT(AG968,4)="True",IF(_xlfn.XLOOKUP("Service_Any_OR_RangeGt1000",'Scoring_Config'!$A:$A,'Scoring_Config'!$D:$D,"Yes")="Yes",_xlfn.XLOOKUP("Service_Any_OR_RangeGt1000",'Scoring_Config'!$A:$A,'Scoring_Config'!$C:$C,10),0),0)+IF(LEFT(AH968,4)="True",IF(_xlfn.XLOOKUP("App_Any_OR_RangeGt1000",'Scoring_Config'!$A:$A,'Scoring_Config'!$D:$D,"Yes")="Yes",_xlfn.XLOOKUP("App_Any_OR_RangeGt1000",'Scoring_Config'!$A:$A,'Scoring_Config'!$C:$C,10),0),0)+IF(LEFT(AI968,4)="True",IF(_xlfn.XLOOKUP("Service_Insecure_Match",'Scoring_Config'!$A:$A,'Scoring_Config'!$D:$D,"Yes")="Yes",_xlfn.XLOOKUP("Service_Insecure_Match",'Scoring_Config'!$A:$A,'Scoring_Config'!$C:$C,5),0),0)+IF(LEFT(AJ968,4)="True",IF(_xlfn.XLOOKUP("Risky_Inbound",'Scoring_Config'!$A:$A,'Scoring_Config'!$D:$D,"Yes")="Yes",_xlfn.XLOOKUP("Risky_Inbound",'Scoring_Config'!$A:$A,'Scoring_Config'!$C:$C,50),0),0)+IF(LEFT(AK968,4)="True",IF(_xlfn.XLOOKUP("Risky_Outbound",'Scoring_Config'!$A:$A,'Scoring_Config'!$D:$D,"Yes")="Yes",_xlfn.XLOOKUP("Risky_Outbound",'Scoring_Config'!$A:$A,'Scoring_Config'!$C:$C,25),0),0)+IF(LEFT(AZ968,4)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968,FIND(",",AL968)+1,100)),0)+IF(LEFT(AM968,4)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968,FIND(",",AN968)+1,100)),0)+IF(_xlfn.XLOOKUP("Profile_Scoring",'Scoring_Config'!$A:$A,'Scoring_Config'!$D:$D,"Yes")="Yes",VALUE(MID(AO968,FIND(",",AO968)+1,100)),0)+IF(_xlfn.XLOOKUP("Options_Scoring",'Scoring_Config'!$A:$A,'Scoring_Config'!$D:$D,"Yes")="Yes",VALUE(MID(AP968,FIND(",",AP968)+1,100)),0)))</f>
        <v>0</v>
      </c>
      <c r="AZ968" cm="1">
        <f t="array" ref="AZ968">IF(FALSE,"True," &amp; IF(_xlfn.XLOOKUP("Migrate_Insecure",'Scoring_Config'!$A:$A,'Scoring_Config'!$D:$D,"Yes")="Yes",_xlfn.XLOOKUP("Migrate_Insecure",'Scoring_Config'!$A:$A,'Scoring_Config'!$C:$C,10),0),"False,0")</f>
        <v>0</v>
      </c>
    </row>
    <row r="969" spans="1:52">
      <c r="A969" t="s">
        <v>1979</v>
      </c>
      <c r="B969" t="s">
        <v>2942</v>
      </c>
      <c r="C969" t="s">
        <v>3542</v>
      </c>
      <c r="D969" t="s">
        <v>3545</v>
      </c>
      <c r="E969" t="s">
        <v>3563</v>
      </c>
      <c r="F969" t="s">
        <v>3887</v>
      </c>
      <c r="G969" t="s">
        <v>551</v>
      </c>
      <c r="H969" t="s">
        <v>174</v>
      </c>
      <c r="I969" t="s">
        <v>3927</v>
      </c>
      <c r="J969" t="s">
        <v>546</v>
      </c>
      <c r="K969" t="s">
        <v>1660</v>
      </c>
      <c r="L969" t="s">
        <v>1327</v>
      </c>
      <c r="M969" t="s">
        <v>1974</v>
      </c>
      <c r="N969" t="s">
        <v>4315</v>
      </c>
      <c r="O969" t="s">
        <v>4319</v>
      </c>
      <c r="P969" t="s">
        <v>4323</v>
      </c>
      <c r="Q969" t="s">
        <v>5003</v>
      </c>
      <c r="R969" t="s">
        <v>5439</v>
      </c>
      <c r="S969" t="s">
        <v>4324</v>
      </c>
      <c r="T969" t="s">
        <v>5792</v>
      </c>
      <c r="U969" t="s">
        <v>6423</v>
      </c>
      <c r="Y969" cm="1">
        <f t="array" ref="Y969">IF(FALSE,"True," &amp; IF(_xlfn.XLOOKUP("Src_IsAny",'Scoring_Config'!$A:$A,'Scoring_Config'!$D:$D,"Yes")="Yes",_xlfn.XLOOKUP("Src_IsAny",'Scoring_Config'!$A:$A,'Scoring_Config'!$C:$C,10),0),"False,0")</f>
        <v>0</v>
      </c>
      <c r="Z969" cm="1">
        <f t="array" ref="Z969">IF(FALSE,"True," &amp; IF(_xlfn.XLOOKUP("Src_CIDR_Le_16",'Scoring_Config'!$A:$A,'Scoring_Config'!$D:$D,"Yes")="Yes",_xlfn.XLOOKUP("Src_CIDR_Le_16",'Scoring_Config'!$A:$A,'Scoring_Config'!$C:$C,10),0),"False,0")</f>
        <v>0</v>
      </c>
      <c r="AA969" cm="1">
        <f t="array" ref="AA969">IF(FALSE,"True," &amp; IF(_xlfn.XLOOKUP("Src_CIDR_17_22",'Scoring_Config'!$A:$A,'Scoring_Config'!$D:$D,"Yes")="Yes",_xlfn.XLOOKUP("Src_CIDR_17_22",'Scoring_Config'!$A:$A,'Scoring_Config'!$C:$C,5),0),"False,0")</f>
        <v>0</v>
      </c>
      <c r="AB969" cm="1">
        <f t="array" ref="AB969">IF(FALSE,"True," &amp; IF(_xlfn.XLOOKUP("Dst_IsAny",'Scoring_Config'!$A:$A,'Scoring_Config'!$D:$D,"Yes")="Yes",_xlfn.XLOOKUP("Dst_IsAny",'Scoring_Config'!$A:$A,'Scoring_Config'!$C:$C,10),0),"False,0")</f>
        <v>0</v>
      </c>
      <c r="AC969" cm="1">
        <f t="array" ref="AC969">IF(FALSE,"True," &amp; IF(_xlfn.XLOOKUP("Dst_CIDR_Le_16",'Scoring_Config'!$A:$A,'Scoring_Config'!$D:$D,"Yes")="Yes",_xlfn.XLOOKUP("Dst_CIDR_Le_16",'Scoring_Config'!$A:$A,'Scoring_Config'!$C:$C,10),0),"False,0")</f>
        <v>0</v>
      </c>
      <c r="AD969" cm="1">
        <f t="array" ref="AD969">IF(FALSE,"True," &amp; IF(_xlfn.XLOOKUP("Dst_CIDR_17_22",'Scoring_Config'!$A:$A,'Scoring_Config'!$D:$D,"Yes")="Yes",_xlfn.XLOOKUP("Dst_CIDR_17_22",'Scoring_Config'!$A:$A,'Scoring_Config'!$C:$C,5),0),"False,0")</f>
        <v>0</v>
      </c>
      <c r="AE969" cm="1">
        <f t="array" ref="AE969">IF(FALSE,"True," &amp; IF(_xlfn.XLOOKUP("SrcZone_IsAny",'Scoring_Config'!$A:$A,'Scoring_Config'!$D:$D,"Yes")="Yes",_xlfn.XLOOKUP("SrcZone_IsAny",'Scoring_Config'!$A:$A,'Scoring_Config'!$C:$C,10),0),"False,0")</f>
        <v>0</v>
      </c>
      <c r="AF969" cm="1">
        <f t="array" ref="AF969">IF(FALSE,"True," &amp; IF(_xlfn.XLOOKUP("DstZone_IsAny",'Scoring_Config'!$A:$A,'Scoring_Config'!$D:$D,"Yes")="Yes",_xlfn.XLOOKUP("DstZone_IsAny",'Scoring_Config'!$A:$A,'Scoring_Config'!$C:$C,10),0),"False,0")</f>
        <v>0</v>
      </c>
      <c r="AG969" cm="1">
        <f t="array" ref="AG96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69" cm="1">
        <f t="array" ref="AH969">IF(FALSE,"True," &amp; IF(_xlfn.XLOOKUP("App_Any_OR_RangeGt1000",'Scoring_Config'!$A:$A,'Scoring_Config'!$D:$D,"Yes")="Yes",_xlfn.XLOOKUP("App_Any_OR_RangeGt1000",'Scoring_Config'!$A:$A,'Scoring_Config'!$C:$C,10),0),"False,0")</f>
        <v>0</v>
      </c>
      <c r="AI969" cm="1">
        <f t="array" ref="AI969">IF(FALSE,"True," &amp; IF(_xlfn.XLOOKUP("Service_Insecure_Match",'Scoring_Config'!$A:$A,'Scoring_Config'!$D:$D,"Yes")="Yes",_xlfn.XLOOKUP("Service_Insecure_Match",'Scoring_Config'!$A:$A,'Scoring_Config'!$C:$C,5),0),"False,0")</f>
        <v>0</v>
      </c>
      <c r="AJ969" cm="1">
        <f t="array" ref="AJ969">IF(FALSE,"True," &amp; IF(_xlfn.XLOOKUP("Risky_Inbound",'Scoring_Config'!$A:$A,'Scoring_Config'!$D:$D,"Yes")="Yes",_xlfn.XLOOKUP("Risky_Inbound",'Scoring_Config'!$A:$A,'Scoring_Config'!$C:$C,50),0),"False,0")</f>
        <v>0</v>
      </c>
      <c r="AK969" cm="1">
        <f t="array" ref="AK969">IF(FALSE,"True," &amp; IF(_xlfn.XLOOKUP("Risky_Outbound",'Scoring_Config'!$A:$A,'Scoring_Config'!$D:$D,"Yes")="Yes",_xlfn.XLOOKUP("Risky_Outbound",'Scoring_Config'!$A:$A,'Scoring_Config'!$C:$C,25),0),"False,0")</f>
        <v>0</v>
      </c>
      <c r="AL969" t="s">
        <v>6699</v>
      </c>
      <c r="AM969" cm="1">
        <f t="array" ref="AM96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69" t="s">
        <v>6697</v>
      </c>
      <c r="AO969" t="s">
        <v>6697</v>
      </c>
      <c r="AP969" t="s">
        <v>6697</v>
      </c>
      <c r="AQ969" cm="1">
        <f t="array" ref="AQ969">IF(FALSE,"True," &amp; IF(_xlfn.XLOOKUP("Service_IsAny",'Scoring_Config'!$A:$A,'Scoring_Config'!$D:$D,"Yes")="Yes",_xlfn.XLOOKUP("Service_IsAny",'Scoring_Config'!$A:$A,'Scoring_Config'!$C:$C,0),0),"False,0")</f>
        <v>0</v>
      </c>
      <c r="AR969">
        <v>0</v>
      </c>
      <c r="AS969" cm="1">
        <f t="array" ref="AS969">IF(FALSE,"True," &amp; IF(_xlfn.XLOOKUP("Service_RangeGt1000",'Scoring_Config'!$A:$A,'Scoring_Config'!$D:$D,"Yes")="Yes",_xlfn.XLOOKUP("Service_RangeGt1000",'Scoring_Config'!$A:$A,'Scoring_Config'!$C:$C,0),0),"False,0")</f>
        <v>0</v>
      </c>
      <c r="AT969" cm="1">
        <f t="array" ref="AT969">IF(FALSE,"True," &amp; IF(_xlfn.XLOOKUP("App_IsAny",'Scoring_Config'!$A:$A,'Scoring_Config'!$D:$D,"Yes")="Yes",_xlfn.XLOOKUP("App_IsAny",'Scoring_Config'!$A:$A,'Scoring_Config'!$C:$C,0),0),"False,0")</f>
        <v>0</v>
      </c>
      <c r="AU969">
        <v>1</v>
      </c>
      <c r="AV969" cm="1">
        <f t="array" ref="AV969">IF(FALSE,"True," &amp; IF(_xlfn.XLOOKUP("App_RangeGt1000",'Scoring_Config'!$A:$A,'Scoring_Config'!$D:$D,"Yes")="Yes",_xlfn.XLOOKUP("App_RangeGt1000",'Scoring_Config'!$A:$A,'Scoring_Config'!$C:$C,0),0),"False,0")</f>
        <v>0</v>
      </c>
      <c r="AW969" cm="1">
        <f t="array" ref="AW969">IF(FALSE,"True," &amp; IF(_xlfn.XLOOKUP("Action_IsDenyOrDrop",'Scoring_Config'!$A:$A,'Scoring_Config'!$D:$D,"Yes")="Yes",_xlfn.XLOOKUP("Action_IsDenyOrDrop",'Scoring_Config'!$A:$A,'Scoring_Config'!$C:$C,0),0),"False,0")</f>
        <v>0</v>
      </c>
      <c r="AX969" cm="1">
        <f t="array" ref="AX969">IF(LEFT(AW969,4)="True",0,(IF(LEFT(Y969,4)="True",IF(_xlfn.XLOOKUP("Src_IsAny",'Scoring_Config'!$A:$A,'Scoring_Config'!$D:$D,"Yes")="Yes",_xlfn.XLOOKUP("Src_IsAny",'Scoring_Config'!$A:$A,'Scoring_Config'!$C:$C,10),0),0)+IF(LEFT(Z969,4)="True",IF(_xlfn.XLOOKUP("Src_CIDR_Le_16",'Scoring_Config'!$A:$A,'Scoring_Config'!$D:$D,"Yes")="Yes",_xlfn.XLOOKUP("Src_CIDR_Le_16",'Scoring_Config'!$A:$A,'Scoring_Config'!$C:$C,10),0),0)+IF(LEFT(AA969,4)="True",IF(_xlfn.XLOOKUP("Src_CIDR_17_22",'Scoring_Config'!$A:$A,'Scoring_Config'!$D:$D,"Yes")="Yes",_xlfn.XLOOKUP("Src_CIDR_17_22",'Scoring_Config'!$A:$A,'Scoring_Config'!$C:$C,5),0),0)+IF(LEFT(AB969,4)="True",IF(_xlfn.XLOOKUP("Dst_IsAny",'Scoring_Config'!$A:$A,'Scoring_Config'!$D:$D,"Yes")="Yes",_xlfn.XLOOKUP("Dst_IsAny",'Scoring_Config'!$A:$A,'Scoring_Config'!$C:$C,10),0),0)+IF(LEFT(AC969,4)="True",IF(_xlfn.XLOOKUP("Dst_CIDR_Le_16",'Scoring_Config'!$A:$A,'Scoring_Config'!$D:$D,"Yes")="Yes",_xlfn.XLOOKUP("Dst_CIDR_Le_16",'Scoring_Config'!$A:$A,'Scoring_Config'!$C:$C,10),0),0)+IF(LEFT(AD969,4)="True",IF(_xlfn.XLOOKUP("Dst_CIDR_17_22",'Scoring_Config'!$A:$A,'Scoring_Config'!$D:$D,"Yes")="Yes",_xlfn.XLOOKUP("Dst_CIDR_17_22",'Scoring_Config'!$A:$A,'Scoring_Config'!$C:$C,5),0),0)+IF(LEFT(AE969,4)="True",IF(_xlfn.XLOOKUP("SrcZone_IsAny",'Scoring_Config'!$A:$A,'Scoring_Config'!$D:$D,"Yes")="Yes",_xlfn.XLOOKUP("SrcZone_IsAny",'Scoring_Config'!$A:$A,'Scoring_Config'!$C:$C,10),0),0)+IF(LEFT(AF969,4)="True",IF(_xlfn.XLOOKUP("DstZone_IsAny",'Scoring_Config'!$A:$A,'Scoring_Config'!$D:$D,"Yes")="Yes",_xlfn.XLOOKUP("DstZone_IsAny",'Scoring_Config'!$A:$A,'Scoring_Config'!$C:$C,10),0),0)+IF(LEFT(AG969,4)="True",IF(_xlfn.XLOOKUP("Service_Any_OR_RangeGt1000",'Scoring_Config'!$A:$A,'Scoring_Config'!$D:$D,"Yes")="Yes",_xlfn.XLOOKUP("Service_Any_OR_RangeGt1000",'Scoring_Config'!$A:$A,'Scoring_Config'!$C:$C,10),0),0)+IF(LEFT(AH969,4)="True",IF(_xlfn.XLOOKUP("App_Any_OR_RangeGt1000",'Scoring_Config'!$A:$A,'Scoring_Config'!$D:$D,"Yes")="Yes",_xlfn.XLOOKUP("App_Any_OR_RangeGt1000",'Scoring_Config'!$A:$A,'Scoring_Config'!$C:$C,10),0),0)+IF(LEFT(AI969,4)="True",IF(_xlfn.XLOOKUP("Service_Insecure_Match",'Scoring_Config'!$A:$A,'Scoring_Config'!$D:$D,"Yes")="Yes",_xlfn.XLOOKUP("Service_Insecure_Match",'Scoring_Config'!$A:$A,'Scoring_Config'!$C:$C,5),0),0)+IF(LEFT(AJ969,4)="True",IF(_xlfn.XLOOKUP("Risky_Inbound",'Scoring_Config'!$A:$A,'Scoring_Config'!$D:$D,"Yes")="Yes",_xlfn.XLOOKUP("Risky_Inbound",'Scoring_Config'!$A:$A,'Scoring_Config'!$C:$C,50),0),0)+IF(LEFT(AK969,4)="True",IF(_xlfn.XLOOKUP("Risky_Outbound",'Scoring_Config'!$A:$A,'Scoring_Config'!$D:$D,"Yes")="Yes",_xlfn.XLOOKUP("Risky_Outbound",'Scoring_Config'!$A:$A,'Scoring_Config'!$C:$C,25),0),0)+IF(LEFT(AZ969,4)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969,FIND(",",AL969)+1,100)),0)+IF(LEFT(AM969,4)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969,FIND(",",AN969)+1,100)),0)+IF(_xlfn.XLOOKUP("Profile_Scoring",'Scoring_Config'!$A:$A,'Scoring_Config'!$D:$D,"Yes")="Yes",VALUE(MID(AO969,FIND(",",AO969)+1,100)),0)+IF(_xlfn.XLOOKUP("Options_Scoring",'Scoring_Config'!$A:$A,'Scoring_Config'!$D:$D,"Yes")="Yes",VALUE(MID(AP969,FIND(",",AP969)+1,100)),0)))</f>
        <v>0</v>
      </c>
      <c r="AZ969" cm="1">
        <f t="array" ref="AZ969">IF(FALSE,"True," &amp; IF(_xlfn.XLOOKUP("Migrate_Insecure",'Scoring_Config'!$A:$A,'Scoring_Config'!$D:$D,"Yes")="Yes",_xlfn.XLOOKUP("Migrate_Insecure",'Scoring_Config'!$A:$A,'Scoring_Config'!$C:$C,10),0),"False,0")</f>
        <v>0</v>
      </c>
    </row>
    <row r="970" spans="1:52">
      <c r="A970" t="s">
        <v>1979</v>
      </c>
      <c r="B970" t="s">
        <v>2943</v>
      </c>
      <c r="C970" t="s">
        <v>3542</v>
      </c>
      <c r="D970" t="s">
        <v>3545</v>
      </c>
      <c r="E970" t="s">
        <v>3563</v>
      </c>
      <c r="F970" t="s">
        <v>3896</v>
      </c>
      <c r="G970" t="s">
        <v>552</v>
      </c>
      <c r="H970" t="s">
        <v>174</v>
      </c>
      <c r="I970" t="s">
        <v>4092</v>
      </c>
      <c r="J970" t="s">
        <v>1119</v>
      </c>
      <c r="K970" t="s">
        <v>1901</v>
      </c>
      <c r="L970" t="s">
        <v>1528</v>
      </c>
      <c r="M970" t="s">
        <v>1974</v>
      </c>
      <c r="N970" t="s">
        <v>4315</v>
      </c>
      <c r="O970" t="s">
        <v>4319</v>
      </c>
      <c r="P970" t="s">
        <v>4322</v>
      </c>
      <c r="Q970" t="s">
        <v>5004</v>
      </c>
      <c r="R970" t="s">
        <v>5437</v>
      </c>
      <c r="S970" t="s">
        <v>5440</v>
      </c>
      <c r="T970" t="s">
        <v>5792</v>
      </c>
      <c r="U970" t="s">
        <v>6424</v>
      </c>
      <c r="Y970" cm="1">
        <f t="array" ref="Y970">IF(FALSE,"True," &amp; IF(_xlfn.XLOOKUP("Src_IsAny",'Scoring_Config'!$A:$A,'Scoring_Config'!$D:$D,"Yes")="Yes",_xlfn.XLOOKUP("Src_IsAny",'Scoring_Config'!$A:$A,'Scoring_Config'!$C:$C,10),0),"False,0")</f>
        <v>0</v>
      </c>
      <c r="Z970" cm="1">
        <f t="array" ref="Z970">IF(FALSE,"True," &amp; IF(_xlfn.XLOOKUP("Src_CIDR_Le_16",'Scoring_Config'!$A:$A,'Scoring_Config'!$D:$D,"Yes")="Yes",_xlfn.XLOOKUP("Src_CIDR_Le_16",'Scoring_Config'!$A:$A,'Scoring_Config'!$C:$C,10),0),"False,0")</f>
        <v>0</v>
      </c>
      <c r="AA970" cm="1">
        <f t="array" ref="AA970">IF(FALSE,"True," &amp; IF(_xlfn.XLOOKUP("Src_CIDR_17_22",'Scoring_Config'!$A:$A,'Scoring_Config'!$D:$D,"Yes")="Yes",_xlfn.XLOOKUP("Src_CIDR_17_22",'Scoring_Config'!$A:$A,'Scoring_Config'!$C:$C,5),0),"False,0")</f>
        <v>0</v>
      </c>
      <c r="AB970" cm="1">
        <f t="array" ref="AB970">IF(FALSE,"True," &amp; IF(_xlfn.XLOOKUP("Dst_IsAny",'Scoring_Config'!$A:$A,'Scoring_Config'!$D:$D,"Yes")="Yes",_xlfn.XLOOKUP("Dst_IsAny",'Scoring_Config'!$A:$A,'Scoring_Config'!$C:$C,10),0),"False,0")</f>
        <v>0</v>
      </c>
      <c r="AC970" cm="1">
        <f t="array" ref="AC970">IF(FALSE,"True," &amp; IF(_xlfn.XLOOKUP("Dst_CIDR_Le_16",'Scoring_Config'!$A:$A,'Scoring_Config'!$D:$D,"Yes")="Yes",_xlfn.XLOOKUP("Dst_CIDR_Le_16",'Scoring_Config'!$A:$A,'Scoring_Config'!$C:$C,10),0),"False,0")</f>
        <v>0</v>
      </c>
      <c r="AD970" cm="1">
        <f t="array" ref="AD970">IF(FALSE,"True," &amp; IF(_xlfn.XLOOKUP("Dst_CIDR_17_22",'Scoring_Config'!$A:$A,'Scoring_Config'!$D:$D,"Yes")="Yes",_xlfn.XLOOKUP("Dst_CIDR_17_22",'Scoring_Config'!$A:$A,'Scoring_Config'!$C:$C,5),0),"False,0")</f>
        <v>0</v>
      </c>
      <c r="AE970" cm="1">
        <f t="array" ref="AE970">IF(FALSE,"True," &amp; IF(_xlfn.XLOOKUP("SrcZone_IsAny",'Scoring_Config'!$A:$A,'Scoring_Config'!$D:$D,"Yes")="Yes",_xlfn.XLOOKUP("SrcZone_IsAny",'Scoring_Config'!$A:$A,'Scoring_Config'!$C:$C,10),0),"False,0")</f>
        <v>0</v>
      </c>
      <c r="AF970" cm="1">
        <f t="array" ref="AF970">IF(FALSE,"True," &amp; IF(_xlfn.XLOOKUP("DstZone_IsAny",'Scoring_Config'!$A:$A,'Scoring_Config'!$D:$D,"Yes")="Yes",_xlfn.XLOOKUP("DstZone_IsAny",'Scoring_Config'!$A:$A,'Scoring_Config'!$C:$C,10),0),"False,0")</f>
        <v>0</v>
      </c>
      <c r="AG970" cm="1">
        <f t="array" ref="AG97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70" cm="1">
        <f t="array" ref="AH970">IF(FALSE,"True," &amp; IF(_xlfn.XLOOKUP("App_Any_OR_RangeGt1000",'Scoring_Config'!$A:$A,'Scoring_Config'!$D:$D,"Yes")="Yes",_xlfn.XLOOKUP("App_Any_OR_RangeGt1000",'Scoring_Config'!$A:$A,'Scoring_Config'!$C:$C,10),0),"False,0")</f>
        <v>0</v>
      </c>
      <c r="AI970" cm="1">
        <f t="array" ref="AI970">IF(FALSE,"True," &amp; IF(_xlfn.XLOOKUP("Service_Insecure_Match",'Scoring_Config'!$A:$A,'Scoring_Config'!$D:$D,"Yes")="Yes",_xlfn.XLOOKUP("Service_Insecure_Match",'Scoring_Config'!$A:$A,'Scoring_Config'!$C:$C,5),0),"False,0")</f>
        <v>0</v>
      </c>
      <c r="AJ970" cm="1">
        <f t="array" ref="AJ970">IF(FALSE,"True," &amp; IF(_xlfn.XLOOKUP("Risky_Inbound",'Scoring_Config'!$A:$A,'Scoring_Config'!$D:$D,"Yes")="Yes",_xlfn.XLOOKUP("Risky_Inbound",'Scoring_Config'!$A:$A,'Scoring_Config'!$C:$C,50),0),"False,0")</f>
        <v>0</v>
      </c>
      <c r="AK970" cm="1">
        <f t="array" ref="AK970">IF(FALSE,"True," &amp; IF(_xlfn.XLOOKUP("Risky_Outbound",'Scoring_Config'!$A:$A,'Scoring_Config'!$D:$D,"Yes")="Yes",_xlfn.XLOOKUP("Risky_Outbound",'Scoring_Config'!$A:$A,'Scoring_Config'!$C:$C,25),0),"False,0")</f>
        <v>0</v>
      </c>
      <c r="AL970" t="s">
        <v>6697</v>
      </c>
      <c r="AM970" cm="1">
        <f t="array" ref="AM97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70" t="s">
        <v>6697</v>
      </c>
      <c r="AO970" t="s">
        <v>6697</v>
      </c>
      <c r="AP970" t="s">
        <v>6697</v>
      </c>
      <c r="AQ970" cm="1">
        <f t="array" ref="AQ970">IF(FALSE,"True," &amp; IF(_xlfn.XLOOKUP("Service_IsAny",'Scoring_Config'!$A:$A,'Scoring_Config'!$D:$D,"Yes")="Yes",_xlfn.XLOOKUP("Service_IsAny",'Scoring_Config'!$A:$A,'Scoring_Config'!$C:$C,0),0),"False,0")</f>
        <v>0</v>
      </c>
      <c r="AR970">
        <v>3</v>
      </c>
      <c r="AS970" cm="1">
        <f t="array" ref="AS970">IF(FALSE,"True," &amp; IF(_xlfn.XLOOKUP("Service_RangeGt1000",'Scoring_Config'!$A:$A,'Scoring_Config'!$D:$D,"Yes")="Yes",_xlfn.XLOOKUP("Service_RangeGt1000",'Scoring_Config'!$A:$A,'Scoring_Config'!$C:$C,0),0),"False,0")</f>
        <v>0</v>
      </c>
      <c r="AT970" cm="1">
        <f t="array" ref="AT970">IF(FALSE,"True," &amp; IF(_xlfn.XLOOKUP("App_IsAny",'Scoring_Config'!$A:$A,'Scoring_Config'!$D:$D,"Yes")="Yes",_xlfn.XLOOKUP("App_IsAny",'Scoring_Config'!$A:$A,'Scoring_Config'!$C:$C,0),0),"False,0")</f>
        <v>0</v>
      </c>
      <c r="AU970">
        <v>9</v>
      </c>
      <c r="AV970" cm="1">
        <f t="array" ref="AV970">IF(FALSE,"True," &amp; IF(_xlfn.XLOOKUP("App_RangeGt1000",'Scoring_Config'!$A:$A,'Scoring_Config'!$D:$D,"Yes")="Yes",_xlfn.XLOOKUP("App_RangeGt1000",'Scoring_Config'!$A:$A,'Scoring_Config'!$C:$C,0),0),"False,0")</f>
        <v>0</v>
      </c>
      <c r="AW970" cm="1">
        <f t="array" ref="AW970">IF(FALSE,"True," &amp; IF(_xlfn.XLOOKUP("Action_IsDenyOrDrop",'Scoring_Config'!$A:$A,'Scoring_Config'!$D:$D,"Yes")="Yes",_xlfn.XLOOKUP("Action_IsDenyOrDrop",'Scoring_Config'!$A:$A,'Scoring_Config'!$C:$C,0),0),"False,0")</f>
        <v>0</v>
      </c>
      <c r="AX970" cm="1">
        <f t="array" ref="AX970">IF(LEFT(AW970,4)="True",0,(IF(LEFT(Y970,4)="True",IF(_xlfn.XLOOKUP("Src_IsAny",'Scoring_Config'!$A:$A,'Scoring_Config'!$D:$D,"Yes")="Yes",_xlfn.XLOOKUP("Src_IsAny",'Scoring_Config'!$A:$A,'Scoring_Config'!$C:$C,10),0),0)+IF(LEFT(Z970,4)="True",IF(_xlfn.XLOOKUP("Src_CIDR_Le_16",'Scoring_Config'!$A:$A,'Scoring_Config'!$D:$D,"Yes")="Yes",_xlfn.XLOOKUP("Src_CIDR_Le_16",'Scoring_Config'!$A:$A,'Scoring_Config'!$C:$C,10),0),0)+IF(LEFT(AA970,4)="True",IF(_xlfn.XLOOKUP("Src_CIDR_17_22",'Scoring_Config'!$A:$A,'Scoring_Config'!$D:$D,"Yes")="Yes",_xlfn.XLOOKUP("Src_CIDR_17_22",'Scoring_Config'!$A:$A,'Scoring_Config'!$C:$C,5),0),0)+IF(LEFT(AB970,4)="True",IF(_xlfn.XLOOKUP("Dst_IsAny",'Scoring_Config'!$A:$A,'Scoring_Config'!$D:$D,"Yes")="Yes",_xlfn.XLOOKUP("Dst_IsAny",'Scoring_Config'!$A:$A,'Scoring_Config'!$C:$C,10),0),0)+IF(LEFT(AC970,4)="True",IF(_xlfn.XLOOKUP("Dst_CIDR_Le_16",'Scoring_Config'!$A:$A,'Scoring_Config'!$D:$D,"Yes")="Yes",_xlfn.XLOOKUP("Dst_CIDR_Le_16",'Scoring_Config'!$A:$A,'Scoring_Config'!$C:$C,10),0),0)+IF(LEFT(AD970,4)="True",IF(_xlfn.XLOOKUP("Dst_CIDR_17_22",'Scoring_Config'!$A:$A,'Scoring_Config'!$D:$D,"Yes")="Yes",_xlfn.XLOOKUP("Dst_CIDR_17_22",'Scoring_Config'!$A:$A,'Scoring_Config'!$C:$C,5),0),0)+IF(LEFT(AE970,4)="True",IF(_xlfn.XLOOKUP("SrcZone_IsAny",'Scoring_Config'!$A:$A,'Scoring_Config'!$D:$D,"Yes")="Yes",_xlfn.XLOOKUP("SrcZone_IsAny",'Scoring_Config'!$A:$A,'Scoring_Config'!$C:$C,10),0),0)+IF(LEFT(AF970,4)="True",IF(_xlfn.XLOOKUP("DstZone_IsAny",'Scoring_Config'!$A:$A,'Scoring_Config'!$D:$D,"Yes")="Yes",_xlfn.XLOOKUP("DstZone_IsAny",'Scoring_Config'!$A:$A,'Scoring_Config'!$C:$C,10),0),0)+IF(LEFT(AG970,4)="True",IF(_xlfn.XLOOKUP("Service_Any_OR_RangeGt1000",'Scoring_Config'!$A:$A,'Scoring_Config'!$D:$D,"Yes")="Yes",_xlfn.XLOOKUP("Service_Any_OR_RangeGt1000",'Scoring_Config'!$A:$A,'Scoring_Config'!$C:$C,10),0),0)+IF(LEFT(AH970,4)="True",IF(_xlfn.XLOOKUP("App_Any_OR_RangeGt1000",'Scoring_Config'!$A:$A,'Scoring_Config'!$D:$D,"Yes")="Yes",_xlfn.XLOOKUP("App_Any_OR_RangeGt1000",'Scoring_Config'!$A:$A,'Scoring_Config'!$C:$C,10),0),0)+IF(LEFT(AI970,4)="True",IF(_xlfn.XLOOKUP("Service_Insecure_Match",'Scoring_Config'!$A:$A,'Scoring_Config'!$D:$D,"Yes")="Yes",_xlfn.XLOOKUP("Service_Insecure_Match",'Scoring_Config'!$A:$A,'Scoring_Config'!$C:$C,5),0),0)+IF(LEFT(AJ970,4)="True",IF(_xlfn.XLOOKUP("Risky_Inbound",'Scoring_Config'!$A:$A,'Scoring_Config'!$D:$D,"Yes")="Yes",_xlfn.XLOOKUP("Risky_Inbound",'Scoring_Config'!$A:$A,'Scoring_Config'!$C:$C,50),0),0)+IF(LEFT(AK970,4)="True",IF(_xlfn.XLOOKUP("Risky_Outbound",'Scoring_Config'!$A:$A,'Scoring_Config'!$D:$D,"Yes")="Yes",_xlfn.XLOOKUP("Risky_Outbound",'Scoring_Config'!$A:$A,'Scoring_Config'!$C:$C,25),0),0)+IF(LEFT(AZ970,4)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970,FIND(",",AL970)+1,100)),0)+IF(LEFT(AM970,4)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970,FIND(",",AN970)+1,100)),0)+IF(_xlfn.XLOOKUP("Profile_Scoring",'Scoring_Config'!$A:$A,'Scoring_Config'!$D:$D,"Yes")="Yes",VALUE(MID(AO970,FIND(",",AO970)+1,100)),0)+IF(_xlfn.XLOOKUP("Options_Scoring",'Scoring_Config'!$A:$A,'Scoring_Config'!$D:$D,"Yes")="Yes",VALUE(MID(AP970,FIND(",",AP970)+1,100)),0)))</f>
        <v>0</v>
      </c>
      <c r="AZ970" cm="1">
        <f t="array" ref="AZ970">IF(FALSE,"True," &amp; IF(_xlfn.XLOOKUP("Migrate_Insecure",'Scoring_Config'!$A:$A,'Scoring_Config'!$D:$D,"Yes")="Yes",_xlfn.XLOOKUP("Migrate_Insecure",'Scoring_Config'!$A:$A,'Scoring_Config'!$C:$C,10),0),"False,0")</f>
        <v>0</v>
      </c>
    </row>
    <row r="971" spans="1:52">
      <c r="A971" t="s">
        <v>1979</v>
      </c>
      <c r="B971" t="s">
        <v>2944</v>
      </c>
      <c r="C971" t="s">
        <v>3542</v>
      </c>
      <c r="D971" t="s">
        <v>3545</v>
      </c>
      <c r="E971" t="s">
        <v>3563</v>
      </c>
      <c r="F971" t="s">
        <v>3897</v>
      </c>
      <c r="G971" t="s">
        <v>553</v>
      </c>
      <c r="H971" t="s">
        <v>174</v>
      </c>
      <c r="I971" t="s">
        <v>4093</v>
      </c>
      <c r="J971" t="s">
        <v>1119</v>
      </c>
      <c r="K971" t="s">
        <v>1901</v>
      </c>
      <c r="L971" t="s">
        <v>1528</v>
      </c>
      <c r="M971" t="s">
        <v>1974</v>
      </c>
      <c r="N971" t="s">
        <v>4315</v>
      </c>
      <c r="O971" t="s">
        <v>4319</v>
      </c>
      <c r="P971" t="s">
        <v>4322</v>
      </c>
      <c r="Q971" t="s">
        <v>5004</v>
      </c>
      <c r="R971" t="s">
        <v>5440</v>
      </c>
      <c r="S971" t="s">
        <v>5440</v>
      </c>
      <c r="T971" t="s">
        <v>5792</v>
      </c>
      <c r="U971" t="s">
        <v>6424</v>
      </c>
      <c r="Y971" cm="1">
        <f t="array" ref="Y971">IF(FALSE,"True," &amp; IF(_xlfn.XLOOKUP("Src_IsAny",'Scoring_Config'!$A:$A,'Scoring_Config'!$D:$D,"Yes")="Yes",_xlfn.XLOOKUP("Src_IsAny",'Scoring_Config'!$A:$A,'Scoring_Config'!$C:$C,10),0),"False,0")</f>
        <v>0</v>
      </c>
      <c r="Z971" cm="1">
        <f t="array" ref="Z971">IF(FALSE,"True," &amp; IF(_xlfn.XLOOKUP("Src_CIDR_Le_16",'Scoring_Config'!$A:$A,'Scoring_Config'!$D:$D,"Yes")="Yes",_xlfn.XLOOKUP("Src_CIDR_Le_16",'Scoring_Config'!$A:$A,'Scoring_Config'!$C:$C,10),0),"False,0")</f>
        <v>0</v>
      </c>
      <c r="AA971" cm="1">
        <f t="array" ref="AA971">IF(FALSE,"True," &amp; IF(_xlfn.XLOOKUP("Src_CIDR_17_22",'Scoring_Config'!$A:$A,'Scoring_Config'!$D:$D,"Yes")="Yes",_xlfn.XLOOKUP("Src_CIDR_17_22",'Scoring_Config'!$A:$A,'Scoring_Config'!$C:$C,5),0),"False,0")</f>
        <v>0</v>
      </c>
      <c r="AB971" cm="1">
        <f t="array" ref="AB971">IF(FALSE,"True," &amp; IF(_xlfn.XLOOKUP("Dst_IsAny",'Scoring_Config'!$A:$A,'Scoring_Config'!$D:$D,"Yes")="Yes",_xlfn.XLOOKUP("Dst_IsAny",'Scoring_Config'!$A:$A,'Scoring_Config'!$C:$C,10),0),"False,0")</f>
        <v>0</v>
      </c>
      <c r="AC971" cm="1">
        <f t="array" ref="AC971">IF(FALSE,"True," &amp; IF(_xlfn.XLOOKUP("Dst_CIDR_Le_16",'Scoring_Config'!$A:$A,'Scoring_Config'!$D:$D,"Yes")="Yes",_xlfn.XLOOKUP("Dst_CIDR_Le_16",'Scoring_Config'!$A:$A,'Scoring_Config'!$C:$C,10),0),"False,0")</f>
        <v>0</v>
      </c>
      <c r="AD971" cm="1">
        <f t="array" ref="AD971">IF(FALSE,"True," &amp; IF(_xlfn.XLOOKUP("Dst_CIDR_17_22",'Scoring_Config'!$A:$A,'Scoring_Config'!$D:$D,"Yes")="Yes",_xlfn.XLOOKUP("Dst_CIDR_17_22",'Scoring_Config'!$A:$A,'Scoring_Config'!$C:$C,5),0),"False,0")</f>
        <v>0</v>
      </c>
      <c r="AE971" cm="1">
        <f t="array" ref="AE971">IF(FALSE,"True," &amp; IF(_xlfn.XLOOKUP("SrcZone_IsAny",'Scoring_Config'!$A:$A,'Scoring_Config'!$D:$D,"Yes")="Yes",_xlfn.XLOOKUP("SrcZone_IsAny",'Scoring_Config'!$A:$A,'Scoring_Config'!$C:$C,10),0),"False,0")</f>
        <v>0</v>
      </c>
      <c r="AF971" cm="1">
        <f t="array" ref="AF971">IF(FALSE,"True," &amp; IF(_xlfn.XLOOKUP("DstZone_IsAny",'Scoring_Config'!$A:$A,'Scoring_Config'!$D:$D,"Yes")="Yes",_xlfn.XLOOKUP("DstZone_IsAny",'Scoring_Config'!$A:$A,'Scoring_Config'!$C:$C,10),0),"False,0")</f>
        <v>0</v>
      </c>
      <c r="AG971" cm="1">
        <f t="array" ref="AG97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71" cm="1">
        <f t="array" ref="AH971">IF(FALSE,"True," &amp; IF(_xlfn.XLOOKUP("App_Any_OR_RangeGt1000",'Scoring_Config'!$A:$A,'Scoring_Config'!$D:$D,"Yes")="Yes",_xlfn.XLOOKUP("App_Any_OR_RangeGt1000",'Scoring_Config'!$A:$A,'Scoring_Config'!$C:$C,10),0),"False,0")</f>
        <v>0</v>
      </c>
      <c r="AI971" cm="1">
        <f t="array" ref="AI971">IF(FALSE,"True," &amp; IF(_xlfn.XLOOKUP("Service_Insecure_Match",'Scoring_Config'!$A:$A,'Scoring_Config'!$D:$D,"Yes")="Yes",_xlfn.XLOOKUP("Service_Insecure_Match",'Scoring_Config'!$A:$A,'Scoring_Config'!$C:$C,5),0),"False,0")</f>
        <v>0</v>
      </c>
      <c r="AJ971" cm="1">
        <f t="array" ref="AJ971">IF(FALSE,"True," &amp; IF(_xlfn.XLOOKUP("Risky_Inbound",'Scoring_Config'!$A:$A,'Scoring_Config'!$D:$D,"Yes")="Yes",_xlfn.XLOOKUP("Risky_Inbound",'Scoring_Config'!$A:$A,'Scoring_Config'!$C:$C,50),0),"False,0")</f>
        <v>0</v>
      </c>
      <c r="AK971" cm="1">
        <f t="array" ref="AK971">IF(FALSE,"True," &amp; IF(_xlfn.XLOOKUP("Risky_Outbound",'Scoring_Config'!$A:$A,'Scoring_Config'!$D:$D,"Yes")="Yes",_xlfn.XLOOKUP("Risky_Outbound",'Scoring_Config'!$A:$A,'Scoring_Config'!$C:$C,25),0),"False,0")</f>
        <v>0</v>
      </c>
      <c r="AL971" t="s">
        <v>6697</v>
      </c>
      <c r="AM971" cm="1">
        <f t="array" ref="AM97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71" t="s">
        <v>6697</v>
      </c>
      <c r="AO971" t="s">
        <v>6697</v>
      </c>
      <c r="AP971" t="s">
        <v>6697</v>
      </c>
      <c r="AQ971" cm="1">
        <f t="array" ref="AQ971">IF(FALSE,"True," &amp; IF(_xlfn.XLOOKUP("Service_IsAny",'Scoring_Config'!$A:$A,'Scoring_Config'!$D:$D,"Yes")="Yes",_xlfn.XLOOKUP("Service_IsAny",'Scoring_Config'!$A:$A,'Scoring_Config'!$C:$C,0),0),"False,0")</f>
        <v>0</v>
      </c>
      <c r="AR971">
        <v>3</v>
      </c>
      <c r="AS971" cm="1">
        <f t="array" ref="AS971">IF(FALSE,"True," &amp; IF(_xlfn.XLOOKUP("Service_RangeGt1000",'Scoring_Config'!$A:$A,'Scoring_Config'!$D:$D,"Yes")="Yes",_xlfn.XLOOKUP("Service_RangeGt1000",'Scoring_Config'!$A:$A,'Scoring_Config'!$C:$C,0),0),"False,0")</f>
        <v>0</v>
      </c>
      <c r="AT971" cm="1">
        <f t="array" ref="AT971">IF(FALSE,"True," &amp; IF(_xlfn.XLOOKUP("App_IsAny",'Scoring_Config'!$A:$A,'Scoring_Config'!$D:$D,"Yes")="Yes",_xlfn.XLOOKUP("App_IsAny",'Scoring_Config'!$A:$A,'Scoring_Config'!$C:$C,0),0),"False,0")</f>
        <v>0</v>
      </c>
      <c r="AU971">
        <v>9</v>
      </c>
      <c r="AV971" cm="1">
        <f t="array" ref="AV971">IF(FALSE,"True," &amp; IF(_xlfn.XLOOKUP("App_RangeGt1000",'Scoring_Config'!$A:$A,'Scoring_Config'!$D:$D,"Yes")="Yes",_xlfn.XLOOKUP("App_RangeGt1000",'Scoring_Config'!$A:$A,'Scoring_Config'!$C:$C,0),0),"False,0")</f>
        <v>0</v>
      </c>
      <c r="AW971" cm="1">
        <f t="array" ref="AW971">IF(FALSE,"True," &amp; IF(_xlfn.XLOOKUP("Action_IsDenyOrDrop",'Scoring_Config'!$A:$A,'Scoring_Config'!$D:$D,"Yes")="Yes",_xlfn.XLOOKUP("Action_IsDenyOrDrop",'Scoring_Config'!$A:$A,'Scoring_Config'!$C:$C,0),0),"False,0")</f>
        <v>0</v>
      </c>
      <c r="AX971" cm="1">
        <f t="array" ref="AX971">IF(LEFT(AW971,4)="True",0,(IF(LEFT(Y971,4)="True",IF(_xlfn.XLOOKUP("Src_IsAny",'Scoring_Config'!$A:$A,'Scoring_Config'!$D:$D,"Yes")="Yes",_xlfn.XLOOKUP("Src_IsAny",'Scoring_Config'!$A:$A,'Scoring_Config'!$C:$C,10),0),0)+IF(LEFT(Z971,4)="True",IF(_xlfn.XLOOKUP("Src_CIDR_Le_16",'Scoring_Config'!$A:$A,'Scoring_Config'!$D:$D,"Yes")="Yes",_xlfn.XLOOKUP("Src_CIDR_Le_16",'Scoring_Config'!$A:$A,'Scoring_Config'!$C:$C,10),0),0)+IF(LEFT(AA971,4)="True",IF(_xlfn.XLOOKUP("Src_CIDR_17_22",'Scoring_Config'!$A:$A,'Scoring_Config'!$D:$D,"Yes")="Yes",_xlfn.XLOOKUP("Src_CIDR_17_22",'Scoring_Config'!$A:$A,'Scoring_Config'!$C:$C,5),0),0)+IF(LEFT(AB971,4)="True",IF(_xlfn.XLOOKUP("Dst_IsAny",'Scoring_Config'!$A:$A,'Scoring_Config'!$D:$D,"Yes")="Yes",_xlfn.XLOOKUP("Dst_IsAny",'Scoring_Config'!$A:$A,'Scoring_Config'!$C:$C,10),0),0)+IF(LEFT(AC971,4)="True",IF(_xlfn.XLOOKUP("Dst_CIDR_Le_16",'Scoring_Config'!$A:$A,'Scoring_Config'!$D:$D,"Yes")="Yes",_xlfn.XLOOKUP("Dst_CIDR_Le_16",'Scoring_Config'!$A:$A,'Scoring_Config'!$C:$C,10),0),0)+IF(LEFT(AD971,4)="True",IF(_xlfn.XLOOKUP("Dst_CIDR_17_22",'Scoring_Config'!$A:$A,'Scoring_Config'!$D:$D,"Yes")="Yes",_xlfn.XLOOKUP("Dst_CIDR_17_22",'Scoring_Config'!$A:$A,'Scoring_Config'!$C:$C,5),0),0)+IF(LEFT(AE971,4)="True",IF(_xlfn.XLOOKUP("SrcZone_IsAny",'Scoring_Config'!$A:$A,'Scoring_Config'!$D:$D,"Yes")="Yes",_xlfn.XLOOKUP("SrcZone_IsAny",'Scoring_Config'!$A:$A,'Scoring_Config'!$C:$C,10),0),0)+IF(LEFT(AF971,4)="True",IF(_xlfn.XLOOKUP("DstZone_IsAny",'Scoring_Config'!$A:$A,'Scoring_Config'!$D:$D,"Yes")="Yes",_xlfn.XLOOKUP("DstZone_IsAny",'Scoring_Config'!$A:$A,'Scoring_Config'!$C:$C,10),0),0)+IF(LEFT(AG971,4)="True",IF(_xlfn.XLOOKUP("Service_Any_OR_RangeGt1000",'Scoring_Config'!$A:$A,'Scoring_Config'!$D:$D,"Yes")="Yes",_xlfn.XLOOKUP("Service_Any_OR_RangeGt1000",'Scoring_Config'!$A:$A,'Scoring_Config'!$C:$C,10),0),0)+IF(LEFT(AH971,4)="True",IF(_xlfn.XLOOKUP("App_Any_OR_RangeGt1000",'Scoring_Config'!$A:$A,'Scoring_Config'!$D:$D,"Yes")="Yes",_xlfn.XLOOKUP("App_Any_OR_RangeGt1000",'Scoring_Config'!$A:$A,'Scoring_Config'!$C:$C,10),0),0)+IF(LEFT(AI971,4)="True",IF(_xlfn.XLOOKUP("Service_Insecure_Match",'Scoring_Config'!$A:$A,'Scoring_Config'!$D:$D,"Yes")="Yes",_xlfn.XLOOKUP("Service_Insecure_Match",'Scoring_Config'!$A:$A,'Scoring_Config'!$C:$C,5),0),0)+IF(LEFT(AJ971,4)="True",IF(_xlfn.XLOOKUP("Risky_Inbound",'Scoring_Config'!$A:$A,'Scoring_Config'!$D:$D,"Yes")="Yes",_xlfn.XLOOKUP("Risky_Inbound",'Scoring_Config'!$A:$A,'Scoring_Config'!$C:$C,50),0),0)+IF(LEFT(AK971,4)="True",IF(_xlfn.XLOOKUP("Risky_Outbound",'Scoring_Config'!$A:$A,'Scoring_Config'!$D:$D,"Yes")="Yes",_xlfn.XLOOKUP("Risky_Outbound",'Scoring_Config'!$A:$A,'Scoring_Config'!$C:$C,25),0),0)+IF(LEFT(AZ971,4)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971,FIND(",",AL971)+1,100)),0)+IF(LEFT(AM971,4)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971,FIND(",",AN971)+1,100)),0)+IF(_xlfn.XLOOKUP("Profile_Scoring",'Scoring_Config'!$A:$A,'Scoring_Config'!$D:$D,"Yes")="Yes",VALUE(MID(AO971,FIND(",",AO971)+1,100)),0)+IF(_xlfn.XLOOKUP("Options_Scoring",'Scoring_Config'!$A:$A,'Scoring_Config'!$D:$D,"Yes")="Yes",VALUE(MID(AP971,FIND(",",AP971)+1,100)),0)))</f>
        <v>0</v>
      </c>
      <c r="AZ971" cm="1">
        <f t="array" ref="AZ971">IF(FALSE,"True," &amp; IF(_xlfn.XLOOKUP("Migrate_Insecure",'Scoring_Config'!$A:$A,'Scoring_Config'!$D:$D,"Yes")="Yes",_xlfn.XLOOKUP("Migrate_Insecure",'Scoring_Config'!$A:$A,'Scoring_Config'!$C:$C,10),0),"False,0")</f>
        <v>0</v>
      </c>
    </row>
    <row r="972" spans="1:52">
      <c r="A972" t="s">
        <v>1979</v>
      </c>
      <c r="B972" t="s">
        <v>2945</v>
      </c>
      <c r="C972" t="s">
        <v>3542</v>
      </c>
      <c r="D972" t="s">
        <v>3547</v>
      </c>
      <c r="E972" t="s">
        <v>3563</v>
      </c>
      <c r="F972" t="s">
        <v>3914</v>
      </c>
      <c r="G972" t="s">
        <v>545</v>
      </c>
      <c r="H972" t="s">
        <v>174</v>
      </c>
      <c r="I972" t="s">
        <v>3892</v>
      </c>
      <c r="J972" t="s">
        <v>483</v>
      </c>
      <c r="K972" t="s">
        <v>174</v>
      </c>
      <c r="L972" t="s">
        <v>1505</v>
      </c>
      <c r="M972" t="s">
        <v>1974</v>
      </c>
      <c r="N972" t="s">
        <v>4315</v>
      </c>
      <c r="O972" t="s">
        <v>4319</v>
      </c>
      <c r="P972" t="s">
        <v>4323</v>
      </c>
      <c r="Q972" t="s">
        <v>5005</v>
      </c>
      <c r="R972" t="s">
        <v>5441</v>
      </c>
      <c r="S972" t="s">
        <v>5526</v>
      </c>
      <c r="T972" t="s">
        <v>5792</v>
      </c>
      <c r="U972" t="s">
        <v>6177</v>
      </c>
      <c r="Y972" cm="1">
        <f t="array" ref="Y972">IF(FALSE,"True," &amp; IF(_xlfn.XLOOKUP("Src_IsAny",'Scoring_Config'!$A:$A,'Scoring_Config'!$D:$D,"Yes")="Yes",_xlfn.XLOOKUP("Src_IsAny",'Scoring_Config'!$A:$A,'Scoring_Config'!$C:$C,10),0),"False,0")</f>
        <v>0</v>
      </c>
      <c r="Z972" cm="1">
        <f t="array" ref="Z972">IF(FALSE,"True," &amp; IF(_xlfn.XLOOKUP("Src_CIDR_Le_16",'Scoring_Config'!$A:$A,'Scoring_Config'!$D:$D,"Yes")="Yes",_xlfn.XLOOKUP("Src_CIDR_Le_16",'Scoring_Config'!$A:$A,'Scoring_Config'!$C:$C,10),0),"False,0")</f>
        <v>0</v>
      </c>
      <c r="AA972" cm="1">
        <f t="array" ref="AA972">IF(FALSE,"True," &amp; IF(_xlfn.XLOOKUP("Src_CIDR_17_22",'Scoring_Config'!$A:$A,'Scoring_Config'!$D:$D,"Yes")="Yes",_xlfn.XLOOKUP("Src_CIDR_17_22",'Scoring_Config'!$A:$A,'Scoring_Config'!$C:$C,5),0),"False,0")</f>
        <v>0</v>
      </c>
      <c r="AB972" cm="1">
        <f t="array" ref="AB972">IF(FALSE,"True," &amp; IF(_xlfn.XLOOKUP("Dst_IsAny",'Scoring_Config'!$A:$A,'Scoring_Config'!$D:$D,"Yes")="Yes",_xlfn.XLOOKUP("Dst_IsAny",'Scoring_Config'!$A:$A,'Scoring_Config'!$C:$C,10),0),"False,0")</f>
        <v>0</v>
      </c>
      <c r="AC972" cm="1">
        <f t="array" ref="AC972">IF(FALSE,"True," &amp; IF(_xlfn.XLOOKUP("Dst_CIDR_Le_16",'Scoring_Config'!$A:$A,'Scoring_Config'!$D:$D,"Yes")="Yes",_xlfn.XLOOKUP("Dst_CIDR_Le_16",'Scoring_Config'!$A:$A,'Scoring_Config'!$C:$C,10),0),"False,0")</f>
        <v>0</v>
      </c>
      <c r="AD972" cm="1">
        <f t="array" ref="AD972">IF(FALSE,"True," &amp; IF(_xlfn.XLOOKUP("Dst_CIDR_17_22",'Scoring_Config'!$A:$A,'Scoring_Config'!$D:$D,"Yes")="Yes",_xlfn.XLOOKUP("Dst_CIDR_17_22",'Scoring_Config'!$A:$A,'Scoring_Config'!$C:$C,5),0),"False,0")</f>
        <v>0</v>
      </c>
      <c r="AE972" cm="1">
        <f t="array" ref="AE972">IF(FALSE,"True," &amp; IF(_xlfn.XLOOKUP("SrcZone_IsAny",'Scoring_Config'!$A:$A,'Scoring_Config'!$D:$D,"Yes")="Yes",_xlfn.XLOOKUP("SrcZone_IsAny",'Scoring_Config'!$A:$A,'Scoring_Config'!$C:$C,10),0),"False,0")</f>
        <v>0</v>
      </c>
      <c r="AF972" cm="1">
        <f t="array" ref="AF972">IF(FALSE,"True," &amp; IF(_xlfn.XLOOKUP("DstZone_IsAny",'Scoring_Config'!$A:$A,'Scoring_Config'!$D:$D,"Yes")="Yes",_xlfn.XLOOKUP("DstZone_IsAny",'Scoring_Config'!$A:$A,'Scoring_Config'!$C:$C,10),0),"False,0")</f>
        <v>0</v>
      </c>
      <c r="AG972" cm="1">
        <f t="array" ref="AG97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72" cm="1">
        <f t="array" ref="AH972">IF(TRUE,"True," &amp; IF(_xlfn.XLOOKUP("App_Any_OR_RangeGt1000",'Scoring_Config'!$A:$A,'Scoring_Config'!$D:$D,"Yes")="Yes",_xlfn.XLOOKUP("App_Any_OR_RangeGt1000",'Scoring_Config'!$A:$A,'Scoring_Config'!$C:$C,10),0),"False,0")</f>
        <v>0</v>
      </c>
      <c r="AI972" cm="1">
        <f t="array" ref="AI972">IF(FALSE,"True," &amp; IF(_xlfn.XLOOKUP("Service_Insecure_Match",'Scoring_Config'!$A:$A,'Scoring_Config'!$D:$D,"Yes")="Yes",_xlfn.XLOOKUP("Service_Insecure_Match",'Scoring_Config'!$A:$A,'Scoring_Config'!$C:$C,5),0),"False,0")</f>
        <v>0</v>
      </c>
      <c r="AJ972" cm="1">
        <f t="array" ref="AJ972">IF(FALSE,"True," &amp; IF(_xlfn.XLOOKUP("Risky_Inbound",'Scoring_Config'!$A:$A,'Scoring_Config'!$D:$D,"Yes")="Yes",_xlfn.XLOOKUP("Risky_Inbound",'Scoring_Config'!$A:$A,'Scoring_Config'!$C:$C,50),0),"False,0")</f>
        <v>0</v>
      </c>
      <c r="AK972" cm="1">
        <f t="array" ref="AK972">IF(FALSE,"True," &amp; IF(_xlfn.XLOOKUP("Risky_Outbound",'Scoring_Config'!$A:$A,'Scoring_Config'!$D:$D,"Yes")="Yes",_xlfn.XLOOKUP("Risky_Outbound",'Scoring_Config'!$A:$A,'Scoring_Config'!$C:$C,25),0),"False,0")</f>
        <v>0</v>
      </c>
      <c r="AL972" t="s">
        <v>6699</v>
      </c>
      <c r="AM972" cm="1">
        <f t="array" ref="AM97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72" t="s">
        <v>6697</v>
      </c>
      <c r="AO972" t="s">
        <v>6697</v>
      </c>
      <c r="AP972" t="s">
        <v>6697</v>
      </c>
      <c r="AQ972" cm="1">
        <f t="array" ref="AQ972">IF(FALSE,"True," &amp; IF(_xlfn.XLOOKUP("Service_IsAny",'Scoring_Config'!$A:$A,'Scoring_Config'!$D:$D,"Yes")="Yes",_xlfn.XLOOKUP("Service_IsAny",'Scoring_Config'!$A:$A,'Scoring_Config'!$C:$C,0),0),"False,0")</f>
        <v>0</v>
      </c>
      <c r="AR972">
        <v>1</v>
      </c>
      <c r="AS972" cm="1">
        <f t="array" ref="AS972">IF(FALSE,"True," &amp; IF(_xlfn.XLOOKUP("Service_RangeGt1000",'Scoring_Config'!$A:$A,'Scoring_Config'!$D:$D,"Yes")="Yes",_xlfn.XLOOKUP("Service_RangeGt1000",'Scoring_Config'!$A:$A,'Scoring_Config'!$C:$C,0),0),"False,0")</f>
        <v>0</v>
      </c>
      <c r="AT972" cm="1">
        <f t="array" ref="AT972">IF(TRUE,"True," &amp; IF(_xlfn.XLOOKUP("App_IsAny",'Scoring_Config'!$A:$A,'Scoring_Config'!$D:$D,"Yes")="Yes",_xlfn.XLOOKUP("App_IsAny",'Scoring_Config'!$A:$A,'Scoring_Config'!$C:$C,0),0),"False,0")</f>
        <v>0</v>
      </c>
      <c r="AU972">
        <v>65535</v>
      </c>
      <c r="AV972" cm="1">
        <f t="array" ref="AV972">IF(TRUE,"True," &amp; IF(_xlfn.XLOOKUP("App_RangeGt1000",'Scoring_Config'!$A:$A,'Scoring_Config'!$D:$D,"Yes")="Yes",_xlfn.XLOOKUP("App_RangeGt1000",'Scoring_Config'!$A:$A,'Scoring_Config'!$C:$C,0),0),"False,0")</f>
        <v>0</v>
      </c>
      <c r="AW972" cm="1">
        <f t="array" ref="AW972">IF(FALSE,"True," &amp; IF(_xlfn.XLOOKUP("Action_IsDenyOrDrop",'Scoring_Config'!$A:$A,'Scoring_Config'!$D:$D,"Yes")="Yes",_xlfn.XLOOKUP("Action_IsDenyOrDrop",'Scoring_Config'!$A:$A,'Scoring_Config'!$C:$C,0),0),"False,0")</f>
        <v>0</v>
      </c>
      <c r="AX972" cm="1">
        <f t="array" ref="AX972">IF(LEFT(AW972,4)="True",0,(IF(LEFT(Y972,4)="True",IF(_xlfn.XLOOKUP("Src_IsAny",'Scoring_Config'!$A:$A,'Scoring_Config'!$D:$D,"Yes")="Yes",_xlfn.XLOOKUP("Src_IsAny",'Scoring_Config'!$A:$A,'Scoring_Config'!$C:$C,10),0),0)+IF(LEFT(Z972,4)="True",IF(_xlfn.XLOOKUP("Src_CIDR_Le_16",'Scoring_Config'!$A:$A,'Scoring_Config'!$D:$D,"Yes")="Yes",_xlfn.XLOOKUP("Src_CIDR_Le_16",'Scoring_Config'!$A:$A,'Scoring_Config'!$C:$C,10),0),0)+IF(LEFT(AA972,4)="True",IF(_xlfn.XLOOKUP("Src_CIDR_17_22",'Scoring_Config'!$A:$A,'Scoring_Config'!$D:$D,"Yes")="Yes",_xlfn.XLOOKUP("Src_CIDR_17_22",'Scoring_Config'!$A:$A,'Scoring_Config'!$C:$C,5),0),0)+IF(LEFT(AB972,4)="True",IF(_xlfn.XLOOKUP("Dst_IsAny",'Scoring_Config'!$A:$A,'Scoring_Config'!$D:$D,"Yes")="Yes",_xlfn.XLOOKUP("Dst_IsAny",'Scoring_Config'!$A:$A,'Scoring_Config'!$C:$C,10),0),0)+IF(LEFT(AC972,4)="True",IF(_xlfn.XLOOKUP("Dst_CIDR_Le_16",'Scoring_Config'!$A:$A,'Scoring_Config'!$D:$D,"Yes")="Yes",_xlfn.XLOOKUP("Dst_CIDR_Le_16",'Scoring_Config'!$A:$A,'Scoring_Config'!$C:$C,10),0),0)+IF(LEFT(AD972,4)="True",IF(_xlfn.XLOOKUP("Dst_CIDR_17_22",'Scoring_Config'!$A:$A,'Scoring_Config'!$D:$D,"Yes")="Yes",_xlfn.XLOOKUP("Dst_CIDR_17_22",'Scoring_Config'!$A:$A,'Scoring_Config'!$C:$C,5),0),0)+IF(LEFT(AE972,4)="True",IF(_xlfn.XLOOKUP("SrcZone_IsAny",'Scoring_Config'!$A:$A,'Scoring_Config'!$D:$D,"Yes")="Yes",_xlfn.XLOOKUP("SrcZone_IsAny",'Scoring_Config'!$A:$A,'Scoring_Config'!$C:$C,10),0),0)+IF(LEFT(AF972,4)="True",IF(_xlfn.XLOOKUP("DstZone_IsAny",'Scoring_Config'!$A:$A,'Scoring_Config'!$D:$D,"Yes")="Yes",_xlfn.XLOOKUP("DstZone_IsAny",'Scoring_Config'!$A:$A,'Scoring_Config'!$C:$C,10),0),0)+IF(LEFT(AG972,4)="True",IF(_xlfn.XLOOKUP("Service_Any_OR_RangeGt1000",'Scoring_Config'!$A:$A,'Scoring_Config'!$D:$D,"Yes")="Yes",_xlfn.XLOOKUP("Service_Any_OR_RangeGt1000",'Scoring_Config'!$A:$A,'Scoring_Config'!$C:$C,10),0),0)+IF(LEFT(AH972,4)="True",IF(_xlfn.XLOOKUP("App_Any_OR_RangeGt1000",'Scoring_Config'!$A:$A,'Scoring_Config'!$D:$D,"Yes")="Yes",_xlfn.XLOOKUP("App_Any_OR_RangeGt1000",'Scoring_Config'!$A:$A,'Scoring_Config'!$C:$C,10),0),0)+IF(LEFT(AI972,4)="True",IF(_xlfn.XLOOKUP("Service_Insecure_Match",'Scoring_Config'!$A:$A,'Scoring_Config'!$D:$D,"Yes")="Yes",_xlfn.XLOOKUP("Service_Insecure_Match",'Scoring_Config'!$A:$A,'Scoring_Config'!$C:$C,5),0),0)+IF(LEFT(AJ972,4)="True",IF(_xlfn.XLOOKUP("Risky_Inbound",'Scoring_Config'!$A:$A,'Scoring_Config'!$D:$D,"Yes")="Yes",_xlfn.XLOOKUP("Risky_Inbound",'Scoring_Config'!$A:$A,'Scoring_Config'!$C:$C,50),0),0)+IF(LEFT(AK972,4)="True",IF(_xlfn.XLOOKUP("Risky_Outbound",'Scoring_Config'!$A:$A,'Scoring_Config'!$D:$D,"Yes")="Yes",_xlfn.XLOOKUP("Risky_Outbound",'Scoring_Config'!$A:$A,'Scoring_Config'!$C:$C,25),0),0)+IF(LEFT(AZ972,4)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972,FIND(",",AL972)+1,100)),0)+IF(LEFT(AM972,4)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972,FIND(",",AN972)+1,100)),0)+IF(_xlfn.XLOOKUP("Profile_Scoring",'Scoring_Config'!$A:$A,'Scoring_Config'!$D:$D,"Yes")="Yes",VALUE(MID(AO972,FIND(",",AO972)+1,100)),0)+IF(_xlfn.XLOOKUP("Options_Scoring",'Scoring_Config'!$A:$A,'Scoring_Config'!$D:$D,"Yes")="Yes",VALUE(MID(AP972,FIND(",",AP972)+1,100)),0)))</f>
        <v>0</v>
      </c>
      <c r="AZ972" cm="1">
        <f t="array" ref="AZ972">IF(FALSE,"True," &amp; IF(_xlfn.XLOOKUP("Migrate_Insecure",'Scoring_Config'!$A:$A,'Scoring_Config'!$D:$D,"Yes")="Yes",_xlfn.XLOOKUP("Migrate_Insecure",'Scoring_Config'!$A:$A,'Scoring_Config'!$C:$C,10),0),"False,0")</f>
        <v>0</v>
      </c>
    </row>
    <row r="973" spans="1:52">
      <c r="A973" t="s">
        <v>1979</v>
      </c>
      <c r="B973" t="s">
        <v>2946</v>
      </c>
      <c r="C973" t="s">
        <v>3542</v>
      </c>
      <c r="D973" t="s">
        <v>3547</v>
      </c>
      <c r="E973" t="s">
        <v>3563</v>
      </c>
      <c r="F973" t="s">
        <v>3931</v>
      </c>
      <c r="G973" t="s">
        <v>554</v>
      </c>
      <c r="H973" t="s">
        <v>174</v>
      </c>
      <c r="I973" t="s">
        <v>3898</v>
      </c>
      <c r="J973" t="s">
        <v>483</v>
      </c>
      <c r="K973" t="s">
        <v>174</v>
      </c>
      <c r="L973" t="s">
        <v>1505</v>
      </c>
      <c r="M973" t="s">
        <v>1974</v>
      </c>
      <c r="N973" t="s">
        <v>4315</v>
      </c>
      <c r="O973" t="s">
        <v>4319</v>
      </c>
      <c r="P973" t="s">
        <v>4321</v>
      </c>
      <c r="Q973" t="s">
        <v>5006</v>
      </c>
      <c r="R973" t="s">
        <v>5452</v>
      </c>
      <c r="S973" t="s">
        <v>5522</v>
      </c>
      <c r="T973" t="s">
        <v>5792</v>
      </c>
      <c r="U973" t="s">
        <v>6425</v>
      </c>
      <c r="Y973" cm="1">
        <f t="array" ref="Y973">IF(FALSE,"True," &amp; IF(_xlfn.XLOOKUP("Src_IsAny",'Scoring_Config'!$A:$A,'Scoring_Config'!$D:$D,"Yes")="Yes",_xlfn.XLOOKUP("Src_IsAny",'Scoring_Config'!$A:$A,'Scoring_Config'!$C:$C,10),0),"False,0")</f>
        <v>0</v>
      </c>
      <c r="Z973" cm="1">
        <f t="array" ref="Z973">IF(FALSE,"True," &amp; IF(_xlfn.XLOOKUP("Src_CIDR_Le_16",'Scoring_Config'!$A:$A,'Scoring_Config'!$D:$D,"Yes")="Yes",_xlfn.XLOOKUP("Src_CIDR_Le_16",'Scoring_Config'!$A:$A,'Scoring_Config'!$C:$C,10),0),"False,0")</f>
        <v>0</v>
      </c>
      <c r="AA973" cm="1">
        <f t="array" ref="AA973">IF(FALSE,"True," &amp; IF(_xlfn.XLOOKUP("Src_CIDR_17_22",'Scoring_Config'!$A:$A,'Scoring_Config'!$D:$D,"Yes")="Yes",_xlfn.XLOOKUP("Src_CIDR_17_22",'Scoring_Config'!$A:$A,'Scoring_Config'!$C:$C,5),0),"False,0")</f>
        <v>0</v>
      </c>
      <c r="AB973" cm="1">
        <f t="array" ref="AB973">IF(FALSE,"True," &amp; IF(_xlfn.XLOOKUP("Dst_IsAny",'Scoring_Config'!$A:$A,'Scoring_Config'!$D:$D,"Yes")="Yes",_xlfn.XLOOKUP("Dst_IsAny",'Scoring_Config'!$A:$A,'Scoring_Config'!$C:$C,10),0),"False,0")</f>
        <v>0</v>
      </c>
      <c r="AC973" cm="1">
        <f t="array" ref="AC973">IF(FALSE,"True," &amp; IF(_xlfn.XLOOKUP("Dst_CIDR_Le_16",'Scoring_Config'!$A:$A,'Scoring_Config'!$D:$D,"Yes")="Yes",_xlfn.XLOOKUP("Dst_CIDR_Le_16",'Scoring_Config'!$A:$A,'Scoring_Config'!$C:$C,10),0),"False,0")</f>
        <v>0</v>
      </c>
      <c r="AD973" cm="1">
        <f t="array" ref="AD973">IF(FALSE,"True," &amp; IF(_xlfn.XLOOKUP("Dst_CIDR_17_22",'Scoring_Config'!$A:$A,'Scoring_Config'!$D:$D,"Yes")="Yes",_xlfn.XLOOKUP("Dst_CIDR_17_22",'Scoring_Config'!$A:$A,'Scoring_Config'!$C:$C,5),0),"False,0")</f>
        <v>0</v>
      </c>
      <c r="AE973" cm="1">
        <f t="array" ref="AE973">IF(FALSE,"True," &amp; IF(_xlfn.XLOOKUP("SrcZone_IsAny",'Scoring_Config'!$A:$A,'Scoring_Config'!$D:$D,"Yes")="Yes",_xlfn.XLOOKUP("SrcZone_IsAny",'Scoring_Config'!$A:$A,'Scoring_Config'!$C:$C,10),0),"False,0")</f>
        <v>0</v>
      </c>
      <c r="AF973" cm="1">
        <f t="array" ref="AF973">IF(FALSE,"True," &amp; IF(_xlfn.XLOOKUP("DstZone_IsAny",'Scoring_Config'!$A:$A,'Scoring_Config'!$D:$D,"Yes")="Yes",_xlfn.XLOOKUP("DstZone_IsAny",'Scoring_Config'!$A:$A,'Scoring_Config'!$C:$C,10),0),"False,0")</f>
        <v>0</v>
      </c>
      <c r="AG973" cm="1">
        <f t="array" ref="AG97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73" cm="1">
        <f t="array" ref="AH973">IF(TRUE,"True," &amp; IF(_xlfn.XLOOKUP("App_Any_OR_RangeGt1000",'Scoring_Config'!$A:$A,'Scoring_Config'!$D:$D,"Yes")="Yes",_xlfn.XLOOKUP("App_Any_OR_RangeGt1000",'Scoring_Config'!$A:$A,'Scoring_Config'!$C:$C,10),0),"False,0")</f>
        <v>0</v>
      </c>
      <c r="AI973" cm="1">
        <f t="array" ref="AI973">IF(FALSE,"True," &amp; IF(_xlfn.XLOOKUP("Service_Insecure_Match",'Scoring_Config'!$A:$A,'Scoring_Config'!$D:$D,"Yes")="Yes",_xlfn.XLOOKUP("Service_Insecure_Match",'Scoring_Config'!$A:$A,'Scoring_Config'!$C:$C,5),0),"False,0")</f>
        <v>0</v>
      </c>
      <c r="AJ973" cm="1">
        <f t="array" ref="AJ973">IF(FALSE,"True," &amp; IF(_xlfn.XLOOKUP("Risky_Inbound",'Scoring_Config'!$A:$A,'Scoring_Config'!$D:$D,"Yes")="Yes",_xlfn.XLOOKUP("Risky_Inbound",'Scoring_Config'!$A:$A,'Scoring_Config'!$C:$C,50),0),"False,0")</f>
        <v>0</v>
      </c>
      <c r="AK973" cm="1">
        <f t="array" ref="AK973">IF(FALSE,"True," &amp; IF(_xlfn.XLOOKUP("Risky_Outbound",'Scoring_Config'!$A:$A,'Scoring_Config'!$D:$D,"Yes")="Yes",_xlfn.XLOOKUP("Risky_Outbound",'Scoring_Config'!$A:$A,'Scoring_Config'!$C:$C,25),0),"False,0")</f>
        <v>0</v>
      </c>
      <c r="AL973" t="s">
        <v>6700</v>
      </c>
      <c r="AM973" cm="1">
        <f t="array" ref="AM97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73" t="s">
        <v>6697</v>
      </c>
      <c r="AO973" t="s">
        <v>6697</v>
      </c>
      <c r="AP973" t="s">
        <v>6697</v>
      </c>
      <c r="AQ973" cm="1">
        <f t="array" ref="AQ973">IF(FALSE,"True," &amp; IF(_xlfn.XLOOKUP("Service_IsAny",'Scoring_Config'!$A:$A,'Scoring_Config'!$D:$D,"Yes")="Yes",_xlfn.XLOOKUP("Service_IsAny",'Scoring_Config'!$A:$A,'Scoring_Config'!$C:$C,0),0),"False,0")</f>
        <v>0</v>
      </c>
      <c r="AR973">
        <v>1</v>
      </c>
      <c r="AS973" cm="1">
        <f t="array" ref="AS973">IF(FALSE,"True," &amp; IF(_xlfn.XLOOKUP("Service_RangeGt1000",'Scoring_Config'!$A:$A,'Scoring_Config'!$D:$D,"Yes")="Yes",_xlfn.XLOOKUP("Service_RangeGt1000",'Scoring_Config'!$A:$A,'Scoring_Config'!$C:$C,0),0),"False,0")</f>
        <v>0</v>
      </c>
      <c r="AT973" cm="1">
        <f t="array" ref="AT973">IF(TRUE,"True," &amp; IF(_xlfn.XLOOKUP("App_IsAny",'Scoring_Config'!$A:$A,'Scoring_Config'!$D:$D,"Yes")="Yes",_xlfn.XLOOKUP("App_IsAny",'Scoring_Config'!$A:$A,'Scoring_Config'!$C:$C,0),0),"False,0")</f>
        <v>0</v>
      </c>
      <c r="AU973">
        <v>65535</v>
      </c>
      <c r="AV973" cm="1">
        <f t="array" ref="AV973">IF(TRUE,"True," &amp; IF(_xlfn.XLOOKUP("App_RangeGt1000",'Scoring_Config'!$A:$A,'Scoring_Config'!$D:$D,"Yes")="Yes",_xlfn.XLOOKUP("App_RangeGt1000",'Scoring_Config'!$A:$A,'Scoring_Config'!$C:$C,0),0),"False,0")</f>
        <v>0</v>
      </c>
      <c r="AW973" cm="1">
        <f t="array" ref="AW973">IF(FALSE,"True," &amp; IF(_xlfn.XLOOKUP("Action_IsDenyOrDrop",'Scoring_Config'!$A:$A,'Scoring_Config'!$D:$D,"Yes")="Yes",_xlfn.XLOOKUP("Action_IsDenyOrDrop",'Scoring_Config'!$A:$A,'Scoring_Config'!$C:$C,0),0),"False,0")</f>
        <v>0</v>
      </c>
      <c r="AX973" cm="1">
        <f t="array" ref="AX973">IF(LEFT(AW973,4)="True",0,(IF(LEFT(Y973,4)="True",IF(_xlfn.XLOOKUP("Src_IsAny",'Scoring_Config'!$A:$A,'Scoring_Config'!$D:$D,"Yes")="Yes",_xlfn.XLOOKUP("Src_IsAny",'Scoring_Config'!$A:$A,'Scoring_Config'!$C:$C,10),0),0)+IF(LEFT(Z973,4)="True",IF(_xlfn.XLOOKUP("Src_CIDR_Le_16",'Scoring_Config'!$A:$A,'Scoring_Config'!$D:$D,"Yes")="Yes",_xlfn.XLOOKUP("Src_CIDR_Le_16",'Scoring_Config'!$A:$A,'Scoring_Config'!$C:$C,10),0),0)+IF(LEFT(AA973,4)="True",IF(_xlfn.XLOOKUP("Src_CIDR_17_22",'Scoring_Config'!$A:$A,'Scoring_Config'!$D:$D,"Yes")="Yes",_xlfn.XLOOKUP("Src_CIDR_17_22",'Scoring_Config'!$A:$A,'Scoring_Config'!$C:$C,5),0),0)+IF(LEFT(AB973,4)="True",IF(_xlfn.XLOOKUP("Dst_IsAny",'Scoring_Config'!$A:$A,'Scoring_Config'!$D:$D,"Yes")="Yes",_xlfn.XLOOKUP("Dst_IsAny",'Scoring_Config'!$A:$A,'Scoring_Config'!$C:$C,10),0),0)+IF(LEFT(AC973,4)="True",IF(_xlfn.XLOOKUP("Dst_CIDR_Le_16",'Scoring_Config'!$A:$A,'Scoring_Config'!$D:$D,"Yes")="Yes",_xlfn.XLOOKUP("Dst_CIDR_Le_16",'Scoring_Config'!$A:$A,'Scoring_Config'!$C:$C,10),0),0)+IF(LEFT(AD973,4)="True",IF(_xlfn.XLOOKUP("Dst_CIDR_17_22",'Scoring_Config'!$A:$A,'Scoring_Config'!$D:$D,"Yes")="Yes",_xlfn.XLOOKUP("Dst_CIDR_17_22",'Scoring_Config'!$A:$A,'Scoring_Config'!$C:$C,5),0),0)+IF(LEFT(AE973,4)="True",IF(_xlfn.XLOOKUP("SrcZone_IsAny",'Scoring_Config'!$A:$A,'Scoring_Config'!$D:$D,"Yes")="Yes",_xlfn.XLOOKUP("SrcZone_IsAny",'Scoring_Config'!$A:$A,'Scoring_Config'!$C:$C,10),0),0)+IF(LEFT(AF973,4)="True",IF(_xlfn.XLOOKUP("DstZone_IsAny",'Scoring_Config'!$A:$A,'Scoring_Config'!$D:$D,"Yes")="Yes",_xlfn.XLOOKUP("DstZone_IsAny",'Scoring_Config'!$A:$A,'Scoring_Config'!$C:$C,10),0),0)+IF(LEFT(AG973,4)="True",IF(_xlfn.XLOOKUP("Service_Any_OR_RangeGt1000",'Scoring_Config'!$A:$A,'Scoring_Config'!$D:$D,"Yes")="Yes",_xlfn.XLOOKUP("Service_Any_OR_RangeGt1000",'Scoring_Config'!$A:$A,'Scoring_Config'!$C:$C,10),0),0)+IF(LEFT(AH973,4)="True",IF(_xlfn.XLOOKUP("App_Any_OR_RangeGt1000",'Scoring_Config'!$A:$A,'Scoring_Config'!$D:$D,"Yes")="Yes",_xlfn.XLOOKUP("App_Any_OR_RangeGt1000",'Scoring_Config'!$A:$A,'Scoring_Config'!$C:$C,10),0),0)+IF(LEFT(AI973,4)="True",IF(_xlfn.XLOOKUP("Service_Insecure_Match",'Scoring_Config'!$A:$A,'Scoring_Config'!$D:$D,"Yes")="Yes",_xlfn.XLOOKUP("Service_Insecure_Match",'Scoring_Config'!$A:$A,'Scoring_Config'!$C:$C,5),0),0)+IF(LEFT(AJ973,4)="True",IF(_xlfn.XLOOKUP("Risky_Inbound",'Scoring_Config'!$A:$A,'Scoring_Config'!$D:$D,"Yes")="Yes",_xlfn.XLOOKUP("Risky_Inbound",'Scoring_Config'!$A:$A,'Scoring_Config'!$C:$C,50),0),0)+IF(LEFT(AK973,4)="True",IF(_xlfn.XLOOKUP("Risky_Outbound",'Scoring_Config'!$A:$A,'Scoring_Config'!$D:$D,"Yes")="Yes",_xlfn.XLOOKUP("Risky_Outbound",'Scoring_Config'!$A:$A,'Scoring_Config'!$C:$C,25),0),0)+IF(LEFT(AZ973,4)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973,FIND(",",AL973)+1,100)),0)+IF(LEFT(AM973,4)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973,FIND(",",AN973)+1,100)),0)+IF(_xlfn.XLOOKUP("Profile_Scoring",'Scoring_Config'!$A:$A,'Scoring_Config'!$D:$D,"Yes")="Yes",VALUE(MID(AO973,FIND(",",AO973)+1,100)),0)+IF(_xlfn.XLOOKUP("Options_Scoring",'Scoring_Config'!$A:$A,'Scoring_Config'!$D:$D,"Yes")="Yes",VALUE(MID(AP973,FIND(",",AP973)+1,100)),0)))</f>
        <v>0</v>
      </c>
      <c r="AZ973" cm="1">
        <f t="array" ref="AZ973">IF(FALSE,"True," &amp; IF(_xlfn.XLOOKUP("Migrate_Insecure",'Scoring_Config'!$A:$A,'Scoring_Config'!$D:$D,"Yes")="Yes",_xlfn.XLOOKUP("Migrate_Insecure",'Scoring_Config'!$A:$A,'Scoring_Config'!$C:$C,10),0),"False,0")</f>
        <v>0</v>
      </c>
    </row>
    <row r="974" spans="1:52">
      <c r="A974" t="s">
        <v>1979</v>
      </c>
      <c r="B974" t="s">
        <v>2947</v>
      </c>
      <c r="C974" t="s">
        <v>3542</v>
      </c>
      <c r="D974" t="s">
        <v>3547</v>
      </c>
      <c r="E974" t="s">
        <v>3563</v>
      </c>
      <c r="F974" t="s">
        <v>3890</v>
      </c>
      <c r="G974" t="s">
        <v>555</v>
      </c>
      <c r="H974" t="s">
        <v>174</v>
      </c>
      <c r="I974" t="s">
        <v>3892</v>
      </c>
      <c r="J974" t="s">
        <v>483</v>
      </c>
      <c r="K974" t="s">
        <v>174</v>
      </c>
      <c r="L974" t="s">
        <v>1505</v>
      </c>
      <c r="M974" t="s">
        <v>1974</v>
      </c>
      <c r="N974" t="s">
        <v>4315</v>
      </c>
      <c r="O974" t="s">
        <v>4319</v>
      </c>
      <c r="P974" t="s">
        <v>4321</v>
      </c>
      <c r="Q974" t="s">
        <v>5006</v>
      </c>
      <c r="R974" t="s">
        <v>5452</v>
      </c>
      <c r="S974" t="s">
        <v>5477</v>
      </c>
      <c r="T974" t="s">
        <v>5792</v>
      </c>
      <c r="U974" t="s">
        <v>6425</v>
      </c>
      <c r="Y974" cm="1">
        <f t="array" ref="Y974">IF(FALSE,"True," &amp; IF(_xlfn.XLOOKUP("Src_IsAny",'Scoring_Config'!$A:$A,'Scoring_Config'!$D:$D,"Yes")="Yes",_xlfn.XLOOKUP("Src_IsAny",'Scoring_Config'!$A:$A,'Scoring_Config'!$C:$C,10),0),"False,0")</f>
        <v>0</v>
      </c>
      <c r="Z974" cm="1">
        <f t="array" ref="Z974">IF(FALSE,"True," &amp; IF(_xlfn.XLOOKUP("Src_CIDR_Le_16",'Scoring_Config'!$A:$A,'Scoring_Config'!$D:$D,"Yes")="Yes",_xlfn.XLOOKUP("Src_CIDR_Le_16",'Scoring_Config'!$A:$A,'Scoring_Config'!$C:$C,10),0),"False,0")</f>
        <v>0</v>
      </c>
      <c r="AA974" cm="1">
        <f t="array" ref="AA974">IF(FALSE,"True," &amp; IF(_xlfn.XLOOKUP("Src_CIDR_17_22",'Scoring_Config'!$A:$A,'Scoring_Config'!$D:$D,"Yes")="Yes",_xlfn.XLOOKUP("Src_CIDR_17_22",'Scoring_Config'!$A:$A,'Scoring_Config'!$C:$C,5),0),"False,0")</f>
        <v>0</v>
      </c>
      <c r="AB974" cm="1">
        <f t="array" ref="AB974">IF(FALSE,"True," &amp; IF(_xlfn.XLOOKUP("Dst_IsAny",'Scoring_Config'!$A:$A,'Scoring_Config'!$D:$D,"Yes")="Yes",_xlfn.XLOOKUP("Dst_IsAny",'Scoring_Config'!$A:$A,'Scoring_Config'!$C:$C,10),0),"False,0")</f>
        <v>0</v>
      </c>
      <c r="AC974" cm="1">
        <f t="array" ref="AC974">IF(FALSE,"True," &amp; IF(_xlfn.XLOOKUP("Dst_CIDR_Le_16",'Scoring_Config'!$A:$A,'Scoring_Config'!$D:$D,"Yes")="Yes",_xlfn.XLOOKUP("Dst_CIDR_Le_16",'Scoring_Config'!$A:$A,'Scoring_Config'!$C:$C,10),0),"False,0")</f>
        <v>0</v>
      </c>
      <c r="AD974" cm="1">
        <f t="array" ref="AD974">IF(FALSE,"True," &amp; IF(_xlfn.XLOOKUP("Dst_CIDR_17_22",'Scoring_Config'!$A:$A,'Scoring_Config'!$D:$D,"Yes")="Yes",_xlfn.XLOOKUP("Dst_CIDR_17_22",'Scoring_Config'!$A:$A,'Scoring_Config'!$C:$C,5),0),"False,0")</f>
        <v>0</v>
      </c>
      <c r="AE974" cm="1">
        <f t="array" ref="AE974">IF(FALSE,"True," &amp; IF(_xlfn.XLOOKUP("SrcZone_IsAny",'Scoring_Config'!$A:$A,'Scoring_Config'!$D:$D,"Yes")="Yes",_xlfn.XLOOKUP("SrcZone_IsAny",'Scoring_Config'!$A:$A,'Scoring_Config'!$C:$C,10),0),"False,0")</f>
        <v>0</v>
      </c>
      <c r="AF974" cm="1">
        <f t="array" ref="AF974">IF(FALSE,"True," &amp; IF(_xlfn.XLOOKUP("DstZone_IsAny",'Scoring_Config'!$A:$A,'Scoring_Config'!$D:$D,"Yes")="Yes",_xlfn.XLOOKUP("DstZone_IsAny",'Scoring_Config'!$A:$A,'Scoring_Config'!$C:$C,10),0),"False,0")</f>
        <v>0</v>
      </c>
      <c r="AG974" cm="1">
        <f t="array" ref="AG97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74" cm="1">
        <f t="array" ref="AH974">IF(TRUE,"True," &amp; IF(_xlfn.XLOOKUP("App_Any_OR_RangeGt1000",'Scoring_Config'!$A:$A,'Scoring_Config'!$D:$D,"Yes")="Yes",_xlfn.XLOOKUP("App_Any_OR_RangeGt1000",'Scoring_Config'!$A:$A,'Scoring_Config'!$C:$C,10),0),"False,0")</f>
        <v>0</v>
      </c>
      <c r="AI974" cm="1">
        <f t="array" ref="AI974">IF(FALSE,"True," &amp; IF(_xlfn.XLOOKUP("Service_Insecure_Match",'Scoring_Config'!$A:$A,'Scoring_Config'!$D:$D,"Yes")="Yes",_xlfn.XLOOKUP("Service_Insecure_Match",'Scoring_Config'!$A:$A,'Scoring_Config'!$C:$C,5),0),"False,0")</f>
        <v>0</v>
      </c>
      <c r="AJ974" cm="1">
        <f t="array" ref="AJ974">IF(FALSE,"True," &amp; IF(_xlfn.XLOOKUP("Risky_Inbound",'Scoring_Config'!$A:$A,'Scoring_Config'!$D:$D,"Yes")="Yes",_xlfn.XLOOKUP("Risky_Inbound",'Scoring_Config'!$A:$A,'Scoring_Config'!$C:$C,50),0),"False,0")</f>
        <v>0</v>
      </c>
      <c r="AK974" cm="1">
        <f t="array" ref="AK974">IF(FALSE,"True," &amp; IF(_xlfn.XLOOKUP("Risky_Outbound",'Scoring_Config'!$A:$A,'Scoring_Config'!$D:$D,"Yes")="Yes",_xlfn.XLOOKUP("Risky_Outbound",'Scoring_Config'!$A:$A,'Scoring_Config'!$C:$C,25),0),"False,0")</f>
        <v>0</v>
      </c>
      <c r="AL974" t="s">
        <v>6700</v>
      </c>
      <c r="AM974" cm="1">
        <f t="array" ref="AM97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74" t="s">
        <v>6697</v>
      </c>
      <c r="AO974" t="s">
        <v>6697</v>
      </c>
      <c r="AP974" t="s">
        <v>6697</v>
      </c>
      <c r="AQ974" cm="1">
        <f t="array" ref="AQ974">IF(FALSE,"True," &amp; IF(_xlfn.XLOOKUP("Service_IsAny",'Scoring_Config'!$A:$A,'Scoring_Config'!$D:$D,"Yes")="Yes",_xlfn.XLOOKUP("Service_IsAny",'Scoring_Config'!$A:$A,'Scoring_Config'!$C:$C,0),0),"False,0")</f>
        <v>0</v>
      </c>
      <c r="AR974">
        <v>1</v>
      </c>
      <c r="AS974" cm="1">
        <f t="array" ref="AS974">IF(FALSE,"True," &amp; IF(_xlfn.XLOOKUP("Service_RangeGt1000",'Scoring_Config'!$A:$A,'Scoring_Config'!$D:$D,"Yes")="Yes",_xlfn.XLOOKUP("Service_RangeGt1000",'Scoring_Config'!$A:$A,'Scoring_Config'!$C:$C,0),0),"False,0")</f>
        <v>0</v>
      </c>
      <c r="AT974" cm="1">
        <f t="array" ref="AT974">IF(TRUE,"True," &amp; IF(_xlfn.XLOOKUP("App_IsAny",'Scoring_Config'!$A:$A,'Scoring_Config'!$D:$D,"Yes")="Yes",_xlfn.XLOOKUP("App_IsAny",'Scoring_Config'!$A:$A,'Scoring_Config'!$C:$C,0),0),"False,0")</f>
        <v>0</v>
      </c>
      <c r="AU974">
        <v>65535</v>
      </c>
      <c r="AV974" cm="1">
        <f t="array" ref="AV974">IF(TRUE,"True," &amp; IF(_xlfn.XLOOKUP("App_RangeGt1000",'Scoring_Config'!$A:$A,'Scoring_Config'!$D:$D,"Yes")="Yes",_xlfn.XLOOKUP("App_RangeGt1000",'Scoring_Config'!$A:$A,'Scoring_Config'!$C:$C,0),0),"False,0")</f>
        <v>0</v>
      </c>
      <c r="AW974" cm="1">
        <f t="array" ref="AW974">IF(FALSE,"True," &amp; IF(_xlfn.XLOOKUP("Action_IsDenyOrDrop",'Scoring_Config'!$A:$A,'Scoring_Config'!$D:$D,"Yes")="Yes",_xlfn.XLOOKUP("Action_IsDenyOrDrop",'Scoring_Config'!$A:$A,'Scoring_Config'!$C:$C,0),0),"False,0")</f>
        <v>0</v>
      </c>
      <c r="AX974" cm="1">
        <f t="array" ref="AX974">IF(LEFT(AW974,4)="True",0,(IF(LEFT(Y974,4)="True",IF(_xlfn.XLOOKUP("Src_IsAny",'Scoring_Config'!$A:$A,'Scoring_Config'!$D:$D,"Yes")="Yes",_xlfn.XLOOKUP("Src_IsAny",'Scoring_Config'!$A:$A,'Scoring_Config'!$C:$C,10),0),0)+IF(LEFT(Z974,4)="True",IF(_xlfn.XLOOKUP("Src_CIDR_Le_16",'Scoring_Config'!$A:$A,'Scoring_Config'!$D:$D,"Yes")="Yes",_xlfn.XLOOKUP("Src_CIDR_Le_16",'Scoring_Config'!$A:$A,'Scoring_Config'!$C:$C,10),0),0)+IF(LEFT(AA974,4)="True",IF(_xlfn.XLOOKUP("Src_CIDR_17_22",'Scoring_Config'!$A:$A,'Scoring_Config'!$D:$D,"Yes")="Yes",_xlfn.XLOOKUP("Src_CIDR_17_22",'Scoring_Config'!$A:$A,'Scoring_Config'!$C:$C,5),0),0)+IF(LEFT(AB974,4)="True",IF(_xlfn.XLOOKUP("Dst_IsAny",'Scoring_Config'!$A:$A,'Scoring_Config'!$D:$D,"Yes")="Yes",_xlfn.XLOOKUP("Dst_IsAny",'Scoring_Config'!$A:$A,'Scoring_Config'!$C:$C,10),0),0)+IF(LEFT(AC974,4)="True",IF(_xlfn.XLOOKUP("Dst_CIDR_Le_16",'Scoring_Config'!$A:$A,'Scoring_Config'!$D:$D,"Yes")="Yes",_xlfn.XLOOKUP("Dst_CIDR_Le_16",'Scoring_Config'!$A:$A,'Scoring_Config'!$C:$C,10),0),0)+IF(LEFT(AD974,4)="True",IF(_xlfn.XLOOKUP("Dst_CIDR_17_22",'Scoring_Config'!$A:$A,'Scoring_Config'!$D:$D,"Yes")="Yes",_xlfn.XLOOKUP("Dst_CIDR_17_22",'Scoring_Config'!$A:$A,'Scoring_Config'!$C:$C,5),0),0)+IF(LEFT(AE974,4)="True",IF(_xlfn.XLOOKUP("SrcZone_IsAny",'Scoring_Config'!$A:$A,'Scoring_Config'!$D:$D,"Yes")="Yes",_xlfn.XLOOKUP("SrcZone_IsAny",'Scoring_Config'!$A:$A,'Scoring_Config'!$C:$C,10),0),0)+IF(LEFT(AF974,4)="True",IF(_xlfn.XLOOKUP("DstZone_IsAny",'Scoring_Config'!$A:$A,'Scoring_Config'!$D:$D,"Yes")="Yes",_xlfn.XLOOKUP("DstZone_IsAny",'Scoring_Config'!$A:$A,'Scoring_Config'!$C:$C,10),0),0)+IF(LEFT(AG974,4)="True",IF(_xlfn.XLOOKUP("Service_Any_OR_RangeGt1000",'Scoring_Config'!$A:$A,'Scoring_Config'!$D:$D,"Yes")="Yes",_xlfn.XLOOKUP("Service_Any_OR_RangeGt1000",'Scoring_Config'!$A:$A,'Scoring_Config'!$C:$C,10),0),0)+IF(LEFT(AH974,4)="True",IF(_xlfn.XLOOKUP("App_Any_OR_RangeGt1000",'Scoring_Config'!$A:$A,'Scoring_Config'!$D:$D,"Yes")="Yes",_xlfn.XLOOKUP("App_Any_OR_RangeGt1000",'Scoring_Config'!$A:$A,'Scoring_Config'!$C:$C,10),0),0)+IF(LEFT(AI974,4)="True",IF(_xlfn.XLOOKUP("Service_Insecure_Match",'Scoring_Config'!$A:$A,'Scoring_Config'!$D:$D,"Yes")="Yes",_xlfn.XLOOKUP("Service_Insecure_Match",'Scoring_Config'!$A:$A,'Scoring_Config'!$C:$C,5),0),0)+IF(LEFT(AJ974,4)="True",IF(_xlfn.XLOOKUP("Risky_Inbound",'Scoring_Config'!$A:$A,'Scoring_Config'!$D:$D,"Yes")="Yes",_xlfn.XLOOKUP("Risky_Inbound",'Scoring_Config'!$A:$A,'Scoring_Config'!$C:$C,50),0),0)+IF(LEFT(AK974,4)="True",IF(_xlfn.XLOOKUP("Risky_Outbound",'Scoring_Config'!$A:$A,'Scoring_Config'!$D:$D,"Yes")="Yes",_xlfn.XLOOKUP("Risky_Outbound",'Scoring_Config'!$A:$A,'Scoring_Config'!$C:$C,25),0),0)+IF(LEFT(AZ974,4)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974,FIND(",",AL974)+1,100)),0)+IF(LEFT(AM974,4)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974,FIND(",",AN974)+1,100)),0)+IF(_xlfn.XLOOKUP("Profile_Scoring",'Scoring_Config'!$A:$A,'Scoring_Config'!$D:$D,"Yes")="Yes",VALUE(MID(AO974,FIND(",",AO974)+1,100)),0)+IF(_xlfn.XLOOKUP("Options_Scoring",'Scoring_Config'!$A:$A,'Scoring_Config'!$D:$D,"Yes")="Yes",VALUE(MID(AP974,FIND(",",AP974)+1,100)),0)))</f>
        <v>0</v>
      </c>
      <c r="AZ974" cm="1">
        <f t="array" ref="AZ974">IF(FALSE,"True," &amp; IF(_xlfn.XLOOKUP("Migrate_Insecure",'Scoring_Config'!$A:$A,'Scoring_Config'!$D:$D,"Yes")="Yes",_xlfn.XLOOKUP("Migrate_Insecure",'Scoring_Config'!$A:$A,'Scoring_Config'!$C:$C,10),0),"False,0")</f>
        <v>0</v>
      </c>
    </row>
    <row r="975" spans="1:52">
      <c r="A975" t="s">
        <v>1979</v>
      </c>
      <c r="B975" t="s">
        <v>2948</v>
      </c>
      <c r="C975" t="s">
        <v>3542</v>
      </c>
      <c r="D975" t="s">
        <v>3545</v>
      </c>
      <c r="E975" t="s">
        <v>3563</v>
      </c>
      <c r="F975" t="s">
        <v>3914</v>
      </c>
      <c r="G975" t="s">
        <v>556</v>
      </c>
      <c r="H975" t="s">
        <v>174</v>
      </c>
      <c r="I975" t="s">
        <v>4212</v>
      </c>
      <c r="J975" t="s">
        <v>1122</v>
      </c>
      <c r="K975" t="s">
        <v>174</v>
      </c>
      <c r="L975" t="s">
        <v>1509</v>
      </c>
      <c r="M975" t="s">
        <v>1974</v>
      </c>
      <c r="N975" t="s">
        <v>4315</v>
      </c>
      <c r="O975" t="s">
        <v>4319</v>
      </c>
      <c r="P975" t="s">
        <v>4323</v>
      </c>
      <c r="Q975" t="s">
        <v>5007</v>
      </c>
      <c r="R975" t="s">
        <v>5439</v>
      </c>
      <c r="S975" t="s">
        <v>4324</v>
      </c>
      <c r="T975" t="s">
        <v>5807</v>
      </c>
      <c r="U975" t="s">
        <v>6426</v>
      </c>
      <c r="Y975" cm="1">
        <f t="array" ref="Y975">IF(FALSE,"True," &amp; IF(_xlfn.XLOOKUP("Src_IsAny",'Scoring_Config'!$A:$A,'Scoring_Config'!$D:$D,"Yes")="Yes",_xlfn.XLOOKUP("Src_IsAny",'Scoring_Config'!$A:$A,'Scoring_Config'!$C:$C,10),0),"False,0")</f>
        <v>0</v>
      </c>
      <c r="Z975" cm="1">
        <f t="array" ref="Z975">IF(FALSE,"True," &amp; IF(_xlfn.XLOOKUP("Src_CIDR_Le_16",'Scoring_Config'!$A:$A,'Scoring_Config'!$D:$D,"Yes")="Yes",_xlfn.XLOOKUP("Src_CIDR_Le_16",'Scoring_Config'!$A:$A,'Scoring_Config'!$C:$C,10),0),"False,0")</f>
        <v>0</v>
      </c>
      <c r="AA975" cm="1">
        <f t="array" ref="AA975">IF(FALSE,"True," &amp; IF(_xlfn.XLOOKUP("Src_CIDR_17_22",'Scoring_Config'!$A:$A,'Scoring_Config'!$D:$D,"Yes")="Yes",_xlfn.XLOOKUP("Src_CIDR_17_22",'Scoring_Config'!$A:$A,'Scoring_Config'!$C:$C,5),0),"False,0")</f>
        <v>0</v>
      </c>
      <c r="AB975" cm="1">
        <f t="array" ref="AB975">IF(FALSE,"True," &amp; IF(_xlfn.XLOOKUP("Dst_IsAny",'Scoring_Config'!$A:$A,'Scoring_Config'!$D:$D,"Yes")="Yes",_xlfn.XLOOKUP("Dst_IsAny",'Scoring_Config'!$A:$A,'Scoring_Config'!$C:$C,10),0),"False,0")</f>
        <v>0</v>
      </c>
      <c r="AC975" cm="1">
        <f t="array" ref="AC975">IF(FALSE,"True," &amp; IF(_xlfn.XLOOKUP("Dst_CIDR_Le_16",'Scoring_Config'!$A:$A,'Scoring_Config'!$D:$D,"Yes")="Yes",_xlfn.XLOOKUP("Dst_CIDR_Le_16",'Scoring_Config'!$A:$A,'Scoring_Config'!$C:$C,10),0),"False,0")</f>
        <v>0</v>
      </c>
      <c r="AD975" cm="1">
        <f t="array" ref="AD975">IF(FALSE,"True," &amp; IF(_xlfn.XLOOKUP("Dst_CIDR_17_22",'Scoring_Config'!$A:$A,'Scoring_Config'!$D:$D,"Yes")="Yes",_xlfn.XLOOKUP("Dst_CIDR_17_22",'Scoring_Config'!$A:$A,'Scoring_Config'!$C:$C,5),0),"False,0")</f>
        <v>0</v>
      </c>
      <c r="AE975" cm="1">
        <f t="array" ref="AE975">IF(FALSE,"True," &amp; IF(_xlfn.XLOOKUP("SrcZone_IsAny",'Scoring_Config'!$A:$A,'Scoring_Config'!$D:$D,"Yes")="Yes",_xlfn.XLOOKUP("SrcZone_IsAny",'Scoring_Config'!$A:$A,'Scoring_Config'!$C:$C,10),0),"False,0")</f>
        <v>0</v>
      </c>
      <c r="AF975" cm="1">
        <f t="array" ref="AF975">IF(FALSE,"True," &amp; IF(_xlfn.XLOOKUP("DstZone_IsAny",'Scoring_Config'!$A:$A,'Scoring_Config'!$D:$D,"Yes")="Yes",_xlfn.XLOOKUP("DstZone_IsAny",'Scoring_Config'!$A:$A,'Scoring_Config'!$C:$C,10),0),"False,0")</f>
        <v>0</v>
      </c>
      <c r="AG975" cm="1">
        <f t="array" ref="AG97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75" cm="1">
        <f t="array" ref="AH975">IF(TRUE,"True," &amp; IF(_xlfn.XLOOKUP("App_Any_OR_RangeGt1000",'Scoring_Config'!$A:$A,'Scoring_Config'!$D:$D,"Yes")="Yes",_xlfn.XLOOKUP("App_Any_OR_RangeGt1000",'Scoring_Config'!$A:$A,'Scoring_Config'!$C:$C,10),0),"False,0")</f>
        <v>0</v>
      </c>
      <c r="AI975" cm="1">
        <f t="array" ref="AI975">IF(FALSE,"True," &amp; IF(_xlfn.XLOOKUP("Service_Insecure_Match",'Scoring_Config'!$A:$A,'Scoring_Config'!$D:$D,"Yes")="Yes",_xlfn.XLOOKUP("Service_Insecure_Match",'Scoring_Config'!$A:$A,'Scoring_Config'!$C:$C,5),0),"False,0")</f>
        <v>0</v>
      </c>
      <c r="AJ975" cm="1">
        <f t="array" ref="AJ975">IF(FALSE,"True," &amp; IF(_xlfn.XLOOKUP("Risky_Inbound",'Scoring_Config'!$A:$A,'Scoring_Config'!$D:$D,"Yes")="Yes",_xlfn.XLOOKUP("Risky_Inbound",'Scoring_Config'!$A:$A,'Scoring_Config'!$C:$C,50),0),"False,0")</f>
        <v>0</v>
      </c>
      <c r="AK975" cm="1">
        <f t="array" ref="AK975">IF(FALSE,"True," &amp; IF(_xlfn.XLOOKUP("Risky_Outbound",'Scoring_Config'!$A:$A,'Scoring_Config'!$D:$D,"Yes")="Yes",_xlfn.XLOOKUP("Risky_Outbound",'Scoring_Config'!$A:$A,'Scoring_Config'!$C:$C,25),0),"False,0")</f>
        <v>0</v>
      </c>
      <c r="AL975" t="s">
        <v>6699</v>
      </c>
      <c r="AM975" cm="1">
        <f t="array" ref="AM97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75" t="s">
        <v>6697</v>
      </c>
      <c r="AO975" t="s">
        <v>6697</v>
      </c>
      <c r="AP975" t="s">
        <v>6697</v>
      </c>
      <c r="AQ975" cm="1">
        <f t="array" ref="AQ975">IF(FALSE,"True," &amp; IF(_xlfn.XLOOKUP("Service_IsAny",'Scoring_Config'!$A:$A,'Scoring_Config'!$D:$D,"Yes")="Yes",_xlfn.XLOOKUP("Service_IsAny",'Scoring_Config'!$A:$A,'Scoring_Config'!$C:$C,0),0),"False,0")</f>
        <v>0</v>
      </c>
      <c r="AR975">
        <v>2</v>
      </c>
      <c r="AS975" cm="1">
        <f t="array" ref="AS975">IF(FALSE,"True," &amp; IF(_xlfn.XLOOKUP("Service_RangeGt1000",'Scoring_Config'!$A:$A,'Scoring_Config'!$D:$D,"Yes")="Yes",_xlfn.XLOOKUP("Service_RangeGt1000",'Scoring_Config'!$A:$A,'Scoring_Config'!$C:$C,0),0),"False,0")</f>
        <v>0</v>
      </c>
      <c r="AT975" cm="1">
        <f t="array" ref="AT975">IF(TRUE,"True," &amp; IF(_xlfn.XLOOKUP("App_IsAny",'Scoring_Config'!$A:$A,'Scoring_Config'!$D:$D,"Yes")="Yes",_xlfn.XLOOKUP("App_IsAny",'Scoring_Config'!$A:$A,'Scoring_Config'!$C:$C,0),0),"False,0")</f>
        <v>0</v>
      </c>
      <c r="AU975">
        <v>65535</v>
      </c>
      <c r="AV975" cm="1">
        <f t="array" ref="AV975">IF(TRUE,"True," &amp; IF(_xlfn.XLOOKUP("App_RangeGt1000",'Scoring_Config'!$A:$A,'Scoring_Config'!$D:$D,"Yes")="Yes",_xlfn.XLOOKUP("App_RangeGt1000",'Scoring_Config'!$A:$A,'Scoring_Config'!$C:$C,0),0),"False,0")</f>
        <v>0</v>
      </c>
      <c r="AW975" cm="1">
        <f t="array" ref="AW975">IF(FALSE,"True," &amp; IF(_xlfn.XLOOKUP("Action_IsDenyOrDrop",'Scoring_Config'!$A:$A,'Scoring_Config'!$D:$D,"Yes")="Yes",_xlfn.XLOOKUP("Action_IsDenyOrDrop",'Scoring_Config'!$A:$A,'Scoring_Config'!$C:$C,0),0),"False,0")</f>
        <v>0</v>
      </c>
      <c r="AX975" cm="1">
        <f t="array" ref="AX975">IF(LEFT(AW975,4)="True",0,(IF(LEFT(Y975,4)="True",IF(_xlfn.XLOOKUP("Src_IsAny",'Scoring_Config'!$A:$A,'Scoring_Config'!$D:$D,"Yes")="Yes",_xlfn.XLOOKUP("Src_IsAny",'Scoring_Config'!$A:$A,'Scoring_Config'!$C:$C,10),0),0)+IF(LEFT(Z975,4)="True",IF(_xlfn.XLOOKUP("Src_CIDR_Le_16",'Scoring_Config'!$A:$A,'Scoring_Config'!$D:$D,"Yes")="Yes",_xlfn.XLOOKUP("Src_CIDR_Le_16",'Scoring_Config'!$A:$A,'Scoring_Config'!$C:$C,10),0),0)+IF(LEFT(AA975,4)="True",IF(_xlfn.XLOOKUP("Src_CIDR_17_22",'Scoring_Config'!$A:$A,'Scoring_Config'!$D:$D,"Yes")="Yes",_xlfn.XLOOKUP("Src_CIDR_17_22",'Scoring_Config'!$A:$A,'Scoring_Config'!$C:$C,5),0),0)+IF(LEFT(AB975,4)="True",IF(_xlfn.XLOOKUP("Dst_IsAny",'Scoring_Config'!$A:$A,'Scoring_Config'!$D:$D,"Yes")="Yes",_xlfn.XLOOKUP("Dst_IsAny",'Scoring_Config'!$A:$A,'Scoring_Config'!$C:$C,10),0),0)+IF(LEFT(AC975,4)="True",IF(_xlfn.XLOOKUP("Dst_CIDR_Le_16",'Scoring_Config'!$A:$A,'Scoring_Config'!$D:$D,"Yes")="Yes",_xlfn.XLOOKUP("Dst_CIDR_Le_16",'Scoring_Config'!$A:$A,'Scoring_Config'!$C:$C,10),0),0)+IF(LEFT(AD975,4)="True",IF(_xlfn.XLOOKUP("Dst_CIDR_17_22",'Scoring_Config'!$A:$A,'Scoring_Config'!$D:$D,"Yes")="Yes",_xlfn.XLOOKUP("Dst_CIDR_17_22",'Scoring_Config'!$A:$A,'Scoring_Config'!$C:$C,5),0),0)+IF(LEFT(AE975,4)="True",IF(_xlfn.XLOOKUP("SrcZone_IsAny",'Scoring_Config'!$A:$A,'Scoring_Config'!$D:$D,"Yes")="Yes",_xlfn.XLOOKUP("SrcZone_IsAny",'Scoring_Config'!$A:$A,'Scoring_Config'!$C:$C,10),0),0)+IF(LEFT(AF975,4)="True",IF(_xlfn.XLOOKUP("DstZone_IsAny",'Scoring_Config'!$A:$A,'Scoring_Config'!$D:$D,"Yes")="Yes",_xlfn.XLOOKUP("DstZone_IsAny",'Scoring_Config'!$A:$A,'Scoring_Config'!$C:$C,10),0),0)+IF(LEFT(AG975,4)="True",IF(_xlfn.XLOOKUP("Service_Any_OR_RangeGt1000",'Scoring_Config'!$A:$A,'Scoring_Config'!$D:$D,"Yes")="Yes",_xlfn.XLOOKUP("Service_Any_OR_RangeGt1000",'Scoring_Config'!$A:$A,'Scoring_Config'!$C:$C,10),0),0)+IF(LEFT(AH975,4)="True",IF(_xlfn.XLOOKUP("App_Any_OR_RangeGt1000",'Scoring_Config'!$A:$A,'Scoring_Config'!$D:$D,"Yes")="Yes",_xlfn.XLOOKUP("App_Any_OR_RangeGt1000",'Scoring_Config'!$A:$A,'Scoring_Config'!$C:$C,10),0),0)+IF(LEFT(AI975,4)="True",IF(_xlfn.XLOOKUP("Service_Insecure_Match",'Scoring_Config'!$A:$A,'Scoring_Config'!$D:$D,"Yes")="Yes",_xlfn.XLOOKUP("Service_Insecure_Match",'Scoring_Config'!$A:$A,'Scoring_Config'!$C:$C,5),0),0)+IF(LEFT(AJ975,4)="True",IF(_xlfn.XLOOKUP("Risky_Inbound",'Scoring_Config'!$A:$A,'Scoring_Config'!$D:$D,"Yes")="Yes",_xlfn.XLOOKUP("Risky_Inbound",'Scoring_Config'!$A:$A,'Scoring_Config'!$C:$C,50),0),0)+IF(LEFT(AK975,4)="True",IF(_xlfn.XLOOKUP("Risky_Outbound",'Scoring_Config'!$A:$A,'Scoring_Config'!$D:$D,"Yes")="Yes",_xlfn.XLOOKUP("Risky_Outbound",'Scoring_Config'!$A:$A,'Scoring_Config'!$C:$C,25),0),0)+IF(LEFT(AZ975,4)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975,FIND(",",AL975)+1,100)),0)+IF(LEFT(AM975,4)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975,FIND(",",AN975)+1,100)),0)+IF(_xlfn.XLOOKUP("Profile_Scoring",'Scoring_Config'!$A:$A,'Scoring_Config'!$D:$D,"Yes")="Yes",VALUE(MID(AO975,FIND(",",AO975)+1,100)),0)+IF(_xlfn.XLOOKUP("Options_Scoring",'Scoring_Config'!$A:$A,'Scoring_Config'!$D:$D,"Yes")="Yes",VALUE(MID(AP975,FIND(",",AP975)+1,100)),0)))</f>
        <v>0</v>
      </c>
      <c r="AZ975" cm="1">
        <f t="array" ref="AZ975">IF(FALSE,"True," &amp; IF(_xlfn.XLOOKUP("Migrate_Insecure",'Scoring_Config'!$A:$A,'Scoring_Config'!$D:$D,"Yes")="Yes",_xlfn.XLOOKUP("Migrate_Insecure",'Scoring_Config'!$A:$A,'Scoring_Config'!$C:$C,10),0),"False,0")</f>
        <v>0</v>
      </c>
    </row>
    <row r="976" spans="1:52">
      <c r="A976" t="s">
        <v>1979</v>
      </c>
      <c r="B976" t="s">
        <v>2949</v>
      </c>
      <c r="C976" t="s">
        <v>3542</v>
      </c>
      <c r="D976" t="s">
        <v>3545</v>
      </c>
      <c r="E976" t="s">
        <v>3563</v>
      </c>
      <c r="F976" t="s">
        <v>3914</v>
      </c>
      <c r="G976" t="s">
        <v>556</v>
      </c>
      <c r="H976" t="s">
        <v>174</v>
      </c>
      <c r="I976" t="s">
        <v>4235</v>
      </c>
      <c r="J976" t="s">
        <v>1123</v>
      </c>
      <c r="K976" t="s">
        <v>174</v>
      </c>
      <c r="L976" t="s">
        <v>1526</v>
      </c>
      <c r="M976" t="s">
        <v>1974</v>
      </c>
      <c r="N976" t="s">
        <v>4315</v>
      </c>
      <c r="O976" t="s">
        <v>4319</v>
      </c>
      <c r="P976" t="s">
        <v>4323</v>
      </c>
      <c r="Q976" t="s">
        <v>5007</v>
      </c>
      <c r="R976" t="s">
        <v>5439</v>
      </c>
      <c r="S976" t="s">
        <v>4324</v>
      </c>
      <c r="T976" t="s">
        <v>5807</v>
      </c>
      <c r="U976" t="s">
        <v>6427</v>
      </c>
      <c r="Y976" cm="1">
        <f t="array" ref="Y976">IF(FALSE,"True," &amp; IF(_xlfn.XLOOKUP("Src_IsAny",'Scoring_Config'!$A:$A,'Scoring_Config'!$D:$D,"Yes")="Yes",_xlfn.XLOOKUP("Src_IsAny",'Scoring_Config'!$A:$A,'Scoring_Config'!$C:$C,10),0),"False,0")</f>
        <v>0</v>
      </c>
      <c r="Z976" cm="1">
        <f t="array" ref="Z976">IF(FALSE,"True," &amp; IF(_xlfn.XLOOKUP("Src_CIDR_Le_16",'Scoring_Config'!$A:$A,'Scoring_Config'!$D:$D,"Yes")="Yes",_xlfn.XLOOKUP("Src_CIDR_Le_16",'Scoring_Config'!$A:$A,'Scoring_Config'!$C:$C,10),0),"False,0")</f>
        <v>0</v>
      </c>
      <c r="AA976" cm="1">
        <f t="array" ref="AA976">IF(FALSE,"True," &amp; IF(_xlfn.XLOOKUP("Src_CIDR_17_22",'Scoring_Config'!$A:$A,'Scoring_Config'!$D:$D,"Yes")="Yes",_xlfn.XLOOKUP("Src_CIDR_17_22",'Scoring_Config'!$A:$A,'Scoring_Config'!$C:$C,5),0),"False,0")</f>
        <v>0</v>
      </c>
      <c r="AB976" cm="1">
        <f t="array" ref="AB976">IF(FALSE,"True," &amp; IF(_xlfn.XLOOKUP("Dst_IsAny",'Scoring_Config'!$A:$A,'Scoring_Config'!$D:$D,"Yes")="Yes",_xlfn.XLOOKUP("Dst_IsAny",'Scoring_Config'!$A:$A,'Scoring_Config'!$C:$C,10),0),"False,0")</f>
        <v>0</v>
      </c>
      <c r="AC976" cm="1">
        <f t="array" ref="AC976">IF(FALSE,"True," &amp; IF(_xlfn.XLOOKUP("Dst_CIDR_Le_16",'Scoring_Config'!$A:$A,'Scoring_Config'!$D:$D,"Yes")="Yes",_xlfn.XLOOKUP("Dst_CIDR_Le_16",'Scoring_Config'!$A:$A,'Scoring_Config'!$C:$C,10),0),"False,0")</f>
        <v>0</v>
      </c>
      <c r="AD976" cm="1">
        <f t="array" ref="AD976">IF(FALSE,"True," &amp; IF(_xlfn.XLOOKUP("Dst_CIDR_17_22",'Scoring_Config'!$A:$A,'Scoring_Config'!$D:$D,"Yes")="Yes",_xlfn.XLOOKUP("Dst_CIDR_17_22",'Scoring_Config'!$A:$A,'Scoring_Config'!$C:$C,5),0),"False,0")</f>
        <v>0</v>
      </c>
      <c r="AE976" cm="1">
        <f t="array" ref="AE976">IF(FALSE,"True," &amp; IF(_xlfn.XLOOKUP("SrcZone_IsAny",'Scoring_Config'!$A:$A,'Scoring_Config'!$D:$D,"Yes")="Yes",_xlfn.XLOOKUP("SrcZone_IsAny",'Scoring_Config'!$A:$A,'Scoring_Config'!$C:$C,10),0),"False,0")</f>
        <v>0</v>
      </c>
      <c r="AF976" cm="1">
        <f t="array" ref="AF976">IF(FALSE,"True," &amp; IF(_xlfn.XLOOKUP("DstZone_IsAny",'Scoring_Config'!$A:$A,'Scoring_Config'!$D:$D,"Yes")="Yes",_xlfn.XLOOKUP("DstZone_IsAny",'Scoring_Config'!$A:$A,'Scoring_Config'!$C:$C,10),0),"False,0")</f>
        <v>0</v>
      </c>
      <c r="AG976" cm="1">
        <f t="array" ref="AG97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76" cm="1">
        <f t="array" ref="AH976">IF(TRUE,"True," &amp; IF(_xlfn.XLOOKUP("App_Any_OR_RangeGt1000",'Scoring_Config'!$A:$A,'Scoring_Config'!$D:$D,"Yes")="Yes",_xlfn.XLOOKUP("App_Any_OR_RangeGt1000",'Scoring_Config'!$A:$A,'Scoring_Config'!$C:$C,10),0),"False,0")</f>
        <v>0</v>
      </c>
      <c r="AI976" cm="1">
        <f t="array" ref="AI976">IF(FALSE,"True," &amp; IF(_xlfn.XLOOKUP("Service_Insecure_Match",'Scoring_Config'!$A:$A,'Scoring_Config'!$D:$D,"Yes")="Yes",_xlfn.XLOOKUP("Service_Insecure_Match",'Scoring_Config'!$A:$A,'Scoring_Config'!$C:$C,5),0),"False,0")</f>
        <v>0</v>
      </c>
      <c r="AJ976" cm="1">
        <f t="array" ref="AJ976">IF(FALSE,"True," &amp; IF(_xlfn.XLOOKUP("Risky_Inbound",'Scoring_Config'!$A:$A,'Scoring_Config'!$D:$D,"Yes")="Yes",_xlfn.XLOOKUP("Risky_Inbound",'Scoring_Config'!$A:$A,'Scoring_Config'!$C:$C,50),0),"False,0")</f>
        <v>0</v>
      </c>
      <c r="AK976" cm="1">
        <f t="array" ref="AK976">IF(FALSE,"True," &amp; IF(_xlfn.XLOOKUP("Risky_Outbound",'Scoring_Config'!$A:$A,'Scoring_Config'!$D:$D,"Yes")="Yes",_xlfn.XLOOKUP("Risky_Outbound",'Scoring_Config'!$A:$A,'Scoring_Config'!$C:$C,25),0),"False,0")</f>
        <v>0</v>
      </c>
      <c r="AL976" t="s">
        <v>6699</v>
      </c>
      <c r="AM976" cm="1">
        <f t="array" ref="AM97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76" t="s">
        <v>6697</v>
      </c>
      <c r="AO976" t="s">
        <v>6697</v>
      </c>
      <c r="AP976" t="s">
        <v>6697</v>
      </c>
      <c r="AQ976" cm="1">
        <f t="array" ref="AQ976">IF(FALSE,"True," &amp; IF(_xlfn.XLOOKUP("Service_IsAny",'Scoring_Config'!$A:$A,'Scoring_Config'!$D:$D,"Yes")="Yes",_xlfn.XLOOKUP("Service_IsAny",'Scoring_Config'!$A:$A,'Scoring_Config'!$C:$C,0),0),"False,0")</f>
        <v>0</v>
      </c>
      <c r="AR976">
        <v>4</v>
      </c>
      <c r="AS976" cm="1">
        <f t="array" ref="AS976">IF(FALSE,"True," &amp; IF(_xlfn.XLOOKUP("Service_RangeGt1000",'Scoring_Config'!$A:$A,'Scoring_Config'!$D:$D,"Yes")="Yes",_xlfn.XLOOKUP("Service_RangeGt1000",'Scoring_Config'!$A:$A,'Scoring_Config'!$C:$C,0),0),"False,0")</f>
        <v>0</v>
      </c>
      <c r="AT976" cm="1">
        <f t="array" ref="AT976">IF(TRUE,"True," &amp; IF(_xlfn.XLOOKUP("App_IsAny",'Scoring_Config'!$A:$A,'Scoring_Config'!$D:$D,"Yes")="Yes",_xlfn.XLOOKUP("App_IsAny",'Scoring_Config'!$A:$A,'Scoring_Config'!$C:$C,0),0),"False,0")</f>
        <v>0</v>
      </c>
      <c r="AU976">
        <v>65535</v>
      </c>
      <c r="AV976" cm="1">
        <f t="array" ref="AV976">IF(TRUE,"True," &amp; IF(_xlfn.XLOOKUP("App_RangeGt1000",'Scoring_Config'!$A:$A,'Scoring_Config'!$D:$D,"Yes")="Yes",_xlfn.XLOOKUP("App_RangeGt1000",'Scoring_Config'!$A:$A,'Scoring_Config'!$C:$C,0),0),"False,0")</f>
        <v>0</v>
      </c>
      <c r="AW976" cm="1">
        <f t="array" ref="AW976">IF(FALSE,"True," &amp; IF(_xlfn.XLOOKUP("Action_IsDenyOrDrop",'Scoring_Config'!$A:$A,'Scoring_Config'!$D:$D,"Yes")="Yes",_xlfn.XLOOKUP("Action_IsDenyOrDrop",'Scoring_Config'!$A:$A,'Scoring_Config'!$C:$C,0),0),"False,0")</f>
        <v>0</v>
      </c>
      <c r="AX976" cm="1">
        <f t="array" ref="AX976">IF(LEFT(AW976,4)="True",0,(IF(LEFT(Y976,4)="True",IF(_xlfn.XLOOKUP("Src_IsAny",'Scoring_Config'!$A:$A,'Scoring_Config'!$D:$D,"Yes")="Yes",_xlfn.XLOOKUP("Src_IsAny",'Scoring_Config'!$A:$A,'Scoring_Config'!$C:$C,10),0),0)+IF(LEFT(Z976,4)="True",IF(_xlfn.XLOOKUP("Src_CIDR_Le_16",'Scoring_Config'!$A:$A,'Scoring_Config'!$D:$D,"Yes")="Yes",_xlfn.XLOOKUP("Src_CIDR_Le_16",'Scoring_Config'!$A:$A,'Scoring_Config'!$C:$C,10),0),0)+IF(LEFT(AA976,4)="True",IF(_xlfn.XLOOKUP("Src_CIDR_17_22",'Scoring_Config'!$A:$A,'Scoring_Config'!$D:$D,"Yes")="Yes",_xlfn.XLOOKUP("Src_CIDR_17_22",'Scoring_Config'!$A:$A,'Scoring_Config'!$C:$C,5),0),0)+IF(LEFT(AB976,4)="True",IF(_xlfn.XLOOKUP("Dst_IsAny",'Scoring_Config'!$A:$A,'Scoring_Config'!$D:$D,"Yes")="Yes",_xlfn.XLOOKUP("Dst_IsAny",'Scoring_Config'!$A:$A,'Scoring_Config'!$C:$C,10),0),0)+IF(LEFT(AC976,4)="True",IF(_xlfn.XLOOKUP("Dst_CIDR_Le_16",'Scoring_Config'!$A:$A,'Scoring_Config'!$D:$D,"Yes")="Yes",_xlfn.XLOOKUP("Dst_CIDR_Le_16",'Scoring_Config'!$A:$A,'Scoring_Config'!$C:$C,10),0),0)+IF(LEFT(AD976,4)="True",IF(_xlfn.XLOOKUP("Dst_CIDR_17_22",'Scoring_Config'!$A:$A,'Scoring_Config'!$D:$D,"Yes")="Yes",_xlfn.XLOOKUP("Dst_CIDR_17_22",'Scoring_Config'!$A:$A,'Scoring_Config'!$C:$C,5),0),0)+IF(LEFT(AE976,4)="True",IF(_xlfn.XLOOKUP("SrcZone_IsAny",'Scoring_Config'!$A:$A,'Scoring_Config'!$D:$D,"Yes")="Yes",_xlfn.XLOOKUP("SrcZone_IsAny",'Scoring_Config'!$A:$A,'Scoring_Config'!$C:$C,10),0),0)+IF(LEFT(AF976,4)="True",IF(_xlfn.XLOOKUP("DstZone_IsAny",'Scoring_Config'!$A:$A,'Scoring_Config'!$D:$D,"Yes")="Yes",_xlfn.XLOOKUP("DstZone_IsAny",'Scoring_Config'!$A:$A,'Scoring_Config'!$C:$C,10),0),0)+IF(LEFT(AG976,4)="True",IF(_xlfn.XLOOKUP("Service_Any_OR_RangeGt1000",'Scoring_Config'!$A:$A,'Scoring_Config'!$D:$D,"Yes")="Yes",_xlfn.XLOOKUP("Service_Any_OR_RangeGt1000",'Scoring_Config'!$A:$A,'Scoring_Config'!$C:$C,10),0),0)+IF(LEFT(AH976,4)="True",IF(_xlfn.XLOOKUP("App_Any_OR_RangeGt1000",'Scoring_Config'!$A:$A,'Scoring_Config'!$D:$D,"Yes")="Yes",_xlfn.XLOOKUP("App_Any_OR_RangeGt1000",'Scoring_Config'!$A:$A,'Scoring_Config'!$C:$C,10),0),0)+IF(LEFT(AI976,4)="True",IF(_xlfn.XLOOKUP("Service_Insecure_Match",'Scoring_Config'!$A:$A,'Scoring_Config'!$D:$D,"Yes")="Yes",_xlfn.XLOOKUP("Service_Insecure_Match",'Scoring_Config'!$A:$A,'Scoring_Config'!$C:$C,5),0),0)+IF(LEFT(AJ976,4)="True",IF(_xlfn.XLOOKUP("Risky_Inbound",'Scoring_Config'!$A:$A,'Scoring_Config'!$D:$D,"Yes")="Yes",_xlfn.XLOOKUP("Risky_Inbound",'Scoring_Config'!$A:$A,'Scoring_Config'!$C:$C,50),0),0)+IF(LEFT(AK976,4)="True",IF(_xlfn.XLOOKUP("Risky_Outbound",'Scoring_Config'!$A:$A,'Scoring_Config'!$D:$D,"Yes")="Yes",_xlfn.XLOOKUP("Risky_Outbound",'Scoring_Config'!$A:$A,'Scoring_Config'!$C:$C,25),0),0)+IF(LEFT(AZ976,4)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976,FIND(",",AL976)+1,100)),0)+IF(LEFT(AM976,4)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976,FIND(",",AN976)+1,100)),0)+IF(_xlfn.XLOOKUP("Profile_Scoring",'Scoring_Config'!$A:$A,'Scoring_Config'!$D:$D,"Yes")="Yes",VALUE(MID(AO976,FIND(",",AO976)+1,100)),0)+IF(_xlfn.XLOOKUP("Options_Scoring",'Scoring_Config'!$A:$A,'Scoring_Config'!$D:$D,"Yes")="Yes",VALUE(MID(AP976,FIND(",",AP976)+1,100)),0)))</f>
        <v>0</v>
      </c>
      <c r="AZ976" cm="1">
        <f t="array" ref="AZ976">IF(FALSE,"True," &amp; IF(_xlfn.XLOOKUP("Migrate_Insecure",'Scoring_Config'!$A:$A,'Scoring_Config'!$D:$D,"Yes")="Yes",_xlfn.XLOOKUP("Migrate_Insecure",'Scoring_Config'!$A:$A,'Scoring_Config'!$C:$C,10),0),"False,0")</f>
        <v>0</v>
      </c>
    </row>
    <row r="977" spans="1:52">
      <c r="A977" t="s">
        <v>1979</v>
      </c>
      <c r="B977" t="s">
        <v>2950</v>
      </c>
      <c r="C977" t="s">
        <v>3542</v>
      </c>
      <c r="D977" t="s">
        <v>3545</v>
      </c>
      <c r="E977" t="s">
        <v>3563</v>
      </c>
      <c r="F977" t="s">
        <v>3789</v>
      </c>
      <c r="G977" t="s">
        <v>202</v>
      </c>
      <c r="H977" t="s">
        <v>174</v>
      </c>
      <c r="I977" t="s">
        <v>3934</v>
      </c>
      <c r="J977" t="s">
        <v>1124</v>
      </c>
      <c r="K977" t="s">
        <v>1662</v>
      </c>
      <c r="L977" t="s">
        <v>1327</v>
      </c>
      <c r="M977" t="s">
        <v>1974</v>
      </c>
      <c r="N977" t="s">
        <v>4315</v>
      </c>
      <c r="O977" t="s">
        <v>4319</v>
      </c>
      <c r="P977" t="s">
        <v>4321</v>
      </c>
      <c r="Q977" t="s">
        <v>5008</v>
      </c>
      <c r="R977" t="s">
        <v>5439</v>
      </c>
      <c r="S977" t="s">
        <v>4324</v>
      </c>
      <c r="T977" t="s">
        <v>5792</v>
      </c>
      <c r="U977" t="s">
        <v>6265</v>
      </c>
      <c r="Y977" cm="1">
        <f t="array" ref="Y977">IF(FALSE,"True," &amp; IF(_xlfn.XLOOKUP("Src_IsAny",'Scoring_Config'!$A:$A,'Scoring_Config'!$D:$D,"Yes")="Yes",_xlfn.XLOOKUP("Src_IsAny",'Scoring_Config'!$A:$A,'Scoring_Config'!$C:$C,10),0),"False,0")</f>
        <v>0</v>
      </c>
      <c r="Z977" cm="1">
        <f t="array" ref="Z977">IF(FALSE,"True," &amp; IF(_xlfn.XLOOKUP("Src_CIDR_Le_16",'Scoring_Config'!$A:$A,'Scoring_Config'!$D:$D,"Yes")="Yes",_xlfn.XLOOKUP("Src_CIDR_Le_16",'Scoring_Config'!$A:$A,'Scoring_Config'!$C:$C,10),0),"False,0")</f>
        <v>0</v>
      </c>
      <c r="AA977" cm="1">
        <f t="array" ref="AA977">IF(TRUE,"True," &amp; IF(_xlfn.XLOOKUP("Src_CIDR_17_22",'Scoring_Config'!$A:$A,'Scoring_Config'!$D:$D,"Yes")="Yes",_xlfn.XLOOKUP("Src_CIDR_17_22",'Scoring_Config'!$A:$A,'Scoring_Config'!$C:$C,5),0),"False,0")</f>
        <v>0</v>
      </c>
      <c r="AB977" cm="1">
        <f t="array" ref="AB977">IF(FALSE,"True," &amp; IF(_xlfn.XLOOKUP("Dst_IsAny",'Scoring_Config'!$A:$A,'Scoring_Config'!$D:$D,"Yes")="Yes",_xlfn.XLOOKUP("Dst_IsAny",'Scoring_Config'!$A:$A,'Scoring_Config'!$C:$C,10),0),"False,0")</f>
        <v>0</v>
      </c>
      <c r="AC977" cm="1">
        <f t="array" ref="AC977">IF(FALSE,"True," &amp; IF(_xlfn.XLOOKUP("Dst_CIDR_Le_16",'Scoring_Config'!$A:$A,'Scoring_Config'!$D:$D,"Yes")="Yes",_xlfn.XLOOKUP("Dst_CIDR_Le_16",'Scoring_Config'!$A:$A,'Scoring_Config'!$C:$C,10),0),"False,0")</f>
        <v>0</v>
      </c>
      <c r="AD977" cm="1">
        <f t="array" ref="AD977">IF(FALSE,"True," &amp; IF(_xlfn.XLOOKUP("Dst_CIDR_17_22",'Scoring_Config'!$A:$A,'Scoring_Config'!$D:$D,"Yes")="Yes",_xlfn.XLOOKUP("Dst_CIDR_17_22",'Scoring_Config'!$A:$A,'Scoring_Config'!$C:$C,5),0),"False,0")</f>
        <v>0</v>
      </c>
      <c r="AE977" cm="1">
        <f t="array" ref="AE977">IF(FALSE,"True," &amp; IF(_xlfn.XLOOKUP("SrcZone_IsAny",'Scoring_Config'!$A:$A,'Scoring_Config'!$D:$D,"Yes")="Yes",_xlfn.XLOOKUP("SrcZone_IsAny",'Scoring_Config'!$A:$A,'Scoring_Config'!$C:$C,10),0),"False,0")</f>
        <v>0</v>
      </c>
      <c r="AF977" cm="1">
        <f t="array" ref="AF977">IF(FALSE,"True," &amp; IF(_xlfn.XLOOKUP("DstZone_IsAny",'Scoring_Config'!$A:$A,'Scoring_Config'!$D:$D,"Yes")="Yes",_xlfn.XLOOKUP("DstZone_IsAny",'Scoring_Config'!$A:$A,'Scoring_Config'!$C:$C,10),0),"False,0")</f>
        <v>0</v>
      </c>
      <c r="AG977" cm="1">
        <f t="array" ref="AG97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77" cm="1">
        <f t="array" ref="AH977">IF(FALSE,"True," &amp; IF(_xlfn.XLOOKUP("App_Any_OR_RangeGt1000",'Scoring_Config'!$A:$A,'Scoring_Config'!$D:$D,"Yes")="Yes",_xlfn.XLOOKUP("App_Any_OR_RangeGt1000",'Scoring_Config'!$A:$A,'Scoring_Config'!$C:$C,10),0),"False,0")</f>
        <v>0</v>
      </c>
      <c r="AI977" cm="1">
        <f t="array" ref="AI977">IF(FALSE,"True," &amp; IF(_xlfn.XLOOKUP("Service_Insecure_Match",'Scoring_Config'!$A:$A,'Scoring_Config'!$D:$D,"Yes")="Yes",_xlfn.XLOOKUP("Service_Insecure_Match",'Scoring_Config'!$A:$A,'Scoring_Config'!$C:$C,5),0),"False,0")</f>
        <v>0</v>
      </c>
      <c r="AJ977" cm="1">
        <f t="array" ref="AJ977">IF(FALSE,"True," &amp; IF(_xlfn.XLOOKUP("Risky_Inbound",'Scoring_Config'!$A:$A,'Scoring_Config'!$D:$D,"Yes")="Yes",_xlfn.XLOOKUP("Risky_Inbound",'Scoring_Config'!$A:$A,'Scoring_Config'!$C:$C,50),0),"False,0")</f>
        <v>0</v>
      </c>
      <c r="AK977" cm="1">
        <f t="array" ref="AK977">IF(FALSE,"True," &amp; IF(_xlfn.XLOOKUP("Risky_Outbound",'Scoring_Config'!$A:$A,'Scoring_Config'!$D:$D,"Yes")="Yes",_xlfn.XLOOKUP("Risky_Outbound",'Scoring_Config'!$A:$A,'Scoring_Config'!$C:$C,25),0),"False,0")</f>
        <v>0</v>
      </c>
      <c r="AL977" t="s">
        <v>6700</v>
      </c>
      <c r="AM977" cm="1">
        <f t="array" ref="AM97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77" t="s">
        <v>6697</v>
      </c>
      <c r="AO977" t="s">
        <v>6697</v>
      </c>
      <c r="AP977" t="s">
        <v>6697</v>
      </c>
      <c r="AQ977" cm="1">
        <f t="array" ref="AQ977">IF(FALSE,"True," &amp; IF(_xlfn.XLOOKUP("Service_IsAny",'Scoring_Config'!$A:$A,'Scoring_Config'!$D:$D,"Yes")="Yes",_xlfn.XLOOKUP("Service_IsAny",'Scoring_Config'!$A:$A,'Scoring_Config'!$C:$C,0),0),"False,0")</f>
        <v>0</v>
      </c>
      <c r="AR977">
        <v>0</v>
      </c>
      <c r="AS977" cm="1">
        <f t="array" ref="AS977">IF(FALSE,"True," &amp; IF(_xlfn.XLOOKUP("Service_RangeGt1000",'Scoring_Config'!$A:$A,'Scoring_Config'!$D:$D,"Yes")="Yes",_xlfn.XLOOKUP("Service_RangeGt1000",'Scoring_Config'!$A:$A,'Scoring_Config'!$C:$C,0),0),"False,0")</f>
        <v>0</v>
      </c>
      <c r="AT977" cm="1">
        <f t="array" ref="AT977">IF(FALSE,"True," &amp; IF(_xlfn.XLOOKUP("App_IsAny",'Scoring_Config'!$A:$A,'Scoring_Config'!$D:$D,"Yes")="Yes",_xlfn.XLOOKUP("App_IsAny",'Scoring_Config'!$A:$A,'Scoring_Config'!$C:$C,0),0),"False,0")</f>
        <v>0</v>
      </c>
      <c r="AU977">
        <v>2</v>
      </c>
      <c r="AV977" cm="1">
        <f t="array" ref="AV977">IF(FALSE,"True," &amp; IF(_xlfn.XLOOKUP("App_RangeGt1000",'Scoring_Config'!$A:$A,'Scoring_Config'!$D:$D,"Yes")="Yes",_xlfn.XLOOKUP("App_RangeGt1000",'Scoring_Config'!$A:$A,'Scoring_Config'!$C:$C,0),0),"False,0")</f>
        <v>0</v>
      </c>
      <c r="AW977" cm="1">
        <f t="array" ref="AW977">IF(FALSE,"True," &amp; IF(_xlfn.XLOOKUP("Action_IsDenyOrDrop",'Scoring_Config'!$A:$A,'Scoring_Config'!$D:$D,"Yes")="Yes",_xlfn.XLOOKUP("Action_IsDenyOrDrop",'Scoring_Config'!$A:$A,'Scoring_Config'!$C:$C,0),0),"False,0")</f>
        <v>0</v>
      </c>
      <c r="AX977" cm="1">
        <f t="array" ref="AX977">IF(LEFT(AW977,4)="True",0,(IF(LEFT(Y977,4)="True",IF(_xlfn.XLOOKUP("Src_IsAny",'Scoring_Config'!$A:$A,'Scoring_Config'!$D:$D,"Yes")="Yes",_xlfn.XLOOKUP("Src_IsAny",'Scoring_Config'!$A:$A,'Scoring_Config'!$C:$C,10),0),0)+IF(LEFT(Z977,4)="True",IF(_xlfn.XLOOKUP("Src_CIDR_Le_16",'Scoring_Config'!$A:$A,'Scoring_Config'!$D:$D,"Yes")="Yes",_xlfn.XLOOKUP("Src_CIDR_Le_16",'Scoring_Config'!$A:$A,'Scoring_Config'!$C:$C,10),0),0)+IF(LEFT(AA977,4)="True",IF(_xlfn.XLOOKUP("Src_CIDR_17_22",'Scoring_Config'!$A:$A,'Scoring_Config'!$D:$D,"Yes")="Yes",_xlfn.XLOOKUP("Src_CIDR_17_22",'Scoring_Config'!$A:$A,'Scoring_Config'!$C:$C,5),0),0)+IF(LEFT(AB977,4)="True",IF(_xlfn.XLOOKUP("Dst_IsAny",'Scoring_Config'!$A:$A,'Scoring_Config'!$D:$D,"Yes")="Yes",_xlfn.XLOOKUP("Dst_IsAny",'Scoring_Config'!$A:$A,'Scoring_Config'!$C:$C,10),0),0)+IF(LEFT(AC977,4)="True",IF(_xlfn.XLOOKUP("Dst_CIDR_Le_16",'Scoring_Config'!$A:$A,'Scoring_Config'!$D:$D,"Yes")="Yes",_xlfn.XLOOKUP("Dst_CIDR_Le_16",'Scoring_Config'!$A:$A,'Scoring_Config'!$C:$C,10),0),0)+IF(LEFT(AD977,4)="True",IF(_xlfn.XLOOKUP("Dst_CIDR_17_22",'Scoring_Config'!$A:$A,'Scoring_Config'!$D:$D,"Yes")="Yes",_xlfn.XLOOKUP("Dst_CIDR_17_22",'Scoring_Config'!$A:$A,'Scoring_Config'!$C:$C,5),0),0)+IF(LEFT(AE977,4)="True",IF(_xlfn.XLOOKUP("SrcZone_IsAny",'Scoring_Config'!$A:$A,'Scoring_Config'!$D:$D,"Yes")="Yes",_xlfn.XLOOKUP("SrcZone_IsAny",'Scoring_Config'!$A:$A,'Scoring_Config'!$C:$C,10),0),0)+IF(LEFT(AF977,4)="True",IF(_xlfn.XLOOKUP("DstZone_IsAny",'Scoring_Config'!$A:$A,'Scoring_Config'!$D:$D,"Yes")="Yes",_xlfn.XLOOKUP("DstZone_IsAny",'Scoring_Config'!$A:$A,'Scoring_Config'!$C:$C,10),0),0)+IF(LEFT(AG977,4)="True",IF(_xlfn.XLOOKUP("Service_Any_OR_RangeGt1000",'Scoring_Config'!$A:$A,'Scoring_Config'!$D:$D,"Yes")="Yes",_xlfn.XLOOKUP("Service_Any_OR_RangeGt1000",'Scoring_Config'!$A:$A,'Scoring_Config'!$C:$C,10),0),0)+IF(LEFT(AH977,4)="True",IF(_xlfn.XLOOKUP("App_Any_OR_RangeGt1000",'Scoring_Config'!$A:$A,'Scoring_Config'!$D:$D,"Yes")="Yes",_xlfn.XLOOKUP("App_Any_OR_RangeGt1000",'Scoring_Config'!$A:$A,'Scoring_Config'!$C:$C,10),0),0)+IF(LEFT(AI977,4)="True",IF(_xlfn.XLOOKUP("Service_Insecure_Match",'Scoring_Config'!$A:$A,'Scoring_Config'!$D:$D,"Yes")="Yes",_xlfn.XLOOKUP("Service_Insecure_Match",'Scoring_Config'!$A:$A,'Scoring_Config'!$C:$C,5),0),0)+IF(LEFT(AJ977,4)="True",IF(_xlfn.XLOOKUP("Risky_Inbound",'Scoring_Config'!$A:$A,'Scoring_Config'!$D:$D,"Yes")="Yes",_xlfn.XLOOKUP("Risky_Inbound",'Scoring_Config'!$A:$A,'Scoring_Config'!$C:$C,50),0),0)+IF(LEFT(AK977,4)="True",IF(_xlfn.XLOOKUP("Risky_Outbound",'Scoring_Config'!$A:$A,'Scoring_Config'!$D:$D,"Yes")="Yes",_xlfn.XLOOKUP("Risky_Outbound",'Scoring_Config'!$A:$A,'Scoring_Config'!$C:$C,25),0),0)+IF(LEFT(AZ977,4)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977,FIND(",",AL977)+1,100)),0)+IF(LEFT(AM977,4)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977,FIND(",",AN977)+1,100)),0)+IF(_xlfn.XLOOKUP("Profile_Scoring",'Scoring_Config'!$A:$A,'Scoring_Config'!$D:$D,"Yes")="Yes",VALUE(MID(AO977,FIND(",",AO977)+1,100)),0)+IF(_xlfn.XLOOKUP("Options_Scoring",'Scoring_Config'!$A:$A,'Scoring_Config'!$D:$D,"Yes")="Yes",VALUE(MID(AP977,FIND(",",AP977)+1,100)),0)))</f>
        <v>0</v>
      </c>
      <c r="AZ977" cm="1">
        <f t="array" ref="AZ977">IF(FALSE,"True," &amp; IF(_xlfn.XLOOKUP("Migrate_Insecure",'Scoring_Config'!$A:$A,'Scoring_Config'!$D:$D,"Yes")="Yes",_xlfn.XLOOKUP("Migrate_Insecure",'Scoring_Config'!$A:$A,'Scoring_Config'!$C:$C,10),0),"False,0")</f>
        <v>0</v>
      </c>
    </row>
    <row r="978" spans="1:52">
      <c r="A978" t="s">
        <v>1979</v>
      </c>
      <c r="B978" t="s">
        <v>2951</v>
      </c>
      <c r="C978" t="s">
        <v>3542</v>
      </c>
      <c r="D978" t="s">
        <v>3545</v>
      </c>
      <c r="E978" t="s">
        <v>3563</v>
      </c>
      <c r="F978" t="s">
        <v>3649</v>
      </c>
      <c r="G978" t="s">
        <v>202</v>
      </c>
      <c r="H978" t="s">
        <v>174</v>
      </c>
      <c r="I978" t="s">
        <v>4236</v>
      </c>
      <c r="J978" t="s">
        <v>97</v>
      </c>
      <c r="K978" t="s">
        <v>1662</v>
      </c>
      <c r="L978" t="s">
        <v>1327</v>
      </c>
      <c r="M978" t="s">
        <v>1974</v>
      </c>
      <c r="N978" t="s">
        <v>4315</v>
      </c>
      <c r="O978" t="s">
        <v>4319</v>
      </c>
      <c r="P978" t="s">
        <v>4321</v>
      </c>
      <c r="Q978" t="s">
        <v>5009</v>
      </c>
      <c r="R978" t="s">
        <v>5439</v>
      </c>
      <c r="S978" t="s">
        <v>4324</v>
      </c>
      <c r="T978" t="s">
        <v>5792</v>
      </c>
      <c r="U978" t="s">
        <v>6428</v>
      </c>
      <c r="Y978" cm="1">
        <f t="array" ref="Y978">IF(FALSE,"True," &amp; IF(_xlfn.XLOOKUP("Src_IsAny",'Scoring_Config'!$A:$A,'Scoring_Config'!$D:$D,"Yes")="Yes",_xlfn.XLOOKUP("Src_IsAny",'Scoring_Config'!$A:$A,'Scoring_Config'!$C:$C,10),0),"False,0")</f>
        <v>0</v>
      </c>
      <c r="Z978" cm="1">
        <f t="array" ref="Z978">IF(FALSE,"True," &amp; IF(_xlfn.XLOOKUP("Src_CIDR_Le_16",'Scoring_Config'!$A:$A,'Scoring_Config'!$D:$D,"Yes")="Yes",_xlfn.XLOOKUP("Src_CIDR_Le_16",'Scoring_Config'!$A:$A,'Scoring_Config'!$C:$C,10),0),"False,0")</f>
        <v>0</v>
      </c>
      <c r="AA978" cm="1">
        <f t="array" ref="AA978">IF(TRUE,"True," &amp; IF(_xlfn.XLOOKUP("Src_CIDR_17_22",'Scoring_Config'!$A:$A,'Scoring_Config'!$D:$D,"Yes")="Yes",_xlfn.XLOOKUP("Src_CIDR_17_22",'Scoring_Config'!$A:$A,'Scoring_Config'!$C:$C,5),0),"False,0")</f>
        <v>0</v>
      </c>
      <c r="AB978" cm="1">
        <f t="array" ref="AB978">IF(FALSE,"True," &amp; IF(_xlfn.XLOOKUP("Dst_IsAny",'Scoring_Config'!$A:$A,'Scoring_Config'!$D:$D,"Yes")="Yes",_xlfn.XLOOKUP("Dst_IsAny",'Scoring_Config'!$A:$A,'Scoring_Config'!$C:$C,10),0),"False,0")</f>
        <v>0</v>
      </c>
      <c r="AC978" cm="1">
        <f t="array" ref="AC978">IF(FALSE,"True," &amp; IF(_xlfn.XLOOKUP("Dst_CIDR_Le_16",'Scoring_Config'!$A:$A,'Scoring_Config'!$D:$D,"Yes")="Yes",_xlfn.XLOOKUP("Dst_CIDR_Le_16",'Scoring_Config'!$A:$A,'Scoring_Config'!$C:$C,10),0),"False,0")</f>
        <v>0</v>
      </c>
      <c r="AD978" cm="1">
        <f t="array" ref="AD978">IF(FALSE,"True," &amp; IF(_xlfn.XLOOKUP("Dst_CIDR_17_22",'Scoring_Config'!$A:$A,'Scoring_Config'!$D:$D,"Yes")="Yes",_xlfn.XLOOKUP("Dst_CIDR_17_22",'Scoring_Config'!$A:$A,'Scoring_Config'!$C:$C,5),0),"False,0")</f>
        <v>0</v>
      </c>
      <c r="AE978" cm="1">
        <f t="array" ref="AE978">IF(FALSE,"True," &amp; IF(_xlfn.XLOOKUP("SrcZone_IsAny",'Scoring_Config'!$A:$A,'Scoring_Config'!$D:$D,"Yes")="Yes",_xlfn.XLOOKUP("SrcZone_IsAny",'Scoring_Config'!$A:$A,'Scoring_Config'!$C:$C,10),0),"False,0")</f>
        <v>0</v>
      </c>
      <c r="AF978" cm="1">
        <f t="array" ref="AF978">IF(FALSE,"True," &amp; IF(_xlfn.XLOOKUP("DstZone_IsAny",'Scoring_Config'!$A:$A,'Scoring_Config'!$D:$D,"Yes")="Yes",_xlfn.XLOOKUP("DstZone_IsAny",'Scoring_Config'!$A:$A,'Scoring_Config'!$C:$C,10),0),"False,0")</f>
        <v>0</v>
      </c>
      <c r="AG978" cm="1">
        <f t="array" ref="AG97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78" cm="1">
        <f t="array" ref="AH978">IF(FALSE,"True," &amp; IF(_xlfn.XLOOKUP("App_Any_OR_RangeGt1000",'Scoring_Config'!$A:$A,'Scoring_Config'!$D:$D,"Yes")="Yes",_xlfn.XLOOKUP("App_Any_OR_RangeGt1000",'Scoring_Config'!$A:$A,'Scoring_Config'!$C:$C,10),0),"False,0")</f>
        <v>0</v>
      </c>
      <c r="AI978" cm="1">
        <f t="array" ref="AI978">IF(FALSE,"True," &amp; IF(_xlfn.XLOOKUP("Service_Insecure_Match",'Scoring_Config'!$A:$A,'Scoring_Config'!$D:$D,"Yes")="Yes",_xlfn.XLOOKUP("Service_Insecure_Match",'Scoring_Config'!$A:$A,'Scoring_Config'!$C:$C,5),0),"False,0")</f>
        <v>0</v>
      </c>
      <c r="AJ978" cm="1">
        <f t="array" ref="AJ978">IF(FALSE,"True," &amp; IF(_xlfn.XLOOKUP("Risky_Inbound",'Scoring_Config'!$A:$A,'Scoring_Config'!$D:$D,"Yes")="Yes",_xlfn.XLOOKUP("Risky_Inbound",'Scoring_Config'!$A:$A,'Scoring_Config'!$C:$C,50),0),"False,0")</f>
        <v>0</v>
      </c>
      <c r="AK978" cm="1">
        <f t="array" ref="AK978">IF(FALSE,"True," &amp; IF(_xlfn.XLOOKUP("Risky_Outbound",'Scoring_Config'!$A:$A,'Scoring_Config'!$D:$D,"Yes")="Yes",_xlfn.XLOOKUP("Risky_Outbound",'Scoring_Config'!$A:$A,'Scoring_Config'!$C:$C,25),0),"False,0")</f>
        <v>0</v>
      </c>
      <c r="AL978" t="s">
        <v>6700</v>
      </c>
      <c r="AM978" cm="1">
        <f t="array" ref="AM97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78" t="s">
        <v>6697</v>
      </c>
      <c r="AO978" t="s">
        <v>6697</v>
      </c>
      <c r="AP978" t="s">
        <v>6697</v>
      </c>
      <c r="AQ978" cm="1">
        <f t="array" ref="AQ978">IF(FALSE,"True," &amp; IF(_xlfn.XLOOKUP("Service_IsAny",'Scoring_Config'!$A:$A,'Scoring_Config'!$D:$D,"Yes")="Yes",_xlfn.XLOOKUP("Service_IsAny",'Scoring_Config'!$A:$A,'Scoring_Config'!$C:$C,0),0),"False,0")</f>
        <v>0</v>
      </c>
      <c r="AR978">
        <v>0</v>
      </c>
      <c r="AS978" cm="1">
        <f t="array" ref="AS978">IF(FALSE,"True," &amp; IF(_xlfn.XLOOKUP("Service_RangeGt1000",'Scoring_Config'!$A:$A,'Scoring_Config'!$D:$D,"Yes")="Yes",_xlfn.XLOOKUP("Service_RangeGt1000",'Scoring_Config'!$A:$A,'Scoring_Config'!$C:$C,0),0),"False,0")</f>
        <v>0</v>
      </c>
      <c r="AT978" cm="1">
        <f t="array" ref="AT978">IF(FALSE,"True," &amp; IF(_xlfn.XLOOKUP("App_IsAny",'Scoring_Config'!$A:$A,'Scoring_Config'!$D:$D,"Yes")="Yes",_xlfn.XLOOKUP("App_IsAny",'Scoring_Config'!$A:$A,'Scoring_Config'!$C:$C,0),0),"False,0")</f>
        <v>0</v>
      </c>
      <c r="AU978">
        <v>2</v>
      </c>
      <c r="AV978" cm="1">
        <f t="array" ref="AV978">IF(FALSE,"True," &amp; IF(_xlfn.XLOOKUP("App_RangeGt1000",'Scoring_Config'!$A:$A,'Scoring_Config'!$D:$D,"Yes")="Yes",_xlfn.XLOOKUP("App_RangeGt1000",'Scoring_Config'!$A:$A,'Scoring_Config'!$C:$C,0),0),"False,0")</f>
        <v>0</v>
      </c>
      <c r="AW978" cm="1">
        <f t="array" ref="AW978">IF(FALSE,"True," &amp; IF(_xlfn.XLOOKUP("Action_IsDenyOrDrop",'Scoring_Config'!$A:$A,'Scoring_Config'!$D:$D,"Yes")="Yes",_xlfn.XLOOKUP("Action_IsDenyOrDrop",'Scoring_Config'!$A:$A,'Scoring_Config'!$C:$C,0),0),"False,0")</f>
        <v>0</v>
      </c>
      <c r="AX978" cm="1">
        <f t="array" ref="AX978">IF(LEFT(AW978,4)="True",0,(IF(LEFT(Y978,4)="True",IF(_xlfn.XLOOKUP("Src_IsAny",'Scoring_Config'!$A:$A,'Scoring_Config'!$D:$D,"Yes")="Yes",_xlfn.XLOOKUP("Src_IsAny",'Scoring_Config'!$A:$A,'Scoring_Config'!$C:$C,10),0),0)+IF(LEFT(Z978,4)="True",IF(_xlfn.XLOOKUP("Src_CIDR_Le_16",'Scoring_Config'!$A:$A,'Scoring_Config'!$D:$D,"Yes")="Yes",_xlfn.XLOOKUP("Src_CIDR_Le_16",'Scoring_Config'!$A:$A,'Scoring_Config'!$C:$C,10),0),0)+IF(LEFT(AA978,4)="True",IF(_xlfn.XLOOKUP("Src_CIDR_17_22",'Scoring_Config'!$A:$A,'Scoring_Config'!$D:$D,"Yes")="Yes",_xlfn.XLOOKUP("Src_CIDR_17_22",'Scoring_Config'!$A:$A,'Scoring_Config'!$C:$C,5),0),0)+IF(LEFT(AB978,4)="True",IF(_xlfn.XLOOKUP("Dst_IsAny",'Scoring_Config'!$A:$A,'Scoring_Config'!$D:$D,"Yes")="Yes",_xlfn.XLOOKUP("Dst_IsAny",'Scoring_Config'!$A:$A,'Scoring_Config'!$C:$C,10),0),0)+IF(LEFT(AC978,4)="True",IF(_xlfn.XLOOKUP("Dst_CIDR_Le_16",'Scoring_Config'!$A:$A,'Scoring_Config'!$D:$D,"Yes")="Yes",_xlfn.XLOOKUP("Dst_CIDR_Le_16",'Scoring_Config'!$A:$A,'Scoring_Config'!$C:$C,10),0),0)+IF(LEFT(AD978,4)="True",IF(_xlfn.XLOOKUP("Dst_CIDR_17_22",'Scoring_Config'!$A:$A,'Scoring_Config'!$D:$D,"Yes")="Yes",_xlfn.XLOOKUP("Dst_CIDR_17_22",'Scoring_Config'!$A:$A,'Scoring_Config'!$C:$C,5),0),0)+IF(LEFT(AE978,4)="True",IF(_xlfn.XLOOKUP("SrcZone_IsAny",'Scoring_Config'!$A:$A,'Scoring_Config'!$D:$D,"Yes")="Yes",_xlfn.XLOOKUP("SrcZone_IsAny",'Scoring_Config'!$A:$A,'Scoring_Config'!$C:$C,10),0),0)+IF(LEFT(AF978,4)="True",IF(_xlfn.XLOOKUP("DstZone_IsAny",'Scoring_Config'!$A:$A,'Scoring_Config'!$D:$D,"Yes")="Yes",_xlfn.XLOOKUP("DstZone_IsAny",'Scoring_Config'!$A:$A,'Scoring_Config'!$C:$C,10),0),0)+IF(LEFT(AG978,4)="True",IF(_xlfn.XLOOKUP("Service_Any_OR_RangeGt1000",'Scoring_Config'!$A:$A,'Scoring_Config'!$D:$D,"Yes")="Yes",_xlfn.XLOOKUP("Service_Any_OR_RangeGt1000",'Scoring_Config'!$A:$A,'Scoring_Config'!$C:$C,10),0),0)+IF(LEFT(AH978,4)="True",IF(_xlfn.XLOOKUP("App_Any_OR_RangeGt1000",'Scoring_Config'!$A:$A,'Scoring_Config'!$D:$D,"Yes")="Yes",_xlfn.XLOOKUP("App_Any_OR_RangeGt1000",'Scoring_Config'!$A:$A,'Scoring_Config'!$C:$C,10),0),0)+IF(LEFT(AI978,4)="True",IF(_xlfn.XLOOKUP("Service_Insecure_Match",'Scoring_Config'!$A:$A,'Scoring_Config'!$D:$D,"Yes")="Yes",_xlfn.XLOOKUP("Service_Insecure_Match",'Scoring_Config'!$A:$A,'Scoring_Config'!$C:$C,5),0),0)+IF(LEFT(AJ978,4)="True",IF(_xlfn.XLOOKUP("Risky_Inbound",'Scoring_Config'!$A:$A,'Scoring_Config'!$D:$D,"Yes")="Yes",_xlfn.XLOOKUP("Risky_Inbound",'Scoring_Config'!$A:$A,'Scoring_Config'!$C:$C,50),0),0)+IF(LEFT(AK978,4)="True",IF(_xlfn.XLOOKUP("Risky_Outbound",'Scoring_Config'!$A:$A,'Scoring_Config'!$D:$D,"Yes")="Yes",_xlfn.XLOOKUP("Risky_Outbound",'Scoring_Config'!$A:$A,'Scoring_Config'!$C:$C,25),0),0)+IF(LEFT(AZ978,4)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978,FIND(",",AL978)+1,100)),0)+IF(LEFT(AM978,4)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978,FIND(",",AN978)+1,100)),0)+IF(_xlfn.XLOOKUP("Profile_Scoring",'Scoring_Config'!$A:$A,'Scoring_Config'!$D:$D,"Yes")="Yes",VALUE(MID(AO978,FIND(",",AO978)+1,100)),0)+IF(_xlfn.XLOOKUP("Options_Scoring",'Scoring_Config'!$A:$A,'Scoring_Config'!$D:$D,"Yes")="Yes",VALUE(MID(AP978,FIND(",",AP978)+1,100)),0)))</f>
        <v>0</v>
      </c>
      <c r="AZ978" cm="1">
        <f t="array" ref="AZ978">IF(FALSE,"True," &amp; IF(_xlfn.XLOOKUP("Migrate_Insecure",'Scoring_Config'!$A:$A,'Scoring_Config'!$D:$D,"Yes")="Yes",_xlfn.XLOOKUP("Migrate_Insecure",'Scoring_Config'!$A:$A,'Scoring_Config'!$C:$C,10),0),"False,0")</f>
        <v>0</v>
      </c>
    </row>
    <row r="979" spans="1:52">
      <c r="A979" t="s">
        <v>1979</v>
      </c>
      <c r="B979" t="s">
        <v>2952</v>
      </c>
      <c r="C979" t="s">
        <v>3542</v>
      </c>
      <c r="D979" t="s">
        <v>3545</v>
      </c>
      <c r="E979" t="s">
        <v>3563</v>
      </c>
      <c r="F979" t="s">
        <v>3637</v>
      </c>
      <c r="G979" t="s">
        <v>202</v>
      </c>
      <c r="H979" t="s">
        <v>4067</v>
      </c>
      <c r="I979" t="s">
        <v>4237</v>
      </c>
      <c r="J979" t="s">
        <v>932</v>
      </c>
      <c r="K979" t="s">
        <v>1759</v>
      </c>
      <c r="L979" t="s">
        <v>1327</v>
      </c>
      <c r="M979" t="s">
        <v>1974</v>
      </c>
      <c r="N979" t="s">
        <v>4315</v>
      </c>
      <c r="O979" t="s">
        <v>4319</v>
      </c>
      <c r="P979" t="s">
        <v>4323</v>
      </c>
      <c r="Q979" t="s">
        <v>5010</v>
      </c>
      <c r="R979" t="s">
        <v>5439</v>
      </c>
      <c r="S979" t="s">
        <v>4324</v>
      </c>
      <c r="T979" t="s">
        <v>5792</v>
      </c>
      <c r="U979" t="s">
        <v>6429</v>
      </c>
      <c r="Y979" cm="1">
        <f t="array" ref="Y979">IF(FALSE,"True," &amp; IF(_xlfn.XLOOKUP("Src_IsAny",'Scoring_Config'!$A:$A,'Scoring_Config'!$D:$D,"Yes")="Yes",_xlfn.XLOOKUP("Src_IsAny",'Scoring_Config'!$A:$A,'Scoring_Config'!$C:$C,10),0),"False,0")</f>
        <v>0</v>
      </c>
      <c r="Z979" cm="1">
        <f t="array" ref="Z979">IF(FALSE,"True," &amp; IF(_xlfn.XLOOKUP("Src_CIDR_Le_16",'Scoring_Config'!$A:$A,'Scoring_Config'!$D:$D,"Yes")="Yes",_xlfn.XLOOKUP("Src_CIDR_Le_16",'Scoring_Config'!$A:$A,'Scoring_Config'!$C:$C,10),0),"False,0")</f>
        <v>0</v>
      </c>
      <c r="AA979" cm="1">
        <f t="array" ref="AA979">IF(TRUE,"True," &amp; IF(_xlfn.XLOOKUP("Src_CIDR_17_22",'Scoring_Config'!$A:$A,'Scoring_Config'!$D:$D,"Yes")="Yes",_xlfn.XLOOKUP("Src_CIDR_17_22",'Scoring_Config'!$A:$A,'Scoring_Config'!$C:$C,5),0),"False,0")</f>
        <v>0</v>
      </c>
      <c r="AB979" cm="1">
        <f t="array" ref="AB979">IF(FALSE,"True," &amp; IF(_xlfn.XLOOKUP("Dst_IsAny",'Scoring_Config'!$A:$A,'Scoring_Config'!$D:$D,"Yes")="Yes",_xlfn.XLOOKUP("Dst_IsAny",'Scoring_Config'!$A:$A,'Scoring_Config'!$C:$C,10),0),"False,0")</f>
        <v>0</v>
      </c>
      <c r="AC979" cm="1">
        <f t="array" ref="AC979">IF(FALSE,"True," &amp; IF(_xlfn.XLOOKUP("Dst_CIDR_Le_16",'Scoring_Config'!$A:$A,'Scoring_Config'!$D:$D,"Yes")="Yes",_xlfn.XLOOKUP("Dst_CIDR_Le_16",'Scoring_Config'!$A:$A,'Scoring_Config'!$C:$C,10),0),"False,0")</f>
        <v>0</v>
      </c>
      <c r="AD979" cm="1">
        <f t="array" ref="AD979">IF(FALSE,"True," &amp; IF(_xlfn.XLOOKUP("Dst_CIDR_17_22",'Scoring_Config'!$A:$A,'Scoring_Config'!$D:$D,"Yes")="Yes",_xlfn.XLOOKUP("Dst_CIDR_17_22",'Scoring_Config'!$A:$A,'Scoring_Config'!$C:$C,5),0),"False,0")</f>
        <v>0</v>
      </c>
      <c r="AE979" cm="1">
        <f t="array" ref="AE979">IF(FALSE,"True," &amp; IF(_xlfn.XLOOKUP("SrcZone_IsAny",'Scoring_Config'!$A:$A,'Scoring_Config'!$D:$D,"Yes")="Yes",_xlfn.XLOOKUP("SrcZone_IsAny",'Scoring_Config'!$A:$A,'Scoring_Config'!$C:$C,10),0),"False,0")</f>
        <v>0</v>
      </c>
      <c r="AF979" cm="1">
        <f t="array" ref="AF979">IF(FALSE,"True," &amp; IF(_xlfn.XLOOKUP("DstZone_IsAny",'Scoring_Config'!$A:$A,'Scoring_Config'!$D:$D,"Yes")="Yes",_xlfn.XLOOKUP("DstZone_IsAny",'Scoring_Config'!$A:$A,'Scoring_Config'!$C:$C,10),0),"False,0")</f>
        <v>0</v>
      </c>
      <c r="AG979" cm="1">
        <f t="array" ref="AG97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79" cm="1">
        <f t="array" ref="AH979">IF(FALSE,"True," &amp; IF(_xlfn.XLOOKUP("App_Any_OR_RangeGt1000",'Scoring_Config'!$A:$A,'Scoring_Config'!$D:$D,"Yes")="Yes",_xlfn.XLOOKUP("App_Any_OR_RangeGt1000",'Scoring_Config'!$A:$A,'Scoring_Config'!$C:$C,10),0),"False,0")</f>
        <v>0</v>
      </c>
      <c r="AI979" cm="1">
        <f t="array" ref="AI979">IF(FALSE,"True," &amp; IF(_xlfn.XLOOKUP("Service_Insecure_Match",'Scoring_Config'!$A:$A,'Scoring_Config'!$D:$D,"Yes")="Yes",_xlfn.XLOOKUP("Service_Insecure_Match",'Scoring_Config'!$A:$A,'Scoring_Config'!$C:$C,5),0),"False,0")</f>
        <v>0</v>
      </c>
      <c r="AJ979" cm="1">
        <f t="array" ref="AJ979">IF(FALSE,"True," &amp; IF(_xlfn.XLOOKUP("Risky_Inbound",'Scoring_Config'!$A:$A,'Scoring_Config'!$D:$D,"Yes")="Yes",_xlfn.XLOOKUP("Risky_Inbound",'Scoring_Config'!$A:$A,'Scoring_Config'!$C:$C,50),0),"False,0")</f>
        <v>0</v>
      </c>
      <c r="AK979" cm="1">
        <f t="array" ref="AK979">IF(FALSE,"True," &amp; IF(_xlfn.XLOOKUP("Risky_Outbound",'Scoring_Config'!$A:$A,'Scoring_Config'!$D:$D,"Yes")="Yes",_xlfn.XLOOKUP("Risky_Outbound",'Scoring_Config'!$A:$A,'Scoring_Config'!$C:$C,25),0),"False,0")</f>
        <v>0</v>
      </c>
      <c r="AL979" t="s">
        <v>6699</v>
      </c>
      <c r="AM979" cm="1">
        <f t="array" ref="AM97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79" t="s">
        <v>6702</v>
      </c>
      <c r="AO979" t="s">
        <v>6697</v>
      </c>
      <c r="AP979" t="s">
        <v>6697</v>
      </c>
      <c r="AQ979" cm="1">
        <f t="array" ref="AQ979">IF(FALSE,"True," &amp; IF(_xlfn.XLOOKUP("Service_IsAny",'Scoring_Config'!$A:$A,'Scoring_Config'!$D:$D,"Yes")="Yes",_xlfn.XLOOKUP("Service_IsAny",'Scoring_Config'!$A:$A,'Scoring_Config'!$C:$C,0),0),"False,0")</f>
        <v>0</v>
      </c>
      <c r="AR979">
        <v>0</v>
      </c>
      <c r="AS979" cm="1">
        <f t="array" ref="AS979">IF(FALSE,"True," &amp; IF(_xlfn.XLOOKUP("Service_RangeGt1000",'Scoring_Config'!$A:$A,'Scoring_Config'!$D:$D,"Yes")="Yes",_xlfn.XLOOKUP("Service_RangeGt1000",'Scoring_Config'!$A:$A,'Scoring_Config'!$C:$C,0),0),"False,0")</f>
        <v>0</v>
      </c>
      <c r="AT979" cm="1">
        <f t="array" ref="AT979">IF(FALSE,"True," &amp; IF(_xlfn.XLOOKUP("App_IsAny",'Scoring_Config'!$A:$A,'Scoring_Config'!$D:$D,"Yes")="Yes",_xlfn.XLOOKUP("App_IsAny",'Scoring_Config'!$A:$A,'Scoring_Config'!$C:$C,0),0),"False,0")</f>
        <v>0</v>
      </c>
      <c r="AU979">
        <v>3</v>
      </c>
      <c r="AV979" cm="1">
        <f t="array" ref="AV979">IF(FALSE,"True," &amp; IF(_xlfn.XLOOKUP("App_RangeGt1000",'Scoring_Config'!$A:$A,'Scoring_Config'!$D:$D,"Yes")="Yes",_xlfn.XLOOKUP("App_RangeGt1000",'Scoring_Config'!$A:$A,'Scoring_Config'!$C:$C,0),0),"False,0")</f>
        <v>0</v>
      </c>
      <c r="AW979" cm="1">
        <f t="array" ref="AW979">IF(FALSE,"True," &amp; IF(_xlfn.XLOOKUP("Action_IsDenyOrDrop",'Scoring_Config'!$A:$A,'Scoring_Config'!$D:$D,"Yes")="Yes",_xlfn.XLOOKUP("Action_IsDenyOrDrop",'Scoring_Config'!$A:$A,'Scoring_Config'!$C:$C,0),0),"False,0")</f>
        <v>0</v>
      </c>
      <c r="AX979" cm="1">
        <f t="array" ref="AX979">IF(LEFT(AW979,4)="True",0,(IF(LEFT(Y979,4)="True",IF(_xlfn.XLOOKUP("Src_IsAny",'Scoring_Config'!$A:$A,'Scoring_Config'!$D:$D,"Yes")="Yes",_xlfn.XLOOKUP("Src_IsAny",'Scoring_Config'!$A:$A,'Scoring_Config'!$C:$C,10),0),0)+IF(LEFT(Z979,4)="True",IF(_xlfn.XLOOKUP("Src_CIDR_Le_16",'Scoring_Config'!$A:$A,'Scoring_Config'!$D:$D,"Yes")="Yes",_xlfn.XLOOKUP("Src_CIDR_Le_16",'Scoring_Config'!$A:$A,'Scoring_Config'!$C:$C,10),0),0)+IF(LEFT(AA979,4)="True",IF(_xlfn.XLOOKUP("Src_CIDR_17_22",'Scoring_Config'!$A:$A,'Scoring_Config'!$D:$D,"Yes")="Yes",_xlfn.XLOOKUP("Src_CIDR_17_22",'Scoring_Config'!$A:$A,'Scoring_Config'!$C:$C,5),0),0)+IF(LEFT(AB979,4)="True",IF(_xlfn.XLOOKUP("Dst_IsAny",'Scoring_Config'!$A:$A,'Scoring_Config'!$D:$D,"Yes")="Yes",_xlfn.XLOOKUP("Dst_IsAny",'Scoring_Config'!$A:$A,'Scoring_Config'!$C:$C,10),0),0)+IF(LEFT(AC979,4)="True",IF(_xlfn.XLOOKUP("Dst_CIDR_Le_16",'Scoring_Config'!$A:$A,'Scoring_Config'!$D:$D,"Yes")="Yes",_xlfn.XLOOKUP("Dst_CIDR_Le_16",'Scoring_Config'!$A:$A,'Scoring_Config'!$C:$C,10),0),0)+IF(LEFT(AD979,4)="True",IF(_xlfn.XLOOKUP("Dst_CIDR_17_22",'Scoring_Config'!$A:$A,'Scoring_Config'!$D:$D,"Yes")="Yes",_xlfn.XLOOKUP("Dst_CIDR_17_22",'Scoring_Config'!$A:$A,'Scoring_Config'!$C:$C,5),0),0)+IF(LEFT(AE979,4)="True",IF(_xlfn.XLOOKUP("SrcZone_IsAny",'Scoring_Config'!$A:$A,'Scoring_Config'!$D:$D,"Yes")="Yes",_xlfn.XLOOKUP("SrcZone_IsAny",'Scoring_Config'!$A:$A,'Scoring_Config'!$C:$C,10),0),0)+IF(LEFT(AF979,4)="True",IF(_xlfn.XLOOKUP("DstZone_IsAny",'Scoring_Config'!$A:$A,'Scoring_Config'!$D:$D,"Yes")="Yes",_xlfn.XLOOKUP("DstZone_IsAny",'Scoring_Config'!$A:$A,'Scoring_Config'!$C:$C,10),0),0)+IF(LEFT(AG979,4)="True",IF(_xlfn.XLOOKUP("Service_Any_OR_RangeGt1000",'Scoring_Config'!$A:$A,'Scoring_Config'!$D:$D,"Yes")="Yes",_xlfn.XLOOKUP("Service_Any_OR_RangeGt1000",'Scoring_Config'!$A:$A,'Scoring_Config'!$C:$C,10),0),0)+IF(LEFT(AH979,4)="True",IF(_xlfn.XLOOKUP("App_Any_OR_RangeGt1000",'Scoring_Config'!$A:$A,'Scoring_Config'!$D:$D,"Yes")="Yes",_xlfn.XLOOKUP("App_Any_OR_RangeGt1000",'Scoring_Config'!$A:$A,'Scoring_Config'!$C:$C,10),0),0)+IF(LEFT(AI979,4)="True",IF(_xlfn.XLOOKUP("Service_Insecure_Match",'Scoring_Config'!$A:$A,'Scoring_Config'!$D:$D,"Yes")="Yes",_xlfn.XLOOKUP("Service_Insecure_Match",'Scoring_Config'!$A:$A,'Scoring_Config'!$C:$C,5),0),0)+IF(LEFT(AJ979,4)="True",IF(_xlfn.XLOOKUP("Risky_Inbound",'Scoring_Config'!$A:$A,'Scoring_Config'!$D:$D,"Yes")="Yes",_xlfn.XLOOKUP("Risky_Inbound",'Scoring_Config'!$A:$A,'Scoring_Config'!$C:$C,50),0),0)+IF(LEFT(AK979,4)="True",IF(_xlfn.XLOOKUP("Risky_Outbound",'Scoring_Config'!$A:$A,'Scoring_Config'!$D:$D,"Yes")="Yes",_xlfn.XLOOKUP("Risky_Outbound",'Scoring_Config'!$A:$A,'Scoring_Config'!$C:$C,25),0),0)+IF(LEFT(AZ979,4)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979,FIND(",",AL979)+1,100)),0)+IF(LEFT(AM979,4)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979,FIND(",",AN979)+1,100)),0)+IF(_xlfn.XLOOKUP("Profile_Scoring",'Scoring_Config'!$A:$A,'Scoring_Config'!$D:$D,"Yes")="Yes",VALUE(MID(AO979,FIND(",",AO979)+1,100)),0)+IF(_xlfn.XLOOKUP("Options_Scoring",'Scoring_Config'!$A:$A,'Scoring_Config'!$D:$D,"Yes")="Yes",VALUE(MID(AP979,FIND(",",AP979)+1,100)),0)))</f>
        <v>0</v>
      </c>
      <c r="AZ979" cm="1">
        <f t="array" ref="AZ979">IF(FALSE,"True," &amp; IF(_xlfn.XLOOKUP("Migrate_Insecure",'Scoring_Config'!$A:$A,'Scoring_Config'!$D:$D,"Yes")="Yes",_xlfn.XLOOKUP("Migrate_Insecure",'Scoring_Config'!$A:$A,'Scoring_Config'!$C:$C,10),0),"False,0")</f>
        <v>0</v>
      </c>
    </row>
    <row r="980" spans="1:52">
      <c r="A980" t="s">
        <v>1979</v>
      </c>
      <c r="B980" t="s">
        <v>2953</v>
      </c>
      <c r="C980" t="s">
        <v>3542</v>
      </c>
      <c r="D980" t="s">
        <v>3558</v>
      </c>
      <c r="E980" t="s">
        <v>3562</v>
      </c>
      <c r="F980" t="s">
        <v>3932</v>
      </c>
      <c r="G980" t="s">
        <v>557</v>
      </c>
      <c r="H980" t="s">
        <v>193</v>
      </c>
      <c r="I980" t="s">
        <v>4238</v>
      </c>
      <c r="J980" t="s">
        <v>1125</v>
      </c>
      <c r="K980" t="s">
        <v>1899</v>
      </c>
      <c r="L980" t="s">
        <v>1325</v>
      </c>
      <c r="M980" t="s">
        <v>1973</v>
      </c>
      <c r="N980" t="s">
        <v>4315</v>
      </c>
      <c r="O980" t="s">
        <v>4319</v>
      </c>
      <c r="P980" t="s">
        <v>4323</v>
      </c>
      <c r="Q980" t="s">
        <v>5011</v>
      </c>
      <c r="R980" t="s">
        <v>5439</v>
      </c>
      <c r="S980" t="s">
        <v>4324</v>
      </c>
      <c r="T980" t="s">
        <v>5631</v>
      </c>
      <c r="U980" t="s">
        <v>6430</v>
      </c>
      <c r="Y980" cm="1">
        <f t="array" ref="Y980">IF(FALSE,"True," &amp; IF(_xlfn.XLOOKUP("Src_IsAny",'Scoring_Config'!$A:$A,'Scoring_Config'!$D:$D,"Yes")="Yes",_xlfn.XLOOKUP("Src_IsAny",'Scoring_Config'!$A:$A,'Scoring_Config'!$C:$C,10),0),"False,0")</f>
        <v>0</v>
      </c>
      <c r="Z980" cm="1">
        <f t="array" ref="Z980">IF(FALSE,"True," &amp; IF(_xlfn.XLOOKUP("Src_CIDR_Le_16",'Scoring_Config'!$A:$A,'Scoring_Config'!$D:$D,"Yes")="Yes",_xlfn.XLOOKUP("Src_CIDR_Le_16",'Scoring_Config'!$A:$A,'Scoring_Config'!$C:$C,10),0),"False,0")</f>
        <v>0</v>
      </c>
      <c r="AA980" cm="1">
        <f t="array" ref="AA980">IF(FALSE,"True," &amp; IF(_xlfn.XLOOKUP("Src_CIDR_17_22",'Scoring_Config'!$A:$A,'Scoring_Config'!$D:$D,"Yes")="Yes",_xlfn.XLOOKUP("Src_CIDR_17_22",'Scoring_Config'!$A:$A,'Scoring_Config'!$C:$C,5),0),"False,0")</f>
        <v>0</v>
      </c>
      <c r="AB980" cm="1">
        <f t="array" ref="AB980">IF(FALSE,"True," &amp; IF(_xlfn.XLOOKUP("Dst_IsAny",'Scoring_Config'!$A:$A,'Scoring_Config'!$D:$D,"Yes")="Yes",_xlfn.XLOOKUP("Dst_IsAny",'Scoring_Config'!$A:$A,'Scoring_Config'!$C:$C,10),0),"False,0")</f>
        <v>0</v>
      </c>
      <c r="AC980" cm="1">
        <f t="array" ref="AC980">IF(FALSE,"True," &amp; IF(_xlfn.XLOOKUP("Dst_CIDR_Le_16",'Scoring_Config'!$A:$A,'Scoring_Config'!$D:$D,"Yes")="Yes",_xlfn.XLOOKUP("Dst_CIDR_Le_16",'Scoring_Config'!$A:$A,'Scoring_Config'!$C:$C,10),0),"False,0")</f>
        <v>0</v>
      </c>
      <c r="AD980" cm="1">
        <f t="array" ref="AD980">IF(FALSE,"True," &amp; IF(_xlfn.XLOOKUP("Dst_CIDR_17_22",'Scoring_Config'!$A:$A,'Scoring_Config'!$D:$D,"Yes")="Yes",_xlfn.XLOOKUP("Dst_CIDR_17_22",'Scoring_Config'!$A:$A,'Scoring_Config'!$C:$C,5),0),"False,0")</f>
        <v>0</v>
      </c>
      <c r="AE980" cm="1">
        <f t="array" ref="AE980">IF(FALSE,"True," &amp; IF(_xlfn.XLOOKUP("SrcZone_IsAny",'Scoring_Config'!$A:$A,'Scoring_Config'!$D:$D,"Yes")="Yes",_xlfn.XLOOKUP("SrcZone_IsAny",'Scoring_Config'!$A:$A,'Scoring_Config'!$C:$C,10),0),"False,0")</f>
        <v>0</v>
      </c>
      <c r="AF980" cm="1">
        <f t="array" ref="AF980">IF(FALSE,"True," &amp; IF(_xlfn.XLOOKUP("DstZone_IsAny",'Scoring_Config'!$A:$A,'Scoring_Config'!$D:$D,"Yes")="Yes",_xlfn.XLOOKUP("DstZone_IsAny",'Scoring_Config'!$A:$A,'Scoring_Config'!$C:$C,10),0),"False,0")</f>
        <v>0</v>
      </c>
      <c r="AG980" cm="1">
        <f t="array" ref="AG98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80" cm="1">
        <f t="array" ref="AH980">IF(FALSE,"True," &amp; IF(_xlfn.XLOOKUP("App_Any_OR_RangeGt1000",'Scoring_Config'!$A:$A,'Scoring_Config'!$D:$D,"Yes")="Yes",_xlfn.XLOOKUP("App_Any_OR_RangeGt1000",'Scoring_Config'!$A:$A,'Scoring_Config'!$C:$C,10),0),"False,0")</f>
        <v>0</v>
      </c>
      <c r="AI980" cm="1">
        <f t="array" ref="AI980">IF(FALSE,"True," &amp; IF(_xlfn.XLOOKUP("Service_Insecure_Match",'Scoring_Config'!$A:$A,'Scoring_Config'!$D:$D,"Yes")="Yes",_xlfn.XLOOKUP("Service_Insecure_Match",'Scoring_Config'!$A:$A,'Scoring_Config'!$C:$C,5),0),"False,0")</f>
        <v>0</v>
      </c>
      <c r="AJ980" cm="1">
        <f t="array" ref="AJ980">IF(FALSE,"True," &amp; IF(_xlfn.XLOOKUP("Risky_Inbound",'Scoring_Config'!$A:$A,'Scoring_Config'!$D:$D,"Yes")="Yes",_xlfn.XLOOKUP("Risky_Inbound",'Scoring_Config'!$A:$A,'Scoring_Config'!$C:$C,50),0),"False,0")</f>
        <v>0</v>
      </c>
      <c r="AK980" cm="1">
        <f t="array" ref="AK980">IF(FALSE,"True," &amp; IF(_xlfn.XLOOKUP("Risky_Outbound",'Scoring_Config'!$A:$A,'Scoring_Config'!$D:$D,"Yes")="Yes",_xlfn.XLOOKUP("Risky_Outbound",'Scoring_Config'!$A:$A,'Scoring_Config'!$C:$C,25),0),"False,0")</f>
        <v>0</v>
      </c>
      <c r="AL980" t="s">
        <v>6699</v>
      </c>
      <c r="AM980" cm="1">
        <f t="array" ref="AM98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80" t="s">
        <v>6697</v>
      </c>
      <c r="AO980" t="s">
        <v>6697</v>
      </c>
      <c r="AP980" t="s">
        <v>6697</v>
      </c>
      <c r="AQ980" cm="1">
        <f t="array" ref="AQ980">IF(FALSE,"True," &amp; IF(_xlfn.XLOOKUP("Service_IsAny",'Scoring_Config'!$A:$A,'Scoring_Config'!$D:$D,"Yes")="Yes",_xlfn.XLOOKUP("Service_IsAny",'Scoring_Config'!$A:$A,'Scoring_Config'!$C:$C,0),0),"False,0")</f>
        <v>0</v>
      </c>
      <c r="AR980">
        <v>0</v>
      </c>
      <c r="AS980" cm="1">
        <f t="array" ref="AS980">IF(FALSE,"True," &amp; IF(_xlfn.XLOOKUP("Service_RangeGt1000",'Scoring_Config'!$A:$A,'Scoring_Config'!$D:$D,"Yes")="Yes",_xlfn.XLOOKUP("Service_RangeGt1000",'Scoring_Config'!$A:$A,'Scoring_Config'!$C:$C,0),0),"False,0")</f>
        <v>0</v>
      </c>
      <c r="AT980" cm="1">
        <f t="array" ref="AT980">IF(FALSE,"True," &amp; IF(_xlfn.XLOOKUP("App_IsAny",'Scoring_Config'!$A:$A,'Scoring_Config'!$D:$D,"Yes")="Yes",_xlfn.XLOOKUP("App_IsAny",'Scoring_Config'!$A:$A,'Scoring_Config'!$C:$C,0),0),"False,0")</f>
        <v>0</v>
      </c>
      <c r="AU980">
        <v>0</v>
      </c>
      <c r="AV980" cm="1">
        <f t="array" ref="AV980">IF(FALSE,"True," &amp; IF(_xlfn.XLOOKUP("App_RangeGt1000",'Scoring_Config'!$A:$A,'Scoring_Config'!$D:$D,"Yes")="Yes",_xlfn.XLOOKUP("App_RangeGt1000",'Scoring_Config'!$A:$A,'Scoring_Config'!$C:$C,0),0),"False,0")</f>
        <v>0</v>
      </c>
      <c r="AW980" cm="1">
        <f t="array" ref="AW980">IF(FALSE,"True," &amp; IF(_xlfn.XLOOKUP("Action_IsDenyOrDrop",'Scoring_Config'!$A:$A,'Scoring_Config'!$D:$D,"Yes")="Yes",_xlfn.XLOOKUP("Action_IsDenyOrDrop",'Scoring_Config'!$A:$A,'Scoring_Config'!$C:$C,0),0),"False,0")</f>
        <v>0</v>
      </c>
      <c r="AX980" cm="1">
        <f t="array" ref="AX980">IF(LEFT(AW980,4)="True",0,(IF(LEFT(Y980,4)="True",IF(_xlfn.XLOOKUP("Src_IsAny",'Scoring_Config'!$A:$A,'Scoring_Config'!$D:$D,"Yes")="Yes",_xlfn.XLOOKUP("Src_IsAny",'Scoring_Config'!$A:$A,'Scoring_Config'!$C:$C,10),0),0)+IF(LEFT(Z980,4)="True",IF(_xlfn.XLOOKUP("Src_CIDR_Le_16",'Scoring_Config'!$A:$A,'Scoring_Config'!$D:$D,"Yes")="Yes",_xlfn.XLOOKUP("Src_CIDR_Le_16",'Scoring_Config'!$A:$A,'Scoring_Config'!$C:$C,10),0),0)+IF(LEFT(AA980,4)="True",IF(_xlfn.XLOOKUP("Src_CIDR_17_22",'Scoring_Config'!$A:$A,'Scoring_Config'!$D:$D,"Yes")="Yes",_xlfn.XLOOKUP("Src_CIDR_17_22",'Scoring_Config'!$A:$A,'Scoring_Config'!$C:$C,5),0),0)+IF(LEFT(AB980,4)="True",IF(_xlfn.XLOOKUP("Dst_IsAny",'Scoring_Config'!$A:$A,'Scoring_Config'!$D:$D,"Yes")="Yes",_xlfn.XLOOKUP("Dst_IsAny",'Scoring_Config'!$A:$A,'Scoring_Config'!$C:$C,10),0),0)+IF(LEFT(AC980,4)="True",IF(_xlfn.XLOOKUP("Dst_CIDR_Le_16",'Scoring_Config'!$A:$A,'Scoring_Config'!$D:$D,"Yes")="Yes",_xlfn.XLOOKUP("Dst_CIDR_Le_16",'Scoring_Config'!$A:$A,'Scoring_Config'!$C:$C,10),0),0)+IF(LEFT(AD980,4)="True",IF(_xlfn.XLOOKUP("Dst_CIDR_17_22",'Scoring_Config'!$A:$A,'Scoring_Config'!$D:$D,"Yes")="Yes",_xlfn.XLOOKUP("Dst_CIDR_17_22",'Scoring_Config'!$A:$A,'Scoring_Config'!$C:$C,5),0),0)+IF(LEFT(AE980,4)="True",IF(_xlfn.XLOOKUP("SrcZone_IsAny",'Scoring_Config'!$A:$A,'Scoring_Config'!$D:$D,"Yes")="Yes",_xlfn.XLOOKUP("SrcZone_IsAny",'Scoring_Config'!$A:$A,'Scoring_Config'!$C:$C,10),0),0)+IF(LEFT(AF980,4)="True",IF(_xlfn.XLOOKUP("DstZone_IsAny",'Scoring_Config'!$A:$A,'Scoring_Config'!$D:$D,"Yes")="Yes",_xlfn.XLOOKUP("DstZone_IsAny",'Scoring_Config'!$A:$A,'Scoring_Config'!$C:$C,10),0),0)+IF(LEFT(AG980,4)="True",IF(_xlfn.XLOOKUP("Service_Any_OR_RangeGt1000",'Scoring_Config'!$A:$A,'Scoring_Config'!$D:$D,"Yes")="Yes",_xlfn.XLOOKUP("Service_Any_OR_RangeGt1000",'Scoring_Config'!$A:$A,'Scoring_Config'!$C:$C,10),0),0)+IF(LEFT(AH980,4)="True",IF(_xlfn.XLOOKUP("App_Any_OR_RangeGt1000",'Scoring_Config'!$A:$A,'Scoring_Config'!$D:$D,"Yes")="Yes",_xlfn.XLOOKUP("App_Any_OR_RangeGt1000",'Scoring_Config'!$A:$A,'Scoring_Config'!$C:$C,10),0),0)+IF(LEFT(AI980,4)="True",IF(_xlfn.XLOOKUP("Service_Insecure_Match",'Scoring_Config'!$A:$A,'Scoring_Config'!$D:$D,"Yes")="Yes",_xlfn.XLOOKUP("Service_Insecure_Match",'Scoring_Config'!$A:$A,'Scoring_Config'!$C:$C,5),0),0)+IF(LEFT(AJ980,4)="True",IF(_xlfn.XLOOKUP("Risky_Inbound",'Scoring_Config'!$A:$A,'Scoring_Config'!$D:$D,"Yes")="Yes",_xlfn.XLOOKUP("Risky_Inbound",'Scoring_Config'!$A:$A,'Scoring_Config'!$C:$C,50),0),0)+IF(LEFT(AK980,4)="True",IF(_xlfn.XLOOKUP("Risky_Outbound",'Scoring_Config'!$A:$A,'Scoring_Config'!$D:$D,"Yes")="Yes",_xlfn.XLOOKUP("Risky_Outbound",'Scoring_Config'!$A:$A,'Scoring_Config'!$C:$C,25),0),0)+IF(LEFT(AZ980,4)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980,FIND(",",AL980)+1,100)),0)+IF(LEFT(AM980,4)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980,FIND(",",AN980)+1,100)),0)+IF(_xlfn.XLOOKUP("Profile_Scoring",'Scoring_Config'!$A:$A,'Scoring_Config'!$D:$D,"Yes")="Yes",VALUE(MID(AO980,FIND(",",AO980)+1,100)),0)+IF(_xlfn.XLOOKUP("Options_Scoring",'Scoring_Config'!$A:$A,'Scoring_Config'!$D:$D,"Yes")="Yes",VALUE(MID(AP980,FIND(",",AP980)+1,100)),0)))</f>
        <v>0</v>
      </c>
      <c r="AZ980" cm="1">
        <f t="array" ref="AZ980">IF(FALSE,"True," &amp; IF(_xlfn.XLOOKUP("Migrate_Insecure",'Scoring_Config'!$A:$A,'Scoring_Config'!$D:$D,"Yes")="Yes",_xlfn.XLOOKUP("Migrate_Insecure",'Scoring_Config'!$A:$A,'Scoring_Config'!$C:$C,10),0),"False,0")</f>
        <v>0</v>
      </c>
    </row>
    <row r="981" spans="1:52">
      <c r="A981" t="s">
        <v>1979</v>
      </c>
      <c r="B981" t="s">
        <v>2954</v>
      </c>
      <c r="C981" t="s">
        <v>3542</v>
      </c>
      <c r="D981" t="s">
        <v>3545</v>
      </c>
      <c r="E981" t="s">
        <v>3563</v>
      </c>
      <c r="F981" t="s">
        <v>3933</v>
      </c>
      <c r="G981" t="s">
        <v>558</v>
      </c>
      <c r="H981" t="s">
        <v>174</v>
      </c>
      <c r="I981" t="s">
        <v>3573</v>
      </c>
      <c r="J981" t="s">
        <v>97</v>
      </c>
      <c r="K981" t="s">
        <v>1667</v>
      </c>
      <c r="L981" t="s">
        <v>1327</v>
      </c>
      <c r="M981" t="s">
        <v>1974</v>
      </c>
      <c r="N981" t="s">
        <v>4315</v>
      </c>
      <c r="O981" t="s">
        <v>4319</v>
      </c>
      <c r="P981" t="s">
        <v>4322</v>
      </c>
      <c r="Q981" t="s">
        <v>5012</v>
      </c>
      <c r="R981" t="s">
        <v>5440</v>
      </c>
      <c r="S981" t="s">
        <v>5440</v>
      </c>
      <c r="T981" t="s">
        <v>5792</v>
      </c>
      <c r="U981" t="s">
        <v>6431</v>
      </c>
      <c r="Y981" cm="1">
        <f t="array" ref="Y981">IF(FALSE,"True," &amp; IF(_xlfn.XLOOKUP("Src_IsAny",'Scoring_Config'!$A:$A,'Scoring_Config'!$D:$D,"Yes")="Yes",_xlfn.XLOOKUP("Src_IsAny",'Scoring_Config'!$A:$A,'Scoring_Config'!$C:$C,10),0),"False,0")</f>
        <v>0</v>
      </c>
      <c r="Z981" cm="1">
        <f t="array" ref="Z981">IF(FALSE,"True," &amp; IF(_xlfn.XLOOKUP("Src_CIDR_Le_16",'Scoring_Config'!$A:$A,'Scoring_Config'!$D:$D,"Yes")="Yes",_xlfn.XLOOKUP("Src_CIDR_Le_16",'Scoring_Config'!$A:$A,'Scoring_Config'!$C:$C,10),0),"False,0")</f>
        <v>0</v>
      </c>
      <c r="AA981" cm="1">
        <f t="array" ref="AA981">IF(FALSE,"True," &amp; IF(_xlfn.XLOOKUP("Src_CIDR_17_22",'Scoring_Config'!$A:$A,'Scoring_Config'!$D:$D,"Yes")="Yes",_xlfn.XLOOKUP("Src_CIDR_17_22",'Scoring_Config'!$A:$A,'Scoring_Config'!$C:$C,5),0),"False,0")</f>
        <v>0</v>
      </c>
      <c r="AB981" cm="1">
        <f t="array" ref="AB981">IF(FALSE,"True," &amp; IF(_xlfn.XLOOKUP("Dst_IsAny",'Scoring_Config'!$A:$A,'Scoring_Config'!$D:$D,"Yes")="Yes",_xlfn.XLOOKUP("Dst_IsAny",'Scoring_Config'!$A:$A,'Scoring_Config'!$C:$C,10),0),"False,0")</f>
        <v>0</v>
      </c>
      <c r="AC981" cm="1">
        <f t="array" ref="AC981">IF(FALSE,"True," &amp; IF(_xlfn.XLOOKUP("Dst_CIDR_Le_16",'Scoring_Config'!$A:$A,'Scoring_Config'!$D:$D,"Yes")="Yes",_xlfn.XLOOKUP("Dst_CIDR_Le_16",'Scoring_Config'!$A:$A,'Scoring_Config'!$C:$C,10),0),"False,0")</f>
        <v>0</v>
      </c>
      <c r="AD981" cm="1">
        <f t="array" ref="AD981">IF(FALSE,"True," &amp; IF(_xlfn.XLOOKUP("Dst_CIDR_17_22",'Scoring_Config'!$A:$A,'Scoring_Config'!$D:$D,"Yes")="Yes",_xlfn.XLOOKUP("Dst_CIDR_17_22",'Scoring_Config'!$A:$A,'Scoring_Config'!$C:$C,5),0),"False,0")</f>
        <v>0</v>
      </c>
      <c r="AE981" cm="1">
        <f t="array" ref="AE981">IF(FALSE,"True," &amp; IF(_xlfn.XLOOKUP("SrcZone_IsAny",'Scoring_Config'!$A:$A,'Scoring_Config'!$D:$D,"Yes")="Yes",_xlfn.XLOOKUP("SrcZone_IsAny",'Scoring_Config'!$A:$A,'Scoring_Config'!$C:$C,10),0),"False,0")</f>
        <v>0</v>
      </c>
      <c r="AF981" cm="1">
        <f t="array" ref="AF981">IF(FALSE,"True," &amp; IF(_xlfn.XLOOKUP("DstZone_IsAny",'Scoring_Config'!$A:$A,'Scoring_Config'!$D:$D,"Yes")="Yes",_xlfn.XLOOKUP("DstZone_IsAny",'Scoring_Config'!$A:$A,'Scoring_Config'!$C:$C,10),0),"False,0")</f>
        <v>0</v>
      </c>
      <c r="AG981" cm="1">
        <f t="array" ref="AG98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81" cm="1">
        <f t="array" ref="AH981">IF(FALSE,"True," &amp; IF(_xlfn.XLOOKUP("App_Any_OR_RangeGt1000",'Scoring_Config'!$A:$A,'Scoring_Config'!$D:$D,"Yes")="Yes",_xlfn.XLOOKUP("App_Any_OR_RangeGt1000",'Scoring_Config'!$A:$A,'Scoring_Config'!$C:$C,10),0),"False,0")</f>
        <v>0</v>
      </c>
      <c r="AI981" cm="1">
        <f t="array" ref="AI981">IF(FALSE,"True," &amp; IF(_xlfn.XLOOKUP("Service_Insecure_Match",'Scoring_Config'!$A:$A,'Scoring_Config'!$D:$D,"Yes")="Yes",_xlfn.XLOOKUP("Service_Insecure_Match",'Scoring_Config'!$A:$A,'Scoring_Config'!$C:$C,5),0),"False,0")</f>
        <v>0</v>
      </c>
      <c r="AJ981" cm="1">
        <f t="array" ref="AJ981">IF(FALSE,"True," &amp; IF(_xlfn.XLOOKUP("Risky_Inbound",'Scoring_Config'!$A:$A,'Scoring_Config'!$D:$D,"Yes")="Yes",_xlfn.XLOOKUP("Risky_Inbound",'Scoring_Config'!$A:$A,'Scoring_Config'!$C:$C,50),0),"False,0")</f>
        <v>0</v>
      </c>
      <c r="AK981" cm="1">
        <f t="array" ref="AK981">IF(FALSE,"True," &amp; IF(_xlfn.XLOOKUP("Risky_Outbound",'Scoring_Config'!$A:$A,'Scoring_Config'!$D:$D,"Yes")="Yes",_xlfn.XLOOKUP("Risky_Outbound",'Scoring_Config'!$A:$A,'Scoring_Config'!$C:$C,25),0),"False,0")</f>
        <v>0</v>
      </c>
      <c r="AL981" t="s">
        <v>6697</v>
      </c>
      <c r="AM981" cm="1">
        <f t="array" ref="AM98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81" t="s">
        <v>6697</v>
      </c>
      <c r="AO981" t="s">
        <v>6697</v>
      </c>
      <c r="AP981" t="s">
        <v>6697</v>
      </c>
      <c r="AQ981" cm="1">
        <f t="array" ref="AQ981">IF(FALSE,"True," &amp; IF(_xlfn.XLOOKUP("Service_IsAny",'Scoring_Config'!$A:$A,'Scoring_Config'!$D:$D,"Yes")="Yes",_xlfn.XLOOKUP("Service_IsAny",'Scoring_Config'!$A:$A,'Scoring_Config'!$C:$C,0),0),"False,0")</f>
        <v>0</v>
      </c>
      <c r="AR981">
        <v>0</v>
      </c>
      <c r="AS981" cm="1">
        <f t="array" ref="AS981">IF(FALSE,"True," &amp; IF(_xlfn.XLOOKUP("Service_RangeGt1000",'Scoring_Config'!$A:$A,'Scoring_Config'!$D:$D,"Yes")="Yes",_xlfn.XLOOKUP("Service_RangeGt1000",'Scoring_Config'!$A:$A,'Scoring_Config'!$C:$C,0),0),"False,0")</f>
        <v>0</v>
      </c>
      <c r="AT981" cm="1">
        <f t="array" ref="AT981">IF(FALSE,"True," &amp; IF(_xlfn.XLOOKUP("App_IsAny",'Scoring_Config'!$A:$A,'Scoring_Config'!$D:$D,"Yes")="Yes",_xlfn.XLOOKUP("App_IsAny",'Scoring_Config'!$A:$A,'Scoring_Config'!$C:$C,0),0),"False,0")</f>
        <v>0</v>
      </c>
      <c r="AU981">
        <v>1</v>
      </c>
      <c r="AV981" cm="1">
        <f t="array" ref="AV981">IF(FALSE,"True," &amp; IF(_xlfn.XLOOKUP("App_RangeGt1000",'Scoring_Config'!$A:$A,'Scoring_Config'!$D:$D,"Yes")="Yes",_xlfn.XLOOKUP("App_RangeGt1000",'Scoring_Config'!$A:$A,'Scoring_Config'!$C:$C,0),0),"False,0")</f>
        <v>0</v>
      </c>
      <c r="AW981" cm="1">
        <f t="array" ref="AW981">IF(FALSE,"True," &amp; IF(_xlfn.XLOOKUP("Action_IsDenyOrDrop",'Scoring_Config'!$A:$A,'Scoring_Config'!$D:$D,"Yes")="Yes",_xlfn.XLOOKUP("Action_IsDenyOrDrop",'Scoring_Config'!$A:$A,'Scoring_Config'!$C:$C,0),0),"False,0")</f>
        <v>0</v>
      </c>
      <c r="AX981" cm="1">
        <f t="array" ref="AX981">IF(LEFT(AW981,4)="True",0,(IF(LEFT(Y981,4)="True",IF(_xlfn.XLOOKUP("Src_IsAny",'Scoring_Config'!$A:$A,'Scoring_Config'!$D:$D,"Yes")="Yes",_xlfn.XLOOKUP("Src_IsAny",'Scoring_Config'!$A:$A,'Scoring_Config'!$C:$C,10),0),0)+IF(LEFT(Z981,4)="True",IF(_xlfn.XLOOKUP("Src_CIDR_Le_16",'Scoring_Config'!$A:$A,'Scoring_Config'!$D:$D,"Yes")="Yes",_xlfn.XLOOKUP("Src_CIDR_Le_16",'Scoring_Config'!$A:$A,'Scoring_Config'!$C:$C,10),0),0)+IF(LEFT(AA981,4)="True",IF(_xlfn.XLOOKUP("Src_CIDR_17_22",'Scoring_Config'!$A:$A,'Scoring_Config'!$D:$D,"Yes")="Yes",_xlfn.XLOOKUP("Src_CIDR_17_22",'Scoring_Config'!$A:$A,'Scoring_Config'!$C:$C,5),0),0)+IF(LEFT(AB981,4)="True",IF(_xlfn.XLOOKUP("Dst_IsAny",'Scoring_Config'!$A:$A,'Scoring_Config'!$D:$D,"Yes")="Yes",_xlfn.XLOOKUP("Dst_IsAny",'Scoring_Config'!$A:$A,'Scoring_Config'!$C:$C,10),0),0)+IF(LEFT(AC981,4)="True",IF(_xlfn.XLOOKUP("Dst_CIDR_Le_16",'Scoring_Config'!$A:$A,'Scoring_Config'!$D:$D,"Yes")="Yes",_xlfn.XLOOKUP("Dst_CIDR_Le_16",'Scoring_Config'!$A:$A,'Scoring_Config'!$C:$C,10),0),0)+IF(LEFT(AD981,4)="True",IF(_xlfn.XLOOKUP("Dst_CIDR_17_22",'Scoring_Config'!$A:$A,'Scoring_Config'!$D:$D,"Yes")="Yes",_xlfn.XLOOKUP("Dst_CIDR_17_22",'Scoring_Config'!$A:$A,'Scoring_Config'!$C:$C,5),0),0)+IF(LEFT(AE981,4)="True",IF(_xlfn.XLOOKUP("SrcZone_IsAny",'Scoring_Config'!$A:$A,'Scoring_Config'!$D:$D,"Yes")="Yes",_xlfn.XLOOKUP("SrcZone_IsAny",'Scoring_Config'!$A:$A,'Scoring_Config'!$C:$C,10),0),0)+IF(LEFT(AF981,4)="True",IF(_xlfn.XLOOKUP("DstZone_IsAny",'Scoring_Config'!$A:$A,'Scoring_Config'!$D:$D,"Yes")="Yes",_xlfn.XLOOKUP("DstZone_IsAny",'Scoring_Config'!$A:$A,'Scoring_Config'!$C:$C,10),0),0)+IF(LEFT(AG981,4)="True",IF(_xlfn.XLOOKUP("Service_Any_OR_RangeGt1000",'Scoring_Config'!$A:$A,'Scoring_Config'!$D:$D,"Yes")="Yes",_xlfn.XLOOKUP("Service_Any_OR_RangeGt1000",'Scoring_Config'!$A:$A,'Scoring_Config'!$C:$C,10),0),0)+IF(LEFT(AH981,4)="True",IF(_xlfn.XLOOKUP("App_Any_OR_RangeGt1000",'Scoring_Config'!$A:$A,'Scoring_Config'!$D:$D,"Yes")="Yes",_xlfn.XLOOKUP("App_Any_OR_RangeGt1000",'Scoring_Config'!$A:$A,'Scoring_Config'!$C:$C,10),0),0)+IF(LEFT(AI981,4)="True",IF(_xlfn.XLOOKUP("Service_Insecure_Match",'Scoring_Config'!$A:$A,'Scoring_Config'!$D:$D,"Yes")="Yes",_xlfn.XLOOKUP("Service_Insecure_Match",'Scoring_Config'!$A:$A,'Scoring_Config'!$C:$C,5),0),0)+IF(LEFT(AJ981,4)="True",IF(_xlfn.XLOOKUP("Risky_Inbound",'Scoring_Config'!$A:$A,'Scoring_Config'!$D:$D,"Yes")="Yes",_xlfn.XLOOKUP("Risky_Inbound",'Scoring_Config'!$A:$A,'Scoring_Config'!$C:$C,50),0),0)+IF(LEFT(AK981,4)="True",IF(_xlfn.XLOOKUP("Risky_Outbound",'Scoring_Config'!$A:$A,'Scoring_Config'!$D:$D,"Yes")="Yes",_xlfn.XLOOKUP("Risky_Outbound",'Scoring_Config'!$A:$A,'Scoring_Config'!$C:$C,25),0),0)+IF(LEFT(AZ981,4)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981,FIND(",",AL981)+1,100)),0)+IF(LEFT(AM981,4)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981,FIND(",",AN981)+1,100)),0)+IF(_xlfn.XLOOKUP("Profile_Scoring",'Scoring_Config'!$A:$A,'Scoring_Config'!$D:$D,"Yes")="Yes",VALUE(MID(AO981,FIND(",",AO981)+1,100)),0)+IF(_xlfn.XLOOKUP("Options_Scoring",'Scoring_Config'!$A:$A,'Scoring_Config'!$D:$D,"Yes")="Yes",VALUE(MID(AP981,FIND(",",AP981)+1,100)),0)))</f>
        <v>0</v>
      </c>
      <c r="AZ981" cm="1">
        <f t="array" ref="AZ981">IF(FALSE,"True," &amp; IF(_xlfn.XLOOKUP("Migrate_Insecure",'Scoring_Config'!$A:$A,'Scoring_Config'!$D:$D,"Yes")="Yes",_xlfn.XLOOKUP("Migrate_Insecure",'Scoring_Config'!$A:$A,'Scoring_Config'!$C:$C,10),0),"False,0")</f>
        <v>0</v>
      </c>
    </row>
    <row r="982" spans="1:52">
      <c r="A982" t="s">
        <v>1979</v>
      </c>
      <c r="B982" t="s">
        <v>2955</v>
      </c>
      <c r="C982" t="s">
        <v>3542</v>
      </c>
      <c r="D982" t="s">
        <v>3545</v>
      </c>
      <c r="E982" t="s">
        <v>3563</v>
      </c>
      <c r="F982" t="s">
        <v>3934</v>
      </c>
      <c r="G982" t="s">
        <v>558</v>
      </c>
      <c r="H982" t="s">
        <v>174</v>
      </c>
      <c r="I982" t="s">
        <v>3934</v>
      </c>
      <c r="J982" t="s">
        <v>558</v>
      </c>
      <c r="K982" t="s">
        <v>1667</v>
      </c>
      <c r="L982" t="s">
        <v>1327</v>
      </c>
      <c r="M982" t="s">
        <v>1974</v>
      </c>
      <c r="N982" t="s">
        <v>4315</v>
      </c>
      <c r="O982" t="s">
        <v>4319</v>
      </c>
      <c r="P982" t="s">
        <v>4322</v>
      </c>
      <c r="Q982" t="s">
        <v>5013</v>
      </c>
      <c r="R982" t="s">
        <v>5440</v>
      </c>
      <c r="S982" t="s">
        <v>5440</v>
      </c>
      <c r="T982" t="s">
        <v>5792</v>
      </c>
      <c r="U982" t="s">
        <v>6431</v>
      </c>
      <c r="Y982" cm="1">
        <f t="array" ref="Y982">IF(FALSE,"True," &amp; IF(_xlfn.XLOOKUP("Src_IsAny",'Scoring_Config'!$A:$A,'Scoring_Config'!$D:$D,"Yes")="Yes",_xlfn.XLOOKUP("Src_IsAny",'Scoring_Config'!$A:$A,'Scoring_Config'!$C:$C,10),0),"False,0")</f>
        <v>0</v>
      </c>
      <c r="Z982" cm="1">
        <f t="array" ref="Z982">IF(FALSE,"True," &amp; IF(_xlfn.XLOOKUP("Src_CIDR_Le_16",'Scoring_Config'!$A:$A,'Scoring_Config'!$D:$D,"Yes")="Yes",_xlfn.XLOOKUP("Src_CIDR_Le_16",'Scoring_Config'!$A:$A,'Scoring_Config'!$C:$C,10),0),"False,0")</f>
        <v>0</v>
      </c>
      <c r="AA982" cm="1">
        <f t="array" ref="AA982">IF(FALSE,"True," &amp; IF(_xlfn.XLOOKUP("Src_CIDR_17_22",'Scoring_Config'!$A:$A,'Scoring_Config'!$D:$D,"Yes")="Yes",_xlfn.XLOOKUP("Src_CIDR_17_22",'Scoring_Config'!$A:$A,'Scoring_Config'!$C:$C,5),0),"False,0")</f>
        <v>0</v>
      </c>
      <c r="AB982" cm="1">
        <f t="array" ref="AB982">IF(FALSE,"True," &amp; IF(_xlfn.XLOOKUP("Dst_IsAny",'Scoring_Config'!$A:$A,'Scoring_Config'!$D:$D,"Yes")="Yes",_xlfn.XLOOKUP("Dst_IsAny",'Scoring_Config'!$A:$A,'Scoring_Config'!$C:$C,10),0),"False,0")</f>
        <v>0</v>
      </c>
      <c r="AC982" cm="1">
        <f t="array" ref="AC982">IF(FALSE,"True," &amp; IF(_xlfn.XLOOKUP("Dst_CIDR_Le_16",'Scoring_Config'!$A:$A,'Scoring_Config'!$D:$D,"Yes")="Yes",_xlfn.XLOOKUP("Dst_CIDR_Le_16",'Scoring_Config'!$A:$A,'Scoring_Config'!$C:$C,10),0),"False,0")</f>
        <v>0</v>
      </c>
      <c r="AD982" cm="1">
        <f t="array" ref="AD982">IF(FALSE,"True," &amp; IF(_xlfn.XLOOKUP("Dst_CIDR_17_22",'Scoring_Config'!$A:$A,'Scoring_Config'!$D:$D,"Yes")="Yes",_xlfn.XLOOKUP("Dst_CIDR_17_22",'Scoring_Config'!$A:$A,'Scoring_Config'!$C:$C,5),0),"False,0")</f>
        <v>0</v>
      </c>
      <c r="AE982" cm="1">
        <f t="array" ref="AE982">IF(FALSE,"True," &amp; IF(_xlfn.XLOOKUP("SrcZone_IsAny",'Scoring_Config'!$A:$A,'Scoring_Config'!$D:$D,"Yes")="Yes",_xlfn.XLOOKUP("SrcZone_IsAny",'Scoring_Config'!$A:$A,'Scoring_Config'!$C:$C,10),0),"False,0")</f>
        <v>0</v>
      </c>
      <c r="AF982" cm="1">
        <f t="array" ref="AF982">IF(FALSE,"True," &amp; IF(_xlfn.XLOOKUP("DstZone_IsAny",'Scoring_Config'!$A:$A,'Scoring_Config'!$D:$D,"Yes")="Yes",_xlfn.XLOOKUP("DstZone_IsAny",'Scoring_Config'!$A:$A,'Scoring_Config'!$C:$C,10),0),"False,0")</f>
        <v>0</v>
      </c>
      <c r="AG982" cm="1">
        <f t="array" ref="AG98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82" cm="1">
        <f t="array" ref="AH982">IF(FALSE,"True," &amp; IF(_xlfn.XLOOKUP("App_Any_OR_RangeGt1000",'Scoring_Config'!$A:$A,'Scoring_Config'!$D:$D,"Yes")="Yes",_xlfn.XLOOKUP("App_Any_OR_RangeGt1000",'Scoring_Config'!$A:$A,'Scoring_Config'!$C:$C,10),0),"False,0")</f>
        <v>0</v>
      </c>
      <c r="AI982" cm="1">
        <f t="array" ref="AI982">IF(FALSE,"True," &amp; IF(_xlfn.XLOOKUP("Service_Insecure_Match",'Scoring_Config'!$A:$A,'Scoring_Config'!$D:$D,"Yes")="Yes",_xlfn.XLOOKUP("Service_Insecure_Match",'Scoring_Config'!$A:$A,'Scoring_Config'!$C:$C,5),0),"False,0")</f>
        <v>0</v>
      </c>
      <c r="AJ982" cm="1">
        <f t="array" ref="AJ982">IF(FALSE,"True," &amp; IF(_xlfn.XLOOKUP("Risky_Inbound",'Scoring_Config'!$A:$A,'Scoring_Config'!$D:$D,"Yes")="Yes",_xlfn.XLOOKUP("Risky_Inbound",'Scoring_Config'!$A:$A,'Scoring_Config'!$C:$C,50),0),"False,0")</f>
        <v>0</v>
      </c>
      <c r="AK982" cm="1">
        <f t="array" ref="AK982">IF(FALSE,"True," &amp; IF(_xlfn.XLOOKUP("Risky_Outbound",'Scoring_Config'!$A:$A,'Scoring_Config'!$D:$D,"Yes")="Yes",_xlfn.XLOOKUP("Risky_Outbound",'Scoring_Config'!$A:$A,'Scoring_Config'!$C:$C,25),0),"False,0")</f>
        <v>0</v>
      </c>
      <c r="AL982" t="s">
        <v>6697</v>
      </c>
      <c r="AM982" cm="1">
        <f t="array" ref="AM98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82" t="s">
        <v>6697</v>
      </c>
      <c r="AO982" t="s">
        <v>6697</v>
      </c>
      <c r="AP982" t="s">
        <v>6697</v>
      </c>
      <c r="AQ982" cm="1">
        <f t="array" ref="AQ982">IF(FALSE,"True," &amp; IF(_xlfn.XLOOKUP("Service_IsAny",'Scoring_Config'!$A:$A,'Scoring_Config'!$D:$D,"Yes")="Yes",_xlfn.XLOOKUP("Service_IsAny",'Scoring_Config'!$A:$A,'Scoring_Config'!$C:$C,0),0),"False,0")</f>
        <v>0</v>
      </c>
      <c r="AR982">
        <v>0</v>
      </c>
      <c r="AS982" cm="1">
        <f t="array" ref="AS982">IF(FALSE,"True," &amp; IF(_xlfn.XLOOKUP("Service_RangeGt1000",'Scoring_Config'!$A:$A,'Scoring_Config'!$D:$D,"Yes")="Yes",_xlfn.XLOOKUP("Service_RangeGt1000",'Scoring_Config'!$A:$A,'Scoring_Config'!$C:$C,0),0),"False,0")</f>
        <v>0</v>
      </c>
      <c r="AT982" cm="1">
        <f t="array" ref="AT982">IF(FALSE,"True," &amp; IF(_xlfn.XLOOKUP("App_IsAny",'Scoring_Config'!$A:$A,'Scoring_Config'!$D:$D,"Yes")="Yes",_xlfn.XLOOKUP("App_IsAny",'Scoring_Config'!$A:$A,'Scoring_Config'!$C:$C,0),0),"False,0")</f>
        <v>0</v>
      </c>
      <c r="AU982">
        <v>1</v>
      </c>
      <c r="AV982" cm="1">
        <f t="array" ref="AV982">IF(FALSE,"True," &amp; IF(_xlfn.XLOOKUP("App_RangeGt1000",'Scoring_Config'!$A:$A,'Scoring_Config'!$D:$D,"Yes")="Yes",_xlfn.XLOOKUP("App_RangeGt1000",'Scoring_Config'!$A:$A,'Scoring_Config'!$C:$C,0),0),"False,0")</f>
        <v>0</v>
      </c>
      <c r="AW982" cm="1">
        <f t="array" ref="AW982">IF(FALSE,"True," &amp; IF(_xlfn.XLOOKUP("Action_IsDenyOrDrop",'Scoring_Config'!$A:$A,'Scoring_Config'!$D:$D,"Yes")="Yes",_xlfn.XLOOKUP("Action_IsDenyOrDrop",'Scoring_Config'!$A:$A,'Scoring_Config'!$C:$C,0),0),"False,0")</f>
        <v>0</v>
      </c>
      <c r="AX982" cm="1">
        <f t="array" ref="AX982">IF(LEFT(AW982,4)="True",0,(IF(LEFT(Y982,4)="True",IF(_xlfn.XLOOKUP("Src_IsAny",'Scoring_Config'!$A:$A,'Scoring_Config'!$D:$D,"Yes")="Yes",_xlfn.XLOOKUP("Src_IsAny",'Scoring_Config'!$A:$A,'Scoring_Config'!$C:$C,10),0),0)+IF(LEFT(Z982,4)="True",IF(_xlfn.XLOOKUP("Src_CIDR_Le_16",'Scoring_Config'!$A:$A,'Scoring_Config'!$D:$D,"Yes")="Yes",_xlfn.XLOOKUP("Src_CIDR_Le_16",'Scoring_Config'!$A:$A,'Scoring_Config'!$C:$C,10),0),0)+IF(LEFT(AA982,4)="True",IF(_xlfn.XLOOKUP("Src_CIDR_17_22",'Scoring_Config'!$A:$A,'Scoring_Config'!$D:$D,"Yes")="Yes",_xlfn.XLOOKUP("Src_CIDR_17_22",'Scoring_Config'!$A:$A,'Scoring_Config'!$C:$C,5),0),0)+IF(LEFT(AB982,4)="True",IF(_xlfn.XLOOKUP("Dst_IsAny",'Scoring_Config'!$A:$A,'Scoring_Config'!$D:$D,"Yes")="Yes",_xlfn.XLOOKUP("Dst_IsAny",'Scoring_Config'!$A:$A,'Scoring_Config'!$C:$C,10),0),0)+IF(LEFT(AC982,4)="True",IF(_xlfn.XLOOKUP("Dst_CIDR_Le_16",'Scoring_Config'!$A:$A,'Scoring_Config'!$D:$D,"Yes")="Yes",_xlfn.XLOOKUP("Dst_CIDR_Le_16",'Scoring_Config'!$A:$A,'Scoring_Config'!$C:$C,10),0),0)+IF(LEFT(AD982,4)="True",IF(_xlfn.XLOOKUP("Dst_CIDR_17_22",'Scoring_Config'!$A:$A,'Scoring_Config'!$D:$D,"Yes")="Yes",_xlfn.XLOOKUP("Dst_CIDR_17_22",'Scoring_Config'!$A:$A,'Scoring_Config'!$C:$C,5),0),0)+IF(LEFT(AE982,4)="True",IF(_xlfn.XLOOKUP("SrcZone_IsAny",'Scoring_Config'!$A:$A,'Scoring_Config'!$D:$D,"Yes")="Yes",_xlfn.XLOOKUP("SrcZone_IsAny",'Scoring_Config'!$A:$A,'Scoring_Config'!$C:$C,10),0),0)+IF(LEFT(AF982,4)="True",IF(_xlfn.XLOOKUP("DstZone_IsAny",'Scoring_Config'!$A:$A,'Scoring_Config'!$D:$D,"Yes")="Yes",_xlfn.XLOOKUP("DstZone_IsAny",'Scoring_Config'!$A:$A,'Scoring_Config'!$C:$C,10),0),0)+IF(LEFT(AG982,4)="True",IF(_xlfn.XLOOKUP("Service_Any_OR_RangeGt1000",'Scoring_Config'!$A:$A,'Scoring_Config'!$D:$D,"Yes")="Yes",_xlfn.XLOOKUP("Service_Any_OR_RangeGt1000",'Scoring_Config'!$A:$A,'Scoring_Config'!$C:$C,10),0),0)+IF(LEFT(AH982,4)="True",IF(_xlfn.XLOOKUP("App_Any_OR_RangeGt1000",'Scoring_Config'!$A:$A,'Scoring_Config'!$D:$D,"Yes")="Yes",_xlfn.XLOOKUP("App_Any_OR_RangeGt1000",'Scoring_Config'!$A:$A,'Scoring_Config'!$C:$C,10),0),0)+IF(LEFT(AI982,4)="True",IF(_xlfn.XLOOKUP("Service_Insecure_Match",'Scoring_Config'!$A:$A,'Scoring_Config'!$D:$D,"Yes")="Yes",_xlfn.XLOOKUP("Service_Insecure_Match",'Scoring_Config'!$A:$A,'Scoring_Config'!$C:$C,5),0),0)+IF(LEFT(AJ982,4)="True",IF(_xlfn.XLOOKUP("Risky_Inbound",'Scoring_Config'!$A:$A,'Scoring_Config'!$D:$D,"Yes")="Yes",_xlfn.XLOOKUP("Risky_Inbound",'Scoring_Config'!$A:$A,'Scoring_Config'!$C:$C,50),0),0)+IF(LEFT(AK982,4)="True",IF(_xlfn.XLOOKUP("Risky_Outbound",'Scoring_Config'!$A:$A,'Scoring_Config'!$D:$D,"Yes")="Yes",_xlfn.XLOOKUP("Risky_Outbound",'Scoring_Config'!$A:$A,'Scoring_Config'!$C:$C,25),0),0)+IF(LEFT(AZ982,4)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982,FIND(",",AL982)+1,100)),0)+IF(LEFT(AM982,4)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982,FIND(",",AN982)+1,100)),0)+IF(_xlfn.XLOOKUP("Profile_Scoring",'Scoring_Config'!$A:$A,'Scoring_Config'!$D:$D,"Yes")="Yes",VALUE(MID(AO982,FIND(",",AO982)+1,100)),0)+IF(_xlfn.XLOOKUP("Options_Scoring",'Scoring_Config'!$A:$A,'Scoring_Config'!$D:$D,"Yes")="Yes",VALUE(MID(AP982,FIND(",",AP982)+1,100)),0)))</f>
        <v>0</v>
      </c>
      <c r="AZ982" cm="1">
        <f t="array" ref="AZ982">IF(FALSE,"True," &amp; IF(_xlfn.XLOOKUP("Migrate_Insecure",'Scoring_Config'!$A:$A,'Scoring_Config'!$D:$D,"Yes")="Yes",_xlfn.XLOOKUP("Migrate_Insecure",'Scoring_Config'!$A:$A,'Scoring_Config'!$C:$C,10),0),"False,0")</f>
        <v>0</v>
      </c>
    </row>
    <row r="983" spans="1:52">
      <c r="A983" t="s">
        <v>1979</v>
      </c>
      <c r="B983" t="s">
        <v>2956</v>
      </c>
      <c r="C983" t="s">
        <v>3542</v>
      </c>
      <c r="D983" t="s">
        <v>3545</v>
      </c>
      <c r="E983" t="s">
        <v>3563</v>
      </c>
      <c r="F983" t="s">
        <v>3934</v>
      </c>
      <c r="G983" t="s">
        <v>559</v>
      </c>
      <c r="H983" t="s">
        <v>174</v>
      </c>
      <c r="I983" t="s">
        <v>3934</v>
      </c>
      <c r="J983" t="s">
        <v>558</v>
      </c>
      <c r="K983" t="s">
        <v>1667</v>
      </c>
      <c r="L983" t="s">
        <v>1327</v>
      </c>
      <c r="M983" t="s">
        <v>1974</v>
      </c>
      <c r="N983" t="s">
        <v>4315</v>
      </c>
      <c r="O983" t="s">
        <v>4319</v>
      </c>
      <c r="P983" t="s">
        <v>4321</v>
      </c>
      <c r="Q983" t="s">
        <v>5014</v>
      </c>
      <c r="R983" t="s">
        <v>5440</v>
      </c>
      <c r="S983" t="s">
        <v>5440</v>
      </c>
      <c r="T983" t="s">
        <v>5792</v>
      </c>
      <c r="U983" t="s">
        <v>6432</v>
      </c>
      <c r="Y983" cm="1">
        <f t="array" ref="Y983">IF(FALSE,"True," &amp; IF(_xlfn.XLOOKUP("Src_IsAny",'Scoring_Config'!$A:$A,'Scoring_Config'!$D:$D,"Yes")="Yes",_xlfn.XLOOKUP("Src_IsAny",'Scoring_Config'!$A:$A,'Scoring_Config'!$C:$C,10),0),"False,0")</f>
        <v>0</v>
      </c>
      <c r="Z983" cm="1">
        <f t="array" ref="Z983">IF(FALSE,"True," &amp; IF(_xlfn.XLOOKUP("Src_CIDR_Le_16",'Scoring_Config'!$A:$A,'Scoring_Config'!$D:$D,"Yes")="Yes",_xlfn.XLOOKUP("Src_CIDR_Le_16",'Scoring_Config'!$A:$A,'Scoring_Config'!$C:$C,10),0),"False,0")</f>
        <v>0</v>
      </c>
      <c r="AA983" cm="1">
        <f t="array" ref="AA983">IF(FALSE,"True," &amp; IF(_xlfn.XLOOKUP("Src_CIDR_17_22",'Scoring_Config'!$A:$A,'Scoring_Config'!$D:$D,"Yes")="Yes",_xlfn.XLOOKUP("Src_CIDR_17_22",'Scoring_Config'!$A:$A,'Scoring_Config'!$C:$C,5),0),"False,0")</f>
        <v>0</v>
      </c>
      <c r="AB983" cm="1">
        <f t="array" ref="AB983">IF(FALSE,"True," &amp; IF(_xlfn.XLOOKUP("Dst_IsAny",'Scoring_Config'!$A:$A,'Scoring_Config'!$D:$D,"Yes")="Yes",_xlfn.XLOOKUP("Dst_IsAny",'Scoring_Config'!$A:$A,'Scoring_Config'!$C:$C,10),0),"False,0")</f>
        <v>0</v>
      </c>
      <c r="AC983" cm="1">
        <f t="array" ref="AC983">IF(FALSE,"True," &amp; IF(_xlfn.XLOOKUP("Dst_CIDR_Le_16",'Scoring_Config'!$A:$A,'Scoring_Config'!$D:$D,"Yes")="Yes",_xlfn.XLOOKUP("Dst_CIDR_Le_16",'Scoring_Config'!$A:$A,'Scoring_Config'!$C:$C,10),0),"False,0")</f>
        <v>0</v>
      </c>
      <c r="AD983" cm="1">
        <f t="array" ref="AD983">IF(FALSE,"True," &amp; IF(_xlfn.XLOOKUP("Dst_CIDR_17_22",'Scoring_Config'!$A:$A,'Scoring_Config'!$D:$D,"Yes")="Yes",_xlfn.XLOOKUP("Dst_CIDR_17_22",'Scoring_Config'!$A:$A,'Scoring_Config'!$C:$C,5),0),"False,0")</f>
        <v>0</v>
      </c>
      <c r="AE983" cm="1">
        <f t="array" ref="AE983">IF(FALSE,"True," &amp; IF(_xlfn.XLOOKUP("SrcZone_IsAny",'Scoring_Config'!$A:$A,'Scoring_Config'!$D:$D,"Yes")="Yes",_xlfn.XLOOKUP("SrcZone_IsAny",'Scoring_Config'!$A:$A,'Scoring_Config'!$C:$C,10),0),"False,0")</f>
        <v>0</v>
      </c>
      <c r="AF983" cm="1">
        <f t="array" ref="AF983">IF(FALSE,"True," &amp; IF(_xlfn.XLOOKUP("DstZone_IsAny",'Scoring_Config'!$A:$A,'Scoring_Config'!$D:$D,"Yes")="Yes",_xlfn.XLOOKUP("DstZone_IsAny",'Scoring_Config'!$A:$A,'Scoring_Config'!$C:$C,10),0),"False,0")</f>
        <v>0</v>
      </c>
      <c r="AG983" cm="1">
        <f t="array" ref="AG98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83" cm="1">
        <f t="array" ref="AH983">IF(FALSE,"True," &amp; IF(_xlfn.XLOOKUP("App_Any_OR_RangeGt1000",'Scoring_Config'!$A:$A,'Scoring_Config'!$D:$D,"Yes")="Yes",_xlfn.XLOOKUP("App_Any_OR_RangeGt1000",'Scoring_Config'!$A:$A,'Scoring_Config'!$C:$C,10),0),"False,0")</f>
        <v>0</v>
      </c>
      <c r="AI983" cm="1">
        <f t="array" ref="AI983">IF(FALSE,"True," &amp; IF(_xlfn.XLOOKUP("Service_Insecure_Match",'Scoring_Config'!$A:$A,'Scoring_Config'!$D:$D,"Yes")="Yes",_xlfn.XLOOKUP("Service_Insecure_Match",'Scoring_Config'!$A:$A,'Scoring_Config'!$C:$C,5),0),"False,0")</f>
        <v>0</v>
      </c>
      <c r="AJ983" cm="1">
        <f t="array" ref="AJ983">IF(FALSE,"True," &amp; IF(_xlfn.XLOOKUP("Risky_Inbound",'Scoring_Config'!$A:$A,'Scoring_Config'!$D:$D,"Yes")="Yes",_xlfn.XLOOKUP("Risky_Inbound",'Scoring_Config'!$A:$A,'Scoring_Config'!$C:$C,50),0),"False,0")</f>
        <v>0</v>
      </c>
      <c r="AK983" cm="1">
        <f t="array" ref="AK983">IF(FALSE,"True," &amp; IF(_xlfn.XLOOKUP("Risky_Outbound",'Scoring_Config'!$A:$A,'Scoring_Config'!$D:$D,"Yes")="Yes",_xlfn.XLOOKUP("Risky_Outbound",'Scoring_Config'!$A:$A,'Scoring_Config'!$C:$C,25),0),"False,0")</f>
        <v>0</v>
      </c>
      <c r="AL983" t="s">
        <v>6700</v>
      </c>
      <c r="AM983" cm="1">
        <f t="array" ref="AM98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83" t="s">
        <v>6697</v>
      </c>
      <c r="AO983" t="s">
        <v>6697</v>
      </c>
      <c r="AP983" t="s">
        <v>6697</v>
      </c>
      <c r="AQ983" cm="1">
        <f t="array" ref="AQ983">IF(FALSE,"True," &amp; IF(_xlfn.XLOOKUP("Service_IsAny",'Scoring_Config'!$A:$A,'Scoring_Config'!$D:$D,"Yes")="Yes",_xlfn.XLOOKUP("Service_IsAny",'Scoring_Config'!$A:$A,'Scoring_Config'!$C:$C,0),0),"False,0")</f>
        <v>0</v>
      </c>
      <c r="AR983">
        <v>0</v>
      </c>
      <c r="AS983" cm="1">
        <f t="array" ref="AS983">IF(FALSE,"True," &amp; IF(_xlfn.XLOOKUP("Service_RangeGt1000",'Scoring_Config'!$A:$A,'Scoring_Config'!$D:$D,"Yes")="Yes",_xlfn.XLOOKUP("Service_RangeGt1000",'Scoring_Config'!$A:$A,'Scoring_Config'!$C:$C,0),0),"False,0")</f>
        <v>0</v>
      </c>
      <c r="AT983" cm="1">
        <f t="array" ref="AT983">IF(FALSE,"True," &amp; IF(_xlfn.XLOOKUP("App_IsAny",'Scoring_Config'!$A:$A,'Scoring_Config'!$D:$D,"Yes")="Yes",_xlfn.XLOOKUP("App_IsAny",'Scoring_Config'!$A:$A,'Scoring_Config'!$C:$C,0),0),"False,0")</f>
        <v>0</v>
      </c>
      <c r="AU983">
        <v>1</v>
      </c>
      <c r="AV983" cm="1">
        <f t="array" ref="AV983">IF(FALSE,"True," &amp; IF(_xlfn.XLOOKUP("App_RangeGt1000",'Scoring_Config'!$A:$A,'Scoring_Config'!$D:$D,"Yes")="Yes",_xlfn.XLOOKUP("App_RangeGt1000",'Scoring_Config'!$A:$A,'Scoring_Config'!$C:$C,0),0),"False,0")</f>
        <v>0</v>
      </c>
      <c r="AW983" cm="1">
        <f t="array" ref="AW983">IF(FALSE,"True," &amp; IF(_xlfn.XLOOKUP("Action_IsDenyOrDrop",'Scoring_Config'!$A:$A,'Scoring_Config'!$D:$D,"Yes")="Yes",_xlfn.XLOOKUP("Action_IsDenyOrDrop",'Scoring_Config'!$A:$A,'Scoring_Config'!$C:$C,0),0),"False,0")</f>
        <v>0</v>
      </c>
      <c r="AX983" cm="1">
        <f t="array" ref="AX983">IF(LEFT(AW983,4)="True",0,(IF(LEFT(Y983,4)="True",IF(_xlfn.XLOOKUP("Src_IsAny",'Scoring_Config'!$A:$A,'Scoring_Config'!$D:$D,"Yes")="Yes",_xlfn.XLOOKUP("Src_IsAny",'Scoring_Config'!$A:$A,'Scoring_Config'!$C:$C,10),0),0)+IF(LEFT(Z983,4)="True",IF(_xlfn.XLOOKUP("Src_CIDR_Le_16",'Scoring_Config'!$A:$A,'Scoring_Config'!$D:$D,"Yes")="Yes",_xlfn.XLOOKUP("Src_CIDR_Le_16",'Scoring_Config'!$A:$A,'Scoring_Config'!$C:$C,10),0),0)+IF(LEFT(AA983,4)="True",IF(_xlfn.XLOOKUP("Src_CIDR_17_22",'Scoring_Config'!$A:$A,'Scoring_Config'!$D:$D,"Yes")="Yes",_xlfn.XLOOKUP("Src_CIDR_17_22",'Scoring_Config'!$A:$A,'Scoring_Config'!$C:$C,5),0),0)+IF(LEFT(AB983,4)="True",IF(_xlfn.XLOOKUP("Dst_IsAny",'Scoring_Config'!$A:$A,'Scoring_Config'!$D:$D,"Yes")="Yes",_xlfn.XLOOKUP("Dst_IsAny",'Scoring_Config'!$A:$A,'Scoring_Config'!$C:$C,10),0),0)+IF(LEFT(AC983,4)="True",IF(_xlfn.XLOOKUP("Dst_CIDR_Le_16",'Scoring_Config'!$A:$A,'Scoring_Config'!$D:$D,"Yes")="Yes",_xlfn.XLOOKUP("Dst_CIDR_Le_16",'Scoring_Config'!$A:$A,'Scoring_Config'!$C:$C,10),0),0)+IF(LEFT(AD983,4)="True",IF(_xlfn.XLOOKUP("Dst_CIDR_17_22",'Scoring_Config'!$A:$A,'Scoring_Config'!$D:$D,"Yes")="Yes",_xlfn.XLOOKUP("Dst_CIDR_17_22",'Scoring_Config'!$A:$A,'Scoring_Config'!$C:$C,5),0),0)+IF(LEFT(AE983,4)="True",IF(_xlfn.XLOOKUP("SrcZone_IsAny",'Scoring_Config'!$A:$A,'Scoring_Config'!$D:$D,"Yes")="Yes",_xlfn.XLOOKUP("SrcZone_IsAny",'Scoring_Config'!$A:$A,'Scoring_Config'!$C:$C,10),0),0)+IF(LEFT(AF983,4)="True",IF(_xlfn.XLOOKUP("DstZone_IsAny",'Scoring_Config'!$A:$A,'Scoring_Config'!$D:$D,"Yes")="Yes",_xlfn.XLOOKUP("DstZone_IsAny",'Scoring_Config'!$A:$A,'Scoring_Config'!$C:$C,10),0),0)+IF(LEFT(AG983,4)="True",IF(_xlfn.XLOOKUP("Service_Any_OR_RangeGt1000",'Scoring_Config'!$A:$A,'Scoring_Config'!$D:$D,"Yes")="Yes",_xlfn.XLOOKUP("Service_Any_OR_RangeGt1000",'Scoring_Config'!$A:$A,'Scoring_Config'!$C:$C,10),0),0)+IF(LEFT(AH983,4)="True",IF(_xlfn.XLOOKUP("App_Any_OR_RangeGt1000",'Scoring_Config'!$A:$A,'Scoring_Config'!$D:$D,"Yes")="Yes",_xlfn.XLOOKUP("App_Any_OR_RangeGt1000",'Scoring_Config'!$A:$A,'Scoring_Config'!$C:$C,10),0),0)+IF(LEFT(AI983,4)="True",IF(_xlfn.XLOOKUP("Service_Insecure_Match",'Scoring_Config'!$A:$A,'Scoring_Config'!$D:$D,"Yes")="Yes",_xlfn.XLOOKUP("Service_Insecure_Match",'Scoring_Config'!$A:$A,'Scoring_Config'!$C:$C,5),0),0)+IF(LEFT(AJ983,4)="True",IF(_xlfn.XLOOKUP("Risky_Inbound",'Scoring_Config'!$A:$A,'Scoring_Config'!$D:$D,"Yes")="Yes",_xlfn.XLOOKUP("Risky_Inbound",'Scoring_Config'!$A:$A,'Scoring_Config'!$C:$C,50),0),0)+IF(LEFT(AK983,4)="True",IF(_xlfn.XLOOKUP("Risky_Outbound",'Scoring_Config'!$A:$A,'Scoring_Config'!$D:$D,"Yes")="Yes",_xlfn.XLOOKUP("Risky_Outbound",'Scoring_Config'!$A:$A,'Scoring_Config'!$C:$C,25),0),0)+IF(LEFT(AZ983,4)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983,FIND(",",AL983)+1,100)),0)+IF(LEFT(AM983,4)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983,FIND(",",AN983)+1,100)),0)+IF(_xlfn.XLOOKUP("Profile_Scoring",'Scoring_Config'!$A:$A,'Scoring_Config'!$D:$D,"Yes")="Yes",VALUE(MID(AO983,FIND(",",AO983)+1,100)),0)+IF(_xlfn.XLOOKUP("Options_Scoring",'Scoring_Config'!$A:$A,'Scoring_Config'!$D:$D,"Yes")="Yes",VALUE(MID(AP983,FIND(",",AP983)+1,100)),0)))</f>
        <v>0</v>
      </c>
      <c r="AZ983" cm="1">
        <f t="array" ref="AZ983">IF(FALSE,"True," &amp; IF(_xlfn.XLOOKUP("Migrate_Insecure",'Scoring_Config'!$A:$A,'Scoring_Config'!$D:$D,"Yes")="Yes",_xlfn.XLOOKUP("Migrate_Insecure",'Scoring_Config'!$A:$A,'Scoring_Config'!$C:$C,10),0),"False,0")</f>
        <v>0</v>
      </c>
    </row>
    <row r="984" spans="1:52">
      <c r="A984" t="s">
        <v>1979</v>
      </c>
      <c r="B984" t="s">
        <v>2957</v>
      </c>
      <c r="C984" t="s">
        <v>3542</v>
      </c>
      <c r="D984" t="s">
        <v>3545</v>
      </c>
      <c r="E984" t="s">
        <v>3563</v>
      </c>
      <c r="F984" t="s">
        <v>3576</v>
      </c>
      <c r="G984" t="s">
        <v>560</v>
      </c>
      <c r="H984" t="s">
        <v>174</v>
      </c>
      <c r="I984" t="s">
        <v>3933</v>
      </c>
      <c r="J984" t="s">
        <v>558</v>
      </c>
      <c r="K984" t="s">
        <v>1667</v>
      </c>
      <c r="L984" t="s">
        <v>1327</v>
      </c>
      <c r="M984" t="s">
        <v>1974</v>
      </c>
      <c r="N984" t="s">
        <v>4315</v>
      </c>
      <c r="O984" t="s">
        <v>4319</v>
      </c>
      <c r="P984" t="s">
        <v>4323</v>
      </c>
      <c r="Q984" t="s">
        <v>5015</v>
      </c>
      <c r="R984" t="s">
        <v>5439</v>
      </c>
      <c r="S984" t="s">
        <v>4324</v>
      </c>
      <c r="T984" t="s">
        <v>5792</v>
      </c>
      <c r="U984" t="s">
        <v>6433</v>
      </c>
      <c r="Y984" cm="1">
        <f t="array" ref="Y984">IF(FALSE,"True," &amp; IF(_xlfn.XLOOKUP("Src_IsAny",'Scoring_Config'!$A:$A,'Scoring_Config'!$D:$D,"Yes")="Yes",_xlfn.XLOOKUP("Src_IsAny",'Scoring_Config'!$A:$A,'Scoring_Config'!$C:$C,10),0),"False,0")</f>
        <v>0</v>
      </c>
      <c r="Z984" cm="1">
        <f t="array" ref="Z984">IF(FALSE,"True," &amp; IF(_xlfn.XLOOKUP("Src_CIDR_Le_16",'Scoring_Config'!$A:$A,'Scoring_Config'!$D:$D,"Yes")="Yes",_xlfn.XLOOKUP("Src_CIDR_Le_16",'Scoring_Config'!$A:$A,'Scoring_Config'!$C:$C,10),0),"False,0")</f>
        <v>0</v>
      </c>
      <c r="AA984" cm="1">
        <f t="array" ref="AA984">IF(FALSE,"True," &amp; IF(_xlfn.XLOOKUP("Src_CIDR_17_22",'Scoring_Config'!$A:$A,'Scoring_Config'!$D:$D,"Yes")="Yes",_xlfn.XLOOKUP("Src_CIDR_17_22",'Scoring_Config'!$A:$A,'Scoring_Config'!$C:$C,5),0),"False,0")</f>
        <v>0</v>
      </c>
      <c r="AB984" cm="1">
        <f t="array" ref="AB984">IF(FALSE,"True," &amp; IF(_xlfn.XLOOKUP("Dst_IsAny",'Scoring_Config'!$A:$A,'Scoring_Config'!$D:$D,"Yes")="Yes",_xlfn.XLOOKUP("Dst_IsAny",'Scoring_Config'!$A:$A,'Scoring_Config'!$C:$C,10),0),"False,0")</f>
        <v>0</v>
      </c>
      <c r="AC984" cm="1">
        <f t="array" ref="AC984">IF(FALSE,"True," &amp; IF(_xlfn.XLOOKUP("Dst_CIDR_Le_16",'Scoring_Config'!$A:$A,'Scoring_Config'!$D:$D,"Yes")="Yes",_xlfn.XLOOKUP("Dst_CIDR_Le_16",'Scoring_Config'!$A:$A,'Scoring_Config'!$C:$C,10),0),"False,0")</f>
        <v>0</v>
      </c>
      <c r="AD984" cm="1">
        <f t="array" ref="AD984">IF(FALSE,"True," &amp; IF(_xlfn.XLOOKUP("Dst_CIDR_17_22",'Scoring_Config'!$A:$A,'Scoring_Config'!$D:$D,"Yes")="Yes",_xlfn.XLOOKUP("Dst_CIDR_17_22",'Scoring_Config'!$A:$A,'Scoring_Config'!$C:$C,5),0),"False,0")</f>
        <v>0</v>
      </c>
      <c r="AE984" cm="1">
        <f t="array" ref="AE984">IF(FALSE,"True," &amp; IF(_xlfn.XLOOKUP("SrcZone_IsAny",'Scoring_Config'!$A:$A,'Scoring_Config'!$D:$D,"Yes")="Yes",_xlfn.XLOOKUP("SrcZone_IsAny",'Scoring_Config'!$A:$A,'Scoring_Config'!$C:$C,10),0),"False,0")</f>
        <v>0</v>
      </c>
      <c r="AF984" cm="1">
        <f t="array" ref="AF984">IF(FALSE,"True," &amp; IF(_xlfn.XLOOKUP("DstZone_IsAny",'Scoring_Config'!$A:$A,'Scoring_Config'!$D:$D,"Yes")="Yes",_xlfn.XLOOKUP("DstZone_IsAny",'Scoring_Config'!$A:$A,'Scoring_Config'!$C:$C,10),0),"False,0")</f>
        <v>0</v>
      </c>
      <c r="AG984" cm="1">
        <f t="array" ref="AG98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84" cm="1">
        <f t="array" ref="AH984">IF(FALSE,"True," &amp; IF(_xlfn.XLOOKUP("App_Any_OR_RangeGt1000",'Scoring_Config'!$A:$A,'Scoring_Config'!$D:$D,"Yes")="Yes",_xlfn.XLOOKUP("App_Any_OR_RangeGt1000",'Scoring_Config'!$A:$A,'Scoring_Config'!$C:$C,10),0),"False,0")</f>
        <v>0</v>
      </c>
      <c r="AI984" cm="1">
        <f t="array" ref="AI984">IF(FALSE,"True," &amp; IF(_xlfn.XLOOKUP("Service_Insecure_Match",'Scoring_Config'!$A:$A,'Scoring_Config'!$D:$D,"Yes")="Yes",_xlfn.XLOOKUP("Service_Insecure_Match",'Scoring_Config'!$A:$A,'Scoring_Config'!$C:$C,5),0),"False,0")</f>
        <v>0</v>
      </c>
      <c r="AJ984" cm="1">
        <f t="array" ref="AJ984">IF(FALSE,"True," &amp; IF(_xlfn.XLOOKUP("Risky_Inbound",'Scoring_Config'!$A:$A,'Scoring_Config'!$D:$D,"Yes")="Yes",_xlfn.XLOOKUP("Risky_Inbound",'Scoring_Config'!$A:$A,'Scoring_Config'!$C:$C,50),0),"False,0")</f>
        <v>0</v>
      </c>
      <c r="AK984" cm="1">
        <f t="array" ref="AK984">IF(FALSE,"True," &amp; IF(_xlfn.XLOOKUP("Risky_Outbound",'Scoring_Config'!$A:$A,'Scoring_Config'!$D:$D,"Yes")="Yes",_xlfn.XLOOKUP("Risky_Outbound",'Scoring_Config'!$A:$A,'Scoring_Config'!$C:$C,25),0),"False,0")</f>
        <v>0</v>
      </c>
      <c r="AL984" t="s">
        <v>6699</v>
      </c>
      <c r="AM984" cm="1">
        <f t="array" ref="AM98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84" t="s">
        <v>6697</v>
      </c>
      <c r="AO984" t="s">
        <v>6697</v>
      </c>
      <c r="AP984" t="s">
        <v>6697</v>
      </c>
      <c r="AQ984" cm="1">
        <f t="array" ref="AQ984">IF(FALSE,"True," &amp; IF(_xlfn.XLOOKUP("Service_IsAny",'Scoring_Config'!$A:$A,'Scoring_Config'!$D:$D,"Yes")="Yes",_xlfn.XLOOKUP("Service_IsAny",'Scoring_Config'!$A:$A,'Scoring_Config'!$C:$C,0),0),"False,0")</f>
        <v>0</v>
      </c>
      <c r="AR984">
        <v>0</v>
      </c>
      <c r="AS984" cm="1">
        <f t="array" ref="AS984">IF(FALSE,"True," &amp; IF(_xlfn.XLOOKUP("Service_RangeGt1000",'Scoring_Config'!$A:$A,'Scoring_Config'!$D:$D,"Yes")="Yes",_xlfn.XLOOKUP("Service_RangeGt1000",'Scoring_Config'!$A:$A,'Scoring_Config'!$C:$C,0),0),"False,0")</f>
        <v>0</v>
      </c>
      <c r="AT984" cm="1">
        <f t="array" ref="AT984">IF(FALSE,"True," &amp; IF(_xlfn.XLOOKUP("App_IsAny",'Scoring_Config'!$A:$A,'Scoring_Config'!$D:$D,"Yes")="Yes",_xlfn.XLOOKUP("App_IsAny",'Scoring_Config'!$A:$A,'Scoring_Config'!$C:$C,0),0),"False,0")</f>
        <v>0</v>
      </c>
      <c r="AU984">
        <v>1</v>
      </c>
      <c r="AV984" cm="1">
        <f t="array" ref="AV984">IF(FALSE,"True," &amp; IF(_xlfn.XLOOKUP("App_RangeGt1000",'Scoring_Config'!$A:$A,'Scoring_Config'!$D:$D,"Yes")="Yes",_xlfn.XLOOKUP("App_RangeGt1000",'Scoring_Config'!$A:$A,'Scoring_Config'!$C:$C,0),0),"False,0")</f>
        <v>0</v>
      </c>
      <c r="AW984" cm="1">
        <f t="array" ref="AW984">IF(FALSE,"True," &amp; IF(_xlfn.XLOOKUP("Action_IsDenyOrDrop",'Scoring_Config'!$A:$A,'Scoring_Config'!$D:$D,"Yes")="Yes",_xlfn.XLOOKUP("Action_IsDenyOrDrop",'Scoring_Config'!$A:$A,'Scoring_Config'!$C:$C,0),0),"False,0")</f>
        <v>0</v>
      </c>
      <c r="AX984" cm="1">
        <f t="array" ref="AX984">IF(LEFT(AW984,4)="True",0,(IF(LEFT(Y984,4)="True",IF(_xlfn.XLOOKUP("Src_IsAny",'Scoring_Config'!$A:$A,'Scoring_Config'!$D:$D,"Yes")="Yes",_xlfn.XLOOKUP("Src_IsAny",'Scoring_Config'!$A:$A,'Scoring_Config'!$C:$C,10),0),0)+IF(LEFT(Z984,4)="True",IF(_xlfn.XLOOKUP("Src_CIDR_Le_16",'Scoring_Config'!$A:$A,'Scoring_Config'!$D:$D,"Yes")="Yes",_xlfn.XLOOKUP("Src_CIDR_Le_16",'Scoring_Config'!$A:$A,'Scoring_Config'!$C:$C,10),0),0)+IF(LEFT(AA984,4)="True",IF(_xlfn.XLOOKUP("Src_CIDR_17_22",'Scoring_Config'!$A:$A,'Scoring_Config'!$D:$D,"Yes")="Yes",_xlfn.XLOOKUP("Src_CIDR_17_22",'Scoring_Config'!$A:$A,'Scoring_Config'!$C:$C,5),0),0)+IF(LEFT(AB984,4)="True",IF(_xlfn.XLOOKUP("Dst_IsAny",'Scoring_Config'!$A:$A,'Scoring_Config'!$D:$D,"Yes")="Yes",_xlfn.XLOOKUP("Dst_IsAny",'Scoring_Config'!$A:$A,'Scoring_Config'!$C:$C,10),0),0)+IF(LEFT(AC984,4)="True",IF(_xlfn.XLOOKUP("Dst_CIDR_Le_16",'Scoring_Config'!$A:$A,'Scoring_Config'!$D:$D,"Yes")="Yes",_xlfn.XLOOKUP("Dst_CIDR_Le_16",'Scoring_Config'!$A:$A,'Scoring_Config'!$C:$C,10),0),0)+IF(LEFT(AD984,4)="True",IF(_xlfn.XLOOKUP("Dst_CIDR_17_22",'Scoring_Config'!$A:$A,'Scoring_Config'!$D:$D,"Yes")="Yes",_xlfn.XLOOKUP("Dst_CIDR_17_22",'Scoring_Config'!$A:$A,'Scoring_Config'!$C:$C,5),0),0)+IF(LEFT(AE984,4)="True",IF(_xlfn.XLOOKUP("SrcZone_IsAny",'Scoring_Config'!$A:$A,'Scoring_Config'!$D:$D,"Yes")="Yes",_xlfn.XLOOKUP("SrcZone_IsAny",'Scoring_Config'!$A:$A,'Scoring_Config'!$C:$C,10),0),0)+IF(LEFT(AF984,4)="True",IF(_xlfn.XLOOKUP("DstZone_IsAny",'Scoring_Config'!$A:$A,'Scoring_Config'!$D:$D,"Yes")="Yes",_xlfn.XLOOKUP("DstZone_IsAny",'Scoring_Config'!$A:$A,'Scoring_Config'!$C:$C,10),0),0)+IF(LEFT(AG984,4)="True",IF(_xlfn.XLOOKUP("Service_Any_OR_RangeGt1000",'Scoring_Config'!$A:$A,'Scoring_Config'!$D:$D,"Yes")="Yes",_xlfn.XLOOKUP("Service_Any_OR_RangeGt1000",'Scoring_Config'!$A:$A,'Scoring_Config'!$C:$C,10),0),0)+IF(LEFT(AH984,4)="True",IF(_xlfn.XLOOKUP("App_Any_OR_RangeGt1000",'Scoring_Config'!$A:$A,'Scoring_Config'!$D:$D,"Yes")="Yes",_xlfn.XLOOKUP("App_Any_OR_RangeGt1000",'Scoring_Config'!$A:$A,'Scoring_Config'!$C:$C,10),0),0)+IF(LEFT(AI984,4)="True",IF(_xlfn.XLOOKUP("Service_Insecure_Match",'Scoring_Config'!$A:$A,'Scoring_Config'!$D:$D,"Yes")="Yes",_xlfn.XLOOKUP("Service_Insecure_Match",'Scoring_Config'!$A:$A,'Scoring_Config'!$C:$C,5),0),0)+IF(LEFT(AJ984,4)="True",IF(_xlfn.XLOOKUP("Risky_Inbound",'Scoring_Config'!$A:$A,'Scoring_Config'!$D:$D,"Yes")="Yes",_xlfn.XLOOKUP("Risky_Inbound",'Scoring_Config'!$A:$A,'Scoring_Config'!$C:$C,50),0),0)+IF(LEFT(AK984,4)="True",IF(_xlfn.XLOOKUP("Risky_Outbound",'Scoring_Config'!$A:$A,'Scoring_Config'!$D:$D,"Yes")="Yes",_xlfn.XLOOKUP("Risky_Outbound",'Scoring_Config'!$A:$A,'Scoring_Config'!$C:$C,25),0),0)+IF(LEFT(AZ984,4)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984,FIND(",",AL984)+1,100)),0)+IF(LEFT(AM984,4)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984,FIND(",",AN984)+1,100)),0)+IF(_xlfn.XLOOKUP("Profile_Scoring",'Scoring_Config'!$A:$A,'Scoring_Config'!$D:$D,"Yes")="Yes",VALUE(MID(AO984,FIND(",",AO984)+1,100)),0)+IF(_xlfn.XLOOKUP("Options_Scoring",'Scoring_Config'!$A:$A,'Scoring_Config'!$D:$D,"Yes")="Yes",VALUE(MID(AP984,FIND(",",AP984)+1,100)),0)))</f>
        <v>0</v>
      </c>
      <c r="AZ984" cm="1">
        <f t="array" ref="AZ984">IF(FALSE,"True," &amp; IF(_xlfn.XLOOKUP("Migrate_Insecure",'Scoring_Config'!$A:$A,'Scoring_Config'!$D:$D,"Yes")="Yes",_xlfn.XLOOKUP("Migrate_Insecure",'Scoring_Config'!$A:$A,'Scoring_Config'!$C:$C,10),0),"False,0")</f>
        <v>0</v>
      </c>
    </row>
    <row r="985" spans="1:52">
      <c r="A985" t="s">
        <v>1979</v>
      </c>
      <c r="B985" t="s">
        <v>2958</v>
      </c>
      <c r="C985" t="s">
        <v>3542</v>
      </c>
      <c r="D985" t="s">
        <v>3545</v>
      </c>
      <c r="E985" t="s">
        <v>3563</v>
      </c>
      <c r="F985" t="s">
        <v>3864</v>
      </c>
      <c r="G985" t="s">
        <v>561</v>
      </c>
      <c r="H985" t="s">
        <v>174</v>
      </c>
      <c r="I985" t="s">
        <v>3934</v>
      </c>
      <c r="J985" t="s">
        <v>558</v>
      </c>
      <c r="K985" t="s">
        <v>1667</v>
      </c>
      <c r="L985" t="s">
        <v>1327</v>
      </c>
      <c r="M985" t="s">
        <v>1974</v>
      </c>
      <c r="N985" t="s">
        <v>4315</v>
      </c>
      <c r="O985" t="s">
        <v>4319</v>
      </c>
      <c r="P985" t="s">
        <v>4323</v>
      </c>
      <c r="Q985" t="s">
        <v>5016</v>
      </c>
      <c r="R985" t="s">
        <v>5439</v>
      </c>
      <c r="S985" t="s">
        <v>4324</v>
      </c>
      <c r="T985" t="s">
        <v>5808</v>
      </c>
      <c r="U985" t="s">
        <v>6434</v>
      </c>
      <c r="Y985" cm="1">
        <f t="array" ref="Y985">IF(FALSE,"True," &amp; IF(_xlfn.XLOOKUP("Src_IsAny",'Scoring_Config'!$A:$A,'Scoring_Config'!$D:$D,"Yes")="Yes",_xlfn.XLOOKUP("Src_IsAny",'Scoring_Config'!$A:$A,'Scoring_Config'!$C:$C,10),0),"False,0")</f>
        <v>0</v>
      </c>
      <c r="Z985" cm="1">
        <f t="array" ref="Z985">IF(FALSE,"True," &amp; IF(_xlfn.XLOOKUP("Src_CIDR_Le_16",'Scoring_Config'!$A:$A,'Scoring_Config'!$D:$D,"Yes")="Yes",_xlfn.XLOOKUP("Src_CIDR_Le_16",'Scoring_Config'!$A:$A,'Scoring_Config'!$C:$C,10),0),"False,0")</f>
        <v>0</v>
      </c>
      <c r="AA985" cm="1">
        <f t="array" ref="AA985">IF(FALSE,"True," &amp; IF(_xlfn.XLOOKUP("Src_CIDR_17_22",'Scoring_Config'!$A:$A,'Scoring_Config'!$D:$D,"Yes")="Yes",_xlfn.XLOOKUP("Src_CIDR_17_22",'Scoring_Config'!$A:$A,'Scoring_Config'!$C:$C,5),0),"False,0")</f>
        <v>0</v>
      </c>
      <c r="AB985" cm="1">
        <f t="array" ref="AB985">IF(FALSE,"True," &amp; IF(_xlfn.XLOOKUP("Dst_IsAny",'Scoring_Config'!$A:$A,'Scoring_Config'!$D:$D,"Yes")="Yes",_xlfn.XLOOKUP("Dst_IsAny",'Scoring_Config'!$A:$A,'Scoring_Config'!$C:$C,10),0),"False,0")</f>
        <v>0</v>
      </c>
      <c r="AC985" cm="1">
        <f t="array" ref="AC985">IF(FALSE,"True," &amp; IF(_xlfn.XLOOKUP("Dst_CIDR_Le_16",'Scoring_Config'!$A:$A,'Scoring_Config'!$D:$D,"Yes")="Yes",_xlfn.XLOOKUP("Dst_CIDR_Le_16",'Scoring_Config'!$A:$A,'Scoring_Config'!$C:$C,10),0),"False,0")</f>
        <v>0</v>
      </c>
      <c r="AD985" cm="1">
        <f t="array" ref="AD985">IF(FALSE,"True," &amp; IF(_xlfn.XLOOKUP("Dst_CIDR_17_22",'Scoring_Config'!$A:$A,'Scoring_Config'!$D:$D,"Yes")="Yes",_xlfn.XLOOKUP("Dst_CIDR_17_22",'Scoring_Config'!$A:$A,'Scoring_Config'!$C:$C,5),0),"False,0")</f>
        <v>0</v>
      </c>
      <c r="AE985" cm="1">
        <f t="array" ref="AE985">IF(FALSE,"True," &amp; IF(_xlfn.XLOOKUP("SrcZone_IsAny",'Scoring_Config'!$A:$A,'Scoring_Config'!$D:$D,"Yes")="Yes",_xlfn.XLOOKUP("SrcZone_IsAny",'Scoring_Config'!$A:$A,'Scoring_Config'!$C:$C,10),0),"False,0")</f>
        <v>0</v>
      </c>
      <c r="AF985" cm="1">
        <f t="array" ref="AF985">IF(FALSE,"True," &amp; IF(_xlfn.XLOOKUP("DstZone_IsAny",'Scoring_Config'!$A:$A,'Scoring_Config'!$D:$D,"Yes")="Yes",_xlfn.XLOOKUP("DstZone_IsAny",'Scoring_Config'!$A:$A,'Scoring_Config'!$C:$C,10),0),"False,0")</f>
        <v>0</v>
      </c>
      <c r="AG985" cm="1">
        <f t="array" ref="AG98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85" cm="1">
        <f t="array" ref="AH985">IF(FALSE,"True," &amp; IF(_xlfn.XLOOKUP("App_Any_OR_RangeGt1000",'Scoring_Config'!$A:$A,'Scoring_Config'!$D:$D,"Yes")="Yes",_xlfn.XLOOKUP("App_Any_OR_RangeGt1000",'Scoring_Config'!$A:$A,'Scoring_Config'!$C:$C,10),0),"False,0")</f>
        <v>0</v>
      </c>
      <c r="AI985" cm="1">
        <f t="array" ref="AI985">IF(FALSE,"True," &amp; IF(_xlfn.XLOOKUP("Service_Insecure_Match",'Scoring_Config'!$A:$A,'Scoring_Config'!$D:$D,"Yes")="Yes",_xlfn.XLOOKUP("Service_Insecure_Match",'Scoring_Config'!$A:$A,'Scoring_Config'!$C:$C,5),0),"False,0")</f>
        <v>0</v>
      </c>
      <c r="AJ985" cm="1">
        <f t="array" ref="AJ985">IF(FALSE,"True," &amp; IF(_xlfn.XLOOKUP("Risky_Inbound",'Scoring_Config'!$A:$A,'Scoring_Config'!$D:$D,"Yes")="Yes",_xlfn.XLOOKUP("Risky_Inbound",'Scoring_Config'!$A:$A,'Scoring_Config'!$C:$C,50),0),"False,0")</f>
        <v>0</v>
      </c>
      <c r="AK985" cm="1">
        <f t="array" ref="AK985">IF(FALSE,"True," &amp; IF(_xlfn.XLOOKUP("Risky_Outbound",'Scoring_Config'!$A:$A,'Scoring_Config'!$D:$D,"Yes")="Yes",_xlfn.XLOOKUP("Risky_Outbound",'Scoring_Config'!$A:$A,'Scoring_Config'!$C:$C,25),0),"False,0")</f>
        <v>0</v>
      </c>
      <c r="AL985" t="s">
        <v>6699</v>
      </c>
      <c r="AM985" cm="1">
        <f t="array" ref="AM98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85" t="s">
        <v>6697</v>
      </c>
      <c r="AO985" t="s">
        <v>6697</v>
      </c>
      <c r="AP985" t="s">
        <v>6697</v>
      </c>
      <c r="AQ985" cm="1">
        <f t="array" ref="AQ985">IF(FALSE,"True," &amp; IF(_xlfn.XLOOKUP("Service_IsAny",'Scoring_Config'!$A:$A,'Scoring_Config'!$D:$D,"Yes")="Yes",_xlfn.XLOOKUP("Service_IsAny",'Scoring_Config'!$A:$A,'Scoring_Config'!$C:$C,0),0),"False,0")</f>
        <v>0</v>
      </c>
      <c r="AR985">
        <v>0</v>
      </c>
      <c r="AS985" cm="1">
        <f t="array" ref="AS985">IF(FALSE,"True," &amp; IF(_xlfn.XLOOKUP("Service_RangeGt1000",'Scoring_Config'!$A:$A,'Scoring_Config'!$D:$D,"Yes")="Yes",_xlfn.XLOOKUP("Service_RangeGt1000",'Scoring_Config'!$A:$A,'Scoring_Config'!$C:$C,0),0),"False,0")</f>
        <v>0</v>
      </c>
      <c r="AT985" cm="1">
        <f t="array" ref="AT985">IF(FALSE,"True," &amp; IF(_xlfn.XLOOKUP("App_IsAny",'Scoring_Config'!$A:$A,'Scoring_Config'!$D:$D,"Yes")="Yes",_xlfn.XLOOKUP("App_IsAny",'Scoring_Config'!$A:$A,'Scoring_Config'!$C:$C,0),0),"False,0")</f>
        <v>0</v>
      </c>
      <c r="AU985">
        <v>1</v>
      </c>
      <c r="AV985" cm="1">
        <f t="array" ref="AV985">IF(FALSE,"True," &amp; IF(_xlfn.XLOOKUP("App_RangeGt1000",'Scoring_Config'!$A:$A,'Scoring_Config'!$D:$D,"Yes")="Yes",_xlfn.XLOOKUP("App_RangeGt1000",'Scoring_Config'!$A:$A,'Scoring_Config'!$C:$C,0),0),"False,0")</f>
        <v>0</v>
      </c>
      <c r="AW985" cm="1">
        <f t="array" ref="AW985">IF(FALSE,"True," &amp; IF(_xlfn.XLOOKUP("Action_IsDenyOrDrop",'Scoring_Config'!$A:$A,'Scoring_Config'!$D:$D,"Yes")="Yes",_xlfn.XLOOKUP("Action_IsDenyOrDrop",'Scoring_Config'!$A:$A,'Scoring_Config'!$C:$C,0),0),"False,0")</f>
        <v>0</v>
      </c>
      <c r="AX985" cm="1">
        <f t="array" ref="AX985">IF(LEFT(AW985,4)="True",0,(IF(LEFT(Y985,4)="True",IF(_xlfn.XLOOKUP("Src_IsAny",'Scoring_Config'!$A:$A,'Scoring_Config'!$D:$D,"Yes")="Yes",_xlfn.XLOOKUP("Src_IsAny",'Scoring_Config'!$A:$A,'Scoring_Config'!$C:$C,10),0),0)+IF(LEFT(Z985,4)="True",IF(_xlfn.XLOOKUP("Src_CIDR_Le_16",'Scoring_Config'!$A:$A,'Scoring_Config'!$D:$D,"Yes")="Yes",_xlfn.XLOOKUP("Src_CIDR_Le_16",'Scoring_Config'!$A:$A,'Scoring_Config'!$C:$C,10),0),0)+IF(LEFT(AA985,4)="True",IF(_xlfn.XLOOKUP("Src_CIDR_17_22",'Scoring_Config'!$A:$A,'Scoring_Config'!$D:$D,"Yes")="Yes",_xlfn.XLOOKUP("Src_CIDR_17_22",'Scoring_Config'!$A:$A,'Scoring_Config'!$C:$C,5),0),0)+IF(LEFT(AB985,4)="True",IF(_xlfn.XLOOKUP("Dst_IsAny",'Scoring_Config'!$A:$A,'Scoring_Config'!$D:$D,"Yes")="Yes",_xlfn.XLOOKUP("Dst_IsAny",'Scoring_Config'!$A:$A,'Scoring_Config'!$C:$C,10),0),0)+IF(LEFT(AC985,4)="True",IF(_xlfn.XLOOKUP("Dst_CIDR_Le_16",'Scoring_Config'!$A:$A,'Scoring_Config'!$D:$D,"Yes")="Yes",_xlfn.XLOOKUP("Dst_CIDR_Le_16",'Scoring_Config'!$A:$A,'Scoring_Config'!$C:$C,10),0),0)+IF(LEFT(AD985,4)="True",IF(_xlfn.XLOOKUP("Dst_CIDR_17_22",'Scoring_Config'!$A:$A,'Scoring_Config'!$D:$D,"Yes")="Yes",_xlfn.XLOOKUP("Dst_CIDR_17_22",'Scoring_Config'!$A:$A,'Scoring_Config'!$C:$C,5),0),0)+IF(LEFT(AE985,4)="True",IF(_xlfn.XLOOKUP("SrcZone_IsAny",'Scoring_Config'!$A:$A,'Scoring_Config'!$D:$D,"Yes")="Yes",_xlfn.XLOOKUP("SrcZone_IsAny",'Scoring_Config'!$A:$A,'Scoring_Config'!$C:$C,10),0),0)+IF(LEFT(AF985,4)="True",IF(_xlfn.XLOOKUP("DstZone_IsAny",'Scoring_Config'!$A:$A,'Scoring_Config'!$D:$D,"Yes")="Yes",_xlfn.XLOOKUP("DstZone_IsAny",'Scoring_Config'!$A:$A,'Scoring_Config'!$C:$C,10),0),0)+IF(LEFT(AG985,4)="True",IF(_xlfn.XLOOKUP("Service_Any_OR_RangeGt1000",'Scoring_Config'!$A:$A,'Scoring_Config'!$D:$D,"Yes")="Yes",_xlfn.XLOOKUP("Service_Any_OR_RangeGt1000",'Scoring_Config'!$A:$A,'Scoring_Config'!$C:$C,10),0),0)+IF(LEFT(AH985,4)="True",IF(_xlfn.XLOOKUP("App_Any_OR_RangeGt1000",'Scoring_Config'!$A:$A,'Scoring_Config'!$D:$D,"Yes")="Yes",_xlfn.XLOOKUP("App_Any_OR_RangeGt1000",'Scoring_Config'!$A:$A,'Scoring_Config'!$C:$C,10),0),0)+IF(LEFT(AI985,4)="True",IF(_xlfn.XLOOKUP("Service_Insecure_Match",'Scoring_Config'!$A:$A,'Scoring_Config'!$D:$D,"Yes")="Yes",_xlfn.XLOOKUP("Service_Insecure_Match",'Scoring_Config'!$A:$A,'Scoring_Config'!$C:$C,5),0),0)+IF(LEFT(AJ985,4)="True",IF(_xlfn.XLOOKUP("Risky_Inbound",'Scoring_Config'!$A:$A,'Scoring_Config'!$D:$D,"Yes")="Yes",_xlfn.XLOOKUP("Risky_Inbound",'Scoring_Config'!$A:$A,'Scoring_Config'!$C:$C,50),0),0)+IF(LEFT(AK985,4)="True",IF(_xlfn.XLOOKUP("Risky_Outbound",'Scoring_Config'!$A:$A,'Scoring_Config'!$D:$D,"Yes")="Yes",_xlfn.XLOOKUP("Risky_Outbound",'Scoring_Config'!$A:$A,'Scoring_Config'!$C:$C,25),0),0)+IF(LEFT(AZ985,4)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985,FIND(",",AL985)+1,100)),0)+IF(LEFT(AM985,4)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985,FIND(",",AN985)+1,100)),0)+IF(_xlfn.XLOOKUP("Profile_Scoring",'Scoring_Config'!$A:$A,'Scoring_Config'!$D:$D,"Yes")="Yes",VALUE(MID(AO985,FIND(",",AO985)+1,100)),0)+IF(_xlfn.XLOOKUP("Options_Scoring",'Scoring_Config'!$A:$A,'Scoring_Config'!$D:$D,"Yes")="Yes",VALUE(MID(AP985,FIND(",",AP985)+1,100)),0)))</f>
        <v>0</v>
      </c>
      <c r="AZ985" cm="1">
        <f t="array" ref="AZ985">IF(FALSE,"True," &amp; IF(_xlfn.XLOOKUP("Migrate_Insecure",'Scoring_Config'!$A:$A,'Scoring_Config'!$D:$D,"Yes")="Yes",_xlfn.XLOOKUP("Migrate_Insecure",'Scoring_Config'!$A:$A,'Scoring_Config'!$C:$C,10),0),"False,0")</f>
        <v>0</v>
      </c>
    </row>
    <row r="986" spans="1:52">
      <c r="A986" t="s">
        <v>1979</v>
      </c>
      <c r="B986" t="s">
        <v>2959</v>
      </c>
      <c r="C986" t="s">
        <v>3542</v>
      </c>
      <c r="D986" t="s">
        <v>3545</v>
      </c>
      <c r="E986" t="s">
        <v>3563</v>
      </c>
      <c r="F986" t="s">
        <v>3865</v>
      </c>
      <c r="G986" t="s">
        <v>561</v>
      </c>
      <c r="H986" t="s">
        <v>174</v>
      </c>
      <c r="I986" t="s">
        <v>4236</v>
      </c>
      <c r="J986" t="s">
        <v>97</v>
      </c>
      <c r="K986" t="s">
        <v>1667</v>
      </c>
      <c r="L986" t="s">
        <v>1327</v>
      </c>
      <c r="M986" t="s">
        <v>1974</v>
      </c>
      <c r="N986" t="s">
        <v>4315</v>
      </c>
      <c r="O986" t="s">
        <v>4319</v>
      </c>
      <c r="P986" t="s">
        <v>4323</v>
      </c>
      <c r="Q986" t="s">
        <v>5016</v>
      </c>
      <c r="R986" t="s">
        <v>5439</v>
      </c>
      <c r="S986" t="s">
        <v>4324</v>
      </c>
      <c r="T986" t="s">
        <v>5808</v>
      </c>
      <c r="U986" t="s">
        <v>6434</v>
      </c>
      <c r="Y986" cm="1">
        <f t="array" ref="Y986">IF(FALSE,"True," &amp; IF(_xlfn.XLOOKUP("Src_IsAny",'Scoring_Config'!$A:$A,'Scoring_Config'!$D:$D,"Yes")="Yes",_xlfn.XLOOKUP("Src_IsAny",'Scoring_Config'!$A:$A,'Scoring_Config'!$C:$C,10),0),"False,0")</f>
        <v>0</v>
      </c>
      <c r="Z986" cm="1">
        <f t="array" ref="Z986">IF(FALSE,"True," &amp; IF(_xlfn.XLOOKUP("Src_CIDR_Le_16",'Scoring_Config'!$A:$A,'Scoring_Config'!$D:$D,"Yes")="Yes",_xlfn.XLOOKUP("Src_CIDR_Le_16",'Scoring_Config'!$A:$A,'Scoring_Config'!$C:$C,10),0),"False,0")</f>
        <v>0</v>
      </c>
      <c r="AA986" cm="1">
        <f t="array" ref="AA986">IF(FALSE,"True," &amp; IF(_xlfn.XLOOKUP("Src_CIDR_17_22",'Scoring_Config'!$A:$A,'Scoring_Config'!$D:$D,"Yes")="Yes",_xlfn.XLOOKUP("Src_CIDR_17_22",'Scoring_Config'!$A:$A,'Scoring_Config'!$C:$C,5),0),"False,0")</f>
        <v>0</v>
      </c>
      <c r="AB986" cm="1">
        <f t="array" ref="AB986">IF(FALSE,"True," &amp; IF(_xlfn.XLOOKUP("Dst_IsAny",'Scoring_Config'!$A:$A,'Scoring_Config'!$D:$D,"Yes")="Yes",_xlfn.XLOOKUP("Dst_IsAny",'Scoring_Config'!$A:$A,'Scoring_Config'!$C:$C,10),0),"False,0")</f>
        <v>0</v>
      </c>
      <c r="AC986" cm="1">
        <f t="array" ref="AC986">IF(FALSE,"True," &amp; IF(_xlfn.XLOOKUP("Dst_CIDR_Le_16",'Scoring_Config'!$A:$A,'Scoring_Config'!$D:$D,"Yes")="Yes",_xlfn.XLOOKUP("Dst_CIDR_Le_16",'Scoring_Config'!$A:$A,'Scoring_Config'!$C:$C,10),0),"False,0")</f>
        <v>0</v>
      </c>
      <c r="AD986" cm="1">
        <f t="array" ref="AD986">IF(FALSE,"True," &amp; IF(_xlfn.XLOOKUP("Dst_CIDR_17_22",'Scoring_Config'!$A:$A,'Scoring_Config'!$D:$D,"Yes")="Yes",_xlfn.XLOOKUP("Dst_CIDR_17_22",'Scoring_Config'!$A:$A,'Scoring_Config'!$C:$C,5),0),"False,0")</f>
        <v>0</v>
      </c>
      <c r="AE986" cm="1">
        <f t="array" ref="AE986">IF(FALSE,"True," &amp; IF(_xlfn.XLOOKUP("SrcZone_IsAny",'Scoring_Config'!$A:$A,'Scoring_Config'!$D:$D,"Yes")="Yes",_xlfn.XLOOKUP("SrcZone_IsAny",'Scoring_Config'!$A:$A,'Scoring_Config'!$C:$C,10),0),"False,0")</f>
        <v>0</v>
      </c>
      <c r="AF986" cm="1">
        <f t="array" ref="AF986">IF(FALSE,"True," &amp; IF(_xlfn.XLOOKUP("DstZone_IsAny",'Scoring_Config'!$A:$A,'Scoring_Config'!$D:$D,"Yes")="Yes",_xlfn.XLOOKUP("DstZone_IsAny",'Scoring_Config'!$A:$A,'Scoring_Config'!$C:$C,10),0),"False,0")</f>
        <v>0</v>
      </c>
      <c r="AG986" cm="1">
        <f t="array" ref="AG98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86" cm="1">
        <f t="array" ref="AH986">IF(FALSE,"True," &amp; IF(_xlfn.XLOOKUP("App_Any_OR_RangeGt1000",'Scoring_Config'!$A:$A,'Scoring_Config'!$D:$D,"Yes")="Yes",_xlfn.XLOOKUP("App_Any_OR_RangeGt1000",'Scoring_Config'!$A:$A,'Scoring_Config'!$C:$C,10),0),"False,0")</f>
        <v>0</v>
      </c>
      <c r="AI986" cm="1">
        <f t="array" ref="AI986">IF(FALSE,"True," &amp; IF(_xlfn.XLOOKUP("Service_Insecure_Match",'Scoring_Config'!$A:$A,'Scoring_Config'!$D:$D,"Yes")="Yes",_xlfn.XLOOKUP("Service_Insecure_Match",'Scoring_Config'!$A:$A,'Scoring_Config'!$C:$C,5),0),"False,0")</f>
        <v>0</v>
      </c>
      <c r="AJ986" cm="1">
        <f t="array" ref="AJ986">IF(FALSE,"True," &amp; IF(_xlfn.XLOOKUP("Risky_Inbound",'Scoring_Config'!$A:$A,'Scoring_Config'!$D:$D,"Yes")="Yes",_xlfn.XLOOKUP("Risky_Inbound",'Scoring_Config'!$A:$A,'Scoring_Config'!$C:$C,50),0),"False,0")</f>
        <v>0</v>
      </c>
      <c r="AK986" cm="1">
        <f t="array" ref="AK986">IF(FALSE,"True," &amp; IF(_xlfn.XLOOKUP("Risky_Outbound",'Scoring_Config'!$A:$A,'Scoring_Config'!$D:$D,"Yes")="Yes",_xlfn.XLOOKUP("Risky_Outbound",'Scoring_Config'!$A:$A,'Scoring_Config'!$C:$C,25),0),"False,0")</f>
        <v>0</v>
      </c>
      <c r="AL986" t="s">
        <v>6699</v>
      </c>
      <c r="AM986" cm="1">
        <f t="array" ref="AM98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86" t="s">
        <v>6697</v>
      </c>
      <c r="AO986" t="s">
        <v>6697</v>
      </c>
      <c r="AP986" t="s">
        <v>6697</v>
      </c>
      <c r="AQ986" cm="1">
        <f t="array" ref="AQ986">IF(FALSE,"True," &amp; IF(_xlfn.XLOOKUP("Service_IsAny",'Scoring_Config'!$A:$A,'Scoring_Config'!$D:$D,"Yes")="Yes",_xlfn.XLOOKUP("Service_IsAny",'Scoring_Config'!$A:$A,'Scoring_Config'!$C:$C,0),0),"False,0")</f>
        <v>0</v>
      </c>
      <c r="AR986">
        <v>0</v>
      </c>
      <c r="AS986" cm="1">
        <f t="array" ref="AS986">IF(FALSE,"True," &amp; IF(_xlfn.XLOOKUP("Service_RangeGt1000",'Scoring_Config'!$A:$A,'Scoring_Config'!$D:$D,"Yes")="Yes",_xlfn.XLOOKUP("Service_RangeGt1000",'Scoring_Config'!$A:$A,'Scoring_Config'!$C:$C,0),0),"False,0")</f>
        <v>0</v>
      </c>
      <c r="AT986" cm="1">
        <f t="array" ref="AT986">IF(FALSE,"True," &amp; IF(_xlfn.XLOOKUP("App_IsAny",'Scoring_Config'!$A:$A,'Scoring_Config'!$D:$D,"Yes")="Yes",_xlfn.XLOOKUP("App_IsAny",'Scoring_Config'!$A:$A,'Scoring_Config'!$C:$C,0),0),"False,0")</f>
        <v>0</v>
      </c>
      <c r="AU986">
        <v>1</v>
      </c>
      <c r="AV986" cm="1">
        <f t="array" ref="AV986">IF(FALSE,"True," &amp; IF(_xlfn.XLOOKUP("App_RangeGt1000",'Scoring_Config'!$A:$A,'Scoring_Config'!$D:$D,"Yes")="Yes",_xlfn.XLOOKUP("App_RangeGt1000",'Scoring_Config'!$A:$A,'Scoring_Config'!$C:$C,0),0),"False,0")</f>
        <v>0</v>
      </c>
      <c r="AW986" cm="1">
        <f t="array" ref="AW986">IF(FALSE,"True," &amp; IF(_xlfn.XLOOKUP("Action_IsDenyOrDrop",'Scoring_Config'!$A:$A,'Scoring_Config'!$D:$D,"Yes")="Yes",_xlfn.XLOOKUP("Action_IsDenyOrDrop",'Scoring_Config'!$A:$A,'Scoring_Config'!$C:$C,0),0),"False,0")</f>
        <v>0</v>
      </c>
      <c r="AX986" cm="1">
        <f t="array" ref="AX986">IF(LEFT(AW986,4)="True",0,(IF(LEFT(Y986,4)="True",IF(_xlfn.XLOOKUP("Src_IsAny",'Scoring_Config'!$A:$A,'Scoring_Config'!$D:$D,"Yes")="Yes",_xlfn.XLOOKUP("Src_IsAny",'Scoring_Config'!$A:$A,'Scoring_Config'!$C:$C,10),0),0)+IF(LEFT(Z986,4)="True",IF(_xlfn.XLOOKUP("Src_CIDR_Le_16",'Scoring_Config'!$A:$A,'Scoring_Config'!$D:$D,"Yes")="Yes",_xlfn.XLOOKUP("Src_CIDR_Le_16",'Scoring_Config'!$A:$A,'Scoring_Config'!$C:$C,10),0),0)+IF(LEFT(AA986,4)="True",IF(_xlfn.XLOOKUP("Src_CIDR_17_22",'Scoring_Config'!$A:$A,'Scoring_Config'!$D:$D,"Yes")="Yes",_xlfn.XLOOKUP("Src_CIDR_17_22",'Scoring_Config'!$A:$A,'Scoring_Config'!$C:$C,5),0),0)+IF(LEFT(AB986,4)="True",IF(_xlfn.XLOOKUP("Dst_IsAny",'Scoring_Config'!$A:$A,'Scoring_Config'!$D:$D,"Yes")="Yes",_xlfn.XLOOKUP("Dst_IsAny",'Scoring_Config'!$A:$A,'Scoring_Config'!$C:$C,10),0),0)+IF(LEFT(AC986,4)="True",IF(_xlfn.XLOOKUP("Dst_CIDR_Le_16",'Scoring_Config'!$A:$A,'Scoring_Config'!$D:$D,"Yes")="Yes",_xlfn.XLOOKUP("Dst_CIDR_Le_16",'Scoring_Config'!$A:$A,'Scoring_Config'!$C:$C,10),0),0)+IF(LEFT(AD986,4)="True",IF(_xlfn.XLOOKUP("Dst_CIDR_17_22",'Scoring_Config'!$A:$A,'Scoring_Config'!$D:$D,"Yes")="Yes",_xlfn.XLOOKUP("Dst_CIDR_17_22",'Scoring_Config'!$A:$A,'Scoring_Config'!$C:$C,5),0),0)+IF(LEFT(AE986,4)="True",IF(_xlfn.XLOOKUP("SrcZone_IsAny",'Scoring_Config'!$A:$A,'Scoring_Config'!$D:$D,"Yes")="Yes",_xlfn.XLOOKUP("SrcZone_IsAny",'Scoring_Config'!$A:$A,'Scoring_Config'!$C:$C,10),0),0)+IF(LEFT(AF986,4)="True",IF(_xlfn.XLOOKUP("DstZone_IsAny",'Scoring_Config'!$A:$A,'Scoring_Config'!$D:$D,"Yes")="Yes",_xlfn.XLOOKUP("DstZone_IsAny",'Scoring_Config'!$A:$A,'Scoring_Config'!$C:$C,10),0),0)+IF(LEFT(AG986,4)="True",IF(_xlfn.XLOOKUP("Service_Any_OR_RangeGt1000",'Scoring_Config'!$A:$A,'Scoring_Config'!$D:$D,"Yes")="Yes",_xlfn.XLOOKUP("Service_Any_OR_RangeGt1000",'Scoring_Config'!$A:$A,'Scoring_Config'!$C:$C,10),0),0)+IF(LEFT(AH986,4)="True",IF(_xlfn.XLOOKUP("App_Any_OR_RangeGt1000",'Scoring_Config'!$A:$A,'Scoring_Config'!$D:$D,"Yes")="Yes",_xlfn.XLOOKUP("App_Any_OR_RangeGt1000",'Scoring_Config'!$A:$A,'Scoring_Config'!$C:$C,10),0),0)+IF(LEFT(AI986,4)="True",IF(_xlfn.XLOOKUP("Service_Insecure_Match",'Scoring_Config'!$A:$A,'Scoring_Config'!$D:$D,"Yes")="Yes",_xlfn.XLOOKUP("Service_Insecure_Match",'Scoring_Config'!$A:$A,'Scoring_Config'!$C:$C,5),0),0)+IF(LEFT(AJ986,4)="True",IF(_xlfn.XLOOKUP("Risky_Inbound",'Scoring_Config'!$A:$A,'Scoring_Config'!$D:$D,"Yes")="Yes",_xlfn.XLOOKUP("Risky_Inbound",'Scoring_Config'!$A:$A,'Scoring_Config'!$C:$C,50),0),0)+IF(LEFT(AK986,4)="True",IF(_xlfn.XLOOKUP("Risky_Outbound",'Scoring_Config'!$A:$A,'Scoring_Config'!$D:$D,"Yes")="Yes",_xlfn.XLOOKUP("Risky_Outbound",'Scoring_Config'!$A:$A,'Scoring_Config'!$C:$C,25),0),0)+IF(LEFT(AZ986,4)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986,FIND(",",AL986)+1,100)),0)+IF(LEFT(AM986,4)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986,FIND(",",AN986)+1,100)),0)+IF(_xlfn.XLOOKUP("Profile_Scoring",'Scoring_Config'!$A:$A,'Scoring_Config'!$D:$D,"Yes")="Yes",VALUE(MID(AO986,FIND(",",AO986)+1,100)),0)+IF(_xlfn.XLOOKUP("Options_Scoring",'Scoring_Config'!$A:$A,'Scoring_Config'!$D:$D,"Yes")="Yes",VALUE(MID(AP986,FIND(",",AP986)+1,100)),0)))</f>
        <v>0</v>
      </c>
      <c r="AZ986" cm="1">
        <f t="array" ref="AZ986">IF(FALSE,"True," &amp; IF(_xlfn.XLOOKUP("Migrate_Insecure",'Scoring_Config'!$A:$A,'Scoring_Config'!$D:$D,"Yes")="Yes",_xlfn.XLOOKUP("Migrate_Insecure",'Scoring_Config'!$A:$A,'Scoring_Config'!$C:$C,10),0),"False,0")</f>
        <v>0</v>
      </c>
    </row>
    <row r="987" spans="1:52">
      <c r="A987" t="s">
        <v>1979</v>
      </c>
      <c r="B987" t="s">
        <v>2960</v>
      </c>
      <c r="C987" t="s">
        <v>3542</v>
      </c>
      <c r="D987" t="s">
        <v>3545</v>
      </c>
      <c r="E987" t="s">
        <v>3563</v>
      </c>
      <c r="F987" t="s">
        <v>3637</v>
      </c>
      <c r="G987" t="s">
        <v>202</v>
      </c>
      <c r="H987" t="s">
        <v>4067</v>
      </c>
      <c r="I987" t="s">
        <v>3576</v>
      </c>
      <c r="J987" t="s">
        <v>560</v>
      </c>
      <c r="K987" t="s">
        <v>1662</v>
      </c>
      <c r="L987" t="s">
        <v>1327</v>
      </c>
      <c r="M987" t="s">
        <v>1974</v>
      </c>
      <c r="N987" t="s">
        <v>4315</v>
      </c>
      <c r="O987" t="s">
        <v>4319</v>
      </c>
      <c r="P987" t="s">
        <v>4323</v>
      </c>
      <c r="Q987" t="s">
        <v>5015</v>
      </c>
      <c r="R987" t="s">
        <v>5439</v>
      </c>
      <c r="S987" t="s">
        <v>4324</v>
      </c>
      <c r="T987" t="s">
        <v>5792</v>
      </c>
      <c r="U987" t="s">
        <v>6433</v>
      </c>
      <c r="Y987" cm="1">
        <f t="array" ref="Y987">IF(FALSE,"True," &amp; IF(_xlfn.XLOOKUP("Src_IsAny",'Scoring_Config'!$A:$A,'Scoring_Config'!$D:$D,"Yes")="Yes",_xlfn.XLOOKUP("Src_IsAny",'Scoring_Config'!$A:$A,'Scoring_Config'!$C:$C,10),0),"False,0")</f>
        <v>0</v>
      </c>
      <c r="Z987" cm="1">
        <f t="array" ref="Z987">IF(FALSE,"True," &amp; IF(_xlfn.XLOOKUP("Src_CIDR_Le_16",'Scoring_Config'!$A:$A,'Scoring_Config'!$D:$D,"Yes")="Yes",_xlfn.XLOOKUP("Src_CIDR_Le_16",'Scoring_Config'!$A:$A,'Scoring_Config'!$C:$C,10),0),"False,0")</f>
        <v>0</v>
      </c>
      <c r="AA987" cm="1">
        <f t="array" ref="AA987">IF(TRUE,"True," &amp; IF(_xlfn.XLOOKUP("Src_CIDR_17_22",'Scoring_Config'!$A:$A,'Scoring_Config'!$D:$D,"Yes")="Yes",_xlfn.XLOOKUP("Src_CIDR_17_22",'Scoring_Config'!$A:$A,'Scoring_Config'!$C:$C,5),0),"False,0")</f>
        <v>0</v>
      </c>
      <c r="AB987" cm="1">
        <f t="array" ref="AB987">IF(FALSE,"True," &amp; IF(_xlfn.XLOOKUP("Dst_IsAny",'Scoring_Config'!$A:$A,'Scoring_Config'!$D:$D,"Yes")="Yes",_xlfn.XLOOKUP("Dst_IsAny",'Scoring_Config'!$A:$A,'Scoring_Config'!$C:$C,10),0),"False,0")</f>
        <v>0</v>
      </c>
      <c r="AC987" cm="1">
        <f t="array" ref="AC987">IF(FALSE,"True," &amp; IF(_xlfn.XLOOKUP("Dst_CIDR_Le_16",'Scoring_Config'!$A:$A,'Scoring_Config'!$D:$D,"Yes")="Yes",_xlfn.XLOOKUP("Dst_CIDR_Le_16",'Scoring_Config'!$A:$A,'Scoring_Config'!$C:$C,10),0),"False,0")</f>
        <v>0</v>
      </c>
      <c r="AD987" cm="1">
        <f t="array" ref="AD987">IF(FALSE,"True," &amp; IF(_xlfn.XLOOKUP("Dst_CIDR_17_22",'Scoring_Config'!$A:$A,'Scoring_Config'!$D:$D,"Yes")="Yes",_xlfn.XLOOKUP("Dst_CIDR_17_22",'Scoring_Config'!$A:$A,'Scoring_Config'!$C:$C,5),0),"False,0")</f>
        <v>0</v>
      </c>
      <c r="AE987" cm="1">
        <f t="array" ref="AE987">IF(FALSE,"True," &amp; IF(_xlfn.XLOOKUP("SrcZone_IsAny",'Scoring_Config'!$A:$A,'Scoring_Config'!$D:$D,"Yes")="Yes",_xlfn.XLOOKUP("SrcZone_IsAny",'Scoring_Config'!$A:$A,'Scoring_Config'!$C:$C,10),0),"False,0")</f>
        <v>0</v>
      </c>
      <c r="AF987" cm="1">
        <f t="array" ref="AF987">IF(FALSE,"True," &amp; IF(_xlfn.XLOOKUP("DstZone_IsAny",'Scoring_Config'!$A:$A,'Scoring_Config'!$D:$D,"Yes")="Yes",_xlfn.XLOOKUP("DstZone_IsAny",'Scoring_Config'!$A:$A,'Scoring_Config'!$C:$C,10),0),"False,0")</f>
        <v>0</v>
      </c>
      <c r="AG987" cm="1">
        <f t="array" ref="AG98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87" cm="1">
        <f t="array" ref="AH987">IF(FALSE,"True," &amp; IF(_xlfn.XLOOKUP("App_Any_OR_RangeGt1000",'Scoring_Config'!$A:$A,'Scoring_Config'!$D:$D,"Yes")="Yes",_xlfn.XLOOKUP("App_Any_OR_RangeGt1000",'Scoring_Config'!$A:$A,'Scoring_Config'!$C:$C,10),0),"False,0")</f>
        <v>0</v>
      </c>
      <c r="AI987" cm="1">
        <f t="array" ref="AI987">IF(FALSE,"True," &amp; IF(_xlfn.XLOOKUP("Service_Insecure_Match",'Scoring_Config'!$A:$A,'Scoring_Config'!$D:$D,"Yes")="Yes",_xlfn.XLOOKUP("Service_Insecure_Match",'Scoring_Config'!$A:$A,'Scoring_Config'!$C:$C,5),0),"False,0")</f>
        <v>0</v>
      </c>
      <c r="AJ987" cm="1">
        <f t="array" ref="AJ987">IF(FALSE,"True," &amp; IF(_xlfn.XLOOKUP("Risky_Inbound",'Scoring_Config'!$A:$A,'Scoring_Config'!$D:$D,"Yes")="Yes",_xlfn.XLOOKUP("Risky_Inbound",'Scoring_Config'!$A:$A,'Scoring_Config'!$C:$C,50),0),"False,0")</f>
        <v>0</v>
      </c>
      <c r="AK987" cm="1">
        <f t="array" ref="AK987">IF(FALSE,"True," &amp; IF(_xlfn.XLOOKUP("Risky_Outbound",'Scoring_Config'!$A:$A,'Scoring_Config'!$D:$D,"Yes")="Yes",_xlfn.XLOOKUP("Risky_Outbound",'Scoring_Config'!$A:$A,'Scoring_Config'!$C:$C,25),0),"False,0")</f>
        <v>0</v>
      </c>
      <c r="AL987" t="s">
        <v>6699</v>
      </c>
      <c r="AM987" cm="1">
        <f t="array" ref="AM98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87" t="s">
        <v>6702</v>
      </c>
      <c r="AO987" t="s">
        <v>6697</v>
      </c>
      <c r="AP987" t="s">
        <v>6697</v>
      </c>
      <c r="AQ987" cm="1">
        <f t="array" ref="AQ987">IF(FALSE,"True," &amp; IF(_xlfn.XLOOKUP("Service_IsAny",'Scoring_Config'!$A:$A,'Scoring_Config'!$D:$D,"Yes")="Yes",_xlfn.XLOOKUP("Service_IsAny",'Scoring_Config'!$A:$A,'Scoring_Config'!$C:$C,0),0),"False,0")</f>
        <v>0</v>
      </c>
      <c r="AR987">
        <v>0</v>
      </c>
      <c r="AS987" cm="1">
        <f t="array" ref="AS987">IF(FALSE,"True," &amp; IF(_xlfn.XLOOKUP("Service_RangeGt1000",'Scoring_Config'!$A:$A,'Scoring_Config'!$D:$D,"Yes")="Yes",_xlfn.XLOOKUP("Service_RangeGt1000",'Scoring_Config'!$A:$A,'Scoring_Config'!$C:$C,0),0),"False,0")</f>
        <v>0</v>
      </c>
      <c r="AT987" cm="1">
        <f t="array" ref="AT987">IF(FALSE,"True," &amp; IF(_xlfn.XLOOKUP("App_IsAny",'Scoring_Config'!$A:$A,'Scoring_Config'!$D:$D,"Yes")="Yes",_xlfn.XLOOKUP("App_IsAny",'Scoring_Config'!$A:$A,'Scoring_Config'!$C:$C,0),0),"False,0")</f>
        <v>0</v>
      </c>
      <c r="AU987">
        <v>2</v>
      </c>
      <c r="AV987" cm="1">
        <f t="array" ref="AV987">IF(FALSE,"True," &amp; IF(_xlfn.XLOOKUP("App_RangeGt1000",'Scoring_Config'!$A:$A,'Scoring_Config'!$D:$D,"Yes")="Yes",_xlfn.XLOOKUP("App_RangeGt1000",'Scoring_Config'!$A:$A,'Scoring_Config'!$C:$C,0),0),"False,0")</f>
        <v>0</v>
      </c>
      <c r="AW987" cm="1">
        <f t="array" ref="AW987">IF(FALSE,"True," &amp; IF(_xlfn.XLOOKUP("Action_IsDenyOrDrop",'Scoring_Config'!$A:$A,'Scoring_Config'!$D:$D,"Yes")="Yes",_xlfn.XLOOKUP("Action_IsDenyOrDrop",'Scoring_Config'!$A:$A,'Scoring_Config'!$C:$C,0),0),"False,0")</f>
        <v>0</v>
      </c>
      <c r="AX987" cm="1">
        <f t="array" ref="AX987">IF(LEFT(AW987,4)="True",0,(IF(LEFT(Y987,4)="True",IF(_xlfn.XLOOKUP("Src_IsAny",'Scoring_Config'!$A:$A,'Scoring_Config'!$D:$D,"Yes")="Yes",_xlfn.XLOOKUP("Src_IsAny",'Scoring_Config'!$A:$A,'Scoring_Config'!$C:$C,10),0),0)+IF(LEFT(Z987,4)="True",IF(_xlfn.XLOOKUP("Src_CIDR_Le_16",'Scoring_Config'!$A:$A,'Scoring_Config'!$D:$D,"Yes")="Yes",_xlfn.XLOOKUP("Src_CIDR_Le_16",'Scoring_Config'!$A:$A,'Scoring_Config'!$C:$C,10),0),0)+IF(LEFT(AA987,4)="True",IF(_xlfn.XLOOKUP("Src_CIDR_17_22",'Scoring_Config'!$A:$A,'Scoring_Config'!$D:$D,"Yes")="Yes",_xlfn.XLOOKUP("Src_CIDR_17_22",'Scoring_Config'!$A:$A,'Scoring_Config'!$C:$C,5),0),0)+IF(LEFT(AB987,4)="True",IF(_xlfn.XLOOKUP("Dst_IsAny",'Scoring_Config'!$A:$A,'Scoring_Config'!$D:$D,"Yes")="Yes",_xlfn.XLOOKUP("Dst_IsAny",'Scoring_Config'!$A:$A,'Scoring_Config'!$C:$C,10),0),0)+IF(LEFT(AC987,4)="True",IF(_xlfn.XLOOKUP("Dst_CIDR_Le_16",'Scoring_Config'!$A:$A,'Scoring_Config'!$D:$D,"Yes")="Yes",_xlfn.XLOOKUP("Dst_CIDR_Le_16",'Scoring_Config'!$A:$A,'Scoring_Config'!$C:$C,10),0),0)+IF(LEFT(AD987,4)="True",IF(_xlfn.XLOOKUP("Dst_CIDR_17_22",'Scoring_Config'!$A:$A,'Scoring_Config'!$D:$D,"Yes")="Yes",_xlfn.XLOOKUP("Dst_CIDR_17_22",'Scoring_Config'!$A:$A,'Scoring_Config'!$C:$C,5),0),0)+IF(LEFT(AE987,4)="True",IF(_xlfn.XLOOKUP("SrcZone_IsAny",'Scoring_Config'!$A:$A,'Scoring_Config'!$D:$D,"Yes")="Yes",_xlfn.XLOOKUP("SrcZone_IsAny",'Scoring_Config'!$A:$A,'Scoring_Config'!$C:$C,10),0),0)+IF(LEFT(AF987,4)="True",IF(_xlfn.XLOOKUP("DstZone_IsAny",'Scoring_Config'!$A:$A,'Scoring_Config'!$D:$D,"Yes")="Yes",_xlfn.XLOOKUP("DstZone_IsAny",'Scoring_Config'!$A:$A,'Scoring_Config'!$C:$C,10),0),0)+IF(LEFT(AG987,4)="True",IF(_xlfn.XLOOKUP("Service_Any_OR_RangeGt1000",'Scoring_Config'!$A:$A,'Scoring_Config'!$D:$D,"Yes")="Yes",_xlfn.XLOOKUP("Service_Any_OR_RangeGt1000",'Scoring_Config'!$A:$A,'Scoring_Config'!$C:$C,10),0),0)+IF(LEFT(AH987,4)="True",IF(_xlfn.XLOOKUP("App_Any_OR_RangeGt1000",'Scoring_Config'!$A:$A,'Scoring_Config'!$D:$D,"Yes")="Yes",_xlfn.XLOOKUP("App_Any_OR_RangeGt1000",'Scoring_Config'!$A:$A,'Scoring_Config'!$C:$C,10),0),0)+IF(LEFT(AI987,4)="True",IF(_xlfn.XLOOKUP("Service_Insecure_Match",'Scoring_Config'!$A:$A,'Scoring_Config'!$D:$D,"Yes")="Yes",_xlfn.XLOOKUP("Service_Insecure_Match",'Scoring_Config'!$A:$A,'Scoring_Config'!$C:$C,5),0),0)+IF(LEFT(AJ987,4)="True",IF(_xlfn.XLOOKUP("Risky_Inbound",'Scoring_Config'!$A:$A,'Scoring_Config'!$D:$D,"Yes")="Yes",_xlfn.XLOOKUP("Risky_Inbound",'Scoring_Config'!$A:$A,'Scoring_Config'!$C:$C,50),0),0)+IF(LEFT(AK987,4)="True",IF(_xlfn.XLOOKUP("Risky_Outbound",'Scoring_Config'!$A:$A,'Scoring_Config'!$D:$D,"Yes")="Yes",_xlfn.XLOOKUP("Risky_Outbound",'Scoring_Config'!$A:$A,'Scoring_Config'!$C:$C,25),0),0)+IF(LEFT(AZ987,4)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987,FIND(",",AL987)+1,100)),0)+IF(LEFT(AM987,4)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987,FIND(",",AN987)+1,100)),0)+IF(_xlfn.XLOOKUP("Profile_Scoring",'Scoring_Config'!$A:$A,'Scoring_Config'!$D:$D,"Yes")="Yes",VALUE(MID(AO987,FIND(",",AO987)+1,100)),0)+IF(_xlfn.XLOOKUP("Options_Scoring",'Scoring_Config'!$A:$A,'Scoring_Config'!$D:$D,"Yes")="Yes",VALUE(MID(AP987,FIND(",",AP987)+1,100)),0)))</f>
        <v>0</v>
      </c>
      <c r="AZ987" cm="1">
        <f t="array" ref="AZ987">IF(FALSE,"True," &amp; IF(_xlfn.XLOOKUP("Migrate_Insecure",'Scoring_Config'!$A:$A,'Scoring_Config'!$D:$D,"Yes")="Yes",_xlfn.XLOOKUP("Migrate_Insecure",'Scoring_Config'!$A:$A,'Scoring_Config'!$C:$C,10),0),"False,0")</f>
        <v>0</v>
      </c>
    </row>
    <row r="988" spans="1:52">
      <c r="A988" t="s">
        <v>1979</v>
      </c>
      <c r="B988" t="s">
        <v>2961</v>
      </c>
      <c r="C988" t="s">
        <v>3542</v>
      </c>
      <c r="D988" t="s">
        <v>3545</v>
      </c>
      <c r="E988" t="s">
        <v>3563</v>
      </c>
      <c r="F988" t="s">
        <v>3817</v>
      </c>
      <c r="G988" t="s">
        <v>562</v>
      </c>
      <c r="H988" t="s">
        <v>174</v>
      </c>
      <c r="I988" t="s">
        <v>3910</v>
      </c>
      <c r="J988" t="s">
        <v>827</v>
      </c>
      <c r="K988" t="s">
        <v>1660</v>
      </c>
      <c r="L988" t="s">
        <v>1327</v>
      </c>
      <c r="M988" t="s">
        <v>1974</v>
      </c>
      <c r="N988" t="s">
        <v>4315</v>
      </c>
      <c r="O988" t="s">
        <v>4319</v>
      </c>
      <c r="P988" t="s">
        <v>4321</v>
      </c>
      <c r="Q988" t="s">
        <v>5017</v>
      </c>
      <c r="R988" t="s">
        <v>5439</v>
      </c>
      <c r="S988" t="s">
        <v>4324</v>
      </c>
      <c r="T988" t="s">
        <v>5792</v>
      </c>
      <c r="U988" t="s">
        <v>5955</v>
      </c>
      <c r="Y988" cm="1">
        <f t="array" ref="Y988">IF(FALSE,"True," &amp; IF(_xlfn.XLOOKUP("Src_IsAny",'Scoring_Config'!$A:$A,'Scoring_Config'!$D:$D,"Yes")="Yes",_xlfn.XLOOKUP("Src_IsAny",'Scoring_Config'!$A:$A,'Scoring_Config'!$C:$C,10),0),"False,0")</f>
        <v>0</v>
      </c>
      <c r="Z988" cm="1">
        <f t="array" ref="Z988">IF(FALSE,"True," &amp; IF(_xlfn.XLOOKUP("Src_CIDR_Le_16",'Scoring_Config'!$A:$A,'Scoring_Config'!$D:$D,"Yes")="Yes",_xlfn.XLOOKUP("Src_CIDR_Le_16",'Scoring_Config'!$A:$A,'Scoring_Config'!$C:$C,10),0),"False,0")</f>
        <v>0</v>
      </c>
      <c r="AA988" cm="1">
        <f t="array" ref="AA988">IF(FALSE,"True," &amp; IF(_xlfn.XLOOKUP("Src_CIDR_17_22",'Scoring_Config'!$A:$A,'Scoring_Config'!$D:$D,"Yes")="Yes",_xlfn.XLOOKUP("Src_CIDR_17_22",'Scoring_Config'!$A:$A,'Scoring_Config'!$C:$C,5),0),"False,0")</f>
        <v>0</v>
      </c>
      <c r="AB988" cm="1">
        <f t="array" ref="AB988">IF(FALSE,"True," &amp; IF(_xlfn.XLOOKUP("Dst_IsAny",'Scoring_Config'!$A:$A,'Scoring_Config'!$D:$D,"Yes")="Yes",_xlfn.XLOOKUP("Dst_IsAny",'Scoring_Config'!$A:$A,'Scoring_Config'!$C:$C,10),0),"False,0")</f>
        <v>0</v>
      </c>
      <c r="AC988" cm="1">
        <f t="array" ref="AC988">IF(FALSE,"True," &amp; IF(_xlfn.XLOOKUP("Dst_CIDR_Le_16",'Scoring_Config'!$A:$A,'Scoring_Config'!$D:$D,"Yes")="Yes",_xlfn.XLOOKUP("Dst_CIDR_Le_16",'Scoring_Config'!$A:$A,'Scoring_Config'!$C:$C,10),0),"False,0")</f>
        <v>0</v>
      </c>
      <c r="AD988" cm="1">
        <f t="array" ref="AD988">IF(FALSE,"True," &amp; IF(_xlfn.XLOOKUP("Dst_CIDR_17_22",'Scoring_Config'!$A:$A,'Scoring_Config'!$D:$D,"Yes")="Yes",_xlfn.XLOOKUP("Dst_CIDR_17_22",'Scoring_Config'!$A:$A,'Scoring_Config'!$C:$C,5),0),"False,0")</f>
        <v>0</v>
      </c>
      <c r="AE988" cm="1">
        <f t="array" ref="AE988">IF(FALSE,"True," &amp; IF(_xlfn.XLOOKUP("SrcZone_IsAny",'Scoring_Config'!$A:$A,'Scoring_Config'!$D:$D,"Yes")="Yes",_xlfn.XLOOKUP("SrcZone_IsAny",'Scoring_Config'!$A:$A,'Scoring_Config'!$C:$C,10),0),"False,0")</f>
        <v>0</v>
      </c>
      <c r="AF988" cm="1">
        <f t="array" ref="AF988">IF(FALSE,"True," &amp; IF(_xlfn.XLOOKUP("DstZone_IsAny",'Scoring_Config'!$A:$A,'Scoring_Config'!$D:$D,"Yes")="Yes",_xlfn.XLOOKUP("DstZone_IsAny",'Scoring_Config'!$A:$A,'Scoring_Config'!$C:$C,10),0),"False,0")</f>
        <v>0</v>
      </c>
      <c r="AG988" cm="1">
        <f t="array" ref="AG98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88" cm="1">
        <f t="array" ref="AH988">IF(FALSE,"True," &amp; IF(_xlfn.XLOOKUP("App_Any_OR_RangeGt1000",'Scoring_Config'!$A:$A,'Scoring_Config'!$D:$D,"Yes")="Yes",_xlfn.XLOOKUP("App_Any_OR_RangeGt1000",'Scoring_Config'!$A:$A,'Scoring_Config'!$C:$C,10),0),"False,0")</f>
        <v>0</v>
      </c>
      <c r="AI988" cm="1">
        <f t="array" ref="AI988">IF(FALSE,"True," &amp; IF(_xlfn.XLOOKUP("Service_Insecure_Match",'Scoring_Config'!$A:$A,'Scoring_Config'!$D:$D,"Yes")="Yes",_xlfn.XLOOKUP("Service_Insecure_Match",'Scoring_Config'!$A:$A,'Scoring_Config'!$C:$C,5),0),"False,0")</f>
        <v>0</v>
      </c>
      <c r="AJ988" cm="1">
        <f t="array" ref="AJ988">IF(FALSE,"True," &amp; IF(_xlfn.XLOOKUP("Risky_Inbound",'Scoring_Config'!$A:$A,'Scoring_Config'!$D:$D,"Yes")="Yes",_xlfn.XLOOKUP("Risky_Inbound",'Scoring_Config'!$A:$A,'Scoring_Config'!$C:$C,50),0),"False,0")</f>
        <v>0</v>
      </c>
      <c r="AK988" cm="1">
        <f t="array" ref="AK988">IF(FALSE,"True," &amp; IF(_xlfn.XLOOKUP("Risky_Outbound",'Scoring_Config'!$A:$A,'Scoring_Config'!$D:$D,"Yes")="Yes",_xlfn.XLOOKUP("Risky_Outbound",'Scoring_Config'!$A:$A,'Scoring_Config'!$C:$C,25),0),"False,0")</f>
        <v>0</v>
      </c>
      <c r="AL988" t="s">
        <v>6700</v>
      </c>
      <c r="AM988" cm="1">
        <f t="array" ref="AM98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88" t="s">
        <v>6697</v>
      </c>
      <c r="AO988" t="s">
        <v>6697</v>
      </c>
      <c r="AP988" t="s">
        <v>6697</v>
      </c>
      <c r="AQ988" cm="1">
        <f t="array" ref="AQ988">IF(FALSE,"True," &amp; IF(_xlfn.XLOOKUP("Service_IsAny",'Scoring_Config'!$A:$A,'Scoring_Config'!$D:$D,"Yes")="Yes",_xlfn.XLOOKUP("Service_IsAny",'Scoring_Config'!$A:$A,'Scoring_Config'!$C:$C,0),0),"False,0")</f>
        <v>0</v>
      </c>
      <c r="AR988">
        <v>0</v>
      </c>
      <c r="AS988" cm="1">
        <f t="array" ref="AS988">IF(FALSE,"True," &amp; IF(_xlfn.XLOOKUP("Service_RangeGt1000",'Scoring_Config'!$A:$A,'Scoring_Config'!$D:$D,"Yes")="Yes",_xlfn.XLOOKUP("Service_RangeGt1000",'Scoring_Config'!$A:$A,'Scoring_Config'!$C:$C,0),0),"False,0")</f>
        <v>0</v>
      </c>
      <c r="AT988" cm="1">
        <f t="array" ref="AT988">IF(FALSE,"True," &amp; IF(_xlfn.XLOOKUP("App_IsAny",'Scoring_Config'!$A:$A,'Scoring_Config'!$D:$D,"Yes")="Yes",_xlfn.XLOOKUP("App_IsAny",'Scoring_Config'!$A:$A,'Scoring_Config'!$C:$C,0),0),"False,0")</f>
        <v>0</v>
      </c>
      <c r="AU988">
        <v>1</v>
      </c>
      <c r="AV988" cm="1">
        <f t="array" ref="AV988">IF(FALSE,"True," &amp; IF(_xlfn.XLOOKUP("App_RangeGt1000",'Scoring_Config'!$A:$A,'Scoring_Config'!$D:$D,"Yes")="Yes",_xlfn.XLOOKUP("App_RangeGt1000",'Scoring_Config'!$A:$A,'Scoring_Config'!$C:$C,0),0),"False,0")</f>
        <v>0</v>
      </c>
      <c r="AW988" cm="1">
        <f t="array" ref="AW988">IF(FALSE,"True," &amp; IF(_xlfn.XLOOKUP("Action_IsDenyOrDrop",'Scoring_Config'!$A:$A,'Scoring_Config'!$D:$D,"Yes")="Yes",_xlfn.XLOOKUP("Action_IsDenyOrDrop",'Scoring_Config'!$A:$A,'Scoring_Config'!$C:$C,0),0),"False,0")</f>
        <v>0</v>
      </c>
      <c r="AX988" cm="1">
        <f t="array" ref="AX988">IF(LEFT(AW988,4)="True",0,(IF(LEFT(Y988,4)="True",IF(_xlfn.XLOOKUP("Src_IsAny",'Scoring_Config'!$A:$A,'Scoring_Config'!$D:$D,"Yes")="Yes",_xlfn.XLOOKUP("Src_IsAny",'Scoring_Config'!$A:$A,'Scoring_Config'!$C:$C,10),0),0)+IF(LEFT(Z988,4)="True",IF(_xlfn.XLOOKUP("Src_CIDR_Le_16",'Scoring_Config'!$A:$A,'Scoring_Config'!$D:$D,"Yes")="Yes",_xlfn.XLOOKUP("Src_CIDR_Le_16",'Scoring_Config'!$A:$A,'Scoring_Config'!$C:$C,10),0),0)+IF(LEFT(AA988,4)="True",IF(_xlfn.XLOOKUP("Src_CIDR_17_22",'Scoring_Config'!$A:$A,'Scoring_Config'!$D:$D,"Yes")="Yes",_xlfn.XLOOKUP("Src_CIDR_17_22",'Scoring_Config'!$A:$A,'Scoring_Config'!$C:$C,5),0),0)+IF(LEFT(AB988,4)="True",IF(_xlfn.XLOOKUP("Dst_IsAny",'Scoring_Config'!$A:$A,'Scoring_Config'!$D:$D,"Yes")="Yes",_xlfn.XLOOKUP("Dst_IsAny",'Scoring_Config'!$A:$A,'Scoring_Config'!$C:$C,10),0),0)+IF(LEFT(AC988,4)="True",IF(_xlfn.XLOOKUP("Dst_CIDR_Le_16",'Scoring_Config'!$A:$A,'Scoring_Config'!$D:$D,"Yes")="Yes",_xlfn.XLOOKUP("Dst_CIDR_Le_16",'Scoring_Config'!$A:$A,'Scoring_Config'!$C:$C,10),0),0)+IF(LEFT(AD988,4)="True",IF(_xlfn.XLOOKUP("Dst_CIDR_17_22",'Scoring_Config'!$A:$A,'Scoring_Config'!$D:$D,"Yes")="Yes",_xlfn.XLOOKUP("Dst_CIDR_17_22",'Scoring_Config'!$A:$A,'Scoring_Config'!$C:$C,5),0),0)+IF(LEFT(AE988,4)="True",IF(_xlfn.XLOOKUP("SrcZone_IsAny",'Scoring_Config'!$A:$A,'Scoring_Config'!$D:$D,"Yes")="Yes",_xlfn.XLOOKUP("SrcZone_IsAny",'Scoring_Config'!$A:$A,'Scoring_Config'!$C:$C,10),0),0)+IF(LEFT(AF988,4)="True",IF(_xlfn.XLOOKUP("DstZone_IsAny",'Scoring_Config'!$A:$A,'Scoring_Config'!$D:$D,"Yes")="Yes",_xlfn.XLOOKUP("DstZone_IsAny",'Scoring_Config'!$A:$A,'Scoring_Config'!$C:$C,10),0),0)+IF(LEFT(AG988,4)="True",IF(_xlfn.XLOOKUP("Service_Any_OR_RangeGt1000",'Scoring_Config'!$A:$A,'Scoring_Config'!$D:$D,"Yes")="Yes",_xlfn.XLOOKUP("Service_Any_OR_RangeGt1000",'Scoring_Config'!$A:$A,'Scoring_Config'!$C:$C,10),0),0)+IF(LEFT(AH988,4)="True",IF(_xlfn.XLOOKUP("App_Any_OR_RangeGt1000",'Scoring_Config'!$A:$A,'Scoring_Config'!$D:$D,"Yes")="Yes",_xlfn.XLOOKUP("App_Any_OR_RangeGt1000",'Scoring_Config'!$A:$A,'Scoring_Config'!$C:$C,10),0),0)+IF(LEFT(AI988,4)="True",IF(_xlfn.XLOOKUP("Service_Insecure_Match",'Scoring_Config'!$A:$A,'Scoring_Config'!$D:$D,"Yes")="Yes",_xlfn.XLOOKUP("Service_Insecure_Match",'Scoring_Config'!$A:$A,'Scoring_Config'!$C:$C,5),0),0)+IF(LEFT(AJ988,4)="True",IF(_xlfn.XLOOKUP("Risky_Inbound",'Scoring_Config'!$A:$A,'Scoring_Config'!$D:$D,"Yes")="Yes",_xlfn.XLOOKUP("Risky_Inbound",'Scoring_Config'!$A:$A,'Scoring_Config'!$C:$C,50),0),0)+IF(LEFT(AK988,4)="True",IF(_xlfn.XLOOKUP("Risky_Outbound",'Scoring_Config'!$A:$A,'Scoring_Config'!$D:$D,"Yes")="Yes",_xlfn.XLOOKUP("Risky_Outbound",'Scoring_Config'!$A:$A,'Scoring_Config'!$C:$C,25),0),0)+IF(LEFT(AZ988,4)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988,FIND(",",AL988)+1,100)),0)+IF(LEFT(AM988,4)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988,FIND(",",AN988)+1,100)),0)+IF(_xlfn.XLOOKUP("Profile_Scoring",'Scoring_Config'!$A:$A,'Scoring_Config'!$D:$D,"Yes")="Yes",VALUE(MID(AO988,FIND(",",AO988)+1,100)),0)+IF(_xlfn.XLOOKUP("Options_Scoring",'Scoring_Config'!$A:$A,'Scoring_Config'!$D:$D,"Yes")="Yes",VALUE(MID(AP988,FIND(",",AP988)+1,100)),0)))</f>
        <v>0</v>
      </c>
      <c r="AZ988" cm="1">
        <f t="array" ref="AZ988">IF(FALSE,"True," &amp; IF(_xlfn.XLOOKUP("Migrate_Insecure",'Scoring_Config'!$A:$A,'Scoring_Config'!$D:$D,"Yes")="Yes",_xlfn.XLOOKUP("Migrate_Insecure",'Scoring_Config'!$A:$A,'Scoring_Config'!$C:$C,10),0),"False,0")</f>
        <v>0</v>
      </c>
    </row>
    <row r="989" spans="1:52">
      <c r="A989" t="s">
        <v>1979</v>
      </c>
      <c r="B989" t="s">
        <v>2962</v>
      </c>
      <c r="C989" t="s">
        <v>3542</v>
      </c>
      <c r="D989" t="s">
        <v>3544</v>
      </c>
      <c r="E989" t="s">
        <v>3562</v>
      </c>
      <c r="F989" t="s">
        <v>3935</v>
      </c>
      <c r="G989" t="s">
        <v>563</v>
      </c>
      <c r="H989" t="s">
        <v>193</v>
      </c>
      <c r="I989" t="s">
        <v>4239</v>
      </c>
      <c r="J989" t="s">
        <v>1126</v>
      </c>
      <c r="K989" t="s">
        <v>1903</v>
      </c>
      <c r="L989" t="s">
        <v>1325</v>
      </c>
      <c r="M989" t="s">
        <v>1973</v>
      </c>
      <c r="N989" t="s">
        <v>4315</v>
      </c>
      <c r="O989" t="s">
        <v>4319</v>
      </c>
      <c r="P989" t="s">
        <v>4323</v>
      </c>
      <c r="Q989" t="s">
        <v>5018</v>
      </c>
      <c r="R989" t="s">
        <v>5439</v>
      </c>
      <c r="S989" t="s">
        <v>4324</v>
      </c>
      <c r="T989" t="s">
        <v>5631</v>
      </c>
      <c r="U989" t="s">
        <v>5955</v>
      </c>
      <c r="Y989" cm="1">
        <f t="array" ref="Y989">IF(FALSE,"True," &amp; IF(_xlfn.XLOOKUP("Src_IsAny",'Scoring_Config'!$A:$A,'Scoring_Config'!$D:$D,"Yes")="Yes",_xlfn.XLOOKUP("Src_IsAny",'Scoring_Config'!$A:$A,'Scoring_Config'!$C:$C,10),0),"False,0")</f>
        <v>0</v>
      </c>
      <c r="Z989" cm="1">
        <f t="array" ref="Z989">IF(FALSE,"True," &amp; IF(_xlfn.XLOOKUP("Src_CIDR_Le_16",'Scoring_Config'!$A:$A,'Scoring_Config'!$D:$D,"Yes")="Yes",_xlfn.XLOOKUP("Src_CIDR_Le_16",'Scoring_Config'!$A:$A,'Scoring_Config'!$C:$C,10),0),"False,0")</f>
        <v>0</v>
      </c>
      <c r="AA989" cm="1">
        <f t="array" ref="AA989">IF(FALSE,"True," &amp; IF(_xlfn.XLOOKUP("Src_CIDR_17_22",'Scoring_Config'!$A:$A,'Scoring_Config'!$D:$D,"Yes")="Yes",_xlfn.XLOOKUP("Src_CIDR_17_22",'Scoring_Config'!$A:$A,'Scoring_Config'!$C:$C,5),0),"False,0")</f>
        <v>0</v>
      </c>
      <c r="AB989" cm="1">
        <f t="array" ref="AB989">IF(FALSE,"True," &amp; IF(_xlfn.XLOOKUP("Dst_IsAny",'Scoring_Config'!$A:$A,'Scoring_Config'!$D:$D,"Yes")="Yes",_xlfn.XLOOKUP("Dst_IsAny",'Scoring_Config'!$A:$A,'Scoring_Config'!$C:$C,10),0),"False,0")</f>
        <v>0</v>
      </c>
      <c r="AC989" cm="1">
        <f t="array" ref="AC989">IF(FALSE,"True," &amp; IF(_xlfn.XLOOKUP("Dst_CIDR_Le_16",'Scoring_Config'!$A:$A,'Scoring_Config'!$D:$D,"Yes")="Yes",_xlfn.XLOOKUP("Dst_CIDR_Le_16",'Scoring_Config'!$A:$A,'Scoring_Config'!$C:$C,10),0),"False,0")</f>
        <v>0</v>
      </c>
      <c r="AD989" cm="1">
        <f t="array" ref="AD989">IF(FALSE,"True," &amp; IF(_xlfn.XLOOKUP("Dst_CIDR_17_22",'Scoring_Config'!$A:$A,'Scoring_Config'!$D:$D,"Yes")="Yes",_xlfn.XLOOKUP("Dst_CIDR_17_22",'Scoring_Config'!$A:$A,'Scoring_Config'!$C:$C,5),0),"False,0")</f>
        <v>0</v>
      </c>
      <c r="AE989" cm="1">
        <f t="array" ref="AE989">IF(FALSE,"True," &amp; IF(_xlfn.XLOOKUP("SrcZone_IsAny",'Scoring_Config'!$A:$A,'Scoring_Config'!$D:$D,"Yes")="Yes",_xlfn.XLOOKUP("SrcZone_IsAny",'Scoring_Config'!$A:$A,'Scoring_Config'!$C:$C,10),0),"False,0")</f>
        <v>0</v>
      </c>
      <c r="AF989" cm="1">
        <f t="array" ref="AF989">IF(FALSE,"True," &amp; IF(_xlfn.XLOOKUP("DstZone_IsAny",'Scoring_Config'!$A:$A,'Scoring_Config'!$D:$D,"Yes")="Yes",_xlfn.XLOOKUP("DstZone_IsAny",'Scoring_Config'!$A:$A,'Scoring_Config'!$C:$C,10),0),"False,0")</f>
        <v>0</v>
      </c>
      <c r="AG989" cm="1">
        <f t="array" ref="AG98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89" cm="1">
        <f t="array" ref="AH989">IF(FALSE,"True," &amp; IF(_xlfn.XLOOKUP("App_Any_OR_RangeGt1000",'Scoring_Config'!$A:$A,'Scoring_Config'!$D:$D,"Yes")="Yes",_xlfn.XLOOKUP("App_Any_OR_RangeGt1000",'Scoring_Config'!$A:$A,'Scoring_Config'!$C:$C,10),0),"False,0")</f>
        <v>0</v>
      </c>
      <c r="AI989" cm="1">
        <f t="array" ref="AI989">IF(FALSE,"True," &amp; IF(_xlfn.XLOOKUP("Service_Insecure_Match",'Scoring_Config'!$A:$A,'Scoring_Config'!$D:$D,"Yes")="Yes",_xlfn.XLOOKUP("Service_Insecure_Match",'Scoring_Config'!$A:$A,'Scoring_Config'!$C:$C,5),0),"False,0")</f>
        <v>0</v>
      </c>
      <c r="AJ989" cm="1">
        <f t="array" ref="AJ989">IF(FALSE,"True," &amp; IF(_xlfn.XLOOKUP("Risky_Inbound",'Scoring_Config'!$A:$A,'Scoring_Config'!$D:$D,"Yes")="Yes",_xlfn.XLOOKUP("Risky_Inbound",'Scoring_Config'!$A:$A,'Scoring_Config'!$C:$C,50),0),"False,0")</f>
        <v>0</v>
      </c>
      <c r="AK989" cm="1">
        <f t="array" ref="AK989">IF(FALSE,"True," &amp; IF(_xlfn.XLOOKUP("Risky_Outbound",'Scoring_Config'!$A:$A,'Scoring_Config'!$D:$D,"Yes")="Yes",_xlfn.XLOOKUP("Risky_Outbound",'Scoring_Config'!$A:$A,'Scoring_Config'!$C:$C,25),0),"False,0")</f>
        <v>0</v>
      </c>
      <c r="AL989" t="s">
        <v>6699</v>
      </c>
      <c r="AM989" cm="1">
        <f t="array" ref="AM98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89" t="s">
        <v>6697</v>
      </c>
      <c r="AO989" t="s">
        <v>6697</v>
      </c>
      <c r="AP989" t="s">
        <v>6697</v>
      </c>
      <c r="AQ989" cm="1">
        <f t="array" ref="AQ989">IF(FALSE,"True," &amp; IF(_xlfn.XLOOKUP("Service_IsAny",'Scoring_Config'!$A:$A,'Scoring_Config'!$D:$D,"Yes")="Yes",_xlfn.XLOOKUP("Service_IsAny",'Scoring_Config'!$A:$A,'Scoring_Config'!$C:$C,0),0),"False,0")</f>
        <v>0</v>
      </c>
      <c r="AR989">
        <v>0</v>
      </c>
      <c r="AS989" cm="1">
        <f t="array" ref="AS989">IF(FALSE,"True," &amp; IF(_xlfn.XLOOKUP("Service_RangeGt1000",'Scoring_Config'!$A:$A,'Scoring_Config'!$D:$D,"Yes")="Yes",_xlfn.XLOOKUP("Service_RangeGt1000",'Scoring_Config'!$A:$A,'Scoring_Config'!$C:$C,0),0),"False,0")</f>
        <v>0</v>
      </c>
      <c r="AT989" cm="1">
        <f t="array" ref="AT989">IF(FALSE,"True," &amp; IF(_xlfn.XLOOKUP("App_IsAny",'Scoring_Config'!$A:$A,'Scoring_Config'!$D:$D,"Yes")="Yes",_xlfn.XLOOKUP("App_IsAny",'Scoring_Config'!$A:$A,'Scoring_Config'!$C:$C,0),0),"False,0")</f>
        <v>0</v>
      </c>
      <c r="AU989">
        <v>0</v>
      </c>
      <c r="AV989" cm="1">
        <f t="array" ref="AV989">IF(FALSE,"True," &amp; IF(_xlfn.XLOOKUP("App_RangeGt1000",'Scoring_Config'!$A:$A,'Scoring_Config'!$D:$D,"Yes")="Yes",_xlfn.XLOOKUP("App_RangeGt1000",'Scoring_Config'!$A:$A,'Scoring_Config'!$C:$C,0),0),"False,0")</f>
        <v>0</v>
      </c>
      <c r="AW989" cm="1">
        <f t="array" ref="AW989">IF(FALSE,"True," &amp; IF(_xlfn.XLOOKUP("Action_IsDenyOrDrop",'Scoring_Config'!$A:$A,'Scoring_Config'!$D:$D,"Yes")="Yes",_xlfn.XLOOKUP("Action_IsDenyOrDrop",'Scoring_Config'!$A:$A,'Scoring_Config'!$C:$C,0),0),"False,0")</f>
        <v>0</v>
      </c>
      <c r="AX989" cm="1">
        <f t="array" ref="AX989">IF(LEFT(AW989,4)="True",0,(IF(LEFT(Y989,4)="True",IF(_xlfn.XLOOKUP("Src_IsAny",'Scoring_Config'!$A:$A,'Scoring_Config'!$D:$D,"Yes")="Yes",_xlfn.XLOOKUP("Src_IsAny",'Scoring_Config'!$A:$A,'Scoring_Config'!$C:$C,10),0),0)+IF(LEFT(Z989,4)="True",IF(_xlfn.XLOOKUP("Src_CIDR_Le_16",'Scoring_Config'!$A:$A,'Scoring_Config'!$D:$D,"Yes")="Yes",_xlfn.XLOOKUP("Src_CIDR_Le_16",'Scoring_Config'!$A:$A,'Scoring_Config'!$C:$C,10),0),0)+IF(LEFT(AA989,4)="True",IF(_xlfn.XLOOKUP("Src_CIDR_17_22",'Scoring_Config'!$A:$A,'Scoring_Config'!$D:$D,"Yes")="Yes",_xlfn.XLOOKUP("Src_CIDR_17_22",'Scoring_Config'!$A:$A,'Scoring_Config'!$C:$C,5),0),0)+IF(LEFT(AB989,4)="True",IF(_xlfn.XLOOKUP("Dst_IsAny",'Scoring_Config'!$A:$A,'Scoring_Config'!$D:$D,"Yes")="Yes",_xlfn.XLOOKUP("Dst_IsAny",'Scoring_Config'!$A:$A,'Scoring_Config'!$C:$C,10),0),0)+IF(LEFT(AC989,4)="True",IF(_xlfn.XLOOKUP("Dst_CIDR_Le_16",'Scoring_Config'!$A:$A,'Scoring_Config'!$D:$D,"Yes")="Yes",_xlfn.XLOOKUP("Dst_CIDR_Le_16",'Scoring_Config'!$A:$A,'Scoring_Config'!$C:$C,10),0),0)+IF(LEFT(AD989,4)="True",IF(_xlfn.XLOOKUP("Dst_CIDR_17_22",'Scoring_Config'!$A:$A,'Scoring_Config'!$D:$D,"Yes")="Yes",_xlfn.XLOOKUP("Dst_CIDR_17_22",'Scoring_Config'!$A:$A,'Scoring_Config'!$C:$C,5),0),0)+IF(LEFT(AE989,4)="True",IF(_xlfn.XLOOKUP("SrcZone_IsAny",'Scoring_Config'!$A:$A,'Scoring_Config'!$D:$D,"Yes")="Yes",_xlfn.XLOOKUP("SrcZone_IsAny",'Scoring_Config'!$A:$A,'Scoring_Config'!$C:$C,10),0),0)+IF(LEFT(AF989,4)="True",IF(_xlfn.XLOOKUP("DstZone_IsAny",'Scoring_Config'!$A:$A,'Scoring_Config'!$D:$D,"Yes")="Yes",_xlfn.XLOOKUP("DstZone_IsAny",'Scoring_Config'!$A:$A,'Scoring_Config'!$C:$C,10),0),0)+IF(LEFT(AG989,4)="True",IF(_xlfn.XLOOKUP("Service_Any_OR_RangeGt1000",'Scoring_Config'!$A:$A,'Scoring_Config'!$D:$D,"Yes")="Yes",_xlfn.XLOOKUP("Service_Any_OR_RangeGt1000",'Scoring_Config'!$A:$A,'Scoring_Config'!$C:$C,10),0),0)+IF(LEFT(AH989,4)="True",IF(_xlfn.XLOOKUP("App_Any_OR_RangeGt1000",'Scoring_Config'!$A:$A,'Scoring_Config'!$D:$D,"Yes")="Yes",_xlfn.XLOOKUP("App_Any_OR_RangeGt1000",'Scoring_Config'!$A:$A,'Scoring_Config'!$C:$C,10),0),0)+IF(LEFT(AI989,4)="True",IF(_xlfn.XLOOKUP("Service_Insecure_Match",'Scoring_Config'!$A:$A,'Scoring_Config'!$D:$D,"Yes")="Yes",_xlfn.XLOOKUP("Service_Insecure_Match",'Scoring_Config'!$A:$A,'Scoring_Config'!$C:$C,5),0),0)+IF(LEFT(AJ989,4)="True",IF(_xlfn.XLOOKUP("Risky_Inbound",'Scoring_Config'!$A:$A,'Scoring_Config'!$D:$D,"Yes")="Yes",_xlfn.XLOOKUP("Risky_Inbound",'Scoring_Config'!$A:$A,'Scoring_Config'!$C:$C,50),0),0)+IF(LEFT(AK989,4)="True",IF(_xlfn.XLOOKUP("Risky_Outbound",'Scoring_Config'!$A:$A,'Scoring_Config'!$D:$D,"Yes")="Yes",_xlfn.XLOOKUP("Risky_Outbound",'Scoring_Config'!$A:$A,'Scoring_Config'!$C:$C,25),0),0)+IF(LEFT(AZ989,4)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989,FIND(",",AL989)+1,100)),0)+IF(LEFT(AM989,4)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989,FIND(",",AN989)+1,100)),0)+IF(_xlfn.XLOOKUP("Profile_Scoring",'Scoring_Config'!$A:$A,'Scoring_Config'!$D:$D,"Yes")="Yes",VALUE(MID(AO989,FIND(",",AO989)+1,100)),0)+IF(_xlfn.XLOOKUP("Options_Scoring",'Scoring_Config'!$A:$A,'Scoring_Config'!$D:$D,"Yes")="Yes",VALUE(MID(AP989,FIND(",",AP989)+1,100)),0)))</f>
        <v>0</v>
      </c>
      <c r="AZ989" cm="1">
        <f t="array" ref="AZ989">IF(FALSE,"True," &amp; IF(_xlfn.XLOOKUP("Migrate_Insecure",'Scoring_Config'!$A:$A,'Scoring_Config'!$D:$D,"Yes")="Yes",_xlfn.XLOOKUP("Migrate_Insecure",'Scoring_Config'!$A:$A,'Scoring_Config'!$C:$C,10),0),"False,0")</f>
        <v>0</v>
      </c>
    </row>
    <row r="990" spans="1:52">
      <c r="A990" t="s">
        <v>1979</v>
      </c>
      <c r="B990" t="s">
        <v>2963</v>
      </c>
      <c r="C990" t="s">
        <v>3542</v>
      </c>
      <c r="D990" t="s">
        <v>3544</v>
      </c>
      <c r="E990" t="s">
        <v>3562</v>
      </c>
      <c r="F990" t="s">
        <v>3936</v>
      </c>
      <c r="G990" t="s">
        <v>564</v>
      </c>
      <c r="H990" t="s">
        <v>193</v>
      </c>
      <c r="I990" t="s">
        <v>4240</v>
      </c>
      <c r="J990" t="s">
        <v>1127</v>
      </c>
      <c r="K990" t="s">
        <v>1904</v>
      </c>
      <c r="L990" t="s">
        <v>1325</v>
      </c>
      <c r="M990" t="s">
        <v>1973</v>
      </c>
      <c r="N990" t="s">
        <v>4315</v>
      </c>
      <c r="O990" t="s">
        <v>4319</v>
      </c>
      <c r="P990" t="s">
        <v>4323</v>
      </c>
      <c r="Q990" t="s">
        <v>5019</v>
      </c>
      <c r="R990" t="s">
        <v>5439</v>
      </c>
      <c r="S990" t="s">
        <v>4324</v>
      </c>
      <c r="T990" t="s">
        <v>5631</v>
      </c>
      <c r="U990" t="s">
        <v>5955</v>
      </c>
      <c r="Y990" cm="1">
        <f t="array" ref="Y990">IF(FALSE,"True," &amp; IF(_xlfn.XLOOKUP("Src_IsAny",'Scoring_Config'!$A:$A,'Scoring_Config'!$D:$D,"Yes")="Yes",_xlfn.XLOOKUP("Src_IsAny",'Scoring_Config'!$A:$A,'Scoring_Config'!$C:$C,10),0),"False,0")</f>
        <v>0</v>
      </c>
      <c r="Z990" cm="1">
        <f t="array" ref="Z990">IF(FALSE,"True," &amp; IF(_xlfn.XLOOKUP("Src_CIDR_Le_16",'Scoring_Config'!$A:$A,'Scoring_Config'!$D:$D,"Yes")="Yes",_xlfn.XLOOKUP("Src_CIDR_Le_16",'Scoring_Config'!$A:$A,'Scoring_Config'!$C:$C,10),0),"False,0")</f>
        <v>0</v>
      </c>
      <c r="AA990" cm="1">
        <f t="array" ref="AA990">IF(FALSE,"True," &amp; IF(_xlfn.XLOOKUP("Src_CIDR_17_22",'Scoring_Config'!$A:$A,'Scoring_Config'!$D:$D,"Yes")="Yes",_xlfn.XLOOKUP("Src_CIDR_17_22",'Scoring_Config'!$A:$A,'Scoring_Config'!$C:$C,5),0),"False,0")</f>
        <v>0</v>
      </c>
      <c r="AB990" cm="1">
        <f t="array" ref="AB990">IF(FALSE,"True," &amp; IF(_xlfn.XLOOKUP("Dst_IsAny",'Scoring_Config'!$A:$A,'Scoring_Config'!$D:$D,"Yes")="Yes",_xlfn.XLOOKUP("Dst_IsAny",'Scoring_Config'!$A:$A,'Scoring_Config'!$C:$C,10),0),"False,0")</f>
        <v>0</v>
      </c>
      <c r="AC990" cm="1">
        <f t="array" ref="AC990">IF(FALSE,"True," &amp; IF(_xlfn.XLOOKUP("Dst_CIDR_Le_16",'Scoring_Config'!$A:$A,'Scoring_Config'!$D:$D,"Yes")="Yes",_xlfn.XLOOKUP("Dst_CIDR_Le_16",'Scoring_Config'!$A:$A,'Scoring_Config'!$C:$C,10),0),"False,0")</f>
        <v>0</v>
      </c>
      <c r="AD990" cm="1">
        <f t="array" ref="AD990">IF(FALSE,"True," &amp; IF(_xlfn.XLOOKUP("Dst_CIDR_17_22",'Scoring_Config'!$A:$A,'Scoring_Config'!$D:$D,"Yes")="Yes",_xlfn.XLOOKUP("Dst_CIDR_17_22",'Scoring_Config'!$A:$A,'Scoring_Config'!$C:$C,5),0),"False,0")</f>
        <v>0</v>
      </c>
      <c r="AE990" cm="1">
        <f t="array" ref="AE990">IF(FALSE,"True," &amp; IF(_xlfn.XLOOKUP("SrcZone_IsAny",'Scoring_Config'!$A:$A,'Scoring_Config'!$D:$D,"Yes")="Yes",_xlfn.XLOOKUP("SrcZone_IsAny",'Scoring_Config'!$A:$A,'Scoring_Config'!$C:$C,10),0),"False,0")</f>
        <v>0</v>
      </c>
      <c r="AF990" cm="1">
        <f t="array" ref="AF990">IF(FALSE,"True," &amp; IF(_xlfn.XLOOKUP("DstZone_IsAny",'Scoring_Config'!$A:$A,'Scoring_Config'!$D:$D,"Yes")="Yes",_xlfn.XLOOKUP("DstZone_IsAny",'Scoring_Config'!$A:$A,'Scoring_Config'!$C:$C,10),0),"False,0")</f>
        <v>0</v>
      </c>
      <c r="AG990" cm="1">
        <f t="array" ref="AG99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90" cm="1">
        <f t="array" ref="AH990">IF(FALSE,"True," &amp; IF(_xlfn.XLOOKUP("App_Any_OR_RangeGt1000",'Scoring_Config'!$A:$A,'Scoring_Config'!$D:$D,"Yes")="Yes",_xlfn.XLOOKUP("App_Any_OR_RangeGt1000",'Scoring_Config'!$A:$A,'Scoring_Config'!$C:$C,10),0),"False,0")</f>
        <v>0</v>
      </c>
      <c r="AI990" cm="1">
        <f t="array" ref="AI990">IF(FALSE,"True," &amp; IF(_xlfn.XLOOKUP("Service_Insecure_Match",'Scoring_Config'!$A:$A,'Scoring_Config'!$D:$D,"Yes")="Yes",_xlfn.XLOOKUP("Service_Insecure_Match",'Scoring_Config'!$A:$A,'Scoring_Config'!$C:$C,5),0),"False,0")</f>
        <v>0</v>
      </c>
      <c r="AJ990" cm="1">
        <f t="array" ref="AJ990">IF(FALSE,"True," &amp; IF(_xlfn.XLOOKUP("Risky_Inbound",'Scoring_Config'!$A:$A,'Scoring_Config'!$D:$D,"Yes")="Yes",_xlfn.XLOOKUP("Risky_Inbound",'Scoring_Config'!$A:$A,'Scoring_Config'!$C:$C,50),0),"False,0")</f>
        <v>0</v>
      </c>
      <c r="AK990" cm="1">
        <f t="array" ref="AK990">IF(FALSE,"True," &amp; IF(_xlfn.XLOOKUP("Risky_Outbound",'Scoring_Config'!$A:$A,'Scoring_Config'!$D:$D,"Yes")="Yes",_xlfn.XLOOKUP("Risky_Outbound",'Scoring_Config'!$A:$A,'Scoring_Config'!$C:$C,25),0),"False,0")</f>
        <v>0</v>
      </c>
      <c r="AL990" t="s">
        <v>6699</v>
      </c>
      <c r="AM990" cm="1">
        <f t="array" ref="AM99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90" t="s">
        <v>6697</v>
      </c>
      <c r="AO990" t="s">
        <v>6697</v>
      </c>
      <c r="AP990" t="s">
        <v>6697</v>
      </c>
      <c r="AQ990" cm="1">
        <f t="array" ref="AQ990">IF(FALSE,"True," &amp; IF(_xlfn.XLOOKUP("Service_IsAny",'Scoring_Config'!$A:$A,'Scoring_Config'!$D:$D,"Yes")="Yes",_xlfn.XLOOKUP("Service_IsAny",'Scoring_Config'!$A:$A,'Scoring_Config'!$C:$C,0),0),"False,0")</f>
        <v>0</v>
      </c>
      <c r="AR990">
        <v>0</v>
      </c>
      <c r="AS990" cm="1">
        <f t="array" ref="AS990">IF(FALSE,"True," &amp; IF(_xlfn.XLOOKUP("Service_RangeGt1000",'Scoring_Config'!$A:$A,'Scoring_Config'!$D:$D,"Yes")="Yes",_xlfn.XLOOKUP("Service_RangeGt1000",'Scoring_Config'!$A:$A,'Scoring_Config'!$C:$C,0),0),"False,0")</f>
        <v>0</v>
      </c>
      <c r="AT990" cm="1">
        <f t="array" ref="AT990">IF(FALSE,"True," &amp; IF(_xlfn.XLOOKUP("App_IsAny",'Scoring_Config'!$A:$A,'Scoring_Config'!$D:$D,"Yes")="Yes",_xlfn.XLOOKUP("App_IsAny",'Scoring_Config'!$A:$A,'Scoring_Config'!$C:$C,0),0),"False,0")</f>
        <v>0</v>
      </c>
      <c r="AU990">
        <v>0</v>
      </c>
      <c r="AV990" cm="1">
        <f t="array" ref="AV990">IF(FALSE,"True," &amp; IF(_xlfn.XLOOKUP("App_RangeGt1000",'Scoring_Config'!$A:$A,'Scoring_Config'!$D:$D,"Yes")="Yes",_xlfn.XLOOKUP("App_RangeGt1000",'Scoring_Config'!$A:$A,'Scoring_Config'!$C:$C,0),0),"False,0")</f>
        <v>0</v>
      </c>
      <c r="AW990" cm="1">
        <f t="array" ref="AW990">IF(FALSE,"True," &amp; IF(_xlfn.XLOOKUP("Action_IsDenyOrDrop",'Scoring_Config'!$A:$A,'Scoring_Config'!$D:$D,"Yes")="Yes",_xlfn.XLOOKUP("Action_IsDenyOrDrop",'Scoring_Config'!$A:$A,'Scoring_Config'!$C:$C,0),0),"False,0")</f>
        <v>0</v>
      </c>
      <c r="AX990" cm="1">
        <f t="array" ref="AX990">IF(LEFT(AW990,4)="True",0,(IF(LEFT(Y990,4)="True",IF(_xlfn.XLOOKUP("Src_IsAny",'Scoring_Config'!$A:$A,'Scoring_Config'!$D:$D,"Yes")="Yes",_xlfn.XLOOKUP("Src_IsAny",'Scoring_Config'!$A:$A,'Scoring_Config'!$C:$C,10),0),0)+IF(LEFT(Z990,4)="True",IF(_xlfn.XLOOKUP("Src_CIDR_Le_16",'Scoring_Config'!$A:$A,'Scoring_Config'!$D:$D,"Yes")="Yes",_xlfn.XLOOKUP("Src_CIDR_Le_16",'Scoring_Config'!$A:$A,'Scoring_Config'!$C:$C,10),0),0)+IF(LEFT(AA990,4)="True",IF(_xlfn.XLOOKUP("Src_CIDR_17_22",'Scoring_Config'!$A:$A,'Scoring_Config'!$D:$D,"Yes")="Yes",_xlfn.XLOOKUP("Src_CIDR_17_22",'Scoring_Config'!$A:$A,'Scoring_Config'!$C:$C,5),0),0)+IF(LEFT(AB990,4)="True",IF(_xlfn.XLOOKUP("Dst_IsAny",'Scoring_Config'!$A:$A,'Scoring_Config'!$D:$D,"Yes")="Yes",_xlfn.XLOOKUP("Dst_IsAny",'Scoring_Config'!$A:$A,'Scoring_Config'!$C:$C,10),0),0)+IF(LEFT(AC990,4)="True",IF(_xlfn.XLOOKUP("Dst_CIDR_Le_16",'Scoring_Config'!$A:$A,'Scoring_Config'!$D:$D,"Yes")="Yes",_xlfn.XLOOKUP("Dst_CIDR_Le_16",'Scoring_Config'!$A:$A,'Scoring_Config'!$C:$C,10),0),0)+IF(LEFT(AD990,4)="True",IF(_xlfn.XLOOKUP("Dst_CIDR_17_22",'Scoring_Config'!$A:$A,'Scoring_Config'!$D:$D,"Yes")="Yes",_xlfn.XLOOKUP("Dst_CIDR_17_22",'Scoring_Config'!$A:$A,'Scoring_Config'!$C:$C,5),0),0)+IF(LEFT(AE990,4)="True",IF(_xlfn.XLOOKUP("SrcZone_IsAny",'Scoring_Config'!$A:$A,'Scoring_Config'!$D:$D,"Yes")="Yes",_xlfn.XLOOKUP("SrcZone_IsAny",'Scoring_Config'!$A:$A,'Scoring_Config'!$C:$C,10),0),0)+IF(LEFT(AF990,4)="True",IF(_xlfn.XLOOKUP("DstZone_IsAny",'Scoring_Config'!$A:$A,'Scoring_Config'!$D:$D,"Yes")="Yes",_xlfn.XLOOKUP("DstZone_IsAny",'Scoring_Config'!$A:$A,'Scoring_Config'!$C:$C,10),0),0)+IF(LEFT(AG990,4)="True",IF(_xlfn.XLOOKUP("Service_Any_OR_RangeGt1000",'Scoring_Config'!$A:$A,'Scoring_Config'!$D:$D,"Yes")="Yes",_xlfn.XLOOKUP("Service_Any_OR_RangeGt1000",'Scoring_Config'!$A:$A,'Scoring_Config'!$C:$C,10),0),0)+IF(LEFT(AH990,4)="True",IF(_xlfn.XLOOKUP("App_Any_OR_RangeGt1000",'Scoring_Config'!$A:$A,'Scoring_Config'!$D:$D,"Yes")="Yes",_xlfn.XLOOKUP("App_Any_OR_RangeGt1000",'Scoring_Config'!$A:$A,'Scoring_Config'!$C:$C,10),0),0)+IF(LEFT(AI990,4)="True",IF(_xlfn.XLOOKUP("Service_Insecure_Match",'Scoring_Config'!$A:$A,'Scoring_Config'!$D:$D,"Yes")="Yes",_xlfn.XLOOKUP("Service_Insecure_Match",'Scoring_Config'!$A:$A,'Scoring_Config'!$C:$C,5),0),0)+IF(LEFT(AJ990,4)="True",IF(_xlfn.XLOOKUP("Risky_Inbound",'Scoring_Config'!$A:$A,'Scoring_Config'!$D:$D,"Yes")="Yes",_xlfn.XLOOKUP("Risky_Inbound",'Scoring_Config'!$A:$A,'Scoring_Config'!$C:$C,50),0),0)+IF(LEFT(AK990,4)="True",IF(_xlfn.XLOOKUP("Risky_Outbound",'Scoring_Config'!$A:$A,'Scoring_Config'!$D:$D,"Yes")="Yes",_xlfn.XLOOKUP("Risky_Outbound",'Scoring_Config'!$A:$A,'Scoring_Config'!$C:$C,25),0),0)+IF(LEFT(AZ990,4)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990,FIND(",",AL990)+1,100)),0)+IF(LEFT(AM990,4)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990,FIND(",",AN990)+1,100)),0)+IF(_xlfn.XLOOKUP("Profile_Scoring",'Scoring_Config'!$A:$A,'Scoring_Config'!$D:$D,"Yes")="Yes",VALUE(MID(AO990,FIND(",",AO990)+1,100)),0)+IF(_xlfn.XLOOKUP("Options_Scoring",'Scoring_Config'!$A:$A,'Scoring_Config'!$D:$D,"Yes")="Yes",VALUE(MID(AP990,FIND(",",AP990)+1,100)),0)))</f>
        <v>0</v>
      </c>
      <c r="AZ990" cm="1">
        <f t="array" ref="AZ990">IF(FALSE,"True," &amp; IF(_xlfn.XLOOKUP("Migrate_Insecure",'Scoring_Config'!$A:$A,'Scoring_Config'!$D:$D,"Yes")="Yes",_xlfn.XLOOKUP("Migrate_Insecure",'Scoring_Config'!$A:$A,'Scoring_Config'!$C:$C,10),0),"False,0")</f>
        <v>0</v>
      </c>
    </row>
    <row r="991" spans="1:52">
      <c r="A991" t="s">
        <v>1979</v>
      </c>
      <c r="B991" t="s">
        <v>2964</v>
      </c>
      <c r="C991" t="s">
        <v>3542</v>
      </c>
      <c r="D991" t="s">
        <v>3545</v>
      </c>
      <c r="E991" t="s">
        <v>3563</v>
      </c>
      <c r="F991" t="s">
        <v>3937</v>
      </c>
      <c r="G991" t="s">
        <v>565</v>
      </c>
      <c r="H991" t="s">
        <v>174</v>
      </c>
      <c r="I991" t="s">
        <v>4241</v>
      </c>
      <c r="J991" t="s">
        <v>1128</v>
      </c>
      <c r="K991" t="s">
        <v>1662</v>
      </c>
      <c r="L991" t="s">
        <v>1327</v>
      </c>
      <c r="M991" t="s">
        <v>1974</v>
      </c>
      <c r="N991" t="s">
        <v>4315</v>
      </c>
      <c r="O991" t="s">
        <v>4319</v>
      </c>
      <c r="P991" t="s">
        <v>4321</v>
      </c>
      <c r="Q991" t="s">
        <v>5020</v>
      </c>
      <c r="R991" t="s">
        <v>5440</v>
      </c>
      <c r="S991" t="s">
        <v>5440</v>
      </c>
      <c r="T991" t="s">
        <v>5792</v>
      </c>
      <c r="U991" t="s">
        <v>6435</v>
      </c>
      <c r="Y991" cm="1">
        <f t="array" ref="Y991">IF(FALSE,"True," &amp; IF(_xlfn.XLOOKUP("Src_IsAny",'Scoring_Config'!$A:$A,'Scoring_Config'!$D:$D,"Yes")="Yes",_xlfn.XLOOKUP("Src_IsAny",'Scoring_Config'!$A:$A,'Scoring_Config'!$C:$C,10),0),"False,0")</f>
        <v>0</v>
      </c>
      <c r="Z991" cm="1">
        <f t="array" ref="Z991">IF(FALSE,"True," &amp; IF(_xlfn.XLOOKUP("Src_CIDR_Le_16",'Scoring_Config'!$A:$A,'Scoring_Config'!$D:$D,"Yes")="Yes",_xlfn.XLOOKUP("Src_CIDR_Le_16",'Scoring_Config'!$A:$A,'Scoring_Config'!$C:$C,10),0),"False,0")</f>
        <v>0</v>
      </c>
      <c r="AA991" cm="1">
        <f t="array" ref="AA991">IF(FALSE,"True," &amp; IF(_xlfn.XLOOKUP("Src_CIDR_17_22",'Scoring_Config'!$A:$A,'Scoring_Config'!$D:$D,"Yes")="Yes",_xlfn.XLOOKUP("Src_CIDR_17_22",'Scoring_Config'!$A:$A,'Scoring_Config'!$C:$C,5),0),"False,0")</f>
        <v>0</v>
      </c>
      <c r="AB991" cm="1">
        <f t="array" ref="AB991">IF(FALSE,"True," &amp; IF(_xlfn.XLOOKUP("Dst_IsAny",'Scoring_Config'!$A:$A,'Scoring_Config'!$D:$D,"Yes")="Yes",_xlfn.XLOOKUP("Dst_IsAny",'Scoring_Config'!$A:$A,'Scoring_Config'!$C:$C,10),0),"False,0")</f>
        <v>0</v>
      </c>
      <c r="AC991" cm="1">
        <f t="array" ref="AC991">IF(FALSE,"True," &amp; IF(_xlfn.XLOOKUP("Dst_CIDR_Le_16",'Scoring_Config'!$A:$A,'Scoring_Config'!$D:$D,"Yes")="Yes",_xlfn.XLOOKUP("Dst_CIDR_Le_16",'Scoring_Config'!$A:$A,'Scoring_Config'!$C:$C,10),0),"False,0")</f>
        <v>0</v>
      </c>
      <c r="AD991" cm="1">
        <f t="array" ref="AD991">IF(FALSE,"True," &amp; IF(_xlfn.XLOOKUP("Dst_CIDR_17_22",'Scoring_Config'!$A:$A,'Scoring_Config'!$D:$D,"Yes")="Yes",_xlfn.XLOOKUP("Dst_CIDR_17_22",'Scoring_Config'!$A:$A,'Scoring_Config'!$C:$C,5),0),"False,0")</f>
        <v>0</v>
      </c>
      <c r="AE991" cm="1">
        <f t="array" ref="AE991">IF(FALSE,"True," &amp; IF(_xlfn.XLOOKUP("SrcZone_IsAny",'Scoring_Config'!$A:$A,'Scoring_Config'!$D:$D,"Yes")="Yes",_xlfn.XLOOKUP("SrcZone_IsAny",'Scoring_Config'!$A:$A,'Scoring_Config'!$C:$C,10),0),"False,0")</f>
        <v>0</v>
      </c>
      <c r="AF991" cm="1">
        <f t="array" ref="AF991">IF(FALSE,"True," &amp; IF(_xlfn.XLOOKUP("DstZone_IsAny",'Scoring_Config'!$A:$A,'Scoring_Config'!$D:$D,"Yes")="Yes",_xlfn.XLOOKUP("DstZone_IsAny",'Scoring_Config'!$A:$A,'Scoring_Config'!$C:$C,10),0),"False,0")</f>
        <v>0</v>
      </c>
      <c r="AG991" cm="1">
        <f t="array" ref="AG99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91" cm="1">
        <f t="array" ref="AH991">IF(FALSE,"True," &amp; IF(_xlfn.XLOOKUP("App_Any_OR_RangeGt1000",'Scoring_Config'!$A:$A,'Scoring_Config'!$D:$D,"Yes")="Yes",_xlfn.XLOOKUP("App_Any_OR_RangeGt1000",'Scoring_Config'!$A:$A,'Scoring_Config'!$C:$C,10),0),"False,0")</f>
        <v>0</v>
      </c>
      <c r="AI991" cm="1">
        <f t="array" ref="AI991">IF(FALSE,"True," &amp; IF(_xlfn.XLOOKUP("Service_Insecure_Match",'Scoring_Config'!$A:$A,'Scoring_Config'!$D:$D,"Yes")="Yes",_xlfn.XLOOKUP("Service_Insecure_Match",'Scoring_Config'!$A:$A,'Scoring_Config'!$C:$C,5),0),"False,0")</f>
        <v>0</v>
      </c>
      <c r="AJ991" cm="1">
        <f t="array" ref="AJ991">IF(FALSE,"True," &amp; IF(_xlfn.XLOOKUP("Risky_Inbound",'Scoring_Config'!$A:$A,'Scoring_Config'!$D:$D,"Yes")="Yes",_xlfn.XLOOKUP("Risky_Inbound",'Scoring_Config'!$A:$A,'Scoring_Config'!$C:$C,50),0),"False,0")</f>
        <v>0</v>
      </c>
      <c r="AK991" cm="1">
        <f t="array" ref="AK991">IF(FALSE,"True," &amp; IF(_xlfn.XLOOKUP("Risky_Outbound",'Scoring_Config'!$A:$A,'Scoring_Config'!$D:$D,"Yes")="Yes",_xlfn.XLOOKUP("Risky_Outbound",'Scoring_Config'!$A:$A,'Scoring_Config'!$C:$C,25),0),"False,0")</f>
        <v>0</v>
      </c>
      <c r="AL991" t="s">
        <v>6700</v>
      </c>
      <c r="AM991" cm="1">
        <f t="array" ref="AM99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91" t="s">
        <v>6697</v>
      </c>
      <c r="AO991" t="s">
        <v>6697</v>
      </c>
      <c r="AP991" t="s">
        <v>6697</v>
      </c>
      <c r="AQ991" cm="1">
        <f t="array" ref="AQ991">IF(FALSE,"True," &amp; IF(_xlfn.XLOOKUP("Service_IsAny",'Scoring_Config'!$A:$A,'Scoring_Config'!$D:$D,"Yes")="Yes",_xlfn.XLOOKUP("Service_IsAny",'Scoring_Config'!$A:$A,'Scoring_Config'!$C:$C,0),0),"False,0")</f>
        <v>0</v>
      </c>
      <c r="AR991">
        <v>0</v>
      </c>
      <c r="AS991" cm="1">
        <f t="array" ref="AS991">IF(FALSE,"True," &amp; IF(_xlfn.XLOOKUP("Service_RangeGt1000",'Scoring_Config'!$A:$A,'Scoring_Config'!$D:$D,"Yes")="Yes",_xlfn.XLOOKUP("Service_RangeGt1000",'Scoring_Config'!$A:$A,'Scoring_Config'!$C:$C,0),0),"False,0")</f>
        <v>0</v>
      </c>
      <c r="AT991" cm="1">
        <f t="array" ref="AT991">IF(FALSE,"True," &amp; IF(_xlfn.XLOOKUP("App_IsAny",'Scoring_Config'!$A:$A,'Scoring_Config'!$D:$D,"Yes")="Yes",_xlfn.XLOOKUP("App_IsAny",'Scoring_Config'!$A:$A,'Scoring_Config'!$C:$C,0),0),"False,0")</f>
        <v>0</v>
      </c>
      <c r="AU991">
        <v>2</v>
      </c>
      <c r="AV991" cm="1">
        <f t="array" ref="AV991">IF(FALSE,"True," &amp; IF(_xlfn.XLOOKUP("App_RangeGt1000",'Scoring_Config'!$A:$A,'Scoring_Config'!$D:$D,"Yes")="Yes",_xlfn.XLOOKUP("App_RangeGt1000",'Scoring_Config'!$A:$A,'Scoring_Config'!$C:$C,0),0),"False,0")</f>
        <v>0</v>
      </c>
      <c r="AW991" cm="1">
        <f t="array" ref="AW991">IF(FALSE,"True," &amp; IF(_xlfn.XLOOKUP("Action_IsDenyOrDrop",'Scoring_Config'!$A:$A,'Scoring_Config'!$D:$D,"Yes")="Yes",_xlfn.XLOOKUP("Action_IsDenyOrDrop",'Scoring_Config'!$A:$A,'Scoring_Config'!$C:$C,0),0),"False,0")</f>
        <v>0</v>
      </c>
      <c r="AX991" cm="1">
        <f t="array" ref="AX991">IF(LEFT(AW991,4)="True",0,(IF(LEFT(Y991,4)="True",IF(_xlfn.XLOOKUP("Src_IsAny",'Scoring_Config'!$A:$A,'Scoring_Config'!$D:$D,"Yes")="Yes",_xlfn.XLOOKUP("Src_IsAny",'Scoring_Config'!$A:$A,'Scoring_Config'!$C:$C,10),0),0)+IF(LEFT(Z991,4)="True",IF(_xlfn.XLOOKUP("Src_CIDR_Le_16",'Scoring_Config'!$A:$A,'Scoring_Config'!$D:$D,"Yes")="Yes",_xlfn.XLOOKUP("Src_CIDR_Le_16",'Scoring_Config'!$A:$A,'Scoring_Config'!$C:$C,10),0),0)+IF(LEFT(AA991,4)="True",IF(_xlfn.XLOOKUP("Src_CIDR_17_22",'Scoring_Config'!$A:$A,'Scoring_Config'!$D:$D,"Yes")="Yes",_xlfn.XLOOKUP("Src_CIDR_17_22",'Scoring_Config'!$A:$A,'Scoring_Config'!$C:$C,5),0),0)+IF(LEFT(AB991,4)="True",IF(_xlfn.XLOOKUP("Dst_IsAny",'Scoring_Config'!$A:$A,'Scoring_Config'!$D:$D,"Yes")="Yes",_xlfn.XLOOKUP("Dst_IsAny",'Scoring_Config'!$A:$A,'Scoring_Config'!$C:$C,10),0),0)+IF(LEFT(AC991,4)="True",IF(_xlfn.XLOOKUP("Dst_CIDR_Le_16",'Scoring_Config'!$A:$A,'Scoring_Config'!$D:$D,"Yes")="Yes",_xlfn.XLOOKUP("Dst_CIDR_Le_16",'Scoring_Config'!$A:$A,'Scoring_Config'!$C:$C,10),0),0)+IF(LEFT(AD991,4)="True",IF(_xlfn.XLOOKUP("Dst_CIDR_17_22",'Scoring_Config'!$A:$A,'Scoring_Config'!$D:$D,"Yes")="Yes",_xlfn.XLOOKUP("Dst_CIDR_17_22",'Scoring_Config'!$A:$A,'Scoring_Config'!$C:$C,5),0),0)+IF(LEFT(AE991,4)="True",IF(_xlfn.XLOOKUP("SrcZone_IsAny",'Scoring_Config'!$A:$A,'Scoring_Config'!$D:$D,"Yes")="Yes",_xlfn.XLOOKUP("SrcZone_IsAny",'Scoring_Config'!$A:$A,'Scoring_Config'!$C:$C,10),0),0)+IF(LEFT(AF991,4)="True",IF(_xlfn.XLOOKUP("DstZone_IsAny",'Scoring_Config'!$A:$A,'Scoring_Config'!$D:$D,"Yes")="Yes",_xlfn.XLOOKUP("DstZone_IsAny",'Scoring_Config'!$A:$A,'Scoring_Config'!$C:$C,10),0),0)+IF(LEFT(AG991,4)="True",IF(_xlfn.XLOOKUP("Service_Any_OR_RangeGt1000",'Scoring_Config'!$A:$A,'Scoring_Config'!$D:$D,"Yes")="Yes",_xlfn.XLOOKUP("Service_Any_OR_RangeGt1000",'Scoring_Config'!$A:$A,'Scoring_Config'!$C:$C,10),0),0)+IF(LEFT(AH991,4)="True",IF(_xlfn.XLOOKUP("App_Any_OR_RangeGt1000",'Scoring_Config'!$A:$A,'Scoring_Config'!$D:$D,"Yes")="Yes",_xlfn.XLOOKUP("App_Any_OR_RangeGt1000",'Scoring_Config'!$A:$A,'Scoring_Config'!$C:$C,10),0),0)+IF(LEFT(AI991,4)="True",IF(_xlfn.XLOOKUP("Service_Insecure_Match",'Scoring_Config'!$A:$A,'Scoring_Config'!$D:$D,"Yes")="Yes",_xlfn.XLOOKUP("Service_Insecure_Match",'Scoring_Config'!$A:$A,'Scoring_Config'!$C:$C,5),0),0)+IF(LEFT(AJ991,4)="True",IF(_xlfn.XLOOKUP("Risky_Inbound",'Scoring_Config'!$A:$A,'Scoring_Config'!$D:$D,"Yes")="Yes",_xlfn.XLOOKUP("Risky_Inbound",'Scoring_Config'!$A:$A,'Scoring_Config'!$C:$C,50),0),0)+IF(LEFT(AK991,4)="True",IF(_xlfn.XLOOKUP("Risky_Outbound",'Scoring_Config'!$A:$A,'Scoring_Config'!$D:$D,"Yes")="Yes",_xlfn.XLOOKUP("Risky_Outbound",'Scoring_Config'!$A:$A,'Scoring_Config'!$C:$C,25),0),0)+IF(LEFT(AZ991,4)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991,FIND(",",AL991)+1,100)),0)+IF(LEFT(AM991,4)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991,FIND(",",AN991)+1,100)),0)+IF(_xlfn.XLOOKUP("Profile_Scoring",'Scoring_Config'!$A:$A,'Scoring_Config'!$D:$D,"Yes")="Yes",VALUE(MID(AO991,FIND(",",AO991)+1,100)),0)+IF(_xlfn.XLOOKUP("Options_Scoring",'Scoring_Config'!$A:$A,'Scoring_Config'!$D:$D,"Yes")="Yes",VALUE(MID(AP991,FIND(",",AP991)+1,100)),0)))</f>
        <v>0</v>
      </c>
      <c r="AZ991" cm="1">
        <f t="array" ref="AZ991">IF(FALSE,"True," &amp; IF(_xlfn.XLOOKUP("Migrate_Insecure",'Scoring_Config'!$A:$A,'Scoring_Config'!$D:$D,"Yes")="Yes",_xlfn.XLOOKUP("Migrate_Insecure",'Scoring_Config'!$A:$A,'Scoring_Config'!$C:$C,10),0),"False,0")</f>
        <v>0</v>
      </c>
    </row>
    <row r="992" spans="1:52">
      <c r="A992" t="s">
        <v>1979</v>
      </c>
      <c r="B992" t="s">
        <v>2965</v>
      </c>
      <c r="C992" t="s">
        <v>3542</v>
      </c>
      <c r="D992" t="s">
        <v>3545</v>
      </c>
      <c r="E992" t="s">
        <v>3563</v>
      </c>
      <c r="F992" t="s">
        <v>3817</v>
      </c>
      <c r="G992" t="s">
        <v>565</v>
      </c>
      <c r="H992" t="s">
        <v>174</v>
      </c>
      <c r="I992" t="s">
        <v>3910</v>
      </c>
      <c r="J992" t="s">
        <v>525</v>
      </c>
      <c r="K992" t="s">
        <v>1662</v>
      </c>
      <c r="L992" t="s">
        <v>1327</v>
      </c>
      <c r="M992" t="s">
        <v>1974</v>
      </c>
      <c r="N992" t="s">
        <v>4315</v>
      </c>
      <c r="O992" t="s">
        <v>4319</v>
      </c>
      <c r="P992" t="s">
        <v>4322</v>
      </c>
      <c r="Q992" t="s">
        <v>5021</v>
      </c>
      <c r="R992" t="s">
        <v>5440</v>
      </c>
      <c r="S992" t="s">
        <v>5440</v>
      </c>
      <c r="T992" t="s">
        <v>5792</v>
      </c>
      <c r="U992" t="s">
        <v>5971</v>
      </c>
      <c r="Y992" cm="1">
        <f t="array" ref="Y992">IF(FALSE,"True," &amp; IF(_xlfn.XLOOKUP("Src_IsAny",'Scoring_Config'!$A:$A,'Scoring_Config'!$D:$D,"Yes")="Yes",_xlfn.XLOOKUP("Src_IsAny",'Scoring_Config'!$A:$A,'Scoring_Config'!$C:$C,10),0),"False,0")</f>
        <v>0</v>
      </c>
      <c r="Z992" cm="1">
        <f t="array" ref="Z992">IF(FALSE,"True," &amp; IF(_xlfn.XLOOKUP("Src_CIDR_Le_16",'Scoring_Config'!$A:$A,'Scoring_Config'!$D:$D,"Yes")="Yes",_xlfn.XLOOKUP("Src_CIDR_Le_16",'Scoring_Config'!$A:$A,'Scoring_Config'!$C:$C,10),0),"False,0")</f>
        <v>0</v>
      </c>
      <c r="AA992" cm="1">
        <f t="array" ref="AA992">IF(FALSE,"True," &amp; IF(_xlfn.XLOOKUP("Src_CIDR_17_22",'Scoring_Config'!$A:$A,'Scoring_Config'!$D:$D,"Yes")="Yes",_xlfn.XLOOKUP("Src_CIDR_17_22",'Scoring_Config'!$A:$A,'Scoring_Config'!$C:$C,5),0),"False,0")</f>
        <v>0</v>
      </c>
      <c r="AB992" cm="1">
        <f t="array" ref="AB992">IF(FALSE,"True," &amp; IF(_xlfn.XLOOKUP("Dst_IsAny",'Scoring_Config'!$A:$A,'Scoring_Config'!$D:$D,"Yes")="Yes",_xlfn.XLOOKUP("Dst_IsAny",'Scoring_Config'!$A:$A,'Scoring_Config'!$C:$C,10),0),"False,0")</f>
        <v>0</v>
      </c>
      <c r="AC992" cm="1">
        <f t="array" ref="AC992">IF(FALSE,"True," &amp; IF(_xlfn.XLOOKUP("Dst_CIDR_Le_16",'Scoring_Config'!$A:$A,'Scoring_Config'!$D:$D,"Yes")="Yes",_xlfn.XLOOKUP("Dst_CIDR_Le_16",'Scoring_Config'!$A:$A,'Scoring_Config'!$C:$C,10),0),"False,0")</f>
        <v>0</v>
      </c>
      <c r="AD992" cm="1">
        <f t="array" ref="AD992">IF(FALSE,"True," &amp; IF(_xlfn.XLOOKUP("Dst_CIDR_17_22",'Scoring_Config'!$A:$A,'Scoring_Config'!$D:$D,"Yes")="Yes",_xlfn.XLOOKUP("Dst_CIDR_17_22",'Scoring_Config'!$A:$A,'Scoring_Config'!$C:$C,5),0),"False,0")</f>
        <v>0</v>
      </c>
      <c r="AE992" cm="1">
        <f t="array" ref="AE992">IF(FALSE,"True," &amp; IF(_xlfn.XLOOKUP("SrcZone_IsAny",'Scoring_Config'!$A:$A,'Scoring_Config'!$D:$D,"Yes")="Yes",_xlfn.XLOOKUP("SrcZone_IsAny",'Scoring_Config'!$A:$A,'Scoring_Config'!$C:$C,10),0),"False,0")</f>
        <v>0</v>
      </c>
      <c r="AF992" cm="1">
        <f t="array" ref="AF992">IF(FALSE,"True," &amp; IF(_xlfn.XLOOKUP("DstZone_IsAny",'Scoring_Config'!$A:$A,'Scoring_Config'!$D:$D,"Yes")="Yes",_xlfn.XLOOKUP("DstZone_IsAny",'Scoring_Config'!$A:$A,'Scoring_Config'!$C:$C,10),0),"False,0")</f>
        <v>0</v>
      </c>
      <c r="AG992" cm="1">
        <f t="array" ref="AG99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92" cm="1">
        <f t="array" ref="AH992">IF(FALSE,"True," &amp; IF(_xlfn.XLOOKUP("App_Any_OR_RangeGt1000",'Scoring_Config'!$A:$A,'Scoring_Config'!$D:$D,"Yes")="Yes",_xlfn.XLOOKUP("App_Any_OR_RangeGt1000",'Scoring_Config'!$A:$A,'Scoring_Config'!$C:$C,10),0),"False,0")</f>
        <v>0</v>
      </c>
      <c r="AI992" cm="1">
        <f t="array" ref="AI992">IF(FALSE,"True," &amp; IF(_xlfn.XLOOKUP("Service_Insecure_Match",'Scoring_Config'!$A:$A,'Scoring_Config'!$D:$D,"Yes")="Yes",_xlfn.XLOOKUP("Service_Insecure_Match",'Scoring_Config'!$A:$A,'Scoring_Config'!$C:$C,5),0),"False,0")</f>
        <v>0</v>
      </c>
      <c r="AJ992" cm="1">
        <f t="array" ref="AJ992">IF(FALSE,"True," &amp; IF(_xlfn.XLOOKUP("Risky_Inbound",'Scoring_Config'!$A:$A,'Scoring_Config'!$D:$D,"Yes")="Yes",_xlfn.XLOOKUP("Risky_Inbound",'Scoring_Config'!$A:$A,'Scoring_Config'!$C:$C,50),0),"False,0")</f>
        <v>0</v>
      </c>
      <c r="AK992" cm="1">
        <f t="array" ref="AK992">IF(FALSE,"True," &amp; IF(_xlfn.XLOOKUP("Risky_Outbound",'Scoring_Config'!$A:$A,'Scoring_Config'!$D:$D,"Yes")="Yes",_xlfn.XLOOKUP("Risky_Outbound",'Scoring_Config'!$A:$A,'Scoring_Config'!$C:$C,25),0),"False,0")</f>
        <v>0</v>
      </c>
      <c r="AL992" t="s">
        <v>6697</v>
      </c>
      <c r="AM992" cm="1">
        <f t="array" ref="AM99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92" t="s">
        <v>6697</v>
      </c>
      <c r="AO992" t="s">
        <v>6697</v>
      </c>
      <c r="AP992" t="s">
        <v>6697</v>
      </c>
      <c r="AQ992" cm="1">
        <f t="array" ref="AQ992">IF(FALSE,"True," &amp; IF(_xlfn.XLOOKUP("Service_IsAny",'Scoring_Config'!$A:$A,'Scoring_Config'!$D:$D,"Yes")="Yes",_xlfn.XLOOKUP("Service_IsAny",'Scoring_Config'!$A:$A,'Scoring_Config'!$C:$C,0),0),"False,0")</f>
        <v>0</v>
      </c>
      <c r="AR992">
        <v>0</v>
      </c>
      <c r="AS992" cm="1">
        <f t="array" ref="AS992">IF(FALSE,"True," &amp; IF(_xlfn.XLOOKUP("Service_RangeGt1000",'Scoring_Config'!$A:$A,'Scoring_Config'!$D:$D,"Yes")="Yes",_xlfn.XLOOKUP("Service_RangeGt1000",'Scoring_Config'!$A:$A,'Scoring_Config'!$C:$C,0),0),"False,0")</f>
        <v>0</v>
      </c>
      <c r="AT992" cm="1">
        <f t="array" ref="AT992">IF(FALSE,"True," &amp; IF(_xlfn.XLOOKUP("App_IsAny",'Scoring_Config'!$A:$A,'Scoring_Config'!$D:$D,"Yes")="Yes",_xlfn.XLOOKUP("App_IsAny",'Scoring_Config'!$A:$A,'Scoring_Config'!$C:$C,0),0),"False,0")</f>
        <v>0</v>
      </c>
      <c r="AU992">
        <v>2</v>
      </c>
      <c r="AV992" cm="1">
        <f t="array" ref="AV992">IF(FALSE,"True," &amp; IF(_xlfn.XLOOKUP("App_RangeGt1000",'Scoring_Config'!$A:$A,'Scoring_Config'!$D:$D,"Yes")="Yes",_xlfn.XLOOKUP("App_RangeGt1000",'Scoring_Config'!$A:$A,'Scoring_Config'!$C:$C,0),0),"False,0")</f>
        <v>0</v>
      </c>
      <c r="AW992" cm="1">
        <f t="array" ref="AW992">IF(FALSE,"True," &amp; IF(_xlfn.XLOOKUP("Action_IsDenyOrDrop",'Scoring_Config'!$A:$A,'Scoring_Config'!$D:$D,"Yes")="Yes",_xlfn.XLOOKUP("Action_IsDenyOrDrop",'Scoring_Config'!$A:$A,'Scoring_Config'!$C:$C,0),0),"False,0")</f>
        <v>0</v>
      </c>
      <c r="AX992" cm="1">
        <f t="array" ref="AX992">IF(LEFT(AW992,4)="True",0,(IF(LEFT(Y992,4)="True",IF(_xlfn.XLOOKUP("Src_IsAny",'Scoring_Config'!$A:$A,'Scoring_Config'!$D:$D,"Yes")="Yes",_xlfn.XLOOKUP("Src_IsAny",'Scoring_Config'!$A:$A,'Scoring_Config'!$C:$C,10),0),0)+IF(LEFT(Z992,4)="True",IF(_xlfn.XLOOKUP("Src_CIDR_Le_16",'Scoring_Config'!$A:$A,'Scoring_Config'!$D:$D,"Yes")="Yes",_xlfn.XLOOKUP("Src_CIDR_Le_16",'Scoring_Config'!$A:$A,'Scoring_Config'!$C:$C,10),0),0)+IF(LEFT(AA992,4)="True",IF(_xlfn.XLOOKUP("Src_CIDR_17_22",'Scoring_Config'!$A:$A,'Scoring_Config'!$D:$D,"Yes")="Yes",_xlfn.XLOOKUP("Src_CIDR_17_22",'Scoring_Config'!$A:$A,'Scoring_Config'!$C:$C,5),0),0)+IF(LEFT(AB992,4)="True",IF(_xlfn.XLOOKUP("Dst_IsAny",'Scoring_Config'!$A:$A,'Scoring_Config'!$D:$D,"Yes")="Yes",_xlfn.XLOOKUP("Dst_IsAny",'Scoring_Config'!$A:$A,'Scoring_Config'!$C:$C,10),0),0)+IF(LEFT(AC992,4)="True",IF(_xlfn.XLOOKUP("Dst_CIDR_Le_16",'Scoring_Config'!$A:$A,'Scoring_Config'!$D:$D,"Yes")="Yes",_xlfn.XLOOKUP("Dst_CIDR_Le_16",'Scoring_Config'!$A:$A,'Scoring_Config'!$C:$C,10),0),0)+IF(LEFT(AD992,4)="True",IF(_xlfn.XLOOKUP("Dst_CIDR_17_22",'Scoring_Config'!$A:$A,'Scoring_Config'!$D:$D,"Yes")="Yes",_xlfn.XLOOKUP("Dst_CIDR_17_22",'Scoring_Config'!$A:$A,'Scoring_Config'!$C:$C,5),0),0)+IF(LEFT(AE992,4)="True",IF(_xlfn.XLOOKUP("SrcZone_IsAny",'Scoring_Config'!$A:$A,'Scoring_Config'!$D:$D,"Yes")="Yes",_xlfn.XLOOKUP("SrcZone_IsAny",'Scoring_Config'!$A:$A,'Scoring_Config'!$C:$C,10),0),0)+IF(LEFT(AF992,4)="True",IF(_xlfn.XLOOKUP("DstZone_IsAny",'Scoring_Config'!$A:$A,'Scoring_Config'!$D:$D,"Yes")="Yes",_xlfn.XLOOKUP("DstZone_IsAny",'Scoring_Config'!$A:$A,'Scoring_Config'!$C:$C,10),0),0)+IF(LEFT(AG992,4)="True",IF(_xlfn.XLOOKUP("Service_Any_OR_RangeGt1000",'Scoring_Config'!$A:$A,'Scoring_Config'!$D:$D,"Yes")="Yes",_xlfn.XLOOKUP("Service_Any_OR_RangeGt1000",'Scoring_Config'!$A:$A,'Scoring_Config'!$C:$C,10),0),0)+IF(LEFT(AH992,4)="True",IF(_xlfn.XLOOKUP("App_Any_OR_RangeGt1000",'Scoring_Config'!$A:$A,'Scoring_Config'!$D:$D,"Yes")="Yes",_xlfn.XLOOKUP("App_Any_OR_RangeGt1000",'Scoring_Config'!$A:$A,'Scoring_Config'!$C:$C,10),0),0)+IF(LEFT(AI992,4)="True",IF(_xlfn.XLOOKUP("Service_Insecure_Match",'Scoring_Config'!$A:$A,'Scoring_Config'!$D:$D,"Yes")="Yes",_xlfn.XLOOKUP("Service_Insecure_Match",'Scoring_Config'!$A:$A,'Scoring_Config'!$C:$C,5),0),0)+IF(LEFT(AJ992,4)="True",IF(_xlfn.XLOOKUP("Risky_Inbound",'Scoring_Config'!$A:$A,'Scoring_Config'!$D:$D,"Yes")="Yes",_xlfn.XLOOKUP("Risky_Inbound",'Scoring_Config'!$A:$A,'Scoring_Config'!$C:$C,50),0),0)+IF(LEFT(AK992,4)="True",IF(_xlfn.XLOOKUP("Risky_Outbound",'Scoring_Config'!$A:$A,'Scoring_Config'!$D:$D,"Yes")="Yes",_xlfn.XLOOKUP("Risky_Outbound",'Scoring_Config'!$A:$A,'Scoring_Config'!$C:$C,25),0),0)+IF(LEFT(AZ992,4)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992,FIND(",",AL992)+1,100)),0)+IF(LEFT(AM992,4)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992,FIND(",",AN992)+1,100)),0)+IF(_xlfn.XLOOKUP("Profile_Scoring",'Scoring_Config'!$A:$A,'Scoring_Config'!$D:$D,"Yes")="Yes",VALUE(MID(AO992,FIND(",",AO992)+1,100)),0)+IF(_xlfn.XLOOKUP("Options_Scoring",'Scoring_Config'!$A:$A,'Scoring_Config'!$D:$D,"Yes")="Yes",VALUE(MID(AP992,FIND(",",AP992)+1,100)),0)))</f>
        <v>0</v>
      </c>
      <c r="AZ992" cm="1">
        <f t="array" ref="AZ992">IF(FALSE,"True," &amp; IF(_xlfn.XLOOKUP("Migrate_Insecure",'Scoring_Config'!$A:$A,'Scoring_Config'!$D:$D,"Yes")="Yes",_xlfn.XLOOKUP("Migrate_Insecure",'Scoring_Config'!$A:$A,'Scoring_Config'!$C:$C,10),0),"False,0")</f>
        <v>0</v>
      </c>
    </row>
    <row r="993" spans="1:52">
      <c r="A993" t="s">
        <v>1979</v>
      </c>
      <c r="B993" t="s">
        <v>2966</v>
      </c>
      <c r="C993" t="s">
        <v>3542</v>
      </c>
      <c r="D993" t="s">
        <v>3545</v>
      </c>
      <c r="E993" t="s">
        <v>3563</v>
      </c>
      <c r="F993" t="s">
        <v>3938</v>
      </c>
      <c r="G993" t="s">
        <v>566</v>
      </c>
      <c r="H993" t="s">
        <v>174</v>
      </c>
      <c r="I993" t="s">
        <v>3938</v>
      </c>
      <c r="J993" t="s">
        <v>566</v>
      </c>
      <c r="K993" t="s">
        <v>174</v>
      </c>
      <c r="L993" t="s">
        <v>1529</v>
      </c>
      <c r="M993" t="s">
        <v>1974</v>
      </c>
      <c r="N993" t="s">
        <v>4315</v>
      </c>
      <c r="O993" t="s">
        <v>4319</v>
      </c>
      <c r="P993" t="s">
        <v>4321</v>
      </c>
      <c r="Q993" t="s">
        <v>5022</v>
      </c>
      <c r="R993" t="s">
        <v>5440</v>
      </c>
      <c r="S993" t="s">
        <v>5527</v>
      </c>
      <c r="T993" t="s">
        <v>5743</v>
      </c>
      <c r="U993" t="s">
        <v>5743</v>
      </c>
      <c r="Y993" cm="1">
        <f t="array" ref="Y993">IF(FALSE,"True," &amp; IF(_xlfn.XLOOKUP("Src_IsAny",'Scoring_Config'!$A:$A,'Scoring_Config'!$D:$D,"Yes")="Yes",_xlfn.XLOOKUP("Src_IsAny",'Scoring_Config'!$A:$A,'Scoring_Config'!$C:$C,10),0),"False,0")</f>
        <v>0</v>
      </c>
      <c r="Z993" cm="1">
        <f t="array" ref="Z993">IF(FALSE,"True," &amp; IF(_xlfn.XLOOKUP("Src_CIDR_Le_16",'Scoring_Config'!$A:$A,'Scoring_Config'!$D:$D,"Yes")="Yes",_xlfn.XLOOKUP("Src_CIDR_Le_16",'Scoring_Config'!$A:$A,'Scoring_Config'!$C:$C,10),0),"False,0")</f>
        <v>0</v>
      </c>
      <c r="AA993" cm="1">
        <f t="array" ref="AA993">IF(FALSE,"True," &amp; IF(_xlfn.XLOOKUP("Src_CIDR_17_22",'Scoring_Config'!$A:$A,'Scoring_Config'!$D:$D,"Yes")="Yes",_xlfn.XLOOKUP("Src_CIDR_17_22",'Scoring_Config'!$A:$A,'Scoring_Config'!$C:$C,5),0),"False,0")</f>
        <v>0</v>
      </c>
      <c r="AB993" cm="1">
        <f t="array" ref="AB993">IF(FALSE,"True," &amp; IF(_xlfn.XLOOKUP("Dst_IsAny",'Scoring_Config'!$A:$A,'Scoring_Config'!$D:$D,"Yes")="Yes",_xlfn.XLOOKUP("Dst_IsAny",'Scoring_Config'!$A:$A,'Scoring_Config'!$C:$C,10),0),"False,0")</f>
        <v>0</v>
      </c>
      <c r="AC993" cm="1">
        <f t="array" ref="AC993">IF(FALSE,"True," &amp; IF(_xlfn.XLOOKUP("Dst_CIDR_Le_16",'Scoring_Config'!$A:$A,'Scoring_Config'!$D:$D,"Yes")="Yes",_xlfn.XLOOKUP("Dst_CIDR_Le_16",'Scoring_Config'!$A:$A,'Scoring_Config'!$C:$C,10),0),"False,0")</f>
        <v>0</v>
      </c>
      <c r="AD993" cm="1">
        <f t="array" ref="AD993">IF(FALSE,"True," &amp; IF(_xlfn.XLOOKUP("Dst_CIDR_17_22",'Scoring_Config'!$A:$A,'Scoring_Config'!$D:$D,"Yes")="Yes",_xlfn.XLOOKUP("Dst_CIDR_17_22",'Scoring_Config'!$A:$A,'Scoring_Config'!$C:$C,5),0),"False,0")</f>
        <v>0</v>
      </c>
      <c r="AE993" cm="1">
        <f t="array" ref="AE993">IF(FALSE,"True," &amp; IF(_xlfn.XLOOKUP("SrcZone_IsAny",'Scoring_Config'!$A:$A,'Scoring_Config'!$D:$D,"Yes")="Yes",_xlfn.XLOOKUP("SrcZone_IsAny",'Scoring_Config'!$A:$A,'Scoring_Config'!$C:$C,10),0),"False,0")</f>
        <v>0</v>
      </c>
      <c r="AF993" cm="1">
        <f t="array" ref="AF993">IF(FALSE,"True," &amp; IF(_xlfn.XLOOKUP("DstZone_IsAny",'Scoring_Config'!$A:$A,'Scoring_Config'!$D:$D,"Yes")="Yes",_xlfn.XLOOKUP("DstZone_IsAny",'Scoring_Config'!$A:$A,'Scoring_Config'!$C:$C,10),0),"False,0")</f>
        <v>0</v>
      </c>
      <c r="AG993" cm="1">
        <f t="array" ref="AG99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93" cm="1">
        <f t="array" ref="AH993">IF(TRUE,"True," &amp; IF(_xlfn.XLOOKUP("App_Any_OR_RangeGt1000",'Scoring_Config'!$A:$A,'Scoring_Config'!$D:$D,"Yes")="Yes",_xlfn.XLOOKUP("App_Any_OR_RangeGt1000",'Scoring_Config'!$A:$A,'Scoring_Config'!$C:$C,10),0),"False,0")</f>
        <v>0</v>
      </c>
      <c r="AI993" cm="1">
        <f t="array" ref="AI993">IF(FALSE,"True," &amp; IF(_xlfn.XLOOKUP("Service_Insecure_Match",'Scoring_Config'!$A:$A,'Scoring_Config'!$D:$D,"Yes")="Yes",_xlfn.XLOOKUP("Service_Insecure_Match",'Scoring_Config'!$A:$A,'Scoring_Config'!$C:$C,5),0),"False,0")</f>
        <v>0</v>
      </c>
      <c r="AJ993" cm="1">
        <f t="array" ref="AJ993">IF(FALSE,"True," &amp; IF(_xlfn.XLOOKUP("Risky_Inbound",'Scoring_Config'!$A:$A,'Scoring_Config'!$D:$D,"Yes")="Yes",_xlfn.XLOOKUP("Risky_Inbound",'Scoring_Config'!$A:$A,'Scoring_Config'!$C:$C,50),0),"False,0")</f>
        <v>0</v>
      </c>
      <c r="AK993" cm="1">
        <f t="array" ref="AK993">IF(FALSE,"True," &amp; IF(_xlfn.XLOOKUP("Risky_Outbound",'Scoring_Config'!$A:$A,'Scoring_Config'!$D:$D,"Yes")="Yes",_xlfn.XLOOKUP("Risky_Outbound",'Scoring_Config'!$A:$A,'Scoring_Config'!$C:$C,25),0),"False,0")</f>
        <v>0</v>
      </c>
      <c r="AL993" t="s">
        <v>6700</v>
      </c>
      <c r="AM993" cm="1">
        <f t="array" ref="AM99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93" t="s">
        <v>6697</v>
      </c>
      <c r="AO993" t="s">
        <v>6697</v>
      </c>
      <c r="AP993" t="s">
        <v>6697</v>
      </c>
      <c r="AQ993" cm="1">
        <f t="array" ref="AQ993">IF(FALSE,"True," &amp; IF(_xlfn.XLOOKUP("Service_IsAny",'Scoring_Config'!$A:$A,'Scoring_Config'!$D:$D,"Yes")="Yes",_xlfn.XLOOKUP("Service_IsAny",'Scoring_Config'!$A:$A,'Scoring_Config'!$C:$C,0),0),"False,0")</f>
        <v>0</v>
      </c>
      <c r="AR993">
        <v>1</v>
      </c>
      <c r="AS993" cm="1">
        <f t="array" ref="AS993">IF(FALSE,"True," &amp; IF(_xlfn.XLOOKUP("Service_RangeGt1000",'Scoring_Config'!$A:$A,'Scoring_Config'!$D:$D,"Yes")="Yes",_xlfn.XLOOKUP("Service_RangeGt1000",'Scoring_Config'!$A:$A,'Scoring_Config'!$C:$C,0),0),"False,0")</f>
        <v>0</v>
      </c>
      <c r="AT993" cm="1">
        <f t="array" ref="AT993">IF(TRUE,"True," &amp; IF(_xlfn.XLOOKUP("App_IsAny",'Scoring_Config'!$A:$A,'Scoring_Config'!$D:$D,"Yes")="Yes",_xlfn.XLOOKUP("App_IsAny",'Scoring_Config'!$A:$A,'Scoring_Config'!$C:$C,0),0),"False,0")</f>
        <v>0</v>
      </c>
      <c r="AU993">
        <v>65535</v>
      </c>
      <c r="AV993" cm="1">
        <f t="array" ref="AV993">IF(TRUE,"True," &amp; IF(_xlfn.XLOOKUP("App_RangeGt1000",'Scoring_Config'!$A:$A,'Scoring_Config'!$D:$D,"Yes")="Yes",_xlfn.XLOOKUP("App_RangeGt1000",'Scoring_Config'!$A:$A,'Scoring_Config'!$C:$C,0),0),"False,0")</f>
        <v>0</v>
      </c>
      <c r="AW993" cm="1">
        <f t="array" ref="AW993">IF(FALSE,"True," &amp; IF(_xlfn.XLOOKUP("Action_IsDenyOrDrop",'Scoring_Config'!$A:$A,'Scoring_Config'!$D:$D,"Yes")="Yes",_xlfn.XLOOKUP("Action_IsDenyOrDrop",'Scoring_Config'!$A:$A,'Scoring_Config'!$C:$C,0),0),"False,0")</f>
        <v>0</v>
      </c>
      <c r="AX993" cm="1">
        <f t="array" ref="AX993">IF(LEFT(AW993,4)="True",0,(IF(LEFT(Y993,4)="True",IF(_xlfn.XLOOKUP("Src_IsAny",'Scoring_Config'!$A:$A,'Scoring_Config'!$D:$D,"Yes")="Yes",_xlfn.XLOOKUP("Src_IsAny",'Scoring_Config'!$A:$A,'Scoring_Config'!$C:$C,10),0),0)+IF(LEFT(Z993,4)="True",IF(_xlfn.XLOOKUP("Src_CIDR_Le_16",'Scoring_Config'!$A:$A,'Scoring_Config'!$D:$D,"Yes")="Yes",_xlfn.XLOOKUP("Src_CIDR_Le_16",'Scoring_Config'!$A:$A,'Scoring_Config'!$C:$C,10),0),0)+IF(LEFT(AA993,4)="True",IF(_xlfn.XLOOKUP("Src_CIDR_17_22",'Scoring_Config'!$A:$A,'Scoring_Config'!$D:$D,"Yes")="Yes",_xlfn.XLOOKUP("Src_CIDR_17_22",'Scoring_Config'!$A:$A,'Scoring_Config'!$C:$C,5),0),0)+IF(LEFT(AB993,4)="True",IF(_xlfn.XLOOKUP("Dst_IsAny",'Scoring_Config'!$A:$A,'Scoring_Config'!$D:$D,"Yes")="Yes",_xlfn.XLOOKUP("Dst_IsAny",'Scoring_Config'!$A:$A,'Scoring_Config'!$C:$C,10),0),0)+IF(LEFT(AC993,4)="True",IF(_xlfn.XLOOKUP("Dst_CIDR_Le_16",'Scoring_Config'!$A:$A,'Scoring_Config'!$D:$D,"Yes")="Yes",_xlfn.XLOOKUP("Dst_CIDR_Le_16",'Scoring_Config'!$A:$A,'Scoring_Config'!$C:$C,10),0),0)+IF(LEFT(AD993,4)="True",IF(_xlfn.XLOOKUP("Dst_CIDR_17_22",'Scoring_Config'!$A:$A,'Scoring_Config'!$D:$D,"Yes")="Yes",_xlfn.XLOOKUP("Dst_CIDR_17_22",'Scoring_Config'!$A:$A,'Scoring_Config'!$C:$C,5),0),0)+IF(LEFT(AE993,4)="True",IF(_xlfn.XLOOKUP("SrcZone_IsAny",'Scoring_Config'!$A:$A,'Scoring_Config'!$D:$D,"Yes")="Yes",_xlfn.XLOOKUP("SrcZone_IsAny",'Scoring_Config'!$A:$A,'Scoring_Config'!$C:$C,10),0),0)+IF(LEFT(AF993,4)="True",IF(_xlfn.XLOOKUP("DstZone_IsAny",'Scoring_Config'!$A:$A,'Scoring_Config'!$D:$D,"Yes")="Yes",_xlfn.XLOOKUP("DstZone_IsAny",'Scoring_Config'!$A:$A,'Scoring_Config'!$C:$C,10),0),0)+IF(LEFT(AG993,4)="True",IF(_xlfn.XLOOKUP("Service_Any_OR_RangeGt1000",'Scoring_Config'!$A:$A,'Scoring_Config'!$D:$D,"Yes")="Yes",_xlfn.XLOOKUP("Service_Any_OR_RangeGt1000",'Scoring_Config'!$A:$A,'Scoring_Config'!$C:$C,10),0),0)+IF(LEFT(AH993,4)="True",IF(_xlfn.XLOOKUP("App_Any_OR_RangeGt1000",'Scoring_Config'!$A:$A,'Scoring_Config'!$D:$D,"Yes")="Yes",_xlfn.XLOOKUP("App_Any_OR_RangeGt1000",'Scoring_Config'!$A:$A,'Scoring_Config'!$C:$C,10),0),0)+IF(LEFT(AI993,4)="True",IF(_xlfn.XLOOKUP("Service_Insecure_Match",'Scoring_Config'!$A:$A,'Scoring_Config'!$D:$D,"Yes")="Yes",_xlfn.XLOOKUP("Service_Insecure_Match",'Scoring_Config'!$A:$A,'Scoring_Config'!$C:$C,5),0),0)+IF(LEFT(AJ993,4)="True",IF(_xlfn.XLOOKUP("Risky_Inbound",'Scoring_Config'!$A:$A,'Scoring_Config'!$D:$D,"Yes")="Yes",_xlfn.XLOOKUP("Risky_Inbound",'Scoring_Config'!$A:$A,'Scoring_Config'!$C:$C,50),0),0)+IF(LEFT(AK993,4)="True",IF(_xlfn.XLOOKUP("Risky_Outbound",'Scoring_Config'!$A:$A,'Scoring_Config'!$D:$D,"Yes")="Yes",_xlfn.XLOOKUP("Risky_Outbound",'Scoring_Config'!$A:$A,'Scoring_Config'!$C:$C,25),0),0)+IF(LEFT(AZ993,4)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993,FIND(",",AL993)+1,100)),0)+IF(LEFT(AM993,4)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993,FIND(",",AN993)+1,100)),0)+IF(_xlfn.XLOOKUP("Profile_Scoring",'Scoring_Config'!$A:$A,'Scoring_Config'!$D:$D,"Yes")="Yes",VALUE(MID(AO993,FIND(",",AO993)+1,100)),0)+IF(_xlfn.XLOOKUP("Options_Scoring",'Scoring_Config'!$A:$A,'Scoring_Config'!$D:$D,"Yes")="Yes",VALUE(MID(AP993,FIND(",",AP993)+1,100)),0)))</f>
        <v>0</v>
      </c>
      <c r="AZ993" cm="1">
        <f t="array" ref="AZ993">IF(FALSE,"True," &amp; IF(_xlfn.XLOOKUP("Migrate_Insecure",'Scoring_Config'!$A:$A,'Scoring_Config'!$D:$D,"Yes")="Yes",_xlfn.XLOOKUP("Migrate_Insecure",'Scoring_Config'!$A:$A,'Scoring_Config'!$C:$C,10),0),"False,0")</f>
        <v>0</v>
      </c>
    </row>
    <row r="994" spans="1:52">
      <c r="A994" t="s">
        <v>1979</v>
      </c>
      <c r="B994" t="s">
        <v>2967</v>
      </c>
      <c r="C994" t="s">
        <v>3542</v>
      </c>
      <c r="D994" t="s">
        <v>3544</v>
      </c>
      <c r="E994" t="s">
        <v>3562</v>
      </c>
      <c r="F994" t="s">
        <v>3936</v>
      </c>
      <c r="G994" t="s">
        <v>567</v>
      </c>
      <c r="H994" t="s">
        <v>193</v>
      </c>
      <c r="I994" t="s">
        <v>3936</v>
      </c>
      <c r="J994" t="s">
        <v>567</v>
      </c>
      <c r="K994" t="s">
        <v>1895</v>
      </c>
      <c r="L994" t="s">
        <v>1325</v>
      </c>
      <c r="M994" t="s">
        <v>1973</v>
      </c>
      <c r="N994" t="s">
        <v>4315</v>
      </c>
      <c r="O994" t="s">
        <v>4319</v>
      </c>
      <c r="P994" t="s">
        <v>4323</v>
      </c>
      <c r="Q994" t="s">
        <v>5023</v>
      </c>
      <c r="R994" t="s">
        <v>5439</v>
      </c>
      <c r="S994" t="s">
        <v>4324</v>
      </c>
      <c r="T994" t="s">
        <v>5631</v>
      </c>
      <c r="U994" t="s">
        <v>6436</v>
      </c>
      <c r="Y994" cm="1">
        <f t="array" ref="Y994">IF(FALSE,"True," &amp; IF(_xlfn.XLOOKUP("Src_IsAny",'Scoring_Config'!$A:$A,'Scoring_Config'!$D:$D,"Yes")="Yes",_xlfn.XLOOKUP("Src_IsAny",'Scoring_Config'!$A:$A,'Scoring_Config'!$C:$C,10),0),"False,0")</f>
        <v>0</v>
      </c>
      <c r="Z994" cm="1">
        <f t="array" ref="Z994">IF(FALSE,"True," &amp; IF(_xlfn.XLOOKUP("Src_CIDR_Le_16",'Scoring_Config'!$A:$A,'Scoring_Config'!$D:$D,"Yes")="Yes",_xlfn.XLOOKUP("Src_CIDR_Le_16",'Scoring_Config'!$A:$A,'Scoring_Config'!$C:$C,10),0),"False,0")</f>
        <v>0</v>
      </c>
      <c r="AA994" cm="1">
        <f t="array" ref="AA994">IF(FALSE,"True," &amp; IF(_xlfn.XLOOKUP("Src_CIDR_17_22",'Scoring_Config'!$A:$A,'Scoring_Config'!$D:$D,"Yes")="Yes",_xlfn.XLOOKUP("Src_CIDR_17_22",'Scoring_Config'!$A:$A,'Scoring_Config'!$C:$C,5),0),"False,0")</f>
        <v>0</v>
      </c>
      <c r="AB994" cm="1">
        <f t="array" ref="AB994">IF(FALSE,"True," &amp; IF(_xlfn.XLOOKUP("Dst_IsAny",'Scoring_Config'!$A:$A,'Scoring_Config'!$D:$D,"Yes")="Yes",_xlfn.XLOOKUP("Dst_IsAny",'Scoring_Config'!$A:$A,'Scoring_Config'!$C:$C,10),0),"False,0")</f>
        <v>0</v>
      </c>
      <c r="AC994" cm="1">
        <f t="array" ref="AC994">IF(FALSE,"True," &amp; IF(_xlfn.XLOOKUP("Dst_CIDR_Le_16",'Scoring_Config'!$A:$A,'Scoring_Config'!$D:$D,"Yes")="Yes",_xlfn.XLOOKUP("Dst_CIDR_Le_16",'Scoring_Config'!$A:$A,'Scoring_Config'!$C:$C,10),0),"False,0")</f>
        <v>0</v>
      </c>
      <c r="AD994" cm="1">
        <f t="array" ref="AD994">IF(FALSE,"True," &amp; IF(_xlfn.XLOOKUP("Dst_CIDR_17_22",'Scoring_Config'!$A:$A,'Scoring_Config'!$D:$D,"Yes")="Yes",_xlfn.XLOOKUP("Dst_CIDR_17_22",'Scoring_Config'!$A:$A,'Scoring_Config'!$C:$C,5),0),"False,0")</f>
        <v>0</v>
      </c>
      <c r="AE994" cm="1">
        <f t="array" ref="AE994">IF(FALSE,"True," &amp; IF(_xlfn.XLOOKUP("SrcZone_IsAny",'Scoring_Config'!$A:$A,'Scoring_Config'!$D:$D,"Yes")="Yes",_xlfn.XLOOKUP("SrcZone_IsAny",'Scoring_Config'!$A:$A,'Scoring_Config'!$C:$C,10),0),"False,0")</f>
        <v>0</v>
      </c>
      <c r="AF994" cm="1">
        <f t="array" ref="AF994">IF(FALSE,"True," &amp; IF(_xlfn.XLOOKUP("DstZone_IsAny",'Scoring_Config'!$A:$A,'Scoring_Config'!$D:$D,"Yes")="Yes",_xlfn.XLOOKUP("DstZone_IsAny",'Scoring_Config'!$A:$A,'Scoring_Config'!$C:$C,10),0),"False,0")</f>
        <v>0</v>
      </c>
      <c r="AG994" cm="1">
        <f t="array" ref="AG99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94" cm="1">
        <f t="array" ref="AH994">IF(FALSE,"True," &amp; IF(_xlfn.XLOOKUP("App_Any_OR_RangeGt1000",'Scoring_Config'!$A:$A,'Scoring_Config'!$D:$D,"Yes")="Yes",_xlfn.XLOOKUP("App_Any_OR_RangeGt1000",'Scoring_Config'!$A:$A,'Scoring_Config'!$C:$C,10),0),"False,0")</f>
        <v>0</v>
      </c>
      <c r="AI994" cm="1">
        <f t="array" ref="AI994">IF(FALSE,"True," &amp; IF(_xlfn.XLOOKUP("Service_Insecure_Match",'Scoring_Config'!$A:$A,'Scoring_Config'!$D:$D,"Yes")="Yes",_xlfn.XLOOKUP("Service_Insecure_Match",'Scoring_Config'!$A:$A,'Scoring_Config'!$C:$C,5),0),"False,0")</f>
        <v>0</v>
      </c>
      <c r="AJ994" cm="1">
        <f t="array" ref="AJ994">IF(FALSE,"True," &amp; IF(_xlfn.XLOOKUP("Risky_Inbound",'Scoring_Config'!$A:$A,'Scoring_Config'!$D:$D,"Yes")="Yes",_xlfn.XLOOKUP("Risky_Inbound",'Scoring_Config'!$A:$A,'Scoring_Config'!$C:$C,50),0),"False,0")</f>
        <v>0</v>
      </c>
      <c r="AK994" cm="1">
        <f t="array" ref="AK994">IF(FALSE,"True," &amp; IF(_xlfn.XLOOKUP("Risky_Outbound",'Scoring_Config'!$A:$A,'Scoring_Config'!$D:$D,"Yes")="Yes",_xlfn.XLOOKUP("Risky_Outbound",'Scoring_Config'!$A:$A,'Scoring_Config'!$C:$C,25),0),"False,0")</f>
        <v>0</v>
      </c>
      <c r="AL994" t="s">
        <v>6699</v>
      </c>
      <c r="AM994" cm="1">
        <f t="array" ref="AM99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94" t="s">
        <v>6697</v>
      </c>
      <c r="AO994" t="s">
        <v>6697</v>
      </c>
      <c r="AP994" t="s">
        <v>6697</v>
      </c>
      <c r="AQ994" cm="1">
        <f t="array" ref="AQ994">IF(FALSE,"True," &amp; IF(_xlfn.XLOOKUP("Service_IsAny",'Scoring_Config'!$A:$A,'Scoring_Config'!$D:$D,"Yes")="Yes",_xlfn.XLOOKUP("Service_IsAny",'Scoring_Config'!$A:$A,'Scoring_Config'!$C:$C,0),0),"False,0")</f>
        <v>0</v>
      </c>
      <c r="AR994">
        <v>0</v>
      </c>
      <c r="AS994" cm="1">
        <f t="array" ref="AS994">IF(FALSE,"True," &amp; IF(_xlfn.XLOOKUP("Service_RangeGt1000",'Scoring_Config'!$A:$A,'Scoring_Config'!$D:$D,"Yes")="Yes",_xlfn.XLOOKUP("Service_RangeGt1000",'Scoring_Config'!$A:$A,'Scoring_Config'!$C:$C,0),0),"False,0")</f>
        <v>0</v>
      </c>
      <c r="AT994" cm="1">
        <f t="array" ref="AT994">IF(FALSE,"True," &amp; IF(_xlfn.XLOOKUP("App_IsAny",'Scoring_Config'!$A:$A,'Scoring_Config'!$D:$D,"Yes")="Yes",_xlfn.XLOOKUP("App_IsAny",'Scoring_Config'!$A:$A,'Scoring_Config'!$C:$C,0),0),"False,0")</f>
        <v>0</v>
      </c>
      <c r="AU994">
        <v>0</v>
      </c>
      <c r="AV994" cm="1">
        <f t="array" ref="AV994">IF(FALSE,"True," &amp; IF(_xlfn.XLOOKUP("App_RangeGt1000",'Scoring_Config'!$A:$A,'Scoring_Config'!$D:$D,"Yes")="Yes",_xlfn.XLOOKUP("App_RangeGt1000",'Scoring_Config'!$A:$A,'Scoring_Config'!$C:$C,0),0),"False,0")</f>
        <v>0</v>
      </c>
      <c r="AW994" cm="1">
        <f t="array" ref="AW994">IF(FALSE,"True," &amp; IF(_xlfn.XLOOKUP("Action_IsDenyOrDrop",'Scoring_Config'!$A:$A,'Scoring_Config'!$D:$D,"Yes")="Yes",_xlfn.XLOOKUP("Action_IsDenyOrDrop",'Scoring_Config'!$A:$A,'Scoring_Config'!$C:$C,0),0),"False,0")</f>
        <v>0</v>
      </c>
      <c r="AX994" cm="1">
        <f t="array" ref="AX994">IF(LEFT(AW994,4)="True",0,(IF(LEFT(Y994,4)="True",IF(_xlfn.XLOOKUP("Src_IsAny",'Scoring_Config'!$A:$A,'Scoring_Config'!$D:$D,"Yes")="Yes",_xlfn.XLOOKUP("Src_IsAny",'Scoring_Config'!$A:$A,'Scoring_Config'!$C:$C,10),0),0)+IF(LEFT(Z994,4)="True",IF(_xlfn.XLOOKUP("Src_CIDR_Le_16",'Scoring_Config'!$A:$A,'Scoring_Config'!$D:$D,"Yes")="Yes",_xlfn.XLOOKUP("Src_CIDR_Le_16",'Scoring_Config'!$A:$A,'Scoring_Config'!$C:$C,10),0),0)+IF(LEFT(AA994,4)="True",IF(_xlfn.XLOOKUP("Src_CIDR_17_22",'Scoring_Config'!$A:$A,'Scoring_Config'!$D:$D,"Yes")="Yes",_xlfn.XLOOKUP("Src_CIDR_17_22",'Scoring_Config'!$A:$A,'Scoring_Config'!$C:$C,5),0),0)+IF(LEFT(AB994,4)="True",IF(_xlfn.XLOOKUP("Dst_IsAny",'Scoring_Config'!$A:$A,'Scoring_Config'!$D:$D,"Yes")="Yes",_xlfn.XLOOKUP("Dst_IsAny",'Scoring_Config'!$A:$A,'Scoring_Config'!$C:$C,10),0),0)+IF(LEFT(AC994,4)="True",IF(_xlfn.XLOOKUP("Dst_CIDR_Le_16",'Scoring_Config'!$A:$A,'Scoring_Config'!$D:$D,"Yes")="Yes",_xlfn.XLOOKUP("Dst_CIDR_Le_16",'Scoring_Config'!$A:$A,'Scoring_Config'!$C:$C,10),0),0)+IF(LEFT(AD994,4)="True",IF(_xlfn.XLOOKUP("Dst_CIDR_17_22",'Scoring_Config'!$A:$A,'Scoring_Config'!$D:$D,"Yes")="Yes",_xlfn.XLOOKUP("Dst_CIDR_17_22",'Scoring_Config'!$A:$A,'Scoring_Config'!$C:$C,5),0),0)+IF(LEFT(AE994,4)="True",IF(_xlfn.XLOOKUP("SrcZone_IsAny",'Scoring_Config'!$A:$A,'Scoring_Config'!$D:$D,"Yes")="Yes",_xlfn.XLOOKUP("SrcZone_IsAny",'Scoring_Config'!$A:$A,'Scoring_Config'!$C:$C,10),0),0)+IF(LEFT(AF994,4)="True",IF(_xlfn.XLOOKUP("DstZone_IsAny",'Scoring_Config'!$A:$A,'Scoring_Config'!$D:$D,"Yes")="Yes",_xlfn.XLOOKUP("DstZone_IsAny",'Scoring_Config'!$A:$A,'Scoring_Config'!$C:$C,10),0),0)+IF(LEFT(AG994,4)="True",IF(_xlfn.XLOOKUP("Service_Any_OR_RangeGt1000",'Scoring_Config'!$A:$A,'Scoring_Config'!$D:$D,"Yes")="Yes",_xlfn.XLOOKUP("Service_Any_OR_RangeGt1000",'Scoring_Config'!$A:$A,'Scoring_Config'!$C:$C,10),0),0)+IF(LEFT(AH994,4)="True",IF(_xlfn.XLOOKUP("App_Any_OR_RangeGt1000",'Scoring_Config'!$A:$A,'Scoring_Config'!$D:$D,"Yes")="Yes",_xlfn.XLOOKUP("App_Any_OR_RangeGt1000",'Scoring_Config'!$A:$A,'Scoring_Config'!$C:$C,10),0),0)+IF(LEFT(AI994,4)="True",IF(_xlfn.XLOOKUP("Service_Insecure_Match",'Scoring_Config'!$A:$A,'Scoring_Config'!$D:$D,"Yes")="Yes",_xlfn.XLOOKUP("Service_Insecure_Match",'Scoring_Config'!$A:$A,'Scoring_Config'!$C:$C,5),0),0)+IF(LEFT(AJ994,4)="True",IF(_xlfn.XLOOKUP("Risky_Inbound",'Scoring_Config'!$A:$A,'Scoring_Config'!$D:$D,"Yes")="Yes",_xlfn.XLOOKUP("Risky_Inbound",'Scoring_Config'!$A:$A,'Scoring_Config'!$C:$C,50),0),0)+IF(LEFT(AK994,4)="True",IF(_xlfn.XLOOKUP("Risky_Outbound",'Scoring_Config'!$A:$A,'Scoring_Config'!$D:$D,"Yes")="Yes",_xlfn.XLOOKUP("Risky_Outbound",'Scoring_Config'!$A:$A,'Scoring_Config'!$C:$C,25),0),0)+IF(LEFT(AZ994,4)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994,FIND(",",AL994)+1,100)),0)+IF(LEFT(AM994,4)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994,FIND(",",AN994)+1,100)),0)+IF(_xlfn.XLOOKUP("Profile_Scoring",'Scoring_Config'!$A:$A,'Scoring_Config'!$D:$D,"Yes")="Yes",VALUE(MID(AO994,FIND(",",AO994)+1,100)),0)+IF(_xlfn.XLOOKUP("Options_Scoring",'Scoring_Config'!$A:$A,'Scoring_Config'!$D:$D,"Yes")="Yes",VALUE(MID(AP994,FIND(",",AP994)+1,100)),0)))</f>
        <v>0</v>
      </c>
      <c r="AZ994" cm="1">
        <f t="array" ref="AZ994">IF(FALSE,"True," &amp; IF(_xlfn.XLOOKUP("Migrate_Insecure",'Scoring_Config'!$A:$A,'Scoring_Config'!$D:$D,"Yes")="Yes",_xlfn.XLOOKUP("Migrate_Insecure",'Scoring_Config'!$A:$A,'Scoring_Config'!$C:$C,10),0),"False,0")</f>
        <v>0</v>
      </c>
    </row>
    <row r="995" spans="1:52">
      <c r="A995" t="s">
        <v>1979</v>
      </c>
      <c r="B995" t="s">
        <v>2968</v>
      </c>
      <c r="C995" t="s">
        <v>3542</v>
      </c>
      <c r="D995" t="s">
        <v>3544</v>
      </c>
      <c r="E995" t="s">
        <v>3562</v>
      </c>
      <c r="F995" t="s">
        <v>3936</v>
      </c>
      <c r="G995" t="s">
        <v>567</v>
      </c>
      <c r="H995" t="s">
        <v>193</v>
      </c>
      <c r="I995" t="s">
        <v>3936</v>
      </c>
      <c r="J995" t="s">
        <v>1129</v>
      </c>
      <c r="K995" t="s">
        <v>1880</v>
      </c>
      <c r="L995" t="s">
        <v>1325</v>
      </c>
      <c r="M995" t="s">
        <v>1973</v>
      </c>
      <c r="N995" t="s">
        <v>4315</v>
      </c>
      <c r="O995" t="s">
        <v>4319</v>
      </c>
      <c r="P995" t="s">
        <v>4323</v>
      </c>
      <c r="Q995" t="s">
        <v>5024</v>
      </c>
      <c r="R995" t="s">
        <v>5439</v>
      </c>
      <c r="S995" t="s">
        <v>4324</v>
      </c>
      <c r="T995" t="s">
        <v>5631</v>
      </c>
      <c r="U995" t="s">
        <v>6437</v>
      </c>
      <c r="Y995" cm="1">
        <f t="array" ref="Y995">IF(FALSE,"True," &amp; IF(_xlfn.XLOOKUP("Src_IsAny",'Scoring_Config'!$A:$A,'Scoring_Config'!$D:$D,"Yes")="Yes",_xlfn.XLOOKUP("Src_IsAny",'Scoring_Config'!$A:$A,'Scoring_Config'!$C:$C,10),0),"False,0")</f>
        <v>0</v>
      </c>
      <c r="Z995" cm="1">
        <f t="array" ref="Z995">IF(FALSE,"True," &amp; IF(_xlfn.XLOOKUP("Src_CIDR_Le_16",'Scoring_Config'!$A:$A,'Scoring_Config'!$D:$D,"Yes")="Yes",_xlfn.XLOOKUP("Src_CIDR_Le_16",'Scoring_Config'!$A:$A,'Scoring_Config'!$C:$C,10),0),"False,0")</f>
        <v>0</v>
      </c>
      <c r="AA995" cm="1">
        <f t="array" ref="AA995">IF(FALSE,"True," &amp; IF(_xlfn.XLOOKUP("Src_CIDR_17_22",'Scoring_Config'!$A:$A,'Scoring_Config'!$D:$D,"Yes")="Yes",_xlfn.XLOOKUP("Src_CIDR_17_22",'Scoring_Config'!$A:$A,'Scoring_Config'!$C:$C,5),0),"False,0")</f>
        <v>0</v>
      </c>
      <c r="AB995" cm="1">
        <f t="array" ref="AB995">IF(FALSE,"True," &amp; IF(_xlfn.XLOOKUP("Dst_IsAny",'Scoring_Config'!$A:$A,'Scoring_Config'!$D:$D,"Yes")="Yes",_xlfn.XLOOKUP("Dst_IsAny",'Scoring_Config'!$A:$A,'Scoring_Config'!$C:$C,10),0),"False,0")</f>
        <v>0</v>
      </c>
      <c r="AC995" cm="1">
        <f t="array" ref="AC995">IF(FALSE,"True," &amp; IF(_xlfn.XLOOKUP("Dst_CIDR_Le_16",'Scoring_Config'!$A:$A,'Scoring_Config'!$D:$D,"Yes")="Yes",_xlfn.XLOOKUP("Dst_CIDR_Le_16",'Scoring_Config'!$A:$A,'Scoring_Config'!$C:$C,10),0),"False,0")</f>
        <v>0</v>
      </c>
      <c r="AD995" cm="1">
        <f t="array" ref="AD995">IF(FALSE,"True," &amp; IF(_xlfn.XLOOKUP("Dst_CIDR_17_22",'Scoring_Config'!$A:$A,'Scoring_Config'!$D:$D,"Yes")="Yes",_xlfn.XLOOKUP("Dst_CIDR_17_22",'Scoring_Config'!$A:$A,'Scoring_Config'!$C:$C,5),0),"False,0")</f>
        <v>0</v>
      </c>
      <c r="AE995" cm="1">
        <f t="array" ref="AE995">IF(FALSE,"True," &amp; IF(_xlfn.XLOOKUP("SrcZone_IsAny",'Scoring_Config'!$A:$A,'Scoring_Config'!$D:$D,"Yes")="Yes",_xlfn.XLOOKUP("SrcZone_IsAny",'Scoring_Config'!$A:$A,'Scoring_Config'!$C:$C,10),0),"False,0")</f>
        <v>0</v>
      </c>
      <c r="AF995" cm="1">
        <f t="array" ref="AF995">IF(FALSE,"True," &amp; IF(_xlfn.XLOOKUP("DstZone_IsAny",'Scoring_Config'!$A:$A,'Scoring_Config'!$D:$D,"Yes")="Yes",_xlfn.XLOOKUP("DstZone_IsAny",'Scoring_Config'!$A:$A,'Scoring_Config'!$C:$C,10),0),"False,0")</f>
        <v>0</v>
      </c>
      <c r="AG995" cm="1">
        <f t="array" ref="AG99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95" cm="1">
        <f t="array" ref="AH995">IF(FALSE,"True," &amp; IF(_xlfn.XLOOKUP("App_Any_OR_RangeGt1000",'Scoring_Config'!$A:$A,'Scoring_Config'!$D:$D,"Yes")="Yes",_xlfn.XLOOKUP("App_Any_OR_RangeGt1000",'Scoring_Config'!$A:$A,'Scoring_Config'!$C:$C,10),0),"False,0")</f>
        <v>0</v>
      </c>
      <c r="AI995" cm="1">
        <f t="array" ref="AI995">IF(FALSE,"True," &amp; IF(_xlfn.XLOOKUP("Service_Insecure_Match",'Scoring_Config'!$A:$A,'Scoring_Config'!$D:$D,"Yes")="Yes",_xlfn.XLOOKUP("Service_Insecure_Match",'Scoring_Config'!$A:$A,'Scoring_Config'!$C:$C,5),0),"False,0")</f>
        <v>0</v>
      </c>
      <c r="AJ995" cm="1">
        <f t="array" ref="AJ995">IF(FALSE,"True," &amp; IF(_xlfn.XLOOKUP("Risky_Inbound",'Scoring_Config'!$A:$A,'Scoring_Config'!$D:$D,"Yes")="Yes",_xlfn.XLOOKUP("Risky_Inbound",'Scoring_Config'!$A:$A,'Scoring_Config'!$C:$C,50),0),"False,0")</f>
        <v>0</v>
      </c>
      <c r="AK995" cm="1">
        <f t="array" ref="AK995">IF(FALSE,"True," &amp; IF(_xlfn.XLOOKUP("Risky_Outbound",'Scoring_Config'!$A:$A,'Scoring_Config'!$D:$D,"Yes")="Yes",_xlfn.XLOOKUP("Risky_Outbound",'Scoring_Config'!$A:$A,'Scoring_Config'!$C:$C,25),0),"False,0")</f>
        <v>0</v>
      </c>
      <c r="AL995" t="s">
        <v>6699</v>
      </c>
      <c r="AM995" cm="1">
        <f t="array" ref="AM99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95" t="s">
        <v>6697</v>
      </c>
      <c r="AO995" t="s">
        <v>6697</v>
      </c>
      <c r="AP995" t="s">
        <v>6697</v>
      </c>
      <c r="AQ995" cm="1">
        <f t="array" ref="AQ995">IF(FALSE,"True," &amp; IF(_xlfn.XLOOKUP("Service_IsAny",'Scoring_Config'!$A:$A,'Scoring_Config'!$D:$D,"Yes")="Yes",_xlfn.XLOOKUP("Service_IsAny",'Scoring_Config'!$A:$A,'Scoring_Config'!$C:$C,0),0),"False,0")</f>
        <v>0</v>
      </c>
      <c r="AR995">
        <v>0</v>
      </c>
      <c r="AS995" cm="1">
        <f t="array" ref="AS995">IF(FALSE,"True," &amp; IF(_xlfn.XLOOKUP("Service_RangeGt1000",'Scoring_Config'!$A:$A,'Scoring_Config'!$D:$D,"Yes")="Yes",_xlfn.XLOOKUP("Service_RangeGt1000",'Scoring_Config'!$A:$A,'Scoring_Config'!$C:$C,0),0),"False,0")</f>
        <v>0</v>
      </c>
      <c r="AT995" cm="1">
        <f t="array" ref="AT995">IF(FALSE,"True," &amp; IF(_xlfn.XLOOKUP("App_IsAny",'Scoring_Config'!$A:$A,'Scoring_Config'!$D:$D,"Yes")="Yes",_xlfn.XLOOKUP("App_IsAny",'Scoring_Config'!$A:$A,'Scoring_Config'!$C:$C,0),0),"False,0")</f>
        <v>0</v>
      </c>
      <c r="AU995">
        <v>0</v>
      </c>
      <c r="AV995" cm="1">
        <f t="array" ref="AV995">IF(FALSE,"True," &amp; IF(_xlfn.XLOOKUP("App_RangeGt1000",'Scoring_Config'!$A:$A,'Scoring_Config'!$D:$D,"Yes")="Yes",_xlfn.XLOOKUP("App_RangeGt1000",'Scoring_Config'!$A:$A,'Scoring_Config'!$C:$C,0),0),"False,0")</f>
        <v>0</v>
      </c>
      <c r="AW995" cm="1">
        <f t="array" ref="AW995">IF(FALSE,"True," &amp; IF(_xlfn.XLOOKUP("Action_IsDenyOrDrop",'Scoring_Config'!$A:$A,'Scoring_Config'!$D:$D,"Yes")="Yes",_xlfn.XLOOKUP("Action_IsDenyOrDrop",'Scoring_Config'!$A:$A,'Scoring_Config'!$C:$C,0),0),"False,0")</f>
        <v>0</v>
      </c>
      <c r="AX995" cm="1">
        <f t="array" ref="AX995">IF(LEFT(AW995,4)="True",0,(IF(LEFT(Y995,4)="True",IF(_xlfn.XLOOKUP("Src_IsAny",'Scoring_Config'!$A:$A,'Scoring_Config'!$D:$D,"Yes")="Yes",_xlfn.XLOOKUP("Src_IsAny",'Scoring_Config'!$A:$A,'Scoring_Config'!$C:$C,10),0),0)+IF(LEFT(Z995,4)="True",IF(_xlfn.XLOOKUP("Src_CIDR_Le_16",'Scoring_Config'!$A:$A,'Scoring_Config'!$D:$D,"Yes")="Yes",_xlfn.XLOOKUP("Src_CIDR_Le_16",'Scoring_Config'!$A:$A,'Scoring_Config'!$C:$C,10),0),0)+IF(LEFT(AA995,4)="True",IF(_xlfn.XLOOKUP("Src_CIDR_17_22",'Scoring_Config'!$A:$A,'Scoring_Config'!$D:$D,"Yes")="Yes",_xlfn.XLOOKUP("Src_CIDR_17_22",'Scoring_Config'!$A:$A,'Scoring_Config'!$C:$C,5),0),0)+IF(LEFT(AB995,4)="True",IF(_xlfn.XLOOKUP("Dst_IsAny",'Scoring_Config'!$A:$A,'Scoring_Config'!$D:$D,"Yes")="Yes",_xlfn.XLOOKUP("Dst_IsAny",'Scoring_Config'!$A:$A,'Scoring_Config'!$C:$C,10),0),0)+IF(LEFT(AC995,4)="True",IF(_xlfn.XLOOKUP("Dst_CIDR_Le_16",'Scoring_Config'!$A:$A,'Scoring_Config'!$D:$D,"Yes")="Yes",_xlfn.XLOOKUP("Dst_CIDR_Le_16",'Scoring_Config'!$A:$A,'Scoring_Config'!$C:$C,10),0),0)+IF(LEFT(AD995,4)="True",IF(_xlfn.XLOOKUP("Dst_CIDR_17_22",'Scoring_Config'!$A:$A,'Scoring_Config'!$D:$D,"Yes")="Yes",_xlfn.XLOOKUP("Dst_CIDR_17_22",'Scoring_Config'!$A:$A,'Scoring_Config'!$C:$C,5),0),0)+IF(LEFT(AE995,4)="True",IF(_xlfn.XLOOKUP("SrcZone_IsAny",'Scoring_Config'!$A:$A,'Scoring_Config'!$D:$D,"Yes")="Yes",_xlfn.XLOOKUP("SrcZone_IsAny",'Scoring_Config'!$A:$A,'Scoring_Config'!$C:$C,10),0),0)+IF(LEFT(AF995,4)="True",IF(_xlfn.XLOOKUP("DstZone_IsAny",'Scoring_Config'!$A:$A,'Scoring_Config'!$D:$D,"Yes")="Yes",_xlfn.XLOOKUP("DstZone_IsAny",'Scoring_Config'!$A:$A,'Scoring_Config'!$C:$C,10),0),0)+IF(LEFT(AG995,4)="True",IF(_xlfn.XLOOKUP("Service_Any_OR_RangeGt1000",'Scoring_Config'!$A:$A,'Scoring_Config'!$D:$D,"Yes")="Yes",_xlfn.XLOOKUP("Service_Any_OR_RangeGt1000",'Scoring_Config'!$A:$A,'Scoring_Config'!$C:$C,10),0),0)+IF(LEFT(AH995,4)="True",IF(_xlfn.XLOOKUP("App_Any_OR_RangeGt1000",'Scoring_Config'!$A:$A,'Scoring_Config'!$D:$D,"Yes")="Yes",_xlfn.XLOOKUP("App_Any_OR_RangeGt1000",'Scoring_Config'!$A:$A,'Scoring_Config'!$C:$C,10),0),0)+IF(LEFT(AI995,4)="True",IF(_xlfn.XLOOKUP("Service_Insecure_Match",'Scoring_Config'!$A:$A,'Scoring_Config'!$D:$D,"Yes")="Yes",_xlfn.XLOOKUP("Service_Insecure_Match",'Scoring_Config'!$A:$A,'Scoring_Config'!$C:$C,5),0),0)+IF(LEFT(AJ995,4)="True",IF(_xlfn.XLOOKUP("Risky_Inbound",'Scoring_Config'!$A:$A,'Scoring_Config'!$D:$D,"Yes")="Yes",_xlfn.XLOOKUP("Risky_Inbound",'Scoring_Config'!$A:$A,'Scoring_Config'!$C:$C,50),0),0)+IF(LEFT(AK995,4)="True",IF(_xlfn.XLOOKUP("Risky_Outbound",'Scoring_Config'!$A:$A,'Scoring_Config'!$D:$D,"Yes")="Yes",_xlfn.XLOOKUP("Risky_Outbound",'Scoring_Config'!$A:$A,'Scoring_Config'!$C:$C,25),0),0)+IF(LEFT(AZ995,4)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995,FIND(",",AL995)+1,100)),0)+IF(LEFT(AM995,4)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995,FIND(",",AN995)+1,100)),0)+IF(_xlfn.XLOOKUP("Profile_Scoring",'Scoring_Config'!$A:$A,'Scoring_Config'!$D:$D,"Yes")="Yes",VALUE(MID(AO995,FIND(",",AO995)+1,100)),0)+IF(_xlfn.XLOOKUP("Options_Scoring",'Scoring_Config'!$A:$A,'Scoring_Config'!$D:$D,"Yes")="Yes",VALUE(MID(AP995,FIND(",",AP995)+1,100)),0)))</f>
        <v>0</v>
      </c>
      <c r="AZ995" cm="1">
        <f t="array" ref="AZ995">IF(FALSE,"True," &amp; IF(_xlfn.XLOOKUP("Migrate_Insecure",'Scoring_Config'!$A:$A,'Scoring_Config'!$D:$D,"Yes")="Yes",_xlfn.XLOOKUP("Migrate_Insecure",'Scoring_Config'!$A:$A,'Scoring_Config'!$C:$C,10),0),"False,0")</f>
        <v>0</v>
      </c>
    </row>
    <row r="996" spans="1:52">
      <c r="A996" t="s">
        <v>1979</v>
      </c>
      <c r="B996" t="s">
        <v>2969</v>
      </c>
      <c r="C996" t="s">
        <v>3542</v>
      </c>
      <c r="D996" t="s">
        <v>3545</v>
      </c>
      <c r="E996" t="s">
        <v>3563</v>
      </c>
      <c r="F996" t="s">
        <v>3937</v>
      </c>
      <c r="G996" t="s">
        <v>565</v>
      </c>
      <c r="H996" t="s">
        <v>174</v>
      </c>
      <c r="I996" t="s">
        <v>4242</v>
      </c>
      <c r="J996" t="s">
        <v>1130</v>
      </c>
      <c r="K996" t="s">
        <v>1749</v>
      </c>
      <c r="L996" t="s">
        <v>1327</v>
      </c>
      <c r="M996" t="s">
        <v>1974</v>
      </c>
      <c r="N996" t="s">
        <v>4315</v>
      </c>
      <c r="O996" t="s">
        <v>4319</v>
      </c>
      <c r="P996" t="s">
        <v>4322</v>
      </c>
      <c r="Q996" t="s">
        <v>5025</v>
      </c>
      <c r="R996" t="s">
        <v>5440</v>
      </c>
      <c r="S996" t="s">
        <v>5440</v>
      </c>
      <c r="T996" t="s">
        <v>5809</v>
      </c>
      <c r="U996" t="s">
        <v>5971</v>
      </c>
      <c r="Y996" cm="1">
        <f t="array" ref="Y996">IF(FALSE,"True," &amp; IF(_xlfn.XLOOKUP("Src_IsAny",'Scoring_Config'!$A:$A,'Scoring_Config'!$D:$D,"Yes")="Yes",_xlfn.XLOOKUP("Src_IsAny",'Scoring_Config'!$A:$A,'Scoring_Config'!$C:$C,10),0),"False,0")</f>
        <v>0</v>
      </c>
      <c r="Z996" cm="1">
        <f t="array" ref="Z996">IF(FALSE,"True," &amp; IF(_xlfn.XLOOKUP("Src_CIDR_Le_16",'Scoring_Config'!$A:$A,'Scoring_Config'!$D:$D,"Yes")="Yes",_xlfn.XLOOKUP("Src_CIDR_Le_16",'Scoring_Config'!$A:$A,'Scoring_Config'!$C:$C,10),0),"False,0")</f>
        <v>0</v>
      </c>
      <c r="AA996" cm="1">
        <f t="array" ref="AA996">IF(FALSE,"True," &amp; IF(_xlfn.XLOOKUP("Src_CIDR_17_22",'Scoring_Config'!$A:$A,'Scoring_Config'!$D:$D,"Yes")="Yes",_xlfn.XLOOKUP("Src_CIDR_17_22",'Scoring_Config'!$A:$A,'Scoring_Config'!$C:$C,5),0),"False,0")</f>
        <v>0</v>
      </c>
      <c r="AB996" cm="1">
        <f t="array" ref="AB996">IF(FALSE,"True," &amp; IF(_xlfn.XLOOKUP("Dst_IsAny",'Scoring_Config'!$A:$A,'Scoring_Config'!$D:$D,"Yes")="Yes",_xlfn.XLOOKUP("Dst_IsAny",'Scoring_Config'!$A:$A,'Scoring_Config'!$C:$C,10),0),"False,0")</f>
        <v>0</v>
      </c>
      <c r="AC996" cm="1">
        <f t="array" ref="AC996">IF(FALSE,"True," &amp; IF(_xlfn.XLOOKUP("Dst_CIDR_Le_16",'Scoring_Config'!$A:$A,'Scoring_Config'!$D:$D,"Yes")="Yes",_xlfn.XLOOKUP("Dst_CIDR_Le_16",'Scoring_Config'!$A:$A,'Scoring_Config'!$C:$C,10),0),"False,0")</f>
        <v>0</v>
      </c>
      <c r="AD996" cm="1">
        <f t="array" ref="AD996">IF(TRUE,"True," &amp; IF(_xlfn.XLOOKUP("Dst_CIDR_17_22",'Scoring_Config'!$A:$A,'Scoring_Config'!$D:$D,"Yes")="Yes",_xlfn.XLOOKUP("Dst_CIDR_17_22",'Scoring_Config'!$A:$A,'Scoring_Config'!$C:$C,5),0),"False,0")</f>
        <v>0</v>
      </c>
      <c r="AE996" cm="1">
        <f t="array" ref="AE996">IF(FALSE,"True," &amp; IF(_xlfn.XLOOKUP("SrcZone_IsAny",'Scoring_Config'!$A:$A,'Scoring_Config'!$D:$D,"Yes")="Yes",_xlfn.XLOOKUP("SrcZone_IsAny",'Scoring_Config'!$A:$A,'Scoring_Config'!$C:$C,10),0),"False,0")</f>
        <v>0</v>
      </c>
      <c r="AF996" cm="1">
        <f t="array" ref="AF996">IF(FALSE,"True," &amp; IF(_xlfn.XLOOKUP("DstZone_IsAny",'Scoring_Config'!$A:$A,'Scoring_Config'!$D:$D,"Yes")="Yes",_xlfn.XLOOKUP("DstZone_IsAny",'Scoring_Config'!$A:$A,'Scoring_Config'!$C:$C,10),0),"False,0")</f>
        <v>0</v>
      </c>
      <c r="AG996" cm="1">
        <f t="array" ref="AG99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96" cm="1">
        <f t="array" ref="AH996">IF(FALSE,"True," &amp; IF(_xlfn.XLOOKUP("App_Any_OR_RangeGt1000",'Scoring_Config'!$A:$A,'Scoring_Config'!$D:$D,"Yes")="Yes",_xlfn.XLOOKUP("App_Any_OR_RangeGt1000",'Scoring_Config'!$A:$A,'Scoring_Config'!$C:$C,10),0),"False,0")</f>
        <v>0</v>
      </c>
      <c r="AI996" cm="1">
        <f t="array" ref="AI996">IF(FALSE,"True," &amp; IF(_xlfn.XLOOKUP("Service_Insecure_Match",'Scoring_Config'!$A:$A,'Scoring_Config'!$D:$D,"Yes")="Yes",_xlfn.XLOOKUP("Service_Insecure_Match",'Scoring_Config'!$A:$A,'Scoring_Config'!$C:$C,5),0),"False,0")</f>
        <v>0</v>
      </c>
      <c r="AJ996" cm="1">
        <f t="array" ref="AJ996">IF(FALSE,"True," &amp; IF(_xlfn.XLOOKUP("Risky_Inbound",'Scoring_Config'!$A:$A,'Scoring_Config'!$D:$D,"Yes")="Yes",_xlfn.XLOOKUP("Risky_Inbound",'Scoring_Config'!$A:$A,'Scoring_Config'!$C:$C,50),0),"False,0")</f>
        <v>0</v>
      </c>
      <c r="AK996" cm="1">
        <f t="array" ref="AK996">IF(FALSE,"True," &amp; IF(_xlfn.XLOOKUP("Risky_Outbound",'Scoring_Config'!$A:$A,'Scoring_Config'!$D:$D,"Yes")="Yes",_xlfn.XLOOKUP("Risky_Outbound",'Scoring_Config'!$A:$A,'Scoring_Config'!$C:$C,25),0),"False,0")</f>
        <v>0</v>
      </c>
      <c r="AL996" t="s">
        <v>6697</v>
      </c>
      <c r="AM996" cm="1">
        <f t="array" ref="AM99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96" t="s">
        <v>6697</v>
      </c>
      <c r="AO996" t="s">
        <v>6697</v>
      </c>
      <c r="AP996" t="s">
        <v>6697</v>
      </c>
      <c r="AQ996" cm="1">
        <f t="array" ref="AQ996">IF(FALSE,"True," &amp; IF(_xlfn.XLOOKUP("Service_IsAny",'Scoring_Config'!$A:$A,'Scoring_Config'!$D:$D,"Yes")="Yes",_xlfn.XLOOKUP("Service_IsAny",'Scoring_Config'!$A:$A,'Scoring_Config'!$C:$C,0),0),"False,0")</f>
        <v>0</v>
      </c>
      <c r="AR996">
        <v>0</v>
      </c>
      <c r="AS996" cm="1">
        <f t="array" ref="AS996">IF(FALSE,"True," &amp; IF(_xlfn.XLOOKUP("Service_RangeGt1000",'Scoring_Config'!$A:$A,'Scoring_Config'!$D:$D,"Yes")="Yes",_xlfn.XLOOKUP("Service_RangeGt1000",'Scoring_Config'!$A:$A,'Scoring_Config'!$C:$C,0),0),"False,0")</f>
        <v>0</v>
      </c>
      <c r="AT996" cm="1">
        <f t="array" ref="AT996">IF(FALSE,"True," &amp; IF(_xlfn.XLOOKUP("App_IsAny",'Scoring_Config'!$A:$A,'Scoring_Config'!$D:$D,"Yes")="Yes",_xlfn.XLOOKUP("App_IsAny",'Scoring_Config'!$A:$A,'Scoring_Config'!$C:$C,0),0),"False,0")</f>
        <v>0</v>
      </c>
      <c r="AU996">
        <v>1</v>
      </c>
      <c r="AV996" cm="1">
        <f t="array" ref="AV996">IF(FALSE,"True," &amp; IF(_xlfn.XLOOKUP("App_RangeGt1000",'Scoring_Config'!$A:$A,'Scoring_Config'!$D:$D,"Yes")="Yes",_xlfn.XLOOKUP("App_RangeGt1000",'Scoring_Config'!$A:$A,'Scoring_Config'!$C:$C,0),0),"False,0")</f>
        <v>0</v>
      </c>
      <c r="AW996" cm="1">
        <f t="array" ref="AW996">IF(FALSE,"True," &amp; IF(_xlfn.XLOOKUP("Action_IsDenyOrDrop",'Scoring_Config'!$A:$A,'Scoring_Config'!$D:$D,"Yes")="Yes",_xlfn.XLOOKUP("Action_IsDenyOrDrop",'Scoring_Config'!$A:$A,'Scoring_Config'!$C:$C,0),0),"False,0")</f>
        <v>0</v>
      </c>
      <c r="AX996" cm="1">
        <f t="array" ref="AX996">IF(LEFT(AW996,4)="True",0,(IF(LEFT(Y996,4)="True",IF(_xlfn.XLOOKUP("Src_IsAny",'Scoring_Config'!$A:$A,'Scoring_Config'!$D:$D,"Yes")="Yes",_xlfn.XLOOKUP("Src_IsAny",'Scoring_Config'!$A:$A,'Scoring_Config'!$C:$C,10),0),0)+IF(LEFT(Z996,4)="True",IF(_xlfn.XLOOKUP("Src_CIDR_Le_16",'Scoring_Config'!$A:$A,'Scoring_Config'!$D:$D,"Yes")="Yes",_xlfn.XLOOKUP("Src_CIDR_Le_16",'Scoring_Config'!$A:$A,'Scoring_Config'!$C:$C,10),0),0)+IF(LEFT(AA996,4)="True",IF(_xlfn.XLOOKUP("Src_CIDR_17_22",'Scoring_Config'!$A:$A,'Scoring_Config'!$D:$D,"Yes")="Yes",_xlfn.XLOOKUP("Src_CIDR_17_22",'Scoring_Config'!$A:$A,'Scoring_Config'!$C:$C,5),0),0)+IF(LEFT(AB996,4)="True",IF(_xlfn.XLOOKUP("Dst_IsAny",'Scoring_Config'!$A:$A,'Scoring_Config'!$D:$D,"Yes")="Yes",_xlfn.XLOOKUP("Dst_IsAny",'Scoring_Config'!$A:$A,'Scoring_Config'!$C:$C,10),0),0)+IF(LEFT(AC996,4)="True",IF(_xlfn.XLOOKUP("Dst_CIDR_Le_16",'Scoring_Config'!$A:$A,'Scoring_Config'!$D:$D,"Yes")="Yes",_xlfn.XLOOKUP("Dst_CIDR_Le_16",'Scoring_Config'!$A:$A,'Scoring_Config'!$C:$C,10),0),0)+IF(LEFT(AD996,4)="True",IF(_xlfn.XLOOKUP("Dst_CIDR_17_22",'Scoring_Config'!$A:$A,'Scoring_Config'!$D:$D,"Yes")="Yes",_xlfn.XLOOKUP("Dst_CIDR_17_22",'Scoring_Config'!$A:$A,'Scoring_Config'!$C:$C,5),0),0)+IF(LEFT(AE996,4)="True",IF(_xlfn.XLOOKUP("SrcZone_IsAny",'Scoring_Config'!$A:$A,'Scoring_Config'!$D:$D,"Yes")="Yes",_xlfn.XLOOKUP("SrcZone_IsAny",'Scoring_Config'!$A:$A,'Scoring_Config'!$C:$C,10),0),0)+IF(LEFT(AF996,4)="True",IF(_xlfn.XLOOKUP("DstZone_IsAny",'Scoring_Config'!$A:$A,'Scoring_Config'!$D:$D,"Yes")="Yes",_xlfn.XLOOKUP("DstZone_IsAny",'Scoring_Config'!$A:$A,'Scoring_Config'!$C:$C,10),0),0)+IF(LEFT(AG996,4)="True",IF(_xlfn.XLOOKUP("Service_Any_OR_RangeGt1000",'Scoring_Config'!$A:$A,'Scoring_Config'!$D:$D,"Yes")="Yes",_xlfn.XLOOKUP("Service_Any_OR_RangeGt1000",'Scoring_Config'!$A:$A,'Scoring_Config'!$C:$C,10),0),0)+IF(LEFT(AH996,4)="True",IF(_xlfn.XLOOKUP("App_Any_OR_RangeGt1000",'Scoring_Config'!$A:$A,'Scoring_Config'!$D:$D,"Yes")="Yes",_xlfn.XLOOKUP("App_Any_OR_RangeGt1000",'Scoring_Config'!$A:$A,'Scoring_Config'!$C:$C,10),0),0)+IF(LEFT(AI996,4)="True",IF(_xlfn.XLOOKUP("Service_Insecure_Match",'Scoring_Config'!$A:$A,'Scoring_Config'!$D:$D,"Yes")="Yes",_xlfn.XLOOKUP("Service_Insecure_Match",'Scoring_Config'!$A:$A,'Scoring_Config'!$C:$C,5),0),0)+IF(LEFT(AJ996,4)="True",IF(_xlfn.XLOOKUP("Risky_Inbound",'Scoring_Config'!$A:$A,'Scoring_Config'!$D:$D,"Yes")="Yes",_xlfn.XLOOKUP("Risky_Inbound",'Scoring_Config'!$A:$A,'Scoring_Config'!$C:$C,50),0),0)+IF(LEFT(AK996,4)="True",IF(_xlfn.XLOOKUP("Risky_Outbound",'Scoring_Config'!$A:$A,'Scoring_Config'!$D:$D,"Yes")="Yes",_xlfn.XLOOKUP("Risky_Outbound",'Scoring_Config'!$A:$A,'Scoring_Config'!$C:$C,25),0),0)+IF(LEFT(AZ996,4)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996,FIND(",",AL996)+1,100)),0)+IF(LEFT(AM996,4)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996,FIND(",",AN996)+1,100)),0)+IF(_xlfn.XLOOKUP("Profile_Scoring",'Scoring_Config'!$A:$A,'Scoring_Config'!$D:$D,"Yes")="Yes",VALUE(MID(AO996,FIND(",",AO996)+1,100)),0)+IF(_xlfn.XLOOKUP("Options_Scoring",'Scoring_Config'!$A:$A,'Scoring_Config'!$D:$D,"Yes")="Yes",VALUE(MID(AP996,FIND(",",AP996)+1,100)),0)))</f>
        <v>0</v>
      </c>
      <c r="AZ996" cm="1">
        <f t="array" ref="AZ996">IF(FALSE,"True," &amp; IF(_xlfn.XLOOKUP("Migrate_Insecure",'Scoring_Config'!$A:$A,'Scoring_Config'!$D:$D,"Yes")="Yes",_xlfn.XLOOKUP("Migrate_Insecure",'Scoring_Config'!$A:$A,'Scoring_Config'!$C:$C,10),0),"False,0")</f>
        <v>0</v>
      </c>
    </row>
    <row r="997" spans="1:52">
      <c r="A997" t="s">
        <v>1979</v>
      </c>
      <c r="B997" t="s">
        <v>2970</v>
      </c>
      <c r="C997" t="s">
        <v>3542</v>
      </c>
      <c r="D997" t="s">
        <v>3544</v>
      </c>
      <c r="E997" t="s">
        <v>3562</v>
      </c>
      <c r="F997" t="s">
        <v>3939</v>
      </c>
      <c r="G997" t="s">
        <v>568</v>
      </c>
      <c r="H997" t="s">
        <v>193</v>
      </c>
      <c r="I997" t="s">
        <v>3936</v>
      </c>
      <c r="J997" t="s">
        <v>567</v>
      </c>
      <c r="K997" t="s">
        <v>1905</v>
      </c>
      <c r="L997" t="s">
        <v>1325</v>
      </c>
      <c r="M997" t="s">
        <v>1973</v>
      </c>
      <c r="N997" t="s">
        <v>4315</v>
      </c>
      <c r="O997" t="s">
        <v>4319</v>
      </c>
      <c r="P997" t="s">
        <v>4323</v>
      </c>
      <c r="Q997" t="s">
        <v>5026</v>
      </c>
      <c r="R997" t="s">
        <v>5439</v>
      </c>
      <c r="S997" t="s">
        <v>4324</v>
      </c>
      <c r="T997" t="s">
        <v>5631</v>
      </c>
      <c r="U997" t="s">
        <v>6438</v>
      </c>
      <c r="Y997" cm="1">
        <f t="array" ref="Y997">IF(FALSE,"True," &amp; IF(_xlfn.XLOOKUP("Src_IsAny",'Scoring_Config'!$A:$A,'Scoring_Config'!$D:$D,"Yes")="Yes",_xlfn.XLOOKUP("Src_IsAny",'Scoring_Config'!$A:$A,'Scoring_Config'!$C:$C,10),0),"False,0")</f>
        <v>0</v>
      </c>
      <c r="Z997" cm="1">
        <f t="array" ref="Z997">IF(FALSE,"True," &amp; IF(_xlfn.XLOOKUP("Src_CIDR_Le_16",'Scoring_Config'!$A:$A,'Scoring_Config'!$D:$D,"Yes")="Yes",_xlfn.XLOOKUP("Src_CIDR_Le_16",'Scoring_Config'!$A:$A,'Scoring_Config'!$C:$C,10),0),"False,0")</f>
        <v>0</v>
      </c>
      <c r="AA997" cm="1">
        <f t="array" ref="AA997">IF(FALSE,"True," &amp; IF(_xlfn.XLOOKUP("Src_CIDR_17_22",'Scoring_Config'!$A:$A,'Scoring_Config'!$D:$D,"Yes")="Yes",_xlfn.XLOOKUP("Src_CIDR_17_22",'Scoring_Config'!$A:$A,'Scoring_Config'!$C:$C,5),0),"False,0")</f>
        <v>0</v>
      </c>
      <c r="AB997" cm="1">
        <f t="array" ref="AB997">IF(FALSE,"True," &amp; IF(_xlfn.XLOOKUP("Dst_IsAny",'Scoring_Config'!$A:$A,'Scoring_Config'!$D:$D,"Yes")="Yes",_xlfn.XLOOKUP("Dst_IsAny",'Scoring_Config'!$A:$A,'Scoring_Config'!$C:$C,10),0),"False,0")</f>
        <v>0</v>
      </c>
      <c r="AC997" cm="1">
        <f t="array" ref="AC997">IF(FALSE,"True," &amp; IF(_xlfn.XLOOKUP("Dst_CIDR_Le_16",'Scoring_Config'!$A:$A,'Scoring_Config'!$D:$D,"Yes")="Yes",_xlfn.XLOOKUP("Dst_CIDR_Le_16",'Scoring_Config'!$A:$A,'Scoring_Config'!$C:$C,10),0),"False,0")</f>
        <v>0</v>
      </c>
      <c r="AD997" cm="1">
        <f t="array" ref="AD997">IF(FALSE,"True," &amp; IF(_xlfn.XLOOKUP("Dst_CIDR_17_22",'Scoring_Config'!$A:$A,'Scoring_Config'!$D:$D,"Yes")="Yes",_xlfn.XLOOKUP("Dst_CIDR_17_22",'Scoring_Config'!$A:$A,'Scoring_Config'!$C:$C,5),0),"False,0")</f>
        <v>0</v>
      </c>
      <c r="AE997" cm="1">
        <f t="array" ref="AE997">IF(FALSE,"True," &amp; IF(_xlfn.XLOOKUP("SrcZone_IsAny",'Scoring_Config'!$A:$A,'Scoring_Config'!$D:$D,"Yes")="Yes",_xlfn.XLOOKUP("SrcZone_IsAny",'Scoring_Config'!$A:$A,'Scoring_Config'!$C:$C,10),0),"False,0")</f>
        <v>0</v>
      </c>
      <c r="AF997" cm="1">
        <f t="array" ref="AF997">IF(FALSE,"True," &amp; IF(_xlfn.XLOOKUP("DstZone_IsAny",'Scoring_Config'!$A:$A,'Scoring_Config'!$D:$D,"Yes")="Yes",_xlfn.XLOOKUP("DstZone_IsAny",'Scoring_Config'!$A:$A,'Scoring_Config'!$C:$C,10),0),"False,0")</f>
        <v>0</v>
      </c>
      <c r="AG997" cm="1">
        <f t="array" ref="AG99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97" cm="1">
        <f t="array" ref="AH997">IF(FALSE,"True," &amp; IF(_xlfn.XLOOKUP("App_Any_OR_RangeGt1000",'Scoring_Config'!$A:$A,'Scoring_Config'!$D:$D,"Yes")="Yes",_xlfn.XLOOKUP("App_Any_OR_RangeGt1000",'Scoring_Config'!$A:$A,'Scoring_Config'!$C:$C,10),0),"False,0")</f>
        <v>0</v>
      </c>
      <c r="AI997" cm="1">
        <f t="array" ref="AI997">IF(FALSE,"True," &amp; IF(_xlfn.XLOOKUP("Service_Insecure_Match",'Scoring_Config'!$A:$A,'Scoring_Config'!$D:$D,"Yes")="Yes",_xlfn.XLOOKUP("Service_Insecure_Match",'Scoring_Config'!$A:$A,'Scoring_Config'!$C:$C,5),0),"False,0")</f>
        <v>0</v>
      </c>
      <c r="AJ997" cm="1">
        <f t="array" ref="AJ997">IF(FALSE,"True," &amp; IF(_xlfn.XLOOKUP("Risky_Inbound",'Scoring_Config'!$A:$A,'Scoring_Config'!$D:$D,"Yes")="Yes",_xlfn.XLOOKUP("Risky_Inbound",'Scoring_Config'!$A:$A,'Scoring_Config'!$C:$C,50),0),"False,0")</f>
        <v>0</v>
      </c>
      <c r="AK997" cm="1">
        <f t="array" ref="AK997">IF(FALSE,"True," &amp; IF(_xlfn.XLOOKUP("Risky_Outbound",'Scoring_Config'!$A:$A,'Scoring_Config'!$D:$D,"Yes")="Yes",_xlfn.XLOOKUP("Risky_Outbound",'Scoring_Config'!$A:$A,'Scoring_Config'!$C:$C,25),0),"False,0")</f>
        <v>0</v>
      </c>
      <c r="AL997" t="s">
        <v>6699</v>
      </c>
      <c r="AM997" cm="1">
        <f t="array" ref="AM99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97" t="s">
        <v>6697</v>
      </c>
      <c r="AO997" t="s">
        <v>6697</v>
      </c>
      <c r="AP997" t="s">
        <v>6697</v>
      </c>
      <c r="AQ997" cm="1">
        <f t="array" ref="AQ997">IF(FALSE,"True," &amp; IF(_xlfn.XLOOKUP("Service_IsAny",'Scoring_Config'!$A:$A,'Scoring_Config'!$D:$D,"Yes")="Yes",_xlfn.XLOOKUP("Service_IsAny",'Scoring_Config'!$A:$A,'Scoring_Config'!$C:$C,0),0),"False,0")</f>
        <v>0</v>
      </c>
      <c r="AR997">
        <v>0</v>
      </c>
      <c r="AS997" cm="1">
        <f t="array" ref="AS997">IF(FALSE,"True," &amp; IF(_xlfn.XLOOKUP("Service_RangeGt1000",'Scoring_Config'!$A:$A,'Scoring_Config'!$D:$D,"Yes")="Yes",_xlfn.XLOOKUP("Service_RangeGt1000",'Scoring_Config'!$A:$A,'Scoring_Config'!$C:$C,0),0),"False,0")</f>
        <v>0</v>
      </c>
      <c r="AT997" cm="1">
        <f t="array" ref="AT997">IF(FALSE,"True," &amp; IF(_xlfn.XLOOKUP("App_IsAny",'Scoring_Config'!$A:$A,'Scoring_Config'!$D:$D,"Yes")="Yes",_xlfn.XLOOKUP("App_IsAny",'Scoring_Config'!$A:$A,'Scoring_Config'!$C:$C,0),0),"False,0")</f>
        <v>0</v>
      </c>
      <c r="AU997">
        <v>0</v>
      </c>
      <c r="AV997" cm="1">
        <f t="array" ref="AV997">IF(FALSE,"True," &amp; IF(_xlfn.XLOOKUP("App_RangeGt1000",'Scoring_Config'!$A:$A,'Scoring_Config'!$D:$D,"Yes")="Yes",_xlfn.XLOOKUP("App_RangeGt1000",'Scoring_Config'!$A:$A,'Scoring_Config'!$C:$C,0),0),"False,0")</f>
        <v>0</v>
      </c>
      <c r="AW997" cm="1">
        <f t="array" ref="AW997">IF(FALSE,"True," &amp; IF(_xlfn.XLOOKUP("Action_IsDenyOrDrop",'Scoring_Config'!$A:$A,'Scoring_Config'!$D:$D,"Yes")="Yes",_xlfn.XLOOKUP("Action_IsDenyOrDrop",'Scoring_Config'!$A:$A,'Scoring_Config'!$C:$C,0),0),"False,0")</f>
        <v>0</v>
      </c>
      <c r="AX997" cm="1">
        <f t="array" ref="AX997">IF(LEFT(AW997,4)="True",0,(IF(LEFT(Y997,4)="True",IF(_xlfn.XLOOKUP("Src_IsAny",'Scoring_Config'!$A:$A,'Scoring_Config'!$D:$D,"Yes")="Yes",_xlfn.XLOOKUP("Src_IsAny",'Scoring_Config'!$A:$A,'Scoring_Config'!$C:$C,10),0),0)+IF(LEFT(Z997,4)="True",IF(_xlfn.XLOOKUP("Src_CIDR_Le_16",'Scoring_Config'!$A:$A,'Scoring_Config'!$D:$D,"Yes")="Yes",_xlfn.XLOOKUP("Src_CIDR_Le_16",'Scoring_Config'!$A:$A,'Scoring_Config'!$C:$C,10),0),0)+IF(LEFT(AA997,4)="True",IF(_xlfn.XLOOKUP("Src_CIDR_17_22",'Scoring_Config'!$A:$A,'Scoring_Config'!$D:$D,"Yes")="Yes",_xlfn.XLOOKUP("Src_CIDR_17_22",'Scoring_Config'!$A:$A,'Scoring_Config'!$C:$C,5),0),0)+IF(LEFT(AB997,4)="True",IF(_xlfn.XLOOKUP("Dst_IsAny",'Scoring_Config'!$A:$A,'Scoring_Config'!$D:$D,"Yes")="Yes",_xlfn.XLOOKUP("Dst_IsAny",'Scoring_Config'!$A:$A,'Scoring_Config'!$C:$C,10),0),0)+IF(LEFT(AC997,4)="True",IF(_xlfn.XLOOKUP("Dst_CIDR_Le_16",'Scoring_Config'!$A:$A,'Scoring_Config'!$D:$D,"Yes")="Yes",_xlfn.XLOOKUP("Dst_CIDR_Le_16",'Scoring_Config'!$A:$A,'Scoring_Config'!$C:$C,10),0),0)+IF(LEFT(AD997,4)="True",IF(_xlfn.XLOOKUP("Dst_CIDR_17_22",'Scoring_Config'!$A:$A,'Scoring_Config'!$D:$D,"Yes")="Yes",_xlfn.XLOOKUP("Dst_CIDR_17_22",'Scoring_Config'!$A:$A,'Scoring_Config'!$C:$C,5),0),0)+IF(LEFT(AE997,4)="True",IF(_xlfn.XLOOKUP("SrcZone_IsAny",'Scoring_Config'!$A:$A,'Scoring_Config'!$D:$D,"Yes")="Yes",_xlfn.XLOOKUP("SrcZone_IsAny",'Scoring_Config'!$A:$A,'Scoring_Config'!$C:$C,10),0),0)+IF(LEFT(AF997,4)="True",IF(_xlfn.XLOOKUP("DstZone_IsAny",'Scoring_Config'!$A:$A,'Scoring_Config'!$D:$D,"Yes")="Yes",_xlfn.XLOOKUP("DstZone_IsAny",'Scoring_Config'!$A:$A,'Scoring_Config'!$C:$C,10),0),0)+IF(LEFT(AG997,4)="True",IF(_xlfn.XLOOKUP("Service_Any_OR_RangeGt1000",'Scoring_Config'!$A:$A,'Scoring_Config'!$D:$D,"Yes")="Yes",_xlfn.XLOOKUP("Service_Any_OR_RangeGt1000",'Scoring_Config'!$A:$A,'Scoring_Config'!$C:$C,10),0),0)+IF(LEFT(AH997,4)="True",IF(_xlfn.XLOOKUP("App_Any_OR_RangeGt1000",'Scoring_Config'!$A:$A,'Scoring_Config'!$D:$D,"Yes")="Yes",_xlfn.XLOOKUP("App_Any_OR_RangeGt1000",'Scoring_Config'!$A:$A,'Scoring_Config'!$C:$C,10),0),0)+IF(LEFT(AI997,4)="True",IF(_xlfn.XLOOKUP("Service_Insecure_Match",'Scoring_Config'!$A:$A,'Scoring_Config'!$D:$D,"Yes")="Yes",_xlfn.XLOOKUP("Service_Insecure_Match",'Scoring_Config'!$A:$A,'Scoring_Config'!$C:$C,5),0),0)+IF(LEFT(AJ997,4)="True",IF(_xlfn.XLOOKUP("Risky_Inbound",'Scoring_Config'!$A:$A,'Scoring_Config'!$D:$D,"Yes")="Yes",_xlfn.XLOOKUP("Risky_Inbound",'Scoring_Config'!$A:$A,'Scoring_Config'!$C:$C,50),0),0)+IF(LEFT(AK997,4)="True",IF(_xlfn.XLOOKUP("Risky_Outbound",'Scoring_Config'!$A:$A,'Scoring_Config'!$D:$D,"Yes")="Yes",_xlfn.XLOOKUP("Risky_Outbound",'Scoring_Config'!$A:$A,'Scoring_Config'!$C:$C,25),0),0)+IF(LEFT(AZ997,4)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997,FIND(",",AL997)+1,100)),0)+IF(LEFT(AM997,4)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997,FIND(",",AN997)+1,100)),0)+IF(_xlfn.XLOOKUP("Profile_Scoring",'Scoring_Config'!$A:$A,'Scoring_Config'!$D:$D,"Yes")="Yes",VALUE(MID(AO997,FIND(",",AO997)+1,100)),0)+IF(_xlfn.XLOOKUP("Options_Scoring",'Scoring_Config'!$A:$A,'Scoring_Config'!$D:$D,"Yes")="Yes",VALUE(MID(AP997,FIND(",",AP997)+1,100)),0)))</f>
        <v>0</v>
      </c>
      <c r="AZ997" cm="1">
        <f t="array" ref="AZ997">IF(FALSE,"True," &amp; IF(_xlfn.XLOOKUP("Migrate_Insecure",'Scoring_Config'!$A:$A,'Scoring_Config'!$D:$D,"Yes")="Yes",_xlfn.XLOOKUP("Migrate_Insecure",'Scoring_Config'!$A:$A,'Scoring_Config'!$C:$C,10),0),"False,0")</f>
        <v>0</v>
      </c>
    </row>
    <row r="998" spans="1:52">
      <c r="A998" t="s">
        <v>1979</v>
      </c>
      <c r="B998" t="s">
        <v>2971</v>
      </c>
      <c r="C998" t="s">
        <v>3542</v>
      </c>
      <c r="D998" t="s">
        <v>3544</v>
      </c>
      <c r="E998" t="s">
        <v>3562</v>
      </c>
      <c r="F998" t="s">
        <v>3940</v>
      </c>
      <c r="G998" t="s">
        <v>568</v>
      </c>
      <c r="H998" t="s">
        <v>193</v>
      </c>
      <c r="I998" t="s">
        <v>3830</v>
      </c>
      <c r="J998" t="s">
        <v>1131</v>
      </c>
      <c r="K998" t="s">
        <v>1905</v>
      </c>
      <c r="L998" t="s">
        <v>1325</v>
      </c>
      <c r="M998" t="s">
        <v>1973</v>
      </c>
      <c r="N998" t="s">
        <v>4315</v>
      </c>
      <c r="O998" t="s">
        <v>4319</v>
      </c>
      <c r="P998" t="s">
        <v>4321</v>
      </c>
      <c r="Q998" t="s">
        <v>5027</v>
      </c>
      <c r="R998" t="s">
        <v>5439</v>
      </c>
      <c r="S998" t="s">
        <v>4324</v>
      </c>
      <c r="T998" t="s">
        <v>5631</v>
      </c>
      <c r="U998" t="s">
        <v>6439</v>
      </c>
      <c r="Y998" cm="1">
        <f t="array" ref="Y998">IF(FALSE,"True," &amp; IF(_xlfn.XLOOKUP("Src_IsAny",'Scoring_Config'!$A:$A,'Scoring_Config'!$D:$D,"Yes")="Yes",_xlfn.XLOOKUP("Src_IsAny",'Scoring_Config'!$A:$A,'Scoring_Config'!$C:$C,10),0),"False,0")</f>
        <v>0</v>
      </c>
      <c r="Z998" cm="1">
        <f t="array" ref="Z998">IF(FALSE,"True," &amp; IF(_xlfn.XLOOKUP("Src_CIDR_Le_16",'Scoring_Config'!$A:$A,'Scoring_Config'!$D:$D,"Yes")="Yes",_xlfn.XLOOKUP("Src_CIDR_Le_16",'Scoring_Config'!$A:$A,'Scoring_Config'!$C:$C,10),0),"False,0")</f>
        <v>0</v>
      </c>
      <c r="AA998" cm="1">
        <f t="array" ref="AA998">IF(FALSE,"True," &amp; IF(_xlfn.XLOOKUP("Src_CIDR_17_22",'Scoring_Config'!$A:$A,'Scoring_Config'!$D:$D,"Yes")="Yes",_xlfn.XLOOKUP("Src_CIDR_17_22",'Scoring_Config'!$A:$A,'Scoring_Config'!$C:$C,5),0),"False,0")</f>
        <v>0</v>
      </c>
      <c r="AB998" cm="1">
        <f t="array" ref="AB998">IF(FALSE,"True," &amp; IF(_xlfn.XLOOKUP("Dst_IsAny",'Scoring_Config'!$A:$A,'Scoring_Config'!$D:$D,"Yes")="Yes",_xlfn.XLOOKUP("Dst_IsAny",'Scoring_Config'!$A:$A,'Scoring_Config'!$C:$C,10),0),"False,0")</f>
        <v>0</v>
      </c>
      <c r="AC998" cm="1">
        <f t="array" ref="AC998">IF(FALSE,"True," &amp; IF(_xlfn.XLOOKUP("Dst_CIDR_Le_16",'Scoring_Config'!$A:$A,'Scoring_Config'!$D:$D,"Yes")="Yes",_xlfn.XLOOKUP("Dst_CIDR_Le_16",'Scoring_Config'!$A:$A,'Scoring_Config'!$C:$C,10),0),"False,0")</f>
        <v>0</v>
      </c>
      <c r="AD998" cm="1">
        <f t="array" ref="AD998">IF(FALSE,"True," &amp; IF(_xlfn.XLOOKUP("Dst_CIDR_17_22",'Scoring_Config'!$A:$A,'Scoring_Config'!$D:$D,"Yes")="Yes",_xlfn.XLOOKUP("Dst_CIDR_17_22",'Scoring_Config'!$A:$A,'Scoring_Config'!$C:$C,5),0),"False,0")</f>
        <v>0</v>
      </c>
      <c r="AE998" cm="1">
        <f t="array" ref="AE998">IF(FALSE,"True," &amp; IF(_xlfn.XLOOKUP("SrcZone_IsAny",'Scoring_Config'!$A:$A,'Scoring_Config'!$D:$D,"Yes")="Yes",_xlfn.XLOOKUP("SrcZone_IsAny",'Scoring_Config'!$A:$A,'Scoring_Config'!$C:$C,10),0),"False,0")</f>
        <v>0</v>
      </c>
      <c r="AF998" cm="1">
        <f t="array" ref="AF998">IF(FALSE,"True," &amp; IF(_xlfn.XLOOKUP("DstZone_IsAny",'Scoring_Config'!$A:$A,'Scoring_Config'!$D:$D,"Yes")="Yes",_xlfn.XLOOKUP("DstZone_IsAny",'Scoring_Config'!$A:$A,'Scoring_Config'!$C:$C,10),0),"False,0")</f>
        <v>0</v>
      </c>
      <c r="AG998" cm="1">
        <f t="array" ref="AG99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98" cm="1">
        <f t="array" ref="AH998">IF(FALSE,"True," &amp; IF(_xlfn.XLOOKUP("App_Any_OR_RangeGt1000",'Scoring_Config'!$A:$A,'Scoring_Config'!$D:$D,"Yes")="Yes",_xlfn.XLOOKUP("App_Any_OR_RangeGt1000",'Scoring_Config'!$A:$A,'Scoring_Config'!$C:$C,10),0),"False,0")</f>
        <v>0</v>
      </c>
      <c r="AI998" cm="1">
        <f t="array" ref="AI998">IF(FALSE,"True," &amp; IF(_xlfn.XLOOKUP("Service_Insecure_Match",'Scoring_Config'!$A:$A,'Scoring_Config'!$D:$D,"Yes")="Yes",_xlfn.XLOOKUP("Service_Insecure_Match",'Scoring_Config'!$A:$A,'Scoring_Config'!$C:$C,5),0),"False,0")</f>
        <v>0</v>
      </c>
      <c r="AJ998" cm="1">
        <f t="array" ref="AJ998">IF(FALSE,"True," &amp; IF(_xlfn.XLOOKUP("Risky_Inbound",'Scoring_Config'!$A:$A,'Scoring_Config'!$D:$D,"Yes")="Yes",_xlfn.XLOOKUP("Risky_Inbound",'Scoring_Config'!$A:$A,'Scoring_Config'!$C:$C,50),0),"False,0")</f>
        <v>0</v>
      </c>
      <c r="AK998" cm="1">
        <f t="array" ref="AK998">IF(FALSE,"True," &amp; IF(_xlfn.XLOOKUP("Risky_Outbound",'Scoring_Config'!$A:$A,'Scoring_Config'!$D:$D,"Yes")="Yes",_xlfn.XLOOKUP("Risky_Outbound",'Scoring_Config'!$A:$A,'Scoring_Config'!$C:$C,25),0),"False,0")</f>
        <v>0</v>
      </c>
      <c r="AL998" t="s">
        <v>6700</v>
      </c>
      <c r="AM998" cm="1">
        <f t="array" ref="AM99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98" t="s">
        <v>6697</v>
      </c>
      <c r="AO998" t="s">
        <v>6697</v>
      </c>
      <c r="AP998" t="s">
        <v>6697</v>
      </c>
      <c r="AQ998" cm="1">
        <f t="array" ref="AQ998">IF(FALSE,"True," &amp; IF(_xlfn.XLOOKUP("Service_IsAny",'Scoring_Config'!$A:$A,'Scoring_Config'!$D:$D,"Yes")="Yes",_xlfn.XLOOKUP("Service_IsAny",'Scoring_Config'!$A:$A,'Scoring_Config'!$C:$C,0),0),"False,0")</f>
        <v>0</v>
      </c>
      <c r="AR998">
        <v>0</v>
      </c>
      <c r="AS998" cm="1">
        <f t="array" ref="AS998">IF(FALSE,"True," &amp; IF(_xlfn.XLOOKUP("Service_RangeGt1000",'Scoring_Config'!$A:$A,'Scoring_Config'!$D:$D,"Yes")="Yes",_xlfn.XLOOKUP("Service_RangeGt1000",'Scoring_Config'!$A:$A,'Scoring_Config'!$C:$C,0),0),"False,0")</f>
        <v>0</v>
      </c>
      <c r="AT998" cm="1">
        <f t="array" ref="AT998">IF(FALSE,"True," &amp; IF(_xlfn.XLOOKUP("App_IsAny",'Scoring_Config'!$A:$A,'Scoring_Config'!$D:$D,"Yes")="Yes",_xlfn.XLOOKUP("App_IsAny",'Scoring_Config'!$A:$A,'Scoring_Config'!$C:$C,0),0),"False,0")</f>
        <v>0</v>
      </c>
      <c r="AU998">
        <v>0</v>
      </c>
      <c r="AV998" cm="1">
        <f t="array" ref="AV998">IF(FALSE,"True," &amp; IF(_xlfn.XLOOKUP("App_RangeGt1000",'Scoring_Config'!$A:$A,'Scoring_Config'!$D:$D,"Yes")="Yes",_xlfn.XLOOKUP("App_RangeGt1000",'Scoring_Config'!$A:$A,'Scoring_Config'!$C:$C,0),0),"False,0")</f>
        <v>0</v>
      </c>
      <c r="AW998" cm="1">
        <f t="array" ref="AW998">IF(FALSE,"True," &amp; IF(_xlfn.XLOOKUP("Action_IsDenyOrDrop",'Scoring_Config'!$A:$A,'Scoring_Config'!$D:$D,"Yes")="Yes",_xlfn.XLOOKUP("Action_IsDenyOrDrop",'Scoring_Config'!$A:$A,'Scoring_Config'!$C:$C,0),0),"False,0")</f>
        <v>0</v>
      </c>
      <c r="AX998" cm="1">
        <f t="array" ref="AX998">IF(LEFT(AW998,4)="True",0,(IF(LEFT(Y998,4)="True",IF(_xlfn.XLOOKUP("Src_IsAny",'Scoring_Config'!$A:$A,'Scoring_Config'!$D:$D,"Yes")="Yes",_xlfn.XLOOKUP("Src_IsAny",'Scoring_Config'!$A:$A,'Scoring_Config'!$C:$C,10),0),0)+IF(LEFT(Z998,4)="True",IF(_xlfn.XLOOKUP("Src_CIDR_Le_16",'Scoring_Config'!$A:$A,'Scoring_Config'!$D:$D,"Yes")="Yes",_xlfn.XLOOKUP("Src_CIDR_Le_16",'Scoring_Config'!$A:$A,'Scoring_Config'!$C:$C,10),0),0)+IF(LEFT(AA998,4)="True",IF(_xlfn.XLOOKUP("Src_CIDR_17_22",'Scoring_Config'!$A:$A,'Scoring_Config'!$D:$D,"Yes")="Yes",_xlfn.XLOOKUP("Src_CIDR_17_22",'Scoring_Config'!$A:$A,'Scoring_Config'!$C:$C,5),0),0)+IF(LEFT(AB998,4)="True",IF(_xlfn.XLOOKUP("Dst_IsAny",'Scoring_Config'!$A:$A,'Scoring_Config'!$D:$D,"Yes")="Yes",_xlfn.XLOOKUP("Dst_IsAny",'Scoring_Config'!$A:$A,'Scoring_Config'!$C:$C,10),0),0)+IF(LEFT(AC998,4)="True",IF(_xlfn.XLOOKUP("Dst_CIDR_Le_16",'Scoring_Config'!$A:$A,'Scoring_Config'!$D:$D,"Yes")="Yes",_xlfn.XLOOKUP("Dst_CIDR_Le_16",'Scoring_Config'!$A:$A,'Scoring_Config'!$C:$C,10),0),0)+IF(LEFT(AD998,4)="True",IF(_xlfn.XLOOKUP("Dst_CIDR_17_22",'Scoring_Config'!$A:$A,'Scoring_Config'!$D:$D,"Yes")="Yes",_xlfn.XLOOKUP("Dst_CIDR_17_22",'Scoring_Config'!$A:$A,'Scoring_Config'!$C:$C,5),0),0)+IF(LEFT(AE998,4)="True",IF(_xlfn.XLOOKUP("SrcZone_IsAny",'Scoring_Config'!$A:$A,'Scoring_Config'!$D:$D,"Yes")="Yes",_xlfn.XLOOKUP("SrcZone_IsAny",'Scoring_Config'!$A:$A,'Scoring_Config'!$C:$C,10),0),0)+IF(LEFT(AF998,4)="True",IF(_xlfn.XLOOKUP("DstZone_IsAny",'Scoring_Config'!$A:$A,'Scoring_Config'!$D:$D,"Yes")="Yes",_xlfn.XLOOKUP("DstZone_IsAny",'Scoring_Config'!$A:$A,'Scoring_Config'!$C:$C,10),0),0)+IF(LEFT(AG998,4)="True",IF(_xlfn.XLOOKUP("Service_Any_OR_RangeGt1000",'Scoring_Config'!$A:$A,'Scoring_Config'!$D:$D,"Yes")="Yes",_xlfn.XLOOKUP("Service_Any_OR_RangeGt1000",'Scoring_Config'!$A:$A,'Scoring_Config'!$C:$C,10),0),0)+IF(LEFT(AH998,4)="True",IF(_xlfn.XLOOKUP("App_Any_OR_RangeGt1000",'Scoring_Config'!$A:$A,'Scoring_Config'!$D:$D,"Yes")="Yes",_xlfn.XLOOKUP("App_Any_OR_RangeGt1000",'Scoring_Config'!$A:$A,'Scoring_Config'!$C:$C,10),0),0)+IF(LEFT(AI998,4)="True",IF(_xlfn.XLOOKUP("Service_Insecure_Match",'Scoring_Config'!$A:$A,'Scoring_Config'!$D:$D,"Yes")="Yes",_xlfn.XLOOKUP("Service_Insecure_Match",'Scoring_Config'!$A:$A,'Scoring_Config'!$C:$C,5),0),0)+IF(LEFT(AJ998,4)="True",IF(_xlfn.XLOOKUP("Risky_Inbound",'Scoring_Config'!$A:$A,'Scoring_Config'!$D:$D,"Yes")="Yes",_xlfn.XLOOKUP("Risky_Inbound",'Scoring_Config'!$A:$A,'Scoring_Config'!$C:$C,50),0),0)+IF(LEFT(AK998,4)="True",IF(_xlfn.XLOOKUP("Risky_Outbound",'Scoring_Config'!$A:$A,'Scoring_Config'!$D:$D,"Yes")="Yes",_xlfn.XLOOKUP("Risky_Outbound",'Scoring_Config'!$A:$A,'Scoring_Config'!$C:$C,25),0),0)+IF(LEFT(AZ998,4)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998,FIND(",",AL998)+1,100)),0)+IF(LEFT(AM998,4)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998,FIND(",",AN998)+1,100)),0)+IF(_xlfn.XLOOKUP("Profile_Scoring",'Scoring_Config'!$A:$A,'Scoring_Config'!$D:$D,"Yes")="Yes",VALUE(MID(AO998,FIND(",",AO998)+1,100)),0)+IF(_xlfn.XLOOKUP("Options_Scoring",'Scoring_Config'!$A:$A,'Scoring_Config'!$D:$D,"Yes")="Yes",VALUE(MID(AP998,FIND(",",AP998)+1,100)),0)))</f>
        <v>0</v>
      </c>
      <c r="AZ998" cm="1">
        <f t="array" ref="AZ998">IF(FALSE,"True," &amp; IF(_xlfn.XLOOKUP("Migrate_Insecure",'Scoring_Config'!$A:$A,'Scoring_Config'!$D:$D,"Yes")="Yes",_xlfn.XLOOKUP("Migrate_Insecure",'Scoring_Config'!$A:$A,'Scoring_Config'!$C:$C,10),0),"False,0")</f>
        <v>0</v>
      </c>
    </row>
    <row r="999" spans="1:52">
      <c r="A999" t="s">
        <v>1979</v>
      </c>
      <c r="B999" t="s">
        <v>2972</v>
      </c>
      <c r="C999" t="s">
        <v>3542</v>
      </c>
      <c r="D999" t="s">
        <v>3545</v>
      </c>
      <c r="E999" t="s">
        <v>3563</v>
      </c>
      <c r="F999" t="s">
        <v>3674</v>
      </c>
      <c r="G999" t="s">
        <v>569</v>
      </c>
      <c r="H999" t="s">
        <v>174</v>
      </c>
      <c r="I999" t="s">
        <v>3918</v>
      </c>
      <c r="J999" t="s">
        <v>525</v>
      </c>
      <c r="K999" t="s">
        <v>1906</v>
      </c>
      <c r="L999" t="s">
        <v>1327</v>
      </c>
      <c r="M999" t="s">
        <v>1974</v>
      </c>
      <c r="N999" t="s">
        <v>4315</v>
      </c>
      <c r="O999" t="s">
        <v>4319</v>
      </c>
      <c r="P999" t="s">
        <v>4322</v>
      </c>
      <c r="Q999" t="s">
        <v>5028</v>
      </c>
      <c r="R999" t="s">
        <v>5440</v>
      </c>
      <c r="S999" t="s">
        <v>5440</v>
      </c>
      <c r="T999" t="s">
        <v>5635</v>
      </c>
      <c r="U999" t="s">
        <v>6440</v>
      </c>
      <c r="Y999" cm="1">
        <f t="array" ref="Y999">IF(FALSE,"True," &amp; IF(_xlfn.XLOOKUP("Src_IsAny",'Scoring_Config'!$A:$A,'Scoring_Config'!$D:$D,"Yes")="Yes",_xlfn.XLOOKUP("Src_IsAny",'Scoring_Config'!$A:$A,'Scoring_Config'!$C:$C,10),0),"False,0")</f>
        <v>0</v>
      </c>
      <c r="Z999" cm="1">
        <f t="array" ref="Z999">IF(FALSE,"True," &amp; IF(_xlfn.XLOOKUP("Src_CIDR_Le_16",'Scoring_Config'!$A:$A,'Scoring_Config'!$D:$D,"Yes")="Yes",_xlfn.XLOOKUP("Src_CIDR_Le_16",'Scoring_Config'!$A:$A,'Scoring_Config'!$C:$C,10),0),"False,0")</f>
        <v>0</v>
      </c>
      <c r="AA999" cm="1">
        <f t="array" ref="AA999">IF(FALSE,"True," &amp; IF(_xlfn.XLOOKUP("Src_CIDR_17_22",'Scoring_Config'!$A:$A,'Scoring_Config'!$D:$D,"Yes")="Yes",_xlfn.XLOOKUP("Src_CIDR_17_22",'Scoring_Config'!$A:$A,'Scoring_Config'!$C:$C,5),0),"False,0")</f>
        <v>0</v>
      </c>
      <c r="AB999" cm="1">
        <f t="array" ref="AB999">IF(FALSE,"True," &amp; IF(_xlfn.XLOOKUP("Dst_IsAny",'Scoring_Config'!$A:$A,'Scoring_Config'!$D:$D,"Yes")="Yes",_xlfn.XLOOKUP("Dst_IsAny",'Scoring_Config'!$A:$A,'Scoring_Config'!$C:$C,10),0),"False,0")</f>
        <v>0</v>
      </c>
      <c r="AC999" cm="1">
        <f t="array" ref="AC999">IF(FALSE,"True," &amp; IF(_xlfn.XLOOKUP("Dst_CIDR_Le_16",'Scoring_Config'!$A:$A,'Scoring_Config'!$D:$D,"Yes")="Yes",_xlfn.XLOOKUP("Dst_CIDR_Le_16",'Scoring_Config'!$A:$A,'Scoring_Config'!$C:$C,10),0),"False,0")</f>
        <v>0</v>
      </c>
      <c r="AD999" cm="1">
        <f t="array" ref="AD999">IF(FALSE,"True," &amp; IF(_xlfn.XLOOKUP("Dst_CIDR_17_22",'Scoring_Config'!$A:$A,'Scoring_Config'!$D:$D,"Yes")="Yes",_xlfn.XLOOKUP("Dst_CIDR_17_22",'Scoring_Config'!$A:$A,'Scoring_Config'!$C:$C,5),0),"False,0")</f>
        <v>0</v>
      </c>
      <c r="AE999" cm="1">
        <f t="array" ref="AE999">IF(FALSE,"True," &amp; IF(_xlfn.XLOOKUP("SrcZone_IsAny",'Scoring_Config'!$A:$A,'Scoring_Config'!$D:$D,"Yes")="Yes",_xlfn.XLOOKUP("SrcZone_IsAny",'Scoring_Config'!$A:$A,'Scoring_Config'!$C:$C,10),0),"False,0")</f>
        <v>0</v>
      </c>
      <c r="AF999" cm="1">
        <f t="array" ref="AF999">IF(FALSE,"True," &amp; IF(_xlfn.XLOOKUP("DstZone_IsAny",'Scoring_Config'!$A:$A,'Scoring_Config'!$D:$D,"Yes")="Yes",_xlfn.XLOOKUP("DstZone_IsAny",'Scoring_Config'!$A:$A,'Scoring_Config'!$C:$C,10),0),"False,0")</f>
        <v>0</v>
      </c>
      <c r="AG999" cm="1">
        <f t="array" ref="AG99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999" cm="1">
        <f t="array" ref="AH999">IF(FALSE,"True," &amp; IF(_xlfn.XLOOKUP("App_Any_OR_RangeGt1000",'Scoring_Config'!$A:$A,'Scoring_Config'!$D:$D,"Yes")="Yes",_xlfn.XLOOKUP("App_Any_OR_RangeGt1000",'Scoring_Config'!$A:$A,'Scoring_Config'!$C:$C,10),0),"False,0")</f>
        <v>0</v>
      </c>
      <c r="AI999" cm="1">
        <f t="array" ref="AI999">IF(FALSE,"True," &amp; IF(_xlfn.XLOOKUP("Service_Insecure_Match",'Scoring_Config'!$A:$A,'Scoring_Config'!$D:$D,"Yes")="Yes",_xlfn.XLOOKUP("Service_Insecure_Match",'Scoring_Config'!$A:$A,'Scoring_Config'!$C:$C,5),0),"False,0")</f>
        <v>0</v>
      </c>
      <c r="AJ999" cm="1">
        <f t="array" ref="AJ999">IF(FALSE,"True," &amp; IF(_xlfn.XLOOKUP("Risky_Inbound",'Scoring_Config'!$A:$A,'Scoring_Config'!$D:$D,"Yes")="Yes",_xlfn.XLOOKUP("Risky_Inbound",'Scoring_Config'!$A:$A,'Scoring_Config'!$C:$C,50),0),"False,0")</f>
        <v>0</v>
      </c>
      <c r="AK999" cm="1">
        <f t="array" ref="AK999">IF(FALSE,"True," &amp; IF(_xlfn.XLOOKUP("Risky_Outbound",'Scoring_Config'!$A:$A,'Scoring_Config'!$D:$D,"Yes")="Yes",_xlfn.XLOOKUP("Risky_Outbound",'Scoring_Config'!$A:$A,'Scoring_Config'!$C:$C,25),0),"False,0")</f>
        <v>0</v>
      </c>
      <c r="AL999" t="s">
        <v>6697</v>
      </c>
      <c r="AM999" cm="1">
        <f t="array" ref="AM99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999" t="s">
        <v>6697</v>
      </c>
      <c r="AO999" t="s">
        <v>6697</v>
      </c>
      <c r="AP999" t="s">
        <v>6697</v>
      </c>
      <c r="AQ999" cm="1">
        <f t="array" ref="AQ999">IF(FALSE,"True," &amp; IF(_xlfn.XLOOKUP("Service_IsAny",'Scoring_Config'!$A:$A,'Scoring_Config'!$D:$D,"Yes")="Yes",_xlfn.XLOOKUP("Service_IsAny",'Scoring_Config'!$A:$A,'Scoring_Config'!$C:$C,0),0),"False,0")</f>
        <v>0</v>
      </c>
      <c r="AR999">
        <v>0</v>
      </c>
      <c r="AS999" cm="1">
        <f t="array" ref="AS999">IF(FALSE,"True," &amp; IF(_xlfn.XLOOKUP("Service_RangeGt1000",'Scoring_Config'!$A:$A,'Scoring_Config'!$D:$D,"Yes")="Yes",_xlfn.XLOOKUP("Service_RangeGt1000",'Scoring_Config'!$A:$A,'Scoring_Config'!$C:$C,0),0),"False,0")</f>
        <v>0</v>
      </c>
      <c r="AT999" cm="1">
        <f t="array" ref="AT999">IF(FALSE,"True," &amp; IF(_xlfn.XLOOKUP("App_IsAny",'Scoring_Config'!$A:$A,'Scoring_Config'!$D:$D,"Yes")="Yes",_xlfn.XLOOKUP("App_IsAny",'Scoring_Config'!$A:$A,'Scoring_Config'!$C:$C,0),0),"False,0")</f>
        <v>0</v>
      </c>
      <c r="AU999">
        <v>2</v>
      </c>
      <c r="AV999" cm="1">
        <f t="array" ref="AV999">IF(FALSE,"True," &amp; IF(_xlfn.XLOOKUP("App_RangeGt1000",'Scoring_Config'!$A:$A,'Scoring_Config'!$D:$D,"Yes")="Yes",_xlfn.XLOOKUP("App_RangeGt1000",'Scoring_Config'!$A:$A,'Scoring_Config'!$C:$C,0),0),"False,0")</f>
        <v>0</v>
      </c>
      <c r="AW999" cm="1">
        <f t="array" ref="AW999">IF(FALSE,"True," &amp; IF(_xlfn.XLOOKUP("Action_IsDenyOrDrop",'Scoring_Config'!$A:$A,'Scoring_Config'!$D:$D,"Yes")="Yes",_xlfn.XLOOKUP("Action_IsDenyOrDrop",'Scoring_Config'!$A:$A,'Scoring_Config'!$C:$C,0),0),"False,0")</f>
        <v>0</v>
      </c>
      <c r="AX999" cm="1">
        <f t="array" ref="AX999">IF(LEFT(AW999,4)="True",0,(IF(LEFT(Y999,4)="True",IF(_xlfn.XLOOKUP("Src_IsAny",'Scoring_Config'!$A:$A,'Scoring_Config'!$D:$D,"Yes")="Yes",_xlfn.XLOOKUP("Src_IsAny",'Scoring_Config'!$A:$A,'Scoring_Config'!$C:$C,10),0),0)+IF(LEFT(Z999,4)="True",IF(_xlfn.XLOOKUP("Src_CIDR_Le_16",'Scoring_Config'!$A:$A,'Scoring_Config'!$D:$D,"Yes")="Yes",_xlfn.XLOOKUP("Src_CIDR_Le_16",'Scoring_Config'!$A:$A,'Scoring_Config'!$C:$C,10),0),0)+IF(LEFT(AA999,4)="True",IF(_xlfn.XLOOKUP("Src_CIDR_17_22",'Scoring_Config'!$A:$A,'Scoring_Config'!$D:$D,"Yes")="Yes",_xlfn.XLOOKUP("Src_CIDR_17_22",'Scoring_Config'!$A:$A,'Scoring_Config'!$C:$C,5),0),0)+IF(LEFT(AB999,4)="True",IF(_xlfn.XLOOKUP("Dst_IsAny",'Scoring_Config'!$A:$A,'Scoring_Config'!$D:$D,"Yes")="Yes",_xlfn.XLOOKUP("Dst_IsAny",'Scoring_Config'!$A:$A,'Scoring_Config'!$C:$C,10),0),0)+IF(LEFT(AC999,4)="True",IF(_xlfn.XLOOKUP("Dst_CIDR_Le_16",'Scoring_Config'!$A:$A,'Scoring_Config'!$D:$D,"Yes")="Yes",_xlfn.XLOOKUP("Dst_CIDR_Le_16",'Scoring_Config'!$A:$A,'Scoring_Config'!$C:$C,10),0),0)+IF(LEFT(AD999,4)="True",IF(_xlfn.XLOOKUP("Dst_CIDR_17_22",'Scoring_Config'!$A:$A,'Scoring_Config'!$D:$D,"Yes")="Yes",_xlfn.XLOOKUP("Dst_CIDR_17_22",'Scoring_Config'!$A:$A,'Scoring_Config'!$C:$C,5),0),0)+IF(LEFT(AE999,4)="True",IF(_xlfn.XLOOKUP("SrcZone_IsAny",'Scoring_Config'!$A:$A,'Scoring_Config'!$D:$D,"Yes")="Yes",_xlfn.XLOOKUP("SrcZone_IsAny",'Scoring_Config'!$A:$A,'Scoring_Config'!$C:$C,10),0),0)+IF(LEFT(AF999,4)="True",IF(_xlfn.XLOOKUP("DstZone_IsAny",'Scoring_Config'!$A:$A,'Scoring_Config'!$D:$D,"Yes")="Yes",_xlfn.XLOOKUP("DstZone_IsAny",'Scoring_Config'!$A:$A,'Scoring_Config'!$C:$C,10),0),0)+IF(LEFT(AG999,4)="True",IF(_xlfn.XLOOKUP("Service_Any_OR_RangeGt1000",'Scoring_Config'!$A:$A,'Scoring_Config'!$D:$D,"Yes")="Yes",_xlfn.XLOOKUP("Service_Any_OR_RangeGt1000",'Scoring_Config'!$A:$A,'Scoring_Config'!$C:$C,10),0),0)+IF(LEFT(AH999,4)="True",IF(_xlfn.XLOOKUP("App_Any_OR_RangeGt1000",'Scoring_Config'!$A:$A,'Scoring_Config'!$D:$D,"Yes")="Yes",_xlfn.XLOOKUP("App_Any_OR_RangeGt1000",'Scoring_Config'!$A:$A,'Scoring_Config'!$C:$C,10),0),0)+IF(LEFT(AI999,4)="True",IF(_xlfn.XLOOKUP("Service_Insecure_Match",'Scoring_Config'!$A:$A,'Scoring_Config'!$D:$D,"Yes")="Yes",_xlfn.XLOOKUP("Service_Insecure_Match",'Scoring_Config'!$A:$A,'Scoring_Config'!$C:$C,5),0),0)+IF(LEFT(AJ999,4)="True",IF(_xlfn.XLOOKUP("Risky_Inbound",'Scoring_Config'!$A:$A,'Scoring_Config'!$D:$D,"Yes")="Yes",_xlfn.XLOOKUP("Risky_Inbound",'Scoring_Config'!$A:$A,'Scoring_Config'!$C:$C,50),0),0)+IF(LEFT(AK999,4)="True",IF(_xlfn.XLOOKUP("Risky_Outbound",'Scoring_Config'!$A:$A,'Scoring_Config'!$D:$D,"Yes")="Yes",_xlfn.XLOOKUP("Risky_Outbound",'Scoring_Config'!$A:$A,'Scoring_Config'!$C:$C,25),0),0)+IF(LEFT(AZ999,4)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999,FIND(",",AL999)+1,100)),0)+IF(LEFT(AM999,4)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999,FIND(",",AN999)+1,100)),0)+IF(_xlfn.XLOOKUP("Profile_Scoring",'Scoring_Config'!$A:$A,'Scoring_Config'!$D:$D,"Yes")="Yes",VALUE(MID(AO999,FIND(",",AO999)+1,100)),0)+IF(_xlfn.XLOOKUP("Options_Scoring",'Scoring_Config'!$A:$A,'Scoring_Config'!$D:$D,"Yes")="Yes",VALUE(MID(AP999,FIND(",",AP999)+1,100)),0)))</f>
        <v>0</v>
      </c>
      <c r="AZ999" cm="1">
        <f t="array" ref="AZ999">IF(FALSE,"True," &amp; IF(_xlfn.XLOOKUP("Migrate_Insecure",'Scoring_Config'!$A:$A,'Scoring_Config'!$D:$D,"Yes")="Yes",_xlfn.XLOOKUP("Migrate_Insecure",'Scoring_Config'!$A:$A,'Scoring_Config'!$C:$C,10),0),"False,0")</f>
        <v>0</v>
      </c>
    </row>
    <row r="1000" spans="1:52">
      <c r="A1000" t="s">
        <v>1979</v>
      </c>
      <c r="B1000" t="s">
        <v>2973</v>
      </c>
      <c r="C1000" t="s">
        <v>3542</v>
      </c>
      <c r="D1000" t="s">
        <v>3544</v>
      </c>
      <c r="E1000" t="s">
        <v>3562</v>
      </c>
      <c r="F1000" t="s">
        <v>3941</v>
      </c>
      <c r="G1000" t="s">
        <v>570</v>
      </c>
      <c r="H1000" t="s">
        <v>193</v>
      </c>
      <c r="I1000" t="s">
        <v>3830</v>
      </c>
      <c r="J1000" t="s">
        <v>1132</v>
      </c>
      <c r="K1000" t="s">
        <v>1907</v>
      </c>
      <c r="L1000" t="s">
        <v>1530</v>
      </c>
      <c r="M1000" t="s">
        <v>1973</v>
      </c>
      <c r="N1000" t="s">
        <v>4315</v>
      </c>
      <c r="O1000" t="s">
        <v>4319</v>
      </c>
      <c r="P1000" t="s">
        <v>4323</v>
      </c>
      <c r="Q1000" t="s">
        <v>5029</v>
      </c>
      <c r="R1000" t="s">
        <v>5439</v>
      </c>
      <c r="S1000" t="s">
        <v>4324</v>
      </c>
      <c r="T1000" t="s">
        <v>5631</v>
      </c>
      <c r="U1000" t="s">
        <v>6441</v>
      </c>
      <c r="Y1000" cm="1">
        <f t="array" ref="Y1000">IF(FALSE,"True," &amp; IF(_xlfn.XLOOKUP("Src_IsAny",'Scoring_Config'!$A:$A,'Scoring_Config'!$D:$D,"Yes")="Yes",_xlfn.XLOOKUP("Src_IsAny",'Scoring_Config'!$A:$A,'Scoring_Config'!$C:$C,10),0),"False,0")</f>
        <v>0</v>
      </c>
      <c r="Z1000" cm="1">
        <f t="array" ref="Z1000">IF(FALSE,"True," &amp; IF(_xlfn.XLOOKUP("Src_CIDR_Le_16",'Scoring_Config'!$A:$A,'Scoring_Config'!$D:$D,"Yes")="Yes",_xlfn.XLOOKUP("Src_CIDR_Le_16",'Scoring_Config'!$A:$A,'Scoring_Config'!$C:$C,10),0),"False,0")</f>
        <v>0</v>
      </c>
      <c r="AA1000" cm="1">
        <f t="array" ref="AA1000">IF(FALSE,"True," &amp; IF(_xlfn.XLOOKUP("Src_CIDR_17_22",'Scoring_Config'!$A:$A,'Scoring_Config'!$D:$D,"Yes")="Yes",_xlfn.XLOOKUP("Src_CIDR_17_22",'Scoring_Config'!$A:$A,'Scoring_Config'!$C:$C,5),0),"False,0")</f>
        <v>0</v>
      </c>
      <c r="AB1000" cm="1">
        <f t="array" ref="AB1000">IF(FALSE,"True," &amp; IF(_xlfn.XLOOKUP("Dst_IsAny",'Scoring_Config'!$A:$A,'Scoring_Config'!$D:$D,"Yes")="Yes",_xlfn.XLOOKUP("Dst_IsAny",'Scoring_Config'!$A:$A,'Scoring_Config'!$C:$C,10),0),"False,0")</f>
        <v>0</v>
      </c>
      <c r="AC1000" cm="1">
        <f t="array" ref="AC1000">IF(FALSE,"True," &amp; IF(_xlfn.XLOOKUP("Dst_CIDR_Le_16",'Scoring_Config'!$A:$A,'Scoring_Config'!$D:$D,"Yes")="Yes",_xlfn.XLOOKUP("Dst_CIDR_Le_16",'Scoring_Config'!$A:$A,'Scoring_Config'!$C:$C,10),0),"False,0")</f>
        <v>0</v>
      </c>
      <c r="AD1000" cm="1">
        <f t="array" ref="AD1000">IF(FALSE,"True," &amp; IF(_xlfn.XLOOKUP("Dst_CIDR_17_22",'Scoring_Config'!$A:$A,'Scoring_Config'!$D:$D,"Yes")="Yes",_xlfn.XLOOKUP("Dst_CIDR_17_22",'Scoring_Config'!$A:$A,'Scoring_Config'!$C:$C,5),0),"False,0")</f>
        <v>0</v>
      </c>
      <c r="AE1000" cm="1">
        <f t="array" ref="AE1000">IF(FALSE,"True," &amp; IF(_xlfn.XLOOKUP("SrcZone_IsAny",'Scoring_Config'!$A:$A,'Scoring_Config'!$D:$D,"Yes")="Yes",_xlfn.XLOOKUP("SrcZone_IsAny",'Scoring_Config'!$A:$A,'Scoring_Config'!$C:$C,10),0),"False,0")</f>
        <v>0</v>
      </c>
      <c r="AF1000" cm="1">
        <f t="array" ref="AF1000">IF(FALSE,"True," &amp; IF(_xlfn.XLOOKUP("DstZone_IsAny",'Scoring_Config'!$A:$A,'Scoring_Config'!$D:$D,"Yes")="Yes",_xlfn.XLOOKUP("DstZone_IsAny",'Scoring_Config'!$A:$A,'Scoring_Config'!$C:$C,10),0),"False,0")</f>
        <v>0</v>
      </c>
      <c r="AG1000" cm="1">
        <f t="array" ref="AG100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00" cm="1">
        <f t="array" ref="AH1000">IF(FALSE,"True," &amp; IF(_xlfn.XLOOKUP("App_Any_OR_RangeGt1000",'Scoring_Config'!$A:$A,'Scoring_Config'!$D:$D,"Yes")="Yes",_xlfn.XLOOKUP("App_Any_OR_RangeGt1000",'Scoring_Config'!$A:$A,'Scoring_Config'!$C:$C,10),0),"False,0")</f>
        <v>0</v>
      </c>
      <c r="AI1000" cm="1">
        <f t="array" ref="AI1000">IF(FALSE,"True," &amp; IF(_xlfn.XLOOKUP("Service_Insecure_Match",'Scoring_Config'!$A:$A,'Scoring_Config'!$D:$D,"Yes")="Yes",_xlfn.XLOOKUP("Service_Insecure_Match",'Scoring_Config'!$A:$A,'Scoring_Config'!$C:$C,5),0),"False,0")</f>
        <v>0</v>
      </c>
      <c r="AJ1000" cm="1">
        <f t="array" ref="AJ1000">IF(FALSE,"True," &amp; IF(_xlfn.XLOOKUP("Risky_Inbound",'Scoring_Config'!$A:$A,'Scoring_Config'!$D:$D,"Yes")="Yes",_xlfn.XLOOKUP("Risky_Inbound",'Scoring_Config'!$A:$A,'Scoring_Config'!$C:$C,50),0),"False,0")</f>
        <v>0</v>
      </c>
      <c r="AK1000" cm="1">
        <f t="array" ref="AK1000">IF(FALSE,"True," &amp; IF(_xlfn.XLOOKUP("Risky_Outbound",'Scoring_Config'!$A:$A,'Scoring_Config'!$D:$D,"Yes")="Yes",_xlfn.XLOOKUP("Risky_Outbound",'Scoring_Config'!$A:$A,'Scoring_Config'!$C:$C,25),0),"False,0")</f>
        <v>0</v>
      </c>
      <c r="AL1000" t="s">
        <v>6699</v>
      </c>
      <c r="AM1000" cm="1">
        <f t="array" ref="AM100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00" t="s">
        <v>6697</v>
      </c>
      <c r="AO1000" t="s">
        <v>6697</v>
      </c>
      <c r="AP1000" t="s">
        <v>6697</v>
      </c>
      <c r="AQ1000" cm="1">
        <f t="array" ref="AQ1000">IF(FALSE,"True," &amp; IF(_xlfn.XLOOKUP("Service_IsAny",'Scoring_Config'!$A:$A,'Scoring_Config'!$D:$D,"Yes")="Yes",_xlfn.XLOOKUP("Service_IsAny",'Scoring_Config'!$A:$A,'Scoring_Config'!$C:$C,0),0),"False,0")</f>
        <v>0</v>
      </c>
      <c r="AR1000">
        <v>0</v>
      </c>
      <c r="AS1000" cm="1">
        <f t="array" ref="AS1000">IF(FALSE,"True," &amp; IF(_xlfn.XLOOKUP("Service_RangeGt1000",'Scoring_Config'!$A:$A,'Scoring_Config'!$D:$D,"Yes")="Yes",_xlfn.XLOOKUP("Service_RangeGt1000",'Scoring_Config'!$A:$A,'Scoring_Config'!$C:$C,0),0),"False,0")</f>
        <v>0</v>
      </c>
      <c r="AT1000" cm="1">
        <f t="array" ref="AT1000">IF(FALSE,"True," &amp; IF(_xlfn.XLOOKUP("App_IsAny",'Scoring_Config'!$A:$A,'Scoring_Config'!$D:$D,"Yes")="Yes",_xlfn.XLOOKUP("App_IsAny",'Scoring_Config'!$A:$A,'Scoring_Config'!$C:$C,0),0),"False,0")</f>
        <v>0</v>
      </c>
      <c r="AU1000">
        <v>0</v>
      </c>
      <c r="AV1000" cm="1">
        <f t="array" ref="AV1000">IF(FALSE,"True," &amp; IF(_xlfn.XLOOKUP("App_RangeGt1000",'Scoring_Config'!$A:$A,'Scoring_Config'!$D:$D,"Yes")="Yes",_xlfn.XLOOKUP("App_RangeGt1000",'Scoring_Config'!$A:$A,'Scoring_Config'!$C:$C,0),0),"False,0")</f>
        <v>0</v>
      </c>
      <c r="AW1000" cm="1">
        <f t="array" ref="AW1000">IF(FALSE,"True," &amp; IF(_xlfn.XLOOKUP("Action_IsDenyOrDrop",'Scoring_Config'!$A:$A,'Scoring_Config'!$D:$D,"Yes")="Yes",_xlfn.XLOOKUP("Action_IsDenyOrDrop",'Scoring_Config'!$A:$A,'Scoring_Config'!$C:$C,0),0),"False,0")</f>
        <v>0</v>
      </c>
      <c r="AX1000" cm="1">
        <f t="array" ref="AX1000">IF(LEFT(AW1000,4)="True",0,(IF(LEFT(Y1000,4)="True",IF(_xlfn.XLOOKUP("Src_IsAny",'Scoring_Config'!$A:$A,'Scoring_Config'!$D:$D,"Yes")="Yes",_xlfn.XLOOKUP("Src_IsAny",'Scoring_Config'!$A:$A,'Scoring_Config'!$C:$C,10),0),0)+IF(LEFT(Z1000,4)="True",IF(_xlfn.XLOOKUP("Src_CIDR_Le_16",'Scoring_Config'!$A:$A,'Scoring_Config'!$D:$D,"Yes")="Yes",_xlfn.XLOOKUP("Src_CIDR_Le_16",'Scoring_Config'!$A:$A,'Scoring_Config'!$C:$C,10),0),0)+IF(LEFT(AA1000,4)="True",IF(_xlfn.XLOOKUP("Src_CIDR_17_22",'Scoring_Config'!$A:$A,'Scoring_Config'!$D:$D,"Yes")="Yes",_xlfn.XLOOKUP("Src_CIDR_17_22",'Scoring_Config'!$A:$A,'Scoring_Config'!$C:$C,5),0),0)+IF(LEFT(AB1000,4)="True",IF(_xlfn.XLOOKUP("Dst_IsAny",'Scoring_Config'!$A:$A,'Scoring_Config'!$D:$D,"Yes")="Yes",_xlfn.XLOOKUP("Dst_IsAny",'Scoring_Config'!$A:$A,'Scoring_Config'!$C:$C,10),0),0)+IF(LEFT(AC1000,4)="True",IF(_xlfn.XLOOKUP("Dst_CIDR_Le_16",'Scoring_Config'!$A:$A,'Scoring_Config'!$D:$D,"Yes")="Yes",_xlfn.XLOOKUP("Dst_CIDR_Le_16",'Scoring_Config'!$A:$A,'Scoring_Config'!$C:$C,10),0),0)+IF(LEFT(AD1000,4)="True",IF(_xlfn.XLOOKUP("Dst_CIDR_17_22",'Scoring_Config'!$A:$A,'Scoring_Config'!$D:$D,"Yes")="Yes",_xlfn.XLOOKUP("Dst_CIDR_17_22",'Scoring_Config'!$A:$A,'Scoring_Config'!$C:$C,5),0),0)+IF(LEFT(AE1000,4)="True",IF(_xlfn.XLOOKUP("SrcZone_IsAny",'Scoring_Config'!$A:$A,'Scoring_Config'!$D:$D,"Yes")="Yes",_xlfn.XLOOKUP("SrcZone_IsAny",'Scoring_Config'!$A:$A,'Scoring_Config'!$C:$C,10),0),0)+IF(LEFT(AF1000,4)="True",IF(_xlfn.XLOOKUP("DstZone_IsAny",'Scoring_Config'!$A:$A,'Scoring_Config'!$D:$D,"Yes")="Yes",_xlfn.XLOOKUP("DstZone_IsAny",'Scoring_Config'!$A:$A,'Scoring_Config'!$C:$C,10),0),0)+IF(LEFT(AG1000,4)="True",IF(_xlfn.XLOOKUP("Service_Any_OR_RangeGt1000",'Scoring_Config'!$A:$A,'Scoring_Config'!$D:$D,"Yes")="Yes",_xlfn.XLOOKUP("Service_Any_OR_RangeGt1000",'Scoring_Config'!$A:$A,'Scoring_Config'!$C:$C,10),0),0)+IF(LEFT(AH1000,4)="True",IF(_xlfn.XLOOKUP("App_Any_OR_RangeGt1000",'Scoring_Config'!$A:$A,'Scoring_Config'!$D:$D,"Yes")="Yes",_xlfn.XLOOKUP("App_Any_OR_RangeGt1000",'Scoring_Config'!$A:$A,'Scoring_Config'!$C:$C,10),0),0)+IF(LEFT(AI1000,4)="True",IF(_xlfn.XLOOKUP("Service_Insecure_Match",'Scoring_Config'!$A:$A,'Scoring_Config'!$D:$D,"Yes")="Yes",_xlfn.XLOOKUP("Service_Insecure_Match",'Scoring_Config'!$A:$A,'Scoring_Config'!$C:$C,5),0),0)+IF(LEFT(AJ1000,4)="True",IF(_xlfn.XLOOKUP("Risky_Inbound",'Scoring_Config'!$A:$A,'Scoring_Config'!$D:$D,"Yes")="Yes",_xlfn.XLOOKUP("Risky_Inbound",'Scoring_Config'!$A:$A,'Scoring_Config'!$C:$C,50),0),0)+IF(LEFT(AK1000,4)="True",IF(_xlfn.XLOOKUP("Risky_Outbound",'Scoring_Config'!$A:$A,'Scoring_Config'!$D:$D,"Yes")="Yes",_xlfn.XLOOKUP("Risky_Outbound",'Scoring_Config'!$A:$A,'Scoring_Config'!$C:$C,25),0),0)+IF(LEFT(AZ1000,4)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1000,FIND(",",AL1000)+1,100)),0)+IF(LEFT(AM1000,4)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1000,FIND(",",AN1000)+1,100)),0)+IF(_xlfn.XLOOKUP("Profile_Scoring",'Scoring_Config'!$A:$A,'Scoring_Config'!$D:$D,"Yes")="Yes",VALUE(MID(AO1000,FIND(",",AO1000)+1,100)),0)+IF(_xlfn.XLOOKUP("Options_Scoring",'Scoring_Config'!$A:$A,'Scoring_Config'!$D:$D,"Yes")="Yes",VALUE(MID(AP1000,FIND(",",AP1000)+1,100)),0)))</f>
        <v>0</v>
      </c>
      <c r="AZ1000" cm="1">
        <f t="array" ref="AZ1000">IF(FALSE,"True," &amp; IF(_xlfn.XLOOKUP("Migrate_Insecure",'Scoring_Config'!$A:$A,'Scoring_Config'!$D:$D,"Yes")="Yes",_xlfn.XLOOKUP("Migrate_Insecure",'Scoring_Config'!$A:$A,'Scoring_Config'!$C:$C,10),0),"False,0")</f>
        <v>0</v>
      </c>
    </row>
    <row r="1001" spans="1:52">
      <c r="A1001" t="s">
        <v>1979</v>
      </c>
      <c r="B1001" t="s">
        <v>2974</v>
      </c>
      <c r="C1001" t="s">
        <v>3542</v>
      </c>
      <c r="D1001" t="s">
        <v>3544</v>
      </c>
      <c r="E1001" t="s">
        <v>3562</v>
      </c>
      <c r="F1001" t="s">
        <v>3942</v>
      </c>
      <c r="G1001" t="s">
        <v>571</v>
      </c>
      <c r="H1001" t="s">
        <v>193</v>
      </c>
      <c r="I1001" t="s">
        <v>3936</v>
      </c>
      <c r="J1001" t="s">
        <v>567</v>
      </c>
      <c r="K1001" t="s">
        <v>1907</v>
      </c>
      <c r="L1001" t="s">
        <v>1530</v>
      </c>
      <c r="M1001" t="s">
        <v>1973</v>
      </c>
      <c r="N1001" t="s">
        <v>4315</v>
      </c>
      <c r="O1001" t="s">
        <v>4319</v>
      </c>
      <c r="P1001" t="s">
        <v>4323</v>
      </c>
      <c r="Q1001" t="s">
        <v>5029</v>
      </c>
      <c r="R1001" t="s">
        <v>5439</v>
      </c>
      <c r="S1001" t="s">
        <v>4324</v>
      </c>
      <c r="T1001" t="s">
        <v>5631</v>
      </c>
      <c r="U1001" t="s">
        <v>6441</v>
      </c>
      <c r="Y1001" cm="1">
        <f t="array" ref="Y1001">IF(FALSE,"True," &amp; IF(_xlfn.XLOOKUP("Src_IsAny",'Scoring_Config'!$A:$A,'Scoring_Config'!$D:$D,"Yes")="Yes",_xlfn.XLOOKUP("Src_IsAny",'Scoring_Config'!$A:$A,'Scoring_Config'!$C:$C,10),0),"False,0")</f>
        <v>0</v>
      </c>
      <c r="Z1001" cm="1">
        <f t="array" ref="Z1001">IF(FALSE,"True," &amp; IF(_xlfn.XLOOKUP("Src_CIDR_Le_16",'Scoring_Config'!$A:$A,'Scoring_Config'!$D:$D,"Yes")="Yes",_xlfn.XLOOKUP("Src_CIDR_Le_16",'Scoring_Config'!$A:$A,'Scoring_Config'!$C:$C,10),0),"False,0")</f>
        <v>0</v>
      </c>
      <c r="AA1001" cm="1">
        <f t="array" ref="AA1001">IF(FALSE,"True," &amp; IF(_xlfn.XLOOKUP("Src_CIDR_17_22",'Scoring_Config'!$A:$A,'Scoring_Config'!$D:$D,"Yes")="Yes",_xlfn.XLOOKUP("Src_CIDR_17_22",'Scoring_Config'!$A:$A,'Scoring_Config'!$C:$C,5),0),"False,0")</f>
        <v>0</v>
      </c>
      <c r="AB1001" cm="1">
        <f t="array" ref="AB1001">IF(FALSE,"True," &amp; IF(_xlfn.XLOOKUP("Dst_IsAny",'Scoring_Config'!$A:$A,'Scoring_Config'!$D:$D,"Yes")="Yes",_xlfn.XLOOKUP("Dst_IsAny",'Scoring_Config'!$A:$A,'Scoring_Config'!$C:$C,10),0),"False,0")</f>
        <v>0</v>
      </c>
      <c r="AC1001" cm="1">
        <f t="array" ref="AC1001">IF(FALSE,"True," &amp; IF(_xlfn.XLOOKUP("Dst_CIDR_Le_16",'Scoring_Config'!$A:$A,'Scoring_Config'!$D:$D,"Yes")="Yes",_xlfn.XLOOKUP("Dst_CIDR_Le_16",'Scoring_Config'!$A:$A,'Scoring_Config'!$C:$C,10),0),"False,0")</f>
        <v>0</v>
      </c>
      <c r="AD1001" cm="1">
        <f t="array" ref="AD1001">IF(FALSE,"True," &amp; IF(_xlfn.XLOOKUP("Dst_CIDR_17_22",'Scoring_Config'!$A:$A,'Scoring_Config'!$D:$D,"Yes")="Yes",_xlfn.XLOOKUP("Dst_CIDR_17_22",'Scoring_Config'!$A:$A,'Scoring_Config'!$C:$C,5),0),"False,0")</f>
        <v>0</v>
      </c>
      <c r="AE1001" cm="1">
        <f t="array" ref="AE1001">IF(FALSE,"True," &amp; IF(_xlfn.XLOOKUP("SrcZone_IsAny",'Scoring_Config'!$A:$A,'Scoring_Config'!$D:$D,"Yes")="Yes",_xlfn.XLOOKUP("SrcZone_IsAny",'Scoring_Config'!$A:$A,'Scoring_Config'!$C:$C,10),0),"False,0")</f>
        <v>0</v>
      </c>
      <c r="AF1001" cm="1">
        <f t="array" ref="AF1001">IF(FALSE,"True," &amp; IF(_xlfn.XLOOKUP("DstZone_IsAny",'Scoring_Config'!$A:$A,'Scoring_Config'!$D:$D,"Yes")="Yes",_xlfn.XLOOKUP("DstZone_IsAny",'Scoring_Config'!$A:$A,'Scoring_Config'!$C:$C,10),0),"False,0")</f>
        <v>0</v>
      </c>
      <c r="AG1001" cm="1">
        <f t="array" ref="AG100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01" cm="1">
        <f t="array" ref="AH1001">IF(FALSE,"True," &amp; IF(_xlfn.XLOOKUP("App_Any_OR_RangeGt1000",'Scoring_Config'!$A:$A,'Scoring_Config'!$D:$D,"Yes")="Yes",_xlfn.XLOOKUP("App_Any_OR_RangeGt1000",'Scoring_Config'!$A:$A,'Scoring_Config'!$C:$C,10),0),"False,0")</f>
        <v>0</v>
      </c>
      <c r="AI1001" cm="1">
        <f t="array" ref="AI1001">IF(FALSE,"True," &amp; IF(_xlfn.XLOOKUP("Service_Insecure_Match",'Scoring_Config'!$A:$A,'Scoring_Config'!$D:$D,"Yes")="Yes",_xlfn.XLOOKUP("Service_Insecure_Match",'Scoring_Config'!$A:$A,'Scoring_Config'!$C:$C,5),0),"False,0")</f>
        <v>0</v>
      </c>
      <c r="AJ1001" cm="1">
        <f t="array" ref="AJ1001">IF(FALSE,"True," &amp; IF(_xlfn.XLOOKUP("Risky_Inbound",'Scoring_Config'!$A:$A,'Scoring_Config'!$D:$D,"Yes")="Yes",_xlfn.XLOOKUP("Risky_Inbound",'Scoring_Config'!$A:$A,'Scoring_Config'!$C:$C,50),0),"False,0")</f>
        <v>0</v>
      </c>
      <c r="AK1001" cm="1">
        <f t="array" ref="AK1001">IF(FALSE,"True," &amp; IF(_xlfn.XLOOKUP("Risky_Outbound",'Scoring_Config'!$A:$A,'Scoring_Config'!$D:$D,"Yes")="Yes",_xlfn.XLOOKUP("Risky_Outbound",'Scoring_Config'!$A:$A,'Scoring_Config'!$C:$C,25),0),"False,0")</f>
        <v>0</v>
      </c>
      <c r="AL1001" t="s">
        <v>6699</v>
      </c>
      <c r="AM1001" cm="1">
        <f t="array" ref="AM100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01" t="s">
        <v>6697</v>
      </c>
      <c r="AO1001" t="s">
        <v>6697</v>
      </c>
      <c r="AP1001" t="s">
        <v>6697</v>
      </c>
      <c r="AQ1001" cm="1">
        <f t="array" ref="AQ1001">IF(FALSE,"True," &amp; IF(_xlfn.XLOOKUP("Service_IsAny",'Scoring_Config'!$A:$A,'Scoring_Config'!$D:$D,"Yes")="Yes",_xlfn.XLOOKUP("Service_IsAny",'Scoring_Config'!$A:$A,'Scoring_Config'!$C:$C,0),0),"False,0")</f>
        <v>0</v>
      </c>
      <c r="AR1001">
        <v>0</v>
      </c>
      <c r="AS1001" cm="1">
        <f t="array" ref="AS1001">IF(FALSE,"True," &amp; IF(_xlfn.XLOOKUP("Service_RangeGt1000",'Scoring_Config'!$A:$A,'Scoring_Config'!$D:$D,"Yes")="Yes",_xlfn.XLOOKUP("Service_RangeGt1000",'Scoring_Config'!$A:$A,'Scoring_Config'!$C:$C,0),0),"False,0")</f>
        <v>0</v>
      </c>
      <c r="AT1001" cm="1">
        <f t="array" ref="AT1001">IF(FALSE,"True," &amp; IF(_xlfn.XLOOKUP("App_IsAny",'Scoring_Config'!$A:$A,'Scoring_Config'!$D:$D,"Yes")="Yes",_xlfn.XLOOKUP("App_IsAny",'Scoring_Config'!$A:$A,'Scoring_Config'!$C:$C,0),0),"False,0")</f>
        <v>0</v>
      </c>
      <c r="AU1001">
        <v>0</v>
      </c>
      <c r="AV1001" cm="1">
        <f t="array" ref="AV1001">IF(FALSE,"True," &amp; IF(_xlfn.XLOOKUP("App_RangeGt1000",'Scoring_Config'!$A:$A,'Scoring_Config'!$D:$D,"Yes")="Yes",_xlfn.XLOOKUP("App_RangeGt1000",'Scoring_Config'!$A:$A,'Scoring_Config'!$C:$C,0),0),"False,0")</f>
        <v>0</v>
      </c>
      <c r="AW1001" cm="1">
        <f t="array" ref="AW1001">IF(FALSE,"True," &amp; IF(_xlfn.XLOOKUP("Action_IsDenyOrDrop",'Scoring_Config'!$A:$A,'Scoring_Config'!$D:$D,"Yes")="Yes",_xlfn.XLOOKUP("Action_IsDenyOrDrop",'Scoring_Config'!$A:$A,'Scoring_Config'!$C:$C,0),0),"False,0")</f>
        <v>0</v>
      </c>
      <c r="AX1001" cm="1">
        <f t="array" ref="AX1001">IF(LEFT(AW1001,4)="True",0,(IF(LEFT(Y1001,4)="True",IF(_xlfn.XLOOKUP("Src_IsAny",'Scoring_Config'!$A:$A,'Scoring_Config'!$D:$D,"Yes")="Yes",_xlfn.XLOOKUP("Src_IsAny",'Scoring_Config'!$A:$A,'Scoring_Config'!$C:$C,10),0),0)+IF(LEFT(Z1001,4)="True",IF(_xlfn.XLOOKUP("Src_CIDR_Le_16",'Scoring_Config'!$A:$A,'Scoring_Config'!$D:$D,"Yes")="Yes",_xlfn.XLOOKUP("Src_CIDR_Le_16",'Scoring_Config'!$A:$A,'Scoring_Config'!$C:$C,10),0),0)+IF(LEFT(AA1001,4)="True",IF(_xlfn.XLOOKUP("Src_CIDR_17_22",'Scoring_Config'!$A:$A,'Scoring_Config'!$D:$D,"Yes")="Yes",_xlfn.XLOOKUP("Src_CIDR_17_22",'Scoring_Config'!$A:$A,'Scoring_Config'!$C:$C,5),0),0)+IF(LEFT(AB1001,4)="True",IF(_xlfn.XLOOKUP("Dst_IsAny",'Scoring_Config'!$A:$A,'Scoring_Config'!$D:$D,"Yes")="Yes",_xlfn.XLOOKUP("Dst_IsAny",'Scoring_Config'!$A:$A,'Scoring_Config'!$C:$C,10),0),0)+IF(LEFT(AC1001,4)="True",IF(_xlfn.XLOOKUP("Dst_CIDR_Le_16",'Scoring_Config'!$A:$A,'Scoring_Config'!$D:$D,"Yes")="Yes",_xlfn.XLOOKUP("Dst_CIDR_Le_16",'Scoring_Config'!$A:$A,'Scoring_Config'!$C:$C,10),0),0)+IF(LEFT(AD1001,4)="True",IF(_xlfn.XLOOKUP("Dst_CIDR_17_22",'Scoring_Config'!$A:$A,'Scoring_Config'!$D:$D,"Yes")="Yes",_xlfn.XLOOKUP("Dst_CIDR_17_22",'Scoring_Config'!$A:$A,'Scoring_Config'!$C:$C,5),0),0)+IF(LEFT(AE1001,4)="True",IF(_xlfn.XLOOKUP("SrcZone_IsAny",'Scoring_Config'!$A:$A,'Scoring_Config'!$D:$D,"Yes")="Yes",_xlfn.XLOOKUP("SrcZone_IsAny",'Scoring_Config'!$A:$A,'Scoring_Config'!$C:$C,10),0),0)+IF(LEFT(AF1001,4)="True",IF(_xlfn.XLOOKUP("DstZone_IsAny",'Scoring_Config'!$A:$A,'Scoring_Config'!$D:$D,"Yes")="Yes",_xlfn.XLOOKUP("DstZone_IsAny",'Scoring_Config'!$A:$A,'Scoring_Config'!$C:$C,10),0),0)+IF(LEFT(AG1001,4)="True",IF(_xlfn.XLOOKUP("Service_Any_OR_RangeGt1000",'Scoring_Config'!$A:$A,'Scoring_Config'!$D:$D,"Yes")="Yes",_xlfn.XLOOKUP("Service_Any_OR_RangeGt1000",'Scoring_Config'!$A:$A,'Scoring_Config'!$C:$C,10),0),0)+IF(LEFT(AH1001,4)="True",IF(_xlfn.XLOOKUP("App_Any_OR_RangeGt1000",'Scoring_Config'!$A:$A,'Scoring_Config'!$D:$D,"Yes")="Yes",_xlfn.XLOOKUP("App_Any_OR_RangeGt1000",'Scoring_Config'!$A:$A,'Scoring_Config'!$C:$C,10),0),0)+IF(LEFT(AI1001,4)="True",IF(_xlfn.XLOOKUP("Service_Insecure_Match",'Scoring_Config'!$A:$A,'Scoring_Config'!$D:$D,"Yes")="Yes",_xlfn.XLOOKUP("Service_Insecure_Match",'Scoring_Config'!$A:$A,'Scoring_Config'!$C:$C,5),0),0)+IF(LEFT(AJ1001,4)="True",IF(_xlfn.XLOOKUP("Risky_Inbound",'Scoring_Config'!$A:$A,'Scoring_Config'!$D:$D,"Yes")="Yes",_xlfn.XLOOKUP("Risky_Inbound",'Scoring_Config'!$A:$A,'Scoring_Config'!$C:$C,50),0),0)+IF(LEFT(AK1001,4)="True",IF(_xlfn.XLOOKUP("Risky_Outbound",'Scoring_Config'!$A:$A,'Scoring_Config'!$D:$D,"Yes")="Yes",_xlfn.XLOOKUP("Risky_Outbound",'Scoring_Config'!$A:$A,'Scoring_Config'!$C:$C,25),0),0)+IF(LEFT(AZ1001,4)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1001,FIND(",",AL1001)+1,100)),0)+IF(LEFT(AM1001,4)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1001,FIND(",",AN1001)+1,100)),0)+IF(_xlfn.XLOOKUP("Profile_Scoring",'Scoring_Config'!$A:$A,'Scoring_Config'!$D:$D,"Yes")="Yes",VALUE(MID(AO1001,FIND(",",AO1001)+1,100)),0)+IF(_xlfn.XLOOKUP("Options_Scoring",'Scoring_Config'!$A:$A,'Scoring_Config'!$D:$D,"Yes")="Yes",VALUE(MID(AP1001,FIND(",",AP1001)+1,100)),0)))</f>
        <v>0</v>
      </c>
      <c r="AZ1001" cm="1">
        <f t="array" ref="AZ1001">IF(FALSE,"True," &amp; IF(_xlfn.XLOOKUP("Migrate_Insecure",'Scoring_Config'!$A:$A,'Scoring_Config'!$D:$D,"Yes")="Yes",_xlfn.XLOOKUP("Migrate_Insecure",'Scoring_Config'!$A:$A,'Scoring_Config'!$C:$C,10),0),"False,0")</f>
        <v>0</v>
      </c>
    </row>
    <row r="1002" spans="1:52">
      <c r="A1002" t="s">
        <v>1979</v>
      </c>
      <c r="B1002" t="s">
        <v>2975</v>
      </c>
      <c r="C1002" t="s">
        <v>3542</v>
      </c>
      <c r="D1002" t="s">
        <v>3545</v>
      </c>
      <c r="E1002" t="s">
        <v>3563</v>
      </c>
      <c r="F1002" t="s">
        <v>3937</v>
      </c>
      <c r="G1002" t="s">
        <v>565</v>
      </c>
      <c r="H1002" t="s">
        <v>174</v>
      </c>
      <c r="I1002" t="s">
        <v>4093</v>
      </c>
      <c r="J1002" t="s">
        <v>174</v>
      </c>
      <c r="K1002" t="s">
        <v>1667</v>
      </c>
      <c r="L1002" t="s">
        <v>1327</v>
      </c>
      <c r="M1002" t="s">
        <v>1974</v>
      </c>
      <c r="N1002" t="s">
        <v>4315</v>
      </c>
      <c r="O1002" t="s">
        <v>4319</v>
      </c>
      <c r="P1002" t="s">
        <v>4321</v>
      </c>
      <c r="Q1002" t="s">
        <v>4773</v>
      </c>
      <c r="R1002" t="s">
        <v>5439</v>
      </c>
      <c r="S1002" t="s">
        <v>4324</v>
      </c>
      <c r="T1002" t="s">
        <v>5792</v>
      </c>
      <c r="U1002" t="s">
        <v>6442</v>
      </c>
      <c r="Y1002" cm="1">
        <f t="array" ref="Y1002">IF(FALSE,"True," &amp; IF(_xlfn.XLOOKUP("Src_IsAny",'Scoring_Config'!$A:$A,'Scoring_Config'!$D:$D,"Yes")="Yes",_xlfn.XLOOKUP("Src_IsAny",'Scoring_Config'!$A:$A,'Scoring_Config'!$C:$C,10),0),"False,0")</f>
        <v>0</v>
      </c>
      <c r="Z1002" cm="1">
        <f t="array" ref="Z1002">IF(FALSE,"True," &amp; IF(_xlfn.XLOOKUP("Src_CIDR_Le_16",'Scoring_Config'!$A:$A,'Scoring_Config'!$D:$D,"Yes")="Yes",_xlfn.XLOOKUP("Src_CIDR_Le_16",'Scoring_Config'!$A:$A,'Scoring_Config'!$C:$C,10),0),"False,0")</f>
        <v>0</v>
      </c>
      <c r="AA1002" cm="1">
        <f t="array" ref="AA1002">IF(FALSE,"True," &amp; IF(_xlfn.XLOOKUP("Src_CIDR_17_22",'Scoring_Config'!$A:$A,'Scoring_Config'!$D:$D,"Yes")="Yes",_xlfn.XLOOKUP("Src_CIDR_17_22",'Scoring_Config'!$A:$A,'Scoring_Config'!$C:$C,5),0),"False,0")</f>
        <v>0</v>
      </c>
      <c r="AB1002" cm="1">
        <f t="array" ref="AB1002">IF(TRUE,"True," &amp; IF(_xlfn.XLOOKUP("Dst_IsAny",'Scoring_Config'!$A:$A,'Scoring_Config'!$D:$D,"Yes")="Yes",_xlfn.XLOOKUP("Dst_IsAny",'Scoring_Config'!$A:$A,'Scoring_Config'!$C:$C,10),0),"False,0")</f>
        <v>0</v>
      </c>
      <c r="AC1002" cm="1">
        <f t="array" ref="AC1002">IF(FALSE,"True," &amp; IF(_xlfn.XLOOKUP("Dst_CIDR_Le_16",'Scoring_Config'!$A:$A,'Scoring_Config'!$D:$D,"Yes")="Yes",_xlfn.XLOOKUP("Dst_CIDR_Le_16",'Scoring_Config'!$A:$A,'Scoring_Config'!$C:$C,10),0),"False,0")</f>
        <v>0</v>
      </c>
      <c r="AD1002" cm="1">
        <f t="array" ref="AD1002">IF(FALSE,"True," &amp; IF(_xlfn.XLOOKUP("Dst_CIDR_17_22",'Scoring_Config'!$A:$A,'Scoring_Config'!$D:$D,"Yes")="Yes",_xlfn.XLOOKUP("Dst_CIDR_17_22",'Scoring_Config'!$A:$A,'Scoring_Config'!$C:$C,5),0),"False,0")</f>
        <v>0</v>
      </c>
      <c r="AE1002" cm="1">
        <f t="array" ref="AE1002">IF(FALSE,"True," &amp; IF(_xlfn.XLOOKUP("SrcZone_IsAny",'Scoring_Config'!$A:$A,'Scoring_Config'!$D:$D,"Yes")="Yes",_xlfn.XLOOKUP("SrcZone_IsAny",'Scoring_Config'!$A:$A,'Scoring_Config'!$C:$C,10),0),"False,0")</f>
        <v>0</v>
      </c>
      <c r="AF1002" cm="1">
        <f t="array" ref="AF1002">IF(FALSE,"True," &amp; IF(_xlfn.XLOOKUP("DstZone_IsAny",'Scoring_Config'!$A:$A,'Scoring_Config'!$D:$D,"Yes")="Yes",_xlfn.XLOOKUP("DstZone_IsAny",'Scoring_Config'!$A:$A,'Scoring_Config'!$C:$C,10),0),"False,0")</f>
        <v>0</v>
      </c>
      <c r="AG1002" cm="1">
        <f t="array" ref="AG100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02" cm="1">
        <f t="array" ref="AH1002">IF(FALSE,"True," &amp; IF(_xlfn.XLOOKUP("App_Any_OR_RangeGt1000",'Scoring_Config'!$A:$A,'Scoring_Config'!$D:$D,"Yes")="Yes",_xlfn.XLOOKUP("App_Any_OR_RangeGt1000",'Scoring_Config'!$A:$A,'Scoring_Config'!$C:$C,10),0),"False,0")</f>
        <v>0</v>
      </c>
      <c r="AI1002" cm="1">
        <f t="array" ref="AI1002">IF(FALSE,"True," &amp; IF(_xlfn.XLOOKUP("Service_Insecure_Match",'Scoring_Config'!$A:$A,'Scoring_Config'!$D:$D,"Yes")="Yes",_xlfn.XLOOKUP("Service_Insecure_Match",'Scoring_Config'!$A:$A,'Scoring_Config'!$C:$C,5),0),"False,0")</f>
        <v>0</v>
      </c>
      <c r="AJ1002" cm="1">
        <f t="array" ref="AJ1002">IF(FALSE,"True," &amp; IF(_xlfn.XLOOKUP("Risky_Inbound",'Scoring_Config'!$A:$A,'Scoring_Config'!$D:$D,"Yes")="Yes",_xlfn.XLOOKUP("Risky_Inbound",'Scoring_Config'!$A:$A,'Scoring_Config'!$C:$C,50),0),"False,0")</f>
        <v>0</v>
      </c>
      <c r="AK1002" cm="1">
        <f t="array" ref="AK1002">IF(FALSE,"True," &amp; IF(_xlfn.XLOOKUP("Risky_Outbound",'Scoring_Config'!$A:$A,'Scoring_Config'!$D:$D,"Yes")="Yes",_xlfn.XLOOKUP("Risky_Outbound",'Scoring_Config'!$A:$A,'Scoring_Config'!$C:$C,25),0),"False,0")</f>
        <v>0</v>
      </c>
      <c r="AL1002" t="s">
        <v>6700</v>
      </c>
      <c r="AM1002" cm="1">
        <f t="array" ref="AM100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02" t="s">
        <v>6697</v>
      </c>
      <c r="AO1002" t="s">
        <v>6697</v>
      </c>
      <c r="AP1002" t="s">
        <v>6697</v>
      </c>
      <c r="AQ1002" cm="1">
        <f t="array" ref="AQ1002">IF(FALSE,"True," &amp; IF(_xlfn.XLOOKUP("Service_IsAny",'Scoring_Config'!$A:$A,'Scoring_Config'!$D:$D,"Yes")="Yes",_xlfn.XLOOKUP("Service_IsAny",'Scoring_Config'!$A:$A,'Scoring_Config'!$C:$C,0),0),"False,0")</f>
        <v>0</v>
      </c>
      <c r="AR1002">
        <v>0</v>
      </c>
      <c r="AS1002" cm="1">
        <f t="array" ref="AS1002">IF(FALSE,"True," &amp; IF(_xlfn.XLOOKUP("Service_RangeGt1000",'Scoring_Config'!$A:$A,'Scoring_Config'!$D:$D,"Yes")="Yes",_xlfn.XLOOKUP("Service_RangeGt1000",'Scoring_Config'!$A:$A,'Scoring_Config'!$C:$C,0),0),"False,0")</f>
        <v>0</v>
      </c>
      <c r="AT1002" cm="1">
        <f t="array" ref="AT1002">IF(FALSE,"True," &amp; IF(_xlfn.XLOOKUP("App_IsAny",'Scoring_Config'!$A:$A,'Scoring_Config'!$D:$D,"Yes")="Yes",_xlfn.XLOOKUP("App_IsAny",'Scoring_Config'!$A:$A,'Scoring_Config'!$C:$C,0),0),"False,0")</f>
        <v>0</v>
      </c>
      <c r="AU1002">
        <v>1</v>
      </c>
      <c r="AV1002" cm="1">
        <f t="array" ref="AV1002">IF(FALSE,"True," &amp; IF(_xlfn.XLOOKUP("App_RangeGt1000",'Scoring_Config'!$A:$A,'Scoring_Config'!$D:$D,"Yes")="Yes",_xlfn.XLOOKUP("App_RangeGt1000",'Scoring_Config'!$A:$A,'Scoring_Config'!$C:$C,0),0),"False,0")</f>
        <v>0</v>
      </c>
      <c r="AW1002" cm="1">
        <f t="array" ref="AW1002">IF(FALSE,"True," &amp; IF(_xlfn.XLOOKUP("Action_IsDenyOrDrop",'Scoring_Config'!$A:$A,'Scoring_Config'!$D:$D,"Yes")="Yes",_xlfn.XLOOKUP("Action_IsDenyOrDrop",'Scoring_Config'!$A:$A,'Scoring_Config'!$C:$C,0),0),"False,0")</f>
        <v>0</v>
      </c>
      <c r="AX1002" cm="1">
        <f t="array" ref="AX1002">IF(LEFT(AW1002,4)="True",0,(IF(LEFT(Y1002,4)="True",IF(_xlfn.XLOOKUP("Src_IsAny",'Scoring_Config'!$A:$A,'Scoring_Config'!$D:$D,"Yes")="Yes",_xlfn.XLOOKUP("Src_IsAny",'Scoring_Config'!$A:$A,'Scoring_Config'!$C:$C,10),0),0)+IF(LEFT(Z1002,4)="True",IF(_xlfn.XLOOKUP("Src_CIDR_Le_16",'Scoring_Config'!$A:$A,'Scoring_Config'!$D:$D,"Yes")="Yes",_xlfn.XLOOKUP("Src_CIDR_Le_16",'Scoring_Config'!$A:$A,'Scoring_Config'!$C:$C,10),0),0)+IF(LEFT(AA1002,4)="True",IF(_xlfn.XLOOKUP("Src_CIDR_17_22",'Scoring_Config'!$A:$A,'Scoring_Config'!$D:$D,"Yes")="Yes",_xlfn.XLOOKUP("Src_CIDR_17_22",'Scoring_Config'!$A:$A,'Scoring_Config'!$C:$C,5),0),0)+IF(LEFT(AB1002,4)="True",IF(_xlfn.XLOOKUP("Dst_IsAny",'Scoring_Config'!$A:$A,'Scoring_Config'!$D:$D,"Yes")="Yes",_xlfn.XLOOKUP("Dst_IsAny",'Scoring_Config'!$A:$A,'Scoring_Config'!$C:$C,10),0),0)+IF(LEFT(AC1002,4)="True",IF(_xlfn.XLOOKUP("Dst_CIDR_Le_16",'Scoring_Config'!$A:$A,'Scoring_Config'!$D:$D,"Yes")="Yes",_xlfn.XLOOKUP("Dst_CIDR_Le_16",'Scoring_Config'!$A:$A,'Scoring_Config'!$C:$C,10),0),0)+IF(LEFT(AD1002,4)="True",IF(_xlfn.XLOOKUP("Dst_CIDR_17_22",'Scoring_Config'!$A:$A,'Scoring_Config'!$D:$D,"Yes")="Yes",_xlfn.XLOOKUP("Dst_CIDR_17_22",'Scoring_Config'!$A:$A,'Scoring_Config'!$C:$C,5),0),0)+IF(LEFT(AE1002,4)="True",IF(_xlfn.XLOOKUP("SrcZone_IsAny",'Scoring_Config'!$A:$A,'Scoring_Config'!$D:$D,"Yes")="Yes",_xlfn.XLOOKUP("SrcZone_IsAny",'Scoring_Config'!$A:$A,'Scoring_Config'!$C:$C,10),0),0)+IF(LEFT(AF1002,4)="True",IF(_xlfn.XLOOKUP("DstZone_IsAny",'Scoring_Config'!$A:$A,'Scoring_Config'!$D:$D,"Yes")="Yes",_xlfn.XLOOKUP("DstZone_IsAny",'Scoring_Config'!$A:$A,'Scoring_Config'!$C:$C,10),0),0)+IF(LEFT(AG1002,4)="True",IF(_xlfn.XLOOKUP("Service_Any_OR_RangeGt1000",'Scoring_Config'!$A:$A,'Scoring_Config'!$D:$D,"Yes")="Yes",_xlfn.XLOOKUP("Service_Any_OR_RangeGt1000",'Scoring_Config'!$A:$A,'Scoring_Config'!$C:$C,10),0),0)+IF(LEFT(AH1002,4)="True",IF(_xlfn.XLOOKUP("App_Any_OR_RangeGt1000",'Scoring_Config'!$A:$A,'Scoring_Config'!$D:$D,"Yes")="Yes",_xlfn.XLOOKUP("App_Any_OR_RangeGt1000",'Scoring_Config'!$A:$A,'Scoring_Config'!$C:$C,10),0),0)+IF(LEFT(AI1002,4)="True",IF(_xlfn.XLOOKUP("Service_Insecure_Match",'Scoring_Config'!$A:$A,'Scoring_Config'!$D:$D,"Yes")="Yes",_xlfn.XLOOKUP("Service_Insecure_Match",'Scoring_Config'!$A:$A,'Scoring_Config'!$C:$C,5),0),0)+IF(LEFT(AJ1002,4)="True",IF(_xlfn.XLOOKUP("Risky_Inbound",'Scoring_Config'!$A:$A,'Scoring_Config'!$D:$D,"Yes")="Yes",_xlfn.XLOOKUP("Risky_Inbound",'Scoring_Config'!$A:$A,'Scoring_Config'!$C:$C,50),0),0)+IF(LEFT(AK1002,4)="True",IF(_xlfn.XLOOKUP("Risky_Outbound",'Scoring_Config'!$A:$A,'Scoring_Config'!$D:$D,"Yes")="Yes",_xlfn.XLOOKUP("Risky_Outbound",'Scoring_Config'!$A:$A,'Scoring_Config'!$C:$C,25),0),0)+IF(LEFT(AZ1002,4)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1002,FIND(",",AL1002)+1,100)),0)+IF(LEFT(AM1002,4)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1002,FIND(",",AN1002)+1,100)),0)+IF(_xlfn.XLOOKUP("Profile_Scoring",'Scoring_Config'!$A:$A,'Scoring_Config'!$D:$D,"Yes")="Yes",VALUE(MID(AO1002,FIND(",",AO1002)+1,100)),0)+IF(_xlfn.XLOOKUP("Options_Scoring",'Scoring_Config'!$A:$A,'Scoring_Config'!$D:$D,"Yes")="Yes",VALUE(MID(AP1002,FIND(",",AP1002)+1,100)),0)))</f>
        <v>0</v>
      </c>
      <c r="AZ1002" cm="1">
        <f t="array" ref="AZ1002">IF(FALSE,"True," &amp; IF(_xlfn.XLOOKUP("Migrate_Insecure",'Scoring_Config'!$A:$A,'Scoring_Config'!$D:$D,"Yes")="Yes",_xlfn.XLOOKUP("Migrate_Insecure",'Scoring_Config'!$A:$A,'Scoring_Config'!$C:$C,10),0),"False,0")</f>
        <v>0</v>
      </c>
    </row>
    <row r="1003" spans="1:52">
      <c r="A1003" t="s">
        <v>1979</v>
      </c>
      <c r="B1003" t="s">
        <v>2976</v>
      </c>
      <c r="C1003" t="s">
        <v>3542</v>
      </c>
      <c r="D1003" t="s">
        <v>3545</v>
      </c>
      <c r="E1003" t="s">
        <v>3563</v>
      </c>
      <c r="F1003" t="s">
        <v>3943</v>
      </c>
      <c r="G1003" t="s">
        <v>565</v>
      </c>
      <c r="H1003" t="s">
        <v>174</v>
      </c>
      <c r="I1003" t="s">
        <v>4118</v>
      </c>
      <c r="J1003" t="s">
        <v>1133</v>
      </c>
      <c r="K1003" t="s">
        <v>174</v>
      </c>
      <c r="L1003" t="s">
        <v>1378</v>
      </c>
      <c r="M1003" t="s">
        <v>1974</v>
      </c>
      <c r="N1003" t="s">
        <v>4315</v>
      </c>
      <c r="O1003" t="s">
        <v>4319</v>
      </c>
      <c r="P1003" t="s">
        <v>4321</v>
      </c>
      <c r="Q1003" t="s">
        <v>5030</v>
      </c>
      <c r="R1003" t="s">
        <v>5471</v>
      </c>
      <c r="S1003" t="s">
        <v>5528</v>
      </c>
      <c r="T1003" t="s">
        <v>5810</v>
      </c>
      <c r="U1003" t="s">
        <v>6443</v>
      </c>
      <c r="Y1003" cm="1">
        <f t="array" ref="Y1003">IF(FALSE,"True," &amp; IF(_xlfn.XLOOKUP("Src_IsAny",'Scoring_Config'!$A:$A,'Scoring_Config'!$D:$D,"Yes")="Yes",_xlfn.XLOOKUP("Src_IsAny",'Scoring_Config'!$A:$A,'Scoring_Config'!$C:$C,10),0),"False,0")</f>
        <v>0</v>
      </c>
      <c r="Z1003" cm="1">
        <f t="array" ref="Z1003">IF(FALSE,"True," &amp; IF(_xlfn.XLOOKUP("Src_CIDR_Le_16",'Scoring_Config'!$A:$A,'Scoring_Config'!$D:$D,"Yes")="Yes",_xlfn.XLOOKUP("Src_CIDR_Le_16",'Scoring_Config'!$A:$A,'Scoring_Config'!$C:$C,10),0),"False,0")</f>
        <v>0</v>
      </c>
      <c r="AA1003" cm="1">
        <f t="array" ref="AA1003">IF(FALSE,"True," &amp; IF(_xlfn.XLOOKUP("Src_CIDR_17_22",'Scoring_Config'!$A:$A,'Scoring_Config'!$D:$D,"Yes")="Yes",_xlfn.XLOOKUP("Src_CIDR_17_22",'Scoring_Config'!$A:$A,'Scoring_Config'!$C:$C,5),0),"False,0")</f>
        <v>0</v>
      </c>
      <c r="AB1003" cm="1">
        <f t="array" ref="AB1003">IF(FALSE,"True," &amp; IF(_xlfn.XLOOKUP("Dst_IsAny",'Scoring_Config'!$A:$A,'Scoring_Config'!$D:$D,"Yes")="Yes",_xlfn.XLOOKUP("Dst_IsAny",'Scoring_Config'!$A:$A,'Scoring_Config'!$C:$C,10),0),"False,0")</f>
        <v>0</v>
      </c>
      <c r="AC1003" cm="1">
        <f t="array" ref="AC1003">IF(TRUE,"True," &amp; IF(_xlfn.XLOOKUP("Dst_CIDR_Le_16",'Scoring_Config'!$A:$A,'Scoring_Config'!$D:$D,"Yes")="Yes",_xlfn.XLOOKUP("Dst_CIDR_Le_16",'Scoring_Config'!$A:$A,'Scoring_Config'!$C:$C,10),0),"False,0")</f>
        <v>0</v>
      </c>
      <c r="AD1003" cm="1">
        <f t="array" ref="AD1003">IF(FALSE,"True," &amp; IF(_xlfn.XLOOKUP("Dst_CIDR_17_22",'Scoring_Config'!$A:$A,'Scoring_Config'!$D:$D,"Yes")="Yes",_xlfn.XLOOKUP("Dst_CIDR_17_22",'Scoring_Config'!$A:$A,'Scoring_Config'!$C:$C,5),0),"False,0")</f>
        <v>0</v>
      </c>
      <c r="AE1003" cm="1">
        <f t="array" ref="AE1003">IF(FALSE,"True," &amp; IF(_xlfn.XLOOKUP("SrcZone_IsAny",'Scoring_Config'!$A:$A,'Scoring_Config'!$D:$D,"Yes")="Yes",_xlfn.XLOOKUP("SrcZone_IsAny",'Scoring_Config'!$A:$A,'Scoring_Config'!$C:$C,10),0),"False,0")</f>
        <v>0</v>
      </c>
      <c r="AF1003" cm="1">
        <f t="array" ref="AF1003">IF(FALSE,"True," &amp; IF(_xlfn.XLOOKUP("DstZone_IsAny",'Scoring_Config'!$A:$A,'Scoring_Config'!$D:$D,"Yes")="Yes",_xlfn.XLOOKUP("DstZone_IsAny",'Scoring_Config'!$A:$A,'Scoring_Config'!$C:$C,10),0),"False,0")</f>
        <v>0</v>
      </c>
      <c r="AG1003" cm="1">
        <f t="array" ref="AG100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03" cm="1">
        <f t="array" ref="AH1003">IF(TRUE,"True," &amp; IF(_xlfn.XLOOKUP("App_Any_OR_RangeGt1000",'Scoring_Config'!$A:$A,'Scoring_Config'!$D:$D,"Yes")="Yes",_xlfn.XLOOKUP("App_Any_OR_RangeGt1000",'Scoring_Config'!$A:$A,'Scoring_Config'!$C:$C,10),0),"False,0")</f>
        <v>0</v>
      </c>
      <c r="AI1003" cm="1">
        <f t="array" ref="AI1003">IF(TRUE,"True," &amp; IF(_xlfn.XLOOKUP("Service_Insecure_Match",'Scoring_Config'!$A:$A,'Scoring_Config'!$D:$D,"Yes")="Yes",_xlfn.XLOOKUP("Service_Insecure_Match",'Scoring_Config'!$A:$A,'Scoring_Config'!$C:$C,5),0),"False,0")</f>
        <v>0</v>
      </c>
      <c r="AJ1003" cm="1">
        <f t="array" ref="AJ1003">IF(FALSE,"True," &amp; IF(_xlfn.XLOOKUP("Risky_Inbound",'Scoring_Config'!$A:$A,'Scoring_Config'!$D:$D,"Yes")="Yes",_xlfn.XLOOKUP("Risky_Inbound",'Scoring_Config'!$A:$A,'Scoring_Config'!$C:$C,50),0),"False,0")</f>
        <v>0</v>
      </c>
      <c r="AK1003" cm="1">
        <f t="array" ref="AK1003">IF(FALSE,"True," &amp; IF(_xlfn.XLOOKUP("Risky_Outbound",'Scoring_Config'!$A:$A,'Scoring_Config'!$D:$D,"Yes")="Yes",_xlfn.XLOOKUP("Risky_Outbound",'Scoring_Config'!$A:$A,'Scoring_Config'!$C:$C,25),0),"False,0")</f>
        <v>0</v>
      </c>
      <c r="AL1003" t="s">
        <v>6700</v>
      </c>
      <c r="AM1003" cm="1">
        <f t="array" ref="AM100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03" t="s">
        <v>6697</v>
      </c>
      <c r="AO1003" t="s">
        <v>6697</v>
      </c>
      <c r="AP1003" t="s">
        <v>6697</v>
      </c>
      <c r="AQ1003" cm="1">
        <f t="array" ref="AQ1003">IF(FALSE,"True," &amp; IF(_xlfn.XLOOKUP("Service_IsAny",'Scoring_Config'!$A:$A,'Scoring_Config'!$D:$D,"Yes")="Yes",_xlfn.XLOOKUP("Service_IsAny",'Scoring_Config'!$A:$A,'Scoring_Config'!$C:$C,0),0),"False,0")</f>
        <v>0</v>
      </c>
      <c r="AR1003">
        <v>173</v>
      </c>
      <c r="AS1003" cm="1">
        <f t="array" ref="AS1003">IF(FALSE,"True," &amp; IF(_xlfn.XLOOKUP("Service_RangeGt1000",'Scoring_Config'!$A:$A,'Scoring_Config'!$D:$D,"Yes")="Yes",_xlfn.XLOOKUP("Service_RangeGt1000",'Scoring_Config'!$A:$A,'Scoring_Config'!$C:$C,0),0),"False,0")</f>
        <v>0</v>
      </c>
      <c r="AT1003" cm="1">
        <f t="array" ref="AT1003">IF(TRUE,"True," &amp; IF(_xlfn.XLOOKUP("App_IsAny",'Scoring_Config'!$A:$A,'Scoring_Config'!$D:$D,"Yes")="Yes",_xlfn.XLOOKUP("App_IsAny",'Scoring_Config'!$A:$A,'Scoring_Config'!$C:$C,0),0),"False,0")</f>
        <v>0</v>
      </c>
      <c r="AU1003">
        <v>65535</v>
      </c>
      <c r="AV1003" cm="1">
        <f t="array" ref="AV1003">IF(TRUE,"True," &amp; IF(_xlfn.XLOOKUP("App_RangeGt1000",'Scoring_Config'!$A:$A,'Scoring_Config'!$D:$D,"Yes")="Yes",_xlfn.XLOOKUP("App_RangeGt1000",'Scoring_Config'!$A:$A,'Scoring_Config'!$C:$C,0),0),"False,0")</f>
        <v>0</v>
      </c>
      <c r="AW1003" cm="1">
        <f t="array" ref="AW1003">IF(FALSE,"True," &amp; IF(_xlfn.XLOOKUP("Action_IsDenyOrDrop",'Scoring_Config'!$A:$A,'Scoring_Config'!$D:$D,"Yes")="Yes",_xlfn.XLOOKUP("Action_IsDenyOrDrop",'Scoring_Config'!$A:$A,'Scoring_Config'!$C:$C,0),0),"False,0")</f>
        <v>0</v>
      </c>
      <c r="AX1003" cm="1">
        <f t="array" ref="AX1003">IF(LEFT(AW1003,4)="True",0,(IF(LEFT(Y1003,4)="True",IF(_xlfn.XLOOKUP("Src_IsAny",'Scoring_Config'!$A:$A,'Scoring_Config'!$D:$D,"Yes")="Yes",_xlfn.XLOOKUP("Src_IsAny",'Scoring_Config'!$A:$A,'Scoring_Config'!$C:$C,10),0),0)+IF(LEFT(Z1003,4)="True",IF(_xlfn.XLOOKUP("Src_CIDR_Le_16",'Scoring_Config'!$A:$A,'Scoring_Config'!$D:$D,"Yes")="Yes",_xlfn.XLOOKUP("Src_CIDR_Le_16",'Scoring_Config'!$A:$A,'Scoring_Config'!$C:$C,10),0),0)+IF(LEFT(AA1003,4)="True",IF(_xlfn.XLOOKUP("Src_CIDR_17_22",'Scoring_Config'!$A:$A,'Scoring_Config'!$D:$D,"Yes")="Yes",_xlfn.XLOOKUP("Src_CIDR_17_22",'Scoring_Config'!$A:$A,'Scoring_Config'!$C:$C,5),0),0)+IF(LEFT(AB1003,4)="True",IF(_xlfn.XLOOKUP("Dst_IsAny",'Scoring_Config'!$A:$A,'Scoring_Config'!$D:$D,"Yes")="Yes",_xlfn.XLOOKUP("Dst_IsAny",'Scoring_Config'!$A:$A,'Scoring_Config'!$C:$C,10),0),0)+IF(LEFT(AC1003,4)="True",IF(_xlfn.XLOOKUP("Dst_CIDR_Le_16",'Scoring_Config'!$A:$A,'Scoring_Config'!$D:$D,"Yes")="Yes",_xlfn.XLOOKUP("Dst_CIDR_Le_16",'Scoring_Config'!$A:$A,'Scoring_Config'!$C:$C,10),0),0)+IF(LEFT(AD1003,4)="True",IF(_xlfn.XLOOKUP("Dst_CIDR_17_22",'Scoring_Config'!$A:$A,'Scoring_Config'!$D:$D,"Yes")="Yes",_xlfn.XLOOKUP("Dst_CIDR_17_22",'Scoring_Config'!$A:$A,'Scoring_Config'!$C:$C,5),0),0)+IF(LEFT(AE1003,4)="True",IF(_xlfn.XLOOKUP("SrcZone_IsAny",'Scoring_Config'!$A:$A,'Scoring_Config'!$D:$D,"Yes")="Yes",_xlfn.XLOOKUP("SrcZone_IsAny",'Scoring_Config'!$A:$A,'Scoring_Config'!$C:$C,10),0),0)+IF(LEFT(AF1003,4)="True",IF(_xlfn.XLOOKUP("DstZone_IsAny",'Scoring_Config'!$A:$A,'Scoring_Config'!$D:$D,"Yes")="Yes",_xlfn.XLOOKUP("DstZone_IsAny",'Scoring_Config'!$A:$A,'Scoring_Config'!$C:$C,10),0),0)+IF(LEFT(AG1003,4)="True",IF(_xlfn.XLOOKUP("Service_Any_OR_RangeGt1000",'Scoring_Config'!$A:$A,'Scoring_Config'!$D:$D,"Yes")="Yes",_xlfn.XLOOKUP("Service_Any_OR_RangeGt1000",'Scoring_Config'!$A:$A,'Scoring_Config'!$C:$C,10),0),0)+IF(LEFT(AH1003,4)="True",IF(_xlfn.XLOOKUP("App_Any_OR_RangeGt1000",'Scoring_Config'!$A:$A,'Scoring_Config'!$D:$D,"Yes")="Yes",_xlfn.XLOOKUP("App_Any_OR_RangeGt1000",'Scoring_Config'!$A:$A,'Scoring_Config'!$C:$C,10),0),0)+IF(LEFT(AI1003,4)="True",IF(_xlfn.XLOOKUP("Service_Insecure_Match",'Scoring_Config'!$A:$A,'Scoring_Config'!$D:$D,"Yes")="Yes",_xlfn.XLOOKUP("Service_Insecure_Match",'Scoring_Config'!$A:$A,'Scoring_Config'!$C:$C,5),0),0)+IF(LEFT(AJ1003,4)="True",IF(_xlfn.XLOOKUP("Risky_Inbound",'Scoring_Config'!$A:$A,'Scoring_Config'!$D:$D,"Yes")="Yes",_xlfn.XLOOKUP("Risky_Inbound",'Scoring_Config'!$A:$A,'Scoring_Config'!$C:$C,50),0),0)+IF(LEFT(AK1003,4)="True",IF(_xlfn.XLOOKUP("Risky_Outbound",'Scoring_Config'!$A:$A,'Scoring_Config'!$D:$D,"Yes")="Yes",_xlfn.XLOOKUP("Risky_Outbound",'Scoring_Config'!$A:$A,'Scoring_Config'!$C:$C,25),0),0)+IF(LEFT(AZ1003,4)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1003,FIND(",",AL1003)+1,100)),0)+IF(LEFT(AM1003,4)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1003,FIND(",",AN1003)+1,100)),0)+IF(_xlfn.XLOOKUP("Profile_Scoring",'Scoring_Config'!$A:$A,'Scoring_Config'!$D:$D,"Yes")="Yes",VALUE(MID(AO1003,FIND(",",AO1003)+1,100)),0)+IF(_xlfn.XLOOKUP("Options_Scoring",'Scoring_Config'!$A:$A,'Scoring_Config'!$D:$D,"Yes")="Yes",VALUE(MID(AP1003,FIND(",",AP1003)+1,100)),0)))</f>
        <v>0</v>
      </c>
      <c r="AY1003" t="s">
        <v>6706</v>
      </c>
      <c r="AZ1003" cm="1">
        <f t="array" ref="AZ1003">IF(TRUE,"True," &amp; IF(_xlfn.XLOOKUP("Migrate_Insecure",'Scoring_Config'!$A:$A,'Scoring_Config'!$D:$D,"Yes")="Yes",_xlfn.XLOOKUP("Migrate_Insecure",'Scoring_Config'!$A:$A,'Scoring_Config'!$C:$C,10),0),"False,0")</f>
        <v>0</v>
      </c>
    </row>
    <row r="1004" spans="1:52">
      <c r="A1004" t="s">
        <v>1979</v>
      </c>
      <c r="B1004" t="s">
        <v>2977</v>
      </c>
      <c r="C1004" t="s">
        <v>3542</v>
      </c>
      <c r="D1004" t="s">
        <v>3545</v>
      </c>
      <c r="E1004" t="s">
        <v>3563</v>
      </c>
      <c r="F1004" t="s">
        <v>3943</v>
      </c>
      <c r="G1004" t="s">
        <v>565</v>
      </c>
      <c r="H1004" t="s">
        <v>174</v>
      </c>
      <c r="I1004" t="s">
        <v>4243</v>
      </c>
      <c r="J1004" t="s">
        <v>903</v>
      </c>
      <c r="K1004" t="s">
        <v>174</v>
      </c>
      <c r="L1004" t="s">
        <v>1375</v>
      </c>
      <c r="M1004" t="s">
        <v>1974</v>
      </c>
      <c r="N1004" t="s">
        <v>4315</v>
      </c>
      <c r="O1004" t="s">
        <v>4319</v>
      </c>
      <c r="P1004" t="s">
        <v>4321</v>
      </c>
      <c r="Q1004" t="s">
        <v>5031</v>
      </c>
      <c r="R1004" t="s">
        <v>5472</v>
      </c>
      <c r="S1004" t="s">
        <v>5529</v>
      </c>
      <c r="T1004" t="s">
        <v>5626</v>
      </c>
      <c r="U1004" t="s">
        <v>6444</v>
      </c>
      <c r="Y1004" cm="1">
        <f t="array" ref="Y1004">IF(FALSE,"True," &amp; IF(_xlfn.XLOOKUP("Src_IsAny",'Scoring_Config'!$A:$A,'Scoring_Config'!$D:$D,"Yes")="Yes",_xlfn.XLOOKUP("Src_IsAny",'Scoring_Config'!$A:$A,'Scoring_Config'!$C:$C,10),0),"False,0")</f>
        <v>0</v>
      </c>
      <c r="Z1004" cm="1">
        <f t="array" ref="Z1004">IF(FALSE,"True," &amp; IF(_xlfn.XLOOKUP("Src_CIDR_Le_16",'Scoring_Config'!$A:$A,'Scoring_Config'!$D:$D,"Yes")="Yes",_xlfn.XLOOKUP("Src_CIDR_Le_16",'Scoring_Config'!$A:$A,'Scoring_Config'!$C:$C,10),0),"False,0")</f>
        <v>0</v>
      </c>
      <c r="AA1004" cm="1">
        <f t="array" ref="AA1004">IF(FALSE,"True," &amp; IF(_xlfn.XLOOKUP("Src_CIDR_17_22",'Scoring_Config'!$A:$A,'Scoring_Config'!$D:$D,"Yes")="Yes",_xlfn.XLOOKUP("Src_CIDR_17_22",'Scoring_Config'!$A:$A,'Scoring_Config'!$C:$C,5),0),"False,0")</f>
        <v>0</v>
      </c>
      <c r="AB1004" cm="1">
        <f t="array" ref="AB1004">IF(FALSE,"True," &amp; IF(_xlfn.XLOOKUP("Dst_IsAny",'Scoring_Config'!$A:$A,'Scoring_Config'!$D:$D,"Yes")="Yes",_xlfn.XLOOKUP("Dst_IsAny",'Scoring_Config'!$A:$A,'Scoring_Config'!$C:$C,10),0),"False,0")</f>
        <v>0</v>
      </c>
      <c r="AC1004" cm="1">
        <f t="array" ref="AC1004">IF(TRUE,"True," &amp; IF(_xlfn.XLOOKUP("Dst_CIDR_Le_16",'Scoring_Config'!$A:$A,'Scoring_Config'!$D:$D,"Yes")="Yes",_xlfn.XLOOKUP("Dst_CIDR_Le_16",'Scoring_Config'!$A:$A,'Scoring_Config'!$C:$C,10),0),"False,0")</f>
        <v>0</v>
      </c>
      <c r="AD1004" cm="1">
        <f t="array" ref="AD1004">IF(FALSE,"True," &amp; IF(_xlfn.XLOOKUP("Dst_CIDR_17_22",'Scoring_Config'!$A:$A,'Scoring_Config'!$D:$D,"Yes")="Yes",_xlfn.XLOOKUP("Dst_CIDR_17_22",'Scoring_Config'!$A:$A,'Scoring_Config'!$C:$C,5),0),"False,0")</f>
        <v>0</v>
      </c>
      <c r="AE1004" cm="1">
        <f t="array" ref="AE1004">IF(FALSE,"True," &amp; IF(_xlfn.XLOOKUP("SrcZone_IsAny",'Scoring_Config'!$A:$A,'Scoring_Config'!$D:$D,"Yes")="Yes",_xlfn.XLOOKUP("SrcZone_IsAny",'Scoring_Config'!$A:$A,'Scoring_Config'!$C:$C,10),0),"False,0")</f>
        <v>0</v>
      </c>
      <c r="AF1004" cm="1">
        <f t="array" ref="AF1004">IF(FALSE,"True," &amp; IF(_xlfn.XLOOKUP("DstZone_IsAny",'Scoring_Config'!$A:$A,'Scoring_Config'!$D:$D,"Yes")="Yes",_xlfn.XLOOKUP("DstZone_IsAny",'Scoring_Config'!$A:$A,'Scoring_Config'!$C:$C,10),0),"False,0")</f>
        <v>0</v>
      </c>
      <c r="AG1004" cm="1">
        <f t="array" ref="AG100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04" cm="1">
        <f t="array" ref="AH1004">IF(TRUE,"True," &amp; IF(_xlfn.XLOOKUP("App_Any_OR_RangeGt1000",'Scoring_Config'!$A:$A,'Scoring_Config'!$D:$D,"Yes")="Yes",_xlfn.XLOOKUP("App_Any_OR_RangeGt1000",'Scoring_Config'!$A:$A,'Scoring_Config'!$C:$C,10),0),"False,0")</f>
        <v>0</v>
      </c>
      <c r="AI1004" cm="1">
        <f t="array" ref="AI1004">IF(TRUE,"True," &amp; IF(_xlfn.XLOOKUP("Service_Insecure_Match",'Scoring_Config'!$A:$A,'Scoring_Config'!$D:$D,"Yes")="Yes",_xlfn.XLOOKUP("Service_Insecure_Match",'Scoring_Config'!$A:$A,'Scoring_Config'!$C:$C,5),0),"False,0")</f>
        <v>0</v>
      </c>
      <c r="AJ1004" cm="1">
        <f t="array" ref="AJ1004">IF(FALSE,"True," &amp; IF(_xlfn.XLOOKUP("Risky_Inbound",'Scoring_Config'!$A:$A,'Scoring_Config'!$D:$D,"Yes")="Yes",_xlfn.XLOOKUP("Risky_Inbound",'Scoring_Config'!$A:$A,'Scoring_Config'!$C:$C,50),0),"False,0")</f>
        <v>0</v>
      </c>
      <c r="AK1004" cm="1">
        <f t="array" ref="AK1004">IF(FALSE,"True," &amp; IF(_xlfn.XLOOKUP("Risky_Outbound",'Scoring_Config'!$A:$A,'Scoring_Config'!$D:$D,"Yes")="Yes",_xlfn.XLOOKUP("Risky_Outbound",'Scoring_Config'!$A:$A,'Scoring_Config'!$C:$C,25),0),"False,0")</f>
        <v>0</v>
      </c>
      <c r="AL1004" t="s">
        <v>6700</v>
      </c>
      <c r="AM1004" cm="1">
        <f t="array" ref="AM100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04" t="s">
        <v>6697</v>
      </c>
      <c r="AO1004" t="s">
        <v>6697</v>
      </c>
      <c r="AP1004" t="s">
        <v>6697</v>
      </c>
      <c r="AQ1004" cm="1">
        <f t="array" ref="AQ1004">IF(FALSE,"True," &amp; IF(_xlfn.XLOOKUP("Service_IsAny",'Scoring_Config'!$A:$A,'Scoring_Config'!$D:$D,"Yes")="Yes",_xlfn.XLOOKUP("Service_IsAny",'Scoring_Config'!$A:$A,'Scoring_Config'!$C:$C,0),0),"False,0")</f>
        <v>0</v>
      </c>
      <c r="AR1004">
        <v>40</v>
      </c>
      <c r="AS1004" cm="1">
        <f t="array" ref="AS1004">IF(FALSE,"True," &amp; IF(_xlfn.XLOOKUP("Service_RangeGt1000",'Scoring_Config'!$A:$A,'Scoring_Config'!$D:$D,"Yes")="Yes",_xlfn.XLOOKUP("Service_RangeGt1000",'Scoring_Config'!$A:$A,'Scoring_Config'!$C:$C,0),0),"False,0")</f>
        <v>0</v>
      </c>
      <c r="AT1004" cm="1">
        <f t="array" ref="AT1004">IF(TRUE,"True," &amp; IF(_xlfn.XLOOKUP("App_IsAny",'Scoring_Config'!$A:$A,'Scoring_Config'!$D:$D,"Yes")="Yes",_xlfn.XLOOKUP("App_IsAny",'Scoring_Config'!$A:$A,'Scoring_Config'!$C:$C,0),0),"False,0")</f>
        <v>0</v>
      </c>
      <c r="AU1004">
        <v>65535</v>
      </c>
      <c r="AV1004" cm="1">
        <f t="array" ref="AV1004">IF(TRUE,"True," &amp; IF(_xlfn.XLOOKUP("App_RangeGt1000",'Scoring_Config'!$A:$A,'Scoring_Config'!$D:$D,"Yes")="Yes",_xlfn.XLOOKUP("App_RangeGt1000",'Scoring_Config'!$A:$A,'Scoring_Config'!$C:$C,0),0),"False,0")</f>
        <v>0</v>
      </c>
      <c r="AW1004" cm="1">
        <f t="array" ref="AW1004">IF(FALSE,"True," &amp; IF(_xlfn.XLOOKUP("Action_IsDenyOrDrop",'Scoring_Config'!$A:$A,'Scoring_Config'!$D:$D,"Yes")="Yes",_xlfn.XLOOKUP("Action_IsDenyOrDrop",'Scoring_Config'!$A:$A,'Scoring_Config'!$C:$C,0),0),"False,0")</f>
        <v>0</v>
      </c>
      <c r="AX1004" cm="1">
        <f t="array" ref="AX1004">IF(LEFT(AW1004,4)="True",0,(IF(LEFT(Y1004,4)="True",IF(_xlfn.XLOOKUP("Src_IsAny",'Scoring_Config'!$A:$A,'Scoring_Config'!$D:$D,"Yes")="Yes",_xlfn.XLOOKUP("Src_IsAny",'Scoring_Config'!$A:$A,'Scoring_Config'!$C:$C,10),0),0)+IF(LEFT(Z1004,4)="True",IF(_xlfn.XLOOKUP("Src_CIDR_Le_16",'Scoring_Config'!$A:$A,'Scoring_Config'!$D:$D,"Yes")="Yes",_xlfn.XLOOKUP("Src_CIDR_Le_16",'Scoring_Config'!$A:$A,'Scoring_Config'!$C:$C,10),0),0)+IF(LEFT(AA1004,4)="True",IF(_xlfn.XLOOKUP("Src_CIDR_17_22",'Scoring_Config'!$A:$A,'Scoring_Config'!$D:$D,"Yes")="Yes",_xlfn.XLOOKUP("Src_CIDR_17_22",'Scoring_Config'!$A:$A,'Scoring_Config'!$C:$C,5),0),0)+IF(LEFT(AB1004,4)="True",IF(_xlfn.XLOOKUP("Dst_IsAny",'Scoring_Config'!$A:$A,'Scoring_Config'!$D:$D,"Yes")="Yes",_xlfn.XLOOKUP("Dst_IsAny",'Scoring_Config'!$A:$A,'Scoring_Config'!$C:$C,10),0),0)+IF(LEFT(AC1004,4)="True",IF(_xlfn.XLOOKUP("Dst_CIDR_Le_16",'Scoring_Config'!$A:$A,'Scoring_Config'!$D:$D,"Yes")="Yes",_xlfn.XLOOKUP("Dst_CIDR_Le_16",'Scoring_Config'!$A:$A,'Scoring_Config'!$C:$C,10),0),0)+IF(LEFT(AD1004,4)="True",IF(_xlfn.XLOOKUP("Dst_CIDR_17_22",'Scoring_Config'!$A:$A,'Scoring_Config'!$D:$D,"Yes")="Yes",_xlfn.XLOOKUP("Dst_CIDR_17_22",'Scoring_Config'!$A:$A,'Scoring_Config'!$C:$C,5),0),0)+IF(LEFT(AE1004,4)="True",IF(_xlfn.XLOOKUP("SrcZone_IsAny",'Scoring_Config'!$A:$A,'Scoring_Config'!$D:$D,"Yes")="Yes",_xlfn.XLOOKUP("SrcZone_IsAny",'Scoring_Config'!$A:$A,'Scoring_Config'!$C:$C,10),0),0)+IF(LEFT(AF1004,4)="True",IF(_xlfn.XLOOKUP("DstZone_IsAny",'Scoring_Config'!$A:$A,'Scoring_Config'!$D:$D,"Yes")="Yes",_xlfn.XLOOKUP("DstZone_IsAny",'Scoring_Config'!$A:$A,'Scoring_Config'!$C:$C,10),0),0)+IF(LEFT(AG1004,4)="True",IF(_xlfn.XLOOKUP("Service_Any_OR_RangeGt1000",'Scoring_Config'!$A:$A,'Scoring_Config'!$D:$D,"Yes")="Yes",_xlfn.XLOOKUP("Service_Any_OR_RangeGt1000",'Scoring_Config'!$A:$A,'Scoring_Config'!$C:$C,10),0),0)+IF(LEFT(AH1004,4)="True",IF(_xlfn.XLOOKUP("App_Any_OR_RangeGt1000",'Scoring_Config'!$A:$A,'Scoring_Config'!$D:$D,"Yes")="Yes",_xlfn.XLOOKUP("App_Any_OR_RangeGt1000",'Scoring_Config'!$A:$A,'Scoring_Config'!$C:$C,10),0),0)+IF(LEFT(AI1004,4)="True",IF(_xlfn.XLOOKUP("Service_Insecure_Match",'Scoring_Config'!$A:$A,'Scoring_Config'!$D:$D,"Yes")="Yes",_xlfn.XLOOKUP("Service_Insecure_Match",'Scoring_Config'!$A:$A,'Scoring_Config'!$C:$C,5),0),0)+IF(LEFT(AJ1004,4)="True",IF(_xlfn.XLOOKUP("Risky_Inbound",'Scoring_Config'!$A:$A,'Scoring_Config'!$D:$D,"Yes")="Yes",_xlfn.XLOOKUP("Risky_Inbound",'Scoring_Config'!$A:$A,'Scoring_Config'!$C:$C,50),0),0)+IF(LEFT(AK1004,4)="True",IF(_xlfn.XLOOKUP("Risky_Outbound",'Scoring_Config'!$A:$A,'Scoring_Config'!$D:$D,"Yes")="Yes",_xlfn.XLOOKUP("Risky_Outbound",'Scoring_Config'!$A:$A,'Scoring_Config'!$C:$C,25),0),0)+IF(LEFT(AZ1004,4)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1004,FIND(",",AL1004)+1,100)),0)+IF(LEFT(AM1004,4)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1004,FIND(",",AN1004)+1,100)),0)+IF(_xlfn.XLOOKUP("Profile_Scoring",'Scoring_Config'!$A:$A,'Scoring_Config'!$D:$D,"Yes")="Yes",VALUE(MID(AO1004,FIND(",",AO1004)+1,100)),0)+IF(_xlfn.XLOOKUP("Options_Scoring",'Scoring_Config'!$A:$A,'Scoring_Config'!$D:$D,"Yes")="Yes",VALUE(MID(AP1004,FIND(",",AP1004)+1,100)),0)))</f>
        <v>0</v>
      </c>
      <c r="AY1004" t="s">
        <v>6706</v>
      </c>
      <c r="AZ1004" cm="1">
        <f t="array" ref="AZ1004">IF(TRUE,"True," &amp; IF(_xlfn.XLOOKUP("Migrate_Insecure",'Scoring_Config'!$A:$A,'Scoring_Config'!$D:$D,"Yes")="Yes",_xlfn.XLOOKUP("Migrate_Insecure",'Scoring_Config'!$A:$A,'Scoring_Config'!$C:$C,10),0),"False,0")</f>
        <v>0</v>
      </c>
    </row>
    <row r="1005" spans="1:52">
      <c r="A1005" t="s">
        <v>1979</v>
      </c>
      <c r="B1005" t="s">
        <v>2978</v>
      </c>
      <c r="C1005" t="s">
        <v>3542</v>
      </c>
      <c r="D1005" t="s">
        <v>3545</v>
      </c>
      <c r="E1005" t="s">
        <v>3563</v>
      </c>
      <c r="F1005" t="s">
        <v>3943</v>
      </c>
      <c r="G1005" t="s">
        <v>565</v>
      </c>
      <c r="H1005" t="s">
        <v>174</v>
      </c>
      <c r="I1005" t="s">
        <v>4118</v>
      </c>
      <c r="J1005" t="s">
        <v>905</v>
      </c>
      <c r="K1005" t="s">
        <v>1908</v>
      </c>
      <c r="L1005" t="s">
        <v>1327</v>
      </c>
      <c r="M1005" t="s">
        <v>1974</v>
      </c>
      <c r="N1005" t="s">
        <v>4315</v>
      </c>
      <c r="O1005" t="s">
        <v>4319</v>
      </c>
      <c r="P1005" t="s">
        <v>4321</v>
      </c>
      <c r="Q1005" t="s">
        <v>5032</v>
      </c>
      <c r="R1005" t="s">
        <v>5439</v>
      </c>
      <c r="S1005" t="s">
        <v>4324</v>
      </c>
      <c r="T1005" t="s">
        <v>5792</v>
      </c>
      <c r="U1005" t="s">
        <v>6445</v>
      </c>
      <c r="Y1005" cm="1">
        <f t="array" ref="Y1005">IF(FALSE,"True," &amp; IF(_xlfn.XLOOKUP("Src_IsAny",'Scoring_Config'!$A:$A,'Scoring_Config'!$D:$D,"Yes")="Yes",_xlfn.XLOOKUP("Src_IsAny",'Scoring_Config'!$A:$A,'Scoring_Config'!$C:$C,10),0),"False,0")</f>
        <v>0</v>
      </c>
      <c r="Z1005" cm="1">
        <f t="array" ref="Z1005">IF(FALSE,"True," &amp; IF(_xlfn.XLOOKUP("Src_CIDR_Le_16",'Scoring_Config'!$A:$A,'Scoring_Config'!$D:$D,"Yes")="Yes",_xlfn.XLOOKUP("Src_CIDR_Le_16",'Scoring_Config'!$A:$A,'Scoring_Config'!$C:$C,10),0),"False,0")</f>
        <v>0</v>
      </c>
      <c r="AA1005" cm="1">
        <f t="array" ref="AA1005">IF(FALSE,"True," &amp; IF(_xlfn.XLOOKUP("Src_CIDR_17_22",'Scoring_Config'!$A:$A,'Scoring_Config'!$D:$D,"Yes")="Yes",_xlfn.XLOOKUP("Src_CIDR_17_22",'Scoring_Config'!$A:$A,'Scoring_Config'!$C:$C,5),0),"False,0")</f>
        <v>0</v>
      </c>
      <c r="AB1005" cm="1">
        <f t="array" ref="AB1005">IF(FALSE,"True," &amp; IF(_xlfn.XLOOKUP("Dst_IsAny",'Scoring_Config'!$A:$A,'Scoring_Config'!$D:$D,"Yes")="Yes",_xlfn.XLOOKUP("Dst_IsAny",'Scoring_Config'!$A:$A,'Scoring_Config'!$C:$C,10),0),"False,0")</f>
        <v>0</v>
      </c>
      <c r="AC1005" cm="1">
        <f t="array" ref="AC1005">IF(TRUE,"True," &amp; IF(_xlfn.XLOOKUP("Dst_CIDR_Le_16",'Scoring_Config'!$A:$A,'Scoring_Config'!$D:$D,"Yes")="Yes",_xlfn.XLOOKUP("Dst_CIDR_Le_16",'Scoring_Config'!$A:$A,'Scoring_Config'!$C:$C,10),0),"False,0")</f>
        <v>0</v>
      </c>
      <c r="AD1005" cm="1">
        <f t="array" ref="AD1005">IF(FALSE,"True," &amp; IF(_xlfn.XLOOKUP("Dst_CIDR_17_22",'Scoring_Config'!$A:$A,'Scoring_Config'!$D:$D,"Yes")="Yes",_xlfn.XLOOKUP("Dst_CIDR_17_22",'Scoring_Config'!$A:$A,'Scoring_Config'!$C:$C,5),0),"False,0")</f>
        <v>0</v>
      </c>
      <c r="AE1005" cm="1">
        <f t="array" ref="AE1005">IF(FALSE,"True," &amp; IF(_xlfn.XLOOKUP("SrcZone_IsAny",'Scoring_Config'!$A:$A,'Scoring_Config'!$D:$D,"Yes")="Yes",_xlfn.XLOOKUP("SrcZone_IsAny",'Scoring_Config'!$A:$A,'Scoring_Config'!$C:$C,10),0),"False,0")</f>
        <v>0</v>
      </c>
      <c r="AF1005" cm="1">
        <f t="array" ref="AF1005">IF(FALSE,"True," &amp; IF(_xlfn.XLOOKUP("DstZone_IsAny",'Scoring_Config'!$A:$A,'Scoring_Config'!$D:$D,"Yes")="Yes",_xlfn.XLOOKUP("DstZone_IsAny",'Scoring_Config'!$A:$A,'Scoring_Config'!$C:$C,10),0),"False,0")</f>
        <v>0</v>
      </c>
      <c r="AG1005" cm="1">
        <f t="array" ref="AG100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05" cm="1">
        <f t="array" ref="AH1005">IF(FALSE,"True," &amp; IF(_xlfn.XLOOKUP("App_Any_OR_RangeGt1000",'Scoring_Config'!$A:$A,'Scoring_Config'!$D:$D,"Yes")="Yes",_xlfn.XLOOKUP("App_Any_OR_RangeGt1000",'Scoring_Config'!$A:$A,'Scoring_Config'!$C:$C,10),0),"False,0")</f>
        <v>0</v>
      </c>
      <c r="AI1005" cm="1">
        <f t="array" ref="AI1005">IF(FALSE,"True," &amp; IF(_xlfn.XLOOKUP("Service_Insecure_Match",'Scoring_Config'!$A:$A,'Scoring_Config'!$D:$D,"Yes")="Yes",_xlfn.XLOOKUP("Service_Insecure_Match",'Scoring_Config'!$A:$A,'Scoring_Config'!$C:$C,5),0),"False,0")</f>
        <v>0</v>
      </c>
      <c r="AJ1005" cm="1">
        <f t="array" ref="AJ1005">IF(FALSE,"True," &amp; IF(_xlfn.XLOOKUP("Risky_Inbound",'Scoring_Config'!$A:$A,'Scoring_Config'!$D:$D,"Yes")="Yes",_xlfn.XLOOKUP("Risky_Inbound",'Scoring_Config'!$A:$A,'Scoring_Config'!$C:$C,50),0),"False,0")</f>
        <v>0</v>
      </c>
      <c r="AK1005" cm="1">
        <f t="array" ref="AK1005">IF(FALSE,"True," &amp; IF(_xlfn.XLOOKUP("Risky_Outbound",'Scoring_Config'!$A:$A,'Scoring_Config'!$D:$D,"Yes")="Yes",_xlfn.XLOOKUP("Risky_Outbound",'Scoring_Config'!$A:$A,'Scoring_Config'!$C:$C,25),0),"False,0")</f>
        <v>0</v>
      </c>
      <c r="AL1005" t="s">
        <v>6700</v>
      </c>
      <c r="AM1005" cm="1">
        <f t="array" ref="AM100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05" t="s">
        <v>6697</v>
      </c>
      <c r="AO1005" t="s">
        <v>6697</v>
      </c>
      <c r="AP1005" t="s">
        <v>6697</v>
      </c>
      <c r="AQ1005" cm="1">
        <f t="array" ref="AQ1005">IF(FALSE,"True," &amp; IF(_xlfn.XLOOKUP("Service_IsAny",'Scoring_Config'!$A:$A,'Scoring_Config'!$D:$D,"Yes")="Yes",_xlfn.XLOOKUP("Service_IsAny",'Scoring_Config'!$A:$A,'Scoring_Config'!$C:$C,0),0),"False,0")</f>
        <v>0</v>
      </c>
      <c r="AR1005">
        <v>0</v>
      </c>
      <c r="AS1005" cm="1">
        <f t="array" ref="AS1005">IF(FALSE,"True," &amp; IF(_xlfn.XLOOKUP("Service_RangeGt1000",'Scoring_Config'!$A:$A,'Scoring_Config'!$D:$D,"Yes")="Yes",_xlfn.XLOOKUP("Service_RangeGt1000",'Scoring_Config'!$A:$A,'Scoring_Config'!$C:$C,0),0),"False,0")</f>
        <v>0</v>
      </c>
      <c r="AT1005" cm="1">
        <f t="array" ref="AT1005">IF(FALSE,"True," &amp; IF(_xlfn.XLOOKUP("App_IsAny",'Scoring_Config'!$A:$A,'Scoring_Config'!$D:$D,"Yes")="Yes",_xlfn.XLOOKUP("App_IsAny",'Scoring_Config'!$A:$A,'Scoring_Config'!$C:$C,0),0),"False,0")</f>
        <v>0</v>
      </c>
      <c r="AU1005">
        <v>114</v>
      </c>
      <c r="AV1005" cm="1">
        <f t="array" ref="AV1005">IF(FALSE,"True," &amp; IF(_xlfn.XLOOKUP("App_RangeGt1000",'Scoring_Config'!$A:$A,'Scoring_Config'!$D:$D,"Yes")="Yes",_xlfn.XLOOKUP("App_RangeGt1000",'Scoring_Config'!$A:$A,'Scoring_Config'!$C:$C,0),0),"False,0")</f>
        <v>0</v>
      </c>
      <c r="AW1005" cm="1">
        <f t="array" ref="AW1005">IF(FALSE,"True," &amp; IF(_xlfn.XLOOKUP("Action_IsDenyOrDrop",'Scoring_Config'!$A:$A,'Scoring_Config'!$D:$D,"Yes")="Yes",_xlfn.XLOOKUP("Action_IsDenyOrDrop",'Scoring_Config'!$A:$A,'Scoring_Config'!$C:$C,0),0),"False,0")</f>
        <v>0</v>
      </c>
      <c r="AX1005" cm="1">
        <f t="array" ref="AX1005">IF(LEFT(AW1005,4)="True",0,(IF(LEFT(Y1005,4)="True",IF(_xlfn.XLOOKUP("Src_IsAny",'Scoring_Config'!$A:$A,'Scoring_Config'!$D:$D,"Yes")="Yes",_xlfn.XLOOKUP("Src_IsAny",'Scoring_Config'!$A:$A,'Scoring_Config'!$C:$C,10),0),0)+IF(LEFT(Z1005,4)="True",IF(_xlfn.XLOOKUP("Src_CIDR_Le_16",'Scoring_Config'!$A:$A,'Scoring_Config'!$D:$D,"Yes")="Yes",_xlfn.XLOOKUP("Src_CIDR_Le_16",'Scoring_Config'!$A:$A,'Scoring_Config'!$C:$C,10),0),0)+IF(LEFT(AA1005,4)="True",IF(_xlfn.XLOOKUP("Src_CIDR_17_22",'Scoring_Config'!$A:$A,'Scoring_Config'!$D:$D,"Yes")="Yes",_xlfn.XLOOKUP("Src_CIDR_17_22",'Scoring_Config'!$A:$A,'Scoring_Config'!$C:$C,5),0),0)+IF(LEFT(AB1005,4)="True",IF(_xlfn.XLOOKUP("Dst_IsAny",'Scoring_Config'!$A:$A,'Scoring_Config'!$D:$D,"Yes")="Yes",_xlfn.XLOOKUP("Dst_IsAny",'Scoring_Config'!$A:$A,'Scoring_Config'!$C:$C,10),0),0)+IF(LEFT(AC1005,4)="True",IF(_xlfn.XLOOKUP("Dst_CIDR_Le_16",'Scoring_Config'!$A:$A,'Scoring_Config'!$D:$D,"Yes")="Yes",_xlfn.XLOOKUP("Dst_CIDR_Le_16",'Scoring_Config'!$A:$A,'Scoring_Config'!$C:$C,10),0),0)+IF(LEFT(AD1005,4)="True",IF(_xlfn.XLOOKUP("Dst_CIDR_17_22",'Scoring_Config'!$A:$A,'Scoring_Config'!$D:$D,"Yes")="Yes",_xlfn.XLOOKUP("Dst_CIDR_17_22",'Scoring_Config'!$A:$A,'Scoring_Config'!$C:$C,5),0),0)+IF(LEFT(AE1005,4)="True",IF(_xlfn.XLOOKUP("SrcZone_IsAny",'Scoring_Config'!$A:$A,'Scoring_Config'!$D:$D,"Yes")="Yes",_xlfn.XLOOKUP("SrcZone_IsAny",'Scoring_Config'!$A:$A,'Scoring_Config'!$C:$C,10),0),0)+IF(LEFT(AF1005,4)="True",IF(_xlfn.XLOOKUP("DstZone_IsAny",'Scoring_Config'!$A:$A,'Scoring_Config'!$D:$D,"Yes")="Yes",_xlfn.XLOOKUP("DstZone_IsAny",'Scoring_Config'!$A:$A,'Scoring_Config'!$C:$C,10),0),0)+IF(LEFT(AG1005,4)="True",IF(_xlfn.XLOOKUP("Service_Any_OR_RangeGt1000",'Scoring_Config'!$A:$A,'Scoring_Config'!$D:$D,"Yes")="Yes",_xlfn.XLOOKUP("Service_Any_OR_RangeGt1000",'Scoring_Config'!$A:$A,'Scoring_Config'!$C:$C,10),0),0)+IF(LEFT(AH1005,4)="True",IF(_xlfn.XLOOKUP("App_Any_OR_RangeGt1000",'Scoring_Config'!$A:$A,'Scoring_Config'!$D:$D,"Yes")="Yes",_xlfn.XLOOKUP("App_Any_OR_RangeGt1000",'Scoring_Config'!$A:$A,'Scoring_Config'!$C:$C,10),0),0)+IF(LEFT(AI1005,4)="True",IF(_xlfn.XLOOKUP("Service_Insecure_Match",'Scoring_Config'!$A:$A,'Scoring_Config'!$D:$D,"Yes")="Yes",_xlfn.XLOOKUP("Service_Insecure_Match",'Scoring_Config'!$A:$A,'Scoring_Config'!$C:$C,5),0),0)+IF(LEFT(AJ1005,4)="True",IF(_xlfn.XLOOKUP("Risky_Inbound",'Scoring_Config'!$A:$A,'Scoring_Config'!$D:$D,"Yes")="Yes",_xlfn.XLOOKUP("Risky_Inbound",'Scoring_Config'!$A:$A,'Scoring_Config'!$C:$C,50),0),0)+IF(LEFT(AK1005,4)="True",IF(_xlfn.XLOOKUP("Risky_Outbound",'Scoring_Config'!$A:$A,'Scoring_Config'!$D:$D,"Yes")="Yes",_xlfn.XLOOKUP("Risky_Outbound",'Scoring_Config'!$A:$A,'Scoring_Config'!$C:$C,25),0),0)+IF(LEFT(AZ1005,4)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1005,FIND(",",AL1005)+1,100)),0)+IF(LEFT(AM1005,4)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1005,FIND(",",AN1005)+1,100)),0)+IF(_xlfn.XLOOKUP("Profile_Scoring",'Scoring_Config'!$A:$A,'Scoring_Config'!$D:$D,"Yes")="Yes",VALUE(MID(AO1005,FIND(",",AO1005)+1,100)),0)+IF(_xlfn.XLOOKUP("Options_Scoring",'Scoring_Config'!$A:$A,'Scoring_Config'!$D:$D,"Yes")="Yes",VALUE(MID(AP1005,FIND(",",AP1005)+1,100)),0)))</f>
        <v>0</v>
      </c>
      <c r="AZ1005" cm="1">
        <f t="array" ref="AZ1005">IF(FALSE,"True," &amp; IF(_xlfn.XLOOKUP("Migrate_Insecure",'Scoring_Config'!$A:$A,'Scoring_Config'!$D:$D,"Yes")="Yes",_xlfn.XLOOKUP("Migrate_Insecure",'Scoring_Config'!$A:$A,'Scoring_Config'!$C:$C,10),0),"False,0")</f>
        <v>0</v>
      </c>
    </row>
    <row r="1006" spans="1:52">
      <c r="A1006" t="s">
        <v>1979</v>
      </c>
      <c r="B1006" t="s">
        <v>31</v>
      </c>
      <c r="C1006" t="s">
        <v>3542</v>
      </c>
      <c r="D1006" t="s">
        <v>3545</v>
      </c>
      <c r="E1006" t="s">
        <v>3563</v>
      </c>
      <c r="F1006" t="s">
        <v>3943</v>
      </c>
      <c r="G1006" t="s">
        <v>565</v>
      </c>
      <c r="H1006" t="s">
        <v>174</v>
      </c>
      <c r="I1006" t="s">
        <v>4118</v>
      </c>
      <c r="J1006" t="s">
        <v>905</v>
      </c>
      <c r="K1006" t="s">
        <v>174</v>
      </c>
      <c r="L1006" t="s">
        <v>1376</v>
      </c>
      <c r="M1006" t="s">
        <v>1974</v>
      </c>
      <c r="N1006" t="s">
        <v>4315</v>
      </c>
      <c r="O1006" t="s">
        <v>4319</v>
      </c>
      <c r="P1006" t="s">
        <v>4321</v>
      </c>
      <c r="Q1006" t="s">
        <v>5032</v>
      </c>
      <c r="R1006" t="s">
        <v>5468</v>
      </c>
      <c r="S1006" t="s">
        <v>5477</v>
      </c>
      <c r="T1006" t="s">
        <v>5792</v>
      </c>
      <c r="U1006" t="s">
        <v>6446</v>
      </c>
      <c r="Y1006" cm="1">
        <f t="array" ref="Y1006">IF(FALSE,"True," &amp; IF(_xlfn.XLOOKUP("Src_IsAny",'Scoring_Config'!$A:$A,'Scoring_Config'!$D:$D,"Yes")="Yes",_xlfn.XLOOKUP("Src_IsAny",'Scoring_Config'!$A:$A,'Scoring_Config'!$C:$C,10),0),"False,0")</f>
        <v>0</v>
      </c>
      <c r="Z1006" cm="1">
        <f t="array" ref="Z1006">IF(FALSE,"True," &amp; IF(_xlfn.XLOOKUP("Src_CIDR_Le_16",'Scoring_Config'!$A:$A,'Scoring_Config'!$D:$D,"Yes")="Yes",_xlfn.XLOOKUP("Src_CIDR_Le_16",'Scoring_Config'!$A:$A,'Scoring_Config'!$C:$C,10),0),"False,0")</f>
        <v>0</v>
      </c>
      <c r="AA1006" cm="1">
        <f t="array" ref="AA1006">IF(FALSE,"True," &amp; IF(_xlfn.XLOOKUP("Src_CIDR_17_22",'Scoring_Config'!$A:$A,'Scoring_Config'!$D:$D,"Yes")="Yes",_xlfn.XLOOKUP("Src_CIDR_17_22",'Scoring_Config'!$A:$A,'Scoring_Config'!$C:$C,5),0),"False,0")</f>
        <v>0</v>
      </c>
      <c r="AB1006" cm="1">
        <f t="array" ref="AB1006">IF(FALSE,"True," &amp; IF(_xlfn.XLOOKUP("Dst_IsAny",'Scoring_Config'!$A:$A,'Scoring_Config'!$D:$D,"Yes")="Yes",_xlfn.XLOOKUP("Dst_IsAny",'Scoring_Config'!$A:$A,'Scoring_Config'!$C:$C,10),0),"False,0")</f>
        <v>0</v>
      </c>
      <c r="AC1006" cm="1">
        <f t="array" ref="AC1006">IF(TRUE,"True," &amp; IF(_xlfn.XLOOKUP("Dst_CIDR_Le_16",'Scoring_Config'!$A:$A,'Scoring_Config'!$D:$D,"Yes")="Yes",_xlfn.XLOOKUP("Dst_CIDR_Le_16",'Scoring_Config'!$A:$A,'Scoring_Config'!$C:$C,10),0),"False,0")</f>
        <v>0</v>
      </c>
      <c r="AD1006" cm="1">
        <f t="array" ref="AD1006">IF(FALSE,"True," &amp; IF(_xlfn.XLOOKUP("Dst_CIDR_17_22",'Scoring_Config'!$A:$A,'Scoring_Config'!$D:$D,"Yes")="Yes",_xlfn.XLOOKUP("Dst_CIDR_17_22",'Scoring_Config'!$A:$A,'Scoring_Config'!$C:$C,5),0),"False,0")</f>
        <v>0</v>
      </c>
      <c r="AE1006" cm="1">
        <f t="array" ref="AE1006">IF(FALSE,"True," &amp; IF(_xlfn.XLOOKUP("SrcZone_IsAny",'Scoring_Config'!$A:$A,'Scoring_Config'!$D:$D,"Yes")="Yes",_xlfn.XLOOKUP("SrcZone_IsAny",'Scoring_Config'!$A:$A,'Scoring_Config'!$C:$C,10),0),"False,0")</f>
        <v>0</v>
      </c>
      <c r="AF1006" cm="1">
        <f t="array" ref="AF1006">IF(FALSE,"True," &amp; IF(_xlfn.XLOOKUP("DstZone_IsAny",'Scoring_Config'!$A:$A,'Scoring_Config'!$D:$D,"Yes")="Yes",_xlfn.XLOOKUP("DstZone_IsAny",'Scoring_Config'!$A:$A,'Scoring_Config'!$C:$C,10),0),"False,0")</f>
        <v>0</v>
      </c>
      <c r="AG1006" cm="1">
        <f t="array" ref="AG1006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006" cm="1">
        <f t="array" ref="AH1006">IF(TRUE,"True," &amp; IF(_xlfn.XLOOKUP("App_Any_OR_RangeGt1000",'Scoring_Config'!$A:$A,'Scoring_Config'!$D:$D,"Yes")="Yes",_xlfn.XLOOKUP("App_Any_OR_RangeGt1000",'Scoring_Config'!$A:$A,'Scoring_Config'!$C:$C,10),0),"False,0")</f>
        <v>0</v>
      </c>
      <c r="AI1006" cm="1">
        <f t="array" ref="AI1006">IF(TRUE,"True," &amp; IF(_xlfn.XLOOKUP("Service_Insecure_Match",'Scoring_Config'!$A:$A,'Scoring_Config'!$D:$D,"Yes")="Yes",_xlfn.XLOOKUP("Service_Insecure_Match",'Scoring_Config'!$A:$A,'Scoring_Config'!$C:$C,5),0),"False,0")</f>
        <v>0</v>
      </c>
      <c r="AJ1006" cm="1">
        <f t="array" ref="AJ1006">IF(FALSE,"True," &amp; IF(_xlfn.XLOOKUP("Risky_Inbound",'Scoring_Config'!$A:$A,'Scoring_Config'!$D:$D,"Yes")="Yes",_xlfn.XLOOKUP("Risky_Inbound",'Scoring_Config'!$A:$A,'Scoring_Config'!$C:$C,50),0),"False,0")</f>
        <v>0</v>
      </c>
      <c r="AK1006" cm="1">
        <f t="array" ref="AK1006">IF(FALSE,"True," &amp; IF(_xlfn.XLOOKUP("Risky_Outbound",'Scoring_Config'!$A:$A,'Scoring_Config'!$D:$D,"Yes")="Yes",_xlfn.XLOOKUP("Risky_Outbound",'Scoring_Config'!$A:$A,'Scoring_Config'!$C:$C,25),0),"False,0")</f>
        <v>0</v>
      </c>
      <c r="AL1006" t="s">
        <v>6700</v>
      </c>
      <c r="AM1006" cm="1">
        <f t="array" ref="AM100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06" t="s">
        <v>6697</v>
      </c>
      <c r="AO1006" t="s">
        <v>6697</v>
      </c>
      <c r="AP1006" t="s">
        <v>6697</v>
      </c>
      <c r="AQ1006" cm="1">
        <f t="array" ref="AQ1006">IF(FALSE,"True," &amp; IF(_xlfn.XLOOKUP("Service_IsAny",'Scoring_Config'!$A:$A,'Scoring_Config'!$D:$D,"Yes")="Yes",_xlfn.XLOOKUP("Service_IsAny",'Scoring_Config'!$A:$A,'Scoring_Config'!$C:$C,0),0),"False,0")</f>
        <v>0</v>
      </c>
      <c r="AR1006">
        <v>5047</v>
      </c>
      <c r="AS1006" cm="1">
        <f t="array" ref="AS1006">IF(TRUE,"True," &amp; IF(_xlfn.XLOOKUP("Service_RangeGt1000",'Scoring_Config'!$A:$A,'Scoring_Config'!$D:$D,"Yes")="Yes",_xlfn.XLOOKUP("Service_RangeGt1000",'Scoring_Config'!$A:$A,'Scoring_Config'!$C:$C,0),0),"False,0")</f>
        <v>0</v>
      </c>
      <c r="AT1006" cm="1">
        <f t="array" ref="AT1006">IF(TRUE,"True," &amp; IF(_xlfn.XLOOKUP("App_IsAny",'Scoring_Config'!$A:$A,'Scoring_Config'!$D:$D,"Yes")="Yes",_xlfn.XLOOKUP("App_IsAny",'Scoring_Config'!$A:$A,'Scoring_Config'!$C:$C,0),0),"False,0")</f>
        <v>0</v>
      </c>
      <c r="AU1006">
        <v>65535</v>
      </c>
      <c r="AV1006" cm="1">
        <f t="array" ref="AV1006">IF(TRUE,"True," &amp; IF(_xlfn.XLOOKUP("App_RangeGt1000",'Scoring_Config'!$A:$A,'Scoring_Config'!$D:$D,"Yes")="Yes",_xlfn.XLOOKUP("App_RangeGt1000",'Scoring_Config'!$A:$A,'Scoring_Config'!$C:$C,0),0),"False,0")</f>
        <v>0</v>
      </c>
      <c r="AW1006" cm="1">
        <f t="array" ref="AW1006">IF(FALSE,"True," &amp; IF(_xlfn.XLOOKUP("Action_IsDenyOrDrop",'Scoring_Config'!$A:$A,'Scoring_Config'!$D:$D,"Yes")="Yes",_xlfn.XLOOKUP("Action_IsDenyOrDrop",'Scoring_Config'!$A:$A,'Scoring_Config'!$C:$C,0),0),"False,0")</f>
        <v>0</v>
      </c>
      <c r="AX1006" cm="1">
        <f t="array" ref="AX1006">IF(LEFT(AW1006,4)="True",0,(IF(LEFT(Y1006,4)="True",IF(_xlfn.XLOOKUP("Src_IsAny",'Scoring_Config'!$A:$A,'Scoring_Config'!$D:$D,"Yes")="Yes",_xlfn.XLOOKUP("Src_IsAny",'Scoring_Config'!$A:$A,'Scoring_Config'!$C:$C,10),0),0)+IF(LEFT(Z1006,4)="True",IF(_xlfn.XLOOKUP("Src_CIDR_Le_16",'Scoring_Config'!$A:$A,'Scoring_Config'!$D:$D,"Yes")="Yes",_xlfn.XLOOKUP("Src_CIDR_Le_16",'Scoring_Config'!$A:$A,'Scoring_Config'!$C:$C,10),0),0)+IF(LEFT(AA1006,4)="True",IF(_xlfn.XLOOKUP("Src_CIDR_17_22",'Scoring_Config'!$A:$A,'Scoring_Config'!$D:$D,"Yes")="Yes",_xlfn.XLOOKUP("Src_CIDR_17_22",'Scoring_Config'!$A:$A,'Scoring_Config'!$C:$C,5),0),0)+IF(LEFT(AB1006,4)="True",IF(_xlfn.XLOOKUP("Dst_IsAny",'Scoring_Config'!$A:$A,'Scoring_Config'!$D:$D,"Yes")="Yes",_xlfn.XLOOKUP("Dst_IsAny",'Scoring_Config'!$A:$A,'Scoring_Config'!$C:$C,10),0),0)+IF(LEFT(AC1006,4)="True",IF(_xlfn.XLOOKUP("Dst_CIDR_Le_16",'Scoring_Config'!$A:$A,'Scoring_Config'!$D:$D,"Yes")="Yes",_xlfn.XLOOKUP("Dst_CIDR_Le_16",'Scoring_Config'!$A:$A,'Scoring_Config'!$C:$C,10),0),0)+IF(LEFT(AD1006,4)="True",IF(_xlfn.XLOOKUP("Dst_CIDR_17_22",'Scoring_Config'!$A:$A,'Scoring_Config'!$D:$D,"Yes")="Yes",_xlfn.XLOOKUP("Dst_CIDR_17_22",'Scoring_Config'!$A:$A,'Scoring_Config'!$C:$C,5),0),0)+IF(LEFT(AE1006,4)="True",IF(_xlfn.XLOOKUP("SrcZone_IsAny",'Scoring_Config'!$A:$A,'Scoring_Config'!$D:$D,"Yes")="Yes",_xlfn.XLOOKUP("SrcZone_IsAny",'Scoring_Config'!$A:$A,'Scoring_Config'!$C:$C,10),0),0)+IF(LEFT(AF1006,4)="True",IF(_xlfn.XLOOKUP("DstZone_IsAny",'Scoring_Config'!$A:$A,'Scoring_Config'!$D:$D,"Yes")="Yes",_xlfn.XLOOKUP("DstZone_IsAny",'Scoring_Config'!$A:$A,'Scoring_Config'!$C:$C,10),0),0)+IF(LEFT(AG1006,4)="True",IF(_xlfn.XLOOKUP("Service_Any_OR_RangeGt1000",'Scoring_Config'!$A:$A,'Scoring_Config'!$D:$D,"Yes")="Yes",_xlfn.XLOOKUP("Service_Any_OR_RangeGt1000",'Scoring_Config'!$A:$A,'Scoring_Config'!$C:$C,10),0),0)+IF(LEFT(AH1006,4)="True",IF(_xlfn.XLOOKUP("App_Any_OR_RangeGt1000",'Scoring_Config'!$A:$A,'Scoring_Config'!$D:$D,"Yes")="Yes",_xlfn.XLOOKUP("App_Any_OR_RangeGt1000",'Scoring_Config'!$A:$A,'Scoring_Config'!$C:$C,10),0),0)+IF(LEFT(AI1006,4)="True",IF(_xlfn.XLOOKUP("Service_Insecure_Match",'Scoring_Config'!$A:$A,'Scoring_Config'!$D:$D,"Yes")="Yes",_xlfn.XLOOKUP("Service_Insecure_Match",'Scoring_Config'!$A:$A,'Scoring_Config'!$C:$C,5),0),0)+IF(LEFT(AJ1006,4)="True",IF(_xlfn.XLOOKUP("Risky_Inbound",'Scoring_Config'!$A:$A,'Scoring_Config'!$D:$D,"Yes")="Yes",_xlfn.XLOOKUP("Risky_Inbound",'Scoring_Config'!$A:$A,'Scoring_Config'!$C:$C,50),0),0)+IF(LEFT(AK1006,4)="True",IF(_xlfn.XLOOKUP("Risky_Outbound",'Scoring_Config'!$A:$A,'Scoring_Config'!$D:$D,"Yes")="Yes",_xlfn.XLOOKUP("Risky_Outbound",'Scoring_Config'!$A:$A,'Scoring_Config'!$C:$C,25),0),0)+IF(LEFT(AZ1006,4)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1006,FIND(",",AL1006)+1,100)),0)+IF(LEFT(AM1006,4)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1006,FIND(",",AN1006)+1,100)),0)+IF(_xlfn.XLOOKUP("Profile_Scoring",'Scoring_Config'!$A:$A,'Scoring_Config'!$D:$D,"Yes")="Yes",VALUE(MID(AO1006,FIND(",",AO1006)+1,100)),0)+IF(_xlfn.XLOOKUP("Options_Scoring",'Scoring_Config'!$A:$A,'Scoring_Config'!$D:$D,"Yes")="Yes",VALUE(MID(AP1006,FIND(",",AP1006)+1,100)),0)))</f>
        <v>0</v>
      </c>
      <c r="AY1006" t="s">
        <v>6706</v>
      </c>
      <c r="AZ1006" cm="1">
        <f t="array" ref="AZ1006">IF(TRUE,"True," &amp; IF(_xlfn.XLOOKUP("Migrate_Insecure",'Scoring_Config'!$A:$A,'Scoring_Config'!$D:$D,"Yes")="Yes",_xlfn.XLOOKUP("Migrate_Insecure",'Scoring_Config'!$A:$A,'Scoring_Config'!$C:$C,10),0),"False,0")</f>
        <v>0</v>
      </c>
    </row>
    <row r="1007" spans="1:52">
      <c r="A1007" t="s">
        <v>1979</v>
      </c>
      <c r="B1007" t="s">
        <v>2979</v>
      </c>
      <c r="C1007" t="s">
        <v>3542</v>
      </c>
      <c r="D1007" t="s">
        <v>3545</v>
      </c>
      <c r="E1007" t="s">
        <v>3563</v>
      </c>
      <c r="F1007" t="s">
        <v>3943</v>
      </c>
      <c r="G1007" t="s">
        <v>565</v>
      </c>
      <c r="H1007" t="s">
        <v>174</v>
      </c>
      <c r="I1007" t="s">
        <v>4244</v>
      </c>
      <c r="J1007" t="s">
        <v>905</v>
      </c>
      <c r="K1007" t="s">
        <v>1909</v>
      </c>
      <c r="L1007" t="s">
        <v>1327</v>
      </c>
      <c r="M1007" t="s">
        <v>1974</v>
      </c>
      <c r="N1007" t="s">
        <v>4315</v>
      </c>
      <c r="O1007" t="s">
        <v>4319</v>
      </c>
      <c r="P1007" t="s">
        <v>4323</v>
      </c>
      <c r="Q1007" t="s">
        <v>5032</v>
      </c>
      <c r="R1007" t="s">
        <v>5439</v>
      </c>
      <c r="S1007" t="s">
        <v>4324</v>
      </c>
      <c r="T1007" t="s">
        <v>5792</v>
      </c>
      <c r="U1007" t="s">
        <v>6447</v>
      </c>
      <c r="Y1007" cm="1">
        <f t="array" ref="Y1007">IF(FALSE,"True," &amp; IF(_xlfn.XLOOKUP("Src_IsAny",'Scoring_Config'!$A:$A,'Scoring_Config'!$D:$D,"Yes")="Yes",_xlfn.XLOOKUP("Src_IsAny",'Scoring_Config'!$A:$A,'Scoring_Config'!$C:$C,10),0),"False,0")</f>
        <v>0</v>
      </c>
      <c r="Z1007" cm="1">
        <f t="array" ref="Z1007">IF(FALSE,"True," &amp; IF(_xlfn.XLOOKUP("Src_CIDR_Le_16",'Scoring_Config'!$A:$A,'Scoring_Config'!$D:$D,"Yes")="Yes",_xlfn.XLOOKUP("Src_CIDR_Le_16",'Scoring_Config'!$A:$A,'Scoring_Config'!$C:$C,10),0),"False,0")</f>
        <v>0</v>
      </c>
      <c r="AA1007" cm="1">
        <f t="array" ref="AA1007">IF(FALSE,"True," &amp; IF(_xlfn.XLOOKUP("Src_CIDR_17_22",'Scoring_Config'!$A:$A,'Scoring_Config'!$D:$D,"Yes")="Yes",_xlfn.XLOOKUP("Src_CIDR_17_22",'Scoring_Config'!$A:$A,'Scoring_Config'!$C:$C,5),0),"False,0")</f>
        <v>0</v>
      </c>
      <c r="AB1007" cm="1">
        <f t="array" ref="AB1007">IF(FALSE,"True," &amp; IF(_xlfn.XLOOKUP("Dst_IsAny",'Scoring_Config'!$A:$A,'Scoring_Config'!$D:$D,"Yes")="Yes",_xlfn.XLOOKUP("Dst_IsAny",'Scoring_Config'!$A:$A,'Scoring_Config'!$C:$C,10),0),"False,0")</f>
        <v>0</v>
      </c>
      <c r="AC1007" cm="1">
        <f t="array" ref="AC1007">IF(TRUE,"True," &amp; IF(_xlfn.XLOOKUP("Dst_CIDR_Le_16",'Scoring_Config'!$A:$A,'Scoring_Config'!$D:$D,"Yes")="Yes",_xlfn.XLOOKUP("Dst_CIDR_Le_16",'Scoring_Config'!$A:$A,'Scoring_Config'!$C:$C,10),0),"False,0")</f>
        <v>0</v>
      </c>
      <c r="AD1007" cm="1">
        <f t="array" ref="AD1007">IF(FALSE,"True," &amp; IF(_xlfn.XLOOKUP("Dst_CIDR_17_22",'Scoring_Config'!$A:$A,'Scoring_Config'!$D:$D,"Yes")="Yes",_xlfn.XLOOKUP("Dst_CIDR_17_22",'Scoring_Config'!$A:$A,'Scoring_Config'!$C:$C,5),0),"False,0")</f>
        <v>0</v>
      </c>
      <c r="AE1007" cm="1">
        <f t="array" ref="AE1007">IF(FALSE,"True," &amp; IF(_xlfn.XLOOKUP("SrcZone_IsAny",'Scoring_Config'!$A:$A,'Scoring_Config'!$D:$D,"Yes")="Yes",_xlfn.XLOOKUP("SrcZone_IsAny",'Scoring_Config'!$A:$A,'Scoring_Config'!$C:$C,10),0),"False,0")</f>
        <v>0</v>
      </c>
      <c r="AF1007" cm="1">
        <f t="array" ref="AF1007">IF(FALSE,"True," &amp; IF(_xlfn.XLOOKUP("DstZone_IsAny",'Scoring_Config'!$A:$A,'Scoring_Config'!$D:$D,"Yes")="Yes",_xlfn.XLOOKUP("DstZone_IsAny",'Scoring_Config'!$A:$A,'Scoring_Config'!$C:$C,10),0),"False,0")</f>
        <v>0</v>
      </c>
      <c r="AG1007" cm="1">
        <f t="array" ref="AG100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07" cm="1">
        <f t="array" ref="AH1007">IF(FALSE,"True," &amp; IF(_xlfn.XLOOKUP("App_Any_OR_RangeGt1000",'Scoring_Config'!$A:$A,'Scoring_Config'!$D:$D,"Yes")="Yes",_xlfn.XLOOKUP("App_Any_OR_RangeGt1000",'Scoring_Config'!$A:$A,'Scoring_Config'!$C:$C,10),0),"False,0")</f>
        <v>0</v>
      </c>
      <c r="AI1007" cm="1">
        <f t="array" ref="AI1007">IF(FALSE,"True," &amp; IF(_xlfn.XLOOKUP("Service_Insecure_Match",'Scoring_Config'!$A:$A,'Scoring_Config'!$D:$D,"Yes")="Yes",_xlfn.XLOOKUP("Service_Insecure_Match",'Scoring_Config'!$A:$A,'Scoring_Config'!$C:$C,5),0),"False,0")</f>
        <v>0</v>
      </c>
      <c r="AJ1007" cm="1">
        <f t="array" ref="AJ1007">IF(FALSE,"True," &amp; IF(_xlfn.XLOOKUP("Risky_Inbound",'Scoring_Config'!$A:$A,'Scoring_Config'!$D:$D,"Yes")="Yes",_xlfn.XLOOKUP("Risky_Inbound",'Scoring_Config'!$A:$A,'Scoring_Config'!$C:$C,50),0),"False,0")</f>
        <v>0</v>
      </c>
      <c r="AK1007" cm="1">
        <f t="array" ref="AK1007">IF(FALSE,"True," &amp; IF(_xlfn.XLOOKUP("Risky_Outbound",'Scoring_Config'!$A:$A,'Scoring_Config'!$D:$D,"Yes")="Yes",_xlfn.XLOOKUP("Risky_Outbound",'Scoring_Config'!$A:$A,'Scoring_Config'!$C:$C,25),0),"False,0")</f>
        <v>0</v>
      </c>
      <c r="AL1007" t="s">
        <v>6699</v>
      </c>
      <c r="AM1007" cm="1">
        <f t="array" ref="AM100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07" t="s">
        <v>6697</v>
      </c>
      <c r="AO1007" t="s">
        <v>6697</v>
      </c>
      <c r="AP1007" t="s">
        <v>6697</v>
      </c>
      <c r="AQ1007" cm="1">
        <f t="array" ref="AQ1007">IF(FALSE,"True," &amp; IF(_xlfn.XLOOKUP("Service_IsAny",'Scoring_Config'!$A:$A,'Scoring_Config'!$D:$D,"Yes")="Yes",_xlfn.XLOOKUP("Service_IsAny",'Scoring_Config'!$A:$A,'Scoring_Config'!$C:$C,0),0),"False,0")</f>
        <v>0</v>
      </c>
      <c r="AR1007">
        <v>0</v>
      </c>
      <c r="AS1007" cm="1">
        <f t="array" ref="AS1007">IF(FALSE,"True," &amp; IF(_xlfn.XLOOKUP("Service_RangeGt1000",'Scoring_Config'!$A:$A,'Scoring_Config'!$D:$D,"Yes")="Yes",_xlfn.XLOOKUP("Service_RangeGt1000",'Scoring_Config'!$A:$A,'Scoring_Config'!$C:$C,0),0),"False,0")</f>
        <v>0</v>
      </c>
      <c r="AT1007" cm="1">
        <f t="array" ref="AT1007">IF(FALSE,"True," &amp; IF(_xlfn.XLOOKUP("App_IsAny",'Scoring_Config'!$A:$A,'Scoring_Config'!$D:$D,"Yes")="Yes",_xlfn.XLOOKUP("App_IsAny",'Scoring_Config'!$A:$A,'Scoring_Config'!$C:$C,0),0),"False,0")</f>
        <v>0</v>
      </c>
      <c r="AU1007">
        <v>101</v>
      </c>
      <c r="AV1007" cm="1">
        <f t="array" ref="AV1007">IF(FALSE,"True," &amp; IF(_xlfn.XLOOKUP("App_RangeGt1000",'Scoring_Config'!$A:$A,'Scoring_Config'!$D:$D,"Yes")="Yes",_xlfn.XLOOKUP("App_RangeGt1000",'Scoring_Config'!$A:$A,'Scoring_Config'!$C:$C,0),0),"False,0")</f>
        <v>0</v>
      </c>
      <c r="AW1007" cm="1">
        <f t="array" ref="AW1007">IF(FALSE,"True," &amp; IF(_xlfn.XLOOKUP("Action_IsDenyOrDrop",'Scoring_Config'!$A:$A,'Scoring_Config'!$D:$D,"Yes")="Yes",_xlfn.XLOOKUP("Action_IsDenyOrDrop",'Scoring_Config'!$A:$A,'Scoring_Config'!$C:$C,0),0),"False,0")</f>
        <v>0</v>
      </c>
      <c r="AX1007" cm="1">
        <f t="array" ref="AX1007">IF(LEFT(AW1007,4)="True",0,(IF(LEFT(Y1007,4)="True",IF(_xlfn.XLOOKUP("Src_IsAny",'Scoring_Config'!$A:$A,'Scoring_Config'!$D:$D,"Yes")="Yes",_xlfn.XLOOKUP("Src_IsAny",'Scoring_Config'!$A:$A,'Scoring_Config'!$C:$C,10),0),0)+IF(LEFT(Z1007,4)="True",IF(_xlfn.XLOOKUP("Src_CIDR_Le_16",'Scoring_Config'!$A:$A,'Scoring_Config'!$D:$D,"Yes")="Yes",_xlfn.XLOOKUP("Src_CIDR_Le_16",'Scoring_Config'!$A:$A,'Scoring_Config'!$C:$C,10),0),0)+IF(LEFT(AA1007,4)="True",IF(_xlfn.XLOOKUP("Src_CIDR_17_22",'Scoring_Config'!$A:$A,'Scoring_Config'!$D:$D,"Yes")="Yes",_xlfn.XLOOKUP("Src_CIDR_17_22",'Scoring_Config'!$A:$A,'Scoring_Config'!$C:$C,5),0),0)+IF(LEFT(AB1007,4)="True",IF(_xlfn.XLOOKUP("Dst_IsAny",'Scoring_Config'!$A:$A,'Scoring_Config'!$D:$D,"Yes")="Yes",_xlfn.XLOOKUP("Dst_IsAny",'Scoring_Config'!$A:$A,'Scoring_Config'!$C:$C,10),0),0)+IF(LEFT(AC1007,4)="True",IF(_xlfn.XLOOKUP("Dst_CIDR_Le_16",'Scoring_Config'!$A:$A,'Scoring_Config'!$D:$D,"Yes")="Yes",_xlfn.XLOOKUP("Dst_CIDR_Le_16",'Scoring_Config'!$A:$A,'Scoring_Config'!$C:$C,10),0),0)+IF(LEFT(AD1007,4)="True",IF(_xlfn.XLOOKUP("Dst_CIDR_17_22",'Scoring_Config'!$A:$A,'Scoring_Config'!$D:$D,"Yes")="Yes",_xlfn.XLOOKUP("Dst_CIDR_17_22",'Scoring_Config'!$A:$A,'Scoring_Config'!$C:$C,5),0),0)+IF(LEFT(AE1007,4)="True",IF(_xlfn.XLOOKUP("SrcZone_IsAny",'Scoring_Config'!$A:$A,'Scoring_Config'!$D:$D,"Yes")="Yes",_xlfn.XLOOKUP("SrcZone_IsAny",'Scoring_Config'!$A:$A,'Scoring_Config'!$C:$C,10),0),0)+IF(LEFT(AF1007,4)="True",IF(_xlfn.XLOOKUP("DstZone_IsAny",'Scoring_Config'!$A:$A,'Scoring_Config'!$D:$D,"Yes")="Yes",_xlfn.XLOOKUP("DstZone_IsAny",'Scoring_Config'!$A:$A,'Scoring_Config'!$C:$C,10),0),0)+IF(LEFT(AG1007,4)="True",IF(_xlfn.XLOOKUP("Service_Any_OR_RangeGt1000",'Scoring_Config'!$A:$A,'Scoring_Config'!$D:$D,"Yes")="Yes",_xlfn.XLOOKUP("Service_Any_OR_RangeGt1000",'Scoring_Config'!$A:$A,'Scoring_Config'!$C:$C,10),0),0)+IF(LEFT(AH1007,4)="True",IF(_xlfn.XLOOKUP("App_Any_OR_RangeGt1000",'Scoring_Config'!$A:$A,'Scoring_Config'!$D:$D,"Yes")="Yes",_xlfn.XLOOKUP("App_Any_OR_RangeGt1000",'Scoring_Config'!$A:$A,'Scoring_Config'!$C:$C,10),0),0)+IF(LEFT(AI1007,4)="True",IF(_xlfn.XLOOKUP("Service_Insecure_Match",'Scoring_Config'!$A:$A,'Scoring_Config'!$D:$D,"Yes")="Yes",_xlfn.XLOOKUP("Service_Insecure_Match",'Scoring_Config'!$A:$A,'Scoring_Config'!$C:$C,5),0),0)+IF(LEFT(AJ1007,4)="True",IF(_xlfn.XLOOKUP("Risky_Inbound",'Scoring_Config'!$A:$A,'Scoring_Config'!$D:$D,"Yes")="Yes",_xlfn.XLOOKUP("Risky_Inbound",'Scoring_Config'!$A:$A,'Scoring_Config'!$C:$C,50),0),0)+IF(LEFT(AK1007,4)="True",IF(_xlfn.XLOOKUP("Risky_Outbound",'Scoring_Config'!$A:$A,'Scoring_Config'!$D:$D,"Yes")="Yes",_xlfn.XLOOKUP("Risky_Outbound",'Scoring_Config'!$A:$A,'Scoring_Config'!$C:$C,25),0),0)+IF(LEFT(AZ1007,4)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1007,FIND(",",AL1007)+1,100)),0)+IF(LEFT(AM1007,4)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1007,FIND(",",AN1007)+1,100)),0)+IF(_xlfn.XLOOKUP("Profile_Scoring",'Scoring_Config'!$A:$A,'Scoring_Config'!$D:$D,"Yes")="Yes",VALUE(MID(AO1007,FIND(",",AO1007)+1,100)),0)+IF(_xlfn.XLOOKUP("Options_Scoring",'Scoring_Config'!$A:$A,'Scoring_Config'!$D:$D,"Yes")="Yes",VALUE(MID(AP1007,FIND(",",AP1007)+1,100)),0)))</f>
        <v>0</v>
      </c>
      <c r="AZ1007" cm="1">
        <f t="array" ref="AZ1007">IF(FALSE,"True," &amp; IF(_xlfn.XLOOKUP("Migrate_Insecure",'Scoring_Config'!$A:$A,'Scoring_Config'!$D:$D,"Yes")="Yes",_xlfn.XLOOKUP("Migrate_Insecure",'Scoring_Config'!$A:$A,'Scoring_Config'!$C:$C,10),0),"False,0")</f>
        <v>0</v>
      </c>
    </row>
    <row r="1008" spans="1:52">
      <c r="A1008" t="s">
        <v>1979</v>
      </c>
      <c r="B1008" t="s">
        <v>2980</v>
      </c>
      <c r="C1008" t="s">
        <v>3542</v>
      </c>
      <c r="D1008" t="s">
        <v>3545</v>
      </c>
      <c r="E1008" t="s">
        <v>3563</v>
      </c>
      <c r="F1008" t="s">
        <v>3943</v>
      </c>
      <c r="G1008" t="s">
        <v>565</v>
      </c>
      <c r="H1008" t="s">
        <v>174</v>
      </c>
      <c r="I1008" t="s">
        <v>4118</v>
      </c>
      <c r="J1008" t="s">
        <v>1134</v>
      </c>
      <c r="K1008" t="s">
        <v>174</v>
      </c>
      <c r="L1008" t="s">
        <v>1383</v>
      </c>
      <c r="M1008" t="s">
        <v>1974</v>
      </c>
      <c r="N1008" t="s">
        <v>4315</v>
      </c>
      <c r="O1008" t="s">
        <v>4319</v>
      </c>
      <c r="P1008" t="s">
        <v>4321</v>
      </c>
      <c r="Q1008" t="s">
        <v>5033</v>
      </c>
      <c r="R1008" t="s">
        <v>5458</v>
      </c>
      <c r="S1008" t="s">
        <v>5482</v>
      </c>
      <c r="T1008" t="s">
        <v>5792</v>
      </c>
      <c r="U1008" t="s">
        <v>6443</v>
      </c>
      <c r="Y1008" cm="1">
        <f t="array" ref="Y1008">IF(FALSE,"True," &amp; IF(_xlfn.XLOOKUP("Src_IsAny",'Scoring_Config'!$A:$A,'Scoring_Config'!$D:$D,"Yes")="Yes",_xlfn.XLOOKUP("Src_IsAny",'Scoring_Config'!$A:$A,'Scoring_Config'!$C:$C,10),0),"False,0")</f>
        <v>0</v>
      </c>
      <c r="Z1008" cm="1">
        <f t="array" ref="Z1008">IF(FALSE,"True," &amp; IF(_xlfn.XLOOKUP("Src_CIDR_Le_16",'Scoring_Config'!$A:$A,'Scoring_Config'!$D:$D,"Yes")="Yes",_xlfn.XLOOKUP("Src_CIDR_Le_16",'Scoring_Config'!$A:$A,'Scoring_Config'!$C:$C,10),0),"False,0")</f>
        <v>0</v>
      </c>
      <c r="AA1008" cm="1">
        <f t="array" ref="AA1008">IF(FALSE,"True," &amp; IF(_xlfn.XLOOKUP("Src_CIDR_17_22",'Scoring_Config'!$A:$A,'Scoring_Config'!$D:$D,"Yes")="Yes",_xlfn.XLOOKUP("Src_CIDR_17_22",'Scoring_Config'!$A:$A,'Scoring_Config'!$C:$C,5),0),"False,0")</f>
        <v>0</v>
      </c>
      <c r="AB1008" cm="1">
        <f t="array" ref="AB1008">IF(FALSE,"True," &amp; IF(_xlfn.XLOOKUP("Dst_IsAny",'Scoring_Config'!$A:$A,'Scoring_Config'!$D:$D,"Yes")="Yes",_xlfn.XLOOKUP("Dst_IsAny",'Scoring_Config'!$A:$A,'Scoring_Config'!$C:$C,10),0),"False,0")</f>
        <v>0</v>
      </c>
      <c r="AC1008" cm="1">
        <f t="array" ref="AC1008">IF(TRUE,"True," &amp; IF(_xlfn.XLOOKUP("Dst_CIDR_Le_16",'Scoring_Config'!$A:$A,'Scoring_Config'!$D:$D,"Yes")="Yes",_xlfn.XLOOKUP("Dst_CIDR_Le_16",'Scoring_Config'!$A:$A,'Scoring_Config'!$C:$C,10),0),"False,0")</f>
        <v>0</v>
      </c>
      <c r="AD1008" cm="1">
        <f t="array" ref="AD1008">IF(FALSE,"True," &amp; IF(_xlfn.XLOOKUP("Dst_CIDR_17_22",'Scoring_Config'!$A:$A,'Scoring_Config'!$D:$D,"Yes")="Yes",_xlfn.XLOOKUP("Dst_CIDR_17_22",'Scoring_Config'!$A:$A,'Scoring_Config'!$C:$C,5),0),"False,0")</f>
        <v>0</v>
      </c>
      <c r="AE1008" cm="1">
        <f t="array" ref="AE1008">IF(FALSE,"True," &amp; IF(_xlfn.XLOOKUP("SrcZone_IsAny",'Scoring_Config'!$A:$A,'Scoring_Config'!$D:$D,"Yes")="Yes",_xlfn.XLOOKUP("SrcZone_IsAny",'Scoring_Config'!$A:$A,'Scoring_Config'!$C:$C,10),0),"False,0")</f>
        <v>0</v>
      </c>
      <c r="AF1008" cm="1">
        <f t="array" ref="AF1008">IF(FALSE,"True," &amp; IF(_xlfn.XLOOKUP("DstZone_IsAny",'Scoring_Config'!$A:$A,'Scoring_Config'!$D:$D,"Yes")="Yes",_xlfn.XLOOKUP("DstZone_IsAny",'Scoring_Config'!$A:$A,'Scoring_Config'!$C:$C,10),0),"False,0")</f>
        <v>0</v>
      </c>
      <c r="AG1008" cm="1">
        <f t="array" ref="AG100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08" cm="1">
        <f t="array" ref="AH1008">IF(TRUE,"True," &amp; IF(_xlfn.XLOOKUP("App_Any_OR_RangeGt1000",'Scoring_Config'!$A:$A,'Scoring_Config'!$D:$D,"Yes")="Yes",_xlfn.XLOOKUP("App_Any_OR_RangeGt1000",'Scoring_Config'!$A:$A,'Scoring_Config'!$C:$C,10),0),"False,0")</f>
        <v>0</v>
      </c>
      <c r="AI1008" cm="1">
        <f t="array" ref="AI1008">IF(TRUE,"True," &amp; IF(_xlfn.XLOOKUP("Service_Insecure_Match",'Scoring_Config'!$A:$A,'Scoring_Config'!$D:$D,"Yes")="Yes",_xlfn.XLOOKUP("Service_Insecure_Match",'Scoring_Config'!$A:$A,'Scoring_Config'!$C:$C,5),0),"False,0")</f>
        <v>0</v>
      </c>
      <c r="AJ1008" cm="1">
        <f t="array" ref="AJ1008">IF(FALSE,"True," &amp; IF(_xlfn.XLOOKUP("Risky_Inbound",'Scoring_Config'!$A:$A,'Scoring_Config'!$D:$D,"Yes")="Yes",_xlfn.XLOOKUP("Risky_Inbound",'Scoring_Config'!$A:$A,'Scoring_Config'!$C:$C,50),0),"False,0")</f>
        <v>0</v>
      </c>
      <c r="AK1008" cm="1">
        <f t="array" ref="AK1008">IF(FALSE,"True," &amp; IF(_xlfn.XLOOKUP("Risky_Outbound",'Scoring_Config'!$A:$A,'Scoring_Config'!$D:$D,"Yes")="Yes",_xlfn.XLOOKUP("Risky_Outbound",'Scoring_Config'!$A:$A,'Scoring_Config'!$C:$C,25),0),"False,0")</f>
        <v>0</v>
      </c>
      <c r="AL1008" t="s">
        <v>6700</v>
      </c>
      <c r="AM1008" cm="1">
        <f t="array" ref="AM100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08" t="s">
        <v>6697</v>
      </c>
      <c r="AO1008" t="s">
        <v>6697</v>
      </c>
      <c r="AP1008" t="s">
        <v>6697</v>
      </c>
      <c r="AQ1008" cm="1">
        <f t="array" ref="AQ1008">IF(FALSE,"True," &amp; IF(_xlfn.XLOOKUP("Service_IsAny",'Scoring_Config'!$A:$A,'Scoring_Config'!$D:$D,"Yes")="Yes",_xlfn.XLOOKUP("Service_IsAny",'Scoring_Config'!$A:$A,'Scoring_Config'!$C:$C,0),0),"False,0")</f>
        <v>0</v>
      </c>
      <c r="AR1008">
        <v>218</v>
      </c>
      <c r="AS1008" cm="1">
        <f t="array" ref="AS1008">IF(FALSE,"True," &amp; IF(_xlfn.XLOOKUP("Service_RangeGt1000",'Scoring_Config'!$A:$A,'Scoring_Config'!$D:$D,"Yes")="Yes",_xlfn.XLOOKUP("Service_RangeGt1000",'Scoring_Config'!$A:$A,'Scoring_Config'!$C:$C,0),0),"False,0")</f>
        <v>0</v>
      </c>
      <c r="AT1008" cm="1">
        <f t="array" ref="AT1008">IF(TRUE,"True," &amp; IF(_xlfn.XLOOKUP("App_IsAny",'Scoring_Config'!$A:$A,'Scoring_Config'!$D:$D,"Yes")="Yes",_xlfn.XLOOKUP("App_IsAny",'Scoring_Config'!$A:$A,'Scoring_Config'!$C:$C,0),0),"False,0")</f>
        <v>0</v>
      </c>
      <c r="AU1008">
        <v>65535</v>
      </c>
      <c r="AV1008" cm="1">
        <f t="array" ref="AV1008">IF(TRUE,"True," &amp; IF(_xlfn.XLOOKUP("App_RangeGt1000",'Scoring_Config'!$A:$A,'Scoring_Config'!$D:$D,"Yes")="Yes",_xlfn.XLOOKUP("App_RangeGt1000",'Scoring_Config'!$A:$A,'Scoring_Config'!$C:$C,0),0),"False,0")</f>
        <v>0</v>
      </c>
      <c r="AW1008" cm="1">
        <f t="array" ref="AW1008">IF(FALSE,"True," &amp; IF(_xlfn.XLOOKUP("Action_IsDenyOrDrop",'Scoring_Config'!$A:$A,'Scoring_Config'!$D:$D,"Yes")="Yes",_xlfn.XLOOKUP("Action_IsDenyOrDrop",'Scoring_Config'!$A:$A,'Scoring_Config'!$C:$C,0),0),"False,0")</f>
        <v>0</v>
      </c>
      <c r="AX1008" cm="1">
        <f t="array" ref="AX1008">IF(LEFT(AW1008,4)="True",0,(IF(LEFT(Y1008,4)="True",IF(_xlfn.XLOOKUP("Src_IsAny",'Scoring_Config'!$A:$A,'Scoring_Config'!$D:$D,"Yes")="Yes",_xlfn.XLOOKUP("Src_IsAny",'Scoring_Config'!$A:$A,'Scoring_Config'!$C:$C,10),0),0)+IF(LEFT(Z1008,4)="True",IF(_xlfn.XLOOKUP("Src_CIDR_Le_16",'Scoring_Config'!$A:$A,'Scoring_Config'!$D:$D,"Yes")="Yes",_xlfn.XLOOKUP("Src_CIDR_Le_16",'Scoring_Config'!$A:$A,'Scoring_Config'!$C:$C,10),0),0)+IF(LEFT(AA1008,4)="True",IF(_xlfn.XLOOKUP("Src_CIDR_17_22",'Scoring_Config'!$A:$A,'Scoring_Config'!$D:$D,"Yes")="Yes",_xlfn.XLOOKUP("Src_CIDR_17_22",'Scoring_Config'!$A:$A,'Scoring_Config'!$C:$C,5),0),0)+IF(LEFT(AB1008,4)="True",IF(_xlfn.XLOOKUP("Dst_IsAny",'Scoring_Config'!$A:$A,'Scoring_Config'!$D:$D,"Yes")="Yes",_xlfn.XLOOKUP("Dst_IsAny",'Scoring_Config'!$A:$A,'Scoring_Config'!$C:$C,10),0),0)+IF(LEFT(AC1008,4)="True",IF(_xlfn.XLOOKUP("Dst_CIDR_Le_16",'Scoring_Config'!$A:$A,'Scoring_Config'!$D:$D,"Yes")="Yes",_xlfn.XLOOKUP("Dst_CIDR_Le_16",'Scoring_Config'!$A:$A,'Scoring_Config'!$C:$C,10),0),0)+IF(LEFT(AD1008,4)="True",IF(_xlfn.XLOOKUP("Dst_CIDR_17_22",'Scoring_Config'!$A:$A,'Scoring_Config'!$D:$D,"Yes")="Yes",_xlfn.XLOOKUP("Dst_CIDR_17_22",'Scoring_Config'!$A:$A,'Scoring_Config'!$C:$C,5),0),0)+IF(LEFT(AE1008,4)="True",IF(_xlfn.XLOOKUP("SrcZone_IsAny",'Scoring_Config'!$A:$A,'Scoring_Config'!$D:$D,"Yes")="Yes",_xlfn.XLOOKUP("SrcZone_IsAny",'Scoring_Config'!$A:$A,'Scoring_Config'!$C:$C,10),0),0)+IF(LEFT(AF1008,4)="True",IF(_xlfn.XLOOKUP("DstZone_IsAny",'Scoring_Config'!$A:$A,'Scoring_Config'!$D:$D,"Yes")="Yes",_xlfn.XLOOKUP("DstZone_IsAny",'Scoring_Config'!$A:$A,'Scoring_Config'!$C:$C,10),0),0)+IF(LEFT(AG1008,4)="True",IF(_xlfn.XLOOKUP("Service_Any_OR_RangeGt1000",'Scoring_Config'!$A:$A,'Scoring_Config'!$D:$D,"Yes")="Yes",_xlfn.XLOOKUP("Service_Any_OR_RangeGt1000",'Scoring_Config'!$A:$A,'Scoring_Config'!$C:$C,10),0),0)+IF(LEFT(AH1008,4)="True",IF(_xlfn.XLOOKUP("App_Any_OR_RangeGt1000",'Scoring_Config'!$A:$A,'Scoring_Config'!$D:$D,"Yes")="Yes",_xlfn.XLOOKUP("App_Any_OR_RangeGt1000",'Scoring_Config'!$A:$A,'Scoring_Config'!$C:$C,10),0),0)+IF(LEFT(AI1008,4)="True",IF(_xlfn.XLOOKUP("Service_Insecure_Match",'Scoring_Config'!$A:$A,'Scoring_Config'!$D:$D,"Yes")="Yes",_xlfn.XLOOKUP("Service_Insecure_Match",'Scoring_Config'!$A:$A,'Scoring_Config'!$C:$C,5),0),0)+IF(LEFT(AJ1008,4)="True",IF(_xlfn.XLOOKUP("Risky_Inbound",'Scoring_Config'!$A:$A,'Scoring_Config'!$D:$D,"Yes")="Yes",_xlfn.XLOOKUP("Risky_Inbound",'Scoring_Config'!$A:$A,'Scoring_Config'!$C:$C,50),0),0)+IF(LEFT(AK1008,4)="True",IF(_xlfn.XLOOKUP("Risky_Outbound",'Scoring_Config'!$A:$A,'Scoring_Config'!$D:$D,"Yes")="Yes",_xlfn.XLOOKUP("Risky_Outbound",'Scoring_Config'!$A:$A,'Scoring_Config'!$C:$C,25),0),0)+IF(LEFT(AZ1008,4)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1008,FIND(",",AL1008)+1,100)),0)+IF(LEFT(AM1008,4)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1008,FIND(",",AN1008)+1,100)),0)+IF(_xlfn.XLOOKUP("Profile_Scoring",'Scoring_Config'!$A:$A,'Scoring_Config'!$D:$D,"Yes")="Yes",VALUE(MID(AO1008,FIND(",",AO1008)+1,100)),0)+IF(_xlfn.XLOOKUP("Options_Scoring",'Scoring_Config'!$A:$A,'Scoring_Config'!$D:$D,"Yes")="Yes",VALUE(MID(AP1008,FIND(",",AP1008)+1,100)),0)))</f>
        <v>0</v>
      </c>
      <c r="AY1008" t="s">
        <v>6706</v>
      </c>
      <c r="AZ1008" cm="1">
        <f t="array" ref="AZ1008">IF(TRUE,"True," &amp; IF(_xlfn.XLOOKUP("Migrate_Insecure",'Scoring_Config'!$A:$A,'Scoring_Config'!$D:$D,"Yes")="Yes",_xlfn.XLOOKUP("Migrate_Insecure",'Scoring_Config'!$A:$A,'Scoring_Config'!$C:$C,10),0),"False,0")</f>
        <v>0</v>
      </c>
    </row>
    <row r="1009" spans="1:52">
      <c r="A1009" t="s">
        <v>1979</v>
      </c>
      <c r="B1009" t="s">
        <v>2981</v>
      </c>
      <c r="C1009" t="s">
        <v>3542</v>
      </c>
      <c r="D1009" t="s">
        <v>3545</v>
      </c>
      <c r="E1009" t="s">
        <v>3563</v>
      </c>
      <c r="F1009" t="s">
        <v>3943</v>
      </c>
      <c r="G1009" t="s">
        <v>565</v>
      </c>
      <c r="H1009" t="s">
        <v>174</v>
      </c>
      <c r="I1009" t="s">
        <v>4118</v>
      </c>
      <c r="J1009" t="s">
        <v>908</v>
      </c>
      <c r="K1009" t="s">
        <v>174</v>
      </c>
      <c r="L1009" t="s">
        <v>1377</v>
      </c>
      <c r="M1009" t="s">
        <v>1974</v>
      </c>
      <c r="N1009" t="s">
        <v>4315</v>
      </c>
      <c r="O1009" t="s">
        <v>4319</v>
      </c>
      <c r="P1009" t="s">
        <v>4323</v>
      </c>
      <c r="Q1009" t="s">
        <v>5034</v>
      </c>
      <c r="R1009" t="s">
        <v>5439</v>
      </c>
      <c r="S1009" t="s">
        <v>4324</v>
      </c>
      <c r="T1009" t="s">
        <v>5792</v>
      </c>
      <c r="U1009" t="s">
        <v>6448</v>
      </c>
      <c r="Y1009" cm="1">
        <f t="array" ref="Y1009">IF(FALSE,"True," &amp; IF(_xlfn.XLOOKUP("Src_IsAny",'Scoring_Config'!$A:$A,'Scoring_Config'!$D:$D,"Yes")="Yes",_xlfn.XLOOKUP("Src_IsAny",'Scoring_Config'!$A:$A,'Scoring_Config'!$C:$C,10),0),"False,0")</f>
        <v>0</v>
      </c>
      <c r="Z1009" cm="1">
        <f t="array" ref="Z1009">IF(FALSE,"True," &amp; IF(_xlfn.XLOOKUP("Src_CIDR_Le_16",'Scoring_Config'!$A:$A,'Scoring_Config'!$D:$D,"Yes")="Yes",_xlfn.XLOOKUP("Src_CIDR_Le_16",'Scoring_Config'!$A:$A,'Scoring_Config'!$C:$C,10),0),"False,0")</f>
        <v>0</v>
      </c>
      <c r="AA1009" cm="1">
        <f t="array" ref="AA1009">IF(FALSE,"True," &amp; IF(_xlfn.XLOOKUP("Src_CIDR_17_22",'Scoring_Config'!$A:$A,'Scoring_Config'!$D:$D,"Yes")="Yes",_xlfn.XLOOKUP("Src_CIDR_17_22",'Scoring_Config'!$A:$A,'Scoring_Config'!$C:$C,5),0),"False,0")</f>
        <v>0</v>
      </c>
      <c r="AB1009" cm="1">
        <f t="array" ref="AB1009">IF(FALSE,"True," &amp; IF(_xlfn.XLOOKUP("Dst_IsAny",'Scoring_Config'!$A:$A,'Scoring_Config'!$D:$D,"Yes")="Yes",_xlfn.XLOOKUP("Dst_IsAny",'Scoring_Config'!$A:$A,'Scoring_Config'!$C:$C,10),0),"False,0")</f>
        <v>0</v>
      </c>
      <c r="AC1009" cm="1">
        <f t="array" ref="AC1009">IF(FALSE,"True," &amp; IF(_xlfn.XLOOKUP("Dst_CIDR_Le_16",'Scoring_Config'!$A:$A,'Scoring_Config'!$D:$D,"Yes")="Yes",_xlfn.XLOOKUP("Dst_CIDR_Le_16",'Scoring_Config'!$A:$A,'Scoring_Config'!$C:$C,10),0),"False,0")</f>
        <v>0</v>
      </c>
      <c r="AD1009" cm="1">
        <f t="array" ref="AD1009">IF(TRUE,"True," &amp; IF(_xlfn.XLOOKUP("Dst_CIDR_17_22",'Scoring_Config'!$A:$A,'Scoring_Config'!$D:$D,"Yes")="Yes",_xlfn.XLOOKUP("Dst_CIDR_17_22",'Scoring_Config'!$A:$A,'Scoring_Config'!$C:$C,5),0),"False,0")</f>
        <v>0</v>
      </c>
      <c r="AE1009" cm="1">
        <f t="array" ref="AE1009">IF(FALSE,"True," &amp; IF(_xlfn.XLOOKUP("SrcZone_IsAny",'Scoring_Config'!$A:$A,'Scoring_Config'!$D:$D,"Yes")="Yes",_xlfn.XLOOKUP("SrcZone_IsAny",'Scoring_Config'!$A:$A,'Scoring_Config'!$C:$C,10),0),"False,0")</f>
        <v>0</v>
      </c>
      <c r="AF1009" cm="1">
        <f t="array" ref="AF1009">IF(FALSE,"True," &amp; IF(_xlfn.XLOOKUP("DstZone_IsAny",'Scoring_Config'!$A:$A,'Scoring_Config'!$D:$D,"Yes")="Yes",_xlfn.XLOOKUP("DstZone_IsAny",'Scoring_Config'!$A:$A,'Scoring_Config'!$C:$C,10),0),"False,0")</f>
        <v>0</v>
      </c>
      <c r="AG1009" cm="1">
        <f t="array" ref="AG100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09" cm="1">
        <f t="array" ref="AH1009">IF(TRUE,"True," &amp; IF(_xlfn.XLOOKUP("App_Any_OR_RangeGt1000",'Scoring_Config'!$A:$A,'Scoring_Config'!$D:$D,"Yes")="Yes",_xlfn.XLOOKUP("App_Any_OR_RangeGt1000",'Scoring_Config'!$A:$A,'Scoring_Config'!$C:$C,10),0),"False,0")</f>
        <v>0</v>
      </c>
      <c r="AI1009" cm="1">
        <f t="array" ref="AI1009">IF(TRUE,"True," &amp; IF(_xlfn.XLOOKUP("Service_Insecure_Match",'Scoring_Config'!$A:$A,'Scoring_Config'!$D:$D,"Yes")="Yes",_xlfn.XLOOKUP("Service_Insecure_Match",'Scoring_Config'!$A:$A,'Scoring_Config'!$C:$C,5),0),"False,0")</f>
        <v>0</v>
      </c>
      <c r="AJ1009" cm="1">
        <f t="array" ref="AJ1009">IF(FALSE,"True," &amp; IF(_xlfn.XLOOKUP("Risky_Inbound",'Scoring_Config'!$A:$A,'Scoring_Config'!$D:$D,"Yes")="Yes",_xlfn.XLOOKUP("Risky_Inbound",'Scoring_Config'!$A:$A,'Scoring_Config'!$C:$C,50),0),"False,0")</f>
        <v>0</v>
      </c>
      <c r="AK1009" cm="1">
        <f t="array" ref="AK1009">IF(FALSE,"True," &amp; IF(_xlfn.XLOOKUP("Risky_Outbound",'Scoring_Config'!$A:$A,'Scoring_Config'!$D:$D,"Yes")="Yes",_xlfn.XLOOKUP("Risky_Outbound",'Scoring_Config'!$A:$A,'Scoring_Config'!$C:$C,25),0),"False,0")</f>
        <v>0</v>
      </c>
      <c r="AL1009" t="s">
        <v>6699</v>
      </c>
      <c r="AM1009" cm="1">
        <f t="array" ref="AM100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09" t="s">
        <v>6697</v>
      </c>
      <c r="AO1009" t="s">
        <v>6697</v>
      </c>
      <c r="AP1009" t="s">
        <v>6697</v>
      </c>
      <c r="AQ1009" cm="1">
        <f t="array" ref="AQ1009">IF(FALSE,"True," &amp; IF(_xlfn.XLOOKUP("Service_IsAny",'Scoring_Config'!$A:$A,'Scoring_Config'!$D:$D,"Yes")="Yes",_xlfn.XLOOKUP("Service_IsAny",'Scoring_Config'!$A:$A,'Scoring_Config'!$C:$C,0),0),"False,0")</f>
        <v>0</v>
      </c>
      <c r="AR1009">
        <v>214</v>
      </c>
      <c r="AS1009" cm="1">
        <f t="array" ref="AS1009">IF(FALSE,"True," &amp; IF(_xlfn.XLOOKUP("Service_RangeGt1000",'Scoring_Config'!$A:$A,'Scoring_Config'!$D:$D,"Yes")="Yes",_xlfn.XLOOKUP("Service_RangeGt1000",'Scoring_Config'!$A:$A,'Scoring_Config'!$C:$C,0),0),"False,0")</f>
        <v>0</v>
      </c>
      <c r="AT1009" cm="1">
        <f t="array" ref="AT1009">IF(TRUE,"True," &amp; IF(_xlfn.XLOOKUP("App_IsAny",'Scoring_Config'!$A:$A,'Scoring_Config'!$D:$D,"Yes")="Yes",_xlfn.XLOOKUP("App_IsAny",'Scoring_Config'!$A:$A,'Scoring_Config'!$C:$C,0),0),"False,0")</f>
        <v>0</v>
      </c>
      <c r="AU1009">
        <v>65535</v>
      </c>
      <c r="AV1009" cm="1">
        <f t="array" ref="AV1009">IF(TRUE,"True," &amp; IF(_xlfn.XLOOKUP("App_RangeGt1000",'Scoring_Config'!$A:$A,'Scoring_Config'!$D:$D,"Yes")="Yes",_xlfn.XLOOKUP("App_RangeGt1000",'Scoring_Config'!$A:$A,'Scoring_Config'!$C:$C,0),0),"False,0")</f>
        <v>0</v>
      </c>
      <c r="AW1009" cm="1">
        <f t="array" ref="AW1009">IF(FALSE,"True," &amp; IF(_xlfn.XLOOKUP("Action_IsDenyOrDrop",'Scoring_Config'!$A:$A,'Scoring_Config'!$D:$D,"Yes")="Yes",_xlfn.XLOOKUP("Action_IsDenyOrDrop",'Scoring_Config'!$A:$A,'Scoring_Config'!$C:$C,0),0),"False,0")</f>
        <v>0</v>
      </c>
      <c r="AX1009" cm="1">
        <f t="array" ref="AX1009">IF(LEFT(AW1009,4)="True",0,(IF(LEFT(Y1009,4)="True",IF(_xlfn.XLOOKUP("Src_IsAny",'Scoring_Config'!$A:$A,'Scoring_Config'!$D:$D,"Yes")="Yes",_xlfn.XLOOKUP("Src_IsAny",'Scoring_Config'!$A:$A,'Scoring_Config'!$C:$C,10),0),0)+IF(LEFT(Z1009,4)="True",IF(_xlfn.XLOOKUP("Src_CIDR_Le_16",'Scoring_Config'!$A:$A,'Scoring_Config'!$D:$D,"Yes")="Yes",_xlfn.XLOOKUP("Src_CIDR_Le_16",'Scoring_Config'!$A:$A,'Scoring_Config'!$C:$C,10),0),0)+IF(LEFT(AA1009,4)="True",IF(_xlfn.XLOOKUP("Src_CIDR_17_22",'Scoring_Config'!$A:$A,'Scoring_Config'!$D:$D,"Yes")="Yes",_xlfn.XLOOKUP("Src_CIDR_17_22",'Scoring_Config'!$A:$A,'Scoring_Config'!$C:$C,5),0),0)+IF(LEFT(AB1009,4)="True",IF(_xlfn.XLOOKUP("Dst_IsAny",'Scoring_Config'!$A:$A,'Scoring_Config'!$D:$D,"Yes")="Yes",_xlfn.XLOOKUP("Dst_IsAny",'Scoring_Config'!$A:$A,'Scoring_Config'!$C:$C,10),0),0)+IF(LEFT(AC1009,4)="True",IF(_xlfn.XLOOKUP("Dst_CIDR_Le_16",'Scoring_Config'!$A:$A,'Scoring_Config'!$D:$D,"Yes")="Yes",_xlfn.XLOOKUP("Dst_CIDR_Le_16",'Scoring_Config'!$A:$A,'Scoring_Config'!$C:$C,10),0),0)+IF(LEFT(AD1009,4)="True",IF(_xlfn.XLOOKUP("Dst_CIDR_17_22",'Scoring_Config'!$A:$A,'Scoring_Config'!$D:$D,"Yes")="Yes",_xlfn.XLOOKUP("Dst_CIDR_17_22",'Scoring_Config'!$A:$A,'Scoring_Config'!$C:$C,5),0),0)+IF(LEFT(AE1009,4)="True",IF(_xlfn.XLOOKUP("SrcZone_IsAny",'Scoring_Config'!$A:$A,'Scoring_Config'!$D:$D,"Yes")="Yes",_xlfn.XLOOKUP("SrcZone_IsAny",'Scoring_Config'!$A:$A,'Scoring_Config'!$C:$C,10),0),0)+IF(LEFT(AF1009,4)="True",IF(_xlfn.XLOOKUP("DstZone_IsAny",'Scoring_Config'!$A:$A,'Scoring_Config'!$D:$D,"Yes")="Yes",_xlfn.XLOOKUP("DstZone_IsAny",'Scoring_Config'!$A:$A,'Scoring_Config'!$C:$C,10),0),0)+IF(LEFT(AG1009,4)="True",IF(_xlfn.XLOOKUP("Service_Any_OR_RangeGt1000",'Scoring_Config'!$A:$A,'Scoring_Config'!$D:$D,"Yes")="Yes",_xlfn.XLOOKUP("Service_Any_OR_RangeGt1000",'Scoring_Config'!$A:$A,'Scoring_Config'!$C:$C,10),0),0)+IF(LEFT(AH1009,4)="True",IF(_xlfn.XLOOKUP("App_Any_OR_RangeGt1000",'Scoring_Config'!$A:$A,'Scoring_Config'!$D:$D,"Yes")="Yes",_xlfn.XLOOKUP("App_Any_OR_RangeGt1000",'Scoring_Config'!$A:$A,'Scoring_Config'!$C:$C,10),0),0)+IF(LEFT(AI1009,4)="True",IF(_xlfn.XLOOKUP("Service_Insecure_Match",'Scoring_Config'!$A:$A,'Scoring_Config'!$D:$D,"Yes")="Yes",_xlfn.XLOOKUP("Service_Insecure_Match",'Scoring_Config'!$A:$A,'Scoring_Config'!$C:$C,5),0),0)+IF(LEFT(AJ1009,4)="True",IF(_xlfn.XLOOKUP("Risky_Inbound",'Scoring_Config'!$A:$A,'Scoring_Config'!$D:$D,"Yes")="Yes",_xlfn.XLOOKUP("Risky_Inbound",'Scoring_Config'!$A:$A,'Scoring_Config'!$C:$C,50),0),0)+IF(LEFT(AK1009,4)="True",IF(_xlfn.XLOOKUP("Risky_Outbound",'Scoring_Config'!$A:$A,'Scoring_Config'!$D:$D,"Yes")="Yes",_xlfn.XLOOKUP("Risky_Outbound",'Scoring_Config'!$A:$A,'Scoring_Config'!$C:$C,25),0),0)+IF(LEFT(AZ1009,4)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1009,FIND(",",AL1009)+1,100)),0)+IF(LEFT(AM1009,4)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1009,FIND(",",AN1009)+1,100)),0)+IF(_xlfn.XLOOKUP("Profile_Scoring",'Scoring_Config'!$A:$A,'Scoring_Config'!$D:$D,"Yes")="Yes",VALUE(MID(AO1009,FIND(",",AO1009)+1,100)),0)+IF(_xlfn.XLOOKUP("Options_Scoring",'Scoring_Config'!$A:$A,'Scoring_Config'!$D:$D,"Yes")="Yes",VALUE(MID(AP1009,FIND(",",AP1009)+1,100)),0)))</f>
        <v>0</v>
      </c>
      <c r="AY1009" t="s">
        <v>6706</v>
      </c>
      <c r="AZ1009" cm="1">
        <f t="array" ref="AZ1009">IF(TRUE,"True," &amp; IF(_xlfn.XLOOKUP("Migrate_Insecure",'Scoring_Config'!$A:$A,'Scoring_Config'!$D:$D,"Yes")="Yes",_xlfn.XLOOKUP("Migrate_Insecure",'Scoring_Config'!$A:$A,'Scoring_Config'!$C:$C,10),0),"False,0")</f>
        <v>0</v>
      </c>
    </row>
    <row r="1010" spans="1:52">
      <c r="A1010" t="s">
        <v>1979</v>
      </c>
      <c r="B1010" t="s">
        <v>2982</v>
      </c>
      <c r="C1010" t="s">
        <v>3542</v>
      </c>
      <c r="D1010" t="s">
        <v>3545</v>
      </c>
      <c r="E1010" t="s">
        <v>3563</v>
      </c>
      <c r="F1010" t="s">
        <v>3943</v>
      </c>
      <c r="G1010" t="s">
        <v>565</v>
      </c>
      <c r="H1010" t="s">
        <v>174</v>
      </c>
      <c r="I1010" t="s">
        <v>4118</v>
      </c>
      <c r="J1010" t="s">
        <v>909</v>
      </c>
      <c r="K1010" t="s">
        <v>174</v>
      </c>
      <c r="L1010" t="s">
        <v>1378</v>
      </c>
      <c r="M1010" t="s">
        <v>1974</v>
      </c>
      <c r="N1010" t="s">
        <v>4315</v>
      </c>
      <c r="O1010" t="s">
        <v>4319</v>
      </c>
      <c r="P1010" t="s">
        <v>4323</v>
      </c>
      <c r="Q1010" t="s">
        <v>5034</v>
      </c>
      <c r="R1010" t="s">
        <v>5439</v>
      </c>
      <c r="S1010" t="s">
        <v>4324</v>
      </c>
      <c r="T1010" t="s">
        <v>5792</v>
      </c>
      <c r="U1010" t="s">
        <v>6448</v>
      </c>
      <c r="Y1010" cm="1">
        <f t="array" ref="Y1010">IF(FALSE,"True," &amp; IF(_xlfn.XLOOKUP("Src_IsAny",'Scoring_Config'!$A:$A,'Scoring_Config'!$D:$D,"Yes")="Yes",_xlfn.XLOOKUP("Src_IsAny",'Scoring_Config'!$A:$A,'Scoring_Config'!$C:$C,10),0),"False,0")</f>
        <v>0</v>
      </c>
      <c r="Z1010" cm="1">
        <f t="array" ref="Z1010">IF(FALSE,"True," &amp; IF(_xlfn.XLOOKUP("Src_CIDR_Le_16",'Scoring_Config'!$A:$A,'Scoring_Config'!$D:$D,"Yes")="Yes",_xlfn.XLOOKUP("Src_CIDR_Le_16",'Scoring_Config'!$A:$A,'Scoring_Config'!$C:$C,10),0),"False,0")</f>
        <v>0</v>
      </c>
      <c r="AA1010" cm="1">
        <f t="array" ref="AA1010">IF(FALSE,"True," &amp; IF(_xlfn.XLOOKUP("Src_CIDR_17_22",'Scoring_Config'!$A:$A,'Scoring_Config'!$D:$D,"Yes")="Yes",_xlfn.XLOOKUP("Src_CIDR_17_22",'Scoring_Config'!$A:$A,'Scoring_Config'!$C:$C,5),0),"False,0")</f>
        <v>0</v>
      </c>
      <c r="AB1010" cm="1">
        <f t="array" ref="AB1010">IF(FALSE,"True," &amp; IF(_xlfn.XLOOKUP("Dst_IsAny",'Scoring_Config'!$A:$A,'Scoring_Config'!$D:$D,"Yes")="Yes",_xlfn.XLOOKUP("Dst_IsAny",'Scoring_Config'!$A:$A,'Scoring_Config'!$C:$C,10),0),"False,0")</f>
        <v>0</v>
      </c>
      <c r="AC1010" cm="1">
        <f t="array" ref="AC1010">IF(TRUE,"True," &amp; IF(_xlfn.XLOOKUP("Dst_CIDR_Le_16",'Scoring_Config'!$A:$A,'Scoring_Config'!$D:$D,"Yes")="Yes",_xlfn.XLOOKUP("Dst_CIDR_Le_16",'Scoring_Config'!$A:$A,'Scoring_Config'!$C:$C,10),0),"False,0")</f>
        <v>0</v>
      </c>
      <c r="AD1010" cm="1">
        <f t="array" ref="AD1010">IF(FALSE,"True," &amp; IF(_xlfn.XLOOKUP("Dst_CIDR_17_22",'Scoring_Config'!$A:$A,'Scoring_Config'!$D:$D,"Yes")="Yes",_xlfn.XLOOKUP("Dst_CIDR_17_22",'Scoring_Config'!$A:$A,'Scoring_Config'!$C:$C,5),0),"False,0")</f>
        <v>0</v>
      </c>
      <c r="AE1010" cm="1">
        <f t="array" ref="AE1010">IF(FALSE,"True," &amp; IF(_xlfn.XLOOKUP("SrcZone_IsAny",'Scoring_Config'!$A:$A,'Scoring_Config'!$D:$D,"Yes")="Yes",_xlfn.XLOOKUP("SrcZone_IsAny",'Scoring_Config'!$A:$A,'Scoring_Config'!$C:$C,10),0),"False,0")</f>
        <v>0</v>
      </c>
      <c r="AF1010" cm="1">
        <f t="array" ref="AF1010">IF(FALSE,"True," &amp; IF(_xlfn.XLOOKUP("DstZone_IsAny",'Scoring_Config'!$A:$A,'Scoring_Config'!$D:$D,"Yes")="Yes",_xlfn.XLOOKUP("DstZone_IsAny",'Scoring_Config'!$A:$A,'Scoring_Config'!$C:$C,10),0),"False,0")</f>
        <v>0</v>
      </c>
      <c r="AG1010" cm="1">
        <f t="array" ref="AG101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10" cm="1">
        <f t="array" ref="AH1010">IF(TRUE,"True," &amp; IF(_xlfn.XLOOKUP("App_Any_OR_RangeGt1000",'Scoring_Config'!$A:$A,'Scoring_Config'!$D:$D,"Yes")="Yes",_xlfn.XLOOKUP("App_Any_OR_RangeGt1000",'Scoring_Config'!$A:$A,'Scoring_Config'!$C:$C,10),0),"False,0")</f>
        <v>0</v>
      </c>
      <c r="AI1010" cm="1">
        <f t="array" ref="AI1010">IF(TRUE,"True," &amp; IF(_xlfn.XLOOKUP("Service_Insecure_Match",'Scoring_Config'!$A:$A,'Scoring_Config'!$D:$D,"Yes")="Yes",_xlfn.XLOOKUP("Service_Insecure_Match",'Scoring_Config'!$A:$A,'Scoring_Config'!$C:$C,5),0),"False,0")</f>
        <v>0</v>
      </c>
      <c r="AJ1010" cm="1">
        <f t="array" ref="AJ1010">IF(FALSE,"True," &amp; IF(_xlfn.XLOOKUP("Risky_Inbound",'Scoring_Config'!$A:$A,'Scoring_Config'!$D:$D,"Yes")="Yes",_xlfn.XLOOKUP("Risky_Inbound",'Scoring_Config'!$A:$A,'Scoring_Config'!$C:$C,50),0),"False,0")</f>
        <v>0</v>
      </c>
      <c r="AK1010" cm="1">
        <f t="array" ref="AK1010">IF(FALSE,"True," &amp; IF(_xlfn.XLOOKUP("Risky_Outbound",'Scoring_Config'!$A:$A,'Scoring_Config'!$D:$D,"Yes")="Yes",_xlfn.XLOOKUP("Risky_Outbound",'Scoring_Config'!$A:$A,'Scoring_Config'!$C:$C,25),0),"False,0")</f>
        <v>0</v>
      </c>
      <c r="AL1010" t="s">
        <v>6699</v>
      </c>
      <c r="AM1010" cm="1">
        <f t="array" ref="AM101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10" t="s">
        <v>6697</v>
      </c>
      <c r="AO1010" t="s">
        <v>6697</v>
      </c>
      <c r="AP1010" t="s">
        <v>6697</v>
      </c>
      <c r="AQ1010" cm="1">
        <f t="array" ref="AQ1010">IF(FALSE,"True," &amp; IF(_xlfn.XLOOKUP("Service_IsAny",'Scoring_Config'!$A:$A,'Scoring_Config'!$D:$D,"Yes")="Yes",_xlfn.XLOOKUP("Service_IsAny",'Scoring_Config'!$A:$A,'Scoring_Config'!$C:$C,0),0),"False,0")</f>
        <v>0</v>
      </c>
      <c r="AR1010">
        <v>173</v>
      </c>
      <c r="AS1010" cm="1">
        <f t="array" ref="AS1010">IF(FALSE,"True," &amp; IF(_xlfn.XLOOKUP("Service_RangeGt1000",'Scoring_Config'!$A:$A,'Scoring_Config'!$D:$D,"Yes")="Yes",_xlfn.XLOOKUP("Service_RangeGt1000",'Scoring_Config'!$A:$A,'Scoring_Config'!$C:$C,0),0),"False,0")</f>
        <v>0</v>
      </c>
      <c r="AT1010" cm="1">
        <f t="array" ref="AT1010">IF(TRUE,"True," &amp; IF(_xlfn.XLOOKUP("App_IsAny",'Scoring_Config'!$A:$A,'Scoring_Config'!$D:$D,"Yes")="Yes",_xlfn.XLOOKUP("App_IsAny",'Scoring_Config'!$A:$A,'Scoring_Config'!$C:$C,0),0),"False,0")</f>
        <v>0</v>
      </c>
      <c r="AU1010">
        <v>65535</v>
      </c>
      <c r="AV1010" cm="1">
        <f t="array" ref="AV1010">IF(TRUE,"True," &amp; IF(_xlfn.XLOOKUP("App_RangeGt1000",'Scoring_Config'!$A:$A,'Scoring_Config'!$D:$D,"Yes")="Yes",_xlfn.XLOOKUP("App_RangeGt1000",'Scoring_Config'!$A:$A,'Scoring_Config'!$C:$C,0),0),"False,0")</f>
        <v>0</v>
      </c>
      <c r="AW1010" cm="1">
        <f t="array" ref="AW1010">IF(FALSE,"True," &amp; IF(_xlfn.XLOOKUP("Action_IsDenyOrDrop",'Scoring_Config'!$A:$A,'Scoring_Config'!$D:$D,"Yes")="Yes",_xlfn.XLOOKUP("Action_IsDenyOrDrop",'Scoring_Config'!$A:$A,'Scoring_Config'!$C:$C,0),0),"False,0")</f>
        <v>0</v>
      </c>
      <c r="AX1010" cm="1">
        <f t="array" ref="AX1010">IF(LEFT(AW1010,4)="True",0,(IF(LEFT(Y1010,4)="True",IF(_xlfn.XLOOKUP("Src_IsAny",'Scoring_Config'!$A:$A,'Scoring_Config'!$D:$D,"Yes")="Yes",_xlfn.XLOOKUP("Src_IsAny",'Scoring_Config'!$A:$A,'Scoring_Config'!$C:$C,10),0),0)+IF(LEFT(Z1010,4)="True",IF(_xlfn.XLOOKUP("Src_CIDR_Le_16",'Scoring_Config'!$A:$A,'Scoring_Config'!$D:$D,"Yes")="Yes",_xlfn.XLOOKUP("Src_CIDR_Le_16",'Scoring_Config'!$A:$A,'Scoring_Config'!$C:$C,10),0),0)+IF(LEFT(AA1010,4)="True",IF(_xlfn.XLOOKUP("Src_CIDR_17_22",'Scoring_Config'!$A:$A,'Scoring_Config'!$D:$D,"Yes")="Yes",_xlfn.XLOOKUP("Src_CIDR_17_22",'Scoring_Config'!$A:$A,'Scoring_Config'!$C:$C,5),0),0)+IF(LEFT(AB1010,4)="True",IF(_xlfn.XLOOKUP("Dst_IsAny",'Scoring_Config'!$A:$A,'Scoring_Config'!$D:$D,"Yes")="Yes",_xlfn.XLOOKUP("Dst_IsAny",'Scoring_Config'!$A:$A,'Scoring_Config'!$C:$C,10),0),0)+IF(LEFT(AC1010,4)="True",IF(_xlfn.XLOOKUP("Dst_CIDR_Le_16",'Scoring_Config'!$A:$A,'Scoring_Config'!$D:$D,"Yes")="Yes",_xlfn.XLOOKUP("Dst_CIDR_Le_16",'Scoring_Config'!$A:$A,'Scoring_Config'!$C:$C,10),0),0)+IF(LEFT(AD1010,4)="True",IF(_xlfn.XLOOKUP("Dst_CIDR_17_22",'Scoring_Config'!$A:$A,'Scoring_Config'!$D:$D,"Yes")="Yes",_xlfn.XLOOKUP("Dst_CIDR_17_22",'Scoring_Config'!$A:$A,'Scoring_Config'!$C:$C,5),0),0)+IF(LEFT(AE1010,4)="True",IF(_xlfn.XLOOKUP("SrcZone_IsAny",'Scoring_Config'!$A:$A,'Scoring_Config'!$D:$D,"Yes")="Yes",_xlfn.XLOOKUP("SrcZone_IsAny",'Scoring_Config'!$A:$A,'Scoring_Config'!$C:$C,10),0),0)+IF(LEFT(AF1010,4)="True",IF(_xlfn.XLOOKUP("DstZone_IsAny",'Scoring_Config'!$A:$A,'Scoring_Config'!$D:$D,"Yes")="Yes",_xlfn.XLOOKUP("DstZone_IsAny",'Scoring_Config'!$A:$A,'Scoring_Config'!$C:$C,10),0),0)+IF(LEFT(AG1010,4)="True",IF(_xlfn.XLOOKUP("Service_Any_OR_RangeGt1000",'Scoring_Config'!$A:$A,'Scoring_Config'!$D:$D,"Yes")="Yes",_xlfn.XLOOKUP("Service_Any_OR_RangeGt1000",'Scoring_Config'!$A:$A,'Scoring_Config'!$C:$C,10),0),0)+IF(LEFT(AH1010,4)="True",IF(_xlfn.XLOOKUP("App_Any_OR_RangeGt1000",'Scoring_Config'!$A:$A,'Scoring_Config'!$D:$D,"Yes")="Yes",_xlfn.XLOOKUP("App_Any_OR_RangeGt1000",'Scoring_Config'!$A:$A,'Scoring_Config'!$C:$C,10),0),0)+IF(LEFT(AI1010,4)="True",IF(_xlfn.XLOOKUP("Service_Insecure_Match",'Scoring_Config'!$A:$A,'Scoring_Config'!$D:$D,"Yes")="Yes",_xlfn.XLOOKUP("Service_Insecure_Match",'Scoring_Config'!$A:$A,'Scoring_Config'!$C:$C,5),0),0)+IF(LEFT(AJ1010,4)="True",IF(_xlfn.XLOOKUP("Risky_Inbound",'Scoring_Config'!$A:$A,'Scoring_Config'!$D:$D,"Yes")="Yes",_xlfn.XLOOKUP("Risky_Inbound",'Scoring_Config'!$A:$A,'Scoring_Config'!$C:$C,50),0),0)+IF(LEFT(AK1010,4)="True",IF(_xlfn.XLOOKUP("Risky_Outbound",'Scoring_Config'!$A:$A,'Scoring_Config'!$D:$D,"Yes")="Yes",_xlfn.XLOOKUP("Risky_Outbound",'Scoring_Config'!$A:$A,'Scoring_Config'!$C:$C,25),0),0)+IF(LEFT(AZ1010,4)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1010,FIND(",",AL1010)+1,100)),0)+IF(LEFT(AM1010,4)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1010,FIND(",",AN1010)+1,100)),0)+IF(_xlfn.XLOOKUP("Profile_Scoring",'Scoring_Config'!$A:$A,'Scoring_Config'!$D:$D,"Yes")="Yes",VALUE(MID(AO1010,FIND(",",AO1010)+1,100)),0)+IF(_xlfn.XLOOKUP("Options_Scoring",'Scoring_Config'!$A:$A,'Scoring_Config'!$D:$D,"Yes")="Yes",VALUE(MID(AP1010,FIND(",",AP1010)+1,100)),0)))</f>
        <v>0</v>
      </c>
      <c r="AY1010" t="s">
        <v>6706</v>
      </c>
      <c r="AZ1010" cm="1">
        <f t="array" ref="AZ1010">IF(TRUE,"True," &amp; IF(_xlfn.XLOOKUP("Migrate_Insecure",'Scoring_Config'!$A:$A,'Scoring_Config'!$D:$D,"Yes")="Yes",_xlfn.XLOOKUP("Migrate_Insecure",'Scoring_Config'!$A:$A,'Scoring_Config'!$C:$C,10),0),"False,0")</f>
        <v>0</v>
      </c>
    </row>
    <row r="1011" spans="1:52">
      <c r="A1011" t="s">
        <v>1979</v>
      </c>
      <c r="B1011" t="s">
        <v>2983</v>
      </c>
      <c r="C1011" t="s">
        <v>3542</v>
      </c>
      <c r="D1011" t="s">
        <v>3545</v>
      </c>
      <c r="E1011" t="s">
        <v>3563</v>
      </c>
      <c r="F1011" t="s">
        <v>3943</v>
      </c>
      <c r="G1011" t="s">
        <v>565</v>
      </c>
      <c r="H1011" t="s">
        <v>174</v>
      </c>
      <c r="I1011" t="s">
        <v>4118</v>
      </c>
      <c r="J1011" t="s">
        <v>910</v>
      </c>
      <c r="K1011" t="s">
        <v>174</v>
      </c>
      <c r="L1011" t="s">
        <v>1379</v>
      </c>
      <c r="M1011" t="s">
        <v>1974</v>
      </c>
      <c r="N1011" t="s">
        <v>4315</v>
      </c>
      <c r="O1011" t="s">
        <v>4319</v>
      </c>
      <c r="P1011" t="s">
        <v>4323</v>
      </c>
      <c r="Q1011" t="s">
        <v>5035</v>
      </c>
      <c r="R1011" t="s">
        <v>5440</v>
      </c>
      <c r="S1011" t="s">
        <v>5530</v>
      </c>
      <c r="T1011" t="s">
        <v>5792</v>
      </c>
      <c r="U1011" t="s">
        <v>6448</v>
      </c>
      <c r="Y1011" cm="1">
        <f t="array" ref="Y1011">IF(FALSE,"True," &amp; IF(_xlfn.XLOOKUP("Src_IsAny",'Scoring_Config'!$A:$A,'Scoring_Config'!$D:$D,"Yes")="Yes",_xlfn.XLOOKUP("Src_IsAny",'Scoring_Config'!$A:$A,'Scoring_Config'!$C:$C,10),0),"False,0")</f>
        <v>0</v>
      </c>
      <c r="Z1011" cm="1">
        <f t="array" ref="Z1011">IF(FALSE,"True," &amp; IF(_xlfn.XLOOKUP("Src_CIDR_Le_16",'Scoring_Config'!$A:$A,'Scoring_Config'!$D:$D,"Yes")="Yes",_xlfn.XLOOKUP("Src_CIDR_Le_16",'Scoring_Config'!$A:$A,'Scoring_Config'!$C:$C,10),0),"False,0")</f>
        <v>0</v>
      </c>
      <c r="AA1011" cm="1">
        <f t="array" ref="AA1011">IF(FALSE,"True," &amp; IF(_xlfn.XLOOKUP("Src_CIDR_17_22",'Scoring_Config'!$A:$A,'Scoring_Config'!$D:$D,"Yes")="Yes",_xlfn.XLOOKUP("Src_CIDR_17_22",'Scoring_Config'!$A:$A,'Scoring_Config'!$C:$C,5),0),"False,0")</f>
        <v>0</v>
      </c>
      <c r="AB1011" cm="1">
        <f t="array" ref="AB1011">IF(FALSE,"True," &amp; IF(_xlfn.XLOOKUP("Dst_IsAny",'Scoring_Config'!$A:$A,'Scoring_Config'!$D:$D,"Yes")="Yes",_xlfn.XLOOKUP("Dst_IsAny",'Scoring_Config'!$A:$A,'Scoring_Config'!$C:$C,10),0),"False,0")</f>
        <v>0</v>
      </c>
      <c r="AC1011" cm="1">
        <f t="array" ref="AC1011">IF(TRUE,"True," &amp; IF(_xlfn.XLOOKUP("Dst_CIDR_Le_16",'Scoring_Config'!$A:$A,'Scoring_Config'!$D:$D,"Yes")="Yes",_xlfn.XLOOKUP("Dst_CIDR_Le_16",'Scoring_Config'!$A:$A,'Scoring_Config'!$C:$C,10),0),"False,0")</f>
        <v>0</v>
      </c>
      <c r="AD1011" cm="1">
        <f t="array" ref="AD1011">IF(FALSE,"True," &amp; IF(_xlfn.XLOOKUP("Dst_CIDR_17_22",'Scoring_Config'!$A:$A,'Scoring_Config'!$D:$D,"Yes")="Yes",_xlfn.XLOOKUP("Dst_CIDR_17_22",'Scoring_Config'!$A:$A,'Scoring_Config'!$C:$C,5),0),"False,0")</f>
        <v>0</v>
      </c>
      <c r="AE1011" cm="1">
        <f t="array" ref="AE1011">IF(FALSE,"True," &amp; IF(_xlfn.XLOOKUP("SrcZone_IsAny",'Scoring_Config'!$A:$A,'Scoring_Config'!$D:$D,"Yes")="Yes",_xlfn.XLOOKUP("SrcZone_IsAny",'Scoring_Config'!$A:$A,'Scoring_Config'!$C:$C,10),0),"False,0")</f>
        <v>0</v>
      </c>
      <c r="AF1011" cm="1">
        <f t="array" ref="AF1011">IF(FALSE,"True," &amp; IF(_xlfn.XLOOKUP("DstZone_IsAny",'Scoring_Config'!$A:$A,'Scoring_Config'!$D:$D,"Yes")="Yes",_xlfn.XLOOKUP("DstZone_IsAny",'Scoring_Config'!$A:$A,'Scoring_Config'!$C:$C,10),0),"False,0")</f>
        <v>0</v>
      </c>
      <c r="AG1011" cm="1">
        <f t="array" ref="AG101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11" cm="1">
        <f t="array" ref="AH1011">IF(TRUE,"True," &amp; IF(_xlfn.XLOOKUP("App_Any_OR_RangeGt1000",'Scoring_Config'!$A:$A,'Scoring_Config'!$D:$D,"Yes")="Yes",_xlfn.XLOOKUP("App_Any_OR_RangeGt1000",'Scoring_Config'!$A:$A,'Scoring_Config'!$C:$C,10),0),"False,0")</f>
        <v>0</v>
      </c>
      <c r="AI1011" cm="1">
        <f t="array" ref="AI1011">IF(TRUE,"True," &amp; IF(_xlfn.XLOOKUP("Service_Insecure_Match",'Scoring_Config'!$A:$A,'Scoring_Config'!$D:$D,"Yes")="Yes",_xlfn.XLOOKUP("Service_Insecure_Match",'Scoring_Config'!$A:$A,'Scoring_Config'!$C:$C,5),0),"False,0")</f>
        <v>0</v>
      </c>
      <c r="AJ1011" cm="1">
        <f t="array" ref="AJ1011">IF(FALSE,"True," &amp; IF(_xlfn.XLOOKUP("Risky_Inbound",'Scoring_Config'!$A:$A,'Scoring_Config'!$D:$D,"Yes")="Yes",_xlfn.XLOOKUP("Risky_Inbound",'Scoring_Config'!$A:$A,'Scoring_Config'!$C:$C,50),0),"False,0")</f>
        <v>0</v>
      </c>
      <c r="AK1011" cm="1">
        <f t="array" ref="AK1011">IF(FALSE,"True," &amp; IF(_xlfn.XLOOKUP("Risky_Outbound",'Scoring_Config'!$A:$A,'Scoring_Config'!$D:$D,"Yes")="Yes",_xlfn.XLOOKUP("Risky_Outbound",'Scoring_Config'!$A:$A,'Scoring_Config'!$C:$C,25),0),"False,0")</f>
        <v>0</v>
      </c>
      <c r="AL1011" t="s">
        <v>6699</v>
      </c>
      <c r="AM1011" cm="1">
        <f t="array" ref="AM101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11" t="s">
        <v>6697</v>
      </c>
      <c r="AO1011" t="s">
        <v>6697</v>
      </c>
      <c r="AP1011" t="s">
        <v>6697</v>
      </c>
      <c r="AQ1011" cm="1">
        <f t="array" ref="AQ1011">IF(FALSE,"True," &amp; IF(_xlfn.XLOOKUP("Service_IsAny",'Scoring_Config'!$A:$A,'Scoring_Config'!$D:$D,"Yes")="Yes",_xlfn.XLOOKUP("Service_IsAny",'Scoring_Config'!$A:$A,'Scoring_Config'!$C:$C,0),0),"False,0")</f>
        <v>0</v>
      </c>
      <c r="AR1011">
        <v>213</v>
      </c>
      <c r="AS1011" cm="1">
        <f t="array" ref="AS1011">IF(FALSE,"True," &amp; IF(_xlfn.XLOOKUP("Service_RangeGt1000",'Scoring_Config'!$A:$A,'Scoring_Config'!$D:$D,"Yes")="Yes",_xlfn.XLOOKUP("Service_RangeGt1000",'Scoring_Config'!$A:$A,'Scoring_Config'!$C:$C,0),0),"False,0")</f>
        <v>0</v>
      </c>
      <c r="AT1011" cm="1">
        <f t="array" ref="AT1011">IF(TRUE,"True," &amp; IF(_xlfn.XLOOKUP("App_IsAny",'Scoring_Config'!$A:$A,'Scoring_Config'!$D:$D,"Yes")="Yes",_xlfn.XLOOKUP("App_IsAny",'Scoring_Config'!$A:$A,'Scoring_Config'!$C:$C,0),0),"False,0")</f>
        <v>0</v>
      </c>
      <c r="AU1011">
        <v>65535</v>
      </c>
      <c r="AV1011" cm="1">
        <f t="array" ref="AV1011">IF(TRUE,"True," &amp; IF(_xlfn.XLOOKUP("App_RangeGt1000",'Scoring_Config'!$A:$A,'Scoring_Config'!$D:$D,"Yes")="Yes",_xlfn.XLOOKUP("App_RangeGt1000",'Scoring_Config'!$A:$A,'Scoring_Config'!$C:$C,0),0),"False,0")</f>
        <v>0</v>
      </c>
      <c r="AW1011" cm="1">
        <f t="array" ref="AW1011">IF(FALSE,"True," &amp; IF(_xlfn.XLOOKUP("Action_IsDenyOrDrop",'Scoring_Config'!$A:$A,'Scoring_Config'!$D:$D,"Yes")="Yes",_xlfn.XLOOKUP("Action_IsDenyOrDrop",'Scoring_Config'!$A:$A,'Scoring_Config'!$C:$C,0),0),"False,0")</f>
        <v>0</v>
      </c>
      <c r="AX1011" cm="1">
        <f t="array" ref="AX1011">IF(LEFT(AW1011,4)="True",0,(IF(LEFT(Y1011,4)="True",IF(_xlfn.XLOOKUP("Src_IsAny",'Scoring_Config'!$A:$A,'Scoring_Config'!$D:$D,"Yes")="Yes",_xlfn.XLOOKUP("Src_IsAny",'Scoring_Config'!$A:$A,'Scoring_Config'!$C:$C,10),0),0)+IF(LEFT(Z1011,4)="True",IF(_xlfn.XLOOKUP("Src_CIDR_Le_16",'Scoring_Config'!$A:$A,'Scoring_Config'!$D:$D,"Yes")="Yes",_xlfn.XLOOKUP("Src_CIDR_Le_16",'Scoring_Config'!$A:$A,'Scoring_Config'!$C:$C,10),0),0)+IF(LEFT(AA1011,4)="True",IF(_xlfn.XLOOKUP("Src_CIDR_17_22",'Scoring_Config'!$A:$A,'Scoring_Config'!$D:$D,"Yes")="Yes",_xlfn.XLOOKUP("Src_CIDR_17_22",'Scoring_Config'!$A:$A,'Scoring_Config'!$C:$C,5),0),0)+IF(LEFT(AB1011,4)="True",IF(_xlfn.XLOOKUP("Dst_IsAny",'Scoring_Config'!$A:$A,'Scoring_Config'!$D:$D,"Yes")="Yes",_xlfn.XLOOKUP("Dst_IsAny",'Scoring_Config'!$A:$A,'Scoring_Config'!$C:$C,10),0),0)+IF(LEFT(AC1011,4)="True",IF(_xlfn.XLOOKUP("Dst_CIDR_Le_16",'Scoring_Config'!$A:$A,'Scoring_Config'!$D:$D,"Yes")="Yes",_xlfn.XLOOKUP("Dst_CIDR_Le_16",'Scoring_Config'!$A:$A,'Scoring_Config'!$C:$C,10),0),0)+IF(LEFT(AD1011,4)="True",IF(_xlfn.XLOOKUP("Dst_CIDR_17_22",'Scoring_Config'!$A:$A,'Scoring_Config'!$D:$D,"Yes")="Yes",_xlfn.XLOOKUP("Dst_CIDR_17_22",'Scoring_Config'!$A:$A,'Scoring_Config'!$C:$C,5),0),0)+IF(LEFT(AE1011,4)="True",IF(_xlfn.XLOOKUP("SrcZone_IsAny",'Scoring_Config'!$A:$A,'Scoring_Config'!$D:$D,"Yes")="Yes",_xlfn.XLOOKUP("SrcZone_IsAny",'Scoring_Config'!$A:$A,'Scoring_Config'!$C:$C,10),0),0)+IF(LEFT(AF1011,4)="True",IF(_xlfn.XLOOKUP("DstZone_IsAny",'Scoring_Config'!$A:$A,'Scoring_Config'!$D:$D,"Yes")="Yes",_xlfn.XLOOKUP("DstZone_IsAny",'Scoring_Config'!$A:$A,'Scoring_Config'!$C:$C,10),0),0)+IF(LEFT(AG1011,4)="True",IF(_xlfn.XLOOKUP("Service_Any_OR_RangeGt1000",'Scoring_Config'!$A:$A,'Scoring_Config'!$D:$D,"Yes")="Yes",_xlfn.XLOOKUP("Service_Any_OR_RangeGt1000",'Scoring_Config'!$A:$A,'Scoring_Config'!$C:$C,10),0),0)+IF(LEFT(AH1011,4)="True",IF(_xlfn.XLOOKUP("App_Any_OR_RangeGt1000",'Scoring_Config'!$A:$A,'Scoring_Config'!$D:$D,"Yes")="Yes",_xlfn.XLOOKUP("App_Any_OR_RangeGt1000",'Scoring_Config'!$A:$A,'Scoring_Config'!$C:$C,10),0),0)+IF(LEFT(AI1011,4)="True",IF(_xlfn.XLOOKUP("Service_Insecure_Match",'Scoring_Config'!$A:$A,'Scoring_Config'!$D:$D,"Yes")="Yes",_xlfn.XLOOKUP("Service_Insecure_Match",'Scoring_Config'!$A:$A,'Scoring_Config'!$C:$C,5),0),0)+IF(LEFT(AJ1011,4)="True",IF(_xlfn.XLOOKUP("Risky_Inbound",'Scoring_Config'!$A:$A,'Scoring_Config'!$D:$D,"Yes")="Yes",_xlfn.XLOOKUP("Risky_Inbound",'Scoring_Config'!$A:$A,'Scoring_Config'!$C:$C,50),0),0)+IF(LEFT(AK1011,4)="True",IF(_xlfn.XLOOKUP("Risky_Outbound",'Scoring_Config'!$A:$A,'Scoring_Config'!$D:$D,"Yes")="Yes",_xlfn.XLOOKUP("Risky_Outbound",'Scoring_Config'!$A:$A,'Scoring_Config'!$C:$C,25),0),0)+IF(LEFT(AZ1011,4)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1011,FIND(",",AL1011)+1,100)),0)+IF(LEFT(AM1011,4)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1011,FIND(",",AN1011)+1,100)),0)+IF(_xlfn.XLOOKUP("Profile_Scoring",'Scoring_Config'!$A:$A,'Scoring_Config'!$D:$D,"Yes")="Yes",VALUE(MID(AO1011,FIND(",",AO1011)+1,100)),0)+IF(_xlfn.XLOOKUP("Options_Scoring",'Scoring_Config'!$A:$A,'Scoring_Config'!$D:$D,"Yes")="Yes",VALUE(MID(AP1011,FIND(",",AP1011)+1,100)),0)))</f>
        <v>0</v>
      </c>
      <c r="AY1011" t="s">
        <v>6706</v>
      </c>
      <c r="AZ1011" cm="1">
        <f t="array" ref="AZ1011">IF(TRUE,"True," &amp; IF(_xlfn.XLOOKUP("Migrate_Insecure",'Scoring_Config'!$A:$A,'Scoring_Config'!$D:$D,"Yes")="Yes",_xlfn.XLOOKUP("Migrate_Insecure",'Scoring_Config'!$A:$A,'Scoring_Config'!$C:$C,10),0),"False,0")</f>
        <v>0</v>
      </c>
    </row>
    <row r="1012" spans="1:52">
      <c r="A1012" t="s">
        <v>1979</v>
      </c>
      <c r="B1012" t="s">
        <v>2984</v>
      </c>
      <c r="C1012" t="s">
        <v>3542</v>
      </c>
      <c r="D1012" t="s">
        <v>3545</v>
      </c>
      <c r="E1012" t="s">
        <v>3563</v>
      </c>
      <c r="F1012" t="s">
        <v>3943</v>
      </c>
      <c r="G1012" t="s">
        <v>565</v>
      </c>
      <c r="H1012" t="s">
        <v>174</v>
      </c>
      <c r="I1012" t="s">
        <v>4118</v>
      </c>
      <c r="J1012" t="s">
        <v>911</v>
      </c>
      <c r="K1012" t="s">
        <v>174</v>
      </c>
      <c r="L1012" t="s">
        <v>1380</v>
      </c>
      <c r="M1012" t="s">
        <v>1974</v>
      </c>
      <c r="N1012" t="s">
        <v>4315</v>
      </c>
      <c r="O1012" t="s">
        <v>4319</v>
      </c>
      <c r="P1012" t="s">
        <v>4323</v>
      </c>
      <c r="Q1012" t="s">
        <v>5035</v>
      </c>
      <c r="R1012" t="s">
        <v>5441</v>
      </c>
      <c r="S1012" t="s">
        <v>5531</v>
      </c>
      <c r="T1012" t="s">
        <v>5792</v>
      </c>
      <c r="U1012" t="s">
        <v>6448</v>
      </c>
      <c r="Y1012" cm="1">
        <f t="array" ref="Y1012">IF(FALSE,"True," &amp; IF(_xlfn.XLOOKUP("Src_IsAny",'Scoring_Config'!$A:$A,'Scoring_Config'!$D:$D,"Yes")="Yes",_xlfn.XLOOKUP("Src_IsAny",'Scoring_Config'!$A:$A,'Scoring_Config'!$C:$C,10),0),"False,0")</f>
        <v>0</v>
      </c>
      <c r="Z1012" cm="1">
        <f t="array" ref="Z1012">IF(FALSE,"True," &amp; IF(_xlfn.XLOOKUP("Src_CIDR_Le_16",'Scoring_Config'!$A:$A,'Scoring_Config'!$D:$D,"Yes")="Yes",_xlfn.XLOOKUP("Src_CIDR_Le_16",'Scoring_Config'!$A:$A,'Scoring_Config'!$C:$C,10),0),"False,0")</f>
        <v>0</v>
      </c>
      <c r="AA1012" cm="1">
        <f t="array" ref="AA1012">IF(FALSE,"True," &amp; IF(_xlfn.XLOOKUP("Src_CIDR_17_22",'Scoring_Config'!$A:$A,'Scoring_Config'!$D:$D,"Yes")="Yes",_xlfn.XLOOKUP("Src_CIDR_17_22",'Scoring_Config'!$A:$A,'Scoring_Config'!$C:$C,5),0),"False,0")</f>
        <v>0</v>
      </c>
      <c r="AB1012" cm="1">
        <f t="array" ref="AB1012">IF(FALSE,"True," &amp; IF(_xlfn.XLOOKUP("Dst_IsAny",'Scoring_Config'!$A:$A,'Scoring_Config'!$D:$D,"Yes")="Yes",_xlfn.XLOOKUP("Dst_IsAny",'Scoring_Config'!$A:$A,'Scoring_Config'!$C:$C,10),0),"False,0")</f>
        <v>0</v>
      </c>
      <c r="AC1012" cm="1">
        <f t="array" ref="AC1012">IF(FALSE,"True," &amp; IF(_xlfn.XLOOKUP("Dst_CIDR_Le_16",'Scoring_Config'!$A:$A,'Scoring_Config'!$D:$D,"Yes")="Yes",_xlfn.XLOOKUP("Dst_CIDR_Le_16",'Scoring_Config'!$A:$A,'Scoring_Config'!$C:$C,10),0),"False,0")</f>
        <v>0</v>
      </c>
      <c r="AD1012" cm="1">
        <f t="array" ref="AD1012">IF(TRUE,"True," &amp; IF(_xlfn.XLOOKUP("Dst_CIDR_17_22",'Scoring_Config'!$A:$A,'Scoring_Config'!$D:$D,"Yes")="Yes",_xlfn.XLOOKUP("Dst_CIDR_17_22",'Scoring_Config'!$A:$A,'Scoring_Config'!$C:$C,5),0),"False,0")</f>
        <v>0</v>
      </c>
      <c r="AE1012" cm="1">
        <f t="array" ref="AE1012">IF(FALSE,"True," &amp; IF(_xlfn.XLOOKUP("SrcZone_IsAny",'Scoring_Config'!$A:$A,'Scoring_Config'!$D:$D,"Yes")="Yes",_xlfn.XLOOKUP("SrcZone_IsAny",'Scoring_Config'!$A:$A,'Scoring_Config'!$C:$C,10),0),"False,0")</f>
        <v>0</v>
      </c>
      <c r="AF1012" cm="1">
        <f t="array" ref="AF1012">IF(FALSE,"True," &amp; IF(_xlfn.XLOOKUP("DstZone_IsAny",'Scoring_Config'!$A:$A,'Scoring_Config'!$D:$D,"Yes")="Yes",_xlfn.XLOOKUP("DstZone_IsAny",'Scoring_Config'!$A:$A,'Scoring_Config'!$C:$C,10),0),"False,0")</f>
        <v>0</v>
      </c>
      <c r="AG1012" cm="1">
        <f t="array" ref="AG101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12" cm="1">
        <f t="array" ref="AH1012">IF(TRUE,"True," &amp; IF(_xlfn.XLOOKUP("App_Any_OR_RangeGt1000",'Scoring_Config'!$A:$A,'Scoring_Config'!$D:$D,"Yes")="Yes",_xlfn.XLOOKUP("App_Any_OR_RangeGt1000",'Scoring_Config'!$A:$A,'Scoring_Config'!$C:$C,10),0),"False,0")</f>
        <v>0</v>
      </c>
      <c r="AI1012" cm="1">
        <f t="array" ref="AI1012">IF(TRUE,"True," &amp; IF(_xlfn.XLOOKUP("Service_Insecure_Match",'Scoring_Config'!$A:$A,'Scoring_Config'!$D:$D,"Yes")="Yes",_xlfn.XLOOKUP("Service_Insecure_Match",'Scoring_Config'!$A:$A,'Scoring_Config'!$C:$C,5),0),"False,0")</f>
        <v>0</v>
      </c>
      <c r="AJ1012" cm="1">
        <f t="array" ref="AJ1012">IF(FALSE,"True," &amp; IF(_xlfn.XLOOKUP("Risky_Inbound",'Scoring_Config'!$A:$A,'Scoring_Config'!$D:$D,"Yes")="Yes",_xlfn.XLOOKUP("Risky_Inbound",'Scoring_Config'!$A:$A,'Scoring_Config'!$C:$C,50),0),"False,0")</f>
        <v>0</v>
      </c>
      <c r="AK1012" cm="1">
        <f t="array" ref="AK1012">IF(FALSE,"True," &amp; IF(_xlfn.XLOOKUP("Risky_Outbound",'Scoring_Config'!$A:$A,'Scoring_Config'!$D:$D,"Yes")="Yes",_xlfn.XLOOKUP("Risky_Outbound",'Scoring_Config'!$A:$A,'Scoring_Config'!$C:$C,25),0),"False,0")</f>
        <v>0</v>
      </c>
      <c r="AL1012" t="s">
        <v>6699</v>
      </c>
      <c r="AM1012" cm="1">
        <f t="array" ref="AM101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12" t="s">
        <v>6697</v>
      </c>
      <c r="AO1012" t="s">
        <v>6697</v>
      </c>
      <c r="AP1012" t="s">
        <v>6697</v>
      </c>
      <c r="AQ1012" cm="1">
        <f t="array" ref="AQ1012">IF(FALSE,"True," &amp; IF(_xlfn.XLOOKUP("Service_IsAny",'Scoring_Config'!$A:$A,'Scoring_Config'!$D:$D,"Yes")="Yes",_xlfn.XLOOKUP("Service_IsAny",'Scoring_Config'!$A:$A,'Scoring_Config'!$C:$C,0),0),"False,0")</f>
        <v>0</v>
      </c>
      <c r="AR1012">
        <v>193</v>
      </c>
      <c r="AS1012" cm="1">
        <f t="array" ref="AS1012">IF(FALSE,"True," &amp; IF(_xlfn.XLOOKUP("Service_RangeGt1000",'Scoring_Config'!$A:$A,'Scoring_Config'!$D:$D,"Yes")="Yes",_xlfn.XLOOKUP("Service_RangeGt1000",'Scoring_Config'!$A:$A,'Scoring_Config'!$C:$C,0),0),"False,0")</f>
        <v>0</v>
      </c>
      <c r="AT1012" cm="1">
        <f t="array" ref="AT1012">IF(TRUE,"True," &amp; IF(_xlfn.XLOOKUP("App_IsAny",'Scoring_Config'!$A:$A,'Scoring_Config'!$D:$D,"Yes")="Yes",_xlfn.XLOOKUP("App_IsAny",'Scoring_Config'!$A:$A,'Scoring_Config'!$C:$C,0),0),"False,0")</f>
        <v>0</v>
      </c>
      <c r="AU1012">
        <v>65535</v>
      </c>
      <c r="AV1012" cm="1">
        <f t="array" ref="AV1012">IF(TRUE,"True," &amp; IF(_xlfn.XLOOKUP("App_RangeGt1000",'Scoring_Config'!$A:$A,'Scoring_Config'!$D:$D,"Yes")="Yes",_xlfn.XLOOKUP("App_RangeGt1000",'Scoring_Config'!$A:$A,'Scoring_Config'!$C:$C,0),0),"False,0")</f>
        <v>0</v>
      </c>
      <c r="AW1012" cm="1">
        <f t="array" ref="AW1012">IF(FALSE,"True," &amp; IF(_xlfn.XLOOKUP("Action_IsDenyOrDrop",'Scoring_Config'!$A:$A,'Scoring_Config'!$D:$D,"Yes")="Yes",_xlfn.XLOOKUP("Action_IsDenyOrDrop",'Scoring_Config'!$A:$A,'Scoring_Config'!$C:$C,0),0),"False,0")</f>
        <v>0</v>
      </c>
      <c r="AX1012" cm="1">
        <f t="array" ref="AX1012">IF(LEFT(AW1012,4)="True",0,(IF(LEFT(Y1012,4)="True",IF(_xlfn.XLOOKUP("Src_IsAny",'Scoring_Config'!$A:$A,'Scoring_Config'!$D:$D,"Yes")="Yes",_xlfn.XLOOKUP("Src_IsAny",'Scoring_Config'!$A:$A,'Scoring_Config'!$C:$C,10),0),0)+IF(LEFT(Z1012,4)="True",IF(_xlfn.XLOOKUP("Src_CIDR_Le_16",'Scoring_Config'!$A:$A,'Scoring_Config'!$D:$D,"Yes")="Yes",_xlfn.XLOOKUP("Src_CIDR_Le_16",'Scoring_Config'!$A:$A,'Scoring_Config'!$C:$C,10),0),0)+IF(LEFT(AA1012,4)="True",IF(_xlfn.XLOOKUP("Src_CIDR_17_22",'Scoring_Config'!$A:$A,'Scoring_Config'!$D:$D,"Yes")="Yes",_xlfn.XLOOKUP("Src_CIDR_17_22",'Scoring_Config'!$A:$A,'Scoring_Config'!$C:$C,5),0),0)+IF(LEFT(AB1012,4)="True",IF(_xlfn.XLOOKUP("Dst_IsAny",'Scoring_Config'!$A:$A,'Scoring_Config'!$D:$D,"Yes")="Yes",_xlfn.XLOOKUP("Dst_IsAny",'Scoring_Config'!$A:$A,'Scoring_Config'!$C:$C,10),0),0)+IF(LEFT(AC1012,4)="True",IF(_xlfn.XLOOKUP("Dst_CIDR_Le_16",'Scoring_Config'!$A:$A,'Scoring_Config'!$D:$D,"Yes")="Yes",_xlfn.XLOOKUP("Dst_CIDR_Le_16",'Scoring_Config'!$A:$A,'Scoring_Config'!$C:$C,10),0),0)+IF(LEFT(AD1012,4)="True",IF(_xlfn.XLOOKUP("Dst_CIDR_17_22",'Scoring_Config'!$A:$A,'Scoring_Config'!$D:$D,"Yes")="Yes",_xlfn.XLOOKUP("Dst_CIDR_17_22",'Scoring_Config'!$A:$A,'Scoring_Config'!$C:$C,5),0),0)+IF(LEFT(AE1012,4)="True",IF(_xlfn.XLOOKUP("SrcZone_IsAny",'Scoring_Config'!$A:$A,'Scoring_Config'!$D:$D,"Yes")="Yes",_xlfn.XLOOKUP("SrcZone_IsAny",'Scoring_Config'!$A:$A,'Scoring_Config'!$C:$C,10),0),0)+IF(LEFT(AF1012,4)="True",IF(_xlfn.XLOOKUP("DstZone_IsAny",'Scoring_Config'!$A:$A,'Scoring_Config'!$D:$D,"Yes")="Yes",_xlfn.XLOOKUP("DstZone_IsAny",'Scoring_Config'!$A:$A,'Scoring_Config'!$C:$C,10),0),0)+IF(LEFT(AG1012,4)="True",IF(_xlfn.XLOOKUP("Service_Any_OR_RangeGt1000",'Scoring_Config'!$A:$A,'Scoring_Config'!$D:$D,"Yes")="Yes",_xlfn.XLOOKUP("Service_Any_OR_RangeGt1000",'Scoring_Config'!$A:$A,'Scoring_Config'!$C:$C,10),0),0)+IF(LEFT(AH1012,4)="True",IF(_xlfn.XLOOKUP("App_Any_OR_RangeGt1000",'Scoring_Config'!$A:$A,'Scoring_Config'!$D:$D,"Yes")="Yes",_xlfn.XLOOKUP("App_Any_OR_RangeGt1000",'Scoring_Config'!$A:$A,'Scoring_Config'!$C:$C,10),0),0)+IF(LEFT(AI1012,4)="True",IF(_xlfn.XLOOKUP("Service_Insecure_Match",'Scoring_Config'!$A:$A,'Scoring_Config'!$D:$D,"Yes")="Yes",_xlfn.XLOOKUP("Service_Insecure_Match",'Scoring_Config'!$A:$A,'Scoring_Config'!$C:$C,5),0),0)+IF(LEFT(AJ1012,4)="True",IF(_xlfn.XLOOKUP("Risky_Inbound",'Scoring_Config'!$A:$A,'Scoring_Config'!$D:$D,"Yes")="Yes",_xlfn.XLOOKUP("Risky_Inbound",'Scoring_Config'!$A:$A,'Scoring_Config'!$C:$C,50),0),0)+IF(LEFT(AK1012,4)="True",IF(_xlfn.XLOOKUP("Risky_Outbound",'Scoring_Config'!$A:$A,'Scoring_Config'!$D:$D,"Yes")="Yes",_xlfn.XLOOKUP("Risky_Outbound",'Scoring_Config'!$A:$A,'Scoring_Config'!$C:$C,25),0),0)+IF(LEFT(AZ1012,4)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1012,FIND(",",AL1012)+1,100)),0)+IF(LEFT(AM1012,4)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1012,FIND(",",AN1012)+1,100)),0)+IF(_xlfn.XLOOKUP("Profile_Scoring",'Scoring_Config'!$A:$A,'Scoring_Config'!$D:$D,"Yes")="Yes",VALUE(MID(AO1012,FIND(",",AO1012)+1,100)),0)+IF(_xlfn.XLOOKUP("Options_Scoring",'Scoring_Config'!$A:$A,'Scoring_Config'!$D:$D,"Yes")="Yes",VALUE(MID(AP1012,FIND(",",AP1012)+1,100)),0)))</f>
        <v>0</v>
      </c>
      <c r="AY1012" t="s">
        <v>6706</v>
      </c>
      <c r="AZ1012" cm="1">
        <f t="array" ref="AZ1012">IF(TRUE,"True," &amp; IF(_xlfn.XLOOKUP("Migrate_Insecure",'Scoring_Config'!$A:$A,'Scoring_Config'!$D:$D,"Yes")="Yes",_xlfn.XLOOKUP("Migrate_Insecure",'Scoring_Config'!$A:$A,'Scoring_Config'!$C:$C,10),0),"False,0")</f>
        <v>0</v>
      </c>
    </row>
    <row r="1013" spans="1:52">
      <c r="A1013" t="s">
        <v>1979</v>
      </c>
      <c r="B1013" t="s">
        <v>2985</v>
      </c>
      <c r="C1013" t="s">
        <v>3542</v>
      </c>
      <c r="D1013" t="s">
        <v>3545</v>
      </c>
      <c r="E1013" t="s">
        <v>3563</v>
      </c>
      <c r="F1013" t="s">
        <v>3943</v>
      </c>
      <c r="G1013" t="s">
        <v>565</v>
      </c>
      <c r="H1013" t="s">
        <v>174</v>
      </c>
      <c r="I1013" t="s">
        <v>4118</v>
      </c>
      <c r="J1013" t="s">
        <v>912</v>
      </c>
      <c r="K1013" t="s">
        <v>174</v>
      </c>
      <c r="L1013" t="s">
        <v>1381</v>
      </c>
      <c r="M1013" t="s">
        <v>1974</v>
      </c>
      <c r="N1013" t="s">
        <v>4315</v>
      </c>
      <c r="O1013" t="s">
        <v>4319</v>
      </c>
      <c r="P1013" t="s">
        <v>4323</v>
      </c>
      <c r="Q1013" t="s">
        <v>5033</v>
      </c>
      <c r="R1013" t="s">
        <v>5439</v>
      </c>
      <c r="S1013" t="s">
        <v>4324</v>
      </c>
      <c r="T1013" t="s">
        <v>5792</v>
      </c>
      <c r="U1013" t="s">
        <v>6448</v>
      </c>
      <c r="Y1013" cm="1">
        <f t="array" ref="Y1013">IF(FALSE,"True," &amp; IF(_xlfn.XLOOKUP("Src_IsAny",'Scoring_Config'!$A:$A,'Scoring_Config'!$D:$D,"Yes")="Yes",_xlfn.XLOOKUP("Src_IsAny",'Scoring_Config'!$A:$A,'Scoring_Config'!$C:$C,10),0),"False,0")</f>
        <v>0</v>
      </c>
      <c r="Z1013" cm="1">
        <f t="array" ref="Z1013">IF(FALSE,"True," &amp; IF(_xlfn.XLOOKUP("Src_CIDR_Le_16",'Scoring_Config'!$A:$A,'Scoring_Config'!$D:$D,"Yes")="Yes",_xlfn.XLOOKUP("Src_CIDR_Le_16",'Scoring_Config'!$A:$A,'Scoring_Config'!$C:$C,10),0),"False,0")</f>
        <v>0</v>
      </c>
      <c r="AA1013" cm="1">
        <f t="array" ref="AA1013">IF(FALSE,"True," &amp; IF(_xlfn.XLOOKUP("Src_CIDR_17_22",'Scoring_Config'!$A:$A,'Scoring_Config'!$D:$D,"Yes")="Yes",_xlfn.XLOOKUP("Src_CIDR_17_22",'Scoring_Config'!$A:$A,'Scoring_Config'!$C:$C,5),0),"False,0")</f>
        <v>0</v>
      </c>
      <c r="AB1013" cm="1">
        <f t="array" ref="AB1013">IF(FALSE,"True," &amp; IF(_xlfn.XLOOKUP("Dst_IsAny",'Scoring_Config'!$A:$A,'Scoring_Config'!$D:$D,"Yes")="Yes",_xlfn.XLOOKUP("Dst_IsAny",'Scoring_Config'!$A:$A,'Scoring_Config'!$C:$C,10),0),"False,0")</f>
        <v>0</v>
      </c>
      <c r="AC1013" cm="1">
        <f t="array" ref="AC1013">IF(TRUE,"True," &amp; IF(_xlfn.XLOOKUP("Dst_CIDR_Le_16",'Scoring_Config'!$A:$A,'Scoring_Config'!$D:$D,"Yes")="Yes",_xlfn.XLOOKUP("Dst_CIDR_Le_16",'Scoring_Config'!$A:$A,'Scoring_Config'!$C:$C,10),0),"False,0")</f>
        <v>0</v>
      </c>
      <c r="AD1013" cm="1">
        <f t="array" ref="AD1013">IF(FALSE,"True," &amp; IF(_xlfn.XLOOKUP("Dst_CIDR_17_22",'Scoring_Config'!$A:$A,'Scoring_Config'!$D:$D,"Yes")="Yes",_xlfn.XLOOKUP("Dst_CIDR_17_22",'Scoring_Config'!$A:$A,'Scoring_Config'!$C:$C,5),0),"False,0")</f>
        <v>0</v>
      </c>
      <c r="AE1013" cm="1">
        <f t="array" ref="AE1013">IF(FALSE,"True," &amp; IF(_xlfn.XLOOKUP("SrcZone_IsAny",'Scoring_Config'!$A:$A,'Scoring_Config'!$D:$D,"Yes")="Yes",_xlfn.XLOOKUP("SrcZone_IsAny",'Scoring_Config'!$A:$A,'Scoring_Config'!$C:$C,10),0),"False,0")</f>
        <v>0</v>
      </c>
      <c r="AF1013" cm="1">
        <f t="array" ref="AF1013">IF(FALSE,"True," &amp; IF(_xlfn.XLOOKUP("DstZone_IsAny",'Scoring_Config'!$A:$A,'Scoring_Config'!$D:$D,"Yes")="Yes",_xlfn.XLOOKUP("DstZone_IsAny",'Scoring_Config'!$A:$A,'Scoring_Config'!$C:$C,10),0),"False,0")</f>
        <v>0</v>
      </c>
      <c r="AG1013" cm="1">
        <f t="array" ref="AG101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13" cm="1">
        <f t="array" ref="AH1013">IF(TRUE,"True," &amp; IF(_xlfn.XLOOKUP("App_Any_OR_RangeGt1000",'Scoring_Config'!$A:$A,'Scoring_Config'!$D:$D,"Yes")="Yes",_xlfn.XLOOKUP("App_Any_OR_RangeGt1000",'Scoring_Config'!$A:$A,'Scoring_Config'!$C:$C,10),0),"False,0")</f>
        <v>0</v>
      </c>
      <c r="AI1013" cm="1">
        <f t="array" ref="AI1013">IF(TRUE,"True," &amp; IF(_xlfn.XLOOKUP("Service_Insecure_Match",'Scoring_Config'!$A:$A,'Scoring_Config'!$D:$D,"Yes")="Yes",_xlfn.XLOOKUP("Service_Insecure_Match",'Scoring_Config'!$A:$A,'Scoring_Config'!$C:$C,5),0),"False,0")</f>
        <v>0</v>
      </c>
      <c r="AJ1013" cm="1">
        <f t="array" ref="AJ1013">IF(FALSE,"True," &amp; IF(_xlfn.XLOOKUP("Risky_Inbound",'Scoring_Config'!$A:$A,'Scoring_Config'!$D:$D,"Yes")="Yes",_xlfn.XLOOKUP("Risky_Inbound",'Scoring_Config'!$A:$A,'Scoring_Config'!$C:$C,50),0),"False,0")</f>
        <v>0</v>
      </c>
      <c r="AK1013" cm="1">
        <f t="array" ref="AK1013">IF(FALSE,"True," &amp; IF(_xlfn.XLOOKUP("Risky_Outbound",'Scoring_Config'!$A:$A,'Scoring_Config'!$D:$D,"Yes")="Yes",_xlfn.XLOOKUP("Risky_Outbound",'Scoring_Config'!$A:$A,'Scoring_Config'!$C:$C,25),0),"False,0")</f>
        <v>0</v>
      </c>
      <c r="AL1013" t="s">
        <v>6699</v>
      </c>
      <c r="AM1013" cm="1">
        <f t="array" ref="AM101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13" t="s">
        <v>6697</v>
      </c>
      <c r="AO1013" t="s">
        <v>6697</v>
      </c>
      <c r="AP1013" t="s">
        <v>6697</v>
      </c>
      <c r="AQ1013" cm="1">
        <f t="array" ref="AQ1013">IF(FALSE,"True," &amp; IF(_xlfn.XLOOKUP("Service_IsAny",'Scoring_Config'!$A:$A,'Scoring_Config'!$D:$D,"Yes")="Yes",_xlfn.XLOOKUP("Service_IsAny",'Scoring_Config'!$A:$A,'Scoring_Config'!$C:$C,0),0),"False,0")</f>
        <v>0</v>
      </c>
      <c r="AR1013">
        <v>188</v>
      </c>
      <c r="AS1013" cm="1">
        <f t="array" ref="AS1013">IF(FALSE,"True," &amp; IF(_xlfn.XLOOKUP("Service_RangeGt1000",'Scoring_Config'!$A:$A,'Scoring_Config'!$D:$D,"Yes")="Yes",_xlfn.XLOOKUP("Service_RangeGt1000",'Scoring_Config'!$A:$A,'Scoring_Config'!$C:$C,0),0),"False,0")</f>
        <v>0</v>
      </c>
      <c r="AT1013" cm="1">
        <f t="array" ref="AT1013">IF(TRUE,"True," &amp; IF(_xlfn.XLOOKUP("App_IsAny",'Scoring_Config'!$A:$A,'Scoring_Config'!$D:$D,"Yes")="Yes",_xlfn.XLOOKUP("App_IsAny",'Scoring_Config'!$A:$A,'Scoring_Config'!$C:$C,0),0),"False,0")</f>
        <v>0</v>
      </c>
      <c r="AU1013">
        <v>65535</v>
      </c>
      <c r="AV1013" cm="1">
        <f t="array" ref="AV1013">IF(TRUE,"True," &amp; IF(_xlfn.XLOOKUP("App_RangeGt1000",'Scoring_Config'!$A:$A,'Scoring_Config'!$D:$D,"Yes")="Yes",_xlfn.XLOOKUP("App_RangeGt1000",'Scoring_Config'!$A:$A,'Scoring_Config'!$C:$C,0),0),"False,0")</f>
        <v>0</v>
      </c>
      <c r="AW1013" cm="1">
        <f t="array" ref="AW1013">IF(FALSE,"True," &amp; IF(_xlfn.XLOOKUP("Action_IsDenyOrDrop",'Scoring_Config'!$A:$A,'Scoring_Config'!$D:$D,"Yes")="Yes",_xlfn.XLOOKUP("Action_IsDenyOrDrop",'Scoring_Config'!$A:$A,'Scoring_Config'!$C:$C,0),0),"False,0")</f>
        <v>0</v>
      </c>
      <c r="AX1013" cm="1">
        <f t="array" ref="AX1013">IF(LEFT(AW1013,4)="True",0,(IF(LEFT(Y1013,4)="True",IF(_xlfn.XLOOKUP("Src_IsAny",'Scoring_Config'!$A:$A,'Scoring_Config'!$D:$D,"Yes")="Yes",_xlfn.XLOOKUP("Src_IsAny",'Scoring_Config'!$A:$A,'Scoring_Config'!$C:$C,10),0),0)+IF(LEFT(Z1013,4)="True",IF(_xlfn.XLOOKUP("Src_CIDR_Le_16",'Scoring_Config'!$A:$A,'Scoring_Config'!$D:$D,"Yes")="Yes",_xlfn.XLOOKUP("Src_CIDR_Le_16",'Scoring_Config'!$A:$A,'Scoring_Config'!$C:$C,10),0),0)+IF(LEFT(AA1013,4)="True",IF(_xlfn.XLOOKUP("Src_CIDR_17_22",'Scoring_Config'!$A:$A,'Scoring_Config'!$D:$D,"Yes")="Yes",_xlfn.XLOOKUP("Src_CIDR_17_22",'Scoring_Config'!$A:$A,'Scoring_Config'!$C:$C,5),0),0)+IF(LEFT(AB1013,4)="True",IF(_xlfn.XLOOKUP("Dst_IsAny",'Scoring_Config'!$A:$A,'Scoring_Config'!$D:$D,"Yes")="Yes",_xlfn.XLOOKUP("Dst_IsAny",'Scoring_Config'!$A:$A,'Scoring_Config'!$C:$C,10),0),0)+IF(LEFT(AC1013,4)="True",IF(_xlfn.XLOOKUP("Dst_CIDR_Le_16",'Scoring_Config'!$A:$A,'Scoring_Config'!$D:$D,"Yes")="Yes",_xlfn.XLOOKUP("Dst_CIDR_Le_16",'Scoring_Config'!$A:$A,'Scoring_Config'!$C:$C,10),0),0)+IF(LEFT(AD1013,4)="True",IF(_xlfn.XLOOKUP("Dst_CIDR_17_22",'Scoring_Config'!$A:$A,'Scoring_Config'!$D:$D,"Yes")="Yes",_xlfn.XLOOKUP("Dst_CIDR_17_22",'Scoring_Config'!$A:$A,'Scoring_Config'!$C:$C,5),0),0)+IF(LEFT(AE1013,4)="True",IF(_xlfn.XLOOKUP("SrcZone_IsAny",'Scoring_Config'!$A:$A,'Scoring_Config'!$D:$D,"Yes")="Yes",_xlfn.XLOOKUP("SrcZone_IsAny",'Scoring_Config'!$A:$A,'Scoring_Config'!$C:$C,10),0),0)+IF(LEFT(AF1013,4)="True",IF(_xlfn.XLOOKUP("DstZone_IsAny",'Scoring_Config'!$A:$A,'Scoring_Config'!$D:$D,"Yes")="Yes",_xlfn.XLOOKUP("DstZone_IsAny",'Scoring_Config'!$A:$A,'Scoring_Config'!$C:$C,10),0),0)+IF(LEFT(AG1013,4)="True",IF(_xlfn.XLOOKUP("Service_Any_OR_RangeGt1000",'Scoring_Config'!$A:$A,'Scoring_Config'!$D:$D,"Yes")="Yes",_xlfn.XLOOKUP("Service_Any_OR_RangeGt1000",'Scoring_Config'!$A:$A,'Scoring_Config'!$C:$C,10),0),0)+IF(LEFT(AH1013,4)="True",IF(_xlfn.XLOOKUP("App_Any_OR_RangeGt1000",'Scoring_Config'!$A:$A,'Scoring_Config'!$D:$D,"Yes")="Yes",_xlfn.XLOOKUP("App_Any_OR_RangeGt1000",'Scoring_Config'!$A:$A,'Scoring_Config'!$C:$C,10),0),0)+IF(LEFT(AI1013,4)="True",IF(_xlfn.XLOOKUP("Service_Insecure_Match",'Scoring_Config'!$A:$A,'Scoring_Config'!$D:$D,"Yes")="Yes",_xlfn.XLOOKUP("Service_Insecure_Match",'Scoring_Config'!$A:$A,'Scoring_Config'!$C:$C,5),0),0)+IF(LEFT(AJ1013,4)="True",IF(_xlfn.XLOOKUP("Risky_Inbound",'Scoring_Config'!$A:$A,'Scoring_Config'!$D:$D,"Yes")="Yes",_xlfn.XLOOKUP("Risky_Inbound",'Scoring_Config'!$A:$A,'Scoring_Config'!$C:$C,50),0),0)+IF(LEFT(AK1013,4)="True",IF(_xlfn.XLOOKUP("Risky_Outbound",'Scoring_Config'!$A:$A,'Scoring_Config'!$D:$D,"Yes")="Yes",_xlfn.XLOOKUP("Risky_Outbound",'Scoring_Config'!$A:$A,'Scoring_Config'!$C:$C,25),0),0)+IF(LEFT(AZ1013,4)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1013,FIND(",",AL1013)+1,100)),0)+IF(LEFT(AM1013,4)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1013,FIND(",",AN1013)+1,100)),0)+IF(_xlfn.XLOOKUP("Profile_Scoring",'Scoring_Config'!$A:$A,'Scoring_Config'!$D:$D,"Yes")="Yes",VALUE(MID(AO1013,FIND(",",AO1013)+1,100)),0)+IF(_xlfn.XLOOKUP("Options_Scoring",'Scoring_Config'!$A:$A,'Scoring_Config'!$D:$D,"Yes")="Yes",VALUE(MID(AP1013,FIND(",",AP1013)+1,100)),0)))</f>
        <v>0</v>
      </c>
      <c r="AY1013" t="s">
        <v>6706</v>
      </c>
      <c r="AZ1013" cm="1">
        <f t="array" ref="AZ1013">IF(TRUE,"True," &amp; IF(_xlfn.XLOOKUP("Migrate_Insecure",'Scoring_Config'!$A:$A,'Scoring_Config'!$D:$D,"Yes")="Yes",_xlfn.XLOOKUP("Migrate_Insecure",'Scoring_Config'!$A:$A,'Scoring_Config'!$C:$C,10),0),"False,0")</f>
        <v>0</v>
      </c>
    </row>
    <row r="1014" spans="1:52">
      <c r="A1014" t="s">
        <v>1979</v>
      </c>
      <c r="B1014" t="s">
        <v>2986</v>
      </c>
      <c r="C1014" t="s">
        <v>3542</v>
      </c>
      <c r="D1014" t="s">
        <v>3545</v>
      </c>
      <c r="E1014" t="s">
        <v>3563</v>
      </c>
      <c r="F1014" t="s">
        <v>3943</v>
      </c>
      <c r="G1014" t="s">
        <v>565</v>
      </c>
      <c r="H1014" t="s">
        <v>174</v>
      </c>
      <c r="I1014" t="s">
        <v>4118</v>
      </c>
      <c r="J1014" t="s">
        <v>1135</v>
      </c>
      <c r="K1014" t="s">
        <v>1696</v>
      </c>
      <c r="L1014" t="s">
        <v>1327</v>
      </c>
      <c r="M1014" t="s">
        <v>1974</v>
      </c>
      <c r="N1014" t="s">
        <v>4315</v>
      </c>
      <c r="O1014" t="s">
        <v>4319</v>
      </c>
      <c r="P1014" t="s">
        <v>4321</v>
      </c>
      <c r="Q1014" t="s">
        <v>5036</v>
      </c>
      <c r="R1014" t="s">
        <v>5439</v>
      </c>
      <c r="S1014" t="s">
        <v>4324</v>
      </c>
      <c r="T1014" t="s">
        <v>5792</v>
      </c>
      <c r="U1014" t="s">
        <v>6448</v>
      </c>
      <c r="Y1014" cm="1">
        <f t="array" ref="Y1014">IF(FALSE,"True," &amp; IF(_xlfn.XLOOKUP("Src_IsAny",'Scoring_Config'!$A:$A,'Scoring_Config'!$D:$D,"Yes")="Yes",_xlfn.XLOOKUP("Src_IsAny",'Scoring_Config'!$A:$A,'Scoring_Config'!$C:$C,10),0),"False,0")</f>
        <v>0</v>
      </c>
      <c r="Z1014" cm="1">
        <f t="array" ref="Z1014">IF(FALSE,"True," &amp; IF(_xlfn.XLOOKUP("Src_CIDR_Le_16",'Scoring_Config'!$A:$A,'Scoring_Config'!$D:$D,"Yes")="Yes",_xlfn.XLOOKUP("Src_CIDR_Le_16",'Scoring_Config'!$A:$A,'Scoring_Config'!$C:$C,10),0),"False,0")</f>
        <v>0</v>
      </c>
      <c r="AA1014" cm="1">
        <f t="array" ref="AA1014">IF(FALSE,"True," &amp; IF(_xlfn.XLOOKUP("Src_CIDR_17_22",'Scoring_Config'!$A:$A,'Scoring_Config'!$D:$D,"Yes")="Yes",_xlfn.XLOOKUP("Src_CIDR_17_22",'Scoring_Config'!$A:$A,'Scoring_Config'!$C:$C,5),0),"False,0")</f>
        <v>0</v>
      </c>
      <c r="AB1014" cm="1">
        <f t="array" ref="AB1014">IF(FALSE,"True," &amp; IF(_xlfn.XLOOKUP("Dst_IsAny",'Scoring_Config'!$A:$A,'Scoring_Config'!$D:$D,"Yes")="Yes",_xlfn.XLOOKUP("Dst_IsAny",'Scoring_Config'!$A:$A,'Scoring_Config'!$C:$C,10),0),"False,0")</f>
        <v>0</v>
      </c>
      <c r="AC1014" cm="1">
        <f t="array" ref="AC1014">IF(TRUE,"True," &amp; IF(_xlfn.XLOOKUP("Dst_CIDR_Le_16",'Scoring_Config'!$A:$A,'Scoring_Config'!$D:$D,"Yes")="Yes",_xlfn.XLOOKUP("Dst_CIDR_Le_16",'Scoring_Config'!$A:$A,'Scoring_Config'!$C:$C,10),0),"False,0")</f>
        <v>0</v>
      </c>
      <c r="AD1014" cm="1">
        <f t="array" ref="AD1014">IF(FALSE,"True," &amp; IF(_xlfn.XLOOKUP("Dst_CIDR_17_22",'Scoring_Config'!$A:$A,'Scoring_Config'!$D:$D,"Yes")="Yes",_xlfn.XLOOKUP("Dst_CIDR_17_22",'Scoring_Config'!$A:$A,'Scoring_Config'!$C:$C,5),0),"False,0")</f>
        <v>0</v>
      </c>
      <c r="AE1014" cm="1">
        <f t="array" ref="AE1014">IF(FALSE,"True," &amp; IF(_xlfn.XLOOKUP("SrcZone_IsAny",'Scoring_Config'!$A:$A,'Scoring_Config'!$D:$D,"Yes")="Yes",_xlfn.XLOOKUP("SrcZone_IsAny",'Scoring_Config'!$A:$A,'Scoring_Config'!$C:$C,10),0),"False,0")</f>
        <v>0</v>
      </c>
      <c r="AF1014" cm="1">
        <f t="array" ref="AF1014">IF(FALSE,"True," &amp; IF(_xlfn.XLOOKUP("DstZone_IsAny",'Scoring_Config'!$A:$A,'Scoring_Config'!$D:$D,"Yes")="Yes",_xlfn.XLOOKUP("DstZone_IsAny",'Scoring_Config'!$A:$A,'Scoring_Config'!$C:$C,10),0),"False,0")</f>
        <v>0</v>
      </c>
      <c r="AG1014" cm="1">
        <f t="array" ref="AG101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14" cm="1">
        <f t="array" ref="AH1014">IF(FALSE,"True," &amp; IF(_xlfn.XLOOKUP("App_Any_OR_RangeGt1000",'Scoring_Config'!$A:$A,'Scoring_Config'!$D:$D,"Yes")="Yes",_xlfn.XLOOKUP("App_Any_OR_RangeGt1000",'Scoring_Config'!$A:$A,'Scoring_Config'!$C:$C,10),0),"False,0")</f>
        <v>0</v>
      </c>
      <c r="AI1014" cm="1">
        <f t="array" ref="AI1014">IF(FALSE,"True," &amp; IF(_xlfn.XLOOKUP("Service_Insecure_Match",'Scoring_Config'!$A:$A,'Scoring_Config'!$D:$D,"Yes")="Yes",_xlfn.XLOOKUP("Service_Insecure_Match",'Scoring_Config'!$A:$A,'Scoring_Config'!$C:$C,5),0),"False,0")</f>
        <v>0</v>
      </c>
      <c r="AJ1014" cm="1">
        <f t="array" ref="AJ1014">IF(FALSE,"True," &amp; IF(_xlfn.XLOOKUP("Risky_Inbound",'Scoring_Config'!$A:$A,'Scoring_Config'!$D:$D,"Yes")="Yes",_xlfn.XLOOKUP("Risky_Inbound",'Scoring_Config'!$A:$A,'Scoring_Config'!$C:$C,50),0),"False,0")</f>
        <v>0</v>
      </c>
      <c r="AK1014" cm="1">
        <f t="array" ref="AK1014">IF(FALSE,"True," &amp; IF(_xlfn.XLOOKUP("Risky_Outbound",'Scoring_Config'!$A:$A,'Scoring_Config'!$D:$D,"Yes")="Yes",_xlfn.XLOOKUP("Risky_Outbound",'Scoring_Config'!$A:$A,'Scoring_Config'!$C:$C,25),0),"False,0")</f>
        <v>0</v>
      </c>
      <c r="AL1014" t="s">
        <v>6700</v>
      </c>
      <c r="AM1014" cm="1">
        <f t="array" ref="AM101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14" t="s">
        <v>6697</v>
      </c>
      <c r="AO1014" t="s">
        <v>6697</v>
      </c>
      <c r="AP1014" t="s">
        <v>6697</v>
      </c>
      <c r="AQ1014" cm="1">
        <f t="array" ref="AQ1014">IF(FALSE,"True," &amp; IF(_xlfn.XLOOKUP("Service_IsAny",'Scoring_Config'!$A:$A,'Scoring_Config'!$D:$D,"Yes")="Yes",_xlfn.XLOOKUP("Service_IsAny",'Scoring_Config'!$A:$A,'Scoring_Config'!$C:$C,0),0),"False,0")</f>
        <v>0</v>
      </c>
      <c r="AR1014">
        <v>0</v>
      </c>
      <c r="AS1014" cm="1">
        <f t="array" ref="AS1014">IF(FALSE,"True," &amp; IF(_xlfn.XLOOKUP("Service_RangeGt1000",'Scoring_Config'!$A:$A,'Scoring_Config'!$D:$D,"Yes")="Yes",_xlfn.XLOOKUP("Service_RangeGt1000",'Scoring_Config'!$A:$A,'Scoring_Config'!$C:$C,0),0),"False,0")</f>
        <v>0</v>
      </c>
      <c r="AT1014" cm="1">
        <f t="array" ref="AT1014">IF(FALSE,"True," &amp; IF(_xlfn.XLOOKUP("App_IsAny",'Scoring_Config'!$A:$A,'Scoring_Config'!$D:$D,"Yes")="Yes",_xlfn.XLOOKUP("App_IsAny",'Scoring_Config'!$A:$A,'Scoring_Config'!$C:$C,0),0),"False,0")</f>
        <v>0</v>
      </c>
      <c r="AU1014">
        <v>0</v>
      </c>
      <c r="AV1014" cm="1">
        <f t="array" ref="AV1014">IF(FALSE,"True," &amp; IF(_xlfn.XLOOKUP("App_RangeGt1000",'Scoring_Config'!$A:$A,'Scoring_Config'!$D:$D,"Yes")="Yes",_xlfn.XLOOKUP("App_RangeGt1000",'Scoring_Config'!$A:$A,'Scoring_Config'!$C:$C,0),0),"False,0")</f>
        <v>0</v>
      </c>
      <c r="AW1014" cm="1">
        <f t="array" ref="AW1014">IF(FALSE,"True," &amp; IF(_xlfn.XLOOKUP("Action_IsDenyOrDrop",'Scoring_Config'!$A:$A,'Scoring_Config'!$D:$D,"Yes")="Yes",_xlfn.XLOOKUP("Action_IsDenyOrDrop",'Scoring_Config'!$A:$A,'Scoring_Config'!$C:$C,0),0),"False,0")</f>
        <v>0</v>
      </c>
      <c r="AX1014" cm="1">
        <f t="array" ref="AX1014">IF(LEFT(AW1014,4)="True",0,(IF(LEFT(Y1014,4)="True",IF(_xlfn.XLOOKUP("Src_IsAny",'Scoring_Config'!$A:$A,'Scoring_Config'!$D:$D,"Yes")="Yes",_xlfn.XLOOKUP("Src_IsAny",'Scoring_Config'!$A:$A,'Scoring_Config'!$C:$C,10),0),0)+IF(LEFT(Z1014,4)="True",IF(_xlfn.XLOOKUP("Src_CIDR_Le_16",'Scoring_Config'!$A:$A,'Scoring_Config'!$D:$D,"Yes")="Yes",_xlfn.XLOOKUP("Src_CIDR_Le_16",'Scoring_Config'!$A:$A,'Scoring_Config'!$C:$C,10),0),0)+IF(LEFT(AA1014,4)="True",IF(_xlfn.XLOOKUP("Src_CIDR_17_22",'Scoring_Config'!$A:$A,'Scoring_Config'!$D:$D,"Yes")="Yes",_xlfn.XLOOKUP("Src_CIDR_17_22",'Scoring_Config'!$A:$A,'Scoring_Config'!$C:$C,5),0),0)+IF(LEFT(AB1014,4)="True",IF(_xlfn.XLOOKUP("Dst_IsAny",'Scoring_Config'!$A:$A,'Scoring_Config'!$D:$D,"Yes")="Yes",_xlfn.XLOOKUP("Dst_IsAny",'Scoring_Config'!$A:$A,'Scoring_Config'!$C:$C,10),0),0)+IF(LEFT(AC1014,4)="True",IF(_xlfn.XLOOKUP("Dst_CIDR_Le_16",'Scoring_Config'!$A:$A,'Scoring_Config'!$D:$D,"Yes")="Yes",_xlfn.XLOOKUP("Dst_CIDR_Le_16",'Scoring_Config'!$A:$A,'Scoring_Config'!$C:$C,10),0),0)+IF(LEFT(AD1014,4)="True",IF(_xlfn.XLOOKUP("Dst_CIDR_17_22",'Scoring_Config'!$A:$A,'Scoring_Config'!$D:$D,"Yes")="Yes",_xlfn.XLOOKUP("Dst_CIDR_17_22",'Scoring_Config'!$A:$A,'Scoring_Config'!$C:$C,5),0),0)+IF(LEFT(AE1014,4)="True",IF(_xlfn.XLOOKUP("SrcZone_IsAny",'Scoring_Config'!$A:$A,'Scoring_Config'!$D:$D,"Yes")="Yes",_xlfn.XLOOKUP("SrcZone_IsAny",'Scoring_Config'!$A:$A,'Scoring_Config'!$C:$C,10),0),0)+IF(LEFT(AF1014,4)="True",IF(_xlfn.XLOOKUP("DstZone_IsAny",'Scoring_Config'!$A:$A,'Scoring_Config'!$D:$D,"Yes")="Yes",_xlfn.XLOOKUP("DstZone_IsAny",'Scoring_Config'!$A:$A,'Scoring_Config'!$C:$C,10),0),0)+IF(LEFT(AG1014,4)="True",IF(_xlfn.XLOOKUP("Service_Any_OR_RangeGt1000",'Scoring_Config'!$A:$A,'Scoring_Config'!$D:$D,"Yes")="Yes",_xlfn.XLOOKUP("Service_Any_OR_RangeGt1000",'Scoring_Config'!$A:$A,'Scoring_Config'!$C:$C,10),0),0)+IF(LEFT(AH1014,4)="True",IF(_xlfn.XLOOKUP("App_Any_OR_RangeGt1000",'Scoring_Config'!$A:$A,'Scoring_Config'!$D:$D,"Yes")="Yes",_xlfn.XLOOKUP("App_Any_OR_RangeGt1000",'Scoring_Config'!$A:$A,'Scoring_Config'!$C:$C,10),0),0)+IF(LEFT(AI1014,4)="True",IF(_xlfn.XLOOKUP("Service_Insecure_Match",'Scoring_Config'!$A:$A,'Scoring_Config'!$D:$D,"Yes")="Yes",_xlfn.XLOOKUP("Service_Insecure_Match",'Scoring_Config'!$A:$A,'Scoring_Config'!$C:$C,5),0),0)+IF(LEFT(AJ1014,4)="True",IF(_xlfn.XLOOKUP("Risky_Inbound",'Scoring_Config'!$A:$A,'Scoring_Config'!$D:$D,"Yes")="Yes",_xlfn.XLOOKUP("Risky_Inbound",'Scoring_Config'!$A:$A,'Scoring_Config'!$C:$C,50),0),0)+IF(LEFT(AK1014,4)="True",IF(_xlfn.XLOOKUP("Risky_Outbound",'Scoring_Config'!$A:$A,'Scoring_Config'!$D:$D,"Yes")="Yes",_xlfn.XLOOKUP("Risky_Outbound",'Scoring_Config'!$A:$A,'Scoring_Config'!$C:$C,25),0),0)+IF(LEFT(AZ1014,4)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1014,FIND(",",AL1014)+1,100)),0)+IF(LEFT(AM1014,4)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1014,FIND(",",AN1014)+1,100)),0)+IF(_xlfn.XLOOKUP("Profile_Scoring",'Scoring_Config'!$A:$A,'Scoring_Config'!$D:$D,"Yes")="Yes",VALUE(MID(AO1014,FIND(",",AO1014)+1,100)),0)+IF(_xlfn.XLOOKUP("Options_Scoring",'Scoring_Config'!$A:$A,'Scoring_Config'!$D:$D,"Yes")="Yes",VALUE(MID(AP1014,FIND(",",AP1014)+1,100)),0)))</f>
        <v>0</v>
      </c>
      <c r="AZ1014" cm="1">
        <f t="array" ref="AZ1014">IF(FALSE,"True," &amp; IF(_xlfn.XLOOKUP("Migrate_Insecure",'Scoring_Config'!$A:$A,'Scoring_Config'!$D:$D,"Yes")="Yes",_xlfn.XLOOKUP("Migrate_Insecure",'Scoring_Config'!$A:$A,'Scoring_Config'!$C:$C,10),0),"False,0")</f>
        <v>0</v>
      </c>
    </row>
    <row r="1015" spans="1:52">
      <c r="A1015" t="s">
        <v>1979</v>
      </c>
      <c r="B1015" t="s">
        <v>2987</v>
      </c>
      <c r="C1015" t="s">
        <v>3542</v>
      </c>
      <c r="D1015" t="s">
        <v>3545</v>
      </c>
      <c r="E1015" t="s">
        <v>3563</v>
      </c>
      <c r="F1015" t="s">
        <v>3943</v>
      </c>
      <c r="G1015" t="s">
        <v>565</v>
      </c>
      <c r="H1015" t="s">
        <v>174</v>
      </c>
      <c r="I1015" t="s">
        <v>4243</v>
      </c>
      <c r="J1015" t="s">
        <v>903</v>
      </c>
      <c r="K1015" t="s">
        <v>1909</v>
      </c>
      <c r="L1015" t="s">
        <v>1327</v>
      </c>
      <c r="M1015" t="s">
        <v>1974</v>
      </c>
      <c r="N1015" t="s">
        <v>4315</v>
      </c>
      <c r="O1015" t="s">
        <v>4319</v>
      </c>
      <c r="P1015" t="s">
        <v>4321</v>
      </c>
      <c r="Q1015" t="s">
        <v>5037</v>
      </c>
      <c r="R1015" t="s">
        <v>5439</v>
      </c>
      <c r="S1015" t="s">
        <v>4324</v>
      </c>
      <c r="T1015" t="s">
        <v>5626</v>
      </c>
      <c r="U1015" t="s">
        <v>6449</v>
      </c>
      <c r="Y1015" cm="1">
        <f t="array" ref="Y1015">IF(FALSE,"True," &amp; IF(_xlfn.XLOOKUP("Src_IsAny",'Scoring_Config'!$A:$A,'Scoring_Config'!$D:$D,"Yes")="Yes",_xlfn.XLOOKUP("Src_IsAny",'Scoring_Config'!$A:$A,'Scoring_Config'!$C:$C,10),0),"False,0")</f>
        <v>0</v>
      </c>
      <c r="Z1015" cm="1">
        <f t="array" ref="Z1015">IF(FALSE,"True," &amp; IF(_xlfn.XLOOKUP("Src_CIDR_Le_16",'Scoring_Config'!$A:$A,'Scoring_Config'!$D:$D,"Yes")="Yes",_xlfn.XLOOKUP("Src_CIDR_Le_16",'Scoring_Config'!$A:$A,'Scoring_Config'!$C:$C,10),0),"False,0")</f>
        <v>0</v>
      </c>
      <c r="AA1015" cm="1">
        <f t="array" ref="AA1015">IF(FALSE,"True," &amp; IF(_xlfn.XLOOKUP("Src_CIDR_17_22",'Scoring_Config'!$A:$A,'Scoring_Config'!$D:$D,"Yes")="Yes",_xlfn.XLOOKUP("Src_CIDR_17_22",'Scoring_Config'!$A:$A,'Scoring_Config'!$C:$C,5),0),"False,0")</f>
        <v>0</v>
      </c>
      <c r="AB1015" cm="1">
        <f t="array" ref="AB1015">IF(FALSE,"True," &amp; IF(_xlfn.XLOOKUP("Dst_IsAny",'Scoring_Config'!$A:$A,'Scoring_Config'!$D:$D,"Yes")="Yes",_xlfn.XLOOKUP("Dst_IsAny",'Scoring_Config'!$A:$A,'Scoring_Config'!$C:$C,10),0),"False,0")</f>
        <v>0</v>
      </c>
      <c r="AC1015" cm="1">
        <f t="array" ref="AC1015">IF(TRUE,"True," &amp; IF(_xlfn.XLOOKUP("Dst_CIDR_Le_16",'Scoring_Config'!$A:$A,'Scoring_Config'!$D:$D,"Yes")="Yes",_xlfn.XLOOKUP("Dst_CIDR_Le_16",'Scoring_Config'!$A:$A,'Scoring_Config'!$C:$C,10),0),"False,0")</f>
        <v>0</v>
      </c>
      <c r="AD1015" cm="1">
        <f t="array" ref="AD1015">IF(FALSE,"True," &amp; IF(_xlfn.XLOOKUP("Dst_CIDR_17_22",'Scoring_Config'!$A:$A,'Scoring_Config'!$D:$D,"Yes")="Yes",_xlfn.XLOOKUP("Dst_CIDR_17_22",'Scoring_Config'!$A:$A,'Scoring_Config'!$C:$C,5),0),"False,0")</f>
        <v>0</v>
      </c>
      <c r="AE1015" cm="1">
        <f t="array" ref="AE1015">IF(FALSE,"True," &amp; IF(_xlfn.XLOOKUP("SrcZone_IsAny",'Scoring_Config'!$A:$A,'Scoring_Config'!$D:$D,"Yes")="Yes",_xlfn.XLOOKUP("SrcZone_IsAny",'Scoring_Config'!$A:$A,'Scoring_Config'!$C:$C,10),0),"False,0")</f>
        <v>0</v>
      </c>
      <c r="AF1015" cm="1">
        <f t="array" ref="AF1015">IF(FALSE,"True," &amp; IF(_xlfn.XLOOKUP("DstZone_IsAny",'Scoring_Config'!$A:$A,'Scoring_Config'!$D:$D,"Yes")="Yes",_xlfn.XLOOKUP("DstZone_IsAny",'Scoring_Config'!$A:$A,'Scoring_Config'!$C:$C,10),0),"False,0")</f>
        <v>0</v>
      </c>
      <c r="AG1015" cm="1">
        <f t="array" ref="AG101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15" cm="1">
        <f t="array" ref="AH1015">IF(FALSE,"True," &amp; IF(_xlfn.XLOOKUP("App_Any_OR_RangeGt1000",'Scoring_Config'!$A:$A,'Scoring_Config'!$D:$D,"Yes")="Yes",_xlfn.XLOOKUP("App_Any_OR_RangeGt1000",'Scoring_Config'!$A:$A,'Scoring_Config'!$C:$C,10),0),"False,0")</f>
        <v>0</v>
      </c>
      <c r="AI1015" cm="1">
        <f t="array" ref="AI1015">IF(FALSE,"True," &amp; IF(_xlfn.XLOOKUP("Service_Insecure_Match",'Scoring_Config'!$A:$A,'Scoring_Config'!$D:$D,"Yes")="Yes",_xlfn.XLOOKUP("Service_Insecure_Match",'Scoring_Config'!$A:$A,'Scoring_Config'!$C:$C,5),0),"False,0")</f>
        <v>0</v>
      </c>
      <c r="AJ1015" cm="1">
        <f t="array" ref="AJ1015">IF(FALSE,"True," &amp; IF(_xlfn.XLOOKUP("Risky_Inbound",'Scoring_Config'!$A:$A,'Scoring_Config'!$D:$D,"Yes")="Yes",_xlfn.XLOOKUP("Risky_Inbound",'Scoring_Config'!$A:$A,'Scoring_Config'!$C:$C,50),0),"False,0")</f>
        <v>0</v>
      </c>
      <c r="AK1015" cm="1">
        <f t="array" ref="AK1015">IF(FALSE,"True," &amp; IF(_xlfn.XLOOKUP("Risky_Outbound",'Scoring_Config'!$A:$A,'Scoring_Config'!$D:$D,"Yes")="Yes",_xlfn.XLOOKUP("Risky_Outbound",'Scoring_Config'!$A:$A,'Scoring_Config'!$C:$C,25),0),"False,0")</f>
        <v>0</v>
      </c>
      <c r="AL1015" t="s">
        <v>6700</v>
      </c>
      <c r="AM1015" cm="1">
        <f t="array" ref="AM101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15" t="s">
        <v>6697</v>
      </c>
      <c r="AO1015" t="s">
        <v>6697</v>
      </c>
      <c r="AP1015" t="s">
        <v>6697</v>
      </c>
      <c r="AQ1015" cm="1">
        <f t="array" ref="AQ1015">IF(FALSE,"True," &amp; IF(_xlfn.XLOOKUP("Service_IsAny",'Scoring_Config'!$A:$A,'Scoring_Config'!$D:$D,"Yes")="Yes",_xlfn.XLOOKUP("Service_IsAny",'Scoring_Config'!$A:$A,'Scoring_Config'!$C:$C,0),0),"False,0")</f>
        <v>0</v>
      </c>
      <c r="AR1015">
        <v>0</v>
      </c>
      <c r="AS1015" cm="1">
        <f t="array" ref="AS1015">IF(FALSE,"True," &amp; IF(_xlfn.XLOOKUP("Service_RangeGt1000",'Scoring_Config'!$A:$A,'Scoring_Config'!$D:$D,"Yes")="Yes",_xlfn.XLOOKUP("Service_RangeGt1000",'Scoring_Config'!$A:$A,'Scoring_Config'!$C:$C,0),0),"False,0")</f>
        <v>0</v>
      </c>
      <c r="AT1015" cm="1">
        <f t="array" ref="AT1015">IF(FALSE,"True," &amp; IF(_xlfn.XLOOKUP("App_IsAny",'Scoring_Config'!$A:$A,'Scoring_Config'!$D:$D,"Yes")="Yes",_xlfn.XLOOKUP("App_IsAny",'Scoring_Config'!$A:$A,'Scoring_Config'!$C:$C,0),0),"False,0")</f>
        <v>0</v>
      </c>
      <c r="AU1015">
        <v>101</v>
      </c>
      <c r="AV1015" cm="1">
        <f t="array" ref="AV1015">IF(FALSE,"True," &amp; IF(_xlfn.XLOOKUP("App_RangeGt1000",'Scoring_Config'!$A:$A,'Scoring_Config'!$D:$D,"Yes")="Yes",_xlfn.XLOOKUP("App_RangeGt1000",'Scoring_Config'!$A:$A,'Scoring_Config'!$C:$C,0),0),"False,0")</f>
        <v>0</v>
      </c>
      <c r="AW1015" cm="1">
        <f t="array" ref="AW1015">IF(FALSE,"True," &amp; IF(_xlfn.XLOOKUP("Action_IsDenyOrDrop",'Scoring_Config'!$A:$A,'Scoring_Config'!$D:$D,"Yes")="Yes",_xlfn.XLOOKUP("Action_IsDenyOrDrop",'Scoring_Config'!$A:$A,'Scoring_Config'!$C:$C,0),0),"False,0")</f>
        <v>0</v>
      </c>
      <c r="AX1015" cm="1">
        <f t="array" ref="AX1015">IF(LEFT(AW1015,4)="True",0,(IF(LEFT(Y1015,4)="True",IF(_xlfn.XLOOKUP("Src_IsAny",'Scoring_Config'!$A:$A,'Scoring_Config'!$D:$D,"Yes")="Yes",_xlfn.XLOOKUP("Src_IsAny",'Scoring_Config'!$A:$A,'Scoring_Config'!$C:$C,10),0),0)+IF(LEFT(Z1015,4)="True",IF(_xlfn.XLOOKUP("Src_CIDR_Le_16",'Scoring_Config'!$A:$A,'Scoring_Config'!$D:$D,"Yes")="Yes",_xlfn.XLOOKUP("Src_CIDR_Le_16",'Scoring_Config'!$A:$A,'Scoring_Config'!$C:$C,10),0),0)+IF(LEFT(AA1015,4)="True",IF(_xlfn.XLOOKUP("Src_CIDR_17_22",'Scoring_Config'!$A:$A,'Scoring_Config'!$D:$D,"Yes")="Yes",_xlfn.XLOOKUP("Src_CIDR_17_22",'Scoring_Config'!$A:$A,'Scoring_Config'!$C:$C,5),0),0)+IF(LEFT(AB1015,4)="True",IF(_xlfn.XLOOKUP("Dst_IsAny",'Scoring_Config'!$A:$A,'Scoring_Config'!$D:$D,"Yes")="Yes",_xlfn.XLOOKUP("Dst_IsAny",'Scoring_Config'!$A:$A,'Scoring_Config'!$C:$C,10),0),0)+IF(LEFT(AC1015,4)="True",IF(_xlfn.XLOOKUP("Dst_CIDR_Le_16",'Scoring_Config'!$A:$A,'Scoring_Config'!$D:$D,"Yes")="Yes",_xlfn.XLOOKUP("Dst_CIDR_Le_16",'Scoring_Config'!$A:$A,'Scoring_Config'!$C:$C,10),0),0)+IF(LEFT(AD1015,4)="True",IF(_xlfn.XLOOKUP("Dst_CIDR_17_22",'Scoring_Config'!$A:$A,'Scoring_Config'!$D:$D,"Yes")="Yes",_xlfn.XLOOKUP("Dst_CIDR_17_22",'Scoring_Config'!$A:$A,'Scoring_Config'!$C:$C,5),0),0)+IF(LEFT(AE1015,4)="True",IF(_xlfn.XLOOKUP("SrcZone_IsAny",'Scoring_Config'!$A:$A,'Scoring_Config'!$D:$D,"Yes")="Yes",_xlfn.XLOOKUP("SrcZone_IsAny",'Scoring_Config'!$A:$A,'Scoring_Config'!$C:$C,10),0),0)+IF(LEFT(AF1015,4)="True",IF(_xlfn.XLOOKUP("DstZone_IsAny",'Scoring_Config'!$A:$A,'Scoring_Config'!$D:$D,"Yes")="Yes",_xlfn.XLOOKUP("DstZone_IsAny",'Scoring_Config'!$A:$A,'Scoring_Config'!$C:$C,10),0),0)+IF(LEFT(AG1015,4)="True",IF(_xlfn.XLOOKUP("Service_Any_OR_RangeGt1000",'Scoring_Config'!$A:$A,'Scoring_Config'!$D:$D,"Yes")="Yes",_xlfn.XLOOKUP("Service_Any_OR_RangeGt1000",'Scoring_Config'!$A:$A,'Scoring_Config'!$C:$C,10),0),0)+IF(LEFT(AH1015,4)="True",IF(_xlfn.XLOOKUP("App_Any_OR_RangeGt1000",'Scoring_Config'!$A:$A,'Scoring_Config'!$D:$D,"Yes")="Yes",_xlfn.XLOOKUP("App_Any_OR_RangeGt1000",'Scoring_Config'!$A:$A,'Scoring_Config'!$C:$C,10),0),0)+IF(LEFT(AI1015,4)="True",IF(_xlfn.XLOOKUP("Service_Insecure_Match",'Scoring_Config'!$A:$A,'Scoring_Config'!$D:$D,"Yes")="Yes",_xlfn.XLOOKUP("Service_Insecure_Match",'Scoring_Config'!$A:$A,'Scoring_Config'!$C:$C,5),0),0)+IF(LEFT(AJ1015,4)="True",IF(_xlfn.XLOOKUP("Risky_Inbound",'Scoring_Config'!$A:$A,'Scoring_Config'!$D:$D,"Yes")="Yes",_xlfn.XLOOKUP("Risky_Inbound",'Scoring_Config'!$A:$A,'Scoring_Config'!$C:$C,50),0),0)+IF(LEFT(AK1015,4)="True",IF(_xlfn.XLOOKUP("Risky_Outbound",'Scoring_Config'!$A:$A,'Scoring_Config'!$D:$D,"Yes")="Yes",_xlfn.XLOOKUP("Risky_Outbound",'Scoring_Config'!$A:$A,'Scoring_Config'!$C:$C,25),0),0)+IF(LEFT(AZ1015,4)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1015,FIND(",",AL1015)+1,100)),0)+IF(LEFT(AM1015,4)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1015,FIND(",",AN1015)+1,100)),0)+IF(_xlfn.XLOOKUP("Profile_Scoring",'Scoring_Config'!$A:$A,'Scoring_Config'!$D:$D,"Yes")="Yes",VALUE(MID(AO1015,FIND(",",AO1015)+1,100)),0)+IF(_xlfn.XLOOKUP("Options_Scoring",'Scoring_Config'!$A:$A,'Scoring_Config'!$D:$D,"Yes")="Yes",VALUE(MID(AP1015,FIND(",",AP1015)+1,100)),0)))</f>
        <v>0</v>
      </c>
      <c r="AZ1015" cm="1">
        <f t="array" ref="AZ1015">IF(FALSE,"True," &amp; IF(_xlfn.XLOOKUP("Migrate_Insecure",'Scoring_Config'!$A:$A,'Scoring_Config'!$D:$D,"Yes")="Yes",_xlfn.XLOOKUP("Migrate_Insecure",'Scoring_Config'!$A:$A,'Scoring_Config'!$C:$C,10),0),"False,0")</f>
        <v>0</v>
      </c>
    </row>
    <row r="1016" spans="1:52">
      <c r="A1016" t="s">
        <v>1979</v>
      </c>
      <c r="B1016" t="s">
        <v>2988</v>
      </c>
      <c r="C1016" t="s">
        <v>3542</v>
      </c>
      <c r="D1016" t="s">
        <v>3545</v>
      </c>
      <c r="E1016" t="s">
        <v>3563</v>
      </c>
      <c r="F1016" t="s">
        <v>3943</v>
      </c>
      <c r="G1016" t="s">
        <v>565</v>
      </c>
      <c r="H1016" t="s">
        <v>174</v>
      </c>
      <c r="I1016" t="s">
        <v>4118</v>
      </c>
      <c r="J1016" t="s">
        <v>907</v>
      </c>
      <c r="K1016" t="s">
        <v>1909</v>
      </c>
      <c r="L1016" t="s">
        <v>1327</v>
      </c>
      <c r="M1016" t="s">
        <v>1974</v>
      </c>
      <c r="N1016" t="s">
        <v>4315</v>
      </c>
      <c r="O1016" t="s">
        <v>4319</v>
      </c>
      <c r="P1016" t="s">
        <v>4321</v>
      </c>
      <c r="Q1016" t="s">
        <v>5038</v>
      </c>
      <c r="R1016" t="s">
        <v>5439</v>
      </c>
      <c r="S1016" t="s">
        <v>4324</v>
      </c>
      <c r="T1016" t="s">
        <v>5792</v>
      </c>
      <c r="U1016" t="s">
        <v>6450</v>
      </c>
      <c r="Y1016" cm="1">
        <f t="array" ref="Y1016">IF(FALSE,"True," &amp; IF(_xlfn.XLOOKUP("Src_IsAny",'Scoring_Config'!$A:$A,'Scoring_Config'!$D:$D,"Yes")="Yes",_xlfn.XLOOKUP("Src_IsAny",'Scoring_Config'!$A:$A,'Scoring_Config'!$C:$C,10),0),"False,0")</f>
        <v>0</v>
      </c>
      <c r="Z1016" cm="1">
        <f t="array" ref="Z1016">IF(FALSE,"True," &amp; IF(_xlfn.XLOOKUP("Src_CIDR_Le_16",'Scoring_Config'!$A:$A,'Scoring_Config'!$D:$D,"Yes")="Yes",_xlfn.XLOOKUP("Src_CIDR_Le_16",'Scoring_Config'!$A:$A,'Scoring_Config'!$C:$C,10),0),"False,0")</f>
        <v>0</v>
      </c>
      <c r="AA1016" cm="1">
        <f t="array" ref="AA1016">IF(FALSE,"True," &amp; IF(_xlfn.XLOOKUP("Src_CIDR_17_22",'Scoring_Config'!$A:$A,'Scoring_Config'!$D:$D,"Yes")="Yes",_xlfn.XLOOKUP("Src_CIDR_17_22",'Scoring_Config'!$A:$A,'Scoring_Config'!$C:$C,5),0),"False,0")</f>
        <v>0</v>
      </c>
      <c r="AB1016" cm="1">
        <f t="array" ref="AB1016">IF(FALSE,"True," &amp; IF(_xlfn.XLOOKUP("Dst_IsAny",'Scoring_Config'!$A:$A,'Scoring_Config'!$D:$D,"Yes")="Yes",_xlfn.XLOOKUP("Dst_IsAny",'Scoring_Config'!$A:$A,'Scoring_Config'!$C:$C,10),0),"False,0")</f>
        <v>0</v>
      </c>
      <c r="AC1016" cm="1">
        <f t="array" ref="AC1016">IF(TRUE,"True," &amp; IF(_xlfn.XLOOKUP("Dst_CIDR_Le_16",'Scoring_Config'!$A:$A,'Scoring_Config'!$D:$D,"Yes")="Yes",_xlfn.XLOOKUP("Dst_CIDR_Le_16",'Scoring_Config'!$A:$A,'Scoring_Config'!$C:$C,10),0),"False,0")</f>
        <v>0</v>
      </c>
      <c r="AD1016" cm="1">
        <f t="array" ref="AD1016">IF(FALSE,"True," &amp; IF(_xlfn.XLOOKUP("Dst_CIDR_17_22",'Scoring_Config'!$A:$A,'Scoring_Config'!$D:$D,"Yes")="Yes",_xlfn.XLOOKUP("Dst_CIDR_17_22",'Scoring_Config'!$A:$A,'Scoring_Config'!$C:$C,5),0),"False,0")</f>
        <v>0</v>
      </c>
      <c r="AE1016" cm="1">
        <f t="array" ref="AE1016">IF(FALSE,"True," &amp; IF(_xlfn.XLOOKUP("SrcZone_IsAny",'Scoring_Config'!$A:$A,'Scoring_Config'!$D:$D,"Yes")="Yes",_xlfn.XLOOKUP("SrcZone_IsAny",'Scoring_Config'!$A:$A,'Scoring_Config'!$C:$C,10),0),"False,0")</f>
        <v>0</v>
      </c>
      <c r="AF1016" cm="1">
        <f t="array" ref="AF1016">IF(FALSE,"True," &amp; IF(_xlfn.XLOOKUP("DstZone_IsAny",'Scoring_Config'!$A:$A,'Scoring_Config'!$D:$D,"Yes")="Yes",_xlfn.XLOOKUP("DstZone_IsAny",'Scoring_Config'!$A:$A,'Scoring_Config'!$C:$C,10),0),"False,0")</f>
        <v>0</v>
      </c>
      <c r="AG1016" cm="1">
        <f t="array" ref="AG101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16" cm="1">
        <f t="array" ref="AH1016">IF(FALSE,"True," &amp; IF(_xlfn.XLOOKUP("App_Any_OR_RangeGt1000",'Scoring_Config'!$A:$A,'Scoring_Config'!$D:$D,"Yes")="Yes",_xlfn.XLOOKUP("App_Any_OR_RangeGt1000",'Scoring_Config'!$A:$A,'Scoring_Config'!$C:$C,10),0),"False,0")</f>
        <v>0</v>
      </c>
      <c r="AI1016" cm="1">
        <f t="array" ref="AI1016">IF(FALSE,"True," &amp; IF(_xlfn.XLOOKUP("Service_Insecure_Match",'Scoring_Config'!$A:$A,'Scoring_Config'!$D:$D,"Yes")="Yes",_xlfn.XLOOKUP("Service_Insecure_Match",'Scoring_Config'!$A:$A,'Scoring_Config'!$C:$C,5),0),"False,0")</f>
        <v>0</v>
      </c>
      <c r="AJ1016" cm="1">
        <f t="array" ref="AJ1016">IF(FALSE,"True," &amp; IF(_xlfn.XLOOKUP("Risky_Inbound",'Scoring_Config'!$A:$A,'Scoring_Config'!$D:$D,"Yes")="Yes",_xlfn.XLOOKUP("Risky_Inbound",'Scoring_Config'!$A:$A,'Scoring_Config'!$C:$C,50),0),"False,0")</f>
        <v>0</v>
      </c>
      <c r="AK1016" cm="1">
        <f t="array" ref="AK1016">IF(FALSE,"True," &amp; IF(_xlfn.XLOOKUP("Risky_Outbound",'Scoring_Config'!$A:$A,'Scoring_Config'!$D:$D,"Yes")="Yes",_xlfn.XLOOKUP("Risky_Outbound",'Scoring_Config'!$A:$A,'Scoring_Config'!$C:$C,25),0),"False,0")</f>
        <v>0</v>
      </c>
      <c r="AL1016" t="s">
        <v>6700</v>
      </c>
      <c r="AM1016" cm="1">
        <f t="array" ref="AM101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16" t="s">
        <v>6697</v>
      </c>
      <c r="AO1016" t="s">
        <v>6697</v>
      </c>
      <c r="AP1016" t="s">
        <v>6697</v>
      </c>
      <c r="AQ1016" cm="1">
        <f t="array" ref="AQ1016">IF(FALSE,"True," &amp; IF(_xlfn.XLOOKUP("Service_IsAny",'Scoring_Config'!$A:$A,'Scoring_Config'!$D:$D,"Yes")="Yes",_xlfn.XLOOKUP("Service_IsAny",'Scoring_Config'!$A:$A,'Scoring_Config'!$C:$C,0),0),"False,0")</f>
        <v>0</v>
      </c>
      <c r="AR1016">
        <v>0</v>
      </c>
      <c r="AS1016" cm="1">
        <f t="array" ref="AS1016">IF(FALSE,"True," &amp; IF(_xlfn.XLOOKUP("Service_RangeGt1000",'Scoring_Config'!$A:$A,'Scoring_Config'!$D:$D,"Yes")="Yes",_xlfn.XLOOKUP("Service_RangeGt1000",'Scoring_Config'!$A:$A,'Scoring_Config'!$C:$C,0),0),"False,0")</f>
        <v>0</v>
      </c>
      <c r="AT1016" cm="1">
        <f t="array" ref="AT1016">IF(FALSE,"True," &amp; IF(_xlfn.XLOOKUP("App_IsAny",'Scoring_Config'!$A:$A,'Scoring_Config'!$D:$D,"Yes")="Yes",_xlfn.XLOOKUP("App_IsAny",'Scoring_Config'!$A:$A,'Scoring_Config'!$C:$C,0),0),"False,0")</f>
        <v>0</v>
      </c>
      <c r="AU1016">
        <v>101</v>
      </c>
      <c r="AV1016" cm="1">
        <f t="array" ref="AV1016">IF(FALSE,"True," &amp; IF(_xlfn.XLOOKUP("App_RangeGt1000",'Scoring_Config'!$A:$A,'Scoring_Config'!$D:$D,"Yes")="Yes",_xlfn.XLOOKUP("App_RangeGt1000",'Scoring_Config'!$A:$A,'Scoring_Config'!$C:$C,0),0),"False,0")</f>
        <v>0</v>
      </c>
      <c r="AW1016" cm="1">
        <f t="array" ref="AW1016">IF(FALSE,"True," &amp; IF(_xlfn.XLOOKUP("Action_IsDenyOrDrop",'Scoring_Config'!$A:$A,'Scoring_Config'!$D:$D,"Yes")="Yes",_xlfn.XLOOKUP("Action_IsDenyOrDrop",'Scoring_Config'!$A:$A,'Scoring_Config'!$C:$C,0),0),"False,0")</f>
        <v>0</v>
      </c>
      <c r="AX1016" cm="1">
        <f t="array" ref="AX1016">IF(LEFT(AW1016,4)="True",0,(IF(LEFT(Y1016,4)="True",IF(_xlfn.XLOOKUP("Src_IsAny",'Scoring_Config'!$A:$A,'Scoring_Config'!$D:$D,"Yes")="Yes",_xlfn.XLOOKUP("Src_IsAny",'Scoring_Config'!$A:$A,'Scoring_Config'!$C:$C,10),0),0)+IF(LEFT(Z1016,4)="True",IF(_xlfn.XLOOKUP("Src_CIDR_Le_16",'Scoring_Config'!$A:$A,'Scoring_Config'!$D:$D,"Yes")="Yes",_xlfn.XLOOKUP("Src_CIDR_Le_16",'Scoring_Config'!$A:$A,'Scoring_Config'!$C:$C,10),0),0)+IF(LEFT(AA1016,4)="True",IF(_xlfn.XLOOKUP("Src_CIDR_17_22",'Scoring_Config'!$A:$A,'Scoring_Config'!$D:$D,"Yes")="Yes",_xlfn.XLOOKUP("Src_CIDR_17_22",'Scoring_Config'!$A:$A,'Scoring_Config'!$C:$C,5),0),0)+IF(LEFT(AB1016,4)="True",IF(_xlfn.XLOOKUP("Dst_IsAny",'Scoring_Config'!$A:$A,'Scoring_Config'!$D:$D,"Yes")="Yes",_xlfn.XLOOKUP("Dst_IsAny",'Scoring_Config'!$A:$A,'Scoring_Config'!$C:$C,10),0),0)+IF(LEFT(AC1016,4)="True",IF(_xlfn.XLOOKUP("Dst_CIDR_Le_16",'Scoring_Config'!$A:$A,'Scoring_Config'!$D:$D,"Yes")="Yes",_xlfn.XLOOKUP("Dst_CIDR_Le_16",'Scoring_Config'!$A:$A,'Scoring_Config'!$C:$C,10),0),0)+IF(LEFT(AD1016,4)="True",IF(_xlfn.XLOOKUP("Dst_CIDR_17_22",'Scoring_Config'!$A:$A,'Scoring_Config'!$D:$D,"Yes")="Yes",_xlfn.XLOOKUP("Dst_CIDR_17_22",'Scoring_Config'!$A:$A,'Scoring_Config'!$C:$C,5),0),0)+IF(LEFT(AE1016,4)="True",IF(_xlfn.XLOOKUP("SrcZone_IsAny",'Scoring_Config'!$A:$A,'Scoring_Config'!$D:$D,"Yes")="Yes",_xlfn.XLOOKUP("SrcZone_IsAny",'Scoring_Config'!$A:$A,'Scoring_Config'!$C:$C,10),0),0)+IF(LEFT(AF1016,4)="True",IF(_xlfn.XLOOKUP("DstZone_IsAny",'Scoring_Config'!$A:$A,'Scoring_Config'!$D:$D,"Yes")="Yes",_xlfn.XLOOKUP("DstZone_IsAny",'Scoring_Config'!$A:$A,'Scoring_Config'!$C:$C,10),0),0)+IF(LEFT(AG1016,4)="True",IF(_xlfn.XLOOKUP("Service_Any_OR_RangeGt1000",'Scoring_Config'!$A:$A,'Scoring_Config'!$D:$D,"Yes")="Yes",_xlfn.XLOOKUP("Service_Any_OR_RangeGt1000",'Scoring_Config'!$A:$A,'Scoring_Config'!$C:$C,10),0),0)+IF(LEFT(AH1016,4)="True",IF(_xlfn.XLOOKUP("App_Any_OR_RangeGt1000",'Scoring_Config'!$A:$A,'Scoring_Config'!$D:$D,"Yes")="Yes",_xlfn.XLOOKUP("App_Any_OR_RangeGt1000",'Scoring_Config'!$A:$A,'Scoring_Config'!$C:$C,10),0),0)+IF(LEFT(AI1016,4)="True",IF(_xlfn.XLOOKUP("Service_Insecure_Match",'Scoring_Config'!$A:$A,'Scoring_Config'!$D:$D,"Yes")="Yes",_xlfn.XLOOKUP("Service_Insecure_Match",'Scoring_Config'!$A:$A,'Scoring_Config'!$C:$C,5),0),0)+IF(LEFT(AJ1016,4)="True",IF(_xlfn.XLOOKUP("Risky_Inbound",'Scoring_Config'!$A:$A,'Scoring_Config'!$D:$D,"Yes")="Yes",_xlfn.XLOOKUP("Risky_Inbound",'Scoring_Config'!$A:$A,'Scoring_Config'!$C:$C,50),0),0)+IF(LEFT(AK1016,4)="True",IF(_xlfn.XLOOKUP("Risky_Outbound",'Scoring_Config'!$A:$A,'Scoring_Config'!$D:$D,"Yes")="Yes",_xlfn.XLOOKUP("Risky_Outbound",'Scoring_Config'!$A:$A,'Scoring_Config'!$C:$C,25),0),0)+IF(LEFT(AZ1016,4)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1016,FIND(",",AL1016)+1,100)),0)+IF(LEFT(AM1016,4)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1016,FIND(",",AN1016)+1,100)),0)+IF(_xlfn.XLOOKUP("Profile_Scoring",'Scoring_Config'!$A:$A,'Scoring_Config'!$D:$D,"Yes")="Yes",VALUE(MID(AO1016,FIND(",",AO1016)+1,100)),0)+IF(_xlfn.XLOOKUP("Options_Scoring",'Scoring_Config'!$A:$A,'Scoring_Config'!$D:$D,"Yes")="Yes",VALUE(MID(AP1016,FIND(",",AP1016)+1,100)),0)))</f>
        <v>0</v>
      </c>
      <c r="AZ1016" cm="1">
        <f t="array" ref="AZ1016">IF(FALSE,"True," &amp; IF(_xlfn.XLOOKUP("Migrate_Insecure",'Scoring_Config'!$A:$A,'Scoring_Config'!$D:$D,"Yes")="Yes",_xlfn.XLOOKUP("Migrate_Insecure",'Scoring_Config'!$A:$A,'Scoring_Config'!$C:$C,10),0),"False,0")</f>
        <v>0</v>
      </c>
    </row>
    <row r="1017" spans="1:52">
      <c r="A1017" t="s">
        <v>1979</v>
      </c>
      <c r="B1017" t="s">
        <v>2989</v>
      </c>
      <c r="C1017" t="s">
        <v>3542</v>
      </c>
      <c r="D1017" t="s">
        <v>3545</v>
      </c>
      <c r="E1017" t="s">
        <v>3563</v>
      </c>
      <c r="F1017" t="s">
        <v>3937</v>
      </c>
      <c r="G1017" t="s">
        <v>565</v>
      </c>
      <c r="H1017" t="s">
        <v>174</v>
      </c>
      <c r="I1017" t="s">
        <v>3789</v>
      </c>
      <c r="J1017" t="s">
        <v>595</v>
      </c>
      <c r="K1017" t="s">
        <v>1892</v>
      </c>
      <c r="L1017" t="s">
        <v>1327</v>
      </c>
      <c r="M1017" t="s">
        <v>1974</v>
      </c>
      <c r="N1017" t="s">
        <v>4315</v>
      </c>
      <c r="O1017" t="s">
        <v>4319</v>
      </c>
      <c r="P1017" t="s">
        <v>4322</v>
      </c>
      <c r="Q1017" t="s">
        <v>5039</v>
      </c>
      <c r="R1017" t="s">
        <v>5440</v>
      </c>
      <c r="S1017" t="s">
        <v>5440</v>
      </c>
      <c r="T1017" t="s">
        <v>5792</v>
      </c>
      <c r="U1017" t="s">
        <v>6451</v>
      </c>
      <c r="Y1017" cm="1">
        <f t="array" ref="Y1017">IF(FALSE,"True," &amp; IF(_xlfn.XLOOKUP("Src_IsAny",'Scoring_Config'!$A:$A,'Scoring_Config'!$D:$D,"Yes")="Yes",_xlfn.XLOOKUP("Src_IsAny",'Scoring_Config'!$A:$A,'Scoring_Config'!$C:$C,10),0),"False,0")</f>
        <v>0</v>
      </c>
      <c r="Z1017" cm="1">
        <f t="array" ref="Z1017">IF(FALSE,"True," &amp; IF(_xlfn.XLOOKUP("Src_CIDR_Le_16",'Scoring_Config'!$A:$A,'Scoring_Config'!$D:$D,"Yes")="Yes",_xlfn.XLOOKUP("Src_CIDR_Le_16",'Scoring_Config'!$A:$A,'Scoring_Config'!$C:$C,10),0),"False,0")</f>
        <v>0</v>
      </c>
      <c r="AA1017" cm="1">
        <f t="array" ref="AA1017">IF(FALSE,"True," &amp; IF(_xlfn.XLOOKUP("Src_CIDR_17_22",'Scoring_Config'!$A:$A,'Scoring_Config'!$D:$D,"Yes")="Yes",_xlfn.XLOOKUP("Src_CIDR_17_22",'Scoring_Config'!$A:$A,'Scoring_Config'!$C:$C,5),0),"False,0")</f>
        <v>0</v>
      </c>
      <c r="AB1017" cm="1">
        <f t="array" ref="AB1017">IF(FALSE,"True," &amp; IF(_xlfn.XLOOKUP("Dst_IsAny",'Scoring_Config'!$A:$A,'Scoring_Config'!$D:$D,"Yes")="Yes",_xlfn.XLOOKUP("Dst_IsAny",'Scoring_Config'!$A:$A,'Scoring_Config'!$C:$C,10),0),"False,0")</f>
        <v>0</v>
      </c>
      <c r="AC1017" cm="1">
        <f t="array" ref="AC1017">IF(FALSE,"True," &amp; IF(_xlfn.XLOOKUP("Dst_CIDR_Le_16",'Scoring_Config'!$A:$A,'Scoring_Config'!$D:$D,"Yes")="Yes",_xlfn.XLOOKUP("Dst_CIDR_Le_16",'Scoring_Config'!$A:$A,'Scoring_Config'!$C:$C,10),0),"False,0")</f>
        <v>0</v>
      </c>
      <c r="AD1017" cm="1">
        <f t="array" ref="AD1017">IF(FALSE,"True," &amp; IF(_xlfn.XLOOKUP("Dst_CIDR_17_22",'Scoring_Config'!$A:$A,'Scoring_Config'!$D:$D,"Yes")="Yes",_xlfn.XLOOKUP("Dst_CIDR_17_22",'Scoring_Config'!$A:$A,'Scoring_Config'!$C:$C,5),0),"False,0")</f>
        <v>0</v>
      </c>
      <c r="AE1017" cm="1">
        <f t="array" ref="AE1017">IF(FALSE,"True," &amp; IF(_xlfn.XLOOKUP("SrcZone_IsAny",'Scoring_Config'!$A:$A,'Scoring_Config'!$D:$D,"Yes")="Yes",_xlfn.XLOOKUP("SrcZone_IsAny",'Scoring_Config'!$A:$A,'Scoring_Config'!$C:$C,10),0),"False,0")</f>
        <v>0</v>
      </c>
      <c r="AF1017" cm="1">
        <f t="array" ref="AF1017">IF(FALSE,"True," &amp; IF(_xlfn.XLOOKUP("DstZone_IsAny",'Scoring_Config'!$A:$A,'Scoring_Config'!$D:$D,"Yes")="Yes",_xlfn.XLOOKUP("DstZone_IsAny",'Scoring_Config'!$A:$A,'Scoring_Config'!$C:$C,10),0),"False,0")</f>
        <v>0</v>
      </c>
      <c r="AG1017" cm="1">
        <f t="array" ref="AG101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17" cm="1">
        <f t="array" ref="AH1017">IF(FALSE,"True," &amp; IF(_xlfn.XLOOKUP("App_Any_OR_RangeGt1000",'Scoring_Config'!$A:$A,'Scoring_Config'!$D:$D,"Yes")="Yes",_xlfn.XLOOKUP("App_Any_OR_RangeGt1000",'Scoring_Config'!$A:$A,'Scoring_Config'!$C:$C,10),0),"False,0")</f>
        <v>0</v>
      </c>
      <c r="AI1017" cm="1">
        <f t="array" ref="AI1017">IF(FALSE,"True," &amp; IF(_xlfn.XLOOKUP("Service_Insecure_Match",'Scoring_Config'!$A:$A,'Scoring_Config'!$D:$D,"Yes")="Yes",_xlfn.XLOOKUP("Service_Insecure_Match",'Scoring_Config'!$A:$A,'Scoring_Config'!$C:$C,5),0),"False,0")</f>
        <v>0</v>
      </c>
      <c r="AJ1017" cm="1">
        <f t="array" ref="AJ1017">IF(FALSE,"True," &amp; IF(_xlfn.XLOOKUP("Risky_Inbound",'Scoring_Config'!$A:$A,'Scoring_Config'!$D:$D,"Yes")="Yes",_xlfn.XLOOKUP("Risky_Inbound",'Scoring_Config'!$A:$A,'Scoring_Config'!$C:$C,50),0),"False,0")</f>
        <v>0</v>
      </c>
      <c r="AK1017" cm="1">
        <f t="array" ref="AK1017">IF(FALSE,"True," &amp; IF(_xlfn.XLOOKUP("Risky_Outbound",'Scoring_Config'!$A:$A,'Scoring_Config'!$D:$D,"Yes")="Yes",_xlfn.XLOOKUP("Risky_Outbound",'Scoring_Config'!$A:$A,'Scoring_Config'!$C:$C,25),0),"False,0")</f>
        <v>0</v>
      </c>
      <c r="AL1017" t="s">
        <v>6697</v>
      </c>
      <c r="AM1017" cm="1">
        <f t="array" ref="AM101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17" t="s">
        <v>6697</v>
      </c>
      <c r="AO1017" t="s">
        <v>6697</v>
      </c>
      <c r="AP1017" t="s">
        <v>6697</v>
      </c>
      <c r="AQ1017" cm="1">
        <f t="array" ref="AQ1017">IF(FALSE,"True," &amp; IF(_xlfn.XLOOKUP("Service_IsAny",'Scoring_Config'!$A:$A,'Scoring_Config'!$D:$D,"Yes")="Yes",_xlfn.XLOOKUP("Service_IsAny",'Scoring_Config'!$A:$A,'Scoring_Config'!$C:$C,0),0),"False,0")</f>
        <v>0</v>
      </c>
      <c r="AR1017">
        <v>0</v>
      </c>
      <c r="AS1017" cm="1">
        <f t="array" ref="AS1017">IF(FALSE,"True," &amp; IF(_xlfn.XLOOKUP("Service_RangeGt1000",'Scoring_Config'!$A:$A,'Scoring_Config'!$D:$D,"Yes")="Yes",_xlfn.XLOOKUP("Service_RangeGt1000",'Scoring_Config'!$A:$A,'Scoring_Config'!$C:$C,0),0),"False,0")</f>
        <v>0</v>
      </c>
      <c r="AT1017" cm="1">
        <f t="array" ref="AT1017">IF(FALSE,"True," &amp; IF(_xlfn.XLOOKUP("App_IsAny",'Scoring_Config'!$A:$A,'Scoring_Config'!$D:$D,"Yes")="Yes",_xlfn.XLOOKUP("App_IsAny",'Scoring_Config'!$A:$A,'Scoring_Config'!$C:$C,0),0),"False,0")</f>
        <v>0</v>
      </c>
      <c r="AU1017">
        <v>2</v>
      </c>
      <c r="AV1017" cm="1">
        <f t="array" ref="AV1017">IF(FALSE,"True," &amp; IF(_xlfn.XLOOKUP("App_RangeGt1000",'Scoring_Config'!$A:$A,'Scoring_Config'!$D:$D,"Yes")="Yes",_xlfn.XLOOKUP("App_RangeGt1000",'Scoring_Config'!$A:$A,'Scoring_Config'!$C:$C,0),0),"False,0")</f>
        <v>0</v>
      </c>
      <c r="AW1017" cm="1">
        <f t="array" ref="AW1017">IF(FALSE,"True," &amp; IF(_xlfn.XLOOKUP("Action_IsDenyOrDrop",'Scoring_Config'!$A:$A,'Scoring_Config'!$D:$D,"Yes")="Yes",_xlfn.XLOOKUP("Action_IsDenyOrDrop",'Scoring_Config'!$A:$A,'Scoring_Config'!$C:$C,0),0),"False,0")</f>
        <v>0</v>
      </c>
      <c r="AX1017" cm="1">
        <f t="array" ref="AX1017">IF(LEFT(AW1017,4)="True",0,(IF(LEFT(Y1017,4)="True",IF(_xlfn.XLOOKUP("Src_IsAny",'Scoring_Config'!$A:$A,'Scoring_Config'!$D:$D,"Yes")="Yes",_xlfn.XLOOKUP("Src_IsAny",'Scoring_Config'!$A:$A,'Scoring_Config'!$C:$C,10),0),0)+IF(LEFT(Z1017,4)="True",IF(_xlfn.XLOOKUP("Src_CIDR_Le_16",'Scoring_Config'!$A:$A,'Scoring_Config'!$D:$D,"Yes")="Yes",_xlfn.XLOOKUP("Src_CIDR_Le_16",'Scoring_Config'!$A:$A,'Scoring_Config'!$C:$C,10),0),0)+IF(LEFT(AA1017,4)="True",IF(_xlfn.XLOOKUP("Src_CIDR_17_22",'Scoring_Config'!$A:$A,'Scoring_Config'!$D:$D,"Yes")="Yes",_xlfn.XLOOKUP("Src_CIDR_17_22",'Scoring_Config'!$A:$A,'Scoring_Config'!$C:$C,5),0),0)+IF(LEFT(AB1017,4)="True",IF(_xlfn.XLOOKUP("Dst_IsAny",'Scoring_Config'!$A:$A,'Scoring_Config'!$D:$D,"Yes")="Yes",_xlfn.XLOOKUP("Dst_IsAny",'Scoring_Config'!$A:$A,'Scoring_Config'!$C:$C,10),0),0)+IF(LEFT(AC1017,4)="True",IF(_xlfn.XLOOKUP("Dst_CIDR_Le_16",'Scoring_Config'!$A:$A,'Scoring_Config'!$D:$D,"Yes")="Yes",_xlfn.XLOOKUP("Dst_CIDR_Le_16",'Scoring_Config'!$A:$A,'Scoring_Config'!$C:$C,10),0),0)+IF(LEFT(AD1017,4)="True",IF(_xlfn.XLOOKUP("Dst_CIDR_17_22",'Scoring_Config'!$A:$A,'Scoring_Config'!$D:$D,"Yes")="Yes",_xlfn.XLOOKUP("Dst_CIDR_17_22",'Scoring_Config'!$A:$A,'Scoring_Config'!$C:$C,5),0),0)+IF(LEFT(AE1017,4)="True",IF(_xlfn.XLOOKUP("SrcZone_IsAny",'Scoring_Config'!$A:$A,'Scoring_Config'!$D:$D,"Yes")="Yes",_xlfn.XLOOKUP("SrcZone_IsAny",'Scoring_Config'!$A:$A,'Scoring_Config'!$C:$C,10),0),0)+IF(LEFT(AF1017,4)="True",IF(_xlfn.XLOOKUP("DstZone_IsAny",'Scoring_Config'!$A:$A,'Scoring_Config'!$D:$D,"Yes")="Yes",_xlfn.XLOOKUP("DstZone_IsAny",'Scoring_Config'!$A:$A,'Scoring_Config'!$C:$C,10),0),0)+IF(LEFT(AG1017,4)="True",IF(_xlfn.XLOOKUP("Service_Any_OR_RangeGt1000",'Scoring_Config'!$A:$A,'Scoring_Config'!$D:$D,"Yes")="Yes",_xlfn.XLOOKUP("Service_Any_OR_RangeGt1000",'Scoring_Config'!$A:$A,'Scoring_Config'!$C:$C,10),0),0)+IF(LEFT(AH1017,4)="True",IF(_xlfn.XLOOKUP("App_Any_OR_RangeGt1000",'Scoring_Config'!$A:$A,'Scoring_Config'!$D:$D,"Yes")="Yes",_xlfn.XLOOKUP("App_Any_OR_RangeGt1000",'Scoring_Config'!$A:$A,'Scoring_Config'!$C:$C,10),0),0)+IF(LEFT(AI1017,4)="True",IF(_xlfn.XLOOKUP("Service_Insecure_Match",'Scoring_Config'!$A:$A,'Scoring_Config'!$D:$D,"Yes")="Yes",_xlfn.XLOOKUP("Service_Insecure_Match",'Scoring_Config'!$A:$A,'Scoring_Config'!$C:$C,5),0),0)+IF(LEFT(AJ1017,4)="True",IF(_xlfn.XLOOKUP("Risky_Inbound",'Scoring_Config'!$A:$A,'Scoring_Config'!$D:$D,"Yes")="Yes",_xlfn.XLOOKUP("Risky_Inbound",'Scoring_Config'!$A:$A,'Scoring_Config'!$C:$C,50),0),0)+IF(LEFT(AK1017,4)="True",IF(_xlfn.XLOOKUP("Risky_Outbound",'Scoring_Config'!$A:$A,'Scoring_Config'!$D:$D,"Yes")="Yes",_xlfn.XLOOKUP("Risky_Outbound",'Scoring_Config'!$A:$A,'Scoring_Config'!$C:$C,25),0),0)+IF(LEFT(AZ1017,4)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1017,FIND(",",AL1017)+1,100)),0)+IF(LEFT(AM1017,4)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1017,FIND(",",AN1017)+1,100)),0)+IF(_xlfn.XLOOKUP("Profile_Scoring",'Scoring_Config'!$A:$A,'Scoring_Config'!$D:$D,"Yes")="Yes",VALUE(MID(AO1017,FIND(",",AO1017)+1,100)),0)+IF(_xlfn.XLOOKUP("Options_Scoring",'Scoring_Config'!$A:$A,'Scoring_Config'!$D:$D,"Yes")="Yes",VALUE(MID(AP1017,FIND(",",AP1017)+1,100)),0)))</f>
        <v>0</v>
      </c>
      <c r="AZ1017" cm="1">
        <f t="array" ref="AZ1017">IF(FALSE,"True," &amp; IF(_xlfn.XLOOKUP("Migrate_Insecure",'Scoring_Config'!$A:$A,'Scoring_Config'!$D:$D,"Yes")="Yes",_xlfn.XLOOKUP("Migrate_Insecure",'Scoring_Config'!$A:$A,'Scoring_Config'!$C:$C,10),0),"False,0")</f>
        <v>0</v>
      </c>
    </row>
    <row r="1018" spans="1:52">
      <c r="A1018" t="s">
        <v>1979</v>
      </c>
      <c r="B1018" t="s">
        <v>2990</v>
      </c>
      <c r="C1018" t="s">
        <v>3542</v>
      </c>
      <c r="D1018" t="s">
        <v>3544</v>
      </c>
      <c r="E1018" t="s">
        <v>3562</v>
      </c>
      <c r="F1018" t="s">
        <v>3936</v>
      </c>
      <c r="G1018" t="s">
        <v>567</v>
      </c>
      <c r="H1018" t="s">
        <v>193</v>
      </c>
      <c r="I1018" t="s">
        <v>3939</v>
      </c>
      <c r="J1018" t="s">
        <v>575</v>
      </c>
      <c r="K1018" t="s">
        <v>1903</v>
      </c>
      <c r="L1018" t="s">
        <v>1325</v>
      </c>
      <c r="M1018" t="s">
        <v>1973</v>
      </c>
      <c r="N1018" t="s">
        <v>4315</v>
      </c>
      <c r="O1018" t="s">
        <v>4319</v>
      </c>
      <c r="P1018" t="s">
        <v>4323</v>
      </c>
      <c r="Q1018" t="s">
        <v>5040</v>
      </c>
      <c r="R1018" t="s">
        <v>5439</v>
      </c>
      <c r="S1018" t="s">
        <v>4324</v>
      </c>
      <c r="T1018" t="s">
        <v>5631</v>
      </c>
      <c r="U1018" t="s">
        <v>6452</v>
      </c>
      <c r="Y1018" cm="1">
        <f t="array" ref="Y1018">IF(FALSE,"True," &amp; IF(_xlfn.XLOOKUP("Src_IsAny",'Scoring_Config'!$A:$A,'Scoring_Config'!$D:$D,"Yes")="Yes",_xlfn.XLOOKUP("Src_IsAny",'Scoring_Config'!$A:$A,'Scoring_Config'!$C:$C,10),0),"False,0")</f>
        <v>0</v>
      </c>
      <c r="Z1018" cm="1">
        <f t="array" ref="Z1018">IF(FALSE,"True," &amp; IF(_xlfn.XLOOKUP("Src_CIDR_Le_16",'Scoring_Config'!$A:$A,'Scoring_Config'!$D:$D,"Yes")="Yes",_xlfn.XLOOKUP("Src_CIDR_Le_16",'Scoring_Config'!$A:$A,'Scoring_Config'!$C:$C,10),0),"False,0")</f>
        <v>0</v>
      </c>
      <c r="AA1018" cm="1">
        <f t="array" ref="AA1018">IF(FALSE,"True," &amp; IF(_xlfn.XLOOKUP("Src_CIDR_17_22",'Scoring_Config'!$A:$A,'Scoring_Config'!$D:$D,"Yes")="Yes",_xlfn.XLOOKUP("Src_CIDR_17_22",'Scoring_Config'!$A:$A,'Scoring_Config'!$C:$C,5),0),"False,0")</f>
        <v>0</v>
      </c>
      <c r="AB1018" cm="1">
        <f t="array" ref="AB1018">IF(FALSE,"True," &amp; IF(_xlfn.XLOOKUP("Dst_IsAny",'Scoring_Config'!$A:$A,'Scoring_Config'!$D:$D,"Yes")="Yes",_xlfn.XLOOKUP("Dst_IsAny",'Scoring_Config'!$A:$A,'Scoring_Config'!$C:$C,10),0),"False,0")</f>
        <v>0</v>
      </c>
      <c r="AC1018" cm="1">
        <f t="array" ref="AC1018">IF(FALSE,"True," &amp; IF(_xlfn.XLOOKUP("Dst_CIDR_Le_16",'Scoring_Config'!$A:$A,'Scoring_Config'!$D:$D,"Yes")="Yes",_xlfn.XLOOKUP("Dst_CIDR_Le_16",'Scoring_Config'!$A:$A,'Scoring_Config'!$C:$C,10),0),"False,0")</f>
        <v>0</v>
      </c>
      <c r="AD1018" cm="1">
        <f t="array" ref="AD1018">IF(FALSE,"True," &amp; IF(_xlfn.XLOOKUP("Dst_CIDR_17_22",'Scoring_Config'!$A:$A,'Scoring_Config'!$D:$D,"Yes")="Yes",_xlfn.XLOOKUP("Dst_CIDR_17_22",'Scoring_Config'!$A:$A,'Scoring_Config'!$C:$C,5),0),"False,0")</f>
        <v>0</v>
      </c>
      <c r="AE1018" cm="1">
        <f t="array" ref="AE1018">IF(FALSE,"True," &amp; IF(_xlfn.XLOOKUP("SrcZone_IsAny",'Scoring_Config'!$A:$A,'Scoring_Config'!$D:$D,"Yes")="Yes",_xlfn.XLOOKUP("SrcZone_IsAny",'Scoring_Config'!$A:$A,'Scoring_Config'!$C:$C,10),0),"False,0")</f>
        <v>0</v>
      </c>
      <c r="AF1018" cm="1">
        <f t="array" ref="AF1018">IF(FALSE,"True," &amp; IF(_xlfn.XLOOKUP("DstZone_IsAny",'Scoring_Config'!$A:$A,'Scoring_Config'!$D:$D,"Yes")="Yes",_xlfn.XLOOKUP("DstZone_IsAny",'Scoring_Config'!$A:$A,'Scoring_Config'!$C:$C,10),0),"False,0")</f>
        <v>0</v>
      </c>
      <c r="AG1018" cm="1">
        <f t="array" ref="AG101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18" cm="1">
        <f t="array" ref="AH1018">IF(FALSE,"True," &amp; IF(_xlfn.XLOOKUP("App_Any_OR_RangeGt1000",'Scoring_Config'!$A:$A,'Scoring_Config'!$D:$D,"Yes")="Yes",_xlfn.XLOOKUP("App_Any_OR_RangeGt1000",'Scoring_Config'!$A:$A,'Scoring_Config'!$C:$C,10),0),"False,0")</f>
        <v>0</v>
      </c>
      <c r="AI1018" cm="1">
        <f t="array" ref="AI1018">IF(FALSE,"True," &amp; IF(_xlfn.XLOOKUP("Service_Insecure_Match",'Scoring_Config'!$A:$A,'Scoring_Config'!$D:$D,"Yes")="Yes",_xlfn.XLOOKUP("Service_Insecure_Match",'Scoring_Config'!$A:$A,'Scoring_Config'!$C:$C,5),0),"False,0")</f>
        <v>0</v>
      </c>
      <c r="AJ1018" cm="1">
        <f t="array" ref="AJ1018">IF(FALSE,"True," &amp; IF(_xlfn.XLOOKUP("Risky_Inbound",'Scoring_Config'!$A:$A,'Scoring_Config'!$D:$D,"Yes")="Yes",_xlfn.XLOOKUP("Risky_Inbound",'Scoring_Config'!$A:$A,'Scoring_Config'!$C:$C,50),0),"False,0")</f>
        <v>0</v>
      </c>
      <c r="AK1018" cm="1">
        <f t="array" ref="AK1018">IF(FALSE,"True," &amp; IF(_xlfn.XLOOKUP("Risky_Outbound",'Scoring_Config'!$A:$A,'Scoring_Config'!$D:$D,"Yes")="Yes",_xlfn.XLOOKUP("Risky_Outbound",'Scoring_Config'!$A:$A,'Scoring_Config'!$C:$C,25),0),"False,0")</f>
        <v>0</v>
      </c>
      <c r="AL1018" t="s">
        <v>6699</v>
      </c>
      <c r="AM1018" cm="1">
        <f t="array" ref="AM101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18" t="s">
        <v>6697</v>
      </c>
      <c r="AO1018" t="s">
        <v>6697</v>
      </c>
      <c r="AP1018" t="s">
        <v>6697</v>
      </c>
      <c r="AQ1018" cm="1">
        <f t="array" ref="AQ1018">IF(FALSE,"True," &amp; IF(_xlfn.XLOOKUP("Service_IsAny",'Scoring_Config'!$A:$A,'Scoring_Config'!$D:$D,"Yes")="Yes",_xlfn.XLOOKUP("Service_IsAny",'Scoring_Config'!$A:$A,'Scoring_Config'!$C:$C,0),0),"False,0")</f>
        <v>0</v>
      </c>
      <c r="AR1018">
        <v>0</v>
      </c>
      <c r="AS1018" cm="1">
        <f t="array" ref="AS1018">IF(FALSE,"True," &amp; IF(_xlfn.XLOOKUP("Service_RangeGt1000",'Scoring_Config'!$A:$A,'Scoring_Config'!$D:$D,"Yes")="Yes",_xlfn.XLOOKUP("Service_RangeGt1000",'Scoring_Config'!$A:$A,'Scoring_Config'!$C:$C,0),0),"False,0")</f>
        <v>0</v>
      </c>
      <c r="AT1018" cm="1">
        <f t="array" ref="AT1018">IF(FALSE,"True," &amp; IF(_xlfn.XLOOKUP("App_IsAny",'Scoring_Config'!$A:$A,'Scoring_Config'!$D:$D,"Yes")="Yes",_xlfn.XLOOKUP("App_IsAny",'Scoring_Config'!$A:$A,'Scoring_Config'!$C:$C,0),0),"False,0")</f>
        <v>0</v>
      </c>
      <c r="AU1018">
        <v>0</v>
      </c>
      <c r="AV1018" cm="1">
        <f t="array" ref="AV1018">IF(FALSE,"True," &amp; IF(_xlfn.XLOOKUP("App_RangeGt1000",'Scoring_Config'!$A:$A,'Scoring_Config'!$D:$D,"Yes")="Yes",_xlfn.XLOOKUP("App_RangeGt1000",'Scoring_Config'!$A:$A,'Scoring_Config'!$C:$C,0),0),"False,0")</f>
        <v>0</v>
      </c>
      <c r="AW1018" cm="1">
        <f t="array" ref="AW1018">IF(FALSE,"True," &amp; IF(_xlfn.XLOOKUP("Action_IsDenyOrDrop",'Scoring_Config'!$A:$A,'Scoring_Config'!$D:$D,"Yes")="Yes",_xlfn.XLOOKUP("Action_IsDenyOrDrop",'Scoring_Config'!$A:$A,'Scoring_Config'!$C:$C,0),0),"False,0")</f>
        <v>0</v>
      </c>
      <c r="AX1018" cm="1">
        <f t="array" ref="AX1018">IF(LEFT(AW1018,4)="True",0,(IF(LEFT(Y1018,4)="True",IF(_xlfn.XLOOKUP("Src_IsAny",'Scoring_Config'!$A:$A,'Scoring_Config'!$D:$D,"Yes")="Yes",_xlfn.XLOOKUP("Src_IsAny",'Scoring_Config'!$A:$A,'Scoring_Config'!$C:$C,10),0),0)+IF(LEFT(Z1018,4)="True",IF(_xlfn.XLOOKUP("Src_CIDR_Le_16",'Scoring_Config'!$A:$A,'Scoring_Config'!$D:$D,"Yes")="Yes",_xlfn.XLOOKUP("Src_CIDR_Le_16",'Scoring_Config'!$A:$A,'Scoring_Config'!$C:$C,10),0),0)+IF(LEFT(AA1018,4)="True",IF(_xlfn.XLOOKUP("Src_CIDR_17_22",'Scoring_Config'!$A:$A,'Scoring_Config'!$D:$D,"Yes")="Yes",_xlfn.XLOOKUP("Src_CIDR_17_22",'Scoring_Config'!$A:$A,'Scoring_Config'!$C:$C,5),0),0)+IF(LEFT(AB1018,4)="True",IF(_xlfn.XLOOKUP("Dst_IsAny",'Scoring_Config'!$A:$A,'Scoring_Config'!$D:$D,"Yes")="Yes",_xlfn.XLOOKUP("Dst_IsAny",'Scoring_Config'!$A:$A,'Scoring_Config'!$C:$C,10),0),0)+IF(LEFT(AC1018,4)="True",IF(_xlfn.XLOOKUP("Dst_CIDR_Le_16",'Scoring_Config'!$A:$A,'Scoring_Config'!$D:$D,"Yes")="Yes",_xlfn.XLOOKUP("Dst_CIDR_Le_16",'Scoring_Config'!$A:$A,'Scoring_Config'!$C:$C,10),0),0)+IF(LEFT(AD1018,4)="True",IF(_xlfn.XLOOKUP("Dst_CIDR_17_22",'Scoring_Config'!$A:$A,'Scoring_Config'!$D:$D,"Yes")="Yes",_xlfn.XLOOKUP("Dst_CIDR_17_22",'Scoring_Config'!$A:$A,'Scoring_Config'!$C:$C,5),0),0)+IF(LEFT(AE1018,4)="True",IF(_xlfn.XLOOKUP("SrcZone_IsAny",'Scoring_Config'!$A:$A,'Scoring_Config'!$D:$D,"Yes")="Yes",_xlfn.XLOOKUP("SrcZone_IsAny",'Scoring_Config'!$A:$A,'Scoring_Config'!$C:$C,10),0),0)+IF(LEFT(AF1018,4)="True",IF(_xlfn.XLOOKUP("DstZone_IsAny",'Scoring_Config'!$A:$A,'Scoring_Config'!$D:$D,"Yes")="Yes",_xlfn.XLOOKUP("DstZone_IsAny",'Scoring_Config'!$A:$A,'Scoring_Config'!$C:$C,10),0),0)+IF(LEFT(AG1018,4)="True",IF(_xlfn.XLOOKUP("Service_Any_OR_RangeGt1000",'Scoring_Config'!$A:$A,'Scoring_Config'!$D:$D,"Yes")="Yes",_xlfn.XLOOKUP("Service_Any_OR_RangeGt1000",'Scoring_Config'!$A:$A,'Scoring_Config'!$C:$C,10),0),0)+IF(LEFT(AH1018,4)="True",IF(_xlfn.XLOOKUP("App_Any_OR_RangeGt1000",'Scoring_Config'!$A:$A,'Scoring_Config'!$D:$D,"Yes")="Yes",_xlfn.XLOOKUP("App_Any_OR_RangeGt1000",'Scoring_Config'!$A:$A,'Scoring_Config'!$C:$C,10),0),0)+IF(LEFT(AI1018,4)="True",IF(_xlfn.XLOOKUP("Service_Insecure_Match",'Scoring_Config'!$A:$A,'Scoring_Config'!$D:$D,"Yes")="Yes",_xlfn.XLOOKUP("Service_Insecure_Match",'Scoring_Config'!$A:$A,'Scoring_Config'!$C:$C,5),0),0)+IF(LEFT(AJ1018,4)="True",IF(_xlfn.XLOOKUP("Risky_Inbound",'Scoring_Config'!$A:$A,'Scoring_Config'!$D:$D,"Yes")="Yes",_xlfn.XLOOKUP("Risky_Inbound",'Scoring_Config'!$A:$A,'Scoring_Config'!$C:$C,50),0),0)+IF(LEFT(AK1018,4)="True",IF(_xlfn.XLOOKUP("Risky_Outbound",'Scoring_Config'!$A:$A,'Scoring_Config'!$D:$D,"Yes")="Yes",_xlfn.XLOOKUP("Risky_Outbound",'Scoring_Config'!$A:$A,'Scoring_Config'!$C:$C,25),0),0)+IF(LEFT(AZ1018,4)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1018,FIND(",",AL1018)+1,100)),0)+IF(LEFT(AM1018,4)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1018,FIND(",",AN1018)+1,100)),0)+IF(_xlfn.XLOOKUP("Profile_Scoring",'Scoring_Config'!$A:$A,'Scoring_Config'!$D:$D,"Yes")="Yes",VALUE(MID(AO1018,FIND(",",AO1018)+1,100)),0)+IF(_xlfn.XLOOKUP("Options_Scoring",'Scoring_Config'!$A:$A,'Scoring_Config'!$D:$D,"Yes")="Yes",VALUE(MID(AP1018,FIND(",",AP1018)+1,100)),0)))</f>
        <v>0</v>
      </c>
      <c r="AZ1018" cm="1">
        <f t="array" ref="AZ1018">IF(FALSE,"True," &amp; IF(_xlfn.XLOOKUP("Migrate_Insecure",'Scoring_Config'!$A:$A,'Scoring_Config'!$D:$D,"Yes")="Yes",_xlfn.XLOOKUP("Migrate_Insecure",'Scoring_Config'!$A:$A,'Scoring_Config'!$C:$C,10),0),"False,0")</f>
        <v>0</v>
      </c>
    </row>
    <row r="1019" spans="1:52">
      <c r="A1019" t="s">
        <v>1979</v>
      </c>
      <c r="B1019" t="s">
        <v>2991</v>
      </c>
      <c r="C1019" t="s">
        <v>3542</v>
      </c>
      <c r="D1019" t="s">
        <v>3545</v>
      </c>
      <c r="E1019" t="s">
        <v>3563</v>
      </c>
      <c r="F1019" t="s">
        <v>3937</v>
      </c>
      <c r="G1019" t="s">
        <v>565</v>
      </c>
      <c r="H1019" t="s">
        <v>174</v>
      </c>
      <c r="I1019" t="s">
        <v>3629</v>
      </c>
      <c r="J1019" t="s">
        <v>188</v>
      </c>
      <c r="K1019" t="s">
        <v>1897</v>
      </c>
      <c r="L1019" t="s">
        <v>1531</v>
      </c>
      <c r="M1019" t="s">
        <v>1974</v>
      </c>
      <c r="N1019" t="s">
        <v>4315</v>
      </c>
      <c r="O1019" t="s">
        <v>4319</v>
      </c>
      <c r="P1019" t="s">
        <v>4321</v>
      </c>
      <c r="Q1019" t="s">
        <v>5041</v>
      </c>
      <c r="R1019" t="s">
        <v>5439</v>
      </c>
      <c r="S1019" t="s">
        <v>4324</v>
      </c>
      <c r="T1019" t="s">
        <v>5809</v>
      </c>
      <c r="U1019" t="s">
        <v>6453</v>
      </c>
      <c r="Y1019" cm="1">
        <f t="array" ref="Y1019">IF(FALSE,"True," &amp; IF(_xlfn.XLOOKUP("Src_IsAny",'Scoring_Config'!$A:$A,'Scoring_Config'!$D:$D,"Yes")="Yes",_xlfn.XLOOKUP("Src_IsAny",'Scoring_Config'!$A:$A,'Scoring_Config'!$C:$C,10),0),"False,0")</f>
        <v>0</v>
      </c>
      <c r="Z1019" cm="1">
        <f t="array" ref="Z1019">IF(FALSE,"True," &amp; IF(_xlfn.XLOOKUP("Src_CIDR_Le_16",'Scoring_Config'!$A:$A,'Scoring_Config'!$D:$D,"Yes")="Yes",_xlfn.XLOOKUP("Src_CIDR_Le_16",'Scoring_Config'!$A:$A,'Scoring_Config'!$C:$C,10),0),"False,0")</f>
        <v>0</v>
      </c>
      <c r="AA1019" cm="1">
        <f t="array" ref="AA1019">IF(FALSE,"True," &amp; IF(_xlfn.XLOOKUP("Src_CIDR_17_22",'Scoring_Config'!$A:$A,'Scoring_Config'!$D:$D,"Yes")="Yes",_xlfn.XLOOKUP("Src_CIDR_17_22",'Scoring_Config'!$A:$A,'Scoring_Config'!$C:$C,5),0),"False,0")</f>
        <v>0</v>
      </c>
      <c r="AB1019" cm="1">
        <f t="array" ref="AB1019">IF(FALSE,"True," &amp; IF(_xlfn.XLOOKUP("Dst_IsAny",'Scoring_Config'!$A:$A,'Scoring_Config'!$D:$D,"Yes")="Yes",_xlfn.XLOOKUP("Dst_IsAny",'Scoring_Config'!$A:$A,'Scoring_Config'!$C:$C,10),0),"False,0")</f>
        <v>0</v>
      </c>
      <c r="AC1019" cm="1">
        <f t="array" ref="AC1019">IF(FALSE,"True," &amp; IF(_xlfn.XLOOKUP("Dst_CIDR_Le_16",'Scoring_Config'!$A:$A,'Scoring_Config'!$D:$D,"Yes")="Yes",_xlfn.XLOOKUP("Dst_CIDR_Le_16",'Scoring_Config'!$A:$A,'Scoring_Config'!$C:$C,10),0),"False,0")</f>
        <v>0</v>
      </c>
      <c r="AD1019" cm="1">
        <f t="array" ref="AD1019">IF(FALSE,"True," &amp; IF(_xlfn.XLOOKUP("Dst_CIDR_17_22",'Scoring_Config'!$A:$A,'Scoring_Config'!$D:$D,"Yes")="Yes",_xlfn.XLOOKUP("Dst_CIDR_17_22",'Scoring_Config'!$A:$A,'Scoring_Config'!$C:$C,5),0),"False,0")</f>
        <v>0</v>
      </c>
      <c r="AE1019" cm="1">
        <f t="array" ref="AE1019">IF(FALSE,"True," &amp; IF(_xlfn.XLOOKUP("SrcZone_IsAny",'Scoring_Config'!$A:$A,'Scoring_Config'!$D:$D,"Yes")="Yes",_xlfn.XLOOKUP("SrcZone_IsAny",'Scoring_Config'!$A:$A,'Scoring_Config'!$C:$C,10),0),"False,0")</f>
        <v>0</v>
      </c>
      <c r="AF1019" cm="1">
        <f t="array" ref="AF1019">IF(FALSE,"True," &amp; IF(_xlfn.XLOOKUP("DstZone_IsAny",'Scoring_Config'!$A:$A,'Scoring_Config'!$D:$D,"Yes")="Yes",_xlfn.XLOOKUP("DstZone_IsAny",'Scoring_Config'!$A:$A,'Scoring_Config'!$C:$C,10),0),"False,0")</f>
        <v>0</v>
      </c>
      <c r="AG1019" cm="1">
        <f t="array" ref="AG101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19" cm="1">
        <f t="array" ref="AH1019">IF(FALSE,"True," &amp; IF(_xlfn.XLOOKUP("App_Any_OR_RangeGt1000",'Scoring_Config'!$A:$A,'Scoring_Config'!$D:$D,"Yes")="Yes",_xlfn.XLOOKUP("App_Any_OR_RangeGt1000",'Scoring_Config'!$A:$A,'Scoring_Config'!$C:$C,10),0),"False,0")</f>
        <v>0</v>
      </c>
      <c r="AI1019" cm="1">
        <f t="array" ref="AI1019">IF(TRUE,"True," &amp; IF(_xlfn.XLOOKUP("Service_Insecure_Match",'Scoring_Config'!$A:$A,'Scoring_Config'!$D:$D,"Yes")="Yes",_xlfn.XLOOKUP("Service_Insecure_Match",'Scoring_Config'!$A:$A,'Scoring_Config'!$C:$C,5),0),"False,0")</f>
        <v>0</v>
      </c>
      <c r="AJ1019" cm="1">
        <f t="array" ref="AJ1019">IF(FALSE,"True," &amp; IF(_xlfn.XLOOKUP("Risky_Inbound",'Scoring_Config'!$A:$A,'Scoring_Config'!$D:$D,"Yes")="Yes",_xlfn.XLOOKUP("Risky_Inbound",'Scoring_Config'!$A:$A,'Scoring_Config'!$C:$C,50),0),"False,0")</f>
        <v>0</v>
      </c>
      <c r="AK1019" cm="1">
        <f t="array" ref="AK1019">IF(FALSE,"True," &amp; IF(_xlfn.XLOOKUP("Risky_Outbound",'Scoring_Config'!$A:$A,'Scoring_Config'!$D:$D,"Yes")="Yes",_xlfn.XLOOKUP("Risky_Outbound",'Scoring_Config'!$A:$A,'Scoring_Config'!$C:$C,25),0),"False,0")</f>
        <v>0</v>
      </c>
      <c r="AL1019" t="s">
        <v>6700</v>
      </c>
      <c r="AM1019" cm="1">
        <f t="array" ref="AM101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19" t="s">
        <v>6697</v>
      </c>
      <c r="AO1019" t="s">
        <v>6697</v>
      </c>
      <c r="AP1019" t="s">
        <v>6697</v>
      </c>
      <c r="AQ1019" cm="1">
        <f t="array" ref="AQ1019">IF(FALSE,"True," &amp; IF(_xlfn.XLOOKUP("Service_IsAny",'Scoring_Config'!$A:$A,'Scoring_Config'!$D:$D,"Yes")="Yes",_xlfn.XLOOKUP("Service_IsAny",'Scoring_Config'!$A:$A,'Scoring_Config'!$C:$C,0),0),"False,0")</f>
        <v>0</v>
      </c>
      <c r="AR1019">
        <v>3</v>
      </c>
      <c r="AS1019" cm="1">
        <f t="array" ref="AS1019">IF(FALSE,"True," &amp; IF(_xlfn.XLOOKUP("Service_RangeGt1000",'Scoring_Config'!$A:$A,'Scoring_Config'!$D:$D,"Yes")="Yes",_xlfn.XLOOKUP("Service_RangeGt1000",'Scoring_Config'!$A:$A,'Scoring_Config'!$C:$C,0),0),"False,0")</f>
        <v>0</v>
      </c>
      <c r="AT1019" cm="1">
        <f t="array" ref="AT1019">IF(FALSE,"True," &amp; IF(_xlfn.XLOOKUP("App_IsAny",'Scoring_Config'!$A:$A,'Scoring_Config'!$D:$D,"Yes")="Yes",_xlfn.XLOOKUP("App_IsAny",'Scoring_Config'!$A:$A,'Scoring_Config'!$C:$C,0),0),"False,0")</f>
        <v>0</v>
      </c>
      <c r="AU1019">
        <v>2</v>
      </c>
      <c r="AV1019" cm="1">
        <f t="array" ref="AV1019">IF(FALSE,"True," &amp; IF(_xlfn.XLOOKUP("App_RangeGt1000",'Scoring_Config'!$A:$A,'Scoring_Config'!$D:$D,"Yes")="Yes",_xlfn.XLOOKUP("App_RangeGt1000",'Scoring_Config'!$A:$A,'Scoring_Config'!$C:$C,0),0),"False,0")</f>
        <v>0</v>
      </c>
      <c r="AW1019" cm="1">
        <f t="array" ref="AW1019">IF(FALSE,"True," &amp; IF(_xlfn.XLOOKUP("Action_IsDenyOrDrop",'Scoring_Config'!$A:$A,'Scoring_Config'!$D:$D,"Yes")="Yes",_xlfn.XLOOKUP("Action_IsDenyOrDrop",'Scoring_Config'!$A:$A,'Scoring_Config'!$C:$C,0),0),"False,0")</f>
        <v>0</v>
      </c>
      <c r="AX1019" cm="1">
        <f t="array" ref="AX1019">IF(LEFT(AW1019,4)="True",0,(IF(LEFT(Y1019,4)="True",IF(_xlfn.XLOOKUP("Src_IsAny",'Scoring_Config'!$A:$A,'Scoring_Config'!$D:$D,"Yes")="Yes",_xlfn.XLOOKUP("Src_IsAny",'Scoring_Config'!$A:$A,'Scoring_Config'!$C:$C,10),0),0)+IF(LEFT(Z1019,4)="True",IF(_xlfn.XLOOKUP("Src_CIDR_Le_16",'Scoring_Config'!$A:$A,'Scoring_Config'!$D:$D,"Yes")="Yes",_xlfn.XLOOKUP("Src_CIDR_Le_16",'Scoring_Config'!$A:$A,'Scoring_Config'!$C:$C,10),0),0)+IF(LEFT(AA1019,4)="True",IF(_xlfn.XLOOKUP("Src_CIDR_17_22",'Scoring_Config'!$A:$A,'Scoring_Config'!$D:$D,"Yes")="Yes",_xlfn.XLOOKUP("Src_CIDR_17_22",'Scoring_Config'!$A:$A,'Scoring_Config'!$C:$C,5),0),0)+IF(LEFT(AB1019,4)="True",IF(_xlfn.XLOOKUP("Dst_IsAny",'Scoring_Config'!$A:$A,'Scoring_Config'!$D:$D,"Yes")="Yes",_xlfn.XLOOKUP("Dst_IsAny",'Scoring_Config'!$A:$A,'Scoring_Config'!$C:$C,10),0),0)+IF(LEFT(AC1019,4)="True",IF(_xlfn.XLOOKUP("Dst_CIDR_Le_16",'Scoring_Config'!$A:$A,'Scoring_Config'!$D:$D,"Yes")="Yes",_xlfn.XLOOKUP("Dst_CIDR_Le_16",'Scoring_Config'!$A:$A,'Scoring_Config'!$C:$C,10),0),0)+IF(LEFT(AD1019,4)="True",IF(_xlfn.XLOOKUP("Dst_CIDR_17_22",'Scoring_Config'!$A:$A,'Scoring_Config'!$D:$D,"Yes")="Yes",_xlfn.XLOOKUP("Dst_CIDR_17_22",'Scoring_Config'!$A:$A,'Scoring_Config'!$C:$C,5),0),0)+IF(LEFT(AE1019,4)="True",IF(_xlfn.XLOOKUP("SrcZone_IsAny",'Scoring_Config'!$A:$A,'Scoring_Config'!$D:$D,"Yes")="Yes",_xlfn.XLOOKUP("SrcZone_IsAny",'Scoring_Config'!$A:$A,'Scoring_Config'!$C:$C,10),0),0)+IF(LEFT(AF1019,4)="True",IF(_xlfn.XLOOKUP("DstZone_IsAny",'Scoring_Config'!$A:$A,'Scoring_Config'!$D:$D,"Yes")="Yes",_xlfn.XLOOKUP("DstZone_IsAny",'Scoring_Config'!$A:$A,'Scoring_Config'!$C:$C,10),0),0)+IF(LEFT(AG1019,4)="True",IF(_xlfn.XLOOKUP("Service_Any_OR_RangeGt1000",'Scoring_Config'!$A:$A,'Scoring_Config'!$D:$D,"Yes")="Yes",_xlfn.XLOOKUP("Service_Any_OR_RangeGt1000",'Scoring_Config'!$A:$A,'Scoring_Config'!$C:$C,10),0),0)+IF(LEFT(AH1019,4)="True",IF(_xlfn.XLOOKUP("App_Any_OR_RangeGt1000",'Scoring_Config'!$A:$A,'Scoring_Config'!$D:$D,"Yes")="Yes",_xlfn.XLOOKUP("App_Any_OR_RangeGt1000",'Scoring_Config'!$A:$A,'Scoring_Config'!$C:$C,10),0),0)+IF(LEFT(AI1019,4)="True",IF(_xlfn.XLOOKUP("Service_Insecure_Match",'Scoring_Config'!$A:$A,'Scoring_Config'!$D:$D,"Yes")="Yes",_xlfn.XLOOKUP("Service_Insecure_Match",'Scoring_Config'!$A:$A,'Scoring_Config'!$C:$C,5),0),0)+IF(LEFT(AJ1019,4)="True",IF(_xlfn.XLOOKUP("Risky_Inbound",'Scoring_Config'!$A:$A,'Scoring_Config'!$D:$D,"Yes")="Yes",_xlfn.XLOOKUP("Risky_Inbound",'Scoring_Config'!$A:$A,'Scoring_Config'!$C:$C,50),0),0)+IF(LEFT(AK1019,4)="True",IF(_xlfn.XLOOKUP("Risky_Outbound",'Scoring_Config'!$A:$A,'Scoring_Config'!$D:$D,"Yes")="Yes",_xlfn.XLOOKUP("Risky_Outbound",'Scoring_Config'!$A:$A,'Scoring_Config'!$C:$C,25),0),0)+IF(LEFT(AZ1019,4)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1019,FIND(",",AL1019)+1,100)),0)+IF(LEFT(AM1019,4)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1019,FIND(",",AN1019)+1,100)),0)+IF(_xlfn.XLOOKUP("Profile_Scoring",'Scoring_Config'!$A:$A,'Scoring_Config'!$D:$D,"Yes")="Yes",VALUE(MID(AO1019,FIND(",",AO1019)+1,100)),0)+IF(_xlfn.XLOOKUP("Options_Scoring",'Scoring_Config'!$A:$A,'Scoring_Config'!$D:$D,"Yes")="Yes",VALUE(MID(AP1019,FIND(",",AP1019)+1,100)),0)))</f>
        <v>0</v>
      </c>
      <c r="AY1019" t="s">
        <v>6704</v>
      </c>
      <c r="AZ1019" cm="1">
        <f t="array" ref="AZ1019">IF(TRUE,"True," &amp; IF(_xlfn.XLOOKUP("Migrate_Insecure",'Scoring_Config'!$A:$A,'Scoring_Config'!$D:$D,"Yes")="Yes",_xlfn.XLOOKUP("Migrate_Insecure",'Scoring_Config'!$A:$A,'Scoring_Config'!$C:$C,10),0),"False,0")</f>
        <v>0</v>
      </c>
    </row>
    <row r="1020" spans="1:52">
      <c r="A1020" t="s">
        <v>1979</v>
      </c>
      <c r="B1020" t="s">
        <v>2992</v>
      </c>
      <c r="C1020" t="s">
        <v>3542</v>
      </c>
      <c r="D1020" t="s">
        <v>3544</v>
      </c>
      <c r="E1020" t="s">
        <v>3562</v>
      </c>
      <c r="F1020" t="s">
        <v>3936</v>
      </c>
      <c r="G1020" t="s">
        <v>567</v>
      </c>
      <c r="H1020" t="s">
        <v>193</v>
      </c>
      <c r="I1020" t="s">
        <v>4245</v>
      </c>
      <c r="J1020" t="s">
        <v>184</v>
      </c>
      <c r="K1020" t="s">
        <v>1677</v>
      </c>
      <c r="L1020" t="s">
        <v>1532</v>
      </c>
      <c r="M1020" t="s">
        <v>1973</v>
      </c>
      <c r="N1020" t="s">
        <v>4315</v>
      </c>
      <c r="O1020" t="s">
        <v>4319</v>
      </c>
      <c r="P1020" t="s">
        <v>4323</v>
      </c>
      <c r="Q1020" t="s">
        <v>5042</v>
      </c>
      <c r="R1020" t="s">
        <v>5439</v>
      </c>
      <c r="S1020" t="s">
        <v>4324</v>
      </c>
      <c r="T1020" t="s">
        <v>5631</v>
      </c>
      <c r="U1020" t="s">
        <v>5822</v>
      </c>
      <c r="Y1020" cm="1">
        <f t="array" ref="Y1020">IF(FALSE,"True," &amp; IF(_xlfn.XLOOKUP("Src_IsAny",'Scoring_Config'!$A:$A,'Scoring_Config'!$D:$D,"Yes")="Yes",_xlfn.XLOOKUP("Src_IsAny",'Scoring_Config'!$A:$A,'Scoring_Config'!$C:$C,10),0),"False,0")</f>
        <v>0</v>
      </c>
      <c r="Z1020" cm="1">
        <f t="array" ref="Z1020">IF(FALSE,"True," &amp; IF(_xlfn.XLOOKUP("Src_CIDR_Le_16",'Scoring_Config'!$A:$A,'Scoring_Config'!$D:$D,"Yes")="Yes",_xlfn.XLOOKUP("Src_CIDR_Le_16",'Scoring_Config'!$A:$A,'Scoring_Config'!$C:$C,10),0),"False,0")</f>
        <v>0</v>
      </c>
      <c r="AA1020" cm="1">
        <f t="array" ref="AA1020">IF(FALSE,"True," &amp; IF(_xlfn.XLOOKUP("Src_CIDR_17_22",'Scoring_Config'!$A:$A,'Scoring_Config'!$D:$D,"Yes")="Yes",_xlfn.XLOOKUP("Src_CIDR_17_22",'Scoring_Config'!$A:$A,'Scoring_Config'!$C:$C,5),0),"False,0")</f>
        <v>0</v>
      </c>
      <c r="AB1020" cm="1">
        <f t="array" ref="AB1020">IF(FALSE,"True," &amp; IF(_xlfn.XLOOKUP("Dst_IsAny",'Scoring_Config'!$A:$A,'Scoring_Config'!$D:$D,"Yes")="Yes",_xlfn.XLOOKUP("Dst_IsAny",'Scoring_Config'!$A:$A,'Scoring_Config'!$C:$C,10),0),"False,0")</f>
        <v>0</v>
      </c>
      <c r="AC1020" cm="1">
        <f t="array" ref="AC1020">IF(FALSE,"True," &amp; IF(_xlfn.XLOOKUP("Dst_CIDR_Le_16",'Scoring_Config'!$A:$A,'Scoring_Config'!$D:$D,"Yes")="Yes",_xlfn.XLOOKUP("Dst_CIDR_Le_16",'Scoring_Config'!$A:$A,'Scoring_Config'!$C:$C,10),0),"False,0")</f>
        <v>0</v>
      </c>
      <c r="AD1020" cm="1">
        <f t="array" ref="AD1020">IF(FALSE,"True," &amp; IF(_xlfn.XLOOKUP("Dst_CIDR_17_22",'Scoring_Config'!$A:$A,'Scoring_Config'!$D:$D,"Yes")="Yes",_xlfn.XLOOKUP("Dst_CIDR_17_22",'Scoring_Config'!$A:$A,'Scoring_Config'!$C:$C,5),0),"False,0")</f>
        <v>0</v>
      </c>
      <c r="AE1020" cm="1">
        <f t="array" ref="AE1020">IF(FALSE,"True," &amp; IF(_xlfn.XLOOKUP("SrcZone_IsAny",'Scoring_Config'!$A:$A,'Scoring_Config'!$D:$D,"Yes")="Yes",_xlfn.XLOOKUP("SrcZone_IsAny",'Scoring_Config'!$A:$A,'Scoring_Config'!$C:$C,10),0),"False,0")</f>
        <v>0</v>
      </c>
      <c r="AF1020" cm="1">
        <f t="array" ref="AF1020">IF(FALSE,"True," &amp; IF(_xlfn.XLOOKUP("DstZone_IsAny",'Scoring_Config'!$A:$A,'Scoring_Config'!$D:$D,"Yes")="Yes",_xlfn.XLOOKUP("DstZone_IsAny",'Scoring_Config'!$A:$A,'Scoring_Config'!$C:$C,10),0),"False,0")</f>
        <v>0</v>
      </c>
      <c r="AG1020" cm="1">
        <f t="array" ref="AG102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20" cm="1">
        <f t="array" ref="AH1020">IF(FALSE,"True," &amp; IF(_xlfn.XLOOKUP("App_Any_OR_RangeGt1000",'Scoring_Config'!$A:$A,'Scoring_Config'!$D:$D,"Yes")="Yes",_xlfn.XLOOKUP("App_Any_OR_RangeGt1000",'Scoring_Config'!$A:$A,'Scoring_Config'!$C:$C,10),0),"False,0")</f>
        <v>0</v>
      </c>
      <c r="AI1020" cm="1">
        <f t="array" ref="AI1020">IF(FALSE,"True," &amp; IF(_xlfn.XLOOKUP("Service_Insecure_Match",'Scoring_Config'!$A:$A,'Scoring_Config'!$D:$D,"Yes")="Yes",_xlfn.XLOOKUP("Service_Insecure_Match",'Scoring_Config'!$A:$A,'Scoring_Config'!$C:$C,5),0),"False,0")</f>
        <v>0</v>
      </c>
      <c r="AJ1020" cm="1">
        <f t="array" ref="AJ1020">IF(FALSE,"True," &amp; IF(_xlfn.XLOOKUP("Risky_Inbound",'Scoring_Config'!$A:$A,'Scoring_Config'!$D:$D,"Yes")="Yes",_xlfn.XLOOKUP("Risky_Inbound",'Scoring_Config'!$A:$A,'Scoring_Config'!$C:$C,50),0),"False,0")</f>
        <v>0</v>
      </c>
      <c r="AK1020" cm="1">
        <f t="array" ref="AK1020">IF(FALSE,"True," &amp; IF(_xlfn.XLOOKUP("Risky_Outbound",'Scoring_Config'!$A:$A,'Scoring_Config'!$D:$D,"Yes")="Yes",_xlfn.XLOOKUP("Risky_Outbound",'Scoring_Config'!$A:$A,'Scoring_Config'!$C:$C,25),0),"False,0")</f>
        <v>0</v>
      </c>
      <c r="AL1020" t="s">
        <v>6699</v>
      </c>
      <c r="AM1020" cm="1">
        <f t="array" ref="AM102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20" t="s">
        <v>6697</v>
      </c>
      <c r="AO1020" t="s">
        <v>6697</v>
      </c>
      <c r="AP1020" t="s">
        <v>6697</v>
      </c>
      <c r="AQ1020" cm="1">
        <f t="array" ref="AQ1020">IF(FALSE,"True," &amp; IF(_xlfn.XLOOKUP("Service_IsAny",'Scoring_Config'!$A:$A,'Scoring_Config'!$D:$D,"Yes")="Yes",_xlfn.XLOOKUP("Service_IsAny",'Scoring_Config'!$A:$A,'Scoring_Config'!$C:$C,0),0),"False,0")</f>
        <v>0</v>
      </c>
      <c r="AR1020">
        <v>0</v>
      </c>
      <c r="AS1020" cm="1">
        <f t="array" ref="AS1020">IF(FALSE,"True," &amp; IF(_xlfn.XLOOKUP("Service_RangeGt1000",'Scoring_Config'!$A:$A,'Scoring_Config'!$D:$D,"Yes")="Yes",_xlfn.XLOOKUP("Service_RangeGt1000",'Scoring_Config'!$A:$A,'Scoring_Config'!$C:$C,0),0),"False,0")</f>
        <v>0</v>
      </c>
      <c r="AT1020" cm="1">
        <f t="array" ref="AT1020">IF(FALSE,"True," &amp; IF(_xlfn.XLOOKUP("App_IsAny",'Scoring_Config'!$A:$A,'Scoring_Config'!$D:$D,"Yes")="Yes",_xlfn.XLOOKUP("App_IsAny",'Scoring_Config'!$A:$A,'Scoring_Config'!$C:$C,0),0),"False,0")</f>
        <v>0</v>
      </c>
      <c r="AU1020">
        <v>0</v>
      </c>
      <c r="AV1020" cm="1">
        <f t="array" ref="AV1020">IF(FALSE,"True," &amp; IF(_xlfn.XLOOKUP("App_RangeGt1000",'Scoring_Config'!$A:$A,'Scoring_Config'!$D:$D,"Yes")="Yes",_xlfn.XLOOKUP("App_RangeGt1000",'Scoring_Config'!$A:$A,'Scoring_Config'!$C:$C,0),0),"False,0")</f>
        <v>0</v>
      </c>
      <c r="AW1020" cm="1">
        <f t="array" ref="AW1020">IF(FALSE,"True," &amp; IF(_xlfn.XLOOKUP("Action_IsDenyOrDrop",'Scoring_Config'!$A:$A,'Scoring_Config'!$D:$D,"Yes")="Yes",_xlfn.XLOOKUP("Action_IsDenyOrDrop",'Scoring_Config'!$A:$A,'Scoring_Config'!$C:$C,0),0),"False,0")</f>
        <v>0</v>
      </c>
      <c r="AX1020" cm="1">
        <f t="array" ref="AX1020">IF(LEFT(AW1020,4)="True",0,(IF(LEFT(Y1020,4)="True",IF(_xlfn.XLOOKUP("Src_IsAny",'Scoring_Config'!$A:$A,'Scoring_Config'!$D:$D,"Yes")="Yes",_xlfn.XLOOKUP("Src_IsAny",'Scoring_Config'!$A:$A,'Scoring_Config'!$C:$C,10),0),0)+IF(LEFT(Z1020,4)="True",IF(_xlfn.XLOOKUP("Src_CIDR_Le_16",'Scoring_Config'!$A:$A,'Scoring_Config'!$D:$D,"Yes")="Yes",_xlfn.XLOOKUP("Src_CIDR_Le_16",'Scoring_Config'!$A:$A,'Scoring_Config'!$C:$C,10),0),0)+IF(LEFT(AA1020,4)="True",IF(_xlfn.XLOOKUP("Src_CIDR_17_22",'Scoring_Config'!$A:$A,'Scoring_Config'!$D:$D,"Yes")="Yes",_xlfn.XLOOKUP("Src_CIDR_17_22",'Scoring_Config'!$A:$A,'Scoring_Config'!$C:$C,5),0),0)+IF(LEFT(AB1020,4)="True",IF(_xlfn.XLOOKUP("Dst_IsAny",'Scoring_Config'!$A:$A,'Scoring_Config'!$D:$D,"Yes")="Yes",_xlfn.XLOOKUP("Dst_IsAny",'Scoring_Config'!$A:$A,'Scoring_Config'!$C:$C,10),0),0)+IF(LEFT(AC1020,4)="True",IF(_xlfn.XLOOKUP("Dst_CIDR_Le_16",'Scoring_Config'!$A:$A,'Scoring_Config'!$D:$D,"Yes")="Yes",_xlfn.XLOOKUP("Dst_CIDR_Le_16",'Scoring_Config'!$A:$A,'Scoring_Config'!$C:$C,10),0),0)+IF(LEFT(AD1020,4)="True",IF(_xlfn.XLOOKUP("Dst_CIDR_17_22",'Scoring_Config'!$A:$A,'Scoring_Config'!$D:$D,"Yes")="Yes",_xlfn.XLOOKUP("Dst_CIDR_17_22",'Scoring_Config'!$A:$A,'Scoring_Config'!$C:$C,5),0),0)+IF(LEFT(AE1020,4)="True",IF(_xlfn.XLOOKUP("SrcZone_IsAny",'Scoring_Config'!$A:$A,'Scoring_Config'!$D:$D,"Yes")="Yes",_xlfn.XLOOKUP("SrcZone_IsAny",'Scoring_Config'!$A:$A,'Scoring_Config'!$C:$C,10),0),0)+IF(LEFT(AF1020,4)="True",IF(_xlfn.XLOOKUP("DstZone_IsAny",'Scoring_Config'!$A:$A,'Scoring_Config'!$D:$D,"Yes")="Yes",_xlfn.XLOOKUP("DstZone_IsAny",'Scoring_Config'!$A:$A,'Scoring_Config'!$C:$C,10),0),0)+IF(LEFT(AG1020,4)="True",IF(_xlfn.XLOOKUP("Service_Any_OR_RangeGt1000",'Scoring_Config'!$A:$A,'Scoring_Config'!$D:$D,"Yes")="Yes",_xlfn.XLOOKUP("Service_Any_OR_RangeGt1000",'Scoring_Config'!$A:$A,'Scoring_Config'!$C:$C,10),0),0)+IF(LEFT(AH1020,4)="True",IF(_xlfn.XLOOKUP("App_Any_OR_RangeGt1000",'Scoring_Config'!$A:$A,'Scoring_Config'!$D:$D,"Yes")="Yes",_xlfn.XLOOKUP("App_Any_OR_RangeGt1000",'Scoring_Config'!$A:$A,'Scoring_Config'!$C:$C,10),0),0)+IF(LEFT(AI1020,4)="True",IF(_xlfn.XLOOKUP("Service_Insecure_Match",'Scoring_Config'!$A:$A,'Scoring_Config'!$D:$D,"Yes")="Yes",_xlfn.XLOOKUP("Service_Insecure_Match",'Scoring_Config'!$A:$A,'Scoring_Config'!$C:$C,5),0),0)+IF(LEFT(AJ1020,4)="True",IF(_xlfn.XLOOKUP("Risky_Inbound",'Scoring_Config'!$A:$A,'Scoring_Config'!$D:$D,"Yes")="Yes",_xlfn.XLOOKUP("Risky_Inbound",'Scoring_Config'!$A:$A,'Scoring_Config'!$C:$C,50),0),0)+IF(LEFT(AK1020,4)="True",IF(_xlfn.XLOOKUP("Risky_Outbound",'Scoring_Config'!$A:$A,'Scoring_Config'!$D:$D,"Yes")="Yes",_xlfn.XLOOKUP("Risky_Outbound",'Scoring_Config'!$A:$A,'Scoring_Config'!$C:$C,25),0),0)+IF(LEFT(AZ1020,4)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1020,FIND(",",AL1020)+1,100)),0)+IF(LEFT(AM1020,4)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1020,FIND(",",AN1020)+1,100)),0)+IF(_xlfn.XLOOKUP("Profile_Scoring",'Scoring_Config'!$A:$A,'Scoring_Config'!$D:$D,"Yes")="Yes",VALUE(MID(AO1020,FIND(",",AO1020)+1,100)),0)+IF(_xlfn.XLOOKUP("Options_Scoring",'Scoring_Config'!$A:$A,'Scoring_Config'!$D:$D,"Yes")="Yes",VALUE(MID(AP1020,FIND(",",AP1020)+1,100)),0)))</f>
        <v>0</v>
      </c>
      <c r="AZ1020" cm="1">
        <f t="array" ref="AZ1020">IF(FALSE,"True," &amp; IF(_xlfn.XLOOKUP("Migrate_Insecure",'Scoring_Config'!$A:$A,'Scoring_Config'!$D:$D,"Yes")="Yes",_xlfn.XLOOKUP("Migrate_Insecure",'Scoring_Config'!$A:$A,'Scoring_Config'!$C:$C,10),0),"False,0")</f>
        <v>0</v>
      </c>
    </row>
    <row r="1021" spans="1:52">
      <c r="A1021" t="s">
        <v>1979</v>
      </c>
      <c r="B1021" t="s">
        <v>2993</v>
      </c>
      <c r="C1021" t="s">
        <v>3542</v>
      </c>
      <c r="D1021" t="s">
        <v>3545</v>
      </c>
      <c r="E1021" t="s">
        <v>3563</v>
      </c>
      <c r="F1021" t="s">
        <v>3937</v>
      </c>
      <c r="G1021" t="s">
        <v>565</v>
      </c>
      <c r="H1021" t="s">
        <v>174</v>
      </c>
      <c r="I1021" t="s">
        <v>3629</v>
      </c>
      <c r="J1021" t="s">
        <v>1136</v>
      </c>
      <c r="K1021" t="s">
        <v>1667</v>
      </c>
      <c r="L1021" t="s">
        <v>1327</v>
      </c>
      <c r="M1021" t="s">
        <v>1974</v>
      </c>
      <c r="N1021" t="s">
        <v>4315</v>
      </c>
      <c r="O1021" t="s">
        <v>4319</v>
      </c>
      <c r="P1021" t="s">
        <v>4323</v>
      </c>
      <c r="Q1021" t="s">
        <v>5043</v>
      </c>
      <c r="R1021" t="s">
        <v>5439</v>
      </c>
      <c r="S1021" t="s">
        <v>4324</v>
      </c>
      <c r="T1021" t="s">
        <v>5792</v>
      </c>
      <c r="U1021" t="s">
        <v>6454</v>
      </c>
      <c r="Y1021" cm="1">
        <f t="array" ref="Y1021">IF(FALSE,"True," &amp; IF(_xlfn.XLOOKUP("Src_IsAny",'Scoring_Config'!$A:$A,'Scoring_Config'!$D:$D,"Yes")="Yes",_xlfn.XLOOKUP("Src_IsAny",'Scoring_Config'!$A:$A,'Scoring_Config'!$C:$C,10),0),"False,0")</f>
        <v>0</v>
      </c>
      <c r="Z1021" cm="1">
        <f t="array" ref="Z1021">IF(FALSE,"True," &amp; IF(_xlfn.XLOOKUP("Src_CIDR_Le_16",'Scoring_Config'!$A:$A,'Scoring_Config'!$D:$D,"Yes")="Yes",_xlfn.XLOOKUP("Src_CIDR_Le_16",'Scoring_Config'!$A:$A,'Scoring_Config'!$C:$C,10),0),"False,0")</f>
        <v>0</v>
      </c>
      <c r="AA1021" cm="1">
        <f t="array" ref="AA1021">IF(FALSE,"True," &amp; IF(_xlfn.XLOOKUP("Src_CIDR_17_22",'Scoring_Config'!$A:$A,'Scoring_Config'!$D:$D,"Yes")="Yes",_xlfn.XLOOKUP("Src_CIDR_17_22",'Scoring_Config'!$A:$A,'Scoring_Config'!$C:$C,5),0),"False,0")</f>
        <v>0</v>
      </c>
      <c r="AB1021" cm="1">
        <f t="array" ref="AB1021">IF(FALSE,"True," &amp; IF(_xlfn.XLOOKUP("Dst_IsAny",'Scoring_Config'!$A:$A,'Scoring_Config'!$D:$D,"Yes")="Yes",_xlfn.XLOOKUP("Dst_IsAny",'Scoring_Config'!$A:$A,'Scoring_Config'!$C:$C,10),0),"False,0")</f>
        <v>0</v>
      </c>
      <c r="AC1021" cm="1">
        <f t="array" ref="AC1021">IF(FALSE,"True," &amp; IF(_xlfn.XLOOKUP("Dst_CIDR_Le_16",'Scoring_Config'!$A:$A,'Scoring_Config'!$D:$D,"Yes")="Yes",_xlfn.XLOOKUP("Dst_CIDR_Le_16",'Scoring_Config'!$A:$A,'Scoring_Config'!$C:$C,10),0),"False,0")</f>
        <v>0</v>
      </c>
      <c r="AD1021" cm="1">
        <f t="array" ref="AD1021">IF(FALSE,"True," &amp; IF(_xlfn.XLOOKUP("Dst_CIDR_17_22",'Scoring_Config'!$A:$A,'Scoring_Config'!$D:$D,"Yes")="Yes",_xlfn.XLOOKUP("Dst_CIDR_17_22",'Scoring_Config'!$A:$A,'Scoring_Config'!$C:$C,5),0),"False,0")</f>
        <v>0</v>
      </c>
      <c r="AE1021" cm="1">
        <f t="array" ref="AE1021">IF(FALSE,"True," &amp; IF(_xlfn.XLOOKUP("SrcZone_IsAny",'Scoring_Config'!$A:$A,'Scoring_Config'!$D:$D,"Yes")="Yes",_xlfn.XLOOKUP("SrcZone_IsAny",'Scoring_Config'!$A:$A,'Scoring_Config'!$C:$C,10),0),"False,0")</f>
        <v>0</v>
      </c>
      <c r="AF1021" cm="1">
        <f t="array" ref="AF1021">IF(FALSE,"True," &amp; IF(_xlfn.XLOOKUP("DstZone_IsAny",'Scoring_Config'!$A:$A,'Scoring_Config'!$D:$D,"Yes")="Yes",_xlfn.XLOOKUP("DstZone_IsAny",'Scoring_Config'!$A:$A,'Scoring_Config'!$C:$C,10),0),"False,0")</f>
        <v>0</v>
      </c>
      <c r="AG1021" cm="1">
        <f t="array" ref="AG102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21" cm="1">
        <f t="array" ref="AH1021">IF(FALSE,"True," &amp; IF(_xlfn.XLOOKUP("App_Any_OR_RangeGt1000",'Scoring_Config'!$A:$A,'Scoring_Config'!$D:$D,"Yes")="Yes",_xlfn.XLOOKUP("App_Any_OR_RangeGt1000",'Scoring_Config'!$A:$A,'Scoring_Config'!$C:$C,10),0),"False,0")</f>
        <v>0</v>
      </c>
      <c r="AI1021" cm="1">
        <f t="array" ref="AI1021">IF(FALSE,"True," &amp; IF(_xlfn.XLOOKUP("Service_Insecure_Match",'Scoring_Config'!$A:$A,'Scoring_Config'!$D:$D,"Yes")="Yes",_xlfn.XLOOKUP("Service_Insecure_Match",'Scoring_Config'!$A:$A,'Scoring_Config'!$C:$C,5),0),"False,0")</f>
        <v>0</v>
      </c>
      <c r="AJ1021" cm="1">
        <f t="array" ref="AJ1021">IF(FALSE,"True," &amp; IF(_xlfn.XLOOKUP("Risky_Inbound",'Scoring_Config'!$A:$A,'Scoring_Config'!$D:$D,"Yes")="Yes",_xlfn.XLOOKUP("Risky_Inbound",'Scoring_Config'!$A:$A,'Scoring_Config'!$C:$C,50),0),"False,0")</f>
        <v>0</v>
      </c>
      <c r="AK1021" cm="1">
        <f t="array" ref="AK1021">IF(FALSE,"True," &amp; IF(_xlfn.XLOOKUP("Risky_Outbound",'Scoring_Config'!$A:$A,'Scoring_Config'!$D:$D,"Yes")="Yes",_xlfn.XLOOKUP("Risky_Outbound",'Scoring_Config'!$A:$A,'Scoring_Config'!$C:$C,25),0),"False,0")</f>
        <v>0</v>
      </c>
      <c r="AL1021" t="s">
        <v>6699</v>
      </c>
      <c r="AM1021" cm="1">
        <f t="array" ref="AM102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21" t="s">
        <v>6697</v>
      </c>
      <c r="AO1021" t="s">
        <v>6697</v>
      </c>
      <c r="AP1021" t="s">
        <v>6697</v>
      </c>
      <c r="AQ1021" cm="1">
        <f t="array" ref="AQ1021">IF(FALSE,"True," &amp; IF(_xlfn.XLOOKUP("Service_IsAny",'Scoring_Config'!$A:$A,'Scoring_Config'!$D:$D,"Yes")="Yes",_xlfn.XLOOKUP("Service_IsAny",'Scoring_Config'!$A:$A,'Scoring_Config'!$C:$C,0),0),"False,0")</f>
        <v>0</v>
      </c>
      <c r="AR1021">
        <v>0</v>
      </c>
      <c r="AS1021" cm="1">
        <f t="array" ref="AS1021">IF(FALSE,"True," &amp; IF(_xlfn.XLOOKUP("Service_RangeGt1000",'Scoring_Config'!$A:$A,'Scoring_Config'!$D:$D,"Yes")="Yes",_xlfn.XLOOKUP("Service_RangeGt1000",'Scoring_Config'!$A:$A,'Scoring_Config'!$C:$C,0),0),"False,0")</f>
        <v>0</v>
      </c>
      <c r="AT1021" cm="1">
        <f t="array" ref="AT1021">IF(FALSE,"True," &amp; IF(_xlfn.XLOOKUP("App_IsAny",'Scoring_Config'!$A:$A,'Scoring_Config'!$D:$D,"Yes")="Yes",_xlfn.XLOOKUP("App_IsAny",'Scoring_Config'!$A:$A,'Scoring_Config'!$C:$C,0),0),"False,0")</f>
        <v>0</v>
      </c>
      <c r="AU1021">
        <v>1</v>
      </c>
      <c r="AV1021" cm="1">
        <f t="array" ref="AV1021">IF(FALSE,"True," &amp; IF(_xlfn.XLOOKUP("App_RangeGt1000",'Scoring_Config'!$A:$A,'Scoring_Config'!$D:$D,"Yes")="Yes",_xlfn.XLOOKUP("App_RangeGt1000",'Scoring_Config'!$A:$A,'Scoring_Config'!$C:$C,0),0),"False,0")</f>
        <v>0</v>
      </c>
      <c r="AW1021" cm="1">
        <f t="array" ref="AW1021">IF(FALSE,"True," &amp; IF(_xlfn.XLOOKUP("Action_IsDenyOrDrop",'Scoring_Config'!$A:$A,'Scoring_Config'!$D:$D,"Yes")="Yes",_xlfn.XLOOKUP("Action_IsDenyOrDrop",'Scoring_Config'!$A:$A,'Scoring_Config'!$C:$C,0),0),"False,0")</f>
        <v>0</v>
      </c>
      <c r="AX1021" cm="1">
        <f t="array" ref="AX1021">IF(LEFT(AW1021,4)="True",0,(IF(LEFT(Y1021,4)="True",IF(_xlfn.XLOOKUP("Src_IsAny",'Scoring_Config'!$A:$A,'Scoring_Config'!$D:$D,"Yes")="Yes",_xlfn.XLOOKUP("Src_IsAny",'Scoring_Config'!$A:$A,'Scoring_Config'!$C:$C,10),0),0)+IF(LEFT(Z1021,4)="True",IF(_xlfn.XLOOKUP("Src_CIDR_Le_16",'Scoring_Config'!$A:$A,'Scoring_Config'!$D:$D,"Yes")="Yes",_xlfn.XLOOKUP("Src_CIDR_Le_16",'Scoring_Config'!$A:$A,'Scoring_Config'!$C:$C,10),0),0)+IF(LEFT(AA1021,4)="True",IF(_xlfn.XLOOKUP("Src_CIDR_17_22",'Scoring_Config'!$A:$A,'Scoring_Config'!$D:$D,"Yes")="Yes",_xlfn.XLOOKUP("Src_CIDR_17_22",'Scoring_Config'!$A:$A,'Scoring_Config'!$C:$C,5),0),0)+IF(LEFT(AB1021,4)="True",IF(_xlfn.XLOOKUP("Dst_IsAny",'Scoring_Config'!$A:$A,'Scoring_Config'!$D:$D,"Yes")="Yes",_xlfn.XLOOKUP("Dst_IsAny",'Scoring_Config'!$A:$A,'Scoring_Config'!$C:$C,10),0),0)+IF(LEFT(AC1021,4)="True",IF(_xlfn.XLOOKUP("Dst_CIDR_Le_16",'Scoring_Config'!$A:$A,'Scoring_Config'!$D:$D,"Yes")="Yes",_xlfn.XLOOKUP("Dst_CIDR_Le_16",'Scoring_Config'!$A:$A,'Scoring_Config'!$C:$C,10),0),0)+IF(LEFT(AD1021,4)="True",IF(_xlfn.XLOOKUP("Dst_CIDR_17_22",'Scoring_Config'!$A:$A,'Scoring_Config'!$D:$D,"Yes")="Yes",_xlfn.XLOOKUP("Dst_CIDR_17_22",'Scoring_Config'!$A:$A,'Scoring_Config'!$C:$C,5),0),0)+IF(LEFT(AE1021,4)="True",IF(_xlfn.XLOOKUP("SrcZone_IsAny",'Scoring_Config'!$A:$A,'Scoring_Config'!$D:$D,"Yes")="Yes",_xlfn.XLOOKUP("SrcZone_IsAny",'Scoring_Config'!$A:$A,'Scoring_Config'!$C:$C,10),0),0)+IF(LEFT(AF1021,4)="True",IF(_xlfn.XLOOKUP("DstZone_IsAny",'Scoring_Config'!$A:$A,'Scoring_Config'!$D:$D,"Yes")="Yes",_xlfn.XLOOKUP("DstZone_IsAny",'Scoring_Config'!$A:$A,'Scoring_Config'!$C:$C,10),0),0)+IF(LEFT(AG1021,4)="True",IF(_xlfn.XLOOKUP("Service_Any_OR_RangeGt1000",'Scoring_Config'!$A:$A,'Scoring_Config'!$D:$D,"Yes")="Yes",_xlfn.XLOOKUP("Service_Any_OR_RangeGt1000",'Scoring_Config'!$A:$A,'Scoring_Config'!$C:$C,10),0),0)+IF(LEFT(AH1021,4)="True",IF(_xlfn.XLOOKUP("App_Any_OR_RangeGt1000",'Scoring_Config'!$A:$A,'Scoring_Config'!$D:$D,"Yes")="Yes",_xlfn.XLOOKUP("App_Any_OR_RangeGt1000",'Scoring_Config'!$A:$A,'Scoring_Config'!$C:$C,10),0),0)+IF(LEFT(AI1021,4)="True",IF(_xlfn.XLOOKUP("Service_Insecure_Match",'Scoring_Config'!$A:$A,'Scoring_Config'!$D:$D,"Yes")="Yes",_xlfn.XLOOKUP("Service_Insecure_Match",'Scoring_Config'!$A:$A,'Scoring_Config'!$C:$C,5),0),0)+IF(LEFT(AJ1021,4)="True",IF(_xlfn.XLOOKUP("Risky_Inbound",'Scoring_Config'!$A:$A,'Scoring_Config'!$D:$D,"Yes")="Yes",_xlfn.XLOOKUP("Risky_Inbound",'Scoring_Config'!$A:$A,'Scoring_Config'!$C:$C,50),0),0)+IF(LEFT(AK1021,4)="True",IF(_xlfn.XLOOKUP("Risky_Outbound",'Scoring_Config'!$A:$A,'Scoring_Config'!$D:$D,"Yes")="Yes",_xlfn.XLOOKUP("Risky_Outbound",'Scoring_Config'!$A:$A,'Scoring_Config'!$C:$C,25),0),0)+IF(LEFT(AZ1021,4)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1021,FIND(",",AL1021)+1,100)),0)+IF(LEFT(AM1021,4)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1021,FIND(",",AN1021)+1,100)),0)+IF(_xlfn.XLOOKUP("Profile_Scoring",'Scoring_Config'!$A:$A,'Scoring_Config'!$D:$D,"Yes")="Yes",VALUE(MID(AO1021,FIND(",",AO1021)+1,100)),0)+IF(_xlfn.XLOOKUP("Options_Scoring",'Scoring_Config'!$A:$A,'Scoring_Config'!$D:$D,"Yes")="Yes",VALUE(MID(AP1021,FIND(",",AP1021)+1,100)),0)))</f>
        <v>0</v>
      </c>
      <c r="AZ1021" cm="1">
        <f t="array" ref="AZ1021">IF(FALSE,"True," &amp; IF(_xlfn.XLOOKUP("Migrate_Insecure",'Scoring_Config'!$A:$A,'Scoring_Config'!$D:$D,"Yes")="Yes",_xlfn.XLOOKUP("Migrate_Insecure",'Scoring_Config'!$A:$A,'Scoring_Config'!$C:$C,10),0),"False,0")</f>
        <v>0</v>
      </c>
    </row>
    <row r="1022" spans="1:52">
      <c r="A1022" t="s">
        <v>1979</v>
      </c>
      <c r="B1022" t="s">
        <v>2994</v>
      </c>
      <c r="C1022" t="s">
        <v>3542</v>
      </c>
      <c r="D1022" t="s">
        <v>3544</v>
      </c>
      <c r="E1022" t="s">
        <v>3562</v>
      </c>
      <c r="F1022" t="s">
        <v>3944</v>
      </c>
      <c r="G1022" t="s">
        <v>572</v>
      </c>
      <c r="H1022" t="s">
        <v>193</v>
      </c>
      <c r="I1022" t="s">
        <v>4246</v>
      </c>
      <c r="J1022" t="s">
        <v>1137</v>
      </c>
      <c r="K1022" t="s">
        <v>1677</v>
      </c>
      <c r="L1022" t="s">
        <v>1325</v>
      </c>
      <c r="M1022" t="s">
        <v>1973</v>
      </c>
      <c r="N1022" t="s">
        <v>4315</v>
      </c>
      <c r="O1022" t="s">
        <v>4319</v>
      </c>
      <c r="P1022" t="s">
        <v>4321</v>
      </c>
      <c r="Q1022" t="s">
        <v>5044</v>
      </c>
      <c r="R1022" t="s">
        <v>5439</v>
      </c>
      <c r="S1022" t="s">
        <v>4324</v>
      </c>
      <c r="T1022" t="s">
        <v>5631</v>
      </c>
      <c r="U1022" t="s">
        <v>6268</v>
      </c>
      <c r="Y1022" cm="1">
        <f t="array" ref="Y1022">IF(FALSE,"True," &amp; IF(_xlfn.XLOOKUP("Src_IsAny",'Scoring_Config'!$A:$A,'Scoring_Config'!$D:$D,"Yes")="Yes",_xlfn.XLOOKUP("Src_IsAny",'Scoring_Config'!$A:$A,'Scoring_Config'!$C:$C,10),0),"False,0")</f>
        <v>0</v>
      </c>
      <c r="Z1022" cm="1">
        <f t="array" ref="Z1022">IF(FALSE,"True," &amp; IF(_xlfn.XLOOKUP("Src_CIDR_Le_16",'Scoring_Config'!$A:$A,'Scoring_Config'!$D:$D,"Yes")="Yes",_xlfn.XLOOKUP("Src_CIDR_Le_16",'Scoring_Config'!$A:$A,'Scoring_Config'!$C:$C,10),0),"False,0")</f>
        <v>0</v>
      </c>
      <c r="AA1022" cm="1">
        <f t="array" ref="AA1022">IF(FALSE,"True," &amp; IF(_xlfn.XLOOKUP("Src_CIDR_17_22",'Scoring_Config'!$A:$A,'Scoring_Config'!$D:$D,"Yes")="Yes",_xlfn.XLOOKUP("Src_CIDR_17_22",'Scoring_Config'!$A:$A,'Scoring_Config'!$C:$C,5),0),"False,0")</f>
        <v>0</v>
      </c>
      <c r="AB1022" cm="1">
        <f t="array" ref="AB1022">IF(FALSE,"True," &amp; IF(_xlfn.XLOOKUP("Dst_IsAny",'Scoring_Config'!$A:$A,'Scoring_Config'!$D:$D,"Yes")="Yes",_xlfn.XLOOKUP("Dst_IsAny",'Scoring_Config'!$A:$A,'Scoring_Config'!$C:$C,10),0),"False,0")</f>
        <v>0</v>
      </c>
      <c r="AC1022" cm="1">
        <f t="array" ref="AC1022">IF(FALSE,"True," &amp; IF(_xlfn.XLOOKUP("Dst_CIDR_Le_16",'Scoring_Config'!$A:$A,'Scoring_Config'!$D:$D,"Yes")="Yes",_xlfn.XLOOKUP("Dst_CIDR_Le_16",'Scoring_Config'!$A:$A,'Scoring_Config'!$C:$C,10),0),"False,0")</f>
        <v>0</v>
      </c>
      <c r="AD1022" cm="1">
        <f t="array" ref="AD1022">IF(FALSE,"True," &amp; IF(_xlfn.XLOOKUP("Dst_CIDR_17_22",'Scoring_Config'!$A:$A,'Scoring_Config'!$D:$D,"Yes")="Yes",_xlfn.XLOOKUP("Dst_CIDR_17_22",'Scoring_Config'!$A:$A,'Scoring_Config'!$C:$C,5),0),"False,0")</f>
        <v>0</v>
      </c>
      <c r="AE1022" cm="1">
        <f t="array" ref="AE1022">IF(FALSE,"True," &amp; IF(_xlfn.XLOOKUP("SrcZone_IsAny",'Scoring_Config'!$A:$A,'Scoring_Config'!$D:$D,"Yes")="Yes",_xlfn.XLOOKUP("SrcZone_IsAny",'Scoring_Config'!$A:$A,'Scoring_Config'!$C:$C,10),0),"False,0")</f>
        <v>0</v>
      </c>
      <c r="AF1022" cm="1">
        <f t="array" ref="AF1022">IF(FALSE,"True," &amp; IF(_xlfn.XLOOKUP("DstZone_IsAny",'Scoring_Config'!$A:$A,'Scoring_Config'!$D:$D,"Yes")="Yes",_xlfn.XLOOKUP("DstZone_IsAny",'Scoring_Config'!$A:$A,'Scoring_Config'!$C:$C,10),0),"False,0")</f>
        <v>0</v>
      </c>
      <c r="AG1022" cm="1">
        <f t="array" ref="AG102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22" cm="1">
        <f t="array" ref="AH1022">IF(FALSE,"True," &amp; IF(_xlfn.XLOOKUP("App_Any_OR_RangeGt1000",'Scoring_Config'!$A:$A,'Scoring_Config'!$D:$D,"Yes")="Yes",_xlfn.XLOOKUP("App_Any_OR_RangeGt1000",'Scoring_Config'!$A:$A,'Scoring_Config'!$C:$C,10),0),"False,0")</f>
        <v>0</v>
      </c>
      <c r="AI1022" cm="1">
        <f t="array" ref="AI1022">IF(FALSE,"True," &amp; IF(_xlfn.XLOOKUP("Service_Insecure_Match",'Scoring_Config'!$A:$A,'Scoring_Config'!$D:$D,"Yes")="Yes",_xlfn.XLOOKUP("Service_Insecure_Match",'Scoring_Config'!$A:$A,'Scoring_Config'!$C:$C,5),0),"False,0")</f>
        <v>0</v>
      </c>
      <c r="AJ1022" cm="1">
        <f t="array" ref="AJ1022">IF(FALSE,"True," &amp; IF(_xlfn.XLOOKUP("Risky_Inbound",'Scoring_Config'!$A:$A,'Scoring_Config'!$D:$D,"Yes")="Yes",_xlfn.XLOOKUP("Risky_Inbound",'Scoring_Config'!$A:$A,'Scoring_Config'!$C:$C,50),0),"False,0")</f>
        <v>0</v>
      </c>
      <c r="AK1022" cm="1">
        <f t="array" ref="AK1022">IF(FALSE,"True," &amp; IF(_xlfn.XLOOKUP("Risky_Outbound",'Scoring_Config'!$A:$A,'Scoring_Config'!$D:$D,"Yes")="Yes",_xlfn.XLOOKUP("Risky_Outbound",'Scoring_Config'!$A:$A,'Scoring_Config'!$C:$C,25),0),"False,0")</f>
        <v>0</v>
      </c>
      <c r="AL1022" t="s">
        <v>6700</v>
      </c>
      <c r="AM1022" cm="1">
        <f t="array" ref="AM102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22" t="s">
        <v>6697</v>
      </c>
      <c r="AO1022" t="s">
        <v>6697</v>
      </c>
      <c r="AP1022" t="s">
        <v>6697</v>
      </c>
      <c r="AQ1022" cm="1">
        <f t="array" ref="AQ1022">IF(FALSE,"True," &amp; IF(_xlfn.XLOOKUP("Service_IsAny",'Scoring_Config'!$A:$A,'Scoring_Config'!$D:$D,"Yes")="Yes",_xlfn.XLOOKUP("Service_IsAny",'Scoring_Config'!$A:$A,'Scoring_Config'!$C:$C,0),0),"False,0")</f>
        <v>0</v>
      </c>
      <c r="AR1022">
        <v>0</v>
      </c>
      <c r="AS1022" cm="1">
        <f t="array" ref="AS1022">IF(FALSE,"True," &amp; IF(_xlfn.XLOOKUP("Service_RangeGt1000",'Scoring_Config'!$A:$A,'Scoring_Config'!$D:$D,"Yes")="Yes",_xlfn.XLOOKUP("Service_RangeGt1000",'Scoring_Config'!$A:$A,'Scoring_Config'!$C:$C,0),0),"False,0")</f>
        <v>0</v>
      </c>
      <c r="AT1022" cm="1">
        <f t="array" ref="AT1022">IF(FALSE,"True," &amp; IF(_xlfn.XLOOKUP("App_IsAny",'Scoring_Config'!$A:$A,'Scoring_Config'!$D:$D,"Yes")="Yes",_xlfn.XLOOKUP("App_IsAny",'Scoring_Config'!$A:$A,'Scoring_Config'!$C:$C,0),0),"False,0")</f>
        <v>0</v>
      </c>
      <c r="AU1022">
        <v>0</v>
      </c>
      <c r="AV1022" cm="1">
        <f t="array" ref="AV1022">IF(FALSE,"True," &amp; IF(_xlfn.XLOOKUP("App_RangeGt1000",'Scoring_Config'!$A:$A,'Scoring_Config'!$D:$D,"Yes")="Yes",_xlfn.XLOOKUP("App_RangeGt1000",'Scoring_Config'!$A:$A,'Scoring_Config'!$C:$C,0),0),"False,0")</f>
        <v>0</v>
      </c>
      <c r="AW1022" cm="1">
        <f t="array" ref="AW1022">IF(FALSE,"True," &amp; IF(_xlfn.XLOOKUP("Action_IsDenyOrDrop",'Scoring_Config'!$A:$A,'Scoring_Config'!$D:$D,"Yes")="Yes",_xlfn.XLOOKUP("Action_IsDenyOrDrop",'Scoring_Config'!$A:$A,'Scoring_Config'!$C:$C,0),0),"False,0")</f>
        <v>0</v>
      </c>
      <c r="AX1022" cm="1">
        <f t="array" ref="AX1022">IF(LEFT(AW1022,4)="True",0,(IF(LEFT(Y1022,4)="True",IF(_xlfn.XLOOKUP("Src_IsAny",'Scoring_Config'!$A:$A,'Scoring_Config'!$D:$D,"Yes")="Yes",_xlfn.XLOOKUP("Src_IsAny",'Scoring_Config'!$A:$A,'Scoring_Config'!$C:$C,10),0),0)+IF(LEFT(Z1022,4)="True",IF(_xlfn.XLOOKUP("Src_CIDR_Le_16",'Scoring_Config'!$A:$A,'Scoring_Config'!$D:$D,"Yes")="Yes",_xlfn.XLOOKUP("Src_CIDR_Le_16",'Scoring_Config'!$A:$A,'Scoring_Config'!$C:$C,10),0),0)+IF(LEFT(AA1022,4)="True",IF(_xlfn.XLOOKUP("Src_CIDR_17_22",'Scoring_Config'!$A:$A,'Scoring_Config'!$D:$D,"Yes")="Yes",_xlfn.XLOOKUP("Src_CIDR_17_22",'Scoring_Config'!$A:$A,'Scoring_Config'!$C:$C,5),0),0)+IF(LEFT(AB1022,4)="True",IF(_xlfn.XLOOKUP("Dst_IsAny",'Scoring_Config'!$A:$A,'Scoring_Config'!$D:$D,"Yes")="Yes",_xlfn.XLOOKUP("Dst_IsAny",'Scoring_Config'!$A:$A,'Scoring_Config'!$C:$C,10),0),0)+IF(LEFT(AC1022,4)="True",IF(_xlfn.XLOOKUP("Dst_CIDR_Le_16",'Scoring_Config'!$A:$A,'Scoring_Config'!$D:$D,"Yes")="Yes",_xlfn.XLOOKUP("Dst_CIDR_Le_16",'Scoring_Config'!$A:$A,'Scoring_Config'!$C:$C,10),0),0)+IF(LEFT(AD1022,4)="True",IF(_xlfn.XLOOKUP("Dst_CIDR_17_22",'Scoring_Config'!$A:$A,'Scoring_Config'!$D:$D,"Yes")="Yes",_xlfn.XLOOKUP("Dst_CIDR_17_22",'Scoring_Config'!$A:$A,'Scoring_Config'!$C:$C,5),0),0)+IF(LEFT(AE1022,4)="True",IF(_xlfn.XLOOKUP("SrcZone_IsAny",'Scoring_Config'!$A:$A,'Scoring_Config'!$D:$D,"Yes")="Yes",_xlfn.XLOOKUP("SrcZone_IsAny",'Scoring_Config'!$A:$A,'Scoring_Config'!$C:$C,10),0),0)+IF(LEFT(AF1022,4)="True",IF(_xlfn.XLOOKUP("DstZone_IsAny",'Scoring_Config'!$A:$A,'Scoring_Config'!$D:$D,"Yes")="Yes",_xlfn.XLOOKUP("DstZone_IsAny",'Scoring_Config'!$A:$A,'Scoring_Config'!$C:$C,10),0),0)+IF(LEFT(AG1022,4)="True",IF(_xlfn.XLOOKUP("Service_Any_OR_RangeGt1000",'Scoring_Config'!$A:$A,'Scoring_Config'!$D:$D,"Yes")="Yes",_xlfn.XLOOKUP("Service_Any_OR_RangeGt1000",'Scoring_Config'!$A:$A,'Scoring_Config'!$C:$C,10),0),0)+IF(LEFT(AH1022,4)="True",IF(_xlfn.XLOOKUP("App_Any_OR_RangeGt1000",'Scoring_Config'!$A:$A,'Scoring_Config'!$D:$D,"Yes")="Yes",_xlfn.XLOOKUP("App_Any_OR_RangeGt1000",'Scoring_Config'!$A:$A,'Scoring_Config'!$C:$C,10),0),0)+IF(LEFT(AI1022,4)="True",IF(_xlfn.XLOOKUP("Service_Insecure_Match",'Scoring_Config'!$A:$A,'Scoring_Config'!$D:$D,"Yes")="Yes",_xlfn.XLOOKUP("Service_Insecure_Match",'Scoring_Config'!$A:$A,'Scoring_Config'!$C:$C,5),0),0)+IF(LEFT(AJ1022,4)="True",IF(_xlfn.XLOOKUP("Risky_Inbound",'Scoring_Config'!$A:$A,'Scoring_Config'!$D:$D,"Yes")="Yes",_xlfn.XLOOKUP("Risky_Inbound",'Scoring_Config'!$A:$A,'Scoring_Config'!$C:$C,50),0),0)+IF(LEFT(AK1022,4)="True",IF(_xlfn.XLOOKUP("Risky_Outbound",'Scoring_Config'!$A:$A,'Scoring_Config'!$D:$D,"Yes")="Yes",_xlfn.XLOOKUP("Risky_Outbound",'Scoring_Config'!$A:$A,'Scoring_Config'!$C:$C,25),0),0)+IF(LEFT(AZ1022,4)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1022,FIND(",",AL1022)+1,100)),0)+IF(LEFT(AM1022,4)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1022,FIND(",",AN1022)+1,100)),0)+IF(_xlfn.XLOOKUP("Profile_Scoring",'Scoring_Config'!$A:$A,'Scoring_Config'!$D:$D,"Yes")="Yes",VALUE(MID(AO1022,FIND(",",AO1022)+1,100)),0)+IF(_xlfn.XLOOKUP("Options_Scoring",'Scoring_Config'!$A:$A,'Scoring_Config'!$D:$D,"Yes")="Yes",VALUE(MID(AP1022,FIND(",",AP1022)+1,100)),0)))</f>
        <v>0</v>
      </c>
      <c r="AZ1022" cm="1">
        <f t="array" ref="AZ1022">IF(FALSE,"True," &amp; IF(_xlfn.XLOOKUP("Migrate_Insecure",'Scoring_Config'!$A:$A,'Scoring_Config'!$D:$D,"Yes")="Yes",_xlfn.XLOOKUP("Migrate_Insecure",'Scoring_Config'!$A:$A,'Scoring_Config'!$C:$C,10),0),"False,0")</f>
        <v>0</v>
      </c>
    </row>
    <row r="1023" spans="1:52">
      <c r="A1023" t="s">
        <v>1979</v>
      </c>
      <c r="B1023" t="s">
        <v>2995</v>
      </c>
      <c r="C1023" t="s">
        <v>3542</v>
      </c>
      <c r="D1023" t="s">
        <v>3545</v>
      </c>
      <c r="E1023" t="s">
        <v>3563</v>
      </c>
      <c r="F1023" t="s">
        <v>3937</v>
      </c>
      <c r="G1023" t="s">
        <v>565</v>
      </c>
      <c r="H1023" t="s">
        <v>174</v>
      </c>
      <c r="I1023" t="s">
        <v>4247</v>
      </c>
      <c r="J1023" t="s">
        <v>230</v>
      </c>
      <c r="K1023" t="s">
        <v>1667</v>
      </c>
      <c r="L1023" t="s">
        <v>1327</v>
      </c>
      <c r="M1023" t="s">
        <v>1974</v>
      </c>
      <c r="N1023" t="s">
        <v>4315</v>
      </c>
      <c r="O1023" t="s">
        <v>4319</v>
      </c>
      <c r="P1023" t="s">
        <v>4321</v>
      </c>
      <c r="Q1023" t="s">
        <v>5045</v>
      </c>
      <c r="R1023" t="s">
        <v>5439</v>
      </c>
      <c r="S1023" t="s">
        <v>4324</v>
      </c>
      <c r="T1023" t="s">
        <v>5811</v>
      </c>
      <c r="U1023" t="s">
        <v>6455</v>
      </c>
      <c r="Y1023" cm="1">
        <f t="array" ref="Y1023">IF(FALSE,"True," &amp; IF(_xlfn.XLOOKUP("Src_IsAny",'Scoring_Config'!$A:$A,'Scoring_Config'!$D:$D,"Yes")="Yes",_xlfn.XLOOKUP("Src_IsAny",'Scoring_Config'!$A:$A,'Scoring_Config'!$C:$C,10),0),"False,0")</f>
        <v>0</v>
      </c>
      <c r="Z1023" cm="1">
        <f t="array" ref="Z1023">IF(FALSE,"True," &amp; IF(_xlfn.XLOOKUP("Src_CIDR_Le_16",'Scoring_Config'!$A:$A,'Scoring_Config'!$D:$D,"Yes")="Yes",_xlfn.XLOOKUP("Src_CIDR_Le_16",'Scoring_Config'!$A:$A,'Scoring_Config'!$C:$C,10),0),"False,0")</f>
        <v>0</v>
      </c>
      <c r="AA1023" cm="1">
        <f t="array" ref="AA1023">IF(FALSE,"True," &amp; IF(_xlfn.XLOOKUP("Src_CIDR_17_22",'Scoring_Config'!$A:$A,'Scoring_Config'!$D:$D,"Yes")="Yes",_xlfn.XLOOKUP("Src_CIDR_17_22",'Scoring_Config'!$A:$A,'Scoring_Config'!$C:$C,5),0),"False,0")</f>
        <v>0</v>
      </c>
      <c r="AB1023" cm="1">
        <f t="array" ref="AB1023">IF(FALSE,"True," &amp; IF(_xlfn.XLOOKUP("Dst_IsAny",'Scoring_Config'!$A:$A,'Scoring_Config'!$D:$D,"Yes")="Yes",_xlfn.XLOOKUP("Dst_IsAny",'Scoring_Config'!$A:$A,'Scoring_Config'!$C:$C,10),0),"False,0")</f>
        <v>0</v>
      </c>
      <c r="AC1023" cm="1">
        <f t="array" ref="AC1023">IF(FALSE,"True," &amp; IF(_xlfn.XLOOKUP("Dst_CIDR_Le_16",'Scoring_Config'!$A:$A,'Scoring_Config'!$D:$D,"Yes")="Yes",_xlfn.XLOOKUP("Dst_CIDR_Le_16",'Scoring_Config'!$A:$A,'Scoring_Config'!$C:$C,10),0),"False,0")</f>
        <v>0</v>
      </c>
      <c r="AD1023" cm="1">
        <f t="array" ref="AD1023">IF(FALSE,"True," &amp; IF(_xlfn.XLOOKUP("Dst_CIDR_17_22",'Scoring_Config'!$A:$A,'Scoring_Config'!$D:$D,"Yes")="Yes",_xlfn.XLOOKUP("Dst_CIDR_17_22",'Scoring_Config'!$A:$A,'Scoring_Config'!$C:$C,5),0),"False,0")</f>
        <v>0</v>
      </c>
      <c r="AE1023" cm="1">
        <f t="array" ref="AE1023">IF(FALSE,"True," &amp; IF(_xlfn.XLOOKUP("SrcZone_IsAny",'Scoring_Config'!$A:$A,'Scoring_Config'!$D:$D,"Yes")="Yes",_xlfn.XLOOKUP("SrcZone_IsAny",'Scoring_Config'!$A:$A,'Scoring_Config'!$C:$C,10),0),"False,0")</f>
        <v>0</v>
      </c>
      <c r="AF1023" cm="1">
        <f t="array" ref="AF1023">IF(FALSE,"True," &amp; IF(_xlfn.XLOOKUP("DstZone_IsAny",'Scoring_Config'!$A:$A,'Scoring_Config'!$D:$D,"Yes")="Yes",_xlfn.XLOOKUP("DstZone_IsAny",'Scoring_Config'!$A:$A,'Scoring_Config'!$C:$C,10),0),"False,0")</f>
        <v>0</v>
      </c>
      <c r="AG1023" cm="1">
        <f t="array" ref="AG102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23" cm="1">
        <f t="array" ref="AH1023">IF(FALSE,"True," &amp; IF(_xlfn.XLOOKUP("App_Any_OR_RangeGt1000",'Scoring_Config'!$A:$A,'Scoring_Config'!$D:$D,"Yes")="Yes",_xlfn.XLOOKUP("App_Any_OR_RangeGt1000",'Scoring_Config'!$A:$A,'Scoring_Config'!$C:$C,10),0),"False,0")</f>
        <v>0</v>
      </c>
      <c r="AI1023" cm="1">
        <f t="array" ref="AI1023">IF(FALSE,"True," &amp; IF(_xlfn.XLOOKUP("Service_Insecure_Match",'Scoring_Config'!$A:$A,'Scoring_Config'!$D:$D,"Yes")="Yes",_xlfn.XLOOKUP("Service_Insecure_Match",'Scoring_Config'!$A:$A,'Scoring_Config'!$C:$C,5),0),"False,0")</f>
        <v>0</v>
      </c>
      <c r="AJ1023" cm="1">
        <f t="array" ref="AJ1023">IF(FALSE,"True," &amp; IF(_xlfn.XLOOKUP("Risky_Inbound",'Scoring_Config'!$A:$A,'Scoring_Config'!$D:$D,"Yes")="Yes",_xlfn.XLOOKUP("Risky_Inbound",'Scoring_Config'!$A:$A,'Scoring_Config'!$C:$C,50),0),"False,0")</f>
        <v>0</v>
      </c>
      <c r="AK1023" cm="1">
        <f t="array" ref="AK1023">IF(FALSE,"True," &amp; IF(_xlfn.XLOOKUP("Risky_Outbound",'Scoring_Config'!$A:$A,'Scoring_Config'!$D:$D,"Yes")="Yes",_xlfn.XLOOKUP("Risky_Outbound",'Scoring_Config'!$A:$A,'Scoring_Config'!$C:$C,25),0),"False,0")</f>
        <v>0</v>
      </c>
      <c r="AL1023" t="s">
        <v>6700</v>
      </c>
      <c r="AM1023" cm="1">
        <f t="array" ref="AM102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23" t="s">
        <v>6697</v>
      </c>
      <c r="AO1023" t="s">
        <v>6697</v>
      </c>
      <c r="AP1023" t="s">
        <v>6697</v>
      </c>
      <c r="AQ1023" cm="1">
        <f t="array" ref="AQ1023">IF(FALSE,"True," &amp; IF(_xlfn.XLOOKUP("Service_IsAny",'Scoring_Config'!$A:$A,'Scoring_Config'!$D:$D,"Yes")="Yes",_xlfn.XLOOKUP("Service_IsAny",'Scoring_Config'!$A:$A,'Scoring_Config'!$C:$C,0),0),"False,0")</f>
        <v>0</v>
      </c>
      <c r="AR1023">
        <v>0</v>
      </c>
      <c r="AS1023" cm="1">
        <f t="array" ref="AS1023">IF(FALSE,"True," &amp; IF(_xlfn.XLOOKUP("Service_RangeGt1000",'Scoring_Config'!$A:$A,'Scoring_Config'!$D:$D,"Yes")="Yes",_xlfn.XLOOKUP("Service_RangeGt1000",'Scoring_Config'!$A:$A,'Scoring_Config'!$C:$C,0),0),"False,0")</f>
        <v>0</v>
      </c>
      <c r="AT1023" cm="1">
        <f t="array" ref="AT1023">IF(FALSE,"True," &amp; IF(_xlfn.XLOOKUP("App_IsAny",'Scoring_Config'!$A:$A,'Scoring_Config'!$D:$D,"Yes")="Yes",_xlfn.XLOOKUP("App_IsAny",'Scoring_Config'!$A:$A,'Scoring_Config'!$C:$C,0),0),"False,0")</f>
        <v>0</v>
      </c>
      <c r="AU1023">
        <v>1</v>
      </c>
      <c r="AV1023" cm="1">
        <f t="array" ref="AV1023">IF(FALSE,"True," &amp; IF(_xlfn.XLOOKUP("App_RangeGt1000",'Scoring_Config'!$A:$A,'Scoring_Config'!$D:$D,"Yes")="Yes",_xlfn.XLOOKUP("App_RangeGt1000",'Scoring_Config'!$A:$A,'Scoring_Config'!$C:$C,0),0),"False,0")</f>
        <v>0</v>
      </c>
      <c r="AW1023" cm="1">
        <f t="array" ref="AW1023">IF(FALSE,"True," &amp; IF(_xlfn.XLOOKUP("Action_IsDenyOrDrop",'Scoring_Config'!$A:$A,'Scoring_Config'!$D:$D,"Yes")="Yes",_xlfn.XLOOKUP("Action_IsDenyOrDrop",'Scoring_Config'!$A:$A,'Scoring_Config'!$C:$C,0),0),"False,0")</f>
        <v>0</v>
      </c>
      <c r="AX1023" cm="1">
        <f t="array" ref="AX1023">IF(LEFT(AW1023,4)="True",0,(IF(LEFT(Y1023,4)="True",IF(_xlfn.XLOOKUP("Src_IsAny",'Scoring_Config'!$A:$A,'Scoring_Config'!$D:$D,"Yes")="Yes",_xlfn.XLOOKUP("Src_IsAny",'Scoring_Config'!$A:$A,'Scoring_Config'!$C:$C,10),0),0)+IF(LEFT(Z1023,4)="True",IF(_xlfn.XLOOKUP("Src_CIDR_Le_16",'Scoring_Config'!$A:$A,'Scoring_Config'!$D:$D,"Yes")="Yes",_xlfn.XLOOKUP("Src_CIDR_Le_16",'Scoring_Config'!$A:$A,'Scoring_Config'!$C:$C,10),0),0)+IF(LEFT(AA1023,4)="True",IF(_xlfn.XLOOKUP("Src_CIDR_17_22",'Scoring_Config'!$A:$A,'Scoring_Config'!$D:$D,"Yes")="Yes",_xlfn.XLOOKUP("Src_CIDR_17_22",'Scoring_Config'!$A:$A,'Scoring_Config'!$C:$C,5),0),0)+IF(LEFT(AB1023,4)="True",IF(_xlfn.XLOOKUP("Dst_IsAny",'Scoring_Config'!$A:$A,'Scoring_Config'!$D:$D,"Yes")="Yes",_xlfn.XLOOKUP("Dst_IsAny",'Scoring_Config'!$A:$A,'Scoring_Config'!$C:$C,10),0),0)+IF(LEFT(AC1023,4)="True",IF(_xlfn.XLOOKUP("Dst_CIDR_Le_16",'Scoring_Config'!$A:$A,'Scoring_Config'!$D:$D,"Yes")="Yes",_xlfn.XLOOKUP("Dst_CIDR_Le_16",'Scoring_Config'!$A:$A,'Scoring_Config'!$C:$C,10),0),0)+IF(LEFT(AD1023,4)="True",IF(_xlfn.XLOOKUP("Dst_CIDR_17_22",'Scoring_Config'!$A:$A,'Scoring_Config'!$D:$D,"Yes")="Yes",_xlfn.XLOOKUP("Dst_CIDR_17_22",'Scoring_Config'!$A:$A,'Scoring_Config'!$C:$C,5),0),0)+IF(LEFT(AE1023,4)="True",IF(_xlfn.XLOOKUP("SrcZone_IsAny",'Scoring_Config'!$A:$A,'Scoring_Config'!$D:$D,"Yes")="Yes",_xlfn.XLOOKUP("SrcZone_IsAny",'Scoring_Config'!$A:$A,'Scoring_Config'!$C:$C,10),0),0)+IF(LEFT(AF1023,4)="True",IF(_xlfn.XLOOKUP("DstZone_IsAny",'Scoring_Config'!$A:$A,'Scoring_Config'!$D:$D,"Yes")="Yes",_xlfn.XLOOKUP("DstZone_IsAny",'Scoring_Config'!$A:$A,'Scoring_Config'!$C:$C,10),0),0)+IF(LEFT(AG1023,4)="True",IF(_xlfn.XLOOKUP("Service_Any_OR_RangeGt1000",'Scoring_Config'!$A:$A,'Scoring_Config'!$D:$D,"Yes")="Yes",_xlfn.XLOOKUP("Service_Any_OR_RangeGt1000",'Scoring_Config'!$A:$A,'Scoring_Config'!$C:$C,10),0),0)+IF(LEFT(AH1023,4)="True",IF(_xlfn.XLOOKUP("App_Any_OR_RangeGt1000",'Scoring_Config'!$A:$A,'Scoring_Config'!$D:$D,"Yes")="Yes",_xlfn.XLOOKUP("App_Any_OR_RangeGt1000",'Scoring_Config'!$A:$A,'Scoring_Config'!$C:$C,10),0),0)+IF(LEFT(AI1023,4)="True",IF(_xlfn.XLOOKUP("Service_Insecure_Match",'Scoring_Config'!$A:$A,'Scoring_Config'!$D:$D,"Yes")="Yes",_xlfn.XLOOKUP("Service_Insecure_Match",'Scoring_Config'!$A:$A,'Scoring_Config'!$C:$C,5),0),0)+IF(LEFT(AJ1023,4)="True",IF(_xlfn.XLOOKUP("Risky_Inbound",'Scoring_Config'!$A:$A,'Scoring_Config'!$D:$D,"Yes")="Yes",_xlfn.XLOOKUP("Risky_Inbound",'Scoring_Config'!$A:$A,'Scoring_Config'!$C:$C,50),0),0)+IF(LEFT(AK1023,4)="True",IF(_xlfn.XLOOKUP("Risky_Outbound",'Scoring_Config'!$A:$A,'Scoring_Config'!$D:$D,"Yes")="Yes",_xlfn.XLOOKUP("Risky_Outbound",'Scoring_Config'!$A:$A,'Scoring_Config'!$C:$C,25),0),0)+IF(LEFT(AZ1023,4)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1023,FIND(",",AL1023)+1,100)),0)+IF(LEFT(AM1023,4)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1023,FIND(",",AN1023)+1,100)),0)+IF(_xlfn.XLOOKUP("Profile_Scoring",'Scoring_Config'!$A:$A,'Scoring_Config'!$D:$D,"Yes")="Yes",VALUE(MID(AO1023,FIND(",",AO1023)+1,100)),0)+IF(_xlfn.XLOOKUP("Options_Scoring",'Scoring_Config'!$A:$A,'Scoring_Config'!$D:$D,"Yes")="Yes",VALUE(MID(AP1023,FIND(",",AP1023)+1,100)),0)))</f>
        <v>0</v>
      </c>
      <c r="AZ1023" cm="1">
        <f t="array" ref="AZ1023">IF(FALSE,"True," &amp; IF(_xlfn.XLOOKUP("Migrate_Insecure",'Scoring_Config'!$A:$A,'Scoring_Config'!$D:$D,"Yes")="Yes",_xlfn.XLOOKUP("Migrate_Insecure",'Scoring_Config'!$A:$A,'Scoring_Config'!$C:$C,10),0),"False,0")</f>
        <v>0</v>
      </c>
    </row>
    <row r="1024" spans="1:52">
      <c r="A1024" t="s">
        <v>1979</v>
      </c>
      <c r="B1024" t="s">
        <v>2996</v>
      </c>
      <c r="C1024" t="s">
        <v>3542</v>
      </c>
      <c r="D1024" t="s">
        <v>3544</v>
      </c>
      <c r="E1024" t="s">
        <v>3562</v>
      </c>
      <c r="F1024" t="s">
        <v>3945</v>
      </c>
      <c r="G1024" t="s">
        <v>573</v>
      </c>
      <c r="H1024" t="s">
        <v>193</v>
      </c>
      <c r="I1024" t="s">
        <v>3632</v>
      </c>
      <c r="J1024" t="s">
        <v>1138</v>
      </c>
      <c r="K1024" t="s">
        <v>1910</v>
      </c>
      <c r="L1024" t="s">
        <v>1325</v>
      </c>
      <c r="M1024" t="s">
        <v>1973</v>
      </c>
      <c r="N1024" t="s">
        <v>4315</v>
      </c>
      <c r="O1024" t="s">
        <v>4319</v>
      </c>
      <c r="P1024" t="s">
        <v>4323</v>
      </c>
      <c r="Q1024" t="s">
        <v>5046</v>
      </c>
      <c r="R1024" t="s">
        <v>5439</v>
      </c>
      <c r="S1024" t="s">
        <v>4324</v>
      </c>
      <c r="T1024" t="s">
        <v>5631</v>
      </c>
      <c r="U1024" t="s">
        <v>6456</v>
      </c>
      <c r="Y1024" cm="1">
        <f t="array" ref="Y1024">IF(FALSE,"True," &amp; IF(_xlfn.XLOOKUP("Src_IsAny",'Scoring_Config'!$A:$A,'Scoring_Config'!$D:$D,"Yes")="Yes",_xlfn.XLOOKUP("Src_IsAny",'Scoring_Config'!$A:$A,'Scoring_Config'!$C:$C,10),0),"False,0")</f>
        <v>0</v>
      </c>
      <c r="Z1024" cm="1">
        <f t="array" ref="Z1024">IF(FALSE,"True," &amp; IF(_xlfn.XLOOKUP("Src_CIDR_Le_16",'Scoring_Config'!$A:$A,'Scoring_Config'!$D:$D,"Yes")="Yes",_xlfn.XLOOKUP("Src_CIDR_Le_16",'Scoring_Config'!$A:$A,'Scoring_Config'!$C:$C,10),0),"False,0")</f>
        <v>0</v>
      </c>
      <c r="AA1024" cm="1">
        <f t="array" ref="AA1024">IF(FALSE,"True," &amp; IF(_xlfn.XLOOKUP("Src_CIDR_17_22",'Scoring_Config'!$A:$A,'Scoring_Config'!$D:$D,"Yes")="Yes",_xlfn.XLOOKUP("Src_CIDR_17_22",'Scoring_Config'!$A:$A,'Scoring_Config'!$C:$C,5),0),"False,0")</f>
        <v>0</v>
      </c>
      <c r="AB1024" cm="1">
        <f t="array" ref="AB1024">IF(FALSE,"True," &amp; IF(_xlfn.XLOOKUP("Dst_IsAny",'Scoring_Config'!$A:$A,'Scoring_Config'!$D:$D,"Yes")="Yes",_xlfn.XLOOKUP("Dst_IsAny",'Scoring_Config'!$A:$A,'Scoring_Config'!$C:$C,10),0),"False,0")</f>
        <v>0</v>
      </c>
      <c r="AC1024" cm="1">
        <f t="array" ref="AC1024">IF(FALSE,"True," &amp; IF(_xlfn.XLOOKUP("Dst_CIDR_Le_16",'Scoring_Config'!$A:$A,'Scoring_Config'!$D:$D,"Yes")="Yes",_xlfn.XLOOKUP("Dst_CIDR_Le_16",'Scoring_Config'!$A:$A,'Scoring_Config'!$C:$C,10),0),"False,0")</f>
        <v>0</v>
      </c>
      <c r="AD1024" cm="1">
        <f t="array" ref="AD1024">IF(FALSE,"True," &amp; IF(_xlfn.XLOOKUP("Dst_CIDR_17_22",'Scoring_Config'!$A:$A,'Scoring_Config'!$D:$D,"Yes")="Yes",_xlfn.XLOOKUP("Dst_CIDR_17_22",'Scoring_Config'!$A:$A,'Scoring_Config'!$C:$C,5),0),"False,0")</f>
        <v>0</v>
      </c>
      <c r="AE1024" cm="1">
        <f t="array" ref="AE1024">IF(FALSE,"True," &amp; IF(_xlfn.XLOOKUP("SrcZone_IsAny",'Scoring_Config'!$A:$A,'Scoring_Config'!$D:$D,"Yes")="Yes",_xlfn.XLOOKUP("SrcZone_IsAny",'Scoring_Config'!$A:$A,'Scoring_Config'!$C:$C,10),0),"False,0")</f>
        <v>0</v>
      </c>
      <c r="AF1024" cm="1">
        <f t="array" ref="AF1024">IF(FALSE,"True," &amp; IF(_xlfn.XLOOKUP("DstZone_IsAny",'Scoring_Config'!$A:$A,'Scoring_Config'!$D:$D,"Yes")="Yes",_xlfn.XLOOKUP("DstZone_IsAny",'Scoring_Config'!$A:$A,'Scoring_Config'!$C:$C,10),0),"False,0")</f>
        <v>0</v>
      </c>
      <c r="AG1024" cm="1">
        <f t="array" ref="AG102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24" cm="1">
        <f t="array" ref="AH1024">IF(FALSE,"True," &amp; IF(_xlfn.XLOOKUP("App_Any_OR_RangeGt1000",'Scoring_Config'!$A:$A,'Scoring_Config'!$D:$D,"Yes")="Yes",_xlfn.XLOOKUP("App_Any_OR_RangeGt1000",'Scoring_Config'!$A:$A,'Scoring_Config'!$C:$C,10),0),"False,0")</f>
        <v>0</v>
      </c>
      <c r="AI1024" cm="1">
        <f t="array" ref="AI1024">IF(FALSE,"True," &amp; IF(_xlfn.XLOOKUP("Service_Insecure_Match",'Scoring_Config'!$A:$A,'Scoring_Config'!$D:$D,"Yes")="Yes",_xlfn.XLOOKUP("Service_Insecure_Match",'Scoring_Config'!$A:$A,'Scoring_Config'!$C:$C,5),0),"False,0")</f>
        <v>0</v>
      </c>
      <c r="AJ1024" cm="1">
        <f t="array" ref="AJ1024">IF(FALSE,"True," &amp; IF(_xlfn.XLOOKUP("Risky_Inbound",'Scoring_Config'!$A:$A,'Scoring_Config'!$D:$D,"Yes")="Yes",_xlfn.XLOOKUP("Risky_Inbound",'Scoring_Config'!$A:$A,'Scoring_Config'!$C:$C,50),0),"False,0")</f>
        <v>0</v>
      </c>
      <c r="AK1024" cm="1">
        <f t="array" ref="AK1024">IF(FALSE,"True," &amp; IF(_xlfn.XLOOKUP("Risky_Outbound",'Scoring_Config'!$A:$A,'Scoring_Config'!$D:$D,"Yes")="Yes",_xlfn.XLOOKUP("Risky_Outbound",'Scoring_Config'!$A:$A,'Scoring_Config'!$C:$C,25),0),"False,0")</f>
        <v>0</v>
      </c>
      <c r="AL1024" t="s">
        <v>6699</v>
      </c>
      <c r="AM1024" cm="1">
        <f t="array" ref="AM102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24" t="s">
        <v>6697</v>
      </c>
      <c r="AO1024" t="s">
        <v>6697</v>
      </c>
      <c r="AP1024" t="s">
        <v>6697</v>
      </c>
      <c r="AQ1024" cm="1">
        <f t="array" ref="AQ1024">IF(FALSE,"True," &amp; IF(_xlfn.XLOOKUP("Service_IsAny",'Scoring_Config'!$A:$A,'Scoring_Config'!$D:$D,"Yes")="Yes",_xlfn.XLOOKUP("Service_IsAny",'Scoring_Config'!$A:$A,'Scoring_Config'!$C:$C,0),0),"False,0")</f>
        <v>0</v>
      </c>
      <c r="AR1024">
        <v>0</v>
      </c>
      <c r="AS1024" cm="1">
        <f t="array" ref="AS1024">IF(FALSE,"True," &amp; IF(_xlfn.XLOOKUP("Service_RangeGt1000",'Scoring_Config'!$A:$A,'Scoring_Config'!$D:$D,"Yes")="Yes",_xlfn.XLOOKUP("Service_RangeGt1000",'Scoring_Config'!$A:$A,'Scoring_Config'!$C:$C,0),0),"False,0")</f>
        <v>0</v>
      </c>
      <c r="AT1024" cm="1">
        <f t="array" ref="AT1024">IF(FALSE,"True," &amp; IF(_xlfn.XLOOKUP("App_IsAny",'Scoring_Config'!$A:$A,'Scoring_Config'!$D:$D,"Yes")="Yes",_xlfn.XLOOKUP("App_IsAny",'Scoring_Config'!$A:$A,'Scoring_Config'!$C:$C,0),0),"False,0")</f>
        <v>0</v>
      </c>
      <c r="AU1024">
        <v>0</v>
      </c>
      <c r="AV1024" cm="1">
        <f t="array" ref="AV1024">IF(FALSE,"True," &amp; IF(_xlfn.XLOOKUP("App_RangeGt1000",'Scoring_Config'!$A:$A,'Scoring_Config'!$D:$D,"Yes")="Yes",_xlfn.XLOOKUP("App_RangeGt1000",'Scoring_Config'!$A:$A,'Scoring_Config'!$C:$C,0),0),"False,0")</f>
        <v>0</v>
      </c>
      <c r="AW1024" cm="1">
        <f t="array" ref="AW1024">IF(FALSE,"True," &amp; IF(_xlfn.XLOOKUP("Action_IsDenyOrDrop",'Scoring_Config'!$A:$A,'Scoring_Config'!$D:$D,"Yes")="Yes",_xlfn.XLOOKUP("Action_IsDenyOrDrop",'Scoring_Config'!$A:$A,'Scoring_Config'!$C:$C,0),0),"False,0")</f>
        <v>0</v>
      </c>
      <c r="AX1024" cm="1">
        <f t="array" ref="AX1024">IF(LEFT(AW1024,4)="True",0,(IF(LEFT(Y1024,4)="True",IF(_xlfn.XLOOKUP("Src_IsAny",'Scoring_Config'!$A:$A,'Scoring_Config'!$D:$D,"Yes")="Yes",_xlfn.XLOOKUP("Src_IsAny",'Scoring_Config'!$A:$A,'Scoring_Config'!$C:$C,10),0),0)+IF(LEFT(Z1024,4)="True",IF(_xlfn.XLOOKUP("Src_CIDR_Le_16",'Scoring_Config'!$A:$A,'Scoring_Config'!$D:$D,"Yes")="Yes",_xlfn.XLOOKUP("Src_CIDR_Le_16",'Scoring_Config'!$A:$A,'Scoring_Config'!$C:$C,10),0),0)+IF(LEFT(AA1024,4)="True",IF(_xlfn.XLOOKUP("Src_CIDR_17_22",'Scoring_Config'!$A:$A,'Scoring_Config'!$D:$D,"Yes")="Yes",_xlfn.XLOOKUP("Src_CIDR_17_22",'Scoring_Config'!$A:$A,'Scoring_Config'!$C:$C,5),0),0)+IF(LEFT(AB1024,4)="True",IF(_xlfn.XLOOKUP("Dst_IsAny",'Scoring_Config'!$A:$A,'Scoring_Config'!$D:$D,"Yes")="Yes",_xlfn.XLOOKUP("Dst_IsAny",'Scoring_Config'!$A:$A,'Scoring_Config'!$C:$C,10),0),0)+IF(LEFT(AC1024,4)="True",IF(_xlfn.XLOOKUP("Dst_CIDR_Le_16",'Scoring_Config'!$A:$A,'Scoring_Config'!$D:$D,"Yes")="Yes",_xlfn.XLOOKUP("Dst_CIDR_Le_16",'Scoring_Config'!$A:$A,'Scoring_Config'!$C:$C,10),0),0)+IF(LEFT(AD1024,4)="True",IF(_xlfn.XLOOKUP("Dst_CIDR_17_22",'Scoring_Config'!$A:$A,'Scoring_Config'!$D:$D,"Yes")="Yes",_xlfn.XLOOKUP("Dst_CIDR_17_22",'Scoring_Config'!$A:$A,'Scoring_Config'!$C:$C,5),0),0)+IF(LEFT(AE1024,4)="True",IF(_xlfn.XLOOKUP("SrcZone_IsAny",'Scoring_Config'!$A:$A,'Scoring_Config'!$D:$D,"Yes")="Yes",_xlfn.XLOOKUP("SrcZone_IsAny",'Scoring_Config'!$A:$A,'Scoring_Config'!$C:$C,10),0),0)+IF(LEFT(AF1024,4)="True",IF(_xlfn.XLOOKUP("DstZone_IsAny",'Scoring_Config'!$A:$A,'Scoring_Config'!$D:$D,"Yes")="Yes",_xlfn.XLOOKUP("DstZone_IsAny",'Scoring_Config'!$A:$A,'Scoring_Config'!$C:$C,10),0),0)+IF(LEFT(AG1024,4)="True",IF(_xlfn.XLOOKUP("Service_Any_OR_RangeGt1000",'Scoring_Config'!$A:$A,'Scoring_Config'!$D:$D,"Yes")="Yes",_xlfn.XLOOKUP("Service_Any_OR_RangeGt1000",'Scoring_Config'!$A:$A,'Scoring_Config'!$C:$C,10),0),0)+IF(LEFT(AH1024,4)="True",IF(_xlfn.XLOOKUP("App_Any_OR_RangeGt1000",'Scoring_Config'!$A:$A,'Scoring_Config'!$D:$D,"Yes")="Yes",_xlfn.XLOOKUP("App_Any_OR_RangeGt1000",'Scoring_Config'!$A:$A,'Scoring_Config'!$C:$C,10),0),0)+IF(LEFT(AI1024,4)="True",IF(_xlfn.XLOOKUP("Service_Insecure_Match",'Scoring_Config'!$A:$A,'Scoring_Config'!$D:$D,"Yes")="Yes",_xlfn.XLOOKUP("Service_Insecure_Match",'Scoring_Config'!$A:$A,'Scoring_Config'!$C:$C,5),0),0)+IF(LEFT(AJ1024,4)="True",IF(_xlfn.XLOOKUP("Risky_Inbound",'Scoring_Config'!$A:$A,'Scoring_Config'!$D:$D,"Yes")="Yes",_xlfn.XLOOKUP("Risky_Inbound",'Scoring_Config'!$A:$A,'Scoring_Config'!$C:$C,50),0),0)+IF(LEFT(AK1024,4)="True",IF(_xlfn.XLOOKUP("Risky_Outbound",'Scoring_Config'!$A:$A,'Scoring_Config'!$D:$D,"Yes")="Yes",_xlfn.XLOOKUP("Risky_Outbound",'Scoring_Config'!$A:$A,'Scoring_Config'!$C:$C,25),0),0)+IF(LEFT(AZ1024,4)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1024,FIND(",",AL1024)+1,100)),0)+IF(LEFT(AM1024,4)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1024,FIND(",",AN1024)+1,100)),0)+IF(_xlfn.XLOOKUP("Profile_Scoring",'Scoring_Config'!$A:$A,'Scoring_Config'!$D:$D,"Yes")="Yes",VALUE(MID(AO1024,FIND(",",AO1024)+1,100)),0)+IF(_xlfn.XLOOKUP("Options_Scoring",'Scoring_Config'!$A:$A,'Scoring_Config'!$D:$D,"Yes")="Yes",VALUE(MID(AP1024,FIND(",",AP1024)+1,100)),0)))</f>
        <v>0</v>
      </c>
      <c r="AZ1024" cm="1">
        <f t="array" ref="AZ1024">IF(FALSE,"True," &amp; IF(_xlfn.XLOOKUP("Migrate_Insecure",'Scoring_Config'!$A:$A,'Scoring_Config'!$D:$D,"Yes")="Yes",_xlfn.XLOOKUP("Migrate_Insecure",'Scoring_Config'!$A:$A,'Scoring_Config'!$C:$C,10),0),"False,0")</f>
        <v>0</v>
      </c>
    </row>
    <row r="1025" spans="1:52">
      <c r="A1025" t="s">
        <v>1979</v>
      </c>
      <c r="B1025" t="s">
        <v>2997</v>
      </c>
      <c r="C1025" t="s">
        <v>3542</v>
      </c>
      <c r="D1025" t="s">
        <v>3544</v>
      </c>
      <c r="E1025" t="s">
        <v>3562</v>
      </c>
      <c r="F1025" t="s">
        <v>3945</v>
      </c>
      <c r="G1025" t="s">
        <v>573</v>
      </c>
      <c r="H1025" t="s">
        <v>193</v>
      </c>
      <c r="I1025" t="s">
        <v>3632</v>
      </c>
      <c r="J1025" t="s">
        <v>1138</v>
      </c>
      <c r="K1025" t="s">
        <v>1911</v>
      </c>
      <c r="L1025" t="s">
        <v>1325</v>
      </c>
      <c r="M1025" t="s">
        <v>1973</v>
      </c>
      <c r="N1025" t="s">
        <v>4315</v>
      </c>
      <c r="O1025" t="s">
        <v>4319</v>
      </c>
      <c r="P1025" t="s">
        <v>4323</v>
      </c>
      <c r="Q1025" t="s">
        <v>5047</v>
      </c>
      <c r="R1025" t="s">
        <v>5439</v>
      </c>
      <c r="S1025" t="s">
        <v>4324</v>
      </c>
      <c r="T1025" t="s">
        <v>5631</v>
      </c>
      <c r="U1025" t="s">
        <v>6457</v>
      </c>
      <c r="Y1025" cm="1">
        <f t="array" ref="Y1025">IF(FALSE,"True," &amp; IF(_xlfn.XLOOKUP("Src_IsAny",'Scoring_Config'!$A:$A,'Scoring_Config'!$D:$D,"Yes")="Yes",_xlfn.XLOOKUP("Src_IsAny",'Scoring_Config'!$A:$A,'Scoring_Config'!$C:$C,10),0),"False,0")</f>
        <v>0</v>
      </c>
      <c r="Z1025" cm="1">
        <f t="array" ref="Z1025">IF(FALSE,"True," &amp; IF(_xlfn.XLOOKUP("Src_CIDR_Le_16",'Scoring_Config'!$A:$A,'Scoring_Config'!$D:$D,"Yes")="Yes",_xlfn.XLOOKUP("Src_CIDR_Le_16",'Scoring_Config'!$A:$A,'Scoring_Config'!$C:$C,10),0),"False,0")</f>
        <v>0</v>
      </c>
      <c r="AA1025" cm="1">
        <f t="array" ref="AA1025">IF(FALSE,"True," &amp; IF(_xlfn.XLOOKUP("Src_CIDR_17_22",'Scoring_Config'!$A:$A,'Scoring_Config'!$D:$D,"Yes")="Yes",_xlfn.XLOOKUP("Src_CIDR_17_22",'Scoring_Config'!$A:$A,'Scoring_Config'!$C:$C,5),0),"False,0")</f>
        <v>0</v>
      </c>
      <c r="AB1025" cm="1">
        <f t="array" ref="AB1025">IF(FALSE,"True," &amp; IF(_xlfn.XLOOKUP("Dst_IsAny",'Scoring_Config'!$A:$A,'Scoring_Config'!$D:$D,"Yes")="Yes",_xlfn.XLOOKUP("Dst_IsAny",'Scoring_Config'!$A:$A,'Scoring_Config'!$C:$C,10),0),"False,0")</f>
        <v>0</v>
      </c>
      <c r="AC1025" cm="1">
        <f t="array" ref="AC1025">IF(FALSE,"True," &amp; IF(_xlfn.XLOOKUP("Dst_CIDR_Le_16",'Scoring_Config'!$A:$A,'Scoring_Config'!$D:$D,"Yes")="Yes",_xlfn.XLOOKUP("Dst_CIDR_Le_16",'Scoring_Config'!$A:$A,'Scoring_Config'!$C:$C,10),0),"False,0")</f>
        <v>0</v>
      </c>
      <c r="AD1025" cm="1">
        <f t="array" ref="AD1025">IF(FALSE,"True," &amp; IF(_xlfn.XLOOKUP("Dst_CIDR_17_22",'Scoring_Config'!$A:$A,'Scoring_Config'!$D:$D,"Yes")="Yes",_xlfn.XLOOKUP("Dst_CIDR_17_22",'Scoring_Config'!$A:$A,'Scoring_Config'!$C:$C,5),0),"False,0")</f>
        <v>0</v>
      </c>
      <c r="AE1025" cm="1">
        <f t="array" ref="AE1025">IF(FALSE,"True," &amp; IF(_xlfn.XLOOKUP("SrcZone_IsAny",'Scoring_Config'!$A:$A,'Scoring_Config'!$D:$D,"Yes")="Yes",_xlfn.XLOOKUP("SrcZone_IsAny",'Scoring_Config'!$A:$A,'Scoring_Config'!$C:$C,10),0),"False,0")</f>
        <v>0</v>
      </c>
      <c r="AF1025" cm="1">
        <f t="array" ref="AF1025">IF(FALSE,"True," &amp; IF(_xlfn.XLOOKUP("DstZone_IsAny",'Scoring_Config'!$A:$A,'Scoring_Config'!$D:$D,"Yes")="Yes",_xlfn.XLOOKUP("DstZone_IsAny",'Scoring_Config'!$A:$A,'Scoring_Config'!$C:$C,10),0),"False,0")</f>
        <v>0</v>
      </c>
      <c r="AG1025" cm="1">
        <f t="array" ref="AG102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25" cm="1">
        <f t="array" ref="AH1025">IF(FALSE,"True," &amp; IF(_xlfn.XLOOKUP("App_Any_OR_RangeGt1000",'Scoring_Config'!$A:$A,'Scoring_Config'!$D:$D,"Yes")="Yes",_xlfn.XLOOKUP("App_Any_OR_RangeGt1000",'Scoring_Config'!$A:$A,'Scoring_Config'!$C:$C,10),0),"False,0")</f>
        <v>0</v>
      </c>
      <c r="AI1025" cm="1">
        <f t="array" ref="AI1025">IF(FALSE,"True," &amp; IF(_xlfn.XLOOKUP("Service_Insecure_Match",'Scoring_Config'!$A:$A,'Scoring_Config'!$D:$D,"Yes")="Yes",_xlfn.XLOOKUP("Service_Insecure_Match",'Scoring_Config'!$A:$A,'Scoring_Config'!$C:$C,5),0),"False,0")</f>
        <v>0</v>
      </c>
      <c r="AJ1025" cm="1">
        <f t="array" ref="AJ1025">IF(FALSE,"True," &amp; IF(_xlfn.XLOOKUP("Risky_Inbound",'Scoring_Config'!$A:$A,'Scoring_Config'!$D:$D,"Yes")="Yes",_xlfn.XLOOKUP("Risky_Inbound",'Scoring_Config'!$A:$A,'Scoring_Config'!$C:$C,50),0),"False,0")</f>
        <v>0</v>
      </c>
      <c r="AK1025" cm="1">
        <f t="array" ref="AK1025">IF(FALSE,"True," &amp; IF(_xlfn.XLOOKUP("Risky_Outbound",'Scoring_Config'!$A:$A,'Scoring_Config'!$D:$D,"Yes")="Yes",_xlfn.XLOOKUP("Risky_Outbound",'Scoring_Config'!$A:$A,'Scoring_Config'!$C:$C,25),0),"False,0")</f>
        <v>0</v>
      </c>
      <c r="AL1025" t="s">
        <v>6699</v>
      </c>
      <c r="AM1025" cm="1">
        <f t="array" ref="AM102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25" t="s">
        <v>6697</v>
      </c>
      <c r="AO1025" t="s">
        <v>6697</v>
      </c>
      <c r="AP1025" t="s">
        <v>6697</v>
      </c>
      <c r="AQ1025" cm="1">
        <f t="array" ref="AQ1025">IF(FALSE,"True," &amp; IF(_xlfn.XLOOKUP("Service_IsAny",'Scoring_Config'!$A:$A,'Scoring_Config'!$D:$D,"Yes")="Yes",_xlfn.XLOOKUP("Service_IsAny",'Scoring_Config'!$A:$A,'Scoring_Config'!$C:$C,0),0),"False,0")</f>
        <v>0</v>
      </c>
      <c r="AR1025">
        <v>0</v>
      </c>
      <c r="AS1025" cm="1">
        <f t="array" ref="AS1025">IF(FALSE,"True," &amp; IF(_xlfn.XLOOKUP("Service_RangeGt1000",'Scoring_Config'!$A:$A,'Scoring_Config'!$D:$D,"Yes")="Yes",_xlfn.XLOOKUP("Service_RangeGt1000",'Scoring_Config'!$A:$A,'Scoring_Config'!$C:$C,0),0),"False,0")</f>
        <v>0</v>
      </c>
      <c r="AT1025" cm="1">
        <f t="array" ref="AT1025">IF(FALSE,"True," &amp; IF(_xlfn.XLOOKUP("App_IsAny",'Scoring_Config'!$A:$A,'Scoring_Config'!$D:$D,"Yes")="Yes",_xlfn.XLOOKUP("App_IsAny",'Scoring_Config'!$A:$A,'Scoring_Config'!$C:$C,0),0),"False,0")</f>
        <v>0</v>
      </c>
      <c r="AU1025">
        <v>0</v>
      </c>
      <c r="AV1025" cm="1">
        <f t="array" ref="AV1025">IF(FALSE,"True," &amp; IF(_xlfn.XLOOKUP("App_RangeGt1000",'Scoring_Config'!$A:$A,'Scoring_Config'!$D:$D,"Yes")="Yes",_xlfn.XLOOKUP("App_RangeGt1000",'Scoring_Config'!$A:$A,'Scoring_Config'!$C:$C,0),0),"False,0")</f>
        <v>0</v>
      </c>
      <c r="AW1025" cm="1">
        <f t="array" ref="AW1025">IF(FALSE,"True," &amp; IF(_xlfn.XLOOKUP("Action_IsDenyOrDrop",'Scoring_Config'!$A:$A,'Scoring_Config'!$D:$D,"Yes")="Yes",_xlfn.XLOOKUP("Action_IsDenyOrDrop",'Scoring_Config'!$A:$A,'Scoring_Config'!$C:$C,0),0),"False,0")</f>
        <v>0</v>
      </c>
      <c r="AX1025" cm="1">
        <f t="array" ref="AX1025">IF(LEFT(AW1025,4)="True",0,(IF(LEFT(Y1025,4)="True",IF(_xlfn.XLOOKUP("Src_IsAny",'Scoring_Config'!$A:$A,'Scoring_Config'!$D:$D,"Yes")="Yes",_xlfn.XLOOKUP("Src_IsAny",'Scoring_Config'!$A:$A,'Scoring_Config'!$C:$C,10),0),0)+IF(LEFT(Z1025,4)="True",IF(_xlfn.XLOOKUP("Src_CIDR_Le_16",'Scoring_Config'!$A:$A,'Scoring_Config'!$D:$D,"Yes")="Yes",_xlfn.XLOOKUP("Src_CIDR_Le_16",'Scoring_Config'!$A:$A,'Scoring_Config'!$C:$C,10),0),0)+IF(LEFT(AA1025,4)="True",IF(_xlfn.XLOOKUP("Src_CIDR_17_22",'Scoring_Config'!$A:$A,'Scoring_Config'!$D:$D,"Yes")="Yes",_xlfn.XLOOKUP("Src_CIDR_17_22",'Scoring_Config'!$A:$A,'Scoring_Config'!$C:$C,5),0),0)+IF(LEFT(AB1025,4)="True",IF(_xlfn.XLOOKUP("Dst_IsAny",'Scoring_Config'!$A:$A,'Scoring_Config'!$D:$D,"Yes")="Yes",_xlfn.XLOOKUP("Dst_IsAny",'Scoring_Config'!$A:$A,'Scoring_Config'!$C:$C,10),0),0)+IF(LEFT(AC1025,4)="True",IF(_xlfn.XLOOKUP("Dst_CIDR_Le_16",'Scoring_Config'!$A:$A,'Scoring_Config'!$D:$D,"Yes")="Yes",_xlfn.XLOOKUP("Dst_CIDR_Le_16",'Scoring_Config'!$A:$A,'Scoring_Config'!$C:$C,10),0),0)+IF(LEFT(AD1025,4)="True",IF(_xlfn.XLOOKUP("Dst_CIDR_17_22",'Scoring_Config'!$A:$A,'Scoring_Config'!$D:$D,"Yes")="Yes",_xlfn.XLOOKUP("Dst_CIDR_17_22",'Scoring_Config'!$A:$A,'Scoring_Config'!$C:$C,5),0),0)+IF(LEFT(AE1025,4)="True",IF(_xlfn.XLOOKUP("SrcZone_IsAny",'Scoring_Config'!$A:$A,'Scoring_Config'!$D:$D,"Yes")="Yes",_xlfn.XLOOKUP("SrcZone_IsAny",'Scoring_Config'!$A:$A,'Scoring_Config'!$C:$C,10),0),0)+IF(LEFT(AF1025,4)="True",IF(_xlfn.XLOOKUP("DstZone_IsAny",'Scoring_Config'!$A:$A,'Scoring_Config'!$D:$D,"Yes")="Yes",_xlfn.XLOOKUP("DstZone_IsAny",'Scoring_Config'!$A:$A,'Scoring_Config'!$C:$C,10),0),0)+IF(LEFT(AG1025,4)="True",IF(_xlfn.XLOOKUP("Service_Any_OR_RangeGt1000",'Scoring_Config'!$A:$A,'Scoring_Config'!$D:$D,"Yes")="Yes",_xlfn.XLOOKUP("Service_Any_OR_RangeGt1000",'Scoring_Config'!$A:$A,'Scoring_Config'!$C:$C,10),0),0)+IF(LEFT(AH1025,4)="True",IF(_xlfn.XLOOKUP("App_Any_OR_RangeGt1000",'Scoring_Config'!$A:$A,'Scoring_Config'!$D:$D,"Yes")="Yes",_xlfn.XLOOKUP("App_Any_OR_RangeGt1000",'Scoring_Config'!$A:$A,'Scoring_Config'!$C:$C,10),0),0)+IF(LEFT(AI1025,4)="True",IF(_xlfn.XLOOKUP("Service_Insecure_Match",'Scoring_Config'!$A:$A,'Scoring_Config'!$D:$D,"Yes")="Yes",_xlfn.XLOOKUP("Service_Insecure_Match",'Scoring_Config'!$A:$A,'Scoring_Config'!$C:$C,5),0),0)+IF(LEFT(AJ1025,4)="True",IF(_xlfn.XLOOKUP("Risky_Inbound",'Scoring_Config'!$A:$A,'Scoring_Config'!$D:$D,"Yes")="Yes",_xlfn.XLOOKUP("Risky_Inbound",'Scoring_Config'!$A:$A,'Scoring_Config'!$C:$C,50),0),0)+IF(LEFT(AK1025,4)="True",IF(_xlfn.XLOOKUP("Risky_Outbound",'Scoring_Config'!$A:$A,'Scoring_Config'!$D:$D,"Yes")="Yes",_xlfn.XLOOKUP("Risky_Outbound",'Scoring_Config'!$A:$A,'Scoring_Config'!$C:$C,25),0),0)+IF(LEFT(AZ1025,4)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1025,FIND(",",AL1025)+1,100)),0)+IF(LEFT(AM1025,4)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1025,FIND(",",AN1025)+1,100)),0)+IF(_xlfn.XLOOKUP("Profile_Scoring",'Scoring_Config'!$A:$A,'Scoring_Config'!$D:$D,"Yes")="Yes",VALUE(MID(AO1025,FIND(",",AO1025)+1,100)),0)+IF(_xlfn.XLOOKUP("Options_Scoring",'Scoring_Config'!$A:$A,'Scoring_Config'!$D:$D,"Yes")="Yes",VALUE(MID(AP1025,FIND(",",AP1025)+1,100)),0)))</f>
        <v>0</v>
      </c>
      <c r="AZ1025" cm="1">
        <f t="array" ref="AZ1025">IF(FALSE,"True," &amp; IF(_xlfn.XLOOKUP("Migrate_Insecure",'Scoring_Config'!$A:$A,'Scoring_Config'!$D:$D,"Yes")="Yes",_xlfn.XLOOKUP("Migrate_Insecure",'Scoring_Config'!$A:$A,'Scoring_Config'!$C:$C,10),0),"False,0")</f>
        <v>0</v>
      </c>
    </row>
    <row r="1026" spans="1:52">
      <c r="A1026" t="s">
        <v>1979</v>
      </c>
      <c r="B1026" t="s">
        <v>2998</v>
      </c>
      <c r="C1026" t="s">
        <v>3542</v>
      </c>
      <c r="D1026" t="s">
        <v>3544</v>
      </c>
      <c r="E1026" t="s">
        <v>3562</v>
      </c>
      <c r="F1026" t="s">
        <v>3945</v>
      </c>
      <c r="G1026" t="s">
        <v>573</v>
      </c>
      <c r="H1026" t="s">
        <v>193</v>
      </c>
      <c r="I1026" t="s">
        <v>3632</v>
      </c>
      <c r="J1026" t="s">
        <v>1139</v>
      </c>
      <c r="K1026" t="s">
        <v>1880</v>
      </c>
      <c r="L1026" t="s">
        <v>1325</v>
      </c>
      <c r="M1026" t="s">
        <v>1973</v>
      </c>
      <c r="N1026" t="s">
        <v>4315</v>
      </c>
      <c r="O1026" t="s">
        <v>4319</v>
      </c>
      <c r="P1026" t="s">
        <v>4323</v>
      </c>
      <c r="Q1026" t="s">
        <v>5047</v>
      </c>
      <c r="R1026" t="s">
        <v>5439</v>
      </c>
      <c r="S1026" t="s">
        <v>4324</v>
      </c>
      <c r="T1026" t="s">
        <v>5631</v>
      </c>
      <c r="U1026" t="s">
        <v>6457</v>
      </c>
      <c r="Y1026" cm="1">
        <f t="array" ref="Y1026">IF(FALSE,"True," &amp; IF(_xlfn.XLOOKUP("Src_IsAny",'Scoring_Config'!$A:$A,'Scoring_Config'!$D:$D,"Yes")="Yes",_xlfn.XLOOKUP("Src_IsAny",'Scoring_Config'!$A:$A,'Scoring_Config'!$C:$C,10),0),"False,0")</f>
        <v>0</v>
      </c>
      <c r="Z1026" cm="1">
        <f t="array" ref="Z1026">IF(FALSE,"True," &amp; IF(_xlfn.XLOOKUP("Src_CIDR_Le_16",'Scoring_Config'!$A:$A,'Scoring_Config'!$D:$D,"Yes")="Yes",_xlfn.XLOOKUP("Src_CIDR_Le_16",'Scoring_Config'!$A:$A,'Scoring_Config'!$C:$C,10),0),"False,0")</f>
        <v>0</v>
      </c>
      <c r="AA1026" cm="1">
        <f t="array" ref="AA1026">IF(FALSE,"True," &amp; IF(_xlfn.XLOOKUP("Src_CIDR_17_22",'Scoring_Config'!$A:$A,'Scoring_Config'!$D:$D,"Yes")="Yes",_xlfn.XLOOKUP("Src_CIDR_17_22",'Scoring_Config'!$A:$A,'Scoring_Config'!$C:$C,5),0),"False,0")</f>
        <v>0</v>
      </c>
      <c r="AB1026" cm="1">
        <f t="array" ref="AB1026">IF(FALSE,"True," &amp; IF(_xlfn.XLOOKUP("Dst_IsAny",'Scoring_Config'!$A:$A,'Scoring_Config'!$D:$D,"Yes")="Yes",_xlfn.XLOOKUP("Dst_IsAny",'Scoring_Config'!$A:$A,'Scoring_Config'!$C:$C,10),0),"False,0")</f>
        <v>0</v>
      </c>
      <c r="AC1026" cm="1">
        <f t="array" ref="AC1026">IF(FALSE,"True," &amp; IF(_xlfn.XLOOKUP("Dst_CIDR_Le_16",'Scoring_Config'!$A:$A,'Scoring_Config'!$D:$D,"Yes")="Yes",_xlfn.XLOOKUP("Dst_CIDR_Le_16",'Scoring_Config'!$A:$A,'Scoring_Config'!$C:$C,10),0),"False,0")</f>
        <v>0</v>
      </c>
      <c r="AD1026" cm="1">
        <f t="array" ref="AD1026">IF(FALSE,"True," &amp; IF(_xlfn.XLOOKUP("Dst_CIDR_17_22",'Scoring_Config'!$A:$A,'Scoring_Config'!$D:$D,"Yes")="Yes",_xlfn.XLOOKUP("Dst_CIDR_17_22",'Scoring_Config'!$A:$A,'Scoring_Config'!$C:$C,5),0),"False,0")</f>
        <v>0</v>
      </c>
      <c r="AE1026" cm="1">
        <f t="array" ref="AE1026">IF(FALSE,"True," &amp; IF(_xlfn.XLOOKUP("SrcZone_IsAny",'Scoring_Config'!$A:$A,'Scoring_Config'!$D:$D,"Yes")="Yes",_xlfn.XLOOKUP("SrcZone_IsAny",'Scoring_Config'!$A:$A,'Scoring_Config'!$C:$C,10),0),"False,0")</f>
        <v>0</v>
      </c>
      <c r="AF1026" cm="1">
        <f t="array" ref="AF1026">IF(FALSE,"True," &amp; IF(_xlfn.XLOOKUP("DstZone_IsAny",'Scoring_Config'!$A:$A,'Scoring_Config'!$D:$D,"Yes")="Yes",_xlfn.XLOOKUP("DstZone_IsAny",'Scoring_Config'!$A:$A,'Scoring_Config'!$C:$C,10),0),"False,0")</f>
        <v>0</v>
      </c>
      <c r="AG1026" cm="1">
        <f t="array" ref="AG102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26" cm="1">
        <f t="array" ref="AH1026">IF(FALSE,"True," &amp; IF(_xlfn.XLOOKUP("App_Any_OR_RangeGt1000",'Scoring_Config'!$A:$A,'Scoring_Config'!$D:$D,"Yes")="Yes",_xlfn.XLOOKUP("App_Any_OR_RangeGt1000",'Scoring_Config'!$A:$A,'Scoring_Config'!$C:$C,10),0),"False,0")</f>
        <v>0</v>
      </c>
      <c r="AI1026" cm="1">
        <f t="array" ref="AI1026">IF(FALSE,"True," &amp; IF(_xlfn.XLOOKUP("Service_Insecure_Match",'Scoring_Config'!$A:$A,'Scoring_Config'!$D:$D,"Yes")="Yes",_xlfn.XLOOKUP("Service_Insecure_Match",'Scoring_Config'!$A:$A,'Scoring_Config'!$C:$C,5),0),"False,0")</f>
        <v>0</v>
      </c>
      <c r="AJ1026" cm="1">
        <f t="array" ref="AJ1026">IF(FALSE,"True," &amp; IF(_xlfn.XLOOKUP("Risky_Inbound",'Scoring_Config'!$A:$A,'Scoring_Config'!$D:$D,"Yes")="Yes",_xlfn.XLOOKUP("Risky_Inbound",'Scoring_Config'!$A:$A,'Scoring_Config'!$C:$C,50),0),"False,0")</f>
        <v>0</v>
      </c>
      <c r="AK1026" cm="1">
        <f t="array" ref="AK1026">IF(FALSE,"True," &amp; IF(_xlfn.XLOOKUP("Risky_Outbound",'Scoring_Config'!$A:$A,'Scoring_Config'!$D:$D,"Yes")="Yes",_xlfn.XLOOKUP("Risky_Outbound",'Scoring_Config'!$A:$A,'Scoring_Config'!$C:$C,25),0),"False,0")</f>
        <v>0</v>
      </c>
      <c r="AL1026" t="s">
        <v>6699</v>
      </c>
      <c r="AM1026" cm="1">
        <f t="array" ref="AM102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26" t="s">
        <v>6697</v>
      </c>
      <c r="AO1026" t="s">
        <v>6697</v>
      </c>
      <c r="AP1026" t="s">
        <v>6697</v>
      </c>
      <c r="AQ1026" cm="1">
        <f t="array" ref="AQ1026">IF(FALSE,"True," &amp; IF(_xlfn.XLOOKUP("Service_IsAny",'Scoring_Config'!$A:$A,'Scoring_Config'!$D:$D,"Yes")="Yes",_xlfn.XLOOKUP("Service_IsAny",'Scoring_Config'!$A:$A,'Scoring_Config'!$C:$C,0),0),"False,0")</f>
        <v>0</v>
      </c>
      <c r="AR1026">
        <v>0</v>
      </c>
      <c r="AS1026" cm="1">
        <f t="array" ref="AS1026">IF(FALSE,"True," &amp; IF(_xlfn.XLOOKUP("Service_RangeGt1000",'Scoring_Config'!$A:$A,'Scoring_Config'!$D:$D,"Yes")="Yes",_xlfn.XLOOKUP("Service_RangeGt1000",'Scoring_Config'!$A:$A,'Scoring_Config'!$C:$C,0),0),"False,0")</f>
        <v>0</v>
      </c>
      <c r="AT1026" cm="1">
        <f t="array" ref="AT1026">IF(FALSE,"True," &amp; IF(_xlfn.XLOOKUP("App_IsAny",'Scoring_Config'!$A:$A,'Scoring_Config'!$D:$D,"Yes")="Yes",_xlfn.XLOOKUP("App_IsAny",'Scoring_Config'!$A:$A,'Scoring_Config'!$C:$C,0),0),"False,0")</f>
        <v>0</v>
      </c>
      <c r="AU1026">
        <v>0</v>
      </c>
      <c r="AV1026" cm="1">
        <f t="array" ref="AV1026">IF(FALSE,"True," &amp; IF(_xlfn.XLOOKUP("App_RangeGt1000",'Scoring_Config'!$A:$A,'Scoring_Config'!$D:$D,"Yes")="Yes",_xlfn.XLOOKUP("App_RangeGt1000",'Scoring_Config'!$A:$A,'Scoring_Config'!$C:$C,0),0),"False,0")</f>
        <v>0</v>
      </c>
      <c r="AW1026" cm="1">
        <f t="array" ref="AW1026">IF(FALSE,"True," &amp; IF(_xlfn.XLOOKUP("Action_IsDenyOrDrop",'Scoring_Config'!$A:$A,'Scoring_Config'!$D:$D,"Yes")="Yes",_xlfn.XLOOKUP("Action_IsDenyOrDrop",'Scoring_Config'!$A:$A,'Scoring_Config'!$C:$C,0),0),"False,0")</f>
        <v>0</v>
      </c>
      <c r="AX1026" cm="1">
        <f t="array" ref="AX1026">IF(LEFT(AW1026,4)="True",0,(IF(LEFT(Y1026,4)="True",IF(_xlfn.XLOOKUP("Src_IsAny",'Scoring_Config'!$A:$A,'Scoring_Config'!$D:$D,"Yes")="Yes",_xlfn.XLOOKUP("Src_IsAny",'Scoring_Config'!$A:$A,'Scoring_Config'!$C:$C,10),0),0)+IF(LEFT(Z1026,4)="True",IF(_xlfn.XLOOKUP("Src_CIDR_Le_16",'Scoring_Config'!$A:$A,'Scoring_Config'!$D:$D,"Yes")="Yes",_xlfn.XLOOKUP("Src_CIDR_Le_16",'Scoring_Config'!$A:$A,'Scoring_Config'!$C:$C,10),0),0)+IF(LEFT(AA1026,4)="True",IF(_xlfn.XLOOKUP("Src_CIDR_17_22",'Scoring_Config'!$A:$A,'Scoring_Config'!$D:$D,"Yes")="Yes",_xlfn.XLOOKUP("Src_CIDR_17_22",'Scoring_Config'!$A:$A,'Scoring_Config'!$C:$C,5),0),0)+IF(LEFT(AB1026,4)="True",IF(_xlfn.XLOOKUP("Dst_IsAny",'Scoring_Config'!$A:$A,'Scoring_Config'!$D:$D,"Yes")="Yes",_xlfn.XLOOKUP("Dst_IsAny",'Scoring_Config'!$A:$A,'Scoring_Config'!$C:$C,10),0),0)+IF(LEFT(AC1026,4)="True",IF(_xlfn.XLOOKUP("Dst_CIDR_Le_16",'Scoring_Config'!$A:$A,'Scoring_Config'!$D:$D,"Yes")="Yes",_xlfn.XLOOKUP("Dst_CIDR_Le_16",'Scoring_Config'!$A:$A,'Scoring_Config'!$C:$C,10),0),0)+IF(LEFT(AD1026,4)="True",IF(_xlfn.XLOOKUP("Dst_CIDR_17_22",'Scoring_Config'!$A:$A,'Scoring_Config'!$D:$D,"Yes")="Yes",_xlfn.XLOOKUP("Dst_CIDR_17_22",'Scoring_Config'!$A:$A,'Scoring_Config'!$C:$C,5),0),0)+IF(LEFT(AE1026,4)="True",IF(_xlfn.XLOOKUP("SrcZone_IsAny",'Scoring_Config'!$A:$A,'Scoring_Config'!$D:$D,"Yes")="Yes",_xlfn.XLOOKUP("SrcZone_IsAny",'Scoring_Config'!$A:$A,'Scoring_Config'!$C:$C,10),0),0)+IF(LEFT(AF1026,4)="True",IF(_xlfn.XLOOKUP("DstZone_IsAny",'Scoring_Config'!$A:$A,'Scoring_Config'!$D:$D,"Yes")="Yes",_xlfn.XLOOKUP("DstZone_IsAny",'Scoring_Config'!$A:$A,'Scoring_Config'!$C:$C,10),0),0)+IF(LEFT(AG1026,4)="True",IF(_xlfn.XLOOKUP("Service_Any_OR_RangeGt1000",'Scoring_Config'!$A:$A,'Scoring_Config'!$D:$D,"Yes")="Yes",_xlfn.XLOOKUP("Service_Any_OR_RangeGt1000",'Scoring_Config'!$A:$A,'Scoring_Config'!$C:$C,10),0),0)+IF(LEFT(AH1026,4)="True",IF(_xlfn.XLOOKUP("App_Any_OR_RangeGt1000",'Scoring_Config'!$A:$A,'Scoring_Config'!$D:$D,"Yes")="Yes",_xlfn.XLOOKUP("App_Any_OR_RangeGt1000",'Scoring_Config'!$A:$A,'Scoring_Config'!$C:$C,10),0),0)+IF(LEFT(AI1026,4)="True",IF(_xlfn.XLOOKUP("Service_Insecure_Match",'Scoring_Config'!$A:$A,'Scoring_Config'!$D:$D,"Yes")="Yes",_xlfn.XLOOKUP("Service_Insecure_Match",'Scoring_Config'!$A:$A,'Scoring_Config'!$C:$C,5),0),0)+IF(LEFT(AJ1026,4)="True",IF(_xlfn.XLOOKUP("Risky_Inbound",'Scoring_Config'!$A:$A,'Scoring_Config'!$D:$D,"Yes")="Yes",_xlfn.XLOOKUP("Risky_Inbound",'Scoring_Config'!$A:$A,'Scoring_Config'!$C:$C,50),0),0)+IF(LEFT(AK1026,4)="True",IF(_xlfn.XLOOKUP("Risky_Outbound",'Scoring_Config'!$A:$A,'Scoring_Config'!$D:$D,"Yes")="Yes",_xlfn.XLOOKUP("Risky_Outbound",'Scoring_Config'!$A:$A,'Scoring_Config'!$C:$C,25),0),0)+IF(LEFT(AZ1026,4)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1026,FIND(",",AL1026)+1,100)),0)+IF(LEFT(AM1026,4)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1026,FIND(",",AN1026)+1,100)),0)+IF(_xlfn.XLOOKUP("Profile_Scoring",'Scoring_Config'!$A:$A,'Scoring_Config'!$D:$D,"Yes")="Yes",VALUE(MID(AO1026,FIND(",",AO1026)+1,100)),0)+IF(_xlfn.XLOOKUP("Options_Scoring",'Scoring_Config'!$A:$A,'Scoring_Config'!$D:$D,"Yes")="Yes",VALUE(MID(AP1026,FIND(",",AP1026)+1,100)),0)))</f>
        <v>0</v>
      </c>
      <c r="AZ1026" cm="1">
        <f t="array" ref="AZ1026">IF(FALSE,"True," &amp; IF(_xlfn.XLOOKUP("Migrate_Insecure",'Scoring_Config'!$A:$A,'Scoring_Config'!$D:$D,"Yes")="Yes",_xlfn.XLOOKUP("Migrate_Insecure",'Scoring_Config'!$A:$A,'Scoring_Config'!$C:$C,10),0),"False,0")</f>
        <v>0</v>
      </c>
    </row>
    <row r="1027" spans="1:52">
      <c r="A1027" t="s">
        <v>1979</v>
      </c>
      <c r="B1027" t="s">
        <v>2999</v>
      </c>
      <c r="C1027" t="s">
        <v>3542</v>
      </c>
      <c r="D1027" t="s">
        <v>3544</v>
      </c>
      <c r="E1027" t="s">
        <v>3562</v>
      </c>
      <c r="F1027" t="s">
        <v>3945</v>
      </c>
      <c r="G1027" t="s">
        <v>573</v>
      </c>
      <c r="H1027" t="s">
        <v>193</v>
      </c>
      <c r="I1027" t="s">
        <v>3632</v>
      </c>
      <c r="J1027" t="s">
        <v>1140</v>
      </c>
      <c r="K1027" t="s">
        <v>1903</v>
      </c>
      <c r="L1027" t="s">
        <v>1325</v>
      </c>
      <c r="M1027" t="s">
        <v>1973</v>
      </c>
      <c r="N1027" t="s">
        <v>4315</v>
      </c>
      <c r="O1027" t="s">
        <v>4319</v>
      </c>
      <c r="P1027" t="s">
        <v>4323</v>
      </c>
      <c r="Q1027" t="s">
        <v>5047</v>
      </c>
      <c r="R1027" t="s">
        <v>5439</v>
      </c>
      <c r="S1027" t="s">
        <v>4324</v>
      </c>
      <c r="T1027" t="s">
        <v>5631</v>
      </c>
      <c r="U1027" t="s">
        <v>6457</v>
      </c>
      <c r="Y1027" cm="1">
        <f t="array" ref="Y1027">IF(FALSE,"True," &amp; IF(_xlfn.XLOOKUP("Src_IsAny",'Scoring_Config'!$A:$A,'Scoring_Config'!$D:$D,"Yes")="Yes",_xlfn.XLOOKUP("Src_IsAny",'Scoring_Config'!$A:$A,'Scoring_Config'!$C:$C,10),0),"False,0")</f>
        <v>0</v>
      </c>
      <c r="Z1027" cm="1">
        <f t="array" ref="Z1027">IF(FALSE,"True," &amp; IF(_xlfn.XLOOKUP("Src_CIDR_Le_16",'Scoring_Config'!$A:$A,'Scoring_Config'!$D:$D,"Yes")="Yes",_xlfn.XLOOKUP("Src_CIDR_Le_16",'Scoring_Config'!$A:$A,'Scoring_Config'!$C:$C,10),0),"False,0")</f>
        <v>0</v>
      </c>
      <c r="AA1027" cm="1">
        <f t="array" ref="AA1027">IF(FALSE,"True," &amp; IF(_xlfn.XLOOKUP("Src_CIDR_17_22",'Scoring_Config'!$A:$A,'Scoring_Config'!$D:$D,"Yes")="Yes",_xlfn.XLOOKUP("Src_CIDR_17_22",'Scoring_Config'!$A:$A,'Scoring_Config'!$C:$C,5),0),"False,0")</f>
        <v>0</v>
      </c>
      <c r="AB1027" cm="1">
        <f t="array" ref="AB1027">IF(FALSE,"True," &amp; IF(_xlfn.XLOOKUP("Dst_IsAny",'Scoring_Config'!$A:$A,'Scoring_Config'!$D:$D,"Yes")="Yes",_xlfn.XLOOKUP("Dst_IsAny",'Scoring_Config'!$A:$A,'Scoring_Config'!$C:$C,10),0),"False,0")</f>
        <v>0</v>
      </c>
      <c r="AC1027" cm="1">
        <f t="array" ref="AC1027">IF(FALSE,"True," &amp; IF(_xlfn.XLOOKUP("Dst_CIDR_Le_16",'Scoring_Config'!$A:$A,'Scoring_Config'!$D:$D,"Yes")="Yes",_xlfn.XLOOKUP("Dst_CIDR_Le_16",'Scoring_Config'!$A:$A,'Scoring_Config'!$C:$C,10),0),"False,0")</f>
        <v>0</v>
      </c>
      <c r="AD1027" cm="1">
        <f t="array" ref="AD1027">IF(FALSE,"True," &amp; IF(_xlfn.XLOOKUP("Dst_CIDR_17_22",'Scoring_Config'!$A:$A,'Scoring_Config'!$D:$D,"Yes")="Yes",_xlfn.XLOOKUP("Dst_CIDR_17_22",'Scoring_Config'!$A:$A,'Scoring_Config'!$C:$C,5),0),"False,0")</f>
        <v>0</v>
      </c>
      <c r="AE1027" cm="1">
        <f t="array" ref="AE1027">IF(FALSE,"True," &amp; IF(_xlfn.XLOOKUP("SrcZone_IsAny",'Scoring_Config'!$A:$A,'Scoring_Config'!$D:$D,"Yes")="Yes",_xlfn.XLOOKUP("SrcZone_IsAny",'Scoring_Config'!$A:$A,'Scoring_Config'!$C:$C,10),0),"False,0")</f>
        <v>0</v>
      </c>
      <c r="AF1027" cm="1">
        <f t="array" ref="AF1027">IF(FALSE,"True," &amp; IF(_xlfn.XLOOKUP("DstZone_IsAny",'Scoring_Config'!$A:$A,'Scoring_Config'!$D:$D,"Yes")="Yes",_xlfn.XLOOKUP("DstZone_IsAny",'Scoring_Config'!$A:$A,'Scoring_Config'!$C:$C,10),0),"False,0")</f>
        <v>0</v>
      </c>
      <c r="AG1027" cm="1">
        <f t="array" ref="AG102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27" cm="1">
        <f t="array" ref="AH1027">IF(FALSE,"True," &amp; IF(_xlfn.XLOOKUP("App_Any_OR_RangeGt1000",'Scoring_Config'!$A:$A,'Scoring_Config'!$D:$D,"Yes")="Yes",_xlfn.XLOOKUP("App_Any_OR_RangeGt1000",'Scoring_Config'!$A:$A,'Scoring_Config'!$C:$C,10),0),"False,0")</f>
        <v>0</v>
      </c>
      <c r="AI1027" cm="1">
        <f t="array" ref="AI1027">IF(FALSE,"True," &amp; IF(_xlfn.XLOOKUP("Service_Insecure_Match",'Scoring_Config'!$A:$A,'Scoring_Config'!$D:$D,"Yes")="Yes",_xlfn.XLOOKUP("Service_Insecure_Match",'Scoring_Config'!$A:$A,'Scoring_Config'!$C:$C,5),0),"False,0")</f>
        <v>0</v>
      </c>
      <c r="AJ1027" cm="1">
        <f t="array" ref="AJ1027">IF(FALSE,"True," &amp; IF(_xlfn.XLOOKUP("Risky_Inbound",'Scoring_Config'!$A:$A,'Scoring_Config'!$D:$D,"Yes")="Yes",_xlfn.XLOOKUP("Risky_Inbound",'Scoring_Config'!$A:$A,'Scoring_Config'!$C:$C,50),0),"False,0")</f>
        <v>0</v>
      </c>
      <c r="AK1027" cm="1">
        <f t="array" ref="AK1027">IF(FALSE,"True," &amp; IF(_xlfn.XLOOKUP("Risky_Outbound",'Scoring_Config'!$A:$A,'Scoring_Config'!$D:$D,"Yes")="Yes",_xlfn.XLOOKUP("Risky_Outbound",'Scoring_Config'!$A:$A,'Scoring_Config'!$C:$C,25),0),"False,0")</f>
        <v>0</v>
      </c>
      <c r="AL1027" t="s">
        <v>6699</v>
      </c>
      <c r="AM1027" cm="1">
        <f t="array" ref="AM102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27" t="s">
        <v>6697</v>
      </c>
      <c r="AO1027" t="s">
        <v>6697</v>
      </c>
      <c r="AP1027" t="s">
        <v>6697</v>
      </c>
      <c r="AQ1027" cm="1">
        <f t="array" ref="AQ1027">IF(FALSE,"True," &amp; IF(_xlfn.XLOOKUP("Service_IsAny",'Scoring_Config'!$A:$A,'Scoring_Config'!$D:$D,"Yes")="Yes",_xlfn.XLOOKUP("Service_IsAny",'Scoring_Config'!$A:$A,'Scoring_Config'!$C:$C,0),0),"False,0")</f>
        <v>0</v>
      </c>
      <c r="AR1027">
        <v>0</v>
      </c>
      <c r="AS1027" cm="1">
        <f t="array" ref="AS1027">IF(FALSE,"True," &amp; IF(_xlfn.XLOOKUP("Service_RangeGt1000",'Scoring_Config'!$A:$A,'Scoring_Config'!$D:$D,"Yes")="Yes",_xlfn.XLOOKUP("Service_RangeGt1000",'Scoring_Config'!$A:$A,'Scoring_Config'!$C:$C,0),0),"False,0")</f>
        <v>0</v>
      </c>
      <c r="AT1027" cm="1">
        <f t="array" ref="AT1027">IF(FALSE,"True," &amp; IF(_xlfn.XLOOKUP("App_IsAny",'Scoring_Config'!$A:$A,'Scoring_Config'!$D:$D,"Yes")="Yes",_xlfn.XLOOKUP("App_IsAny",'Scoring_Config'!$A:$A,'Scoring_Config'!$C:$C,0),0),"False,0")</f>
        <v>0</v>
      </c>
      <c r="AU1027">
        <v>0</v>
      </c>
      <c r="AV1027" cm="1">
        <f t="array" ref="AV1027">IF(FALSE,"True," &amp; IF(_xlfn.XLOOKUP("App_RangeGt1000",'Scoring_Config'!$A:$A,'Scoring_Config'!$D:$D,"Yes")="Yes",_xlfn.XLOOKUP("App_RangeGt1000",'Scoring_Config'!$A:$A,'Scoring_Config'!$C:$C,0),0),"False,0")</f>
        <v>0</v>
      </c>
      <c r="AW1027" cm="1">
        <f t="array" ref="AW1027">IF(FALSE,"True," &amp; IF(_xlfn.XLOOKUP("Action_IsDenyOrDrop",'Scoring_Config'!$A:$A,'Scoring_Config'!$D:$D,"Yes")="Yes",_xlfn.XLOOKUP("Action_IsDenyOrDrop",'Scoring_Config'!$A:$A,'Scoring_Config'!$C:$C,0),0),"False,0")</f>
        <v>0</v>
      </c>
      <c r="AX1027" cm="1">
        <f t="array" ref="AX1027">IF(LEFT(AW1027,4)="True",0,(IF(LEFT(Y1027,4)="True",IF(_xlfn.XLOOKUP("Src_IsAny",'Scoring_Config'!$A:$A,'Scoring_Config'!$D:$D,"Yes")="Yes",_xlfn.XLOOKUP("Src_IsAny",'Scoring_Config'!$A:$A,'Scoring_Config'!$C:$C,10),0),0)+IF(LEFT(Z1027,4)="True",IF(_xlfn.XLOOKUP("Src_CIDR_Le_16",'Scoring_Config'!$A:$A,'Scoring_Config'!$D:$D,"Yes")="Yes",_xlfn.XLOOKUP("Src_CIDR_Le_16",'Scoring_Config'!$A:$A,'Scoring_Config'!$C:$C,10),0),0)+IF(LEFT(AA1027,4)="True",IF(_xlfn.XLOOKUP("Src_CIDR_17_22",'Scoring_Config'!$A:$A,'Scoring_Config'!$D:$D,"Yes")="Yes",_xlfn.XLOOKUP("Src_CIDR_17_22",'Scoring_Config'!$A:$A,'Scoring_Config'!$C:$C,5),0),0)+IF(LEFT(AB1027,4)="True",IF(_xlfn.XLOOKUP("Dst_IsAny",'Scoring_Config'!$A:$A,'Scoring_Config'!$D:$D,"Yes")="Yes",_xlfn.XLOOKUP("Dst_IsAny",'Scoring_Config'!$A:$A,'Scoring_Config'!$C:$C,10),0),0)+IF(LEFT(AC1027,4)="True",IF(_xlfn.XLOOKUP("Dst_CIDR_Le_16",'Scoring_Config'!$A:$A,'Scoring_Config'!$D:$D,"Yes")="Yes",_xlfn.XLOOKUP("Dst_CIDR_Le_16",'Scoring_Config'!$A:$A,'Scoring_Config'!$C:$C,10),0),0)+IF(LEFT(AD1027,4)="True",IF(_xlfn.XLOOKUP("Dst_CIDR_17_22",'Scoring_Config'!$A:$A,'Scoring_Config'!$D:$D,"Yes")="Yes",_xlfn.XLOOKUP("Dst_CIDR_17_22",'Scoring_Config'!$A:$A,'Scoring_Config'!$C:$C,5),0),0)+IF(LEFT(AE1027,4)="True",IF(_xlfn.XLOOKUP("SrcZone_IsAny",'Scoring_Config'!$A:$A,'Scoring_Config'!$D:$D,"Yes")="Yes",_xlfn.XLOOKUP("SrcZone_IsAny",'Scoring_Config'!$A:$A,'Scoring_Config'!$C:$C,10),0),0)+IF(LEFT(AF1027,4)="True",IF(_xlfn.XLOOKUP("DstZone_IsAny",'Scoring_Config'!$A:$A,'Scoring_Config'!$D:$D,"Yes")="Yes",_xlfn.XLOOKUP("DstZone_IsAny",'Scoring_Config'!$A:$A,'Scoring_Config'!$C:$C,10),0),0)+IF(LEFT(AG1027,4)="True",IF(_xlfn.XLOOKUP("Service_Any_OR_RangeGt1000",'Scoring_Config'!$A:$A,'Scoring_Config'!$D:$D,"Yes")="Yes",_xlfn.XLOOKUP("Service_Any_OR_RangeGt1000",'Scoring_Config'!$A:$A,'Scoring_Config'!$C:$C,10),0),0)+IF(LEFT(AH1027,4)="True",IF(_xlfn.XLOOKUP("App_Any_OR_RangeGt1000",'Scoring_Config'!$A:$A,'Scoring_Config'!$D:$D,"Yes")="Yes",_xlfn.XLOOKUP("App_Any_OR_RangeGt1000",'Scoring_Config'!$A:$A,'Scoring_Config'!$C:$C,10),0),0)+IF(LEFT(AI1027,4)="True",IF(_xlfn.XLOOKUP("Service_Insecure_Match",'Scoring_Config'!$A:$A,'Scoring_Config'!$D:$D,"Yes")="Yes",_xlfn.XLOOKUP("Service_Insecure_Match",'Scoring_Config'!$A:$A,'Scoring_Config'!$C:$C,5),0),0)+IF(LEFT(AJ1027,4)="True",IF(_xlfn.XLOOKUP("Risky_Inbound",'Scoring_Config'!$A:$A,'Scoring_Config'!$D:$D,"Yes")="Yes",_xlfn.XLOOKUP("Risky_Inbound",'Scoring_Config'!$A:$A,'Scoring_Config'!$C:$C,50),0),0)+IF(LEFT(AK1027,4)="True",IF(_xlfn.XLOOKUP("Risky_Outbound",'Scoring_Config'!$A:$A,'Scoring_Config'!$D:$D,"Yes")="Yes",_xlfn.XLOOKUP("Risky_Outbound",'Scoring_Config'!$A:$A,'Scoring_Config'!$C:$C,25),0),0)+IF(LEFT(AZ1027,4)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1027,FIND(",",AL1027)+1,100)),0)+IF(LEFT(AM1027,4)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1027,FIND(",",AN1027)+1,100)),0)+IF(_xlfn.XLOOKUP("Profile_Scoring",'Scoring_Config'!$A:$A,'Scoring_Config'!$D:$D,"Yes")="Yes",VALUE(MID(AO1027,FIND(",",AO1027)+1,100)),0)+IF(_xlfn.XLOOKUP("Options_Scoring",'Scoring_Config'!$A:$A,'Scoring_Config'!$D:$D,"Yes")="Yes",VALUE(MID(AP1027,FIND(",",AP1027)+1,100)),0)))</f>
        <v>0</v>
      </c>
      <c r="AZ1027" cm="1">
        <f t="array" ref="AZ1027">IF(FALSE,"True," &amp; IF(_xlfn.XLOOKUP("Migrate_Insecure",'Scoring_Config'!$A:$A,'Scoring_Config'!$D:$D,"Yes")="Yes",_xlfn.XLOOKUP("Migrate_Insecure",'Scoring_Config'!$A:$A,'Scoring_Config'!$C:$C,10),0),"False,0")</f>
        <v>0</v>
      </c>
    </row>
    <row r="1028" spans="1:52">
      <c r="A1028" t="s">
        <v>1979</v>
      </c>
      <c r="B1028" t="s">
        <v>3000</v>
      </c>
      <c r="C1028" t="s">
        <v>3542</v>
      </c>
      <c r="D1028" t="s">
        <v>3545</v>
      </c>
      <c r="E1028" t="s">
        <v>3563</v>
      </c>
      <c r="F1028" t="s">
        <v>3918</v>
      </c>
      <c r="G1028" t="s">
        <v>574</v>
      </c>
      <c r="H1028" t="s">
        <v>174</v>
      </c>
      <c r="I1028" t="s">
        <v>3984</v>
      </c>
      <c r="J1028" t="s">
        <v>900</v>
      </c>
      <c r="K1028" t="s">
        <v>1667</v>
      </c>
      <c r="L1028" t="s">
        <v>1327</v>
      </c>
      <c r="M1028" t="s">
        <v>1974</v>
      </c>
      <c r="N1028" t="s">
        <v>4315</v>
      </c>
      <c r="O1028" t="s">
        <v>4319</v>
      </c>
      <c r="P1028" t="s">
        <v>4323</v>
      </c>
      <c r="Q1028" t="s">
        <v>5048</v>
      </c>
      <c r="R1028" t="s">
        <v>5439</v>
      </c>
      <c r="S1028" t="s">
        <v>4324</v>
      </c>
      <c r="T1028" t="s">
        <v>5812</v>
      </c>
      <c r="U1028" t="s">
        <v>5812</v>
      </c>
      <c r="Y1028" cm="1">
        <f t="array" ref="Y1028">IF(FALSE,"True," &amp; IF(_xlfn.XLOOKUP("Src_IsAny",'Scoring_Config'!$A:$A,'Scoring_Config'!$D:$D,"Yes")="Yes",_xlfn.XLOOKUP("Src_IsAny",'Scoring_Config'!$A:$A,'Scoring_Config'!$C:$C,10),0),"False,0")</f>
        <v>0</v>
      </c>
      <c r="Z1028" cm="1">
        <f t="array" ref="Z1028">IF(FALSE,"True," &amp; IF(_xlfn.XLOOKUP("Src_CIDR_Le_16",'Scoring_Config'!$A:$A,'Scoring_Config'!$D:$D,"Yes")="Yes",_xlfn.XLOOKUP("Src_CIDR_Le_16",'Scoring_Config'!$A:$A,'Scoring_Config'!$C:$C,10),0),"False,0")</f>
        <v>0</v>
      </c>
      <c r="AA1028" cm="1">
        <f t="array" ref="AA1028">IF(FALSE,"True," &amp; IF(_xlfn.XLOOKUP("Src_CIDR_17_22",'Scoring_Config'!$A:$A,'Scoring_Config'!$D:$D,"Yes")="Yes",_xlfn.XLOOKUP("Src_CIDR_17_22",'Scoring_Config'!$A:$A,'Scoring_Config'!$C:$C,5),0),"False,0")</f>
        <v>0</v>
      </c>
      <c r="AB1028" cm="1">
        <f t="array" ref="AB1028">IF(FALSE,"True," &amp; IF(_xlfn.XLOOKUP("Dst_IsAny",'Scoring_Config'!$A:$A,'Scoring_Config'!$D:$D,"Yes")="Yes",_xlfn.XLOOKUP("Dst_IsAny",'Scoring_Config'!$A:$A,'Scoring_Config'!$C:$C,10),0),"False,0")</f>
        <v>0</v>
      </c>
      <c r="AC1028" cm="1">
        <f t="array" ref="AC1028">IF(FALSE,"True," &amp; IF(_xlfn.XLOOKUP("Dst_CIDR_Le_16",'Scoring_Config'!$A:$A,'Scoring_Config'!$D:$D,"Yes")="Yes",_xlfn.XLOOKUP("Dst_CIDR_Le_16",'Scoring_Config'!$A:$A,'Scoring_Config'!$C:$C,10),0),"False,0")</f>
        <v>0</v>
      </c>
      <c r="AD1028" cm="1">
        <f t="array" ref="AD1028">IF(FALSE,"True," &amp; IF(_xlfn.XLOOKUP("Dst_CIDR_17_22",'Scoring_Config'!$A:$A,'Scoring_Config'!$D:$D,"Yes")="Yes",_xlfn.XLOOKUP("Dst_CIDR_17_22",'Scoring_Config'!$A:$A,'Scoring_Config'!$C:$C,5),0),"False,0")</f>
        <v>0</v>
      </c>
      <c r="AE1028" cm="1">
        <f t="array" ref="AE1028">IF(FALSE,"True," &amp; IF(_xlfn.XLOOKUP("SrcZone_IsAny",'Scoring_Config'!$A:$A,'Scoring_Config'!$D:$D,"Yes")="Yes",_xlfn.XLOOKUP("SrcZone_IsAny",'Scoring_Config'!$A:$A,'Scoring_Config'!$C:$C,10),0),"False,0")</f>
        <v>0</v>
      </c>
      <c r="AF1028" cm="1">
        <f t="array" ref="AF1028">IF(FALSE,"True," &amp; IF(_xlfn.XLOOKUP("DstZone_IsAny",'Scoring_Config'!$A:$A,'Scoring_Config'!$D:$D,"Yes")="Yes",_xlfn.XLOOKUP("DstZone_IsAny",'Scoring_Config'!$A:$A,'Scoring_Config'!$C:$C,10),0),"False,0")</f>
        <v>0</v>
      </c>
      <c r="AG1028" cm="1">
        <f t="array" ref="AG102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28" cm="1">
        <f t="array" ref="AH1028">IF(FALSE,"True," &amp; IF(_xlfn.XLOOKUP("App_Any_OR_RangeGt1000",'Scoring_Config'!$A:$A,'Scoring_Config'!$D:$D,"Yes")="Yes",_xlfn.XLOOKUP("App_Any_OR_RangeGt1000",'Scoring_Config'!$A:$A,'Scoring_Config'!$C:$C,10),0),"False,0")</f>
        <v>0</v>
      </c>
      <c r="AI1028" cm="1">
        <f t="array" ref="AI1028">IF(FALSE,"True," &amp; IF(_xlfn.XLOOKUP("Service_Insecure_Match",'Scoring_Config'!$A:$A,'Scoring_Config'!$D:$D,"Yes")="Yes",_xlfn.XLOOKUP("Service_Insecure_Match",'Scoring_Config'!$A:$A,'Scoring_Config'!$C:$C,5),0),"False,0")</f>
        <v>0</v>
      </c>
      <c r="AJ1028" cm="1">
        <f t="array" ref="AJ1028">IF(FALSE,"True," &amp; IF(_xlfn.XLOOKUP("Risky_Inbound",'Scoring_Config'!$A:$A,'Scoring_Config'!$D:$D,"Yes")="Yes",_xlfn.XLOOKUP("Risky_Inbound",'Scoring_Config'!$A:$A,'Scoring_Config'!$C:$C,50),0),"False,0")</f>
        <v>0</v>
      </c>
      <c r="AK1028" cm="1">
        <f t="array" ref="AK1028">IF(FALSE,"True," &amp; IF(_xlfn.XLOOKUP("Risky_Outbound",'Scoring_Config'!$A:$A,'Scoring_Config'!$D:$D,"Yes")="Yes",_xlfn.XLOOKUP("Risky_Outbound",'Scoring_Config'!$A:$A,'Scoring_Config'!$C:$C,25),0),"False,0")</f>
        <v>0</v>
      </c>
      <c r="AL1028" t="s">
        <v>6699</v>
      </c>
      <c r="AM1028" cm="1">
        <f t="array" ref="AM102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28" t="s">
        <v>6697</v>
      </c>
      <c r="AO1028" t="s">
        <v>6697</v>
      </c>
      <c r="AP1028" t="s">
        <v>6697</v>
      </c>
      <c r="AQ1028" cm="1">
        <f t="array" ref="AQ1028">IF(FALSE,"True," &amp; IF(_xlfn.XLOOKUP("Service_IsAny",'Scoring_Config'!$A:$A,'Scoring_Config'!$D:$D,"Yes")="Yes",_xlfn.XLOOKUP("Service_IsAny",'Scoring_Config'!$A:$A,'Scoring_Config'!$C:$C,0),0),"False,0")</f>
        <v>0</v>
      </c>
      <c r="AR1028">
        <v>0</v>
      </c>
      <c r="AS1028" cm="1">
        <f t="array" ref="AS1028">IF(FALSE,"True," &amp; IF(_xlfn.XLOOKUP("Service_RangeGt1000",'Scoring_Config'!$A:$A,'Scoring_Config'!$D:$D,"Yes")="Yes",_xlfn.XLOOKUP("Service_RangeGt1000",'Scoring_Config'!$A:$A,'Scoring_Config'!$C:$C,0),0),"False,0")</f>
        <v>0</v>
      </c>
      <c r="AT1028" cm="1">
        <f t="array" ref="AT1028">IF(FALSE,"True," &amp; IF(_xlfn.XLOOKUP("App_IsAny",'Scoring_Config'!$A:$A,'Scoring_Config'!$D:$D,"Yes")="Yes",_xlfn.XLOOKUP("App_IsAny",'Scoring_Config'!$A:$A,'Scoring_Config'!$C:$C,0),0),"False,0")</f>
        <v>0</v>
      </c>
      <c r="AU1028">
        <v>1</v>
      </c>
      <c r="AV1028" cm="1">
        <f t="array" ref="AV1028">IF(FALSE,"True," &amp; IF(_xlfn.XLOOKUP("App_RangeGt1000",'Scoring_Config'!$A:$A,'Scoring_Config'!$D:$D,"Yes")="Yes",_xlfn.XLOOKUP("App_RangeGt1000",'Scoring_Config'!$A:$A,'Scoring_Config'!$C:$C,0),0),"False,0")</f>
        <v>0</v>
      </c>
      <c r="AW1028" cm="1">
        <f t="array" ref="AW1028">IF(FALSE,"True," &amp; IF(_xlfn.XLOOKUP("Action_IsDenyOrDrop",'Scoring_Config'!$A:$A,'Scoring_Config'!$D:$D,"Yes")="Yes",_xlfn.XLOOKUP("Action_IsDenyOrDrop",'Scoring_Config'!$A:$A,'Scoring_Config'!$C:$C,0),0),"False,0")</f>
        <v>0</v>
      </c>
      <c r="AX1028" cm="1">
        <f t="array" ref="AX1028">IF(LEFT(AW1028,4)="True",0,(IF(LEFT(Y1028,4)="True",IF(_xlfn.XLOOKUP("Src_IsAny",'Scoring_Config'!$A:$A,'Scoring_Config'!$D:$D,"Yes")="Yes",_xlfn.XLOOKUP("Src_IsAny",'Scoring_Config'!$A:$A,'Scoring_Config'!$C:$C,10),0),0)+IF(LEFT(Z1028,4)="True",IF(_xlfn.XLOOKUP("Src_CIDR_Le_16",'Scoring_Config'!$A:$A,'Scoring_Config'!$D:$D,"Yes")="Yes",_xlfn.XLOOKUP("Src_CIDR_Le_16",'Scoring_Config'!$A:$A,'Scoring_Config'!$C:$C,10),0),0)+IF(LEFT(AA1028,4)="True",IF(_xlfn.XLOOKUP("Src_CIDR_17_22",'Scoring_Config'!$A:$A,'Scoring_Config'!$D:$D,"Yes")="Yes",_xlfn.XLOOKUP("Src_CIDR_17_22",'Scoring_Config'!$A:$A,'Scoring_Config'!$C:$C,5),0),0)+IF(LEFT(AB1028,4)="True",IF(_xlfn.XLOOKUP("Dst_IsAny",'Scoring_Config'!$A:$A,'Scoring_Config'!$D:$D,"Yes")="Yes",_xlfn.XLOOKUP("Dst_IsAny",'Scoring_Config'!$A:$A,'Scoring_Config'!$C:$C,10),0),0)+IF(LEFT(AC1028,4)="True",IF(_xlfn.XLOOKUP("Dst_CIDR_Le_16",'Scoring_Config'!$A:$A,'Scoring_Config'!$D:$D,"Yes")="Yes",_xlfn.XLOOKUP("Dst_CIDR_Le_16",'Scoring_Config'!$A:$A,'Scoring_Config'!$C:$C,10),0),0)+IF(LEFT(AD1028,4)="True",IF(_xlfn.XLOOKUP("Dst_CIDR_17_22",'Scoring_Config'!$A:$A,'Scoring_Config'!$D:$D,"Yes")="Yes",_xlfn.XLOOKUP("Dst_CIDR_17_22",'Scoring_Config'!$A:$A,'Scoring_Config'!$C:$C,5),0),0)+IF(LEFT(AE1028,4)="True",IF(_xlfn.XLOOKUP("SrcZone_IsAny",'Scoring_Config'!$A:$A,'Scoring_Config'!$D:$D,"Yes")="Yes",_xlfn.XLOOKUP("SrcZone_IsAny",'Scoring_Config'!$A:$A,'Scoring_Config'!$C:$C,10),0),0)+IF(LEFT(AF1028,4)="True",IF(_xlfn.XLOOKUP("DstZone_IsAny",'Scoring_Config'!$A:$A,'Scoring_Config'!$D:$D,"Yes")="Yes",_xlfn.XLOOKUP("DstZone_IsAny",'Scoring_Config'!$A:$A,'Scoring_Config'!$C:$C,10),0),0)+IF(LEFT(AG1028,4)="True",IF(_xlfn.XLOOKUP("Service_Any_OR_RangeGt1000",'Scoring_Config'!$A:$A,'Scoring_Config'!$D:$D,"Yes")="Yes",_xlfn.XLOOKUP("Service_Any_OR_RangeGt1000",'Scoring_Config'!$A:$A,'Scoring_Config'!$C:$C,10),0),0)+IF(LEFT(AH1028,4)="True",IF(_xlfn.XLOOKUP("App_Any_OR_RangeGt1000",'Scoring_Config'!$A:$A,'Scoring_Config'!$D:$D,"Yes")="Yes",_xlfn.XLOOKUP("App_Any_OR_RangeGt1000",'Scoring_Config'!$A:$A,'Scoring_Config'!$C:$C,10),0),0)+IF(LEFT(AI1028,4)="True",IF(_xlfn.XLOOKUP("Service_Insecure_Match",'Scoring_Config'!$A:$A,'Scoring_Config'!$D:$D,"Yes")="Yes",_xlfn.XLOOKUP("Service_Insecure_Match",'Scoring_Config'!$A:$A,'Scoring_Config'!$C:$C,5),0),0)+IF(LEFT(AJ1028,4)="True",IF(_xlfn.XLOOKUP("Risky_Inbound",'Scoring_Config'!$A:$A,'Scoring_Config'!$D:$D,"Yes")="Yes",_xlfn.XLOOKUP("Risky_Inbound",'Scoring_Config'!$A:$A,'Scoring_Config'!$C:$C,50),0),0)+IF(LEFT(AK1028,4)="True",IF(_xlfn.XLOOKUP("Risky_Outbound",'Scoring_Config'!$A:$A,'Scoring_Config'!$D:$D,"Yes")="Yes",_xlfn.XLOOKUP("Risky_Outbound",'Scoring_Config'!$A:$A,'Scoring_Config'!$C:$C,25),0),0)+IF(LEFT(AZ1028,4)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1028,FIND(",",AL1028)+1,100)),0)+IF(LEFT(AM1028,4)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1028,FIND(",",AN1028)+1,100)),0)+IF(_xlfn.XLOOKUP("Profile_Scoring",'Scoring_Config'!$A:$A,'Scoring_Config'!$D:$D,"Yes")="Yes",VALUE(MID(AO1028,FIND(",",AO1028)+1,100)),0)+IF(_xlfn.XLOOKUP("Options_Scoring",'Scoring_Config'!$A:$A,'Scoring_Config'!$D:$D,"Yes")="Yes",VALUE(MID(AP1028,FIND(",",AP1028)+1,100)),0)))</f>
        <v>0</v>
      </c>
      <c r="AZ1028" cm="1">
        <f t="array" ref="AZ1028">IF(FALSE,"True," &amp; IF(_xlfn.XLOOKUP("Migrate_Insecure",'Scoring_Config'!$A:$A,'Scoring_Config'!$D:$D,"Yes")="Yes",_xlfn.XLOOKUP("Migrate_Insecure",'Scoring_Config'!$A:$A,'Scoring_Config'!$C:$C,10),0),"False,0")</f>
        <v>0</v>
      </c>
    </row>
    <row r="1029" spans="1:52">
      <c r="A1029" t="s">
        <v>1979</v>
      </c>
      <c r="B1029" t="s">
        <v>3001</v>
      </c>
      <c r="C1029" t="s">
        <v>3542</v>
      </c>
      <c r="D1029" t="s">
        <v>3545</v>
      </c>
      <c r="E1029" t="s">
        <v>3563</v>
      </c>
      <c r="F1029" t="s">
        <v>3910</v>
      </c>
      <c r="G1029" t="s">
        <v>525</v>
      </c>
      <c r="H1029" t="s">
        <v>174</v>
      </c>
      <c r="I1029" t="s">
        <v>4092</v>
      </c>
      <c r="J1029" t="s">
        <v>888</v>
      </c>
      <c r="K1029" t="s">
        <v>1720</v>
      </c>
      <c r="L1029" t="s">
        <v>1533</v>
      </c>
      <c r="M1029" t="s">
        <v>1974</v>
      </c>
      <c r="N1029" t="s">
        <v>4315</v>
      </c>
      <c r="O1029" t="s">
        <v>4319</v>
      </c>
      <c r="P1029" t="s">
        <v>4321</v>
      </c>
      <c r="Q1029" t="s">
        <v>5049</v>
      </c>
      <c r="R1029" t="s">
        <v>5440</v>
      </c>
      <c r="S1029" t="s">
        <v>5440</v>
      </c>
      <c r="T1029" t="s">
        <v>5813</v>
      </c>
      <c r="U1029" t="s">
        <v>6458</v>
      </c>
      <c r="Y1029" cm="1">
        <f t="array" ref="Y1029">IF(FALSE,"True," &amp; IF(_xlfn.XLOOKUP("Src_IsAny",'Scoring_Config'!$A:$A,'Scoring_Config'!$D:$D,"Yes")="Yes",_xlfn.XLOOKUP("Src_IsAny",'Scoring_Config'!$A:$A,'Scoring_Config'!$C:$C,10),0),"False,0")</f>
        <v>0</v>
      </c>
      <c r="Z1029" cm="1">
        <f t="array" ref="Z1029">IF(FALSE,"True," &amp; IF(_xlfn.XLOOKUP("Src_CIDR_Le_16",'Scoring_Config'!$A:$A,'Scoring_Config'!$D:$D,"Yes")="Yes",_xlfn.XLOOKUP("Src_CIDR_Le_16",'Scoring_Config'!$A:$A,'Scoring_Config'!$C:$C,10),0),"False,0")</f>
        <v>0</v>
      </c>
      <c r="AA1029" cm="1">
        <f t="array" ref="AA1029">IF(FALSE,"True," &amp; IF(_xlfn.XLOOKUP("Src_CIDR_17_22",'Scoring_Config'!$A:$A,'Scoring_Config'!$D:$D,"Yes")="Yes",_xlfn.XLOOKUP("Src_CIDR_17_22",'Scoring_Config'!$A:$A,'Scoring_Config'!$C:$C,5),0),"False,0")</f>
        <v>0</v>
      </c>
      <c r="AB1029" cm="1">
        <f t="array" ref="AB1029">IF(FALSE,"True," &amp; IF(_xlfn.XLOOKUP("Dst_IsAny",'Scoring_Config'!$A:$A,'Scoring_Config'!$D:$D,"Yes")="Yes",_xlfn.XLOOKUP("Dst_IsAny",'Scoring_Config'!$A:$A,'Scoring_Config'!$C:$C,10),0),"False,0")</f>
        <v>0</v>
      </c>
      <c r="AC1029" cm="1">
        <f t="array" ref="AC1029">IF(FALSE,"True," &amp; IF(_xlfn.XLOOKUP("Dst_CIDR_Le_16",'Scoring_Config'!$A:$A,'Scoring_Config'!$D:$D,"Yes")="Yes",_xlfn.XLOOKUP("Dst_CIDR_Le_16",'Scoring_Config'!$A:$A,'Scoring_Config'!$C:$C,10),0),"False,0")</f>
        <v>0</v>
      </c>
      <c r="AD1029" cm="1">
        <f t="array" ref="AD1029">IF(FALSE,"True," &amp; IF(_xlfn.XLOOKUP("Dst_CIDR_17_22",'Scoring_Config'!$A:$A,'Scoring_Config'!$D:$D,"Yes")="Yes",_xlfn.XLOOKUP("Dst_CIDR_17_22",'Scoring_Config'!$A:$A,'Scoring_Config'!$C:$C,5),0),"False,0")</f>
        <v>0</v>
      </c>
      <c r="AE1029" cm="1">
        <f t="array" ref="AE1029">IF(FALSE,"True," &amp; IF(_xlfn.XLOOKUP("SrcZone_IsAny",'Scoring_Config'!$A:$A,'Scoring_Config'!$D:$D,"Yes")="Yes",_xlfn.XLOOKUP("SrcZone_IsAny",'Scoring_Config'!$A:$A,'Scoring_Config'!$C:$C,10),0),"False,0")</f>
        <v>0</v>
      </c>
      <c r="AF1029" cm="1">
        <f t="array" ref="AF1029">IF(FALSE,"True," &amp; IF(_xlfn.XLOOKUP("DstZone_IsAny",'Scoring_Config'!$A:$A,'Scoring_Config'!$D:$D,"Yes")="Yes",_xlfn.XLOOKUP("DstZone_IsAny",'Scoring_Config'!$A:$A,'Scoring_Config'!$C:$C,10),0),"False,0")</f>
        <v>0</v>
      </c>
      <c r="AG1029" cm="1">
        <f t="array" ref="AG102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29" cm="1">
        <f t="array" ref="AH1029">IF(FALSE,"True," &amp; IF(_xlfn.XLOOKUP("App_Any_OR_RangeGt1000",'Scoring_Config'!$A:$A,'Scoring_Config'!$D:$D,"Yes")="Yes",_xlfn.XLOOKUP("App_Any_OR_RangeGt1000",'Scoring_Config'!$A:$A,'Scoring_Config'!$C:$C,10),0),"False,0")</f>
        <v>0</v>
      </c>
      <c r="AI1029" cm="1">
        <f t="array" ref="AI1029">IF(FALSE,"True," &amp; IF(_xlfn.XLOOKUP("Service_Insecure_Match",'Scoring_Config'!$A:$A,'Scoring_Config'!$D:$D,"Yes")="Yes",_xlfn.XLOOKUP("Service_Insecure_Match",'Scoring_Config'!$A:$A,'Scoring_Config'!$C:$C,5),0),"False,0")</f>
        <v>0</v>
      </c>
      <c r="AJ1029" cm="1">
        <f t="array" ref="AJ1029">IF(FALSE,"True," &amp; IF(_xlfn.XLOOKUP("Risky_Inbound",'Scoring_Config'!$A:$A,'Scoring_Config'!$D:$D,"Yes")="Yes",_xlfn.XLOOKUP("Risky_Inbound",'Scoring_Config'!$A:$A,'Scoring_Config'!$C:$C,50),0),"False,0")</f>
        <v>0</v>
      </c>
      <c r="AK1029" cm="1">
        <f t="array" ref="AK1029">IF(FALSE,"True," &amp; IF(_xlfn.XLOOKUP("Risky_Outbound",'Scoring_Config'!$A:$A,'Scoring_Config'!$D:$D,"Yes")="Yes",_xlfn.XLOOKUP("Risky_Outbound",'Scoring_Config'!$A:$A,'Scoring_Config'!$C:$C,25),0),"False,0")</f>
        <v>0</v>
      </c>
      <c r="AL1029" t="s">
        <v>6700</v>
      </c>
      <c r="AM1029" cm="1">
        <f t="array" ref="AM102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29" t="s">
        <v>6697</v>
      </c>
      <c r="AO1029" t="s">
        <v>6697</v>
      </c>
      <c r="AP1029" t="s">
        <v>6697</v>
      </c>
      <c r="AQ1029" cm="1">
        <f t="array" ref="AQ1029">IF(FALSE,"True," &amp; IF(_xlfn.XLOOKUP("Service_IsAny",'Scoring_Config'!$A:$A,'Scoring_Config'!$D:$D,"Yes")="Yes",_xlfn.XLOOKUP("Service_IsAny",'Scoring_Config'!$A:$A,'Scoring_Config'!$C:$C,0),0),"False,0")</f>
        <v>0</v>
      </c>
      <c r="AR1029">
        <v>1</v>
      </c>
      <c r="AS1029" cm="1">
        <f t="array" ref="AS1029">IF(FALSE,"True," &amp; IF(_xlfn.XLOOKUP("Service_RangeGt1000",'Scoring_Config'!$A:$A,'Scoring_Config'!$D:$D,"Yes")="Yes",_xlfn.XLOOKUP("Service_RangeGt1000",'Scoring_Config'!$A:$A,'Scoring_Config'!$C:$C,0),0),"False,0")</f>
        <v>0</v>
      </c>
      <c r="AT1029" cm="1">
        <f t="array" ref="AT1029">IF(FALSE,"True," &amp; IF(_xlfn.XLOOKUP("App_IsAny",'Scoring_Config'!$A:$A,'Scoring_Config'!$D:$D,"Yes")="Yes",_xlfn.XLOOKUP("App_IsAny",'Scoring_Config'!$A:$A,'Scoring_Config'!$C:$C,0),0),"False,0")</f>
        <v>0</v>
      </c>
      <c r="AU1029">
        <v>2</v>
      </c>
      <c r="AV1029" cm="1">
        <f t="array" ref="AV1029">IF(FALSE,"True," &amp; IF(_xlfn.XLOOKUP("App_RangeGt1000",'Scoring_Config'!$A:$A,'Scoring_Config'!$D:$D,"Yes")="Yes",_xlfn.XLOOKUP("App_RangeGt1000",'Scoring_Config'!$A:$A,'Scoring_Config'!$C:$C,0),0),"False,0")</f>
        <v>0</v>
      </c>
      <c r="AW1029" cm="1">
        <f t="array" ref="AW1029">IF(FALSE,"True," &amp; IF(_xlfn.XLOOKUP("Action_IsDenyOrDrop",'Scoring_Config'!$A:$A,'Scoring_Config'!$D:$D,"Yes")="Yes",_xlfn.XLOOKUP("Action_IsDenyOrDrop",'Scoring_Config'!$A:$A,'Scoring_Config'!$C:$C,0),0),"False,0")</f>
        <v>0</v>
      </c>
      <c r="AX1029" cm="1">
        <f t="array" ref="AX1029">IF(LEFT(AW1029,4)="True",0,(IF(LEFT(Y1029,4)="True",IF(_xlfn.XLOOKUP("Src_IsAny",'Scoring_Config'!$A:$A,'Scoring_Config'!$D:$D,"Yes")="Yes",_xlfn.XLOOKUP("Src_IsAny",'Scoring_Config'!$A:$A,'Scoring_Config'!$C:$C,10),0),0)+IF(LEFT(Z1029,4)="True",IF(_xlfn.XLOOKUP("Src_CIDR_Le_16",'Scoring_Config'!$A:$A,'Scoring_Config'!$D:$D,"Yes")="Yes",_xlfn.XLOOKUP("Src_CIDR_Le_16",'Scoring_Config'!$A:$A,'Scoring_Config'!$C:$C,10),0),0)+IF(LEFT(AA1029,4)="True",IF(_xlfn.XLOOKUP("Src_CIDR_17_22",'Scoring_Config'!$A:$A,'Scoring_Config'!$D:$D,"Yes")="Yes",_xlfn.XLOOKUP("Src_CIDR_17_22",'Scoring_Config'!$A:$A,'Scoring_Config'!$C:$C,5),0),0)+IF(LEFT(AB1029,4)="True",IF(_xlfn.XLOOKUP("Dst_IsAny",'Scoring_Config'!$A:$A,'Scoring_Config'!$D:$D,"Yes")="Yes",_xlfn.XLOOKUP("Dst_IsAny",'Scoring_Config'!$A:$A,'Scoring_Config'!$C:$C,10),0),0)+IF(LEFT(AC1029,4)="True",IF(_xlfn.XLOOKUP("Dst_CIDR_Le_16",'Scoring_Config'!$A:$A,'Scoring_Config'!$D:$D,"Yes")="Yes",_xlfn.XLOOKUP("Dst_CIDR_Le_16",'Scoring_Config'!$A:$A,'Scoring_Config'!$C:$C,10),0),0)+IF(LEFT(AD1029,4)="True",IF(_xlfn.XLOOKUP("Dst_CIDR_17_22",'Scoring_Config'!$A:$A,'Scoring_Config'!$D:$D,"Yes")="Yes",_xlfn.XLOOKUP("Dst_CIDR_17_22",'Scoring_Config'!$A:$A,'Scoring_Config'!$C:$C,5),0),0)+IF(LEFT(AE1029,4)="True",IF(_xlfn.XLOOKUP("SrcZone_IsAny",'Scoring_Config'!$A:$A,'Scoring_Config'!$D:$D,"Yes")="Yes",_xlfn.XLOOKUP("SrcZone_IsAny",'Scoring_Config'!$A:$A,'Scoring_Config'!$C:$C,10),0),0)+IF(LEFT(AF1029,4)="True",IF(_xlfn.XLOOKUP("DstZone_IsAny",'Scoring_Config'!$A:$A,'Scoring_Config'!$D:$D,"Yes")="Yes",_xlfn.XLOOKUP("DstZone_IsAny",'Scoring_Config'!$A:$A,'Scoring_Config'!$C:$C,10),0),0)+IF(LEFT(AG1029,4)="True",IF(_xlfn.XLOOKUP("Service_Any_OR_RangeGt1000",'Scoring_Config'!$A:$A,'Scoring_Config'!$D:$D,"Yes")="Yes",_xlfn.XLOOKUP("Service_Any_OR_RangeGt1000",'Scoring_Config'!$A:$A,'Scoring_Config'!$C:$C,10),0),0)+IF(LEFT(AH1029,4)="True",IF(_xlfn.XLOOKUP("App_Any_OR_RangeGt1000",'Scoring_Config'!$A:$A,'Scoring_Config'!$D:$D,"Yes")="Yes",_xlfn.XLOOKUP("App_Any_OR_RangeGt1000",'Scoring_Config'!$A:$A,'Scoring_Config'!$C:$C,10),0),0)+IF(LEFT(AI1029,4)="True",IF(_xlfn.XLOOKUP("Service_Insecure_Match",'Scoring_Config'!$A:$A,'Scoring_Config'!$D:$D,"Yes")="Yes",_xlfn.XLOOKUP("Service_Insecure_Match",'Scoring_Config'!$A:$A,'Scoring_Config'!$C:$C,5),0),0)+IF(LEFT(AJ1029,4)="True",IF(_xlfn.XLOOKUP("Risky_Inbound",'Scoring_Config'!$A:$A,'Scoring_Config'!$D:$D,"Yes")="Yes",_xlfn.XLOOKUP("Risky_Inbound",'Scoring_Config'!$A:$A,'Scoring_Config'!$C:$C,50),0),0)+IF(LEFT(AK1029,4)="True",IF(_xlfn.XLOOKUP("Risky_Outbound",'Scoring_Config'!$A:$A,'Scoring_Config'!$D:$D,"Yes")="Yes",_xlfn.XLOOKUP("Risky_Outbound",'Scoring_Config'!$A:$A,'Scoring_Config'!$C:$C,25),0),0)+IF(LEFT(AZ1029,4)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1029,FIND(",",AL1029)+1,100)),0)+IF(LEFT(AM1029,4)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1029,FIND(",",AN1029)+1,100)),0)+IF(_xlfn.XLOOKUP("Profile_Scoring",'Scoring_Config'!$A:$A,'Scoring_Config'!$D:$D,"Yes")="Yes",VALUE(MID(AO1029,FIND(",",AO1029)+1,100)),0)+IF(_xlfn.XLOOKUP("Options_Scoring",'Scoring_Config'!$A:$A,'Scoring_Config'!$D:$D,"Yes")="Yes",VALUE(MID(AP1029,FIND(",",AP1029)+1,100)),0)))</f>
        <v>0</v>
      </c>
      <c r="AZ1029" cm="1">
        <f t="array" ref="AZ1029">IF(FALSE,"True," &amp; IF(_xlfn.XLOOKUP("Migrate_Insecure",'Scoring_Config'!$A:$A,'Scoring_Config'!$D:$D,"Yes")="Yes",_xlfn.XLOOKUP("Migrate_Insecure",'Scoring_Config'!$A:$A,'Scoring_Config'!$C:$C,10),0),"False,0")</f>
        <v>0</v>
      </c>
    </row>
    <row r="1030" spans="1:52">
      <c r="A1030" t="s">
        <v>1979</v>
      </c>
      <c r="B1030" t="s">
        <v>3002</v>
      </c>
      <c r="C1030" t="s">
        <v>3542</v>
      </c>
      <c r="D1030" t="s">
        <v>3545</v>
      </c>
      <c r="E1030" t="s">
        <v>3563</v>
      </c>
      <c r="F1030" t="s">
        <v>3637</v>
      </c>
      <c r="G1030" t="s">
        <v>202</v>
      </c>
      <c r="H1030" t="s">
        <v>4072</v>
      </c>
      <c r="I1030" t="s">
        <v>4118</v>
      </c>
      <c r="J1030" t="s">
        <v>1141</v>
      </c>
      <c r="K1030" t="s">
        <v>1666</v>
      </c>
      <c r="L1030" t="s">
        <v>1479</v>
      </c>
      <c r="M1030" t="s">
        <v>1974</v>
      </c>
      <c r="N1030" t="s">
        <v>4315</v>
      </c>
      <c r="O1030" t="s">
        <v>4319</v>
      </c>
      <c r="P1030" t="s">
        <v>4323</v>
      </c>
      <c r="Q1030" t="s">
        <v>5050</v>
      </c>
      <c r="R1030" t="s">
        <v>5439</v>
      </c>
      <c r="S1030" t="s">
        <v>4324</v>
      </c>
      <c r="T1030" t="s">
        <v>5792</v>
      </c>
      <c r="U1030" t="s">
        <v>6459</v>
      </c>
      <c r="Y1030" cm="1">
        <f t="array" ref="Y1030">IF(FALSE,"True," &amp; IF(_xlfn.XLOOKUP("Src_IsAny",'Scoring_Config'!$A:$A,'Scoring_Config'!$D:$D,"Yes")="Yes",_xlfn.XLOOKUP("Src_IsAny",'Scoring_Config'!$A:$A,'Scoring_Config'!$C:$C,10),0),"False,0")</f>
        <v>0</v>
      </c>
      <c r="Z1030" cm="1">
        <f t="array" ref="Z1030">IF(FALSE,"True," &amp; IF(_xlfn.XLOOKUP("Src_CIDR_Le_16",'Scoring_Config'!$A:$A,'Scoring_Config'!$D:$D,"Yes")="Yes",_xlfn.XLOOKUP("Src_CIDR_Le_16",'Scoring_Config'!$A:$A,'Scoring_Config'!$C:$C,10),0),"False,0")</f>
        <v>0</v>
      </c>
      <c r="AA1030" cm="1">
        <f t="array" ref="AA1030">IF(TRUE,"True," &amp; IF(_xlfn.XLOOKUP("Src_CIDR_17_22",'Scoring_Config'!$A:$A,'Scoring_Config'!$D:$D,"Yes")="Yes",_xlfn.XLOOKUP("Src_CIDR_17_22",'Scoring_Config'!$A:$A,'Scoring_Config'!$C:$C,5),0),"False,0")</f>
        <v>0</v>
      </c>
      <c r="AB1030" cm="1">
        <f t="array" ref="AB1030">IF(FALSE,"True," &amp; IF(_xlfn.XLOOKUP("Dst_IsAny",'Scoring_Config'!$A:$A,'Scoring_Config'!$D:$D,"Yes")="Yes",_xlfn.XLOOKUP("Dst_IsAny",'Scoring_Config'!$A:$A,'Scoring_Config'!$C:$C,10),0),"False,0")</f>
        <v>0</v>
      </c>
      <c r="AC1030" cm="1">
        <f t="array" ref="AC1030">IF(FALSE,"True," &amp; IF(_xlfn.XLOOKUP("Dst_CIDR_Le_16",'Scoring_Config'!$A:$A,'Scoring_Config'!$D:$D,"Yes")="Yes",_xlfn.XLOOKUP("Dst_CIDR_Le_16",'Scoring_Config'!$A:$A,'Scoring_Config'!$C:$C,10),0),"False,0")</f>
        <v>0</v>
      </c>
      <c r="AD1030" cm="1">
        <f t="array" ref="AD1030">IF(FALSE,"True," &amp; IF(_xlfn.XLOOKUP("Dst_CIDR_17_22",'Scoring_Config'!$A:$A,'Scoring_Config'!$D:$D,"Yes")="Yes",_xlfn.XLOOKUP("Dst_CIDR_17_22",'Scoring_Config'!$A:$A,'Scoring_Config'!$C:$C,5),0),"False,0")</f>
        <v>0</v>
      </c>
      <c r="AE1030" cm="1">
        <f t="array" ref="AE1030">IF(FALSE,"True," &amp; IF(_xlfn.XLOOKUP("SrcZone_IsAny",'Scoring_Config'!$A:$A,'Scoring_Config'!$D:$D,"Yes")="Yes",_xlfn.XLOOKUP("SrcZone_IsAny",'Scoring_Config'!$A:$A,'Scoring_Config'!$C:$C,10),0),"False,0")</f>
        <v>0</v>
      </c>
      <c r="AF1030" cm="1">
        <f t="array" ref="AF1030">IF(FALSE,"True," &amp; IF(_xlfn.XLOOKUP("DstZone_IsAny",'Scoring_Config'!$A:$A,'Scoring_Config'!$D:$D,"Yes")="Yes",_xlfn.XLOOKUP("DstZone_IsAny",'Scoring_Config'!$A:$A,'Scoring_Config'!$C:$C,10),0),"False,0")</f>
        <v>0</v>
      </c>
      <c r="AG1030" cm="1">
        <f t="array" ref="AG103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30" cm="1">
        <f t="array" ref="AH1030">IF(FALSE,"True," &amp; IF(_xlfn.XLOOKUP("App_Any_OR_RangeGt1000",'Scoring_Config'!$A:$A,'Scoring_Config'!$D:$D,"Yes")="Yes",_xlfn.XLOOKUP("App_Any_OR_RangeGt1000",'Scoring_Config'!$A:$A,'Scoring_Config'!$C:$C,10),0),"False,0")</f>
        <v>0</v>
      </c>
      <c r="AI1030" cm="1">
        <f t="array" ref="AI1030">IF(TRUE,"True," &amp; IF(_xlfn.XLOOKUP("Service_Insecure_Match",'Scoring_Config'!$A:$A,'Scoring_Config'!$D:$D,"Yes")="Yes",_xlfn.XLOOKUP("Service_Insecure_Match",'Scoring_Config'!$A:$A,'Scoring_Config'!$C:$C,5),0),"False,0")</f>
        <v>0</v>
      </c>
      <c r="AJ1030" cm="1">
        <f t="array" ref="AJ1030">IF(FALSE,"True," &amp; IF(_xlfn.XLOOKUP("Risky_Inbound",'Scoring_Config'!$A:$A,'Scoring_Config'!$D:$D,"Yes")="Yes",_xlfn.XLOOKUP("Risky_Inbound",'Scoring_Config'!$A:$A,'Scoring_Config'!$C:$C,50),0),"False,0")</f>
        <v>0</v>
      </c>
      <c r="AK1030" cm="1">
        <f t="array" ref="AK1030">IF(FALSE,"True," &amp; IF(_xlfn.XLOOKUP("Risky_Outbound",'Scoring_Config'!$A:$A,'Scoring_Config'!$D:$D,"Yes")="Yes",_xlfn.XLOOKUP("Risky_Outbound",'Scoring_Config'!$A:$A,'Scoring_Config'!$C:$C,25),0),"False,0")</f>
        <v>0</v>
      </c>
      <c r="AL1030" t="s">
        <v>6699</v>
      </c>
      <c r="AM1030" cm="1">
        <f t="array" ref="AM103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30" t="s">
        <v>6702</v>
      </c>
      <c r="AO1030" t="s">
        <v>6697</v>
      </c>
      <c r="AP1030" t="s">
        <v>6697</v>
      </c>
      <c r="AQ1030" cm="1">
        <f t="array" ref="AQ1030">IF(FALSE,"True," &amp; IF(_xlfn.XLOOKUP("Service_IsAny",'Scoring_Config'!$A:$A,'Scoring_Config'!$D:$D,"Yes")="Yes",_xlfn.XLOOKUP("Service_IsAny",'Scoring_Config'!$A:$A,'Scoring_Config'!$C:$C,0),0),"False,0")</f>
        <v>0</v>
      </c>
      <c r="AR1030">
        <v>2</v>
      </c>
      <c r="AS1030" cm="1">
        <f t="array" ref="AS1030">IF(FALSE,"True," &amp; IF(_xlfn.XLOOKUP("Service_RangeGt1000",'Scoring_Config'!$A:$A,'Scoring_Config'!$D:$D,"Yes")="Yes",_xlfn.XLOOKUP("Service_RangeGt1000",'Scoring_Config'!$A:$A,'Scoring_Config'!$C:$C,0),0),"False,0")</f>
        <v>0</v>
      </c>
      <c r="AT1030" cm="1">
        <f t="array" ref="AT1030">IF(FALSE,"True," &amp; IF(_xlfn.XLOOKUP("App_IsAny",'Scoring_Config'!$A:$A,'Scoring_Config'!$D:$D,"Yes")="Yes",_xlfn.XLOOKUP("App_IsAny",'Scoring_Config'!$A:$A,'Scoring_Config'!$C:$C,0),0),"False,0")</f>
        <v>0</v>
      </c>
      <c r="AU1030">
        <v>2</v>
      </c>
      <c r="AV1030" cm="1">
        <f t="array" ref="AV1030">IF(FALSE,"True," &amp; IF(_xlfn.XLOOKUP("App_RangeGt1000",'Scoring_Config'!$A:$A,'Scoring_Config'!$D:$D,"Yes")="Yes",_xlfn.XLOOKUP("App_RangeGt1000",'Scoring_Config'!$A:$A,'Scoring_Config'!$C:$C,0),0),"False,0")</f>
        <v>0</v>
      </c>
      <c r="AW1030" cm="1">
        <f t="array" ref="AW1030">IF(FALSE,"True," &amp; IF(_xlfn.XLOOKUP("Action_IsDenyOrDrop",'Scoring_Config'!$A:$A,'Scoring_Config'!$D:$D,"Yes")="Yes",_xlfn.XLOOKUP("Action_IsDenyOrDrop",'Scoring_Config'!$A:$A,'Scoring_Config'!$C:$C,0),0),"False,0")</f>
        <v>0</v>
      </c>
      <c r="AX1030" cm="1">
        <f t="array" ref="AX1030">IF(LEFT(AW1030,4)="True",0,(IF(LEFT(Y1030,4)="True",IF(_xlfn.XLOOKUP("Src_IsAny",'Scoring_Config'!$A:$A,'Scoring_Config'!$D:$D,"Yes")="Yes",_xlfn.XLOOKUP("Src_IsAny",'Scoring_Config'!$A:$A,'Scoring_Config'!$C:$C,10),0),0)+IF(LEFT(Z1030,4)="True",IF(_xlfn.XLOOKUP("Src_CIDR_Le_16",'Scoring_Config'!$A:$A,'Scoring_Config'!$D:$D,"Yes")="Yes",_xlfn.XLOOKUP("Src_CIDR_Le_16",'Scoring_Config'!$A:$A,'Scoring_Config'!$C:$C,10),0),0)+IF(LEFT(AA1030,4)="True",IF(_xlfn.XLOOKUP("Src_CIDR_17_22",'Scoring_Config'!$A:$A,'Scoring_Config'!$D:$D,"Yes")="Yes",_xlfn.XLOOKUP("Src_CIDR_17_22",'Scoring_Config'!$A:$A,'Scoring_Config'!$C:$C,5),0),0)+IF(LEFT(AB1030,4)="True",IF(_xlfn.XLOOKUP("Dst_IsAny",'Scoring_Config'!$A:$A,'Scoring_Config'!$D:$D,"Yes")="Yes",_xlfn.XLOOKUP("Dst_IsAny",'Scoring_Config'!$A:$A,'Scoring_Config'!$C:$C,10),0),0)+IF(LEFT(AC1030,4)="True",IF(_xlfn.XLOOKUP("Dst_CIDR_Le_16",'Scoring_Config'!$A:$A,'Scoring_Config'!$D:$D,"Yes")="Yes",_xlfn.XLOOKUP("Dst_CIDR_Le_16",'Scoring_Config'!$A:$A,'Scoring_Config'!$C:$C,10),0),0)+IF(LEFT(AD1030,4)="True",IF(_xlfn.XLOOKUP("Dst_CIDR_17_22",'Scoring_Config'!$A:$A,'Scoring_Config'!$D:$D,"Yes")="Yes",_xlfn.XLOOKUP("Dst_CIDR_17_22",'Scoring_Config'!$A:$A,'Scoring_Config'!$C:$C,5),0),0)+IF(LEFT(AE1030,4)="True",IF(_xlfn.XLOOKUP("SrcZone_IsAny",'Scoring_Config'!$A:$A,'Scoring_Config'!$D:$D,"Yes")="Yes",_xlfn.XLOOKUP("SrcZone_IsAny",'Scoring_Config'!$A:$A,'Scoring_Config'!$C:$C,10),0),0)+IF(LEFT(AF1030,4)="True",IF(_xlfn.XLOOKUP("DstZone_IsAny",'Scoring_Config'!$A:$A,'Scoring_Config'!$D:$D,"Yes")="Yes",_xlfn.XLOOKUP("DstZone_IsAny",'Scoring_Config'!$A:$A,'Scoring_Config'!$C:$C,10),0),0)+IF(LEFT(AG1030,4)="True",IF(_xlfn.XLOOKUP("Service_Any_OR_RangeGt1000",'Scoring_Config'!$A:$A,'Scoring_Config'!$D:$D,"Yes")="Yes",_xlfn.XLOOKUP("Service_Any_OR_RangeGt1000",'Scoring_Config'!$A:$A,'Scoring_Config'!$C:$C,10),0),0)+IF(LEFT(AH1030,4)="True",IF(_xlfn.XLOOKUP("App_Any_OR_RangeGt1000",'Scoring_Config'!$A:$A,'Scoring_Config'!$D:$D,"Yes")="Yes",_xlfn.XLOOKUP("App_Any_OR_RangeGt1000",'Scoring_Config'!$A:$A,'Scoring_Config'!$C:$C,10),0),0)+IF(LEFT(AI1030,4)="True",IF(_xlfn.XLOOKUP("Service_Insecure_Match",'Scoring_Config'!$A:$A,'Scoring_Config'!$D:$D,"Yes")="Yes",_xlfn.XLOOKUP("Service_Insecure_Match",'Scoring_Config'!$A:$A,'Scoring_Config'!$C:$C,5),0),0)+IF(LEFT(AJ1030,4)="True",IF(_xlfn.XLOOKUP("Risky_Inbound",'Scoring_Config'!$A:$A,'Scoring_Config'!$D:$D,"Yes")="Yes",_xlfn.XLOOKUP("Risky_Inbound",'Scoring_Config'!$A:$A,'Scoring_Config'!$C:$C,50),0),0)+IF(LEFT(AK1030,4)="True",IF(_xlfn.XLOOKUP("Risky_Outbound",'Scoring_Config'!$A:$A,'Scoring_Config'!$D:$D,"Yes")="Yes",_xlfn.XLOOKUP("Risky_Outbound",'Scoring_Config'!$A:$A,'Scoring_Config'!$C:$C,25),0),0)+IF(LEFT(AZ1030,4)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1030,FIND(",",AL1030)+1,100)),0)+IF(LEFT(AM1030,4)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1030,FIND(",",AN1030)+1,100)),0)+IF(_xlfn.XLOOKUP("Profile_Scoring",'Scoring_Config'!$A:$A,'Scoring_Config'!$D:$D,"Yes")="Yes",VALUE(MID(AO1030,FIND(",",AO1030)+1,100)),0)+IF(_xlfn.XLOOKUP("Options_Scoring",'Scoring_Config'!$A:$A,'Scoring_Config'!$D:$D,"Yes")="Yes",VALUE(MID(AP1030,FIND(",",AP1030)+1,100)),0)))</f>
        <v>0</v>
      </c>
      <c r="AY1030" t="s">
        <v>6706</v>
      </c>
      <c r="AZ1030" cm="1">
        <f t="array" ref="AZ1030">IF(TRUE,"True," &amp; IF(_xlfn.XLOOKUP("Migrate_Insecure",'Scoring_Config'!$A:$A,'Scoring_Config'!$D:$D,"Yes")="Yes",_xlfn.XLOOKUP("Migrate_Insecure",'Scoring_Config'!$A:$A,'Scoring_Config'!$C:$C,10),0),"False,0")</f>
        <v>0</v>
      </c>
    </row>
    <row r="1031" spans="1:52">
      <c r="A1031" t="s">
        <v>1979</v>
      </c>
      <c r="B1031" t="s">
        <v>3003</v>
      </c>
      <c r="C1031" t="s">
        <v>3542</v>
      </c>
      <c r="D1031" t="s">
        <v>3545</v>
      </c>
      <c r="E1031" t="s">
        <v>3563</v>
      </c>
      <c r="F1031" t="s">
        <v>3637</v>
      </c>
      <c r="G1031" t="s">
        <v>202</v>
      </c>
      <c r="H1031" t="s">
        <v>4073</v>
      </c>
      <c r="I1031" t="s">
        <v>4118</v>
      </c>
      <c r="J1031" t="s">
        <v>1141</v>
      </c>
      <c r="K1031" t="s">
        <v>1666</v>
      </c>
      <c r="L1031" t="s">
        <v>1479</v>
      </c>
      <c r="M1031" t="s">
        <v>1974</v>
      </c>
      <c r="N1031" t="s">
        <v>4315</v>
      </c>
      <c r="O1031" t="s">
        <v>4319</v>
      </c>
      <c r="P1031" t="s">
        <v>4323</v>
      </c>
      <c r="Q1031" t="s">
        <v>5051</v>
      </c>
      <c r="R1031" t="s">
        <v>5439</v>
      </c>
      <c r="S1031" t="s">
        <v>4324</v>
      </c>
      <c r="T1031" t="s">
        <v>5792</v>
      </c>
      <c r="U1031" t="s">
        <v>6460</v>
      </c>
      <c r="Y1031" cm="1">
        <f t="array" ref="Y1031">IF(FALSE,"True," &amp; IF(_xlfn.XLOOKUP("Src_IsAny",'Scoring_Config'!$A:$A,'Scoring_Config'!$D:$D,"Yes")="Yes",_xlfn.XLOOKUP("Src_IsAny",'Scoring_Config'!$A:$A,'Scoring_Config'!$C:$C,10),0),"False,0")</f>
        <v>0</v>
      </c>
      <c r="Z1031" cm="1">
        <f t="array" ref="Z1031">IF(FALSE,"True," &amp; IF(_xlfn.XLOOKUP("Src_CIDR_Le_16",'Scoring_Config'!$A:$A,'Scoring_Config'!$D:$D,"Yes")="Yes",_xlfn.XLOOKUP("Src_CIDR_Le_16",'Scoring_Config'!$A:$A,'Scoring_Config'!$C:$C,10),0),"False,0")</f>
        <v>0</v>
      </c>
      <c r="AA1031" cm="1">
        <f t="array" ref="AA1031">IF(TRUE,"True," &amp; IF(_xlfn.XLOOKUP("Src_CIDR_17_22",'Scoring_Config'!$A:$A,'Scoring_Config'!$D:$D,"Yes")="Yes",_xlfn.XLOOKUP("Src_CIDR_17_22",'Scoring_Config'!$A:$A,'Scoring_Config'!$C:$C,5),0),"False,0")</f>
        <v>0</v>
      </c>
      <c r="AB1031" cm="1">
        <f t="array" ref="AB1031">IF(FALSE,"True," &amp; IF(_xlfn.XLOOKUP("Dst_IsAny",'Scoring_Config'!$A:$A,'Scoring_Config'!$D:$D,"Yes")="Yes",_xlfn.XLOOKUP("Dst_IsAny",'Scoring_Config'!$A:$A,'Scoring_Config'!$C:$C,10),0),"False,0")</f>
        <v>0</v>
      </c>
      <c r="AC1031" cm="1">
        <f t="array" ref="AC1031">IF(FALSE,"True," &amp; IF(_xlfn.XLOOKUP("Dst_CIDR_Le_16",'Scoring_Config'!$A:$A,'Scoring_Config'!$D:$D,"Yes")="Yes",_xlfn.XLOOKUP("Dst_CIDR_Le_16",'Scoring_Config'!$A:$A,'Scoring_Config'!$C:$C,10),0),"False,0")</f>
        <v>0</v>
      </c>
      <c r="AD1031" cm="1">
        <f t="array" ref="AD1031">IF(FALSE,"True," &amp; IF(_xlfn.XLOOKUP("Dst_CIDR_17_22",'Scoring_Config'!$A:$A,'Scoring_Config'!$D:$D,"Yes")="Yes",_xlfn.XLOOKUP("Dst_CIDR_17_22",'Scoring_Config'!$A:$A,'Scoring_Config'!$C:$C,5),0),"False,0")</f>
        <v>0</v>
      </c>
      <c r="AE1031" cm="1">
        <f t="array" ref="AE1031">IF(FALSE,"True," &amp; IF(_xlfn.XLOOKUP("SrcZone_IsAny",'Scoring_Config'!$A:$A,'Scoring_Config'!$D:$D,"Yes")="Yes",_xlfn.XLOOKUP("SrcZone_IsAny",'Scoring_Config'!$A:$A,'Scoring_Config'!$C:$C,10),0),"False,0")</f>
        <v>0</v>
      </c>
      <c r="AF1031" cm="1">
        <f t="array" ref="AF1031">IF(FALSE,"True," &amp; IF(_xlfn.XLOOKUP("DstZone_IsAny",'Scoring_Config'!$A:$A,'Scoring_Config'!$D:$D,"Yes")="Yes",_xlfn.XLOOKUP("DstZone_IsAny",'Scoring_Config'!$A:$A,'Scoring_Config'!$C:$C,10),0),"False,0")</f>
        <v>0</v>
      </c>
      <c r="AG1031" cm="1">
        <f t="array" ref="AG103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31" cm="1">
        <f t="array" ref="AH1031">IF(FALSE,"True," &amp; IF(_xlfn.XLOOKUP("App_Any_OR_RangeGt1000",'Scoring_Config'!$A:$A,'Scoring_Config'!$D:$D,"Yes")="Yes",_xlfn.XLOOKUP("App_Any_OR_RangeGt1000",'Scoring_Config'!$A:$A,'Scoring_Config'!$C:$C,10),0),"False,0")</f>
        <v>0</v>
      </c>
      <c r="AI1031" cm="1">
        <f t="array" ref="AI1031">IF(TRUE,"True," &amp; IF(_xlfn.XLOOKUP("Service_Insecure_Match",'Scoring_Config'!$A:$A,'Scoring_Config'!$D:$D,"Yes")="Yes",_xlfn.XLOOKUP("Service_Insecure_Match",'Scoring_Config'!$A:$A,'Scoring_Config'!$C:$C,5),0),"False,0")</f>
        <v>0</v>
      </c>
      <c r="AJ1031" cm="1">
        <f t="array" ref="AJ1031">IF(FALSE,"True," &amp; IF(_xlfn.XLOOKUP("Risky_Inbound",'Scoring_Config'!$A:$A,'Scoring_Config'!$D:$D,"Yes")="Yes",_xlfn.XLOOKUP("Risky_Inbound",'Scoring_Config'!$A:$A,'Scoring_Config'!$C:$C,50),0),"False,0")</f>
        <v>0</v>
      </c>
      <c r="AK1031" cm="1">
        <f t="array" ref="AK1031">IF(FALSE,"True," &amp; IF(_xlfn.XLOOKUP("Risky_Outbound",'Scoring_Config'!$A:$A,'Scoring_Config'!$D:$D,"Yes")="Yes",_xlfn.XLOOKUP("Risky_Outbound",'Scoring_Config'!$A:$A,'Scoring_Config'!$C:$C,25),0),"False,0")</f>
        <v>0</v>
      </c>
      <c r="AL1031" t="s">
        <v>6699</v>
      </c>
      <c r="AM1031" cm="1">
        <f t="array" ref="AM103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31" t="s">
        <v>6702</v>
      </c>
      <c r="AO1031" t="s">
        <v>6697</v>
      </c>
      <c r="AP1031" t="s">
        <v>6697</v>
      </c>
      <c r="AQ1031" cm="1">
        <f t="array" ref="AQ1031">IF(FALSE,"True," &amp; IF(_xlfn.XLOOKUP("Service_IsAny",'Scoring_Config'!$A:$A,'Scoring_Config'!$D:$D,"Yes")="Yes",_xlfn.XLOOKUP("Service_IsAny",'Scoring_Config'!$A:$A,'Scoring_Config'!$C:$C,0),0),"False,0")</f>
        <v>0</v>
      </c>
      <c r="AR1031">
        <v>2</v>
      </c>
      <c r="AS1031" cm="1">
        <f t="array" ref="AS1031">IF(FALSE,"True," &amp; IF(_xlfn.XLOOKUP("Service_RangeGt1000",'Scoring_Config'!$A:$A,'Scoring_Config'!$D:$D,"Yes")="Yes",_xlfn.XLOOKUP("Service_RangeGt1000",'Scoring_Config'!$A:$A,'Scoring_Config'!$C:$C,0),0),"False,0")</f>
        <v>0</v>
      </c>
      <c r="AT1031" cm="1">
        <f t="array" ref="AT1031">IF(FALSE,"True," &amp; IF(_xlfn.XLOOKUP("App_IsAny",'Scoring_Config'!$A:$A,'Scoring_Config'!$D:$D,"Yes")="Yes",_xlfn.XLOOKUP("App_IsAny",'Scoring_Config'!$A:$A,'Scoring_Config'!$C:$C,0),0),"False,0")</f>
        <v>0</v>
      </c>
      <c r="AU1031">
        <v>2</v>
      </c>
      <c r="AV1031" cm="1">
        <f t="array" ref="AV1031">IF(FALSE,"True," &amp; IF(_xlfn.XLOOKUP("App_RangeGt1000",'Scoring_Config'!$A:$A,'Scoring_Config'!$D:$D,"Yes")="Yes",_xlfn.XLOOKUP("App_RangeGt1000",'Scoring_Config'!$A:$A,'Scoring_Config'!$C:$C,0),0),"False,0")</f>
        <v>0</v>
      </c>
      <c r="AW1031" cm="1">
        <f t="array" ref="AW1031">IF(FALSE,"True," &amp; IF(_xlfn.XLOOKUP("Action_IsDenyOrDrop",'Scoring_Config'!$A:$A,'Scoring_Config'!$D:$D,"Yes")="Yes",_xlfn.XLOOKUP("Action_IsDenyOrDrop",'Scoring_Config'!$A:$A,'Scoring_Config'!$C:$C,0),0),"False,0")</f>
        <v>0</v>
      </c>
      <c r="AX1031" cm="1">
        <f t="array" ref="AX1031">IF(LEFT(AW1031,4)="True",0,(IF(LEFT(Y1031,4)="True",IF(_xlfn.XLOOKUP("Src_IsAny",'Scoring_Config'!$A:$A,'Scoring_Config'!$D:$D,"Yes")="Yes",_xlfn.XLOOKUP("Src_IsAny",'Scoring_Config'!$A:$A,'Scoring_Config'!$C:$C,10),0),0)+IF(LEFT(Z1031,4)="True",IF(_xlfn.XLOOKUP("Src_CIDR_Le_16",'Scoring_Config'!$A:$A,'Scoring_Config'!$D:$D,"Yes")="Yes",_xlfn.XLOOKUP("Src_CIDR_Le_16",'Scoring_Config'!$A:$A,'Scoring_Config'!$C:$C,10),0),0)+IF(LEFT(AA1031,4)="True",IF(_xlfn.XLOOKUP("Src_CIDR_17_22",'Scoring_Config'!$A:$A,'Scoring_Config'!$D:$D,"Yes")="Yes",_xlfn.XLOOKUP("Src_CIDR_17_22",'Scoring_Config'!$A:$A,'Scoring_Config'!$C:$C,5),0),0)+IF(LEFT(AB1031,4)="True",IF(_xlfn.XLOOKUP("Dst_IsAny",'Scoring_Config'!$A:$A,'Scoring_Config'!$D:$D,"Yes")="Yes",_xlfn.XLOOKUP("Dst_IsAny",'Scoring_Config'!$A:$A,'Scoring_Config'!$C:$C,10),0),0)+IF(LEFT(AC1031,4)="True",IF(_xlfn.XLOOKUP("Dst_CIDR_Le_16",'Scoring_Config'!$A:$A,'Scoring_Config'!$D:$D,"Yes")="Yes",_xlfn.XLOOKUP("Dst_CIDR_Le_16",'Scoring_Config'!$A:$A,'Scoring_Config'!$C:$C,10),0),0)+IF(LEFT(AD1031,4)="True",IF(_xlfn.XLOOKUP("Dst_CIDR_17_22",'Scoring_Config'!$A:$A,'Scoring_Config'!$D:$D,"Yes")="Yes",_xlfn.XLOOKUP("Dst_CIDR_17_22",'Scoring_Config'!$A:$A,'Scoring_Config'!$C:$C,5),0),0)+IF(LEFT(AE1031,4)="True",IF(_xlfn.XLOOKUP("SrcZone_IsAny",'Scoring_Config'!$A:$A,'Scoring_Config'!$D:$D,"Yes")="Yes",_xlfn.XLOOKUP("SrcZone_IsAny",'Scoring_Config'!$A:$A,'Scoring_Config'!$C:$C,10),0),0)+IF(LEFT(AF1031,4)="True",IF(_xlfn.XLOOKUP("DstZone_IsAny",'Scoring_Config'!$A:$A,'Scoring_Config'!$D:$D,"Yes")="Yes",_xlfn.XLOOKUP("DstZone_IsAny",'Scoring_Config'!$A:$A,'Scoring_Config'!$C:$C,10),0),0)+IF(LEFT(AG1031,4)="True",IF(_xlfn.XLOOKUP("Service_Any_OR_RangeGt1000",'Scoring_Config'!$A:$A,'Scoring_Config'!$D:$D,"Yes")="Yes",_xlfn.XLOOKUP("Service_Any_OR_RangeGt1000",'Scoring_Config'!$A:$A,'Scoring_Config'!$C:$C,10),0),0)+IF(LEFT(AH1031,4)="True",IF(_xlfn.XLOOKUP("App_Any_OR_RangeGt1000",'Scoring_Config'!$A:$A,'Scoring_Config'!$D:$D,"Yes")="Yes",_xlfn.XLOOKUP("App_Any_OR_RangeGt1000",'Scoring_Config'!$A:$A,'Scoring_Config'!$C:$C,10),0),0)+IF(LEFT(AI1031,4)="True",IF(_xlfn.XLOOKUP("Service_Insecure_Match",'Scoring_Config'!$A:$A,'Scoring_Config'!$D:$D,"Yes")="Yes",_xlfn.XLOOKUP("Service_Insecure_Match",'Scoring_Config'!$A:$A,'Scoring_Config'!$C:$C,5),0),0)+IF(LEFT(AJ1031,4)="True",IF(_xlfn.XLOOKUP("Risky_Inbound",'Scoring_Config'!$A:$A,'Scoring_Config'!$D:$D,"Yes")="Yes",_xlfn.XLOOKUP("Risky_Inbound",'Scoring_Config'!$A:$A,'Scoring_Config'!$C:$C,50),0),0)+IF(LEFT(AK1031,4)="True",IF(_xlfn.XLOOKUP("Risky_Outbound",'Scoring_Config'!$A:$A,'Scoring_Config'!$D:$D,"Yes")="Yes",_xlfn.XLOOKUP("Risky_Outbound",'Scoring_Config'!$A:$A,'Scoring_Config'!$C:$C,25),0),0)+IF(LEFT(AZ1031,4)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1031,FIND(",",AL1031)+1,100)),0)+IF(LEFT(AM1031,4)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1031,FIND(",",AN1031)+1,100)),0)+IF(_xlfn.XLOOKUP("Profile_Scoring",'Scoring_Config'!$A:$A,'Scoring_Config'!$D:$D,"Yes")="Yes",VALUE(MID(AO1031,FIND(",",AO1031)+1,100)),0)+IF(_xlfn.XLOOKUP("Options_Scoring",'Scoring_Config'!$A:$A,'Scoring_Config'!$D:$D,"Yes")="Yes",VALUE(MID(AP1031,FIND(",",AP1031)+1,100)),0)))</f>
        <v>0</v>
      </c>
      <c r="AY1031" t="s">
        <v>6706</v>
      </c>
      <c r="AZ1031" cm="1">
        <f t="array" ref="AZ1031">IF(TRUE,"True," &amp; IF(_xlfn.XLOOKUP("Migrate_Insecure",'Scoring_Config'!$A:$A,'Scoring_Config'!$D:$D,"Yes")="Yes",_xlfn.XLOOKUP("Migrate_Insecure",'Scoring_Config'!$A:$A,'Scoring_Config'!$C:$C,10),0),"False,0")</f>
        <v>0</v>
      </c>
    </row>
    <row r="1032" spans="1:52">
      <c r="A1032" t="s">
        <v>1979</v>
      </c>
      <c r="B1032" t="s">
        <v>3004</v>
      </c>
      <c r="C1032" t="s">
        <v>3542</v>
      </c>
      <c r="D1032" t="s">
        <v>3545</v>
      </c>
      <c r="E1032" t="s">
        <v>3563</v>
      </c>
      <c r="F1032" t="s">
        <v>3946</v>
      </c>
      <c r="G1032" t="s">
        <v>174</v>
      </c>
      <c r="H1032" t="s">
        <v>174</v>
      </c>
      <c r="I1032" t="s">
        <v>4110</v>
      </c>
      <c r="J1032" t="s">
        <v>1110</v>
      </c>
      <c r="K1032" t="s">
        <v>1667</v>
      </c>
      <c r="L1032" t="s">
        <v>1327</v>
      </c>
      <c r="M1032" t="s">
        <v>1974</v>
      </c>
      <c r="N1032" t="s">
        <v>4315</v>
      </c>
      <c r="O1032" t="s">
        <v>4319</v>
      </c>
      <c r="P1032" t="s">
        <v>4321</v>
      </c>
      <c r="Q1032" t="s">
        <v>5052</v>
      </c>
      <c r="R1032" t="s">
        <v>5440</v>
      </c>
      <c r="S1032" t="s">
        <v>5440</v>
      </c>
      <c r="T1032" t="s">
        <v>5792</v>
      </c>
      <c r="U1032" t="s">
        <v>6461</v>
      </c>
      <c r="Y1032" cm="1">
        <f t="array" ref="Y1032">IF(TRUE,"True," &amp; IF(_xlfn.XLOOKUP("Src_IsAny",'Scoring_Config'!$A:$A,'Scoring_Config'!$D:$D,"Yes")="Yes",_xlfn.XLOOKUP("Src_IsAny",'Scoring_Config'!$A:$A,'Scoring_Config'!$C:$C,10),0),"False,0")</f>
        <v>0</v>
      </c>
      <c r="Z1032" cm="1">
        <f t="array" ref="Z1032">IF(FALSE,"True," &amp; IF(_xlfn.XLOOKUP("Src_CIDR_Le_16",'Scoring_Config'!$A:$A,'Scoring_Config'!$D:$D,"Yes")="Yes",_xlfn.XLOOKUP("Src_CIDR_Le_16",'Scoring_Config'!$A:$A,'Scoring_Config'!$C:$C,10),0),"False,0")</f>
        <v>0</v>
      </c>
      <c r="AA1032" cm="1">
        <f t="array" ref="AA1032">IF(FALSE,"True," &amp; IF(_xlfn.XLOOKUP("Src_CIDR_17_22",'Scoring_Config'!$A:$A,'Scoring_Config'!$D:$D,"Yes")="Yes",_xlfn.XLOOKUP("Src_CIDR_17_22",'Scoring_Config'!$A:$A,'Scoring_Config'!$C:$C,5),0),"False,0")</f>
        <v>0</v>
      </c>
      <c r="AB1032" cm="1">
        <f t="array" ref="AB1032">IF(FALSE,"True," &amp; IF(_xlfn.XLOOKUP("Dst_IsAny",'Scoring_Config'!$A:$A,'Scoring_Config'!$D:$D,"Yes")="Yes",_xlfn.XLOOKUP("Dst_IsAny",'Scoring_Config'!$A:$A,'Scoring_Config'!$C:$C,10),0),"False,0")</f>
        <v>0</v>
      </c>
      <c r="AC1032" cm="1">
        <f t="array" ref="AC1032">IF(FALSE,"True," &amp; IF(_xlfn.XLOOKUP("Dst_CIDR_Le_16",'Scoring_Config'!$A:$A,'Scoring_Config'!$D:$D,"Yes")="Yes",_xlfn.XLOOKUP("Dst_CIDR_Le_16",'Scoring_Config'!$A:$A,'Scoring_Config'!$C:$C,10),0),"False,0")</f>
        <v>0</v>
      </c>
      <c r="AD1032" cm="1">
        <f t="array" ref="AD1032">IF(FALSE,"True," &amp; IF(_xlfn.XLOOKUP("Dst_CIDR_17_22",'Scoring_Config'!$A:$A,'Scoring_Config'!$D:$D,"Yes")="Yes",_xlfn.XLOOKUP("Dst_CIDR_17_22",'Scoring_Config'!$A:$A,'Scoring_Config'!$C:$C,5),0),"False,0")</f>
        <v>0</v>
      </c>
      <c r="AE1032" cm="1">
        <f t="array" ref="AE1032">IF(FALSE,"True," &amp; IF(_xlfn.XLOOKUP("SrcZone_IsAny",'Scoring_Config'!$A:$A,'Scoring_Config'!$D:$D,"Yes")="Yes",_xlfn.XLOOKUP("SrcZone_IsAny",'Scoring_Config'!$A:$A,'Scoring_Config'!$C:$C,10),0),"False,0")</f>
        <v>0</v>
      </c>
      <c r="AF1032" cm="1">
        <f t="array" ref="AF1032">IF(FALSE,"True," &amp; IF(_xlfn.XLOOKUP("DstZone_IsAny",'Scoring_Config'!$A:$A,'Scoring_Config'!$D:$D,"Yes")="Yes",_xlfn.XLOOKUP("DstZone_IsAny",'Scoring_Config'!$A:$A,'Scoring_Config'!$C:$C,10),0),"False,0")</f>
        <v>0</v>
      </c>
      <c r="AG1032" cm="1">
        <f t="array" ref="AG103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32" cm="1">
        <f t="array" ref="AH1032">IF(FALSE,"True," &amp; IF(_xlfn.XLOOKUP("App_Any_OR_RangeGt1000",'Scoring_Config'!$A:$A,'Scoring_Config'!$D:$D,"Yes")="Yes",_xlfn.XLOOKUP("App_Any_OR_RangeGt1000",'Scoring_Config'!$A:$A,'Scoring_Config'!$C:$C,10),0),"False,0")</f>
        <v>0</v>
      </c>
      <c r="AI1032" cm="1">
        <f t="array" ref="AI1032">IF(FALSE,"True," &amp; IF(_xlfn.XLOOKUP("Service_Insecure_Match",'Scoring_Config'!$A:$A,'Scoring_Config'!$D:$D,"Yes")="Yes",_xlfn.XLOOKUP("Service_Insecure_Match",'Scoring_Config'!$A:$A,'Scoring_Config'!$C:$C,5),0),"False,0")</f>
        <v>0</v>
      </c>
      <c r="AJ1032" cm="1">
        <f t="array" ref="AJ1032">IF(FALSE,"True," &amp; IF(_xlfn.XLOOKUP("Risky_Inbound",'Scoring_Config'!$A:$A,'Scoring_Config'!$D:$D,"Yes")="Yes",_xlfn.XLOOKUP("Risky_Inbound",'Scoring_Config'!$A:$A,'Scoring_Config'!$C:$C,50),0),"False,0")</f>
        <v>0</v>
      </c>
      <c r="AK1032" cm="1">
        <f t="array" ref="AK1032">IF(FALSE,"True," &amp; IF(_xlfn.XLOOKUP("Risky_Outbound",'Scoring_Config'!$A:$A,'Scoring_Config'!$D:$D,"Yes")="Yes",_xlfn.XLOOKUP("Risky_Outbound",'Scoring_Config'!$A:$A,'Scoring_Config'!$C:$C,25),0),"False,0")</f>
        <v>0</v>
      </c>
      <c r="AL1032" t="s">
        <v>6700</v>
      </c>
      <c r="AM1032" cm="1">
        <f t="array" ref="AM103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32" t="s">
        <v>6697</v>
      </c>
      <c r="AO1032" t="s">
        <v>6697</v>
      </c>
      <c r="AP1032" t="s">
        <v>6697</v>
      </c>
      <c r="AQ1032" cm="1">
        <f t="array" ref="AQ1032">IF(FALSE,"True," &amp; IF(_xlfn.XLOOKUP("Service_IsAny",'Scoring_Config'!$A:$A,'Scoring_Config'!$D:$D,"Yes")="Yes",_xlfn.XLOOKUP("Service_IsAny",'Scoring_Config'!$A:$A,'Scoring_Config'!$C:$C,0),0),"False,0")</f>
        <v>0</v>
      </c>
      <c r="AR1032">
        <v>0</v>
      </c>
      <c r="AS1032" cm="1">
        <f t="array" ref="AS1032">IF(FALSE,"True," &amp; IF(_xlfn.XLOOKUP("Service_RangeGt1000",'Scoring_Config'!$A:$A,'Scoring_Config'!$D:$D,"Yes")="Yes",_xlfn.XLOOKUP("Service_RangeGt1000",'Scoring_Config'!$A:$A,'Scoring_Config'!$C:$C,0),0),"False,0")</f>
        <v>0</v>
      </c>
      <c r="AT1032" cm="1">
        <f t="array" ref="AT1032">IF(FALSE,"True," &amp; IF(_xlfn.XLOOKUP("App_IsAny",'Scoring_Config'!$A:$A,'Scoring_Config'!$D:$D,"Yes")="Yes",_xlfn.XLOOKUP("App_IsAny",'Scoring_Config'!$A:$A,'Scoring_Config'!$C:$C,0),0),"False,0")</f>
        <v>0</v>
      </c>
      <c r="AU1032">
        <v>1</v>
      </c>
      <c r="AV1032" cm="1">
        <f t="array" ref="AV1032">IF(FALSE,"True," &amp; IF(_xlfn.XLOOKUP("App_RangeGt1000",'Scoring_Config'!$A:$A,'Scoring_Config'!$D:$D,"Yes")="Yes",_xlfn.XLOOKUP("App_RangeGt1000",'Scoring_Config'!$A:$A,'Scoring_Config'!$C:$C,0),0),"False,0")</f>
        <v>0</v>
      </c>
      <c r="AW1032" cm="1">
        <f t="array" ref="AW1032">IF(FALSE,"True," &amp; IF(_xlfn.XLOOKUP("Action_IsDenyOrDrop",'Scoring_Config'!$A:$A,'Scoring_Config'!$D:$D,"Yes")="Yes",_xlfn.XLOOKUP("Action_IsDenyOrDrop",'Scoring_Config'!$A:$A,'Scoring_Config'!$C:$C,0),0),"False,0")</f>
        <v>0</v>
      </c>
      <c r="AX1032" cm="1">
        <f t="array" ref="AX1032">IF(LEFT(AW1032,4)="True",0,(IF(LEFT(Y1032,4)="True",IF(_xlfn.XLOOKUP("Src_IsAny",'Scoring_Config'!$A:$A,'Scoring_Config'!$D:$D,"Yes")="Yes",_xlfn.XLOOKUP("Src_IsAny",'Scoring_Config'!$A:$A,'Scoring_Config'!$C:$C,10),0),0)+IF(LEFT(Z1032,4)="True",IF(_xlfn.XLOOKUP("Src_CIDR_Le_16",'Scoring_Config'!$A:$A,'Scoring_Config'!$D:$D,"Yes")="Yes",_xlfn.XLOOKUP("Src_CIDR_Le_16",'Scoring_Config'!$A:$A,'Scoring_Config'!$C:$C,10),0),0)+IF(LEFT(AA1032,4)="True",IF(_xlfn.XLOOKUP("Src_CIDR_17_22",'Scoring_Config'!$A:$A,'Scoring_Config'!$D:$D,"Yes")="Yes",_xlfn.XLOOKUP("Src_CIDR_17_22",'Scoring_Config'!$A:$A,'Scoring_Config'!$C:$C,5),0),0)+IF(LEFT(AB1032,4)="True",IF(_xlfn.XLOOKUP("Dst_IsAny",'Scoring_Config'!$A:$A,'Scoring_Config'!$D:$D,"Yes")="Yes",_xlfn.XLOOKUP("Dst_IsAny",'Scoring_Config'!$A:$A,'Scoring_Config'!$C:$C,10),0),0)+IF(LEFT(AC1032,4)="True",IF(_xlfn.XLOOKUP("Dst_CIDR_Le_16",'Scoring_Config'!$A:$A,'Scoring_Config'!$D:$D,"Yes")="Yes",_xlfn.XLOOKUP("Dst_CIDR_Le_16",'Scoring_Config'!$A:$A,'Scoring_Config'!$C:$C,10),0),0)+IF(LEFT(AD1032,4)="True",IF(_xlfn.XLOOKUP("Dst_CIDR_17_22",'Scoring_Config'!$A:$A,'Scoring_Config'!$D:$D,"Yes")="Yes",_xlfn.XLOOKUP("Dst_CIDR_17_22",'Scoring_Config'!$A:$A,'Scoring_Config'!$C:$C,5),0),0)+IF(LEFT(AE1032,4)="True",IF(_xlfn.XLOOKUP("SrcZone_IsAny",'Scoring_Config'!$A:$A,'Scoring_Config'!$D:$D,"Yes")="Yes",_xlfn.XLOOKUP("SrcZone_IsAny",'Scoring_Config'!$A:$A,'Scoring_Config'!$C:$C,10),0),0)+IF(LEFT(AF1032,4)="True",IF(_xlfn.XLOOKUP("DstZone_IsAny",'Scoring_Config'!$A:$A,'Scoring_Config'!$D:$D,"Yes")="Yes",_xlfn.XLOOKUP("DstZone_IsAny",'Scoring_Config'!$A:$A,'Scoring_Config'!$C:$C,10),0),0)+IF(LEFT(AG1032,4)="True",IF(_xlfn.XLOOKUP("Service_Any_OR_RangeGt1000",'Scoring_Config'!$A:$A,'Scoring_Config'!$D:$D,"Yes")="Yes",_xlfn.XLOOKUP("Service_Any_OR_RangeGt1000",'Scoring_Config'!$A:$A,'Scoring_Config'!$C:$C,10),0),0)+IF(LEFT(AH1032,4)="True",IF(_xlfn.XLOOKUP("App_Any_OR_RangeGt1000",'Scoring_Config'!$A:$A,'Scoring_Config'!$D:$D,"Yes")="Yes",_xlfn.XLOOKUP("App_Any_OR_RangeGt1000",'Scoring_Config'!$A:$A,'Scoring_Config'!$C:$C,10),0),0)+IF(LEFT(AI1032,4)="True",IF(_xlfn.XLOOKUP("Service_Insecure_Match",'Scoring_Config'!$A:$A,'Scoring_Config'!$D:$D,"Yes")="Yes",_xlfn.XLOOKUP("Service_Insecure_Match",'Scoring_Config'!$A:$A,'Scoring_Config'!$C:$C,5),0),0)+IF(LEFT(AJ1032,4)="True",IF(_xlfn.XLOOKUP("Risky_Inbound",'Scoring_Config'!$A:$A,'Scoring_Config'!$D:$D,"Yes")="Yes",_xlfn.XLOOKUP("Risky_Inbound",'Scoring_Config'!$A:$A,'Scoring_Config'!$C:$C,50),0),0)+IF(LEFT(AK1032,4)="True",IF(_xlfn.XLOOKUP("Risky_Outbound",'Scoring_Config'!$A:$A,'Scoring_Config'!$D:$D,"Yes")="Yes",_xlfn.XLOOKUP("Risky_Outbound",'Scoring_Config'!$A:$A,'Scoring_Config'!$C:$C,25),0),0)+IF(LEFT(AZ1032,4)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1032,FIND(",",AL1032)+1,100)),0)+IF(LEFT(AM1032,4)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1032,FIND(",",AN1032)+1,100)),0)+IF(_xlfn.XLOOKUP("Profile_Scoring",'Scoring_Config'!$A:$A,'Scoring_Config'!$D:$D,"Yes")="Yes",VALUE(MID(AO1032,FIND(",",AO1032)+1,100)),0)+IF(_xlfn.XLOOKUP("Options_Scoring",'Scoring_Config'!$A:$A,'Scoring_Config'!$D:$D,"Yes")="Yes",VALUE(MID(AP1032,FIND(",",AP1032)+1,100)),0)))</f>
        <v>0</v>
      </c>
      <c r="AZ1032" cm="1">
        <f t="array" ref="AZ1032">IF(FALSE,"True," &amp; IF(_xlfn.XLOOKUP("Migrate_Insecure",'Scoring_Config'!$A:$A,'Scoring_Config'!$D:$D,"Yes")="Yes",_xlfn.XLOOKUP("Migrate_Insecure",'Scoring_Config'!$A:$A,'Scoring_Config'!$C:$C,10),0),"False,0")</f>
        <v>0</v>
      </c>
    </row>
    <row r="1033" spans="1:52">
      <c r="A1033" t="s">
        <v>1979</v>
      </c>
      <c r="B1033" t="s">
        <v>3005</v>
      </c>
      <c r="C1033" t="s">
        <v>3542</v>
      </c>
      <c r="D1033" t="s">
        <v>3544</v>
      </c>
      <c r="E1033" t="s">
        <v>3562</v>
      </c>
      <c r="F1033" t="s">
        <v>3932</v>
      </c>
      <c r="G1033" t="s">
        <v>575</v>
      </c>
      <c r="H1033" t="s">
        <v>193</v>
      </c>
      <c r="I1033" t="s">
        <v>4248</v>
      </c>
      <c r="J1033" t="s">
        <v>1142</v>
      </c>
      <c r="K1033" t="s">
        <v>1659</v>
      </c>
      <c r="L1033" t="s">
        <v>1534</v>
      </c>
      <c r="M1033" t="s">
        <v>1973</v>
      </c>
      <c r="N1033" t="s">
        <v>4315</v>
      </c>
      <c r="O1033" t="s">
        <v>4319</v>
      </c>
      <c r="P1033" t="s">
        <v>4323</v>
      </c>
      <c r="Q1033" t="s">
        <v>5053</v>
      </c>
      <c r="R1033" t="s">
        <v>5439</v>
      </c>
      <c r="S1033" t="s">
        <v>4324</v>
      </c>
      <c r="T1033" t="s">
        <v>5814</v>
      </c>
      <c r="U1033" t="s">
        <v>6452</v>
      </c>
      <c r="Y1033" cm="1">
        <f t="array" ref="Y1033">IF(FALSE,"True," &amp; IF(_xlfn.XLOOKUP("Src_IsAny",'Scoring_Config'!$A:$A,'Scoring_Config'!$D:$D,"Yes")="Yes",_xlfn.XLOOKUP("Src_IsAny",'Scoring_Config'!$A:$A,'Scoring_Config'!$C:$C,10),0),"False,0")</f>
        <v>0</v>
      </c>
      <c r="Z1033" cm="1">
        <f t="array" ref="Z1033">IF(FALSE,"True," &amp; IF(_xlfn.XLOOKUP("Src_CIDR_Le_16",'Scoring_Config'!$A:$A,'Scoring_Config'!$D:$D,"Yes")="Yes",_xlfn.XLOOKUP("Src_CIDR_Le_16",'Scoring_Config'!$A:$A,'Scoring_Config'!$C:$C,10),0),"False,0")</f>
        <v>0</v>
      </c>
      <c r="AA1033" cm="1">
        <f t="array" ref="AA1033">IF(FALSE,"True," &amp; IF(_xlfn.XLOOKUP("Src_CIDR_17_22",'Scoring_Config'!$A:$A,'Scoring_Config'!$D:$D,"Yes")="Yes",_xlfn.XLOOKUP("Src_CIDR_17_22",'Scoring_Config'!$A:$A,'Scoring_Config'!$C:$C,5),0),"False,0")</f>
        <v>0</v>
      </c>
      <c r="AB1033" cm="1">
        <f t="array" ref="AB1033">IF(FALSE,"True," &amp; IF(_xlfn.XLOOKUP("Dst_IsAny",'Scoring_Config'!$A:$A,'Scoring_Config'!$D:$D,"Yes")="Yes",_xlfn.XLOOKUP("Dst_IsAny",'Scoring_Config'!$A:$A,'Scoring_Config'!$C:$C,10),0),"False,0")</f>
        <v>0</v>
      </c>
      <c r="AC1033" cm="1">
        <f t="array" ref="AC1033">IF(FALSE,"True," &amp; IF(_xlfn.XLOOKUP("Dst_CIDR_Le_16",'Scoring_Config'!$A:$A,'Scoring_Config'!$D:$D,"Yes")="Yes",_xlfn.XLOOKUP("Dst_CIDR_Le_16",'Scoring_Config'!$A:$A,'Scoring_Config'!$C:$C,10),0),"False,0")</f>
        <v>0</v>
      </c>
      <c r="AD1033" cm="1">
        <f t="array" ref="AD1033">IF(FALSE,"True," &amp; IF(_xlfn.XLOOKUP("Dst_CIDR_17_22",'Scoring_Config'!$A:$A,'Scoring_Config'!$D:$D,"Yes")="Yes",_xlfn.XLOOKUP("Dst_CIDR_17_22",'Scoring_Config'!$A:$A,'Scoring_Config'!$C:$C,5),0),"False,0")</f>
        <v>0</v>
      </c>
      <c r="AE1033" cm="1">
        <f t="array" ref="AE1033">IF(FALSE,"True," &amp; IF(_xlfn.XLOOKUP("SrcZone_IsAny",'Scoring_Config'!$A:$A,'Scoring_Config'!$D:$D,"Yes")="Yes",_xlfn.XLOOKUP("SrcZone_IsAny",'Scoring_Config'!$A:$A,'Scoring_Config'!$C:$C,10),0),"False,0")</f>
        <v>0</v>
      </c>
      <c r="AF1033" cm="1">
        <f t="array" ref="AF1033">IF(FALSE,"True," &amp; IF(_xlfn.XLOOKUP("DstZone_IsAny",'Scoring_Config'!$A:$A,'Scoring_Config'!$D:$D,"Yes")="Yes",_xlfn.XLOOKUP("DstZone_IsAny",'Scoring_Config'!$A:$A,'Scoring_Config'!$C:$C,10),0),"False,0")</f>
        <v>0</v>
      </c>
      <c r="AG1033" cm="1">
        <f t="array" ref="AG103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33" cm="1">
        <f t="array" ref="AH1033">IF(FALSE,"True," &amp; IF(_xlfn.XLOOKUP("App_Any_OR_RangeGt1000",'Scoring_Config'!$A:$A,'Scoring_Config'!$D:$D,"Yes")="Yes",_xlfn.XLOOKUP("App_Any_OR_RangeGt1000",'Scoring_Config'!$A:$A,'Scoring_Config'!$C:$C,10),0),"False,0")</f>
        <v>0</v>
      </c>
      <c r="AI1033" cm="1">
        <f t="array" ref="AI1033">IF(FALSE,"True," &amp; IF(_xlfn.XLOOKUP("Service_Insecure_Match",'Scoring_Config'!$A:$A,'Scoring_Config'!$D:$D,"Yes")="Yes",_xlfn.XLOOKUP("Service_Insecure_Match",'Scoring_Config'!$A:$A,'Scoring_Config'!$C:$C,5),0),"False,0")</f>
        <v>0</v>
      </c>
      <c r="AJ1033" cm="1">
        <f t="array" ref="AJ1033">IF(FALSE,"True," &amp; IF(_xlfn.XLOOKUP("Risky_Inbound",'Scoring_Config'!$A:$A,'Scoring_Config'!$D:$D,"Yes")="Yes",_xlfn.XLOOKUP("Risky_Inbound",'Scoring_Config'!$A:$A,'Scoring_Config'!$C:$C,50),0),"False,0")</f>
        <v>0</v>
      </c>
      <c r="AK1033" cm="1">
        <f t="array" ref="AK1033">IF(FALSE,"True," &amp; IF(_xlfn.XLOOKUP("Risky_Outbound",'Scoring_Config'!$A:$A,'Scoring_Config'!$D:$D,"Yes")="Yes",_xlfn.XLOOKUP("Risky_Outbound",'Scoring_Config'!$A:$A,'Scoring_Config'!$C:$C,25),0),"False,0")</f>
        <v>0</v>
      </c>
      <c r="AL1033" t="s">
        <v>6699</v>
      </c>
      <c r="AM1033" cm="1">
        <f t="array" ref="AM103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33" t="s">
        <v>6697</v>
      </c>
      <c r="AO1033" t="s">
        <v>6697</v>
      </c>
      <c r="AP1033" t="s">
        <v>6697</v>
      </c>
      <c r="AQ1033" cm="1">
        <f t="array" ref="AQ1033">IF(FALSE,"True," &amp; IF(_xlfn.XLOOKUP("Service_IsAny",'Scoring_Config'!$A:$A,'Scoring_Config'!$D:$D,"Yes")="Yes",_xlfn.XLOOKUP("Service_IsAny",'Scoring_Config'!$A:$A,'Scoring_Config'!$C:$C,0),0),"False,0")</f>
        <v>0</v>
      </c>
      <c r="AR1033">
        <v>0</v>
      </c>
      <c r="AS1033" cm="1">
        <f t="array" ref="AS1033">IF(FALSE,"True," &amp; IF(_xlfn.XLOOKUP("Service_RangeGt1000",'Scoring_Config'!$A:$A,'Scoring_Config'!$D:$D,"Yes")="Yes",_xlfn.XLOOKUP("Service_RangeGt1000",'Scoring_Config'!$A:$A,'Scoring_Config'!$C:$C,0),0),"False,0")</f>
        <v>0</v>
      </c>
      <c r="AT1033" cm="1">
        <f t="array" ref="AT1033">IF(FALSE,"True," &amp; IF(_xlfn.XLOOKUP("App_IsAny",'Scoring_Config'!$A:$A,'Scoring_Config'!$D:$D,"Yes")="Yes",_xlfn.XLOOKUP("App_IsAny",'Scoring_Config'!$A:$A,'Scoring_Config'!$C:$C,0),0),"False,0")</f>
        <v>0</v>
      </c>
      <c r="AU1033">
        <v>0</v>
      </c>
      <c r="AV1033" cm="1">
        <f t="array" ref="AV1033">IF(FALSE,"True," &amp; IF(_xlfn.XLOOKUP("App_RangeGt1000",'Scoring_Config'!$A:$A,'Scoring_Config'!$D:$D,"Yes")="Yes",_xlfn.XLOOKUP("App_RangeGt1000",'Scoring_Config'!$A:$A,'Scoring_Config'!$C:$C,0),0),"False,0")</f>
        <v>0</v>
      </c>
      <c r="AW1033" cm="1">
        <f t="array" ref="AW1033">IF(FALSE,"True," &amp; IF(_xlfn.XLOOKUP("Action_IsDenyOrDrop",'Scoring_Config'!$A:$A,'Scoring_Config'!$D:$D,"Yes")="Yes",_xlfn.XLOOKUP("Action_IsDenyOrDrop",'Scoring_Config'!$A:$A,'Scoring_Config'!$C:$C,0),0),"False,0")</f>
        <v>0</v>
      </c>
      <c r="AX1033" cm="1">
        <f t="array" ref="AX1033">IF(LEFT(AW1033,4)="True",0,(IF(LEFT(Y1033,4)="True",IF(_xlfn.XLOOKUP("Src_IsAny",'Scoring_Config'!$A:$A,'Scoring_Config'!$D:$D,"Yes")="Yes",_xlfn.XLOOKUP("Src_IsAny",'Scoring_Config'!$A:$A,'Scoring_Config'!$C:$C,10),0),0)+IF(LEFT(Z1033,4)="True",IF(_xlfn.XLOOKUP("Src_CIDR_Le_16",'Scoring_Config'!$A:$A,'Scoring_Config'!$D:$D,"Yes")="Yes",_xlfn.XLOOKUP("Src_CIDR_Le_16",'Scoring_Config'!$A:$A,'Scoring_Config'!$C:$C,10),0),0)+IF(LEFT(AA1033,4)="True",IF(_xlfn.XLOOKUP("Src_CIDR_17_22",'Scoring_Config'!$A:$A,'Scoring_Config'!$D:$D,"Yes")="Yes",_xlfn.XLOOKUP("Src_CIDR_17_22",'Scoring_Config'!$A:$A,'Scoring_Config'!$C:$C,5),0),0)+IF(LEFT(AB1033,4)="True",IF(_xlfn.XLOOKUP("Dst_IsAny",'Scoring_Config'!$A:$A,'Scoring_Config'!$D:$D,"Yes")="Yes",_xlfn.XLOOKUP("Dst_IsAny",'Scoring_Config'!$A:$A,'Scoring_Config'!$C:$C,10),0),0)+IF(LEFT(AC1033,4)="True",IF(_xlfn.XLOOKUP("Dst_CIDR_Le_16",'Scoring_Config'!$A:$A,'Scoring_Config'!$D:$D,"Yes")="Yes",_xlfn.XLOOKUP("Dst_CIDR_Le_16",'Scoring_Config'!$A:$A,'Scoring_Config'!$C:$C,10),0),0)+IF(LEFT(AD1033,4)="True",IF(_xlfn.XLOOKUP("Dst_CIDR_17_22",'Scoring_Config'!$A:$A,'Scoring_Config'!$D:$D,"Yes")="Yes",_xlfn.XLOOKUP("Dst_CIDR_17_22",'Scoring_Config'!$A:$A,'Scoring_Config'!$C:$C,5),0),0)+IF(LEFT(AE1033,4)="True",IF(_xlfn.XLOOKUP("SrcZone_IsAny",'Scoring_Config'!$A:$A,'Scoring_Config'!$D:$D,"Yes")="Yes",_xlfn.XLOOKUP("SrcZone_IsAny",'Scoring_Config'!$A:$A,'Scoring_Config'!$C:$C,10),0),0)+IF(LEFT(AF1033,4)="True",IF(_xlfn.XLOOKUP("DstZone_IsAny",'Scoring_Config'!$A:$A,'Scoring_Config'!$D:$D,"Yes")="Yes",_xlfn.XLOOKUP("DstZone_IsAny",'Scoring_Config'!$A:$A,'Scoring_Config'!$C:$C,10),0),0)+IF(LEFT(AG1033,4)="True",IF(_xlfn.XLOOKUP("Service_Any_OR_RangeGt1000",'Scoring_Config'!$A:$A,'Scoring_Config'!$D:$D,"Yes")="Yes",_xlfn.XLOOKUP("Service_Any_OR_RangeGt1000",'Scoring_Config'!$A:$A,'Scoring_Config'!$C:$C,10),0),0)+IF(LEFT(AH1033,4)="True",IF(_xlfn.XLOOKUP("App_Any_OR_RangeGt1000",'Scoring_Config'!$A:$A,'Scoring_Config'!$D:$D,"Yes")="Yes",_xlfn.XLOOKUP("App_Any_OR_RangeGt1000",'Scoring_Config'!$A:$A,'Scoring_Config'!$C:$C,10),0),0)+IF(LEFT(AI1033,4)="True",IF(_xlfn.XLOOKUP("Service_Insecure_Match",'Scoring_Config'!$A:$A,'Scoring_Config'!$D:$D,"Yes")="Yes",_xlfn.XLOOKUP("Service_Insecure_Match",'Scoring_Config'!$A:$A,'Scoring_Config'!$C:$C,5),0),0)+IF(LEFT(AJ1033,4)="True",IF(_xlfn.XLOOKUP("Risky_Inbound",'Scoring_Config'!$A:$A,'Scoring_Config'!$D:$D,"Yes")="Yes",_xlfn.XLOOKUP("Risky_Inbound",'Scoring_Config'!$A:$A,'Scoring_Config'!$C:$C,50),0),0)+IF(LEFT(AK1033,4)="True",IF(_xlfn.XLOOKUP("Risky_Outbound",'Scoring_Config'!$A:$A,'Scoring_Config'!$D:$D,"Yes")="Yes",_xlfn.XLOOKUP("Risky_Outbound",'Scoring_Config'!$A:$A,'Scoring_Config'!$C:$C,25),0),0)+IF(LEFT(AZ1033,4)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1033,FIND(",",AL1033)+1,100)),0)+IF(LEFT(AM1033,4)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1033,FIND(",",AN1033)+1,100)),0)+IF(_xlfn.XLOOKUP("Profile_Scoring",'Scoring_Config'!$A:$A,'Scoring_Config'!$D:$D,"Yes")="Yes",VALUE(MID(AO1033,FIND(",",AO1033)+1,100)),0)+IF(_xlfn.XLOOKUP("Options_Scoring",'Scoring_Config'!$A:$A,'Scoring_Config'!$D:$D,"Yes")="Yes",VALUE(MID(AP1033,FIND(",",AP1033)+1,100)),0)))</f>
        <v>0</v>
      </c>
      <c r="AZ1033" cm="1">
        <f t="array" ref="AZ1033">IF(FALSE,"True," &amp; IF(_xlfn.XLOOKUP("Migrate_Insecure",'Scoring_Config'!$A:$A,'Scoring_Config'!$D:$D,"Yes")="Yes",_xlfn.XLOOKUP("Migrate_Insecure",'Scoring_Config'!$A:$A,'Scoring_Config'!$C:$C,10),0),"False,0")</f>
        <v>0</v>
      </c>
    </row>
    <row r="1034" spans="1:52">
      <c r="A1034" t="s">
        <v>1979</v>
      </c>
      <c r="B1034" t="s">
        <v>3006</v>
      </c>
      <c r="C1034" t="s">
        <v>3542</v>
      </c>
      <c r="D1034" t="s">
        <v>3546</v>
      </c>
      <c r="E1034" t="s">
        <v>3562</v>
      </c>
      <c r="F1034" t="s">
        <v>3932</v>
      </c>
      <c r="G1034" t="s">
        <v>568</v>
      </c>
      <c r="H1034" t="s">
        <v>4069</v>
      </c>
      <c r="I1034" t="s">
        <v>4248</v>
      </c>
      <c r="J1034" t="s">
        <v>926</v>
      </c>
      <c r="K1034" t="s">
        <v>193</v>
      </c>
      <c r="L1034" t="s">
        <v>1535</v>
      </c>
      <c r="M1034" t="s">
        <v>1973</v>
      </c>
      <c r="N1034" t="s">
        <v>4315</v>
      </c>
      <c r="O1034" t="s">
        <v>4319</v>
      </c>
      <c r="P1034" t="s">
        <v>4324</v>
      </c>
      <c r="Q1034" t="s">
        <v>5054</v>
      </c>
      <c r="R1034" t="s">
        <v>5464</v>
      </c>
      <c r="S1034" t="s">
        <v>5532</v>
      </c>
      <c r="T1034" t="s">
        <v>5814</v>
      </c>
      <c r="U1034" t="s">
        <v>6462</v>
      </c>
      <c r="Y1034" cm="1">
        <f t="array" ref="Y1034">IF(FALSE,"True," &amp; IF(_xlfn.XLOOKUP("Src_IsAny",'Scoring_Config'!$A:$A,'Scoring_Config'!$D:$D,"Yes")="Yes",_xlfn.XLOOKUP("Src_IsAny",'Scoring_Config'!$A:$A,'Scoring_Config'!$C:$C,10),0),"False,0")</f>
        <v>0</v>
      </c>
      <c r="Z1034" cm="1">
        <f t="array" ref="Z1034">IF(FALSE,"True," &amp; IF(_xlfn.XLOOKUP("Src_CIDR_Le_16",'Scoring_Config'!$A:$A,'Scoring_Config'!$D:$D,"Yes")="Yes",_xlfn.XLOOKUP("Src_CIDR_Le_16",'Scoring_Config'!$A:$A,'Scoring_Config'!$C:$C,10),0),"False,0")</f>
        <v>0</v>
      </c>
      <c r="AA1034" cm="1">
        <f t="array" ref="AA1034">IF(FALSE,"True," &amp; IF(_xlfn.XLOOKUP("Src_CIDR_17_22",'Scoring_Config'!$A:$A,'Scoring_Config'!$D:$D,"Yes")="Yes",_xlfn.XLOOKUP("Src_CIDR_17_22",'Scoring_Config'!$A:$A,'Scoring_Config'!$C:$C,5),0),"False,0")</f>
        <v>0</v>
      </c>
      <c r="AB1034" cm="1">
        <f t="array" ref="AB1034">IF(FALSE,"True," &amp; IF(_xlfn.XLOOKUP("Dst_IsAny",'Scoring_Config'!$A:$A,'Scoring_Config'!$D:$D,"Yes")="Yes",_xlfn.XLOOKUP("Dst_IsAny",'Scoring_Config'!$A:$A,'Scoring_Config'!$C:$C,10),0),"False,0")</f>
        <v>0</v>
      </c>
      <c r="AC1034" cm="1">
        <f t="array" ref="AC1034">IF(FALSE,"True," &amp; IF(_xlfn.XLOOKUP("Dst_CIDR_Le_16",'Scoring_Config'!$A:$A,'Scoring_Config'!$D:$D,"Yes")="Yes",_xlfn.XLOOKUP("Dst_CIDR_Le_16",'Scoring_Config'!$A:$A,'Scoring_Config'!$C:$C,10),0),"False,0")</f>
        <v>0</v>
      </c>
      <c r="AD1034" cm="1">
        <f t="array" ref="AD1034">IF(FALSE,"True," &amp; IF(_xlfn.XLOOKUP("Dst_CIDR_17_22",'Scoring_Config'!$A:$A,'Scoring_Config'!$D:$D,"Yes")="Yes",_xlfn.XLOOKUP("Dst_CIDR_17_22",'Scoring_Config'!$A:$A,'Scoring_Config'!$C:$C,5),0),"False,0")</f>
        <v>0</v>
      </c>
      <c r="AE1034" cm="1">
        <f t="array" ref="AE1034">IF(FALSE,"True," &amp; IF(_xlfn.XLOOKUP("SrcZone_IsAny",'Scoring_Config'!$A:$A,'Scoring_Config'!$D:$D,"Yes")="Yes",_xlfn.XLOOKUP("SrcZone_IsAny",'Scoring_Config'!$A:$A,'Scoring_Config'!$C:$C,10),0),"False,0")</f>
        <v>0</v>
      </c>
      <c r="AF1034" cm="1">
        <f t="array" ref="AF1034">IF(FALSE,"True," &amp; IF(_xlfn.XLOOKUP("DstZone_IsAny",'Scoring_Config'!$A:$A,'Scoring_Config'!$D:$D,"Yes")="Yes",_xlfn.XLOOKUP("DstZone_IsAny",'Scoring_Config'!$A:$A,'Scoring_Config'!$C:$C,10),0),"False,0")</f>
        <v>0</v>
      </c>
      <c r="AG1034" cm="1">
        <f t="array" ref="AG103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34" cm="1">
        <f t="array" ref="AH1034">IF(FALSE,"True," &amp; IF(_xlfn.XLOOKUP("App_Any_OR_RangeGt1000",'Scoring_Config'!$A:$A,'Scoring_Config'!$D:$D,"Yes")="Yes",_xlfn.XLOOKUP("App_Any_OR_RangeGt1000",'Scoring_Config'!$A:$A,'Scoring_Config'!$C:$C,10),0),"False,0")</f>
        <v>0</v>
      </c>
      <c r="AI1034" cm="1">
        <f t="array" ref="AI1034">IF(FALSE,"True," &amp; IF(_xlfn.XLOOKUP("Service_Insecure_Match",'Scoring_Config'!$A:$A,'Scoring_Config'!$D:$D,"Yes")="Yes",_xlfn.XLOOKUP("Service_Insecure_Match",'Scoring_Config'!$A:$A,'Scoring_Config'!$C:$C,5),0),"False,0")</f>
        <v>0</v>
      </c>
      <c r="AJ1034" cm="1">
        <f t="array" ref="AJ1034">IF(FALSE,"True," &amp; IF(_xlfn.XLOOKUP("Risky_Inbound",'Scoring_Config'!$A:$A,'Scoring_Config'!$D:$D,"Yes")="Yes",_xlfn.XLOOKUP("Risky_Inbound",'Scoring_Config'!$A:$A,'Scoring_Config'!$C:$C,50),0),"False,0")</f>
        <v>0</v>
      </c>
      <c r="AK1034" cm="1">
        <f t="array" ref="AK1034">IF(FALSE,"True," &amp; IF(_xlfn.XLOOKUP("Risky_Outbound",'Scoring_Config'!$A:$A,'Scoring_Config'!$D:$D,"Yes")="Yes",_xlfn.XLOOKUP("Risky_Outbound",'Scoring_Config'!$A:$A,'Scoring_Config'!$C:$C,25),0),"False,0")</f>
        <v>0</v>
      </c>
      <c r="AL1034" t="s">
        <v>6699</v>
      </c>
      <c r="AM1034" cm="1">
        <f t="array" ref="AM103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34" t="s">
        <v>6697</v>
      </c>
      <c r="AO1034" t="s">
        <v>6697</v>
      </c>
      <c r="AP1034" t="s">
        <v>6697</v>
      </c>
      <c r="AQ1034" cm="1">
        <f t="array" ref="AQ1034">IF(FALSE,"True," &amp; IF(_xlfn.XLOOKUP("Service_IsAny",'Scoring_Config'!$A:$A,'Scoring_Config'!$D:$D,"Yes")="Yes",_xlfn.XLOOKUP("Service_IsAny",'Scoring_Config'!$A:$A,'Scoring_Config'!$C:$C,0),0),"False,0")</f>
        <v>0</v>
      </c>
      <c r="AR1034">
        <v>0</v>
      </c>
      <c r="AS1034" cm="1">
        <f t="array" ref="AS1034">IF(FALSE,"True," &amp; IF(_xlfn.XLOOKUP("Service_RangeGt1000",'Scoring_Config'!$A:$A,'Scoring_Config'!$D:$D,"Yes")="Yes",_xlfn.XLOOKUP("Service_RangeGt1000",'Scoring_Config'!$A:$A,'Scoring_Config'!$C:$C,0),0),"False,0")</f>
        <v>0</v>
      </c>
      <c r="AT1034" cm="1">
        <f t="array" ref="AT1034">IF(FALSE,"True," &amp; IF(_xlfn.XLOOKUP("App_IsAny",'Scoring_Config'!$A:$A,'Scoring_Config'!$D:$D,"Yes")="Yes",_xlfn.XLOOKUP("App_IsAny",'Scoring_Config'!$A:$A,'Scoring_Config'!$C:$C,0),0),"False,0")</f>
        <v>0</v>
      </c>
      <c r="AU1034">
        <v>0</v>
      </c>
      <c r="AV1034" cm="1">
        <f t="array" ref="AV1034">IF(FALSE,"True," &amp; IF(_xlfn.XLOOKUP("App_RangeGt1000",'Scoring_Config'!$A:$A,'Scoring_Config'!$D:$D,"Yes")="Yes",_xlfn.XLOOKUP("App_RangeGt1000",'Scoring_Config'!$A:$A,'Scoring_Config'!$C:$C,0),0),"False,0")</f>
        <v>0</v>
      </c>
      <c r="AW1034" cm="1">
        <f t="array" ref="AW1034">IF(FALSE,"True," &amp; IF(_xlfn.XLOOKUP("Action_IsDenyOrDrop",'Scoring_Config'!$A:$A,'Scoring_Config'!$D:$D,"Yes")="Yes",_xlfn.XLOOKUP("Action_IsDenyOrDrop",'Scoring_Config'!$A:$A,'Scoring_Config'!$C:$C,0),0),"False,0")</f>
        <v>0</v>
      </c>
      <c r="AX1034" cm="1">
        <f t="array" ref="AX1034">IF(LEFT(AW1034,4)="True",0,(IF(LEFT(Y1034,4)="True",IF(_xlfn.XLOOKUP("Src_IsAny",'Scoring_Config'!$A:$A,'Scoring_Config'!$D:$D,"Yes")="Yes",_xlfn.XLOOKUP("Src_IsAny",'Scoring_Config'!$A:$A,'Scoring_Config'!$C:$C,10),0),0)+IF(LEFT(Z1034,4)="True",IF(_xlfn.XLOOKUP("Src_CIDR_Le_16",'Scoring_Config'!$A:$A,'Scoring_Config'!$D:$D,"Yes")="Yes",_xlfn.XLOOKUP("Src_CIDR_Le_16",'Scoring_Config'!$A:$A,'Scoring_Config'!$C:$C,10),0),0)+IF(LEFT(AA1034,4)="True",IF(_xlfn.XLOOKUP("Src_CIDR_17_22",'Scoring_Config'!$A:$A,'Scoring_Config'!$D:$D,"Yes")="Yes",_xlfn.XLOOKUP("Src_CIDR_17_22",'Scoring_Config'!$A:$A,'Scoring_Config'!$C:$C,5),0),0)+IF(LEFT(AB1034,4)="True",IF(_xlfn.XLOOKUP("Dst_IsAny",'Scoring_Config'!$A:$A,'Scoring_Config'!$D:$D,"Yes")="Yes",_xlfn.XLOOKUP("Dst_IsAny",'Scoring_Config'!$A:$A,'Scoring_Config'!$C:$C,10),0),0)+IF(LEFT(AC1034,4)="True",IF(_xlfn.XLOOKUP("Dst_CIDR_Le_16",'Scoring_Config'!$A:$A,'Scoring_Config'!$D:$D,"Yes")="Yes",_xlfn.XLOOKUP("Dst_CIDR_Le_16",'Scoring_Config'!$A:$A,'Scoring_Config'!$C:$C,10),0),0)+IF(LEFT(AD1034,4)="True",IF(_xlfn.XLOOKUP("Dst_CIDR_17_22",'Scoring_Config'!$A:$A,'Scoring_Config'!$D:$D,"Yes")="Yes",_xlfn.XLOOKUP("Dst_CIDR_17_22",'Scoring_Config'!$A:$A,'Scoring_Config'!$C:$C,5),0),0)+IF(LEFT(AE1034,4)="True",IF(_xlfn.XLOOKUP("SrcZone_IsAny",'Scoring_Config'!$A:$A,'Scoring_Config'!$D:$D,"Yes")="Yes",_xlfn.XLOOKUP("SrcZone_IsAny",'Scoring_Config'!$A:$A,'Scoring_Config'!$C:$C,10),0),0)+IF(LEFT(AF1034,4)="True",IF(_xlfn.XLOOKUP("DstZone_IsAny",'Scoring_Config'!$A:$A,'Scoring_Config'!$D:$D,"Yes")="Yes",_xlfn.XLOOKUP("DstZone_IsAny",'Scoring_Config'!$A:$A,'Scoring_Config'!$C:$C,10),0),0)+IF(LEFT(AG1034,4)="True",IF(_xlfn.XLOOKUP("Service_Any_OR_RangeGt1000",'Scoring_Config'!$A:$A,'Scoring_Config'!$D:$D,"Yes")="Yes",_xlfn.XLOOKUP("Service_Any_OR_RangeGt1000",'Scoring_Config'!$A:$A,'Scoring_Config'!$C:$C,10),0),0)+IF(LEFT(AH1034,4)="True",IF(_xlfn.XLOOKUP("App_Any_OR_RangeGt1000",'Scoring_Config'!$A:$A,'Scoring_Config'!$D:$D,"Yes")="Yes",_xlfn.XLOOKUP("App_Any_OR_RangeGt1000",'Scoring_Config'!$A:$A,'Scoring_Config'!$C:$C,10),0),0)+IF(LEFT(AI1034,4)="True",IF(_xlfn.XLOOKUP("Service_Insecure_Match",'Scoring_Config'!$A:$A,'Scoring_Config'!$D:$D,"Yes")="Yes",_xlfn.XLOOKUP("Service_Insecure_Match",'Scoring_Config'!$A:$A,'Scoring_Config'!$C:$C,5),0),0)+IF(LEFT(AJ1034,4)="True",IF(_xlfn.XLOOKUP("Risky_Inbound",'Scoring_Config'!$A:$A,'Scoring_Config'!$D:$D,"Yes")="Yes",_xlfn.XLOOKUP("Risky_Inbound",'Scoring_Config'!$A:$A,'Scoring_Config'!$C:$C,50),0),0)+IF(LEFT(AK1034,4)="True",IF(_xlfn.XLOOKUP("Risky_Outbound",'Scoring_Config'!$A:$A,'Scoring_Config'!$D:$D,"Yes")="Yes",_xlfn.XLOOKUP("Risky_Outbound",'Scoring_Config'!$A:$A,'Scoring_Config'!$C:$C,25),0),0)+IF(LEFT(AZ1034,4)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1034,FIND(",",AL1034)+1,100)),0)+IF(LEFT(AM1034,4)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1034,FIND(",",AN1034)+1,100)),0)+IF(_xlfn.XLOOKUP("Profile_Scoring",'Scoring_Config'!$A:$A,'Scoring_Config'!$D:$D,"Yes")="Yes",VALUE(MID(AO1034,FIND(",",AO1034)+1,100)),0)+IF(_xlfn.XLOOKUP("Options_Scoring",'Scoring_Config'!$A:$A,'Scoring_Config'!$D:$D,"Yes")="Yes",VALUE(MID(AP1034,FIND(",",AP1034)+1,100)),0)))</f>
        <v>0</v>
      </c>
      <c r="AZ1034" cm="1">
        <f t="array" ref="AZ1034">IF(FALSE,"True," &amp; IF(_xlfn.XLOOKUP("Migrate_Insecure",'Scoring_Config'!$A:$A,'Scoring_Config'!$D:$D,"Yes")="Yes",_xlfn.XLOOKUP("Migrate_Insecure",'Scoring_Config'!$A:$A,'Scoring_Config'!$C:$C,10),0),"False,0")</f>
        <v>0</v>
      </c>
    </row>
    <row r="1035" spans="1:52">
      <c r="A1035" t="s">
        <v>1979</v>
      </c>
      <c r="B1035" t="s">
        <v>3007</v>
      </c>
      <c r="C1035" t="s">
        <v>3542</v>
      </c>
      <c r="D1035" t="s">
        <v>3545</v>
      </c>
      <c r="E1035" t="s">
        <v>3563</v>
      </c>
      <c r="F1035" t="s">
        <v>3637</v>
      </c>
      <c r="G1035" t="s">
        <v>202</v>
      </c>
      <c r="H1035" t="s">
        <v>4060</v>
      </c>
      <c r="I1035" t="s">
        <v>4244</v>
      </c>
      <c r="J1035" t="s">
        <v>905</v>
      </c>
      <c r="K1035" t="s">
        <v>1908</v>
      </c>
      <c r="L1035" t="s">
        <v>1327</v>
      </c>
      <c r="M1035" t="s">
        <v>1974</v>
      </c>
      <c r="N1035" t="s">
        <v>4315</v>
      </c>
      <c r="O1035" t="s">
        <v>4319</v>
      </c>
      <c r="P1035" t="s">
        <v>4321</v>
      </c>
      <c r="Q1035" t="s">
        <v>5032</v>
      </c>
      <c r="R1035" t="s">
        <v>5439</v>
      </c>
      <c r="S1035" t="s">
        <v>4324</v>
      </c>
      <c r="T1035" t="s">
        <v>5792</v>
      </c>
      <c r="U1035" t="s">
        <v>6445</v>
      </c>
      <c r="Y1035" cm="1">
        <f t="array" ref="Y1035">IF(FALSE,"True," &amp; IF(_xlfn.XLOOKUP("Src_IsAny",'Scoring_Config'!$A:$A,'Scoring_Config'!$D:$D,"Yes")="Yes",_xlfn.XLOOKUP("Src_IsAny",'Scoring_Config'!$A:$A,'Scoring_Config'!$C:$C,10),0),"False,0")</f>
        <v>0</v>
      </c>
      <c r="Z1035" cm="1">
        <f t="array" ref="Z1035">IF(FALSE,"True," &amp; IF(_xlfn.XLOOKUP("Src_CIDR_Le_16",'Scoring_Config'!$A:$A,'Scoring_Config'!$D:$D,"Yes")="Yes",_xlfn.XLOOKUP("Src_CIDR_Le_16",'Scoring_Config'!$A:$A,'Scoring_Config'!$C:$C,10),0),"False,0")</f>
        <v>0</v>
      </c>
      <c r="AA1035" cm="1">
        <f t="array" ref="AA1035">IF(TRUE,"True," &amp; IF(_xlfn.XLOOKUP("Src_CIDR_17_22",'Scoring_Config'!$A:$A,'Scoring_Config'!$D:$D,"Yes")="Yes",_xlfn.XLOOKUP("Src_CIDR_17_22",'Scoring_Config'!$A:$A,'Scoring_Config'!$C:$C,5),0),"False,0")</f>
        <v>0</v>
      </c>
      <c r="AB1035" cm="1">
        <f t="array" ref="AB1035">IF(FALSE,"True," &amp; IF(_xlfn.XLOOKUP("Dst_IsAny",'Scoring_Config'!$A:$A,'Scoring_Config'!$D:$D,"Yes")="Yes",_xlfn.XLOOKUP("Dst_IsAny",'Scoring_Config'!$A:$A,'Scoring_Config'!$C:$C,10),0),"False,0")</f>
        <v>0</v>
      </c>
      <c r="AC1035" cm="1">
        <f t="array" ref="AC1035">IF(TRUE,"True," &amp; IF(_xlfn.XLOOKUP("Dst_CIDR_Le_16",'Scoring_Config'!$A:$A,'Scoring_Config'!$D:$D,"Yes")="Yes",_xlfn.XLOOKUP("Dst_CIDR_Le_16",'Scoring_Config'!$A:$A,'Scoring_Config'!$C:$C,10),0),"False,0")</f>
        <v>0</v>
      </c>
      <c r="AD1035" cm="1">
        <f t="array" ref="AD1035">IF(FALSE,"True," &amp; IF(_xlfn.XLOOKUP("Dst_CIDR_17_22",'Scoring_Config'!$A:$A,'Scoring_Config'!$D:$D,"Yes")="Yes",_xlfn.XLOOKUP("Dst_CIDR_17_22",'Scoring_Config'!$A:$A,'Scoring_Config'!$C:$C,5),0),"False,0")</f>
        <v>0</v>
      </c>
      <c r="AE1035" cm="1">
        <f t="array" ref="AE1035">IF(FALSE,"True," &amp; IF(_xlfn.XLOOKUP("SrcZone_IsAny",'Scoring_Config'!$A:$A,'Scoring_Config'!$D:$D,"Yes")="Yes",_xlfn.XLOOKUP("SrcZone_IsAny",'Scoring_Config'!$A:$A,'Scoring_Config'!$C:$C,10),0),"False,0")</f>
        <v>0</v>
      </c>
      <c r="AF1035" cm="1">
        <f t="array" ref="AF1035">IF(FALSE,"True," &amp; IF(_xlfn.XLOOKUP("DstZone_IsAny",'Scoring_Config'!$A:$A,'Scoring_Config'!$D:$D,"Yes")="Yes",_xlfn.XLOOKUP("DstZone_IsAny",'Scoring_Config'!$A:$A,'Scoring_Config'!$C:$C,10),0),"False,0")</f>
        <v>0</v>
      </c>
      <c r="AG1035" cm="1">
        <f t="array" ref="AG103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35" cm="1">
        <f t="array" ref="AH1035">IF(FALSE,"True," &amp; IF(_xlfn.XLOOKUP("App_Any_OR_RangeGt1000",'Scoring_Config'!$A:$A,'Scoring_Config'!$D:$D,"Yes")="Yes",_xlfn.XLOOKUP("App_Any_OR_RangeGt1000",'Scoring_Config'!$A:$A,'Scoring_Config'!$C:$C,10),0),"False,0")</f>
        <v>0</v>
      </c>
      <c r="AI1035" cm="1">
        <f t="array" ref="AI1035">IF(FALSE,"True," &amp; IF(_xlfn.XLOOKUP("Service_Insecure_Match",'Scoring_Config'!$A:$A,'Scoring_Config'!$D:$D,"Yes")="Yes",_xlfn.XLOOKUP("Service_Insecure_Match",'Scoring_Config'!$A:$A,'Scoring_Config'!$C:$C,5),0),"False,0")</f>
        <v>0</v>
      </c>
      <c r="AJ1035" cm="1">
        <f t="array" ref="AJ1035">IF(FALSE,"True," &amp; IF(_xlfn.XLOOKUP("Risky_Inbound",'Scoring_Config'!$A:$A,'Scoring_Config'!$D:$D,"Yes")="Yes",_xlfn.XLOOKUP("Risky_Inbound",'Scoring_Config'!$A:$A,'Scoring_Config'!$C:$C,50),0),"False,0")</f>
        <v>0</v>
      </c>
      <c r="AK1035" cm="1">
        <f t="array" ref="AK1035">IF(FALSE,"True," &amp; IF(_xlfn.XLOOKUP("Risky_Outbound",'Scoring_Config'!$A:$A,'Scoring_Config'!$D:$D,"Yes")="Yes",_xlfn.XLOOKUP("Risky_Outbound",'Scoring_Config'!$A:$A,'Scoring_Config'!$C:$C,25),0),"False,0")</f>
        <v>0</v>
      </c>
      <c r="AL1035" t="s">
        <v>6700</v>
      </c>
      <c r="AM1035" cm="1">
        <f t="array" ref="AM103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35" t="s">
        <v>6702</v>
      </c>
      <c r="AO1035" t="s">
        <v>6697</v>
      </c>
      <c r="AP1035" t="s">
        <v>6697</v>
      </c>
      <c r="AQ1035" cm="1">
        <f t="array" ref="AQ1035">IF(FALSE,"True," &amp; IF(_xlfn.XLOOKUP("Service_IsAny",'Scoring_Config'!$A:$A,'Scoring_Config'!$D:$D,"Yes")="Yes",_xlfn.XLOOKUP("Service_IsAny",'Scoring_Config'!$A:$A,'Scoring_Config'!$C:$C,0),0),"False,0")</f>
        <v>0</v>
      </c>
      <c r="AR1035">
        <v>0</v>
      </c>
      <c r="AS1035" cm="1">
        <f t="array" ref="AS1035">IF(FALSE,"True," &amp; IF(_xlfn.XLOOKUP("Service_RangeGt1000",'Scoring_Config'!$A:$A,'Scoring_Config'!$D:$D,"Yes")="Yes",_xlfn.XLOOKUP("Service_RangeGt1000",'Scoring_Config'!$A:$A,'Scoring_Config'!$C:$C,0),0),"False,0")</f>
        <v>0</v>
      </c>
      <c r="AT1035" cm="1">
        <f t="array" ref="AT1035">IF(FALSE,"True," &amp; IF(_xlfn.XLOOKUP("App_IsAny",'Scoring_Config'!$A:$A,'Scoring_Config'!$D:$D,"Yes")="Yes",_xlfn.XLOOKUP("App_IsAny",'Scoring_Config'!$A:$A,'Scoring_Config'!$C:$C,0),0),"False,0")</f>
        <v>0</v>
      </c>
      <c r="AU1035">
        <v>114</v>
      </c>
      <c r="AV1035" cm="1">
        <f t="array" ref="AV1035">IF(FALSE,"True," &amp; IF(_xlfn.XLOOKUP("App_RangeGt1000",'Scoring_Config'!$A:$A,'Scoring_Config'!$D:$D,"Yes")="Yes",_xlfn.XLOOKUP("App_RangeGt1000",'Scoring_Config'!$A:$A,'Scoring_Config'!$C:$C,0),0),"False,0")</f>
        <v>0</v>
      </c>
      <c r="AW1035" cm="1">
        <f t="array" ref="AW1035">IF(FALSE,"True," &amp; IF(_xlfn.XLOOKUP("Action_IsDenyOrDrop",'Scoring_Config'!$A:$A,'Scoring_Config'!$D:$D,"Yes")="Yes",_xlfn.XLOOKUP("Action_IsDenyOrDrop",'Scoring_Config'!$A:$A,'Scoring_Config'!$C:$C,0),0),"False,0")</f>
        <v>0</v>
      </c>
      <c r="AX1035" cm="1">
        <f t="array" ref="AX1035">IF(LEFT(AW1035,4)="True",0,(IF(LEFT(Y1035,4)="True",IF(_xlfn.XLOOKUP("Src_IsAny",'Scoring_Config'!$A:$A,'Scoring_Config'!$D:$D,"Yes")="Yes",_xlfn.XLOOKUP("Src_IsAny",'Scoring_Config'!$A:$A,'Scoring_Config'!$C:$C,10),0),0)+IF(LEFT(Z1035,4)="True",IF(_xlfn.XLOOKUP("Src_CIDR_Le_16",'Scoring_Config'!$A:$A,'Scoring_Config'!$D:$D,"Yes")="Yes",_xlfn.XLOOKUP("Src_CIDR_Le_16",'Scoring_Config'!$A:$A,'Scoring_Config'!$C:$C,10),0),0)+IF(LEFT(AA1035,4)="True",IF(_xlfn.XLOOKUP("Src_CIDR_17_22",'Scoring_Config'!$A:$A,'Scoring_Config'!$D:$D,"Yes")="Yes",_xlfn.XLOOKUP("Src_CIDR_17_22",'Scoring_Config'!$A:$A,'Scoring_Config'!$C:$C,5),0),0)+IF(LEFT(AB1035,4)="True",IF(_xlfn.XLOOKUP("Dst_IsAny",'Scoring_Config'!$A:$A,'Scoring_Config'!$D:$D,"Yes")="Yes",_xlfn.XLOOKUP("Dst_IsAny",'Scoring_Config'!$A:$A,'Scoring_Config'!$C:$C,10),0),0)+IF(LEFT(AC1035,4)="True",IF(_xlfn.XLOOKUP("Dst_CIDR_Le_16",'Scoring_Config'!$A:$A,'Scoring_Config'!$D:$D,"Yes")="Yes",_xlfn.XLOOKUP("Dst_CIDR_Le_16",'Scoring_Config'!$A:$A,'Scoring_Config'!$C:$C,10),0),0)+IF(LEFT(AD1035,4)="True",IF(_xlfn.XLOOKUP("Dst_CIDR_17_22",'Scoring_Config'!$A:$A,'Scoring_Config'!$D:$D,"Yes")="Yes",_xlfn.XLOOKUP("Dst_CIDR_17_22",'Scoring_Config'!$A:$A,'Scoring_Config'!$C:$C,5),0),0)+IF(LEFT(AE1035,4)="True",IF(_xlfn.XLOOKUP("SrcZone_IsAny",'Scoring_Config'!$A:$A,'Scoring_Config'!$D:$D,"Yes")="Yes",_xlfn.XLOOKUP("SrcZone_IsAny",'Scoring_Config'!$A:$A,'Scoring_Config'!$C:$C,10),0),0)+IF(LEFT(AF1035,4)="True",IF(_xlfn.XLOOKUP("DstZone_IsAny",'Scoring_Config'!$A:$A,'Scoring_Config'!$D:$D,"Yes")="Yes",_xlfn.XLOOKUP("DstZone_IsAny",'Scoring_Config'!$A:$A,'Scoring_Config'!$C:$C,10),0),0)+IF(LEFT(AG1035,4)="True",IF(_xlfn.XLOOKUP("Service_Any_OR_RangeGt1000",'Scoring_Config'!$A:$A,'Scoring_Config'!$D:$D,"Yes")="Yes",_xlfn.XLOOKUP("Service_Any_OR_RangeGt1000",'Scoring_Config'!$A:$A,'Scoring_Config'!$C:$C,10),0),0)+IF(LEFT(AH1035,4)="True",IF(_xlfn.XLOOKUP("App_Any_OR_RangeGt1000",'Scoring_Config'!$A:$A,'Scoring_Config'!$D:$D,"Yes")="Yes",_xlfn.XLOOKUP("App_Any_OR_RangeGt1000",'Scoring_Config'!$A:$A,'Scoring_Config'!$C:$C,10),0),0)+IF(LEFT(AI1035,4)="True",IF(_xlfn.XLOOKUP("Service_Insecure_Match",'Scoring_Config'!$A:$A,'Scoring_Config'!$D:$D,"Yes")="Yes",_xlfn.XLOOKUP("Service_Insecure_Match",'Scoring_Config'!$A:$A,'Scoring_Config'!$C:$C,5),0),0)+IF(LEFT(AJ1035,4)="True",IF(_xlfn.XLOOKUP("Risky_Inbound",'Scoring_Config'!$A:$A,'Scoring_Config'!$D:$D,"Yes")="Yes",_xlfn.XLOOKUP("Risky_Inbound",'Scoring_Config'!$A:$A,'Scoring_Config'!$C:$C,50),0),0)+IF(LEFT(AK1035,4)="True",IF(_xlfn.XLOOKUP("Risky_Outbound",'Scoring_Config'!$A:$A,'Scoring_Config'!$D:$D,"Yes")="Yes",_xlfn.XLOOKUP("Risky_Outbound",'Scoring_Config'!$A:$A,'Scoring_Config'!$C:$C,25),0),0)+IF(LEFT(AZ1035,4)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1035,FIND(",",AL1035)+1,100)),0)+IF(LEFT(AM1035,4)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1035,FIND(",",AN1035)+1,100)),0)+IF(_xlfn.XLOOKUP("Profile_Scoring",'Scoring_Config'!$A:$A,'Scoring_Config'!$D:$D,"Yes")="Yes",VALUE(MID(AO1035,FIND(",",AO1035)+1,100)),0)+IF(_xlfn.XLOOKUP("Options_Scoring",'Scoring_Config'!$A:$A,'Scoring_Config'!$D:$D,"Yes")="Yes",VALUE(MID(AP1035,FIND(",",AP1035)+1,100)),0)))</f>
        <v>0</v>
      </c>
      <c r="AZ1035" cm="1">
        <f t="array" ref="AZ1035">IF(FALSE,"True," &amp; IF(_xlfn.XLOOKUP("Migrate_Insecure",'Scoring_Config'!$A:$A,'Scoring_Config'!$D:$D,"Yes")="Yes",_xlfn.XLOOKUP("Migrate_Insecure",'Scoring_Config'!$A:$A,'Scoring_Config'!$C:$C,10),0),"False,0")</f>
        <v>0</v>
      </c>
    </row>
    <row r="1036" spans="1:52">
      <c r="A1036" t="s">
        <v>1979</v>
      </c>
      <c r="B1036" t="s">
        <v>3008</v>
      </c>
      <c r="C1036" t="s">
        <v>3542</v>
      </c>
      <c r="D1036" t="s">
        <v>3545</v>
      </c>
      <c r="E1036" t="s">
        <v>3563</v>
      </c>
      <c r="F1036" t="s">
        <v>3637</v>
      </c>
      <c r="G1036" t="s">
        <v>202</v>
      </c>
      <c r="H1036" t="s">
        <v>4060</v>
      </c>
      <c r="I1036" t="s">
        <v>4244</v>
      </c>
      <c r="J1036" t="s">
        <v>905</v>
      </c>
      <c r="K1036" t="s">
        <v>1909</v>
      </c>
      <c r="L1036" t="s">
        <v>1327</v>
      </c>
      <c r="M1036" t="s">
        <v>1974</v>
      </c>
      <c r="N1036" t="s">
        <v>4315</v>
      </c>
      <c r="O1036" t="s">
        <v>4319</v>
      </c>
      <c r="P1036" t="s">
        <v>4323</v>
      </c>
      <c r="Q1036" t="s">
        <v>5032</v>
      </c>
      <c r="R1036" t="s">
        <v>5439</v>
      </c>
      <c r="S1036" t="s">
        <v>4324</v>
      </c>
      <c r="T1036" t="s">
        <v>5792</v>
      </c>
      <c r="U1036" t="s">
        <v>6463</v>
      </c>
      <c r="Y1036" cm="1">
        <f t="array" ref="Y1036">IF(FALSE,"True," &amp; IF(_xlfn.XLOOKUP("Src_IsAny",'Scoring_Config'!$A:$A,'Scoring_Config'!$D:$D,"Yes")="Yes",_xlfn.XLOOKUP("Src_IsAny",'Scoring_Config'!$A:$A,'Scoring_Config'!$C:$C,10),0),"False,0")</f>
        <v>0</v>
      </c>
      <c r="Z1036" cm="1">
        <f t="array" ref="Z1036">IF(FALSE,"True," &amp; IF(_xlfn.XLOOKUP("Src_CIDR_Le_16",'Scoring_Config'!$A:$A,'Scoring_Config'!$D:$D,"Yes")="Yes",_xlfn.XLOOKUP("Src_CIDR_Le_16",'Scoring_Config'!$A:$A,'Scoring_Config'!$C:$C,10),0),"False,0")</f>
        <v>0</v>
      </c>
      <c r="AA1036" cm="1">
        <f t="array" ref="AA1036">IF(TRUE,"True," &amp; IF(_xlfn.XLOOKUP("Src_CIDR_17_22",'Scoring_Config'!$A:$A,'Scoring_Config'!$D:$D,"Yes")="Yes",_xlfn.XLOOKUP("Src_CIDR_17_22",'Scoring_Config'!$A:$A,'Scoring_Config'!$C:$C,5),0),"False,0")</f>
        <v>0</v>
      </c>
      <c r="AB1036" cm="1">
        <f t="array" ref="AB1036">IF(FALSE,"True," &amp; IF(_xlfn.XLOOKUP("Dst_IsAny",'Scoring_Config'!$A:$A,'Scoring_Config'!$D:$D,"Yes")="Yes",_xlfn.XLOOKUP("Dst_IsAny",'Scoring_Config'!$A:$A,'Scoring_Config'!$C:$C,10),0),"False,0")</f>
        <v>0</v>
      </c>
      <c r="AC1036" cm="1">
        <f t="array" ref="AC1036">IF(TRUE,"True," &amp; IF(_xlfn.XLOOKUP("Dst_CIDR_Le_16",'Scoring_Config'!$A:$A,'Scoring_Config'!$D:$D,"Yes")="Yes",_xlfn.XLOOKUP("Dst_CIDR_Le_16",'Scoring_Config'!$A:$A,'Scoring_Config'!$C:$C,10),0),"False,0")</f>
        <v>0</v>
      </c>
      <c r="AD1036" cm="1">
        <f t="array" ref="AD1036">IF(FALSE,"True," &amp; IF(_xlfn.XLOOKUP("Dst_CIDR_17_22",'Scoring_Config'!$A:$A,'Scoring_Config'!$D:$D,"Yes")="Yes",_xlfn.XLOOKUP("Dst_CIDR_17_22",'Scoring_Config'!$A:$A,'Scoring_Config'!$C:$C,5),0),"False,0")</f>
        <v>0</v>
      </c>
      <c r="AE1036" cm="1">
        <f t="array" ref="AE1036">IF(FALSE,"True," &amp; IF(_xlfn.XLOOKUP("SrcZone_IsAny",'Scoring_Config'!$A:$A,'Scoring_Config'!$D:$D,"Yes")="Yes",_xlfn.XLOOKUP("SrcZone_IsAny",'Scoring_Config'!$A:$A,'Scoring_Config'!$C:$C,10),0),"False,0")</f>
        <v>0</v>
      </c>
      <c r="AF1036" cm="1">
        <f t="array" ref="AF1036">IF(FALSE,"True," &amp; IF(_xlfn.XLOOKUP("DstZone_IsAny",'Scoring_Config'!$A:$A,'Scoring_Config'!$D:$D,"Yes")="Yes",_xlfn.XLOOKUP("DstZone_IsAny",'Scoring_Config'!$A:$A,'Scoring_Config'!$C:$C,10),0),"False,0")</f>
        <v>0</v>
      </c>
      <c r="AG1036" cm="1">
        <f t="array" ref="AG103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36" cm="1">
        <f t="array" ref="AH1036">IF(FALSE,"True," &amp; IF(_xlfn.XLOOKUP("App_Any_OR_RangeGt1000",'Scoring_Config'!$A:$A,'Scoring_Config'!$D:$D,"Yes")="Yes",_xlfn.XLOOKUP("App_Any_OR_RangeGt1000",'Scoring_Config'!$A:$A,'Scoring_Config'!$C:$C,10),0),"False,0")</f>
        <v>0</v>
      </c>
      <c r="AI1036" cm="1">
        <f t="array" ref="AI1036">IF(FALSE,"True," &amp; IF(_xlfn.XLOOKUP("Service_Insecure_Match",'Scoring_Config'!$A:$A,'Scoring_Config'!$D:$D,"Yes")="Yes",_xlfn.XLOOKUP("Service_Insecure_Match",'Scoring_Config'!$A:$A,'Scoring_Config'!$C:$C,5),0),"False,0")</f>
        <v>0</v>
      </c>
      <c r="AJ1036" cm="1">
        <f t="array" ref="AJ1036">IF(FALSE,"True," &amp; IF(_xlfn.XLOOKUP("Risky_Inbound",'Scoring_Config'!$A:$A,'Scoring_Config'!$D:$D,"Yes")="Yes",_xlfn.XLOOKUP("Risky_Inbound",'Scoring_Config'!$A:$A,'Scoring_Config'!$C:$C,50),0),"False,0")</f>
        <v>0</v>
      </c>
      <c r="AK1036" cm="1">
        <f t="array" ref="AK1036">IF(FALSE,"True," &amp; IF(_xlfn.XLOOKUP("Risky_Outbound",'Scoring_Config'!$A:$A,'Scoring_Config'!$D:$D,"Yes")="Yes",_xlfn.XLOOKUP("Risky_Outbound",'Scoring_Config'!$A:$A,'Scoring_Config'!$C:$C,25),0),"False,0")</f>
        <v>0</v>
      </c>
      <c r="AL1036" t="s">
        <v>6699</v>
      </c>
      <c r="AM1036" cm="1">
        <f t="array" ref="AM103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36" t="s">
        <v>6702</v>
      </c>
      <c r="AO1036" t="s">
        <v>6697</v>
      </c>
      <c r="AP1036" t="s">
        <v>6697</v>
      </c>
      <c r="AQ1036" cm="1">
        <f t="array" ref="AQ1036">IF(FALSE,"True," &amp; IF(_xlfn.XLOOKUP("Service_IsAny",'Scoring_Config'!$A:$A,'Scoring_Config'!$D:$D,"Yes")="Yes",_xlfn.XLOOKUP("Service_IsAny",'Scoring_Config'!$A:$A,'Scoring_Config'!$C:$C,0),0),"False,0")</f>
        <v>0</v>
      </c>
      <c r="AR1036">
        <v>0</v>
      </c>
      <c r="AS1036" cm="1">
        <f t="array" ref="AS1036">IF(FALSE,"True," &amp; IF(_xlfn.XLOOKUP("Service_RangeGt1000",'Scoring_Config'!$A:$A,'Scoring_Config'!$D:$D,"Yes")="Yes",_xlfn.XLOOKUP("Service_RangeGt1000",'Scoring_Config'!$A:$A,'Scoring_Config'!$C:$C,0),0),"False,0")</f>
        <v>0</v>
      </c>
      <c r="AT1036" cm="1">
        <f t="array" ref="AT1036">IF(FALSE,"True," &amp; IF(_xlfn.XLOOKUP("App_IsAny",'Scoring_Config'!$A:$A,'Scoring_Config'!$D:$D,"Yes")="Yes",_xlfn.XLOOKUP("App_IsAny",'Scoring_Config'!$A:$A,'Scoring_Config'!$C:$C,0),0),"False,0")</f>
        <v>0</v>
      </c>
      <c r="AU1036">
        <v>101</v>
      </c>
      <c r="AV1036" cm="1">
        <f t="array" ref="AV1036">IF(FALSE,"True," &amp; IF(_xlfn.XLOOKUP("App_RangeGt1000",'Scoring_Config'!$A:$A,'Scoring_Config'!$D:$D,"Yes")="Yes",_xlfn.XLOOKUP("App_RangeGt1000",'Scoring_Config'!$A:$A,'Scoring_Config'!$C:$C,0),0),"False,0")</f>
        <v>0</v>
      </c>
      <c r="AW1036" cm="1">
        <f t="array" ref="AW1036">IF(FALSE,"True," &amp; IF(_xlfn.XLOOKUP("Action_IsDenyOrDrop",'Scoring_Config'!$A:$A,'Scoring_Config'!$D:$D,"Yes")="Yes",_xlfn.XLOOKUP("Action_IsDenyOrDrop",'Scoring_Config'!$A:$A,'Scoring_Config'!$C:$C,0),0),"False,0")</f>
        <v>0</v>
      </c>
      <c r="AX1036" cm="1">
        <f t="array" ref="AX1036">IF(LEFT(AW1036,4)="True",0,(IF(LEFT(Y1036,4)="True",IF(_xlfn.XLOOKUP("Src_IsAny",'Scoring_Config'!$A:$A,'Scoring_Config'!$D:$D,"Yes")="Yes",_xlfn.XLOOKUP("Src_IsAny",'Scoring_Config'!$A:$A,'Scoring_Config'!$C:$C,10),0),0)+IF(LEFT(Z1036,4)="True",IF(_xlfn.XLOOKUP("Src_CIDR_Le_16",'Scoring_Config'!$A:$A,'Scoring_Config'!$D:$D,"Yes")="Yes",_xlfn.XLOOKUP("Src_CIDR_Le_16",'Scoring_Config'!$A:$A,'Scoring_Config'!$C:$C,10),0),0)+IF(LEFT(AA1036,4)="True",IF(_xlfn.XLOOKUP("Src_CIDR_17_22",'Scoring_Config'!$A:$A,'Scoring_Config'!$D:$D,"Yes")="Yes",_xlfn.XLOOKUP("Src_CIDR_17_22",'Scoring_Config'!$A:$A,'Scoring_Config'!$C:$C,5),0),0)+IF(LEFT(AB1036,4)="True",IF(_xlfn.XLOOKUP("Dst_IsAny",'Scoring_Config'!$A:$A,'Scoring_Config'!$D:$D,"Yes")="Yes",_xlfn.XLOOKUP("Dst_IsAny",'Scoring_Config'!$A:$A,'Scoring_Config'!$C:$C,10),0),0)+IF(LEFT(AC1036,4)="True",IF(_xlfn.XLOOKUP("Dst_CIDR_Le_16",'Scoring_Config'!$A:$A,'Scoring_Config'!$D:$D,"Yes")="Yes",_xlfn.XLOOKUP("Dst_CIDR_Le_16",'Scoring_Config'!$A:$A,'Scoring_Config'!$C:$C,10),0),0)+IF(LEFT(AD1036,4)="True",IF(_xlfn.XLOOKUP("Dst_CIDR_17_22",'Scoring_Config'!$A:$A,'Scoring_Config'!$D:$D,"Yes")="Yes",_xlfn.XLOOKUP("Dst_CIDR_17_22",'Scoring_Config'!$A:$A,'Scoring_Config'!$C:$C,5),0),0)+IF(LEFT(AE1036,4)="True",IF(_xlfn.XLOOKUP("SrcZone_IsAny",'Scoring_Config'!$A:$A,'Scoring_Config'!$D:$D,"Yes")="Yes",_xlfn.XLOOKUP("SrcZone_IsAny",'Scoring_Config'!$A:$A,'Scoring_Config'!$C:$C,10),0),0)+IF(LEFT(AF1036,4)="True",IF(_xlfn.XLOOKUP("DstZone_IsAny",'Scoring_Config'!$A:$A,'Scoring_Config'!$D:$D,"Yes")="Yes",_xlfn.XLOOKUP("DstZone_IsAny",'Scoring_Config'!$A:$A,'Scoring_Config'!$C:$C,10),0),0)+IF(LEFT(AG1036,4)="True",IF(_xlfn.XLOOKUP("Service_Any_OR_RangeGt1000",'Scoring_Config'!$A:$A,'Scoring_Config'!$D:$D,"Yes")="Yes",_xlfn.XLOOKUP("Service_Any_OR_RangeGt1000",'Scoring_Config'!$A:$A,'Scoring_Config'!$C:$C,10),0),0)+IF(LEFT(AH1036,4)="True",IF(_xlfn.XLOOKUP("App_Any_OR_RangeGt1000",'Scoring_Config'!$A:$A,'Scoring_Config'!$D:$D,"Yes")="Yes",_xlfn.XLOOKUP("App_Any_OR_RangeGt1000",'Scoring_Config'!$A:$A,'Scoring_Config'!$C:$C,10),0),0)+IF(LEFT(AI1036,4)="True",IF(_xlfn.XLOOKUP("Service_Insecure_Match",'Scoring_Config'!$A:$A,'Scoring_Config'!$D:$D,"Yes")="Yes",_xlfn.XLOOKUP("Service_Insecure_Match",'Scoring_Config'!$A:$A,'Scoring_Config'!$C:$C,5),0),0)+IF(LEFT(AJ1036,4)="True",IF(_xlfn.XLOOKUP("Risky_Inbound",'Scoring_Config'!$A:$A,'Scoring_Config'!$D:$D,"Yes")="Yes",_xlfn.XLOOKUP("Risky_Inbound",'Scoring_Config'!$A:$A,'Scoring_Config'!$C:$C,50),0),0)+IF(LEFT(AK1036,4)="True",IF(_xlfn.XLOOKUP("Risky_Outbound",'Scoring_Config'!$A:$A,'Scoring_Config'!$D:$D,"Yes")="Yes",_xlfn.XLOOKUP("Risky_Outbound",'Scoring_Config'!$A:$A,'Scoring_Config'!$C:$C,25),0),0)+IF(LEFT(AZ1036,4)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1036,FIND(",",AL1036)+1,100)),0)+IF(LEFT(AM1036,4)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1036,FIND(",",AN1036)+1,100)),0)+IF(_xlfn.XLOOKUP("Profile_Scoring",'Scoring_Config'!$A:$A,'Scoring_Config'!$D:$D,"Yes")="Yes",VALUE(MID(AO1036,FIND(",",AO1036)+1,100)),0)+IF(_xlfn.XLOOKUP("Options_Scoring",'Scoring_Config'!$A:$A,'Scoring_Config'!$D:$D,"Yes")="Yes",VALUE(MID(AP1036,FIND(",",AP1036)+1,100)),0)))</f>
        <v>0</v>
      </c>
      <c r="AZ1036" cm="1">
        <f t="array" ref="AZ1036">IF(FALSE,"True," &amp; IF(_xlfn.XLOOKUP("Migrate_Insecure",'Scoring_Config'!$A:$A,'Scoring_Config'!$D:$D,"Yes")="Yes",_xlfn.XLOOKUP("Migrate_Insecure",'Scoring_Config'!$A:$A,'Scoring_Config'!$C:$C,10),0),"False,0")</f>
        <v>0</v>
      </c>
    </row>
    <row r="1037" spans="1:52">
      <c r="A1037" t="s">
        <v>1979</v>
      </c>
      <c r="B1037" t="s">
        <v>3009</v>
      </c>
      <c r="C1037" t="s">
        <v>3542</v>
      </c>
      <c r="D1037" t="s">
        <v>3546</v>
      </c>
      <c r="E1037" t="s">
        <v>3562</v>
      </c>
      <c r="F1037" t="s">
        <v>3932</v>
      </c>
      <c r="G1037" t="s">
        <v>568</v>
      </c>
      <c r="H1037" t="s">
        <v>4074</v>
      </c>
      <c r="I1037" t="s">
        <v>4248</v>
      </c>
      <c r="J1037" t="s">
        <v>1143</v>
      </c>
      <c r="K1037" t="s">
        <v>193</v>
      </c>
      <c r="L1037" t="s">
        <v>1536</v>
      </c>
      <c r="M1037" t="s">
        <v>1973</v>
      </c>
      <c r="N1037" t="s">
        <v>4315</v>
      </c>
      <c r="O1037" t="s">
        <v>4319</v>
      </c>
      <c r="P1037" t="s">
        <v>4324</v>
      </c>
      <c r="Q1037" t="s">
        <v>5055</v>
      </c>
      <c r="R1037" t="s">
        <v>5439</v>
      </c>
      <c r="S1037" t="s">
        <v>4324</v>
      </c>
      <c r="T1037" t="s">
        <v>5814</v>
      </c>
      <c r="U1037" t="s">
        <v>5780</v>
      </c>
      <c r="Y1037" cm="1">
        <f t="array" ref="Y1037">IF(FALSE,"True," &amp; IF(_xlfn.XLOOKUP("Src_IsAny",'Scoring_Config'!$A:$A,'Scoring_Config'!$D:$D,"Yes")="Yes",_xlfn.XLOOKUP("Src_IsAny",'Scoring_Config'!$A:$A,'Scoring_Config'!$C:$C,10),0),"False,0")</f>
        <v>0</v>
      </c>
      <c r="Z1037" cm="1">
        <f t="array" ref="Z1037">IF(FALSE,"True," &amp; IF(_xlfn.XLOOKUP("Src_CIDR_Le_16",'Scoring_Config'!$A:$A,'Scoring_Config'!$D:$D,"Yes")="Yes",_xlfn.XLOOKUP("Src_CIDR_Le_16",'Scoring_Config'!$A:$A,'Scoring_Config'!$C:$C,10),0),"False,0")</f>
        <v>0</v>
      </c>
      <c r="AA1037" cm="1">
        <f t="array" ref="AA1037">IF(FALSE,"True," &amp; IF(_xlfn.XLOOKUP("Src_CIDR_17_22",'Scoring_Config'!$A:$A,'Scoring_Config'!$D:$D,"Yes")="Yes",_xlfn.XLOOKUP("Src_CIDR_17_22",'Scoring_Config'!$A:$A,'Scoring_Config'!$C:$C,5),0),"False,0")</f>
        <v>0</v>
      </c>
      <c r="AB1037" cm="1">
        <f t="array" ref="AB1037">IF(FALSE,"True," &amp; IF(_xlfn.XLOOKUP("Dst_IsAny",'Scoring_Config'!$A:$A,'Scoring_Config'!$D:$D,"Yes")="Yes",_xlfn.XLOOKUP("Dst_IsAny",'Scoring_Config'!$A:$A,'Scoring_Config'!$C:$C,10),0),"False,0")</f>
        <v>0</v>
      </c>
      <c r="AC1037" cm="1">
        <f t="array" ref="AC1037">IF(FALSE,"True," &amp; IF(_xlfn.XLOOKUP("Dst_CIDR_Le_16",'Scoring_Config'!$A:$A,'Scoring_Config'!$D:$D,"Yes")="Yes",_xlfn.XLOOKUP("Dst_CIDR_Le_16",'Scoring_Config'!$A:$A,'Scoring_Config'!$C:$C,10),0),"False,0")</f>
        <v>0</v>
      </c>
      <c r="AD1037" cm="1">
        <f t="array" ref="AD1037">IF(FALSE,"True," &amp; IF(_xlfn.XLOOKUP("Dst_CIDR_17_22",'Scoring_Config'!$A:$A,'Scoring_Config'!$D:$D,"Yes")="Yes",_xlfn.XLOOKUP("Dst_CIDR_17_22",'Scoring_Config'!$A:$A,'Scoring_Config'!$C:$C,5),0),"False,0")</f>
        <v>0</v>
      </c>
      <c r="AE1037" cm="1">
        <f t="array" ref="AE1037">IF(FALSE,"True," &amp; IF(_xlfn.XLOOKUP("SrcZone_IsAny",'Scoring_Config'!$A:$A,'Scoring_Config'!$D:$D,"Yes")="Yes",_xlfn.XLOOKUP("SrcZone_IsAny",'Scoring_Config'!$A:$A,'Scoring_Config'!$C:$C,10),0),"False,0")</f>
        <v>0</v>
      </c>
      <c r="AF1037" cm="1">
        <f t="array" ref="AF1037">IF(FALSE,"True," &amp; IF(_xlfn.XLOOKUP("DstZone_IsAny",'Scoring_Config'!$A:$A,'Scoring_Config'!$D:$D,"Yes")="Yes",_xlfn.XLOOKUP("DstZone_IsAny",'Scoring_Config'!$A:$A,'Scoring_Config'!$C:$C,10),0),"False,0")</f>
        <v>0</v>
      </c>
      <c r="AG1037" cm="1">
        <f t="array" ref="AG103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37" cm="1">
        <f t="array" ref="AH1037">IF(FALSE,"True," &amp; IF(_xlfn.XLOOKUP("App_Any_OR_RangeGt1000",'Scoring_Config'!$A:$A,'Scoring_Config'!$D:$D,"Yes")="Yes",_xlfn.XLOOKUP("App_Any_OR_RangeGt1000",'Scoring_Config'!$A:$A,'Scoring_Config'!$C:$C,10),0),"False,0")</f>
        <v>0</v>
      </c>
      <c r="AI1037" cm="1">
        <f t="array" ref="AI1037">IF(FALSE,"True," &amp; IF(_xlfn.XLOOKUP("Service_Insecure_Match",'Scoring_Config'!$A:$A,'Scoring_Config'!$D:$D,"Yes")="Yes",_xlfn.XLOOKUP("Service_Insecure_Match",'Scoring_Config'!$A:$A,'Scoring_Config'!$C:$C,5),0),"False,0")</f>
        <v>0</v>
      </c>
      <c r="AJ1037" cm="1">
        <f t="array" ref="AJ1037">IF(FALSE,"True," &amp; IF(_xlfn.XLOOKUP("Risky_Inbound",'Scoring_Config'!$A:$A,'Scoring_Config'!$D:$D,"Yes")="Yes",_xlfn.XLOOKUP("Risky_Inbound",'Scoring_Config'!$A:$A,'Scoring_Config'!$C:$C,50),0),"False,0")</f>
        <v>0</v>
      </c>
      <c r="AK1037" cm="1">
        <f t="array" ref="AK1037">IF(FALSE,"True," &amp; IF(_xlfn.XLOOKUP("Risky_Outbound",'Scoring_Config'!$A:$A,'Scoring_Config'!$D:$D,"Yes")="Yes",_xlfn.XLOOKUP("Risky_Outbound",'Scoring_Config'!$A:$A,'Scoring_Config'!$C:$C,25),0),"False,0")</f>
        <v>0</v>
      </c>
      <c r="AL1037" t="s">
        <v>6699</v>
      </c>
      <c r="AM1037" cm="1">
        <f t="array" ref="AM103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37" t="s">
        <v>6697</v>
      </c>
      <c r="AO1037" t="s">
        <v>6697</v>
      </c>
      <c r="AP1037" t="s">
        <v>6697</v>
      </c>
      <c r="AQ1037" cm="1">
        <f t="array" ref="AQ1037">IF(FALSE,"True," &amp; IF(_xlfn.XLOOKUP("Service_IsAny",'Scoring_Config'!$A:$A,'Scoring_Config'!$D:$D,"Yes")="Yes",_xlfn.XLOOKUP("Service_IsAny",'Scoring_Config'!$A:$A,'Scoring_Config'!$C:$C,0),0),"False,0")</f>
        <v>0</v>
      </c>
      <c r="AR1037">
        <v>0</v>
      </c>
      <c r="AS1037" cm="1">
        <f t="array" ref="AS1037">IF(FALSE,"True," &amp; IF(_xlfn.XLOOKUP("Service_RangeGt1000",'Scoring_Config'!$A:$A,'Scoring_Config'!$D:$D,"Yes")="Yes",_xlfn.XLOOKUP("Service_RangeGt1000",'Scoring_Config'!$A:$A,'Scoring_Config'!$C:$C,0),0),"False,0")</f>
        <v>0</v>
      </c>
      <c r="AT1037" cm="1">
        <f t="array" ref="AT1037">IF(FALSE,"True," &amp; IF(_xlfn.XLOOKUP("App_IsAny",'Scoring_Config'!$A:$A,'Scoring_Config'!$D:$D,"Yes")="Yes",_xlfn.XLOOKUP("App_IsAny",'Scoring_Config'!$A:$A,'Scoring_Config'!$C:$C,0),0),"False,0")</f>
        <v>0</v>
      </c>
      <c r="AU1037">
        <v>0</v>
      </c>
      <c r="AV1037" cm="1">
        <f t="array" ref="AV1037">IF(FALSE,"True," &amp; IF(_xlfn.XLOOKUP("App_RangeGt1000",'Scoring_Config'!$A:$A,'Scoring_Config'!$D:$D,"Yes")="Yes",_xlfn.XLOOKUP("App_RangeGt1000",'Scoring_Config'!$A:$A,'Scoring_Config'!$C:$C,0),0),"False,0")</f>
        <v>0</v>
      </c>
      <c r="AW1037" cm="1">
        <f t="array" ref="AW1037">IF(FALSE,"True," &amp; IF(_xlfn.XLOOKUP("Action_IsDenyOrDrop",'Scoring_Config'!$A:$A,'Scoring_Config'!$D:$D,"Yes")="Yes",_xlfn.XLOOKUP("Action_IsDenyOrDrop",'Scoring_Config'!$A:$A,'Scoring_Config'!$C:$C,0),0),"False,0")</f>
        <v>0</v>
      </c>
      <c r="AX1037" cm="1">
        <f t="array" ref="AX1037">IF(LEFT(AW1037,4)="True",0,(IF(LEFT(Y1037,4)="True",IF(_xlfn.XLOOKUP("Src_IsAny",'Scoring_Config'!$A:$A,'Scoring_Config'!$D:$D,"Yes")="Yes",_xlfn.XLOOKUP("Src_IsAny",'Scoring_Config'!$A:$A,'Scoring_Config'!$C:$C,10),0),0)+IF(LEFT(Z1037,4)="True",IF(_xlfn.XLOOKUP("Src_CIDR_Le_16",'Scoring_Config'!$A:$A,'Scoring_Config'!$D:$D,"Yes")="Yes",_xlfn.XLOOKUP("Src_CIDR_Le_16",'Scoring_Config'!$A:$A,'Scoring_Config'!$C:$C,10),0),0)+IF(LEFT(AA1037,4)="True",IF(_xlfn.XLOOKUP("Src_CIDR_17_22",'Scoring_Config'!$A:$A,'Scoring_Config'!$D:$D,"Yes")="Yes",_xlfn.XLOOKUP("Src_CIDR_17_22",'Scoring_Config'!$A:$A,'Scoring_Config'!$C:$C,5),0),0)+IF(LEFT(AB1037,4)="True",IF(_xlfn.XLOOKUP("Dst_IsAny",'Scoring_Config'!$A:$A,'Scoring_Config'!$D:$D,"Yes")="Yes",_xlfn.XLOOKUP("Dst_IsAny",'Scoring_Config'!$A:$A,'Scoring_Config'!$C:$C,10),0),0)+IF(LEFT(AC1037,4)="True",IF(_xlfn.XLOOKUP("Dst_CIDR_Le_16",'Scoring_Config'!$A:$A,'Scoring_Config'!$D:$D,"Yes")="Yes",_xlfn.XLOOKUP("Dst_CIDR_Le_16",'Scoring_Config'!$A:$A,'Scoring_Config'!$C:$C,10),0),0)+IF(LEFT(AD1037,4)="True",IF(_xlfn.XLOOKUP("Dst_CIDR_17_22",'Scoring_Config'!$A:$A,'Scoring_Config'!$D:$D,"Yes")="Yes",_xlfn.XLOOKUP("Dst_CIDR_17_22",'Scoring_Config'!$A:$A,'Scoring_Config'!$C:$C,5),0),0)+IF(LEFT(AE1037,4)="True",IF(_xlfn.XLOOKUP("SrcZone_IsAny",'Scoring_Config'!$A:$A,'Scoring_Config'!$D:$D,"Yes")="Yes",_xlfn.XLOOKUP("SrcZone_IsAny",'Scoring_Config'!$A:$A,'Scoring_Config'!$C:$C,10),0),0)+IF(LEFT(AF1037,4)="True",IF(_xlfn.XLOOKUP("DstZone_IsAny",'Scoring_Config'!$A:$A,'Scoring_Config'!$D:$D,"Yes")="Yes",_xlfn.XLOOKUP("DstZone_IsAny",'Scoring_Config'!$A:$A,'Scoring_Config'!$C:$C,10),0),0)+IF(LEFT(AG1037,4)="True",IF(_xlfn.XLOOKUP("Service_Any_OR_RangeGt1000",'Scoring_Config'!$A:$A,'Scoring_Config'!$D:$D,"Yes")="Yes",_xlfn.XLOOKUP("Service_Any_OR_RangeGt1000",'Scoring_Config'!$A:$A,'Scoring_Config'!$C:$C,10),0),0)+IF(LEFT(AH1037,4)="True",IF(_xlfn.XLOOKUP("App_Any_OR_RangeGt1000",'Scoring_Config'!$A:$A,'Scoring_Config'!$D:$D,"Yes")="Yes",_xlfn.XLOOKUP("App_Any_OR_RangeGt1000",'Scoring_Config'!$A:$A,'Scoring_Config'!$C:$C,10),0),0)+IF(LEFT(AI1037,4)="True",IF(_xlfn.XLOOKUP("Service_Insecure_Match",'Scoring_Config'!$A:$A,'Scoring_Config'!$D:$D,"Yes")="Yes",_xlfn.XLOOKUP("Service_Insecure_Match",'Scoring_Config'!$A:$A,'Scoring_Config'!$C:$C,5),0),0)+IF(LEFT(AJ1037,4)="True",IF(_xlfn.XLOOKUP("Risky_Inbound",'Scoring_Config'!$A:$A,'Scoring_Config'!$D:$D,"Yes")="Yes",_xlfn.XLOOKUP("Risky_Inbound",'Scoring_Config'!$A:$A,'Scoring_Config'!$C:$C,50),0),0)+IF(LEFT(AK1037,4)="True",IF(_xlfn.XLOOKUP("Risky_Outbound",'Scoring_Config'!$A:$A,'Scoring_Config'!$D:$D,"Yes")="Yes",_xlfn.XLOOKUP("Risky_Outbound",'Scoring_Config'!$A:$A,'Scoring_Config'!$C:$C,25),0),0)+IF(LEFT(AZ1037,4)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1037,FIND(",",AL1037)+1,100)),0)+IF(LEFT(AM1037,4)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1037,FIND(",",AN1037)+1,100)),0)+IF(_xlfn.XLOOKUP("Profile_Scoring",'Scoring_Config'!$A:$A,'Scoring_Config'!$D:$D,"Yes")="Yes",VALUE(MID(AO1037,FIND(",",AO1037)+1,100)),0)+IF(_xlfn.XLOOKUP("Options_Scoring",'Scoring_Config'!$A:$A,'Scoring_Config'!$D:$D,"Yes")="Yes",VALUE(MID(AP1037,FIND(",",AP1037)+1,100)),0)))</f>
        <v>0</v>
      </c>
      <c r="AZ1037" cm="1">
        <f t="array" ref="AZ1037">IF(FALSE,"True," &amp; IF(_xlfn.XLOOKUP("Migrate_Insecure",'Scoring_Config'!$A:$A,'Scoring_Config'!$D:$D,"Yes")="Yes",_xlfn.XLOOKUP("Migrate_Insecure",'Scoring_Config'!$A:$A,'Scoring_Config'!$C:$C,10),0),"False,0")</f>
        <v>0</v>
      </c>
    </row>
    <row r="1038" spans="1:52">
      <c r="A1038" t="s">
        <v>1979</v>
      </c>
      <c r="B1038" t="s">
        <v>3010</v>
      </c>
      <c r="C1038" t="s">
        <v>3542</v>
      </c>
      <c r="D1038" t="s">
        <v>3545</v>
      </c>
      <c r="E1038" t="s">
        <v>3563</v>
      </c>
      <c r="F1038" t="s">
        <v>3637</v>
      </c>
      <c r="G1038" t="s">
        <v>202</v>
      </c>
      <c r="H1038" t="s">
        <v>4075</v>
      </c>
      <c r="I1038" t="s">
        <v>4118</v>
      </c>
      <c r="J1038" t="s">
        <v>1144</v>
      </c>
      <c r="K1038" t="s">
        <v>174</v>
      </c>
      <c r="L1038" t="s">
        <v>1383</v>
      </c>
      <c r="M1038" t="s">
        <v>1974</v>
      </c>
      <c r="N1038" t="s">
        <v>4315</v>
      </c>
      <c r="O1038" t="s">
        <v>4319</v>
      </c>
      <c r="P1038" t="s">
        <v>4321</v>
      </c>
      <c r="Q1038" t="s">
        <v>5056</v>
      </c>
      <c r="R1038" t="s">
        <v>5452</v>
      </c>
      <c r="S1038" t="s">
        <v>5533</v>
      </c>
      <c r="T1038" t="s">
        <v>5792</v>
      </c>
      <c r="U1038" t="s">
        <v>6464</v>
      </c>
      <c r="Y1038" cm="1">
        <f t="array" ref="Y1038">IF(FALSE,"True," &amp; IF(_xlfn.XLOOKUP("Src_IsAny",'Scoring_Config'!$A:$A,'Scoring_Config'!$D:$D,"Yes")="Yes",_xlfn.XLOOKUP("Src_IsAny",'Scoring_Config'!$A:$A,'Scoring_Config'!$C:$C,10),0),"False,0")</f>
        <v>0</v>
      </c>
      <c r="Z1038" cm="1">
        <f t="array" ref="Z1038">IF(FALSE,"True," &amp; IF(_xlfn.XLOOKUP("Src_CIDR_Le_16",'Scoring_Config'!$A:$A,'Scoring_Config'!$D:$D,"Yes")="Yes",_xlfn.XLOOKUP("Src_CIDR_Le_16",'Scoring_Config'!$A:$A,'Scoring_Config'!$C:$C,10),0),"False,0")</f>
        <v>0</v>
      </c>
      <c r="AA1038" cm="1">
        <f t="array" ref="AA1038">IF(TRUE,"True," &amp; IF(_xlfn.XLOOKUP("Src_CIDR_17_22",'Scoring_Config'!$A:$A,'Scoring_Config'!$D:$D,"Yes")="Yes",_xlfn.XLOOKUP("Src_CIDR_17_22",'Scoring_Config'!$A:$A,'Scoring_Config'!$C:$C,5),0),"False,0")</f>
        <v>0</v>
      </c>
      <c r="AB1038" cm="1">
        <f t="array" ref="AB1038">IF(FALSE,"True," &amp; IF(_xlfn.XLOOKUP("Dst_IsAny",'Scoring_Config'!$A:$A,'Scoring_Config'!$D:$D,"Yes")="Yes",_xlfn.XLOOKUP("Dst_IsAny",'Scoring_Config'!$A:$A,'Scoring_Config'!$C:$C,10),0),"False,0")</f>
        <v>0</v>
      </c>
      <c r="AC1038" cm="1">
        <f t="array" ref="AC1038">IF(TRUE,"True," &amp; IF(_xlfn.XLOOKUP("Dst_CIDR_Le_16",'Scoring_Config'!$A:$A,'Scoring_Config'!$D:$D,"Yes")="Yes",_xlfn.XLOOKUP("Dst_CIDR_Le_16",'Scoring_Config'!$A:$A,'Scoring_Config'!$C:$C,10),0),"False,0")</f>
        <v>0</v>
      </c>
      <c r="AD1038" cm="1">
        <f t="array" ref="AD1038">IF(FALSE,"True," &amp; IF(_xlfn.XLOOKUP("Dst_CIDR_17_22",'Scoring_Config'!$A:$A,'Scoring_Config'!$D:$D,"Yes")="Yes",_xlfn.XLOOKUP("Dst_CIDR_17_22",'Scoring_Config'!$A:$A,'Scoring_Config'!$C:$C,5),0),"False,0")</f>
        <v>0</v>
      </c>
      <c r="AE1038" cm="1">
        <f t="array" ref="AE1038">IF(FALSE,"True," &amp; IF(_xlfn.XLOOKUP("SrcZone_IsAny",'Scoring_Config'!$A:$A,'Scoring_Config'!$D:$D,"Yes")="Yes",_xlfn.XLOOKUP("SrcZone_IsAny",'Scoring_Config'!$A:$A,'Scoring_Config'!$C:$C,10),0),"False,0")</f>
        <v>0</v>
      </c>
      <c r="AF1038" cm="1">
        <f t="array" ref="AF1038">IF(FALSE,"True," &amp; IF(_xlfn.XLOOKUP("DstZone_IsAny",'Scoring_Config'!$A:$A,'Scoring_Config'!$D:$D,"Yes")="Yes",_xlfn.XLOOKUP("DstZone_IsAny",'Scoring_Config'!$A:$A,'Scoring_Config'!$C:$C,10),0),"False,0")</f>
        <v>0</v>
      </c>
      <c r="AG1038" cm="1">
        <f t="array" ref="AG103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38" cm="1">
        <f t="array" ref="AH1038">IF(TRUE,"True," &amp; IF(_xlfn.XLOOKUP("App_Any_OR_RangeGt1000",'Scoring_Config'!$A:$A,'Scoring_Config'!$D:$D,"Yes")="Yes",_xlfn.XLOOKUP("App_Any_OR_RangeGt1000",'Scoring_Config'!$A:$A,'Scoring_Config'!$C:$C,10),0),"False,0")</f>
        <v>0</v>
      </c>
      <c r="AI1038" cm="1">
        <f t="array" ref="AI1038">IF(TRUE,"True," &amp; IF(_xlfn.XLOOKUP("Service_Insecure_Match",'Scoring_Config'!$A:$A,'Scoring_Config'!$D:$D,"Yes")="Yes",_xlfn.XLOOKUP("Service_Insecure_Match",'Scoring_Config'!$A:$A,'Scoring_Config'!$C:$C,5),0),"False,0")</f>
        <v>0</v>
      </c>
      <c r="AJ1038" cm="1">
        <f t="array" ref="AJ1038">IF(FALSE,"True," &amp; IF(_xlfn.XLOOKUP("Risky_Inbound",'Scoring_Config'!$A:$A,'Scoring_Config'!$D:$D,"Yes")="Yes",_xlfn.XLOOKUP("Risky_Inbound",'Scoring_Config'!$A:$A,'Scoring_Config'!$C:$C,50),0),"False,0")</f>
        <v>0</v>
      </c>
      <c r="AK1038" cm="1">
        <f t="array" ref="AK1038">IF(FALSE,"True," &amp; IF(_xlfn.XLOOKUP("Risky_Outbound",'Scoring_Config'!$A:$A,'Scoring_Config'!$D:$D,"Yes")="Yes",_xlfn.XLOOKUP("Risky_Outbound",'Scoring_Config'!$A:$A,'Scoring_Config'!$C:$C,25),0),"False,0")</f>
        <v>0</v>
      </c>
      <c r="AL1038" t="s">
        <v>6700</v>
      </c>
      <c r="AM1038" cm="1">
        <f t="array" ref="AM103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38" t="s">
        <v>6702</v>
      </c>
      <c r="AO1038" t="s">
        <v>6697</v>
      </c>
      <c r="AP1038" t="s">
        <v>6697</v>
      </c>
      <c r="AQ1038" cm="1">
        <f t="array" ref="AQ1038">IF(FALSE,"True," &amp; IF(_xlfn.XLOOKUP("Service_IsAny",'Scoring_Config'!$A:$A,'Scoring_Config'!$D:$D,"Yes")="Yes",_xlfn.XLOOKUP("Service_IsAny",'Scoring_Config'!$A:$A,'Scoring_Config'!$C:$C,0),0),"False,0")</f>
        <v>0</v>
      </c>
      <c r="AR1038">
        <v>218</v>
      </c>
      <c r="AS1038" cm="1">
        <f t="array" ref="AS1038">IF(FALSE,"True," &amp; IF(_xlfn.XLOOKUP("Service_RangeGt1000",'Scoring_Config'!$A:$A,'Scoring_Config'!$D:$D,"Yes")="Yes",_xlfn.XLOOKUP("Service_RangeGt1000",'Scoring_Config'!$A:$A,'Scoring_Config'!$C:$C,0),0),"False,0")</f>
        <v>0</v>
      </c>
      <c r="AT1038" cm="1">
        <f t="array" ref="AT1038">IF(TRUE,"True," &amp; IF(_xlfn.XLOOKUP("App_IsAny",'Scoring_Config'!$A:$A,'Scoring_Config'!$D:$D,"Yes")="Yes",_xlfn.XLOOKUP("App_IsAny",'Scoring_Config'!$A:$A,'Scoring_Config'!$C:$C,0),0),"False,0")</f>
        <v>0</v>
      </c>
      <c r="AU1038">
        <v>65535</v>
      </c>
      <c r="AV1038" cm="1">
        <f t="array" ref="AV1038">IF(TRUE,"True," &amp; IF(_xlfn.XLOOKUP("App_RangeGt1000",'Scoring_Config'!$A:$A,'Scoring_Config'!$D:$D,"Yes")="Yes",_xlfn.XLOOKUP("App_RangeGt1000",'Scoring_Config'!$A:$A,'Scoring_Config'!$C:$C,0),0),"False,0")</f>
        <v>0</v>
      </c>
      <c r="AW1038" cm="1">
        <f t="array" ref="AW1038">IF(FALSE,"True," &amp; IF(_xlfn.XLOOKUP("Action_IsDenyOrDrop",'Scoring_Config'!$A:$A,'Scoring_Config'!$D:$D,"Yes")="Yes",_xlfn.XLOOKUP("Action_IsDenyOrDrop",'Scoring_Config'!$A:$A,'Scoring_Config'!$C:$C,0),0),"False,0")</f>
        <v>0</v>
      </c>
      <c r="AX1038" cm="1">
        <f t="array" ref="AX1038">IF(LEFT(AW1038,4)="True",0,(IF(LEFT(Y1038,4)="True",IF(_xlfn.XLOOKUP("Src_IsAny",'Scoring_Config'!$A:$A,'Scoring_Config'!$D:$D,"Yes")="Yes",_xlfn.XLOOKUP("Src_IsAny",'Scoring_Config'!$A:$A,'Scoring_Config'!$C:$C,10),0),0)+IF(LEFT(Z1038,4)="True",IF(_xlfn.XLOOKUP("Src_CIDR_Le_16",'Scoring_Config'!$A:$A,'Scoring_Config'!$D:$D,"Yes")="Yes",_xlfn.XLOOKUP("Src_CIDR_Le_16",'Scoring_Config'!$A:$A,'Scoring_Config'!$C:$C,10),0),0)+IF(LEFT(AA1038,4)="True",IF(_xlfn.XLOOKUP("Src_CIDR_17_22",'Scoring_Config'!$A:$A,'Scoring_Config'!$D:$D,"Yes")="Yes",_xlfn.XLOOKUP("Src_CIDR_17_22",'Scoring_Config'!$A:$A,'Scoring_Config'!$C:$C,5),0),0)+IF(LEFT(AB1038,4)="True",IF(_xlfn.XLOOKUP("Dst_IsAny",'Scoring_Config'!$A:$A,'Scoring_Config'!$D:$D,"Yes")="Yes",_xlfn.XLOOKUP("Dst_IsAny",'Scoring_Config'!$A:$A,'Scoring_Config'!$C:$C,10),0),0)+IF(LEFT(AC1038,4)="True",IF(_xlfn.XLOOKUP("Dst_CIDR_Le_16",'Scoring_Config'!$A:$A,'Scoring_Config'!$D:$D,"Yes")="Yes",_xlfn.XLOOKUP("Dst_CIDR_Le_16",'Scoring_Config'!$A:$A,'Scoring_Config'!$C:$C,10),0),0)+IF(LEFT(AD1038,4)="True",IF(_xlfn.XLOOKUP("Dst_CIDR_17_22",'Scoring_Config'!$A:$A,'Scoring_Config'!$D:$D,"Yes")="Yes",_xlfn.XLOOKUP("Dst_CIDR_17_22",'Scoring_Config'!$A:$A,'Scoring_Config'!$C:$C,5),0),0)+IF(LEFT(AE1038,4)="True",IF(_xlfn.XLOOKUP("SrcZone_IsAny",'Scoring_Config'!$A:$A,'Scoring_Config'!$D:$D,"Yes")="Yes",_xlfn.XLOOKUP("SrcZone_IsAny",'Scoring_Config'!$A:$A,'Scoring_Config'!$C:$C,10),0),0)+IF(LEFT(AF1038,4)="True",IF(_xlfn.XLOOKUP("DstZone_IsAny",'Scoring_Config'!$A:$A,'Scoring_Config'!$D:$D,"Yes")="Yes",_xlfn.XLOOKUP("DstZone_IsAny",'Scoring_Config'!$A:$A,'Scoring_Config'!$C:$C,10),0),0)+IF(LEFT(AG1038,4)="True",IF(_xlfn.XLOOKUP("Service_Any_OR_RangeGt1000",'Scoring_Config'!$A:$A,'Scoring_Config'!$D:$D,"Yes")="Yes",_xlfn.XLOOKUP("Service_Any_OR_RangeGt1000",'Scoring_Config'!$A:$A,'Scoring_Config'!$C:$C,10),0),0)+IF(LEFT(AH1038,4)="True",IF(_xlfn.XLOOKUP("App_Any_OR_RangeGt1000",'Scoring_Config'!$A:$A,'Scoring_Config'!$D:$D,"Yes")="Yes",_xlfn.XLOOKUP("App_Any_OR_RangeGt1000",'Scoring_Config'!$A:$A,'Scoring_Config'!$C:$C,10),0),0)+IF(LEFT(AI1038,4)="True",IF(_xlfn.XLOOKUP("Service_Insecure_Match",'Scoring_Config'!$A:$A,'Scoring_Config'!$D:$D,"Yes")="Yes",_xlfn.XLOOKUP("Service_Insecure_Match",'Scoring_Config'!$A:$A,'Scoring_Config'!$C:$C,5),0),0)+IF(LEFT(AJ1038,4)="True",IF(_xlfn.XLOOKUP("Risky_Inbound",'Scoring_Config'!$A:$A,'Scoring_Config'!$D:$D,"Yes")="Yes",_xlfn.XLOOKUP("Risky_Inbound",'Scoring_Config'!$A:$A,'Scoring_Config'!$C:$C,50),0),0)+IF(LEFT(AK1038,4)="True",IF(_xlfn.XLOOKUP("Risky_Outbound",'Scoring_Config'!$A:$A,'Scoring_Config'!$D:$D,"Yes")="Yes",_xlfn.XLOOKUP("Risky_Outbound",'Scoring_Config'!$A:$A,'Scoring_Config'!$C:$C,25),0),0)+IF(LEFT(AZ1038,4)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1038,FIND(",",AL1038)+1,100)),0)+IF(LEFT(AM1038,4)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1038,FIND(",",AN1038)+1,100)),0)+IF(_xlfn.XLOOKUP("Profile_Scoring",'Scoring_Config'!$A:$A,'Scoring_Config'!$D:$D,"Yes")="Yes",VALUE(MID(AO1038,FIND(",",AO1038)+1,100)),0)+IF(_xlfn.XLOOKUP("Options_Scoring",'Scoring_Config'!$A:$A,'Scoring_Config'!$D:$D,"Yes")="Yes",VALUE(MID(AP1038,FIND(",",AP1038)+1,100)),0)))</f>
        <v>0</v>
      </c>
      <c r="AY1038" t="s">
        <v>6706</v>
      </c>
      <c r="AZ1038" cm="1">
        <f t="array" ref="AZ1038">IF(TRUE,"True," &amp; IF(_xlfn.XLOOKUP("Migrate_Insecure",'Scoring_Config'!$A:$A,'Scoring_Config'!$D:$D,"Yes")="Yes",_xlfn.XLOOKUP("Migrate_Insecure",'Scoring_Config'!$A:$A,'Scoring_Config'!$C:$C,10),0),"False,0")</f>
        <v>0</v>
      </c>
    </row>
    <row r="1039" spans="1:52">
      <c r="A1039" t="s">
        <v>1979</v>
      </c>
      <c r="B1039" t="s">
        <v>3011</v>
      </c>
      <c r="C1039" t="s">
        <v>3542</v>
      </c>
      <c r="D1039" t="s">
        <v>3545</v>
      </c>
      <c r="E1039" t="s">
        <v>3563</v>
      </c>
      <c r="F1039" t="s">
        <v>3637</v>
      </c>
      <c r="G1039" t="s">
        <v>202</v>
      </c>
      <c r="H1039" t="s">
        <v>174</v>
      </c>
      <c r="I1039" t="s">
        <v>4118</v>
      </c>
      <c r="J1039" t="s">
        <v>1145</v>
      </c>
      <c r="K1039" t="s">
        <v>1696</v>
      </c>
      <c r="L1039" t="s">
        <v>1327</v>
      </c>
      <c r="M1039" t="s">
        <v>1974</v>
      </c>
      <c r="N1039" t="s">
        <v>4315</v>
      </c>
      <c r="O1039" t="s">
        <v>4319</v>
      </c>
      <c r="P1039" t="s">
        <v>4321</v>
      </c>
      <c r="Q1039" t="s">
        <v>5057</v>
      </c>
      <c r="R1039" t="s">
        <v>5439</v>
      </c>
      <c r="S1039" t="s">
        <v>4324</v>
      </c>
      <c r="T1039" t="s">
        <v>5618</v>
      </c>
      <c r="U1039" t="s">
        <v>6443</v>
      </c>
      <c r="Y1039" cm="1">
        <f t="array" ref="Y1039">IF(FALSE,"True," &amp; IF(_xlfn.XLOOKUP("Src_IsAny",'Scoring_Config'!$A:$A,'Scoring_Config'!$D:$D,"Yes")="Yes",_xlfn.XLOOKUP("Src_IsAny",'Scoring_Config'!$A:$A,'Scoring_Config'!$C:$C,10),0),"False,0")</f>
        <v>0</v>
      </c>
      <c r="Z1039" cm="1">
        <f t="array" ref="Z1039">IF(FALSE,"True," &amp; IF(_xlfn.XLOOKUP("Src_CIDR_Le_16",'Scoring_Config'!$A:$A,'Scoring_Config'!$D:$D,"Yes")="Yes",_xlfn.XLOOKUP("Src_CIDR_Le_16",'Scoring_Config'!$A:$A,'Scoring_Config'!$C:$C,10),0),"False,0")</f>
        <v>0</v>
      </c>
      <c r="AA1039" cm="1">
        <f t="array" ref="AA1039">IF(TRUE,"True," &amp; IF(_xlfn.XLOOKUP("Src_CIDR_17_22",'Scoring_Config'!$A:$A,'Scoring_Config'!$D:$D,"Yes")="Yes",_xlfn.XLOOKUP("Src_CIDR_17_22",'Scoring_Config'!$A:$A,'Scoring_Config'!$C:$C,5),0),"False,0")</f>
        <v>0</v>
      </c>
      <c r="AB1039" cm="1">
        <f t="array" ref="AB1039">IF(FALSE,"True," &amp; IF(_xlfn.XLOOKUP("Dst_IsAny",'Scoring_Config'!$A:$A,'Scoring_Config'!$D:$D,"Yes")="Yes",_xlfn.XLOOKUP("Dst_IsAny",'Scoring_Config'!$A:$A,'Scoring_Config'!$C:$C,10),0),"False,0")</f>
        <v>0</v>
      </c>
      <c r="AC1039" cm="1">
        <f t="array" ref="AC1039">IF(TRUE,"True," &amp; IF(_xlfn.XLOOKUP("Dst_CIDR_Le_16",'Scoring_Config'!$A:$A,'Scoring_Config'!$D:$D,"Yes")="Yes",_xlfn.XLOOKUP("Dst_CIDR_Le_16",'Scoring_Config'!$A:$A,'Scoring_Config'!$C:$C,10),0),"False,0")</f>
        <v>0</v>
      </c>
      <c r="AD1039" cm="1">
        <f t="array" ref="AD1039">IF(FALSE,"True," &amp; IF(_xlfn.XLOOKUP("Dst_CIDR_17_22",'Scoring_Config'!$A:$A,'Scoring_Config'!$D:$D,"Yes")="Yes",_xlfn.XLOOKUP("Dst_CIDR_17_22",'Scoring_Config'!$A:$A,'Scoring_Config'!$C:$C,5),0),"False,0")</f>
        <v>0</v>
      </c>
      <c r="AE1039" cm="1">
        <f t="array" ref="AE1039">IF(FALSE,"True," &amp; IF(_xlfn.XLOOKUP("SrcZone_IsAny",'Scoring_Config'!$A:$A,'Scoring_Config'!$D:$D,"Yes")="Yes",_xlfn.XLOOKUP("SrcZone_IsAny",'Scoring_Config'!$A:$A,'Scoring_Config'!$C:$C,10),0),"False,0")</f>
        <v>0</v>
      </c>
      <c r="AF1039" cm="1">
        <f t="array" ref="AF1039">IF(FALSE,"True," &amp; IF(_xlfn.XLOOKUP("DstZone_IsAny",'Scoring_Config'!$A:$A,'Scoring_Config'!$D:$D,"Yes")="Yes",_xlfn.XLOOKUP("DstZone_IsAny",'Scoring_Config'!$A:$A,'Scoring_Config'!$C:$C,10),0),"False,0")</f>
        <v>0</v>
      </c>
      <c r="AG1039" cm="1">
        <f t="array" ref="AG103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39" cm="1">
        <f t="array" ref="AH1039">IF(FALSE,"True," &amp; IF(_xlfn.XLOOKUP("App_Any_OR_RangeGt1000",'Scoring_Config'!$A:$A,'Scoring_Config'!$D:$D,"Yes")="Yes",_xlfn.XLOOKUP("App_Any_OR_RangeGt1000",'Scoring_Config'!$A:$A,'Scoring_Config'!$C:$C,10),0),"False,0")</f>
        <v>0</v>
      </c>
      <c r="AI1039" cm="1">
        <f t="array" ref="AI1039">IF(FALSE,"True," &amp; IF(_xlfn.XLOOKUP("Service_Insecure_Match",'Scoring_Config'!$A:$A,'Scoring_Config'!$D:$D,"Yes")="Yes",_xlfn.XLOOKUP("Service_Insecure_Match",'Scoring_Config'!$A:$A,'Scoring_Config'!$C:$C,5),0),"False,0")</f>
        <v>0</v>
      </c>
      <c r="AJ1039" cm="1">
        <f t="array" ref="AJ1039">IF(FALSE,"True," &amp; IF(_xlfn.XLOOKUP("Risky_Inbound",'Scoring_Config'!$A:$A,'Scoring_Config'!$D:$D,"Yes")="Yes",_xlfn.XLOOKUP("Risky_Inbound",'Scoring_Config'!$A:$A,'Scoring_Config'!$C:$C,50),0),"False,0")</f>
        <v>0</v>
      </c>
      <c r="AK1039" cm="1">
        <f t="array" ref="AK1039">IF(FALSE,"True," &amp; IF(_xlfn.XLOOKUP("Risky_Outbound",'Scoring_Config'!$A:$A,'Scoring_Config'!$D:$D,"Yes")="Yes",_xlfn.XLOOKUP("Risky_Outbound",'Scoring_Config'!$A:$A,'Scoring_Config'!$C:$C,25),0),"False,0")</f>
        <v>0</v>
      </c>
      <c r="AL1039" t="s">
        <v>6700</v>
      </c>
      <c r="AM1039" cm="1">
        <f t="array" ref="AM103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39" t="s">
        <v>6697</v>
      </c>
      <c r="AO1039" t="s">
        <v>6697</v>
      </c>
      <c r="AP1039" t="s">
        <v>6697</v>
      </c>
      <c r="AQ1039" cm="1">
        <f t="array" ref="AQ1039">IF(FALSE,"True," &amp; IF(_xlfn.XLOOKUP("Service_IsAny",'Scoring_Config'!$A:$A,'Scoring_Config'!$D:$D,"Yes")="Yes",_xlfn.XLOOKUP("Service_IsAny",'Scoring_Config'!$A:$A,'Scoring_Config'!$C:$C,0),0),"False,0")</f>
        <v>0</v>
      </c>
      <c r="AR1039">
        <v>0</v>
      </c>
      <c r="AS1039" cm="1">
        <f t="array" ref="AS1039">IF(FALSE,"True," &amp; IF(_xlfn.XLOOKUP("Service_RangeGt1000",'Scoring_Config'!$A:$A,'Scoring_Config'!$D:$D,"Yes")="Yes",_xlfn.XLOOKUP("Service_RangeGt1000",'Scoring_Config'!$A:$A,'Scoring_Config'!$C:$C,0),0),"False,0")</f>
        <v>0</v>
      </c>
      <c r="AT1039" cm="1">
        <f t="array" ref="AT1039">IF(FALSE,"True," &amp; IF(_xlfn.XLOOKUP("App_IsAny",'Scoring_Config'!$A:$A,'Scoring_Config'!$D:$D,"Yes")="Yes",_xlfn.XLOOKUP("App_IsAny",'Scoring_Config'!$A:$A,'Scoring_Config'!$C:$C,0),0),"False,0")</f>
        <v>0</v>
      </c>
      <c r="AU1039">
        <v>0</v>
      </c>
      <c r="AV1039" cm="1">
        <f t="array" ref="AV1039">IF(FALSE,"True," &amp; IF(_xlfn.XLOOKUP("App_RangeGt1000",'Scoring_Config'!$A:$A,'Scoring_Config'!$D:$D,"Yes")="Yes",_xlfn.XLOOKUP("App_RangeGt1000",'Scoring_Config'!$A:$A,'Scoring_Config'!$C:$C,0),0),"False,0")</f>
        <v>0</v>
      </c>
      <c r="AW1039" cm="1">
        <f t="array" ref="AW1039">IF(FALSE,"True," &amp; IF(_xlfn.XLOOKUP("Action_IsDenyOrDrop",'Scoring_Config'!$A:$A,'Scoring_Config'!$D:$D,"Yes")="Yes",_xlfn.XLOOKUP("Action_IsDenyOrDrop",'Scoring_Config'!$A:$A,'Scoring_Config'!$C:$C,0),0),"False,0")</f>
        <v>0</v>
      </c>
      <c r="AX1039" cm="1">
        <f t="array" ref="AX1039">IF(LEFT(AW1039,4)="True",0,(IF(LEFT(Y1039,4)="True",IF(_xlfn.XLOOKUP("Src_IsAny",'Scoring_Config'!$A:$A,'Scoring_Config'!$D:$D,"Yes")="Yes",_xlfn.XLOOKUP("Src_IsAny",'Scoring_Config'!$A:$A,'Scoring_Config'!$C:$C,10),0),0)+IF(LEFT(Z1039,4)="True",IF(_xlfn.XLOOKUP("Src_CIDR_Le_16",'Scoring_Config'!$A:$A,'Scoring_Config'!$D:$D,"Yes")="Yes",_xlfn.XLOOKUP("Src_CIDR_Le_16",'Scoring_Config'!$A:$A,'Scoring_Config'!$C:$C,10),0),0)+IF(LEFT(AA1039,4)="True",IF(_xlfn.XLOOKUP("Src_CIDR_17_22",'Scoring_Config'!$A:$A,'Scoring_Config'!$D:$D,"Yes")="Yes",_xlfn.XLOOKUP("Src_CIDR_17_22",'Scoring_Config'!$A:$A,'Scoring_Config'!$C:$C,5),0),0)+IF(LEFT(AB1039,4)="True",IF(_xlfn.XLOOKUP("Dst_IsAny",'Scoring_Config'!$A:$A,'Scoring_Config'!$D:$D,"Yes")="Yes",_xlfn.XLOOKUP("Dst_IsAny",'Scoring_Config'!$A:$A,'Scoring_Config'!$C:$C,10),0),0)+IF(LEFT(AC1039,4)="True",IF(_xlfn.XLOOKUP("Dst_CIDR_Le_16",'Scoring_Config'!$A:$A,'Scoring_Config'!$D:$D,"Yes")="Yes",_xlfn.XLOOKUP("Dst_CIDR_Le_16",'Scoring_Config'!$A:$A,'Scoring_Config'!$C:$C,10),0),0)+IF(LEFT(AD1039,4)="True",IF(_xlfn.XLOOKUP("Dst_CIDR_17_22",'Scoring_Config'!$A:$A,'Scoring_Config'!$D:$D,"Yes")="Yes",_xlfn.XLOOKUP("Dst_CIDR_17_22",'Scoring_Config'!$A:$A,'Scoring_Config'!$C:$C,5),0),0)+IF(LEFT(AE1039,4)="True",IF(_xlfn.XLOOKUP("SrcZone_IsAny",'Scoring_Config'!$A:$A,'Scoring_Config'!$D:$D,"Yes")="Yes",_xlfn.XLOOKUP("SrcZone_IsAny",'Scoring_Config'!$A:$A,'Scoring_Config'!$C:$C,10),0),0)+IF(LEFT(AF1039,4)="True",IF(_xlfn.XLOOKUP("DstZone_IsAny",'Scoring_Config'!$A:$A,'Scoring_Config'!$D:$D,"Yes")="Yes",_xlfn.XLOOKUP("DstZone_IsAny",'Scoring_Config'!$A:$A,'Scoring_Config'!$C:$C,10),0),0)+IF(LEFT(AG1039,4)="True",IF(_xlfn.XLOOKUP("Service_Any_OR_RangeGt1000",'Scoring_Config'!$A:$A,'Scoring_Config'!$D:$D,"Yes")="Yes",_xlfn.XLOOKUP("Service_Any_OR_RangeGt1000",'Scoring_Config'!$A:$A,'Scoring_Config'!$C:$C,10),0),0)+IF(LEFT(AH1039,4)="True",IF(_xlfn.XLOOKUP("App_Any_OR_RangeGt1000",'Scoring_Config'!$A:$A,'Scoring_Config'!$D:$D,"Yes")="Yes",_xlfn.XLOOKUP("App_Any_OR_RangeGt1000",'Scoring_Config'!$A:$A,'Scoring_Config'!$C:$C,10),0),0)+IF(LEFT(AI1039,4)="True",IF(_xlfn.XLOOKUP("Service_Insecure_Match",'Scoring_Config'!$A:$A,'Scoring_Config'!$D:$D,"Yes")="Yes",_xlfn.XLOOKUP("Service_Insecure_Match",'Scoring_Config'!$A:$A,'Scoring_Config'!$C:$C,5),0),0)+IF(LEFT(AJ1039,4)="True",IF(_xlfn.XLOOKUP("Risky_Inbound",'Scoring_Config'!$A:$A,'Scoring_Config'!$D:$D,"Yes")="Yes",_xlfn.XLOOKUP("Risky_Inbound",'Scoring_Config'!$A:$A,'Scoring_Config'!$C:$C,50),0),0)+IF(LEFT(AK1039,4)="True",IF(_xlfn.XLOOKUP("Risky_Outbound",'Scoring_Config'!$A:$A,'Scoring_Config'!$D:$D,"Yes")="Yes",_xlfn.XLOOKUP("Risky_Outbound",'Scoring_Config'!$A:$A,'Scoring_Config'!$C:$C,25),0),0)+IF(LEFT(AZ1039,4)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1039,FIND(",",AL1039)+1,100)),0)+IF(LEFT(AM1039,4)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1039,FIND(",",AN1039)+1,100)),0)+IF(_xlfn.XLOOKUP("Profile_Scoring",'Scoring_Config'!$A:$A,'Scoring_Config'!$D:$D,"Yes")="Yes",VALUE(MID(AO1039,FIND(",",AO1039)+1,100)),0)+IF(_xlfn.XLOOKUP("Options_Scoring",'Scoring_Config'!$A:$A,'Scoring_Config'!$D:$D,"Yes")="Yes",VALUE(MID(AP1039,FIND(",",AP1039)+1,100)),0)))</f>
        <v>0</v>
      </c>
      <c r="AZ1039" cm="1">
        <f t="array" ref="AZ1039">IF(FALSE,"True," &amp; IF(_xlfn.XLOOKUP("Migrate_Insecure",'Scoring_Config'!$A:$A,'Scoring_Config'!$D:$D,"Yes")="Yes",_xlfn.XLOOKUP("Migrate_Insecure",'Scoring_Config'!$A:$A,'Scoring_Config'!$C:$C,10),0),"False,0")</f>
        <v>0</v>
      </c>
    </row>
    <row r="1040" spans="1:52">
      <c r="A1040" t="s">
        <v>1979</v>
      </c>
      <c r="B1040" t="s">
        <v>3012</v>
      </c>
      <c r="C1040" t="s">
        <v>3542</v>
      </c>
      <c r="D1040" t="s">
        <v>3545</v>
      </c>
      <c r="E1040" t="s">
        <v>3563</v>
      </c>
      <c r="F1040" t="s">
        <v>3789</v>
      </c>
      <c r="G1040" t="s">
        <v>202</v>
      </c>
      <c r="H1040" t="s">
        <v>4076</v>
      </c>
      <c r="I1040" t="s">
        <v>3644</v>
      </c>
      <c r="J1040" t="s">
        <v>330</v>
      </c>
      <c r="K1040" t="s">
        <v>1662</v>
      </c>
      <c r="L1040" t="s">
        <v>1327</v>
      </c>
      <c r="M1040" t="s">
        <v>1974</v>
      </c>
      <c r="N1040" t="s">
        <v>4315</v>
      </c>
      <c r="O1040" t="s">
        <v>4319</v>
      </c>
      <c r="P1040" t="s">
        <v>4321</v>
      </c>
      <c r="Q1040" t="s">
        <v>5058</v>
      </c>
      <c r="R1040" t="s">
        <v>5439</v>
      </c>
      <c r="S1040" t="s">
        <v>4324</v>
      </c>
      <c r="T1040" t="s">
        <v>5792</v>
      </c>
      <c r="U1040" t="s">
        <v>6465</v>
      </c>
      <c r="Y1040" cm="1">
        <f t="array" ref="Y1040">IF(FALSE,"True," &amp; IF(_xlfn.XLOOKUP("Src_IsAny",'Scoring_Config'!$A:$A,'Scoring_Config'!$D:$D,"Yes")="Yes",_xlfn.XLOOKUP("Src_IsAny",'Scoring_Config'!$A:$A,'Scoring_Config'!$C:$C,10),0),"False,0")</f>
        <v>0</v>
      </c>
      <c r="Z1040" cm="1">
        <f t="array" ref="Z1040">IF(FALSE,"True," &amp; IF(_xlfn.XLOOKUP("Src_CIDR_Le_16",'Scoring_Config'!$A:$A,'Scoring_Config'!$D:$D,"Yes")="Yes",_xlfn.XLOOKUP("Src_CIDR_Le_16",'Scoring_Config'!$A:$A,'Scoring_Config'!$C:$C,10),0),"False,0")</f>
        <v>0</v>
      </c>
      <c r="AA1040" cm="1">
        <f t="array" ref="AA1040">IF(TRUE,"True," &amp; IF(_xlfn.XLOOKUP("Src_CIDR_17_22",'Scoring_Config'!$A:$A,'Scoring_Config'!$D:$D,"Yes")="Yes",_xlfn.XLOOKUP("Src_CIDR_17_22",'Scoring_Config'!$A:$A,'Scoring_Config'!$C:$C,5),0),"False,0")</f>
        <v>0</v>
      </c>
      <c r="AB1040" cm="1">
        <f t="array" ref="AB1040">IF(FALSE,"True," &amp; IF(_xlfn.XLOOKUP("Dst_IsAny",'Scoring_Config'!$A:$A,'Scoring_Config'!$D:$D,"Yes")="Yes",_xlfn.XLOOKUP("Dst_IsAny",'Scoring_Config'!$A:$A,'Scoring_Config'!$C:$C,10),0),"False,0")</f>
        <v>0</v>
      </c>
      <c r="AC1040" cm="1">
        <f t="array" ref="AC1040">IF(FALSE,"True," &amp; IF(_xlfn.XLOOKUP("Dst_CIDR_Le_16",'Scoring_Config'!$A:$A,'Scoring_Config'!$D:$D,"Yes")="Yes",_xlfn.XLOOKUP("Dst_CIDR_Le_16",'Scoring_Config'!$A:$A,'Scoring_Config'!$C:$C,10),0),"False,0")</f>
        <v>0</v>
      </c>
      <c r="AD1040" cm="1">
        <f t="array" ref="AD1040">IF(FALSE,"True," &amp; IF(_xlfn.XLOOKUP("Dst_CIDR_17_22",'Scoring_Config'!$A:$A,'Scoring_Config'!$D:$D,"Yes")="Yes",_xlfn.XLOOKUP("Dst_CIDR_17_22",'Scoring_Config'!$A:$A,'Scoring_Config'!$C:$C,5),0),"False,0")</f>
        <v>0</v>
      </c>
      <c r="AE1040" cm="1">
        <f t="array" ref="AE1040">IF(FALSE,"True," &amp; IF(_xlfn.XLOOKUP("SrcZone_IsAny",'Scoring_Config'!$A:$A,'Scoring_Config'!$D:$D,"Yes")="Yes",_xlfn.XLOOKUP("SrcZone_IsAny",'Scoring_Config'!$A:$A,'Scoring_Config'!$C:$C,10),0),"False,0")</f>
        <v>0</v>
      </c>
      <c r="AF1040" cm="1">
        <f t="array" ref="AF1040">IF(FALSE,"True," &amp; IF(_xlfn.XLOOKUP("DstZone_IsAny",'Scoring_Config'!$A:$A,'Scoring_Config'!$D:$D,"Yes")="Yes",_xlfn.XLOOKUP("DstZone_IsAny",'Scoring_Config'!$A:$A,'Scoring_Config'!$C:$C,10),0),"False,0")</f>
        <v>0</v>
      </c>
      <c r="AG1040" cm="1">
        <f t="array" ref="AG104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40" cm="1">
        <f t="array" ref="AH1040">IF(FALSE,"True," &amp; IF(_xlfn.XLOOKUP("App_Any_OR_RangeGt1000",'Scoring_Config'!$A:$A,'Scoring_Config'!$D:$D,"Yes")="Yes",_xlfn.XLOOKUP("App_Any_OR_RangeGt1000",'Scoring_Config'!$A:$A,'Scoring_Config'!$C:$C,10),0),"False,0")</f>
        <v>0</v>
      </c>
      <c r="AI1040" cm="1">
        <f t="array" ref="AI1040">IF(FALSE,"True," &amp; IF(_xlfn.XLOOKUP("Service_Insecure_Match",'Scoring_Config'!$A:$A,'Scoring_Config'!$D:$D,"Yes")="Yes",_xlfn.XLOOKUP("Service_Insecure_Match",'Scoring_Config'!$A:$A,'Scoring_Config'!$C:$C,5),0),"False,0")</f>
        <v>0</v>
      </c>
      <c r="AJ1040" cm="1">
        <f t="array" ref="AJ1040">IF(FALSE,"True," &amp; IF(_xlfn.XLOOKUP("Risky_Inbound",'Scoring_Config'!$A:$A,'Scoring_Config'!$D:$D,"Yes")="Yes",_xlfn.XLOOKUP("Risky_Inbound",'Scoring_Config'!$A:$A,'Scoring_Config'!$C:$C,50),0),"False,0")</f>
        <v>0</v>
      </c>
      <c r="AK1040" cm="1">
        <f t="array" ref="AK1040">IF(FALSE,"True," &amp; IF(_xlfn.XLOOKUP("Risky_Outbound",'Scoring_Config'!$A:$A,'Scoring_Config'!$D:$D,"Yes")="Yes",_xlfn.XLOOKUP("Risky_Outbound",'Scoring_Config'!$A:$A,'Scoring_Config'!$C:$C,25),0),"False,0")</f>
        <v>0</v>
      </c>
      <c r="AL1040" t="s">
        <v>6700</v>
      </c>
      <c r="AM1040" cm="1">
        <f t="array" ref="AM104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40" t="s">
        <v>6702</v>
      </c>
      <c r="AO1040" t="s">
        <v>6697</v>
      </c>
      <c r="AP1040" t="s">
        <v>6697</v>
      </c>
      <c r="AQ1040" cm="1">
        <f t="array" ref="AQ1040">IF(FALSE,"True," &amp; IF(_xlfn.XLOOKUP("Service_IsAny",'Scoring_Config'!$A:$A,'Scoring_Config'!$D:$D,"Yes")="Yes",_xlfn.XLOOKUP("Service_IsAny",'Scoring_Config'!$A:$A,'Scoring_Config'!$C:$C,0),0),"False,0")</f>
        <v>0</v>
      </c>
      <c r="AR1040">
        <v>0</v>
      </c>
      <c r="AS1040" cm="1">
        <f t="array" ref="AS1040">IF(FALSE,"True," &amp; IF(_xlfn.XLOOKUP("Service_RangeGt1000",'Scoring_Config'!$A:$A,'Scoring_Config'!$D:$D,"Yes")="Yes",_xlfn.XLOOKUP("Service_RangeGt1000",'Scoring_Config'!$A:$A,'Scoring_Config'!$C:$C,0),0),"False,0")</f>
        <v>0</v>
      </c>
      <c r="AT1040" cm="1">
        <f t="array" ref="AT1040">IF(FALSE,"True," &amp; IF(_xlfn.XLOOKUP("App_IsAny",'Scoring_Config'!$A:$A,'Scoring_Config'!$D:$D,"Yes")="Yes",_xlfn.XLOOKUP("App_IsAny",'Scoring_Config'!$A:$A,'Scoring_Config'!$C:$C,0),0),"False,0")</f>
        <v>0</v>
      </c>
      <c r="AU1040">
        <v>2</v>
      </c>
      <c r="AV1040" cm="1">
        <f t="array" ref="AV1040">IF(FALSE,"True," &amp; IF(_xlfn.XLOOKUP("App_RangeGt1000",'Scoring_Config'!$A:$A,'Scoring_Config'!$D:$D,"Yes")="Yes",_xlfn.XLOOKUP("App_RangeGt1000",'Scoring_Config'!$A:$A,'Scoring_Config'!$C:$C,0),0),"False,0")</f>
        <v>0</v>
      </c>
      <c r="AW1040" cm="1">
        <f t="array" ref="AW1040">IF(FALSE,"True," &amp; IF(_xlfn.XLOOKUP("Action_IsDenyOrDrop",'Scoring_Config'!$A:$A,'Scoring_Config'!$D:$D,"Yes")="Yes",_xlfn.XLOOKUP("Action_IsDenyOrDrop",'Scoring_Config'!$A:$A,'Scoring_Config'!$C:$C,0),0),"False,0")</f>
        <v>0</v>
      </c>
      <c r="AX1040" cm="1">
        <f t="array" ref="AX1040">IF(LEFT(AW1040,4)="True",0,(IF(LEFT(Y1040,4)="True",IF(_xlfn.XLOOKUP("Src_IsAny",'Scoring_Config'!$A:$A,'Scoring_Config'!$D:$D,"Yes")="Yes",_xlfn.XLOOKUP("Src_IsAny",'Scoring_Config'!$A:$A,'Scoring_Config'!$C:$C,10),0),0)+IF(LEFT(Z1040,4)="True",IF(_xlfn.XLOOKUP("Src_CIDR_Le_16",'Scoring_Config'!$A:$A,'Scoring_Config'!$D:$D,"Yes")="Yes",_xlfn.XLOOKUP("Src_CIDR_Le_16",'Scoring_Config'!$A:$A,'Scoring_Config'!$C:$C,10),0),0)+IF(LEFT(AA1040,4)="True",IF(_xlfn.XLOOKUP("Src_CIDR_17_22",'Scoring_Config'!$A:$A,'Scoring_Config'!$D:$D,"Yes")="Yes",_xlfn.XLOOKUP("Src_CIDR_17_22",'Scoring_Config'!$A:$A,'Scoring_Config'!$C:$C,5),0),0)+IF(LEFT(AB1040,4)="True",IF(_xlfn.XLOOKUP("Dst_IsAny",'Scoring_Config'!$A:$A,'Scoring_Config'!$D:$D,"Yes")="Yes",_xlfn.XLOOKUP("Dst_IsAny",'Scoring_Config'!$A:$A,'Scoring_Config'!$C:$C,10),0),0)+IF(LEFT(AC1040,4)="True",IF(_xlfn.XLOOKUP("Dst_CIDR_Le_16",'Scoring_Config'!$A:$A,'Scoring_Config'!$D:$D,"Yes")="Yes",_xlfn.XLOOKUP("Dst_CIDR_Le_16",'Scoring_Config'!$A:$A,'Scoring_Config'!$C:$C,10),0),0)+IF(LEFT(AD1040,4)="True",IF(_xlfn.XLOOKUP("Dst_CIDR_17_22",'Scoring_Config'!$A:$A,'Scoring_Config'!$D:$D,"Yes")="Yes",_xlfn.XLOOKUP("Dst_CIDR_17_22",'Scoring_Config'!$A:$A,'Scoring_Config'!$C:$C,5),0),0)+IF(LEFT(AE1040,4)="True",IF(_xlfn.XLOOKUP("SrcZone_IsAny",'Scoring_Config'!$A:$A,'Scoring_Config'!$D:$D,"Yes")="Yes",_xlfn.XLOOKUP("SrcZone_IsAny",'Scoring_Config'!$A:$A,'Scoring_Config'!$C:$C,10),0),0)+IF(LEFT(AF1040,4)="True",IF(_xlfn.XLOOKUP("DstZone_IsAny",'Scoring_Config'!$A:$A,'Scoring_Config'!$D:$D,"Yes")="Yes",_xlfn.XLOOKUP("DstZone_IsAny",'Scoring_Config'!$A:$A,'Scoring_Config'!$C:$C,10),0),0)+IF(LEFT(AG1040,4)="True",IF(_xlfn.XLOOKUP("Service_Any_OR_RangeGt1000",'Scoring_Config'!$A:$A,'Scoring_Config'!$D:$D,"Yes")="Yes",_xlfn.XLOOKUP("Service_Any_OR_RangeGt1000",'Scoring_Config'!$A:$A,'Scoring_Config'!$C:$C,10),0),0)+IF(LEFT(AH1040,4)="True",IF(_xlfn.XLOOKUP("App_Any_OR_RangeGt1000",'Scoring_Config'!$A:$A,'Scoring_Config'!$D:$D,"Yes")="Yes",_xlfn.XLOOKUP("App_Any_OR_RangeGt1000",'Scoring_Config'!$A:$A,'Scoring_Config'!$C:$C,10),0),0)+IF(LEFT(AI1040,4)="True",IF(_xlfn.XLOOKUP("Service_Insecure_Match",'Scoring_Config'!$A:$A,'Scoring_Config'!$D:$D,"Yes")="Yes",_xlfn.XLOOKUP("Service_Insecure_Match",'Scoring_Config'!$A:$A,'Scoring_Config'!$C:$C,5),0),0)+IF(LEFT(AJ1040,4)="True",IF(_xlfn.XLOOKUP("Risky_Inbound",'Scoring_Config'!$A:$A,'Scoring_Config'!$D:$D,"Yes")="Yes",_xlfn.XLOOKUP("Risky_Inbound",'Scoring_Config'!$A:$A,'Scoring_Config'!$C:$C,50),0),0)+IF(LEFT(AK1040,4)="True",IF(_xlfn.XLOOKUP("Risky_Outbound",'Scoring_Config'!$A:$A,'Scoring_Config'!$D:$D,"Yes")="Yes",_xlfn.XLOOKUP("Risky_Outbound",'Scoring_Config'!$A:$A,'Scoring_Config'!$C:$C,25),0),0)+IF(LEFT(AZ1040,4)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1040,FIND(",",AL1040)+1,100)),0)+IF(LEFT(AM1040,4)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1040,FIND(",",AN1040)+1,100)),0)+IF(_xlfn.XLOOKUP("Profile_Scoring",'Scoring_Config'!$A:$A,'Scoring_Config'!$D:$D,"Yes")="Yes",VALUE(MID(AO1040,FIND(",",AO1040)+1,100)),0)+IF(_xlfn.XLOOKUP("Options_Scoring",'Scoring_Config'!$A:$A,'Scoring_Config'!$D:$D,"Yes")="Yes",VALUE(MID(AP1040,FIND(",",AP1040)+1,100)),0)))</f>
        <v>0</v>
      </c>
      <c r="AZ1040" cm="1">
        <f t="array" ref="AZ1040">IF(FALSE,"True," &amp; IF(_xlfn.XLOOKUP("Migrate_Insecure",'Scoring_Config'!$A:$A,'Scoring_Config'!$D:$D,"Yes")="Yes",_xlfn.XLOOKUP("Migrate_Insecure",'Scoring_Config'!$A:$A,'Scoring_Config'!$C:$C,10),0),"False,0")</f>
        <v>0</v>
      </c>
    </row>
    <row r="1041" spans="1:52">
      <c r="A1041" t="s">
        <v>1979</v>
      </c>
      <c r="B1041" t="s">
        <v>3013</v>
      </c>
      <c r="C1041" t="s">
        <v>3542</v>
      </c>
      <c r="D1041" t="s">
        <v>3545</v>
      </c>
      <c r="E1041" t="s">
        <v>3563</v>
      </c>
      <c r="F1041" t="s">
        <v>3789</v>
      </c>
      <c r="G1041" t="s">
        <v>202</v>
      </c>
      <c r="H1041" t="s">
        <v>4077</v>
      </c>
      <c r="I1041" t="s">
        <v>3644</v>
      </c>
      <c r="J1041" t="s">
        <v>966</v>
      </c>
      <c r="K1041" t="s">
        <v>1662</v>
      </c>
      <c r="L1041" t="s">
        <v>1327</v>
      </c>
      <c r="M1041" t="s">
        <v>1974</v>
      </c>
      <c r="N1041" t="s">
        <v>4315</v>
      </c>
      <c r="O1041" t="s">
        <v>4319</v>
      </c>
      <c r="P1041" t="s">
        <v>4321</v>
      </c>
      <c r="Q1041" t="s">
        <v>5059</v>
      </c>
      <c r="R1041" t="s">
        <v>5439</v>
      </c>
      <c r="S1041" t="s">
        <v>4324</v>
      </c>
      <c r="T1041" t="s">
        <v>5701</v>
      </c>
      <c r="U1041" t="s">
        <v>6465</v>
      </c>
      <c r="Y1041" cm="1">
        <f t="array" ref="Y1041">IF(FALSE,"True," &amp; IF(_xlfn.XLOOKUP("Src_IsAny",'Scoring_Config'!$A:$A,'Scoring_Config'!$D:$D,"Yes")="Yes",_xlfn.XLOOKUP("Src_IsAny",'Scoring_Config'!$A:$A,'Scoring_Config'!$C:$C,10),0),"False,0")</f>
        <v>0</v>
      </c>
      <c r="Z1041" cm="1">
        <f t="array" ref="Z1041">IF(FALSE,"True," &amp; IF(_xlfn.XLOOKUP("Src_CIDR_Le_16",'Scoring_Config'!$A:$A,'Scoring_Config'!$D:$D,"Yes")="Yes",_xlfn.XLOOKUP("Src_CIDR_Le_16",'Scoring_Config'!$A:$A,'Scoring_Config'!$C:$C,10),0),"False,0")</f>
        <v>0</v>
      </c>
      <c r="AA1041" cm="1">
        <f t="array" ref="AA1041">IF(TRUE,"True," &amp; IF(_xlfn.XLOOKUP("Src_CIDR_17_22",'Scoring_Config'!$A:$A,'Scoring_Config'!$D:$D,"Yes")="Yes",_xlfn.XLOOKUP("Src_CIDR_17_22",'Scoring_Config'!$A:$A,'Scoring_Config'!$C:$C,5),0),"False,0")</f>
        <v>0</v>
      </c>
      <c r="AB1041" cm="1">
        <f t="array" ref="AB1041">IF(FALSE,"True," &amp; IF(_xlfn.XLOOKUP("Dst_IsAny",'Scoring_Config'!$A:$A,'Scoring_Config'!$D:$D,"Yes")="Yes",_xlfn.XLOOKUP("Dst_IsAny",'Scoring_Config'!$A:$A,'Scoring_Config'!$C:$C,10),0),"False,0")</f>
        <v>0</v>
      </c>
      <c r="AC1041" cm="1">
        <f t="array" ref="AC1041">IF(FALSE,"True," &amp; IF(_xlfn.XLOOKUP("Dst_CIDR_Le_16",'Scoring_Config'!$A:$A,'Scoring_Config'!$D:$D,"Yes")="Yes",_xlfn.XLOOKUP("Dst_CIDR_Le_16",'Scoring_Config'!$A:$A,'Scoring_Config'!$C:$C,10),0),"False,0")</f>
        <v>0</v>
      </c>
      <c r="AD1041" cm="1">
        <f t="array" ref="AD1041">IF(FALSE,"True," &amp; IF(_xlfn.XLOOKUP("Dst_CIDR_17_22",'Scoring_Config'!$A:$A,'Scoring_Config'!$D:$D,"Yes")="Yes",_xlfn.XLOOKUP("Dst_CIDR_17_22",'Scoring_Config'!$A:$A,'Scoring_Config'!$C:$C,5),0),"False,0")</f>
        <v>0</v>
      </c>
      <c r="AE1041" cm="1">
        <f t="array" ref="AE1041">IF(FALSE,"True," &amp; IF(_xlfn.XLOOKUP("SrcZone_IsAny",'Scoring_Config'!$A:$A,'Scoring_Config'!$D:$D,"Yes")="Yes",_xlfn.XLOOKUP("SrcZone_IsAny",'Scoring_Config'!$A:$A,'Scoring_Config'!$C:$C,10),0),"False,0")</f>
        <v>0</v>
      </c>
      <c r="AF1041" cm="1">
        <f t="array" ref="AF1041">IF(FALSE,"True," &amp; IF(_xlfn.XLOOKUP("DstZone_IsAny",'Scoring_Config'!$A:$A,'Scoring_Config'!$D:$D,"Yes")="Yes",_xlfn.XLOOKUP("DstZone_IsAny",'Scoring_Config'!$A:$A,'Scoring_Config'!$C:$C,10),0),"False,0")</f>
        <v>0</v>
      </c>
      <c r="AG1041" cm="1">
        <f t="array" ref="AG104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41" cm="1">
        <f t="array" ref="AH1041">IF(FALSE,"True," &amp; IF(_xlfn.XLOOKUP("App_Any_OR_RangeGt1000",'Scoring_Config'!$A:$A,'Scoring_Config'!$D:$D,"Yes")="Yes",_xlfn.XLOOKUP("App_Any_OR_RangeGt1000",'Scoring_Config'!$A:$A,'Scoring_Config'!$C:$C,10),0),"False,0")</f>
        <v>0</v>
      </c>
      <c r="AI1041" cm="1">
        <f t="array" ref="AI1041">IF(FALSE,"True," &amp; IF(_xlfn.XLOOKUP("Service_Insecure_Match",'Scoring_Config'!$A:$A,'Scoring_Config'!$D:$D,"Yes")="Yes",_xlfn.XLOOKUP("Service_Insecure_Match",'Scoring_Config'!$A:$A,'Scoring_Config'!$C:$C,5),0),"False,0")</f>
        <v>0</v>
      </c>
      <c r="AJ1041" cm="1">
        <f t="array" ref="AJ1041">IF(FALSE,"True," &amp; IF(_xlfn.XLOOKUP("Risky_Inbound",'Scoring_Config'!$A:$A,'Scoring_Config'!$D:$D,"Yes")="Yes",_xlfn.XLOOKUP("Risky_Inbound",'Scoring_Config'!$A:$A,'Scoring_Config'!$C:$C,50),0),"False,0")</f>
        <v>0</v>
      </c>
      <c r="AK1041" cm="1">
        <f t="array" ref="AK1041">IF(FALSE,"True," &amp; IF(_xlfn.XLOOKUP("Risky_Outbound",'Scoring_Config'!$A:$A,'Scoring_Config'!$D:$D,"Yes")="Yes",_xlfn.XLOOKUP("Risky_Outbound",'Scoring_Config'!$A:$A,'Scoring_Config'!$C:$C,25),0),"False,0")</f>
        <v>0</v>
      </c>
      <c r="AL1041" t="s">
        <v>6700</v>
      </c>
      <c r="AM1041" cm="1">
        <f t="array" ref="AM104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41" t="s">
        <v>6702</v>
      </c>
      <c r="AO1041" t="s">
        <v>6697</v>
      </c>
      <c r="AP1041" t="s">
        <v>6697</v>
      </c>
      <c r="AQ1041" cm="1">
        <f t="array" ref="AQ1041">IF(FALSE,"True," &amp; IF(_xlfn.XLOOKUP("Service_IsAny",'Scoring_Config'!$A:$A,'Scoring_Config'!$D:$D,"Yes")="Yes",_xlfn.XLOOKUP("Service_IsAny",'Scoring_Config'!$A:$A,'Scoring_Config'!$C:$C,0),0),"False,0")</f>
        <v>0</v>
      </c>
      <c r="AR1041">
        <v>0</v>
      </c>
      <c r="AS1041" cm="1">
        <f t="array" ref="AS1041">IF(FALSE,"True," &amp; IF(_xlfn.XLOOKUP("Service_RangeGt1000",'Scoring_Config'!$A:$A,'Scoring_Config'!$D:$D,"Yes")="Yes",_xlfn.XLOOKUP("Service_RangeGt1000",'Scoring_Config'!$A:$A,'Scoring_Config'!$C:$C,0),0),"False,0")</f>
        <v>0</v>
      </c>
      <c r="AT1041" cm="1">
        <f t="array" ref="AT1041">IF(FALSE,"True," &amp; IF(_xlfn.XLOOKUP("App_IsAny",'Scoring_Config'!$A:$A,'Scoring_Config'!$D:$D,"Yes")="Yes",_xlfn.XLOOKUP("App_IsAny",'Scoring_Config'!$A:$A,'Scoring_Config'!$C:$C,0),0),"False,0")</f>
        <v>0</v>
      </c>
      <c r="AU1041">
        <v>2</v>
      </c>
      <c r="AV1041" cm="1">
        <f t="array" ref="AV1041">IF(FALSE,"True," &amp; IF(_xlfn.XLOOKUP("App_RangeGt1000",'Scoring_Config'!$A:$A,'Scoring_Config'!$D:$D,"Yes")="Yes",_xlfn.XLOOKUP("App_RangeGt1000",'Scoring_Config'!$A:$A,'Scoring_Config'!$C:$C,0),0),"False,0")</f>
        <v>0</v>
      </c>
      <c r="AW1041" cm="1">
        <f t="array" ref="AW1041">IF(FALSE,"True," &amp; IF(_xlfn.XLOOKUP("Action_IsDenyOrDrop",'Scoring_Config'!$A:$A,'Scoring_Config'!$D:$D,"Yes")="Yes",_xlfn.XLOOKUP("Action_IsDenyOrDrop",'Scoring_Config'!$A:$A,'Scoring_Config'!$C:$C,0),0),"False,0")</f>
        <v>0</v>
      </c>
      <c r="AX1041" cm="1">
        <f t="array" ref="AX1041">IF(LEFT(AW1041,4)="True",0,(IF(LEFT(Y1041,4)="True",IF(_xlfn.XLOOKUP("Src_IsAny",'Scoring_Config'!$A:$A,'Scoring_Config'!$D:$D,"Yes")="Yes",_xlfn.XLOOKUP("Src_IsAny",'Scoring_Config'!$A:$A,'Scoring_Config'!$C:$C,10),0),0)+IF(LEFT(Z1041,4)="True",IF(_xlfn.XLOOKUP("Src_CIDR_Le_16",'Scoring_Config'!$A:$A,'Scoring_Config'!$D:$D,"Yes")="Yes",_xlfn.XLOOKUP("Src_CIDR_Le_16",'Scoring_Config'!$A:$A,'Scoring_Config'!$C:$C,10),0),0)+IF(LEFT(AA1041,4)="True",IF(_xlfn.XLOOKUP("Src_CIDR_17_22",'Scoring_Config'!$A:$A,'Scoring_Config'!$D:$D,"Yes")="Yes",_xlfn.XLOOKUP("Src_CIDR_17_22",'Scoring_Config'!$A:$A,'Scoring_Config'!$C:$C,5),0),0)+IF(LEFT(AB1041,4)="True",IF(_xlfn.XLOOKUP("Dst_IsAny",'Scoring_Config'!$A:$A,'Scoring_Config'!$D:$D,"Yes")="Yes",_xlfn.XLOOKUP("Dst_IsAny",'Scoring_Config'!$A:$A,'Scoring_Config'!$C:$C,10),0),0)+IF(LEFT(AC1041,4)="True",IF(_xlfn.XLOOKUP("Dst_CIDR_Le_16",'Scoring_Config'!$A:$A,'Scoring_Config'!$D:$D,"Yes")="Yes",_xlfn.XLOOKUP("Dst_CIDR_Le_16",'Scoring_Config'!$A:$A,'Scoring_Config'!$C:$C,10),0),0)+IF(LEFT(AD1041,4)="True",IF(_xlfn.XLOOKUP("Dst_CIDR_17_22",'Scoring_Config'!$A:$A,'Scoring_Config'!$D:$D,"Yes")="Yes",_xlfn.XLOOKUP("Dst_CIDR_17_22",'Scoring_Config'!$A:$A,'Scoring_Config'!$C:$C,5),0),0)+IF(LEFT(AE1041,4)="True",IF(_xlfn.XLOOKUP("SrcZone_IsAny",'Scoring_Config'!$A:$A,'Scoring_Config'!$D:$D,"Yes")="Yes",_xlfn.XLOOKUP("SrcZone_IsAny",'Scoring_Config'!$A:$A,'Scoring_Config'!$C:$C,10),0),0)+IF(LEFT(AF1041,4)="True",IF(_xlfn.XLOOKUP("DstZone_IsAny",'Scoring_Config'!$A:$A,'Scoring_Config'!$D:$D,"Yes")="Yes",_xlfn.XLOOKUP("DstZone_IsAny",'Scoring_Config'!$A:$A,'Scoring_Config'!$C:$C,10),0),0)+IF(LEFT(AG1041,4)="True",IF(_xlfn.XLOOKUP("Service_Any_OR_RangeGt1000",'Scoring_Config'!$A:$A,'Scoring_Config'!$D:$D,"Yes")="Yes",_xlfn.XLOOKUP("Service_Any_OR_RangeGt1000",'Scoring_Config'!$A:$A,'Scoring_Config'!$C:$C,10),0),0)+IF(LEFT(AH1041,4)="True",IF(_xlfn.XLOOKUP("App_Any_OR_RangeGt1000",'Scoring_Config'!$A:$A,'Scoring_Config'!$D:$D,"Yes")="Yes",_xlfn.XLOOKUP("App_Any_OR_RangeGt1000",'Scoring_Config'!$A:$A,'Scoring_Config'!$C:$C,10),0),0)+IF(LEFT(AI1041,4)="True",IF(_xlfn.XLOOKUP("Service_Insecure_Match",'Scoring_Config'!$A:$A,'Scoring_Config'!$D:$D,"Yes")="Yes",_xlfn.XLOOKUP("Service_Insecure_Match",'Scoring_Config'!$A:$A,'Scoring_Config'!$C:$C,5),0),0)+IF(LEFT(AJ1041,4)="True",IF(_xlfn.XLOOKUP("Risky_Inbound",'Scoring_Config'!$A:$A,'Scoring_Config'!$D:$D,"Yes")="Yes",_xlfn.XLOOKUP("Risky_Inbound",'Scoring_Config'!$A:$A,'Scoring_Config'!$C:$C,50),0),0)+IF(LEFT(AK1041,4)="True",IF(_xlfn.XLOOKUP("Risky_Outbound",'Scoring_Config'!$A:$A,'Scoring_Config'!$D:$D,"Yes")="Yes",_xlfn.XLOOKUP("Risky_Outbound",'Scoring_Config'!$A:$A,'Scoring_Config'!$C:$C,25),0),0)+IF(LEFT(AZ1041,4)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1041,FIND(",",AL1041)+1,100)),0)+IF(LEFT(AM1041,4)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1041,FIND(",",AN1041)+1,100)),0)+IF(_xlfn.XLOOKUP("Profile_Scoring",'Scoring_Config'!$A:$A,'Scoring_Config'!$D:$D,"Yes")="Yes",VALUE(MID(AO1041,FIND(",",AO1041)+1,100)),0)+IF(_xlfn.XLOOKUP("Options_Scoring",'Scoring_Config'!$A:$A,'Scoring_Config'!$D:$D,"Yes")="Yes",VALUE(MID(AP1041,FIND(",",AP1041)+1,100)),0)))</f>
        <v>0</v>
      </c>
      <c r="AZ1041" cm="1">
        <f t="array" ref="AZ1041">IF(FALSE,"True," &amp; IF(_xlfn.XLOOKUP("Migrate_Insecure",'Scoring_Config'!$A:$A,'Scoring_Config'!$D:$D,"Yes")="Yes",_xlfn.XLOOKUP("Migrate_Insecure",'Scoring_Config'!$A:$A,'Scoring_Config'!$C:$C,10),0),"False,0")</f>
        <v>0</v>
      </c>
    </row>
    <row r="1042" spans="1:52">
      <c r="A1042" t="s">
        <v>1979</v>
      </c>
      <c r="B1042" t="s">
        <v>3014</v>
      </c>
      <c r="C1042" t="s">
        <v>3542</v>
      </c>
      <c r="D1042" t="s">
        <v>3545</v>
      </c>
      <c r="E1042" t="s">
        <v>3563</v>
      </c>
      <c r="F1042" t="s">
        <v>3637</v>
      </c>
      <c r="G1042" t="s">
        <v>202</v>
      </c>
      <c r="H1042" t="s">
        <v>4076</v>
      </c>
      <c r="I1042" t="s">
        <v>3576</v>
      </c>
      <c r="J1042" t="s">
        <v>1146</v>
      </c>
      <c r="K1042" t="s">
        <v>1912</v>
      </c>
      <c r="L1042" t="s">
        <v>1537</v>
      </c>
      <c r="M1042" t="s">
        <v>1974</v>
      </c>
      <c r="N1042" t="s">
        <v>4315</v>
      </c>
      <c r="O1042" t="s">
        <v>4319</v>
      </c>
      <c r="P1042" t="s">
        <v>4323</v>
      </c>
      <c r="Q1042" t="s">
        <v>5060</v>
      </c>
      <c r="R1042" t="s">
        <v>5439</v>
      </c>
      <c r="S1042" t="s">
        <v>4324</v>
      </c>
      <c r="T1042" t="s">
        <v>5792</v>
      </c>
      <c r="U1042" t="s">
        <v>6466</v>
      </c>
      <c r="Y1042" cm="1">
        <f t="array" ref="Y1042">IF(FALSE,"True," &amp; IF(_xlfn.XLOOKUP("Src_IsAny",'Scoring_Config'!$A:$A,'Scoring_Config'!$D:$D,"Yes")="Yes",_xlfn.XLOOKUP("Src_IsAny",'Scoring_Config'!$A:$A,'Scoring_Config'!$C:$C,10),0),"False,0")</f>
        <v>0</v>
      </c>
      <c r="Z1042" cm="1">
        <f t="array" ref="Z1042">IF(FALSE,"True," &amp; IF(_xlfn.XLOOKUP("Src_CIDR_Le_16",'Scoring_Config'!$A:$A,'Scoring_Config'!$D:$D,"Yes")="Yes",_xlfn.XLOOKUP("Src_CIDR_Le_16",'Scoring_Config'!$A:$A,'Scoring_Config'!$C:$C,10),0),"False,0")</f>
        <v>0</v>
      </c>
      <c r="AA1042" cm="1">
        <f t="array" ref="AA1042">IF(TRUE,"True," &amp; IF(_xlfn.XLOOKUP("Src_CIDR_17_22",'Scoring_Config'!$A:$A,'Scoring_Config'!$D:$D,"Yes")="Yes",_xlfn.XLOOKUP("Src_CIDR_17_22",'Scoring_Config'!$A:$A,'Scoring_Config'!$C:$C,5),0),"False,0")</f>
        <v>0</v>
      </c>
      <c r="AB1042" cm="1">
        <f t="array" ref="AB1042">IF(FALSE,"True," &amp; IF(_xlfn.XLOOKUP("Dst_IsAny",'Scoring_Config'!$A:$A,'Scoring_Config'!$D:$D,"Yes")="Yes",_xlfn.XLOOKUP("Dst_IsAny",'Scoring_Config'!$A:$A,'Scoring_Config'!$C:$C,10),0),"False,0")</f>
        <v>0</v>
      </c>
      <c r="AC1042" cm="1">
        <f t="array" ref="AC1042">IF(FALSE,"True," &amp; IF(_xlfn.XLOOKUP("Dst_CIDR_Le_16",'Scoring_Config'!$A:$A,'Scoring_Config'!$D:$D,"Yes")="Yes",_xlfn.XLOOKUP("Dst_CIDR_Le_16",'Scoring_Config'!$A:$A,'Scoring_Config'!$C:$C,10),0),"False,0")</f>
        <v>0</v>
      </c>
      <c r="AD1042" cm="1">
        <f t="array" ref="AD1042">IF(FALSE,"True," &amp; IF(_xlfn.XLOOKUP("Dst_CIDR_17_22",'Scoring_Config'!$A:$A,'Scoring_Config'!$D:$D,"Yes")="Yes",_xlfn.XLOOKUP("Dst_CIDR_17_22",'Scoring_Config'!$A:$A,'Scoring_Config'!$C:$C,5),0),"False,0")</f>
        <v>0</v>
      </c>
      <c r="AE1042" cm="1">
        <f t="array" ref="AE1042">IF(FALSE,"True," &amp; IF(_xlfn.XLOOKUP("SrcZone_IsAny",'Scoring_Config'!$A:$A,'Scoring_Config'!$D:$D,"Yes")="Yes",_xlfn.XLOOKUP("SrcZone_IsAny",'Scoring_Config'!$A:$A,'Scoring_Config'!$C:$C,10),0),"False,0")</f>
        <v>0</v>
      </c>
      <c r="AF1042" cm="1">
        <f t="array" ref="AF1042">IF(FALSE,"True," &amp; IF(_xlfn.XLOOKUP("DstZone_IsAny",'Scoring_Config'!$A:$A,'Scoring_Config'!$D:$D,"Yes")="Yes",_xlfn.XLOOKUP("DstZone_IsAny",'Scoring_Config'!$A:$A,'Scoring_Config'!$C:$C,10),0),"False,0")</f>
        <v>0</v>
      </c>
      <c r="AG1042" cm="1">
        <f t="array" ref="AG104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42" cm="1">
        <f t="array" ref="AH1042">IF(FALSE,"True," &amp; IF(_xlfn.XLOOKUP("App_Any_OR_RangeGt1000",'Scoring_Config'!$A:$A,'Scoring_Config'!$D:$D,"Yes")="Yes",_xlfn.XLOOKUP("App_Any_OR_RangeGt1000",'Scoring_Config'!$A:$A,'Scoring_Config'!$C:$C,10),0),"False,0")</f>
        <v>0</v>
      </c>
      <c r="AI1042" cm="1">
        <f t="array" ref="AI1042">IF(FALSE,"True," &amp; IF(_xlfn.XLOOKUP("Service_Insecure_Match",'Scoring_Config'!$A:$A,'Scoring_Config'!$D:$D,"Yes")="Yes",_xlfn.XLOOKUP("Service_Insecure_Match",'Scoring_Config'!$A:$A,'Scoring_Config'!$C:$C,5),0),"False,0")</f>
        <v>0</v>
      </c>
      <c r="AJ1042" cm="1">
        <f t="array" ref="AJ1042">IF(FALSE,"True," &amp; IF(_xlfn.XLOOKUP("Risky_Inbound",'Scoring_Config'!$A:$A,'Scoring_Config'!$D:$D,"Yes")="Yes",_xlfn.XLOOKUP("Risky_Inbound",'Scoring_Config'!$A:$A,'Scoring_Config'!$C:$C,50),0),"False,0")</f>
        <v>0</v>
      </c>
      <c r="AK1042" cm="1">
        <f t="array" ref="AK1042">IF(FALSE,"True," &amp; IF(_xlfn.XLOOKUP("Risky_Outbound",'Scoring_Config'!$A:$A,'Scoring_Config'!$D:$D,"Yes")="Yes",_xlfn.XLOOKUP("Risky_Outbound",'Scoring_Config'!$A:$A,'Scoring_Config'!$C:$C,25),0),"False,0")</f>
        <v>0</v>
      </c>
      <c r="AL1042" t="s">
        <v>6699</v>
      </c>
      <c r="AM1042" cm="1">
        <f t="array" ref="AM104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42" t="s">
        <v>6702</v>
      </c>
      <c r="AO1042" t="s">
        <v>6697</v>
      </c>
      <c r="AP1042" t="s">
        <v>6697</v>
      </c>
      <c r="AQ1042" cm="1">
        <f t="array" ref="AQ1042">IF(FALSE,"True," &amp; IF(_xlfn.XLOOKUP("Service_IsAny",'Scoring_Config'!$A:$A,'Scoring_Config'!$D:$D,"Yes")="Yes",_xlfn.XLOOKUP("Service_IsAny",'Scoring_Config'!$A:$A,'Scoring_Config'!$C:$C,0),0),"False,0")</f>
        <v>0</v>
      </c>
      <c r="AR1042">
        <v>2</v>
      </c>
      <c r="AS1042" cm="1">
        <f t="array" ref="AS1042">IF(FALSE,"True," &amp; IF(_xlfn.XLOOKUP("Service_RangeGt1000",'Scoring_Config'!$A:$A,'Scoring_Config'!$D:$D,"Yes")="Yes",_xlfn.XLOOKUP("Service_RangeGt1000",'Scoring_Config'!$A:$A,'Scoring_Config'!$C:$C,0),0),"False,0")</f>
        <v>0</v>
      </c>
      <c r="AT1042" cm="1">
        <f t="array" ref="AT1042">IF(FALSE,"True," &amp; IF(_xlfn.XLOOKUP("App_IsAny",'Scoring_Config'!$A:$A,'Scoring_Config'!$D:$D,"Yes")="Yes",_xlfn.XLOOKUP("App_IsAny",'Scoring_Config'!$A:$A,'Scoring_Config'!$C:$C,0),0),"False,0")</f>
        <v>0</v>
      </c>
      <c r="AU1042">
        <v>1</v>
      </c>
      <c r="AV1042" cm="1">
        <f t="array" ref="AV1042">IF(FALSE,"True," &amp; IF(_xlfn.XLOOKUP("App_RangeGt1000",'Scoring_Config'!$A:$A,'Scoring_Config'!$D:$D,"Yes")="Yes",_xlfn.XLOOKUP("App_RangeGt1000",'Scoring_Config'!$A:$A,'Scoring_Config'!$C:$C,0),0),"False,0")</f>
        <v>0</v>
      </c>
      <c r="AW1042" cm="1">
        <f t="array" ref="AW1042">IF(FALSE,"True," &amp; IF(_xlfn.XLOOKUP("Action_IsDenyOrDrop",'Scoring_Config'!$A:$A,'Scoring_Config'!$D:$D,"Yes")="Yes",_xlfn.XLOOKUP("Action_IsDenyOrDrop",'Scoring_Config'!$A:$A,'Scoring_Config'!$C:$C,0),0),"False,0")</f>
        <v>0</v>
      </c>
      <c r="AX1042" cm="1">
        <f t="array" ref="AX1042">IF(LEFT(AW1042,4)="True",0,(IF(LEFT(Y1042,4)="True",IF(_xlfn.XLOOKUP("Src_IsAny",'Scoring_Config'!$A:$A,'Scoring_Config'!$D:$D,"Yes")="Yes",_xlfn.XLOOKUP("Src_IsAny",'Scoring_Config'!$A:$A,'Scoring_Config'!$C:$C,10),0),0)+IF(LEFT(Z1042,4)="True",IF(_xlfn.XLOOKUP("Src_CIDR_Le_16",'Scoring_Config'!$A:$A,'Scoring_Config'!$D:$D,"Yes")="Yes",_xlfn.XLOOKUP("Src_CIDR_Le_16",'Scoring_Config'!$A:$A,'Scoring_Config'!$C:$C,10),0),0)+IF(LEFT(AA1042,4)="True",IF(_xlfn.XLOOKUP("Src_CIDR_17_22",'Scoring_Config'!$A:$A,'Scoring_Config'!$D:$D,"Yes")="Yes",_xlfn.XLOOKUP("Src_CIDR_17_22",'Scoring_Config'!$A:$A,'Scoring_Config'!$C:$C,5),0),0)+IF(LEFT(AB1042,4)="True",IF(_xlfn.XLOOKUP("Dst_IsAny",'Scoring_Config'!$A:$A,'Scoring_Config'!$D:$D,"Yes")="Yes",_xlfn.XLOOKUP("Dst_IsAny",'Scoring_Config'!$A:$A,'Scoring_Config'!$C:$C,10),0),0)+IF(LEFT(AC1042,4)="True",IF(_xlfn.XLOOKUP("Dst_CIDR_Le_16",'Scoring_Config'!$A:$A,'Scoring_Config'!$D:$D,"Yes")="Yes",_xlfn.XLOOKUP("Dst_CIDR_Le_16",'Scoring_Config'!$A:$A,'Scoring_Config'!$C:$C,10),0),0)+IF(LEFT(AD1042,4)="True",IF(_xlfn.XLOOKUP("Dst_CIDR_17_22",'Scoring_Config'!$A:$A,'Scoring_Config'!$D:$D,"Yes")="Yes",_xlfn.XLOOKUP("Dst_CIDR_17_22",'Scoring_Config'!$A:$A,'Scoring_Config'!$C:$C,5),0),0)+IF(LEFT(AE1042,4)="True",IF(_xlfn.XLOOKUP("SrcZone_IsAny",'Scoring_Config'!$A:$A,'Scoring_Config'!$D:$D,"Yes")="Yes",_xlfn.XLOOKUP("SrcZone_IsAny",'Scoring_Config'!$A:$A,'Scoring_Config'!$C:$C,10),0),0)+IF(LEFT(AF1042,4)="True",IF(_xlfn.XLOOKUP("DstZone_IsAny",'Scoring_Config'!$A:$A,'Scoring_Config'!$D:$D,"Yes")="Yes",_xlfn.XLOOKUP("DstZone_IsAny",'Scoring_Config'!$A:$A,'Scoring_Config'!$C:$C,10),0),0)+IF(LEFT(AG1042,4)="True",IF(_xlfn.XLOOKUP("Service_Any_OR_RangeGt1000",'Scoring_Config'!$A:$A,'Scoring_Config'!$D:$D,"Yes")="Yes",_xlfn.XLOOKUP("Service_Any_OR_RangeGt1000",'Scoring_Config'!$A:$A,'Scoring_Config'!$C:$C,10),0),0)+IF(LEFT(AH1042,4)="True",IF(_xlfn.XLOOKUP("App_Any_OR_RangeGt1000",'Scoring_Config'!$A:$A,'Scoring_Config'!$D:$D,"Yes")="Yes",_xlfn.XLOOKUP("App_Any_OR_RangeGt1000",'Scoring_Config'!$A:$A,'Scoring_Config'!$C:$C,10),0),0)+IF(LEFT(AI1042,4)="True",IF(_xlfn.XLOOKUP("Service_Insecure_Match",'Scoring_Config'!$A:$A,'Scoring_Config'!$D:$D,"Yes")="Yes",_xlfn.XLOOKUP("Service_Insecure_Match",'Scoring_Config'!$A:$A,'Scoring_Config'!$C:$C,5),0),0)+IF(LEFT(AJ1042,4)="True",IF(_xlfn.XLOOKUP("Risky_Inbound",'Scoring_Config'!$A:$A,'Scoring_Config'!$D:$D,"Yes")="Yes",_xlfn.XLOOKUP("Risky_Inbound",'Scoring_Config'!$A:$A,'Scoring_Config'!$C:$C,50),0),0)+IF(LEFT(AK1042,4)="True",IF(_xlfn.XLOOKUP("Risky_Outbound",'Scoring_Config'!$A:$A,'Scoring_Config'!$D:$D,"Yes")="Yes",_xlfn.XLOOKUP("Risky_Outbound",'Scoring_Config'!$A:$A,'Scoring_Config'!$C:$C,25),0),0)+IF(LEFT(AZ1042,4)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1042,FIND(",",AL1042)+1,100)),0)+IF(LEFT(AM1042,4)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1042,FIND(",",AN1042)+1,100)),0)+IF(_xlfn.XLOOKUP("Profile_Scoring",'Scoring_Config'!$A:$A,'Scoring_Config'!$D:$D,"Yes")="Yes",VALUE(MID(AO1042,FIND(",",AO1042)+1,100)),0)+IF(_xlfn.XLOOKUP("Options_Scoring",'Scoring_Config'!$A:$A,'Scoring_Config'!$D:$D,"Yes")="Yes",VALUE(MID(AP1042,FIND(",",AP1042)+1,100)),0)))</f>
        <v>0</v>
      </c>
      <c r="AZ1042" cm="1">
        <f t="array" ref="AZ1042">IF(FALSE,"True," &amp; IF(_xlfn.XLOOKUP("Migrate_Insecure",'Scoring_Config'!$A:$A,'Scoring_Config'!$D:$D,"Yes")="Yes",_xlfn.XLOOKUP("Migrate_Insecure",'Scoring_Config'!$A:$A,'Scoring_Config'!$C:$C,10),0),"False,0")</f>
        <v>0</v>
      </c>
    </row>
    <row r="1043" spans="1:52">
      <c r="A1043" t="s">
        <v>1979</v>
      </c>
      <c r="B1043" t="s">
        <v>3015</v>
      </c>
      <c r="C1043" t="s">
        <v>3542</v>
      </c>
      <c r="D1043" t="s">
        <v>3545</v>
      </c>
      <c r="E1043" t="s">
        <v>3563</v>
      </c>
      <c r="F1043" t="s">
        <v>3947</v>
      </c>
      <c r="G1043" t="s">
        <v>576</v>
      </c>
      <c r="H1043" t="s">
        <v>174</v>
      </c>
      <c r="I1043" t="s">
        <v>3576</v>
      </c>
      <c r="J1043" t="s">
        <v>1146</v>
      </c>
      <c r="K1043" t="s">
        <v>1912</v>
      </c>
      <c r="L1043" t="s">
        <v>1537</v>
      </c>
      <c r="M1043" t="s">
        <v>1974</v>
      </c>
      <c r="N1043" t="s">
        <v>4315</v>
      </c>
      <c r="O1043" t="s">
        <v>4319</v>
      </c>
      <c r="P1043" t="s">
        <v>4322</v>
      </c>
      <c r="Q1043" t="s">
        <v>5061</v>
      </c>
      <c r="R1043" t="s">
        <v>5439</v>
      </c>
      <c r="S1043" t="s">
        <v>4324</v>
      </c>
      <c r="T1043" t="s">
        <v>5792</v>
      </c>
      <c r="U1043" t="s">
        <v>6467</v>
      </c>
      <c r="Y1043" cm="1">
        <f t="array" ref="Y1043">IF(FALSE,"True," &amp; IF(_xlfn.XLOOKUP("Src_IsAny",'Scoring_Config'!$A:$A,'Scoring_Config'!$D:$D,"Yes")="Yes",_xlfn.XLOOKUP("Src_IsAny",'Scoring_Config'!$A:$A,'Scoring_Config'!$C:$C,10),0),"False,0")</f>
        <v>0</v>
      </c>
      <c r="Z1043" cm="1">
        <f t="array" ref="Z1043">IF(FALSE,"True," &amp; IF(_xlfn.XLOOKUP("Src_CIDR_Le_16",'Scoring_Config'!$A:$A,'Scoring_Config'!$D:$D,"Yes")="Yes",_xlfn.XLOOKUP("Src_CIDR_Le_16",'Scoring_Config'!$A:$A,'Scoring_Config'!$C:$C,10),0),"False,0")</f>
        <v>0</v>
      </c>
      <c r="AA1043" cm="1">
        <f t="array" ref="AA1043">IF(FALSE,"True," &amp; IF(_xlfn.XLOOKUP("Src_CIDR_17_22",'Scoring_Config'!$A:$A,'Scoring_Config'!$D:$D,"Yes")="Yes",_xlfn.XLOOKUP("Src_CIDR_17_22",'Scoring_Config'!$A:$A,'Scoring_Config'!$C:$C,5),0),"False,0")</f>
        <v>0</v>
      </c>
      <c r="AB1043" cm="1">
        <f t="array" ref="AB1043">IF(FALSE,"True," &amp; IF(_xlfn.XLOOKUP("Dst_IsAny",'Scoring_Config'!$A:$A,'Scoring_Config'!$D:$D,"Yes")="Yes",_xlfn.XLOOKUP("Dst_IsAny",'Scoring_Config'!$A:$A,'Scoring_Config'!$C:$C,10),0),"False,0")</f>
        <v>0</v>
      </c>
      <c r="AC1043" cm="1">
        <f t="array" ref="AC1043">IF(FALSE,"True," &amp; IF(_xlfn.XLOOKUP("Dst_CIDR_Le_16",'Scoring_Config'!$A:$A,'Scoring_Config'!$D:$D,"Yes")="Yes",_xlfn.XLOOKUP("Dst_CIDR_Le_16",'Scoring_Config'!$A:$A,'Scoring_Config'!$C:$C,10),0),"False,0")</f>
        <v>0</v>
      </c>
      <c r="AD1043" cm="1">
        <f t="array" ref="AD1043">IF(FALSE,"True," &amp; IF(_xlfn.XLOOKUP("Dst_CIDR_17_22",'Scoring_Config'!$A:$A,'Scoring_Config'!$D:$D,"Yes")="Yes",_xlfn.XLOOKUP("Dst_CIDR_17_22",'Scoring_Config'!$A:$A,'Scoring_Config'!$C:$C,5),0),"False,0")</f>
        <v>0</v>
      </c>
      <c r="AE1043" cm="1">
        <f t="array" ref="AE1043">IF(FALSE,"True," &amp; IF(_xlfn.XLOOKUP("SrcZone_IsAny",'Scoring_Config'!$A:$A,'Scoring_Config'!$D:$D,"Yes")="Yes",_xlfn.XLOOKUP("SrcZone_IsAny",'Scoring_Config'!$A:$A,'Scoring_Config'!$C:$C,10),0),"False,0")</f>
        <v>0</v>
      </c>
      <c r="AF1043" cm="1">
        <f t="array" ref="AF1043">IF(FALSE,"True," &amp; IF(_xlfn.XLOOKUP("DstZone_IsAny",'Scoring_Config'!$A:$A,'Scoring_Config'!$D:$D,"Yes")="Yes",_xlfn.XLOOKUP("DstZone_IsAny",'Scoring_Config'!$A:$A,'Scoring_Config'!$C:$C,10),0),"False,0")</f>
        <v>0</v>
      </c>
      <c r="AG1043" cm="1">
        <f t="array" ref="AG104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43" cm="1">
        <f t="array" ref="AH1043">IF(FALSE,"True," &amp; IF(_xlfn.XLOOKUP("App_Any_OR_RangeGt1000",'Scoring_Config'!$A:$A,'Scoring_Config'!$D:$D,"Yes")="Yes",_xlfn.XLOOKUP("App_Any_OR_RangeGt1000",'Scoring_Config'!$A:$A,'Scoring_Config'!$C:$C,10),0),"False,0")</f>
        <v>0</v>
      </c>
      <c r="AI1043" cm="1">
        <f t="array" ref="AI1043">IF(FALSE,"True," &amp; IF(_xlfn.XLOOKUP("Service_Insecure_Match",'Scoring_Config'!$A:$A,'Scoring_Config'!$D:$D,"Yes")="Yes",_xlfn.XLOOKUP("Service_Insecure_Match",'Scoring_Config'!$A:$A,'Scoring_Config'!$C:$C,5),0),"False,0")</f>
        <v>0</v>
      </c>
      <c r="AJ1043" cm="1">
        <f t="array" ref="AJ1043">IF(FALSE,"True," &amp; IF(_xlfn.XLOOKUP("Risky_Inbound",'Scoring_Config'!$A:$A,'Scoring_Config'!$D:$D,"Yes")="Yes",_xlfn.XLOOKUP("Risky_Inbound",'Scoring_Config'!$A:$A,'Scoring_Config'!$C:$C,50),0),"False,0")</f>
        <v>0</v>
      </c>
      <c r="AK1043" cm="1">
        <f t="array" ref="AK1043">IF(FALSE,"True," &amp; IF(_xlfn.XLOOKUP("Risky_Outbound",'Scoring_Config'!$A:$A,'Scoring_Config'!$D:$D,"Yes")="Yes",_xlfn.XLOOKUP("Risky_Outbound",'Scoring_Config'!$A:$A,'Scoring_Config'!$C:$C,25),0),"False,0")</f>
        <v>0</v>
      </c>
      <c r="AL1043" t="s">
        <v>6697</v>
      </c>
      <c r="AM1043" cm="1">
        <f t="array" ref="AM104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43" t="s">
        <v>6697</v>
      </c>
      <c r="AO1043" t="s">
        <v>6697</v>
      </c>
      <c r="AP1043" t="s">
        <v>6697</v>
      </c>
      <c r="AQ1043" cm="1">
        <f t="array" ref="AQ1043">IF(FALSE,"True," &amp; IF(_xlfn.XLOOKUP("Service_IsAny",'Scoring_Config'!$A:$A,'Scoring_Config'!$D:$D,"Yes")="Yes",_xlfn.XLOOKUP("Service_IsAny",'Scoring_Config'!$A:$A,'Scoring_Config'!$C:$C,0),0),"False,0")</f>
        <v>0</v>
      </c>
      <c r="AR1043">
        <v>2</v>
      </c>
      <c r="AS1043" cm="1">
        <f t="array" ref="AS1043">IF(FALSE,"True," &amp; IF(_xlfn.XLOOKUP("Service_RangeGt1000",'Scoring_Config'!$A:$A,'Scoring_Config'!$D:$D,"Yes")="Yes",_xlfn.XLOOKUP("Service_RangeGt1000",'Scoring_Config'!$A:$A,'Scoring_Config'!$C:$C,0),0),"False,0")</f>
        <v>0</v>
      </c>
      <c r="AT1043" cm="1">
        <f t="array" ref="AT1043">IF(FALSE,"True," &amp; IF(_xlfn.XLOOKUP("App_IsAny",'Scoring_Config'!$A:$A,'Scoring_Config'!$D:$D,"Yes")="Yes",_xlfn.XLOOKUP("App_IsAny",'Scoring_Config'!$A:$A,'Scoring_Config'!$C:$C,0),0),"False,0")</f>
        <v>0</v>
      </c>
      <c r="AU1043">
        <v>1</v>
      </c>
      <c r="AV1043" cm="1">
        <f t="array" ref="AV1043">IF(FALSE,"True," &amp; IF(_xlfn.XLOOKUP("App_RangeGt1000",'Scoring_Config'!$A:$A,'Scoring_Config'!$D:$D,"Yes")="Yes",_xlfn.XLOOKUP("App_RangeGt1000",'Scoring_Config'!$A:$A,'Scoring_Config'!$C:$C,0),0),"False,0")</f>
        <v>0</v>
      </c>
      <c r="AW1043" cm="1">
        <f t="array" ref="AW1043">IF(FALSE,"True," &amp; IF(_xlfn.XLOOKUP("Action_IsDenyOrDrop",'Scoring_Config'!$A:$A,'Scoring_Config'!$D:$D,"Yes")="Yes",_xlfn.XLOOKUP("Action_IsDenyOrDrop",'Scoring_Config'!$A:$A,'Scoring_Config'!$C:$C,0),0),"False,0")</f>
        <v>0</v>
      </c>
      <c r="AX1043" cm="1">
        <f t="array" ref="AX1043">IF(LEFT(AW1043,4)="True",0,(IF(LEFT(Y1043,4)="True",IF(_xlfn.XLOOKUP("Src_IsAny",'Scoring_Config'!$A:$A,'Scoring_Config'!$D:$D,"Yes")="Yes",_xlfn.XLOOKUP("Src_IsAny",'Scoring_Config'!$A:$A,'Scoring_Config'!$C:$C,10),0),0)+IF(LEFT(Z1043,4)="True",IF(_xlfn.XLOOKUP("Src_CIDR_Le_16",'Scoring_Config'!$A:$A,'Scoring_Config'!$D:$D,"Yes")="Yes",_xlfn.XLOOKUP("Src_CIDR_Le_16",'Scoring_Config'!$A:$A,'Scoring_Config'!$C:$C,10),0),0)+IF(LEFT(AA1043,4)="True",IF(_xlfn.XLOOKUP("Src_CIDR_17_22",'Scoring_Config'!$A:$A,'Scoring_Config'!$D:$D,"Yes")="Yes",_xlfn.XLOOKUP("Src_CIDR_17_22",'Scoring_Config'!$A:$A,'Scoring_Config'!$C:$C,5),0),0)+IF(LEFT(AB1043,4)="True",IF(_xlfn.XLOOKUP("Dst_IsAny",'Scoring_Config'!$A:$A,'Scoring_Config'!$D:$D,"Yes")="Yes",_xlfn.XLOOKUP("Dst_IsAny",'Scoring_Config'!$A:$A,'Scoring_Config'!$C:$C,10),0),0)+IF(LEFT(AC1043,4)="True",IF(_xlfn.XLOOKUP("Dst_CIDR_Le_16",'Scoring_Config'!$A:$A,'Scoring_Config'!$D:$D,"Yes")="Yes",_xlfn.XLOOKUP("Dst_CIDR_Le_16",'Scoring_Config'!$A:$A,'Scoring_Config'!$C:$C,10),0),0)+IF(LEFT(AD1043,4)="True",IF(_xlfn.XLOOKUP("Dst_CIDR_17_22",'Scoring_Config'!$A:$A,'Scoring_Config'!$D:$D,"Yes")="Yes",_xlfn.XLOOKUP("Dst_CIDR_17_22",'Scoring_Config'!$A:$A,'Scoring_Config'!$C:$C,5),0),0)+IF(LEFT(AE1043,4)="True",IF(_xlfn.XLOOKUP("SrcZone_IsAny",'Scoring_Config'!$A:$A,'Scoring_Config'!$D:$D,"Yes")="Yes",_xlfn.XLOOKUP("SrcZone_IsAny",'Scoring_Config'!$A:$A,'Scoring_Config'!$C:$C,10),0),0)+IF(LEFT(AF1043,4)="True",IF(_xlfn.XLOOKUP("DstZone_IsAny",'Scoring_Config'!$A:$A,'Scoring_Config'!$D:$D,"Yes")="Yes",_xlfn.XLOOKUP("DstZone_IsAny",'Scoring_Config'!$A:$A,'Scoring_Config'!$C:$C,10),0),0)+IF(LEFT(AG1043,4)="True",IF(_xlfn.XLOOKUP("Service_Any_OR_RangeGt1000",'Scoring_Config'!$A:$A,'Scoring_Config'!$D:$D,"Yes")="Yes",_xlfn.XLOOKUP("Service_Any_OR_RangeGt1000",'Scoring_Config'!$A:$A,'Scoring_Config'!$C:$C,10),0),0)+IF(LEFT(AH1043,4)="True",IF(_xlfn.XLOOKUP("App_Any_OR_RangeGt1000",'Scoring_Config'!$A:$A,'Scoring_Config'!$D:$D,"Yes")="Yes",_xlfn.XLOOKUP("App_Any_OR_RangeGt1000",'Scoring_Config'!$A:$A,'Scoring_Config'!$C:$C,10),0),0)+IF(LEFT(AI1043,4)="True",IF(_xlfn.XLOOKUP("Service_Insecure_Match",'Scoring_Config'!$A:$A,'Scoring_Config'!$D:$D,"Yes")="Yes",_xlfn.XLOOKUP("Service_Insecure_Match",'Scoring_Config'!$A:$A,'Scoring_Config'!$C:$C,5),0),0)+IF(LEFT(AJ1043,4)="True",IF(_xlfn.XLOOKUP("Risky_Inbound",'Scoring_Config'!$A:$A,'Scoring_Config'!$D:$D,"Yes")="Yes",_xlfn.XLOOKUP("Risky_Inbound",'Scoring_Config'!$A:$A,'Scoring_Config'!$C:$C,50),0),0)+IF(LEFT(AK1043,4)="True",IF(_xlfn.XLOOKUP("Risky_Outbound",'Scoring_Config'!$A:$A,'Scoring_Config'!$D:$D,"Yes")="Yes",_xlfn.XLOOKUP("Risky_Outbound",'Scoring_Config'!$A:$A,'Scoring_Config'!$C:$C,25),0),0)+IF(LEFT(AZ1043,4)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1043,FIND(",",AL1043)+1,100)),0)+IF(LEFT(AM1043,4)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1043,FIND(",",AN1043)+1,100)),0)+IF(_xlfn.XLOOKUP("Profile_Scoring",'Scoring_Config'!$A:$A,'Scoring_Config'!$D:$D,"Yes")="Yes",VALUE(MID(AO1043,FIND(",",AO1043)+1,100)),0)+IF(_xlfn.XLOOKUP("Options_Scoring",'Scoring_Config'!$A:$A,'Scoring_Config'!$D:$D,"Yes")="Yes",VALUE(MID(AP1043,FIND(",",AP1043)+1,100)),0)))</f>
        <v>0</v>
      </c>
      <c r="AZ1043" cm="1">
        <f t="array" ref="AZ1043">IF(FALSE,"True," &amp; IF(_xlfn.XLOOKUP("Migrate_Insecure",'Scoring_Config'!$A:$A,'Scoring_Config'!$D:$D,"Yes")="Yes",_xlfn.XLOOKUP("Migrate_Insecure",'Scoring_Config'!$A:$A,'Scoring_Config'!$C:$C,10),0),"False,0")</f>
        <v>0</v>
      </c>
    </row>
    <row r="1044" spans="1:52">
      <c r="A1044" t="s">
        <v>1979</v>
      </c>
      <c r="B1044" t="s">
        <v>3016</v>
      </c>
      <c r="C1044" t="s">
        <v>3542</v>
      </c>
      <c r="D1044" t="s">
        <v>3545</v>
      </c>
      <c r="E1044" t="s">
        <v>3563</v>
      </c>
      <c r="F1044" t="s">
        <v>3948</v>
      </c>
      <c r="G1044" t="s">
        <v>577</v>
      </c>
      <c r="H1044" t="s">
        <v>174</v>
      </c>
      <c r="I1044" t="s">
        <v>4098</v>
      </c>
      <c r="J1044" t="s">
        <v>832</v>
      </c>
      <c r="K1044" t="s">
        <v>1662</v>
      </c>
      <c r="L1044" t="s">
        <v>1327</v>
      </c>
      <c r="M1044" t="s">
        <v>1974</v>
      </c>
      <c r="N1044" t="s">
        <v>4315</v>
      </c>
      <c r="O1044" t="s">
        <v>4319</v>
      </c>
      <c r="P1044" t="s">
        <v>4321</v>
      </c>
      <c r="Q1044" t="s">
        <v>5062</v>
      </c>
      <c r="R1044" t="s">
        <v>5439</v>
      </c>
      <c r="S1044" t="s">
        <v>4324</v>
      </c>
      <c r="T1044" t="s">
        <v>5792</v>
      </c>
      <c r="U1044" t="s">
        <v>6466</v>
      </c>
      <c r="Y1044" cm="1">
        <f t="array" ref="Y1044">IF(FALSE,"True," &amp; IF(_xlfn.XLOOKUP("Src_IsAny",'Scoring_Config'!$A:$A,'Scoring_Config'!$D:$D,"Yes")="Yes",_xlfn.XLOOKUP("Src_IsAny",'Scoring_Config'!$A:$A,'Scoring_Config'!$C:$C,10),0),"False,0")</f>
        <v>0</v>
      </c>
      <c r="Z1044" cm="1">
        <f t="array" ref="Z1044">IF(FALSE,"True," &amp; IF(_xlfn.XLOOKUP("Src_CIDR_Le_16",'Scoring_Config'!$A:$A,'Scoring_Config'!$D:$D,"Yes")="Yes",_xlfn.XLOOKUP("Src_CIDR_Le_16",'Scoring_Config'!$A:$A,'Scoring_Config'!$C:$C,10),0),"False,0")</f>
        <v>0</v>
      </c>
      <c r="AA1044" cm="1">
        <f t="array" ref="AA1044">IF(TRUE,"True," &amp; IF(_xlfn.XLOOKUP("Src_CIDR_17_22",'Scoring_Config'!$A:$A,'Scoring_Config'!$D:$D,"Yes")="Yes",_xlfn.XLOOKUP("Src_CIDR_17_22",'Scoring_Config'!$A:$A,'Scoring_Config'!$C:$C,5),0),"False,0")</f>
        <v>0</v>
      </c>
      <c r="AB1044" cm="1">
        <f t="array" ref="AB1044">IF(FALSE,"True," &amp; IF(_xlfn.XLOOKUP("Dst_IsAny",'Scoring_Config'!$A:$A,'Scoring_Config'!$D:$D,"Yes")="Yes",_xlfn.XLOOKUP("Dst_IsAny",'Scoring_Config'!$A:$A,'Scoring_Config'!$C:$C,10),0),"False,0")</f>
        <v>0</v>
      </c>
      <c r="AC1044" cm="1">
        <f t="array" ref="AC1044">IF(FALSE,"True," &amp; IF(_xlfn.XLOOKUP("Dst_CIDR_Le_16",'Scoring_Config'!$A:$A,'Scoring_Config'!$D:$D,"Yes")="Yes",_xlfn.XLOOKUP("Dst_CIDR_Le_16",'Scoring_Config'!$A:$A,'Scoring_Config'!$C:$C,10),0),"False,0")</f>
        <v>0</v>
      </c>
      <c r="AD1044" cm="1">
        <f t="array" ref="AD1044">IF(FALSE,"True," &amp; IF(_xlfn.XLOOKUP("Dst_CIDR_17_22",'Scoring_Config'!$A:$A,'Scoring_Config'!$D:$D,"Yes")="Yes",_xlfn.XLOOKUP("Dst_CIDR_17_22",'Scoring_Config'!$A:$A,'Scoring_Config'!$C:$C,5),0),"False,0")</f>
        <v>0</v>
      </c>
      <c r="AE1044" cm="1">
        <f t="array" ref="AE1044">IF(FALSE,"True," &amp; IF(_xlfn.XLOOKUP("SrcZone_IsAny",'Scoring_Config'!$A:$A,'Scoring_Config'!$D:$D,"Yes")="Yes",_xlfn.XLOOKUP("SrcZone_IsAny",'Scoring_Config'!$A:$A,'Scoring_Config'!$C:$C,10),0),"False,0")</f>
        <v>0</v>
      </c>
      <c r="AF1044" cm="1">
        <f t="array" ref="AF1044">IF(FALSE,"True," &amp; IF(_xlfn.XLOOKUP("DstZone_IsAny",'Scoring_Config'!$A:$A,'Scoring_Config'!$D:$D,"Yes")="Yes",_xlfn.XLOOKUP("DstZone_IsAny",'Scoring_Config'!$A:$A,'Scoring_Config'!$C:$C,10),0),"False,0")</f>
        <v>0</v>
      </c>
      <c r="AG1044" cm="1">
        <f t="array" ref="AG104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44" cm="1">
        <f t="array" ref="AH1044">IF(FALSE,"True," &amp; IF(_xlfn.XLOOKUP("App_Any_OR_RangeGt1000",'Scoring_Config'!$A:$A,'Scoring_Config'!$D:$D,"Yes")="Yes",_xlfn.XLOOKUP("App_Any_OR_RangeGt1000",'Scoring_Config'!$A:$A,'Scoring_Config'!$C:$C,10),0),"False,0")</f>
        <v>0</v>
      </c>
      <c r="AI1044" cm="1">
        <f t="array" ref="AI1044">IF(FALSE,"True," &amp; IF(_xlfn.XLOOKUP("Service_Insecure_Match",'Scoring_Config'!$A:$A,'Scoring_Config'!$D:$D,"Yes")="Yes",_xlfn.XLOOKUP("Service_Insecure_Match",'Scoring_Config'!$A:$A,'Scoring_Config'!$C:$C,5),0),"False,0")</f>
        <v>0</v>
      </c>
      <c r="AJ1044" cm="1">
        <f t="array" ref="AJ1044">IF(FALSE,"True," &amp; IF(_xlfn.XLOOKUP("Risky_Inbound",'Scoring_Config'!$A:$A,'Scoring_Config'!$D:$D,"Yes")="Yes",_xlfn.XLOOKUP("Risky_Inbound",'Scoring_Config'!$A:$A,'Scoring_Config'!$C:$C,50),0),"False,0")</f>
        <v>0</v>
      </c>
      <c r="AK1044" cm="1">
        <f t="array" ref="AK1044">IF(FALSE,"True," &amp; IF(_xlfn.XLOOKUP("Risky_Outbound",'Scoring_Config'!$A:$A,'Scoring_Config'!$D:$D,"Yes")="Yes",_xlfn.XLOOKUP("Risky_Outbound",'Scoring_Config'!$A:$A,'Scoring_Config'!$C:$C,25),0),"False,0")</f>
        <v>0</v>
      </c>
      <c r="AL1044" t="s">
        <v>6700</v>
      </c>
      <c r="AM1044" cm="1">
        <f t="array" ref="AM104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44" t="s">
        <v>6697</v>
      </c>
      <c r="AO1044" t="s">
        <v>6697</v>
      </c>
      <c r="AP1044" t="s">
        <v>6697</v>
      </c>
      <c r="AQ1044" cm="1">
        <f t="array" ref="AQ1044">IF(FALSE,"True," &amp; IF(_xlfn.XLOOKUP("Service_IsAny",'Scoring_Config'!$A:$A,'Scoring_Config'!$D:$D,"Yes")="Yes",_xlfn.XLOOKUP("Service_IsAny",'Scoring_Config'!$A:$A,'Scoring_Config'!$C:$C,0),0),"False,0")</f>
        <v>0</v>
      </c>
      <c r="AR1044">
        <v>0</v>
      </c>
      <c r="AS1044" cm="1">
        <f t="array" ref="AS1044">IF(FALSE,"True," &amp; IF(_xlfn.XLOOKUP("Service_RangeGt1000",'Scoring_Config'!$A:$A,'Scoring_Config'!$D:$D,"Yes")="Yes",_xlfn.XLOOKUP("Service_RangeGt1000",'Scoring_Config'!$A:$A,'Scoring_Config'!$C:$C,0),0),"False,0")</f>
        <v>0</v>
      </c>
      <c r="AT1044" cm="1">
        <f t="array" ref="AT1044">IF(FALSE,"True," &amp; IF(_xlfn.XLOOKUP("App_IsAny",'Scoring_Config'!$A:$A,'Scoring_Config'!$D:$D,"Yes")="Yes",_xlfn.XLOOKUP("App_IsAny",'Scoring_Config'!$A:$A,'Scoring_Config'!$C:$C,0),0),"False,0")</f>
        <v>0</v>
      </c>
      <c r="AU1044">
        <v>2</v>
      </c>
      <c r="AV1044" cm="1">
        <f t="array" ref="AV1044">IF(FALSE,"True," &amp; IF(_xlfn.XLOOKUP("App_RangeGt1000",'Scoring_Config'!$A:$A,'Scoring_Config'!$D:$D,"Yes")="Yes",_xlfn.XLOOKUP("App_RangeGt1000",'Scoring_Config'!$A:$A,'Scoring_Config'!$C:$C,0),0),"False,0")</f>
        <v>0</v>
      </c>
      <c r="AW1044" cm="1">
        <f t="array" ref="AW1044">IF(FALSE,"True," &amp; IF(_xlfn.XLOOKUP("Action_IsDenyOrDrop",'Scoring_Config'!$A:$A,'Scoring_Config'!$D:$D,"Yes")="Yes",_xlfn.XLOOKUP("Action_IsDenyOrDrop",'Scoring_Config'!$A:$A,'Scoring_Config'!$C:$C,0),0),"False,0")</f>
        <v>0</v>
      </c>
      <c r="AX1044" cm="1">
        <f t="array" ref="AX1044">IF(LEFT(AW1044,4)="True",0,(IF(LEFT(Y1044,4)="True",IF(_xlfn.XLOOKUP("Src_IsAny",'Scoring_Config'!$A:$A,'Scoring_Config'!$D:$D,"Yes")="Yes",_xlfn.XLOOKUP("Src_IsAny",'Scoring_Config'!$A:$A,'Scoring_Config'!$C:$C,10),0),0)+IF(LEFT(Z1044,4)="True",IF(_xlfn.XLOOKUP("Src_CIDR_Le_16",'Scoring_Config'!$A:$A,'Scoring_Config'!$D:$D,"Yes")="Yes",_xlfn.XLOOKUP("Src_CIDR_Le_16",'Scoring_Config'!$A:$A,'Scoring_Config'!$C:$C,10),0),0)+IF(LEFT(AA1044,4)="True",IF(_xlfn.XLOOKUP("Src_CIDR_17_22",'Scoring_Config'!$A:$A,'Scoring_Config'!$D:$D,"Yes")="Yes",_xlfn.XLOOKUP("Src_CIDR_17_22",'Scoring_Config'!$A:$A,'Scoring_Config'!$C:$C,5),0),0)+IF(LEFT(AB1044,4)="True",IF(_xlfn.XLOOKUP("Dst_IsAny",'Scoring_Config'!$A:$A,'Scoring_Config'!$D:$D,"Yes")="Yes",_xlfn.XLOOKUP("Dst_IsAny",'Scoring_Config'!$A:$A,'Scoring_Config'!$C:$C,10),0),0)+IF(LEFT(AC1044,4)="True",IF(_xlfn.XLOOKUP("Dst_CIDR_Le_16",'Scoring_Config'!$A:$A,'Scoring_Config'!$D:$D,"Yes")="Yes",_xlfn.XLOOKUP("Dst_CIDR_Le_16",'Scoring_Config'!$A:$A,'Scoring_Config'!$C:$C,10),0),0)+IF(LEFT(AD1044,4)="True",IF(_xlfn.XLOOKUP("Dst_CIDR_17_22",'Scoring_Config'!$A:$A,'Scoring_Config'!$D:$D,"Yes")="Yes",_xlfn.XLOOKUP("Dst_CIDR_17_22",'Scoring_Config'!$A:$A,'Scoring_Config'!$C:$C,5),0),0)+IF(LEFT(AE1044,4)="True",IF(_xlfn.XLOOKUP("SrcZone_IsAny",'Scoring_Config'!$A:$A,'Scoring_Config'!$D:$D,"Yes")="Yes",_xlfn.XLOOKUP("SrcZone_IsAny",'Scoring_Config'!$A:$A,'Scoring_Config'!$C:$C,10),0),0)+IF(LEFT(AF1044,4)="True",IF(_xlfn.XLOOKUP("DstZone_IsAny",'Scoring_Config'!$A:$A,'Scoring_Config'!$D:$D,"Yes")="Yes",_xlfn.XLOOKUP("DstZone_IsAny",'Scoring_Config'!$A:$A,'Scoring_Config'!$C:$C,10),0),0)+IF(LEFT(AG1044,4)="True",IF(_xlfn.XLOOKUP("Service_Any_OR_RangeGt1000",'Scoring_Config'!$A:$A,'Scoring_Config'!$D:$D,"Yes")="Yes",_xlfn.XLOOKUP("Service_Any_OR_RangeGt1000",'Scoring_Config'!$A:$A,'Scoring_Config'!$C:$C,10),0),0)+IF(LEFT(AH1044,4)="True",IF(_xlfn.XLOOKUP("App_Any_OR_RangeGt1000",'Scoring_Config'!$A:$A,'Scoring_Config'!$D:$D,"Yes")="Yes",_xlfn.XLOOKUP("App_Any_OR_RangeGt1000",'Scoring_Config'!$A:$A,'Scoring_Config'!$C:$C,10),0),0)+IF(LEFT(AI1044,4)="True",IF(_xlfn.XLOOKUP("Service_Insecure_Match",'Scoring_Config'!$A:$A,'Scoring_Config'!$D:$D,"Yes")="Yes",_xlfn.XLOOKUP("Service_Insecure_Match",'Scoring_Config'!$A:$A,'Scoring_Config'!$C:$C,5),0),0)+IF(LEFT(AJ1044,4)="True",IF(_xlfn.XLOOKUP("Risky_Inbound",'Scoring_Config'!$A:$A,'Scoring_Config'!$D:$D,"Yes")="Yes",_xlfn.XLOOKUP("Risky_Inbound",'Scoring_Config'!$A:$A,'Scoring_Config'!$C:$C,50),0),0)+IF(LEFT(AK1044,4)="True",IF(_xlfn.XLOOKUP("Risky_Outbound",'Scoring_Config'!$A:$A,'Scoring_Config'!$D:$D,"Yes")="Yes",_xlfn.XLOOKUP("Risky_Outbound",'Scoring_Config'!$A:$A,'Scoring_Config'!$C:$C,25),0),0)+IF(LEFT(AZ1044,4)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1044,FIND(",",AL1044)+1,100)),0)+IF(LEFT(AM1044,4)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1044,FIND(",",AN1044)+1,100)),0)+IF(_xlfn.XLOOKUP("Profile_Scoring",'Scoring_Config'!$A:$A,'Scoring_Config'!$D:$D,"Yes")="Yes",VALUE(MID(AO1044,FIND(",",AO1044)+1,100)),0)+IF(_xlfn.XLOOKUP("Options_Scoring",'Scoring_Config'!$A:$A,'Scoring_Config'!$D:$D,"Yes")="Yes",VALUE(MID(AP1044,FIND(",",AP1044)+1,100)),0)))</f>
        <v>0</v>
      </c>
      <c r="AZ1044" cm="1">
        <f t="array" ref="AZ1044">IF(FALSE,"True," &amp; IF(_xlfn.XLOOKUP("Migrate_Insecure",'Scoring_Config'!$A:$A,'Scoring_Config'!$D:$D,"Yes")="Yes",_xlfn.XLOOKUP("Migrate_Insecure",'Scoring_Config'!$A:$A,'Scoring_Config'!$C:$C,10),0),"False,0")</f>
        <v>0</v>
      </c>
    </row>
    <row r="1045" spans="1:52">
      <c r="A1045" t="s">
        <v>1979</v>
      </c>
      <c r="B1045" t="s">
        <v>3017</v>
      </c>
      <c r="C1045" t="s">
        <v>3542</v>
      </c>
      <c r="D1045" t="s">
        <v>3545</v>
      </c>
      <c r="E1045" t="s">
        <v>3563</v>
      </c>
      <c r="F1045" t="s">
        <v>3638</v>
      </c>
      <c r="G1045" t="s">
        <v>578</v>
      </c>
      <c r="H1045" t="s">
        <v>174</v>
      </c>
      <c r="I1045" t="s">
        <v>3775</v>
      </c>
      <c r="J1045" t="s">
        <v>316</v>
      </c>
      <c r="K1045" t="s">
        <v>1662</v>
      </c>
      <c r="L1045" t="s">
        <v>1327</v>
      </c>
      <c r="M1045" t="s">
        <v>1974</v>
      </c>
      <c r="N1045" t="s">
        <v>4315</v>
      </c>
      <c r="O1045" t="s">
        <v>4319</v>
      </c>
      <c r="P1045" t="s">
        <v>4321</v>
      </c>
      <c r="Q1045" t="s">
        <v>5063</v>
      </c>
      <c r="R1045" t="s">
        <v>5439</v>
      </c>
      <c r="S1045" t="s">
        <v>4324</v>
      </c>
      <c r="T1045" t="s">
        <v>5815</v>
      </c>
      <c r="U1045" t="s">
        <v>6466</v>
      </c>
      <c r="Y1045" cm="1">
        <f t="array" ref="Y1045">IF(FALSE,"True," &amp; IF(_xlfn.XLOOKUP("Src_IsAny",'Scoring_Config'!$A:$A,'Scoring_Config'!$D:$D,"Yes")="Yes",_xlfn.XLOOKUP("Src_IsAny",'Scoring_Config'!$A:$A,'Scoring_Config'!$C:$C,10),0),"False,0")</f>
        <v>0</v>
      </c>
      <c r="Z1045" cm="1">
        <f t="array" ref="Z1045">IF(FALSE,"True," &amp; IF(_xlfn.XLOOKUP("Src_CIDR_Le_16",'Scoring_Config'!$A:$A,'Scoring_Config'!$D:$D,"Yes")="Yes",_xlfn.XLOOKUP("Src_CIDR_Le_16",'Scoring_Config'!$A:$A,'Scoring_Config'!$C:$C,10),0),"False,0")</f>
        <v>0</v>
      </c>
      <c r="AA1045" cm="1">
        <f t="array" ref="AA1045">IF(TRUE,"True," &amp; IF(_xlfn.XLOOKUP("Src_CIDR_17_22",'Scoring_Config'!$A:$A,'Scoring_Config'!$D:$D,"Yes")="Yes",_xlfn.XLOOKUP("Src_CIDR_17_22",'Scoring_Config'!$A:$A,'Scoring_Config'!$C:$C,5),0),"False,0")</f>
        <v>0</v>
      </c>
      <c r="AB1045" cm="1">
        <f t="array" ref="AB1045">IF(FALSE,"True," &amp; IF(_xlfn.XLOOKUP("Dst_IsAny",'Scoring_Config'!$A:$A,'Scoring_Config'!$D:$D,"Yes")="Yes",_xlfn.XLOOKUP("Dst_IsAny",'Scoring_Config'!$A:$A,'Scoring_Config'!$C:$C,10),0),"False,0")</f>
        <v>0</v>
      </c>
      <c r="AC1045" cm="1">
        <f t="array" ref="AC1045">IF(FALSE,"True," &amp; IF(_xlfn.XLOOKUP("Dst_CIDR_Le_16",'Scoring_Config'!$A:$A,'Scoring_Config'!$D:$D,"Yes")="Yes",_xlfn.XLOOKUP("Dst_CIDR_Le_16",'Scoring_Config'!$A:$A,'Scoring_Config'!$C:$C,10),0),"False,0")</f>
        <v>0</v>
      </c>
      <c r="AD1045" cm="1">
        <f t="array" ref="AD1045">IF(FALSE,"True," &amp; IF(_xlfn.XLOOKUP("Dst_CIDR_17_22",'Scoring_Config'!$A:$A,'Scoring_Config'!$D:$D,"Yes")="Yes",_xlfn.XLOOKUP("Dst_CIDR_17_22",'Scoring_Config'!$A:$A,'Scoring_Config'!$C:$C,5),0),"False,0")</f>
        <v>0</v>
      </c>
      <c r="AE1045" cm="1">
        <f t="array" ref="AE1045">IF(FALSE,"True," &amp; IF(_xlfn.XLOOKUP("SrcZone_IsAny",'Scoring_Config'!$A:$A,'Scoring_Config'!$D:$D,"Yes")="Yes",_xlfn.XLOOKUP("SrcZone_IsAny",'Scoring_Config'!$A:$A,'Scoring_Config'!$C:$C,10),0),"False,0")</f>
        <v>0</v>
      </c>
      <c r="AF1045" cm="1">
        <f t="array" ref="AF1045">IF(FALSE,"True," &amp; IF(_xlfn.XLOOKUP("DstZone_IsAny",'Scoring_Config'!$A:$A,'Scoring_Config'!$D:$D,"Yes")="Yes",_xlfn.XLOOKUP("DstZone_IsAny",'Scoring_Config'!$A:$A,'Scoring_Config'!$C:$C,10),0),"False,0")</f>
        <v>0</v>
      </c>
      <c r="AG1045" cm="1">
        <f t="array" ref="AG104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45" cm="1">
        <f t="array" ref="AH1045">IF(FALSE,"True," &amp; IF(_xlfn.XLOOKUP("App_Any_OR_RangeGt1000",'Scoring_Config'!$A:$A,'Scoring_Config'!$D:$D,"Yes")="Yes",_xlfn.XLOOKUP("App_Any_OR_RangeGt1000",'Scoring_Config'!$A:$A,'Scoring_Config'!$C:$C,10),0),"False,0")</f>
        <v>0</v>
      </c>
      <c r="AI1045" cm="1">
        <f t="array" ref="AI1045">IF(FALSE,"True," &amp; IF(_xlfn.XLOOKUP("Service_Insecure_Match",'Scoring_Config'!$A:$A,'Scoring_Config'!$D:$D,"Yes")="Yes",_xlfn.XLOOKUP("Service_Insecure_Match",'Scoring_Config'!$A:$A,'Scoring_Config'!$C:$C,5),0),"False,0")</f>
        <v>0</v>
      </c>
      <c r="AJ1045" cm="1">
        <f t="array" ref="AJ1045">IF(FALSE,"True," &amp; IF(_xlfn.XLOOKUP("Risky_Inbound",'Scoring_Config'!$A:$A,'Scoring_Config'!$D:$D,"Yes")="Yes",_xlfn.XLOOKUP("Risky_Inbound",'Scoring_Config'!$A:$A,'Scoring_Config'!$C:$C,50),0),"False,0")</f>
        <v>0</v>
      </c>
      <c r="AK1045" cm="1">
        <f t="array" ref="AK1045">IF(FALSE,"True," &amp; IF(_xlfn.XLOOKUP("Risky_Outbound",'Scoring_Config'!$A:$A,'Scoring_Config'!$D:$D,"Yes")="Yes",_xlfn.XLOOKUP("Risky_Outbound",'Scoring_Config'!$A:$A,'Scoring_Config'!$C:$C,25),0),"False,0")</f>
        <v>0</v>
      </c>
      <c r="AL1045" t="s">
        <v>6700</v>
      </c>
      <c r="AM1045" cm="1">
        <f t="array" ref="AM104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45" t="s">
        <v>6697</v>
      </c>
      <c r="AO1045" t="s">
        <v>6697</v>
      </c>
      <c r="AP1045" t="s">
        <v>6697</v>
      </c>
      <c r="AQ1045" cm="1">
        <f t="array" ref="AQ1045">IF(FALSE,"True," &amp; IF(_xlfn.XLOOKUP("Service_IsAny",'Scoring_Config'!$A:$A,'Scoring_Config'!$D:$D,"Yes")="Yes",_xlfn.XLOOKUP("Service_IsAny",'Scoring_Config'!$A:$A,'Scoring_Config'!$C:$C,0),0),"False,0")</f>
        <v>0</v>
      </c>
      <c r="AR1045">
        <v>0</v>
      </c>
      <c r="AS1045" cm="1">
        <f t="array" ref="AS1045">IF(FALSE,"True," &amp; IF(_xlfn.XLOOKUP("Service_RangeGt1000",'Scoring_Config'!$A:$A,'Scoring_Config'!$D:$D,"Yes")="Yes",_xlfn.XLOOKUP("Service_RangeGt1000",'Scoring_Config'!$A:$A,'Scoring_Config'!$C:$C,0),0),"False,0")</f>
        <v>0</v>
      </c>
      <c r="AT1045" cm="1">
        <f t="array" ref="AT1045">IF(FALSE,"True," &amp; IF(_xlfn.XLOOKUP("App_IsAny",'Scoring_Config'!$A:$A,'Scoring_Config'!$D:$D,"Yes")="Yes",_xlfn.XLOOKUP("App_IsAny",'Scoring_Config'!$A:$A,'Scoring_Config'!$C:$C,0),0),"False,0")</f>
        <v>0</v>
      </c>
      <c r="AU1045">
        <v>2</v>
      </c>
      <c r="AV1045" cm="1">
        <f t="array" ref="AV1045">IF(FALSE,"True," &amp; IF(_xlfn.XLOOKUP("App_RangeGt1000",'Scoring_Config'!$A:$A,'Scoring_Config'!$D:$D,"Yes")="Yes",_xlfn.XLOOKUP("App_RangeGt1000",'Scoring_Config'!$A:$A,'Scoring_Config'!$C:$C,0),0),"False,0")</f>
        <v>0</v>
      </c>
      <c r="AW1045" cm="1">
        <f t="array" ref="AW1045">IF(FALSE,"True," &amp; IF(_xlfn.XLOOKUP("Action_IsDenyOrDrop",'Scoring_Config'!$A:$A,'Scoring_Config'!$D:$D,"Yes")="Yes",_xlfn.XLOOKUP("Action_IsDenyOrDrop",'Scoring_Config'!$A:$A,'Scoring_Config'!$C:$C,0),0),"False,0")</f>
        <v>0</v>
      </c>
      <c r="AX1045" cm="1">
        <f t="array" ref="AX1045">IF(LEFT(AW1045,4)="True",0,(IF(LEFT(Y1045,4)="True",IF(_xlfn.XLOOKUP("Src_IsAny",'Scoring_Config'!$A:$A,'Scoring_Config'!$D:$D,"Yes")="Yes",_xlfn.XLOOKUP("Src_IsAny",'Scoring_Config'!$A:$A,'Scoring_Config'!$C:$C,10),0),0)+IF(LEFT(Z1045,4)="True",IF(_xlfn.XLOOKUP("Src_CIDR_Le_16",'Scoring_Config'!$A:$A,'Scoring_Config'!$D:$D,"Yes")="Yes",_xlfn.XLOOKUP("Src_CIDR_Le_16",'Scoring_Config'!$A:$A,'Scoring_Config'!$C:$C,10),0),0)+IF(LEFT(AA1045,4)="True",IF(_xlfn.XLOOKUP("Src_CIDR_17_22",'Scoring_Config'!$A:$A,'Scoring_Config'!$D:$D,"Yes")="Yes",_xlfn.XLOOKUP("Src_CIDR_17_22",'Scoring_Config'!$A:$A,'Scoring_Config'!$C:$C,5),0),0)+IF(LEFT(AB1045,4)="True",IF(_xlfn.XLOOKUP("Dst_IsAny",'Scoring_Config'!$A:$A,'Scoring_Config'!$D:$D,"Yes")="Yes",_xlfn.XLOOKUP("Dst_IsAny",'Scoring_Config'!$A:$A,'Scoring_Config'!$C:$C,10),0),0)+IF(LEFT(AC1045,4)="True",IF(_xlfn.XLOOKUP("Dst_CIDR_Le_16",'Scoring_Config'!$A:$A,'Scoring_Config'!$D:$D,"Yes")="Yes",_xlfn.XLOOKUP("Dst_CIDR_Le_16",'Scoring_Config'!$A:$A,'Scoring_Config'!$C:$C,10),0),0)+IF(LEFT(AD1045,4)="True",IF(_xlfn.XLOOKUP("Dst_CIDR_17_22",'Scoring_Config'!$A:$A,'Scoring_Config'!$D:$D,"Yes")="Yes",_xlfn.XLOOKUP("Dst_CIDR_17_22",'Scoring_Config'!$A:$A,'Scoring_Config'!$C:$C,5),0),0)+IF(LEFT(AE1045,4)="True",IF(_xlfn.XLOOKUP("SrcZone_IsAny",'Scoring_Config'!$A:$A,'Scoring_Config'!$D:$D,"Yes")="Yes",_xlfn.XLOOKUP("SrcZone_IsAny",'Scoring_Config'!$A:$A,'Scoring_Config'!$C:$C,10),0),0)+IF(LEFT(AF1045,4)="True",IF(_xlfn.XLOOKUP("DstZone_IsAny",'Scoring_Config'!$A:$A,'Scoring_Config'!$D:$D,"Yes")="Yes",_xlfn.XLOOKUP("DstZone_IsAny",'Scoring_Config'!$A:$A,'Scoring_Config'!$C:$C,10),0),0)+IF(LEFT(AG1045,4)="True",IF(_xlfn.XLOOKUP("Service_Any_OR_RangeGt1000",'Scoring_Config'!$A:$A,'Scoring_Config'!$D:$D,"Yes")="Yes",_xlfn.XLOOKUP("Service_Any_OR_RangeGt1000",'Scoring_Config'!$A:$A,'Scoring_Config'!$C:$C,10),0),0)+IF(LEFT(AH1045,4)="True",IF(_xlfn.XLOOKUP("App_Any_OR_RangeGt1000",'Scoring_Config'!$A:$A,'Scoring_Config'!$D:$D,"Yes")="Yes",_xlfn.XLOOKUP("App_Any_OR_RangeGt1000",'Scoring_Config'!$A:$A,'Scoring_Config'!$C:$C,10),0),0)+IF(LEFT(AI1045,4)="True",IF(_xlfn.XLOOKUP("Service_Insecure_Match",'Scoring_Config'!$A:$A,'Scoring_Config'!$D:$D,"Yes")="Yes",_xlfn.XLOOKUP("Service_Insecure_Match",'Scoring_Config'!$A:$A,'Scoring_Config'!$C:$C,5),0),0)+IF(LEFT(AJ1045,4)="True",IF(_xlfn.XLOOKUP("Risky_Inbound",'Scoring_Config'!$A:$A,'Scoring_Config'!$D:$D,"Yes")="Yes",_xlfn.XLOOKUP("Risky_Inbound",'Scoring_Config'!$A:$A,'Scoring_Config'!$C:$C,50),0),0)+IF(LEFT(AK1045,4)="True",IF(_xlfn.XLOOKUP("Risky_Outbound",'Scoring_Config'!$A:$A,'Scoring_Config'!$D:$D,"Yes")="Yes",_xlfn.XLOOKUP("Risky_Outbound",'Scoring_Config'!$A:$A,'Scoring_Config'!$C:$C,25),0),0)+IF(LEFT(AZ1045,4)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1045,FIND(",",AL1045)+1,100)),0)+IF(LEFT(AM1045,4)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1045,FIND(",",AN1045)+1,100)),0)+IF(_xlfn.XLOOKUP("Profile_Scoring",'Scoring_Config'!$A:$A,'Scoring_Config'!$D:$D,"Yes")="Yes",VALUE(MID(AO1045,FIND(",",AO1045)+1,100)),0)+IF(_xlfn.XLOOKUP("Options_Scoring",'Scoring_Config'!$A:$A,'Scoring_Config'!$D:$D,"Yes")="Yes",VALUE(MID(AP1045,FIND(",",AP1045)+1,100)),0)))</f>
        <v>0</v>
      </c>
      <c r="AZ1045" cm="1">
        <f t="array" ref="AZ1045">IF(FALSE,"True," &amp; IF(_xlfn.XLOOKUP("Migrate_Insecure",'Scoring_Config'!$A:$A,'Scoring_Config'!$D:$D,"Yes")="Yes",_xlfn.XLOOKUP("Migrate_Insecure",'Scoring_Config'!$A:$A,'Scoring_Config'!$C:$C,10),0),"False,0")</f>
        <v>0</v>
      </c>
    </row>
    <row r="1046" spans="1:52">
      <c r="A1046" t="s">
        <v>1979</v>
      </c>
      <c r="B1046" t="s">
        <v>3018</v>
      </c>
      <c r="C1046" t="s">
        <v>3542</v>
      </c>
      <c r="D1046" t="s">
        <v>3545</v>
      </c>
      <c r="E1046" t="s">
        <v>3563</v>
      </c>
      <c r="F1046" t="s">
        <v>3637</v>
      </c>
      <c r="G1046" t="s">
        <v>202</v>
      </c>
      <c r="H1046" t="s">
        <v>174</v>
      </c>
      <c r="I1046" t="s">
        <v>3576</v>
      </c>
      <c r="J1046" t="s">
        <v>774</v>
      </c>
      <c r="K1046" t="s">
        <v>1913</v>
      </c>
      <c r="L1046" t="s">
        <v>1538</v>
      </c>
      <c r="M1046" t="s">
        <v>1974</v>
      </c>
      <c r="N1046" t="s">
        <v>4315</v>
      </c>
      <c r="O1046" t="s">
        <v>4319</v>
      </c>
      <c r="P1046" t="s">
        <v>4321</v>
      </c>
      <c r="Q1046" t="s">
        <v>5064</v>
      </c>
      <c r="R1046" t="s">
        <v>5439</v>
      </c>
      <c r="S1046" t="s">
        <v>4324</v>
      </c>
      <c r="T1046" t="s">
        <v>5792</v>
      </c>
      <c r="U1046" t="s">
        <v>6466</v>
      </c>
      <c r="Y1046" cm="1">
        <f t="array" ref="Y1046">IF(FALSE,"True," &amp; IF(_xlfn.XLOOKUP("Src_IsAny",'Scoring_Config'!$A:$A,'Scoring_Config'!$D:$D,"Yes")="Yes",_xlfn.XLOOKUP("Src_IsAny",'Scoring_Config'!$A:$A,'Scoring_Config'!$C:$C,10),0),"False,0")</f>
        <v>0</v>
      </c>
      <c r="Z1046" cm="1">
        <f t="array" ref="Z1046">IF(FALSE,"True," &amp; IF(_xlfn.XLOOKUP("Src_CIDR_Le_16",'Scoring_Config'!$A:$A,'Scoring_Config'!$D:$D,"Yes")="Yes",_xlfn.XLOOKUP("Src_CIDR_Le_16",'Scoring_Config'!$A:$A,'Scoring_Config'!$C:$C,10),0),"False,0")</f>
        <v>0</v>
      </c>
      <c r="AA1046" cm="1">
        <f t="array" ref="AA1046">IF(TRUE,"True," &amp; IF(_xlfn.XLOOKUP("Src_CIDR_17_22",'Scoring_Config'!$A:$A,'Scoring_Config'!$D:$D,"Yes")="Yes",_xlfn.XLOOKUP("Src_CIDR_17_22",'Scoring_Config'!$A:$A,'Scoring_Config'!$C:$C,5),0),"False,0")</f>
        <v>0</v>
      </c>
      <c r="AB1046" cm="1">
        <f t="array" ref="AB1046">IF(FALSE,"True," &amp; IF(_xlfn.XLOOKUP("Dst_IsAny",'Scoring_Config'!$A:$A,'Scoring_Config'!$D:$D,"Yes")="Yes",_xlfn.XLOOKUP("Dst_IsAny",'Scoring_Config'!$A:$A,'Scoring_Config'!$C:$C,10),0),"False,0")</f>
        <v>0</v>
      </c>
      <c r="AC1046" cm="1">
        <f t="array" ref="AC1046">IF(FALSE,"True," &amp; IF(_xlfn.XLOOKUP("Dst_CIDR_Le_16",'Scoring_Config'!$A:$A,'Scoring_Config'!$D:$D,"Yes")="Yes",_xlfn.XLOOKUP("Dst_CIDR_Le_16",'Scoring_Config'!$A:$A,'Scoring_Config'!$C:$C,10),0),"False,0")</f>
        <v>0</v>
      </c>
      <c r="AD1046" cm="1">
        <f t="array" ref="AD1046">IF(FALSE,"True," &amp; IF(_xlfn.XLOOKUP("Dst_CIDR_17_22",'Scoring_Config'!$A:$A,'Scoring_Config'!$D:$D,"Yes")="Yes",_xlfn.XLOOKUP("Dst_CIDR_17_22",'Scoring_Config'!$A:$A,'Scoring_Config'!$C:$C,5),0),"False,0")</f>
        <v>0</v>
      </c>
      <c r="AE1046" cm="1">
        <f t="array" ref="AE1046">IF(FALSE,"True," &amp; IF(_xlfn.XLOOKUP("SrcZone_IsAny",'Scoring_Config'!$A:$A,'Scoring_Config'!$D:$D,"Yes")="Yes",_xlfn.XLOOKUP("SrcZone_IsAny",'Scoring_Config'!$A:$A,'Scoring_Config'!$C:$C,10),0),"False,0")</f>
        <v>0</v>
      </c>
      <c r="AF1046" cm="1">
        <f t="array" ref="AF1046">IF(FALSE,"True," &amp; IF(_xlfn.XLOOKUP("DstZone_IsAny",'Scoring_Config'!$A:$A,'Scoring_Config'!$D:$D,"Yes")="Yes",_xlfn.XLOOKUP("DstZone_IsAny",'Scoring_Config'!$A:$A,'Scoring_Config'!$C:$C,10),0),"False,0")</f>
        <v>0</v>
      </c>
      <c r="AG1046" cm="1">
        <f t="array" ref="AG104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46" cm="1">
        <f t="array" ref="AH1046">IF(FALSE,"True," &amp; IF(_xlfn.XLOOKUP("App_Any_OR_RangeGt1000",'Scoring_Config'!$A:$A,'Scoring_Config'!$D:$D,"Yes")="Yes",_xlfn.XLOOKUP("App_Any_OR_RangeGt1000",'Scoring_Config'!$A:$A,'Scoring_Config'!$C:$C,10),0),"False,0")</f>
        <v>0</v>
      </c>
      <c r="AI1046" cm="1">
        <f t="array" ref="AI1046">IF(FALSE,"True," &amp; IF(_xlfn.XLOOKUP("Service_Insecure_Match",'Scoring_Config'!$A:$A,'Scoring_Config'!$D:$D,"Yes")="Yes",_xlfn.XLOOKUP("Service_Insecure_Match",'Scoring_Config'!$A:$A,'Scoring_Config'!$C:$C,5),0),"False,0")</f>
        <v>0</v>
      </c>
      <c r="AJ1046" cm="1">
        <f t="array" ref="AJ1046">IF(FALSE,"True," &amp; IF(_xlfn.XLOOKUP("Risky_Inbound",'Scoring_Config'!$A:$A,'Scoring_Config'!$D:$D,"Yes")="Yes",_xlfn.XLOOKUP("Risky_Inbound",'Scoring_Config'!$A:$A,'Scoring_Config'!$C:$C,50),0),"False,0")</f>
        <v>0</v>
      </c>
      <c r="AK1046" cm="1">
        <f t="array" ref="AK1046">IF(FALSE,"True," &amp; IF(_xlfn.XLOOKUP("Risky_Outbound",'Scoring_Config'!$A:$A,'Scoring_Config'!$D:$D,"Yes")="Yes",_xlfn.XLOOKUP("Risky_Outbound",'Scoring_Config'!$A:$A,'Scoring_Config'!$C:$C,25),0),"False,0")</f>
        <v>0</v>
      </c>
      <c r="AL1046" t="s">
        <v>6700</v>
      </c>
      <c r="AM1046" cm="1">
        <f t="array" ref="AM104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46" t="s">
        <v>6697</v>
      </c>
      <c r="AO1046" t="s">
        <v>6697</v>
      </c>
      <c r="AP1046" t="s">
        <v>6697</v>
      </c>
      <c r="AQ1046" cm="1">
        <f t="array" ref="AQ1046">IF(FALSE,"True," &amp; IF(_xlfn.XLOOKUP("Service_IsAny",'Scoring_Config'!$A:$A,'Scoring_Config'!$D:$D,"Yes")="Yes",_xlfn.XLOOKUP("Service_IsAny",'Scoring_Config'!$A:$A,'Scoring_Config'!$C:$C,0),0),"False,0")</f>
        <v>0</v>
      </c>
      <c r="AR1046">
        <v>3</v>
      </c>
      <c r="AS1046" cm="1">
        <f t="array" ref="AS1046">IF(FALSE,"True," &amp; IF(_xlfn.XLOOKUP("Service_RangeGt1000",'Scoring_Config'!$A:$A,'Scoring_Config'!$D:$D,"Yes")="Yes",_xlfn.XLOOKUP("Service_RangeGt1000",'Scoring_Config'!$A:$A,'Scoring_Config'!$C:$C,0),0),"False,0")</f>
        <v>0</v>
      </c>
      <c r="AT1046" cm="1">
        <f t="array" ref="AT1046">IF(FALSE,"True," &amp; IF(_xlfn.XLOOKUP("App_IsAny",'Scoring_Config'!$A:$A,'Scoring_Config'!$D:$D,"Yes")="Yes",_xlfn.XLOOKUP("App_IsAny",'Scoring_Config'!$A:$A,'Scoring_Config'!$C:$C,0),0),"False,0")</f>
        <v>0</v>
      </c>
      <c r="AU1046">
        <v>4</v>
      </c>
      <c r="AV1046" cm="1">
        <f t="array" ref="AV1046">IF(FALSE,"True," &amp; IF(_xlfn.XLOOKUP("App_RangeGt1000",'Scoring_Config'!$A:$A,'Scoring_Config'!$D:$D,"Yes")="Yes",_xlfn.XLOOKUP("App_RangeGt1000",'Scoring_Config'!$A:$A,'Scoring_Config'!$C:$C,0),0),"False,0")</f>
        <v>0</v>
      </c>
      <c r="AW1046" cm="1">
        <f t="array" ref="AW1046">IF(FALSE,"True," &amp; IF(_xlfn.XLOOKUP("Action_IsDenyOrDrop",'Scoring_Config'!$A:$A,'Scoring_Config'!$D:$D,"Yes")="Yes",_xlfn.XLOOKUP("Action_IsDenyOrDrop",'Scoring_Config'!$A:$A,'Scoring_Config'!$C:$C,0),0),"False,0")</f>
        <v>0</v>
      </c>
      <c r="AX1046" cm="1">
        <f t="array" ref="AX1046">IF(LEFT(AW1046,4)="True",0,(IF(LEFT(Y1046,4)="True",IF(_xlfn.XLOOKUP("Src_IsAny",'Scoring_Config'!$A:$A,'Scoring_Config'!$D:$D,"Yes")="Yes",_xlfn.XLOOKUP("Src_IsAny",'Scoring_Config'!$A:$A,'Scoring_Config'!$C:$C,10),0),0)+IF(LEFT(Z1046,4)="True",IF(_xlfn.XLOOKUP("Src_CIDR_Le_16",'Scoring_Config'!$A:$A,'Scoring_Config'!$D:$D,"Yes")="Yes",_xlfn.XLOOKUP("Src_CIDR_Le_16",'Scoring_Config'!$A:$A,'Scoring_Config'!$C:$C,10),0),0)+IF(LEFT(AA1046,4)="True",IF(_xlfn.XLOOKUP("Src_CIDR_17_22",'Scoring_Config'!$A:$A,'Scoring_Config'!$D:$D,"Yes")="Yes",_xlfn.XLOOKUP("Src_CIDR_17_22",'Scoring_Config'!$A:$A,'Scoring_Config'!$C:$C,5),0),0)+IF(LEFT(AB1046,4)="True",IF(_xlfn.XLOOKUP("Dst_IsAny",'Scoring_Config'!$A:$A,'Scoring_Config'!$D:$D,"Yes")="Yes",_xlfn.XLOOKUP("Dst_IsAny",'Scoring_Config'!$A:$A,'Scoring_Config'!$C:$C,10),0),0)+IF(LEFT(AC1046,4)="True",IF(_xlfn.XLOOKUP("Dst_CIDR_Le_16",'Scoring_Config'!$A:$A,'Scoring_Config'!$D:$D,"Yes")="Yes",_xlfn.XLOOKUP("Dst_CIDR_Le_16",'Scoring_Config'!$A:$A,'Scoring_Config'!$C:$C,10),0),0)+IF(LEFT(AD1046,4)="True",IF(_xlfn.XLOOKUP("Dst_CIDR_17_22",'Scoring_Config'!$A:$A,'Scoring_Config'!$D:$D,"Yes")="Yes",_xlfn.XLOOKUP("Dst_CIDR_17_22",'Scoring_Config'!$A:$A,'Scoring_Config'!$C:$C,5),0),0)+IF(LEFT(AE1046,4)="True",IF(_xlfn.XLOOKUP("SrcZone_IsAny",'Scoring_Config'!$A:$A,'Scoring_Config'!$D:$D,"Yes")="Yes",_xlfn.XLOOKUP("SrcZone_IsAny",'Scoring_Config'!$A:$A,'Scoring_Config'!$C:$C,10),0),0)+IF(LEFT(AF1046,4)="True",IF(_xlfn.XLOOKUP("DstZone_IsAny",'Scoring_Config'!$A:$A,'Scoring_Config'!$D:$D,"Yes")="Yes",_xlfn.XLOOKUP("DstZone_IsAny",'Scoring_Config'!$A:$A,'Scoring_Config'!$C:$C,10),0),0)+IF(LEFT(AG1046,4)="True",IF(_xlfn.XLOOKUP("Service_Any_OR_RangeGt1000",'Scoring_Config'!$A:$A,'Scoring_Config'!$D:$D,"Yes")="Yes",_xlfn.XLOOKUP("Service_Any_OR_RangeGt1000",'Scoring_Config'!$A:$A,'Scoring_Config'!$C:$C,10),0),0)+IF(LEFT(AH1046,4)="True",IF(_xlfn.XLOOKUP("App_Any_OR_RangeGt1000",'Scoring_Config'!$A:$A,'Scoring_Config'!$D:$D,"Yes")="Yes",_xlfn.XLOOKUP("App_Any_OR_RangeGt1000",'Scoring_Config'!$A:$A,'Scoring_Config'!$C:$C,10),0),0)+IF(LEFT(AI1046,4)="True",IF(_xlfn.XLOOKUP("Service_Insecure_Match",'Scoring_Config'!$A:$A,'Scoring_Config'!$D:$D,"Yes")="Yes",_xlfn.XLOOKUP("Service_Insecure_Match",'Scoring_Config'!$A:$A,'Scoring_Config'!$C:$C,5),0),0)+IF(LEFT(AJ1046,4)="True",IF(_xlfn.XLOOKUP("Risky_Inbound",'Scoring_Config'!$A:$A,'Scoring_Config'!$D:$D,"Yes")="Yes",_xlfn.XLOOKUP("Risky_Inbound",'Scoring_Config'!$A:$A,'Scoring_Config'!$C:$C,50),0),0)+IF(LEFT(AK1046,4)="True",IF(_xlfn.XLOOKUP("Risky_Outbound",'Scoring_Config'!$A:$A,'Scoring_Config'!$D:$D,"Yes")="Yes",_xlfn.XLOOKUP("Risky_Outbound",'Scoring_Config'!$A:$A,'Scoring_Config'!$C:$C,25),0),0)+IF(LEFT(AZ1046,4)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1046,FIND(",",AL1046)+1,100)),0)+IF(LEFT(AM1046,4)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1046,FIND(",",AN1046)+1,100)),0)+IF(_xlfn.XLOOKUP("Profile_Scoring",'Scoring_Config'!$A:$A,'Scoring_Config'!$D:$D,"Yes")="Yes",VALUE(MID(AO1046,FIND(",",AO1046)+1,100)),0)+IF(_xlfn.XLOOKUP("Options_Scoring",'Scoring_Config'!$A:$A,'Scoring_Config'!$D:$D,"Yes")="Yes",VALUE(MID(AP1046,FIND(",",AP1046)+1,100)),0)))</f>
        <v>0</v>
      </c>
      <c r="AZ1046" cm="1">
        <f t="array" ref="AZ1046">IF(FALSE,"True," &amp; IF(_xlfn.XLOOKUP("Migrate_Insecure",'Scoring_Config'!$A:$A,'Scoring_Config'!$D:$D,"Yes")="Yes",_xlfn.XLOOKUP("Migrate_Insecure",'Scoring_Config'!$A:$A,'Scoring_Config'!$C:$C,10),0),"False,0")</f>
        <v>0</v>
      </c>
    </row>
    <row r="1047" spans="1:52">
      <c r="A1047" t="s">
        <v>1979</v>
      </c>
      <c r="B1047" t="s">
        <v>3019</v>
      </c>
      <c r="C1047" t="s">
        <v>3542</v>
      </c>
      <c r="D1047" t="s">
        <v>3545</v>
      </c>
      <c r="E1047" t="s">
        <v>3563</v>
      </c>
      <c r="F1047" t="s">
        <v>3637</v>
      </c>
      <c r="G1047" t="s">
        <v>202</v>
      </c>
      <c r="H1047" t="s">
        <v>174</v>
      </c>
      <c r="I1047" t="s">
        <v>3576</v>
      </c>
      <c r="J1047" t="s">
        <v>774</v>
      </c>
      <c r="K1047" t="s">
        <v>174</v>
      </c>
      <c r="L1047" t="s">
        <v>1539</v>
      </c>
      <c r="M1047" t="s">
        <v>1974</v>
      </c>
      <c r="N1047" t="s">
        <v>4315</v>
      </c>
      <c r="O1047" t="s">
        <v>4319</v>
      </c>
      <c r="P1047" t="s">
        <v>4323</v>
      </c>
      <c r="Q1047" t="s">
        <v>5065</v>
      </c>
      <c r="R1047" t="s">
        <v>5439</v>
      </c>
      <c r="S1047" t="s">
        <v>4324</v>
      </c>
      <c r="T1047" t="s">
        <v>5792</v>
      </c>
      <c r="U1047" t="s">
        <v>6468</v>
      </c>
      <c r="Y1047" cm="1">
        <f t="array" ref="Y1047">IF(FALSE,"True," &amp; IF(_xlfn.XLOOKUP("Src_IsAny",'Scoring_Config'!$A:$A,'Scoring_Config'!$D:$D,"Yes")="Yes",_xlfn.XLOOKUP("Src_IsAny",'Scoring_Config'!$A:$A,'Scoring_Config'!$C:$C,10),0),"False,0")</f>
        <v>0</v>
      </c>
      <c r="Z1047" cm="1">
        <f t="array" ref="Z1047">IF(FALSE,"True," &amp; IF(_xlfn.XLOOKUP("Src_CIDR_Le_16",'Scoring_Config'!$A:$A,'Scoring_Config'!$D:$D,"Yes")="Yes",_xlfn.XLOOKUP("Src_CIDR_Le_16",'Scoring_Config'!$A:$A,'Scoring_Config'!$C:$C,10),0),"False,0")</f>
        <v>0</v>
      </c>
      <c r="AA1047" cm="1">
        <f t="array" ref="AA1047">IF(TRUE,"True," &amp; IF(_xlfn.XLOOKUP("Src_CIDR_17_22",'Scoring_Config'!$A:$A,'Scoring_Config'!$D:$D,"Yes")="Yes",_xlfn.XLOOKUP("Src_CIDR_17_22",'Scoring_Config'!$A:$A,'Scoring_Config'!$C:$C,5),0),"False,0")</f>
        <v>0</v>
      </c>
      <c r="AB1047" cm="1">
        <f t="array" ref="AB1047">IF(FALSE,"True," &amp; IF(_xlfn.XLOOKUP("Dst_IsAny",'Scoring_Config'!$A:$A,'Scoring_Config'!$D:$D,"Yes")="Yes",_xlfn.XLOOKUP("Dst_IsAny",'Scoring_Config'!$A:$A,'Scoring_Config'!$C:$C,10),0),"False,0")</f>
        <v>0</v>
      </c>
      <c r="AC1047" cm="1">
        <f t="array" ref="AC1047">IF(FALSE,"True," &amp; IF(_xlfn.XLOOKUP("Dst_CIDR_Le_16",'Scoring_Config'!$A:$A,'Scoring_Config'!$D:$D,"Yes")="Yes",_xlfn.XLOOKUP("Dst_CIDR_Le_16",'Scoring_Config'!$A:$A,'Scoring_Config'!$C:$C,10),0),"False,0")</f>
        <v>0</v>
      </c>
      <c r="AD1047" cm="1">
        <f t="array" ref="AD1047">IF(FALSE,"True," &amp; IF(_xlfn.XLOOKUP("Dst_CIDR_17_22",'Scoring_Config'!$A:$A,'Scoring_Config'!$D:$D,"Yes")="Yes",_xlfn.XLOOKUP("Dst_CIDR_17_22",'Scoring_Config'!$A:$A,'Scoring_Config'!$C:$C,5),0),"False,0")</f>
        <v>0</v>
      </c>
      <c r="AE1047" cm="1">
        <f t="array" ref="AE1047">IF(FALSE,"True," &amp; IF(_xlfn.XLOOKUP("SrcZone_IsAny",'Scoring_Config'!$A:$A,'Scoring_Config'!$D:$D,"Yes")="Yes",_xlfn.XLOOKUP("SrcZone_IsAny",'Scoring_Config'!$A:$A,'Scoring_Config'!$C:$C,10),0),"False,0")</f>
        <v>0</v>
      </c>
      <c r="AF1047" cm="1">
        <f t="array" ref="AF1047">IF(FALSE,"True," &amp; IF(_xlfn.XLOOKUP("DstZone_IsAny",'Scoring_Config'!$A:$A,'Scoring_Config'!$D:$D,"Yes")="Yes",_xlfn.XLOOKUP("DstZone_IsAny",'Scoring_Config'!$A:$A,'Scoring_Config'!$C:$C,10),0),"False,0")</f>
        <v>0</v>
      </c>
      <c r="AG1047" cm="1">
        <f t="array" ref="AG104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47" cm="1">
        <f t="array" ref="AH1047">IF(TRUE,"True," &amp; IF(_xlfn.XLOOKUP("App_Any_OR_RangeGt1000",'Scoring_Config'!$A:$A,'Scoring_Config'!$D:$D,"Yes")="Yes",_xlfn.XLOOKUP("App_Any_OR_RangeGt1000",'Scoring_Config'!$A:$A,'Scoring_Config'!$C:$C,10),0),"False,0")</f>
        <v>0</v>
      </c>
      <c r="AI1047" cm="1">
        <f t="array" ref="AI1047">IF(TRUE,"True," &amp; IF(_xlfn.XLOOKUP("Service_Insecure_Match",'Scoring_Config'!$A:$A,'Scoring_Config'!$D:$D,"Yes")="Yes",_xlfn.XLOOKUP("Service_Insecure_Match",'Scoring_Config'!$A:$A,'Scoring_Config'!$C:$C,5),0),"False,0")</f>
        <v>0</v>
      </c>
      <c r="AJ1047" cm="1">
        <f t="array" ref="AJ1047">IF(FALSE,"True," &amp; IF(_xlfn.XLOOKUP("Risky_Inbound",'Scoring_Config'!$A:$A,'Scoring_Config'!$D:$D,"Yes")="Yes",_xlfn.XLOOKUP("Risky_Inbound",'Scoring_Config'!$A:$A,'Scoring_Config'!$C:$C,50),0),"False,0")</f>
        <v>0</v>
      </c>
      <c r="AK1047" cm="1">
        <f t="array" ref="AK1047">IF(FALSE,"True," &amp; IF(_xlfn.XLOOKUP("Risky_Outbound",'Scoring_Config'!$A:$A,'Scoring_Config'!$D:$D,"Yes")="Yes",_xlfn.XLOOKUP("Risky_Outbound",'Scoring_Config'!$A:$A,'Scoring_Config'!$C:$C,25),0),"False,0")</f>
        <v>0</v>
      </c>
      <c r="AL1047" t="s">
        <v>6699</v>
      </c>
      <c r="AM1047" cm="1">
        <f t="array" ref="AM104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47" t="s">
        <v>6697</v>
      </c>
      <c r="AO1047" t="s">
        <v>6697</v>
      </c>
      <c r="AP1047" t="s">
        <v>6697</v>
      </c>
      <c r="AQ1047" cm="1">
        <f t="array" ref="AQ1047">IF(FALSE,"True," &amp; IF(_xlfn.XLOOKUP("Service_IsAny",'Scoring_Config'!$A:$A,'Scoring_Config'!$D:$D,"Yes")="Yes",_xlfn.XLOOKUP("Service_IsAny",'Scoring_Config'!$A:$A,'Scoring_Config'!$C:$C,0),0),"False,0")</f>
        <v>0</v>
      </c>
      <c r="AR1047">
        <v>3</v>
      </c>
      <c r="AS1047" cm="1">
        <f t="array" ref="AS1047">IF(FALSE,"True," &amp; IF(_xlfn.XLOOKUP("Service_RangeGt1000",'Scoring_Config'!$A:$A,'Scoring_Config'!$D:$D,"Yes")="Yes",_xlfn.XLOOKUP("Service_RangeGt1000",'Scoring_Config'!$A:$A,'Scoring_Config'!$C:$C,0),0),"False,0")</f>
        <v>0</v>
      </c>
      <c r="AT1047" cm="1">
        <f t="array" ref="AT1047">IF(TRUE,"True," &amp; IF(_xlfn.XLOOKUP("App_IsAny",'Scoring_Config'!$A:$A,'Scoring_Config'!$D:$D,"Yes")="Yes",_xlfn.XLOOKUP("App_IsAny",'Scoring_Config'!$A:$A,'Scoring_Config'!$C:$C,0),0),"False,0")</f>
        <v>0</v>
      </c>
      <c r="AU1047">
        <v>65535</v>
      </c>
      <c r="AV1047" cm="1">
        <f t="array" ref="AV1047">IF(TRUE,"True," &amp; IF(_xlfn.XLOOKUP("App_RangeGt1000",'Scoring_Config'!$A:$A,'Scoring_Config'!$D:$D,"Yes")="Yes",_xlfn.XLOOKUP("App_RangeGt1000",'Scoring_Config'!$A:$A,'Scoring_Config'!$C:$C,0),0),"False,0")</f>
        <v>0</v>
      </c>
      <c r="AW1047" cm="1">
        <f t="array" ref="AW1047">IF(FALSE,"True," &amp; IF(_xlfn.XLOOKUP("Action_IsDenyOrDrop",'Scoring_Config'!$A:$A,'Scoring_Config'!$D:$D,"Yes")="Yes",_xlfn.XLOOKUP("Action_IsDenyOrDrop",'Scoring_Config'!$A:$A,'Scoring_Config'!$C:$C,0),0),"False,0")</f>
        <v>0</v>
      </c>
      <c r="AX1047" cm="1">
        <f t="array" ref="AX1047">IF(LEFT(AW1047,4)="True",0,(IF(LEFT(Y1047,4)="True",IF(_xlfn.XLOOKUP("Src_IsAny",'Scoring_Config'!$A:$A,'Scoring_Config'!$D:$D,"Yes")="Yes",_xlfn.XLOOKUP("Src_IsAny",'Scoring_Config'!$A:$A,'Scoring_Config'!$C:$C,10),0),0)+IF(LEFT(Z1047,4)="True",IF(_xlfn.XLOOKUP("Src_CIDR_Le_16",'Scoring_Config'!$A:$A,'Scoring_Config'!$D:$D,"Yes")="Yes",_xlfn.XLOOKUP("Src_CIDR_Le_16",'Scoring_Config'!$A:$A,'Scoring_Config'!$C:$C,10),0),0)+IF(LEFT(AA1047,4)="True",IF(_xlfn.XLOOKUP("Src_CIDR_17_22",'Scoring_Config'!$A:$A,'Scoring_Config'!$D:$D,"Yes")="Yes",_xlfn.XLOOKUP("Src_CIDR_17_22",'Scoring_Config'!$A:$A,'Scoring_Config'!$C:$C,5),0),0)+IF(LEFT(AB1047,4)="True",IF(_xlfn.XLOOKUP("Dst_IsAny",'Scoring_Config'!$A:$A,'Scoring_Config'!$D:$D,"Yes")="Yes",_xlfn.XLOOKUP("Dst_IsAny",'Scoring_Config'!$A:$A,'Scoring_Config'!$C:$C,10),0),0)+IF(LEFT(AC1047,4)="True",IF(_xlfn.XLOOKUP("Dst_CIDR_Le_16",'Scoring_Config'!$A:$A,'Scoring_Config'!$D:$D,"Yes")="Yes",_xlfn.XLOOKUP("Dst_CIDR_Le_16",'Scoring_Config'!$A:$A,'Scoring_Config'!$C:$C,10),0),0)+IF(LEFT(AD1047,4)="True",IF(_xlfn.XLOOKUP("Dst_CIDR_17_22",'Scoring_Config'!$A:$A,'Scoring_Config'!$D:$D,"Yes")="Yes",_xlfn.XLOOKUP("Dst_CIDR_17_22",'Scoring_Config'!$A:$A,'Scoring_Config'!$C:$C,5),0),0)+IF(LEFT(AE1047,4)="True",IF(_xlfn.XLOOKUP("SrcZone_IsAny",'Scoring_Config'!$A:$A,'Scoring_Config'!$D:$D,"Yes")="Yes",_xlfn.XLOOKUP("SrcZone_IsAny",'Scoring_Config'!$A:$A,'Scoring_Config'!$C:$C,10),0),0)+IF(LEFT(AF1047,4)="True",IF(_xlfn.XLOOKUP("DstZone_IsAny",'Scoring_Config'!$A:$A,'Scoring_Config'!$D:$D,"Yes")="Yes",_xlfn.XLOOKUP("DstZone_IsAny",'Scoring_Config'!$A:$A,'Scoring_Config'!$C:$C,10),0),0)+IF(LEFT(AG1047,4)="True",IF(_xlfn.XLOOKUP("Service_Any_OR_RangeGt1000",'Scoring_Config'!$A:$A,'Scoring_Config'!$D:$D,"Yes")="Yes",_xlfn.XLOOKUP("Service_Any_OR_RangeGt1000",'Scoring_Config'!$A:$A,'Scoring_Config'!$C:$C,10),0),0)+IF(LEFT(AH1047,4)="True",IF(_xlfn.XLOOKUP("App_Any_OR_RangeGt1000",'Scoring_Config'!$A:$A,'Scoring_Config'!$D:$D,"Yes")="Yes",_xlfn.XLOOKUP("App_Any_OR_RangeGt1000",'Scoring_Config'!$A:$A,'Scoring_Config'!$C:$C,10),0),0)+IF(LEFT(AI1047,4)="True",IF(_xlfn.XLOOKUP("Service_Insecure_Match",'Scoring_Config'!$A:$A,'Scoring_Config'!$D:$D,"Yes")="Yes",_xlfn.XLOOKUP("Service_Insecure_Match",'Scoring_Config'!$A:$A,'Scoring_Config'!$C:$C,5),0),0)+IF(LEFT(AJ1047,4)="True",IF(_xlfn.XLOOKUP("Risky_Inbound",'Scoring_Config'!$A:$A,'Scoring_Config'!$D:$D,"Yes")="Yes",_xlfn.XLOOKUP("Risky_Inbound",'Scoring_Config'!$A:$A,'Scoring_Config'!$C:$C,50),0),0)+IF(LEFT(AK1047,4)="True",IF(_xlfn.XLOOKUP("Risky_Outbound",'Scoring_Config'!$A:$A,'Scoring_Config'!$D:$D,"Yes")="Yes",_xlfn.XLOOKUP("Risky_Outbound",'Scoring_Config'!$A:$A,'Scoring_Config'!$C:$C,25),0),0)+IF(LEFT(AZ1047,4)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1047,FIND(",",AL1047)+1,100)),0)+IF(LEFT(AM1047,4)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1047,FIND(",",AN1047)+1,100)),0)+IF(_xlfn.XLOOKUP("Profile_Scoring",'Scoring_Config'!$A:$A,'Scoring_Config'!$D:$D,"Yes")="Yes",VALUE(MID(AO1047,FIND(",",AO1047)+1,100)),0)+IF(_xlfn.XLOOKUP("Options_Scoring",'Scoring_Config'!$A:$A,'Scoring_Config'!$D:$D,"Yes")="Yes",VALUE(MID(AP1047,FIND(",",AP1047)+1,100)),0)))</f>
        <v>0</v>
      </c>
      <c r="AY1047" t="s">
        <v>6706</v>
      </c>
      <c r="AZ1047" cm="1">
        <f t="array" ref="AZ1047">IF(TRUE,"True," &amp; IF(_xlfn.XLOOKUP("Migrate_Insecure",'Scoring_Config'!$A:$A,'Scoring_Config'!$D:$D,"Yes")="Yes",_xlfn.XLOOKUP("Migrate_Insecure",'Scoring_Config'!$A:$A,'Scoring_Config'!$C:$C,10),0),"False,0")</f>
        <v>0</v>
      </c>
    </row>
    <row r="1048" spans="1:52">
      <c r="A1048" t="s">
        <v>1979</v>
      </c>
      <c r="B1048" t="s">
        <v>3020</v>
      </c>
      <c r="C1048" t="s">
        <v>3542</v>
      </c>
      <c r="D1048" t="s">
        <v>3545</v>
      </c>
      <c r="E1048" t="s">
        <v>3563</v>
      </c>
      <c r="F1048" t="s">
        <v>3649</v>
      </c>
      <c r="G1048" t="s">
        <v>202</v>
      </c>
      <c r="H1048" t="s">
        <v>4076</v>
      </c>
      <c r="I1048" t="s">
        <v>4249</v>
      </c>
      <c r="J1048" t="s">
        <v>1147</v>
      </c>
      <c r="K1048" t="s">
        <v>1914</v>
      </c>
      <c r="L1048" t="s">
        <v>1540</v>
      </c>
      <c r="M1048" t="s">
        <v>1974</v>
      </c>
      <c r="N1048" t="s">
        <v>4315</v>
      </c>
      <c r="O1048" t="s">
        <v>4319</v>
      </c>
      <c r="P1048" t="s">
        <v>4321</v>
      </c>
      <c r="Q1048" t="s">
        <v>5066</v>
      </c>
      <c r="R1048" t="s">
        <v>5439</v>
      </c>
      <c r="S1048" t="s">
        <v>4324</v>
      </c>
      <c r="T1048" t="s">
        <v>5792</v>
      </c>
      <c r="U1048" t="s">
        <v>6466</v>
      </c>
      <c r="Y1048" cm="1">
        <f t="array" ref="Y1048">IF(FALSE,"True," &amp; IF(_xlfn.XLOOKUP("Src_IsAny",'Scoring_Config'!$A:$A,'Scoring_Config'!$D:$D,"Yes")="Yes",_xlfn.XLOOKUP("Src_IsAny",'Scoring_Config'!$A:$A,'Scoring_Config'!$C:$C,10),0),"False,0")</f>
        <v>0</v>
      </c>
      <c r="Z1048" cm="1">
        <f t="array" ref="Z1048">IF(FALSE,"True," &amp; IF(_xlfn.XLOOKUP("Src_CIDR_Le_16",'Scoring_Config'!$A:$A,'Scoring_Config'!$D:$D,"Yes")="Yes",_xlfn.XLOOKUP("Src_CIDR_Le_16",'Scoring_Config'!$A:$A,'Scoring_Config'!$C:$C,10),0),"False,0")</f>
        <v>0</v>
      </c>
      <c r="AA1048" cm="1">
        <f t="array" ref="AA1048">IF(TRUE,"True," &amp; IF(_xlfn.XLOOKUP("Src_CIDR_17_22",'Scoring_Config'!$A:$A,'Scoring_Config'!$D:$D,"Yes")="Yes",_xlfn.XLOOKUP("Src_CIDR_17_22",'Scoring_Config'!$A:$A,'Scoring_Config'!$C:$C,5),0),"False,0")</f>
        <v>0</v>
      </c>
      <c r="AB1048" cm="1">
        <f t="array" ref="AB1048">IF(FALSE,"True," &amp; IF(_xlfn.XLOOKUP("Dst_IsAny",'Scoring_Config'!$A:$A,'Scoring_Config'!$D:$D,"Yes")="Yes",_xlfn.XLOOKUP("Dst_IsAny",'Scoring_Config'!$A:$A,'Scoring_Config'!$C:$C,10),0),"False,0")</f>
        <v>0</v>
      </c>
      <c r="AC1048" cm="1">
        <f t="array" ref="AC1048">IF(FALSE,"True," &amp; IF(_xlfn.XLOOKUP("Dst_CIDR_Le_16",'Scoring_Config'!$A:$A,'Scoring_Config'!$D:$D,"Yes")="Yes",_xlfn.XLOOKUP("Dst_CIDR_Le_16",'Scoring_Config'!$A:$A,'Scoring_Config'!$C:$C,10),0),"False,0")</f>
        <v>0</v>
      </c>
      <c r="AD1048" cm="1">
        <f t="array" ref="AD1048">IF(FALSE,"True," &amp; IF(_xlfn.XLOOKUP("Dst_CIDR_17_22",'Scoring_Config'!$A:$A,'Scoring_Config'!$D:$D,"Yes")="Yes",_xlfn.XLOOKUP("Dst_CIDR_17_22",'Scoring_Config'!$A:$A,'Scoring_Config'!$C:$C,5),0),"False,0")</f>
        <v>0</v>
      </c>
      <c r="AE1048" cm="1">
        <f t="array" ref="AE1048">IF(FALSE,"True," &amp; IF(_xlfn.XLOOKUP("SrcZone_IsAny",'Scoring_Config'!$A:$A,'Scoring_Config'!$D:$D,"Yes")="Yes",_xlfn.XLOOKUP("SrcZone_IsAny",'Scoring_Config'!$A:$A,'Scoring_Config'!$C:$C,10),0),"False,0")</f>
        <v>0</v>
      </c>
      <c r="AF1048" cm="1">
        <f t="array" ref="AF1048">IF(FALSE,"True," &amp; IF(_xlfn.XLOOKUP("DstZone_IsAny",'Scoring_Config'!$A:$A,'Scoring_Config'!$D:$D,"Yes")="Yes",_xlfn.XLOOKUP("DstZone_IsAny",'Scoring_Config'!$A:$A,'Scoring_Config'!$C:$C,10),0),"False,0")</f>
        <v>0</v>
      </c>
      <c r="AG1048" cm="1">
        <f t="array" ref="AG104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48" cm="1">
        <f t="array" ref="AH1048">IF(FALSE,"True," &amp; IF(_xlfn.XLOOKUP("App_Any_OR_RangeGt1000",'Scoring_Config'!$A:$A,'Scoring_Config'!$D:$D,"Yes")="Yes",_xlfn.XLOOKUP("App_Any_OR_RangeGt1000",'Scoring_Config'!$A:$A,'Scoring_Config'!$C:$C,10),0),"False,0")</f>
        <v>0</v>
      </c>
      <c r="AI1048" cm="1">
        <f t="array" ref="AI1048">IF(TRUE,"True," &amp; IF(_xlfn.XLOOKUP("Service_Insecure_Match",'Scoring_Config'!$A:$A,'Scoring_Config'!$D:$D,"Yes")="Yes",_xlfn.XLOOKUP("Service_Insecure_Match",'Scoring_Config'!$A:$A,'Scoring_Config'!$C:$C,5),0),"False,0")</f>
        <v>0</v>
      </c>
      <c r="AJ1048" cm="1">
        <f t="array" ref="AJ1048">IF(FALSE,"True," &amp; IF(_xlfn.XLOOKUP("Risky_Inbound",'Scoring_Config'!$A:$A,'Scoring_Config'!$D:$D,"Yes")="Yes",_xlfn.XLOOKUP("Risky_Inbound",'Scoring_Config'!$A:$A,'Scoring_Config'!$C:$C,50),0),"False,0")</f>
        <v>0</v>
      </c>
      <c r="AK1048" cm="1">
        <f t="array" ref="AK1048">IF(FALSE,"True," &amp; IF(_xlfn.XLOOKUP("Risky_Outbound",'Scoring_Config'!$A:$A,'Scoring_Config'!$D:$D,"Yes")="Yes",_xlfn.XLOOKUP("Risky_Outbound",'Scoring_Config'!$A:$A,'Scoring_Config'!$C:$C,25),0),"False,0")</f>
        <v>0</v>
      </c>
      <c r="AL1048" t="s">
        <v>6700</v>
      </c>
      <c r="AM1048" cm="1">
        <f t="array" ref="AM104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48" t="s">
        <v>6702</v>
      </c>
      <c r="AO1048" t="s">
        <v>6697</v>
      </c>
      <c r="AP1048" t="s">
        <v>6697</v>
      </c>
      <c r="AQ1048" cm="1">
        <f t="array" ref="AQ1048">IF(FALSE,"True," &amp; IF(_xlfn.XLOOKUP("Service_IsAny",'Scoring_Config'!$A:$A,'Scoring_Config'!$D:$D,"Yes")="Yes",_xlfn.XLOOKUP("Service_IsAny",'Scoring_Config'!$A:$A,'Scoring_Config'!$C:$C,0),0),"False,0")</f>
        <v>0</v>
      </c>
      <c r="AR1048">
        <v>4</v>
      </c>
      <c r="AS1048" cm="1">
        <f t="array" ref="AS1048">IF(FALSE,"True," &amp; IF(_xlfn.XLOOKUP("Service_RangeGt1000",'Scoring_Config'!$A:$A,'Scoring_Config'!$D:$D,"Yes")="Yes",_xlfn.XLOOKUP("Service_RangeGt1000",'Scoring_Config'!$A:$A,'Scoring_Config'!$C:$C,0),0),"False,0")</f>
        <v>0</v>
      </c>
      <c r="AT1048" cm="1">
        <f t="array" ref="AT1048">IF(FALSE,"True," &amp; IF(_xlfn.XLOOKUP("App_IsAny",'Scoring_Config'!$A:$A,'Scoring_Config'!$D:$D,"Yes")="Yes",_xlfn.XLOOKUP("App_IsAny",'Scoring_Config'!$A:$A,'Scoring_Config'!$C:$C,0),0),"False,0")</f>
        <v>0</v>
      </c>
      <c r="AU1048">
        <v>5</v>
      </c>
      <c r="AV1048" cm="1">
        <f t="array" ref="AV1048">IF(FALSE,"True," &amp; IF(_xlfn.XLOOKUP("App_RangeGt1000",'Scoring_Config'!$A:$A,'Scoring_Config'!$D:$D,"Yes")="Yes",_xlfn.XLOOKUP("App_RangeGt1000",'Scoring_Config'!$A:$A,'Scoring_Config'!$C:$C,0),0),"False,0")</f>
        <v>0</v>
      </c>
      <c r="AW1048" cm="1">
        <f t="array" ref="AW1048">IF(FALSE,"True," &amp; IF(_xlfn.XLOOKUP("Action_IsDenyOrDrop",'Scoring_Config'!$A:$A,'Scoring_Config'!$D:$D,"Yes")="Yes",_xlfn.XLOOKUP("Action_IsDenyOrDrop",'Scoring_Config'!$A:$A,'Scoring_Config'!$C:$C,0),0),"False,0")</f>
        <v>0</v>
      </c>
      <c r="AX1048" cm="1">
        <f t="array" ref="AX1048">IF(LEFT(AW1048,4)="True",0,(IF(LEFT(Y1048,4)="True",IF(_xlfn.XLOOKUP("Src_IsAny",'Scoring_Config'!$A:$A,'Scoring_Config'!$D:$D,"Yes")="Yes",_xlfn.XLOOKUP("Src_IsAny",'Scoring_Config'!$A:$A,'Scoring_Config'!$C:$C,10),0),0)+IF(LEFT(Z1048,4)="True",IF(_xlfn.XLOOKUP("Src_CIDR_Le_16",'Scoring_Config'!$A:$A,'Scoring_Config'!$D:$D,"Yes")="Yes",_xlfn.XLOOKUP("Src_CIDR_Le_16",'Scoring_Config'!$A:$A,'Scoring_Config'!$C:$C,10),0),0)+IF(LEFT(AA1048,4)="True",IF(_xlfn.XLOOKUP("Src_CIDR_17_22",'Scoring_Config'!$A:$A,'Scoring_Config'!$D:$D,"Yes")="Yes",_xlfn.XLOOKUP("Src_CIDR_17_22",'Scoring_Config'!$A:$A,'Scoring_Config'!$C:$C,5),0),0)+IF(LEFT(AB1048,4)="True",IF(_xlfn.XLOOKUP("Dst_IsAny",'Scoring_Config'!$A:$A,'Scoring_Config'!$D:$D,"Yes")="Yes",_xlfn.XLOOKUP("Dst_IsAny",'Scoring_Config'!$A:$A,'Scoring_Config'!$C:$C,10),0),0)+IF(LEFT(AC1048,4)="True",IF(_xlfn.XLOOKUP("Dst_CIDR_Le_16",'Scoring_Config'!$A:$A,'Scoring_Config'!$D:$D,"Yes")="Yes",_xlfn.XLOOKUP("Dst_CIDR_Le_16",'Scoring_Config'!$A:$A,'Scoring_Config'!$C:$C,10),0),0)+IF(LEFT(AD1048,4)="True",IF(_xlfn.XLOOKUP("Dst_CIDR_17_22",'Scoring_Config'!$A:$A,'Scoring_Config'!$D:$D,"Yes")="Yes",_xlfn.XLOOKUP("Dst_CIDR_17_22",'Scoring_Config'!$A:$A,'Scoring_Config'!$C:$C,5),0),0)+IF(LEFT(AE1048,4)="True",IF(_xlfn.XLOOKUP("SrcZone_IsAny",'Scoring_Config'!$A:$A,'Scoring_Config'!$D:$D,"Yes")="Yes",_xlfn.XLOOKUP("SrcZone_IsAny",'Scoring_Config'!$A:$A,'Scoring_Config'!$C:$C,10),0),0)+IF(LEFT(AF1048,4)="True",IF(_xlfn.XLOOKUP("DstZone_IsAny",'Scoring_Config'!$A:$A,'Scoring_Config'!$D:$D,"Yes")="Yes",_xlfn.XLOOKUP("DstZone_IsAny",'Scoring_Config'!$A:$A,'Scoring_Config'!$C:$C,10),0),0)+IF(LEFT(AG1048,4)="True",IF(_xlfn.XLOOKUP("Service_Any_OR_RangeGt1000",'Scoring_Config'!$A:$A,'Scoring_Config'!$D:$D,"Yes")="Yes",_xlfn.XLOOKUP("Service_Any_OR_RangeGt1000",'Scoring_Config'!$A:$A,'Scoring_Config'!$C:$C,10),0),0)+IF(LEFT(AH1048,4)="True",IF(_xlfn.XLOOKUP("App_Any_OR_RangeGt1000",'Scoring_Config'!$A:$A,'Scoring_Config'!$D:$D,"Yes")="Yes",_xlfn.XLOOKUP("App_Any_OR_RangeGt1000",'Scoring_Config'!$A:$A,'Scoring_Config'!$C:$C,10),0),0)+IF(LEFT(AI1048,4)="True",IF(_xlfn.XLOOKUP("Service_Insecure_Match",'Scoring_Config'!$A:$A,'Scoring_Config'!$D:$D,"Yes")="Yes",_xlfn.XLOOKUP("Service_Insecure_Match",'Scoring_Config'!$A:$A,'Scoring_Config'!$C:$C,5),0),0)+IF(LEFT(AJ1048,4)="True",IF(_xlfn.XLOOKUP("Risky_Inbound",'Scoring_Config'!$A:$A,'Scoring_Config'!$D:$D,"Yes")="Yes",_xlfn.XLOOKUP("Risky_Inbound",'Scoring_Config'!$A:$A,'Scoring_Config'!$C:$C,50),0),0)+IF(LEFT(AK1048,4)="True",IF(_xlfn.XLOOKUP("Risky_Outbound",'Scoring_Config'!$A:$A,'Scoring_Config'!$D:$D,"Yes")="Yes",_xlfn.XLOOKUP("Risky_Outbound",'Scoring_Config'!$A:$A,'Scoring_Config'!$C:$C,25),0),0)+IF(LEFT(AZ1048,4)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1048,FIND(",",AL1048)+1,100)),0)+IF(LEFT(AM1048,4)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1048,FIND(",",AN1048)+1,100)),0)+IF(_xlfn.XLOOKUP("Profile_Scoring",'Scoring_Config'!$A:$A,'Scoring_Config'!$D:$D,"Yes")="Yes",VALUE(MID(AO1048,FIND(",",AO1048)+1,100)),0)+IF(_xlfn.XLOOKUP("Options_Scoring",'Scoring_Config'!$A:$A,'Scoring_Config'!$D:$D,"Yes")="Yes",VALUE(MID(AP1048,FIND(",",AP1048)+1,100)),0)))</f>
        <v>0</v>
      </c>
      <c r="AY1048" t="s">
        <v>6704</v>
      </c>
      <c r="AZ1048" cm="1">
        <f t="array" ref="AZ1048">IF(TRUE,"True," &amp; IF(_xlfn.XLOOKUP("Migrate_Insecure",'Scoring_Config'!$A:$A,'Scoring_Config'!$D:$D,"Yes")="Yes",_xlfn.XLOOKUP("Migrate_Insecure",'Scoring_Config'!$A:$A,'Scoring_Config'!$C:$C,10),0),"False,0")</f>
        <v>0</v>
      </c>
    </row>
    <row r="1049" spans="1:52">
      <c r="A1049" t="s">
        <v>1979</v>
      </c>
      <c r="B1049" t="s">
        <v>3021</v>
      </c>
      <c r="C1049" t="s">
        <v>3542</v>
      </c>
      <c r="D1049" t="s">
        <v>3545</v>
      </c>
      <c r="E1049" t="s">
        <v>3563</v>
      </c>
      <c r="F1049" t="s">
        <v>3789</v>
      </c>
      <c r="G1049" t="s">
        <v>202</v>
      </c>
      <c r="H1049" t="s">
        <v>4076</v>
      </c>
      <c r="I1049" t="s">
        <v>4250</v>
      </c>
      <c r="J1049" t="s">
        <v>1148</v>
      </c>
      <c r="K1049" t="s">
        <v>1914</v>
      </c>
      <c r="L1049" t="s">
        <v>1541</v>
      </c>
      <c r="M1049" t="s">
        <v>1974</v>
      </c>
      <c r="N1049" t="s">
        <v>4315</v>
      </c>
      <c r="O1049" t="s">
        <v>4319</v>
      </c>
      <c r="P1049" t="s">
        <v>4321</v>
      </c>
      <c r="Q1049" t="s">
        <v>5067</v>
      </c>
      <c r="R1049" t="s">
        <v>5440</v>
      </c>
      <c r="S1049" t="s">
        <v>5439</v>
      </c>
      <c r="T1049" t="s">
        <v>5792</v>
      </c>
      <c r="U1049" t="s">
        <v>6466</v>
      </c>
      <c r="Y1049" cm="1">
        <f t="array" ref="Y1049">IF(FALSE,"True," &amp; IF(_xlfn.XLOOKUP("Src_IsAny",'Scoring_Config'!$A:$A,'Scoring_Config'!$D:$D,"Yes")="Yes",_xlfn.XLOOKUP("Src_IsAny",'Scoring_Config'!$A:$A,'Scoring_Config'!$C:$C,10),0),"False,0")</f>
        <v>0</v>
      </c>
      <c r="Z1049" cm="1">
        <f t="array" ref="Z1049">IF(FALSE,"True," &amp; IF(_xlfn.XLOOKUP("Src_CIDR_Le_16",'Scoring_Config'!$A:$A,'Scoring_Config'!$D:$D,"Yes")="Yes",_xlfn.XLOOKUP("Src_CIDR_Le_16",'Scoring_Config'!$A:$A,'Scoring_Config'!$C:$C,10),0),"False,0")</f>
        <v>0</v>
      </c>
      <c r="AA1049" cm="1">
        <f t="array" ref="AA1049">IF(TRUE,"True," &amp; IF(_xlfn.XLOOKUP("Src_CIDR_17_22",'Scoring_Config'!$A:$A,'Scoring_Config'!$D:$D,"Yes")="Yes",_xlfn.XLOOKUP("Src_CIDR_17_22",'Scoring_Config'!$A:$A,'Scoring_Config'!$C:$C,5),0),"False,0")</f>
        <v>0</v>
      </c>
      <c r="AB1049" cm="1">
        <f t="array" ref="AB1049">IF(FALSE,"True," &amp; IF(_xlfn.XLOOKUP("Dst_IsAny",'Scoring_Config'!$A:$A,'Scoring_Config'!$D:$D,"Yes")="Yes",_xlfn.XLOOKUP("Dst_IsAny",'Scoring_Config'!$A:$A,'Scoring_Config'!$C:$C,10),0),"False,0")</f>
        <v>0</v>
      </c>
      <c r="AC1049" cm="1">
        <f t="array" ref="AC1049">IF(FALSE,"True," &amp; IF(_xlfn.XLOOKUP("Dst_CIDR_Le_16",'Scoring_Config'!$A:$A,'Scoring_Config'!$D:$D,"Yes")="Yes",_xlfn.XLOOKUP("Dst_CIDR_Le_16",'Scoring_Config'!$A:$A,'Scoring_Config'!$C:$C,10),0),"False,0")</f>
        <v>0</v>
      </c>
      <c r="AD1049" cm="1">
        <f t="array" ref="AD1049">IF(FALSE,"True," &amp; IF(_xlfn.XLOOKUP("Dst_CIDR_17_22",'Scoring_Config'!$A:$A,'Scoring_Config'!$D:$D,"Yes")="Yes",_xlfn.XLOOKUP("Dst_CIDR_17_22",'Scoring_Config'!$A:$A,'Scoring_Config'!$C:$C,5),0),"False,0")</f>
        <v>0</v>
      </c>
      <c r="AE1049" cm="1">
        <f t="array" ref="AE1049">IF(FALSE,"True," &amp; IF(_xlfn.XLOOKUP("SrcZone_IsAny",'Scoring_Config'!$A:$A,'Scoring_Config'!$D:$D,"Yes")="Yes",_xlfn.XLOOKUP("SrcZone_IsAny",'Scoring_Config'!$A:$A,'Scoring_Config'!$C:$C,10),0),"False,0")</f>
        <v>0</v>
      </c>
      <c r="AF1049" cm="1">
        <f t="array" ref="AF1049">IF(FALSE,"True," &amp; IF(_xlfn.XLOOKUP("DstZone_IsAny",'Scoring_Config'!$A:$A,'Scoring_Config'!$D:$D,"Yes")="Yes",_xlfn.XLOOKUP("DstZone_IsAny",'Scoring_Config'!$A:$A,'Scoring_Config'!$C:$C,10),0),"False,0")</f>
        <v>0</v>
      </c>
      <c r="AG1049" cm="1">
        <f t="array" ref="AG104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49" cm="1">
        <f t="array" ref="AH1049">IF(FALSE,"True," &amp; IF(_xlfn.XLOOKUP("App_Any_OR_RangeGt1000",'Scoring_Config'!$A:$A,'Scoring_Config'!$D:$D,"Yes")="Yes",_xlfn.XLOOKUP("App_Any_OR_RangeGt1000",'Scoring_Config'!$A:$A,'Scoring_Config'!$C:$C,10),0),"False,0")</f>
        <v>0</v>
      </c>
      <c r="AI1049" cm="1">
        <f t="array" ref="AI1049">IF(TRUE,"True," &amp; IF(_xlfn.XLOOKUP("Service_Insecure_Match",'Scoring_Config'!$A:$A,'Scoring_Config'!$D:$D,"Yes")="Yes",_xlfn.XLOOKUP("Service_Insecure_Match",'Scoring_Config'!$A:$A,'Scoring_Config'!$C:$C,5),0),"False,0")</f>
        <v>0</v>
      </c>
      <c r="AJ1049" cm="1">
        <f t="array" ref="AJ1049">IF(FALSE,"True," &amp; IF(_xlfn.XLOOKUP("Risky_Inbound",'Scoring_Config'!$A:$A,'Scoring_Config'!$D:$D,"Yes")="Yes",_xlfn.XLOOKUP("Risky_Inbound",'Scoring_Config'!$A:$A,'Scoring_Config'!$C:$C,50),0),"False,0")</f>
        <v>0</v>
      </c>
      <c r="AK1049" cm="1">
        <f t="array" ref="AK1049">IF(FALSE,"True," &amp; IF(_xlfn.XLOOKUP("Risky_Outbound",'Scoring_Config'!$A:$A,'Scoring_Config'!$D:$D,"Yes")="Yes",_xlfn.XLOOKUP("Risky_Outbound",'Scoring_Config'!$A:$A,'Scoring_Config'!$C:$C,25),0),"False,0")</f>
        <v>0</v>
      </c>
      <c r="AL1049" t="s">
        <v>6700</v>
      </c>
      <c r="AM1049" cm="1">
        <f t="array" ref="AM104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49" t="s">
        <v>6702</v>
      </c>
      <c r="AO1049" t="s">
        <v>6697</v>
      </c>
      <c r="AP1049" t="s">
        <v>6697</v>
      </c>
      <c r="AQ1049" cm="1">
        <f t="array" ref="AQ1049">IF(FALSE,"True," &amp; IF(_xlfn.XLOOKUP("Service_IsAny",'Scoring_Config'!$A:$A,'Scoring_Config'!$D:$D,"Yes")="Yes",_xlfn.XLOOKUP("Service_IsAny",'Scoring_Config'!$A:$A,'Scoring_Config'!$C:$C,0),0),"False,0")</f>
        <v>0</v>
      </c>
      <c r="AR1049">
        <v>10</v>
      </c>
      <c r="AS1049" cm="1">
        <f t="array" ref="AS1049">IF(FALSE,"True," &amp; IF(_xlfn.XLOOKUP("Service_RangeGt1000",'Scoring_Config'!$A:$A,'Scoring_Config'!$D:$D,"Yes")="Yes",_xlfn.XLOOKUP("Service_RangeGt1000",'Scoring_Config'!$A:$A,'Scoring_Config'!$C:$C,0),0),"False,0")</f>
        <v>0</v>
      </c>
      <c r="AT1049" cm="1">
        <f t="array" ref="AT1049">IF(FALSE,"True," &amp; IF(_xlfn.XLOOKUP("App_IsAny",'Scoring_Config'!$A:$A,'Scoring_Config'!$D:$D,"Yes")="Yes",_xlfn.XLOOKUP("App_IsAny",'Scoring_Config'!$A:$A,'Scoring_Config'!$C:$C,0),0),"False,0")</f>
        <v>0</v>
      </c>
      <c r="AU1049">
        <v>5</v>
      </c>
      <c r="AV1049" cm="1">
        <f t="array" ref="AV1049">IF(FALSE,"True," &amp; IF(_xlfn.XLOOKUP("App_RangeGt1000",'Scoring_Config'!$A:$A,'Scoring_Config'!$D:$D,"Yes")="Yes",_xlfn.XLOOKUP("App_RangeGt1000",'Scoring_Config'!$A:$A,'Scoring_Config'!$C:$C,0),0),"False,0")</f>
        <v>0</v>
      </c>
      <c r="AW1049" cm="1">
        <f t="array" ref="AW1049">IF(FALSE,"True," &amp; IF(_xlfn.XLOOKUP("Action_IsDenyOrDrop",'Scoring_Config'!$A:$A,'Scoring_Config'!$D:$D,"Yes")="Yes",_xlfn.XLOOKUP("Action_IsDenyOrDrop",'Scoring_Config'!$A:$A,'Scoring_Config'!$C:$C,0),0),"False,0")</f>
        <v>0</v>
      </c>
      <c r="AX1049" cm="1">
        <f t="array" ref="AX1049">IF(LEFT(AW1049,4)="True",0,(IF(LEFT(Y1049,4)="True",IF(_xlfn.XLOOKUP("Src_IsAny",'Scoring_Config'!$A:$A,'Scoring_Config'!$D:$D,"Yes")="Yes",_xlfn.XLOOKUP("Src_IsAny",'Scoring_Config'!$A:$A,'Scoring_Config'!$C:$C,10),0),0)+IF(LEFT(Z1049,4)="True",IF(_xlfn.XLOOKUP("Src_CIDR_Le_16",'Scoring_Config'!$A:$A,'Scoring_Config'!$D:$D,"Yes")="Yes",_xlfn.XLOOKUP("Src_CIDR_Le_16",'Scoring_Config'!$A:$A,'Scoring_Config'!$C:$C,10),0),0)+IF(LEFT(AA1049,4)="True",IF(_xlfn.XLOOKUP("Src_CIDR_17_22",'Scoring_Config'!$A:$A,'Scoring_Config'!$D:$D,"Yes")="Yes",_xlfn.XLOOKUP("Src_CIDR_17_22",'Scoring_Config'!$A:$A,'Scoring_Config'!$C:$C,5),0),0)+IF(LEFT(AB1049,4)="True",IF(_xlfn.XLOOKUP("Dst_IsAny",'Scoring_Config'!$A:$A,'Scoring_Config'!$D:$D,"Yes")="Yes",_xlfn.XLOOKUP("Dst_IsAny",'Scoring_Config'!$A:$A,'Scoring_Config'!$C:$C,10),0),0)+IF(LEFT(AC1049,4)="True",IF(_xlfn.XLOOKUP("Dst_CIDR_Le_16",'Scoring_Config'!$A:$A,'Scoring_Config'!$D:$D,"Yes")="Yes",_xlfn.XLOOKUP("Dst_CIDR_Le_16",'Scoring_Config'!$A:$A,'Scoring_Config'!$C:$C,10),0),0)+IF(LEFT(AD1049,4)="True",IF(_xlfn.XLOOKUP("Dst_CIDR_17_22",'Scoring_Config'!$A:$A,'Scoring_Config'!$D:$D,"Yes")="Yes",_xlfn.XLOOKUP("Dst_CIDR_17_22",'Scoring_Config'!$A:$A,'Scoring_Config'!$C:$C,5),0),0)+IF(LEFT(AE1049,4)="True",IF(_xlfn.XLOOKUP("SrcZone_IsAny",'Scoring_Config'!$A:$A,'Scoring_Config'!$D:$D,"Yes")="Yes",_xlfn.XLOOKUP("SrcZone_IsAny",'Scoring_Config'!$A:$A,'Scoring_Config'!$C:$C,10),0),0)+IF(LEFT(AF1049,4)="True",IF(_xlfn.XLOOKUP("DstZone_IsAny",'Scoring_Config'!$A:$A,'Scoring_Config'!$D:$D,"Yes")="Yes",_xlfn.XLOOKUP("DstZone_IsAny",'Scoring_Config'!$A:$A,'Scoring_Config'!$C:$C,10),0),0)+IF(LEFT(AG1049,4)="True",IF(_xlfn.XLOOKUP("Service_Any_OR_RangeGt1000",'Scoring_Config'!$A:$A,'Scoring_Config'!$D:$D,"Yes")="Yes",_xlfn.XLOOKUP("Service_Any_OR_RangeGt1000",'Scoring_Config'!$A:$A,'Scoring_Config'!$C:$C,10),0),0)+IF(LEFT(AH1049,4)="True",IF(_xlfn.XLOOKUP("App_Any_OR_RangeGt1000",'Scoring_Config'!$A:$A,'Scoring_Config'!$D:$D,"Yes")="Yes",_xlfn.XLOOKUP("App_Any_OR_RangeGt1000",'Scoring_Config'!$A:$A,'Scoring_Config'!$C:$C,10),0),0)+IF(LEFT(AI1049,4)="True",IF(_xlfn.XLOOKUP("Service_Insecure_Match",'Scoring_Config'!$A:$A,'Scoring_Config'!$D:$D,"Yes")="Yes",_xlfn.XLOOKUP("Service_Insecure_Match",'Scoring_Config'!$A:$A,'Scoring_Config'!$C:$C,5),0),0)+IF(LEFT(AJ1049,4)="True",IF(_xlfn.XLOOKUP("Risky_Inbound",'Scoring_Config'!$A:$A,'Scoring_Config'!$D:$D,"Yes")="Yes",_xlfn.XLOOKUP("Risky_Inbound",'Scoring_Config'!$A:$A,'Scoring_Config'!$C:$C,50),0),0)+IF(LEFT(AK1049,4)="True",IF(_xlfn.XLOOKUP("Risky_Outbound",'Scoring_Config'!$A:$A,'Scoring_Config'!$D:$D,"Yes")="Yes",_xlfn.XLOOKUP("Risky_Outbound",'Scoring_Config'!$A:$A,'Scoring_Config'!$C:$C,25),0),0)+IF(LEFT(AZ1049,4)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1049,FIND(",",AL1049)+1,100)),0)+IF(LEFT(AM1049,4)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1049,FIND(",",AN1049)+1,100)),0)+IF(_xlfn.XLOOKUP("Profile_Scoring",'Scoring_Config'!$A:$A,'Scoring_Config'!$D:$D,"Yes")="Yes",VALUE(MID(AO1049,FIND(",",AO1049)+1,100)),0)+IF(_xlfn.XLOOKUP("Options_Scoring",'Scoring_Config'!$A:$A,'Scoring_Config'!$D:$D,"Yes")="Yes",VALUE(MID(AP1049,FIND(",",AP1049)+1,100)),0)))</f>
        <v>0</v>
      </c>
      <c r="AY1049" t="s">
        <v>6706</v>
      </c>
      <c r="AZ1049" cm="1">
        <f t="array" ref="AZ1049">IF(TRUE,"True," &amp; IF(_xlfn.XLOOKUP("Migrate_Insecure",'Scoring_Config'!$A:$A,'Scoring_Config'!$D:$D,"Yes")="Yes",_xlfn.XLOOKUP("Migrate_Insecure",'Scoring_Config'!$A:$A,'Scoring_Config'!$C:$C,10),0),"False,0")</f>
        <v>0</v>
      </c>
    </row>
    <row r="1050" spans="1:52">
      <c r="A1050" t="s">
        <v>1979</v>
      </c>
      <c r="B1050" t="s">
        <v>3022</v>
      </c>
      <c r="C1050" t="s">
        <v>3542</v>
      </c>
      <c r="D1050" t="s">
        <v>3545</v>
      </c>
      <c r="E1050" t="s">
        <v>3563</v>
      </c>
      <c r="F1050" t="s">
        <v>3789</v>
      </c>
      <c r="G1050" t="s">
        <v>202</v>
      </c>
      <c r="H1050" t="s">
        <v>4076</v>
      </c>
      <c r="I1050" t="s">
        <v>4250</v>
      </c>
      <c r="J1050" t="s">
        <v>1148</v>
      </c>
      <c r="K1050" t="s">
        <v>1696</v>
      </c>
      <c r="L1050" t="s">
        <v>1327</v>
      </c>
      <c r="M1050" t="s">
        <v>1974</v>
      </c>
      <c r="N1050" t="s">
        <v>4315</v>
      </c>
      <c r="O1050" t="s">
        <v>4319</v>
      </c>
      <c r="P1050" t="s">
        <v>4323</v>
      </c>
      <c r="Q1050" t="s">
        <v>5068</v>
      </c>
      <c r="R1050" t="s">
        <v>5439</v>
      </c>
      <c r="S1050" t="s">
        <v>4324</v>
      </c>
      <c r="T1050" t="s">
        <v>5792</v>
      </c>
      <c r="U1050" t="s">
        <v>6469</v>
      </c>
      <c r="Y1050" cm="1">
        <f t="array" ref="Y1050">IF(FALSE,"True," &amp; IF(_xlfn.XLOOKUP("Src_IsAny",'Scoring_Config'!$A:$A,'Scoring_Config'!$D:$D,"Yes")="Yes",_xlfn.XLOOKUP("Src_IsAny",'Scoring_Config'!$A:$A,'Scoring_Config'!$C:$C,10),0),"False,0")</f>
        <v>0</v>
      </c>
      <c r="Z1050" cm="1">
        <f t="array" ref="Z1050">IF(FALSE,"True," &amp; IF(_xlfn.XLOOKUP("Src_CIDR_Le_16",'Scoring_Config'!$A:$A,'Scoring_Config'!$D:$D,"Yes")="Yes",_xlfn.XLOOKUP("Src_CIDR_Le_16",'Scoring_Config'!$A:$A,'Scoring_Config'!$C:$C,10),0),"False,0")</f>
        <v>0</v>
      </c>
      <c r="AA1050" cm="1">
        <f t="array" ref="AA1050">IF(TRUE,"True," &amp; IF(_xlfn.XLOOKUP("Src_CIDR_17_22",'Scoring_Config'!$A:$A,'Scoring_Config'!$D:$D,"Yes")="Yes",_xlfn.XLOOKUP("Src_CIDR_17_22",'Scoring_Config'!$A:$A,'Scoring_Config'!$C:$C,5),0),"False,0")</f>
        <v>0</v>
      </c>
      <c r="AB1050" cm="1">
        <f t="array" ref="AB1050">IF(FALSE,"True," &amp; IF(_xlfn.XLOOKUP("Dst_IsAny",'Scoring_Config'!$A:$A,'Scoring_Config'!$D:$D,"Yes")="Yes",_xlfn.XLOOKUP("Dst_IsAny",'Scoring_Config'!$A:$A,'Scoring_Config'!$C:$C,10),0),"False,0")</f>
        <v>0</v>
      </c>
      <c r="AC1050" cm="1">
        <f t="array" ref="AC1050">IF(FALSE,"True," &amp; IF(_xlfn.XLOOKUP("Dst_CIDR_Le_16",'Scoring_Config'!$A:$A,'Scoring_Config'!$D:$D,"Yes")="Yes",_xlfn.XLOOKUP("Dst_CIDR_Le_16",'Scoring_Config'!$A:$A,'Scoring_Config'!$C:$C,10),0),"False,0")</f>
        <v>0</v>
      </c>
      <c r="AD1050" cm="1">
        <f t="array" ref="AD1050">IF(FALSE,"True," &amp; IF(_xlfn.XLOOKUP("Dst_CIDR_17_22",'Scoring_Config'!$A:$A,'Scoring_Config'!$D:$D,"Yes")="Yes",_xlfn.XLOOKUP("Dst_CIDR_17_22",'Scoring_Config'!$A:$A,'Scoring_Config'!$C:$C,5),0),"False,0")</f>
        <v>0</v>
      </c>
      <c r="AE1050" cm="1">
        <f t="array" ref="AE1050">IF(FALSE,"True," &amp; IF(_xlfn.XLOOKUP("SrcZone_IsAny",'Scoring_Config'!$A:$A,'Scoring_Config'!$D:$D,"Yes")="Yes",_xlfn.XLOOKUP("SrcZone_IsAny",'Scoring_Config'!$A:$A,'Scoring_Config'!$C:$C,10),0),"False,0")</f>
        <v>0</v>
      </c>
      <c r="AF1050" cm="1">
        <f t="array" ref="AF1050">IF(FALSE,"True," &amp; IF(_xlfn.XLOOKUP("DstZone_IsAny",'Scoring_Config'!$A:$A,'Scoring_Config'!$D:$D,"Yes")="Yes",_xlfn.XLOOKUP("DstZone_IsAny",'Scoring_Config'!$A:$A,'Scoring_Config'!$C:$C,10),0),"False,0")</f>
        <v>0</v>
      </c>
      <c r="AG1050" cm="1">
        <f t="array" ref="AG105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50" cm="1">
        <f t="array" ref="AH1050">IF(FALSE,"True," &amp; IF(_xlfn.XLOOKUP("App_Any_OR_RangeGt1000",'Scoring_Config'!$A:$A,'Scoring_Config'!$D:$D,"Yes")="Yes",_xlfn.XLOOKUP("App_Any_OR_RangeGt1000",'Scoring_Config'!$A:$A,'Scoring_Config'!$C:$C,10),0),"False,0")</f>
        <v>0</v>
      </c>
      <c r="AI1050" cm="1">
        <f t="array" ref="AI1050">IF(FALSE,"True," &amp; IF(_xlfn.XLOOKUP("Service_Insecure_Match",'Scoring_Config'!$A:$A,'Scoring_Config'!$D:$D,"Yes")="Yes",_xlfn.XLOOKUP("Service_Insecure_Match",'Scoring_Config'!$A:$A,'Scoring_Config'!$C:$C,5),0),"False,0")</f>
        <v>0</v>
      </c>
      <c r="AJ1050" cm="1">
        <f t="array" ref="AJ1050">IF(FALSE,"True," &amp; IF(_xlfn.XLOOKUP("Risky_Inbound",'Scoring_Config'!$A:$A,'Scoring_Config'!$D:$D,"Yes")="Yes",_xlfn.XLOOKUP("Risky_Inbound",'Scoring_Config'!$A:$A,'Scoring_Config'!$C:$C,50),0),"False,0")</f>
        <v>0</v>
      </c>
      <c r="AK1050" cm="1">
        <f t="array" ref="AK1050">IF(FALSE,"True," &amp; IF(_xlfn.XLOOKUP("Risky_Outbound",'Scoring_Config'!$A:$A,'Scoring_Config'!$D:$D,"Yes")="Yes",_xlfn.XLOOKUP("Risky_Outbound",'Scoring_Config'!$A:$A,'Scoring_Config'!$C:$C,25),0),"False,0")</f>
        <v>0</v>
      </c>
      <c r="AL1050" t="s">
        <v>6699</v>
      </c>
      <c r="AM1050" cm="1">
        <f t="array" ref="AM105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50" t="s">
        <v>6702</v>
      </c>
      <c r="AO1050" t="s">
        <v>6697</v>
      </c>
      <c r="AP1050" t="s">
        <v>6697</v>
      </c>
      <c r="AQ1050" cm="1">
        <f t="array" ref="AQ1050">IF(FALSE,"True," &amp; IF(_xlfn.XLOOKUP("Service_IsAny",'Scoring_Config'!$A:$A,'Scoring_Config'!$D:$D,"Yes")="Yes",_xlfn.XLOOKUP("Service_IsAny",'Scoring_Config'!$A:$A,'Scoring_Config'!$C:$C,0),0),"False,0")</f>
        <v>0</v>
      </c>
      <c r="AR1050">
        <v>0</v>
      </c>
      <c r="AS1050" cm="1">
        <f t="array" ref="AS1050">IF(FALSE,"True," &amp; IF(_xlfn.XLOOKUP("Service_RangeGt1000",'Scoring_Config'!$A:$A,'Scoring_Config'!$D:$D,"Yes")="Yes",_xlfn.XLOOKUP("Service_RangeGt1000",'Scoring_Config'!$A:$A,'Scoring_Config'!$C:$C,0),0),"False,0")</f>
        <v>0</v>
      </c>
      <c r="AT1050" cm="1">
        <f t="array" ref="AT1050">IF(FALSE,"True," &amp; IF(_xlfn.XLOOKUP("App_IsAny",'Scoring_Config'!$A:$A,'Scoring_Config'!$D:$D,"Yes")="Yes",_xlfn.XLOOKUP("App_IsAny",'Scoring_Config'!$A:$A,'Scoring_Config'!$C:$C,0),0),"False,0")</f>
        <v>0</v>
      </c>
      <c r="AU1050">
        <v>0</v>
      </c>
      <c r="AV1050" cm="1">
        <f t="array" ref="AV1050">IF(FALSE,"True," &amp; IF(_xlfn.XLOOKUP("App_RangeGt1000",'Scoring_Config'!$A:$A,'Scoring_Config'!$D:$D,"Yes")="Yes",_xlfn.XLOOKUP("App_RangeGt1000",'Scoring_Config'!$A:$A,'Scoring_Config'!$C:$C,0),0),"False,0")</f>
        <v>0</v>
      </c>
      <c r="AW1050" cm="1">
        <f t="array" ref="AW1050">IF(FALSE,"True," &amp; IF(_xlfn.XLOOKUP("Action_IsDenyOrDrop",'Scoring_Config'!$A:$A,'Scoring_Config'!$D:$D,"Yes")="Yes",_xlfn.XLOOKUP("Action_IsDenyOrDrop",'Scoring_Config'!$A:$A,'Scoring_Config'!$C:$C,0),0),"False,0")</f>
        <v>0</v>
      </c>
      <c r="AX1050" cm="1">
        <f t="array" ref="AX1050">IF(LEFT(AW1050,4)="True",0,(IF(LEFT(Y1050,4)="True",IF(_xlfn.XLOOKUP("Src_IsAny",'Scoring_Config'!$A:$A,'Scoring_Config'!$D:$D,"Yes")="Yes",_xlfn.XLOOKUP("Src_IsAny",'Scoring_Config'!$A:$A,'Scoring_Config'!$C:$C,10),0),0)+IF(LEFT(Z1050,4)="True",IF(_xlfn.XLOOKUP("Src_CIDR_Le_16",'Scoring_Config'!$A:$A,'Scoring_Config'!$D:$D,"Yes")="Yes",_xlfn.XLOOKUP("Src_CIDR_Le_16",'Scoring_Config'!$A:$A,'Scoring_Config'!$C:$C,10),0),0)+IF(LEFT(AA1050,4)="True",IF(_xlfn.XLOOKUP("Src_CIDR_17_22",'Scoring_Config'!$A:$A,'Scoring_Config'!$D:$D,"Yes")="Yes",_xlfn.XLOOKUP("Src_CIDR_17_22",'Scoring_Config'!$A:$A,'Scoring_Config'!$C:$C,5),0),0)+IF(LEFT(AB1050,4)="True",IF(_xlfn.XLOOKUP("Dst_IsAny",'Scoring_Config'!$A:$A,'Scoring_Config'!$D:$D,"Yes")="Yes",_xlfn.XLOOKUP("Dst_IsAny",'Scoring_Config'!$A:$A,'Scoring_Config'!$C:$C,10),0),0)+IF(LEFT(AC1050,4)="True",IF(_xlfn.XLOOKUP("Dst_CIDR_Le_16",'Scoring_Config'!$A:$A,'Scoring_Config'!$D:$D,"Yes")="Yes",_xlfn.XLOOKUP("Dst_CIDR_Le_16",'Scoring_Config'!$A:$A,'Scoring_Config'!$C:$C,10),0),0)+IF(LEFT(AD1050,4)="True",IF(_xlfn.XLOOKUP("Dst_CIDR_17_22",'Scoring_Config'!$A:$A,'Scoring_Config'!$D:$D,"Yes")="Yes",_xlfn.XLOOKUP("Dst_CIDR_17_22",'Scoring_Config'!$A:$A,'Scoring_Config'!$C:$C,5),0),0)+IF(LEFT(AE1050,4)="True",IF(_xlfn.XLOOKUP("SrcZone_IsAny",'Scoring_Config'!$A:$A,'Scoring_Config'!$D:$D,"Yes")="Yes",_xlfn.XLOOKUP("SrcZone_IsAny",'Scoring_Config'!$A:$A,'Scoring_Config'!$C:$C,10),0),0)+IF(LEFT(AF1050,4)="True",IF(_xlfn.XLOOKUP("DstZone_IsAny",'Scoring_Config'!$A:$A,'Scoring_Config'!$D:$D,"Yes")="Yes",_xlfn.XLOOKUP("DstZone_IsAny",'Scoring_Config'!$A:$A,'Scoring_Config'!$C:$C,10),0),0)+IF(LEFT(AG1050,4)="True",IF(_xlfn.XLOOKUP("Service_Any_OR_RangeGt1000",'Scoring_Config'!$A:$A,'Scoring_Config'!$D:$D,"Yes")="Yes",_xlfn.XLOOKUP("Service_Any_OR_RangeGt1000",'Scoring_Config'!$A:$A,'Scoring_Config'!$C:$C,10),0),0)+IF(LEFT(AH1050,4)="True",IF(_xlfn.XLOOKUP("App_Any_OR_RangeGt1000",'Scoring_Config'!$A:$A,'Scoring_Config'!$D:$D,"Yes")="Yes",_xlfn.XLOOKUP("App_Any_OR_RangeGt1000",'Scoring_Config'!$A:$A,'Scoring_Config'!$C:$C,10),0),0)+IF(LEFT(AI1050,4)="True",IF(_xlfn.XLOOKUP("Service_Insecure_Match",'Scoring_Config'!$A:$A,'Scoring_Config'!$D:$D,"Yes")="Yes",_xlfn.XLOOKUP("Service_Insecure_Match",'Scoring_Config'!$A:$A,'Scoring_Config'!$C:$C,5),0),0)+IF(LEFT(AJ1050,4)="True",IF(_xlfn.XLOOKUP("Risky_Inbound",'Scoring_Config'!$A:$A,'Scoring_Config'!$D:$D,"Yes")="Yes",_xlfn.XLOOKUP("Risky_Inbound",'Scoring_Config'!$A:$A,'Scoring_Config'!$C:$C,50),0),0)+IF(LEFT(AK1050,4)="True",IF(_xlfn.XLOOKUP("Risky_Outbound",'Scoring_Config'!$A:$A,'Scoring_Config'!$D:$D,"Yes")="Yes",_xlfn.XLOOKUP("Risky_Outbound",'Scoring_Config'!$A:$A,'Scoring_Config'!$C:$C,25),0),0)+IF(LEFT(AZ1050,4)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1050,FIND(",",AL1050)+1,100)),0)+IF(LEFT(AM1050,4)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1050,FIND(",",AN1050)+1,100)),0)+IF(_xlfn.XLOOKUP("Profile_Scoring",'Scoring_Config'!$A:$A,'Scoring_Config'!$D:$D,"Yes")="Yes",VALUE(MID(AO1050,FIND(",",AO1050)+1,100)),0)+IF(_xlfn.XLOOKUP("Options_Scoring",'Scoring_Config'!$A:$A,'Scoring_Config'!$D:$D,"Yes")="Yes",VALUE(MID(AP1050,FIND(",",AP1050)+1,100)),0)))</f>
        <v>0</v>
      </c>
      <c r="AZ1050" cm="1">
        <f t="array" ref="AZ1050">IF(FALSE,"True," &amp; IF(_xlfn.XLOOKUP("Migrate_Insecure",'Scoring_Config'!$A:$A,'Scoring_Config'!$D:$D,"Yes")="Yes",_xlfn.XLOOKUP("Migrate_Insecure",'Scoring_Config'!$A:$A,'Scoring_Config'!$C:$C,10),0),"False,0")</f>
        <v>0</v>
      </c>
    </row>
    <row r="1051" spans="1:52">
      <c r="A1051" t="s">
        <v>1979</v>
      </c>
      <c r="B1051" t="s">
        <v>3023</v>
      </c>
      <c r="C1051" t="s">
        <v>3542</v>
      </c>
      <c r="D1051" t="s">
        <v>3545</v>
      </c>
      <c r="E1051" t="s">
        <v>3563</v>
      </c>
      <c r="F1051" t="s">
        <v>3638</v>
      </c>
      <c r="G1051" t="s">
        <v>222</v>
      </c>
      <c r="H1051" t="s">
        <v>174</v>
      </c>
      <c r="I1051" t="s">
        <v>3897</v>
      </c>
      <c r="J1051" t="s">
        <v>522</v>
      </c>
      <c r="K1051" t="s">
        <v>1667</v>
      </c>
      <c r="L1051" t="s">
        <v>1327</v>
      </c>
      <c r="M1051" t="s">
        <v>1974</v>
      </c>
      <c r="N1051" t="s">
        <v>4315</v>
      </c>
      <c r="O1051" t="s">
        <v>4319</v>
      </c>
      <c r="P1051" t="s">
        <v>4321</v>
      </c>
      <c r="Q1051" t="s">
        <v>5069</v>
      </c>
      <c r="R1051" t="s">
        <v>5439</v>
      </c>
      <c r="S1051" t="s">
        <v>4324</v>
      </c>
      <c r="T1051" t="s">
        <v>5792</v>
      </c>
      <c r="U1051" t="s">
        <v>6470</v>
      </c>
      <c r="Y1051" cm="1">
        <f t="array" ref="Y1051">IF(FALSE,"True," &amp; IF(_xlfn.XLOOKUP("Src_IsAny",'Scoring_Config'!$A:$A,'Scoring_Config'!$D:$D,"Yes")="Yes",_xlfn.XLOOKUP("Src_IsAny",'Scoring_Config'!$A:$A,'Scoring_Config'!$C:$C,10),0),"False,0")</f>
        <v>0</v>
      </c>
      <c r="Z1051" cm="1">
        <f t="array" ref="Z1051">IF(FALSE,"True," &amp; IF(_xlfn.XLOOKUP("Src_CIDR_Le_16",'Scoring_Config'!$A:$A,'Scoring_Config'!$D:$D,"Yes")="Yes",_xlfn.XLOOKUP("Src_CIDR_Le_16",'Scoring_Config'!$A:$A,'Scoring_Config'!$C:$C,10),0),"False,0")</f>
        <v>0</v>
      </c>
      <c r="AA1051" cm="1">
        <f t="array" ref="AA1051">IF(TRUE,"True," &amp; IF(_xlfn.XLOOKUP("Src_CIDR_17_22",'Scoring_Config'!$A:$A,'Scoring_Config'!$D:$D,"Yes")="Yes",_xlfn.XLOOKUP("Src_CIDR_17_22",'Scoring_Config'!$A:$A,'Scoring_Config'!$C:$C,5),0),"False,0")</f>
        <v>0</v>
      </c>
      <c r="AB1051" cm="1">
        <f t="array" ref="AB1051">IF(FALSE,"True," &amp; IF(_xlfn.XLOOKUP("Dst_IsAny",'Scoring_Config'!$A:$A,'Scoring_Config'!$D:$D,"Yes")="Yes",_xlfn.XLOOKUP("Dst_IsAny",'Scoring_Config'!$A:$A,'Scoring_Config'!$C:$C,10),0),"False,0")</f>
        <v>0</v>
      </c>
      <c r="AC1051" cm="1">
        <f t="array" ref="AC1051">IF(FALSE,"True," &amp; IF(_xlfn.XLOOKUP("Dst_CIDR_Le_16",'Scoring_Config'!$A:$A,'Scoring_Config'!$D:$D,"Yes")="Yes",_xlfn.XLOOKUP("Dst_CIDR_Le_16",'Scoring_Config'!$A:$A,'Scoring_Config'!$C:$C,10),0),"False,0")</f>
        <v>0</v>
      </c>
      <c r="AD1051" cm="1">
        <f t="array" ref="AD1051">IF(FALSE,"True," &amp; IF(_xlfn.XLOOKUP("Dst_CIDR_17_22",'Scoring_Config'!$A:$A,'Scoring_Config'!$D:$D,"Yes")="Yes",_xlfn.XLOOKUP("Dst_CIDR_17_22",'Scoring_Config'!$A:$A,'Scoring_Config'!$C:$C,5),0),"False,0")</f>
        <v>0</v>
      </c>
      <c r="AE1051" cm="1">
        <f t="array" ref="AE1051">IF(FALSE,"True," &amp; IF(_xlfn.XLOOKUP("SrcZone_IsAny",'Scoring_Config'!$A:$A,'Scoring_Config'!$D:$D,"Yes")="Yes",_xlfn.XLOOKUP("SrcZone_IsAny",'Scoring_Config'!$A:$A,'Scoring_Config'!$C:$C,10),0),"False,0")</f>
        <v>0</v>
      </c>
      <c r="AF1051" cm="1">
        <f t="array" ref="AF1051">IF(FALSE,"True," &amp; IF(_xlfn.XLOOKUP("DstZone_IsAny",'Scoring_Config'!$A:$A,'Scoring_Config'!$D:$D,"Yes")="Yes",_xlfn.XLOOKUP("DstZone_IsAny",'Scoring_Config'!$A:$A,'Scoring_Config'!$C:$C,10),0),"False,0")</f>
        <v>0</v>
      </c>
      <c r="AG1051" cm="1">
        <f t="array" ref="AG105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51" cm="1">
        <f t="array" ref="AH1051">IF(FALSE,"True," &amp; IF(_xlfn.XLOOKUP("App_Any_OR_RangeGt1000",'Scoring_Config'!$A:$A,'Scoring_Config'!$D:$D,"Yes")="Yes",_xlfn.XLOOKUP("App_Any_OR_RangeGt1000",'Scoring_Config'!$A:$A,'Scoring_Config'!$C:$C,10),0),"False,0")</f>
        <v>0</v>
      </c>
      <c r="AI1051" cm="1">
        <f t="array" ref="AI1051">IF(FALSE,"True," &amp; IF(_xlfn.XLOOKUP("Service_Insecure_Match",'Scoring_Config'!$A:$A,'Scoring_Config'!$D:$D,"Yes")="Yes",_xlfn.XLOOKUP("Service_Insecure_Match",'Scoring_Config'!$A:$A,'Scoring_Config'!$C:$C,5),0),"False,0")</f>
        <v>0</v>
      </c>
      <c r="AJ1051" cm="1">
        <f t="array" ref="AJ1051">IF(FALSE,"True," &amp; IF(_xlfn.XLOOKUP("Risky_Inbound",'Scoring_Config'!$A:$A,'Scoring_Config'!$D:$D,"Yes")="Yes",_xlfn.XLOOKUP("Risky_Inbound",'Scoring_Config'!$A:$A,'Scoring_Config'!$C:$C,50),0),"False,0")</f>
        <v>0</v>
      </c>
      <c r="AK1051" cm="1">
        <f t="array" ref="AK1051">IF(FALSE,"True," &amp; IF(_xlfn.XLOOKUP("Risky_Outbound",'Scoring_Config'!$A:$A,'Scoring_Config'!$D:$D,"Yes")="Yes",_xlfn.XLOOKUP("Risky_Outbound",'Scoring_Config'!$A:$A,'Scoring_Config'!$C:$C,25),0),"False,0")</f>
        <v>0</v>
      </c>
      <c r="AL1051" t="s">
        <v>6700</v>
      </c>
      <c r="AM1051" cm="1">
        <f t="array" ref="AM105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51" t="s">
        <v>6697</v>
      </c>
      <c r="AO1051" t="s">
        <v>6697</v>
      </c>
      <c r="AP1051" t="s">
        <v>6697</v>
      </c>
      <c r="AQ1051" cm="1">
        <f t="array" ref="AQ1051">IF(FALSE,"True," &amp; IF(_xlfn.XLOOKUP("Service_IsAny",'Scoring_Config'!$A:$A,'Scoring_Config'!$D:$D,"Yes")="Yes",_xlfn.XLOOKUP("Service_IsAny",'Scoring_Config'!$A:$A,'Scoring_Config'!$C:$C,0),0),"False,0")</f>
        <v>0</v>
      </c>
      <c r="AR1051">
        <v>0</v>
      </c>
      <c r="AS1051" cm="1">
        <f t="array" ref="AS1051">IF(FALSE,"True," &amp; IF(_xlfn.XLOOKUP("Service_RangeGt1000",'Scoring_Config'!$A:$A,'Scoring_Config'!$D:$D,"Yes")="Yes",_xlfn.XLOOKUP("Service_RangeGt1000",'Scoring_Config'!$A:$A,'Scoring_Config'!$C:$C,0),0),"False,0")</f>
        <v>0</v>
      </c>
      <c r="AT1051" cm="1">
        <f t="array" ref="AT1051">IF(FALSE,"True," &amp; IF(_xlfn.XLOOKUP("App_IsAny",'Scoring_Config'!$A:$A,'Scoring_Config'!$D:$D,"Yes")="Yes",_xlfn.XLOOKUP("App_IsAny",'Scoring_Config'!$A:$A,'Scoring_Config'!$C:$C,0),0),"False,0")</f>
        <v>0</v>
      </c>
      <c r="AU1051">
        <v>1</v>
      </c>
      <c r="AV1051" cm="1">
        <f t="array" ref="AV1051">IF(FALSE,"True," &amp; IF(_xlfn.XLOOKUP("App_RangeGt1000",'Scoring_Config'!$A:$A,'Scoring_Config'!$D:$D,"Yes")="Yes",_xlfn.XLOOKUP("App_RangeGt1000",'Scoring_Config'!$A:$A,'Scoring_Config'!$C:$C,0),0),"False,0")</f>
        <v>0</v>
      </c>
      <c r="AW1051" cm="1">
        <f t="array" ref="AW1051">IF(FALSE,"True," &amp; IF(_xlfn.XLOOKUP("Action_IsDenyOrDrop",'Scoring_Config'!$A:$A,'Scoring_Config'!$D:$D,"Yes")="Yes",_xlfn.XLOOKUP("Action_IsDenyOrDrop",'Scoring_Config'!$A:$A,'Scoring_Config'!$C:$C,0),0),"False,0")</f>
        <v>0</v>
      </c>
      <c r="AX1051" cm="1">
        <f t="array" ref="AX1051">IF(LEFT(AW1051,4)="True",0,(IF(LEFT(Y1051,4)="True",IF(_xlfn.XLOOKUP("Src_IsAny",'Scoring_Config'!$A:$A,'Scoring_Config'!$D:$D,"Yes")="Yes",_xlfn.XLOOKUP("Src_IsAny",'Scoring_Config'!$A:$A,'Scoring_Config'!$C:$C,10),0),0)+IF(LEFT(Z1051,4)="True",IF(_xlfn.XLOOKUP("Src_CIDR_Le_16",'Scoring_Config'!$A:$A,'Scoring_Config'!$D:$D,"Yes")="Yes",_xlfn.XLOOKUP("Src_CIDR_Le_16",'Scoring_Config'!$A:$A,'Scoring_Config'!$C:$C,10),0),0)+IF(LEFT(AA1051,4)="True",IF(_xlfn.XLOOKUP("Src_CIDR_17_22",'Scoring_Config'!$A:$A,'Scoring_Config'!$D:$D,"Yes")="Yes",_xlfn.XLOOKUP("Src_CIDR_17_22",'Scoring_Config'!$A:$A,'Scoring_Config'!$C:$C,5),0),0)+IF(LEFT(AB1051,4)="True",IF(_xlfn.XLOOKUP("Dst_IsAny",'Scoring_Config'!$A:$A,'Scoring_Config'!$D:$D,"Yes")="Yes",_xlfn.XLOOKUP("Dst_IsAny",'Scoring_Config'!$A:$A,'Scoring_Config'!$C:$C,10),0),0)+IF(LEFT(AC1051,4)="True",IF(_xlfn.XLOOKUP("Dst_CIDR_Le_16",'Scoring_Config'!$A:$A,'Scoring_Config'!$D:$D,"Yes")="Yes",_xlfn.XLOOKUP("Dst_CIDR_Le_16",'Scoring_Config'!$A:$A,'Scoring_Config'!$C:$C,10),0),0)+IF(LEFT(AD1051,4)="True",IF(_xlfn.XLOOKUP("Dst_CIDR_17_22",'Scoring_Config'!$A:$A,'Scoring_Config'!$D:$D,"Yes")="Yes",_xlfn.XLOOKUP("Dst_CIDR_17_22",'Scoring_Config'!$A:$A,'Scoring_Config'!$C:$C,5),0),0)+IF(LEFT(AE1051,4)="True",IF(_xlfn.XLOOKUP("SrcZone_IsAny",'Scoring_Config'!$A:$A,'Scoring_Config'!$D:$D,"Yes")="Yes",_xlfn.XLOOKUP("SrcZone_IsAny",'Scoring_Config'!$A:$A,'Scoring_Config'!$C:$C,10),0),0)+IF(LEFT(AF1051,4)="True",IF(_xlfn.XLOOKUP("DstZone_IsAny",'Scoring_Config'!$A:$A,'Scoring_Config'!$D:$D,"Yes")="Yes",_xlfn.XLOOKUP("DstZone_IsAny",'Scoring_Config'!$A:$A,'Scoring_Config'!$C:$C,10),0),0)+IF(LEFT(AG1051,4)="True",IF(_xlfn.XLOOKUP("Service_Any_OR_RangeGt1000",'Scoring_Config'!$A:$A,'Scoring_Config'!$D:$D,"Yes")="Yes",_xlfn.XLOOKUP("Service_Any_OR_RangeGt1000",'Scoring_Config'!$A:$A,'Scoring_Config'!$C:$C,10),0),0)+IF(LEFT(AH1051,4)="True",IF(_xlfn.XLOOKUP("App_Any_OR_RangeGt1000",'Scoring_Config'!$A:$A,'Scoring_Config'!$D:$D,"Yes")="Yes",_xlfn.XLOOKUP("App_Any_OR_RangeGt1000",'Scoring_Config'!$A:$A,'Scoring_Config'!$C:$C,10),0),0)+IF(LEFT(AI1051,4)="True",IF(_xlfn.XLOOKUP("Service_Insecure_Match",'Scoring_Config'!$A:$A,'Scoring_Config'!$D:$D,"Yes")="Yes",_xlfn.XLOOKUP("Service_Insecure_Match",'Scoring_Config'!$A:$A,'Scoring_Config'!$C:$C,5),0),0)+IF(LEFT(AJ1051,4)="True",IF(_xlfn.XLOOKUP("Risky_Inbound",'Scoring_Config'!$A:$A,'Scoring_Config'!$D:$D,"Yes")="Yes",_xlfn.XLOOKUP("Risky_Inbound",'Scoring_Config'!$A:$A,'Scoring_Config'!$C:$C,50),0),0)+IF(LEFT(AK1051,4)="True",IF(_xlfn.XLOOKUP("Risky_Outbound",'Scoring_Config'!$A:$A,'Scoring_Config'!$D:$D,"Yes")="Yes",_xlfn.XLOOKUP("Risky_Outbound",'Scoring_Config'!$A:$A,'Scoring_Config'!$C:$C,25),0),0)+IF(LEFT(AZ1051,4)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1051,FIND(",",AL1051)+1,100)),0)+IF(LEFT(AM1051,4)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1051,FIND(",",AN1051)+1,100)),0)+IF(_xlfn.XLOOKUP("Profile_Scoring",'Scoring_Config'!$A:$A,'Scoring_Config'!$D:$D,"Yes")="Yes",VALUE(MID(AO1051,FIND(",",AO1051)+1,100)),0)+IF(_xlfn.XLOOKUP("Options_Scoring",'Scoring_Config'!$A:$A,'Scoring_Config'!$D:$D,"Yes")="Yes",VALUE(MID(AP1051,FIND(",",AP1051)+1,100)),0)))</f>
        <v>0</v>
      </c>
      <c r="AZ1051" cm="1">
        <f t="array" ref="AZ1051">IF(FALSE,"True," &amp; IF(_xlfn.XLOOKUP("Migrate_Insecure",'Scoring_Config'!$A:$A,'Scoring_Config'!$D:$D,"Yes")="Yes",_xlfn.XLOOKUP("Migrate_Insecure",'Scoring_Config'!$A:$A,'Scoring_Config'!$C:$C,10),0),"False,0")</f>
        <v>0</v>
      </c>
    </row>
    <row r="1052" spans="1:52">
      <c r="A1052" t="s">
        <v>1979</v>
      </c>
      <c r="B1052" t="s">
        <v>3024</v>
      </c>
      <c r="C1052" t="s">
        <v>3542</v>
      </c>
      <c r="D1052" t="s">
        <v>3545</v>
      </c>
      <c r="E1052" t="s">
        <v>3563</v>
      </c>
      <c r="F1052" t="s">
        <v>3949</v>
      </c>
      <c r="G1052" t="s">
        <v>579</v>
      </c>
      <c r="H1052" t="s">
        <v>174</v>
      </c>
      <c r="I1052" t="s">
        <v>4093</v>
      </c>
      <c r="J1052" t="s">
        <v>174</v>
      </c>
      <c r="K1052" t="s">
        <v>1667</v>
      </c>
      <c r="L1052" t="s">
        <v>1327</v>
      </c>
      <c r="M1052" t="s">
        <v>1974</v>
      </c>
      <c r="N1052" t="s">
        <v>4315</v>
      </c>
      <c r="O1052" t="s">
        <v>4319</v>
      </c>
      <c r="P1052" t="s">
        <v>4322</v>
      </c>
      <c r="Q1052" t="s">
        <v>5070</v>
      </c>
      <c r="R1052" t="s">
        <v>5440</v>
      </c>
      <c r="S1052" t="s">
        <v>5440</v>
      </c>
      <c r="T1052" t="s">
        <v>5792</v>
      </c>
      <c r="U1052" t="s">
        <v>6260</v>
      </c>
      <c r="Y1052" cm="1">
        <f t="array" ref="Y1052">IF(FALSE,"True," &amp; IF(_xlfn.XLOOKUP("Src_IsAny",'Scoring_Config'!$A:$A,'Scoring_Config'!$D:$D,"Yes")="Yes",_xlfn.XLOOKUP("Src_IsAny",'Scoring_Config'!$A:$A,'Scoring_Config'!$C:$C,10),0),"False,0")</f>
        <v>0</v>
      </c>
      <c r="Z1052" cm="1">
        <f t="array" ref="Z1052">IF(FALSE,"True," &amp; IF(_xlfn.XLOOKUP("Src_CIDR_Le_16",'Scoring_Config'!$A:$A,'Scoring_Config'!$D:$D,"Yes")="Yes",_xlfn.XLOOKUP("Src_CIDR_Le_16",'Scoring_Config'!$A:$A,'Scoring_Config'!$C:$C,10),0),"False,0")</f>
        <v>0</v>
      </c>
      <c r="AA1052" cm="1">
        <f t="array" ref="AA1052">IF(TRUE,"True," &amp; IF(_xlfn.XLOOKUP("Src_CIDR_17_22",'Scoring_Config'!$A:$A,'Scoring_Config'!$D:$D,"Yes")="Yes",_xlfn.XLOOKUP("Src_CIDR_17_22",'Scoring_Config'!$A:$A,'Scoring_Config'!$C:$C,5),0),"False,0")</f>
        <v>0</v>
      </c>
      <c r="AB1052" cm="1">
        <f t="array" ref="AB1052">IF(TRUE,"True," &amp; IF(_xlfn.XLOOKUP("Dst_IsAny",'Scoring_Config'!$A:$A,'Scoring_Config'!$D:$D,"Yes")="Yes",_xlfn.XLOOKUP("Dst_IsAny",'Scoring_Config'!$A:$A,'Scoring_Config'!$C:$C,10),0),"False,0")</f>
        <v>0</v>
      </c>
      <c r="AC1052" cm="1">
        <f t="array" ref="AC1052">IF(FALSE,"True," &amp; IF(_xlfn.XLOOKUP("Dst_CIDR_Le_16",'Scoring_Config'!$A:$A,'Scoring_Config'!$D:$D,"Yes")="Yes",_xlfn.XLOOKUP("Dst_CIDR_Le_16",'Scoring_Config'!$A:$A,'Scoring_Config'!$C:$C,10),0),"False,0")</f>
        <v>0</v>
      </c>
      <c r="AD1052" cm="1">
        <f t="array" ref="AD1052">IF(FALSE,"True," &amp; IF(_xlfn.XLOOKUP("Dst_CIDR_17_22",'Scoring_Config'!$A:$A,'Scoring_Config'!$D:$D,"Yes")="Yes",_xlfn.XLOOKUP("Dst_CIDR_17_22",'Scoring_Config'!$A:$A,'Scoring_Config'!$C:$C,5),0),"False,0")</f>
        <v>0</v>
      </c>
      <c r="AE1052" cm="1">
        <f t="array" ref="AE1052">IF(FALSE,"True," &amp; IF(_xlfn.XLOOKUP("SrcZone_IsAny",'Scoring_Config'!$A:$A,'Scoring_Config'!$D:$D,"Yes")="Yes",_xlfn.XLOOKUP("SrcZone_IsAny",'Scoring_Config'!$A:$A,'Scoring_Config'!$C:$C,10),0),"False,0")</f>
        <v>0</v>
      </c>
      <c r="AF1052" cm="1">
        <f t="array" ref="AF1052">IF(FALSE,"True," &amp; IF(_xlfn.XLOOKUP("DstZone_IsAny",'Scoring_Config'!$A:$A,'Scoring_Config'!$D:$D,"Yes")="Yes",_xlfn.XLOOKUP("DstZone_IsAny",'Scoring_Config'!$A:$A,'Scoring_Config'!$C:$C,10),0),"False,0")</f>
        <v>0</v>
      </c>
      <c r="AG1052" cm="1">
        <f t="array" ref="AG105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52" cm="1">
        <f t="array" ref="AH1052">IF(FALSE,"True," &amp; IF(_xlfn.XLOOKUP("App_Any_OR_RangeGt1000",'Scoring_Config'!$A:$A,'Scoring_Config'!$D:$D,"Yes")="Yes",_xlfn.XLOOKUP("App_Any_OR_RangeGt1000",'Scoring_Config'!$A:$A,'Scoring_Config'!$C:$C,10),0),"False,0")</f>
        <v>0</v>
      </c>
      <c r="AI1052" cm="1">
        <f t="array" ref="AI1052">IF(FALSE,"True," &amp; IF(_xlfn.XLOOKUP("Service_Insecure_Match",'Scoring_Config'!$A:$A,'Scoring_Config'!$D:$D,"Yes")="Yes",_xlfn.XLOOKUP("Service_Insecure_Match",'Scoring_Config'!$A:$A,'Scoring_Config'!$C:$C,5),0),"False,0")</f>
        <v>0</v>
      </c>
      <c r="AJ1052" cm="1">
        <f t="array" ref="AJ1052">IF(FALSE,"True," &amp; IF(_xlfn.XLOOKUP("Risky_Inbound",'Scoring_Config'!$A:$A,'Scoring_Config'!$D:$D,"Yes")="Yes",_xlfn.XLOOKUP("Risky_Inbound",'Scoring_Config'!$A:$A,'Scoring_Config'!$C:$C,50),0),"False,0")</f>
        <v>0</v>
      </c>
      <c r="AK1052" cm="1">
        <f t="array" ref="AK1052">IF(FALSE,"True," &amp; IF(_xlfn.XLOOKUP("Risky_Outbound",'Scoring_Config'!$A:$A,'Scoring_Config'!$D:$D,"Yes")="Yes",_xlfn.XLOOKUP("Risky_Outbound",'Scoring_Config'!$A:$A,'Scoring_Config'!$C:$C,25),0),"False,0")</f>
        <v>0</v>
      </c>
      <c r="AL1052" t="s">
        <v>6697</v>
      </c>
      <c r="AM1052" cm="1">
        <f t="array" ref="AM105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52" t="s">
        <v>6697</v>
      </c>
      <c r="AO1052" t="s">
        <v>6697</v>
      </c>
      <c r="AP1052" t="s">
        <v>6697</v>
      </c>
      <c r="AQ1052" cm="1">
        <f t="array" ref="AQ1052">IF(FALSE,"True," &amp; IF(_xlfn.XLOOKUP("Service_IsAny",'Scoring_Config'!$A:$A,'Scoring_Config'!$D:$D,"Yes")="Yes",_xlfn.XLOOKUP("Service_IsAny",'Scoring_Config'!$A:$A,'Scoring_Config'!$C:$C,0),0),"False,0")</f>
        <v>0</v>
      </c>
      <c r="AR1052">
        <v>0</v>
      </c>
      <c r="AS1052" cm="1">
        <f t="array" ref="AS1052">IF(FALSE,"True," &amp; IF(_xlfn.XLOOKUP("Service_RangeGt1000",'Scoring_Config'!$A:$A,'Scoring_Config'!$D:$D,"Yes")="Yes",_xlfn.XLOOKUP("Service_RangeGt1000",'Scoring_Config'!$A:$A,'Scoring_Config'!$C:$C,0),0),"False,0")</f>
        <v>0</v>
      </c>
      <c r="AT1052" cm="1">
        <f t="array" ref="AT1052">IF(FALSE,"True," &amp; IF(_xlfn.XLOOKUP("App_IsAny",'Scoring_Config'!$A:$A,'Scoring_Config'!$D:$D,"Yes")="Yes",_xlfn.XLOOKUP("App_IsAny",'Scoring_Config'!$A:$A,'Scoring_Config'!$C:$C,0),0),"False,0")</f>
        <v>0</v>
      </c>
      <c r="AU1052">
        <v>1</v>
      </c>
      <c r="AV1052" cm="1">
        <f t="array" ref="AV1052">IF(FALSE,"True," &amp; IF(_xlfn.XLOOKUP("App_RangeGt1000",'Scoring_Config'!$A:$A,'Scoring_Config'!$D:$D,"Yes")="Yes",_xlfn.XLOOKUP("App_RangeGt1000",'Scoring_Config'!$A:$A,'Scoring_Config'!$C:$C,0),0),"False,0")</f>
        <v>0</v>
      </c>
      <c r="AW1052" cm="1">
        <f t="array" ref="AW1052">IF(FALSE,"True," &amp; IF(_xlfn.XLOOKUP("Action_IsDenyOrDrop",'Scoring_Config'!$A:$A,'Scoring_Config'!$D:$D,"Yes")="Yes",_xlfn.XLOOKUP("Action_IsDenyOrDrop",'Scoring_Config'!$A:$A,'Scoring_Config'!$C:$C,0),0),"False,0")</f>
        <v>0</v>
      </c>
      <c r="AX1052" cm="1">
        <f t="array" ref="AX1052">IF(LEFT(AW1052,4)="True",0,(IF(LEFT(Y1052,4)="True",IF(_xlfn.XLOOKUP("Src_IsAny",'Scoring_Config'!$A:$A,'Scoring_Config'!$D:$D,"Yes")="Yes",_xlfn.XLOOKUP("Src_IsAny",'Scoring_Config'!$A:$A,'Scoring_Config'!$C:$C,10),0),0)+IF(LEFT(Z1052,4)="True",IF(_xlfn.XLOOKUP("Src_CIDR_Le_16",'Scoring_Config'!$A:$A,'Scoring_Config'!$D:$D,"Yes")="Yes",_xlfn.XLOOKUP("Src_CIDR_Le_16",'Scoring_Config'!$A:$A,'Scoring_Config'!$C:$C,10),0),0)+IF(LEFT(AA1052,4)="True",IF(_xlfn.XLOOKUP("Src_CIDR_17_22",'Scoring_Config'!$A:$A,'Scoring_Config'!$D:$D,"Yes")="Yes",_xlfn.XLOOKUP("Src_CIDR_17_22",'Scoring_Config'!$A:$A,'Scoring_Config'!$C:$C,5),0),0)+IF(LEFT(AB1052,4)="True",IF(_xlfn.XLOOKUP("Dst_IsAny",'Scoring_Config'!$A:$A,'Scoring_Config'!$D:$D,"Yes")="Yes",_xlfn.XLOOKUP("Dst_IsAny",'Scoring_Config'!$A:$A,'Scoring_Config'!$C:$C,10),0),0)+IF(LEFT(AC1052,4)="True",IF(_xlfn.XLOOKUP("Dst_CIDR_Le_16",'Scoring_Config'!$A:$A,'Scoring_Config'!$D:$D,"Yes")="Yes",_xlfn.XLOOKUP("Dst_CIDR_Le_16",'Scoring_Config'!$A:$A,'Scoring_Config'!$C:$C,10),0),0)+IF(LEFT(AD1052,4)="True",IF(_xlfn.XLOOKUP("Dst_CIDR_17_22",'Scoring_Config'!$A:$A,'Scoring_Config'!$D:$D,"Yes")="Yes",_xlfn.XLOOKUP("Dst_CIDR_17_22",'Scoring_Config'!$A:$A,'Scoring_Config'!$C:$C,5),0),0)+IF(LEFT(AE1052,4)="True",IF(_xlfn.XLOOKUP("SrcZone_IsAny",'Scoring_Config'!$A:$A,'Scoring_Config'!$D:$D,"Yes")="Yes",_xlfn.XLOOKUP("SrcZone_IsAny",'Scoring_Config'!$A:$A,'Scoring_Config'!$C:$C,10),0),0)+IF(LEFT(AF1052,4)="True",IF(_xlfn.XLOOKUP("DstZone_IsAny",'Scoring_Config'!$A:$A,'Scoring_Config'!$D:$D,"Yes")="Yes",_xlfn.XLOOKUP("DstZone_IsAny",'Scoring_Config'!$A:$A,'Scoring_Config'!$C:$C,10),0),0)+IF(LEFT(AG1052,4)="True",IF(_xlfn.XLOOKUP("Service_Any_OR_RangeGt1000",'Scoring_Config'!$A:$A,'Scoring_Config'!$D:$D,"Yes")="Yes",_xlfn.XLOOKUP("Service_Any_OR_RangeGt1000",'Scoring_Config'!$A:$A,'Scoring_Config'!$C:$C,10),0),0)+IF(LEFT(AH1052,4)="True",IF(_xlfn.XLOOKUP("App_Any_OR_RangeGt1000",'Scoring_Config'!$A:$A,'Scoring_Config'!$D:$D,"Yes")="Yes",_xlfn.XLOOKUP("App_Any_OR_RangeGt1000",'Scoring_Config'!$A:$A,'Scoring_Config'!$C:$C,10),0),0)+IF(LEFT(AI1052,4)="True",IF(_xlfn.XLOOKUP("Service_Insecure_Match",'Scoring_Config'!$A:$A,'Scoring_Config'!$D:$D,"Yes")="Yes",_xlfn.XLOOKUP("Service_Insecure_Match",'Scoring_Config'!$A:$A,'Scoring_Config'!$C:$C,5),0),0)+IF(LEFT(AJ1052,4)="True",IF(_xlfn.XLOOKUP("Risky_Inbound",'Scoring_Config'!$A:$A,'Scoring_Config'!$D:$D,"Yes")="Yes",_xlfn.XLOOKUP("Risky_Inbound",'Scoring_Config'!$A:$A,'Scoring_Config'!$C:$C,50),0),0)+IF(LEFT(AK1052,4)="True",IF(_xlfn.XLOOKUP("Risky_Outbound",'Scoring_Config'!$A:$A,'Scoring_Config'!$D:$D,"Yes")="Yes",_xlfn.XLOOKUP("Risky_Outbound",'Scoring_Config'!$A:$A,'Scoring_Config'!$C:$C,25),0),0)+IF(LEFT(AZ1052,4)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1052,FIND(",",AL1052)+1,100)),0)+IF(LEFT(AM1052,4)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1052,FIND(",",AN1052)+1,100)),0)+IF(_xlfn.XLOOKUP("Profile_Scoring",'Scoring_Config'!$A:$A,'Scoring_Config'!$D:$D,"Yes")="Yes",VALUE(MID(AO1052,FIND(",",AO1052)+1,100)),0)+IF(_xlfn.XLOOKUP("Options_Scoring",'Scoring_Config'!$A:$A,'Scoring_Config'!$D:$D,"Yes")="Yes",VALUE(MID(AP1052,FIND(",",AP1052)+1,100)),0)))</f>
        <v>0</v>
      </c>
      <c r="AZ1052" cm="1">
        <f t="array" ref="AZ1052">IF(FALSE,"True," &amp; IF(_xlfn.XLOOKUP("Migrate_Insecure",'Scoring_Config'!$A:$A,'Scoring_Config'!$D:$D,"Yes")="Yes",_xlfn.XLOOKUP("Migrate_Insecure",'Scoring_Config'!$A:$A,'Scoring_Config'!$C:$C,10),0),"False,0")</f>
        <v>0</v>
      </c>
    </row>
    <row r="1053" spans="1:52">
      <c r="A1053" t="s">
        <v>1979</v>
      </c>
      <c r="B1053" t="s">
        <v>3025</v>
      </c>
      <c r="C1053" t="s">
        <v>3542</v>
      </c>
      <c r="D1053" t="s">
        <v>3545</v>
      </c>
      <c r="E1053" t="s">
        <v>3563</v>
      </c>
      <c r="F1053" t="s">
        <v>3638</v>
      </c>
      <c r="G1053" t="s">
        <v>580</v>
      </c>
      <c r="H1053" t="s">
        <v>174</v>
      </c>
      <c r="I1053" t="s">
        <v>4251</v>
      </c>
      <c r="J1053" t="s">
        <v>307</v>
      </c>
      <c r="K1053" t="s">
        <v>1660</v>
      </c>
      <c r="L1053" t="s">
        <v>1327</v>
      </c>
      <c r="M1053" t="s">
        <v>1974</v>
      </c>
      <c r="N1053" t="s">
        <v>4315</v>
      </c>
      <c r="O1053" t="s">
        <v>4319</v>
      </c>
      <c r="P1053" t="s">
        <v>4321</v>
      </c>
      <c r="Q1053" t="s">
        <v>5071</v>
      </c>
      <c r="R1053" t="s">
        <v>5439</v>
      </c>
      <c r="S1053" t="s">
        <v>4324</v>
      </c>
      <c r="T1053" t="s">
        <v>5792</v>
      </c>
      <c r="U1053" t="s">
        <v>6471</v>
      </c>
      <c r="Y1053" cm="1">
        <f t="array" ref="Y1053">IF(FALSE,"True," &amp; IF(_xlfn.XLOOKUP("Src_IsAny",'Scoring_Config'!$A:$A,'Scoring_Config'!$D:$D,"Yes")="Yes",_xlfn.XLOOKUP("Src_IsAny",'Scoring_Config'!$A:$A,'Scoring_Config'!$C:$C,10),0),"False,0")</f>
        <v>0</v>
      </c>
      <c r="Z1053" cm="1">
        <f t="array" ref="Z1053">IF(FALSE,"True," &amp; IF(_xlfn.XLOOKUP("Src_CIDR_Le_16",'Scoring_Config'!$A:$A,'Scoring_Config'!$D:$D,"Yes")="Yes",_xlfn.XLOOKUP("Src_CIDR_Le_16",'Scoring_Config'!$A:$A,'Scoring_Config'!$C:$C,10),0),"False,0")</f>
        <v>0</v>
      </c>
      <c r="AA1053" cm="1">
        <f t="array" ref="AA1053">IF(TRUE,"True," &amp; IF(_xlfn.XLOOKUP("Src_CIDR_17_22",'Scoring_Config'!$A:$A,'Scoring_Config'!$D:$D,"Yes")="Yes",_xlfn.XLOOKUP("Src_CIDR_17_22",'Scoring_Config'!$A:$A,'Scoring_Config'!$C:$C,5),0),"False,0")</f>
        <v>0</v>
      </c>
      <c r="AB1053" cm="1">
        <f t="array" ref="AB1053">IF(FALSE,"True," &amp; IF(_xlfn.XLOOKUP("Dst_IsAny",'Scoring_Config'!$A:$A,'Scoring_Config'!$D:$D,"Yes")="Yes",_xlfn.XLOOKUP("Dst_IsAny",'Scoring_Config'!$A:$A,'Scoring_Config'!$C:$C,10),0),"False,0")</f>
        <v>0</v>
      </c>
      <c r="AC1053" cm="1">
        <f t="array" ref="AC1053">IF(FALSE,"True," &amp; IF(_xlfn.XLOOKUP("Dst_CIDR_Le_16",'Scoring_Config'!$A:$A,'Scoring_Config'!$D:$D,"Yes")="Yes",_xlfn.XLOOKUP("Dst_CIDR_Le_16",'Scoring_Config'!$A:$A,'Scoring_Config'!$C:$C,10),0),"False,0")</f>
        <v>0</v>
      </c>
      <c r="AD1053" cm="1">
        <f t="array" ref="AD1053">IF(FALSE,"True," &amp; IF(_xlfn.XLOOKUP("Dst_CIDR_17_22",'Scoring_Config'!$A:$A,'Scoring_Config'!$D:$D,"Yes")="Yes",_xlfn.XLOOKUP("Dst_CIDR_17_22",'Scoring_Config'!$A:$A,'Scoring_Config'!$C:$C,5),0),"False,0")</f>
        <v>0</v>
      </c>
      <c r="AE1053" cm="1">
        <f t="array" ref="AE1053">IF(FALSE,"True," &amp; IF(_xlfn.XLOOKUP("SrcZone_IsAny",'Scoring_Config'!$A:$A,'Scoring_Config'!$D:$D,"Yes")="Yes",_xlfn.XLOOKUP("SrcZone_IsAny",'Scoring_Config'!$A:$A,'Scoring_Config'!$C:$C,10),0),"False,0")</f>
        <v>0</v>
      </c>
      <c r="AF1053" cm="1">
        <f t="array" ref="AF1053">IF(FALSE,"True," &amp; IF(_xlfn.XLOOKUP("DstZone_IsAny",'Scoring_Config'!$A:$A,'Scoring_Config'!$D:$D,"Yes")="Yes",_xlfn.XLOOKUP("DstZone_IsAny",'Scoring_Config'!$A:$A,'Scoring_Config'!$C:$C,10),0),"False,0")</f>
        <v>0</v>
      </c>
      <c r="AG1053" cm="1">
        <f t="array" ref="AG105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53" cm="1">
        <f t="array" ref="AH1053">IF(FALSE,"True," &amp; IF(_xlfn.XLOOKUP("App_Any_OR_RangeGt1000",'Scoring_Config'!$A:$A,'Scoring_Config'!$D:$D,"Yes")="Yes",_xlfn.XLOOKUP("App_Any_OR_RangeGt1000",'Scoring_Config'!$A:$A,'Scoring_Config'!$C:$C,10),0),"False,0")</f>
        <v>0</v>
      </c>
      <c r="AI1053" cm="1">
        <f t="array" ref="AI1053">IF(FALSE,"True," &amp; IF(_xlfn.XLOOKUP("Service_Insecure_Match",'Scoring_Config'!$A:$A,'Scoring_Config'!$D:$D,"Yes")="Yes",_xlfn.XLOOKUP("Service_Insecure_Match",'Scoring_Config'!$A:$A,'Scoring_Config'!$C:$C,5),0),"False,0")</f>
        <v>0</v>
      </c>
      <c r="AJ1053" cm="1">
        <f t="array" ref="AJ1053">IF(FALSE,"True," &amp; IF(_xlfn.XLOOKUP("Risky_Inbound",'Scoring_Config'!$A:$A,'Scoring_Config'!$D:$D,"Yes")="Yes",_xlfn.XLOOKUP("Risky_Inbound",'Scoring_Config'!$A:$A,'Scoring_Config'!$C:$C,50),0),"False,0")</f>
        <v>0</v>
      </c>
      <c r="AK1053" cm="1">
        <f t="array" ref="AK1053">IF(FALSE,"True," &amp; IF(_xlfn.XLOOKUP("Risky_Outbound",'Scoring_Config'!$A:$A,'Scoring_Config'!$D:$D,"Yes")="Yes",_xlfn.XLOOKUP("Risky_Outbound",'Scoring_Config'!$A:$A,'Scoring_Config'!$C:$C,25),0),"False,0")</f>
        <v>0</v>
      </c>
      <c r="AL1053" t="s">
        <v>6700</v>
      </c>
      <c r="AM1053" cm="1">
        <f t="array" ref="AM105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53" t="s">
        <v>6697</v>
      </c>
      <c r="AO1053" t="s">
        <v>6697</v>
      </c>
      <c r="AP1053" t="s">
        <v>6697</v>
      </c>
      <c r="AQ1053" cm="1">
        <f t="array" ref="AQ1053">IF(FALSE,"True," &amp; IF(_xlfn.XLOOKUP("Service_IsAny",'Scoring_Config'!$A:$A,'Scoring_Config'!$D:$D,"Yes")="Yes",_xlfn.XLOOKUP("Service_IsAny",'Scoring_Config'!$A:$A,'Scoring_Config'!$C:$C,0),0),"False,0")</f>
        <v>0</v>
      </c>
      <c r="AR1053">
        <v>0</v>
      </c>
      <c r="AS1053" cm="1">
        <f t="array" ref="AS1053">IF(FALSE,"True," &amp; IF(_xlfn.XLOOKUP("Service_RangeGt1000",'Scoring_Config'!$A:$A,'Scoring_Config'!$D:$D,"Yes")="Yes",_xlfn.XLOOKUP("Service_RangeGt1000",'Scoring_Config'!$A:$A,'Scoring_Config'!$C:$C,0),0),"False,0")</f>
        <v>0</v>
      </c>
      <c r="AT1053" cm="1">
        <f t="array" ref="AT1053">IF(FALSE,"True," &amp; IF(_xlfn.XLOOKUP("App_IsAny",'Scoring_Config'!$A:$A,'Scoring_Config'!$D:$D,"Yes")="Yes",_xlfn.XLOOKUP("App_IsAny",'Scoring_Config'!$A:$A,'Scoring_Config'!$C:$C,0),0),"False,0")</f>
        <v>0</v>
      </c>
      <c r="AU1053">
        <v>1</v>
      </c>
      <c r="AV1053" cm="1">
        <f t="array" ref="AV1053">IF(FALSE,"True," &amp; IF(_xlfn.XLOOKUP("App_RangeGt1000",'Scoring_Config'!$A:$A,'Scoring_Config'!$D:$D,"Yes")="Yes",_xlfn.XLOOKUP("App_RangeGt1000",'Scoring_Config'!$A:$A,'Scoring_Config'!$C:$C,0),0),"False,0")</f>
        <v>0</v>
      </c>
      <c r="AW1053" cm="1">
        <f t="array" ref="AW1053">IF(FALSE,"True," &amp; IF(_xlfn.XLOOKUP("Action_IsDenyOrDrop",'Scoring_Config'!$A:$A,'Scoring_Config'!$D:$D,"Yes")="Yes",_xlfn.XLOOKUP("Action_IsDenyOrDrop",'Scoring_Config'!$A:$A,'Scoring_Config'!$C:$C,0),0),"False,0")</f>
        <v>0</v>
      </c>
      <c r="AX1053" cm="1">
        <f t="array" ref="AX1053">IF(LEFT(AW1053,4)="True",0,(IF(LEFT(Y1053,4)="True",IF(_xlfn.XLOOKUP("Src_IsAny",'Scoring_Config'!$A:$A,'Scoring_Config'!$D:$D,"Yes")="Yes",_xlfn.XLOOKUP("Src_IsAny",'Scoring_Config'!$A:$A,'Scoring_Config'!$C:$C,10),0),0)+IF(LEFT(Z1053,4)="True",IF(_xlfn.XLOOKUP("Src_CIDR_Le_16",'Scoring_Config'!$A:$A,'Scoring_Config'!$D:$D,"Yes")="Yes",_xlfn.XLOOKUP("Src_CIDR_Le_16",'Scoring_Config'!$A:$A,'Scoring_Config'!$C:$C,10),0),0)+IF(LEFT(AA1053,4)="True",IF(_xlfn.XLOOKUP("Src_CIDR_17_22",'Scoring_Config'!$A:$A,'Scoring_Config'!$D:$D,"Yes")="Yes",_xlfn.XLOOKUP("Src_CIDR_17_22",'Scoring_Config'!$A:$A,'Scoring_Config'!$C:$C,5),0),0)+IF(LEFT(AB1053,4)="True",IF(_xlfn.XLOOKUP("Dst_IsAny",'Scoring_Config'!$A:$A,'Scoring_Config'!$D:$D,"Yes")="Yes",_xlfn.XLOOKUP("Dst_IsAny",'Scoring_Config'!$A:$A,'Scoring_Config'!$C:$C,10),0),0)+IF(LEFT(AC1053,4)="True",IF(_xlfn.XLOOKUP("Dst_CIDR_Le_16",'Scoring_Config'!$A:$A,'Scoring_Config'!$D:$D,"Yes")="Yes",_xlfn.XLOOKUP("Dst_CIDR_Le_16",'Scoring_Config'!$A:$A,'Scoring_Config'!$C:$C,10),0),0)+IF(LEFT(AD1053,4)="True",IF(_xlfn.XLOOKUP("Dst_CIDR_17_22",'Scoring_Config'!$A:$A,'Scoring_Config'!$D:$D,"Yes")="Yes",_xlfn.XLOOKUP("Dst_CIDR_17_22",'Scoring_Config'!$A:$A,'Scoring_Config'!$C:$C,5),0),0)+IF(LEFT(AE1053,4)="True",IF(_xlfn.XLOOKUP("SrcZone_IsAny",'Scoring_Config'!$A:$A,'Scoring_Config'!$D:$D,"Yes")="Yes",_xlfn.XLOOKUP("SrcZone_IsAny",'Scoring_Config'!$A:$A,'Scoring_Config'!$C:$C,10),0),0)+IF(LEFT(AF1053,4)="True",IF(_xlfn.XLOOKUP("DstZone_IsAny",'Scoring_Config'!$A:$A,'Scoring_Config'!$D:$D,"Yes")="Yes",_xlfn.XLOOKUP("DstZone_IsAny",'Scoring_Config'!$A:$A,'Scoring_Config'!$C:$C,10),0),0)+IF(LEFT(AG1053,4)="True",IF(_xlfn.XLOOKUP("Service_Any_OR_RangeGt1000",'Scoring_Config'!$A:$A,'Scoring_Config'!$D:$D,"Yes")="Yes",_xlfn.XLOOKUP("Service_Any_OR_RangeGt1000",'Scoring_Config'!$A:$A,'Scoring_Config'!$C:$C,10),0),0)+IF(LEFT(AH1053,4)="True",IF(_xlfn.XLOOKUP("App_Any_OR_RangeGt1000",'Scoring_Config'!$A:$A,'Scoring_Config'!$D:$D,"Yes")="Yes",_xlfn.XLOOKUP("App_Any_OR_RangeGt1000",'Scoring_Config'!$A:$A,'Scoring_Config'!$C:$C,10),0),0)+IF(LEFT(AI1053,4)="True",IF(_xlfn.XLOOKUP("Service_Insecure_Match",'Scoring_Config'!$A:$A,'Scoring_Config'!$D:$D,"Yes")="Yes",_xlfn.XLOOKUP("Service_Insecure_Match",'Scoring_Config'!$A:$A,'Scoring_Config'!$C:$C,5),0),0)+IF(LEFT(AJ1053,4)="True",IF(_xlfn.XLOOKUP("Risky_Inbound",'Scoring_Config'!$A:$A,'Scoring_Config'!$D:$D,"Yes")="Yes",_xlfn.XLOOKUP("Risky_Inbound",'Scoring_Config'!$A:$A,'Scoring_Config'!$C:$C,50),0),0)+IF(LEFT(AK1053,4)="True",IF(_xlfn.XLOOKUP("Risky_Outbound",'Scoring_Config'!$A:$A,'Scoring_Config'!$D:$D,"Yes")="Yes",_xlfn.XLOOKUP("Risky_Outbound",'Scoring_Config'!$A:$A,'Scoring_Config'!$C:$C,25),0),0)+IF(LEFT(AZ1053,4)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1053,FIND(",",AL1053)+1,100)),0)+IF(LEFT(AM1053,4)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1053,FIND(",",AN1053)+1,100)),0)+IF(_xlfn.XLOOKUP("Profile_Scoring",'Scoring_Config'!$A:$A,'Scoring_Config'!$D:$D,"Yes")="Yes",VALUE(MID(AO1053,FIND(",",AO1053)+1,100)),0)+IF(_xlfn.XLOOKUP("Options_Scoring",'Scoring_Config'!$A:$A,'Scoring_Config'!$D:$D,"Yes")="Yes",VALUE(MID(AP1053,FIND(",",AP1053)+1,100)),0)))</f>
        <v>0</v>
      </c>
      <c r="AZ1053" cm="1">
        <f t="array" ref="AZ1053">IF(FALSE,"True," &amp; IF(_xlfn.XLOOKUP("Migrate_Insecure",'Scoring_Config'!$A:$A,'Scoring_Config'!$D:$D,"Yes")="Yes",_xlfn.XLOOKUP("Migrate_Insecure",'Scoring_Config'!$A:$A,'Scoring_Config'!$C:$C,10),0),"False,0")</f>
        <v>0</v>
      </c>
    </row>
    <row r="1054" spans="1:52">
      <c r="A1054" t="s">
        <v>1979</v>
      </c>
      <c r="B1054" t="s">
        <v>3026</v>
      </c>
      <c r="C1054" t="s">
        <v>3542</v>
      </c>
      <c r="D1054" t="s">
        <v>3545</v>
      </c>
      <c r="E1054" t="s">
        <v>3563</v>
      </c>
      <c r="F1054" t="s">
        <v>3948</v>
      </c>
      <c r="G1054" t="s">
        <v>580</v>
      </c>
      <c r="H1054" t="s">
        <v>174</v>
      </c>
      <c r="I1054" t="s">
        <v>3617</v>
      </c>
      <c r="J1054" t="s">
        <v>1149</v>
      </c>
      <c r="K1054" t="s">
        <v>1660</v>
      </c>
      <c r="L1054" t="s">
        <v>1327</v>
      </c>
      <c r="M1054" t="s">
        <v>1974</v>
      </c>
      <c r="N1054" t="s">
        <v>4315</v>
      </c>
      <c r="O1054" t="s">
        <v>4319</v>
      </c>
      <c r="P1054" t="s">
        <v>4321</v>
      </c>
      <c r="Q1054" t="s">
        <v>5071</v>
      </c>
      <c r="R1054" t="s">
        <v>5439</v>
      </c>
      <c r="S1054" t="s">
        <v>4324</v>
      </c>
      <c r="T1054" t="s">
        <v>5792</v>
      </c>
      <c r="U1054" t="s">
        <v>6472</v>
      </c>
      <c r="Y1054" cm="1">
        <f t="array" ref="Y1054">IF(FALSE,"True," &amp; IF(_xlfn.XLOOKUP("Src_IsAny",'Scoring_Config'!$A:$A,'Scoring_Config'!$D:$D,"Yes")="Yes",_xlfn.XLOOKUP("Src_IsAny",'Scoring_Config'!$A:$A,'Scoring_Config'!$C:$C,10),0),"False,0")</f>
        <v>0</v>
      </c>
      <c r="Z1054" cm="1">
        <f t="array" ref="Z1054">IF(FALSE,"True," &amp; IF(_xlfn.XLOOKUP("Src_CIDR_Le_16",'Scoring_Config'!$A:$A,'Scoring_Config'!$D:$D,"Yes")="Yes",_xlfn.XLOOKUP("Src_CIDR_Le_16",'Scoring_Config'!$A:$A,'Scoring_Config'!$C:$C,10),0),"False,0")</f>
        <v>0</v>
      </c>
      <c r="AA1054" cm="1">
        <f t="array" ref="AA1054">IF(TRUE,"True," &amp; IF(_xlfn.XLOOKUP("Src_CIDR_17_22",'Scoring_Config'!$A:$A,'Scoring_Config'!$D:$D,"Yes")="Yes",_xlfn.XLOOKUP("Src_CIDR_17_22",'Scoring_Config'!$A:$A,'Scoring_Config'!$C:$C,5),0),"False,0")</f>
        <v>0</v>
      </c>
      <c r="AB1054" cm="1">
        <f t="array" ref="AB1054">IF(FALSE,"True," &amp; IF(_xlfn.XLOOKUP("Dst_IsAny",'Scoring_Config'!$A:$A,'Scoring_Config'!$D:$D,"Yes")="Yes",_xlfn.XLOOKUP("Dst_IsAny",'Scoring_Config'!$A:$A,'Scoring_Config'!$C:$C,10),0),"False,0")</f>
        <v>0</v>
      </c>
      <c r="AC1054" cm="1">
        <f t="array" ref="AC1054">IF(FALSE,"True," &amp; IF(_xlfn.XLOOKUP("Dst_CIDR_Le_16",'Scoring_Config'!$A:$A,'Scoring_Config'!$D:$D,"Yes")="Yes",_xlfn.XLOOKUP("Dst_CIDR_Le_16",'Scoring_Config'!$A:$A,'Scoring_Config'!$C:$C,10),0),"False,0")</f>
        <v>0</v>
      </c>
      <c r="AD1054" cm="1">
        <f t="array" ref="AD1054">IF(FALSE,"True," &amp; IF(_xlfn.XLOOKUP("Dst_CIDR_17_22",'Scoring_Config'!$A:$A,'Scoring_Config'!$D:$D,"Yes")="Yes",_xlfn.XLOOKUP("Dst_CIDR_17_22",'Scoring_Config'!$A:$A,'Scoring_Config'!$C:$C,5),0),"False,0")</f>
        <v>0</v>
      </c>
      <c r="AE1054" cm="1">
        <f t="array" ref="AE1054">IF(FALSE,"True," &amp; IF(_xlfn.XLOOKUP("SrcZone_IsAny",'Scoring_Config'!$A:$A,'Scoring_Config'!$D:$D,"Yes")="Yes",_xlfn.XLOOKUP("SrcZone_IsAny",'Scoring_Config'!$A:$A,'Scoring_Config'!$C:$C,10),0),"False,0")</f>
        <v>0</v>
      </c>
      <c r="AF1054" cm="1">
        <f t="array" ref="AF1054">IF(FALSE,"True," &amp; IF(_xlfn.XLOOKUP("DstZone_IsAny",'Scoring_Config'!$A:$A,'Scoring_Config'!$D:$D,"Yes")="Yes",_xlfn.XLOOKUP("DstZone_IsAny",'Scoring_Config'!$A:$A,'Scoring_Config'!$C:$C,10),0),"False,0")</f>
        <v>0</v>
      </c>
      <c r="AG1054" cm="1">
        <f t="array" ref="AG105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54" cm="1">
        <f t="array" ref="AH1054">IF(FALSE,"True," &amp; IF(_xlfn.XLOOKUP("App_Any_OR_RangeGt1000",'Scoring_Config'!$A:$A,'Scoring_Config'!$D:$D,"Yes")="Yes",_xlfn.XLOOKUP("App_Any_OR_RangeGt1000",'Scoring_Config'!$A:$A,'Scoring_Config'!$C:$C,10),0),"False,0")</f>
        <v>0</v>
      </c>
      <c r="AI1054" cm="1">
        <f t="array" ref="AI1054">IF(FALSE,"True," &amp; IF(_xlfn.XLOOKUP("Service_Insecure_Match",'Scoring_Config'!$A:$A,'Scoring_Config'!$D:$D,"Yes")="Yes",_xlfn.XLOOKUP("Service_Insecure_Match",'Scoring_Config'!$A:$A,'Scoring_Config'!$C:$C,5),0),"False,0")</f>
        <v>0</v>
      </c>
      <c r="AJ1054" cm="1">
        <f t="array" ref="AJ1054">IF(FALSE,"True," &amp; IF(_xlfn.XLOOKUP("Risky_Inbound",'Scoring_Config'!$A:$A,'Scoring_Config'!$D:$D,"Yes")="Yes",_xlfn.XLOOKUP("Risky_Inbound",'Scoring_Config'!$A:$A,'Scoring_Config'!$C:$C,50),0),"False,0")</f>
        <v>0</v>
      </c>
      <c r="AK1054" cm="1">
        <f t="array" ref="AK1054">IF(FALSE,"True," &amp; IF(_xlfn.XLOOKUP("Risky_Outbound",'Scoring_Config'!$A:$A,'Scoring_Config'!$D:$D,"Yes")="Yes",_xlfn.XLOOKUP("Risky_Outbound",'Scoring_Config'!$A:$A,'Scoring_Config'!$C:$C,25),0),"False,0")</f>
        <v>0</v>
      </c>
      <c r="AL1054" t="s">
        <v>6700</v>
      </c>
      <c r="AM1054" cm="1">
        <f t="array" ref="AM105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54" t="s">
        <v>6697</v>
      </c>
      <c r="AO1054" t="s">
        <v>6697</v>
      </c>
      <c r="AP1054" t="s">
        <v>6697</v>
      </c>
      <c r="AQ1054" cm="1">
        <f t="array" ref="AQ1054">IF(FALSE,"True," &amp; IF(_xlfn.XLOOKUP("Service_IsAny",'Scoring_Config'!$A:$A,'Scoring_Config'!$D:$D,"Yes")="Yes",_xlfn.XLOOKUP("Service_IsAny",'Scoring_Config'!$A:$A,'Scoring_Config'!$C:$C,0),0),"False,0")</f>
        <v>0</v>
      </c>
      <c r="AR1054">
        <v>0</v>
      </c>
      <c r="AS1054" cm="1">
        <f t="array" ref="AS1054">IF(FALSE,"True," &amp; IF(_xlfn.XLOOKUP("Service_RangeGt1000",'Scoring_Config'!$A:$A,'Scoring_Config'!$D:$D,"Yes")="Yes",_xlfn.XLOOKUP("Service_RangeGt1000",'Scoring_Config'!$A:$A,'Scoring_Config'!$C:$C,0),0),"False,0")</f>
        <v>0</v>
      </c>
      <c r="AT1054" cm="1">
        <f t="array" ref="AT1054">IF(FALSE,"True," &amp; IF(_xlfn.XLOOKUP("App_IsAny",'Scoring_Config'!$A:$A,'Scoring_Config'!$D:$D,"Yes")="Yes",_xlfn.XLOOKUP("App_IsAny",'Scoring_Config'!$A:$A,'Scoring_Config'!$C:$C,0),0),"False,0")</f>
        <v>0</v>
      </c>
      <c r="AU1054">
        <v>1</v>
      </c>
      <c r="AV1054" cm="1">
        <f t="array" ref="AV1054">IF(FALSE,"True," &amp; IF(_xlfn.XLOOKUP("App_RangeGt1000",'Scoring_Config'!$A:$A,'Scoring_Config'!$D:$D,"Yes")="Yes",_xlfn.XLOOKUP("App_RangeGt1000",'Scoring_Config'!$A:$A,'Scoring_Config'!$C:$C,0),0),"False,0")</f>
        <v>0</v>
      </c>
      <c r="AW1054" cm="1">
        <f t="array" ref="AW1054">IF(FALSE,"True," &amp; IF(_xlfn.XLOOKUP("Action_IsDenyOrDrop",'Scoring_Config'!$A:$A,'Scoring_Config'!$D:$D,"Yes")="Yes",_xlfn.XLOOKUP("Action_IsDenyOrDrop",'Scoring_Config'!$A:$A,'Scoring_Config'!$C:$C,0),0),"False,0")</f>
        <v>0</v>
      </c>
      <c r="AX1054" cm="1">
        <f t="array" ref="AX1054">IF(LEFT(AW1054,4)="True",0,(IF(LEFT(Y1054,4)="True",IF(_xlfn.XLOOKUP("Src_IsAny",'Scoring_Config'!$A:$A,'Scoring_Config'!$D:$D,"Yes")="Yes",_xlfn.XLOOKUP("Src_IsAny",'Scoring_Config'!$A:$A,'Scoring_Config'!$C:$C,10),0),0)+IF(LEFT(Z1054,4)="True",IF(_xlfn.XLOOKUP("Src_CIDR_Le_16",'Scoring_Config'!$A:$A,'Scoring_Config'!$D:$D,"Yes")="Yes",_xlfn.XLOOKUP("Src_CIDR_Le_16",'Scoring_Config'!$A:$A,'Scoring_Config'!$C:$C,10),0),0)+IF(LEFT(AA1054,4)="True",IF(_xlfn.XLOOKUP("Src_CIDR_17_22",'Scoring_Config'!$A:$A,'Scoring_Config'!$D:$D,"Yes")="Yes",_xlfn.XLOOKUP("Src_CIDR_17_22",'Scoring_Config'!$A:$A,'Scoring_Config'!$C:$C,5),0),0)+IF(LEFT(AB1054,4)="True",IF(_xlfn.XLOOKUP("Dst_IsAny",'Scoring_Config'!$A:$A,'Scoring_Config'!$D:$D,"Yes")="Yes",_xlfn.XLOOKUP("Dst_IsAny",'Scoring_Config'!$A:$A,'Scoring_Config'!$C:$C,10),0),0)+IF(LEFT(AC1054,4)="True",IF(_xlfn.XLOOKUP("Dst_CIDR_Le_16",'Scoring_Config'!$A:$A,'Scoring_Config'!$D:$D,"Yes")="Yes",_xlfn.XLOOKUP("Dst_CIDR_Le_16",'Scoring_Config'!$A:$A,'Scoring_Config'!$C:$C,10),0),0)+IF(LEFT(AD1054,4)="True",IF(_xlfn.XLOOKUP("Dst_CIDR_17_22",'Scoring_Config'!$A:$A,'Scoring_Config'!$D:$D,"Yes")="Yes",_xlfn.XLOOKUP("Dst_CIDR_17_22",'Scoring_Config'!$A:$A,'Scoring_Config'!$C:$C,5),0),0)+IF(LEFT(AE1054,4)="True",IF(_xlfn.XLOOKUP("SrcZone_IsAny",'Scoring_Config'!$A:$A,'Scoring_Config'!$D:$D,"Yes")="Yes",_xlfn.XLOOKUP("SrcZone_IsAny",'Scoring_Config'!$A:$A,'Scoring_Config'!$C:$C,10),0),0)+IF(LEFT(AF1054,4)="True",IF(_xlfn.XLOOKUP("DstZone_IsAny",'Scoring_Config'!$A:$A,'Scoring_Config'!$D:$D,"Yes")="Yes",_xlfn.XLOOKUP("DstZone_IsAny",'Scoring_Config'!$A:$A,'Scoring_Config'!$C:$C,10),0),0)+IF(LEFT(AG1054,4)="True",IF(_xlfn.XLOOKUP("Service_Any_OR_RangeGt1000",'Scoring_Config'!$A:$A,'Scoring_Config'!$D:$D,"Yes")="Yes",_xlfn.XLOOKUP("Service_Any_OR_RangeGt1000",'Scoring_Config'!$A:$A,'Scoring_Config'!$C:$C,10),0),0)+IF(LEFT(AH1054,4)="True",IF(_xlfn.XLOOKUP("App_Any_OR_RangeGt1000",'Scoring_Config'!$A:$A,'Scoring_Config'!$D:$D,"Yes")="Yes",_xlfn.XLOOKUP("App_Any_OR_RangeGt1000",'Scoring_Config'!$A:$A,'Scoring_Config'!$C:$C,10),0),0)+IF(LEFT(AI1054,4)="True",IF(_xlfn.XLOOKUP("Service_Insecure_Match",'Scoring_Config'!$A:$A,'Scoring_Config'!$D:$D,"Yes")="Yes",_xlfn.XLOOKUP("Service_Insecure_Match",'Scoring_Config'!$A:$A,'Scoring_Config'!$C:$C,5),0),0)+IF(LEFT(AJ1054,4)="True",IF(_xlfn.XLOOKUP("Risky_Inbound",'Scoring_Config'!$A:$A,'Scoring_Config'!$D:$D,"Yes")="Yes",_xlfn.XLOOKUP("Risky_Inbound",'Scoring_Config'!$A:$A,'Scoring_Config'!$C:$C,50),0),0)+IF(LEFT(AK1054,4)="True",IF(_xlfn.XLOOKUP("Risky_Outbound",'Scoring_Config'!$A:$A,'Scoring_Config'!$D:$D,"Yes")="Yes",_xlfn.XLOOKUP("Risky_Outbound",'Scoring_Config'!$A:$A,'Scoring_Config'!$C:$C,25),0),0)+IF(LEFT(AZ1054,4)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1054,FIND(",",AL1054)+1,100)),0)+IF(LEFT(AM1054,4)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1054,FIND(",",AN1054)+1,100)),0)+IF(_xlfn.XLOOKUP("Profile_Scoring",'Scoring_Config'!$A:$A,'Scoring_Config'!$D:$D,"Yes")="Yes",VALUE(MID(AO1054,FIND(",",AO1054)+1,100)),0)+IF(_xlfn.XLOOKUP("Options_Scoring",'Scoring_Config'!$A:$A,'Scoring_Config'!$D:$D,"Yes")="Yes",VALUE(MID(AP1054,FIND(",",AP1054)+1,100)),0)))</f>
        <v>0</v>
      </c>
      <c r="AZ1054" cm="1">
        <f t="array" ref="AZ1054">IF(FALSE,"True," &amp; IF(_xlfn.XLOOKUP("Migrate_Insecure",'Scoring_Config'!$A:$A,'Scoring_Config'!$D:$D,"Yes")="Yes",_xlfn.XLOOKUP("Migrate_Insecure",'Scoring_Config'!$A:$A,'Scoring_Config'!$C:$C,10),0),"False,0")</f>
        <v>0</v>
      </c>
    </row>
    <row r="1055" spans="1:52">
      <c r="A1055" t="s">
        <v>1979</v>
      </c>
      <c r="B1055" t="s">
        <v>3027</v>
      </c>
      <c r="C1055" t="s">
        <v>3542</v>
      </c>
      <c r="D1055" t="s">
        <v>3545</v>
      </c>
      <c r="E1055" t="s">
        <v>3563</v>
      </c>
      <c r="F1055" t="s">
        <v>3638</v>
      </c>
      <c r="G1055" t="s">
        <v>581</v>
      </c>
      <c r="H1055" t="s">
        <v>174</v>
      </c>
      <c r="I1055" t="s">
        <v>4252</v>
      </c>
      <c r="J1055" t="s">
        <v>1150</v>
      </c>
      <c r="K1055" t="s">
        <v>1708</v>
      </c>
      <c r="L1055" t="s">
        <v>1327</v>
      </c>
      <c r="M1055" t="s">
        <v>1974</v>
      </c>
      <c r="N1055" t="s">
        <v>4315</v>
      </c>
      <c r="O1055" t="s">
        <v>4319</v>
      </c>
      <c r="P1055" t="s">
        <v>4322</v>
      </c>
      <c r="Q1055" t="s">
        <v>5072</v>
      </c>
      <c r="R1055" t="s">
        <v>5441</v>
      </c>
      <c r="S1055" t="s">
        <v>5440</v>
      </c>
      <c r="T1055" t="s">
        <v>5816</v>
      </c>
      <c r="U1055" t="s">
        <v>6473</v>
      </c>
      <c r="Y1055" cm="1">
        <f t="array" ref="Y1055">IF(FALSE,"True," &amp; IF(_xlfn.XLOOKUP("Src_IsAny",'Scoring_Config'!$A:$A,'Scoring_Config'!$D:$D,"Yes")="Yes",_xlfn.XLOOKUP("Src_IsAny",'Scoring_Config'!$A:$A,'Scoring_Config'!$C:$C,10),0),"False,0")</f>
        <v>0</v>
      </c>
      <c r="Z1055" cm="1">
        <f t="array" ref="Z1055">IF(FALSE,"True," &amp; IF(_xlfn.XLOOKUP("Src_CIDR_Le_16",'Scoring_Config'!$A:$A,'Scoring_Config'!$D:$D,"Yes")="Yes",_xlfn.XLOOKUP("Src_CIDR_Le_16",'Scoring_Config'!$A:$A,'Scoring_Config'!$C:$C,10),0),"False,0")</f>
        <v>0</v>
      </c>
      <c r="AA1055" cm="1">
        <f t="array" ref="AA1055">IF(TRUE,"True," &amp; IF(_xlfn.XLOOKUP("Src_CIDR_17_22",'Scoring_Config'!$A:$A,'Scoring_Config'!$D:$D,"Yes")="Yes",_xlfn.XLOOKUP("Src_CIDR_17_22",'Scoring_Config'!$A:$A,'Scoring_Config'!$C:$C,5),0),"False,0")</f>
        <v>0</v>
      </c>
      <c r="AB1055" cm="1">
        <f t="array" ref="AB1055">IF(FALSE,"True," &amp; IF(_xlfn.XLOOKUP("Dst_IsAny",'Scoring_Config'!$A:$A,'Scoring_Config'!$D:$D,"Yes")="Yes",_xlfn.XLOOKUP("Dst_IsAny",'Scoring_Config'!$A:$A,'Scoring_Config'!$C:$C,10),0),"False,0")</f>
        <v>0</v>
      </c>
      <c r="AC1055" cm="1">
        <f t="array" ref="AC1055">IF(FALSE,"True," &amp; IF(_xlfn.XLOOKUP("Dst_CIDR_Le_16",'Scoring_Config'!$A:$A,'Scoring_Config'!$D:$D,"Yes")="Yes",_xlfn.XLOOKUP("Dst_CIDR_Le_16",'Scoring_Config'!$A:$A,'Scoring_Config'!$C:$C,10),0),"False,0")</f>
        <v>0</v>
      </c>
      <c r="AD1055" cm="1">
        <f t="array" ref="AD1055">IF(FALSE,"True," &amp; IF(_xlfn.XLOOKUP("Dst_CIDR_17_22",'Scoring_Config'!$A:$A,'Scoring_Config'!$D:$D,"Yes")="Yes",_xlfn.XLOOKUP("Dst_CIDR_17_22",'Scoring_Config'!$A:$A,'Scoring_Config'!$C:$C,5),0),"False,0")</f>
        <v>0</v>
      </c>
      <c r="AE1055" cm="1">
        <f t="array" ref="AE1055">IF(FALSE,"True," &amp; IF(_xlfn.XLOOKUP("SrcZone_IsAny",'Scoring_Config'!$A:$A,'Scoring_Config'!$D:$D,"Yes")="Yes",_xlfn.XLOOKUP("SrcZone_IsAny",'Scoring_Config'!$A:$A,'Scoring_Config'!$C:$C,10),0),"False,0")</f>
        <v>0</v>
      </c>
      <c r="AF1055" cm="1">
        <f t="array" ref="AF1055">IF(FALSE,"True," &amp; IF(_xlfn.XLOOKUP("DstZone_IsAny",'Scoring_Config'!$A:$A,'Scoring_Config'!$D:$D,"Yes")="Yes",_xlfn.XLOOKUP("DstZone_IsAny",'Scoring_Config'!$A:$A,'Scoring_Config'!$C:$C,10),0),"False,0")</f>
        <v>0</v>
      </c>
      <c r="AG1055" cm="1">
        <f t="array" ref="AG105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55" cm="1">
        <f t="array" ref="AH1055">IF(FALSE,"True," &amp; IF(_xlfn.XLOOKUP("App_Any_OR_RangeGt1000",'Scoring_Config'!$A:$A,'Scoring_Config'!$D:$D,"Yes")="Yes",_xlfn.XLOOKUP("App_Any_OR_RangeGt1000",'Scoring_Config'!$A:$A,'Scoring_Config'!$C:$C,10),0),"False,0")</f>
        <v>0</v>
      </c>
      <c r="AI1055" cm="1">
        <f t="array" ref="AI1055">IF(FALSE,"True," &amp; IF(_xlfn.XLOOKUP("Service_Insecure_Match",'Scoring_Config'!$A:$A,'Scoring_Config'!$D:$D,"Yes")="Yes",_xlfn.XLOOKUP("Service_Insecure_Match",'Scoring_Config'!$A:$A,'Scoring_Config'!$C:$C,5),0),"False,0")</f>
        <v>0</v>
      </c>
      <c r="AJ1055" cm="1">
        <f t="array" ref="AJ1055">IF(FALSE,"True," &amp; IF(_xlfn.XLOOKUP("Risky_Inbound",'Scoring_Config'!$A:$A,'Scoring_Config'!$D:$D,"Yes")="Yes",_xlfn.XLOOKUP("Risky_Inbound",'Scoring_Config'!$A:$A,'Scoring_Config'!$C:$C,50),0),"False,0")</f>
        <v>0</v>
      </c>
      <c r="AK1055" cm="1">
        <f t="array" ref="AK1055">IF(FALSE,"True," &amp; IF(_xlfn.XLOOKUP("Risky_Outbound",'Scoring_Config'!$A:$A,'Scoring_Config'!$D:$D,"Yes")="Yes",_xlfn.XLOOKUP("Risky_Outbound",'Scoring_Config'!$A:$A,'Scoring_Config'!$C:$C,25),0),"False,0")</f>
        <v>0</v>
      </c>
      <c r="AL1055" t="s">
        <v>6697</v>
      </c>
      <c r="AM1055" cm="1">
        <f t="array" ref="AM105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55" t="s">
        <v>6697</v>
      </c>
      <c r="AO1055" t="s">
        <v>6697</v>
      </c>
      <c r="AP1055" t="s">
        <v>6697</v>
      </c>
      <c r="AQ1055" cm="1">
        <f t="array" ref="AQ1055">IF(FALSE,"True," &amp; IF(_xlfn.XLOOKUP("Service_IsAny",'Scoring_Config'!$A:$A,'Scoring_Config'!$D:$D,"Yes")="Yes",_xlfn.XLOOKUP("Service_IsAny",'Scoring_Config'!$A:$A,'Scoring_Config'!$C:$C,0),0),"False,0")</f>
        <v>0</v>
      </c>
      <c r="AR1055">
        <v>0</v>
      </c>
      <c r="AS1055" cm="1">
        <f t="array" ref="AS1055">IF(FALSE,"True," &amp; IF(_xlfn.XLOOKUP("Service_RangeGt1000",'Scoring_Config'!$A:$A,'Scoring_Config'!$D:$D,"Yes")="Yes",_xlfn.XLOOKUP("Service_RangeGt1000",'Scoring_Config'!$A:$A,'Scoring_Config'!$C:$C,0),0),"False,0")</f>
        <v>0</v>
      </c>
      <c r="AT1055" cm="1">
        <f t="array" ref="AT1055">IF(FALSE,"True," &amp; IF(_xlfn.XLOOKUP("App_IsAny",'Scoring_Config'!$A:$A,'Scoring_Config'!$D:$D,"Yes")="Yes",_xlfn.XLOOKUP("App_IsAny",'Scoring_Config'!$A:$A,'Scoring_Config'!$C:$C,0),0),"False,0")</f>
        <v>0</v>
      </c>
      <c r="AU1055">
        <v>9</v>
      </c>
      <c r="AV1055" cm="1">
        <f t="array" ref="AV1055">IF(FALSE,"True," &amp; IF(_xlfn.XLOOKUP("App_RangeGt1000",'Scoring_Config'!$A:$A,'Scoring_Config'!$D:$D,"Yes")="Yes",_xlfn.XLOOKUP("App_RangeGt1000",'Scoring_Config'!$A:$A,'Scoring_Config'!$C:$C,0),0),"False,0")</f>
        <v>0</v>
      </c>
      <c r="AW1055" cm="1">
        <f t="array" ref="AW1055">IF(FALSE,"True," &amp; IF(_xlfn.XLOOKUP("Action_IsDenyOrDrop",'Scoring_Config'!$A:$A,'Scoring_Config'!$D:$D,"Yes")="Yes",_xlfn.XLOOKUP("Action_IsDenyOrDrop",'Scoring_Config'!$A:$A,'Scoring_Config'!$C:$C,0),0),"False,0")</f>
        <v>0</v>
      </c>
      <c r="AX1055" cm="1">
        <f t="array" ref="AX1055">IF(LEFT(AW1055,4)="True",0,(IF(LEFT(Y1055,4)="True",IF(_xlfn.XLOOKUP("Src_IsAny",'Scoring_Config'!$A:$A,'Scoring_Config'!$D:$D,"Yes")="Yes",_xlfn.XLOOKUP("Src_IsAny",'Scoring_Config'!$A:$A,'Scoring_Config'!$C:$C,10),0),0)+IF(LEFT(Z1055,4)="True",IF(_xlfn.XLOOKUP("Src_CIDR_Le_16",'Scoring_Config'!$A:$A,'Scoring_Config'!$D:$D,"Yes")="Yes",_xlfn.XLOOKUP("Src_CIDR_Le_16",'Scoring_Config'!$A:$A,'Scoring_Config'!$C:$C,10),0),0)+IF(LEFT(AA1055,4)="True",IF(_xlfn.XLOOKUP("Src_CIDR_17_22",'Scoring_Config'!$A:$A,'Scoring_Config'!$D:$D,"Yes")="Yes",_xlfn.XLOOKUP("Src_CIDR_17_22",'Scoring_Config'!$A:$A,'Scoring_Config'!$C:$C,5),0),0)+IF(LEFT(AB1055,4)="True",IF(_xlfn.XLOOKUP("Dst_IsAny",'Scoring_Config'!$A:$A,'Scoring_Config'!$D:$D,"Yes")="Yes",_xlfn.XLOOKUP("Dst_IsAny",'Scoring_Config'!$A:$A,'Scoring_Config'!$C:$C,10),0),0)+IF(LEFT(AC1055,4)="True",IF(_xlfn.XLOOKUP("Dst_CIDR_Le_16",'Scoring_Config'!$A:$A,'Scoring_Config'!$D:$D,"Yes")="Yes",_xlfn.XLOOKUP("Dst_CIDR_Le_16",'Scoring_Config'!$A:$A,'Scoring_Config'!$C:$C,10),0),0)+IF(LEFT(AD1055,4)="True",IF(_xlfn.XLOOKUP("Dst_CIDR_17_22",'Scoring_Config'!$A:$A,'Scoring_Config'!$D:$D,"Yes")="Yes",_xlfn.XLOOKUP("Dst_CIDR_17_22",'Scoring_Config'!$A:$A,'Scoring_Config'!$C:$C,5),0),0)+IF(LEFT(AE1055,4)="True",IF(_xlfn.XLOOKUP("SrcZone_IsAny",'Scoring_Config'!$A:$A,'Scoring_Config'!$D:$D,"Yes")="Yes",_xlfn.XLOOKUP("SrcZone_IsAny",'Scoring_Config'!$A:$A,'Scoring_Config'!$C:$C,10),0),0)+IF(LEFT(AF1055,4)="True",IF(_xlfn.XLOOKUP("DstZone_IsAny",'Scoring_Config'!$A:$A,'Scoring_Config'!$D:$D,"Yes")="Yes",_xlfn.XLOOKUP("DstZone_IsAny",'Scoring_Config'!$A:$A,'Scoring_Config'!$C:$C,10),0),0)+IF(LEFT(AG1055,4)="True",IF(_xlfn.XLOOKUP("Service_Any_OR_RangeGt1000",'Scoring_Config'!$A:$A,'Scoring_Config'!$D:$D,"Yes")="Yes",_xlfn.XLOOKUP("Service_Any_OR_RangeGt1000",'Scoring_Config'!$A:$A,'Scoring_Config'!$C:$C,10),0),0)+IF(LEFT(AH1055,4)="True",IF(_xlfn.XLOOKUP("App_Any_OR_RangeGt1000",'Scoring_Config'!$A:$A,'Scoring_Config'!$D:$D,"Yes")="Yes",_xlfn.XLOOKUP("App_Any_OR_RangeGt1000",'Scoring_Config'!$A:$A,'Scoring_Config'!$C:$C,10),0),0)+IF(LEFT(AI1055,4)="True",IF(_xlfn.XLOOKUP("Service_Insecure_Match",'Scoring_Config'!$A:$A,'Scoring_Config'!$D:$D,"Yes")="Yes",_xlfn.XLOOKUP("Service_Insecure_Match",'Scoring_Config'!$A:$A,'Scoring_Config'!$C:$C,5),0),0)+IF(LEFT(AJ1055,4)="True",IF(_xlfn.XLOOKUP("Risky_Inbound",'Scoring_Config'!$A:$A,'Scoring_Config'!$D:$D,"Yes")="Yes",_xlfn.XLOOKUP("Risky_Inbound",'Scoring_Config'!$A:$A,'Scoring_Config'!$C:$C,50),0),0)+IF(LEFT(AK1055,4)="True",IF(_xlfn.XLOOKUP("Risky_Outbound",'Scoring_Config'!$A:$A,'Scoring_Config'!$D:$D,"Yes")="Yes",_xlfn.XLOOKUP("Risky_Outbound",'Scoring_Config'!$A:$A,'Scoring_Config'!$C:$C,25),0),0)+IF(LEFT(AZ1055,4)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1055,FIND(",",AL1055)+1,100)),0)+IF(LEFT(AM1055,4)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1055,FIND(",",AN1055)+1,100)),0)+IF(_xlfn.XLOOKUP("Profile_Scoring",'Scoring_Config'!$A:$A,'Scoring_Config'!$D:$D,"Yes")="Yes",VALUE(MID(AO1055,FIND(",",AO1055)+1,100)),0)+IF(_xlfn.XLOOKUP("Options_Scoring",'Scoring_Config'!$A:$A,'Scoring_Config'!$D:$D,"Yes")="Yes",VALUE(MID(AP1055,FIND(",",AP1055)+1,100)),0)))</f>
        <v>0</v>
      </c>
      <c r="AZ1055" cm="1">
        <f t="array" ref="AZ1055">IF(FALSE,"True," &amp; IF(_xlfn.XLOOKUP("Migrate_Insecure",'Scoring_Config'!$A:$A,'Scoring_Config'!$D:$D,"Yes")="Yes",_xlfn.XLOOKUP("Migrate_Insecure",'Scoring_Config'!$A:$A,'Scoring_Config'!$C:$C,10),0),"False,0")</f>
        <v>0</v>
      </c>
    </row>
    <row r="1056" spans="1:52">
      <c r="A1056" t="s">
        <v>1979</v>
      </c>
      <c r="B1056" t="s">
        <v>3028</v>
      </c>
      <c r="C1056" t="s">
        <v>3542</v>
      </c>
      <c r="D1056" t="s">
        <v>3544</v>
      </c>
      <c r="E1056" t="s">
        <v>3562</v>
      </c>
      <c r="F1056" t="s">
        <v>3950</v>
      </c>
      <c r="G1056" t="s">
        <v>582</v>
      </c>
      <c r="H1056" t="s">
        <v>193</v>
      </c>
      <c r="I1056" t="s">
        <v>4253</v>
      </c>
      <c r="J1056" t="s">
        <v>1151</v>
      </c>
      <c r="K1056" t="s">
        <v>193</v>
      </c>
      <c r="L1056" t="s">
        <v>1542</v>
      </c>
      <c r="M1056" t="s">
        <v>1973</v>
      </c>
      <c r="N1056" t="s">
        <v>4315</v>
      </c>
      <c r="O1056" t="s">
        <v>4319</v>
      </c>
      <c r="P1056" t="s">
        <v>4323</v>
      </c>
      <c r="Q1056" t="s">
        <v>5073</v>
      </c>
      <c r="R1056" t="s">
        <v>5439</v>
      </c>
      <c r="S1056" t="s">
        <v>4324</v>
      </c>
      <c r="T1056" t="s">
        <v>5814</v>
      </c>
      <c r="U1056" t="s">
        <v>6474</v>
      </c>
      <c r="Y1056" cm="1">
        <f t="array" ref="Y1056">IF(FALSE,"True," &amp; IF(_xlfn.XLOOKUP("Src_IsAny",'Scoring_Config'!$A:$A,'Scoring_Config'!$D:$D,"Yes")="Yes",_xlfn.XLOOKUP("Src_IsAny",'Scoring_Config'!$A:$A,'Scoring_Config'!$C:$C,10),0),"False,0")</f>
        <v>0</v>
      </c>
      <c r="Z1056" cm="1">
        <f t="array" ref="Z1056">IF(FALSE,"True," &amp; IF(_xlfn.XLOOKUP("Src_CIDR_Le_16",'Scoring_Config'!$A:$A,'Scoring_Config'!$D:$D,"Yes")="Yes",_xlfn.XLOOKUP("Src_CIDR_Le_16",'Scoring_Config'!$A:$A,'Scoring_Config'!$C:$C,10),0),"False,0")</f>
        <v>0</v>
      </c>
      <c r="AA1056" cm="1">
        <f t="array" ref="AA1056">IF(FALSE,"True," &amp; IF(_xlfn.XLOOKUP("Src_CIDR_17_22",'Scoring_Config'!$A:$A,'Scoring_Config'!$D:$D,"Yes")="Yes",_xlfn.XLOOKUP("Src_CIDR_17_22",'Scoring_Config'!$A:$A,'Scoring_Config'!$C:$C,5),0),"False,0")</f>
        <v>0</v>
      </c>
      <c r="AB1056" cm="1">
        <f t="array" ref="AB1056">IF(FALSE,"True," &amp; IF(_xlfn.XLOOKUP("Dst_IsAny",'Scoring_Config'!$A:$A,'Scoring_Config'!$D:$D,"Yes")="Yes",_xlfn.XLOOKUP("Dst_IsAny",'Scoring_Config'!$A:$A,'Scoring_Config'!$C:$C,10),0),"False,0")</f>
        <v>0</v>
      </c>
      <c r="AC1056" cm="1">
        <f t="array" ref="AC1056">IF(FALSE,"True," &amp; IF(_xlfn.XLOOKUP("Dst_CIDR_Le_16",'Scoring_Config'!$A:$A,'Scoring_Config'!$D:$D,"Yes")="Yes",_xlfn.XLOOKUP("Dst_CIDR_Le_16",'Scoring_Config'!$A:$A,'Scoring_Config'!$C:$C,10),0),"False,0")</f>
        <v>0</v>
      </c>
      <c r="AD1056" cm="1">
        <f t="array" ref="AD1056">IF(FALSE,"True," &amp; IF(_xlfn.XLOOKUP("Dst_CIDR_17_22",'Scoring_Config'!$A:$A,'Scoring_Config'!$D:$D,"Yes")="Yes",_xlfn.XLOOKUP("Dst_CIDR_17_22",'Scoring_Config'!$A:$A,'Scoring_Config'!$C:$C,5),0),"False,0")</f>
        <v>0</v>
      </c>
      <c r="AE1056" cm="1">
        <f t="array" ref="AE1056">IF(FALSE,"True," &amp; IF(_xlfn.XLOOKUP("SrcZone_IsAny",'Scoring_Config'!$A:$A,'Scoring_Config'!$D:$D,"Yes")="Yes",_xlfn.XLOOKUP("SrcZone_IsAny",'Scoring_Config'!$A:$A,'Scoring_Config'!$C:$C,10),0),"False,0")</f>
        <v>0</v>
      </c>
      <c r="AF1056" cm="1">
        <f t="array" ref="AF1056">IF(FALSE,"True," &amp; IF(_xlfn.XLOOKUP("DstZone_IsAny",'Scoring_Config'!$A:$A,'Scoring_Config'!$D:$D,"Yes")="Yes",_xlfn.XLOOKUP("DstZone_IsAny",'Scoring_Config'!$A:$A,'Scoring_Config'!$C:$C,10),0),"False,0")</f>
        <v>0</v>
      </c>
      <c r="AG1056" cm="1">
        <f t="array" ref="AG105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56" cm="1">
        <f t="array" ref="AH1056">IF(FALSE,"True," &amp; IF(_xlfn.XLOOKUP("App_Any_OR_RangeGt1000",'Scoring_Config'!$A:$A,'Scoring_Config'!$D:$D,"Yes")="Yes",_xlfn.XLOOKUP("App_Any_OR_RangeGt1000",'Scoring_Config'!$A:$A,'Scoring_Config'!$C:$C,10),0),"False,0")</f>
        <v>0</v>
      </c>
      <c r="AI1056" cm="1">
        <f t="array" ref="AI1056">IF(FALSE,"True," &amp; IF(_xlfn.XLOOKUP("Service_Insecure_Match",'Scoring_Config'!$A:$A,'Scoring_Config'!$D:$D,"Yes")="Yes",_xlfn.XLOOKUP("Service_Insecure_Match",'Scoring_Config'!$A:$A,'Scoring_Config'!$C:$C,5),0),"False,0")</f>
        <v>0</v>
      </c>
      <c r="AJ1056" cm="1">
        <f t="array" ref="AJ1056">IF(FALSE,"True," &amp; IF(_xlfn.XLOOKUP("Risky_Inbound",'Scoring_Config'!$A:$A,'Scoring_Config'!$D:$D,"Yes")="Yes",_xlfn.XLOOKUP("Risky_Inbound",'Scoring_Config'!$A:$A,'Scoring_Config'!$C:$C,50),0),"False,0")</f>
        <v>0</v>
      </c>
      <c r="AK1056" cm="1">
        <f t="array" ref="AK1056">IF(FALSE,"True," &amp; IF(_xlfn.XLOOKUP("Risky_Outbound",'Scoring_Config'!$A:$A,'Scoring_Config'!$D:$D,"Yes")="Yes",_xlfn.XLOOKUP("Risky_Outbound",'Scoring_Config'!$A:$A,'Scoring_Config'!$C:$C,25),0),"False,0")</f>
        <v>0</v>
      </c>
      <c r="AL1056" t="s">
        <v>6699</v>
      </c>
      <c r="AM1056" cm="1">
        <f t="array" ref="AM105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56" t="s">
        <v>6697</v>
      </c>
      <c r="AO1056" t="s">
        <v>6697</v>
      </c>
      <c r="AP1056" t="s">
        <v>6697</v>
      </c>
      <c r="AQ1056" cm="1">
        <f t="array" ref="AQ1056">IF(FALSE,"True," &amp; IF(_xlfn.XLOOKUP("Service_IsAny",'Scoring_Config'!$A:$A,'Scoring_Config'!$D:$D,"Yes")="Yes",_xlfn.XLOOKUP("Service_IsAny",'Scoring_Config'!$A:$A,'Scoring_Config'!$C:$C,0),0),"False,0")</f>
        <v>0</v>
      </c>
      <c r="AR1056">
        <v>0</v>
      </c>
      <c r="AS1056" cm="1">
        <f t="array" ref="AS1056">IF(FALSE,"True," &amp; IF(_xlfn.XLOOKUP("Service_RangeGt1000",'Scoring_Config'!$A:$A,'Scoring_Config'!$D:$D,"Yes")="Yes",_xlfn.XLOOKUP("Service_RangeGt1000",'Scoring_Config'!$A:$A,'Scoring_Config'!$C:$C,0),0),"False,0")</f>
        <v>0</v>
      </c>
      <c r="AT1056" cm="1">
        <f t="array" ref="AT1056">IF(FALSE,"True," &amp; IF(_xlfn.XLOOKUP("App_IsAny",'Scoring_Config'!$A:$A,'Scoring_Config'!$D:$D,"Yes")="Yes",_xlfn.XLOOKUP("App_IsAny",'Scoring_Config'!$A:$A,'Scoring_Config'!$C:$C,0),0),"False,0")</f>
        <v>0</v>
      </c>
      <c r="AU1056">
        <v>0</v>
      </c>
      <c r="AV1056" cm="1">
        <f t="array" ref="AV1056">IF(FALSE,"True," &amp; IF(_xlfn.XLOOKUP("App_RangeGt1000",'Scoring_Config'!$A:$A,'Scoring_Config'!$D:$D,"Yes")="Yes",_xlfn.XLOOKUP("App_RangeGt1000",'Scoring_Config'!$A:$A,'Scoring_Config'!$C:$C,0),0),"False,0")</f>
        <v>0</v>
      </c>
      <c r="AW1056" cm="1">
        <f t="array" ref="AW1056">IF(FALSE,"True," &amp; IF(_xlfn.XLOOKUP("Action_IsDenyOrDrop",'Scoring_Config'!$A:$A,'Scoring_Config'!$D:$D,"Yes")="Yes",_xlfn.XLOOKUP("Action_IsDenyOrDrop",'Scoring_Config'!$A:$A,'Scoring_Config'!$C:$C,0),0),"False,0")</f>
        <v>0</v>
      </c>
      <c r="AX1056" cm="1">
        <f t="array" ref="AX1056">IF(LEFT(AW1056,4)="True",0,(IF(LEFT(Y1056,4)="True",IF(_xlfn.XLOOKUP("Src_IsAny",'Scoring_Config'!$A:$A,'Scoring_Config'!$D:$D,"Yes")="Yes",_xlfn.XLOOKUP("Src_IsAny",'Scoring_Config'!$A:$A,'Scoring_Config'!$C:$C,10),0),0)+IF(LEFT(Z1056,4)="True",IF(_xlfn.XLOOKUP("Src_CIDR_Le_16",'Scoring_Config'!$A:$A,'Scoring_Config'!$D:$D,"Yes")="Yes",_xlfn.XLOOKUP("Src_CIDR_Le_16",'Scoring_Config'!$A:$A,'Scoring_Config'!$C:$C,10),0),0)+IF(LEFT(AA1056,4)="True",IF(_xlfn.XLOOKUP("Src_CIDR_17_22",'Scoring_Config'!$A:$A,'Scoring_Config'!$D:$D,"Yes")="Yes",_xlfn.XLOOKUP("Src_CIDR_17_22",'Scoring_Config'!$A:$A,'Scoring_Config'!$C:$C,5),0),0)+IF(LEFT(AB1056,4)="True",IF(_xlfn.XLOOKUP("Dst_IsAny",'Scoring_Config'!$A:$A,'Scoring_Config'!$D:$D,"Yes")="Yes",_xlfn.XLOOKUP("Dst_IsAny",'Scoring_Config'!$A:$A,'Scoring_Config'!$C:$C,10),0),0)+IF(LEFT(AC1056,4)="True",IF(_xlfn.XLOOKUP("Dst_CIDR_Le_16",'Scoring_Config'!$A:$A,'Scoring_Config'!$D:$D,"Yes")="Yes",_xlfn.XLOOKUP("Dst_CIDR_Le_16",'Scoring_Config'!$A:$A,'Scoring_Config'!$C:$C,10),0),0)+IF(LEFT(AD1056,4)="True",IF(_xlfn.XLOOKUP("Dst_CIDR_17_22",'Scoring_Config'!$A:$A,'Scoring_Config'!$D:$D,"Yes")="Yes",_xlfn.XLOOKUP("Dst_CIDR_17_22",'Scoring_Config'!$A:$A,'Scoring_Config'!$C:$C,5),0),0)+IF(LEFT(AE1056,4)="True",IF(_xlfn.XLOOKUP("SrcZone_IsAny",'Scoring_Config'!$A:$A,'Scoring_Config'!$D:$D,"Yes")="Yes",_xlfn.XLOOKUP("SrcZone_IsAny",'Scoring_Config'!$A:$A,'Scoring_Config'!$C:$C,10),0),0)+IF(LEFT(AF1056,4)="True",IF(_xlfn.XLOOKUP("DstZone_IsAny",'Scoring_Config'!$A:$A,'Scoring_Config'!$D:$D,"Yes")="Yes",_xlfn.XLOOKUP("DstZone_IsAny",'Scoring_Config'!$A:$A,'Scoring_Config'!$C:$C,10),0),0)+IF(LEFT(AG1056,4)="True",IF(_xlfn.XLOOKUP("Service_Any_OR_RangeGt1000",'Scoring_Config'!$A:$A,'Scoring_Config'!$D:$D,"Yes")="Yes",_xlfn.XLOOKUP("Service_Any_OR_RangeGt1000",'Scoring_Config'!$A:$A,'Scoring_Config'!$C:$C,10),0),0)+IF(LEFT(AH1056,4)="True",IF(_xlfn.XLOOKUP("App_Any_OR_RangeGt1000",'Scoring_Config'!$A:$A,'Scoring_Config'!$D:$D,"Yes")="Yes",_xlfn.XLOOKUP("App_Any_OR_RangeGt1000",'Scoring_Config'!$A:$A,'Scoring_Config'!$C:$C,10),0),0)+IF(LEFT(AI1056,4)="True",IF(_xlfn.XLOOKUP("Service_Insecure_Match",'Scoring_Config'!$A:$A,'Scoring_Config'!$D:$D,"Yes")="Yes",_xlfn.XLOOKUP("Service_Insecure_Match",'Scoring_Config'!$A:$A,'Scoring_Config'!$C:$C,5),0),0)+IF(LEFT(AJ1056,4)="True",IF(_xlfn.XLOOKUP("Risky_Inbound",'Scoring_Config'!$A:$A,'Scoring_Config'!$D:$D,"Yes")="Yes",_xlfn.XLOOKUP("Risky_Inbound",'Scoring_Config'!$A:$A,'Scoring_Config'!$C:$C,50),0),0)+IF(LEFT(AK1056,4)="True",IF(_xlfn.XLOOKUP("Risky_Outbound",'Scoring_Config'!$A:$A,'Scoring_Config'!$D:$D,"Yes")="Yes",_xlfn.XLOOKUP("Risky_Outbound",'Scoring_Config'!$A:$A,'Scoring_Config'!$C:$C,25),0),0)+IF(LEFT(AZ1056,4)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1056,FIND(",",AL1056)+1,100)),0)+IF(LEFT(AM1056,4)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1056,FIND(",",AN1056)+1,100)),0)+IF(_xlfn.XLOOKUP("Profile_Scoring",'Scoring_Config'!$A:$A,'Scoring_Config'!$D:$D,"Yes")="Yes",VALUE(MID(AO1056,FIND(",",AO1056)+1,100)),0)+IF(_xlfn.XLOOKUP("Options_Scoring",'Scoring_Config'!$A:$A,'Scoring_Config'!$D:$D,"Yes")="Yes",VALUE(MID(AP1056,FIND(",",AP1056)+1,100)),0)))</f>
        <v>0</v>
      </c>
      <c r="AZ1056" cm="1">
        <f t="array" ref="AZ1056">IF(FALSE,"True," &amp; IF(_xlfn.XLOOKUP("Migrate_Insecure",'Scoring_Config'!$A:$A,'Scoring_Config'!$D:$D,"Yes")="Yes",_xlfn.XLOOKUP("Migrate_Insecure",'Scoring_Config'!$A:$A,'Scoring_Config'!$C:$C,10),0),"False,0")</f>
        <v>0</v>
      </c>
    </row>
    <row r="1057" spans="1:52">
      <c r="A1057" t="s">
        <v>1979</v>
      </c>
      <c r="B1057" t="s">
        <v>3029</v>
      </c>
      <c r="C1057" t="s">
        <v>3542</v>
      </c>
      <c r="D1057" t="s">
        <v>3545</v>
      </c>
      <c r="E1057" t="s">
        <v>3563</v>
      </c>
      <c r="F1057" t="s">
        <v>3638</v>
      </c>
      <c r="G1057" t="s">
        <v>581</v>
      </c>
      <c r="H1057" t="s">
        <v>174</v>
      </c>
      <c r="I1057" t="s">
        <v>3608</v>
      </c>
      <c r="J1057" t="s">
        <v>154</v>
      </c>
      <c r="K1057" t="s">
        <v>1749</v>
      </c>
      <c r="L1057" t="s">
        <v>1327</v>
      </c>
      <c r="M1057" t="s">
        <v>1974</v>
      </c>
      <c r="N1057" t="s">
        <v>4315</v>
      </c>
      <c r="O1057" t="s">
        <v>4319</v>
      </c>
      <c r="P1057" t="s">
        <v>4321</v>
      </c>
      <c r="Q1057" t="s">
        <v>5074</v>
      </c>
      <c r="R1057" t="s">
        <v>5439</v>
      </c>
      <c r="S1057" t="s">
        <v>4324</v>
      </c>
      <c r="T1057" t="s">
        <v>5817</v>
      </c>
      <c r="U1057" t="s">
        <v>6475</v>
      </c>
      <c r="Y1057" cm="1">
        <f t="array" ref="Y1057">IF(FALSE,"True," &amp; IF(_xlfn.XLOOKUP("Src_IsAny",'Scoring_Config'!$A:$A,'Scoring_Config'!$D:$D,"Yes")="Yes",_xlfn.XLOOKUP("Src_IsAny",'Scoring_Config'!$A:$A,'Scoring_Config'!$C:$C,10),0),"False,0")</f>
        <v>0</v>
      </c>
      <c r="Z1057" cm="1">
        <f t="array" ref="Z1057">IF(FALSE,"True," &amp; IF(_xlfn.XLOOKUP("Src_CIDR_Le_16",'Scoring_Config'!$A:$A,'Scoring_Config'!$D:$D,"Yes")="Yes",_xlfn.XLOOKUP("Src_CIDR_Le_16",'Scoring_Config'!$A:$A,'Scoring_Config'!$C:$C,10),0),"False,0")</f>
        <v>0</v>
      </c>
      <c r="AA1057" cm="1">
        <f t="array" ref="AA1057">IF(TRUE,"True," &amp; IF(_xlfn.XLOOKUP("Src_CIDR_17_22",'Scoring_Config'!$A:$A,'Scoring_Config'!$D:$D,"Yes")="Yes",_xlfn.XLOOKUP("Src_CIDR_17_22",'Scoring_Config'!$A:$A,'Scoring_Config'!$C:$C,5),0),"False,0")</f>
        <v>0</v>
      </c>
      <c r="AB1057" cm="1">
        <f t="array" ref="AB1057">IF(FALSE,"True," &amp; IF(_xlfn.XLOOKUP("Dst_IsAny",'Scoring_Config'!$A:$A,'Scoring_Config'!$D:$D,"Yes")="Yes",_xlfn.XLOOKUP("Dst_IsAny",'Scoring_Config'!$A:$A,'Scoring_Config'!$C:$C,10),0),"False,0")</f>
        <v>0</v>
      </c>
      <c r="AC1057" cm="1">
        <f t="array" ref="AC1057">IF(FALSE,"True," &amp; IF(_xlfn.XLOOKUP("Dst_CIDR_Le_16",'Scoring_Config'!$A:$A,'Scoring_Config'!$D:$D,"Yes")="Yes",_xlfn.XLOOKUP("Dst_CIDR_Le_16",'Scoring_Config'!$A:$A,'Scoring_Config'!$C:$C,10),0),"False,0")</f>
        <v>0</v>
      </c>
      <c r="AD1057" cm="1">
        <f t="array" ref="AD1057">IF(FALSE,"True," &amp; IF(_xlfn.XLOOKUP("Dst_CIDR_17_22",'Scoring_Config'!$A:$A,'Scoring_Config'!$D:$D,"Yes")="Yes",_xlfn.XLOOKUP("Dst_CIDR_17_22",'Scoring_Config'!$A:$A,'Scoring_Config'!$C:$C,5),0),"False,0")</f>
        <v>0</v>
      </c>
      <c r="AE1057" cm="1">
        <f t="array" ref="AE1057">IF(FALSE,"True," &amp; IF(_xlfn.XLOOKUP("SrcZone_IsAny",'Scoring_Config'!$A:$A,'Scoring_Config'!$D:$D,"Yes")="Yes",_xlfn.XLOOKUP("SrcZone_IsAny",'Scoring_Config'!$A:$A,'Scoring_Config'!$C:$C,10),0),"False,0")</f>
        <v>0</v>
      </c>
      <c r="AF1057" cm="1">
        <f t="array" ref="AF1057">IF(FALSE,"True," &amp; IF(_xlfn.XLOOKUP("DstZone_IsAny",'Scoring_Config'!$A:$A,'Scoring_Config'!$D:$D,"Yes")="Yes",_xlfn.XLOOKUP("DstZone_IsAny",'Scoring_Config'!$A:$A,'Scoring_Config'!$C:$C,10),0),"False,0")</f>
        <v>0</v>
      </c>
      <c r="AG1057" cm="1">
        <f t="array" ref="AG105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57" cm="1">
        <f t="array" ref="AH1057">IF(FALSE,"True," &amp; IF(_xlfn.XLOOKUP("App_Any_OR_RangeGt1000",'Scoring_Config'!$A:$A,'Scoring_Config'!$D:$D,"Yes")="Yes",_xlfn.XLOOKUP("App_Any_OR_RangeGt1000",'Scoring_Config'!$A:$A,'Scoring_Config'!$C:$C,10),0),"False,0")</f>
        <v>0</v>
      </c>
      <c r="AI1057" cm="1">
        <f t="array" ref="AI1057">IF(FALSE,"True," &amp; IF(_xlfn.XLOOKUP("Service_Insecure_Match",'Scoring_Config'!$A:$A,'Scoring_Config'!$D:$D,"Yes")="Yes",_xlfn.XLOOKUP("Service_Insecure_Match",'Scoring_Config'!$A:$A,'Scoring_Config'!$C:$C,5),0),"False,0")</f>
        <v>0</v>
      </c>
      <c r="AJ1057" cm="1">
        <f t="array" ref="AJ1057">IF(FALSE,"True," &amp; IF(_xlfn.XLOOKUP("Risky_Inbound",'Scoring_Config'!$A:$A,'Scoring_Config'!$D:$D,"Yes")="Yes",_xlfn.XLOOKUP("Risky_Inbound",'Scoring_Config'!$A:$A,'Scoring_Config'!$C:$C,50),0),"False,0")</f>
        <v>0</v>
      </c>
      <c r="AK1057" cm="1">
        <f t="array" ref="AK1057">IF(FALSE,"True," &amp; IF(_xlfn.XLOOKUP("Risky_Outbound",'Scoring_Config'!$A:$A,'Scoring_Config'!$D:$D,"Yes")="Yes",_xlfn.XLOOKUP("Risky_Outbound",'Scoring_Config'!$A:$A,'Scoring_Config'!$C:$C,25),0),"False,0")</f>
        <v>0</v>
      </c>
      <c r="AL1057" t="s">
        <v>6700</v>
      </c>
      <c r="AM1057" cm="1">
        <f t="array" ref="AM105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57" t="s">
        <v>6697</v>
      </c>
      <c r="AO1057" t="s">
        <v>6697</v>
      </c>
      <c r="AP1057" t="s">
        <v>6697</v>
      </c>
      <c r="AQ1057" cm="1">
        <f t="array" ref="AQ1057">IF(FALSE,"True," &amp; IF(_xlfn.XLOOKUP("Service_IsAny",'Scoring_Config'!$A:$A,'Scoring_Config'!$D:$D,"Yes")="Yes",_xlfn.XLOOKUP("Service_IsAny",'Scoring_Config'!$A:$A,'Scoring_Config'!$C:$C,0),0),"False,0")</f>
        <v>0</v>
      </c>
      <c r="AR1057">
        <v>0</v>
      </c>
      <c r="AS1057" cm="1">
        <f t="array" ref="AS1057">IF(FALSE,"True," &amp; IF(_xlfn.XLOOKUP("Service_RangeGt1000",'Scoring_Config'!$A:$A,'Scoring_Config'!$D:$D,"Yes")="Yes",_xlfn.XLOOKUP("Service_RangeGt1000",'Scoring_Config'!$A:$A,'Scoring_Config'!$C:$C,0),0),"False,0")</f>
        <v>0</v>
      </c>
      <c r="AT1057" cm="1">
        <f t="array" ref="AT1057">IF(FALSE,"True," &amp; IF(_xlfn.XLOOKUP("App_IsAny",'Scoring_Config'!$A:$A,'Scoring_Config'!$D:$D,"Yes")="Yes",_xlfn.XLOOKUP("App_IsAny",'Scoring_Config'!$A:$A,'Scoring_Config'!$C:$C,0),0),"False,0")</f>
        <v>0</v>
      </c>
      <c r="AU1057">
        <v>1</v>
      </c>
      <c r="AV1057" cm="1">
        <f t="array" ref="AV1057">IF(FALSE,"True," &amp; IF(_xlfn.XLOOKUP("App_RangeGt1000",'Scoring_Config'!$A:$A,'Scoring_Config'!$D:$D,"Yes")="Yes",_xlfn.XLOOKUP("App_RangeGt1000",'Scoring_Config'!$A:$A,'Scoring_Config'!$C:$C,0),0),"False,0")</f>
        <v>0</v>
      </c>
      <c r="AW1057" cm="1">
        <f t="array" ref="AW1057">IF(FALSE,"True," &amp; IF(_xlfn.XLOOKUP("Action_IsDenyOrDrop",'Scoring_Config'!$A:$A,'Scoring_Config'!$D:$D,"Yes")="Yes",_xlfn.XLOOKUP("Action_IsDenyOrDrop",'Scoring_Config'!$A:$A,'Scoring_Config'!$C:$C,0),0),"False,0")</f>
        <v>0</v>
      </c>
      <c r="AX1057" cm="1">
        <f t="array" ref="AX1057">IF(LEFT(AW1057,4)="True",0,(IF(LEFT(Y1057,4)="True",IF(_xlfn.XLOOKUP("Src_IsAny",'Scoring_Config'!$A:$A,'Scoring_Config'!$D:$D,"Yes")="Yes",_xlfn.XLOOKUP("Src_IsAny",'Scoring_Config'!$A:$A,'Scoring_Config'!$C:$C,10),0),0)+IF(LEFT(Z1057,4)="True",IF(_xlfn.XLOOKUP("Src_CIDR_Le_16",'Scoring_Config'!$A:$A,'Scoring_Config'!$D:$D,"Yes")="Yes",_xlfn.XLOOKUP("Src_CIDR_Le_16",'Scoring_Config'!$A:$A,'Scoring_Config'!$C:$C,10),0),0)+IF(LEFT(AA1057,4)="True",IF(_xlfn.XLOOKUP("Src_CIDR_17_22",'Scoring_Config'!$A:$A,'Scoring_Config'!$D:$D,"Yes")="Yes",_xlfn.XLOOKUP("Src_CIDR_17_22",'Scoring_Config'!$A:$A,'Scoring_Config'!$C:$C,5),0),0)+IF(LEFT(AB1057,4)="True",IF(_xlfn.XLOOKUP("Dst_IsAny",'Scoring_Config'!$A:$A,'Scoring_Config'!$D:$D,"Yes")="Yes",_xlfn.XLOOKUP("Dst_IsAny",'Scoring_Config'!$A:$A,'Scoring_Config'!$C:$C,10),0),0)+IF(LEFT(AC1057,4)="True",IF(_xlfn.XLOOKUP("Dst_CIDR_Le_16",'Scoring_Config'!$A:$A,'Scoring_Config'!$D:$D,"Yes")="Yes",_xlfn.XLOOKUP("Dst_CIDR_Le_16",'Scoring_Config'!$A:$A,'Scoring_Config'!$C:$C,10),0),0)+IF(LEFT(AD1057,4)="True",IF(_xlfn.XLOOKUP("Dst_CIDR_17_22",'Scoring_Config'!$A:$A,'Scoring_Config'!$D:$D,"Yes")="Yes",_xlfn.XLOOKUP("Dst_CIDR_17_22",'Scoring_Config'!$A:$A,'Scoring_Config'!$C:$C,5),0),0)+IF(LEFT(AE1057,4)="True",IF(_xlfn.XLOOKUP("SrcZone_IsAny",'Scoring_Config'!$A:$A,'Scoring_Config'!$D:$D,"Yes")="Yes",_xlfn.XLOOKUP("SrcZone_IsAny",'Scoring_Config'!$A:$A,'Scoring_Config'!$C:$C,10),0),0)+IF(LEFT(AF1057,4)="True",IF(_xlfn.XLOOKUP("DstZone_IsAny",'Scoring_Config'!$A:$A,'Scoring_Config'!$D:$D,"Yes")="Yes",_xlfn.XLOOKUP("DstZone_IsAny",'Scoring_Config'!$A:$A,'Scoring_Config'!$C:$C,10),0),0)+IF(LEFT(AG1057,4)="True",IF(_xlfn.XLOOKUP("Service_Any_OR_RangeGt1000",'Scoring_Config'!$A:$A,'Scoring_Config'!$D:$D,"Yes")="Yes",_xlfn.XLOOKUP("Service_Any_OR_RangeGt1000",'Scoring_Config'!$A:$A,'Scoring_Config'!$C:$C,10),0),0)+IF(LEFT(AH1057,4)="True",IF(_xlfn.XLOOKUP("App_Any_OR_RangeGt1000",'Scoring_Config'!$A:$A,'Scoring_Config'!$D:$D,"Yes")="Yes",_xlfn.XLOOKUP("App_Any_OR_RangeGt1000",'Scoring_Config'!$A:$A,'Scoring_Config'!$C:$C,10),0),0)+IF(LEFT(AI1057,4)="True",IF(_xlfn.XLOOKUP("Service_Insecure_Match",'Scoring_Config'!$A:$A,'Scoring_Config'!$D:$D,"Yes")="Yes",_xlfn.XLOOKUP("Service_Insecure_Match",'Scoring_Config'!$A:$A,'Scoring_Config'!$C:$C,5),0),0)+IF(LEFT(AJ1057,4)="True",IF(_xlfn.XLOOKUP("Risky_Inbound",'Scoring_Config'!$A:$A,'Scoring_Config'!$D:$D,"Yes")="Yes",_xlfn.XLOOKUP("Risky_Inbound",'Scoring_Config'!$A:$A,'Scoring_Config'!$C:$C,50),0),0)+IF(LEFT(AK1057,4)="True",IF(_xlfn.XLOOKUP("Risky_Outbound",'Scoring_Config'!$A:$A,'Scoring_Config'!$D:$D,"Yes")="Yes",_xlfn.XLOOKUP("Risky_Outbound",'Scoring_Config'!$A:$A,'Scoring_Config'!$C:$C,25),0),0)+IF(LEFT(AZ1057,4)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1057,FIND(",",AL1057)+1,100)),0)+IF(LEFT(AM1057,4)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1057,FIND(",",AN1057)+1,100)),0)+IF(_xlfn.XLOOKUP("Profile_Scoring",'Scoring_Config'!$A:$A,'Scoring_Config'!$D:$D,"Yes")="Yes",VALUE(MID(AO1057,FIND(",",AO1057)+1,100)),0)+IF(_xlfn.XLOOKUP("Options_Scoring",'Scoring_Config'!$A:$A,'Scoring_Config'!$D:$D,"Yes")="Yes",VALUE(MID(AP1057,FIND(",",AP1057)+1,100)),0)))</f>
        <v>0</v>
      </c>
      <c r="AZ1057" cm="1">
        <f t="array" ref="AZ1057">IF(FALSE,"True," &amp; IF(_xlfn.XLOOKUP("Migrate_Insecure",'Scoring_Config'!$A:$A,'Scoring_Config'!$D:$D,"Yes")="Yes",_xlfn.XLOOKUP("Migrate_Insecure",'Scoring_Config'!$A:$A,'Scoring_Config'!$C:$C,10),0),"False,0")</f>
        <v>0</v>
      </c>
    </row>
    <row r="1058" spans="1:52">
      <c r="A1058" t="s">
        <v>1979</v>
      </c>
      <c r="B1058" t="s">
        <v>3030</v>
      </c>
      <c r="C1058" t="s">
        <v>3542</v>
      </c>
      <c r="D1058" t="s">
        <v>3545</v>
      </c>
      <c r="E1058" t="s">
        <v>3563</v>
      </c>
      <c r="F1058" t="s">
        <v>3865</v>
      </c>
      <c r="G1058" t="s">
        <v>583</v>
      </c>
      <c r="H1058" t="s">
        <v>174</v>
      </c>
      <c r="I1058" t="s">
        <v>4098</v>
      </c>
      <c r="J1058" t="s">
        <v>832</v>
      </c>
      <c r="K1058" t="s">
        <v>1660</v>
      </c>
      <c r="L1058" t="s">
        <v>1327</v>
      </c>
      <c r="M1058" t="s">
        <v>1974</v>
      </c>
      <c r="N1058" t="s">
        <v>4315</v>
      </c>
      <c r="O1058" t="s">
        <v>4319</v>
      </c>
      <c r="P1058" t="s">
        <v>4321</v>
      </c>
      <c r="Q1058" t="s">
        <v>5075</v>
      </c>
      <c r="R1058" t="s">
        <v>5439</v>
      </c>
      <c r="S1058" t="s">
        <v>4324</v>
      </c>
      <c r="T1058" t="s">
        <v>5817</v>
      </c>
      <c r="U1058" t="s">
        <v>6476</v>
      </c>
      <c r="Y1058" cm="1">
        <f t="array" ref="Y1058">IF(FALSE,"True," &amp; IF(_xlfn.XLOOKUP("Src_IsAny",'Scoring_Config'!$A:$A,'Scoring_Config'!$D:$D,"Yes")="Yes",_xlfn.XLOOKUP("Src_IsAny",'Scoring_Config'!$A:$A,'Scoring_Config'!$C:$C,10),0),"False,0")</f>
        <v>0</v>
      </c>
      <c r="Z1058" cm="1">
        <f t="array" ref="Z1058">IF(FALSE,"True," &amp; IF(_xlfn.XLOOKUP("Src_CIDR_Le_16",'Scoring_Config'!$A:$A,'Scoring_Config'!$D:$D,"Yes")="Yes",_xlfn.XLOOKUP("Src_CIDR_Le_16",'Scoring_Config'!$A:$A,'Scoring_Config'!$C:$C,10),0),"False,0")</f>
        <v>0</v>
      </c>
      <c r="AA1058" cm="1">
        <f t="array" ref="AA1058">IF(FALSE,"True," &amp; IF(_xlfn.XLOOKUP("Src_CIDR_17_22",'Scoring_Config'!$A:$A,'Scoring_Config'!$D:$D,"Yes")="Yes",_xlfn.XLOOKUP("Src_CIDR_17_22",'Scoring_Config'!$A:$A,'Scoring_Config'!$C:$C,5),0),"False,0")</f>
        <v>0</v>
      </c>
      <c r="AB1058" cm="1">
        <f t="array" ref="AB1058">IF(FALSE,"True," &amp; IF(_xlfn.XLOOKUP("Dst_IsAny",'Scoring_Config'!$A:$A,'Scoring_Config'!$D:$D,"Yes")="Yes",_xlfn.XLOOKUP("Dst_IsAny",'Scoring_Config'!$A:$A,'Scoring_Config'!$C:$C,10),0),"False,0")</f>
        <v>0</v>
      </c>
      <c r="AC1058" cm="1">
        <f t="array" ref="AC1058">IF(FALSE,"True," &amp; IF(_xlfn.XLOOKUP("Dst_CIDR_Le_16",'Scoring_Config'!$A:$A,'Scoring_Config'!$D:$D,"Yes")="Yes",_xlfn.XLOOKUP("Dst_CIDR_Le_16",'Scoring_Config'!$A:$A,'Scoring_Config'!$C:$C,10),0),"False,0")</f>
        <v>0</v>
      </c>
      <c r="AD1058" cm="1">
        <f t="array" ref="AD1058">IF(FALSE,"True," &amp; IF(_xlfn.XLOOKUP("Dst_CIDR_17_22",'Scoring_Config'!$A:$A,'Scoring_Config'!$D:$D,"Yes")="Yes",_xlfn.XLOOKUP("Dst_CIDR_17_22",'Scoring_Config'!$A:$A,'Scoring_Config'!$C:$C,5),0),"False,0")</f>
        <v>0</v>
      </c>
      <c r="AE1058" cm="1">
        <f t="array" ref="AE1058">IF(FALSE,"True," &amp; IF(_xlfn.XLOOKUP("SrcZone_IsAny",'Scoring_Config'!$A:$A,'Scoring_Config'!$D:$D,"Yes")="Yes",_xlfn.XLOOKUP("SrcZone_IsAny",'Scoring_Config'!$A:$A,'Scoring_Config'!$C:$C,10),0),"False,0")</f>
        <v>0</v>
      </c>
      <c r="AF1058" cm="1">
        <f t="array" ref="AF1058">IF(FALSE,"True," &amp; IF(_xlfn.XLOOKUP("DstZone_IsAny",'Scoring_Config'!$A:$A,'Scoring_Config'!$D:$D,"Yes")="Yes",_xlfn.XLOOKUP("DstZone_IsAny",'Scoring_Config'!$A:$A,'Scoring_Config'!$C:$C,10),0),"False,0")</f>
        <v>0</v>
      </c>
      <c r="AG1058" cm="1">
        <f t="array" ref="AG105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58" cm="1">
        <f t="array" ref="AH1058">IF(FALSE,"True," &amp; IF(_xlfn.XLOOKUP("App_Any_OR_RangeGt1000",'Scoring_Config'!$A:$A,'Scoring_Config'!$D:$D,"Yes")="Yes",_xlfn.XLOOKUP("App_Any_OR_RangeGt1000",'Scoring_Config'!$A:$A,'Scoring_Config'!$C:$C,10),0),"False,0")</f>
        <v>0</v>
      </c>
      <c r="AI1058" cm="1">
        <f t="array" ref="AI1058">IF(FALSE,"True," &amp; IF(_xlfn.XLOOKUP("Service_Insecure_Match",'Scoring_Config'!$A:$A,'Scoring_Config'!$D:$D,"Yes")="Yes",_xlfn.XLOOKUP("Service_Insecure_Match",'Scoring_Config'!$A:$A,'Scoring_Config'!$C:$C,5),0),"False,0")</f>
        <v>0</v>
      </c>
      <c r="AJ1058" cm="1">
        <f t="array" ref="AJ1058">IF(FALSE,"True," &amp; IF(_xlfn.XLOOKUP("Risky_Inbound",'Scoring_Config'!$A:$A,'Scoring_Config'!$D:$D,"Yes")="Yes",_xlfn.XLOOKUP("Risky_Inbound",'Scoring_Config'!$A:$A,'Scoring_Config'!$C:$C,50),0),"False,0")</f>
        <v>0</v>
      </c>
      <c r="AK1058" cm="1">
        <f t="array" ref="AK1058">IF(FALSE,"True," &amp; IF(_xlfn.XLOOKUP("Risky_Outbound",'Scoring_Config'!$A:$A,'Scoring_Config'!$D:$D,"Yes")="Yes",_xlfn.XLOOKUP("Risky_Outbound",'Scoring_Config'!$A:$A,'Scoring_Config'!$C:$C,25),0),"False,0")</f>
        <v>0</v>
      </c>
      <c r="AL1058" t="s">
        <v>6700</v>
      </c>
      <c r="AM1058" cm="1">
        <f t="array" ref="AM105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58" t="s">
        <v>6697</v>
      </c>
      <c r="AO1058" t="s">
        <v>6697</v>
      </c>
      <c r="AP1058" t="s">
        <v>6697</v>
      </c>
      <c r="AQ1058" cm="1">
        <f t="array" ref="AQ1058">IF(FALSE,"True," &amp; IF(_xlfn.XLOOKUP("Service_IsAny",'Scoring_Config'!$A:$A,'Scoring_Config'!$D:$D,"Yes")="Yes",_xlfn.XLOOKUP("Service_IsAny",'Scoring_Config'!$A:$A,'Scoring_Config'!$C:$C,0),0),"False,0")</f>
        <v>0</v>
      </c>
      <c r="AR1058">
        <v>0</v>
      </c>
      <c r="AS1058" cm="1">
        <f t="array" ref="AS1058">IF(FALSE,"True," &amp; IF(_xlfn.XLOOKUP("Service_RangeGt1000",'Scoring_Config'!$A:$A,'Scoring_Config'!$D:$D,"Yes")="Yes",_xlfn.XLOOKUP("Service_RangeGt1000",'Scoring_Config'!$A:$A,'Scoring_Config'!$C:$C,0),0),"False,0")</f>
        <v>0</v>
      </c>
      <c r="AT1058" cm="1">
        <f t="array" ref="AT1058">IF(FALSE,"True," &amp; IF(_xlfn.XLOOKUP("App_IsAny",'Scoring_Config'!$A:$A,'Scoring_Config'!$D:$D,"Yes")="Yes",_xlfn.XLOOKUP("App_IsAny",'Scoring_Config'!$A:$A,'Scoring_Config'!$C:$C,0),0),"False,0")</f>
        <v>0</v>
      </c>
      <c r="AU1058">
        <v>1</v>
      </c>
      <c r="AV1058" cm="1">
        <f t="array" ref="AV1058">IF(FALSE,"True," &amp; IF(_xlfn.XLOOKUP("App_RangeGt1000",'Scoring_Config'!$A:$A,'Scoring_Config'!$D:$D,"Yes")="Yes",_xlfn.XLOOKUP("App_RangeGt1000",'Scoring_Config'!$A:$A,'Scoring_Config'!$C:$C,0),0),"False,0")</f>
        <v>0</v>
      </c>
      <c r="AW1058" cm="1">
        <f t="array" ref="AW1058">IF(FALSE,"True," &amp; IF(_xlfn.XLOOKUP("Action_IsDenyOrDrop",'Scoring_Config'!$A:$A,'Scoring_Config'!$D:$D,"Yes")="Yes",_xlfn.XLOOKUP("Action_IsDenyOrDrop",'Scoring_Config'!$A:$A,'Scoring_Config'!$C:$C,0),0),"False,0")</f>
        <v>0</v>
      </c>
      <c r="AX1058" cm="1">
        <f t="array" ref="AX1058">IF(LEFT(AW1058,4)="True",0,(IF(LEFT(Y1058,4)="True",IF(_xlfn.XLOOKUP("Src_IsAny",'Scoring_Config'!$A:$A,'Scoring_Config'!$D:$D,"Yes")="Yes",_xlfn.XLOOKUP("Src_IsAny",'Scoring_Config'!$A:$A,'Scoring_Config'!$C:$C,10),0),0)+IF(LEFT(Z1058,4)="True",IF(_xlfn.XLOOKUP("Src_CIDR_Le_16",'Scoring_Config'!$A:$A,'Scoring_Config'!$D:$D,"Yes")="Yes",_xlfn.XLOOKUP("Src_CIDR_Le_16",'Scoring_Config'!$A:$A,'Scoring_Config'!$C:$C,10),0),0)+IF(LEFT(AA1058,4)="True",IF(_xlfn.XLOOKUP("Src_CIDR_17_22",'Scoring_Config'!$A:$A,'Scoring_Config'!$D:$D,"Yes")="Yes",_xlfn.XLOOKUP("Src_CIDR_17_22",'Scoring_Config'!$A:$A,'Scoring_Config'!$C:$C,5),0),0)+IF(LEFT(AB1058,4)="True",IF(_xlfn.XLOOKUP("Dst_IsAny",'Scoring_Config'!$A:$A,'Scoring_Config'!$D:$D,"Yes")="Yes",_xlfn.XLOOKUP("Dst_IsAny",'Scoring_Config'!$A:$A,'Scoring_Config'!$C:$C,10),0),0)+IF(LEFT(AC1058,4)="True",IF(_xlfn.XLOOKUP("Dst_CIDR_Le_16",'Scoring_Config'!$A:$A,'Scoring_Config'!$D:$D,"Yes")="Yes",_xlfn.XLOOKUP("Dst_CIDR_Le_16",'Scoring_Config'!$A:$A,'Scoring_Config'!$C:$C,10),0),0)+IF(LEFT(AD1058,4)="True",IF(_xlfn.XLOOKUP("Dst_CIDR_17_22",'Scoring_Config'!$A:$A,'Scoring_Config'!$D:$D,"Yes")="Yes",_xlfn.XLOOKUP("Dst_CIDR_17_22",'Scoring_Config'!$A:$A,'Scoring_Config'!$C:$C,5),0),0)+IF(LEFT(AE1058,4)="True",IF(_xlfn.XLOOKUP("SrcZone_IsAny",'Scoring_Config'!$A:$A,'Scoring_Config'!$D:$D,"Yes")="Yes",_xlfn.XLOOKUP("SrcZone_IsAny",'Scoring_Config'!$A:$A,'Scoring_Config'!$C:$C,10),0),0)+IF(LEFT(AF1058,4)="True",IF(_xlfn.XLOOKUP("DstZone_IsAny",'Scoring_Config'!$A:$A,'Scoring_Config'!$D:$D,"Yes")="Yes",_xlfn.XLOOKUP("DstZone_IsAny",'Scoring_Config'!$A:$A,'Scoring_Config'!$C:$C,10),0),0)+IF(LEFT(AG1058,4)="True",IF(_xlfn.XLOOKUP("Service_Any_OR_RangeGt1000",'Scoring_Config'!$A:$A,'Scoring_Config'!$D:$D,"Yes")="Yes",_xlfn.XLOOKUP("Service_Any_OR_RangeGt1000",'Scoring_Config'!$A:$A,'Scoring_Config'!$C:$C,10),0),0)+IF(LEFT(AH1058,4)="True",IF(_xlfn.XLOOKUP("App_Any_OR_RangeGt1000",'Scoring_Config'!$A:$A,'Scoring_Config'!$D:$D,"Yes")="Yes",_xlfn.XLOOKUP("App_Any_OR_RangeGt1000",'Scoring_Config'!$A:$A,'Scoring_Config'!$C:$C,10),0),0)+IF(LEFT(AI1058,4)="True",IF(_xlfn.XLOOKUP("Service_Insecure_Match",'Scoring_Config'!$A:$A,'Scoring_Config'!$D:$D,"Yes")="Yes",_xlfn.XLOOKUP("Service_Insecure_Match",'Scoring_Config'!$A:$A,'Scoring_Config'!$C:$C,5),0),0)+IF(LEFT(AJ1058,4)="True",IF(_xlfn.XLOOKUP("Risky_Inbound",'Scoring_Config'!$A:$A,'Scoring_Config'!$D:$D,"Yes")="Yes",_xlfn.XLOOKUP("Risky_Inbound",'Scoring_Config'!$A:$A,'Scoring_Config'!$C:$C,50),0),0)+IF(LEFT(AK1058,4)="True",IF(_xlfn.XLOOKUP("Risky_Outbound",'Scoring_Config'!$A:$A,'Scoring_Config'!$D:$D,"Yes")="Yes",_xlfn.XLOOKUP("Risky_Outbound",'Scoring_Config'!$A:$A,'Scoring_Config'!$C:$C,25),0),0)+IF(LEFT(AZ1058,4)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1058,FIND(",",AL1058)+1,100)),0)+IF(LEFT(AM1058,4)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1058,FIND(",",AN1058)+1,100)),0)+IF(_xlfn.XLOOKUP("Profile_Scoring",'Scoring_Config'!$A:$A,'Scoring_Config'!$D:$D,"Yes")="Yes",VALUE(MID(AO1058,FIND(",",AO1058)+1,100)),0)+IF(_xlfn.XLOOKUP("Options_Scoring",'Scoring_Config'!$A:$A,'Scoring_Config'!$D:$D,"Yes")="Yes",VALUE(MID(AP1058,FIND(",",AP1058)+1,100)),0)))</f>
        <v>0</v>
      </c>
      <c r="AZ1058" cm="1">
        <f t="array" ref="AZ1058">IF(FALSE,"True," &amp; IF(_xlfn.XLOOKUP("Migrate_Insecure",'Scoring_Config'!$A:$A,'Scoring_Config'!$D:$D,"Yes")="Yes",_xlfn.XLOOKUP("Migrate_Insecure",'Scoring_Config'!$A:$A,'Scoring_Config'!$C:$C,10),0),"False,0")</f>
        <v>0</v>
      </c>
    </row>
    <row r="1059" spans="1:52">
      <c r="A1059" t="s">
        <v>1979</v>
      </c>
      <c r="B1059" t="s">
        <v>3031</v>
      </c>
      <c r="C1059" t="s">
        <v>3542</v>
      </c>
      <c r="D1059" t="s">
        <v>3545</v>
      </c>
      <c r="E1059" t="s">
        <v>3563</v>
      </c>
      <c r="F1059" t="s">
        <v>3878</v>
      </c>
      <c r="G1059" t="s">
        <v>561</v>
      </c>
      <c r="H1059" t="s">
        <v>174</v>
      </c>
      <c r="I1059" t="s">
        <v>3634</v>
      </c>
      <c r="J1059" t="s">
        <v>1028</v>
      </c>
      <c r="K1059" t="s">
        <v>1667</v>
      </c>
      <c r="L1059" t="s">
        <v>1327</v>
      </c>
      <c r="M1059" t="s">
        <v>1974</v>
      </c>
      <c r="N1059" t="s">
        <v>4315</v>
      </c>
      <c r="O1059" t="s">
        <v>4319</v>
      </c>
      <c r="P1059" t="s">
        <v>4321</v>
      </c>
      <c r="Q1059" t="s">
        <v>5076</v>
      </c>
      <c r="R1059" t="s">
        <v>5440</v>
      </c>
      <c r="S1059" t="s">
        <v>5440</v>
      </c>
      <c r="T1059" t="s">
        <v>5817</v>
      </c>
      <c r="U1059" t="s">
        <v>6200</v>
      </c>
      <c r="Y1059" cm="1">
        <f t="array" ref="Y1059">IF(FALSE,"True," &amp; IF(_xlfn.XLOOKUP("Src_IsAny",'Scoring_Config'!$A:$A,'Scoring_Config'!$D:$D,"Yes")="Yes",_xlfn.XLOOKUP("Src_IsAny",'Scoring_Config'!$A:$A,'Scoring_Config'!$C:$C,10),0),"False,0")</f>
        <v>0</v>
      </c>
      <c r="Z1059" cm="1">
        <f t="array" ref="Z1059">IF(FALSE,"True," &amp; IF(_xlfn.XLOOKUP("Src_CIDR_Le_16",'Scoring_Config'!$A:$A,'Scoring_Config'!$D:$D,"Yes")="Yes",_xlfn.XLOOKUP("Src_CIDR_Le_16",'Scoring_Config'!$A:$A,'Scoring_Config'!$C:$C,10),0),"False,0")</f>
        <v>0</v>
      </c>
      <c r="AA1059" cm="1">
        <f t="array" ref="AA1059">IF(FALSE,"True," &amp; IF(_xlfn.XLOOKUP("Src_CIDR_17_22",'Scoring_Config'!$A:$A,'Scoring_Config'!$D:$D,"Yes")="Yes",_xlfn.XLOOKUP("Src_CIDR_17_22",'Scoring_Config'!$A:$A,'Scoring_Config'!$C:$C,5),0),"False,0")</f>
        <v>0</v>
      </c>
      <c r="AB1059" cm="1">
        <f t="array" ref="AB1059">IF(FALSE,"True," &amp; IF(_xlfn.XLOOKUP("Dst_IsAny",'Scoring_Config'!$A:$A,'Scoring_Config'!$D:$D,"Yes")="Yes",_xlfn.XLOOKUP("Dst_IsAny",'Scoring_Config'!$A:$A,'Scoring_Config'!$C:$C,10),0),"False,0")</f>
        <v>0</v>
      </c>
      <c r="AC1059" cm="1">
        <f t="array" ref="AC1059">IF(FALSE,"True," &amp; IF(_xlfn.XLOOKUP("Dst_CIDR_Le_16",'Scoring_Config'!$A:$A,'Scoring_Config'!$D:$D,"Yes")="Yes",_xlfn.XLOOKUP("Dst_CIDR_Le_16",'Scoring_Config'!$A:$A,'Scoring_Config'!$C:$C,10),0),"False,0")</f>
        <v>0</v>
      </c>
      <c r="AD1059" cm="1">
        <f t="array" ref="AD1059">IF(FALSE,"True," &amp; IF(_xlfn.XLOOKUP("Dst_CIDR_17_22",'Scoring_Config'!$A:$A,'Scoring_Config'!$D:$D,"Yes")="Yes",_xlfn.XLOOKUP("Dst_CIDR_17_22",'Scoring_Config'!$A:$A,'Scoring_Config'!$C:$C,5),0),"False,0")</f>
        <v>0</v>
      </c>
      <c r="AE1059" cm="1">
        <f t="array" ref="AE1059">IF(FALSE,"True," &amp; IF(_xlfn.XLOOKUP("SrcZone_IsAny",'Scoring_Config'!$A:$A,'Scoring_Config'!$D:$D,"Yes")="Yes",_xlfn.XLOOKUP("SrcZone_IsAny",'Scoring_Config'!$A:$A,'Scoring_Config'!$C:$C,10),0),"False,0")</f>
        <v>0</v>
      </c>
      <c r="AF1059" cm="1">
        <f t="array" ref="AF1059">IF(FALSE,"True," &amp; IF(_xlfn.XLOOKUP("DstZone_IsAny",'Scoring_Config'!$A:$A,'Scoring_Config'!$D:$D,"Yes")="Yes",_xlfn.XLOOKUP("DstZone_IsAny",'Scoring_Config'!$A:$A,'Scoring_Config'!$C:$C,10),0),"False,0")</f>
        <v>0</v>
      </c>
      <c r="AG1059" cm="1">
        <f t="array" ref="AG105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59" cm="1">
        <f t="array" ref="AH1059">IF(FALSE,"True," &amp; IF(_xlfn.XLOOKUP("App_Any_OR_RangeGt1000",'Scoring_Config'!$A:$A,'Scoring_Config'!$D:$D,"Yes")="Yes",_xlfn.XLOOKUP("App_Any_OR_RangeGt1000",'Scoring_Config'!$A:$A,'Scoring_Config'!$C:$C,10),0),"False,0")</f>
        <v>0</v>
      </c>
      <c r="AI1059" cm="1">
        <f t="array" ref="AI1059">IF(FALSE,"True," &amp; IF(_xlfn.XLOOKUP("Service_Insecure_Match",'Scoring_Config'!$A:$A,'Scoring_Config'!$D:$D,"Yes")="Yes",_xlfn.XLOOKUP("Service_Insecure_Match",'Scoring_Config'!$A:$A,'Scoring_Config'!$C:$C,5),0),"False,0")</f>
        <v>0</v>
      </c>
      <c r="AJ1059" cm="1">
        <f t="array" ref="AJ1059">IF(FALSE,"True," &amp; IF(_xlfn.XLOOKUP("Risky_Inbound",'Scoring_Config'!$A:$A,'Scoring_Config'!$D:$D,"Yes")="Yes",_xlfn.XLOOKUP("Risky_Inbound",'Scoring_Config'!$A:$A,'Scoring_Config'!$C:$C,50),0),"False,0")</f>
        <v>0</v>
      </c>
      <c r="AK1059" cm="1">
        <f t="array" ref="AK1059">IF(FALSE,"True," &amp; IF(_xlfn.XLOOKUP("Risky_Outbound",'Scoring_Config'!$A:$A,'Scoring_Config'!$D:$D,"Yes")="Yes",_xlfn.XLOOKUP("Risky_Outbound",'Scoring_Config'!$A:$A,'Scoring_Config'!$C:$C,25),0),"False,0")</f>
        <v>0</v>
      </c>
      <c r="AL1059" t="s">
        <v>6700</v>
      </c>
      <c r="AM1059" cm="1">
        <f t="array" ref="AM105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59" t="s">
        <v>6697</v>
      </c>
      <c r="AO1059" t="s">
        <v>6697</v>
      </c>
      <c r="AP1059" t="s">
        <v>6697</v>
      </c>
      <c r="AQ1059" cm="1">
        <f t="array" ref="AQ1059">IF(FALSE,"True," &amp; IF(_xlfn.XLOOKUP("Service_IsAny",'Scoring_Config'!$A:$A,'Scoring_Config'!$D:$D,"Yes")="Yes",_xlfn.XLOOKUP("Service_IsAny",'Scoring_Config'!$A:$A,'Scoring_Config'!$C:$C,0),0),"False,0")</f>
        <v>0</v>
      </c>
      <c r="AR1059">
        <v>0</v>
      </c>
      <c r="AS1059" cm="1">
        <f t="array" ref="AS1059">IF(FALSE,"True," &amp; IF(_xlfn.XLOOKUP("Service_RangeGt1000",'Scoring_Config'!$A:$A,'Scoring_Config'!$D:$D,"Yes")="Yes",_xlfn.XLOOKUP("Service_RangeGt1000",'Scoring_Config'!$A:$A,'Scoring_Config'!$C:$C,0),0),"False,0")</f>
        <v>0</v>
      </c>
      <c r="AT1059" cm="1">
        <f t="array" ref="AT1059">IF(FALSE,"True," &amp; IF(_xlfn.XLOOKUP("App_IsAny",'Scoring_Config'!$A:$A,'Scoring_Config'!$D:$D,"Yes")="Yes",_xlfn.XLOOKUP("App_IsAny",'Scoring_Config'!$A:$A,'Scoring_Config'!$C:$C,0),0),"False,0")</f>
        <v>0</v>
      </c>
      <c r="AU1059">
        <v>1</v>
      </c>
      <c r="AV1059" cm="1">
        <f t="array" ref="AV1059">IF(FALSE,"True," &amp; IF(_xlfn.XLOOKUP("App_RangeGt1000",'Scoring_Config'!$A:$A,'Scoring_Config'!$D:$D,"Yes")="Yes",_xlfn.XLOOKUP("App_RangeGt1000",'Scoring_Config'!$A:$A,'Scoring_Config'!$C:$C,0),0),"False,0")</f>
        <v>0</v>
      </c>
      <c r="AW1059" cm="1">
        <f t="array" ref="AW1059">IF(FALSE,"True," &amp; IF(_xlfn.XLOOKUP("Action_IsDenyOrDrop",'Scoring_Config'!$A:$A,'Scoring_Config'!$D:$D,"Yes")="Yes",_xlfn.XLOOKUP("Action_IsDenyOrDrop",'Scoring_Config'!$A:$A,'Scoring_Config'!$C:$C,0),0),"False,0")</f>
        <v>0</v>
      </c>
      <c r="AX1059" cm="1">
        <f t="array" ref="AX1059">IF(LEFT(AW1059,4)="True",0,(IF(LEFT(Y1059,4)="True",IF(_xlfn.XLOOKUP("Src_IsAny",'Scoring_Config'!$A:$A,'Scoring_Config'!$D:$D,"Yes")="Yes",_xlfn.XLOOKUP("Src_IsAny",'Scoring_Config'!$A:$A,'Scoring_Config'!$C:$C,10),0),0)+IF(LEFT(Z1059,4)="True",IF(_xlfn.XLOOKUP("Src_CIDR_Le_16",'Scoring_Config'!$A:$A,'Scoring_Config'!$D:$D,"Yes")="Yes",_xlfn.XLOOKUP("Src_CIDR_Le_16",'Scoring_Config'!$A:$A,'Scoring_Config'!$C:$C,10),0),0)+IF(LEFT(AA1059,4)="True",IF(_xlfn.XLOOKUP("Src_CIDR_17_22",'Scoring_Config'!$A:$A,'Scoring_Config'!$D:$D,"Yes")="Yes",_xlfn.XLOOKUP("Src_CIDR_17_22",'Scoring_Config'!$A:$A,'Scoring_Config'!$C:$C,5),0),0)+IF(LEFT(AB1059,4)="True",IF(_xlfn.XLOOKUP("Dst_IsAny",'Scoring_Config'!$A:$A,'Scoring_Config'!$D:$D,"Yes")="Yes",_xlfn.XLOOKUP("Dst_IsAny",'Scoring_Config'!$A:$A,'Scoring_Config'!$C:$C,10),0),0)+IF(LEFT(AC1059,4)="True",IF(_xlfn.XLOOKUP("Dst_CIDR_Le_16",'Scoring_Config'!$A:$A,'Scoring_Config'!$D:$D,"Yes")="Yes",_xlfn.XLOOKUP("Dst_CIDR_Le_16",'Scoring_Config'!$A:$A,'Scoring_Config'!$C:$C,10),0),0)+IF(LEFT(AD1059,4)="True",IF(_xlfn.XLOOKUP("Dst_CIDR_17_22",'Scoring_Config'!$A:$A,'Scoring_Config'!$D:$D,"Yes")="Yes",_xlfn.XLOOKUP("Dst_CIDR_17_22",'Scoring_Config'!$A:$A,'Scoring_Config'!$C:$C,5),0),0)+IF(LEFT(AE1059,4)="True",IF(_xlfn.XLOOKUP("SrcZone_IsAny",'Scoring_Config'!$A:$A,'Scoring_Config'!$D:$D,"Yes")="Yes",_xlfn.XLOOKUP("SrcZone_IsAny",'Scoring_Config'!$A:$A,'Scoring_Config'!$C:$C,10),0),0)+IF(LEFT(AF1059,4)="True",IF(_xlfn.XLOOKUP("DstZone_IsAny",'Scoring_Config'!$A:$A,'Scoring_Config'!$D:$D,"Yes")="Yes",_xlfn.XLOOKUP("DstZone_IsAny",'Scoring_Config'!$A:$A,'Scoring_Config'!$C:$C,10),0),0)+IF(LEFT(AG1059,4)="True",IF(_xlfn.XLOOKUP("Service_Any_OR_RangeGt1000",'Scoring_Config'!$A:$A,'Scoring_Config'!$D:$D,"Yes")="Yes",_xlfn.XLOOKUP("Service_Any_OR_RangeGt1000",'Scoring_Config'!$A:$A,'Scoring_Config'!$C:$C,10),0),0)+IF(LEFT(AH1059,4)="True",IF(_xlfn.XLOOKUP("App_Any_OR_RangeGt1000",'Scoring_Config'!$A:$A,'Scoring_Config'!$D:$D,"Yes")="Yes",_xlfn.XLOOKUP("App_Any_OR_RangeGt1000",'Scoring_Config'!$A:$A,'Scoring_Config'!$C:$C,10),0),0)+IF(LEFT(AI1059,4)="True",IF(_xlfn.XLOOKUP("Service_Insecure_Match",'Scoring_Config'!$A:$A,'Scoring_Config'!$D:$D,"Yes")="Yes",_xlfn.XLOOKUP("Service_Insecure_Match",'Scoring_Config'!$A:$A,'Scoring_Config'!$C:$C,5),0),0)+IF(LEFT(AJ1059,4)="True",IF(_xlfn.XLOOKUP("Risky_Inbound",'Scoring_Config'!$A:$A,'Scoring_Config'!$D:$D,"Yes")="Yes",_xlfn.XLOOKUP("Risky_Inbound",'Scoring_Config'!$A:$A,'Scoring_Config'!$C:$C,50),0),0)+IF(LEFT(AK1059,4)="True",IF(_xlfn.XLOOKUP("Risky_Outbound",'Scoring_Config'!$A:$A,'Scoring_Config'!$D:$D,"Yes")="Yes",_xlfn.XLOOKUP("Risky_Outbound",'Scoring_Config'!$A:$A,'Scoring_Config'!$C:$C,25),0),0)+IF(LEFT(AZ1059,4)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1059,FIND(",",AL1059)+1,100)),0)+IF(LEFT(AM1059,4)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1059,FIND(",",AN1059)+1,100)),0)+IF(_xlfn.XLOOKUP("Profile_Scoring",'Scoring_Config'!$A:$A,'Scoring_Config'!$D:$D,"Yes")="Yes",VALUE(MID(AO1059,FIND(",",AO1059)+1,100)),0)+IF(_xlfn.XLOOKUP("Options_Scoring",'Scoring_Config'!$A:$A,'Scoring_Config'!$D:$D,"Yes")="Yes",VALUE(MID(AP1059,FIND(",",AP1059)+1,100)),0)))</f>
        <v>0</v>
      </c>
      <c r="AZ1059" cm="1">
        <f t="array" ref="AZ1059">IF(FALSE,"True," &amp; IF(_xlfn.XLOOKUP("Migrate_Insecure",'Scoring_Config'!$A:$A,'Scoring_Config'!$D:$D,"Yes")="Yes",_xlfn.XLOOKUP("Migrate_Insecure",'Scoring_Config'!$A:$A,'Scoring_Config'!$C:$C,10),0),"False,0")</f>
        <v>0</v>
      </c>
    </row>
    <row r="1060" spans="1:52">
      <c r="A1060" t="s">
        <v>1979</v>
      </c>
      <c r="B1060" t="s">
        <v>3032</v>
      </c>
      <c r="C1060" t="s">
        <v>3542</v>
      </c>
      <c r="D1060" t="s">
        <v>3545</v>
      </c>
      <c r="E1060" t="s">
        <v>3563</v>
      </c>
      <c r="F1060" t="s">
        <v>3865</v>
      </c>
      <c r="G1060" t="s">
        <v>584</v>
      </c>
      <c r="H1060" t="s">
        <v>174</v>
      </c>
      <c r="I1060" t="s">
        <v>4217</v>
      </c>
      <c r="J1060" t="s">
        <v>1152</v>
      </c>
      <c r="K1060" t="s">
        <v>1666</v>
      </c>
      <c r="L1060" t="s">
        <v>1327</v>
      </c>
      <c r="M1060" t="s">
        <v>1974</v>
      </c>
      <c r="N1060" t="s">
        <v>4315</v>
      </c>
      <c r="O1060" t="s">
        <v>4319</v>
      </c>
      <c r="P1060" t="s">
        <v>4321</v>
      </c>
      <c r="Q1060" t="s">
        <v>5077</v>
      </c>
      <c r="R1060" t="s">
        <v>5440</v>
      </c>
      <c r="S1060" t="s">
        <v>5440</v>
      </c>
      <c r="T1060" t="s">
        <v>5817</v>
      </c>
      <c r="U1060" t="s">
        <v>6477</v>
      </c>
      <c r="Y1060" cm="1">
        <f t="array" ref="Y1060">IF(FALSE,"True," &amp; IF(_xlfn.XLOOKUP("Src_IsAny",'Scoring_Config'!$A:$A,'Scoring_Config'!$D:$D,"Yes")="Yes",_xlfn.XLOOKUP("Src_IsAny",'Scoring_Config'!$A:$A,'Scoring_Config'!$C:$C,10),0),"False,0")</f>
        <v>0</v>
      </c>
      <c r="Z1060" cm="1">
        <f t="array" ref="Z1060">IF(FALSE,"True," &amp; IF(_xlfn.XLOOKUP("Src_CIDR_Le_16",'Scoring_Config'!$A:$A,'Scoring_Config'!$D:$D,"Yes")="Yes",_xlfn.XLOOKUP("Src_CIDR_Le_16",'Scoring_Config'!$A:$A,'Scoring_Config'!$C:$C,10),0),"False,0")</f>
        <v>0</v>
      </c>
      <c r="AA1060" cm="1">
        <f t="array" ref="AA1060">IF(FALSE,"True," &amp; IF(_xlfn.XLOOKUP("Src_CIDR_17_22",'Scoring_Config'!$A:$A,'Scoring_Config'!$D:$D,"Yes")="Yes",_xlfn.XLOOKUP("Src_CIDR_17_22",'Scoring_Config'!$A:$A,'Scoring_Config'!$C:$C,5),0),"False,0")</f>
        <v>0</v>
      </c>
      <c r="AB1060" cm="1">
        <f t="array" ref="AB1060">IF(FALSE,"True," &amp; IF(_xlfn.XLOOKUP("Dst_IsAny",'Scoring_Config'!$A:$A,'Scoring_Config'!$D:$D,"Yes")="Yes",_xlfn.XLOOKUP("Dst_IsAny",'Scoring_Config'!$A:$A,'Scoring_Config'!$C:$C,10),0),"False,0")</f>
        <v>0</v>
      </c>
      <c r="AC1060" cm="1">
        <f t="array" ref="AC1060">IF(FALSE,"True," &amp; IF(_xlfn.XLOOKUP("Dst_CIDR_Le_16",'Scoring_Config'!$A:$A,'Scoring_Config'!$D:$D,"Yes")="Yes",_xlfn.XLOOKUP("Dst_CIDR_Le_16",'Scoring_Config'!$A:$A,'Scoring_Config'!$C:$C,10),0),"False,0")</f>
        <v>0</v>
      </c>
      <c r="AD1060" cm="1">
        <f t="array" ref="AD1060">IF(FALSE,"True," &amp; IF(_xlfn.XLOOKUP("Dst_CIDR_17_22",'Scoring_Config'!$A:$A,'Scoring_Config'!$D:$D,"Yes")="Yes",_xlfn.XLOOKUP("Dst_CIDR_17_22",'Scoring_Config'!$A:$A,'Scoring_Config'!$C:$C,5),0),"False,0")</f>
        <v>0</v>
      </c>
      <c r="AE1060" cm="1">
        <f t="array" ref="AE1060">IF(FALSE,"True," &amp; IF(_xlfn.XLOOKUP("SrcZone_IsAny",'Scoring_Config'!$A:$A,'Scoring_Config'!$D:$D,"Yes")="Yes",_xlfn.XLOOKUP("SrcZone_IsAny",'Scoring_Config'!$A:$A,'Scoring_Config'!$C:$C,10),0),"False,0")</f>
        <v>0</v>
      </c>
      <c r="AF1060" cm="1">
        <f t="array" ref="AF1060">IF(FALSE,"True," &amp; IF(_xlfn.XLOOKUP("DstZone_IsAny",'Scoring_Config'!$A:$A,'Scoring_Config'!$D:$D,"Yes")="Yes",_xlfn.XLOOKUP("DstZone_IsAny",'Scoring_Config'!$A:$A,'Scoring_Config'!$C:$C,10),0),"False,0")</f>
        <v>0</v>
      </c>
      <c r="AG1060" cm="1">
        <f t="array" ref="AG106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60" cm="1">
        <f t="array" ref="AH1060">IF(FALSE,"True," &amp; IF(_xlfn.XLOOKUP("App_Any_OR_RangeGt1000",'Scoring_Config'!$A:$A,'Scoring_Config'!$D:$D,"Yes")="Yes",_xlfn.XLOOKUP("App_Any_OR_RangeGt1000",'Scoring_Config'!$A:$A,'Scoring_Config'!$C:$C,10),0),"False,0")</f>
        <v>0</v>
      </c>
      <c r="AI1060" cm="1">
        <f t="array" ref="AI1060">IF(FALSE,"True," &amp; IF(_xlfn.XLOOKUP("Service_Insecure_Match",'Scoring_Config'!$A:$A,'Scoring_Config'!$D:$D,"Yes")="Yes",_xlfn.XLOOKUP("Service_Insecure_Match",'Scoring_Config'!$A:$A,'Scoring_Config'!$C:$C,5),0),"False,0")</f>
        <v>0</v>
      </c>
      <c r="AJ1060" cm="1">
        <f t="array" ref="AJ1060">IF(FALSE,"True," &amp; IF(_xlfn.XLOOKUP("Risky_Inbound",'Scoring_Config'!$A:$A,'Scoring_Config'!$D:$D,"Yes")="Yes",_xlfn.XLOOKUP("Risky_Inbound",'Scoring_Config'!$A:$A,'Scoring_Config'!$C:$C,50),0),"False,0")</f>
        <v>0</v>
      </c>
      <c r="AK1060" cm="1">
        <f t="array" ref="AK1060">IF(FALSE,"True," &amp; IF(_xlfn.XLOOKUP("Risky_Outbound",'Scoring_Config'!$A:$A,'Scoring_Config'!$D:$D,"Yes")="Yes",_xlfn.XLOOKUP("Risky_Outbound",'Scoring_Config'!$A:$A,'Scoring_Config'!$C:$C,25),0),"False,0")</f>
        <v>0</v>
      </c>
      <c r="AL1060" t="s">
        <v>6700</v>
      </c>
      <c r="AM1060" cm="1">
        <f t="array" ref="AM106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60" t="s">
        <v>6697</v>
      </c>
      <c r="AO1060" t="s">
        <v>6697</v>
      </c>
      <c r="AP1060" t="s">
        <v>6697</v>
      </c>
      <c r="AQ1060" cm="1">
        <f t="array" ref="AQ1060">IF(FALSE,"True," &amp; IF(_xlfn.XLOOKUP("Service_IsAny",'Scoring_Config'!$A:$A,'Scoring_Config'!$D:$D,"Yes")="Yes",_xlfn.XLOOKUP("Service_IsAny",'Scoring_Config'!$A:$A,'Scoring_Config'!$C:$C,0),0),"False,0")</f>
        <v>0</v>
      </c>
      <c r="AR1060">
        <v>0</v>
      </c>
      <c r="AS1060" cm="1">
        <f t="array" ref="AS1060">IF(FALSE,"True," &amp; IF(_xlfn.XLOOKUP("Service_RangeGt1000",'Scoring_Config'!$A:$A,'Scoring_Config'!$D:$D,"Yes")="Yes",_xlfn.XLOOKUP("Service_RangeGt1000",'Scoring_Config'!$A:$A,'Scoring_Config'!$C:$C,0),0),"False,0")</f>
        <v>0</v>
      </c>
      <c r="AT1060" cm="1">
        <f t="array" ref="AT1060">IF(FALSE,"True," &amp; IF(_xlfn.XLOOKUP("App_IsAny",'Scoring_Config'!$A:$A,'Scoring_Config'!$D:$D,"Yes")="Yes",_xlfn.XLOOKUP("App_IsAny",'Scoring_Config'!$A:$A,'Scoring_Config'!$C:$C,0),0),"False,0")</f>
        <v>0</v>
      </c>
      <c r="AU1060">
        <v>2</v>
      </c>
      <c r="AV1060" cm="1">
        <f t="array" ref="AV1060">IF(FALSE,"True," &amp; IF(_xlfn.XLOOKUP("App_RangeGt1000",'Scoring_Config'!$A:$A,'Scoring_Config'!$D:$D,"Yes")="Yes",_xlfn.XLOOKUP("App_RangeGt1000",'Scoring_Config'!$A:$A,'Scoring_Config'!$C:$C,0),0),"False,0")</f>
        <v>0</v>
      </c>
      <c r="AW1060" cm="1">
        <f t="array" ref="AW1060">IF(FALSE,"True," &amp; IF(_xlfn.XLOOKUP("Action_IsDenyOrDrop",'Scoring_Config'!$A:$A,'Scoring_Config'!$D:$D,"Yes")="Yes",_xlfn.XLOOKUP("Action_IsDenyOrDrop",'Scoring_Config'!$A:$A,'Scoring_Config'!$C:$C,0),0),"False,0")</f>
        <v>0</v>
      </c>
      <c r="AX1060" cm="1">
        <f t="array" ref="AX1060">IF(LEFT(AW1060,4)="True",0,(IF(LEFT(Y1060,4)="True",IF(_xlfn.XLOOKUP("Src_IsAny",'Scoring_Config'!$A:$A,'Scoring_Config'!$D:$D,"Yes")="Yes",_xlfn.XLOOKUP("Src_IsAny",'Scoring_Config'!$A:$A,'Scoring_Config'!$C:$C,10),0),0)+IF(LEFT(Z1060,4)="True",IF(_xlfn.XLOOKUP("Src_CIDR_Le_16",'Scoring_Config'!$A:$A,'Scoring_Config'!$D:$D,"Yes")="Yes",_xlfn.XLOOKUP("Src_CIDR_Le_16",'Scoring_Config'!$A:$A,'Scoring_Config'!$C:$C,10),0),0)+IF(LEFT(AA1060,4)="True",IF(_xlfn.XLOOKUP("Src_CIDR_17_22",'Scoring_Config'!$A:$A,'Scoring_Config'!$D:$D,"Yes")="Yes",_xlfn.XLOOKUP("Src_CIDR_17_22",'Scoring_Config'!$A:$A,'Scoring_Config'!$C:$C,5),0),0)+IF(LEFT(AB1060,4)="True",IF(_xlfn.XLOOKUP("Dst_IsAny",'Scoring_Config'!$A:$A,'Scoring_Config'!$D:$D,"Yes")="Yes",_xlfn.XLOOKUP("Dst_IsAny",'Scoring_Config'!$A:$A,'Scoring_Config'!$C:$C,10),0),0)+IF(LEFT(AC1060,4)="True",IF(_xlfn.XLOOKUP("Dst_CIDR_Le_16",'Scoring_Config'!$A:$A,'Scoring_Config'!$D:$D,"Yes")="Yes",_xlfn.XLOOKUP("Dst_CIDR_Le_16",'Scoring_Config'!$A:$A,'Scoring_Config'!$C:$C,10),0),0)+IF(LEFT(AD1060,4)="True",IF(_xlfn.XLOOKUP("Dst_CIDR_17_22",'Scoring_Config'!$A:$A,'Scoring_Config'!$D:$D,"Yes")="Yes",_xlfn.XLOOKUP("Dst_CIDR_17_22",'Scoring_Config'!$A:$A,'Scoring_Config'!$C:$C,5),0),0)+IF(LEFT(AE1060,4)="True",IF(_xlfn.XLOOKUP("SrcZone_IsAny",'Scoring_Config'!$A:$A,'Scoring_Config'!$D:$D,"Yes")="Yes",_xlfn.XLOOKUP("SrcZone_IsAny",'Scoring_Config'!$A:$A,'Scoring_Config'!$C:$C,10),0),0)+IF(LEFT(AF1060,4)="True",IF(_xlfn.XLOOKUP("DstZone_IsAny",'Scoring_Config'!$A:$A,'Scoring_Config'!$D:$D,"Yes")="Yes",_xlfn.XLOOKUP("DstZone_IsAny",'Scoring_Config'!$A:$A,'Scoring_Config'!$C:$C,10),0),0)+IF(LEFT(AG1060,4)="True",IF(_xlfn.XLOOKUP("Service_Any_OR_RangeGt1000",'Scoring_Config'!$A:$A,'Scoring_Config'!$D:$D,"Yes")="Yes",_xlfn.XLOOKUP("Service_Any_OR_RangeGt1000",'Scoring_Config'!$A:$A,'Scoring_Config'!$C:$C,10),0),0)+IF(LEFT(AH1060,4)="True",IF(_xlfn.XLOOKUP("App_Any_OR_RangeGt1000",'Scoring_Config'!$A:$A,'Scoring_Config'!$D:$D,"Yes")="Yes",_xlfn.XLOOKUP("App_Any_OR_RangeGt1000",'Scoring_Config'!$A:$A,'Scoring_Config'!$C:$C,10),0),0)+IF(LEFT(AI1060,4)="True",IF(_xlfn.XLOOKUP("Service_Insecure_Match",'Scoring_Config'!$A:$A,'Scoring_Config'!$D:$D,"Yes")="Yes",_xlfn.XLOOKUP("Service_Insecure_Match",'Scoring_Config'!$A:$A,'Scoring_Config'!$C:$C,5),0),0)+IF(LEFT(AJ1060,4)="True",IF(_xlfn.XLOOKUP("Risky_Inbound",'Scoring_Config'!$A:$A,'Scoring_Config'!$D:$D,"Yes")="Yes",_xlfn.XLOOKUP("Risky_Inbound",'Scoring_Config'!$A:$A,'Scoring_Config'!$C:$C,50),0),0)+IF(LEFT(AK1060,4)="True",IF(_xlfn.XLOOKUP("Risky_Outbound",'Scoring_Config'!$A:$A,'Scoring_Config'!$D:$D,"Yes")="Yes",_xlfn.XLOOKUP("Risky_Outbound",'Scoring_Config'!$A:$A,'Scoring_Config'!$C:$C,25),0),0)+IF(LEFT(AZ1060,4)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1060,FIND(",",AL1060)+1,100)),0)+IF(LEFT(AM1060,4)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1060,FIND(",",AN1060)+1,100)),0)+IF(_xlfn.XLOOKUP("Profile_Scoring",'Scoring_Config'!$A:$A,'Scoring_Config'!$D:$D,"Yes")="Yes",VALUE(MID(AO1060,FIND(",",AO1060)+1,100)),0)+IF(_xlfn.XLOOKUP("Options_Scoring",'Scoring_Config'!$A:$A,'Scoring_Config'!$D:$D,"Yes")="Yes",VALUE(MID(AP1060,FIND(",",AP1060)+1,100)),0)))</f>
        <v>0</v>
      </c>
      <c r="AZ1060" cm="1">
        <f t="array" ref="AZ1060">IF(FALSE,"True," &amp; IF(_xlfn.XLOOKUP("Migrate_Insecure",'Scoring_Config'!$A:$A,'Scoring_Config'!$D:$D,"Yes")="Yes",_xlfn.XLOOKUP("Migrate_Insecure",'Scoring_Config'!$A:$A,'Scoring_Config'!$C:$C,10),0),"False,0")</f>
        <v>0</v>
      </c>
    </row>
    <row r="1061" spans="1:52">
      <c r="A1061" t="s">
        <v>1979</v>
      </c>
      <c r="B1061" t="s">
        <v>3033</v>
      </c>
      <c r="C1061" t="s">
        <v>3542</v>
      </c>
      <c r="D1061" t="s">
        <v>3545</v>
      </c>
      <c r="E1061" t="s">
        <v>3563</v>
      </c>
      <c r="F1061" t="s">
        <v>3864</v>
      </c>
      <c r="G1061" t="s">
        <v>585</v>
      </c>
      <c r="H1061" t="s">
        <v>174</v>
      </c>
      <c r="I1061" t="s">
        <v>3864</v>
      </c>
      <c r="J1061" t="s">
        <v>585</v>
      </c>
      <c r="K1061" t="s">
        <v>1721</v>
      </c>
      <c r="L1061" t="s">
        <v>1327</v>
      </c>
      <c r="M1061" t="s">
        <v>1974</v>
      </c>
      <c r="N1061" t="s">
        <v>4315</v>
      </c>
      <c r="O1061" t="s">
        <v>4319</v>
      </c>
      <c r="P1061" t="s">
        <v>4321</v>
      </c>
      <c r="Q1061" t="s">
        <v>5078</v>
      </c>
      <c r="R1061" t="s">
        <v>5439</v>
      </c>
      <c r="S1061" t="s">
        <v>4324</v>
      </c>
      <c r="T1061" t="s">
        <v>5818</v>
      </c>
      <c r="U1061" t="s">
        <v>6478</v>
      </c>
      <c r="Y1061" cm="1">
        <f t="array" ref="Y1061">IF(FALSE,"True," &amp; IF(_xlfn.XLOOKUP("Src_IsAny",'Scoring_Config'!$A:$A,'Scoring_Config'!$D:$D,"Yes")="Yes",_xlfn.XLOOKUP("Src_IsAny",'Scoring_Config'!$A:$A,'Scoring_Config'!$C:$C,10),0),"False,0")</f>
        <v>0</v>
      </c>
      <c r="Z1061" cm="1">
        <f t="array" ref="Z1061">IF(FALSE,"True," &amp; IF(_xlfn.XLOOKUP("Src_CIDR_Le_16",'Scoring_Config'!$A:$A,'Scoring_Config'!$D:$D,"Yes")="Yes",_xlfn.XLOOKUP("Src_CIDR_Le_16",'Scoring_Config'!$A:$A,'Scoring_Config'!$C:$C,10),0),"False,0")</f>
        <v>0</v>
      </c>
      <c r="AA1061" cm="1">
        <f t="array" ref="AA1061">IF(FALSE,"True," &amp; IF(_xlfn.XLOOKUP("Src_CIDR_17_22",'Scoring_Config'!$A:$A,'Scoring_Config'!$D:$D,"Yes")="Yes",_xlfn.XLOOKUP("Src_CIDR_17_22",'Scoring_Config'!$A:$A,'Scoring_Config'!$C:$C,5),0),"False,0")</f>
        <v>0</v>
      </c>
      <c r="AB1061" cm="1">
        <f t="array" ref="AB1061">IF(FALSE,"True," &amp; IF(_xlfn.XLOOKUP("Dst_IsAny",'Scoring_Config'!$A:$A,'Scoring_Config'!$D:$D,"Yes")="Yes",_xlfn.XLOOKUP("Dst_IsAny",'Scoring_Config'!$A:$A,'Scoring_Config'!$C:$C,10),0),"False,0")</f>
        <v>0</v>
      </c>
      <c r="AC1061" cm="1">
        <f t="array" ref="AC1061">IF(FALSE,"True," &amp; IF(_xlfn.XLOOKUP("Dst_CIDR_Le_16",'Scoring_Config'!$A:$A,'Scoring_Config'!$D:$D,"Yes")="Yes",_xlfn.XLOOKUP("Dst_CIDR_Le_16",'Scoring_Config'!$A:$A,'Scoring_Config'!$C:$C,10),0),"False,0")</f>
        <v>0</v>
      </c>
      <c r="AD1061" cm="1">
        <f t="array" ref="AD1061">IF(FALSE,"True," &amp; IF(_xlfn.XLOOKUP("Dst_CIDR_17_22",'Scoring_Config'!$A:$A,'Scoring_Config'!$D:$D,"Yes")="Yes",_xlfn.XLOOKUP("Dst_CIDR_17_22",'Scoring_Config'!$A:$A,'Scoring_Config'!$C:$C,5),0),"False,0")</f>
        <v>0</v>
      </c>
      <c r="AE1061" cm="1">
        <f t="array" ref="AE1061">IF(FALSE,"True," &amp; IF(_xlfn.XLOOKUP("SrcZone_IsAny",'Scoring_Config'!$A:$A,'Scoring_Config'!$D:$D,"Yes")="Yes",_xlfn.XLOOKUP("SrcZone_IsAny",'Scoring_Config'!$A:$A,'Scoring_Config'!$C:$C,10),0),"False,0")</f>
        <v>0</v>
      </c>
      <c r="AF1061" cm="1">
        <f t="array" ref="AF1061">IF(FALSE,"True," &amp; IF(_xlfn.XLOOKUP("DstZone_IsAny",'Scoring_Config'!$A:$A,'Scoring_Config'!$D:$D,"Yes")="Yes",_xlfn.XLOOKUP("DstZone_IsAny",'Scoring_Config'!$A:$A,'Scoring_Config'!$C:$C,10),0),"False,0")</f>
        <v>0</v>
      </c>
      <c r="AG1061" cm="1">
        <f t="array" ref="AG106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61" cm="1">
        <f t="array" ref="AH1061">IF(FALSE,"True," &amp; IF(_xlfn.XLOOKUP("App_Any_OR_RangeGt1000",'Scoring_Config'!$A:$A,'Scoring_Config'!$D:$D,"Yes")="Yes",_xlfn.XLOOKUP("App_Any_OR_RangeGt1000",'Scoring_Config'!$A:$A,'Scoring_Config'!$C:$C,10),0),"False,0")</f>
        <v>0</v>
      </c>
      <c r="AI1061" cm="1">
        <f t="array" ref="AI1061">IF(FALSE,"True," &amp; IF(_xlfn.XLOOKUP("Service_Insecure_Match",'Scoring_Config'!$A:$A,'Scoring_Config'!$D:$D,"Yes")="Yes",_xlfn.XLOOKUP("Service_Insecure_Match",'Scoring_Config'!$A:$A,'Scoring_Config'!$C:$C,5),0),"False,0")</f>
        <v>0</v>
      </c>
      <c r="AJ1061" cm="1">
        <f t="array" ref="AJ1061">IF(FALSE,"True," &amp; IF(_xlfn.XLOOKUP("Risky_Inbound",'Scoring_Config'!$A:$A,'Scoring_Config'!$D:$D,"Yes")="Yes",_xlfn.XLOOKUP("Risky_Inbound",'Scoring_Config'!$A:$A,'Scoring_Config'!$C:$C,50),0),"False,0")</f>
        <v>0</v>
      </c>
      <c r="AK1061" cm="1">
        <f t="array" ref="AK1061">IF(FALSE,"True," &amp; IF(_xlfn.XLOOKUP("Risky_Outbound",'Scoring_Config'!$A:$A,'Scoring_Config'!$D:$D,"Yes")="Yes",_xlfn.XLOOKUP("Risky_Outbound",'Scoring_Config'!$A:$A,'Scoring_Config'!$C:$C,25),0),"False,0")</f>
        <v>0</v>
      </c>
      <c r="AL1061" t="s">
        <v>6700</v>
      </c>
      <c r="AM1061" cm="1">
        <f t="array" ref="AM106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61" t="s">
        <v>6697</v>
      </c>
      <c r="AO1061" t="s">
        <v>6697</v>
      </c>
      <c r="AP1061" t="s">
        <v>6697</v>
      </c>
      <c r="AQ1061" cm="1">
        <f t="array" ref="AQ1061">IF(FALSE,"True," &amp; IF(_xlfn.XLOOKUP("Service_IsAny",'Scoring_Config'!$A:$A,'Scoring_Config'!$D:$D,"Yes")="Yes",_xlfn.XLOOKUP("Service_IsAny",'Scoring_Config'!$A:$A,'Scoring_Config'!$C:$C,0),0),"False,0")</f>
        <v>0</v>
      </c>
      <c r="AR1061">
        <v>0</v>
      </c>
      <c r="AS1061" cm="1">
        <f t="array" ref="AS1061">IF(FALSE,"True," &amp; IF(_xlfn.XLOOKUP("Service_RangeGt1000",'Scoring_Config'!$A:$A,'Scoring_Config'!$D:$D,"Yes")="Yes",_xlfn.XLOOKUP("Service_RangeGt1000",'Scoring_Config'!$A:$A,'Scoring_Config'!$C:$C,0),0),"False,0")</f>
        <v>0</v>
      </c>
      <c r="AT1061" cm="1">
        <f t="array" ref="AT1061">IF(FALSE,"True," &amp; IF(_xlfn.XLOOKUP("App_IsAny",'Scoring_Config'!$A:$A,'Scoring_Config'!$D:$D,"Yes")="Yes",_xlfn.XLOOKUP("App_IsAny",'Scoring_Config'!$A:$A,'Scoring_Config'!$C:$C,0),0),"False,0")</f>
        <v>0</v>
      </c>
      <c r="AU1061">
        <v>2</v>
      </c>
      <c r="AV1061" cm="1">
        <f t="array" ref="AV1061">IF(FALSE,"True," &amp; IF(_xlfn.XLOOKUP("App_RangeGt1000",'Scoring_Config'!$A:$A,'Scoring_Config'!$D:$D,"Yes")="Yes",_xlfn.XLOOKUP("App_RangeGt1000",'Scoring_Config'!$A:$A,'Scoring_Config'!$C:$C,0),0),"False,0")</f>
        <v>0</v>
      </c>
      <c r="AW1061" cm="1">
        <f t="array" ref="AW1061">IF(FALSE,"True," &amp; IF(_xlfn.XLOOKUP("Action_IsDenyOrDrop",'Scoring_Config'!$A:$A,'Scoring_Config'!$D:$D,"Yes")="Yes",_xlfn.XLOOKUP("Action_IsDenyOrDrop",'Scoring_Config'!$A:$A,'Scoring_Config'!$C:$C,0),0),"False,0")</f>
        <v>0</v>
      </c>
      <c r="AX1061" cm="1">
        <f t="array" ref="AX1061">IF(LEFT(AW1061,4)="True",0,(IF(LEFT(Y1061,4)="True",IF(_xlfn.XLOOKUP("Src_IsAny",'Scoring_Config'!$A:$A,'Scoring_Config'!$D:$D,"Yes")="Yes",_xlfn.XLOOKUP("Src_IsAny",'Scoring_Config'!$A:$A,'Scoring_Config'!$C:$C,10),0),0)+IF(LEFT(Z1061,4)="True",IF(_xlfn.XLOOKUP("Src_CIDR_Le_16",'Scoring_Config'!$A:$A,'Scoring_Config'!$D:$D,"Yes")="Yes",_xlfn.XLOOKUP("Src_CIDR_Le_16",'Scoring_Config'!$A:$A,'Scoring_Config'!$C:$C,10),0),0)+IF(LEFT(AA1061,4)="True",IF(_xlfn.XLOOKUP("Src_CIDR_17_22",'Scoring_Config'!$A:$A,'Scoring_Config'!$D:$D,"Yes")="Yes",_xlfn.XLOOKUP("Src_CIDR_17_22",'Scoring_Config'!$A:$A,'Scoring_Config'!$C:$C,5),0),0)+IF(LEFT(AB1061,4)="True",IF(_xlfn.XLOOKUP("Dst_IsAny",'Scoring_Config'!$A:$A,'Scoring_Config'!$D:$D,"Yes")="Yes",_xlfn.XLOOKUP("Dst_IsAny",'Scoring_Config'!$A:$A,'Scoring_Config'!$C:$C,10),0),0)+IF(LEFT(AC1061,4)="True",IF(_xlfn.XLOOKUP("Dst_CIDR_Le_16",'Scoring_Config'!$A:$A,'Scoring_Config'!$D:$D,"Yes")="Yes",_xlfn.XLOOKUP("Dst_CIDR_Le_16",'Scoring_Config'!$A:$A,'Scoring_Config'!$C:$C,10),0),0)+IF(LEFT(AD1061,4)="True",IF(_xlfn.XLOOKUP("Dst_CIDR_17_22",'Scoring_Config'!$A:$A,'Scoring_Config'!$D:$D,"Yes")="Yes",_xlfn.XLOOKUP("Dst_CIDR_17_22",'Scoring_Config'!$A:$A,'Scoring_Config'!$C:$C,5),0),0)+IF(LEFT(AE1061,4)="True",IF(_xlfn.XLOOKUP("SrcZone_IsAny",'Scoring_Config'!$A:$A,'Scoring_Config'!$D:$D,"Yes")="Yes",_xlfn.XLOOKUP("SrcZone_IsAny",'Scoring_Config'!$A:$A,'Scoring_Config'!$C:$C,10),0),0)+IF(LEFT(AF1061,4)="True",IF(_xlfn.XLOOKUP("DstZone_IsAny",'Scoring_Config'!$A:$A,'Scoring_Config'!$D:$D,"Yes")="Yes",_xlfn.XLOOKUP("DstZone_IsAny",'Scoring_Config'!$A:$A,'Scoring_Config'!$C:$C,10),0),0)+IF(LEFT(AG1061,4)="True",IF(_xlfn.XLOOKUP("Service_Any_OR_RangeGt1000",'Scoring_Config'!$A:$A,'Scoring_Config'!$D:$D,"Yes")="Yes",_xlfn.XLOOKUP("Service_Any_OR_RangeGt1000",'Scoring_Config'!$A:$A,'Scoring_Config'!$C:$C,10),0),0)+IF(LEFT(AH1061,4)="True",IF(_xlfn.XLOOKUP("App_Any_OR_RangeGt1000",'Scoring_Config'!$A:$A,'Scoring_Config'!$D:$D,"Yes")="Yes",_xlfn.XLOOKUP("App_Any_OR_RangeGt1000",'Scoring_Config'!$A:$A,'Scoring_Config'!$C:$C,10),0),0)+IF(LEFT(AI1061,4)="True",IF(_xlfn.XLOOKUP("Service_Insecure_Match",'Scoring_Config'!$A:$A,'Scoring_Config'!$D:$D,"Yes")="Yes",_xlfn.XLOOKUP("Service_Insecure_Match",'Scoring_Config'!$A:$A,'Scoring_Config'!$C:$C,5),0),0)+IF(LEFT(AJ1061,4)="True",IF(_xlfn.XLOOKUP("Risky_Inbound",'Scoring_Config'!$A:$A,'Scoring_Config'!$D:$D,"Yes")="Yes",_xlfn.XLOOKUP("Risky_Inbound",'Scoring_Config'!$A:$A,'Scoring_Config'!$C:$C,50),0),0)+IF(LEFT(AK1061,4)="True",IF(_xlfn.XLOOKUP("Risky_Outbound",'Scoring_Config'!$A:$A,'Scoring_Config'!$D:$D,"Yes")="Yes",_xlfn.XLOOKUP("Risky_Outbound",'Scoring_Config'!$A:$A,'Scoring_Config'!$C:$C,25),0),0)+IF(LEFT(AZ1061,4)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1061,FIND(",",AL1061)+1,100)),0)+IF(LEFT(AM1061,4)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1061,FIND(",",AN1061)+1,100)),0)+IF(_xlfn.XLOOKUP("Profile_Scoring",'Scoring_Config'!$A:$A,'Scoring_Config'!$D:$D,"Yes")="Yes",VALUE(MID(AO1061,FIND(",",AO1061)+1,100)),0)+IF(_xlfn.XLOOKUP("Options_Scoring",'Scoring_Config'!$A:$A,'Scoring_Config'!$D:$D,"Yes")="Yes",VALUE(MID(AP1061,FIND(",",AP1061)+1,100)),0)))</f>
        <v>0</v>
      </c>
      <c r="AZ1061" cm="1">
        <f t="array" ref="AZ1061">IF(FALSE,"True," &amp; IF(_xlfn.XLOOKUP("Migrate_Insecure",'Scoring_Config'!$A:$A,'Scoring_Config'!$D:$D,"Yes")="Yes",_xlfn.XLOOKUP("Migrate_Insecure",'Scoring_Config'!$A:$A,'Scoring_Config'!$C:$C,10),0),"False,0")</f>
        <v>0</v>
      </c>
    </row>
    <row r="1062" spans="1:52">
      <c r="A1062" t="s">
        <v>1979</v>
      </c>
      <c r="B1062" t="s">
        <v>3034</v>
      </c>
      <c r="C1062" t="s">
        <v>3542</v>
      </c>
      <c r="D1062" t="s">
        <v>3545</v>
      </c>
      <c r="E1062" t="s">
        <v>3563</v>
      </c>
      <c r="F1062" t="s">
        <v>3637</v>
      </c>
      <c r="G1062" t="s">
        <v>202</v>
      </c>
      <c r="H1062" t="s">
        <v>4067</v>
      </c>
      <c r="I1062" t="s">
        <v>4254</v>
      </c>
      <c r="J1062" t="s">
        <v>1153</v>
      </c>
      <c r="K1062" t="s">
        <v>1915</v>
      </c>
      <c r="L1062" t="s">
        <v>1327</v>
      </c>
      <c r="M1062" t="s">
        <v>1974</v>
      </c>
      <c r="N1062" t="s">
        <v>4315</v>
      </c>
      <c r="O1062" t="s">
        <v>4319</v>
      </c>
      <c r="P1062" t="s">
        <v>4321</v>
      </c>
      <c r="Q1062" t="s">
        <v>5079</v>
      </c>
      <c r="R1062" t="s">
        <v>5439</v>
      </c>
      <c r="S1062" t="s">
        <v>4324</v>
      </c>
      <c r="T1062" t="s">
        <v>5638</v>
      </c>
      <c r="U1062" t="s">
        <v>6089</v>
      </c>
      <c r="Y1062" cm="1">
        <f t="array" ref="Y1062">IF(FALSE,"True," &amp; IF(_xlfn.XLOOKUP("Src_IsAny",'Scoring_Config'!$A:$A,'Scoring_Config'!$D:$D,"Yes")="Yes",_xlfn.XLOOKUP("Src_IsAny",'Scoring_Config'!$A:$A,'Scoring_Config'!$C:$C,10),0),"False,0")</f>
        <v>0</v>
      </c>
      <c r="Z1062" cm="1">
        <f t="array" ref="Z1062">IF(FALSE,"True," &amp; IF(_xlfn.XLOOKUP("Src_CIDR_Le_16",'Scoring_Config'!$A:$A,'Scoring_Config'!$D:$D,"Yes")="Yes",_xlfn.XLOOKUP("Src_CIDR_Le_16",'Scoring_Config'!$A:$A,'Scoring_Config'!$C:$C,10),0),"False,0")</f>
        <v>0</v>
      </c>
      <c r="AA1062" cm="1">
        <f t="array" ref="AA1062">IF(TRUE,"True," &amp; IF(_xlfn.XLOOKUP("Src_CIDR_17_22",'Scoring_Config'!$A:$A,'Scoring_Config'!$D:$D,"Yes")="Yes",_xlfn.XLOOKUP("Src_CIDR_17_22",'Scoring_Config'!$A:$A,'Scoring_Config'!$C:$C,5),0),"False,0")</f>
        <v>0</v>
      </c>
      <c r="AB1062" cm="1">
        <f t="array" ref="AB1062">IF(FALSE,"True," &amp; IF(_xlfn.XLOOKUP("Dst_IsAny",'Scoring_Config'!$A:$A,'Scoring_Config'!$D:$D,"Yes")="Yes",_xlfn.XLOOKUP("Dst_IsAny",'Scoring_Config'!$A:$A,'Scoring_Config'!$C:$C,10),0),"False,0")</f>
        <v>0</v>
      </c>
      <c r="AC1062" cm="1">
        <f t="array" ref="AC1062">IF(TRUE,"True," &amp; IF(_xlfn.XLOOKUP("Dst_CIDR_Le_16",'Scoring_Config'!$A:$A,'Scoring_Config'!$D:$D,"Yes")="Yes",_xlfn.XLOOKUP("Dst_CIDR_Le_16",'Scoring_Config'!$A:$A,'Scoring_Config'!$C:$C,10),0),"False,0")</f>
        <v>0</v>
      </c>
      <c r="AD1062" cm="1">
        <f t="array" ref="AD1062">IF(FALSE,"True," &amp; IF(_xlfn.XLOOKUP("Dst_CIDR_17_22",'Scoring_Config'!$A:$A,'Scoring_Config'!$D:$D,"Yes")="Yes",_xlfn.XLOOKUP("Dst_CIDR_17_22",'Scoring_Config'!$A:$A,'Scoring_Config'!$C:$C,5),0),"False,0")</f>
        <v>0</v>
      </c>
      <c r="AE1062" cm="1">
        <f t="array" ref="AE1062">IF(FALSE,"True," &amp; IF(_xlfn.XLOOKUP("SrcZone_IsAny",'Scoring_Config'!$A:$A,'Scoring_Config'!$D:$D,"Yes")="Yes",_xlfn.XLOOKUP("SrcZone_IsAny",'Scoring_Config'!$A:$A,'Scoring_Config'!$C:$C,10),0),"False,0")</f>
        <v>0</v>
      </c>
      <c r="AF1062" cm="1">
        <f t="array" ref="AF1062">IF(FALSE,"True," &amp; IF(_xlfn.XLOOKUP("DstZone_IsAny",'Scoring_Config'!$A:$A,'Scoring_Config'!$D:$D,"Yes")="Yes",_xlfn.XLOOKUP("DstZone_IsAny",'Scoring_Config'!$A:$A,'Scoring_Config'!$C:$C,10),0),"False,0")</f>
        <v>0</v>
      </c>
      <c r="AG1062" cm="1">
        <f t="array" ref="AG106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62" cm="1">
        <f t="array" ref="AH1062">IF(FALSE,"True," &amp; IF(_xlfn.XLOOKUP("App_Any_OR_RangeGt1000",'Scoring_Config'!$A:$A,'Scoring_Config'!$D:$D,"Yes")="Yes",_xlfn.XLOOKUP("App_Any_OR_RangeGt1000",'Scoring_Config'!$A:$A,'Scoring_Config'!$C:$C,10),0),"False,0")</f>
        <v>0</v>
      </c>
      <c r="AI1062" cm="1">
        <f t="array" ref="AI1062">IF(FALSE,"True," &amp; IF(_xlfn.XLOOKUP("Service_Insecure_Match",'Scoring_Config'!$A:$A,'Scoring_Config'!$D:$D,"Yes")="Yes",_xlfn.XLOOKUP("Service_Insecure_Match",'Scoring_Config'!$A:$A,'Scoring_Config'!$C:$C,5),0),"False,0")</f>
        <v>0</v>
      </c>
      <c r="AJ1062" cm="1">
        <f t="array" ref="AJ1062">IF(FALSE,"True," &amp; IF(_xlfn.XLOOKUP("Risky_Inbound",'Scoring_Config'!$A:$A,'Scoring_Config'!$D:$D,"Yes")="Yes",_xlfn.XLOOKUP("Risky_Inbound",'Scoring_Config'!$A:$A,'Scoring_Config'!$C:$C,50),0),"False,0")</f>
        <v>0</v>
      </c>
      <c r="AK1062" cm="1">
        <f t="array" ref="AK1062">IF(FALSE,"True," &amp; IF(_xlfn.XLOOKUP("Risky_Outbound",'Scoring_Config'!$A:$A,'Scoring_Config'!$D:$D,"Yes")="Yes",_xlfn.XLOOKUP("Risky_Outbound",'Scoring_Config'!$A:$A,'Scoring_Config'!$C:$C,25),0),"False,0")</f>
        <v>0</v>
      </c>
      <c r="AL1062" t="s">
        <v>6700</v>
      </c>
      <c r="AM1062" cm="1">
        <f t="array" ref="AM106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62" t="s">
        <v>6702</v>
      </c>
      <c r="AO1062" t="s">
        <v>6697</v>
      </c>
      <c r="AP1062" t="s">
        <v>6697</v>
      </c>
      <c r="AQ1062" cm="1">
        <f t="array" ref="AQ1062">IF(FALSE,"True," &amp; IF(_xlfn.XLOOKUP("Service_IsAny",'Scoring_Config'!$A:$A,'Scoring_Config'!$D:$D,"Yes")="Yes",_xlfn.XLOOKUP("Service_IsAny",'Scoring_Config'!$A:$A,'Scoring_Config'!$C:$C,0),0),"False,0")</f>
        <v>0</v>
      </c>
      <c r="AR1062">
        <v>0</v>
      </c>
      <c r="AS1062" cm="1">
        <f t="array" ref="AS1062">IF(FALSE,"True," &amp; IF(_xlfn.XLOOKUP("Service_RangeGt1000",'Scoring_Config'!$A:$A,'Scoring_Config'!$D:$D,"Yes")="Yes",_xlfn.XLOOKUP("Service_RangeGt1000",'Scoring_Config'!$A:$A,'Scoring_Config'!$C:$C,0),0),"False,0")</f>
        <v>0</v>
      </c>
      <c r="AT1062" cm="1">
        <f t="array" ref="AT1062">IF(FALSE,"True," &amp; IF(_xlfn.XLOOKUP("App_IsAny",'Scoring_Config'!$A:$A,'Scoring_Config'!$D:$D,"Yes")="Yes",_xlfn.XLOOKUP("App_IsAny",'Scoring_Config'!$A:$A,'Scoring_Config'!$C:$C,0),0),"False,0")</f>
        <v>0</v>
      </c>
      <c r="AU1062">
        <v>112</v>
      </c>
      <c r="AV1062" cm="1">
        <f t="array" ref="AV1062">IF(FALSE,"True," &amp; IF(_xlfn.XLOOKUP("App_RangeGt1000",'Scoring_Config'!$A:$A,'Scoring_Config'!$D:$D,"Yes")="Yes",_xlfn.XLOOKUP("App_RangeGt1000",'Scoring_Config'!$A:$A,'Scoring_Config'!$C:$C,0),0),"False,0")</f>
        <v>0</v>
      </c>
      <c r="AW1062" cm="1">
        <f t="array" ref="AW1062">IF(FALSE,"True," &amp; IF(_xlfn.XLOOKUP("Action_IsDenyOrDrop",'Scoring_Config'!$A:$A,'Scoring_Config'!$D:$D,"Yes")="Yes",_xlfn.XLOOKUP("Action_IsDenyOrDrop",'Scoring_Config'!$A:$A,'Scoring_Config'!$C:$C,0),0),"False,0")</f>
        <v>0</v>
      </c>
      <c r="AX1062" cm="1">
        <f t="array" ref="AX1062">IF(LEFT(AW1062,4)="True",0,(IF(LEFT(Y1062,4)="True",IF(_xlfn.XLOOKUP("Src_IsAny",'Scoring_Config'!$A:$A,'Scoring_Config'!$D:$D,"Yes")="Yes",_xlfn.XLOOKUP("Src_IsAny",'Scoring_Config'!$A:$A,'Scoring_Config'!$C:$C,10),0),0)+IF(LEFT(Z1062,4)="True",IF(_xlfn.XLOOKUP("Src_CIDR_Le_16",'Scoring_Config'!$A:$A,'Scoring_Config'!$D:$D,"Yes")="Yes",_xlfn.XLOOKUP("Src_CIDR_Le_16",'Scoring_Config'!$A:$A,'Scoring_Config'!$C:$C,10),0),0)+IF(LEFT(AA1062,4)="True",IF(_xlfn.XLOOKUP("Src_CIDR_17_22",'Scoring_Config'!$A:$A,'Scoring_Config'!$D:$D,"Yes")="Yes",_xlfn.XLOOKUP("Src_CIDR_17_22",'Scoring_Config'!$A:$A,'Scoring_Config'!$C:$C,5),0),0)+IF(LEFT(AB1062,4)="True",IF(_xlfn.XLOOKUP("Dst_IsAny",'Scoring_Config'!$A:$A,'Scoring_Config'!$D:$D,"Yes")="Yes",_xlfn.XLOOKUP("Dst_IsAny",'Scoring_Config'!$A:$A,'Scoring_Config'!$C:$C,10),0),0)+IF(LEFT(AC1062,4)="True",IF(_xlfn.XLOOKUP("Dst_CIDR_Le_16",'Scoring_Config'!$A:$A,'Scoring_Config'!$D:$D,"Yes")="Yes",_xlfn.XLOOKUP("Dst_CIDR_Le_16",'Scoring_Config'!$A:$A,'Scoring_Config'!$C:$C,10),0),0)+IF(LEFT(AD1062,4)="True",IF(_xlfn.XLOOKUP("Dst_CIDR_17_22",'Scoring_Config'!$A:$A,'Scoring_Config'!$D:$D,"Yes")="Yes",_xlfn.XLOOKUP("Dst_CIDR_17_22",'Scoring_Config'!$A:$A,'Scoring_Config'!$C:$C,5),0),0)+IF(LEFT(AE1062,4)="True",IF(_xlfn.XLOOKUP("SrcZone_IsAny",'Scoring_Config'!$A:$A,'Scoring_Config'!$D:$D,"Yes")="Yes",_xlfn.XLOOKUP("SrcZone_IsAny",'Scoring_Config'!$A:$A,'Scoring_Config'!$C:$C,10),0),0)+IF(LEFT(AF1062,4)="True",IF(_xlfn.XLOOKUP("DstZone_IsAny",'Scoring_Config'!$A:$A,'Scoring_Config'!$D:$D,"Yes")="Yes",_xlfn.XLOOKUP("DstZone_IsAny",'Scoring_Config'!$A:$A,'Scoring_Config'!$C:$C,10),0),0)+IF(LEFT(AG1062,4)="True",IF(_xlfn.XLOOKUP("Service_Any_OR_RangeGt1000",'Scoring_Config'!$A:$A,'Scoring_Config'!$D:$D,"Yes")="Yes",_xlfn.XLOOKUP("Service_Any_OR_RangeGt1000",'Scoring_Config'!$A:$A,'Scoring_Config'!$C:$C,10),0),0)+IF(LEFT(AH1062,4)="True",IF(_xlfn.XLOOKUP("App_Any_OR_RangeGt1000",'Scoring_Config'!$A:$A,'Scoring_Config'!$D:$D,"Yes")="Yes",_xlfn.XLOOKUP("App_Any_OR_RangeGt1000",'Scoring_Config'!$A:$A,'Scoring_Config'!$C:$C,10),0),0)+IF(LEFT(AI1062,4)="True",IF(_xlfn.XLOOKUP("Service_Insecure_Match",'Scoring_Config'!$A:$A,'Scoring_Config'!$D:$D,"Yes")="Yes",_xlfn.XLOOKUP("Service_Insecure_Match",'Scoring_Config'!$A:$A,'Scoring_Config'!$C:$C,5),0),0)+IF(LEFT(AJ1062,4)="True",IF(_xlfn.XLOOKUP("Risky_Inbound",'Scoring_Config'!$A:$A,'Scoring_Config'!$D:$D,"Yes")="Yes",_xlfn.XLOOKUP("Risky_Inbound",'Scoring_Config'!$A:$A,'Scoring_Config'!$C:$C,50),0),0)+IF(LEFT(AK1062,4)="True",IF(_xlfn.XLOOKUP("Risky_Outbound",'Scoring_Config'!$A:$A,'Scoring_Config'!$D:$D,"Yes")="Yes",_xlfn.XLOOKUP("Risky_Outbound",'Scoring_Config'!$A:$A,'Scoring_Config'!$C:$C,25),0),0)+IF(LEFT(AZ1062,4)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1062,FIND(",",AL1062)+1,100)),0)+IF(LEFT(AM1062,4)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1062,FIND(",",AN1062)+1,100)),0)+IF(_xlfn.XLOOKUP("Profile_Scoring",'Scoring_Config'!$A:$A,'Scoring_Config'!$D:$D,"Yes")="Yes",VALUE(MID(AO1062,FIND(",",AO1062)+1,100)),0)+IF(_xlfn.XLOOKUP("Options_Scoring",'Scoring_Config'!$A:$A,'Scoring_Config'!$D:$D,"Yes")="Yes",VALUE(MID(AP1062,FIND(",",AP1062)+1,100)),0)))</f>
        <v>0</v>
      </c>
      <c r="AZ1062" cm="1">
        <f t="array" ref="AZ1062">IF(FALSE,"True," &amp; IF(_xlfn.XLOOKUP("Migrate_Insecure",'Scoring_Config'!$A:$A,'Scoring_Config'!$D:$D,"Yes")="Yes",_xlfn.XLOOKUP("Migrate_Insecure",'Scoring_Config'!$A:$A,'Scoring_Config'!$C:$C,10),0),"False,0")</f>
        <v>0</v>
      </c>
    </row>
    <row r="1063" spans="1:52">
      <c r="A1063" t="s">
        <v>1979</v>
      </c>
      <c r="B1063" t="s">
        <v>3035</v>
      </c>
      <c r="C1063" t="s">
        <v>3542</v>
      </c>
      <c r="D1063" t="s">
        <v>3545</v>
      </c>
      <c r="E1063" t="s">
        <v>3563</v>
      </c>
      <c r="F1063" t="s">
        <v>3637</v>
      </c>
      <c r="G1063" t="s">
        <v>202</v>
      </c>
      <c r="H1063" t="s">
        <v>4067</v>
      </c>
      <c r="I1063" t="s">
        <v>4255</v>
      </c>
      <c r="J1063" t="s">
        <v>1153</v>
      </c>
      <c r="K1063" t="s">
        <v>174</v>
      </c>
      <c r="L1063" t="s">
        <v>1543</v>
      </c>
      <c r="M1063" t="s">
        <v>1974</v>
      </c>
      <c r="N1063" t="s">
        <v>4315</v>
      </c>
      <c r="O1063" t="s">
        <v>4319</v>
      </c>
      <c r="P1063" t="s">
        <v>4321</v>
      </c>
      <c r="Q1063" t="s">
        <v>5080</v>
      </c>
      <c r="R1063" t="s">
        <v>5448</v>
      </c>
      <c r="S1063" t="s">
        <v>5534</v>
      </c>
      <c r="T1063" t="s">
        <v>5638</v>
      </c>
      <c r="U1063" t="s">
        <v>6089</v>
      </c>
      <c r="Y1063" cm="1">
        <f t="array" ref="Y1063">IF(FALSE,"True," &amp; IF(_xlfn.XLOOKUP("Src_IsAny",'Scoring_Config'!$A:$A,'Scoring_Config'!$D:$D,"Yes")="Yes",_xlfn.XLOOKUP("Src_IsAny",'Scoring_Config'!$A:$A,'Scoring_Config'!$C:$C,10),0),"False,0")</f>
        <v>0</v>
      </c>
      <c r="Z1063" cm="1">
        <f t="array" ref="Z1063">IF(FALSE,"True," &amp; IF(_xlfn.XLOOKUP("Src_CIDR_Le_16",'Scoring_Config'!$A:$A,'Scoring_Config'!$D:$D,"Yes")="Yes",_xlfn.XLOOKUP("Src_CIDR_Le_16",'Scoring_Config'!$A:$A,'Scoring_Config'!$C:$C,10),0),"False,0")</f>
        <v>0</v>
      </c>
      <c r="AA1063" cm="1">
        <f t="array" ref="AA1063">IF(TRUE,"True," &amp; IF(_xlfn.XLOOKUP("Src_CIDR_17_22",'Scoring_Config'!$A:$A,'Scoring_Config'!$D:$D,"Yes")="Yes",_xlfn.XLOOKUP("Src_CIDR_17_22",'Scoring_Config'!$A:$A,'Scoring_Config'!$C:$C,5),0),"False,0")</f>
        <v>0</v>
      </c>
      <c r="AB1063" cm="1">
        <f t="array" ref="AB1063">IF(FALSE,"True," &amp; IF(_xlfn.XLOOKUP("Dst_IsAny",'Scoring_Config'!$A:$A,'Scoring_Config'!$D:$D,"Yes")="Yes",_xlfn.XLOOKUP("Dst_IsAny",'Scoring_Config'!$A:$A,'Scoring_Config'!$C:$C,10),0),"False,0")</f>
        <v>0</v>
      </c>
      <c r="AC1063" cm="1">
        <f t="array" ref="AC1063">IF(TRUE,"True," &amp; IF(_xlfn.XLOOKUP("Dst_CIDR_Le_16",'Scoring_Config'!$A:$A,'Scoring_Config'!$D:$D,"Yes")="Yes",_xlfn.XLOOKUP("Dst_CIDR_Le_16",'Scoring_Config'!$A:$A,'Scoring_Config'!$C:$C,10),0),"False,0")</f>
        <v>0</v>
      </c>
      <c r="AD1063" cm="1">
        <f t="array" ref="AD1063">IF(FALSE,"True," &amp; IF(_xlfn.XLOOKUP("Dst_CIDR_17_22",'Scoring_Config'!$A:$A,'Scoring_Config'!$D:$D,"Yes")="Yes",_xlfn.XLOOKUP("Dst_CIDR_17_22",'Scoring_Config'!$A:$A,'Scoring_Config'!$C:$C,5),0),"False,0")</f>
        <v>0</v>
      </c>
      <c r="AE1063" cm="1">
        <f t="array" ref="AE1063">IF(FALSE,"True," &amp; IF(_xlfn.XLOOKUP("SrcZone_IsAny",'Scoring_Config'!$A:$A,'Scoring_Config'!$D:$D,"Yes")="Yes",_xlfn.XLOOKUP("SrcZone_IsAny",'Scoring_Config'!$A:$A,'Scoring_Config'!$C:$C,10),0),"False,0")</f>
        <v>0</v>
      </c>
      <c r="AF1063" cm="1">
        <f t="array" ref="AF1063">IF(FALSE,"True," &amp; IF(_xlfn.XLOOKUP("DstZone_IsAny",'Scoring_Config'!$A:$A,'Scoring_Config'!$D:$D,"Yes")="Yes",_xlfn.XLOOKUP("DstZone_IsAny",'Scoring_Config'!$A:$A,'Scoring_Config'!$C:$C,10),0),"False,0")</f>
        <v>0</v>
      </c>
      <c r="AG1063" cm="1">
        <f t="array" ref="AG106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63" cm="1">
        <f t="array" ref="AH1063">IF(TRUE,"True," &amp; IF(_xlfn.XLOOKUP("App_Any_OR_RangeGt1000",'Scoring_Config'!$A:$A,'Scoring_Config'!$D:$D,"Yes")="Yes",_xlfn.XLOOKUP("App_Any_OR_RangeGt1000",'Scoring_Config'!$A:$A,'Scoring_Config'!$C:$C,10),0),"False,0")</f>
        <v>0</v>
      </c>
      <c r="AI1063" cm="1">
        <f t="array" ref="AI1063">IF(TRUE,"True," &amp; IF(_xlfn.XLOOKUP("Service_Insecure_Match",'Scoring_Config'!$A:$A,'Scoring_Config'!$D:$D,"Yes")="Yes",_xlfn.XLOOKUP("Service_Insecure_Match",'Scoring_Config'!$A:$A,'Scoring_Config'!$C:$C,5),0),"False,0")</f>
        <v>0</v>
      </c>
      <c r="AJ1063" cm="1">
        <f t="array" ref="AJ1063">IF(FALSE,"True," &amp; IF(_xlfn.XLOOKUP("Risky_Inbound",'Scoring_Config'!$A:$A,'Scoring_Config'!$D:$D,"Yes")="Yes",_xlfn.XLOOKUP("Risky_Inbound",'Scoring_Config'!$A:$A,'Scoring_Config'!$C:$C,50),0),"False,0")</f>
        <v>0</v>
      </c>
      <c r="AK1063" cm="1">
        <f t="array" ref="AK1063">IF(FALSE,"True," &amp; IF(_xlfn.XLOOKUP("Risky_Outbound",'Scoring_Config'!$A:$A,'Scoring_Config'!$D:$D,"Yes")="Yes",_xlfn.XLOOKUP("Risky_Outbound",'Scoring_Config'!$A:$A,'Scoring_Config'!$C:$C,25),0),"False,0")</f>
        <v>0</v>
      </c>
      <c r="AL1063" t="s">
        <v>6700</v>
      </c>
      <c r="AM1063" cm="1">
        <f t="array" ref="AM106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63" t="s">
        <v>6702</v>
      </c>
      <c r="AO1063" t="s">
        <v>6697</v>
      </c>
      <c r="AP1063" t="s">
        <v>6697</v>
      </c>
      <c r="AQ1063" cm="1">
        <f t="array" ref="AQ1063">IF(FALSE,"True," &amp; IF(_xlfn.XLOOKUP("Service_IsAny",'Scoring_Config'!$A:$A,'Scoring_Config'!$D:$D,"Yes")="Yes",_xlfn.XLOOKUP("Service_IsAny",'Scoring_Config'!$A:$A,'Scoring_Config'!$C:$C,0),0),"False,0")</f>
        <v>0</v>
      </c>
      <c r="AR1063">
        <v>24</v>
      </c>
      <c r="AS1063" cm="1">
        <f t="array" ref="AS1063">IF(FALSE,"True," &amp; IF(_xlfn.XLOOKUP("Service_RangeGt1000",'Scoring_Config'!$A:$A,'Scoring_Config'!$D:$D,"Yes")="Yes",_xlfn.XLOOKUP("Service_RangeGt1000",'Scoring_Config'!$A:$A,'Scoring_Config'!$C:$C,0),0),"False,0")</f>
        <v>0</v>
      </c>
      <c r="AT1063" cm="1">
        <f t="array" ref="AT1063">IF(TRUE,"True," &amp; IF(_xlfn.XLOOKUP("App_IsAny",'Scoring_Config'!$A:$A,'Scoring_Config'!$D:$D,"Yes")="Yes",_xlfn.XLOOKUP("App_IsAny",'Scoring_Config'!$A:$A,'Scoring_Config'!$C:$C,0),0),"False,0")</f>
        <v>0</v>
      </c>
      <c r="AU1063">
        <v>65535</v>
      </c>
      <c r="AV1063" cm="1">
        <f t="array" ref="AV1063">IF(TRUE,"True," &amp; IF(_xlfn.XLOOKUP("App_RangeGt1000",'Scoring_Config'!$A:$A,'Scoring_Config'!$D:$D,"Yes")="Yes",_xlfn.XLOOKUP("App_RangeGt1000",'Scoring_Config'!$A:$A,'Scoring_Config'!$C:$C,0),0),"False,0")</f>
        <v>0</v>
      </c>
      <c r="AW1063" cm="1">
        <f t="array" ref="AW1063">IF(FALSE,"True," &amp; IF(_xlfn.XLOOKUP("Action_IsDenyOrDrop",'Scoring_Config'!$A:$A,'Scoring_Config'!$D:$D,"Yes")="Yes",_xlfn.XLOOKUP("Action_IsDenyOrDrop",'Scoring_Config'!$A:$A,'Scoring_Config'!$C:$C,0),0),"False,0")</f>
        <v>0</v>
      </c>
      <c r="AX1063" cm="1">
        <f t="array" ref="AX1063">IF(LEFT(AW1063,4)="True",0,(IF(LEFT(Y1063,4)="True",IF(_xlfn.XLOOKUP("Src_IsAny",'Scoring_Config'!$A:$A,'Scoring_Config'!$D:$D,"Yes")="Yes",_xlfn.XLOOKUP("Src_IsAny",'Scoring_Config'!$A:$A,'Scoring_Config'!$C:$C,10),0),0)+IF(LEFT(Z1063,4)="True",IF(_xlfn.XLOOKUP("Src_CIDR_Le_16",'Scoring_Config'!$A:$A,'Scoring_Config'!$D:$D,"Yes")="Yes",_xlfn.XLOOKUP("Src_CIDR_Le_16",'Scoring_Config'!$A:$A,'Scoring_Config'!$C:$C,10),0),0)+IF(LEFT(AA1063,4)="True",IF(_xlfn.XLOOKUP("Src_CIDR_17_22",'Scoring_Config'!$A:$A,'Scoring_Config'!$D:$D,"Yes")="Yes",_xlfn.XLOOKUP("Src_CIDR_17_22",'Scoring_Config'!$A:$A,'Scoring_Config'!$C:$C,5),0),0)+IF(LEFT(AB1063,4)="True",IF(_xlfn.XLOOKUP("Dst_IsAny",'Scoring_Config'!$A:$A,'Scoring_Config'!$D:$D,"Yes")="Yes",_xlfn.XLOOKUP("Dst_IsAny",'Scoring_Config'!$A:$A,'Scoring_Config'!$C:$C,10),0),0)+IF(LEFT(AC1063,4)="True",IF(_xlfn.XLOOKUP("Dst_CIDR_Le_16",'Scoring_Config'!$A:$A,'Scoring_Config'!$D:$D,"Yes")="Yes",_xlfn.XLOOKUP("Dst_CIDR_Le_16",'Scoring_Config'!$A:$A,'Scoring_Config'!$C:$C,10),0),0)+IF(LEFT(AD1063,4)="True",IF(_xlfn.XLOOKUP("Dst_CIDR_17_22",'Scoring_Config'!$A:$A,'Scoring_Config'!$D:$D,"Yes")="Yes",_xlfn.XLOOKUP("Dst_CIDR_17_22",'Scoring_Config'!$A:$A,'Scoring_Config'!$C:$C,5),0),0)+IF(LEFT(AE1063,4)="True",IF(_xlfn.XLOOKUP("SrcZone_IsAny",'Scoring_Config'!$A:$A,'Scoring_Config'!$D:$D,"Yes")="Yes",_xlfn.XLOOKUP("SrcZone_IsAny",'Scoring_Config'!$A:$A,'Scoring_Config'!$C:$C,10),0),0)+IF(LEFT(AF1063,4)="True",IF(_xlfn.XLOOKUP("DstZone_IsAny",'Scoring_Config'!$A:$A,'Scoring_Config'!$D:$D,"Yes")="Yes",_xlfn.XLOOKUP("DstZone_IsAny",'Scoring_Config'!$A:$A,'Scoring_Config'!$C:$C,10),0),0)+IF(LEFT(AG1063,4)="True",IF(_xlfn.XLOOKUP("Service_Any_OR_RangeGt1000",'Scoring_Config'!$A:$A,'Scoring_Config'!$D:$D,"Yes")="Yes",_xlfn.XLOOKUP("Service_Any_OR_RangeGt1000",'Scoring_Config'!$A:$A,'Scoring_Config'!$C:$C,10),0),0)+IF(LEFT(AH1063,4)="True",IF(_xlfn.XLOOKUP("App_Any_OR_RangeGt1000",'Scoring_Config'!$A:$A,'Scoring_Config'!$D:$D,"Yes")="Yes",_xlfn.XLOOKUP("App_Any_OR_RangeGt1000",'Scoring_Config'!$A:$A,'Scoring_Config'!$C:$C,10),0),0)+IF(LEFT(AI1063,4)="True",IF(_xlfn.XLOOKUP("Service_Insecure_Match",'Scoring_Config'!$A:$A,'Scoring_Config'!$D:$D,"Yes")="Yes",_xlfn.XLOOKUP("Service_Insecure_Match",'Scoring_Config'!$A:$A,'Scoring_Config'!$C:$C,5),0),0)+IF(LEFT(AJ1063,4)="True",IF(_xlfn.XLOOKUP("Risky_Inbound",'Scoring_Config'!$A:$A,'Scoring_Config'!$D:$D,"Yes")="Yes",_xlfn.XLOOKUP("Risky_Inbound",'Scoring_Config'!$A:$A,'Scoring_Config'!$C:$C,50),0),0)+IF(LEFT(AK1063,4)="True",IF(_xlfn.XLOOKUP("Risky_Outbound",'Scoring_Config'!$A:$A,'Scoring_Config'!$D:$D,"Yes")="Yes",_xlfn.XLOOKUP("Risky_Outbound",'Scoring_Config'!$A:$A,'Scoring_Config'!$C:$C,25),0),0)+IF(LEFT(AZ1063,4)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1063,FIND(",",AL1063)+1,100)),0)+IF(LEFT(AM1063,4)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1063,FIND(",",AN1063)+1,100)),0)+IF(_xlfn.XLOOKUP("Profile_Scoring",'Scoring_Config'!$A:$A,'Scoring_Config'!$D:$D,"Yes")="Yes",VALUE(MID(AO1063,FIND(",",AO1063)+1,100)),0)+IF(_xlfn.XLOOKUP("Options_Scoring",'Scoring_Config'!$A:$A,'Scoring_Config'!$D:$D,"Yes")="Yes",VALUE(MID(AP1063,FIND(",",AP1063)+1,100)),0)))</f>
        <v>0</v>
      </c>
      <c r="AY1063" t="s">
        <v>6706</v>
      </c>
      <c r="AZ1063" cm="1">
        <f t="array" ref="AZ1063">IF(TRUE,"True," &amp; IF(_xlfn.XLOOKUP("Migrate_Insecure",'Scoring_Config'!$A:$A,'Scoring_Config'!$D:$D,"Yes")="Yes",_xlfn.XLOOKUP("Migrate_Insecure",'Scoring_Config'!$A:$A,'Scoring_Config'!$C:$C,10),0),"False,0")</f>
        <v>0</v>
      </c>
    </row>
    <row r="1064" spans="1:52">
      <c r="A1064" t="s">
        <v>1979</v>
      </c>
      <c r="B1064" t="s">
        <v>3036</v>
      </c>
      <c r="C1064" t="s">
        <v>3542</v>
      </c>
      <c r="D1064" t="s">
        <v>3558</v>
      </c>
      <c r="E1064" t="s">
        <v>3562</v>
      </c>
      <c r="F1064" t="s">
        <v>3932</v>
      </c>
      <c r="G1064" t="s">
        <v>586</v>
      </c>
      <c r="H1064" t="s">
        <v>193</v>
      </c>
      <c r="I1064" t="s">
        <v>4256</v>
      </c>
      <c r="J1064" t="s">
        <v>206</v>
      </c>
      <c r="K1064" t="s">
        <v>1734</v>
      </c>
      <c r="L1064" t="s">
        <v>1325</v>
      </c>
      <c r="M1064" t="s">
        <v>1973</v>
      </c>
      <c r="N1064" t="s">
        <v>4315</v>
      </c>
      <c r="O1064" t="s">
        <v>4319</v>
      </c>
      <c r="P1064" t="s">
        <v>4323</v>
      </c>
      <c r="Q1064" t="s">
        <v>5081</v>
      </c>
      <c r="R1064" t="s">
        <v>5439</v>
      </c>
      <c r="S1064" t="s">
        <v>4324</v>
      </c>
      <c r="T1064" t="s">
        <v>5719</v>
      </c>
      <c r="U1064" t="s">
        <v>6479</v>
      </c>
      <c r="Y1064" cm="1">
        <f t="array" ref="Y1064">IF(FALSE,"True," &amp; IF(_xlfn.XLOOKUP("Src_IsAny",'Scoring_Config'!$A:$A,'Scoring_Config'!$D:$D,"Yes")="Yes",_xlfn.XLOOKUP("Src_IsAny",'Scoring_Config'!$A:$A,'Scoring_Config'!$C:$C,10),0),"False,0")</f>
        <v>0</v>
      </c>
      <c r="Z1064" cm="1">
        <f t="array" ref="Z1064">IF(FALSE,"True," &amp; IF(_xlfn.XLOOKUP("Src_CIDR_Le_16",'Scoring_Config'!$A:$A,'Scoring_Config'!$D:$D,"Yes")="Yes",_xlfn.XLOOKUP("Src_CIDR_Le_16",'Scoring_Config'!$A:$A,'Scoring_Config'!$C:$C,10),0),"False,0")</f>
        <v>0</v>
      </c>
      <c r="AA1064" cm="1">
        <f t="array" ref="AA1064">IF(FALSE,"True," &amp; IF(_xlfn.XLOOKUP("Src_CIDR_17_22",'Scoring_Config'!$A:$A,'Scoring_Config'!$D:$D,"Yes")="Yes",_xlfn.XLOOKUP("Src_CIDR_17_22",'Scoring_Config'!$A:$A,'Scoring_Config'!$C:$C,5),0),"False,0")</f>
        <v>0</v>
      </c>
      <c r="AB1064" cm="1">
        <f t="array" ref="AB1064">IF(FALSE,"True," &amp; IF(_xlfn.XLOOKUP("Dst_IsAny",'Scoring_Config'!$A:$A,'Scoring_Config'!$D:$D,"Yes")="Yes",_xlfn.XLOOKUP("Dst_IsAny",'Scoring_Config'!$A:$A,'Scoring_Config'!$C:$C,10),0),"False,0")</f>
        <v>0</v>
      </c>
      <c r="AC1064" cm="1">
        <f t="array" ref="AC1064">IF(FALSE,"True," &amp; IF(_xlfn.XLOOKUP("Dst_CIDR_Le_16",'Scoring_Config'!$A:$A,'Scoring_Config'!$D:$D,"Yes")="Yes",_xlfn.XLOOKUP("Dst_CIDR_Le_16",'Scoring_Config'!$A:$A,'Scoring_Config'!$C:$C,10),0),"False,0")</f>
        <v>0</v>
      </c>
      <c r="AD1064" cm="1">
        <f t="array" ref="AD1064">IF(FALSE,"True," &amp; IF(_xlfn.XLOOKUP("Dst_CIDR_17_22",'Scoring_Config'!$A:$A,'Scoring_Config'!$D:$D,"Yes")="Yes",_xlfn.XLOOKUP("Dst_CIDR_17_22",'Scoring_Config'!$A:$A,'Scoring_Config'!$C:$C,5),0),"False,0")</f>
        <v>0</v>
      </c>
      <c r="AE1064" cm="1">
        <f t="array" ref="AE1064">IF(FALSE,"True," &amp; IF(_xlfn.XLOOKUP("SrcZone_IsAny",'Scoring_Config'!$A:$A,'Scoring_Config'!$D:$D,"Yes")="Yes",_xlfn.XLOOKUP("SrcZone_IsAny",'Scoring_Config'!$A:$A,'Scoring_Config'!$C:$C,10),0),"False,0")</f>
        <v>0</v>
      </c>
      <c r="AF1064" cm="1">
        <f t="array" ref="AF1064">IF(FALSE,"True," &amp; IF(_xlfn.XLOOKUP("DstZone_IsAny",'Scoring_Config'!$A:$A,'Scoring_Config'!$D:$D,"Yes")="Yes",_xlfn.XLOOKUP("DstZone_IsAny",'Scoring_Config'!$A:$A,'Scoring_Config'!$C:$C,10),0),"False,0")</f>
        <v>0</v>
      </c>
      <c r="AG1064" cm="1">
        <f t="array" ref="AG106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64" cm="1">
        <f t="array" ref="AH1064">IF(FALSE,"True," &amp; IF(_xlfn.XLOOKUP("App_Any_OR_RangeGt1000",'Scoring_Config'!$A:$A,'Scoring_Config'!$D:$D,"Yes")="Yes",_xlfn.XLOOKUP("App_Any_OR_RangeGt1000",'Scoring_Config'!$A:$A,'Scoring_Config'!$C:$C,10),0),"False,0")</f>
        <v>0</v>
      </c>
      <c r="AI1064" cm="1">
        <f t="array" ref="AI1064">IF(FALSE,"True," &amp; IF(_xlfn.XLOOKUP("Service_Insecure_Match",'Scoring_Config'!$A:$A,'Scoring_Config'!$D:$D,"Yes")="Yes",_xlfn.XLOOKUP("Service_Insecure_Match",'Scoring_Config'!$A:$A,'Scoring_Config'!$C:$C,5),0),"False,0")</f>
        <v>0</v>
      </c>
      <c r="AJ1064" cm="1">
        <f t="array" ref="AJ1064">IF(FALSE,"True," &amp; IF(_xlfn.XLOOKUP("Risky_Inbound",'Scoring_Config'!$A:$A,'Scoring_Config'!$D:$D,"Yes")="Yes",_xlfn.XLOOKUP("Risky_Inbound",'Scoring_Config'!$A:$A,'Scoring_Config'!$C:$C,50),0),"False,0")</f>
        <v>0</v>
      </c>
      <c r="AK1064" cm="1">
        <f t="array" ref="AK1064">IF(FALSE,"True," &amp; IF(_xlfn.XLOOKUP("Risky_Outbound",'Scoring_Config'!$A:$A,'Scoring_Config'!$D:$D,"Yes")="Yes",_xlfn.XLOOKUP("Risky_Outbound",'Scoring_Config'!$A:$A,'Scoring_Config'!$C:$C,25),0),"False,0")</f>
        <v>0</v>
      </c>
      <c r="AL1064" t="s">
        <v>6699</v>
      </c>
      <c r="AM1064" cm="1">
        <f t="array" ref="AM106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64" t="s">
        <v>6697</v>
      </c>
      <c r="AO1064" t="s">
        <v>6697</v>
      </c>
      <c r="AP1064" t="s">
        <v>6697</v>
      </c>
      <c r="AQ1064" cm="1">
        <f t="array" ref="AQ1064">IF(FALSE,"True," &amp; IF(_xlfn.XLOOKUP("Service_IsAny",'Scoring_Config'!$A:$A,'Scoring_Config'!$D:$D,"Yes")="Yes",_xlfn.XLOOKUP("Service_IsAny",'Scoring_Config'!$A:$A,'Scoring_Config'!$C:$C,0),0),"False,0")</f>
        <v>0</v>
      </c>
      <c r="AR1064">
        <v>0</v>
      </c>
      <c r="AS1064" cm="1">
        <f t="array" ref="AS1064">IF(FALSE,"True," &amp; IF(_xlfn.XLOOKUP("Service_RangeGt1000",'Scoring_Config'!$A:$A,'Scoring_Config'!$D:$D,"Yes")="Yes",_xlfn.XLOOKUP("Service_RangeGt1000",'Scoring_Config'!$A:$A,'Scoring_Config'!$C:$C,0),0),"False,0")</f>
        <v>0</v>
      </c>
      <c r="AT1064" cm="1">
        <f t="array" ref="AT1064">IF(FALSE,"True," &amp; IF(_xlfn.XLOOKUP("App_IsAny",'Scoring_Config'!$A:$A,'Scoring_Config'!$D:$D,"Yes")="Yes",_xlfn.XLOOKUP("App_IsAny",'Scoring_Config'!$A:$A,'Scoring_Config'!$C:$C,0),0),"False,0")</f>
        <v>0</v>
      </c>
      <c r="AU1064">
        <v>0</v>
      </c>
      <c r="AV1064" cm="1">
        <f t="array" ref="AV1064">IF(FALSE,"True," &amp; IF(_xlfn.XLOOKUP("App_RangeGt1000",'Scoring_Config'!$A:$A,'Scoring_Config'!$D:$D,"Yes")="Yes",_xlfn.XLOOKUP("App_RangeGt1000",'Scoring_Config'!$A:$A,'Scoring_Config'!$C:$C,0),0),"False,0")</f>
        <v>0</v>
      </c>
      <c r="AW1064" cm="1">
        <f t="array" ref="AW1064">IF(FALSE,"True," &amp; IF(_xlfn.XLOOKUP("Action_IsDenyOrDrop",'Scoring_Config'!$A:$A,'Scoring_Config'!$D:$D,"Yes")="Yes",_xlfn.XLOOKUP("Action_IsDenyOrDrop",'Scoring_Config'!$A:$A,'Scoring_Config'!$C:$C,0),0),"False,0")</f>
        <v>0</v>
      </c>
      <c r="AX1064" cm="1">
        <f t="array" ref="AX1064">IF(LEFT(AW1064,4)="True",0,(IF(LEFT(Y1064,4)="True",IF(_xlfn.XLOOKUP("Src_IsAny",'Scoring_Config'!$A:$A,'Scoring_Config'!$D:$D,"Yes")="Yes",_xlfn.XLOOKUP("Src_IsAny",'Scoring_Config'!$A:$A,'Scoring_Config'!$C:$C,10),0),0)+IF(LEFT(Z1064,4)="True",IF(_xlfn.XLOOKUP("Src_CIDR_Le_16",'Scoring_Config'!$A:$A,'Scoring_Config'!$D:$D,"Yes")="Yes",_xlfn.XLOOKUP("Src_CIDR_Le_16",'Scoring_Config'!$A:$A,'Scoring_Config'!$C:$C,10),0),0)+IF(LEFT(AA1064,4)="True",IF(_xlfn.XLOOKUP("Src_CIDR_17_22",'Scoring_Config'!$A:$A,'Scoring_Config'!$D:$D,"Yes")="Yes",_xlfn.XLOOKUP("Src_CIDR_17_22",'Scoring_Config'!$A:$A,'Scoring_Config'!$C:$C,5),0),0)+IF(LEFT(AB1064,4)="True",IF(_xlfn.XLOOKUP("Dst_IsAny",'Scoring_Config'!$A:$A,'Scoring_Config'!$D:$D,"Yes")="Yes",_xlfn.XLOOKUP("Dst_IsAny",'Scoring_Config'!$A:$A,'Scoring_Config'!$C:$C,10),0),0)+IF(LEFT(AC1064,4)="True",IF(_xlfn.XLOOKUP("Dst_CIDR_Le_16",'Scoring_Config'!$A:$A,'Scoring_Config'!$D:$D,"Yes")="Yes",_xlfn.XLOOKUP("Dst_CIDR_Le_16",'Scoring_Config'!$A:$A,'Scoring_Config'!$C:$C,10),0),0)+IF(LEFT(AD1064,4)="True",IF(_xlfn.XLOOKUP("Dst_CIDR_17_22",'Scoring_Config'!$A:$A,'Scoring_Config'!$D:$D,"Yes")="Yes",_xlfn.XLOOKUP("Dst_CIDR_17_22",'Scoring_Config'!$A:$A,'Scoring_Config'!$C:$C,5),0),0)+IF(LEFT(AE1064,4)="True",IF(_xlfn.XLOOKUP("SrcZone_IsAny",'Scoring_Config'!$A:$A,'Scoring_Config'!$D:$D,"Yes")="Yes",_xlfn.XLOOKUP("SrcZone_IsAny",'Scoring_Config'!$A:$A,'Scoring_Config'!$C:$C,10),0),0)+IF(LEFT(AF1064,4)="True",IF(_xlfn.XLOOKUP("DstZone_IsAny",'Scoring_Config'!$A:$A,'Scoring_Config'!$D:$D,"Yes")="Yes",_xlfn.XLOOKUP("DstZone_IsAny",'Scoring_Config'!$A:$A,'Scoring_Config'!$C:$C,10),0),0)+IF(LEFT(AG1064,4)="True",IF(_xlfn.XLOOKUP("Service_Any_OR_RangeGt1000",'Scoring_Config'!$A:$A,'Scoring_Config'!$D:$D,"Yes")="Yes",_xlfn.XLOOKUP("Service_Any_OR_RangeGt1000",'Scoring_Config'!$A:$A,'Scoring_Config'!$C:$C,10),0),0)+IF(LEFT(AH1064,4)="True",IF(_xlfn.XLOOKUP("App_Any_OR_RangeGt1000",'Scoring_Config'!$A:$A,'Scoring_Config'!$D:$D,"Yes")="Yes",_xlfn.XLOOKUP("App_Any_OR_RangeGt1000",'Scoring_Config'!$A:$A,'Scoring_Config'!$C:$C,10),0),0)+IF(LEFT(AI1064,4)="True",IF(_xlfn.XLOOKUP("Service_Insecure_Match",'Scoring_Config'!$A:$A,'Scoring_Config'!$D:$D,"Yes")="Yes",_xlfn.XLOOKUP("Service_Insecure_Match",'Scoring_Config'!$A:$A,'Scoring_Config'!$C:$C,5),0),0)+IF(LEFT(AJ1064,4)="True",IF(_xlfn.XLOOKUP("Risky_Inbound",'Scoring_Config'!$A:$A,'Scoring_Config'!$D:$D,"Yes")="Yes",_xlfn.XLOOKUP("Risky_Inbound",'Scoring_Config'!$A:$A,'Scoring_Config'!$C:$C,50),0),0)+IF(LEFT(AK1064,4)="True",IF(_xlfn.XLOOKUP("Risky_Outbound",'Scoring_Config'!$A:$A,'Scoring_Config'!$D:$D,"Yes")="Yes",_xlfn.XLOOKUP("Risky_Outbound",'Scoring_Config'!$A:$A,'Scoring_Config'!$C:$C,25),0),0)+IF(LEFT(AZ1064,4)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1064,FIND(",",AL1064)+1,100)),0)+IF(LEFT(AM1064,4)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1064,FIND(",",AN1064)+1,100)),0)+IF(_xlfn.XLOOKUP("Profile_Scoring",'Scoring_Config'!$A:$A,'Scoring_Config'!$D:$D,"Yes")="Yes",VALUE(MID(AO1064,FIND(",",AO1064)+1,100)),0)+IF(_xlfn.XLOOKUP("Options_Scoring",'Scoring_Config'!$A:$A,'Scoring_Config'!$D:$D,"Yes")="Yes",VALUE(MID(AP1064,FIND(",",AP1064)+1,100)),0)))</f>
        <v>0</v>
      </c>
      <c r="AZ1064" cm="1">
        <f t="array" ref="AZ1064">IF(FALSE,"True," &amp; IF(_xlfn.XLOOKUP("Migrate_Insecure",'Scoring_Config'!$A:$A,'Scoring_Config'!$D:$D,"Yes")="Yes",_xlfn.XLOOKUP("Migrate_Insecure",'Scoring_Config'!$A:$A,'Scoring_Config'!$C:$C,10),0),"False,0")</f>
        <v>0</v>
      </c>
    </row>
    <row r="1065" spans="1:52">
      <c r="A1065" t="s">
        <v>1979</v>
      </c>
      <c r="B1065" t="s">
        <v>3037</v>
      </c>
      <c r="C1065" t="s">
        <v>3542</v>
      </c>
      <c r="D1065" t="s">
        <v>3545</v>
      </c>
      <c r="E1065" t="s">
        <v>3563</v>
      </c>
      <c r="F1065" t="s">
        <v>3637</v>
      </c>
      <c r="G1065" t="s">
        <v>202</v>
      </c>
      <c r="H1065" t="s">
        <v>174</v>
      </c>
      <c r="I1065" t="s">
        <v>3761</v>
      </c>
      <c r="J1065" t="s">
        <v>1154</v>
      </c>
      <c r="K1065" t="s">
        <v>1667</v>
      </c>
      <c r="L1065" t="s">
        <v>1544</v>
      </c>
      <c r="M1065" t="s">
        <v>1974</v>
      </c>
      <c r="N1065" t="s">
        <v>4315</v>
      </c>
      <c r="O1065" t="s">
        <v>4319</v>
      </c>
      <c r="P1065" t="s">
        <v>4321</v>
      </c>
      <c r="Q1065" t="s">
        <v>5082</v>
      </c>
      <c r="R1065" t="s">
        <v>5439</v>
      </c>
      <c r="S1065" t="s">
        <v>4324</v>
      </c>
      <c r="T1065" t="s">
        <v>5638</v>
      </c>
      <c r="U1065" t="s">
        <v>6480</v>
      </c>
      <c r="Y1065" cm="1">
        <f t="array" ref="Y1065">IF(FALSE,"True," &amp; IF(_xlfn.XLOOKUP("Src_IsAny",'Scoring_Config'!$A:$A,'Scoring_Config'!$D:$D,"Yes")="Yes",_xlfn.XLOOKUP("Src_IsAny",'Scoring_Config'!$A:$A,'Scoring_Config'!$C:$C,10),0),"False,0")</f>
        <v>0</v>
      </c>
      <c r="Z1065" cm="1">
        <f t="array" ref="Z1065">IF(FALSE,"True," &amp; IF(_xlfn.XLOOKUP("Src_CIDR_Le_16",'Scoring_Config'!$A:$A,'Scoring_Config'!$D:$D,"Yes")="Yes",_xlfn.XLOOKUP("Src_CIDR_Le_16",'Scoring_Config'!$A:$A,'Scoring_Config'!$C:$C,10),0),"False,0")</f>
        <v>0</v>
      </c>
      <c r="AA1065" cm="1">
        <f t="array" ref="AA1065">IF(TRUE,"True," &amp; IF(_xlfn.XLOOKUP("Src_CIDR_17_22",'Scoring_Config'!$A:$A,'Scoring_Config'!$D:$D,"Yes")="Yes",_xlfn.XLOOKUP("Src_CIDR_17_22",'Scoring_Config'!$A:$A,'Scoring_Config'!$C:$C,5),0),"False,0")</f>
        <v>0</v>
      </c>
      <c r="AB1065" cm="1">
        <f t="array" ref="AB1065">IF(FALSE,"True," &amp; IF(_xlfn.XLOOKUP("Dst_IsAny",'Scoring_Config'!$A:$A,'Scoring_Config'!$D:$D,"Yes")="Yes",_xlfn.XLOOKUP("Dst_IsAny",'Scoring_Config'!$A:$A,'Scoring_Config'!$C:$C,10),0),"False,0")</f>
        <v>0</v>
      </c>
      <c r="AC1065" cm="1">
        <f t="array" ref="AC1065">IF(TRUE,"True," &amp; IF(_xlfn.XLOOKUP("Dst_CIDR_Le_16",'Scoring_Config'!$A:$A,'Scoring_Config'!$D:$D,"Yes")="Yes",_xlfn.XLOOKUP("Dst_CIDR_Le_16",'Scoring_Config'!$A:$A,'Scoring_Config'!$C:$C,10),0),"False,0")</f>
        <v>0</v>
      </c>
      <c r="AD1065" cm="1">
        <f t="array" ref="AD1065">IF(FALSE,"True," &amp; IF(_xlfn.XLOOKUP("Dst_CIDR_17_22",'Scoring_Config'!$A:$A,'Scoring_Config'!$D:$D,"Yes")="Yes",_xlfn.XLOOKUP("Dst_CIDR_17_22",'Scoring_Config'!$A:$A,'Scoring_Config'!$C:$C,5),0),"False,0")</f>
        <v>0</v>
      </c>
      <c r="AE1065" cm="1">
        <f t="array" ref="AE1065">IF(FALSE,"True," &amp; IF(_xlfn.XLOOKUP("SrcZone_IsAny",'Scoring_Config'!$A:$A,'Scoring_Config'!$D:$D,"Yes")="Yes",_xlfn.XLOOKUP("SrcZone_IsAny",'Scoring_Config'!$A:$A,'Scoring_Config'!$C:$C,10),0),"False,0")</f>
        <v>0</v>
      </c>
      <c r="AF1065" cm="1">
        <f t="array" ref="AF1065">IF(FALSE,"True," &amp; IF(_xlfn.XLOOKUP("DstZone_IsAny",'Scoring_Config'!$A:$A,'Scoring_Config'!$D:$D,"Yes")="Yes",_xlfn.XLOOKUP("DstZone_IsAny",'Scoring_Config'!$A:$A,'Scoring_Config'!$C:$C,10),0),"False,0")</f>
        <v>0</v>
      </c>
      <c r="AG1065" cm="1">
        <f t="array" ref="AG106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65" cm="1">
        <f t="array" ref="AH1065">IF(FALSE,"True," &amp; IF(_xlfn.XLOOKUP("App_Any_OR_RangeGt1000",'Scoring_Config'!$A:$A,'Scoring_Config'!$D:$D,"Yes")="Yes",_xlfn.XLOOKUP("App_Any_OR_RangeGt1000",'Scoring_Config'!$A:$A,'Scoring_Config'!$C:$C,10),0),"False,0")</f>
        <v>0</v>
      </c>
      <c r="AI1065" cm="1">
        <f t="array" ref="AI1065">IF(FALSE,"True," &amp; IF(_xlfn.XLOOKUP("Service_Insecure_Match",'Scoring_Config'!$A:$A,'Scoring_Config'!$D:$D,"Yes")="Yes",_xlfn.XLOOKUP("Service_Insecure_Match",'Scoring_Config'!$A:$A,'Scoring_Config'!$C:$C,5),0),"False,0")</f>
        <v>0</v>
      </c>
      <c r="AJ1065" cm="1">
        <f t="array" ref="AJ1065">IF(FALSE,"True," &amp; IF(_xlfn.XLOOKUP("Risky_Inbound",'Scoring_Config'!$A:$A,'Scoring_Config'!$D:$D,"Yes")="Yes",_xlfn.XLOOKUP("Risky_Inbound",'Scoring_Config'!$A:$A,'Scoring_Config'!$C:$C,50),0),"False,0")</f>
        <v>0</v>
      </c>
      <c r="AK1065" cm="1">
        <f t="array" ref="AK1065">IF(FALSE,"True," &amp; IF(_xlfn.XLOOKUP("Risky_Outbound",'Scoring_Config'!$A:$A,'Scoring_Config'!$D:$D,"Yes")="Yes",_xlfn.XLOOKUP("Risky_Outbound",'Scoring_Config'!$A:$A,'Scoring_Config'!$C:$C,25),0),"False,0")</f>
        <v>0</v>
      </c>
      <c r="AL1065" t="s">
        <v>6700</v>
      </c>
      <c r="AM1065" cm="1">
        <f t="array" ref="AM106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65" t="s">
        <v>6697</v>
      </c>
      <c r="AO1065" t="s">
        <v>6697</v>
      </c>
      <c r="AP1065" t="s">
        <v>6697</v>
      </c>
      <c r="AQ1065" cm="1">
        <f t="array" ref="AQ1065">IF(FALSE,"True," &amp; IF(_xlfn.XLOOKUP("Service_IsAny",'Scoring_Config'!$A:$A,'Scoring_Config'!$D:$D,"Yes")="Yes",_xlfn.XLOOKUP("Service_IsAny",'Scoring_Config'!$A:$A,'Scoring_Config'!$C:$C,0),0),"False,0")</f>
        <v>0</v>
      </c>
      <c r="AR1065">
        <v>3</v>
      </c>
      <c r="AS1065" cm="1">
        <f t="array" ref="AS1065">IF(FALSE,"True," &amp; IF(_xlfn.XLOOKUP("Service_RangeGt1000",'Scoring_Config'!$A:$A,'Scoring_Config'!$D:$D,"Yes")="Yes",_xlfn.XLOOKUP("Service_RangeGt1000",'Scoring_Config'!$A:$A,'Scoring_Config'!$C:$C,0),0),"False,0")</f>
        <v>0</v>
      </c>
      <c r="AT1065" cm="1">
        <f t="array" ref="AT1065">IF(FALSE,"True," &amp; IF(_xlfn.XLOOKUP("App_IsAny",'Scoring_Config'!$A:$A,'Scoring_Config'!$D:$D,"Yes")="Yes",_xlfn.XLOOKUP("App_IsAny",'Scoring_Config'!$A:$A,'Scoring_Config'!$C:$C,0),0),"False,0")</f>
        <v>0</v>
      </c>
      <c r="AU1065">
        <v>1</v>
      </c>
      <c r="AV1065" cm="1">
        <f t="array" ref="AV1065">IF(FALSE,"True," &amp; IF(_xlfn.XLOOKUP("App_RangeGt1000",'Scoring_Config'!$A:$A,'Scoring_Config'!$D:$D,"Yes")="Yes",_xlfn.XLOOKUP("App_RangeGt1000",'Scoring_Config'!$A:$A,'Scoring_Config'!$C:$C,0),0),"False,0")</f>
        <v>0</v>
      </c>
      <c r="AW1065" cm="1">
        <f t="array" ref="AW1065">IF(FALSE,"True," &amp; IF(_xlfn.XLOOKUP("Action_IsDenyOrDrop",'Scoring_Config'!$A:$A,'Scoring_Config'!$D:$D,"Yes")="Yes",_xlfn.XLOOKUP("Action_IsDenyOrDrop",'Scoring_Config'!$A:$A,'Scoring_Config'!$C:$C,0),0),"False,0")</f>
        <v>0</v>
      </c>
      <c r="AX1065" cm="1">
        <f t="array" ref="AX1065">IF(LEFT(AW1065,4)="True",0,(IF(LEFT(Y1065,4)="True",IF(_xlfn.XLOOKUP("Src_IsAny",'Scoring_Config'!$A:$A,'Scoring_Config'!$D:$D,"Yes")="Yes",_xlfn.XLOOKUP("Src_IsAny",'Scoring_Config'!$A:$A,'Scoring_Config'!$C:$C,10),0),0)+IF(LEFT(Z1065,4)="True",IF(_xlfn.XLOOKUP("Src_CIDR_Le_16",'Scoring_Config'!$A:$A,'Scoring_Config'!$D:$D,"Yes")="Yes",_xlfn.XLOOKUP("Src_CIDR_Le_16",'Scoring_Config'!$A:$A,'Scoring_Config'!$C:$C,10),0),0)+IF(LEFT(AA1065,4)="True",IF(_xlfn.XLOOKUP("Src_CIDR_17_22",'Scoring_Config'!$A:$A,'Scoring_Config'!$D:$D,"Yes")="Yes",_xlfn.XLOOKUP("Src_CIDR_17_22",'Scoring_Config'!$A:$A,'Scoring_Config'!$C:$C,5),0),0)+IF(LEFT(AB1065,4)="True",IF(_xlfn.XLOOKUP("Dst_IsAny",'Scoring_Config'!$A:$A,'Scoring_Config'!$D:$D,"Yes")="Yes",_xlfn.XLOOKUP("Dst_IsAny",'Scoring_Config'!$A:$A,'Scoring_Config'!$C:$C,10),0),0)+IF(LEFT(AC1065,4)="True",IF(_xlfn.XLOOKUP("Dst_CIDR_Le_16",'Scoring_Config'!$A:$A,'Scoring_Config'!$D:$D,"Yes")="Yes",_xlfn.XLOOKUP("Dst_CIDR_Le_16",'Scoring_Config'!$A:$A,'Scoring_Config'!$C:$C,10),0),0)+IF(LEFT(AD1065,4)="True",IF(_xlfn.XLOOKUP("Dst_CIDR_17_22",'Scoring_Config'!$A:$A,'Scoring_Config'!$D:$D,"Yes")="Yes",_xlfn.XLOOKUP("Dst_CIDR_17_22",'Scoring_Config'!$A:$A,'Scoring_Config'!$C:$C,5),0),0)+IF(LEFT(AE1065,4)="True",IF(_xlfn.XLOOKUP("SrcZone_IsAny",'Scoring_Config'!$A:$A,'Scoring_Config'!$D:$D,"Yes")="Yes",_xlfn.XLOOKUP("SrcZone_IsAny",'Scoring_Config'!$A:$A,'Scoring_Config'!$C:$C,10),0),0)+IF(LEFT(AF1065,4)="True",IF(_xlfn.XLOOKUP("DstZone_IsAny",'Scoring_Config'!$A:$A,'Scoring_Config'!$D:$D,"Yes")="Yes",_xlfn.XLOOKUP("DstZone_IsAny",'Scoring_Config'!$A:$A,'Scoring_Config'!$C:$C,10),0),0)+IF(LEFT(AG1065,4)="True",IF(_xlfn.XLOOKUP("Service_Any_OR_RangeGt1000",'Scoring_Config'!$A:$A,'Scoring_Config'!$D:$D,"Yes")="Yes",_xlfn.XLOOKUP("Service_Any_OR_RangeGt1000",'Scoring_Config'!$A:$A,'Scoring_Config'!$C:$C,10),0),0)+IF(LEFT(AH1065,4)="True",IF(_xlfn.XLOOKUP("App_Any_OR_RangeGt1000",'Scoring_Config'!$A:$A,'Scoring_Config'!$D:$D,"Yes")="Yes",_xlfn.XLOOKUP("App_Any_OR_RangeGt1000",'Scoring_Config'!$A:$A,'Scoring_Config'!$C:$C,10),0),0)+IF(LEFT(AI1065,4)="True",IF(_xlfn.XLOOKUP("Service_Insecure_Match",'Scoring_Config'!$A:$A,'Scoring_Config'!$D:$D,"Yes")="Yes",_xlfn.XLOOKUP("Service_Insecure_Match",'Scoring_Config'!$A:$A,'Scoring_Config'!$C:$C,5),0),0)+IF(LEFT(AJ1065,4)="True",IF(_xlfn.XLOOKUP("Risky_Inbound",'Scoring_Config'!$A:$A,'Scoring_Config'!$D:$D,"Yes")="Yes",_xlfn.XLOOKUP("Risky_Inbound",'Scoring_Config'!$A:$A,'Scoring_Config'!$C:$C,50),0),0)+IF(LEFT(AK1065,4)="True",IF(_xlfn.XLOOKUP("Risky_Outbound",'Scoring_Config'!$A:$A,'Scoring_Config'!$D:$D,"Yes")="Yes",_xlfn.XLOOKUP("Risky_Outbound",'Scoring_Config'!$A:$A,'Scoring_Config'!$C:$C,25),0),0)+IF(LEFT(AZ1065,4)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1065,FIND(",",AL1065)+1,100)),0)+IF(LEFT(AM1065,4)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1065,FIND(",",AN1065)+1,100)),0)+IF(_xlfn.XLOOKUP("Profile_Scoring",'Scoring_Config'!$A:$A,'Scoring_Config'!$D:$D,"Yes")="Yes",VALUE(MID(AO1065,FIND(",",AO1065)+1,100)),0)+IF(_xlfn.XLOOKUP("Options_Scoring",'Scoring_Config'!$A:$A,'Scoring_Config'!$D:$D,"Yes")="Yes",VALUE(MID(AP1065,FIND(",",AP1065)+1,100)),0)))</f>
        <v>0</v>
      </c>
      <c r="AZ1065" cm="1">
        <f t="array" ref="AZ1065">IF(FALSE,"True," &amp; IF(_xlfn.XLOOKUP("Migrate_Insecure",'Scoring_Config'!$A:$A,'Scoring_Config'!$D:$D,"Yes")="Yes",_xlfn.XLOOKUP("Migrate_Insecure",'Scoring_Config'!$A:$A,'Scoring_Config'!$C:$C,10),0),"False,0")</f>
        <v>0</v>
      </c>
    </row>
    <row r="1066" spans="1:52">
      <c r="A1066" t="s">
        <v>1979</v>
      </c>
      <c r="B1066" t="s">
        <v>3038</v>
      </c>
      <c r="C1066" t="s">
        <v>3542</v>
      </c>
      <c r="D1066" t="s">
        <v>3545</v>
      </c>
      <c r="E1066" t="s">
        <v>3563</v>
      </c>
      <c r="F1066" t="s">
        <v>3637</v>
      </c>
      <c r="G1066" t="s">
        <v>202</v>
      </c>
      <c r="H1066" t="s">
        <v>174</v>
      </c>
      <c r="I1066" t="s">
        <v>3761</v>
      </c>
      <c r="J1066" t="s">
        <v>1154</v>
      </c>
      <c r="K1066" t="s">
        <v>1696</v>
      </c>
      <c r="L1066" t="s">
        <v>1327</v>
      </c>
      <c r="M1066" t="s">
        <v>1974</v>
      </c>
      <c r="N1066" t="s">
        <v>4315</v>
      </c>
      <c r="O1066" t="s">
        <v>4319</v>
      </c>
      <c r="P1066" t="s">
        <v>4321</v>
      </c>
      <c r="Q1066" t="s">
        <v>5082</v>
      </c>
      <c r="R1066" t="s">
        <v>5439</v>
      </c>
      <c r="S1066" t="s">
        <v>4324</v>
      </c>
      <c r="T1066" t="s">
        <v>5819</v>
      </c>
      <c r="U1066" t="s">
        <v>6481</v>
      </c>
      <c r="Y1066" cm="1">
        <f t="array" ref="Y1066">IF(FALSE,"True," &amp; IF(_xlfn.XLOOKUP("Src_IsAny",'Scoring_Config'!$A:$A,'Scoring_Config'!$D:$D,"Yes")="Yes",_xlfn.XLOOKUP("Src_IsAny",'Scoring_Config'!$A:$A,'Scoring_Config'!$C:$C,10),0),"False,0")</f>
        <v>0</v>
      </c>
      <c r="Z1066" cm="1">
        <f t="array" ref="Z1066">IF(FALSE,"True," &amp; IF(_xlfn.XLOOKUP("Src_CIDR_Le_16",'Scoring_Config'!$A:$A,'Scoring_Config'!$D:$D,"Yes")="Yes",_xlfn.XLOOKUP("Src_CIDR_Le_16",'Scoring_Config'!$A:$A,'Scoring_Config'!$C:$C,10),0),"False,0")</f>
        <v>0</v>
      </c>
      <c r="AA1066" cm="1">
        <f t="array" ref="AA1066">IF(TRUE,"True," &amp; IF(_xlfn.XLOOKUP("Src_CIDR_17_22",'Scoring_Config'!$A:$A,'Scoring_Config'!$D:$D,"Yes")="Yes",_xlfn.XLOOKUP("Src_CIDR_17_22",'Scoring_Config'!$A:$A,'Scoring_Config'!$C:$C,5),0),"False,0")</f>
        <v>0</v>
      </c>
      <c r="AB1066" cm="1">
        <f t="array" ref="AB1066">IF(FALSE,"True," &amp; IF(_xlfn.XLOOKUP("Dst_IsAny",'Scoring_Config'!$A:$A,'Scoring_Config'!$D:$D,"Yes")="Yes",_xlfn.XLOOKUP("Dst_IsAny",'Scoring_Config'!$A:$A,'Scoring_Config'!$C:$C,10),0),"False,0")</f>
        <v>0</v>
      </c>
      <c r="AC1066" cm="1">
        <f t="array" ref="AC1066">IF(TRUE,"True," &amp; IF(_xlfn.XLOOKUP("Dst_CIDR_Le_16",'Scoring_Config'!$A:$A,'Scoring_Config'!$D:$D,"Yes")="Yes",_xlfn.XLOOKUP("Dst_CIDR_Le_16",'Scoring_Config'!$A:$A,'Scoring_Config'!$C:$C,10),0),"False,0")</f>
        <v>0</v>
      </c>
      <c r="AD1066" cm="1">
        <f t="array" ref="AD1066">IF(FALSE,"True," &amp; IF(_xlfn.XLOOKUP("Dst_CIDR_17_22",'Scoring_Config'!$A:$A,'Scoring_Config'!$D:$D,"Yes")="Yes",_xlfn.XLOOKUP("Dst_CIDR_17_22",'Scoring_Config'!$A:$A,'Scoring_Config'!$C:$C,5),0),"False,0")</f>
        <v>0</v>
      </c>
      <c r="AE1066" cm="1">
        <f t="array" ref="AE1066">IF(FALSE,"True," &amp; IF(_xlfn.XLOOKUP("SrcZone_IsAny",'Scoring_Config'!$A:$A,'Scoring_Config'!$D:$D,"Yes")="Yes",_xlfn.XLOOKUP("SrcZone_IsAny",'Scoring_Config'!$A:$A,'Scoring_Config'!$C:$C,10),0),"False,0")</f>
        <v>0</v>
      </c>
      <c r="AF1066" cm="1">
        <f t="array" ref="AF1066">IF(FALSE,"True," &amp; IF(_xlfn.XLOOKUP("DstZone_IsAny",'Scoring_Config'!$A:$A,'Scoring_Config'!$D:$D,"Yes")="Yes",_xlfn.XLOOKUP("DstZone_IsAny",'Scoring_Config'!$A:$A,'Scoring_Config'!$C:$C,10),0),"False,0")</f>
        <v>0</v>
      </c>
      <c r="AG1066" cm="1">
        <f t="array" ref="AG106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66" cm="1">
        <f t="array" ref="AH1066">IF(FALSE,"True," &amp; IF(_xlfn.XLOOKUP("App_Any_OR_RangeGt1000",'Scoring_Config'!$A:$A,'Scoring_Config'!$D:$D,"Yes")="Yes",_xlfn.XLOOKUP("App_Any_OR_RangeGt1000",'Scoring_Config'!$A:$A,'Scoring_Config'!$C:$C,10),0),"False,0")</f>
        <v>0</v>
      </c>
      <c r="AI1066" cm="1">
        <f t="array" ref="AI1066">IF(FALSE,"True," &amp; IF(_xlfn.XLOOKUP("Service_Insecure_Match",'Scoring_Config'!$A:$A,'Scoring_Config'!$D:$D,"Yes")="Yes",_xlfn.XLOOKUP("Service_Insecure_Match",'Scoring_Config'!$A:$A,'Scoring_Config'!$C:$C,5),0),"False,0")</f>
        <v>0</v>
      </c>
      <c r="AJ1066" cm="1">
        <f t="array" ref="AJ1066">IF(FALSE,"True," &amp; IF(_xlfn.XLOOKUP("Risky_Inbound",'Scoring_Config'!$A:$A,'Scoring_Config'!$D:$D,"Yes")="Yes",_xlfn.XLOOKUP("Risky_Inbound",'Scoring_Config'!$A:$A,'Scoring_Config'!$C:$C,50),0),"False,0")</f>
        <v>0</v>
      </c>
      <c r="AK1066" cm="1">
        <f t="array" ref="AK1066">IF(FALSE,"True," &amp; IF(_xlfn.XLOOKUP("Risky_Outbound",'Scoring_Config'!$A:$A,'Scoring_Config'!$D:$D,"Yes")="Yes",_xlfn.XLOOKUP("Risky_Outbound",'Scoring_Config'!$A:$A,'Scoring_Config'!$C:$C,25),0),"False,0")</f>
        <v>0</v>
      </c>
      <c r="AL1066" t="s">
        <v>6700</v>
      </c>
      <c r="AM1066" cm="1">
        <f t="array" ref="AM106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66" t="s">
        <v>6697</v>
      </c>
      <c r="AO1066" t="s">
        <v>6697</v>
      </c>
      <c r="AP1066" t="s">
        <v>6697</v>
      </c>
      <c r="AQ1066" cm="1">
        <f t="array" ref="AQ1066">IF(FALSE,"True," &amp; IF(_xlfn.XLOOKUP("Service_IsAny",'Scoring_Config'!$A:$A,'Scoring_Config'!$D:$D,"Yes")="Yes",_xlfn.XLOOKUP("Service_IsAny",'Scoring_Config'!$A:$A,'Scoring_Config'!$C:$C,0),0),"False,0")</f>
        <v>0</v>
      </c>
      <c r="AR1066">
        <v>0</v>
      </c>
      <c r="AS1066" cm="1">
        <f t="array" ref="AS1066">IF(FALSE,"True," &amp; IF(_xlfn.XLOOKUP("Service_RangeGt1000",'Scoring_Config'!$A:$A,'Scoring_Config'!$D:$D,"Yes")="Yes",_xlfn.XLOOKUP("Service_RangeGt1000",'Scoring_Config'!$A:$A,'Scoring_Config'!$C:$C,0),0),"False,0")</f>
        <v>0</v>
      </c>
      <c r="AT1066" cm="1">
        <f t="array" ref="AT1066">IF(FALSE,"True," &amp; IF(_xlfn.XLOOKUP("App_IsAny",'Scoring_Config'!$A:$A,'Scoring_Config'!$D:$D,"Yes")="Yes",_xlfn.XLOOKUP("App_IsAny",'Scoring_Config'!$A:$A,'Scoring_Config'!$C:$C,0),0),"False,0")</f>
        <v>0</v>
      </c>
      <c r="AU1066">
        <v>0</v>
      </c>
      <c r="AV1066" cm="1">
        <f t="array" ref="AV1066">IF(FALSE,"True," &amp; IF(_xlfn.XLOOKUP("App_RangeGt1000",'Scoring_Config'!$A:$A,'Scoring_Config'!$D:$D,"Yes")="Yes",_xlfn.XLOOKUP("App_RangeGt1000",'Scoring_Config'!$A:$A,'Scoring_Config'!$C:$C,0),0),"False,0")</f>
        <v>0</v>
      </c>
      <c r="AW1066" cm="1">
        <f t="array" ref="AW1066">IF(FALSE,"True," &amp; IF(_xlfn.XLOOKUP("Action_IsDenyOrDrop",'Scoring_Config'!$A:$A,'Scoring_Config'!$D:$D,"Yes")="Yes",_xlfn.XLOOKUP("Action_IsDenyOrDrop",'Scoring_Config'!$A:$A,'Scoring_Config'!$C:$C,0),0),"False,0")</f>
        <v>0</v>
      </c>
      <c r="AX1066" cm="1">
        <f t="array" ref="AX1066">IF(LEFT(AW1066,4)="True",0,(IF(LEFT(Y1066,4)="True",IF(_xlfn.XLOOKUP("Src_IsAny",'Scoring_Config'!$A:$A,'Scoring_Config'!$D:$D,"Yes")="Yes",_xlfn.XLOOKUP("Src_IsAny",'Scoring_Config'!$A:$A,'Scoring_Config'!$C:$C,10),0),0)+IF(LEFT(Z1066,4)="True",IF(_xlfn.XLOOKUP("Src_CIDR_Le_16",'Scoring_Config'!$A:$A,'Scoring_Config'!$D:$D,"Yes")="Yes",_xlfn.XLOOKUP("Src_CIDR_Le_16",'Scoring_Config'!$A:$A,'Scoring_Config'!$C:$C,10),0),0)+IF(LEFT(AA1066,4)="True",IF(_xlfn.XLOOKUP("Src_CIDR_17_22",'Scoring_Config'!$A:$A,'Scoring_Config'!$D:$D,"Yes")="Yes",_xlfn.XLOOKUP("Src_CIDR_17_22",'Scoring_Config'!$A:$A,'Scoring_Config'!$C:$C,5),0),0)+IF(LEFT(AB1066,4)="True",IF(_xlfn.XLOOKUP("Dst_IsAny",'Scoring_Config'!$A:$A,'Scoring_Config'!$D:$D,"Yes")="Yes",_xlfn.XLOOKUP("Dst_IsAny",'Scoring_Config'!$A:$A,'Scoring_Config'!$C:$C,10),0),0)+IF(LEFT(AC1066,4)="True",IF(_xlfn.XLOOKUP("Dst_CIDR_Le_16",'Scoring_Config'!$A:$A,'Scoring_Config'!$D:$D,"Yes")="Yes",_xlfn.XLOOKUP("Dst_CIDR_Le_16",'Scoring_Config'!$A:$A,'Scoring_Config'!$C:$C,10),0),0)+IF(LEFT(AD1066,4)="True",IF(_xlfn.XLOOKUP("Dst_CIDR_17_22",'Scoring_Config'!$A:$A,'Scoring_Config'!$D:$D,"Yes")="Yes",_xlfn.XLOOKUP("Dst_CIDR_17_22",'Scoring_Config'!$A:$A,'Scoring_Config'!$C:$C,5),0),0)+IF(LEFT(AE1066,4)="True",IF(_xlfn.XLOOKUP("SrcZone_IsAny",'Scoring_Config'!$A:$A,'Scoring_Config'!$D:$D,"Yes")="Yes",_xlfn.XLOOKUP("SrcZone_IsAny",'Scoring_Config'!$A:$A,'Scoring_Config'!$C:$C,10),0),0)+IF(LEFT(AF1066,4)="True",IF(_xlfn.XLOOKUP("DstZone_IsAny",'Scoring_Config'!$A:$A,'Scoring_Config'!$D:$D,"Yes")="Yes",_xlfn.XLOOKUP("DstZone_IsAny",'Scoring_Config'!$A:$A,'Scoring_Config'!$C:$C,10),0),0)+IF(LEFT(AG1066,4)="True",IF(_xlfn.XLOOKUP("Service_Any_OR_RangeGt1000",'Scoring_Config'!$A:$A,'Scoring_Config'!$D:$D,"Yes")="Yes",_xlfn.XLOOKUP("Service_Any_OR_RangeGt1000",'Scoring_Config'!$A:$A,'Scoring_Config'!$C:$C,10),0),0)+IF(LEFT(AH1066,4)="True",IF(_xlfn.XLOOKUP("App_Any_OR_RangeGt1000",'Scoring_Config'!$A:$A,'Scoring_Config'!$D:$D,"Yes")="Yes",_xlfn.XLOOKUP("App_Any_OR_RangeGt1000",'Scoring_Config'!$A:$A,'Scoring_Config'!$C:$C,10),0),0)+IF(LEFT(AI1066,4)="True",IF(_xlfn.XLOOKUP("Service_Insecure_Match",'Scoring_Config'!$A:$A,'Scoring_Config'!$D:$D,"Yes")="Yes",_xlfn.XLOOKUP("Service_Insecure_Match",'Scoring_Config'!$A:$A,'Scoring_Config'!$C:$C,5),0),0)+IF(LEFT(AJ1066,4)="True",IF(_xlfn.XLOOKUP("Risky_Inbound",'Scoring_Config'!$A:$A,'Scoring_Config'!$D:$D,"Yes")="Yes",_xlfn.XLOOKUP("Risky_Inbound",'Scoring_Config'!$A:$A,'Scoring_Config'!$C:$C,50),0),0)+IF(LEFT(AK1066,4)="True",IF(_xlfn.XLOOKUP("Risky_Outbound",'Scoring_Config'!$A:$A,'Scoring_Config'!$D:$D,"Yes")="Yes",_xlfn.XLOOKUP("Risky_Outbound",'Scoring_Config'!$A:$A,'Scoring_Config'!$C:$C,25),0),0)+IF(LEFT(AZ1066,4)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1066,FIND(",",AL1066)+1,100)),0)+IF(LEFT(AM1066,4)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1066,FIND(",",AN1066)+1,100)),0)+IF(_xlfn.XLOOKUP("Profile_Scoring",'Scoring_Config'!$A:$A,'Scoring_Config'!$D:$D,"Yes")="Yes",VALUE(MID(AO1066,FIND(",",AO1066)+1,100)),0)+IF(_xlfn.XLOOKUP("Options_Scoring",'Scoring_Config'!$A:$A,'Scoring_Config'!$D:$D,"Yes")="Yes",VALUE(MID(AP1066,FIND(",",AP1066)+1,100)),0)))</f>
        <v>0</v>
      </c>
      <c r="AZ1066" cm="1">
        <f t="array" ref="AZ1066">IF(FALSE,"True," &amp; IF(_xlfn.XLOOKUP("Migrate_Insecure",'Scoring_Config'!$A:$A,'Scoring_Config'!$D:$D,"Yes")="Yes",_xlfn.XLOOKUP("Migrate_Insecure",'Scoring_Config'!$A:$A,'Scoring_Config'!$C:$C,10),0),"False,0")</f>
        <v>0</v>
      </c>
    </row>
    <row r="1067" spans="1:52">
      <c r="A1067" t="s">
        <v>1979</v>
      </c>
      <c r="B1067" t="s">
        <v>3039</v>
      </c>
      <c r="C1067" t="s">
        <v>3542</v>
      </c>
      <c r="D1067" t="s">
        <v>3545</v>
      </c>
      <c r="E1067" t="s">
        <v>3563</v>
      </c>
      <c r="F1067" t="s">
        <v>3637</v>
      </c>
      <c r="G1067" t="s">
        <v>202</v>
      </c>
      <c r="H1067" t="s">
        <v>174</v>
      </c>
      <c r="I1067" t="s">
        <v>3761</v>
      </c>
      <c r="J1067" t="s">
        <v>1154</v>
      </c>
      <c r="K1067" t="s">
        <v>174</v>
      </c>
      <c r="L1067" t="s">
        <v>1544</v>
      </c>
      <c r="M1067" t="s">
        <v>1974</v>
      </c>
      <c r="N1067" t="s">
        <v>4315</v>
      </c>
      <c r="O1067" t="s">
        <v>4319</v>
      </c>
      <c r="P1067" t="s">
        <v>4321</v>
      </c>
      <c r="Q1067" t="s">
        <v>5082</v>
      </c>
      <c r="R1067" t="s">
        <v>5437</v>
      </c>
      <c r="S1067" t="s">
        <v>5535</v>
      </c>
      <c r="T1067" t="s">
        <v>5638</v>
      </c>
      <c r="U1067" t="s">
        <v>6482</v>
      </c>
      <c r="Y1067" cm="1">
        <f t="array" ref="Y1067">IF(FALSE,"True," &amp; IF(_xlfn.XLOOKUP("Src_IsAny",'Scoring_Config'!$A:$A,'Scoring_Config'!$D:$D,"Yes")="Yes",_xlfn.XLOOKUP("Src_IsAny",'Scoring_Config'!$A:$A,'Scoring_Config'!$C:$C,10),0),"False,0")</f>
        <v>0</v>
      </c>
      <c r="Z1067" cm="1">
        <f t="array" ref="Z1067">IF(FALSE,"True," &amp; IF(_xlfn.XLOOKUP("Src_CIDR_Le_16",'Scoring_Config'!$A:$A,'Scoring_Config'!$D:$D,"Yes")="Yes",_xlfn.XLOOKUP("Src_CIDR_Le_16",'Scoring_Config'!$A:$A,'Scoring_Config'!$C:$C,10),0),"False,0")</f>
        <v>0</v>
      </c>
      <c r="AA1067" cm="1">
        <f t="array" ref="AA1067">IF(TRUE,"True," &amp; IF(_xlfn.XLOOKUP("Src_CIDR_17_22",'Scoring_Config'!$A:$A,'Scoring_Config'!$D:$D,"Yes")="Yes",_xlfn.XLOOKUP("Src_CIDR_17_22",'Scoring_Config'!$A:$A,'Scoring_Config'!$C:$C,5),0),"False,0")</f>
        <v>0</v>
      </c>
      <c r="AB1067" cm="1">
        <f t="array" ref="AB1067">IF(FALSE,"True," &amp; IF(_xlfn.XLOOKUP("Dst_IsAny",'Scoring_Config'!$A:$A,'Scoring_Config'!$D:$D,"Yes")="Yes",_xlfn.XLOOKUP("Dst_IsAny",'Scoring_Config'!$A:$A,'Scoring_Config'!$C:$C,10),0),"False,0")</f>
        <v>0</v>
      </c>
      <c r="AC1067" cm="1">
        <f t="array" ref="AC1067">IF(TRUE,"True," &amp; IF(_xlfn.XLOOKUP("Dst_CIDR_Le_16",'Scoring_Config'!$A:$A,'Scoring_Config'!$D:$D,"Yes")="Yes",_xlfn.XLOOKUP("Dst_CIDR_Le_16",'Scoring_Config'!$A:$A,'Scoring_Config'!$C:$C,10),0),"False,0")</f>
        <v>0</v>
      </c>
      <c r="AD1067" cm="1">
        <f t="array" ref="AD1067">IF(FALSE,"True," &amp; IF(_xlfn.XLOOKUP("Dst_CIDR_17_22",'Scoring_Config'!$A:$A,'Scoring_Config'!$D:$D,"Yes")="Yes",_xlfn.XLOOKUP("Dst_CIDR_17_22",'Scoring_Config'!$A:$A,'Scoring_Config'!$C:$C,5),0),"False,0")</f>
        <v>0</v>
      </c>
      <c r="AE1067" cm="1">
        <f t="array" ref="AE1067">IF(FALSE,"True," &amp; IF(_xlfn.XLOOKUP("SrcZone_IsAny",'Scoring_Config'!$A:$A,'Scoring_Config'!$D:$D,"Yes")="Yes",_xlfn.XLOOKUP("SrcZone_IsAny",'Scoring_Config'!$A:$A,'Scoring_Config'!$C:$C,10),0),"False,0")</f>
        <v>0</v>
      </c>
      <c r="AF1067" cm="1">
        <f t="array" ref="AF1067">IF(FALSE,"True," &amp; IF(_xlfn.XLOOKUP("DstZone_IsAny",'Scoring_Config'!$A:$A,'Scoring_Config'!$D:$D,"Yes")="Yes",_xlfn.XLOOKUP("DstZone_IsAny",'Scoring_Config'!$A:$A,'Scoring_Config'!$C:$C,10),0),"False,0")</f>
        <v>0</v>
      </c>
      <c r="AG1067" cm="1">
        <f t="array" ref="AG106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67" cm="1">
        <f t="array" ref="AH1067">IF(TRUE,"True," &amp; IF(_xlfn.XLOOKUP("App_Any_OR_RangeGt1000",'Scoring_Config'!$A:$A,'Scoring_Config'!$D:$D,"Yes")="Yes",_xlfn.XLOOKUP("App_Any_OR_RangeGt1000",'Scoring_Config'!$A:$A,'Scoring_Config'!$C:$C,10),0),"False,0")</f>
        <v>0</v>
      </c>
      <c r="AI1067" cm="1">
        <f t="array" ref="AI1067">IF(FALSE,"True," &amp; IF(_xlfn.XLOOKUP("Service_Insecure_Match",'Scoring_Config'!$A:$A,'Scoring_Config'!$D:$D,"Yes")="Yes",_xlfn.XLOOKUP("Service_Insecure_Match",'Scoring_Config'!$A:$A,'Scoring_Config'!$C:$C,5),0),"False,0")</f>
        <v>0</v>
      </c>
      <c r="AJ1067" cm="1">
        <f t="array" ref="AJ1067">IF(FALSE,"True," &amp; IF(_xlfn.XLOOKUP("Risky_Inbound",'Scoring_Config'!$A:$A,'Scoring_Config'!$D:$D,"Yes")="Yes",_xlfn.XLOOKUP("Risky_Inbound",'Scoring_Config'!$A:$A,'Scoring_Config'!$C:$C,50),0),"False,0")</f>
        <v>0</v>
      </c>
      <c r="AK1067" cm="1">
        <f t="array" ref="AK1067">IF(FALSE,"True," &amp; IF(_xlfn.XLOOKUP("Risky_Outbound",'Scoring_Config'!$A:$A,'Scoring_Config'!$D:$D,"Yes")="Yes",_xlfn.XLOOKUP("Risky_Outbound",'Scoring_Config'!$A:$A,'Scoring_Config'!$C:$C,25),0),"False,0")</f>
        <v>0</v>
      </c>
      <c r="AL1067" t="s">
        <v>6700</v>
      </c>
      <c r="AM1067" cm="1">
        <f t="array" ref="AM106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67" t="s">
        <v>6697</v>
      </c>
      <c r="AO1067" t="s">
        <v>6697</v>
      </c>
      <c r="AP1067" t="s">
        <v>6697</v>
      </c>
      <c r="AQ1067" cm="1">
        <f t="array" ref="AQ1067">IF(FALSE,"True," &amp; IF(_xlfn.XLOOKUP("Service_IsAny",'Scoring_Config'!$A:$A,'Scoring_Config'!$D:$D,"Yes")="Yes",_xlfn.XLOOKUP("Service_IsAny",'Scoring_Config'!$A:$A,'Scoring_Config'!$C:$C,0),0),"False,0")</f>
        <v>0</v>
      </c>
      <c r="AR1067">
        <v>3</v>
      </c>
      <c r="AS1067" cm="1">
        <f t="array" ref="AS1067">IF(FALSE,"True," &amp; IF(_xlfn.XLOOKUP("Service_RangeGt1000",'Scoring_Config'!$A:$A,'Scoring_Config'!$D:$D,"Yes")="Yes",_xlfn.XLOOKUP("Service_RangeGt1000",'Scoring_Config'!$A:$A,'Scoring_Config'!$C:$C,0),0),"False,0")</f>
        <v>0</v>
      </c>
      <c r="AT1067" cm="1">
        <f t="array" ref="AT1067">IF(TRUE,"True," &amp; IF(_xlfn.XLOOKUP("App_IsAny",'Scoring_Config'!$A:$A,'Scoring_Config'!$D:$D,"Yes")="Yes",_xlfn.XLOOKUP("App_IsAny",'Scoring_Config'!$A:$A,'Scoring_Config'!$C:$C,0),0),"False,0")</f>
        <v>0</v>
      </c>
      <c r="AU1067">
        <v>65535</v>
      </c>
      <c r="AV1067" cm="1">
        <f t="array" ref="AV1067">IF(TRUE,"True," &amp; IF(_xlfn.XLOOKUP("App_RangeGt1000",'Scoring_Config'!$A:$A,'Scoring_Config'!$D:$D,"Yes")="Yes",_xlfn.XLOOKUP("App_RangeGt1000",'Scoring_Config'!$A:$A,'Scoring_Config'!$C:$C,0),0),"False,0")</f>
        <v>0</v>
      </c>
      <c r="AW1067" cm="1">
        <f t="array" ref="AW1067">IF(FALSE,"True," &amp; IF(_xlfn.XLOOKUP("Action_IsDenyOrDrop",'Scoring_Config'!$A:$A,'Scoring_Config'!$D:$D,"Yes")="Yes",_xlfn.XLOOKUP("Action_IsDenyOrDrop",'Scoring_Config'!$A:$A,'Scoring_Config'!$C:$C,0),0),"False,0")</f>
        <v>0</v>
      </c>
      <c r="AX1067" cm="1">
        <f t="array" ref="AX1067">IF(LEFT(AW1067,4)="True",0,(IF(LEFT(Y1067,4)="True",IF(_xlfn.XLOOKUP("Src_IsAny",'Scoring_Config'!$A:$A,'Scoring_Config'!$D:$D,"Yes")="Yes",_xlfn.XLOOKUP("Src_IsAny",'Scoring_Config'!$A:$A,'Scoring_Config'!$C:$C,10),0),0)+IF(LEFT(Z1067,4)="True",IF(_xlfn.XLOOKUP("Src_CIDR_Le_16",'Scoring_Config'!$A:$A,'Scoring_Config'!$D:$D,"Yes")="Yes",_xlfn.XLOOKUP("Src_CIDR_Le_16",'Scoring_Config'!$A:$A,'Scoring_Config'!$C:$C,10),0),0)+IF(LEFT(AA1067,4)="True",IF(_xlfn.XLOOKUP("Src_CIDR_17_22",'Scoring_Config'!$A:$A,'Scoring_Config'!$D:$D,"Yes")="Yes",_xlfn.XLOOKUP("Src_CIDR_17_22",'Scoring_Config'!$A:$A,'Scoring_Config'!$C:$C,5),0),0)+IF(LEFT(AB1067,4)="True",IF(_xlfn.XLOOKUP("Dst_IsAny",'Scoring_Config'!$A:$A,'Scoring_Config'!$D:$D,"Yes")="Yes",_xlfn.XLOOKUP("Dst_IsAny",'Scoring_Config'!$A:$A,'Scoring_Config'!$C:$C,10),0),0)+IF(LEFT(AC1067,4)="True",IF(_xlfn.XLOOKUP("Dst_CIDR_Le_16",'Scoring_Config'!$A:$A,'Scoring_Config'!$D:$D,"Yes")="Yes",_xlfn.XLOOKUP("Dst_CIDR_Le_16",'Scoring_Config'!$A:$A,'Scoring_Config'!$C:$C,10),0),0)+IF(LEFT(AD1067,4)="True",IF(_xlfn.XLOOKUP("Dst_CIDR_17_22",'Scoring_Config'!$A:$A,'Scoring_Config'!$D:$D,"Yes")="Yes",_xlfn.XLOOKUP("Dst_CIDR_17_22",'Scoring_Config'!$A:$A,'Scoring_Config'!$C:$C,5),0),0)+IF(LEFT(AE1067,4)="True",IF(_xlfn.XLOOKUP("SrcZone_IsAny",'Scoring_Config'!$A:$A,'Scoring_Config'!$D:$D,"Yes")="Yes",_xlfn.XLOOKUP("SrcZone_IsAny",'Scoring_Config'!$A:$A,'Scoring_Config'!$C:$C,10),0),0)+IF(LEFT(AF1067,4)="True",IF(_xlfn.XLOOKUP("DstZone_IsAny",'Scoring_Config'!$A:$A,'Scoring_Config'!$D:$D,"Yes")="Yes",_xlfn.XLOOKUP("DstZone_IsAny",'Scoring_Config'!$A:$A,'Scoring_Config'!$C:$C,10),0),0)+IF(LEFT(AG1067,4)="True",IF(_xlfn.XLOOKUP("Service_Any_OR_RangeGt1000",'Scoring_Config'!$A:$A,'Scoring_Config'!$D:$D,"Yes")="Yes",_xlfn.XLOOKUP("Service_Any_OR_RangeGt1000",'Scoring_Config'!$A:$A,'Scoring_Config'!$C:$C,10),0),0)+IF(LEFT(AH1067,4)="True",IF(_xlfn.XLOOKUP("App_Any_OR_RangeGt1000",'Scoring_Config'!$A:$A,'Scoring_Config'!$D:$D,"Yes")="Yes",_xlfn.XLOOKUP("App_Any_OR_RangeGt1000",'Scoring_Config'!$A:$A,'Scoring_Config'!$C:$C,10),0),0)+IF(LEFT(AI1067,4)="True",IF(_xlfn.XLOOKUP("Service_Insecure_Match",'Scoring_Config'!$A:$A,'Scoring_Config'!$D:$D,"Yes")="Yes",_xlfn.XLOOKUP("Service_Insecure_Match",'Scoring_Config'!$A:$A,'Scoring_Config'!$C:$C,5),0),0)+IF(LEFT(AJ1067,4)="True",IF(_xlfn.XLOOKUP("Risky_Inbound",'Scoring_Config'!$A:$A,'Scoring_Config'!$D:$D,"Yes")="Yes",_xlfn.XLOOKUP("Risky_Inbound",'Scoring_Config'!$A:$A,'Scoring_Config'!$C:$C,50),0),0)+IF(LEFT(AK1067,4)="True",IF(_xlfn.XLOOKUP("Risky_Outbound",'Scoring_Config'!$A:$A,'Scoring_Config'!$D:$D,"Yes")="Yes",_xlfn.XLOOKUP("Risky_Outbound",'Scoring_Config'!$A:$A,'Scoring_Config'!$C:$C,25),0),0)+IF(LEFT(AZ1067,4)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1067,FIND(",",AL1067)+1,100)),0)+IF(LEFT(AM1067,4)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1067,FIND(",",AN1067)+1,100)),0)+IF(_xlfn.XLOOKUP("Profile_Scoring",'Scoring_Config'!$A:$A,'Scoring_Config'!$D:$D,"Yes")="Yes",VALUE(MID(AO1067,FIND(",",AO1067)+1,100)),0)+IF(_xlfn.XLOOKUP("Options_Scoring",'Scoring_Config'!$A:$A,'Scoring_Config'!$D:$D,"Yes")="Yes",VALUE(MID(AP1067,FIND(",",AP1067)+1,100)),0)))</f>
        <v>0</v>
      </c>
      <c r="AZ1067" cm="1">
        <f t="array" ref="AZ1067">IF(FALSE,"True," &amp; IF(_xlfn.XLOOKUP("Migrate_Insecure",'Scoring_Config'!$A:$A,'Scoring_Config'!$D:$D,"Yes")="Yes",_xlfn.XLOOKUP("Migrate_Insecure",'Scoring_Config'!$A:$A,'Scoring_Config'!$C:$C,10),0),"False,0")</f>
        <v>0</v>
      </c>
    </row>
    <row r="1068" spans="1:52">
      <c r="A1068" t="s">
        <v>1979</v>
      </c>
      <c r="B1068" t="s">
        <v>3040</v>
      </c>
      <c r="C1068" t="s">
        <v>3542</v>
      </c>
      <c r="D1068" t="s">
        <v>3545</v>
      </c>
      <c r="E1068" t="s">
        <v>3563</v>
      </c>
      <c r="F1068" t="s">
        <v>3637</v>
      </c>
      <c r="G1068" t="s">
        <v>202</v>
      </c>
      <c r="H1068" t="s">
        <v>174</v>
      </c>
      <c r="I1068" t="s">
        <v>3597</v>
      </c>
      <c r="J1068" t="s">
        <v>301</v>
      </c>
      <c r="K1068" t="s">
        <v>174</v>
      </c>
      <c r="L1068" t="s">
        <v>1545</v>
      </c>
      <c r="M1068" t="s">
        <v>1974</v>
      </c>
      <c r="N1068" t="s">
        <v>4315</v>
      </c>
      <c r="O1068" t="s">
        <v>4319</v>
      </c>
      <c r="P1068" t="s">
        <v>4321</v>
      </c>
      <c r="Q1068" t="s">
        <v>5083</v>
      </c>
      <c r="R1068" t="s">
        <v>5437</v>
      </c>
      <c r="S1068" t="s">
        <v>5536</v>
      </c>
      <c r="T1068" t="s">
        <v>5638</v>
      </c>
      <c r="U1068" t="s">
        <v>6186</v>
      </c>
      <c r="Y1068" cm="1">
        <f t="array" ref="Y1068">IF(FALSE,"True," &amp; IF(_xlfn.XLOOKUP("Src_IsAny",'Scoring_Config'!$A:$A,'Scoring_Config'!$D:$D,"Yes")="Yes",_xlfn.XLOOKUP("Src_IsAny",'Scoring_Config'!$A:$A,'Scoring_Config'!$C:$C,10),0),"False,0")</f>
        <v>0</v>
      </c>
      <c r="Z1068" cm="1">
        <f t="array" ref="Z1068">IF(FALSE,"True," &amp; IF(_xlfn.XLOOKUP("Src_CIDR_Le_16",'Scoring_Config'!$A:$A,'Scoring_Config'!$D:$D,"Yes")="Yes",_xlfn.XLOOKUP("Src_CIDR_Le_16",'Scoring_Config'!$A:$A,'Scoring_Config'!$C:$C,10),0),"False,0")</f>
        <v>0</v>
      </c>
      <c r="AA1068" cm="1">
        <f t="array" ref="AA1068">IF(TRUE,"True," &amp; IF(_xlfn.XLOOKUP("Src_CIDR_17_22",'Scoring_Config'!$A:$A,'Scoring_Config'!$D:$D,"Yes")="Yes",_xlfn.XLOOKUP("Src_CIDR_17_22",'Scoring_Config'!$A:$A,'Scoring_Config'!$C:$C,5),0),"False,0")</f>
        <v>0</v>
      </c>
      <c r="AB1068" cm="1">
        <f t="array" ref="AB1068">IF(FALSE,"True," &amp; IF(_xlfn.XLOOKUP("Dst_IsAny",'Scoring_Config'!$A:$A,'Scoring_Config'!$D:$D,"Yes")="Yes",_xlfn.XLOOKUP("Dst_IsAny",'Scoring_Config'!$A:$A,'Scoring_Config'!$C:$C,10),0),"False,0")</f>
        <v>0</v>
      </c>
      <c r="AC1068" cm="1">
        <f t="array" ref="AC1068">IF(FALSE,"True," &amp; IF(_xlfn.XLOOKUP("Dst_CIDR_Le_16",'Scoring_Config'!$A:$A,'Scoring_Config'!$D:$D,"Yes")="Yes",_xlfn.XLOOKUP("Dst_CIDR_Le_16",'Scoring_Config'!$A:$A,'Scoring_Config'!$C:$C,10),0),"False,0")</f>
        <v>0</v>
      </c>
      <c r="AD1068" cm="1">
        <f t="array" ref="AD1068">IF(TRUE,"True," &amp; IF(_xlfn.XLOOKUP("Dst_CIDR_17_22",'Scoring_Config'!$A:$A,'Scoring_Config'!$D:$D,"Yes")="Yes",_xlfn.XLOOKUP("Dst_CIDR_17_22",'Scoring_Config'!$A:$A,'Scoring_Config'!$C:$C,5),0),"False,0")</f>
        <v>0</v>
      </c>
      <c r="AE1068" cm="1">
        <f t="array" ref="AE1068">IF(FALSE,"True," &amp; IF(_xlfn.XLOOKUP("SrcZone_IsAny",'Scoring_Config'!$A:$A,'Scoring_Config'!$D:$D,"Yes")="Yes",_xlfn.XLOOKUP("SrcZone_IsAny",'Scoring_Config'!$A:$A,'Scoring_Config'!$C:$C,10),0),"False,0")</f>
        <v>0</v>
      </c>
      <c r="AF1068" cm="1">
        <f t="array" ref="AF1068">IF(FALSE,"True," &amp; IF(_xlfn.XLOOKUP("DstZone_IsAny",'Scoring_Config'!$A:$A,'Scoring_Config'!$D:$D,"Yes")="Yes",_xlfn.XLOOKUP("DstZone_IsAny",'Scoring_Config'!$A:$A,'Scoring_Config'!$C:$C,10),0),"False,0")</f>
        <v>0</v>
      </c>
      <c r="AG1068" cm="1">
        <f t="array" ref="AG106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68" cm="1">
        <f t="array" ref="AH1068">IF(TRUE,"True," &amp; IF(_xlfn.XLOOKUP("App_Any_OR_RangeGt1000",'Scoring_Config'!$A:$A,'Scoring_Config'!$D:$D,"Yes")="Yes",_xlfn.XLOOKUP("App_Any_OR_RangeGt1000",'Scoring_Config'!$A:$A,'Scoring_Config'!$C:$C,10),0),"False,0")</f>
        <v>0</v>
      </c>
      <c r="AI1068" cm="1">
        <f t="array" ref="AI1068">IF(FALSE,"True," &amp; IF(_xlfn.XLOOKUP("Service_Insecure_Match",'Scoring_Config'!$A:$A,'Scoring_Config'!$D:$D,"Yes")="Yes",_xlfn.XLOOKUP("Service_Insecure_Match",'Scoring_Config'!$A:$A,'Scoring_Config'!$C:$C,5),0),"False,0")</f>
        <v>0</v>
      </c>
      <c r="AJ1068" cm="1">
        <f t="array" ref="AJ1068">IF(FALSE,"True," &amp; IF(_xlfn.XLOOKUP("Risky_Inbound",'Scoring_Config'!$A:$A,'Scoring_Config'!$D:$D,"Yes")="Yes",_xlfn.XLOOKUP("Risky_Inbound",'Scoring_Config'!$A:$A,'Scoring_Config'!$C:$C,50),0),"False,0")</f>
        <v>0</v>
      </c>
      <c r="AK1068" cm="1">
        <f t="array" ref="AK1068">IF(FALSE,"True," &amp; IF(_xlfn.XLOOKUP("Risky_Outbound",'Scoring_Config'!$A:$A,'Scoring_Config'!$D:$D,"Yes")="Yes",_xlfn.XLOOKUP("Risky_Outbound",'Scoring_Config'!$A:$A,'Scoring_Config'!$C:$C,25),0),"False,0")</f>
        <v>0</v>
      </c>
      <c r="AL1068" t="s">
        <v>6700</v>
      </c>
      <c r="AM1068" cm="1">
        <f t="array" ref="AM106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68" t="s">
        <v>6697</v>
      </c>
      <c r="AO1068" t="s">
        <v>6697</v>
      </c>
      <c r="AP1068" t="s">
        <v>6697</v>
      </c>
      <c r="AQ1068" cm="1">
        <f t="array" ref="AQ1068">IF(FALSE,"True," &amp; IF(_xlfn.XLOOKUP("Service_IsAny",'Scoring_Config'!$A:$A,'Scoring_Config'!$D:$D,"Yes")="Yes",_xlfn.XLOOKUP("Service_IsAny",'Scoring_Config'!$A:$A,'Scoring_Config'!$C:$C,0),0),"False,0")</f>
        <v>0</v>
      </c>
      <c r="AR1068">
        <v>2</v>
      </c>
      <c r="AS1068" cm="1">
        <f t="array" ref="AS1068">IF(FALSE,"True," &amp; IF(_xlfn.XLOOKUP("Service_RangeGt1000",'Scoring_Config'!$A:$A,'Scoring_Config'!$D:$D,"Yes")="Yes",_xlfn.XLOOKUP("Service_RangeGt1000",'Scoring_Config'!$A:$A,'Scoring_Config'!$C:$C,0),0),"False,0")</f>
        <v>0</v>
      </c>
      <c r="AT1068" cm="1">
        <f t="array" ref="AT1068">IF(TRUE,"True," &amp; IF(_xlfn.XLOOKUP("App_IsAny",'Scoring_Config'!$A:$A,'Scoring_Config'!$D:$D,"Yes")="Yes",_xlfn.XLOOKUP("App_IsAny",'Scoring_Config'!$A:$A,'Scoring_Config'!$C:$C,0),0),"False,0")</f>
        <v>0</v>
      </c>
      <c r="AU1068">
        <v>65535</v>
      </c>
      <c r="AV1068" cm="1">
        <f t="array" ref="AV1068">IF(TRUE,"True," &amp; IF(_xlfn.XLOOKUP("App_RangeGt1000",'Scoring_Config'!$A:$A,'Scoring_Config'!$D:$D,"Yes")="Yes",_xlfn.XLOOKUP("App_RangeGt1000",'Scoring_Config'!$A:$A,'Scoring_Config'!$C:$C,0),0),"False,0")</f>
        <v>0</v>
      </c>
      <c r="AW1068" cm="1">
        <f t="array" ref="AW1068">IF(FALSE,"True," &amp; IF(_xlfn.XLOOKUP("Action_IsDenyOrDrop",'Scoring_Config'!$A:$A,'Scoring_Config'!$D:$D,"Yes")="Yes",_xlfn.XLOOKUP("Action_IsDenyOrDrop",'Scoring_Config'!$A:$A,'Scoring_Config'!$C:$C,0),0),"False,0")</f>
        <v>0</v>
      </c>
      <c r="AX1068" cm="1">
        <f t="array" ref="AX1068">IF(LEFT(AW1068,4)="True",0,(IF(LEFT(Y1068,4)="True",IF(_xlfn.XLOOKUP("Src_IsAny",'Scoring_Config'!$A:$A,'Scoring_Config'!$D:$D,"Yes")="Yes",_xlfn.XLOOKUP("Src_IsAny",'Scoring_Config'!$A:$A,'Scoring_Config'!$C:$C,10),0),0)+IF(LEFT(Z1068,4)="True",IF(_xlfn.XLOOKUP("Src_CIDR_Le_16",'Scoring_Config'!$A:$A,'Scoring_Config'!$D:$D,"Yes")="Yes",_xlfn.XLOOKUP("Src_CIDR_Le_16",'Scoring_Config'!$A:$A,'Scoring_Config'!$C:$C,10),0),0)+IF(LEFT(AA1068,4)="True",IF(_xlfn.XLOOKUP("Src_CIDR_17_22",'Scoring_Config'!$A:$A,'Scoring_Config'!$D:$D,"Yes")="Yes",_xlfn.XLOOKUP("Src_CIDR_17_22",'Scoring_Config'!$A:$A,'Scoring_Config'!$C:$C,5),0),0)+IF(LEFT(AB1068,4)="True",IF(_xlfn.XLOOKUP("Dst_IsAny",'Scoring_Config'!$A:$A,'Scoring_Config'!$D:$D,"Yes")="Yes",_xlfn.XLOOKUP("Dst_IsAny",'Scoring_Config'!$A:$A,'Scoring_Config'!$C:$C,10),0),0)+IF(LEFT(AC1068,4)="True",IF(_xlfn.XLOOKUP("Dst_CIDR_Le_16",'Scoring_Config'!$A:$A,'Scoring_Config'!$D:$D,"Yes")="Yes",_xlfn.XLOOKUP("Dst_CIDR_Le_16",'Scoring_Config'!$A:$A,'Scoring_Config'!$C:$C,10),0),0)+IF(LEFT(AD1068,4)="True",IF(_xlfn.XLOOKUP("Dst_CIDR_17_22",'Scoring_Config'!$A:$A,'Scoring_Config'!$D:$D,"Yes")="Yes",_xlfn.XLOOKUP("Dst_CIDR_17_22",'Scoring_Config'!$A:$A,'Scoring_Config'!$C:$C,5),0),0)+IF(LEFT(AE1068,4)="True",IF(_xlfn.XLOOKUP("SrcZone_IsAny",'Scoring_Config'!$A:$A,'Scoring_Config'!$D:$D,"Yes")="Yes",_xlfn.XLOOKUP("SrcZone_IsAny",'Scoring_Config'!$A:$A,'Scoring_Config'!$C:$C,10),0),0)+IF(LEFT(AF1068,4)="True",IF(_xlfn.XLOOKUP("DstZone_IsAny",'Scoring_Config'!$A:$A,'Scoring_Config'!$D:$D,"Yes")="Yes",_xlfn.XLOOKUP("DstZone_IsAny",'Scoring_Config'!$A:$A,'Scoring_Config'!$C:$C,10),0),0)+IF(LEFT(AG1068,4)="True",IF(_xlfn.XLOOKUP("Service_Any_OR_RangeGt1000",'Scoring_Config'!$A:$A,'Scoring_Config'!$D:$D,"Yes")="Yes",_xlfn.XLOOKUP("Service_Any_OR_RangeGt1000",'Scoring_Config'!$A:$A,'Scoring_Config'!$C:$C,10),0),0)+IF(LEFT(AH1068,4)="True",IF(_xlfn.XLOOKUP("App_Any_OR_RangeGt1000",'Scoring_Config'!$A:$A,'Scoring_Config'!$D:$D,"Yes")="Yes",_xlfn.XLOOKUP("App_Any_OR_RangeGt1000",'Scoring_Config'!$A:$A,'Scoring_Config'!$C:$C,10),0),0)+IF(LEFT(AI1068,4)="True",IF(_xlfn.XLOOKUP("Service_Insecure_Match",'Scoring_Config'!$A:$A,'Scoring_Config'!$D:$D,"Yes")="Yes",_xlfn.XLOOKUP("Service_Insecure_Match",'Scoring_Config'!$A:$A,'Scoring_Config'!$C:$C,5),0),0)+IF(LEFT(AJ1068,4)="True",IF(_xlfn.XLOOKUP("Risky_Inbound",'Scoring_Config'!$A:$A,'Scoring_Config'!$D:$D,"Yes")="Yes",_xlfn.XLOOKUP("Risky_Inbound",'Scoring_Config'!$A:$A,'Scoring_Config'!$C:$C,50),0),0)+IF(LEFT(AK1068,4)="True",IF(_xlfn.XLOOKUP("Risky_Outbound",'Scoring_Config'!$A:$A,'Scoring_Config'!$D:$D,"Yes")="Yes",_xlfn.XLOOKUP("Risky_Outbound",'Scoring_Config'!$A:$A,'Scoring_Config'!$C:$C,25),0),0)+IF(LEFT(AZ1068,4)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1068,FIND(",",AL1068)+1,100)),0)+IF(LEFT(AM1068,4)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1068,FIND(",",AN1068)+1,100)),0)+IF(_xlfn.XLOOKUP("Profile_Scoring",'Scoring_Config'!$A:$A,'Scoring_Config'!$D:$D,"Yes")="Yes",VALUE(MID(AO1068,FIND(",",AO1068)+1,100)),0)+IF(_xlfn.XLOOKUP("Options_Scoring",'Scoring_Config'!$A:$A,'Scoring_Config'!$D:$D,"Yes")="Yes",VALUE(MID(AP1068,FIND(",",AP1068)+1,100)),0)))</f>
        <v>0</v>
      </c>
      <c r="AZ1068" cm="1">
        <f t="array" ref="AZ1068">IF(FALSE,"True," &amp; IF(_xlfn.XLOOKUP("Migrate_Insecure",'Scoring_Config'!$A:$A,'Scoring_Config'!$D:$D,"Yes")="Yes",_xlfn.XLOOKUP("Migrate_Insecure",'Scoring_Config'!$A:$A,'Scoring_Config'!$C:$C,10),0),"False,0")</f>
        <v>0</v>
      </c>
    </row>
    <row r="1069" spans="1:52">
      <c r="A1069" t="s">
        <v>1979</v>
      </c>
      <c r="B1069" t="s">
        <v>3041</v>
      </c>
      <c r="C1069" t="s">
        <v>3542</v>
      </c>
      <c r="D1069" t="s">
        <v>3545</v>
      </c>
      <c r="E1069" t="s">
        <v>3563</v>
      </c>
      <c r="F1069" t="s">
        <v>3789</v>
      </c>
      <c r="G1069" t="s">
        <v>202</v>
      </c>
      <c r="H1069" t="s">
        <v>4067</v>
      </c>
      <c r="I1069" t="s">
        <v>4257</v>
      </c>
      <c r="J1069" t="s">
        <v>1155</v>
      </c>
      <c r="K1069" t="s">
        <v>1916</v>
      </c>
      <c r="L1069" t="s">
        <v>1327</v>
      </c>
      <c r="M1069" t="s">
        <v>1974</v>
      </c>
      <c r="N1069" t="s">
        <v>4315</v>
      </c>
      <c r="O1069" t="s">
        <v>4319</v>
      </c>
      <c r="P1069" t="s">
        <v>4322</v>
      </c>
      <c r="Q1069" t="s">
        <v>5084</v>
      </c>
      <c r="R1069" t="s">
        <v>5440</v>
      </c>
      <c r="S1069" t="s">
        <v>5440</v>
      </c>
      <c r="T1069" t="s">
        <v>5820</v>
      </c>
      <c r="U1069" t="s">
        <v>6483</v>
      </c>
      <c r="Y1069" cm="1">
        <f t="array" ref="Y1069">IF(FALSE,"True," &amp; IF(_xlfn.XLOOKUP("Src_IsAny",'Scoring_Config'!$A:$A,'Scoring_Config'!$D:$D,"Yes")="Yes",_xlfn.XLOOKUP("Src_IsAny",'Scoring_Config'!$A:$A,'Scoring_Config'!$C:$C,10),0),"False,0")</f>
        <v>0</v>
      </c>
      <c r="Z1069" cm="1">
        <f t="array" ref="Z1069">IF(FALSE,"True," &amp; IF(_xlfn.XLOOKUP("Src_CIDR_Le_16",'Scoring_Config'!$A:$A,'Scoring_Config'!$D:$D,"Yes")="Yes",_xlfn.XLOOKUP("Src_CIDR_Le_16",'Scoring_Config'!$A:$A,'Scoring_Config'!$C:$C,10),0),"False,0")</f>
        <v>0</v>
      </c>
      <c r="AA1069" cm="1">
        <f t="array" ref="AA1069">IF(TRUE,"True," &amp; IF(_xlfn.XLOOKUP("Src_CIDR_17_22",'Scoring_Config'!$A:$A,'Scoring_Config'!$D:$D,"Yes")="Yes",_xlfn.XLOOKUP("Src_CIDR_17_22",'Scoring_Config'!$A:$A,'Scoring_Config'!$C:$C,5),0),"False,0")</f>
        <v>0</v>
      </c>
      <c r="AB1069" cm="1">
        <f t="array" ref="AB1069">IF(FALSE,"True," &amp; IF(_xlfn.XLOOKUP("Dst_IsAny",'Scoring_Config'!$A:$A,'Scoring_Config'!$D:$D,"Yes")="Yes",_xlfn.XLOOKUP("Dst_IsAny",'Scoring_Config'!$A:$A,'Scoring_Config'!$C:$C,10),0),"False,0")</f>
        <v>0</v>
      </c>
      <c r="AC1069" cm="1">
        <f t="array" ref="AC1069">IF(FALSE,"True," &amp; IF(_xlfn.XLOOKUP("Dst_CIDR_Le_16",'Scoring_Config'!$A:$A,'Scoring_Config'!$D:$D,"Yes")="Yes",_xlfn.XLOOKUP("Dst_CIDR_Le_16",'Scoring_Config'!$A:$A,'Scoring_Config'!$C:$C,10),0),"False,0")</f>
        <v>0</v>
      </c>
      <c r="AD1069" cm="1">
        <f t="array" ref="AD1069">IF(FALSE,"True," &amp; IF(_xlfn.XLOOKUP("Dst_CIDR_17_22",'Scoring_Config'!$A:$A,'Scoring_Config'!$D:$D,"Yes")="Yes",_xlfn.XLOOKUP("Dst_CIDR_17_22",'Scoring_Config'!$A:$A,'Scoring_Config'!$C:$C,5),0),"False,0")</f>
        <v>0</v>
      </c>
      <c r="AE1069" cm="1">
        <f t="array" ref="AE1069">IF(FALSE,"True," &amp; IF(_xlfn.XLOOKUP("SrcZone_IsAny",'Scoring_Config'!$A:$A,'Scoring_Config'!$D:$D,"Yes")="Yes",_xlfn.XLOOKUP("SrcZone_IsAny",'Scoring_Config'!$A:$A,'Scoring_Config'!$C:$C,10),0),"False,0")</f>
        <v>0</v>
      </c>
      <c r="AF1069" cm="1">
        <f t="array" ref="AF1069">IF(FALSE,"True," &amp; IF(_xlfn.XLOOKUP("DstZone_IsAny",'Scoring_Config'!$A:$A,'Scoring_Config'!$D:$D,"Yes")="Yes",_xlfn.XLOOKUP("DstZone_IsAny",'Scoring_Config'!$A:$A,'Scoring_Config'!$C:$C,10),0),"False,0")</f>
        <v>0</v>
      </c>
      <c r="AG1069" cm="1">
        <f t="array" ref="AG106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69" cm="1">
        <f t="array" ref="AH1069">IF(FALSE,"True," &amp; IF(_xlfn.XLOOKUP("App_Any_OR_RangeGt1000",'Scoring_Config'!$A:$A,'Scoring_Config'!$D:$D,"Yes")="Yes",_xlfn.XLOOKUP("App_Any_OR_RangeGt1000",'Scoring_Config'!$A:$A,'Scoring_Config'!$C:$C,10),0),"False,0")</f>
        <v>0</v>
      </c>
      <c r="AI1069" cm="1">
        <f t="array" ref="AI1069">IF(FALSE,"True," &amp; IF(_xlfn.XLOOKUP("Service_Insecure_Match",'Scoring_Config'!$A:$A,'Scoring_Config'!$D:$D,"Yes")="Yes",_xlfn.XLOOKUP("Service_Insecure_Match",'Scoring_Config'!$A:$A,'Scoring_Config'!$C:$C,5),0),"False,0")</f>
        <v>0</v>
      </c>
      <c r="AJ1069" cm="1">
        <f t="array" ref="AJ1069">IF(FALSE,"True," &amp; IF(_xlfn.XLOOKUP("Risky_Inbound",'Scoring_Config'!$A:$A,'Scoring_Config'!$D:$D,"Yes")="Yes",_xlfn.XLOOKUP("Risky_Inbound",'Scoring_Config'!$A:$A,'Scoring_Config'!$C:$C,50),0),"False,0")</f>
        <v>0</v>
      </c>
      <c r="AK1069" cm="1">
        <f t="array" ref="AK1069">IF(FALSE,"True," &amp; IF(_xlfn.XLOOKUP("Risky_Outbound",'Scoring_Config'!$A:$A,'Scoring_Config'!$D:$D,"Yes")="Yes",_xlfn.XLOOKUP("Risky_Outbound",'Scoring_Config'!$A:$A,'Scoring_Config'!$C:$C,25),0),"False,0")</f>
        <v>0</v>
      </c>
      <c r="AL1069" t="s">
        <v>6697</v>
      </c>
      <c r="AM1069" cm="1">
        <f t="array" ref="AM106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69" t="s">
        <v>6702</v>
      </c>
      <c r="AO1069" t="s">
        <v>6697</v>
      </c>
      <c r="AP1069" t="s">
        <v>6697</v>
      </c>
      <c r="AQ1069" cm="1">
        <f t="array" ref="AQ1069">IF(FALSE,"True," &amp; IF(_xlfn.XLOOKUP("Service_IsAny",'Scoring_Config'!$A:$A,'Scoring_Config'!$D:$D,"Yes")="Yes",_xlfn.XLOOKUP("Service_IsAny",'Scoring_Config'!$A:$A,'Scoring_Config'!$C:$C,0),0),"False,0")</f>
        <v>0</v>
      </c>
      <c r="AR1069">
        <v>0</v>
      </c>
      <c r="AS1069" cm="1">
        <f t="array" ref="AS1069">IF(FALSE,"True," &amp; IF(_xlfn.XLOOKUP("Service_RangeGt1000",'Scoring_Config'!$A:$A,'Scoring_Config'!$D:$D,"Yes")="Yes",_xlfn.XLOOKUP("Service_RangeGt1000",'Scoring_Config'!$A:$A,'Scoring_Config'!$C:$C,0),0),"False,0")</f>
        <v>0</v>
      </c>
      <c r="AT1069" cm="1">
        <f t="array" ref="AT1069">IF(FALSE,"True," &amp; IF(_xlfn.XLOOKUP("App_IsAny",'Scoring_Config'!$A:$A,'Scoring_Config'!$D:$D,"Yes")="Yes",_xlfn.XLOOKUP("App_IsAny",'Scoring_Config'!$A:$A,'Scoring_Config'!$C:$C,0),0),"False,0")</f>
        <v>0</v>
      </c>
      <c r="AU1069">
        <v>7</v>
      </c>
      <c r="AV1069" cm="1">
        <f t="array" ref="AV1069">IF(FALSE,"True," &amp; IF(_xlfn.XLOOKUP("App_RangeGt1000",'Scoring_Config'!$A:$A,'Scoring_Config'!$D:$D,"Yes")="Yes",_xlfn.XLOOKUP("App_RangeGt1000",'Scoring_Config'!$A:$A,'Scoring_Config'!$C:$C,0),0),"False,0")</f>
        <v>0</v>
      </c>
      <c r="AW1069" cm="1">
        <f t="array" ref="AW1069">IF(FALSE,"True," &amp; IF(_xlfn.XLOOKUP("Action_IsDenyOrDrop",'Scoring_Config'!$A:$A,'Scoring_Config'!$D:$D,"Yes")="Yes",_xlfn.XLOOKUP("Action_IsDenyOrDrop",'Scoring_Config'!$A:$A,'Scoring_Config'!$C:$C,0),0),"False,0")</f>
        <v>0</v>
      </c>
      <c r="AX1069" cm="1">
        <f t="array" ref="AX1069">IF(LEFT(AW1069,4)="True",0,(IF(LEFT(Y1069,4)="True",IF(_xlfn.XLOOKUP("Src_IsAny",'Scoring_Config'!$A:$A,'Scoring_Config'!$D:$D,"Yes")="Yes",_xlfn.XLOOKUP("Src_IsAny",'Scoring_Config'!$A:$A,'Scoring_Config'!$C:$C,10),0),0)+IF(LEFT(Z1069,4)="True",IF(_xlfn.XLOOKUP("Src_CIDR_Le_16",'Scoring_Config'!$A:$A,'Scoring_Config'!$D:$D,"Yes")="Yes",_xlfn.XLOOKUP("Src_CIDR_Le_16",'Scoring_Config'!$A:$A,'Scoring_Config'!$C:$C,10),0),0)+IF(LEFT(AA1069,4)="True",IF(_xlfn.XLOOKUP("Src_CIDR_17_22",'Scoring_Config'!$A:$A,'Scoring_Config'!$D:$D,"Yes")="Yes",_xlfn.XLOOKUP("Src_CIDR_17_22",'Scoring_Config'!$A:$A,'Scoring_Config'!$C:$C,5),0),0)+IF(LEFT(AB1069,4)="True",IF(_xlfn.XLOOKUP("Dst_IsAny",'Scoring_Config'!$A:$A,'Scoring_Config'!$D:$D,"Yes")="Yes",_xlfn.XLOOKUP("Dst_IsAny",'Scoring_Config'!$A:$A,'Scoring_Config'!$C:$C,10),0),0)+IF(LEFT(AC1069,4)="True",IF(_xlfn.XLOOKUP("Dst_CIDR_Le_16",'Scoring_Config'!$A:$A,'Scoring_Config'!$D:$D,"Yes")="Yes",_xlfn.XLOOKUP("Dst_CIDR_Le_16",'Scoring_Config'!$A:$A,'Scoring_Config'!$C:$C,10),0),0)+IF(LEFT(AD1069,4)="True",IF(_xlfn.XLOOKUP("Dst_CIDR_17_22",'Scoring_Config'!$A:$A,'Scoring_Config'!$D:$D,"Yes")="Yes",_xlfn.XLOOKUP("Dst_CIDR_17_22",'Scoring_Config'!$A:$A,'Scoring_Config'!$C:$C,5),0),0)+IF(LEFT(AE1069,4)="True",IF(_xlfn.XLOOKUP("SrcZone_IsAny",'Scoring_Config'!$A:$A,'Scoring_Config'!$D:$D,"Yes")="Yes",_xlfn.XLOOKUP("SrcZone_IsAny",'Scoring_Config'!$A:$A,'Scoring_Config'!$C:$C,10),0),0)+IF(LEFT(AF1069,4)="True",IF(_xlfn.XLOOKUP("DstZone_IsAny",'Scoring_Config'!$A:$A,'Scoring_Config'!$D:$D,"Yes")="Yes",_xlfn.XLOOKUP("DstZone_IsAny",'Scoring_Config'!$A:$A,'Scoring_Config'!$C:$C,10),0),0)+IF(LEFT(AG1069,4)="True",IF(_xlfn.XLOOKUP("Service_Any_OR_RangeGt1000",'Scoring_Config'!$A:$A,'Scoring_Config'!$D:$D,"Yes")="Yes",_xlfn.XLOOKUP("Service_Any_OR_RangeGt1000",'Scoring_Config'!$A:$A,'Scoring_Config'!$C:$C,10),0),0)+IF(LEFT(AH1069,4)="True",IF(_xlfn.XLOOKUP("App_Any_OR_RangeGt1000",'Scoring_Config'!$A:$A,'Scoring_Config'!$D:$D,"Yes")="Yes",_xlfn.XLOOKUP("App_Any_OR_RangeGt1000",'Scoring_Config'!$A:$A,'Scoring_Config'!$C:$C,10),0),0)+IF(LEFT(AI1069,4)="True",IF(_xlfn.XLOOKUP("Service_Insecure_Match",'Scoring_Config'!$A:$A,'Scoring_Config'!$D:$D,"Yes")="Yes",_xlfn.XLOOKUP("Service_Insecure_Match",'Scoring_Config'!$A:$A,'Scoring_Config'!$C:$C,5),0),0)+IF(LEFT(AJ1069,4)="True",IF(_xlfn.XLOOKUP("Risky_Inbound",'Scoring_Config'!$A:$A,'Scoring_Config'!$D:$D,"Yes")="Yes",_xlfn.XLOOKUP("Risky_Inbound",'Scoring_Config'!$A:$A,'Scoring_Config'!$C:$C,50),0),0)+IF(LEFT(AK1069,4)="True",IF(_xlfn.XLOOKUP("Risky_Outbound",'Scoring_Config'!$A:$A,'Scoring_Config'!$D:$D,"Yes")="Yes",_xlfn.XLOOKUP("Risky_Outbound",'Scoring_Config'!$A:$A,'Scoring_Config'!$C:$C,25),0),0)+IF(LEFT(AZ1069,4)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1069,FIND(",",AL1069)+1,100)),0)+IF(LEFT(AM1069,4)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1069,FIND(",",AN1069)+1,100)),0)+IF(_xlfn.XLOOKUP("Profile_Scoring",'Scoring_Config'!$A:$A,'Scoring_Config'!$D:$D,"Yes")="Yes",VALUE(MID(AO1069,FIND(",",AO1069)+1,100)),0)+IF(_xlfn.XLOOKUP("Options_Scoring",'Scoring_Config'!$A:$A,'Scoring_Config'!$D:$D,"Yes")="Yes",VALUE(MID(AP1069,FIND(",",AP1069)+1,100)),0)))</f>
        <v>0</v>
      </c>
      <c r="AZ1069" cm="1">
        <f t="array" ref="AZ1069">IF(FALSE,"True," &amp; IF(_xlfn.XLOOKUP("Migrate_Insecure",'Scoring_Config'!$A:$A,'Scoring_Config'!$D:$D,"Yes")="Yes",_xlfn.XLOOKUP("Migrate_Insecure",'Scoring_Config'!$A:$A,'Scoring_Config'!$C:$C,10),0),"False,0")</f>
        <v>0</v>
      </c>
    </row>
    <row r="1070" spans="1:52">
      <c r="A1070" t="s">
        <v>1979</v>
      </c>
      <c r="B1070" t="s">
        <v>3042</v>
      </c>
      <c r="C1070" t="s">
        <v>3542</v>
      </c>
      <c r="D1070" t="s">
        <v>3545</v>
      </c>
      <c r="E1070" t="s">
        <v>3563</v>
      </c>
      <c r="F1070" t="s">
        <v>3789</v>
      </c>
      <c r="G1070" t="s">
        <v>202</v>
      </c>
      <c r="H1070" t="s">
        <v>4067</v>
      </c>
      <c r="I1070" t="s">
        <v>4257</v>
      </c>
      <c r="J1070" t="s">
        <v>1155</v>
      </c>
      <c r="K1070" t="s">
        <v>1917</v>
      </c>
      <c r="L1070" t="s">
        <v>1546</v>
      </c>
      <c r="M1070" t="s">
        <v>1974</v>
      </c>
      <c r="N1070" t="s">
        <v>4315</v>
      </c>
      <c r="O1070" t="s">
        <v>4319</v>
      </c>
      <c r="P1070" t="s">
        <v>4322</v>
      </c>
      <c r="Q1070" t="s">
        <v>5085</v>
      </c>
      <c r="R1070" t="s">
        <v>5440</v>
      </c>
      <c r="S1070" t="s">
        <v>5440</v>
      </c>
      <c r="T1070" t="s">
        <v>5817</v>
      </c>
      <c r="U1070" t="s">
        <v>6089</v>
      </c>
      <c r="Y1070" cm="1">
        <f t="array" ref="Y1070">IF(FALSE,"True," &amp; IF(_xlfn.XLOOKUP("Src_IsAny",'Scoring_Config'!$A:$A,'Scoring_Config'!$D:$D,"Yes")="Yes",_xlfn.XLOOKUP("Src_IsAny",'Scoring_Config'!$A:$A,'Scoring_Config'!$C:$C,10),0),"False,0")</f>
        <v>0</v>
      </c>
      <c r="Z1070" cm="1">
        <f t="array" ref="Z1070">IF(FALSE,"True," &amp; IF(_xlfn.XLOOKUP("Src_CIDR_Le_16",'Scoring_Config'!$A:$A,'Scoring_Config'!$D:$D,"Yes")="Yes",_xlfn.XLOOKUP("Src_CIDR_Le_16",'Scoring_Config'!$A:$A,'Scoring_Config'!$C:$C,10),0),"False,0")</f>
        <v>0</v>
      </c>
      <c r="AA1070" cm="1">
        <f t="array" ref="AA1070">IF(TRUE,"True," &amp; IF(_xlfn.XLOOKUP("Src_CIDR_17_22",'Scoring_Config'!$A:$A,'Scoring_Config'!$D:$D,"Yes")="Yes",_xlfn.XLOOKUP("Src_CIDR_17_22",'Scoring_Config'!$A:$A,'Scoring_Config'!$C:$C,5),0),"False,0")</f>
        <v>0</v>
      </c>
      <c r="AB1070" cm="1">
        <f t="array" ref="AB1070">IF(FALSE,"True," &amp; IF(_xlfn.XLOOKUP("Dst_IsAny",'Scoring_Config'!$A:$A,'Scoring_Config'!$D:$D,"Yes")="Yes",_xlfn.XLOOKUP("Dst_IsAny",'Scoring_Config'!$A:$A,'Scoring_Config'!$C:$C,10),0),"False,0")</f>
        <v>0</v>
      </c>
      <c r="AC1070" cm="1">
        <f t="array" ref="AC1070">IF(FALSE,"True," &amp; IF(_xlfn.XLOOKUP("Dst_CIDR_Le_16",'Scoring_Config'!$A:$A,'Scoring_Config'!$D:$D,"Yes")="Yes",_xlfn.XLOOKUP("Dst_CIDR_Le_16",'Scoring_Config'!$A:$A,'Scoring_Config'!$C:$C,10),0),"False,0")</f>
        <v>0</v>
      </c>
      <c r="AD1070" cm="1">
        <f t="array" ref="AD1070">IF(FALSE,"True," &amp; IF(_xlfn.XLOOKUP("Dst_CIDR_17_22",'Scoring_Config'!$A:$A,'Scoring_Config'!$D:$D,"Yes")="Yes",_xlfn.XLOOKUP("Dst_CIDR_17_22",'Scoring_Config'!$A:$A,'Scoring_Config'!$C:$C,5),0),"False,0")</f>
        <v>0</v>
      </c>
      <c r="AE1070" cm="1">
        <f t="array" ref="AE1070">IF(FALSE,"True," &amp; IF(_xlfn.XLOOKUP("SrcZone_IsAny",'Scoring_Config'!$A:$A,'Scoring_Config'!$D:$D,"Yes")="Yes",_xlfn.XLOOKUP("SrcZone_IsAny",'Scoring_Config'!$A:$A,'Scoring_Config'!$C:$C,10),0),"False,0")</f>
        <v>0</v>
      </c>
      <c r="AF1070" cm="1">
        <f t="array" ref="AF1070">IF(FALSE,"True," &amp; IF(_xlfn.XLOOKUP("DstZone_IsAny",'Scoring_Config'!$A:$A,'Scoring_Config'!$D:$D,"Yes")="Yes",_xlfn.XLOOKUP("DstZone_IsAny",'Scoring_Config'!$A:$A,'Scoring_Config'!$C:$C,10),0),"False,0")</f>
        <v>0</v>
      </c>
      <c r="AG1070" cm="1">
        <f t="array" ref="AG107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70" cm="1">
        <f t="array" ref="AH1070">IF(FALSE,"True," &amp; IF(_xlfn.XLOOKUP("App_Any_OR_RangeGt1000",'Scoring_Config'!$A:$A,'Scoring_Config'!$D:$D,"Yes")="Yes",_xlfn.XLOOKUP("App_Any_OR_RangeGt1000",'Scoring_Config'!$A:$A,'Scoring_Config'!$C:$C,10),0),"False,0")</f>
        <v>0</v>
      </c>
      <c r="AI1070" cm="1">
        <f t="array" ref="AI1070">IF(FALSE,"True," &amp; IF(_xlfn.XLOOKUP("Service_Insecure_Match",'Scoring_Config'!$A:$A,'Scoring_Config'!$D:$D,"Yes")="Yes",_xlfn.XLOOKUP("Service_Insecure_Match",'Scoring_Config'!$A:$A,'Scoring_Config'!$C:$C,5),0),"False,0")</f>
        <v>0</v>
      </c>
      <c r="AJ1070" cm="1">
        <f t="array" ref="AJ1070">IF(FALSE,"True," &amp; IF(_xlfn.XLOOKUP("Risky_Inbound",'Scoring_Config'!$A:$A,'Scoring_Config'!$D:$D,"Yes")="Yes",_xlfn.XLOOKUP("Risky_Inbound",'Scoring_Config'!$A:$A,'Scoring_Config'!$C:$C,50),0),"False,0")</f>
        <v>0</v>
      </c>
      <c r="AK1070" cm="1">
        <f t="array" ref="AK1070">IF(FALSE,"True," &amp; IF(_xlfn.XLOOKUP("Risky_Outbound",'Scoring_Config'!$A:$A,'Scoring_Config'!$D:$D,"Yes")="Yes",_xlfn.XLOOKUP("Risky_Outbound",'Scoring_Config'!$A:$A,'Scoring_Config'!$C:$C,25),0),"False,0")</f>
        <v>0</v>
      </c>
      <c r="AL1070" t="s">
        <v>6697</v>
      </c>
      <c r="AM1070" cm="1">
        <f t="array" ref="AM107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70" t="s">
        <v>6702</v>
      </c>
      <c r="AO1070" t="s">
        <v>6697</v>
      </c>
      <c r="AP1070" t="s">
        <v>6697</v>
      </c>
      <c r="AQ1070" cm="1">
        <f t="array" ref="AQ1070">IF(FALSE,"True," &amp; IF(_xlfn.XLOOKUP("Service_IsAny",'Scoring_Config'!$A:$A,'Scoring_Config'!$D:$D,"Yes")="Yes",_xlfn.XLOOKUP("Service_IsAny",'Scoring_Config'!$A:$A,'Scoring_Config'!$C:$C,0),0),"False,0")</f>
        <v>0</v>
      </c>
      <c r="AR1070">
        <v>4</v>
      </c>
      <c r="AS1070" cm="1">
        <f t="array" ref="AS1070">IF(FALSE,"True," &amp; IF(_xlfn.XLOOKUP("Service_RangeGt1000",'Scoring_Config'!$A:$A,'Scoring_Config'!$D:$D,"Yes")="Yes",_xlfn.XLOOKUP("Service_RangeGt1000",'Scoring_Config'!$A:$A,'Scoring_Config'!$C:$C,0),0),"False,0")</f>
        <v>0</v>
      </c>
      <c r="AT1070" cm="1">
        <f t="array" ref="AT1070">IF(FALSE,"True," &amp; IF(_xlfn.XLOOKUP("App_IsAny",'Scoring_Config'!$A:$A,'Scoring_Config'!$D:$D,"Yes")="Yes",_xlfn.XLOOKUP("App_IsAny",'Scoring_Config'!$A:$A,'Scoring_Config'!$C:$C,0),0),"False,0")</f>
        <v>0</v>
      </c>
      <c r="AU1070">
        <v>7</v>
      </c>
      <c r="AV1070" cm="1">
        <f t="array" ref="AV1070">IF(FALSE,"True," &amp; IF(_xlfn.XLOOKUP("App_RangeGt1000",'Scoring_Config'!$A:$A,'Scoring_Config'!$D:$D,"Yes")="Yes",_xlfn.XLOOKUP("App_RangeGt1000",'Scoring_Config'!$A:$A,'Scoring_Config'!$C:$C,0),0),"False,0")</f>
        <v>0</v>
      </c>
      <c r="AW1070" cm="1">
        <f t="array" ref="AW1070">IF(FALSE,"True," &amp; IF(_xlfn.XLOOKUP("Action_IsDenyOrDrop",'Scoring_Config'!$A:$A,'Scoring_Config'!$D:$D,"Yes")="Yes",_xlfn.XLOOKUP("Action_IsDenyOrDrop",'Scoring_Config'!$A:$A,'Scoring_Config'!$C:$C,0),0),"False,0")</f>
        <v>0</v>
      </c>
      <c r="AX1070" cm="1">
        <f t="array" ref="AX1070">IF(LEFT(AW1070,4)="True",0,(IF(LEFT(Y1070,4)="True",IF(_xlfn.XLOOKUP("Src_IsAny",'Scoring_Config'!$A:$A,'Scoring_Config'!$D:$D,"Yes")="Yes",_xlfn.XLOOKUP("Src_IsAny",'Scoring_Config'!$A:$A,'Scoring_Config'!$C:$C,10),0),0)+IF(LEFT(Z1070,4)="True",IF(_xlfn.XLOOKUP("Src_CIDR_Le_16",'Scoring_Config'!$A:$A,'Scoring_Config'!$D:$D,"Yes")="Yes",_xlfn.XLOOKUP("Src_CIDR_Le_16",'Scoring_Config'!$A:$A,'Scoring_Config'!$C:$C,10),0),0)+IF(LEFT(AA1070,4)="True",IF(_xlfn.XLOOKUP("Src_CIDR_17_22",'Scoring_Config'!$A:$A,'Scoring_Config'!$D:$D,"Yes")="Yes",_xlfn.XLOOKUP("Src_CIDR_17_22",'Scoring_Config'!$A:$A,'Scoring_Config'!$C:$C,5),0),0)+IF(LEFT(AB1070,4)="True",IF(_xlfn.XLOOKUP("Dst_IsAny",'Scoring_Config'!$A:$A,'Scoring_Config'!$D:$D,"Yes")="Yes",_xlfn.XLOOKUP("Dst_IsAny",'Scoring_Config'!$A:$A,'Scoring_Config'!$C:$C,10),0),0)+IF(LEFT(AC1070,4)="True",IF(_xlfn.XLOOKUP("Dst_CIDR_Le_16",'Scoring_Config'!$A:$A,'Scoring_Config'!$D:$D,"Yes")="Yes",_xlfn.XLOOKUP("Dst_CIDR_Le_16",'Scoring_Config'!$A:$A,'Scoring_Config'!$C:$C,10),0),0)+IF(LEFT(AD1070,4)="True",IF(_xlfn.XLOOKUP("Dst_CIDR_17_22",'Scoring_Config'!$A:$A,'Scoring_Config'!$D:$D,"Yes")="Yes",_xlfn.XLOOKUP("Dst_CIDR_17_22",'Scoring_Config'!$A:$A,'Scoring_Config'!$C:$C,5),0),0)+IF(LEFT(AE1070,4)="True",IF(_xlfn.XLOOKUP("SrcZone_IsAny",'Scoring_Config'!$A:$A,'Scoring_Config'!$D:$D,"Yes")="Yes",_xlfn.XLOOKUP("SrcZone_IsAny",'Scoring_Config'!$A:$A,'Scoring_Config'!$C:$C,10),0),0)+IF(LEFT(AF1070,4)="True",IF(_xlfn.XLOOKUP("DstZone_IsAny",'Scoring_Config'!$A:$A,'Scoring_Config'!$D:$D,"Yes")="Yes",_xlfn.XLOOKUP("DstZone_IsAny",'Scoring_Config'!$A:$A,'Scoring_Config'!$C:$C,10),0),0)+IF(LEFT(AG1070,4)="True",IF(_xlfn.XLOOKUP("Service_Any_OR_RangeGt1000",'Scoring_Config'!$A:$A,'Scoring_Config'!$D:$D,"Yes")="Yes",_xlfn.XLOOKUP("Service_Any_OR_RangeGt1000",'Scoring_Config'!$A:$A,'Scoring_Config'!$C:$C,10),0),0)+IF(LEFT(AH1070,4)="True",IF(_xlfn.XLOOKUP("App_Any_OR_RangeGt1000",'Scoring_Config'!$A:$A,'Scoring_Config'!$D:$D,"Yes")="Yes",_xlfn.XLOOKUP("App_Any_OR_RangeGt1000",'Scoring_Config'!$A:$A,'Scoring_Config'!$C:$C,10),0),0)+IF(LEFT(AI1070,4)="True",IF(_xlfn.XLOOKUP("Service_Insecure_Match",'Scoring_Config'!$A:$A,'Scoring_Config'!$D:$D,"Yes")="Yes",_xlfn.XLOOKUP("Service_Insecure_Match",'Scoring_Config'!$A:$A,'Scoring_Config'!$C:$C,5),0),0)+IF(LEFT(AJ1070,4)="True",IF(_xlfn.XLOOKUP("Risky_Inbound",'Scoring_Config'!$A:$A,'Scoring_Config'!$D:$D,"Yes")="Yes",_xlfn.XLOOKUP("Risky_Inbound",'Scoring_Config'!$A:$A,'Scoring_Config'!$C:$C,50),0),0)+IF(LEFT(AK1070,4)="True",IF(_xlfn.XLOOKUP("Risky_Outbound",'Scoring_Config'!$A:$A,'Scoring_Config'!$D:$D,"Yes")="Yes",_xlfn.XLOOKUP("Risky_Outbound",'Scoring_Config'!$A:$A,'Scoring_Config'!$C:$C,25),0),0)+IF(LEFT(AZ1070,4)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1070,FIND(",",AL1070)+1,100)),0)+IF(LEFT(AM1070,4)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1070,FIND(",",AN1070)+1,100)),0)+IF(_xlfn.XLOOKUP("Profile_Scoring",'Scoring_Config'!$A:$A,'Scoring_Config'!$D:$D,"Yes")="Yes",VALUE(MID(AO1070,FIND(",",AO1070)+1,100)),0)+IF(_xlfn.XLOOKUP("Options_Scoring",'Scoring_Config'!$A:$A,'Scoring_Config'!$D:$D,"Yes")="Yes",VALUE(MID(AP1070,FIND(",",AP1070)+1,100)),0)))</f>
        <v>0</v>
      </c>
      <c r="AZ1070" cm="1">
        <f t="array" ref="AZ1070">IF(FALSE,"True," &amp; IF(_xlfn.XLOOKUP("Migrate_Insecure",'Scoring_Config'!$A:$A,'Scoring_Config'!$D:$D,"Yes")="Yes",_xlfn.XLOOKUP("Migrate_Insecure",'Scoring_Config'!$A:$A,'Scoring_Config'!$C:$C,10),0),"False,0")</f>
        <v>0</v>
      </c>
    </row>
    <row r="1071" spans="1:52">
      <c r="A1071" t="s">
        <v>1979</v>
      </c>
      <c r="B1071" t="s">
        <v>3043</v>
      </c>
      <c r="C1071" t="s">
        <v>3542</v>
      </c>
      <c r="D1071" t="s">
        <v>3545</v>
      </c>
      <c r="E1071" t="s">
        <v>3563</v>
      </c>
      <c r="F1071" t="s">
        <v>3789</v>
      </c>
      <c r="G1071" t="s">
        <v>202</v>
      </c>
      <c r="H1071" t="s">
        <v>4067</v>
      </c>
      <c r="I1071" t="s">
        <v>3629</v>
      </c>
      <c r="J1071" t="s">
        <v>186</v>
      </c>
      <c r="K1071" t="s">
        <v>1749</v>
      </c>
      <c r="L1071" t="s">
        <v>1327</v>
      </c>
      <c r="M1071" t="s">
        <v>1974</v>
      </c>
      <c r="N1071" t="s">
        <v>4315</v>
      </c>
      <c r="O1071" t="s">
        <v>4319</v>
      </c>
      <c r="P1071" t="s">
        <v>4321</v>
      </c>
      <c r="Q1071" t="s">
        <v>5086</v>
      </c>
      <c r="R1071" t="s">
        <v>5440</v>
      </c>
      <c r="S1071" t="s">
        <v>5440</v>
      </c>
      <c r="T1071" t="s">
        <v>5817</v>
      </c>
      <c r="U1071" t="s">
        <v>6484</v>
      </c>
      <c r="Y1071" cm="1">
        <f t="array" ref="Y1071">IF(FALSE,"True," &amp; IF(_xlfn.XLOOKUP("Src_IsAny",'Scoring_Config'!$A:$A,'Scoring_Config'!$D:$D,"Yes")="Yes",_xlfn.XLOOKUP("Src_IsAny",'Scoring_Config'!$A:$A,'Scoring_Config'!$C:$C,10),0),"False,0")</f>
        <v>0</v>
      </c>
      <c r="Z1071" cm="1">
        <f t="array" ref="Z1071">IF(FALSE,"True," &amp; IF(_xlfn.XLOOKUP("Src_CIDR_Le_16",'Scoring_Config'!$A:$A,'Scoring_Config'!$D:$D,"Yes")="Yes",_xlfn.XLOOKUP("Src_CIDR_Le_16",'Scoring_Config'!$A:$A,'Scoring_Config'!$C:$C,10),0),"False,0")</f>
        <v>0</v>
      </c>
      <c r="AA1071" cm="1">
        <f t="array" ref="AA1071">IF(TRUE,"True," &amp; IF(_xlfn.XLOOKUP("Src_CIDR_17_22",'Scoring_Config'!$A:$A,'Scoring_Config'!$D:$D,"Yes")="Yes",_xlfn.XLOOKUP("Src_CIDR_17_22",'Scoring_Config'!$A:$A,'Scoring_Config'!$C:$C,5),0),"False,0")</f>
        <v>0</v>
      </c>
      <c r="AB1071" cm="1">
        <f t="array" ref="AB1071">IF(FALSE,"True," &amp; IF(_xlfn.XLOOKUP("Dst_IsAny",'Scoring_Config'!$A:$A,'Scoring_Config'!$D:$D,"Yes")="Yes",_xlfn.XLOOKUP("Dst_IsAny",'Scoring_Config'!$A:$A,'Scoring_Config'!$C:$C,10),0),"False,0")</f>
        <v>0</v>
      </c>
      <c r="AC1071" cm="1">
        <f t="array" ref="AC1071">IF(FALSE,"True," &amp; IF(_xlfn.XLOOKUP("Dst_CIDR_Le_16",'Scoring_Config'!$A:$A,'Scoring_Config'!$D:$D,"Yes")="Yes",_xlfn.XLOOKUP("Dst_CIDR_Le_16",'Scoring_Config'!$A:$A,'Scoring_Config'!$C:$C,10),0),"False,0")</f>
        <v>0</v>
      </c>
      <c r="AD1071" cm="1">
        <f t="array" ref="AD1071">IF(FALSE,"True," &amp; IF(_xlfn.XLOOKUP("Dst_CIDR_17_22",'Scoring_Config'!$A:$A,'Scoring_Config'!$D:$D,"Yes")="Yes",_xlfn.XLOOKUP("Dst_CIDR_17_22",'Scoring_Config'!$A:$A,'Scoring_Config'!$C:$C,5),0),"False,0")</f>
        <v>0</v>
      </c>
      <c r="AE1071" cm="1">
        <f t="array" ref="AE1071">IF(FALSE,"True," &amp; IF(_xlfn.XLOOKUP("SrcZone_IsAny",'Scoring_Config'!$A:$A,'Scoring_Config'!$D:$D,"Yes")="Yes",_xlfn.XLOOKUP("SrcZone_IsAny",'Scoring_Config'!$A:$A,'Scoring_Config'!$C:$C,10),0),"False,0")</f>
        <v>0</v>
      </c>
      <c r="AF1071" cm="1">
        <f t="array" ref="AF1071">IF(FALSE,"True," &amp; IF(_xlfn.XLOOKUP("DstZone_IsAny",'Scoring_Config'!$A:$A,'Scoring_Config'!$D:$D,"Yes")="Yes",_xlfn.XLOOKUP("DstZone_IsAny",'Scoring_Config'!$A:$A,'Scoring_Config'!$C:$C,10),0),"False,0")</f>
        <v>0</v>
      </c>
      <c r="AG1071" cm="1">
        <f t="array" ref="AG107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71" cm="1">
        <f t="array" ref="AH1071">IF(FALSE,"True," &amp; IF(_xlfn.XLOOKUP("App_Any_OR_RangeGt1000",'Scoring_Config'!$A:$A,'Scoring_Config'!$D:$D,"Yes")="Yes",_xlfn.XLOOKUP("App_Any_OR_RangeGt1000",'Scoring_Config'!$A:$A,'Scoring_Config'!$C:$C,10),0),"False,0")</f>
        <v>0</v>
      </c>
      <c r="AI1071" cm="1">
        <f t="array" ref="AI1071">IF(FALSE,"True," &amp; IF(_xlfn.XLOOKUP("Service_Insecure_Match",'Scoring_Config'!$A:$A,'Scoring_Config'!$D:$D,"Yes")="Yes",_xlfn.XLOOKUP("Service_Insecure_Match",'Scoring_Config'!$A:$A,'Scoring_Config'!$C:$C,5),0),"False,0")</f>
        <v>0</v>
      </c>
      <c r="AJ1071" cm="1">
        <f t="array" ref="AJ1071">IF(FALSE,"True," &amp; IF(_xlfn.XLOOKUP("Risky_Inbound",'Scoring_Config'!$A:$A,'Scoring_Config'!$D:$D,"Yes")="Yes",_xlfn.XLOOKUP("Risky_Inbound",'Scoring_Config'!$A:$A,'Scoring_Config'!$C:$C,50),0),"False,0")</f>
        <v>0</v>
      </c>
      <c r="AK1071" cm="1">
        <f t="array" ref="AK1071">IF(FALSE,"True," &amp; IF(_xlfn.XLOOKUP("Risky_Outbound",'Scoring_Config'!$A:$A,'Scoring_Config'!$D:$D,"Yes")="Yes",_xlfn.XLOOKUP("Risky_Outbound",'Scoring_Config'!$A:$A,'Scoring_Config'!$C:$C,25),0),"False,0")</f>
        <v>0</v>
      </c>
      <c r="AL1071" t="s">
        <v>6700</v>
      </c>
      <c r="AM1071" cm="1">
        <f t="array" ref="AM107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71" t="s">
        <v>6702</v>
      </c>
      <c r="AO1071" t="s">
        <v>6697</v>
      </c>
      <c r="AP1071" t="s">
        <v>6697</v>
      </c>
      <c r="AQ1071" cm="1">
        <f t="array" ref="AQ1071">IF(FALSE,"True," &amp; IF(_xlfn.XLOOKUP("Service_IsAny",'Scoring_Config'!$A:$A,'Scoring_Config'!$D:$D,"Yes")="Yes",_xlfn.XLOOKUP("Service_IsAny",'Scoring_Config'!$A:$A,'Scoring_Config'!$C:$C,0),0),"False,0")</f>
        <v>0</v>
      </c>
      <c r="AR1071">
        <v>0</v>
      </c>
      <c r="AS1071" cm="1">
        <f t="array" ref="AS1071">IF(FALSE,"True," &amp; IF(_xlfn.XLOOKUP("Service_RangeGt1000",'Scoring_Config'!$A:$A,'Scoring_Config'!$D:$D,"Yes")="Yes",_xlfn.XLOOKUP("Service_RangeGt1000",'Scoring_Config'!$A:$A,'Scoring_Config'!$C:$C,0),0),"False,0")</f>
        <v>0</v>
      </c>
      <c r="AT1071" cm="1">
        <f t="array" ref="AT1071">IF(FALSE,"True," &amp; IF(_xlfn.XLOOKUP("App_IsAny",'Scoring_Config'!$A:$A,'Scoring_Config'!$D:$D,"Yes")="Yes",_xlfn.XLOOKUP("App_IsAny",'Scoring_Config'!$A:$A,'Scoring_Config'!$C:$C,0),0),"False,0")</f>
        <v>0</v>
      </c>
      <c r="AU1071">
        <v>1</v>
      </c>
      <c r="AV1071" cm="1">
        <f t="array" ref="AV1071">IF(FALSE,"True," &amp; IF(_xlfn.XLOOKUP("App_RangeGt1000",'Scoring_Config'!$A:$A,'Scoring_Config'!$D:$D,"Yes")="Yes",_xlfn.XLOOKUP("App_RangeGt1000",'Scoring_Config'!$A:$A,'Scoring_Config'!$C:$C,0),0),"False,0")</f>
        <v>0</v>
      </c>
      <c r="AW1071" cm="1">
        <f t="array" ref="AW1071">IF(FALSE,"True," &amp; IF(_xlfn.XLOOKUP("Action_IsDenyOrDrop",'Scoring_Config'!$A:$A,'Scoring_Config'!$D:$D,"Yes")="Yes",_xlfn.XLOOKUP("Action_IsDenyOrDrop",'Scoring_Config'!$A:$A,'Scoring_Config'!$C:$C,0),0),"False,0")</f>
        <v>0</v>
      </c>
      <c r="AX1071" cm="1">
        <f t="array" ref="AX1071">IF(LEFT(AW1071,4)="True",0,(IF(LEFT(Y1071,4)="True",IF(_xlfn.XLOOKUP("Src_IsAny",'Scoring_Config'!$A:$A,'Scoring_Config'!$D:$D,"Yes")="Yes",_xlfn.XLOOKUP("Src_IsAny",'Scoring_Config'!$A:$A,'Scoring_Config'!$C:$C,10),0),0)+IF(LEFT(Z1071,4)="True",IF(_xlfn.XLOOKUP("Src_CIDR_Le_16",'Scoring_Config'!$A:$A,'Scoring_Config'!$D:$D,"Yes")="Yes",_xlfn.XLOOKUP("Src_CIDR_Le_16",'Scoring_Config'!$A:$A,'Scoring_Config'!$C:$C,10),0),0)+IF(LEFT(AA1071,4)="True",IF(_xlfn.XLOOKUP("Src_CIDR_17_22",'Scoring_Config'!$A:$A,'Scoring_Config'!$D:$D,"Yes")="Yes",_xlfn.XLOOKUP("Src_CIDR_17_22",'Scoring_Config'!$A:$A,'Scoring_Config'!$C:$C,5),0),0)+IF(LEFT(AB1071,4)="True",IF(_xlfn.XLOOKUP("Dst_IsAny",'Scoring_Config'!$A:$A,'Scoring_Config'!$D:$D,"Yes")="Yes",_xlfn.XLOOKUP("Dst_IsAny",'Scoring_Config'!$A:$A,'Scoring_Config'!$C:$C,10),0),0)+IF(LEFT(AC1071,4)="True",IF(_xlfn.XLOOKUP("Dst_CIDR_Le_16",'Scoring_Config'!$A:$A,'Scoring_Config'!$D:$D,"Yes")="Yes",_xlfn.XLOOKUP("Dst_CIDR_Le_16",'Scoring_Config'!$A:$A,'Scoring_Config'!$C:$C,10),0),0)+IF(LEFT(AD1071,4)="True",IF(_xlfn.XLOOKUP("Dst_CIDR_17_22",'Scoring_Config'!$A:$A,'Scoring_Config'!$D:$D,"Yes")="Yes",_xlfn.XLOOKUP("Dst_CIDR_17_22",'Scoring_Config'!$A:$A,'Scoring_Config'!$C:$C,5),0),0)+IF(LEFT(AE1071,4)="True",IF(_xlfn.XLOOKUP("SrcZone_IsAny",'Scoring_Config'!$A:$A,'Scoring_Config'!$D:$D,"Yes")="Yes",_xlfn.XLOOKUP("SrcZone_IsAny",'Scoring_Config'!$A:$A,'Scoring_Config'!$C:$C,10),0),0)+IF(LEFT(AF1071,4)="True",IF(_xlfn.XLOOKUP("DstZone_IsAny",'Scoring_Config'!$A:$A,'Scoring_Config'!$D:$D,"Yes")="Yes",_xlfn.XLOOKUP("DstZone_IsAny",'Scoring_Config'!$A:$A,'Scoring_Config'!$C:$C,10),0),0)+IF(LEFT(AG1071,4)="True",IF(_xlfn.XLOOKUP("Service_Any_OR_RangeGt1000",'Scoring_Config'!$A:$A,'Scoring_Config'!$D:$D,"Yes")="Yes",_xlfn.XLOOKUP("Service_Any_OR_RangeGt1000",'Scoring_Config'!$A:$A,'Scoring_Config'!$C:$C,10),0),0)+IF(LEFT(AH1071,4)="True",IF(_xlfn.XLOOKUP("App_Any_OR_RangeGt1000",'Scoring_Config'!$A:$A,'Scoring_Config'!$D:$D,"Yes")="Yes",_xlfn.XLOOKUP("App_Any_OR_RangeGt1000",'Scoring_Config'!$A:$A,'Scoring_Config'!$C:$C,10),0),0)+IF(LEFT(AI1071,4)="True",IF(_xlfn.XLOOKUP("Service_Insecure_Match",'Scoring_Config'!$A:$A,'Scoring_Config'!$D:$D,"Yes")="Yes",_xlfn.XLOOKUP("Service_Insecure_Match",'Scoring_Config'!$A:$A,'Scoring_Config'!$C:$C,5),0),0)+IF(LEFT(AJ1071,4)="True",IF(_xlfn.XLOOKUP("Risky_Inbound",'Scoring_Config'!$A:$A,'Scoring_Config'!$D:$D,"Yes")="Yes",_xlfn.XLOOKUP("Risky_Inbound",'Scoring_Config'!$A:$A,'Scoring_Config'!$C:$C,50),0),0)+IF(LEFT(AK1071,4)="True",IF(_xlfn.XLOOKUP("Risky_Outbound",'Scoring_Config'!$A:$A,'Scoring_Config'!$D:$D,"Yes")="Yes",_xlfn.XLOOKUP("Risky_Outbound",'Scoring_Config'!$A:$A,'Scoring_Config'!$C:$C,25),0),0)+IF(LEFT(AZ1071,4)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1071,FIND(",",AL1071)+1,100)),0)+IF(LEFT(AM1071,4)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1071,FIND(",",AN1071)+1,100)),0)+IF(_xlfn.XLOOKUP("Profile_Scoring",'Scoring_Config'!$A:$A,'Scoring_Config'!$D:$D,"Yes")="Yes",VALUE(MID(AO1071,FIND(",",AO1071)+1,100)),0)+IF(_xlfn.XLOOKUP("Options_Scoring",'Scoring_Config'!$A:$A,'Scoring_Config'!$D:$D,"Yes")="Yes",VALUE(MID(AP1071,FIND(",",AP1071)+1,100)),0)))</f>
        <v>0</v>
      </c>
      <c r="AZ1071" cm="1">
        <f t="array" ref="AZ1071">IF(FALSE,"True," &amp; IF(_xlfn.XLOOKUP("Migrate_Insecure",'Scoring_Config'!$A:$A,'Scoring_Config'!$D:$D,"Yes")="Yes",_xlfn.XLOOKUP("Migrate_Insecure",'Scoring_Config'!$A:$A,'Scoring_Config'!$C:$C,10),0),"False,0")</f>
        <v>0</v>
      </c>
    </row>
    <row r="1072" spans="1:52">
      <c r="A1072" t="s">
        <v>1979</v>
      </c>
      <c r="B1072" t="s">
        <v>3044</v>
      </c>
      <c r="C1072" t="s">
        <v>3542</v>
      </c>
      <c r="D1072" t="s">
        <v>3545</v>
      </c>
      <c r="E1072" t="s">
        <v>3563</v>
      </c>
      <c r="F1072" t="s">
        <v>3864</v>
      </c>
      <c r="G1072" t="s">
        <v>587</v>
      </c>
      <c r="H1072" t="s">
        <v>174</v>
      </c>
      <c r="I1072" t="s">
        <v>3851</v>
      </c>
      <c r="J1072" t="s">
        <v>245</v>
      </c>
      <c r="K1072" t="s">
        <v>1771</v>
      </c>
      <c r="L1072" t="s">
        <v>1327</v>
      </c>
      <c r="M1072" t="s">
        <v>1974</v>
      </c>
      <c r="N1072" t="s">
        <v>4315</v>
      </c>
      <c r="O1072" t="s">
        <v>4319</v>
      </c>
      <c r="P1072" t="s">
        <v>4321</v>
      </c>
      <c r="Q1072" t="s">
        <v>5087</v>
      </c>
      <c r="R1072" t="s">
        <v>5439</v>
      </c>
      <c r="S1072" t="s">
        <v>4324</v>
      </c>
      <c r="T1072" t="s">
        <v>5821</v>
      </c>
      <c r="U1072" t="s">
        <v>6485</v>
      </c>
      <c r="Y1072" cm="1">
        <f t="array" ref="Y1072">IF(FALSE,"True," &amp; IF(_xlfn.XLOOKUP("Src_IsAny",'Scoring_Config'!$A:$A,'Scoring_Config'!$D:$D,"Yes")="Yes",_xlfn.XLOOKUP("Src_IsAny",'Scoring_Config'!$A:$A,'Scoring_Config'!$C:$C,10),0),"False,0")</f>
        <v>0</v>
      </c>
      <c r="Z1072" cm="1">
        <f t="array" ref="Z1072">IF(FALSE,"True," &amp; IF(_xlfn.XLOOKUP("Src_CIDR_Le_16",'Scoring_Config'!$A:$A,'Scoring_Config'!$D:$D,"Yes")="Yes",_xlfn.XLOOKUP("Src_CIDR_Le_16",'Scoring_Config'!$A:$A,'Scoring_Config'!$C:$C,10),0),"False,0")</f>
        <v>0</v>
      </c>
      <c r="AA1072" cm="1">
        <f t="array" ref="AA1072">IF(FALSE,"True," &amp; IF(_xlfn.XLOOKUP("Src_CIDR_17_22",'Scoring_Config'!$A:$A,'Scoring_Config'!$D:$D,"Yes")="Yes",_xlfn.XLOOKUP("Src_CIDR_17_22",'Scoring_Config'!$A:$A,'Scoring_Config'!$C:$C,5),0),"False,0")</f>
        <v>0</v>
      </c>
      <c r="AB1072" cm="1">
        <f t="array" ref="AB1072">IF(FALSE,"True," &amp; IF(_xlfn.XLOOKUP("Dst_IsAny",'Scoring_Config'!$A:$A,'Scoring_Config'!$D:$D,"Yes")="Yes",_xlfn.XLOOKUP("Dst_IsAny",'Scoring_Config'!$A:$A,'Scoring_Config'!$C:$C,10),0),"False,0")</f>
        <v>0</v>
      </c>
      <c r="AC1072" cm="1">
        <f t="array" ref="AC1072">IF(FALSE,"True," &amp; IF(_xlfn.XLOOKUP("Dst_CIDR_Le_16",'Scoring_Config'!$A:$A,'Scoring_Config'!$D:$D,"Yes")="Yes",_xlfn.XLOOKUP("Dst_CIDR_Le_16",'Scoring_Config'!$A:$A,'Scoring_Config'!$C:$C,10),0),"False,0")</f>
        <v>0</v>
      </c>
      <c r="AD1072" cm="1">
        <f t="array" ref="AD1072">IF(FALSE,"True," &amp; IF(_xlfn.XLOOKUP("Dst_CIDR_17_22",'Scoring_Config'!$A:$A,'Scoring_Config'!$D:$D,"Yes")="Yes",_xlfn.XLOOKUP("Dst_CIDR_17_22",'Scoring_Config'!$A:$A,'Scoring_Config'!$C:$C,5),0),"False,0")</f>
        <v>0</v>
      </c>
      <c r="AE1072" cm="1">
        <f t="array" ref="AE1072">IF(FALSE,"True," &amp; IF(_xlfn.XLOOKUP("SrcZone_IsAny",'Scoring_Config'!$A:$A,'Scoring_Config'!$D:$D,"Yes")="Yes",_xlfn.XLOOKUP("SrcZone_IsAny",'Scoring_Config'!$A:$A,'Scoring_Config'!$C:$C,10),0),"False,0")</f>
        <v>0</v>
      </c>
      <c r="AF1072" cm="1">
        <f t="array" ref="AF1072">IF(FALSE,"True," &amp; IF(_xlfn.XLOOKUP("DstZone_IsAny",'Scoring_Config'!$A:$A,'Scoring_Config'!$D:$D,"Yes")="Yes",_xlfn.XLOOKUP("DstZone_IsAny",'Scoring_Config'!$A:$A,'Scoring_Config'!$C:$C,10),0),"False,0")</f>
        <v>0</v>
      </c>
      <c r="AG1072" cm="1">
        <f t="array" ref="AG107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72" cm="1">
        <f t="array" ref="AH1072">IF(FALSE,"True," &amp; IF(_xlfn.XLOOKUP("App_Any_OR_RangeGt1000",'Scoring_Config'!$A:$A,'Scoring_Config'!$D:$D,"Yes")="Yes",_xlfn.XLOOKUP("App_Any_OR_RangeGt1000",'Scoring_Config'!$A:$A,'Scoring_Config'!$C:$C,10),0),"False,0")</f>
        <v>0</v>
      </c>
      <c r="AI1072" cm="1">
        <f t="array" ref="AI1072">IF(FALSE,"True," &amp; IF(_xlfn.XLOOKUP("Service_Insecure_Match",'Scoring_Config'!$A:$A,'Scoring_Config'!$D:$D,"Yes")="Yes",_xlfn.XLOOKUP("Service_Insecure_Match",'Scoring_Config'!$A:$A,'Scoring_Config'!$C:$C,5),0),"False,0")</f>
        <v>0</v>
      </c>
      <c r="AJ1072" cm="1">
        <f t="array" ref="AJ1072">IF(FALSE,"True," &amp; IF(_xlfn.XLOOKUP("Risky_Inbound",'Scoring_Config'!$A:$A,'Scoring_Config'!$D:$D,"Yes")="Yes",_xlfn.XLOOKUP("Risky_Inbound",'Scoring_Config'!$A:$A,'Scoring_Config'!$C:$C,50),0),"False,0")</f>
        <v>0</v>
      </c>
      <c r="AK1072" cm="1">
        <f t="array" ref="AK1072">IF(FALSE,"True," &amp; IF(_xlfn.XLOOKUP("Risky_Outbound",'Scoring_Config'!$A:$A,'Scoring_Config'!$D:$D,"Yes")="Yes",_xlfn.XLOOKUP("Risky_Outbound",'Scoring_Config'!$A:$A,'Scoring_Config'!$C:$C,25),0),"False,0")</f>
        <v>0</v>
      </c>
      <c r="AL1072" t="s">
        <v>6700</v>
      </c>
      <c r="AM1072" cm="1">
        <f t="array" ref="AM107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72" t="s">
        <v>6697</v>
      </c>
      <c r="AO1072" t="s">
        <v>6697</v>
      </c>
      <c r="AP1072" t="s">
        <v>6697</v>
      </c>
      <c r="AQ1072" cm="1">
        <f t="array" ref="AQ1072">IF(FALSE,"True," &amp; IF(_xlfn.XLOOKUP("Service_IsAny",'Scoring_Config'!$A:$A,'Scoring_Config'!$D:$D,"Yes")="Yes",_xlfn.XLOOKUP("Service_IsAny",'Scoring_Config'!$A:$A,'Scoring_Config'!$C:$C,0),0),"False,0")</f>
        <v>0</v>
      </c>
      <c r="AR1072">
        <v>0</v>
      </c>
      <c r="AS1072" cm="1">
        <f t="array" ref="AS1072">IF(FALSE,"True," &amp; IF(_xlfn.XLOOKUP("Service_RangeGt1000",'Scoring_Config'!$A:$A,'Scoring_Config'!$D:$D,"Yes")="Yes",_xlfn.XLOOKUP("Service_RangeGt1000",'Scoring_Config'!$A:$A,'Scoring_Config'!$C:$C,0),0),"False,0")</f>
        <v>0</v>
      </c>
      <c r="AT1072" cm="1">
        <f t="array" ref="AT1072">IF(FALSE,"True," &amp; IF(_xlfn.XLOOKUP("App_IsAny",'Scoring_Config'!$A:$A,'Scoring_Config'!$D:$D,"Yes")="Yes",_xlfn.XLOOKUP("App_IsAny",'Scoring_Config'!$A:$A,'Scoring_Config'!$C:$C,0),0),"False,0")</f>
        <v>0</v>
      </c>
      <c r="AU1072">
        <v>5</v>
      </c>
      <c r="AV1072" cm="1">
        <f t="array" ref="AV1072">IF(FALSE,"True," &amp; IF(_xlfn.XLOOKUP("App_RangeGt1000",'Scoring_Config'!$A:$A,'Scoring_Config'!$D:$D,"Yes")="Yes",_xlfn.XLOOKUP("App_RangeGt1000",'Scoring_Config'!$A:$A,'Scoring_Config'!$C:$C,0),0),"False,0")</f>
        <v>0</v>
      </c>
      <c r="AW1072" cm="1">
        <f t="array" ref="AW1072">IF(FALSE,"True," &amp; IF(_xlfn.XLOOKUP("Action_IsDenyOrDrop",'Scoring_Config'!$A:$A,'Scoring_Config'!$D:$D,"Yes")="Yes",_xlfn.XLOOKUP("Action_IsDenyOrDrop",'Scoring_Config'!$A:$A,'Scoring_Config'!$C:$C,0),0),"False,0")</f>
        <v>0</v>
      </c>
      <c r="AX1072" cm="1">
        <f t="array" ref="AX1072">IF(LEFT(AW1072,4)="True",0,(IF(LEFT(Y1072,4)="True",IF(_xlfn.XLOOKUP("Src_IsAny",'Scoring_Config'!$A:$A,'Scoring_Config'!$D:$D,"Yes")="Yes",_xlfn.XLOOKUP("Src_IsAny",'Scoring_Config'!$A:$A,'Scoring_Config'!$C:$C,10),0),0)+IF(LEFT(Z1072,4)="True",IF(_xlfn.XLOOKUP("Src_CIDR_Le_16",'Scoring_Config'!$A:$A,'Scoring_Config'!$D:$D,"Yes")="Yes",_xlfn.XLOOKUP("Src_CIDR_Le_16",'Scoring_Config'!$A:$A,'Scoring_Config'!$C:$C,10),0),0)+IF(LEFT(AA1072,4)="True",IF(_xlfn.XLOOKUP("Src_CIDR_17_22",'Scoring_Config'!$A:$A,'Scoring_Config'!$D:$D,"Yes")="Yes",_xlfn.XLOOKUP("Src_CIDR_17_22",'Scoring_Config'!$A:$A,'Scoring_Config'!$C:$C,5),0),0)+IF(LEFT(AB1072,4)="True",IF(_xlfn.XLOOKUP("Dst_IsAny",'Scoring_Config'!$A:$A,'Scoring_Config'!$D:$D,"Yes")="Yes",_xlfn.XLOOKUP("Dst_IsAny",'Scoring_Config'!$A:$A,'Scoring_Config'!$C:$C,10),0),0)+IF(LEFT(AC1072,4)="True",IF(_xlfn.XLOOKUP("Dst_CIDR_Le_16",'Scoring_Config'!$A:$A,'Scoring_Config'!$D:$D,"Yes")="Yes",_xlfn.XLOOKUP("Dst_CIDR_Le_16",'Scoring_Config'!$A:$A,'Scoring_Config'!$C:$C,10),0),0)+IF(LEFT(AD1072,4)="True",IF(_xlfn.XLOOKUP("Dst_CIDR_17_22",'Scoring_Config'!$A:$A,'Scoring_Config'!$D:$D,"Yes")="Yes",_xlfn.XLOOKUP("Dst_CIDR_17_22",'Scoring_Config'!$A:$A,'Scoring_Config'!$C:$C,5),0),0)+IF(LEFT(AE1072,4)="True",IF(_xlfn.XLOOKUP("SrcZone_IsAny",'Scoring_Config'!$A:$A,'Scoring_Config'!$D:$D,"Yes")="Yes",_xlfn.XLOOKUP("SrcZone_IsAny",'Scoring_Config'!$A:$A,'Scoring_Config'!$C:$C,10),0),0)+IF(LEFT(AF1072,4)="True",IF(_xlfn.XLOOKUP("DstZone_IsAny",'Scoring_Config'!$A:$A,'Scoring_Config'!$D:$D,"Yes")="Yes",_xlfn.XLOOKUP("DstZone_IsAny",'Scoring_Config'!$A:$A,'Scoring_Config'!$C:$C,10),0),0)+IF(LEFT(AG1072,4)="True",IF(_xlfn.XLOOKUP("Service_Any_OR_RangeGt1000",'Scoring_Config'!$A:$A,'Scoring_Config'!$D:$D,"Yes")="Yes",_xlfn.XLOOKUP("Service_Any_OR_RangeGt1000",'Scoring_Config'!$A:$A,'Scoring_Config'!$C:$C,10),0),0)+IF(LEFT(AH1072,4)="True",IF(_xlfn.XLOOKUP("App_Any_OR_RangeGt1000",'Scoring_Config'!$A:$A,'Scoring_Config'!$D:$D,"Yes")="Yes",_xlfn.XLOOKUP("App_Any_OR_RangeGt1000",'Scoring_Config'!$A:$A,'Scoring_Config'!$C:$C,10),0),0)+IF(LEFT(AI1072,4)="True",IF(_xlfn.XLOOKUP("Service_Insecure_Match",'Scoring_Config'!$A:$A,'Scoring_Config'!$D:$D,"Yes")="Yes",_xlfn.XLOOKUP("Service_Insecure_Match",'Scoring_Config'!$A:$A,'Scoring_Config'!$C:$C,5),0),0)+IF(LEFT(AJ1072,4)="True",IF(_xlfn.XLOOKUP("Risky_Inbound",'Scoring_Config'!$A:$A,'Scoring_Config'!$D:$D,"Yes")="Yes",_xlfn.XLOOKUP("Risky_Inbound",'Scoring_Config'!$A:$A,'Scoring_Config'!$C:$C,50),0),0)+IF(LEFT(AK1072,4)="True",IF(_xlfn.XLOOKUP("Risky_Outbound",'Scoring_Config'!$A:$A,'Scoring_Config'!$D:$D,"Yes")="Yes",_xlfn.XLOOKUP("Risky_Outbound",'Scoring_Config'!$A:$A,'Scoring_Config'!$C:$C,25),0),0)+IF(LEFT(AZ1072,4)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1072,FIND(",",AL1072)+1,100)),0)+IF(LEFT(AM1072,4)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1072,FIND(",",AN1072)+1,100)),0)+IF(_xlfn.XLOOKUP("Profile_Scoring",'Scoring_Config'!$A:$A,'Scoring_Config'!$D:$D,"Yes")="Yes",VALUE(MID(AO1072,FIND(",",AO1072)+1,100)),0)+IF(_xlfn.XLOOKUP("Options_Scoring",'Scoring_Config'!$A:$A,'Scoring_Config'!$D:$D,"Yes")="Yes",VALUE(MID(AP1072,FIND(",",AP1072)+1,100)),0)))</f>
        <v>0</v>
      </c>
      <c r="AZ1072" cm="1">
        <f t="array" ref="AZ1072">IF(FALSE,"True," &amp; IF(_xlfn.XLOOKUP("Migrate_Insecure",'Scoring_Config'!$A:$A,'Scoring_Config'!$D:$D,"Yes")="Yes",_xlfn.XLOOKUP("Migrate_Insecure",'Scoring_Config'!$A:$A,'Scoring_Config'!$C:$C,10),0),"False,0")</f>
        <v>0</v>
      </c>
    </row>
    <row r="1073" spans="1:52">
      <c r="A1073" t="s">
        <v>1979</v>
      </c>
      <c r="B1073" t="s">
        <v>3045</v>
      </c>
      <c r="C1073" t="s">
        <v>3542</v>
      </c>
      <c r="D1073" t="s">
        <v>3545</v>
      </c>
      <c r="E1073" t="s">
        <v>3563</v>
      </c>
      <c r="F1073" t="s">
        <v>3864</v>
      </c>
      <c r="G1073" t="s">
        <v>587</v>
      </c>
      <c r="H1073" t="s">
        <v>174</v>
      </c>
      <c r="I1073" t="s">
        <v>4135</v>
      </c>
      <c r="J1073" t="s">
        <v>940</v>
      </c>
      <c r="K1073" t="s">
        <v>1667</v>
      </c>
      <c r="L1073" t="s">
        <v>1327</v>
      </c>
      <c r="M1073" t="s">
        <v>1974</v>
      </c>
      <c r="N1073" t="s">
        <v>4315</v>
      </c>
      <c r="O1073" t="s">
        <v>4319</v>
      </c>
      <c r="P1073" t="s">
        <v>4321</v>
      </c>
      <c r="Q1073" t="s">
        <v>4556</v>
      </c>
      <c r="R1073" t="s">
        <v>5439</v>
      </c>
      <c r="S1073" t="s">
        <v>4324</v>
      </c>
      <c r="T1073" t="s">
        <v>5672</v>
      </c>
      <c r="U1073" t="s">
        <v>6135</v>
      </c>
      <c r="Y1073" cm="1">
        <f t="array" ref="Y1073">IF(FALSE,"True," &amp; IF(_xlfn.XLOOKUP("Src_IsAny",'Scoring_Config'!$A:$A,'Scoring_Config'!$D:$D,"Yes")="Yes",_xlfn.XLOOKUP("Src_IsAny",'Scoring_Config'!$A:$A,'Scoring_Config'!$C:$C,10),0),"False,0")</f>
        <v>0</v>
      </c>
      <c r="Z1073" cm="1">
        <f t="array" ref="Z1073">IF(FALSE,"True," &amp; IF(_xlfn.XLOOKUP("Src_CIDR_Le_16",'Scoring_Config'!$A:$A,'Scoring_Config'!$D:$D,"Yes")="Yes",_xlfn.XLOOKUP("Src_CIDR_Le_16",'Scoring_Config'!$A:$A,'Scoring_Config'!$C:$C,10),0),"False,0")</f>
        <v>0</v>
      </c>
      <c r="AA1073" cm="1">
        <f t="array" ref="AA1073">IF(FALSE,"True," &amp; IF(_xlfn.XLOOKUP("Src_CIDR_17_22",'Scoring_Config'!$A:$A,'Scoring_Config'!$D:$D,"Yes")="Yes",_xlfn.XLOOKUP("Src_CIDR_17_22",'Scoring_Config'!$A:$A,'Scoring_Config'!$C:$C,5),0),"False,0")</f>
        <v>0</v>
      </c>
      <c r="AB1073" cm="1">
        <f t="array" ref="AB1073">IF(FALSE,"True," &amp; IF(_xlfn.XLOOKUP("Dst_IsAny",'Scoring_Config'!$A:$A,'Scoring_Config'!$D:$D,"Yes")="Yes",_xlfn.XLOOKUP("Dst_IsAny",'Scoring_Config'!$A:$A,'Scoring_Config'!$C:$C,10),0),"False,0")</f>
        <v>0</v>
      </c>
      <c r="AC1073" cm="1">
        <f t="array" ref="AC1073">IF(FALSE,"True," &amp; IF(_xlfn.XLOOKUP("Dst_CIDR_Le_16",'Scoring_Config'!$A:$A,'Scoring_Config'!$D:$D,"Yes")="Yes",_xlfn.XLOOKUP("Dst_CIDR_Le_16",'Scoring_Config'!$A:$A,'Scoring_Config'!$C:$C,10),0),"False,0")</f>
        <v>0</v>
      </c>
      <c r="AD1073" cm="1">
        <f t="array" ref="AD1073">IF(FALSE,"True," &amp; IF(_xlfn.XLOOKUP("Dst_CIDR_17_22",'Scoring_Config'!$A:$A,'Scoring_Config'!$D:$D,"Yes")="Yes",_xlfn.XLOOKUP("Dst_CIDR_17_22",'Scoring_Config'!$A:$A,'Scoring_Config'!$C:$C,5),0),"False,0")</f>
        <v>0</v>
      </c>
      <c r="AE1073" cm="1">
        <f t="array" ref="AE1073">IF(FALSE,"True," &amp; IF(_xlfn.XLOOKUP("SrcZone_IsAny",'Scoring_Config'!$A:$A,'Scoring_Config'!$D:$D,"Yes")="Yes",_xlfn.XLOOKUP("SrcZone_IsAny",'Scoring_Config'!$A:$A,'Scoring_Config'!$C:$C,10),0),"False,0")</f>
        <v>0</v>
      </c>
      <c r="AF1073" cm="1">
        <f t="array" ref="AF1073">IF(FALSE,"True," &amp; IF(_xlfn.XLOOKUP("DstZone_IsAny",'Scoring_Config'!$A:$A,'Scoring_Config'!$D:$D,"Yes")="Yes",_xlfn.XLOOKUP("DstZone_IsAny",'Scoring_Config'!$A:$A,'Scoring_Config'!$C:$C,10),0),"False,0")</f>
        <v>0</v>
      </c>
      <c r="AG1073" cm="1">
        <f t="array" ref="AG107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73" cm="1">
        <f t="array" ref="AH1073">IF(FALSE,"True," &amp; IF(_xlfn.XLOOKUP("App_Any_OR_RangeGt1000",'Scoring_Config'!$A:$A,'Scoring_Config'!$D:$D,"Yes")="Yes",_xlfn.XLOOKUP("App_Any_OR_RangeGt1000",'Scoring_Config'!$A:$A,'Scoring_Config'!$C:$C,10),0),"False,0")</f>
        <v>0</v>
      </c>
      <c r="AI1073" cm="1">
        <f t="array" ref="AI1073">IF(FALSE,"True," &amp; IF(_xlfn.XLOOKUP("Service_Insecure_Match",'Scoring_Config'!$A:$A,'Scoring_Config'!$D:$D,"Yes")="Yes",_xlfn.XLOOKUP("Service_Insecure_Match",'Scoring_Config'!$A:$A,'Scoring_Config'!$C:$C,5),0),"False,0")</f>
        <v>0</v>
      </c>
      <c r="AJ1073" cm="1">
        <f t="array" ref="AJ1073">IF(FALSE,"True," &amp; IF(_xlfn.XLOOKUP("Risky_Inbound",'Scoring_Config'!$A:$A,'Scoring_Config'!$D:$D,"Yes")="Yes",_xlfn.XLOOKUP("Risky_Inbound",'Scoring_Config'!$A:$A,'Scoring_Config'!$C:$C,50),0),"False,0")</f>
        <v>0</v>
      </c>
      <c r="AK1073" cm="1">
        <f t="array" ref="AK1073">IF(FALSE,"True," &amp; IF(_xlfn.XLOOKUP("Risky_Outbound",'Scoring_Config'!$A:$A,'Scoring_Config'!$D:$D,"Yes")="Yes",_xlfn.XLOOKUP("Risky_Outbound",'Scoring_Config'!$A:$A,'Scoring_Config'!$C:$C,25),0),"False,0")</f>
        <v>0</v>
      </c>
      <c r="AL1073" t="s">
        <v>6700</v>
      </c>
      <c r="AM1073" cm="1">
        <f t="array" ref="AM107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73" t="s">
        <v>6697</v>
      </c>
      <c r="AO1073" t="s">
        <v>6697</v>
      </c>
      <c r="AP1073" t="s">
        <v>6697</v>
      </c>
      <c r="AQ1073" cm="1">
        <f t="array" ref="AQ1073">IF(FALSE,"True," &amp; IF(_xlfn.XLOOKUP("Service_IsAny",'Scoring_Config'!$A:$A,'Scoring_Config'!$D:$D,"Yes")="Yes",_xlfn.XLOOKUP("Service_IsAny",'Scoring_Config'!$A:$A,'Scoring_Config'!$C:$C,0),0),"False,0")</f>
        <v>0</v>
      </c>
      <c r="AR1073">
        <v>0</v>
      </c>
      <c r="AS1073" cm="1">
        <f t="array" ref="AS1073">IF(FALSE,"True," &amp; IF(_xlfn.XLOOKUP("Service_RangeGt1000",'Scoring_Config'!$A:$A,'Scoring_Config'!$D:$D,"Yes")="Yes",_xlfn.XLOOKUP("Service_RangeGt1000",'Scoring_Config'!$A:$A,'Scoring_Config'!$C:$C,0),0),"False,0")</f>
        <v>0</v>
      </c>
      <c r="AT1073" cm="1">
        <f t="array" ref="AT1073">IF(FALSE,"True," &amp; IF(_xlfn.XLOOKUP("App_IsAny",'Scoring_Config'!$A:$A,'Scoring_Config'!$D:$D,"Yes")="Yes",_xlfn.XLOOKUP("App_IsAny",'Scoring_Config'!$A:$A,'Scoring_Config'!$C:$C,0),0),"False,0")</f>
        <v>0</v>
      </c>
      <c r="AU1073">
        <v>1</v>
      </c>
      <c r="AV1073" cm="1">
        <f t="array" ref="AV1073">IF(FALSE,"True," &amp; IF(_xlfn.XLOOKUP("App_RangeGt1000",'Scoring_Config'!$A:$A,'Scoring_Config'!$D:$D,"Yes")="Yes",_xlfn.XLOOKUP("App_RangeGt1000",'Scoring_Config'!$A:$A,'Scoring_Config'!$C:$C,0),0),"False,0")</f>
        <v>0</v>
      </c>
      <c r="AW1073" cm="1">
        <f t="array" ref="AW1073">IF(FALSE,"True," &amp; IF(_xlfn.XLOOKUP("Action_IsDenyOrDrop",'Scoring_Config'!$A:$A,'Scoring_Config'!$D:$D,"Yes")="Yes",_xlfn.XLOOKUP("Action_IsDenyOrDrop",'Scoring_Config'!$A:$A,'Scoring_Config'!$C:$C,0),0),"False,0")</f>
        <v>0</v>
      </c>
      <c r="AX1073" cm="1">
        <f t="array" ref="AX1073">IF(LEFT(AW1073,4)="True",0,(IF(LEFT(Y1073,4)="True",IF(_xlfn.XLOOKUP("Src_IsAny",'Scoring_Config'!$A:$A,'Scoring_Config'!$D:$D,"Yes")="Yes",_xlfn.XLOOKUP("Src_IsAny",'Scoring_Config'!$A:$A,'Scoring_Config'!$C:$C,10),0),0)+IF(LEFT(Z1073,4)="True",IF(_xlfn.XLOOKUP("Src_CIDR_Le_16",'Scoring_Config'!$A:$A,'Scoring_Config'!$D:$D,"Yes")="Yes",_xlfn.XLOOKUP("Src_CIDR_Le_16",'Scoring_Config'!$A:$A,'Scoring_Config'!$C:$C,10),0),0)+IF(LEFT(AA1073,4)="True",IF(_xlfn.XLOOKUP("Src_CIDR_17_22",'Scoring_Config'!$A:$A,'Scoring_Config'!$D:$D,"Yes")="Yes",_xlfn.XLOOKUP("Src_CIDR_17_22",'Scoring_Config'!$A:$A,'Scoring_Config'!$C:$C,5),0),0)+IF(LEFT(AB1073,4)="True",IF(_xlfn.XLOOKUP("Dst_IsAny",'Scoring_Config'!$A:$A,'Scoring_Config'!$D:$D,"Yes")="Yes",_xlfn.XLOOKUP("Dst_IsAny",'Scoring_Config'!$A:$A,'Scoring_Config'!$C:$C,10),0),0)+IF(LEFT(AC1073,4)="True",IF(_xlfn.XLOOKUP("Dst_CIDR_Le_16",'Scoring_Config'!$A:$A,'Scoring_Config'!$D:$D,"Yes")="Yes",_xlfn.XLOOKUP("Dst_CIDR_Le_16",'Scoring_Config'!$A:$A,'Scoring_Config'!$C:$C,10),0),0)+IF(LEFT(AD1073,4)="True",IF(_xlfn.XLOOKUP("Dst_CIDR_17_22",'Scoring_Config'!$A:$A,'Scoring_Config'!$D:$D,"Yes")="Yes",_xlfn.XLOOKUP("Dst_CIDR_17_22",'Scoring_Config'!$A:$A,'Scoring_Config'!$C:$C,5),0),0)+IF(LEFT(AE1073,4)="True",IF(_xlfn.XLOOKUP("SrcZone_IsAny",'Scoring_Config'!$A:$A,'Scoring_Config'!$D:$D,"Yes")="Yes",_xlfn.XLOOKUP("SrcZone_IsAny",'Scoring_Config'!$A:$A,'Scoring_Config'!$C:$C,10),0),0)+IF(LEFT(AF1073,4)="True",IF(_xlfn.XLOOKUP("DstZone_IsAny",'Scoring_Config'!$A:$A,'Scoring_Config'!$D:$D,"Yes")="Yes",_xlfn.XLOOKUP("DstZone_IsAny",'Scoring_Config'!$A:$A,'Scoring_Config'!$C:$C,10),0),0)+IF(LEFT(AG1073,4)="True",IF(_xlfn.XLOOKUP("Service_Any_OR_RangeGt1000",'Scoring_Config'!$A:$A,'Scoring_Config'!$D:$D,"Yes")="Yes",_xlfn.XLOOKUP("Service_Any_OR_RangeGt1000",'Scoring_Config'!$A:$A,'Scoring_Config'!$C:$C,10),0),0)+IF(LEFT(AH1073,4)="True",IF(_xlfn.XLOOKUP("App_Any_OR_RangeGt1000",'Scoring_Config'!$A:$A,'Scoring_Config'!$D:$D,"Yes")="Yes",_xlfn.XLOOKUP("App_Any_OR_RangeGt1000",'Scoring_Config'!$A:$A,'Scoring_Config'!$C:$C,10),0),0)+IF(LEFT(AI1073,4)="True",IF(_xlfn.XLOOKUP("Service_Insecure_Match",'Scoring_Config'!$A:$A,'Scoring_Config'!$D:$D,"Yes")="Yes",_xlfn.XLOOKUP("Service_Insecure_Match",'Scoring_Config'!$A:$A,'Scoring_Config'!$C:$C,5),0),0)+IF(LEFT(AJ1073,4)="True",IF(_xlfn.XLOOKUP("Risky_Inbound",'Scoring_Config'!$A:$A,'Scoring_Config'!$D:$D,"Yes")="Yes",_xlfn.XLOOKUP("Risky_Inbound",'Scoring_Config'!$A:$A,'Scoring_Config'!$C:$C,50),0),0)+IF(LEFT(AK1073,4)="True",IF(_xlfn.XLOOKUP("Risky_Outbound",'Scoring_Config'!$A:$A,'Scoring_Config'!$D:$D,"Yes")="Yes",_xlfn.XLOOKUP("Risky_Outbound",'Scoring_Config'!$A:$A,'Scoring_Config'!$C:$C,25),0),0)+IF(LEFT(AZ1073,4)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1073,FIND(",",AL1073)+1,100)),0)+IF(LEFT(AM1073,4)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1073,FIND(",",AN1073)+1,100)),0)+IF(_xlfn.XLOOKUP("Profile_Scoring",'Scoring_Config'!$A:$A,'Scoring_Config'!$D:$D,"Yes")="Yes",VALUE(MID(AO1073,FIND(",",AO1073)+1,100)),0)+IF(_xlfn.XLOOKUP("Options_Scoring",'Scoring_Config'!$A:$A,'Scoring_Config'!$D:$D,"Yes")="Yes",VALUE(MID(AP1073,FIND(",",AP1073)+1,100)),0)))</f>
        <v>0</v>
      </c>
      <c r="AZ1073" cm="1">
        <f t="array" ref="AZ1073">IF(FALSE,"True," &amp; IF(_xlfn.XLOOKUP("Migrate_Insecure",'Scoring_Config'!$A:$A,'Scoring_Config'!$D:$D,"Yes")="Yes",_xlfn.XLOOKUP("Migrate_Insecure",'Scoring_Config'!$A:$A,'Scoring_Config'!$C:$C,10),0),"False,0")</f>
        <v>0</v>
      </c>
    </row>
    <row r="1074" spans="1:52">
      <c r="A1074" t="s">
        <v>1979</v>
      </c>
      <c r="B1074" t="s">
        <v>3046</v>
      </c>
      <c r="C1074" t="s">
        <v>3542</v>
      </c>
      <c r="D1074" t="s">
        <v>3545</v>
      </c>
      <c r="E1074" t="s">
        <v>3563</v>
      </c>
      <c r="F1074" t="s">
        <v>3789</v>
      </c>
      <c r="G1074" t="s">
        <v>202</v>
      </c>
      <c r="H1074" t="s">
        <v>174</v>
      </c>
      <c r="I1074" t="s">
        <v>3629</v>
      </c>
      <c r="J1074" t="s">
        <v>186</v>
      </c>
      <c r="K1074" t="s">
        <v>174</v>
      </c>
      <c r="L1074" t="s">
        <v>1547</v>
      </c>
      <c r="M1074" t="s">
        <v>1974</v>
      </c>
      <c r="N1074" t="s">
        <v>4315</v>
      </c>
      <c r="O1074" t="s">
        <v>4319</v>
      </c>
      <c r="P1074" t="s">
        <v>4321</v>
      </c>
      <c r="Q1074" t="s">
        <v>5088</v>
      </c>
      <c r="R1074" t="s">
        <v>5443</v>
      </c>
      <c r="S1074" t="s">
        <v>5489</v>
      </c>
      <c r="T1074" t="s">
        <v>5822</v>
      </c>
      <c r="U1074" t="s">
        <v>6486</v>
      </c>
      <c r="Y1074" cm="1">
        <f t="array" ref="Y1074">IF(FALSE,"True," &amp; IF(_xlfn.XLOOKUP("Src_IsAny",'Scoring_Config'!$A:$A,'Scoring_Config'!$D:$D,"Yes")="Yes",_xlfn.XLOOKUP("Src_IsAny",'Scoring_Config'!$A:$A,'Scoring_Config'!$C:$C,10),0),"False,0")</f>
        <v>0</v>
      </c>
      <c r="Z1074" cm="1">
        <f t="array" ref="Z1074">IF(FALSE,"True," &amp; IF(_xlfn.XLOOKUP("Src_CIDR_Le_16",'Scoring_Config'!$A:$A,'Scoring_Config'!$D:$D,"Yes")="Yes",_xlfn.XLOOKUP("Src_CIDR_Le_16",'Scoring_Config'!$A:$A,'Scoring_Config'!$C:$C,10),0),"False,0")</f>
        <v>0</v>
      </c>
      <c r="AA1074" cm="1">
        <f t="array" ref="AA1074">IF(TRUE,"True," &amp; IF(_xlfn.XLOOKUP("Src_CIDR_17_22",'Scoring_Config'!$A:$A,'Scoring_Config'!$D:$D,"Yes")="Yes",_xlfn.XLOOKUP("Src_CIDR_17_22",'Scoring_Config'!$A:$A,'Scoring_Config'!$C:$C,5),0),"False,0")</f>
        <v>0</v>
      </c>
      <c r="AB1074" cm="1">
        <f t="array" ref="AB1074">IF(FALSE,"True," &amp; IF(_xlfn.XLOOKUP("Dst_IsAny",'Scoring_Config'!$A:$A,'Scoring_Config'!$D:$D,"Yes")="Yes",_xlfn.XLOOKUP("Dst_IsAny",'Scoring_Config'!$A:$A,'Scoring_Config'!$C:$C,10),0),"False,0")</f>
        <v>0</v>
      </c>
      <c r="AC1074" cm="1">
        <f t="array" ref="AC1074">IF(FALSE,"True," &amp; IF(_xlfn.XLOOKUP("Dst_CIDR_Le_16",'Scoring_Config'!$A:$A,'Scoring_Config'!$D:$D,"Yes")="Yes",_xlfn.XLOOKUP("Dst_CIDR_Le_16",'Scoring_Config'!$A:$A,'Scoring_Config'!$C:$C,10),0),"False,0")</f>
        <v>0</v>
      </c>
      <c r="AD1074" cm="1">
        <f t="array" ref="AD1074">IF(FALSE,"True," &amp; IF(_xlfn.XLOOKUP("Dst_CIDR_17_22",'Scoring_Config'!$A:$A,'Scoring_Config'!$D:$D,"Yes")="Yes",_xlfn.XLOOKUP("Dst_CIDR_17_22",'Scoring_Config'!$A:$A,'Scoring_Config'!$C:$C,5),0),"False,0")</f>
        <v>0</v>
      </c>
      <c r="AE1074" cm="1">
        <f t="array" ref="AE1074">IF(FALSE,"True," &amp; IF(_xlfn.XLOOKUP("SrcZone_IsAny",'Scoring_Config'!$A:$A,'Scoring_Config'!$D:$D,"Yes")="Yes",_xlfn.XLOOKUP("SrcZone_IsAny",'Scoring_Config'!$A:$A,'Scoring_Config'!$C:$C,10),0),"False,0")</f>
        <v>0</v>
      </c>
      <c r="AF1074" cm="1">
        <f t="array" ref="AF1074">IF(FALSE,"True," &amp; IF(_xlfn.XLOOKUP("DstZone_IsAny",'Scoring_Config'!$A:$A,'Scoring_Config'!$D:$D,"Yes")="Yes",_xlfn.XLOOKUP("DstZone_IsAny",'Scoring_Config'!$A:$A,'Scoring_Config'!$C:$C,10),0),"False,0")</f>
        <v>0</v>
      </c>
      <c r="AG1074" cm="1">
        <f t="array" ref="AG107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74" cm="1">
        <f t="array" ref="AH1074">IF(TRUE,"True," &amp; IF(_xlfn.XLOOKUP("App_Any_OR_RangeGt1000",'Scoring_Config'!$A:$A,'Scoring_Config'!$D:$D,"Yes")="Yes",_xlfn.XLOOKUP("App_Any_OR_RangeGt1000",'Scoring_Config'!$A:$A,'Scoring_Config'!$C:$C,10),0),"False,0")</f>
        <v>0</v>
      </c>
      <c r="AI1074" cm="1">
        <f t="array" ref="AI1074">IF(FALSE,"True," &amp; IF(_xlfn.XLOOKUP("Service_Insecure_Match",'Scoring_Config'!$A:$A,'Scoring_Config'!$D:$D,"Yes")="Yes",_xlfn.XLOOKUP("Service_Insecure_Match",'Scoring_Config'!$A:$A,'Scoring_Config'!$C:$C,5),0),"False,0")</f>
        <v>0</v>
      </c>
      <c r="AJ1074" cm="1">
        <f t="array" ref="AJ1074">IF(FALSE,"True," &amp; IF(_xlfn.XLOOKUP("Risky_Inbound",'Scoring_Config'!$A:$A,'Scoring_Config'!$D:$D,"Yes")="Yes",_xlfn.XLOOKUP("Risky_Inbound",'Scoring_Config'!$A:$A,'Scoring_Config'!$C:$C,50),0),"False,0")</f>
        <v>0</v>
      </c>
      <c r="AK1074" cm="1">
        <f t="array" ref="AK1074">IF(FALSE,"True," &amp; IF(_xlfn.XLOOKUP("Risky_Outbound",'Scoring_Config'!$A:$A,'Scoring_Config'!$D:$D,"Yes")="Yes",_xlfn.XLOOKUP("Risky_Outbound",'Scoring_Config'!$A:$A,'Scoring_Config'!$C:$C,25),0),"False,0")</f>
        <v>0</v>
      </c>
      <c r="AL1074" t="s">
        <v>6700</v>
      </c>
      <c r="AM1074" cm="1">
        <f t="array" ref="AM107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74" t="s">
        <v>6697</v>
      </c>
      <c r="AO1074" t="s">
        <v>6697</v>
      </c>
      <c r="AP1074" t="s">
        <v>6697</v>
      </c>
      <c r="AQ1074" cm="1">
        <f t="array" ref="AQ1074">IF(FALSE,"True," &amp; IF(_xlfn.XLOOKUP("Service_IsAny",'Scoring_Config'!$A:$A,'Scoring_Config'!$D:$D,"Yes")="Yes",_xlfn.XLOOKUP("Service_IsAny",'Scoring_Config'!$A:$A,'Scoring_Config'!$C:$C,0),0),"False,0")</f>
        <v>0</v>
      </c>
      <c r="AR1074">
        <v>4</v>
      </c>
      <c r="AS1074" cm="1">
        <f t="array" ref="AS1074">IF(FALSE,"True," &amp; IF(_xlfn.XLOOKUP("Service_RangeGt1000",'Scoring_Config'!$A:$A,'Scoring_Config'!$D:$D,"Yes")="Yes",_xlfn.XLOOKUP("Service_RangeGt1000",'Scoring_Config'!$A:$A,'Scoring_Config'!$C:$C,0),0),"False,0")</f>
        <v>0</v>
      </c>
      <c r="AT1074" cm="1">
        <f t="array" ref="AT1074">IF(TRUE,"True," &amp; IF(_xlfn.XLOOKUP("App_IsAny",'Scoring_Config'!$A:$A,'Scoring_Config'!$D:$D,"Yes")="Yes",_xlfn.XLOOKUP("App_IsAny",'Scoring_Config'!$A:$A,'Scoring_Config'!$C:$C,0),0),"False,0")</f>
        <v>0</v>
      </c>
      <c r="AU1074">
        <v>65535</v>
      </c>
      <c r="AV1074" cm="1">
        <f t="array" ref="AV1074">IF(TRUE,"True," &amp; IF(_xlfn.XLOOKUP("App_RangeGt1000",'Scoring_Config'!$A:$A,'Scoring_Config'!$D:$D,"Yes")="Yes",_xlfn.XLOOKUP("App_RangeGt1000",'Scoring_Config'!$A:$A,'Scoring_Config'!$C:$C,0),0),"False,0")</f>
        <v>0</v>
      </c>
      <c r="AW1074" cm="1">
        <f t="array" ref="AW1074">IF(FALSE,"True," &amp; IF(_xlfn.XLOOKUP("Action_IsDenyOrDrop",'Scoring_Config'!$A:$A,'Scoring_Config'!$D:$D,"Yes")="Yes",_xlfn.XLOOKUP("Action_IsDenyOrDrop",'Scoring_Config'!$A:$A,'Scoring_Config'!$C:$C,0),0),"False,0")</f>
        <v>0</v>
      </c>
      <c r="AX1074" cm="1">
        <f t="array" ref="AX1074">IF(LEFT(AW1074,4)="True",0,(IF(LEFT(Y1074,4)="True",IF(_xlfn.XLOOKUP("Src_IsAny",'Scoring_Config'!$A:$A,'Scoring_Config'!$D:$D,"Yes")="Yes",_xlfn.XLOOKUP("Src_IsAny",'Scoring_Config'!$A:$A,'Scoring_Config'!$C:$C,10),0),0)+IF(LEFT(Z1074,4)="True",IF(_xlfn.XLOOKUP("Src_CIDR_Le_16",'Scoring_Config'!$A:$A,'Scoring_Config'!$D:$D,"Yes")="Yes",_xlfn.XLOOKUP("Src_CIDR_Le_16",'Scoring_Config'!$A:$A,'Scoring_Config'!$C:$C,10),0),0)+IF(LEFT(AA1074,4)="True",IF(_xlfn.XLOOKUP("Src_CIDR_17_22",'Scoring_Config'!$A:$A,'Scoring_Config'!$D:$D,"Yes")="Yes",_xlfn.XLOOKUP("Src_CIDR_17_22",'Scoring_Config'!$A:$A,'Scoring_Config'!$C:$C,5),0),0)+IF(LEFT(AB1074,4)="True",IF(_xlfn.XLOOKUP("Dst_IsAny",'Scoring_Config'!$A:$A,'Scoring_Config'!$D:$D,"Yes")="Yes",_xlfn.XLOOKUP("Dst_IsAny",'Scoring_Config'!$A:$A,'Scoring_Config'!$C:$C,10),0),0)+IF(LEFT(AC1074,4)="True",IF(_xlfn.XLOOKUP("Dst_CIDR_Le_16",'Scoring_Config'!$A:$A,'Scoring_Config'!$D:$D,"Yes")="Yes",_xlfn.XLOOKUP("Dst_CIDR_Le_16",'Scoring_Config'!$A:$A,'Scoring_Config'!$C:$C,10),0),0)+IF(LEFT(AD1074,4)="True",IF(_xlfn.XLOOKUP("Dst_CIDR_17_22",'Scoring_Config'!$A:$A,'Scoring_Config'!$D:$D,"Yes")="Yes",_xlfn.XLOOKUP("Dst_CIDR_17_22",'Scoring_Config'!$A:$A,'Scoring_Config'!$C:$C,5),0),0)+IF(LEFT(AE1074,4)="True",IF(_xlfn.XLOOKUP("SrcZone_IsAny",'Scoring_Config'!$A:$A,'Scoring_Config'!$D:$D,"Yes")="Yes",_xlfn.XLOOKUP("SrcZone_IsAny",'Scoring_Config'!$A:$A,'Scoring_Config'!$C:$C,10),0),0)+IF(LEFT(AF1074,4)="True",IF(_xlfn.XLOOKUP("DstZone_IsAny",'Scoring_Config'!$A:$A,'Scoring_Config'!$D:$D,"Yes")="Yes",_xlfn.XLOOKUP("DstZone_IsAny",'Scoring_Config'!$A:$A,'Scoring_Config'!$C:$C,10),0),0)+IF(LEFT(AG1074,4)="True",IF(_xlfn.XLOOKUP("Service_Any_OR_RangeGt1000",'Scoring_Config'!$A:$A,'Scoring_Config'!$D:$D,"Yes")="Yes",_xlfn.XLOOKUP("Service_Any_OR_RangeGt1000",'Scoring_Config'!$A:$A,'Scoring_Config'!$C:$C,10),0),0)+IF(LEFT(AH1074,4)="True",IF(_xlfn.XLOOKUP("App_Any_OR_RangeGt1000",'Scoring_Config'!$A:$A,'Scoring_Config'!$D:$D,"Yes")="Yes",_xlfn.XLOOKUP("App_Any_OR_RangeGt1000",'Scoring_Config'!$A:$A,'Scoring_Config'!$C:$C,10),0),0)+IF(LEFT(AI1074,4)="True",IF(_xlfn.XLOOKUP("Service_Insecure_Match",'Scoring_Config'!$A:$A,'Scoring_Config'!$D:$D,"Yes")="Yes",_xlfn.XLOOKUP("Service_Insecure_Match",'Scoring_Config'!$A:$A,'Scoring_Config'!$C:$C,5),0),0)+IF(LEFT(AJ1074,4)="True",IF(_xlfn.XLOOKUP("Risky_Inbound",'Scoring_Config'!$A:$A,'Scoring_Config'!$D:$D,"Yes")="Yes",_xlfn.XLOOKUP("Risky_Inbound",'Scoring_Config'!$A:$A,'Scoring_Config'!$C:$C,50),0),0)+IF(LEFT(AK1074,4)="True",IF(_xlfn.XLOOKUP("Risky_Outbound",'Scoring_Config'!$A:$A,'Scoring_Config'!$D:$D,"Yes")="Yes",_xlfn.XLOOKUP("Risky_Outbound",'Scoring_Config'!$A:$A,'Scoring_Config'!$C:$C,25),0),0)+IF(LEFT(AZ1074,4)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1074,FIND(",",AL1074)+1,100)),0)+IF(LEFT(AM1074,4)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1074,FIND(",",AN1074)+1,100)),0)+IF(_xlfn.XLOOKUP("Profile_Scoring",'Scoring_Config'!$A:$A,'Scoring_Config'!$D:$D,"Yes")="Yes",VALUE(MID(AO1074,FIND(",",AO1074)+1,100)),0)+IF(_xlfn.XLOOKUP("Options_Scoring",'Scoring_Config'!$A:$A,'Scoring_Config'!$D:$D,"Yes")="Yes",VALUE(MID(AP1074,FIND(",",AP1074)+1,100)),0)))</f>
        <v>0</v>
      </c>
      <c r="AZ1074" cm="1">
        <f t="array" ref="AZ1074">IF(FALSE,"True," &amp; IF(_xlfn.XLOOKUP("Migrate_Insecure",'Scoring_Config'!$A:$A,'Scoring_Config'!$D:$D,"Yes")="Yes",_xlfn.XLOOKUP("Migrate_Insecure",'Scoring_Config'!$A:$A,'Scoring_Config'!$C:$C,10),0),"False,0")</f>
        <v>0</v>
      </c>
    </row>
    <row r="1075" spans="1:52">
      <c r="A1075" t="s">
        <v>1979</v>
      </c>
      <c r="B1075" t="s">
        <v>3047</v>
      </c>
      <c r="C1075" t="s">
        <v>3542</v>
      </c>
      <c r="D1075" t="s">
        <v>3545</v>
      </c>
      <c r="E1075" t="s">
        <v>3563</v>
      </c>
      <c r="F1075" t="s">
        <v>3637</v>
      </c>
      <c r="G1075" t="s">
        <v>202</v>
      </c>
      <c r="H1075" t="s">
        <v>174</v>
      </c>
      <c r="I1075" t="s">
        <v>3621</v>
      </c>
      <c r="J1075" t="s">
        <v>187</v>
      </c>
      <c r="K1075" t="s">
        <v>1783</v>
      </c>
      <c r="L1075" t="s">
        <v>1327</v>
      </c>
      <c r="M1075" t="s">
        <v>1974</v>
      </c>
      <c r="N1075" t="s">
        <v>4315</v>
      </c>
      <c r="O1075" t="s">
        <v>4319</v>
      </c>
      <c r="P1075" t="s">
        <v>4321</v>
      </c>
      <c r="Q1075" t="s">
        <v>5089</v>
      </c>
      <c r="R1075" t="s">
        <v>5439</v>
      </c>
      <c r="S1075" t="s">
        <v>4324</v>
      </c>
      <c r="T1075" t="s">
        <v>5823</v>
      </c>
      <c r="U1075" t="s">
        <v>6486</v>
      </c>
      <c r="Y1075" cm="1">
        <f t="array" ref="Y1075">IF(FALSE,"True," &amp; IF(_xlfn.XLOOKUP("Src_IsAny",'Scoring_Config'!$A:$A,'Scoring_Config'!$D:$D,"Yes")="Yes",_xlfn.XLOOKUP("Src_IsAny",'Scoring_Config'!$A:$A,'Scoring_Config'!$C:$C,10),0),"False,0")</f>
        <v>0</v>
      </c>
      <c r="Z1075" cm="1">
        <f t="array" ref="Z1075">IF(FALSE,"True," &amp; IF(_xlfn.XLOOKUP("Src_CIDR_Le_16",'Scoring_Config'!$A:$A,'Scoring_Config'!$D:$D,"Yes")="Yes",_xlfn.XLOOKUP("Src_CIDR_Le_16",'Scoring_Config'!$A:$A,'Scoring_Config'!$C:$C,10),0),"False,0")</f>
        <v>0</v>
      </c>
      <c r="AA1075" cm="1">
        <f t="array" ref="AA1075">IF(TRUE,"True," &amp; IF(_xlfn.XLOOKUP("Src_CIDR_17_22",'Scoring_Config'!$A:$A,'Scoring_Config'!$D:$D,"Yes")="Yes",_xlfn.XLOOKUP("Src_CIDR_17_22",'Scoring_Config'!$A:$A,'Scoring_Config'!$C:$C,5),0),"False,0")</f>
        <v>0</v>
      </c>
      <c r="AB1075" cm="1">
        <f t="array" ref="AB1075">IF(FALSE,"True," &amp; IF(_xlfn.XLOOKUP("Dst_IsAny",'Scoring_Config'!$A:$A,'Scoring_Config'!$D:$D,"Yes")="Yes",_xlfn.XLOOKUP("Dst_IsAny",'Scoring_Config'!$A:$A,'Scoring_Config'!$C:$C,10),0),"False,0")</f>
        <v>0</v>
      </c>
      <c r="AC1075" cm="1">
        <f t="array" ref="AC1075">IF(TRUE,"True," &amp; IF(_xlfn.XLOOKUP("Dst_CIDR_Le_16",'Scoring_Config'!$A:$A,'Scoring_Config'!$D:$D,"Yes")="Yes",_xlfn.XLOOKUP("Dst_CIDR_Le_16",'Scoring_Config'!$A:$A,'Scoring_Config'!$C:$C,10),0),"False,0")</f>
        <v>0</v>
      </c>
      <c r="AD1075" cm="1">
        <f t="array" ref="AD1075">IF(FALSE,"True," &amp; IF(_xlfn.XLOOKUP("Dst_CIDR_17_22",'Scoring_Config'!$A:$A,'Scoring_Config'!$D:$D,"Yes")="Yes",_xlfn.XLOOKUP("Dst_CIDR_17_22",'Scoring_Config'!$A:$A,'Scoring_Config'!$C:$C,5),0),"False,0")</f>
        <v>0</v>
      </c>
      <c r="AE1075" cm="1">
        <f t="array" ref="AE1075">IF(FALSE,"True," &amp; IF(_xlfn.XLOOKUP("SrcZone_IsAny",'Scoring_Config'!$A:$A,'Scoring_Config'!$D:$D,"Yes")="Yes",_xlfn.XLOOKUP("SrcZone_IsAny",'Scoring_Config'!$A:$A,'Scoring_Config'!$C:$C,10),0),"False,0")</f>
        <v>0</v>
      </c>
      <c r="AF1075" cm="1">
        <f t="array" ref="AF1075">IF(FALSE,"True," &amp; IF(_xlfn.XLOOKUP("DstZone_IsAny",'Scoring_Config'!$A:$A,'Scoring_Config'!$D:$D,"Yes")="Yes",_xlfn.XLOOKUP("DstZone_IsAny",'Scoring_Config'!$A:$A,'Scoring_Config'!$C:$C,10),0),"False,0")</f>
        <v>0</v>
      </c>
      <c r="AG1075" cm="1">
        <f t="array" ref="AG107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75" cm="1">
        <f t="array" ref="AH1075">IF(FALSE,"True," &amp; IF(_xlfn.XLOOKUP("App_Any_OR_RangeGt1000",'Scoring_Config'!$A:$A,'Scoring_Config'!$D:$D,"Yes")="Yes",_xlfn.XLOOKUP("App_Any_OR_RangeGt1000",'Scoring_Config'!$A:$A,'Scoring_Config'!$C:$C,10),0),"False,0")</f>
        <v>0</v>
      </c>
      <c r="AI1075" cm="1">
        <f t="array" ref="AI1075">IF(FALSE,"True," &amp; IF(_xlfn.XLOOKUP("Service_Insecure_Match",'Scoring_Config'!$A:$A,'Scoring_Config'!$D:$D,"Yes")="Yes",_xlfn.XLOOKUP("Service_Insecure_Match",'Scoring_Config'!$A:$A,'Scoring_Config'!$C:$C,5),0),"False,0")</f>
        <v>0</v>
      </c>
      <c r="AJ1075" cm="1">
        <f t="array" ref="AJ1075">IF(FALSE,"True," &amp; IF(_xlfn.XLOOKUP("Risky_Inbound",'Scoring_Config'!$A:$A,'Scoring_Config'!$D:$D,"Yes")="Yes",_xlfn.XLOOKUP("Risky_Inbound",'Scoring_Config'!$A:$A,'Scoring_Config'!$C:$C,50),0),"False,0")</f>
        <v>0</v>
      </c>
      <c r="AK1075" cm="1">
        <f t="array" ref="AK1075">IF(FALSE,"True," &amp; IF(_xlfn.XLOOKUP("Risky_Outbound",'Scoring_Config'!$A:$A,'Scoring_Config'!$D:$D,"Yes")="Yes",_xlfn.XLOOKUP("Risky_Outbound",'Scoring_Config'!$A:$A,'Scoring_Config'!$C:$C,25),0),"False,0")</f>
        <v>0</v>
      </c>
      <c r="AL1075" t="s">
        <v>6700</v>
      </c>
      <c r="AM1075" cm="1">
        <f t="array" ref="AM107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75" t="s">
        <v>6697</v>
      </c>
      <c r="AO1075" t="s">
        <v>6697</v>
      </c>
      <c r="AP1075" t="s">
        <v>6697</v>
      </c>
      <c r="AQ1075" cm="1">
        <f t="array" ref="AQ1075">IF(FALSE,"True," &amp; IF(_xlfn.XLOOKUP("Service_IsAny",'Scoring_Config'!$A:$A,'Scoring_Config'!$D:$D,"Yes")="Yes",_xlfn.XLOOKUP("Service_IsAny",'Scoring_Config'!$A:$A,'Scoring_Config'!$C:$C,0),0),"False,0")</f>
        <v>0</v>
      </c>
      <c r="AR1075">
        <v>0</v>
      </c>
      <c r="AS1075" cm="1">
        <f t="array" ref="AS1075">IF(FALSE,"True," &amp; IF(_xlfn.XLOOKUP("Service_RangeGt1000",'Scoring_Config'!$A:$A,'Scoring_Config'!$D:$D,"Yes")="Yes",_xlfn.XLOOKUP("Service_RangeGt1000",'Scoring_Config'!$A:$A,'Scoring_Config'!$C:$C,0),0),"False,0")</f>
        <v>0</v>
      </c>
      <c r="AT1075" cm="1">
        <f t="array" ref="AT1075">IF(FALSE,"True," &amp; IF(_xlfn.XLOOKUP("App_IsAny",'Scoring_Config'!$A:$A,'Scoring_Config'!$D:$D,"Yes")="Yes",_xlfn.XLOOKUP("App_IsAny",'Scoring_Config'!$A:$A,'Scoring_Config'!$C:$C,0),0),"False,0")</f>
        <v>0</v>
      </c>
      <c r="AU1075">
        <v>3</v>
      </c>
      <c r="AV1075" cm="1">
        <f t="array" ref="AV1075">IF(FALSE,"True," &amp; IF(_xlfn.XLOOKUP("App_RangeGt1000",'Scoring_Config'!$A:$A,'Scoring_Config'!$D:$D,"Yes")="Yes",_xlfn.XLOOKUP("App_RangeGt1000",'Scoring_Config'!$A:$A,'Scoring_Config'!$C:$C,0),0),"False,0")</f>
        <v>0</v>
      </c>
      <c r="AW1075" cm="1">
        <f t="array" ref="AW1075">IF(FALSE,"True," &amp; IF(_xlfn.XLOOKUP("Action_IsDenyOrDrop",'Scoring_Config'!$A:$A,'Scoring_Config'!$D:$D,"Yes")="Yes",_xlfn.XLOOKUP("Action_IsDenyOrDrop",'Scoring_Config'!$A:$A,'Scoring_Config'!$C:$C,0),0),"False,0")</f>
        <v>0</v>
      </c>
      <c r="AX1075" cm="1">
        <f t="array" ref="AX1075">IF(LEFT(AW1075,4)="True",0,(IF(LEFT(Y1075,4)="True",IF(_xlfn.XLOOKUP("Src_IsAny",'Scoring_Config'!$A:$A,'Scoring_Config'!$D:$D,"Yes")="Yes",_xlfn.XLOOKUP("Src_IsAny",'Scoring_Config'!$A:$A,'Scoring_Config'!$C:$C,10),0),0)+IF(LEFT(Z1075,4)="True",IF(_xlfn.XLOOKUP("Src_CIDR_Le_16",'Scoring_Config'!$A:$A,'Scoring_Config'!$D:$D,"Yes")="Yes",_xlfn.XLOOKUP("Src_CIDR_Le_16",'Scoring_Config'!$A:$A,'Scoring_Config'!$C:$C,10),0),0)+IF(LEFT(AA1075,4)="True",IF(_xlfn.XLOOKUP("Src_CIDR_17_22",'Scoring_Config'!$A:$A,'Scoring_Config'!$D:$D,"Yes")="Yes",_xlfn.XLOOKUP("Src_CIDR_17_22",'Scoring_Config'!$A:$A,'Scoring_Config'!$C:$C,5),0),0)+IF(LEFT(AB1075,4)="True",IF(_xlfn.XLOOKUP("Dst_IsAny",'Scoring_Config'!$A:$A,'Scoring_Config'!$D:$D,"Yes")="Yes",_xlfn.XLOOKUP("Dst_IsAny",'Scoring_Config'!$A:$A,'Scoring_Config'!$C:$C,10),0),0)+IF(LEFT(AC1075,4)="True",IF(_xlfn.XLOOKUP("Dst_CIDR_Le_16",'Scoring_Config'!$A:$A,'Scoring_Config'!$D:$D,"Yes")="Yes",_xlfn.XLOOKUP("Dst_CIDR_Le_16",'Scoring_Config'!$A:$A,'Scoring_Config'!$C:$C,10),0),0)+IF(LEFT(AD1075,4)="True",IF(_xlfn.XLOOKUP("Dst_CIDR_17_22",'Scoring_Config'!$A:$A,'Scoring_Config'!$D:$D,"Yes")="Yes",_xlfn.XLOOKUP("Dst_CIDR_17_22",'Scoring_Config'!$A:$A,'Scoring_Config'!$C:$C,5),0),0)+IF(LEFT(AE1075,4)="True",IF(_xlfn.XLOOKUP("SrcZone_IsAny",'Scoring_Config'!$A:$A,'Scoring_Config'!$D:$D,"Yes")="Yes",_xlfn.XLOOKUP("SrcZone_IsAny",'Scoring_Config'!$A:$A,'Scoring_Config'!$C:$C,10),0),0)+IF(LEFT(AF1075,4)="True",IF(_xlfn.XLOOKUP("DstZone_IsAny",'Scoring_Config'!$A:$A,'Scoring_Config'!$D:$D,"Yes")="Yes",_xlfn.XLOOKUP("DstZone_IsAny",'Scoring_Config'!$A:$A,'Scoring_Config'!$C:$C,10),0),0)+IF(LEFT(AG1075,4)="True",IF(_xlfn.XLOOKUP("Service_Any_OR_RangeGt1000",'Scoring_Config'!$A:$A,'Scoring_Config'!$D:$D,"Yes")="Yes",_xlfn.XLOOKUP("Service_Any_OR_RangeGt1000",'Scoring_Config'!$A:$A,'Scoring_Config'!$C:$C,10),0),0)+IF(LEFT(AH1075,4)="True",IF(_xlfn.XLOOKUP("App_Any_OR_RangeGt1000",'Scoring_Config'!$A:$A,'Scoring_Config'!$D:$D,"Yes")="Yes",_xlfn.XLOOKUP("App_Any_OR_RangeGt1000",'Scoring_Config'!$A:$A,'Scoring_Config'!$C:$C,10),0),0)+IF(LEFT(AI1075,4)="True",IF(_xlfn.XLOOKUP("Service_Insecure_Match",'Scoring_Config'!$A:$A,'Scoring_Config'!$D:$D,"Yes")="Yes",_xlfn.XLOOKUP("Service_Insecure_Match",'Scoring_Config'!$A:$A,'Scoring_Config'!$C:$C,5),0),0)+IF(LEFT(AJ1075,4)="True",IF(_xlfn.XLOOKUP("Risky_Inbound",'Scoring_Config'!$A:$A,'Scoring_Config'!$D:$D,"Yes")="Yes",_xlfn.XLOOKUP("Risky_Inbound",'Scoring_Config'!$A:$A,'Scoring_Config'!$C:$C,50),0),0)+IF(LEFT(AK1075,4)="True",IF(_xlfn.XLOOKUP("Risky_Outbound",'Scoring_Config'!$A:$A,'Scoring_Config'!$D:$D,"Yes")="Yes",_xlfn.XLOOKUP("Risky_Outbound",'Scoring_Config'!$A:$A,'Scoring_Config'!$C:$C,25),0),0)+IF(LEFT(AZ1075,4)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1075,FIND(",",AL1075)+1,100)),0)+IF(LEFT(AM1075,4)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1075,FIND(",",AN1075)+1,100)),0)+IF(_xlfn.XLOOKUP("Profile_Scoring",'Scoring_Config'!$A:$A,'Scoring_Config'!$D:$D,"Yes")="Yes",VALUE(MID(AO1075,FIND(",",AO1075)+1,100)),0)+IF(_xlfn.XLOOKUP("Options_Scoring",'Scoring_Config'!$A:$A,'Scoring_Config'!$D:$D,"Yes")="Yes",VALUE(MID(AP1075,FIND(",",AP1075)+1,100)),0)))</f>
        <v>0</v>
      </c>
      <c r="AZ1075" cm="1">
        <f t="array" ref="AZ1075">IF(FALSE,"True," &amp; IF(_xlfn.XLOOKUP("Migrate_Insecure",'Scoring_Config'!$A:$A,'Scoring_Config'!$D:$D,"Yes")="Yes",_xlfn.XLOOKUP("Migrate_Insecure",'Scoring_Config'!$A:$A,'Scoring_Config'!$C:$C,10),0),"False,0")</f>
        <v>0</v>
      </c>
    </row>
    <row r="1076" spans="1:52">
      <c r="A1076" t="s">
        <v>1979</v>
      </c>
      <c r="B1076" t="s">
        <v>3048</v>
      </c>
      <c r="C1076" t="s">
        <v>3542</v>
      </c>
      <c r="D1076" t="s">
        <v>3545</v>
      </c>
      <c r="E1076" t="s">
        <v>3563</v>
      </c>
      <c r="F1076" t="s">
        <v>3637</v>
      </c>
      <c r="G1076" t="s">
        <v>202</v>
      </c>
      <c r="H1076" t="s">
        <v>174</v>
      </c>
      <c r="I1076" t="s">
        <v>3621</v>
      </c>
      <c r="J1076" t="s">
        <v>187</v>
      </c>
      <c r="K1076" t="s">
        <v>174</v>
      </c>
      <c r="L1076" t="s">
        <v>1367</v>
      </c>
      <c r="M1076" t="s">
        <v>1974</v>
      </c>
      <c r="N1076" t="s">
        <v>4315</v>
      </c>
      <c r="O1076" t="s">
        <v>4319</v>
      </c>
      <c r="P1076" t="s">
        <v>4321</v>
      </c>
      <c r="Q1076" t="s">
        <v>5090</v>
      </c>
      <c r="R1076" t="s">
        <v>5441</v>
      </c>
      <c r="S1076" t="s">
        <v>5507</v>
      </c>
      <c r="T1076" t="s">
        <v>5823</v>
      </c>
      <c r="U1076" t="s">
        <v>6486</v>
      </c>
      <c r="Y1076" cm="1">
        <f t="array" ref="Y1076">IF(FALSE,"True," &amp; IF(_xlfn.XLOOKUP("Src_IsAny",'Scoring_Config'!$A:$A,'Scoring_Config'!$D:$D,"Yes")="Yes",_xlfn.XLOOKUP("Src_IsAny",'Scoring_Config'!$A:$A,'Scoring_Config'!$C:$C,10),0),"False,0")</f>
        <v>0</v>
      </c>
      <c r="Z1076" cm="1">
        <f t="array" ref="Z1076">IF(FALSE,"True," &amp; IF(_xlfn.XLOOKUP("Src_CIDR_Le_16",'Scoring_Config'!$A:$A,'Scoring_Config'!$D:$D,"Yes")="Yes",_xlfn.XLOOKUP("Src_CIDR_Le_16",'Scoring_Config'!$A:$A,'Scoring_Config'!$C:$C,10),0),"False,0")</f>
        <v>0</v>
      </c>
      <c r="AA1076" cm="1">
        <f t="array" ref="AA1076">IF(TRUE,"True," &amp; IF(_xlfn.XLOOKUP("Src_CIDR_17_22",'Scoring_Config'!$A:$A,'Scoring_Config'!$D:$D,"Yes")="Yes",_xlfn.XLOOKUP("Src_CIDR_17_22",'Scoring_Config'!$A:$A,'Scoring_Config'!$C:$C,5),0),"False,0")</f>
        <v>0</v>
      </c>
      <c r="AB1076" cm="1">
        <f t="array" ref="AB1076">IF(FALSE,"True," &amp; IF(_xlfn.XLOOKUP("Dst_IsAny",'Scoring_Config'!$A:$A,'Scoring_Config'!$D:$D,"Yes")="Yes",_xlfn.XLOOKUP("Dst_IsAny",'Scoring_Config'!$A:$A,'Scoring_Config'!$C:$C,10),0),"False,0")</f>
        <v>0</v>
      </c>
      <c r="AC1076" cm="1">
        <f t="array" ref="AC1076">IF(TRUE,"True," &amp; IF(_xlfn.XLOOKUP("Dst_CIDR_Le_16",'Scoring_Config'!$A:$A,'Scoring_Config'!$D:$D,"Yes")="Yes",_xlfn.XLOOKUP("Dst_CIDR_Le_16",'Scoring_Config'!$A:$A,'Scoring_Config'!$C:$C,10),0),"False,0")</f>
        <v>0</v>
      </c>
      <c r="AD1076" cm="1">
        <f t="array" ref="AD1076">IF(FALSE,"True," &amp; IF(_xlfn.XLOOKUP("Dst_CIDR_17_22",'Scoring_Config'!$A:$A,'Scoring_Config'!$D:$D,"Yes")="Yes",_xlfn.XLOOKUP("Dst_CIDR_17_22",'Scoring_Config'!$A:$A,'Scoring_Config'!$C:$C,5),0),"False,0")</f>
        <v>0</v>
      </c>
      <c r="AE1076" cm="1">
        <f t="array" ref="AE1076">IF(FALSE,"True," &amp; IF(_xlfn.XLOOKUP("SrcZone_IsAny",'Scoring_Config'!$A:$A,'Scoring_Config'!$D:$D,"Yes")="Yes",_xlfn.XLOOKUP("SrcZone_IsAny",'Scoring_Config'!$A:$A,'Scoring_Config'!$C:$C,10),0),"False,0")</f>
        <v>0</v>
      </c>
      <c r="AF1076" cm="1">
        <f t="array" ref="AF1076">IF(FALSE,"True," &amp; IF(_xlfn.XLOOKUP("DstZone_IsAny",'Scoring_Config'!$A:$A,'Scoring_Config'!$D:$D,"Yes")="Yes",_xlfn.XLOOKUP("DstZone_IsAny",'Scoring_Config'!$A:$A,'Scoring_Config'!$C:$C,10),0),"False,0")</f>
        <v>0</v>
      </c>
      <c r="AG1076" cm="1">
        <f t="array" ref="AG107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76" cm="1">
        <f t="array" ref="AH1076">IF(TRUE,"True," &amp; IF(_xlfn.XLOOKUP("App_Any_OR_RangeGt1000",'Scoring_Config'!$A:$A,'Scoring_Config'!$D:$D,"Yes")="Yes",_xlfn.XLOOKUP("App_Any_OR_RangeGt1000",'Scoring_Config'!$A:$A,'Scoring_Config'!$C:$C,10),0),"False,0")</f>
        <v>0</v>
      </c>
      <c r="AI1076" cm="1">
        <f t="array" ref="AI1076">IF(FALSE,"True," &amp; IF(_xlfn.XLOOKUP("Service_Insecure_Match",'Scoring_Config'!$A:$A,'Scoring_Config'!$D:$D,"Yes")="Yes",_xlfn.XLOOKUP("Service_Insecure_Match",'Scoring_Config'!$A:$A,'Scoring_Config'!$C:$C,5),0),"False,0")</f>
        <v>0</v>
      </c>
      <c r="AJ1076" cm="1">
        <f t="array" ref="AJ1076">IF(FALSE,"True," &amp; IF(_xlfn.XLOOKUP("Risky_Inbound",'Scoring_Config'!$A:$A,'Scoring_Config'!$D:$D,"Yes")="Yes",_xlfn.XLOOKUP("Risky_Inbound",'Scoring_Config'!$A:$A,'Scoring_Config'!$C:$C,50),0),"False,0")</f>
        <v>0</v>
      </c>
      <c r="AK1076" cm="1">
        <f t="array" ref="AK1076">IF(FALSE,"True," &amp; IF(_xlfn.XLOOKUP("Risky_Outbound",'Scoring_Config'!$A:$A,'Scoring_Config'!$D:$D,"Yes")="Yes",_xlfn.XLOOKUP("Risky_Outbound",'Scoring_Config'!$A:$A,'Scoring_Config'!$C:$C,25),0),"False,0")</f>
        <v>0</v>
      </c>
      <c r="AL1076" t="s">
        <v>6700</v>
      </c>
      <c r="AM1076" cm="1">
        <f t="array" ref="AM107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76" t="s">
        <v>6697</v>
      </c>
      <c r="AO1076" t="s">
        <v>6697</v>
      </c>
      <c r="AP1076" t="s">
        <v>6697</v>
      </c>
      <c r="AQ1076" cm="1">
        <f t="array" ref="AQ1076">IF(FALSE,"True," &amp; IF(_xlfn.XLOOKUP("Service_IsAny",'Scoring_Config'!$A:$A,'Scoring_Config'!$D:$D,"Yes")="Yes",_xlfn.XLOOKUP("Service_IsAny",'Scoring_Config'!$A:$A,'Scoring_Config'!$C:$C,0),0),"False,0")</f>
        <v>0</v>
      </c>
      <c r="AR1076">
        <v>3</v>
      </c>
      <c r="AS1076" cm="1">
        <f t="array" ref="AS1076">IF(FALSE,"True," &amp; IF(_xlfn.XLOOKUP("Service_RangeGt1000",'Scoring_Config'!$A:$A,'Scoring_Config'!$D:$D,"Yes")="Yes",_xlfn.XLOOKUP("Service_RangeGt1000",'Scoring_Config'!$A:$A,'Scoring_Config'!$C:$C,0),0),"False,0")</f>
        <v>0</v>
      </c>
      <c r="AT1076" cm="1">
        <f t="array" ref="AT1076">IF(TRUE,"True," &amp; IF(_xlfn.XLOOKUP("App_IsAny",'Scoring_Config'!$A:$A,'Scoring_Config'!$D:$D,"Yes")="Yes",_xlfn.XLOOKUP("App_IsAny",'Scoring_Config'!$A:$A,'Scoring_Config'!$C:$C,0),0),"False,0")</f>
        <v>0</v>
      </c>
      <c r="AU1076">
        <v>65535</v>
      </c>
      <c r="AV1076" cm="1">
        <f t="array" ref="AV1076">IF(TRUE,"True," &amp; IF(_xlfn.XLOOKUP("App_RangeGt1000",'Scoring_Config'!$A:$A,'Scoring_Config'!$D:$D,"Yes")="Yes",_xlfn.XLOOKUP("App_RangeGt1000",'Scoring_Config'!$A:$A,'Scoring_Config'!$C:$C,0),0),"False,0")</f>
        <v>0</v>
      </c>
      <c r="AW1076" cm="1">
        <f t="array" ref="AW1076">IF(FALSE,"True," &amp; IF(_xlfn.XLOOKUP("Action_IsDenyOrDrop",'Scoring_Config'!$A:$A,'Scoring_Config'!$D:$D,"Yes")="Yes",_xlfn.XLOOKUP("Action_IsDenyOrDrop",'Scoring_Config'!$A:$A,'Scoring_Config'!$C:$C,0),0),"False,0")</f>
        <v>0</v>
      </c>
      <c r="AX1076" cm="1">
        <f t="array" ref="AX1076">IF(LEFT(AW1076,4)="True",0,(IF(LEFT(Y1076,4)="True",IF(_xlfn.XLOOKUP("Src_IsAny",'Scoring_Config'!$A:$A,'Scoring_Config'!$D:$D,"Yes")="Yes",_xlfn.XLOOKUP("Src_IsAny",'Scoring_Config'!$A:$A,'Scoring_Config'!$C:$C,10),0),0)+IF(LEFT(Z1076,4)="True",IF(_xlfn.XLOOKUP("Src_CIDR_Le_16",'Scoring_Config'!$A:$A,'Scoring_Config'!$D:$D,"Yes")="Yes",_xlfn.XLOOKUP("Src_CIDR_Le_16",'Scoring_Config'!$A:$A,'Scoring_Config'!$C:$C,10),0),0)+IF(LEFT(AA1076,4)="True",IF(_xlfn.XLOOKUP("Src_CIDR_17_22",'Scoring_Config'!$A:$A,'Scoring_Config'!$D:$D,"Yes")="Yes",_xlfn.XLOOKUP("Src_CIDR_17_22",'Scoring_Config'!$A:$A,'Scoring_Config'!$C:$C,5),0),0)+IF(LEFT(AB1076,4)="True",IF(_xlfn.XLOOKUP("Dst_IsAny",'Scoring_Config'!$A:$A,'Scoring_Config'!$D:$D,"Yes")="Yes",_xlfn.XLOOKUP("Dst_IsAny",'Scoring_Config'!$A:$A,'Scoring_Config'!$C:$C,10),0),0)+IF(LEFT(AC1076,4)="True",IF(_xlfn.XLOOKUP("Dst_CIDR_Le_16",'Scoring_Config'!$A:$A,'Scoring_Config'!$D:$D,"Yes")="Yes",_xlfn.XLOOKUP("Dst_CIDR_Le_16",'Scoring_Config'!$A:$A,'Scoring_Config'!$C:$C,10),0),0)+IF(LEFT(AD1076,4)="True",IF(_xlfn.XLOOKUP("Dst_CIDR_17_22",'Scoring_Config'!$A:$A,'Scoring_Config'!$D:$D,"Yes")="Yes",_xlfn.XLOOKUP("Dst_CIDR_17_22",'Scoring_Config'!$A:$A,'Scoring_Config'!$C:$C,5),0),0)+IF(LEFT(AE1076,4)="True",IF(_xlfn.XLOOKUP("SrcZone_IsAny",'Scoring_Config'!$A:$A,'Scoring_Config'!$D:$D,"Yes")="Yes",_xlfn.XLOOKUP("SrcZone_IsAny",'Scoring_Config'!$A:$A,'Scoring_Config'!$C:$C,10),0),0)+IF(LEFT(AF1076,4)="True",IF(_xlfn.XLOOKUP("DstZone_IsAny",'Scoring_Config'!$A:$A,'Scoring_Config'!$D:$D,"Yes")="Yes",_xlfn.XLOOKUP("DstZone_IsAny",'Scoring_Config'!$A:$A,'Scoring_Config'!$C:$C,10),0),0)+IF(LEFT(AG1076,4)="True",IF(_xlfn.XLOOKUP("Service_Any_OR_RangeGt1000",'Scoring_Config'!$A:$A,'Scoring_Config'!$D:$D,"Yes")="Yes",_xlfn.XLOOKUP("Service_Any_OR_RangeGt1000",'Scoring_Config'!$A:$A,'Scoring_Config'!$C:$C,10),0),0)+IF(LEFT(AH1076,4)="True",IF(_xlfn.XLOOKUP("App_Any_OR_RangeGt1000",'Scoring_Config'!$A:$A,'Scoring_Config'!$D:$D,"Yes")="Yes",_xlfn.XLOOKUP("App_Any_OR_RangeGt1000",'Scoring_Config'!$A:$A,'Scoring_Config'!$C:$C,10),0),0)+IF(LEFT(AI1076,4)="True",IF(_xlfn.XLOOKUP("Service_Insecure_Match",'Scoring_Config'!$A:$A,'Scoring_Config'!$D:$D,"Yes")="Yes",_xlfn.XLOOKUP("Service_Insecure_Match",'Scoring_Config'!$A:$A,'Scoring_Config'!$C:$C,5),0),0)+IF(LEFT(AJ1076,4)="True",IF(_xlfn.XLOOKUP("Risky_Inbound",'Scoring_Config'!$A:$A,'Scoring_Config'!$D:$D,"Yes")="Yes",_xlfn.XLOOKUP("Risky_Inbound",'Scoring_Config'!$A:$A,'Scoring_Config'!$C:$C,50),0),0)+IF(LEFT(AK1076,4)="True",IF(_xlfn.XLOOKUP("Risky_Outbound",'Scoring_Config'!$A:$A,'Scoring_Config'!$D:$D,"Yes")="Yes",_xlfn.XLOOKUP("Risky_Outbound",'Scoring_Config'!$A:$A,'Scoring_Config'!$C:$C,25),0),0)+IF(LEFT(AZ1076,4)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1076,FIND(",",AL1076)+1,100)),0)+IF(LEFT(AM1076,4)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1076,FIND(",",AN1076)+1,100)),0)+IF(_xlfn.XLOOKUP("Profile_Scoring",'Scoring_Config'!$A:$A,'Scoring_Config'!$D:$D,"Yes")="Yes",VALUE(MID(AO1076,FIND(",",AO1076)+1,100)),0)+IF(_xlfn.XLOOKUP("Options_Scoring",'Scoring_Config'!$A:$A,'Scoring_Config'!$D:$D,"Yes")="Yes",VALUE(MID(AP1076,FIND(",",AP1076)+1,100)),0)))</f>
        <v>0</v>
      </c>
      <c r="AZ1076" cm="1">
        <f t="array" ref="AZ1076">IF(FALSE,"True," &amp; IF(_xlfn.XLOOKUP("Migrate_Insecure",'Scoring_Config'!$A:$A,'Scoring_Config'!$D:$D,"Yes")="Yes",_xlfn.XLOOKUP("Migrate_Insecure",'Scoring_Config'!$A:$A,'Scoring_Config'!$C:$C,10),0),"False,0")</f>
        <v>0</v>
      </c>
    </row>
    <row r="1077" spans="1:52">
      <c r="A1077" t="s">
        <v>1979</v>
      </c>
      <c r="B1077" t="s">
        <v>3049</v>
      </c>
      <c r="C1077" t="s">
        <v>3542</v>
      </c>
      <c r="D1077" t="s">
        <v>3545</v>
      </c>
      <c r="E1077" t="s">
        <v>3563</v>
      </c>
      <c r="F1077" t="s">
        <v>3789</v>
      </c>
      <c r="G1077" t="s">
        <v>588</v>
      </c>
      <c r="H1077" t="s">
        <v>174</v>
      </c>
      <c r="I1077" t="s">
        <v>4258</v>
      </c>
      <c r="J1077" t="s">
        <v>1156</v>
      </c>
      <c r="K1077" t="s">
        <v>1783</v>
      </c>
      <c r="L1077" t="s">
        <v>1548</v>
      </c>
      <c r="M1077" t="s">
        <v>1974</v>
      </c>
      <c r="N1077" t="s">
        <v>4315</v>
      </c>
      <c r="O1077" t="s">
        <v>4319</v>
      </c>
      <c r="P1077" t="s">
        <v>4321</v>
      </c>
      <c r="Q1077" t="s">
        <v>5091</v>
      </c>
      <c r="R1077" t="s">
        <v>5440</v>
      </c>
      <c r="S1077" t="s">
        <v>5440</v>
      </c>
      <c r="T1077" t="s">
        <v>5824</v>
      </c>
      <c r="U1077" t="s">
        <v>5824</v>
      </c>
      <c r="Y1077" cm="1">
        <f t="array" ref="Y1077">IF(FALSE,"True," &amp; IF(_xlfn.XLOOKUP("Src_IsAny",'Scoring_Config'!$A:$A,'Scoring_Config'!$D:$D,"Yes")="Yes",_xlfn.XLOOKUP("Src_IsAny",'Scoring_Config'!$A:$A,'Scoring_Config'!$C:$C,10),0),"False,0")</f>
        <v>0</v>
      </c>
      <c r="Z1077" cm="1">
        <f t="array" ref="Z1077">IF(FALSE,"True," &amp; IF(_xlfn.XLOOKUP("Src_CIDR_Le_16",'Scoring_Config'!$A:$A,'Scoring_Config'!$D:$D,"Yes")="Yes",_xlfn.XLOOKUP("Src_CIDR_Le_16",'Scoring_Config'!$A:$A,'Scoring_Config'!$C:$C,10),0),"False,0")</f>
        <v>0</v>
      </c>
      <c r="AA1077" cm="1">
        <f t="array" ref="AA1077">IF(FALSE,"True," &amp; IF(_xlfn.XLOOKUP("Src_CIDR_17_22",'Scoring_Config'!$A:$A,'Scoring_Config'!$D:$D,"Yes")="Yes",_xlfn.XLOOKUP("Src_CIDR_17_22",'Scoring_Config'!$A:$A,'Scoring_Config'!$C:$C,5),0),"False,0")</f>
        <v>0</v>
      </c>
      <c r="AB1077" cm="1">
        <f t="array" ref="AB1077">IF(FALSE,"True," &amp; IF(_xlfn.XLOOKUP("Dst_IsAny",'Scoring_Config'!$A:$A,'Scoring_Config'!$D:$D,"Yes")="Yes",_xlfn.XLOOKUP("Dst_IsAny",'Scoring_Config'!$A:$A,'Scoring_Config'!$C:$C,10),0),"False,0")</f>
        <v>0</v>
      </c>
      <c r="AC1077" cm="1">
        <f t="array" ref="AC1077">IF(FALSE,"True," &amp; IF(_xlfn.XLOOKUP("Dst_CIDR_Le_16",'Scoring_Config'!$A:$A,'Scoring_Config'!$D:$D,"Yes")="Yes",_xlfn.XLOOKUP("Dst_CIDR_Le_16",'Scoring_Config'!$A:$A,'Scoring_Config'!$C:$C,10),0),"False,0")</f>
        <v>0</v>
      </c>
      <c r="AD1077" cm="1">
        <f t="array" ref="AD1077">IF(FALSE,"True," &amp; IF(_xlfn.XLOOKUP("Dst_CIDR_17_22",'Scoring_Config'!$A:$A,'Scoring_Config'!$D:$D,"Yes")="Yes",_xlfn.XLOOKUP("Dst_CIDR_17_22",'Scoring_Config'!$A:$A,'Scoring_Config'!$C:$C,5),0),"False,0")</f>
        <v>0</v>
      </c>
      <c r="AE1077" cm="1">
        <f t="array" ref="AE1077">IF(FALSE,"True," &amp; IF(_xlfn.XLOOKUP("SrcZone_IsAny",'Scoring_Config'!$A:$A,'Scoring_Config'!$D:$D,"Yes")="Yes",_xlfn.XLOOKUP("SrcZone_IsAny",'Scoring_Config'!$A:$A,'Scoring_Config'!$C:$C,10),0),"False,0")</f>
        <v>0</v>
      </c>
      <c r="AF1077" cm="1">
        <f t="array" ref="AF1077">IF(FALSE,"True," &amp; IF(_xlfn.XLOOKUP("DstZone_IsAny",'Scoring_Config'!$A:$A,'Scoring_Config'!$D:$D,"Yes")="Yes",_xlfn.XLOOKUP("DstZone_IsAny",'Scoring_Config'!$A:$A,'Scoring_Config'!$C:$C,10),0),"False,0")</f>
        <v>0</v>
      </c>
      <c r="AG1077" cm="1">
        <f t="array" ref="AG107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77" cm="1">
        <f t="array" ref="AH1077">IF(FALSE,"True," &amp; IF(_xlfn.XLOOKUP("App_Any_OR_RangeGt1000",'Scoring_Config'!$A:$A,'Scoring_Config'!$D:$D,"Yes")="Yes",_xlfn.XLOOKUP("App_Any_OR_RangeGt1000",'Scoring_Config'!$A:$A,'Scoring_Config'!$C:$C,10),0),"False,0")</f>
        <v>0</v>
      </c>
      <c r="AI1077" cm="1">
        <f t="array" ref="AI1077">IF(FALSE,"True," &amp; IF(_xlfn.XLOOKUP("Service_Insecure_Match",'Scoring_Config'!$A:$A,'Scoring_Config'!$D:$D,"Yes")="Yes",_xlfn.XLOOKUP("Service_Insecure_Match",'Scoring_Config'!$A:$A,'Scoring_Config'!$C:$C,5),0),"False,0")</f>
        <v>0</v>
      </c>
      <c r="AJ1077" cm="1">
        <f t="array" ref="AJ1077">IF(FALSE,"True," &amp; IF(_xlfn.XLOOKUP("Risky_Inbound",'Scoring_Config'!$A:$A,'Scoring_Config'!$D:$D,"Yes")="Yes",_xlfn.XLOOKUP("Risky_Inbound",'Scoring_Config'!$A:$A,'Scoring_Config'!$C:$C,50),0),"False,0")</f>
        <v>0</v>
      </c>
      <c r="AK1077" cm="1">
        <f t="array" ref="AK1077">IF(FALSE,"True," &amp; IF(_xlfn.XLOOKUP("Risky_Outbound",'Scoring_Config'!$A:$A,'Scoring_Config'!$D:$D,"Yes")="Yes",_xlfn.XLOOKUP("Risky_Outbound",'Scoring_Config'!$A:$A,'Scoring_Config'!$C:$C,25),0),"False,0")</f>
        <v>0</v>
      </c>
      <c r="AL1077" t="s">
        <v>6700</v>
      </c>
      <c r="AM1077" cm="1">
        <f t="array" ref="AM107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77" t="s">
        <v>6697</v>
      </c>
      <c r="AO1077" t="s">
        <v>6697</v>
      </c>
      <c r="AP1077" t="s">
        <v>6697</v>
      </c>
      <c r="AQ1077" cm="1">
        <f t="array" ref="AQ1077">IF(FALSE,"True," &amp; IF(_xlfn.XLOOKUP("Service_IsAny",'Scoring_Config'!$A:$A,'Scoring_Config'!$D:$D,"Yes")="Yes",_xlfn.XLOOKUP("Service_IsAny",'Scoring_Config'!$A:$A,'Scoring_Config'!$C:$C,0),0),"False,0")</f>
        <v>0</v>
      </c>
      <c r="AR1077">
        <v>5</v>
      </c>
      <c r="AS1077" cm="1">
        <f t="array" ref="AS1077">IF(FALSE,"True," &amp; IF(_xlfn.XLOOKUP("Service_RangeGt1000",'Scoring_Config'!$A:$A,'Scoring_Config'!$D:$D,"Yes")="Yes",_xlfn.XLOOKUP("Service_RangeGt1000",'Scoring_Config'!$A:$A,'Scoring_Config'!$C:$C,0),0),"False,0")</f>
        <v>0</v>
      </c>
      <c r="AT1077" cm="1">
        <f t="array" ref="AT1077">IF(FALSE,"True," &amp; IF(_xlfn.XLOOKUP("App_IsAny",'Scoring_Config'!$A:$A,'Scoring_Config'!$D:$D,"Yes")="Yes",_xlfn.XLOOKUP("App_IsAny",'Scoring_Config'!$A:$A,'Scoring_Config'!$C:$C,0),0),"False,0")</f>
        <v>0</v>
      </c>
      <c r="AU1077">
        <v>3</v>
      </c>
      <c r="AV1077" cm="1">
        <f t="array" ref="AV1077">IF(FALSE,"True," &amp; IF(_xlfn.XLOOKUP("App_RangeGt1000",'Scoring_Config'!$A:$A,'Scoring_Config'!$D:$D,"Yes")="Yes",_xlfn.XLOOKUP("App_RangeGt1000",'Scoring_Config'!$A:$A,'Scoring_Config'!$C:$C,0),0),"False,0")</f>
        <v>0</v>
      </c>
      <c r="AW1077" cm="1">
        <f t="array" ref="AW1077">IF(FALSE,"True," &amp; IF(_xlfn.XLOOKUP("Action_IsDenyOrDrop",'Scoring_Config'!$A:$A,'Scoring_Config'!$D:$D,"Yes")="Yes",_xlfn.XLOOKUP("Action_IsDenyOrDrop",'Scoring_Config'!$A:$A,'Scoring_Config'!$C:$C,0),0),"False,0")</f>
        <v>0</v>
      </c>
      <c r="AX1077" cm="1">
        <f t="array" ref="AX1077">IF(LEFT(AW1077,4)="True",0,(IF(LEFT(Y1077,4)="True",IF(_xlfn.XLOOKUP("Src_IsAny",'Scoring_Config'!$A:$A,'Scoring_Config'!$D:$D,"Yes")="Yes",_xlfn.XLOOKUP("Src_IsAny",'Scoring_Config'!$A:$A,'Scoring_Config'!$C:$C,10),0),0)+IF(LEFT(Z1077,4)="True",IF(_xlfn.XLOOKUP("Src_CIDR_Le_16",'Scoring_Config'!$A:$A,'Scoring_Config'!$D:$D,"Yes")="Yes",_xlfn.XLOOKUP("Src_CIDR_Le_16",'Scoring_Config'!$A:$A,'Scoring_Config'!$C:$C,10),0),0)+IF(LEFT(AA1077,4)="True",IF(_xlfn.XLOOKUP("Src_CIDR_17_22",'Scoring_Config'!$A:$A,'Scoring_Config'!$D:$D,"Yes")="Yes",_xlfn.XLOOKUP("Src_CIDR_17_22",'Scoring_Config'!$A:$A,'Scoring_Config'!$C:$C,5),0),0)+IF(LEFT(AB1077,4)="True",IF(_xlfn.XLOOKUP("Dst_IsAny",'Scoring_Config'!$A:$A,'Scoring_Config'!$D:$D,"Yes")="Yes",_xlfn.XLOOKUP("Dst_IsAny",'Scoring_Config'!$A:$A,'Scoring_Config'!$C:$C,10),0),0)+IF(LEFT(AC1077,4)="True",IF(_xlfn.XLOOKUP("Dst_CIDR_Le_16",'Scoring_Config'!$A:$A,'Scoring_Config'!$D:$D,"Yes")="Yes",_xlfn.XLOOKUP("Dst_CIDR_Le_16",'Scoring_Config'!$A:$A,'Scoring_Config'!$C:$C,10),0),0)+IF(LEFT(AD1077,4)="True",IF(_xlfn.XLOOKUP("Dst_CIDR_17_22",'Scoring_Config'!$A:$A,'Scoring_Config'!$D:$D,"Yes")="Yes",_xlfn.XLOOKUP("Dst_CIDR_17_22",'Scoring_Config'!$A:$A,'Scoring_Config'!$C:$C,5),0),0)+IF(LEFT(AE1077,4)="True",IF(_xlfn.XLOOKUP("SrcZone_IsAny",'Scoring_Config'!$A:$A,'Scoring_Config'!$D:$D,"Yes")="Yes",_xlfn.XLOOKUP("SrcZone_IsAny",'Scoring_Config'!$A:$A,'Scoring_Config'!$C:$C,10),0),0)+IF(LEFT(AF1077,4)="True",IF(_xlfn.XLOOKUP("DstZone_IsAny",'Scoring_Config'!$A:$A,'Scoring_Config'!$D:$D,"Yes")="Yes",_xlfn.XLOOKUP("DstZone_IsAny",'Scoring_Config'!$A:$A,'Scoring_Config'!$C:$C,10),0),0)+IF(LEFT(AG1077,4)="True",IF(_xlfn.XLOOKUP("Service_Any_OR_RangeGt1000",'Scoring_Config'!$A:$A,'Scoring_Config'!$D:$D,"Yes")="Yes",_xlfn.XLOOKUP("Service_Any_OR_RangeGt1000",'Scoring_Config'!$A:$A,'Scoring_Config'!$C:$C,10),0),0)+IF(LEFT(AH1077,4)="True",IF(_xlfn.XLOOKUP("App_Any_OR_RangeGt1000",'Scoring_Config'!$A:$A,'Scoring_Config'!$D:$D,"Yes")="Yes",_xlfn.XLOOKUP("App_Any_OR_RangeGt1000",'Scoring_Config'!$A:$A,'Scoring_Config'!$C:$C,10),0),0)+IF(LEFT(AI1077,4)="True",IF(_xlfn.XLOOKUP("Service_Insecure_Match",'Scoring_Config'!$A:$A,'Scoring_Config'!$D:$D,"Yes")="Yes",_xlfn.XLOOKUP("Service_Insecure_Match",'Scoring_Config'!$A:$A,'Scoring_Config'!$C:$C,5),0),0)+IF(LEFT(AJ1077,4)="True",IF(_xlfn.XLOOKUP("Risky_Inbound",'Scoring_Config'!$A:$A,'Scoring_Config'!$D:$D,"Yes")="Yes",_xlfn.XLOOKUP("Risky_Inbound",'Scoring_Config'!$A:$A,'Scoring_Config'!$C:$C,50),0),0)+IF(LEFT(AK1077,4)="True",IF(_xlfn.XLOOKUP("Risky_Outbound",'Scoring_Config'!$A:$A,'Scoring_Config'!$D:$D,"Yes")="Yes",_xlfn.XLOOKUP("Risky_Outbound",'Scoring_Config'!$A:$A,'Scoring_Config'!$C:$C,25),0),0)+IF(LEFT(AZ1077,4)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1077,FIND(",",AL1077)+1,100)),0)+IF(LEFT(AM1077,4)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1077,FIND(",",AN1077)+1,100)),0)+IF(_xlfn.XLOOKUP("Profile_Scoring",'Scoring_Config'!$A:$A,'Scoring_Config'!$D:$D,"Yes")="Yes",VALUE(MID(AO1077,FIND(",",AO1077)+1,100)),0)+IF(_xlfn.XLOOKUP("Options_Scoring",'Scoring_Config'!$A:$A,'Scoring_Config'!$D:$D,"Yes")="Yes",VALUE(MID(AP1077,FIND(",",AP1077)+1,100)),0)))</f>
        <v>0</v>
      </c>
      <c r="AZ1077" cm="1">
        <f t="array" ref="AZ1077">IF(FALSE,"True," &amp; IF(_xlfn.XLOOKUP("Migrate_Insecure",'Scoring_Config'!$A:$A,'Scoring_Config'!$D:$D,"Yes")="Yes",_xlfn.XLOOKUP("Migrate_Insecure",'Scoring_Config'!$A:$A,'Scoring_Config'!$C:$C,10),0),"False,0")</f>
        <v>0</v>
      </c>
    </row>
    <row r="1078" spans="1:52">
      <c r="A1078" t="s">
        <v>1979</v>
      </c>
      <c r="B1078" t="s">
        <v>3050</v>
      </c>
      <c r="C1078" t="s">
        <v>3542</v>
      </c>
      <c r="D1078" t="s">
        <v>3545</v>
      </c>
      <c r="E1078" t="s">
        <v>3563</v>
      </c>
      <c r="F1078" t="s">
        <v>3951</v>
      </c>
      <c r="G1078" t="s">
        <v>588</v>
      </c>
      <c r="H1078" t="s">
        <v>174</v>
      </c>
      <c r="I1078" t="s">
        <v>4258</v>
      </c>
      <c r="J1078" t="s">
        <v>758</v>
      </c>
      <c r="K1078" t="s">
        <v>1898</v>
      </c>
      <c r="L1078" t="s">
        <v>1327</v>
      </c>
      <c r="M1078" t="s">
        <v>1974</v>
      </c>
      <c r="N1078" t="s">
        <v>4315</v>
      </c>
      <c r="O1078" t="s">
        <v>4319</v>
      </c>
      <c r="P1078" t="s">
        <v>4323</v>
      </c>
      <c r="Q1078" t="s">
        <v>5091</v>
      </c>
      <c r="R1078" t="s">
        <v>5439</v>
      </c>
      <c r="S1078" t="s">
        <v>4324</v>
      </c>
      <c r="T1078" t="s">
        <v>5824</v>
      </c>
      <c r="U1078" t="s">
        <v>5824</v>
      </c>
      <c r="Y1078" cm="1">
        <f t="array" ref="Y1078">IF(FALSE,"True," &amp; IF(_xlfn.XLOOKUP("Src_IsAny",'Scoring_Config'!$A:$A,'Scoring_Config'!$D:$D,"Yes")="Yes",_xlfn.XLOOKUP("Src_IsAny",'Scoring_Config'!$A:$A,'Scoring_Config'!$C:$C,10),0),"False,0")</f>
        <v>0</v>
      </c>
      <c r="Z1078" cm="1">
        <f t="array" ref="Z1078">IF(FALSE,"True," &amp; IF(_xlfn.XLOOKUP("Src_CIDR_Le_16",'Scoring_Config'!$A:$A,'Scoring_Config'!$D:$D,"Yes")="Yes",_xlfn.XLOOKUP("Src_CIDR_Le_16",'Scoring_Config'!$A:$A,'Scoring_Config'!$C:$C,10),0),"False,0")</f>
        <v>0</v>
      </c>
      <c r="AA1078" cm="1">
        <f t="array" ref="AA1078">IF(FALSE,"True," &amp; IF(_xlfn.XLOOKUP("Src_CIDR_17_22",'Scoring_Config'!$A:$A,'Scoring_Config'!$D:$D,"Yes")="Yes",_xlfn.XLOOKUP("Src_CIDR_17_22",'Scoring_Config'!$A:$A,'Scoring_Config'!$C:$C,5),0),"False,0")</f>
        <v>0</v>
      </c>
      <c r="AB1078" cm="1">
        <f t="array" ref="AB1078">IF(FALSE,"True," &amp; IF(_xlfn.XLOOKUP("Dst_IsAny",'Scoring_Config'!$A:$A,'Scoring_Config'!$D:$D,"Yes")="Yes",_xlfn.XLOOKUP("Dst_IsAny",'Scoring_Config'!$A:$A,'Scoring_Config'!$C:$C,10),0),"False,0")</f>
        <v>0</v>
      </c>
      <c r="AC1078" cm="1">
        <f t="array" ref="AC1078">IF(FALSE,"True," &amp; IF(_xlfn.XLOOKUP("Dst_CIDR_Le_16",'Scoring_Config'!$A:$A,'Scoring_Config'!$D:$D,"Yes")="Yes",_xlfn.XLOOKUP("Dst_CIDR_Le_16",'Scoring_Config'!$A:$A,'Scoring_Config'!$C:$C,10),0),"False,0")</f>
        <v>0</v>
      </c>
      <c r="AD1078" cm="1">
        <f t="array" ref="AD1078">IF(FALSE,"True," &amp; IF(_xlfn.XLOOKUP("Dst_CIDR_17_22",'Scoring_Config'!$A:$A,'Scoring_Config'!$D:$D,"Yes")="Yes",_xlfn.XLOOKUP("Dst_CIDR_17_22",'Scoring_Config'!$A:$A,'Scoring_Config'!$C:$C,5),0),"False,0")</f>
        <v>0</v>
      </c>
      <c r="AE1078" cm="1">
        <f t="array" ref="AE1078">IF(FALSE,"True," &amp; IF(_xlfn.XLOOKUP("SrcZone_IsAny",'Scoring_Config'!$A:$A,'Scoring_Config'!$D:$D,"Yes")="Yes",_xlfn.XLOOKUP("SrcZone_IsAny",'Scoring_Config'!$A:$A,'Scoring_Config'!$C:$C,10),0),"False,0")</f>
        <v>0</v>
      </c>
      <c r="AF1078" cm="1">
        <f t="array" ref="AF1078">IF(FALSE,"True," &amp; IF(_xlfn.XLOOKUP("DstZone_IsAny",'Scoring_Config'!$A:$A,'Scoring_Config'!$D:$D,"Yes")="Yes",_xlfn.XLOOKUP("DstZone_IsAny",'Scoring_Config'!$A:$A,'Scoring_Config'!$C:$C,10),0),"False,0")</f>
        <v>0</v>
      </c>
      <c r="AG1078" cm="1">
        <f t="array" ref="AG107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78" cm="1">
        <f t="array" ref="AH1078">IF(FALSE,"True," &amp; IF(_xlfn.XLOOKUP("App_Any_OR_RangeGt1000",'Scoring_Config'!$A:$A,'Scoring_Config'!$D:$D,"Yes")="Yes",_xlfn.XLOOKUP("App_Any_OR_RangeGt1000",'Scoring_Config'!$A:$A,'Scoring_Config'!$C:$C,10),0),"False,0")</f>
        <v>0</v>
      </c>
      <c r="AI1078" cm="1">
        <f t="array" ref="AI1078">IF(FALSE,"True," &amp; IF(_xlfn.XLOOKUP("Service_Insecure_Match",'Scoring_Config'!$A:$A,'Scoring_Config'!$D:$D,"Yes")="Yes",_xlfn.XLOOKUP("Service_Insecure_Match",'Scoring_Config'!$A:$A,'Scoring_Config'!$C:$C,5),0),"False,0")</f>
        <v>0</v>
      </c>
      <c r="AJ1078" cm="1">
        <f t="array" ref="AJ1078">IF(FALSE,"True," &amp; IF(_xlfn.XLOOKUP("Risky_Inbound",'Scoring_Config'!$A:$A,'Scoring_Config'!$D:$D,"Yes")="Yes",_xlfn.XLOOKUP("Risky_Inbound",'Scoring_Config'!$A:$A,'Scoring_Config'!$C:$C,50),0),"False,0")</f>
        <v>0</v>
      </c>
      <c r="AK1078" cm="1">
        <f t="array" ref="AK1078">IF(FALSE,"True," &amp; IF(_xlfn.XLOOKUP("Risky_Outbound",'Scoring_Config'!$A:$A,'Scoring_Config'!$D:$D,"Yes")="Yes",_xlfn.XLOOKUP("Risky_Outbound",'Scoring_Config'!$A:$A,'Scoring_Config'!$C:$C,25),0),"False,0")</f>
        <v>0</v>
      </c>
      <c r="AL1078" t="s">
        <v>6699</v>
      </c>
      <c r="AM1078" cm="1">
        <f t="array" ref="AM107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78" t="s">
        <v>6697</v>
      </c>
      <c r="AO1078" t="s">
        <v>6697</v>
      </c>
      <c r="AP1078" t="s">
        <v>6697</v>
      </c>
      <c r="AQ1078" cm="1">
        <f t="array" ref="AQ1078">IF(FALSE,"True," &amp; IF(_xlfn.XLOOKUP("Service_IsAny",'Scoring_Config'!$A:$A,'Scoring_Config'!$D:$D,"Yes")="Yes",_xlfn.XLOOKUP("Service_IsAny",'Scoring_Config'!$A:$A,'Scoring_Config'!$C:$C,0),0),"False,0")</f>
        <v>0</v>
      </c>
      <c r="AR1078">
        <v>0</v>
      </c>
      <c r="AS1078" cm="1">
        <f t="array" ref="AS1078">IF(FALSE,"True," &amp; IF(_xlfn.XLOOKUP("Service_RangeGt1000",'Scoring_Config'!$A:$A,'Scoring_Config'!$D:$D,"Yes")="Yes",_xlfn.XLOOKUP("Service_RangeGt1000",'Scoring_Config'!$A:$A,'Scoring_Config'!$C:$C,0),0),"False,0")</f>
        <v>0</v>
      </c>
      <c r="AT1078" cm="1">
        <f t="array" ref="AT1078">IF(FALSE,"True," &amp; IF(_xlfn.XLOOKUP("App_IsAny",'Scoring_Config'!$A:$A,'Scoring_Config'!$D:$D,"Yes")="Yes",_xlfn.XLOOKUP("App_IsAny",'Scoring_Config'!$A:$A,'Scoring_Config'!$C:$C,0),0),"False,0")</f>
        <v>0</v>
      </c>
      <c r="AU1078">
        <v>3</v>
      </c>
      <c r="AV1078" cm="1">
        <f t="array" ref="AV1078">IF(FALSE,"True," &amp; IF(_xlfn.XLOOKUP("App_RangeGt1000",'Scoring_Config'!$A:$A,'Scoring_Config'!$D:$D,"Yes")="Yes",_xlfn.XLOOKUP("App_RangeGt1000",'Scoring_Config'!$A:$A,'Scoring_Config'!$C:$C,0),0),"False,0")</f>
        <v>0</v>
      </c>
      <c r="AW1078" cm="1">
        <f t="array" ref="AW1078">IF(FALSE,"True," &amp; IF(_xlfn.XLOOKUP("Action_IsDenyOrDrop",'Scoring_Config'!$A:$A,'Scoring_Config'!$D:$D,"Yes")="Yes",_xlfn.XLOOKUP("Action_IsDenyOrDrop",'Scoring_Config'!$A:$A,'Scoring_Config'!$C:$C,0),0),"False,0")</f>
        <v>0</v>
      </c>
      <c r="AX1078" cm="1">
        <f t="array" ref="AX1078">IF(LEFT(AW1078,4)="True",0,(IF(LEFT(Y1078,4)="True",IF(_xlfn.XLOOKUP("Src_IsAny",'Scoring_Config'!$A:$A,'Scoring_Config'!$D:$D,"Yes")="Yes",_xlfn.XLOOKUP("Src_IsAny",'Scoring_Config'!$A:$A,'Scoring_Config'!$C:$C,10),0),0)+IF(LEFT(Z1078,4)="True",IF(_xlfn.XLOOKUP("Src_CIDR_Le_16",'Scoring_Config'!$A:$A,'Scoring_Config'!$D:$D,"Yes")="Yes",_xlfn.XLOOKUP("Src_CIDR_Le_16",'Scoring_Config'!$A:$A,'Scoring_Config'!$C:$C,10),0),0)+IF(LEFT(AA1078,4)="True",IF(_xlfn.XLOOKUP("Src_CIDR_17_22",'Scoring_Config'!$A:$A,'Scoring_Config'!$D:$D,"Yes")="Yes",_xlfn.XLOOKUP("Src_CIDR_17_22",'Scoring_Config'!$A:$A,'Scoring_Config'!$C:$C,5),0),0)+IF(LEFT(AB1078,4)="True",IF(_xlfn.XLOOKUP("Dst_IsAny",'Scoring_Config'!$A:$A,'Scoring_Config'!$D:$D,"Yes")="Yes",_xlfn.XLOOKUP("Dst_IsAny",'Scoring_Config'!$A:$A,'Scoring_Config'!$C:$C,10),0),0)+IF(LEFT(AC1078,4)="True",IF(_xlfn.XLOOKUP("Dst_CIDR_Le_16",'Scoring_Config'!$A:$A,'Scoring_Config'!$D:$D,"Yes")="Yes",_xlfn.XLOOKUP("Dst_CIDR_Le_16",'Scoring_Config'!$A:$A,'Scoring_Config'!$C:$C,10),0),0)+IF(LEFT(AD1078,4)="True",IF(_xlfn.XLOOKUP("Dst_CIDR_17_22",'Scoring_Config'!$A:$A,'Scoring_Config'!$D:$D,"Yes")="Yes",_xlfn.XLOOKUP("Dst_CIDR_17_22",'Scoring_Config'!$A:$A,'Scoring_Config'!$C:$C,5),0),0)+IF(LEFT(AE1078,4)="True",IF(_xlfn.XLOOKUP("SrcZone_IsAny",'Scoring_Config'!$A:$A,'Scoring_Config'!$D:$D,"Yes")="Yes",_xlfn.XLOOKUP("SrcZone_IsAny",'Scoring_Config'!$A:$A,'Scoring_Config'!$C:$C,10),0),0)+IF(LEFT(AF1078,4)="True",IF(_xlfn.XLOOKUP("DstZone_IsAny",'Scoring_Config'!$A:$A,'Scoring_Config'!$D:$D,"Yes")="Yes",_xlfn.XLOOKUP("DstZone_IsAny",'Scoring_Config'!$A:$A,'Scoring_Config'!$C:$C,10),0),0)+IF(LEFT(AG1078,4)="True",IF(_xlfn.XLOOKUP("Service_Any_OR_RangeGt1000",'Scoring_Config'!$A:$A,'Scoring_Config'!$D:$D,"Yes")="Yes",_xlfn.XLOOKUP("Service_Any_OR_RangeGt1000",'Scoring_Config'!$A:$A,'Scoring_Config'!$C:$C,10),0),0)+IF(LEFT(AH1078,4)="True",IF(_xlfn.XLOOKUP("App_Any_OR_RangeGt1000",'Scoring_Config'!$A:$A,'Scoring_Config'!$D:$D,"Yes")="Yes",_xlfn.XLOOKUP("App_Any_OR_RangeGt1000",'Scoring_Config'!$A:$A,'Scoring_Config'!$C:$C,10),0),0)+IF(LEFT(AI1078,4)="True",IF(_xlfn.XLOOKUP("Service_Insecure_Match",'Scoring_Config'!$A:$A,'Scoring_Config'!$D:$D,"Yes")="Yes",_xlfn.XLOOKUP("Service_Insecure_Match",'Scoring_Config'!$A:$A,'Scoring_Config'!$C:$C,5),0),0)+IF(LEFT(AJ1078,4)="True",IF(_xlfn.XLOOKUP("Risky_Inbound",'Scoring_Config'!$A:$A,'Scoring_Config'!$D:$D,"Yes")="Yes",_xlfn.XLOOKUP("Risky_Inbound",'Scoring_Config'!$A:$A,'Scoring_Config'!$C:$C,50),0),0)+IF(LEFT(AK1078,4)="True",IF(_xlfn.XLOOKUP("Risky_Outbound",'Scoring_Config'!$A:$A,'Scoring_Config'!$D:$D,"Yes")="Yes",_xlfn.XLOOKUP("Risky_Outbound",'Scoring_Config'!$A:$A,'Scoring_Config'!$C:$C,25),0),0)+IF(LEFT(AZ1078,4)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1078,FIND(",",AL1078)+1,100)),0)+IF(LEFT(AM1078,4)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1078,FIND(",",AN1078)+1,100)),0)+IF(_xlfn.XLOOKUP("Profile_Scoring",'Scoring_Config'!$A:$A,'Scoring_Config'!$D:$D,"Yes")="Yes",VALUE(MID(AO1078,FIND(",",AO1078)+1,100)),0)+IF(_xlfn.XLOOKUP("Options_Scoring",'Scoring_Config'!$A:$A,'Scoring_Config'!$D:$D,"Yes")="Yes",VALUE(MID(AP1078,FIND(",",AP1078)+1,100)),0)))</f>
        <v>0</v>
      </c>
      <c r="AZ1078" cm="1">
        <f t="array" ref="AZ1078">IF(FALSE,"True," &amp; IF(_xlfn.XLOOKUP("Migrate_Insecure",'Scoring_Config'!$A:$A,'Scoring_Config'!$D:$D,"Yes")="Yes",_xlfn.XLOOKUP("Migrate_Insecure",'Scoring_Config'!$A:$A,'Scoring_Config'!$C:$C,10),0),"False,0")</f>
        <v>0</v>
      </c>
    </row>
    <row r="1079" spans="1:52">
      <c r="A1079" t="s">
        <v>1979</v>
      </c>
      <c r="B1079" t="s">
        <v>3051</v>
      </c>
      <c r="C1079" t="s">
        <v>3542</v>
      </c>
      <c r="D1079" t="s">
        <v>3545</v>
      </c>
      <c r="E1079" t="s">
        <v>3563</v>
      </c>
      <c r="F1079" t="s">
        <v>3649</v>
      </c>
      <c r="G1079" t="s">
        <v>588</v>
      </c>
      <c r="H1079" t="s">
        <v>174</v>
      </c>
      <c r="I1079" t="s">
        <v>4259</v>
      </c>
      <c r="J1079" t="s">
        <v>130</v>
      </c>
      <c r="K1079" t="s">
        <v>1783</v>
      </c>
      <c r="L1079" t="s">
        <v>1538</v>
      </c>
      <c r="M1079" t="s">
        <v>1974</v>
      </c>
      <c r="N1079" t="s">
        <v>4315</v>
      </c>
      <c r="O1079" t="s">
        <v>4319</v>
      </c>
      <c r="P1079" t="s">
        <v>4321</v>
      </c>
      <c r="Q1079" t="s">
        <v>5091</v>
      </c>
      <c r="R1079" t="s">
        <v>5439</v>
      </c>
      <c r="S1079" t="s">
        <v>4324</v>
      </c>
      <c r="T1079" t="s">
        <v>5824</v>
      </c>
      <c r="U1079" t="s">
        <v>5824</v>
      </c>
      <c r="Y1079" cm="1">
        <f t="array" ref="Y1079">IF(FALSE,"True," &amp; IF(_xlfn.XLOOKUP("Src_IsAny",'Scoring_Config'!$A:$A,'Scoring_Config'!$D:$D,"Yes")="Yes",_xlfn.XLOOKUP("Src_IsAny",'Scoring_Config'!$A:$A,'Scoring_Config'!$C:$C,10),0),"False,0")</f>
        <v>0</v>
      </c>
      <c r="Z1079" cm="1">
        <f t="array" ref="Z1079">IF(FALSE,"True," &amp; IF(_xlfn.XLOOKUP("Src_CIDR_Le_16",'Scoring_Config'!$A:$A,'Scoring_Config'!$D:$D,"Yes")="Yes",_xlfn.XLOOKUP("Src_CIDR_Le_16",'Scoring_Config'!$A:$A,'Scoring_Config'!$C:$C,10),0),"False,0")</f>
        <v>0</v>
      </c>
      <c r="AA1079" cm="1">
        <f t="array" ref="AA1079">IF(FALSE,"True," &amp; IF(_xlfn.XLOOKUP("Src_CIDR_17_22",'Scoring_Config'!$A:$A,'Scoring_Config'!$D:$D,"Yes")="Yes",_xlfn.XLOOKUP("Src_CIDR_17_22",'Scoring_Config'!$A:$A,'Scoring_Config'!$C:$C,5),0),"False,0")</f>
        <v>0</v>
      </c>
      <c r="AB1079" cm="1">
        <f t="array" ref="AB1079">IF(FALSE,"True," &amp; IF(_xlfn.XLOOKUP("Dst_IsAny",'Scoring_Config'!$A:$A,'Scoring_Config'!$D:$D,"Yes")="Yes",_xlfn.XLOOKUP("Dst_IsAny",'Scoring_Config'!$A:$A,'Scoring_Config'!$C:$C,10),0),"False,0")</f>
        <v>0</v>
      </c>
      <c r="AC1079" cm="1">
        <f t="array" ref="AC1079">IF(FALSE,"True," &amp; IF(_xlfn.XLOOKUP("Dst_CIDR_Le_16",'Scoring_Config'!$A:$A,'Scoring_Config'!$D:$D,"Yes")="Yes",_xlfn.XLOOKUP("Dst_CIDR_Le_16",'Scoring_Config'!$A:$A,'Scoring_Config'!$C:$C,10),0),"False,0")</f>
        <v>0</v>
      </c>
      <c r="AD1079" cm="1">
        <f t="array" ref="AD1079">IF(FALSE,"True," &amp; IF(_xlfn.XLOOKUP("Dst_CIDR_17_22",'Scoring_Config'!$A:$A,'Scoring_Config'!$D:$D,"Yes")="Yes",_xlfn.XLOOKUP("Dst_CIDR_17_22",'Scoring_Config'!$A:$A,'Scoring_Config'!$C:$C,5),0),"False,0")</f>
        <v>0</v>
      </c>
      <c r="AE1079" cm="1">
        <f t="array" ref="AE1079">IF(FALSE,"True," &amp; IF(_xlfn.XLOOKUP("SrcZone_IsAny",'Scoring_Config'!$A:$A,'Scoring_Config'!$D:$D,"Yes")="Yes",_xlfn.XLOOKUP("SrcZone_IsAny",'Scoring_Config'!$A:$A,'Scoring_Config'!$C:$C,10),0),"False,0")</f>
        <v>0</v>
      </c>
      <c r="AF1079" cm="1">
        <f t="array" ref="AF1079">IF(FALSE,"True," &amp; IF(_xlfn.XLOOKUP("DstZone_IsAny",'Scoring_Config'!$A:$A,'Scoring_Config'!$D:$D,"Yes")="Yes",_xlfn.XLOOKUP("DstZone_IsAny",'Scoring_Config'!$A:$A,'Scoring_Config'!$C:$C,10),0),"False,0")</f>
        <v>0</v>
      </c>
      <c r="AG1079" cm="1">
        <f t="array" ref="AG107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79" cm="1">
        <f t="array" ref="AH1079">IF(FALSE,"True," &amp; IF(_xlfn.XLOOKUP("App_Any_OR_RangeGt1000",'Scoring_Config'!$A:$A,'Scoring_Config'!$D:$D,"Yes")="Yes",_xlfn.XLOOKUP("App_Any_OR_RangeGt1000",'Scoring_Config'!$A:$A,'Scoring_Config'!$C:$C,10),0),"False,0")</f>
        <v>0</v>
      </c>
      <c r="AI1079" cm="1">
        <f t="array" ref="AI1079">IF(FALSE,"True," &amp; IF(_xlfn.XLOOKUP("Service_Insecure_Match",'Scoring_Config'!$A:$A,'Scoring_Config'!$D:$D,"Yes")="Yes",_xlfn.XLOOKUP("Service_Insecure_Match",'Scoring_Config'!$A:$A,'Scoring_Config'!$C:$C,5),0),"False,0")</f>
        <v>0</v>
      </c>
      <c r="AJ1079" cm="1">
        <f t="array" ref="AJ1079">IF(FALSE,"True," &amp; IF(_xlfn.XLOOKUP("Risky_Inbound",'Scoring_Config'!$A:$A,'Scoring_Config'!$D:$D,"Yes")="Yes",_xlfn.XLOOKUP("Risky_Inbound",'Scoring_Config'!$A:$A,'Scoring_Config'!$C:$C,50),0),"False,0")</f>
        <v>0</v>
      </c>
      <c r="AK1079" cm="1">
        <f t="array" ref="AK1079">IF(FALSE,"True," &amp; IF(_xlfn.XLOOKUP("Risky_Outbound",'Scoring_Config'!$A:$A,'Scoring_Config'!$D:$D,"Yes")="Yes",_xlfn.XLOOKUP("Risky_Outbound",'Scoring_Config'!$A:$A,'Scoring_Config'!$C:$C,25),0),"False,0")</f>
        <v>0</v>
      </c>
      <c r="AL1079" t="s">
        <v>6700</v>
      </c>
      <c r="AM1079" cm="1">
        <f t="array" ref="AM107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79" t="s">
        <v>6697</v>
      </c>
      <c r="AO1079" t="s">
        <v>6697</v>
      </c>
      <c r="AP1079" t="s">
        <v>6697</v>
      </c>
      <c r="AQ1079" cm="1">
        <f t="array" ref="AQ1079">IF(FALSE,"True," &amp; IF(_xlfn.XLOOKUP("Service_IsAny",'Scoring_Config'!$A:$A,'Scoring_Config'!$D:$D,"Yes")="Yes",_xlfn.XLOOKUP("Service_IsAny",'Scoring_Config'!$A:$A,'Scoring_Config'!$C:$C,0),0),"False,0")</f>
        <v>0</v>
      </c>
      <c r="AR1079">
        <v>3</v>
      </c>
      <c r="AS1079" cm="1">
        <f t="array" ref="AS1079">IF(FALSE,"True," &amp; IF(_xlfn.XLOOKUP("Service_RangeGt1000",'Scoring_Config'!$A:$A,'Scoring_Config'!$D:$D,"Yes")="Yes",_xlfn.XLOOKUP("Service_RangeGt1000",'Scoring_Config'!$A:$A,'Scoring_Config'!$C:$C,0),0),"False,0")</f>
        <v>0</v>
      </c>
      <c r="AT1079" cm="1">
        <f t="array" ref="AT1079">IF(FALSE,"True," &amp; IF(_xlfn.XLOOKUP("App_IsAny",'Scoring_Config'!$A:$A,'Scoring_Config'!$D:$D,"Yes")="Yes",_xlfn.XLOOKUP("App_IsAny",'Scoring_Config'!$A:$A,'Scoring_Config'!$C:$C,0),0),"False,0")</f>
        <v>0</v>
      </c>
      <c r="AU1079">
        <v>3</v>
      </c>
      <c r="AV1079" cm="1">
        <f t="array" ref="AV1079">IF(FALSE,"True," &amp; IF(_xlfn.XLOOKUP("App_RangeGt1000",'Scoring_Config'!$A:$A,'Scoring_Config'!$D:$D,"Yes")="Yes",_xlfn.XLOOKUP("App_RangeGt1000",'Scoring_Config'!$A:$A,'Scoring_Config'!$C:$C,0),0),"False,0")</f>
        <v>0</v>
      </c>
      <c r="AW1079" cm="1">
        <f t="array" ref="AW1079">IF(FALSE,"True," &amp; IF(_xlfn.XLOOKUP("Action_IsDenyOrDrop",'Scoring_Config'!$A:$A,'Scoring_Config'!$D:$D,"Yes")="Yes",_xlfn.XLOOKUP("Action_IsDenyOrDrop",'Scoring_Config'!$A:$A,'Scoring_Config'!$C:$C,0),0),"False,0")</f>
        <v>0</v>
      </c>
      <c r="AX1079" cm="1">
        <f t="array" ref="AX1079">IF(LEFT(AW1079,4)="True",0,(IF(LEFT(Y1079,4)="True",IF(_xlfn.XLOOKUP("Src_IsAny",'Scoring_Config'!$A:$A,'Scoring_Config'!$D:$D,"Yes")="Yes",_xlfn.XLOOKUP("Src_IsAny",'Scoring_Config'!$A:$A,'Scoring_Config'!$C:$C,10),0),0)+IF(LEFT(Z1079,4)="True",IF(_xlfn.XLOOKUP("Src_CIDR_Le_16",'Scoring_Config'!$A:$A,'Scoring_Config'!$D:$D,"Yes")="Yes",_xlfn.XLOOKUP("Src_CIDR_Le_16",'Scoring_Config'!$A:$A,'Scoring_Config'!$C:$C,10),0),0)+IF(LEFT(AA1079,4)="True",IF(_xlfn.XLOOKUP("Src_CIDR_17_22",'Scoring_Config'!$A:$A,'Scoring_Config'!$D:$D,"Yes")="Yes",_xlfn.XLOOKUP("Src_CIDR_17_22",'Scoring_Config'!$A:$A,'Scoring_Config'!$C:$C,5),0),0)+IF(LEFT(AB1079,4)="True",IF(_xlfn.XLOOKUP("Dst_IsAny",'Scoring_Config'!$A:$A,'Scoring_Config'!$D:$D,"Yes")="Yes",_xlfn.XLOOKUP("Dst_IsAny",'Scoring_Config'!$A:$A,'Scoring_Config'!$C:$C,10),0),0)+IF(LEFT(AC1079,4)="True",IF(_xlfn.XLOOKUP("Dst_CIDR_Le_16",'Scoring_Config'!$A:$A,'Scoring_Config'!$D:$D,"Yes")="Yes",_xlfn.XLOOKUP("Dst_CIDR_Le_16",'Scoring_Config'!$A:$A,'Scoring_Config'!$C:$C,10),0),0)+IF(LEFT(AD1079,4)="True",IF(_xlfn.XLOOKUP("Dst_CIDR_17_22",'Scoring_Config'!$A:$A,'Scoring_Config'!$D:$D,"Yes")="Yes",_xlfn.XLOOKUP("Dst_CIDR_17_22",'Scoring_Config'!$A:$A,'Scoring_Config'!$C:$C,5),0),0)+IF(LEFT(AE1079,4)="True",IF(_xlfn.XLOOKUP("SrcZone_IsAny",'Scoring_Config'!$A:$A,'Scoring_Config'!$D:$D,"Yes")="Yes",_xlfn.XLOOKUP("SrcZone_IsAny",'Scoring_Config'!$A:$A,'Scoring_Config'!$C:$C,10),0),0)+IF(LEFT(AF1079,4)="True",IF(_xlfn.XLOOKUP("DstZone_IsAny",'Scoring_Config'!$A:$A,'Scoring_Config'!$D:$D,"Yes")="Yes",_xlfn.XLOOKUP("DstZone_IsAny",'Scoring_Config'!$A:$A,'Scoring_Config'!$C:$C,10),0),0)+IF(LEFT(AG1079,4)="True",IF(_xlfn.XLOOKUP("Service_Any_OR_RangeGt1000",'Scoring_Config'!$A:$A,'Scoring_Config'!$D:$D,"Yes")="Yes",_xlfn.XLOOKUP("Service_Any_OR_RangeGt1000",'Scoring_Config'!$A:$A,'Scoring_Config'!$C:$C,10),0),0)+IF(LEFT(AH1079,4)="True",IF(_xlfn.XLOOKUP("App_Any_OR_RangeGt1000",'Scoring_Config'!$A:$A,'Scoring_Config'!$D:$D,"Yes")="Yes",_xlfn.XLOOKUP("App_Any_OR_RangeGt1000",'Scoring_Config'!$A:$A,'Scoring_Config'!$C:$C,10),0),0)+IF(LEFT(AI1079,4)="True",IF(_xlfn.XLOOKUP("Service_Insecure_Match",'Scoring_Config'!$A:$A,'Scoring_Config'!$D:$D,"Yes")="Yes",_xlfn.XLOOKUP("Service_Insecure_Match",'Scoring_Config'!$A:$A,'Scoring_Config'!$C:$C,5),0),0)+IF(LEFT(AJ1079,4)="True",IF(_xlfn.XLOOKUP("Risky_Inbound",'Scoring_Config'!$A:$A,'Scoring_Config'!$D:$D,"Yes")="Yes",_xlfn.XLOOKUP("Risky_Inbound",'Scoring_Config'!$A:$A,'Scoring_Config'!$C:$C,50),0),0)+IF(LEFT(AK1079,4)="True",IF(_xlfn.XLOOKUP("Risky_Outbound",'Scoring_Config'!$A:$A,'Scoring_Config'!$D:$D,"Yes")="Yes",_xlfn.XLOOKUP("Risky_Outbound",'Scoring_Config'!$A:$A,'Scoring_Config'!$C:$C,25),0),0)+IF(LEFT(AZ1079,4)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1079,FIND(",",AL1079)+1,100)),0)+IF(LEFT(AM1079,4)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1079,FIND(",",AN1079)+1,100)),0)+IF(_xlfn.XLOOKUP("Profile_Scoring",'Scoring_Config'!$A:$A,'Scoring_Config'!$D:$D,"Yes")="Yes",VALUE(MID(AO1079,FIND(",",AO1079)+1,100)),0)+IF(_xlfn.XLOOKUP("Options_Scoring",'Scoring_Config'!$A:$A,'Scoring_Config'!$D:$D,"Yes")="Yes",VALUE(MID(AP1079,FIND(",",AP1079)+1,100)),0)))</f>
        <v>0</v>
      </c>
      <c r="AZ1079" cm="1">
        <f t="array" ref="AZ1079">IF(FALSE,"True," &amp; IF(_xlfn.XLOOKUP("Migrate_Insecure",'Scoring_Config'!$A:$A,'Scoring_Config'!$D:$D,"Yes")="Yes",_xlfn.XLOOKUP("Migrate_Insecure",'Scoring_Config'!$A:$A,'Scoring_Config'!$C:$C,10),0),"False,0")</f>
        <v>0</v>
      </c>
    </row>
    <row r="1080" spans="1:52">
      <c r="A1080" t="s">
        <v>1979</v>
      </c>
      <c r="B1080" t="s">
        <v>3052</v>
      </c>
      <c r="C1080" t="s">
        <v>3542</v>
      </c>
      <c r="D1080" t="s">
        <v>3545</v>
      </c>
      <c r="E1080" t="s">
        <v>3563</v>
      </c>
      <c r="F1080" t="s">
        <v>3952</v>
      </c>
      <c r="G1080" t="s">
        <v>588</v>
      </c>
      <c r="H1080" t="s">
        <v>174</v>
      </c>
      <c r="I1080" t="s">
        <v>4259</v>
      </c>
      <c r="J1080" t="s">
        <v>130</v>
      </c>
      <c r="K1080" t="s">
        <v>1898</v>
      </c>
      <c r="L1080" t="s">
        <v>1327</v>
      </c>
      <c r="M1080" t="s">
        <v>1974</v>
      </c>
      <c r="N1080" t="s">
        <v>4315</v>
      </c>
      <c r="O1080" t="s">
        <v>4319</v>
      </c>
      <c r="P1080" t="s">
        <v>4321</v>
      </c>
      <c r="Q1080" t="s">
        <v>5091</v>
      </c>
      <c r="R1080" t="s">
        <v>5439</v>
      </c>
      <c r="S1080" t="s">
        <v>4324</v>
      </c>
      <c r="T1080" t="s">
        <v>5824</v>
      </c>
      <c r="U1080" t="s">
        <v>5824</v>
      </c>
      <c r="Y1080" cm="1">
        <f t="array" ref="Y1080">IF(FALSE,"True," &amp; IF(_xlfn.XLOOKUP("Src_IsAny",'Scoring_Config'!$A:$A,'Scoring_Config'!$D:$D,"Yes")="Yes",_xlfn.XLOOKUP("Src_IsAny",'Scoring_Config'!$A:$A,'Scoring_Config'!$C:$C,10),0),"False,0")</f>
        <v>0</v>
      </c>
      <c r="Z1080" cm="1">
        <f t="array" ref="Z1080">IF(FALSE,"True," &amp; IF(_xlfn.XLOOKUP("Src_CIDR_Le_16",'Scoring_Config'!$A:$A,'Scoring_Config'!$D:$D,"Yes")="Yes",_xlfn.XLOOKUP("Src_CIDR_Le_16",'Scoring_Config'!$A:$A,'Scoring_Config'!$C:$C,10),0),"False,0")</f>
        <v>0</v>
      </c>
      <c r="AA1080" cm="1">
        <f t="array" ref="AA1080">IF(FALSE,"True," &amp; IF(_xlfn.XLOOKUP("Src_CIDR_17_22",'Scoring_Config'!$A:$A,'Scoring_Config'!$D:$D,"Yes")="Yes",_xlfn.XLOOKUP("Src_CIDR_17_22",'Scoring_Config'!$A:$A,'Scoring_Config'!$C:$C,5),0),"False,0")</f>
        <v>0</v>
      </c>
      <c r="AB1080" cm="1">
        <f t="array" ref="AB1080">IF(FALSE,"True," &amp; IF(_xlfn.XLOOKUP("Dst_IsAny",'Scoring_Config'!$A:$A,'Scoring_Config'!$D:$D,"Yes")="Yes",_xlfn.XLOOKUP("Dst_IsAny",'Scoring_Config'!$A:$A,'Scoring_Config'!$C:$C,10),0),"False,0")</f>
        <v>0</v>
      </c>
      <c r="AC1080" cm="1">
        <f t="array" ref="AC1080">IF(FALSE,"True," &amp; IF(_xlfn.XLOOKUP("Dst_CIDR_Le_16",'Scoring_Config'!$A:$A,'Scoring_Config'!$D:$D,"Yes")="Yes",_xlfn.XLOOKUP("Dst_CIDR_Le_16",'Scoring_Config'!$A:$A,'Scoring_Config'!$C:$C,10),0),"False,0")</f>
        <v>0</v>
      </c>
      <c r="AD1080" cm="1">
        <f t="array" ref="AD1080">IF(FALSE,"True," &amp; IF(_xlfn.XLOOKUP("Dst_CIDR_17_22",'Scoring_Config'!$A:$A,'Scoring_Config'!$D:$D,"Yes")="Yes",_xlfn.XLOOKUP("Dst_CIDR_17_22",'Scoring_Config'!$A:$A,'Scoring_Config'!$C:$C,5),0),"False,0")</f>
        <v>0</v>
      </c>
      <c r="AE1080" cm="1">
        <f t="array" ref="AE1080">IF(FALSE,"True," &amp; IF(_xlfn.XLOOKUP("SrcZone_IsAny",'Scoring_Config'!$A:$A,'Scoring_Config'!$D:$D,"Yes")="Yes",_xlfn.XLOOKUP("SrcZone_IsAny",'Scoring_Config'!$A:$A,'Scoring_Config'!$C:$C,10),0),"False,0")</f>
        <v>0</v>
      </c>
      <c r="AF1080" cm="1">
        <f t="array" ref="AF1080">IF(FALSE,"True," &amp; IF(_xlfn.XLOOKUP("DstZone_IsAny",'Scoring_Config'!$A:$A,'Scoring_Config'!$D:$D,"Yes")="Yes",_xlfn.XLOOKUP("DstZone_IsAny",'Scoring_Config'!$A:$A,'Scoring_Config'!$C:$C,10),0),"False,0")</f>
        <v>0</v>
      </c>
      <c r="AG1080" cm="1">
        <f t="array" ref="AG108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80" cm="1">
        <f t="array" ref="AH1080">IF(FALSE,"True," &amp; IF(_xlfn.XLOOKUP("App_Any_OR_RangeGt1000",'Scoring_Config'!$A:$A,'Scoring_Config'!$D:$D,"Yes")="Yes",_xlfn.XLOOKUP("App_Any_OR_RangeGt1000",'Scoring_Config'!$A:$A,'Scoring_Config'!$C:$C,10),0),"False,0")</f>
        <v>0</v>
      </c>
      <c r="AI1080" cm="1">
        <f t="array" ref="AI1080">IF(FALSE,"True," &amp; IF(_xlfn.XLOOKUP("Service_Insecure_Match",'Scoring_Config'!$A:$A,'Scoring_Config'!$D:$D,"Yes")="Yes",_xlfn.XLOOKUP("Service_Insecure_Match",'Scoring_Config'!$A:$A,'Scoring_Config'!$C:$C,5),0),"False,0")</f>
        <v>0</v>
      </c>
      <c r="AJ1080" cm="1">
        <f t="array" ref="AJ1080">IF(FALSE,"True," &amp; IF(_xlfn.XLOOKUP("Risky_Inbound",'Scoring_Config'!$A:$A,'Scoring_Config'!$D:$D,"Yes")="Yes",_xlfn.XLOOKUP("Risky_Inbound",'Scoring_Config'!$A:$A,'Scoring_Config'!$C:$C,50),0),"False,0")</f>
        <v>0</v>
      </c>
      <c r="AK1080" cm="1">
        <f t="array" ref="AK1080">IF(FALSE,"True," &amp; IF(_xlfn.XLOOKUP("Risky_Outbound",'Scoring_Config'!$A:$A,'Scoring_Config'!$D:$D,"Yes")="Yes",_xlfn.XLOOKUP("Risky_Outbound",'Scoring_Config'!$A:$A,'Scoring_Config'!$C:$C,25),0),"False,0")</f>
        <v>0</v>
      </c>
      <c r="AL1080" t="s">
        <v>6700</v>
      </c>
      <c r="AM1080" cm="1">
        <f t="array" ref="AM108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80" t="s">
        <v>6697</v>
      </c>
      <c r="AO1080" t="s">
        <v>6697</v>
      </c>
      <c r="AP1080" t="s">
        <v>6697</v>
      </c>
      <c r="AQ1080" cm="1">
        <f t="array" ref="AQ1080">IF(FALSE,"True," &amp; IF(_xlfn.XLOOKUP("Service_IsAny",'Scoring_Config'!$A:$A,'Scoring_Config'!$D:$D,"Yes")="Yes",_xlfn.XLOOKUP("Service_IsAny",'Scoring_Config'!$A:$A,'Scoring_Config'!$C:$C,0),0),"False,0")</f>
        <v>0</v>
      </c>
      <c r="AR1080">
        <v>0</v>
      </c>
      <c r="AS1080" cm="1">
        <f t="array" ref="AS1080">IF(FALSE,"True," &amp; IF(_xlfn.XLOOKUP("Service_RangeGt1000",'Scoring_Config'!$A:$A,'Scoring_Config'!$D:$D,"Yes")="Yes",_xlfn.XLOOKUP("Service_RangeGt1000",'Scoring_Config'!$A:$A,'Scoring_Config'!$C:$C,0),0),"False,0")</f>
        <v>0</v>
      </c>
      <c r="AT1080" cm="1">
        <f t="array" ref="AT1080">IF(FALSE,"True," &amp; IF(_xlfn.XLOOKUP("App_IsAny",'Scoring_Config'!$A:$A,'Scoring_Config'!$D:$D,"Yes")="Yes",_xlfn.XLOOKUP("App_IsAny",'Scoring_Config'!$A:$A,'Scoring_Config'!$C:$C,0),0),"False,0")</f>
        <v>0</v>
      </c>
      <c r="AU1080">
        <v>3</v>
      </c>
      <c r="AV1080" cm="1">
        <f t="array" ref="AV1080">IF(FALSE,"True," &amp; IF(_xlfn.XLOOKUP("App_RangeGt1000",'Scoring_Config'!$A:$A,'Scoring_Config'!$D:$D,"Yes")="Yes",_xlfn.XLOOKUP("App_RangeGt1000",'Scoring_Config'!$A:$A,'Scoring_Config'!$C:$C,0),0),"False,0")</f>
        <v>0</v>
      </c>
      <c r="AW1080" cm="1">
        <f t="array" ref="AW1080">IF(FALSE,"True," &amp; IF(_xlfn.XLOOKUP("Action_IsDenyOrDrop",'Scoring_Config'!$A:$A,'Scoring_Config'!$D:$D,"Yes")="Yes",_xlfn.XLOOKUP("Action_IsDenyOrDrop",'Scoring_Config'!$A:$A,'Scoring_Config'!$C:$C,0),0),"False,0")</f>
        <v>0</v>
      </c>
      <c r="AX1080" cm="1">
        <f t="array" ref="AX1080">IF(LEFT(AW1080,4)="True",0,(IF(LEFT(Y1080,4)="True",IF(_xlfn.XLOOKUP("Src_IsAny",'Scoring_Config'!$A:$A,'Scoring_Config'!$D:$D,"Yes")="Yes",_xlfn.XLOOKUP("Src_IsAny",'Scoring_Config'!$A:$A,'Scoring_Config'!$C:$C,10),0),0)+IF(LEFT(Z1080,4)="True",IF(_xlfn.XLOOKUP("Src_CIDR_Le_16",'Scoring_Config'!$A:$A,'Scoring_Config'!$D:$D,"Yes")="Yes",_xlfn.XLOOKUP("Src_CIDR_Le_16",'Scoring_Config'!$A:$A,'Scoring_Config'!$C:$C,10),0),0)+IF(LEFT(AA1080,4)="True",IF(_xlfn.XLOOKUP("Src_CIDR_17_22",'Scoring_Config'!$A:$A,'Scoring_Config'!$D:$D,"Yes")="Yes",_xlfn.XLOOKUP("Src_CIDR_17_22",'Scoring_Config'!$A:$A,'Scoring_Config'!$C:$C,5),0),0)+IF(LEFT(AB1080,4)="True",IF(_xlfn.XLOOKUP("Dst_IsAny",'Scoring_Config'!$A:$A,'Scoring_Config'!$D:$D,"Yes")="Yes",_xlfn.XLOOKUP("Dst_IsAny",'Scoring_Config'!$A:$A,'Scoring_Config'!$C:$C,10),0),0)+IF(LEFT(AC1080,4)="True",IF(_xlfn.XLOOKUP("Dst_CIDR_Le_16",'Scoring_Config'!$A:$A,'Scoring_Config'!$D:$D,"Yes")="Yes",_xlfn.XLOOKUP("Dst_CIDR_Le_16",'Scoring_Config'!$A:$A,'Scoring_Config'!$C:$C,10),0),0)+IF(LEFT(AD1080,4)="True",IF(_xlfn.XLOOKUP("Dst_CIDR_17_22",'Scoring_Config'!$A:$A,'Scoring_Config'!$D:$D,"Yes")="Yes",_xlfn.XLOOKUP("Dst_CIDR_17_22",'Scoring_Config'!$A:$A,'Scoring_Config'!$C:$C,5),0),0)+IF(LEFT(AE1080,4)="True",IF(_xlfn.XLOOKUP("SrcZone_IsAny",'Scoring_Config'!$A:$A,'Scoring_Config'!$D:$D,"Yes")="Yes",_xlfn.XLOOKUP("SrcZone_IsAny",'Scoring_Config'!$A:$A,'Scoring_Config'!$C:$C,10),0),0)+IF(LEFT(AF1080,4)="True",IF(_xlfn.XLOOKUP("DstZone_IsAny",'Scoring_Config'!$A:$A,'Scoring_Config'!$D:$D,"Yes")="Yes",_xlfn.XLOOKUP("DstZone_IsAny",'Scoring_Config'!$A:$A,'Scoring_Config'!$C:$C,10),0),0)+IF(LEFT(AG1080,4)="True",IF(_xlfn.XLOOKUP("Service_Any_OR_RangeGt1000",'Scoring_Config'!$A:$A,'Scoring_Config'!$D:$D,"Yes")="Yes",_xlfn.XLOOKUP("Service_Any_OR_RangeGt1000",'Scoring_Config'!$A:$A,'Scoring_Config'!$C:$C,10),0),0)+IF(LEFT(AH1080,4)="True",IF(_xlfn.XLOOKUP("App_Any_OR_RangeGt1000",'Scoring_Config'!$A:$A,'Scoring_Config'!$D:$D,"Yes")="Yes",_xlfn.XLOOKUP("App_Any_OR_RangeGt1000",'Scoring_Config'!$A:$A,'Scoring_Config'!$C:$C,10),0),0)+IF(LEFT(AI1080,4)="True",IF(_xlfn.XLOOKUP("Service_Insecure_Match",'Scoring_Config'!$A:$A,'Scoring_Config'!$D:$D,"Yes")="Yes",_xlfn.XLOOKUP("Service_Insecure_Match",'Scoring_Config'!$A:$A,'Scoring_Config'!$C:$C,5),0),0)+IF(LEFT(AJ1080,4)="True",IF(_xlfn.XLOOKUP("Risky_Inbound",'Scoring_Config'!$A:$A,'Scoring_Config'!$D:$D,"Yes")="Yes",_xlfn.XLOOKUP("Risky_Inbound",'Scoring_Config'!$A:$A,'Scoring_Config'!$C:$C,50),0),0)+IF(LEFT(AK1080,4)="True",IF(_xlfn.XLOOKUP("Risky_Outbound",'Scoring_Config'!$A:$A,'Scoring_Config'!$D:$D,"Yes")="Yes",_xlfn.XLOOKUP("Risky_Outbound",'Scoring_Config'!$A:$A,'Scoring_Config'!$C:$C,25),0),0)+IF(LEFT(AZ1080,4)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1080,FIND(",",AL1080)+1,100)),0)+IF(LEFT(AM1080,4)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1080,FIND(",",AN1080)+1,100)),0)+IF(_xlfn.XLOOKUP("Profile_Scoring",'Scoring_Config'!$A:$A,'Scoring_Config'!$D:$D,"Yes")="Yes",VALUE(MID(AO1080,FIND(",",AO1080)+1,100)),0)+IF(_xlfn.XLOOKUP("Options_Scoring",'Scoring_Config'!$A:$A,'Scoring_Config'!$D:$D,"Yes")="Yes",VALUE(MID(AP1080,FIND(",",AP1080)+1,100)),0)))</f>
        <v>0</v>
      </c>
      <c r="AZ1080" cm="1">
        <f t="array" ref="AZ1080">IF(FALSE,"True," &amp; IF(_xlfn.XLOOKUP("Migrate_Insecure",'Scoring_Config'!$A:$A,'Scoring_Config'!$D:$D,"Yes")="Yes",_xlfn.XLOOKUP("Migrate_Insecure",'Scoring_Config'!$A:$A,'Scoring_Config'!$C:$C,10),0),"False,0")</f>
        <v>0</v>
      </c>
    </row>
    <row r="1081" spans="1:52">
      <c r="A1081" t="s">
        <v>1979</v>
      </c>
      <c r="B1081" t="s">
        <v>3053</v>
      </c>
      <c r="C1081" t="s">
        <v>3542</v>
      </c>
      <c r="D1081" t="s">
        <v>3545</v>
      </c>
      <c r="E1081" t="s">
        <v>3563</v>
      </c>
      <c r="F1081" t="s">
        <v>3789</v>
      </c>
      <c r="G1081" t="s">
        <v>202</v>
      </c>
      <c r="H1081" t="s">
        <v>4076</v>
      </c>
      <c r="I1081" t="s">
        <v>4093</v>
      </c>
      <c r="J1081" t="s">
        <v>896</v>
      </c>
      <c r="K1081" t="s">
        <v>1662</v>
      </c>
      <c r="L1081" t="s">
        <v>1327</v>
      </c>
      <c r="M1081" t="s">
        <v>1974</v>
      </c>
      <c r="N1081" t="s">
        <v>4315</v>
      </c>
      <c r="O1081" t="s">
        <v>4319</v>
      </c>
      <c r="P1081" t="s">
        <v>4321</v>
      </c>
      <c r="Q1081" t="s">
        <v>5092</v>
      </c>
      <c r="R1081" t="s">
        <v>5440</v>
      </c>
      <c r="S1081" t="s">
        <v>5440</v>
      </c>
      <c r="T1081" t="s">
        <v>5817</v>
      </c>
      <c r="U1081" t="s">
        <v>6487</v>
      </c>
      <c r="Y1081" cm="1">
        <f t="array" ref="Y1081">IF(FALSE,"True," &amp; IF(_xlfn.XLOOKUP("Src_IsAny",'Scoring_Config'!$A:$A,'Scoring_Config'!$D:$D,"Yes")="Yes",_xlfn.XLOOKUP("Src_IsAny",'Scoring_Config'!$A:$A,'Scoring_Config'!$C:$C,10),0),"False,0")</f>
        <v>0</v>
      </c>
      <c r="Z1081" cm="1">
        <f t="array" ref="Z1081">IF(FALSE,"True," &amp; IF(_xlfn.XLOOKUP("Src_CIDR_Le_16",'Scoring_Config'!$A:$A,'Scoring_Config'!$D:$D,"Yes")="Yes",_xlfn.XLOOKUP("Src_CIDR_Le_16",'Scoring_Config'!$A:$A,'Scoring_Config'!$C:$C,10),0),"False,0")</f>
        <v>0</v>
      </c>
      <c r="AA1081" cm="1">
        <f t="array" ref="AA1081">IF(TRUE,"True," &amp; IF(_xlfn.XLOOKUP("Src_CIDR_17_22",'Scoring_Config'!$A:$A,'Scoring_Config'!$D:$D,"Yes")="Yes",_xlfn.XLOOKUP("Src_CIDR_17_22",'Scoring_Config'!$A:$A,'Scoring_Config'!$C:$C,5),0),"False,0")</f>
        <v>0</v>
      </c>
      <c r="AB1081" cm="1">
        <f t="array" ref="AB1081">IF(FALSE,"True," &amp; IF(_xlfn.XLOOKUP("Dst_IsAny",'Scoring_Config'!$A:$A,'Scoring_Config'!$D:$D,"Yes")="Yes",_xlfn.XLOOKUP("Dst_IsAny",'Scoring_Config'!$A:$A,'Scoring_Config'!$C:$C,10),0),"False,0")</f>
        <v>0</v>
      </c>
      <c r="AC1081" cm="1">
        <f t="array" ref="AC1081">IF(FALSE,"True," &amp; IF(_xlfn.XLOOKUP("Dst_CIDR_Le_16",'Scoring_Config'!$A:$A,'Scoring_Config'!$D:$D,"Yes")="Yes",_xlfn.XLOOKUP("Dst_CIDR_Le_16",'Scoring_Config'!$A:$A,'Scoring_Config'!$C:$C,10),0),"False,0")</f>
        <v>0</v>
      </c>
      <c r="AD1081" cm="1">
        <f t="array" ref="AD1081">IF(FALSE,"True," &amp; IF(_xlfn.XLOOKUP("Dst_CIDR_17_22",'Scoring_Config'!$A:$A,'Scoring_Config'!$D:$D,"Yes")="Yes",_xlfn.XLOOKUP("Dst_CIDR_17_22",'Scoring_Config'!$A:$A,'Scoring_Config'!$C:$C,5),0),"False,0")</f>
        <v>0</v>
      </c>
      <c r="AE1081" cm="1">
        <f t="array" ref="AE1081">IF(FALSE,"True," &amp; IF(_xlfn.XLOOKUP("SrcZone_IsAny",'Scoring_Config'!$A:$A,'Scoring_Config'!$D:$D,"Yes")="Yes",_xlfn.XLOOKUP("SrcZone_IsAny",'Scoring_Config'!$A:$A,'Scoring_Config'!$C:$C,10),0),"False,0")</f>
        <v>0</v>
      </c>
      <c r="AF1081" cm="1">
        <f t="array" ref="AF1081">IF(FALSE,"True," &amp; IF(_xlfn.XLOOKUP("DstZone_IsAny",'Scoring_Config'!$A:$A,'Scoring_Config'!$D:$D,"Yes")="Yes",_xlfn.XLOOKUP("DstZone_IsAny",'Scoring_Config'!$A:$A,'Scoring_Config'!$C:$C,10),0),"False,0")</f>
        <v>0</v>
      </c>
      <c r="AG1081" cm="1">
        <f t="array" ref="AG108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81" cm="1">
        <f t="array" ref="AH1081">IF(FALSE,"True," &amp; IF(_xlfn.XLOOKUP("App_Any_OR_RangeGt1000",'Scoring_Config'!$A:$A,'Scoring_Config'!$D:$D,"Yes")="Yes",_xlfn.XLOOKUP("App_Any_OR_RangeGt1000",'Scoring_Config'!$A:$A,'Scoring_Config'!$C:$C,10),0),"False,0")</f>
        <v>0</v>
      </c>
      <c r="AI1081" cm="1">
        <f t="array" ref="AI1081">IF(FALSE,"True," &amp; IF(_xlfn.XLOOKUP("Service_Insecure_Match",'Scoring_Config'!$A:$A,'Scoring_Config'!$D:$D,"Yes")="Yes",_xlfn.XLOOKUP("Service_Insecure_Match",'Scoring_Config'!$A:$A,'Scoring_Config'!$C:$C,5),0),"False,0")</f>
        <v>0</v>
      </c>
      <c r="AJ1081" cm="1">
        <f t="array" ref="AJ1081">IF(FALSE,"True," &amp; IF(_xlfn.XLOOKUP("Risky_Inbound",'Scoring_Config'!$A:$A,'Scoring_Config'!$D:$D,"Yes")="Yes",_xlfn.XLOOKUP("Risky_Inbound",'Scoring_Config'!$A:$A,'Scoring_Config'!$C:$C,50),0),"False,0")</f>
        <v>0</v>
      </c>
      <c r="AK1081" cm="1">
        <f t="array" ref="AK1081">IF(FALSE,"True," &amp; IF(_xlfn.XLOOKUP("Risky_Outbound",'Scoring_Config'!$A:$A,'Scoring_Config'!$D:$D,"Yes")="Yes",_xlfn.XLOOKUP("Risky_Outbound",'Scoring_Config'!$A:$A,'Scoring_Config'!$C:$C,25),0),"False,0")</f>
        <v>0</v>
      </c>
      <c r="AL1081" t="s">
        <v>6700</v>
      </c>
      <c r="AM1081" cm="1">
        <f t="array" ref="AM108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81" t="s">
        <v>6702</v>
      </c>
      <c r="AO1081" t="s">
        <v>6697</v>
      </c>
      <c r="AP1081" t="s">
        <v>6697</v>
      </c>
      <c r="AQ1081" cm="1">
        <f t="array" ref="AQ1081">IF(FALSE,"True," &amp; IF(_xlfn.XLOOKUP("Service_IsAny",'Scoring_Config'!$A:$A,'Scoring_Config'!$D:$D,"Yes")="Yes",_xlfn.XLOOKUP("Service_IsAny",'Scoring_Config'!$A:$A,'Scoring_Config'!$C:$C,0),0),"False,0")</f>
        <v>0</v>
      </c>
      <c r="AR1081">
        <v>0</v>
      </c>
      <c r="AS1081" cm="1">
        <f t="array" ref="AS1081">IF(FALSE,"True," &amp; IF(_xlfn.XLOOKUP("Service_RangeGt1000",'Scoring_Config'!$A:$A,'Scoring_Config'!$D:$D,"Yes")="Yes",_xlfn.XLOOKUP("Service_RangeGt1000",'Scoring_Config'!$A:$A,'Scoring_Config'!$C:$C,0),0),"False,0")</f>
        <v>0</v>
      </c>
      <c r="AT1081" cm="1">
        <f t="array" ref="AT1081">IF(FALSE,"True," &amp; IF(_xlfn.XLOOKUP("App_IsAny",'Scoring_Config'!$A:$A,'Scoring_Config'!$D:$D,"Yes")="Yes",_xlfn.XLOOKUP("App_IsAny",'Scoring_Config'!$A:$A,'Scoring_Config'!$C:$C,0),0),"False,0")</f>
        <v>0</v>
      </c>
      <c r="AU1081">
        <v>2</v>
      </c>
      <c r="AV1081" cm="1">
        <f t="array" ref="AV1081">IF(FALSE,"True," &amp; IF(_xlfn.XLOOKUP("App_RangeGt1000",'Scoring_Config'!$A:$A,'Scoring_Config'!$D:$D,"Yes")="Yes",_xlfn.XLOOKUP("App_RangeGt1000",'Scoring_Config'!$A:$A,'Scoring_Config'!$C:$C,0),0),"False,0")</f>
        <v>0</v>
      </c>
      <c r="AW1081" cm="1">
        <f t="array" ref="AW1081">IF(FALSE,"True," &amp; IF(_xlfn.XLOOKUP("Action_IsDenyOrDrop",'Scoring_Config'!$A:$A,'Scoring_Config'!$D:$D,"Yes")="Yes",_xlfn.XLOOKUP("Action_IsDenyOrDrop",'Scoring_Config'!$A:$A,'Scoring_Config'!$C:$C,0),0),"False,0")</f>
        <v>0</v>
      </c>
      <c r="AX1081" cm="1">
        <f t="array" ref="AX1081">IF(LEFT(AW1081,4)="True",0,(IF(LEFT(Y1081,4)="True",IF(_xlfn.XLOOKUP("Src_IsAny",'Scoring_Config'!$A:$A,'Scoring_Config'!$D:$D,"Yes")="Yes",_xlfn.XLOOKUP("Src_IsAny",'Scoring_Config'!$A:$A,'Scoring_Config'!$C:$C,10),0),0)+IF(LEFT(Z1081,4)="True",IF(_xlfn.XLOOKUP("Src_CIDR_Le_16",'Scoring_Config'!$A:$A,'Scoring_Config'!$D:$D,"Yes")="Yes",_xlfn.XLOOKUP("Src_CIDR_Le_16",'Scoring_Config'!$A:$A,'Scoring_Config'!$C:$C,10),0),0)+IF(LEFT(AA1081,4)="True",IF(_xlfn.XLOOKUP("Src_CIDR_17_22",'Scoring_Config'!$A:$A,'Scoring_Config'!$D:$D,"Yes")="Yes",_xlfn.XLOOKUP("Src_CIDR_17_22",'Scoring_Config'!$A:$A,'Scoring_Config'!$C:$C,5),0),0)+IF(LEFT(AB1081,4)="True",IF(_xlfn.XLOOKUP("Dst_IsAny",'Scoring_Config'!$A:$A,'Scoring_Config'!$D:$D,"Yes")="Yes",_xlfn.XLOOKUP("Dst_IsAny",'Scoring_Config'!$A:$A,'Scoring_Config'!$C:$C,10),0),0)+IF(LEFT(AC1081,4)="True",IF(_xlfn.XLOOKUP("Dst_CIDR_Le_16",'Scoring_Config'!$A:$A,'Scoring_Config'!$D:$D,"Yes")="Yes",_xlfn.XLOOKUP("Dst_CIDR_Le_16",'Scoring_Config'!$A:$A,'Scoring_Config'!$C:$C,10),0),0)+IF(LEFT(AD1081,4)="True",IF(_xlfn.XLOOKUP("Dst_CIDR_17_22",'Scoring_Config'!$A:$A,'Scoring_Config'!$D:$D,"Yes")="Yes",_xlfn.XLOOKUP("Dst_CIDR_17_22",'Scoring_Config'!$A:$A,'Scoring_Config'!$C:$C,5),0),0)+IF(LEFT(AE1081,4)="True",IF(_xlfn.XLOOKUP("SrcZone_IsAny",'Scoring_Config'!$A:$A,'Scoring_Config'!$D:$D,"Yes")="Yes",_xlfn.XLOOKUP("SrcZone_IsAny",'Scoring_Config'!$A:$A,'Scoring_Config'!$C:$C,10),0),0)+IF(LEFT(AF1081,4)="True",IF(_xlfn.XLOOKUP("DstZone_IsAny",'Scoring_Config'!$A:$A,'Scoring_Config'!$D:$D,"Yes")="Yes",_xlfn.XLOOKUP("DstZone_IsAny",'Scoring_Config'!$A:$A,'Scoring_Config'!$C:$C,10),0),0)+IF(LEFT(AG1081,4)="True",IF(_xlfn.XLOOKUP("Service_Any_OR_RangeGt1000",'Scoring_Config'!$A:$A,'Scoring_Config'!$D:$D,"Yes")="Yes",_xlfn.XLOOKUP("Service_Any_OR_RangeGt1000",'Scoring_Config'!$A:$A,'Scoring_Config'!$C:$C,10),0),0)+IF(LEFT(AH1081,4)="True",IF(_xlfn.XLOOKUP("App_Any_OR_RangeGt1000",'Scoring_Config'!$A:$A,'Scoring_Config'!$D:$D,"Yes")="Yes",_xlfn.XLOOKUP("App_Any_OR_RangeGt1000",'Scoring_Config'!$A:$A,'Scoring_Config'!$C:$C,10),0),0)+IF(LEFT(AI1081,4)="True",IF(_xlfn.XLOOKUP("Service_Insecure_Match",'Scoring_Config'!$A:$A,'Scoring_Config'!$D:$D,"Yes")="Yes",_xlfn.XLOOKUP("Service_Insecure_Match",'Scoring_Config'!$A:$A,'Scoring_Config'!$C:$C,5),0),0)+IF(LEFT(AJ1081,4)="True",IF(_xlfn.XLOOKUP("Risky_Inbound",'Scoring_Config'!$A:$A,'Scoring_Config'!$D:$D,"Yes")="Yes",_xlfn.XLOOKUP("Risky_Inbound",'Scoring_Config'!$A:$A,'Scoring_Config'!$C:$C,50),0),0)+IF(LEFT(AK1081,4)="True",IF(_xlfn.XLOOKUP("Risky_Outbound",'Scoring_Config'!$A:$A,'Scoring_Config'!$D:$D,"Yes")="Yes",_xlfn.XLOOKUP("Risky_Outbound",'Scoring_Config'!$A:$A,'Scoring_Config'!$C:$C,25),0),0)+IF(LEFT(AZ1081,4)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1081,FIND(",",AL1081)+1,100)),0)+IF(LEFT(AM1081,4)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1081,FIND(",",AN1081)+1,100)),0)+IF(_xlfn.XLOOKUP("Profile_Scoring",'Scoring_Config'!$A:$A,'Scoring_Config'!$D:$D,"Yes")="Yes",VALUE(MID(AO1081,FIND(",",AO1081)+1,100)),0)+IF(_xlfn.XLOOKUP("Options_Scoring",'Scoring_Config'!$A:$A,'Scoring_Config'!$D:$D,"Yes")="Yes",VALUE(MID(AP1081,FIND(",",AP1081)+1,100)),0)))</f>
        <v>0</v>
      </c>
      <c r="AZ1081" cm="1">
        <f t="array" ref="AZ1081">IF(FALSE,"True," &amp; IF(_xlfn.XLOOKUP("Migrate_Insecure",'Scoring_Config'!$A:$A,'Scoring_Config'!$D:$D,"Yes")="Yes",_xlfn.XLOOKUP("Migrate_Insecure",'Scoring_Config'!$A:$A,'Scoring_Config'!$C:$C,10),0),"False,0")</f>
        <v>0</v>
      </c>
    </row>
    <row r="1082" spans="1:52">
      <c r="A1082" t="s">
        <v>1979</v>
      </c>
      <c r="B1082" t="s">
        <v>3054</v>
      </c>
      <c r="C1082" t="s">
        <v>3542</v>
      </c>
      <c r="D1082" t="s">
        <v>3545</v>
      </c>
      <c r="E1082" t="s">
        <v>3563</v>
      </c>
      <c r="F1082" t="s">
        <v>3649</v>
      </c>
      <c r="G1082" t="s">
        <v>202</v>
      </c>
      <c r="H1082" t="s">
        <v>4076</v>
      </c>
      <c r="I1082" t="s">
        <v>3643</v>
      </c>
      <c r="J1082" t="s">
        <v>96</v>
      </c>
      <c r="K1082" t="s">
        <v>1662</v>
      </c>
      <c r="L1082" t="s">
        <v>1327</v>
      </c>
      <c r="M1082" t="s">
        <v>1974</v>
      </c>
      <c r="N1082" t="s">
        <v>4315</v>
      </c>
      <c r="O1082" t="s">
        <v>4319</v>
      </c>
      <c r="P1082" t="s">
        <v>4321</v>
      </c>
      <c r="Q1082" t="s">
        <v>5092</v>
      </c>
      <c r="R1082" t="s">
        <v>5439</v>
      </c>
      <c r="S1082" t="s">
        <v>4324</v>
      </c>
      <c r="T1082" t="s">
        <v>5817</v>
      </c>
      <c r="U1082" t="s">
        <v>6487</v>
      </c>
      <c r="Y1082" cm="1">
        <f t="array" ref="Y1082">IF(FALSE,"True," &amp; IF(_xlfn.XLOOKUP("Src_IsAny",'Scoring_Config'!$A:$A,'Scoring_Config'!$D:$D,"Yes")="Yes",_xlfn.XLOOKUP("Src_IsAny",'Scoring_Config'!$A:$A,'Scoring_Config'!$C:$C,10),0),"False,0")</f>
        <v>0</v>
      </c>
      <c r="Z1082" cm="1">
        <f t="array" ref="Z1082">IF(FALSE,"True," &amp; IF(_xlfn.XLOOKUP("Src_CIDR_Le_16",'Scoring_Config'!$A:$A,'Scoring_Config'!$D:$D,"Yes")="Yes",_xlfn.XLOOKUP("Src_CIDR_Le_16",'Scoring_Config'!$A:$A,'Scoring_Config'!$C:$C,10),0),"False,0")</f>
        <v>0</v>
      </c>
      <c r="AA1082" cm="1">
        <f t="array" ref="AA1082">IF(TRUE,"True," &amp; IF(_xlfn.XLOOKUP("Src_CIDR_17_22",'Scoring_Config'!$A:$A,'Scoring_Config'!$D:$D,"Yes")="Yes",_xlfn.XLOOKUP("Src_CIDR_17_22",'Scoring_Config'!$A:$A,'Scoring_Config'!$C:$C,5),0),"False,0")</f>
        <v>0</v>
      </c>
      <c r="AB1082" cm="1">
        <f t="array" ref="AB1082">IF(FALSE,"True," &amp; IF(_xlfn.XLOOKUP("Dst_IsAny",'Scoring_Config'!$A:$A,'Scoring_Config'!$D:$D,"Yes")="Yes",_xlfn.XLOOKUP("Dst_IsAny",'Scoring_Config'!$A:$A,'Scoring_Config'!$C:$C,10),0),"False,0")</f>
        <v>0</v>
      </c>
      <c r="AC1082" cm="1">
        <f t="array" ref="AC1082">IF(FALSE,"True," &amp; IF(_xlfn.XLOOKUP("Dst_CIDR_Le_16",'Scoring_Config'!$A:$A,'Scoring_Config'!$D:$D,"Yes")="Yes",_xlfn.XLOOKUP("Dst_CIDR_Le_16",'Scoring_Config'!$A:$A,'Scoring_Config'!$C:$C,10),0),"False,0")</f>
        <v>0</v>
      </c>
      <c r="AD1082" cm="1">
        <f t="array" ref="AD1082">IF(FALSE,"True," &amp; IF(_xlfn.XLOOKUP("Dst_CIDR_17_22",'Scoring_Config'!$A:$A,'Scoring_Config'!$D:$D,"Yes")="Yes",_xlfn.XLOOKUP("Dst_CIDR_17_22",'Scoring_Config'!$A:$A,'Scoring_Config'!$C:$C,5),0),"False,0")</f>
        <v>0</v>
      </c>
      <c r="AE1082" cm="1">
        <f t="array" ref="AE1082">IF(FALSE,"True," &amp; IF(_xlfn.XLOOKUP("SrcZone_IsAny",'Scoring_Config'!$A:$A,'Scoring_Config'!$D:$D,"Yes")="Yes",_xlfn.XLOOKUP("SrcZone_IsAny",'Scoring_Config'!$A:$A,'Scoring_Config'!$C:$C,10),0),"False,0")</f>
        <v>0</v>
      </c>
      <c r="AF1082" cm="1">
        <f t="array" ref="AF1082">IF(FALSE,"True," &amp; IF(_xlfn.XLOOKUP("DstZone_IsAny",'Scoring_Config'!$A:$A,'Scoring_Config'!$D:$D,"Yes")="Yes",_xlfn.XLOOKUP("DstZone_IsAny",'Scoring_Config'!$A:$A,'Scoring_Config'!$C:$C,10),0),"False,0")</f>
        <v>0</v>
      </c>
      <c r="AG1082" cm="1">
        <f t="array" ref="AG108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82" cm="1">
        <f t="array" ref="AH1082">IF(FALSE,"True," &amp; IF(_xlfn.XLOOKUP("App_Any_OR_RangeGt1000",'Scoring_Config'!$A:$A,'Scoring_Config'!$D:$D,"Yes")="Yes",_xlfn.XLOOKUP("App_Any_OR_RangeGt1000",'Scoring_Config'!$A:$A,'Scoring_Config'!$C:$C,10),0),"False,0")</f>
        <v>0</v>
      </c>
      <c r="AI1082" cm="1">
        <f t="array" ref="AI1082">IF(FALSE,"True," &amp; IF(_xlfn.XLOOKUP("Service_Insecure_Match",'Scoring_Config'!$A:$A,'Scoring_Config'!$D:$D,"Yes")="Yes",_xlfn.XLOOKUP("Service_Insecure_Match",'Scoring_Config'!$A:$A,'Scoring_Config'!$C:$C,5),0),"False,0")</f>
        <v>0</v>
      </c>
      <c r="AJ1082" cm="1">
        <f t="array" ref="AJ1082">IF(FALSE,"True," &amp; IF(_xlfn.XLOOKUP("Risky_Inbound",'Scoring_Config'!$A:$A,'Scoring_Config'!$D:$D,"Yes")="Yes",_xlfn.XLOOKUP("Risky_Inbound",'Scoring_Config'!$A:$A,'Scoring_Config'!$C:$C,50),0),"False,0")</f>
        <v>0</v>
      </c>
      <c r="AK1082" cm="1">
        <f t="array" ref="AK1082">IF(FALSE,"True," &amp; IF(_xlfn.XLOOKUP("Risky_Outbound",'Scoring_Config'!$A:$A,'Scoring_Config'!$D:$D,"Yes")="Yes",_xlfn.XLOOKUP("Risky_Outbound",'Scoring_Config'!$A:$A,'Scoring_Config'!$C:$C,25),0),"False,0")</f>
        <v>0</v>
      </c>
      <c r="AL1082" t="s">
        <v>6700</v>
      </c>
      <c r="AM1082" cm="1">
        <f t="array" ref="AM108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82" t="s">
        <v>6702</v>
      </c>
      <c r="AO1082" t="s">
        <v>6697</v>
      </c>
      <c r="AP1082" t="s">
        <v>6697</v>
      </c>
      <c r="AQ1082" cm="1">
        <f t="array" ref="AQ1082">IF(FALSE,"True," &amp; IF(_xlfn.XLOOKUP("Service_IsAny",'Scoring_Config'!$A:$A,'Scoring_Config'!$D:$D,"Yes")="Yes",_xlfn.XLOOKUP("Service_IsAny",'Scoring_Config'!$A:$A,'Scoring_Config'!$C:$C,0),0),"False,0")</f>
        <v>0</v>
      </c>
      <c r="AR1082">
        <v>0</v>
      </c>
      <c r="AS1082" cm="1">
        <f t="array" ref="AS1082">IF(FALSE,"True," &amp; IF(_xlfn.XLOOKUP("Service_RangeGt1000",'Scoring_Config'!$A:$A,'Scoring_Config'!$D:$D,"Yes")="Yes",_xlfn.XLOOKUP("Service_RangeGt1000",'Scoring_Config'!$A:$A,'Scoring_Config'!$C:$C,0),0),"False,0")</f>
        <v>0</v>
      </c>
      <c r="AT1082" cm="1">
        <f t="array" ref="AT1082">IF(FALSE,"True," &amp; IF(_xlfn.XLOOKUP("App_IsAny",'Scoring_Config'!$A:$A,'Scoring_Config'!$D:$D,"Yes")="Yes",_xlfn.XLOOKUP("App_IsAny",'Scoring_Config'!$A:$A,'Scoring_Config'!$C:$C,0),0),"False,0")</f>
        <v>0</v>
      </c>
      <c r="AU1082">
        <v>2</v>
      </c>
      <c r="AV1082" cm="1">
        <f t="array" ref="AV1082">IF(FALSE,"True," &amp; IF(_xlfn.XLOOKUP("App_RangeGt1000",'Scoring_Config'!$A:$A,'Scoring_Config'!$D:$D,"Yes")="Yes",_xlfn.XLOOKUP("App_RangeGt1000",'Scoring_Config'!$A:$A,'Scoring_Config'!$C:$C,0),0),"False,0")</f>
        <v>0</v>
      </c>
      <c r="AW1082" cm="1">
        <f t="array" ref="AW1082">IF(FALSE,"True," &amp; IF(_xlfn.XLOOKUP("Action_IsDenyOrDrop",'Scoring_Config'!$A:$A,'Scoring_Config'!$D:$D,"Yes")="Yes",_xlfn.XLOOKUP("Action_IsDenyOrDrop",'Scoring_Config'!$A:$A,'Scoring_Config'!$C:$C,0),0),"False,0")</f>
        <v>0</v>
      </c>
      <c r="AX1082" cm="1">
        <f t="array" ref="AX1082">IF(LEFT(AW1082,4)="True",0,(IF(LEFT(Y1082,4)="True",IF(_xlfn.XLOOKUP("Src_IsAny",'Scoring_Config'!$A:$A,'Scoring_Config'!$D:$D,"Yes")="Yes",_xlfn.XLOOKUP("Src_IsAny",'Scoring_Config'!$A:$A,'Scoring_Config'!$C:$C,10),0),0)+IF(LEFT(Z1082,4)="True",IF(_xlfn.XLOOKUP("Src_CIDR_Le_16",'Scoring_Config'!$A:$A,'Scoring_Config'!$D:$D,"Yes")="Yes",_xlfn.XLOOKUP("Src_CIDR_Le_16",'Scoring_Config'!$A:$A,'Scoring_Config'!$C:$C,10),0),0)+IF(LEFT(AA1082,4)="True",IF(_xlfn.XLOOKUP("Src_CIDR_17_22",'Scoring_Config'!$A:$A,'Scoring_Config'!$D:$D,"Yes")="Yes",_xlfn.XLOOKUP("Src_CIDR_17_22",'Scoring_Config'!$A:$A,'Scoring_Config'!$C:$C,5),0),0)+IF(LEFT(AB1082,4)="True",IF(_xlfn.XLOOKUP("Dst_IsAny",'Scoring_Config'!$A:$A,'Scoring_Config'!$D:$D,"Yes")="Yes",_xlfn.XLOOKUP("Dst_IsAny",'Scoring_Config'!$A:$A,'Scoring_Config'!$C:$C,10),0),0)+IF(LEFT(AC1082,4)="True",IF(_xlfn.XLOOKUP("Dst_CIDR_Le_16",'Scoring_Config'!$A:$A,'Scoring_Config'!$D:$D,"Yes")="Yes",_xlfn.XLOOKUP("Dst_CIDR_Le_16",'Scoring_Config'!$A:$A,'Scoring_Config'!$C:$C,10),0),0)+IF(LEFT(AD1082,4)="True",IF(_xlfn.XLOOKUP("Dst_CIDR_17_22",'Scoring_Config'!$A:$A,'Scoring_Config'!$D:$D,"Yes")="Yes",_xlfn.XLOOKUP("Dst_CIDR_17_22",'Scoring_Config'!$A:$A,'Scoring_Config'!$C:$C,5),0),0)+IF(LEFT(AE1082,4)="True",IF(_xlfn.XLOOKUP("SrcZone_IsAny",'Scoring_Config'!$A:$A,'Scoring_Config'!$D:$D,"Yes")="Yes",_xlfn.XLOOKUP("SrcZone_IsAny",'Scoring_Config'!$A:$A,'Scoring_Config'!$C:$C,10),0),0)+IF(LEFT(AF1082,4)="True",IF(_xlfn.XLOOKUP("DstZone_IsAny",'Scoring_Config'!$A:$A,'Scoring_Config'!$D:$D,"Yes")="Yes",_xlfn.XLOOKUP("DstZone_IsAny",'Scoring_Config'!$A:$A,'Scoring_Config'!$C:$C,10),0),0)+IF(LEFT(AG1082,4)="True",IF(_xlfn.XLOOKUP("Service_Any_OR_RangeGt1000",'Scoring_Config'!$A:$A,'Scoring_Config'!$D:$D,"Yes")="Yes",_xlfn.XLOOKUP("Service_Any_OR_RangeGt1000",'Scoring_Config'!$A:$A,'Scoring_Config'!$C:$C,10),0),0)+IF(LEFT(AH1082,4)="True",IF(_xlfn.XLOOKUP("App_Any_OR_RangeGt1000",'Scoring_Config'!$A:$A,'Scoring_Config'!$D:$D,"Yes")="Yes",_xlfn.XLOOKUP("App_Any_OR_RangeGt1000",'Scoring_Config'!$A:$A,'Scoring_Config'!$C:$C,10),0),0)+IF(LEFT(AI1082,4)="True",IF(_xlfn.XLOOKUP("Service_Insecure_Match",'Scoring_Config'!$A:$A,'Scoring_Config'!$D:$D,"Yes")="Yes",_xlfn.XLOOKUP("Service_Insecure_Match",'Scoring_Config'!$A:$A,'Scoring_Config'!$C:$C,5),0),0)+IF(LEFT(AJ1082,4)="True",IF(_xlfn.XLOOKUP("Risky_Inbound",'Scoring_Config'!$A:$A,'Scoring_Config'!$D:$D,"Yes")="Yes",_xlfn.XLOOKUP("Risky_Inbound",'Scoring_Config'!$A:$A,'Scoring_Config'!$C:$C,50),0),0)+IF(LEFT(AK1082,4)="True",IF(_xlfn.XLOOKUP("Risky_Outbound",'Scoring_Config'!$A:$A,'Scoring_Config'!$D:$D,"Yes")="Yes",_xlfn.XLOOKUP("Risky_Outbound",'Scoring_Config'!$A:$A,'Scoring_Config'!$C:$C,25),0),0)+IF(LEFT(AZ1082,4)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1082,FIND(",",AL1082)+1,100)),0)+IF(LEFT(AM1082,4)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1082,FIND(",",AN1082)+1,100)),0)+IF(_xlfn.XLOOKUP("Profile_Scoring",'Scoring_Config'!$A:$A,'Scoring_Config'!$D:$D,"Yes")="Yes",VALUE(MID(AO1082,FIND(",",AO1082)+1,100)),0)+IF(_xlfn.XLOOKUP("Options_Scoring",'Scoring_Config'!$A:$A,'Scoring_Config'!$D:$D,"Yes")="Yes",VALUE(MID(AP1082,FIND(",",AP1082)+1,100)),0)))</f>
        <v>0</v>
      </c>
      <c r="AZ1082" cm="1">
        <f t="array" ref="AZ1082">IF(FALSE,"True," &amp; IF(_xlfn.XLOOKUP("Migrate_Insecure",'Scoring_Config'!$A:$A,'Scoring_Config'!$D:$D,"Yes")="Yes",_xlfn.XLOOKUP("Migrate_Insecure",'Scoring_Config'!$A:$A,'Scoring_Config'!$C:$C,10),0),"False,0")</f>
        <v>0</v>
      </c>
    </row>
    <row r="1083" spans="1:52">
      <c r="A1083" t="s">
        <v>1979</v>
      </c>
      <c r="B1083" t="s">
        <v>3055</v>
      </c>
      <c r="C1083" t="s">
        <v>3542</v>
      </c>
      <c r="D1083" t="s">
        <v>3545</v>
      </c>
      <c r="E1083" t="s">
        <v>3563</v>
      </c>
      <c r="F1083" t="s">
        <v>3649</v>
      </c>
      <c r="G1083" t="s">
        <v>202</v>
      </c>
      <c r="H1083" t="s">
        <v>4076</v>
      </c>
      <c r="I1083" t="s">
        <v>4110</v>
      </c>
      <c r="J1083" t="s">
        <v>928</v>
      </c>
      <c r="K1083" t="s">
        <v>1662</v>
      </c>
      <c r="L1083" t="s">
        <v>1327</v>
      </c>
      <c r="M1083" t="s">
        <v>1974</v>
      </c>
      <c r="N1083" t="s">
        <v>4315</v>
      </c>
      <c r="O1083" t="s">
        <v>4319</v>
      </c>
      <c r="P1083" t="s">
        <v>4321</v>
      </c>
      <c r="Q1083" t="s">
        <v>5092</v>
      </c>
      <c r="R1083" t="s">
        <v>5439</v>
      </c>
      <c r="S1083" t="s">
        <v>4324</v>
      </c>
      <c r="T1083" t="s">
        <v>5817</v>
      </c>
      <c r="U1083" t="s">
        <v>6487</v>
      </c>
      <c r="Y1083" cm="1">
        <f t="array" ref="Y1083">IF(FALSE,"True," &amp; IF(_xlfn.XLOOKUP("Src_IsAny",'Scoring_Config'!$A:$A,'Scoring_Config'!$D:$D,"Yes")="Yes",_xlfn.XLOOKUP("Src_IsAny",'Scoring_Config'!$A:$A,'Scoring_Config'!$C:$C,10),0),"False,0")</f>
        <v>0</v>
      </c>
      <c r="Z1083" cm="1">
        <f t="array" ref="Z1083">IF(FALSE,"True," &amp; IF(_xlfn.XLOOKUP("Src_CIDR_Le_16",'Scoring_Config'!$A:$A,'Scoring_Config'!$D:$D,"Yes")="Yes",_xlfn.XLOOKUP("Src_CIDR_Le_16",'Scoring_Config'!$A:$A,'Scoring_Config'!$C:$C,10),0),"False,0")</f>
        <v>0</v>
      </c>
      <c r="AA1083" cm="1">
        <f t="array" ref="AA1083">IF(TRUE,"True," &amp; IF(_xlfn.XLOOKUP("Src_CIDR_17_22",'Scoring_Config'!$A:$A,'Scoring_Config'!$D:$D,"Yes")="Yes",_xlfn.XLOOKUP("Src_CIDR_17_22",'Scoring_Config'!$A:$A,'Scoring_Config'!$C:$C,5),0),"False,0")</f>
        <v>0</v>
      </c>
      <c r="AB1083" cm="1">
        <f t="array" ref="AB1083">IF(FALSE,"True," &amp; IF(_xlfn.XLOOKUP("Dst_IsAny",'Scoring_Config'!$A:$A,'Scoring_Config'!$D:$D,"Yes")="Yes",_xlfn.XLOOKUP("Dst_IsAny",'Scoring_Config'!$A:$A,'Scoring_Config'!$C:$C,10),0),"False,0")</f>
        <v>0</v>
      </c>
      <c r="AC1083" cm="1">
        <f t="array" ref="AC1083">IF(FALSE,"True," &amp; IF(_xlfn.XLOOKUP("Dst_CIDR_Le_16",'Scoring_Config'!$A:$A,'Scoring_Config'!$D:$D,"Yes")="Yes",_xlfn.XLOOKUP("Dst_CIDR_Le_16",'Scoring_Config'!$A:$A,'Scoring_Config'!$C:$C,10),0),"False,0")</f>
        <v>0</v>
      </c>
      <c r="AD1083" cm="1">
        <f t="array" ref="AD1083">IF(FALSE,"True," &amp; IF(_xlfn.XLOOKUP("Dst_CIDR_17_22",'Scoring_Config'!$A:$A,'Scoring_Config'!$D:$D,"Yes")="Yes",_xlfn.XLOOKUP("Dst_CIDR_17_22",'Scoring_Config'!$A:$A,'Scoring_Config'!$C:$C,5),0),"False,0")</f>
        <v>0</v>
      </c>
      <c r="AE1083" cm="1">
        <f t="array" ref="AE1083">IF(FALSE,"True," &amp; IF(_xlfn.XLOOKUP("SrcZone_IsAny",'Scoring_Config'!$A:$A,'Scoring_Config'!$D:$D,"Yes")="Yes",_xlfn.XLOOKUP("SrcZone_IsAny",'Scoring_Config'!$A:$A,'Scoring_Config'!$C:$C,10),0),"False,0")</f>
        <v>0</v>
      </c>
      <c r="AF1083" cm="1">
        <f t="array" ref="AF1083">IF(FALSE,"True," &amp; IF(_xlfn.XLOOKUP("DstZone_IsAny",'Scoring_Config'!$A:$A,'Scoring_Config'!$D:$D,"Yes")="Yes",_xlfn.XLOOKUP("DstZone_IsAny",'Scoring_Config'!$A:$A,'Scoring_Config'!$C:$C,10),0),"False,0")</f>
        <v>0</v>
      </c>
      <c r="AG1083" cm="1">
        <f t="array" ref="AG108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83" cm="1">
        <f t="array" ref="AH1083">IF(FALSE,"True," &amp; IF(_xlfn.XLOOKUP("App_Any_OR_RangeGt1000",'Scoring_Config'!$A:$A,'Scoring_Config'!$D:$D,"Yes")="Yes",_xlfn.XLOOKUP("App_Any_OR_RangeGt1000",'Scoring_Config'!$A:$A,'Scoring_Config'!$C:$C,10),0),"False,0")</f>
        <v>0</v>
      </c>
      <c r="AI1083" cm="1">
        <f t="array" ref="AI1083">IF(FALSE,"True," &amp; IF(_xlfn.XLOOKUP("Service_Insecure_Match",'Scoring_Config'!$A:$A,'Scoring_Config'!$D:$D,"Yes")="Yes",_xlfn.XLOOKUP("Service_Insecure_Match",'Scoring_Config'!$A:$A,'Scoring_Config'!$C:$C,5),0),"False,0")</f>
        <v>0</v>
      </c>
      <c r="AJ1083" cm="1">
        <f t="array" ref="AJ1083">IF(FALSE,"True," &amp; IF(_xlfn.XLOOKUP("Risky_Inbound",'Scoring_Config'!$A:$A,'Scoring_Config'!$D:$D,"Yes")="Yes",_xlfn.XLOOKUP("Risky_Inbound",'Scoring_Config'!$A:$A,'Scoring_Config'!$C:$C,50),0),"False,0")</f>
        <v>0</v>
      </c>
      <c r="AK1083" cm="1">
        <f t="array" ref="AK1083">IF(FALSE,"True," &amp; IF(_xlfn.XLOOKUP("Risky_Outbound",'Scoring_Config'!$A:$A,'Scoring_Config'!$D:$D,"Yes")="Yes",_xlfn.XLOOKUP("Risky_Outbound",'Scoring_Config'!$A:$A,'Scoring_Config'!$C:$C,25),0),"False,0")</f>
        <v>0</v>
      </c>
      <c r="AL1083" t="s">
        <v>6700</v>
      </c>
      <c r="AM1083" cm="1">
        <f t="array" ref="AM108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83" t="s">
        <v>6702</v>
      </c>
      <c r="AO1083" t="s">
        <v>6697</v>
      </c>
      <c r="AP1083" t="s">
        <v>6697</v>
      </c>
      <c r="AQ1083" cm="1">
        <f t="array" ref="AQ1083">IF(FALSE,"True," &amp; IF(_xlfn.XLOOKUP("Service_IsAny",'Scoring_Config'!$A:$A,'Scoring_Config'!$D:$D,"Yes")="Yes",_xlfn.XLOOKUP("Service_IsAny",'Scoring_Config'!$A:$A,'Scoring_Config'!$C:$C,0),0),"False,0")</f>
        <v>0</v>
      </c>
      <c r="AR1083">
        <v>0</v>
      </c>
      <c r="AS1083" cm="1">
        <f t="array" ref="AS1083">IF(FALSE,"True," &amp; IF(_xlfn.XLOOKUP("Service_RangeGt1000",'Scoring_Config'!$A:$A,'Scoring_Config'!$D:$D,"Yes")="Yes",_xlfn.XLOOKUP("Service_RangeGt1000",'Scoring_Config'!$A:$A,'Scoring_Config'!$C:$C,0),0),"False,0")</f>
        <v>0</v>
      </c>
      <c r="AT1083" cm="1">
        <f t="array" ref="AT1083">IF(FALSE,"True," &amp; IF(_xlfn.XLOOKUP("App_IsAny",'Scoring_Config'!$A:$A,'Scoring_Config'!$D:$D,"Yes")="Yes",_xlfn.XLOOKUP("App_IsAny",'Scoring_Config'!$A:$A,'Scoring_Config'!$C:$C,0),0),"False,0")</f>
        <v>0</v>
      </c>
      <c r="AU1083">
        <v>2</v>
      </c>
      <c r="AV1083" cm="1">
        <f t="array" ref="AV1083">IF(FALSE,"True," &amp; IF(_xlfn.XLOOKUP("App_RangeGt1000",'Scoring_Config'!$A:$A,'Scoring_Config'!$D:$D,"Yes")="Yes",_xlfn.XLOOKUP("App_RangeGt1000",'Scoring_Config'!$A:$A,'Scoring_Config'!$C:$C,0),0),"False,0")</f>
        <v>0</v>
      </c>
      <c r="AW1083" cm="1">
        <f t="array" ref="AW1083">IF(FALSE,"True," &amp; IF(_xlfn.XLOOKUP("Action_IsDenyOrDrop",'Scoring_Config'!$A:$A,'Scoring_Config'!$D:$D,"Yes")="Yes",_xlfn.XLOOKUP("Action_IsDenyOrDrop",'Scoring_Config'!$A:$A,'Scoring_Config'!$C:$C,0),0),"False,0")</f>
        <v>0</v>
      </c>
      <c r="AX1083" cm="1">
        <f t="array" ref="AX1083">IF(LEFT(AW1083,4)="True",0,(IF(LEFT(Y1083,4)="True",IF(_xlfn.XLOOKUP("Src_IsAny",'Scoring_Config'!$A:$A,'Scoring_Config'!$D:$D,"Yes")="Yes",_xlfn.XLOOKUP("Src_IsAny",'Scoring_Config'!$A:$A,'Scoring_Config'!$C:$C,10),0),0)+IF(LEFT(Z1083,4)="True",IF(_xlfn.XLOOKUP("Src_CIDR_Le_16",'Scoring_Config'!$A:$A,'Scoring_Config'!$D:$D,"Yes")="Yes",_xlfn.XLOOKUP("Src_CIDR_Le_16",'Scoring_Config'!$A:$A,'Scoring_Config'!$C:$C,10),0),0)+IF(LEFT(AA1083,4)="True",IF(_xlfn.XLOOKUP("Src_CIDR_17_22",'Scoring_Config'!$A:$A,'Scoring_Config'!$D:$D,"Yes")="Yes",_xlfn.XLOOKUP("Src_CIDR_17_22",'Scoring_Config'!$A:$A,'Scoring_Config'!$C:$C,5),0),0)+IF(LEFT(AB1083,4)="True",IF(_xlfn.XLOOKUP("Dst_IsAny",'Scoring_Config'!$A:$A,'Scoring_Config'!$D:$D,"Yes")="Yes",_xlfn.XLOOKUP("Dst_IsAny",'Scoring_Config'!$A:$A,'Scoring_Config'!$C:$C,10),0),0)+IF(LEFT(AC1083,4)="True",IF(_xlfn.XLOOKUP("Dst_CIDR_Le_16",'Scoring_Config'!$A:$A,'Scoring_Config'!$D:$D,"Yes")="Yes",_xlfn.XLOOKUP("Dst_CIDR_Le_16",'Scoring_Config'!$A:$A,'Scoring_Config'!$C:$C,10),0),0)+IF(LEFT(AD1083,4)="True",IF(_xlfn.XLOOKUP("Dst_CIDR_17_22",'Scoring_Config'!$A:$A,'Scoring_Config'!$D:$D,"Yes")="Yes",_xlfn.XLOOKUP("Dst_CIDR_17_22",'Scoring_Config'!$A:$A,'Scoring_Config'!$C:$C,5),0),0)+IF(LEFT(AE1083,4)="True",IF(_xlfn.XLOOKUP("SrcZone_IsAny",'Scoring_Config'!$A:$A,'Scoring_Config'!$D:$D,"Yes")="Yes",_xlfn.XLOOKUP("SrcZone_IsAny",'Scoring_Config'!$A:$A,'Scoring_Config'!$C:$C,10),0),0)+IF(LEFT(AF1083,4)="True",IF(_xlfn.XLOOKUP("DstZone_IsAny",'Scoring_Config'!$A:$A,'Scoring_Config'!$D:$D,"Yes")="Yes",_xlfn.XLOOKUP("DstZone_IsAny",'Scoring_Config'!$A:$A,'Scoring_Config'!$C:$C,10),0),0)+IF(LEFT(AG1083,4)="True",IF(_xlfn.XLOOKUP("Service_Any_OR_RangeGt1000",'Scoring_Config'!$A:$A,'Scoring_Config'!$D:$D,"Yes")="Yes",_xlfn.XLOOKUP("Service_Any_OR_RangeGt1000",'Scoring_Config'!$A:$A,'Scoring_Config'!$C:$C,10),0),0)+IF(LEFT(AH1083,4)="True",IF(_xlfn.XLOOKUP("App_Any_OR_RangeGt1000",'Scoring_Config'!$A:$A,'Scoring_Config'!$D:$D,"Yes")="Yes",_xlfn.XLOOKUP("App_Any_OR_RangeGt1000",'Scoring_Config'!$A:$A,'Scoring_Config'!$C:$C,10),0),0)+IF(LEFT(AI1083,4)="True",IF(_xlfn.XLOOKUP("Service_Insecure_Match",'Scoring_Config'!$A:$A,'Scoring_Config'!$D:$D,"Yes")="Yes",_xlfn.XLOOKUP("Service_Insecure_Match",'Scoring_Config'!$A:$A,'Scoring_Config'!$C:$C,5),0),0)+IF(LEFT(AJ1083,4)="True",IF(_xlfn.XLOOKUP("Risky_Inbound",'Scoring_Config'!$A:$A,'Scoring_Config'!$D:$D,"Yes")="Yes",_xlfn.XLOOKUP("Risky_Inbound",'Scoring_Config'!$A:$A,'Scoring_Config'!$C:$C,50),0),0)+IF(LEFT(AK1083,4)="True",IF(_xlfn.XLOOKUP("Risky_Outbound",'Scoring_Config'!$A:$A,'Scoring_Config'!$D:$D,"Yes")="Yes",_xlfn.XLOOKUP("Risky_Outbound",'Scoring_Config'!$A:$A,'Scoring_Config'!$C:$C,25),0),0)+IF(LEFT(AZ1083,4)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1083,FIND(",",AL1083)+1,100)),0)+IF(LEFT(AM1083,4)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1083,FIND(",",AN1083)+1,100)),0)+IF(_xlfn.XLOOKUP("Profile_Scoring",'Scoring_Config'!$A:$A,'Scoring_Config'!$D:$D,"Yes")="Yes",VALUE(MID(AO1083,FIND(",",AO1083)+1,100)),0)+IF(_xlfn.XLOOKUP("Options_Scoring",'Scoring_Config'!$A:$A,'Scoring_Config'!$D:$D,"Yes")="Yes",VALUE(MID(AP1083,FIND(",",AP1083)+1,100)),0)))</f>
        <v>0</v>
      </c>
      <c r="AZ1083" cm="1">
        <f t="array" ref="AZ1083">IF(FALSE,"True," &amp; IF(_xlfn.XLOOKUP("Migrate_Insecure",'Scoring_Config'!$A:$A,'Scoring_Config'!$D:$D,"Yes")="Yes",_xlfn.XLOOKUP("Migrate_Insecure",'Scoring_Config'!$A:$A,'Scoring_Config'!$C:$C,10),0),"False,0")</f>
        <v>0</v>
      </c>
    </row>
    <row r="1084" spans="1:52">
      <c r="A1084" t="s">
        <v>1979</v>
      </c>
      <c r="B1084" t="s">
        <v>3056</v>
      </c>
      <c r="C1084" t="s">
        <v>3542</v>
      </c>
      <c r="D1084" t="s">
        <v>3558</v>
      </c>
      <c r="E1084" t="s">
        <v>3562</v>
      </c>
      <c r="F1084" t="s">
        <v>3932</v>
      </c>
      <c r="G1084" t="s">
        <v>557</v>
      </c>
      <c r="H1084" t="s">
        <v>193</v>
      </c>
      <c r="I1084" t="s">
        <v>3632</v>
      </c>
      <c r="J1084" t="s">
        <v>1157</v>
      </c>
      <c r="K1084" t="s">
        <v>1918</v>
      </c>
      <c r="L1084" t="s">
        <v>1549</v>
      </c>
      <c r="M1084" t="s">
        <v>1973</v>
      </c>
      <c r="N1084" t="s">
        <v>4315</v>
      </c>
      <c r="O1084" t="s">
        <v>4319</v>
      </c>
      <c r="P1084" t="s">
        <v>4323</v>
      </c>
      <c r="Q1084" t="s">
        <v>5093</v>
      </c>
      <c r="R1084" t="s">
        <v>5439</v>
      </c>
      <c r="S1084" t="s">
        <v>4324</v>
      </c>
      <c r="T1084" t="s">
        <v>5719</v>
      </c>
      <c r="U1084" t="s">
        <v>6488</v>
      </c>
      <c r="Y1084" cm="1">
        <f t="array" ref="Y1084">IF(FALSE,"True," &amp; IF(_xlfn.XLOOKUP("Src_IsAny",'Scoring_Config'!$A:$A,'Scoring_Config'!$D:$D,"Yes")="Yes",_xlfn.XLOOKUP("Src_IsAny",'Scoring_Config'!$A:$A,'Scoring_Config'!$C:$C,10),0),"False,0")</f>
        <v>0</v>
      </c>
      <c r="Z1084" cm="1">
        <f t="array" ref="Z1084">IF(FALSE,"True," &amp; IF(_xlfn.XLOOKUP("Src_CIDR_Le_16",'Scoring_Config'!$A:$A,'Scoring_Config'!$D:$D,"Yes")="Yes",_xlfn.XLOOKUP("Src_CIDR_Le_16",'Scoring_Config'!$A:$A,'Scoring_Config'!$C:$C,10),0),"False,0")</f>
        <v>0</v>
      </c>
      <c r="AA1084" cm="1">
        <f t="array" ref="AA1084">IF(FALSE,"True," &amp; IF(_xlfn.XLOOKUP("Src_CIDR_17_22",'Scoring_Config'!$A:$A,'Scoring_Config'!$D:$D,"Yes")="Yes",_xlfn.XLOOKUP("Src_CIDR_17_22",'Scoring_Config'!$A:$A,'Scoring_Config'!$C:$C,5),0),"False,0")</f>
        <v>0</v>
      </c>
      <c r="AB1084" cm="1">
        <f t="array" ref="AB1084">IF(FALSE,"True," &amp; IF(_xlfn.XLOOKUP("Dst_IsAny",'Scoring_Config'!$A:$A,'Scoring_Config'!$D:$D,"Yes")="Yes",_xlfn.XLOOKUP("Dst_IsAny",'Scoring_Config'!$A:$A,'Scoring_Config'!$C:$C,10),0),"False,0")</f>
        <v>0</v>
      </c>
      <c r="AC1084" cm="1">
        <f t="array" ref="AC1084">IF(FALSE,"True," &amp; IF(_xlfn.XLOOKUP("Dst_CIDR_Le_16",'Scoring_Config'!$A:$A,'Scoring_Config'!$D:$D,"Yes")="Yes",_xlfn.XLOOKUP("Dst_CIDR_Le_16",'Scoring_Config'!$A:$A,'Scoring_Config'!$C:$C,10),0),"False,0")</f>
        <v>0</v>
      </c>
      <c r="AD1084" cm="1">
        <f t="array" ref="AD1084">IF(FALSE,"True," &amp; IF(_xlfn.XLOOKUP("Dst_CIDR_17_22",'Scoring_Config'!$A:$A,'Scoring_Config'!$D:$D,"Yes")="Yes",_xlfn.XLOOKUP("Dst_CIDR_17_22",'Scoring_Config'!$A:$A,'Scoring_Config'!$C:$C,5),0),"False,0")</f>
        <v>0</v>
      </c>
      <c r="AE1084" cm="1">
        <f t="array" ref="AE1084">IF(FALSE,"True," &amp; IF(_xlfn.XLOOKUP("SrcZone_IsAny",'Scoring_Config'!$A:$A,'Scoring_Config'!$D:$D,"Yes")="Yes",_xlfn.XLOOKUP("SrcZone_IsAny",'Scoring_Config'!$A:$A,'Scoring_Config'!$C:$C,10),0),"False,0")</f>
        <v>0</v>
      </c>
      <c r="AF1084" cm="1">
        <f t="array" ref="AF1084">IF(FALSE,"True," &amp; IF(_xlfn.XLOOKUP("DstZone_IsAny",'Scoring_Config'!$A:$A,'Scoring_Config'!$D:$D,"Yes")="Yes",_xlfn.XLOOKUP("DstZone_IsAny",'Scoring_Config'!$A:$A,'Scoring_Config'!$C:$C,10),0),"False,0")</f>
        <v>0</v>
      </c>
      <c r="AG1084" cm="1">
        <f t="array" ref="AG108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84" cm="1">
        <f t="array" ref="AH1084">IF(FALSE,"True," &amp; IF(_xlfn.XLOOKUP("App_Any_OR_RangeGt1000",'Scoring_Config'!$A:$A,'Scoring_Config'!$D:$D,"Yes")="Yes",_xlfn.XLOOKUP("App_Any_OR_RangeGt1000",'Scoring_Config'!$A:$A,'Scoring_Config'!$C:$C,10),0),"False,0")</f>
        <v>0</v>
      </c>
      <c r="AI1084" cm="1">
        <f t="array" ref="AI1084">IF(FALSE,"True," &amp; IF(_xlfn.XLOOKUP("Service_Insecure_Match",'Scoring_Config'!$A:$A,'Scoring_Config'!$D:$D,"Yes")="Yes",_xlfn.XLOOKUP("Service_Insecure_Match",'Scoring_Config'!$A:$A,'Scoring_Config'!$C:$C,5),0),"False,0")</f>
        <v>0</v>
      </c>
      <c r="AJ1084" cm="1">
        <f t="array" ref="AJ1084">IF(FALSE,"True," &amp; IF(_xlfn.XLOOKUP("Risky_Inbound",'Scoring_Config'!$A:$A,'Scoring_Config'!$D:$D,"Yes")="Yes",_xlfn.XLOOKUP("Risky_Inbound",'Scoring_Config'!$A:$A,'Scoring_Config'!$C:$C,50),0),"False,0")</f>
        <v>0</v>
      </c>
      <c r="AK1084" cm="1">
        <f t="array" ref="AK1084">IF(FALSE,"True," &amp; IF(_xlfn.XLOOKUP("Risky_Outbound",'Scoring_Config'!$A:$A,'Scoring_Config'!$D:$D,"Yes")="Yes",_xlfn.XLOOKUP("Risky_Outbound",'Scoring_Config'!$A:$A,'Scoring_Config'!$C:$C,25),0),"False,0")</f>
        <v>0</v>
      </c>
      <c r="AL1084" t="s">
        <v>6699</v>
      </c>
      <c r="AM1084" cm="1">
        <f t="array" ref="AM108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84" t="s">
        <v>6697</v>
      </c>
      <c r="AO1084" t="s">
        <v>6697</v>
      </c>
      <c r="AP1084" t="s">
        <v>6697</v>
      </c>
      <c r="AQ1084" cm="1">
        <f t="array" ref="AQ1084">IF(FALSE,"True," &amp; IF(_xlfn.XLOOKUP("Service_IsAny",'Scoring_Config'!$A:$A,'Scoring_Config'!$D:$D,"Yes")="Yes",_xlfn.XLOOKUP("Service_IsAny",'Scoring_Config'!$A:$A,'Scoring_Config'!$C:$C,0),0),"False,0")</f>
        <v>0</v>
      </c>
      <c r="AR1084">
        <v>0</v>
      </c>
      <c r="AS1084" cm="1">
        <f t="array" ref="AS1084">IF(FALSE,"True," &amp; IF(_xlfn.XLOOKUP("Service_RangeGt1000",'Scoring_Config'!$A:$A,'Scoring_Config'!$D:$D,"Yes")="Yes",_xlfn.XLOOKUP("Service_RangeGt1000",'Scoring_Config'!$A:$A,'Scoring_Config'!$C:$C,0),0),"False,0")</f>
        <v>0</v>
      </c>
      <c r="AT1084" cm="1">
        <f t="array" ref="AT1084">IF(FALSE,"True," &amp; IF(_xlfn.XLOOKUP("App_IsAny",'Scoring_Config'!$A:$A,'Scoring_Config'!$D:$D,"Yes")="Yes",_xlfn.XLOOKUP("App_IsAny",'Scoring_Config'!$A:$A,'Scoring_Config'!$C:$C,0),0),"False,0")</f>
        <v>0</v>
      </c>
      <c r="AU1084">
        <v>0</v>
      </c>
      <c r="AV1084" cm="1">
        <f t="array" ref="AV1084">IF(FALSE,"True," &amp; IF(_xlfn.XLOOKUP("App_RangeGt1000",'Scoring_Config'!$A:$A,'Scoring_Config'!$D:$D,"Yes")="Yes",_xlfn.XLOOKUP("App_RangeGt1000",'Scoring_Config'!$A:$A,'Scoring_Config'!$C:$C,0),0),"False,0")</f>
        <v>0</v>
      </c>
      <c r="AW1084" cm="1">
        <f t="array" ref="AW1084">IF(FALSE,"True," &amp; IF(_xlfn.XLOOKUP("Action_IsDenyOrDrop",'Scoring_Config'!$A:$A,'Scoring_Config'!$D:$D,"Yes")="Yes",_xlfn.XLOOKUP("Action_IsDenyOrDrop",'Scoring_Config'!$A:$A,'Scoring_Config'!$C:$C,0),0),"False,0")</f>
        <v>0</v>
      </c>
      <c r="AX1084" cm="1">
        <f t="array" ref="AX1084">IF(LEFT(AW1084,4)="True",0,(IF(LEFT(Y1084,4)="True",IF(_xlfn.XLOOKUP("Src_IsAny",'Scoring_Config'!$A:$A,'Scoring_Config'!$D:$D,"Yes")="Yes",_xlfn.XLOOKUP("Src_IsAny",'Scoring_Config'!$A:$A,'Scoring_Config'!$C:$C,10),0),0)+IF(LEFT(Z1084,4)="True",IF(_xlfn.XLOOKUP("Src_CIDR_Le_16",'Scoring_Config'!$A:$A,'Scoring_Config'!$D:$D,"Yes")="Yes",_xlfn.XLOOKUP("Src_CIDR_Le_16",'Scoring_Config'!$A:$A,'Scoring_Config'!$C:$C,10),0),0)+IF(LEFT(AA1084,4)="True",IF(_xlfn.XLOOKUP("Src_CIDR_17_22",'Scoring_Config'!$A:$A,'Scoring_Config'!$D:$D,"Yes")="Yes",_xlfn.XLOOKUP("Src_CIDR_17_22",'Scoring_Config'!$A:$A,'Scoring_Config'!$C:$C,5),0),0)+IF(LEFT(AB1084,4)="True",IF(_xlfn.XLOOKUP("Dst_IsAny",'Scoring_Config'!$A:$A,'Scoring_Config'!$D:$D,"Yes")="Yes",_xlfn.XLOOKUP("Dst_IsAny",'Scoring_Config'!$A:$A,'Scoring_Config'!$C:$C,10),0),0)+IF(LEFT(AC1084,4)="True",IF(_xlfn.XLOOKUP("Dst_CIDR_Le_16",'Scoring_Config'!$A:$A,'Scoring_Config'!$D:$D,"Yes")="Yes",_xlfn.XLOOKUP("Dst_CIDR_Le_16",'Scoring_Config'!$A:$A,'Scoring_Config'!$C:$C,10),0),0)+IF(LEFT(AD1084,4)="True",IF(_xlfn.XLOOKUP("Dst_CIDR_17_22",'Scoring_Config'!$A:$A,'Scoring_Config'!$D:$D,"Yes")="Yes",_xlfn.XLOOKUP("Dst_CIDR_17_22",'Scoring_Config'!$A:$A,'Scoring_Config'!$C:$C,5),0),0)+IF(LEFT(AE1084,4)="True",IF(_xlfn.XLOOKUP("SrcZone_IsAny",'Scoring_Config'!$A:$A,'Scoring_Config'!$D:$D,"Yes")="Yes",_xlfn.XLOOKUP("SrcZone_IsAny",'Scoring_Config'!$A:$A,'Scoring_Config'!$C:$C,10),0),0)+IF(LEFT(AF1084,4)="True",IF(_xlfn.XLOOKUP("DstZone_IsAny",'Scoring_Config'!$A:$A,'Scoring_Config'!$D:$D,"Yes")="Yes",_xlfn.XLOOKUP("DstZone_IsAny",'Scoring_Config'!$A:$A,'Scoring_Config'!$C:$C,10),0),0)+IF(LEFT(AG1084,4)="True",IF(_xlfn.XLOOKUP("Service_Any_OR_RangeGt1000",'Scoring_Config'!$A:$A,'Scoring_Config'!$D:$D,"Yes")="Yes",_xlfn.XLOOKUP("Service_Any_OR_RangeGt1000",'Scoring_Config'!$A:$A,'Scoring_Config'!$C:$C,10),0),0)+IF(LEFT(AH1084,4)="True",IF(_xlfn.XLOOKUP("App_Any_OR_RangeGt1000",'Scoring_Config'!$A:$A,'Scoring_Config'!$D:$D,"Yes")="Yes",_xlfn.XLOOKUP("App_Any_OR_RangeGt1000",'Scoring_Config'!$A:$A,'Scoring_Config'!$C:$C,10),0),0)+IF(LEFT(AI1084,4)="True",IF(_xlfn.XLOOKUP("Service_Insecure_Match",'Scoring_Config'!$A:$A,'Scoring_Config'!$D:$D,"Yes")="Yes",_xlfn.XLOOKUP("Service_Insecure_Match",'Scoring_Config'!$A:$A,'Scoring_Config'!$C:$C,5),0),0)+IF(LEFT(AJ1084,4)="True",IF(_xlfn.XLOOKUP("Risky_Inbound",'Scoring_Config'!$A:$A,'Scoring_Config'!$D:$D,"Yes")="Yes",_xlfn.XLOOKUP("Risky_Inbound",'Scoring_Config'!$A:$A,'Scoring_Config'!$C:$C,50),0),0)+IF(LEFT(AK1084,4)="True",IF(_xlfn.XLOOKUP("Risky_Outbound",'Scoring_Config'!$A:$A,'Scoring_Config'!$D:$D,"Yes")="Yes",_xlfn.XLOOKUP("Risky_Outbound",'Scoring_Config'!$A:$A,'Scoring_Config'!$C:$C,25),0),0)+IF(LEFT(AZ1084,4)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1084,FIND(",",AL1084)+1,100)),0)+IF(LEFT(AM1084,4)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1084,FIND(",",AN1084)+1,100)),0)+IF(_xlfn.XLOOKUP("Profile_Scoring",'Scoring_Config'!$A:$A,'Scoring_Config'!$D:$D,"Yes")="Yes",VALUE(MID(AO1084,FIND(",",AO1084)+1,100)),0)+IF(_xlfn.XLOOKUP("Options_Scoring",'Scoring_Config'!$A:$A,'Scoring_Config'!$D:$D,"Yes")="Yes",VALUE(MID(AP1084,FIND(",",AP1084)+1,100)),0)))</f>
        <v>0</v>
      </c>
      <c r="AZ1084" cm="1">
        <f t="array" ref="AZ1084">IF(FALSE,"True," &amp; IF(_xlfn.XLOOKUP("Migrate_Insecure",'Scoring_Config'!$A:$A,'Scoring_Config'!$D:$D,"Yes")="Yes",_xlfn.XLOOKUP("Migrate_Insecure",'Scoring_Config'!$A:$A,'Scoring_Config'!$C:$C,10),0),"False,0")</f>
        <v>0</v>
      </c>
    </row>
    <row r="1085" spans="1:52">
      <c r="A1085" t="s">
        <v>1979</v>
      </c>
      <c r="B1085" t="s">
        <v>3057</v>
      </c>
      <c r="C1085" t="s">
        <v>3542</v>
      </c>
      <c r="D1085" t="s">
        <v>3545</v>
      </c>
      <c r="E1085" t="s">
        <v>3563</v>
      </c>
      <c r="F1085" t="s">
        <v>3789</v>
      </c>
      <c r="G1085" t="s">
        <v>174</v>
      </c>
      <c r="H1085" t="s">
        <v>4067</v>
      </c>
      <c r="I1085" t="s">
        <v>3576</v>
      </c>
      <c r="J1085" t="s">
        <v>174</v>
      </c>
      <c r="K1085" t="s">
        <v>1909</v>
      </c>
      <c r="L1085" t="s">
        <v>1327</v>
      </c>
      <c r="M1085" t="s">
        <v>1974</v>
      </c>
      <c r="N1085" t="s">
        <v>4315</v>
      </c>
      <c r="O1085" t="s">
        <v>4319</v>
      </c>
      <c r="P1085" t="s">
        <v>4323</v>
      </c>
      <c r="Q1085" t="s">
        <v>5094</v>
      </c>
      <c r="R1085" t="s">
        <v>5439</v>
      </c>
      <c r="S1085" t="s">
        <v>4324</v>
      </c>
      <c r="T1085" t="s">
        <v>5817</v>
      </c>
      <c r="U1085" t="s">
        <v>6489</v>
      </c>
      <c r="Y1085" cm="1">
        <f t="array" ref="Y1085">IF(TRUE,"True," &amp; IF(_xlfn.XLOOKUP("Src_IsAny",'Scoring_Config'!$A:$A,'Scoring_Config'!$D:$D,"Yes")="Yes",_xlfn.XLOOKUP("Src_IsAny",'Scoring_Config'!$A:$A,'Scoring_Config'!$C:$C,10),0),"False,0")</f>
        <v>0</v>
      </c>
      <c r="Z1085" cm="1">
        <f t="array" ref="Z1085">IF(FALSE,"True," &amp; IF(_xlfn.XLOOKUP("Src_CIDR_Le_16",'Scoring_Config'!$A:$A,'Scoring_Config'!$D:$D,"Yes")="Yes",_xlfn.XLOOKUP("Src_CIDR_Le_16",'Scoring_Config'!$A:$A,'Scoring_Config'!$C:$C,10),0),"False,0")</f>
        <v>0</v>
      </c>
      <c r="AA1085" cm="1">
        <f t="array" ref="AA1085">IF(FALSE,"True," &amp; IF(_xlfn.XLOOKUP("Src_CIDR_17_22",'Scoring_Config'!$A:$A,'Scoring_Config'!$D:$D,"Yes")="Yes",_xlfn.XLOOKUP("Src_CIDR_17_22",'Scoring_Config'!$A:$A,'Scoring_Config'!$C:$C,5),0),"False,0")</f>
        <v>0</v>
      </c>
      <c r="AB1085" cm="1">
        <f t="array" ref="AB1085">IF(TRUE,"True," &amp; IF(_xlfn.XLOOKUP("Dst_IsAny",'Scoring_Config'!$A:$A,'Scoring_Config'!$D:$D,"Yes")="Yes",_xlfn.XLOOKUP("Dst_IsAny",'Scoring_Config'!$A:$A,'Scoring_Config'!$C:$C,10),0),"False,0")</f>
        <v>0</v>
      </c>
      <c r="AC1085" cm="1">
        <f t="array" ref="AC1085">IF(FALSE,"True," &amp; IF(_xlfn.XLOOKUP("Dst_CIDR_Le_16",'Scoring_Config'!$A:$A,'Scoring_Config'!$D:$D,"Yes")="Yes",_xlfn.XLOOKUP("Dst_CIDR_Le_16",'Scoring_Config'!$A:$A,'Scoring_Config'!$C:$C,10),0),"False,0")</f>
        <v>0</v>
      </c>
      <c r="AD1085" cm="1">
        <f t="array" ref="AD1085">IF(FALSE,"True," &amp; IF(_xlfn.XLOOKUP("Dst_CIDR_17_22",'Scoring_Config'!$A:$A,'Scoring_Config'!$D:$D,"Yes")="Yes",_xlfn.XLOOKUP("Dst_CIDR_17_22",'Scoring_Config'!$A:$A,'Scoring_Config'!$C:$C,5),0),"False,0")</f>
        <v>0</v>
      </c>
      <c r="AE1085" cm="1">
        <f t="array" ref="AE1085">IF(FALSE,"True," &amp; IF(_xlfn.XLOOKUP("SrcZone_IsAny",'Scoring_Config'!$A:$A,'Scoring_Config'!$D:$D,"Yes")="Yes",_xlfn.XLOOKUP("SrcZone_IsAny",'Scoring_Config'!$A:$A,'Scoring_Config'!$C:$C,10),0),"False,0")</f>
        <v>0</v>
      </c>
      <c r="AF1085" cm="1">
        <f t="array" ref="AF1085">IF(FALSE,"True," &amp; IF(_xlfn.XLOOKUP("DstZone_IsAny",'Scoring_Config'!$A:$A,'Scoring_Config'!$D:$D,"Yes")="Yes",_xlfn.XLOOKUP("DstZone_IsAny",'Scoring_Config'!$A:$A,'Scoring_Config'!$C:$C,10),0),"False,0")</f>
        <v>0</v>
      </c>
      <c r="AG1085" cm="1">
        <f t="array" ref="AG108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85" cm="1">
        <f t="array" ref="AH1085">IF(FALSE,"True," &amp; IF(_xlfn.XLOOKUP("App_Any_OR_RangeGt1000",'Scoring_Config'!$A:$A,'Scoring_Config'!$D:$D,"Yes")="Yes",_xlfn.XLOOKUP("App_Any_OR_RangeGt1000",'Scoring_Config'!$A:$A,'Scoring_Config'!$C:$C,10),0),"False,0")</f>
        <v>0</v>
      </c>
      <c r="AI1085" cm="1">
        <f t="array" ref="AI1085">IF(FALSE,"True," &amp; IF(_xlfn.XLOOKUP("Service_Insecure_Match",'Scoring_Config'!$A:$A,'Scoring_Config'!$D:$D,"Yes")="Yes",_xlfn.XLOOKUP("Service_Insecure_Match",'Scoring_Config'!$A:$A,'Scoring_Config'!$C:$C,5),0),"False,0")</f>
        <v>0</v>
      </c>
      <c r="AJ1085" cm="1">
        <f t="array" ref="AJ1085">IF(FALSE,"True," &amp; IF(_xlfn.XLOOKUP("Risky_Inbound",'Scoring_Config'!$A:$A,'Scoring_Config'!$D:$D,"Yes")="Yes",_xlfn.XLOOKUP("Risky_Inbound",'Scoring_Config'!$A:$A,'Scoring_Config'!$C:$C,50),0),"False,0")</f>
        <v>0</v>
      </c>
      <c r="AK1085" cm="1">
        <f t="array" ref="AK1085">IF(FALSE,"True," &amp; IF(_xlfn.XLOOKUP("Risky_Outbound",'Scoring_Config'!$A:$A,'Scoring_Config'!$D:$D,"Yes")="Yes",_xlfn.XLOOKUP("Risky_Outbound",'Scoring_Config'!$A:$A,'Scoring_Config'!$C:$C,25),0),"False,0")</f>
        <v>0</v>
      </c>
      <c r="AL1085" t="s">
        <v>6699</v>
      </c>
      <c r="AM1085" cm="1">
        <f t="array" ref="AM108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85" t="s">
        <v>6702</v>
      </c>
      <c r="AO1085" t="s">
        <v>6697</v>
      </c>
      <c r="AP1085" t="s">
        <v>6697</v>
      </c>
      <c r="AQ1085" cm="1">
        <f t="array" ref="AQ1085">IF(FALSE,"True," &amp; IF(_xlfn.XLOOKUP("Service_IsAny",'Scoring_Config'!$A:$A,'Scoring_Config'!$D:$D,"Yes")="Yes",_xlfn.XLOOKUP("Service_IsAny",'Scoring_Config'!$A:$A,'Scoring_Config'!$C:$C,0),0),"False,0")</f>
        <v>0</v>
      </c>
      <c r="AR1085">
        <v>0</v>
      </c>
      <c r="AS1085" cm="1">
        <f t="array" ref="AS1085">IF(FALSE,"True," &amp; IF(_xlfn.XLOOKUP("Service_RangeGt1000",'Scoring_Config'!$A:$A,'Scoring_Config'!$D:$D,"Yes")="Yes",_xlfn.XLOOKUP("Service_RangeGt1000",'Scoring_Config'!$A:$A,'Scoring_Config'!$C:$C,0),0),"False,0")</f>
        <v>0</v>
      </c>
      <c r="AT1085" cm="1">
        <f t="array" ref="AT1085">IF(FALSE,"True," &amp; IF(_xlfn.XLOOKUP("App_IsAny",'Scoring_Config'!$A:$A,'Scoring_Config'!$D:$D,"Yes")="Yes",_xlfn.XLOOKUP("App_IsAny",'Scoring_Config'!$A:$A,'Scoring_Config'!$C:$C,0),0),"False,0")</f>
        <v>0</v>
      </c>
      <c r="AU1085">
        <v>101</v>
      </c>
      <c r="AV1085" cm="1">
        <f t="array" ref="AV1085">IF(FALSE,"True," &amp; IF(_xlfn.XLOOKUP("App_RangeGt1000",'Scoring_Config'!$A:$A,'Scoring_Config'!$D:$D,"Yes")="Yes",_xlfn.XLOOKUP("App_RangeGt1000",'Scoring_Config'!$A:$A,'Scoring_Config'!$C:$C,0),0),"False,0")</f>
        <v>0</v>
      </c>
      <c r="AW1085" cm="1">
        <f t="array" ref="AW1085">IF(FALSE,"True," &amp; IF(_xlfn.XLOOKUP("Action_IsDenyOrDrop",'Scoring_Config'!$A:$A,'Scoring_Config'!$D:$D,"Yes")="Yes",_xlfn.XLOOKUP("Action_IsDenyOrDrop",'Scoring_Config'!$A:$A,'Scoring_Config'!$C:$C,0),0),"False,0")</f>
        <v>0</v>
      </c>
      <c r="AX1085" cm="1">
        <f t="array" ref="AX1085">IF(LEFT(AW1085,4)="True",0,(IF(LEFT(Y1085,4)="True",IF(_xlfn.XLOOKUP("Src_IsAny",'Scoring_Config'!$A:$A,'Scoring_Config'!$D:$D,"Yes")="Yes",_xlfn.XLOOKUP("Src_IsAny",'Scoring_Config'!$A:$A,'Scoring_Config'!$C:$C,10),0),0)+IF(LEFT(Z1085,4)="True",IF(_xlfn.XLOOKUP("Src_CIDR_Le_16",'Scoring_Config'!$A:$A,'Scoring_Config'!$D:$D,"Yes")="Yes",_xlfn.XLOOKUP("Src_CIDR_Le_16",'Scoring_Config'!$A:$A,'Scoring_Config'!$C:$C,10),0),0)+IF(LEFT(AA1085,4)="True",IF(_xlfn.XLOOKUP("Src_CIDR_17_22",'Scoring_Config'!$A:$A,'Scoring_Config'!$D:$D,"Yes")="Yes",_xlfn.XLOOKUP("Src_CIDR_17_22",'Scoring_Config'!$A:$A,'Scoring_Config'!$C:$C,5),0),0)+IF(LEFT(AB1085,4)="True",IF(_xlfn.XLOOKUP("Dst_IsAny",'Scoring_Config'!$A:$A,'Scoring_Config'!$D:$D,"Yes")="Yes",_xlfn.XLOOKUP("Dst_IsAny",'Scoring_Config'!$A:$A,'Scoring_Config'!$C:$C,10),0),0)+IF(LEFT(AC1085,4)="True",IF(_xlfn.XLOOKUP("Dst_CIDR_Le_16",'Scoring_Config'!$A:$A,'Scoring_Config'!$D:$D,"Yes")="Yes",_xlfn.XLOOKUP("Dst_CIDR_Le_16",'Scoring_Config'!$A:$A,'Scoring_Config'!$C:$C,10),0),0)+IF(LEFT(AD1085,4)="True",IF(_xlfn.XLOOKUP("Dst_CIDR_17_22",'Scoring_Config'!$A:$A,'Scoring_Config'!$D:$D,"Yes")="Yes",_xlfn.XLOOKUP("Dst_CIDR_17_22",'Scoring_Config'!$A:$A,'Scoring_Config'!$C:$C,5),0),0)+IF(LEFT(AE1085,4)="True",IF(_xlfn.XLOOKUP("SrcZone_IsAny",'Scoring_Config'!$A:$A,'Scoring_Config'!$D:$D,"Yes")="Yes",_xlfn.XLOOKUP("SrcZone_IsAny",'Scoring_Config'!$A:$A,'Scoring_Config'!$C:$C,10),0),0)+IF(LEFT(AF1085,4)="True",IF(_xlfn.XLOOKUP("DstZone_IsAny",'Scoring_Config'!$A:$A,'Scoring_Config'!$D:$D,"Yes")="Yes",_xlfn.XLOOKUP("DstZone_IsAny",'Scoring_Config'!$A:$A,'Scoring_Config'!$C:$C,10),0),0)+IF(LEFT(AG1085,4)="True",IF(_xlfn.XLOOKUP("Service_Any_OR_RangeGt1000",'Scoring_Config'!$A:$A,'Scoring_Config'!$D:$D,"Yes")="Yes",_xlfn.XLOOKUP("Service_Any_OR_RangeGt1000",'Scoring_Config'!$A:$A,'Scoring_Config'!$C:$C,10),0),0)+IF(LEFT(AH1085,4)="True",IF(_xlfn.XLOOKUP("App_Any_OR_RangeGt1000",'Scoring_Config'!$A:$A,'Scoring_Config'!$D:$D,"Yes")="Yes",_xlfn.XLOOKUP("App_Any_OR_RangeGt1000",'Scoring_Config'!$A:$A,'Scoring_Config'!$C:$C,10),0),0)+IF(LEFT(AI1085,4)="True",IF(_xlfn.XLOOKUP("Service_Insecure_Match",'Scoring_Config'!$A:$A,'Scoring_Config'!$D:$D,"Yes")="Yes",_xlfn.XLOOKUP("Service_Insecure_Match",'Scoring_Config'!$A:$A,'Scoring_Config'!$C:$C,5),0),0)+IF(LEFT(AJ1085,4)="True",IF(_xlfn.XLOOKUP("Risky_Inbound",'Scoring_Config'!$A:$A,'Scoring_Config'!$D:$D,"Yes")="Yes",_xlfn.XLOOKUP("Risky_Inbound",'Scoring_Config'!$A:$A,'Scoring_Config'!$C:$C,50),0),0)+IF(LEFT(AK1085,4)="True",IF(_xlfn.XLOOKUP("Risky_Outbound",'Scoring_Config'!$A:$A,'Scoring_Config'!$D:$D,"Yes")="Yes",_xlfn.XLOOKUP("Risky_Outbound",'Scoring_Config'!$A:$A,'Scoring_Config'!$C:$C,25),0),0)+IF(LEFT(AZ1085,4)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1085,FIND(",",AL1085)+1,100)),0)+IF(LEFT(AM1085,4)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1085,FIND(",",AN1085)+1,100)),0)+IF(_xlfn.XLOOKUP("Profile_Scoring",'Scoring_Config'!$A:$A,'Scoring_Config'!$D:$D,"Yes")="Yes",VALUE(MID(AO1085,FIND(",",AO1085)+1,100)),0)+IF(_xlfn.XLOOKUP("Options_Scoring",'Scoring_Config'!$A:$A,'Scoring_Config'!$D:$D,"Yes")="Yes",VALUE(MID(AP1085,FIND(",",AP1085)+1,100)),0)))</f>
        <v>0</v>
      </c>
      <c r="AZ1085" cm="1">
        <f t="array" ref="AZ1085">IF(FALSE,"True," &amp; IF(_xlfn.XLOOKUP("Migrate_Insecure",'Scoring_Config'!$A:$A,'Scoring_Config'!$D:$D,"Yes")="Yes",_xlfn.XLOOKUP("Migrate_Insecure",'Scoring_Config'!$A:$A,'Scoring_Config'!$C:$C,10),0),"False,0")</f>
        <v>0</v>
      </c>
    </row>
    <row r="1086" spans="1:52">
      <c r="A1086" t="s">
        <v>1979</v>
      </c>
      <c r="B1086" t="s">
        <v>3058</v>
      </c>
      <c r="C1086" t="s">
        <v>3542</v>
      </c>
      <c r="D1086" t="s">
        <v>3545</v>
      </c>
      <c r="E1086" t="s">
        <v>3563</v>
      </c>
      <c r="F1086" t="s">
        <v>3649</v>
      </c>
      <c r="G1086" t="s">
        <v>202</v>
      </c>
      <c r="H1086" t="s">
        <v>174</v>
      </c>
      <c r="I1086" t="s">
        <v>4110</v>
      </c>
      <c r="J1086" t="s">
        <v>1158</v>
      </c>
      <c r="K1086" t="s">
        <v>1667</v>
      </c>
      <c r="L1086" t="s">
        <v>1326</v>
      </c>
      <c r="M1086" t="s">
        <v>1974</v>
      </c>
      <c r="N1086" t="s">
        <v>4315</v>
      </c>
      <c r="O1086" t="s">
        <v>4319</v>
      </c>
      <c r="P1086" t="s">
        <v>4321</v>
      </c>
      <c r="Q1086" t="s">
        <v>5095</v>
      </c>
      <c r="R1086" t="s">
        <v>5439</v>
      </c>
      <c r="S1086" t="s">
        <v>4324</v>
      </c>
      <c r="T1086" t="s">
        <v>5635</v>
      </c>
      <c r="U1086" t="s">
        <v>6490</v>
      </c>
      <c r="Y1086" cm="1">
        <f t="array" ref="Y1086">IF(FALSE,"True," &amp; IF(_xlfn.XLOOKUP("Src_IsAny",'Scoring_Config'!$A:$A,'Scoring_Config'!$D:$D,"Yes")="Yes",_xlfn.XLOOKUP("Src_IsAny",'Scoring_Config'!$A:$A,'Scoring_Config'!$C:$C,10),0),"False,0")</f>
        <v>0</v>
      </c>
      <c r="Z1086" cm="1">
        <f t="array" ref="Z1086">IF(FALSE,"True," &amp; IF(_xlfn.XLOOKUP("Src_CIDR_Le_16",'Scoring_Config'!$A:$A,'Scoring_Config'!$D:$D,"Yes")="Yes",_xlfn.XLOOKUP("Src_CIDR_Le_16",'Scoring_Config'!$A:$A,'Scoring_Config'!$C:$C,10),0),"False,0")</f>
        <v>0</v>
      </c>
      <c r="AA1086" cm="1">
        <f t="array" ref="AA1086">IF(TRUE,"True," &amp; IF(_xlfn.XLOOKUP("Src_CIDR_17_22",'Scoring_Config'!$A:$A,'Scoring_Config'!$D:$D,"Yes")="Yes",_xlfn.XLOOKUP("Src_CIDR_17_22",'Scoring_Config'!$A:$A,'Scoring_Config'!$C:$C,5),0),"False,0")</f>
        <v>0</v>
      </c>
      <c r="AB1086" cm="1">
        <f t="array" ref="AB1086">IF(FALSE,"True," &amp; IF(_xlfn.XLOOKUP("Dst_IsAny",'Scoring_Config'!$A:$A,'Scoring_Config'!$D:$D,"Yes")="Yes",_xlfn.XLOOKUP("Dst_IsAny",'Scoring_Config'!$A:$A,'Scoring_Config'!$C:$C,10),0),"False,0")</f>
        <v>0</v>
      </c>
      <c r="AC1086" cm="1">
        <f t="array" ref="AC1086">IF(FALSE,"True," &amp; IF(_xlfn.XLOOKUP("Dst_CIDR_Le_16",'Scoring_Config'!$A:$A,'Scoring_Config'!$D:$D,"Yes")="Yes",_xlfn.XLOOKUP("Dst_CIDR_Le_16",'Scoring_Config'!$A:$A,'Scoring_Config'!$C:$C,10),0),"False,0")</f>
        <v>0</v>
      </c>
      <c r="AD1086" cm="1">
        <f t="array" ref="AD1086">IF(FALSE,"True," &amp; IF(_xlfn.XLOOKUP("Dst_CIDR_17_22",'Scoring_Config'!$A:$A,'Scoring_Config'!$D:$D,"Yes")="Yes",_xlfn.XLOOKUP("Dst_CIDR_17_22",'Scoring_Config'!$A:$A,'Scoring_Config'!$C:$C,5),0),"False,0")</f>
        <v>0</v>
      </c>
      <c r="AE1086" cm="1">
        <f t="array" ref="AE1086">IF(FALSE,"True," &amp; IF(_xlfn.XLOOKUP("SrcZone_IsAny",'Scoring_Config'!$A:$A,'Scoring_Config'!$D:$D,"Yes")="Yes",_xlfn.XLOOKUP("SrcZone_IsAny",'Scoring_Config'!$A:$A,'Scoring_Config'!$C:$C,10),0),"False,0")</f>
        <v>0</v>
      </c>
      <c r="AF1086" cm="1">
        <f t="array" ref="AF1086">IF(FALSE,"True," &amp; IF(_xlfn.XLOOKUP("DstZone_IsAny",'Scoring_Config'!$A:$A,'Scoring_Config'!$D:$D,"Yes")="Yes",_xlfn.XLOOKUP("DstZone_IsAny",'Scoring_Config'!$A:$A,'Scoring_Config'!$C:$C,10),0),"False,0")</f>
        <v>0</v>
      </c>
      <c r="AG1086" cm="1">
        <f t="array" ref="AG108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86" cm="1">
        <f t="array" ref="AH1086">IF(FALSE,"True," &amp; IF(_xlfn.XLOOKUP("App_Any_OR_RangeGt1000",'Scoring_Config'!$A:$A,'Scoring_Config'!$D:$D,"Yes")="Yes",_xlfn.XLOOKUP("App_Any_OR_RangeGt1000",'Scoring_Config'!$A:$A,'Scoring_Config'!$C:$C,10),0),"False,0")</f>
        <v>0</v>
      </c>
      <c r="AI1086" cm="1">
        <f t="array" ref="AI1086">IF(FALSE,"True," &amp; IF(_xlfn.XLOOKUP("Service_Insecure_Match",'Scoring_Config'!$A:$A,'Scoring_Config'!$D:$D,"Yes")="Yes",_xlfn.XLOOKUP("Service_Insecure_Match",'Scoring_Config'!$A:$A,'Scoring_Config'!$C:$C,5),0),"False,0")</f>
        <v>0</v>
      </c>
      <c r="AJ1086" cm="1">
        <f t="array" ref="AJ1086">IF(FALSE,"True," &amp; IF(_xlfn.XLOOKUP("Risky_Inbound",'Scoring_Config'!$A:$A,'Scoring_Config'!$D:$D,"Yes")="Yes",_xlfn.XLOOKUP("Risky_Inbound",'Scoring_Config'!$A:$A,'Scoring_Config'!$C:$C,50),0),"False,0")</f>
        <v>0</v>
      </c>
      <c r="AK1086" cm="1">
        <f t="array" ref="AK1086">IF(FALSE,"True," &amp; IF(_xlfn.XLOOKUP("Risky_Outbound",'Scoring_Config'!$A:$A,'Scoring_Config'!$D:$D,"Yes")="Yes",_xlfn.XLOOKUP("Risky_Outbound",'Scoring_Config'!$A:$A,'Scoring_Config'!$C:$C,25),0),"False,0")</f>
        <v>0</v>
      </c>
      <c r="AL1086" t="s">
        <v>6700</v>
      </c>
      <c r="AM1086" cm="1">
        <f t="array" ref="AM108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86" t="s">
        <v>6697</v>
      </c>
      <c r="AO1086" t="s">
        <v>6697</v>
      </c>
      <c r="AP1086" t="s">
        <v>6697</v>
      </c>
      <c r="AQ1086" cm="1">
        <f t="array" ref="AQ1086">IF(FALSE,"True," &amp; IF(_xlfn.XLOOKUP("Service_IsAny",'Scoring_Config'!$A:$A,'Scoring_Config'!$D:$D,"Yes")="Yes",_xlfn.XLOOKUP("Service_IsAny",'Scoring_Config'!$A:$A,'Scoring_Config'!$C:$C,0),0),"False,0")</f>
        <v>0</v>
      </c>
      <c r="AR1086">
        <v>1</v>
      </c>
      <c r="AS1086" cm="1">
        <f t="array" ref="AS1086">IF(FALSE,"True," &amp; IF(_xlfn.XLOOKUP("Service_RangeGt1000",'Scoring_Config'!$A:$A,'Scoring_Config'!$D:$D,"Yes")="Yes",_xlfn.XLOOKUP("Service_RangeGt1000",'Scoring_Config'!$A:$A,'Scoring_Config'!$C:$C,0),0),"False,0")</f>
        <v>0</v>
      </c>
      <c r="AT1086" cm="1">
        <f t="array" ref="AT1086">IF(FALSE,"True," &amp; IF(_xlfn.XLOOKUP("App_IsAny",'Scoring_Config'!$A:$A,'Scoring_Config'!$D:$D,"Yes")="Yes",_xlfn.XLOOKUP("App_IsAny",'Scoring_Config'!$A:$A,'Scoring_Config'!$C:$C,0),0),"False,0")</f>
        <v>0</v>
      </c>
      <c r="AU1086">
        <v>1</v>
      </c>
      <c r="AV1086" cm="1">
        <f t="array" ref="AV1086">IF(FALSE,"True," &amp; IF(_xlfn.XLOOKUP("App_RangeGt1000",'Scoring_Config'!$A:$A,'Scoring_Config'!$D:$D,"Yes")="Yes",_xlfn.XLOOKUP("App_RangeGt1000",'Scoring_Config'!$A:$A,'Scoring_Config'!$C:$C,0),0),"False,0")</f>
        <v>0</v>
      </c>
      <c r="AW1086" cm="1">
        <f t="array" ref="AW1086">IF(FALSE,"True," &amp; IF(_xlfn.XLOOKUP("Action_IsDenyOrDrop",'Scoring_Config'!$A:$A,'Scoring_Config'!$D:$D,"Yes")="Yes",_xlfn.XLOOKUP("Action_IsDenyOrDrop",'Scoring_Config'!$A:$A,'Scoring_Config'!$C:$C,0),0),"False,0")</f>
        <v>0</v>
      </c>
      <c r="AX1086" cm="1">
        <f t="array" ref="AX1086">IF(LEFT(AW1086,4)="True",0,(IF(LEFT(Y1086,4)="True",IF(_xlfn.XLOOKUP("Src_IsAny",'Scoring_Config'!$A:$A,'Scoring_Config'!$D:$D,"Yes")="Yes",_xlfn.XLOOKUP("Src_IsAny",'Scoring_Config'!$A:$A,'Scoring_Config'!$C:$C,10),0),0)+IF(LEFT(Z1086,4)="True",IF(_xlfn.XLOOKUP("Src_CIDR_Le_16",'Scoring_Config'!$A:$A,'Scoring_Config'!$D:$D,"Yes")="Yes",_xlfn.XLOOKUP("Src_CIDR_Le_16",'Scoring_Config'!$A:$A,'Scoring_Config'!$C:$C,10),0),0)+IF(LEFT(AA1086,4)="True",IF(_xlfn.XLOOKUP("Src_CIDR_17_22",'Scoring_Config'!$A:$A,'Scoring_Config'!$D:$D,"Yes")="Yes",_xlfn.XLOOKUP("Src_CIDR_17_22",'Scoring_Config'!$A:$A,'Scoring_Config'!$C:$C,5),0),0)+IF(LEFT(AB1086,4)="True",IF(_xlfn.XLOOKUP("Dst_IsAny",'Scoring_Config'!$A:$A,'Scoring_Config'!$D:$D,"Yes")="Yes",_xlfn.XLOOKUP("Dst_IsAny",'Scoring_Config'!$A:$A,'Scoring_Config'!$C:$C,10),0),0)+IF(LEFT(AC1086,4)="True",IF(_xlfn.XLOOKUP("Dst_CIDR_Le_16",'Scoring_Config'!$A:$A,'Scoring_Config'!$D:$D,"Yes")="Yes",_xlfn.XLOOKUP("Dst_CIDR_Le_16",'Scoring_Config'!$A:$A,'Scoring_Config'!$C:$C,10),0),0)+IF(LEFT(AD1086,4)="True",IF(_xlfn.XLOOKUP("Dst_CIDR_17_22",'Scoring_Config'!$A:$A,'Scoring_Config'!$D:$D,"Yes")="Yes",_xlfn.XLOOKUP("Dst_CIDR_17_22",'Scoring_Config'!$A:$A,'Scoring_Config'!$C:$C,5),0),0)+IF(LEFT(AE1086,4)="True",IF(_xlfn.XLOOKUP("SrcZone_IsAny",'Scoring_Config'!$A:$A,'Scoring_Config'!$D:$D,"Yes")="Yes",_xlfn.XLOOKUP("SrcZone_IsAny",'Scoring_Config'!$A:$A,'Scoring_Config'!$C:$C,10),0),0)+IF(LEFT(AF1086,4)="True",IF(_xlfn.XLOOKUP("DstZone_IsAny",'Scoring_Config'!$A:$A,'Scoring_Config'!$D:$D,"Yes")="Yes",_xlfn.XLOOKUP("DstZone_IsAny",'Scoring_Config'!$A:$A,'Scoring_Config'!$C:$C,10),0),0)+IF(LEFT(AG1086,4)="True",IF(_xlfn.XLOOKUP("Service_Any_OR_RangeGt1000",'Scoring_Config'!$A:$A,'Scoring_Config'!$D:$D,"Yes")="Yes",_xlfn.XLOOKUP("Service_Any_OR_RangeGt1000",'Scoring_Config'!$A:$A,'Scoring_Config'!$C:$C,10),0),0)+IF(LEFT(AH1086,4)="True",IF(_xlfn.XLOOKUP("App_Any_OR_RangeGt1000",'Scoring_Config'!$A:$A,'Scoring_Config'!$D:$D,"Yes")="Yes",_xlfn.XLOOKUP("App_Any_OR_RangeGt1000",'Scoring_Config'!$A:$A,'Scoring_Config'!$C:$C,10),0),0)+IF(LEFT(AI1086,4)="True",IF(_xlfn.XLOOKUP("Service_Insecure_Match",'Scoring_Config'!$A:$A,'Scoring_Config'!$D:$D,"Yes")="Yes",_xlfn.XLOOKUP("Service_Insecure_Match",'Scoring_Config'!$A:$A,'Scoring_Config'!$C:$C,5),0),0)+IF(LEFT(AJ1086,4)="True",IF(_xlfn.XLOOKUP("Risky_Inbound",'Scoring_Config'!$A:$A,'Scoring_Config'!$D:$D,"Yes")="Yes",_xlfn.XLOOKUP("Risky_Inbound",'Scoring_Config'!$A:$A,'Scoring_Config'!$C:$C,50),0),0)+IF(LEFT(AK1086,4)="True",IF(_xlfn.XLOOKUP("Risky_Outbound",'Scoring_Config'!$A:$A,'Scoring_Config'!$D:$D,"Yes")="Yes",_xlfn.XLOOKUP("Risky_Outbound",'Scoring_Config'!$A:$A,'Scoring_Config'!$C:$C,25),0),0)+IF(LEFT(AZ1086,4)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1086,FIND(",",AL1086)+1,100)),0)+IF(LEFT(AM1086,4)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1086,FIND(",",AN1086)+1,100)),0)+IF(_xlfn.XLOOKUP("Profile_Scoring",'Scoring_Config'!$A:$A,'Scoring_Config'!$D:$D,"Yes")="Yes",VALUE(MID(AO1086,FIND(",",AO1086)+1,100)),0)+IF(_xlfn.XLOOKUP("Options_Scoring",'Scoring_Config'!$A:$A,'Scoring_Config'!$D:$D,"Yes")="Yes",VALUE(MID(AP1086,FIND(",",AP1086)+1,100)),0)))</f>
        <v>0</v>
      </c>
      <c r="AZ1086" cm="1">
        <f t="array" ref="AZ1086">IF(FALSE,"True," &amp; IF(_xlfn.XLOOKUP("Migrate_Insecure",'Scoring_Config'!$A:$A,'Scoring_Config'!$D:$D,"Yes")="Yes",_xlfn.XLOOKUP("Migrate_Insecure",'Scoring_Config'!$A:$A,'Scoring_Config'!$C:$C,10),0),"False,0")</f>
        <v>0</v>
      </c>
    </row>
    <row r="1087" spans="1:52">
      <c r="A1087" t="s">
        <v>1979</v>
      </c>
      <c r="B1087" t="s">
        <v>3059</v>
      </c>
      <c r="C1087" t="s">
        <v>3542</v>
      </c>
      <c r="D1087" t="s">
        <v>3545</v>
      </c>
      <c r="E1087" t="s">
        <v>3563</v>
      </c>
      <c r="F1087" t="s">
        <v>3864</v>
      </c>
      <c r="G1087" t="s">
        <v>589</v>
      </c>
      <c r="H1087" t="s">
        <v>174</v>
      </c>
      <c r="I1087" t="s">
        <v>3866</v>
      </c>
      <c r="J1087" t="s">
        <v>1159</v>
      </c>
      <c r="K1087" t="s">
        <v>1667</v>
      </c>
      <c r="L1087" t="s">
        <v>1327</v>
      </c>
      <c r="M1087" t="s">
        <v>1974</v>
      </c>
      <c r="N1087" t="s">
        <v>4315</v>
      </c>
      <c r="O1087" t="s">
        <v>4319</v>
      </c>
      <c r="P1087" t="s">
        <v>4321</v>
      </c>
      <c r="Q1087" t="s">
        <v>5096</v>
      </c>
      <c r="R1087" t="s">
        <v>5439</v>
      </c>
      <c r="S1087" t="s">
        <v>4324</v>
      </c>
      <c r="T1087" t="s">
        <v>5825</v>
      </c>
      <c r="U1087" t="s">
        <v>6491</v>
      </c>
      <c r="Y1087" cm="1">
        <f t="array" ref="Y1087">IF(FALSE,"True," &amp; IF(_xlfn.XLOOKUP("Src_IsAny",'Scoring_Config'!$A:$A,'Scoring_Config'!$D:$D,"Yes")="Yes",_xlfn.XLOOKUP("Src_IsAny",'Scoring_Config'!$A:$A,'Scoring_Config'!$C:$C,10),0),"False,0")</f>
        <v>0</v>
      </c>
      <c r="Z1087" cm="1">
        <f t="array" ref="Z1087">IF(FALSE,"True," &amp; IF(_xlfn.XLOOKUP("Src_CIDR_Le_16",'Scoring_Config'!$A:$A,'Scoring_Config'!$D:$D,"Yes")="Yes",_xlfn.XLOOKUP("Src_CIDR_Le_16",'Scoring_Config'!$A:$A,'Scoring_Config'!$C:$C,10),0),"False,0")</f>
        <v>0</v>
      </c>
      <c r="AA1087" cm="1">
        <f t="array" ref="AA1087">IF(FALSE,"True," &amp; IF(_xlfn.XLOOKUP("Src_CIDR_17_22",'Scoring_Config'!$A:$A,'Scoring_Config'!$D:$D,"Yes")="Yes",_xlfn.XLOOKUP("Src_CIDR_17_22",'Scoring_Config'!$A:$A,'Scoring_Config'!$C:$C,5),0),"False,0")</f>
        <v>0</v>
      </c>
      <c r="AB1087" cm="1">
        <f t="array" ref="AB1087">IF(FALSE,"True," &amp; IF(_xlfn.XLOOKUP("Dst_IsAny",'Scoring_Config'!$A:$A,'Scoring_Config'!$D:$D,"Yes")="Yes",_xlfn.XLOOKUP("Dst_IsAny",'Scoring_Config'!$A:$A,'Scoring_Config'!$C:$C,10),0),"False,0")</f>
        <v>0</v>
      </c>
      <c r="AC1087" cm="1">
        <f t="array" ref="AC1087">IF(FALSE,"True," &amp; IF(_xlfn.XLOOKUP("Dst_CIDR_Le_16",'Scoring_Config'!$A:$A,'Scoring_Config'!$D:$D,"Yes")="Yes",_xlfn.XLOOKUP("Dst_CIDR_Le_16",'Scoring_Config'!$A:$A,'Scoring_Config'!$C:$C,10),0),"False,0")</f>
        <v>0</v>
      </c>
      <c r="AD1087" cm="1">
        <f t="array" ref="AD1087">IF(FALSE,"True," &amp; IF(_xlfn.XLOOKUP("Dst_CIDR_17_22",'Scoring_Config'!$A:$A,'Scoring_Config'!$D:$D,"Yes")="Yes",_xlfn.XLOOKUP("Dst_CIDR_17_22",'Scoring_Config'!$A:$A,'Scoring_Config'!$C:$C,5),0),"False,0")</f>
        <v>0</v>
      </c>
      <c r="AE1087" cm="1">
        <f t="array" ref="AE1087">IF(FALSE,"True," &amp; IF(_xlfn.XLOOKUP("SrcZone_IsAny",'Scoring_Config'!$A:$A,'Scoring_Config'!$D:$D,"Yes")="Yes",_xlfn.XLOOKUP("SrcZone_IsAny",'Scoring_Config'!$A:$A,'Scoring_Config'!$C:$C,10),0),"False,0")</f>
        <v>0</v>
      </c>
      <c r="AF1087" cm="1">
        <f t="array" ref="AF1087">IF(FALSE,"True," &amp; IF(_xlfn.XLOOKUP("DstZone_IsAny",'Scoring_Config'!$A:$A,'Scoring_Config'!$D:$D,"Yes")="Yes",_xlfn.XLOOKUP("DstZone_IsAny",'Scoring_Config'!$A:$A,'Scoring_Config'!$C:$C,10),0),"False,0")</f>
        <v>0</v>
      </c>
      <c r="AG1087" cm="1">
        <f t="array" ref="AG108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87" cm="1">
        <f t="array" ref="AH1087">IF(FALSE,"True," &amp; IF(_xlfn.XLOOKUP("App_Any_OR_RangeGt1000",'Scoring_Config'!$A:$A,'Scoring_Config'!$D:$D,"Yes")="Yes",_xlfn.XLOOKUP("App_Any_OR_RangeGt1000",'Scoring_Config'!$A:$A,'Scoring_Config'!$C:$C,10),0),"False,0")</f>
        <v>0</v>
      </c>
      <c r="AI1087" cm="1">
        <f t="array" ref="AI1087">IF(FALSE,"True," &amp; IF(_xlfn.XLOOKUP("Service_Insecure_Match",'Scoring_Config'!$A:$A,'Scoring_Config'!$D:$D,"Yes")="Yes",_xlfn.XLOOKUP("Service_Insecure_Match",'Scoring_Config'!$A:$A,'Scoring_Config'!$C:$C,5),0),"False,0")</f>
        <v>0</v>
      </c>
      <c r="AJ1087" cm="1">
        <f t="array" ref="AJ1087">IF(FALSE,"True," &amp; IF(_xlfn.XLOOKUP("Risky_Inbound",'Scoring_Config'!$A:$A,'Scoring_Config'!$D:$D,"Yes")="Yes",_xlfn.XLOOKUP("Risky_Inbound",'Scoring_Config'!$A:$A,'Scoring_Config'!$C:$C,50),0),"False,0")</f>
        <v>0</v>
      </c>
      <c r="AK1087" cm="1">
        <f t="array" ref="AK1087">IF(FALSE,"True," &amp; IF(_xlfn.XLOOKUP("Risky_Outbound",'Scoring_Config'!$A:$A,'Scoring_Config'!$D:$D,"Yes")="Yes",_xlfn.XLOOKUP("Risky_Outbound",'Scoring_Config'!$A:$A,'Scoring_Config'!$C:$C,25),0),"False,0")</f>
        <v>0</v>
      </c>
      <c r="AL1087" t="s">
        <v>6700</v>
      </c>
      <c r="AM1087" cm="1">
        <f t="array" ref="AM108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87" t="s">
        <v>6697</v>
      </c>
      <c r="AO1087" t="s">
        <v>6697</v>
      </c>
      <c r="AP1087" t="s">
        <v>6697</v>
      </c>
      <c r="AQ1087" cm="1">
        <f t="array" ref="AQ1087">IF(FALSE,"True," &amp; IF(_xlfn.XLOOKUP("Service_IsAny",'Scoring_Config'!$A:$A,'Scoring_Config'!$D:$D,"Yes")="Yes",_xlfn.XLOOKUP("Service_IsAny",'Scoring_Config'!$A:$A,'Scoring_Config'!$C:$C,0),0),"False,0")</f>
        <v>0</v>
      </c>
      <c r="AR1087">
        <v>0</v>
      </c>
      <c r="AS1087" cm="1">
        <f t="array" ref="AS1087">IF(FALSE,"True," &amp; IF(_xlfn.XLOOKUP("Service_RangeGt1000",'Scoring_Config'!$A:$A,'Scoring_Config'!$D:$D,"Yes")="Yes",_xlfn.XLOOKUP("Service_RangeGt1000",'Scoring_Config'!$A:$A,'Scoring_Config'!$C:$C,0),0),"False,0")</f>
        <v>0</v>
      </c>
      <c r="AT1087" cm="1">
        <f t="array" ref="AT1087">IF(FALSE,"True," &amp; IF(_xlfn.XLOOKUP("App_IsAny",'Scoring_Config'!$A:$A,'Scoring_Config'!$D:$D,"Yes")="Yes",_xlfn.XLOOKUP("App_IsAny",'Scoring_Config'!$A:$A,'Scoring_Config'!$C:$C,0),0),"False,0")</f>
        <v>0</v>
      </c>
      <c r="AU1087">
        <v>1</v>
      </c>
      <c r="AV1087" cm="1">
        <f t="array" ref="AV1087">IF(FALSE,"True," &amp; IF(_xlfn.XLOOKUP("App_RangeGt1000",'Scoring_Config'!$A:$A,'Scoring_Config'!$D:$D,"Yes")="Yes",_xlfn.XLOOKUP("App_RangeGt1000",'Scoring_Config'!$A:$A,'Scoring_Config'!$C:$C,0),0),"False,0")</f>
        <v>0</v>
      </c>
      <c r="AW1087" cm="1">
        <f t="array" ref="AW1087">IF(FALSE,"True," &amp; IF(_xlfn.XLOOKUP("Action_IsDenyOrDrop",'Scoring_Config'!$A:$A,'Scoring_Config'!$D:$D,"Yes")="Yes",_xlfn.XLOOKUP("Action_IsDenyOrDrop",'Scoring_Config'!$A:$A,'Scoring_Config'!$C:$C,0),0),"False,0")</f>
        <v>0</v>
      </c>
      <c r="AX1087" cm="1">
        <f t="array" ref="AX1087">IF(LEFT(AW1087,4)="True",0,(IF(LEFT(Y1087,4)="True",IF(_xlfn.XLOOKUP("Src_IsAny",'Scoring_Config'!$A:$A,'Scoring_Config'!$D:$D,"Yes")="Yes",_xlfn.XLOOKUP("Src_IsAny",'Scoring_Config'!$A:$A,'Scoring_Config'!$C:$C,10),0),0)+IF(LEFT(Z1087,4)="True",IF(_xlfn.XLOOKUP("Src_CIDR_Le_16",'Scoring_Config'!$A:$A,'Scoring_Config'!$D:$D,"Yes")="Yes",_xlfn.XLOOKUP("Src_CIDR_Le_16",'Scoring_Config'!$A:$A,'Scoring_Config'!$C:$C,10),0),0)+IF(LEFT(AA1087,4)="True",IF(_xlfn.XLOOKUP("Src_CIDR_17_22",'Scoring_Config'!$A:$A,'Scoring_Config'!$D:$D,"Yes")="Yes",_xlfn.XLOOKUP("Src_CIDR_17_22",'Scoring_Config'!$A:$A,'Scoring_Config'!$C:$C,5),0),0)+IF(LEFT(AB1087,4)="True",IF(_xlfn.XLOOKUP("Dst_IsAny",'Scoring_Config'!$A:$A,'Scoring_Config'!$D:$D,"Yes")="Yes",_xlfn.XLOOKUP("Dst_IsAny",'Scoring_Config'!$A:$A,'Scoring_Config'!$C:$C,10),0),0)+IF(LEFT(AC1087,4)="True",IF(_xlfn.XLOOKUP("Dst_CIDR_Le_16",'Scoring_Config'!$A:$A,'Scoring_Config'!$D:$D,"Yes")="Yes",_xlfn.XLOOKUP("Dst_CIDR_Le_16",'Scoring_Config'!$A:$A,'Scoring_Config'!$C:$C,10),0),0)+IF(LEFT(AD1087,4)="True",IF(_xlfn.XLOOKUP("Dst_CIDR_17_22",'Scoring_Config'!$A:$A,'Scoring_Config'!$D:$D,"Yes")="Yes",_xlfn.XLOOKUP("Dst_CIDR_17_22",'Scoring_Config'!$A:$A,'Scoring_Config'!$C:$C,5),0),0)+IF(LEFT(AE1087,4)="True",IF(_xlfn.XLOOKUP("SrcZone_IsAny",'Scoring_Config'!$A:$A,'Scoring_Config'!$D:$D,"Yes")="Yes",_xlfn.XLOOKUP("SrcZone_IsAny",'Scoring_Config'!$A:$A,'Scoring_Config'!$C:$C,10),0),0)+IF(LEFT(AF1087,4)="True",IF(_xlfn.XLOOKUP("DstZone_IsAny",'Scoring_Config'!$A:$A,'Scoring_Config'!$D:$D,"Yes")="Yes",_xlfn.XLOOKUP("DstZone_IsAny",'Scoring_Config'!$A:$A,'Scoring_Config'!$C:$C,10),0),0)+IF(LEFT(AG1087,4)="True",IF(_xlfn.XLOOKUP("Service_Any_OR_RangeGt1000",'Scoring_Config'!$A:$A,'Scoring_Config'!$D:$D,"Yes")="Yes",_xlfn.XLOOKUP("Service_Any_OR_RangeGt1000",'Scoring_Config'!$A:$A,'Scoring_Config'!$C:$C,10),0),0)+IF(LEFT(AH1087,4)="True",IF(_xlfn.XLOOKUP("App_Any_OR_RangeGt1000",'Scoring_Config'!$A:$A,'Scoring_Config'!$D:$D,"Yes")="Yes",_xlfn.XLOOKUP("App_Any_OR_RangeGt1000",'Scoring_Config'!$A:$A,'Scoring_Config'!$C:$C,10),0),0)+IF(LEFT(AI1087,4)="True",IF(_xlfn.XLOOKUP("Service_Insecure_Match",'Scoring_Config'!$A:$A,'Scoring_Config'!$D:$D,"Yes")="Yes",_xlfn.XLOOKUP("Service_Insecure_Match",'Scoring_Config'!$A:$A,'Scoring_Config'!$C:$C,5),0),0)+IF(LEFT(AJ1087,4)="True",IF(_xlfn.XLOOKUP("Risky_Inbound",'Scoring_Config'!$A:$A,'Scoring_Config'!$D:$D,"Yes")="Yes",_xlfn.XLOOKUP("Risky_Inbound",'Scoring_Config'!$A:$A,'Scoring_Config'!$C:$C,50),0),0)+IF(LEFT(AK1087,4)="True",IF(_xlfn.XLOOKUP("Risky_Outbound",'Scoring_Config'!$A:$A,'Scoring_Config'!$D:$D,"Yes")="Yes",_xlfn.XLOOKUP("Risky_Outbound",'Scoring_Config'!$A:$A,'Scoring_Config'!$C:$C,25),0),0)+IF(LEFT(AZ1087,4)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1087,FIND(",",AL1087)+1,100)),0)+IF(LEFT(AM1087,4)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1087,FIND(",",AN1087)+1,100)),0)+IF(_xlfn.XLOOKUP("Profile_Scoring",'Scoring_Config'!$A:$A,'Scoring_Config'!$D:$D,"Yes")="Yes",VALUE(MID(AO1087,FIND(",",AO1087)+1,100)),0)+IF(_xlfn.XLOOKUP("Options_Scoring",'Scoring_Config'!$A:$A,'Scoring_Config'!$D:$D,"Yes")="Yes",VALUE(MID(AP1087,FIND(",",AP1087)+1,100)),0)))</f>
        <v>0</v>
      </c>
      <c r="AZ1087" cm="1">
        <f t="array" ref="AZ1087">IF(FALSE,"True," &amp; IF(_xlfn.XLOOKUP("Migrate_Insecure",'Scoring_Config'!$A:$A,'Scoring_Config'!$D:$D,"Yes")="Yes",_xlfn.XLOOKUP("Migrate_Insecure",'Scoring_Config'!$A:$A,'Scoring_Config'!$C:$C,10),0),"False,0")</f>
        <v>0</v>
      </c>
    </row>
    <row r="1088" spans="1:52">
      <c r="A1088" t="s">
        <v>1979</v>
      </c>
      <c r="B1088" t="s">
        <v>3060</v>
      </c>
      <c r="C1088" t="s">
        <v>3542</v>
      </c>
      <c r="D1088" t="s">
        <v>3545</v>
      </c>
      <c r="E1088" t="s">
        <v>3563</v>
      </c>
      <c r="F1088" t="s">
        <v>3864</v>
      </c>
      <c r="G1088" t="s">
        <v>589</v>
      </c>
      <c r="H1088" t="s">
        <v>174</v>
      </c>
      <c r="I1088" t="s">
        <v>3866</v>
      </c>
      <c r="J1088" t="s">
        <v>1159</v>
      </c>
      <c r="K1088" t="s">
        <v>174</v>
      </c>
      <c r="L1088" t="s">
        <v>1550</v>
      </c>
      <c r="M1088" t="s">
        <v>1974</v>
      </c>
      <c r="N1088" t="s">
        <v>4315</v>
      </c>
      <c r="O1088" t="s">
        <v>4319</v>
      </c>
      <c r="P1088" t="s">
        <v>4322</v>
      </c>
      <c r="Q1088" t="s">
        <v>5096</v>
      </c>
      <c r="R1088" t="s">
        <v>5447</v>
      </c>
      <c r="S1088" t="s">
        <v>5477</v>
      </c>
      <c r="T1088" t="s">
        <v>5825</v>
      </c>
      <c r="U1088" t="s">
        <v>6491</v>
      </c>
      <c r="Y1088" cm="1">
        <f t="array" ref="Y1088">IF(FALSE,"True," &amp; IF(_xlfn.XLOOKUP("Src_IsAny",'Scoring_Config'!$A:$A,'Scoring_Config'!$D:$D,"Yes")="Yes",_xlfn.XLOOKUP("Src_IsAny",'Scoring_Config'!$A:$A,'Scoring_Config'!$C:$C,10),0),"False,0")</f>
        <v>0</v>
      </c>
      <c r="Z1088" cm="1">
        <f t="array" ref="Z1088">IF(FALSE,"True," &amp; IF(_xlfn.XLOOKUP("Src_CIDR_Le_16",'Scoring_Config'!$A:$A,'Scoring_Config'!$D:$D,"Yes")="Yes",_xlfn.XLOOKUP("Src_CIDR_Le_16",'Scoring_Config'!$A:$A,'Scoring_Config'!$C:$C,10),0),"False,0")</f>
        <v>0</v>
      </c>
      <c r="AA1088" cm="1">
        <f t="array" ref="AA1088">IF(FALSE,"True," &amp; IF(_xlfn.XLOOKUP("Src_CIDR_17_22",'Scoring_Config'!$A:$A,'Scoring_Config'!$D:$D,"Yes")="Yes",_xlfn.XLOOKUP("Src_CIDR_17_22",'Scoring_Config'!$A:$A,'Scoring_Config'!$C:$C,5),0),"False,0")</f>
        <v>0</v>
      </c>
      <c r="AB1088" cm="1">
        <f t="array" ref="AB1088">IF(FALSE,"True," &amp; IF(_xlfn.XLOOKUP("Dst_IsAny",'Scoring_Config'!$A:$A,'Scoring_Config'!$D:$D,"Yes")="Yes",_xlfn.XLOOKUP("Dst_IsAny",'Scoring_Config'!$A:$A,'Scoring_Config'!$C:$C,10),0),"False,0")</f>
        <v>0</v>
      </c>
      <c r="AC1088" cm="1">
        <f t="array" ref="AC1088">IF(FALSE,"True," &amp; IF(_xlfn.XLOOKUP("Dst_CIDR_Le_16",'Scoring_Config'!$A:$A,'Scoring_Config'!$D:$D,"Yes")="Yes",_xlfn.XLOOKUP("Dst_CIDR_Le_16",'Scoring_Config'!$A:$A,'Scoring_Config'!$C:$C,10),0),"False,0")</f>
        <v>0</v>
      </c>
      <c r="AD1088" cm="1">
        <f t="array" ref="AD1088">IF(FALSE,"True," &amp; IF(_xlfn.XLOOKUP("Dst_CIDR_17_22",'Scoring_Config'!$A:$A,'Scoring_Config'!$D:$D,"Yes")="Yes",_xlfn.XLOOKUP("Dst_CIDR_17_22",'Scoring_Config'!$A:$A,'Scoring_Config'!$C:$C,5),0),"False,0")</f>
        <v>0</v>
      </c>
      <c r="AE1088" cm="1">
        <f t="array" ref="AE1088">IF(FALSE,"True," &amp; IF(_xlfn.XLOOKUP("SrcZone_IsAny",'Scoring_Config'!$A:$A,'Scoring_Config'!$D:$D,"Yes")="Yes",_xlfn.XLOOKUP("SrcZone_IsAny",'Scoring_Config'!$A:$A,'Scoring_Config'!$C:$C,10),0),"False,0")</f>
        <v>0</v>
      </c>
      <c r="AF1088" cm="1">
        <f t="array" ref="AF1088">IF(FALSE,"True," &amp; IF(_xlfn.XLOOKUP("DstZone_IsAny",'Scoring_Config'!$A:$A,'Scoring_Config'!$D:$D,"Yes")="Yes",_xlfn.XLOOKUP("DstZone_IsAny",'Scoring_Config'!$A:$A,'Scoring_Config'!$C:$C,10),0),"False,0")</f>
        <v>0</v>
      </c>
      <c r="AG1088" cm="1">
        <f t="array" ref="AG108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88" cm="1">
        <f t="array" ref="AH1088">IF(TRUE,"True," &amp; IF(_xlfn.XLOOKUP("App_Any_OR_RangeGt1000",'Scoring_Config'!$A:$A,'Scoring_Config'!$D:$D,"Yes")="Yes",_xlfn.XLOOKUP("App_Any_OR_RangeGt1000",'Scoring_Config'!$A:$A,'Scoring_Config'!$C:$C,10),0),"False,0")</f>
        <v>0</v>
      </c>
      <c r="AI1088" cm="1">
        <f t="array" ref="AI1088">IF(FALSE,"True," &amp; IF(_xlfn.XLOOKUP("Service_Insecure_Match",'Scoring_Config'!$A:$A,'Scoring_Config'!$D:$D,"Yes")="Yes",_xlfn.XLOOKUP("Service_Insecure_Match",'Scoring_Config'!$A:$A,'Scoring_Config'!$C:$C,5),0),"False,0")</f>
        <v>0</v>
      </c>
      <c r="AJ1088" cm="1">
        <f t="array" ref="AJ1088">IF(FALSE,"True," &amp; IF(_xlfn.XLOOKUP("Risky_Inbound",'Scoring_Config'!$A:$A,'Scoring_Config'!$D:$D,"Yes")="Yes",_xlfn.XLOOKUP("Risky_Inbound",'Scoring_Config'!$A:$A,'Scoring_Config'!$C:$C,50),0),"False,0")</f>
        <v>0</v>
      </c>
      <c r="AK1088" cm="1">
        <f t="array" ref="AK1088">IF(FALSE,"True," &amp; IF(_xlfn.XLOOKUP("Risky_Outbound",'Scoring_Config'!$A:$A,'Scoring_Config'!$D:$D,"Yes")="Yes",_xlfn.XLOOKUP("Risky_Outbound",'Scoring_Config'!$A:$A,'Scoring_Config'!$C:$C,25),0),"False,0")</f>
        <v>0</v>
      </c>
      <c r="AL1088" t="s">
        <v>6697</v>
      </c>
      <c r="AM1088" cm="1">
        <f t="array" ref="AM108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88" t="s">
        <v>6697</v>
      </c>
      <c r="AO1088" t="s">
        <v>6697</v>
      </c>
      <c r="AP1088" t="s">
        <v>6697</v>
      </c>
      <c r="AQ1088" cm="1">
        <f t="array" ref="AQ1088">IF(FALSE,"True," &amp; IF(_xlfn.XLOOKUP("Service_IsAny",'Scoring_Config'!$A:$A,'Scoring_Config'!$D:$D,"Yes")="Yes",_xlfn.XLOOKUP("Service_IsAny",'Scoring_Config'!$A:$A,'Scoring_Config'!$C:$C,0),0),"False,0")</f>
        <v>0</v>
      </c>
      <c r="AR1088">
        <v>1</v>
      </c>
      <c r="AS1088" cm="1">
        <f t="array" ref="AS1088">IF(FALSE,"True," &amp; IF(_xlfn.XLOOKUP("Service_RangeGt1000",'Scoring_Config'!$A:$A,'Scoring_Config'!$D:$D,"Yes")="Yes",_xlfn.XLOOKUP("Service_RangeGt1000",'Scoring_Config'!$A:$A,'Scoring_Config'!$C:$C,0),0),"False,0")</f>
        <v>0</v>
      </c>
      <c r="AT1088" cm="1">
        <f t="array" ref="AT1088">IF(TRUE,"True," &amp; IF(_xlfn.XLOOKUP("App_IsAny",'Scoring_Config'!$A:$A,'Scoring_Config'!$D:$D,"Yes")="Yes",_xlfn.XLOOKUP("App_IsAny",'Scoring_Config'!$A:$A,'Scoring_Config'!$C:$C,0),0),"False,0")</f>
        <v>0</v>
      </c>
      <c r="AU1088">
        <v>65535</v>
      </c>
      <c r="AV1088" cm="1">
        <f t="array" ref="AV1088">IF(TRUE,"True," &amp; IF(_xlfn.XLOOKUP("App_RangeGt1000",'Scoring_Config'!$A:$A,'Scoring_Config'!$D:$D,"Yes")="Yes",_xlfn.XLOOKUP("App_RangeGt1000",'Scoring_Config'!$A:$A,'Scoring_Config'!$C:$C,0),0),"False,0")</f>
        <v>0</v>
      </c>
      <c r="AW1088" cm="1">
        <f t="array" ref="AW1088">IF(FALSE,"True," &amp; IF(_xlfn.XLOOKUP("Action_IsDenyOrDrop",'Scoring_Config'!$A:$A,'Scoring_Config'!$D:$D,"Yes")="Yes",_xlfn.XLOOKUP("Action_IsDenyOrDrop",'Scoring_Config'!$A:$A,'Scoring_Config'!$C:$C,0),0),"False,0")</f>
        <v>0</v>
      </c>
      <c r="AX1088" cm="1">
        <f t="array" ref="AX1088">IF(LEFT(AW1088,4)="True",0,(IF(LEFT(Y1088,4)="True",IF(_xlfn.XLOOKUP("Src_IsAny",'Scoring_Config'!$A:$A,'Scoring_Config'!$D:$D,"Yes")="Yes",_xlfn.XLOOKUP("Src_IsAny",'Scoring_Config'!$A:$A,'Scoring_Config'!$C:$C,10),0),0)+IF(LEFT(Z1088,4)="True",IF(_xlfn.XLOOKUP("Src_CIDR_Le_16",'Scoring_Config'!$A:$A,'Scoring_Config'!$D:$D,"Yes")="Yes",_xlfn.XLOOKUP("Src_CIDR_Le_16",'Scoring_Config'!$A:$A,'Scoring_Config'!$C:$C,10),0),0)+IF(LEFT(AA1088,4)="True",IF(_xlfn.XLOOKUP("Src_CIDR_17_22",'Scoring_Config'!$A:$A,'Scoring_Config'!$D:$D,"Yes")="Yes",_xlfn.XLOOKUP("Src_CIDR_17_22",'Scoring_Config'!$A:$A,'Scoring_Config'!$C:$C,5),0),0)+IF(LEFT(AB1088,4)="True",IF(_xlfn.XLOOKUP("Dst_IsAny",'Scoring_Config'!$A:$A,'Scoring_Config'!$D:$D,"Yes")="Yes",_xlfn.XLOOKUP("Dst_IsAny",'Scoring_Config'!$A:$A,'Scoring_Config'!$C:$C,10),0),0)+IF(LEFT(AC1088,4)="True",IF(_xlfn.XLOOKUP("Dst_CIDR_Le_16",'Scoring_Config'!$A:$A,'Scoring_Config'!$D:$D,"Yes")="Yes",_xlfn.XLOOKUP("Dst_CIDR_Le_16",'Scoring_Config'!$A:$A,'Scoring_Config'!$C:$C,10),0),0)+IF(LEFT(AD1088,4)="True",IF(_xlfn.XLOOKUP("Dst_CIDR_17_22",'Scoring_Config'!$A:$A,'Scoring_Config'!$D:$D,"Yes")="Yes",_xlfn.XLOOKUP("Dst_CIDR_17_22",'Scoring_Config'!$A:$A,'Scoring_Config'!$C:$C,5),0),0)+IF(LEFT(AE1088,4)="True",IF(_xlfn.XLOOKUP("SrcZone_IsAny",'Scoring_Config'!$A:$A,'Scoring_Config'!$D:$D,"Yes")="Yes",_xlfn.XLOOKUP("SrcZone_IsAny",'Scoring_Config'!$A:$A,'Scoring_Config'!$C:$C,10),0),0)+IF(LEFT(AF1088,4)="True",IF(_xlfn.XLOOKUP("DstZone_IsAny",'Scoring_Config'!$A:$A,'Scoring_Config'!$D:$D,"Yes")="Yes",_xlfn.XLOOKUP("DstZone_IsAny",'Scoring_Config'!$A:$A,'Scoring_Config'!$C:$C,10),0),0)+IF(LEFT(AG1088,4)="True",IF(_xlfn.XLOOKUP("Service_Any_OR_RangeGt1000",'Scoring_Config'!$A:$A,'Scoring_Config'!$D:$D,"Yes")="Yes",_xlfn.XLOOKUP("Service_Any_OR_RangeGt1000",'Scoring_Config'!$A:$A,'Scoring_Config'!$C:$C,10),0),0)+IF(LEFT(AH1088,4)="True",IF(_xlfn.XLOOKUP("App_Any_OR_RangeGt1000",'Scoring_Config'!$A:$A,'Scoring_Config'!$D:$D,"Yes")="Yes",_xlfn.XLOOKUP("App_Any_OR_RangeGt1000",'Scoring_Config'!$A:$A,'Scoring_Config'!$C:$C,10),0),0)+IF(LEFT(AI1088,4)="True",IF(_xlfn.XLOOKUP("Service_Insecure_Match",'Scoring_Config'!$A:$A,'Scoring_Config'!$D:$D,"Yes")="Yes",_xlfn.XLOOKUP("Service_Insecure_Match",'Scoring_Config'!$A:$A,'Scoring_Config'!$C:$C,5),0),0)+IF(LEFT(AJ1088,4)="True",IF(_xlfn.XLOOKUP("Risky_Inbound",'Scoring_Config'!$A:$A,'Scoring_Config'!$D:$D,"Yes")="Yes",_xlfn.XLOOKUP("Risky_Inbound",'Scoring_Config'!$A:$A,'Scoring_Config'!$C:$C,50),0),0)+IF(LEFT(AK1088,4)="True",IF(_xlfn.XLOOKUP("Risky_Outbound",'Scoring_Config'!$A:$A,'Scoring_Config'!$D:$D,"Yes")="Yes",_xlfn.XLOOKUP("Risky_Outbound",'Scoring_Config'!$A:$A,'Scoring_Config'!$C:$C,25),0),0)+IF(LEFT(AZ1088,4)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1088,FIND(",",AL1088)+1,100)),0)+IF(LEFT(AM1088,4)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1088,FIND(",",AN1088)+1,100)),0)+IF(_xlfn.XLOOKUP("Profile_Scoring",'Scoring_Config'!$A:$A,'Scoring_Config'!$D:$D,"Yes")="Yes",VALUE(MID(AO1088,FIND(",",AO1088)+1,100)),0)+IF(_xlfn.XLOOKUP("Options_Scoring",'Scoring_Config'!$A:$A,'Scoring_Config'!$D:$D,"Yes")="Yes",VALUE(MID(AP1088,FIND(",",AP1088)+1,100)),0)))</f>
        <v>0</v>
      </c>
      <c r="AZ1088" cm="1">
        <f t="array" ref="AZ1088">IF(FALSE,"True," &amp; IF(_xlfn.XLOOKUP("Migrate_Insecure",'Scoring_Config'!$A:$A,'Scoring_Config'!$D:$D,"Yes")="Yes",_xlfn.XLOOKUP("Migrate_Insecure",'Scoring_Config'!$A:$A,'Scoring_Config'!$C:$C,10),0),"False,0")</f>
        <v>0</v>
      </c>
    </row>
    <row r="1089" spans="1:52">
      <c r="A1089" t="s">
        <v>1979</v>
      </c>
      <c r="B1089" t="s">
        <v>3061</v>
      </c>
      <c r="C1089" t="s">
        <v>3542</v>
      </c>
      <c r="D1089" t="s">
        <v>3545</v>
      </c>
      <c r="E1089" t="s">
        <v>3563</v>
      </c>
      <c r="F1089" t="s">
        <v>3864</v>
      </c>
      <c r="G1089" t="s">
        <v>433</v>
      </c>
      <c r="H1089" t="s">
        <v>174</v>
      </c>
      <c r="I1089" t="s">
        <v>3866</v>
      </c>
      <c r="J1089" t="s">
        <v>1160</v>
      </c>
      <c r="K1089" t="s">
        <v>1660</v>
      </c>
      <c r="L1089" t="s">
        <v>1327</v>
      </c>
      <c r="M1089" t="s">
        <v>1974</v>
      </c>
      <c r="N1089" t="s">
        <v>4315</v>
      </c>
      <c r="O1089" t="s">
        <v>4319</v>
      </c>
      <c r="P1089" t="s">
        <v>4321</v>
      </c>
      <c r="Q1089" t="s">
        <v>5097</v>
      </c>
      <c r="R1089" t="s">
        <v>5439</v>
      </c>
      <c r="S1089" t="s">
        <v>4324</v>
      </c>
      <c r="T1089" t="s">
        <v>5826</v>
      </c>
      <c r="U1089" t="s">
        <v>6492</v>
      </c>
      <c r="Y1089" cm="1">
        <f t="array" ref="Y1089">IF(FALSE,"True," &amp; IF(_xlfn.XLOOKUP("Src_IsAny",'Scoring_Config'!$A:$A,'Scoring_Config'!$D:$D,"Yes")="Yes",_xlfn.XLOOKUP("Src_IsAny",'Scoring_Config'!$A:$A,'Scoring_Config'!$C:$C,10),0),"False,0")</f>
        <v>0</v>
      </c>
      <c r="Z1089" cm="1">
        <f t="array" ref="Z1089">IF(FALSE,"True," &amp; IF(_xlfn.XLOOKUP("Src_CIDR_Le_16",'Scoring_Config'!$A:$A,'Scoring_Config'!$D:$D,"Yes")="Yes",_xlfn.XLOOKUP("Src_CIDR_Le_16",'Scoring_Config'!$A:$A,'Scoring_Config'!$C:$C,10),0),"False,0")</f>
        <v>0</v>
      </c>
      <c r="AA1089" cm="1">
        <f t="array" ref="AA1089">IF(FALSE,"True," &amp; IF(_xlfn.XLOOKUP("Src_CIDR_17_22",'Scoring_Config'!$A:$A,'Scoring_Config'!$D:$D,"Yes")="Yes",_xlfn.XLOOKUP("Src_CIDR_17_22",'Scoring_Config'!$A:$A,'Scoring_Config'!$C:$C,5),0),"False,0")</f>
        <v>0</v>
      </c>
      <c r="AB1089" cm="1">
        <f t="array" ref="AB1089">IF(FALSE,"True," &amp; IF(_xlfn.XLOOKUP("Dst_IsAny",'Scoring_Config'!$A:$A,'Scoring_Config'!$D:$D,"Yes")="Yes",_xlfn.XLOOKUP("Dst_IsAny",'Scoring_Config'!$A:$A,'Scoring_Config'!$C:$C,10),0),"False,0")</f>
        <v>0</v>
      </c>
      <c r="AC1089" cm="1">
        <f t="array" ref="AC1089">IF(FALSE,"True," &amp; IF(_xlfn.XLOOKUP("Dst_CIDR_Le_16",'Scoring_Config'!$A:$A,'Scoring_Config'!$D:$D,"Yes")="Yes",_xlfn.XLOOKUP("Dst_CIDR_Le_16",'Scoring_Config'!$A:$A,'Scoring_Config'!$C:$C,10),0),"False,0")</f>
        <v>0</v>
      </c>
      <c r="AD1089" cm="1">
        <f t="array" ref="AD1089">IF(FALSE,"True," &amp; IF(_xlfn.XLOOKUP("Dst_CIDR_17_22",'Scoring_Config'!$A:$A,'Scoring_Config'!$D:$D,"Yes")="Yes",_xlfn.XLOOKUP("Dst_CIDR_17_22",'Scoring_Config'!$A:$A,'Scoring_Config'!$C:$C,5),0),"False,0")</f>
        <v>0</v>
      </c>
      <c r="AE1089" cm="1">
        <f t="array" ref="AE1089">IF(FALSE,"True," &amp; IF(_xlfn.XLOOKUP("SrcZone_IsAny",'Scoring_Config'!$A:$A,'Scoring_Config'!$D:$D,"Yes")="Yes",_xlfn.XLOOKUP("SrcZone_IsAny",'Scoring_Config'!$A:$A,'Scoring_Config'!$C:$C,10),0),"False,0")</f>
        <v>0</v>
      </c>
      <c r="AF1089" cm="1">
        <f t="array" ref="AF1089">IF(FALSE,"True," &amp; IF(_xlfn.XLOOKUP("DstZone_IsAny",'Scoring_Config'!$A:$A,'Scoring_Config'!$D:$D,"Yes")="Yes",_xlfn.XLOOKUP("DstZone_IsAny",'Scoring_Config'!$A:$A,'Scoring_Config'!$C:$C,10),0),"False,0")</f>
        <v>0</v>
      </c>
      <c r="AG1089" cm="1">
        <f t="array" ref="AG108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89" cm="1">
        <f t="array" ref="AH1089">IF(FALSE,"True," &amp; IF(_xlfn.XLOOKUP("App_Any_OR_RangeGt1000",'Scoring_Config'!$A:$A,'Scoring_Config'!$D:$D,"Yes")="Yes",_xlfn.XLOOKUP("App_Any_OR_RangeGt1000",'Scoring_Config'!$A:$A,'Scoring_Config'!$C:$C,10),0),"False,0")</f>
        <v>0</v>
      </c>
      <c r="AI1089" cm="1">
        <f t="array" ref="AI1089">IF(FALSE,"True," &amp; IF(_xlfn.XLOOKUP("Service_Insecure_Match",'Scoring_Config'!$A:$A,'Scoring_Config'!$D:$D,"Yes")="Yes",_xlfn.XLOOKUP("Service_Insecure_Match",'Scoring_Config'!$A:$A,'Scoring_Config'!$C:$C,5),0),"False,0")</f>
        <v>0</v>
      </c>
      <c r="AJ1089" cm="1">
        <f t="array" ref="AJ1089">IF(FALSE,"True," &amp; IF(_xlfn.XLOOKUP("Risky_Inbound",'Scoring_Config'!$A:$A,'Scoring_Config'!$D:$D,"Yes")="Yes",_xlfn.XLOOKUP("Risky_Inbound",'Scoring_Config'!$A:$A,'Scoring_Config'!$C:$C,50),0),"False,0")</f>
        <v>0</v>
      </c>
      <c r="AK1089" cm="1">
        <f t="array" ref="AK1089">IF(FALSE,"True," &amp; IF(_xlfn.XLOOKUP("Risky_Outbound",'Scoring_Config'!$A:$A,'Scoring_Config'!$D:$D,"Yes")="Yes",_xlfn.XLOOKUP("Risky_Outbound",'Scoring_Config'!$A:$A,'Scoring_Config'!$C:$C,25),0),"False,0")</f>
        <v>0</v>
      </c>
      <c r="AL1089" t="s">
        <v>6700</v>
      </c>
      <c r="AM1089" cm="1">
        <f t="array" ref="AM108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89" t="s">
        <v>6697</v>
      </c>
      <c r="AO1089" t="s">
        <v>6697</v>
      </c>
      <c r="AP1089" t="s">
        <v>6697</v>
      </c>
      <c r="AQ1089" cm="1">
        <f t="array" ref="AQ1089">IF(FALSE,"True," &amp; IF(_xlfn.XLOOKUP("Service_IsAny",'Scoring_Config'!$A:$A,'Scoring_Config'!$D:$D,"Yes")="Yes",_xlfn.XLOOKUP("Service_IsAny",'Scoring_Config'!$A:$A,'Scoring_Config'!$C:$C,0),0),"False,0")</f>
        <v>0</v>
      </c>
      <c r="AR1089">
        <v>0</v>
      </c>
      <c r="AS1089" cm="1">
        <f t="array" ref="AS1089">IF(FALSE,"True," &amp; IF(_xlfn.XLOOKUP("Service_RangeGt1000",'Scoring_Config'!$A:$A,'Scoring_Config'!$D:$D,"Yes")="Yes",_xlfn.XLOOKUP("Service_RangeGt1000",'Scoring_Config'!$A:$A,'Scoring_Config'!$C:$C,0),0),"False,0")</f>
        <v>0</v>
      </c>
      <c r="AT1089" cm="1">
        <f t="array" ref="AT1089">IF(FALSE,"True," &amp; IF(_xlfn.XLOOKUP("App_IsAny",'Scoring_Config'!$A:$A,'Scoring_Config'!$D:$D,"Yes")="Yes",_xlfn.XLOOKUP("App_IsAny",'Scoring_Config'!$A:$A,'Scoring_Config'!$C:$C,0),0),"False,0")</f>
        <v>0</v>
      </c>
      <c r="AU1089">
        <v>1</v>
      </c>
      <c r="AV1089" cm="1">
        <f t="array" ref="AV1089">IF(FALSE,"True," &amp; IF(_xlfn.XLOOKUP("App_RangeGt1000",'Scoring_Config'!$A:$A,'Scoring_Config'!$D:$D,"Yes")="Yes",_xlfn.XLOOKUP("App_RangeGt1000",'Scoring_Config'!$A:$A,'Scoring_Config'!$C:$C,0),0),"False,0")</f>
        <v>0</v>
      </c>
      <c r="AW1089" cm="1">
        <f t="array" ref="AW1089">IF(FALSE,"True," &amp; IF(_xlfn.XLOOKUP("Action_IsDenyOrDrop",'Scoring_Config'!$A:$A,'Scoring_Config'!$D:$D,"Yes")="Yes",_xlfn.XLOOKUP("Action_IsDenyOrDrop",'Scoring_Config'!$A:$A,'Scoring_Config'!$C:$C,0),0),"False,0")</f>
        <v>0</v>
      </c>
      <c r="AX1089" cm="1">
        <f t="array" ref="AX1089">IF(LEFT(AW1089,4)="True",0,(IF(LEFT(Y1089,4)="True",IF(_xlfn.XLOOKUP("Src_IsAny",'Scoring_Config'!$A:$A,'Scoring_Config'!$D:$D,"Yes")="Yes",_xlfn.XLOOKUP("Src_IsAny",'Scoring_Config'!$A:$A,'Scoring_Config'!$C:$C,10),0),0)+IF(LEFT(Z1089,4)="True",IF(_xlfn.XLOOKUP("Src_CIDR_Le_16",'Scoring_Config'!$A:$A,'Scoring_Config'!$D:$D,"Yes")="Yes",_xlfn.XLOOKUP("Src_CIDR_Le_16",'Scoring_Config'!$A:$A,'Scoring_Config'!$C:$C,10),0),0)+IF(LEFT(AA1089,4)="True",IF(_xlfn.XLOOKUP("Src_CIDR_17_22",'Scoring_Config'!$A:$A,'Scoring_Config'!$D:$D,"Yes")="Yes",_xlfn.XLOOKUP("Src_CIDR_17_22",'Scoring_Config'!$A:$A,'Scoring_Config'!$C:$C,5),0),0)+IF(LEFT(AB1089,4)="True",IF(_xlfn.XLOOKUP("Dst_IsAny",'Scoring_Config'!$A:$A,'Scoring_Config'!$D:$D,"Yes")="Yes",_xlfn.XLOOKUP("Dst_IsAny",'Scoring_Config'!$A:$A,'Scoring_Config'!$C:$C,10),0),0)+IF(LEFT(AC1089,4)="True",IF(_xlfn.XLOOKUP("Dst_CIDR_Le_16",'Scoring_Config'!$A:$A,'Scoring_Config'!$D:$D,"Yes")="Yes",_xlfn.XLOOKUP("Dst_CIDR_Le_16",'Scoring_Config'!$A:$A,'Scoring_Config'!$C:$C,10),0),0)+IF(LEFT(AD1089,4)="True",IF(_xlfn.XLOOKUP("Dst_CIDR_17_22",'Scoring_Config'!$A:$A,'Scoring_Config'!$D:$D,"Yes")="Yes",_xlfn.XLOOKUP("Dst_CIDR_17_22",'Scoring_Config'!$A:$A,'Scoring_Config'!$C:$C,5),0),0)+IF(LEFT(AE1089,4)="True",IF(_xlfn.XLOOKUP("SrcZone_IsAny",'Scoring_Config'!$A:$A,'Scoring_Config'!$D:$D,"Yes")="Yes",_xlfn.XLOOKUP("SrcZone_IsAny",'Scoring_Config'!$A:$A,'Scoring_Config'!$C:$C,10),0),0)+IF(LEFT(AF1089,4)="True",IF(_xlfn.XLOOKUP("DstZone_IsAny",'Scoring_Config'!$A:$A,'Scoring_Config'!$D:$D,"Yes")="Yes",_xlfn.XLOOKUP("DstZone_IsAny",'Scoring_Config'!$A:$A,'Scoring_Config'!$C:$C,10),0),0)+IF(LEFT(AG1089,4)="True",IF(_xlfn.XLOOKUP("Service_Any_OR_RangeGt1000",'Scoring_Config'!$A:$A,'Scoring_Config'!$D:$D,"Yes")="Yes",_xlfn.XLOOKUP("Service_Any_OR_RangeGt1000",'Scoring_Config'!$A:$A,'Scoring_Config'!$C:$C,10),0),0)+IF(LEFT(AH1089,4)="True",IF(_xlfn.XLOOKUP("App_Any_OR_RangeGt1000",'Scoring_Config'!$A:$A,'Scoring_Config'!$D:$D,"Yes")="Yes",_xlfn.XLOOKUP("App_Any_OR_RangeGt1000",'Scoring_Config'!$A:$A,'Scoring_Config'!$C:$C,10),0),0)+IF(LEFT(AI1089,4)="True",IF(_xlfn.XLOOKUP("Service_Insecure_Match",'Scoring_Config'!$A:$A,'Scoring_Config'!$D:$D,"Yes")="Yes",_xlfn.XLOOKUP("Service_Insecure_Match",'Scoring_Config'!$A:$A,'Scoring_Config'!$C:$C,5),0),0)+IF(LEFT(AJ1089,4)="True",IF(_xlfn.XLOOKUP("Risky_Inbound",'Scoring_Config'!$A:$A,'Scoring_Config'!$D:$D,"Yes")="Yes",_xlfn.XLOOKUP("Risky_Inbound",'Scoring_Config'!$A:$A,'Scoring_Config'!$C:$C,50),0),0)+IF(LEFT(AK1089,4)="True",IF(_xlfn.XLOOKUP("Risky_Outbound",'Scoring_Config'!$A:$A,'Scoring_Config'!$D:$D,"Yes")="Yes",_xlfn.XLOOKUP("Risky_Outbound",'Scoring_Config'!$A:$A,'Scoring_Config'!$C:$C,25),0),0)+IF(LEFT(AZ1089,4)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1089,FIND(",",AL1089)+1,100)),0)+IF(LEFT(AM1089,4)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1089,FIND(",",AN1089)+1,100)),0)+IF(_xlfn.XLOOKUP("Profile_Scoring",'Scoring_Config'!$A:$A,'Scoring_Config'!$D:$D,"Yes")="Yes",VALUE(MID(AO1089,FIND(",",AO1089)+1,100)),0)+IF(_xlfn.XLOOKUP("Options_Scoring",'Scoring_Config'!$A:$A,'Scoring_Config'!$D:$D,"Yes")="Yes",VALUE(MID(AP1089,FIND(",",AP1089)+1,100)),0)))</f>
        <v>0</v>
      </c>
      <c r="AZ1089" cm="1">
        <f t="array" ref="AZ1089">IF(FALSE,"True," &amp; IF(_xlfn.XLOOKUP("Migrate_Insecure",'Scoring_Config'!$A:$A,'Scoring_Config'!$D:$D,"Yes")="Yes",_xlfn.XLOOKUP("Migrate_Insecure",'Scoring_Config'!$A:$A,'Scoring_Config'!$C:$C,10),0),"False,0")</f>
        <v>0</v>
      </c>
    </row>
    <row r="1090" spans="1:52">
      <c r="A1090" t="s">
        <v>1979</v>
      </c>
      <c r="B1090" t="s">
        <v>3062</v>
      </c>
      <c r="C1090" t="s">
        <v>3542</v>
      </c>
      <c r="D1090" t="s">
        <v>3545</v>
      </c>
      <c r="E1090" t="s">
        <v>3563</v>
      </c>
      <c r="F1090" t="s">
        <v>3864</v>
      </c>
      <c r="G1090" t="s">
        <v>433</v>
      </c>
      <c r="H1090" t="s">
        <v>174</v>
      </c>
      <c r="I1090" t="s">
        <v>3866</v>
      </c>
      <c r="J1090" t="s">
        <v>1161</v>
      </c>
      <c r="K1090" t="s">
        <v>1660</v>
      </c>
      <c r="L1090" t="s">
        <v>1327</v>
      </c>
      <c r="M1090" t="s">
        <v>1974</v>
      </c>
      <c r="N1090" t="s">
        <v>4315</v>
      </c>
      <c r="O1090" t="s">
        <v>4319</v>
      </c>
      <c r="P1090" t="s">
        <v>4321</v>
      </c>
      <c r="Q1090" t="s">
        <v>5098</v>
      </c>
      <c r="R1090" t="s">
        <v>5440</v>
      </c>
      <c r="S1090" t="s">
        <v>5440</v>
      </c>
      <c r="T1090" t="s">
        <v>5676</v>
      </c>
      <c r="U1090" t="s">
        <v>5676</v>
      </c>
      <c r="Y1090" cm="1">
        <f t="array" ref="Y1090">IF(FALSE,"True," &amp; IF(_xlfn.XLOOKUP("Src_IsAny",'Scoring_Config'!$A:$A,'Scoring_Config'!$D:$D,"Yes")="Yes",_xlfn.XLOOKUP("Src_IsAny",'Scoring_Config'!$A:$A,'Scoring_Config'!$C:$C,10),0),"False,0")</f>
        <v>0</v>
      </c>
      <c r="Z1090" cm="1">
        <f t="array" ref="Z1090">IF(FALSE,"True," &amp; IF(_xlfn.XLOOKUP("Src_CIDR_Le_16",'Scoring_Config'!$A:$A,'Scoring_Config'!$D:$D,"Yes")="Yes",_xlfn.XLOOKUP("Src_CIDR_Le_16",'Scoring_Config'!$A:$A,'Scoring_Config'!$C:$C,10),0),"False,0")</f>
        <v>0</v>
      </c>
      <c r="AA1090" cm="1">
        <f t="array" ref="AA1090">IF(FALSE,"True," &amp; IF(_xlfn.XLOOKUP("Src_CIDR_17_22",'Scoring_Config'!$A:$A,'Scoring_Config'!$D:$D,"Yes")="Yes",_xlfn.XLOOKUP("Src_CIDR_17_22",'Scoring_Config'!$A:$A,'Scoring_Config'!$C:$C,5),0),"False,0")</f>
        <v>0</v>
      </c>
      <c r="AB1090" cm="1">
        <f t="array" ref="AB1090">IF(FALSE,"True," &amp; IF(_xlfn.XLOOKUP("Dst_IsAny",'Scoring_Config'!$A:$A,'Scoring_Config'!$D:$D,"Yes")="Yes",_xlfn.XLOOKUP("Dst_IsAny",'Scoring_Config'!$A:$A,'Scoring_Config'!$C:$C,10),0),"False,0")</f>
        <v>0</v>
      </c>
      <c r="AC1090" cm="1">
        <f t="array" ref="AC1090">IF(FALSE,"True," &amp; IF(_xlfn.XLOOKUP("Dst_CIDR_Le_16",'Scoring_Config'!$A:$A,'Scoring_Config'!$D:$D,"Yes")="Yes",_xlfn.XLOOKUP("Dst_CIDR_Le_16",'Scoring_Config'!$A:$A,'Scoring_Config'!$C:$C,10),0),"False,0")</f>
        <v>0</v>
      </c>
      <c r="AD1090" cm="1">
        <f t="array" ref="AD1090">IF(FALSE,"True," &amp; IF(_xlfn.XLOOKUP("Dst_CIDR_17_22",'Scoring_Config'!$A:$A,'Scoring_Config'!$D:$D,"Yes")="Yes",_xlfn.XLOOKUP("Dst_CIDR_17_22",'Scoring_Config'!$A:$A,'Scoring_Config'!$C:$C,5),0),"False,0")</f>
        <v>0</v>
      </c>
      <c r="AE1090" cm="1">
        <f t="array" ref="AE1090">IF(FALSE,"True," &amp; IF(_xlfn.XLOOKUP("SrcZone_IsAny",'Scoring_Config'!$A:$A,'Scoring_Config'!$D:$D,"Yes")="Yes",_xlfn.XLOOKUP("SrcZone_IsAny",'Scoring_Config'!$A:$A,'Scoring_Config'!$C:$C,10),0),"False,0")</f>
        <v>0</v>
      </c>
      <c r="AF1090" cm="1">
        <f t="array" ref="AF1090">IF(FALSE,"True," &amp; IF(_xlfn.XLOOKUP("DstZone_IsAny",'Scoring_Config'!$A:$A,'Scoring_Config'!$D:$D,"Yes")="Yes",_xlfn.XLOOKUP("DstZone_IsAny",'Scoring_Config'!$A:$A,'Scoring_Config'!$C:$C,10),0),"False,0")</f>
        <v>0</v>
      </c>
      <c r="AG1090" cm="1">
        <f t="array" ref="AG109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90" cm="1">
        <f t="array" ref="AH1090">IF(FALSE,"True," &amp; IF(_xlfn.XLOOKUP("App_Any_OR_RangeGt1000",'Scoring_Config'!$A:$A,'Scoring_Config'!$D:$D,"Yes")="Yes",_xlfn.XLOOKUP("App_Any_OR_RangeGt1000",'Scoring_Config'!$A:$A,'Scoring_Config'!$C:$C,10),0),"False,0")</f>
        <v>0</v>
      </c>
      <c r="AI1090" cm="1">
        <f t="array" ref="AI1090">IF(FALSE,"True," &amp; IF(_xlfn.XLOOKUP("Service_Insecure_Match",'Scoring_Config'!$A:$A,'Scoring_Config'!$D:$D,"Yes")="Yes",_xlfn.XLOOKUP("Service_Insecure_Match",'Scoring_Config'!$A:$A,'Scoring_Config'!$C:$C,5),0),"False,0")</f>
        <v>0</v>
      </c>
      <c r="AJ1090" cm="1">
        <f t="array" ref="AJ1090">IF(FALSE,"True," &amp; IF(_xlfn.XLOOKUP("Risky_Inbound",'Scoring_Config'!$A:$A,'Scoring_Config'!$D:$D,"Yes")="Yes",_xlfn.XLOOKUP("Risky_Inbound",'Scoring_Config'!$A:$A,'Scoring_Config'!$C:$C,50),0),"False,0")</f>
        <v>0</v>
      </c>
      <c r="AK1090" cm="1">
        <f t="array" ref="AK1090">IF(FALSE,"True," &amp; IF(_xlfn.XLOOKUP("Risky_Outbound",'Scoring_Config'!$A:$A,'Scoring_Config'!$D:$D,"Yes")="Yes",_xlfn.XLOOKUP("Risky_Outbound",'Scoring_Config'!$A:$A,'Scoring_Config'!$C:$C,25),0),"False,0")</f>
        <v>0</v>
      </c>
      <c r="AL1090" t="s">
        <v>6700</v>
      </c>
      <c r="AM1090" cm="1">
        <f t="array" ref="AM109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90" t="s">
        <v>6697</v>
      </c>
      <c r="AO1090" t="s">
        <v>6697</v>
      </c>
      <c r="AP1090" t="s">
        <v>6697</v>
      </c>
      <c r="AQ1090" cm="1">
        <f t="array" ref="AQ1090">IF(FALSE,"True," &amp; IF(_xlfn.XLOOKUP("Service_IsAny",'Scoring_Config'!$A:$A,'Scoring_Config'!$D:$D,"Yes")="Yes",_xlfn.XLOOKUP("Service_IsAny",'Scoring_Config'!$A:$A,'Scoring_Config'!$C:$C,0),0),"False,0")</f>
        <v>0</v>
      </c>
      <c r="AR1090">
        <v>0</v>
      </c>
      <c r="AS1090" cm="1">
        <f t="array" ref="AS1090">IF(FALSE,"True," &amp; IF(_xlfn.XLOOKUP("Service_RangeGt1000",'Scoring_Config'!$A:$A,'Scoring_Config'!$D:$D,"Yes")="Yes",_xlfn.XLOOKUP("Service_RangeGt1000",'Scoring_Config'!$A:$A,'Scoring_Config'!$C:$C,0),0),"False,0")</f>
        <v>0</v>
      </c>
      <c r="AT1090" cm="1">
        <f t="array" ref="AT1090">IF(FALSE,"True," &amp; IF(_xlfn.XLOOKUP("App_IsAny",'Scoring_Config'!$A:$A,'Scoring_Config'!$D:$D,"Yes")="Yes",_xlfn.XLOOKUP("App_IsAny",'Scoring_Config'!$A:$A,'Scoring_Config'!$C:$C,0),0),"False,0")</f>
        <v>0</v>
      </c>
      <c r="AU1090">
        <v>1</v>
      </c>
      <c r="AV1090" cm="1">
        <f t="array" ref="AV1090">IF(FALSE,"True," &amp; IF(_xlfn.XLOOKUP("App_RangeGt1000",'Scoring_Config'!$A:$A,'Scoring_Config'!$D:$D,"Yes")="Yes",_xlfn.XLOOKUP("App_RangeGt1000",'Scoring_Config'!$A:$A,'Scoring_Config'!$C:$C,0),0),"False,0")</f>
        <v>0</v>
      </c>
      <c r="AW1090" cm="1">
        <f t="array" ref="AW1090">IF(FALSE,"True," &amp; IF(_xlfn.XLOOKUP("Action_IsDenyOrDrop",'Scoring_Config'!$A:$A,'Scoring_Config'!$D:$D,"Yes")="Yes",_xlfn.XLOOKUP("Action_IsDenyOrDrop",'Scoring_Config'!$A:$A,'Scoring_Config'!$C:$C,0),0),"False,0")</f>
        <v>0</v>
      </c>
      <c r="AX1090" cm="1">
        <f t="array" ref="AX1090">IF(LEFT(AW1090,4)="True",0,(IF(LEFT(Y1090,4)="True",IF(_xlfn.XLOOKUP("Src_IsAny",'Scoring_Config'!$A:$A,'Scoring_Config'!$D:$D,"Yes")="Yes",_xlfn.XLOOKUP("Src_IsAny",'Scoring_Config'!$A:$A,'Scoring_Config'!$C:$C,10),0),0)+IF(LEFT(Z1090,4)="True",IF(_xlfn.XLOOKUP("Src_CIDR_Le_16",'Scoring_Config'!$A:$A,'Scoring_Config'!$D:$D,"Yes")="Yes",_xlfn.XLOOKUP("Src_CIDR_Le_16",'Scoring_Config'!$A:$A,'Scoring_Config'!$C:$C,10),0),0)+IF(LEFT(AA1090,4)="True",IF(_xlfn.XLOOKUP("Src_CIDR_17_22",'Scoring_Config'!$A:$A,'Scoring_Config'!$D:$D,"Yes")="Yes",_xlfn.XLOOKUP("Src_CIDR_17_22",'Scoring_Config'!$A:$A,'Scoring_Config'!$C:$C,5),0),0)+IF(LEFT(AB1090,4)="True",IF(_xlfn.XLOOKUP("Dst_IsAny",'Scoring_Config'!$A:$A,'Scoring_Config'!$D:$D,"Yes")="Yes",_xlfn.XLOOKUP("Dst_IsAny",'Scoring_Config'!$A:$A,'Scoring_Config'!$C:$C,10),0),0)+IF(LEFT(AC1090,4)="True",IF(_xlfn.XLOOKUP("Dst_CIDR_Le_16",'Scoring_Config'!$A:$A,'Scoring_Config'!$D:$D,"Yes")="Yes",_xlfn.XLOOKUP("Dst_CIDR_Le_16",'Scoring_Config'!$A:$A,'Scoring_Config'!$C:$C,10),0),0)+IF(LEFT(AD1090,4)="True",IF(_xlfn.XLOOKUP("Dst_CIDR_17_22",'Scoring_Config'!$A:$A,'Scoring_Config'!$D:$D,"Yes")="Yes",_xlfn.XLOOKUP("Dst_CIDR_17_22",'Scoring_Config'!$A:$A,'Scoring_Config'!$C:$C,5),0),0)+IF(LEFT(AE1090,4)="True",IF(_xlfn.XLOOKUP("SrcZone_IsAny",'Scoring_Config'!$A:$A,'Scoring_Config'!$D:$D,"Yes")="Yes",_xlfn.XLOOKUP("SrcZone_IsAny",'Scoring_Config'!$A:$A,'Scoring_Config'!$C:$C,10),0),0)+IF(LEFT(AF1090,4)="True",IF(_xlfn.XLOOKUP("DstZone_IsAny",'Scoring_Config'!$A:$A,'Scoring_Config'!$D:$D,"Yes")="Yes",_xlfn.XLOOKUP("DstZone_IsAny",'Scoring_Config'!$A:$A,'Scoring_Config'!$C:$C,10),0),0)+IF(LEFT(AG1090,4)="True",IF(_xlfn.XLOOKUP("Service_Any_OR_RangeGt1000",'Scoring_Config'!$A:$A,'Scoring_Config'!$D:$D,"Yes")="Yes",_xlfn.XLOOKUP("Service_Any_OR_RangeGt1000",'Scoring_Config'!$A:$A,'Scoring_Config'!$C:$C,10),0),0)+IF(LEFT(AH1090,4)="True",IF(_xlfn.XLOOKUP("App_Any_OR_RangeGt1000",'Scoring_Config'!$A:$A,'Scoring_Config'!$D:$D,"Yes")="Yes",_xlfn.XLOOKUP("App_Any_OR_RangeGt1000",'Scoring_Config'!$A:$A,'Scoring_Config'!$C:$C,10),0),0)+IF(LEFT(AI1090,4)="True",IF(_xlfn.XLOOKUP("Service_Insecure_Match",'Scoring_Config'!$A:$A,'Scoring_Config'!$D:$D,"Yes")="Yes",_xlfn.XLOOKUP("Service_Insecure_Match",'Scoring_Config'!$A:$A,'Scoring_Config'!$C:$C,5),0),0)+IF(LEFT(AJ1090,4)="True",IF(_xlfn.XLOOKUP("Risky_Inbound",'Scoring_Config'!$A:$A,'Scoring_Config'!$D:$D,"Yes")="Yes",_xlfn.XLOOKUP("Risky_Inbound",'Scoring_Config'!$A:$A,'Scoring_Config'!$C:$C,50),0),0)+IF(LEFT(AK1090,4)="True",IF(_xlfn.XLOOKUP("Risky_Outbound",'Scoring_Config'!$A:$A,'Scoring_Config'!$D:$D,"Yes")="Yes",_xlfn.XLOOKUP("Risky_Outbound",'Scoring_Config'!$A:$A,'Scoring_Config'!$C:$C,25),0),0)+IF(LEFT(AZ1090,4)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1090,FIND(",",AL1090)+1,100)),0)+IF(LEFT(AM1090,4)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1090,FIND(",",AN1090)+1,100)),0)+IF(_xlfn.XLOOKUP("Profile_Scoring",'Scoring_Config'!$A:$A,'Scoring_Config'!$D:$D,"Yes")="Yes",VALUE(MID(AO1090,FIND(",",AO1090)+1,100)),0)+IF(_xlfn.XLOOKUP("Options_Scoring",'Scoring_Config'!$A:$A,'Scoring_Config'!$D:$D,"Yes")="Yes",VALUE(MID(AP1090,FIND(",",AP1090)+1,100)),0)))</f>
        <v>0</v>
      </c>
      <c r="AZ1090" cm="1">
        <f t="array" ref="AZ1090">IF(FALSE,"True," &amp; IF(_xlfn.XLOOKUP("Migrate_Insecure",'Scoring_Config'!$A:$A,'Scoring_Config'!$D:$D,"Yes")="Yes",_xlfn.XLOOKUP("Migrate_Insecure",'Scoring_Config'!$A:$A,'Scoring_Config'!$C:$C,10),0),"False,0")</f>
        <v>0</v>
      </c>
    </row>
    <row r="1091" spans="1:52">
      <c r="A1091" t="s">
        <v>1979</v>
      </c>
      <c r="B1091" t="s">
        <v>3063</v>
      </c>
      <c r="C1091" t="s">
        <v>3542</v>
      </c>
      <c r="D1091" t="s">
        <v>3545</v>
      </c>
      <c r="E1091" t="s">
        <v>3563</v>
      </c>
      <c r="F1091" t="s">
        <v>3789</v>
      </c>
      <c r="G1091" t="s">
        <v>202</v>
      </c>
      <c r="H1091" t="s">
        <v>174</v>
      </c>
      <c r="I1091" t="s">
        <v>4260</v>
      </c>
      <c r="J1091" t="s">
        <v>1162</v>
      </c>
      <c r="K1091" t="s">
        <v>1919</v>
      </c>
      <c r="L1091" t="s">
        <v>1327</v>
      </c>
      <c r="M1091" t="s">
        <v>1974</v>
      </c>
      <c r="N1091" t="s">
        <v>4315</v>
      </c>
      <c r="O1091" t="s">
        <v>4319</v>
      </c>
      <c r="P1091" t="s">
        <v>4321</v>
      </c>
      <c r="Q1091" t="s">
        <v>5099</v>
      </c>
      <c r="R1091" t="s">
        <v>5440</v>
      </c>
      <c r="S1091" t="s">
        <v>5440</v>
      </c>
      <c r="T1091" t="s">
        <v>5827</v>
      </c>
      <c r="U1091" t="s">
        <v>6493</v>
      </c>
      <c r="Y1091" cm="1">
        <f t="array" ref="Y1091">IF(FALSE,"True," &amp; IF(_xlfn.XLOOKUP("Src_IsAny",'Scoring_Config'!$A:$A,'Scoring_Config'!$D:$D,"Yes")="Yes",_xlfn.XLOOKUP("Src_IsAny",'Scoring_Config'!$A:$A,'Scoring_Config'!$C:$C,10),0),"False,0")</f>
        <v>0</v>
      </c>
      <c r="Z1091" cm="1">
        <f t="array" ref="Z1091">IF(FALSE,"True," &amp; IF(_xlfn.XLOOKUP("Src_CIDR_Le_16",'Scoring_Config'!$A:$A,'Scoring_Config'!$D:$D,"Yes")="Yes",_xlfn.XLOOKUP("Src_CIDR_Le_16",'Scoring_Config'!$A:$A,'Scoring_Config'!$C:$C,10),0),"False,0")</f>
        <v>0</v>
      </c>
      <c r="AA1091" cm="1">
        <f t="array" ref="AA1091">IF(TRUE,"True," &amp; IF(_xlfn.XLOOKUP("Src_CIDR_17_22",'Scoring_Config'!$A:$A,'Scoring_Config'!$D:$D,"Yes")="Yes",_xlfn.XLOOKUP("Src_CIDR_17_22",'Scoring_Config'!$A:$A,'Scoring_Config'!$C:$C,5),0),"False,0")</f>
        <v>0</v>
      </c>
      <c r="AB1091" cm="1">
        <f t="array" ref="AB1091">IF(FALSE,"True," &amp; IF(_xlfn.XLOOKUP("Dst_IsAny",'Scoring_Config'!$A:$A,'Scoring_Config'!$D:$D,"Yes")="Yes",_xlfn.XLOOKUP("Dst_IsAny",'Scoring_Config'!$A:$A,'Scoring_Config'!$C:$C,10),0),"False,0")</f>
        <v>0</v>
      </c>
      <c r="AC1091" cm="1">
        <f t="array" ref="AC1091">IF(TRUE,"True," &amp; IF(_xlfn.XLOOKUP("Dst_CIDR_Le_16",'Scoring_Config'!$A:$A,'Scoring_Config'!$D:$D,"Yes")="Yes",_xlfn.XLOOKUP("Dst_CIDR_Le_16",'Scoring_Config'!$A:$A,'Scoring_Config'!$C:$C,10),0),"False,0")</f>
        <v>0</v>
      </c>
      <c r="AD1091" cm="1">
        <f t="array" ref="AD1091">IF(FALSE,"True," &amp; IF(_xlfn.XLOOKUP("Dst_CIDR_17_22",'Scoring_Config'!$A:$A,'Scoring_Config'!$D:$D,"Yes")="Yes",_xlfn.XLOOKUP("Dst_CIDR_17_22",'Scoring_Config'!$A:$A,'Scoring_Config'!$C:$C,5),0),"False,0")</f>
        <v>0</v>
      </c>
      <c r="AE1091" cm="1">
        <f t="array" ref="AE1091">IF(FALSE,"True," &amp; IF(_xlfn.XLOOKUP("SrcZone_IsAny",'Scoring_Config'!$A:$A,'Scoring_Config'!$D:$D,"Yes")="Yes",_xlfn.XLOOKUP("SrcZone_IsAny",'Scoring_Config'!$A:$A,'Scoring_Config'!$C:$C,10),0),"False,0")</f>
        <v>0</v>
      </c>
      <c r="AF1091" cm="1">
        <f t="array" ref="AF1091">IF(FALSE,"True," &amp; IF(_xlfn.XLOOKUP("DstZone_IsAny",'Scoring_Config'!$A:$A,'Scoring_Config'!$D:$D,"Yes")="Yes",_xlfn.XLOOKUP("DstZone_IsAny",'Scoring_Config'!$A:$A,'Scoring_Config'!$C:$C,10),0),"False,0")</f>
        <v>0</v>
      </c>
      <c r="AG1091" cm="1">
        <f t="array" ref="AG109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91" cm="1">
        <f t="array" ref="AH1091">IF(FALSE,"True," &amp; IF(_xlfn.XLOOKUP("App_Any_OR_RangeGt1000",'Scoring_Config'!$A:$A,'Scoring_Config'!$D:$D,"Yes")="Yes",_xlfn.XLOOKUP("App_Any_OR_RangeGt1000",'Scoring_Config'!$A:$A,'Scoring_Config'!$C:$C,10),0),"False,0")</f>
        <v>0</v>
      </c>
      <c r="AI1091" cm="1">
        <f t="array" ref="AI1091">IF(FALSE,"True," &amp; IF(_xlfn.XLOOKUP("Service_Insecure_Match",'Scoring_Config'!$A:$A,'Scoring_Config'!$D:$D,"Yes")="Yes",_xlfn.XLOOKUP("Service_Insecure_Match",'Scoring_Config'!$A:$A,'Scoring_Config'!$C:$C,5),0),"False,0")</f>
        <v>0</v>
      </c>
      <c r="AJ1091" cm="1">
        <f t="array" ref="AJ1091">IF(FALSE,"True," &amp; IF(_xlfn.XLOOKUP("Risky_Inbound",'Scoring_Config'!$A:$A,'Scoring_Config'!$D:$D,"Yes")="Yes",_xlfn.XLOOKUP("Risky_Inbound",'Scoring_Config'!$A:$A,'Scoring_Config'!$C:$C,50),0),"False,0")</f>
        <v>0</v>
      </c>
      <c r="AK1091" cm="1">
        <f t="array" ref="AK1091">IF(FALSE,"True," &amp; IF(_xlfn.XLOOKUP("Risky_Outbound",'Scoring_Config'!$A:$A,'Scoring_Config'!$D:$D,"Yes")="Yes",_xlfn.XLOOKUP("Risky_Outbound",'Scoring_Config'!$A:$A,'Scoring_Config'!$C:$C,25),0),"False,0")</f>
        <v>0</v>
      </c>
      <c r="AL1091" t="s">
        <v>6700</v>
      </c>
      <c r="AM1091" cm="1">
        <f t="array" ref="AM109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91" t="s">
        <v>6697</v>
      </c>
      <c r="AO1091" t="s">
        <v>6697</v>
      </c>
      <c r="AP1091" t="s">
        <v>6697</v>
      </c>
      <c r="AQ1091" cm="1">
        <f t="array" ref="AQ1091">IF(FALSE,"True," &amp; IF(_xlfn.XLOOKUP("Service_IsAny",'Scoring_Config'!$A:$A,'Scoring_Config'!$D:$D,"Yes")="Yes",_xlfn.XLOOKUP("Service_IsAny",'Scoring_Config'!$A:$A,'Scoring_Config'!$C:$C,0),0),"False,0")</f>
        <v>0</v>
      </c>
      <c r="AR1091">
        <v>0</v>
      </c>
      <c r="AS1091" cm="1">
        <f t="array" ref="AS1091">IF(FALSE,"True," &amp; IF(_xlfn.XLOOKUP("Service_RangeGt1000",'Scoring_Config'!$A:$A,'Scoring_Config'!$D:$D,"Yes")="Yes",_xlfn.XLOOKUP("Service_RangeGt1000",'Scoring_Config'!$A:$A,'Scoring_Config'!$C:$C,0),0),"False,0")</f>
        <v>0</v>
      </c>
      <c r="AT1091" cm="1">
        <f t="array" ref="AT1091">IF(FALSE,"True," &amp; IF(_xlfn.XLOOKUP("App_IsAny",'Scoring_Config'!$A:$A,'Scoring_Config'!$D:$D,"Yes")="Yes",_xlfn.XLOOKUP("App_IsAny",'Scoring_Config'!$A:$A,'Scoring_Config'!$C:$C,0),0),"False,0")</f>
        <v>0</v>
      </c>
      <c r="AU1091">
        <v>102</v>
      </c>
      <c r="AV1091" cm="1">
        <f t="array" ref="AV1091">IF(FALSE,"True," &amp; IF(_xlfn.XLOOKUP("App_RangeGt1000",'Scoring_Config'!$A:$A,'Scoring_Config'!$D:$D,"Yes")="Yes",_xlfn.XLOOKUP("App_RangeGt1000",'Scoring_Config'!$A:$A,'Scoring_Config'!$C:$C,0),0),"False,0")</f>
        <v>0</v>
      </c>
      <c r="AW1091" cm="1">
        <f t="array" ref="AW1091">IF(FALSE,"True," &amp; IF(_xlfn.XLOOKUP("Action_IsDenyOrDrop",'Scoring_Config'!$A:$A,'Scoring_Config'!$D:$D,"Yes")="Yes",_xlfn.XLOOKUP("Action_IsDenyOrDrop",'Scoring_Config'!$A:$A,'Scoring_Config'!$C:$C,0),0),"False,0")</f>
        <v>0</v>
      </c>
      <c r="AX1091" cm="1">
        <f t="array" ref="AX1091">IF(LEFT(AW1091,4)="True",0,(IF(LEFT(Y1091,4)="True",IF(_xlfn.XLOOKUP("Src_IsAny",'Scoring_Config'!$A:$A,'Scoring_Config'!$D:$D,"Yes")="Yes",_xlfn.XLOOKUP("Src_IsAny",'Scoring_Config'!$A:$A,'Scoring_Config'!$C:$C,10),0),0)+IF(LEFT(Z1091,4)="True",IF(_xlfn.XLOOKUP("Src_CIDR_Le_16",'Scoring_Config'!$A:$A,'Scoring_Config'!$D:$D,"Yes")="Yes",_xlfn.XLOOKUP("Src_CIDR_Le_16",'Scoring_Config'!$A:$A,'Scoring_Config'!$C:$C,10),0),0)+IF(LEFT(AA1091,4)="True",IF(_xlfn.XLOOKUP("Src_CIDR_17_22",'Scoring_Config'!$A:$A,'Scoring_Config'!$D:$D,"Yes")="Yes",_xlfn.XLOOKUP("Src_CIDR_17_22",'Scoring_Config'!$A:$A,'Scoring_Config'!$C:$C,5),0),0)+IF(LEFT(AB1091,4)="True",IF(_xlfn.XLOOKUP("Dst_IsAny",'Scoring_Config'!$A:$A,'Scoring_Config'!$D:$D,"Yes")="Yes",_xlfn.XLOOKUP("Dst_IsAny",'Scoring_Config'!$A:$A,'Scoring_Config'!$C:$C,10),0),0)+IF(LEFT(AC1091,4)="True",IF(_xlfn.XLOOKUP("Dst_CIDR_Le_16",'Scoring_Config'!$A:$A,'Scoring_Config'!$D:$D,"Yes")="Yes",_xlfn.XLOOKUP("Dst_CIDR_Le_16",'Scoring_Config'!$A:$A,'Scoring_Config'!$C:$C,10),0),0)+IF(LEFT(AD1091,4)="True",IF(_xlfn.XLOOKUP("Dst_CIDR_17_22",'Scoring_Config'!$A:$A,'Scoring_Config'!$D:$D,"Yes")="Yes",_xlfn.XLOOKUP("Dst_CIDR_17_22",'Scoring_Config'!$A:$A,'Scoring_Config'!$C:$C,5),0),0)+IF(LEFT(AE1091,4)="True",IF(_xlfn.XLOOKUP("SrcZone_IsAny",'Scoring_Config'!$A:$A,'Scoring_Config'!$D:$D,"Yes")="Yes",_xlfn.XLOOKUP("SrcZone_IsAny",'Scoring_Config'!$A:$A,'Scoring_Config'!$C:$C,10),0),0)+IF(LEFT(AF1091,4)="True",IF(_xlfn.XLOOKUP("DstZone_IsAny",'Scoring_Config'!$A:$A,'Scoring_Config'!$D:$D,"Yes")="Yes",_xlfn.XLOOKUP("DstZone_IsAny",'Scoring_Config'!$A:$A,'Scoring_Config'!$C:$C,10),0),0)+IF(LEFT(AG1091,4)="True",IF(_xlfn.XLOOKUP("Service_Any_OR_RangeGt1000",'Scoring_Config'!$A:$A,'Scoring_Config'!$D:$D,"Yes")="Yes",_xlfn.XLOOKUP("Service_Any_OR_RangeGt1000",'Scoring_Config'!$A:$A,'Scoring_Config'!$C:$C,10),0),0)+IF(LEFT(AH1091,4)="True",IF(_xlfn.XLOOKUP("App_Any_OR_RangeGt1000",'Scoring_Config'!$A:$A,'Scoring_Config'!$D:$D,"Yes")="Yes",_xlfn.XLOOKUP("App_Any_OR_RangeGt1000",'Scoring_Config'!$A:$A,'Scoring_Config'!$C:$C,10),0),0)+IF(LEFT(AI1091,4)="True",IF(_xlfn.XLOOKUP("Service_Insecure_Match",'Scoring_Config'!$A:$A,'Scoring_Config'!$D:$D,"Yes")="Yes",_xlfn.XLOOKUP("Service_Insecure_Match",'Scoring_Config'!$A:$A,'Scoring_Config'!$C:$C,5),0),0)+IF(LEFT(AJ1091,4)="True",IF(_xlfn.XLOOKUP("Risky_Inbound",'Scoring_Config'!$A:$A,'Scoring_Config'!$D:$D,"Yes")="Yes",_xlfn.XLOOKUP("Risky_Inbound",'Scoring_Config'!$A:$A,'Scoring_Config'!$C:$C,50),0),0)+IF(LEFT(AK1091,4)="True",IF(_xlfn.XLOOKUP("Risky_Outbound",'Scoring_Config'!$A:$A,'Scoring_Config'!$D:$D,"Yes")="Yes",_xlfn.XLOOKUP("Risky_Outbound",'Scoring_Config'!$A:$A,'Scoring_Config'!$C:$C,25),0),0)+IF(LEFT(AZ1091,4)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1091,FIND(",",AL1091)+1,100)),0)+IF(LEFT(AM1091,4)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1091,FIND(",",AN1091)+1,100)),0)+IF(_xlfn.XLOOKUP("Profile_Scoring",'Scoring_Config'!$A:$A,'Scoring_Config'!$D:$D,"Yes")="Yes",VALUE(MID(AO1091,FIND(",",AO1091)+1,100)),0)+IF(_xlfn.XLOOKUP("Options_Scoring",'Scoring_Config'!$A:$A,'Scoring_Config'!$D:$D,"Yes")="Yes",VALUE(MID(AP1091,FIND(",",AP1091)+1,100)),0)))</f>
        <v>0</v>
      </c>
      <c r="AZ1091" cm="1">
        <f t="array" ref="AZ1091">IF(FALSE,"True," &amp; IF(_xlfn.XLOOKUP("Migrate_Insecure",'Scoring_Config'!$A:$A,'Scoring_Config'!$D:$D,"Yes")="Yes",_xlfn.XLOOKUP("Migrate_Insecure",'Scoring_Config'!$A:$A,'Scoring_Config'!$C:$C,10),0),"False,0")</f>
        <v>0</v>
      </c>
    </row>
    <row r="1092" spans="1:52">
      <c r="A1092" t="s">
        <v>1979</v>
      </c>
      <c r="B1092" t="s">
        <v>3064</v>
      </c>
      <c r="C1092" t="s">
        <v>3542</v>
      </c>
      <c r="D1092" t="s">
        <v>3545</v>
      </c>
      <c r="E1092" t="s">
        <v>3563</v>
      </c>
      <c r="F1092" t="s">
        <v>3638</v>
      </c>
      <c r="G1092" t="s">
        <v>590</v>
      </c>
      <c r="H1092" t="s">
        <v>174</v>
      </c>
      <c r="I1092" t="s">
        <v>3775</v>
      </c>
      <c r="J1092" t="s">
        <v>468</v>
      </c>
      <c r="K1092" t="s">
        <v>1920</v>
      </c>
      <c r="L1092" t="s">
        <v>1327</v>
      </c>
      <c r="M1092" t="s">
        <v>1974</v>
      </c>
      <c r="N1092" t="s">
        <v>4315</v>
      </c>
      <c r="O1092" t="s">
        <v>4319</v>
      </c>
      <c r="P1092" t="s">
        <v>4321</v>
      </c>
      <c r="Q1092" t="s">
        <v>5100</v>
      </c>
      <c r="R1092" t="s">
        <v>5440</v>
      </c>
      <c r="S1092" t="s">
        <v>5440</v>
      </c>
      <c r="T1092" t="s">
        <v>5817</v>
      </c>
      <c r="U1092" t="s">
        <v>6494</v>
      </c>
      <c r="Y1092" cm="1">
        <f t="array" ref="Y1092">IF(FALSE,"True," &amp; IF(_xlfn.XLOOKUP("Src_IsAny",'Scoring_Config'!$A:$A,'Scoring_Config'!$D:$D,"Yes")="Yes",_xlfn.XLOOKUP("Src_IsAny",'Scoring_Config'!$A:$A,'Scoring_Config'!$C:$C,10),0),"False,0")</f>
        <v>0</v>
      </c>
      <c r="Z1092" cm="1">
        <f t="array" ref="Z1092">IF(FALSE,"True," &amp; IF(_xlfn.XLOOKUP("Src_CIDR_Le_16",'Scoring_Config'!$A:$A,'Scoring_Config'!$D:$D,"Yes")="Yes",_xlfn.XLOOKUP("Src_CIDR_Le_16",'Scoring_Config'!$A:$A,'Scoring_Config'!$C:$C,10),0),"False,0")</f>
        <v>0</v>
      </c>
      <c r="AA1092" cm="1">
        <f t="array" ref="AA1092">IF(TRUE,"True," &amp; IF(_xlfn.XLOOKUP("Src_CIDR_17_22",'Scoring_Config'!$A:$A,'Scoring_Config'!$D:$D,"Yes")="Yes",_xlfn.XLOOKUP("Src_CIDR_17_22",'Scoring_Config'!$A:$A,'Scoring_Config'!$C:$C,5),0),"False,0")</f>
        <v>0</v>
      </c>
      <c r="AB1092" cm="1">
        <f t="array" ref="AB1092">IF(FALSE,"True," &amp; IF(_xlfn.XLOOKUP("Dst_IsAny",'Scoring_Config'!$A:$A,'Scoring_Config'!$D:$D,"Yes")="Yes",_xlfn.XLOOKUP("Dst_IsAny",'Scoring_Config'!$A:$A,'Scoring_Config'!$C:$C,10),0),"False,0")</f>
        <v>0</v>
      </c>
      <c r="AC1092" cm="1">
        <f t="array" ref="AC1092">IF(FALSE,"True," &amp; IF(_xlfn.XLOOKUP("Dst_CIDR_Le_16",'Scoring_Config'!$A:$A,'Scoring_Config'!$D:$D,"Yes")="Yes",_xlfn.XLOOKUP("Dst_CIDR_Le_16",'Scoring_Config'!$A:$A,'Scoring_Config'!$C:$C,10),0),"False,0")</f>
        <v>0</v>
      </c>
      <c r="AD1092" cm="1">
        <f t="array" ref="AD1092">IF(FALSE,"True," &amp; IF(_xlfn.XLOOKUP("Dst_CIDR_17_22",'Scoring_Config'!$A:$A,'Scoring_Config'!$D:$D,"Yes")="Yes",_xlfn.XLOOKUP("Dst_CIDR_17_22",'Scoring_Config'!$A:$A,'Scoring_Config'!$C:$C,5),0),"False,0")</f>
        <v>0</v>
      </c>
      <c r="AE1092" cm="1">
        <f t="array" ref="AE1092">IF(FALSE,"True," &amp; IF(_xlfn.XLOOKUP("SrcZone_IsAny",'Scoring_Config'!$A:$A,'Scoring_Config'!$D:$D,"Yes")="Yes",_xlfn.XLOOKUP("SrcZone_IsAny",'Scoring_Config'!$A:$A,'Scoring_Config'!$C:$C,10),0),"False,0")</f>
        <v>0</v>
      </c>
      <c r="AF1092" cm="1">
        <f t="array" ref="AF1092">IF(FALSE,"True," &amp; IF(_xlfn.XLOOKUP("DstZone_IsAny",'Scoring_Config'!$A:$A,'Scoring_Config'!$D:$D,"Yes")="Yes",_xlfn.XLOOKUP("DstZone_IsAny",'Scoring_Config'!$A:$A,'Scoring_Config'!$C:$C,10),0),"False,0")</f>
        <v>0</v>
      </c>
      <c r="AG1092" cm="1">
        <f t="array" ref="AG109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92" cm="1">
        <f t="array" ref="AH1092">IF(FALSE,"True," &amp; IF(_xlfn.XLOOKUP("App_Any_OR_RangeGt1000",'Scoring_Config'!$A:$A,'Scoring_Config'!$D:$D,"Yes")="Yes",_xlfn.XLOOKUP("App_Any_OR_RangeGt1000",'Scoring_Config'!$A:$A,'Scoring_Config'!$C:$C,10),0),"False,0")</f>
        <v>0</v>
      </c>
      <c r="AI1092" cm="1">
        <f t="array" ref="AI1092">IF(FALSE,"True," &amp; IF(_xlfn.XLOOKUP("Service_Insecure_Match",'Scoring_Config'!$A:$A,'Scoring_Config'!$D:$D,"Yes")="Yes",_xlfn.XLOOKUP("Service_Insecure_Match",'Scoring_Config'!$A:$A,'Scoring_Config'!$C:$C,5),0),"False,0")</f>
        <v>0</v>
      </c>
      <c r="AJ1092" cm="1">
        <f t="array" ref="AJ1092">IF(FALSE,"True," &amp; IF(_xlfn.XLOOKUP("Risky_Inbound",'Scoring_Config'!$A:$A,'Scoring_Config'!$D:$D,"Yes")="Yes",_xlfn.XLOOKUP("Risky_Inbound",'Scoring_Config'!$A:$A,'Scoring_Config'!$C:$C,50),0),"False,0")</f>
        <v>0</v>
      </c>
      <c r="AK1092" cm="1">
        <f t="array" ref="AK1092">IF(FALSE,"True," &amp; IF(_xlfn.XLOOKUP("Risky_Outbound",'Scoring_Config'!$A:$A,'Scoring_Config'!$D:$D,"Yes")="Yes",_xlfn.XLOOKUP("Risky_Outbound",'Scoring_Config'!$A:$A,'Scoring_Config'!$C:$C,25),0),"False,0")</f>
        <v>0</v>
      </c>
      <c r="AL1092" t="s">
        <v>6700</v>
      </c>
      <c r="AM1092" cm="1">
        <f t="array" ref="AM109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92" t="s">
        <v>6697</v>
      </c>
      <c r="AO1092" t="s">
        <v>6697</v>
      </c>
      <c r="AP1092" t="s">
        <v>6697</v>
      </c>
      <c r="AQ1092" cm="1">
        <f t="array" ref="AQ1092">IF(FALSE,"True," &amp; IF(_xlfn.XLOOKUP("Service_IsAny",'Scoring_Config'!$A:$A,'Scoring_Config'!$D:$D,"Yes")="Yes",_xlfn.XLOOKUP("Service_IsAny",'Scoring_Config'!$A:$A,'Scoring_Config'!$C:$C,0),0),"False,0")</f>
        <v>0</v>
      </c>
      <c r="AR1092">
        <v>0</v>
      </c>
      <c r="AS1092" cm="1">
        <f t="array" ref="AS1092">IF(FALSE,"True," &amp; IF(_xlfn.XLOOKUP("Service_RangeGt1000",'Scoring_Config'!$A:$A,'Scoring_Config'!$D:$D,"Yes")="Yes",_xlfn.XLOOKUP("Service_RangeGt1000",'Scoring_Config'!$A:$A,'Scoring_Config'!$C:$C,0),0),"False,0")</f>
        <v>0</v>
      </c>
      <c r="AT1092" cm="1">
        <f t="array" ref="AT1092">IF(FALSE,"True," &amp; IF(_xlfn.XLOOKUP("App_IsAny",'Scoring_Config'!$A:$A,'Scoring_Config'!$D:$D,"Yes")="Yes",_xlfn.XLOOKUP("App_IsAny",'Scoring_Config'!$A:$A,'Scoring_Config'!$C:$C,0),0),"False,0")</f>
        <v>0</v>
      </c>
      <c r="AU1092">
        <v>4</v>
      </c>
      <c r="AV1092" cm="1">
        <f t="array" ref="AV1092">IF(FALSE,"True," &amp; IF(_xlfn.XLOOKUP("App_RangeGt1000",'Scoring_Config'!$A:$A,'Scoring_Config'!$D:$D,"Yes")="Yes",_xlfn.XLOOKUP("App_RangeGt1000",'Scoring_Config'!$A:$A,'Scoring_Config'!$C:$C,0),0),"False,0")</f>
        <v>0</v>
      </c>
      <c r="AW1092" cm="1">
        <f t="array" ref="AW1092">IF(FALSE,"True," &amp; IF(_xlfn.XLOOKUP("Action_IsDenyOrDrop",'Scoring_Config'!$A:$A,'Scoring_Config'!$D:$D,"Yes")="Yes",_xlfn.XLOOKUP("Action_IsDenyOrDrop",'Scoring_Config'!$A:$A,'Scoring_Config'!$C:$C,0),0),"False,0")</f>
        <v>0</v>
      </c>
      <c r="AX1092" cm="1">
        <f t="array" ref="AX1092">IF(LEFT(AW1092,4)="True",0,(IF(LEFT(Y1092,4)="True",IF(_xlfn.XLOOKUP("Src_IsAny",'Scoring_Config'!$A:$A,'Scoring_Config'!$D:$D,"Yes")="Yes",_xlfn.XLOOKUP("Src_IsAny",'Scoring_Config'!$A:$A,'Scoring_Config'!$C:$C,10),0),0)+IF(LEFT(Z1092,4)="True",IF(_xlfn.XLOOKUP("Src_CIDR_Le_16",'Scoring_Config'!$A:$A,'Scoring_Config'!$D:$D,"Yes")="Yes",_xlfn.XLOOKUP("Src_CIDR_Le_16",'Scoring_Config'!$A:$A,'Scoring_Config'!$C:$C,10),0),0)+IF(LEFT(AA1092,4)="True",IF(_xlfn.XLOOKUP("Src_CIDR_17_22",'Scoring_Config'!$A:$A,'Scoring_Config'!$D:$D,"Yes")="Yes",_xlfn.XLOOKUP("Src_CIDR_17_22",'Scoring_Config'!$A:$A,'Scoring_Config'!$C:$C,5),0),0)+IF(LEFT(AB1092,4)="True",IF(_xlfn.XLOOKUP("Dst_IsAny",'Scoring_Config'!$A:$A,'Scoring_Config'!$D:$D,"Yes")="Yes",_xlfn.XLOOKUP("Dst_IsAny",'Scoring_Config'!$A:$A,'Scoring_Config'!$C:$C,10),0),0)+IF(LEFT(AC1092,4)="True",IF(_xlfn.XLOOKUP("Dst_CIDR_Le_16",'Scoring_Config'!$A:$A,'Scoring_Config'!$D:$D,"Yes")="Yes",_xlfn.XLOOKUP("Dst_CIDR_Le_16",'Scoring_Config'!$A:$A,'Scoring_Config'!$C:$C,10),0),0)+IF(LEFT(AD1092,4)="True",IF(_xlfn.XLOOKUP("Dst_CIDR_17_22",'Scoring_Config'!$A:$A,'Scoring_Config'!$D:$D,"Yes")="Yes",_xlfn.XLOOKUP("Dst_CIDR_17_22",'Scoring_Config'!$A:$A,'Scoring_Config'!$C:$C,5),0),0)+IF(LEFT(AE1092,4)="True",IF(_xlfn.XLOOKUP("SrcZone_IsAny",'Scoring_Config'!$A:$A,'Scoring_Config'!$D:$D,"Yes")="Yes",_xlfn.XLOOKUP("SrcZone_IsAny",'Scoring_Config'!$A:$A,'Scoring_Config'!$C:$C,10),0),0)+IF(LEFT(AF1092,4)="True",IF(_xlfn.XLOOKUP("DstZone_IsAny",'Scoring_Config'!$A:$A,'Scoring_Config'!$D:$D,"Yes")="Yes",_xlfn.XLOOKUP("DstZone_IsAny",'Scoring_Config'!$A:$A,'Scoring_Config'!$C:$C,10),0),0)+IF(LEFT(AG1092,4)="True",IF(_xlfn.XLOOKUP("Service_Any_OR_RangeGt1000",'Scoring_Config'!$A:$A,'Scoring_Config'!$D:$D,"Yes")="Yes",_xlfn.XLOOKUP("Service_Any_OR_RangeGt1000",'Scoring_Config'!$A:$A,'Scoring_Config'!$C:$C,10),0),0)+IF(LEFT(AH1092,4)="True",IF(_xlfn.XLOOKUP("App_Any_OR_RangeGt1000",'Scoring_Config'!$A:$A,'Scoring_Config'!$D:$D,"Yes")="Yes",_xlfn.XLOOKUP("App_Any_OR_RangeGt1000",'Scoring_Config'!$A:$A,'Scoring_Config'!$C:$C,10),0),0)+IF(LEFT(AI1092,4)="True",IF(_xlfn.XLOOKUP("Service_Insecure_Match",'Scoring_Config'!$A:$A,'Scoring_Config'!$D:$D,"Yes")="Yes",_xlfn.XLOOKUP("Service_Insecure_Match",'Scoring_Config'!$A:$A,'Scoring_Config'!$C:$C,5),0),0)+IF(LEFT(AJ1092,4)="True",IF(_xlfn.XLOOKUP("Risky_Inbound",'Scoring_Config'!$A:$A,'Scoring_Config'!$D:$D,"Yes")="Yes",_xlfn.XLOOKUP("Risky_Inbound",'Scoring_Config'!$A:$A,'Scoring_Config'!$C:$C,50),0),0)+IF(LEFT(AK1092,4)="True",IF(_xlfn.XLOOKUP("Risky_Outbound",'Scoring_Config'!$A:$A,'Scoring_Config'!$D:$D,"Yes")="Yes",_xlfn.XLOOKUP("Risky_Outbound",'Scoring_Config'!$A:$A,'Scoring_Config'!$C:$C,25),0),0)+IF(LEFT(AZ1092,4)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1092,FIND(",",AL1092)+1,100)),0)+IF(LEFT(AM1092,4)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1092,FIND(",",AN1092)+1,100)),0)+IF(_xlfn.XLOOKUP("Profile_Scoring",'Scoring_Config'!$A:$A,'Scoring_Config'!$D:$D,"Yes")="Yes",VALUE(MID(AO1092,FIND(",",AO1092)+1,100)),0)+IF(_xlfn.XLOOKUP("Options_Scoring",'Scoring_Config'!$A:$A,'Scoring_Config'!$D:$D,"Yes")="Yes",VALUE(MID(AP1092,FIND(",",AP1092)+1,100)),0)))</f>
        <v>0</v>
      </c>
      <c r="AZ1092" cm="1">
        <f t="array" ref="AZ1092">IF(FALSE,"True," &amp; IF(_xlfn.XLOOKUP("Migrate_Insecure",'Scoring_Config'!$A:$A,'Scoring_Config'!$D:$D,"Yes")="Yes",_xlfn.XLOOKUP("Migrate_Insecure",'Scoring_Config'!$A:$A,'Scoring_Config'!$C:$C,10),0),"False,0")</f>
        <v>0</v>
      </c>
    </row>
    <row r="1093" spans="1:52">
      <c r="A1093" t="s">
        <v>1979</v>
      </c>
      <c r="B1093" t="s">
        <v>3065</v>
      </c>
      <c r="C1093" t="s">
        <v>3542</v>
      </c>
      <c r="D1093" t="s">
        <v>3545</v>
      </c>
      <c r="E1093" t="s">
        <v>3563</v>
      </c>
      <c r="F1093" t="s">
        <v>3576</v>
      </c>
      <c r="G1093" t="s">
        <v>534</v>
      </c>
      <c r="H1093" t="s">
        <v>174</v>
      </c>
      <c r="I1093" t="s">
        <v>3775</v>
      </c>
      <c r="J1093" t="s">
        <v>468</v>
      </c>
      <c r="K1093" t="s">
        <v>1721</v>
      </c>
      <c r="L1093" t="s">
        <v>1327</v>
      </c>
      <c r="M1093" t="s">
        <v>1974</v>
      </c>
      <c r="N1093" t="s">
        <v>4315</v>
      </c>
      <c r="O1093" t="s">
        <v>4319</v>
      </c>
      <c r="P1093" t="s">
        <v>4321</v>
      </c>
      <c r="Q1093" t="s">
        <v>5101</v>
      </c>
      <c r="R1093" t="s">
        <v>5440</v>
      </c>
      <c r="S1093" t="s">
        <v>5440</v>
      </c>
      <c r="T1093" t="s">
        <v>5817</v>
      </c>
      <c r="U1093" t="s">
        <v>6495</v>
      </c>
      <c r="Y1093" cm="1">
        <f t="array" ref="Y1093">IF(FALSE,"True," &amp; IF(_xlfn.XLOOKUP("Src_IsAny",'Scoring_Config'!$A:$A,'Scoring_Config'!$D:$D,"Yes")="Yes",_xlfn.XLOOKUP("Src_IsAny",'Scoring_Config'!$A:$A,'Scoring_Config'!$C:$C,10),0),"False,0")</f>
        <v>0</v>
      </c>
      <c r="Z1093" cm="1">
        <f t="array" ref="Z1093">IF(FALSE,"True," &amp; IF(_xlfn.XLOOKUP("Src_CIDR_Le_16",'Scoring_Config'!$A:$A,'Scoring_Config'!$D:$D,"Yes")="Yes",_xlfn.XLOOKUP("Src_CIDR_Le_16",'Scoring_Config'!$A:$A,'Scoring_Config'!$C:$C,10),0),"False,0")</f>
        <v>0</v>
      </c>
      <c r="AA1093" cm="1">
        <f t="array" ref="AA1093">IF(FALSE,"True," &amp; IF(_xlfn.XLOOKUP("Src_CIDR_17_22",'Scoring_Config'!$A:$A,'Scoring_Config'!$D:$D,"Yes")="Yes",_xlfn.XLOOKUP("Src_CIDR_17_22",'Scoring_Config'!$A:$A,'Scoring_Config'!$C:$C,5),0),"False,0")</f>
        <v>0</v>
      </c>
      <c r="AB1093" cm="1">
        <f t="array" ref="AB1093">IF(FALSE,"True," &amp; IF(_xlfn.XLOOKUP("Dst_IsAny",'Scoring_Config'!$A:$A,'Scoring_Config'!$D:$D,"Yes")="Yes",_xlfn.XLOOKUP("Dst_IsAny",'Scoring_Config'!$A:$A,'Scoring_Config'!$C:$C,10),0),"False,0")</f>
        <v>0</v>
      </c>
      <c r="AC1093" cm="1">
        <f t="array" ref="AC1093">IF(FALSE,"True," &amp; IF(_xlfn.XLOOKUP("Dst_CIDR_Le_16",'Scoring_Config'!$A:$A,'Scoring_Config'!$D:$D,"Yes")="Yes",_xlfn.XLOOKUP("Dst_CIDR_Le_16",'Scoring_Config'!$A:$A,'Scoring_Config'!$C:$C,10),0),"False,0")</f>
        <v>0</v>
      </c>
      <c r="AD1093" cm="1">
        <f t="array" ref="AD1093">IF(FALSE,"True," &amp; IF(_xlfn.XLOOKUP("Dst_CIDR_17_22",'Scoring_Config'!$A:$A,'Scoring_Config'!$D:$D,"Yes")="Yes",_xlfn.XLOOKUP("Dst_CIDR_17_22",'Scoring_Config'!$A:$A,'Scoring_Config'!$C:$C,5),0),"False,0")</f>
        <v>0</v>
      </c>
      <c r="AE1093" cm="1">
        <f t="array" ref="AE1093">IF(FALSE,"True," &amp; IF(_xlfn.XLOOKUP("SrcZone_IsAny",'Scoring_Config'!$A:$A,'Scoring_Config'!$D:$D,"Yes")="Yes",_xlfn.XLOOKUP("SrcZone_IsAny",'Scoring_Config'!$A:$A,'Scoring_Config'!$C:$C,10),0),"False,0")</f>
        <v>0</v>
      </c>
      <c r="AF1093" cm="1">
        <f t="array" ref="AF1093">IF(FALSE,"True," &amp; IF(_xlfn.XLOOKUP("DstZone_IsAny",'Scoring_Config'!$A:$A,'Scoring_Config'!$D:$D,"Yes")="Yes",_xlfn.XLOOKUP("DstZone_IsAny",'Scoring_Config'!$A:$A,'Scoring_Config'!$C:$C,10),0),"False,0")</f>
        <v>0</v>
      </c>
      <c r="AG1093" cm="1">
        <f t="array" ref="AG109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93" cm="1">
        <f t="array" ref="AH1093">IF(FALSE,"True," &amp; IF(_xlfn.XLOOKUP("App_Any_OR_RangeGt1000",'Scoring_Config'!$A:$A,'Scoring_Config'!$D:$D,"Yes")="Yes",_xlfn.XLOOKUP("App_Any_OR_RangeGt1000",'Scoring_Config'!$A:$A,'Scoring_Config'!$C:$C,10),0),"False,0")</f>
        <v>0</v>
      </c>
      <c r="AI1093" cm="1">
        <f t="array" ref="AI1093">IF(FALSE,"True," &amp; IF(_xlfn.XLOOKUP("Service_Insecure_Match",'Scoring_Config'!$A:$A,'Scoring_Config'!$D:$D,"Yes")="Yes",_xlfn.XLOOKUP("Service_Insecure_Match",'Scoring_Config'!$A:$A,'Scoring_Config'!$C:$C,5),0),"False,0")</f>
        <v>0</v>
      </c>
      <c r="AJ1093" cm="1">
        <f t="array" ref="AJ1093">IF(FALSE,"True," &amp; IF(_xlfn.XLOOKUP("Risky_Inbound",'Scoring_Config'!$A:$A,'Scoring_Config'!$D:$D,"Yes")="Yes",_xlfn.XLOOKUP("Risky_Inbound",'Scoring_Config'!$A:$A,'Scoring_Config'!$C:$C,50),0),"False,0")</f>
        <v>0</v>
      </c>
      <c r="AK1093" cm="1">
        <f t="array" ref="AK1093">IF(FALSE,"True," &amp; IF(_xlfn.XLOOKUP("Risky_Outbound",'Scoring_Config'!$A:$A,'Scoring_Config'!$D:$D,"Yes")="Yes",_xlfn.XLOOKUP("Risky_Outbound",'Scoring_Config'!$A:$A,'Scoring_Config'!$C:$C,25),0),"False,0")</f>
        <v>0</v>
      </c>
      <c r="AL1093" t="s">
        <v>6700</v>
      </c>
      <c r="AM1093" cm="1">
        <f t="array" ref="AM109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93" t="s">
        <v>6697</v>
      </c>
      <c r="AO1093" t="s">
        <v>6697</v>
      </c>
      <c r="AP1093" t="s">
        <v>6697</v>
      </c>
      <c r="AQ1093" cm="1">
        <f t="array" ref="AQ1093">IF(FALSE,"True," &amp; IF(_xlfn.XLOOKUP("Service_IsAny",'Scoring_Config'!$A:$A,'Scoring_Config'!$D:$D,"Yes")="Yes",_xlfn.XLOOKUP("Service_IsAny",'Scoring_Config'!$A:$A,'Scoring_Config'!$C:$C,0),0),"False,0")</f>
        <v>0</v>
      </c>
      <c r="AR1093">
        <v>0</v>
      </c>
      <c r="AS1093" cm="1">
        <f t="array" ref="AS1093">IF(FALSE,"True," &amp; IF(_xlfn.XLOOKUP("Service_RangeGt1000",'Scoring_Config'!$A:$A,'Scoring_Config'!$D:$D,"Yes")="Yes",_xlfn.XLOOKUP("Service_RangeGt1000",'Scoring_Config'!$A:$A,'Scoring_Config'!$C:$C,0),0),"False,0")</f>
        <v>0</v>
      </c>
      <c r="AT1093" cm="1">
        <f t="array" ref="AT1093">IF(FALSE,"True," &amp; IF(_xlfn.XLOOKUP("App_IsAny",'Scoring_Config'!$A:$A,'Scoring_Config'!$D:$D,"Yes")="Yes",_xlfn.XLOOKUP("App_IsAny",'Scoring_Config'!$A:$A,'Scoring_Config'!$C:$C,0),0),"False,0")</f>
        <v>0</v>
      </c>
      <c r="AU1093">
        <v>2</v>
      </c>
      <c r="AV1093" cm="1">
        <f t="array" ref="AV1093">IF(FALSE,"True," &amp; IF(_xlfn.XLOOKUP("App_RangeGt1000",'Scoring_Config'!$A:$A,'Scoring_Config'!$D:$D,"Yes")="Yes",_xlfn.XLOOKUP("App_RangeGt1000",'Scoring_Config'!$A:$A,'Scoring_Config'!$C:$C,0),0),"False,0")</f>
        <v>0</v>
      </c>
      <c r="AW1093" cm="1">
        <f t="array" ref="AW1093">IF(FALSE,"True," &amp; IF(_xlfn.XLOOKUP("Action_IsDenyOrDrop",'Scoring_Config'!$A:$A,'Scoring_Config'!$D:$D,"Yes")="Yes",_xlfn.XLOOKUP("Action_IsDenyOrDrop",'Scoring_Config'!$A:$A,'Scoring_Config'!$C:$C,0),0),"False,0")</f>
        <v>0</v>
      </c>
      <c r="AX1093" cm="1">
        <f t="array" ref="AX1093">IF(LEFT(AW1093,4)="True",0,(IF(LEFT(Y1093,4)="True",IF(_xlfn.XLOOKUP("Src_IsAny",'Scoring_Config'!$A:$A,'Scoring_Config'!$D:$D,"Yes")="Yes",_xlfn.XLOOKUP("Src_IsAny",'Scoring_Config'!$A:$A,'Scoring_Config'!$C:$C,10),0),0)+IF(LEFT(Z1093,4)="True",IF(_xlfn.XLOOKUP("Src_CIDR_Le_16",'Scoring_Config'!$A:$A,'Scoring_Config'!$D:$D,"Yes")="Yes",_xlfn.XLOOKUP("Src_CIDR_Le_16",'Scoring_Config'!$A:$A,'Scoring_Config'!$C:$C,10),0),0)+IF(LEFT(AA1093,4)="True",IF(_xlfn.XLOOKUP("Src_CIDR_17_22",'Scoring_Config'!$A:$A,'Scoring_Config'!$D:$D,"Yes")="Yes",_xlfn.XLOOKUP("Src_CIDR_17_22",'Scoring_Config'!$A:$A,'Scoring_Config'!$C:$C,5),0),0)+IF(LEFT(AB1093,4)="True",IF(_xlfn.XLOOKUP("Dst_IsAny",'Scoring_Config'!$A:$A,'Scoring_Config'!$D:$D,"Yes")="Yes",_xlfn.XLOOKUP("Dst_IsAny",'Scoring_Config'!$A:$A,'Scoring_Config'!$C:$C,10),0),0)+IF(LEFT(AC1093,4)="True",IF(_xlfn.XLOOKUP("Dst_CIDR_Le_16",'Scoring_Config'!$A:$A,'Scoring_Config'!$D:$D,"Yes")="Yes",_xlfn.XLOOKUP("Dst_CIDR_Le_16",'Scoring_Config'!$A:$A,'Scoring_Config'!$C:$C,10),0),0)+IF(LEFT(AD1093,4)="True",IF(_xlfn.XLOOKUP("Dst_CIDR_17_22",'Scoring_Config'!$A:$A,'Scoring_Config'!$D:$D,"Yes")="Yes",_xlfn.XLOOKUP("Dst_CIDR_17_22",'Scoring_Config'!$A:$A,'Scoring_Config'!$C:$C,5),0),0)+IF(LEFT(AE1093,4)="True",IF(_xlfn.XLOOKUP("SrcZone_IsAny",'Scoring_Config'!$A:$A,'Scoring_Config'!$D:$D,"Yes")="Yes",_xlfn.XLOOKUP("SrcZone_IsAny",'Scoring_Config'!$A:$A,'Scoring_Config'!$C:$C,10),0),0)+IF(LEFT(AF1093,4)="True",IF(_xlfn.XLOOKUP("DstZone_IsAny",'Scoring_Config'!$A:$A,'Scoring_Config'!$D:$D,"Yes")="Yes",_xlfn.XLOOKUP("DstZone_IsAny",'Scoring_Config'!$A:$A,'Scoring_Config'!$C:$C,10),0),0)+IF(LEFT(AG1093,4)="True",IF(_xlfn.XLOOKUP("Service_Any_OR_RangeGt1000",'Scoring_Config'!$A:$A,'Scoring_Config'!$D:$D,"Yes")="Yes",_xlfn.XLOOKUP("Service_Any_OR_RangeGt1000",'Scoring_Config'!$A:$A,'Scoring_Config'!$C:$C,10),0),0)+IF(LEFT(AH1093,4)="True",IF(_xlfn.XLOOKUP("App_Any_OR_RangeGt1000",'Scoring_Config'!$A:$A,'Scoring_Config'!$D:$D,"Yes")="Yes",_xlfn.XLOOKUP("App_Any_OR_RangeGt1000",'Scoring_Config'!$A:$A,'Scoring_Config'!$C:$C,10),0),0)+IF(LEFT(AI1093,4)="True",IF(_xlfn.XLOOKUP("Service_Insecure_Match",'Scoring_Config'!$A:$A,'Scoring_Config'!$D:$D,"Yes")="Yes",_xlfn.XLOOKUP("Service_Insecure_Match",'Scoring_Config'!$A:$A,'Scoring_Config'!$C:$C,5),0),0)+IF(LEFT(AJ1093,4)="True",IF(_xlfn.XLOOKUP("Risky_Inbound",'Scoring_Config'!$A:$A,'Scoring_Config'!$D:$D,"Yes")="Yes",_xlfn.XLOOKUP("Risky_Inbound",'Scoring_Config'!$A:$A,'Scoring_Config'!$C:$C,50),0),0)+IF(LEFT(AK1093,4)="True",IF(_xlfn.XLOOKUP("Risky_Outbound",'Scoring_Config'!$A:$A,'Scoring_Config'!$D:$D,"Yes")="Yes",_xlfn.XLOOKUP("Risky_Outbound",'Scoring_Config'!$A:$A,'Scoring_Config'!$C:$C,25),0),0)+IF(LEFT(AZ1093,4)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1093,FIND(",",AL1093)+1,100)),0)+IF(LEFT(AM1093,4)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1093,FIND(",",AN1093)+1,100)),0)+IF(_xlfn.XLOOKUP("Profile_Scoring",'Scoring_Config'!$A:$A,'Scoring_Config'!$D:$D,"Yes")="Yes",VALUE(MID(AO1093,FIND(",",AO1093)+1,100)),0)+IF(_xlfn.XLOOKUP("Options_Scoring",'Scoring_Config'!$A:$A,'Scoring_Config'!$D:$D,"Yes")="Yes",VALUE(MID(AP1093,FIND(",",AP1093)+1,100)),0)))</f>
        <v>0</v>
      </c>
      <c r="AZ1093" cm="1">
        <f t="array" ref="AZ1093">IF(FALSE,"True," &amp; IF(_xlfn.XLOOKUP("Migrate_Insecure",'Scoring_Config'!$A:$A,'Scoring_Config'!$D:$D,"Yes")="Yes",_xlfn.XLOOKUP("Migrate_Insecure",'Scoring_Config'!$A:$A,'Scoring_Config'!$C:$C,10),0),"False,0")</f>
        <v>0</v>
      </c>
    </row>
    <row r="1094" spans="1:52">
      <c r="A1094" t="s">
        <v>1979</v>
      </c>
      <c r="B1094" t="s">
        <v>3066</v>
      </c>
      <c r="C1094" t="s">
        <v>3542</v>
      </c>
      <c r="D1094" t="s">
        <v>3544</v>
      </c>
      <c r="E1094" t="s">
        <v>3562</v>
      </c>
      <c r="F1094" t="s">
        <v>3953</v>
      </c>
      <c r="G1094" t="s">
        <v>591</v>
      </c>
      <c r="H1094" t="s">
        <v>193</v>
      </c>
      <c r="I1094" t="s">
        <v>4209</v>
      </c>
      <c r="J1094" t="s">
        <v>1163</v>
      </c>
      <c r="K1094" t="s">
        <v>1865</v>
      </c>
      <c r="L1094" t="s">
        <v>1325</v>
      </c>
      <c r="M1094" t="s">
        <v>1973</v>
      </c>
      <c r="N1094" t="s">
        <v>4315</v>
      </c>
      <c r="O1094" t="s">
        <v>4319</v>
      </c>
      <c r="P1094" t="s">
        <v>4323</v>
      </c>
      <c r="Q1094" t="s">
        <v>5102</v>
      </c>
      <c r="R1094" t="s">
        <v>5439</v>
      </c>
      <c r="S1094" t="s">
        <v>4324</v>
      </c>
      <c r="T1094" t="s">
        <v>5814</v>
      </c>
      <c r="U1094" t="s">
        <v>6494</v>
      </c>
      <c r="Y1094" cm="1">
        <f t="array" ref="Y1094">IF(FALSE,"True," &amp; IF(_xlfn.XLOOKUP("Src_IsAny",'Scoring_Config'!$A:$A,'Scoring_Config'!$D:$D,"Yes")="Yes",_xlfn.XLOOKUP("Src_IsAny",'Scoring_Config'!$A:$A,'Scoring_Config'!$C:$C,10),0),"False,0")</f>
        <v>0</v>
      </c>
      <c r="Z1094" cm="1">
        <f t="array" ref="Z1094">IF(FALSE,"True," &amp; IF(_xlfn.XLOOKUP("Src_CIDR_Le_16",'Scoring_Config'!$A:$A,'Scoring_Config'!$D:$D,"Yes")="Yes",_xlfn.XLOOKUP("Src_CIDR_Le_16",'Scoring_Config'!$A:$A,'Scoring_Config'!$C:$C,10),0),"False,0")</f>
        <v>0</v>
      </c>
      <c r="AA1094" cm="1">
        <f t="array" ref="AA1094">IF(FALSE,"True," &amp; IF(_xlfn.XLOOKUP("Src_CIDR_17_22",'Scoring_Config'!$A:$A,'Scoring_Config'!$D:$D,"Yes")="Yes",_xlfn.XLOOKUP("Src_CIDR_17_22",'Scoring_Config'!$A:$A,'Scoring_Config'!$C:$C,5),0),"False,0")</f>
        <v>0</v>
      </c>
      <c r="AB1094" cm="1">
        <f t="array" ref="AB1094">IF(FALSE,"True," &amp; IF(_xlfn.XLOOKUP("Dst_IsAny",'Scoring_Config'!$A:$A,'Scoring_Config'!$D:$D,"Yes")="Yes",_xlfn.XLOOKUP("Dst_IsAny",'Scoring_Config'!$A:$A,'Scoring_Config'!$C:$C,10),0),"False,0")</f>
        <v>0</v>
      </c>
      <c r="AC1094" cm="1">
        <f t="array" ref="AC1094">IF(FALSE,"True," &amp; IF(_xlfn.XLOOKUP("Dst_CIDR_Le_16",'Scoring_Config'!$A:$A,'Scoring_Config'!$D:$D,"Yes")="Yes",_xlfn.XLOOKUP("Dst_CIDR_Le_16",'Scoring_Config'!$A:$A,'Scoring_Config'!$C:$C,10),0),"False,0")</f>
        <v>0</v>
      </c>
      <c r="AD1094" cm="1">
        <f t="array" ref="AD1094">IF(FALSE,"True," &amp; IF(_xlfn.XLOOKUP("Dst_CIDR_17_22",'Scoring_Config'!$A:$A,'Scoring_Config'!$D:$D,"Yes")="Yes",_xlfn.XLOOKUP("Dst_CIDR_17_22",'Scoring_Config'!$A:$A,'Scoring_Config'!$C:$C,5),0),"False,0")</f>
        <v>0</v>
      </c>
      <c r="AE1094" cm="1">
        <f t="array" ref="AE1094">IF(FALSE,"True," &amp; IF(_xlfn.XLOOKUP("SrcZone_IsAny",'Scoring_Config'!$A:$A,'Scoring_Config'!$D:$D,"Yes")="Yes",_xlfn.XLOOKUP("SrcZone_IsAny",'Scoring_Config'!$A:$A,'Scoring_Config'!$C:$C,10),0),"False,0")</f>
        <v>0</v>
      </c>
      <c r="AF1094" cm="1">
        <f t="array" ref="AF1094">IF(FALSE,"True," &amp; IF(_xlfn.XLOOKUP("DstZone_IsAny",'Scoring_Config'!$A:$A,'Scoring_Config'!$D:$D,"Yes")="Yes",_xlfn.XLOOKUP("DstZone_IsAny",'Scoring_Config'!$A:$A,'Scoring_Config'!$C:$C,10),0),"False,0")</f>
        <v>0</v>
      </c>
      <c r="AG1094" cm="1">
        <f t="array" ref="AG109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94" cm="1">
        <f t="array" ref="AH1094">IF(FALSE,"True," &amp; IF(_xlfn.XLOOKUP("App_Any_OR_RangeGt1000",'Scoring_Config'!$A:$A,'Scoring_Config'!$D:$D,"Yes")="Yes",_xlfn.XLOOKUP("App_Any_OR_RangeGt1000",'Scoring_Config'!$A:$A,'Scoring_Config'!$C:$C,10),0),"False,0")</f>
        <v>0</v>
      </c>
      <c r="AI1094" cm="1">
        <f t="array" ref="AI1094">IF(FALSE,"True," &amp; IF(_xlfn.XLOOKUP("Service_Insecure_Match",'Scoring_Config'!$A:$A,'Scoring_Config'!$D:$D,"Yes")="Yes",_xlfn.XLOOKUP("Service_Insecure_Match",'Scoring_Config'!$A:$A,'Scoring_Config'!$C:$C,5),0),"False,0")</f>
        <v>0</v>
      </c>
      <c r="AJ1094" cm="1">
        <f t="array" ref="AJ1094">IF(FALSE,"True," &amp; IF(_xlfn.XLOOKUP("Risky_Inbound",'Scoring_Config'!$A:$A,'Scoring_Config'!$D:$D,"Yes")="Yes",_xlfn.XLOOKUP("Risky_Inbound",'Scoring_Config'!$A:$A,'Scoring_Config'!$C:$C,50),0),"False,0")</f>
        <v>0</v>
      </c>
      <c r="AK1094" cm="1">
        <f t="array" ref="AK1094">IF(FALSE,"True," &amp; IF(_xlfn.XLOOKUP("Risky_Outbound",'Scoring_Config'!$A:$A,'Scoring_Config'!$D:$D,"Yes")="Yes",_xlfn.XLOOKUP("Risky_Outbound",'Scoring_Config'!$A:$A,'Scoring_Config'!$C:$C,25),0),"False,0")</f>
        <v>0</v>
      </c>
      <c r="AL1094" t="s">
        <v>6699</v>
      </c>
      <c r="AM1094" cm="1">
        <f t="array" ref="AM109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94" t="s">
        <v>6697</v>
      </c>
      <c r="AO1094" t="s">
        <v>6697</v>
      </c>
      <c r="AP1094" t="s">
        <v>6697</v>
      </c>
      <c r="AQ1094" cm="1">
        <f t="array" ref="AQ1094">IF(FALSE,"True," &amp; IF(_xlfn.XLOOKUP("Service_IsAny",'Scoring_Config'!$A:$A,'Scoring_Config'!$D:$D,"Yes")="Yes",_xlfn.XLOOKUP("Service_IsAny",'Scoring_Config'!$A:$A,'Scoring_Config'!$C:$C,0),0),"False,0")</f>
        <v>0</v>
      </c>
      <c r="AR1094">
        <v>0</v>
      </c>
      <c r="AS1094" cm="1">
        <f t="array" ref="AS1094">IF(FALSE,"True," &amp; IF(_xlfn.XLOOKUP("Service_RangeGt1000",'Scoring_Config'!$A:$A,'Scoring_Config'!$D:$D,"Yes")="Yes",_xlfn.XLOOKUP("Service_RangeGt1000",'Scoring_Config'!$A:$A,'Scoring_Config'!$C:$C,0),0),"False,0")</f>
        <v>0</v>
      </c>
      <c r="AT1094" cm="1">
        <f t="array" ref="AT1094">IF(FALSE,"True," &amp; IF(_xlfn.XLOOKUP("App_IsAny",'Scoring_Config'!$A:$A,'Scoring_Config'!$D:$D,"Yes")="Yes",_xlfn.XLOOKUP("App_IsAny",'Scoring_Config'!$A:$A,'Scoring_Config'!$C:$C,0),0),"False,0")</f>
        <v>0</v>
      </c>
      <c r="AU1094">
        <v>0</v>
      </c>
      <c r="AV1094" cm="1">
        <f t="array" ref="AV1094">IF(FALSE,"True," &amp; IF(_xlfn.XLOOKUP("App_RangeGt1000",'Scoring_Config'!$A:$A,'Scoring_Config'!$D:$D,"Yes")="Yes",_xlfn.XLOOKUP("App_RangeGt1000",'Scoring_Config'!$A:$A,'Scoring_Config'!$C:$C,0),0),"False,0")</f>
        <v>0</v>
      </c>
      <c r="AW1094" cm="1">
        <f t="array" ref="AW1094">IF(FALSE,"True," &amp; IF(_xlfn.XLOOKUP("Action_IsDenyOrDrop",'Scoring_Config'!$A:$A,'Scoring_Config'!$D:$D,"Yes")="Yes",_xlfn.XLOOKUP("Action_IsDenyOrDrop",'Scoring_Config'!$A:$A,'Scoring_Config'!$C:$C,0),0),"False,0")</f>
        <v>0</v>
      </c>
      <c r="AX1094" cm="1">
        <f t="array" ref="AX1094">IF(LEFT(AW1094,4)="True",0,(IF(LEFT(Y1094,4)="True",IF(_xlfn.XLOOKUP("Src_IsAny",'Scoring_Config'!$A:$A,'Scoring_Config'!$D:$D,"Yes")="Yes",_xlfn.XLOOKUP("Src_IsAny",'Scoring_Config'!$A:$A,'Scoring_Config'!$C:$C,10),0),0)+IF(LEFT(Z1094,4)="True",IF(_xlfn.XLOOKUP("Src_CIDR_Le_16",'Scoring_Config'!$A:$A,'Scoring_Config'!$D:$D,"Yes")="Yes",_xlfn.XLOOKUP("Src_CIDR_Le_16",'Scoring_Config'!$A:$A,'Scoring_Config'!$C:$C,10),0),0)+IF(LEFT(AA1094,4)="True",IF(_xlfn.XLOOKUP("Src_CIDR_17_22",'Scoring_Config'!$A:$A,'Scoring_Config'!$D:$D,"Yes")="Yes",_xlfn.XLOOKUP("Src_CIDR_17_22",'Scoring_Config'!$A:$A,'Scoring_Config'!$C:$C,5),0),0)+IF(LEFT(AB1094,4)="True",IF(_xlfn.XLOOKUP("Dst_IsAny",'Scoring_Config'!$A:$A,'Scoring_Config'!$D:$D,"Yes")="Yes",_xlfn.XLOOKUP("Dst_IsAny",'Scoring_Config'!$A:$A,'Scoring_Config'!$C:$C,10),0),0)+IF(LEFT(AC1094,4)="True",IF(_xlfn.XLOOKUP("Dst_CIDR_Le_16",'Scoring_Config'!$A:$A,'Scoring_Config'!$D:$D,"Yes")="Yes",_xlfn.XLOOKUP("Dst_CIDR_Le_16",'Scoring_Config'!$A:$A,'Scoring_Config'!$C:$C,10),0),0)+IF(LEFT(AD1094,4)="True",IF(_xlfn.XLOOKUP("Dst_CIDR_17_22",'Scoring_Config'!$A:$A,'Scoring_Config'!$D:$D,"Yes")="Yes",_xlfn.XLOOKUP("Dst_CIDR_17_22",'Scoring_Config'!$A:$A,'Scoring_Config'!$C:$C,5),0),0)+IF(LEFT(AE1094,4)="True",IF(_xlfn.XLOOKUP("SrcZone_IsAny",'Scoring_Config'!$A:$A,'Scoring_Config'!$D:$D,"Yes")="Yes",_xlfn.XLOOKUP("SrcZone_IsAny",'Scoring_Config'!$A:$A,'Scoring_Config'!$C:$C,10),0),0)+IF(LEFT(AF1094,4)="True",IF(_xlfn.XLOOKUP("DstZone_IsAny",'Scoring_Config'!$A:$A,'Scoring_Config'!$D:$D,"Yes")="Yes",_xlfn.XLOOKUP("DstZone_IsAny",'Scoring_Config'!$A:$A,'Scoring_Config'!$C:$C,10),0),0)+IF(LEFT(AG1094,4)="True",IF(_xlfn.XLOOKUP("Service_Any_OR_RangeGt1000",'Scoring_Config'!$A:$A,'Scoring_Config'!$D:$D,"Yes")="Yes",_xlfn.XLOOKUP("Service_Any_OR_RangeGt1000",'Scoring_Config'!$A:$A,'Scoring_Config'!$C:$C,10),0),0)+IF(LEFT(AH1094,4)="True",IF(_xlfn.XLOOKUP("App_Any_OR_RangeGt1000",'Scoring_Config'!$A:$A,'Scoring_Config'!$D:$D,"Yes")="Yes",_xlfn.XLOOKUP("App_Any_OR_RangeGt1000",'Scoring_Config'!$A:$A,'Scoring_Config'!$C:$C,10),0),0)+IF(LEFT(AI1094,4)="True",IF(_xlfn.XLOOKUP("Service_Insecure_Match",'Scoring_Config'!$A:$A,'Scoring_Config'!$D:$D,"Yes")="Yes",_xlfn.XLOOKUP("Service_Insecure_Match",'Scoring_Config'!$A:$A,'Scoring_Config'!$C:$C,5),0),0)+IF(LEFT(AJ1094,4)="True",IF(_xlfn.XLOOKUP("Risky_Inbound",'Scoring_Config'!$A:$A,'Scoring_Config'!$D:$D,"Yes")="Yes",_xlfn.XLOOKUP("Risky_Inbound",'Scoring_Config'!$A:$A,'Scoring_Config'!$C:$C,50),0),0)+IF(LEFT(AK1094,4)="True",IF(_xlfn.XLOOKUP("Risky_Outbound",'Scoring_Config'!$A:$A,'Scoring_Config'!$D:$D,"Yes")="Yes",_xlfn.XLOOKUP("Risky_Outbound",'Scoring_Config'!$A:$A,'Scoring_Config'!$C:$C,25),0),0)+IF(LEFT(AZ1094,4)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1094,FIND(",",AL1094)+1,100)),0)+IF(LEFT(AM1094,4)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1094,FIND(",",AN1094)+1,100)),0)+IF(_xlfn.XLOOKUP("Profile_Scoring",'Scoring_Config'!$A:$A,'Scoring_Config'!$D:$D,"Yes")="Yes",VALUE(MID(AO1094,FIND(",",AO1094)+1,100)),0)+IF(_xlfn.XLOOKUP("Options_Scoring",'Scoring_Config'!$A:$A,'Scoring_Config'!$D:$D,"Yes")="Yes",VALUE(MID(AP1094,FIND(",",AP1094)+1,100)),0)))</f>
        <v>0</v>
      </c>
      <c r="AZ1094" cm="1">
        <f t="array" ref="AZ1094">IF(FALSE,"True," &amp; IF(_xlfn.XLOOKUP("Migrate_Insecure",'Scoring_Config'!$A:$A,'Scoring_Config'!$D:$D,"Yes")="Yes",_xlfn.XLOOKUP("Migrate_Insecure",'Scoring_Config'!$A:$A,'Scoring_Config'!$C:$C,10),0),"False,0")</f>
        <v>0</v>
      </c>
    </row>
    <row r="1095" spans="1:52">
      <c r="A1095" t="s">
        <v>1979</v>
      </c>
      <c r="B1095" t="s">
        <v>3067</v>
      </c>
      <c r="C1095" t="s">
        <v>3542</v>
      </c>
      <c r="D1095" t="s">
        <v>3545</v>
      </c>
      <c r="E1095" t="s">
        <v>3563</v>
      </c>
      <c r="F1095" t="s">
        <v>3637</v>
      </c>
      <c r="G1095" t="s">
        <v>585</v>
      </c>
      <c r="H1095" t="s">
        <v>174</v>
      </c>
      <c r="I1095" t="s">
        <v>3576</v>
      </c>
      <c r="J1095" t="s">
        <v>102</v>
      </c>
      <c r="K1095" t="s">
        <v>1898</v>
      </c>
      <c r="L1095" t="s">
        <v>1327</v>
      </c>
      <c r="M1095" t="s">
        <v>1974</v>
      </c>
      <c r="N1095" t="s">
        <v>4315</v>
      </c>
      <c r="O1095" t="s">
        <v>4319</v>
      </c>
      <c r="P1095" t="s">
        <v>4323</v>
      </c>
      <c r="Q1095" t="s">
        <v>5103</v>
      </c>
      <c r="R1095" t="s">
        <v>5439</v>
      </c>
      <c r="S1095" t="s">
        <v>4324</v>
      </c>
      <c r="T1095" t="s">
        <v>5828</v>
      </c>
      <c r="U1095" t="s">
        <v>6496</v>
      </c>
      <c r="Y1095" cm="1">
        <f t="array" ref="Y1095">IF(FALSE,"True," &amp; IF(_xlfn.XLOOKUP("Src_IsAny",'Scoring_Config'!$A:$A,'Scoring_Config'!$D:$D,"Yes")="Yes",_xlfn.XLOOKUP("Src_IsAny",'Scoring_Config'!$A:$A,'Scoring_Config'!$C:$C,10),0),"False,0")</f>
        <v>0</v>
      </c>
      <c r="Z1095" cm="1">
        <f t="array" ref="Z1095">IF(FALSE,"True," &amp; IF(_xlfn.XLOOKUP("Src_CIDR_Le_16",'Scoring_Config'!$A:$A,'Scoring_Config'!$D:$D,"Yes")="Yes",_xlfn.XLOOKUP("Src_CIDR_Le_16",'Scoring_Config'!$A:$A,'Scoring_Config'!$C:$C,10),0),"False,0")</f>
        <v>0</v>
      </c>
      <c r="AA1095" cm="1">
        <f t="array" ref="AA1095">IF(FALSE,"True," &amp; IF(_xlfn.XLOOKUP("Src_CIDR_17_22",'Scoring_Config'!$A:$A,'Scoring_Config'!$D:$D,"Yes")="Yes",_xlfn.XLOOKUP("Src_CIDR_17_22",'Scoring_Config'!$A:$A,'Scoring_Config'!$C:$C,5),0),"False,0")</f>
        <v>0</v>
      </c>
      <c r="AB1095" cm="1">
        <f t="array" ref="AB1095">IF(FALSE,"True," &amp; IF(_xlfn.XLOOKUP("Dst_IsAny",'Scoring_Config'!$A:$A,'Scoring_Config'!$D:$D,"Yes")="Yes",_xlfn.XLOOKUP("Dst_IsAny",'Scoring_Config'!$A:$A,'Scoring_Config'!$C:$C,10),0),"False,0")</f>
        <v>0</v>
      </c>
      <c r="AC1095" cm="1">
        <f t="array" ref="AC1095">IF(FALSE,"True," &amp; IF(_xlfn.XLOOKUP("Dst_CIDR_Le_16",'Scoring_Config'!$A:$A,'Scoring_Config'!$D:$D,"Yes")="Yes",_xlfn.XLOOKUP("Dst_CIDR_Le_16",'Scoring_Config'!$A:$A,'Scoring_Config'!$C:$C,10),0),"False,0")</f>
        <v>0</v>
      </c>
      <c r="AD1095" cm="1">
        <f t="array" ref="AD1095">IF(FALSE,"True," &amp; IF(_xlfn.XLOOKUP("Dst_CIDR_17_22",'Scoring_Config'!$A:$A,'Scoring_Config'!$D:$D,"Yes")="Yes",_xlfn.XLOOKUP("Dst_CIDR_17_22",'Scoring_Config'!$A:$A,'Scoring_Config'!$C:$C,5),0),"False,0")</f>
        <v>0</v>
      </c>
      <c r="AE1095" cm="1">
        <f t="array" ref="AE1095">IF(FALSE,"True," &amp; IF(_xlfn.XLOOKUP("SrcZone_IsAny",'Scoring_Config'!$A:$A,'Scoring_Config'!$D:$D,"Yes")="Yes",_xlfn.XLOOKUP("SrcZone_IsAny",'Scoring_Config'!$A:$A,'Scoring_Config'!$C:$C,10),0),"False,0")</f>
        <v>0</v>
      </c>
      <c r="AF1095" cm="1">
        <f t="array" ref="AF1095">IF(FALSE,"True," &amp; IF(_xlfn.XLOOKUP("DstZone_IsAny",'Scoring_Config'!$A:$A,'Scoring_Config'!$D:$D,"Yes")="Yes",_xlfn.XLOOKUP("DstZone_IsAny",'Scoring_Config'!$A:$A,'Scoring_Config'!$C:$C,10),0),"False,0")</f>
        <v>0</v>
      </c>
      <c r="AG1095" cm="1">
        <f t="array" ref="AG109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95" cm="1">
        <f t="array" ref="AH1095">IF(FALSE,"True," &amp; IF(_xlfn.XLOOKUP("App_Any_OR_RangeGt1000",'Scoring_Config'!$A:$A,'Scoring_Config'!$D:$D,"Yes")="Yes",_xlfn.XLOOKUP("App_Any_OR_RangeGt1000",'Scoring_Config'!$A:$A,'Scoring_Config'!$C:$C,10),0),"False,0")</f>
        <v>0</v>
      </c>
      <c r="AI1095" cm="1">
        <f t="array" ref="AI1095">IF(FALSE,"True," &amp; IF(_xlfn.XLOOKUP("Service_Insecure_Match",'Scoring_Config'!$A:$A,'Scoring_Config'!$D:$D,"Yes")="Yes",_xlfn.XLOOKUP("Service_Insecure_Match",'Scoring_Config'!$A:$A,'Scoring_Config'!$C:$C,5),0),"False,0")</f>
        <v>0</v>
      </c>
      <c r="AJ1095" cm="1">
        <f t="array" ref="AJ1095">IF(FALSE,"True," &amp; IF(_xlfn.XLOOKUP("Risky_Inbound",'Scoring_Config'!$A:$A,'Scoring_Config'!$D:$D,"Yes")="Yes",_xlfn.XLOOKUP("Risky_Inbound",'Scoring_Config'!$A:$A,'Scoring_Config'!$C:$C,50),0),"False,0")</f>
        <v>0</v>
      </c>
      <c r="AK1095" cm="1">
        <f t="array" ref="AK1095">IF(FALSE,"True," &amp; IF(_xlfn.XLOOKUP("Risky_Outbound",'Scoring_Config'!$A:$A,'Scoring_Config'!$D:$D,"Yes")="Yes",_xlfn.XLOOKUP("Risky_Outbound",'Scoring_Config'!$A:$A,'Scoring_Config'!$C:$C,25),0),"False,0")</f>
        <v>0</v>
      </c>
      <c r="AL1095" t="s">
        <v>6699</v>
      </c>
      <c r="AM1095" cm="1">
        <f t="array" ref="AM109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95" t="s">
        <v>6697</v>
      </c>
      <c r="AO1095" t="s">
        <v>6697</v>
      </c>
      <c r="AP1095" t="s">
        <v>6697</v>
      </c>
      <c r="AQ1095" cm="1">
        <f t="array" ref="AQ1095">IF(FALSE,"True," &amp; IF(_xlfn.XLOOKUP("Service_IsAny",'Scoring_Config'!$A:$A,'Scoring_Config'!$D:$D,"Yes")="Yes",_xlfn.XLOOKUP("Service_IsAny",'Scoring_Config'!$A:$A,'Scoring_Config'!$C:$C,0),0),"False,0")</f>
        <v>0</v>
      </c>
      <c r="AR1095">
        <v>0</v>
      </c>
      <c r="AS1095" cm="1">
        <f t="array" ref="AS1095">IF(FALSE,"True," &amp; IF(_xlfn.XLOOKUP("Service_RangeGt1000",'Scoring_Config'!$A:$A,'Scoring_Config'!$D:$D,"Yes")="Yes",_xlfn.XLOOKUP("Service_RangeGt1000",'Scoring_Config'!$A:$A,'Scoring_Config'!$C:$C,0),0),"False,0")</f>
        <v>0</v>
      </c>
      <c r="AT1095" cm="1">
        <f t="array" ref="AT1095">IF(FALSE,"True," &amp; IF(_xlfn.XLOOKUP("App_IsAny",'Scoring_Config'!$A:$A,'Scoring_Config'!$D:$D,"Yes")="Yes",_xlfn.XLOOKUP("App_IsAny",'Scoring_Config'!$A:$A,'Scoring_Config'!$C:$C,0),0),"False,0")</f>
        <v>0</v>
      </c>
      <c r="AU1095">
        <v>3</v>
      </c>
      <c r="AV1095" cm="1">
        <f t="array" ref="AV1095">IF(FALSE,"True," &amp; IF(_xlfn.XLOOKUP("App_RangeGt1000",'Scoring_Config'!$A:$A,'Scoring_Config'!$D:$D,"Yes")="Yes",_xlfn.XLOOKUP("App_RangeGt1000",'Scoring_Config'!$A:$A,'Scoring_Config'!$C:$C,0),0),"False,0")</f>
        <v>0</v>
      </c>
      <c r="AW1095" cm="1">
        <f t="array" ref="AW1095">IF(FALSE,"True," &amp; IF(_xlfn.XLOOKUP("Action_IsDenyOrDrop",'Scoring_Config'!$A:$A,'Scoring_Config'!$D:$D,"Yes")="Yes",_xlfn.XLOOKUP("Action_IsDenyOrDrop",'Scoring_Config'!$A:$A,'Scoring_Config'!$C:$C,0),0),"False,0")</f>
        <v>0</v>
      </c>
      <c r="AX1095" cm="1">
        <f t="array" ref="AX1095">IF(LEFT(AW1095,4)="True",0,(IF(LEFT(Y1095,4)="True",IF(_xlfn.XLOOKUP("Src_IsAny",'Scoring_Config'!$A:$A,'Scoring_Config'!$D:$D,"Yes")="Yes",_xlfn.XLOOKUP("Src_IsAny",'Scoring_Config'!$A:$A,'Scoring_Config'!$C:$C,10),0),0)+IF(LEFT(Z1095,4)="True",IF(_xlfn.XLOOKUP("Src_CIDR_Le_16",'Scoring_Config'!$A:$A,'Scoring_Config'!$D:$D,"Yes")="Yes",_xlfn.XLOOKUP("Src_CIDR_Le_16",'Scoring_Config'!$A:$A,'Scoring_Config'!$C:$C,10),0),0)+IF(LEFT(AA1095,4)="True",IF(_xlfn.XLOOKUP("Src_CIDR_17_22",'Scoring_Config'!$A:$A,'Scoring_Config'!$D:$D,"Yes")="Yes",_xlfn.XLOOKUP("Src_CIDR_17_22",'Scoring_Config'!$A:$A,'Scoring_Config'!$C:$C,5),0),0)+IF(LEFT(AB1095,4)="True",IF(_xlfn.XLOOKUP("Dst_IsAny",'Scoring_Config'!$A:$A,'Scoring_Config'!$D:$D,"Yes")="Yes",_xlfn.XLOOKUP("Dst_IsAny",'Scoring_Config'!$A:$A,'Scoring_Config'!$C:$C,10),0),0)+IF(LEFT(AC1095,4)="True",IF(_xlfn.XLOOKUP("Dst_CIDR_Le_16",'Scoring_Config'!$A:$A,'Scoring_Config'!$D:$D,"Yes")="Yes",_xlfn.XLOOKUP("Dst_CIDR_Le_16",'Scoring_Config'!$A:$A,'Scoring_Config'!$C:$C,10),0),0)+IF(LEFT(AD1095,4)="True",IF(_xlfn.XLOOKUP("Dst_CIDR_17_22",'Scoring_Config'!$A:$A,'Scoring_Config'!$D:$D,"Yes")="Yes",_xlfn.XLOOKUP("Dst_CIDR_17_22",'Scoring_Config'!$A:$A,'Scoring_Config'!$C:$C,5),0),0)+IF(LEFT(AE1095,4)="True",IF(_xlfn.XLOOKUP("SrcZone_IsAny",'Scoring_Config'!$A:$A,'Scoring_Config'!$D:$D,"Yes")="Yes",_xlfn.XLOOKUP("SrcZone_IsAny",'Scoring_Config'!$A:$A,'Scoring_Config'!$C:$C,10),0),0)+IF(LEFT(AF1095,4)="True",IF(_xlfn.XLOOKUP("DstZone_IsAny",'Scoring_Config'!$A:$A,'Scoring_Config'!$D:$D,"Yes")="Yes",_xlfn.XLOOKUP("DstZone_IsAny",'Scoring_Config'!$A:$A,'Scoring_Config'!$C:$C,10),0),0)+IF(LEFT(AG1095,4)="True",IF(_xlfn.XLOOKUP("Service_Any_OR_RangeGt1000",'Scoring_Config'!$A:$A,'Scoring_Config'!$D:$D,"Yes")="Yes",_xlfn.XLOOKUP("Service_Any_OR_RangeGt1000",'Scoring_Config'!$A:$A,'Scoring_Config'!$C:$C,10),0),0)+IF(LEFT(AH1095,4)="True",IF(_xlfn.XLOOKUP("App_Any_OR_RangeGt1000",'Scoring_Config'!$A:$A,'Scoring_Config'!$D:$D,"Yes")="Yes",_xlfn.XLOOKUP("App_Any_OR_RangeGt1000",'Scoring_Config'!$A:$A,'Scoring_Config'!$C:$C,10),0),0)+IF(LEFT(AI1095,4)="True",IF(_xlfn.XLOOKUP("Service_Insecure_Match",'Scoring_Config'!$A:$A,'Scoring_Config'!$D:$D,"Yes")="Yes",_xlfn.XLOOKUP("Service_Insecure_Match",'Scoring_Config'!$A:$A,'Scoring_Config'!$C:$C,5),0),0)+IF(LEFT(AJ1095,4)="True",IF(_xlfn.XLOOKUP("Risky_Inbound",'Scoring_Config'!$A:$A,'Scoring_Config'!$D:$D,"Yes")="Yes",_xlfn.XLOOKUP("Risky_Inbound",'Scoring_Config'!$A:$A,'Scoring_Config'!$C:$C,50),0),0)+IF(LEFT(AK1095,4)="True",IF(_xlfn.XLOOKUP("Risky_Outbound",'Scoring_Config'!$A:$A,'Scoring_Config'!$D:$D,"Yes")="Yes",_xlfn.XLOOKUP("Risky_Outbound",'Scoring_Config'!$A:$A,'Scoring_Config'!$C:$C,25),0),0)+IF(LEFT(AZ1095,4)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1095,FIND(",",AL1095)+1,100)),0)+IF(LEFT(AM1095,4)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1095,FIND(",",AN1095)+1,100)),0)+IF(_xlfn.XLOOKUP("Profile_Scoring",'Scoring_Config'!$A:$A,'Scoring_Config'!$D:$D,"Yes")="Yes",VALUE(MID(AO1095,FIND(",",AO1095)+1,100)),0)+IF(_xlfn.XLOOKUP("Options_Scoring",'Scoring_Config'!$A:$A,'Scoring_Config'!$D:$D,"Yes")="Yes",VALUE(MID(AP1095,FIND(",",AP1095)+1,100)),0)))</f>
        <v>0</v>
      </c>
      <c r="AZ1095" cm="1">
        <f t="array" ref="AZ1095">IF(FALSE,"True," &amp; IF(_xlfn.XLOOKUP("Migrate_Insecure",'Scoring_Config'!$A:$A,'Scoring_Config'!$D:$D,"Yes")="Yes",_xlfn.XLOOKUP("Migrate_Insecure",'Scoring_Config'!$A:$A,'Scoring_Config'!$C:$C,10),0),"False,0")</f>
        <v>0</v>
      </c>
    </row>
    <row r="1096" spans="1:52">
      <c r="A1096" t="s">
        <v>1979</v>
      </c>
      <c r="B1096" t="s">
        <v>3068</v>
      </c>
      <c r="C1096" t="s">
        <v>3542</v>
      </c>
      <c r="D1096" t="s">
        <v>3545</v>
      </c>
      <c r="E1096" t="s">
        <v>3563</v>
      </c>
      <c r="F1096" t="s">
        <v>3576</v>
      </c>
      <c r="G1096" t="s">
        <v>102</v>
      </c>
      <c r="H1096" t="s">
        <v>174</v>
      </c>
      <c r="I1096" t="s">
        <v>3637</v>
      </c>
      <c r="J1096" t="s">
        <v>585</v>
      </c>
      <c r="K1096" t="s">
        <v>1721</v>
      </c>
      <c r="L1096" t="s">
        <v>1327</v>
      </c>
      <c r="M1096" t="s">
        <v>1974</v>
      </c>
      <c r="N1096" t="s">
        <v>4315</v>
      </c>
      <c r="O1096" t="s">
        <v>4319</v>
      </c>
      <c r="P1096" t="s">
        <v>4323</v>
      </c>
      <c r="Q1096" t="s">
        <v>5103</v>
      </c>
      <c r="R1096" t="s">
        <v>5439</v>
      </c>
      <c r="S1096" t="s">
        <v>4324</v>
      </c>
      <c r="T1096" t="s">
        <v>5828</v>
      </c>
      <c r="U1096" t="s">
        <v>6496</v>
      </c>
      <c r="Y1096" cm="1">
        <f t="array" ref="Y1096">IF(FALSE,"True," &amp; IF(_xlfn.XLOOKUP("Src_IsAny",'Scoring_Config'!$A:$A,'Scoring_Config'!$D:$D,"Yes")="Yes",_xlfn.XLOOKUP("Src_IsAny",'Scoring_Config'!$A:$A,'Scoring_Config'!$C:$C,10),0),"False,0")</f>
        <v>0</v>
      </c>
      <c r="Z1096" cm="1">
        <f t="array" ref="Z1096">IF(FALSE,"True," &amp; IF(_xlfn.XLOOKUP("Src_CIDR_Le_16",'Scoring_Config'!$A:$A,'Scoring_Config'!$D:$D,"Yes")="Yes",_xlfn.XLOOKUP("Src_CIDR_Le_16",'Scoring_Config'!$A:$A,'Scoring_Config'!$C:$C,10),0),"False,0")</f>
        <v>0</v>
      </c>
      <c r="AA1096" cm="1">
        <f t="array" ref="AA1096">IF(FALSE,"True," &amp; IF(_xlfn.XLOOKUP("Src_CIDR_17_22",'Scoring_Config'!$A:$A,'Scoring_Config'!$D:$D,"Yes")="Yes",_xlfn.XLOOKUP("Src_CIDR_17_22",'Scoring_Config'!$A:$A,'Scoring_Config'!$C:$C,5),0),"False,0")</f>
        <v>0</v>
      </c>
      <c r="AB1096" cm="1">
        <f t="array" ref="AB1096">IF(FALSE,"True," &amp; IF(_xlfn.XLOOKUP("Dst_IsAny",'Scoring_Config'!$A:$A,'Scoring_Config'!$D:$D,"Yes")="Yes",_xlfn.XLOOKUP("Dst_IsAny",'Scoring_Config'!$A:$A,'Scoring_Config'!$C:$C,10),0),"False,0")</f>
        <v>0</v>
      </c>
      <c r="AC1096" cm="1">
        <f t="array" ref="AC1096">IF(FALSE,"True," &amp; IF(_xlfn.XLOOKUP("Dst_CIDR_Le_16",'Scoring_Config'!$A:$A,'Scoring_Config'!$D:$D,"Yes")="Yes",_xlfn.XLOOKUP("Dst_CIDR_Le_16",'Scoring_Config'!$A:$A,'Scoring_Config'!$C:$C,10),0),"False,0")</f>
        <v>0</v>
      </c>
      <c r="AD1096" cm="1">
        <f t="array" ref="AD1096">IF(FALSE,"True," &amp; IF(_xlfn.XLOOKUP("Dst_CIDR_17_22",'Scoring_Config'!$A:$A,'Scoring_Config'!$D:$D,"Yes")="Yes",_xlfn.XLOOKUP("Dst_CIDR_17_22",'Scoring_Config'!$A:$A,'Scoring_Config'!$C:$C,5),0),"False,0")</f>
        <v>0</v>
      </c>
      <c r="AE1096" cm="1">
        <f t="array" ref="AE1096">IF(FALSE,"True," &amp; IF(_xlfn.XLOOKUP("SrcZone_IsAny",'Scoring_Config'!$A:$A,'Scoring_Config'!$D:$D,"Yes")="Yes",_xlfn.XLOOKUP("SrcZone_IsAny",'Scoring_Config'!$A:$A,'Scoring_Config'!$C:$C,10),0),"False,0")</f>
        <v>0</v>
      </c>
      <c r="AF1096" cm="1">
        <f t="array" ref="AF1096">IF(FALSE,"True," &amp; IF(_xlfn.XLOOKUP("DstZone_IsAny",'Scoring_Config'!$A:$A,'Scoring_Config'!$D:$D,"Yes")="Yes",_xlfn.XLOOKUP("DstZone_IsAny",'Scoring_Config'!$A:$A,'Scoring_Config'!$C:$C,10),0),"False,0")</f>
        <v>0</v>
      </c>
      <c r="AG1096" cm="1">
        <f t="array" ref="AG109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96" cm="1">
        <f t="array" ref="AH1096">IF(FALSE,"True," &amp; IF(_xlfn.XLOOKUP("App_Any_OR_RangeGt1000",'Scoring_Config'!$A:$A,'Scoring_Config'!$D:$D,"Yes")="Yes",_xlfn.XLOOKUP("App_Any_OR_RangeGt1000",'Scoring_Config'!$A:$A,'Scoring_Config'!$C:$C,10),0),"False,0")</f>
        <v>0</v>
      </c>
      <c r="AI1096" cm="1">
        <f t="array" ref="AI1096">IF(FALSE,"True," &amp; IF(_xlfn.XLOOKUP("Service_Insecure_Match",'Scoring_Config'!$A:$A,'Scoring_Config'!$D:$D,"Yes")="Yes",_xlfn.XLOOKUP("Service_Insecure_Match",'Scoring_Config'!$A:$A,'Scoring_Config'!$C:$C,5),0),"False,0")</f>
        <v>0</v>
      </c>
      <c r="AJ1096" cm="1">
        <f t="array" ref="AJ1096">IF(FALSE,"True," &amp; IF(_xlfn.XLOOKUP("Risky_Inbound",'Scoring_Config'!$A:$A,'Scoring_Config'!$D:$D,"Yes")="Yes",_xlfn.XLOOKUP("Risky_Inbound",'Scoring_Config'!$A:$A,'Scoring_Config'!$C:$C,50),0),"False,0")</f>
        <v>0</v>
      </c>
      <c r="AK1096" cm="1">
        <f t="array" ref="AK1096">IF(FALSE,"True," &amp; IF(_xlfn.XLOOKUP("Risky_Outbound",'Scoring_Config'!$A:$A,'Scoring_Config'!$D:$D,"Yes")="Yes",_xlfn.XLOOKUP("Risky_Outbound",'Scoring_Config'!$A:$A,'Scoring_Config'!$C:$C,25),0),"False,0")</f>
        <v>0</v>
      </c>
      <c r="AL1096" t="s">
        <v>6699</v>
      </c>
      <c r="AM1096" cm="1">
        <f t="array" ref="AM109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96" t="s">
        <v>6697</v>
      </c>
      <c r="AO1096" t="s">
        <v>6697</v>
      </c>
      <c r="AP1096" t="s">
        <v>6697</v>
      </c>
      <c r="AQ1096" cm="1">
        <f t="array" ref="AQ1096">IF(FALSE,"True," &amp; IF(_xlfn.XLOOKUP("Service_IsAny",'Scoring_Config'!$A:$A,'Scoring_Config'!$D:$D,"Yes")="Yes",_xlfn.XLOOKUP("Service_IsAny",'Scoring_Config'!$A:$A,'Scoring_Config'!$C:$C,0),0),"False,0")</f>
        <v>0</v>
      </c>
      <c r="AR1096">
        <v>0</v>
      </c>
      <c r="AS1096" cm="1">
        <f t="array" ref="AS1096">IF(FALSE,"True," &amp; IF(_xlfn.XLOOKUP("Service_RangeGt1000",'Scoring_Config'!$A:$A,'Scoring_Config'!$D:$D,"Yes")="Yes",_xlfn.XLOOKUP("Service_RangeGt1000",'Scoring_Config'!$A:$A,'Scoring_Config'!$C:$C,0),0),"False,0")</f>
        <v>0</v>
      </c>
      <c r="AT1096" cm="1">
        <f t="array" ref="AT1096">IF(FALSE,"True," &amp; IF(_xlfn.XLOOKUP("App_IsAny",'Scoring_Config'!$A:$A,'Scoring_Config'!$D:$D,"Yes")="Yes",_xlfn.XLOOKUP("App_IsAny",'Scoring_Config'!$A:$A,'Scoring_Config'!$C:$C,0),0),"False,0")</f>
        <v>0</v>
      </c>
      <c r="AU1096">
        <v>2</v>
      </c>
      <c r="AV1096" cm="1">
        <f t="array" ref="AV1096">IF(FALSE,"True," &amp; IF(_xlfn.XLOOKUP("App_RangeGt1000",'Scoring_Config'!$A:$A,'Scoring_Config'!$D:$D,"Yes")="Yes",_xlfn.XLOOKUP("App_RangeGt1000",'Scoring_Config'!$A:$A,'Scoring_Config'!$C:$C,0),0),"False,0")</f>
        <v>0</v>
      </c>
      <c r="AW1096" cm="1">
        <f t="array" ref="AW1096">IF(FALSE,"True," &amp; IF(_xlfn.XLOOKUP("Action_IsDenyOrDrop",'Scoring_Config'!$A:$A,'Scoring_Config'!$D:$D,"Yes")="Yes",_xlfn.XLOOKUP("Action_IsDenyOrDrop",'Scoring_Config'!$A:$A,'Scoring_Config'!$C:$C,0),0),"False,0")</f>
        <v>0</v>
      </c>
      <c r="AX1096" cm="1">
        <f t="array" ref="AX1096">IF(LEFT(AW1096,4)="True",0,(IF(LEFT(Y1096,4)="True",IF(_xlfn.XLOOKUP("Src_IsAny",'Scoring_Config'!$A:$A,'Scoring_Config'!$D:$D,"Yes")="Yes",_xlfn.XLOOKUP("Src_IsAny",'Scoring_Config'!$A:$A,'Scoring_Config'!$C:$C,10),0),0)+IF(LEFT(Z1096,4)="True",IF(_xlfn.XLOOKUP("Src_CIDR_Le_16",'Scoring_Config'!$A:$A,'Scoring_Config'!$D:$D,"Yes")="Yes",_xlfn.XLOOKUP("Src_CIDR_Le_16",'Scoring_Config'!$A:$A,'Scoring_Config'!$C:$C,10),0),0)+IF(LEFT(AA1096,4)="True",IF(_xlfn.XLOOKUP("Src_CIDR_17_22",'Scoring_Config'!$A:$A,'Scoring_Config'!$D:$D,"Yes")="Yes",_xlfn.XLOOKUP("Src_CIDR_17_22",'Scoring_Config'!$A:$A,'Scoring_Config'!$C:$C,5),0),0)+IF(LEFT(AB1096,4)="True",IF(_xlfn.XLOOKUP("Dst_IsAny",'Scoring_Config'!$A:$A,'Scoring_Config'!$D:$D,"Yes")="Yes",_xlfn.XLOOKUP("Dst_IsAny",'Scoring_Config'!$A:$A,'Scoring_Config'!$C:$C,10),0),0)+IF(LEFT(AC1096,4)="True",IF(_xlfn.XLOOKUP("Dst_CIDR_Le_16",'Scoring_Config'!$A:$A,'Scoring_Config'!$D:$D,"Yes")="Yes",_xlfn.XLOOKUP("Dst_CIDR_Le_16",'Scoring_Config'!$A:$A,'Scoring_Config'!$C:$C,10),0),0)+IF(LEFT(AD1096,4)="True",IF(_xlfn.XLOOKUP("Dst_CIDR_17_22",'Scoring_Config'!$A:$A,'Scoring_Config'!$D:$D,"Yes")="Yes",_xlfn.XLOOKUP("Dst_CIDR_17_22",'Scoring_Config'!$A:$A,'Scoring_Config'!$C:$C,5),0),0)+IF(LEFT(AE1096,4)="True",IF(_xlfn.XLOOKUP("SrcZone_IsAny",'Scoring_Config'!$A:$A,'Scoring_Config'!$D:$D,"Yes")="Yes",_xlfn.XLOOKUP("SrcZone_IsAny",'Scoring_Config'!$A:$A,'Scoring_Config'!$C:$C,10),0),0)+IF(LEFT(AF1096,4)="True",IF(_xlfn.XLOOKUP("DstZone_IsAny",'Scoring_Config'!$A:$A,'Scoring_Config'!$D:$D,"Yes")="Yes",_xlfn.XLOOKUP("DstZone_IsAny",'Scoring_Config'!$A:$A,'Scoring_Config'!$C:$C,10),0),0)+IF(LEFT(AG1096,4)="True",IF(_xlfn.XLOOKUP("Service_Any_OR_RangeGt1000",'Scoring_Config'!$A:$A,'Scoring_Config'!$D:$D,"Yes")="Yes",_xlfn.XLOOKUP("Service_Any_OR_RangeGt1000",'Scoring_Config'!$A:$A,'Scoring_Config'!$C:$C,10),0),0)+IF(LEFT(AH1096,4)="True",IF(_xlfn.XLOOKUP("App_Any_OR_RangeGt1000",'Scoring_Config'!$A:$A,'Scoring_Config'!$D:$D,"Yes")="Yes",_xlfn.XLOOKUP("App_Any_OR_RangeGt1000",'Scoring_Config'!$A:$A,'Scoring_Config'!$C:$C,10),0),0)+IF(LEFT(AI1096,4)="True",IF(_xlfn.XLOOKUP("Service_Insecure_Match",'Scoring_Config'!$A:$A,'Scoring_Config'!$D:$D,"Yes")="Yes",_xlfn.XLOOKUP("Service_Insecure_Match",'Scoring_Config'!$A:$A,'Scoring_Config'!$C:$C,5),0),0)+IF(LEFT(AJ1096,4)="True",IF(_xlfn.XLOOKUP("Risky_Inbound",'Scoring_Config'!$A:$A,'Scoring_Config'!$D:$D,"Yes")="Yes",_xlfn.XLOOKUP("Risky_Inbound",'Scoring_Config'!$A:$A,'Scoring_Config'!$C:$C,50),0),0)+IF(LEFT(AK1096,4)="True",IF(_xlfn.XLOOKUP("Risky_Outbound",'Scoring_Config'!$A:$A,'Scoring_Config'!$D:$D,"Yes")="Yes",_xlfn.XLOOKUP("Risky_Outbound",'Scoring_Config'!$A:$A,'Scoring_Config'!$C:$C,25),0),0)+IF(LEFT(AZ1096,4)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1096,FIND(",",AL1096)+1,100)),0)+IF(LEFT(AM1096,4)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1096,FIND(",",AN1096)+1,100)),0)+IF(_xlfn.XLOOKUP("Profile_Scoring",'Scoring_Config'!$A:$A,'Scoring_Config'!$D:$D,"Yes")="Yes",VALUE(MID(AO1096,FIND(",",AO1096)+1,100)),0)+IF(_xlfn.XLOOKUP("Options_Scoring",'Scoring_Config'!$A:$A,'Scoring_Config'!$D:$D,"Yes")="Yes",VALUE(MID(AP1096,FIND(",",AP1096)+1,100)),0)))</f>
        <v>0</v>
      </c>
      <c r="AZ1096" cm="1">
        <f t="array" ref="AZ1096">IF(FALSE,"True," &amp; IF(_xlfn.XLOOKUP("Migrate_Insecure",'Scoring_Config'!$A:$A,'Scoring_Config'!$D:$D,"Yes")="Yes",_xlfn.XLOOKUP("Migrate_Insecure",'Scoring_Config'!$A:$A,'Scoring_Config'!$C:$C,10),0),"False,0")</f>
        <v>0</v>
      </c>
    </row>
    <row r="1097" spans="1:52">
      <c r="A1097" t="s">
        <v>1979</v>
      </c>
      <c r="B1097" t="s">
        <v>3069</v>
      </c>
      <c r="C1097" t="s">
        <v>3542</v>
      </c>
      <c r="D1097" t="s">
        <v>3545</v>
      </c>
      <c r="E1097" t="s">
        <v>3563</v>
      </c>
      <c r="F1097" t="s">
        <v>3948</v>
      </c>
      <c r="G1097" t="s">
        <v>592</v>
      </c>
      <c r="H1097" t="s">
        <v>174</v>
      </c>
      <c r="I1097" t="s">
        <v>4098</v>
      </c>
      <c r="J1097" t="s">
        <v>880</v>
      </c>
      <c r="K1097" t="s">
        <v>1662</v>
      </c>
      <c r="L1097" t="s">
        <v>1327</v>
      </c>
      <c r="M1097" t="s">
        <v>1974</v>
      </c>
      <c r="N1097" t="s">
        <v>4315</v>
      </c>
      <c r="O1097" t="s">
        <v>4319</v>
      </c>
      <c r="P1097" t="s">
        <v>4321</v>
      </c>
      <c r="Q1097" t="s">
        <v>5104</v>
      </c>
      <c r="R1097" t="s">
        <v>5439</v>
      </c>
      <c r="S1097" t="s">
        <v>4324</v>
      </c>
      <c r="T1097" t="s">
        <v>5817</v>
      </c>
      <c r="U1097" t="s">
        <v>6497</v>
      </c>
      <c r="Y1097" cm="1">
        <f t="array" ref="Y1097">IF(FALSE,"True," &amp; IF(_xlfn.XLOOKUP("Src_IsAny",'Scoring_Config'!$A:$A,'Scoring_Config'!$D:$D,"Yes")="Yes",_xlfn.XLOOKUP("Src_IsAny",'Scoring_Config'!$A:$A,'Scoring_Config'!$C:$C,10),0),"False,0")</f>
        <v>0</v>
      </c>
      <c r="Z1097" cm="1">
        <f t="array" ref="Z1097">IF(FALSE,"True," &amp; IF(_xlfn.XLOOKUP("Src_CIDR_Le_16",'Scoring_Config'!$A:$A,'Scoring_Config'!$D:$D,"Yes")="Yes",_xlfn.XLOOKUP("Src_CIDR_Le_16",'Scoring_Config'!$A:$A,'Scoring_Config'!$C:$C,10),0),"False,0")</f>
        <v>0</v>
      </c>
      <c r="AA1097" cm="1">
        <f t="array" ref="AA1097">IF(TRUE,"True," &amp; IF(_xlfn.XLOOKUP("Src_CIDR_17_22",'Scoring_Config'!$A:$A,'Scoring_Config'!$D:$D,"Yes")="Yes",_xlfn.XLOOKUP("Src_CIDR_17_22",'Scoring_Config'!$A:$A,'Scoring_Config'!$C:$C,5),0),"False,0")</f>
        <v>0</v>
      </c>
      <c r="AB1097" cm="1">
        <f t="array" ref="AB1097">IF(FALSE,"True," &amp; IF(_xlfn.XLOOKUP("Dst_IsAny",'Scoring_Config'!$A:$A,'Scoring_Config'!$D:$D,"Yes")="Yes",_xlfn.XLOOKUP("Dst_IsAny",'Scoring_Config'!$A:$A,'Scoring_Config'!$C:$C,10),0),"False,0")</f>
        <v>0</v>
      </c>
      <c r="AC1097" cm="1">
        <f t="array" ref="AC1097">IF(FALSE,"True," &amp; IF(_xlfn.XLOOKUP("Dst_CIDR_Le_16",'Scoring_Config'!$A:$A,'Scoring_Config'!$D:$D,"Yes")="Yes",_xlfn.XLOOKUP("Dst_CIDR_Le_16",'Scoring_Config'!$A:$A,'Scoring_Config'!$C:$C,10),0),"False,0")</f>
        <v>0</v>
      </c>
      <c r="AD1097" cm="1">
        <f t="array" ref="AD1097">IF(FALSE,"True," &amp; IF(_xlfn.XLOOKUP("Dst_CIDR_17_22",'Scoring_Config'!$A:$A,'Scoring_Config'!$D:$D,"Yes")="Yes",_xlfn.XLOOKUP("Dst_CIDR_17_22",'Scoring_Config'!$A:$A,'Scoring_Config'!$C:$C,5),0),"False,0")</f>
        <v>0</v>
      </c>
      <c r="AE1097" cm="1">
        <f t="array" ref="AE1097">IF(FALSE,"True," &amp; IF(_xlfn.XLOOKUP("SrcZone_IsAny",'Scoring_Config'!$A:$A,'Scoring_Config'!$D:$D,"Yes")="Yes",_xlfn.XLOOKUP("SrcZone_IsAny",'Scoring_Config'!$A:$A,'Scoring_Config'!$C:$C,10),0),"False,0")</f>
        <v>0</v>
      </c>
      <c r="AF1097" cm="1">
        <f t="array" ref="AF1097">IF(FALSE,"True," &amp; IF(_xlfn.XLOOKUP("DstZone_IsAny",'Scoring_Config'!$A:$A,'Scoring_Config'!$D:$D,"Yes")="Yes",_xlfn.XLOOKUP("DstZone_IsAny",'Scoring_Config'!$A:$A,'Scoring_Config'!$C:$C,10),0),"False,0")</f>
        <v>0</v>
      </c>
      <c r="AG1097" cm="1">
        <f t="array" ref="AG109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97" cm="1">
        <f t="array" ref="AH1097">IF(FALSE,"True," &amp; IF(_xlfn.XLOOKUP("App_Any_OR_RangeGt1000",'Scoring_Config'!$A:$A,'Scoring_Config'!$D:$D,"Yes")="Yes",_xlfn.XLOOKUP("App_Any_OR_RangeGt1000",'Scoring_Config'!$A:$A,'Scoring_Config'!$C:$C,10),0),"False,0")</f>
        <v>0</v>
      </c>
      <c r="AI1097" cm="1">
        <f t="array" ref="AI1097">IF(FALSE,"True," &amp; IF(_xlfn.XLOOKUP("Service_Insecure_Match",'Scoring_Config'!$A:$A,'Scoring_Config'!$D:$D,"Yes")="Yes",_xlfn.XLOOKUP("Service_Insecure_Match",'Scoring_Config'!$A:$A,'Scoring_Config'!$C:$C,5),0),"False,0")</f>
        <v>0</v>
      </c>
      <c r="AJ1097" cm="1">
        <f t="array" ref="AJ1097">IF(FALSE,"True," &amp; IF(_xlfn.XLOOKUP("Risky_Inbound",'Scoring_Config'!$A:$A,'Scoring_Config'!$D:$D,"Yes")="Yes",_xlfn.XLOOKUP("Risky_Inbound",'Scoring_Config'!$A:$A,'Scoring_Config'!$C:$C,50),0),"False,0")</f>
        <v>0</v>
      </c>
      <c r="AK1097" cm="1">
        <f t="array" ref="AK1097">IF(FALSE,"True," &amp; IF(_xlfn.XLOOKUP("Risky_Outbound",'Scoring_Config'!$A:$A,'Scoring_Config'!$D:$D,"Yes")="Yes",_xlfn.XLOOKUP("Risky_Outbound",'Scoring_Config'!$A:$A,'Scoring_Config'!$C:$C,25),0),"False,0")</f>
        <v>0</v>
      </c>
      <c r="AL1097" t="s">
        <v>6700</v>
      </c>
      <c r="AM1097" cm="1">
        <f t="array" ref="AM109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97" t="s">
        <v>6697</v>
      </c>
      <c r="AO1097" t="s">
        <v>6697</v>
      </c>
      <c r="AP1097" t="s">
        <v>6697</v>
      </c>
      <c r="AQ1097" cm="1">
        <f t="array" ref="AQ1097">IF(FALSE,"True," &amp; IF(_xlfn.XLOOKUP("Service_IsAny",'Scoring_Config'!$A:$A,'Scoring_Config'!$D:$D,"Yes")="Yes",_xlfn.XLOOKUP("Service_IsAny",'Scoring_Config'!$A:$A,'Scoring_Config'!$C:$C,0),0),"False,0")</f>
        <v>0</v>
      </c>
      <c r="AR1097">
        <v>0</v>
      </c>
      <c r="AS1097" cm="1">
        <f t="array" ref="AS1097">IF(FALSE,"True," &amp; IF(_xlfn.XLOOKUP("Service_RangeGt1000",'Scoring_Config'!$A:$A,'Scoring_Config'!$D:$D,"Yes")="Yes",_xlfn.XLOOKUP("Service_RangeGt1000",'Scoring_Config'!$A:$A,'Scoring_Config'!$C:$C,0),0),"False,0")</f>
        <v>0</v>
      </c>
      <c r="AT1097" cm="1">
        <f t="array" ref="AT1097">IF(FALSE,"True," &amp; IF(_xlfn.XLOOKUP("App_IsAny",'Scoring_Config'!$A:$A,'Scoring_Config'!$D:$D,"Yes")="Yes",_xlfn.XLOOKUP("App_IsAny",'Scoring_Config'!$A:$A,'Scoring_Config'!$C:$C,0),0),"False,0")</f>
        <v>0</v>
      </c>
      <c r="AU1097">
        <v>2</v>
      </c>
      <c r="AV1097" cm="1">
        <f t="array" ref="AV1097">IF(FALSE,"True," &amp; IF(_xlfn.XLOOKUP("App_RangeGt1000",'Scoring_Config'!$A:$A,'Scoring_Config'!$D:$D,"Yes")="Yes",_xlfn.XLOOKUP("App_RangeGt1000",'Scoring_Config'!$A:$A,'Scoring_Config'!$C:$C,0),0),"False,0")</f>
        <v>0</v>
      </c>
      <c r="AW1097" cm="1">
        <f t="array" ref="AW1097">IF(FALSE,"True," &amp; IF(_xlfn.XLOOKUP("Action_IsDenyOrDrop",'Scoring_Config'!$A:$A,'Scoring_Config'!$D:$D,"Yes")="Yes",_xlfn.XLOOKUP("Action_IsDenyOrDrop",'Scoring_Config'!$A:$A,'Scoring_Config'!$C:$C,0),0),"False,0")</f>
        <v>0</v>
      </c>
      <c r="AX1097" cm="1">
        <f t="array" ref="AX1097">IF(LEFT(AW1097,4)="True",0,(IF(LEFT(Y1097,4)="True",IF(_xlfn.XLOOKUP("Src_IsAny",'Scoring_Config'!$A:$A,'Scoring_Config'!$D:$D,"Yes")="Yes",_xlfn.XLOOKUP("Src_IsAny",'Scoring_Config'!$A:$A,'Scoring_Config'!$C:$C,10),0),0)+IF(LEFT(Z1097,4)="True",IF(_xlfn.XLOOKUP("Src_CIDR_Le_16",'Scoring_Config'!$A:$A,'Scoring_Config'!$D:$D,"Yes")="Yes",_xlfn.XLOOKUP("Src_CIDR_Le_16",'Scoring_Config'!$A:$A,'Scoring_Config'!$C:$C,10),0),0)+IF(LEFT(AA1097,4)="True",IF(_xlfn.XLOOKUP("Src_CIDR_17_22",'Scoring_Config'!$A:$A,'Scoring_Config'!$D:$D,"Yes")="Yes",_xlfn.XLOOKUP("Src_CIDR_17_22",'Scoring_Config'!$A:$A,'Scoring_Config'!$C:$C,5),0),0)+IF(LEFT(AB1097,4)="True",IF(_xlfn.XLOOKUP("Dst_IsAny",'Scoring_Config'!$A:$A,'Scoring_Config'!$D:$D,"Yes")="Yes",_xlfn.XLOOKUP("Dst_IsAny",'Scoring_Config'!$A:$A,'Scoring_Config'!$C:$C,10),0),0)+IF(LEFT(AC1097,4)="True",IF(_xlfn.XLOOKUP("Dst_CIDR_Le_16",'Scoring_Config'!$A:$A,'Scoring_Config'!$D:$D,"Yes")="Yes",_xlfn.XLOOKUP("Dst_CIDR_Le_16",'Scoring_Config'!$A:$A,'Scoring_Config'!$C:$C,10),0),0)+IF(LEFT(AD1097,4)="True",IF(_xlfn.XLOOKUP("Dst_CIDR_17_22",'Scoring_Config'!$A:$A,'Scoring_Config'!$D:$D,"Yes")="Yes",_xlfn.XLOOKUP("Dst_CIDR_17_22",'Scoring_Config'!$A:$A,'Scoring_Config'!$C:$C,5),0),0)+IF(LEFT(AE1097,4)="True",IF(_xlfn.XLOOKUP("SrcZone_IsAny",'Scoring_Config'!$A:$A,'Scoring_Config'!$D:$D,"Yes")="Yes",_xlfn.XLOOKUP("SrcZone_IsAny",'Scoring_Config'!$A:$A,'Scoring_Config'!$C:$C,10),0),0)+IF(LEFT(AF1097,4)="True",IF(_xlfn.XLOOKUP("DstZone_IsAny",'Scoring_Config'!$A:$A,'Scoring_Config'!$D:$D,"Yes")="Yes",_xlfn.XLOOKUP("DstZone_IsAny",'Scoring_Config'!$A:$A,'Scoring_Config'!$C:$C,10),0),0)+IF(LEFT(AG1097,4)="True",IF(_xlfn.XLOOKUP("Service_Any_OR_RangeGt1000",'Scoring_Config'!$A:$A,'Scoring_Config'!$D:$D,"Yes")="Yes",_xlfn.XLOOKUP("Service_Any_OR_RangeGt1000",'Scoring_Config'!$A:$A,'Scoring_Config'!$C:$C,10),0),0)+IF(LEFT(AH1097,4)="True",IF(_xlfn.XLOOKUP("App_Any_OR_RangeGt1000",'Scoring_Config'!$A:$A,'Scoring_Config'!$D:$D,"Yes")="Yes",_xlfn.XLOOKUP("App_Any_OR_RangeGt1000",'Scoring_Config'!$A:$A,'Scoring_Config'!$C:$C,10),0),0)+IF(LEFT(AI1097,4)="True",IF(_xlfn.XLOOKUP("Service_Insecure_Match",'Scoring_Config'!$A:$A,'Scoring_Config'!$D:$D,"Yes")="Yes",_xlfn.XLOOKUP("Service_Insecure_Match",'Scoring_Config'!$A:$A,'Scoring_Config'!$C:$C,5),0),0)+IF(LEFT(AJ1097,4)="True",IF(_xlfn.XLOOKUP("Risky_Inbound",'Scoring_Config'!$A:$A,'Scoring_Config'!$D:$D,"Yes")="Yes",_xlfn.XLOOKUP("Risky_Inbound",'Scoring_Config'!$A:$A,'Scoring_Config'!$C:$C,50),0),0)+IF(LEFT(AK1097,4)="True",IF(_xlfn.XLOOKUP("Risky_Outbound",'Scoring_Config'!$A:$A,'Scoring_Config'!$D:$D,"Yes")="Yes",_xlfn.XLOOKUP("Risky_Outbound",'Scoring_Config'!$A:$A,'Scoring_Config'!$C:$C,25),0),0)+IF(LEFT(AZ1097,4)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1097,FIND(",",AL1097)+1,100)),0)+IF(LEFT(AM1097,4)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1097,FIND(",",AN1097)+1,100)),0)+IF(_xlfn.XLOOKUP("Profile_Scoring",'Scoring_Config'!$A:$A,'Scoring_Config'!$D:$D,"Yes")="Yes",VALUE(MID(AO1097,FIND(",",AO1097)+1,100)),0)+IF(_xlfn.XLOOKUP("Options_Scoring",'Scoring_Config'!$A:$A,'Scoring_Config'!$D:$D,"Yes")="Yes",VALUE(MID(AP1097,FIND(",",AP1097)+1,100)),0)))</f>
        <v>0</v>
      </c>
      <c r="AZ1097" cm="1">
        <f t="array" ref="AZ1097">IF(FALSE,"True," &amp; IF(_xlfn.XLOOKUP("Migrate_Insecure",'Scoring_Config'!$A:$A,'Scoring_Config'!$D:$D,"Yes")="Yes",_xlfn.XLOOKUP("Migrate_Insecure",'Scoring_Config'!$A:$A,'Scoring_Config'!$C:$C,10),0),"False,0")</f>
        <v>0</v>
      </c>
    </row>
    <row r="1098" spans="1:52">
      <c r="A1098" t="s">
        <v>1979</v>
      </c>
      <c r="B1098" t="s">
        <v>3070</v>
      </c>
      <c r="C1098" t="s">
        <v>3542</v>
      </c>
      <c r="D1098" t="s">
        <v>3545</v>
      </c>
      <c r="E1098" t="s">
        <v>3563</v>
      </c>
      <c r="F1098" t="s">
        <v>3649</v>
      </c>
      <c r="G1098" t="s">
        <v>593</v>
      </c>
      <c r="H1098" t="s">
        <v>174</v>
      </c>
      <c r="I1098" t="s">
        <v>4098</v>
      </c>
      <c r="J1098" t="s">
        <v>880</v>
      </c>
      <c r="K1098" t="s">
        <v>174</v>
      </c>
      <c r="L1098" t="s">
        <v>1551</v>
      </c>
      <c r="M1098" t="s">
        <v>1974</v>
      </c>
      <c r="N1098" t="s">
        <v>4315</v>
      </c>
      <c r="O1098" t="s">
        <v>4319</v>
      </c>
      <c r="P1098" t="s">
        <v>4323</v>
      </c>
      <c r="Q1098" t="s">
        <v>5105</v>
      </c>
      <c r="R1098" t="s">
        <v>5437</v>
      </c>
      <c r="S1098" t="s">
        <v>5537</v>
      </c>
      <c r="T1098" t="s">
        <v>5817</v>
      </c>
      <c r="U1098" t="s">
        <v>5834</v>
      </c>
      <c r="Y1098" cm="1">
        <f t="array" ref="Y1098">IF(FALSE,"True," &amp; IF(_xlfn.XLOOKUP("Src_IsAny",'Scoring_Config'!$A:$A,'Scoring_Config'!$D:$D,"Yes")="Yes",_xlfn.XLOOKUP("Src_IsAny",'Scoring_Config'!$A:$A,'Scoring_Config'!$C:$C,10),0),"False,0")</f>
        <v>0</v>
      </c>
      <c r="Z1098" cm="1">
        <f t="array" ref="Z1098">IF(FALSE,"True," &amp; IF(_xlfn.XLOOKUP("Src_CIDR_Le_16",'Scoring_Config'!$A:$A,'Scoring_Config'!$D:$D,"Yes")="Yes",_xlfn.XLOOKUP("Src_CIDR_Le_16",'Scoring_Config'!$A:$A,'Scoring_Config'!$C:$C,10),0),"False,0")</f>
        <v>0</v>
      </c>
      <c r="AA1098" cm="1">
        <f t="array" ref="AA1098">IF(FALSE,"True," &amp; IF(_xlfn.XLOOKUP("Src_CIDR_17_22",'Scoring_Config'!$A:$A,'Scoring_Config'!$D:$D,"Yes")="Yes",_xlfn.XLOOKUP("Src_CIDR_17_22",'Scoring_Config'!$A:$A,'Scoring_Config'!$C:$C,5),0),"False,0")</f>
        <v>0</v>
      </c>
      <c r="AB1098" cm="1">
        <f t="array" ref="AB1098">IF(FALSE,"True," &amp; IF(_xlfn.XLOOKUP("Dst_IsAny",'Scoring_Config'!$A:$A,'Scoring_Config'!$D:$D,"Yes")="Yes",_xlfn.XLOOKUP("Dst_IsAny",'Scoring_Config'!$A:$A,'Scoring_Config'!$C:$C,10),0),"False,0")</f>
        <v>0</v>
      </c>
      <c r="AC1098" cm="1">
        <f t="array" ref="AC1098">IF(FALSE,"True," &amp; IF(_xlfn.XLOOKUP("Dst_CIDR_Le_16",'Scoring_Config'!$A:$A,'Scoring_Config'!$D:$D,"Yes")="Yes",_xlfn.XLOOKUP("Dst_CIDR_Le_16",'Scoring_Config'!$A:$A,'Scoring_Config'!$C:$C,10),0),"False,0")</f>
        <v>0</v>
      </c>
      <c r="AD1098" cm="1">
        <f t="array" ref="AD1098">IF(FALSE,"True," &amp; IF(_xlfn.XLOOKUP("Dst_CIDR_17_22",'Scoring_Config'!$A:$A,'Scoring_Config'!$D:$D,"Yes")="Yes",_xlfn.XLOOKUP("Dst_CIDR_17_22",'Scoring_Config'!$A:$A,'Scoring_Config'!$C:$C,5),0),"False,0")</f>
        <v>0</v>
      </c>
      <c r="AE1098" cm="1">
        <f t="array" ref="AE1098">IF(FALSE,"True," &amp; IF(_xlfn.XLOOKUP("SrcZone_IsAny",'Scoring_Config'!$A:$A,'Scoring_Config'!$D:$D,"Yes")="Yes",_xlfn.XLOOKUP("SrcZone_IsAny",'Scoring_Config'!$A:$A,'Scoring_Config'!$C:$C,10),0),"False,0")</f>
        <v>0</v>
      </c>
      <c r="AF1098" cm="1">
        <f t="array" ref="AF1098">IF(FALSE,"True," &amp; IF(_xlfn.XLOOKUP("DstZone_IsAny",'Scoring_Config'!$A:$A,'Scoring_Config'!$D:$D,"Yes")="Yes",_xlfn.XLOOKUP("DstZone_IsAny",'Scoring_Config'!$A:$A,'Scoring_Config'!$C:$C,10),0),"False,0")</f>
        <v>0</v>
      </c>
      <c r="AG1098" cm="1">
        <f t="array" ref="AG109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98" cm="1">
        <f t="array" ref="AH1098">IF(TRUE,"True," &amp; IF(_xlfn.XLOOKUP("App_Any_OR_RangeGt1000",'Scoring_Config'!$A:$A,'Scoring_Config'!$D:$D,"Yes")="Yes",_xlfn.XLOOKUP("App_Any_OR_RangeGt1000",'Scoring_Config'!$A:$A,'Scoring_Config'!$C:$C,10),0),"False,0")</f>
        <v>0</v>
      </c>
      <c r="AI1098" cm="1">
        <f t="array" ref="AI1098">IF(TRUE,"True," &amp; IF(_xlfn.XLOOKUP("Service_Insecure_Match",'Scoring_Config'!$A:$A,'Scoring_Config'!$D:$D,"Yes")="Yes",_xlfn.XLOOKUP("Service_Insecure_Match",'Scoring_Config'!$A:$A,'Scoring_Config'!$C:$C,5),0),"False,0")</f>
        <v>0</v>
      </c>
      <c r="AJ1098" cm="1">
        <f t="array" ref="AJ1098">IF(FALSE,"True," &amp; IF(_xlfn.XLOOKUP("Risky_Inbound",'Scoring_Config'!$A:$A,'Scoring_Config'!$D:$D,"Yes")="Yes",_xlfn.XLOOKUP("Risky_Inbound",'Scoring_Config'!$A:$A,'Scoring_Config'!$C:$C,50),0),"False,0")</f>
        <v>0</v>
      </c>
      <c r="AK1098" cm="1">
        <f t="array" ref="AK1098">IF(FALSE,"True," &amp; IF(_xlfn.XLOOKUP("Risky_Outbound",'Scoring_Config'!$A:$A,'Scoring_Config'!$D:$D,"Yes")="Yes",_xlfn.XLOOKUP("Risky_Outbound",'Scoring_Config'!$A:$A,'Scoring_Config'!$C:$C,25),0),"False,0")</f>
        <v>0</v>
      </c>
      <c r="AL1098" t="s">
        <v>6699</v>
      </c>
      <c r="AM1098" cm="1">
        <f t="array" ref="AM109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98" t="s">
        <v>6697</v>
      </c>
      <c r="AO1098" t="s">
        <v>6697</v>
      </c>
      <c r="AP1098" t="s">
        <v>6697</v>
      </c>
      <c r="AQ1098" cm="1">
        <f t="array" ref="AQ1098">IF(FALSE,"True," &amp; IF(_xlfn.XLOOKUP("Service_IsAny",'Scoring_Config'!$A:$A,'Scoring_Config'!$D:$D,"Yes")="Yes",_xlfn.XLOOKUP("Service_IsAny",'Scoring_Config'!$A:$A,'Scoring_Config'!$C:$C,0),0),"False,0")</f>
        <v>0</v>
      </c>
      <c r="AR1098">
        <v>3</v>
      </c>
      <c r="AS1098" cm="1">
        <f t="array" ref="AS1098">IF(FALSE,"True," &amp; IF(_xlfn.XLOOKUP("Service_RangeGt1000",'Scoring_Config'!$A:$A,'Scoring_Config'!$D:$D,"Yes")="Yes",_xlfn.XLOOKUP("Service_RangeGt1000",'Scoring_Config'!$A:$A,'Scoring_Config'!$C:$C,0),0),"False,0")</f>
        <v>0</v>
      </c>
      <c r="AT1098" cm="1">
        <f t="array" ref="AT1098">IF(TRUE,"True," &amp; IF(_xlfn.XLOOKUP("App_IsAny",'Scoring_Config'!$A:$A,'Scoring_Config'!$D:$D,"Yes")="Yes",_xlfn.XLOOKUP("App_IsAny",'Scoring_Config'!$A:$A,'Scoring_Config'!$C:$C,0),0),"False,0")</f>
        <v>0</v>
      </c>
      <c r="AU1098">
        <v>65535</v>
      </c>
      <c r="AV1098" cm="1">
        <f t="array" ref="AV1098">IF(TRUE,"True," &amp; IF(_xlfn.XLOOKUP("App_RangeGt1000",'Scoring_Config'!$A:$A,'Scoring_Config'!$D:$D,"Yes")="Yes",_xlfn.XLOOKUP("App_RangeGt1000",'Scoring_Config'!$A:$A,'Scoring_Config'!$C:$C,0),0),"False,0")</f>
        <v>0</v>
      </c>
      <c r="AW1098" cm="1">
        <f t="array" ref="AW1098">IF(FALSE,"True," &amp; IF(_xlfn.XLOOKUP("Action_IsDenyOrDrop",'Scoring_Config'!$A:$A,'Scoring_Config'!$D:$D,"Yes")="Yes",_xlfn.XLOOKUP("Action_IsDenyOrDrop",'Scoring_Config'!$A:$A,'Scoring_Config'!$C:$C,0),0),"False,0")</f>
        <v>0</v>
      </c>
      <c r="AX1098" cm="1">
        <f t="array" ref="AX1098">IF(LEFT(AW1098,4)="True",0,(IF(LEFT(Y1098,4)="True",IF(_xlfn.XLOOKUP("Src_IsAny",'Scoring_Config'!$A:$A,'Scoring_Config'!$D:$D,"Yes")="Yes",_xlfn.XLOOKUP("Src_IsAny",'Scoring_Config'!$A:$A,'Scoring_Config'!$C:$C,10),0),0)+IF(LEFT(Z1098,4)="True",IF(_xlfn.XLOOKUP("Src_CIDR_Le_16",'Scoring_Config'!$A:$A,'Scoring_Config'!$D:$D,"Yes")="Yes",_xlfn.XLOOKUP("Src_CIDR_Le_16",'Scoring_Config'!$A:$A,'Scoring_Config'!$C:$C,10),0),0)+IF(LEFT(AA1098,4)="True",IF(_xlfn.XLOOKUP("Src_CIDR_17_22",'Scoring_Config'!$A:$A,'Scoring_Config'!$D:$D,"Yes")="Yes",_xlfn.XLOOKUP("Src_CIDR_17_22",'Scoring_Config'!$A:$A,'Scoring_Config'!$C:$C,5),0),0)+IF(LEFT(AB1098,4)="True",IF(_xlfn.XLOOKUP("Dst_IsAny",'Scoring_Config'!$A:$A,'Scoring_Config'!$D:$D,"Yes")="Yes",_xlfn.XLOOKUP("Dst_IsAny",'Scoring_Config'!$A:$A,'Scoring_Config'!$C:$C,10),0),0)+IF(LEFT(AC1098,4)="True",IF(_xlfn.XLOOKUP("Dst_CIDR_Le_16",'Scoring_Config'!$A:$A,'Scoring_Config'!$D:$D,"Yes")="Yes",_xlfn.XLOOKUP("Dst_CIDR_Le_16",'Scoring_Config'!$A:$A,'Scoring_Config'!$C:$C,10),0),0)+IF(LEFT(AD1098,4)="True",IF(_xlfn.XLOOKUP("Dst_CIDR_17_22",'Scoring_Config'!$A:$A,'Scoring_Config'!$D:$D,"Yes")="Yes",_xlfn.XLOOKUP("Dst_CIDR_17_22",'Scoring_Config'!$A:$A,'Scoring_Config'!$C:$C,5),0),0)+IF(LEFT(AE1098,4)="True",IF(_xlfn.XLOOKUP("SrcZone_IsAny",'Scoring_Config'!$A:$A,'Scoring_Config'!$D:$D,"Yes")="Yes",_xlfn.XLOOKUP("SrcZone_IsAny",'Scoring_Config'!$A:$A,'Scoring_Config'!$C:$C,10),0),0)+IF(LEFT(AF1098,4)="True",IF(_xlfn.XLOOKUP("DstZone_IsAny",'Scoring_Config'!$A:$A,'Scoring_Config'!$D:$D,"Yes")="Yes",_xlfn.XLOOKUP("DstZone_IsAny",'Scoring_Config'!$A:$A,'Scoring_Config'!$C:$C,10),0),0)+IF(LEFT(AG1098,4)="True",IF(_xlfn.XLOOKUP("Service_Any_OR_RangeGt1000",'Scoring_Config'!$A:$A,'Scoring_Config'!$D:$D,"Yes")="Yes",_xlfn.XLOOKUP("Service_Any_OR_RangeGt1000",'Scoring_Config'!$A:$A,'Scoring_Config'!$C:$C,10),0),0)+IF(LEFT(AH1098,4)="True",IF(_xlfn.XLOOKUP("App_Any_OR_RangeGt1000",'Scoring_Config'!$A:$A,'Scoring_Config'!$D:$D,"Yes")="Yes",_xlfn.XLOOKUP("App_Any_OR_RangeGt1000",'Scoring_Config'!$A:$A,'Scoring_Config'!$C:$C,10),0),0)+IF(LEFT(AI1098,4)="True",IF(_xlfn.XLOOKUP("Service_Insecure_Match",'Scoring_Config'!$A:$A,'Scoring_Config'!$D:$D,"Yes")="Yes",_xlfn.XLOOKUP("Service_Insecure_Match",'Scoring_Config'!$A:$A,'Scoring_Config'!$C:$C,5),0),0)+IF(LEFT(AJ1098,4)="True",IF(_xlfn.XLOOKUP("Risky_Inbound",'Scoring_Config'!$A:$A,'Scoring_Config'!$D:$D,"Yes")="Yes",_xlfn.XLOOKUP("Risky_Inbound",'Scoring_Config'!$A:$A,'Scoring_Config'!$C:$C,50),0),0)+IF(LEFT(AK1098,4)="True",IF(_xlfn.XLOOKUP("Risky_Outbound",'Scoring_Config'!$A:$A,'Scoring_Config'!$D:$D,"Yes")="Yes",_xlfn.XLOOKUP("Risky_Outbound",'Scoring_Config'!$A:$A,'Scoring_Config'!$C:$C,25),0),0)+IF(LEFT(AZ1098,4)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1098,FIND(",",AL1098)+1,100)),0)+IF(LEFT(AM1098,4)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1098,FIND(",",AN1098)+1,100)),0)+IF(_xlfn.XLOOKUP("Profile_Scoring",'Scoring_Config'!$A:$A,'Scoring_Config'!$D:$D,"Yes")="Yes",VALUE(MID(AO1098,FIND(",",AO1098)+1,100)),0)+IF(_xlfn.XLOOKUP("Options_Scoring",'Scoring_Config'!$A:$A,'Scoring_Config'!$D:$D,"Yes")="Yes",VALUE(MID(AP1098,FIND(",",AP1098)+1,100)),0)))</f>
        <v>0</v>
      </c>
      <c r="AY1098" t="s">
        <v>6706</v>
      </c>
      <c r="AZ1098" cm="1">
        <f t="array" ref="AZ1098">IF(TRUE,"True," &amp; IF(_xlfn.XLOOKUP("Migrate_Insecure",'Scoring_Config'!$A:$A,'Scoring_Config'!$D:$D,"Yes")="Yes",_xlfn.XLOOKUP("Migrate_Insecure",'Scoring_Config'!$A:$A,'Scoring_Config'!$C:$C,10),0),"False,0")</f>
        <v>0</v>
      </c>
    </row>
    <row r="1099" spans="1:52">
      <c r="A1099" t="s">
        <v>1979</v>
      </c>
      <c r="B1099" t="s">
        <v>3071</v>
      </c>
      <c r="C1099" t="s">
        <v>3542</v>
      </c>
      <c r="D1099" t="s">
        <v>3549</v>
      </c>
      <c r="E1099" t="s">
        <v>3563</v>
      </c>
      <c r="F1099" t="s">
        <v>3864</v>
      </c>
      <c r="G1099" t="s">
        <v>433</v>
      </c>
      <c r="H1099" t="s">
        <v>174</v>
      </c>
      <c r="I1099" t="s">
        <v>3684</v>
      </c>
      <c r="J1099" t="s">
        <v>1164</v>
      </c>
      <c r="K1099" t="s">
        <v>1666</v>
      </c>
      <c r="L1099" t="s">
        <v>1552</v>
      </c>
      <c r="M1099" t="s">
        <v>1974</v>
      </c>
      <c r="N1099" t="s">
        <v>4315</v>
      </c>
      <c r="O1099" t="s">
        <v>4319</v>
      </c>
      <c r="P1099" t="s">
        <v>4322</v>
      </c>
      <c r="Q1099" t="s">
        <v>5106</v>
      </c>
      <c r="R1099" t="s">
        <v>5440</v>
      </c>
      <c r="S1099" t="s">
        <v>5440</v>
      </c>
      <c r="T1099" t="s">
        <v>5829</v>
      </c>
      <c r="U1099" t="s">
        <v>6498</v>
      </c>
      <c r="Y1099" cm="1">
        <f t="array" ref="Y1099">IF(FALSE,"True," &amp; IF(_xlfn.XLOOKUP("Src_IsAny",'Scoring_Config'!$A:$A,'Scoring_Config'!$D:$D,"Yes")="Yes",_xlfn.XLOOKUP("Src_IsAny",'Scoring_Config'!$A:$A,'Scoring_Config'!$C:$C,10),0),"False,0")</f>
        <v>0</v>
      </c>
      <c r="Z1099" cm="1">
        <f t="array" ref="Z1099">IF(FALSE,"True," &amp; IF(_xlfn.XLOOKUP("Src_CIDR_Le_16",'Scoring_Config'!$A:$A,'Scoring_Config'!$D:$D,"Yes")="Yes",_xlfn.XLOOKUP("Src_CIDR_Le_16",'Scoring_Config'!$A:$A,'Scoring_Config'!$C:$C,10),0),"False,0")</f>
        <v>0</v>
      </c>
      <c r="AA1099" cm="1">
        <f t="array" ref="AA1099">IF(FALSE,"True," &amp; IF(_xlfn.XLOOKUP("Src_CIDR_17_22",'Scoring_Config'!$A:$A,'Scoring_Config'!$D:$D,"Yes")="Yes",_xlfn.XLOOKUP("Src_CIDR_17_22",'Scoring_Config'!$A:$A,'Scoring_Config'!$C:$C,5),0),"False,0")</f>
        <v>0</v>
      </c>
      <c r="AB1099" cm="1">
        <f t="array" ref="AB1099">IF(FALSE,"True," &amp; IF(_xlfn.XLOOKUP("Dst_IsAny",'Scoring_Config'!$A:$A,'Scoring_Config'!$D:$D,"Yes")="Yes",_xlfn.XLOOKUP("Dst_IsAny",'Scoring_Config'!$A:$A,'Scoring_Config'!$C:$C,10),0),"False,0")</f>
        <v>0</v>
      </c>
      <c r="AC1099" cm="1">
        <f t="array" ref="AC1099">IF(FALSE,"True," &amp; IF(_xlfn.XLOOKUP("Dst_CIDR_Le_16",'Scoring_Config'!$A:$A,'Scoring_Config'!$D:$D,"Yes")="Yes",_xlfn.XLOOKUP("Dst_CIDR_Le_16",'Scoring_Config'!$A:$A,'Scoring_Config'!$C:$C,10),0),"False,0")</f>
        <v>0</v>
      </c>
      <c r="AD1099" cm="1">
        <f t="array" ref="AD1099">IF(FALSE,"True," &amp; IF(_xlfn.XLOOKUP("Dst_CIDR_17_22",'Scoring_Config'!$A:$A,'Scoring_Config'!$D:$D,"Yes")="Yes",_xlfn.XLOOKUP("Dst_CIDR_17_22",'Scoring_Config'!$A:$A,'Scoring_Config'!$C:$C,5),0),"False,0")</f>
        <v>0</v>
      </c>
      <c r="AE1099" cm="1">
        <f t="array" ref="AE1099">IF(FALSE,"True," &amp; IF(_xlfn.XLOOKUP("SrcZone_IsAny",'Scoring_Config'!$A:$A,'Scoring_Config'!$D:$D,"Yes")="Yes",_xlfn.XLOOKUP("SrcZone_IsAny",'Scoring_Config'!$A:$A,'Scoring_Config'!$C:$C,10),0),"False,0")</f>
        <v>0</v>
      </c>
      <c r="AF1099" cm="1">
        <f t="array" ref="AF1099">IF(FALSE,"True," &amp; IF(_xlfn.XLOOKUP("DstZone_IsAny",'Scoring_Config'!$A:$A,'Scoring_Config'!$D:$D,"Yes")="Yes",_xlfn.XLOOKUP("DstZone_IsAny",'Scoring_Config'!$A:$A,'Scoring_Config'!$C:$C,10),0),"False,0")</f>
        <v>0</v>
      </c>
      <c r="AG1099" cm="1">
        <f t="array" ref="AG109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099" cm="1">
        <f t="array" ref="AH1099">IF(FALSE,"True," &amp; IF(_xlfn.XLOOKUP("App_Any_OR_RangeGt1000",'Scoring_Config'!$A:$A,'Scoring_Config'!$D:$D,"Yes")="Yes",_xlfn.XLOOKUP("App_Any_OR_RangeGt1000",'Scoring_Config'!$A:$A,'Scoring_Config'!$C:$C,10),0),"False,0")</f>
        <v>0</v>
      </c>
      <c r="AI1099" cm="1">
        <f t="array" ref="AI1099">IF(FALSE,"True," &amp; IF(_xlfn.XLOOKUP("Service_Insecure_Match",'Scoring_Config'!$A:$A,'Scoring_Config'!$D:$D,"Yes")="Yes",_xlfn.XLOOKUP("Service_Insecure_Match",'Scoring_Config'!$A:$A,'Scoring_Config'!$C:$C,5),0),"False,0")</f>
        <v>0</v>
      </c>
      <c r="AJ1099" cm="1">
        <f t="array" ref="AJ1099">IF(FALSE,"True," &amp; IF(_xlfn.XLOOKUP("Risky_Inbound",'Scoring_Config'!$A:$A,'Scoring_Config'!$D:$D,"Yes")="Yes",_xlfn.XLOOKUP("Risky_Inbound",'Scoring_Config'!$A:$A,'Scoring_Config'!$C:$C,50),0),"False,0")</f>
        <v>0</v>
      </c>
      <c r="AK1099" cm="1">
        <f t="array" ref="AK1099">IF(FALSE,"True," &amp; IF(_xlfn.XLOOKUP("Risky_Outbound",'Scoring_Config'!$A:$A,'Scoring_Config'!$D:$D,"Yes")="Yes",_xlfn.XLOOKUP("Risky_Outbound",'Scoring_Config'!$A:$A,'Scoring_Config'!$C:$C,25),0),"False,0")</f>
        <v>0</v>
      </c>
      <c r="AL1099" t="s">
        <v>6697</v>
      </c>
      <c r="AM1099" cm="1">
        <f t="array" ref="AM109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099" t="s">
        <v>6697</v>
      </c>
      <c r="AO1099" t="s">
        <v>6697</v>
      </c>
      <c r="AP1099" t="s">
        <v>6697</v>
      </c>
      <c r="AQ1099" cm="1">
        <f t="array" ref="AQ1099">IF(FALSE,"True," &amp; IF(_xlfn.XLOOKUP("Service_IsAny",'Scoring_Config'!$A:$A,'Scoring_Config'!$D:$D,"Yes")="Yes",_xlfn.XLOOKUP("Service_IsAny",'Scoring_Config'!$A:$A,'Scoring_Config'!$C:$C,0),0),"False,0")</f>
        <v>0</v>
      </c>
      <c r="AR1099">
        <v>2</v>
      </c>
      <c r="AS1099" cm="1">
        <f t="array" ref="AS1099">IF(FALSE,"True," &amp; IF(_xlfn.XLOOKUP("Service_RangeGt1000",'Scoring_Config'!$A:$A,'Scoring_Config'!$D:$D,"Yes")="Yes",_xlfn.XLOOKUP("Service_RangeGt1000",'Scoring_Config'!$A:$A,'Scoring_Config'!$C:$C,0),0),"False,0")</f>
        <v>0</v>
      </c>
      <c r="AT1099" cm="1">
        <f t="array" ref="AT1099">IF(FALSE,"True," &amp; IF(_xlfn.XLOOKUP("App_IsAny",'Scoring_Config'!$A:$A,'Scoring_Config'!$D:$D,"Yes")="Yes",_xlfn.XLOOKUP("App_IsAny",'Scoring_Config'!$A:$A,'Scoring_Config'!$C:$C,0),0),"False,0")</f>
        <v>0</v>
      </c>
      <c r="AU1099">
        <v>2</v>
      </c>
      <c r="AV1099" cm="1">
        <f t="array" ref="AV1099">IF(FALSE,"True," &amp; IF(_xlfn.XLOOKUP("App_RangeGt1000",'Scoring_Config'!$A:$A,'Scoring_Config'!$D:$D,"Yes")="Yes",_xlfn.XLOOKUP("App_RangeGt1000",'Scoring_Config'!$A:$A,'Scoring_Config'!$C:$C,0),0),"False,0")</f>
        <v>0</v>
      </c>
      <c r="AW1099" cm="1">
        <f t="array" ref="AW1099">IF(FALSE,"True," &amp; IF(_xlfn.XLOOKUP("Action_IsDenyOrDrop",'Scoring_Config'!$A:$A,'Scoring_Config'!$D:$D,"Yes")="Yes",_xlfn.XLOOKUP("Action_IsDenyOrDrop",'Scoring_Config'!$A:$A,'Scoring_Config'!$C:$C,0),0),"False,0")</f>
        <v>0</v>
      </c>
      <c r="AX1099" cm="1">
        <f t="array" ref="AX1099">IF(LEFT(AW1099,4)="True",0,(IF(LEFT(Y1099,4)="True",IF(_xlfn.XLOOKUP("Src_IsAny",'Scoring_Config'!$A:$A,'Scoring_Config'!$D:$D,"Yes")="Yes",_xlfn.XLOOKUP("Src_IsAny",'Scoring_Config'!$A:$A,'Scoring_Config'!$C:$C,10),0),0)+IF(LEFT(Z1099,4)="True",IF(_xlfn.XLOOKUP("Src_CIDR_Le_16",'Scoring_Config'!$A:$A,'Scoring_Config'!$D:$D,"Yes")="Yes",_xlfn.XLOOKUP("Src_CIDR_Le_16",'Scoring_Config'!$A:$A,'Scoring_Config'!$C:$C,10),0),0)+IF(LEFT(AA1099,4)="True",IF(_xlfn.XLOOKUP("Src_CIDR_17_22",'Scoring_Config'!$A:$A,'Scoring_Config'!$D:$D,"Yes")="Yes",_xlfn.XLOOKUP("Src_CIDR_17_22",'Scoring_Config'!$A:$A,'Scoring_Config'!$C:$C,5),0),0)+IF(LEFT(AB1099,4)="True",IF(_xlfn.XLOOKUP("Dst_IsAny",'Scoring_Config'!$A:$A,'Scoring_Config'!$D:$D,"Yes")="Yes",_xlfn.XLOOKUP("Dst_IsAny",'Scoring_Config'!$A:$A,'Scoring_Config'!$C:$C,10),0),0)+IF(LEFT(AC1099,4)="True",IF(_xlfn.XLOOKUP("Dst_CIDR_Le_16",'Scoring_Config'!$A:$A,'Scoring_Config'!$D:$D,"Yes")="Yes",_xlfn.XLOOKUP("Dst_CIDR_Le_16",'Scoring_Config'!$A:$A,'Scoring_Config'!$C:$C,10),0),0)+IF(LEFT(AD1099,4)="True",IF(_xlfn.XLOOKUP("Dst_CIDR_17_22",'Scoring_Config'!$A:$A,'Scoring_Config'!$D:$D,"Yes")="Yes",_xlfn.XLOOKUP("Dst_CIDR_17_22",'Scoring_Config'!$A:$A,'Scoring_Config'!$C:$C,5),0),0)+IF(LEFT(AE1099,4)="True",IF(_xlfn.XLOOKUP("SrcZone_IsAny",'Scoring_Config'!$A:$A,'Scoring_Config'!$D:$D,"Yes")="Yes",_xlfn.XLOOKUP("SrcZone_IsAny",'Scoring_Config'!$A:$A,'Scoring_Config'!$C:$C,10),0),0)+IF(LEFT(AF1099,4)="True",IF(_xlfn.XLOOKUP("DstZone_IsAny",'Scoring_Config'!$A:$A,'Scoring_Config'!$D:$D,"Yes")="Yes",_xlfn.XLOOKUP("DstZone_IsAny",'Scoring_Config'!$A:$A,'Scoring_Config'!$C:$C,10),0),0)+IF(LEFT(AG1099,4)="True",IF(_xlfn.XLOOKUP("Service_Any_OR_RangeGt1000",'Scoring_Config'!$A:$A,'Scoring_Config'!$D:$D,"Yes")="Yes",_xlfn.XLOOKUP("Service_Any_OR_RangeGt1000",'Scoring_Config'!$A:$A,'Scoring_Config'!$C:$C,10),0),0)+IF(LEFT(AH1099,4)="True",IF(_xlfn.XLOOKUP("App_Any_OR_RangeGt1000",'Scoring_Config'!$A:$A,'Scoring_Config'!$D:$D,"Yes")="Yes",_xlfn.XLOOKUP("App_Any_OR_RangeGt1000",'Scoring_Config'!$A:$A,'Scoring_Config'!$C:$C,10),0),0)+IF(LEFT(AI1099,4)="True",IF(_xlfn.XLOOKUP("Service_Insecure_Match",'Scoring_Config'!$A:$A,'Scoring_Config'!$D:$D,"Yes")="Yes",_xlfn.XLOOKUP("Service_Insecure_Match",'Scoring_Config'!$A:$A,'Scoring_Config'!$C:$C,5),0),0)+IF(LEFT(AJ1099,4)="True",IF(_xlfn.XLOOKUP("Risky_Inbound",'Scoring_Config'!$A:$A,'Scoring_Config'!$D:$D,"Yes")="Yes",_xlfn.XLOOKUP("Risky_Inbound",'Scoring_Config'!$A:$A,'Scoring_Config'!$C:$C,50),0),0)+IF(LEFT(AK1099,4)="True",IF(_xlfn.XLOOKUP("Risky_Outbound",'Scoring_Config'!$A:$A,'Scoring_Config'!$D:$D,"Yes")="Yes",_xlfn.XLOOKUP("Risky_Outbound",'Scoring_Config'!$A:$A,'Scoring_Config'!$C:$C,25),0),0)+IF(LEFT(AZ1099,4)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1099,FIND(",",AL1099)+1,100)),0)+IF(LEFT(AM1099,4)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1099,FIND(",",AN1099)+1,100)),0)+IF(_xlfn.XLOOKUP("Profile_Scoring",'Scoring_Config'!$A:$A,'Scoring_Config'!$D:$D,"Yes")="Yes",VALUE(MID(AO1099,FIND(",",AO1099)+1,100)),0)+IF(_xlfn.XLOOKUP("Options_Scoring",'Scoring_Config'!$A:$A,'Scoring_Config'!$D:$D,"Yes")="Yes",VALUE(MID(AP1099,FIND(",",AP1099)+1,100)),0)))</f>
        <v>0</v>
      </c>
      <c r="AZ1099" cm="1">
        <f t="array" ref="AZ1099">IF(FALSE,"True," &amp; IF(_xlfn.XLOOKUP("Migrate_Insecure",'Scoring_Config'!$A:$A,'Scoring_Config'!$D:$D,"Yes")="Yes",_xlfn.XLOOKUP("Migrate_Insecure",'Scoring_Config'!$A:$A,'Scoring_Config'!$C:$C,10),0),"False,0")</f>
        <v>0</v>
      </c>
    </row>
    <row r="1100" spans="1:52">
      <c r="A1100" t="s">
        <v>1979</v>
      </c>
      <c r="B1100" t="s">
        <v>3072</v>
      </c>
      <c r="C1100" t="s">
        <v>3542</v>
      </c>
      <c r="D1100" t="s">
        <v>3545</v>
      </c>
      <c r="E1100" t="s">
        <v>3563</v>
      </c>
      <c r="F1100" t="s">
        <v>3878</v>
      </c>
      <c r="G1100" t="s">
        <v>585</v>
      </c>
      <c r="H1100" t="s">
        <v>174</v>
      </c>
      <c r="I1100" t="s">
        <v>4261</v>
      </c>
      <c r="J1100" t="s">
        <v>720</v>
      </c>
      <c r="K1100" t="s">
        <v>1678</v>
      </c>
      <c r="L1100" t="s">
        <v>1327</v>
      </c>
      <c r="M1100" t="s">
        <v>1974</v>
      </c>
      <c r="N1100" t="s">
        <v>4315</v>
      </c>
      <c r="O1100" t="s">
        <v>4319</v>
      </c>
      <c r="P1100" t="s">
        <v>4321</v>
      </c>
      <c r="Q1100" t="s">
        <v>5107</v>
      </c>
      <c r="R1100" t="s">
        <v>5440</v>
      </c>
      <c r="S1100" t="s">
        <v>5440</v>
      </c>
      <c r="T1100" t="s">
        <v>5830</v>
      </c>
      <c r="U1100" t="s">
        <v>6499</v>
      </c>
      <c r="Y1100" cm="1">
        <f t="array" ref="Y1100">IF(FALSE,"True," &amp; IF(_xlfn.XLOOKUP("Src_IsAny",'Scoring_Config'!$A:$A,'Scoring_Config'!$D:$D,"Yes")="Yes",_xlfn.XLOOKUP("Src_IsAny",'Scoring_Config'!$A:$A,'Scoring_Config'!$C:$C,10),0),"False,0")</f>
        <v>0</v>
      </c>
      <c r="Z1100" cm="1">
        <f t="array" ref="Z1100">IF(FALSE,"True," &amp; IF(_xlfn.XLOOKUP("Src_CIDR_Le_16",'Scoring_Config'!$A:$A,'Scoring_Config'!$D:$D,"Yes")="Yes",_xlfn.XLOOKUP("Src_CIDR_Le_16",'Scoring_Config'!$A:$A,'Scoring_Config'!$C:$C,10),0),"False,0")</f>
        <v>0</v>
      </c>
      <c r="AA1100" cm="1">
        <f t="array" ref="AA1100">IF(FALSE,"True," &amp; IF(_xlfn.XLOOKUP("Src_CIDR_17_22",'Scoring_Config'!$A:$A,'Scoring_Config'!$D:$D,"Yes")="Yes",_xlfn.XLOOKUP("Src_CIDR_17_22",'Scoring_Config'!$A:$A,'Scoring_Config'!$C:$C,5),0),"False,0")</f>
        <v>0</v>
      </c>
      <c r="AB1100" cm="1">
        <f t="array" ref="AB1100">IF(FALSE,"True," &amp; IF(_xlfn.XLOOKUP("Dst_IsAny",'Scoring_Config'!$A:$A,'Scoring_Config'!$D:$D,"Yes")="Yes",_xlfn.XLOOKUP("Dst_IsAny",'Scoring_Config'!$A:$A,'Scoring_Config'!$C:$C,10),0),"False,0")</f>
        <v>0</v>
      </c>
      <c r="AC1100" cm="1">
        <f t="array" ref="AC1100">IF(FALSE,"True," &amp; IF(_xlfn.XLOOKUP("Dst_CIDR_Le_16",'Scoring_Config'!$A:$A,'Scoring_Config'!$D:$D,"Yes")="Yes",_xlfn.XLOOKUP("Dst_CIDR_Le_16",'Scoring_Config'!$A:$A,'Scoring_Config'!$C:$C,10),0),"False,0")</f>
        <v>0</v>
      </c>
      <c r="AD1100" cm="1">
        <f t="array" ref="AD1100">IF(FALSE,"True," &amp; IF(_xlfn.XLOOKUP("Dst_CIDR_17_22",'Scoring_Config'!$A:$A,'Scoring_Config'!$D:$D,"Yes")="Yes",_xlfn.XLOOKUP("Dst_CIDR_17_22",'Scoring_Config'!$A:$A,'Scoring_Config'!$C:$C,5),0),"False,0")</f>
        <v>0</v>
      </c>
      <c r="AE1100" cm="1">
        <f t="array" ref="AE1100">IF(FALSE,"True," &amp; IF(_xlfn.XLOOKUP("SrcZone_IsAny",'Scoring_Config'!$A:$A,'Scoring_Config'!$D:$D,"Yes")="Yes",_xlfn.XLOOKUP("SrcZone_IsAny",'Scoring_Config'!$A:$A,'Scoring_Config'!$C:$C,10),0),"False,0")</f>
        <v>0</v>
      </c>
      <c r="AF1100" cm="1">
        <f t="array" ref="AF1100">IF(FALSE,"True," &amp; IF(_xlfn.XLOOKUP("DstZone_IsAny",'Scoring_Config'!$A:$A,'Scoring_Config'!$D:$D,"Yes")="Yes",_xlfn.XLOOKUP("DstZone_IsAny",'Scoring_Config'!$A:$A,'Scoring_Config'!$C:$C,10),0),"False,0")</f>
        <v>0</v>
      </c>
      <c r="AG1100" cm="1">
        <f t="array" ref="AG110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00" cm="1">
        <f t="array" ref="AH1100">IF(FALSE,"True," &amp; IF(_xlfn.XLOOKUP("App_Any_OR_RangeGt1000",'Scoring_Config'!$A:$A,'Scoring_Config'!$D:$D,"Yes")="Yes",_xlfn.XLOOKUP("App_Any_OR_RangeGt1000",'Scoring_Config'!$A:$A,'Scoring_Config'!$C:$C,10),0),"False,0")</f>
        <v>0</v>
      </c>
      <c r="AI1100" cm="1">
        <f t="array" ref="AI1100">IF(FALSE,"True," &amp; IF(_xlfn.XLOOKUP("Service_Insecure_Match",'Scoring_Config'!$A:$A,'Scoring_Config'!$D:$D,"Yes")="Yes",_xlfn.XLOOKUP("Service_Insecure_Match",'Scoring_Config'!$A:$A,'Scoring_Config'!$C:$C,5),0),"False,0")</f>
        <v>0</v>
      </c>
      <c r="AJ1100" cm="1">
        <f t="array" ref="AJ1100">IF(FALSE,"True," &amp; IF(_xlfn.XLOOKUP("Risky_Inbound",'Scoring_Config'!$A:$A,'Scoring_Config'!$D:$D,"Yes")="Yes",_xlfn.XLOOKUP("Risky_Inbound",'Scoring_Config'!$A:$A,'Scoring_Config'!$C:$C,50),0),"False,0")</f>
        <v>0</v>
      </c>
      <c r="AK1100" cm="1">
        <f t="array" ref="AK1100">IF(FALSE,"True," &amp; IF(_xlfn.XLOOKUP("Risky_Outbound",'Scoring_Config'!$A:$A,'Scoring_Config'!$D:$D,"Yes")="Yes",_xlfn.XLOOKUP("Risky_Outbound",'Scoring_Config'!$A:$A,'Scoring_Config'!$C:$C,25),0),"False,0")</f>
        <v>0</v>
      </c>
      <c r="AL1100" t="s">
        <v>6700</v>
      </c>
      <c r="AM1100" cm="1">
        <f t="array" ref="AM110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00" t="s">
        <v>6697</v>
      </c>
      <c r="AO1100" t="s">
        <v>6697</v>
      </c>
      <c r="AP1100" t="s">
        <v>6697</v>
      </c>
      <c r="AQ1100" cm="1">
        <f t="array" ref="AQ1100">IF(FALSE,"True," &amp; IF(_xlfn.XLOOKUP("Service_IsAny",'Scoring_Config'!$A:$A,'Scoring_Config'!$D:$D,"Yes")="Yes",_xlfn.XLOOKUP("Service_IsAny",'Scoring_Config'!$A:$A,'Scoring_Config'!$C:$C,0),0),"False,0")</f>
        <v>0</v>
      </c>
      <c r="AR1100">
        <v>0</v>
      </c>
      <c r="AS1100" cm="1">
        <f t="array" ref="AS1100">IF(FALSE,"True," &amp; IF(_xlfn.XLOOKUP("Service_RangeGt1000",'Scoring_Config'!$A:$A,'Scoring_Config'!$D:$D,"Yes")="Yes",_xlfn.XLOOKUP("Service_RangeGt1000",'Scoring_Config'!$A:$A,'Scoring_Config'!$C:$C,0),0),"False,0")</f>
        <v>0</v>
      </c>
      <c r="AT1100" cm="1">
        <f t="array" ref="AT1100">IF(FALSE,"True," &amp; IF(_xlfn.XLOOKUP("App_IsAny",'Scoring_Config'!$A:$A,'Scoring_Config'!$D:$D,"Yes")="Yes",_xlfn.XLOOKUP("App_IsAny",'Scoring_Config'!$A:$A,'Scoring_Config'!$C:$C,0),0),"False,0")</f>
        <v>0</v>
      </c>
      <c r="AU1100">
        <v>0</v>
      </c>
      <c r="AV1100" cm="1">
        <f t="array" ref="AV1100">IF(FALSE,"True," &amp; IF(_xlfn.XLOOKUP("App_RangeGt1000",'Scoring_Config'!$A:$A,'Scoring_Config'!$D:$D,"Yes")="Yes",_xlfn.XLOOKUP("App_RangeGt1000",'Scoring_Config'!$A:$A,'Scoring_Config'!$C:$C,0),0),"False,0")</f>
        <v>0</v>
      </c>
      <c r="AW1100" cm="1">
        <f t="array" ref="AW1100">IF(FALSE,"True," &amp; IF(_xlfn.XLOOKUP("Action_IsDenyOrDrop",'Scoring_Config'!$A:$A,'Scoring_Config'!$D:$D,"Yes")="Yes",_xlfn.XLOOKUP("Action_IsDenyOrDrop",'Scoring_Config'!$A:$A,'Scoring_Config'!$C:$C,0),0),"False,0")</f>
        <v>0</v>
      </c>
      <c r="AX1100" cm="1">
        <f t="array" ref="AX1100">IF(LEFT(AW1100,4)="True",0,(IF(LEFT(Y1100,4)="True",IF(_xlfn.XLOOKUP("Src_IsAny",'Scoring_Config'!$A:$A,'Scoring_Config'!$D:$D,"Yes")="Yes",_xlfn.XLOOKUP("Src_IsAny",'Scoring_Config'!$A:$A,'Scoring_Config'!$C:$C,10),0),0)+IF(LEFT(Z1100,4)="True",IF(_xlfn.XLOOKUP("Src_CIDR_Le_16",'Scoring_Config'!$A:$A,'Scoring_Config'!$D:$D,"Yes")="Yes",_xlfn.XLOOKUP("Src_CIDR_Le_16",'Scoring_Config'!$A:$A,'Scoring_Config'!$C:$C,10),0),0)+IF(LEFT(AA1100,4)="True",IF(_xlfn.XLOOKUP("Src_CIDR_17_22",'Scoring_Config'!$A:$A,'Scoring_Config'!$D:$D,"Yes")="Yes",_xlfn.XLOOKUP("Src_CIDR_17_22",'Scoring_Config'!$A:$A,'Scoring_Config'!$C:$C,5),0),0)+IF(LEFT(AB1100,4)="True",IF(_xlfn.XLOOKUP("Dst_IsAny",'Scoring_Config'!$A:$A,'Scoring_Config'!$D:$D,"Yes")="Yes",_xlfn.XLOOKUP("Dst_IsAny",'Scoring_Config'!$A:$A,'Scoring_Config'!$C:$C,10),0),0)+IF(LEFT(AC1100,4)="True",IF(_xlfn.XLOOKUP("Dst_CIDR_Le_16",'Scoring_Config'!$A:$A,'Scoring_Config'!$D:$D,"Yes")="Yes",_xlfn.XLOOKUP("Dst_CIDR_Le_16",'Scoring_Config'!$A:$A,'Scoring_Config'!$C:$C,10),0),0)+IF(LEFT(AD1100,4)="True",IF(_xlfn.XLOOKUP("Dst_CIDR_17_22",'Scoring_Config'!$A:$A,'Scoring_Config'!$D:$D,"Yes")="Yes",_xlfn.XLOOKUP("Dst_CIDR_17_22",'Scoring_Config'!$A:$A,'Scoring_Config'!$C:$C,5),0),0)+IF(LEFT(AE1100,4)="True",IF(_xlfn.XLOOKUP("SrcZone_IsAny",'Scoring_Config'!$A:$A,'Scoring_Config'!$D:$D,"Yes")="Yes",_xlfn.XLOOKUP("SrcZone_IsAny",'Scoring_Config'!$A:$A,'Scoring_Config'!$C:$C,10),0),0)+IF(LEFT(AF1100,4)="True",IF(_xlfn.XLOOKUP("DstZone_IsAny",'Scoring_Config'!$A:$A,'Scoring_Config'!$D:$D,"Yes")="Yes",_xlfn.XLOOKUP("DstZone_IsAny",'Scoring_Config'!$A:$A,'Scoring_Config'!$C:$C,10),0),0)+IF(LEFT(AG1100,4)="True",IF(_xlfn.XLOOKUP("Service_Any_OR_RangeGt1000",'Scoring_Config'!$A:$A,'Scoring_Config'!$D:$D,"Yes")="Yes",_xlfn.XLOOKUP("Service_Any_OR_RangeGt1000",'Scoring_Config'!$A:$A,'Scoring_Config'!$C:$C,10),0),0)+IF(LEFT(AH1100,4)="True",IF(_xlfn.XLOOKUP("App_Any_OR_RangeGt1000",'Scoring_Config'!$A:$A,'Scoring_Config'!$D:$D,"Yes")="Yes",_xlfn.XLOOKUP("App_Any_OR_RangeGt1000",'Scoring_Config'!$A:$A,'Scoring_Config'!$C:$C,10),0),0)+IF(LEFT(AI1100,4)="True",IF(_xlfn.XLOOKUP("Service_Insecure_Match",'Scoring_Config'!$A:$A,'Scoring_Config'!$D:$D,"Yes")="Yes",_xlfn.XLOOKUP("Service_Insecure_Match",'Scoring_Config'!$A:$A,'Scoring_Config'!$C:$C,5),0),0)+IF(LEFT(AJ1100,4)="True",IF(_xlfn.XLOOKUP("Risky_Inbound",'Scoring_Config'!$A:$A,'Scoring_Config'!$D:$D,"Yes")="Yes",_xlfn.XLOOKUP("Risky_Inbound",'Scoring_Config'!$A:$A,'Scoring_Config'!$C:$C,50),0),0)+IF(LEFT(AK1100,4)="True",IF(_xlfn.XLOOKUP("Risky_Outbound",'Scoring_Config'!$A:$A,'Scoring_Config'!$D:$D,"Yes")="Yes",_xlfn.XLOOKUP("Risky_Outbound",'Scoring_Config'!$A:$A,'Scoring_Config'!$C:$C,25),0),0)+IF(LEFT(AZ1100,4)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1100,FIND(",",AL1100)+1,100)),0)+IF(LEFT(AM1100,4)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1100,FIND(",",AN1100)+1,100)),0)+IF(_xlfn.XLOOKUP("Profile_Scoring",'Scoring_Config'!$A:$A,'Scoring_Config'!$D:$D,"Yes")="Yes",VALUE(MID(AO1100,FIND(",",AO1100)+1,100)),0)+IF(_xlfn.XLOOKUP("Options_Scoring",'Scoring_Config'!$A:$A,'Scoring_Config'!$D:$D,"Yes")="Yes",VALUE(MID(AP1100,FIND(",",AP1100)+1,100)),0)))</f>
        <v>0</v>
      </c>
      <c r="AZ1100" cm="1">
        <f t="array" ref="AZ1100">IF(FALSE,"True," &amp; IF(_xlfn.XLOOKUP("Migrate_Insecure",'Scoring_Config'!$A:$A,'Scoring_Config'!$D:$D,"Yes")="Yes",_xlfn.XLOOKUP("Migrate_Insecure",'Scoring_Config'!$A:$A,'Scoring_Config'!$C:$C,10),0),"False,0")</f>
        <v>0</v>
      </c>
    </row>
    <row r="1101" spans="1:52">
      <c r="A1101" t="s">
        <v>1979</v>
      </c>
      <c r="B1101" t="s">
        <v>3073</v>
      </c>
      <c r="C1101" t="s">
        <v>3542</v>
      </c>
      <c r="D1101" t="s">
        <v>3544</v>
      </c>
      <c r="E1101" t="s">
        <v>3562</v>
      </c>
      <c r="F1101" t="s">
        <v>3645</v>
      </c>
      <c r="G1101" t="s">
        <v>594</v>
      </c>
      <c r="H1101" t="s">
        <v>193</v>
      </c>
      <c r="I1101" t="s">
        <v>3900</v>
      </c>
      <c r="J1101" t="s">
        <v>1165</v>
      </c>
      <c r="K1101" t="s">
        <v>1677</v>
      </c>
      <c r="L1101" t="s">
        <v>1325</v>
      </c>
      <c r="M1101" t="s">
        <v>1973</v>
      </c>
      <c r="N1101" t="s">
        <v>4315</v>
      </c>
      <c r="O1101" t="s">
        <v>4319</v>
      </c>
      <c r="P1101" t="s">
        <v>4323</v>
      </c>
      <c r="Q1101" t="s">
        <v>5108</v>
      </c>
      <c r="R1101" t="s">
        <v>5439</v>
      </c>
      <c r="S1101" t="s">
        <v>4324</v>
      </c>
      <c r="T1101" t="s">
        <v>5616</v>
      </c>
      <c r="U1101" t="s">
        <v>6500</v>
      </c>
      <c r="Y1101" cm="1">
        <f t="array" ref="Y1101">IF(FALSE,"True," &amp; IF(_xlfn.XLOOKUP("Src_IsAny",'Scoring_Config'!$A:$A,'Scoring_Config'!$D:$D,"Yes")="Yes",_xlfn.XLOOKUP("Src_IsAny",'Scoring_Config'!$A:$A,'Scoring_Config'!$C:$C,10),0),"False,0")</f>
        <v>0</v>
      </c>
      <c r="Z1101" cm="1">
        <f t="array" ref="Z1101">IF(FALSE,"True," &amp; IF(_xlfn.XLOOKUP("Src_CIDR_Le_16",'Scoring_Config'!$A:$A,'Scoring_Config'!$D:$D,"Yes")="Yes",_xlfn.XLOOKUP("Src_CIDR_Le_16",'Scoring_Config'!$A:$A,'Scoring_Config'!$C:$C,10),0),"False,0")</f>
        <v>0</v>
      </c>
      <c r="AA1101" cm="1">
        <f t="array" ref="AA1101">IF(FALSE,"True," &amp; IF(_xlfn.XLOOKUP("Src_CIDR_17_22",'Scoring_Config'!$A:$A,'Scoring_Config'!$D:$D,"Yes")="Yes",_xlfn.XLOOKUP("Src_CIDR_17_22",'Scoring_Config'!$A:$A,'Scoring_Config'!$C:$C,5),0),"False,0")</f>
        <v>0</v>
      </c>
      <c r="AB1101" cm="1">
        <f t="array" ref="AB1101">IF(FALSE,"True," &amp; IF(_xlfn.XLOOKUP("Dst_IsAny",'Scoring_Config'!$A:$A,'Scoring_Config'!$D:$D,"Yes")="Yes",_xlfn.XLOOKUP("Dst_IsAny",'Scoring_Config'!$A:$A,'Scoring_Config'!$C:$C,10),0),"False,0")</f>
        <v>0</v>
      </c>
      <c r="AC1101" cm="1">
        <f t="array" ref="AC1101">IF(FALSE,"True," &amp; IF(_xlfn.XLOOKUP("Dst_CIDR_Le_16",'Scoring_Config'!$A:$A,'Scoring_Config'!$D:$D,"Yes")="Yes",_xlfn.XLOOKUP("Dst_CIDR_Le_16",'Scoring_Config'!$A:$A,'Scoring_Config'!$C:$C,10),0),"False,0")</f>
        <v>0</v>
      </c>
      <c r="AD1101" cm="1">
        <f t="array" ref="AD1101">IF(FALSE,"True," &amp; IF(_xlfn.XLOOKUP("Dst_CIDR_17_22",'Scoring_Config'!$A:$A,'Scoring_Config'!$D:$D,"Yes")="Yes",_xlfn.XLOOKUP("Dst_CIDR_17_22",'Scoring_Config'!$A:$A,'Scoring_Config'!$C:$C,5),0),"False,0")</f>
        <v>0</v>
      </c>
      <c r="AE1101" cm="1">
        <f t="array" ref="AE1101">IF(FALSE,"True," &amp; IF(_xlfn.XLOOKUP("SrcZone_IsAny",'Scoring_Config'!$A:$A,'Scoring_Config'!$D:$D,"Yes")="Yes",_xlfn.XLOOKUP("SrcZone_IsAny",'Scoring_Config'!$A:$A,'Scoring_Config'!$C:$C,10),0),"False,0")</f>
        <v>0</v>
      </c>
      <c r="AF1101" cm="1">
        <f t="array" ref="AF1101">IF(FALSE,"True," &amp; IF(_xlfn.XLOOKUP("DstZone_IsAny",'Scoring_Config'!$A:$A,'Scoring_Config'!$D:$D,"Yes")="Yes",_xlfn.XLOOKUP("DstZone_IsAny",'Scoring_Config'!$A:$A,'Scoring_Config'!$C:$C,10),0),"False,0")</f>
        <v>0</v>
      </c>
      <c r="AG1101" cm="1">
        <f t="array" ref="AG110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01" cm="1">
        <f t="array" ref="AH1101">IF(FALSE,"True," &amp; IF(_xlfn.XLOOKUP("App_Any_OR_RangeGt1000",'Scoring_Config'!$A:$A,'Scoring_Config'!$D:$D,"Yes")="Yes",_xlfn.XLOOKUP("App_Any_OR_RangeGt1000",'Scoring_Config'!$A:$A,'Scoring_Config'!$C:$C,10),0),"False,0")</f>
        <v>0</v>
      </c>
      <c r="AI1101" cm="1">
        <f t="array" ref="AI1101">IF(FALSE,"True," &amp; IF(_xlfn.XLOOKUP("Service_Insecure_Match",'Scoring_Config'!$A:$A,'Scoring_Config'!$D:$D,"Yes")="Yes",_xlfn.XLOOKUP("Service_Insecure_Match",'Scoring_Config'!$A:$A,'Scoring_Config'!$C:$C,5),0),"False,0")</f>
        <v>0</v>
      </c>
      <c r="AJ1101" cm="1">
        <f t="array" ref="AJ1101">IF(FALSE,"True," &amp; IF(_xlfn.XLOOKUP("Risky_Inbound",'Scoring_Config'!$A:$A,'Scoring_Config'!$D:$D,"Yes")="Yes",_xlfn.XLOOKUP("Risky_Inbound",'Scoring_Config'!$A:$A,'Scoring_Config'!$C:$C,50),0),"False,0")</f>
        <v>0</v>
      </c>
      <c r="AK1101" cm="1">
        <f t="array" ref="AK1101">IF(FALSE,"True," &amp; IF(_xlfn.XLOOKUP("Risky_Outbound",'Scoring_Config'!$A:$A,'Scoring_Config'!$D:$D,"Yes")="Yes",_xlfn.XLOOKUP("Risky_Outbound",'Scoring_Config'!$A:$A,'Scoring_Config'!$C:$C,25),0),"False,0")</f>
        <v>0</v>
      </c>
      <c r="AL1101" t="s">
        <v>6699</v>
      </c>
      <c r="AM1101" cm="1">
        <f t="array" ref="AM110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01" t="s">
        <v>6697</v>
      </c>
      <c r="AO1101" t="s">
        <v>6697</v>
      </c>
      <c r="AP1101" t="s">
        <v>6697</v>
      </c>
      <c r="AQ1101" cm="1">
        <f t="array" ref="AQ1101">IF(FALSE,"True," &amp; IF(_xlfn.XLOOKUP("Service_IsAny",'Scoring_Config'!$A:$A,'Scoring_Config'!$D:$D,"Yes")="Yes",_xlfn.XLOOKUP("Service_IsAny",'Scoring_Config'!$A:$A,'Scoring_Config'!$C:$C,0),0),"False,0")</f>
        <v>0</v>
      </c>
      <c r="AR1101">
        <v>0</v>
      </c>
      <c r="AS1101" cm="1">
        <f t="array" ref="AS1101">IF(FALSE,"True," &amp; IF(_xlfn.XLOOKUP("Service_RangeGt1000",'Scoring_Config'!$A:$A,'Scoring_Config'!$D:$D,"Yes")="Yes",_xlfn.XLOOKUP("Service_RangeGt1000",'Scoring_Config'!$A:$A,'Scoring_Config'!$C:$C,0),0),"False,0")</f>
        <v>0</v>
      </c>
      <c r="AT1101" cm="1">
        <f t="array" ref="AT1101">IF(FALSE,"True," &amp; IF(_xlfn.XLOOKUP("App_IsAny",'Scoring_Config'!$A:$A,'Scoring_Config'!$D:$D,"Yes")="Yes",_xlfn.XLOOKUP("App_IsAny",'Scoring_Config'!$A:$A,'Scoring_Config'!$C:$C,0),0),"False,0")</f>
        <v>0</v>
      </c>
      <c r="AU1101">
        <v>0</v>
      </c>
      <c r="AV1101" cm="1">
        <f t="array" ref="AV1101">IF(FALSE,"True," &amp; IF(_xlfn.XLOOKUP("App_RangeGt1000",'Scoring_Config'!$A:$A,'Scoring_Config'!$D:$D,"Yes")="Yes",_xlfn.XLOOKUP("App_RangeGt1000",'Scoring_Config'!$A:$A,'Scoring_Config'!$C:$C,0),0),"False,0")</f>
        <v>0</v>
      </c>
      <c r="AW1101" cm="1">
        <f t="array" ref="AW1101">IF(FALSE,"True," &amp; IF(_xlfn.XLOOKUP("Action_IsDenyOrDrop",'Scoring_Config'!$A:$A,'Scoring_Config'!$D:$D,"Yes")="Yes",_xlfn.XLOOKUP("Action_IsDenyOrDrop",'Scoring_Config'!$A:$A,'Scoring_Config'!$C:$C,0),0),"False,0")</f>
        <v>0</v>
      </c>
      <c r="AX1101" cm="1">
        <f t="array" ref="AX1101">IF(LEFT(AW1101,4)="True",0,(IF(LEFT(Y1101,4)="True",IF(_xlfn.XLOOKUP("Src_IsAny",'Scoring_Config'!$A:$A,'Scoring_Config'!$D:$D,"Yes")="Yes",_xlfn.XLOOKUP("Src_IsAny",'Scoring_Config'!$A:$A,'Scoring_Config'!$C:$C,10),0),0)+IF(LEFT(Z1101,4)="True",IF(_xlfn.XLOOKUP("Src_CIDR_Le_16",'Scoring_Config'!$A:$A,'Scoring_Config'!$D:$D,"Yes")="Yes",_xlfn.XLOOKUP("Src_CIDR_Le_16",'Scoring_Config'!$A:$A,'Scoring_Config'!$C:$C,10),0),0)+IF(LEFT(AA1101,4)="True",IF(_xlfn.XLOOKUP("Src_CIDR_17_22",'Scoring_Config'!$A:$A,'Scoring_Config'!$D:$D,"Yes")="Yes",_xlfn.XLOOKUP("Src_CIDR_17_22",'Scoring_Config'!$A:$A,'Scoring_Config'!$C:$C,5),0),0)+IF(LEFT(AB1101,4)="True",IF(_xlfn.XLOOKUP("Dst_IsAny",'Scoring_Config'!$A:$A,'Scoring_Config'!$D:$D,"Yes")="Yes",_xlfn.XLOOKUP("Dst_IsAny",'Scoring_Config'!$A:$A,'Scoring_Config'!$C:$C,10),0),0)+IF(LEFT(AC1101,4)="True",IF(_xlfn.XLOOKUP("Dst_CIDR_Le_16",'Scoring_Config'!$A:$A,'Scoring_Config'!$D:$D,"Yes")="Yes",_xlfn.XLOOKUP("Dst_CIDR_Le_16",'Scoring_Config'!$A:$A,'Scoring_Config'!$C:$C,10),0),0)+IF(LEFT(AD1101,4)="True",IF(_xlfn.XLOOKUP("Dst_CIDR_17_22",'Scoring_Config'!$A:$A,'Scoring_Config'!$D:$D,"Yes")="Yes",_xlfn.XLOOKUP("Dst_CIDR_17_22",'Scoring_Config'!$A:$A,'Scoring_Config'!$C:$C,5),0),0)+IF(LEFT(AE1101,4)="True",IF(_xlfn.XLOOKUP("SrcZone_IsAny",'Scoring_Config'!$A:$A,'Scoring_Config'!$D:$D,"Yes")="Yes",_xlfn.XLOOKUP("SrcZone_IsAny",'Scoring_Config'!$A:$A,'Scoring_Config'!$C:$C,10),0),0)+IF(LEFT(AF1101,4)="True",IF(_xlfn.XLOOKUP("DstZone_IsAny",'Scoring_Config'!$A:$A,'Scoring_Config'!$D:$D,"Yes")="Yes",_xlfn.XLOOKUP("DstZone_IsAny",'Scoring_Config'!$A:$A,'Scoring_Config'!$C:$C,10),0),0)+IF(LEFT(AG1101,4)="True",IF(_xlfn.XLOOKUP("Service_Any_OR_RangeGt1000",'Scoring_Config'!$A:$A,'Scoring_Config'!$D:$D,"Yes")="Yes",_xlfn.XLOOKUP("Service_Any_OR_RangeGt1000",'Scoring_Config'!$A:$A,'Scoring_Config'!$C:$C,10),0),0)+IF(LEFT(AH1101,4)="True",IF(_xlfn.XLOOKUP("App_Any_OR_RangeGt1000",'Scoring_Config'!$A:$A,'Scoring_Config'!$D:$D,"Yes")="Yes",_xlfn.XLOOKUP("App_Any_OR_RangeGt1000",'Scoring_Config'!$A:$A,'Scoring_Config'!$C:$C,10),0),0)+IF(LEFT(AI1101,4)="True",IF(_xlfn.XLOOKUP("Service_Insecure_Match",'Scoring_Config'!$A:$A,'Scoring_Config'!$D:$D,"Yes")="Yes",_xlfn.XLOOKUP("Service_Insecure_Match",'Scoring_Config'!$A:$A,'Scoring_Config'!$C:$C,5),0),0)+IF(LEFT(AJ1101,4)="True",IF(_xlfn.XLOOKUP("Risky_Inbound",'Scoring_Config'!$A:$A,'Scoring_Config'!$D:$D,"Yes")="Yes",_xlfn.XLOOKUP("Risky_Inbound",'Scoring_Config'!$A:$A,'Scoring_Config'!$C:$C,50),0),0)+IF(LEFT(AK1101,4)="True",IF(_xlfn.XLOOKUP("Risky_Outbound",'Scoring_Config'!$A:$A,'Scoring_Config'!$D:$D,"Yes")="Yes",_xlfn.XLOOKUP("Risky_Outbound",'Scoring_Config'!$A:$A,'Scoring_Config'!$C:$C,25),0),0)+IF(LEFT(AZ1101,4)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1101,FIND(",",AL1101)+1,100)),0)+IF(LEFT(AM1101,4)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1101,FIND(",",AN1101)+1,100)),0)+IF(_xlfn.XLOOKUP("Profile_Scoring",'Scoring_Config'!$A:$A,'Scoring_Config'!$D:$D,"Yes")="Yes",VALUE(MID(AO1101,FIND(",",AO1101)+1,100)),0)+IF(_xlfn.XLOOKUP("Options_Scoring",'Scoring_Config'!$A:$A,'Scoring_Config'!$D:$D,"Yes")="Yes",VALUE(MID(AP1101,FIND(",",AP1101)+1,100)),0)))</f>
        <v>0</v>
      </c>
      <c r="AZ1101" cm="1">
        <f t="array" ref="AZ1101">IF(FALSE,"True," &amp; IF(_xlfn.XLOOKUP("Migrate_Insecure",'Scoring_Config'!$A:$A,'Scoring_Config'!$D:$D,"Yes")="Yes",_xlfn.XLOOKUP("Migrate_Insecure",'Scoring_Config'!$A:$A,'Scoring_Config'!$C:$C,10),0),"False,0")</f>
        <v>0</v>
      </c>
    </row>
    <row r="1102" spans="1:52">
      <c r="A1102" t="s">
        <v>1979</v>
      </c>
      <c r="B1102" t="s">
        <v>3074</v>
      </c>
      <c r="C1102" t="s">
        <v>3542</v>
      </c>
      <c r="D1102" t="s">
        <v>3545</v>
      </c>
      <c r="E1102" t="s">
        <v>3563</v>
      </c>
      <c r="F1102" t="s">
        <v>3878</v>
      </c>
      <c r="G1102" t="s">
        <v>585</v>
      </c>
      <c r="H1102" t="s">
        <v>174</v>
      </c>
      <c r="I1102" t="s">
        <v>3602</v>
      </c>
      <c r="J1102" t="s">
        <v>1166</v>
      </c>
      <c r="K1102" t="s">
        <v>1721</v>
      </c>
      <c r="L1102" t="s">
        <v>1327</v>
      </c>
      <c r="M1102" t="s">
        <v>1974</v>
      </c>
      <c r="N1102" t="s">
        <v>4315</v>
      </c>
      <c r="O1102" t="s">
        <v>4319</v>
      </c>
      <c r="P1102" t="s">
        <v>4321</v>
      </c>
      <c r="Q1102" t="s">
        <v>5109</v>
      </c>
      <c r="R1102" t="s">
        <v>5439</v>
      </c>
      <c r="S1102" t="s">
        <v>4324</v>
      </c>
      <c r="T1102" t="s">
        <v>5817</v>
      </c>
      <c r="U1102" t="s">
        <v>6500</v>
      </c>
      <c r="Y1102" cm="1">
        <f t="array" ref="Y1102">IF(FALSE,"True," &amp; IF(_xlfn.XLOOKUP("Src_IsAny",'Scoring_Config'!$A:$A,'Scoring_Config'!$D:$D,"Yes")="Yes",_xlfn.XLOOKUP("Src_IsAny",'Scoring_Config'!$A:$A,'Scoring_Config'!$C:$C,10),0),"False,0")</f>
        <v>0</v>
      </c>
      <c r="Z1102" cm="1">
        <f t="array" ref="Z1102">IF(FALSE,"True," &amp; IF(_xlfn.XLOOKUP("Src_CIDR_Le_16",'Scoring_Config'!$A:$A,'Scoring_Config'!$D:$D,"Yes")="Yes",_xlfn.XLOOKUP("Src_CIDR_Le_16",'Scoring_Config'!$A:$A,'Scoring_Config'!$C:$C,10),0),"False,0")</f>
        <v>0</v>
      </c>
      <c r="AA1102" cm="1">
        <f t="array" ref="AA1102">IF(FALSE,"True," &amp; IF(_xlfn.XLOOKUP("Src_CIDR_17_22",'Scoring_Config'!$A:$A,'Scoring_Config'!$D:$D,"Yes")="Yes",_xlfn.XLOOKUP("Src_CIDR_17_22",'Scoring_Config'!$A:$A,'Scoring_Config'!$C:$C,5),0),"False,0")</f>
        <v>0</v>
      </c>
      <c r="AB1102" cm="1">
        <f t="array" ref="AB1102">IF(FALSE,"True," &amp; IF(_xlfn.XLOOKUP("Dst_IsAny",'Scoring_Config'!$A:$A,'Scoring_Config'!$D:$D,"Yes")="Yes",_xlfn.XLOOKUP("Dst_IsAny",'Scoring_Config'!$A:$A,'Scoring_Config'!$C:$C,10),0),"False,0")</f>
        <v>0</v>
      </c>
      <c r="AC1102" cm="1">
        <f t="array" ref="AC1102">IF(FALSE,"True," &amp; IF(_xlfn.XLOOKUP("Dst_CIDR_Le_16",'Scoring_Config'!$A:$A,'Scoring_Config'!$D:$D,"Yes")="Yes",_xlfn.XLOOKUP("Dst_CIDR_Le_16",'Scoring_Config'!$A:$A,'Scoring_Config'!$C:$C,10),0),"False,0")</f>
        <v>0</v>
      </c>
      <c r="AD1102" cm="1">
        <f t="array" ref="AD1102">IF(FALSE,"True," &amp; IF(_xlfn.XLOOKUP("Dst_CIDR_17_22",'Scoring_Config'!$A:$A,'Scoring_Config'!$D:$D,"Yes")="Yes",_xlfn.XLOOKUP("Dst_CIDR_17_22",'Scoring_Config'!$A:$A,'Scoring_Config'!$C:$C,5),0),"False,0")</f>
        <v>0</v>
      </c>
      <c r="AE1102" cm="1">
        <f t="array" ref="AE1102">IF(FALSE,"True," &amp; IF(_xlfn.XLOOKUP("SrcZone_IsAny",'Scoring_Config'!$A:$A,'Scoring_Config'!$D:$D,"Yes")="Yes",_xlfn.XLOOKUP("SrcZone_IsAny",'Scoring_Config'!$A:$A,'Scoring_Config'!$C:$C,10),0),"False,0")</f>
        <v>0</v>
      </c>
      <c r="AF1102" cm="1">
        <f t="array" ref="AF1102">IF(FALSE,"True," &amp; IF(_xlfn.XLOOKUP("DstZone_IsAny",'Scoring_Config'!$A:$A,'Scoring_Config'!$D:$D,"Yes")="Yes",_xlfn.XLOOKUP("DstZone_IsAny",'Scoring_Config'!$A:$A,'Scoring_Config'!$C:$C,10),0),"False,0")</f>
        <v>0</v>
      </c>
      <c r="AG1102" cm="1">
        <f t="array" ref="AG110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02" cm="1">
        <f t="array" ref="AH1102">IF(FALSE,"True," &amp; IF(_xlfn.XLOOKUP("App_Any_OR_RangeGt1000",'Scoring_Config'!$A:$A,'Scoring_Config'!$D:$D,"Yes")="Yes",_xlfn.XLOOKUP("App_Any_OR_RangeGt1000",'Scoring_Config'!$A:$A,'Scoring_Config'!$C:$C,10),0),"False,0")</f>
        <v>0</v>
      </c>
      <c r="AI1102" cm="1">
        <f t="array" ref="AI1102">IF(FALSE,"True," &amp; IF(_xlfn.XLOOKUP("Service_Insecure_Match",'Scoring_Config'!$A:$A,'Scoring_Config'!$D:$D,"Yes")="Yes",_xlfn.XLOOKUP("Service_Insecure_Match",'Scoring_Config'!$A:$A,'Scoring_Config'!$C:$C,5),0),"False,0")</f>
        <v>0</v>
      </c>
      <c r="AJ1102" cm="1">
        <f t="array" ref="AJ1102">IF(FALSE,"True," &amp; IF(_xlfn.XLOOKUP("Risky_Inbound",'Scoring_Config'!$A:$A,'Scoring_Config'!$D:$D,"Yes")="Yes",_xlfn.XLOOKUP("Risky_Inbound",'Scoring_Config'!$A:$A,'Scoring_Config'!$C:$C,50),0),"False,0")</f>
        <v>0</v>
      </c>
      <c r="AK1102" cm="1">
        <f t="array" ref="AK1102">IF(FALSE,"True," &amp; IF(_xlfn.XLOOKUP("Risky_Outbound",'Scoring_Config'!$A:$A,'Scoring_Config'!$D:$D,"Yes")="Yes",_xlfn.XLOOKUP("Risky_Outbound",'Scoring_Config'!$A:$A,'Scoring_Config'!$C:$C,25),0),"False,0")</f>
        <v>0</v>
      </c>
      <c r="AL1102" t="s">
        <v>6700</v>
      </c>
      <c r="AM1102" cm="1">
        <f t="array" ref="AM110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02" t="s">
        <v>6697</v>
      </c>
      <c r="AO1102" t="s">
        <v>6697</v>
      </c>
      <c r="AP1102" t="s">
        <v>6697</v>
      </c>
      <c r="AQ1102" cm="1">
        <f t="array" ref="AQ1102">IF(FALSE,"True," &amp; IF(_xlfn.XLOOKUP("Service_IsAny",'Scoring_Config'!$A:$A,'Scoring_Config'!$D:$D,"Yes")="Yes",_xlfn.XLOOKUP("Service_IsAny",'Scoring_Config'!$A:$A,'Scoring_Config'!$C:$C,0),0),"False,0")</f>
        <v>0</v>
      </c>
      <c r="AR1102">
        <v>0</v>
      </c>
      <c r="AS1102" cm="1">
        <f t="array" ref="AS1102">IF(FALSE,"True," &amp; IF(_xlfn.XLOOKUP("Service_RangeGt1000",'Scoring_Config'!$A:$A,'Scoring_Config'!$D:$D,"Yes")="Yes",_xlfn.XLOOKUP("Service_RangeGt1000",'Scoring_Config'!$A:$A,'Scoring_Config'!$C:$C,0),0),"False,0")</f>
        <v>0</v>
      </c>
      <c r="AT1102" cm="1">
        <f t="array" ref="AT1102">IF(FALSE,"True," &amp; IF(_xlfn.XLOOKUP("App_IsAny",'Scoring_Config'!$A:$A,'Scoring_Config'!$D:$D,"Yes")="Yes",_xlfn.XLOOKUP("App_IsAny",'Scoring_Config'!$A:$A,'Scoring_Config'!$C:$C,0),0),"False,0")</f>
        <v>0</v>
      </c>
      <c r="AU1102">
        <v>2</v>
      </c>
      <c r="AV1102" cm="1">
        <f t="array" ref="AV1102">IF(FALSE,"True," &amp; IF(_xlfn.XLOOKUP("App_RangeGt1000",'Scoring_Config'!$A:$A,'Scoring_Config'!$D:$D,"Yes")="Yes",_xlfn.XLOOKUP("App_RangeGt1000",'Scoring_Config'!$A:$A,'Scoring_Config'!$C:$C,0),0),"False,0")</f>
        <v>0</v>
      </c>
      <c r="AW1102" cm="1">
        <f t="array" ref="AW1102">IF(FALSE,"True," &amp; IF(_xlfn.XLOOKUP("Action_IsDenyOrDrop",'Scoring_Config'!$A:$A,'Scoring_Config'!$D:$D,"Yes")="Yes",_xlfn.XLOOKUP("Action_IsDenyOrDrop",'Scoring_Config'!$A:$A,'Scoring_Config'!$C:$C,0),0),"False,0")</f>
        <v>0</v>
      </c>
      <c r="AX1102" cm="1">
        <f t="array" ref="AX1102">IF(LEFT(AW1102,4)="True",0,(IF(LEFT(Y1102,4)="True",IF(_xlfn.XLOOKUP("Src_IsAny",'Scoring_Config'!$A:$A,'Scoring_Config'!$D:$D,"Yes")="Yes",_xlfn.XLOOKUP("Src_IsAny",'Scoring_Config'!$A:$A,'Scoring_Config'!$C:$C,10),0),0)+IF(LEFT(Z1102,4)="True",IF(_xlfn.XLOOKUP("Src_CIDR_Le_16",'Scoring_Config'!$A:$A,'Scoring_Config'!$D:$D,"Yes")="Yes",_xlfn.XLOOKUP("Src_CIDR_Le_16",'Scoring_Config'!$A:$A,'Scoring_Config'!$C:$C,10),0),0)+IF(LEFT(AA1102,4)="True",IF(_xlfn.XLOOKUP("Src_CIDR_17_22",'Scoring_Config'!$A:$A,'Scoring_Config'!$D:$D,"Yes")="Yes",_xlfn.XLOOKUP("Src_CIDR_17_22",'Scoring_Config'!$A:$A,'Scoring_Config'!$C:$C,5),0),0)+IF(LEFT(AB1102,4)="True",IF(_xlfn.XLOOKUP("Dst_IsAny",'Scoring_Config'!$A:$A,'Scoring_Config'!$D:$D,"Yes")="Yes",_xlfn.XLOOKUP("Dst_IsAny",'Scoring_Config'!$A:$A,'Scoring_Config'!$C:$C,10),0),0)+IF(LEFT(AC1102,4)="True",IF(_xlfn.XLOOKUP("Dst_CIDR_Le_16",'Scoring_Config'!$A:$A,'Scoring_Config'!$D:$D,"Yes")="Yes",_xlfn.XLOOKUP("Dst_CIDR_Le_16",'Scoring_Config'!$A:$A,'Scoring_Config'!$C:$C,10),0),0)+IF(LEFT(AD1102,4)="True",IF(_xlfn.XLOOKUP("Dst_CIDR_17_22",'Scoring_Config'!$A:$A,'Scoring_Config'!$D:$D,"Yes")="Yes",_xlfn.XLOOKUP("Dst_CIDR_17_22",'Scoring_Config'!$A:$A,'Scoring_Config'!$C:$C,5),0),0)+IF(LEFT(AE1102,4)="True",IF(_xlfn.XLOOKUP("SrcZone_IsAny",'Scoring_Config'!$A:$A,'Scoring_Config'!$D:$D,"Yes")="Yes",_xlfn.XLOOKUP("SrcZone_IsAny",'Scoring_Config'!$A:$A,'Scoring_Config'!$C:$C,10),0),0)+IF(LEFT(AF1102,4)="True",IF(_xlfn.XLOOKUP("DstZone_IsAny",'Scoring_Config'!$A:$A,'Scoring_Config'!$D:$D,"Yes")="Yes",_xlfn.XLOOKUP("DstZone_IsAny",'Scoring_Config'!$A:$A,'Scoring_Config'!$C:$C,10),0),0)+IF(LEFT(AG1102,4)="True",IF(_xlfn.XLOOKUP("Service_Any_OR_RangeGt1000",'Scoring_Config'!$A:$A,'Scoring_Config'!$D:$D,"Yes")="Yes",_xlfn.XLOOKUP("Service_Any_OR_RangeGt1000",'Scoring_Config'!$A:$A,'Scoring_Config'!$C:$C,10),0),0)+IF(LEFT(AH1102,4)="True",IF(_xlfn.XLOOKUP("App_Any_OR_RangeGt1000",'Scoring_Config'!$A:$A,'Scoring_Config'!$D:$D,"Yes")="Yes",_xlfn.XLOOKUP("App_Any_OR_RangeGt1000",'Scoring_Config'!$A:$A,'Scoring_Config'!$C:$C,10),0),0)+IF(LEFT(AI1102,4)="True",IF(_xlfn.XLOOKUP("Service_Insecure_Match",'Scoring_Config'!$A:$A,'Scoring_Config'!$D:$D,"Yes")="Yes",_xlfn.XLOOKUP("Service_Insecure_Match",'Scoring_Config'!$A:$A,'Scoring_Config'!$C:$C,5),0),0)+IF(LEFT(AJ1102,4)="True",IF(_xlfn.XLOOKUP("Risky_Inbound",'Scoring_Config'!$A:$A,'Scoring_Config'!$D:$D,"Yes")="Yes",_xlfn.XLOOKUP("Risky_Inbound",'Scoring_Config'!$A:$A,'Scoring_Config'!$C:$C,50),0),0)+IF(LEFT(AK1102,4)="True",IF(_xlfn.XLOOKUP("Risky_Outbound",'Scoring_Config'!$A:$A,'Scoring_Config'!$D:$D,"Yes")="Yes",_xlfn.XLOOKUP("Risky_Outbound",'Scoring_Config'!$A:$A,'Scoring_Config'!$C:$C,25),0),0)+IF(LEFT(AZ1102,4)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1102,FIND(",",AL1102)+1,100)),0)+IF(LEFT(AM1102,4)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1102,FIND(",",AN1102)+1,100)),0)+IF(_xlfn.XLOOKUP("Profile_Scoring",'Scoring_Config'!$A:$A,'Scoring_Config'!$D:$D,"Yes")="Yes",VALUE(MID(AO1102,FIND(",",AO1102)+1,100)),0)+IF(_xlfn.XLOOKUP("Options_Scoring",'Scoring_Config'!$A:$A,'Scoring_Config'!$D:$D,"Yes")="Yes",VALUE(MID(AP1102,FIND(",",AP1102)+1,100)),0)))</f>
        <v>0</v>
      </c>
      <c r="AZ1102" cm="1">
        <f t="array" ref="AZ1102">IF(FALSE,"True," &amp; IF(_xlfn.XLOOKUP("Migrate_Insecure",'Scoring_Config'!$A:$A,'Scoring_Config'!$D:$D,"Yes")="Yes",_xlfn.XLOOKUP("Migrate_Insecure",'Scoring_Config'!$A:$A,'Scoring_Config'!$C:$C,10),0),"False,0")</f>
        <v>0</v>
      </c>
    </row>
    <row r="1103" spans="1:52">
      <c r="A1103" t="s">
        <v>1979</v>
      </c>
      <c r="B1103" t="s">
        <v>3075</v>
      </c>
      <c r="C1103" t="s">
        <v>3542</v>
      </c>
      <c r="D1103" t="s">
        <v>3545</v>
      </c>
      <c r="E1103" t="s">
        <v>3563</v>
      </c>
      <c r="F1103" t="s">
        <v>3637</v>
      </c>
      <c r="G1103" t="s">
        <v>595</v>
      </c>
      <c r="H1103" t="s">
        <v>174</v>
      </c>
      <c r="I1103" t="s">
        <v>3576</v>
      </c>
      <c r="J1103" t="s">
        <v>1167</v>
      </c>
      <c r="K1103" t="s">
        <v>1660</v>
      </c>
      <c r="L1103" t="s">
        <v>1327</v>
      </c>
      <c r="M1103" t="s">
        <v>1974</v>
      </c>
      <c r="N1103" t="s">
        <v>4315</v>
      </c>
      <c r="O1103" t="s">
        <v>4319</v>
      </c>
      <c r="P1103" t="s">
        <v>4323</v>
      </c>
      <c r="Q1103" t="s">
        <v>5110</v>
      </c>
      <c r="R1103" t="s">
        <v>5439</v>
      </c>
      <c r="S1103" t="s">
        <v>4324</v>
      </c>
      <c r="T1103" t="s">
        <v>5817</v>
      </c>
      <c r="U1103" t="s">
        <v>6501</v>
      </c>
      <c r="Y1103" cm="1">
        <f t="array" ref="Y1103">IF(FALSE,"True," &amp; IF(_xlfn.XLOOKUP("Src_IsAny",'Scoring_Config'!$A:$A,'Scoring_Config'!$D:$D,"Yes")="Yes",_xlfn.XLOOKUP("Src_IsAny",'Scoring_Config'!$A:$A,'Scoring_Config'!$C:$C,10),0),"False,0")</f>
        <v>0</v>
      </c>
      <c r="Z1103" cm="1">
        <f t="array" ref="Z1103">IF(FALSE,"True," &amp; IF(_xlfn.XLOOKUP("Src_CIDR_Le_16",'Scoring_Config'!$A:$A,'Scoring_Config'!$D:$D,"Yes")="Yes",_xlfn.XLOOKUP("Src_CIDR_Le_16",'Scoring_Config'!$A:$A,'Scoring_Config'!$C:$C,10),0),"False,0")</f>
        <v>0</v>
      </c>
      <c r="AA1103" cm="1">
        <f t="array" ref="AA1103">IF(FALSE,"True," &amp; IF(_xlfn.XLOOKUP("Src_CIDR_17_22",'Scoring_Config'!$A:$A,'Scoring_Config'!$D:$D,"Yes")="Yes",_xlfn.XLOOKUP("Src_CIDR_17_22",'Scoring_Config'!$A:$A,'Scoring_Config'!$C:$C,5),0),"False,0")</f>
        <v>0</v>
      </c>
      <c r="AB1103" cm="1">
        <f t="array" ref="AB1103">IF(FALSE,"True," &amp; IF(_xlfn.XLOOKUP("Dst_IsAny",'Scoring_Config'!$A:$A,'Scoring_Config'!$D:$D,"Yes")="Yes",_xlfn.XLOOKUP("Dst_IsAny",'Scoring_Config'!$A:$A,'Scoring_Config'!$C:$C,10),0),"False,0")</f>
        <v>0</v>
      </c>
      <c r="AC1103" cm="1">
        <f t="array" ref="AC1103">IF(FALSE,"True," &amp; IF(_xlfn.XLOOKUP("Dst_CIDR_Le_16",'Scoring_Config'!$A:$A,'Scoring_Config'!$D:$D,"Yes")="Yes",_xlfn.XLOOKUP("Dst_CIDR_Le_16",'Scoring_Config'!$A:$A,'Scoring_Config'!$C:$C,10),0),"False,0")</f>
        <v>0</v>
      </c>
      <c r="AD1103" cm="1">
        <f t="array" ref="AD1103">IF(FALSE,"True," &amp; IF(_xlfn.XLOOKUP("Dst_CIDR_17_22",'Scoring_Config'!$A:$A,'Scoring_Config'!$D:$D,"Yes")="Yes",_xlfn.XLOOKUP("Dst_CIDR_17_22",'Scoring_Config'!$A:$A,'Scoring_Config'!$C:$C,5),0),"False,0")</f>
        <v>0</v>
      </c>
      <c r="AE1103" cm="1">
        <f t="array" ref="AE1103">IF(FALSE,"True," &amp; IF(_xlfn.XLOOKUP("SrcZone_IsAny",'Scoring_Config'!$A:$A,'Scoring_Config'!$D:$D,"Yes")="Yes",_xlfn.XLOOKUP("SrcZone_IsAny",'Scoring_Config'!$A:$A,'Scoring_Config'!$C:$C,10),0),"False,0")</f>
        <v>0</v>
      </c>
      <c r="AF1103" cm="1">
        <f t="array" ref="AF1103">IF(FALSE,"True," &amp; IF(_xlfn.XLOOKUP("DstZone_IsAny",'Scoring_Config'!$A:$A,'Scoring_Config'!$D:$D,"Yes")="Yes",_xlfn.XLOOKUP("DstZone_IsAny",'Scoring_Config'!$A:$A,'Scoring_Config'!$C:$C,10),0),"False,0")</f>
        <v>0</v>
      </c>
      <c r="AG1103" cm="1">
        <f t="array" ref="AG110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03" cm="1">
        <f t="array" ref="AH1103">IF(FALSE,"True," &amp; IF(_xlfn.XLOOKUP("App_Any_OR_RangeGt1000",'Scoring_Config'!$A:$A,'Scoring_Config'!$D:$D,"Yes")="Yes",_xlfn.XLOOKUP("App_Any_OR_RangeGt1000",'Scoring_Config'!$A:$A,'Scoring_Config'!$C:$C,10),0),"False,0")</f>
        <v>0</v>
      </c>
      <c r="AI1103" cm="1">
        <f t="array" ref="AI1103">IF(FALSE,"True," &amp; IF(_xlfn.XLOOKUP("Service_Insecure_Match",'Scoring_Config'!$A:$A,'Scoring_Config'!$D:$D,"Yes")="Yes",_xlfn.XLOOKUP("Service_Insecure_Match",'Scoring_Config'!$A:$A,'Scoring_Config'!$C:$C,5),0),"False,0")</f>
        <v>0</v>
      </c>
      <c r="AJ1103" cm="1">
        <f t="array" ref="AJ1103">IF(FALSE,"True," &amp; IF(_xlfn.XLOOKUP("Risky_Inbound",'Scoring_Config'!$A:$A,'Scoring_Config'!$D:$D,"Yes")="Yes",_xlfn.XLOOKUP("Risky_Inbound",'Scoring_Config'!$A:$A,'Scoring_Config'!$C:$C,50),0),"False,0")</f>
        <v>0</v>
      </c>
      <c r="AK1103" cm="1">
        <f t="array" ref="AK1103">IF(FALSE,"True," &amp; IF(_xlfn.XLOOKUP("Risky_Outbound",'Scoring_Config'!$A:$A,'Scoring_Config'!$D:$D,"Yes")="Yes",_xlfn.XLOOKUP("Risky_Outbound",'Scoring_Config'!$A:$A,'Scoring_Config'!$C:$C,25),0),"False,0")</f>
        <v>0</v>
      </c>
      <c r="AL1103" t="s">
        <v>6699</v>
      </c>
      <c r="AM1103" cm="1">
        <f t="array" ref="AM110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03" t="s">
        <v>6697</v>
      </c>
      <c r="AO1103" t="s">
        <v>6697</v>
      </c>
      <c r="AP1103" t="s">
        <v>6697</v>
      </c>
      <c r="AQ1103" cm="1">
        <f t="array" ref="AQ1103">IF(FALSE,"True," &amp; IF(_xlfn.XLOOKUP("Service_IsAny",'Scoring_Config'!$A:$A,'Scoring_Config'!$D:$D,"Yes")="Yes",_xlfn.XLOOKUP("Service_IsAny",'Scoring_Config'!$A:$A,'Scoring_Config'!$C:$C,0),0),"False,0")</f>
        <v>0</v>
      </c>
      <c r="AR1103">
        <v>0</v>
      </c>
      <c r="AS1103" cm="1">
        <f t="array" ref="AS1103">IF(FALSE,"True," &amp; IF(_xlfn.XLOOKUP("Service_RangeGt1000",'Scoring_Config'!$A:$A,'Scoring_Config'!$D:$D,"Yes")="Yes",_xlfn.XLOOKUP("Service_RangeGt1000",'Scoring_Config'!$A:$A,'Scoring_Config'!$C:$C,0),0),"False,0")</f>
        <v>0</v>
      </c>
      <c r="AT1103" cm="1">
        <f t="array" ref="AT1103">IF(FALSE,"True," &amp; IF(_xlfn.XLOOKUP("App_IsAny",'Scoring_Config'!$A:$A,'Scoring_Config'!$D:$D,"Yes")="Yes",_xlfn.XLOOKUP("App_IsAny",'Scoring_Config'!$A:$A,'Scoring_Config'!$C:$C,0),0),"False,0")</f>
        <v>0</v>
      </c>
      <c r="AU1103">
        <v>1</v>
      </c>
      <c r="AV1103" cm="1">
        <f t="array" ref="AV1103">IF(FALSE,"True," &amp; IF(_xlfn.XLOOKUP("App_RangeGt1000",'Scoring_Config'!$A:$A,'Scoring_Config'!$D:$D,"Yes")="Yes",_xlfn.XLOOKUP("App_RangeGt1000",'Scoring_Config'!$A:$A,'Scoring_Config'!$C:$C,0),0),"False,0")</f>
        <v>0</v>
      </c>
      <c r="AW1103" cm="1">
        <f t="array" ref="AW1103">IF(FALSE,"True," &amp; IF(_xlfn.XLOOKUP("Action_IsDenyOrDrop",'Scoring_Config'!$A:$A,'Scoring_Config'!$D:$D,"Yes")="Yes",_xlfn.XLOOKUP("Action_IsDenyOrDrop",'Scoring_Config'!$A:$A,'Scoring_Config'!$C:$C,0),0),"False,0")</f>
        <v>0</v>
      </c>
      <c r="AX1103" cm="1">
        <f t="array" ref="AX1103">IF(LEFT(AW1103,4)="True",0,(IF(LEFT(Y1103,4)="True",IF(_xlfn.XLOOKUP("Src_IsAny",'Scoring_Config'!$A:$A,'Scoring_Config'!$D:$D,"Yes")="Yes",_xlfn.XLOOKUP("Src_IsAny",'Scoring_Config'!$A:$A,'Scoring_Config'!$C:$C,10),0),0)+IF(LEFT(Z1103,4)="True",IF(_xlfn.XLOOKUP("Src_CIDR_Le_16",'Scoring_Config'!$A:$A,'Scoring_Config'!$D:$D,"Yes")="Yes",_xlfn.XLOOKUP("Src_CIDR_Le_16",'Scoring_Config'!$A:$A,'Scoring_Config'!$C:$C,10),0),0)+IF(LEFT(AA1103,4)="True",IF(_xlfn.XLOOKUP("Src_CIDR_17_22",'Scoring_Config'!$A:$A,'Scoring_Config'!$D:$D,"Yes")="Yes",_xlfn.XLOOKUP("Src_CIDR_17_22",'Scoring_Config'!$A:$A,'Scoring_Config'!$C:$C,5),0),0)+IF(LEFT(AB1103,4)="True",IF(_xlfn.XLOOKUP("Dst_IsAny",'Scoring_Config'!$A:$A,'Scoring_Config'!$D:$D,"Yes")="Yes",_xlfn.XLOOKUP("Dst_IsAny",'Scoring_Config'!$A:$A,'Scoring_Config'!$C:$C,10),0),0)+IF(LEFT(AC1103,4)="True",IF(_xlfn.XLOOKUP("Dst_CIDR_Le_16",'Scoring_Config'!$A:$A,'Scoring_Config'!$D:$D,"Yes")="Yes",_xlfn.XLOOKUP("Dst_CIDR_Le_16",'Scoring_Config'!$A:$A,'Scoring_Config'!$C:$C,10),0),0)+IF(LEFT(AD1103,4)="True",IF(_xlfn.XLOOKUP("Dst_CIDR_17_22",'Scoring_Config'!$A:$A,'Scoring_Config'!$D:$D,"Yes")="Yes",_xlfn.XLOOKUP("Dst_CIDR_17_22",'Scoring_Config'!$A:$A,'Scoring_Config'!$C:$C,5),0),0)+IF(LEFT(AE1103,4)="True",IF(_xlfn.XLOOKUP("SrcZone_IsAny",'Scoring_Config'!$A:$A,'Scoring_Config'!$D:$D,"Yes")="Yes",_xlfn.XLOOKUP("SrcZone_IsAny",'Scoring_Config'!$A:$A,'Scoring_Config'!$C:$C,10),0),0)+IF(LEFT(AF1103,4)="True",IF(_xlfn.XLOOKUP("DstZone_IsAny",'Scoring_Config'!$A:$A,'Scoring_Config'!$D:$D,"Yes")="Yes",_xlfn.XLOOKUP("DstZone_IsAny",'Scoring_Config'!$A:$A,'Scoring_Config'!$C:$C,10),0),0)+IF(LEFT(AG1103,4)="True",IF(_xlfn.XLOOKUP("Service_Any_OR_RangeGt1000",'Scoring_Config'!$A:$A,'Scoring_Config'!$D:$D,"Yes")="Yes",_xlfn.XLOOKUP("Service_Any_OR_RangeGt1000",'Scoring_Config'!$A:$A,'Scoring_Config'!$C:$C,10),0),0)+IF(LEFT(AH1103,4)="True",IF(_xlfn.XLOOKUP("App_Any_OR_RangeGt1000",'Scoring_Config'!$A:$A,'Scoring_Config'!$D:$D,"Yes")="Yes",_xlfn.XLOOKUP("App_Any_OR_RangeGt1000",'Scoring_Config'!$A:$A,'Scoring_Config'!$C:$C,10),0),0)+IF(LEFT(AI1103,4)="True",IF(_xlfn.XLOOKUP("Service_Insecure_Match",'Scoring_Config'!$A:$A,'Scoring_Config'!$D:$D,"Yes")="Yes",_xlfn.XLOOKUP("Service_Insecure_Match",'Scoring_Config'!$A:$A,'Scoring_Config'!$C:$C,5),0),0)+IF(LEFT(AJ1103,4)="True",IF(_xlfn.XLOOKUP("Risky_Inbound",'Scoring_Config'!$A:$A,'Scoring_Config'!$D:$D,"Yes")="Yes",_xlfn.XLOOKUP("Risky_Inbound",'Scoring_Config'!$A:$A,'Scoring_Config'!$C:$C,50),0),0)+IF(LEFT(AK1103,4)="True",IF(_xlfn.XLOOKUP("Risky_Outbound",'Scoring_Config'!$A:$A,'Scoring_Config'!$D:$D,"Yes")="Yes",_xlfn.XLOOKUP("Risky_Outbound",'Scoring_Config'!$A:$A,'Scoring_Config'!$C:$C,25),0),0)+IF(LEFT(AZ1103,4)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1103,FIND(",",AL1103)+1,100)),0)+IF(LEFT(AM1103,4)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1103,FIND(",",AN1103)+1,100)),0)+IF(_xlfn.XLOOKUP("Profile_Scoring",'Scoring_Config'!$A:$A,'Scoring_Config'!$D:$D,"Yes")="Yes",VALUE(MID(AO1103,FIND(",",AO1103)+1,100)),0)+IF(_xlfn.XLOOKUP("Options_Scoring",'Scoring_Config'!$A:$A,'Scoring_Config'!$D:$D,"Yes")="Yes",VALUE(MID(AP1103,FIND(",",AP1103)+1,100)),0)))</f>
        <v>0</v>
      </c>
      <c r="AZ1103" cm="1">
        <f t="array" ref="AZ1103">IF(FALSE,"True," &amp; IF(_xlfn.XLOOKUP("Migrate_Insecure",'Scoring_Config'!$A:$A,'Scoring_Config'!$D:$D,"Yes")="Yes",_xlfn.XLOOKUP("Migrate_Insecure",'Scoring_Config'!$A:$A,'Scoring_Config'!$C:$C,10),0),"False,0")</f>
        <v>0</v>
      </c>
    </row>
    <row r="1104" spans="1:52">
      <c r="A1104" t="s">
        <v>1979</v>
      </c>
      <c r="B1104" t="s">
        <v>3076</v>
      </c>
      <c r="C1104" t="s">
        <v>3542</v>
      </c>
      <c r="D1104" t="s">
        <v>3545</v>
      </c>
      <c r="E1104" t="s">
        <v>3563</v>
      </c>
      <c r="F1104" t="s">
        <v>3878</v>
      </c>
      <c r="G1104" t="s">
        <v>463</v>
      </c>
      <c r="H1104" t="s">
        <v>174</v>
      </c>
      <c r="I1104" t="s">
        <v>3584</v>
      </c>
      <c r="J1104" t="s">
        <v>464</v>
      </c>
      <c r="K1104" t="s">
        <v>1667</v>
      </c>
      <c r="L1104" t="s">
        <v>1327</v>
      </c>
      <c r="M1104" t="s">
        <v>1974</v>
      </c>
      <c r="N1104" t="s">
        <v>4315</v>
      </c>
      <c r="O1104" t="s">
        <v>4319</v>
      </c>
      <c r="P1104" t="s">
        <v>4321</v>
      </c>
      <c r="Q1104" t="s">
        <v>5111</v>
      </c>
      <c r="R1104" t="s">
        <v>5439</v>
      </c>
      <c r="S1104" t="s">
        <v>4324</v>
      </c>
      <c r="T1104" t="s">
        <v>5592</v>
      </c>
      <c r="U1104" t="s">
        <v>6502</v>
      </c>
      <c r="Y1104" cm="1">
        <f t="array" ref="Y1104">IF(FALSE,"True," &amp; IF(_xlfn.XLOOKUP("Src_IsAny",'Scoring_Config'!$A:$A,'Scoring_Config'!$D:$D,"Yes")="Yes",_xlfn.XLOOKUP("Src_IsAny",'Scoring_Config'!$A:$A,'Scoring_Config'!$C:$C,10),0),"False,0")</f>
        <v>0</v>
      </c>
      <c r="Z1104" cm="1">
        <f t="array" ref="Z1104">IF(FALSE,"True," &amp; IF(_xlfn.XLOOKUP("Src_CIDR_Le_16",'Scoring_Config'!$A:$A,'Scoring_Config'!$D:$D,"Yes")="Yes",_xlfn.XLOOKUP("Src_CIDR_Le_16",'Scoring_Config'!$A:$A,'Scoring_Config'!$C:$C,10),0),"False,0")</f>
        <v>0</v>
      </c>
      <c r="AA1104" cm="1">
        <f t="array" ref="AA1104">IF(FALSE,"True," &amp; IF(_xlfn.XLOOKUP("Src_CIDR_17_22",'Scoring_Config'!$A:$A,'Scoring_Config'!$D:$D,"Yes")="Yes",_xlfn.XLOOKUP("Src_CIDR_17_22",'Scoring_Config'!$A:$A,'Scoring_Config'!$C:$C,5),0),"False,0")</f>
        <v>0</v>
      </c>
      <c r="AB1104" cm="1">
        <f t="array" ref="AB1104">IF(FALSE,"True," &amp; IF(_xlfn.XLOOKUP("Dst_IsAny",'Scoring_Config'!$A:$A,'Scoring_Config'!$D:$D,"Yes")="Yes",_xlfn.XLOOKUP("Dst_IsAny",'Scoring_Config'!$A:$A,'Scoring_Config'!$C:$C,10),0),"False,0")</f>
        <v>0</v>
      </c>
      <c r="AC1104" cm="1">
        <f t="array" ref="AC1104">IF(FALSE,"True," &amp; IF(_xlfn.XLOOKUP("Dst_CIDR_Le_16",'Scoring_Config'!$A:$A,'Scoring_Config'!$D:$D,"Yes")="Yes",_xlfn.XLOOKUP("Dst_CIDR_Le_16",'Scoring_Config'!$A:$A,'Scoring_Config'!$C:$C,10),0),"False,0")</f>
        <v>0</v>
      </c>
      <c r="AD1104" cm="1">
        <f t="array" ref="AD1104">IF(FALSE,"True," &amp; IF(_xlfn.XLOOKUP("Dst_CIDR_17_22",'Scoring_Config'!$A:$A,'Scoring_Config'!$D:$D,"Yes")="Yes",_xlfn.XLOOKUP("Dst_CIDR_17_22",'Scoring_Config'!$A:$A,'Scoring_Config'!$C:$C,5),0),"False,0")</f>
        <v>0</v>
      </c>
      <c r="AE1104" cm="1">
        <f t="array" ref="AE1104">IF(FALSE,"True," &amp; IF(_xlfn.XLOOKUP("SrcZone_IsAny",'Scoring_Config'!$A:$A,'Scoring_Config'!$D:$D,"Yes")="Yes",_xlfn.XLOOKUP("SrcZone_IsAny",'Scoring_Config'!$A:$A,'Scoring_Config'!$C:$C,10),0),"False,0")</f>
        <v>0</v>
      </c>
      <c r="AF1104" cm="1">
        <f t="array" ref="AF1104">IF(FALSE,"True," &amp; IF(_xlfn.XLOOKUP("DstZone_IsAny",'Scoring_Config'!$A:$A,'Scoring_Config'!$D:$D,"Yes")="Yes",_xlfn.XLOOKUP("DstZone_IsAny",'Scoring_Config'!$A:$A,'Scoring_Config'!$C:$C,10),0),"False,0")</f>
        <v>0</v>
      </c>
      <c r="AG1104" cm="1">
        <f t="array" ref="AG110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04" cm="1">
        <f t="array" ref="AH1104">IF(FALSE,"True," &amp; IF(_xlfn.XLOOKUP("App_Any_OR_RangeGt1000",'Scoring_Config'!$A:$A,'Scoring_Config'!$D:$D,"Yes")="Yes",_xlfn.XLOOKUP("App_Any_OR_RangeGt1000",'Scoring_Config'!$A:$A,'Scoring_Config'!$C:$C,10),0),"False,0")</f>
        <v>0</v>
      </c>
      <c r="AI1104" cm="1">
        <f t="array" ref="AI1104">IF(FALSE,"True," &amp; IF(_xlfn.XLOOKUP("Service_Insecure_Match",'Scoring_Config'!$A:$A,'Scoring_Config'!$D:$D,"Yes")="Yes",_xlfn.XLOOKUP("Service_Insecure_Match",'Scoring_Config'!$A:$A,'Scoring_Config'!$C:$C,5),0),"False,0")</f>
        <v>0</v>
      </c>
      <c r="AJ1104" cm="1">
        <f t="array" ref="AJ1104">IF(FALSE,"True," &amp; IF(_xlfn.XLOOKUP("Risky_Inbound",'Scoring_Config'!$A:$A,'Scoring_Config'!$D:$D,"Yes")="Yes",_xlfn.XLOOKUP("Risky_Inbound",'Scoring_Config'!$A:$A,'Scoring_Config'!$C:$C,50),0),"False,0")</f>
        <v>0</v>
      </c>
      <c r="AK1104" cm="1">
        <f t="array" ref="AK1104">IF(FALSE,"True," &amp; IF(_xlfn.XLOOKUP("Risky_Outbound",'Scoring_Config'!$A:$A,'Scoring_Config'!$D:$D,"Yes")="Yes",_xlfn.XLOOKUP("Risky_Outbound",'Scoring_Config'!$A:$A,'Scoring_Config'!$C:$C,25),0),"False,0")</f>
        <v>0</v>
      </c>
      <c r="AL1104" t="s">
        <v>6700</v>
      </c>
      <c r="AM1104" cm="1">
        <f t="array" ref="AM110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04" t="s">
        <v>6697</v>
      </c>
      <c r="AO1104" t="s">
        <v>6697</v>
      </c>
      <c r="AP1104" t="s">
        <v>6697</v>
      </c>
      <c r="AQ1104" cm="1">
        <f t="array" ref="AQ1104">IF(FALSE,"True," &amp; IF(_xlfn.XLOOKUP("Service_IsAny",'Scoring_Config'!$A:$A,'Scoring_Config'!$D:$D,"Yes")="Yes",_xlfn.XLOOKUP("Service_IsAny",'Scoring_Config'!$A:$A,'Scoring_Config'!$C:$C,0),0),"False,0")</f>
        <v>0</v>
      </c>
      <c r="AR1104">
        <v>0</v>
      </c>
      <c r="AS1104" cm="1">
        <f t="array" ref="AS1104">IF(FALSE,"True," &amp; IF(_xlfn.XLOOKUP("Service_RangeGt1000",'Scoring_Config'!$A:$A,'Scoring_Config'!$D:$D,"Yes")="Yes",_xlfn.XLOOKUP("Service_RangeGt1000",'Scoring_Config'!$A:$A,'Scoring_Config'!$C:$C,0),0),"False,0")</f>
        <v>0</v>
      </c>
      <c r="AT1104" cm="1">
        <f t="array" ref="AT1104">IF(FALSE,"True," &amp; IF(_xlfn.XLOOKUP("App_IsAny",'Scoring_Config'!$A:$A,'Scoring_Config'!$D:$D,"Yes")="Yes",_xlfn.XLOOKUP("App_IsAny",'Scoring_Config'!$A:$A,'Scoring_Config'!$C:$C,0),0),"False,0")</f>
        <v>0</v>
      </c>
      <c r="AU1104">
        <v>1</v>
      </c>
      <c r="AV1104" cm="1">
        <f t="array" ref="AV1104">IF(FALSE,"True," &amp; IF(_xlfn.XLOOKUP("App_RangeGt1000",'Scoring_Config'!$A:$A,'Scoring_Config'!$D:$D,"Yes")="Yes",_xlfn.XLOOKUP("App_RangeGt1000",'Scoring_Config'!$A:$A,'Scoring_Config'!$C:$C,0),0),"False,0")</f>
        <v>0</v>
      </c>
      <c r="AW1104" cm="1">
        <f t="array" ref="AW1104">IF(FALSE,"True," &amp; IF(_xlfn.XLOOKUP("Action_IsDenyOrDrop",'Scoring_Config'!$A:$A,'Scoring_Config'!$D:$D,"Yes")="Yes",_xlfn.XLOOKUP("Action_IsDenyOrDrop",'Scoring_Config'!$A:$A,'Scoring_Config'!$C:$C,0),0),"False,0")</f>
        <v>0</v>
      </c>
      <c r="AX1104" cm="1">
        <f t="array" ref="AX1104">IF(LEFT(AW1104,4)="True",0,(IF(LEFT(Y1104,4)="True",IF(_xlfn.XLOOKUP("Src_IsAny",'Scoring_Config'!$A:$A,'Scoring_Config'!$D:$D,"Yes")="Yes",_xlfn.XLOOKUP("Src_IsAny",'Scoring_Config'!$A:$A,'Scoring_Config'!$C:$C,10),0),0)+IF(LEFT(Z1104,4)="True",IF(_xlfn.XLOOKUP("Src_CIDR_Le_16",'Scoring_Config'!$A:$A,'Scoring_Config'!$D:$D,"Yes")="Yes",_xlfn.XLOOKUP("Src_CIDR_Le_16",'Scoring_Config'!$A:$A,'Scoring_Config'!$C:$C,10),0),0)+IF(LEFT(AA1104,4)="True",IF(_xlfn.XLOOKUP("Src_CIDR_17_22",'Scoring_Config'!$A:$A,'Scoring_Config'!$D:$D,"Yes")="Yes",_xlfn.XLOOKUP("Src_CIDR_17_22",'Scoring_Config'!$A:$A,'Scoring_Config'!$C:$C,5),0),0)+IF(LEFT(AB1104,4)="True",IF(_xlfn.XLOOKUP("Dst_IsAny",'Scoring_Config'!$A:$A,'Scoring_Config'!$D:$D,"Yes")="Yes",_xlfn.XLOOKUP("Dst_IsAny",'Scoring_Config'!$A:$A,'Scoring_Config'!$C:$C,10),0),0)+IF(LEFT(AC1104,4)="True",IF(_xlfn.XLOOKUP("Dst_CIDR_Le_16",'Scoring_Config'!$A:$A,'Scoring_Config'!$D:$D,"Yes")="Yes",_xlfn.XLOOKUP("Dst_CIDR_Le_16",'Scoring_Config'!$A:$A,'Scoring_Config'!$C:$C,10),0),0)+IF(LEFT(AD1104,4)="True",IF(_xlfn.XLOOKUP("Dst_CIDR_17_22",'Scoring_Config'!$A:$A,'Scoring_Config'!$D:$D,"Yes")="Yes",_xlfn.XLOOKUP("Dst_CIDR_17_22",'Scoring_Config'!$A:$A,'Scoring_Config'!$C:$C,5),0),0)+IF(LEFT(AE1104,4)="True",IF(_xlfn.XLOOKUP("SrcZone_IsAny",'Scoring_Config'!$A:$A,'Scoring_Config'!$D:$D,"Yes")="Yes",_xlfn.XLOOKUP("SrcZone_IsAny",'Scoring_Config'!$A:$A,'Scoring_Config'!$C:$C,10),0),0)+IF(LEFT(AF1104,4)="True",IF(_xlfn.XLOOKUP("DstZone_IsAny",'Scoring_Config'!$A:$A,'Scoring_Config'!$D:$D,"Yes")="Yes",_xlfn.XLOOKUP("DstZone_IsAny",'Scoring_Config'!$A:$A,'Scoring_Config'!$C:$C,10),0),0)+IF(LEFT(AG1104,4)="True",IF(_xlfn.XLOOKUP("Service_Any_OR_RangeGt1000",'Scoring_Config'!$A:$A,'Scoring_Config'!$D:$D,"Yes")="Yes",_xlfn.XLOOKUP("Service_Any_OR_RangeGt1000",'Scoring_Config'!$A:$A,'Scoring_Config'!$C:$C,10),0),0)+IF(LEFT(AH1104,4)="True",IF(_xlfn.XLOOKUP("App_Any_OR_RangeGt1000",'Scoring_Config'!$A:$A,'Scoring_Config'!$D:$D,"Yes")="Yes",_xlfn.XLOOKUP("App_Any_OR_RangeGt1000",'Scoring_Config'!$A:$A,'Scoring_Config'!$C:$C,10),0),0)+IF(LEFT(AI1104,4)="True",IF(_xlfn.XLOOKUP("Service_Insecure_Match",'Scoring_Config'!$A:$A,'Scoring_Config'!$D:$D,"Yes")="Yes",_xlfn.XLOOKUP("Service_Insecure_Match",'Scoring_Config'!$A:$A,'Scoring_Config'!$C:$C,5),0),0)+IF(LEFT(AJ1104,4)="True",IF(_xlfn.XLOOKUP("Risky_Inbound",'Scoring_Config'!$A:$A,'Scoring_Config'!$D:$D,"Yes")="Yes",_xlfn.XLOOKUP("Risky_Inbound",'Scoring_Config'!$A:$A,'Scoring_Config'!$C:$C,50),0),0)+IF(LEFT(AK1104,4)="True",IF(_xlfn.XLOOKUP("Risky_Outbound",'Scoring_Config'!$A:$A,'Scoring_Config'!$D:$D,"Yes")="Yes",_xlfn.XLOOKUP("Risky_Outbound",'Scoring_Config'!$A:$A,'Scoring_Config'!$C:$C,25),0),0)+IF(LEFT(AZ1104,4)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1104,FIND(",",AL1104)+1,100)),0)+IF(LEFT(AM1104,4)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1104,FIND(",",AN1104)+1,100)),0)+IF(_xlfn.XLOOKUP("Profile_Scoring",'Scoring_Config'!$A:$A,'Scoring_Config'!$D:$D,"Yes")="Yes",VALUE(MID(AO1104,FIND(",",AO1104)+1,100)),0)+IF(_xlfn.XLOOKUP("Options_Scoring",'Scoring_Config'!$A:$A,'Scoring_Config'!$D:$D,"Yes")="Yes",VALUE(MID(AP1104,FIND(",",AP1104)+1,100)),0)))</f>
        <v>0</v>
      </c>
      <c r="AZ1104" cm="1">
        <f t="array" ref="AZ1104">IF(FALSE,"True," &amp; IF(_xlfn.XLOOKUP("Migrate_Insecure",'Scoring_Config'!$A:$A,'Scoring_Config'!$D:$D,"Yes")="Yes",_xlfn.XLOOKUP("Migrate_Insecure",'Scoring_Config'!$A:$A,'Scoring_Config'!$C:$C,10),0),"False,0")</f>
        <v>0</v>
      </c>
    </row>
    <row r="1105" spans="1:52">
      <c r="A1105" t="s">
        <v>1979</v>
      </c>
      <c r="B1105" t="s">
        <v>3077</v>
      </c>
      <c r="C1105" t="s">
        <v>3542</v>
      </c>
      <c r="D1105" t="s">
        <v>3545</v>
      </c>
      <c r="E1105" t="s">
        <v>3563</v>
      </c>
      <c r="F1105" t="s">
        <v>3878</v>
      </c>
      <c r="G1105" t="s">
        <v>463</v>
      </c>
      <c r="H1105" t="s">
        <v>174</v>
      </c>
      <c r="I1105" t="s">
        <v>3868</v>
      </c>
      <c r="J1105" t="s">
        <v>439</v>
      </c>
      <c r="K1105" t="s">
        <v>1667</v>
      </c>
      <c r="L1105" t="s">
        <v>1327</v>
      </c>
      <c r="M1105" t="s">
        <v>1974</v>
      </c>
      <c r="N1105" t="s">
        <v>4315</v>
      </c>
      <c r="O1105" t="s">
        <v>4319</v>
      </c>
      <c r="P1105" t="s">
        <v>4321</v>
      </c>
      <c r="Q1105" t="s">
        <v>5111</v>
      </c>
      <c r="R1105" t="s">
        <v>5439</v>
      </c>
      <c r="S1105" t="s">
        <v>4324</v>
      </c>
      <c r="T1105" t="s">
        <v>5817</v>
      </c>
      <c r="U1105" t="s">
        <v>6502</v>
      </c>
      <c r="Y1105" cm="1">
        <f t="array" ref="Y1105">IF(FALSE,"True," &amp; IF(_xlfn.XLOOKUP("Src_IsAny",'Scoring_Config'!$A:$A,'Scoring_Config'!$D:$D,"Yes")="Yes",_xlfn.XLOOKUP("Src_IsAny",'Scoring_Config'!$A:$A,'Scoring_Config'!$C:$C,10),0),"False,0")</f>
        <v>0</v>
      </c>
      <c r="Z1105" cm="1">
        <f t="array" ref="Z1105">IF(FALSE,"True," &amp; IF(_xlfn.XLOOKUP("Src_CIDR_Le_16",'Scoring_Config'!$A:$A,'Scoring_Config'!$D:$D,"Yes")="Yes",_xlfn.XLOOKUP("Src_CIDR_Le_16",'Scoring_Config'!$A:$A,'Scoring_Config'!$C:$C,10),0),"False,0")</f>
        <v>0</v>
      </c>
      <c r="AA1105" cm="1">
        <f t="array" ref="AA1105">IF(FALSE,"True," &amp; IF(_xlfn.XLOOKUP("Src_CIDR_17_22",'Scoring_Config'!$A:$A,'Scoring_Config'!$D:$D,"Yes")="Yes",_xlfn.XLOOKUP("Src_CIDR_17_22",'Scoring_Config'!$A:$A,'Scoring_Config'!$C:$C,5),0),"False,0")</f>
        <v>0</v>
      </c>
      <c r="AB1105" cm="1">
        <f t="array" ref="AB1105">IF(FALSE,"True," &amp; IF(_xlfn.XLOOKUP("Dst_IsAny",'Scoring_Config'!$A:$A,'Scoring_Config'!$D:$D,"Yes")="Yes",_xlfn.XLOOKUP("Dst_IsAny",'Scoring_Config'!$A:$A,'Scoring_Config'!$C:$C,10),0),"False,0")</f>
        <v>0</v>
      </c>
      <c r="AC1105" cm="1">
        <f t="array" ref="AC1105">IF(FALSE,"True," &amp; IF(_xlfn.XLOOKUP("Dst_CIDR_Le_16",'Scoring_Config'!$A:$A,'Scoring_Config'!$D:$D,"Yes")="Yes",_xlfn.XLOOKUP("Dst_CIDR_Le_16",'Scoring_Config'!$A:$A,'Scoring_Config'!$C:$C,10),0),"False,0")</f>
        <v>0</v>
      </c>
      <c r="AD1105" cm="1">
        <f t="array" ref="AD1105">IF(FALSE,"True," &amp; IF(_xlfn.XLOOKUP("Dst_CIDR_17_22",'Scoring_Config'!$A:$A,'Scoring_Config'!$D:$D,"Yes")="Yes",_xlfn.XLOOKUP("Dst_CIDR_17_22",'Scoring_Config'!$A:$A,'Scoring_Config'!$C:$C,5),0),"False,0")</f>
        <v>0</v>
      </c>
      <c r="AE1105" cm="1">
        <f t="array" ref="AE1105">IF(FALSE,"True," &amp; IF(_xlfn.XLOOKUP("SrcZone_IsAny",'Scoring_Config'!$A:$A,'Scoring_Config'!$D:$D,"Yes")="Yes",_xlfn.XLOOKUP("SrcZone_IsAny",'Scoring_Config'!$A:$A,'Scoring_Config'!$C:$C,10),0),"False,0")</f>
        <v>0</v>
      </c>
      <c r="AF1105" cm="1">
        <f t="array" ref="AF1105">IF(FALSE,"True," &amp; IF(_xlfn.XLOOKUP("DstZone_IsAny",'Scoring_Config'!$A:$A,'Scoring_Config'!$D:$D,"Yes")="Yes",_xlfn.XLOOKUP("DstZone_IsAny",'Scoring_Config'!$A:$A,'Scoring_Config'!$C:$C,10),0),"False,0")</f>
        <v>0</v>
      </c>
      <c r="AG1105" cm="1">
        <f t="array" ref="AG110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05" cm="1">
        <f t="array" ref="AH1105">IF(FALSE,"True," &amp; IF(_xlfn.XLOOKUP("App_Any_OR_RangeGt1000",'Scoring_Config'!$A:$A,'Scoring_Config'!$D:$D,"Yes")="Yes",_xlfn.XLOOKUP("App_Any_OR_RangeGt1000",'Scoring_Config'!$A:$A,'Scoring_Config'!$C:$C,10),0),"False,0")</f>
        <v>0</v>
      </c>
      <c r="AI1105" cm="1">
        <f t="array" ref="AI1105">IF(FALSE,"True," &amp; IF(_xlfn.XLOOKUP("Service_Insecure_Match",'Scoring_Config'!$A:$A,'Scoring_Config'!$D:$D,"Yes")="Yes",_xlfn.XLOOKUP("Service_Insecure_Match",'Scoring_Config'!$A:$A,'Scoring_Config'!$C:$C,5),0),"False,0")</f>
        <v>0</v>
      </c>
      <c r="AJ1105" cm="1">
        <f t="array" ref="AJ1105">IF(FALSE,"True," &amp; IF(_xlfn.XLOOKUP("Risky_Inbound",'Scoring_Config'!$A:$A,'Scoring_Config'!$D:$D,"Yes")="Yes",_xlfn.XLOOKUP("Risky_Inbound",'Scoring_Config'!$A:$A,'Scoring_Config'!$C:$C,50),0),"False,0")</f>
        <v>0</v>
      </c>
      <c r="AK1105" cm="1">
        <f t="array" ref="AK1105">IF(FALSE,"True," &amp; IF(_xlfn.XLOOKUP("Risky_Outbound",'Scoring_Config'!$A:$A,'Scoring_Config'!$D:$D,"Yes")="Yes",_xlfn.XLOOKUP("Risky_Outbound",'Scoring_Config'!$A:$A,'Scoring_Config'!$C:$C,25),0),"False,0")</f>
        <v>0</v>
      </c>
      <c r="AL1105" t="s">
        <v>6700</v>
      </c>
      <c r="AM1105" cm="1">
        <f t="array" ref="AM110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05" t="s">
        <v>6697</v>
      </c>
      <c r="AO1105" t="s">
        <v>6697</v>
      </c>
      <c r="AP1105" t="s">
        <v>6697</v>
      </c>
      <c r="AQ1105" cm="1">
        <f t="array" ref="AQ1105">IF(FALSE,"True," &amp; IF(_xlfn.XLOOKUP("Service_IsAny",'Scoring_Config'!$A:$A,'Scoring_Config'!$D:$D,"Yes")="Yes",_xlfn.XLOOKUP("Service_IsAny",'Scoring_Config'!$A:$A,'Scoring_Config'!$C:$C,0),0),"False,0")</f>
        <v>0</v>
      </c>
      <c r="AR1105">
        <v>0</v>
      </c>
      <c r="AS1105" cm="1">
        <f t="array" ref="AS1105">IF(FALSE,"True," &amp; IF(_xlfn.XLOOKUP("Service_RangeGt1000",'Scoring_Config'!$A:$A,'Scoring_Config'!$D:$D,"Yes")="Yes",_xlfn.XLOOKUP("Service_RangeGt1000",'Scoring_Config'!$A:$A,'Scoring_Config'!$C:$C,0),0),"False,0")</f>
        <v>0</v>
      </c>
      <c r="AT1105" cm="1">
        <f t="array" ref="AT1105">IF(FALSE,"True," &amp; IF(_xlfn.XLOOKUP("App_IsAny",'Scoring_Config'!$A:$A,'Scoring_Config'!$D:$D,"Yes")="Yes",_xlfn.XLOOKUP("App_IsAny",'Scoring_Config'!$A:$A,'Scoring_Config'!$C:$C,0),0),"False,0")</f>
        <v>0</v>
      </c>
      <c r="AU1105">
        <v>1</v>
      </c>
      <c r="AV1105" cm="1">
        <f t="array" ref="AV1105">IF(FALSE,"True," &amp; IF(_xlfn.XLOOKUP("App_RangeGt1000",'Scoring_Config'!$A:$A,'Scoring_Config'!$D:$D,"Yes")="Yes",_xlfn.XLOOKUP("App_RangeGt1000",'Scoring_Config'!$A:$A,'Scoring_Config'!$C:$C,0),0),"False,0")</f>
        <v>0</v>
      </c>
      <c r="AW1105" cm="1">
        <f t="array" ref="AW1105">IF(FALSE,"True," &amp; IF(_xlfn.XLOOKUP("Action_IsDenyOrDrop",'Scoring_Config'!$A:$A,'Scoring_Config'!$D:$D,"Yes")="Yes",_xlfn.XLOOKUP("Action_IsDenyOrDrop",'Scoring_Config'!$A:$A,'Scoring_Config'!$C:$C,0),0),"False,0")</f>
        <v>0</v>
      </c>
      <c r="AX1105" cm="1">
        <f t="array" ref="AX1105">IF(LEFT(AW1105,4)="True",0,(IF(LEFT(Y1105,4)="True",IF(_xlfn.XLOOKUP("Src_IsAny",'Scoring_Config'!$A:$A,'Scoring_Config'!$D:$D,"Yes")="Yes",_xlfn.XLOOKUP("Src_IsAny",'Scoring_Config'!$A:$A,'Scoring_Config'!$C:$C,10),0),0)+IF(LEFT(Z1105,4)="True",IF(_xlfn.XLOOKUP("Src_CIDR_Le_16",'Scoring_Config'!$A:$A,'Scoring_Config'!$D:$D,"Yes")="Yes",_xlfn.XLOOKUP("Src_CIDR_Le_16",'Scoring_Config'!$A:$A,'Scoring_Config'!$C:$C,10),0),0)+IF(LEFT(AA1105,4)="True",IF(_xlfn.XLOOKUP("Src_CIDR_17_22",'Scoring_Config'!$A:$A,'Scoring_Config'!$D:$D,"Yes")="Yes",_xlfn.XLOOKUP("Src_CIDR_17_22",'Scoring_Config'!$A:$A,'Scoring_Config'!$C:$C,5),0),0)+IF(LEFT(AB1105,4)="True",IF(_xlfn.XLOOKUP("Dst_IsAny",'Scoring_Config'!$A:$A,'Scoring_Config'!$D:$D,"Yes")="Yes",_xlfn.XLOOKUP("Dst_IsAny",'Scoring_Config'!$A:$A,'Scoring_Config'!$C:$C,10),0),0)+IF(LEFT(AC1105,4)="True",IF(_xlfn.XLOOKUP("Dst_CIDR_Le_16",'Scoring_Config'!$A:$A,'Scoring_Config'!$D:$D,"Yes")="Yes",_xlfn.XLOOKUP("Dst_CIDR_Le_16",'Scoring_Config'!$A:$A,'Scoring_Config'!$C:$C,10),0),0)+IF(LEFT(AD1105,4)="True",IF(_xlfn.XLOOKUP("Dst_CIDR_17_22",'Scoring_Config'!$A:$A,'Scoring_Config'!$D:$D,"Yes")="Yes",_xlfn.XLOOKUP("Dst_CIDR_17_22",'Scoring_Config'!$A:$A,'Scoring_Config'!$C:$C,5),0),0)+IF(LEFT(AE1105,4)="True",IF(_xlfn.XLOOKUP("SrcZone_IsAny",'Scoring_Config'!$A:$A,'Scoring_Config'!$D:$D,"Yes")="Yes",_xlfn.XLOOKUP("SrcZone_IsAny",'Scoring_Config'!$A:$A,'Scoring_Config'!$C:$C,10),0),0)+IF(LEFT(AF1105,4)="True",IF(_xlfn.XLOOKUP("DstZone_IsAny",'Scoring_Config'!$A:$A,'Scoring_Config'!$D:$D,"Yes")="Yes",_xlfn.XLOOKUP("DstZone_IsAny",'Scoring_Config'!$A:$A,'Scoring_Config'!$C:$C,10),0),0)+IF(LEFT(AG1105,4)="True",IF(_xlfn.XLOOKUP("Service_Any_OR_RangeGt1000",'Scoring_Config'!$A:$A,'Scoring_Config'!$D:$D,"Yes")="Yes",_xlfn.XLOOKUP("Service_Any_OR_RangeGt1000",'Scoring_Config'!$A:$A,'Scoring_Config'!$C:$C,10),0),0)+IF(LEFT(AH1105,4)="True",IF(_xlfn.XLOOKUP("App_Any_OR_RangeGt1000",'Scoring_Config'!$A:$A,'Scoring_Config'!$D:$D,"Yes")="Yes",_xlfn.XLOOKUP("App_Any_OR_RangeGt1000",'Scoring_Config'!$A:$A,'Scoring_Config'!$C:$C,10),0),0)+IF(LEFT(AI1105,4)="True",IF(_xlfn.XLOOKUP("Service_Insecure_Match",'Scoring_Config'!$A:$A,'Scoring_Config'!$D:$D,"Yes")="Yes",_xlfn.XLOOKUP("Service_Insecure_Match",'Scoring_Config'!$A:$A,'Scoring_Config'!$C:$C,5),0),0)+IF(LEFT(AJ1105,4)="True",IF(_xlfn.XLOOKUP("Risky_Inbound",'Scoring_Config'!$A:$A,'Scoring_Config'!$D:$D,"Yes")="Yes",_xlfn.XLOOKUP("Risky_Inbound",'Scoring_Config'!$A:$A,'Scoring_Config'!$C:$C,50),0),0)+IF(LEFT(AK1105,4)="True",IF(_xlfn.XLOOKUP("Risky_Outbound",'Scoring_Config'!$A:$A,'Scoring_Config'!$D:$D,"Yes")="Yes",_xlfn.XLOOKUP("Risky_Outbound",'Scoring_Config'!$A:$A,'Scoring_Config'!$C:$C,25),0),0)+IF(LEFT(AZ1105,4)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1105,FIND(",",AL1105)+1,100)),0)+IF(LEFT(AM1105,4)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1105,FIND(",",AN1105)+1,100)),0)+IF(_xlfn.XLOOKUP("Profile_Scoring",'Scoring_Config'!$A:$A,'Scoring_Config'!$D:$D,"Yes")="Yes",VALUE(MID(AO1105,FIND(",",AO1105)+1,100)),0)+IF(_xlfn.XLOOKUP("Options_Scoring",'Scoring_Config'!$A:$A,'Scoring_Config'!$D:$D,"Yes")="Yes",VALUE(MID(AP1105,FIND(",",AP1105)+1,100)),0)))</f>
        <v>0</v>
      </c>
      <c r="AZ1105" cm="1">
        <f t="array" ref="AZ1105">IF(FALSE,"True," &amp; IF(_xlfn.XLOOKUP("Migrate_Insecure",'Scoring_Config'!$A:$A,'Scoring_Config'!$D:$D,"Yes")="Yes",_xlfn.XLOOKUP("Migrate_Insecure",'Scoring_Config'!$A:$A,'Scoring_Config'!$C:$C,10),0),"False,0")</f>
        <v>0</v>
      </c>
    </row>
    <row r="1106" spans="1:52">
      <c r="A1106" t="s">
        <v>1979</v>
      </c>
      <c r="B1106" t="s">
        <v>3078</v>
      </c>
      <c r="C1106" t="s">
        <v>3542</v>
      </c>
      <c r="D1106" t="s">
        <v>3545</v>
      </c>
      <c r="E1106" t="s">
        <v>3563</v>
      </c>
      <c r="F1106" t="s">
        <v>3878</v>
      </c>
      <c r="G1106" t="s">
        <v>463</v>
      </c>
      <c r="H1106" t="s">
        <v>174</v>
      </c>
      <c r="I1106" t="s">
        <v>3868</v>
      </c>
      <c r="J1106" t="s">
        <v>438</v>
      </c>
      <c r="K1106" t="s">
        <v>1678</v>
      </c>
      <c r="L1106" t="s">
        <v>1327</v>
      </c>
      <c r="M1106" t="s">
        <v>1974</v>
      </c>
      <c r="N1106" t="s">
        <v>4315</v>
      </c>
      <c r="O1106" t="s">
        <v>4319</v>
      </c>
      <c r="P1106" t="s">
        <v>4323</v>
      </c>
      <c r="Q1106" t="s">
        <v>5111</v>
      </c>
      <c r="R1106" t="s">
        <v>5439</v>
      </c>
      <c r="S1106" t="s">
        <v>4324</v>
      </c>
      <c r="T1106" t="s">
        <v>5817</v>
      </c>
      <c r="U1106" t="s">
        <v>6503</v>
      </c>
      <c r="Y1106" cm="1">
        <f t="array" ref="Y1106">IF(FALSE,"True," &amp; IF(_xlfn.XLOOKUP("Src_IsAny",'Scoring_Config'!$A:$A,'Scoring_Config'!$D:$D,"Yes")="Yes",_xlfn.XLOOKUP("Src_IsAny",'Scoring_Config'!$A:$A,'Scoring_Config'!$C:$C,10),0),"False,0")</f>
        <v>0</v>
      </c>
      <c r="Z1106" cm="1">
        <f t="array" ref="Z1106">IF(FALSE,"True," &amp; IF(_xlfn.XLOOKUP("Src_CIDR_Le_16",'Scoring_Config'!$A:$A,'Scoring_Config'!$D:$D,"Yes")="Yes",_xlfn.XLOOKUP("Src_CIDR_Le_16",'Scoring_Config'!$A:$A,'Scoring_Config'!$C:$C,10),0),"False,0")</f>
        <v>0</v>
      </c>
      <c r="AA1106" cm="1">
        <f t="array" ref="AA1106">IF(FALSE,"True," &amp; IF(_xlfn.XLOOKUP("Src_CIDR_17_22",'Scoring_Config'!$A:$A,'Scoring_Config'!$D:$D,"Yes")="Yes",_xlfn.XLOOKUP("Src_CIDR_17_22",'Scoring_Config'!$A:$A,'Scoring_Config'!$C:$C,5),0),"False,0")</f>
        <v>0</v>
      </c>
      <c r="AB1106" cm="1">
        <f t="array" ref="AB1106">IF(FALSE,"True," &amp; IF(_xlfn.XLOOKUP("Dst_IsAny",'Scoring_Config'!$A:$A,'Scoring_Config'!$D:$D,"Yes")="Yes",_xlfn.XLOOKUP("Dst_IsAny",'Scoring_Config'!$A:$A,'Scoring_Config'!$C:$C,10),0),"False,0")</f>
        <v>0</v>
      </c>
      <c r="AC1106" cm="1">
        <f t="array" ref="AC1106">IF(FALSE,"True," &amp; IF(_xlfn.XLOOKUP("Dst_CIDR_Le_16",'Scoring_Config'!$A:$A,'Scoring_Config'!$D:$D,"Yes")="Yes",_xlfn.XLOOKUP("Dst_CIDR_Le_16",'Scoring_Config'!$A:$A,'Scoring_Config'!$C:$C,10),0),"False,0")</f>
        <v>0</v>
      </c>
      <c r="AD1106" cm="1">
        <f t="array" ref="AD1106">IF(FALSE,"True," &amp; IF(_xlfn.XLOOKUP("Dst_CIDR_17_22",'Scoring_Config'!$A:$A,'Scoring_Config'!$D:$D,"Yes")="Yes",_xlfn.XLOOKUP("Dst_CIDR_17_22",'Scoring_Config'!$A:$A,'Scoring_Config'!$C:$C,5),0),"False,0")</f>
        <v>0</v>
      </c>
      <c r="AE1106" cm="1">
        <f t="array" ref="AE1106">IF(FALSE,"True," &amp; IF(_xlfn.XLOOKUP("SrcZone_IsAny",'Scoring_Config'!$A:$A,'Scoring_Config'!$D:$D,"Yes")="Yes",_xlfn.XLOOKUP("SrcZone_IsAny",'Scoring_Config'!$A:$A,'Scoring_Config'!$C:$C,10),0),"False,0")</f>
        <v>0</v>
      </c>
      <c r="AF1106" cm="1">
        <f t="array" ref="AF1106">IF(FALSE,"True," &amp; IF(_xlfn.XLOOKUP("DstZone_IsAny",'Scoring_Config'!$A:$A,'Scoring_Config'!$D:$D,"Yes")="Yes",_xlfn.XLOOKUP("DstZone_IsAny",'Scoring_Config'!$A:$A,'Scoring_Config'!$C:$C,10),0),"False,0")</f>
        <v>0</v>
      </c>
      <c r="AG1106" cm="1">
        <f t="array" ref="AG110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06" cm="1">
        <f t="array" ref="AH1106">IF(FALSE,"True," &amp; IF(_xlfn.XLOOKUP("App_Any_OR_RangeGt1000",'Scoring_Config'!$A:$A,'Scoring_Config'!$D:$D,"Yes")="Yes",_xlfn.XLOOKUP("App_Any_OR_RangeGt1000",'Scoring_Config'!$A:$A,'Scoring_Config'!$C:$C,10),0),"False,0")</f>
        <v>0</v>
      </c>
      <c r="AI1106" cm="1">
        <f t="array" ref="AI1106">IF(FALSE,"True," &amp; IF(_xlfn.XLOOKUP("Service_Insecure_Match",'Scoring_Config'!$A:$A,'Scoring_Config'!$D:$D,"Yes")="Yes",_xlfn.XLOOKUP("Service_Insecure_Match",'Scoring_Config'!$A:$A,'Scoring_Config'!$C:$C,5),0),"False,0")</f>
        <v>0</v>
      </c>
      <c r="AJ1106" cm="1">
        <f t="array" ref="AJ1106">IF(FALSE,"True," &amp; IF(_xlfn.XLOOKUP("Risky_Inbound",'Scoring_Config'!$A:$A,'Scoring_Config'!$D:$D,"Yes")="Yes",_xlfn.XLOOKUP("Risky_Inbound",'Scoring_Config'!$A:$A,'Scoring_Config'!$C:$C,50),0),"False,0")</f>
        <v>0</v>
      </c>
      <c r="AK1106" cm="1">
        <f t="array" ref="AK1106">IF(FALSE,"True," &amp; IF(_xlfn.XLOOKUP("Risky_Outbound",'Scoring_Config'!$A:$A,'Scoring_Config'!$D:$D,"Yes")="Yes",_xlfn.XLOOKUP("Risky_Outbound",'Scoring_Config'!$A:$A,'Scoring_Config'!$C:$C,25),0),"False,0")</f>
        <v>0</v>
      </c>
      <c r="AL1106" t="s">
        <v>6699</v>
      </c>
      <c r="AM1106" cm="1">
        <f t="array" ref="AM110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06" t="s">
        <v>6697</v>
      </c>
      <c r="AO1106" t="s">
        <v>6697</v>
      </c>
      <c r="AP1106" t="s">
        <v>6697</v>
      </c>
      <c r="AQ1106" cm="1">
        <f t="array" ref="AQ1106">IF(FALSE,"True," &amp; IF(_xlfn.XLOOKUP("Service_IsAny",'Scoring_Config'!$A:$A,'Scoring_Config'!$D:$D,"Yes")="Yes",_xlfn.XLOOKUP("Service_IsAny",'Scoring_Config'!$A:$A,'Scoring_Config'!$C:$C,0),0),"False,0")</f>
        <v>0</v>
      </c>
      <c r="AR1106">
        <v>0</v>
      </c>
      <c r="AS1106" cm="1">
        <f t="array" ref="AS1106">IF(FALSE,"True," &amp; IF(_xlfn.XLOOKUP("Service_RangeGt1000",'Scoring_Config'!$A:$A,'Scoring_Config'!$D:$D,"Yes")="Yes",_xlfn.XLOOKUP("Service_RangeGt1000",'Scoring_Config'!$A:$A,'Scoring_Config'!$C:$C,0),0),"False,0")</f>
        <v>0</v>
      </c>
      <c r="AT1106" cm="1">
        <f t="array" ref="AT1106">IF(FALSE,"True," &amp; IF(_xlfn.XLOOKUP("App_IsAny",'Scoring_Config'!$A:$A,'Scoring_Config'!$D:$D,"Yes")="Yes",_xlfn.XLOOKUP("App_IsAny",'Scoring_Config'!$A:$A,'Scoring_Config'!$C:$C,0),0),"False,0")</f>
        <v>0</v>
      </c>
      <c r="AU1106">
        <v>0</v>
      </c>
      <c r="AV1106" cm="1">
        <f t="array" ref="AV1106">IF(FALSE,"True," &amp; IF(_xlfn.XLOOKUP("App_RangeGt1000",'Scoring_Config'!$A:$A,'Scoring_Config'!$D:$D,"Yes")="Yes",_xlfn.XLOOKUP("App_RangeGt1000",'Scoring_Config'!$A:$A,'Scoring_Config'!$C:$C,0),0),"False,0")</f>
        <v>0</v>
      </c>
      <c r="AW1106" cm="1">
        <f t="array" ref="AW1106">IF(FALSE,"True," &amp; IF(_xlfn.XLOOKUP("Action_IsDenyOrDrop",'Scoring_Config'!$A:$A,'Scoring_Config'!$D:$D,"Yes")="Yes",_xlfn.XLOOKUP("Action_IsDenyOrDrop",'Scoring_Config'!$A:$A,'Scoring_Config'!$C:$C,0),0),"False,0")</f>
        <v>0</v>
      </c>
      <c r="AX1106" cm="1">
        <f t="array" ref="AX1106">IF(LEFT(AW1106,4)="True",0,(IF(LEFT(Y1106,4)="True",IF(_xlfn.XLOOKUP("Src_IsAny",'Scoring_Config'!$A:$A,'Scoring_Config'!$D:$D,"Yes")="Yes",_xlfn.XLOOKUP("Src_IsAny",'Scoring_Config'!$A:$A,'Scoring_Config'!$C:$C,10),0),0)+IF(LEFT(Z1106,4)="True",IF(_xlfn.XLOOKUP("Src_CIDR_Le_16",'Scoring_Config'!$A:$A,'Scoring_Config'!$D:$D,"Yes")="Yes",_xlfn.XLOOKUP("Src_CIDR_Le_16",'Scoring_Config'!$A:$A,'Scoring_Config'!$C:$C,10),0),0)+IF(LEFT(AA1106,4)="True",IF(_xlfn.XLOOKUP("Src_CIDR_17_22",'Scoring_Config'!$A:$A,'Scoring_Config'!$D:$D,"Yes")="Yes",_xlfn.XLOOKUP("Src_CIDR_17_22",'Scoring_Config'!$A:$A,'Scoring_Config'!$C:$C,5),0),0)+IF(LEFT(AB1106,4)="True",IF(_xlfn.XLOOKUP("Dst_IsAny",'Scoring_Config'!$A:$A,'Scoring_Config'!$D:$D,"Yes")="Yes",_xlfn.XLOOKUP("Dst_IsAny",'Scoring_Config'!$A:$A,'Scoring_Config'!$C:$C,10),0),0)+IF(LEFT(AC1106,4)="True",IF(_xlfn.XLOOKUP("Dst_CIDR_Le_16",'Scoring_Config'!$A:$A,'Scoring_Config'!$D:$D,"Yes")="Yes",_xlfn.XLOOKUP("Dst_CIDR_Le_16",'Scoring_Config'!$A:$A,'Scoring_Config'!$C:$C,10),0),0)+IF(LEFT(AD1106,4)="True",IF(_xlfn.XLOOKUP("Dst_CIDR_17_22",'Scoring_Config'!$A:$A,'Scoring_Config'!$D:$D,"Yes")="Yes",_xlfn.XLOOKUP("Dst_CIDR_17_22",'Scoring_Config'!$A:$A,'Scoring_Config'!$C:$C,5),0),0)+IF(LEFT(AE1106,4)="True",IF(_xlfn.XLOOKUP("SrcZone_IsAny",'Scoring_Config'!$A:$A,'Scoring_Config'!$D:$D,"Yes")="Yes",_xlfn.XLOOKUP("SrcZone_IsAny",'Scoring_Config'!$A:$A,'Scoring_Config'!$C:$C,10),0),0)+IF(LEFT(AF1106,4)="True",IF(_xlfn.XLOOKUP("DstZone_IsAny",'Scoring_Config'!$A:$A,'Scoring_Config'!$D:$D,"Yes")="Yes",_xlfn.XLOOKUP("DstZone_IsAny",'Scoring_Config'!$A:$A,'Scoring_Config'!$C:$C,10),0),0)+IF(LEFT(AG1106,4)="True",IF(_xlfn.XLOOKUP("Service_Any_OR_RangeGt1000",'Scoring_Config'!$A:$A,'Scoring_Config'!$D:$D,"Yes")="Yes",_xlfn.XLOOKUP("Service_Any_OR_RangeGt1000",'Scoring_Config'!$A:$A,'Scoring_Config'!$C:$C,10),0),0)+IF(LEFT(AH1106,4)="True",IF(_xlfn.XLOOKUP("App_Any_OR_RangeGt1000",'Scoring_Config'!$A:$A,'Scoring_Config'!$D:$D,"Yes")="Yes",_xlfn.XLOOKUP("App_Any_OR_RangeGt1000",'Scoring_Config'!$A:$A,'Scoring_Config'!$C:$C,10),0),0)+IF(LEFT(AI1106,4)="True",IF(_xlfn.XLOOKUP("Service_Insecure_Match",'Scoring_Config'!$A:$A,'Scoring_Config'!$D:$D,"Yes")="Yes",_xlfn.XLOOKUP("Service_Insecure_Match",'Scoring_Config'!$A:$A,'Scoring_Config'!$C:$C,5),0),0)+IF(LEFT(AJ1106,4)="True",IF(_xlfn.XLOOKUP("Risky_Inbound",'Scoring_Config'!$A:$A,'Scoring_Config'!$D:$D,"Yes")="Yes",_xlfn.XLOOKUP("Risky_Inbound",'Scoring_Config'!$A:$A,'Scoring_Config'!$C:$C,50),0),0)+IF(LEFT(AK1106,4)="True",IF(_xlfn.XLOOKUP("Risky_Outbound",'Scoring_Config'!$A:$A,'Scoring_Config'!$D:$D,"Yes")="Yes",_xlfn.XLOOKUP("Risky_Outbound",'Scoring_Config'!$A:$A,'Scoring_Config'!$C:$C,25),0),0)+IF(LEFT(AZ1106,4)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1106,FIND(",",AL1106)+1,100)),0)+IF(LEFT(AM1106,4)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1106,FIND(",",AN1106)+1,100)),0)+IF(_xlfn.XLOOKUP("Profile_Scoring",'Scoring_Config'!$A:$A,'Scoring_Config'!$D:$D,"Yes")="Yes",VALUE(MID(AO1106,FIND(",",AO1106)+1,100)),0)+IF(_xlfn.XLOOKUP("Options_Scoring",'Scoring_Config'!$A:$A,'Scoring_Config'!$D:$D,"Yes")="Yes",VALUE(MID(AP1106,FIND(",",AP1106)+1,100)),0)))</f>
        <v>0</v>
      </c>
      <c r="AZ1106" cm="1">
        <f t="array" ref="AZ1106">IF(FALSE,"True," &amp; IF(_xlfn.XLOOKUP("Migrate_Insecure",'Scoring_Config'!$A:$A,'Scoring_Config'!$D:$D,"Yes")="Yes",_xlfn.XLOOKUP("Migrate_Insecure",'Scoring_Config'!$A:$A,'Scoring_Config'!$C:$C,10),0),"False,0")</f>
        <v>0</v>
      </c>
    </row>
    <row r="1107" spans="1:52">
      <c r="A1107" t="s">
        <v>1979</v>
      </c>
      <c r="B1107" t="s">
        <v>3079</v>
      </c>
      <c r="C1107" t="s">
        <v>3542</v>
      </c>
      <c r="D1107" t="s">
        <v>3545</v>
      </c>
      <c r="E1107" t="s">
        <v>3563</v>
      </c>
      <c r="F1107" t="s">
        <v>3878</v>
      </c>
      <c r="G1107" t="s">
        <v>463</v>
      </c>
      <c r="H1107" t="s">
        <v>174</v>
      </c>
      <c r="I1107" t="s">
        <v>3868</v>
      </c>
      <c r="J1107" t="s">
        <v>248</v>
      </c>
      <c r="K1107" t="s">
        <v>174</v>
      </c>
      <c r="L1107" t="s">
        <v>1553</v>
      </c>
      <c r="M1107" t="s">
        <v>1974</v>
      </c>
      <c r="N1107" t="s">
        <v>4315</v>
      </c>
      <c r="O1107" t="s">
        <v>4319</v>
      </c>
      <c r="P1107" t="s">
        <v>4323</v>
      </c>
      <c r="Q1107" t="s">
        <v>5111</v>
      </c>
      <c r="R1107" t="s">
        <v>5439</v>
      </c>
      <c r="S1107" t="s">
        <v>4324</v>
      </c>
      <c r="T1107" t="s">
        <v>5817</v>
      </c>
      <c r="U1107" t="s">
        <v>6503</v>
      </c>
      <c r="Y1107" cm="1">
        <f t="array" ref="Y1107">IF(FALSE,"True," &amp; IF(_xlfn.XLOOKUP("Src_IsAny",'Scoring_Config'!$A:$A,'Scoring_Config'!$D:$D,"Yes")="Yes",_xlfn.XLOOKUP("Src_IsAny",'Scoring_Config'!$A:$A,'Scoring_Config'!$C:$C,10),0),"False,0")</f>
        <v>0</v>
      </c>
      <c r="Z1107" cm="1">
        <f t="array" ref="Z1107">IF(FALSE,"True," &amp; IF(_xlfn.XLOOKUP("Src_CIDR_Le_16",'Scoring_Config'!$A:$A,'Scoring_Config'!$D:$D,"Yes")="Yes",_xlfn.XLOOKUP("Src_CIDR_Le_16",'Scoring_Config'!$A:$A,'Scoring_Config'!$C:$C,10),0),"False,0")</f>
        <v>0</v>
      </c>
      <c r="AA1107" cm="1">
        <f t="array" ref="AA1107">IF(FALSE,"True," &amp; IF(_xlfn.XLOOKUP("Src_CIDR_17_22",'Scoring_Config'!$A:$A,'Scoring_Config'!$D:$D,"Yes")="Yes",_xlfn.XLOOKUP("Src_CIDR_17_22",'Scoring_Config'!$A:$A,'Scoring_Config'!$C:$C,5),0),"False,0")</f>
        <v>0</v>
      </c>
      <c r="AB1107" cm="1">
        <f t="array" ref="AB1107">IF(FALSE,"True," &amp; IF(_xlfn.XLOOKUP("Dst_IsAny",'Scoring_Config'!$A:$A,'Scoring_Config'!$D:$D,"Yes")="Yes",_xlfn.XLOOKUP("Dst_IsAny",'Scoring_Config'!$A:$A,'Scoring_Config'!$C:$C,10),0),"False,0")</f>
        <v>0</v>
      </c>
      <c r="AC1107" cm="1">
        <f t="array" ref="AC1107">IF(FALSE,"True," &amp; IF(_xlfn.XLOOKUP("Dst_CIDR_Le_16",'Scoring_Config'!$A:$A,'Scoring_Config'!$D:$D,"Yes")="Yes",_xlfn.XLOOKUP("Dst_CIDR_Le_16",'Scoring_Config'!$A:$A,'Scoring_Config'!$C:$C,10),0),"False,0")</f>
        <v>0</v>
      </c>
      <c r="AD1107" cm="1">
        <f t="array" ref="AD1107">IF(FALSE,"True," &amp; IF(_xlfn.XLOOKUP("Dst_CIDR_17_22",'Scoring_Config'!$A:$A,'Scoring_Config'!$D:$D,"Yes")="Yes",_xlfn.XLOOKUP("Dst_CIDR_17_22",'Scoring_Config'!$A:$A,'Scoring_Config'!$C:$C,5),0),"False,0")</f>
        <v>0</v>
      </c>
      <c r="AE1107" cm="1">
        <f t="array" ref="AE1107">IF(FALSE,"True," &amp; IF(_xlfn.XLOOKUP("SrcZone_IsAny",'Scoring_Config'!$A:$A,'Scoring_Config'!$D:$D,"Yes")="Yes",_xlfn.XLOOKUP("SrcZone_IsAny",'Scoring_Config'!$A:$A,'Scoring_Config'!$C:$C,10),0),"False,0")</f>
        <v>0</v>
      </c>
      <c r="AF1107" cm="1">
        <f t="array" ref="AF1107">IF(FALSE,"True," &amp; IF(_xlfn.XLOOKUP("DstZone_IsAny",'Scoring_Config'!$A:$A,'Scoring_Config'!$D:$D,"Yes")="Yes",_xlfn.XLOOKUP("DstZone_IsAny",'Scoring_Config'!$A:$A,'Scoring_Config'!$C:$C,10),0),"False,0")</f>
        <v>0</v>
      </c>
      <c r="AG1107" cm="1">
        <f t="array" ref="AG110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07" cm="1">
        <f t="array" ref="AH1107">IF(TRUE,"True," &amp; IF(_xlfn.XLOOKUP("App_Any_OR_RangeGt1000",'Scoring_Config'!$A:$A,'Scoring_Config'!$D:$D,"Yes")="Yes",_xlfn.XLOOKUP("App_Any_OR_RangeGt1000",'Scoring_Config'!$A:$A,'Scoring_Config'!$C:$C,10),0),"False,0")</f>
        <v>0</v>
      </c>
      <c r="AI1107" cm="1">
        <f t="array" ref="AI1107">IF(FALSE,"True," &amp; IF(_xlfn.XLOOKUP("Service_Insecure_Match",'Scoring_Config'!$A:$A,'Scoring_Config'!$D:$D,"Yes")="Yes",_xlfn.XLOOKUP("Service_Insecure_Match",'Scoring_Config'!$A:$A,'Scoring_Config'!$C:$C,5),0),"False,0")</f>
        <v>0</v>
      </c>
      <c r="AJ1107" cm="1">
        <f t="array" ref="AJ1107">IF(FALSE,"True," &amp; IF(_xlfn.XLOOKUP("Risky_Inbound",'Scoring_Config'!$A:$A,'Scoring_Config'!$D:$D,"Yes")="Yes",_xlfn.XLOOKUP("Risky_Inbound",'Scoring_Config'!$A:$A,'Scoring_Config'!$C:$C,50),0),"False,0")</f>
        <v>0</v>
      </c>
      <c r="AK1107" cm="1">
        <f t="array" ref="AK1107">IF(FALSE,"True," &amp; IF(_xlfn.XLOOKUP("Risky_Outbound",'Scoring_Config'!$A:$A,'Scoring_Config'!$D:$D,"Yes")="Yes",_xlfn.XLOOKUP("Risky_Outbound",'Scoring_Config'!$A:$A,'Scoring_Config'!$C:$C,25),0),"False,0")</f>
        <v>0</v>
      </c>
      <c r="AL1107" t="s">
        <v>6699</v>
      </c>
      <c r="AM1107" cm="1">
        <f t="array" ref="AM110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07" t="s">
        <v>6697</v>
      </c>
      <c r="AO1107" t="s">
        <v>6697</v>
      </c>
      <c r="AP1107" t="s">
        <v>6697</v>
      </c>
      <c r="AQ1107" cm="1">
        <f t="array" ref="AQ1107">IF(FALSE,"True," &amp; IF(_xlfn.XLOOKUP("Service_IsAny",'Scoring_Config'!$A:$A,'Scoring_Config'!$D:$D,"Yes")="Yes",_xlfn.XLOOKUP("Service_IsAny",'Scoring_Config'!$A:$A,'Scoring_Config'!$C:$C,0),0),"False,0")</f>
        <v>0</v>
      </c>
      <c r="AR1107">
        <v>7</v>
      </c>
      <c r="AS1107" cm="1">
        <f t="array" ref="AS1107">IF(FALSE,"True," &amp; IF(_xlfn.XLOOKUP("Service_RangeGt1000",'Scoring_Config'!$A:$A,'Scoring_Config'!$D:$D,"Yes")="Yes",_xlfn.XLOOKUP("Service_RangeGt1000",'Scoring_Config'!$A:$A,'Scoring_Config'!$C:$C,0),0),"False,0")</f>
        <v>0</v>
      </c>
      <c r="AT1107" cm="1">
        <f t="array" ref="AT1107">IF(TRUE,"True," &amp; IF(_xlfn.XLOOKUP("App_IsAny",'Scoring_Config'!$A:$A,'Scoring_Config'!$D:$D,"Yes")="Yes",_xlfn.XLOOKUP("App_IsAny",'Scoring_Config'!$A:$A,'Scoring_Config'!$C:$C,0),0),"False,0")</f>
        <v>0</v>
      </c>
      <c r="AU1107">
        <v>65535</v>
      </c>
      <c r="AV1107" cm="1">
        <f t="array" ref="AV1107">IF(TRUE,"True," &amp; IF(_xlfn.XLOOKUP("App_RangeGt1000",'Scoring_Config'!$A:$A,'Scoring_Config'!$D:$D,"Yes")="Yes",_xlfn.XLOOKUP("App_RangeGt1000",'Scoring_Config'!$A:$A,'Scoring_Config'!$C:$C,0),0),"False,0")</f>
        <v>0</v>
      </c>
      <c r="AW1107" cm="1">
        <f t="array" ref="AW1107">IF(FALSE,"True," &amp; IF(_xlfn.XLOOKUP("Action_IsDenyOrDrop",'Scoring_Config'!$A:$A,'Scoring_Config'!$D:$D,"Yes")="Yes",_xlfn.XLOOKUP("Action_IsDenyOrDrop",'Scoring_Config'!$A:$A,'Scoring_Config'!$C:$C,0),0),"False,0")</f>
        <v>0</v>
      </c>
      <c r="AX1107" cm="1">
        <f t="array" ref="AX1107">IF(LEFT(AW1107,4)="True",0,(IF(LEFT(Y1107,4)="True",IF(_xlfn.XLOOKUP("Src_IsAny",'Scoring_Config'!$A:$A,'Scoring_Config'!$D:$D,"Yes")="Yes",_xlfn.XLOOKUP("Src_IsAny",'Scoring_Config'!$A:$A,'Scoring_Config'!$C:$C,10),0),0)+IF(LEFT(Z1107,4)="True",IF(_xlfn.XLOOKUP("Src_CIDR_Le_16",'Scoring_Config'!$A:$A,'Scoring_Config'!$D:$D,"Yes")="Yes",_xlfn.XLOOKUP("Src_CIDR_Le_16",'Scoring_Config'!$A:$A,'Scoring_Config'!$C:$C,10),0),0)+IF(LEFT(AA1107,4)="True",IF(_xlfn.XLOOKUP("Src_CIDR_17_22",'Scoring_Config'!$A:$A,'Scoring_Config'!$D:$D,"Yes")="Yes",_xlfn.XLOOKUP("Src_CIDR_17_22",'Scoring_Config'!$A:$A,'Scoring_Config'!$C:$C,5),0),0)+IF(LEFT(AB1107,4)="True",IF(_xlfn.XLOOKUP("Dst_IsAny",'Scoring_Config'!$A:$A,'Scoring_Config'!$D:$D,"Yes")="Yes",_xlfn.XLOOKUP("Dst_IsAny",'Scoring_Config'!$A:$A,'Scoring_Config'!$C:$C,10),0),0)+IF(LEFT(AC1107,4)="True",IF(_xlfn.XLOOKUP("Dst_CIDR_Le_16",'Scoring_Config'!$A:$A,'Scoring_Config'!$D:$D,"Yes")="Yes",_xlfn.XLOOKUP("Dst_CIDR_Le_16",'Scoring_Config'!$A:$A,'Scoring_Config'!$C:$C,10),0),0)+IF(LEFT(AD1107,4)="True",IF(_xlfn.XLOOKUP("Dst_CIDR_17_22",'Scoring_Config'!$A:$A,'Scoring_Config'!$D:$D,"Yes")="Yes",_xlfn.XLOOKUP("Dst_CIDR_17_22",'Scoring_Config'!$A:$A,'Scoring_Config'!$C:$C,5),0),0)+IF(LEFT(AE1107,4)="True",IF(_xlfn.XLOOKUP("SrcZone_IsAny",'Scoring_Config'!$A:$A,'Scoring_Config'!$D:$D,"Yes")="Yes",_xlfn.XLOOKUP("SrcZone_IsAny",'Scoring_Config'!$A:$A,'Scoring_Config'!$C:$C,10),0),0)+IF(LEFT(AF1107,4)="True",IF(_xlfn.XLOOKUP("DstZone_IsAny",'Scoring_Config'!$A:$A,'Scoring_Config'!$D:$D,"Yes")="Yes",_xlfn.XLOOKUP("DstZone_IsAny",'Scoring_Config'!$A:$A,'Scoring_Config'!$C:$C,10),0),0)+IF(LEFT(AG1107,4)="True",IF(_xlfn.XLOOKUP("Service_Any_OR_RangeGt1000",'Scoring_Config'!$A:$A,'Scoring_Config'!$D:$D,"Yes")="Yes",_xlfn.XLOOKUP("Service_Any_OR_RangeGt1000",'Scoring_Config'!$A:$A,'Scoring_Config'!$C:$C,10),0),0)+IF(LEFT(AH1107,4)="True",IF(_xlfn.XLOOKUP("App_Any_OR_RangeGt1000",'Scoring_Config'!$A:$A,'Scoring_Config'!$D:$D,"Yes")="Yes",_xlfn.XLOOKUP("App_Any_OR_RangeGt1000",'Scoring_Config'!$A:$A,'Scoring_Config'!$C:$C,10),0),0)+IF(LEFT(AI1107,4)="True",IF(_xlfn.XLOOKUP("Service_Insecure_Match",'Scoring_Config'!$A:$A,'Scoring_Config'!$D:$D,"Yes")="Yes",_xlfn.XLOOKUP("Service_Insecure_Match",'Scoring_Config'!$A:$A,'Scoring_Config'!$C:$C,5),0),0)+IF(LEFT(AJ1107,4)="True",IF(_xlfn.XLOOKUP("Risky_Inbound",'Scoring_Config'!$A:$A,'Scoring_Config'!$D:$D,"Yes")="Yes",_xlfn.XLOOKUP("Risky_Inbound",'Scoring_Config'!$A:$A,'Scoring_Config'!$C:$C,50),0),0)+IF(LEFT(AK1107,4)="True",IF(_xlfn.XLOOKUP("Risky_Outbound",'Scoring_Config'!$A:$A,'Scoring_Config'!$D:$D,"Yes")="Yes",_xlfn.XLOOKUP("Risky_Outbound",'Scoring_Config'!$A:$A,'Scoring_Config'!$C:$C,25),0),0)+IF(LEFT(AZ1107,4)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1107,FIND(",",AL1107)+1,100)),0)+IF(LEFT(AM1107,4)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1107,FIND(",",AN1107)+1,100)),0)+IF(_xlfn.XLOOKUP("Profile_Scoring",'Scoring_Config'!$A:$A,'Scoring_Config'!$D:$D,"Yes")="Yes",VALUE(MID(AO1107,FIND(",",AO1107)+1,100)),0)+IF(_xlfn.XLOOKUP("Options_Scoring",'Scoring_Config'!$A:$A,'Scoring_Config'!$D:$D,"Yes")="Yes",VALUE(MID(AP1107,FIND(",",AP1107)+1,100)),0)))</f>
        <v>0</v>
      </c>
      <c r="AZ1107" cm="1">
        <f t="array" ref="AZ1107">IF(FALSE,"True," &amp; IF(_xlfn.XLOOKUP("Migrate_Insecure",'Scoring_Config'!$A:$A,'Scoring_Config'!$D:$D,"Yes")="Yes",_xlfn.XLOOKUP("Migrate_Insecure",'Scoring_Config'!$A:$A,'Scoring_Config'!$C:$C,10),0),"False,0")</f>
        <v>0</v>
      </c>
    </row>
    <row r="1108" spans="1:52">
      <c r="A1108" t="s">
        <v>1979</v>
      </c>
      <c r="B1108" t="s">
        <v>3080</v>
      </c>
      <c r="C1108" t="s">
        <v>3542</v>
      </c>
      <c r="D1108" t="s">
        <v>3545</v>
      </c>
      <c r="E1108" t="s">
        <v>3563</v>
      </c>
      <c r="F1108" t="s">
        <v>3878</v>
      </c>
      <c r="G1108" t="s">
        <v>596</v>
      </c>
      <c r="H1108" t="s">
        <v>174</v>
      </c>
      <c r="I1108" t="s">
        <v>3782</v>
      </c>
      <c r="J1108" t="s">
        <v>1168</v>
      </c>
      <c r="K1108" t="s">
        <v>1667</v>
      </c>
      <c r="L1108" t="s">
        <v>1550</v>
      </c>
      <c r="M1108" t="s">
        <v>1974</v>
      </c>
      <c r="N1108" t="s">
        <v>4315</v>
      </c>
      <c r="O1108" t="s">
        <v>4319</v>
      </c>
      <c r="P1108" t="s">
        <v>4321</v>
      </c>
      <c r="Q1108" t="s">
        <v>5112</v>
      </c>
      <c r="R1108" t="s">
        <v>5439</v>
      </c>
      <c r="S1108" t="s">
        <v>4324</v>
      </c>
      <c r="T1108" t="s">
        <v>5817</v>
      </c>
      <c r="U1108" t="s">
        <v>6503</v>
      </c>
      <c r="Y1108" cm="1">
        <f t="array" ref="Y1108">IF(FALSE,"True," &amp; IF(_xlfn.XLOOKUP("Src_IsAny",'Scoring_Config'!$A:$A,'Scoring_Config'!$D:$D,"Yes")="Yes",_xlfn.XLOOKUP("Src_IsAny",'Scoring_Config'!$A:$A,'Scoring_Config'!$C:$C,10),0),"False,0")</f>
        <v>0</v>
      </c>
      <c r="Z1108" cm="1">
        <f t="array" ref="Z1108">IF(FALSE,"True," &amp; IF(_xlfn.XLOOKUP("Src_CIDR_Le_16",'Scoring_Config'!$A:$A,'Scoring_Config'!$D:$D,"Yes")="Yes",_xlfn.XLOOKUP("Src_CIDR_Le_16",'Scoring_Config'!$A:$A,'Scoring_Config'!$C:$C,10),0),"False,0")</f>
        <v>0</v>
      </c>
      <c r="AA1108" cm="1">
        <f t="array" ref="AA1108">IF(FALSE,"True," &amp; IF(_xlfn.XLOOKUP("Src_CIDR_17_22",'Scoring_Config'!$A:$A,'Scoring_Config'!$D:$D,"Yes")="Yes",_xlfn.XLOOKUP("Src_CIDR_17_22",'Scoring_Config'!$A:$A,'Scoring_Config'!$C:$C,5),0),"False,0")</f>
        <v>0</v>
      </c>
      <c r="AB1108" cm="1">
        <f t="array" ref="AB1108">IF(FALSE,"True," &amp; IF(_xlfn.XLOOKUP("Dst_IsAny",'Scoring_Config'!$A:$A,'Scoring_Config'!$D:$D,"Yes")="Yes",_xlfn.XLOOKUP("Dst_IsAny",'Scoring_Config'!$A:$A,'Scoring_Config'!$C:$C,10),0),"False,0")</f>
        <v>0</v>
      </c>
      <c r="AC1108" cm="1">
        <f t="array" ref="AC1108">IF(FALSE,"True," &amp; IF(_xlfn.XLOOKUP("Dst_CIDR_Le_16",'Scoring_Config'!$A:$A,'Scoring_Config'!$D:$D,"Yes")="Yes",_xlfn.XLOOKUP("Dst_CIDR_Le_16",'Scoring_Config'!$A:$A,'Scoring_Config'!$C:$C,10),0),"False,0")</f>
        <v>0</v>
      </c>
      <c r="AD1108" cm="1">
        <f t="array" ref="AD1108">IF(FALSE,"True," &amp; IF(_xlfn.XLOOKUP("Dst_CIDR_17_22",'Scoring_Config'!$A:$A,'Scoring_Config'!$D:$D,"Yes")="Yes",_xlfn.XLOOKUP("Dst_CIDR_17_22",'Scoring_Config'!$A:$A,'Scoring_Config'!$C:$C,5),0),"False,0")</f>
        <v>0</v>
      </c>
      <c r="AE1108" cm="1">
        <f t="array" ref="AE1108">IF(FALSE,"True," &amp; IF(_xlfn.XLOOKUP("SrcZone_IsAny",'Scoring_Config'!$A:$A,'Scoring_Config'!$D:$D,"Yes")="Yes",_xlfn.XLOOKUP("SrcZone_IsAny",'Scoring_Config'!$A:$A,'Scoring_Config'!$C:$C,10),0),"False,0")</f>
        <v>0</v>
      </c>
      <c r="AF1108" cm="1">
        <f t="array" ref="AF1108">IF(FALSE,"True," &amp; IF(_xlfn.XLOOKUP("DstZone_IsAny",'Scoring_Config'!$A:$A,'Scoring_Config'!$D:$D,"Yes")="Yes",_xlfn.XLOOKUP("DstZone_IsAny",'Scoring_Config'!$A:$A,'Scoring_Config'!$C:$C,10),0),"False,0")</f>
        <v>0</v>
      </c>
      <c r="AG1108" cm="1">
        <f t="array" ref="AG110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08" cm="1">
        <f t="array" ref="AH1108">IF(FALSE,"True," &amp; IF(_xlfn.XLOOKUP("App_Any_OR_RangeGt1000",'Scoring_Config'!$A:$A,'Scoring_Config'!$D:$D,"Yes")="Yes",_xlfn.XLOOKUP("App_Any_OR_RangeGt1000",'Scoring_Config'!$A:$A,'Scoring_Config'!$C:$C,10),0),"False,0")</f>
        <v>0</v>
      </c>
      <c r="AI1108" cm="1">
        <f t="array" ref="AI1108">IF(FALSE,"True," &amp; IF(_xlfn.XLOOKUP("Service_Insecure_Match",'Scoring_Config'!$A:$A,'Scoring_Config'!$D:$D,"Yes")="Yes",_xlfn.XLOOKUP("Service_Insecure_Match",'Scoring_Config'!$A:$A,'Scoring_Config'!$C:$C,5),0),"False,0")</f>
        <v>0</v>
      </c>
      <c r="AJ1108" cm="1">
        <f t="array" ref="AJ1108">IF(FALSE,"True," &amp; IF(_xlfn.XLOOKUP("Risky_Inbound",'Scoring_Config'!$A:$A,'Scoring_Config'!$D:$D,"Yes")="Yes",_xlfn.XLOOKUP("Risky_Inbound",'Scoring_Config'!$A:$A,'Scoring_Config'!$C:$C,50),0),"False,0")</f>
        <v>0</v>
      </c>
      <c r="AK1108" cm="1">
        <f t="array" ref="AK1108">IF(FALSE,"True," &amp; IF(_xlfn.XLOOKUP("Risky_Outbound",'Scoring_Config'!$A:$A,'Scoring_Config'!$D:$D,"Yes")="Yes",_xlfn.XLOOKUP("Risky_Outbound",'Scoring_Config'!$A:$A,'Scoring_Config'!$C:$C,25),0),"False,0")</f>
        <v>0</v>
      </c>
      <c r="AL1108" t="s">
        <v>6700</v>
      </c>
      <c r="AM1108" cm="1">
        <f t="array" ref="AM110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08" t="s">
        <v>6697</v>
      </c>
      <c r="AO1108" t="s">
        <v>6697</v>
      </c>
      <c r="AP1108" t="s">
        <v>6697</v>
      </c>
      <c r="AQ1108" cm="1">
        <f t="array" ref="AQ1108">IF(FALSE,"True," &amp; IF(_xlfn.XLOOKUP("Service_IsAny",'Scoring_Config'!$A:$A,'Scoring_Config'!$D:$D,"Yes")="Yes",_xlfn.XLOOKUP("Service_IsAny",'Scoring_Config'!$A:$A,'Scoring_Config'!$C:$C,0),0),"False,0")</f>
        <v>0</v>
      </c>
      <c r="AR1108">
        <v>1</v>
      </c>
      <c r="AS1108" cm="1">
        <f t="array" ref="AS1108">IF(FALSE,"True," &amp; IF(_xlfn.XLOOKUP("Service_RangeGt1000",'Scoring_Config'!$A:$A,'Scoring_Config'!$D:$D,"Yes")="Yes",_xlfn.XLOOKUP("Service_RangeGt1000",'Scoring_Config'!$A:$A,'Scoring_Config'!$C:$C,0),0),"False,0")</f>
        <v>0</v>
      </c>
      <c r="AT1108" cm="1">
        <f t="array" ref="AT1108">IF(FALSE,"True," &amp; IF(_xlfn.XLOOKUP("App_IsAny",'Scoring_Config'!$A:$A,'Scoring_Config'!$D:$D,"Yes")="Yes",_xlfn.XLOOKUP("App_IsAny",'Scoring_Config'!$A:$A,'Scoring_Config'!$C:$C,0),0),"False,0")</f>
        <v>0</v>
      </c>
      <c r="AU1108">
        <v>1</v>
      </c>
      <c r="AV1108" cm="1">
        <f t="array" ref="AV1108">IF(FALSE,"True," &amp; IF(_xlfn.XLOOKUP("App_RangeGt1000",'Scoring_Config'!$A:$A,'Scoring_Config'!$D:$D,"Yes")="Yes",_xlfn.XLOOKUP("App_RangeGt1000",'Scoring_Config'!$A:$A,'Scoring_Config'!$C:$C,0),0),"False,0")</f>
        <v>0</v>
      </c>
      <c r="AW1108" cm="1">
        <f t="array" ref="AW1108">IF(FALSE,"True," &amp; IF(_xlfn.XLOOKUP("Action_IsDenyOrDrop",'Scoring_Config'!$A:$A,'Scoring_Config'!$D:$D,"Yes")="Yes",_xlfn.XLOOKUP("Action_IsDenyOrDrop",'Scoring_Config'!$A:$A,'Scoring_Config'!$C:$C,0),0),"False,0")</f>
        <v>0</v>
      </c>
      <c r="AX1108" cm="1">
        <f t="array" ref="AX1108">IF(LEFT(AW1108,4)="True",0,(IF(LEFT(Y1108,4)="True",IF(_xlfn.XLOOKUP("Src_IsAny",'Scoring_Config'!$A:$A,'Scoring_Config'!$D:$D,"Yes")="Yes",_xlfn.XLOOKUP("Src_IsAny",'Scoring_Config'!$A:$A,'Scoring_Config'!$C:$C,10),0),0)+IF(LEFT(Z1108,4)="True",IF(_xlfn.XLOOKUP("Src_CIDR_Le_16",'Scoring_Config'!$A:$A,'Scoring_Config'!$D:$D,"Yes")="Yes",_xlfn.XLOOKUP("Src_CIDR_Le_16",'Scoring_Config'!$A:$A,'Scoring_Config'!$C:$C,10),0),0)+IF(LEFT(AA1108,4)="True",IF(_xlfn.XLOOKUP("Src_CIDR_17_22",'Scoring_Config'!$A:$A,'Scoring_Config'!$D:$D,"Yes")="Yes",_xlfn.XLOOKUP("Src_CIDR_17_22",'Scoring_Config'!$A:$A,'Scoring_Config'!$C:$C,5),0),0)+IF(LEFT(AB1108,4)="True",IF(_xlfn.XLOOKUP("Dst_IsAny",'Scoring_Config'!$A:$A,'Scoring_Config'!$D:$D,"Yes")="Yes",_xlfn.XLOOKUP("Dst_IsAny",'Scoring_Config'!$A:$A,'Scoring_Config'!$C:$C,10),0),0)+IF(LEFT(AC1108,4)="True",IF(_xlfn.XLOOKUP("Dst_CIDR_Le_16",'Scoring_Config'!$A:$A,'Scoring_Config'!$D:$D,"Yes")="Yes",_xlfn.XLOOKUP("Dst_CIDR_Le_16",'Scoring_Config'!$A:$A,'Scoring_Config'!$C:$C,10),0),0)+IF(LEFT(AD1108,4)="True",IF(_xlfn.XLOOKUP("Dst_CIDR_17_22",'Scoring_Config'!$A:$A,'Scoring_Config'!$D:$D,"Yes")="Yes",_xlfn.XLOOKUP("Dst_CIDR_17_22",'Scoring_Config'!$A:$A,'Scoring_Config'!$C:$C,5),0),0)+IF(LEFT(AE1108,4)="True",IF(_xlfn.XLOOKUP("SrcZone_IsAny",'Scoring_Config'!$A:$A,'Scoring_Config'!$D:$D,"Yes")="Yes",_xlfn.XLOOKUP("SrcZone_IsAny",'Scoring_Config'!$A:$A,'Scoring_Config'!$C:$C,10),0),0)+IF(LEFT(AF1108,4)="True",IF(_xlfn.XLOOKUP("DstZone_IsAny",'Scoring_Config'!$A:$A,'Scoring_Config'!$D:$D,"Yes")="Yes",_xlfn.XLOOKUP("DstZone_IsAny",'Scoring_Config'!$A:$A,'Scoring_Config'!$C:$C,10),0),0)+IF(LEFT(AG1108,4)="True",IF(_xlfn.XLOOKUP("Service_Any_OR_RangeGt1000",'Scoring_Config'!$A:$A,'Scoring_Config'!$D:$D,"Yes")="Yes",_xlfn.XLOOKUP("Service_Any_OR_RangeGt1000",'Scoring_Config'!$A:$A,'Scoring_Config'!$C:$C,10),0),0)+IF(LEFT(AH1108,4)="True",IF(_xlfn.XLOOKUP("App_Any_OR_RangeGt1000",'Scoring_Config'!$A:$A,'Scoring_Config'!$D:$D,"Yes")="Yes",_xlfn.XLOOKUP("App_Any_OR_RangeGt1000",'Scoring_Config'!$A:$A,'Scoring_Config'!$C:$C,10),0),0)+IF(LEFT(AI1108,4)="True",IF(_xlfn.XLOOKUP("Service_Insecure_Match",'Scoring_Config'!$A:$A,'Scoring_Config'!$D:$D,"Yes")="Yes",_xlfn.XLOOKUP("Service_Insecure_Match",'Scoring_Config'!$A:$A,'Scoring_Config'!$C:$C,5),0),0)+IF(LEFT(AJ1108,4)="True",IF(_xlfn.XLOOKUP("Risky_Inbound",'Scoring_Config'!$A:$A,'Scoring_Config'!$D:$D,"Yes")="Yes",_xlfn.XLOOKUP("Risky_Inbound",'Scoring_Config'!$A:$A,'Scoring_Config'!$C:$C,50),0),0)+IF(LEFT(AK1108,4)="True",IF(_xlfn.XLOOKUP("Risky_Outbound",'Scoring_Config'!$A:$A,'Scoring_Config'!$D:$D,"Yes")="Yes",_xlfn.XLOOKUP("Risky_Outbound",'Scoring_Config'!$A:$A,'Scoring_Config'!$C:$C,25),0),0)+IF(LEFT(AZ1108,4)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1108,FIND(",",AL1108)+1,100)),0)+IF(LEFT(AM1108,4)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1108,FIND(",",AN1108)+1,100)),0)+IF(_xlfn.XLOOKUP("Profile_Scoring",'Scoring_Config'!$A:$A,'Scoring_Config'!$D:$D,"Yes")="Yes",VALUE(MID(AO1108,FIND(",",AO1108)+1,100)),0)+IF(_xlfn.XLOOKUP("Options_Scoring",'Scoring_Config'!$A:$A,'Scoring_Config'!$D:$D,"Yes")="Yes",VALUE(MID(AP1108,FIND(",",AP1108)+1,100)),0)))</f>
        <v>0</v>
      </c>
      <c r="AZ1108" cm="1">
        <f t="array" ref="AZ1108">IF(FALSE,"True," &amp; IF(_xlfn.XLOOKUP("Migrate_Insecure",'Scoring_Config'!$A:$A,'Scoring_Config'!$D:$D,"Yes")="Yes",_xlfn.XLOOKUP("Migrate_Insecure",'Scoring_Config'!$A:$A,'Scoring_Config'!$C:$C,10),0),"False,0")</f>
        <v>0</v>
      </c>
    </row>
    <row r="1109" spans="1:52">
      <c r="A1109" t="s">
        <v>1979</v>
      </c>
      <c r="B1109" t="s">
        <v>3081</v>
      </c>
      <c r="C1109" t="s">
        <v>3542</v>
      </c>
      <c r="D1109" t="s">
        <v>3545</v>
      </c>
      <c r="E1109" t="s">
        <v>3563</v>
      </c>
      <c r="F1109" t="s">
        <v>3878</v>
      </c>
      <c r="G1109" t="s">
        <v>463</v>
      </c>
      <c r="H1109" t="s">
        <v>174</v>
      </c>
      <c r="I1109" t="s">
        <v>3580</v>
      </c>
      <c r="J1109" t="s">
        <v>1169</v>
      </c>
      <c r="K1109" t="s">
        <v>174</v>
      </c>
      <c r="L1109" t="s">
        <v>1554</v>
      </c>
      <c r="M1109" t="s">
        <v>1974</v>
      </c>
      <c r="N1109" t="s">
        <v>4315</v>
      </c>
      <c r="O1109" t="s">
        <v>4319</v>
      </c>
      <c r="P1109" t="s">
        <v>4323</v>
      </c>
      <c r="Q1109" t="s">
        <v>5113</v>
      </c>
      <c r="R1109" t="s">
        <v>5439</v>
      </c>
      <c r="S1109" t="s">
        <v>4324</v>
      </c>
      <c r="T1109" t="s">
        <v>5817</v>
      </c>
      <c r="U1109" t="s">
        <v>6503</v>
      </c>
      <c r="Y1109" cm="1">
        <f t="array" ref="Y1109">IF(FALSE,"True," &amp; IF(_xlfn.XLOOKUP("Src_IsAny",'Scoring_Config'!$A:$A,'Scoring_Config'!$D:$D,"Yes")="Yes",_xlfn.XLOOKUP("Src_IsAny",'Scoring_Config'!$A:$A,'Scoring_Config'!$C:$C,10),0),"False,0")</f>
        <v>0</v>
      </c>
      <c r="Z1109" cm="1">
        <f t="array" ref="Z1109">IF(FALSE,"True," &amp; IF(_xlfn.XLOOKUP("Src_CIDR_Le_16",'Scoring_Config'!$A:$A,'Scoring_Config'!$D:$D,"Yes")="Yes",_xlfn.XLOOKUP("Src_CIDR_Le_16",'Scoring_Config'!$A:$A,'Scoring_Config'!$C:$C,10),0),"False,0")</f>
        <v>0</v>
      </c>
      <c r="AA1109" cm="1">
        <f t="array" ref="AA1109">IF(FALSE,"True," &amp; IF(_xlfn.XLOOKUP("Src_CIDR_17_22",'Scoring_Config'!$A:$A,'Scoring_Config'!$D:$D,"Yes")="Yes",_xlfn.XLOOKUP("Src_CIDR_17_22",'Scoring_Config'!$A:$A,'Scoring_Config'!$C:$C,5),0),"False,0")</f>
        <v>0</v>
      </c>
      <c r="AB1109" cm="1">
        <f t="array" ref="AB1109">IF(FALSE,"True," &amp; IF(_xlfn.XLOOKUP("Dst_IsAny",'Scoring_Config'!$A:$A,'Scoring_Config'!$D:$D,"Yes")="Yes",_xlfn.XLOOKUP("Dst_IsAny",'Scoring_Config'!$A:$A,'Scoring_Config'!$C:$C,10),0),"False,0")</f>
        <v>0</v>
      </c>
      <c r="AC1109" cm="1">
        <f t="array" ref="AC1109">IF(FALSE,"True," &amp; IF(_xlfn.XLOOKUP("Dst_CIDR_Le_16",'Scoring_Config'!$A:$A,'Scoring_Config'!$D:$D,"Yes")="Yes",_xlfn.XLOOKUP("Dst_CIDR_Le_16",'Scoring_Config'!$A:$A,'Scoring_Config'!$C:$C,10),0),"False,0")</f>
        <v>0</v>
      </c>
      <c r="AD1109" cm="1">
        <f t="array" ref="AD1109">IF(FALSE,"True," &amp; IF(_xlfn.XLOOKUP("Dst_CIDR_17_22",'Scoring_Config'!$A:$A,'Scoring_Config'!$D:$D,"Yes")="Yes",_xlfn.XLOOKUP("Dst_CIDR_17_22",'Scoring_Config'!$A:$A,'Scoring_Config'!$C:$C,5),0),"False,0")</f>
        <v>0</v>
      </c>
      <c r="AE1109" cm="1">
        <f t="array" ref="AE1109">IF(FALSE,"True," &amp; IF(_xlfn.XLOOKUP("SrcZone_IsAny",'Scoring_Config'!$A:$A,'Scoring_Config'!$D:$D,"Yes")="Yes",_xlfn.XLOOKUP("SrcZone_IsAny",'Scoring_Config'!$A:$A,'Scoring_Config'!$C:$C,10),0),"False,0")</f>
        <v>0</v>
      </c>
      <c r="AF1109" cm="1">
        <f t="array" ref="AF1109">IF(FALSE,"True," &amp; IF(_xlfn.XLOOKUP("DstZone_IsAny",'Scoring_Config'!$A:$A,'Scoring_Config'!$D:$D,"Yes")="Yes",_xlfn.XLOOKUP("DstZone_IsAny",'Scoring_Config'!$A:$A,'Scoring_Config'!$C:$C,10),0),"False,0")</f>
        <v>0</v>
      </c>
      <c r="AG1109" cm="1">
        <f t="array" ref="AG110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09" cm="1">
        <f t="array" ref="AH1109">IF(TRUE,"True," &amp; IF(_xlfn.XLOOKUP("App_Any_OR_RangeGt1000",'Scoring_Config'!$A:$A,'Scoring_Config'!$D:$D,"Yes")="Yes",_xlfn.XLOOKUP("App_Any_OR_RangeGt1000",'Scoring_Config'!$A:$A,'Scoring_Config'!$C:$C,10),0),"False,0")</f>
        <v>0</v>
      </c>
      <c r="AI1109" cm="1">
        <f t="array" ref="AI1109">IF(FALSE,"True," &amp; IF(_xlfn.XLOOKUP("Service_Insecure_Match",'Scoring_Config'!$A:$A,'Scoring_Config'!$D:$D,"Yes")="Yes",_xlfn.XLOOKUP("Service_Insecure_Match",'Scoring_Config'!$A:$A,'Scoring_Config'!$C:$C,5),0),"False,0")</f>
        <v>0</v>
      </c>
      <c r="AJ1109" cm="1">
        <f t="array" ref="AJ1109">IF(FALSE,"True," &amp; IF(_xlfn.XLOOKUP("Risky_Inbound",'Scoring_Config'!$A:$A,'Scoring_Config'!$D:$D,"Yes")="Yes",_xlfn.XLOOKUP("Risky_Inbound",'Scoring_Config'!$A:$A,'Scoring_Config'!$C:$C,50),0),"False,0")</f>
        <v>0</v>
      </c>
      <c r="AK1109" cm="1">
        <f t="array" ref="AK1109">IF(FALSE,"True," &amp; IF(_xlfn.XLOOKUP("Risky_Outbound",'Scoring_Config'!$A:$A,'Scoring_Config'!$D:$D,"Yes")="Yes",_xlfn.XLOOKUP("Risky_Outbound",'Scoring_Config'!$A:$A,'Scoring_Config'!$C:$C,25),0),"False,0")</f>
        <v>0</v>
      </c>
      <c r="AL1109" t="s">
        <v>6699</v>
      </c>
      <c r="AM1109" cm="1">
        <f t="array" ref="AM110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09" t="s">
        <v>6697</v>
      </c>
      <c r="AO1109" t="s">
        <v>6697</v>
      </c>
      <c r="AP1109" t="s">
        <v>6697</v>
      </c>
      <c r="AQ1109" cm="1">
        <f t="array" ref="AQ1109">IF(FALSE,"True," &amp; IF(_xlfn.XLOOKUP("Service_IsAny",'Scoring_Config'!$A:$A,'Scoring_Config'!$D:$D,"Yes")="Yes",_xlfn.XLOOKUP("Service_IsAny",'Scoring_Config'!$A:$A,'Scoring_Config'!$C:$C,0),0),"False,0")</f>
        <v>0</v>
      </c>
      <c r="AR1109">
        <v>1</v>
      </c>
      <c r="AS1109" cm="1">
        <f t="array" ref="AS1109">IF(FALSE,"True," &amp; IF(_xlfn.XLOOKUP("Service_RangeGt1000",'Scoring_Config'!$A:$A,'Scoring_Config'!$D:$D,"Yes")="Yes",_xlfn.XLOOKUP("Service_RangeGt1000",'Scoring_Config'!$A:$A,'Scoring_Config'!$C:$C,0),0),"False,0")</f>
        <v>0</v>
      </c>
      <c r="AT1109" cm="1">
        <f t="array" ref="AT1109">IF(TRUE,"True," &amp; IF(_xlfn.XLOOKUP("App_IsAny",'Scoring_Config'!$A:$A,'Scoring_Config'!$D:$D,"Yes")="Yes",_xlfn.XLOOKUP("App_IsAny",'Scoring_Config'!$A:$A,'Scoring_Config'!$C:$C,0),0),"False,0")</f>
        <v>0</v>
      </c>
      <c r="AU1109">
        <v>65535</v>
      </c>
      <c r="AV1109" cm="1">
        <f t="array" ref="AV1109">IF(TRUE,"True," &amp; IF(_xlfn.XLOOKUP("App_RangeGt1000",'Scoring_Config'!$A:$A,'Scoring_Config'!$D:$D,"Yes")="Yes",_xlfn.XLOOKUP("App_RangeGt1000",'Scoring_Config'!$A:$A,'Scoring_Config'!$C:$C,0),0),"False,0")</f>
        <v>0</v>
      </c>
      <c r="AW1109" cm="1">
        <f t="array" ref="AW1109">IF(FALSE,"True," &amp; IF(_xlfn.XLOOKUP("Action_IsDenyOrDrop",'Scoring_Config'!$A:$A,'Scoring_Config'!$D:$D,"Yes")="Yes",_xlfn.XLOOKUP("Action_IsDenyOrDrop",'Scoring_Config'!$A:$A,'Scoring_Config'!$C:$C,0),0),"False,0")</f>
        <v>0</v>
      </c>
      <c r="AX1109" cm="1">
        <f t="array" ref="AX1109">IF(LEFT(AW1109,4)="True",0,(IF(LEFT(Y1109,4)="True",IF(_xlfn.XLOOKUP("Src_IsAny",'Scoring_Config'!$A:$A,'Scoring_Config'!$D:$D,"Yes")="Yes",_xlfn.XLOOKUP("Src_IsAny",'Scoring_Config'!$A:$A,'Scoring_Config'!$C:$C,10),0),0)+IF(LEFT(Z1109,4)="True",IF(_xlfn.XLOOKUP("Src_CIDR_Le_16",'Scoring_Config'!$A:$A,'Scoring_Config'!$D:$D,"Yes")="Yes",_xlfn.XLOOKUP("Src_CIDR_Le_16",'Scoring_Config'!$A:$A,'Scoring_Config'!$C:$C,10),0),0)+IF(LEFT(AA1109,4)="True",IF(_xlfn.XLOOKUP("Src_CIDR_17_22",'Scoring_Config'!$A:$A,'Scoring_Config'!$D:$D,"Yes")="Yes",_xlfn.XLOOKUP("Src_CIDR_17_22",'Scoring_Config'!$A:$A,'Scoring_Config'!$C:$C,5),0),0)+IF(LEFT(AB1109,4)="True",IF(_xlfn.XLOOKUP("Dst_IsAny",'Scoring_Config'!$A:$A,'Scoring_Config'!$D:$D,"Yes")="Yes",_xlfn.XLOOKUP("Dst_IsAny",'Scoring_Config'!$A:$A,'Scoring_Config'!$C:$C,10),0),0)+IF(LEFT(AC1109,4)="True",IF(_xlfn.XLOOKUP("Dst_CIDR_Le_16",'Scoring_Config'!$A:$A,'Scoring_Config'!$D:$D,"Yes")="Yes",_xlfn.XLOOKUP("Dst_CIDR_Le_16",'Scoring_Config'!$A:$A,'Scoring_Config'!$C:$C,10),0),0)+IF(LEFT(AD1109,4)="True",IF(_xlfn.XLOOKUP("Dst_CIDR_17_22",'Scoring_Config'!$A:$A,'Scoring_Config'!$D:$D,"Yes")="Yes",_xlfn.XLOOKUP("Dst_CIDR_17_22",'Scoring_Config'!$A:$A,'Scoring_Config'!$C:$C,5),0),0)+IF(LEFT(AE1109,4)="True",IF(_xlfn.XLOOKUP("SrcZone_IsAny",'Scoring_Config'!$A:$A,'Scoring_Config'!$D:$D,"Yes")="Yes",_xlfn.XLOOKUP("SrcZone_IsAny",'Scoring_Config'!$A:$A,'Scoring_Config'!$C:$C,10),0),0)+IF(LEFT(AF1109,4)="True",IF(_xlfn.XLOOKUP("DstZone_IsAny",'Scoring_Config'!$A:$A,'Scoring_Config'!$D:$D,"Yes")="Yes",_xlfn.XLOOKUP("DstZone_IsAny",'Scoring_Config'!$A:$A,'Scoring_Config'!$C:$C,10),0),0)+IF(LEFT(AG1109,4)="True",IF(_xlfn.XLOOKUP("Service_Any_OR_RangeGt1000",'Scoring_Config'!$A:$A,'Scoring_Config'!$D:$D,"Yes")="Yes",_xlfn.XLOOKUP("Service_Any_OR_RangeGt1000",'Scoring_Config'!$A:$A,'Scoring_Config'!$C:$C,10),0),0)+IF(LEFT(AH1109,4)="True",IF(_xlfn.XLOOKUP("App_Any_OR_RangeGt1000",'Scoring_Config'!$A:$A,'Scoring_Config'!$D:$D,"Yes")="Yes",_xlfn.XLOOKUP("App_Any_OR_RangeGt1000",'Scoring_Config'!$A:$A,'Scoring_Config'!$C:$C,10),0),0)+IF(LEFT(AI1109,4)="True",IF(_xlfn.XLOOKUP("Service_Insecure_Match",'Scoring_Config'!$A:$A,'Scoring_Config'!$D:$D,"Yes")="Yes",_xlfn.XLOOKUP("Service_Insecure_Match",'Scoring_Config'!$A:$A,'Scoring_Config'!$C:$C,5),0),0)+IF(LEFT(AJ1109,4)="True",IF(_xlfn.XLOOKUP("Risky_Inbound",'Scoring_Config'!$A:$A,'Scoring_Config'!$D:$D,"Yes")="Yes",_xlfn.XLOOKUP("Risky_Inbound",'Scoring_Config'!$A:$A,'Scoring_Config'!$C:$C,50),0),0)+IF(LEFT(AK1109,4)="True",IF(_xlfn.XLOOKUP("Risky_Outbound",'Scoring_Config'!$A:$A,'Scoring_Config'!$D:$D,"Yes")="Yes",_xlfn.XLOOKUP("Risky_Outbound",'Scoring_Config'!$A:$A,'Scoring_Config'!$C:$C,25),0),0)+IF(LEFT(AZ1109,4)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1109,FIND(",",AL1109)+1,100)),0)+IF(LEFT(AM1109,4)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1109,FIND(",",AN1109)+1,100)),0)+IF(_xlfn.XLOOKUP("Profile_Scoring",'Scoring_Config'!$A:$A,'Scoring_Config'!$D:$D,"Yes")="Yes",VALUE(MID(AO1109,FIND(",",AO1109)+1,100)),0)+IF(_xlfn.XLOOKUP("Options_Scoring",'Scoring_Config'!$A:$A,'Scoring_Config'!$D:$D,"Yes")="Yes",VALUE(MID(AP1109,FIND(",",AP1109)+1,100)),0)))</f>
        <v>0</v>
      </c>
      <c r="AZ1109" cm="1">
        <f t="array" ref="AZ1109">IF(FALSE,"True," &amp; IF(_xlfn.XLOOKUP("Migrate_Insecure",'Scoring_Config'!$A:$A,'Scoring_Config'!$D:$D,"Yes")="Yes",_xlfn.XLOOKUP("Migrate_Insecure",'Scoring_Config'!$A:$A,'Scoring_Config'!$C:$C,10),0),"False,0")</f>
        <v>0</v>
      </c>
    </row>
    <row r="1110" spans="1:52">
      <c r="A1110" t="s">
        <v>1979</v>
      </c>
      <c r="B1110" t="s">
        <v>3082</v>
      </c>
      <c r="C1110" t="s">
        <v>3542</v>
      </c>
      <c r="D1110" t="s">
        <v>3545</v>
      </c>
      <c r="E1110" t="s">
        <v>3563</v>
      </c>
      <c r="F1110" t="s">
        <v>3789</v>
      </c>
      <c r="G1110" t="s">
        <v>202</v>
      </c>
      <c r="H1110" t="s">
        <v>174</v>
      </c>
      <c r="I1110" t="s">
        <v>3576</v>
      </c>
      <c r="J1110" t="s">
        <v>1170</v>
      </c>
      <c r="K1110" t="s">
        <v>1783</v>
      </c>
      <c r="L1110" t="s">
        <v>1555</v>
      </c>
      <c r="M1110" t="s">
        <v>1974</v>
      </c>
      <c r="N1110" t="s">
        <v>4315</v>
      </c>
      <c r="O1110" t="s">
        <v>4319</v>
      </c>
      <c r="P1110" t="s">
        <v>4323</v>
      </c>
      <c r="Q1110" t="s">
        <v>5114</v>
      </c>
      <c r="R1110" t="s">
        <v>5439</v>
      </c>
      <c r="S1110" t="s">
        <v>4324</v>
      </c>
      <c r="T1110" t="s">
        <v>5817</v>
      </c>
      <c r="U1110" t="s">
        <v>6504</v>
      </c>
      <c r="Y1110" cm="1">
        <f t="array" ref="Y1110">IF(FALSE,"True," &amp; IF(_xlfn.XLOOKUP("Src_IsAny",'Scoring_Config'!$A:$A,'Scoring_Config'!$D:$D,"Yes")="Yes",_xlfn.XLOOKUP("Src_IsAny",'Scoring_Config'!$A:$A,'Scoring_Config'!$C:$C,10),0),"False,0")</f>
        <v>0</v>
      </c>
      <c r="Z1110" cm="1">
        <f t="array" ref="Z1110">IF(FALSE,"True," &amp; IF(_xlfn.XLOOKUP("Src_CIDR_Le_16",'Scoring_Config'!$A:$A,'Scoring_Config'!$D:$D,"Yes")="Yes",_xlfn.XLOOKUP("Src_CIDR_Le_16",'Scoring_Config'!$A:$A,'Scoring_Config'!$C:$C,10),0),"False,0")</f>
        <v>0</v>
      </c>
      <c r="AA1110" cm="1">
        <f t="array" ref="AA1110">IF(TRUE,"True," &amp; IF(_xlfn.XLOOKUP("Src_CIDR_17_22",'Scoring_Config'!$A:$A,'Scoring_Config'!$D:$D,"Yes")="Yes",_xlfn.XLOOKUP("Src_CIDR_17_22",'Scoring_Config'!$A:$A,'Scoring_Config'!$C:$C,5),0),"False,0")</f>
        <v>0</v>
      </c>
      <c r="AB1110" cm="1">
        <f t="array" ref="AB1110">IF(FALSE,"True," &amp; IF(_xlfn.XLOOKUP("Dst_IsAny",'Scoring_Config'!$A:$A,'Scoring_Config'!$D:$D,"Yes")="Yes",_xlfn.XLOOKUP("Dst_IsAny",'Scoring_Config'!$A:$A,'Scoring_Config'!$C:$C,10),0),"False,0")</f>
        <v>0</v>
      </c>
      <c r="AC1110" cm="1">
        <f t="array" ref="AC1110">IF(FALSE,"True," &amp; IF(_xlfn.XLOOKUP("Dst_CIDR_Le_16",'Scoring_Config'!$A:$A,'Scoring_Config'!$D:$D,"Yes")="Yes",_xlfn.XLOOKUP("Dst_CIDR_Le_16",'Scoring_Config'!$A:$A,'Scoring_Config'!$C:$C,10),0),"False,0")</f>
        <v>0</v>
      </c>
      <c r="AD1110" cm="1">
        <f t="array" ref="AD1110">IF(FALSE,"True," &amp; IF(_xlfn.XLOOKUP("Dst_CIDR_17_22",'Scoring_Config'!$A:$A,'Scoring_Config'!$D:$D,"Yes")="Yes",_xlfn.XLOOKUP("Dst_CIDR_17_22",'Scoring_Config'!$A:$A,'Scoring_Config'!$C:$C,5),0),"False,0")</f>
        <v>0</v>
      </c>
      <c r="AE1110" cm="1">
        <f t="array" ref="AE1110">IF(FALSE,"True," &amp; IF(_xlfn.XLOOKUP("SrcZone_IsAny",'Scoring_Config'!$A:$A,'Scoring_Config'!$D:$D,"Yes")="Yes",_xlfn.XLOOKUP("SrcZone_IsAny",'Scoring_Config'!$A:$A,'Scoring_Config'!$C:$C,10),0),"False,0")</f>
        <v>0</v>
      </c>
      <c r="AF1110" cm="1">
        <f t="array" ref="AF1110">IF(FALSE,"True," &amp; IF(_xlfn.XLOOKUP("DstZone_IsAny",'Scoring_Config'!$A:$A,'Scoring_Config'!$D:$D,"Yes")="Yes",_xlfn.XLOOKUP("DstZone_IsAny",'Scoring_Config'!$A:$A,'Scoring_Config'!$C:$C,10),0),"False,0")</f>
        <v>0</v>
      </c>
      <c r="AG1110" cm="1">
        <f t="array" ref="AG111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10" cm="1">
        <f t="array" ref="AH1110">IF(FALSE,"True," &amp; IF(_xlfn.XLOOKUP("App_Any_OR_RangeGt1000",'Scoring_Config'!$A:$A,'Scoring_Config'!$D:$D,"Yes")="Yes",_xlfn.XLOOKUP("App_Any_OR_RangeGt1000",'Scoring_Config'!$A:$A,'Scoring_Config'!$C:$C,10),0),"False,0")</f>
        <v>0</v>
      </c>
      <c r="AI1110" cm="1">
        <f t="array" ref="AI1110">IF(TRUE,"True," &amp; IF(_xlfn.XLOOKUP("Service_Insecure_Match",'Scoring_Config'!$A:$A,'Scoring_Config'!$D:$D,"Yes")="Yes",_xlfn.XLOOKUP("Service_Insecure_Match",'Scoring_Config'!$A:$A,'Scoring_Config'!$C:$C,5),0),"False,0")</f>
        <v>0</v>
      </c>
      <c r="AJ1110" cm="1">
        <f t="array" ref="AJ1110">IF(FALSE,"True," &amp; IF(_xlfn.XLOOKUP("Risky_Inbound",'Scoring_Config'!$A:$A,'Scoring_Config'!$D:$D,"Yes")="Yes",_xlfn.XLOOKUP("Risky_Inbound",'Scoring_Config'!$A:$A,'Scoring_Config'!$C:$C,50),0),"False,0")</f>
        <v>0</v>
      </c>
      <c r="AK1110" cm="1">
        <f t="array" ref="AK1110">IF(FALSE,"True," &amp; IF(_xlfn.XLOOKUP("Risky_Outbound",'Scoring_Config'!$A:$A,'Scoring_Config'!$D:$D,"Yes")="Yes",_xlfn.XLOOKUP("Risky_Outbound",'Scoring_Config'!$A:$A,'Scoring_Config'!$C:$C,25),0),"False,0")</f>
        <v>0</v>
      </c>
      <c r="AL1110" t="s">
        <v>6699</v>
      </c>
      <c r="AM1110" cm="1">
        <f t="array" ref="AM111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10" t="s">
        <v>6697</v>
      </c>
      <c r="AO1110" t="s">
        <v>6697</v>
      </c>
      <c r="AP1110" t="s">
        <v>6697</v>
      </c>
      <c r="AQ1110" cm="1">
        <f t="array" ref="AQ1110">IF(FALSE,"True," &amp; IF(_xlfn.XLOOKUP("Service_IsAny",'Scoring_Config'!$A:$A,'Scoring_Config'!$D:$D,"Yes")="Yes",_xlfn.XLOOKUP("Service_IsAny",'Scoring_Config'!$A:$A,'Scoring_Config'!$C:$C,0),0),"False,0")</f>
        <v>0</v>
      </c>
      <c r="AR1110">
        <v>3</v>
      </c>
      <c r="AS1110" cm="1">
        <f t="array" ref="AS1110">IF(FALSE,"True," &amp; IF(_xlfn.XLOOKUP("Service_RangeGt1000",'Scoring_Config'!$A:$A,'Scoring_Config'!$D:$D,"Yes")="Yes",_xlfn.XLOOKUP("Service_RangeGt1000",'Scoring_Config'!$A:$A,'Scoring_Config'!$C:$C,0),0),"False,0")</f>
        <v>0</v>
      </c>
      <c r="AT1110" cm="1">
        <f t="array" ref="AT1110">IF(FALSE,"True," &amp; IF(_xlfn.XLOOKUP("App_IsAny",'Scoring_Config'!$A:$A,'Scoring_Config'!$D:$D,"Yes")="Yes",_xlfn.XLOOKUP("App_IsAny",'Scoring_Config'!$A:$A,'Scoring_Config'!$C:$C,0),0),"False,0")</f>
        <v>0</v>
      </c>
      <c r="AU1110">
        <v>3</v>
      </c>
      <c r="AV1110" cm="1">
        <f t="array" ref="AV1110">IF(FALSE,"True," &amp; IF(_xlfn.XLOOKUP("App_RangeGt1000",'Scoring_Config'!$A:$A,'Scoring_Config'!$D:$D,"Yes")="Yes",_xlfn.XLOOKUP("App_RangeGt1000",'Scoring_Config'!$A:$A,'Scoring_Config'!$C:$C,0),0),"False,0")</f>
        <v>0</v>
      </c>
      <c r="AW1110" cm="1">
        <f t="array" ref="AW1110">IF(FALSE,"True," &amp; IF(_xlfn.XLOOKUP("Action_IsDenyOrDrop",'Scoring_Config'!$A:$A,'Scoring_Config'!$D:$D,"Yes")="Yes",_xlfn.XLOOKUP("Action_IsDenyOrDrop",'Scoring_Config'!$A:$A,'Scoring_Config'!$C:$C,0),0),"False,0")</f>
        <v>0</v>
      </c>
      <c r="AX1110" cm="1">
        <f t="array" ref="AX1110">IF(LEFT(AW1110,4)="True",0,(IF(LEFT(Y1110,4)="True",IF(_xlfn.XLOOKUP("Src_IsAny",'Scoring_Config'!$A:$A,'Scoring_Config'!$D:$D,"Yes")="Yes",_xlfn.XLOOKUP("Src_IsAny",'Scoring_Config'!$A:$A,'Scoring_Config'!$C:$C,10),0),0)+IF(LEFT(Z1110,4)="True",IF(_xlfn.XLOOKUP("Src_CIDR_Le_16",'Scoring_Config'!$A:$A,'Scoring_Config'!$D:$D,"Yes")="Yes",_xlfn.XLOOKUP("Src_CIDR_Le_16",'Scoring_Config'!$A:$A,'Scoring_Config'!$C:$C,10),0),0)+IF(LEFT(AA1110,4)="True",IF(_xlfn.XLOOKUP("Src_CIDR_17_22",'Scoring_Config'!$A:$A,'Scoring_Config'!$D:$D,"Yes")="Yes",_xlfn.XLOOKUP("Src_CIDR_17_22",'Scoring_Config'!$A:$A,'Scoring_Config'!$C:$C,5),0),0)+IF(LEFT(AB1110,4)="True",IF(_xlfn.XLOOKUP("Dst_IsAny",'Scoring_Config'!$A:$A,'Scoring_Config'!$D:$D,"Yes")="Yes",_xlfn.XLOOKUP("Dst_IsAny",'Scoring_Config'!$A:$A,'Scoring_Config'!$C:$C,10),0),0)+IF(LEFT(AC1110,4)="True",IF(_xlfn.XLOOKUP("Dst_CIDR_Le_16",'Scoring_Config'!$A:$A,'Scoring_Config'!$D:$D,"Yes")="Yes",_xlfn.XLOOKUP("Dst_CIDR_Le_16",'Scoring_Config'!$A:$A,'Scoring_Config'!$C:$C,10),0),0)+IF(LEFT(AD1110,4)="True",IF(_xlfn.XLOOKUP("Dst_CIDR_17_22",'Scoring_Config'!$A:$A,'Scoring_Config'!$D:$D,"Yes")="Yes",_xlfn.XLOOKUP("Dst_CIDR_17_22",'Scoring_Config'!$A:$A,'Scoring_Config'!$C:$C,5),0),0)+IF(LEFT(AE1110,4)="True",IF(_xlfn.XLOOKUP("SrcZone_IsAny",'Scoring_Config'!$A:$A,'Scoring_Config'!$D:$D,"Yes")="Yes",_xlfn.XLOOKUP("SrcZone_IsAny",'Scoring_Config'!$A:$A,'Scoring_Config'!$C:$C,10),0),0)+IF(LEFT(AF1110,4)="True",IF(_xlfn.XLOOKUP("DstZone_IsAny",'Scoring_Config'!$A:$A,'Scoring_Config'!$D:$D,"Yes")="Yes",_xlfn.XLOOKUP("DstZone_IsAny",'Scoring_Config'!$A:$A,'Scoring_Config'!$C:$C,10),0),0)+IF(LEFT(AG1110,4)="True",IF(_xlfn.XLOOKUP("Service_Any_OR_RangeGt1000",'Scoring_Config'!$A:$A,'Scoring_Config'!$D:$D,"Yes")="Yes",_xlfn.XLOOKUP("Service_Any_OR_RangeGt1000",'Scoring_Config'!$A:$A,'Scoring_Config'!$C:$C,10),0),0)+IF(LEFT(AH1110,4)="True",IF(_xlfn.XLOOKUP("App_Any_OR_RangeGt1000",'Scoring_Config'!$A:$A,'Scoring_Config'!$D:$D,"Yes")="Yes",_xlfn.XLOOKUP("App_Any_OR_RangeGt1000",'Scoring_Config'!$A:$A,'Scoring_Config'!$C:$C,10),0),0)+IF(LEFT(AI1110,4)="True",IF(_xlfn.XLOOKUP("Service_Insecure_Match",'Scoring_Config'!$A:$A,'Scoring_Config'!$D:$D,"Yes")="Yes",_xlfn.XLOOKUP("Service_Insecure_Match",'Scoring_Config'!$A:$A,'Scoring_Config'!$C:$C,5),0),0)+IF(LEFT(AJ1110,4)="True",IF(_xlfn.XLOOKUP("Risky_Inbound",'Scoring_Config'!$A:$A,'Scoring_Config'!$D:$D,"Yes")="Yes",_xlfn.XLOOKUP("Risky_Inbound",'Scoring_Config'!$A:$A,'Scoring_Config'!$C:$C,50),0),0)+IF(LEFT(AK1110,4)="True",IF(_xlfn.XLOOKUP("Risky_Outbound",'Scoring_Config'!$A:$A,'Scoring_Config'!$D:$D,"Yes")="Yes",_xlfn.XLOOKUP("Risky_Outbound",'Scoring_Config'!$A:$A,'Scoring_Config'!$C:$C,25),0),0)+IF(LEFT(AZ1110,4)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1110,FIND(",",AL1110)+1,100)),0)+IF(LEFT(AM1110,4)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1110,FIND(",",AN1110)+1,100)),0)+IF(_xlfn.XLOOKUP("Profile_Scoring",'Scoring_Config'!$A:$A,'Scoring_Config'!$D:$D,"Yes")="Yes",VALUE(MID(AO1110,FIND(",",AO1110)+1,100)),0)+IF(_xlfn.XLOOKUP("Options_Scoring",'Scoring_Config'!$A:$A,'Scoring_Config'!$D:$D,"Yes")="Yes",VALUE(MID(AP1110,FIND(",",AP1110)+1,100)),0)))</f>
        <v>0</v>
      </c>
      <c r="AY1110" t="s">
        <v>6706</v>
      </c>
      <c r="AZ1110" cm="1">
        <f t="array" ref="AZ1110">IF(TRUE,"True," &amp; IF(_xlfn.XLOOKUP("Migrate_Insecure",'Scoring_Config'!$A:$A,'Scoring_Config'!$D:$D,"Yes")="Yes",_xlfn.XLOOKUP("Migrate_Insecure",'Scoring_Config'!$A:$A,'Scoring_Config'!$C:$C,10),0),"False,0")</f>
        <v>0</v>
      </c>
    </row>
    <row r="1111" spans="1:52">
      <c r="A1111" t="s">
        <v>1979</v>
      </c>
      <c r="B1111" t="s">
        <v>3083</v>
      </c>
      <c r="C1111" t="s">
        <v>3542</v>
      </c>
      <c r="D1111" t="s">
        <v>3545</v>
      </c>
      <c r="E1111" t="s">
        <v>3563</v>
      </c>
      <c r="F1111" t="s">
        <v>3865</v>
      </c>
      <c r="G1111" t="s">
        <v>597</v>
      </c>
      <c r="H1111" t="s">
        <v>174</v>
      </c>
      <c r="I1111" t="s">
        <v>4110</v>
      </c>
      <c r="J1111" t="s">
        <v>928</v>
      </c>
      <c r="K1111" t="s">
        <v>1662</v>
      </c>
      <c r="L1111" t="s">
        <v>1327</v>
      </c>
      <c r="M1111" t="s">
        <v>1974</v>
      </c>
      <c r="N1111" t="s">
        <v>4315</v>
      </c>
      <c r="O1111" t="s">
        <v>4319</v>
      </c>
      <c r="P1111" t="s">
        <v>4321</v>
      </c>
      <c r="Q1111" t="s">
        <v>5115</v>
      </c>
      <c r="R1111" t="s">
        <v>5440</v>
      </c>
      <c r="S1111" t="s">
        <v>5440</v>
      </c>
      <c r="T1111" t="s">
        <v>5831</v>
      </c>
      <c r="U1111" t="s">
        <v>6505</v>
      </c>
      <c r="Y1111" cm="1">
        <f t="array" ref="Y1111">IF(FALSE,"True," &amp; IF(_xlfn.XLOOKUP("Src_IsAny",'Scoring_Config'!$A:$A,'Scoring_Config'!$D:$D,"Yes")="Yes",_xlfn.XLOOKUP("Src_IsAny",'Scoring_Config'!$A:$A,'Scoring_Config'!$C:$C,10),0),"False,0")</f>
        <v>0</v>
      </c>
      <c r="Z1111" cm="1">
        <f t="array" ref="Z1111">IF(FALSE,"True," &amp; IF(_xlfn.XLOOKUP("Src_CIDR_Le_16",'Scoring_Config'!$A:$A,'Scoring_Config'!$D:$D,"Yes")="Yes",_xlfn.XLOOKUP("Src_CIDR_Le_16",'Scoring_Config'!$A:$A,'Scoring_Config'!$C:$C,10),0),"False,0")</f>
        <v>0</v>
      </c>
      <c r="AA1111" cm="1">
        <f t="array" ref="AA1111">IF(FALSE,"True," &amp; IF(_xlfn.XLOOKUP("Src_CIDR_17_22",'Scoring_Config'!$A:$A,'Scoring_Config'!$D:$D,"Yes")="Yes",_xlfn.XLOOKUP("Src_CIDR_17_22",'Scoring_Config'!$A:$A,'Scoring_Config'!$C:$C,5),0),"False,0")</f>
        <v>0</v>
      </c>
      <c r="AB1111" cm="1">
        <f t="array" ref="AB1111">IF(FALSE,"True," &amp; IF(_xlfn.XLOOKUP("Dst_IsAny",'Scoring_Config'!$A:$A,'Scoring_Config'!$D:$D,"Yes")="Yes",_xlfn.XLOOKUP("Dst_IsAny",'Scoring_Config'!$A:$A,'Scoring_Config'!$C:$C,10),0),"False,0")</f>
        <v>0</v>
      </c>
      <c r="AC1111" cm="1">
        <f t="array" ref="AC1111">IF(FALSE,"True," &amp; IF(_xlfn.XLOOKUP("Dst_CIDR_Le_16",'Scoring_Config'!$A:$A,'Scoring_Config'!$D:$D,"Yes")="Yes",_xlfn.XLOOKUP("Dst_CIDR_Le_16",'Scoring_Config'!$A:$A,'Scoring_Config'!$C:$C,10),0),"False,0")</f>
        <v>0</v>
      </c>
      <c r="AD1111" cm="1">
        <f t="array" ref="AD1111">IF(FALSE,"True," &amp; IF(_xlfn.XLOOKUP("Dst_CIDR_17_22",'Scoring_Config'!$A:$A,'Scoring_Config'!$D:$D,"Yes")="Yes",_xlfn.XLOOKUP("Dst_CIDR_17_22",'Scoring_Config'!$A:$A,'Scoring_Config'!$C:$C,5),0),"False,0")</f>
        <v>0</v>
      </c>
      <c r="AE1111" cm="1">
        <f t="array" ref="AE1111">IF(FALSE,"True," &amp; IF(_xlfn.XLOOKUP("SrcZone_IsAny",'Scoring_Config'!$A:$A,'Scoring_Config'!$D:$D,"Yes")="Yes",_xlfn.XLOOKUP("SrcZone_IsAny",'Scoring_Config'!$A:$A,'Scoring_Config'!$C:$C,10),0),"False,0")</f>
        <v>0</v>
      </c>
      <c r="AF1111" cm="1">
        <f t="array" ref="AF1111">IF(FALSE,"True," &amp; IF(_xlfn.XLOOKUP("DstZone_IsAny",'Scoring_Config'!$A:$A,'Scoring_Config'!$D:$D,"Yes")="Yes",_xlfn.XLOOKUP("DstZone_IsAny",'Scoring_Config'!$A:$A,'Scoring_Config'!$C:$C,10),0),"False,0")</f>
        <v>0</v>
      </c>
      <c r="AG1111" cm="1">
        <f t="array" ref="AG111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11" cm="1">
        <f t="array" ref="AH1111">IF(FALSE,"True," &amp; IF(_xlfn.XLOOKUP("App_Any_OR_RangeGt1000",'Scoring_Config'!$A:$A,'Scoring_Config'!$D:$D,"Yes")="Yes",_xlfn.XLOOKUP("App_Any_OR_RangeGt1000",'Scoring_Config'!$A:$A,'Scoring_Config'!$C:$C,10),0),"False,0")</f>
        <v>0</v>
      </c>
      <c r="AI1111" cm="1">
        <f t="array" ref="AI1111">IF(FALSE,"True," &amp; IF(_xlfn.XLOOKUP("Service_Insecure_Match",'Scoring_Config'!$A:$A,'Scoring_Config'!$D:$D,"Yes")="Yes",_xlfn.XLOOKUP("Service_Insecure_Match",'Scoring_Config'!$A:$A,'Scoring_Config'!$C:$C,5),0),"False,0")</f>
        <v>0</v>
      </c>
      <c r="AJ1111" cm="1">
        <f t="array" ref="AJ1111">IF(FALSE,"True," &amp; IF(_xlfn.XLOOKUP("Risky_Inbound",'Scoring_Config'!$A:$A,'Scoring_Config'!$D:$D,"Yes")="Yes",_xlfn.XLOOKUP("Risky_Inbound",'Scoring_Config'!$A:$A,'Scoring_Config'!$C:$C,50),0),"False,0")</f>
        <v>0</v>
      </c>
      <c r="AK1111" cm="1">
        <f t="array" ref="AK1111">IF(FALSE,"True," &amp; IF(_xlfn.XLOOKUP("Risky_Outbound",'Scoring_Config'!$A:$A,'Scoring_Config'!$D:$D,"Yes")="Yes",_xlfn.XLOOKUP("Risky_Outbound",'Scoring_Config'!$A:$A,'Scoring_Config'!$C:$C,25),0),"False,0")</f>
        <v>0</v>
      </c>
      <c r="AL1111" t="s">
        <v>6700</v>
      </c>
      <c r="AM1111" cm="1">
        <f t="array" ref="AM111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11" t="s">
        <v>6697</v>
      </c>
      <c r="AO1111" t="s">
        <v>6697</v>
      </c>
      <c r="AP1111" t="s">
        <v>6697</v>
      </c>
      <c r="AQ1111" cm="1">
        <f t="array" ref="AQ1111">IF(FALSE,"True," &amp; IF(_xlfn.XLOOKUP("Service_IsAny",'Scoring_Config'!$A:$A,'Scoring_Config'!$D:$D,"Yes")="Yes",_xlfn.XLOOKUP("Service_IsAny",'Scoring_Config'!$A:$A,'Scoring_Config'!$C:$C,0),0),"False,0")</f>
        <v>0</v>
      </c>
      <c r="AR1111">
        <v>0</v>
      </c>
      <c r="AS1111" cm="1">
        <f t="array" ref="AS1111">IF(FALSE,"True," &amp; IF(_xlfn.XLOOKUP("Service_RangeGt1000",'Scoring_Config'!$A:$A,'Scoring_Config'!$D:$D,"Yes")="Yes",_xlfn.XLOOKUP("Service_RangeGt1000",'Scoring_Config'!$A:$A,'Scoring_Config'!$C:$C,0),0),"False,0")</f>
        <v>0</v>
      </c>
      <c r="AT1111" cm="1">
        <f t="array" ref="AT1111">IF(FALSE,"True," &amp; IF(_xlfn.XLOOKUP("App_IsAny",'Scoring_Config'!$A:$A,'Scoring_Config'!$D:$D,"Yes")="Yes",_xlfn.XLOOKUP("App_IsAny",'Scoring_Config'!$A:$A,'Scoring_Config'!$C:$C,0),0),"False,0")</f>
        <v>0</v>
      </c>
      <c r="AU1111">
        <v>2</v>
      </c>
      <c r="AV1111" cm="1">
        <f t="array" ref="AV1111">IF(FALSE,"True," &amp; IF(_xlfn.XLOOKUP("App_RangeGt1000",'Scoring_Config'!$A:$A,'Scoring_Config'!$D:$D,"Yes")="Yes",_xlfn.XLOOKUP("App_RangeGt1000",'Scoring_Config'!$A:$A,'Scoring_Config'!$C:$C,0),0),"False,0")</f>
        <v>0</v>
      </c>
      <c r="AW1111" cm="1">
        <f t="array" ref="AW1111">IF(FALSE,"True," &amp; IF(_xlfn.XLOOKUP("Action_IsDenyOrDrop",'Scoring_Config'!$A:$A,'Scoring_Config'!$D:$D,"Yes")="Yes",_xlfn.XLOOKUP("Action_IsDenyOrDrop",'Scoring_Config'!$A:$A,'Scoring_Config'!$C:$C,0),0),"False,0")</f>
        <v>0</v>
      </c>
      <c r="AX1111" cm="1">
        <f t="array" ref="AX1111">IF(LEFT(AW1111,4)="True",0,(IF(LEFT(Y1111,4)="True",IF(_xlfn.XLOOKUP("Src_IsAny",'Scoring_Config'!$A:$A,'Scoring_Config'!$D:$D,"Yes")="Yes",_xlfn.XLOOKUP("Src_IsAny",'Scoring_Config'!$A:$A,'Scoring_Config'!$C:$C,10),0),0)+IF(LEFT(Z1111,4)="True",IF(_xlfn.XLOOKUP("Src_CIDR_Le_16",'Scoring_Config'!$A:$A,'Scoring_Config'!$D:$D,"Yes")="Yes",_xlfn.XLOOKUP("Src_CIDR_Le_16",'Scoring_Config'!$A:$A,'Scoring_Config'!$C:$C,10),0),0)+IF(LEFT(AA1111,4)="True",IF(_xlfn.XLOOKUP("Src_CIDR_17_22",'Scoring_Config'!$A:$A,'Scoring_Config'!$D:$D,"Yes")="Yes",_xlfn.XLOOKUP("Src_CIDR_17_22",'Scoring_Config'!$A:$A,'Scoring_Config'!$C:$C,5),0),0)+IF(LEFT(AB1111,4)="True",IF(_xlfn.XLOOKUP("Dst_IsAny",'Scoring_Config'!$A:$A,'Scoring_Config'!$D:$D,"Yes")="Yes",_xlfn.XLOOKUP("Dst_IsAny",'Scoring_Config'!$A:$A,'Scoring_Config'!$C:$C,10),0),0)+IF(LEFT(AC1111,4)="True",IF(_xlfn.XLOOKUP("Dst_CIDR_Le_16",'Scoring_Config'!$A:$A,'Scoring_Config'!$D:$D,"Yes")="Yes",_xlfn.XLOOKUP("Dst_CIDR_Le_16",'Scoring_Config'!$A:$A,'Scoring_Config'!$C:$C,10),0),0)+IF(LEFT(AD1111,4)="True",IF(_xlfn.XLOOKUP("Dst_CIDR_17_22",'Scoring_Config'!$A:$A,'Scoring_Config'!$D:$D,"Yes")="Yes",_xlfn.XLOOKUP("Dst_CIDR_17_22",'Scoring_Config'!$A:$A,'Scoring_Config'!$C:$C,5),0),0)+IF(LEFT(AE1111,4)="True",IF(_xlfn.XLOOKUP("SrcZone_IsAny",'Scoring_Config'!$A:$A,'Scoring_Config'!$D:$D,"Yes")="Yes",_xlfn.XLOOKUP("SrcZone_IsAny",'Scoring_Config'!$A:$A,'Scoring_Config'!$C:$C,10),0),0)+IF(LEFT(AF1111,4)="True",IF(_xlfn.XLOOKUP("DstZone_IsAny",'Scoring_Config'!$A:$A,'Scoring_Config'!$D:$D,"Yes")="Yes",_xlfn.XLOOKUP("DstZone_IsAny",'Scoring_Config'!$A:$A,'Scoring_Config'!$C:$C,10),0),0)+IF(LEFT(AG1111,4)="True",IF(_xlfn.XLOOKUP("Service_Any_OR_RangeGt1000",'Scoring_Config'!$A:$A,'Scoring_Config'!$D:$D,"Yes")="Yes",_xlfn.XLOOKUP("Service_Any_OR_RangeGt1000",'Scoring_Config'!$A:$A,'Scoring_Config'!$C:$C,10),0),0)+IF(LEFT(AH1111,4)="True",IF(_xlfn.XLOOKUP("App_Any_OR_RangeGt1000",'Scoring_Config'!$A:$A,'Scoring_Config'!$D:$D,"Yes")="Yes",_xlfn.XLOOKUP("App_Any_OR_RangeGt1000",'Scoring_Config'!$A:$A,'Scoring_Config'!$C:$C,10),0),0)+IF(LEFT(AI1111,4)="True",IF(_xlfn.XLOOKUP("Service_Insecure_Match",'Scoring_Config'!$A:$A,'Scoring_Config'!$D:$D,"Yes")="Yes",_xlfn.XLOOKUP("Service_Insecure_Match",'Scoring_Config'!$A:$A,'Scoring_Config'!$C:$C,5),0),0)+IF(LEFT(AJ1111,4)="True",IF(_xlfn.XLOOKUP("Risky_Inbound",'Scoring_Config'!$A:$A,'Scoring_Config'!$D:$D,"Yes")="Yes",_xlfn.XLOOKUP("Risky_Inbound",'Scoring_Config'!$A:$A,'Scoring_Config'!$C:$C,50),0),0)+IF(LEFT(AK1111,4)="True",IF(_xlfn.XLOOKUP("Risky_Outbound",'Scoring_Config'!$A:$A,'Scoring_Config'!$D:$D,"Yes")="Yes",_xlfn.XLOOKUP("Risky_Outbound",'Scoring_Config'!$A:$A,'Scoring_Config'!$C:$C,25),0),0)+IF(LEFT(AZ1111,4)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1111,FIND(",",AL1111)+1,100)),0)+IF(LEFT(AM1111,4)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1111,FIND(",",AN1111)+1,100)),0)+IF(_xlfn.XLOOKUP("Profile_Scoring",'Scoring_Config'!$A:$A,'Scoring_Config'!$D:$D,"Yes")="Yes",VALUE(MID(AO1111,FIND(",",AO1111)+1,100)),0)+IF(_xlfn.XLOOKUP("Options_Scoring",'Scoring_Config'!$A:$A,'Scoring_Config'!$D:$D,"Yes")="Yes",VALUE(MID(AP1111,FIND(",",AP1111)+1,100)),0)))</f>
        <v>0</v>
      </c>
      <c r="AZ1111" cm="1">
        <f t="array" ref="AZ1111">IF(FALSE,"True," &amp; IF(_xlfn.XLOOKUP("Migrate_Insecure",'Scoring_Config'!$A:$A,'Scoring_Config'!$D:$D,"Yes")="Yes",_xlfn.XLOOKUP("Migrate_Insecure",'Scoring_Config'!$A:$A,'Scoring_Config'!$C:$C,10),0),"False,0")</f>
        <v>0</v>
      </c>
    </row>
    <row r="1112" spans="1:52">
      <c r="A1112" t="s">
        <v>1979</v>
      </c>
      <c r="B1112" t="s">
        <v>3084</v>
      </c>
      <c r="C1112" t="s">
        <v>3542</v>
      </c>
      <c r="D1112" t="s">
        <v>3544</v>
      </c>
      <c r="E1112" t="s">
        <v>3562</v>
      </c>
      <c r="F1112" t="s">
        <v>3645</v>
      </c>
      <c r="G1112" t="s">
        <v>214</v>
      </c>
      <c r="H1112" t="s">
        <v>193</v>
      </c>
      <c r="I1112" t="s">
        <v>3863</v>
      </c>
      <c r="J1112" t="s">
        <v>1171</v>
      </c>
      <c r="K1112" t="s">
        <v>1903</v>
      </c>
      <c r="L1112" t="s">
        <v>1325</v>
      </c>
      <c r="M1112" t="s">
        <v>1973</v>
      </c>
      <c r="N1112" t="s">
        <v>4315</v>
      </c>
      <c r="O1112" t="s">
        <v>4319</v>
      </c>
      <c r="P1112" t="s">
        <v>4323</v>
      </c>
      <c r="Q1112" t="s">
        <v>5116</v>
      </c>
      <c r="R1112" t="s">
        <v>5439</v>
      </c>
      <c r="S1112" t="s">
        <v>4324</v>
      </c>
      <c r="T1112" t="s">
        <v>5605</v>
      </c>
      <c r="U1112" t="s">
        <v>6506</v>
      </c>
      <c r="Y1112" cm="1">
        <f t="array" ref="Y1112">IF(FALSE,"True," &amp; IF(_xlfn.XLOOKUP("Src_IsAny",'Scoring_Config'!$A:$A,'Scoring_Config'!$D:$D,"Yes")="Yes",_xlfn.XLOOKUP("Src_IsAny",'Scoring_Config'!$A:$A,'Scoring_Config'!$C:$C,10),0),"False,0")</f>
        <v>0</v>
      </c>
      <c r="Z1112" cm="1">
        <f t="array" ref="Z1112">IF(FALSE,"True," &amp; IF(_xlfn.XLOOKUP("Src_CIDR_Le_16",'Scoring_Config'!$A:$A,'Scoring_Config'!$D:$D,"Yes")="Yes",_xlfn.XLOOKUP("Src_CIDR_Le_16",'Scoring_Config'!$A:$A,'Scoring_Config'!$C:$C,10),0),"False,0")</f>
        <v>0</v>
      </c>
      <c r="AA1112" cm="1">
        <f t="array" ref="AA1112">IF(FALSE,"True," &amp; IF(_xlfn.XLOOKUP("Src_CIDR_17_22",'Scoring_Config'!$A:$A,'Scoring_Config'!$D:$D,"Yes")="Yes",_xlfn.XLOOKUP("Src_CIDR_17_22",'Scoring_Config'!$A:$A,'Scoring_Config'!$C:$C,5),0),"False,0")</f>
        <v>0</v>
      </c>
      <c r="AB1112" cm="1">
        <f t="array" ref="AB1112">IF(FALSE,"True," &amp; IF(_xlfn.XLOOKUP("Dst_IsAny",'Scoring_Config'!$A:$A,'Scoring_Config'!$D:$D,"Yes")="Yes",_xlfn.XLOOKUP("Dst_IsAny",'Scoring_Config'!$A:$A,'Scoring_Config'!$C:$C,10),0),"False,0")</f>
        <v>0</v>
      </c>
      <c r="AC1112" cm="1">
        <f t="array" ref="AC1112">IF(FALSE,"True," &amp; IF(_xlfn.XLOOKUP("Dst_CIDR_Le_16",'Scoring_Config'!$A:$A,'Scoring_Config'!$D:$D,"Yes")="Yes",_xlfn.XLOOKUP("Dst_CIDR_Le_16",'Scoring_Config'!$A:$A,'Scoring_Config'!$C:$C,10),0),"False,0")</f>
        <v>0</v>
      </c>
      <c r="AD1112" cm="1">
        <f t="array" ref="AD1112">IF(FALSE,"True," &amp; IF(_xlfn.XLOOKUP("Dst_CIDR_17_22",'Scoring_Config'!$A:$A,'Scoring_Config'!$D:$D,"Yes")="Yes",_xlfn.XLOOKUP("Dst_CIDR_17_22",'Scoring_Config'!$A:$A,'Scoring_Config'!$C:$C,5),0),"False,0")</f>
        <v>0</v>
      </c>
      <c r="AE1112" cm="1">
        <f t="array" ref="AE1112">IF(FALSE,"True," &amp; IF(_xlfn.XLOOKUP("SrcZone_IsAny",'Scoring_Config'!$A:$A,'Scoring_Config'!$D:$D,"Yes")="Yes",_xlfn.XLOOKUP("SrcZone_IsAny",'Scoring_Config'!$A:$A,'Scoring_Config'!$C:$C,10),0),"False,0")</f>
        <v>0</v>
      </c>
      <c r="AF1112" cm="1">
        <f t="array" ref="AF1112">IF(FALSE,"True," &amp; IF(_xlfn.XLOOKUP("DstZone_IsAny",'Scoring_Config'!$A:$A,'Scoring_Config'!$D:$D,"Yes")="Yes",_xlfn.XLOOKUP("DstZone_IsAny",'Scoring_Config'!$A:$A,'Scoring_Config'!$C:$C,10),0),"False,0")</f>
        <v>0</v>
      </c>
      <c r="AG1112" cm="1">
        <f t="array" ref="AG111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12" cm="1">
        <f t="array" ref="AH1112">IF(FALSE,"True," &amp; IF(_xlfn.XLOOKUP("App_Any_OR_RangeGt1000",'Scoring_Config'!$A:$A,'Scoring_Config'!$D:$D,"Yes")="Yes",_xlfn.XLOOKUP("App_Any_OR_RangeGt1000",'Scoring_Config'!$A:$A,'Scoring_Config'!$C:$C,10),0),"False,0")</f>
        <v>0</v>
      </c>
      <c r="AI1112" cm="1">
        <f t="array" ref="AI1112">IF(FALSE,"True," &amp; IF(_xlfn.XLOOKUP("Service_Insecure_Match",'Scoring_Config'!$A:$A,'Scoring_Config'!$D:$D,"Yes")="Yes",_xlfn.XLOOKUP("Service_Insecure_Match",'Scoring_Config'!$A:$A,'Scoring_Config'!$C:$C,5),0),"False,0")</f>
        <v>0</v>
      </c>
      <c r="AJ1112" cm="1">
        <f t="array" ref="AJ1112">IF(FALSE,"True," &amp; IF(_xlfn.XLOOKUP("Risky_Inbound",'Scoring_Config'!$A:$A,'Scoring_Config'!$D:$D,"Yes")="Yes",_xlfn.XLOOKUP("Risky_Inbound",'Scoring_Config'!$A:$A,'Scoring_Config'!$C:$C,50),0),"False,0")</f>
        <v>0</v>
      </c>
      <c r="AK1112" cm="1">
        <f t="array" ref="AK1112">IF(FALSE,"True," &amp; IF(_xlfn.XLOOKUP("Risky_Outbound",'Scoring_Config'!$A:$A,'Scoring_Config'!$D:$D,"Yes")="Yes",_xlfn.XLOOKUP("Risky_Outbound",'Scoring_Config'!$A:$A,'Scoring_Config'!$C:$C,25),0),"False,0")</f>
        <v>0</v>
      </c>
      <c r="AL1112" t="s">
        <v>6699</v>
      </c>
      <c r="AM1112" cm="1">
        <f t="array" ref="AM111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12" t="s">
        <v>6697</v>
      </c>
      <c r="AO1112" t="s">
        <v>6697</v>
      </c>
      <c r="AP1112" t="s">
        <v>6697</v>
      </c>
      <c r="AQ1112" cm="1">
        <f t="array" ref="AQ1112">IF(FALSE,"True," &amp; IF(_xlfn.XLOOKUP("Service_IsAny",'Scoring_Config'!$A:$A,'Scoring_Config'!$D:$D,"Yes")="Yes",_xlfn.XLOOKUP("Service_IsAny",'Scoring_Config'!$A:$A,'Scoring_Config'!$C:$C,0),0),"False,0")</f>
        <v>0</v>
      </c>
      <c r="AR1112">
        <v>0</v>
      </c>
      <c r="AS1112" cm="1">
        <f t="array" ref="AS1112">IF(FALSE,"True," &amp; IF(_xlfn.XLOOKUP("Service_RangeGt1000",'Scoring_Config'!$A:$A,'Scoring_Config'!$D:$D,"Yes")="Yes",_xlfn.XLOOKUP("Service_RangeGt1000",'Scoring_Config'!$A:$A,'Scoring_Config'!$C:$C,0),0),"False,0")</f>
        <v>0</v>
      </c>
      <c r="AT1112" cm="1">
        <f t="array" ref="AT1112">IF(FALSE,"True," &amp; IF(_xlfn.XLOOKUP("App_IsAny",'Scoring_Config'!$A:$A,'Scoring_Config'!$D:$D,"Yes")="Yes",_xlfn.XLOOKUP("App_IsAny",'Scoring_Config'!$A:$A,'Scoring_Config'!$C:$C,0),0),"False,0")</f>
        <v>0</v>
      </c>
      <c r="AU1112">
        <v>0</v>
      </c>
      <c r="AV1112" cm="1">
        <f t="array" ref="AV1112">IF(FALSE,"True," &amp; IF(_xlfn.XLOOKUP("App_RangeGt1000",'Scoring_Config'!$A:$A,'Scoring_Config'!$D:$D,"Yes")="Yes",_xlfn.XLOOKUP("App_RangeGt1000",'Scoring_Config'!$A:$A,'Scoring_Config'!$C:$C,0),0),"False,0")</f>
        <v>0</v>
      </c>
      <c r="AW1112" cm="1">
        <f t="array" ref="AW1112">IF(FALSE,"True," &amp; IF(_xlfn.XLOOKUP("Action_IsDenyOrDrop",'Scoring_Config'!$A:$A,'Scoring_Config'!$D:$D,"Yes")="Yes",_xlfn.XLOOKUP("Action_IsDenyOrDrop",'Scoring_Config'!$A:$A,'Scoring_Config'!$C:$C,0),0),"False,0")</f>
        <v>0</v>
      </c>
      <c r="AX1112" cm="1">
        <f t="array" ref="AX1112">IF(LEFT(AW1112,4)="True",0,(IF(LEFT(Y1112,4)="True",IF(_xlfn.XLOOKUP("Src_IsAny",'Scoring_Config'!$A:$A,'Scoring_Config'!$D:$D,"Yes")="Yes",_xlfn.XLOOKUP("Src_IsAny",'Scoring_Config'!$A:$A,'Scoring_Config'!$C:$C,10),0),0)+IF(LEFT(Z1112,4)="True",IF(_xlfn.XLOOKUP("Src_CIDR_Le_16",'Scoring_Config'!$A:$A,'Scoring_Config'!$D:$D,"Yes")="Yes",_xlfn.XLOOKUP("Src_CIDR_Le_16",'Scoring_Config'!$A:$A,'Scoring_Config'!$C:$C,10),0),0)+IF(LEFT(AA1112,4)="True",IF(_xlfn.XLOOKUP("Src_CIDR_17_22",'Scoring_Config'!$A:$A,'Scoring_Config'!$D:$D,"Yes")="Yes",_xlfn.XLOOKUP("Src_CIDR_17_22",'Scoring_Config'!$A:$A,'Scoring_Config'!$C:$C,5),0),0)+IF(LEFT(AB1112,4)="True",IF(_xlfn.XLOOKUP("Dst_IsAny",'Scoring_Config'!$A:$A,'Scoring_Config'!$D:$D,"Yes")="Yes",_xlfn.XLOOKUP("Dst_IsAny",'Scoring_Config'!$A:$A,'Scoring_Config'!$C:$C,10),0),0)+IF(LEFT(AC1112,4)="True",IF(_xlfn.XLOOKUP("Dst_CIDR_Le_16",'Scoring_Config'!$A:$A,'Scoring_Config'!$D:$D,"Yes")="Yes",_xlfn.XLOOKUP("Dst_CIDR_Le_16",'Scoring_Config'!$A:$A,'Scoring_Config'!$C:$C,10),0),0)+IF(LEFT(AD1112,4)="True",IF(_xlfn.XLOOKUP("Dst_CIDR_17_22",'Scoring_Config'!$A:$A,'Scoring_Config'!$D:$D,"Yes")="Yes",_xlfn.XLOOKUP("Dst_CIDR_17_22",'Scoring_Config'!$A:$A,'Scoring_Config'!$C:$C,5),0),0)+IF(LEFT(AE1112,4)="True",IF(_xlfn.XLOOKUP("SrcZone_IsAny",'Scoring_Config'!$A:$A,'Scoring_Config'!$D:$D,"Yes")="Yes",_xlfn.XLOOKUP("SrcZone_IsAny",'Scoring_Config'!$A:$A,'Scoring_Config'!$C:$C,10),0),0)+IF(LEFT(AF1112,4)="True",IF(_xlfn.XLOOKUP("DstZone_IsAny",'Scoring_Config'!$A:$A,'Scoring_Config'!$D:$D,"Yes")="Yes",_xlfn.XLOOKUP("DstZone_IsAny",'Scoring_Config'!$A:$A,'Scoring_Config'!$C:$C,10),0),0)+IF(LEFT(AG1112,4)="True",IF(_xlfn.XLOOKUP("Service_Any_OR_RangeGt1000",'Scoring_Config'!$A:$A,'Scoring_Config'!$D:$D,"Yes")="Yes",_xlfn.XLOOKUP("Service_Any_OR_RangeGt1000",'Scoring_Config'!$A:$A,'Scoring_Config'!$C:$C,10),0),0)+IF(LEFT(AH1112,4)="True",IF(_xlfn.XLOOKUP("App_Any_OR_RangeGt1000",'Scoring_Config'!$A:$A,'Scoring_Config'!$D:$D,"Yes")="Yes",_xlfn.XLOOKUP("App_Any_OR_RangeGt1000",'Scoring_Config'!$A:$A,'Scoring_Config'!$C:$C,10),0),0)+IF(LEFT(AI1112,4)="True",IF(_xlfn.XLOOKUP("Service_Insecure_Match",'Scoring_Config'!$A:$A,'Scoring_Config'!$D:$D,"Yes")="Yes",_xlfn.XLOOKUP("Service_Insecure_Match",'Scoring_Config'!$A:$A,'Scoring_Config'!$C:$C,5),0),0)+IF(LEFT(AJ1112,4)="True",IF(_xlfn.XLOOKUP("Risky_Inbound",'Scoring_Config'!$A:$A,'Scoring_Config'!$D:$D,"Yes")="Yes",_xlfn.XLOOKUP("Risky_Inbound",'Scoring_Config'!$A:$A,'Scoring_Config'!$C:$C,50),0),0)+IF(LEFT(AK1112,4)="True",IF(_xlfn.XLOOKUP("Risky_Outbound",'Scoring_Config'!$A:$A,'Scoring_Config'!$D:$D,"Yes")="Yes",_xlfn.XLOOKUP("Risky_Outbound",'Scoring_Config'!$A:$A,'Scoring_Config'!$C:$C,25),0),0)+IF(LEFT(AZ1112,4)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1112,FIND(",",AL1112)+1,100)),0)+IF(LEFT(AM1112,4)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1112,FIND(",",AN1112)+1,100)),0)+IF(_xlfn.XLOOKUP("Profile_Scoring",'Scoring_Config'!$A:$A,'Scoring_Config'!$D:$D,"Yes")="Yes",VALUE(MID(AO1112,FIND(",",AO1112)+1,100)),0)+IF(_xlfn.XLOOKUP("Options_Scoring",'Scoring_Config'!$A:$A,'Scoring_Config'!$D:$D,"Yes")="Yes",VALUE(MID(AP1112,FIND(",",AP1112)+1,100)),0)))</f>
        <v>0</v>
      </c>
      <c r="AZ1112" cm="1">
        <f t="array" ref="AZ1112">IF(FALSE,"True," &amp; IF(_xlfn.XLOOKUP("Migrate_Insecure",'Scoring_Config'!$A:$A,'Scoring_Config'!$D:$D,"Yes")="Yes",_xlfn.XLOOKUP("Migrate_Insecure",'Scoring_Config'!$A:$A,'Scoring_Config'!$C:$C,10),0),"False,0")</f>
        <v>0</v>
      </c>
    </row>
    <row r="1113" spans="1:52">
      <c r="A1113" t="s">
        <v>1979</v>
      </c>
      <c r="B1113" t="s">
        <v>3085</v>
      </c>
      <c r="C1113" t="s">
        <v>3542</v>
      </c>
      <c r="D1113" t="s">
        <v>3545</v>
      </c>
      <c r="E1113" t="s">
        <v>3563</v>
      </c>
      <c r="F1113" t="s">
        <v>3878</v>
      </c>
      <c r="G1113" t="s">
        <v>598</v>
      </c>
      <c r="H1113" t="s">
        <v>174</v>
      </c>
      <c r="I1113" t="s">
        <v>3788</v>
      </c>
      <c r="J1113" t="s">
        <v>334</v>
      </c>
      <c r="K1113" t="s">
        <v>174</v>
      </c>
      <c r="L1113" t="s">
        <v>1556</v>
      </c>
      <c r="M1113" t="s">
        <v>1974</v>
      </c>
      <c r="N1113" t="s">
        <v>4315</v>
      </c>
      <c r="O1113" t="s">
        <v>4319</v>
      </c>
      <c r="P1113" t="s">
        <v>4321</v>
      </c>
      <c r="Q1113" t="s">
        <v>5117</v>
      </c>
      <c r="R1113" t="s">
        <v>5437</v>
      </c>
      <c r="S1113" t="s">
        <v>5538</v>
      </c>
      <c r="T1113" t="s">
        <v>5817</v>
      </c>
      <c r="U1113" t="s">
        <v>6507</v>
      </c>
      <c r="Y1113" cm="1">
        <f t="array" ref="Y1113">IF(FALSE,"True," &amp; IF(_xlfn.XLOOKUP("Src_IsAny",'Scoring_Config'!$A:$A,'Scoring_Config'!$D:$D,"Yes")="Yes",_xlfn.XLOOKUP("Src_IsAny",'Scoring_Config'!$A:$A,'Scoring_Config'!$C:$C,10),0),"False,0")</f>
        <v>0</v>
      </c>
      <c r="Z1113" cm="1">
        <f t="array" ref="Z1113">IF(FALSE,"True," &amp; IF(_xlfn.XLOOKUP("Src_CIDR_Le_16",'Scoring_Config'!$A:$A,'Scoring_Config'!$D:$D,"Yes")="Yes",_xlfn.XLOOKUP("Src_CIDR_Le_16",'Scoring_Config'!$A:$A,'Scoring_Config'!$C:$C,10),0),"False,0")</f>
        <v>0</v>
      </c>
      <c r="AA1113" cm="1">
        <f t="array" ref="AA1113">IF(FALSE,"True," &amp; IF(_xlfn.XLOOKUP("Src_CIDR_17_22",'Scoring_Config'!$A:$A,'Scoring_Config'!$D:$D,"Yes")="Yes",_xlfn.XLOOKUP("Src_CIDR_17_22",'Scoring_Config'!$A:$A,'Scoring_Config'!$C:$C,5),0),"False,0")</f>
        <v>0</v>
      </c>
      <c r="AB1113" cm="1">
        <f t="array" ref="AB1113">IF(FALSE,"True," &amp; IF(_xlfn.XLOOKUP("Dst_IsAny",'Scoring_Config'!$A:$A,'Scoring_Config'!$D:$D,"Yes")="Yes",_xlfn.XLOOKUP("Dst_IsAny",'Scoring_Config'!$A:$A,'Scoring_Config'!$C:$C,10),0),"False,0")</f>
        <v>0</v>
      </c>
      <c r="AC1113" cm="1">
        <f t="array" ref="AC1113">IF(FALSE,"True," &amp; IF(_xlfn.XLOOKUP("Dst_CIDR_Le_16",'Scoring_Config'!$A:$A,'Scoring_Config'!$D:$D,"Yes")="Yes",_xlfn.XLOOKUP("Dst_CIDR_Le_16",'Scoring_Config'!$A:$A,'Scoring_Config'!$C:$C,10),0),"False,0")</f>
        <v>0</v>
      </c>
      <c r="AD1113" cm="1">
        <f t="array" ref="AD1113">IF(FALSE,"True," &amp; IF(_xlfn.XLOOKUP("Dst_CIDR_17_22",'Scoring_Config'!$A:$A,'Scoring_Config'!$D:$D,"Yes")="Yes",_xlfn.XLOOKUP("Dst_CIDR_17_22",'Scoring_Config'!$A:$A,'Scoring_Config'!$C:$C,5),0),"False,0")</f>
        <v>0</v>
      </c>
      <c r="AE1113" cm="1">
        <f t="array" ref="AE1113">IF(FALSE,"True," &amp; IF(_xlfn.XLOOKUP("SrcZone_IsAny",'Scoring_Config'!$A:$A,'Scoring_Config'!$D:$D,"Yes")="Yes",_xlfn.XLOOKUP("SrcZone_IsAny",'Scoring_Config'!$A:$A,'Scoring_Config'!$C:$C,10),0),"False,0")</f>
        <v>0</v>
      </c>
      <c r="AF1113" cm="1">
        <f t="array" ref="AF1113">IF(FALSE,"True," &amp; IF(_xlfn.XLOOKUP("DstZone_IsAny",'Scoring_Config'!$A:$A,'Scoring_Config'!$D:$D,"Yes")="Yes",_xlfn.XLOOKUP("DstZone_IsAny",'Scoring_Config'!$A:$A,'Scoring_Config'!$C:$C,10),0),"False,0")</f>
        <v>0</v>
      </c>
      <c r="AG1113" cm="1">
        <f t="array" ref="AG111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13" cm="1">
        <f t="array" ref="AH1113">IF(TRUE,"True," &amp; IF(_xlfn.XLOOKUP("App_Any_OR_RangeGt1000",'Scoring_Config'!$A:$A,'Scoring_Config'!$D:$D,"Yes")="Yes",_xlfn.XLOOKUP("App_Any_OR_RangeGt1000",'Scoring_Config'!$A:$A,'Scoring_Config'!$C:$C,10),0),"False,0")</f>
        <v>0</v>
      </c>
      <c r="AI1113" cm="1">
        <f t="array" ref="AI1113">IF(FALSE,"True," &amp; IF(_xlfn.XLOOKUP("Service_Insecure_Match",'Scoring_Config'!$A:$A,'Scoring_Config'!$D:$D,"Yes")="Yes",_xlfn.XLOOKUP("Service_Insecure_Match",'Scoring_Config'!$A:$A,'Scoring_Config'!$C:$C,5),0),"False,0")</f>
        <v>0</v>
      </c>
      <c r="AJ1113" cm="1">
        <f t="array" ref="AJ1113">IF(FALSE,"True," &amp; IF(_xlfn.XLOOKUP("Risky_Inbound",'Scoring_Config'!$A:$A,'Scoring_Config'!$D:$D,"Yes")="Yes",_xlfn.XLOOKUP("Risky_Inbound",'Scoring_Config'!$A:$A,'Scoring_Config'!$C:$C,50),0),"False,0")</f>
        <v>0</v>
      </c>
      <c r="AK1113" cm="1">
        <f t="array" ref="AK1113">IF(FALSE,"True," &amp; IF(_xlfn.XLOOKUP("Risky_Outbound",'Scoring_Config'!$A:$A,'Scoring_Config'!$D:$D,"Yes")="Yes",_xlfn.XLOOKUP("Risky_Outbound",'Scoring_Config'!$A:$A,'Scoring_Config'!$C:$C,25),0),"False,0")</f>
        <v>0</v>
      </c>
      <c r="AL1113" t="s">
        <v>6700</v>
      </c>
      <c r="AM1113" cm="1">
        <f t="array" ref="AM111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13" t="s">
        <v>6697</v>
      </c>
      <c r="AO1113" t="s">
        <v>6697</v>
      </c>
      <c r="AP1113" t="s">
        <v>6697</v>
      </c>
      <c r="AQ1113" cm="1">
        <f t="array" ref="AQ1113">IF(FALSE,"True," &amp; IF(_xlfn.XLOOKUP("Service_IsAny",'Scoring_Config'!$A:$A,'Scoring_Config'!$D:$D,"Yes")="Yes",_xlfn.XLOOKUP("Service_IsAny",'Scoring_Config'!$A:$A,'Scoring_Config'!$C:$C,0),0),"False,0")</f>
        <v>0</v>
      </c>
      <c r="AR1113">
        <v>1</v>
      </c>
      <c r="AS1113" cm="1">
        <f t="array" ref="AS1113">IF(FALSE,"True," &amp; IF(_xlfn.XLOOKUP("Service_RangeGt1000",'Scoring_Config'!$A:$A,'Scoring_Config'!$D:$D,"Yes")="Yes",_xlfn.XLOOKUP("Service_RangeGt1000",'Scoring_Config'!$A:$A,'Scoring_Config'!$C:$C,0),0),"False,0")</f>
        <v>0</v>
      </c>
      <c r="AT1113" cm="1">
        <f t="array" ref="AT1113">IF(TRUE,"True," &amp; IF(_xlfn.XLOOKUP("App_IsAny",'Scoring_Config'!$A:$A,'Scoring_Config'!$D:$D,"Yes")="Yes",_xlfn.XLOOKUP("App_IsAny",'Scoring_Config'!$A:$A,'Scoring_Config'!$C:$C,0),0),"False,0")</f>
        <v>0</v>
      </c>
      <c r="AU1113">
        <v>65535</v>
      </c>
      <c r="AV1113" cm="1">
        <f t="array" ref="AV1113">IF(TRUE,"True," &amp; IF(_xlfn.XLOOKUP("App_RangeGt1000",'Scoring_Config'!$A:$A,'Scoring_Config'!$D:$D,"Yes")="Yes",_xlfn.XLOOKUP("App_RangeGt1000",'Scoring_Config'!$A:$A,'Scoring_Config'!$C:$C,0),0),"False,0")</f>
        <v>0</v>
      </c>
      <c r="AW1113" cm="1">
        <f t="array" ref="AW1113">IF(FALSE,"True," &amp; IF(_xlfn.XLOOKUP("Action_IsDenyOrDrop",'Scoring_Config'!$A:$A,'Scoring_Config'!$D:$D,"Yes")="Yes",_xlfn.XLOOKUP("Action_IsDenyOrDrop",'Scoring_Config'!$A:$A,'Scoring_Config'!$C:$C,0),0),"False,0")</f>
        <v>0</v>
      </c>
      <c r="AX1113" cm="1">
        <f t="array" ref="AX1113">IF(LEFT(AW1113,4)="True",0,(IF(LEFT(Y1113,4)="True",IF(_xlfn.XLOOKUP("Src_IsAny",'Scoring_Config'!$A:$A,'Scoring_Config'!$D:$D,"Yes")="Yes",_xlfn.XLOOKUP("Src_IsAny",'Scoring_Config'!$A:$A,'Scoring_Config'!$C:$C,10),0),0)+IF(LEFT(Z1113,4)="True",IF(_xlfn.XLOOKUP("Src_CIDR_Le_16",'Scoring_Config'!$A:$A,'Scoring_Config'!$D:$D,"Yes")="Yes",_xlfn.XLOOKUP("Src_CIDR_Le_16",'Scoring_Config'!$A:$A,'Scoring_Config'!$C:$C,10),0),0)+IF(LEFT(AA1113,4)="True",IF(_xlfn.XLOOKUP("Src_CIDR_17_22",'Scoring_Config'!$A:$A,'Scoring_Config'!$D:$D,"Yes")="Yes",_xlfn.XLOOKUP("Src_CIDR_17_22",'Scoring_Config'!$A:$A,'Scoring_Config'!$C:$C,5),0),0)+IF(LEFT(AB1113,4)="True",IF(_xlfn.XLOOKUP("Dst_IsAny",'Scoring_Config'!$A:$A,'Scoring_Config'!$D:$D,"Yes")="Yes",_xlfn.XLOOKUP("Dst_IsAny",'Scoring_Config'!$A:$A,'Scoring_Config'!$C:$C,10),0),0)+IF(LEFT(AC1113,4)="True",IF(_xlfn.XLOOKUP("Dst_CIDR_Le_16",'Scoring_Config'!$A:$A,'Scoring_Config'!$D:$D,"Yes")="Yes",_xlfn.XLOOKUP("Dst_CIDR_Le_16",'Scoring_Config'!$A:$A,'Scoring_Config'!$C:$C,10),0),0)+IF(LEFT(AD1113,4)="True",IF(_xlfn.XLOOKUP("Dst_CIDR_17_22",'Scoring_Config'!$A:$A,'Scoring_Config'!$D:$D,"Yes")="Yes",_xlfn.XLOOKUP("Dst_CIDR_17_22",'Scoring_Config'!$A:$A,'Scoring_Config'!$C:$C,5),0),0)+IF(LEFT(AE1113,4)="True",IF(_xlfn.XLOOKUP("SrcZone_IsAny",'Scoring_Config'!$A:$A,'Scoring_Config'!$D:$D,"Yes")="Yes",_xlfn.XLOOKUP("SrcZone_IsAny",'Scoring_Config'!$A:$A,'Scoring_Config'!$C:$C,10),0),0)+IF(LEFT(AF1113,4)="True",IF(_xlfn.XLOOKUP("DstZone_IsAny",'Scoring_Config'!$A:$A,'Scoring_Config'!$D:$D,"Yes")="Yes",_xlfn.XLOOKUP("DstZone_IsAny",'Scoring_Config'!$A:$A,'Scoring_Config'!$C:$C,10),0),0)+IF(LEFT(AG1113,4)="True",IF(_xlfn.XLOOKUP("Service_Any_OR_RangeGt1000",'Scoring_Config'!$A:$A,'Scoring_Config'!$D:$D,"Yes")="Yes",_xlfn.XLOOKUP("Service_Any_OR_RangeGt1000",'Scoring_Config'!$A:$A,'Scoring_Config'!$C:$C,10),0),0)+IF(LEFT(AH1113,4)="True",IF(_xlfn.XLOOKUP("App_Any_OR_RangeGt1000",'Scoring_Config'!$A:$A,'Scoring_Config'!$D:$D,"Yes")="Yes",_xlfn.XLOOKUP("App_Any_OR_RangeGt1000",'Scoring_Config'!$A:$A,'Scoring_Config'!$C:$C,10),0),0)+IF(LEFT(AI1113,4)="True",IF(_xlfn.XLOOKUP("Service_Insecure_Match",'Scoring_Config'!$A:$A,'Scoring_Config'!$D:$D,"Yes")="Yes",_xlfn.XLOOKUP("Service_Insecure_Match",'Scoring_Config'!$A:$A,'Scoring_Config'!$C:$C,5),0),0)+IF(LEFT(AJ1113,4)="True",IF(_xlfn.XLOOKUP("Risky_Inbound",'Scoring_Config'!$A:$A,'Scoring_Config'!$D:$D,"Yes")="Yes",_xlfn.XLOOKUP("Risky_Inbound",'Scoring_Config'!$A:$A,'Scoring_Config'!$C:$C,50),0),0)+IF(LEFT(AK1113,4)="True",IF(_xlfn.XLOOKUP("Risky_Outbound",'Scoring_Config'!$A:$A,'Scoring_Config'!$D:$D,"Yes")="Yes",_xlfn.XLOOKUP("Risky_Outbound",'Scoring_Config'!$A:$A,'Scoring_Config'!$C:$C,25),0),0)+IF(LEFT(AZ1113,4)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1113,FIND(",",AL1113)+1,100)),0)+IF(LEFT(AM1113,4)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1113,FIND(",",AN1113)+1,100)),0)+IF(_xlfn.XLOOKUP("Profile_Scoring",'Scoring_Config'!$A:$A,'Scoring_Config'!$D:$D,"Yes")="Yes",VALUE(MID(AO1113,FIND(",",AO1113)+1,100)),0)+IF(_xlfn.XLOOKUP("Options_Scoring",'Scoring_Config'!$A:$A,'Scoring_Config'!$D:$D,"Yes")="Yes",VALUE(MID(AP1113,FIND(",",AP1113)+1,100)),0)))</f>
        <v>0</v>
      </c>
      <c r="AZ1113" cm="1">
        <f t="array" ref="AZ1113">IF(FALSE,"True," &amp; IF(_xlfn.XLOOKUP("Migrate_Insecure",'Scoring_Config'!$A:$A,'Scoring_Config'!$D:$D,"Yes")="Yes",_xlfn.XLOOKUP("Migrate_Insecure",'Scoring_Config'!$A:$A,'Scoring_Config'!$C:$C,10),0),"False,0")</f>
        <v>0</v>
      </c>
    </row>
    <row r="1114" spans="1:52">
      <c r="A1114" t="s">
        <v>1979</v>
      </c>
      <c r="B1114" t="s">
        <v>3086</v>
      </c>
      <c r="C1114" t="s">
        <v>3542</v>
      </c>
      <c r="D1114" t="s">
        <v>3545</v>
      </c>
      <c r="E1114" t="s">
        <v>3563</v>
      </c>
      <c r="F1114" t="s">
        <v>3649</v>
      </c>
      <c r="G1114" t="s">
        <v>202</v>
      </c>
      <c r="H1114" t="s">
        <v>174</v>
      </c>
      <c r="I1114" t="s">
        <v>4110</v>
      </c>
      <c r="J1114" t="s">
        <v>922</v>
      </c>
      <c r="K1114" t="s">
        <v>174</v>
      </c>
      <c r="L1114" t="s">
        <v>1385</v>
      </c>
      <c r="M1114" t="s">
        <v>1974</v>
      </c>
      <c r="N1114" t="s">
        <v>4315</v>
      </c>
      <c r="O1114" t="s">
        <v>4319</v>
      </c>
      <c r="P1114" t="s">
        <v>4321</v>
      </c>
      <c r="Q1114" t="s">
        <v>5118</v>
      </c>
      <c r="R1114" t="s">
        <v>5437</v>
      </c>
      <c r="S1114" t="s">
        <v>5539</v>
      </c>
      <c r="T1114" t="s">
        <v>5832</v>
      </c>
      <c r="U1114" t="s">
        <v>6102</v>
      </c>
      <c r="Y1114" cm="1">
        <f t="array" ref="Y1114">IF(FALSE,"True," &amp; IF(_xlfn.XLOOKUP("Src_IsAny",'Scoring_Config'!$A:$A,'Scoring_Config'!$D:$D,"Yes")="Yes",_xlfn.XLOOKUP("Src_IsAny",'Scoring_Config'!$A:$A,'Scoring_Config'!$C:$C,10),0),"False,0")</f>
        <v>0</v>
      </c>
      <c r="Z1114" cm="1">
        <f t="array" ref="Z1114">IF(FALSE,"True," &amp; IF(_xlfn.XLOOKUP("Src_CIDR_Le_16",'Scoring_Config'!$A:$A,'Scoring_Config'!$D:$D,"Yes")="Yes",_xlfn.XLOOKUP("Src_CIDR_Le_16",'Scoring_Config'!$A:$A,'Scoring_Config'!$C:$C,10),0),"False,0")</f>
        <v>0</v>
      </c>
      <c r="AA1114" cm="1">
        <f t="array" ref="AA1114">IF(TRUE,"True," &amp; IF(_xlfn.XLOOKUP("Src_CIDR_17_22",'Scoring_Config'!$A:$A,'Scoring_Config'!$D:$D,"Yes")="Yes",_xlfn.XLOOKUP("Src_CIDR_17_22",'Scoring_Config'!$A:$A,'Scoring_Config'!$C:$C,5),0),"False,0")</f>
        <v>0</v>
      </c>
      <c r="AB1114" cm="1">
        <f t="array" ref="AB1114">IF(FALSE,"True," &amp; IF(_xlfn.XLOOKUP("Dst_IsAny",'Scoring_Config'!$A:$A,'Scoring_Config'!$D:$D,"Yes")="Yes",_xlfn.XLOOKUP("Dst_IsAny",'Scoring_Config'!$A:$A,'Scoring_Config'!$C:$C,10),0),"False,0")</f>
        <v>0</v>
      </c>
      <c r="AC1114" cm="1">
        <f t="array" ref="AC1114">IF(FALSE,"True," &amp; IF(_xlfn.XLOOKUP("Dst_CIDR_Le_16",'Scoring_Config'!$A:$A,'Scoring_Config'!$D:$D,"Yes")="Yes",_xlfn.XLOOKUP("Dst_CIDR_Le_16",'Scoring_Config'!$A:$A,'Scoring_Config'!$C:$C,10),0),"False,0")</f>
        <v>0</v>
      </c>
      <c r="AD1114" cm="1">
        <f t="array" ref="AD1114">IF(FALSE,"True," &amp; IF(_xlfn.XLOOKUP("Dst_CIDR_17_22",'Scoring_Config'!$A:$A,'Scoring_Config'!$D:$D,"Yes")="Yes",_xlfn.XLOOKUP("Dst_CIDR_17_22",'Scoring_Config'!$A:$A,'Scoring_Config'!$C:$C,5),0),"False,0")</f>
        <v>0</v>
      </c>
      <c r="AE1114" cm="1">
        <f t="array" ref="AE1114">IF(FALSE,"True," &amp; IF(_xlfn.XLOOKUP("SrcZone_IsAny",'Scoring_Config'!$A:$A,'Scoring_Config'!$D:$D,"Yes")="Yes",_xlfn.XLOOKUP("SrcZone_IsAny",'Scoring_Config'!$A:$A,'Scoring_Config'!$C:$C,10),0),"False,0")</f>
        <v>0</v>
      </c>
      <c r="AF1114" cm="1">
        <f t="array" ref="AF1114">IF(FALSE,"True," &amp; IF(_xlfn.XLOOKUP("DstZone_IsAny",'Scoring_Config'!$A:$A,'Scoring_Config'!$D:$D,"Yes")="Yes",_xlfn.XLOOKUP("DstZone_IsAny",'Scoring_Config'!$A:$A,'Scoring_Config'!$C:$C,10),0),"False,0")</f>
        <v>0</v>
      </c>
      <c r="AG1114" cm="1">
        <f t="array" ref="AG111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14" cm="1">
        <f t="array" ref="AH1114">IF(TRUE,"True," &amp; IF(_xlfn.XLOOKUP("App_Any_OR_RangeGt1000",'Scoring_Config'!$A:$A,'Scoring_Config'!$D:$D,"Yes")="Yes",_xlfn.XLOOKUP("App_Any_OR_RangeGt1000",'Scoring_Config'!$A:$A,'Scoring_Config'!$C:$C,10),0),"False,0")</f>
        <v>0</v>
      </c>
      <c r="AI1114" cm="1">
        <f t="array" ref="AI1114">IF(FALSE,"True," &amp; IF(_xlfn.XLOOKUP("Service_Insecure_Match",'Scoring_Config'!$A:$A,'Scoring_Config'!$D:$D,"Yes")="Yes",_xlfn.XLOOKUP("Service_Insecure_Match",'Scoring_Config'!$A:$A,'Scoring_Config'!$C:$C,5),0),"False,0")</f>
        <v>0</v>
      </c>
      <c r="AJ1114" cm="1">
        <f t="array" ref="AJ1114">IF(FALSE,"True," &amp; IF(_xlfn.XLOOKUP("Risky_Inbound",'Scoring_Config'!$A:$A,'Scoring_Config'!$D:$D,"Yes")="Yes",_xlfn.XLOOKUP("Risky_Inbound",'Scoring_Config'!$A:$A,'Scoring_Config'!$C:$C,50),0),"False,0")</f>
        <v>0</v>
      </c>
      <c r="AK1114" cm="1">
        <f t="array" ref="AK1114">IF(FALSE,"True," &amp; IF(_xlfn.XLOOKUP("Risky_Outbound",'Scoring_Config'!$A:$A,'Scoring_Config'!$D:$D,"Yes")="Yes",_xlfn.XLOOKUP("Risky_Outbound",'Scoring_Config'!$A:$A,'Scoring_Config'!$C:$C,25),0),"False,0")</f>
        <v>0</v>
      </c>
      <c r="AL1114" t="s">
        <v>6700</v>
      </c>
      <c r="AM1114" cm="1">
        <f t="array" ref="AM111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14" t="s">
        <v>6697</v>
      </c>
      <c r="AO1114" t="s">
        <v>6697</v>
      </c>
      <c r="AP1114" t="s">
        <v>6697</v>
      </c>
      <c r="AQ1114" cm="1">
        <f t="array" ref="AQ1114">IF(FALSE,"True," &amp; IF(_xlfn.XLOOKUP("Service_IsAny",'Scoring_Config'!$A:$A,'Scoring_Config'!$D:$D,"Yes")="Yes",_xlfn.XLOOKUP("Service_IsAny",'Scoring_Config'!$A:$A,'Scoring_Config'!$C:$C,0),0),"False,0")</f>
        <v>0</v>
      </c>
      <c r="AR1114">
        <v>1</v>
      </c>
      <c r="AS1114" cm="1">
        <f t="array" ref="AS1114">IF(FALSE,"True," &amp; IF(_xlfn.XLOOKUP("Service_RangeGt1000",'Scoring_Config'!$A:$A,'Scoring_Config'!$D:$D,"Yes")="Yes",_xlfn.XLOOKUP("Service_RangeGt1000",'Scoring_Config'!$A:$A,'Scoring_Config'!$C:$C,0),0),"False,0")</f>
        <v>0</v>
      </c>
      <c r="AT1114" cm="1">
        <f t="array" ref="AT1114">IF(TRUE,"True," &amp; IF(_xlfn.XLOOKUP("App_IsAny",'Scoring_Config'!$A:$A,'Scoring_Config'!$D:$D,"Yes")="Yes",_xlfn.XLOOKUP("App_IsAny",'Scoring_Config'!$A:$A,'Scoring_Config'!$C:$C,0),0),"False,0")</f>
        <v>0</v>
      </c>
      <c r="AU1114">
        <v>65535</v>
      </c>
      <c r="AV1114" cm="1">
        <f t="array" ref="AV1114">IF(TRUE,"True," &amp; IF(_xlfn.XLOOKUP("App_RangeGt1000",'Scoring_Config'!$A:$A,'Scoring_Config'!$D:$D,"Yes")="Yes",_xlfn.XLOOKUP("App_RangeGt1000",'Scoring_Config'!$A:$A,'Scoring_Config'!$C:$C,0),0),"False,0")</f>
        <v>0</v>
      </c>
      <c r="AW1114" cm="1">
        <f t="array" ref="AW1114">IF(FALSE,"True," &amp; IF(_xlfn.XLOOKUP("Action_IsDenyOrDrop",'Scoring_Config'!$A:$A,'Scoring_Config'!$D:$D,"Yes")="Yes",_xlfn.XLOOKUP("Action_IsDenyOrDrop",'Scoring_Config'!$A:$A,'Scoring_Config'!$C:$C,0),0),"False,0")</f>
        <v>0</v>
      </c>
      <c r="AX1114" cm="1">
        <f t="array" ref="AX1114">IF(LEFT(AW1114,4)="True",0,(IF(LEFT(Y1114,4)="True",IF(_xlfn.XLOOKUP("Src_IsAny",'Scoring_Config'!$A:$A,'Scoring_Config'!$D:$D,"Yes")="Yes",_xlfn.XLOOKUP("Src_IsAny",'Scoring_Config'!$A:$A,'Scoring_Config'!$C:$C,10),0),0)+IF(LEFT(Z1114,4)="True",IF(_xlfn.XLOOKUP("Src_CIDR_Le_16",'Scoring_Config'!$A:$A,'Scoring_Config'!$D:$D,"Yes")="Yes",_xlfn.XLOOKUP("Src_CIDR_Le_16",'Scoring_Config'!$A:$A,'Scoring_Config'!$C:$C,10),0),0)+IF(LEFT(AA1114,4)="True",IF(_xlfn.XLOOKUP("Src_CIDR_17_22",'Scoring_Config'!$A:$A,'Scoring_Config'!$D:$D,"Yes")="Yes",_xlfn.XLOOKUP("Src_CIDR_17_22",'Scoring_Config'!$A:$A,'Scoring_Config'!$C:$C,5),0),0)+IF(LEFT(AB1114,4)="True",IF(_xlfn.XLOOKUP("Dst_IsAny",'Scoring_Config'!$A:$A,'Scoring_Config'!$D:$D,"Yes")="Yes",_xlfn.XLOOKUP("Dst_IsAny",'Scoring_Config'!$A:$A,'Scoring_Config'!$C:$C,10),0),0)+IF(LEFT(AC1114,4)="True",IF(_xlfn.XLOOKUP("Dst_CIDR_Le_16",'Scoring_Config'!$A:$A,'Scoring_Config'!$D:$D,"Yes")="Yes",_xlfn.XLOOKUP("Dst_CIDR_Le_16",'Scoring_Config'!$A:$A,'Scoring_Config'!$C:$C,10),0),0)+IF(LEFT(AD1114,4)="True",IF(_xlfn.XLOOKUP("Dst_CIDR_17_22",'Scoring_Config'!$A:$A,'Scoring_Config'!$D:$D,"Yes")="Yes",_xlfn.XLOOKUP("Dst_CIDR_17_22",'Scoring_Config'!$A:$A,'Scoring_Config'!$C:$C,5),0),0)+IF(LEFT(AE1114,4)="True",IF(_xlfn.XLOOKUP("SrcZone_IsAny",'Scoring_Config'!$A:$A,'Scoring_Config'!$D:$D,"Yes")="Yes",_xlfn.XLOOKUP("SrcZone_IsAny",'Scoring_Config'!$A:$A,'Scoring_Config'!$C:$C,10),0),0)+IF(LEFT(AF1114,4)="True",IF(_xlfn.XLOOKUP("DstZone_IsAny",'Scoring_Config'!$A:$A,'Scoring_Config'!$D:$D,"Yes")="Yes",_xlfn.XLOOKUP("DstZone_IsAny",'Scoring_Config'!$A:$A,'Scoring_Config'!$C:$C,10),0),0)+IF(LEFT(AG1114,4)="True",IF(_xlfn.XLOOKUP("Service_Any_OR_RangeGt1000",'Scoring_Config'!$A:$A,'Scoring_Config'!$D:$D,"Yes")="Yes",_xlfn.XLOOKUP("Service_Any_OR_RangeGt1000",'Scoring_Config'!$A:$A,'Scoring_Config'!$C:$C,10),0),0)+IF(LEFT(AH1114,4)="True",IF(_xlfn.XLOOKUP("App_Any_OR_RangeGt1000",'Scoring_Config'!$A:$A,'Scoring_Config'!$D:$D,"Yes")="Yes",_xlfn.XLOOKUP("App_Any_OR_RangeGt1000",'Scoring_Config'!$A:$A,'Scoring_Config'!$C:$C,10),0),0)+IF(LEFT(AI1114,4)="True",IF(_xlfn.XLOOKUP("Service_Insecure_Match",'Scoring_Config'!$A:$A,'Scoring_Config'!$D:$D,"Yes")="Yes",_xlfn.XLOOKUP("Service_Insecure_Match",'Scoring_Config'!$A:$A,'Scoring_Config'!$C:$C,5),0),0)+IF(LEFT(AJ1114,4)="True",IF(_xlfn.XLOOKUP("Risky_Inbound",'Scoring_Config'!$A:$A,'Scoring_Config'!$D:$D,"Yes")="Yes",_xlfn.XLOOKUP("Risky_Inbound",'Scoring_Config'!$A:$A,'Scoring_Config'!$C:$C,50),0),0)+IF(LEFT(AK1114,4)="True",IF(_xlfn.XLOOKUP("Risky_Outbound",'Scoring_Config'!$A:$A,'Scoring_Config'!$D:$D,"Yes")="Yes",_xlfn.XLOOKUP("Risky_Outbound",'Scoring_Config'!$A:$A,'Scoring_Config'!$C:$C,25),0),0)+IF(LEFT(AZ1114,4)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1114,FIND(",",AL1114)+1,100)),0)+IF(LEFT(AM1114,4)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1114,FIND(",",AN1114)+1,100)),0)+IF(_xlfn.XLOOKUP("Profile_Scoring",'Scoring_Config'!$A:$A,'Scoring_Config'!$D:$D,"Yes")="Yes",VALUE(MID(AO1114,FIND(",",AO1114)+1,100)),0)+IF(_xlfn.XLOOKUP("Options_Scoring",'Scoring_Config'!$A:$A,'Scoring_Config'!$D:$D,"Yes")="Yes",VALUE(MID(AP1114,FIND(",",AP1114)+1,100)),0)))</f>
        <v>0</v>
      </c>
      <c r="AZ1114" cm="1">
        <f t="array" ref="AZ1114">IF(FALSE,"True," &amp; IF(_xlfn.XLOOKUP("Migrate_Insecure",'Scoring_Config'!$A:$A,'Scoring_Config'!$D:$D,"Yes")="Yes",_xlfn.XLOOKUP("Migrate_Insecure",'Scoring_Config'!$A:$A,'Scoring_Config'!$C:$C,10),0),"False,0")</f>
        <v>0</v>
      </c>
    </row>
    <row r="1115" spans="1:52">
      <c r="A1115" t="s">
        <v>1979</v>
      </c>
      <c r="B1115" t="s">
        <v>3087</v>
      </c>
      <c r="C1115" t="s">
        <v>3542</v>
      </c>
      <c r="D1115" t="s">
        <v>3545</v>
      </c>
      <c r="E1115" t="s">
        <v>3563</v>
      </c>
      <c r="F1115" t="s">
        <v>3638</v>
      </c>
      <c r="G1115" t="s">
        <v>599</v>
      </c>
      <c r="H1115" t="s">
        <v>174</v>
      </c>
      <c r="I1115" t="s">
        <v>3629</v>
      </c>
      <c r="J1115" t="s">
        <v>181</v>
      </c>
      <c r="K1115" t="s">
        <v>1667</v>
      </c>
      <c r="L1115" t="s">
        <v>1386</v>
      </c>
      <c r="M1115" t="s">
        <v>1974</v>
      </c>
      <c r="N1115" t="s">
        <v>4315</v>
      </c>
      <c r="O1115" t="s">
        <v>4319</v>
      </c>
      <c r="P1115" t="s">
        <v>4322</v>
      </c>
      <c r="Q1115" t="s">
        <v>5119</v>
      </c>
      <c r="R1115" t="s">
        <v>5440</v>
      </c>
      <c r="S1115" t="s">
        <v>5440</v>
      </c>
      <c r="T1115" t="s">
        <v>5833</v>
      </c>
      <c r="U1115" t="s">
        <v>6102</v>
      </c>
      <c r="Y1115" cm="1">
        <f t="array" ref="Y1115">IF(FALSE,"True," &amp; IF(_xlfn.XLOOKUP("Src_IsAny",'Scoring_Config'!$A:$A,'Scoring_Config'!$D:$D,"Yes")="Yes",_xlfn.XLOOKUP("Src_IsAny",'Scoring_Config'!$A:$A,'Scoring_Config'!$C:$C,10),0),"False,0")</f>
        <v>0</v>
      </c>
      <c r="Z1115" cm="1">
        <f t="array" ref="Z1115">IF(FALSE,"True," &amp; IF(_xlfn.XLOOKUP("Src_CIDR_Le_16",'Scoring_Config'!$A:$A,'Scoring_Config'!$D:$D,"Yes")="Yes",_xlfn.XLOOKUP("Src_CIDR_Le_16",'Scoring_Config'!$A:$A,'Scoring_Config'!$C:$C,10),0),"False,0")</f>
        <v>0</v>
      </c>
      <c r="AA1115" cm="1">
        <f t="array" ref="AA1115">IF(TRUE,"True," &amp; IF(_xlfn.XLOOKUP("Src_CIDR_17_22",'Scoring_Config'!$A:$A,'Scoring_Config'!$D:$D,"Yes")="Yes",_xlfn.XLOOKUP("Src_CIDR_17_22",'Scoring_Config'!$A:$A,'Scoring_Config'!$C:$C,5),0),"False,0")</f>
        <v>0</v>
      </c>
      <c r="AB1115" cm="1">
        <f t="array" ref="AB1115">IF(FALSE,"True," &amp; IF(_xlfn.XLOOKUP("Dst_IsAny",'Scoring_Config'!$A:$A,'Scoring_Config'!$D:$D,"Yes")="Yes",_xlfn.XLOOKUP("Dst_IsAny",'Scoring_Config'!$A:$A,'Scoring_Config'!$C:$C,10),0),"False,0")</f>
        <v>0</v>
      </c>
      <c r="AC1115" cm="1">
        <f t="array" ref="AC1115">IF(FALSE,"True," &amp; IF(_xlfn.XLOOKUP("Dst_CIDR_Le_16",'Scoring_Config'!$A:$A,'Scoring_Config'!$D:$D,"Yes")="Yes",_xlfn.XLOOKUP("Dst_CIDR_Le_16",'Scoring_Config'!$A:$A,'Scoring_Config'!$C:$C,10),0),"False,0")</f>
        <v>0</v>
      </c>
      <c r="AD1115" cm="1">
        <f t="array" ref="AD1115">IF(FALSE,"True," &amp; IF(_xlfn.XLOOKUP("Dst_CIDR_17_22",'Scoring_Config'!$A:$A,'Scoring_Config'!$D:$D,"Yes")="Yes",_xlfn.XLOOKUP("Dst_CIDR_17_22",'Scoring_Config'!$A:$A,'Scoring_Config'!$C:$C,5),0),"False,0")</f>
        <v>0</v>
      </c>
      <c r="AE1115" cm="1">
        <f t="array" ref="AE1115">IF(FALSE,"True," &amp; IF(_xlfn.XLOOKUP("SrcZone_IsAny",'Scoring_Config'!$A:$A,'Scoring_Config'!$D:$D,"Yes")="Yes",_xlfn.XLOOKUP("SrcZone_IsAny",'Scoring_Config'!$A:$A,'Scoring_Config'!$C:$C,10),0),"False,0")</f>
        <v>0</v>
      </c>
      <c r="AF1115" cm="1">
        <f t="array" ref="AF1115">IF(FALSE,"True," &amp; IF(_xlfn.XLOOKUP("DstZone_IsAny",'Scoring_Config'!$A:$A,'Scoring_Config'!$D:$D,"Yes")="Yes",_xlfn.XLOOKUP("DstZone_IsAny",'Scoring_Config'!$A:$A,'Scoring_Config'!$C:$C,10),0),"False,0")</f>
        <v>0</v>
      </c>
      <c r="AG1115" cm="1">
        <f t="array" ref="AG111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15" cm="1">
        <f t="array" ref="AH1115">IF(FALSE,"True," &amp; IF(_xlfn.XLOOKUP("App_Any_OR_RangeGt1000",'Scoring_Config'!$A:$A,'Scoring_Config'!$D:$D,"Yes")="Yes",_xlfn.XLOOKUP("App_Any_OR_RangeGt1000",'Scoring_Config'!$A:$A,'Scoring_Config'!$C:$C,10),0),"False,0")</f>
        <v>0</v>
      </c>
      <c r="AI1115" cm="1">
        <f t="array" ref="AI1115">IF(FALSE,"True," &amp; IF(_xlfn.XLOOKUP("Service_Insecure_Match",'Scoring_Config'!$A:$A,'Scoring_Config'!$D:$D,"Yes")="Yes",_xlfn.XLOOKUP("Service_Insecure_Match",'Scoring_Config'!$A:$A,'Scoring_Config'!$C:$C,5),0),"False,0")</f>
        <v>0</v>
      </c>
      <c r="AJ1115" cm="1">
        <f t="array" ref="AJ1115">IF(FALSE,"True," &amp; IF(_xlfn.XLOOKUP("Risky_Inbound",'Scoring_Config'!$A:$A,'Scoring_Config'!$D:$D,"Yes")="Yes",_xlfn.XLOOKUP("Risky_Inbound",'Scoring_Config'!$A:$A,'Scoring_Config'!$C:$C,50),0),"False,0")</f>
        <v>0</v>
      </c>
      <c r="AK1115" cm="1">
        <f t="array" ref="AK1115">IF(FALSE,"True," &amp; IF(_xlfn.XLOOKUP("Risky_Outbound",'Scoring_Config'!$A:$A,'Scoring_Config'!$D:$D,"Yes")="Yes",_xlfn.XLOOKUP("Risky_Outbound",'Scoring_Config'!$A:$A,'Scoring_Config'!$C:$C,25),0),"False,0")</f>
        <v>0</v>
      </c>
      <c r="AL1115" t="s">
        <v>6697</v>
      </c>
      <c r="AM1115" cm="1">
        <f t="array" ref="AM111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15" t="s">
        <v>6697</v>
      </c>
      <c r="AO1115" t="s">
        <v>6697</v>
      </c>
      <c r="AP1115" t="s">
        <v>6697</v>
      </c>
      <c r="AQ1115" cm="1">
        <f t="array" ref="AQ1115">IF(FALSE,"True," &amp; IF(_xlfn.XLOOKUP("Service_IsAny",'Scoring_Config'!$A:$A,'Scoring_Config'!$D:$D,"Yes")="Yes",_xlfn.XLOOKUP("Service_IsAny",'Scoring_Config'!$A:$A,'Scoring_Config'!$C:$C,0),0),"False,0")</f>
        <v>0</v>
      </c>
      <c r="AR1115">
        <v>1</v>
      </c>
      <c r="AS1115" cm="1">
        <f t="array" ref="AS1115">IF(FALSE,"True," &amp; IF(_xlfn.XLOOKUP("Service_RangeGt1000",'Scoring_Config'!$A:$A,'Scoring_Config'!$D:$D,"Yes")="Yes",_xlfn.XLOOKUP("Service_RangeGt1000",'Scoring_Config'!$A:$A,'Scoring_Config'!$C:$C,0),0),"False,0")</f>
        <v>0</v>
      </c>
      <c r="AT1115" cm="1">
        <f t="array" ref="AT1115">IF(FALSE,"True," &amp; IF(_xlfn.XLOOKUP("App_IsAny",'Scoring_Config'!$A:$A,'Scoring_Config'!$D:$D,"Yes")="Yes",_xlfn.XLOOKUP("App_IsAny",'Scoring_Config'!$A:$A,'Scoring_Config'!$C:$C,0),0),"False,0")</f>
        <v>0</v>
      </c>
      <c r="AU1115">
        <v>1</v>
      </c>
      <c r="AV1115" cm="1">
        <f t="array" ref="AV1115">IF(FALSE,"True," &amp; IF(_xlfn.XLOOKUP("App_RangeGt1000",'Scoring_Config'!$A:$A,'Scoring_Config'!$D:$D,"Yes")="Yes",_xlfn.XLOOKUP("App_RangeGt1000",'Scoring_Config'!$A:$A,'Scoring_Config'!$C:$C,0),0),"False,0")</f>
        <v>0</v>
      </c>
      <c r="AW1115" cm="1">
        <f t="array" ref="AW1115">IF(FALSE,"True," &amp; IF(_xlfn.XLOOKUP("Action_IsDenyOrDrop",'Scoring_Config'!$A:$A,'Scoring_Config'!$D:$D,"Yes")="Yes",_xlfn.XLOOKUP("Action_IsDenyOrDrop",'Scoring_Config'!$A:$A,'Scoring_Config'!$C:$C,0),0),"False,0")</f>
        <v>0</v>
      </c>
      <c r="AX1115" cm="1">
        <f t="array" ref="AX1115">IF(LEFT(AW1115,4)="True",0,(IF(LEFT(Y1115,4)="True",IF(_xlfn.XLOOKUP("Src_IsAny",'Scoring_Config'!$A:$A,'Scoring_Config'!$D:$D,"Yes")="Yes",_xlfn.XLOOKUP("Src_IsAny",'Scoring_Config'!$A:$A,'Scoring_Config'!$C:$C,10),0),0)+IF(LEFT(Z1115,4)="True",IF(_xlfn.XLOOKUP("Src_CIDR_Le_16",'Scoring_Config'!$A:$A,'Scoring_Config'!$D:$D,"Yes")="Yes",_xlfn.XLOOKUP("Src_CIDR_Le_16",'Scoring_Config'!$A:$A,'Scoring_Config'!$C:$C,10),0),0)+IF(LEFT(AA1115,4)="True",IF(_xlfn.XLOOKUP("Src_CIDR_17_22",'Scoring_Config'!$A:$A,'Scoring_Config'!$D:$D,"Yes")="Yes",_xlfn.XLOOKUP("Src_CIDR_17_22",'Scoring_Config'!$A:$A,'Scoring_Config'!$C:$C,5),0),0)+IF(LEFT(AB1115,4)="True",IF(_xlfn.XLOOKUP("Dst_IsAny",'Scoring_Config'!$A:$A,'Scoring_Config'!$D:$D,"Yes")="Yes",_xlfn.XLOOKUP("Dst_IsAny",'Scoring_Config'!$A:$A,'Scoring_Config'!$C:$C,10),0),0)+IF(LEFT(AC1115,4)="True",IF(_xlfn.XLOOKUP("Dst_CIDR_Le_16",'Scoring_Config'!$A:$A,'Scoring_Config'!$D:$D,"Yes")="Yes",_xlfn.XLOOKUP("Dst_CIDR_Le_16",'Scoring_Config'!$A:$A,'Scoring_Config'!$C:$C,10),0),0)+IF(LEFT(AD1115,4)="True",IF(_xlfn.XLOOKUP("Dst_CIDR_17_22",'Scoring_Config'!$A:$A,'Scoring_Config'!$D:$D,"Yes")="Yes",_xlfn.XLOOKUP("Dst_CIDR_17_22",'Scoring_Config'!$A:$A,'Scoring_Config'!$C:$C,5),0),0)+IF(LEFT(AE1115,4)="True",IF(_xlfn.XLOOKUP("SrcZone_IsAny",'Scoring_Config'!$A:$A,'Scoring_Config'!$D:$D,"Yes")="Yes",_xlfn.XLOOKUP("SrcZone_IsAny",'Scoring_Config'!$A:$A,'Scoring_Config'!$C:$C,10),0),0)+IF(LEFT(AF1115,4)="True",IF(_xlfn.XLOOKUP("DstZone_IsAny",'Scoring_Config'!$A:$A,'Scoring_Config'!$D:$D,"Yes")="Yes",_xlfn.XLOOKUP("DstZone_IsAny",'Scoring_Config'!$A:$A,'Scoring_Config'!$C:$C,10),0),0)+IF(LEFT(AG1115,4)="True",IF(_xlfn.XLOOKUP("Service_Any_OR_RangeGt1000",'Scoring_Config'!$A:$A,'Scoring_Config'!$D:$D,"Yes")="Yes",_xlfn.XLOOKUP("Service_Any_OR_RangeGt1000",'Scoring_Config'!$A:$A,'Scoring_Config'!$C:$C,10),0),0)+IF(LEFT(AH1115,4)="True",IF(_xlfn.XLOOKUP("App_Any_OR_RangeGt1000",'Scoring_Config'!$A:$A,'Scoring_Config'!$D:$D,"Yes")="Yes",_xlfn.XLOOKUP("App_Any_OR_RangeGt1000",'Scoring_Config'!$A:$A,'Scoring_Config'!$C:$C,10),0),0)+IF(LEFT(AI1115,4)="True",IF(_xlfn.XLOOKUP("Service_Insecure_Match",'Scoring_Config'!$A:$A,'Scoring_Config'!$D:$D,"Yes")="Yes",_xlfn.XLOOKUP("Service_Insecure_Match",'Scoring_Config'!$A:$A,'Scoring_Config'!$C:$C,5),0),0)+IF(LEFT(AJ1115,4)="True",IF(_xlfn.XLOOKUP("Risky_Inbound",'Scoring_Config'!$A:$A,'Scoring_Config'!$D:$D,"Yes")="Yes",_xlfn.XLOOKUP("Risky_Inbound",'Scoring_Config'!$A:$A,'Scoring_Config'!$C:$C,50),0),0)+IF(LEFT(AK1115,4)="True",IF(_xlfn.XLOOKUP("Risky_Outbound",'Scoring_Config'!$A:$A,'Scoring_Config'!$D:$D,"Yes")="Yes",_xlfn.XLOOKUP("Risky_Outbound",'Scoring_Config'!$A:$A,'Scoring_Config'!$C:$C,25),0),0)+IF(LEFT(AZ1115,4)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1115,FIND(",",AL1115)+1,100)),0)+IF(LEFT(AM1115,4)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1115,FIND(",",AN1115)+1,100)),0)+IF(_xlfn.XLOOKUP("Profile_Scoring",'Scoring_Config'!$A:$A,'Scoring_Config'!$D:$D,"Yes")="Yes",VALUE(MID(AO1115,FIND(",",AO1115)+1,100)),0)+IF(_xlfn.XLOOKUP("Options_Scoring",'Scoring_Config'!$A:$A,'Scoring_Config'!$D:$D,"Yes")="Yes",VALUE(MID(AP1115,FIND(",",AP1115)+1,100)),0)))</f>
        <v>0</v>
      </c>
      <c r="AZ1115" cm="1">
        <f t="array" ref="AZ1115">IF(FALSE,"True," &amp; IF(_xlfn.XLOOKUP("Migrate_Insecure",'Scoring_Config'!$A:$A,'Scoring_Config'!$D:$D,"Yes")="Yes",_xlfn.XLOOKUP("Migrate_Insecure",'Scoring_Config'!$A:$A,'Scoring_Config'!$C:$C,10),0),"False,0")</f>
        <v>0</v>
      </c>
    </row>
    <row r="1116" spans="1:52">
      <c r="A1116" t="s">
        <v>1979</v>
      </c>
      <c r="B1116" t="s">
        <v>3088</v>
      </c>
      <c r="C1116" t="s">
        <v>3542</v>
      </c>
      <c r="D1116" t="s">
        <v>3545</v>
      </c>
      <c r="E1116" t="s">
        <v>3563</v>
      </c>
      <c r="F1116" t="s">
        <v>3789</v>
      </c>
      <c r="G1116" t="s">
        <v>593</v>
      </c>
      <c r="H1116" t="s">
        <v>174</v>
      </c>
      <c r="I1116" t="s">
        <v>3629</v>
      </c>
      <c r="J1116" t="s">
        <v>181</v>
      </c>
      <c r="K1116" t="s">
        <v>174</v>
      </c>
      <c r="L1116" t="s">
        <v>1551</v>
      </c>
      <c r="M1116" t="s">
        <v>1974</v>
      </c>
      <c r="N1116" t="s">
        <v>4315</v>
      </c>
      <c r="O1116" t="s">
        <v>4319</v>
      </c>
      <c r="P1116" t="s">
        <v>4321</v>
      </c>
      <c r="Q1116" t="s">
        <v>5105</v>
      </c>
      <c r="R1116" t="s">
        <v>5437</v>
      </c>
      <c r="S1116" t="s">
        <v>5540</v>
      </c>
      <c r="T1116" t="s">
        <v>5817</v>
      </c>
      <c r="U1116" t="s">
        <v>5834</v>
      </c>
      <c r="Y1116" cm="1">
        <f t="array" ref="Y1116">IF(FALSE,"True," &amp; IF(_xlfn.XLOOKUP("Src_IsAny",'Scoring_Config'!$A:$A,'Scoring_Config'!$D:$D,"Yes")="Yes",_xlfn.XLOOKUP("Src_IsAny",'Scoring_Config'!$A:$A,'Scoring_Config'!$C:$C,10),0),"False,0")</f>
        <v>0</v>
      </c>
      <c r="Z1116" cm="1">
        <f t="array" ref="Z1116">IF(FALSE,"True," &amp; IF(_xlfn.XLOOKUP("Src_CIDR_Le_16",'Scoring_Config'!$A:$A,'Scoring_Config'!$D:$D,"Yes")="Yes",_xlfn.XLOOKUP("Src_CIDR_Le_16",'Scoring_Config'!$A:$A,'Scoring_Config'!$C:$C,10),0),"False,0")</f>
        <v>0</v>
      </c>
      <c r="AA1116" cm="1">
        <f t="array" ref="AA1116">IF(FALSE,"True," &amp; IF(_xlfn.XLOOKUP("Src_CIDR_17_22",'Scoring_Config'!$A:$A,'Scoring_Config'!$D:$D,"Yes")="Yes",_xlfn.XLOOKUP("Src_CIDR_17_22",'Scoring_Config'!$A:$A,'Scoring_Config'!$C:$C,5),0),"False,0")</f>
        <v>0</v>
      </c>
      <c r="AB1116" cm="1">
        <f t="array" ref="AB1116">IF(FALSE,"True," &amp; IF(_xlfn.XLOOKUP("Dst_IsAny",'Scoring_Config'!$A:$A,'Scoring_Config'!$D:$D,"Yes")="Yes",_xlfn.XLOOKUP("Dst_IsAny",'Scoring_Config'!$A:$A,'Scoring_Config'!$C:$C,10),0),"False,0")</f>
        <v>0</v>
      </c>
      <c r="AC1116" cm="1">
        <f t="array" ref="AC1116">IF(FALSE,"True," &amp; IF(_xlfn.XLOOKUP("Dst_CIDR_Le_16",'Scoring_Config'!$A:$A,'Scoring_Config'!$D:$D,"Yes")="Yes",_xlfn.XLOOKUP("Dst_CIDR_Le_16",'Scoring_Config'!$A:$A,'Scoring_Config'!$C:$C,10),0),"False,0")</f>
        <v>0</v>
      </c>
      <c r="AD1116" cm="1">
        <f t="array" ref="AD1116">IF(FALSE,"True," &amp; IF(_xlfn.XLOOKUP("Dst_CIDR_17_22",'Scoring_Config'!$A:$A,'Scoring_Config'!$D:$D,"Yes")="Yes",_xlfn.XLOOKUP("Dst_CIDR_17_22",'Scoring_Config'!$A:$A,'Scoring_Config'!$C:$C,5),0),"False,0")</f>
        <v>0</v>
      </c>
      <c r="AE1116" cm="1">
        <f t="array" ref="AE1116">IF(FALSE,"True," &amp; IF(_xlfn.XLOOKUP("SrcZone_IsAny",'Scoring_Config'!$A:$A,'Scoring_Config'!$D:$D,"Yes")="Yes",_xlfn.XLOOKUP("SrcZone_IsAny",'Scoring_Config'!$A:$A,'Scoring_Config'!$C:$C,10),0),"False,0")</f>
        <v>0</v>
      </c>
      <c r="AF1116" cm="1">
        <f t="array" ref="AF1116">IF(FALSE,"True," &amp; IF(_xlfn.XLOOKUP("DstZone_IsAny",'Scoring_Config'!$A:$A,'Scoring_Config'!$D:$D,"Yes")="Yes",_xlfn.XLOOKUP("DstZone_IsAny",'Scoring_Config'!$A:$A,'Scoring_Config'!$C:$C,10),0),"False,0")</f>
        <v>0</v>
      </c>
      <c r="AG1116" cm="1">
        <f t="array" ref="AG111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16" cm="1">
        <f t="array" ref="AH1116">IF(TRUE,"True," &amp; IF(_xlfn.XLOOKUP("App_Any_OR_RangeGt1000",'Scoring_Config'!$A:$A,'Scoring_Config'!$D:$D,"Yes")="Yes",_xlfn.XLOOKUP("App_Any_OR_RangeGt1000",'Scoring_Config'!$A:$A,'Scoring_Config'!$C:$C,10),0),"False,0")</f>
        <v>0</v>
      </c>
      <c r="AI1116" cm="1">
        <f t="array" ref="AI1116">IF(TRUE,"True," &amp; IF(_xlfn.XLOOKUP("Service_Insecure_Match",'Scoring_Config'!$A:$A,'Scoring_Config'!$D:$D,"Yes")="Yes",_xlfn.XLOOKUP("Service_Insecure_Match",'Scoring_Config'!$A:$A,'Scoring_Config'!$C:$C,5),0),"False,0")</f>
        <v>0</v>
      </c>
      <c r="AJ1116" cm="1">
        <f t="array" ref="AJ1116">IF(FALSE,"True," &amp; IF(_xlfn.XLOOKUP("Risky_Inbound",'Scoring_Config'!$A:$A,'Scoring_Config'!$D:$D,"Yes")="Yes",_xlfn.XLOOKUP("Risky_Inbound",'Scoring_Config'!$A:$A,'Scoring_Config'!$C:$C,50),0),"False,0")</f>
        <v>0</v>
      </c>
      <c r="AK1116" cm="1">
        <f t="array" ref="AK1116">IF(FALSE,"True," &amp; IF(_xlfn.XLOOKUP("Risky_Outbound",'Scoring_Config'!$A:$A,'Scoring_Config'!$D:$D,"Yes")="Yes",_xlfn.XLOOKUP("Risky_Outbound",'Scoring_Config'!$A:$A,'Scoring_Config'!$C:$C,25),0),"False,0")</f>
        <v>0</v>
      </c>
      <c r="AL1116" t="s">
        <v>6700</v>
      </c>
      <c r="AM1116" cm="1">
        <f t="array" ref="AM111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16" t="s">
        <v>6697</v>
      </c>
      <c r="AO1116" t="s">
        <v>6697</v>
      </c>
      <c r="AP1116" t="s">
        <v>6697</v>
      </c>
      <c r="AQ1116" cm="1">
        <f t="array" ref="AQ1116">IF(FALSE,"True," &amp; IF(_xlfn.XLOOKUP("Service_IsAny",'Scoring_Config'!$A:$A,'Scoring_Config'!$D:$D,"Yes")="Yes",_xlfn.XLOOKUP("Service_IsAny",'Scoring_Config'!$A:$A,'Scoring_Config'!$C:$C,0),0),"False,0")</f>
        <v>0</v>
      </c>
      <c r="AR1116">
        <v>3</v>
      </c>
      <c r="AS1116" cm="1">
        <f t="array" ref="AS1116">IF(FALSE,"True," &amp; IF(_xlfn.XLOOKUP("Service_RangeGt1000",'Scoring_Config'!$A:$A,'Scoring_Config'!$D:$D,"Yes")="Yes",_xlfn.XLOOKUP("Service_RangeGt1000",'Scoring_Config'!$A:$A,'Scoring_Config'!$C:$C,0),0),"False,0")</f>
        <v>0</v>
      </c>
      <c r="AT1116" cm="1">
        <f t="array" ref="AT1116">IF(TRUE,"True," &amp; IF(_xlfn.XLOOKUP("App_IsAny",'Scoring_Config'!$A:$A,'Scoring_Config'!$D:$D,"Yes")="Yes",_xlfn.XLOOKUP("App_IsAny",'Scoring_Config'!$A:$A,'Scoring_Config'!$C:$C,0),0),"False,0")</f>
        <v>0</v>
      </c>
      <c r="AU1116">
        <v>65535</v>
      </c>
      <c r="AV1116" cm="1">
        <f t="array" ref="AV1116">IF(TRUE,"True," &amp; IF(_xlfn.XLOOKUP("App_RangeGt1000",'Scoring_Config'!$A:$A,'Scoring_Config'!$D:$D,"Yes")="Yes",_xlfn.XLOOKUP("App_RangeGt1000",'Scoring_Config'!$A:$A,'Scoring_Config'!$C:$C,0),0),"False,0")</f>
        <v>0</v>
      </c>
      <c r="AW1116" cm="1">
        <f t="array" ref="AW1116">IF(FALSE,"True," &amp; IF(_xlfn.XLOOKUP("Action_IsDenyOrDrop",'Scoring_Config'!$A:$A,'Scoring_Config'!$D:$D,"Yes")="Yes",_xlfn.XLOOKUP("Action_IsDenyOrDrop",'Scoring_Config'!$A:$A,'Scoring_Config'!$C:$C,0),0),"False,0")</f>
        <v>0</v>
      </c>
      <c r="AX1116" cm="1">
        <f t="array" ref="AX1116">IF(LEFT(AW1116,4)="True",0,(IF(LEFT(Y1116,4)="True",IF(_xlfn.XLOOKUP("Src_IsAny",'Scoring_Config'!$A:$A,'Scoring_Config'!$D:$D,"Yes")="Yes",_xlfn.XLOOKUP("Src_IsAny",'Scoring_Config'!$A:$A,'Scoring_Config'!$C:$C,10),0),0)+IF(LEFT(Z1116,4)="True",IF(_xlfn.XLOOKUP("Src_CIDR_Le_16",'Scoring_Config'!$A:$A,'Scoring_Config'!$D:$D,"Yes")="Yes",_xlfn.XLOOKUP("Src_CIDR_Le_16",'Scoring_Config'!$A:$A,'Scoring_Config'!$C:$C,10),0),0)+IF(LEFT(AA1116,4)="True",IF(_xlfn.XLOOKUP("Src_CIDR_17_22",'Scoring_Config'!$A:$A,'Scoring_Config'!$D:$D,"Yes")="Yes",_xlfn.XLOOKUP("Src_CIDR_17_22",'Scoring_Config'!$A:$A,'Scoring_Config'!$C:$C,5),0),0)+IF(LEFT(AB1116,4)="True",IF(_xlfn.XLOOKUP("Dst_IsAny",'Scoring_Config'!$A:$A,'Scoring_Config'!$D:$D,"Yes")="Yes",_xlfn.XLOOKUP("Dst_IsAny",'Scoring_Config'!$A:$A,'Scoring_Config'!$C:$C,10),0),0)+IF(LEFT(AC1116,4)="True",IF(_xlfn.XLOOKUP("Dst_CIDR_Le_16",'Scoring_Config'!$A:$A,'Scoring_Config'!$D:$D,"Yes")="Yes",_xlfn.XLOOKUP("Dst_CIDR_Le_16",'Scoring_Config'!$A:$A,'Scoring_Config'!$C:$C,10),0),0)+IF(LEFT(AD1116,4)="True",IF(_xlfn.XLOOKUP("Dst_CIDR_17_22",'Scoring_Config'!$A:$A,'Scoring_Config'!$D:$D,"Yes")="Yes",_xlfn.XLOOKUP("Dst_CIDR_17_22",'Scoring_Config'!$A:$A,'Scoring_Config'!$C:$C,5),0),0)+IF(LEFT(AE1116,4)="True",IF(_xlfn.XLOOKUP("SrcZone_IsAny",'Scoring_Config'!$A:$A,'Scoring_Config'!$D:$D,"Yes")="Yes",_xlfn.XLOOKUP("SrcZone_IsAny",'Scoring_Config'!$A:$A,'Scoring_Config'!$C:$C,10),0),0)+IF(LEFT(AF1116,4)="True",IF(_xlfn.XLOOKUP("DstZone_IsAny",'Scoring_Config'!$A:$A,'Scoring_Config'!$D:$D,"Yes")="Yes",_xlfn.XLOOKUP("DstZone_IsAny",'Scoring_Config'!$A:$A,'Scoring_Config'!$C:$C,10),0),0)+IF(LEFT(AG1116,4)="True",IF(_xlfn.XLOOKUP("Service_Any_OR_RangeGt1000",'Scoring_Config'!$A:$A,'Scoring_Config'!$D:$D,"Yes")="Yes",_xlfn.XLOOKUP("Service_Any_OR_RangeGt1000",'Scoring_Config'!$A:$A,'Scoring_Config'!$C:$C,10),0),0)+IF(LEFT(AH1116,4)="True",IF(_xlfn.XLOOKUP("App_Any_OR_RangeGt1000",'Scoring_Config'!$A:$A,'Scoring_Config'!$D:$D,"Yes")="Yes",_xlfn.XLOOKUP("App_Any_OR_RangeGt1000",'Scoring_Config'!$A:$A,'Scoring_Config'!$C:$C,10),0),0)+IF(LEFT(AI1116,4)="True",IF(_xlfn.XLOOKUP("Service_Insecure_Match",'Scoring_Config'!$A:$A,'Scoring_Config'!$D:$D,"Yes")="Yes",_xlfn.XLOOKUP("Service_Insecure_Match",'Scoring_Config'!$A:$A,'Scoring_Config'!$C:$C,5),0),0)+IF(LEFT(AJ1116,4)="True",IF(_xlfn.XLOOKUP("Risky_Inbound",'Scoring_Config'!$A:$A,'Scoring_Config'!$D:$D,"Yes")="Yes",_xlfn.XLOOKUP("Risky_Inbound",'Scoring_Config'!$A:$A,'Scoring_Config'!$C:$C,50),0),0)+IF(LEFT(AK1116,4)="True",IF(_xlfn.XLOOKUP("Risky_Outbound",'Scoring_Config'!$A:$A,'Scoring_Config'!$D:$D,"Yes")="Yes",_xlfn.XLOOKUP("Risky_Outbound",'Scoring_Config'!$A:$A,'Scoring_Config'!$C:$C,25),0),0)+IF(LEFT(AZ1116,4)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1116,FIND(",",AL1116)+1,100)),0)+IF(LEFT(AM1116,4)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1116,FIND(",",AN1116)+1,100)),0)+IF(_xlfn.XLOOKUP("Profile_Scoring",'Scoring_Config'!$A:$A,'Scoring_Config'!$D:$D,"Yes")="Yes",VALUE(MID(AO1116,FIND(",",AO1116)+1,100)),0)+IF(_xlfn.XLOOKUP("Options_Scoring",'Scoring_Config'!$A:$A,'Scoring_Config'!$D:$D,"Yes")="Yes",VALUE(MID(AP1116,FIND(",",AP1116)+1,100)),0)))</f>
        <v>0</v>
      </c>
      <c r="AY1116" t="s">
        <v>6706</v>
      </c>
      <c r="AZ1116" cm="1">
        <f t="array" ref="AZ1116">IF(TRUE,"True," &amp; IF(_xlfn.XLOOKUP("Migrate_Insecure",'Scoring_Config'!$A:$A,'Scoring_Config'!$D:$D,"Yes")="Yes",_xlfn.XLOOKUP("Migrate_Insecure",'Scoring_Config'!$A:$A,'Scoring_Config'!$C:$C,10),0),"False,0")</f>
        <v>0</v>
      </c>
    </row>
    <row r="1117" spans="1:52">
      <c r="A1117" t="s">
        <v>1979</v>
      </c>
      <c r="B1117" t="s">
        <v>3089</v>
      </c>
      <c r="C1117" t="s">
        <v>3542</v>
      </c>
      <c r="D1117" t="s">
        <v>3545</v>
      </c>
      <c r="E1117" t="s">
        <v>3563</v>
      </c>
      <c r="F1117" t="s">
        <v>3638</v>
      </c>
      <c r="G1117" t="s">
        <v>202</v>
      </c>
      <c r="H1117" t="s">
        <v>174</v>
      </c>
      <c r="I1117" t="s">
        <v>3629</v>
      </c>
      <c r="J1117" t="s">
        <v>185</v>
      </c>
      <c r="K1117" t="s">
        <v>1666</v>
      </c>
      <c r="L1117" t="s">
        <v>1327</v>
      </c>
      <c r="M1117" t="s">
        <v>1974</v>
      </c>
      <c r="N1117" t="s">
        <v>4315</v>
      </c>
      <c r="O1117" t="s">
        <v>4319</v>
      </c>
      <c r="P1117" t="s">
        <v>4321</v>
      </c>
      <c r="Q1117" t="s">
        <v>4490</v>
      </c>
      <c r="R1117" t="s">
        <v>5439</v>
      </c>
      <c r="S1117" t="s">
        <v>4324</v>
      </c>
      <c r="T1117" t="s">
        <v>5833</v>
      </c>
      <c r="U1117" t="s">
        <v>6102</v>
      </c>
      <c r="Y1117" cm="1">
        <f t="array" ref="Y1117">IF(FALSE,"True," &amp; IF(_xlfn.XLOOKUP("Src_IsAny",'Scoring_Config'!$A:$A,'Scoring_Config'!$D:$D,"Yes")="Yes",_xlfn.XLOOKUP("Src_IsAny",'Scoring_Config'!$A:$A,'Scoring_Config'!$C:$C,10),0),"False,0")</f>
        <v>0</v>
      </c>
      <c r="Z1117" cm="1">
        <f t="array" ref="Z1117">IF(FALSE,"True," &amp; IF(_xlfn.XLOOKUP("Src_CIDR_Le_16",'Scoring_Config'!$A:$A,'Scoring_Config'!$D:$D,"Yes")="Yes",_xlfn.XLOOKUP("Src_CIDR_Le_16",'Scoring_Config'!$A:$A,'Scoring_Config'!$C:$C,10),0),"False,0")</f>
        <v>0</v>
      </c>
      <c r="AA1117" cm="1">
        <f t="array" ref="AA1117">IF(TRUE,"True," &amp; IF(_xlfn.XLOOKUP("Src_CIDR_17_22",'Scoring_Config'!$A:$A,'Scoring_Config'!$D:$D,"Yes")="Yes",_xlfn.XLOOKUP("Src_CIDR_17_22",'Scoring_Config'!$A:$A,'Scoring_Config'!$C:$C,5),0),"False,0")</f>
        <v>0</v>
      </c>
      <c r="AB1117" cm="1">
        <f t="array" ref="AB1117">IF(FALSE,"True," &amp; IF(_xlfn.XLOOKUP("Dst_IsAny",'Scoring_Config'!$A:$A,'Scoring_Config'!$D:$D,"Yes")="Yes",_xlfn.XLOOKUP("Dst_IsAny",'Scoring_Config'!$A:$A,'Scoring_Config'!$C:$C,10),0),"False,0")</f>
        <v>0</v>
      </c>
      <c r="AC1117" cm="1">
        <f t="array" ref="AC1117">IF(FALSE,"True," &amp; IF(_xlfn.XLOOKUP("Dst_CIDR_Le_16",'Scoring_Config'!$A:$A,'Scoring_Config'!$D:$D,"Yes")="Yes",_xlfn.XLOOKUP("Dst_CIDR_Le_16",'Scoring_Config'!$A:$A,'Scoring_Config'!$C:$C,10),0),"False,0")</f>
        <v>0</v>
      </c>
      <c r="AD1117" cm="1">
        <f t="array" ref="AD1117">IF(FALSE,"True," &amp; IF(_xlfn.XLOOKUP("Dst_CIDR_17_22",'Scoring_Config'!$A:$A,'Scoring_Config'!$D:$D,"Yes")="Yes",_xlfn.XLOOKUP("Dst_CIDR_17_22",'Scoring_Config'!$A:$A,'Scoring_Config'!$C:$C,5),0),"False,0")</f>
        <v>0</v>
      </c>
      <c r="AE1117" cm="1">
        <f t="array" ref="AE1117">IF(FALSE,"True," &amp; IF(_xlfn.XLOOKUP("SrcZone_IsAny",'Scoring_Config'!$A:$A,'Scoring_Config'!$D:$D,"Yes")="Yes",_xlfn.XLOOKUP("SrcZone_IsAny",'Scoring_Config'!$A:$A,'Scoring_Config'!$C:$C,10),0),"False,0")</f>
        <v>0</v>
      </c>
      <c r="AF1117" cm="1">
        <f t="array" ref="AF1117">IF(FALSE,"True," &amp; IF(_xlfn.XLOOKUP("DstZone_IsAny",'Scoring_Config'!$A:$A,'Scoring_Config'!$D:$D,"Yes")="Yes",_xlfn.XLOOKUP("DstZone_IsAny",'Scoring_Config'!$A:$A,'Scoring_Config'!$C:$C,10),0),"False,0")</f>
        <v>0</v>
      </c>
      <c r="AG1117" cm="1">
        <f t="array" ref="AG111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17" cm="1">
        <f t="array" ref="AH1117">IF(FALSE,"True," &amp; IF(_xlfn.XLOOKUP("App_Any_OR_RangeGt1000",'Scoring_Config'!$A:$A,'Scoring_Config'!$D:$D,"Yes")="Yes",_xlfn.XLOOKUP("App_Any_OR_RangeGt1000",'Scoring_Config'!$A:$A,'Scoring_Config'!$C:$C,10),0),"False,0")</f>
        <v>0</v>
      </c>
      <c r="AI1117" cm="1">
        <f t="array" ref="AI1117">IF(FALSE,"True," &amp; IF(_xlfn.XLOOKUP("Service_Insecure_Match",'Scoring_Config'!$A:$A,'Scoring_Config'!$D:$D,"Yes")="Yes",_xlfn.XLOOKUP("Service_Insecure_Match",'Scoring_Config'!$A:$A,'Scoring_Config'!$C:$C,5),0),"False,0")</f>
        <v>0</v>
      </c>
      <c r="AJ1117" cm="1">
        <f t="array" ref="AJ1117">IF(FALSE,"True," &amp; IF(_xlfn.XLOOKUP("Risky_Inbound",'Scoring_Config'!$A:$A,'Scoring_Config'!$D:$D,"Yes")="Yes",_xlfn.XLOOKUP("Risky_Inbound",'Scoring_Config'!$A:$A,'Scoring_Config'!$C:$C,50),0),"False,0")</f>
        <v>0</v>
      </c>
      <c r="AK1117" cm="1">
        <f t="array" ref="AK1117">IF(FALSE,"True," &amp; IF(_xlfn.XLOOKUP("Risky_Outbound",'Scoring_Config'!$A:$A,'Scoring_Config'!$D:$D,"Yes")="Yes",_xlfn.XLOOKUP("Risky_Outbound",'Scoring_Config'!$A:$A,'Scoring_Config'!$C:$C,25),0),"False,0")</f>
        <v>0</v>
      </c>
      <c r="AL1117" t="s">
        <v>6700</v>
      </c>
      <c r="AM1117" cm="1">
        <f t="array" ref="AM111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17" t="s">
        <v>6697</v>
      </c>
      <c r="AO1117" t="s">
        <v>6697</v>
      </c>
      <c r="AP1117" t="s">
        <v>6697</v>
      </c>
      <c r="AQ1117" cm="1">
        <f t="array" ref="AQ1117">IF(FALSE,"True," &amp; IF(_xlfn.XLOOKUP("Service_IsAny",'Scoring_Config'!$A:$A,'Scoring_Config'!$D:$D,"Yes")="Yes",_xlfn.XLOOKUP("Service_IsAny",'Scoring_Config'!$A:$A,'Scoring_Config'!$C:$C,0),0),"False,0")</f>
        <v>0</v>
      </c>
      <c r="AR1117">
        <v>0</v>
      </c>
      <c r="AS1117" cm="1">
        <f t="array" ref="AS1117">IF(FALSE,"True," &amp; IF(_xlfn.XLOOKUP("Service_RangeGt1000",'Scoring_Config'!$A:$A,'Scoring_Config'!$D:$D,"Yes")="Yes",_xlfn.XLOOKUP("Service_RangeGt1000",'Scoring_Config'!$A:$A,'Scoring_Config'!$C:$C,0),0),"False,0")</f>
        <v>0</v>
      </c>
      <c r="AT1117" cm="1">
        <f t="array" ref="AT1117">IF(FALSE,"True," &amp; IF(_xlfn.XLOOKUP("App_IsAny",'Scoring_Config'!$A:$A,'Scoring_Config'!$D:$D,"Yes")="Yes",_xlfn.XLOOKUP("App_IsAny",'Scoring_Config'!$A:$A,'Scoring_Config'!$C:$C,0),0),"False,0")</f>
        <v>0</v>
      </c>
      <c r="AU1117">
        <v>2</v>
      </c>
      <c r="AV1117" cm="1">
        <f t="array" ref="AV1117">IF(FALSE,"True," &amp; IF(_xlfn.XLOOKUP("App_RangeGt1000",'Scoring_Config'!$A:$A,'Scoring_Config'!$D:$D,"Yes")="Yes",_xlfn.XLOOKUP("App_RangeGt1000",'Scoring_Config'!$A:$A,'Scoring_Config'!$C:$C,0),0),"False,0")</f>
        <v>0</v>
      </c>
      <c r="AW1117" cm="1">
        <f t="array" ref="AW1117">IF(FALSE,"True," &amp; IF(_xlfn.XLOOKUP("Action_IsDenyOrDrop",'Scoring_Config'!$A:$A,'Scoring_Config'!$D:$D,"Yes")="Yes",_xlfn.XLOOKUP("Action_IsDenyOrDrop",'Scoring_Config'!$A:$A,'Scoring_Config'!$C:$C,0),0),"False,0")</f>
        <v>0</v>
      </c>
      <c r="AX1117" cm="1">
        <f t="array" ref="AX1117">IF(LEFT(AW1117,4)="True",0,(IF(LEFT(Y1117,4)="True",IF(_xlfn.XLOOKUP("Src_IsAny",'Scoring_Config'!$A:$A,'Scoring_Config'!$D:$D,"Yes")="Yes",_xlfn.XLOOKUP("Src_IsAny",'Scoring_Config'!$A:$A,'Scoring_Config'!$C:$C,10),0),0)+IF(LEFT(Z1117,4)="True",IF(_xlfn.XLOOKUP("Src_CIDR_Le_16",'Scoring_Config'!$A:$A,'Scoring_Config'!$D:$D,"Yes")="Yes",_xlfn.XLOOKUP("Src_CIDR_Le_16",'Scoring_Config'!$A:$A,'Scoring_Config'!$C:$C,10),0),0)+IF(LEFT(AA1117,4)="True",IF(_xlfn.XLOOKUP("Src_CIDR_17_22",'Scoring_Config'!$A:$A,'Scoring_Config'!$D:$D,"Yes")="Yes",_xlfn.XLOOKUP("Src_CIDR_17_22",'Scoring_Config'!$A:$A,'Scoring_Config'!$C:$C,5),0),0)+IF(LEFT(AB1117,4)="True",IF(_xlfn.XLOOKUP("Dst_IsAny",'Scoring_Config'!$A:$A,'Scoring_Config'!$D:$D,"Yes")="Yes",_xlfn.XLOOKUP("Dst_IsAny",'Scoring_Config'!$A:$A,'Scoring_Config'!$C:$C,10),0),0)+IF(LEFT(AC1117,4)="True",IF(_xlfn.XLOOKUP("Dst_CIDR_Le_16",'Scoring_Config'!$A:$A,'Scoring_Config'!$D:$D,"Yes")="Yes",_xlfn.XLOOKUP("Dst_CIDR_Le_16",'Scoring_Config'!$A:$A,'Scoring_Config'!$C:$C,10),0),0)+IF(LEFT(AD1117,4)="True",IF(_xlfn.XLOOKUP("Dst_CIDR_17_22",'Scoring_Config'!$A:$A,'Scoring_Config'!$D:$D,"Yes")="Yes",_xlfn.XLOOKUP("Dst_CIDR_17_22",'Scoring_Config'!$A:$A,'Scoring_Config'!$C:$C,5),0),0)+IF(LEFT(AE1117,4)="True",IF(_xlfn.XLOOKUP("SrcZone_IsAny",'Scoring_Config'!$A:$A,'Scoring_Config'!$D:$D,"Yes")="Yes",_xlfn.XLOOKUP("SrcZone_IsAny",'Scoring_Config'!$A:$A,'Scoring_Config'!$C:$C,10),0),0)+IF(LEFT(AF1117,4)="True",IF(_xlfn.XLOOKUP("DstZone_IsAny",'Scoring_Config'!$A:$A,'Scoring_Config'!$D:$D,"Yes")="Yes",_xlfn.XLOOKUP("DstZone_IsAny",'Scoring_Config'!$A:$A,'Scoring_Config'!$C:$C,10),0),0)+IF(LEFT(AG1117,4)="True",IF(_xlfn.XLOOKUP("Service_Any_OR_RangeGt1000",'Scoring_Config'!$A:$A,'Scoring_Config'!$D:$D,"Yes")="Yes",_xlfn.XLOOKUP("Service_Any_OR_RangeGt1000",'Scoring_Config'!$A:$A,'Scoring_Config'!$C:$C,10),0),0)+IF(LEFT(AH1117,4)="True",IF(_xlfn.XLOOKUP("App_Any_OR_RangeGt1000",'Scoring_Config'!$A:$A,'Scoring_Config'!$D:$D,"Yes")="Yes",_xlfn.XLOOKUP("App_Any_OR_RangeGt1000",'Scoring_Config'!$A:$A,'Scoring_Config'!$C:$C,10),0),0)+IF(LEFT(AI1117,4)="True",IF(_xlfn.XLOOKUP("Service_Insecure_Match",'Scoring_Config'!$A:$A,'Scoring_Config'!$D:$D,"Yes")="Yes",_xlfn.XLOOKUP("Service_Insecure_Match",'Scoring_Config'!$A:$A,'Scoring_Config'!$C:$C,5),0),0)+IF(LEFT(AJ1117,4)="True",IF(_xlfn.XLOOKUP("Risky_Inbound",'Scoring_Config'!$A:$A,'Scoring_Config'!$D:$D,"Yes")="Yes",_xlfn.XLOOKUP("Risky_Inbound",'Scoring_Config'!$A:$A,'Scoring_Config'!$C:$C,50),0),0)+IF(LEFT(AK1117,4)="True",IF(_xlfn.XLOOKUP("Risky_Outbound",'Scoring_Config'!$A:$A,'Scoring_Config'!$D:$D,"Yes")="Yes",_xlfn.XLOOKUP("Risky_Outbound",'Scoring_Config'!$A:$A,'Scoring_Config'!$C:$C,25),0),0)+IF(LEFT(AZ1117,4)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1117,FIND(",",AL1117)+1,100)),0)+IF(LEFT(AM1117,4)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1117,FIND(",",AN1117)+1,100)),0)+IF(_xlfn.XLOOKUP("Profile_Scoring",'Scoring_Config'!$A:$A,'Scoring_Config'!$D:$D,"Yes")="Yes",VALUE(MID(AO1117,FIND(",",AO1117)+1,100)),0)+IF(_xlfn.XLOOKUP("Options_Scoring",'Scoring_Config'!$A:$A,'Scoring_Config'!$D:$D,"Yes")="Yes",VALUE(MID(AP1117,FIND(",",AP1117)+1,100)),0)))</f>
        <v>0</v>
      </c>
      <c r="AZ1117" cm="1">
        <f t="array" ref="AZ1117">IF(FALSE,"True," &amp; IF(_xlfn.XLOOKUP("Migrate_Insecure",'Scoring_Config'!$A:$A,'Scoring_Config'!$D:$D,"Yes")="Yes",_xlfn.XLOOKUP("Migrate_Insecure",'Scoring_Config'!$A:$A,'Scoring_Config'!$C:$C,10),0),"False,0")</f>
        <v>0</v>
      </c>
    </row>
    <row r="1118" spans="1:52">
      <c r="A1118" t="s">
        <v>1979</v>
      </c>
      <c r="B1118" t="s">
        <v>3090</v>
      </c>
      <c r="C1118" t="s">
        <v>3542</v>
      </c>
      <c r="D1118" t="s">
        <v>3545</v>
      </c>
      <c r="E1118" t="s">
        <v>3563</v>
      </c>
      <c r="F1118" t="s">
        <v>3637</v>
      </c>
      <c r="G1118" t="s">
        <v>593</v>
      </c>
      <c r="H1118" t="s">
        <v>174</v>
      </c>
      <c r="I1118" t="s">
        <v>3624</v>
      </c>
      <c r="J1118" t="s">
        <v>1136</v>
      </c>
      <c r="K1118" t="s">
        <v>174</v>
      </c>
      <c r="L1118" t="s">
        <v>1551</v>
      </c>
      <c r="M1118" t="s">
        <v>1974</v>
      </c>
      <c r="N1118" t="s">
        <v>4315</v>
      </c>
      <c r="O1118" t="s">
        <v>4319</v>
      </c>
      <c r="P1118" t="s">
        <v>4323</v>
      </c>
      <c r="Q1118" t="s">
        <v>5105</v>
      </c>
      <c r="R1118" t="s">
        <v>5440</v>
      </c>
      <c r="S1118" t="s">
        <v>5541</v>
      </c>
      <c r="T1118" t="s">
        <v>5834</v>
      </c>
      <c r="U1118" t="s">
        <v>5834</v>
      </c>
      <c r="Y1118" cm="1">
        <f t="array" ref="Y1118">IF(FALSE,"True," &amp; IF(_xlfn.XLOOKUP("Src_IsAny",'Scoring_Config'!$A:$A,'Scoring_Config'!$D:$D,"Yes")="Yes",_xlfn.XLOOKUP("Src_IsAny",'Scoring_Config'!$A:$A,'Scoring_Config'!$C:$C,10),0),"False,0")</f>
        <v>0</v>
      </c>
      <c r="Z1118" cm="1">
        <f t="array" ref="Z1118">IF(FALSE,"True," &amp; IF(_xlfn.XLOOKUP("Src_CIDR_Le_16",'Scoring_Config'!$A:$A,'Scoring_Config'!$D:$D,"Yes")="Yes",_xlfn.XLOOKUP("Src_CIDR_Le_16",'Scoring_Config'!$A:$A,'Scoring_Config'!$C:$C,10),0),"False,0")</f>
        <v>0</v>
      </c>
      <c r="AA1118" cm="1">
        <f t="array" ref="AA1118">IF(FALSE,"True," &amp; IF(_xlfn.XLOOKUP("Src_CIDR_17_22",'Scoring_Config'!$A:$A,'Scoring_Config'!$D:$D,"Yes")="Yes",_xlfn.XLOOKUP("Src_CIDR_17_22",'Scoring_Config'!$A:$A,'Scoring_Config'!$C:$C,5),0),"False,0")</f>
        <v>0</v>
      </c>
      <c r="AB1118" cm="1">
        <f t="array" ref="AB1118">IF(FALSE,"True," &amp; IF(_xlfn.XLOOKUP("Dst_IsAny",'Scoring_Config'!$A:$A,'Scoring_Config'!$D:$D,"Yes")="Yes",_xlfn.XLOOKUP("Dst_IsAny",'Scoring_Config'!$A:$A,'Scoring_Config'!$C:$C,10),0),"False,0")</f>
        <v>0</v>
      </c>
      <c r="AC1118" cm="1">
        <f t="array" ref="AC1118">IF(FALSE,"True," &amp; IF(_xlfn.XLOOKUP("Dst_CIDR_Le_16",'Scoring_Config'!$A:$A,'Scoring_Config'!$D:$D,"Yes")="Yes",_xlfn.XLOOKUP("Dst_CIDR_Le_16",'Scoring_Config'!$A:$A,'Scoring_Config'!$C:$C,10),0),"False,0")</f>
        <v>0</v>
      </c>
      <c r="AD1118" cm="1">
        <f t="array" ref="AD1118">IF(FALSE,"True," &amp; IF(_xlfn.XLOOKUP("Dst_CIDR_17_22",'Scoring_Config'!$A:$A,'Scoring_Config'!$D:$D,"Yes")="Yes",_xlfn.XLOOKUP("Dst_CIDR_17_22",'Scoring_Config'!$A:$A,'Scoring_Config'!$C:$C,5),0),"False,0")</f>
        <v>0</v>
      </c>
      <c r="AE1118" cm="1">
        <f t="array" ref="AE1118">IF(FALSE,"True," &amp; IF(_xlfn.XLOOKUP("SrcZone_IsAny",'Scoring_Config'!$A:$A,'Scoring_Config'!$D:$D,"Yes")="Yes",_xlfn.XLOOKUP("SrcZone_IsAny",'Scoring_Config'!$A:$A,'Scoring_Config'!$C:$C,10),0),"False,0")</f>
        <v>0</v>
      </c>
      <c r="AF1118" cm="1">
        <f t="array" ref="AF1118">IF(FALSE,"True," &amp; IF(_xlfn.XLOOKUP("DstZone_IsAny",'Scoring_Config'!$A:$A,'Scoring_Config'!$D:$D,"Yes")="Yes",_xlfn.XLOOKUP("DstZone_IsAny",'Scoring_Config'!$A:$A,'Scoring_Config'!$C:$C,10),0),"False,0")</f>
        <v>0</v>
      </c>
      <c r="AG1118" cm="1">
        <f t="array" ref="AG111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18" cm="1">
        <f t="array" ref="AH1118">IF(TRUE,"True," &amp; IF(_xlfn.XLOOKUP("App_Any_OR_RangeGt1000",'Scoring_Config'!$A:$A,'Scoring_Config'!$D:$D,"Yes")="Yes",_xlfn.XLOOKUP("App_Any_OR_RangeGt1000",'Scoring_Config'!$A:$A,'Scoring_Config'!$C:$C,10),0),"False,0")</f>
        <v>0</v>
      </c>
      <c r="AI1118" cm="1">
        <f t="array" ref="AI1118">IF(TRUE,"True," &amp; IF(_xlfn.XLOOKUP("Service_Insecure_Match",'Scoring_Config'!$A:$A,'Scoring_Config'!$D:$D,"Yes")="Yes",_xlfn.XLOOKUP("Service_Insecure_Match",'Scoring_Config'!$A:$A,'Scoring_Config'!$C:$C,5),0),"False,0")</f>
        <v>0</v>
      </c>
      <c r="AJ1118" cm="1">
        <f t="array" ref="AJ1118">IF(FALSE,"True," &amp; IF(_xlfn.XLOOKUP("Risky_Inbound",'Scoring_Config'!$A:$A,'Scoring_Config'!$D:$D,"Yes")="Yes",_xlfn.XLOOKUP("Risky_Inbound",'Scoring_Config'!$A:$A,'Scoring_Config'!$C:$C,50),0),"False,0")</f>
        <v>0</v>
      </c>
      <c r="AK1118" cm="1">
        <f t="array" ref="AK1118">IF(FALSE,"True," &amp; IF(_xlfn.XLOOKUP("Risky_Outbound",'Scoring_Config'!$A:$A,'Scoring_Config'!$D:$D,"Yes")="Yes",_xlfn.XLOOKUP("Risky_Outbound",'Scoring_Config'!$A:$A,'Scoring_Config'!$C:$C,25),0),"False,0")</f>
        <v>0</v>
      </c>
      <c r="AL1118" t="s">
        <v>6699</v>
      </c>
      <c r="AM1118" cm="1">
        <f t="array" ref="AM111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18" t="s">
        <v>6697</v>
      </c>
      <c r="AO1118" t="s">
        <v>6697</v>
      </c>
      <c r="AP1118" t="s">
        <v>6697</v>
      </c>
      <c r="AQ1118" cm="1">
        <f t="array" ref="AQ1118">IF(FALSE,"True," &amp; IF(_xlfn.XLOOKUP("Service_IsAny",'Scoring_Config'!$A:$A,'Scoring_Config'!$D:$D,"Yes")="Yes",_xlfn.XLOOKUP("Service_IsAny",'Scoring_Config'!$A:$A,'Scoring_Config'!$C:$C,0),0),"False,0")</f>
        <v>0</v>
      </c>
      <c r="AR1118">
        <v>3</v>
      </c>
      <c r="AS1118" cm="1">
        <f t="array" ref="AS1118">IF(FALSE,"True," &amp; IF(_xlfn.XLOOKUP("Service_RangeGt1000",'Scoring_Config'!$A:$A,'Scoring_Config'!$D:$D,"Yes")="Yes",_xlfn.XLOOKUP("Service_RangeGt1000",'Scoring_Config'!$A:$A,'Scoring_Config'!$C:$C,0),0),"False,0")</f>
        <v>0</v>
      </c>
      <c r="AT1118" cm="1">
        <f t="array" ref="AT1118">IF(TRUE,"True," &amp; IF(_xlfn.XLOOKUP("App_IsAny",'Scoring_Config'!$A:$A,'Scoring_Config'!$D:$D,"Yes")="Yes",_xlfn.XLOOKUP("App_IsAny",'Scoring_Config'!$A:$A,'Scoring_Config'!$C:$C,0),0),"False,0")</f>
        <v>0</v>
      </c>
      <c r="AU1118">
        <v>65535</v>
      </c>
      <c r="AV1118" cm="1">
        <f t="array" ref="AV1118">IF(TRUE,"True," &amp; IF(_xlfn.XLOOKUP("App_RangeGt1000",'Scoring_Config'!$A:$A,'Scoring_Config'!$D:$D,"Yes")="Yes",_xlfn.XLOOKUP("App_RangeGt1000",'Scoring_Config'!$A:$A,'Scoring_Config'!$C:$C,0),0),"False,0")</f>
        <v>0</v>
      </c>
      <c r="AW1118" cm="1">
        <f t="array" ref="AW1118">IF(FALSE,"True," &amp; IF(_xlfn.XLOOKUP("Action_IsDenyOrDrop",'Scoring_Config'!$A:$A,'Scoring_Config'!$D:$D,"Yes")="Yes",_xlfn.XLOOKUP("Action_IsDenyOrDrop",'Scoring_Config'!$A:$A,'Scoring_Config'!$C:$C,0),0),"False,0")</f>
        <v>0</v>
      </c>
      <c r="AX1118" cm="1">
        <f t="array" ref="AX1118">IF(LEFT(AW1118,4)="True",0,(IF(LEFT(Y1118,4)="True",IF(_xlfn.XLOOKUP("Src_IsAny",'Scoring_Config'!$A:$A,'Scoring_Config'!$D:$D,"Yes")="Yes",_xlfn.XLOOKUP("Src_IsAny",'Scoring_Config'!$A:$A,'Scoring_Config'!$C:$C,10),0),0)+IF(LEFT(Z1118,4)="True",IF(_xlfn.XLOOKUP("Src_CIDR_Le_16",'Scoring_Config'!$A:$A,'Scoring_Config'!$D:$D,"Yes")="Yes",_xlfn.XLOOKUP("Src_CIDR_Le_16",'Scoring_Config'!$A:$A,'Scoring_Config'!$C:$C,10),0),0)+IF(LEFT(AA1118,4)="True",IF(_xlfn.XLOOKUP("Src_CIDR_17_22",'Scoring_Config'!$A:$A,'Scoring_Config'!$D:$D,"Yes")="Yes",_xlfn.XLOOKUP("Src_CIDR_17_22",'Scoring_Config'!$A:$A,'Scoring_Config'!$C:$C,5),0),0)+IF(LEFT(AB1118,4)="True",IF(_xlfn.XLOOKUP("Dst_IsAny",'Scoring_Config'!$A:$A,'Scoring_Config'!$D:$D,"Yes")="Yes",_xlfn.XLOOKUP("Dst_IsAny",'Scoring_Config'!$A:$A,'Scoring_Config'!$C:$C,10),0),0)+IF(LEFT(AC1118,4)="True",IF(_xlfn.XLOOKUP("Dst_CIDR_Le_16",'Scoring_Config'!$A:$A,'Scoring_Config'!$D:$D,"Yes")="Yes",_xlfn.XLOOKUP("Dst_CIDR_Le_16",'Scoring_Config'!$A:$A,'Scoring_Config'!$C:$C,10),0),0)+IF(LEFT(AD1118,4)="True",IF(_xlfn.XLOOKUP("Dst_CIDR_17_22",'Scoring_Config'!$A:$A,'Scoring_Config'!$D:$D,"Yes")="Yes",_xlfn.XLOOKUP("Dst_CIDR_17_22",'Scoring_Config'!$A:$A,'Scoring_Config'!$C:$C,5),0),0)+IF(LEFT(AE1118,4)="True",IF(_xlfn.XLOOKUP("SrcZone_IsAny",'Scoring_Config'!$A:$A,'Scoring_Config'!$D:$D,"Yes")="Yes",_xlfn.XLOOKUP("SrcZone_IsAny",'Scoring_Config'!$A:$A,'Scoring_Config'!$C:$C,10),0),0)+IF(LEFT(AF1118,4)="True",IF(_xlfn.XLOOKUP("DstZone_IsAny",'Scoring_Config'!$A:$A,'Scoring_Config'!$D:$D,"Yes")="Yes",_xlfn.XLOOKUP("DstZone_IsAny",'Scoring_Config'!$A:$A,'Scoring_Config'!$C:$C,10),0),0)+IF(LEFT(AG1118,4)="True",IF(_xlfn.XLOOKUP("Service_Any_OR_RangeGt1000",'Scoring_Config'!$A:$A,'Scoring_Config'!$D:$D,"Yes")="Yes",_xlfn.XLOOKUP("Service_Any_OR_RangeGt1000",'Scoring_Config'!$A:$A,'Scoring_Config'!$C:$C,10),0),0)+IF(LEFT(AH1118,4)="True",IF(_xlfn.XLOOKUP("App_Any_OR_RangeGt1000",'Scoring_Config'!$A:$A,'Scoring_Config'!$D:$D,"Yes")="Yes",_xlfn.XLOOKUP("App_Any_OR_RangeGt1000",'Scoring_Config'!$A:$A,'Scoring_Config'!$C:$C,10),0),0)+IF(LEFT(AI1118,4)="True",IF(_xlfn.XLOOKUP("Service_Insecure_Match",'Scoring_Config'!$A:$A,'Scoring_Config'!$D:$D,"Yes")="Yes",_xlfn.XLOOKUP("Service_Insecure_Match",'Scoring_Config'!$A:$A,'Scoring_Config'!$C:$C,5),0),0)+IF(LEFT(AJ1118,4)="True",IF(_xlfn.XLOOKUP("Risky_Inbound",'Scoring_Config'!$A:$A,'Scoring_Config'!$D:$D,"Yes")="Yes",_xlfn.XLOOKUP("Risky_Inbound",'Scoring_Config'!$A:$A,'Scoring_Config'!$C:$C,50),0),0)+IF(LEFT(AK1118,4)="True",IF(_xlfn.XLOOKUP("Risky_Outbound",'Scoring_Config'!$A:$A,'Scoring_Config'!$D:$D,"Yes")="Yes",_xlfn.XLOOKUP("Risky_Outbound",'Scoring_Config'!$A:$A,'Scoring_Config'!$C:$C,25),0),0)+IF(LEFT(AZ1118,4)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1118,FIND(",",AL1118)+1,100)),0)+IF(LEFT(AM1118,4)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1118,FIND(",",AN1118)+1,100)),0)+IF(_xlfn.XLOOKUP("Profile_Scoring",'Scoring_Config'!$A:$A,'Scoring_Config'!$D:$D,"Yes")="Yes",VALUE(MID(AO1118,FIND(",",AO1118)+1,100)),0)+IF(_xlfn.XLOOKUP("Options_Scoring",'Scoring_Config'!$A:$A,'Scoring_Config'!$D:$D,"Yes")="Yes",VALUE(MID(AP1118,FIND(",",AP1118)+1,100)),0)))</f>
        <v>0</v>
      </c>
      <c r="AY1118" t="s">
        <v>6706</v>
      </c>
      <c r="AZ1118" cm="1">
        <f t="array" ref="AZ1118">IF(TRUE,"True," &amp; IF(_xlfn.XLOOKUP("Migrate_Insecure",'Scoring_Config'!$A:$A,'Scoring_Config'!$D:$D,"Yes")="Yes",_xlfn.XLOOKUP("Migrate_Insecure",'Scoring_Config'!$A:$A,'Scoring_Config'!$C:$C,10),0),"False,0")</f>
        <v>0</v>
      </c>
    </row>
    <row r="1119" spans="1:52">
      <c r="A1119" t="s">
        <v>1979</v>
      </c>
      <c r="B1119" t="s">
        <v>3091</v>
      </c>
      <c r="C1119" t="s">
        <v>3542</v>
      </c>
      <c r="D1119" t="s">
        <v>3545</v>
      </c>
      <c r="E1119" t="s">
        <v>3563</v>
      </c>
      <c r="F1119" t="s">
        <v>3638</v>
      </c>
      <c r="G1119" t="s">
        <v>600</v>
      </c>
      <c r="H1119" t="s">
        <v>174</v>
      </c>
      <c r="I1119" t="s">
        <v>3608</v>
      </c>
      <c r="J1119" t="s">
        <v>230</v>
      </c>
      <c r="K1119" t="s">
        <v>1662</v>
      </c>
      <c r="L1119" t="s">
        <v>1327</v>
      </c>
      <c r="M1119" t="s">
        <v>1974</v>
      </c>
      <c r="N1119" t="s">
        <v>4315</v>
      </c>
      <c r="O1119" t="s">
        <v>4319</v>
      </c>
      <c r="P1119" t="s">
        <v>4321</v>
      </c>
      <c r="Q1119" t="s">
        <v>5120</v>
      </c>
      <c r="R1119" t="s">
        <v>5437</v>
      </c>
      <c r="S1119" t="s">
        <v>5439</v>
      </c>
      <c r="T1119" t="s">
        <v>5835</v>
      </c>
      <c r="U1119" t="s">
        <v>6102</v>
      </c>
      <c r="Y1119" cm="1">
        <f t="array" ref="Y1119">IF(FALSE,"True," &amp; IF(_xlfn.XLOOKUP("Src_IsAny",'Scoring_Config'!$A:$A,'Scoring_Config'!$D:$D,"Yes")="Yes",_xlfn.XLOOKUP("Src_IsAny",'Scoring_Config'!$A:$A,'Scoring_Config'!$C:$C,10),0),"False,0")</f>
        <v>0</v>
      </c>
      <c r="Z1119" cm="1">
        <f t="array" ref="Z1119">IF(FALSE,"True," &amp; IF(_xlfn.XLOOKUP("Src_CIDR_Le_16",'Scoring_Config'!$A:$A,'Scoring_Config'!$D:$D,"Yes")="Yes",_xlfn.XLOOKUP("Src_CIDR_Le_16",'Scoring_Config'!$A:$A,'Scoring_Config'!$C:$C,10),0),"False,0")</f>
        <v>0</v>
      </c>
      <c r="AA1119" cm="1">
        <f t="array" ref="AA1119">IF(TRUE,"True," &amp; IF(_xlfn.XLOOKUP("Src_CIDR_17_22",'Scoring_Config'!$A:$A,'Scoring_Config'!$D:$D,"Yes")="Yes",_xlfn.XLOOKUP("Src_CIDR_17_22",'Scoring_Config'!$A:$A,'Scoring_Config'!$C:$C,5),0),"False,0")</f>
        <v>0</v>
      </c>
      <c r="AB1119" cm="1">
        <f t="array" ref="AB1119">IF(FALSE,"True," &amp; IF(_xlfn.XLOOKUP("Dst_IsAny",'Scoring_Config'!$A:$A,'Scoring_Config'!$D:$D,"Yes")="Yes",_xlfn.XLOOKUP("Dst_IsAny",'Scoring_Config'!$A:$A,'Scoring_Config'!$C:$C,10),0),"False,0")</f>
        <v>0</v>
      </c>
      <c r="AC1119" cm="1">
        <f t="array" ref="AC1119">IF(FALSE,"True," &amp; IF(_xlfn.XLOOKUP("Dst_CIDR_Le_16",'Scoring_Config'!$A:$A,'Scoring_Config'!$D:$D,"Yes")="Yes",_xlfn.XLOOKUP("Dst_CIDR_Le_16",'Scoring_Config'!$A:$A,'Scoring_Config'!$C:$C,10),0),"False,0")</f>
        <v>0</v>
      </c>
      <c r="AD1119" cm="1">
        <f t="array" ref="AD1119">IF(FALSE,"True," &amp; IF(_xlfn.XLOOKUP("Dst_CIDR_17_22",'Scoring_Config'!$A:$A,'Scoring_Config'!$D:$D,"Yes")="Yes",_xlfn.XLOOKUP("Dst_CIDR_17_22",'Scoring_Config'!$A:$A,'Scoring_Config'!$C:$C,5),0),"False,0")</f>
        <v>0</v>
      </c>
      <c r="AE1119" cm="1">
        <f t="array" ref="AE1119">IF(FALSE,"True," &amp; IF(_xlfn.XLOOKUP("SrcZone_IsAny",'Scoring_Config'!$A:$A,'Scoring_Config'!$D:$D,"Yes")="Yes",_xlfn.XLOOKUP("SrcZone_IsAny",'Scoring_Config'!$A:$A,'Scoring_Config'!$C:$C,10),0),"False,0")</f>
        <v>0</v>
      </c>
      <c r="AF1119" cm="1">
        <f t="array" ref="AF1119">IF(FALSE,"True," &amp; IF(_xlfn.XLOOKUP("DstZone_IsAny",'Scoring_Config'!$A:$A,'Scoring_Config'!$D:$D,"Yes")="Yes",_xlfn.XLOOKUP("DstZone_IsAny",'Scoring_Config'!$A:$A,'Scoring_Config'!$C:$C,10),0),"False,0")</f>
        <v>0</v>
      </c>
      <c r="AG1119" cm="1">
        <f t="array" ref="AG111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19" cm="1">
        <f t="array" ref="AH1119">IF(FALSE,"True," &amp; IF(_xlfn.XLOOKUP("App_Any_OR_RangeGt1000",'Scoring_Config'!$A:$A,'Scoring_Config'!$D:$D,"Yes")="Yes",_xlfn.XLOOKUP("App_Any_OR_RangeGt1000",'Scoring_Config'!$A:$A,'Scoring_Config'!$C:$C,10),0),"False,0")</f>
        <v>0</v>
      </c>
      <c r="AI1119" cm="1">
        <f t="array" ref="AI1119">IF(FALSE,"True," &amp; IF(_xlfn.XLOOKUP("Service_Insecure_Match",'Scoring_Config'!$A:$A,'Scoring_Config'!$D:$D,"Yes")="Yes",_xlfn.XLOOKUP("Service_Insecure_Match",'Scoring_Config'!$A:$A,'Scoring_Config'!$C:$C,5),0),"False,0")</f>
        <v>0</v>
      </c>
      <c r="AJ1119" cm="1">
        <f t="array" ref="AJ1119">IF(FALSE,"True," &amp; IF(_xlfn.XLOOKUP("Risky_Inbound",'Scoring_Config'!$A:$A,'Scoring_Config'!$D:$D,"Yes")="Yes",_xlfn.XLOOKUP("Risky_Inbound",'Scoring_Config'!$A:$A,'Scoring_Config'!$C:$C,50),0),"False,0")</f>
        <v>0</v>
      </c>
      <c r="AK1119" cm="1">
        <f t="array" ref="AK1119">IF(FALSE,"True," &amp; IF(_xlfn.XLOOKUP("Risky_Outbound",'Scoring_Config'!$A:$A,'Scoring_Config'!$D:$D,"Yes")="Yes",_xlfn.XLOOKUP("Risky_Outbound",'Scoring_Config'!$A:$A,'Scoring_Config'!$C:$C,25),0),"False,0")</f>
        <v>0</v>
      </c>
      <c r="AL1119" t="s">
        <v>6700</v>
      </c>
      <c r="AM1119" cm="1">
        <f t="array" ref="AM111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19" t="s">
        <v>6697</v>
      </c>
      <c r="AO1119" t="s">
        <v>6697</v>
      </c>
      <c r="AP1119" t="s">
        <v>6697</v>
      </c>
      <c r="AQ1119" cm="1">
        <f t="array" ref="AQ1119">IF(FALSE,"True," &amp; IF(_xlfn.XLOOKUP("Service_IsAny",'Scoring_Config'!$A:$A,'Scoring_Config'!$D:$D,"Yes")="Yes",_xlfn.XLOOKUP("Service_IsAny",'Scoring_Config'!$A:$A,'Scoring_Config'!$C:$C,0),0),"False,0")</f>
        <v>0</v>
      </c>
      <c r="AR1119">
        <v>0</v>
      </c>
      <c r="AS1119" cm="1">
        <f t="array" ref="AS1119">IF(FALSE,"True," &amp; IF(_xlfn.XLOOKUP("Service_RangeGt1000",'Scoring_Config'!$A:$A,'Scoring_Config'!$D:$D,"Yes")="Yes",_xlfn.XLOOKUP("Service_RangeGt1000",'Scoring_Config'!$A:$A,'Scoring_Config'!$C:$C,0),0),"False,0")</f>
        <v>0</v>
      </c>
      <c r="AT1119" cm="1">
        <f t="array" ref="AT1119">IF(FALSE,"True," &amp; IF(_xlfn.XLOOKUP("App_IsAny",'Scoring_Config'!$A:$A,'Scoring_Config'!$D:$D,"Yes")="Yes",_xlfn.XLOOKUP("App_IsAny",'Scoring_Config'!$A:$A,'Scoring_Config'!$C:$C,0),0),"False,0")</f>
        <v>0</v>
      </c>
      <c r="AU1119">
        <v>2</v>
      </c>
      <c r="AV1119" cm="1">
        <f t="array" ref="AV1119">IF(FALSE,"True," &amp; IF(_xlfn.XLOOKUP("App_RangeGt1000",'Scoring_Config'!$A:$A,'Scoring_Config'!$D:$D,"Yes")="Yes",_xlfn.XLOOKUP("App_RangeGt1000",'Scoring_Config'!$A:$A,'Scoring_Config'!$C:$C,0),0),"False,0")</f>
        <v>0</v>
      </c>
      <c r="AW1119" cm="1">
        <f t="array" ref="AW1119">IF(FALSE,"True," &amp; IF(_xlfn.XLOOKUP("Action_IsDenyOrDrop",'Scoring_Config'!$A:$A,'Scoring_Config'!$D:$D,"Yes")="Yes",_xlfn.XLOOKUP("Action_IsDenyOrDrop",'Scoring_Config'!$A:$A,'Scoring_Config'!$C:$C,0),0),"False,0")</f>
        <v>0</v>
      </c>
      <c r="AX1119" cm="1">
        <f t="array" ref="AX1119">IF(LEFT(AW1119,4)="True",0,(IF(LEFT(Y1119,4)="True",IF(_xlfn.XLOOKUP("Src_IsAny",'Scoring_Config'!$A:$A,'Scoring_Config'!$D:$D,"Yes")="Yes",_xlfn.XLOOKUP("Src_IsAny",'Scoring_Config'!$A:$A,'Scoring_Config'!$C:$C,10),0),0)+IF(LEFT(Z1119,4)="True",IF(_xlfn.XLOOKUP("Src_CIDR_Le_16",'Scoring_Config'!$A:$A,'Scoring_Config'!$D:$D,"Yes")="Yes",_xlfn.XLOOKUP("Src_CIDR_Le_16",'Scoring_Config'!$A:$A,'Scoring_Config'!$C:$C,10),0),0)+IF(LEFT(AA1119,4)="True",IF(_xlfn.XLOOKUP("Src_CIDR_17_22",'Scoring_Config'!$A:$A,'Scoring_Config'!$D:$D,"Yes")="Yes",_xlfn.XLOOKUP("Src_CIDR_17_22",'Scoring_Config'!$A:$A,'Scoring_Config'!$C:$C,5),0),0)+IF(LEFT(AB1119,4)="True",IF(_xlfn.XLOOKUP("Dst_IsAny",'Scoring_Config'!$A:$A,'Scoring_Config'!$D:$D,"Yes")="Yes",_xlfn.XLOOKUP("Dst_IsAny",'Scoring_Config'!$A:$A,'Scoring_Config'!$C:$C,10),0),0)+IF(LEFT(AC1119,4)="True",IF(_xlfn.XLOOKUP("Dst_CIDR_Le_16",'Scoring_Config'!$A:$A,'Scoring_Config'!$D:$D,"Yes")="Yes",_xlfn.XLOOKUP("Dst_CIDR_Le_16",'Scoring_Config'!$A:$A,'Scoring_Config'!$C:$C,10),0),0)+IF(LEFT(AD1119,4)="True",IF(_xlfn.XLOOKUP("Dst_CIDR_17_22",'Scoring_Config'!$A:$A,'Scoring_Config'!$D:$D,"Yes")="Yes",_xlfn.XLOOKUP("Dst_CIDR_17_22",'Scoring_Config'!$A:$A,'Scoring_Config'!$C:$C,5),0),0)+IF(LEFT(AE1119,4)="True",IF(_xlfn.XLOOKUP("SrcZone_IsAny",'Scoring_Config'!$A:$A,'Scoring_Config'!$D:$D,"Yes")="Yes",_xlfn.XLOOKUP("SrcZone_IsAny",'Scoring_Config'!$A:$A,'Scoring_Config'!$C:$C,10),0),0)+IF(LEFT(AF1119,4)="True",IF(_xlfn.XLOOKUP("DstZone_IsAny",'Scoring_Config'!$A:$A,'Scoring_Config'!$D:$D,"Yes")="Yes",_xlfn.XLOOKUP("DstZone_IsAny",'Scoring_Config'!$A:$A,'Scoring_Config'!$C:$C,10),0),0)+IF(LEFT(AG1119,4)="True",IF(_xlfn.XLOOKUP("Service_Any_OR_RangeGt1000",'Scoring_Config'!$A:$A,'Scoring_Config'!$D:$D,"Yes")="Yes",_xlfn.XLOOKUP("Service_Any_OR_RangeGt1000",'Scoring_Config'!$A:$A,'Scoring_Config'!$C:$C,10),0),0)+IF(LEFT(AH1119,4)="True",IF(_xlfn.XLOOKUP("App_Any_OR_RangeGt1000",'Scoring_Config'!$A:$A,'Scoring_Config'!$D:$D,"Yes")="Yes",_xlfn.XLOOKUP("App_Any_OR_RangeGt1000",'Scoring_Config'!$A:$A,'Scoring_Config'!$C:$C,10),0),0)+IF(LEFT(AI1119,4)="True",IF(_xlfn.XLOOKUP("Service_Insecure_Match",'Scoring_Config'!$A:$A,'Scoring_Config'!$D:$D,"Yes")="Yes",_xlfn.XLOOKUP("Service_Insecure_Match",'Scoring_Config'!$A:$A,'Scoring_Config'!$C:$C,5),0),0)+IF(LEFT(AJ1119,4)="True",IF(_xlfn.XLOOKUP("Risky_Inbound",'Scoring_Config'!$A:$A,'Scoring_Config'!$D:$D,"Yes")="Yes",_xlfn.XLOOKUP("Risky_Inbound",'Scoring_Config'!$A:$A,'Scoring_Config'!$C:$C,50),0),0)+IF(LEFT(AK1119,4)="True",IF(_xlfn.XLOOKUP("Risky_Outbound",'Scoring_Config'!$A:$A,'Scoring_Config'!$D:$D,"Yes")="Yes",_xlfn.XLOOKUP("Risky_Outbound",'Scoring_Config'!$A:$A,'Scoring_Config'!$C:$C,25),0),0)+IF(LEFT(AZ1119,4)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1119,FIND(",",AL1119)+1,100)),0)+IF(LEFT(AM1119,4)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1119,FIND(",",AN1119)+1,100)),0)+IF(_xlfn.XLOOKUP("Profile_Scoring",'Scoring_Config'!$A:$A,'Scoring_Config'!$D:$D,"Yes")="Yes",VALUE(MID(AO1119,FIND(",",AO1119)+1,100)),0)+IF(_xlfn.XLOOKUP("Options_Scoring",'Scoring_Config'!$A:$A,'Scoring_Config'!$D:$D,"Yes")="Yes",VALUE(MID(AP1119,FIND(",",AP1119)+1,100)),0)))</f>
        <v>0</v>
      </c>
      <c r="AZ1119" cm="1">
        <f t="array" ref="AZ1119">IF(FALSE,"True," &amp; IF(_xlfn.XLOOKUP("Migrate_Insecure",'Scoring_Config'!$A:$A,'Scoring_Config'!$D:$D,"Yes")="Yes",_xlfn.XLOOKUP("Migrate_Insecure",'Scoring_Config'!$A:$A,'Scoring_Config'!$C:$C,10),0),"False,0")</f>
        <v>0</v>
      </c>
    </row>
    <row r="1120" spans="1:52">
      <c r="A1120" t="s">
        <v>1979</v>
      </c>
      <c r="B1120" t="s">
        <v>3092</v>
      </c>
      <c r="C1120" t="s">
        <v>3542</v>
      </c>
      <c r="D1120" t="s">
        <v>3545</v>
      </c>
      <c r="E1120" t="s">
        <v>3563</v>
      </c>
      <c r="F1120" t="s">
        <v>3865</v>
      </c>
      <c r="G1120" t="s">
        <v>601</v>
      </c>
      <c r="H1120" t="s">
        <v>174</v>
      </c>
      <c r="I1120" t="s">
        <v>3671</v>
      </c>
      <c r="J1120" t="s">
        <v>233</v>
      </c>
      <c r="K1120" t="s">
        <v>1662</v>
      </c>
      <c r="L1120" t="s">
        <v>1327</v>
      </c>
      <c r="M1120" t="s">
        <v>1974</v>
      </c>
      <c r="N1120" t="s">
        <v>4315</v>
      </c>
      <c r="O1120" t="s">
        <v>4319</v>
      </c>
      <c r="P1120" t="s">
        <v>4321</v>
      </c>
      <c r="Q1120" t="s">
        <v>5121</v>
      </c>
      <c r="R1120" t="s">
        <v>5439</v>
      </c>
      <c r="S1120" t="s">
        <v>4324</v>
      </c>
      <c r="T1120" t="s">
        <v>5817</v>
      </c>
      <c r="U1120" t="s">
        <v>6508</v>
      </c>
      <c r="Y1120" cm="1">
        <f t="array" ref="Y1120">IF(FALSE,"True," &amp; IF(_xlfn.XLOOKUP("Src_IsAny",'Scoring_Config'!$A:$A,'Scoring_Config'!$D:$D,"Yes")="Yes",_xlfn.XLOOKUP("Src_IsAny",'Scoring_Config'!$A:$A,'Scoring_Config'!$C:$C,10),0),"False,0")</f>
        <v>0</v>
      </c>
      <c r="Z1120" cm="1">
        <f t="array" ref="Z1120">IF(FALSE,"True," &amp; IF(_xlfn.XLOOKUP("Src_CIDR_Le_16",'Scoring_Config'!$A:$A,'Scoring_Config'!$D:$D,"Yes")="Yes",_xlfn.XLOOKUP("Src_CIDR_Le_16",'Scoring_Config'!$A:$A,'Scoring_Config'!$C:$C,10),0),"False,0")</f>
        <v>0</v>
      </c>
      <c r="AA1120" cm="1">
        <f t="array" ref="AA1120">IF(FALSE,"True," &amp; IF(_xlfn.XLOOKUP("Src_CIDR_17_22",'Scoring_Config'!$A:$A,'Scoring_Config'!$D:$D,"Yes")="Yes",_xlfn.XLOOKUP("Src_CIDR_17_22",'Scoring_Config'!$A:$A,'Scoring_Config'!$C:$C,5),0),"False,0")</f>
        <v>0</v>
      </c>
      <c r="AB1120" cm="1">
        <f t="array" ref="AB1120">IF(FALSE,"True," &amp; IF(_xlfn.XLOOKUP("Dst_IsAny",'Scoring_Config'!$A:$A,'Scoring_Config'!$D:$D,"Yes")="Yes",_xlfn.XLOOKUP("Dst_IsAny",'Scoring_Config'!$A:$A,'Scoring_Config'!$C:$C,10),0),"False,0")</f>
        <v>0</v>
      </c>
      <c r="AC1120" cm="1">
        <f t="array" ref="AC1120">IF(FALSE,"True," &amp; IF(_xlfn.XLOOKUP("Dst_CIDR_Le_16",'Scoring_Config'!$A:$A,'Scoring_Config'!$D:$D,"Yes")="Yes",_xlfn.XLOOKUP("Dst_CIDR_Le_16",'Scoring_Config'!$A:$A,'Scoring_Config'!$C:$C,10),0),"False,0")</f>
        <v>0</v>
      </c>
      <c r="AD1120" cm="1">
        <f t="array" ref="AD1120">IF(FALSE,"True," &amp; IF(_xlfn.XLOOKUP("Dst_CIDR_17_22",'Scoring_Config'!$A:$A,'Scoring_Config'!$D:$D,"Yes")="Yes",_xlfn.XLOOKUP("Dst_CIDR_17_22",'Scoring_Config'!$A:$A,'Scoring_Config'!$C:$C,5),0),"False,0")</f>
        <v>0</v>
      </c>
      <c r="AE1120" cm="1">
        <f t="array" ref="AE1120">IF(FALSE,"True," &amp; IF(_xlfn.XLOOKUP("SrcZone_IsAny",'Scoring_Config'!$A:$A,'Scoring_Config'!$D:$D,"Yes")="Yes",_xlfn.XLOOKUP("SrcZone_IsAny",'Scoring_Config'!$A:$A,'Scoring_Config'!$C:$C,10),0),"False,0")</f>
        <v>0</v>
      </c>
      <c r="AF1120" cm="1">
        <f t="array" ref="AF1120">IF(FALSE,"True," &amp; IF(_xlfn.XLOOKUP("DstZone_IsAny",'Scoring_Config'!$A:$A,'Scoring_Config'!$D:$D,"Yes")="Yes",_xlfn.XLOOKUP("DstZone_IsAny",'Scoring_Config'!$A:$A,'Scoring_Config'!$C:$C,10),0),"False,0")</f>
        <v>0</v>
      </c>
      <c r="AG1120" cm="1">
        <f t="array" ref="AG112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20" cm="1">
        <f t="array" ref="AH1120">IF(FALSE,"True," &amp; IF(_xlfn.XLOOKUP("App_Any_OR_RangeGt1000",'Scoring_Config'!$A:$A,'Scoring_Config'!$D:$D,"Yes")="Yes",_xlfn.XLOOKUP("App_Any_OR_RangeGt1000",'Scoring_Config'!$A:$A,'Scoring_Config'!$C:$C,10),0),"False,0")</f>
        <v>0</v>
      </c>
      <c r="AI1120" cm="1">
        <f t="array" ref="AI1120">IF(FALSE,"True," &amp; IF(_xlfn.XLOOKUP("Service_Insecure_Match",'Scoring_Config'!$A:$A,'Scoring_Config'!$D:$D,"Yes")="Yes",_xlfn.XLOOKUP("Service_Insecure_Match",'Scoring_Config'!$A:$A,'Scoring_Config'!$C:$C,5),0),"False,0")</f>
        <v>0</v>
      </c>
      <c r="AJ1120" cm="1">
        <f t="array" ref="AJ1120">IF(FALSE,"True," &amp; IF(_xlfn.XLOOKUP("Risky_Inbound",'Scoring_Config'!$A:$A,'Scoring_Config'!$D:$D,"Yes")="Yes",_xlfn.XLOOKUP("Risky_Inbound",'Scoring_Config'!$A:$A,'Scoring_Config'!$C:$C,50),0),"False,0")</f>
        <v>0</v>
      </c>
      <c r="AK1120" cm="1">
        <f t="array" ref="AK1120">IF(FALSE,"True," &amp; IF(_xlfn.XLOOKUP("Risky_Outbound",'Scoring_Config'!$A:$A,'Scoring_Config'!$D:$D,"Yes")="Yes",_xlfn.XLOOKUP("Risky_Outbound",'Scoring_Config'!$A:$A,'Scoring_Config'!$C:$C,25),0),"False,0")</f>
        <v>0</v>
      </c>
      <c r="AL1120" t="s">
        <v>6700</v>
      </c>
      <c r="AM1120" cm="1">
        <f t="array" ref="AM112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20" t="s">
        <v>6697</v>
      </c>
      <c r="AO1120" t="s">
        <v>6697</v>
      </c>
      <c r="AP1120" t="s">
        <v>6697</v>
      </c>
      <c r="AQ1120" cm="1">
        <f t="array" ref="AQ1120">IF(FALSE,"True," &amp; IF(_xlfn.XLOOKUP("Service_IsAny",'Scoring_Config'!$A:$A,'Scoring_Config'!$D:$D,"Yes")="Yes",_xlfn.XLOOKUP("Service_IsAny",'Scoring_Config'!$A:$A,'Scoring_Config'!$C:$C,0),0),"False,0")</f>
        <v>0</v>
      </c>
      <c r="AR1120">
        <v>0</v>
      </c>
      <c r="AS1120" cm="1">
        <f t="array" ref="AS1120">IF(FALSE,"True," &amp; IF(_xlfn.XLOOKUP("Service_RangeGt1000",'Scoring_Config'!$A:$A,'Scoring_Config'!$D:$D,"Yes")="Yes",_xlfn.XLOOKUP("Service_RangeGt1000",'Scoring_Config'!$A:$A,'Scoring_Config'!$C:$C,0),0),"False,0")</f>
        <v>0</v>
      </c>
      <c r="AT1120" cm="1">
        <f t="array" ref="AT1120">IF(FALSE,"True," &amp; IF(_xlfn.XLOOKUP("App_IsAny",'Scoring_Config'!$A:$A,'Scoring_Config'!$D:$D,"Yes")="Yes",_xlfn.XLOOKUP("App_IsAny",'Scoring_Config'!$A:$A,'Scoring_Config'!$C:$C,0),0),"False,0")</f>
        <v>0</v>
      </c>
      <c r="AU1120">
        <v>2</v>
      </c>
      <c r="AV1120" cm="1">
        <f t="array" ref="AV1120">IF(FALSE,"True," &amp; IF(_xlfn.XLOOKUP("App_RangeGt1000",'Scoring_Config'!$A:$A,'Scoring_Config'!$D:$D,"Yes")="Yes",_xlfn.XLOOKUP("App_RangeGt1000",'Scoring_Config'!$A:$A,'Scoring_Config'!$C:$C,0),0),"False,0")</f>
        <v>0</v>
      </c>
      <c r="AW1120" cm="1">
        <f t="array" ref="AW1120">IF(FALSE,"True," &amp; IF(_xlfn.XLOOKUP("Action_IsDenyOrDrop",'Scoring_Config'!$A:$A,'Scoring_Config'!$D:$D,"Yes")="Yes",_xlfn.XLOOKUP("Action_IsDenyOrDrop",'Scoring_Config'!$A:$A,'Scoring_Config'!$C:$C,0),0),"False,0")</f>
        <v>0</v>
      </c>
      <c r="AX1120" cm="1">
        <f t="array" ref="AX1120">IF(LEFT(AW1120,4)="True",0,(IF(LEFT(Y1120,4)="True",IF(_xlfn.XLOOKUP("Src_IsAny",'Scoring_Config'!$A:$A,'Scoring_Config'!$D:$D,"Yes")="Yes",_xlfn.XLOOKUP("Src_IsAny",'Scoring_Config'!$A:$A,'Scoring_Config'!$C:$C,10),0),0)+IF(LEFT(Z1120,4)="True",IF(_xlfn.XLOOKUP("Src_CIDR_Le_16",'Scoring_Config'!$A:$A,'Scoring_Config'!$D:$D,"Yes")="Yes",_xlfn.XLOOKUP("Src_CIDR_Le_16",'Scoring_Config'!$A:$A,'Scoring_Config'!$C:$C,10),0),0)+IF(LEFT(AA1120,4)="True",IF(_xlfn.XLOOKUP("Src_CIDR_17_22",'Scoring_Config'!$A:$A,'Scoring_Config'!$D:$D,"Yes")="Yes",_xlfn.XLOOKUP("Src_CIDR_17_22",'Scoring_Config'!$A:$A,'Scoring_Config'!$C:$C,5),0),0)+IF(LEFT(AB1120,4)="True",IF(_xlfn.XLOOKUP("Dst_IsAny",'Scoring_Config'!$A:$A,'Scoring_Config'!$D:$D,"Yes")="Yes",_xlfn.XLOOKUP("Dst_IsAny",'Scoring_Config'!$A:$A,'Scoring_Config'!$C:$C,10),0),0)+IF(LEFT(AC1120,4)="True",IF(_xlfn.XLOOKUP("Dst_CIDR_Le_16",'Scoring_Config'!$A:$A,'Scoring_Config'!$D:$D,"Yes")="Yes",_xlfn.XLOOKUP("Dst_CIDR_Le_16",'Scoring_Config'!$A:$A,'Scoring_Config'!$C:$C,10),0),0)+IF(LEFT(AD1120,4)="True",IF(_xlfn.XLOOKUP("Dst_CIDR_17_22",'Scoring_Config'!$A:$A,'Scoring_Config'!$D:$D,"Yes")="Yes",_xlfn.XLOOKUP("Dst_CIDR_17_22",'Scoring_Config'!$A:$A,'Scoring_Config'!$C:$C,5),0),0)+IF(LEFT(AE1120,4)="True",IF(_xlfn.XLOOKUP("SrcZone_IsAny",'Scoring_Config'!$A:$A,'Scoring_Config'!$D:$D,"Yes")="Yes",_xlfn.XLOOKUP("SrcZone_IsAny",'Scoring_Config'!$A:$A,'Scoring_Config'!$C:$C,10),0),0)+IF(LEFT(AF1120,4)="True",IF(_xlfn.XLOOKUP("DstZone_IsAny",'Scoring_Config'!$A:$A,'Scoring_Config'!$D:$D,"Yes")="Yes",_xlfn.XLOOKUP("DstZone_IsAny",'Scoring_Config'!$A:$A,'Scoring_Config'!$C:$C,10),0),0)+IF(LEFT(AG1120,4)="True",IF(_xlfn.XLOOKUP("Service_Any_OR_RangeGt1000",'Scoring_Config'!$A:$A,'Scoring_Config'!$D:$D,"Yes")="Yes",_xlfn.XLOOKUP("Service_Any_OR_RangeGt1000",'Scoring_Config'!$A:$A,'Scoring_Config'!$C:$C,10),0),0)+IF(LEFT(AH1120,4)="True",IF(_xlfn.XLOOKUP("App_Any_OR_RangeGt1000",'Scoring_Config'!$A:$A,'Scoring_Config'!$D:$D,"Yes")="Yes",_xlfn.XLOOKUP("App_Any_OR_RangeGt1000",'Scoring_Config'!$A:$A,'Scoring_Config'!$C:$C,10),0),0)+IF(LEFT(AI1120,4)="True",IF(_xlfn.XLOOKUP("Service_Insecure_Match",'Scoring_Config'!$A:$A,'Scoring_Config'!$D:$D,"Yes")="Yes",_xlfn.XLOOKUP("Service_Insecure_Match",'Scoring_Config'!$A:$A,'Scoring_Config'!$C:$C,5),0),0)+IF(LEFT(AJ1120,4)="True",IF(_xlfn.XLOOKUP("Risky_Inbound",'Scoring_Config'!$A:$A,'Scoring_Config'!$D:$D,"Yes")="Yes",_xlfn.XLOOKUP("Risky_Inbound",'Scoring_Config'!$A:$A,'Scoring_Config'!$C:$C,50),0),0)+IF(LEFT(AK1120,4)="True",IF(_xlfn.XLOOKUP("Risky_Outbound",'Scoring_Config'!$A:$A,'Scoring_Config'!$D:$D,"Yes")="Yes",_xlfn.XLOOKUP("Risky_Outbound",'Scoring_Config'!$A:$A,'Scoring_Config'!$C:$C,25),0),0)+IF(LEFT(AZ1120,4)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1120,FIND(",",AL1120)+1,100)),0)+IF(LEFT(AM1120,4)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1120,FIND(",",AN1120)+1,100)),0)+IF(_xlfn.XLOOKUP("Profile_Scoring",'Scoring_Config'!$A:$A,'Scoring_Config'!$D:$D,"Yes")="Yes",VALUE(MID(AO1120,FIND(",",AO1120)+1,100)),0)+IF(_xlfn.XLOOKUP("Options_Scoring",'Scoring_Config'!$A:$A,'Scoring_Config'!$D:$D,"Yes")="Yes",VALUE(MID(AP1120,FIND(",",AP1120)+1,100)),0)))</f>
        <v>0</v>
      </c>
      <c r="AZ1120" cm="1">
        <f t="array" ref="AZ1120">IF(FALSE,"True," &amp; IF(_xlfn.XLOOKUP("Migrate_Insecure",'Scoring_Config'!$A:$A,'Scoring_Config'!$D:$D,"Yes")="Yes",_xlfn.XLOOKUP("Migrate_Insecure",'Scoring_Config'!$A:$A,'Scoring_Config'!$C:$C,10),0),"False,0")</f>
        <v>0</v>
      </c>
    </row>
    <row r="1121" spans="1:52">
      <c r="A1121" t="s">
        <v>1979</v>
      </c>
      <c r="B1121" t="s">
        <v>3093</v>
      </c>
      <c r="C1121" t="s">
        <v>3542</v>
      </c>
      <c r="D1121" t="s">
        <v>3545</v>
      </c>
      <c r="E1121" t="s">
        <v>3563</v>
      </c>
      <c r="F1121" t="s">
        <v>3865</v>
      </c>
      <c r="G1121" t="s">
        <v>601</v>
      </c>
      <c r="H1121" t="s">
        <v>174</v>
      </c>
      <c r="I1121" t="s">
        <v>3896</v>
      </c>
      <c r="J1121" t="s">
        <v>477</v>
      </c>
      <c r="K1121" t="s">
        <v>1667</v>
      </c>
      <c r="L1121" t="s">
        <v>1327</v>
      </c>
      <c r="M1121" t="s">
        <v>1974</v>
      </c>
      <c r="N1121" t="s">
        <v>4315</v>
      </c>
      <c r="O1121" t="s">
        <v>4319</v>
      </c>
      <c r="P1121" t="s">
        <v>4323</v>
      </c>
      <c r="Q1121" t="s">
        <v>5121</v>
      </c>
      <c r="R1121" t="s">
        <v>5439</v>
      </c>
      <c r="S1121" t="s">
        <v>4324</v>
      </c>
      <c r="T1121" t="s">
        <v>5817</v>
      </c>
      <c r="U1121" t="s">
        <v>6508</v>
      </c>
      <c r="Y1121" cm="1">
        <f t="array" ref="Y1121">IF(FALSE,"True," &amp; IF(_xlfn.XLOOKUP("Src_IsAny",'Scoring_Config'!$A:$A,'Scoring_Config'!$D:$D,"Yes")="Yes",_xlfn.XLOOKUP("Src_IsAny",'Scoring_Config'!$A:$A,'Scoring_Config'!$C:$C,10),0),"False,0")</f>
        <v>0</v>
      </c>
      <c r="Z1121" cm="1">
        <f t="array" ref="Z1121">IF(FALSE,"True," &amp; IF(_xlfn.XLOOKUP("Src_CIDR_Le_16",'Scoring_Config'!$A:$A,'Scoring_Config'!$D:$D,"Yes")="Yes",_xlfn.XLOOKUP("Src_CIDR_Le_16",'Scoring_Config'!$A:$A,'Scoring_Config'!$C:$C,10),0),"False,0")</f>
        <v>0</v>
      </c>
      <c r="AA1121" cm="1">
        <f t="array" ref="AA1121">IF(FALSE,"True," &amp; IF(_xlfn.XLOOKUP("Src_CIDR_17_22",'Scoring_Config'!$A:$A,'Scoring_Config'!$D:$D,"Yes")="Yes",_xlfn.XLOOKUP("Src_CIDR_17_22",'Scoring_Config'!$A:$A,'Scoring_Config'!$C:$C,5),0),"False,0")</f>
        <v>0</v>
      </c>
      <c r="AB1121" cm="1">
        <f t="array" ref="AB1121">IF(FALSE,"True," &amp; IF(_xlfn.XLOOKUP("Dst_IsAny",'Scoring_Config'!$A:$A,'Scoring_Config'!$D:$D,"Yes")="Yes",_xlfn.XLOOKUP("Dst_IsAny",'Scoring_Config'!$A:$A,'Scoring_Config'!$C:$C,10),0),"False,0")</f>
        <v>0</v>
      </c>
      <c r="AC1121" cm="1">
        <f t="array" ref="AC1121">IF(FALSE,"True," &amp; IF(_xlfn.XLOOKUP("Dst_CIDR_Le_16",'Scoring_Config'!$A:$A,'Scoring_Config'!$D:$D,"Yes")="Yes",_xlfn.XLOOKUP("Dst_CIDR_Le_16",'Scoring_Config'!$A:$A,'Scoring_Config'!$C:$C,10),0),"False,0")</f>
        <v>0</v>
      </c>
      <c r="AD1121" cm="1">
        <f t="array" ref="AD1121">IF(FALSE,"True," &amp; IF(_xlfn.XLOOKUP("Dst_CIDR_17_22",'Scoring_Config'!$A:$A,'Scoring_Config'!$D:$D,"Yes")="Yes",_xlfn.XLOOKUP("Dst_CIDR_17_22",'Scoring_Config'!$A:$A,'Scoring_Config'!$C:$C,5),0),"False,0")</f>
        <v>0</v>
      </c>
      <c r="AE1121" cm="1">
        <f t="array" ref="AE1121">IF(FALSE,"True," &amp; IF(_xlfn.XLOOKUP("SrcZone_IsAny",'Scoring_Config'!$A:$A,'Scoring_Config'!$D:$D,"Yes")="Yes",_xlfn.XLOOKUP("SrcZone_IsAny",'Scoring_Config'!$A:$A,'Scoring_Config'!$C:$C,10),0),"False,0")</f>
        <v>0</v>
      </c>
      <c r="AF1121" cm="1">
        <f t="array" ref="AF1121">IF(FALSE,"True," &amp; IF(_xlfn.XLOOKUP("DstZone_IsAny",'Scoring_Config'!$A:$A,'Scoring_Config'!$D:$D,"Yes")="Yes",_xlfn.XLOOKUP("DstZone_IsAny",'Scoring_Config'!$A:$A,'Scoring_Config'!$C:$C,10),0),"False,0")</f>
        <v>0</v>
      </c>
      <c r="AG1121" cm="1">
        <f t="array" ref="AG112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21" cm="1">
        <f t="array" ref="AH1121">IF(FALSE,"True," &amp; IF(_xlfn.XLOOKUP("App_Any_OR_RangeGt1000",'Scoring_Config'!$A:$A,'Scoring_Config'!$D:$D,"Yes")="Yes",_xlfn.XLOOKUP("App_Any_OR_RangeGt1000",'Scoring_Config'!$A:$A,'Scoring_Config'!$C:$C,10),0),"False,0")</f>
        <v>0</v>
      </c>
      <c r="AI1121" cm="1">
        <f t="array" ref="AI1121">IF(FALSE,"True," &amp; IF(_xlfn.XLOOKUP("Service_Insecure_Match",'Scoring_Config'!$A:$A,'Scoring_Config'!$D:$D,"Yes")="Yes",_xlfn.XLOOKUP("Service_Insecure_Match",'Scoring_Config'!$A:$A,'Scoring_Config'!$C:$C,5),0),"False,0")</f>
        <v>0</v>
      </c>
      <c r="AJ1121" cm="1">
        <f t="array" ref="AJ1121">IF(FALSE,"True," &amp; IF(_xlfn.XLOOKUP("Risky_Inbound",'Scoring_Config'!$A:$A,'Scoring_Config'!$D:$D,"Yes")="Yes",_xlfn.XLOOKUP("Risky_Inbound",'Scoring_Config'!$A:$A,'Scoring_Config'!$C:$C,50),0),"False,0")</f>
        <v>0</v>
      </c>
      <c r="AK1121" cm="1">
        <f t="array" ref="AK1121">IF(FALSE,"True," &amp; IF(_xlfn.XLOOKUP("Risky_Outbound",'Scoring_Config'!$A:$A,'Scoring_Config'!$D:$D,"Yes")="Yes",_xlfn.XLOOKUP("Risky_Outbound",'Scoring_Config'!$A:$A,'Scoring_Config'!$C:$C,25),0),"False,0")</f>
        <v>0</v>
      </c>
      <c r="AL1121" t="s">
        <v>6699</v>
      </c>
      <c r="AM1121" cm="1">
        <f t="array" ref="AM112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21" t="s">
        <v>6697</v>
      </c>
      <c r="AO1121" t="s">
        <v>6697</v>
      </c>
      <c r="AP1121" t="s">
        <v>6697</v>
      </c>
      <c r="AQ1121" cm="1">
        <f t="array" ref="AQ1121">IF(FALSE,"True," &amp; IF(_xlfn.XLOOKUP("Service_IsAny",'Scoring_Config'!$A:$A,'Scoring_Config'!$D:$D,"Yes")="Yes",_xlfn.XLOOKUP("Service_IsAny",'Scoring_Config'!$A:$A,'Scoring_Config'!$C:$C,0),0),"False,0")</f>
        <v>0</v>
      </c>
      <c r="AR1121">
        <v>0</v>
      </c>
      <c r="AS1121" cm="1">
        <f t="array" ref="AS1121">IF(FALSE,"True," &amp; IF(_xlfn.XLOOKUP("Service_RangeGt1000",'Scoring_Config'!$A:$A,'Scoring_Config'!$D:$D,"Yes")="Yes",_xlfn.XLOOKUP("Service_RangeGt1000",'Scoring_Config'!$A:$A,'Scoring_Config'!$C:$C,0),0),"False,0")</f>
        <v>0</v>
      </c>
      <c r="AT1121" cm="1">
        <f t="array" ref="AT1121">IF(FALSE,"True," &amp; IF(_xlfn.XLOOKUP("App_IsAny",'Scoring_Config'!$A:$A,'Scoring_Config'!$D:$D,"Yes")="Yes",_xlfn.XLOOKUP("App_IsAny",'Scoring_Config'!$A:$A,'Scoring_Config'!$C:$C,0),0),"False,0")</f>
        <v>0</v>
      </c>
      <c r="AU1121">
        <v>1</v>
      </c>
      <c r="AV1121" cm="1">
        <f t="array" ref="AV1121">IF(FALSE,"True," &amp; IF(_xlfn.XLOOKUP("App_RangeGt1000",'Scoring_Config'!$A:$A,'Scoring_Config'!$D:$D,"Yes")="Yes",_xlfn.XLOOKUP("App_RangeGt1000",'Scoring_Config'!$A:$A,'Scoring_Config'!$C:$C,0),0),"False,0")</f>
        <v>0</v>
      </c>
      <c r="AW1121" cm="1">
        <f t="array" ref="AW1121">IF(FALSE,"True," &amp; IF(_xlfn.XLOOKUP("Action_IsDenyOrDrop",'Scoring_Config'!$A:$A,'Scoring_Config'!$D:$D,"Yes")="Yes",_xlfn.XLOOKUP("Action_IsDenyOrDrop",'Scoring_Config'!$A:$A,'Scoring_Config'!$C:$C,0),0),"False,0")</f>
        <v>0</v>
      </c>
      <c r="AX1121" cm="1">
        <f t="array" ref="AX1121">IF(LEFT(AW1121,4)="True",0,(IF(LEFT(Y1121,4)="True",IF(_xlfn.XLOOKUP("Src_IsAny",'Scoring_Config'!$A:$A,'Scoring_Config'!$D:$D,"Yes")="Yes",_xlfn.XLOOKUP("Src_IsAny",'Scoring_Config'!$A:$A,'Scoring_Config'!$C:$C,10),0),0)+IF(LEFT(Z1121,4)="True",IF(_xlfn.XLOOKUP("Src_CIDR_Le_16",'Scoring_Config'!$A:$A,'Scoring_Config'!$D:$D,"Yes")="Yes",_xlfn.XLOOKUP("Src_CIDR_Le_16",'Scoring_Config'!$A:$A,'Scoring_Config'!$C:$C,10),0),0)+IF(LEFT(AA1121,4)="True",IF(_xlfn.XLOOKUP("Src_CIDR_17_22",'Scoring_Config'!$A:$A,'Scoring_Config'!$D:$D,"Yes")="Yes",_xlfn.XLOOKUP("Src_CIDR_17_22",'Scoring_Config'!$A:$A,'Scoring_Config'!$C:$C,5),0),0)+IF(LEFT(AB1121,4)="True",IF(_xlfn.XLOOKUP("Dst_IsAny",'Scoring_Config'!$A:$A,'Scoring_Config'!$D:$D,"Yes")="Yes",_xlfn.XLOOKUP("Dst_IsAny",'Scoring_Config'!$A:$A,'Scoring_Config'!$C:$C,10),0),0)+IF(LEFT(AC1121,4)="True",IF(_xlfn.XLOOKUP("Dst_CIDR_Le_16",'Scoring_Config'!$A:$A,'Scoring_Config'!$D:$D,"Yes")="Yes",_xlfn.XLOOKUP("Dst_CIDR_Le_16",'Scoring_Config'!$A:$A,'Scoring_Config'!$C:$C,10),0),0)+IF(LEFT(AD1121,4)="True",IF(_xlfn.XLOOKUP("Dst_CIDR_17_22",'Scoring_Config'!$A:$A,'Scoring_Config'!$D:$D,"Yes")="Yes",_xlfn.XLOOKUP("Dst_CIDR_17_22",'Scoring_Config'!$A:$A,'Scoring_Config'!$C:$C,5),0),0)+IF(LEFT(AE1121,4)="True",IF(_xlfn.XLOOKUP("SrcZone_IsAny",'Scoring_Config'!$A:$A,'Scoring_Config'!$D:$D,"Yes")="Yes",_xlfn.XLOOKUP("SrcZone_IsAny",'Scoring_Config'!$A:$A,'Scoring_Config'!$C:$C,10),0),0)+IF(LEFT(AF1121,4)="True",IF(_xlfn.XLOOKUP("DstZone_IsAny",'Scoring_Config'!$A:$A,'Scoring_Config'!$D:$D,"Yes")="Yes",_xlfn.XLOOKUP("DstZone_IsAny",'Scoring_Config'!$A:$A,'Scoring_Config'!$C:$C,10),0),0)+IF(LEFT(AG1121,4)="True",IF(_xlfn.XLOOKUP("Service_Any_OR_RangeGt1000",'Scoring_Config'!$A:$A,'Scoring_Config'!$D:$D,"Yes")="Yes",_xlfn.XLOOKUP("Service_Any_OR_RangeGt1000",'Scoring_Config'!$A:$A,'Scoring_Config'!$C:$C,10),0),0)+IF(LEFT(AH1121,4)="True",IF(_xlfn.XLOOKUP("App_Any_OR_RangeGt1000",'Scoring_Config'!$A:$A,'Scoring_Config'!$D:$D,"Yes")="Yes",_xlfn.XLOOKUP("App_Any_OR_RangeGt1000",'Scoring_Config'!$A:$A,'Scoring_Config'!$C:$C,10),0),0)+IF(LEFT(AI1121,4)="True",IF(_xlfn.XLOOKUP("Service_Insecure_Match",'Scoring_Config'!$A:$A,'Scoring_Config'!$D:$D,"Yes")="Yes",_xlfn.XLOOKUP("Service_Insecure_Match",'Scoring_Config'!$A:$A,'Scoring_Config'!$C:$C,5),0),0)+IF(LEFT(AJ1121,4)="True",IF(_xlfn.XLOOKUP("Risky_Inbound",'Scoring_Config'!$A:$A,'Scoring_Config'!$D:$D,"Yes")="Yes",_xlfn.XLOOKUP("Risky_Inbound",'Scoring_Config'!$A:$A,'Scoring_Config'!$C:$C,50),0),0)+IF(LEFT(AK1121,4)="True",IF(_xlfn.XLOOKUP("Risky_Outbound",'Scoring_Config'!$A:$A,'Scoring_Config'!$D:$D,"Yes")="Yes",_xlfn.XLOOKUP("Risky_Outbound",'Scoring_Config'!$A:$A,'Scoring_Config'!$C:$C,25),0),0)+IF(LEFT(AZ1121,4)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1121,FIND(",",AL1121)+1,100)),0)+IF(LEFT(AM1121,4)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1121,FIND(",",AN1121)+1,100)),0)+IF(_xlfn.XLOOKUP("Profile_Scoring",'Scoring_Config'!$A:$A,'Scoring_Config'!$D:$D,"Yes")="Yes",VALUE(MID(AO1121,FIND(",",AO1121)+1,100)),0)+IF(_xlfn.XLOOKUP("Options_Scoring",'Scoring_Config'!$A:$A,'Scoring_Config'!$D:$D,"Yes")="Yes",VALUE(MID(AP1121,FIND(",",AP1121)+1,100)),0)))</f>
        <v>0</v>
      </c>
      <c r="AZ1121" cm="1">
        <f t="array" ref="AZ1121">IF(FALSE,"True," &amp; IF(_xlfn.XLOOKUP("Migrate_Insecure",'Scoring_Config'!$A:$A,'Scoring_Config'!$D:$D,"Yes")="Yes",_xlfn.XLOOKUP("Migrate_Insecure",'Scoring_Config'!$A:$A,'Scoring_Config'!$C:$C,10),0),"False,0")</f>
        <v>0</v>
      </c>
    </row>
    <row r="1122" spans="1:52">
      <c r="A1122" t="s">
        <v>1979</v>
      </c>
      <c r="B1122" t="s">
        <v>3094</v>
      </c>
      <c r="C1122" t="s">
        <v>3542</v>
      </c>
      <c r="D1122" t="s">
        <v>3545</v>
      </c>
      <c r="E1122" t="s">
        <v>3563</v>
      </c>
      <c r="F1122" t="s">
        <v>3638</v>
      </c>
      <c r="G1122" t="s">
        <v>602</v>
      </c>
      <c r="H1122" t="s">
        <v>174</v>
      </c>
      <c r="I1122" t="s">
        <v>3897</v>
      </c>
      <c r="J1122" t="s">
        <v>522</v>
      </c>
      <c r="K1122" t="s">
        <v>1667</v>
      </c>
      <c r="L1122" t="s">
        <v>1327</v>
      </c>
      <c r="M1122" t="s">
        <v>1974</v>
      </c>
      <c r="N1122" t="s">
        <v>4315</v>
      </c>
      <c r="O1122" t="s">
        <v>4319</v>
      </c>
      <c r="P1122" t="s">
        <v>4321</v>
      </c>
      <c r="Q1122" t="s">
        <v>5122</v>
      </c>
      <c r="R1122" t="s">
        <v>5439</v>
      </c>
      <c r="S1122" t="s">
        <v>4324</v>
      </c>
      <c r="T1122" t="s">
        <v>5817</v>
      </c>
      <c r="U1122" t="s">
        <v>6103</v>
      </c>
      <c r="Y1122" cm="1">
        <f t="array" ref="Y1122">IF(FALSE,"True," &amp; IF(_xlfn.XLOOKUP("Src_IsAny",'Scoring_Config'!$A:$A,'Scoring_Config'!$D:$D,"Yes")="Yes",_xlfn.XLOOKUP("Src_IsAny",'Scoring_Config'!$A:$A,'Scoring_Config'!$C:$C,10),0),"False,0")</f>
        <v>0</v>
      </c>
      <c r="Z1122" cm="1">
        <f t="array" ref="Z1122">IF(FALSE,"True," &amp; IF(_xlfn.XLOOKUP("Src_CIDR_Le_16",'Scoring_Config'!$A:$A,'Scoring_Config'!$D:$D,"Yes")="Yes",_xlfn.XLOOKUP("Src_CIDR_Le_16",'Scoring_Config'!$A:$A,'Scoring_Config'!$C:$C,10),0),"False,0")</f>
        <v>0</v>
      </c>
      <c r="AA1122" cm="1">
        <f t="array" ref="AA1122">IF(TRUE,"True," &amp; IF(_xlfn.XLOOKUP("Src_CIDR_17_22",'Scoring_Config'!$A:$A,'Scoring_Config'!$D:$D,"Yes")="Yes",_xlfn.XLOOKUP("Src_CIDR_17_22",'Scoring_Config'!$A:$A,'Scoring_Config'!$C:$C,5),0),"False,0")</f>
        <v>0</v>
      </c>
      <c r="AB1122" cm="1">
        <f t="array" ref="AB1122">IF(FALSE,"True," &amp; IF(_xlfn.XLOOKUP("Dst_IsAny",'Scoring_Config'!$A:$A,'Scoring_Config'!$D:$D,"Yes")="Yes",_xlfn.XLOOKUP("Dst_IsAny",'Scoring_Config'!$A:$A,'Scoring_Config'!$C:$C,10),0),"False,0")</f>
        <v>0</v>
      </c>
      <c r="AC1122" cm="1">
        <f t="array" ref="AC1122">IF(FALSE,"True," &amp; IF(_xlfn.XLOOKUP("Dst_CIDR_Le_16",'Scoring_Config'!$A:$A,'Scoring_Config'!$D:$D,"Yes")="Yes",_xlfn.XLOOKUP("Dst_CIDR_Le_16",'Scoring_Config'!$A:$A,'Scoring_Config'!$C:$C,10),0),"False,0")</f>
        <v>0</v>
      </c>
      <c r="AD1122" cm="1">
        <f t="array" ref="AD1122">IF(FALSE,"True," &amp; IF(_xlfn.XLOOKUP("Dst_CIDR_17_22",'Scoring_Config'!$A:$A,'Scoring_Config'!$D:$D,"Yes")="Yes",_xlfn.XLOOKUP("Dst_CIDR_17_22",'Scoring_Config'!$A:$A,'Scoring_Config'!$C:$C,5),0),"False,0")</f>
        <v>0</v>
      </c>
      <c r="AE1122" cm="1">
        <f t="array" ref="AE1122">IF(FALSE,"True," &amp; IF(_xlfn.XLOOKUP("SrcZone_IsAny",'Scoring_Config'!$A:$A,'Scoring_Config'!$D:$D,"Yes")="Yes",_xlfn.XLOOKUP("SrcZone_IsAny",'Scoring_Config'!$A:$A,'Scoring_Config'!$C:$C,10),0),"False,0")</f>
        <v>0</v>
      </c>
      <c r="AF1122" cm="1">
        <f t="array" ref="AF1122">IF(FALSE,"True," &amp; IF(_xlfn.XLOOKUP("DstZone_IsAny",'Scoring_Config'!$A:$A,'Scoring_Config'!$D:$D,"Yes")="Yes",_xlfn.XLOOKUP("DstZone_IsAny",'Scoring_Config'!$A:$A,'Scoring_Config'!$C:$C,10),0),"False,0")</f>
        <v>0</v>
      </c>
      <c r="AG1122" cm="1">
        <f t="array" ref="AG112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22" cm="1">
        <f t="array" ref="AH1122">IF(FALSE,"True," &amp; IF(_xlfn.XLOOKUP("App_Any_OR_RangeGt1000",'Scoring_Config'!$A:$A,'Scoring_Config'!$D:$D,"Yes")="Yes",_xlfn.XLOOKUP("App_Any_OR_RangeGt1000",'Scoring_Config'!$A:$A,'Scoring_Config'!$C:$C,10),0),"False,0")</f>
        <v>0</v>
      </c>
      <c r="AI1122" cm="1">
        <f t="array" ref="AI1122">IF(FALSE,"True," &amp; IF(_xlfn.XLOOKUP("Service_Insecure_Match",'Scoring_Config'!$A:$A,'Scoring_Config'!$D:$D,"Yes")="Yes",_xlfn.XLOOKUP("Service_Insecure_Match",'Scoring_Config'!$A:$A,'Scoring_Config'!$C:$C,5),0),"False,0")</f>
        <v>0</v>
      </c>
      <c r="AJ1122" cm="1">
        <f t="array" ref="AJ1122">IF(FALSE,"True," &amp; IF(_xlfn.XLOOKUP("Risky_Inbound",'Scoring_Config'!$A:$A,'Scoring_Config'!$D:$D,"Yes")="Yes",_xlfn.XLOOKUP("Risky_Inbound",'Scoring_Config'!$A:$A,'Scoring_Config'!$C:$C,50),0),"False,0")</f>
        <v>0</v>
      </c>
      <c r="AK1122" cm="1">
        <f t="array" ref="AK1122">IF(FALSE,"True," &amp; IF(_xlfn.XLOOKUP("Risky_Outbound",'Scoring_Config'!$A:$A,'Scoring_Config'!$D:$D,"Yes")="Yes",_xlfn.XLOOKUP("Risky_Outbound",'Scoring_Config'!$A:$A,'Scoring_Config'!$C:$C,25),0),"False,0")</f>
        <v>0</v>
      </c>
      <c r="AL1122" t="s">
        <v>6700</v>
      </c>
      <c r="AM1122" cm="1">
        <f t="array" ref="AM112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22" t="s">
        <v>6697</v>
      </c>
      <c r="AO1122" t="s">
        <v>6697</v>
      </c>
      <c r="AP1122" t="s">
        <v>6697</v>
      </c>
      <c r="AQ1122" cm="1">
        <f t="array" ref="AQ1122">IF(FALSE,"True," &amp; IF(_xlfn.XLOOKUP("Service_IsAny",'Scoring_Config'!$A:$A,'Scoring_Config'!$D:$D,"Yes")="Yes",_xlfn.XLOOKUP("Service_IsAny",'Scoring_Config'!$A:$A,'Scoring_Config'!$C:$C,0),0),"False,0")</f>
        <v>0</v>
      </c>
      <c r="AR1122">
        <v>0</v>
      </c>
      <c r="AS1122" cm="1">
        <f t="array" ref="AS1122">IF(FALSE,"True," &amp; IF(_xlfn.XLOOKUP("Service_RangeGt1000",'Scoring_Config'!$A:$A,'Scoring_Config'!$D:$D,"Yes")="Yes",_xlfn.XLOOKUP("Service_RangeGt1000",'Scoring_Config'!$A:$A,'Scoring_Config'!$C:$C,0),0),"False,0")</f>
        <v>0</v>
      </c>
      <c r="AT1122" cm="1">
        <f t="array" ref="AT1122">IF(FALSE,"True," &amp; IF(_xlfn.XLOOKUP("App_IsAny",'Scoring_Config'!$A:$A,'Scoring_Config'!$D:$D,"Yes")="Yes",_xlfn.XLOOKUP("App_IsAny",'Scoring_Config'!$A:$A,'Scoring_Config'!$C:$C,0),0),"False,0")</f>
        <v>0</v>
      </c>
      <c r="AU1122">
        <v>1</v>
      </c>
      <c r="AV1122" cm="1">
        <f t="array" ref="AV1122">IF(FALSE,"True," &amp; IF(_xlfn.XLOOKUP("App_RangeGt1000",'Scoring_Config'!$A:$A,'Scoring_Config'!$D:$D,"Yes")="Yes",_xlfn.XLOOKUP("App_RangeGt1000",'Scoring_Config'!$A:$A,'Scoring_Config'!$C:$C,0),0),"False,0")</f>
        <v>0</v>
      </c>
      <c r="AW1122" cm="1">
        <f t="array" ref="AW1122">IF(FALSE,"True," &amp; IF(_xlfn.XLOOKUP("Action_IsDenyOrDrop",'Scoring_Config'!$A:$A,'Scoring_Config'!$D:$D,"Yes")="Yes",_xlfn.XLOOKUP("Action_IsDenyOrDrop",'Scoring_Config'!$A:$A,'Scoring_Config'!$C:$C,0),0),"False,0")</f>
        <v>0</v>
      </c>
      <c r="AX1122" cm="1">
        <f t="array" ref="AX1122">IF(LEFT(AW1122,4)="True",0,(IF(LEFT(Y1122,4)="True",IF(_xlfn.XLOOKUP("Src_IsAny",'Scoring_Config'!$A:$A,'Scoring_Config'!$D:$D,"Yes")="Yes",_xlfn.XLOOKUP("Src_IsAny",'Scoring_Config'!$A:$A,'Scoring_Config'!$C:$C,10),0),0)+IF(LEFT(Z1122,4)="True",IF(_xlfn.XLOOKUP("Src_CIDR_Le_16",'Scoring_Config'!$A:$A,'Scoring_Config'!$D:$D,"Yes")="Yes",_xlfn.XLOOKUP("Src_CIDR_Le_16",'Scoring_Config'!$A:$A,'Scoring_Config'!$C:$C,10),0),0)+IF(LEFT(AA1122,4)="True",IF(_xlfn.XLOOKUP("Src_CIDR_17_22",'Scoring_Config'!$A:$A,'Scoring_Config'!$D:$D,"Yes")="Yes",_xlfn.XLOOKUP("Src_CIDR_17_22",'Scoring_Config'!$A:$A,'Scoring_Config'!$C:$C,5),0),0)+IF(LEFT(AB1122,4)="True",IF(_xlfn.XLOOKUP("Dst_IsAny",'Scoring_Config'!$A:$A,'Scoring_Config'!$D:$D,"Yes")="Yes",_xlfn.XLOOKUP("Dst_IsAny",'Scoring_Config'!$A:$A,'Scoring_Config'!$C:$C,10),0),0)+IF(LEFT(AC1122,4)="True",IF(_xlfn.XLOOKUP("Dst_CIDR_Le_16",'Scoring_Config'!$A:$A,'Scoring_Config'!$D:$D,"Yes")="Yes",_xlfn.XLOOKUP("Dst_CIDR_Le_16",'Scoring_Config'!$A:$A,'Scoring_Config'!$C:$C,10),0),0)+IF(LEFT(AD1122,4)="True",IF(_xlfn.XLOOKUP("Dst_CIDR_17_22",'Scoring_Config'!$A:$A,'Scoring_Config'!$D:$D,"Yes")="Yes",_xlfn.XLOOKUP("Dst_CIDR_17_22",'Scoring_Config'!$A:$A,'Scoring_Config'!$C:$C,5),0),0)+IF(LEFT(AE1122,4)="True",IF(_xlfn.XLOOKUP("SrcZone_IsAny",'Scoring_Config'!$A:$A,'Scoring_Config'!$D:$D,"Yes")="Yes",_xlfn.XLOOKUP("SrcZone_IsAny",'Scoring_Config'!$A:$A,'Scoring_Config'!$C:$C,10),0),0)+IF(LEFT(AF1122,4)="True",IF(_xlfn.XLOOKUP("DstZone_IsAny",'Scoring_Config'!$A:$A,'Scoring_Config'!$D:$D,"Yes")="Yes",_xlfn.XLOOKUP("DstZone_IsAny",'Scoring_Config'!$A:$A,'Scoring_Config'!$C:$C,10),0),0)+IF(LEFT(AG1122,4)="True",IF(_xlfn.XLOOKUP("Service_Any_OR_RangeGt1000",'Scoring_Config'!$A:$A,'Scoring_Config'!$D:$D,"Yes")="Yes",_xlfn.XLOOKUP("Service_Any_OR_RangeGt1000",'Scoring_Config'!$A:$A,'Scoring_Config'!$C:$C,10),0),0)+IF(LEFT(AH1122,4)="True",IF(_xlfn.XLOOKUP("App_Any_OR_RangeGt1000",'Scoring_Config'!$A:$A,'Scoring_Config'!$D:$D,"Yes")="Yes",_xlfn.XLOOKUP("App_Any_OR_RangeGt1000",'Scoring_Config'!$A:$A,'Scoring_Config'!$C:$C,10),0),0)+IF(LEFT(AI1122,4)="True",IF(_xlfn.XLOOKUP("Service_Insecure_Match",'Scoring_Config'!$A:$A,'Scoring_Config'!$D:$D,"Yes")="Yes",_xlfn.XLOOKUP("Service_Insecure_Match",'Scoring_Config'!$A:$A,'Scoring_Config'!$C:$C,5),0),0)+IF(LEFT(AJ1122,4)="True",IF(_xlfn.XLOOKUP("Risky_Inbound",'Scoring_Config'!$A:$A,'Scoring_Config'!$D:$D,"Yes")="Yes",_xlfn.XLOOKUP("Risky_Inbound",'Scoring_Config'!$A:$A,'Scoring_Config'!$C:$C,50),0),0)+IF(LEFT(AK1122,4)="True",IF(_xlfn.XLOOKUP("Risky_Outbound",'Scoring_Config'!$A:$A,'Scoring_Config'!$D:$D,"Yes")="Yes",_xlfn.XLOOKUP("Risky_Outbound",'Scoring_Config'!$A:$A,'Scoring_Config'!$C:$C,25),0),0)+IF(LEFT(AZ1122,4)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1122,FIND(",",AL1122)+1,100)),0)+IF(LEFT(AM1122,4)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1122,FIND(",",AN1122)+1,100)),0)+IF(_xlfn.XLOOKUP("Profile_Scoring",'Scoring_Config'!$A:$A,'Scoring_Config'!$D:$D,"Yes")="Yes",VALUE(MID(AO1122,FIND(",",AO1122)+1,100)),0)+IF(_xlfn.XLOOKUP("Options_Scoring",'Scoring_Config'!$A:$A,'Scoring_Config'!$D:$D,"Yes")="Yes",VALUE(MID(AP1122,FIND(",",AP1122)+1,100)),0)))</f>
        <v>0</v>
      </c>
      <c r="AZ1122" cm="1">
        <f t="array" ref="AZ1122">IF(FALSE,"True," &amp; IF(_xlfn.XLOOKUP("Migrate_Insecure",'Scoring_Config'!$A:$A,'Scoring_Config'!$D:$D,"Yes")="Yes",_xlfn.XLOOKUP("Migrate_Insecure",'Scoring_Config'!$A:$A,'Scoring_Config'!$C:$C,10),0),"False,0")</f>
        <v>0</v>
      </c>
    </row>
    <row r="1123" spans="1:52">
      <c r="A1123" t="s">
        <v>1979</v>
      </c>
      <c r="B1123" t="s">
        <v>3095</v>
      </c>
      <c r="C1123" t="s">
        <v>3542</v>
      </c>
      <c r="D1123" t="s">
        <v>3545</v>
      </c>
      <c r="E1123" t="s">
        <v>3563</v>
      </c>
      <c r="F1123" t="s">
        <v>3865</v>
      </c>
      <c r="G1123" t="s">
        <v>603</v>
      </c>
      <c r="H1123" t="s">
        <v>174</v>
      </c>
      <c r="I1123" t="s">
        <v>4110</v>
      </c>
      <c r="J1123" t="s">
        <v>1172</v>
      </c>
      <c r="K1123" t="s">
        <v>1667</v>
      </c>
      <c r="L1123" t="s">
        <v>1327</v>
      </c>
      <c r="M1123" t="s">
        <v>1974</v>
      </c>
      <c r="N1123" t="s">
        <v>4315</v>
      </c>
      <c r="O1123" t="s">
        <v>4319</v>
      </c>
      <c r="P1123" t="s">
        <v>4323</v>
      </c>
      <c r="Q1123" t="s">
        <v>5121</v>
      </c>
      <c r="R1123" t="s">
        <v>5439</v>
      </c>
      <c r="S1123" t="s">
        <v>4324</v>
      </c>
      <c r="T1123" t="s">
        <v>5817</v>
      </c>
      <c r="U1123" t="s">
        <v>6508</v>
      </c>
      <c r="Y1123" cm="1">
        <f t="array" ref="Y1123">IF(FALSE,"True," &amp; IF(_xlfn.XLOOKUP("Src_IsAny",'Scoring_Config'!$A:$A,'Scoring_Config'!$D:$D,"Yes")="Yes",_xlfn.XLOOKUP("Src_IsAny",'Scoring_Config'!$A:$A,'Scoring_Config'!$C:$C,10),0),"False,0")</f>
        <v>0</v>
      </c>
      <c r="Z1123" cm="1">
        <f t="array" ref="Z1123">IF(FALSE,"True," &amp; IF(_xlfn.XLOOKUP("Src_CIDR_Le_16",'Scoring_Config'!$A:$A,'Scoring_Config'!$D:$D,"Yes")="Yes",_xlfn.XLOOKUP("Src_CIDR_Le_16",'Scoring_Config'!$A:$A,'Scoring_Config'!$C:$C,10),0),"False,0")</f>
        <v>0</v>
      </c>
      <c r="AA1123" cm="1">
        <f t="array" ref="AA1123">IF(FALSE,"True," &amp; IF(_xlfn.XLOOKUP("Src_CIDR_17_22",'Scoring_Config'!$A:$A,'Scoring_Config'!$D:$D,"Yes")="Yes",_xlfn.XLOOKUP("Src_CIDR_17_22",'Scoring_Config'!$A:$A,'Scoring_Config'!$C:$C,5),0),"False,0")</f>
        <v>0</v>
      </c>
      <c r="AB1123" cm="1">
        <f t="array" ref="AB1123">IF(FALSE,"True," &amp; IF(_xlfn.XLOOKUP("Dst_IsAny",'Scoring_Config'!$A:$A,'Scoring_Config'!$D:$D,"Yes")="Yes",_xlfn.XLOOKUP("Dst_IsAny",'Scoring_Config'!$A:$A,'Scoring_Config'!$C:$C,10),0),"False,0")</f>
        <v>0</v>
      </c>
      <c r="AC1123" cm="1">
        <f t="array" ref="AC1123">IF(FALSE,"True," &amp; IF(_xlfn.XLOOKUP("Dst_CIDR_Le_16",'Scoring_Config'!$A:$A,'Scoring_Config'!$D:$D,"Yes")="Yes",_xlfn.XLOOKUP("Dst_CIDR_Le_16",'Scoring_Config'!$A:$A,'Scoring_Config'!$C:$C,10),0),"False,0")</f>
        <v>0</v>
      </c>
      <c r="AD1123" cm="1">
        <f t="array" ref="AD1123">IF(FALSE,"True," &amp; IF(_xlfn.XLOOKUP("Dst_CIDR_17_22",'Scoring_Config'!$A:$A,'Scoring_Config'!$D:$D,"Yes")="Yes",_xlfn.XLOOKUP("Dst_CIDR_17_22",'Scoring_Config'!$A:$A,'Scoring_Config'!$C:$C,5),0),"False,0")</f>
        <v>0</v>
      </c>
      <c r="AE1123" cm="1">
        <f t="array" ref="AE1123">IF(FALSE,"True," &amp; IF(_xlfn.XLOOKUP("SrcZone_IsAny",'Scoring_Config'!$A:$A,'Scoring_Config'!$D:$D,"Yes")="Yes",_xlfn.XLOOKUP("SrcZone_IsAny",'Scoring_Config'!$A:$A,'Scoring_Config'!$C:$C,10),0),"False,0")</f>
        <v>0</v>
      </c>
      <c r="AF1123" cm="1">
        <f t="array" ref="AF1123">IF(FALSE,"True," &amp; IF(_xlfn.XLOOKUP("DstZone_IsAny",'Scoring_Config'!$A:$A,'Scoring_Config'!$D:$D,"Yes")="Yes",_xlfn.XLOOKUP("DstZone_IsAny",'Scoring_Config'!$A:$A,'Scoring_Config'!$C:$C,10),0),"False,0")</f>
        <v>0</v>
      </c>
      <c r="AG1123" cm="1">
        <f t="array" ref="AG112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23" cm="1">
        <f t="array" ref="AH1123">IF(FALSE,"True," &amp; IF(_xlfn.XLOOKUP("App_Any_OR_RangeGt1000",'Scoring_Config'!$A:$A,'Scoring_Config'!$D:$D,"Yes")="Yes",_xlfn.XLOOKUP("App_Any_OR_RangeGt1000",'Scoring_Config'!$A:$A,'Scoring_Config'!$C:$C,10),0),"False,0")</f>
        <v>0</v>
      </c>
      <c r="AI1123" cm="1">
        <f t="array" ref="AI1123">IF(FALSE,"True," &amp; IF(_xlfn.XLOOKUP("Service_Insecure_Match",'Scoring_Config'!$A:$A,'Scoring_Config'!$D:$D,"Yes")="Yes",_xlfn.XLOOKUP("Service_Insecure_Match",'Scoring_Config'!$A:$A,'Scoring_Config'!$C:$C,5),0),"False,0")</f>
        <v>0</v>
      </c>
      <c r="AJ1123" cm="1">
        <f t="array" ref="AJ1123">IF(FALSE,"True," &amp; IF(_xlfn.XLOOKUP("Risky_Inbound",'Scoring_Config'!$A:$A,'Scoring_Config'!$D:$D,"Yes")="Yes",_xlfn.XLOOKUP("Risky_Inbound",'Scoring_Config'!$A:$A,'Scoring_Config'!$C:$C,50),0),"False,0")</f>
        <v>0</v>
      </c>
      <c r="AK1123" cm="1">
        <f t="array" ref="AK1123">IF(FALSE,"True," &amp; IF(_xlfn.XLOOKUP("Risky_Outbound",'Scoring_Config'!$A:$A,'Scoring_Config'!$D:$D,"Yes")="Yes",_xlfn.XLOOKUP("Risky_Outbound",'Scoring_Config'!$A:$A,'Scoring_Config'!$C:$C,25),0),"False,0")</f>
        <v>0</v>
      </c>
      <c r="AL1123" t="s">
        <v>6699</v>
      </c>
      <c r="AM1123" cm="1">
        <f t="array" ref="AM112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23" t="s">
        <v>6697</v>
      </c>
      <c r="AO1123" t="s">
        <v>6697</v>
      </c>
      <c r="AP1123" t="s">
        <v>6697</v>
      </c>
      <c r="AQ1123" cm="1">
        <f t="array" ref="AQ1123">IF(FALSE,"True," &amp; IF(_xlfn.XLOOKUP("Service_IsAny",'Scoring_Config'!$A:$A,'Scoring_Config'!$D:$D,"Yes")="Yes",_xlfn.XLOOKUP("Service_IsAny",'Scoring_Config'!$A:$A,'Scoring_Config'!$C:$C,0),0),"False,0")</f>
        <v>0</v>
      </c>
      <c r="AR1123">
        <v>0</v>
      </c>
      <c r="AS1123" cm="1">
        <f t="array" ref="AS1123">IF(FALSE,"True," &amp; IF(_xlfn.XLOOKUP("Service_RangeGt1000",'Scoring_Config'!$A:$A,'Scoring_Config'!$D:$D,"Yes")="Yes",_xlfn.XLOOKUP("Service_RangeGt1000",'Scoring_Config'!$A:$A,'Scoring_Config'!$C:$C,0),0),"False,0")</f>
        <v>0</v>
      </c>
      <c r="AT1123" cm="1">
        <f t="array" ref="AT1123">IF(FALSE,"True," &amp; IF(_xlfn.XLOOKUP("App_IsAny",'Scoring_Config'!$A:$A,'Scoring_Config'!$D:$D,"Yes")="Yes",_xlfn.XLOOKUP("App_IsAny",'Scoring_Config'!$A:$A,'Scoring_Config'!$C:$C,0),0),"False,0")</f>
        <v>0</v>
      </c>
      <c r="AU1123">
        <v>1</v>
      </c>
      <c r="AV1123" cm="1">
        <f t="array" ref="AV1123">IF(FALSE,"True," &amp; IF(_xlfn.XLOOKUP("App_RangeGt1000",'Scoring_Config'!$A:$A,'Scoring_Config'!$D:$D,"Yes")="Yes",_xlfn.XLOOKUP("App_RangeGt1000",'Scoring_Config'!$A:$A,'Scoring_Config'!$C:$C,0),0),"False,0")</f>
        <v>0</v>
      </c>
      <c r="AW1123" cm="1">
        <f t="array" ref="AW1123">IF(FALSE,"True," &amp; IF(_xlfn.XLOOKUP("Action_IsDenyOrDrop",'Scoring_Config'!$A:$A,'Scoring_Config'!$D:$D,"Yes")="Yes",_xlfn.XLOOKUP("Action_IsDenyOrDrop",'Scoring_Config'!$A:$A,'Scoring_Config'!$C:$C,0),0),"False,0")</f>
        <v>0</v>
      </c>
      <c r="AX1123" cm="1">
        <f t="array" ref="AX1123">IF(LEFT(AW1123,4)="True",0,(IF(LEFT(Y1123,4)="True",IF(_xlfn.XLOOKUP("Src_IsAny",'Scoring_Config'!$A:$A,'Scoring_Config'!$D:$D,"Yes")="Yes",_xlfn.XLOOKUP("Src_IsAny",'Scoring_Config'!$A:$A,'Scoring_Config'!$C:$C,10),0),0)+IF(LEFT(Z1123,4)="True",IF(_xlfn.XLOOKUP("Src_CIDR_Le_16",'Scoring_Config'!$A:$A,'Scoring_Config'!$D:$D,"Yes")="Yes",_xlfn.XLOOKUP("Src_CIDR_Le_16",'Scoring_Config'!$A:$A,'Scoring_Config'!$C:$C,10),0),0)+IF(LEFT(AA1123,4)="True",IF(_xlfn.XLOOKUP("Src_CIDR_17_22",'Scoring_Config'!$A:$A,'Scoring_Config'!$D:$D,"Yes")="Yes",_xlfn.XLOOKUP("Src_CIDR_17_22",'Scoring_Config'!$A:$A,'Scoring_Config'!$C:$C,5),0),0)+IF(LEFT(AB1123,4)="True",IF(_xlfn.XLOOKUP("Dst_IsAny",'Scoring_Config'!$A:$A,'Scoring_Config'!$D:$D,"Yes")="Yes",_xlfn.XLOOKUP("Dst_IsAny",'Scoring_Config'!$A:$A,'Scoring_Config'!$C:$C,10),0),0)+IF(LEFT(AC1123,4)="True",IF(_xlfn.XLOOKUP("Dst_CIDR_Le_16",'Scoring_Config'!$A:$A,'Scoring_Config'!$D:$D,"Yes")="Yes",_xlfn.XLOOKUP("Dst_CIDR_Le_16",'Scoring_Config'!$A:$A,'Scoring_Config'!$C:$C,10),0),0)+IF(LEFT(AD1123,4)="True",IF(_xlfn.XLOOKUP("Dst_CIDR_17_22",'Scoring_Config'!$A:$A,'Scoring_Config'!$D:$D,"Yes")="Yes",_xlfn.XLOOKUP("Dst_CIDR_17_22",'Scoring_Config'!$A:$A,'Scoring_Config'!$C:$C,5),0),0)+IF(LEFT(AE1123,4)="True",IF(_xlfn.XLOOKUP("SrcZone_IsAny",'Scoring_Config'!$A:$A,'Scoring_Config'!$D:$D,"Yes")="Yes",_xlfn.XLOOKUP("SrcZone_IsAny",'Scoring_Config'!$A:$A,'Scoring_Config'!$C:$C,10),0),0)+IF(LEFT(AF1123,4)="True",IF(_xlfn.XLOOKUP("DstZone_IsAny",'Scoring_Config'!$A:$A,'Scoring_Config'!$D:$D,"Yes")="Yes",_xlfn.XLOOKUP("DstZone_IsAny",'Scoring_Config'!$A:$A,'Scoring_Config'!$C:$C,10),0),0)+IF(LEFT(AG1123,4)="True",IF(_xlfn.XLOOKUP("Service_Any_OR_RangeGt1000",'Scoring_Config'!$A:$A,'Scoring_Config'!$D:$D,"Yes")="Yes",_xlfn.XLOOKUP("Service_Any_OR_RangeGt1000",'Scoring_Config'!$A:$A,'Scoring_Config'!$C:$C,10),0),0)+IF(LEFT(AH1123,4)="True",IF(_xlfn.XLOOKUP("App_Any_OR_RangeGt1000",'Scoring_Config'!$A:$A,'Scoring_Config'!$D:$D,"Yes")="Yes",_xlfn.XLOOKUP("App_Any_OR_RangeGt1000",'Scoring_Config'!$A:$A,'Scoring_Config'!$C:$C,10),0),0)+IF(LEFT(AI1123,4)="True",IF(_xlfn.XLOOKUP("Service_Insecure_Match",'Scoring_Config'!$A:$A,'Scoring_Config'!$D:$D,"Yes")="Yes",_xlfn.XLOOKUP("Service_Insecure_Match",'Scoring_Config'!$A:$A,'Scoring_Config'!$C:$C,5),0),0)+IF(LEFT(AJ1123,4)="True",IF(_xlfn.XLOOKUP("Risky_Inbound",'Scoring_Config'!$A:$A,'Scoring_Config'!$D:$D,"Yes")="Yes",_xlfn.XLOOKUP("Risky_Inbound",'Scoring_Config'!$A:$A,'Scoring_Config'!$C:$C,50),0),0)+IF(LEFT(AK1123,4)="True",IF(_xlfn.XLOOKUP("Risky_Outbound",'Scoring_Config'!$A:$A,'Scoring_Config'!$D:$D,"Yes")="Yes",_xlfn.XLOOKUP("Risky_Outbound",'Scoring_Config'!$A:$A,'Scoring_Config'!$C:$C,25),0),0)+IF(LEFT(AZ1123,4)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1123,FIND(",",AL1123)+1,100)),0)+IF(LEFT(AM1123,4)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1123,FIND(",",AN1123)+1,100)),0)+IF(_xlfn.XLOOKUP("Profile_Scoring",'Scoring_Config'!$A:$A,'Scoring_Config'!$D:$D,"Yes")="Yes",VALUE(MID(AO1123,FIND(",",AO1123)+1,100)),0)+IF(_xlfn.XLOOKUP("Options_Scoring",'Scoring_Config'!$A:$A,'Scoring_Config'!$D:$D,"Yes")="Yes",VALUE(MID(AP1123,FIND(",",AP1123)+1,100)),0)))</f>
        <v>0</v>
      </c>
      <c r="AZ1123" cm="1">
        <f t="array" ref="AZ1123">IF(FALSE,"True," &amp; IF(_xlfn.XLOOKUP("Migrate_Insecure",'Scoring_Config'!$A:$A,'Scoring_Config'!$D:$D,"Yes")="Yes",_xlfn.XLOOKUP("Migrate_Insecure",'Scoring_Config'!$A:$A,'Scoring_Config'!$C:$C,10),0),"False,0")</f>
        <v>0</v>
      </c>
    </row>
    <row r="1124" spans="1:52">
      <c r="A1124" t="s">
        <v>1979</v>
      </c>
      <c r="B1124" t="s">
        <v>3096</v>
      </c>
      <c r="C1124" t="s">
        <v>3542</v>
      </c>
      <c r="D1124" t="s">
        <v>3545</v>
      </c>
      <c r="E1124" t="s">
        <v>3563</v>
      </c>
      <c r="F1124" t="s">
        <v>3864</v>
      </c>
      <c r="G1124" t="s">
        <v>601</v>
      </c>
      <c r="H1124" t="s">
        <v>174</v>
      </c>
      <c r="I1124" t="s">
        <v>4093</v>
      </c>
      <c r="J1124" t="s">
        <v>1173</v>
      </c>
      <c r="K1124" t="s">
        <v>1667</v>
      </c>
      <c r="L1124" t="s">
        <v>1327</v>
      </c>
      <c r="M1124" t="s">
        <v>1974</v>
      </c>
      <c r="N1124" t="s">
        <v>4315</v>
      </c>
      <c r="O1124" t="s">
        <v>4319</v>
      </c>
      <c r="P1124" t="s">
        <v>4323</v>
      </c>
      <c r="Q1124" t="s">
        <v>5121</v>
      </c>
      <c r="R1124" t="s">
        <v>5439</v>
      </c>
      <c r="S1124" t="s">
        <v>4324</v>
      </c>
      <c r="T1124" t="s">
        <v>5836</v>
      </c>
      <c r="U1124" t="s">
        <v>6508</v>
      </c>
      <c r="Y1124" cm="1">
        <f t="array" ref="Y1124">IF(FALSE,"True," &amp; IF(_xlfn.XLOOKUP("Src_IsAny",'Scoring_Config'!$A:$A,'Scoring_Config'!$D:$D,"Yes")="Yes",_xlfn.XLOOKUP("Src_IsAny",'Scoring_Config'!$A:$A,'Scoring_Config'!$C:$C,10),0),"False,0")</f>
        <v>0</v>
      </c>
      <c r="Z1124" cm="1">
        <f t="array" ref="Z1124">IF(FALSE,"True," &amp; IF(_xlfn.XLOOKUP("Src_CIDR_Le_16",'Scoring_Config'!$A:$A,'Scoring_Config'!$D:$D,"Yes")="Yes",_xlfn.XLOOKUP("Src_CIDR_Le_16",'Scoring_Config'!$A:$A,'Scoring_Config'!$C:$C,10),0),"False,0")</f>
        <v>0</v>
      </c>
      <c r="AA1124" cm="1">
        <f t="array" ref="AA1124">IF(FALSE,"True," &amp; IF(_xlfn.XLOOKUP("Src_CIDR_17_22",'Scoring_Config'!$A:$A,'Scoring_Config'!$D:$D,"Yes")="Yes",_xlfn.XLOOKUP("Src_CIDR_17_22",'Scoring_Config'!$A:$A,'Scoring_Config'!$C:$C,5),0),"False,0")</f>
        <v>0</v>
      </c>
      <c r="AB1124" cm="1">
        <f t="array" ref="AB1124">IF(FALSE,"True," &amp; IF(_xlfn.XLOOKUP("Dst_IsAny",'Scoring_Config'!$A:$A,'Scoring_Config'!$D:$D,"Yes")="Yes",_xlfn.XLOOKUP("Dst_IsAny",'Scoring_Config'!$A:$A,'Scoring_Config'!$C:$C,10),0),"False,0")</f>
        <v>0</v>
      </c>
      <c r="AC1124" cm="1">
        <f t="array" ref="AC1124">IF(FALSE,"True," &amp; IF(_xlfn.XLOOKUP("Dst_CIDR_Le_16",'Scoring_Config'!$A:$A,'Scoring_Config'!$D:$D,"Yes")="Yes",_xlfn.XLOOKUP("Dst_CIDR_Le_16",'Scoring_Config'!$A:$A,'Scoring_Config'!$C:$C,10),0),"False,0")</f>
        <v>0</v>
      </c>
      <c r="AD1124" cm="1">
        <f t="array" ref="AD1124">IF(FALSE,"True," &amp; IF(_xlfn.XLOOKUP("Dst_CIDR_17_22",'Scoring_Config'!$A:$A,'Scoring_Config'!$D:$D,"Yes")="Yes",_xlfn.XLOOKUP("Dst_CIDR_17_22",'Scoring_Config'!$A:$A,'Scoring_Config'!$C:$C,5),0),"False,0")</f>
        <v>0</v>
      </c>
      <c r="AE1124" cm="1">
        <f t="array" ref="AE1124">IF(FALSE,"True," &amp; IF(_xlfn.XLOOKUP("SrcZone_IsAny",'Scoring_Config'!$A:$A,'Scoring_Config'!$D:$D,"Yes")="Yes",_xlfn.XLOOKUP("SrcZone_IsAny",'Scoring_Config'!$A:$A,'Scoring_Config'!$C:$C,10),0),"False,0")</f>
        <v>0</v>
      </c>
      <c r="AF1124" cm="1">
        <f t="array" ref="AF1124">IF(FALSE,"True," &amp; IF(_xlfn.XLOOKUP("DstZone_IsAny",'Scoring_Config'!$A:$A,'Scoring_Config'!$D:$D,"Yes")="Yes",_xlfn.XLOOKUP("DstZone_IsAny",'Scoring_Config'!$A:$A,'Scoring_Config'!$C:$C,10),0),"False,0")</f>
        <v>0</v>
      </c>
      <c r="AG1124" cm="1">
        <f t="array" ref="AG112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24" cm="1">
        <f t="array" ref="AH1124">IF(FALSE,"True," &amp; IF(_xlfn.XLOOKUP("App_Any_OR_RangeGt1000",'Scoring_Config'!$A:$A,'Scoring_Config'!$D:$D,"Yes")="Yes",_xlfn.XLOOKUP("App_Any_OR_RangeGt1000",'Scoring_Config'!$A:$A,'Scoring_Config'!$C:$C,10),0),"False,0")</f>
        <v>0</v>
      </c>
      <c r="AI1124" cm="1">
        <f t="array" ref="AI1124">IF(FALSE,"True," &amp; IF(_xlfn.XLOOKUP("Service_Insecure_Match",'Scoring_Config'!$A:$A,'Scoring_Config'!$D:$D,"Yes")="Yes",_xlfn.XLOOKUP("Service_Insecure_Match",'Scoring_Config'!$A:$A,'Scoring_Config'!$C:$C,5),0),"False,0")</f>
        <v>0</v>
      </c>
      <c r="AJ1124" cm="1">
        <f t="array" ref="AJ1124">IF(FALSE,"True," &amp; IF(_xlfn.XLOOKUP("Risky_Inbound",'Scoring_Config'!$A:$A,'Scoring_Config'!$D:$D,"Yes")="Yes",_xlfn.XLOOKUP("Risky_Inbound",'Scoring_Config'!$A:$A,'Scoring_Config'!$C:$C,50),0),"False,0")</f>
        <v>0</v>
      </c>
      <c r="AK1124" cm="1">
        <f t="array" ref="AK1124">IF(FALSE,"True," &amp; IF(_xlfn.XLOOKUP("Risky_Outbound",'Scoring_Config'!$A:$A,'Scoring_Config'!$D:$D,"Yes")="Yes",_xlfn.XLOOKUP("Risky_Outbound",'Scoring_Config'!$A:$A,'Scoring_Config'!$C:$C,25),0),"False,0")</f>
        <v>0</v>
      </c>
      <c r="AL1124" t="s">
        <v>6699</v>
      </c>
      <c r="AM1124" cm="1">
        <f t="array" ref="AM112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24" t="s">
        <v>6697</v>
      </c>
      <c r="AO1124" t="s">
        <v>6697</v>
      </c>
      <c r="AP1124" t="s">
        <v>6697</v>
      </c>
      <c r="AQ1124" cm="1">
        <f t="array" ref="AQ1124">IF(FALSE,"True," &amp; IF(_xlfn.XLOOKUP("Service_IsAny",'Scoring_Config'!$A:$A,'Scoring_Config'!$D:$D,"Yes")="Yes",_xlfn.XLOOKUP("Service_IsAny",'Scoring_Config'!$A:$A,'Scoring_Config'!$C:$C,0),0),"False,0")</f>
        <v>0</v>
      </c>
      <c r="AR1124">
        <v>0</v>
      </c>
      <c r="AS1124" cm="1">
        <f t="array" ref="AS1124">IF(FALSE,"True," &amp; IF(_xlfn.XLOOKUP("Service_RangeGt1000",'Scoring_Config'!$A:$A,'Scoring_Config'!$D:$D,"Yes")="Yes",_xlfn.XLOOKUP("Service_RangeGt1000",'Scoring_Config'!$A:$A,'Scoring_Config'!$C:$C,0),0),"False,0")</f>
        <v>0</v>
      </c>
      <c r="AT1124" cm="1">
        <f t="array" ref="AT1124">IF(FALSE,"True," &amp; IF(_xlfn.XLOOKUP("App_IsAny",'Scoring_Config'!$A:$A,'Scoring_Config'!$D:$D,"Yes")="Yes",_xlfn.XLOOKUP("App_IsAny",'Scoring_Config'!$A:$A,'Scoring_Config'!$C:$C,0),0),"False,0")</f>
        <v>0</v>
      </c>
      <c r="AU1124">
        <v>1</v>
      </c>
      <c r="AV1124" cm="1">
        <f t="array" ref="AV1124">IF(FALSE,"True," &amp; IF(_xlfn.XLOOKUP("App_RangeGt1000",'Scoring_Config'!$A:$A,'Scoring_Config'!$D:$D,"Yes")="Yes",_xlfn.XLOOKUP("App_RangeGt1000",'Scoring_Config'!$A:$A,'Scoring_Config'!$C:$C,0),0),"False,0")</f>
        <v>0</v>
      </c>
      <c r="AW1124" cm="1">
        <f t="array" ref="AW1124">IF(FALSE,"True," &amp; IF(_xlfn.XLOOKUP("Action_IsDenyOrDrop",'Scoring_Config'!$A:$A,'Scoring_Config'!$D:$D,"Yes")="Yes",_xlfn.XLOOKUP("Action_IsDenyOrDrop",'Scoring_Config'!$A:$A,'Scoring_Config'!$C:$C,0),0),"False,0")</f>
        <v>0</v>
      </c>
      <c r="AX1124" cm="1">
        <f t="array" ref="AX1124">IF(LEFT(AW1124,4)="True",0,(IF(LEFT(Y1124,4)="True",IF(_xlfn.XLOOKUP("Src_IsAny",'Scoring_Config'!$A:$A,'Scoring_Config'!$D:$D,"Yes")="Yes",_xlfn.XLOOKUP("Src_IsAny",'Scoring_Config'!$A:$A,'Scoring_Config'!$C:$C,10),0),0)+IF(LEFT(Z1124,4)="True",IF(_xlfn.XLOOKUP("Src_CIDR_Le_16",'Scoring_Config'!$A:$A,'Scoring_Config'!$D:$D,"Yes")="Yes",_xlfn.XLOOKUP("Src_CIDR_Le_16",'Scoring_Config'!$A:$A,'Scoring_Config'!$C:$C,10),0),0)+IF(LEFT(AA1124,4)="True",IF(_xlfn.XLOOKUP("Src_CIDR_17_22",'Scoring_Config'!$A:$A,'Scoring_Config'!$D:$D,"Yes")="Yes",_xlfn.XLOOKUP("Src_CIDR_17_22",'Scoring_Config'!$A:$A,'Scoring_Config'!$C:$C,5),0),0)+IF(LEFT(AB1124,4)="True",IF(_xlfn.XLOOKUP("Dst_IsAny",'Scoring_Config'!$A:$A,'Scoring_Config'!$D:$D,"Yes")="Yes",_xlfn.XLOOKUP("Dst_IsAny",'Scoring_Config'!$A:$A,'Scoring_Config'!$C:$C,10),0),0)+IF(LEFT(AC1124,4)="True",IF(_xlfn.XLOOKUP("Dst_CIDR_Le_16",'Scoring_Config'!$A:$A,'Scoring_Config'!$D:$D,"Yes")="Yes",_xlfn.XLOOKUP("Dst_CIDR_Le_16",'Scoring_Config'!$A:$A,'Scoring_Config'!$C:$C,10),0),0)+IF(LEFT(AD1124,4)="True",IF(_xlfn.XLOOKUP("Dst_CIDR_17_22",'Scoring_Config'!$A:$A,'Scoring_Config'!$D:$D,"Yes")="Yes",_xlfn.XLOOKUP("Dst_CIDR_17_22",'Scoring_Config'!$A:$A,'Scoring_Config'!$C:$C,5),0),0)+IF(LEFT(AE1124,4)="True",IF(_xlfn.XLOOKUP("SrcZone_IsAny",'Scoring_Config'!$A:$A,'Scoring_Config'!$D:$D,"Yes")="Yes",_xlfn.XLOOKUP("SrcZone_IsAny",'Scoring_Config'!$A:$A,'Scoring_Config'!$C:$C,10),0),0)+IF(LEFT(AF1124,4)="True",IF(_xlfn.XLOOKUP("DstZone_IsAny",'Scoring_Config'!$A:$A,'Scoring_Config'!$D:$D,"Yes")="Yes",_xlfn.XLOOKUP("DstZone_IsAny",'Scoring_Config'!$A:$A,'Scoring_Config'!$C:$C,10),0),0)+IF(LEFT(AG1124,4)="True",IF(_xlfn.XLOOKUP("Service_Any_OR_RangeGt1000",'Scoring_Config'!$A:$A,'Scoring_Config'!$D:$D,"Yes")="Yes",_xlfn.XLOOKUP("Service_Any_OR_RangeGt1000",'Scoring_Config'!$A:$A,'Scoring_Config'!$C:$C,10),0),0)+IF(LEFT(AH1124,4)="True",IF(_xlfn.XLOOKUP("App_Any_OR_RangeGt1000",'Scoring_Config'!$A:$A,'Scoring_Config'!$D:$D,"Yes")="Yes",_xlfn.XLOOKUP("App_Any_OR_RangeGt1000",'Scoring_Config'!$A:$A,'Scoring_Config'!$C:$C,10),0),0)+IF(LEFT(AI1124,4)="True",IF(_xlfn.XLOOKUP("Service_Insecure_Match",'Scoring_Config'!$A:$A,'Scoring_Config'!$D:$D,"Yes")="Yes",_xlfn.XLOOKUP("Service_Insecure_Match",'Scoring_Config'!$A:$A,'Scoring_Config'!$C:$C,5),0),0)+IF(LEFT(AJ1124,4)="True",IF(_xlfn.XLOOKUP("Risky_Inbound",'Scoring_Config'!$A:$A,'Scoring_Config'!$D:$D,"Yes")="Yes",_xlfn.XLOOKUP("Risky_Inbound",'Scoring_Config'!$A:$A,'Scoring_Config'!$C:$C,50),0),0)+IF(LEFT(AK1124,4)="True",IF(_xlfn.XLOOKUP("Risky_Outbound",'Scoring_Config'!$A:$A,'Scoring_Config'!$D:$D,"Yes")="Yes",_xlfn.XLOOKUP("Risky_Outbound",'Scoring_Config'!$A:$A,'Scoring_Config'!$C:$C,25),0),0)+IF(LEFT(AZ1124,4)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1124,FIND(",",AL1124)+1,100)),0)+IF(LEFT(AM1124,4)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1124,FIND(",",AN1124)+1,100)),0)+IF(_xlfn.XLOOKUP("Profile_Scoring",'Scoring_Config'!$A:$A,'Scoring_Config'!$D:$D,"Yes")="Yes",VALUE(MID(AO1124,FIND(",",AO1124)+1,100)),0)+IF(_xlfn.XLOOKUP("Options_Scoring",'Scoring_Config'!$A:$A,'Scoring_Config'!$D:$D,"Yes")="Yes",VALUE(MID(AP1124,FIND(",",AP1124)+1,100)),0)))</f>
        <v>0</v>
      </c>
      <c r="AZ1124" cm="1">
        <f t="array" ref="AZ1124">IF(FALSE,"True," &amp; IF(_xlfn.XLOOKUP("Migrate_Insecure",'Scoring_Config'!$A:$A,'Scoring_Config'!$D:$D,"Yes")="Yes",_xlfn.XLOOKUP("Migrate_Insecure",'Scoring_Config'!$A:$A,'Scoring_Config'!$C:$C,10),0),"False,0")</f>
        <v>0</v>
      </c>
    </row>
    <row r="1125" spans="1:52">
      <c r="A1125" t="s">
        <v>1979</v>
      </c>
      <c r="B1125" t="s">
        <v>3097</v>
      </c>
      <c r="C1125" t="s">
        <v>3542</v>
      </c>
      <c r="D1125" t="s">
        <v>3545</v>
      </c>
      <c r="E1125" t="s">
        <v>3563</v>
      </c>
      <c r="F1125" t="s">
        <v>3637</v>
      </c>
      <c r="G1125" t="s">
        <v>202</v>
      </c>
      <c r="H1125" t="s">
        <v>174</v>
      </c>
      <c r="I1125" t="s">
        <v>3576</v>
      </c>
      <c r="J1125" t="s">
        <v>1174</v>
      </c>
      <c r="K1125" t="s">
        <v>1666</v>
      </c>
      <c r="L1125" t="s">
        <v>1327</v>
      </c>
      <c r="M1125" t="s">
        <v>1974</v>
      </c>
      <c r="N1125" t="s">
        <v>4315</v>
      </c>
      <c r="O1125" t="s">
        <v>4319</v>
      </c>
      <c r="P1125" t="s">
        <v>4323</v>
      </c>
      <c r="Q1125" t="s">
        <v>5123</v>
      </c>
      <c r="R1125" t="s">
        <v>5439</v>
      </c>
      <c r="S1125" t="s">
        <v>4324</v>
      </c>
      <c r="T1125" t="s">
        <v>5817</v>
      </c>
      <c r="U1125" t="s">
        <v>6509</v>
      </c>
      <c r="Y1125" cm="1">
        <f t="array" ref="Y1125">IF(FALSE,"True," &amp; IF(_xlfn.XLOOKUP("Src_IsAny",'Scoring_Config'!$A:$A,'Scoring_Config'!$D:$D,"Yes")="Yes",_xlfn.XLOOKUP("Src_IsAny",'Scoring_Config'!$A:$A,'Scoring_Config'!$C:$C,10),0),"False,0")</f>
        <v>0</v>
      </c>
      <c r="Z1125" cm="1">
        <f t="array" ref="Z1125">IF(FALSE,"True," &amp; IF(_xlfn.XLOOKUP("Src_CIDR_Le_16",'Scoring_Config'!$A:$A,'Scoring_Config'!$D:$D,"Yes")="Yes",_xlfn.XLOOKUP("Src_CIDR_Le_16",'Scoring_Config'!$A:$A,'Scoring_Config'!$C:$C,10),0),"False,0")</f>
        <v>0</v>
      </c>
      <c r="AA1125" cm="1">
        <f t="array" ref="AA1125">IF(TRUE,"True," &amp; IF(_xlfn.XLOOKUP("Src_CIDR_17_22",'Scoring_Config'!$A:$A,'Scoring_Config'!$D:$D,"Yes")="Yes",_xlfn.XLOOKUP("Src_CIDR_17_22",'Scoring_Config'!$A:$A,'Scoring_Config'!$C:$C,5),0),"False,0")</f>
        <v>0</v>
      </c>
      <c r="AB1125" cm="1">
        <f t="array" ref="AB1125">IF(FALSE,"True," &amp; IF(_xlfn.XLOOKUP("Dst_IsAny",'Scoring_Config'!$A:$A,'Scoring_Config'!$D:$D,"Yes")="Yes",_xlfn.XLOOKUP("Dst_IsAny",'Scoring_Config'!$A:$A,'Scoring_Config'!$C:$C,10),0),"False,0")</f>
        <v>0</v>
      </c>
      <c r="AC1125" cm="1">
        <f t="array" ref="AC1125">IF(FALSE,"True," &amp; IF(_xlfn.XLOOKUP("Dst_CIDR_Le_16",'Scoring_Config'!$A:$A,'Scoring_Config'!$D:$D,"Yes")="Yes",_xlfn.XLOOKUP("Dst_CIDR_Le_16",'Scoring_Config'!$A:$A,'Scoring_Config'!$C:$C,10),0),"False,0")</f>
        <v>0</v>
      </c>
      <c r="AD1125" cm="1">
        <f t="array" ref="AD1125">IF(FALSE,"True," &amp; IF(_xlfn.XLOOKUP("Dst_CIDR_17_22",'Scoring_Config'!$A:$A,'Scoring_Config'!$D:$D,"Yes")="Yes",_xlfn.XLOOKUP("Dst_CIDR_17_22",'Scoring_Config'!$A:$A,'Scoring_Config'!$C:$C,5),0),"False,0")</f>
        <v>0</v>
      </c>
      <c r="AE1125" cm="1">
        <f t="array" ref="AE1125">IF(FALSE,"True," &amp; IF(_xlfn.XLOOKUP("SrcZone_IsAny",'Scoring_Config'!$A:$A,'Scoring_Config'!$D:$D,"Yes")="Yes",_xlfn.XLOOKUP("SrcZone_IsAny",'Scoring_Config'!$A:$A,'Scoring_Config'!$C:$C,10),0),"False,0")</f>
        <v>0</v>
      </c>
      <c r="AF1125" cm="1">
        <f t="array" ref="AF1125">IF(FALSE,"True," &amp; IF(_xlfn.XLOOKUP("DstZone_IsAny",'Scoring_Config'!$A:$A,'Scoring_Config'!$D:$D,"Yes")="Yes",_xlfn.XLOOKUP("DstZone_IsAny",'Scoring_Config'!$A:$A,'Scoring_Config'!$C:$C,10),0),"False,0")</f>
        <v>0</v>
      </c>
      <c r="AG1125" cm="1">
        <f t="array" ref="AG112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25" cm="1">
        <f t="array" ref="AH1125">IF(FALSE,"True," &amp; IF(_xlfn.XLOOKUP("App_Any_OR_RangeGt1000",'Scoring_Config'!$A:$A,'Scoring_Config'!$D:$D,"Yes")="Yes",_xlfn.XLOOKUP("App_Any_OR_RangeGt1000",'Scoring_Config'!$A:$A,'Scoring_Config'!$C:$C,10),0),"False,0")</f>
        <v>0</v>
      </c>
      <c r="AI1125" cm="1">
        <f t="array" ref="AI1125">IF(FALSE,"True," &amp; IF(_xlfn.XLOOKUP("Service_Insecure_Match",'Scoring_Config'!$A:$A,'Scoring_Config'!$D:$D,"Yes")="Yes",_xlfn.XLOOKUP("Service_Insecure_Match",'Scoring_Config'!$A:$A,'Scoring_Config'!$C:$C,5),0),"False,0")</f>
        <v>0</v>
      </c>
      <c r="AJ1125" cm="1">
        <f t="array" ref="AJ1125">IF(FALSE,"True," &amp; IF(_xlfn.XLOOKUP("Risky_Inbound",'Scoring_Config'!$A:$A,'Scoring_Config'!$D:$D,"Yes")="Yes",_xlfn.XLOOKUP("Risky_Inbound",'Scoring_Config'!$A:$A,'Scoring_Config'!$C:$C,50),0),"False,0")</f>
        <v>0</v>
      </c>
      <c r="AK1125" cm="1">
        <f t="array" ref="AK1125">IF(FALSE,"True," &amp; IF(_xlfn.XLOOKUP("Risky_Outbound",'Scoring_Config'!$A:$A,'Scoring_Config'!$D:$D,"Yes")="Yes",_xlfn.XLOOKUP("Risky_Outbound",'Scoring_Config'!$A:$A,'Scoring_Config'!$C:$C,25),0),"False,0")</f>
        <v>0</v>
      </c>
      <c r="AL1125" t="s">
        <v>6699</v>
      </c>
      <c r="AM1125" cm="1">
        <f t="array" ref="AM112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25" t="s">
        <v>6697</v>
      </c>
      <c r="AO1125" t="s">
        <v>6697</v>
      </c>
      <c r="AP1125" t="s">
        <v>6697</v>
      </c>
      <c r="AQ1125" cm="1">
        <f t="array" ref="AQ1125">IF(FALSE,"True," &amp; IF(_xlfn.XLOOKUP("Service_IsAny",'Scoring_Config'!$A:$A,'Scoring_Config'!$D:$D,"Yes")="Yes",_xlfn.XLOOKUP("Service_IsAny",'Scoring_Config'!$A:$A,'Scoring_Config'!$C:$C,0),0),"False,0")</f>
        <v>0</v>
      </c>
      <c r="AR1125">
        <v>0</v>
      </c>
      <c r="AS1125" cm="1">
        <f t="array" ref="AS1125">IF(FALSE,"True," &amp; IF(_xlfn.XLOOKUP("Service_RangeGt1000",'Scoring_Config'!$A:$A,'Scoring_Config'!$D:$D,"Yes")="Yes",_xlfn.XLOOKUP("Service_RangeGt1000",'Scoring_Config'!$A:$A,'Scoring_Config'!$C:$C,0),0),"False,0")</f>
        <v>0</v>
      </c>
      <c r="AT1125" cm="1">
        <f t="array" ref="AT1125">IF(FALSE,"True," &amp; IF(_xlfn.XLOOKUP("App_IsAny",'Scoring_Config'!$A:$A,'Scoring_Config'!$D:$D,"Yes")="Yes",_xlfn.XLOOKUP("App_IsAny",'Scoring_Config'!$A:$A,'Scoring_Config'!$C:$C,0),0),"False,0")</f>
        <v>0</v>
      </c>
      <c r="AU1125">
        <v>2</v>
      </c>
      <c r="AV1125" cm="1">
        <f t="array" ref="AV1125">IF(FALSE,"True," &amp; IF(_xlfn.XLOOKUP("App_RangeGt1000",'Scoring_Config'!$A:$A,'Scoring_Config'!$D:$D,"Yes")="Yes",_xlfn.XLOOKUP("App_RangeGt1000",'Scoring_Config'!$A:$A,'Scoring_Config'!$C:$C,0),0),"False,0")</f>
        <v>0</v>
      </c>
      <c r="AW1125" cm="1">
        <f t="array" ref="AW1125">IF(FALSE,"True," &amp; IF(_xlfn.XLOOKUP("Action_IsDenyOrDrop",'Scoring_Config'!$A:$A,'Scoring_Config'!$D:$D,"Yes")="Yes",_xlfn.XLOOKUP("Action_IsDenyOrDrop",'Scoring_Config'!$A:$A,'Scoring_Config'!$C:$C,0),0),"False,0")</f>
        <v>0</v>
      </c>
      <c r="AX1125" cm="1">
        <f t="array" ref="AX1125">IF(LEFT(AW1125,4)="True",0,(IF(LEFT(Y1125,4)="True",IF(_xlfn.XLOOKUP("Src_IsAny",'Scoring_Config'!$A:$A,'Scoring_Config'!$D:$D,"Yes")="Yes",_xlfn.XLOOKUP("Src_IsAny",'Scoring_Config'!$A:$A,'Scoring_Config'!$C:$C,10),0),0)+IF(LEFT(Z1125,4)="True",IF(_xlfn.XLOOKUP("Src_CIDR_Le_16",'Scoring_Config'!$A:$A,'Scoring_Config'!$D:$D,"Yes")="Yes",_xlfn.XLOOKUP("Src_CIDR_Le_16",'Scoring_Config'!$A:$A,'Scoring_Config'!$C:$C,10),0),0)+IF(LEFT(AA1125,4)="True",IF(_xlfn.XLOOKUP("Src_CIDR_17_22",'Scoring_Config'!$A:$A,'Scoring_Config'!$D:$D,"Yes")="Yes",_xlfn.XLOOKUP("Src_CIDR_17_22",'Scoring_Config'!$A:$A,'Scoring_Config'!$C:$C,5),0),0)+IF(LEFT(AB1125,4)="True",IF(_xlfn.XLOOKUP("Dst_IsAny",'Scoring_Config'!$A:$A,'Scoring_Config'!$D:$D,"Yes")="Yes",_xlfn.XLOOKUP("Dst_IsAny",'Scoring_Config'!$A:$A,'Scoring_Config'!$C:$C,10),0),0)+IF(LEFT(AC1125,4)="True",IF(_xlfn.XLOOKUP("Dst_CIDR_Le_16",'Scoring_Config'!$A:$A,'Scoring_Config'!$D:$D,"Yes")="Yes",_xlfn.XLOOKUP("Dst_CIDR_Le_16",'Scoring_Config'!$A:$A,'Scoring_Config'!$C:$C,10),0),0)+IF(LEFT(AD1125,4)="True",IF(_xlfn.XLOOKUP("Dst_CIDR_17_22",'Scoring_Config'!$A:$A,'Scoring_Config'!$D:$D,"Yes")="Yes",_xlfn.XLOOKUP("Dst_CIDR_17_22",'Scoring_Config'!$A:$A,'Scoring_Config'!$C:$C,5),0),0)+IF(LEFT(AE1125,4)="True",IF(_xlfn.XLOOKUP("SrcZone_IsAny",'Scoring_Config'!$A:$A,'Scoring_Config'!$D:$D,"Yes")="Yes",_xlfn.XLOOKUP("SrcZone_IsAny",'Scoring_Config'!$A:$A,'Scoring_Config'!$C:$C,10),0),0)+IF(LEFT(AF1125,4)="True",IF(_xlfn.XLOOKUP("DstZone_IsAny",'Scoring_Config'!$A:$A,'Scoring_Config'!$D:$D,"Yes")="Yes",_xlfn.XLOOKUP("DstZone_IsAny",'Scoring_Config'!$A:$A,'Scoring_Config'!$C:$C,10),0),0)+IF(LEFT(AG1125,4)="True",IF(_xlfn.XLOOKUP("Service_Any_OR_RangeGt1000",'Scoring_Config'!$A:$A,'Scoring_Config'!$D:$D,"Yes")="Yes",_xlfn.XLOOKUP("Service_Any_OR_RangeGt1000",'Scoring_Config'!$A:$A,'Scoring_Config'!$C:$C,10),0),0)+IF(LEFT(AH1125,4)="True",IF(_xlfn.XLOOKUP("App_Any_OR_RangeGt1000",'Scoring_Config'!$A:$A,'Scoring_Config'!$D:$D,"Yes")="Yes",_xlfn.XLOOKUP("App_Any_OR_RangeGt1000",'Scoring_Config'!$A:$A,'Scoring_Config'!$C:$C,10),0),0)+IF(LEFT(AI1125,4)="True",IF(_xlfn.XLOOKUP("Service_Insecure_Match",'Scoring_Config'!$A:$A,'Scoring_Config'!$D:$D,"Yes")="Yes",_xlfn.XLOOKUP("Service_Insecure_Match",'Scoring_Config'!$A:$A,'Scoring_Config'!$C:$C,5),0),0)+IF(LEFT(AJ1125,4)="True",IF(_xlfn.XLOOKUP("Risky_Inbound",'Scoring_Config'!$A:$A,'Scoring_Config'!$D:$D,"Yes")="Yes",_xlfn.XLOOKUP("Risky_Inbound",'Scoring_Config'!$A:$A,'Scoring_Config'!$C:$C,50),0),0)+IF(LEFT(AK1125,4)="True",IF(_xlfn.XLOOKUP("Risky_Outbound",'Scoring_Config'!$A:$A,'Scoring_Config'!$D:$D,"Yes")="Yes",_xlfn.XLOOKUP("Risky_Outbound",'Scoring_Config'!$A:$A,'Scoring_Config'!$C:$C,25),0),0)+IF(LEFT(AZ1125,4)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1125,FIND(",",AL1125)+1,100)),0)+IF(LEFT(AM1125,4)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1125,FIND(",",AN1125)+1,100)),0)+IF(_xlfn.XLOOKUP("Profile_Scoring",'Scoring_Config'!$A:$A,'Scoring_Config'!$D:$D,"Yes")="Yes",VALUE(MID(AO1125,FIND(",",AO1125)+1,100)),0)+IF(_xlfn.XLOOKUP("Options_Scoring",'Scoring_Config'!$A:$A,'Scoring_Config'!$D:$D,"Yes")="Yes",VALUE(MID(AP1125,FIND(",",AP1125)+1,100)),0)))</f>
        <v>0</v>
      </c>
      <c r="AZ1125" cm="1">
        <f t="array" ref="AZ1125">IF(FALSE,"True," &amp; IF(_xlfn.XLOOKUP("Migrate_Insecure",'Scoring_Config'!$A:$A,'Scoring_Config'!$D:$D,"Yes")="Yes",_xlfn.XLOOKUP("Migrate_Insecure",'Scoring_Config'!$A:$A,'Scoring_Config'!$C:$C,10),0),"False,0")</f>
        <v>0</v>
      </c>
    </row>
    <row r="1126" spans="1:52">
      <c r="A1126" t="s">
        <v>1979</v>
      </c>
      <c r="B1126" t="s">
        <v>3098</v>
      </c>
      <c r="C1126" t="s">
        <v>3542</v>
      </c>
      <c r="D1126" t="s">
        <v>3545</v>
      </c>
      <c r="E1126" t="s">
        <v>3563</v>
      </c>
      <c r="F1126" t="s">
        <v>3637</v>
      </c>
      <c r="G1126" t="s">
        <v>604</v>
      </c>
      <c r="H1126" t="s">
        <v>4078</v>
      </c>
      <c r="I1126" t="s">
        <v>3576</v>
      </c>
      <c r="J1126" t="s">
        <v>1175</v>
      </c>
      <c r="K1126" t="s">
        <v>1921</v>
      </c>
      <c r="L1126" t="s">
        <v>1327</v>
      </c>
      <c r="M1126" t="s">
        <v>1974</v>
      </c>
      <c r="N1126" t="s">
        <v>4315</v>
      </c>
      <c r="O1126" t="s">
        <v>4319</v>
      </c>
      <c r="P1126" t="s">
        <v>4323</v>
      </c>
      <c r="Q1126" t="s">
        <v>5124</v>
      </c>
      <c r="R1126" t="s">
        <v>5439</v>
      </c>
      <c r="S1126" t="s">
        <v>4324</v>
      </c>
      <c r="T1126" t="s">
        <v>5817</v>
      </c>
      <c r="U1126" t="s">
        <v>6510</v>
      </c>
      <c r="Y1126" cm="1">
        <f t="array" ref="Y1126">IF(FALSE,"True," &amp; IF(_xlfn.XLOOKUP("Src_IsAny",'Scoring_Config'!$A:$A,'Scoring_Config'!$D:$D,"Yes")="Yes",_xlfn.XLOOKUP("Src_IsAny",'Scoring_Config'!$A:$A,'Scoring_Config'!$C:$C,10),0),"False,0")</f>
        <v>0</v>
      </c>
      <c r="Z1126" cm="1">
        <f t="array" ref="Z1126">IF(FALSE,"True," &amp; IF(_xlfn.XLOOKUP("Src_CIDR_Le_16",'Scoring_Config'!$A:$A,'Scoring_Config'!$D:$D,"Yes")="Yes",_xlfn.XLOOKUP("Src_CIDR_Le_16",'Scoring_Config'!$A:$A,'Scoring_Config'!$C:$C,10),0),"False,0")</f>
        <v>0</v>
      </c>
      <c r="AA1126" cm="1">
        <f t="array" ref="AA1126">IF(FALSE,"True," &amp; IF(_xlfn.XLOOKUP("Src_CIDR_17_22",'Scoring_Config'!$A:$A,'Scoring_Config'!$D:$D,"Yes")="Yes",_xlfn.XLOOKUP("Src_CIDR_17_22",'Scoring_Config'!$A:$A,'Scoring_Config'!$C:$C,5),0),"False,0")</f>
        <v>0</v>
      </c>
      <c r="AB1126" cm="1">
        <f t="array" ref="AB1126">IF(FALSE,"True," &amp; IF(_xlfn.XLOOKUP("Dst_IsAny",'Scoring_Config'!$A:$A,'Scoring_Config'!$D:$D,"Yes")="Yes",_xlfn.XLOOKUP("Dst_IsAny",'Scoring_Config'!$A:$A,'Scoring_Config'!$C:$C,10),0),"False,0")</f>
        <v>0</v>
      </c>
      <c r="AC1126" cm="1">
        <f t="array" ref="AC1126">IF(FALSE,"True," &amp; IF(_xlfn.XLOOKUP("Dst_CIDR_Le_16",'Scoring_Config'!$A:$A,'Scoring_Config'!$D:$D,"Yes")="Yes",_xlfn.XLOOKUP("Dst_CIDR_Le_16",'Scoring_Config'!$A:$A,'Scoring_Config'!$C:$C,10),0),"False,0")</f>
        <v>0</v>
      </c>
      <c r="AD1126" cm="1">
        <f t="array" ref="AD1126">IF(FALSE,"True," &amp; IF(_xlfn.XLOOKUP("Dst_CIDR_17_22",'Scoring_Config'!$A:$A,'Scoring_Config'!$D:$D,"Yes")="Yes",_xlfn.XLOOKUP("Dst_CIDR_17_22",'Scoring_Config'!$A:$A,'Scoring_Config'!$C:$C,5),0),"False,0")</f>
        <v>0</v>
      </c>
      <c r="AE1126" cm="1">
        <f t="array" ref="AE1126">IF(FALSE,"True," &amp; IF(_xlfn.XLOOKUP("SrcZone_IsAny",'Scoring_Config'!$A:$A,'Scoring_Config'!$D:$D,"Yes")="Yes",_xlfn.XLOOKUP("SrcZone_IsAny",'Scoring_Config'!$A:$A,'Scoring_Config'!$C:$C,10),0),"False,0")</f>
        <v>0</v>
      </c>
      <c r="AF1126" cm="1">
        <f t="array" ref="AF1126">IF(FALSE,"True," &amp; IF(_xlfn.XLOOKUP("DstZone_IsAny",'Scoring_Config'!$A:$A,'Scoring_Config'!$D:$D,"Yes")="Yes",_xlfn.XLOOKUP("DstZone_IsAny",'Scoring_Config'!$A:$A,'Scoring_Config'!$C:$C,10),0),"False,0")</f>
        <v>0</v>
      </c>
      <c r="AG1126" cm="1">
        <f t="array" ref="AG112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26" cm="1">
        <f t="array" ref="AH1126">IF(FALSE,"True," &amp; IF(_xlfn.XLOOKUP("App_Any_OR_RangeGt1000",'Scoring_Config'!$A:$A,'Scoring_Config'!$D:$D,"Yes")="Yes",_xlfn.XLOOKUP("App_Any_OR_RangeGt1000",'Scoring_Config'!$A:$A,'Scoring_Config'!$C:$C,10),0),"False,0")</f>
        <v>0</v>
      </c>
      <c r="AI1126" cm="1">
        <f t="array" ref="AI1126">IF(FALSE,"True," &amp; IF(_xlfn.XLOOKUP("Service_Insecure_Match",'Scoring_Config'!$A:$A,'Scoring_Config'!$D:$D,"Yes")="Yes",_xlfn.XLOOKUP("Service_Insecure_Match",'Scoring_Config'!$A:$A,'Scoring_Config'!$C:$C,5),0),"False,0")</f>
        <v>0</v>
      </c>
      <c r="AJ1126" cm="1">
        <f t="array" ref="AJ1126">IF(FALSE,"True," &amp; IF(_xlfn.XLOOKUP("Risky_Inbound",'Scoring_Config'!$A:$A,'Scoring_Config'!$D:$D,"Yes")="Yes",_xlfn.XLOOKUP("Risky_Inbound",'Scoring_Config'!$A:$A,'Scoring_Config'!$C:$C,50),0),"False,0")</f>
        <v>0</v>
      </c>
      <c r="AK1126" cm="1">
        <f t="array" ref="AK1126">IF(FALSE,"True," &amp; IF(_xlfn.XLOOKUP("Risky_Outbound",'Scoring_Config'!$A:$A,'Scoring_Config'!$D:$D,"Yes")="Yes",_xlfn.XLOOKUP("Risky_Outbound",'Scoring_Config'!$A:$A,'Scoring_Config'!$C:$C,25),0),"False,0")</f>
        <v>0</v>
      </c>
      <c r="AL1126" t="s">
        <v>6699</v>
      </c>
      <c r="AM1126" cm="1">
        <f t="array" ref="AM112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26" t="s">
        <v>6702</v>
      </c>
      <c r="AO1126" t="s">
        <v>6697</v>
      </c>
      <c r="AP1126" t="s">
        <v>6697</v>
      </c>
      <c r="AQ1126" cm="1">
        <f t="array" ref="AQ1126">IF(FALSE,"True," &amp; IF(_xlfn.XLOOKUP("Service_IsAny",'Scoring_Config'!$A:$A,'Scoring_Config'!$D:$D,"Yes")="Yes",_xlfn.XLOOKUP("Service_IsAny",'Scoring_Config'!$A:$A,'Scoring_Config'!$C:$C,0),0),"False,0")</f>
        <v>0</v>
      </c>
      <c r="AR1126">
        <v>0</v>
      </c>
      <c r="AS1126" cm="1">
        <f t="array" ref="AS1126">IF(FALSE,"True," &amp; IF(_xlfn.XLOOKUP("Service_RangeGt1000",'Scoring_Config'!$A:$A,'Scoring_Config'!$D:$D,"Yes")="Yes",_xlfn.XLOOKUP("Service_RangeGt1000",'Scoring_Config'!$A:$A,'Scoring_Config'!$C:$C,0),0),"False,0")</f>
        <v>0</v>
      </c>
      <c r="AT1126" cm="1">
        <f t="array" ref="AT1126">IF(FALSE,"True," &amp; IF(_xlfn.XLOOKUP("App_IsAny",'Scoring_Config'!$A:$A,'Scoring_Config'!$D:$D,"Yes")="Yes",_xlfn.XLOOKUP("App_IsAny",'Scoring_Config'!$A:$A,'Scoring_Config'!$C:$C,0),0),"False,0")</f>
        <v>0</v>
      </c>
      <c r="AU1126">
        <v>1</v>
      </c>
      <c r="AV1126" cm="1">
        <f t="array" ref="AV1126">IF(FALSE,"True," &amp; IF(_xlfn.XLOOKUP("App_RangeGt1000",'Scoring_Config'!$A:$A,'Scoring_Config'!$D:$D,"Yes")="Yes",_xlfn.XLOOKUP("App_RangeGt1000",'Scoring_Config'!$A:$A,'Scoring_Config'!$C:$C,0),0),"False,0")</f>
        <v>0</v>
      </c>
      <c r="AW1126" cm="1">
        <f t="array" ref="AW1126">IF(FALSE,"True," &amp; IF(_xlfn.XLOOKUP("Action_IsDenyOrDrop",'Scoring_Config'!$A:$A,'Scoring_Config'!$D:$D,"Yes")="Yes",_xlfn.XLOOKUP("Action_IsDenyOrDrop",'Scoring_Config'!$A:$A,'Scoring_Config'!$C:$C,0),0),"False,0")</f>
        <v>0</v>
      </c>
      <c r="AX1126" cm="1">
        <f t="array" ref="AX1126">IF(LEFT(AW1126,4)="True",0,(IF(LEFT(Y1126,4)="True",IF(_xlfn.XLOOKUP("Src_IsAny",'Scoring_Config'!$A:$A,'Scoring_Config'!$D:$D,"Yes")="Yes",_xlfn.XLOOKUP("Src_IsAny",'Scoring_Config'!$A:$A,'Scoring_Config'!$C:$C,10),0),0)+IF(LEFT(Z1126,4)="True",IF(_xlfn.XLOOKUP("Src_CIDR_Le_16",'Scoring_Config'!$A:$A,'Scoring_Config'!$D:$D,"Yes")="Yes",_xlfn.XLOOKUP("Src_CIDR_Le_16",'Scoring_Config'!$A:$A,'Scoring_Config'!$C:$C,10),0),0)+IF(LEFT(AA1126,4)="True",IF(_xlfn.XLOOKUP("Src_CIDR_17_22",'Scoring_Config'!$A:$A,'Scoring_Config'!$D:$D,"Yes")="Yes",_xlfn.XLOOKUP("Src_CIDR_17_22",'Scoring_Config'!$A:$A,'Scoring_Config'!$C:$C,5),0),0)+IF(LEFT(AB1126,4)="True",IF(_xlfn.XLOOKUP("Dst_IsAny",'Scoring_Config'!$A:$A,'Scoring_Config'!$D:$D,"Yes")="Yes",_xlfn.XLOOKUP("Dst_IsAny",'Scoring_Config'!$A:$A,'Scoring_Config'!$C:$C,10),0),0)+IF(LEFT(AC1126,4)="True",IF(_xlfn.XLOOKUP("Dst_CIDR_Le_16",'Scoring_Config'!$A:$A,'Scoring_Config'!$D:$D,"Yes")="Yes",_xlfn.XLOOKUP("Dst_CIDR_Le_16",'Scoring_Config'!$A:$A,'Scoring_Config'!$C:$C,10),0),0)+IF(LEFT(AD1126,4)="True",IF(_xlfn.XLOOKUP("Dst_CIDR_17_22",'Scoring_Config'!$A:$A,'Scoring_Config'!$D:$D,"Yes")="Yes",_xlfn.XLOOKUP("Dst_CIDR_17_22",'Scoring_Config'!$A:$A,'Scoring_Config'!$C:$C,5),0),0)+IF(LEFT(AE1126,4)="True",IF(_xlfn.XLOOKUP("SrcZone_IsAny",'Scoring_Config'!$A:$A,'Scoring_Config'!$D:$D,"Yes")="Yes",_xlfn.XLOOKUP("SrcZone_IsAny",'Scoring_Config'!$A:$A,'Scoring_Config'!$C:$C,10),0),0)+IF(LEFT(AF1126,4)="True",IF(_xlfn.XLOOKUP("DstZone_IsAny",'Scoring_Config'!$A:$A,'Scoring_Config'!$D:$D,"Yes")="Yes",_xlfn.XLOOKUP("DstZone_IsAny",'Scoring_Config'!$A:$A,'Scoring_Config'!$C:$C,10),0),0)+IF(LEFT(AG1126,4)="True",IF(_xlfn.XLOOKUP("Service_Any_OR_RangeGt1000",'Scoring_Config'!$A:$A,'Scoring_Config'!$D:$D,"Yes")="Yes",_xlfn.XLOOKUP("Service_Any_OR_RangeGt1000",'Scoring_Config'!$A:$A,'Scoring_Config'!$C:$C,10),0),0)+IF(LEFT(AH1126,4)="True",IF(_xlfn.XLOOKUP("App_Any_OR_RangeGt1000",'Scoring_Config'!$A:$A,'Scoring_Config'!$D:$D,"Yes")="Yes",_xlfn.XLOOKUP("App_Any_OR_RangeGt1000",'Scoring_Config'!$A:$A,'Scoring_Config'!$C:$C,10),0),0)+IF(LEFT(AI1126,4)="True",IF(_xlfn.XLOOKUP("Service_Insecure_Match",'Scoring_Config'!$A:$A,'Scoring_Config'!$D:$D,"Yes")="Yes",_xlfn.XLOOKUP("Service_Insecure_Match",'Scoring_Config'!$A:$A,'Scoring_Config'!$C:$C,5),0),0)+IF(LEFT(AJ1126,4)="True",IF(_xlfn.XLOOKUP("Risky_Inbound",'Scoring_Config'!$A:$A,'Scoring_Config'!$D:$D,"Yes")="Yes",_xlfn.XLOOKUP("Risky_Inbound",'Scoring_Config'!$A:$A,'Scoring_Config'!$C:$C,50),0),0)+IF(LEFT(AK1126,4)="True",IF(_xlfn.XLOOKUP("Risky_Outbound",'Scoring_Config'!$A:$A,'Scoring_Config'!$D:$D,"Yes")="Yes",_xlfn.XLOOKUP("Risky_Outbound",'Scoring_Config'!$A:$A,'Scoring_Config'!$C:$C,25),0),0)+IF(LEFT(AZ1126,4)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1126,FIND(",",AL1126)+1,100)),0)+IF(LEFT(AM1126,4)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1126,FIND(",",AN1126)+1,100)),0)+IF(_xlfn.XLOOKUP("Profile_Scoring",'Scoring_Config'!$A:$A,'Scoring_Config'!$D:$D,"Yes")="Yes",VALUE(MID(AO1126,FIND(",",AO1126)+1,100)),0)+IF(_xlfn.XLOOKUP("Options_Scoring",'Scoring_Config'!$A:$A,'Scoring_Config'!$D:$D,"Yes")="Yes",VALUE(MID(AP1126,FIND(",",AP1126)+1,100)),0)))</f>
        <v>0</v>
      </c>
      <c r="AZ1126" cm="1">
        <f t="array" ref="AZ1126">IF(FALSE,"True," &amp; IF(_xlfn.XLOOKUP("Migrate_Insecure",'Scoring_Config'!$A:$A,'Scoring_Config'!$D:$D,"Yes")="Yes",_xlfn.XLOOKUP("Migrate_Insecure",'Scoring_Config'!$A:$A,'Scoring_Config'!$C:$C,10),0),"False,0")</f>
        <v>0</v>
      </c>
    </row>
    <row r="1127" spans="1:52">
      <c r="A1127" t="s">
        <v>1979</v>
      </c>
      <c r="B1127" t="s">
        <v>3099</v>
      </c>
      <c r="C1127" t="s">
        <v>3542</v>
      </c>
      <c r="D1127" t="s">
        <v>3545</v>
      </c>
      <c r="E1127" t="s">
        <v>3563</v>
      </c>
      <c r="F1127" t="s">
        <v>3637</v>
      </c>
      <c r="G1127" t="s">
        <v>202</v>
      </c>
      <c r="H1127" t="s">
        <v>174</v>
      </c>
      <c r="I1127" t="s">
        <v>3576</v>
      </c>
      <c r="J1127" t="s">
        <v>1176</v>
      </c>
      <c r="K1127" t="s">
        <v>1922</v>
      </c>
      <c r="L1127" t="s">
        <v>1327</v>
      </c>
      <c r="M1127" t="s">
        <v>1974</v>
      </c>
      <c r="N1127" t="s">
        <v>4315</v>
      </c>
      <c r="O1127" t="s">
        <v>4319</v>
      </c>
      <c r="P1127" t="s">
        <v>4323</v>
      </c>
      <c r="Q1127" t="s">
        <v>5125</v>
      </c>
      <c r="R1127" t="s">
        <v>5439</v>
      </c>
      <c r="S1127" t="s">
        <v>4324</v>
      </c>
      <c r="T1127" t="s">
        <v>5817</v>
      </c>
      <c r="U1127" t="s">
        <v>6079</v>
      </c>
      <c r="Y1127" cm="1">
        <f t="array" ref="Y1127">IF(FALSE,"True," &amp; IF(_xlfn.XLOOKUP("Src_IsAny",'Scoring_Config'!$A:$A,'Scoring_Config'!$D:$D,"Yes")="Yes",_xlfn.XLOOKUP("Src_IsAny",'Scoring_Config'!$A:$A,'Scoring_Config'!$C:$C,10),0),"False,0")</f>
        <v>0</v>
      </c>
      <c r="Z1127" cm="1">
        <f t="array" ref="Z1127">IF(FALSE,"True," &amp; IF(_xlfn.XLOOKUP("Src_CIDR_Le_16",'Scoring_Config'!$A:$A,'Scoring_Config'!$D:$D,"Yes")="Yes",_xlfn.XLOOKUP("Src_CIDR_Le_16",'Scoring_Config'!$A:$A,'Scoring_Config'!$C:$C,10),0),"False,0")</f>
        <v>0</v>
      </c>
      <c r="AA1127" cm="1">
        <f t="array" ref="AA1127">IF(TRUE,"True," &amp; IF(_xlfn.XLOOKUP("Src_CIDR_17_22",'Scoring_Config'!$A:$A,'Scoring_Config'!$D:$D,"Yes")="Yes",_xlfn.XLOOKUP("Src_CIDR_17_22",'Scoring_Config'!$A:$A,'Scoring_Config'!$C:$C,5),0),"False,0")</f>
        <v>0</v>
      </c>
      <c r="AB1127" cm="1">
        <f t="array" ref="AB1127">IF(FALSE,"True," &amp; IF(_xlfn.XLOOKUP("Dst_IsAny",'Scoring_Config'!$A:$A,'Scoring_Config'!$D:$D,"Yes")="Yes",_xlfn.XLOOKUP("Dst_IsAny",'Scoring_Config'!$A:$A,'Scoring_Config'!$C:$C,10),0),"False,0")</f>
        <v>0</v>
      </c>
      <c r="AC1127" cm="1">
        <f t="array" ref="AC1127">IF(FALSE,"True," &amp; IF(_xlfn.XLOOKUP("Dst_CIDR_Le_16",'Scoring_Config'!$A:$A,'Scoring_Config'!$D:$D,"Yes")="Yes",_xlfn.XLOOKUP("Dst_CIDR_Le_16",'Scoring_Config'!$A:$A,'Scoring_Config'!$C:$C,10),0),"False,0")</f>
        <v>0</v>
      </c>
      <c r="AD1127" cm="1">
        <f t="array" ref="AD1127">IF(FALSE,"True," &amp; IF(_xlfn.XLOOKUP("Dst_CIDR_17_22",'Scoring_Config'!$A:$A,'Scoring_Config'!$D:$D,"Yes")="Yes",_xlfn.XLOOKUP("Dst_CIDR_17_22",'Scoring_Config'!$A:$A,'Scoring_Config'!$C:$C,5),0),"False,0")</f>
        <v>0</v>
      </c>
      <c r="AE1127" cm="1">
        <f t="array" ref="AE1127">IF(FALSE,"True," &amp; IF(_xlfn.XLOOKUP("SrcZone_IsAny",'Scoring_Config'!$A:$A,'Scoring_Config'!$D:$D,"Yes")="Yes",_xlfn.XLOOKUP("SrcZone_IsAny",'Scoring_Config'!$A:$A,'Scoring_Config'!$C:$C,10),0),"False,0")</f>
        <v>0</v>
      </c>
      <c r="AF1127" cm="1">
        <f t="array" ref="AF1127">IF(FALSE,"True," &amp; IF(_xlfn.XLOOKUP("DstZone_IsAny",'Scoring_Config'!$A:$A,'Scoring_Config'!$D:$D,"Yes")="Yes",_xlfn.XLOOKUP("DstZone_IsAny",'Scoring_Config'!$A:$A,'Scoring_Config'!$C:$C,10),0),"False,0")</f>
        <v>0</v>
      </c>
      <c r="AG1127" cm="1">
        <f t="array" ref="AG112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27" cm="1">
        <f t="array" ref="AH1127">IF(FALSE,"True," &amp; IF(_xlfn.XLOOKUP("App_Any_OR_RangeGt1000",'Scoring_Config'!$A:$A,'Scoring_Config'!$D:$D,"Yes")="Yes",_xlfn.XLOOKUP("App_Any_OR_RangeGt1000",'Scoring_Config'!$A:$A,'Scoring_Config'!$C:$C,10),0),"False,0")</f>
        <v>0</v>
      </c>
      <c r="AI1127" cm="1">
        <f t="array" ref="AI1127">IF(FALSE,"True," &amp; IF(_xlfn.XLOOKUP("Service_Insecure_Match",'Scoring_Config'!$A:$A,'Scoring_Config'!$D:$D,"Yes")="Yes",_xlfn.XLOOKUP("Service_Insecure_Match",'Scoring_Config'!$A:$A,'Scoring_Config'!$C:$C,5),0),"False,0")</f>
        <v>0</v>
      </c>
      <c r="AJ1127" cm="1">
        <f t="array" ref="AJ1127">IF(FALSE,"True," &amp; IF(_xlfn.XLOOKUP("Risky_Inbound",'Scoring_Config'!$A:$A,'Scoring_Config'!$D:$D,"Yes")="Yes",_xlfn.XLOOKUP("Risky_Inbound",'Scoring_Config'!$A:$A,'Scoring_Config'!$C:$C,50),0),"False,0")</f>
        <v>0</v>
      </c>
      <c r="AK1127" cm="1">
        <f t="array" ref="AK1127">IF(FALSE,"True," &amp; IF(_xlfn.XLOOKUP("Risky_Outbound",'Scoring_Config'!$A:$A,'Scoring_Config'!$D:$D,"Yes")="Yes",_xlfn.XLOOKUP("Risky_Outbound",'Scoring_Config'!$A:$A,'Scoring_Config'!$C:$C,25),0),"False,0")</f>
        <v>0</v>
      </c>
      <c r="AL1127" t="s">
        <v>6699</v>
      </c>
      <c r="AM1127" cm="1">
        <f t="array" ref="AM112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27" t="s">
        <v>6697</v>
      </c>
      <c r="AO1127" t="s">
        <v>6697</v>
      </c>
      <c r="AP1127" t="s">
        <v>6697</v>
      </c>
      <c r="AQ1127" cm="1">
        <f t="array" ref="AQ1127">IF(FALSE,"True," &amp; IF(_xlfn.XLOOKUP("Service_IsAny",'Scoring_Config'!$A:$A,'Scoring_Config'!$D:$D,"Yes")="Yes",_xlfn.XLOOKUP("Service_IsAny",'Scoring_Config'!$A:$A,'Scoring_Config'!$C:$C,0),0),"False,0")</f>
        <v>0</v>
      </c>
      <c r="AR1127">
        <v>0</v>
      </c>
      <c r="AS1127" cm="1">
        <f t="array" ref="AS1127">IF(FALSE,"True," &amp; IF(_xlfn.XLOOKUP("Service_RangeGt1000",'Scoring_Config'!$A:$A,'Scoring_Config'!$D:$D,"Yes")="Yes",_xlfn.XLOOKUP("Service_RangeGt1000",'Scoring_Config'!$A:$A,'Scoring_Config'!$C:$C,0),0),"False,0")</f>
        <v>0</v>
      </c>
      <c r="AT1127" cm="1">
        <f t="array" ref="AT1127">IF(FALSE,"True," &amp; IF(_xlfn.XLOOKUP("App_IsAny",'Scoring_Config'!$A:$A,'Scoring_Config'!$D:$D,"Yes")="Yes",_xlfn.XLOOKUP("App_IsAny",'Scoring_Config'!$A:$A,'Scoring_Config'!$C:$C,0),0),"False,0")</f>
        <v>0</v>
      </c>
      <c r="AU1127">
        <v>5</v>
      </c>
      <c r="AV1127" cm="1">
        <f t="array" ref="AV1127">IF(FALSE,"True," &amp; IF(_xlfn.XLOOKUP("App_RangeGt1000",'Scoring_Config'!$A:$A,'Scoring_Config'!$D:$D,"Yes")="Yes",_xlfn.XLOOKUP("App_RangeGt1000",'Scoring_Config'!$A:$A,'Scoring_Config'!$C:$C,0),0),"False,0")</f>
        <v>0</v>
      </c>
      <c r="AW1127" cm="1">
        <f t="array" ref="AW1127">IF(FALSE,"True," &amp; IF(_xlfn.XLOOKUP("Action_IsDenyOrDrop",'Scoring_Config'!$A:$A,'Scoring_Config'!$D:$D,"Yes")="Yes",_xlfn.XLOOKUP("Action_IsDenyOrDrop",'Scoring_Config'!$A:$A,'Scoring_Config'!$C:$C,0),0),"False,0")</f>
        <v>0</v>
      </c>
      <c r="AX1127" cm="1">
        <f t="array" ref="AX1127">IF(LEFT(AW1127,4)="True",0,(IF(LEFT(Y1127,4)="True",IF(_xlfn.XLOOKUP("Src_IsAny",'Scoring_Config'!$A:$A,'Scoring_Config'!$D:$D,"Yes")="Yes",_xlfn.XLOOKUP("Src_IsAny",'Scoring_Config'!$A:$A,'Scoring_Config'!$C:$C,10),0),0)+IF(LEFT(Z1127,4)="True",IF(_xlfn.XLOOKUP("Src_CIDR_Le_16",'Scoring_Config'!$A:$A,'Scoring_Config'!$D:$D,"Yes")="Yes",_xlfn.XLOOKUP("Src_CIDR_Le_16",'Scoring_Config'!$A:$A,'Scoring_Config'!$C:$C,10),0),0)+IF(LEFT(AA1127,4)="True",IF(_xlfn.XLOOKUP("Src_CIDR_17_22",'Scoring_Config'!$A:$A,'Scoring_Config'!$D:$D,"Yes")="Yes",_xlfn.XLOOKUP("Src_CIDR_17_22",'Scoring_Config'!$A:$A,'Scoring_Config'!$C:$C,5),0),0)+IF(LEFT(AB1127,4)="True",IF(_xlfn.XLOOKUP("Dst_IsAny",'Scoring_Config'!$A:$A,'Scoring_Config'!$D:$D,"Yes")="Yes",_xlfn.XLOOKUP("Dst_IsAny",'Scoring_Config'!$A:$A,'Scoring_Config'!$C:$C,10),0),0)+IF(LEFT(AC1127,4)="True",IF(_xlfn.XLOOKUP("Dst_CIDR_Le_16",'Scoring_Config'!$A:$A,'Scoring_Config'!$D:$D,"Yes")="Yes",_xlfn.XLOOKUP("Dst_CIDR_Le_16",'Scoring_Config'!$A:$A,'Scoring_Config'!$C:$C,10),0),0)+IF(LEFT(AD1127,4)="True",IF(_xlfn.XLOOKUP("Dst_CIDR_17_22",'Scoring_Config'!$A:$A,'Scoring_Config'!$D:$D,"Yes")="Yes",_xlfn.XLOOKUP("Dst_CIDR_17_22",'Scoring_Config'!$A:$A,'Scoring_Config'!$C:$C,5),0),0)+IF(LEFT(AE1127,4)="True",IF(_xlfn.XLOOKUP("SrcZone_IsAny",'Scoring_Config'!$A:$A,'Scoring_Config'!$D:$D,"Yes")="Yes",_xlfn.XLOOKUP("SrcZone_IsAny",'Scoring_Config'!$A:$A,'Scoring_Config'!$C:$C,10),0),0)+IF(LEFT(AF1127,4)="True",IF(_xlfn.XLOOKUP("DstZone_IsAny",'Scoring_Config'!$A:$A,'Scoring_Config'!$D:$D,"Yes")="Yes",_xlfn.XLOOKUP("DstZone_IsAny",'Scoring_Config'!$A:$A,'Scoring_Config'!$C:$C,10),0),0)+IF(LEFT(AG1127,4)="True",IF(_xlfn.XLOOKUP("Service_Any_OR_RangeGt1000",'Scoring_Config'!$A:$A,'Scoring_Config'!$D:$D,"Yes")="Yes",_xlfn.XLOOKUP("Service_Any_OR_RangeGt1000",'Scoring_Config'!$A:$A,'Scoring_Config'!$C:$C,10),0),0)+IF(LEFT(AH1127,4)="True",IF(_xlfn.XLOOKUP("App_Any_OR_RangeGt1000",'Scoring_Config'!$A:$A,'Scoring_Config'!$D:$D,"Yes")="Yes",_xlfn.XLOOKUP("App_Any_OR_RangeGt1000",'Scoring_Config'!$A:$A,'Scoring_Config'!$C:$C,10),0),0)+IF(LEFT(AI1127,4)="True",IF(_xlfn.XLOOKUP("Service_Insecure_Match",'Scoring_Config'!$A:$A,'Scoring_Config'!$D:$D,"Yes")="Yes",_xlfn.XLOOKUP("Service_Insecure_Match",'Scoring_Config'!$A:$A,'Scoring_Config'!$C:$C,5),0),0)+IF(LEFT(AJ1127,4)="True",IF(_xlfn.XLOOKUP("Risky_Inbound",'Scoring_Config'!$A:$A,'Scoring_Config'!$D:$D,"Yes")="Yes",_xlfn.XLOOKUP("Risky_Inbound",'Scoring_Config'!$A:$A,'Scoring_Config'!$C:$C,50),0),0)+IF(LEFT(AK1127,4)="True",IF(_xlfn.XLOOKUP("Risky_Outbound",'Scoring_Config'!$A:$A,'Scoring_Config'!$D:$D,"Yes")="Yes",_xlfn.XLOOKUP("Risky_Outbound",'Scoring_Config'!$A:$A,'Scoring_Config'!$C:$C,25),0),0)+IF(LEFT(AZ1127,4)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1127,FIND(",",AL1127)+1,100)),0)+IF(LEFT(AM1127,4)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1127,FIND(",",AN1127)+1,100)),0)+IF(_xlfn.XLOOKUP("Profile_Scoring",'Scoring_Config'!$A:$A,'Scoring_Config'!$D:$D,"Yes")="Yes",VALUE(MID(AO1127,FIND(",",AO1127)+1,100)),0)+IF(_xlfn.XLOOKUP("Options_Scoring",'Scoring_Config'!$A:$A,'Scoring_Config'!$D:$D,"Yes")="Yes",VALUE(MID(AP1127,FIND(",",AP1127)+1,100)),0)))</f>
        <v>0</v>
      </c>
      <c r="AZ1127" cm="1">
        <f t="array" ref="AZ1127">IF(FALSE,"True," &amp; IF(_xlfn.XLOOKUP("Migrate_Insecure",'Scoring_Config'!$A:$A,'Scoring_Config'!$D:$D,"Yes")="Yes",_xlfn.XLOOKUP("Migrate_Insecure",'Scoring_Config'!$A:$A,'Scoring_Config'!$C:$C,10),0),"False,0")</f>
        <v>0</v>
      </c>
    </row>
    <row r="1128" spans="1:52">
      <c r="A1128" t="s">
        <v>1979</v>
      </c>
      <c r="B1128" t="s">
        <v>3100</v>
      </c>
      <c r="C1128" t="s">
        <v>3542</v>
      </c>
      <c r="D1128" t="s">
        <v>3545</v>
      </c>
      <c r="E1128" t="s">
        <v>3563</v>
      </c>
      <c r="F1128" t="s">
        <v>3637</v>
      </c>
      <c r="G1128" t="s">
        <v>202</v>
      </c>
      <c r="H1128" t="s">
        <v>174</v>
      </c>
      <c r="I1128" t="s">
        <v>3576</v>
      </c>
      <c r="J1128" t="s">
        <v>1176</v>
      </c>
      <c r="K1128" t="s">
        <v>174</v>
      </c>
      <c r="L1128" t="s">
        <v>1557</v>
      </c>
      <c r="M1128" t="s">
        <v>1974</v>
      </c>
      <c r="N1128" t="s">
        <v>4315</v>
      </c>
      <c r="O1128" t="s">
        <v>4319</v>
      </c>
      <c r="P1128" t="s">
        <v>4323</v>
      </c>
      <c r="Q1128" t="s">
        <v>5125</v>
      </c>
      <c r="R1128" t="s">
        <v>5439</v>
      </c>
      <c r="S1128" t="s">
        <v>4324</v>
      </c>
      <c r="T1128" t="s">
        <v>5817</v>
      </c>
      <c r="U1128" t="s">
        <v>6079</v>
      </c>
      <c r="Y1128" cm="1">
        <f t="array" ref="Y1128">IF(FALSE,"True," &amp; IF(_xlfn.XLOOKUP("Src_IsAny",'Scoring_Config'!$A:$A,'Scoring_Config'!$D:$D,"Yes")="Yes",_xlfn.XLOOKUP("Src_IsAny",'Scoring_Config'!$A:$A,'Scoring_Config'!$C:$C,10),0),"False,0")</f>
        <v>0</v>
      </c>
      <c r="Z1128" cm="1">
        <f t="array" ref="Z1128">IF(FALSE,"True," &amp; IF(_xlfn.XLOOKUP("Src_CIDR_Le_16",'Scoring_Config'!$A:$A,'Scoring_Config'!$D:$D,"Yes")="Yes",_xlfn.XLOOKUP("Src_CIDR_Le_16",'Scoring_Config'!$A:$A,'Scoring_Config'!$C:$C,10),0),"False,0")</f>
        <v>0</v>
      </c>
      <c r="AA1128" cm="1">
        <f t="array" ref="AA1128">IF(TRUE,"True," &amp; IF(_xlfn.XLOOKUP("Src_CIDR_17_22",'Scoring_Config'!$A:$A,'Scoring_Config'!$D:$D,"Yes")="Yes",_xlfn.XLOOKUP("Src_CIDR_17_22",'Scoring_Config'!$A:$A,'Scoring_Config'!$C:$C,5),0),"False,0")</f>
        <v>0</v>
      </c>
      <c r="AB1128" cm="1">
        <f t="array" ref="AB1128">IF(FALSE,"True," &amp; IF(_xlfn.XLOOKUP("Dst_IsAny",'Scoring_Config'!$A:$A,'Scoring_Config'!$D:$D,"Yes")="Yes",_xlfn.XLOOKUP("Dst_IsAny",'Scoring_Config'!$A:$A,'Scoring_Config'!$C:$C,10),0),"False,0")</f>
        <v>0</v>
      </c>
      <c r="AC1128" cm="1">
        <f t="array" ref="AC1128">IF(FALSE,"True," &amp; IF(_xlfn.XLOOKUP("Dst_CIDR_Le_16",'Scoring_Config'!$A:$A,'Scoring_Config'!$D:$D,"Yes")="Yes",_xlfn.XLOOKUP("Dst_CIDR_Le_16",'Scoring_Config'!$A:$A,'Scoring_Config'!$C:$C,10),0),"False,0")</f>
        <v>0</v>
      </c>
      <c r="AD1128" cm="1">
        <f t="array" ref="AD1128">IF(FALSE,"True," &amp; IF(_xlfn.XLOOKUP("Dst_CIDR_17_22",'Scoring_Config'!$A:$A,'Scoring_Config'!$D:$D,"Yes")="Yes",_xlfn.XLOOKUP("Dst_CIDR_17_22",'Scoring_Config'!$A:$A,'Scoring_Config'!$C:$C,5),0),"False,0")</f>
        <v>0</v>
      </c>
      <c r="AE1128" cm="1">
        <f t="array" ref="AE1128">IF(FALSE,"True," &amp; IF(_xlfn.XLOOKUP("SrcZone_IsAny",'Scoring_Config'!$A:$A,'Scoring_Config'!$D:$D,"Yes")="Yes",_xlfn.XLOOKUP("SrcZone_IsAny",'Scoring_Config'!$A:$A,'Scoring_Config'!$C:$C,10),0),"False,0")</f>
        <v>0</v>
      </c>
      <c r="AF1128" cm="1">
        <f t="array" ref="AF1128">IF(FALSE,"True," &amp; IF(_xlfn.XLOOKUP("DstZone_IsAny",'Scoring_Config'!$A:$A,'Scoring_Config'!$D:$D,"Yes")="Yes",_xlfn.XLOOKUP("DstZone_IsAny",'Scoring_Config'!$A:$A,'Scoring_Config'!$C:$C,10),0),"False,0")</f>
        <v>0</v>
      </c>
      <c r="AG1128" cm="1">
        <f t="array" ref="AG112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28" cm="1">
        <f t="array" ref="AH1128">IF(TRUE,"True," &amp; IF(_xlfn.XLOOKUP("App_Any_OR_RangeGt1000",'Scoring_Config'!$A:$A,'Scoring_Config'!$D:$D,"Yes")="Yes",_xlfn.XLOOKUP("App_Any_OR_RangeGt1000",'Scoring_Config'!$A:$A,'Scoring_Config'!$C:$C,10),0),"False,0")</f>
        <v>0</v>
      </c>
      <c r="AI1128" cm="1">
        <f t="array" ref="AI1128">IF(FALSE,"True," &amp; IF(_xlfn.XLOOKUP("Service_Insecure_Match",'Scoring_Config'!$A:$A,'Scoring_Config'!$D:$D,"Yes")="Yes",_xlfn.XLOOKUP("Service_Insecure_Match",'Scoring_Config'!$A:$A,'Scoring_Config'!$C:$C,5),0),"False,0")</f>
        <v>0</v>
      </c>
      <c r="AJ1128" cm="1">
        <f t="array" ref="AJ1128">IF(FALSE,"True," &amp; IF(_xlfn.XLOOKUP("Risky_Inbound",'Scoring_Config'!$A:$A,'Scoring_Config'!$D:$D,"Yes")="Yes",_xlfn.XLOOKUP("Risky_Inbound",'Scoring_Config'!$A:$A,'Scoring_Config'!$C:$C,50),0),"False,0")</f>
        <v>0</v>
      </c>
      <c r="AK1128" cm="1">
        <f t="array" ref="AK1128">IF(FALSE,"True," &amp; IF(_xlfn.XLOOKUP("Risky_Outbound",'Scoring_Config'!$A:$A,'Scoring_Config'!$D:$D,"Yes")="Yes",_xlfn.XLOOKUP("Risky_Outbound",'Scoring_Config'!$A:$A,'Scoring_Config'!$C:$C,25),0),"False,0")</f>
        <v>0</v>
      </c>
      <c r="AL1128" t="s">
        <v>6699</v>
      </c>
      <c r="AM1128" cm="1">
        <f t="array" ref="AM112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28" t="s">
        <v>6697</v>
      </c>
      <c r="AO1128" t="s">
        <v>6697</v>
      </c>
      <c r="AP1128" t="s">
        <v>6697</v>
      </c>
      <c r="AQ1128" cm="1">
        <f t="array" ref="AQ1128">IF(FALSE,"True," &amp; IF(_xlfn.XLOOKUP("Service_IsAny",'Scoring_Config'!$A:$A,'Scoring_Config'!$D:$D,"Yes")="Yes",_xlfn.XLOOKUP("Service_IsAny",'Scoring_Config'!$A:$A,'Scoring_Config'!$C:$C,0),0),"False,0")</f>
        <v>0</v>
      </c>
      <c r="AR1128">
        <v>1</v>
      </c>
      <c r="AS1128" cm="1">
        <f t="array" ref="AS1128">IF(FALSE,"True," &amp; IF(_xlfn.XLOOKUP("Service_RangeGt1000",'Scoring_Config'!$A:$A,'Scoring_Config'!$D:$D,"Yes")="Yes",_xlfn.XLOOKUP("Service_RangeGt1000",'Scoring_Config'!$A:$A,'Scoring_Config'!$C:$C,0),0),"False,0")</f>
        <v>0</v>
      </c>
      <c r="AT1128" cm="1">
        <f t="array" ref="AT1128">IF(TRUE,"True," &amp; IF(_xlfn.XLOOKUP("App_IsAny",'Scoring_Config'!$A:$A,'Scoring_Config'!$D:$D,"Yes")="Yes",_xlfn.XLOOKUP("App_IsAny",'Scoring_Config'!$A:$A,'Scoring_Config'!$C:$C,0),0),"False,0")</f>
        <v>0</v>
      </c>
      <c r="AU1128">
        <v>65535</v>
      </c>
      <c r="AV1128" cm="1">
        <f t="array" ref="AV1128">IF(TRUE,"True," &amp; IF(_xlfn.XLOOKUP("App_RangeGt1000",'Scoring_Config'!$A:$A,'Scoring_Config'!$D:$D,"Yes")="Yes",_xlfn.XLOOKUP("App_RangeGt1000",'Scoring_Config'!$A:$A,'Scoring_Config'!$C:$C,0),0),"False,0")</f>
        <v>0</v>
      </c>
      <c r="AW1128" cm="1">
        <f t="array" ref="AW1128">IF(FALSE,"True," &amp; IF(_xlfn.XLOOKUP("Action_IsDenyOrDrop",'Scoring_Config'!$A:$A,'Scoring_Config'!$D:$D,"Yes")="Yes",_xlfn.XLOOKUP("Action_IsDenyOrDrop",'Scoring_Config'!$A:$A,'Scoring_Config'!$C:$C,0),0),"False,0")</f>
        <v>0</v>
      </c>
      <c r="AX1128" cm="1">
        <f t="array" ref="AX1128">IF(LEFT(AW1128,4)="True",0,(IF(LEFT(Y1128,4)="True",IF(_xlfn.XLOOKUP("Src_IsAny",'Scoring_Config'!$A:$A,'Scoring_Config'!$D:$D,"Yes")="Yes",_xlfn.XLOOKUP("Src_IsAny",'Scoring_Config'!$A:$A,'Scoring_Config'!$C:$C,10),0),0)+IF(LEFT(Z1128,4)="True",IF(_xlfn.XLOOKUP("Src_CIDR_Le_16",'Scoring_Config'!$A:$A,'Scoring_Config'!$D:$D,"Yes")="Yes",_xlfn.XLOOKUP("Src_CIDR_Le_16",'Scoring_Config'!$A:$A,'Scoring_Config'!$C:$C,10),0),0)+IF(LEFT(AA1128,4)="True",IF(_xlfn.XLOOKUP("Src_CIDR_17_22",'Scoring_Config'!$A:$A,'Scoring_Config'!$D:$D,"Yes")="Yes",_xlfn.XLOOKUP("Src_CIDR_17_22",'Scoring_Config'!$A:$A,'Scoring_Config'!$C:$C,5),0),0)+IF(LEFT(AB1128,4)="True",IF(_xlfn.XLOOKUP("Dst_IsAny",'Scoring_Config'!$A:$A,'Scoring_Config'!$D:$D,"Yes")="Yes",_xlfn.XLOOKUP("Dst_IsAny",'Scoring_Config'!$A:$A,'Scoring_Config'!$C:$C,10),0),0)+IF(LEFT(AC1128,4)="True",IF(_xlfn.XLOOKUP("Dst_CIDR_Le_16",'Scoring_Config'!$A:$A,'Scoring_Config'!$D:$D,"Yes")="Yes",_xlfn.XLOOKUP("Dst_CIDR_Le_16",'Scoring_Config'!$A:$A,'Scoring_Config'!$C:$C,10),0),0)+IF(LEFT(AD1128,4)="True",IF(_xlfn.XLOOKUP("Dst_CIDR_17_22",'Scoring_Config'!$A:$A,'Scoring_Config'!$D:$D,"Yes")="Yes",_xlfn.XLOOKUP("Dst_CIDR_17_22",'Scoring_Config'!$A:$A,'Scoring_Config'!$C:$C,5),0),0)+IF(LEFT(AE1128,4)="True",IF(_xlfn.XLOOKUP("SrcZone_IsAny",'Scoring_Config'!$A:$A,'Scoring_Config'!$D:$D,"Yes")="Yes",_xlfn.XLOOKUP("SrcZone_IsAny",'Scoring_Config'!$A:$A,'Scoring_Config'!$C:$C,10),0),0)+IF(LEFT(AF1128,4)="True",IF(_xlfn.XLOOKUP("DstZone_IsAny",'Scoring_Config'!$A:$A,'Scoring_Config'!$D:$D,"Yes")="Yes",_xlfn.XLOOKUP("DstZone_IsAny",'Scoring_Config'!$A:$A,'Scoring_Config'!$C:$C,10),0),0)+IF(LEFT(AG1128,4)="True",IF(_xlfn.XLOOKUP("Service_Any_OR_RangeGt1000",'Scoring_Config'!$A:$A,'Scoring_Config'!$D:$D,"Yes")="Yes",_xlfn.XLOOKUP("Service_Any_OR_RangeGt1000",'Scoring_Config'!$A:$A,'Scoring_Config'!$C:$C,10),0),0)+IF(LEFT(AH1128,4)="True",IF(_xlfn.XLOOKUP("App_Any_OR_RangeGt1000",'Scoring_Config'!$A:$A,'Scoring_Config'!$D:$D,"Yes")="Yes",_xlfn.XLOOKUP("App_Any_OR_RangeGt1000",'Scoring_Config'!$A:$A,'Scoring_Config'!$C:$C,10),0),0)+IF(LEFT(AI1128,4)="True",IF(_xlfn.XLOOKUP("Service_Insecure_Match",'Scoring_Config'!$A:$A,'Scoring_Config'!$D:$D,"Yes")="Yes",_xlfn.XLOOKUP("Service_Insecure_Match",'Scoring_Config'!$A:$A,'Scoring_Config'!$C:$C,5),0),0)+IF(LEFT(AJ1128,4)="True",IF(_xlfn.XLOOKUP("Risky_Inbound",'Scoring_Config'!$A:$A,'Scoring_Config'!$D:$D,"Yes")="Yes",_xlfn.XLOOKUP("Risky_Inbound",'Scoring_Config'!$A:$A,'Scoring_Config'!$C:$C,50),0),0)+IF(LEFT(AK1128,4)="True",IF(_xlfn.XLOOKUP("Risky_Outbound",'Scoring_Config'!$A:$A,'Scoring_Config'!$D:$D,"Yes")="Yes",_xlfn.XLOOKUP("Risky_Outbound",'Scoring_Config'!$A:$A,'Scoring_Config'!$C:$C,25),0),0)+IF(LEFT(AZ1128,4)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1128,FIND(",",AL1128)+1,100)),0)+IF(LEFT(AM1128,4)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1128,FIND(",",AN1128)+1,100)),0)+IF(_xlfn.XLOOKUP("Profile_Scoring",'Scoring_Config'!$A:$A,'Scoring_Config'!$D:$D,"Yes")="Yes",VALUE(MID(AO1128,FIND(",",AO1128)+1,100)),0)+IF(_xlfn.XLOOKUP("Options_Scoring",'Scoring_Config'!$A:$A,'Scoring_Config'!$D:$D,"Yes")="Yes",VALUE(MID(AP1128,FIND(",",AP1128)+1,100)),0)))</f>
        <v>0</v>
      </c>
      <c r="AZ1128" cm="1">
        <f t="array" ref="AZ1128">IF(FALSE,"True," &amp; IF(_xlfn.XLOOKUP("Migrate_Insecure",'Scoring_Config'!$A:$A,'Scoring_Config'!$D:$D,"Yes")="Yes",_xlfn.XLOOKUP("Migrate_Insecure",'Scoring_Config'!$A:$A,'Scoring_Config'!$C:$C,10),0),"False,0")</f>
        <v>0</v>
      </c>
    </row>
    <row r="1129" spans="1:52">
      <c r="A1129" t="s">
        <v>1979</v>
      </c>
      <c r="B1129" t="s">
        <v>3101</v>
      </c>
      <c r="C1129" t="s">
        <v>3542</v>
      </c>
      <c r="D1129" t="s">
        <v>3545</v>
      </c>
      <c r="E1129" t="s">
        <v>3563</v>
      </c>
      <c r="F1129" t="s">
        <v>3637</v>
      </c>
      <c r="G1129" t="s">
        <v>202</v>
      </c>
      <c r="H1129" t="s">
        <v>174</v>
      </c>
      <c r="I1129" t="s">
        <v>3576</v>
      </c>
      <c r="J1129" t="s">
        <v>1177</v>
      </c>
      <c r="K1129" t="s">
        <v>1922</v>
      </c>
      <c r="L1129" t="s">
        <v>1327</v>
      </c>
      <c r="M1129" t="s">
        <v>1974</v>
      </c>
      <c r="N1129" t="s">
        <v>4315</v>
      </c>
      <c r="O1129" t="s">
        <v>4319</v>
      </c>
      <c r="P1129" t="s">
        <v>4323</v>
      </c>
      <c r="Q1129" t="s">
        <v>4491</v>
      </c>
      <c r="R1129" t="s">
        <v>5439</v>
      </c>
      <c r="S1129" t="s">
        <v>4324</v>
      </c>
      <c r="T1129" t="s">
        <v>5817</v>
      </c>
      <c r="U1129" t="s">
        <v>6511</v>
      </c>
      <c r="Y1129" cm="1">
        <f t="array" ref="Y1129">IF(FALSE,"True," &amp; IF(_xlfn.XLOOKUP("Src_IsAny",'Scoring_Config'!$A:$A,'Scoring_Config'!$D:$D,"Yes")="Yes",_xlfn.XLOOKUP("Src_IsAny",'Scoring_Config'!$A:$A,'Scoring_Config'!$C:$C,10),0),"False,0")</f>
        <v>0</v>
      </c>
      <c r="Z1129" cm="1">
        <f t="array" ref="Z1129">IF(FALSE,"True," &amp; IF(_xlfn.XLOOKUP("Src_CIDR_Le_16",'Scoring_Config'!$A:$A,'Scoring_Config'!$D:$D,"Yes")="Yes",_xlfn.XLOOKUP("Src_CIDR_Le_16",'Scoring_Config'!$A:$A,'Scoring_Config'!$C:$C,10),0),"False,0")</f>
        <v>0</v>
      </c>
      <c r="AA1129" cm="1">
        <f t="array" ref="AA1129">IF(TRUE,"True," &amp; IF(_xlfn.XLOOKUP("Src_CIDR_17_22",'Scoring_Config'!$A:$A,'Scoring_Config'!$D:$D,"Yes")="Yes",_xlfn.XLOOKUP("Src_CIDR_17_22",'Scoring_Config'!$A:$A,'Scoring_Config'!$C:$C,5),0),"False,0")</f>
        <v>0</v>
      </c>
      <c r="AB1129" cm="1">
        <f t="array" ref="AB1129">IF(FALSE,"True," &amp; IF(_xlfn.XLOOKUP("Dst_IsAny",'Scoring_Config'!$A:$A,'Scoring_Config'!$D:$D,"Yes")="Yes",_xlfn.XLOOKUP("Dst_IsAny",'Scoring_Config'!$A:$A,'Scoring_Config'!$C:$C,10),0),"False,0")</f>
        <v>0</v>
      </c>
      <c r="AC1129" cm="1">
        <f t="array" ref="AC1129">IF(FALSE,"True," &amp; IF(_xlfn.XLOOKUP("Dst_CIDR_Le_16",'Scoring_Config'!$A:$A,'Scoring_Config'!$D:$D,"Yes")="Yes",_xlfn.XLOOKUP("Dst_CIDR_Le_16",'Scoring_Config'!$A:$A,'Scoring_Config'!$C:$C,10),0),"False,0")</f>
        <v>0</v>
      </c>
      <c r="AD1129" cm="1">
        <f t="array" ref="AD1129">IF(FALSE,"True," &amp; IF(_xlfn.XLOOKUP("Dst_CIDR_17_22",'Scoring_Config'!$A:$A,'Scoring_Config'!$D:$D,"Yes")="Yes",_xlfn.XLOOKUP("Dst_CIDR_17_22",'Scoring_Config'!$A:$A,'Scoring_Config'!$C:$C,5),0),"False,0")</f>
        <v>0</v>
      </c>
      <c r="AE1129" cm="1">
        <f t="array" ref="AE1129">IF(FALSE,"True," &amp; IF(_xlfn.XLOOKUP("SrcZone_IsAny",'Scoring_Config'!$A:$A,'Scoring_Config'!$D:$D,"Yes")="Yes",_xlfn.XLOOKUP("SrcZone_IsAny",'Scoring_Config'!$A:$A,'Scoring_Config'!$C:$C,10),0),"False,0")</f>
        <v>0</v>
      </c>
      <c r="AF1129" cm="1">
        <f t="array" ref="AF1129">IF(FALSE,"True," &amp; IF(_xlfn.XLOOKUP("DstZone_IsAny",'Scoring_Config'!$A:$A,'Scoring_Config'!$D:$D,"Yes")="Yes",_xlfn.XLOOKUP("DstZone_IsAny",'Scoring_Config'!$A:$A,'Scoring_Config'!$C:$C,10),0),"False,0")</f>
        <v>0</v>
      </c>
      <c r="AG1129" cm="1">
        <f t="array" ref="AG112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29" cm="1">
        <f t="array" ref="AH1129">IF(FALSE,"True," &amp; IF(_xlfn.XLOOKUP("App_Any_OR_RangeGt1000",'Scoring_Config'!$A:$A,'Scoring_Config'!$D:$D,"Yes")="Yes",_xlfn.XLOOKUP("App_Any_OR_RangeGt1000",'Scoring_Config'!$A:$A,'Scoring_Config'!$C:$C,10),0),"False,0")</f>
        <v>0</v>
      </c>
      <c r="AI1129" cm="1">
        <f t="array" ref="AI1129">IF(FALSE,"True," &amp; IF(_xlfn.XLOOKUP("Service_Insecure_Match",'Scoring_Config'!$A:$A,'Scoring_Config'!$D:$D,"Yes")="Yes",_xlfn.XLOOKUP("Service_Insecure_Match",'Scoring_Config'!$A:$A,'Scoring_Config'!$C:$C,5),0),"False,0")</f>
        <v>0</v>
      </c>
      <c r="AJ1129" cm="1">
        <f t="array" ref="AJ1129">IF(FALSE,"True," &amp; IF(_xlfn.XLOOKUP("Risky_Inbound",'Scoring_Config'!$A:$A,'Scoring_Config'!$D:$D,"Yes")="Yes",_xlfn.XLOOKUP("Risky_Inbound",'Scoring_Config'!$A:$A,'Scoring_Config'!$C:$C,50),0),"False,0")</f>
        <v>0</v>
      </c>
      <c r="AK1129" cm="1">
        <f t="array" ref="AK1129">IF(FALSE,"True," &amp; IF(_xlfn.XLOOKUP("Risky_Outbound",'Scoring_Config'!$A:$A,'Scoring_Config'!$D:$D,"Yes")="Yes",_xlfn.XLOOKUP("Risky_Outbound",'Scoring_Config'!$A:$A,'Scoring_Config'!$C:$C,25),0),"False,0")</f>
        <v>0</v>
      </c>
      <c r="AL1129" t="s">
        <v>6699</v>
      </c>
      <c r="AM1129" cm="1">
        <f t="array" ref="AM112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29" t="s">
        <v>6697</v>
      </c>
      <c r="AO1129" t="s">
        <v>6697</v>
      </c>
      <c r="AP1129" t="s">
        <v>6697</v>
      </c>
      <c r="AQ1129" cm="1">
        <f t="array" ref="AQ1129">IF(FALSE,"True," &amp; IF(_xlfn.XLOOKUP("Service_IsAny",'Scoring_Config'!$A:$A,'Scoring_Config'!$D:$D,"Yes")="Yes",_xlfn.XLOOKUP("Service_IsAny",'Scoring_Config'!$A:$A,'Scoring_Config'!$C:$C,0),0),"False,0")</f>
        <v>0</v>
      </c>
      <c r="AR1129">
        <v>0</v>
      </c>
      <c r="AS1129" cm="1">
        <f t="array" ref="AS1129">IF(FALSE,"True," &amp; IF(_xlfn.XLOOKUP("Service_RangeGt1000",'Scoring_Config'!$A:$A,'Scoring_Config'!$D:$D,"Yes")="Yes",_xlfn.XLOOKUP("Service_RangeGt1000",'Scoring_Config'!$A:$A,'Scoring_Config'!$C:$C,0),0),"False,0")</f>
        <v>0</v>
      </c>
      <c r="AT1129" cm="1">
        <f t="array" ref="AT1129">IF(FALSE,"True," &amp; IF(_xlfn.XLOOKUP("App_IsAny",'Scoring_Config'!$A:$A,'Scoring_Config'!$D:$D,"Yes")="Yes",_xlfn.XLOOKUP("App_IsAny",'Scoring_Config'!$A:$A,'Scoring_Config'!$C:$C,0),0),"False,0")</f>
        <v>0</v>
      </c>
      <c r="AU1129">
        <v>5</v>
      </c>
      <c r="AV1129" cm="1">
        <f t="array" ref="AV1129">IF(FALSE,"True," &amp; IF(_xlfn.XLOOKUP("App_RangeGt1000",'Scoring_Config'!$A:$A,'Scoring_Config'!$D:$D,"Yes")="Yes",_xlfn.XLOOKUP("App_RangeGt1000",'Scoring_Config'!$A:$A,'Scoring_Config'!$C:$C,0),0),"False,0")</f>
        <v>0</v>
      </c>
      <c r="AW1129" cm="1">
        <f t="array" ref="AW1129">IF(FALSE,"True," &amp; IF(_xlfn.XLOOKUP("Action_IsDenyOrDrop",'Scoring_Config'!$A:$A,'Scoring_Config'!$D:$D,"Yes")="Yes",_xlfn.XLOOKUP("Action_IsDenyOrDrop",'Scoring_Config'!$A:$A,'Scoring_Config'!$C:$C,0),0),"False,0")</f>
        <v>0</v>
      </c>
      <c r="AX1129" cm="1">
        <f t="array" ref="AX1129">IF(LEFT(AW1129,4)="True",0,(IF(LEFT(Y1129,4)="True",IF(_xlfn.XLOOKUP("Src_IsAny",'Scoring_Config'!$A:$A,'Scoring_Config'!$D:$D,"Yes")="Yes",_xlfn.XLOOKUP("Src_IsAny",'Scoring_Config'!$A:$A,'Scoring_Config'!$C:$C,10),0),0)+IF(LEFT(Z1129,4)="True",IF(_xlfn.XLOOKUP("Src_CIDR_Le_16",'Scoring_Config'!$A:$A,'Scoring_Config'!$D:$D,"Yes")="Yes",_xlfn.XLOOKUP("Src_CIDR_Le_16",'Scoring_Config'!$A:$A,'Scoring_Config'!$C:$C,10),0),0)+IF(LEFT(AA1129,4)="True",IF(_xlfn.XLOOKUP("Src_CIDR_17_22",'Scoring_Config'!$A:$A,'Scoring_Config'!$D:$D,"Yes")="Yes",_xlfn.XLOOKUP("Src_CIDR_17_22",'Scoring_Config'!$A:$A,'Scoring_Config'!$C:$C,5),0),0)+IF(LEFT(AB1129,4)="True",IF(_xlfn.XLOOKUP("Dst_IsAny",'Scoring_Config'!$A:$A,'Scoring_Config'!$D:$D,"Yes")="Yes",_xlfn.XLOOKUP("Dst_IsAny",'Scoring_Config'!$A:$A,'Scoring_Config'!$C:$C,10),0),0)+IF(LEFT(AC1129,4)="True",IF(_xlfn.XLOOKUP("Dst_CIDR_Le_16",'Scoring_Config'!$A:$A,'Scoring_Config'!$D:$D,"Yes")="Yes",_xlfn.XLOOKUP("Dst_CIDR_Le_16",'Scoring_Config'!$A:$A,'Scoring_Config'!$C:$C,10),0),0)+IF(LEFT(AD1129,4)="True",IF(_xlfn.XLOOKUP("Dst_CIDR_17_22",'Scoring_Config'!$A:$A,'Scoring_Config'!$D:$D,"Yes")="Yes",_xlfn.XLOOKUP("Dst_CIDR_17_22",'Scoring_Config'!$A:$A,'Scoring_Config'!$C:$C,5),0),0)+IF(LEFT(AE1129,4)="True",IF(_xlfn.XLOOKUP("SrcZone_IsAny",'Scoring_Config'!$A:$A,'Scoring_Config'!$D:$D,"Yes")="Yes",_xlfn.XLOOKUP("SrcZone_IsAny",'Scoring_Config'!$A:$A,'Scoring_Config'!$C:$C,10),0),0)+IF(LEFT(AF1129,4)="True",IF(_xlfn.XLOOKUP("DstZone_IsAny",'Scoring_Config'!$A:$A,'Scoring_Config'!$D:$D,"Yes")="Yes",_xlfn.XLOOKUP("DstZone_IsAny",'Scoring_Config'!$A:$A,'Scoring_Config'!$C:$C,10),0),0)+IF(LEFT(AG1129,4)="True",IF(_xlfn.XLOOKUP("Service_Any_OR_RangeGt1000",'Scoring_Config'!$A:$A,'Scoring_Config'!$D:$D,"Yes")="Yes",_xlfn.XLOOKUP("Service_Any_OR_RangeGt1000",'Scoring_Config'!$A:$A,'Scoring_Config'!$C:$C,10),0),0)+IF(LEFT(AH1129,4)="True",IF(_xlfn.XLOOKUP("App_Any_OR_RangeGt1000",'Scoring_Config'!$A:$A,'Scoring_Config'!$D:$D,"Yes")="Yes",_xlfn.XLOOKUP("App_Any_OR_RangeGt1000",'Scoring_Config'!$A:$A,'Scoring_Config'!$C:$C,10),0),0)+IF(LEFT(AI1129,4)="True",IF(_xlfn.XLOOKUP("Service_Insecure_Match",'Scoring_Config'!$A:$A,'Scoring_Config'!$D:$D,"Yes")="Yes",_xlfn.XLOOKUP("Service_Insecure_Match",'Scoring_Config'!$A:$A,'Scoring_Config'!$C:$C,5),0),0)+IF(LEFT(AJ1129,4)="True",IF(_xlfn.XLOOKUP("Risky_Inbound",'Scoring_Config'!$A:$A,'Scoring_Config'!$D:$D,"Yes")="Yes",_xlfn.XLOOKUP("Risky_Inbound",'Scoring_Config'!$A:$A,'Scoring_Config'!$C:$C,50),0),0)+IF(LEFT(AK1129,4)="True",IF(_xlfn.XLOOKUP("Risky_Outbound",'Scoring_Config'!$A:$A,'Scoring_Config'!$D:$D,"Yes")="Yes",_xlfn.XLOOKUP("Risky_Outbound",'Scoring_Config'!$A:$A,'Scoring_Config'!$C:$C,25),0),0)+IF(LEFT(AZ1129,4)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1129,FIND(",",AL1129)+1,100)),0)+IF(LEFT(AM1129,4)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1129,FIND(",",AN1129)+1,100)),0)+IF(_xlfn.XLOOKUP("Profile_Scoring",'Scoring_Config'!$A:$A,'Scoring_Config'!$D:$D,"Yes")="Yes",VALUE(MID(AO1129,FIND(",",AO1129)+1,100)),0)+IF(_xlfn.XLOOKUP("Options_Scoring",'Scoring_Config'!$A:$A,'Scoring_Config'!$D:$D,"Yes")="Yes",VALUE(MID(AP1129,FIND(",",AP1129)+1,100)),0)))</f>
        <v>0</v>
      </c>
      <c r="AZ1129" cm="1">
        <f t="array" ref="AZ1129">IF(FALSE,"True," &amp; IF(_xlfn.XLOOKUP("Migrate_Insecure",'Scoring_Config'!$A:$A,'Scoring_Config'!$D:$D,"Yes")="Yes",_xlfn.XLOOKUP("Migrate_Insecure",'Scoring_Config'!$A:$A,'Scoring_Config'!$C:$C,10),0),"False,0")</f>
        <v>0</v>
      </c>
    </row>
    <row r="1130" spans="1:52">
      <c r="A1130" t="s">
        <v>1979</v>
      </c>
      <c r="B1130" t="s">
        <v>3102</v>
      </c>
      <c r="C1130" t="s">
        <v>3542</v>
      </c>
      <c r="D1130" t="s">
        <v>3545</v>
      </c>
      <c r="E1130" t="s">
        <v>3563</v>
      </c>
      <c r="F1130" t="s">
        <v>3878</v>
      </c>
      <c r="G1130" t="s">
        <v>561</v>
      </c>
      <c r="H1130" t="s">
        <v>174</v>
      </c>
      <c r="I1130" t="s">
        <v>3954</v>
      </c>
      <c r="J1130" t="s">
        <v>605</v>
      </c>
      <c r="K1130" t="s">
        <v>1898</v>
      </c>
      <c r="L1130" t="s">
        <v>1327</v>
      </c>
      <c r="M1130" t="s">
        <v>1974</v>
      </c>
      <c r="N1130" t="s">
        <v>4315</v>
      </c>
      <c r="O1130" t="s">
        <v>4319</v>
      </c>
      <c r="P1130" t="s">
        <v>4321</v>
      </c>
      <c r="Q1130" t="s">
        <v>5126</v>
      </c>
      <c r="R1130" t="s">
        <v>5439</v>
      </c>
      <c r="S1130" t="s">
        <v>4324</v>
      </c>
      <c r="T1130" t="s">
        <v>5817</v>
      </c>
      <c r="U1130" t="s">
        <v>6512</v>
      </c>
      <c r="Y1130" cm="1">
        <f t="array" ref="Y1130">IF(FALSE,"True," &amp; IF(_xlfn.XLOOKUP("Src_IsAny",'Scoring_Config'!$A:$A,'Scoring_Config'!$D:$D,"Yes")="Yes",_xlfn.XLOOKUP("Src_IsAny",'Scoring_Config'!$A:$A,'Scoring_Config'!$C:$C,10),0),"False,0")</f>
        <v>0</v>
      </c>
      <c r="Z1130" cm="1">
        <f t="array" ref="Z1130">IF(FALSE,"True," &amp; IF(_xlfn.XLOOKUP("Src_CIDR_Le_16",'Scoring_Config'!$A:$A,'Scoring_Config'!$D:$D,"Yes")="Yes",_xlfn.XLOOKUP("Src_CIDR_Le_16",'Scoring_Config'!$A:$A,'Scoring_Config'!$C:$C,10),0),"False,0")</f>
        <v>0</v>
      </c>
      <c r="AA1130" cm="1">
        <f t="array" ref="AA1130">IF(FALSE,"True," &amp; IF(_xlfn.XLOOKUP("Src_CIDR_17_22",'Scoring_Config'!$A:$A,'Scoring_Config'!$D:$D,"Yes")="Yes",_xlfn.XLOOKUP("Src_CIDR_17_22",'Scoring_Config'!$A:$A,'Scoring_Config'!$C:$C,5),0),"False,0")</f>
        <v>0</v>
      </c>
      <c r="AB1130" cm="1">
        <f t="array" ref="AB1130">IF(FALSE,"True," &amp; IF(_xlfn.XLOOKUP("Dst_IsAny",'Scoring_Config'!$A:$A,'Scoring_Config'!$D:$D,"Yes")="Yes",_xlfn.XLOOKUP("Dst_IsAny",'Scoring_Config'!$A:$A,'Scoring_Config'!$C:$C,10),0),"False,0")</f>
        <v>0</v>
      </c>
      <c r="AC1130" cm="1">
        <f t="array" ref="AC1130">IF(FALSE,"True," &amp; IF(_xlfn.XLOOKUP("Dst_CIDR_Le_16",'Scoring_Config'!$A:$A,'Scoring_Config'!$D:$D,"Yes")="Yes",_xlfn.XLOOKUP("Dst_CIDR_Le_16",'Scoring_Config'!$A:$A,'Scoring_Config'!$C:$C,10),0),"False,0")</f>
        <v>0</v>
      </c>
      <c r="AD1130" cm="1">
        <f t="array" ref="AD1130">IF(FALSE,"True," &amp; IF(_xlfn.XLOOKUP("Dst_CIDR_17_22",'Scoring_Config'!$A:$A,'Scoring_Config'!$D:$D,"Yes")="Yes",_xlfn.XLOOKUP("Dst_CIDR_17_22",'Scoring_Config'!$A:$A,'Scoring_Config'!$C:$C,5),0),"False,0")</f>
        <v>0</v>
      </c>
      <c r="AE1130" cm="1">
        <f t="array" ref="AE1130">IF(FALSE,"True," &amp; IF(_xlfn.XLOOKUP("SrcZone_IsAny",'Scoring_Config'!$A:$A,'Scoring_Config'!$D:$D,"Yes")="Yes",_xlfn.XLOOKUP("SrcZone_IsAny",'Scoring_Config'!$A:$A,'Scoring_Config'!$C:$C,10),0),"False,0")</f>
        <v>0</v>
      </c>
      <c r="AF1130" cm="1">
        <f t="array" ref="AF1130">IF(FALSE,"True," &amp; IF(_xlfn.XLOOKUP("DstZone_IsAny",'Scoring_Config'!$A:$A,'Scoring_Config'!$D:$D,"Yes")="Yes",_xlfn.XLOOKUP("DstZone_IsAny",'Scoring_Config'!$A:$A,'Scoring_Config'!$C:$C,10),0),"False,0")</f>
        <v>0</v>
      </c>
      <c r="AG1130" cm="1">
        <f t="array" ref="AG113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30" cm="1">
        <f t="array" ref="AH1130">IF(FALSE,"True," &amp; IF(_xlfn.XLOOKUP("App_Any_OR_RangeGt1000",'Scoring_Config'!$A:$A,'Scoring_Config'!$D:$D,"Yes")="Yes",_xlfn.XLOOKUP("App_Any_OR_RangeGt1000",'Scoring_Config'!$A:$A,'Scoring_Config'!$C:$C,10),0),"False,0")</f>
        <v>0</v>
      </c>
      <c r="AI1130" cm="1">
        <f t="array" ref="AI1130">IF(FALSE,"True," &amp; IF(_xlfn.XLOOKUP("Service_Insecure_Match",'Scoring_Config'!$A:$A,'Scoring_Config'!$D:$D,"Yes")="Yes",_xlfn.XLOOKUP("Service_Insecure_Match",'Scoring_Config'!$A:$A,'Scoring_Config'!$C:$C,5),0),"False,0")</f>
        <v>0</v>
      </c>
      <c r="AJ1130" cm="1">
        <f t="array" ref="AJ1130">IF(FALSE,"True," &amp; IF(_xlfn.XLOOKUP("Risky_Inbound",'Scoring_Config'!$A:$A,'Scoring_Config'!$D:$D,"Yes")="Yes",_xlfn.XLOOKUP("Risky_Inbound",'Scoring_Config'!$A:$A,'Scoring_Config'!$C:$C,50),0),"False,0")</f>
        <v>0</v>
      </c>
      <c r="AK1130" cm="1">
        <f t="array" ref="AK1130">IF(FALSE,"True," &amp; IF(_xlfn.XLOOKUP("Risky_Outbound",'Scoring_Config'!$A:$A,'Scoring_Config'!$D:$D,"Yes")="Yes",_xlfn.XLOOKUP("Risky_Outbound",'Scoring_Config'!$A:$A,'Scoring_Config'!$C:$C,25),0),"False,0")</f>
        <v>0</v>
      </c>
      <c r="AL1130" t="s">
        <v>6700</v>
      </c>
      <c r="AM1130" cm="1">
        <f t="array" ref="AM113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30" t="s">
        <v>6697</v>
      </c>
      <c r="AO1130" t="s">
        <v>6697</v>
      </c>
      <c r="AP1130" t="s">
        <v>6697</v>
      </c>
      <c r="AQ1130" cm="1">
        <f t="array" ref="AQ1130">IF(FALSE,"True," &amp; IF(_xlfn.XLOOKUP("Service_IsAny",'Scoring_Config'!$A:$A,'Scoring_Config'!$D:$D,"Yes")="Yes",_xlfn.XLOOKUP("Service_IsAny",'Scoring_Config'!$A:$A,'Scoring_Config'!$C:$C,0),0),"False,0")</f>
        <v>0</v>
      </c>
      <c r="AR1130">
        <v>0</v>
      </c>
      <c r="AS1130" cm="1">
        <f t="array" ref="AS1130">IF(FALSE,"True," &amp; IF(_xlfn.XLOOKUP("Service_RangeGt1000",'Scoring_Config'!$A:$A,'Scoring_Config'!$D:$D,"Yes")="Yes",_xlfn.XLOOKUP("Service_RangeGt1000",'Scoring_Config'!$A:$A,'Scoring_Config'!$C:$C,0),0),"False,0")</f>
        <v>0</v>
      </c>
      <c r="AT1130" cm="1">
        <f t="array" ref="AT1130">IF(FALSE,"True," &amp; IF(_xlfn.XLOOKUP("App_IsAny",'Scoring_Config'!$A:$A,'Scoring_Config'!$D:$D,"Yes")="Yes",_xlfn.XLOOKUP("App_IsAny",'Scoring_Config'!$A:$A,'Scoring_Config'!$C:$C,0),0),"False,0")</f>
        <v>0</v>
      </c>
      <c r="AU1130">
        <v>3</v>
      </c>
      <c r="AV1130" cm="1">
        <f t="array" ref="AV1130">IF(FALSE,"True," &amp; IF(_xlfn.XLOOKUP("App_RangeGt1000",'Scoring_Config'!$A:$A,'Scoring_Config'!$D:$D,"Yes")="Yes",_xlfn.XLOOKUP("App_RangeGt1000",'Scoring_Config'!$A:$A,'Scoring_Config'!$C:$C,0),0),"False,0")</f>
        <v>0</v>
      </c>
      <c r="AW1130" cm="1">
        <f t="array" ref="AW1130">IF(FALSE,"True," &amp; IF(_xlfn.XLOOKUP("Action_IsDenyOrDrop",'Scoring_Config'!$A:$A,'Scoring_Config'!$D:$D,"Yes")="Yes",_xlfn.XLOOKUP("Action_IsDenyOrDrop",'Scoring_Config'!$A:$A,'Scoring_Config'!$C:$C,0),0),"False,0")</f>
        <v>0</v>
      </c>
      <c r="AX1130" cm="1">
        <f t="array" ref="AX1130">IF(LEFT(AW1130,4)="True",0,(IF(LEFT(Y1130,4)="True",IF(_xlfn.XLOOKUP("Src_IsAny",'Scoring_Config'!$A:$A,'Scoring_Config'!$D:$D,"Yes")="Yes",_xlfn.XLOOKUP("Src_IsAny",'Scoring_Config'!$A:$A,'Scoring_Config'!$C:$C,10),0),0)+IF(LEFT(Z1130,4)="True",IF(_xlfn.XLOOKUP("Src_CIDR_Le_16",'Scoring_Config'!$A:$A,'Scoring_Config'!$D:$D,"Yes")="Yes",_xlfn.XLOOKUP("Src_CIDR_Le_16",'Scoring_Config'!$A:$A,'Scoring_Config'!$C:$C,10),0),0)+IF(LEFT(AA1130,4)="True",IF(_xlfn.XLOOKUP("Src_CIDR_17_22",'Scoring_Config'!$A:$A,'Scoring_Config'!$D:$D,"Yes")="Yes",_xlfn.XLOOKUP("Src_CIDR_17_22",'Scoring_Config'!$A:$A,'Scoring_Config'!$C:$C,5),0),0)+IF(LEFT(AB1130,4)="True",IF(_xlfn.XLOOKUP("Dst_IsAny",'Scoring_Config'!$A:$A,'Scoring_Config'!$D:$D,"Yes")="Yes",_xlfn.XLOOKUP("Dst_IsAny",'Scoring_Config'!$A:$A,'Scoring_Config'!$C:$C,10),0),0)+IF(LEFT(AC1130,4)="True",IF(_xlfn.XLOOKUP("Dst_CIDR_Le_16",'Scoring_Config'!$A:$A,'Scoring_Config'!$D:$D,"Yes")="Yes",_xlfn.XLOOKUP("Dst_CIDR_Le_16",'Scoring_Config'!$A:$A,'Scoring_Config'!$C:$C,10),0),0)+IF(LEFT(AD1130,4)="True",IF(_xlfn.XLOOKUP("Dst_CIDR_17_22",'Scoring_Config'!$A:$A,'Scoring_Config'!$D:$D,"Yes")="Yes",_xlfn.XLOOKUP("Dst_CIDR_17_22",'Scoring_Config'!$A:$A,'Scoring_Config'!$C:$C,5),0),0)+IF(LEFT(AE1130,4)="True",IF(_xlfn.XLOOKUP("SrcZone_IsAny",'Scoring_Config'!$A:$A,'Scoring_Config'!$D:$D,"Yes")="Yes",_xlfn.XLOOKUP("SrcZone_IsAny",'Scoring_Config'!$A:$A,'Scoring_Config'!$C:$C,10),0),0)+IF(LEFT(AF1130,4)="True",IF(_xlfn.XLOOKUP("DstZone_IsAny",'Scoring_Config'!$A:$A,'Scoring_Config'!$D:$D,"Yes")="Yes",_xlfn.XLOOKUP("DstZone_IsAny",'Scoring_Config'!$A:$A,'Scoring_Config'!$C:$C,10),0),0)+IF(LEFT(AG1130,4)="True",IF(_xlfn.XLOOKUP("Service_Any_OR_RangeGt1000",'Scoring_Config'!$A:$A,'Scoring_Config'!$D:$D,"Yes")="Yes",_xlfn.XLOOKUP("Service_Any_OR_RangeGt1000",'Scoring_Config'!$A:$A,'Scoring_Config'!$C:$C,10),0),0)+IF(LEFT(AH1130,4)="True",IF(_xlfn.XLOOKUP("App_Any_OR_RangeGt1000",'Scoring_Config'!$A:$A,'Scoring_Config'!$D:$D,"Yes")="Yes",_xlfn.XLOOKUP("App_Any_OR_RangeGt1000",'Scoring_Config'!$A:$A,'Scoring_Config'!$C:$C,10),0),0)+IF(LEFT(AI1130,4)="True",IF(_xlfn.XLOOKUP("Service_Insecure_Match",'Scoring_Config'!$A:$A,'Scoring_Config'!$D:$D,"Yes")="Yes",_xlfn.XLOOKUP("Service_Insecure_Match",'Scoring_Config'!$A:$A,'Scoring_Config'!$C:$C,5),0),0)+IF(LEFT(AJ1130,4)="True",IF(_xlfn.XLOOKUP("Risky_Inbound",'Scoring_Config'!$A:$A,'Scoring_Config'!$D:$D,"Yes")="Yes",_xlfn.XLOOKUP("Risky_Inbound",'Scoring_Config'!$A:$A,'Scoring_Config'!$C:$C,50),0),0)+IF(LEFT(AK1130,4)="True",IF(_xlfn.XLOOKUP("Risky_Outbound",'Scoring_Config'!$A:$A,'Scoring_Config'!$D:$D,"Yes")="Yes",_xlfn.XLOOKUP("Risky_Outbound",'Scoring_Config'!$A:$A,'Scoring_Config'!$C:$C,25),0),0)+IF(LEFT(AZ1130,4)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1130,FIND(",",AL1130)+1,100)),0)+IF(LEFT(AM1130,4)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1130,FIND(",",AN1130)+1,100)),0)+IF(_xlfn.XLOOKUP("Profile_Scoring",'Scoring_Config'!$A:$A,'Scoring_Config'!$D:$D,"Yes")="Yes",VALUE(MID(AO1130,FIND(",",AO1130)+1,100)),0)+IF(_xlfn.XLOOKUP("Options_Scoring",'Scoring_Config'!$A:$A,'Scoring_Config'!$D:$D,"Yes")="Yes",VALUE(MID(AP1130,FIND(",",AP1130)+1,100)),0)))</f>
        <v>0</v>
      </c>
      <c r="AZ1130" cm="1">
        <f t="array" ref="AZ1130">IF(FALSE,"True," &amp; IF(_xlfn.XLOOKUP("Migrate_Insecure",'Scoring_Config'!$A:$A,'Scoring_Config'!$D:$D,"Yes")="Yes",_xlfn.XLOOKUP("Migrate_Insecure",'Scoring_Config'!$A:$A,'Scoring_Config'!$C:$C,10),0),"False,0")</f>
        <v>0</v>
      </c>
    </row>
    <row r="1131" spans="1:52">
      <c r="A1131" t="s">
        <v>1979</v>
      </c>
      <c r="B1131" t="s">
        <v>3103</v>
      </c>
      <c r="C1131" t="s">
        <v>3542</v>
      </c>
      <c r="D1131" t="s">
        <v>3545</v>
      </c>
      <c r="E1131" t="s">
        <v>3563</v>
      </c>
      <c r="F1131" t="s">
        <v>3637</v>
      </c>
      <c r="G1131" t="s">
        <v>604</v>
      </c>
      <c r="H1131" t="s">
        <v>174</v>
      </c>
      <c r="I1131" t="s">
        <v>3954</v>
      </c>
      <c r="J1131" t="s">
        <v>605</v>
      </c>
      <c r="K1131" t="s">
        <v>174</v>
      </c>
      <c r="L1131" t="s">
        <v>1558</v>
      </c>
      <c r="M1131" t="s">
        <v>1974</v>
      </c>
      <c r="N1131" t="s">
        <v>4315</v>
      </c>
      <c r="O1131" t="s">
        <v>4319</v>
      </c>
      <c r="P1131" t="s">
        <v>4321</v>
      </c>
      <c r="Q1131" t="s">
        <v>5126</v>
      </c>
      <c r="R1131" t="s">
        <v>5437</v>
      </c>
      <c r="S1131" t="s">
        <v>5542</v>
      </c>
      <c r="T1131" t="s">
        <v>5817</v>
      </c>
      <c r="U1131" t="s">
        <v>6512</v>
      </c>
      <c r="Y1131" cm="1">
        <f t="array" ref="Y1131">IF(FALSE,"True," &amp; IF(_xlfn.XLOOKUP("Src_IsAny",'Scoring_Config'!$A:$A,'Scoring_Config'!$D:$D,"Yes")="Yes",_xlfn.XLOOKUP("Src_IsAny",'Scoring_Config'!$A:$A,'Scoring_Config'!$C:$C,10),0),"False,0")</f>
        <v>0</v>
      </c>
      <c r="Z1131" cm="1">
        <f t="array" ref="Z1131">IF(FALSE,"True," &amp; IF(_xlfn.XLOOKUP("Src_CIDR_Le_16",'Scoring_Config'!$A:$A,'Scoring_Config'!$D:$D,"Yes")="Yes",_xlfn.XLOOKUP("Src_CIDR_Le_16",'Scoring_Config'!$A:$A,'Scoring_Config'!$C:$C,10),0),"False,0")</f>
        <v>0</v>
      </c>
      <c r="AA1131" cm="1">
        <f t="array" ref="AA1131">IF(FALSE,"True," &amp; IF(_xlfn.XLOOKUP("Src_CIDR_17_22",'Scoring_Config'!$A:$A,'Scoring_Config'!$D:$D,"Yes")="Yes",_xlfn.XLOOKUP("Src_CIDR_17_22",'Scoring_Config'!$A:$A,'Scoring_Config'!$C:$C,5),0),"False,0")</f>
        <v>0</v>
      </c>
      <c r="AB1131" cm="1">
        <f t="array" ref="AB1131">IF(FALSE,"True," &amp; IF(_xlfn.XLOOKUP("Dst_IsAny",'Scoring_Config'!$A:$A,'Scoring_Config'!$D:$D,"Yes")="Yes",_xlfn.XLOOKUP("Dst_IsAny",'Scoring_Config'!$A:$A,'Scoring_Config'!$C:$C,10),0),"False,0")</f>
        <v>0</v>
      </c>
      <c r="AC1131" cm="1">
        <f t="array" ref="AC1131">IF(FALSE,"True," &amp; IF(_xlfn.XLOOKUP("Dst_CIDR_Le_16",'Scoring_Config'!$A:$A,'Scoring_Config'!$D:$D,"Yes")="Yes",_xlfn.XLOOKUP("Dst_CIDR_Le_16",'Scoring_Config'!$A:$A,'Scoring_Config'!$C:$C,10),0),"False,0")</f>
        <v>0</v>
      </c>
      <c r="AD1131" cm="1">
        <f t="array" ref="AD1131">IF(FALSE,"True," &amp; IF(_xlfn.XLOOKUP("Dst_CIDR_17_22",'Scoring_Config'!$A:$A,'Scoring_Config'!$D:$D,"Yes")="Yes",_xlfn.XLOOKUP("Dst_CIDR_17_22",'Scoring_Config'!$A:$A,'Scoring_Config'!$C:$C,5),0),"False,0")</f>
        <v>0</v>
      </c>
      <c r="AE1131" cm="1">
        <f t="array" ref="AE1131">IF(FALSE,"True," &amp; IF(_xlfn.XLOOKUP("SrcZone_IsAny",'Scoring_Config'!$A:$A,'Scoring_Config'!$D:$D,"Yes")="Yes",_xlfn.XLOOKUP("SrcZone_IsAny",'Scoring_Config'!$A:$A,'Scoring_Config'!$C:$C,10),0),"False,0")</f>
        <v>0</v>
      </c>
      <c r="AF1131" cm="1">
        <f t="array" ref="AF1131">IF(FALSE,"True," &amp; IF(_xlfn.XLOOKUP("DstZone_IsAny",'Scoring_Config'!$A:$A,'Scoring_Config'!$D:$D,"Yes")="Yes",_xlfn.XLOOKUP("DstZone_IsAny",'Scoring_Config'!$A:$A,'Scoring_Config'!$C:$C,10),0),"False,0")</f>
        <v>0</v>
      </c>
      <c r="AG1131" cm="1">
        <f t="array" ref="AG113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31" cm="1">
        <f t="array" ref="AH1131">IF(TRUE,"True," &amp; IF(_xlfn.XLOOKUP("App_Any_OR_RangeGt1000",'Scoring_Config'!$A:$A,'Scoring_Config'!$D:$D,"Yes")="Yes",_xlfn.XLOOKUP("App_Any_OR_RangeGt1000",'Scoring_Config'!$A:$A,'Scoring_Config'!$C:$C,10),0),"False,0")</f>
        <v>0</v>
      </c>
      <c r="AI1131" cm="1">
        <f t="array" ref="AI1131">IF(FALSE,"True," &amp; IF(_xlfn.XLOOKUP("Service_Insecure_Match",'Scoring_Config'!$A:$A,'Scoring_Config'!$D:$D,"Yes")="Yes",_xlfn.XLOOKUP("Service_Insecure_Match",'Scoring_Config'!$A:$A,'Scoring_Config'!$C:$C,5),0),"False,0")</f>
        <v>0</v>
      </c>
      <c r="AJ1131" cm="1">
        <f t="array" ref="AJ1131">IF(FALSE,"True," &amp; IF(_xlfn.XLOOKUP("Risky_Inbound",'Scoring_Config'!$A:$A,'Scoring_Config'!$D:$D,"Yes")="Yes",_xlfn.XLOOKUP("Risky_Inbound",'Scoring_Config'!$A:$A,'Scoring_Config'!$C:$C,50),0),"False,0")</f>
        <v>0</v>
      </c>
      <c r="AK1131" cm="1">
        <f t="array" ref="AK1131">IF(FALSE,"True," &amp; IF(_xlfn.XLOOKUP("Risky_Outbound",'Scoring_Config'!$A:$A,'Scoring_Config'!$D:$D,"Yes")="Yes",_xlfn.XLOOKUP("Risky_Outbound",'Scoring_Config'!$A:$A,'Scoring_Config'!$C:$C,25),0),"False,0")</f>
        <v>0</v>
      </c>
      <c r="AL1131" t="s">
        <v>6700</v>
      </c>
      <c r="AM1131" cm="1">
        <f t="array" ref="AM113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31" t="s">
        <v>6697</v>
      </c>
      <c r="AO1131" t="s">
        <v>6697</v>
      </c>
      <c r="AP1131" t="s">
        <v>6697</v>
      </c>
      <c r="AQ1131" cm="1">
        <f t="array" ref="AQ1131">IF(FALSE,"True," &amp; IF(_xlfn.XLOOKUP("Service_IsAny",'Scoring_Config'!$A:$A,'Scoring_Config'!$D:$D,"Yes")="Yes",_xlfn.XLOOKUP("Service_IsAny",'Scoring_Config'!$A:$A,'Scoring_Config'!$C:$C,0),0),"False,0")</f>
        <v>0</v>
      </c>
      <c r="AR1131">
        <v>1</v>
      </c>
      <c r="AS1131" cm="1">
        <f t="array" ref="AS1131">IF(FALSE,"True," &amp; IF(_xlfn.XLOOKUP("Service_RangeGt1000",'Scoring_Config'!$A:$A,'Scoring_Config'!$D:$D,"Yes")="Yes",_xlfn.XLOOKUP("Service_RangeGt1000",'Scoring_Config'!$A:$A,'Scoring_Config'!$C:$C,0),0),"False,0")</f>
        <v>0</v>
      </c>
      <c r="AT1131" cm="1">
        <f t="array" ref="AT1131">IF(TRUE,"True," &amp; IF(_xlfn.XLOOKUP("App_IsAny",'Scoring_Config'!$A:$A,'Scoring_Config'!$D:$D,"Yes")="Yes",_xlfn.XLOOKUP("App_IsAny",'Scoring_Config'!$A:$A,'Scoring_Config'!$C:$C,0),0),"False,0")</f>
        <v>0</v>
      </c>
      <c r="AU1131">
        <v>65535</v>
      </c>
      <c r="AV1131" cm="1">
        <f t="array" ref="AV1131">IF(TRUE,"True," &amp; IF(_xlfn.XLOOKUP("App_RangeGt1000",'Scoring_Config'!$A:$A,'Scoring_Config'!$D:$D,"Yes")="Yes",_xlfn.XLOOKUP("App_RangeGt1000",'Scoring_Config'!$A:$A,'Scoring_Config'!$C:$C,0),0),"False,0")</f>
        <v>0</v>
      </c>
      <c r="AW1131" cm="1">
        <f t="array" ref="AW1131">IF(FALSE,"True," &amp; IF(_xlfn.XLOOKUP("Action_IsDenyOrDrop",'Scoring_Config'!$A:$A,'Scoring_Config'!$D:$D,"Yes")="Yes",_xlfn.XLOOKUP("Action_IsDenyOrDrop",'Scoring_Config'!$A:$A,'Scoring_Config'!$C:$C,0),0),"False,0")</f>
        <v>0</v>
      </c>
      <c r="AX1131" cm="1">
        <f t="array" ref="AX1131">IF(LEFT(AW1131,4)="True",0,(IF(LEFT(Y1131,4)="True",IF(_xlfn.XLOOKUP("Src_IsAny",'Scoring_Config'!$A:$A,'Scoring_Config'!$D:$D,"Yes")="Yes",_xlfn.XLOOKUP("Src_IsAny",'Scoring_Config'!$A:$A,'Scoring_Config'!$C:$C,10),0),0)+IF(LEFT(Z1131,4)="True",IF(_xlfn.XLOOKUP("Src_CIDR_Le_16",'Scoring_Config'!$A:$A,'Scoring_Config'!$D:$D,"Yes")="Yes",_xlfn.XLOOKUP("Src_CIDR_Le_16",'Scoring_Config'!$A:$A,'Scoring_Config'!$C:$C,10),0),0)+IF(LEFT(AA1131,4)="True",IF(_xlfn.XLOOKUP("Src_CIDR_17_22",'Scoring_Config'!$A:$A,'Scoring_Config'!$D:$D,"Yes")="Yes",_xlfn.XLOOKUP("Src_CIDR_17_22",'Scoring_Config'!$A:$A,'Scoring_Config'!$C:$C,5),0),0)+IF(LEFT(AB1131,4)="True",IF(_xlfn.XLOOKUP("Dst_IsAny",'Scoring_Config'!$A:$A,'Scoring_Config'!$D:$D,"Yes")="Yes",_xlfn.XLOOKUP("Dst_IsAny",'Scoring_Config'!$A:$A,'Scoring_Config'!$C:$C,10),0),0)+IF(LEFT(AC1131,4)="True",IF(_xlfn.XLOOKUP("Dst_CIDR_Le_16",'Scoring_Config'!$A:$A,'Scoring_Config'!$D:$D,"Yes")="Yes",_xlfn.XLOOKUP("Dst_CIDR_Le_16",'Scoring_Config'!$A:$A,'Scoring_Config'!$C:$C,10),0),0)+IF(LEFT(AD1131,4)="True",IF(_xlfn.XLOOKUP("Dst_CIDR_17_22",'Scoring_Config'!$A:$A,'Scoring_Config'!$D:$D,"Yes")="Yes",_xlfn.XLOOKUP("Dst_CIDR_17_22",'Scoring_Config'!$A:$A,'Scoring_Config'!$C:$C,5),0),0)+IF(LEFT(AE1131,4)="True",IF(_xlfn.XLOOKUP("SrcZone_IsAny",'Scoring_Config'!$A:$A,'Scoring_Config'!$D:$D,"Yes")="Yes",_xlfn.XLOOKUP("SrcZone_IsAny",'Scoring_Config'!$A:$A,'Scoring_Config'!$C:$C,10),0),0)+IF(LEFT(AF1131,4)="True",IF(_xlfn.XLOOKUP("DstZone_IsAny",'Scoring_Config'!$A:$A,'Scoring_Config'!$D:$D,"Yes")="Yes",_xlfn.XLOOKUP("DstZone_IsAny",'Scoring_Config'!$A:$A,'Scoring_Config'!$C:$C,10),0),0)+IF(LEFT(AG1131,4)="True",IF(_xlfn.XLOOKUP("Service_Any_OR_RangeGt1000",'Scoring_Config'!$A:$A,'Scoring_Config'!$D:$D,"Yes")="Yes",_xlfn.XLOOKUP("Service_Any_OR_RangeGt1000",'Scoring_Config'!$A:$A,'Scoring_Config'!$C:$C,10),0),0)+IF(LEFT(AH1131,4)="True",IF(_xlfn.XLOOKUP("App_Any_OR_RangeGt1000",'Scoring_Config'!$A:$A,'Scoring_Config'!$D:$D,"Yes")="Yes",_xlfn.XLOOKUP("App_Any_OR_RangeGt1000",'Scoring_Config'!$A:$A,'Scoring_Config'!$C:$C,10),0),0)+IF(LEFT(AI1131,4)="True",IF(_xlfn.XLOOKUP("Service_Insecure_Match",'Scoring_Config'!$A:$A,'Scoring_Config'!$D:$D,"Yes")="Yes",_xlfn.XLOOKUP("Service_Insecure_Match",'Scoring_Config'!$A:$A,'Scoring_Config'!$C:$C,5),0),0)+IF(LEFT(AJ1131,4)="True",IF(_xlfn.XLOOKUP("Risky_Inbound",'Scoring_Config'!$A:$A,'Scoring_Config'!$D:$D,"Yes")="Yes",_xlfn.XLOOKUP("Risky_Inbound",'Scoring_Config'!$A:$A,'Scoring_Config'!$C:$C,50),0),0)+IF(LEFT(AK1131,4)="True",IF(_xlfn.XLOOKUP("Risky_Outbound",'Scoring_Config'!$A:$A,'Scoring_Config'!$D:$D,"Yes")="Yes",_xlfn.XLOOKUP("Risky_Outbound",'Scoring_Config'!$A:$A,'Scoring_Config'!$C:$C,25),0),0)+IF(LEFT(AZ1131,4)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1131,FIND(",",AL1131)+1,100)),0)+IF(LEFT(AM1131,4)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1131,FIND(",",AN1131)+1,100)),0)+IF(_xlfn.XLOOKUP("Profile_Scoring",'Scoring_Config'!$A:$A,'Scoring_Config'!$D:$D,"Yes")="Yes",VALUE(MID(AO1131,FIND(",",AO1131)+1,100)),0)+IF(_xlfn.XLOOKUP("Options_Scoring",'Scoring_Config'!$A:$A,'Scoring_Config'!$D:$D,"Yes")="Yes",VALUE(MID(AP1131,FIND(",",AP1131)+1,100)),0)))</f>
        <v>0</v>
      </c>
      <c r="AZ1131" cm="1">
        <f t="array" ref="AZ1131">IF(FALSE,"True," &amp; IF(_xlfn.XLOOKUP("Migrate_Insecure",'Scoring_Config'!$A:$A,'Scoring_Config'!$D:$D,"Yes")="Yes",_xlfn.XLOOKUP("Migrate_Insecure",'Scoring_Config'!$A:$A,'Scoring_Config'!$C:$C,10),0),"False,0")</f>
        <v>0</v>
      </c>
    </row>
    <row r="1132" spans="1:52">
      <c r="A1132" t="s">
        <v>1979</v>
      </c>
      <c r="B1132" t="s">
        <v>3104</v>
      </c>
      <c r="C1132" t="s">
        <v>3542</v>
      </c>
      <c r="D1132" t="s">
        <v>3545</v>
      </c>
      <c r="E1132" t="s">
        <v>3563</v>
      </c>
      <c r="F1132" t="s">
        <v>3954</v>
      </c>
      <c r="G1132" t="s">
        <v>605</v>
      </c>
      <c r="H1132" t="s">
        <v>174</v>
      </c>
      <c r="I1132" t="s">
        <v>3576</v>
      </c>
      <c r="J1132" t="s">
        <v>1176</v>
      </c>
      <c r="K1132" t="s">
        <v>1923</v>
      </c>
      <c r="L1132" t="s">
        <v>1327</v>
      </c>
      <c r="M1132" t="s">
        <v>1974</v>
      </c>
      <c r="N1132" t="s">
        <v>4315</v>
      </c>
      <c r="O1132" t="s">
        <v>4319</v>
      </c>
      <c r="P1132" t="s">
        <v>4321</v>
      </c>
      <c r="Q1132" t="s">
        <v>5126</v>
      </c>
      <c r="R1132" t="s">
        <v>5441</v>
      </c>
      <c r="S1132" t="s">
        <v>5440</v>
      </c>
      <c r="T1132" t="s">
        <v>5817</v>
      </c>
      <c r="U1132" t="s">
        <v>6512</v>
      </c>
      <c r="Y1132" cm="1">
        <f t="array" ref="Y1132">IF(FALSE,"True," &amp; IF(_xlfn.XLOOKUP("Src_IsAny",'Scoring_Config'!$A:$A,'Scoring_Config'!$D:$D,"Yes")="Yes",_xlfn.XLOOKUP("Src_IsAny",'Scoring_Config'!$A:$A,'Scoring_Config'!$C:$C,10),0),"False,0")</f>
        <v>0</v>
      </c>
      <c r="Z1132" cm="1">
        <f t="array" ref="Z1132">IF(FALSE,"True," &amp; IF(_xlfn.XLOOKUP("Src_CIDR_Le_16",'Scoring_Config'!$A:$A,'Scoring_Config'!$D:$D,"Yes")="Yes",_xlfn.XLOOKUP("Src_CIDR_Le_16",'Scoring_Config'!$A:$A,'Scoring_Config'!$C:$C,10),0),"False,0")</f>
        <v>0</v>
      </c>
      <c r="AA1132" cm="1">
        <f t="array" ref="AA1132">IF(FALSE,"True," &amp; IF(_xlfn.XLOOKUP("Src_CIDR_17_22",'Scoring_Config'!$A:$A,'Scoring_Config'!$D:$D,"Yes")="Yes",_xlfn.XLOOKUP("Src_CIDR_17_22",'Scoring_Config'!$A:$A,'Scoring_Config'!$C:$C,5),0),"False,0")</f>
        <v>0</v>
      </c>
      <c r="AB1132" cm="1">
        <f t="array" ref="AB1132">IF(FALSE,"True," &amp; IF(_xlfn.XLOOKUP("Dst_IsAny",'Scoring_Config'!$A:$A,'Scoring_Config'!$D:$D,"Yes")="Yes",_xlfn.XLOOKUP("Dst_IsAny",'Scoring_Config'!$A:$A,'Scoring_Config'!$C:$C,10),0),"False,0")</f>
        <v>0</v>
      </c>
      <c r="AC1132" cm="1">
        <f t="array" ref="AC1132">IF(FALSE,"True," &amp; IF(_xlfn.XLOOKUP("Dst_CIDR_Le_16",'Scoring_Config'!$A:$A,'Scoring_Config'!$D:$D,"Yes")="Yes",_xlfn.XLOOKUP("Dst_CIDR_Le_16",'Scoring_Config'!$A:$A,'Scoring_Config'!$C:$C,10),0),"False,0")</f>
        <v>0</v>
      </c>
      <c r="AD1132" cm="1">
        <f t="array" ref="AD1132">IF(FALSE,"True," &amp; IF(_xlfn.XLOOKUP("Dst_CIDR_17_22",'Scoring_Config'!$A:$A,'Scoring_Config'!$D:$D,"Yes")="Yes",_xlfn.XLOOKUP("Dst_CIDR_17_22",'Scoring_Config'!$A:$A,'Scoring_Config'!$C:$C,5),0),"False,0")</f>
        <v>0</v>
      </c>
      <c r="AE1132" cm="1">
        <f t="array" ref="AE1132">IF(FALSE,"True," &amp; IF(_xlfn.XLOOKUP("SrcZone_IsAny",'Scoring_Config'!$A:$A,'Scoring_Config'!$D:$D,"Yes")="Yes",_xlfn.XLOOKUP("SrcZone_IsAny",'Scoring_Config'!$A:$A,'Scoring_Config'!$C:$C,10),0),"False,0")</f>
        <v>0</v>
      </c>
      <c r="AF1132" cm="1">
        <f t="array" ref="AF1132">IF(FALSE,"True," &amp; IF(_xlfn.XLOOKUP("DstZone_IsAny",'Scoring_Config'!$A:$A,'Scoring_Config'!$D:$D,"Yes")="Yes",_xlfn.XLOOKUP("DstZone_IsAny",'Scoring_Config'!$A:$A,'Scoring_Config'!$C:$C,10),0),"False,0")</f>
        <v>0</v>
      </c>
      <c r="AG1132" cm="1">
        <f t="array" ref="AG113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32" cm="1">
        <f t="array" ref="AH1132">IF(FALSE,"True," &amp; IF(_xlfn.XLOOKUP("App_Any_OR_RangeGt1000",'Scoring_Config'!$A:$A,'Scoring_Config'!$D:$D,"Yes")="Yes",_xlfn.XLOOKUP("App_Any_OR_RangeGt1000",'Scoring_Config'!$A:$A,'Scoring_Config'!$C:$C,10),0),"False,0")</f>
        <v>0</v>
      </c>
      <c r="AI1132" cm="1">
        <f t="array" ref="AI1132">IF(FALSE,"True," &amp; IF(_xlfn.XLOOKUP("Service_Insecure_Match",'Scoring_Config'!$A:$A,'Scoring_Config'!$D:$D,"Yes")="Yes",_xlfn.XLOOKUP("Service_Insecure_Match",'Scoring_Config'!$A:$A,'Scoring_Config'!$C:$C,5),0),"False,0")</f>
        <v>0</v>
      </c>
      <c r="AJ1132" cm="1">
        <f t="array" ref="AJ1132">IF(FALSE,"True," &amp; IF(_xlfn.XLOOKUP("Risky_Inbound",'Scoring_Config'!$A:$A,'Scoring_Config'!$D:$D,"Yes")="Yes",_xlfn.XLOOKUP("Risky_Inbound",'Scoring_Config'!$A:$A,'Scoring_Config'!$C:$C,50),0),"False,0")</f>
        <v>0</v>
      </c>
      <c r="AK1132" cm="1">
        <f t="array" ref="AK1132">IF(FALSE,"True," &amp; IF(_xlfn.XLOOKUP("Risky_Outbound",'Scoring_Config'!$A:$A,'Scoring_Config'!$D:$D,"Yes")="Yes",_xlfn.XLOOKUP("Risky_Outbound",'Scoring_Config'!$A:$A,'Scoring_Config'!$C:$C,25),0),"False,0")</f>
        <v>0</v>
      </c>
      <c r="AL1132" t="s">
        <v>6700</v>
      </c>
      <c r="AM1132" cm="1">
        <f t="array" ref="AM113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32" t="s">
        <v>6697</v>
      </c>
      <c r="AO1132" t="s">
        <v>6697</v>
      </c>
      <c r="AP1132" t="s">
        <v>6697</v>
      </c>
      <c r="AQ1132" cm="1">
        <f t="array" ref="AQ1132">IF(FALSE,"True," &amp; IF(_xlfn.XLOOKUP("Service_IsAny",'Scoring_Config'!$A:$A,'Scoring_Config'!$D:$D,"Yes")="Yes",_xlfn.XLOOKUP("Service_IsAny",'Scoring_Config'!$A:$A,'Scoring_Config'!$C:$C,0),0),"False,0")</f>
        <v>0</v>
      </c>
      <c r="AR1132">
        <v>0</v>
      </c>
      <c r="AS1132" cm="1">
        <f t="array" ref="AS1132">IF(FALSE,"True," &amp; IF(_xlfn.XLOOKUP("Service_RangeGt1000",'Scoring_Config'!$A:$A,'Scoring_Config'!$D:$D,"Yes")="Yes",_xlfn.XLOOKUP("Service_RangeGt1000",'Scoring_Config'!$A:$A,'Scoring_Config'!$C:$C,0),0),"False,0")</f>
        <v>0</v>
      </c>
      <c r="AT1132" cm="1">
        <f t="array" ref="AT1132">IF(FALSE,"True," &amp; IF(_xlfn.XLOOKUP("App_IsAny",'Scoring_Config'!$A:$A,'Scoring_Config'!$D:$D,"Yes")="Yes",_xlfn.XLOOKUP("App_IsAny",'Scoring_Config'!$A:$A,'Scoring_Config'!$C:$C,0),0),"False,0")</f>
        <v>0</v>
      </c>
      <c r="AU1132">
        <v>3</v>
      </c>
      <c r="AV1132" cm="1">
        <f t="array" ref="AV1132">IF(FALSE,"True," &amp; IF(_xlfn.XLOOKUP("App_RangeGt1000",'Scoring_Config'!$A:$A,'Scoring_Config'!$D:$D,"Yes")="Yes",_xlfn.XLOOKUP("App_RangeGt1000",'Scoring_Config'!$A:$A,'Scoring_Config'!$C:$C,0),0),"False,0")</f>
        <v>0</v>
      </c>
      <c r="AW1132" cm="1">
        <f t="array" ref="AW1132">IF(FALSE,"True," &amp; IF(_xlfn.XLOOKUP("Action_IsDenyOrDrop",'Scoring_Config'!$A:$A,'Scoring_Config'!$D:$D,"Yes")="Yes",_xlfn.XLOOKUP("Action_IsDenyOrDrop",'Scoring_Config'!$A:$A,'Scoring_Config'!$C:$C,0),0),"False,0")</f>
        <v>0</v>
      </c>
      <c r="AX1132" cm="1">
        <f t="array" ref="AX1132">IF(LEFT(AW1132,4)="True",0,(IF(LEFT(Y1132,4)="True",IF(_xlfn.XLOOKUP("Src_IsAny",'Scoring_Config'!$A:$A,'Scoring_Config'!$D:$D,"Yes")="Yes",_xlfn.XLOOKUP("Src_IsAny",'Scoring_Config'!$A:$A,'Scoring_Config'!$C:$C,10),0),0)+IF(LEFT(Z1132,4)="True",IF(_xlfn.XLOOKUP("Src_CIDR_Le_16",'Scoring_Config'!$A:$A,'Scoring_Config'!$D:$D,"Yes")="Yes",_xlfn.XLOOKUP("Src_CIDR_Le_16",'Scoring_Config'!$A:$A,'Scoring_Config'!$C:$C,10),0),0)+IF(LEFT(AA1132,4)="True",IF(_xlfn.XLOOKUP("Src_CIDR_17_22",'Scoring_Config'!$A:$A,'Scoring_Config'!$D:$D,"Yes")="Yes",_xlfn.XLOOKUP("Src_CIDR_17_22",'Scoring_Config'!$A:$A,'Scoring_Config'!$C:$C,5),0),0)+IF(LEFT(AB1132,4)="True",IF(_xlfn.XLOOKUP("Dst_IsAny",'Scoring_Config'!$A:$A,'Scoring_Config'!$D:$D,"Yes")="Yes",_xlfn.XLOOKUP("Dst_IsAny",'Scoring_Config'!$A:$A,'Scoring_Config'!$C:$C,10),0),0)+IF(LEFT(AC1132,4)="True",IF(_xlfn.XLOOKUP("Dst_CIDR_Le_16",'Scoring_Config'!$A:$A,'Scoring_Config'!$D:$D,"Yes")="Yes",_xlfn.XLOOKUP("Dst_CIDR_Le_16",'Scoring_Config'!$A:$A,'Scoring_Config'!$C:$C,10),0),0)+IF(LEFT(AD1132,4)="True",IF(_xlfn.XLOOKUP("Dst_CIDR_17_22",'Scoring_Config'!$A:$A,'Scoring_Config'!$D:$D,"Yes")="Yes",_xlfn.XLOOKUP("Dst_CIDR_17_22",'Scoring_Config'!$A:$A,'Scoring_Config'!$C:$C,5),0),0)+IF(LEFT(AE1132,4)="True",IF(_xlfn.XLOOKUP("SrcZone_IsAny",'Scoring_Config'!$A:$A,'Scoring_Config'!$D:$D,"Yes")="Yes",_xlfn.XLOOKUP("SrcZone_IsAny",'Scoring_Config'!$A:$A,'Scoring_Config'!$C:$C,10),0),0)+IF(LEFT(AF1132,4)="True",IF(_xlfn.XLOOKUP("DstZone_IsAny",'Scoring_Config'!$A:$A,'Scoring_Config'!$D:$D,"Yes")="Yes",_xlfn.XLOOKUP("DstZone_IsAny",'Scoring_Config'!$A:$A,'Scoring_Config'!$C:$C,10),0),0)+IF(LEFT(AG1132,4)="True",IF(_xlfn.XLOOKUP("Service_Any_OR_RangeGt1000",'Scoring_Config'!$A:$A,'Scoring_Config'!$D:$D,"Yes")="Yes",_xlfn.XLOOKUP("Service_Any_OR_RangeGt1000",'Scoring_Config'!$A:$A,'Scoring_Config'!$C:$C,10),0),0)+IF(LEFT(AH1132,4)="True",IF(_xlfn.XLOOKUP("App_Any_OR_RangeGt1000",'Scoring_Config'!$A:$A,'Scoring_Config'!$D:$D,"Yes")="Yes",_xlfn.XLOOKUP("App_Any_OR_RangeGt1000",'Scoring_Config'!$A:$A,'Scoring_Config'!$C:$C,10),0),0)+IF(LEFT(AI1132,4)="True",IF(_xlfn.XLOOKUP("Service_Insecure_Match",'Scoring_Config'!$A:$A,'Scoring_Config'!$D:$D,"Yes")="Yes",_xlfn.XLOOKUP("Service_Insecure_Match",'Scoring_Config'!$A:$A,'Scoring_Config'!$C:$C,5),0),0)+IF(LEFT(AJ1132,4)="True",IF(_xlfn.XLOOKUP("Risky_Inbound",'Scoring_Config'!$A:$A,'Scoring_Config'!$D:$D,"Yes")="Yes",_xlfn.XLOOKUP("Risky_Inbound",'Scoring_Config'!$A:$A,'Scoring_Config'!$C:$C,50),0),0)+IF(LEFT(AK1132,4)="True",IF(_xlfn.XLOOKUP("Risky_Outbound",'Scoring_Config'!$A:$A,'Scoring_Config'!$D:$D,"Yes")="Yes",_xlfn.XLOOKUP("Risky_Outbound",'Scoring_Config'!$A:$A,'Scoring_Config'!$C:$C,25),0),0)+IF(LEFT(AZ1132,4)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1132,FIND(",",AL1132)+1,100)),0)+IF(LEFT(AM1132,4)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1132,FIND(",",AN1132)+1,100)),0)+IF(_xlfn.XLOOKUP("Profile_Scoring",'Scoring_Config'!$A:$A,'Scoring_Config'!$D:$D,"Yes")="Yes",VALUE(MID(AO1132,FIND(",",AO1132)+1,100)),0)+IF(_xlfn.XLOOKUP("Options_Scoring",'Scoring_Config'!$A:$A,'Scoring_Config'!$D:$D,"Yes")="Yes",VALUE(MID(AP1132,FIND(",",AP1132)+1,100)),0)))</f>
        <v>0</v>
      </c>
      <c r="AZ1132" cm="1">
        <f t="array" ref="AZ1132">IF(FALSE,"True," &amp; IF(_xlfn.XLOOKUP("Migrate_Insecure",'Scoring_Config'!$A:$A,'Scoring_Config'!$D:$D,"Yes")="Yes",_xlfn.XLOOKUP("Migrate_Insecure",'Scoring_Config'!$A:$A,'Scoring_Config'!$C:$C,10),0),"False,0")</f>
        <v>0</v>
      </c>
    </row>
    <row r="1133" spans="1:52">
      <c r="A1133" t="s">
        <v>1979</v>
      </c>
      <c r="B1133" t="s">
        <v>3105</v>
      </c>
      <c r="C1133" t="s">
        <v>3542</v>
      </c>
      <c r="D1133" t="s">
        <v>3545</v>
      </c>
      <c r="E1133" t="s">
        <v>3563</v>
      </c>
      <c r="F1133" t="s">
        <v>3637</v>
      </c>
      <c r="G1133" t="s">
        <v>202</v>
      </c>
      <c r="H1133" t="s">
        <v>174</v>
      </c>
      <c r="I1133" t="s">
        <v>3576</v>
      </c>
      <c r="J1133" t="s">
        <v>1178</v>
      </c>
      <c r="K1133" t="s">
        <v>1924</v>
      </c>
      <c r="L1133" t="s">
        <v>1327</v>
      </c>
      <c r="M1133" t="s">
        <v>1974</v>
      </c>
      <c r="N1133" t="s">
        <v>4315</v>
      </c>
      <c r="O1133" t="s">
        <v>4319</v>
      </c>
      <c r="P1133" t="s">
        <v>4323</v>
      </c>
      <c r="Q1133" t="s">
        <v>5125</v>
      </c>
      <c r="R1133" t="s">
        <v>5439</v>
      </c>
      <c r="S1133" t="s">
        <v>4324</v>
      </c>
      <c r="T1133" t="s">
        <v>5817</v>
      </c>
      <c r="U1133" t="s">
        <v>6079</v>
      </c>
      <c r="Y1133" cm="1">
        <f t="array" ref="Y1133">IF(FALSE,"True," &amp; IF(_xlfn.XLOOKUP("Src_IsAny",'Scoring_Config'!$A:$A,'Scoring_Config'!$D:$D,"Yes")="Yes",_xlfn.XLOOKUP("Src_IsAny",'Scoring_Config'!$A:$A,'Scoring_Config'!$C:$C,10),0),"False,0")</f>
        <v>0</v>
      </c>
      <c r="Z1133" cm="1">
        <f t="array" ref="Z1133">IF(FALSE,"True," &amp; IF(_xlfn.XLOOKUP("Src_CIDR_Le_16",'Scoring_Config'!$A:$A,'Scoring_Config'!$D:$D,"Yes")="Yes",_xlfn.XLOOKUP("Src_CIDR_Le_16",'Scoring_Config'!$A:$A,'Scoring_Config'!$C:$C,10),0),"False,0")</f>
        <v>0</v>
      </c>
      <c r="AA1133" cm="1">
        <f t="array" ref="AA1133">IF(TRUE,"True," &amp; IF(_xlfn.XLOOKUP("Src_CIDR_17_22",'Scoring_Config'!$A:$A,'Scoring_Config'!$D:$D,"Yes")="Yes",_xlfn.XLOOKUP("Src_CIDR_17_22",'Scoring_Config'!$A:$A,'Scoring_Config'!$C:$C,5),0),"False,0")</f>
        <v>0</v>
      </c>
      <c r="AB1133" cm="1">
        <f t="array" ref="AB1133">IF(FALSE,"True," &amp; IF(_xlfn.XLOOKUP("Dst_IsAny",'Scoring_Config'!$A:$A,'Scoring_Config'!$D:$D,"Yes")="Yes",_xlfn.XLOOKUP("Dst_IsAny",'Scoring_Config'!$A:$A,'Scoring_Config'!$C:$C,10),0),"False,0")</f>
        <v>0</v>
      </c>
      <c r="AC1133" cm="1">
        <f t="array" ref="AC1133">IF(TRUE,"True," &amp; IF(_xlfn.XLOOKUP("Dst_CIDR_Le_16",'Scoring_Config'!$A:$A,'Scoring_Config'!$D:$D,"Yes")="Yes",_xlfn.XLOOKUP("Dst_CIDR_Le_16",'Scoring_Config'!$A:$A,'Scoring_Config'!$C:$C,10),0),"False,0")</f>
        <v>0</v>
      </c>
      <c r="AD1133" cm="1">
        <f t="array" ref="AD1133">IF(FALSE,"True," &amp; IF(_xlfn.XLOOKUP("Dst_CIDR_17_22",'Scoring_Config'!$A:$A,'Scoring_Config'!$D:$D,"Yes")="Yes",_xlfn.XLOOKUP("Dst_CIDR_17_22",'Scoring_Config'!$A:$A,'Scoring_Config'!$C:$C,5),0),"False,0")</f>
        <v>0</v>
      </c>
      <c r="AE1133" cm="1">
        <f t="array" ref="AE1133">IF(FALSE,"True," &amp; IF(_xlfn.XLOOKUP("SrcZone_IsAny",'Scoring_Config'!$A:$A,'Scoring_Config'!$D:$D,"Yes")="Yes",_xlfn.XLOOKUP("SrcZone_IsAny",'Scoring_Config'!$A:$A,'Scoring_Config'!$C:$C,10),0),"False,0")</f>
        <v>0</v>
      </c>
      <c r="AF1133" cm="1">
        <f t="array" ref="AF1133">IF(FALSE,"True," &amp; IF(_xlfn.XLOOKUP("DstZone_IsAny",'Scoring_Config'!$A:$A,'Scoring_Config'!$D:$D,"Yes")="Yes",_xlfn.XLOOKUP("DstZone_IsAny",'Scoring_Config'!$A:$A,'Scoring_Config'!$C:$C,10),0),"False,0")</f>
        <v>0</v>
      </c>
      <c r="AG1133" cm="1">
        <f t="array" ref="AG113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33" cm="1">
        <f t="array" ref="AH1133">IF(FALSE,"True," &amp; IF(_xlfn.XLOOKUP("App_Any_OR_RangeGt1000",'Scoring_Config'!$A:$A,'Scoring_Config'!$D:$D,"Yes")="Yes",_xlfn.XLOOKUP("App_Any_OR_RangeGt1000",'Scoring_Config'!$A:$A,'Scoring_Config'!$C:$C,10),0),"False,0")</f>
        <v>0</v>
      </c>
      <c r="AI1133" cm="1">
        <f t="array" ref="AI1133">IF(FALSE,"True," &amp; IF(_xlfn.XLOOKUP("Service_Insecure_Match",'Scoring_Config'!$A:$A,'Scoring_Config'!$D:$D,"Yes")="Yes",_xlfn.XLOOKUP("Service_Insecure_Match",'Scoring_Config'!$A:$A,'Scoring_Config'!$C:$C,5),0),"False,0")</f>
        <v>0</v>
      </c>
      <c r="AJ1133" cm="1">
        <f t="array" ref="AJ1133">IF(FALSE,"True," &amp; IF(_xlfn.XLOOKUP("Risky_Inbound",'Scoring_Config'!$A:$A,'Scoring_Config'!$D:$D,"Yes")="Yes",_xlfn.XLOOKUP("Risky_Inbound",'Scoring_Config'!$A:$A,'Scoring_Config'!$C:$C,50),0),"False,0")</f>
        <v>0</v>
      </c>
      <c r="AK1133" cm="1">
        <f t="array" ref="AK1133">IF(FALSE,"True," &amp; IF(_xlfn.XLOOKUP("Risky_Outbound",'Scoring_Config'!$A:$A,'Scoring_Config'!$D:$D,"Yes")="Yes",_xlfn.XLOOKUP("Risky_Outbound",'Scoring_Config'!$A:$A,'Scoring_Config'!$C:$C,25),0),"False,0")</f>
        <v>0</v>
      </c>
      <c r="AL1133" t="s">
        <v>6699</v>
      </c>
      <c r="AM1133" cm="1">
        <f t="array" ref="AM113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33" t="s">
        <v>6697</v>
      </c>
      <c r="AO1133" t="s">
        <v>6697</v>
      </c>
      <c r="AP1133" t="s">
        <v>6697</v>
      </c>
      <c r="AQ1133" cm="1">
        <f t="array" ref="AQ1133">IF(FALSE,"True," &amp; IF(_xlfn.XLOOKUP("Service_IsAny",'Scoring_Config'!$A:$A,'Scoring_Config'!$D:$D,"Yes")="Yes",_xlfn.XLOOKUP("Service_IsAny",'Scoring_Config'!$A:$A,'Scoring_Config'!$C:$C,0),0),"False,0")</f>
        <v>0</v>
      </c>
      <c r="AR1133">
        <v>0</v>
      </c>
      <c r="AS1133" cm="1">
        <f t="array" ref="AS1133">IF(FALSE,"True," &amp; IF(_xlfn.XLOOKUP("Service_RangeGt1000",'Scoring_Config'!$A:$A,'Scoring_Config'!$D:$D,"Yes")="Yes",_xlfn.XLOOKUP("Service_RangeGt1000",'Scoring_Config'!$A:$A,'Scoring_Config'!$C:$C,0),0),"False,0")</f>
        <v>0</v>
      </c>
      <c r="AT1133" cm="1">
        <f t="array" ref="AT1133">IF(FALSE,"True," &amp; IF(_xlfn.XLOOKUP("App_IsAny",'Scoring_Config'!$A:$A,'Scoring_Config'!$D:$D,"Yes")="Yes",_xlfn.XLOOKUP("App_IsAny",'Scoring_Config'!$A:$A,'Scoring_Config'!$C:$C,0),0),"False,0")</f>
        <v>0</v>
      </c>
      <c r="AU1133">
        <v>104</v>
      </c>
      <c r="AV1133" cm="1">
        <f t="array" ref="AV1133">IF(FALSE,"True," &amp; IF(_xlfn.XLOOKUP("App_RangeGt1000",'Scoring_Config'!$A:$A,'Scoring_Config'!$D:$D,"Yes")="Yes",_xlfn.XLOOKUP("App_RangeGt1000",'Scoring_Config'!$A:$A,'Scoring_Config'!$C:$C,0),0),"False,0")</f>
        <v>0</v>
      </c>
      <c r="AW1133" cm="1">
        <f t="array" ref="AW1133">IF(FALSE,"True," &amp; IF(_xlfn.XLOOKUP("Action_IsDenyOrDrop",'Scoring_Config'!$A:$A,'Scoring_Config'!$D:$D,"Yes")="Yes",_xlfn.XLOOKUP("Action_IsDenyOrDrop",'Scoring_Config'!$A:$A,'Scoring_Config'!$C:$C,0),0),"False,0")</f>
        <v>0</v>
      </c>
      <c r="AX1133" cm="1">
        <f t="array" ref="AX1133">IF(LEFT(AW1133,4)="True",0,(IF(LEFT(Y1133,4)="True",IF(_xlfn.XLOOKUP("Src_IsAny",'Scoring_Config'!$A:$A,'Scoring_Config'!$D:$D,"Yes")="Yes",_xlfn.XLOOKUP("Src_IsAny",'Scoring_Config'!$A:$A,'Scoring_Config'!$C:$C,10),0),0)+IF(LEFT(Z1133,4)="True",IF(_xlfn.XLOOKUP("Src_CIDR_Le_16",'Scoring_Config'!$A:$A,'Scoring_Config'!$D:$D,"Yes")="Yes",_xlfn.XLOOKUP("Src_CIDR_Le_16",'Scoring_Config'!$A:$A,'Scoring_Config'!$C:$C,10),0),0)+IF(LEFT(AA1133,4)="True",IF(_xlfn.XLOOKUP("Src_CIDR_17_22",'Scoring_Config'!$A:$A,'Scoring_Config'!$D:$D,"Yes")="Yes",_xlfn.XLOOKUP("Src_CIDR_17_22",'Scoring_Config'!$A:$A,'Scoring_Config'!$C:$C,5),0),0)+IF(LEFT(AB1133,4)="True",IF(_xlfn.XLOOKUP("Dst_IsAny",'Scoring_Config'!$A:$A,'Scoring_Config'!$D:$D,"Yes")="Yes",_xlfn.XLOOKUP("Dst_IsAny",'Scoring_Config'!$A:$A,'Scoring_Config'!$C:$C,10),0),0)+IF(LEFT(AC1133,4)="True",IF(_xlfn.XLOOKUP("Dst_CIDR_Le_16",'Scoring_Config'!$A:$A,'Scoring_Config'!$D:$D,"Yes")="Yes",_xlfn.XLOOKUP("Dst_CIDR_Le_16",'Scoring_Config'!$A:$A,'Scoring_Config'!$C:$C,10),0),0)+IF(LEFT(AD1133,4)="True",IF(_xlfn.XLOOKUP("Dst_CIDR_17_22",'Scoring_Config'!$A:$A,'Scoring_Config'!$D:$D,"Yes")="Yes",_xlfn.XLOOKUP("Dst_CIDR_17_22",'Scoring_Config'!$A:$A,'Scoring_Config'!$C:$C,5),0),0)+IF(LEFT(AE1133,4)="True",IF(_xlfn.XLOOKUP("SrcZone_IsAny",'Scoring_Config'!$A:$A,'Scoring_Config'!$D:$D,"Yes")="Yes",_xlfn.XLOOKUP("SrcZone_IsAny",'Scoring_Config'!$A:$A,'Scoring_Config'!$C:$C,10),0),0)+IF(LEFT(AF1133,4)="True",IF(_xlfn.XLOOKUP("DstZone_IsAny",'Scoring_Config'!$A:$A,'Scoring_Config'!$D:$D,"Yes")="Yes",_xlfn.XLOOKUP("DstZone_IsAny",'Scoring_Config'!$A:$A,'Scoring_Config'!$C:$C,10),0),0)+IF(LEFT(AG1133,4)="True",IF(_xlfn.XLOOKUP("Service_Any_OR_RangeGt1000",'Scoring_Config'!$A:$A,'Scoring_Config'!$D:$D,"Yes")="Yes",_xlfn.XLOOKUP("Service_Any_OR_RangeGt1000",'Scoring_Config'!$A:$A,'Scoring_Config'!$C:$C,10),0),0)+IF(LEFT(AH1133,4)="True",IF(_xlfn.XLOOKUP("App_Any_OR_RangeGt1000",'Scoring_Config'!$A:$A,'Scoring_Config'!$D:$D,"Yes")="Yes",_xlfn.XLOOKUP("App_Any_OR_RangeGt1000",'Scoring_Config'!$A:$A,'Scoring_Config'!$C:$C,10),0),0)+IF(LEFT(AI1133,4)="True",IF(_xlfn.XLOOKUP("Service_Insecure_Match",'Scoring_Config'!$A:$A,'Scoring_Config'!$D:$D,"Yes")="Yes",_xlfn.XLOOKUP("Service_Insecure_Match",'Scoring_Config'!$A:$A,'Scoring_Config'!$C:$C,5),0),0)+IF(LEFT(AJ1133,4)="True",IF(_xlfn.XLOOKUP("Risky_Inbound",'Scoring_Config'!$A:$A,'Scoring_Config'!$D:$D,"Yes")="Yes",_xlfn.XLOOKUP("Risky_Inbound",'Scoring_Config'!$A:$A,'Scoring_Config'!$C:$C,50),0),0)+IF(LEFT(AK1133,4)="True",IF(_xlfn.XLOOKUP("Risky_Outbound",'Scoring_Config'!$A:$A,'Scoring_Config'!$D:$D,"Yes")="Yes",_xlfn.XLOOKUP("Risky_Outbound",'Scoring_Config'!$A:$A,'Scoring_Config'!$C:$C,25),0),0)+IF(LEFT(AZ1133,4)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1133,FIND(",",AL1133)+1,100)),0)+IF(LEFT(AM1133,4)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1133,FIND(",",AN1133)+1,100)),0)+IF(_xlfn.XLOOKUP("Profile_Scoring",'Scoring_Config'!$A:$A,'Scoring_Config'!$D:$D,"Yes")="Yes",VALUE(MID(AO1133,FIND(",",AO1133)+1,100)),0)+IF(_xlfn.XLOOKUP("Options_Scoring",'Scoring_Config'!$A:$A,'Scoring_Config'!$D:$D,"Yes")="Yes",VALUE(MID(AP1133,FIND(",",AP1133)+1,100)),0)))</f>
        <v>0</v>
      </c>
      <c r="AZ1133" cm="1">
        <f t="array" ref="AZ1133">IF(FALSE,"True," &amp; IF(_xlfn.XLOOKUP("Migrate_Insecure",'Scoring_Config'!$A:$A,'Scoring_Config'!$D:$D,"Yes")="Yes",_xlfn.XLOOKUP("Migrate_Insecure",'Scoring_Config'!$A:$A,'Scoring_Config'!$C:$C,10),0),"False,0")</f>
        <v>0</v>
      </c>
    </row>
    <row r="1134" spans="1:52">
      <c r="A1134" t="s">
        <v>1979</v>
      </c>
      <c r="B1134" t="s">
        <v>3106</v>
      </c>
      <c r="C1134" t="s">
        <v>3542</v>
      </c>
      <c r="D1134" t="s">
        <v>3545</v>
      </c>
      <c r="E1134" t="s">
        <v>3563</v>
      </c>
      <c r="F1134" t="s">
        <v>3789</v>
      </c>
      <c r="G1134" t="s">
        <v>606</v>
      </c>
      <c r="H1134" t="s">
        <v>174</v>
      </c>
      <c r="I1134" t="s">
        <v>3604</v>
      </c>
      <c r="J1134" t="s">
        <v>156</v>
      </c>
      <c r="K1134" t="s">
        <v>1662</v>
      </c>
      <c r="L1134" t="s">
        <v>1327</v>
      </c>
      <c r="M1134" t="s">
        <v>1974</v>
      </c>
      <c r="N1134" t="s">
        <v>4315</v>
      </c>
      <c r="O1134" t="s">
        <v>4319</v>
      </c>
      <c r="P1134" t="s">
        <v>4323</v>
      </c>
      <c r="Q1134" t="s">
        <v>5127</v>
      </c>
      <c r="R1134" t="s">
        <v>5439</v>
      </c>
      <c r="S1134" t="s">
        <v>4324</v>
      </c>
      <c r="T1134" t="s">
        <v>5817</v>
      </c>
      <c r="U1134" t="s">
        <v>6513</v>
      </c>
      <c r="Y1134" cm="1">
        <f t="array" ref="Y1134">IF(FALSE,"True," &amp; IF(_xlfn.XLOOKUP("Src_IsAny",'Scoring_Config'!$A:$A,'Scoring_Config'!$D:$D,"Yes")="Yes",_xlfn.XLOOKUP("Src_IsAny",'Scoring_Config'!$A:$A,'Scoring_Config'!$C:$C,10),0),"False,0")</f>
        <v>0</v>
      </c>
      <c r="Z1134" cm="1">
        <f t="array" ref="Z1134">IF(FALSE,"True," &amp; IF(_xlfn.XLOOKUP("Src_CIDR_Le_16",'Scoring_Config'!$A:$A,'Scoring_Config'!$D:$D,"Yes")="Yes",_xlfn.XLOOKUP("Src_CIDR_Le_16",'Scoring_Config'!$A:$A,'Scoring_Config'!$C:$C,10),0),"False,0")</f>
        <v>0</v>
      </c>
      <c r="AA1134" cm="1">
        <f t="array" ref="AA1134">IF(FALSE,"True," &amp; IF(_xlfn.XLOOKUP("Src_CIDR_17_22",'Scoring_Config'!$A:$A,'Scoring_Config'!$D:$D,"Yes")="Yes",_xlfn.XLOOKUP("Src_CIDR_17_22",'Scoring_Config'!$A:$A,'Scoring_Config'!$C:$C,5),0),"False,0")</f>
        <v>0</v>
      </c>
      <c r="AB1134" cm="1">
        <f t="array" ref="AB1134">IF(FALSE,"True," &amp; IF(_xlfn.XLOOKUP("Dst_IsAny",'Scoring_Config'!$A:$A,'Scoring_Config'!$D:$D,"Yes")="Yes",_xlfn.XLOOKUP("Dst_IsAny",'Scoring_Config'!$A:$A,'Scoring_Config'!$C:$C,10),0),"False,0")</f>
        <v>0</v>
      </c>
      <c r="AC1134" cm="1">
        <f t="array" ref="AC1134">IF(FALSE,"True," &amp; IF(_xlfn.XLOOKUP("Dst_CIDR_Le_16",'Scoring_Config'!$A:$A,'Scoring_Config'!$D:$D,"Yes")="Yes",_xlfn.XLOOKUP("Dst_CIDR_Le_16",'Scoring_Config'!$A:$A,'Scoring_Config'!$C:$C,10),0),"False,0")</f>
        <v>0</v>
      </c>
      <c r="AD1134" cm="1">
        <f t="array" ref="AD1134">IF(FALSE,"True," &amp; IF(_xlfn.XLOOKUP("Dst_CIDR_17_22",'Scoring_Config'!$A:$A,'Scoring_Config'!$D:$D,"Yes")="Yes",_xlfn.XLOOKUP("Dst_CIDR_17_22",'Scoring_Config'!$A:$A,'Scoring_Config'!$C:$C,5),0),"False,0")</f>
        <v>0</v>
      </c>
      <c r="AE1134" cm="1">
        <f t="array" ref="AE1134">IF(FALSE,"True," &amp; IF(_xlfn.XLOOKUP("SrcZone_IsAny",'Scoring_Config'!$A:$A,'Scoring_Config'!$D:$D,"Yes")="Yes",_xlfn.XLOOKUP("SrcZone_IsAny",'Scoring_Config'!$A:$A,'Scoring_Config'!$C:$C,10),0),"False,0")</f>
        <v>0</v>
      </c>
      <c r="AF1134" cm="1">
        <f t="array" ref="AF1134">IF(FALSE,"True," &amp; IF(_xlfn.XLOOKUP("DstZone_IsAny",'Scoring_Config'!$A:$A,'Scoring_Config'!$D:$D,"Yes")="Yes",_xlfn.XLOOKUP("DstZone_IsAny",'Scoring_Config'!$A:$A,'Scoring_Config'!$C:$C,10),0),"False,0")</f>
        <v>0</v>
      </c>
      <c r="AG1134" cm="1">
        <f t="array" ref="AG113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34" cm="1">
        <f t="array" ref="AH1134">IF(FALSE,"True," &amp; IF(_xlfn.XLOOKUP("App_Any_OR_RangeGt1000",'Scoring_Config'!$A:$A,'Scoring_Config'!$D:$D,"Yes")="Yes",_xlfn.XLOOKUP("App_Any_OR_RangeGt1000",'Scoring_Config'!$A:$A,'Scoring_Config'!$C:$C,10),0),"False,0")</f>
        <v>0</v>
      </c>
      <c r="AI1134" cm="1">
        <f t="array" ref="AI1134">IF(FALSE,"True," &amp; IF(_xlfn.XLOOKUP("Service_Insecure_Match",'Scoring_Config'!$A:$A,'Scoring_Config'!$D:$D,"Yes")="Yes",_xlfn.XLOOKUP("Service_Insecure_Match",'Scoring_Config'!$A:$A,'Scoring_Config'!$C:$C,5),0),"False,0")</f>
        <v>0</v>
      </c>
      <c r="AJ1134" cm="1">
        <f t="array" ref="AJ1134">IF(FALSE,"True," &amp; IF(_xlfn.XLOOKUP("Risky_Inbound",'Scoring_Config'!$A:$A,'Scoring_Config'!$D:$D,"Yes")="Yes",_xlfn.XLOOKUP("Risky_Inbound",'Scoring_Config'!$A:$A,'Scoring_Config'!$C:$C,50),0),"False,0")</f>
        <v>0</v>
      </c>
      <c r="AK1134" cm="1">
        <f t="array" ref="AK1134">IF(FALSE,"True," &amp; IF(_xlfn.XLOOKUP("Risky_Outbound",'Scoring_Config'!$A:$A,'Scoring_Config'!$D:$D,"Yes")="Yes",_xlfn.XLOOKUP("Risky_Outbound",'Scoring_Config'!$A:$A,'Scoring_Config'!$C:$C,25),0),"False,0")</f>
        <v>0</v>
      </c>
      <c r="AL1134" t="s">
        <v>6699</v>
      </c>
      <c r="AM1134" cm="1">
        <f t="array" ref="AM113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34" t="s">
        <v>6697</v>
      </c>
      <c r="AO1134" t="s">
        <v>6697</v>
      </c>
      <c r="AP1134" t="s">
        <v>6697</v>
      </c>
      <c r="AQ1134" cm="1">
        <f t="array" ref="AQ1134">IF(FALSE,"True," &amp; IF(_xlfn.XLOOKUP("Service_IsAny",'Scoring_Config'!$A:$A,'Scoring_Config'!$D:$D,"Yes")="Yes",_xlfn.XLOOKUP("Service_IsAny",'Scoring_Config'!$A:$A,'Scoring_Config'!$C:$C,0),0),"False,0")</f>
        <v>0</v>
      </c>
      <c r="AR1134">
        <v>0</v>
      </c>
      <c r="AS1134" cm="1">
        <f t="array" ref="AS1134">IF(FALSE,"True," &amp; IF(_xlfn.XLOOKUP("Service_RangeGt1000",'Scoring_Config'!$A:$A,'Scoring_Config'!$D:$D,"Yes")="Yes",_xlfn.XLOOKUP("Service_RangeGt1000",'Scoring_Config'!$A:$A,'Scoring_Config'!$C:$C,0),0),"False,0")</f>
        <v>0</v>
      </c>
      <c r="AT1134" cm="1">
        <f t="array" ref="AT1134">IF(FALSE,"True," &amp; IF(_xlfn.XLOOKUP("App_IsAny",'Scoring_Config'!$A:$A,'Scoring_Config'!$D:$D,"Yes")="Yes",_xlfn.XLOOKUP("App_IsAny",'Scoring_Config'!$A:$A,'Scoring_Config'!$C:$C,0),0),"False,0")</f>
        <v>0</v>
      </c>
      <c r="AU1134">
        <v>2</v>
      </c>
      <c r="AV1134" cm="1">
        <f t="array" ref="AV1134">IF(FALSE,"True," &amp; IF(_xlfn.XLOOKUP("App_RangeGt1000",'Scoring_Config'!$A:$A,'Scoring_Config'!$D:$D,"Yes")="Yes",_xlfn.XLOOKUP("App_RangeGt1000",'Scoring_Config'!$A:$A,'Scoring_Config'!$C:$C,0),0),"False,0")</f>
        <v>0</v>
      </c>
      <c r="AW1134" cm="1">
        <f t="array" ref="AW1134">IF(FALSE,"True," &amp; IF(_xlfn.XLOOKUP("Action_IsDenyOrDrop",'Scoring_Config'!$A:$A,'Scoring_Config'!$D:$D,"Yes")="Yes",_xlfn.XLOOKUP("Action_IsDenyOrDrop",'Scoring_Config'!$A:$A,'Scoring_Config'!$C:$C,0),0),"False,0")</f>
        <v>0</v>
      </c>
      <c r="AX1134" cm="1">
        <f t="array" ref="AX1134">IF(LEFT(AW1134,4)="True",0,(IF(LEFT(Y1134,4)="True",IF(_xlfn.XLOOKUP("Src_IsAny",'Scoring_Config'!$A:$A,'Scoring_Config'!$D:$D,"Yes")="Yes",_xlfn.XLOOKUP("Src_IsAny",'Scoring_Config'!$A:$A,'Scoring_Config'!$C:$C,10),0),0)+IF(LEFT(Z1134,4)="True",IF(_xlfn.XLOOKUP("Src_CIDR_Le_16",'Scoring_Config'!$A:$A,'Scoring_Config'!$D:$D,"Yes")="Yes",_xlfn.XLOOKUP("Src_CIDR_Le_16",'Scoring_Config'!$A:$A,'Scoring_Config'!$C:$C,10),0),0)+IF(LEFT(AA1134,4)="True",IF(_xlfn.XLOOKUP("Src_CIDR_17_22",'Scoring_Config'!$A:$A,'Scoring_Config'!$D:$D,"Yes")="Yes",_xlfn.XLOOKUP("Src_CIDR_17_22",'Scoring_Config'!$A:$A,'Scoring_Config'!$C:$C,5),0),0)+IF(LEFT(AB1134,4)="True",IF(_xlfn.XLOOKUP("Dst_IsAny",'Scoring_Config'!$A:$A,'Scoring_Config'!$D:$D,"Yes")="Yes",_xlfn.XLOOKUP("Dst_IsAny",'Scoring_Config'!$A:$A,'Scoring_Config'!$C:$C,10),0),0)+IF(LEFT(AC1134,4)="True",IF(_xlfn.XLOOKUP("Dst_CIDR_Le_16",'Scoring_Config'!$A:$A,'Scoring_Config'!$D:$D,"Yes")="Yes",_xlfn.XLOOKUP("Dst_CIDR_Le_16",'Scoring_Config'!$A:$A,'Scoring_Config'!$C:$C,10),0),0)+IF(LEFT(AD1134,4)="True",IF(_xlfn.XLOOKUP("Dst_CIDR_17_22",'Scoring_Config'!$A:$A,'Scoring_Config'!$D:$D,"Yes")="Yes",_xlfn.XLOOKUP("Dst_CIDR_17_22",'Scoring_Config'!$A:$A,'Scoring_Config'!$C:$C,5),0),0)+IF(LEFT(AE1134,4)="True",IF(_xlfn.XLOOKUP("SrcZone_IsAny",'Scoring_Config'!$A:$A,'Scoring_Config'!$D:$D,"Yes")="Yes",_xlfn.XLOOKUP("SrcZone_IsAny",'Scoring_Config'!$A:$A,'Scoring_Config'!$C:$C,10),0),0)+IF(LEFT(AF1134,4)="True",IF(_xlfn.XLOOKUP("DstZone_IsAny",'Scoring_Config'!$A:$A,'Scoring_Config'!$D:$D,"Yes")="Yes",_xlfn.XLOOKUP("DstZone_IsAny",'Scoring_Config'!$A:$A,'Scoring_Config'!$C:$C,10),0),0)+IF(LEFT(AG1134,4)="True",IF(_xlfn.XLOOKUP("Service_Any_OR_RangeGt1000",'Scoring_Config'!$A:$A,'Scoring_Config'!$D:$D,"Yes")="Yes",_xlfn.XLOOKUP("Service_Any_OR_RangeGt1000",'Scoring_Config'!$A:$A,'Scoring_Config'!$C:$C,10),0),0)+IF(LEFT(AH1134,4)="True",IF(_xlfn.XLOOKUP("App_Any_OR_RangeGt1000",'Scoring_Config'!$A:$A,'Scoring_Config'!$D:$D,"Yes")="Yes",_xlfn.XLOOKUP("App_Any_OR_RangeGt1000",'Scoring_Config'!$A:$A,'Scoring_Config'!$C:$C,10),0),0)+IF(LEFT(AI1134,4)="True",IF(_xlfn.XLOOKUP("Service_Insecure_Match",'Scoring_Config'!$A:$A,'Scoring_Config'!$D:$D,"Yes")="Yes",_xlfn.XLOOKUP("Service_Insecure_Match",'Scoring_Config'!$A:$A,'Scoring_Config'!$C:$C,5),0),0)+IF(LEFT(AJ1134,4)="True",IF(_xlfn.XLOOKUP("Risky_Inbound",'Scoring_Config'!$A:$A,'Scoring_Config'!$D:$D,"Yes")="Yes",_xlfn.XLOOKUP("Risky_Inbound",'Scoring_Config'!$A:$A,'Scoring_Config'!$C:$C,50),0),0)+IF(LEFT(AK1134,4)="True",IF(_xlfn.XLOOKUP("Risky_Outbound",'Scoring_Config'!$A:$A,'Scoring_Config'!$D:$D,"Yes")="Yes",_xlfn.XLOOKUP("Risky_Outbound",'Scoring_Config'!$A:$A,'Scoring_Config'!$C:$C,25),0),0)+IF(LEFT(AZ1134,4)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1134,FIND(",",AL1134)+1,100)),0)+IF(LEFT(AM1134,4)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1134,FIND(",",AN1134)+1,100)),0)+IF(_xlfn.XLOOKUP("Profile_Scoring",'Scoring_Config'!$A:$A,'Scoring_Config'!$D:$D,"Yes")="Yes",VALUE(MID(AO1134,FIND(",",AO1134)+1,100)),0)+IF(_xlfn.XLOOKUP("Options_Scoring",'Scoring_Config'!$A:$A,'Scoring_Config'!$D:$D,"Yes")="Yes",VALUE(MID(AP1134,FIND(",",AP1134)+1,100)),0)))</f>
        <v>0</v>
      </c>
      <c r="AZ1134" cm="1">
        <f t="array" ref="AZ1134">IF(FALSE,"True," &amp; IF(_xlfn.XLOOKUP("Migrate_Insecure",'Scoring_Config'!$A:$A,'Scoring_Config'!$D:$D,"Yes")="Yes",_xlfn.XLOOKUP("Migrate_Insecure",'Scoring_Config'!$A:$A,'Scoring_Config'!$C:$C,10),0),"False,0")</f>
        <v>0</v>
      </c>
    </row>
    <row r="1135" spans="1:52">
      <c r="A1135" t="s">
        <v>1979</v>
      </c>
      <c r="B1135" t="s">
        <v>3107</v>
      </c>
      <c r="C1135" t="s">
        <v>3542</v>
      </c>
      <c r="D1135" t="s">
        <v>3545</v>
      </c>
      <c r="E1135" t="s">
        <v>3563</v>
      </c>
      <c r="F1135" t="s">
        <v>3789</v>
      </c>
      <c r="G1135" t="s">
        <v>607</v>
      </c>
      <c r="H1135" t="s">
        <v>174</v>
      </c>
      <c r="I1135" t="s">
        <v>3764</v>
      </c>
      <c r="J1135" t="s">
        <v>195</v>
      </c>
      <c r="K1135" t="s">
        <v>1897</v>
      </c>
      <c r="L1135" t="s">
        <v>1327</v>
      </c>
      <c r="M1135" t="s">
        <v>1974</v>
      </c>
      <c r="N1135" t="s">
        <v>4315</v>
      </c>
      <c r="O1135" t="s">
        <v>4319</v>
      </c>
      <c r="P1135" t="s">
        <v>4322</v>
      </c>
      <c r="Q1135" t="s">
        <v>5128</v>
      </c>
      <c r="R1135" t="s">
        <v>5440</v>
      </c>
      <c r="S1135" t="s">
        <v>5440</v>
      </c>
      <c r="T1135" t="s">
        <v>5837</v>
      </c>
      <c r="U1135" t="s">
        <v>6513</v>
      </c>
      <c r="Y1135" cm="1">
        <f t="array" ref="Y1135">IF(FALSE,"True," &amp; IF(_xlfn.XLOOKUP("Src_IsAny",'Scoring_Config'!$A:$A,'Scoring_Config'!$D:$D,"Yes")="Yes",_xlfn.XLOOKUP("Src_IsAny",'Scoring_Config'!$A:$A,'Scoring_Config'!$C:$C,10),0),"False,0")</f>
        <v>0</v>
      </c>
      <c r="Z1135" cm="1">
        <f t="array" ref="Z1135">IF(FALSE,"True," &amp; IF(_xlfn.XLOOKUP("Src_CIDR_Le_16",'Scoring_Config'!$A:$A,'Scoring_Config'!$D:$D,"Yes")="Yes",_xlfn.XLOOKUP("Src_CIDR_Le_16",'Scoring_Config'!$A:$A,'Scoring_Config'!$C:$C,10),0),"False,0")</f>
        <v>0</v>
      </c>
      <c r="AA1135" cm="1">
        <f t="array" ref="AA1135">IF(FALSE,"True," &amp; IF(_xlfn.XLOOKUP("Src_CIDR_17_22",'Scoring_Config'!$A:$A,'Scoring_Config'!$D:$D,"Yes")="Yes",_xlfn.XLOOKUP("Src_CIDR_17_22",'Scoring_Config'!$A:$A,'Scoring_Config'!$C:$C,5),0),"False,0")</f>
        <v>0</v>
      </c>
      <c r="AB1135" cm="1">
        <f t="array" ref="AB1135">IF(FALSE,"True," &amp; IF(_xlfn.XLOOKUP("Dst_IsAny",'Scoring_Config'!$A:$A,'Scoring_Config'!$D:$D,"Yes")="Yes",_xlfn.XLOOKUP("Dst_IsAny",'Scoring_Config'!$A:$A,'Scoring_Config'!$C:$C,10),0),"False,0")</f>
        <v>0</v>
      </c>
      <c r="AC1135" cm="1">
        <f t="array" ref="AC1135">IF(FALSE,"True," &amp; IF(_xlfn.XLOOKUP("Dst_CIDR_Le_16",'Scoring_Config'!$A:$A,'Scoring_Config'!$D:$D,"Yes")="Yes",_xlfn.XLOOKUP("Dst_CIDR_Le_16",'Scoring_Config'!$A:$A,'Scoring_Config'!$C:$C,10),0),"False,0")</f>
        <v>0</v>
      </c>
      <c r="AD1135" cm="1">
        <f t="array" ref="AD1135">IF(FALSE,"True," &amp; IF(_xlfn.XLOOKUP("Dst_CIDR_17_22",'Scoring_Config'!$A:$A,'Scoring_Config'!$D:$D,"Yes")="Yes",_xlfn.XLOOKUP("Dst_CIDR_17_22",'Scoring_Config'!$A:$A,'Scoring_Config'!$C:$C,5),0),"False,0")</f>
        <v>0</v>
      </c>
      <c r="AE1135" cm="1">
        <f t="array" ref="AE1135">IF(FALSE,"True," &amp; IF(_xlfn.XLOOKUP("SrcZone_IsAny",'Scoring_Config'!$A:$A,'Scoring_Config'!$D:$D,"Yes")="Yes",_xlfn.XLOOKUP("SrcZone_IsAny",'Scoring_Config'!$A:$A,'Scoring_Config'!$C:$C,10),0),"False,0")</f>
        <v>0</v>
      </c>
      <c r="AF1135" cm="1">
        <f t="array" ref="AF1135">IF(FALSE,"True," &amp; IF(_xlfn.XLOOKUP("DstZone_IsAny",'Scoring_Config'!$A:$A,'Scoring_Config'!$D:$D,"Yes")="Yes",_xlfn.XLOOKUP("DstZone_IsAny",'Scoring_Config'!$A:$A,'Scoring_Config'!$C:$C,10),0),"False,0")</f>
        <v>0</v>
      </c>
      <c r="AG1135" cm="1">
        <f t="array" ref="AG113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35" cm="1">
        <f t="array" ref="AH1135">IF(FALSE,"True," &amp; IF(_xlfn.XLOOKUP("App_Any_OR_RangeGt1000",'Scoring_Config'!$A:$A,'Scoring_Config'!$D:$D,"Yes")="Yes",_xlfn.XLOOKUP("App_Any_OR_RangeGt1000",'Scoring_Config'!$A:$A,'Scoring_Config'!$C:$C,10),0),"False,0")</f>
        <v>0</v>
      </c>
      <c r="AI1135" cm="1">
        <f t="array" ref="AI1135">IF(FALSE,"True," &amp; IF(_xlfn.XLOOKUP("Service_Insecure_Match",'Scoring_Config'!$A:$A,'Scoring_Config'!$D:$D,"Yes")="Yes",_xlfn.XLOOKUP("Service_Insecure_Match",'Scoring_Config'!$A:$A,'Scoring_Config'!$C:$C,5),0),"False,0")</f>
        <v>0</v>
      </c>
      <c r="AJ1135" cm="1">
        <f t="array" ref="AJ1135">IF(FALSE,"True," &amp; IF(_xlfn.XLOOKUP("Risky_Inbound",'Scoring_Config'!$A:$A,'Scoring_Config'!$D:$D,"Yes")="Yes",_xlfn.XLOOKUP("Risky_Inbound",'Scoring_Config'!$A:$A,'Scoring_Config'!$C:$C,50),0),"False,0")</f>
        <v>0</v>
      </c>
      <c r="AK1135" cm="1">
        <f t="array" ref="AK1135">IF(FALSE,"True," &amp; IF(_xlfn.XLOOKUP("Risky_Outbound",'Scoring_Config'!$A:$A,'Scoring_Config'!$D:$D,"Yes")="Yes",_xlfn.XLOOKUP("Risky_Outbound",'Scoring_Config'!$A:$A,'Scoring_Config'!$C:$C,25),0),"False,0")</f>
        <v>0</v>
      </c>
      <c r="AL1135" t="s">
        <v>6697</v>
      </c>
      <c r="AM1135" cm="1">
        <f t="array" ref="AM113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35" t="s">
        <v>6697</v>
      </c>
      <c r="AO1135" t="s">
        <v>6697</v>
      </c>
      <c r="AP1135" t="s">
        <v>6697</v>
      </c>
      <c r="AQ1135" cm="1">
        <f t="array" ref="AQ1135">IF(FALSE,"True," &amp; IF(_xlfn.XLOOKUP("Service_IsAny",'Scoring_Config'!$A:$A,'Scoring_Config'!$D:$D,"Yes")="Yes",_xlfn.XLOOKUP("Service_IsAny",'Scoring_Config'!$A:$A,'Scoring_Config'!$C:$C,0),0),"False,0")</f>
        <v>0</v>
      </c>
      <c r="AR1135">
        <v>0</v>
      </c>
      <c r="AS1135" cm="1">
        <f t="array" ref="AS1135">IF(FALSE,"True," &amp; IF(_xlfn.XLOOKUP("Service_RangeGt1000",'Scoring_Config'!$A:$A,'Scoring_Config'!$D:$D,"Yes")="Yes",_xlfn.XLOOKUP("Service_RangeGt1000",'Scoring_Config'!$A:$A,'Scoring_Config'!$C:$C,0),0),"False,0")</f>
        <v>0</v>
      </c>
      <c r="AT1135" cm="1">
        <f t="array" ref="AT1135">IF(FALSE,"True," &amp; IF(_xlfn.XLOOKUP("App_IsAny",'Scoring_Config'!$A:$A,'Scoring_Config'!$D:$D,"Yes")="Yes",_xlfn.XLOOKUP("App_IsAny",'Scoring_Config'!$A:$A,'Scoring_Config'!$C:$C,0),0),"False,0")</f>
        <v>0</v>
      </c>
      <c r="AU1135">
        <v>2</v>
      </c>
      <c r="AV1135" cm="1">
        <f t="array" ref="AV1135">IF(FALSE,"True," &amp; IF(_xlfn.XLOOKUP("App_RangeGt1000",'Scoring_Config'!$A:$A,'Scoring_Config'!$D:$D,"Yes")="Yes",_xlfn.XLOOKUP("App_RangeGt1000",'Scoring_Config'!$A:$A,'Scoring_Config'!$C:$C,0),0),"False,0")</f>
        <v>0</v>
      </c>
      <c r="AW1135" cm="1">
        <f t="array" ref="AW1135">IF(FALSE,"True," &amp; IF(_xlfn.XLOOKUP("Action_IsDenyOrDrop",'Scoring_Config'!$A:$A,'Scoring_Config'!$D:$D,"Yes")="Yes",_xlfn.XLOOKUP("Action_IsDenyOrDrop",'Scoring_Config'!$A:$A,'Scoring_Config'!$C:$C,0),0),"False,0")</f>
        <v>0</v>
      </c>
      <c r="AX1135" cm="1">
        <f t="array" ref="AX1135">IF(LEFT(AW1135,4)="True",0,(IF(LEFT(Y1135,4)="True",IF(_xlfn.XLOOKUP("Src_IsAny",'Scoring_Config'!$A:$A,'Scoring_Config'!$D:$D,"Yes")="Yes",_xlfn.XLOOKUP("Src_IsAny",'Scoring_Config'!$A:$A,'Scoring_Config'!$C:$C,10),0),0)+IF(LEFT(Z1135,4)="True",IF(_xlfn.XLOOKUP("Src_CIDR_Le_16",'Scoring_Config'!$A:$A,'Scoring_Config'!$D:$D,"Yes")="Yes",_xlfn.XLOOKUP("Src_CIDR_Le_16",'Scoring_Config'!$A:$A,'Scoring_Config'!$C:$C,10),0),0)+IF(LEFT(AA1135,4)="True",IF(_xlfn.XLOOKUP("Src_CIDR_17_22",'Scoring_Config'!$A:$A,'Scoring_Config'!$D:$D,"Yes")="Yes",_xlfn.XLOOKUP("Src_CIDR_17_22",'Scoring_Config'!$A:$A,'Scoring_Config'!$C:$C,5),0),0)+IF(LEFT(AB1135,4)="True",IF(_xlfn.XLOOKUP("Dst_IsAny",'Scoring_Config'!$A:$A,'Scoring_Config'!$D:$D,"Yes")="Yes",_xlfn.XLOOKUP("Dst_IsAny",'Scoring_Config'!$A:$A,'Scoring_Config'!$C:$C,10),0),0)+IF(LEFT(AC1135,4)="True",IF(_xlfn.XLOOKUP("Dst_CIDR_Le_16",'Scoring_Config'!$A:$A,'Scoring_Config'!$D:$D,"Yes")="Yes",_xlfn.XLOOKUP("Dst_CIDR_Le_16",'Scoring_Config'!$A:$A,'Scoring_Config'!$C:$C,10),0),0)+IF(LEFT(AD1135,4)="True",IF(_xlfn.XLOOKUP("Dst_CIDR_17_22",'Scoring_Config'!$A:$A,'Scoring_Config'!$D:$D,"Yes")="Yes",_xlfn.XLOOKUP("Dst_CIDR_17_22",'Scoring_Config'!$A:$A,'Scoring_Config'!$C:$C,5),0),0)+IF(LEFT(AE1135,4)="True",IF(_xlfn.XLOOKUP("SrcZone_IsAny",'Scoring_Config'!$A:$A,'Scoring_Config'!$D:$D,"Yes")="Yes",_xlfn.XLOOKUP("SrcZone_IsAny",'Scoring_Config'!$A:$A,'Scoring_Config'!$C:$C,10),0),0)+IF(LEFT(AF1135,4)="True",IF(_xlfn.XLOOKUP("DstZone_IsAny",'Scoring_Config'!$A:$A,'Scoring_Config'!$D:$D,"Yes")="Yes",_xlfn.XLOOKUP("DstZone_IsAny",'Scoring_Config'!$A:$A,'Scoring_Config'!$C:$C,10),0),0)+IF(LEFT(AG1135,4)="True",IF(_xlfn.XLOOKUP("Service_Any_OR_RangeGt1000",'Scoring_Config'!$A:$A,'Scoring_Config'!$D:$D,"Yes")="Yes",_xlfn.XLOOKUP("Service_Any_OR_RangeGt1000",'Scoring_Config'!$A:$A,'Scoring_Config'!$C:$C,10),0),0)+IF(LEFT(AH1135,4)="True",IF(_xlfn.XLOOKUP("App_Any_OR_RangeGt1000",'Scoring_Config'!$A:$A,'Scoring_Config'!$D:$D,"Yes")="Yes",_xlfn.XLOOKUP("App_Any_OR_RangeGt1000",'Scoring_Config'!$A:$A,'Scoring_Config'!$C:$C,10),0),0)+IF(LEFT(AI1135,4)="True",IF(_xlfn.XLOOKUP("Service_Insecure_Match",'Scoring_Config'!$A:$A,'Scoring_Config'!$D:$D,"Yes")="Yes",_xlfn.XLOOKUP("Service_Insecure_Match",'Scoring_Config'!$A:$A,'Scoring_Config'!$C:$C,5),0),0)+IF(LEFT(AJ1135,4)="True",IF(_xlfn.XLOOKUP("Risky_Inbound",'Scoring_Config'!$A:$A,'Scoring_Config'!$D:$D,"Yes")="Yes",_xlfn.XLOOKUP("Risky_Inbound",'Scoring_Config'!$A:$A,'Scoring_Config'!$C:$C,50),0),0)+IF(LEFT(AK1135,4)="True",IF(_xlfn.XLOOKUP("Risky_Outbound",'Scoring_Config'!$A:$A,'Scoring_Config'!$D:$D,"Yes")="Yes",_xlfn.XLOOKUP("Risky_Outbound",'Scoring_Config'!$A:$A,'Scoring_Config'!$C:$C,25),0),0)+IF(LEFT(AZ1135,4)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1135,FIND(",",AL1135)+1,100)),0)+IF(LEFT(AM1135,4)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1135,FIND(",",AN1135)+1,100)),0)+IF(_xlfn.XLOOKUP("Profile_Scoring",'Scoring_Config'!$A:$A,'Scoring_Config'!$D:$D,"Yes")="Yes",VALUE(MID(AO1135,FIND(",",AO1135)+1,100)),0)+IF(_xlfn.XLOOKUP("Options_Scoring",'Scoring_Config'!$A:$A,'Scoring_Config'!$D:$D,"Yes")="Yes",VALUE(MID(AP1135,FIND(",",AP1135)+1,100)),0)))</f>
        <v>0</v>
      </c>
      <c r="AZ1135" cm="1">
        <f t="array" ref="AZ1135">IF(FALSE,"True," &amp; IF(_xlfn.XLOOKUP("Migrate_Insecure",'Scoring_Config'!$A:$A,'Scoring_Config'!$D:$D,"Yes")="Yes",_xlfn.XLOOKUP("Migrate_Insecure",'Scoring_Config'!$A:$A,'Scoring_Config'!$C:$C,10),0),"False,0")</f>
        <v>0</v>
      </c>
    </row>
    <row r="1136" spans="1:52">
      <c r="A1136" t="s">
        <v>1979</v>
      </c>
      <c r="B1136" t="s">
        <v>3108</v>
      </c>
      <c r="C1136" t="s">
        <v>3542</v>
      </c>
      <c r="D1136" t="s">
        <v>3545</v>
      </c>
      <c r="E1136" t="s">
        <v>3563</v>
      </c>
      <c r="F1136" t="s">
        <v>3649</v>
      </c>
      <c r="G1136" t="s">
        <v>606</v>
      </c>
      <c r="H1136" t="s">
        <v>174</v>
      </c>
      <c r="I1136" t="s">
        <v>3896</v>
      </c>
      <c r="J1136" t="s">
        <v>929</v>
      </c>
      <c r="K1136" t="s">
        <v>1667</v>
      </c>
      <c r="L1136" t="s">
        <v>1327</v>
      </c>
      <c r="M1136" t="s">
        <v>1974</v>
      </c>
      <c r="N1136" t="s">
        <v>4315</v>
      </c>
      <c r="O1136" t="s">
        <v>4319</v>
      </c>
      <c r="P1136" t="s">
        <v>4321</v>
      </c>
      <c r="Q1136" t="s">
        <v>5127</v>
      </c>
      <c r="R1136" t="s">
        <v>5440</v>
      </c>
      <c r="S1136" t="s">
        <v>5440</v>
      </c>
      <c r="T1136" t="s">
        <v>5817</v>
      </c>
      <c r="U1136" t="s">
        <v>6514</v>
      </c>
      <c r="Y1136" cm="1">
        <f t="array" ref="Y1136">IF(FALSE,"True," &amp; IF(_xlfn.XLOOKUP("Src_IsAny",'Scoring_Config'!$A:$A,'Scoring_Config'!$D:$D,"Yes")="Yes",_xlfn.XLOOKUP("Src_IsAny",'Scoring_Config'!$A:$A,'Scoring_Config'!$C:$C,10),0),"False,0")</f>
        <v>0</v>
      </c>
      <c r="Z1136" cm="1">
        <f t="array" ref="Z1136">IF(FALSE,"True," &amp; IF(_xlfn.XLOOKUP("Src_CIDR_Le_16",'Scoring_Config'!$A:$A,'Scoring_Config'!$D:$D,"Yes")="Yes",_xlfn.XLOOKUP("Src_CIDR_Le_16",'Scoring_Config'!$A:$A,'Scoring_Config'!$C:$C,10),0),"False,0")</f>
        <v>0</v>
      </c>
      <c r="AA1136" cm="1">
        <f t="array" ref="AA1136">IF(FALSE,"True," &amp; IF(_xlfn.XLOOKUP("Src_CIDR_17_22",'Scoring_Config'!$A:$A,'Scoring_Config'!$D:$D,"Yes")="Yes",_xlfn.XLOOKUP("Src_CIDR_17_22",'Scoring_Config'!$A:$A,'Scoring_Config'!$C:$C,5),0),"False,0")</f>
        <v>0</v>
      </c>
      <c r="AB1136" cm="1">
        <f t="array" ref="AB1136">IF(FALSE,"True," &amp; IF(_xlfn.XLOOKUP("Dst_IsAny",'Scoring_Config'!$A:$A,'Scoring_Config'!$D:$D,"Yes")="Yes",_xlfn.XLOOKUP("Dst_IsAny",'Scoring_Config'!$A:$A,'Scoring_Config'!$C:$C,10),0),"False,0")</f>
        <v>0</v>
      </c>
      <c r="AC1136" cm="1">
        <f t="array" ref="AC1136">IF(FALSE,"True," &amp; IF(_xlfn.XLOOKUP("Dst_CIDR_Le_16",'Scoring_Config'!$A:$A,'Scoring_Config'!$D:$D,"Yes")="Yes",_xlfn.XLOOKUP("Dst_CIDR_Le_16",'Scoring_Config'!$A:$A,'Scoring_Config'!$C:$C,10),0),"False,0")</f>
        <v>0</v>
      </c>
      <c r="AD1136" cm="1">
        <f t="array" ref="AD1136">IF(FALSE,"True," &amp; IF(_xlfn.XLOOKUP("Dst_CIDR_17_22",'Scoring_Config'!$A:$A,'Scoring_Config'!$D:$D,"Yes")="Yes",_xlfn.XLOOKUP("Dst_CIDR_17_22",'Scoring_Config'!$A:$A,'Scoring_Config'!$C:$C,5),0),"False,0")</f>
        <v>0</v>
      </c>
      <c r="AE1136" cm="1">
        <f t="array" ref="AE1136">IF(FALSE,"True," &amp; IF(_xlfn.XLOOKUP("SrcZone_IsAny",'Scoring_Config'!$A:$A,'Scoring_Config'!$D:$D,"Yes")="Yes",_xlfn.XLOOKUP("SrcZone_IsAny",'Scoring_Config'!$A:$A,'Scoring_Config'!$C:$C,10),0),"False,0")</f>
        <v>0</v>
      </c>
      <c r="AF1136" cm="1">
        <f t="array" ref="AF1136">IF(FALSE,"True," &amp; IF(_xlfn.XLOOKUP("DstZone_IsAny",'Scoring_Config'!$A:$A,'Scoring_Config'!$D:$D,"Yes")="Yes",_xlfn.XLOOKUP("DstZone_IsAny",'Scoring_Config'!$A:$A,'Scoring_Config'!$C:$C,10),0),"False,0")</f>
        <v>0</v>
      </c>
      <c r="AG1136" cm="1">
        <f t="array" ref="AG113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36" cm="1">
        <f t="array" ref="AH1136">IF(FALSE,"True," &amp; IF(_xlfn.XLOOKUP("App_Any_OR_RangeGt1000",'Scoring_Config'!$A:$A,'Scoring_Config'!$D:$D,"Yes")="Yes",_xlfn.XLOOKUP("App_Any_OR_RangeGt1000",'Scoring_Config'!$A:$A,'Scoring_Config'!$C:$C,10),0),"False,0")</f>
        <v>0</v>
      </c>
      <c r="AI1136" cm="1">
        <f t="array" ref="AI1136">IF(FALSE,"True," &amp; IF(_xlfn.XLOOKUP("Service_Insecure_Match",'Scoring_Config'!$A:$A,'Scoring_Config'!$D:$D,"Yes")="Yes",_xlfn.XLOOKUP("Service_Insecure_Match",'Scoring_Config'!$A:$A,'Scoring_Config'!$C:$C,5),0),"False,0")</f>
        <v>0</v>
      </c>
      <c r="AJ1136" cm="1">
        <f t="array" ref="AJ1136">IF(FALSE,"True," &amp; IF(_xlfn.XLOOKUP("Risky_Inbound",'Scoring_Config'!$A:$A,'Scoring_Config'!$D:$D,"Yes")="Yes",_xlfn.XLOOKUP("Risky_Inbound",'Scoring_Config'!$A:$A,'Scoring_Config'!$C:$C,50),0),"False,0")</f>
        <v>0</v>
      </c>
      <c r="AK1136" cm="1">
        <f t="array" ref="AK1136">IF(FALSE,"True," &amp; IF(_xlfn.XLOOKUP("Risky_Outbound",'Scoring_Config'!$A:$A,'Scoring_Config'!$D:$D,"Yes")="Yes",_xlfn.XLOOKUP("Risky_Outbound",'Scoring_Config'!$A:$A,'Scoring_Config'!$C:$C,25),0),"False,0")</f>
        <v>0</v>
      </c>
      <c r="AL1136" t="s">
        <v>6700</v>
      </c>
      <c r="AM1136" cm="1">
        <f t="array" ref="AM113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36" t="s">
        <v>6697</v>
      </c>
      <c r="AO1136" t="s">
        <v>6697</v>
      </c>
      <c r="AP1136" t="s">
        <v>6697</v>
      </c>
      <c r="AQ1136" cm="1">
        <f t="array" ref="AQ1136">IF(FALSE,"True," &amp; IF(_xlfn.XLOOKUP("Service_IsAny",'Scoring_Config'!$A:$A,'Scoring_Config'!$D:$D,"Yes")="Yes",_xlfn.XLOOKUP("Service_IsAny",'Scoring_Config'!$A:$A,'Scoring_Config'!$C:$C,0),0),"False,0")</f>
        <v>0</v>
      </c>
      <c r="AR1136">
        <v>0</v>
      </c>
      <c r="AS1136" cm="1">
        <f t="array" ref="AS1136">IF(FALSE,"True," &amp; IF(_xlfn.XLOOKUP("Service_RangeGt1000",'Scoring_Config'!$A:$A,'Scoring_Config'!$D:$D,"Yes")="Yes",_xlfn.XLOOKUP("Service_RangeGt1000",'Scoring_Config'!$A:$A,'Scoring_Config'!$C:$C,0),0),"False,0")</f>
        <v>0</v>
      </c>
      <c r="AT1136" cm="1">
        <f t="array" ref="AT1136">IF(FALSE,"True," &amp; IF(_xlfn.XLOOKUP("App_IsAny",'Scoring_Config'!$A:$A,'Scoring_Config'!$D:$D,"Yes")="Yes",_xlfn.XLOOKUP("App_IsAny",'Scoring_Config'!$A:$A,'Scoring_Config'!$C:$C,0),0),"False,0")</f>
        <v>0</v>
      </c>
      <c r="AU1136">
        <v>1</v>
      </c>
      <c r="AV1136" cm="1">
        <f t="array" ref="AV1136">IF(FALSE,"True," &amp; IF(_xlfn.XLOOKUP("App_RangeGt1000",'Scoring_Config'!$A:$A,'Scoring_Config'!$D:$D,"Yes")="Yes",_xlfn.XLOOKUP("App_RangeGt1000",'Scoring_Config'!$A:$A,'Scoring_Config'!$C:$C,0),0),"False,0")</f>
        <v>0</v>
      </c>
      <c r="AW1136" cm="1">
        <f t="array" ref="AW1136">IF(FALSE,"True," &amp; IF(_xlfn.XLOOKUP("Action_IsDenyOrDrop",'Scoring_Config'!$A:$A,'Scoring_Config'!$D:$D,"Yes")="Yes",_xlfn.XLOOKUP("Action_IsDenyOrDrop",'Scoring_Config'!$A:$A,'Scoring_Config'!$C:$C,0),0),"False,0")</f>
        <v>0</v>
      </c>
      <c r="AX1136" cm="1">
        <f t="array" ref="AX1136">IF(LEFT(AW1136,4)="True",0,(IF(LEFT(Y1136,4)="True",IF(_xlfn.XLOOKUP("Src_IsAny",'Scoring_Config'!$A:$A,'Scoring_Config'!$D:$D,"Yes")="Yes",_xlfn.XLOOKUP("Src_IsAny",'Scoring_Config'!$A:$A,'Scoring_Config'!$C:$C,10),0),0)+IF(LEFT(Z1136,4)="True",IF(_xlfn.XLOOKUP("Src_CIDR_Le_16",'Scoring_Config'!$A:$A,'Scoring_Config'!$D:$D,"Yes")="Yes",_xlfn.XLOOKUP("Src_CIDR_Le_16",'Scoring_Config'!$A:$A,'Scoring_Config'!$C:$C,10),0),0)+IF(LEFT(AA1136,4)="True",IF(_xlfn.XLOOKUP("Src_CIDR_17_22",'Scoring_Config'!$A:$A,'Scoring_Config'!$D:$D,"Yes")="Yes",_xlfn.XLOOKUP("Src_CIDR_17_22",'Scoring_Config'!$A:$A,'Scoring_Config'!$C:$C,5),0),0)+IF(LEFT(AB1136,4)="True",IF(_xlfn.XLOOKUP("Dst_IsAny",'Scoring_Config'!$A:$A,'Scoring_Config'!$D:$D,"Yes")="Yes",_xlfn.XLOOKUP("Dst_IsAny",'Scoring_Config'!$A:$A,'Scoring_Config'!$C:$C,10),0),0)+IF(LEFT(AC1136,4)="True",IF(_xlfn.XLOOKUP("Dst_CIDR_Le_16",'Scoring_Config'!$A:$A,'Scoring_Config'!$D:$D,"Yes")="Yes",_xlfn.XLOOKUP("Dst_CIDR_Le_16",'Scoring_Config'!$A:$A,'Scoring_Config'!$C:$C,10),0),0)+IF(LEFT(AD1136,4)="True",IF(_xlfn.XLOOKUP("Dst_CIDR_17_22",'Scoring_Config'!$A:$A,'Scoring_Config'!$D:$D,"Yes")="Yes",_xlfn.XLOOKUP("Dst_CIDR_17_22",'Scoring_Config'!$A:$A,'Scoring_Config'!$C:$C,5),0),0)+IF(LEFT(AE1136,4)="True",IF(_xlfn.XLOOKUP("SrcZone_IsAny",'Scoring_Config'!$A:$A,'Scoring_Config'!$D:$D,"Yes")="Yes",_xlfn.XLOOKUP("SrcZone_IsAny",'Scoring_Config'!$A:$A,'Scoring_Config'!$C:$C,10),0),0)+IF(LEFT(AF1136,4)="True",IF(_xlfn.XLOOKUP("DstZone_IsAny",'Scoring_Config'!$A:$A,'Scoring_Config'!$D:$D,"Yes")="Yes",_xlfn.XLOOKUP("DstZone_IsAny",'Scoring_Config'!$A:$A,'Scoring_Config'!$C:$C,10),0),0)+IF(LEFT(AG1136,4)="True",IF(_xlfn.XLOOKUP("Service_Any_OR_RangeGt1000",'Scoring_Config'!$A:$A,'Scoring_Config'!$D:$D,"Yes")="Yes",_xlfn.XLOOKUP("Service_Any_OR_RangeGt1000",'Scoring_Config'!$A:$A,'Scoring_Config'!$C:$C,10),0),0)+IF(LEFT(AH1136,4)="True",IF(_xlfn.XLOOKUP("App_Any_OR_RangeGt1000",'Scoring_Config'!$A:$A,'Scoring_Config'!$D:$D,"Yes")="Yes",_xlfn.XLOOKUP("App_Any_OR_RangeGt1000",'Scoring_Config'!$A:$A,'Scoring_Config'!$C:$C,10),0),0)+IF(LEFT(AI1136,4)="True",IF(_xlfn.XLOOKUP("Service_Insecure_Match",'Scoring_Config'!$A:$A,'Scoring_Config'!$D:$D,"Yes")="Yes",_xlfn.XLOOKUP("Service_Insecure_Match",'Scoring_Config'!$A:$A,'Scoring_Config'!$C:$C,5),0),0)+IF(LEFT(AJ1136,4)="True",IF(_xlfn.XLOOKUP("Risky_Inbound",'Scoring_Config'!$A:$A,'Scoring_Config'!$D:$D,"Yes")="Yes",_xlfn.XLOOKUP("Risky_Inbound",'Scoring_Config'!$A:$A,'Scoring_Config'!$C:$C,50),0),0)+IF(LEFT(AK1136,4)="True",IF(_xlfn.XLOOKUP("Risky_Outbound",'Scoring_Config'!$A:$A,'Scoring_Config'!$D:$D,"Yes")="Yes",_xlfn.XLOOKUP("Risky_Outbound",'Scoring_Config'!$A:$A,'Scoring_Config'!$C:$C,25),0),0)+IF(LEFT(AZ1136,4)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1136,FIND(",",AL1136)+1,100)),0)+IF(LEFT(AM1136,4)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1136,FIND(",",AN1136)+1,100)),0)+IF(_xlfn.XLOOKUP("Profile_Scoring",'Scoring_Config'!$A:$A,'Scoring_Config'!$D:$D,"Yes")="Yes",VALUE(MID(AO1136,FIND(",",AO1136)+1,100)),0)+IF(_xlfn.XLOOKUP("Options_Scoring",'Scoring_Config'!$A:$A,'Scoring_Config'!$D:$D,"Yes")="Yes",VALUE(MID(AP1136,FIND(",",AP1136)+1,100)),0)))</f>
        <v>0</v>
      </c>
      <c r="AZ1136" cm="1">
        <f t="array" ref="AZ1136">IF(FALSE,"True," &amp; IF(_xlfn.XLOOKUP("Migrate_Insecure",'Scoring_Config'!$A:$A,'Scoring_Config'!$D:$D,"Yes")="Yes",_xlfn.XLOOKUP("Migrate_Insecure",'Scoring_Config'!$A:$A,'Scoring_Config'!$C:$C,10),0),"False,0")</f>
        <v>0</v>
      </c>
    </row>
    <row r="1137" spans="1:52">
      <c r="A1137" t="s">
        <v>1979</v>
      </c>
      <c r="B1137" t="s">
        <v>3109</v>
      </c>
      <c r="C1137" t="s">
        <v>3542</v>
      </c>
      <c r="D1137" t="s">
        <v>3545</v>
      </c>
      <c r="E1137" t="s">
        <v>3563</v>
      </c>
      <c r="F1137" t="s">
        <v>3649</v>
      </c>
      <c r="G1137" t="s">
        <v>606</v>
      </c>
      <c r="H1137" t="s">
        <v>174</v>
      </c>
      <c r="I1137" t="s">
        <v>4098</v>
      </c>
      <c r="J1137" t="s">
        <v>832</v>
      </c>
      <c r="K1137" t="s">
        <v>1925</v>
      </c>
      <c r="L1137" t="s">
        <v>1327</v>
      </c>
      <c r="M1137" t="s">
        <v>1974</v>
      </c>
      <c r="N1137" t="s">
        <v>4315</v>
      </c>
      <c r="O1137" t="s">
        <v>4319</v>
      </c>
      <c r="P1137" t="s">
        <v>4321</v>
      </c>
      <c r="Q1137" t="s">
        <v>5129</v>
      </c>
      <c r="R1137" t="s">
        <v>5439</v>
      </c>
      <c r="S1137" t="s">
        <v>4324</v>
      </c>
      <c r="T1137" t="s">
        <v>5817</v>
      </c>
      <c r="U1137" t="s">
        <v>6514</v>
      </c>
      <c r="Y1137" cm="1">
        <f t="array" ref="Y1137">IF(FALSE,"True," &amp; IF(_xlfn.XLOOKUP("Src_IsAny",'Scoring_Config'!$A:$A,'Scoring_Config'!$D:$D,"Yes")="Yes",_xlfn.XLOOKUP("Src_IsAny",'Scoring_Config'!$A:$A,'Scoring_Config'!$C:$C,10),0),"False,0")</f>
        <v>0</v>
      </c>
      <c r="Z1137" cm="1">
        <f t="array" ref="Z1137">IF(FALSE,"True," &amp; IF(_xlfn.XLOOKUP("Src_CIDR_Le_16",'Scoring_Config'!$A:$A,'Scoring_Config'!$D:$D,"Yes")="Yes",_xlfn.XLOOKUP("Src_CIDR_Le_16",'Scoring_Config'!$A:$A,'Scoring_Config'!$C:$C,10),0),"False,0")</f>
        <v>0</v>
      </c>
      <c r="AA1137" cm="1">
        <f t="array" ref="AA1137">IF(FALSE,"True," &amp; IF(_xlfn.XLOOKUP("Src_CIDR_17_22",'Scoring_Config'!$A:$A,'Scoring_Config'!$D:$D,"Yes")="Yes",_xlfn.XLOOKUP("Src_CIDR_17_22",'Scoring_Config'!$A:$A,'Scoring_Config'!$C:$C,5),0),"False,0")</f>
        <v>0</v>
      </c>
      <c r="AB1137" cm="1">
        <f t="array" ref="AB1137">IF(FALSE,"True," &amp; IF(_xlfn.XLOOKUP("Dst_IsAny",'Scoring_Config'!$A:$A,'Scoring_Config'!$D:$D,"Yes")="Yes",_xlfn.XLOOKUP("Dst_IsAny",'Scoring_Config'!$A:$A,'Scoring_Config'!$C:$C,10),0),"False,0")</f>
        <v>0</v>
      </c>
      <c r="AC1137" cm="1">
        <f t="array" ref="AC1137">IF(FALSE,"True," &amp; IF(_xlfn.XLOOKUP("Dst_CIDR_Le_16",'Scoring_Config'!$A:$A,'Scoring_Config'!$D:$D,"Yes")="Yes",_xlfn.XLOOKUP("Dst_CIDR_Le_16",'Scoring_Config'!$A:$A,'Scoring_Config'!$C:$C,10),0),"False,0")</f>
        <v>0</v>
      </c>
      <c r="AD1137" cm="1">
        <f t="array" ref="AD1137">IF(FALSE,"True," &amp; IF(_xlfn.XLOOKUP("Dst_CIDR_17_22",'Scoring_Config'!$A:$A,'Scoring_Config'!$D:$D,"Yes")="Yes",_xlfn.XLOOKUP("Dst_CIDR_17_22",'Scoring_Config'!$A:$A,'Scoring_Config'!$C:$C,5),0),"False,0")</f>
        <v>0</v>
      </c>
      <c r="AE1137" cm="1">
        <f t="array" ref="AE1137">IF(FALSE,"True," &amp; IF(_xlfn.XLOOKUP("SrcZone_IsAny",'Scoring_Config'!$A:$A,'Scoring_Config'!$D:$D,"Yes")="Yes",_xlfn.XLOOKUP("SrcZone_IsAny",'Scoring_Config'!$A:$A,'Scoring_Config'!$C:$C,10),0),"False,0")</f>
        <v>0</v>
      </c>
      <c r="AF1137" cm="1">
        <f t="array" ref="AF1137">IF(FALSE,"True," &amp; IF(_xlfn.XLOOKUP("DstZone_IsAny",'Scoring_Config'!$A:$A,'Scoring_Config'!$D:$D,"Yes")="Yes",_xlfn.XLOOKUP("DstZone_IsAny",'Scoring_Config'!$A:$A,'Scoring_Config'!$C:$C,10),0),"False,0")</f>
        <v>0</v>
      </c>
      <c r="AG1137" cm="1">
        <f t="array" ref="AG113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37" cm="1">
        <f t="array" ref="AH1137">IF(FALSE,"True," &amp; IF(_xlfn.XLOOKUP("App_Any_OR_RangeGt1000",'Scoring_Config'!$A:$A,'Scoring_Config'!$D:$D,"Yes")="Yes",_xlfn.XLOOKUP("App_Any_OR_RangeGt1000",'Scoring_Config'!$A:$A,'Scoring_Config'!$C:$C,10),0),"False,0")</f>
        <v>0</v>
      </c>
      <c r="AI1137" cm="1">
        <f t="array" ref="AI1137">IF(FALSE,"True," &amp; IF(_xlfn.XLOOKUP("Service_Insecure_Match",'Scoring_Config'!$A:$A,'Scoring_Config'!$D:$D,"Yes")="Yes",_xlfn.XLOOKUP("Service_Insecure_Match",'Scoring_Config'!$A:$A,'Scoring_Config'!$C:$C,5),0),"False,0")</f>
        <v>0</v>
      </c>
      <c r="AJ1137" cm="1">
        <f t="array" ref="AJ1137">IF(FALSE,"True," &amp; IF(_xlfn.XLOOKUP("Risky_Inbound",'Scoring_Config'!$A:$A,'Scoring_Config'!$D:$D,"Yes")="Yes",_xlfn.XLOOKUP("Risky_Inbound",'Scoring_Config'!$A:$A,'Scoring_Config'!$C:$C,50),0),"False,0")</f>
        <v>0</v>
      </c>
      <c r="AK1137" cm="1">
        <f t="array" ref="AK1137">IF(FALSE,"True," &amp; IF(_xlfn.XLOOKUP("Risky_Outbound",'Scoring_Config'!$A:$A,'Scoring_Config'!$D:$D,"Yes")="Yes",_xlfn.XLOOKUP("Risky_Outbound",'Scoring_Config'!$A:$A,'Scoring_Config'!$C:$C,25),0),"False,0")</f>
        <v>0</v>
      </c>
      <c r="AL1137" t="s">
        <v>6700</v>
      </c>
      <c r="AM1137" cm="1">
        <f t="array" ref="AM113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37" t="s">
        <v>6697</v>
      </c>
      <c r="AO1137" t="s">
        <v>6697</v>
      </c>
      <c r="AP1137" t="s">
        <v>6697</v>
      </c>
      <c r="AQ1137" cm="1">
        <f t="array" ref="AQ1137">IF(FALSE,"True," &amp; IF(_xlfn.XLOOKUP("Service_IsAny",'Scoring_Config'!$A:$A,'Scoring_Config'!$D:$D,"Yes")="Yes",_xlfn.XLOOKUP("Service_IsAny",'Scoring_Config'!$A:$A,'Scoring_Config'!$C:$C,0),0),"False,0")</f>
        <v>0</v>
      </c>
      <c r="AR1137">
        <v>0</v>
      </c>
      <c r="AS1137" cm="1">
        <f t="array" ref="AS1137">IF(FALSE,"True," &amp; IF(_xlfn.XLOOKUP("Service_RangeGt1000",'Scoring_Config'!$A:$A,'Scoring_Config'!$D:$D,"Yes")="Yes",_xlfn.XLOOKUP("Service_RangeGt1000",'Scoring_Config'!$A:$A,'Scoring_Config'!$C:$C,0),0),"False,0")</f>
        <v>0</v>
      </c>
      <c r="AT1137" cm="1">
        <f t="array" ref="AT1137">IF(FALSE,"True," &amp; IF(_xlfn.XLOOKUP("App_IsAny",'Scoring_Config'!$A:$A,'Scoring_Config'!$D:$D,"Yes")="Yes",_xlfn.XLOOKUP("App_IsAny",'Scoring_Config'!$A:$A,'Scoring_Config'!$C:$C,0),0),"False,0")</f>
        <v>0</v>
      </c>
      <c r="AU1137">
        <v>3</v>
      </c>
      <c r="AV1137" cm="1">
        <f t="array" ref="AV1137">IF(FALSE,"True," &amp; IF(_xlfn.XLOOKUP("App_RangeGt1000",'Scoring_Config'!$A:$A,'Scoring_Config'!$D:$D,"Yes")="Yes",_xlfn.XLOOKUP("App_RangeGt1000",'Scoring_Config'!$A:$A,'Scoring_Config'!$C:$C,0),0),"False,0")</f>
        <v>0</v>
      </c>
      <c r="AW1137" cm="1">
        <f t="array" ref="AW1137">IF(FALSE,"True," &amp; IF(_xlfn.XLOOKUP("Action_IsDenyOrDrop",'Scoring_Config'!$A:$A,'Scoring_Config'!$D:$D,"Yes")="Yes",_xlfn.XLOOKUP("Action_IsDenyOrDrop",'Scoring_Config'!$A:$A,'Scoring_Config'!$C:$C,0),0),"False,0")</f>
        <v>0</v>
      </c>
      <c r="AX1137" cm="1">
        <f t="array" ref="AX1137">IF(LEFT(AW1137,4)="True",0,(IF(LEFT(Y1137,4)="True",IF(_xlfn.XLOOKUP("Src_IsAny",'Scoring_Config'!$A:$A,'Scoring_Config'!$D:$D,"Yes")="Yes",_xlfn.XLOOKUP("Src_IsAny",'Scoring_Config'!$A:$A,'Scoring_Config'!$C:$C,10),0),0)+IF(LEFT(Z1137,4)="True",IF(_xlfn.XLOOKUP("Src_CIDR_Le_16",'Scoring_Config'!$A:$A,'Scoring_Config'!$D:$D,"Yes")="Yes",_xlfn.XLOOKUP("Src_CIDR_Le_16",'Scoring_Config'!$A:$A,'Scoring_Config'!$C:$C,10),0),0)+IF(LEFT(AA1137,4)="True",IF(_xlfn.XLOOKUP("Src_CIDR_17_22",'Scoring_Config'!$A:$A,'Scoring_Config'!$D:$D,"Yes")="Yes",_xlfn.XLOOKUP("Src_CIDR_17_22",'Scoring_Config'!$A:$A,'Scoring_Config'!$C:$C,5),0),0)+IF(LEFT(AB1137,4)="True",IF(_xlfn.XLOOKUP("Dst_IsAny",'Scoring_Config'!$A:$A,'Scoring_Config'!$D:$D,"Yes")="Yes",_xlfn.XLOOKUP("Dst_IsAny",'Scoring_Config'!$A:$A,'Scoring_Config'!$C:$C,10),0),0)+IF(LEFT(AC1137,4)="True",IF(_xlfn.XLOOKUP("Dst_CIDR_Le_16",'Scoring_Config'!$A:$A,'Scoring_Config'!$D:$D,"Yes")="Yes",_xlfn.XLOOKUP("Dst_CIDR_Le_16",'Scoring_Config'!$A:$A,'Scoring_Config'!$C:$C,10),0),0)+IF(LEFT(AD1137,4)="True",IF(_xlfn.XLOOKUP("Dst_CIDR_17_22",'Scoring_Config'!$A:$A,'Scoring_Config'!$D:$D,"Yes")="Yes",_xlfn.XLOOKUP("Dst_CIDR_17_22",'Scoring_Config'!$A:$A,'Scoring_Config'!$C:$C,5),0),0)+IF(LEFT(AE1137,4)="True",IF(_xlfn.XLOOKUP("SrcZone_IsAny",'Scoring_Config'!$A:$A,'Scoring_Config'!$D:$D,"Yes")="Yes",_xlfn.XLOOKUP("SrcZone_IsAny",'Scoring_Config'!$A:$A,'Scoring_Config'!$C:$C,10),0),0)+IF(LEFT(AF1137,4)="True",IF(_xlfn.XLOOKUP("DstZone_IsAny",'Scoring_Config'!$A:$A,'Scoring_Config'!$D:$D,"Yes")="Yes",_xlfn.XLOOKUP("DstZone_IsAny",'Scoring_Config'!$A:$A,'Scoring_Config'!$C:$C,10),0),0)+IF(LEFT(AG1137,4)="True",IF(_xlfn.XLOOKUP("Service_Any_OR_RangeGt1000",'Scoring_Config'!$A:$A,'Scoring_Config'!$D:$D,"Yes")="Yes",_xlfn.XLOOKUP("Service_Any_OR_RangeGt1000",'Scoring_Config'!$A:$A,'Scoring_Config'!$C:$C,10),0),0)+IF(LEFT(AH1137,4)="True",IF(_xlfn.XLOOKUP("App_Any_OR_RangeGt1000",'Scoring_Config'!$A:$A,'Scoring_Config'!$D:$D,"Yes")="Yes",_xlfn.XLOOKUP("App_Any_OR_RangeGt1000",'Scoring_Config'!$A:$A,'Scoring_Config'!$C:$C,10),0),0)+IF(LEFT(AI1137,4)="True",IF(_xlfn.XLOOKUP("Service_Insecure_Match",'Scoring_Config'!$A:$A,'Scoring_Config'!$D:$D,"Yes")="Yes",_xlfn.XLOOKUP("Service_Insecure_Match",'Scoring_Config'!$A:$A,'Scoring_Config'!$C:$C,5),0),0)+IF(LEFT(AJ1137,4)="True",IF(_xlfn.XLOOKUP("Risky_Inbound",'Scoring_Config'!$A:$A,'Scoring_Config'!$D:$D,"Yes")="Yes",_xlfn.XLOOKUP("Risky_Inbound",'Scoring_Config'!$A:$A,'Scoring_Config'!$C:$C,50),0),0)+IF(LEFT(AK1137,4)="True",IF(_xlfn.XLOOKUP("Risky_Outbound",'Scoring_Config'!$A:$A,'Scoring_Config'!$D:$D,"Yes")="Yes",_xlfn.XLOOKUP("Risky_Outbound",'Scoring_Config'!$A:$A,'Scoring_Config'!$C:$C,25),0),0)+IF(LEFT(AZ1137,4)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1137,FIND(",",AL1137)+1,100)),0)+IF(LEFT(AM1137,4)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1137,FIND(",",AN1137)+1,100)),0)+IF(_xlfn.XLOOKUP("Profile_Scoring",'Scoring_Config'!$A:$A,'Scoring_Config'!$D:$D,"Yes")="Yes",VALUE(MID(AO1137,FIND(",",AO1137)+1,100)),0)+IF(_xlfn.XLOOKUP("Options_Scoring",'Scoring_Config'!$A:$A,'Scoring_Config'!$D:$D,"Yes")="Yes",VALUE(MID(AP1137,FIND(",",AP1137)+1,100)),0)))</f>
        <v>0</v>
      </c>
      <c r="AZ1137" cm="1">
        <f t="array" ref="AZ1137">IF(FALSE,"True," &amp; IF(_xlfn.XLOOKUP("Migrate_Insecure",'Scoring_Config'!$A:$A,'Scoring_Config'!$D:$D,"Yes")="Yes",_xlfn.XLOOKUP("Migrate_Insecure",'Scoring_Config'!$A:$A,'Scoring_Config'!$C:$C,10),0),"False,0")</f>
        <v>0</v>
      </c>
    </row>
    <row r="1138" spans="1:52">
      <c r="A1138" t="s">
        <v>1979</v>
      </c>
      <c r="B1138" t="s">
        <v>3110</v>
      </c>
      <c r="C1138" t="s">
        <v>3542</v>
      </c>
      <c r="D1138" t="s">
        <v>3545</v>
      </c>
      <c r="E1138" t="s">
        <v>3563</v>
      </c>
      <c r="F1138" t="s">
        <v>3789</v>
      </c>
      <c r="G1138" t="s">
        <v>606</v>
      </c>
      <c r="H1138" t="s">
        <v>174</v>
      </c>
      <c r="I1138" t="s">
        <v>3775</v>
      </c>
      <c r="J1138" t="s">
        <v>316</v>
      </c>
      <c r="K1138" t="s">
        <v>1925</v>
      </c>
      <c r="L1138" t="s">
        <v>1327</v>
      </c>
      <c r="M1138" t="s">
        <v>1974</v>
      </c>
      <c r="N1138" t="s">
        <v>4315</v>
      </c>
      <c r="O1138" t="s">
        <v>4319</v>
      </c>
      <c r="P1138" t="s">
        <v>4323</v>
      </c>
      <c r="Q1138" t="s">
        <v>5127</v>
      </c>
      <c r="R1138" t="s">
        <v>5439</v>
      </c>
      <c r="S1138" t="s">
        <v>4324</v>
      </c>
      <c r="T1138" t="s">
        <v>5817</v>
      </c>
      <c r="U1138" t="s">
        <v>6514</v>
      </c>
      <c r="Y1138" cm="1">
        <f t="array" ref="Y1138">IF(FALSE,"True," &amp; IF(_xlfn.XLOOKUP("Src_IsAny",'Scoring_Config'!$A:$A,'Scoring_Config'!$D:$D,"Yes")="Yes",_xlfn.XLOOKUP("Src_IsAny",'Scoring_Config'!$A:$A,'Scoring_Config'!$C:$C,10),0),"False,0")</f>
        <v>0</v>
      </c>
      <c r="Z1138" cm="1">
        <f t="array" ref="Z1138">IF(FALSE,"True," &amp; IF(_xlfn.XLOOKUP("Src_CIDR_Le_16",'Scoring_Config'!$A:$A,'Scoring_Config'!$D:$D,"Yes")="Yes",_xlfn.XLOOKUP("Src_CIDR_Le_16",'Scoring_Config'!$A:$A,'Scoring_Config'!$C:$C,10),0),"False,0")</f>
        <v>0</v>
      </c>
      <c r="AA1138" cm="1">
        <f t="array" ref="AA1138">IF(FALSE,"True," &amp; IF(_xlfn.XLOOKUP("Src_CIDR_17_22",'Scoring_Config'!$A:$A,'Scoring_Config'!$D:$D,"Yes")="Yes",_xlfn.XLOOKUP("Src_CIDR_17_22",'Scoring_Config'!$A:$A,'Scoring_Config'!$C:$C,5),0),"False,0")</f>
        <v>0</v>
      </c>
      <c r="AB1138" cm="1">
        <f t="array" ref="AB1138">IF(FALSE,"True," &amp; IF(_xlfn.XLOOKUP("Dst_IsAny",'Scoring_Config'!$A:$A,'Scoring_Config'!$D:$D,"Yes")="Yes",_xlfn.XLOOKUP("Dst_IsAny",'Scoring_Config'!$A:$A,'Scoring_Config'!$C:$C,10),0),"False,0")</f>
        <v>0</v>
      </c>
      <c r="AC1138" cm="1">
        <f t="array" ref="AC1138">IF(FALSE,"True," &amp; IF(_xlfn.XLOOKUP("Dst_CIDR_Le_16",'Scoring_Config'!$A:$A,'Scoring_Config'!$D:$D,"Yes")="Yes",_xlfn.XLOOKUP("Dst_CIDR_Le_16",'Scoring_Config'!$A:$A,'Scoring_Config'!$C:$C,10),0),"False,0")</f>
        <v>0</v>
      </c>
      <c r="AD1138" cm="1">
        <f t="array" ref="AD1138">IF(FALSE,"True," &amp; IF(_xlfn.XLOOKUP("Dst_CIDR_17_22",'Scoring_Config'!$A:$A,'Scoring_Config'!$D:$D,"Yes")="Yes",_xlfn.XLOOKUP("Dst_CIDR_17_22",'Scoring_Config'!$A:$A,'Scoring_Config'!$C:$C,5),0),"False,0")</f>
        <v>0</v>
      </c>
      <c r="AE1138" cm="1">
        <f t="array" ref="AE1138">IF(FALSE,"True," &amp; IF(_xlfn.XLOOKUP("SrcZone_IsAny",'Scoring_Config'!$A:$A,'Scoring_Config'!$D:$D,"Yes")="Yes",_xlfn.XLOOKUP("SrcZone_IsAny",'Scoring_Config'!$A:$A,'Scoring_Config'!$C:$C,10),0),"False,0")</f>
        <v>0</v>
      </c>
      <c r="AF1138" cm="1">
        <f t="array" ref="AF1138">IF(FALSE,"True," &amp; IF(_xlfn.XLOOKUP("DstZone_IsAny",'Scoring_Config'!$A:$A,'Scoring_Config'!$D:$D,"Yes")="Yes",_xlfn.XLOOKUP("DstZone_IsAny",'Scoring_Config'!$A:$A,'Scoring_Config'!$C:$C,10),0),"False,0")</f>
        <v>0</v>
      </c>
      <c r="AG1138" cm="1">
        <f t="array" ref="AG113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38" cm="1">
        <f t="array" ref="AH1138">IF(FALSE,"True," &amp; IF(_xlfn.XLOOKUP("App_Any_OR_RangeGt1000",'Scoring_Config'!$A:$A,'Scoring_Config'!$D:$D,"Yes")="Yes",_xlfn.XLOOKUP("App_Any_OR_RangeGt1000",'Scoring_Config'!$A:$A,'Scoring_Config'!$C:$C,10),0),"False,0")</f>
        <v>0</v>
      </c>
      <c r="AI1138" cm="1">
        <f t="array" ref="AI1138">IF(FALSE,"True," &amp; IF(_xlfn.XLOOKUP("Service_Insecure_Match",'Scoring_Config'!$A:$A,'Scoring_Config'!$D:$D,"Yes")="Yes",_xlfn.XLOOKUP("Service_Insecure_Match",'Scoring_Config'!$A:$A,'Scoring_Config'!$C:$C,5),0),"False,0")</f>
        <v>0</v>
      </c>
      <c r="AJ1138" cm="1">
        <f t="array" ref="AJ1138">IF(FALSE,"True," &amp; IF(_xlfn.XLOOKUP("Risky_Inbound",'Scoring_Config'!$A:$A,'Scoring_Config'!$D:$D,"Yes")="Yes",_xlfn.XLOOKUP("Risky_Inbound",'Scoring_Config'!$A:$A,'Scoring_Config'!$C:$C,50),0),"False,0")</f>
        <v>0</v>
      </c>
      <c r="AK1138" cm="1">
        <f t="array" ref="AK1138">IF(FALSE,"True," &amp; IF(_xlfn.XLOOKUP("Risky_Outbound",'Scoring_Config'!$A:$A,'Scoring_Config'!$D:$D,"Yes")="Yes",_xlfn.XLOOKUP("Risky_Outbound",'Scoring_Config'!$A:$A,'Scoring_Config'!$C:$C,25),0),"False,0")</f>
        <v>0</v>
      </c>
      <c r="AL1138" t="s">
        <v>6699</v>
      </c>
      <c r="AM1138" cm="1">
        <f t="array" ref="AM113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38" t="s">
        <v>6697</v>
      </c>
      <c r="AO1138" t="s">
        <v>6697</v>
      </c>
      <c r="AP1138" t="s">
        <v>6697</v>
      </c>
      <c r="AQ1138" cm="1">
        <f t="array" ref="AQ1138">IF(FALSE,"True," &amp; IF(_xlfn.XLOOKUP("Service_IsAny",'Scoring_Config'!$A:$A,'Scoring_Config'!$D:$D,"Yes")="Yes",_xlfn.XLOOKUP("Service_IsAny",'Scoring_Config'!$A:$A,'Scoring_Config'!$C:$C,0),0),"False,0")</f>
        <v>0</v>
      </c>
      <c r="AR1138">
        <v>0</v>
      </c>
      <c r="AS1138" cm="1">
        <f t="array" ref="AS1138">IF(FALSE,"True," &amp; IF(_xlfn.XLOOKUP("Service_RangeGt1000",'Scoring_Config'!$A:$A,'Scoring_Config'!$D:$D,"Yes")="Yes",_xlfn.XLOOKUP("Service_RangeGt1000",'Scoring_Config'!$A:$A,'Scoring_Config'!$C:$C,0),0),"False,0")</f>
        <v>0</v>
      </c>
      <c r="AT1138" cm="1">
        <f t="array" ref="AT1138">IF(FALSE,"True," &amp; IF(_xlfn.XLOOKUP("App_IsAny",'Scoring_Config'!$A:$A,'Scoring_Config'!$D:$D,"Yes")="Yes",_xlfn.XLOOKUP("App_IsAny",'Scoring_Config'!$A:$A,'Scoring_Config'!$C:$C,0),0),"False,0")</f>
        <v>0</v>
      </c>
      <c r="AU1138">
        <v>3</v>
      </c>
      <c r="AV1138" cm="1">
        <f t="array" ref="AV1138">IF(FALSE,"True," &amp; IF(_xlfn.XLOOKUP("App_RangeGt1000",'Scoring_Config'!$A:$A,'Scoring_Config'!$D:$D,"Yes")="Yes",_xlfn.XLOOKUP("App_RangeGt1000",'Scoring_Config'!$A:$A,'Scoring_Config'!$C:$C,0),0),"False,0")</f>
        <v>0</v>
      </c>
      <c r="AW1138" cm="1">
        <f t="array" ref="AW1138">IF(FALSE,"True," &amp; IF(_xlfn.XLOOKUP("Action_IsDenyOrDrop",'Scoring_Config'!$A:$A,'Scoring_Config'!$D:$D,"Yes")="Yes",_xlfn.XLOOKUP("Action_IsDenyOrDrop",'Scoring_Config'!$A:$A,'Scoring_Config'!$C:$C,0),0),"False,0")</f>
        <v>0</v>
      </c>
      <c r="AX1138" cm="1">
        <f t="array" ref="AX1138">IF(LEFT(AW1138,4)="True",0,(IF(LEFT(Y1138,4)="True",IF(_xlfn.XLOOKUP("Src_IsAny",'Scoring_Config'!$A:$A,'Scoring_Config'!$D:$D,"Yes")="Yes",_xlfn.XLOOKUP("Src_IsAny",'Scoring_Config'!$A:$A,'Scoring_Config'!$C:$C,10),0),0)+IF(LEFT(Z1138,4)="True",IF(_xlfn.XLOOKUP("Src_CIDR_Le_16",'Scoring_Config'!$A:$A,'Scoring_Config'!$D:$D,"Yes")="Yes",_xlfn.XLOOKUP("Src_CIDR_Le_16",'Scoring_Config'!$A:$A,'Scoring_Config'!$C:$C,10),0),0)+IF(LEFT(AA1138,4)="True",IF(_xlfn.XLOOKUP("Src_CIDR_17_22",'Scoring_Config'!$A:$A,'Scoring_Config'!$D:$D,"Yes")="Yes",_xlfn.XLOOKUP("Src_CIDR_17_22",'Scoring_Config'!$A:$A,'Scoring_Config'!$C:$C,5),0),0)+IF(LEFT(AB1138,4)="True",IF(_xlfn.XLOOKUP("Dst_IsAny",'Scoring_Config'!$A:$A,'Scoring_Config'!$D:$D,"Yes")="Yes",_xlfn.XLOOKUP("Dst_IsAny",'Scoring_Config'!$A:$A,'Scoring_Config'!$C:$C,10),0),0)+IF(LEFT(AC1138,4)="True",IF(_xlfn.XLOOKUP("Dst_CIDR_Le_16",'Scoring_Config'!$A:$A,'Scoring_Config'!$D:$D,"Yes")="Yes",_xlfn.XLOOKUP("Dst_CIDR_Le_16",'Scoring_Config'!$A:$A,'Scoring_Config'!$C:$C,10),0),0)+IF(LEFT(AD1138,4)="True",IF(_xlfn.XLOOKUP("Dst_CIDR_17_22",'Scoring_Config'!$A:$A,'Scoring_Config'!$D:$D,"Yes")="Yes",_xlfn.XLOOKUP("Dst_CIDR_17_22",'Scoring_Config'!$A:$A,'Scoring_Config'!$C:$C,5),0),0)+IF(LEFT(AE1138,4)="True",IF(_xlfn.XLOOKUP("SrcZone_IsAny",'Scoring_Config'!$A:$A,'Scoring_Config'!$D:$D,"Yes")="Yes",_xlfn.XLOOKUP("SrcZone_IsAny",'Scoring_Config'!$A:$A,'Scoring_Config'!$C:$C,10),0),0)+IF(LEFT(AF1138,4)="True",IF(_xlfn.XLOOKUP("DstZone_IsAny",'Scoring_Config'!$A:$A,'Scoring_Config'!$D:$D,"Yes")="Yes",_xlfn.XLOOKUP("DstZone_IsAny",'Scoring_Config'!$A:$A,'Scoring_Config'!$C:$C,10),0),0)+IF(LEFT(AG1138,4)="True",IF(_xlfn.XLOOKUP("Service_Any_OR_RangeGt1000",'Scoring_Config'!$A:$A,'Scoring_Config'!$D:$D,"Yes")="Yes",_xlfn.XLOOKUP("Service_Any_OR_RangeGt1000",'Scoring_Config'!$A:$A,'Scoring_Config'!$C:$C,10),0),0)+IF(LEFT(AH1138,4)="True",IF(_xlfn.XLOOKUP("App_Any_OR_RangeGt1000",'Scoring_Config'!$A:$A,'Scoring_Config'!$D:$D,"Yes")="Yes",_xlfn.XLOOKUP("App_Any_OR_RangeGt1000",'Scoring_Config'!$A:$A,'Scoring_Config'!$C:$C,10),0),0)+IF(LEFT(AI1138,4)="True",IF(_xlfn.XLOOKUP("Service_Insecure_Match",'Scoring_Config'!$A:$A,'Scoring_Config'!$D:$D,"Yes")="Yes",_xlfn.XLOOKUP("Service_Insecure_Match",'Scoring_Config'!$A:$A,'Scoring_Config'!$C:$C,5),0),0)+IF(LEFT(AJ1138,4)="True",IF(_xlfn.XLOOKUP("Risky_Inbound",'Scoring_Config'!$A:$A,'Scoring_Config'!$D:$D,"Yes")="Yes",_xlfn.XLOOKUP("Risky_Inbound",'Scoring_Config'!$A:$A,'Scoring_Config'!$C:$C,50),0),0)+IF(LEFT(AK1138,4)="True",IF(_xlfn.XLOOKUP("Risky_Outbound",'Scoring_Config'!$A:$A,'Scoring_Config'!$D:$D,"Yes")="Yes",_xlfn.XLOOKUP("Risky_Outbound",'Scoring_Config'!$A:$A,'Scoring_Config'!$C:$C,25),0),0)+IF(LEFT(AZ1138,4)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1138,FIND(",",AL1138)+1,100)),0)+IF(LEFT(AM1138,4)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1138,FIND(",",AN1138)+1,100)),0)+IF(_xlfn.XLOOKUP("Profile_Scoring",'Scoring_Config'!$A:$A,'Scoring_Config'!$D:$D,"Yes")="Yes",VALUE(MID(AO1138,FIND(",",AO1138)+1,100)),0)+IF(_xlfn.XLOOKUP("Options_Scoring",'Scoring_Config'!$A:$A,'Scoring_Config'!$D:$D,"Yes")="Yes",VALUE(MID(AP1138,FIND(",",AP1138)+1,100)),0)))</f>
        <v>0</v>
      </c>
      <c r="AZ1138" cm="1">
        <f t="array" ref="AZ1138">IF(FALSE,"True," &amp; IF(_xlfn.XLOOKUP("Migrate_Insecure",'Scoring_Config'!$A:$A,'Scoring_Config'!$D:$D,"Yes")="Yes",_xlfn.XLOOKUP("Migrate_Insecure",'Scoring_Config'!$A:$A,'Scoring_Config'!$C:$C,10),0),"False,0")</f>
        <v>0</v>
      </c>
    </row>
    <row r="1139" spans="1:52">
      <c r="A1139" t="s">
        <v>1979</v>
      </c>
      <c r="B1139" t="s">
        <v>3111</v>
      </c>
      <c r="C1139" t="s">
        <v>3542</v>
      </c>
      <c r="D1139" t="s">
        <v>3545</v>
      </c>
      <c r="E1139" t="s">
        <v>3563</v>
      </c>
      <c r="F1139" t="s">
        <v>3638</v>
      </c>
      <c r="G1139" t="s">
        <v>608</v>
      </c>
      <c r="H1139" t="s">
        <v>174</v>
      </c>
      <c r="I1139" t="s">
        <v>3609</v>
      </c>
      <c r="J1139" t="s">
        <v>1179</v>
      </c>
      <c r="K1139" t="s">
        <v>1662</v>
      </c>
      <c r="L1139" t="s">
        <v>1327</v>
      </c>
      <c r="M1139" t="s">
        <v>1974</v>
      </c>
      <c r="N1139" t="s">
        <v>4315</v>
      </c>
      <c r="O1139" t="s">
        <v>4319</v>
      </c>
      <c r="P1139" t="s">
        <v>4321</v>
      </c>
      <c r="Q1139" t="s">
        <v>5130</v>
      </c>
      <c r="R1139" t="s">
        <v>5440</v>
      </c>
      <c r="S1139" t="s">
        <v>5440</v>
      </c>
      <c r="T1139" t="s">
        <v>5838</v>
      </c>
      <c r="U1139" t="s">
        <v>6515</v>
      </c>
      <c r="Y1139" cm="1">
        <f t="array" ref="Y1139">IF(FALSE,"True," &amp; IF(_xlfn.XLOOKUP("Src_IsAny",'Scoring_Config'!$A:$A,'Scoring_Config'!$D:$D,"Yes")="Yes",_xlfn.XLOOKUP("Src_IsAny",'Scoring_Config'!$A:$A,'Scoring_Config'!$C:$C,10),0),"False,0")</f>
        <v>0</v>
      </c>
      <c r="Z1139" cm="1">
        <f t="array" ref="Z1139">IF(FALSE,"True," &amp; IF(_xlfn.XLOOKUP("Src_CIDR_Le_16",'Scoring_Config'!$A:$A,'Scoring_Config'!$D:$D,"Yes")="Yes",_xlfn.XLOOKUP("Src_CIDR_Le_16",'Scoring_Config'!$A:$A,'Scoring_Config'!$C:$C,10),0),"False,0")</f>
        <v>0</v>
      </c>
      <c r="AA1139" cm="1">
        <f t="array" ref="AA1139">IF(FALSE,"True," &amp; IF(_xlfn.XLOOKUP("Src_CIDR_17_22",'Scoring_Config'!$A:$A,'Scoring_Config'!$D:$D,"Yes")="Yes",_xlfn.XLOOKUP("Src_CIDR_17_22",'Scoring_Config'!$A:$A,'Scoring_Config'!$C:$C,5),0),"False,0")</f>
        <v>0</v>
      </c>
      <c r="AB1139" cm="1">
        <f t="array" ref="AB1139">IF(FALSE,"True," &amp; IF(_xlfn.XLOOKUP("Dst_IsAny",'Scoring_Config'!$A:$A,'Scoring_Config'!$D:$D,"Yes")="Yes",_xlfn.XLOOKUP("Dst_IsAny",'Scoring_Config'!$A:$A,'Scoring_Config'!$C:$C,10),0),"False,0")</f>
        <v>0</v>
      </c>
      <c r="AC1139" cm="1">
        <f t="array" ref="AC1139">IF(FALSE,"True," &amp; IF(_xlfn.XLOOKUP("Dst_CIDR_Le_16",'Scoring_Config'!$A:$A,'Scoring_Config'!$D:$D,"Yes")="Yes",_xlfn.XLOOKUP("Dst_CIDR_Le_16",'Scoring_Config'!$A:$A,'Scoring_Config'!$C:$C,10),0),"False,0")</f>
        <v>0</v>
      </c>
      <c r="AD1139" cm="1">
        <f t="array" ref="AD1139">IF(FALSE,"True," &amp; IF(_xlfn.XLOOKUP("Dst_CIDR_17_22",'Scoring_Config'!$A:$A,'Scoring_Config'!$D:$D,"Yes")="Yes",_xlfn.XLOOKUP("Dst_CIDR_17_22",'Scoring_Config'!$A:$A,'Scoring_Config'!$C:$C,5),0),"False,0")</f>
        <v>0</v>
      </c>
      <c r="AE1139" cm="1">
        <f t="array" ref="AE1139">IF(FALSE,"True," &amp; IF(_xlfn.XLOOKUP("SrcZone_IsAny",'Scoring_Config'!$A:$A,'Scoring_Config'!$D:$D,"Yes")="Yes",_xlfn.XLOOKUP("SrcZone_IsAny",'Scoring_Config'!$A:$A,'Scoring_Config'!$C:$C,10),0),"False,0")</f>
        <v>0</v>
      </c>
      <c r="AF1139" cm="1">
        <f t="array" ref="AF1139">IF(FALSE,"True," &amp; IF(_xlfn.XLOOKUP("DstZone_IsAny",'Scoring_Config'!$A:$A,'Scoring_Config'!$D:$D,"Yes")="Yes",_xlfn.XLOOKUP("DstZone_IsAny",'Scoring_Config'!$A:$A,'Scoring_Config'!$C:$C,10),0),"False,0")</f>
        <v>0</v>
      </c>
      <c r="AG1139" cm="1">
        <f t="array" ref="AG113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39" cm="1">
        <f t="array" ref="AH1139">IF(FALSE,"True," &amp; IF(_xlfn.XLOOKUP("App_Any_OR_RangeGt1000",'Scoring_Config'!$A:$A,'Scoring_Config'!$D:$D,"Yes")="Yes",_xlfn.XLOOKUP("App_Any_OR_RangeGt1000",'Scoring_Config'!$A:$A,'Scoring_Config'!$C:$C,10),0),"False,0")</f>
        <v>0</v>
      </c>
      <c r="AI1139" cm="1">
        <f t="array" ref="AI1139">IF(FALSE,"True," &amp; IF(_xlfn.XLOOKUP("Service_Insecure_Match",'Scoring_Config'!$A:$A,'Scoring_Config'!$D:$D,"Yes")="Yes",_xlfn.XLOOKUP("Service_Insecure_Match",'Scoring_Config'!$A:$A,'Scoring_Config'!$C:$C,5),0),"False,0")</f>
        <v>0</v>
      </c>
      <c r="AJ1139" cm="1">
        <f t="array" ref="AJ1139">IF(FALSE,"True," &amp; IF(_xlfn.XLOOKUP("Risky_Inbound",'Scoring_Config'!$A:$A,'Scoring_Config'!$D:$D,"Yes")="Yes",_xlfn.XLOOKUP("Risky_Inbound",'Scoring_Config'!$A:$A,'Scoring_Config'!$C:$C,50),0),"False,0")</f>
        <v>0</v>
      </c>
      <c r="AK1139" cm="1">
        <f t="array" ref="AK1139">IF(FALSE,"True," &amp; IF(_xlfn.XLOOKUP("Risky_Outbound",'Scoring_Config'!$A:$A,'Scoring_Config'!$D:$D,"Yes")="Yes",_xlfn.XLOOKUP("Risky_Outbound",'Scoring_Config'!$A:$A,'Scoring_Config'!$C:$C,25),0),"False,0")</f>
        <v>0</v>
      </c>
      <c r="AL1139" t="s">
        <v>6700</v>
      </c>
      <c r="AM1139" cm="1">
        <f t="array" ref="AM113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39" t="s">
        <v>6697</v>
      </c>
      <c r="AO1139" t="s">
        <v>6697</v>
      </c>
      <c r="AP1139" t="s">
        <v>6697</v>
      </c>
      <c r="AQ1139" cm="1">
        <f t="array" ref="AQ1139">IF(FALSE,"True," &amp; IF(_xlfn.XLOOKUP("Service_IsAny",'Scoring_Config'!$A:$A,'Scoring_Config'!$D:$D,"Yes")="Yes",_xlfn.XLOOKUP("Service_IsAny",'Scoring_Config'!$A:$A,'Scoring_Config'!$C:$C,0),0),"False,0")</f>
        <v>0</v>
      </c>
      <c r="AR1139">
        <v>0</v>
      </c>
      <c r="AS1139" cm="1">
        <f t="array" ref="AS1139">IF(FALSE,"True," &amp; IF(_xlfn.XLOOKUP("Service_RangeGt1000",'Scoring_Config'!$A:$A,'Scoring_Config'!$D:$D,"Yes")="Yes",_xlfn.XLOOKUP("Service_RangeGt1000",'Scoring_Config'!$A:$A,'Scoring_Config'!$C:$C,0),0),"False,0")</f>
        <v>0</v>
      </c>
      <c r="AT1139" cm="1">
        <f t="array" ref="AT1139">IF(FALSE,"True," &amp; IF(_xlfn.XLOOKUP("App_IsAny",'Scoring_Config'!$A:$A,'Scoring_Config'!$D:$D,"Yes")="Yes",_xlfn.XLOOKUP("App_IsAny",'Scoring_Config'!$A:$A,'Scoring_Config'!$C:$C,0),0),"False,0")</f>
        <v>0</v>
      </c>
      <c r="AU1139">
        <v>2</v>
      </c>
      <c r="AV1139" cm="1">
        <f t="array" ref="AV1139">IF(FALSE,"True," &amp; IF(_xlfn.XLOOKUP("App_RangeGt1000",'Scoring_Config'!$A:$A,'Scoring_Config'!$D:$D,"Yes")="Yes",_xlfn.XLOOKUP("App_RangeGt1000",'Scoring_Config'!$A:$A,'Scoring_Config'!$C:$C,0),0),"False,0")</f>
        <v>0</v>
      </c>
      <c r="AW1139" cm="1">
        <f t="array" ref="AW1139">IF(FALSE,"True," &amp; IF(_xlfn.XLOOKUP("Action_IsDenyOrDrop",'Scoring_Config'!$A:$A,'Scoring_Config'!$D:$D,"Yes")="Yes",_xlfn.XLOOKUP("Action_IsDenyOrDrop",'Scoring_Config'!$A:$A,'Scoring_Config'!$C:$C,0),0),"False,0")</f>
        <v>0</v>
      </c>
      <c r="AX1139" cm="1">
        <f t="array" ref="AX1139">IF(LEFT(AW1139,4)="True",0,(IF(LEFT(Y1139,4)="True",IF(_xlfn.XLOOKUP("Src_IsAny",'Scoring_Config'!$A:$A,'Scoring_Config'!$D:$D,"Yes")="Yes",_xlfn.XLOOKUP("Src_IsAny",'Scoring_Config'!$A:$A,'Scoring_Config'!$C:$C,10),0),0)+IF(LEFT(Z1139,4)="True",IF(_xlfn.XLOOKUP("Src_CIDR_Le_16",'Scoring_Config'!$A:$A,'Scoring_Config'!$D:$D,"Yes")="Yes",_xlfn.XLOOKUP("Src_CIDR_Le_16",'Scoring_Config'!$A:$A,'Scoring_Config'!$C:$C,10),0),0)+IF(LEFT(AA1139,4)="True",IF(_xlfn.XLOOKUP("Src_CIDR_17_22",'Scoring_Config'!$A:$A,'Scoring_Config'!$D:$D,"Yes")="Yes",_xlfn.XLOOKUP("Src_CIDR_17_22",'Scoring_Config'!$A:$A,'Scoring_Config'!$C:$C,5),0),0)+IF(LEFT(AB1139,4)="True",IF(_xlfn.XLOOKUP("Dst_IsAny",'Scoring_Config'!$A:$A,'Scoring_Config'!$D:$D,"Yes")="Yes",_xlfn.XLOOKUP("Dst_IsAny",'Scoring_Config'!$A:$A,'Scoring_Config'!$C:$C,10),0),0)+IF(LEFT(AC1139,4)="True",IF(_xlfn.XLOOKUP("Dst_CIDR_Le_16",'Scoring_Config'!$A:$A,'Scoring_Config'!$D:$D,"Yes")="Yes",_xlfn.XLOOKUP("Dst_CIDR_Le_16",'Scoring_Config'!$A:$A,'Scoring_Config'!$C:$C,10),0),0)+IF(LEFT(AD1139,4)="True",IF(_xlfn.XLOOKUP("Dst_CIDR_17_22",'Scoring_Config'!$A:$A,'Scoring_Config'!$D:$D,"Yes")="Yes",_xlfn.XLOOKUP("Dst_CIDR_17_22",'Scoring_Config'!$A:$A,'Scoring_Config'!$C:$C,5),0),0)+IF(LEFT(AE1139,4)="True",IF(_xlfn.XLOOKUP("SrcZone_IsAny",'Scoring_Config'!$A:$A,'Scoring_Config'!$D:$D,"Yes")="Yes",_xlfn.XLOOKUP("SrcZone_IsAny",'Scoring_Config'!$A:$A,'Scoring_Config'!$C:$C,10),0),0)+IF(LEFT(AF1139,4)="True",IF(_xlfn.XLOOKUP("DstZone_IsAny",'Scoring_Config'!$A:$A,'Scoring_Config'!$D:$D,"Yes")="Yes",_xlfn.XLOOKUP("DstZone_IsAny",'Scoring_Config'!$A:$A,'Scoring_Config'!$C:$C,10),0),0)+IF(LEFT(AG1139,4)="True",IF(_xlfn.XLOOKUP("Service_Any_OR_RangeGt1000",'Scoring_Config'!$A:$A,'Scoring_Config'!$D:$D,"Yes")="Yes",_xlfn.XLOOKUP("Service_Any_OR_RangeGt1000",'Scoring_Config'!$A:$A,'Scoring_Config'!$C:$C,10),0),0)+IF(LEFT(AH1139,4)="True",IF(_xlfn.XLOOKUP("App_Any_OR_RangeGt1000",'Scoring_Config'!$A:$A,'Scoring_Config'!$D:$D,"Yes")="Yes",_xlfn.XLOOKUP("App_Any_OR_RangeGt1000",'Scoring_Config'!$A:$A,'Scoring_Config'!$C:$C,10),0),0)+IF(LEFT(AI1139,4)="True",IF(_xlfn.XLOOKUP("Service_Insecure_Match",'Scoring_Config'!$A:$A,'Scoring_Config'!$D:$D,"Yes")="Yes",_xlfn.XLOOKUP("Service_Insecure_Match",'Scoring_Config'!$A:$A,'Scoring_Config'!$C:$C,5),0),0)+IF(LEFT(AJ1139,4)="True",IF(_xlfn.XLOOKUP("Risky_Inbound",'Scoring_Config'!$A:$A,'Scoring_Config'!$D:$D,"Yes")="Yes",_xlfn.XLOOKUP("Risky_Inbound",'Scoring_Config'!$A:$A,'Scoring_Config'!$C:$C,50),0),0)+IF(LEFT(AK1139,4)="True",IF(_xlfn.XLOOKUP("Risky_Outbound",'Scoring_Config'!$A:$A,'Scoring_Config'!$D:$D,"Yes")="Yes",_xlfn.XLOOKUP("Risky_Outbound",'Scoring_Config'!$A:$A,'Scoring_Config'!$C:$C,25),0),0)+IF(LEFT(AZ1139,4)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1139,FIND(",",AL1139)+1,100)),0)+IF(LEFT(AM1139,4)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1139,FIND(",",AN1139)+1,100)),0)+IF(_xlfn.XLOOKUP("Profile_Scoring",'Scoring_Config'!$A:$A,'Scoring_Config'!$D:$D,"Yes")="Yes",VALUE(MID(AO1139,FIND(",",AO1139)+1,100)),0)+IF(_xlfn.XLOOKUP("Options_Scoring",'Scoring_Config'!$A:$A,'Scoring_Config'!$D:$D,"Yes")="Yes",VALUE(MID(AP1139,FIND(",",AP1139)+1,100)),0)))</f>
        <v>0</v>
      </c>
      <c r="AZ1139" cm="1">
        <f t="array" ref="AZ1139">IF(FALSE,"True," &amp; IF(_xlfn.XLOOKUP("Migrate_Insecure",'Scoring_Config'!$A:$A,'Scoring_Config'!$D:$D,"Yes")="Yes",_xlfn.XLOOKUP("Migrate_Insecure",'Scoring_Config'!$A:$A,'Scoring_Config'!$C:$C,10),0),"False,0")</f>
        <v>0</v>
      </c>
    </row>
    <row r="1140" spans="1:52">
      <c r="A1140" t="s">
        <v>1979</v>
      </c>
      <c r="B1140" t="s">
        <v>3112</v>
      </c>
      <c r="C1140" t="s">
        <v>3542</v>
      </c>
      <c r="D1140" t="s">
        <v>3545</v>
      </c>
      <c r="E1140" t="s">
        <v>3563</v>
      </c>
      <c r="F1140" t="s">
        <v>3649</v>
      </c>
      <c r="G1140" t="s">
        <v>606</v>
      </c>
      <c r="H1140" t="s">
        <v>174</v>
      </c>
      <c r="I1140" t="s">
        <v>3607</v>
      </c>
      <c r="J1140" t="s">
        <v>369</v>
      </c>
      <c r="K1140" t="s">
        <v>1662</v>
      </c>
      <c r="L1140" t="s">
        <v>1327</v>
      </c>
      <c r="M1140" t="s">
        <v>1974</v>
      </c>
      <c r="N1140" t="s">
        <v>4315</v>
      </c>
      <c r="O1140" t="s">
        <v>4319</v>
      </c>
      <c r="P1140" t="s">
        <v>4321</v>
      </c>
      <c r="Q1140" t="s">
        <v>5131</v>
      </c>
      <c r="R1140" t="s">
        <v>5439</v>
      </c>
      <c r="S1140" t="s">
        <v>4324</v>
      </c>
      <c r="T1140" t="s">
        <v>5817</v>
      </c>
      <c r="U1140" t="s">
        <v>6515</v>
      </c>
      <c r="Y1140" cm="1">
        <f t="array" ref="Y1140">IF(FALSE,"True," &amp; IF(_xlfn.XLOOKUP("Src_IsAny",'Scoring_Config'!$A:$A,'Scoring_Config'!$D:$D,"Yes")="Yes",_xlfn.XLOOKUP("Src_IsAny",'Scoring_Config'!$A:$A,'Scoring_Config'!$C:$C,10),0),"False,0")</f>
        <v>0</v>
      </c>
      <c r="Z1140" cm="1">
        <f t="array" ref="Z1140">IF(FALSE,"True," &amp; IF(_xlfn.XLOOKUP("Src_CIDR_Le_16",'Scoring_Config'!$A:$A,'Scoring_Config'!$D:$D,"Yes")="Yes",_xlfn.XLOOKUP("Src_CIDR_Le_16",'Scoring_Config'!$A:$A,'Scoring_Config'!$C:$C,10),0),"False,0")</f>
        <v>0</v>
      </c>
      <c r="AA1140" cm="1">
        <f t="array" ref="AA1140">IF(FALSE,"True," &amp; IF(_xlfn.XLOOKUP("Src_CIDR_17_22",'Scoring_Config'!$A:$A,'Scoring_Config'!$D:$D,"Yes")="Yes",_xlfn.XLOOKUP("Src_CIDR_17_22",'Scoring_Config'!$A:$A,'Scoring_Config'!$C:$C,5),0),"False,0")</f>
        <v>0</v>
      </c>
      <c r="AB1140" cm="1">
        <f t="array" ref="AB1140">IF(FALSE,"True," &amp; IF(_xlfn.XLOOKUP("Dst_IsAny",'Scoring_Config'!$A:$A,'Scoring_Config'!$D:$D,"Yes")="Yes",_xlfn.XLOOKUP("Dst_IsAny",'Scoring_Config'!$A:$A,'Scoring_Config'!$C:$C,10),0),"False,0")</f>
        <v>0</v>
      </c>
      <c r="AC1140" cm="1">
        <f t="array" ref="AC1140">IF(FALSE,"True," &amp; IF(_xlfn.XLOOKUP("Dst_CIDR_Le_16",'Scoring_Config'!$A:$A,'Scoring_Config'!$D:$D,"Yes")="Yes",_xlfn.XLOOKUP("Dst_CIDR_Le_16",'Scoring_Config'!$A:$A,'Scoring_Config'!$C:$C,10),0),"False,0")</f>
        <v>0</v>
      </c>
      <c r="AD1140" cm="1">
        <f t="array" ref="AD1140">IF(FALSE,"True," &amp; IF(_xlfn.XLOOKUP("Dst_CIDR_17_22",'Scoring_Config'!$A:$A,'Scoring_Config'!$D:$D,"Yes")="Yes",_xlfn.XLOOKUP("Dst_CIDR_17_22",'Scoring_Config'!$A:$A,'Scoring_Config'!$C:$C,5),0),"False,0")</f>
        <v>0</v>
      </c>
      <c r="AE1140" cm="1">
        <f t="array" ref="AE1140">IF(FALSE,"True," &amp; IF(_xlfn.XLOOKUP("SrcZone_IsAny",'Scoring_Config'!$A:$A,'Scoring_Config'!$D:$D,"Yes")="Yes",_xlfn.XLOOKUP("SrcZone_IsAny",'Scoring_Config'!$A:$A,'Scoring_Config'!$C:$C,10),0),"False,0")</f>
        <v>0</v>
      </c>
      <c r="AF1140" cm="1">
        <f t="array" ref="AF1140">IF(FALSE,"True," &amp; IF(_xlfn.XLOOKUP("DstZone_IsAny",'Scoring_Config'!$A:$A,'Scoring_Config'!$D:$D,"Yes")="Yes",_xlfn.XLOOKUP("DstZone_IsAny",'Scoring_Config'!$A:$A,'Scoring_Config'!$C:$C,10),0),"False,0")</f>
        <v>0</v>
      </c>
      <c r="AG1140" cm="1">
        <f t="array" ref="AG114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40" cm="1">
        <f t="array" ref="AH1140">IF(FALSE,"True," &amp; IF(_xlfn.XLOOKUP("App_Any_OR_RangeGt1000",'Scoring_Config'!$A:$A,'Scoring_Config'!$D:$D,"Yes")="Yes",_xlfn.XLOOKUP("App_Any_OR_RangeGt1000",'Scoring_Config'!$A:$A,'Scoring_Config'!$C:$C,10),0),"False,0")</f>
        <v>0</v>
      </c>
      <c r="AI1140" cm="1">
        <f t="array" ref="AI1140">IF(FALSE,"True," &amp; IF(_xlfn.XLOOKUP("Service_Insecure_Match",'Scoring_Config'!$A:$A,'Scoring_Config'!$D:$D,"Yes")="Yes",_xlfn.XLOOKUP("Service_Insecure_Match",'Scoring_Config'!$A:$A,'Scoring_Config'!$C:$C,5),0),"False,0")</f>
        <v>0</v>
      </c>
      <c r="AJ1140" cm="1">
        <f t="array" ref="AJ1140">IF(FALSE,"True," &amp; IF(_xlfn.XLOOKUP("Risky_Inbound",'Scoring_Config'!$A:$A,'Scoring_Config'!$D:$D,"Yes")="Yes",_xlfn.XLOOKUP("Risky_Inbound",'Scoring_Config'!$A:$A,'Scoring_Config'!$C:$C,50),0),"False,0")</f>
        <v>0</v>
      </c>
      <c r="AK1140" cm="1">
        <f t="array" ref="AK1140">IF(FALSE,"True," &amp; IF(_xlfn.XLOOKUP("Risky_Outbound",'Scoring_Config'!$A:$A,'Scoring_Config'!$D:$D,"Yes")="Yes",_xlfn.XLOOKUP("Risky_Outbound",'Scoring_Config'!$A:$A,'Scoring_Config'!$C:$C,25),0),"False,0")</f>
        <v>0</v>
      </c>
      <c r="AL1140" t="s">
        <v>6700</v>
      </c>
      <c r="AM1140" cm="1">
        <f t="array" ref="AM114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40" t="s">
        <v>6697</v>
      </c>
      <c r="AO1140" t="s">
        <v>6697</v>
      </c>
      <c r="AP1140" t="s">
        <v>6697</v>
      </c>
      <c r="AQ1140" cm="1">
        <f t="array" ref="AQ1140">IF(FALSE,"True," &amp; IF(_xlfn.XLOOKUP("Service_IsAny",'Scoring_Config'!$A:$A,'Scoring_Config'!$D:$D,"Yes")="Yes",_xlfn.XLOOKUP("Service_IsAny",'Scoring_Config'!$A:$A,'Scoring_Config'!$C:$C,0),0),"False,0")</f>
        <v>0</v>
      </c>
      <c r="AR1140">
        <v>0</v>
      </c>
      <c r="AS1140" cm="1">
        <f t="array" ref="AS1140">IF(FALSE,"True," &amp; IF(_xlfn.XLOOKUP("Service_RangeGt1000",'Scoring_Config'!$A:$A,'Scoring_Config'!$D:$D,"Yes")="Yes",_xlfn.XLOOKUP("Service_RangeGt1000",'Scoring_Config'!$A:$A,'Scoring_Config'!$C:$C,0),0),"False,0")</f>
        <v>0</v>
      </c>
      <c r="AT1140" cm="1">
        <f t="array" ref="AT1140">IF(FALSE,"True," &amp; IF(_xlfn.XLOOKUP("App_IsAny",'Scoring_Config'!$A:$A,'Scoring_Config'!$D:$D,"Yes")="Yes",_xlfn.XLOOKUP("App_IsAny",'Scoring_Config'!$A:$A,'Scoring_Config'!$C:$C,0),0),"False,0")</f>
        <v>0</v>
      </c>
      <c r="AU1140">
        <v>2</v>
      </c>
      <c r="AV1140" cm="1">
        <f t="array" ref="AV1140">IF(FALSE,"True," &amp; IF(_xlfn.XLOOKUP("App_RangeGt1000",'Scoring_Config'!$A:$A,'Scoring_Config'!$D:$D,"Yes")="Yes",_xlfn.XLOOKUP("App_RangeGt1000",'Scoring_Config'!$A:$A,'Scoring_Config'!$C:$C,0),0),"False,0")</f>
        <v>0</v>
      </c>
      <c r="AW1140" cm="1">
        <f t="array" ref="AW1140">IF(FALSE,"True," &amp; IF(_xlfn.XLOOKUP("Action_IsDenyOrDrop",'Scoring_Config'!$A:$A,'Scoring_Config'!$D:$D,"Yes")="Yes",_xlfn.XLOOKUP("Action_IsDenyOrDrop",'Scoring_Config'!$A:$A,'Scoring_Config'!$C:$C,0),0),"False,0")</f>
        <v>0</v>
      </c>
      <c r="AX1140" cm="1">
        <f t="array" ref="AX1140">IF(LEFT(AW1140,4)="True",0,(IF(LEFT(Y1140,4)="True",IF(_xlfn.XLOOKUP("Src_IsAny",'Scoring_Config'!$A:$A,'Scoring_Config'!$D:$D,"Yes")="Yes",_xlfn.XLOOKUP("Src_IsAny",'Scoring_Config'!$A:$A,'Scoring_Config'!$C:$C,10),0),0)+IF(LEFT(Z1140,4)="True",IF(_xlfn.XLOOKUP("Src_CIDR_Le_16",'Scoring_Config'!$A:$A,'Scoring_Config'!$D:$D,"Yes")="Yes",_xlfn.XLOOKUP("Src_CIDR_Le_16",'Scoring_Config'!$A:$A,'Scoring_Config'!$C:$C,10),0),0)+IF(LEFT(AA1140,4)="True",IF(_xlfn.XLOOKUP("Src_CIDR_17_22",'Scoring_Config'!$A:$A,'Scoring_Config'!$D:$D,"Yes")="Yes",_xlfn.XLOOKUP("Src_CIDR_17_22",'Scoring_Config'!$A:$A,'Scoring_Config'!$C:$C,5),0),0)+IF(LEFT(AB1140,4)="True",IF(_xlfn.XLOOKUP("Dst_IsAny",'Scoring_Config'!$A:$A,'Scoring_Config'!$D:$D,"Yes")="Yes",_xlfn.XLOOKUP("Dst_IsAny",'Scoring_Config'!$A:$A,'Scoring_Config'!$C:$C,10),0),0)+IF(LEFT(AC1140,4)="True",IF(_xlfn.XLOOKUP("Dst_CIDR_Le_16",'Scoring_Config'!$A:$A,'Scoring_Config'!$D:$D,"Yes")="Yes",_xlfn.XLOOKUP("Dst_CIDR_Le_16",'Scoring_Config'!$A:$A,'Scoring_Config'!$C:$C,10),0),0)+IF(LEFT(AD1140,4)="True",IF(_xlfn.XLOOKUP("Dst_CIDR_17_22",'Scoring_Config'!$A:$A,'Scoring_Config'!$D:$D,"Yes")="Yes",_xlfn.XLOOKUP("Dst_CIDR_17_22",'Scoring_Config'!$A:$A,'Scoring_Config'!$C:$C,5),0),0)+IF(LEFT(AE1140,4)="True",IF(_xlfn.XLOOKUP("SrcZone_IsAny",'Scoring_Config'!$A:$A,'Scoring_Config'!$D:$D,"Yes")="Yes",_xlfn.XLOOKUP("SrcZone_IsAny",'Scoring_Config'!$A:$A,'Scoring_Config'!$C:$C,10),0),0)+IF(LEFT(AF1140,4)="True",IF(_xlfn.XLOOKUP("DstZone_IsAny",'Scoring_Config'!$A:$A,'Scoring_Config'!$D:$D,"Yes")="Yes",_xlfn.XLOOKUP("DstZone_IsAny",'Scoring_Config'!$A:$A,'Scoring_Config'!$C:$C,10),0),0)+IF(LEFT(AG1140,4)="True",IF(_xlfn.XLOOKUP("Service_Any_OR_RangeGt1000",'Scoring_Config'!$A:$A,'Scoring_Config'!$D:$D,"Yes")="Yes",_xlfn.XLOOKUP("Service_Any_OR_RangeGt1000",'Scoring_Config'!$A:$A,'Scoring_Config'!$C:$C,10),0),0)+IF(LEFT(AH1140,4)="True",IF(_xlfn.XLOOKUP("App_Any_OR_RangeGt1000",'Scoring_Config'!$A:$A,'Scoring_Config'!$D:$D,"Yes")="Yes",_xlfn.XLOOKUP("App_Any_OR_RangeGt1000",'Scoring_Config'!$A:$A,'Scoring_Config'!$C:$C,10),0),0)+IF(LEFT(AI1140,4)="True",IF(_xlfn.XLOOKUP("Service_Insecure_Match",'Scoring_Config'!$A:$A,'Scoring_Config'!$D:$D,"Yes")="Yes",_xlfn.XLOOKUP("Service_Insecure_Match",'Scoring_Config'!$A:$A,'Scoring_Config'!$C:$C,5),0),0)+IF(LEFT(AJ1140,4)="True",IF(_xlfn.XLOOKUP("Risky_Inbound",'Scoring_Config'!$A:$A,'Scoring_Config'!$D:$D,"Yes")="Yes",_xlfn.XLOOKUP("Risky_Inbound",'Scoring_Config'!$A:$A,'Scoring_Config'!$C:$C,50),0),0)+IF(LEFT(AK1140,4)="True",IF(_xlfn.XLOOKUP("Risky_Outbound",'Scoring_Config'!$A:$A,'Scoring_Config'!$D:$D,"Yes")="Yes",_xlfn.XLOOKUP("Risky_Outbound",'Scoring_Config'!$A:$A,'Scoring_Config'!$C:$C,25),0),0)+IF(LEFT(AZ1140,4)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1140,FIND(",",AL1140)+1,100)),0)+IF(LEFT(AM1140,4)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1140,FIND(",",AN1140)+1,100)),0)+IF(_xlfn.XLOOKUP("Profile_Scoring",'Scoring_Config'!$A:$A,'Scoring_Config'!$D:$D,"Yes")="Yes",VALUE(MID(AO1140,FIND(",",AO1140)+1,100)),0)+IF(_xlfn.XLOOKUP("Options_Scoring",'Scoring_Config'!$A:$A,'Scoring_Config'!$D:$D,"Yes")="Yes",VALUE(MID(AP1140,FIND(",",AP1140)+1,100)),0)))</f>
        <v>0</v>
      </c>
      <c r="AZ1140" cm="1">
        <f t="array" ref="AZ1140">IF(FALSE,"True," &amp; IF(_xlfn.XLOOKUP("Migrate_Insecure",'Scoring_Config'!$A:$A,'Scoring_Config'!$D:$D,"Yes")="Yes",_xlfn.XLOOKUP("Migrate_Insecure",'Scoring_Config'!$A:$A,'Scoring_Config'!$C:$C,10),0),"False,0")</f>
        <v>0</v>
      </c>
    </row>
    <row r="1141" spans="1:52">
      <c r="A1141" t="s">
        <v>1979</v>
      </c>
      <c r="B1141" t="s">
        <v>3113</v>
      </c>
      <c r="C1141" t="s">
        <v>3542</v>
      </c>
      <c r="D1141" t="s">
        <v>3545</v>
      </c>
      <c r="E1141" t="s">
        <v>3563</v>
      </c>
      <c r="F1141" t="s">
        <v>3948</v>
      </c>
      <c r="G1141" t="s">
        <v>609</v>
      </c>
      <c r="H1141" t="s">
        <v>174</v>
      </c>
      <c r="I1141" t="s">
        <v>4122</v>
      </c>
      <c r="J1141" t="s">
        <v>1180</v>
      </c>
      <c r="K1141" t="s">
        <v>1662</v>
      </c>
      <c r="L1141" t="s">
        <v>1327</v>
      </c>
      <c r="M1141" t="s">
        <v>1974</v>
      </c>
      <c r="N1141" t="s">
        <v>4315</v>
      </c>
      <c r="O1141" t="s">
        <v>4319</v>
      </c>
      <c r="P1141" t="s">
        <v>4321</v>
      </c>
      <c r="Q1141" t="s">
        <v>5132</v>
      </c>
      <c r="R1141" t="s">
        <v>5439</v>
      </c>
      <c r="S1141" t="s">
        <v>4324</v>
      </c>
      <c r="T1141" t="s">
        <v>5817</v>
      </c>
      <c r="U1141" t="s">
        <v>6515</v>
      </c>
      <c r="Y1141" cm="1">
        <f t="array" ref="Y1141">IF(FALSE,"True," &amp; IF(_xlfn.XLOOKUP("Src_IsAny",'Scoring_Config'!$A:$A,'Scoring_Config'!$D:$D,"Yes")="Yes",_xlfn.XLOOKUP("Src_IsAny",'Scoring_Config'!$A:$A,'Scoring_Config'!$C:$C,10),0),"False,0")</f>
        <v>0</v>
      </c>
      <c r="Z1141" cm="1">
        <f t="array" ref="Z1141">IF(FALSE,"True," &amp; IF(_xlfn.XLOOKUP("Src_CIDR_Le_16",'Scoring_Config'!$A:$A,'Scoring_Config'!$D:$D,"Yes")="Yes",_xlfn.XLOOKUP("Src_CIDR_Le_16",'Scoring_Config'!$A:$A,'Scoring_Config'!$C:$C,10),0),"False,0")</f>
        <v>0</v>
      </c>
      <c r="AA1141" cm="1">
        <f t="array" ref="AA1141">IF(FALSE,"True," &amp; IF(_xlfn.XLOOKUP("Src_CIDR_17_22",'Scoring_Config'!$A:$A,'Scoring_Config'!$D:$D,"Yes")="Yes",_xlfn.XLOOKUP("Src_CIDR_17_22",'Scoring_Config'!$A:$A,'Scoring_Config'!$C:$C,5),0),"False,0")</f>
        <v>0</v>
      </c>
      <c r="AB1141" cm="1">
        <f t="array" ref="AB1141">IF(FALSE,"True," &amp; IF(_xlfn.XLOOKUP("Dst_IsAny",'Scoring_Config'!$A:$A,'Scoring_Config'!$D:$D,"Yes")="Yes",_xlfn.XLOOKUP("Dst_IsAny",'Scoring_Config'!$A:$A,'Scoring_Config'!$C:$C,10),0),"False,0")</f>
        <v>0</v>
      </c>
      <c r="AC1141" cm="1">
        <f t="array" ref="AC1141">IF(FALSE,"True," &amp; IF(_xlfn.XLOOKUP("Dst_CIDR_Le_16",'Scoring_Config'!$A:$A,'Scoring_Config'!$D:$D,"Yes")="Yes",_xlfn.XLOOKUP("Dst_CIDR_Le_16",'Scoring_Config'!$A:$A,'Scoring_Config'!$C:$C,10),0),"False,0")</f>
        <v>0</v>
      </c>
      <c r="AD1141" cm="1">
        <f t="array" ref="AD1141">IF(FALSE,"True," &amp; IF(_xlfn.XLOOKUP("Dst_CIDR_17_22",'Scoring_Config'!$A:$A,'Scoring_Config'!$D:$D,"Yes")="Yes",_xlfn.XLOOKUP("Dst_CIDR_17_22",'Scoring_Config'!$A:$A,'Scoring_Config'!$C:$C,5),0),"False,0")</f>
        <v>0</v>
      </c>
      <c r="AE1141" cm="1">
        <f t="array" ref="AE1141">IF(FALSE,"True," &amp; IF(_xlfn.XLOOKUP("SrcZone_IsAny",'Scoring_Config'!$A:$A,'Scoring_Config'!$D:$D,"Yes")="Yes",_xlfn.XLOOKUP("SrcZone_IsAny",'Scoring_Config'!$A:$A,'Scoring_Config'!$C:$C,10),0),"False,0")</f>
        <v>0</v>
      </c>
      <c r="AF1141" cm="1">
        <f t="array" ref="AF1141">IF(FALSE,"True," &amp; IF(_xlfn.XLOOKUP("DstZone_IsAny",'Scoring_Config'!$A:$A,'Scoring_Config'!$D:$D,"Yes")="Yes",_xlfn.XLOOKUP("DstZone_IsAny",'Scoring_Config'!$A:$A,'Scoring_Config'!$C:$C,10),0),"False,0")</f>
        <v>0</v>
      </c>
      <c r="AG1141" cm="1">
        <f t="array" ref="AG114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41" cm="1">
        <f t="array" ref="AH1141">IF(FALSE,"True," &amp; IF(_xlfn.XLOOKUP("App_Any_OR_RangeGt1000",'Scoring_Config'!$A:$A,'Scoring_Config'!$D:$D,"Yes")="Yes",_xlfn.XLOOKUP("App_Any_OR_RangeGt1000",'Scoring_Config'!$A:$A,'Scoring_Config'!$C:$C,10),0),"False,0")</f>
        <v>0</v>
      </c>
      <c r="AI1141" cm="1">
        <f t="array" ref="AI1141">IF(FALSE,"True," &amp; IF(_xlfn.XLOOKUP("Service_Insecure_Match",'Scoring_Config'!$A:$A,'Scoring_Config'!$D:$D,"Yes")="Yes",_xlfn.XLOOKUP("Service_Insecure_Match",'Scoring_Config'!$A:$A,'Scoring_Config'!$C:$C,5),0),"False,0")</f>
        <v>0</v>
      </c>
      <c r="AJ1141" cm="1">
        <f t="array" ref="AJ1141">IF(FALSE,"True," &amp; IF(_xlfn.XLOOKUP("Risky_Inbound",'Scoring_Config'!$A:$A,'Scoring_Config'!$D:$D,"Yes")="Yes",_xlfn.XLOOKUP("Risky_Inbound",'Scoring_Config'!$A:$A,'Scoring_Config'!$C:$C,50),0),"False,0")</f>
        <v>0</v>
      </c>
      <c r="AK1141" cm="1">
        <f t="array" ref="AK1141">IF(FALSE,"True," &amp; IF(_xlfn.XLOOKUP("Risky_Outbound",'Scoring_Config'!$A:$A,'Scoring_Config'!$D:$D,"Yes")="Yes",_xlfn.XLOOKUP("Risky_Outbound",'Scoring_Config'!$A:$A,'Scoring_Config'!$C:$C,25),0),"False,0")</f>
        <v>0</v>
      </c>
      <c r="AL1141" t="s">
        <v>6700</v>
      </c>
      <c r="AM1141" cm="1">
        <f t="array" ref="AM114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41" t="s">
        <v>6697</v>
      </c>
      <c r="AO1141" t="s">
        <v>6697</v>
      </c>
      <c r="AP1141" t="s">
        <v>6697</v>
      </c>
      <c r="AQ1141" cm="1">
        <f t="array" ref="AQ1141">IF(FALSE,"True," &amp; IF(_xlfn.XLOOKUP("Service_IsAny",'Scoring_Config'!$A:$A,'Scoring_Config'!$D:$D,"Yes")="Yes",_xlfn.XLOOKUP("Service_IsAny",'Scoring_Config'!$A:$A,'Scoring_Config'!$C:$C,0),0),"False,0")</f>
        <v>0</v>
      </c>
      <c r="AR1141">
        <v>0</v>
      </c>
      <c r="AS1141" cm="1">
        <f t="array" ref="AS1141">IF(FALSE,"True," &amp; IF(_xlfn.XLOOKUP("Service_RangeGt1000",'Scoring_Config'!$A:$A,'Scoring_Config'!$D:$D,"Yes")="Yes",_xlfn.XLOOKUP("Service_RangeGt1000",'Scoring_Config'!$A:$A,'Scoring_Config'!$C:$C,0),0),"False,0")</f>
        <v>0</v>
      </c>
      <c r="AT1141" cm="1">
        <f t="array" ref="AT1141">IF(FALSE,"True," &amp; IF(_xlfn.XLOOKUP("App_IsAny",'Scoring_Config'!$A:$A,'Scoring_Config'!$D:$D,"Yes")="Yes",_xlfn.XLOOKUP("App_IsAny",'Scoring_Config'!$A:$A,'Scoring_Config'!$C:$C,0),0),"False,0")</f>
        <v>0</v>
      </c>
      <c r="AU1141">
        <v>2</v>
      </c>
      <c r="AV1141" cm="1">
        <f t="array" ref="AV1141">IF(FALSE,"True," &amp; IF(_xlfn.XLOOKUP("App_RangeGt1000",'Scoring_Config'!$A:$A,'Scoring_Config'!$D:$D,"Yes")="Yes",_xlfn.XLOOKUP("App_RangeGt1000",'Scoring_Config'!$A:$A,'Scoring_Config'!$C:$C,0),0),"False,0")</f>
        <v>0</v>
      </c>
      <c r="AW1141" cm="1">
        <f t="array" ref="AW1141">IF(FALSE,"True," &amp; IF(_xlfn.XLOOKUP("Action_IsDenyOrDrop",'Scoring_Config'!$A:$A,'Scoring_Config'!$D:$D,"Yes")="Yes",_xlfn.XLOOKUP("Action_IsDenyOrDrop",'Scoring_Config'!$A:$A,'Scoring_Config'!$C:$C,0),0),"False,0")</f>
        <v>0</v>
      </c>
      <c r="AX1141" cm="1">
        <f t="array" ref="AX1141">IF(LEFT(AW1141,4)="True",0,(IF(LEFT(Y1141,4)="True",IF(_xlfn.XLOOKUP("Src_IsAny",'Scoring_Config'!$A:$A,'Scoring_Config'!$D:$D,"Yes")="Yes",_xlfn.XLOOKUP("Src_IsAny",'Scoring_Config'!$A:$A,'Scoring_Config'!$C:$C,10),0),0)+IF(LEFT(Z1141,4)="True",IF(_xlfn.XLOOKUP("Src_CIDR_Le_16",'Scoring_Config'!$A:$A,'Scoring_Config'!$D:$D,"Yes")="Yes",_xlfn.XLOOKUP("Src_CIDR_Le_16",'Scoring_Config'!$A:$A,'Scoring_Config'!$C:$C,10),0),0)+IF(LEFT(AA1141,4)="True",IF(_xlfn.XLOOKUP("Src_CIDR_17_22",'Scoring_Config'!$A:$A,'Scoring_Config'!$D:$D,"Yes")="Yes",_xlfn.XLOOKUP("Src_CIDR_17_22",'Scoring_Config'!$A:$A,'Scoring_Config'!$C:$C,5),0),0)+IF(LEFT(AB1141,4)="True",IF(_xlfn.XLOOKUP("Dst_IsAny",'Scoring_Config'!$A:$A,'Scoring_Config'!$D:$D,"Yes")="Yes",_xlfn.XLOOKUP("Dst_IsAny",'Scoring_Config'!$A:$A,'Scoring_Config'!$C:$C,10),0),0)+IF(LEFT(AC1141,4)="True",IF(_xlfn.XLOOKUP("Dst_CIDR_Le_16",'Scoring_Config'!$A:$A,'Scoring_Config'!$D:$D,"Yes")="Yes",_xlfn.XLOOKUP("Dst_CIDR_Le_16",'Scoring_Config'!$A:$A,'Scoring_Config'!$C:$C,10),0),0)+IF(LEFT(AD1141,4)="True",IF(_xlfn.XLOOKUP("Dst_CIDR_17_22",'Scoring_Config'!$A:$A,'Scoring_Config'!$D:$D,"Yes")="Yes",_xlfn.XLOOKUP("Dst_CIDR_17_22",'Scoring_Config'!$A:$A,'Scoring_Config'!$C:$C,5),0),0)+IF(LEFT(AE1141,4)="True",IF(_xlfn.XLOOKUP("SrcZone_IsAny",'Scoring_Config'!$A:$A,'Scoring_Config'!$D:$D,"Yes")="Yes",_xlfn.XLOOKUP("SrcZone_IsAny",'Scoring_Config'!$A:$A,'Scoring_Config'!$C:$C,10),0),0)+IF(LEFT(AF1141,4)="True",IF(_xlfn.XLOOKUP("DstZone_IsAny",'Scoring_Config'!$A:$A,'Scoring_Config'!$D:$D,"Yes")="Yes",_xlfn.XLOOKUP("DstZone_IsAny",'Scoring_Config'!$A:$A,'Scoring_Config'!$C:$C,10),0),0)+IF(LEFT(AG1141,4)="True",IF(_xlfn.XLOOKUP("Service_Any_OR_RangeGt1000",'Scoring_Config'!$A:$A,'Scoring_Config'!$D:$D,"Yes")="Yes",_xlfn.XLOOKUP("Service_Any_OR_RangeGt1000",'Scoring_Config'!$A:$A,'Scoring_Config'!$C:$C,10),0),0)+IF(LEFT(AH1141,4)="True",IF(_xlfn.XLOOKUP("App_Any_OR_RangeGt1000",'Scoring_Config'!$A:$A,'Scoring_Config'!$D:$D,"Yes")="Yes",_xlfn.XLOOKUP("App_Any_OR_RangeGt1000",'Scoring_Config'!$A:$A,'Scoring_Config'!$C:$C,10),0),0)+IF(LEFT(AI1141,4)="True",IF(_xlfn.XLOOKUP("Service_Insecure_Match",'Scoring_Config'!$A:$A,'Scoring_Config'!$D:$D,"Yes")="Yes",_xlfn.XLOOKUP("Service_Insecure_Match",'Scoring_Config'!$A:$A,'Scoring_Config'!$C:$C,5),0),0)+IF(LEFT(AJ1141,4)="True",IF(_xlfn.XLOOKUP("Risky_Inbound",'Scoring_Config'!$A:$A,'Scoring_Config'!$D:$D,"Yes")="Yes",_xlfn.XLOOKUP("Risky_Inbound",'Scoring_Config'!$A:$A,'Scoring_Config'!$C:$C,50),0),0)+IF(LEFT(AK1141,4)="True",IF(_xlfn.XLOOKUP("Risky_Outbound",'Scoring_Config'!$A:$A,'Scoring_Config'!$D:$D,"Yes")="Yes",_xlfn.XLOOKUP("Risky_Outbound",'Scoring_Config'!$A:$A,'Scoring_Config'!$C:$C,25),0),0)+IF(LEFT(AZ1141,4)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1141,FIND(",",AL1141)+1,100)),0)+IF(LEFT(AM1141,4)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1141,FIND(",",AN1141)+1,100)),0)+IF(_xlfn.XLOOKUP("Profile_Scoring",'Scoring_Config'!$A:$A,'Scoring_Config'!$D:$D,"Yes")="Yes",VALUE(MID(AO1141,FIND(",",AO1141)+1,100)),0)+IF(_xlfn.XLOOKUP("Options_Scoring",'Scoring_Config'!$A:$A,'Scoring_Config'!$D:$D,"Yes")="Yes",VALUE(MID(AP1141,FIND(",",AP1141)+1,100)),0)))</f>
        <v>0</v>
      </c>
      <c r="AZ1141" cm="1">
        <f t="array" ref="AZ1141">IF(FALSE,"True," &amp; IF(_xlfn.XLOOKUP("Migrate_Insecure",'Scoring_Config'!$A:$A,'Scoring_Config'!$D:$D,"Yes")="Yes",_xlfn.XLOOKUP("Migrate_Insecure",'Scoring_Config'!$A:$A,'Scoring_Config'!$C:$C,10),0),"False,0")</f>
        <v>0</v>
      </c>
    </row>
    <row r="1142" spans="1:52">
      <c r="A1142" t="s">
        <v>1979</v>
      </c>
      <c r="B1142" t="s">
        <v>3114</v>
      </c>
      <c r="C1142" t="s">
        <v>3542</v>
      </c>
      <c r="D1142" t="s">
        <v>3545</v>
      </c>
      <c r="E1142" t="s">
        <v>3563</v>
      </c>
      <c r="F1142" t="s">
        <v>3948</v>
      </c>
      <c r="G1142" t="s">
        <v>609</v>
      </c>
      <c r="H1142" t="s">
        <v>174</v>
      </c>
      <c r="I1142" t="s">
        <v>4122</v>
      </c>
      <c r="J1142" t="s">
        <v>1180</v>
      </c>
      <c r="K1142" t="s">
        <v>1667</v>
      </c>
      <c r="L1142" t="s">
        <v>1559</v>
      </c>
      <c r="M1142" t="s">
        <v>1974</v>
      </c>
      <c r="N1142" t="s">
        <v>4315</v>
      </c>
      <c r="O1142" t="s">
        <v>4319</v>
      </c>
      <c r="P1142" t="s">
        <v>4321</v>
      </c>
      <c r="Q1142" t="s">
        <v>5132</v>
      </c>
      <c r="R1142" t="s">
        <v>5439</v>
      </c>
      <c r="S1142" t="s">
        <v>4324</v>
      </c>
      <c r="T1142" t="s">
        <v>5817</v>
      </c>
      <c r="U1142" t="s">
        <v>6516</v>
      </c>
      <c r="Y1142" cm="1">
        <f t="array" ref="Y1142">IF(FALSE,"True," &amp; IF(_xlfn.XLOOKUP("Src_IsAny",'Scoring_Config'!$A:$A,'Scoring_Config'!$D:$D,"Yes")="Yes",_xlfn.XLOOKUP("Src_IsAny",'Scoring_Config'!$A:$A,'Scoring_Config'!$C:$C,10),0),"False,0")</f>
        <v>0</v>
      </c>
      <c r="Z1142" cm="1">
        <f t="array" ref="Z1142">IF(FALSE,"True," &amp; IF(_xlfn.XLOOKUP("Src_CIDR_Le_16",'Scoring_Config'!$A:$A,'Scoring_Config'!$D:$D,"Yes")="Yes",_xlfn.XLOOKUP("Src_CIDR_Le_16",'Scoring_Config'!$A:$A,'Scoring_Config'!$C:$C,10),0),"False,0")</f>
        <v>0</v>
      </c>
      <c r="AA1142" cm="1">
        <f t="array" ref="AA1142">IF(FALSE,"True," &amp; IF(_xlfn.XLOOKUP("Src_CIDR_17_22",'Scoring_Config'!$A:$A,'Scoring_Config'!$D:$D,"Yes")="Yes",_xlfn.XLOOKUP("Src_CIDR_17_22",'Scoring_Config'!$A:$A,'Scoring_Config'!$C:$C,5),0),"False,0")</f>
        <v>0</v>
      </c>
      <c r="AB1142" cm="1">
        <f t="array" ref="AB1142">IF(FALSE,"True," &amp; IF(_xlfn.XLOOKUP("Dst_IsAny",'Scoring_Config'!$A:$A,'Scoring_Config'!$D:$D,"Yes")="Yes",_xlfn.XLOOKUP("Dst_IsAny",'Scoring_Config'!$A:$A,'Scoring_Config'!$C:$C,10),0),"False,0")</f>
        <v>0</v>
      </c>
      <c r="AC1142" cm="1">
        <f t="array" ref="AC1142">IF(FALSE,"True," &amp; IF(_xlfn.XLOOKUP("Dst_CIDR_Le_16",'Scoring_Config'!$A:$A,'Scoring_Config'!$D:$D,"Yes")="Yes",_xlfn.XLOOKUP("Dst_CIDR_Le_16",'Scoring_Config'!$A:$A,'Scoring_Config'!$C:$C,10),0),"False,0")</f>
        <v>0</v>
      </c>
      <c r="AD1142" cm="1">
        <f t="array" ref="AD1142">IF(FALSE,"True," &amp; IF(_xlfn.XLOOKUP("Dst_CIDR_17_22",'Scoring_Config'!$A:$A,'Scoring_Config'!$D:$D,"Yes")="Yes",_xlfn.XLOOKUP("Dst_CIDR_17_22",'Scoring_Config'!$A:$A,'Scoring_Config'!$C:$C,5),0),"False,0")</f>
        <v>0</v>
      </c>
      <c r="AE1142" cm="1">
        <f t="array" ref="AE1142">IF(FALSE,"True," &amp; IF(_xlfn.XLOOKUP("SrcZone_IsAny",'Scoring_Config'!$A:$A,'Scoring_Config'!$D:$D,"Yes")="Yes",_xlfn.XLOOKUP("SrcZone_IsAny",'Scoring_Config'!$A:$A,'Scoring_Config'!$C:$C,10),0),"False,0")</f>
        <v>0</v>
      </c>
      <c r="AF1142" cm="1">
        <f t="array" ref="AF1142">IF(FALSE,"True," &amp; IF(_xlfn.XLOOKUP("DstZone_IsAny",'Scoring_Config'!$A:$A,'Scoring_Config'!$D:$D,"Yes")="Yes",_xlfn.XLOOKUP("DstZone_IsAny",'Scoring_Config'!$A:$A,'Scoring_Config'!$C:$C,10),0),"False,0")</f>
        <v>0</v>
      </c>
      <c r="AG1142" cm="1">
        <f t="array" ref="AG114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42" cm="1">
        <f t="array" ref="AH1142">IF(FALSE,"True," &amp; IF(_xlfn.XLOOKUP("App_Any_OR_RangeGt1000",'Scoring_Config'!$A:$A,'Scoring_Config'!$D:$D,"Yes")="Yes",_xlfn.XLOOKUP("App_Any_OR_RangeGt1000",'Scoring_Config'!$A:$A,'Scoring_Config'!$C:$C,10),0),"False,0")</f>
        <v>0</v>
      </c>
      <c r="AI1142" cm="1">
        <f t="array" ref="AI1142">IF(FALSE,"True," &amp; IF(_xlfn.XLOOKUP("Service_Insecure_Match",'Scoring_Config'!$A:$A,'Scoring_Config'!$D:$D,"Yes")="Yes",_xlfn.XLOOKUP("Service_Insecure_Match",'Scoring_Config'!$A:$A,'Scoring_Config'!$C:$C,5),0),"False,0")</f>
        <v>0</v>
      </c>
      <c r="AJ1142" cm="1">
        <f t="array" ref="AJ1142">IF(FALSE,"True," &amp; IF(_xlfn.XLOOKUP("Risky_Inbound",'Scoring_Config'!$A:$A,'Scoring_Config'!$D:$D,"Yes")="Yes",_xlfn.XLOOKUP("Risky_Inbound",'Scoring_Config'!$A:$A,'Scoring_Config'!$C:$C,50),0),"False,0")</f>
        <v>0</v>
      </c>
      <c r="AK1142" cm="1">
        <f t="array" ref="AK1142">IF(FALSE,"True," &amp; IF(_xlfn.XLOOKUP("Risky_Outbound",'Scoring_Config'!$A:$A,'Scoring_Config'!$D:$D,"Yes")="Yes",_xlfn.XLOOKUP("Risky_Outbound",'Scoring_Config'!$A:$A,'Scoring_Config'!$C:$C,25),0),"False,0")</f>
        <v>0</v>
      </c>
      <c r="AL1142" t="s">
        <v>6700</v>
      </c>
      <c r="AM1142" cm="1">
        <f t="array" ref="AM114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42" t="s">
        <v>6697</v>
      </c>
      <c r="AO1142" t="s">
        <v>6697</v>
      </c>
      <c r="AP1142" t="s">
        <v>6697</v>
      </c>
      <c r="AQ1142" cm="1">
        <f t="array" ref="AQ1142">IF(FALSE,"True," &amp; IF(_xlfn.XLOOKUP("Service_IsAny",'Scoring_Config'!$A:$A,'Scoring_Config'!$D:$D,"Yes")="Yes",_xlfn.XLOOKUP("Service_IsAny",'Scoring_Config'!$A:$A,'Scoring_Config'!$C:$C,0),0),"False,0")</f>
        <v>0</v>
      </c>
      <c r="AR1142">
        <v>1</v>
      </c>
      <c r="AS1142" cm="1">
        <f t="array" ref="AS1142">IF(FALSE,"True," &amp; IF(_xlfn.XLOOKUP("Service_RangeGt1000",'Scoring_Config'!$A:$A,'Scoring_Config'!$D:$D,"Yes")="Yes",_xlfn.XLOOKUP("Service_RangeGt1000",'Scoring_Config'!$A:$A,'Scoring_Config'!$C:$C,0),0),"False,0")</f>
        <v>0</v>
      </c>
      <c r="AT1142" cm="1">
        <f t="array" ref="AT1142">IF(FALSE,"True," &amp; IF(_xlfn.XLOOKUP("App_IsAny",'Scoring_Config'!$A:$A,'Scoring_Config'!$D:$D,"Yes")="Yes",_xlfn.XLOOKUP("App_IsAny",'Scoring_Config'!$A:$A,'Scoring_Config'!$C:$C,0),0),"False,0")</f>
        <v>0</v>
      </c>
      <c r="AU1142">
        <v>1</v>
      </c>
      <c r="AV1142" cm="1">
        <f t="array" ref="AV1142">IF(FALSE,"True," &amp; IF(_xlfn.XLOOKUP("App_RangeGt1000",'Scoring_Config'!$A:$A,'Scoring_Config'!$D:$D,"Yes")="Yes",_xlfn.XLOOKUP("App_RangeGt1000",'Scoring_Config'!$A:$A,'Scoring_Config'!$C:$C,0),0),"False,0")</f>
        <v>0</v>
      </c>
      <c r="AW1142" cm="1">
        <f t="array" ref="AW1142">IF(FALSE,"True," &amp; IF(_xlfn.XLOOKUP("Action_IsDenyOrDrop",'Scoring_Config'!$A:$A,'Scoring_Config'!$D:$D,"Yes")="Yes",_xlfn.XLOOKUP("Action_IsDenyOrDrop",'Scoring_Config'!$A:$A,'Scoring_Config'!$C:$C,0),0),"False,0")</f>
        <v>0</v>
      </c>
      <c r="AX1142" cm="1">
        <f t="array" ref="AX1142">IF(LEFT(AW1142,4)="True",0,(IF(LEFT(Y1142,4)="True",IF(_xlfn.XLOOKUP("Src_IsAny",'Scoring_Config'!$A:$A,'Scoring_Config'!$D:$D,"Yes")="Yes",_xlfn.XLOOKUP("Src_IsAny",'Scoring_Config'!$A:$A,'Scoring_Config'!$C:$C,10),0),0)+IF(LEFT(Z1142,4)="True",IF(_xlfn.XLOOKUP("Src_CIDR_Le_16",'Scoring_Config'!$A:$A,'Scoring_Config'!$D:$D,"Yes")="Yes",_xlfn.XLOOKUP("Src_CIDR_Le_16",'Scoring_Config'!$A:$A,'Scoring_Config'!$C:$C,10),0),0)+IF(LEFT(AA1142,4)="True",IF(_xlfn.XLOOKUP("Src_CIDR_17_22",'Scoring_Config'!$A:$A,'Scoring_Config'!$D:$D,"Yes")="Yes",_xlfn.XLOOKUP("Src_CIDR_17_22",'Scoring_Config'!$A:$A,'Scoring_Config'!$C:$C,5),0),0)+IF(LEFT(AB1142,4)="True",IF(_xlfn.XLOOKUP("Dst_IsAny",'Scoring_Config'!$A:$A,'Scoring_Config'!$D:$D,"Yes")="Yes",_xlfn.XLOOKUP("Dst_IsAny",'Scoring_Config'!$A:$A,'Scoring_Config'!$C:$C,10),0),0)+IF(LEFT(AC1142,4)="True",IF(_xlfn.XLOOKUP("Dst_CIDR_Le_16",'Scoring_Config'!$A:$A,'Scoring_Config'!$D:$D,"Yes")="Yes",_xlfn.XLOOKUP("Dst_CIDR_Le_16",'Scoring_Config'!$A:$A,'Scoring_Config'!$C:$C,10),0),0)+IF(LEFT(AD1142,4)="True",IF(_xlfn.XLOOKUP("Dst_CIDR_17_22",'Scoring_Config'!$A:$A,'Scoring_Config'!$D:$D,"Yes")="Yes",_xlfn.XLOOKUP("Dst_CIDR_17_22",'Scoring_Config'!$A:$A,'Scoring_Config'!$C:$C,5),0),0)+IF(LEFT(AE1142,4)="True",IF(_xlfn.XLOOKUP("SrcZone_IsAny",'Scoring_Config'!$A:$A,'Scoring_Config'!$D:$D,"Yes")="Yes",_xlfn.XLOOKUP("SrcZone_IsAny",'Scoring_Config'!$A:$A,'Scoring_Config'!$C:$C,10),0),0)+IF(LEFT(AF1142,4)="True",IF(_xlfn.XLOOKUP("DstZone_IsAny",'Scoring_Config'!$A:$A,'Scoring_Config'!$D:$D,"Yes")="Yes",_xlfn.XLOOKUP("DstZone_IsAny",'Scoring_Config'!$A:$A,'Scoring_Config'!$C:$C,10),0),0)+IF(LEFT(AG1142,4)="True",IF(_xlfn.XLOOKUP("Service_Any_OR_RangeGt1000",'Scoring_Config'!$A:$A,'Scoring_Config'!$D:$D,"Yes")="Yes",_xlfn.XLOOKUP("Service_Any_OR_RangeGt1000",'Scoring_Config'!$A:$A,'Scoring_Config'!$C:$C,10),0),0)+IF(LEFT(AH1142,4)="True",IF(_xlfn.XLOOKUP("App_Any_OR_RangeGt1000",'Scoring_Config'!$A:$A,'Scoring_Config'!$D:$D,"Yes")="Yes",_xlfn.XLOOKUP("App_Any_OR_RangeGt1000",'Scoring_Config'!$A:$A,'Scoring_Config'!$C:$C,10),0),0)+IF(LEFT(AI1142,4)="True",IF(_xlfn.XLOOKUP("Service_Insecure_Match",'Scoring_Config'!$A:$A,'Scoring_Config'!$D:$D,"Yes")="Yes",_xlfn.XLOOKUP("Service_Insecure_Match",'Scoring_Config'!$A:$A,'Scoring_Config'!$C:$C,5),0),0)+IF(LEFT(AJ1142,4)="True",IF(_xlfn.XLOOKUP("Risky_Inbound",'Scoring_Config'!$A:$A,'Scoring_Config'!$D:$D,"Yes")="Yes",_xlfn.XLOOKUP("Risky_Inbound",'Scoring_Config'!$A:$A,'Scoring_Config'!$C:$C,50),0),0)+IF(LEFT(AK1142,4)="True",IF(_xlfn.XLOOKUP("Risky_Outbound",'Scoring_Config'!$A:$A,'Scoring_Config'!$D:$D,"Yes")="Yes",_xlfn.XLOOKUP("Risky_Outbound",'Scoring_Config'!$A:$A,'Scoring_Config'!$C:$C,25),0),0)+IF(LEFT(AZ1142,4)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1142,FIND(",",AL1142)+1,100)),0)+IF(LEFT(AM1142,4)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1142,FIND(",",AN1142)+1,100)),0)+IF(_xlfn.XLOOKUP("Profile_Scoring",'Scoring_Config'!$A:$A,'Scoring_Config'!$D:$D,"Yes")="Yes",VALUE(MID(AO1142,FIND(",",AO1142)+1,100)),0)+IF(_xlfn.XLOOKUP("Options_Scoring",'Scoring_Config'!$A:$A,'Scoring_Config'!$D:$D,"Yes")="Yes",VALUE(MID(AP1142,FIND(",",AP1142)+1,100)),0)))</f>
        <v>0</v>
      </c>
      <c r="AZ1142" cm="1">
        <f t="array" ref="AZ1142">IF(FALSE,"True," &amp; IF(_xlfn.XLOOKUP("Migrate_Insecure",'Scoring_Config'!$A:$A,'Scoring_Config'!$D:$D,"Yes")="Yes",_xlfn.XLOOKUP("Migrate_Insecure",'Scoring_Config'!$A:$A,'Scoring_Config'!$C:$C,10),0),"False,0")</f>
        <v>0</v>
      </c>
    </row>
    <row r="1143" spans="1:52">
      <c r="A1143" t="s">
        <v>1979</v>
      </c>
      <c r="B1143" t="s">
        <v>3115</v>
      </c>
      <c r="C1143" t="s">
        <v>3542</v>
      </c>
      <c r="D1143" t="s">
        <v>3545</v>
      </c>
      <c r="E1143" t="s">
        <v>3563</v>
      </c>
      <c r="F1143" t="s">
        <v>3638</v>
      </c>
      <c r="G1143" t="s">
        <v>609</v>
      </c>
      <c r="H1143" t="s">
        <v>174</v>
      </c>
      <c r="I1143" t="s">
        <v>3688</v>
      </c>
      <c r="J1143" t="s">
        <v>287</v>
      </c>
      <c r="K1143" t="s">
        <v>1662</v>
      </c>
      <c r="L1143" t="s">
        <v>1327</v>
      </c>
      <c r="M1143" t="s">
        <v>1974</v>
      </c>
      <c r="N1143" t="s">
        <v>4315</v>
      </c>
      <c r="O1143" t="s">
        <v>4319</v>
      </c>
      <c r="P1143" t="s">
        <v>4321</v>
      </c>
      <c r="Q1143" t="s">
        <v>5132</v>
      </c>
      <c r="R1143" t="s">
        <v>5439</v>
      </c>
      <c r="S1143" t="s">
        <v>4324</v>
      </c>
      <c r="T1143" t="s">
        <v>5817</v>
      </c>
      <c r="U1143" t="s">
        <v>6515</v>
      </c>
      <c r="Y1143" cm="1">
        <f t="array" ref="Y1143">IF(FALSE,"True," &amp; IF(_xlfn.XLOOKUP("Src_IsAny",'Scoring_Config'!$A:$A,'Scoring_Config'!$D:$D,"Yes")="Yes",_xlfn.XLOOKUP("Src_IsAny",'Scoring_Config'!$A:$A,'Scoring_Config'!$C:$C,10),0),"False,0")</f>
        <v>0</v>
      </c>
      <c r="Z1143" cm="1">
        <f t="array" ref="Z1143">IF(FALSE,"True," &amp; IF(_xlfn.XLOOKUP("Src_CIDR_Le_16",'Scoring_Config'!$A:$A,'Scoring_Config'!$D:$D,"Yes")="Yes",_xlfn.XLOOKUP("Src_CIDR_Le_16",'Scoring_Config'!$A:$A,'Scoring_Config'!$C:$C,10),0),"False,0")</f>
        <v>0</v>
      </c>
      <c r="AA1143" cm="1">
        <f t="array" ref="AA1143">IF(FALSE,"True," &amp; IF(_xlfn.XLOOKUP("Src_CIDR_17_22",'Scoring_Config'!$A:$A,'Scoring_Config'!$D:$D,"Yes")="Yes",_xlfn.XLOOKUP("Src_CIDR_17_22",'Scoring_Config'!$A:$A,'Scoring_Config'!$C:$C,5),0),"False,0")</f>
        <v>0</v>
      </c>
      <c r="AB1143" cm="1">
        <f t="array" ref="AB1143">IF(FALSE,"True," &amp; IF(_xlfn.XLOOKUP("Dst_IsAny",'Scoring_Config'!$A:$A,'Scoring_Config'!$D:$D,"Yes")="Yes",_xlfn.XLOOKUP("Dst_IsAny",'Scoring_Config'!$A:$A,'Scoring_Config'!$C:$C,10),0),"False,0")</f>
        <v>0</v>
      </c>
      <c r="AC1143" cm="1">
        <f t="array" ref="AC1143">IF(FALSE,"True," &amp; IF(_xlfn.XLOOKUP("Dst_CIDR_Le_16",'Scoring_Config'!$A:$A,'Scoring_Config'!$D:$D,"Yes")="Yes",_xlfn.XLOOKUP("Dst_CIDR_Le_16",'Scoring_Config'!$A:$A,'Scoring_Config'!$C:$C,10),0),"False,0")</f>
        <v>0</v>
      </c>
      <c r="AD1143" cm="1">
        <f t="array" ref="AD1143">IF(FALSE,"True," &amp; IF(_xlfn.XLOOKUP("Dst_CIDR_17_22",'Scoring_Config'!$A:$A,'Scoring_Config'!$D:$D,"Yes")="Yes",_xlfn.XLOOKUP("Dst_CIDR_17_22",'Scoring_Config'!$A:$A,'Scoring_Config'!$C:$C,5),0),"False,0")</f>
        <v>0</v>
      </c>
      <c r="AE1143" cm="1">
        <f t="array" ref="AE1143">IF(FALSE,"True," &amp; IF(_xlfn.XLOOKUP("SrcZone_IsAny",'Scoring_Config'!$A:$A,'Scoring_Config'!$D:$D,"Yes")="Yes",_xlfn.XLOOKUP("SrcZone_IsAny",'Scoring_Config'!$A:$A,'Scoring_Config'!$C:$C,10),0),"False,0")</f>
        <v>0</v>
      </c>
      <c r="AF1143" cm="1">
        <f t="array" ref="AF1143">IF(FALSE,"True," &amp; IF(_xlfn.XLOOKUP("DstZone_IsAny",'Scoring_Config'!$A:$A,'Scoring_Config'!$D:$D,"Yes")="Yes",_xlfn.XLOOKUP("DstZone_IsAny",'Scoring_Config'!$A:$A,'Scoring_Config'!$C:$C,10),0),"False,0")</f>
        <v>0</v>
      </c>
      <c r="AG1143" cm="1">
        <f t="array" ref="AG114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43" cm="1">
        <f t="array" ref="AH1143">IF(FALSE,"True," &amp; IF(_xlfn.XLOOKUP("App_Any_OR_RangeGt1000",'Scoring_Config'!$A:$A,'Scoring_Config'!$D:$D,"Yes")="Yes",_xlfn.XLOOKUP("App_Any_OR_RangeGt1000",'Scoring_Config'!$A:$A,'Scoring_Config'!$C:$C,10),0),"False,0")</f>
        <v>0</v>
      </c>
      <c r="AI1143" cm="1">
        <f t="array" ref="AI1143">IF(FALSE,"True," &amp; IF(_xlfn.XLOOKUP("Service_Insecure_Match",'Scoring_Config'!$A:$A,'Scoring_Config'!$D:$D,"Yes")="Yes",_xlfn.XLOOKUP("Service_Insecure_Match",'Scoring_Config'!$A:$A,'Scoring_Config'!$C:$C,5),0),"False,0")</f>
        <v>0</v>
      </c>
      <c r="AJ1143" cm="1">
        <f t="array" ref="AJ1143">IF(FALSE,"True," &amp; IF(_xlfn.XLOOKUP("Risky_Inbound",'Scoring_Config'!$A:$A,'Scoring_Config'!$D:$D,"Yes")="Yes",_xlfn.XLOOKUP("Risky_Inbound",'Scoring_Config'!$A:$A,'Scoring_Config'!$C:$C,50),0),"False,0")</f>
        <v>0</v>
      </c>
      <c r="AK1143" cm="1">
        <f t="array" ref="AK1143">IF(FALSE,"True," &amp; IF(_xlfn.XLOOKUP("Risky_Outbound",'Scoring_Config'!$A:$A,'Scoring_Config'!$D:$D,"Yes")="Yes",_xlfn.XLOOKUP("Risky_Outbound",'Scoring_Config'!$A:$A,'Scoring_Config'!$C:$C,25),0),"False,0")</f>
        <v>0</v>
      </c>
      <c r="AL1143" t="s">
        <v>6700</v>
      </c>
      <c r="AM1143" cm="1">
        <f t="array" ref="AM114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43" t="s">
        <v>6697</v>
      </c>
      <c r="AO1143" t="s">
        <v>6697</v>
      </c>
      <c r="AP1143" t="s">
        <v>6697</v>
      </c>
      <c r="AQ1143" cm="1">
        <f t="array" ref="AQ1143">IF(FALSE,"True," &amp; IF(_xlfn.XLOOKUP("Service_IsAny",'Scoring_Config'!$A:$A,'Scoring_Config'!$D:$D,"Yes")="Yes",_xlfn.XLOOKUP("Service_IsAny",'Scoring_Config'!$A:$A,'Scoring_Config'!$C:$C,0),0),"False,0")</f>
        <v>0</v>
      </c>
      <c r="AR1143">
        <v>0</v>
      </c>
      <c r="AS1143" cm="1">
        <f t="array" ref="AS1143">IF(FALSE,"True," &amp; IF(_xlfn.XLOOKUP("Service_RangeGt1000",'Scoring_Config'!$A:$A,'Scoring_Config'!$D:$D,"Yes")="Yes",_xlfn.XLOOKUP("Service_RangeGt1000",'Scoring_Config'!$A:$A,'Scoring_Config'!$C:$C,0),0),"False,0")</f>
        <v>0</v>
      </c>
      <c r="AT1143" cm="1">
        <f t="array" ref="AT1143">IF(FALSE,"True," &amp; IF(_xlfn.XLOOKUP("App_IsAny",'Scoring_Config'!$A:$A,'Scoring_Config'!$D:$D,"Yes")="Yes",_xlfn.XLOOKUP("App_IsAny",'Scoring_Config'!$A:$A,'Scoring_Config'!$C:$C,0),0),"False,0")</f>
        <v>0</v>
      </c>
      <c r="AU1143">
        <v>2</v>
      </c>
      <c r="AV1143" cm="1">
        <f t="array" ref="AV1143">IF(FALSE,"True," &amp; IF(_xlfn.XLOOKUP("App_RangeGt1000",'Scoring_Config'!$A:$A,'Scoring_Config'!$D:$D,"Yes")="Yes",_xlfn.XLOOKUP("App_RangeGt1000",'Scoring_Config'!$A:$A,'Scoring_Config'!$C:$C,0),0),"False,0")</f>
        <v>0</v>
      </c>
      <c r="AW1143" cm="1">
        <f t="array" ref="AW1143">IF(FALSE,"True," &amp; IF(_xlfn.XLOOKUP("Action_IsDenyOrDrop",'Scoring_Config'!$A:$A,'Scoring_Config'!$D:$D,"Yes")="Yes",_xlfn.XLOOKUP("Action_IsDenyOrDrop",'Scoring_Config'!$A:$A,'Scoring_Config'!$C:$C,0),0),"False,0")</f>
        <v>0</v>
      </c>
      <c r="AX1143" cm="1">
        <f t="array" ref="AX1143">IF(LEFT(AW1143,4)="True",0,(IF(LEFT(Y1143,4)="True",IF(_xlfn.XLOOKUP("Src_IsAny",'Scoring_Config'!$A:$A,'Scoring_Config'!$D:$D,"Yes")="Yes",_xlfn.XLOOKUP("Src_IsAny",'Scoring_Config'!$A:$A,'Scoring_Config'!$C:$C,10),0),0)+IF(LEFT(Z1143,4)="True",IF(_xlfn.XLOOKUP("Src_CIDR_Le_16",'Scoring_Config'!$A:$A,'Scoring_Config'!$D:$D,"Yes")="Yes",_xlfn.XLOOKUP("Src_CIDR_Le_16",'Scoring_Config'!$A:$A,'Scoring_Config'!$C:$C,10),0),0)+IF(LEFT(AA1143,4)="True",IF(_xlfn.XLOOKUP("Src_CIDR_17_22",'Scoring_Config'!$A:$A,'Scoring_Config'!$D:$D,"Yes")="Yes",_xlfn.XLOOKUP("Src_CIDR_17_22",'Scoring_Config'!$A:$A,'Scoring_Config'!$C:$C,5),0),0)+IF(LEFT(AB1143,4)="True",IF(_xlfn.XLOOKUP("Dst_IsAny",'Scoring_Config'!$A:$A,'Scoring_Config'!$D:$D,"Yes")="Yes",_xlfn.XLOOKUP("Dst_IsAny",'Scoring_Config'!$A:$A,'Scoring_Config'!$C:$C,10),0),0)+IF(LEFT(AC1143,4)="True",IF(_xlfn.XLOOKUP("Dst_CIDR_Le_16",'Scoring_Config'!$A:$A,'Scoring_Config'!$D:$D,"Yes")="Yes",_xlfn.XLOOKUP("Dst_CIDR_Le_16",'Scoring_Config'!$A:$A,'Scoring_Config'!$C:$C,10),0),0)+IF(LEFT(AD1143,4)="True",IF(_xlfn.XLOOKUP("Dst_CIDR_17_22",'Scoring_Config'!$A:$A,'Scoring_Config'!$D:$D,"Yes")="Yes",_xlfn.XLOOKUP("Dst_CIDR_17_22",'Scoring_Config'!$A:$A,'Scoring_Config'!$C:$C,5),0),0)+IF(LEFT(AE1143,4)="True",IF(_xlfn.XLOOKUP("SrcZone_IsAny",'Scoring_Config'!$A:$A,'Scoring_Config'!$D:$D,"Yes")="Yes",_xlfn.XLOOKUP("SrcZone_IsAny",'Scoring_Config'!$A:$A,'Scoring_Config'!$C:$C,10),0),0)+IF(LEFT(AF1143,4)="True",IF(_xlfn.XLOOKUP("DstZone_IsAny",'Scoring_Config'!$A:$A,'Scoring_Config'!$D:$D,"Yes")="Yes",_xlfn.XLOOKUP("DstZone_IsAny",'Scoring_Config'!$A:$A,'Scoring_Config'!$C:$C,10),0),0)+IF(LEFT(AG1143,4)="True",IF(_xlfn.XLOOKUP("Service_Any_OR_RangeGt1000",'Scoring_Config'!$A:$A,'Scoring_Config'!$D:$D,"Yes")="Yes",_xlfn.XLOOKUP("Service_Any_OR_RangeGt1000",'Scoring_Config'!$A:$A,'Scoring_Config'!$C:$C,10),0),0)+IF(LEFT(AH1143,4)="True",IF(_xlfn.XLOOKUP("App_Any_OR_RangeGt1000",'Scoring_Config'!$A:$A,'Scoring_Config'!$D:$D,"Yes")="Yes",_xlfn.XLOOKUP("App_Any_OR_RangeGt1000",'Scoring_Config'!$A:$A,'Scoring_Config'!$C:$C,10),0),0)+IF(LEFT(AI1143,4)="True",IF(_xlfn.XLOOKUP("Service_Insecure_Match",'Scoring_Config'!$A:$A,'Scoring_Config'!$D:$D,"Yes")="Yes",_xlfn.XLOOKUP("Service_Insecure_Match",'Scoring_Config'!$A:$A,'Scoring_Config'!$C:$C,5),0),0)+IF(LEFT(AJ1143,4)="True",IF(_xlfn.XLOOKUP("Risky_Inbound",'Scoring_Config'!$A:$A,'Scoring_Config'!$D:$D,"Yes")="Yes",_xlfn.XLOOKUP("Risky_Inbound",'Scoring_Config'!$A:$A,'Scoring_Config'!$C:$C,50),0),0)+IF(LEFT(AK1143,4)="True",IF(_xlfn.XLOOKUP("Risky_Outbound",'Scoring_Config'!$A:$A,'Scoring_Config'!$D:$D,"Yes")="Yes",_xlfn.XLOOKUP("Risky_Outbound",'Scoring_Config'!$A:$A,'Scoring_Config'!$C:$C,25),0),0)+IF(LEFT(AZ1143,4)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1143,FIND(",",AL1143)+1,100)),0)+IF(LEFT(AM1143,4)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1143,FIND(",",AN1143)+1,100)),0)+IF(_xlfn.XLOOKUP("Profile_Scoring",'Scoring_Config'!$A:$A,'Scoring_Config'!$D:$D,"Yes")="Yes",VALUE(MID(AO1143,FIND(",",AO1143)+1,100)),0)+IF(_xlfn.XLOOKUP("Options_Scoring",'Scoring_Config'!$A:$A,'Scoring_Config'!$D:$D,"Yes")="Yes",VALUE(MID(AP1143,FIND(",",AP1143)+1,100)),0)))</f>
        <v>0</v>
      </c>
      <c r="AZ1143" cm="1">
        <f t="array" ref="AZ1143">IF(FALSE,"True," &amp; IF(_xlfn.XLOOKUP("Migrate_Insecure",'Scoring_Config'!$A:$A,'Scoring_Config'!$D:$D,"Yes")="Yes",_xlfn.XLOOKUP("Migrate_Insecure",'Scoring_Config'!$A:$A,'Scoring_Config'!$C:$C,10),0),"False,0")</f>
        <v>0</v>
      </c>
    </row>
    <row r="1144" spans="1:52">
      <c r="A1144" t="s">
        <v>1979</v>
      </c>
      <c r="B1144" t="s">
        <v>3116</v>
      </c>
      <c r="C1144" t="s">
        <v>3542</v>
      </c>
      <c r="D1144" t="s">
        <v>3545</v>
      </c>
      <c r="E1144" t="s">
        <v>3563</v>
      </c>
      <c r="F1144" t="s">
        <v>3638</v>
      </c>
      <c r="G1144" t="s">
        <v>609</v>
      </c>
      <c r="H1144" t="s">
        <v>174</v>
      </c>
      <c r="I1144" t="s">
        <v>3688</v>
      </c>
      <c r="J1144" t="s">
        <v>287</v>
      </c>
      <c r="K1144" t="s">
        <v>1667</v>
      </c>
      <c r="L1144" t="s">
        <v>1559</v>
      </c>
      <c r="M1144" t="s">
        <v>1974</v>
      </c>
      <c r="N1144" t="s">
        <v>4315</v>
      </c>
      <c r="O1144" t="s">
        <v>4319</v>
      </c>
      <c r="P1144" t="s">
        <v>4321</v>
      </c>
      <c r="Q1144" t="s">
        <v>5132</v>
      </c>
      <c r="R1144" t="s">
        <v>5439</v>
      </c>
      <c r="S1144" t="s">
        <v>4324</v>
      </c>
      <c r="T1144" t="s">
        <v>5817</v>
      </c>
      <c r="U1144" t="s">
        <v>6516</v>
      </c>
      <c r="Y1144" cm="1">
        <f t="array" ref="Y1144">IF(FALSE,"True," &amp; IF(_xlfn.XLOOKUP("Src_IsAny",'Scoring_Config'!$A:$A,'Scoring_Config'!$D:$D,"Yes")="Yes",_xlfn.XLOOKUP("Src_IsAny",'Scoring_Config'!$A:$A,'Scoring_Config'!$C:$C,10),0),"False,0")</f>
        <v>0</v>
      </c>
      <c r="Z1144" cm="1">
        <f t="array" ref="Z1144">IF(FALSE,"True," &amp; IF(_xlfn.XLOOKUP("Src_CIDR_Le_16",'Scoring_Config'!$A:$A,'Scoring_Config'!$D:$D,"Yes")="Yes",_xlfn.XLOOKUP("Src_CIDR_Le_16",'Scoring_Config'!$A:$A,'Scoring_Config'!$C:$C,10),0),"False,0")</f>
        <v>0</v>
      </c>
      <c r="AA1144" cm="1">
        <f t="array" ref="AA1144">IF(FALSE,"True," &amp; IF(_xlfn.XLOOKUP("Src_CIDR_17_22",'Scoring_Config'!$A:$A,'Scoring_Config'!$D:$D,"Yes")="Yes",_xlfn.XLOOKUP("Src_CIDR_17_22",'Scoring_Config'!$A:$A,'Scoring_Config'!$C:$C,5),0),"False,0")</f>
        <v>0</v>
      </c>
      <c r="AB1144" cm="1">
        <f t="array" ref="AB1144">IF(FALSE,"True," &amp; IF(_xlfn.XLOOKUP("Dst_IsAny",'Scoring_Config'!$A:$A,'Scoring_Config'!$D:$D,"Yes")="Yes",_xlfn.XLOOKUP("Dst_IsAny",'Scoring_Config'!$A:$A,'Scoring_Config'!$C:$C,10),0),"False,0")</f>
        <v>0</v>
      </c>
      <c r="AC1144" cm="1">
        <f t="array" ref="AC1144">IF(FALSE,"True," &amp; IF(_xlfn.XLOOKUP("Dst_CIDR_Le_16",'Scoring_Config'!$A:$A,'Scoring_Config'!$D:$D,"Yes")="Yes",_xlfn.XLOOKUP("Dst_CIDR_Le_16",'Scoring_Config'!$A:$A,'Scoring_Config'!$C:$C,10),0),"False,0")</f>
        <v>0</v>
      </c>
      <c r="AD1144" cm="1">
        <f t="array" ref="AD1144">IF(FALSE,"True," &amp; IF(_xlfn.XLOOKUP("Dst_CIDR_17_22",'Scoring_Config'!$A:$A,'Scoring_Config'!$D:$D,"Yes")="Yes",_xlfn.XLOOKUP("Dst_CIDR_17_22",'Scoring_Config'!$A:$A,'Scoring_Config'!$C:$C,5),0),"False,0")</f>
        <v>0</v>
      </c>
      <c r="AE1144" cm="1">
        <f t="array" ref="AE1144">IF(FALSE,"True," &amp; IF(_xlfn.XLOOKUP("SrcZone_IsAny",'Scoring_Config'!$A:$A,'Scoring_Config'!$D:$D,"Yes")="Yes",_xlfn.XLOOKUP("SrcZone_IsAny",'Scoring_Config'!$A:$A,'Scoring_Config'!$C:$C,10),0),"False,0")</f>
        <v>0</v>
      </c>
      <c r="AF1144" cm="1">
        <f t="array" ref="AF1144">IF(FALSE,"True," &amp; IF(_xlfn.XLOOKUP("DstZone_IsAny",'Scoring_Config'!$A:$A,'Scoring_Config'!$D:$D,"Yes")="Yes",_xlfn.XLOOKUP("DstZone_IsAny",'Scoring_Config'!$A:$A,'Scoring_Config'!$C:$C,10),0),"False,0")</f>
        <v>0</v>
      </c>
      <c r="AG1144" cm="1">
        <f t="array" ref="AG114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44" cm="1">
        <f t="array" ref="AH1144">IF(FALSE,"True," &amp; IF(_xlfn.XLOOKUP("App_Any_OR_RangeGt1000",'Scoring_Config'!$A:$A,'Scoring_Config'!$D:$D,"Yes")="Yes",_xlfn.XLOOKUP("App_Any_OR_RangeGt1000",'Scoring_Config'!$A:$A,'Scoring_Config'!$C:$C,10),0),"False,0")</f>
        <v>0</v>
      </c>
      <c r="AI1144" cm="1">
        <f t="array" ref="AI1144">IF(FALSE,"True," &amp; IF(_xlfn.XLOOKUP("Service_Insecure_Match",'Scoring_Config'!$A:$A,'Scoring_Config'!$D:$D,"Yes")="Yes",_xlfn.XLOOKUP("Service_Insecure_Match",'Scoring_Config'!$A:$A,'Scoring_Config'!$C:$C,5),0),"False,0")</f>
        <v>0</v>
      </c>
      <c r="AJ1144" cm="1">
        <f t="array" ref="AJ1144">IF(FALSE,"True," &amp; IF(_xlfn.XLOOKUP("Risky_Inbound",'Scoring_Config'!$A:$A,'Scoring_Config'!$D:$D,"Yes")="Yes",_xlfn.XLOOKUP("Risky_Inbound",'Scoring_Config'!$A:$A,'Scoring_Config'!$C:$C,50),0),"False,0")</f>
        <v>0</v>
      </c>
      <c r="AK1144" cm="1">
        <f t="array" ref="AK1144">IF(FALSE,"True," &amp; IF(_xlfn.XLOOKUP("Risky_Outbound",'Scoring_Config'!$A:$A,'Scoring_Config'!$D:$D,"Yes")="Yes",_xlfn.XLOOKUP("Risky_Outbound",'Scoring_Config'!$A:$A,'Scoring_Config'!$C:$C,25),0),"False,0")</f>
        <v>0</v>
      </c>
      <c r="AL1144" t="s">
        <v>6700</v>
      </c>
      <c r="AM1144" cm="1">
        <f t="array" ref="AM114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44" t="s">
        <v>6697</v>
      </c>
      <c r="AO1144" t="s">
        <v>6697</v>
      </c>
      <c r="AP1144" t="s">
        <v>6697</v>
      </c>
      <c r="AQ1144" cm="1">
        <f t="array" ref="AQ1144">IF(FALSE,"True," &amp; IF(_xlfn.XLOOKUP("Service_IsAny",'Scoring_Config'!$A:$A,'Scoring_Config'!$D:$D,"Yes")="Yes",_xlfn.XLOOKUP("Service_IsAny",'Scoring_Config'!$A:$A,'Scoring_Config'!$C:$C,0),0),"False,0")</f>
        <v>0</v>
      </c>
      <c r="AR1144">
        <v>1</v>
      </c>
      <c r="AS1144" cm="1">
        <f t="array" ref="AS1144">IF(FALSE,"True," &amp; IF(_xlfn.XLOOKUP("Service_RangeGt1000",'Scoring_Config'!$A:$A,'Scoring_Config'!$D:$D,"Yes")="Yes",_xlfn.XLOOKUP("Service_RangeGt1000",'Scoring_Config'!$A:$A,'Scoring_Config'!$C:$C,0),0),"False,0")</f>
        <v>0</v>
      </c>
      <c r="AT1144" cm="1">
        <f t="array" ref="AT1144">IF(FALSE,"True," &amp; IF(_xlfn.XLOOKUP("App_IsAny",'Scoring_Config'!$A:$A,'Scoring_Config'!$D:$D,"Yes")="Yes",_xlfn.XLOOKUP("App_IsAny",'Scoring_Config'!$A:$A,'Scoring_Config'!$C:$C,0),0),"False,0")</f>
        <v>0</v>
      </c>
      <c r="AU1144">
        <v>1</v>
      </c>
      <c r="AV1144" cm="1">
        <f t="array" ref="AV1144">IF(FALSE,"True," &amp; IF(_xlfn.XLOOKUP("App_RangeGt1000",'Scoring_Config'!$A:$A,'Scoring_Config'!$D:$D,"Yes")="Yes",_xlfn.XLOOKUP("App_RangeGt1000",'Scoring_Config'!$A:$A,'Scoring_Config'!$C:$C,0),0),"False,0")</f>
        <v>0</v>
      </c>
      <c r="AW1144" cm="1">
        <f t="array" ref="AW1144">IF(FALSE,"True," &amp; IF(_xlfn.XLOOKUP("Action_IsDenyOrDrop",'Scoring_Config'!$A:$A,'Scoring_Config'!$D:$D,"Yes")="Yes",_xlfn.XLOOKUP("Action_IsDenyOrDrop",'Scoring_Config'!$A:$A,'Scoring_Config'!$C:$C,0),0),"False,0")</f>
        <v>0</v>
      </c>
      <c r="AX1144" cm="1">
        <f t="array" ref="AX1144">IF(LEFT(AW1144,4)="True",0,(IF(LEFT(Y1144,4)="True",IF(_xlfn.XLOOKUP("Src_IsAny",'Scoring_Config'!$A:$A,'Scoring_Config'!$D:$D,"Yes")="Yes",_xlfn.XLOOKUP("Src_IsAny",'Scoring_Config'!$A:$A,'Scoring_Config'!$C:$C,10),0),0)+IF(LEFT(Z1144,4)="True",IF(_xlfn.XLOOKUP("Src_CIDR_Le_16",'Scoring_Config'!$A:$A,'Scoring_Config'!$D:$D,"Yes")="Yes",_xlfn.XLOOKUP("Src_CIDR_Le_16",'Scoring_Config'!$A:$A,'Scoring_Config'!$C:$C,10),0),0)+IF(LEFT(AA1144,4)="True",IF(_xlfn.XLOOKUP("Src_CIDR_17_22",'Scoring_Config'!$A:$A,'Scoring_Config'!$D:$D,"Yes")="Yes",_xlfn.XLOOKUP("Src_CIDR_17_22",'Scoring_Config'!$A:$A,'Scoring_Config'!$C:$C,5),0),0)+IF(LEFT(AB1144,4)="True",IF(_xlfn.XLOOKUP("Dst_IsAny",'Scoring_Config'!$A:$A,'Scoring_Config'!$D:$D,"Yes")="Yes",_xlfn.XLOOKUP("Dst_IsAny",'Scoring_Config'!$A:$A,'Scoring_Config'!$C:$C,10),0),0)+IF(LEFT(AC1144,4)="True",IF(_xlfn.XLOOKUP("Dst_CIDR_Le_16",'Scoring_Config'!$A:$A,'Scoring_Config'!$D:$D,"Yes")="Yes",_xlfn.XLOOKUP("Dst_CIDR_Le_16",'Scoring_Config'!$A:$A,'Scoring_Config'!$C:$C,10),0),0)+IF(LEFT(AD1144,4)="True",IF(_xlfn.XLOOKUP("Dst_CIDR_17_22",'Scoring_Config'!$A:$A,'Scoring_Config'!$D:$D,"Yes")="Yes",_xlfn.XLOOKUP("Dst_CIDR_17_22",'Scoring_Config'!$A:$A,'Scoring_Config'!$C:$C,5),0),0)+IF(LEFT(AE1144,4)="True",IF(_xlfn.XLOOKUP("SrcZone_IsAny",'Scoring_Config'!$A:$A,'Scoring_Config'!$D:$D,"Yes")="Yes",_xlfn.XLOOKUP("SrcZone_IsAny",'Scoring_Config'!$A:$A,'Scoring_Config'!$C:$C,10),0),0)+IF(LEFT(AF1144,4)="True",IF(_xlfn.XLOOKUP("DstZone_IsAny",'Scoring_Config'!$A:$A,'Scoring_Config'!$D:$D,"Yes")="Yes",_xlfn.XLOOKUP("DstZone_IsAny",'Scoring_Config'!$A:$A,'Scoring_Config'!$C:$C,10),0),0)+IF(LEFT(AG1144,4)="True",IF(_xlfn.XLOOKUP("Service_Any_OR_RangeGt1000",'Scoring_Config'!$A:$A,'Scoring_Config'!$D:$D,"Yes")="Yes",_xlfn.XLOOKUP("Service_Any_OR_RangeGt1000",'Scoring_Config'!$A:$A,'Scoring_Config'!$C:$C,10),0),0)+IF(LEFT(AH1144,4)="True",IF(_xlfn.XLOOKUP("App_Any_OR_RangeGt1000",'Scoring_Config'!$A:$A,'Scoring_Config'!$D:$D,"Yes")="Yes",_xlfn.XLOOKUP("App_Any_OR_RangeGt1000",'Scoring_Config'!$A:$A,'Scoring_Config'!$C:$C,10),0),0)+IF(LEFT(AI1144,4)="True",IF(_xlfn.XLOOKUP("Service_Insecure_Match",'Scoring_Config'!$A:$A,'Scoring_Config'!$D:$D,"Yes")="Yes",_xlfn.XLOOKUP("Service_Insecure_Match",'Scoring_Config'!$A:$A,'Scoring_Config'!$C:$C,5),0),0)+IF(LEFT(AJ1144,4)="True",IF(_xlfn.XLOOKUP("Risky_Inbound",'Scoring_Config'!$A:$A,'Scoring_Config'!$D:$D,"Yes")="Yes",_xlfn.XLOOKUP("Risky_Inbound",'Scoring_Config'!$A:$A,'Scoring_Config'!$C:$C,50),0),0)+IF(LEFT(AK1144,4)="True",IF(_xlfn.XLOOKUP("Risky_Outbound",'Scoring_Config'!$A:$A,'Scoring_Config'!$D:$D,"Yes")="Yes",_xlfn.XLOOKUP("Risky_Outbound",'Scoring_Config'!$A:$A,'Scoring_Config'!$C:$C,25),0),0)+IF(LEFT(AZ1144,4)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1144,FIND(",",AL1144)+1,100)),0)+IF(LEFT(AM1144,4)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1144,FIND(",",AN1144)+1,100)),0)+IF(_xlfn.XLOOKUP("Profile_Scoring",'Scoring_Config'!$A:$A,'Scoring_Config'!$D:$D,"Yes")="Yes",VALUE(MID(AO1144,FIND(",",AO1144)+1,100)),0)+IF(_xlfn.XLOOKUP("Options_Scoring",'Scoring_Config'!$A:$A,'Scoring_Config'!$D:$D,"Yes")="Yes",VALUE(MID(AP1144,FIND(",",AP1144)+1,100)),0)))</f>
        <v>0</v>
      </c>
      <c r="AZ1144" cm="1">
        <f t="array" ref="AZ1144">IF(FALSE,"True," &amp; IF(_xlfn.XLOOKUP("Migrate_Insecure",'Scoring_Config'!$A:$A,'Scoring_Config'!$D:$D,"Yes")="Yes",_xlfn.XLOOKUP("Migrate_Insecure",'Scoring_Config'!$A:$A,'Scoring_Config'!$C:$C,10),0),"False,0")</f>
        <v>0</v>
      </c>
    </row>
    <row r="1145" spans="1:52">
      <c r="A1145" t="s">
        <v>1979</v>
      </c>
      <c r="B1145" t="s">
        <v>3117</v>
      </c>
      <c r="C1145" t="s">
        <v>3542</v>
      </c>
      <c r="D1145" t="s">
        <v>3545</v>
      </c>
      <c r="E1145" t="s">
        <v>3563</v>
      </c>
      <c r="F1145" t="s">
        <v>3865</v>
      </c>
      <c r="G1145" t="s">
        <v>561</v>
      </c>
      <c r="H1145" t="s">
        <v>174</v>
      </c>
      <c r="I1145" t="s">
        <v>3910</v>
      </c>
      <c r="J1145" t="s">
        <v>525</v>
      </c>
      <c r="K1145" t="s">
        <v>1660</v>
      </c>
      <c r="L1145" t="s">
        <v>1327</v>
      </c>
      <c r="M1145" t="s">
        <v>1974</v>
      </c>
      <c r="N1145" t="s">
        <v>4315</v>
      </c>
      <c r="O1145" t="s">
        <v>4319</v>
      </c>
      <c r="P1145" t="s">
        <v>4321</v>
      </c>
      <c r="Q1145" t="s">
        <v>5133</v>
      </c>
      <c r="R1145" t="s">
        <v>5440</v>
      </c>
      <c r="S1145" t="s">
        <v>5440</v>
      </c>
      <c r="T1145" t="s">
        <v>5839</v>
      </c>
      <c r="U1145" t="s">
        <v>5840</v>
      </c>
      <c r="Y1145" cm="1">
        <f t="array" ref="Y1145">IF(FALSE,"True," &amp; IF(_xlfn.XLOOKUP("Src_IsAny",'Scoring_Config'!$A:$A,'Scoring_Config'!$D:$D,"Yes")="Yes",_xlfn.XLOOKUP("Src_IsAny",'Scoring_Config'!$A:$A,'Scoring_Config'!$C:$C,10),0),"False,0")</f>
        <v>0</v>
      </c>
      <c r="Z1145" cm="1">
        <f t="array" ref="Z1145">IF(FALSE,"True," &amp; IF(_xlfn.XLOOKUP("Src_CIDR_Le_16",'Scoring_Config'!$A:$A,'Scoring_Config'!$D:$D,"Yes")="Yes",_xlfn.XLOOKUP("Src_CIDR_Le_16",'Scoring_Config'!$A:$A,'Scoring_Config'!$C:$C,10),0),"False,0")</f>
        <v>0</v>
      </c>
      <c r="AA1145" cm="1">
        <f t="array" ref="AA1145">IF(FALSE,"True," &amp; IF(_xlfn.XLOOKUP("Src_CIDR_17_22",'Scoring_Config'!$A:$A,'Scoring_Config'!$D:$D,"Yes")="Yes",_xlfn.XLOOKUP("Src_CIDR_17_22",'Scoring_Config'!$A:$A,'Scoring_Config'!$C:$C,5),0),"False,0")</f>
        <v>0</v>
      </c>
      <c r="AB1145" cm="1">
        <f t="array" ref="AB1145">IF(FALSE,"True," &amp; IF(_xlfn.XLOOKUP("Dst_IsAny",'Scoring_Config'!$A:$A,'Scoring_Config'!$D:$D,"Yes")="Yes",_xlfn.XLOOKUP("Dst_IsAny",'Scoring_Config'!$A:$A,'Scoring_Config'!$C:$C,10),0),"False,0")</f>
        <v>0</v>
      </c>
      <c r="AC1145" cm="1">
        <f t="array" ref="AC1145">IF(FALSE,"True," &amp; IF(_xlfn.XLOOKUP("Dst_CIDR_Le_16",'Scoring_Config'!$A:$A,'Scoring_Config'!$D:$D,"Yes")="Yes",_xlfn.XLOOKUP("Dst_CIDR_Le_16",'Scoring_Config'!$A:$A,'Scoring_Config'!$C:$C,10),0),"False,0")</f>
        <v>0</v>
      </c>
      <c r="AD1145" cm="1">
        <f t="array" ref="AD1145">IF(FALSE,"True," &amp; IF(_xlfn.XLOOKUP("Dst_CIDR_17_22",'Scoring_Config'!$A:$A,'Scoring_Config'!$D:$D,"Yes")="Yes",_xlfn.XLOOKUP("Dst_CIDR_17_22",'Scoring_Config'!$A:$A,'Scoring_Config'!$C:$C,5),0),"False,0")</f>
        <v>0</v>
      </c>
      <c r="AE1145" cm="1">
        <f t="array" ref="AE1145">IF(FALSE,"True," &amp; IF(_xlfn.XLOOKUP("SrcZone_IsAny",'Scoring_Config'!$A:$A,'Scoring_Config'!$D:$D,"Yes")="Yes",_xlfn.XLOOKUP("SrcZone_IsAny",'Scoring_Config'!$A:$A,'Scoring_Config'!$C:$C,10),0),"False,0")</f>
        <v>0</v>
      </c>
      <c r="AF1145" cm="1">
        <f t="array" ref="AF1145">IF(FALSE,"True," &amp; IF(_xlfn.XLOOKUP("DstZone_IsAny",'Scoring_Config'!$A:$A,'Scoring_Config'!$D:$D,"Yes")="Yes",_xlfn.XLOOKUP("DstZone_IsAny",'Scoring_Config'!$A:$A,'Scoring_Config'!$C:$C,10),0),"False,0")</f>
        <v>0</v>
      </c>
      <c r="AG1145" cm="1">
        <f t="array" ref="AG114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45" cm="1">
        <f t="array" ref="AH1145">IF(FALSE,"True," &amp; IF(_xlfn.XLOOKUP("App_Any_OR_RangeGt1000",'Scoring_Config'!$A:$A,'Scoring_Config'!$D:$D,"Yes")="Yes",_xlfn.XLOOKUP("App_Any_OR_RangeGt1000",'Scoring_Config'!$A:$A,'Scoring_Config'!$C:$C,10),0),"False,0")</f>
        <v>0</v>
      </c>
      <c r="AI1145" cm="1">
        <f t="array" ref="AI1145">IF(FALSE,"True," &amp; IF(_xlfn.XLOOKUP("Service_Insecure_Match",'Scoring_Config'!$A:$A,'Scoring_Config'!$D:$D,"Yes")="Yes",_xlfn.XLOOKUP("Service_Insecure_Match",'Scoring_Config'!$A:$A,'Scoring_Config'!$C:$C,5),0),"False,0")</f>
        <v>0</v>
      </c>
      <c r="AJ1145" cm="1">
        <f t="array" ref="AJ1145">IF(FALSE,"True," &amp; IF(_xlfn.XLOOKUP("Risky_Inbound",'Scoring_Config'!$A:$A,'Scoring_Config'!$D:$D,"Yes")="Yes",_xlfn.XLOOKUP("Risky_Inbound",'Scoring_Config'!$A:$A,'Scoring_Config'!$C:$C,50),0),"False,0")</f>
        <v>0</v>
      </c>
      <c r="AK1145" cm="1">
        <f t="array" ref="AK1145">IF(FALSE,"True," &amp; IF(_xlfn.XLOOKUP("Risky_Outbound",'Scoring_Config'!$A:$A,'Scoring_Config'!$D:$D,"Yes")="Yes",_xlfn.XLOOKUP("Risky_Outbound",'Scoring_Config'!$A:$A,'Scoring_Config'!$C:$C,25),0),"False,0")</f>
        <v>0</v>
      </c>
      <c r="AL1145" t="s">
        <v>6700</v>
      </c>
      <c r="AM1145" cm="1">
        <f t="array" ref="AM114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45" t="s">
        <v>6697</v>
      </c>
      <c r="AO1145" t="s">
        <v>6697</v>
      </c>
      <c r="AP1145" t="s">
        <v>6697</v>
      </c>
      <c r="AQ1145" cm="1">
        <f t="array" ref="AQ1145">IF(FALSE,"True," &amp; IF(_xlfn.XLOOKUP("Service_IsAny",'Scoring_Config'!$A:$A,'Scoring_Config'!$D:$D,"Yes")="Yes",_xlfn.XLOOKUP("Service_IsAny",'Scoring_Config'!$A:$A,'Scoring_Config'!$C:$C,0),0),"False,0")</f>
        <v>0</v>
      </c>
      <c r="AR1145">
        <v>0</v>
      </c>
      <c r="AS1145" cm="1">
        <f t="array" ref="AS1145">IF(FALSE,"True," &amp; IF(_xlfn.XLOOKUP("Service_RangeGt1000",'Scoring_Config'!$A:$A,'Scoring_Config'!$D:$D,"Yes")="Yes",_xlfn.XLOOKUP("Service_RangeGt1000",'Scoring_Config'!$A:$A,'Scoring_Config'!$C:$C,0),0),"False,0")</f>
        <v>0</v>
      </c>
      <c r="AT1145" cm="1">
        <f t="array" ref="AT1145">IF(FALSE,"True," &amp; IF(_xlfn.XLOOKUP("App_IsAny",'Scoring_Config'!$A:$A,'Scoring_Config'!$D:$D,"Yes")="Yes",_xlfn.XLOOKUP("App_IsAny",'Scoring_Config'!$A:$A,'Scoring_Config'!$C:$C,0),0),"False,0")</f>
        <v>0</v>
      </c>
      <c r="AU1145">
        <v>1</v>
      </c>
      <c r="AV1145" cm="1">
        <f t="array" ref="AV1145">IF(FALSE,"True," &amp; IF(_xlfn.XLOOKUP("App_RangeGt1000",'Scoring_Config'!$A:$A,'Scoring_Config'!$D:$D,"Yes")="Yes",_xlfn.XLOOKUP("App_RangeGt1000",'Scoring_Config'!$A:$A,'Scoring_Config'!$C:$C,0),0),"False,0")</f>
        <v>0</v>
      </c>
      <c r="AW1145" cm="1">
        <f t="array" ref="AW1145">IF(FALSE,"True," &amp; IF(_xlfn.XLOOKUP("Action_IsDenyOrDrop",'Scoring_Config'!$A:$A,'Scoring_Config'!$D:$D,"Yes")="Yes",_xlfn.XLOOKUP("Action_IsDenyOrDrop",'Scoring_Config'!$A:$A,'Scoring_Config'!$C:$C,0),0),"False,0")</f>
        <v>0</v>
      </c>
      <c r="AX1145" cm="1">
        <f t="array" ref="AX1145">IF(LEFT(AW1145,4)="True",0,(IF(LEFT(Y1145,4)="True",IF(_xlfn.XLOOKUP("Src_IsAny",'Scoring_Config'!$A:$A,'Scoring_Config'!$D:$D,"Yes")="Yes",_xlfn.XLOOKUP("Src_IsAny",'Scoring_Config'!$A:$A,'Scoring_Config'!$C:$C,10),0),0)+IF(LEFT(Z1145,4)="True",IF(_xlfn.XLOOKUP("Src_CIDR_Le_16",'Scoring_Config'!$A:$A,'Scoring_Config'!$D:$D,"Yes")="Yes",_xlfn.XLOOKUP("Src_CIDR_Le_16",'Scoring_Config'!$A:$A,'Scoring_Config'!$C:$C,10),0),0)+IF(LEFT(AA1145,4)="True",IF(_xlfn.XLOOKUP("Src_CIDR_17_22",'Scoring_Config'!$A:$A,'Scoring_Config'!$D:$D,"Yes")="Yes",_xlfn.XLOOKUP("Src_CIDR_17_22",'Scoring_Config'!$A:$A,'Scoring_Config'!$C:$C,5),0),0)+IF(LEFT(AB1145,4)="True",IF(_xlfn.XLOOKUP("Dst_IsAny",'Scoring_Config'!$A:$A,'Scoring_Config'!$D:$D,"Yes")="Yes",_xlfn.XLOOKUP("Dst_IsAny",'Scoring_Config'!$A:$A,'Scoring_Config'!$C:$C,10),0),0)+IF(LEFT(AC1145,4)="True",IF(_xlfn.XLOOKUP("Dst_CIDR_Le_16",'Scoring_Config'!$A:$A,'Scoring_Config'!$D:$D,"Yes")="Yes",_xlfn.XLOOKUP("Dst_CIDR_Le_16",'Scoring_Config'!$A:$A,'Scoring_Config'!$C:$C,10),0),0)+IF(LEFT(AD1145,4)="True",IF(_xlfn.XLOOKUP("Dst_CIDR_17_22",'Scoring_Config'!$A:$A,'Scoring_Config'!$D:$D,"Yes")="Yes",_xlfn.XLOOKUP("Dst_CIDR_17_22",'Scoring_Config'!$A:$A,'Scoring_Config'!$C:$C,5),0),0)+IF(LEFT(AE1145,4)="True",IF(_xlfn.XLOOKUP("SrcZone_IsAny",'Scoring_Config'!$A:$A,'Scoring_Config'!$D:$D,"Yes")="Yes",_xlfn.XLOOKUP("SrcZone_IsAny",'Scoring_Config'!$A:$A,'Scoring_Config'!$C:$C,10),0),0)+IF(LEFT(AF1145,4)="True",IF(_xlfn.XLOOKUP("DstZone_IsAny",'Scoring_Config'!$A:$A,'Scoring_Config'!$D:$D,"Yes")="Yes",_xlfn.XLOOKUP("DstZone_IsAny",'Scoring_Config'!$A:$A,'Scoring_Config'!$C:$C,10),0),0)+IF(LEFT(AG1145,4)="True",IF(_xlfn.XLOOKUP("Service_Any_OR_RangeGt1000",'Scoring_Config'!$A:$A,'Scoring_Config'!$D:$D,"Yes")="Yes",_xlfn.XLOOKUP("Service_Any_OR_RangeGt1000",'Scoring_Config'!$A:$A,'Scoring_Config'!$C:$C,10),0),0)+IF(LEFT(AH1145,4)="True",IF(_xlfn.XLOOKUP("App_Any_OR_RangeGt1000",'Scoring_Config'!$A:$A,'Scoring_Config'!$D:$D,"Yes")="Yes",_xlfn.XLOOKUP("App_Any_OR_RangeGt1000",'Scoring_Config'!$A:$A,'Scoring_Config'!$C:$C,10),0),0)+IF(LEFT(AI1145,4)="True",IF(_xlfn.XLOOKUP("Service_Insecure_Match",'Scoring_Config'!$A:$A,'Scoring_Config'!$D:$D,"Yes")="Yes",_xlfn.XLOOKUP("Service_Insecure_Match",'Scoring_Config'!$A:$A,'Scoring_Config'!$C:$C,5),0),0)+IF(LEFT(AJ1145,4)="True",IF(_xlfn.XLOOKUP("Risky_Inbound",'Scoring_Config'!$A:$A,'Scoring_Config'!$D:$D,"Yes")="Yes",_xlfn.XLOOKUP("Risky_Inbound",'Scoring_Config'!$A:$A,'Scoring_Config'!$C:$C,50),0),0)+IF(LEFT(AK1145,4)="True",IF(_xlfn.XLOOKUP("Risky_Outbound",'Scoring_Config'!$A:$A,'Scoring_Config'!$D:$D,"Yes")="Yes",_xlfn.XLOOKUP("Risky_Outbound",'Scoring_Config'!$A:$A,'Scoring_Config'!$C:$C,25),0),0)+IF(LEFT(AZ1145,4)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1145,FIND(",",AL1145)+1,100)),0)+IF(LEFT(AM1145,4)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1145,FIND(",",AN1145)+1,100)),0)+IF(_xlfn.XLOOKUP("Profile_Scoring",'Scoring_Config'!$A:$A,'Scoring_Config'!$D:$D,"Yes")="Yes",VALUE(MID(AO1145,FIND(",",AO1145)+1,100)),0)+IF(_xlfn.XLOOKUP("Options_Scoring",'Scoring_Config'!$A:$A,'Scoring_Config'!$D:$D,"Yes")="Yes",VALUE(MID(AP1145,FIND(",",AP1145)+1,100)),0)))</f>
        <v>0</v>
      </c>
      <c r="AZ1145" cm="1">
        <f t="array" ref="AZ1145">IF(FALSE,"True," &amp; IF(_xlfn.XLOOKUP("Migrate_Insecure",'Scoring_Config'!$A:$A,'Scoring_Config'!$D:$D,"Yes")="Yes",_xlfn.XLOOKUP("Migrate_Insecure",'Scoring_Config'!$A:$A,'Scoring_Config'!$C:$C,10),0),"False,0")</f>
        <v>0</v>
      </c>
    </row>
    <row r="1146" spans="1:52">
      <c r="A1146" t="s">
        <v>1979</v>
      </c>
      <c r="B1146" t="s">
        <v>3118</v>
      </c>
      <c r="C1146" t="s">
        <v>3542</v>
      </c>
      <c r="D1146" t="s">
        <v>3545</v>
      </c>
      <c r="E1146" t="s">
        <v>3563</v>
      </c>
      <c r="F1146" t="s">
        <v>3864</v>
      </c>
      <c r="G1146" t="s">
        <v>561</v>
      </c>
      <c r="H1146" t="s">
        <v>174</v>
      </c>
      <c r="I1146" t="s">
        <v>3937</v>
      </c>
      <c r="J1146" t="s">
        <v>565</v>
      </c>
      <c r="K1146" t="s">
        <v>1660</v>
      </c>
      <c r="L1146" t="s">
        <v>1327</v>
      </c>
      <c r="M1146" t="s">
        <v>1974</v>
      </c>
      <c r="N1146" t="s">
        <v>4315</v>
      </c>
      <c r="O1146" t="s">
        <v>4319</v>
      </c>
      <c r="P1146" t="s">
        <v>4321</v>
      </c>
      <c r="Q1146" t="s">
        <v>5133</v>
      </c>
      <c r="R1146" t="s">
        <v>5439</v>
      </c>
      <c r="S1146" t="s">
        <v>4324</v>
      </c>
      <c r="T1146" t="s">
        <v>5840</v>
      </c>
      <c r="U1146" t="s">
        <v>5840</v>
      </c>
      <c r="Y1146" cm="1">
        <f t="array" ref="Y1146">IF(FALSE,"True," &amp; IF(_xlfn.XLOOKUP("Src_IsAny",'Scoring_Config'!$A:$A,'Scoring_Config'!$D:$D,"Yes")="Yes",_xlfn.XLOOKUP("Src_IsAny",'Scoring_Config'!$A:$A,'Scoring_Config'!$C:$C,10),0),"False,0")</f>
        <v>0</v>
      </c>
      <c r="Z1146" cm="1">
        <f t="array" ref="Z1146">IF(FALSE,"True," &amp; IF(_xlfn.XLOOKUP("Src_CIDR_Le_16",'Scoring_Config'!$A:$A,'Scoring_Config'!$D:$D,"Yes")="Yes",_xlfn.XLOOKUP("Src_CIDR_Le_16",'Scoring_Config'!$A:$A,'Scoring_Config'!$C:$C,10),0),"False,0")</f>
        <v>0</v>
      </c>
      <c r="AA1146" cm="1">
        <f t="array" ref="AA1146">IF(FALSE,"True," &amp; IF(_xlfn.XLOOKUP("Src_CIDR_17_22",'Scoring_Config'!$A:$A,'Scoring_Config'!$D:$D,"Yes")="Yes",_xlfn.XLOOKUP("Src_CIDR_17_22",'Scoring_Config'!$A:$A,'Scoring_Config'!$C:$C,5),0),"False,0")</f>
        <v>0</v>
      </c>
      <c r="AB1146" cm="1">
        <f t="array" ref="AB1146">IF(FALSE,"True," &amp; IF(_xlfn.XLOOKUP("Dst_IsAny",'Scoring_Config'!$A:$A,'Scoring_Config'!$D:$D,"Yes")="Yes",_xlfn.XLOOKUP("Dst_IsAny",'Scoring_Config'!$A:$A,'Scoring_Config'!$C:$C,10),0),"False,0")</f>
        <v>0</v>
      </c>
      <c r="AC1146" cm="1">
        <f t="array" ref="AC1146">IF(FALSE,"True," &amp; IF(_xlfn.XLOOKUP("Dst_CIDR_Le_16",'Scoring_Config'!$A:$A,'Scoring_Config'!$D:$D,"Yes")="Yes",_xlfn.XLOOKUP("Dst_CIDR_Le_16",'Scoring_Config'!$A:$A,'Scoring_Config'!$C:$C,10),0),"False,0")</f>
        <v>0</v>
      </c>
      <c r="AD1146" cm="1">
        <f t="array" ref="AD1146">IF(FALSE,"True," &amp; IF(_xlfn.XLOOKUP("Dst_CIDR_17_22",'Scoring_Config'!$A:$A,'Scoring_Config'!$D:$D,"Yes")="Yes",_xlfn.XLOOKUP("Dst_CIDR_17_22",'Scoring_Config'!$A:$A,'Scoring_Config'!$C:$C,5),0),"False,0")</f>
        <v>0</v>
      </c>
      <c r="AE1146" cm="1">
        <f t="array" ref="AE1146">IF(FALSE,"True," &amp; IF(_xlfn.XLOOKUP("SrcZone_IsAny",'Scoring_Config'!$A:$A,'Scoring_Config'!$D:$D,"Yes")="Yes",_xlfn.XLOOKUP("SrcZone_IsAny",'Scoring_Config'!$A:$A,'Scoring_Config'!$C:$C,10),0),"False,0")</f>
        <v>0</v>
      </c>
      <c r="AF1146" cm="1">
        <f t="array" ref="AF1146">IF(FALSE,"True," &amp; IF(_xlfn.XLOOKUP("DstZone_IsAny",'Scoring_Config'!$A:$A,'Scoring_Config'!$D:$D,"Yes")="Yes",_xlfn.XLOOKUP("DstZone_IsAny",'Scoring_Config'!$A:$A,'Scoring_Config'!$C:$C,10),0),"False,0")</f>
        <v>0</v>
      </c>
      <c r="AG1146" cm="1">
        <f t="array" ref="AG114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46" cm="1">
        <f t="array" ref="AH1146">IF(FALSE,"True," &amp; IF(_xlfn.XLOOKUP("App_Any_OR_RangeGt1000",'Scoring_Config'!$A:$A,'Scoring_Config'!$D:$D,"Yes")="Yes",_xlfn.XLOOKUP("App_Any_OR_RangeGt1000",'Scoring_Config'!$A:$A,'Scoring_Config'!$C:$C,10),0),"False,0")</f>
        <v>0</v>
      </c>
      <c r="AI1146" cm="1">
        <f t="array" ref="AI1146">IF(FALSE,"True," &amp; IF(_xlfn.XLOOKUP("Service_Insecure_Match",'Scoring_Config'!$A:$A,'Scoring_Config'!$D:$D,"Yes")="Yes",_xlfn.XLOOKUP("Service_Insecure_Match",'Scoring_Config'!$A:$A,'Scoring_Config'!$C:$C,5),0),"False,0")</f>
        <v>0</v>
      </c>
      <c r="AJ1146" cm="1">
        <f t="array" ref="AJ1146">IF(FALSE,"True," &amp; IF(_xlfn.XLOOKUP("Risky_Inbound",'Scoring_Config'!$A:$A,'Scoring_Config'!$D:$D,"Yes")="Yes",_xlfn.XLOOKUP("Risky_Inbound",'Scoring_Config'!$A:$A,'Scoring_Config'!$C:$C,50),0),"False,0")</f>
        <v>0</v>
      </c>
      <c r="AK1146" cm="1">
        <f t="array" ref="AK1146">IF(FALSE,"True," &amp; IF(_xlfn.XLOOKUP("Risky_Outbound",'Scoring_Config'!$A:$A,'Scoring_Config'!$D:$D,"Yes")="Yes",_xlfn.XLOOKUP("Risky_Outbound",'Scoring_Config'!$A:$A,'Scoring_Config'!$C:$C,25),0),"False,0")</f>
        <v>0</v>
      </c>
      <c r="AL1146" t="s">
        <v>6700</v>
      </c>
      <c r="AM1146" cm="1">
        <f t="array" ref="AM114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46" t="s">
        <v>6697</v>
      </c>
      <c r="AO1146" t="s">
        <v>6697</v>
      </c>
      <c r="AP1146" t="s">
        <v>6697</v>
      </c>
      <c r="AQ1146" cm="1">
        <f t="array" ref="AQ1146">IF(FALSE,"True," &amp; IF(_xlfn.XLOOKUP("Service_IsAny",'Scoring_Config'!$A:$A,'Scoring_Config'!$D:$D,"Yes")="Yes",_xlfn.XLOOKUP("Service_IsAny",'Scoring_Config'!$A:$A,'Scoring_Config'!$C:$C,0),0),"False,0")</f>
        <v>0</v>
      </c>
      <c r="AR1146">
        <v>0</v>
      </c>
      <c r="AS1146" cm="1">
        <f t="array" ref="AS1146">IF(FALSE,"True," &amp; IF(_xlfn.XLOOKUP("Service_RangeGt1000",'Scoring_Config'!$A:$A,'Scoring_Config'!$D:$D,"Yes")="Yes",_xlfn.XLOOKUP("Service_RangeGt1000",'Scoring_Config'!$A:$A,'Scoring_Config'!$C:$C,0),0),"False,0")</f>
        <v>0</v>
      </c>
      <c r="AT1146" cm="1">
        <f t="array" ref="AT1146">IF(FALSE,"True," &amp; IF(_xlfn.XLOOKUP("App_IsAny",'Scoring_Config'!$A:$A,'Scoring_Config'!$D:$D,"Yes")="Yes",_xlfn.XLOOKUP("App_IsAny",'Scoring_Config'!$A:$A,'Scoring_Config'!$C:$C,0),0),"False,0")</f>
        <v>0</v>
      </c>
      <c r="AU1146">
        <v>1</v>
      </c>
      <c r="AV1146" cm="1">
        <f t="array" ref="AV1146">IF(FALSE,"True," &amp; IF(_xlfn.XLOOKUP("App_RangeGt1000",'Scoring_Config'!$A:$A,'Scoring_Config'!$D:$D,"Yes")="Yes",_xlfn.XLOOKUP("App_RangeGt1000",'Scoring_Config'!$A:$A,'Scoring_Config'!$C:$C,0),0),"False,0")</f>
        <v>0</v>
      </c>
      <c r="AW1146" cm="1">
        <f t="array" ref="AW1146">IF(FALSE,"True," &amp; IF(_xlfn.XLOOKUP("Action_IsDenyOrDrop",'Scoring_Config'!$A:$A,'Scoring_Config'!$D:$D,"Yes")="Yes",_xlfn.XLOOKUP("Action_IsDenyOrDrop",'Scoring_Config'!$A:$A,'Scoring_Config'!$C:$C,0),0),"False,0")</f>
        <v>0</v>
      </c>
      <c r="AX1146" cm="1">
        <f t="array" ref="AX1146">IF(LEFT(AW1146,4)="True",0,(IF(LEFT(Y1146,4)="True",IF(_xlfn.XLOOKUP("Src_IsAny",'Scoring_Config'!$A:$A,'Scoring_Config'!$D:$D,"Yes")="Yes",_xlfn.XLOOKUP("Src_IsAny",'Scoring_Config'!$A:$A,'Scoring_Config'!$C:$C,10),0),0)+IF(LEFT(Z1146,4)="True",IF(_xlfn.XLOOKUP("Src_CIDR_Le_16",'Scoring_Config'!$A:$A,'Scoring_Config'!$D:$D,"Yes")="Yes",_xlfn.XLOOKUP("Src_CIDR_Le_16",'Scoring_Config'!$A:$A,'Scoring_Config'!$C:$C,10),0),0)+IF(LEFT(AA1146,4)="True",IF(_xlfn.XLOOKUP("Src_CIDR_17_22",'Scoring_Config'!$A:$A,'Scoring_Config'!$D:$D,"Yes")="Yes",_xlfn.XLOOKUP("Src_CIDR_17_22",'Scoring_Config'!$A:$A,'Scoring_Config'!$C:$C,5),0),0)+IF(LEFT(AB1146,4)="True",IF(_xlfn.XLOOKUP("Dst_IsAny",'Scoring_Config'!$A:$A,'Scoring_Config'!$D:$D,"Yes")="Yes",_xlfn.XLOOKUP("Dst_IsAny",'Scoring_Config'!$A:$A,'Scoring_Config'!$C:$C,10),0),0)+IF(LEFT(AC1146,4)="True",IF(_xlfn.XLOOKUP("Dst_CIDR_Le_16",'Scoring_Config'!$A:$A,'Scoring_Config'!$D:$D,"Yes")="Yes",_xlfn.XLOOKUP("Dst_CIDR_Le_16",'Scoring_Config'!$A:$A,'Scoring_Config'!$C:$C,10),0),0)+IF(LEFT(AD1146,4)="True",IF(_xlfn.XLOOKUP("Dst_CIDR_17_22",'Scoring_Config'!$A:$A,'Scoring_Config'!$D:$D,"Yes")="Yes",_xlfn.XLOOKUP("Dst_CIDR_17_22",'Scoring_Config'!$A:$A,'Scoring_Config'!$C:$C,5),0),0)+IF(LEFT(AE1146,4)="True",IF(_xlfn.XLOOKUP("SrcZone_IsAny",'Scoring_Config'!$A:$A,'Scoring_Config'!$D:$D,"Yes")="Yes",_xlfn.XLOOKUP("SrcZone_IsAny",'Scoring_Config'!$A:$A,'Scoring_Config'!$C:$C,10),0),0)+IF(LEFT(AF1146,4)="True",IF(_xlfn.XLOOKUP("DstZone_IsAny",'Scoring_Config'!$A:$A,'Scoring_Config'!$D:$D,"Yes")="Yes",_xlfn.XLOOKUP("DstZone_IsAny",'Scoring_Config'!$A:$A,'Scoring_Config'!$C:$C,10),0),0)+IF(LEFT(AG1146,4)="True",IF(_xlfn.XLOOKUP("Service_Any_OR_RangeGt1000",'Scoring_Config'!$A:$A,'Scoring_Config'!$D:$D,"Yes")="Yes",_xlfn.XLOOKUP("Service_Any_OR_RangeGt1000",'Scoring_Config'!$A:$A,'Scoring_Config'!$C:$C,10),0),0)+IF(LEFT(AH1146,4)="True",IF(_xlfn.XLOOKUP("App_Any_OR_RangeGt1000",'Scoring_Config'!$A:$A,'Scoring_Config'!$D:$D,"Yes")="Yes",_xlfn.XLOOKUP("App_Any_OR_RangeGt1000",'Scoring_Config'!$A:$A,'Scoring_Config'!$C:$C,10),0),0)+IF(LEFT(AI1146,4)="True",IF(_xlfn.XLOOKUP("Service_Insecure_Match",'Scoring_Config'!$A:$A,'Scoring_Config'!$D:$D,"Yes")="Yes",_xlfn.XLOOKUP("Service_Insecure_Match",'Scoring_Config'!$A:$A,'Scoring_Config'!$C:$C,5),0),0)+IF(LEFT(AJ1146,4)="True",IF(_xlfn.XLOOKUP("Risky_Inbound",'Scoring_Config'!$A:$A,'Scoring_Config'!$D:$D,"Yes")="Yes",_xlfn.XLOOKUP("Risky_Inbound",'Scoring_Config'!$A:$A,'Scoring_Config'!$C:$C,50),0),0)+IF(LEFT(AK1146,4)="True",IF(_xlfn.XLOOKUP("Risky_Outbound",'Scoring_Config'!$A:$A,'Scoring_Config'!$D:$D,"Yes")="Yes",_xlfn.XLOOKUP("Risky_Outbound",'Scoring_Config'!$A:$A,'Scoring_Config'!$C:$C,25),0),0)+IF(LEFT(AZ1146,4)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1146,FIND(",",AL1146)+1,100)),0)+IF(LEFT(AM1146,4)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1146,FIND(",",AN1146)+1,100)),0)+IF(_xlfn.XLOOKUP("Profile_Scoring",'Scoring_Config'!$A:$A,'Scoring_Config'!$D:$D,"Yes")="Yes",VALUE(MID(AO1146,FIND(",",AO1146)+1,100)),0)+IF(_xlfn.XLOOKUP("Options_Scoring",'Scoring_Config'!$A:$A,'Scoring_Config'!$D:$D,"Yes")="Yes",VALUE(MID(AP1146,FIND(",",AP1146)+1,100)),0)))</f>
        <v>0</v>
      </c>
      <c r="AZ1146" cm="1">
        <f t="array" ref="AZ1146">IF(FALSE,"True," &amp; IF(_xlfn.XLOOKUP("Migrate_Insecure",'Scoring_Config'!$A:$A,'Scoring_Config'!$D:$D,"Yes")="Yes",_xlfn.XLOOKUP("Migrate_Insecure",'Scoring_Config'!$A:$A,'Scoring_Config'!$C:$C,10),0),"False,0")</f>
        <v>0</v>
      </c>
    </row>
    <row r="1147" spans="1:52">
      <c r="A1147" t="s">
        <v>1979</v>
      </c>
      <c r="B1147" t="s">
        <v>3119</v>
      </c>
      <c r="C1147" t="s">
        <v>3542</v>
      </c>
      <c r="D1147" t="s">
        <v>3545</v>
      </c>
      <c r="E1147" t="s">
        <v>3563</v>
      </c>
      <c r="F1147" t="s">
        <v>3864</v>
      </c>
      <c r="G1147" t="s">
        <v>596</v>
      </c>
      <c r="H1147" t="s">
        <v>174</v>
      </c>
      <c r="I1147" t="s">
        <v>3866</v>
      </c>
      <c r="J1147" t="s">
        <v>1181</v>
      </c>
      <c r="K1147" t="s">
        <v>1660</v>
      </c>
      <c r="L1147" t="s">
        <v>1327</v>
      </c>
      <c r="M1147" t="s">
        <v>1974</v>
      </c>
      <c r="N1147" t="s">
        <v>4315</v>
      </c>
      <c r="O1147" t="s">
        <v>4319</v>
      </c>
      <c r="P1147" t="s">
        <v>4321</v>
      </c>
      <c r="Q1147" t="s">
        <v>5134</v>
      </c>
      <c r="R1147" t="s">
        <v>5439</v>
      </c>
      <c r="S1147" t="s">
        <v>4324</v>
      </c>
      <c r="T1147" t="s">
        <v>5774</v>
      </c>
      <c r="U1147" t="s">
        <v>6517</v>
      </c>
      <c r="Y1147" cm="1">
        <f t="array" ref="Y1147">IF(FALSE,"True," &amp; IF(_xlfn.XLOOKUP("Src_IsAny",'Scoring_Config'!$A:$A,'Scoring_Config'!$D:$D,"Yes")="Yes",_xlfn.XLOOKUP("Src_IsAny",'Scoring_Config'!$A:$A,'Scoring_Config'!$C:$C,10),0),"False,0")</f>
        <v>0</v>
      </c>
      <c r="Z1147" cm="1">
        <f t="array" ref="Z1147">IF(FALSE,"True," &amp; IF(_xlfn.XLOOKUP("Src_CIDR_Le_16",'Scoring_Config'!$A:$A,'Scoring_Config'!$D:$D,"Yes")="Yes",_xlfn.XLOOKUP("Src_CIDR_Le_16",'Scoring_Config'!$A:$A,'Scoring_Config'!$C:$C,10),0),"False,0")</f>
        <v>0</v>
      </c>
      <c r="AA1147" cm="1">
        <f t="array" ref="AA1147">IF(FALSE,"True," &amp; IF(_xlfn.XLOOKUP("Src_CIDR_17_22",'Scoring_Config'!$A:$A,'Scoring_Config'!$D:$D,"Yes")="Yes",_xlfn.XLOOKUP("Src_CIDR_17_22",'Scoring_Config'!$A:$A,'Scoring_Config'!$C:$C,5),0),"False,0")</f>
        <v>0</v>
      </c>
      <c r="AB1147" cm="1">
        <f t="array" ref="AB1147">IF(FALSE,"True," &amp; IF(_xlfn.XLOOKUP("Dst_IsAny",'Scoring_Config'!$A:$A,'Scoring_Config'!$D:$D,"Yes")="Yes",_xlfn.XLOOKUP("Dst_IsAny",'Scoring_Config'!$A:$A,'Scoring_Config'!$C:$C,10),0),"False,0")</f>
        <v>0</v>
      </c>
      <c r="AC1147" cm="1">
        <f t="array" ref="AC1147">IF(FALSE,"True," &amp; IF(_xlfn.XLOOKUP("Dst_CIDR_Le_16",'Scoring_Config'!$A:$A,'Scoring_Config'!$D:$D,"Yes")="Yes",_xlfn.XLOOKUP("Dst_CIDR_Le_16",'Scoring_Config'!$A:$A,'Scoring_Config'!$C:$C,10),0),"False,0")</f>
        <v>0</v>
      </c>
      <c r="AD1147" cm="1">
        <f t="array" ref="AD1147">IF(FALSE,"True," &amp; IF(_xlfn.XLOOKUP("Dst_CIDR_17_22",'Scoring_Config'!$A:$A,'Scoring_Config'!$D:$D,"Yes")="Yes",_xlfn.XLOOKUP("Dst_CIDR_17_22",'Scoring_Config'!$A:$A,'Scoring_Config'!$C:$C,5),0),"False,0")</f>
        <v>0</v>
      </c>
      <c r="AE1147" cm="1">
        <f t="array" ref="AE1147">IF(FALSE,"True," &amp; IF(_xlfn.XLOOKUP("SrcZone_IsAny",'Scoring_Config'!$A:$A,'Scoring_Config'!$D:$D,"Yes")="Yes",_xlfn.XLOOKUP("SrcZone_IsAny",'Scoring_Config'!$A:$A,'Scoring_Config'!$C:$C,10),0),"False,0")</f>
        <v>0</v>
      </c>
      <c r="AF1147" cm="1">
        <f t="array" ref="AF1147">IF(FALSE,"True," &amp; IF(_xlfn.XLOOKUP("DstZone_IsAny",'Scoring_Config'!$A:$A,'Scoring_Config'!$D:$D,"Yes")="Yes",_xlfn.XLOOKUP("DstZone_IsAny",'Scoring_Config'!$A:$A,'Scoring_Config'!$C:$C,10),0),"False,0")</f>
        <v>0</v>
      </c>
      <c r="AG1147" cm="1">
        <f t="array" ref="AG114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47" cm="1">
        <f t="array" ref="AH1147">IF(FALSE,"True," &amp; IF(_xlfn.XLOOKUP("App_Any_OR_RangeGt1000",'Scoring_Config'!$A:$A,'Scoring_Config'!$D:$D,"Yes")="Yes",_xlfn.XLOOKUP("App_Any_OR_RangeGt1000",'Scoring_Config'!$A:$A,'Scoring_Config'!$C:$C,10),0),"False,0")</f>
        <v>0</v>
      </c>
      <c r="AI1147" cm="1">
        <f t="array" ref="AI1147">IF(FALSE,"True," &amp; IF(_xlfn.XLOOKUP("Service_Insecure_Match",'Scoring_Config'!$A:$A,'Scoring_Config'!$D:$D,"Yes")="Yes",_xlfn.XLOOKUP("Service_Insecure_Match",'Scoring_Config'!$A:$A,'Scoring_Config'!$C:$C,5),0),"False,0")</f>
        <v>0</v>
      </c>
      <c r="AJ1147" cm="1">
        <f t="array" ref="AJ1147">IF(FALSE,"True," &amp; IF(_xlfn.XLOOKUP("Risky_Inbound",'Scoring_Config'!$A:$A,'Scoring_Config'!$D:$D,"Yes")="Yes",_xlfn.XLOOKUP("Risky_Inbound",'Scoring_Config'!$A:$A,'Scoring_Config'!$C:$C,50),0),"False,0")</f>
        <v>0</v>
      </c>
      <c r="AK1147" cm="1">
        <f t="array" ref="AK1147">IF(FALSE,"True," &amp; IF(_xlfn.XLOOKUP("Risky_Outbound",'Scoring_Config'!$A:$A,'Scoring_Config'!$D:$D,"Yes")="Yes",_xlfn.XLOOKUP("Risky_Outbound",'Scoring_Config'!$A:$A,'Scoring_Config'!$C:$C,25),0),"False,0")</f>
        <v>0</v>
      </c>
      <c r="AL1147" t="s">
        <v>6700</v>
      </c>
      <c r="AM1147" cm="1">
        <f t="array" ref="AM114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47" t="s">
        <v>6697</v>
      </c>
      <c r="AO1147" t="s">
        <v>6697</v>
      </c>
      <c r="AP1147" t="s">
        <v>6697</v>
      </c>
      <c r="AQ1147" cm="1">
        <f t="array" ref="AQ1147">IF(FALSE,"True," &amp; IF(_xlfn.XLOOKUP("Service_IsAny",'Scoring_Config'!$A:$A,'Scoring_Config'!$D:$D,"Yes")="Yes",_xlfn.XLOOKUP("Service_IsAny",'Scoring_Config'!$A:$A,'Scoring_Config'!$C:$C,0),0),"False,0")</f>
        <v>0</v>
      </c>
      <c r="AR1147">
        <v>0</v>
      </c>
      <c r="AS1147" cm="1">
        <f t="array" ref="AS1147">IF(FALSE,"True," &amp; IF(_xlfn.XLOOKUP("Service_RangeGt1000",'Scoring_Config'!$A:$A,'Scoring_Config'!$D:$D,"Yes")="Yes",_xlfn.XLOOKUP("Service_RangeGt1000",'Scoring_Config'!$A:$A,'Scoring_Config'!$C:$C,0),0),"False,0")</f>
        <v>0</v>
      </c>
      <c r="AT1147" cm="1">
        <f t="array" ref="AT1147">IF(FALSE,"True," &amp; IF(_xlfn.XLOOKUP("App_IsAny",'Scoring_Config'!$A:$A,'Scoring_Config'!$D:$D,"Yes")="Yes",_xlfn.XLOOKUP("App_IsAny",'Scoring_Config'!$A:$A,'Scoring_Config'!$C:$C,0),0),"False,0")</f>
        <v>0</v>
      </c>
      <c r="AU1147">
        <v>1</v>
      </c>
      <c r="AV1147" cm="1">
        <f t="array" ref="AV1147">IF(FALSE,"True," &amp; IF(_xlfn.XLOOKUP("App_RangeGt1000",'Scoring_Config'!$A:$A,'Scoring_Config'!$D:$D,"Yes")="Yes",_xlfn.XLOOKUP("App_RangeGt1000",'Scoring_Config'!$A:$A,'Scoring_Config'!$C:$C,0),0),"False,0")</f>
        <v>0</v>
      </c>
      <c r="AW1147" cm="1">
        <f t="array" ref="AW1147">IF(FALSE,"True," &amp; IF(_xlfn.XLOOKUP("Action_IsDenyOrDrop",'Scoring_Config'!$A:$A,'Scoring_Config'!$D:$D,"Yes")="Yes",_xlfn.XLOOKUP("Action_IsDenyOrDrop",'Scoring_Config'!$A:$A,'Scoring_Config'!$C:$C,0),0),"False,0")</f>
        <v>0</v>
      </c>
      <c r="AX1147" cm="1">
        <f t="array" ref="AX1147">IF(LEFT(AW1147,4)="True",0,(IF(LEFT(Y1147,4)="True",IF(_xlfn.XLOOKUP("Src_IsAny",'Scoring_Config'!$A:$A,'Scoring_Config'!$D:$D,"Yes")="Yes",_xlfn.XLOOKUP("Src_IsAny",'Scoring_Config'!$A:$A,'Scoring_Config'!$C:$C,10),0),0)+IF(LEFT(Z1147,4)="True",IF(_xlfn.XLOOKUP("Src_CIDR_Le_16",'Scoring_Config'!$A:$A,'Scoring_Config'!$D:$D,"Yes")="Yes",_xlfn.XLOOKUP("Src_CIDR_Le_16",'Scoring_Config'!$A:$A,'Scoring_Config'!$C:$C,10),0),0)+IF(LEFT(AA1147,4)="True",IF(_xlfn.XLOOKUP("Src_CIDR_17_22",'Scoring_Config'!$A:$A,'Scoring_Config'!$D:$D,"Yes")="Yes",_xlfn.XLOOKUP("Src_CIDR_17_22",'Scoring_Config'!$A:$A,'Scoring_Config'!$C:$C,5),0),0)+IF(LEFT(AB1147,4)="True",IF(_xlfn.XLOOKUP("Dst_IsAny",'Scoring_Config'!$A:$A,'Scoring_Config'!$D:$D,"Yes")="Yes",_xlfn.XLOOKUP("Dst_IsAny",'Scoring_Config'!$A:$A,'Scoring_Config'!$C:$C,10),0),0)+IF(LEFT(AC1147,4)="True",IF(_xlfn.XLOOKUP("Dst_CIDR_Le_16",'Scoring_Config'!$A:$A,'Scoring_Config'!$D:$D,"Yes")="Yes",_xlfn.XLOOKUP("Dst_CIDR_Le_16",'Scoring_Config'!$A:$A,'Scoring_Config'!$C:$C,10),0),0)+IF(LEFT(AD1147,4)="True",IF(_xlfn.XLOOKUP("Dst_CIDR_17_22",'Scoring_Config'!$A:$A,'Scoring_Config'!$D:$D,"Yes")="Yes",_xlfn.XLOOKUP("Dst_CIDR_17_22",'Scoring_Config'!$A:$A,'Scoring_Config'!$C:$C,5),0),0)+IF(LEFT(AE1147,4)="True",IF(_xlfn.XLOOKUP("SrcZone_IsAny",'Scoring_Config'!$A:$A,'Scoring_Config'!$D:$D,"Yes")="Yes",_xlfn.XLOOKUP("SrcZone_IsAny",'Scoring_Config'!$A:$A,'Scoring_Config'!$C:$C,10),0),0)+IF(LEFT(AF1147,4)="True",IF(_xlfn.XLOOKUP("DstZone_IsAny",'Scoring_Config'!$A:$A,'Scoring_Config'!$D:$D,"Yes")="Yes",_xlfn.XLOOKUP("DstZone_IsAny",'Scoring_Config'!$A:$A,'Scoring_Config'!$C:$C,10),0),0)+IF(LEFT(AG1147,4)="True",IF(_xlfn.XLOOKUP("Service_Any_OR_RangeGt1000",'Scoring_Config'!$A:$A,'Scoring_Config'!$D:$D,"Yes")="Yes",_xlfn.XLOOKUP("Service_Any_OR_RangeGt1000",'Scoring_Config'!$A:$A,'Scoring_Config'!$C:$C,10),0),0)+IF(LEFT(AH1147,4)="True",IF(_xlfn.XLOOKUP("App_Any_OR_RangeGt1000",'Scoring_Config'!$A:$A,'Scoring_Config'!$D:$D,"Yes")="Yes",_xlfn.XLOOKUP("App_Any_OR_RangeGt1000",'Scoring_Config'!$A:$A,'Scoring_Config'!$C:$C,10),0),0)+IF(LEFT(AI1147,4)="True",IF(_xlfn.XLOOKUP("Service_Insecure_Match",'Scoring_Config'!$A:$A,'Scoring_Config'!$D:$D,"Yes")="Yes",_xlfn.XLOOKUP("Service_Insecure_Match",'Scoring_Config'!$A:$A,'Scoring_Config'!$C:$C,5),0),0)+IF(LEFT(AJ1147,4)="True",IF(_xlfn.XLOOKUP("Risky_Inbound",'Scoring_Config'!$A:$A,'Scoring_Config'!$D:$D,"Yes")="Yes",_xlfn.XLOOKUP("Risky_Inbound",'Scoring_Config'!$A:$A,'Scoring_Config'!$C:$C,50),0),0)+IF(LEFT(AK1147,4)="True",IF(_xlfn.XLOOKUP("Risky_Outbound",'Scoring_Config'!$A:$A,'Scoring_Config'!$D:$D,"Yes")="Yes",_xlfn.XLOOKUP("Risky_Outbound",'Scoring_Config'!$A:$A,'Scoring_Config'!$C:$C,25),0),0)+IF(LEFT(AZ1147,4)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1147,FIND(",",AL1147)+1,100)),0)+IF(LEFT(AM1147,4)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1147,FIND(",",AN1147)+1,100)),0)+IF(_xlfn.XLOOKUP("Profile_Scoring",'Scoring_Config'!$A:$A,'Scoring_Config'!$D:$D,"Yes")="Yes",VALUE(MID(AO1147,FIND(",",AO1147)+1,100)),0)+IF(_xlfn.XLOOKUP("Options_Scoring",'Scoring_Config'!$A:$A,'Scoring_Config'!$D:$D,"Yes")="Yes",VALUE(MID(AP1147,FIND(",",AP1147)+1,100)),0)))</f>
        <v>0</v>
      </c>
      <c r="AZ1147" cm="1">
        <f t="array" ref="AZ1147">IF(FALSE,"True," &amp; IF(_xlfn.XLOOKUP("Migrate_Insecure",'Scoring_Config'!$A:$A,'Scoring_Config'!$D:$D,"Yes")="Yes",_xlfn.XLOOKUP("Migrate_Insecure",'Scoring_Config'!$A:$A,'Scoring_Config'!$C:$C,10),0),"False,0")</f>
        <v>0</v>
      </c>
    </row>
    <row r="1148" spans="1:52">
      <c r="A1148" t="s">
        <v>1979</v>
      </c>
      <c r="B1148" t="s">
        <v>3120</v>
      </c>
      <c r="C1148" t="s">
        <v>3542</v>
      </c>
      <c r="D1148" t="s">
        <v>3545</v>
      </c>
      <c r="E1148" t="s">
        <v>3563</v>
      </c>
      <c r="F1148" t="s">
        <v>3864</v>
      </c>
      <c r="G1148" t="s">
        <v>433</v>
      </c>
      <c r="H1148" t="s">
        <v>174</v>
      </c>
      <c r="I1148" t="s">
        <v>3866</v>
      </c>
      <c r="J1148" t="s">
        <v>379</v>
      </c>
      <c r="K1148" t="s">
        <v>1660</v>
      </c>
      <c r="L1148" t="s">
        <v>1327</v>
      </c>
      <c r="M1148" t="s">
        <v>1974</v>
      </c>
      <c r="N1148" t="s">
        <v>4315</v>
      </c>
      <c r="O1148" t="s">
        <v>4319</v>
      </c>
      <c r="P1148" t="s">
        <v>4321</v>
      </c>
      <c r="Q1148" t="s">
        <v>5135</v>
      </c>
      <c r="R1148" t="s">
        <v>5440</v>
      </c>
      <c r="S1148" t="s">
        <v>5439</v>
      </c>
      <c r="T1148" t="s">
        <v>5841</v>
      </c>
      <c r="U1148" t="s">
        <v>5841</v>
      </c>
      <c r="Y1148" cm="1">
        <f t="array" ref="Y1148">IF(FALSE,"True," &amp; IF(_xlfn.XLOOKUP("Src_IsAny",'Scoring_Config'!$A:$A,'Scoring_Config'!$D:$D,"Yes")="Yes",_xlfn.XLOOKUP("Src_IsAny",'Scoring_Config'!$A:$A,'Scoring_Config'!$C:$C,10),0),"False,0")</f>
        <v>0</v>
      </c>
      <c r="Z1148" cm="1">
        <f t="array" ref="Z1148">IF(FALSE,"True," &amp; IF(_xlfn.XLOOKUP("Src_CIDR_Le_16",'Scoring_Config'!$A:$A,'Scoring_Config'!$D:$D,"Yes")="Yes",_xlfn.XLOOKUP("Src_CIDR_Le_16",'Scoring_Config'!$A:$A,'Scoring_Config'!$C:$C,10),0),"False,0")</f>
        <v>0</v>
      </c>
      <c r="AA1148" cm="1">
        <f t="array" ref="AA1148">IF(FALSE,"True," &amp; IF(_xlfn.XLOOKUP("Src_CIDR_17_22",'Scoring_Config'!$A:$A,'Scoring_Config'!$D:$D,"Yes")="Yes",_xlfn.XLOOKUP("Src_CIDR_17_22",'Scoring_Config'!$A:$A,'Scoring_Config'!$C:$C,5),0),"False,0")</f>
        <v>0</v>
      </c>
      <c r="AB1148" cm="1">
        <f t="array" ref="AB1148">IF(FALSE,"True," &amp; IF(_xlfn.XLOOKUP("Dst_IsAny",'Scoring_Config'!$A:$A,'Scoring_Config'!$D:$D,"Yes")="Yes",_xlfn.XLOOKUP("Dst_IsAny",'Scoring_Config'!$A:$A,'Scoring_Config'!$C:$C,10),0),"False,0")</f>
        <v>0</v>
      </c>
      <c r="AC1148" cm="1">
        <f t="array" ref="AC1148">IF(FALSE,"True," &amp; IF(_xlfn.XLOOKUP("Dst_CIDR_Le_16",'Scoring_Config'!$A:$A,'Scoring_Config'!$D:$D,"Yes")="Yes",_xlfn.XLOOKUP("Dst_CIDR_Le_16",'Scoring_Config'!$A:$A,'Scoring_Config'!$C:$C,10),0),"False,0")</f>
        <v>0</v>
      </c>
      <c r="AD1148" cm="1">
        <f t="array" ref="AD1148">IF(FALSE,"True," &amp; IF(_xlfn.XLOOKUP("Dst_CIDR_17_22",'Scoring_Config'!$A:$A,'Scoring_Config'!$D:$D,"Yes")="Yes",_xlfn.XLOOKUP("Dst_CIDR_17_22",'Scoring_Config'!$A:$A,'Scoring_Config'!$C:$C,5),0),"False,0")</f>
        <v>0</v>
      </c>
      <c r="AE1148" cm="1">
        <f t="array" ref="AE1148">IF(FALSE,"True," &amp; IF(_xlfn.XLOOKUP("SrcZone_IsAny",'Scoring_Config'!$A:$A,'Scoring_Config'!$D:$D,"Yes")="Yes",_xlfn.XLOOKUP("SrcZone_IsAny",'Scoring_Config'!$A:$A,'Scoring_Config'!$C:$C,10),0),"False,0")</f>
        <v>0</v>
      </c>
      <c r="AF1148" cm="1">
        <f t="array" ref="AF1148">IF(FALSE,"True," &amp; IF(_xlfn.XLOOKUP("DstZone_IsAny",'Scoring_Config'!$A:$A,'Scoring_Config'!$D:$D,"Yes")="Yes",_xlfn.XLOOKUP("DstZone_IsAny",'Scoring_Config'!$A:$A,'Scoring_Config'!$C:$C,10),0),"False,0")</f>
        <v>0</v>
      </c>
      <c r="AG1148" cm="1">
        <f t="array" ref="AG114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48" cm="1">
        <f t="array" ref="AH1148">IF(FALSE,"True," &amp; IF(_xlfn.XLOOKUP("App_Any_OR_RangeGt1000",'Scoring_Config'!$A:$A,'Scoring_Config'!$D:$D,"Yes")="Yes",_xlfn.XLOOKUP("App_Any_OR_RangeGt1000",'Scoring_Config'!$A:$A,'Scoring_Config'!$C:$C,10),0),"False,0")</f>
        <v>0</v>
      </c>
      <c r="AI1148" cm="1">
        <f t="array" ref="AI1148">IF(FALSE,"True," &amp; IF(_xlfn.XLOOKUP("Service_Insecure_Match",'Scoring_Config'!$A:$A,'Scoring_Config'!$D:$D,"Yes")="Yes",_xlfn.XLOOKUP("Service_Insecure_Match",'Scoring_Config'!$A:$A,'Scoring_Config'!$C:$C,5),0),"False,0")</f>
        <v>0</v>
      </c>
      <c r="AJ1148" cm="1">
        <f t="array" ref="AJ1148">IF(FALSE,"True," &amp; IF(_xlfn.XLOOKUP("Risky_Inbound",'Scoring_Config'!$A:$A,'Scoring_Config'!$D:$D,"Yes")="Yes",_xlfn.XLOOKUP("Risky_Inbound",'Scoring_Config'!$A:$A,'Scoring_Config'!$C:$C,50),0),"False,0")</f>
        <v>0</v>
      </c>
      <c r="AK1148" cm="1">
        <f t="array" ref="AK1148">IF(FALSE,"True," &amp; IF(_xlfn.XLOOKUP("Risky_Outbound",'Scoring_Config'!$A:$A,'Scoring_Config'!$D:$D,"Yes")="Yes",_xlfn.XLOOKUP("Risky_Outbound",'Scoring_Config'!$A:$A,'Scoring_Config'!$C:$C,25),0),"False,0")</f>
        <v>0</v>
      </c>
      <c r="AL1148" t="s">
        <v>6700</v>
      </c>
      <c r="AM1148" cm="1">
        <f t="array" ref="AM114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48" t="s">
        <v>6697</v>
      </c>
      <c r="AO1148" t="s">
        <v>6697</v>
      </c>
      <c r="AP1148" t="s">
        <v>6697</v>
      </c>
      <c r="AQ1148" cm="1">
        <f t="array" ref="AQ1148">IF(FALSE,"True," &amp; IF(_xlfn.XLOOKUP("Service_IsAny",'Scoring_Config'!$A:$A,'Scoring_Config'!$D:$D,"Yes")="Yes",_xlfn.XLOOKUP("Service_IsAny",'Scoring_Config'!$A:$A,'Scoring_Config'!$C:$C,0),0),"False,0")</f>
        <v>0</v>
      </c>
      <c r="AR1148">
        <v>0</v>
      </c>
      <c r="AS1148" cm="1">
        <f t="array" ref="AS1148">IF(FALSE,"True," &amp; IF(_xlfn.XLOOKUP("Service_RangeGt1000",'Scoring_Config'!$A:$A,'Scoring_Config'!$D:$D,"Yes")="Yes",_xlfn.XLOOKUP("Service_RangeGt1000",'Scoring_Config'!$A:$A,'Scoring_Config'!$C:$C,0),0),"False,0")</f>
        <v>0</v>
      </c>
      <c r="AT1148" cm="1">
        <f t="array" ref="AT1148">IF(FALSE,"True," &amp; IF(_xlfn.XLOOKUP("App_IsAny",'Scoring_Config'!$A:$A,'Scoring_Config'!$D:$D,"Yes")="Yes",_xlfn.XLOOKUP("App_IsAny",'Scoring_Config'!$A:$A,'Scoring_Config'!$C:$C,0),0),"False,0")</f>
        <v>0</v>
      </c>
      <c r="AU1148">
        <v>1</v>
      </c>
      <c r="AV1148" cm="1">
        <f t="array" ref="AV1148">IF(FALSE,"True," &amp; IF(_xlfn.XLOOKUP("App_RangeGt1000",'Scoring_Config'!$A:$A,'Scoring_Config'!$D:$D,"Yes")="Yes",_xlfn.XLOOKUP("App_RangeGt1000",'Scoring_Config'!$A:$A,'Scoring_Config'!$C:$C,0),0),"False,0")</f>
        <v>0</v>
      </c>
      <c r="AW1148" cm="1">
        <f t="array" ref="AW1148">IF(FALSE,"True," &amp; IF(_xlfn.XLOOKUP("Action_IsDenyOrDrop",'Scoring_Config'!$A:$A,'Scoring_Config'!$D:$D,"Yes")="Yes",_xlfn.XLOOKUP("Action_IsDenyOrDrop",'Scoring_Config'!$A:$A,'Scoring_Config'!$C:$C,0),0),"False,0")</f>
        <v>0</v>
      </c>
      <c r="AX1148" cm="1">
        <f t="array" ref="AX1148">IF(LEFT(AW1148,4)="True",0,(IF(LEFT(Y1148,4)="True",IF(_xlfn.XLOOKUP("Src_IsAny",'Scoring_Config'!$A:$A,'Scoring_Config'!$D:$D,"Yes")="Yes",_xlfn.XLOOKUP("Src_IsAny",'Scoring_Config'!$A:$A,'Scoring_Config'!$C:$C,10),0),0)+IF(LEFT(Z1148,4)="True",IF(_xlfn.XLOOKUP("Src_CIDR_Le_16",'Scoring_Config'!$A:$A,'Scoring_Config'!$D:$D,"Yes")="Yes",_xlfn.XLOOKUP("Src_CIDR_Le_16",'Scoring_Config'!$A:$A,'Scoring_Config'!$C:$C,10),0),0)+IF(LEFT(AA1148,4)="True",IF(_xlfn.XLOOKUP("Src_CIDR_17_22",'Scoring_Config'!$A:$A,'Scoring_Config'!$D:$D,"Yes")="Yes",_xlfn.XLOOKUP("Src_CIDR_17_22",'Scoring_Config'!$A:$A,'Scoring_Config'!$C:$C,5),0),0)+IF(LEFT(AB1148,4)="True",IF(_xlfn.XLOOKUP("Dst_IsAny",'Scoring_Config'!$A:$A,'Scoring_Config'!$D:$D,"Yes")="Yes",_xlfn.XLOOKUP("Dst_IsAny",'Scoring_Config'!$A:$A,'Scoring_Config'!$C:$C,10),0),0)+IF(LEFT(AC1148,4)="True",IF(_xlfn.XLOOKUP("Dst_CIDR_Le_16",'Scoring_Config'!$A:$A,'Scoring_Config'!$D:$D,"Yes")="Yes",_xlfn.XLOOKUP("Dst_CIDR_Le_16",'Scoring_Config'!$A:$A,'Scoring_Config'!$C:$C,10),0),0)+IF(LEFT(AD1148,4)="True",IF(_xlfn.XLOOKUP("Dst_CIDR_17_22",'Scoring_Config'!$A:$A,'Scoring_Config'!$D:$D,"Yes")="Yes",_xlfn.XLOOKUP("Dst_CIDR_17_22",'Scoring_Config'!$A:$A,'Scoring_Config'!$C:$C,5),0),0)+IF(LEFT(AE1148,4)="True",IF(_xlfn.XLOOKUP("SrcZone_IsAny",'Scoring_Config'!$A:$A,'Scoring_Config'!$D:$D,"Yes")="Yes",_xlfn.XLOOKUP("SrcZone_IsAny",'Scoring_Config'!$A:$A,'Scoring_Config'!$C:$C,10),0),0)+IF(LEFT(AF1148,4)="True",IF(_xlfn.XLOOKUP("DstZone_IsAny",'Scoring_Config'!$A:$A,'Scoring_Config'!$D:$D,"Yes")="Yes",_xlfn.XLOOKUP("DstZone_IsAny",'Scoring_Config'!$A:$A,'Scoring_Config'!$C:$C,10),0),0)+IF(LEFT(AG1148,4)="True",IF(_xlfn.XLOOKUP("Service_Any_OR_RangeGt1000",'Scoring_Config'!$A:$A,'Scoring_Config'!$D:$D,"Yes")="Yes",_xlfn.XLOOKUP("Service_Any_OR_RangeGt1000",'Scoring_Config'!$A:$A,'Scoring_Config'!$C:$C,10),0),0)+IF(LEFT(AH1148,4)="True",IF(_xlfn.XLOOKUP("App_Any_OR_RangeGt1000",'Scoring_Config'!$A:$A,'Scoring_Config'!$D:$D,"Yes")="Yes",_xlfn.XLOOKUP("App_Any_OR_RangeGt1000",'Scoring_Config'!$A:$A,'Scoring_Config'!$C:$C,10),0),0)+IF(LEFT(AI1148,4)="True",IF(_xlfn.XLOOKUP("Service_Insecure_Match",'Scoring_Config'!$A:$A,'Scoring_Config'!$D:$D,"Yes")="Yes",_xlfn.XLOOKUP("Service_Insecure_Match",'Scoring_Config'!$A:$A,'Scoring_Config'!$C:$C,5),0),0)+IF(LEFT(AJ1148,4)="True",IF(_xlfn.XLOOKUP("Risky_Inbound",'Scoring_Config'!$A:$A,'Scoring_Config'!$D:$D,"Yes")="Yes",_xlfn.XLOOKUP("Risky_Inbound",'Scoring_Config'!$A:$A,'Scoring_Config'!$C:$C,50),0),0)+IF(LEFT(AK1148,4)="True",IF(_xlfn.XLOOKUP("Risky_Outbound",'Scoring_Config'!$A:$A,'Scoring_Config'!$D:$D,"Yes")="Yes",_xlfn.XLOOKUP("Risky_Outbound",'Scoring_Config'!$A:$A,'Scoring_Config'!$C:$C,25),0),0)+IF(LEFT(AZ1148,4)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1148,FIND(",",AL1148)+1,100)),0)+IF(LEFT(AM1148,4)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1148,FIND(",",AN1148)+1,100)),0)+IF(_xlfn.XLOOKUP("Profile_Scoring",'Scoring_Config'!$A:$A,'Scoring_Config'!$D:$D,"Yes")="Yes",VALUE(MID(AO1148,FIND(",",AO1148)+1,100)),0)+IF(_xlfn.XLOOKUP("Options_Scoring",'Scoring_Config'!$A:$A,'Scoring_Config'!$D:$D,"Yes")="Yes",VALUE(MID(AP1148,FIND(",",AP1148)+1,100)),0)))</f>
        <v>0</v>
      </c>
      <c r="AZ1148" cm="1">
        <f t="array" ref="AZ1148">IF(FALSE,"True," &amp; IF(_xlfn.XLOOKUP("Migrate_Insecure",'Scoring_Config'!$A:$A,'Scoring_Config'!$D:$D,"Yes")="Yes",_xlfn.XLOOKUP("Migrate_Insecure",'Scoring_Config'!$A:$A,'Scoring_Config'!$C:$C,10),0),"False,0")</f>
        <v>0</v>
      </c>
    </row>
    <row r="1149" spans="1:52">
      <c r="A1149" t="s">
        <v>1979</v>
      </c>
      <c r="B1149" t="s">
        <v>3121</v>
      </c>
      <c r="C1149" t="s">
        <v>3542</v>
      </c>
      <c r="D1149" t="s">
        <v>3545</v>
      </c>
      <c r="E1149" t="s">
        <v>3563</v>
      </c>
      <c r="F1149" t="s">
        <v>3865</v>
      </c>
      <c r="G1149" t="s">
        <v>596</v>
      </c>
      <c r="H1149" t="s">
        <v>174</v>
      </c>
      <c r="I1149" t="s">
        <v>3861</v>
      </c>
      <c r="J1149" t="s">
        <v>118</v>
      </c>
      <c r="K1149" t="s">
        <v>1660</v>
      </c>
      <c r="L1149" t="s">
        <v>1327</v>
      </c>
      <c r="M1149" t="s">
        <v>1974</v>
      </c>
      <c r="N1149" t="s">
        <v>4315</v>
      </c>
      <c r="O1149" t="s">
        <v>4319</v>
      </c>
      <c r="P1149" t="s">
        <v>4321</v>
      </c>
      <c r="Q1149" t="s">
        <v>5136</v>
      </c>
      <c r="R1149" t="s">
        <v>5439</v>
      </c>
      <c r="S1149" t="s">
        <v>4324</v>
      </c>
      <c r="T1149" t="s">
        <v>5592</v>
      </c>
      <c r="U1149" t="s">
        <v>6518</v>
      </c>
      <c r="Y1149" cm="1">
        <f t="array" ref="Y1149">IF(FALSE,"True," &amp; IF(_xlfn.XLOOKUP("Src_IsAny",'Scoring_Config'!$A:$A,'Scoring_Config'!$D:$D,"Yes")="Yes",_xlfn.XLOOKUP("Src_IsAny",'Scoring_Config'!$A:$A,'Scoring_Config'!$C:$C,10),0),"False,0")</f>
        <v>0</v>
      </c>
      <c r="Z1149" cm="1">
        <f t="array" ref="Z1149">IF(FALSE,"True," &amp; IF(_xlfn.XLOOKUP("Src_CIDR_Le_16",'Scoring_Config'!$A:$A,'Scoring_Config'!$D:$D,"Yes")="Yes",_xlfn.XLOOKUP("Src_CIDR_Le_16",'Scoring_Config'!$A:$A,'Scoring_Config'!$C:$C,10),0),"False,0")</f>
        <v>0</v>
      </c>
      <c r="AA1149" cm="1">
        <f t="array" ref="AA1149">IF(FALSE,"True," &amp; IF(_xlfn.XLOOKUP("Src_CIDR_17_22",'Scoring_Config'!$A:$A,'Scoring_Config'!$D:$D,"Yes")="Yes",_xlfn.XLOOKUP("Src_CIDR_17_22",'Scoring_Config'!$A:$A,'Scoring_Config'!$C:$C,5),0),"False,0")</f>
        <v>0</v>
      </c>
      <c r="AB1149" cm="1">
        <f t="array" ref="AB1149">IF(FALSE,"True," &amp; IF(_xlfn.XLOOKUP("Dst_IsAny",'Scoring_Config'!$A:$A,'Scoring_Config'!$D:$D,"Yes")="Yes",_xlfn.XLOOKUP("Dst_IsAny",'Scoring_Config'!$A:$A,'Scoring_Config'!$C:$C,10),0),"False,0")</f>
        <v>0</v>
      </c>
      <c r="AC1149" cm="1">
        <f t="array" ref="AC1149">IF(FALSE,"True," &amp; IF(_xlfn.XLOOKUP("Dst_CIDR_Le_16",'Scoring_Config'!$A:$A,'Scoring_Config'!$D:$D,"Yes")="Yes",_xlfn.XLOOKUP("Dst_CIDR_Le_16",'Scoring_Config'!$A:$A,'Scoring_Config'!$C:$C,10),0),"False,0")</f>
        <v>0</v>
      </c>
      <c r="AD1149" cm="1">
        <f t="array" ref="AD1149">IF(FALSE,"True," &amp; IF(_xlfn.XLOOKUP("Dst_CIDR_17_22",'Scoring_Config'!$A:$A,'Scoring_Config'!$D:$D,"Yes")="Yes",_xlfn.XLOOKUP("Dst_CIDR_17_22",'Scoring_Config'!$A:$A,'Scoring_Config'!$C:$C,5),0),"False,0")</f>
        <v>0</v>
      </c>
      <c r="AE1149" cm="1">
        <f t="array" ref="AE1149">IF(FALSE,"True," &amp; IF(_xlfn.XLOOKUP("SrcZone_IsAny",'Scoring_Config'!$A:$A,'Scoring_Config'!$D:$D,"Yes")="Yes",_xlfn.XLOOKUP("SrcZone_IsAny",'Scoring_Config'!$A:$A,'Scoring_Config'!$C:$C,10),0),"False,0")</f>
        <v>0</v>
      </c>
      <c r="AF1149" cm="1">
        <f t="array" ref="AF1149">IF(FALSE,"True," &amp; IF(_xlfn.XLOOKUP("DstZone_IsAny",'Scoring_Config'!$A:$A,'Scoring_Config'!$D:$D,"Yes")="Yes",_xlfn.XLOOKUP("DstZone_IsAny",'Scoring_Config'!$A:$A,'Scoring_Config'!$C:$C,10),0),"False,0")</f>
        <v>0</v>
      </c>
      <c r="AG1149" cm="1">
        <f t="array" ref="AG114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49" cm="1">
        <f t="array" ref="AH1149">IF(FALSE,"True," &amp; IF(_xlfn.XLOOKUP("App_Any_OR_RangeGt1000",'Scoring_Config'!$A:$A,'Scoring_Config'!$D:$D,"Yes")="Yes",_xlfn.XLOOKUP("App_Any_OR_RangeGt1000",'Scoring_Config'!$A:$A,'Scoring_Config'!$C:$C,10),0),"False,0")</f>
        <v>0</v>
      </c>
      <c r="AI1149" cm="1">
        <f t="array" ref="AI1149">IF(FALSE,"True," &amp; IF(_xlfn.XLOOKUP("Service_Insecure_Match",'Scoring_Config'!$A:$A,'Scoring_Config'!$D:$D,"Yes")="Yes",_xlfn.XLOOKUP("Service_Insecure_Match",'Scoring_Config'!$A:$A,'Scoring_Config'!$C:$C,5),0),"False,0")</f>
        <v>0</v>
      </c>
      <c r="AJ1149" cm="1">
        <f t="array" ref="AJ1149">IF(FALSE,"True," &amp; IF(_xlfn.XLOOKUP("Risky_Inbound",'Scoring_Config'!$A:$A,'Scoring_Config'!$D:$D,"Yes")="Yes",_xlfn.XLOOKUP("Risky_Inbound",'Scoring_Config'!$A:$A,'Scoring_Config'!$C:$C,50),0),"False,0")</f>
        <v>0</v>
      </c>
      <c r="AK1149" cm="1">
        <f t="array" ref="AK1149">IF(FALSE,"True," &amp; IF(_xlfn.XLOOKUP("Risky_Outbound",'Scoring_Config'!$A:$A,'Scoring_Config'!$D:$D,"Yes")="Yes",_xlfn.XLOOKUP("Risky_Outbound",'Scoring_Config'!$A:$A,'Scoring_Config'!$C:$C,25),0),"False,0")</f>
        <v>0</v>
      </c>
      <c r="AL1149" t="s">
        <v>6700</v>
      </c>
      <c r="AM1149" cm="1">
        <f t="array" ref="AM114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49" t="s">
        <v>6697</v>
      </c>
      <c r="AO1149" t="s">
        <v>6697</v>
      </c>
      <c r="AP1149" t="s">
        <v>6697</v>
      </c>
      <c r="AQ1149" cm="1">
        <f t="array" ref="AQ1149">IF(FALSE,"True," &amp; IF(_xlfn.XLOOKUP("Service_IsAny",'Scoring_Config'!$A:$A,'Scoring_Config'!$D:$D,"Yes")="Yes",_xlfn.XLOOKUP("Service_IsAny",'Scoring_Config'!$A:$A,'Scoring_Config'!$C:$C,0),0),"False,0")</f>
        <v>0</v>
      </c>
      <c r="AR1149">
        <v>0</v>
      </c>
      <c r="AS1149" cm="1">
        <f t="array" ref="AS1149">IF(FALSE,"True," &amp; IF(_xlfn.XLOOKUP("Service_RangeGt1000",'Scoring_Config'!$A:$A,'Scoring_Config'!$D:$D,"Yes")="Yes",_xlfn.XLOOKUP("Service_RangeGt1000",'Scoring_Config'!$A:$A,'Scoring_Config'!$C:$C,0),0),"False,0")</f>
        <v>0</v>
      </c>
      <c r="AT1149" cm="1">
        <f t="array" ref="AT1149">IF(FALSE,"True," &amp; IF(_xlfn.XLOOKUP("App_IsAny",'Scoring_Config'!$A:$A,'Scoring_Config'!$D:$D,"Yes")="Yes",_xlfn.XLOOKUP("App_IsAny",'Scoring_Config'!$A:$A,'Scoring_Config'!$C:$C,0),0),"False,0")</f>
        <v>0</v>
      </c>
      <c r="AU1149">
        <v>1</v>
      </c>
      <c r="AV1149" cm="1">
        <f t="array" ref="AV1149">IF(FALSE,"True," &amp; IF(_xlfn.XLOOKUP("App_RangeGt1000",'Scoring_Config'!$A:$A,'Scoring_Config'!$D:$D,"Yes")="Yes",_xlfn.XLOOKUP("App_RangeGt1000",'Scoring_Config'!$A:$A,'Scoring_Config'!$C:$C,0),0),"False,0")</f>
        <v>0</v>
      </c>
      <c r="AW1149" cm="1">
        <f t="array" ref="AW1149">IF(FALSE,"True," &amp; IF(_xlfn.XLOOKUP("Action_IsDenyOrDrop",'Scoring_Config'!$A:$A,'Scoring_Config'!$D:$D,"Yes")="Yes",_xlfn.XLOOKUP("Action_IsDenyOrDrop",'Scoring_Config'!$A:$A,'Scoring_Config'!$C:$C,0),0),"False,0")</f>
        <v>0</v>
      </c>
      <c r="AX1149" cm="1">
        <f t="array" ref="AX1149">IF(LEFT(AW1149,4)="True",0,(IF(LEFT(Y1149,4)="True",IF(_xlfn.XLOOKUP("Src_IsAny",'Scoring_Config'!$A:$A,'Scoring_Config'!$D:$D,"Yes")="Yes",_xlfn.XLOOKUP("Src_IsAny",'Scoring_Config'!$A:$A,'Scoring_Config'!$C:$C,10),0),0)+IF(LEFT(Z1149,4)="True",IF(_xlfn.XLOOKUP("Src_CIDR_Le_16",'Scoring_Config'!$A:$A,'Scoring_Config'!$D:$D,"Yes")="Yes",_xlfn.XLOOKUP("Src_CIDR_Le_16",'Scoring_Config'!$A:$A,'Scoring_Config'!$C:$C,10),0),0)+IF(LEFT(AA1149,4)="True",IF(_xlfn.XLOOKUP("Src_CIDR_17_22",'Scoring_Config'!$A:$A,'Scoring_Config'!$D:$D,"Yes")="Yes",_xlfn.XLOOKUP("Src_CIDR_17_22",'Scoring_Config'!$A:$A,'Scoring_Config'!$C:$C,5),0),0)+IF(LEFT(AB1149,4)="True",IF(_xlfn.XLOOKUP("Dst_IsAny",'Scoring_Config'!$A:$A,'Scoring_Config'!$D:$D,"Yes")="Yes",_xlfn.XLOOKUP("Dst_IsAny",'Scoring_Config'!$A:$A,'Scoring_Config'!$C:$C,10),0),0)+IF(LEFT(AC1149,4)="True",IF(_xlfn.XLOOKUP("Dst_CIDR_Le_16",'Scoring_Config'!$A:$A,'Scoring_Config'!$D:$D,"Yes")="Yes",_xlfn.XLOOKUP("Dst_CIDR_Le_16",'Scoring_Config'!$A:$A,'Scoring_Config'!$C:$C,10),0),0)+IF(LEFT(AD1149,4)="True",IF(_xlfn.XLOOKUP("Dst_CIDR_17_22",'Scoring_Config'!$A:$A,'Scoring_Config'!$D:$D,"Yes")="Yes",_xlfn.XLOOKUP("Dst_CIDR_17_22",'Scoring_Config'!$A:$A,'Scoring_Config'!$C:$C,5),0),0)+IF(LEFT(AE1149,4)="True",IF(_xlfn.XLOOKUP("SrcZone_IsAny",'Scoring_Config'!$A:$A,'Scoring_Config'!$D:$D,"Yes")="Yes",_xlfn.XLOOKUP("SrcZone_IsAny",'Scoring_Config'!$A:$A,'Scoring_Config'!$C:$C,10),0),0)+IF(LEFT(AF1149,4)="True",IF(_xlfn.XLOOKUP("DstZone_IsAny",'Scoring_Config'!$A:$A,'Scoring_Config'!$D:$D,"Yes")="Yes",_xlfn.XLOOKUP("DstZone_IsAny",'Scoring_Config'!$A:$A,'Scoring_Config'!$C:$C,10),0),0)+IF(LEFT(AG1149,4)="True",IF(_xlfn.XLOOKUP("Service_Any_OR_RangeGt1000",'Scoring_Config'!$A:$A,'Scoring_Config'!$D:$D,"Yes")="Yes",_xlfn.XLOOKUP("Service_Any_OR_RangeGt1000",'Scoring_Config'!$A:$A,'Scoring_Config'!$C:$C,10),0),0)+IF(LEFT(AH1149,4)="True",IF(_xlfn.XLOOKUP("App_Any_OR_RangeGt1000",'Scoring_Config'!$A:$A,'Scoring_Config'!$D:$D,"Yes")="Yes",_xlfn.XLOOKUP("App_Any_OR_RangeGt1000",'Scoring_Config'!$A:$A,'Scoring_Config'!$C:$C,10),0),0)+IF(LEFT(AI1149,4)="True",IF(_xlfn.XLOOKUP("Service_Insecure_Match",'Scoring_Config'!$A:$A,'Scoring_Config'!$D:$D,"Yes")="Yes",_xlfn.XLOOKUP("Service_Insecure_Match",'Scoring_Config'!$A:$A,'Scoring_Config'!$C:$C,5),0),0)+IF(LEFT(AJ1149,4)="True",IF(_xlfn.XLOOKUP("Risky_Inbound",'Scoring_Config'!$A:$A,'Scoring_Config'!$D:$D,"Yes")="Yes",_xlfn.XLOOKUP("Risky_Inbound",'Scoring_Config'!$A:$A,'Scoring_Config'!$C:$C,50),0),0)+IF(LEFT(AK1149,4)="True",IF(_xlfn.XLOOKUP("Risky_Outbound",'Scoring_Config'!$A:$A,'Scoring_Config'!$D:$D,"Yes")="Yes",_xlfn.XLOOKUP("Risky_Outbound",'Scoring_Config'!$A:$A,'Scoring_Config'!$C:$C,25),0),0)+IF(LEFT(AZ1149,4)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1149,FIND(",",AL1149)+1,100)),0)+IF(LEFT(AM1149,4)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1149,FIND(",",AN1149)+1,100)),0)+IF(_xlfn.XLOOKUP("Profile_Scoring",'Scoring_Config'!$A:$A,'Scoring_Config'!$D:$D,"Yes")="Yes",VALUE(MID(AO1149,FIND(",",AO1149)+1,100)),0)+IF(_xlfn.XLOOKUP("Options_Scoring",'Scoring_Config'!$A:$A,'Scoring_Config'!$D:$D,"Yes")="Yes",VALUE(MID(AP1149,FIND(",",AP1149)+1,100)),0)))</f>
        <v>0</v>
      </c>
      <c r="AZ1149" cm="1">
        <f t="array" ref="AZ1149">IF(FALSE,"True," &amp; IF(_xlfn.XLOOKUP("Migrate_Insecure",'Scoring_Config'!$A:$A,'Scoring_Config'!$D:$D,"Yes")="Yes",_xlfn.XLOOKUP("Migrate_Insecure",'Scoring_Config'!$A:$A,'Scoring_Config'!$C:$C,10),0),"False,0")</f>
        <v>0</v>
      </c>
    </row>
    <row r="1150" spans="1:52">
      <c r="A1150" t="s">
        <v>1979</v>
      </c>
      <c r="B1150" t="s">
        <v>3122</v>
      </c>
      <c r="C1150" t="s">
        <v>3542</v>
      </c>
      <c r="D1150" t="s">
        <v>3545</v>
      </c>
      <c r="E1150" t="s">
        <v>3563</v>
      </c>
      <c r="F1150" t="s">
        <v>3865</v>
      </c>
      <c r="G1150" t="s">
        <v>433</v>
      </c>
      <c r="H1150" t="s">
        <v>174</v>
      </c>
      <c r="I1150" t="s">
        <v>3861</v>
      </c>
      <c r="J1150" t="s">
        <v>1182</v>
      </c>
      <c r="K1150" t="s">
        <v>1660</v>
      </c>
      <c r="L1150" t="s">
        <v>1327</v>
      </c>
      <c r="M1150" t="s">
        <v>1974</v>
      </c>
      <c r="N1150" t="s">
        <v>4315</v>
      </c>
      <c r="O1150" t="s">
        <v>4319</v>
      </c>
      <c r="P1150" t="s">
        <v>4323</v>
      </c>
      <c r="Q1150" t="s">
        <v>5137</v>
      </c>
      <c r="R1150" t="s">
        <v>5439</v>
      </c>
      <c r="S1150" t="s">
        <v>4324</v>
      </c>
      <c r="T1150" t="s">
        <v>5676</v>
      </c>
      <c r="U1150" t="s">
        <v>5676</v>
      </c>
      <c r="Y1150" cm="1">
        <f t="array" ref="Y1150">IF(FALSE,"True," &amp; IF(_xlfn.XLOOKUP("Src_IsAny",'Scoring_Config'!$A:$A,'Scoring_Config'!$D:$D,"Yes")="Yes",_xlfn.XLOOKUP("Src_IsAny",'Scoring_Config'!$A:$A,'Scoring_Config'!$C:$C,10),0),"False,0")</f>
        <v>0</v>
      </c>
      <c r="Z1150" cm="1">
        <f t="array" ref="Z1150">IF(FALSE,"True," &amp; IF(_xlfn.XLOOKUP("Src_CIDR_Le_16",'Scoring_Config'!$A:$A,'Scoring_Config'!$D:$D,"Yes")="Yes",_xlfn.XLOOKUP("Src_CIDR_Le_16",'Scoring_Config'!$A:$A,'Scoring_Config'!$C:$C,10),0),"False,0")</f>
        <v>0</v>
      </c>
      <c r="AA1150" cm="1">
        <f t="array" ref="AA1150">IF(FALSE,"True," &amp; IF(_xlfn.XLOOKUP("Src_CIDR_17_22",'Scoring_Config'!$A:$A,'Scoring_Config'!$D:$D,"Yes")="Yes",_xlfn.XLOOKUP("Src_CIDR_17_22",'Scoring_Config'!$A:$A,'Scoring_Config'!$C:$C,5),0),"False,0")</f>
        <v>0</v>
      </c>
      <c r="AB1150" cm="1">
        <f t="array" ref="AB1150">IF(FALSE,"True," &amp; IF(_xlfn.XLOOKUP("Dst_IsAny",'Scoring_Config'!$A:$A,'Scoring_Config'!$D:$D,"Yes")="Yes",_xlfn.XLOOKUP("Dst_IsAny",'Scoring_Config'!$A:$A,'Scoring_Config'!$C:$C,10),0),"False,0")</f>
        <v>0</v>
      </c>
      <c r="AC1150" cm="1">
        <f t="array" ref="AC1150">IF(FALSE,"True," &amp; IF(_xlfn.XLOOKUP("Dst_CIDR_Le_16",'Scoring_Config'!$A:$A,'Scoring_Config'!$D:$D,"Yes")="Yes",_xlfn.XLOOKUP("Dst_CIDR_Le_16",'Scoring_Config'!$A:$A,'Scoring_Config'!$C:$C,10),0),"False,0")</f>
        <v>0</v>
      </c>
      <c r="AD1150" cm="1">
        <f t="array" ref="AD1150">IF(FALSE,"True," &amp; IF(_xlfn.XLOOKUP("Dst_CIDR_17_22",'Scoring_Config'!$A:$A,'Scoring_Config'!$D:$D,"Yes")="Yes",_xlfn.XLOOKUP("Dst_CIDR_17_22",'Scoring_Config'!$A:$A,'Scoring_Config'!$C:$C,5),0),"False,0")</f>
        <v>0</v>
      </c>
      <c r="AE1150" cm="1">
        <f t="array" ref="AE1150">IF(FALSE,"True," &amp; IF(_xlfn.XLOOKUP("SrcZone_IsAny",'Scoring_Config'!$A:$A,'Scoring_Config'!$D:$D,"Yes")="Yes",_xlfn.XLOOKUP("SrcZone_IsAny",'Scoring_Config'!$A:$A,'Scoring_Config'!$C:$C,10),0),"False,0")</f>
        <v>0</v>
      </c>
      <c r="AF1150" cm="1">
        <f t="array" ref="AF1150">IF(FALSE,"True," &amp; IF(_xlfn.XLOOKUP("DstZone_IsAny",'Scoring_Config'!$A:$A,'Scoring_Config'!$D:$D,"Yes")="Yes",_xlfn.XLOOKUP("DstZone_IsAny",'Scoring_Config'!$A:$A,'Scoring_Config'!$C:$C,10),0),"False,0")</f>
        <v>0</v>
      </c>
      <c r="AG1150" cm="1">
        <f t="array" ref="AG115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50" cm="1">
        <f t="array" ref="AH1150">IF(FALSE,"True," &amp; IF(_xlfn.XLOOKUP("App_Any_OR_RangeGt1000",'Scoring_Config'!$A:$A,'Scoring_Config'!$D:$D,"Yes")="Yes",_xlfn.XLOOKUP("App_Any_OR_RangeGt1000",'Scoring_Config'!$A:$A,'Scoring_Config'!$C:$C,10),0),"False,0")</f>
        <v>0</v>
      </c>
      <c r="AI1150" cm="1">
        <f t="array" ref="AI1150">IF(FALSE,"True," &amp; IF(_xlfn.XLOOKUP("Service_Insecure_Match",'Scoring_Config'!$A:$A,'Scoring_Config'!$D:$D,"Yes")="Yes",_xlfn.XLOOKUP("Service_Insecure_Match",'Scoring_Config'!$A:$A,'Scoring_Config'!$C:$C,5),0),"False,0")</f>
        <v>0</v>
      </c>
      <c r="AJ1150" cm="1">
        <f t="array" ref="AJ1150">IF(FALSE,"True," &amp; IF(_xlfn.XLOOKUP("Risky_Inbound",'Scoring_Config'!$A:$A,'Scoring_Config'!$D:$D,"Yes")="Yes",_xlfn.XLOOKUP("Risky_Inbound",'Scoring_Config'!$A:$A,'Scoring_Config'!$C:$C,50),0),"False,0")</f>
        <v>0</v>
      </c>
      <c r="AK1150" cm="1">
        <f t="array" ref="AK1150">IF(FALSE,"True," &amp; IF(_xlfn.XLOOKUP("Risky_Outbound",'Scoring_Config'!$A:$A,'Scoring_Config'!$D:$D,"Yes")="Yes",_xlfn.XLOOKUP("Risky_Outbound",'Scoring_Config'!$A:$A,'Scoring_Config'!$C:$C,25),0),"False,0")</f>
        <v>0</v>
      </c>
      <c r="AL1150" t="s">
        <v>6699</v>
      </c>
      <c r="AM1150" cm="1">
        <f t="array" ref="AM115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50" t="s">
        <v>6697</v>
      </c>
      <c r="AO1150" t="s">
        <v>6697</v>
      </c>
      <c r="AP1150" t="s">
        <v>6697</v>
      </c>
      <c r="AQ1150" cm="1">
        <f t="array" ref="AQ1150">IF(FALSE,"True," &amp; IF(_xlfn.XLOOKUP("Service_IsAny",'Scoring_Config'!$A:$A,'Scoring_Config'!$D:$D,"Yes")="Yes",_xlfn.XLOOKUP("Service_IsAny",'Scoring_Config'!$A:$A,'Scoring_Config'!$C:$C,0),0),"False,0")</f>
        <v>0</v>
      </c>
      <c r="AR1150">
        <v>0</v>
      </c>
      <c r="AS1150" cm="1">
        <f t="array" ref="AS1150">IF(FALSE,"True," &amp; IF(_xlfn.XLOOKUP("Service_RangeGt1000",'Scoring_Config'!$A:$A,'Scoring_Config'!$D:$D,"Yes")="Yes",_xlfn.XLOOKUP("Service_RangeGt1000",'Scoring_Config'!$A:$A,'Scoring_Config'!$C:$C,0),0),"False,0")</f>
        <v>0</v>
      </c>
      <c r="AT1150" cm="1">
        <f t="array" ref="AT1150">IF(FALSE,"True," &amp; IF(_xlfn.XLOOKUP("App_IsAny",'Scoring_Config'!$A:$A,'Scoring_Config'!$D:$D,"Yes")="Yes",_xlfn.XLOOKUP("App_IsAny",'Scoring_Config'!$A:$A,'Scoring_Config'!$C:$C,0),0),"False,0")</f>
        <v>0</v>
      </c>
      <c r="AU1150">
        <v>1</v>
      </c>
      <c r="AV1150" cm="1">
        <f t="array" ref="AV1150">IF(FALSE,"True," &amp; IF(_xlfn.XLOOKUP("App_RangeGt1000",'Scoring_Config'!$A:$A,'Scoring_Config'!$D:$D,"Yes")="Yes",_xlfn.XLOOKUP("App_RangeGt1000",'Scoring_Config'!$A:$A,'Scoring_Config'!$C:$C,0),0),"False,0")</f>
        <v>0</v>
      </c>
      <c r="AW1150" cm="1">
        <f t="array" ref="AW1150">IF(FALSE,"True," &amp; IF(_xlfn.XLOOKUP("Action_IsDenyOrDrop",'Scoring_Config'!$A:$A,'Scoring_Config'!$D:$D,"Yes")="Yes",_xlfn.XLOOKUP("Action_IsDenyOrDrop",'Scoring_Config'!$A:$A,'Scoring_Config'!$C:$C,0),0),"False,0")</f>
        <v>0</v>
      </c>
      <c r="AX1150" cm="1">
        <f t="array" ref="AX1150">IF(LEFT(AW1150,4)="True",0,(IF(LEFT(Y1150,4)="True",IF(_xlfn.XLOOKUP("Src_IsAny",'Scoring_Config'!$A:$A,'Scoring_Config'!$D:$D,"Yes")="Yes",_xlfn.XLOOKUP("Src_IsAny",'Scoring_Config'!$A:$A,'Scoring_Config'!$C:$C,10),0),0)+IF(LEFT(Z1150,4)="True",IF(_xlfn.XLOOKUP("Src_CIDR_Le_16",'Scoring_Config'!$A:$A,'Scoring_Config'!$D:$D,"Yes")="Yes",_xlfn.XLOOKUP("Src_CIDR_Le_16",'Scoring_Config'!$A:$A,'Scoring_Config'!$C:$C,10),0),0)+IF(LEFT(AA1150,4)="True",IF(_xlfn.XLOOKUP("Src_CIDR_17_22",'Scoring_Config'!$A:$A,'Scoring_Config'!$D:$D,"Yes")="Yes",_xlfn.XLOOKUP("Src_CIDR_17_22",'Scoring_Config'!$A:$A,'Scoring_Config'!$C:$C,5),0),0)+IF(LEFT(AB1150,4)="True",IF(_xlfn.XLOOKUP("Dst_IsAny",'Scoring_Config'!$A:$A,'Scoring_Config'!$D:$D,"Yes")="Yes",_xlfn.XLOOKUP("Dst_IsAny",'Scoring_Config'!$A:$A,'Scoring_Config'!$C:$C,10),0),0)+IF(LEFT(AC1150,4)="True",IF(_xlfn.XLOOKUP("Dst_CIDR_Le_16",'Scoring_Config'!$A:$A,'Scoring_Config'!$D:$D,"Yes")="Yes",_xlfn.XLOOKUP("Dst_CIDR_Le_16",'Scoring_Config'!$A:$A,'Scoring_Config'!$C:$C,10),0),0)+IF(LEFT(AD1150,4)="True",IF(_xlfn.XLOOKUP("Dst_CIDR_17_22",'Scoring_Config'!$A:$A,'Scoring_Config'!$D:$D,"Yes")="Yes",_xlfn.XLOOKUP("Dst_CIDR_17_22",'Scoring_Config'!$A:$A,'Scoring_Config'!$C:$C,5),0),0)+IF(LEFT(AE1150,4)="True",IF(_xlfn.XLOOKUP("SrcZone_IsAny",'Scoring_Config'!$A:$A,'Scoring_Config'!$D:$D,"Yes")="Yes",_xlfn.XLOOKUP("SrcZone_IsAny",'Scoring_Config'!$A:$A,'Scoring_Config'!$C:$C,10),0),0)+IF(LEFT(AF1150,4)="True",IF(_xlfn.XLOOKUP("DstZone_IsAny",'Scoring_Config'!$A:$A,'Scoring_Config'!$D:$D,"Yes")="Yes",_xlfn.XLOOKUP("DstZone_IsAny",'Scoring_Config'!$A:$A,'Scoring_Config'!$C:$C,10),0),0)+IF(LEFT(AG1150,4)="True",IF(_xlfn.XLOOKUP("Service_Any_OR_RangeGt1000",'Scoring_Config'!$A:$A,'Scoring_Config'!$D:$D,"Yes")="Yes",_xlfn.XLOOKUP("Service_Any_OR_RangeGt1000",'Scoring_Config'!$A:$A,'Scoring_Config'!$C:$C,10),0),0)+IF(LEFT(AH1150,4)="True",IF(_xlfn.XLOOKUP("App_Any_OR_RangeGt1000",'Scoring_Config'!$A:$A,'Scoring_Config'!$D:$D,"Yes")="Yes",_xlfn.XLOOKUP("App_Any_OR_RangeGt1000",'Scoring_Config'!$A:$A,'Scoring_Config'!$C:$C,10),0),0)+IF(LEFT(AI1150,4)="True",IF(_xlfn.XLOOKUP("Service_Insecure_Match",'Scoring_Config'!$A:$A,'Scoring_Config'!$D:$D,"Yes")="Yes",_xlfn.XLOOKUP("Service_Insecure_Match",'Scoring_Config'!$A:$A,'Scoring_Config'!$C:$C,5),0),0)+IF(LEFT(AJ1150,4)="True",IF(_xlfn.XLOOKUP("Risky_Inbound",'Scoring_Config'!$A:$A,'Scoring_Config'!$D:$D,"Yes")="Yes",_xlfn.XLOOKUP("Risky_Inbound",'Scoring_Config'!$A:$A,'Scoring_Config'!$C:$C,50),0),0)+IF(LEFT(AK1150,4)="True",IF(_xlfn.XLOOKUP("Risky_Outbound",'Scoring_Config'!$A:$A,'Scoring_Config'!$D:$D,"Yes")="Yes",_xlfn.XLOOKUP("Risky_Outbound",'Scoring_Config'!$A:$A,'Scoring_Config'!$C:$C,25),0),0)+IF(LEFT(AZ1150,4)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1150,FIND(",",AL1150)+1,100)),0)+IF(LEFT(AM1150,4)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1150,FIND(",",AN1150)+1,100)),0)+IF(_xlfn.XLOOKUP("Profile_Scoring",'Scoring_Config'!$A:$A,'Scoring_Config'!$D:$D,"Yes")="Yes",VALUE(MID(AO1150,FIND(",",AO1150)+1,100)),0)+IF(_xlfn.XLOOKUP("Options_Scoring",'Scoring_Config'!$A:$A,'Scoring_Config'!$D:$D,"Yes")="Yes",VALUE(MID(AP1150,FIND(",",AP1150)+1,100)),0)))</f>
        <v>0</v>
      </c>
      <c r="AZ1150" cm="1">
        <f t="array" ref="AZ1150">IF(FALSE,"True," &amp; IF(_xlfn.XLOOKUP("Migrate_Insecure",'Scoring_Config'!$A:$A,'Scoring_Config'!$D:$D,"Yes")="Yes",_xlfn.XLOOKUP("Migrate_Insecure",'Scoring_Config'!$A:$A,'Scoring_Config'!$C:$C,10),0),"False,0")</f>
        <v>0</v>
      </c>
    </row>
    <row r="1151" spans="1:52">
      <c r="A1151" t="s">
        <v>1979</v>
      </c>
      <c r="B1151" t="s">
        <v>3123</v>
      </c>
      <c r="C1151" t="s">
        <v>3542</v>
      </c>
      <c r="D1151" t="s">
        <v>3544</v>
      </c>
      <c r="E1151" t="s">
        <v>3562</v>
      </c>
      <c r="F1151" t="s">
        <v>3932</v>
      </c>
      <c r="G1151" t="s">
        <v>586</v>
      </c>
      <c r="H1151" t="s">
        <v>193</v>
      </c>
      <c r="I1151" t="s">
        <v>3932</v>
      </c>
      <c r="J1151" t="s">
        <v>1183</v>
      </c>
      <c r="K1151" t="s">
        <v>1880</v>
      </c>
      <c r="L1151" t="s">
        <v>1325</v>
      </c>
      <c r="M1151" t="s">
        <v>1973</v>
      </c>
      <c r="N1151" t="s">
        <v>4315</v>
      </c>
      <c r="O1151" t="s">
        <v>4319</v>
      </c>
      <c r="P1151" t="s">
        <v>4323</v>
      </c>
      <c r="Q1151" t="s">
        <v>5138</v>
      </c>
      <c r="R1151" t="s">
        <v>5439</v>
      </c>
      <c r="S1151" t="s">
        <v>4324</v>
      </c>
      <c r="T1151" t="s">
        <v>5616</v>
      </c>
      <c r="U1151" t="s">
        <v>6519</v>
      </c>
      <c r="Y1151" cm="1">
        <f t="array" ref="Y1151">IF(FALSE,"True," &amp; IF(_xlfn.XLOOKUP("Src_IsAny",'Scoring_Config'!$A:$A,'Scoring_Config'!$D:$D,"Yes")="Yes",_xlfn.XLOOKUP("Src_IsAny",'Scoring_Config'!$A:$A,'Scoring_Config'!$C:$C,10),0),"False,0")</f>
        <v>0</v>
      </c>
      <c r="Z1151" cm="1">
        <f t="array" ref="Z1151">IF(FALSE,"True," &amp; IF(_xlfn.XLOOKUP("Src_CIDR_Le_16",'Scoring_Config'!$A:$A,'Scoring_Config'!$D:$D,"Yes")="Yes",_xlfn.XLOOKUP("Src_CIDR_Le_16",'Scoring_Config'!$A:$A,'Scoring_Config'!$C:$C,10),0),"False,0")</f>
        <v>0</v>
      </c>
      <c r="AA1151" cm="1">
        <f t="array" ref="AA1151">IF(FALSE,"True," &amp; IF(_xlfn.XLOOKUP("Src_CIDR_17_22",'Scoring_Config'!$A:$A,'Scoring_Config'!$D:$D,"Yes")="Yes",_xlfn.XLOOKUP("Src_CIDR_17_22",'Scoring_Config'!$A:$A,'Scoring_Config'!$C:$C,5),0),"False,0")</f>
        <v>0</v>
      </c>
      <c r="AB1151" cm="1">
        <f t="array" ref="AB1151">IF(FALSE,"True," &amp; IF(_xlfn.XLOOKUP("Dst_IsAny",'Scoring_Config'!$A:$A,'Scoring_Config'!$D:$D,"Yes")="Yes",_xlfn.XLOOKUP("Dst_IsAny",'Scoring_Config'!$A:$A,'Scoring_Config'!$C:$C,10),0),"False,0")</f>
        <v>0</v>
      </c>
      <c r="AC1151" cm="1">
        <f t="array" ref="AC1151">IF(FALSE,"True," &amp; IF(_xlfn.XLOOKUP("Dst_CIDR_Le_16",'Scoring_Config'!$A:$A,'Scoring_Config'!$D:$D,"Yes")="Yes",_xlfn.XLOOKUP("Dst_CIDR_Le_16",'Scoring_Config'!$A:$A,'Scoring_Config'!$C:$C,10),0),"False,0")</f>
        <v>0</v>
      </c>
      <c r="AD1151" cm="1">
        <f t="array" ref="AD1151">IF(FALSE,"True," &amp; IF(_xlfn.XLOOKUP("Dst_CIDR_17_22",'Scoring_Config'!$A:$A,'Scoring_Config'!$D:$D,"Yes")="Yes",_xlfn.XLOOKUP("Dst_CIDR_17_22",'Scoring_Config'!$A:$A,'Scoring_Config'!$C:$C,5),0),"False,0")</f>
        <v>0</v>
      </c>
      <c r="AE1151" cm="1">
        <f t="array" ref="AE1151">IF(FALSE,"True," &amp; IF(_xlfn.XLOOKUP("SrcZone_IsAny",'Scoring_Config'!$A:$A,'Scoring_Config'!$D:$D,"Yes")="Yes",_xlfn.XLOOKUP("SrcZone_IsAny",'Scoring_Config'!$A:$A,'Scoring_Config'!$C:$C,10),0),"False,0")</f>
        <v>0</v>
      </c>
      <c r="AF1151" cm="1">
        <f t="array" ref="AF1151">IF(FALSE,"True," &amp; IF(_xlfn.XLOOKUP("DstZone_IsAny",'Scoring_Config'!$A:$A,'Scoring_Config'!$D:$D,"Yes")="Yes",_xlfn.XLOOKUP("DstZone_IsAny",'Scoring_Config'!$A:$A,'Scoring_Config'!$C:$C,10),0),"False,0")</f>
        <v>0</v>
      </c>
      <c r="AG1151" cm="1">
        <f t="array" ref="AG115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51" cm="1">
        <f t="array" ref="AH1151">IF(FALSE,"True," &amp; IF(_xlfn.XLOOKUP("App_Any_OR_RangeGt1000",'Scoring_Config'!$A:$A,'Scoring_Config'!$D:$D,"Yes")="Yes",_xlfn.XLOOKUP("App_Any_OR_RangeGt1000",'Scoring_Config'!$A:$A,'Scoring_Config'!$C:$C,10),0),"False,0")</f>
        <v>0</v>
      </c>
      <c r="AI1151" cm="1">
        <f t="array" ref="AI1151">IF(FALSE,"True," &amp; IF(_xlfn.XLOOKUP("Service_Insecure_Match",'Scoring_Config'!$A:$A,'Scoring_Config'!$D:$D,"Yes")="Yes",_xlfn.XLOOKUP("Service_Insecure_Match",'Scoring_Config'!$A:$A,'Scoring_Config'!$C:$C,5),0),"False,0")</f>
        <v>0</v>
      </c>
      <c r="AJ1151" cm="1">
        <f t="array" ref="AJ1151">IF(FALSE,"True," &amp; IF(_xlfn.XLOOKUP("Risky_Inbound",'Scoring_Config'!$A:$A,'Scoring_Config'!$D:$D,"Yes")="Yes",_xlfn.XLOOKUP("Risky_Inbound",'Scoring_Config'!$A:$A,'Scoring_Config'!$C:$C,50),0),"False,0")</f>
        <v>0</v>
      </c>
      <c r="AK1151" cm="1">
        <f t="array" ref="AK1151">IF(FALSE,"True," &amp; IF(_xlfn.XLOOKUP("Risky_Outbound",'Scoring_Config'!$A:$A,'Scoring_Config'!$D:$D,"Yes")="Yes",_xlfn.XLOOKUP("Risky_Outbound",'Scoring_Config'!$A:$A,'Scoring_Config'!$C:$C,25),0),"False,0")</f>
        <v>0</v>
      </c>
      <c r="AL1151" t="s">
        <v>6699</v>
      </c>
      <c r="AM1151" cm="1">
        <f t="array" ref="AM115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51" t="s">
        <v>6697</v>
      </c>
      <c r="AO1151" t="s">
        <v>6697</v>
      </c>
      <c r="AP1151" t="s">
        <v>6697</v>
      </c>
      <c r="AQ1151" cm="1">
        <f t="array" ref="AQ1151">IF(FALSE,"True," &amp; IF(_xlfn.XLOOKUP("Service_IsAny",'Scoring_Config'!$A:$A,'Scoring_Config'!$D:$D,"Yes")="Yes",_xlfn.XLOOKUP("Service_IsAny",'Scoring_Config'!$A:$A,'Scoring_Config'!$C:$C,0),0),"False,0")</f>
        <v>0</v>
      </c>
      <c r="AR1151">
        <v>0</v>
      </c>
      <c r="AS1151" cm="1">
        <f t="array" ref="AS1151">IF(FALSE,"True," &amp; IF(_xlfn.XLOOKUP("Service_RangeGt1000",'Scoring_Config'!$A:$A,'Scoring_Config'!$D:$D,"Yes")="Yes",_xlfn.XLOOKUP("Service_RangeGt1000",'Scoring_Config'!$A:$A,'Scoring_Config'!$C:$C,0),0),"False,0")</f>
        <v>0</v>
      </c>
      <c r="AT1151" cm="1">
        <f t="array" ref="AT1151">IF(FALSE,"True," &amp; IF(_xlfn.XLOOKUP("App_IsAny",'Scoring_Config'!$A:$A,'Scoring_Config'!$D:$D,"Yes")="Yes",_xlfn.XLOOKUP("App_IsAny",'Scoring_Config'!$A:$A,'Scoring_Config'!$C:$C,0),0),"False,0")</f>
        <v>0</v>
      </c>
      <c r="AU1151">
        <v>0</v>
      </c>
      <c r="AV1151" cm="1">
        <f t="array" ref="AV1151">IF(FALSE,"True," &amp; IF(_xlfn.XLOOKUP("App_RangeGt1000",'Scoring_Config'!$A:$A,'Scoring_Config'!$D:$D,"Yes")="Yes",_xlfn.XLOOKUP("App_RangeGt1000",'Scoring_Config'!$A:$A,'Scoring_Config'!$C:$C,0),0),"False,0")</f>
        <v>0</v>
      </c>
      <c r="AW1151" cm="1">
        <f t="array" ref="AW1151">IF(FALSE,"True," &amp; IF(_xlfn.XLOOKUP("Action_IsDenyOrDrop",'Scoring_Config'!$A:$A,'Scoring_Config'!$D:$D,"Yes")="Yes",_xlfn.XLOOKUP("Action_IsDenyOrDrop",'Scoring_Config'!$A:$A,'Scoring_Config'!$C:$C,0),0),"False,0")</f>
        <v>0</v>
      </c>
      <c r="AX1151" cm="1">
        <f t="array" ref="AX1151">IF(LEFT(AW1151,4)="True",0,(IF(LEFT(Y1151,4)="True",IF(_xlfn.XLOOKUP("Src_IsAny",'Scoring_Config'!$A:$A,'Scoring_Config'!$D:$D,"Yes")="Yes",_xlfn.XLOOKUP("Src_IsAny",'Scoring_Config'!$A:$A,'Scoring_Config'!$C:$C,10),0),0)+IF(LEFT(Z1151,4)="True",IF(_xlfn.XLOOKUP("Src_CIDR_Le_16",'Scoring_Config'!$A:$A,'Scoring_Config'!$D:$D,"Yes")="Yes",_xlfn.XLOOKUP("Src_CIDR_Le_16",'Scoring_Config'!$A:$A,'Scoring_Config'!$C:$C,10),0),0)+IF(LEFT(AA1151,4)="True",IF(_xlfn.XLOOKUP("Src_CIDR_17_22",'Scoring_Config'!$A:$A,'Scoring_Config'!$D:$D,"Yes")="Yes",_xlfn.XLOOKUP("Src_CIDR_17_22",'Scoring_Config'!$A:$A,'Scoring_Config'!$C:$C,5),0),0)+IF(LEFT(AB1151,4)="True",IF(_xlfn.XLOOKUP("Dst_IsAny",'Scoring_Config'!$A:$A,'Scoring_Config'!$D:$D,"Yes")="Yes",_xlfn.XLOOKUP("Dst_IsAny",'Scoring_Config'!$A:$A,'Scoring_Config'!$C:$C,10),0),0)+IF(LEFT(AC1151,4)="True",IF(_xlfn.XLOOKUP("Dst_CIDR_Le_16",'Scoring_Config'!$A:$A,'Scoring_Config'!$D:$D,"Yes")="Yes",_xlfn.XLOOKUP("Dst_CIDR_Le_16",'Scoring_Config'!$A:$A,'Scoring_Config'!$C:$C,10),0),0)+IF(LEFT(AD1151,4)="True",IF(_xlfn.XLOOKUP("Dst_CIDR_17_22",'Scoring_Config'!$A:$A,'Scoring_Config'!$D:$D,"Yes")="Yes",_xlfn.XLOOKUP("Dst_CIDR_17_22",'Scoring_Config'!$A:$A,'Scoring_Config'!$C:$C,5),0),0)+IF(LEFT(AE1151,4)="True",IF(_xlfn.XLOOKUP("SrcZone_IsAny",'Scoring_Config'!$A:$A,'Scoring_Config'!$D:$D,"Yes")="Yes",_xlfn.XLOOKUP("SrcZone_IsAny",'Scoring_Config'!$A:$A,'Scoring_Config'!$C:$C,10),0),0)+IF(LEFT(AF1151,4)="True",IF(_xlfn.XLOOKUP("DstZone_IsAny",'Scoring_Config'!$A:$A,'Scoring_Config'!$D:$D,"Yes")="Yes",_xlfn.XLOOKUP("DstZone_IsAny",'Scoring_Config'!$A:$A,'Scoring_Config'!$C:$C,10),0),0)+IF(LEFT(AG1151,4)="True",IF(_xlfn.XLOOKUP("Service_Any_OR_RangeGt1000",'Scoring_Config'!$A:$A,'Scoring_Config'!$D:$D,"Yes")="Yes",_xlfn.XLOOKUP("Service_Any_OR_RangeGt1000",'Scoring_Config'!$A:$A,'Scoring_Config'!$C:$C,10),0),0)+IF(LEFT(AH1151,4)="True",IF(_xlfn.XLOOKUP("App_Any_OR_RangeGt1000",'Scoring_Config'!$A:$A,'Scoring_Config'!$D:$D,"Yes")="Yes",_xlfn.XLOOKUP("App_Any_OR_RangeGt1000",'Scoring_Config'!$A:$A,'Scoring_Config'!$C:$C,10),0),0)+IF(LEFT(AI1151,4)="True",IF(_xlfn.XLOOKUP("Service_Insecure_Match",'Scoring_Config'!$A:$A,'Scoring_Config'!$D:$D,"Yes")="Yes",_xlfn.XLOOKUP("Service_Insecure_Match",'Scoring_Config'!$A:$A,'Scoring_Config'!$C:$C,5),0),0)+IF(LEFT(AJ1151,4)="True",IF(_xlfn.XLOOKUP("Risky_Inbound",'Scoring_Config'!$A:$A,'Scoring_Config'!$D:$D,"Yes")="Yes",_xlfn.XLOOKUP("Risky_Inbound",'Scoring_Config'!$A:$A,'Scoring_Config'!$C:$C,50),0),0)+IF(LEFT(AK1151,4)="True",IF(_xlfn.XLOOKUP("Risky_Outbound",'Scoring_Config'!$A:$A,'Scoring_Config'!$D:$D,"Yes")="Yes",_xlfn.XLOOKUP("Risky_Outbound",'Scoring_Config'!$A:$A,'Scoring_Config'!$C:$C,25),0),0)+IF(LEFT(AZ1151,4)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1151,FIND(",",AL1151)+1,100)),0)+IF(LEFT(AM1151,4)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1151,FIND(",",AN1151)+1,100)),0)+IF(_xlfn.XLOOKUP("Profile_Scoring",'Scoring_Config'!$A:$A,'Scoring_Config'!$D:$D,"Yes")="Yes",VALUE(MID(AO1151,FIND(",",AO1151)+1,100)),0)+IF(_xlfn.XLOOKUP("Options_Scoring",'Scoring_Config'!$A:$A,'Scoring_Config'!$D:$D,"Yes")="Yes",VALUE(MID(AP1151,FIND(",",AP1151)+1,100)),0)))</f>
        <v>0</v>
      </c>
      <c r="AZ1151" cm="1">
        <f t="array" ref="AZ1151">IF(FALSE,"True," &amp; IF(_xlfn.XLOOKUP("Migrate_Insecure",'Scoring_Config'!$A:$A,'Scoring_Config'!$D:$D,"Yes")="Yes",_xlfn.XLOOKUP("Migrate_Insecure",'Scoring_Config'!$A:$A,'Scoring_Config'!$C:$C,10),0),"False,0")</f>
        <v>0</v>
      </c>
    </row>
    <row r="1152" spans="1:52">
      <c r="A1152" t="s">
        <v>1979</v>
      </c>
      <c r="B1152" t="s">
        <v>3124</v>
      </c>
      <c r="C1152" t="s">
        <v>3542</v>
      </c>
      <c r="D1152" t="s">
        <v>3545</v>
      </c>
      <c r="E1152" t="s">
        <v>3563</v>
      </c>
      <c r="F1152" t="s">
        <v>3878</v>
      </c>
      <c r="G1152" t="s">
        <v>561</v>
      </c>
      <c r="H1152" t="s">
        <v>174</v>
      </c>
      <c r="I1152" t="s">
        <v>3885</v>
      </c>
      <c r="J1152" t="s">
        <v>363</v>
      </c>
      <c r="K1152" t="s">
        <v>1749</v>
      </c>
      <c r="L1152" t="s">
        <v>1327</v>
      </c>
      <c r="M1152" t="s">
        <v>1974</v>
      </c>
      <c r="N1152" t="s">
        <v>4315</v>
      </c>
      <c r="O1152" t="s">
        <v>4319</v>
      </c>
      <c r="P1152" t="s">
        <v>4321</v>
      </c>
      <c r="Q1152" t="s">
        <v>5139</v>
      </c>
      <c r="R1152" t="s">
        <v>5440</v>
      </c>
      <c r="S1152" t="s">
        <v>5440</v>
      </c>
      <c r="T1152" t="s">
        <v>5842</v>
      </c>
      <c r="U1152" t="s">
        <v>5842</v>
      </c>
      <c r="Y1152" cm="1">
        <f t="array" ref="Y1152">IF(FALSE,"True," &amp; IF(_xlfn.XLOOKUP("Src_IsAny",'Scoring_Config'!$A:$A,'Scoring_Config'!$D:$D,"Yes")="Yes",_xlfn.XLOOKUP("Src_IsAny",'Scoring_Config'!$A:$A,'Scoring_Config'!$C:$C,10),0),"False,0")</f>
        <v>0</v>
      </c>
      <c r="Z1152" cm="1">
        <f t="array" ref="Z1152">IF(FALSE,"True," &amp; IF(_xlfn.XLOOKUP("Src_CIDR_Le_16",'Scoring_Config'!$A:$A,'Scoring_Config'!$D:$D,"Yes")="Yes",_xlfn.XLOOKUP("Src_CIDR_Le_16",'Scoring_Config'!$A:$A,'Scoring_Config'!$C:$C,10),0),"False,0")</f>
        <v>0</v>
      </c>
      <c r="AA1152" cm="1">
        <f t="array" ref="AA1152">IF(FALSE,"True," &amp; IF(_xlfn.XLOOKUP("Src_CIDR_17_22",'Scoring_Config'!$A:$A,'Scoring_Config'!$D:$D,"Yes")="Yes",_xlfn.XLOOKUP("Src_CIDR_17_22",'Scoring_Config'!$A:$A,'Scoring_Config'!$C:$C,5),0),"False,0")</f>
        <v>0</v>
      </c>
      <c r="AB1152" cm="1">
        <f t="array" ref="AB1152">IF(FALSE,"True," &amp; IF(_xlfn.XLOOKUP("Dst_IsAny",'Scoring_Config'!$A:$A,'Scoring_Config'!$D:$D,"Yes")="Yes",_xlfn.XLOOKUP("Dst_IsAny",'Scoring_Config'!$A:$A,'Scoring_Config'!$C:$C,10),0),"False,0")</f>
        <v>0</v>
      </c>
      <c r="AC1152" cm="1">
        <f t="array" ref="AC1152">IF(FALSE,"True," &amp; IF(_xlfn.XLOOKUP("Dst_CIDR_Le_16",'Scoring_Config'!$A:$A,'Scoring_Config'!$D:$D,"Yes")="Yes",_xlfn.XLOOKUP("Dst_CIDR_Le_16",'Scoring_Config'!$A:$A,'Scoring_Config'!$C:$C,10),0),"False,0")</f>
        <v>0</v>
      </c>
      <c r="AD1152" cm="1">
        <f t="array" ref="AD1152">IF(FALSE,"True," &amp; IF(_xlfn.XLOOKUP("Dst_CIDR_17_22",'Scoring_Config'!$A:$A,'Scoring_Config'!$D:$D,"Yes")="Yes",_xlfn.XLOOKUP("Dst_CIDR_17_22",'Scoring_Config'!$A:$A,'Scoring_Config'!$C:$C,5),0),"False,0")</f>
        <v>0</v>
      </c>
      <c r="AE1152" cm="1">
        <f t="array" ref="AE1152">IF(FALSE,"True," &amp; IF(_xlfn.XLOOKUP("SrcZone_IsAny",'Scoring_Config'!$A:$A,'Scoring_Config'!$D:$D,"Yes")="Yes",_xlfn.XLOOKUP("SrcZone_IsAny",'Scoring_Config'!$A:$A,'Scoring_Config'!$C:$C,10),0),"False,0")</f>
        <v>0</v>
      </c>
      <c r="AF1152" cm="1">
        <f t="array" ref="AF1152">IF(FALSE,"True," &amp; IF(_xlfn.XLOOKUP("DstZone_IsAny",'Scoring_Config'!$A:$A,'Scoring_Config'!$D:$D,"Yes")="Yes",_xlfn.XLOOKUP("DstZone_IsAny",'Scoring_Config'!$A:$A,'Scoring_Config'!$C:$C,10),0),"False,0")</f>
        <v>0</v>
      </c>
      <c r="AG1152" cm="1">
        <f t="array" ref="AG115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52" cm="1">
        <f t="array" ref="AH1152">IF(FALSE,"True," &amp; IF(_xlfn.XLOOKUP("App_Any_OR_RangeGt1000",'Scoring_Config'!$A:$A,'Scoring_Config'!$D:$D,"Yes")="Yes",_xlfn.XLOOKUP("App_Any_OR_RangeGt1000",'Scoring_Config'!$A:$A,'Scoring_Config'!$C:$C,10),0),"False,0")</f>
        <v>0</v>
      </c>
      <c r="AI1152" cm="1">
        <f t="array" ref="AI1152">IF(FALSE,"True," &amp; IF(_xlfn.XLOOKUP("Service_Insecure_Match",'Scoring_Config'!$A:$A,'Scoring_Config'!$D:$D,"Yes")="Yes",_xlfn.XLOOKUP("Service_Insecure_Match",'Scoring_Config'!$A:$A,'Scoring_Config'!$C:$C,5),0),"False,0")</f>
        <v>0</v>
      </c>
      <c r="AJ1152" cm="1">
        <f t="array" ref="AJ1152">IF(FALSE,"True," &amp; IF(_xlfn.XLOOKUP("Risky_Inbound",'Scoring_Config'!$A:$A,'Scoring_Config'!$D:$D,"Yes")="Yes",_xlfn.XLOOKUP("Risky_Inbound",'Scoring_Config'!$A:$A,'Scoring_Config'!$C:$C,50),0),"False,0")</f>
        <v>0</v>
      </c>
      <c r="AK1152" cm="1">
        <f t="array" ref="AK1152">IF(FALSE,"True," &amp; IF(_xlfn.XLOOKUP("Risky_Outbound",'Scoring_Config'!$A:$A,'Scoring_Config'!$D:$D,"Yes")="Yes",_xlfn.XLOOKUP("Risky_Outbound",'Scoring_Config'!$A:$A,'Scoring_Config'!$C:$C,25),0),"False,0")</f>
        <v>0</v>
      </c>
      <c r="AL1152" t="s">
        <v>6700</v>
      </c>
      <c r="AM1152" cm="1">
        <f t="array" ref="AM115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52" t="s">
        <v>6697</v>
      </c>
      <c r="AO1152" t="s">
        <v>6697</v>
      </c>
      <c r="AP1152" t="s">
        <v>6697</v>
      </c>
      <c r="AQ1152" cm="1">
        <f t="array" ref="AQ1152">IF(FALSE,"True," &amp; IF(_xlfn.XLOOKUP("Service_IsAny",'Scoring_Config'!$A:$A,'Scoring_Config'!$D:$D,"Yes")="Yes",_xlfn.XLOOKUP("Service_IsAny",'Scoring_Config'!$A:$A,'Scoring_Config'!$C:$C,0),0),"False,0")</f>
        <v>0</v>
      </c>
      <c r="AR1152">
        <v>0</v>
      </c>
      <c r="AS1152" cm="1">
        <f t="array" ref="AS1152">IF(FALSE,"True," &amp; IF(_xlfn.XLOOKUP("Service_RangeGt1000",'Scoring_Config'!$A:$A,'Scoring_Config'!$D:$D,"Yes")="Yes",_xlfn.XLOOKUP("Service_RangeGt1000",'Scoring_Config'!$A:$A,'Scoring_Config'!$C:$C,0),0),"False,0")</f>
        <v>0</v>
      </c>
      <c r="AT1152" cm="1">
        <f t="array" ref="AT1152">IF(FALSE,"True," &amp; IF(_xlfn.XLOOKUP("App_IsAny",'Scoring_Config'!$A:$A,'Scoring_Config'!$D:$D,"Yes")="Yes",_xlfn.XLOOKUP("App_IsAny",'Scoring_Config'!$A:$A,'Scoring_Config'!$C:$C,0),0),"False,0")</f>
        <v>0</v>
      </c>
      <c r="AU1152">
        <v>1</v>
      </c>
      <c r="AV1152" cm="1">
        <f t="array" ref="AV1152">IF(FALSE,"True," &amp; IF(_xlfn.XLOOKUP("App_RangeGt1000",'Scoring_Config'!$A:$A,'Scoring_Config'!$D:$D,"Yes")="Yes",_xlfn.XLOOKUP("App_RangeGt1000",'Scoring_Config'!$A:$A,'Scoring_Config'!$C:$C,0),0),"False,0")</f>
        <v>0</v>
      </c>
      <c r="AW1152" cm="1">
        <f t="array" ref="AW1152">IF(FALSE,"True," &amp; IF(_xlfn.XLOOKUP("Action_IsDenyOrDrop",'Scoring_Config'!$A:$A,'Scoring_Config'!$D:$D,"Yes")="Yes",_xlfn.XLOOKUP("Action_IsDenyOrDrop",'Scoring_Config'!$A:$A,'Scoring_Config'!$C:$C,0),0),"False,0")</f>
        <v>0</v>
      </c>
      <c r="AX1152" cm="1">
        <f t="array" ref="AX1152">IF(LEFT(AW1152,4)="True",0,(IF(LEFT(Y1152,4)="True",IF(_xlfn.XLOOKUP("Src_IsAny",'Scoring_Config'!$A:$A,'Scoring_Config'!$D:$D,"Yes")="Yes",_xlfn.XLOOKUP("Src_IsAny",'Scoring_Config'!$A:$A,'Scoring_Config'!$C:$C,10),0),0)+IF(LEFT(Z1152,4)="True",IF(_xlfn.XLOOKUP("Src_CIDR_Le_16",'Scoring_Config'!$A:$A,'Scoring_Config'!$D:$D,"Yes")="Yes",_xlfn.XLOOKUP("Src_CIDR_Le_16",'Scoring_Config'!$A:$A,'Scoring_Config'!$C:$C,10),0),0)+IF(LEFT(AA1152,4)="True",IF(_xlfn.XLOOKUP("Src_CIDR_17_22",'Scoring_Config'!$A:$A,'Scoring_Config'!$D:$D,"Yes")="Yes",_xlfn.XLOOKUP("Src_CIDR_17_22",'Scoring_Config'!$A:$A,'Scoring_Config'!$C:$C,5),0),0)+IF(LEFT(AB1152,4)="True",IF(_xlfn.XLOOKUP("Dst_IsAny",'Scoring_Config'!$A:$A,'Scoring_Config'!$D:$D,"Yes")="Yes",_xlfn.XLOOKUP("Dst_IsAny",'Scoring_Config'!$A:$A,'Scoring_Config'!$C:$C,10),0),0)+IF(LEFT(AC1152,4)="True",IF(_xlfn.XLOOKUP("Dst_CIDR_Le_16",'Scoring_Config'!$A:$A,'Scoring_Config'!$D:$D,"Yes")="Yes",_xlfn.XLOOKUP("Dst_CIDR_Le_16",'Scoring_Config'!$A:$A,'Scoring_Config'!$C:$C,10),0),0)+IF(LEFT(AD1152,4)="True",IF(_xlfn.XLOOKUP("Dst_CIDR_17_22",'Scoring_Config'!$A:$A,'Scoring_Config'!$D:$D,"Yes")="Yes",_xlfn.XLOOKUP("Dst_CIDR_17_22",'Scoring_Config'!$A:$A,'Scoring_Config'!$C:$C,5),0),0)+IF(LEFT(AE1152,4)="True",IF(_xlfn.XLOOKUP("SrcZone_IsAny",'Scoring_Config'!$A:$A,'Scoring_Config'!$D:$D,"Yes")="Yes",_xlfn.XLOOKUP("SrcZone_IsAny",'Scoring_Config'!$A:$A,'Scoring_Config'!$C:$C,10),0),0)+IF(LEFT(AF1152,4)="True",IF(_xlfn.XLOOKUP("DstZone_IsAny",'Scoring_Config'!$A:$A,'Scoring_Config'!$D:$D,"Yes")="Yes",_xlfn.XLOOKUP("DstZone_IsAny",'Scoring_Config'!$A:$A,'Scoring_Config'!$C:$C,10),0),0)+IF(LEFT(AG1152,4)="True",IF(_xlfn.XLOOKUP("Service_Any_OR_RangeGt1000",'Scoring_Config'!$A:$A,'Scoring_Config'!$D:$D,"Yes")="Yes",_xlfn.XLOOKUP("Service_Any_OR_RangeGt1000",'Scoring_Config'!$A:$A,'Scoring_Config'!$C:$C,10),0),0)+IF(LEFT(AH1152,4)="True",IF(_xlfn.XLOOKUP("App_Any_OR_RangeGt1000",'Scoring_Config'!$A:$A,'Scoring_Config'!$D:$D,"Yes")="Yes",_xlfn.XLOOKUP("App_Any_OR_RangeGt1000",'Scoring_Config'!$A:$A,'Scoring_Config'!$C:$C,10),0),0)+IF(LEFT(AI1152,4)="True",IF(_xlfn.XLOOKUP("Service_Insecure_Match",'Scoring_Config'!$A:$A,'Scoring_Config'!$D:$D,"Yes")="Yes",_xlfn.XLOOKUP("Service_Insecure_Match",'Scoring_Config'!$A:$A,'Scoring_Config'!$C:$C,5),0),0)+IF(LEFT(AJ1152,4)="True",IF(_xlfn.XLOOKUP("Risky_Inbound",'Scoring_Config'!$A:$A,'Scoring_Config'!$D:$D,"Yes")="Yes",_xlfn.XLOOKUP("Risky_Inbound",'Scoring_Config'!$A:$A,'Scoring_Config'!$C:$C,50),0),0)+IF(LEFT(AK1152,4)="True",IF(_xlfn.XLOOKUP("Risky_Outbound",'Scoring_Config'!$A:$A,'Scoring_Config'!$D:$D,"Yes")="Yes",_xlfn.XLOOKUP("Risky_Outbound",'Scoring_Config'!$A:$A,'Scoring_Config'!$C:$C,25),0),0)+IF(LEFT(AZ1152,4)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1152,FIND(",",AL1152)+1,100)),0)+IF(LEFT(AM1152,4)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1152,FIND(",",AN1152)+1,100)),0)+IF(_xlfn.XLOOKUP("Profile_Scoring",'Scoring_Config'!$A:$A,'Scoring_Config'!$D:$D,"Yes")="Yes",VALUE(MID(AO1152,FIND(",",AO1152)+1,100)),0)+IF(_xlfn.XLOOKUP("Options_Scoring",'Scoring_Config'!$A:$A,'Scoring_Config'!$D:$D,"Yes")="Yes",VALUE(MID(AP1152,FIND(",",AP1152)+1,100)),0)))</f>
        <v>0</v>
      </c>
      <c r="AZ1152" cm="1">
        <f t="array" ref="AZ1152">IF(FALSE,"True," &amp; IF(_xlfn.XLOOKUP("Migrate_Insecure",'Scoring_Config'!$A:$A,'Scoring_Config'!$D:$D,"Yes")="Yes",_xlfn.XLOOKUP("Migrate_Insecure",'Scoring_Config'!$A:$A,'Scoring_Config'!$C:$C,10),0),"False,0")</f>
        <v>0</v>
      </c>
    </row>
    <row r="1153" spans="1:52">
      <c r="A1153" t="s">
        <v>1979</v>
      </c>
      <c r="B1153" t="s">
        <v>3125</v>
      </c>
      <c r="C1153" t="s">
        <v>3542</v>
      </c>
      <c r="D1153" t="s">
        <v>3545</v>
      </c>
      <c r="E1153" t="s">
        <v>3563</v>
      </c>
      <c r="F1153" t="s">
        <v>3865</v>
      </c>
      <c r="G1153" t="s">
        <v>561</v>
      </c>
      <c r="H1153" t="s">
        <v>174</v>
      </c>
      <c r="I1153" t="s">
        <v>4122</v>
      </c>
      <c r="J1153" t="s">
        <v>1180</v>
      </c>
      <c r="K1153" t="s">
        <v>1660</v>
      </c>
      <c r="L1153" t="s">
        <v>1327</v>
      </c>
      <c r="M1153" t="s">
        <v>1974</v>
      </c>
      <c r="N1153" t="s">
        <v>4315</v>
      </c>
      <c r="O1153" t="s">
        <v>4319</v>
      </c>
      <c r="P1153" t="s">
        <v>4323</v>
      </c>
      <c r="Q1153" t="s">
        <v>5139</v>
      </c>
      <c r="R1153" t="s">
        <v>5439</v>
      </c>
      <c r="S1153" t="s">
        <v>4324</v>
      </c>
      <c r="T1153" t="s">
        <v>5842</v>
      </c>
      <c r="U1153" t="s">
        <v>5842</v>
      </c>
      <c r="Y1153" cm="1">
        <f t="array" ref="Y1153">IF(FALSE,"True," &amp; IF(_xlfn.XLOOKUP("Src_IsAny",'Scoring_Config'!$A:$A,'Scoring_Config'!$D:$D,"Yes")="Yes",_xlfn.XLOOKUP("Src_IsAny",'Scoring_Config'!$A:$A,'Scoring_Config'!$C:$C,10),0),"False,0")</f>
        <v>0</v>
      </c>
      <c r="Z1153" cm="1">
        <f t="array" ref="Z1153">IF(FALSE,"True," &amp; IF(_xlfn.XLOOKUP("Src_CIDR_Le_16",'Scoring_Config'!$A:$A,'Scoring_Config'!$D:$D,"Yes")="Yes",_xlfn.XLOOKUP("Src_CIDR_Le_16",'Scoring_Config'!$A:$A,'Scoring_Config'!$C:$C,10),0),"False,0")</f>
        <v>0</v>
      </c>
      <c r="AA1153" cm="1">
        <f t="array" ref="AA1153">IF(FALSE,"True," &amp; IF(_xlfn.XLOOKUP("Src_CIDR_17_22",'Scoring_Config'!$A:$A,'Scoring_Config'!$D:$D,"Yes")="Yes",_xlfn.XLOOKUP("Src_CIDR_17_22",'Scoring_Config'!$A:$A,'Scoring_Config'!$C:$C,5),0),"False,0")</f>
        <v>0</v>
      </c>
      <c r="AB1153" cm="1">
        <f t="array" ref="AB1153">IF(FALSE,"True," &amp; IF(_xlfn.XLOOKUP("Dst_IsAny",'Scoring_Config'!$A:$A,'Scoring_Config'!$D:$D,"Yes")="Yes",_xlfn.XLOOKUP("Dst_IsAny",'Scoring_Config'!$A:$A,'Scoring_Config'!$C:$C,10),0),"False,0")</f>
        <v>0</v>
      </c>
      <c r="AC1153" cm="1">
        <f t="array" ref="AC1153">IF(FALSE,"True," &amp; IF(_xlfn.XLOOKUP("Dst_CIDR_Le_16",'Scoring_Config'!$A:$A,'Scoring_Config'!$D:$D,"Yes")="Yes",_xlfn.XLOOKUP("Dst_CIDR_Le_16",'Scoring_Config'!$A:$A,'Scoring_Config'!$C:$C,10),0),"False,0")</f>
        <v>0</v>
      </c>
      <c r="AD1153" cm="1">
        <f t="array" ref="AD1153">IF(FALSE,"True," &amp; IF(_xlfn.XLOOKUP("Dst_CIDR_17_22",'Scoring_Config'!$A:$A,'Scoring_Config'!$D:$D,"Yes")="Yes",_xlfn.XLOOKUP("Dst_CIDR_17_22",'Scoring_Config'!$A:$A,'Scoring_Config'!$C:$C,5),0),"False,0")</f>
        <v>0</v>
      </c>
      <c r="AE1153" cm="1">
        <f t="array" ref="AE1153">IF(FALSE,"True," &amp; IF(_xlfn.XLOOKUP("SrcZone_IsAny",'Scoring_Config'!$A:$A,'Scoring_Config'!$D:$D,"Yes")="Yes",_xlfn.XLOOKUP("SrcZone_IsAny",'Scoring_Config'!$A:$A,'Scoring_Config'!$C:$C,10),0),"False,0")</f>
        <v>0</v>
      </c>
      <c r="AF1153" cm="1">
        <f t="array" ref="AF1153">IF(FALSE,"True," &amp; IF(_xlfn.XLOOKUP("DstZone_IsAny",'Scoring_Config'!$A:$A,'Scoring_Config'!$D:$D,"Yes")="Yes",_xlfn.XLOOKUP("DstZone_IsAny",'Scoring_Config'!$A:$A,'Scoring_Config'!$C:$C,10),0),"False,0")</f>
        <v>0</v>
      </c>
      <c r="AG1153" cm="1">
        <f t="array" ref="AG115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53" cm="1">
        <f t="array" ref="AH1153">IF(FALSE,"True," &amp; IF(_xlfn.XLOOKUP("App_Any_OR_RangeGt1000",'Scoring_Config'!$A:$A,'Scoring_Config'!$D:$D,"Yes")="Yes",_xlfn.XLOOKUP("App_Any_OR_RangeGt1000",'Scoring_Config'!$A:$A,'Scoring_Config'!$C:$C,10),0),"False,0")</f>
        <v>0</v>
      </c>
      <c r="AI1153" cm="1">
        <f t="array" ref="AI1153">IF(FALSE,"True," &amp; IF(_xlfn.XLOOKUP("Service_Insecure_Match",'Scoring_Config'!$A:$A,'Scoring_Config'!$D:$D,"Yes")="Yes",_xlfn.XLOOKUP("Service_Insecure_Match",'Scoring_Config'!$A:$A,'Scoring_Config'!$C:$C,5),0),"False,0")</f>
        <v>0</v>
      </c>
      <c r="AJ1153" cm="1">
        <f t="array" ref="AJ1153">IF(FALSE,"True," &amp; IF(_xlfn.XLOOKUP("Risky_Inbound",'Scoring_Config'!$A:$A,'Scoring_Config'!$D:$D,"Yes")="Yes",_xlfn.XLOOKUP("Risky_Inbound",'Scoring_Config'!$A:$A,'Scoring_Config'!$C:$C,50),0),"False,0")</f>
        <v>0</v>
      </c>
      <c r="AK1153" cm="1">
        <f t="array" ref="AK1153">IF(FALSE,"True," &amp; IF(_xlfn.XLOOKUP("Risky_Outbound",'Scoring_Config'!$A:$A,'Scoring_Config'!$D:$D,"Yes")="Yes",_xlfn.XLOOKUP("Risky_Outbound",'Scoring_Config'!$A:$A,'Scoring_Config'!$C:$C,25),0),"False,0")</f>
        <v>0</v>
      </c>
      <c r="AL1153" t="s">
        <v>6699</v>
      </c>
      <c r="AM1153" cm="1">
        <f t="array" ref="AM115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53" t="s">
        <v>6697</v>
      </c>
      <c r="AO1153" t="s">
        <v>6697</v>
      </c>
      <c r="AP1153" t="s">
        <v>6697</v>
      </c>
      <c r="AQ1153" cm="1">
        <f t="array" ref="AQ1153">IF(FALSE,"True," &amp; IF(_xlfn.XLOOKUP("Service_IsAny",'Scoring_Config'!$A:$A,'Scoring_Config'!$D:$D,"Yes")="Yes",_xlfn.XLOOKUP("Service_IsAny",'Scoring_Config'!$A:$A,'Scoring_Config'!$C:$C,0),0),"False,0")</f>
        <v>0</v>
      </c>
      <c r="AR1153">
        <v>0</v>
      </c>
      <c r="AS1153" cm="1">
        <f t="array" ref="AS1153">IF(FALSE,"True," &amp; IF(_xlfn.XLOOKUP("Service_RangeGt1000",'Scoring_Config'!$A:$A,'Scoring_Config'!$D:$D,"Yes")="Yes",_xlfn.XLOOKUP("Service_RangeGt1000",'Scoring_Config'!$A:$A,'Scoring_Config'!$C:$C,0),0),"False,0")</f>
        <v>0</v>
      </c>
      <c r="AT1153" cm="1">
        <f t="array" ref="AT1153">IF(FALSE,"True," &amp; IF(_xlfn.XLOOKUP("App_IsAny",'Scoring_Config'!$A:$A,'Scoring_Config'!$D:$D,"Yes")="Yes",_xlfn.XLOOKUP("App_IsAny",'Scoring_Config'!$A:$A,'Scoring_Config'!$C:$C,0),0),"False,0")</f>
        <v>0</v>
      </c>
      <c r="AU1153">
        <v>1</v>
      </c>
      <c r="AV1153" cm="1">
        <f t="array" ref="AV1153">IF(FALSE,"True," &amp; IF(_xlfn.XLOOKUP("App_RangeGt1000",'Scoring_Config'!$A:$A,'Scoring_Config'!$D:$D,"Yes")="Yes",_xlfn.XLOOKUP("App_RangeGt1000",'Scoring_Config'!$A:$A,'Scoring_Config'!$C:$C,0),0),"False,0")</f>
        <v>0</v>
      </c>
      <c r="AW1153" cm="1">
        <f t="array" ref="AW1153">IF(FALSE,"True," &amp; IF(_xlfn.XLOOKUP("Action_IsDenyOrDrop",'Scoring_Config'!$A:$A,'Scoring_Config'!$D:$D,"Yes")="Yes",_xlfn.XLOOKUP("Action_IsDenyOrDrop",'Scoring_Config'!$A:$A,'Scoring_Config'!$C:$C,0),0),"False,0")</f>
        <v>0</v>
      </c>
      <c r="AX1153" cm="1">
        <f t="array" ref="AX1153">IF(LEFT(AW1153,4)="True",0,(IF(LEFT(Y1153,4)="True",IF(_xlfn.XLOOKUP("Src_IsAny",'Scoring_Config'!$A:$A,'Scoring_Config'!$D:$D,"Yes")="Yes",_xlfn.XLOOKUP("Src_IsAny",'Scoring_Config'!$A:$A,'Scoring_Config'!$C:$C,10),0),0)+IF(LEFT(Z1153,4)="True",IF(_xlfn.XLOOKUP("Src_CIDR_Le_16",'Scoring_Config'!$A:$A,'Scoring_Config'!$D:$D,"Yes")="Yes",_xlfn.XLOOKUP("Src_CIDR_Le_16",'Scoring_Config'!$A:$A,'Scoring_Config'!$C:$C,10),0),0)+IF(LEFT(AA1153,4)="True",IF(_xlfn.XLOOKUP("Src_CIDR_17_22",'Scoring_Config'!$A:$A,'Scoring_Config'!$D:$D,"Yes")="Yes",_xlfn.XLOOKUP("Src_CIDR_17_22",'Scoring_Config'!$A:$A,'Scoring_Config'!$C:$C,5),0),0)+IF(LEFT(AB1153,4)="True",IF(_xlfn.XLOOKUP("Dst_IsAny",'Scoring_Config'!$A:$A,'Scoring_Config'!$D:$D,"Yes")="Yes",_xlfn.XLOOKUP("Dst_IsAny",'Scoring_Config'!$A:$A,'Scoring_Config'!$C:$C,10),0),0)+IF(LEFT(AC1153,4)="True",IF(_xlfn.XLOOKUP("Dst_CIDR_Le_16",'Scoring_Config'!$A:$A,'Scoring_Config'!$D:$D,"Yes")="Yes",_xlfn.XLOOKUP("Dst_CIDR_Le_16",'Scoring_Config'!$A:$A,'Scoring_Config'!$C:$C,10),0),0)+IF(LEFT(AD1153,4)="True",IF(_xlfn.XLOOKUP("Dst_CIDR_17_22",'Scoring_Config'!$A:$A,'Scoring_Config'!$D:$D,"Yes")="Yes",_xlfn.XLOOKUP("Dst_CIDR_17_22",'Scoring_Config'!$A:$A,'Scoring_Config'!$C:$C,5),0),0)+IF(LEFT(AE1153,4)="True",IF(_xlfn.XLOOKUP("SrcZone_IsAny",'Scoring_Config'!$A:$A,'Scoring_Config'!$D:$D,"Yes")="Yes",_xlfn.XLOOKUP("SrcZone_IsAny",'Scoring_Config'!$A:$A,'Scoring_Config'!$C:$C,10),0),0)+IF(LEFT(AF1153,4)="True",IF(_xlfn.XLOOKUP("DstZone_IsAny",'Scoring_Config'!$A:$A,'Scoring_Config'!$D:$D,"Yes")="Yes",_xlfn.XLOOKUP("DstZone_IsAny",'Scoring_Config'!$A:$A,'Scoring_Config'!$C:$C,10),0),0)+IF(LEFT(AG1153,4)="True",IF(_xlfn.XLOOKUP("Service_Any_OR_RangeGt1000",'Scoring_Config'!$A:$A,'Scoring_Config'!$D:$D,"Yes")="Yes",_xlfn.XLOOKUP("Service_Any_OR_RangeGt1000",'Scoring_Config'!$A:$A,'Scoring_Config'!$C:$C,10),0),0)+IF(LEFT(AH1153,4)="True",IF(_xlfn.XLOOKUP("App_Any_OR_RangeGt1000",'Scoring_Config'!$A:$A,'Scoring_Config'!$D:$D,"Yes")="Yes",_xlfn.XLOOKUP("App_Any_OR_RangeGt1000",'Scoring_Config'!$A:$A,'Scoring_Config'!$C:$C,10),0),0)+IF(LEFT(AI1153,4)="True",IF(_xlfn.XLOOKUP("Service_Insecure_Match",'Scoring_Config'!$A:$A,'Scoring_Config'!$D:$D,"Yes")="Yes",_xlfn.XLOOKUP("Service_Insecure_Match",'Scoring_Config'!$A:$A,'Scoring_Config'!$C:$C,5),0),0)+IF(LEFT(AJ1153,4)="True",IF(_xlfn.XLOOKUP("Risky_Inbound",'Scoring_Config'!$A:$A,'Scoring_Config'!$D:$D,"Yes")="Yes",_xlfn.XLOOKUP("Risky_Inbound",'Scoring_Config'!$A:$A,'Scoring_Config'!$C:$C,50),0),0)+IF(LEFT(AK1153,4)="True",IF(_xlfn.XLOOKUP("Risky_Outbound",'Scoring_Config'!$A:$A,'Scoring_Config'!$D:$D,"Yes")="Yes",_xlfn.XLOOKUP("Risky_Outbound",'Scoring_Config'!$A:$A,'Scoring_Config'!$C:$C,25),0),0)+IF(LEFT(AZ1153,4)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1153,FIND(",",AL1153)+1,100)),0)+IF(LEFT(AM1153,4)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1153,FIND(",",AN1153)+1,100)),0)+IF(_xlfn.XLOOKUP("Profile_Scoring",'Scoring_Config'!$A:$A,'Scoring_Config'!$D:$D,"Yes")="Yes",VALUE(MID(AO1153,FIND(",",AO1153)+1,100)),0)+IF(_xlfn.XLOOKUP("Options_Scoring",'Scoring_Config'!$A:$A,'Scoring_Config'!$D:$D,"Yes")="Yes",VALUE(MID(AP1153,FIND(",",AP1153)+1,100)),0)))</f>
        <v>0</v>
      </c>
      <c r="AZ1153" cm="1">
        <f t="array" ref="AZ1153">IF(FALSE,"True," &amp; IF(_xlfn.XLOOKUP("Migrate_Insecure",'Scoring_Config'!$A:$A,'Scoring_Config'!$D:$D,"Yes")="Yes",_xlfn.XLOOKUP("Migrate_Insecure",'Scoring_Config'!$A:$A,'Scoring_Config'!$C:$C,10),0),"False,0")</f>
        <v>0</v>
      </c>
    </row>
    <row r="1154" spans="1:52">
      <c r="A1154" t="s">
        <v>1979</v>
      </c>
      <c r="B1154" t="s">
        <v>3126</v>
      </c>
      <c r="C1154" t="s">
        <v>3542</v>
      </c>
      <c r="D1154" t="s">
        <v>3545</v>
      </c>
      <c r="E1154" t="s">
        <v>3563</v>
      </c>
      <c r="F1154" t="s">
        <v>3864</v>
      </c>
      <c r="G1154" t="s">
        <v>561</v>
      </c>
      <c r="H1154" t="s">
        <v>174</v>
      </c>
      <c r="I1154" t="s">
        <v>3688</v>
      </c>
      <c r="J1154" t="s">
        <v>287</v>
      </c>
      <c r="K1154" t="s">
        <v>1660</v>
      </c>
      <c r="L1154" t="s">
        <v>1327</v>
      </c>
      <c r="M1154" t="s">
        <v>1974</v>
      </c>
      <c r="N1154" t="s">
        <v>4315</v>
      </c>
      <c r="O1154" t="s">
        <v>4319</v>
      </c>
      <c r="P1154" t="s">
        <v>4323</v>
      </c>
      <c r="Q1154" t="s">
        <v>5139</v>
      </c>
      <c r="R1154" t="s">
        <v>5439</v>
      </c>
      <c r="S1154" t="s">
        <v>4324</v>
      </c>
      <c r="T1154" t="s">
        <v>5842</v>
      </c>
      <c r="U1154" t="s">
        <v>5842</v>
      </c>
      <c r="Y1154" cm="1">
        <f t="array" ref="Y1154">IF(FALSE,"True," &amp; IF(_xlfn.XLOOKUP("Src_IsAny",'Scoring_Config'!$A:$A,'Scoring_Config'!$D:$D,"Yes")="Yes",_xlfn.XLOOKUP("Src_IsAny",'Scoring_Config'!$A:$A,'Scoring_Config'!$C:$C,10),0),"False,0")</f>
        <v>0</v>
      </c>
      <c r="Z1154" cm="1">
        <f t="array" ref="Z1154">IF(FALSE,"True," &amp; IF(_xlfn.XLOOKUP("Src_CIDR_Le_16",'Scoring_Config'!$A:$A,'Scoring_Config'!$D:$D,"Yes")="Yes",_xlfn.XLOOKUP("Src_CIDR_Le_16",'Scoring_Config'!$A:$A,'Scoring_Config'!$C:$C,10),0),"False,0")</f>
        <v>0</v>
      </c>
      <c r="AA1154" cm="1">
        <f t="array" ref="AA1154">IF(FALSE,"True," &amp; IF(_xlfn.XLOOKUP("Src_CIDR_17_22",'Scoring_Config'!$A:$A,'Scoring_Config'!$D:$D,"Yes")="Yes",_xlfn.XLOOKUP("Src_CIDR_17_22",'Scoring_Config'!$A:$A,'Scoring_Config'!$C:$C,5),0),"False,0")</f>
        <v>0</v>
      </c>
      <c r="AB1154" cm="1">
        <f t="array" ref="AB1154">IF(FALSE,"True," &amp; IF(_xlfn.XLOOKUP("Dst_IsAny",'Scoring_Config'!$A:$A,'Scoring_Config'!$D:$D,"Yes")="Yes",_xlfn.XLOOKUP("Dst_IsAny",'Scoring_Config'!$A:$A,'Scoring_Config'!$C:$C,10),0),"False,0")</f>
        <v>0</v>
      </c>
      <c r="AC1154" cm="1">
        <f t="array" ref="AC1154">IF(FALSE,"True," &amp; IF(_xlfn.XLOOKUP("Dst_CIDR_Le_16",'Scoring_Config'!$A:$A,'Scoring_Config'!$D:$D,"Yes")="Yes",_xlfn.XLOOKUP("Dst_CIDR_Le_16",'Scoring_Config'!$A:$A,'Scoring_Config'!$C:$C,10),0),"False,0")</f>
        <v>0</v>
      </c>
      <c r="AD1154" cm="1">
        <f t="array" ref="AD1154">IF(FALSE,"True," &amp; IF(_xlfn.XLOOKUP("Dst_CIDR_17_22",'Scoring_Config'!$A:$A,'Scoring_Config'!$D:$D,"Yes")="Yes",_xlfn.XLOOKUP("Dst_CIDR_17_22",'Scoring_Config'!$A:$A,'Scoring_Config'!$C:$C,5),0),"False,0")</f>
        <v>0</v>
      </c>
      <c r="AE1154" cm="1">
        <f t="array" ref="AE1154">IF(FALSE,"True," &amp; IF(_xlfn.XLOOKUP("SrcZone_IsAny",'Scoring_Config'!$A:$A,'Scoring_Config'!$D:$D,"Yes")="Yes",_xlfn.XLOOKUP("SrcZone_IsAny",'Scoring_Config'!$A:$A,'Scoring_Config'!$C:$C,10),0),"False,0")</f>
        <v>0</v>
      </c>
      <c r="AF1154" cm="1">
        <f t="array" ref="AF1154">IF(FALSE,"True," &amp; IF(_xlfn.XLOOKUP("DstZone_IsAny",'Scoring_Config'!$A:$A,'Scoring_Config'!$D:$D,"Yes")="Yes",_xlfn.XLOOKUP("DstZone_IsAny",'Scoring_Config'!$A:$A,'Scoring_Config'!$C:$C,10),0),"False,0")</f>
        <v>0</v>
      </c>
      <c r="AG1154" cm="1">
        <f t="array" ref="AG115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54" cm="1">
        <f t="array" ref="AH1154">IF(FALSE,"True," &amp; IF(_xlfn.XLOOKUP("App_Any_OR_RangeGt1000",'Scoring_Config'!$A:$A,'Scoring_Config'!$D:$D,"Yes")="Yes",_xlfn.XLOOKUP("App_Any_OR_RangeGt1000",'Scoring_Config'!$A:$A,'Scoring_Config'!$C:$C,10),0),"False,0")</f>
        <v>0</v>
      </c>
      <c r="AI1154" cm="1">
        <f t="array" ref="AI1154">IF(FALSE,"True," &amp; IF(_xlfn.XLOOKUP("Service_Insecure_Match",'Scoring_Config'!$A:$A,'Scoring_Config'!$D:$D,"Yes")="Yes",_xlfn.XLOOKUP("Service_Insecure_Match",'Scoring_Config'!$A:$A,'Scoring_Config'!$C:$C,5),0),"False,0")</f>
        <v>0</v>
      </c>
      <c r="AJ1154" cm="1">
        <f t="array" ref="AJ1154">IF(FALSE,"True," &amp; IF(_xlfn.XLOOKUP("Risky_Inbound",'Scoring_Config'!$A:$A,'Scoring_Config'!$D:$D,"Yes")="Yes",_xlfn.XLOOKUP("Risky_Inbound",'Scoring_Config'!$A:$A,'Scoring_Config'!$C:$C,50),0),"False,0")</f>
        <v>0</v>
      </c>
      <c r="AK1154" cm="1">
        <f t="array" ref="AK1154">IF(FALSE,"True," &amp; IF(_xlfn.XLOOKUP("Risky_Outbound",'Scoring_Config'!$A:$A,'Scoring_Config'!$D:$D,"Yes")="Yes",_xlfn.XLOOKUP("Risky_Outbound",'Scoring_Config'!$A:$A,'Scoring_Config'!$C:$C,25),0),"False,0")</f>
        <v>0</v>
      </c>
      <c r="AL1154" t="s">
        <v>6699</v>
      </c>
      <c r="AM1154" cm="1">
        <f t="array" ref="AM115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54" t="s">
        <v>6697</v>
      </c>
      <c r="AO1154" t="s">
        <v>6697</v>
      </c>
      <c r="AP1154" t="s">
        <v>6697</v>
      </c>
      <c r="AQ1154" cm="1">
        <f t="array" ref="AQ1154">IF(FALSE,"True," &amp; IF(_xlfn.XLOOKUP("Service_IsAny",'Scoring_Config'!$A:$A,'Scoring_Config'!$D:$D,"Yes")="Yes",_xlfn.XLOOKUP("Service_IsAny",'Scoring_Config'!$A:$A,'Scoring_Config'!$C:$C,0),0),"False,0")</f>
        <v>0</v>
      </c>
      <c r="AR1154">
        <v>0</v>
      </c>
      <c r="AS1154" cm="1">
        <f t="array" ref="AS1154">IF(FALSE,"True," &amp; IF(_xlfn.XLOOKUP("Service_RangeGt1000",'Scoring_Config'!$A:$A,'Scoring_Config'!$D:$D,"Yes")="Yes",_xlfn.XLOOKUP("Service_RangeGt1000",'Scoring_Config'!$A:$A,'Scoring_Config'!$C:$C,0),0),"False,0")</f>
        <v>0</v>
      </c>
      <c r="AT1154" cm="1">
        <f t="array" ref="AT1154">IF(FALSE,"True," &amp; IF(_xlfn.XLOOKUP("App_IsAny",'Scoring_Config'!$A:$A,'Scoring_Config'!$D:$D,"Yes")="Yes",_xlfn.XLOOKUP("App_IsAny",'Scoring_Config'!$A:$A,'Scoring_Config'!$C:$C,0),0),"False,0")</f>
        <v>0</v>
      </c>
      <c r="AU1154">
        <v>1</v>
      </c>
      <c r="AV1154" cm="1">
        <f t="array" ref="AV1154">IF(FALSE,"True," &amp; IF(_xlfn.XLOOKUP("App_RangeGt1000",'Scoring_Config'!$A:$A,'Scoring_Config'!$D:$D,"Yes")="Yes",_xlfn.XLOOKUP("App_RangeGt1000",'Scoring_Config'!$A:$A,'Scoring_Config'!$C:$C,0),0),"False,0")</f>
        <v>0</v>
      </c>
      <c r="AW1154" cm="1">
        <f t="array" ref="AW1154">IF(FALSE,"True," &amp; IF(_xlfn.XLOOKUP("Action_IsDenyOrDrop",'Scoring_Config'!$A:$A,'Scoring_Config'!$D:$D,"Yes")="Yes",_xlfn.XLOOKUP("Action_IsDenyOrDrop",'Scoring_Config'!$A:$A,'Scoring_Config'!$C:$C,0),0),"False,0")</f>
        <v>0</v>
      </c>
      <c r="AX1154" cm="1">
        <f t="array" ref="AX1154">IF(LEFT(AW1154,4)="True",0,(IF(LEFT(Y1154,4)="True",IF(_xlfn.XLOOKUP("Src_IsAny",'Scoring_Config'!$A:$A,'Scoring_Config'!$D:$D,"Yes")="Yes",_xlfn.XLOOKUP("Src_IsAny",'Scoring_Config'!$A:$A,'Scoring_Config'!$C:$C,10),0),0)+IF(LEFT(Z1154,4)="True",IF(_xlfn.XLOOKUP("Src_CIDR_Le_16",'Scoring_Config'!$A:$A,'Scoring_Config'!$D:$D,"Yes")="Yes",_xlfn.XLOOKUP("Src_CIDR_Le_16",'Scoring_Config'!$A:$A,'Scoring_Config'!$C:$C,10),0),0)+IF(LEFT(AA1154,4)="True",IF(_xlfn.XLOOKUP("Src_CIDR_17_22",'Scoring_Config'!$A:$A,'Scoring_Config'!$D:$D,"Yes")="Yes",_xlfn.XLOOKUP("Src_CIDR_17_22",'Scoring_Config'!$A:$A,'Scoring_Config'!$C:$C,5),0),0)+IF(LEFT(AB1154,4)="True",IF(_xlfn.XLOOKUP("Dst_IsAny",'Scoring_Config'!$A:$A,'Scoring_Config'!$D:$D,"Yes")="Yes",_xlfn.XLOOKUP("Dst_IsAny",'Scoring_Config'!$A:$A,'Scoring_Config'!$C:$C,10),0),0)+IF(LEFT(AC1154,4)="True",IF(_xlfn.XLOOKUP("Dst_CIDR_Le_16",'Scoring_Config'!$A:$A,'Scoring_Config'!$D:$D,"Yes")="Yes",_xlfn.XLOOKUP("Dst_CIDR_Le_16",'Scoring_Config'!$A:$A,'Scoring_Config'!$C:$C,10),0),0)+IF(LEFT(AD1154,4)="True",IF(_xlfn.XLOOKUP("Dst_CIDR_17_22",'Scoring_Config'!$A:$A,'Scoring_Config'!$D:$D,"Yes")="Yes",_xlfn.XLOOKUP("Dst_CIDR_17_22",'Scoring_Config'!$A:$A,'Scoring_Config'!$C:$C,5),0),0)+IF(LEFT(AE1154,4)="True",IF(_xlfn.XLOOKUP("SrcZone_IsAny",'Scoring_Config'!$A:$A,'Scoring_Config'!$D:$D,"Yes")="Yes",_xlfn.XLOOKUP("SrcZone_IsAny",'Scoring_Config'!$A:$A,'Scoring_Config'!$C:$C,10),0),0)+IF(LEFT(AF1154,4)="True",IF(_xlfn.XLOOKUP("DstZone_IsAny",'Scoring_Config'!$A:$A,'Scoring_Config'!$D:$D,"Yes")="Yes",_xlfn.XLOOKUP("DstZone_IsAny",'Scoring_Config'!$A:$A,'Scoring_Config'!$C:$C,10),0),0)+IF(LEFT(AG1154,4)="True",IF(_xlfn.XLOOKUP("Service_Any_OR_RangeGt1000",'Scoring_Config'!$A:$A,'Scoring_Config'!$D:$D,"Yes")="Yes",_xlfn.XLOOKUP("Service_Any_OR_RangeGt1000",'Scoring_Config'!$A:$A,'Scoring_Config'!$C:$C,10),0),0)+IF(LEFT(AH1154,4)="True",IF(_xlfn.XLOOKUP("App_Any_OR_RangeGt1000",'Scoring_Config'!$A:$A,'Scoring_Config'!$D:$D,"Yes")="Yes",_xlfn.XLOOKUP("App_Any_OR_RangeGt1000",'Scoring_Config'!$A:$A,'Scoring_Config'!$C:$C,10),0),0)+IF(LEFT(AI1154,4)="True",IF(_xlfn.XLOOKUP("Service_Insecure_Match",'Scoring_Config'!$A:$A,'Scoring_Config'!$D:$D,"Yes")="Yes",_xlfn.XLOOKUP("Service_Insecure_Match",'Scoring_Config'!$A:$A,'Scoring_Config'!$C:$C,5),0),0)+IF(LEFT(AJ1154,4)="True",IF(_xlfn.XLOOKUP("Risky_Inbound",'Scoring_Config'!$A:$A,'Scoring_Config'!$D:$D,"Yes")="Yes",_xlfn.XLOOKUP("Risky_Inbound",'Scoring_Config'!$A:$A,'Scoring_Config'!$C:$C,50),0),0)+IF(LEFT(AK1154,4)="True",IF(_xlfn.XLOOKUP("Risky_Outbound",'Scoring_Config'!$A:$A,'Scoring_Config'!$D:$D,"Yes")="Yes",_xlfn.XLOOKUP("Risky_Outbound",'Scoring_Config'!$A:$A,'Scoring_Config'!$C:$C,25),0),0)+IF(LEFT(AZ1154,4)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1154,FIND(",",AL1154)+1,100)),0)+IF(LEFT(AM1154,4)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1154,FIND(",",AN1154)+1,100)),0)+IF(_xlfn.XLOOKUP("Profile_Scoring",'Scoring_Config'!$A:$A,'Scoring_Config'!$D:$D,"Yes")="Yes",VALUE(MID(AO1154,FIND(",",AO1154)+1,100)),0)+IF(_xlfn.XLOOKUP("Options_Scoring",'Scoring_Config'!$A:$A,'Scoring_Config'!$D:$D,"Yes")="Yes",VALUE(MID(AP1154,FIND(",",AP1154)+1,100)),0)))</f>
        <v>0</v>
      </c>
      <c r="AZ1154" cm="1">
        <f t="array" ref="AZ1154">IF(FALSE,"True," &amp; IF(_xlfn.XLOOKUP("Migrate_Insecure",'Scoring_Config'!$A:$A,'Scoring_Config'!$D:$D,"Yes")="Yes",_xlfn.XLOOKUP("Migrate_Insecure",'Scoring_Config'!$A:$A,'Scoring_Config'!$C:$C,10),0),"False,0")</f>
        <v>0</v>
      </c>
    </row>
    <row r="1155" spans="1:52">
      <c r="A1155" t="s">
        <v>1979</v>
      </c>
      <c r="B1155" t="s">
        <v>3127</v>
      </c>
      <c r="C1155" t="s">
        <v>3542</v>
      </c>
      <c r="D1155" t="s">
        <v>3545</v>
      </c>
      <c r="E1155" t="s">
        <v>3563</v>
      </c>
      <c r="F1155" t="s">
        <v>3865</v>
      </c>
      <c r="G1155" t="s">
        <v>561</v>
      </c>
      <c r="H1155" t="s">
        <v>174</v>
      </c>
      <c r="I1155" t="s">
        <v>3729</v>
      </c>
      <c r="J1155" t="s">
        <v>1184</v>
      </c>
      <c r="K1155" t="s">
        <v>1749</v>
      </c>
      <c r="L1155" t="s">
        <v>1327</v>
      </c>
      <c r="M1155" t="s">
        <v>1974</v>
      </c>
      <c r="N1155" t="s">
        <v>4315</v>
      </c>
      <c r="O1155" t="s">
        <v>4319</v>
      </c>
      <c r="P1155" t="s">
        <v>4321</v>
      </c>
      <c r="Q1155" t="s">
        <v>5139</v>
      </c>
      <c r="R1155" t="s">
        <v>5439</v>
      </c>
      <c r="S1155" t="s">
        <v>4324</v>
      </c>
      <c r="T1155" t="s">
        <v>5842</v>
      </c>
      <c r="U1155" t="s">
        <v>5842</v>
      </c>
      <c r="Y1155" cm="1">
        <f t="array" ref="Y1155">IF(FALSE,"True," &amp; IF(_xlfn.XLOOKUP("Src_IsAny",'Scoring_Config'!$A:$A,'Scoring_Config'!$D:$D,"Yes")="Yes",_xlfn.XLOOKUP("Src_IsAny",'Scoring_Config'!$A:$A,'Scoring_Config'!$C:$C,10),0),"False,0")</f>
        <v>0</v>
      </c>
      <c r="Z1155" cm="1">
        <f t="array" ref="Z1155">IF(FALSE,"True," &amp; IF(_xlfn.XLOOKUP("Src_CIDR_Le_16",'Scoring_Config'!$A:$A,'Scoring_Config'!$D:$D,"Yes")="Yes",_xlfn.XLOOKUP("Src_CIDR_Le_16",'Scoring_Config'!$A:$A,'Scoring_Config'!$C:$C,10),0),"False,0")</f>
        <v>0</v>
      </c>
      <c r="AA1155" cm="1">
        <f t="array" ref="AA1155">IF(FALSE,"True," &amp; IF(_xlfn.XLOOKUP("Src_CIDR_17_22",'Scoring_Config'!$A:$A,'Scoring_Config'!$D:$D,"Yes")="Yes",_xlfn.XLOOKUP("Src_CIDR_17_22",'Scoring_Config'!$A:$A,'Scoring_Config'!$C:$C,5),0),"False,0")</f>
        <v>0</v>
      </c>
      <c r="AB1155" cm="1">
        <f t="array" ref="AB1155">IF(FALSE,"True," &amp; IF(_xlfn.XLOOKUP("Dst_IsAny",'Scoring_Config'!$A:$A,'Scoring_Config'!$D:$D,"Yes")="Yes",_xlfn.XLOOKUP("Dst_IsAny",'Scoring_Config'!$A:$A,'Scoring_Config'!$C:$C,10),0),"False,0")</f>
        <v>0</v>
      </c>
      <c r="AC1155" cm="1">
        <f t="array" ref="AC1155">IF(FALSE,"True," &amp; IF(_xlfn.XLOOKUP("Dst_CIDR_Le_16",'Scoring_Config'!$A:$A,'Scoring_Config'!$D:$D,"Yes")="Yes",_xlfn.XLOOKUP("Dst_CIDR_Le_16",'Scoring_Config'!$A:$A,'Scoring_Config'!$C:$C,10),0),"False,0")</f>
        <v>0</v>
      </c>
      <c r="AD1155" cm="1">
        <f t="array" ref="AD1155">IF(FALSE,"True," &amp; IF(_xlfn.XLOOKUP("Dst_CIDR_17_22",'Scoring_Config'!$A:$A,'Scoring_Config'!$D:$D,"Yes")="Yes",_xlfn.XLOOKUP("Dst_CIDR_17_22",'Scoring_Config'!$A:$A,'Scoring_Config'!$C:$C,5),0),"False,0")</f>
        <v>0</v>
      </c>
      <c r="AE1155" cm="1">
        <f t="array" ref="AE1155">IF(FALSE,"True," &amp; IF(_xlfn.XLOOKUP("SrcZone_IsAny",'Scoring_Config'!$A:$A,'Scoring_Config'!$D:$D,"Yes")="Yes",_xlfn.XLOOKUP("SrcZone_IsAny",'Scoring_Config'!$A:$A,'Scoring_Config'!$C:$C,10),0),"False,0")</f>
        <v>0</v>
      </c>
      <c r="AF1155" cm="1">
        <f t="array" ref="AF1155">IF(FALSE,"True," &amp; IF(_xlfn.XLOOKUP("DstZone_IsAny",'Scoring_Config'!$A:$A,'Scoring_Config'!$D:$D,"Yes")="Yes",_xlfn.XLOOKUP("DstZone_IsAny",'Scoring_Config'!$A:$A,'Scoring_Config'!$C:$C,10),0),"False,0")</f>
        <v>0</v>
      </c>
      <c r="AG1155" cm="1">
        <f t="array" ref="AG115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55" cm="1">
        <f t="array" ref="AH1155">IF(FALSE,"True," &amp; IF(_xlfn.XLOOKUP("App_Any_OR_RangeGt1000",'Scoring_Config'!$A:$A,'Scoring_Config'!$D:$D,"Yes")="Yes",_xlfn.XLOOKUP("App_Any_OR_RangeGt1000",'Scoring_Config'!$A:$A,'Scoring_Config'!$C:$C,10),0),"False,0")</f>
        <v>0</v>
      </c>
      <c r="AI1155" cm="1">
        <f t="array" ref="AI1155">IF(FALSE,"True," &amp; IF(_xlfn.XLOOKUP("Service_Insecure_Match",'Scoring_Config'!$A:$A,'Scoring_Config'!$D:$D,"Yes")="Yes",_xlfn.XLOOKUP("Service_Insecure_Match",'Scoring_Config'!$A:$A,'Scoring_Config'!$C:$C,5),0),"False,0")</f>
        <v>0</v>
      </c>
      <c r="AJ1155" cm="1">
        <f t="array" ref="AJ1155">IF(FALSE,"True," &amp; IF(_xlfn.XLOOKUP("Risky_Inbound",'Scoring_Config'!$A:$A,'Scoring_Config'!$D:$D,"Yes")="Yes",_xlfn.XLOOKUP("Risky_Inbound",'Scoring_Config'!$A:$A,'Scoring_Config'!$C:$C,50),0),"False,0")</f>
        <v>0</v>
      </c>
      <c r="AK1155" cm="1">
        <f t="array" ref="AK1155">IF(FALSE,"True," &amp; IF(_xlfn.XLOOKUP("Risky_Outbound",'Scoring_Config'!$A:$A,'Scoring_Config'!$D:$D,"Yes")="Yes",_xlfn.XLOOKUP("Risky_Outbound",'Scoring_Config'!$A:$A,'Scoring_Config'!$C:$C,25),0),"False,0")</f>
        <v>0</v>
      </c>
      <c r="AL1155" t="s">
        <v>6700</v>
      </c>
      <c r="AM1155" cm="1">
        <f t="array" ref="AM115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55" t="s">
        <v>6697</v>
      </c>
      <c r="AO1155" t="s">
        <v>6697</v>
      </c>
      <c r="AP1155" t="s">
        <v>6697</v>
      </c>
      <c r="AQ1155" cm="1">
        <f t="array" ref="AQ1155">IF(FALSE,"True," &amp; IF(_xlfn.XLOOKUP("Service_IsAny",'Scoring_Config'!$A:$A,'Scoring_Config'!$D:$D,"Yes")="Yes",_xlfn.XLOOKUP("Service_IsAny",'Scoring_Config'!$A:$A,'Scoring_Config'!$C:$C,0),0),"False,0")</f>
        <v>0</v>
      </c>
      <c r="AR1155">
        <v>0</v>
      </c>
      <c r="AS1155" cm="1">
        <f t="array" ref="AS1155">IF(FALSE,"True," &amp; IF(_xlfn.XLOOKUP("Service_RangeGt1000",'Scoring_Config'!$A:$A,'Scoring_Config'!$D:$D,"Yes")="Yes",_xlfn.XLOOKUP("Service_RangeGt1000",'Scoring_Config'!$A:$A,'Scoring_Config'!$C:$C,0),0),"False,0")</f>
        <v>0</v>
      </c>
      <c r="AT1155" cm="1">
        <f t="array" ref="AT1155">IF(FALSE,"True," &amp; IF(_xlfn.XLOOKUP("App_IsAny",'Scoring_Config'!$A:$A,'Scoring_Config'!$D:$D,"Yes")="Yes",_xlfn.XLOOKUP("App_IsAny",'Scoring_Config'!$A:$A,'Scoring_Config'!$C:$C,0),0),"False,0")</f>
        <v>0</v>
      </c>
      <c r="AU1155">
        <v>1</v>
      </c>
      <c r="AV1155" cm="1">
        <f t="array" ref="AV1155">IF(FALSE,"True," &amp; IF(_xlfn.XLOOKUP("App_RangeGt1000",'Scoring_Config'!$A:$A,'Scoring_Config'!$D:$D,"Yes")="Yes",_xlfn.XLOOKUP("App_RangeGt1000",'Scoring_Config'!$A:$A,'Scoring_Config'!$C:$C,0),0),"False,0")</f>
        <v>0</v>
      </c>
      <c r="AW1155" cm="1">
        <f t="array" ref="AW1155">IF(FALSE,"True," &amp; IF(_xlfn.XLOOKUP("Action_IsDenyOrDrop",'Scoring_Config'!$A:$A,'Scoring_Config'!$D:$D,"Yes")="Yes",_xlfn.XLOOKUP("Action_IsDenyOrDrop",'Scoring_Config'!$A:$A,'Scoring_Config'!$C:$C,0),0),"False,0")</f>
        <v>0</v>
      </c>
      <c r="AX1155" cm="1">
        <f t="array" ref="AX1155">IF(LEFT(AW1155,4)="True",0,(IF(LEFT(Y1155,4)="True",IF(_xlfn.XLOOKUP("Src_IsAny",'Scoring_Config'!$A:$A,'Scoring_Config'!$D:$D,"Yes")="Yes",_xlfn.XLOOKUP("Src_IsAny",'Scoring_Config'!$A:$A,'Scoring_Config'!$C:$C,10),0),0)+IF(LEFT(Z1155,4)="True",IF(_xlfn.XLOOKUP("Src_CIDR_Le_16",'Scoring_Config'!$A:$A,'Scoring_Config'!$D:$D,"Yes")="Yes",_xlfn.XLOOKUP("Src_CIDR_Le_16",'Scoring_Config'!$A:$A,'Scoring_Config'!$C:$C,10),0),0)+IF(LEFT(AA1155,4)="True",IF(_xlfn.XLOOKUP("Src_CIDR_17_22",'Scoring_Config'!$A:$A,'Scoring_Config'!$D:$D,"Yes")="Yes",_xlfn.XLOOKUP("Src_CIDR_17_22",'Scoring_Config'!$A:$A,'Scoring_Config'!$C:$C,5),0),0)+IF(LEFT(AB1155,4)="True",IF(_xlfn.XLOOKUP("Dst_IsAny",'Scoring_Config'!$A:$A,'Scoring_Config'!$D:$D,"Yes")="Yes",_xlfn.XLOOKUP("Dst_IsAny",'Scoring_Config'!$A:$A,'Scoring_Config'!$C:$C,10),0),0)+IF(LEFT(AC1155,4)="True",IF(_xlfn.XLOOKUP("Dst_CIDR_Le_16",'Scoring_Config'!$A:$A,'Scoring_Config'!$D:$D,"Yes")="Yes",_xlfn.XLOOKUP("Dst_CIDR_Le_16",'Scoring_Config'!$A:$A,'Scoring_Config'!$C:$C,10),0),0)+IF(LEFT(AD1155,4)="True",IF(_xlfn.XLOOKUP("Dst_CIDR_17_22",'Scoring_Config'!$A:$A,'Scoring_Config'!$D:$D,"Yes")="Yes",_xlfn.XLOOKUP("Dst_CIDR_17_22",'Scoring_Config'!$A:$A,'Scoring_Config'!$C:$C,5),0),0)+IF(LEFT(AE1155,4)="True",IF(_xlfn.XLOOKUP("SrcZone_IsAny",'Scoring_Config'!$A:$A,'Scoring_Config'!$D:$D,"Yes")="Yes",_xlfn.XLOOKUP("SrcZone_IsAny",'Scoring_Config'!$A:$A,'Scoring_Config'!$C:$C,10),0),0)+IF(LEFT(AF1155,4)="True",IF(_xlfn.XLOOKUP("DstZone_IsAny",'Scoring_Config'!$A:$A,'Scoring_Config'!$D:$D,"Yes")="Yes",_xlfn.XLOOKUP("DstZone_IsAny",'Scoring_Config'!$A:$A,'Scoring_Config'!$C:$C,10),0),0)+IF(LEFT(AG1155,4)="True",IF(_xlfn.XLOOKUP("Service_Any_OR_RangeGt1000",'Scoring_Config'!$A:$A,'Scoring_Config'!$D:$D,"Yes")="Yes",_xlfn.XLOOKUP("Service_Any_OR_RangeGt1000",'Scoring_Config'!$A:$A,'Scoring_Config'!$C:$C,10),0),0)+IF(LEFT(AH1155,4)="True",IF(_xlfn.XLOOKUP("App_Any_OR_RangeGt1000",'Scoring_Config'!$A:$A,'Scoring_Config'!$D:$D,"Yes")="Yes",_xlfn.XLOOKUP("App_Any_OR_RangeGt1000",'Scoring_Config'!$A:$A,'Scoring_Config'!$C:$C,10),0),0)+IF(LEFT(AI1155,4)="True",IF(_xlfn.XLOOKUP("Service_Insecure_Match",'Scoring_Config'!$A:$A,'Scoring_Config'!$D:$D,"Yes")="Yes",_xlfn.XLOOKUP("Service_Insecure_Match",'Scoring_Config'!$A:$A,'Scoring_Config'!$C:$C,5),0),0)+IF(LEFT(AJ1155,4)="True",IF(_xlfn.XLOOKUP("Risky_Inbound",'Scoring_Config'!$A:$A,'Scoring_Config'!$D:$D,"Yes")="Yes",_xlfn.XLOOKUP("Risky_Inbound",'Scoring_Config'!$A:$A,'Scoring_Config'!$C:$C,50),0),0)+IF(LEFT(AK1155,4)="True",IF(_xlfn.XLOOKUP("Risky_Outbound",'Scoring_Config'!$A:$A,'Scoring_Config'!$D:$D,"Yes")="Yes",_xlfn.XLOOKUP("Risky_Outbound",'Scoring_Config'!$A:$A,'Scoring_Config'!$C:$C,25),0),0)+IF(LEFT(AZ1155,4)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1155,FIND(",",AL1155)+1,100)),0)+IF(LEFT(AM1155,4)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1155,FIND(",",AN1155)+1,100)),0)+IF(_xlfn.XLOOKUP("Profile_Scoring",'Scoring_Config'!$A:$A,'Scoring_Config'!$D:$D,"Yes")="Yes",VALUE(MID(AO1155,FIND(",",AO1155)+1,100)),0)+IF(_xlfn.XLOOKUP("Options_Scoring",'Scoring_Config'!$A:$A,'Scoring_Config'!$D:$D,"Yes")="Yes",VALUE(MID(AP1155,FIND(",",AP1155)+1,100)),0)))</f>
        <v>0</v>
      </c>
      <c r="AZ1155" cm="1">
        <f t="array" ref="AZ1155">IF(FALSE,"True," &amp; IF(_xlfn.XLOOKUP("Migrate_Insecure",'Scoring_Config'!$A:$A,'Scoring_Config'!$D:$D,"Yes")="Yes",_xlfn.XLOOKUP("Migrate_Insecure",'Scoring_Config'!$A:$A,'Scoring_Config'!$C:$C,10),0),"False,0")</f>
        <v>0</v>
      </c>
    </row>
    <row r="1156" spans="1:52">
      <c r="A1156" t="s">
        <v>1979</v>
      </c>
      <c r="B1156" t="s">
        <v>3128</v>
      </c>
      <c r="C1156" t="s">
        <v>3542</v>
      </c>
      <c r="D1156" t="s">
        <v>3545</v>
      </c>
      <c r="E1156" t="s">
        <v>3563</v>
      </c>
      <c r="F1156" t="s">
        <v>3864</v>
      </c>
      <c r="G1156" t="s">
        <v>561</v>
      </c>
      <c r="H1156" t="s">
        <v>174</v>
      </c>
      <c r="I1156" t="s">
        <v>3659</v>
      </c>
      <c r="J1156" t="s">
        <v>1185</v>
      </c>
      <c r="K1156" t="s">
        <v>1749</v>
      </c>
      <c r="L1156" t="s">
        <v>1327</v>
      </c>
      <c r="M1156" t="s">
        <v>1974</v>
      </c>
      <c r="N1156" t="s">
        <v>4315</v>
      </c>
      <c r="O1156" t="s">
        <v>4319</v>
      </c>
      <c r="P1156" t="s">
        <v>4321</v>
      </c>
      <c r="Q1156" t="s">
        <v>5139</v>
      </c>
      <c r="R1156" t="s">
        <v>5440</v>
      </c>
      <c r="S1156" t="s">
        <v>5440</v>
      </c>
      <c r="T1156" t="s">
        <v>5842</v>
      </c>
      <c r="U1156" t="s">
        <v>5842</v>
      </c>
      <c r="Y1156" cm="1">
        <f t="array" ref="Y1156">IF(FALSE,"True," &amp; IF(_xlfn.XLOOKUP("Src_IsAny",'Scoring_Config'!$A:$A,'Scoring_Config'!$D:$D,"Yes")="Yes",_xlfn.XLOOKUP("Src_IsAny",'Scoring_Config'!$A:$A,'Scoring_Config'!$C:$C,10),0),"False,0")</f>
        <v>0</v>
      </c>
      <c r="Z1156" cm="1">
        <f t="array" ref="Z1156">IF(FALSE,"True," &amp; IF(_xlfn.XLOOKUP("Src_CIDR_Le_16",'Scoring_Config'!$A:$A,'Scoring_Config'!$D:$D,"Yes")="Yes",_xlfn.XLOOKUP("Src_CIDR_Le_16",'Scoring_Config'!$A:$A,'Scoring_Config'!$C:$C,10),0),"False,0")</f>
        <v>0</v>
      </c>
      <c r="AA1156" cm="1">
        <f t="array" ref="AA1156">IF(FALSE,"True," &amp; IF(_xlfn.XLOOKUP("Src_CIDR_17_22",'Scoring_Config'!$A:$A,'Scoring_Config'!$D:$D,"Yes")="Yes",_xlfn.XLOOKUP("Src_CIDR_17_22",'Scoring_Config'!$A:$A,'Scoring_Config'!$C:$C,5),0),"False,0")</f>
        <v>0</v>
      </c>
      <c r="AB1156" cm="1">
        <f t="array" ref="AB1156">IF(FALSE,"True," &amp; IF(_xlfn.XLOOKUP("Dst_IsAny",'Scoring_Config'!$A:$A,'Scoring_Config'!$D:$D,"Yes")="Yes",_xlfn.XLOOKUP("Dst_IsAny",'Scoring_Config'!$A:$A,'Scoring_Config'!$C:$C,10),0),"False,0")</f>
        <v>0</v>
      </c>
      <c r="AC1156" cm="1">
        <f t="array" ref="AC1156">IF(FALSE,"True," &amp; IF(_xlfn.XLOOKUP("Dst_CIDR_Le_16",'Scoring_Config'!$A:$A,'Scoring_Config'!$D:$D,"Yes")="Yes",_xlfn.XLOOKUP("Dst_CIDR_Le_16",'Scoring_Config'!$A:$A,'Scoring_Config'!$C:$C,10),0),"False,0")</f>
        <v>0</v>
      </c>
      <c r="AD1156" cm="1">
        <f t="array" ref="AD1156">IF(FALSE,"True," &amp; IF(_xlfn.XLOOKUP("Dst_CIDR_17_22",'Scoring_Config'!$A:$A,'Scoring_Config'!$D:$D,"Yes")="Yes",_xlfn.XLOOKUP("Dst_CIDR_17_22",'Scoring_Config'!$A:$A,'Scoring_Config'!$C:$C,5),0),"False,0")</f>
        <v>0</v>
      </c>
      <c r="AE1156" cm="1">
        <f t="array" ref="AE1156">IF(FALSE,"True," &amp; IF(_xlfn.XLOOKUP("SrcZone_IsAny",'Scoring_Config'!$A:$A,'Scoring_Config'!$D:$D,"Yes")="Yes",_xlfn.XLOOKUP("SrcZone_IsAny",'Scoring_Config'!$A:$A,'Scoring_Config'!$C:$C,10),0),"False,0")</f>
        <v>0</v>
      </c>
      <c r="AF1156" cm="1">
        <f t="array" ref="AF1156">IF(FALSE,"True," &amp; IF(_xlfn.XLOOKUP("DstZone_IsAny",'Scoring_Config'!$A:$A,'Scoring_Config'!$D:$D,"Yes")="Yes",_xlfn.XLOOKUP("DstZone_IsAny",'Scoring_Config'!$A:$A,'Scoring_Config'!$C:$C,10),0),"False,0")</f>
        <v>0</v>
      </c>
      <c r="AG1156" cm="1">
        <f t="array" ref="AG115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56" cm="1">
        <f t="array" ref="AH1156">IF(FALSE,"True," &amp; IF(_xlfn.XLOOKUP("App_Any_OR_RangeGt1000",'Scoring_Config'!$A:$A,'Scoring_Config'!$D:$D,"Yes")="Yes",_xlfn.XLOOKUP("App_Any_OR_RangeGt1000",'Scoring_Config'!$A:$A,'Scoring_Config'!$C:$C,10),0),"False,0")</f>
        <v>0</v>
      </c>
      <c r="AI1156" cm="1">
        <f t="array" ref="AI1156">IF(FALSE,"True," &amp; IF(_xlfn.XLOOKUP("Service_Insecure_Match",'Scoring_Config'!$A:$A,'Scoring_Config'!$D:$D,"Yes")="Yes",_xlfn.XLOOKUP("Service_Insecure_Match",'Scoring_Config'!$A:$A,'Scoring_Config'!$C:$C,5),0),"False,0")</f>
        <v>0</v>
      </c>
      <c r="AJ1156" cm="1">
        <f t="array" ref="AJ1156">IF(FALSE,"True," &amp; IF(_xlfn.XLOOKUP("Risky_Inbound",'Scoring_Config'!$A:$A,'Scoring_Config'!$D:$D,"Yes")="Yes",_xlfn.XLOOKUP("Risky_Inbound",'Scoring_Config'!$A:$A,'Scoring_Config'!$C:$C,50),0),"False,0")</f>
        <v>0</v>
      </c>
      <c r="AK1156" cm="1">
        <f t="array" ref="AK1156">IF(FALSE,"True," &amp; IF(_xlfn.XLOOKUP("Risky_Outbound",'Scoring_Config'!$A:$A,'Scoring_Config'!$D:$D,"Yes")="Yes",_xlfn.XLOOKUP("Risky_Outbound",'Scoring_Config'!$A:$A,'Scoring_Config'!$C:$C,25),0),"False,0")</f>
        <v>0</v>
      </c>
      <c r="AL1156" t="s">
        <v>6700</v>
      </c>
      <c r="AM1156" cm="1">
        <f t="array" ref="AM115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56" t="s">
        <v>6697</v>
      </c>
      <c r="AO1156" t="s">
        <v>6697</v>
      </c>
      <c r="AP1156" t="s">
        <v>6697</v>
      </c>
      <c r="AQ1156" cm="1">
        <f t="array" ref="AQ1156">IF(FALSE,"True," &amp; IF(_xlfn.XLOOKUP("Service_IsAny",'Scoring_Config'!$A:$A,'Scoring_Config'!$D:$D,"Yes")="Yes",_xlfn.XLOOKUP("Service_IsAny",'Scoring_Config'!$A:$A,'Scoring_Config'!$C:$C,0),0),"False,0")</f>
        <v>0</v>
      </c>
      <c r="AR1156">
        <v>0</v>
      </c>
      <c r="AS1156" cm="1">
        <f t="array" ref="AS1156">IF(FALSE,"True," &amp; IF(_xlfn.XLOOKUP("Service_RangeGt1000",'Scoring_Config'!$A:$A,'Scoring_Config'!$D:$D,"Yes")="Yes",_xlfn.XLOOKUP("Service_RangeGt1000",'Scoring_Config'!$A:$A,'Scoring_Config'!$C:$C,0),0),"False,0")</f>
        <v>0</v>
      </c>
      <c r="AT1156" cm="1">
        <f t="array" ref="AT1156">IF(FALSE,"True," &amp; IF(_xlfn.XLOOKUP("App_IsAny",'Scoring_Config'!$A:$A,'Scoring_Config'!$D:$D,"Yes")="Yes",_xlfn.XLOOKUP("App_IsAny",'Scoring_Config'!$A:$A,'Scoring_Config'!$C:$C,0),0),"False,0")</f>
        <v>0</v>
      </c>
      <c r="AU1156">
        <v>1</v>
      </c>
      <c r="AV1156" cm="1">
        <f t="array" ref="AV1156">IF(FALSE,"True," &amp; IF(_xlfn.XLOOKUP("App_RangeGt1000",'Scoring_Config'!$A:$A,'Scoring_Config'!$D:$D,"Yes")="Yes",_xlfn.XLOOKUP("App_RangeGt1000",'Scoring_Config'!$A:$A,'Scoring_Config'!$C:$C,0),0),"False,0")</f>
        <v>0</v>
      </c>
      <c r="AW1156" cm="1">
        <f t="array" ref="AW1156">IF(FALSE,"True," &amp; IF(_xlfn.XLOOKUP("Action_IsDenyOrDrop",'Scoring_Config'!$A:$A,'Scoring_Config'!$D:$D,"Yes")="Yes",_xlfn.XLOOKUP("Action_IsDenyOrDrop",'Scoring_Config'!$A:$A,'Scoring_Config'!$C:$C,0),0),"False,0")</f>
        <v>0</v>
      </c>
      <c r="AX1156" cm="1">
        <f t="array" ref="AX1156">IF(LEFT(AW1156,4)="True",0,(IF(LEFT(Y1156,4)="True",IF(_xlfn.XLOOKUP("Src_IsAny",'Scoring_Config'!$A:$A,'Scoring_Config'!$D:$D,"Yes")="Yes",_xlfn.XLOOKUP("Src_IsAny",'Scoring_Config'!$A:$A,'Scoring_Config'!$C:$C,10),0),0)+IF(LEFT(Z1156,4)="True",IF(_xlfn.XLOOKUP("Src_CIDR_Le_16",'Scoring_Config'!$A:$A,'Scoring_Config'!$D:$D,"Yes")="Yes",_xlfn.XLOOKUP("Src_CIDR_Le_16",'Scoring_Config'!$A:$A,'Scoring_Config'!$C:$C,10),0),0)+IF(LEFT(AA1156,4)="True",IF(_xlfn.XLOOKUP("Src_CIDR_17_22",'Scoring_Config'!$A:$A,'Scoring_Config'!$D:$D,"Yes")="Yes",_xlfn.XLOOKUP("Src_CIDR_17_22",'Scoring_Config'!$A:$A,'Scoring_Config'!$C:$C,5),0),0)+IF(LEFT(AB1156,4)="True",IF(_xlfn.XLOOKUP("Dst_IsAny",'Scoring_Config'!$A:$A,'Scoring_Config'!$D:$D,"Yes")="Yes",_xlfn.XLOOKUP("Dst_IsAny",'Scoring_Config'!$A:$A,'Scoring_Config'!$C:$C,10),0),0)+IF(LEFT(AC1156,4)="True",IF(_xlfn.XLOOKUP("Dst_CIDR_Le_16",'Scoring_Config'!$A:$A,'Scoring_Config'!$D:$D,"Yes")="Yes",_xlfn.XLOOKUP("Dst_CIDR_Le_16",'Scoring_Config'!$A:$A,'Scoring_Config'!$C:$C,10),0),0)+IF(LEFT(AD1156,4)="True",IF(_xlfn.XLOOKUP("Dst_CIDR_17_22",'Scoring_Config'!$A:$A,'Scoring_Config'!$D:$D,"Yes")="Yes",_xlfn.XLOOKUP("Dst_CIDR_17_22",'Scoring_Config'!$A:$A,'Scoring_Config'!$C:$C,5),0),0)+IF(LEFT(AE1156,4)="True",IF(_xlfn.XLOOKUP("SrcZone_IsAny",'Scoring_Config'!$A:$A,'Scoring_Config'!$D:$D,"Yes")="Yes",_xlfn.XLOOKUP("SrcZone_IsAny",'Scoring_Config'!$A:$A,'Scoring_Config'!$C:$C,10),0),0)+IF(LEFT(AF1156,4)="True",IF(_xlfn.XLOOKUP("DstZone_IsAny",'Scoring_Config'!$A:$A,'Scoring_Config'!$D:$D,"Yes")="Yes",_xlfn.XLOOKUP("DstZone_IsAny",'Scoring_Config'!$A:$A,'Scoring_Config'!$C:$C,10),0),0)+IF(LEFT(AG1156,4)="True",IF(_xlfn.XLOOKUP("Service_Any_OR_RangeGt1000",'Scoring_Config'!$A:$A,'Scoring_Config'!$D:$D,"Yes")="Yes",_xlfn.XLOOKUP("Service_Any_OR_RangeGt1000",'Scoring_Config'!$A:$A,'Scoring_Config'!$C:$C,10),0),0)+IF(LEFT(AH1156,4)="True",IF(_xlfn.XLOOKUP("App_Any_OR_RangeGt1000",'Scoring_Config'!$A:$A,'Scoring_Config'!$D:$D,"Yes")="Yes",_xlfn.XLOOKUP("App_Any_OR_RangeGt1000",'Scoring_Config'!$A:$A,'Scoring_Config'!$C:$C,10),0),0)+IF(LEFT(AI1156,4)="True",IF(_xlfn.XLOOKUP("Service_Insecure_Match",'Scoring_Config'!$A:$A,'Scoring_Config'!$D:$D,"Yes")="Yes",_xlfn.XLOOKUP("Service_Insecure_Match",'Scoring_Config'!$A:$A,'Scoring_Config'!$C:$C,5),0),0)+IF(LEFT(AJ1156,4)="True",IF(_xlfn.XLOOKUP("Risky_Inbound",'Scoring_Config'!$A:$A,'Scoring_Config'!$D:$D,"Yes")="Yes",_xlfn.XLOOKUP("Risky_Inbound",'Scoring_Config'!$A:$A,'Scoring_Config'!$C:$C,50),0),0)+IF(LEFT(AK1156,4)="True",IF(_xlfn.XLOOKUP("Risky_Outbound",'Scoring_Config'!$A:$A,'Scoring_Config'!$D:$D,"Yes")="Yes",_xlfn.XLOOKUP("Risky_Outbound",'Scoring_Config'!$A:$A,'Scoring_Config'!$C:$C,25),0),0)+IF(LEFT(AZ1156,4)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1156,FIND(",",AL1156)+1,100)),0)+IF(LEFT(AM1156,4)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1156,FIND(",",AN1156)+1,100)),0)+IF(_xlfn.XLOOKUP("Profile_Scoring",'Scoring_Config'!$A:$A,'Scoring_Config'!$D:$D,"Yes")="Yes",VALUE(MID(AO1156,FIND(",",AO1156)+1,100)),0)+IF(_xlfn.XLOOKUP("Options_Scoring",'Scoring_Config'!$A:$A,'Scoring_Config'!$D:$D,"Yes")="Yes",VALUE(MID(AP1156,FIND(",",AP1156)+1,100)),0)))</f>
        <v>0</v>
      </c>
      <c r="AZ1156" cm="1">
        <f t="array" ref="AZ1156">IF(FALSE,"True," &amp; IF(_xlfn.XLOOKUP("Migrate_Insecure",'Scoring_Config'!$A:$A,'Scoring_Config'!$D:$D,"Yes")="Yes",_xlfn.XLOOKUP("Migrate_Insecure",'Scoring_Config'!$A:$A,'Scoring_Config'!$C:$C,10),0),"False,0")</f>
        <v>0</v>
      </c>
    </row>
    <row r="1157" spans="1:52">
      <c r="A1157" t="s">
        <v>1979</v>
      </c>
      <c r="B1157" t="s">
        <v>3129</v>
      </c>
      <c r="C1157" t="s">
        <v>3542</v>
      </c>
      <c r="D1157" t="s">
        <v>3545</v>
      </c>
      <c r="E1157" t="s">
        <v>3563</v>
      </c>
      <c r="F1157" t="s">
        <v>3864</v>
      </c>
      <c r="G1157" t="s">
        <v>561</v>
      </c>
      <c r="H1157" t="s">
        <v>174</v>
      </c>
      <c r="I1157" t="s">
        <v>4262</v>
      </c>
      <c r="J1157" t="s">
        <v>982</v>
      </c>
      <c r="K1157" t="s">
        <v>1749</v>
      </c>
      <c r="L1157" t="s">
        <v>1327</v>
      </c>
      <c r="M1157" t="s">
        <v>1974</v>
      </c>
      <c r="N1157" t="s">
        <v>4315</v>
      </c>
      <c r="O1157" t="s">
        <v>4319</v>
      </c>
      <c r="P1157" t="s">
        <v>4321</v>
      </c>
      <c r="Q1157" t="s">
        <v>5140</v>
      </c>
      <c r="R1157" t="s">
        <v>5439</v>
      </c>
      <c r="S1157" t="s">
        <v>4324</v>
      </c>
      <c r="T1157" t="s">
        <v>5843</v>
      </c>
      <c r="U1157" t="s">
        <v>6520</v>
      </c>
      <c r="Y1157" cm="1">
        <f t="array" ref="Y1157">IF(FALSE,"True," &amp; IF(_xlfn.XLOOKUP("Src_IsAny",'Scoring_Config'!$A:$A,'Scoring_Config'!$D:$D,"Yes")="Yes",_xlfn.XLOOKUP("Src_IsAny",'Scoring_Config'!$A:$A,'Scoring_Config'!$C:$C,10),0),"False,0")</f>
        <v>0</v>
      </c>
      <c r="Z1157" cm="1">
        <f t="array" ref="Z1157">IF(FALSE,"True," &amp; IF(_xlfn.XLOOKUP("Src_CIDR_Le_16",'Scoring_Config'!$A:$A,'Scoring_Config'!$D:$D,"Yes")="Yes",_xlfn.XLOOKUP("Src_CIDR_Le_16",'Scoring_Config'!$A:$A,'Scoring_Config'!$C:$C,10),0),"False,0")</f>
        <v>0</v>
      </c>
      <c r="AA1157" cm="1">
        <f t="array" ref="AA1157">IF(FALSE,"True," &amp; IF(_xlfn.XLOOKUP("Src_CIDR_17_22",'Scoring_Config'!$A:$A,'Scoring_Config'!$D:$D,"Yes")="Yes",_xlfn.XLOOKUP("Src_CIDR_17_22",'Scoring_Config'!$A:$A,'Scoring_Config'!$C:$C,5),0),"False,0")</f>
        <v>0</v>
      </c>
      <c r="AB1157" cm="1">
        <f t="array" ref="AB1157">IF(FALSE,"True," &amp; IF(_xlfn.XLOOKUP("Dst_IsAny",'Scoring_Config'!$A:$A,'Scoring_Config'!$D:$D,"Yes")="Yes",_xlfn.XLOOKUP("Dst_IsAny",'Scoring_Config'!$A:$A,'Scoring_Config'!$C:$C,10),0),"False,0")</f>
        <v>0</v>
      </c>
      <c r="AC1157" cm="1">
        <f t="array" ref="AC1157">IF(FALSE,"True," &amp; IF(_xlfn.XLOOKUP("Dst_CIDR_Le_16",'Scoring_Config'!$A:$A,'Scoring_Config'!$D:$D,"Yes")="Yes",_xlfn.XLOOKUP("Dst_CIDR_Le_16",'Scoring_Config'!$A:$A,'Scoring_Config'!$C:$C,10),0),"False,0")</f>
        <v>0</v>
      </c>
      <c r="AD1157" cm="1">
        <f t="array" ref="AD1157">IF(FALSE,"True," &amp; IF(_xlfn.XLOOKUP("Dst_CIDR_17_22",'Scoring_Config'!$A:$A,'Scoring_Config'!$D:$D,"Yes")="Yes",_xlfn.XLOOKUP("Dst_CIDR_17_22",'Scoring_Config'!$A:$A,'Scoring_Config'!$C:$C,5),0),"False,0")</f>
        <v>0</v>
      </c>
      <c r="AE1157" cm="1">
        <f t="array" ref="AE1157">IF(FALSE,"True," &amp; IF(_xlfn.XLOOKUP("SrcZone_IsAny",'Scoring_Config'!$A:$A,'Scoring_Config'!$D:$D,"Yes")="Yes",_xlfn.XLOOKUP("SrcZone_IsAny",'Scoring_Config'!$A:$A,'Scoring_Config'!$C:$C,10),0),"False,0")</f>
        <v>0</v>
      </c>
      <c r="AF1157" cm="1">
        <f t="array" ref="AF1157">IF(FALSE,"True," &amp; IF(_xlfn.XLOOKUP("DstZone_IsAny",'Scoring_Config'!$A:$A,'Scoring_Config'!$D:$D,"Yes")="Yes",_xlfn.XLOOKUP("DstZone_IsAny",'Scoring_Config'!$A:$A,'Scoring_Config'!$C:$C,10),0),"False,0")</f>
        <v>0</v>
      </c>
      <c r="AG1157" cm="1">
        <f t="array" ref="AG115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57" cm="1">
        <f t="array" ref="AH1157">IF(FALSE,"True," &amp; IF(_xlfn.XLOOKUP("App_Any_OR_RangeGt1000",'Scoring_Config'!$A:$A,'Scoring_Config'!$D:$D,"Yes")="Yes",_xlfn.XLOOKUP("App_Any_OR_RangeGt1000",'Scoring_Config'!$A:$A,'Scoring_Config'!$C:$C,10),0),"False,0")</f>
        <v>0</v>
      </c>
      <c r="AI1157" cm="1">
        <f t="array" ref="AI1157">IF(FALSE,"True," &amp; IF(_xlfn.XLOOKUP("Service_Insecure_Match",'Scoring_Config'!$A:$A,'Scoring_Config'!$D:$D,"Yes")="Yes",_xlfn.XLOOKUP("Service_Insecure_Match",'Scoring_Config'!$A:$A,'Scoring_Config'!$C:$C,5),0),"False,0")</f>
        <v>0</v>
      </c>
      <c r="AJ1157" cm="1">
        <f t="array" ref="AJ1157">IF(FALSE,"True," &amp; IF(_xlfn.XLOOKUP("Risky_Inbound",'Scoring_Config'!$A:$A,'Scoring_Config'!$D:$D,"Yes")="Yes",_xlfn.XLOOKUP("Risky_Inbound",'Scoring_Config'!$A:$A,'Scoring_Config'!$C:$C,50),0),"False,0")</f>
        <v>0</v>
      </c>
      <c r="AK1157" cm="1">
        <f t="array" ref="AK1157">IF(FALSE,"True," &amp; IF(_xlfn.XLOOKUP("Risky_Outbound",'Scoring_Config'!$A:$A,'Scoring_Config'!$D:$D,"Yes")="Yes",_xlfn.XLOOKUP("Risky_Outbound",'Scoring_Config'!$A:$A,'Scoring_Config'!$C:$C,25),0),"False,0")</f>
        <v>0</v>
      </c>
      <c r="AL1157" t="s">
        <v>6700</v>
      </c>
      <c r="AM1157" cm="1">
        <f t="array" ref="AM115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57" t="s">
        <v>6697</v>
      </c>
      <c r="AO1157" t="s">
        <v>6697</v>
      </c>
      <c r="AP1157" t="s">
        <v>6697</v>
      </c>
      <c r="AQ1157" cm="1">
        <f t="array" ref="AQ1157">IF(FALSE,"True," &amp; IF(_xlfn.XLOOKUP("Service_IsAny",'Scoring_Config'!$A:$A,'Scoring_Config'!$D:$D,"Yes")="Yes",_xlfn.XLOOKUP("Service_IsAny",'Scoring_Config'!$A:$A,'Scoring_Config'!$C:$C,0),0),"False,0")</f>
        <v>0</v>
      </c>
      <c r="AR1157">
        <v>0</v>
      </c>
      <c r="AS1157" cm="1">
        <f t="array" ref="AS1157">IF(FALSE,"True," &amp; IF(_xlfn.XLOOKUP("Service_RangeGt1000",'Scoring_Config'!$A:$A,'Scoring_Config'!$D:$D,"Yes")="Yes",_xlfn.XLOOKUP("Service_RangeGt1000",'Scoring_Config'!$A:$A,'Scoring_Config'!$C:$C,0),0),"False,0")</f>
        <v>0</v>
      </c>
      <c r="AT1157" cm="1">
        <f t="array" ref="AT1157">IF(FALSE,"True," &amp; IF(_xlfn.XLOOKUP("App_IsAny",'Scoring_Config'!$A:$A,'Scoring_Config'!$D:$D,"Yes")="Yes",_xlfn.XLOOKUP("App_IsAny",'Scoring_Config'!$A:$A,'Scoring_Config'!$C:$C,0),0),"False,0")</f>
        <v>0</v>
      </c>
      <c r="AU1157">
        <v>1</v>
      </c>
      <c r="AV1157" cm="1">
        <f t="array" ref="AV1157">IF(FALSE,"True," &amp; IF(_xlfn.XLOOKUP("App_RangeGt1000",'Scoring_Config'!$A:$A,'Scoring_Config'!$D:$D,"Yes")="Yes",_xlfn.XLOOKUP("App_RangeGt1000",'Scoring_Config'!$A:$A,'Scoring_Config'!$C:$C,0),0),"False,0")</f>
        <v>0</v>
      </c>
      <c r="AW1157" cm="1">
        <f t="array" ref="AW1157">IF(FALSE,"True," &amp; IF(_xlfn.XLOOKUP("Action_IsDenyOrDrop",'Scoring_Config'!$A:$A,'Scoring_Config'!$D:$D,"Yes")="Yes",_xlfn.XLOOKUP("Action_IsDenyOrDrop",'Scoring_Config'!$A:$A,'Scoring_Config'!$C:$C,0),0),"False,0")</f>
        <v>0</v>
      </c>
      <c r="AX1157" cm="1">
        <f t="array" ref="AX1157">IF(LEFT(AW1157,4)="True",0,(IF(LEFT(Y1157,4)="True",IF(_xlfn.XLOOKUP("Src_IsAny",'Scoring_Config'!$A:$A,'Scoring_Config'!$D:$D,"Yes")="Yes",_xlfn.XLOOKUP("Src_IsAny",'Scoring_Config'!$A:$A,'Scoring_Config'!$C:$C,10),0),0)+IF(LEFT(Z1157,4)="True",IF(_xlfn.XLOOKUP("Src_CIDR_Le_16",'Scoring_Config'!$A:$A,'Scoring_Config'!$D:$D,"Yes")="Yes",_xlfn.XLOOKUP("Src_CIDR_Le_16",'Scoring_Config'!$A:$A,'Scoring_Config'!$C:$C,10),0),0)+IF(LEFT(AA1157,4)="True",IF(_xlfn.XLOOKUP("Src_CIDR_17_22",'Scoring_Config'!$A:$A,'Scoring_Config'!$D:$D,"Yes")="Yes",_xlfn.XLOOKUP("Src_CIDR_17_22",'Scoring_Config'!$A:$A,'Scoring_Config'!$C:$C,5),0),0)+IF(LEFT(AB1157,4)="True",IF(_xlfn.XLOOKUP("Dst_IsAny",'Scoring_Config'!$A:$A,'Scoring_Config'!$D:$D,"Yes")="Yes",_xlfn.XLOOKUP("Dst_IsAny",'Scoring_Config'!$A:$A,'Scoring_Config'!$C:$C,10),0),0)+IF(LEFT(AC1157,4)="True",IF(_xlfn.XLOOKUP("Dst_CIDR_Le_16",'Scoring_Config'!$A:$A,'Scoring_Config'!$D:$D,"Yes")="Yes",_xlfn.XLOOKUP("Dst_CIDR_Le_16",'Scoring_Config'!$A:$A,'Scoring_Config'!$C:$C,10),0),0)+IF(LEFT(AD1157,4)="True",IF(_xlfn.XLOOKUP("Dst_CIDR_17_22",'Scoring_Config'!$A:$A,'Scoring_Config'!$D:$D,"Yes")="Yes",_xlfn.XLOOKUP("Dst_CIDR_17_22",'Scoring_Config'!$A:$A,'Scoring_Config'!$C:$C,5),0),0)+IF(LEFT(AE1157,4)="True",IF(_xlfn.XLOOKUP("SrcZone_IsAny",'Scoring_Config'!$A:$A,'Scoring_Config'!$D:$D,"Yes")="Yes",_xlfn.XLOOKUP("SrcZone_IsAny",'Scoring_Config'!$A:$A,'Scoring_Config'!$C:$C,10),0),0)+IF(LEFT(AF1157,4)="True",IF(_xlfn.XLOOKUP("DstZone_IsAny",'Scoring_Config'!$A:$A,'Scoring_Config'!$D:$D,"Yes")="Yes",_xlfn.XLOOKUP("DstZone_IsAny",'Scoring_Config'!$A:$A,'Scoring_Config'!$C:$C,10),0),0)+IF(LEFT(AG1157,4)="True",IF(_xlfn.XLOOKUP("Service_Any_OR_RangeGt1000",'Scoring_Config'!$A:$A,'Scoring_Config'!$D:$D,"Yes")="Yes",_xlfn.XLOOKUP("Service_Any_OR_RangeGt1000",'Scoring_Config'!$A:$A,'Scoring_Config'!$C:$C,10),0),0)+IF(LEFT(AH1157,4)="True",IF(_xlfn.XLOOKUP("App_Any_OR_RangeGt1000",'Scoring_Config'!$A:$A,'Scoring_Config'!$D:$D,"Yes")="Yes",_xlfn.XLOOKUP("App_Any_OR_RangeGt1000",'Scoring_Config'!$A:$A,'Scoring_Config'!$C:$C,10),0),0)+IF(LEFT(AI1157,4)="True",IF(_xlfn.XLOOKUP("Service_Insecure_Match",'Scoring_Config'!$A:$A,'Scoring_Config'!$D:$D,"Yes")="Yes",_xlfn.XLOOKUP("Service_Insecure_Match",'Scoring_Config'!$A:$A,'Scoring_Config'!$C:$C,5),0),0)+IF(LEFT(AJ1157,4)="True",IF(_xlfn.XLOOKUP("Risky_Inbound",'Scoring_Config'!$A:$A,'Scoring_Config'!$D:$D,"Yes")="Yes",_xlfn.XLOOKUP("Risky_Inbound",'Scoring_Config'!$A:$A,'Scoring_Config'!$C:$C,50),0),0)+IF(LEFT(AK1157,4)="True",IF(_xlfn.XLOOKUP("Risky_Outbound",'Scoring_Config'!$A:$A,'Scoring_Config'!$D:$D,"Yes")="Yes",_xlfn.XLOOKUP("Risky_Outbound",'Scoring_Config'!$A:$A,'Scoring_Config'!$C:$C,25),0),0)+IF(LEFT(AZ1157,4)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1157,FIND(",",AL1157)+1,100)),0)+IF(LEFT(AM1157,4)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1157,FIND(",",AN1157)+1,100)),0)+IF(_xlfn.XLOOKUP("Profile_Scoring",'Scoring_Config'!$A:$A,'Scoring_Config'!$D:$D,"Yes")="Yes",VALUE(MID(AO1157,FIND(",",AO1157)+1,100)),0)+IF(_xlfn.XLOOKUP("Options_Scoring",'Scoring_Config'!$A:$A,'Scoring_Config'!$D:$D,"Yes")="Yes",VALUE(MID(AP1157,FIND(",",AP1157)+1,100)),0)))</f>
        <v>0</v>
      </c>
      <c r="AZ1157" cm="1">
        <f t="array" ref="AZ1157">IF(FALSE,"True," &amp; IF(_xlfn.XLOOKUP("Migrate_Insecure",'Scoring_Config'!$A:$A,'Scoring_Config'!$D:$D,"Yes")="Yes",_xlfn.XLOOKUP("Migrate_Insecure",'Scoring_Config'!$A:$A,'Scoring_Config'!$C:$C,10),0),"False,0")</f>
        <v>0</v>
      </c>
    </row>
    <row r="1158" spans="1:52">
      <c r="A1158" t="s">
        <v>1979</v>
      </c>
      <c r="B1158" t="s">
        <v>3130</v>
      </c>
      <c r="C1158" t="s">
        <v>3542</v>
      </c>
      <c r="D1158" t="s">
        <v>3545</v>
      </c>
      <c r="E1158" t="s">
        <v>3563</v>
      </c>
      <c r="F1158" t="s">
        <v>3865</v>
      </c>
      <c r="G1158" t="s">
        <v>561</v>
      </c>
      <c r="H1158" t="s">
        <v>174</v>
      </c>
      <c r="I1158" t="s">
        <v>4098</v>
      </c>
      <c r="J1158" t="s">
        <v>832</v>
      </c>
      <c r="K1158" t="s">
        <v>1749</v>
      </c>
      <c r="L1158" t="s">
        <v>1327</v>
      </c>
      <c r="M1158" t="s">
        <v>1974</v>
      </c>
      <c r="N1158" t="s">
        <v>4315</v>
      </c>
      <c r="O1158" t="s">
        <v>4319</v>
      </c>
      <c r="P1158" t="s">
        <v>4321</v>
      </c>
      <c r="Q1158" t="s">
        <v>5141</v>
      </c>
      <c r="R1158" t="s">
        <v>5439</v>
      </c>
      <c r="S1158" t="s">
        <v>4324</v>
      </c>
      <c r="T1158" t="s">
        <v>5805</v>
      </c>
      <c r="U1158" t="s">
        <v>6520</v>
      </c>
      <c r="Y1158" cm="1">
        <f t="array" ref="Y1158">IF(FALSE,"True," &amp; IF(_xlfn.XLOOKUP("Src_IsAny",'Scoring_Config'!$A:$A,'Scoring_Config'!$D:$D,"Yes")="Yes",_xlfn.XLOOKUP("Src_IsAny",'Scoring_Config'!$A:$A,'Scoring_Config'!$C:$C,10),0),"False,0")</f>
        <v>0</v>
      </c>
      <c r="Z1158" cm="1">
        <f t="array" ref="Z1158">IF(FALSE,"True," &amp; IF(_xlfn.XLOOKUP("Src_CIDR_Le_16",'Scoring_Config'!$A:$A,'Scoring_Config'!$D:$D,"Yes")="Yes",_xlfn.XLOOKUP("Src_CIDR_Le_16",'Scoring_Config'!$A:$A,'Scoring_Config'!$C:$C,10),0),"False,0")</f>
        <v>0</v>
      </c>
      <c r="AA1158" cm="1">
        <f t="array" ref="AA1158">IF(FALSE,"True," &amp; IF(_xlfn.XLOOKUP("Src_CIDR_17_22",'Scoring_Config'!$A:$A,'Scoring_Config'!$D:$D,"Yes")="Yes",_xlfn.XLOOKUP("Src_CIDR_17_22",'Scoring_Config'!$A:$A,'Scoring_Config'!$C:$C,5),0),"False,0")</f>
        <v>0</v>
      </c>
      <c r="AB1158" cm="1">
        <f t="array" ref="AB1158">IF(FALSE,"True," &amp; IF(_xlfn.XLOOKUP("Dst_IsAny",'Scoring_Config'!$A:$A,'Scoring_Config'!$D:$D,"Yes")="Yes",_xlfn.XLOOKUP("Dst_IsAny",'Scoring_Config'!$A:$A,'Scoring_Config'!$C:$C,10),0),"False,0")</f>
        <v>0</v>
      </c>
      <c r="AC1158" cm="1">
        <f t="array" ref="AC1158">IF(FALSE,"True," &amp; IF(_xlfn.XLOOKUP("Dst_CIDR_Le_16",'Scoring_Config'!$A:$A,'Scoring_Config'!$D:$D,"Yes")="Yes",_xlfn.XLOOKUP("Dst_CIDR_Le_16",'Scoring_Config'!$A:$A,'Scoring_Config'!$C:$C,10),0),"False,0")</f>
        <v>0</v>
      </c>
      <c r="AD1158" cm="1">
        <f t="array" ref="AD1158">IF(FALSE,"True," &amp; IF(_xlfn.XLOOKUP("Dst_CIDR_17_22",'Scoring_Config'!$A:$A,'Scoring_Config'!$D:$D,"Yes")="Yes",_xlfn.XLOOKUP("Dst_CIDR_17_22",'Scoring_Config'!$A:$A,'Scoring_Config'!$C:$C,5),0),"False,0")</f>
        <v>0</v>
      </c>
      <c r="AE1158" cm="1">
        <f t="array" ref="AE1158">IF(FALSE,"True," &amp; IF(_xlfn.XLOOKUP("SrcZone_IsAny",'Scoring_Config'!$A:$A,'Scoring_Config'!$D:$D,"Yes")="Yes",_xlfn.XLOOKUP("SrcZone_IsAny",'Scoring_Config'!$A:$A,'Scoring_Config'!$C:$C,10),0),"False,0")</f>
        <v>0</v>
      </c>
      <c r="AF1158" cm="1">
        <f t="array" ref="AF1158">IF(FALSE,"True," &amp; IF(_xlfn.XLOOKUP("DstZone_IsAny",'Scoring_Config'!$A:$A,'Scoring_Config'!$D:$D,"Yes")="Yes",_xlfn.XLOOKUP("DstZone_IsAny",'Scoring_Config'!$A:$A,'Scoring_Config'!$C:$C,10),0),"False,0")</f>
        <v>0</v>
      </c>
      <c r="AG1158" cm="1">
        <f t="array" ref="AG115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58" cm="1">
        <f t="array" ref="AH1158">IF(FALSE,"True," &amp; IF(_xlfn.XLOOKUP("App_Any_OR_RangeGt1000",'Scoring_Config'!$A:$A,'Scoring_Config'!$D:$D,"Yes")="Yes",_xlfn.XLOOKUP("App_Any_OR_RangeGt1000",'Scoring_Config'!$A:$A,'Scoring_Config'!$C:$C,10),0),"False,0")</f>
        <v>0</v>
      </c>
      <c r="AI1158" cm="1">
        <f t="array" ref="AI1158">IF(FALSE,"True," &amp; IF(_xlfn.XLOOKUP("Service_Insecure_Match",'Scoring_Config'!$A:$A,'Scoring_Config'!$D:$D,"Yes")="Yes",_xlfn.XLOOKUP("Service_Insecure_Match",'Scoring_Config'!$A:$A,'Scoring_Config'!$C:$C,5),0),"False,0")</f>
        <v>0</v>
      </c>
      <c r="AJ1158" cm="1">
        <f t="array" ref="AJ1158">IF(FALSE,"True," &amp; IF(_xlfn.XLOOKUP("Risky_Inbound",'Scoring_Config'!$A:$A,'Scoring_Config'!$D:$D,"Yes")="Yes",_xlfn.XLOOKUP("Risky_Inbound",'Scoring_Config'!$A:$A,'Scoring_Config'!$C:$C,50),0),"False,0")</f>
        <v>0</v>
      </c>
      <c r="AK1158" cm="1">
        <f t="array" ref="AK1158">IF(FALSE,"True," &amp; IF(_xlfn.XLOOKUP("Risky_Outbound",'Scoring_Config'!$A:$A,'Scoring_Config'!$D:$D,"Yes")="Yes",_xlfn.XLOOKUP("Risky_Outbound",'Scoring_Config'!$A:$A,'Scoring_Config'!$C:$C,25),0),"False,0")</f>
        <v>0</v>
      </c>
      <c r="AL1158" t="s">
        <v>6700</v>
      </c>
      <c r="AM1158" cm="1">
        <f t="array" ref="AM115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58" t="s">
        <v>6697</v>
      </c>
      <c r="AO1158" t="s">
        <v>6697</v>
      </c>
      <c r="AP1158" t="s">
        <v>6697</v>
      </c>
      <c r="AQ1158" cm="1">
        <f t="array" ref="AQ1158">IF(FALSE,"True," &amp; IF(_xlfn.XLOOKUP("Service_IsAny",'Scoring_Config'!$A:$A,'Scoring_Config'!$D:$D,"Yes")="Yes",_xlfn.XLOOKUP("Service_IsAny",'Scoring_Config'!$A:$A,'Scoring_Config'!$C:$C,0),0),"False,0")</f>
        <v>0</v>
      </c>
      <c r="AR1158">
        <v>0</v>
      </c>
      <c r="AS1158" cm="1">
        <f t="array" ref="AS1158">IF(FALSE,"True," &amp; IF(_xlfn.XLOOKUP("Service_RangeGt1000",'Scoring_Config'!$A:$A,'Scoring_Config'!$D:$D,"Yes")="Yes",_xlfn.XLOOKUP("Service_RangeGt1000",'Scoring_Config'!$A:$A,'Scoring_Config'!$C:$C,0),0),"False,0")</f>
        <v>0</v>
      </c>
      <c r="AT1158" cm="1">
        <f t="array" ref="AT1158">IF(FALSE,"True," &amp; IF(_xlfn.XLOOKUP("App_IsAny",'Scoring_Config'!$A:$A,'Scoring_Config'!$D:$D,"Yes")="Yes",_xlfn.XLOOKUP("App_IsAny",'Scoring_Config'!$A:$A,'Scoring_Config'!$C:$C,0),0),"False,0")</f>
        <v>0</v>
      </c>
      <c r="AU1158">
        <v>1</v>
      </c>
      <c r="AV1158" cm="1">
        <f t="array" ref="AV1158">IF(FALSE,"True," &amp; IF(_xlfn.XLOOKUP("App_RangeGt1000",'Scoring_Config'!$A:$A,'Scoring_Config'!$D:$D,"Yes")="Yes",_xlfn.XLOOKUP("App_RangeGt1000",'Scoring_Config'!$A:$A,'Scoring_Config'!$C:$C,0),0),"False,0")</f>
        <v>0</v>
      </c>
      <c r="AW1158" cm="1">
        <f t="array" ref="AW1158">IF(FALSE,"True," &amp; IF(_xlfn.XLOOKUP("Action_IsDenyOrDrop",'Scoring_Config'!$A:$A,'Scoring_Config'!$D:$D,"Yes")="Yes",_xlfn.XLOOKUP("Action_IsDenyOrDrop",'Scoring_Config'!$A:$A,'Scoring_Config'!$C:$C,0),0),"False,0")</f>
        <v>0</v>
      </c>
      <c r="AX1158" cm="1">
        <f t="array" ref="AX1158">IF(LEFT(AW1158,4)="True",0,(IF(LEFT(Y1158,4)="True",IF(_xlfn.XLOOKUP("Src_IsAny",'Scoring_Config'!$A:$A,'Scoring_Config'!$D:$D,"Yes")="Yes",_xlfn.XLOOKUP("Src_IsAny",'Scoring_Config'!$A:$A,'Scoring_Config'!$C:$C,10),0),0)+IF(LEFT(Z1158,4)="True",IF(_xlfn.XLOOKUP("Src_CIDR_Le_16",'Scoring_Config'!$A:$A,'Scoring_Config'!$D:$D,"Yes")="Yes",_xlfn.XLOOKUP("Src_CIDR_Le_16",'Scoring_Config'!$A:$A,'Scoring_Config'!$C:$C,10),0),0)+IF(LEFT(AA1158,4)="True",IF(_xlfn.XLOOKUP("Src_CIDR_17_22",'Scoring_Config'!$A:$A,'Scoring_Config'!$D:$D,"Yes")="Yes",_xlfn.XLOOKUP("Src_CIDR_17_22",'Scoring_Config'!$A:$A,'Scoring_Config'!$C:$C,5),0),0)+IF(LEFT(AB1158,4)="True",IF(_xlfn.XLOOKUP("Dst_IsAny",'Scoring_Config'!$A:$A,'Scoring_Config'!$D:$D,"Yes")="Yes",_xlfn.XLOOKUP("Dst_IsAny",'Scoring_Config'!$A:$A,'Scoring_Config'!$C:$C,10),0),0)+IF(LEFT(AC1158,4)="True",IF(_xlfn.XLOOKUP("Dst_CIDR_Le_16",'Scoring_Config'!$A:$A,'Scoring_Config'!$D:$D,"Yes")="Yes",_xlfn.XLOOKUP("Dst_CIDR_Le_16",'Scoring_Config'!$A:$A,'Scoring_Config'!$C:$C,10),0),0)+IF(LEFT(AD1158,4)="True",IF(_xlfn.XLOOKUP("Dst_CIDR_17_22",'Scoring_Config'!$A:$A,'Scoring_Config'!$D:$D,"Yes")="Yes",_xlfn.XLOOKUP("Dst_CIDR_17_22",'Scoring_Config'!$A:$A,'Scoring_Config'!$C:$C,5),0),0)+IF(LEFT(AE1158,4)="True",IF(_xlfn.XLOOKUP("SrcZone_IsAny",'Scoring_Config'!$A:$A,'Scoring_Config'!$D:$D,"Yes")="Yes",_xlfn.XLOOKUP("SrcZone_IsAny",'Scoring_Config'!$A:$A,'Scoring_Config'!$C:$C,10),0),0)+IF(LEFT(AF1158,4)="True",IF(_xlfn.XLOOKUP("DstZone_IsAny",'Scoring_Config'!$A:$A,'Scoring_Config'!$D:$D,"Yes")="Yes",_xlfn.XLOOKUP("DstZone_IsAny",'Scoring_Config'!$A:$A,'Scoring_Config'!$C:$C,10),0),0)+IF(LEFT(AG1158,4)="True",IF(_xlfn.XLOOKUP("Service_Any_OR_RangeGt1000",'Scoring_Config'!$A:$A,'Scoring_Config'!$D:$D,"Yes")="Yes",_xlfn.XLOOKUP("Service_Any_OR_RangeGt1000",'Scoring_Config'!$A:$A,'Scoring_Config'!$C:$C,10),0),0)+IF(LEFT(AH1158,4)="True",IF(_xlfn.XLOOKUP("App_Any_OR_RangeGt1000",'Scoring_Config'!$A:$A,'Scoring_Config'!$D:$D,"Yes")="Yes",_xlfn.XLOOKUP("App_Any_OR_RangeGt1000",'Scoring_Config'!$A:$A,'Scoring_Config'!$C:$C,10),0),0)+IF(LEFT(AI1158,4)="True",IF(_xlfn.XLOOKUP("Service_Insecure_Match",'Scoring_Config'!$A:$A,'Scoring_Config'!$D:$D,"Yes")="Yes",_xlfn.XLOOKUP("Service_Insecure_Match",'Scoring_Config'!$A:$A,'Scoring_Config'!$C:$C,5),0),0)+IF(LEFT(AJ1158,4)="True",IF(_xlfn.XLOOKUP("Risky_Inbound",'Scoring_Config'!$A:$A,'Scoring_Config'!$D:$D,"Yes")="Yes",_xlfn.XLOOKUP("Risky_Inbound",'Scoring_Config'!$A:$A,'Scoring_Config'!$C:$C,50),0),0)+IF(LEFT(AK1158,4)="True",IF(_xlfn.XLOOKUP("Risky_Outbound",'Scoring_Config'!$A:$A,'Scoring_Config'!$D:$D,"Yes")="Yes",_xlfn.XLOOKUP("Risky_Outbound",'Scoring_Config'!$A:$A,'Scoring_Config'!$C:$C,25),0),0)+IF(LEFT(AZ1158,4)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1158,FIND(",",AL1158)+1,100)),0)+IF(LEFT(AM1158,4)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1158,FIND(",",AN1158)+1,100)),0)+IF(_xlfn.XLOOKUP("Profile_Scoring",'Scoring_Config'!$A:$A,'Scoring_Config'!$D:$D,"Yes")="Yes",VALUE(MID(AO1158,FIND(",",AO1158)+1,100)),0)+IF(_xlfn.XLOOKUP("Options_Scoring",'Scoring_Config'!$A:$A,'Scoring_Config'!$D:$D,"Yes")="Yes",VALUE(MID(AP1158,FIND(",",AP1158)+1,100)),0)))</f>
        <v>0</v>
      </c>
      <c r="AZ1158" cm="1">
        <f t="array" ref="AZ1158">IF(FALSE,"True," &amp; IF(_xlfn.XLOOKUP("Migrate_Insecure",'Scoring_Config'!$A:$A,'Scoring_Config'!$D:$D,"Yes")="Yes",_xlfn.XLOOKUP("Migrate_Insecure",'Scoring_Config'!$A:$A,'Scoring_Config'!$C:$C,10),0),"False,0")</f>
        <v>0</v>
      </c>
    </row>
    <row r="1159" spans="1:52">
      <c r="A1159" t="s">
        <v>1979</v>
      </c>
      <c r="B1159" t="s">
        <v>3131</v>
      </c>
      <c r="C1159" t="s">
        <v>3542</v>
      </c>
      <c r="D1159" t="s">
        <v>3545</v>
      </c>
      <c r="E1159" t="s">
        <v>3563</v>
      </c>
      <c r="F1159" t="s">
        <v>3864</v>
      </c>
      <c r="G1159" t="s">
        <v>561</v>
      </c>
      <c r="H1159" t="s">
        <v>174</v>
      </c>
      <c r="I1159" t="s">
        <v>3659</v>
      </c>
      <c r="J1159" t="s">
        <v>268</v>
      </c>
      <c r="K1159" t="s">
        <v>1749</v>
      </c>
      <c r="L1159" t="s">
        <v>1327</v>
      </c>
      <c r="M1159" t="s">
        <v>1974</v>
      </c>
      <c r="N1159" t="s">
        <v>4315</v>
      </c>
      <c r="O1159" t="s">
        <v>4319</v>
      </c>
      <c r="P1159" t="s">
        <v>4321</v>
      </c>
      <c r="Q1159" t="s">
        <v>5142</v>
      </c>
      <c r="R1159" t="s">
        <v>5440</v>
      </c>
      <c r="S1159" t="s">
        <v>5439</v>
      </c>
      <c r="T1159" t="s">
        <v>5844</v>
      </c>
      <c r="U1159" t="s">
        <v>5844</v>
      </c>
      <c r="Y1159" cm="1">
        <f t="array" ref="Y1159">IF(FALSE,"True," &amp; IF(_xlfn.XLOOKUP("Src_IsAny",'Scoring_Config'!$A:$A,'Scoring_Config'!$D:$D,"Yes")="Yes",_xlfn.XLOOKUP("Src_IsAny",'Scoring_Config'!$A:$A,'Scoring_Config'!$C:$C,10),0),"False,0")</f>
        <v>0</v>
      </c>
      <c r="Z1159" cm="1">
        <f t="array" ref="Z1159">IF(FALSE,"True," &amp; IF(_xlfn.XLOOKUP("Src_CIDR_Le_16",'Scoring_Config'!$A:$A,'Scoring_Config'!$D:$D,"Yes")="Yes",_xlfn.XLOOKUP("Src_CIDR_Le_16",'Scoring_Config'!$A:$A,'Scoring_Config'!$C:$C,10),0),"False,0")</f>
        <v>0</v>
      </c>
      <c r="AA1159" cm="1">
        <f t="array" ref="AA1159">IF(FALSE,"True," &amp; IF(_xlfn.XLOOKUP("Src_CIDR_17_22",'Scoring_Config'!$A:$A,'Scoring_Config'!$D:$D,"Yes")="Yes",_xlfn.XLOOKUP("Src_CIDR_17_22",'Scoring_Config'!$A:$A,'Scoring_Config'!$C:$C,5),0),"False,0")</f>
        <v>0</v>
      </c>
      <c r="AB1159" cm="1">
        <f t="array" ref="AB1159">IF(FALSE,"True," &amp; IF(_xlfn.XLOOKUP("Dst_IsAny",'Scoring_Config'!$A:$A,'Scoring_Config'!$D:$D,"Yes")="Yes",_xlfn.XLOOKUP("Dst_IsAny",'Scoring_Config'!$A:$A,'Scoring_Config'!$C:$C,10),0),"False,0")</f>
        <v>0</v>
      </c>
      <c r="AC1159" cm="1">
        <f t="array" ref="AC1159">IF(FALSE,"True," &amp; IF(_xlfn.XLOOKUP("Dst_CIDR_Le_16",'Scoring_Config'!$A:$A,'Scoring_Config'!$D:$D,"Yes")="Yes",_xlfn.XLOOKUP("Dst_CIDR_Le_16",'Scoring_Config'!$A:$A,'Scoring_Config'!$C:$C,10),0),"False,0")</f>
        <v>0</v>
      </c>
      <c r="AD1159" cm="1">
        <f t="array" ref="AD1159">IF(FALSE,"True," &amp; IF(_xlfn.XLOOKUP("Dst_CIDR_17_22",'Scoring_Config'!$A:$A,'Scoring_Config'!$D:$D,"Yes")="Yes",_xlfn.XLOOKUP("Dst_CIDR_17_22",'Scoring_Config'!$A:$A,'Scoring_Config'!$C:$C,5),0),"False,0")</f>
        <v>0</v>
      </c>
      <c r="AE1159" cm="1">
        <f t="array" ref="AE1159">IF(FALSE,"True," &amp; IF(_xlfn.XLOOKUP("SrcZone_IsAny",'Scoring_Config'!$A:$A,'Scoring_Config'!$D:$D,"Yes")="Yes",_xlfn.XLOOKUP("SrcZone_IsAny",'Scoring_Config'!$A:$A,'Scoring_Config'!$C:$C,10),0),"False,0")</f>
        <v>0</v>
      </c>
      <c r="AF1159" cm="1">
        <f t="array" ref="AF1159">IF(FALSE,"True," &amp; IF(_xlfn.XLOOKUP("DstZone_IsAny",'Scoring_Config'!$A:$A,'Scoring_Config'!$D:$D,"Yes")="Yes",_xlfn.XLOOKUP("DstZone_IsAny",'Scoring_Config'!$A:$A,'Scoring_Config'!$C:$C,10),0),"False,0")</f>
        <v>0</v>
      </c>
      <c r="AG1159" cm="1">
        <f t="array" ref="AG115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59" cm="1">
        <f t="array" ref="AH1159">IF(FALSE,"True," &amp; IF(_xlfn.XLOOKUP("App_Any_OR_RangeGt1000",'Scoring_Config'!$A:$A,'Scoring_Config'!$D:$D,"Yes")="Yes",_xlfn.XLOOKUP("App_Any_OR_RangeGt1000",'Scoring_Config'!$A:$A,'Scoring_Config'!$C:$C,10),0),"False,0")</f>
        <v>0</v>
      </c>
      <c r="AI1159" cm="1">
        <f t="array" ref="AI1159">IF(FALSE,"True," &amp; IF(_xlfn.XLOOKUP("Service_Insecure_Match",'Scoring_Config'!$A:$A,'Scoring_Config'!$D:$D,"Yes")="Yes",_xlfn.XLOOKUP("Service_Insecure_Match",'Scoring_Config'!$A:$A,'Scoring_Config'!$C:$C,5),0),"False,0")</f>
        <v>0</v>
      </c>
      <c r="AJ1159" cm="1">
        <f t="array" ref="AJ1159">IF(FALSE,"True," &amp; IF(_xlfn.XLOOKUP("Risky_Inbound",'Scoring_Config'!$A:$A,'Scoring_Config'!$D:$D,"Yes")="Yes",_xlfn.XLOOKUP("Risky_Inbound",'Scoring_Config'!$A:$A,'Scoring_Config'!$C:$C,50),0),"False,0")</f>
        <v>0</v>
      </c>
      <c r="AK1159" cm="1">
        <f t="array" ref="AK1159">IF(FALSE,"True," &amp; IF(_xlfn.XLOOKUP("Risky_Outbound",'Scoring_Config'!$A:$A,'Scoring_Config'!$D:$D,"Yes")="Yes",_xlfn.XLOOKUP("Risky_Outbound",'Scoring_Config'!$A:$A,'Scoring_Config'!$C:$C,25),0),"False,0")</f>
        <v>0</v>
      </c>
      <c r="AL1159" t="s">
        <v>6700</v>
      </c>
      <c r="AM1159" cm="1">
        <f t="array" ref="AM115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59" t="s">
        <v>6697</v>
      </c>
      <c r="AO1159" t="s">
        <v>6697</v>
      </c>
      <c r="AP1159" t="s">
        <v>6697</v>
      </c>
      <c r="AQ1159" cm="1">
        <f t="array" ref="AQ1159">IF(FALSE,"True," &amp; IF(_xlfn.XLOOKUP("Service_IsAny",'Scoring_Config'!$A:$A,'Scoring_Config'!$D:$D,"Yes")="Yes",_xlfn.XLOOKUP("Service_IsAny",'Scoring_Config'!$A:$A,'Scoring_Config'!$C:$C,0),0),"False,0")</f>
        <v>0</v>
      </c>
      <c r="AR1159">
        <v>0</v>
      </c>
      <c r="AS1159" cm="1">
        <f t="array" ref="AS1159">IF(FALSE,"True," &amp; IF(_xlfn.XLOOKUP("Service_RangeGt1000",'Scoring_Config'!$A:$A,'Scoring_Config'!$D:$D,"Yes")="Yes",_xlfn.XLOOKUP("Service_RangeGt1000",'Scoring_Config'!$A:$A,'Scoring_Config'!$C:$C,0),0),"False,0")</f>
        <v>0</v>
      </c>
      <c r="AT1159" cm="1">
        <f t="array" ref="AT1159">IF(FALSE,"True," &amp; IF(_xlfn.XLOOKUP("App_IsAny",'Scoring_Config'!$A:$A,'Scoring_Config'!$D:$D,"Yes")="Yes",_xlfn.XLOOKUP("App_IsAny",'Scoring_Config'!$A:$A,'Scoring_Config'!$C:$C,0),0),"False,0")</f>
        <v>0</v>
      </c>
      <c r="AU1159">
        <v>1</v>
      </c>
      <c r="AV1159" cm="1">
        <f t="array" ref="AV1159">IF(FALSE,"True," &amp; IF(_xlfn.XLOOKUP("App_RangeGt1000",'Scoring_Config'!$A:$A,'Scoring_Config'!$D:$D,"Yes")="Yes",_xlfn.XLOOKUP("App_RangeGt1000",'Scoring_Config'!$A:$A,'Scoring_Config'!$C:$C,0),0),"False,0")</f>
        <v>0</v>
      </c>
      <c r="AW1159" cm="1">
        <f t="array" ref="AW1159">IF(FALSE,"True," &amp; IF(_xlfn.XLOOKUP("Action_IsDenyOrDrop",'Scoring_Config'!$A:$A,'Scoring_Config'!$D:$D,"Yes")="Yes",_xlfn.XLOOKUP("Action_IsDenyOrDrop",'Scoring_Config'!$A:$A,'Scoring_Config'!$C:$C,0),0),"False,0")</f>
        <v>0</v>
      </c>
      <c r="AX1159" cm="1">
        <f t="array" ref="AX1159">IF(LEFT(AW1159,4)="True",0,(IF(LEFT(Y1159,4)="True",IF(_xlfn.XLOOKUP("Src_IsAny",'Scoring_Config'!$A:$A,'Scoring_Config'!$D:$D,"Yes")="Yes",_xlfn.XLOOKUP("Src_IsAny",'Scoring_Config'!$A:$A,'Scoring_Config'!$C:$C,10),0),0)+IF(LEFT(Z1159,4)="True",IF(_xlfn.XLOOKUP("Src_CIDR_Le_16",'Scoring_Config'!$A:$A,'Scoring_Config'!$D:$D,"Yes")="Yes",_xlfn.XLOOKUP("Src_CIDR_Le_16",'Scoring_Config'!$A:$A,'Scoring_Config'!$C:$C,10),0),0)+IF(LEFT(AA1159,4)="True",IF(_xlfn.XLOOKUP("Src_CIDR_17_22",'Scoring_Config'!$A:$A,'Scoring_Config'!$D:$D,"Yes")="Yes",_xlfn.XLOOKUP("Src_CIDR_17_22",'Scoring_Config'!$A:$A,'Scoring_Config'!$C:$C,5),0),0)+IF(LEFT(AB1159,4)="True",IF(_xlfn.XLOOKUP("Dst_IsAny",'Scoring_Config'!$A:$A,'Scoring_Config'!$D:$D,"Yes")="Yes",_xlfn.XLOOKUP("Dst_IsAny",'Scoring_Config'!$A:$A,'Scoring_Config'!$C:$C,10),0),0)+IF(LEFT(AC1159,4)="True",IF(_xlfn.XLOOKUP("Dst_CIDR_Le_16",'Scoring_Config'!$A:$A,'Scoring_Config'!$D:$D,"Yes")="Yes",_xlfn.XLOOKUP("Dst_CIDR_Le_16",'Scoring_Config'!$A:$A,'Scoring_Config'!$C:$C,10),0),0)+IF(LEFT(AD1159,4)="True",IF(_xlfn.XLOOKUP("Dst_CIDR_17_22",'Scoring_Config'!$A:$A,'Scoring_Config'!$D:$D,"Yes")="Yes",_xlfn.XLOOKUP("Dst_CIDR_17_22",'Scoring_Config'!$A:$A,'Scoring_Config'!$C:$C,5),0),0)+IF(LEFT(AE1159,4)="True",IF(_xlfn.XLOOKUP("SrcZone_IsAny",'Scoring_Config'!$A:$A,'Scoring_Config'!$D:$D,"Yes")="Yes",_xlfn.XLOOKUP("SrcZone_IsAny",'Scoring_Config'!$A:$A,'Scoring_Config'!$C:$C,10),0),0)+IF(LEFT(AF1159,4)="True",IF(_xlfn.XLOOKUP("DstZone_IsAny",'Scoring_Config'!$A:$A,'Scoring_Config'!$D:$D,"Yes")="Yes",_xlfn.XLOOKUP("DstZone_IsAny",'Scoring_Config'!$A:$A,'Scoring_Config'!$C:$C,10),0),0)+IF(LEFT(AG1159,4)="True",IF(_xlfn.XLOOKUP("Service_Any_OR_RangeGt1000",'Scoring_Config'!$A:$A,'Scoring_Config'!$D:$D,"Yes")="Yes",_xlfn.XLOOKUP("Service_Any_OR_RangeGt1000",'Scoring_Config'!$A:$A,'Scoring_Config'!$C:$C,10),0),0)+IF(LEFT(AH1159,4)="True",IF(_xlfn.XLOOKUP("App_Any_OR_RangeGt1000",'Scoring_Config'!$A:$A,'Scoring_Config'!$D:$D,"Yes")="Yes",_xlfn.XLOOKUP("App_Any_OR_RangeGt1000",'Scoring_Config'!$A:$A,'Scoring_Config'!$C:$C,10),0),0)+IF(LEFT(AI1159,4)="True",IF(_xlfn.XLOOKUP("Service_Insecure_Match",'Scoring_Config'!$A:$A,'Scoring_Config'!$D:$D,"Yes")="Yes",_xlfn.XLOOKUP("Service_Insecure_Match",'Scoring_Config'!$A:$A,'Scoring_Config'!$C:$C,5),0),0)+IF(LEFT(AJ1159,4)="True",IF(_xlfn.XLOOKUP("Risky_Inbound",'Scoring_Config'!$A:$A,'Scoring_Config'!$D:$D,"Yes")="Yes",_xlfn.XLOOKUP("Risky_Inbound",'Scoring_Config'!$A:$A,'Scoring_Config'!$C:$C,50),0),0)+IF(LEFT(AK1159,4)="True",IF(_xlfn.XLOOKUP("Risky_Outbound",'Scoring_Config'!$A:$A,'Scoring_Config'!$D:$D,"Yes")="Yes",_xlfn.XLOOKUP("Risky_Outbound",'Scoring_Config'!$A:$A,'Scoring_Config'!$C:$C,25),0),0)+IF(LEFT(AZ1159,4)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1159,FIND(",",AL1159)+1,100)),0)+IF(LEFT(AM1159,4)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1159,FIND(",",AN1159)+1,100)),0)+IF(_xlfn.XLOOKUP("Profile_Scoring",'Scoring_Config'!$A:$A,'Scoring_Config'!$D:$D,"Yes")="Yes",VALUE(MID(AO1159,FIND(",",AO1159)+1,100)),0)+IF(_xlfn.XLOOKUP("Options_Scoring",'Scoring_Config'!$A:$A,'Scoring_Config'!$D:$D,"Yes")="Yes",VALUE(MID(AP1159,FIND(",",AP1159)+1,100)),0)))</f>
        <v>0</v>
      </c>
      <c r="AZ1159" cm="1">
        <f t="array" ref="AZ1159">IF(FALSE,"True," &amp; IF(_xlfn.XLOOKUP("Migrate_Insecure",'Scoring_Config'!$A:$A,'Scoring_Config'!$D:$D,"Yes")="Yes",_xlfn.XLOOKUP("Migrate_Insecure",'Scoring_Config'!$A:$A,'Scoring_Config'!$C:$C,10),0),"False,0")</f>
        <v>0</v>
      </c>
    </row>
    <row r="1160" spans="1:52">
      <c r="A1160" t="s">
        <v>1979</v>
      </c>
      <c r="B1160" t="s">
        <v>3132</v>
      </c>
      <c r="C1160" t="s">
        <v>3542</v>
      </c>
      <c r="D1160" t="s">
        <v>3545</v>
      </c>
      <c r="E1160" t="s">
        <v>3563</v>
      </c>
      <c r="F1160" t="s">
        <v>3878</v>
      </c>
      <c r="G1160" t="s">
        <v>561</v>
      </c>
      <c r="H1160" t="s">
        <v>174</v>
      </c>
      <c r="I1160" t="s">
        <v>3576</v>
      </c>
      <c r="J1160" t="s">
        <v>268</v>
      </c>
      <c r="K1160" t="s">
        <v>1749</v>
      </c>
      <c r="L1160" t="s">
        <v>1327</v>
      </c>
      <c r="M1160" t="s">
        <v>1974</v>
      </c>
      <c r="N1160" t="s">
        <v>4315</v>
      </c>
      <c r="O1160" t="s">
        <v>4319</v>
      </c>
      <c r="P1160" t="s">
        <v>4321</v>
      </c>
      <c r="Q1160" t="s">
        <v>5142</v>
      </c>
      <c r="R1160" t="s">
        <v>5440</v>
      </c>
      <c r="S1160" t="s">
        <v>5440</v>
      </c>
      <c r="T1160" t="s">
        <v>5844</v>
      </c>
      <c r="U1160" t="s">
        <v>5844</v>
      </c>
      <c r="Y1160" cm="1">
        <f t="array" ref="Y1160">IF(FALSE,"True," &amp; IF(_xlfn.XLOOKUP("Src_IsAny",'Scoring_Config'!$A:$A,'Scoring_Config'!$D:$D,"Yes")="Yes",_xlfn.XLOOKUP("Src_IsAny",'Scoring_Config'!$A:$A,'Scoring_Config'!$C:$C,10),0),"False,0")</f>
        <v>0</v>
      </c>
      <c r="Z1160" cm="1">
        <f t="array" ref="Z1160">IF(FALSE,"True," &amp; IF(_xlfn.XLOOKUP("Src_CIDR_Le_16",'Scoring_Config'!$A:$A,'Scoring_Config'!$D:$D,"Yes")="Yes",_xlfn.XLOOKUP("Src_CIDR_Le_16",'Scoring_Config'!$A:$A,'Scoring_Config'!$C:$C,10),0),"False,0")</f>
        <v>0</v>
      </c>
      <c r="AA1160" cm="1">
        <f t="array" ref="AA1160">IF(FALSE,"True," &amp; IF(_xlfn.XLOOKUP("Src_CIDR_17_22",'Scoring_Config'!$A:$A,'Scoring_Config'!$D:$D,"Yes")="Yes",_xlfn.XLOOKUP("Src_CIDR_17_22",'Scoring_Config'!$A:$A,'Scoring_Config'!$C:$C,5),0),"False,0")</f>
        <v>0</v>
      </c>
      <c r="AB1160" cm="1">
        <f t="array" ref="AB1160">IF(FALSE,"True," &amp; IF(_xlfn.XLOOKUP("Dst_IsAny",'Scoring_Config'!$A:$A,'Scoring_Config'!$D:$D,"Yes")="Yes",_xlfn.XLOOKUP("Dst_IsAny",'Scoring_Config'!$A:$A,'Scoring_Config'!$C:$C,10),0),"False,0")</f>
        <v>0</v>
      </c>
      <c r="AC1160" cm="1">
        <f t="array" ref="AC1160">IF(FALSE,"True," &amp; IF(_xlfn.XLOOKUP("Dst_CIDR_Le_16",'Scoring_Config'!$A:$A,'Scoring_Config'!$D:$D,"Yes")="Yes",_xlfn.XLOOKUP("Dst_CIDR_Le_16",'Scoring_Config'!$A:$A,'Scoring_Config'!$C:$C,10),0),"False,0")</f>
        <v>0</v>
      </c>
      <c r="AD1160" cm="1">
        <f t="array" ref="AD1160">IF(FALSE,"True," &amp; IF(_xlfn.XLOOKUP("Dst_CIDR_17_22",'Scoring_Config'!$A:$A,'Scoring_Config'!$D:$D,"Yes")="Yes",_xlfn.XLOOKUP("Dst_CIDR_17_22",'Scoring_Config'!$A:$A,'Scoring_Config'!$C:$C,5),0),"False,0")</f>
        <v>0</v>
      </c>
      <c r="AE1160" cm="1">
        <f t="array" ref="AE1160">IF(FALSE,"True," &amp; IF(_xlfn.XLOOKUP("SrcZone_IsAny",'Scoring_Config'!$A:$A,'Scoring_Config'!$D:$D,"Yes")="Yes",_xlfn.XLOOKUP("SrcZone_IsAny",'Scoring_Config'!$A:$A,'Scoring_Config'!$C:$C,10),0),"False,0")</f>
        <v>0</v>
      </c>
      <c r="AF1160" cm="1">
        <f t="array" ref="AF1160">IF(FALSE,"True," &amp; IF(_xlfn.XLOOKUP("DstZone_IsAny",'Scoring_Config'!$A:$A,'Scoring_Config'!$D:$D,"Yes")="Yes",_xlfn.XLOOKUP("DstZone_IsAny",'Scoring_Config'!$A:$A,'Scoring_Config'!$C:$C,10),0),"False,0")</f>
        <v>0</v>
      </c>
      <c r="AG1160" cm="1">
        <f t="array" ref="AG116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60" cm="1">
        <f t="array" ref="AH1160">IF(FALSE,"True," &amp; IF(_xlfn.XLOOKUP("App_Any_OR_RangeGt1000",'Scoring_Config'!$A:$A,'Scoring_Config'!$D:$D,"Yes")="Yes",_xlfn.XLOOKUP("App_Any_OR_RangeGt1000",'Scoring_Config'!$A:$A,'Scoring_Config'!$C:$C,10),0),"False,0")</f>
        <v>0</v>
      </c>
      <c r="AI1160" cm="1">
        <f t="array" ref="AI1160">IF(FALSE,"True," &amp; IF(_xlfn.XLOOKUP("Service_Insecure_Match",'Scoring_Config'!$A:$A,'Scoring_Config'!$D:$D,"Yes")="Yes",_xlfn.XLOOKUP("Service_Insecure_Match",'Scoring_Config'!$A:$A,'Scoring_Config'!$C:$C,5),0),"False,0")</f>
        <v>0</v>
      </c>
      <c r="AJ1160" cm="1">
        <f t="array" ref="AJ1160">IF(FALSE,"True," &amp; IF(_xlfn.XLOOKUP("Risky_Inbound",'Scoring_Config'!$A:$A,'Scoring_Config'!$D:$D,"Yes")="Yes",_xlfn.XLOOKUP("Risky_Inbound",'Scoring_Config'!$A:$A,'Scoring_Config'!$C:$C,50),0),"False,0")</f>
        <v>0</v>
      </c>
      <c r="AK1160" cm="1">
        <f t="array" ref="AK1160">IF(FALSE,"True," &amp; IF(_xlfn.XLOOKUP("Risky_Outbound",'Scoring_Config'!$A:$A,'Scoring_Config'!$D:$D,"Yes")="Yes",_xlfn.XLOOKUP("Risky_Outbound",'Scoring_Config'!$A:$A,'Scoring_Config'!$C:$C,25),0),"False,0")</f>
        <v>0</v>
      </c>
      <c r="AL1160" t="s">
        <v>6700</v>
      </c>
      <c r="AM1160" cm="1">
        <f t="array" ref="AM116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60" t="s">
        <v>6697</v>
      </c>
      <c r="AO1160" t="s">
        <v>6697</v>
      </c>
      <c r="AP1160" t="s">
        <v>6697</v>
      </c>
      <c r="AQ1160" cm="1">
        <f t="array" ref="AQ1160">IF(FALSE,"True," &amp; IF(_xlfn.XLOOKUP("Service_IsAny",'Scoring_Config'!$A:$A,'Scoring_Config'!$D:$D,"Yes")="Yes",_xlfn.XLOOKUP("Service_IsAny",'Scoring_Config'!$A:$A,'Scoring_Config'!$C:$C,0),0),"False,0")</f>
        <v>0</v>
      </c>
      <c r="AR1160">
        <v>0</v>
      </c>
      <c r="AS1160" cm="1">
        <f t="array" ref="AS1160">IF(FALSE,"True," &amp; IF(_xlfn.XLOOKUP("Service_RangeGt1000",'Scoring_Config'!$A:$A,'Scoring_Config'!$D:$D,"Yes")="Yes",_xlfn.XLOOKUP("Service_RangeGt1000",'Scoring_Config'!$A:$A,'Scoring_Config'!$C:$C,0),0),"False,0")</f>
        <v>0</v>
      </c>
      <c r="AT1160" cm="1">
        <f t="array" ref="AT1160">IF(FALSE,"True," &amp; IF(_xlfn.XLOOKUP("App_IsAny",'Scoring_Config'!$A:$A,'Scoring_Config'!$D:$D,"Yes")="Yes",_xlfn.XLOOKUP("App_IsAny",'Scoring_Config'!$A:$A,'Scoring_Config'!$C:$C,0),0),"False,0")</f>
        <v>0</v>
      </c>
      <c r="AU1160">
        <v>1</v>
      </c>
      <c r="AV1160" cm="1">
        <f t="array" ref="AV1160">IF(FALSE,"True," &amp; IF(_xlfn.XLOOKUP("App_RangeGt1000",'Scoring_Config'!$A:$A,'Scoring_Config'!$D:$D,"Yes")="Yes",_xlfn.XLOOKUP("App_RangeGt1000",'Scoring_Config'!$A:$A,'Scoring_Config'!$C:$C,0),0),"False,0")</f>
        <v>0</v>
      </c>
      <c r="AW1160" cm="1">
        <f t="array" ref="AW1160">IF(FALSE,"True," &amp; IF(_xlfn.XLOOKUP("Action_IsDenyOrDrop",'Scoring_Config'!$A:$A,'Scoring_Config'!$D:$D,"Yes")="Yes",_xlfn.XLOOKUP("Action_IsDenyOrDrop",'Scoring_Config'!$A:$A,'Scoring_Config'!$C:$C,0),0),"False,0")</f>
        <v>0</v>
      </c>
      <c r="AX1160" cm="1">
        <f t="array" ref="AX1160">IF(LEFT(AW1160,4)="True",0,(IF(LEFT(Y1160,4)="True",IF(_xlfn.XLOOKUP("Src_IsAny",'Scoring_Config'!$A:$A,'Scoring_Config'!$D:$D,"Yes")="Yes",_xlfn.XLOOKUP("Src_IsAny",'Scoring_Config'!$A:$A,'Scoring_Config'!$C:$C,10),0),0)+IF(LEFT(Z1160,4)="True",IF(_xlfn.XLOOKUP("Src_CIDR_Le_16",'Scoring_Config'!$A:$A,'Scoring_Config'!$D:$D,"Yes")="Yes",_xlfn.XLOOKUP("Src_CIDR_Le_16",'Scoring_Config'!$A:$A,'Scoring_Config'!$C:$C,10),0),0)+IF(LEFT(AA1160,4)="True",IF(_xlfn.XLOOKUP("Src_CIDR_17_22",'Scoring_Config'!$A:$A,'Scoring_Config'!$D:$D,"Yes")="Yes",_xlfn.XLOOKUP("Src_CIDR_17_22",'Scoring_Config'!$A:$A,'Scoring_Config'!$C:$C,5),0),0)+IF(LEFT(AB1160,4)="True",IF(_xlfn.XLOOKUP("Dst_IsAny",'Scoring_Config'!$A:$A,'Scoring_Config'!$D:$D,"Yes")="Yes",_xlfn.XLOOKUP("Dst_IsAny",'Scoring_Config'!$A:$A,'Scoring_Config'!$C:$C,10),0),0)+IF(LEFT(AC1160,4)="True",IF(_xlfn.XLOOKUP("Dst_CIDR_Le_16",'Scoring_Config'!$A:$A,'Scoring_Config'!$D:$D,"Yes")="Yes",_xlfn.XLOOKUP("Dst_CIDR_Le_16",'Scoring_Config'!$A:$A,'Scoring_Config'!$C:$C,10),0),0)+IF(LEFT(AD1160,4)="True",IF(_xlfn.XLOOKUP("Dst_CIDR_17_22",'Scoring_Config'!$A:$A,'Scoring_Config'!$D:$D,"Yes")="Yes",_xlfn.XLOOKUP("Dst_CIDR_17_22",'Scoring_Config'!$A:$A,'Scoring_Config'!$C:$C,5),0),0)+IF(LEFT(AE1160,4)="True",IF(_xlfn.XLOOKUP("SrcZone_IsAny",'Scoring_Config'!$A:$A,'Scoring_Config'!$D:$D,"Yes")="Yes",_xlfn.XLOOKUP("SrcZone_IsAny",'Scoring_Config'!$A:$A,'Scoring_Config'!$C:$C,10),0),0)+IF(LEFT(AF1160,4)="True",IF(_xlfn.XLOOKUP("DstZone_IsAny",'Scoring_Config'!$A:$A,'Scoring_Config'!$D:$D,"Yes")="Yes",_xlfn.XLOOKUP("DstZone_IsAny",'Scoring_Config'!$A:$A,'Scoring_Config'!$C:$C,10),0),0)+IF(LEFT(AG1160,4)="True",IF(_xlfn.XLOOKUP("Service_Any_OR_RangeGt1000",'Scoring_Config'!$A:$A,'Scoring_Config'!$D:$D,"Yes")="Yes",_xlfn.XLOOKUP("Service_Any_OR_RangeGt1000",'Scoring_Config'!$A:$A,'Scoring_Config'!$C:$C,10),0),0)+IF(LEFT(AH1160,4)="True",IF(_xlfn.XLOOKUP("App_Any_OR_RangeGt1000",'Scoring_Config'!$A:$A,'Scoring_Config'!$D:$D,"Yes")="Yes",_xlfn.XLOOKUP("App_Any_OR_RangeGt1000",'Scoring_Config'!$A:$A,'Scoring_Config'!$C:$C,10),0),0)+IF(LEFT(AI1160,4)="True",IF(_xlfn.XLOOKUP("Service_Insecure_Match",'Scoring_Config'!$A:$A,'Scoring_Config'!$D:$D,"Yes")="Yes",_xlfn.XLOOKUP("Service_Insecure_Match",'Scoring_Config'!$A:$A,'Scoring_Config'!$C:$C,5),0),0)+IF(LEFT(AJ1160,4)="True",IF(_xlfn.XLOOKUP("Risky_Inbound",'Scoring_Config'!$A:$A,'Scoring_Config'!$D:$D,"Yes")="Yes",_xlfn.XLOOKUP("Risky_Inbound",'Scoring_Config'!$A:$A,'Scoring_Config'!$C:$C,50),0),0)+IF(LEFT(AK1160,4)="True",IF(_xlfn.XLOOKUP("Risky_Outbound",'Scoring_Config'!$A:$A,'Scoring_Config'!$D:$D,"Yes")="Yes",_xlfn.XLOOKUP("Risky_Outbound",'Scoring_Config'!$A:$A,'Scoring_Config'!$C:$C,25),0),0)+IF(LEFT(AZ1160,4)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1160,FIND(",",AL1160)+1,100)),0)+IF(LEFT(AM1160,4)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1160,FIND(",",AN1160)+1,100)),0)+IF(_xlfn.XLOOKUP("Profile_Scoring",'Scoring_Config'!$A:$A,'Scoring_Config'!$D:$D,"Yes")="Yes",VALUE(MID(AO1160,FIND(",",AO1160)+1,100)),0)+IF(_xlfn.XLOOKUP("Options_Scoring",'Scoring_Config'!$A:$A,'Scoring_Config'!$D:$D,"Yes")="Yes",VALUE(MID(AP1160,FIND(",",AP1160)+1,100)),0)))</f>
        <v>0</v>
      </c>
      <c r="AZ1160" cm="1">
        <f t="array" ref="AZ1160">IF(FALSE,"True," &amp; IF(_xlfn.XLOOKUP("Migrate_Insecure",'Scoring_Config'!$A:$A,'Scoring_Config'!$D:$D,"Yes")="Yes",_xlfn.XLOOKUP("Migrate_Insecure",'Scoring_Config'!$A:$A,'Scoring_Config'!$C:$C,10),0),"False,0")</f>
        <v>0</v>
      </c>
    </row>
    <row r="1161" spans="1:52">
      <c r="A1161" t="s">
        <v>1979</v>
      </c>
      <c r="B1161" t="s">
        <v>3133</v>
      </c>
      <c r="C1161" t="s">
        <v>3542</v>
      </c>
      <c r="D1161" t="s">
        <v>3545</v>
      </c>
      <c r="E1161" t="s">
        <v>3563</v>
      </c>
      <c r="F1161" t="s">
        <v>3865</v>
      </c>
      <c r="G1161" t="s">
        <v>561</v>
      </c>
      <c r="H1161" t="s">
        <v>174</v>
      </c>
      <c r="I1161" t="s">
        <v>3729</v>
      </c>
      <c r="J1161" t="s">
        <v>91</v>
      </c>
      <c r="K1161" t="s">
        <v>1898</v>
      </c>
      <c r="L1161" t="s">
        <v>1327</v>
      </c>
      <c r="M1161" t="s">
        <v>1974</v>
      </c>
      <c r="N1161" t="s">
        <v>4315</v>
      </c>
      <c r="O1161" t="s">
        <v>4319</v>
      </c>
      <c r="P1161" t="s">
        <v>4321</v>
      </c>
      <c r="Q1161" t="s">
        <v>5143</v>
      </c>
      <c r="R1161" t="s">
        <v>5439</v>
      </c>
      <c r="S1161" t="s">
        <v>4324</v>
      </c>
      <c r="T1161" t="s">
        <v>5845</v>
      </c>
      <c r="U1161" t="s">
        <v>5845</v>
      </c>
      <c r="Y1161" cm="1">
        <f t="array" ref="Y1161">IF(FALSE,"True," &amp; IF(_xlfn.XLOOKUP("Src_IsAny",'Scoring_Config'!$A:$A,'Scoring_Config'!$D:$D,"Yes")="Yes",_xlfn.XLOOKUP("Src_IsAny",'Scoring_Config'!$A:$A,'Scoring_Config'!$C:$C,10),0),"False,0")</f>
        <v>0</v>
      </c>
      <c r="Z1161" cm="1">
        <f t="array" ref="Z1161">IF(FALSE,"True," &amp; IF(_xlfn.XLOOKUP("Src_CIDR_Le_16",'Scoring_Config'!$A:$A,'Scoring_Config'!$D:$D,"Yes")="Yes",_xlfn.XLOOKUP("Src_CIDR_Le_16",'Scoring_Config'!$A:$A,'Scoring_Config'!$C:$C,10),0),"False,0")</f>
        <v>0</v>
      </c>
      <c r="AA1161" cm="1">
        <f t="array" ref="AA1161">IF(FALSE,"True," &amp; IF(_xlfn.XLOOKUP("Src_CIDR_17_22",'Scoring_Config'!$A:$A,'Scoring_Config'!$D:$D,"Yes")="Yes",_xlfn.XLOOKUP("Src_CIDR_17_22",'Scoring_Config'!$A:$A,'Scoring_Config'!$C:$C,5),0),"False,0")</f>
        <v>0</v>
      </c>
      <c r="AB1161" cm="1">
        <f t="array" ref="AB1161">IF(FALSE,"True," &amp; IF(_xlfn.XLOOKUP("Dst_IsAny",'Scoring_Config'!$A:$A,'Scoring_Config'!$D:$D,"Yes")="Yes",_xlfn.XLOOKUP("Dst_IsAny",'Scoring_Config'!$A:$A,'Scoring_Config'!$C:$C,10),0),"False,0")</f>
        <v>0</v>
      </c>
      <c r="AC1161" cm="1">
        <f t="array" ref="AC1161">IF(FALSE,"True," &amp; IF(_xlfn.XLOOKUP("Dst_CIDR_Le_16",'Scoring_Config'!$A:$A,'Scoring_Config'!$D:$D,"Yes")="Yes",_xlfn.XLOOKUP("Dst_CIDR_Le_16",'Scoring_Config'!$A:$A,'Scoring_Config'!$C:$C,10),0),"False,0")</f>
        <v>0</v>
      </c>
      <c r="AD1161" cm="1">
        <f t="array" ref="AD1161">IF(FALSE,"True," &amp; IF(_xlfn.XLOOKUP("Dst_CIDR_17_22",'Scoring_Config'!$A:$A,'Scoring_Config'!$D:$D,"Yes")="Yes",_xlfn.XLOOKUP("Dst_CIDR_17_22",'Scoring_Config'!$A:$A,'Scoring_Config'!$C:$C,5),0),"False,0")</f>
        <v>0</v>
      </c>
      <c r="AE1161" cm="1">
        <f t="array" ref="AE1161">IF(FALSE,"True," &amp; IF(_xlfn.XLOOKUP("SrcZone_IsAny",'Scoring_Config'!$A:$A,'Scoring_Config'!$D:$D,"Yes")="Yes",_xlfn.XLOOKUP("SrcZone_IsAny",'Scoring_Config'!$A:$A,'Scoring_Config'!$C:$C,10),0),"False,0")</f>
        <v>0</v>
      </c>
      <c r="AF1161" cm="1">
        <f t="array" ref="AF1161">IF(FALSE,"True," &amp; IF(_xlfn.XLOOKUP("DstZone_IsAny",'Scoring_Config'!$A:$A,'Scoring_Config'!$D:$D,"Yes")="Yes",_xlfn.XLOOKUP("DstZone_IsAny",'Scoring_Config'!$A:$A,'Scoring_Config'!$C:$C,10),0),"False,0")</f>
        <v>0</v>
      </c>
      <c r="AG1161" cm="1">
        <f t="array" ref="AG116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61" cm="1">
        <f t="array" ref="AH1161">IF(FALSE,"True," &amp; IF(_xlfn.XLOOKUP("App_Any_OR_RangeGt1000",'Scoring_Config'!$A:$A,'Scoring_Config'!$D:$D,"Yes")="Yes",_xlfn.XLOOKUP("App_Any_OR_RangeGt1000",'Scoring_Config'!$A:$A,'Scoring_Config'!$C:$C,10),0),"False,0")</f>
        <v>0</v>
      </c>
      <c r="AI1161" cm="1">
        <f t="array" ref="AI1161">IF(FALSE,"True," &amp; IF(_xlfn.XLOOKUP("Service_Insecure_Match",'Scoring_Config'!$A:$A,'Scoring_Config'!$D:$D,"Yes")="Yes",_xlfn.XLOOKUP("Service_Insecure_Match",'Scoring_Config'!$A:$A,'Scoring_Config'!$C:$C,5),0),"False,0")</f>
        <v>0</v>
      </c>
      <c r="AJ1161" cm="1">
        <f t="array" ref="AJ1161">IF(FALSE,"True," &amp; IF(_xlfn.XLOOKUP("Risky_Inbound",'Scoring_Config'!$A:$A,'Scoring_Config'!$D:$D,"Yes")="Yes",_xlfn.XLOOKUP("Risky_Inbound",'Scoring_Config'!$A:$A,'Scoring_Config'!$C:$C,50),0),"False,0")</f>
        <v>0</v>
      </c>
      <c r="AK1161" cm="1">
        <f t="array" ref="AK1161">IF(FALSE,"True," &amp; IF(_xlfn.XLOOKUP("Risky_Outbound",'Scoring_Config'!$A:$A,'Scoring_Config'!$D:$D,"Yes")="Yes",_xlfn.XLOOKUP("Risky_Outbound",'Scoring_Config'!$A:$A,'Scoring_Config'!$C:$C,25),0),"False,0")</f>
        <v>0</v>
      </c>
      <c r="AL1161" t="s">
        <v>6700</v>
      </c>
      <c r="AM1161" cm="1">
        <f t="array" ref="AM116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61" t="s">
        <v>6697</v>
      </c>
      <c r="AO1161" t="s">
        <v>6697</v>
      </c>
      <c r="AP1161" t="s">
        <v>6697</v>
      </c>
      <c r="AQ1161" cm="1">
        <f t="array" ref="AQ1161">IF(FALSE,"True," &amp; IF(_xlfn.XLOOKUP("Service_IsAny",'Scoring_Config'!$A:$A,'Scoring_Config'!$D:$D,"Yes")="Yes",_xlfn.XLOOKUP("Service_IsAny",'Scoring_Config'!$A:$A,'Scoring_Config'!$C:$C,0),0),"False,0")</f>
        <v>0</v>
      </c>
      <c r="AR1161">
        <v>0</v>
      </c>
      <c r="AS1161" cm="1">
        <f t="array" ref="AS1161">IF(FALSE,"True," &amp; IF(_xlfn.XLOOKUP("Service_RangeGt1000",'Scoring_Config'!$A:$A,'Scoring_Config'!$D:$D,"Yes")="Yes",_xlfn.XLOOKUP("Service_RangeGt1000",'Scoring_Config'!$A:$A,'Scoring_Config'!$C:$C,0),0),"False,0")</f>
        <v>0</v>
      </c>
      <c r="AT1161" cm="1">
        <f t="array" ref="AT1161">IF(FALSE,"True," &amp; IF(_xlfn.XLOOKUP("App_IsAny",'Scoring_Config'!$A:$A,'Scoring_Config'!$D:$D,"Yes")="Yes",_xlfn.XLOOKUP("App_IsAny",'Scoring_Config'!$A:$A,'Scoring_Config'!$C:$C,0),0),"False,0")</f>
        <v>0</v>
      </c>
      <c r="AU1161">
        <v>3</v>
      </c>
      <c r="AV1161" cm="1">
        <f t="array" ref="AV1161">IF(FALSE,"True," &amp; IF(_xlfn.XLOOKUP("App_RangeGt1000",'Scoring_Config'!$A:$A,'Scoring_Config'!$D:$D,"Yes")="Yes",_xlfn.XLOOKUP("App_RangeGt1000",'Scoring_Config'!$A:$A,'Scoring_Config'!$C:$C,0),0),"False,0")</f>
        <v>0</v>
      </c>
      <c r="AW1161" cm="1">
        <f t="array" ref="AW1161">IF(FALSE,"True," &amp; IF(_xlfn.XLOOKUP("Action_IsDenyOrDrop",'Scoring_Config'!$A:$A,'Scoring_Config'!$D:$D,"Yes")="Yes",_xlfn.XLOOKUP("Action_IsDenyOrDrop",'Scoring_Config'!$A:$A,'Scoring_Config'!$C:$C,0),0),"False,0")</f>
        <v>0</v>
      </c>
      <c r="AX1161" cm="1">
        <f t="array" ref="AX1161">IF(LEFT(AW1161,4)="True",0,(IF(LEFT(Y1161,4)="True",IF(_xlfn.XLOOKUP("Src_IsAny",'Scoring_Config'!$A:$A,'Scoring_Config'!$D:$D,"Yes")="Yes",_xlfn.XLOOKUP("Src_IsAny",'Scoring_Config'!$A:$A,'Scoring_Config'!$C:$C,10),0),0)+IF(LEFT(Z1161,4)="True",IF(_xlfn.XLOOKUP("Src_CIDR_Le_16",'Scoring_Config'!$A:$A,'Scoring_Config'!$D:$D,"Yes")="Yes",_xlfn.XLOOKUP("Src_CIDR_Le_16",'Scoring_Config'!$A:$A,'Scoring_Config'!$C:$C,10),0),0)+IF(LEFT(AA1161,4)="True",IF(_xlfn.XLOOKUP("Src_CIDR_17_22",'Scoring_Config'!$A:$A,'Scoring_Config'!$D:$D,"Yes")="Yes",_xlfn.XLOOKUP("Src_CIDR_17_22",'Scoring_Config'!$A:$A,'Scoring_Config'!$C:$C,5),0),0)+IF(LEFT(AB1161,4)="True",IF(_xlfn.XLOOKUP("Dst_IsAny",'Scoring_Config'!$A:$A,'Scoring_Config'!$D:$D,"Yes")="Yes",_xlfn.XLOOKUP("Dst_IsAny",'Scoring_Config'!$A:$A,'Scoring_Config'!$C:$C,10),0),0)+IF(LEFT(AC1161,4)="True",IF(_xlfn.XLOOKUP("Dst_CIDR_Le_16",'Scoring_Config'!$A:$A,'Scoring_Config'!$D:$D,"Yes")="Yes",_xlfn.XLOOKUP("Dst_CIDR_Le_16",'Scoring_Config'!$A:$A,'Scoring_Config'!$C:$C,10),0),0)+IF(LEFT(AD1161,4)="True",IF(_xlfn.XLOOKUP("Dst_CIDR_17_22",'Scoring_Config'!$A:$A,'Scoring_Config'!$D:$D,"Yes")="Yes",_xlfn.XLOOKUP("Dst_CIDR_17_22",'Scoring_Config'!$A:$A,'Scoring_Config'!$C:$C,5),0),0)+IF(LEFT(AE1161,4)="True",IF(_xlfn.XLOOKUP("SrcZone_IsAny",'Scoring_Config'!$A:$A,'Scoring_Config'!$D:$D,"Yes")="Yes",_xlfn.XLOOKUP("SrcZone_IsAny",'Scoring_Config'!$A:$A,'Scoring_Config'!$C:$C,10),0),0)+IF(LEFT(AF1161,4)="True",IF(_xlfn.XLOOKUP("DstZone_IsAny",'Scoring_Config'!$A:$A,'Scoring_Config'!$D:$D,"Yes")="Yes",_xlfn.XLOOKUP("DstZone_IsAny",'Scoring_Config'!$A:$A,'Scoring_Config'!$C:$C,10),0),0)+IF(LEFT(AG1161,4)="True",IF(_xlfn.XLOOKUP("Service_Any_OR_RangeGt1000",'Scoring_Config'!$A:$A,'Scoring_Config'!$D:$D,"Yes")="Yes",_xlfn.XLOOKUP("Service_Any_OR_RangeGt1000",'Scoring_Config'!$A:$A,'Scoring_Config'!$C:$C,10),0),0)+IF(LEFT(AH1161,4)="True",IF(_xlfn.XLOOKUP("App_Any_OR_RangeGt1000",'Scoring_Config'!$A:$A,'Scoring_Config'!$D:$D,"Yes")="Yes",_xlfn.XLOOKUP("App_Any_OR_RangeGt1000",'Scoring_Config'!$A:$A,'Scoring_Config'!$C:$C,10),0),0)+IF(LEFT(AI1161,4)="True",IF(_xlfn.XLOOKUP("Service_Insecure_Match",'Scoring_Config'!$A:$A,'Scoring_Config'!$D:$D,"Yes")="Yes",_xlfn.XLOOKUP("Service_Insecure_Match",'Scoring_Config'!$A:$A,'Scoring_Config'!$C:$C,5),0),0)+IF(LEFT(AJ1161,4)="True",IF(_xlfn.XLOOKUP("Risky_Inbound",'Scoring_Config'!$A:$A,'Scoring_Config'!$D:$D,"Yes")="Yes",_xlfn.XLOOKUP("Risky_Inbound",'Scoring_Config'!$A:$A,'Scoring_Config'!$C:$C,50),0),0)+IF(LEFT(AK1161,4)="True",IF(_xlfn.XLOOKUP("Risky_Outbound",'Scoring_Config'!$A:$A,'Scoring_Config'!$D:$D,"Yes")="Yes",_xlfn.XLOOKUP("Risky_Outbound",'Scoring_Config'!$A:$A,'Scoring_Config'!$C:$C,25),0),0)+IF(LEFT(AZ1161,4)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1161,FIND(",",AL1161)+1,100)),0)+IF(LEFT(AM1161,4)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1161,FIND(",",AN1161)+1,100)),0)+IF(_xlfn.XLOOKUP("Profile_Scoring",'Scoring_Config'!$A:$A,'Scoring_Config'!$D:$D,"Yes")="Yes",VALUE(MID(AO1161,FIND(",",AO1161)+1,100)),0)+IF(_xlfn.XLOOKUP("Options_Scoring",'Scoring_Config'!$A:$A,'Scoring_Config'!$D:$D,"Yes")="Yes",VALUE(MID(AP1161,FIND(",",AP1161)+1,100)),0)))</f>
        <v>0</v>
      </c>
      <c r="AZ1161" cm="1">
        <f t="array" ref="AZ1161">IF(FALSE,"True," &amp; IF(_xlfn.XLOOKUP("Migrate_Insecure",'Scoring_Config'!$A:$A,'Scoring_Config'!$D:$D,"Yes")="Yes",_xlfn.XLOOKUP("Migrate_Insecure",'Scoring_Config'!$A:$A,'Scoring_Config'!$C:$C,10),0),"False,0")</f>
        <v>0</v>
      </c>
    </row>
    <row r="1162" spans="1:52">
      <c r="A1162" t="s">
        <v>1979</v>
      </c>
      <c r="B1162" t="s">
        <v>3134</v>
      </c>
      <c r="C1162" t="s">
        <v>3542</v>
      </c>
      <c r="D1162" t="s">
        <v>3545</v>
      </c>
      <c r="E1162" t="s">
        <v>3563</v>
      </c>
      <c r="F1162" t="s">
        <v>3878</v>
      </c>
      <c r="G1162" t="s">
        <v>561</v>
      </c>
      <c r="H1162" t="s">
        <v>174</v>
      </c>
      <c r="I1162" t="s">
        <v>3734</v>
      </c>
      <c r="J1162" t="s">
        <v>621</v>
      </c>
      <c r="K1162" t="s">
        <v>1749</v>
      </c>
      <c r="L1162" t="s">
        <v>1327</v>
      </c>
      <c r="M1162" t="s">
        <v>1974</v>
      </c>
      <c r="N1162" t="s">
        <v>4315</v>
      </c>
      <c r="O1162" t="s">
        <v>4319</v>
      </c>
      <c r="P1162" t="s">
        <v>4321</v>
      </c>
      <c r="Q1162" t="s">
        <v>5144</v>
      </c>
      <c r="R1162" t="s">
        <v>5440</v>
      </c>
      <c r="S1162" t="s">
        <v>5440</v>
      </c>
      <c r="T1162" t="s">
        <v>5846</v>
      </c>
      <c r="U1162" t="s">
        <v>5846</v>
      </c>
      <c r="Y1162" cm="1">
        <f t="array" ref="Y1162">IF(FALSE,"True," &amp; IF(_xlfn.XLOOKUP("Src_IsAny",'Scoring_Config'!$A:$A,'Scoring_Config'!$D:$D,"Yes")="Yes",_xlfn.XLOOKUP("Src_IsAny",'Scoring_Config'!$A:$A,'Scoring_Config'!$C:$C,10),0),"False,0")</f>
        <v>0</v>
      </c>
      <c r="Z1162" cm="1">
        <f t="array" ref="Z1162">IF(FALSE,"True," &amp; IF(_xlfn.XLOOKUP("Src_CIDR_Le_16",'Scoring_Config'!$A:$A,'Scoring_Config'!$D:$D,"Yes")="Yes",_xlfn.XLOOKUP("Src_CIDR_Le_16",'Scoring_Config'!$A:$A,'Scoring_Config'!$C:$C,10),0),"False,0")</f>
        <v>0</v>
      </c>
      <c r="AA1162" cm="1">
        <f t="array" ref="AA1162">IF(FALSE,"True," &amp; IF(_xlfn.XLOOKUP("Src_CIDR_17_22",'Scoring_Config'!$A:$A,'Scoring_Config'!$D:$D,"Yes")="Yes",_xlfn.XLOOKUP("Src_CIDR_17_22",'Scoring_Config'!$A:$A,'Scoring_Config'!$C:$C,5),0),"False,0")</f>
        <v>0</v>
      </c>
      <c r="AB1162" cm="1">
        <f t="array" ref="AB1162">IF(FALSE,"True," &amp; IF(_xlfn.XLOOKUP("Dst_IsAny",'Scoring_Config'!$A:$A,'Scoring_Config'!$D:$D,"Yes")="Yes",_xlfn.XLOOKUP("Dst_IsAny",'Scoring_Config'!$A:$A,'Scoring_Config'!$C:$C,10),0),"False,0")</f>
        <v>0</v>
      </c>
      <c r="AC1162" cm="1">
        <f t="array" ref="AC1162">IF(FALSE,"True," &amp; IF(_xlfn.XLOOKUP("Dst_CIDR_Le_16",'Scoring_Config'!$A:$A,'Scoring_Config'!$D:$D,"Yes")="Yes",_xlfn.XLOOKUP("Dst_CIDR_Le_16",'Scoring_Config'!$A:$A,'Scoring_Config'!$C:$C,10),0),"False,0")</f>
        <v>0</v>
      </c>
      <c r="AD1162" cm="1">
        <f t="array" ref="AD1162">IF(FALSE,"True," &amp; IF(_xlfn.XLOOKUP("Dst_CIDR_17_22",'Scoring_Config'!$A:$A,'Scoring_Config'!$D:$D,"Yes")="Yes",_xlfn.XLOOKUP("Dst_CIDR_17_22",'Scoring_Config'!$A:$A,'Scoring_Config'!$C:$C,5),0),"False,0")</f>
        <v>0</v>
      </c>
      <c r="AE1162" cm="1">
        <f t="array" ref="AE1162">IF(FALSE,"True," &amp; IF(_xlfn.XLOOKUP("SrcZone_IsAny",'Scoring_Config'!$A:$A,'Scoring_Config'!$D:$D,"Yes")="Yes",_xlfn.XLOOKUP("SrcZone_IsAny",'Scoring_Config'!$A:$A,'Scoring_Config'!$C:$C,10),0),"False,0")</f>
        <v>0</v>
      </c>
      <c r="AF1162" cm="1">
        <f t="array" ref="AF1162">IF(FALSE,"True," &amp; IF(_xlfn.XLOOKUP("DstZone_IsAny",'Scoring_Config'!$A:$A,'Scoring_Config'!$D:$D,"Yes")="Yes",_xlfn.XLOOKUP("DstZone_IsAny",'Scoring_Config'!$A:$A,'Scoring_Config'!$C:$C,10),0),"False,0")</f>
        <v>0</v>
      </c>
      <c r="AG1162" cm="1">
        <f t="array" ref="AG116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62" cm="1">
        <f t="array" ref="AH1162">IF(FALSE,"True," &amp; IF(_xlfn.XLOOKUP("App_Any_OR_RangeGt1000",'Scoring_Config'!$A:$A,'Scoring_Config'!$D:$D,"Yes")="Yes",_xlfn.XLOOKUP("App_Any_OR_RangeGt1000",'Scoring_Config'!$A:$A,'Scoring_Config'!$C:$C,10),0),"False,0")</f>
        <v>0</v>
      </c>
      <c r="AI1162" cm="1">
        <f t="array" ref="AI1162">IF(FALSE,"True," &amp; IF(_xlfn.XLOOKUP("Service_Insecure_Match",'Scoring_Config'!$A:$A,'Scoring_Config'!$D:$D,"Yes")="Yes",_xlfn.XLOOKUP("Service_Insecure_Match",'Scoring_Config'!$A:$A,'Scoring_Config'!$C:$C,5),0),"False,0")</f>
        <v>0</v>
      </c>
      <c r="AJ1162" cm="1">
        <f t="array" ref="AJ1162">IF(FALSE,"True," &amp; IF(_xlfn.XLOOKUP("Risky_Inbound",'Scoring_Config'!$A:$A,'Scoring_Config'!$D:$D,"Yes")="Yes",_xlfn.XLOOKUP("Risky_Inbound",'Scoring_Config'!$A:$A,'Scoring_Config'!$C:$C,50),0),"False,0")</f>
        <v>0</v>
      </c>
      <c r="AK1162" cm="1">
        <f t="array" ref="AK1162">IF(FALSE,"True," &amp; IF(_xlfn.XLOOKUP("Risky_Outbound",'Scoring_Config'!$A:$A,'Scoring_Config'!$D:$D,"Yes")="Yes",_xlfn.XLOOKUP("Risky_Outbound",'Scoring_Config'!$A:$A,'Scoring_Config'!$C:$C,25),0),"False,0")</f>
        <v>0</v>
      </c>
      <c r="AL1162" t="s">
        <v>6700</v>
      </c>
      <c r="AM1162" cm="1">
        <f t="array" ref="AM116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62" t="s">
        <v>6697</v>
      </c>
      <c r="AO1162" t="s">
        <v>6697</v>
      </c>
      <c r="AP1162" t="s">
        <v>6697</v>
      </c>
      <c r="AQ1162" cm="1">
        <f t="array" ref="AQ1162">IF(FALSE,"True," &amp; IF(_xlfn.XLOOKUP("Service_IsAny",'Scoring_Config'!$A:$A,'Scoring_Config'!$D:$D,"Yes")="Yes",_xlfn.XLOOKUP("Service_IsAny",'Scoring_Config'!$A:$A,'Scoring_Config'!$C:$C,0),0),"False,0")</f>
        <v>0</v>
      </c>
      <c r="AR1162">
        <v>0</v>
      </c>
      <c r="AS1162" cm="1">
        <f t="array" ref="AS1162">IF(FALSE,"True," &amp; IF(_xlfn.XLOOKUP("Service_RangeGt1000",'Scoring_Config'!$A:$A,'Scoring_Config'!$D:$D,"Yes")="Yes",_xlfn.XLOOKUP("Service_RangeGt1000",'Scoring_Config'!$A:$A,'Scoring_Config'!$C:$C,0),0),"False,0")</f>
        <v>0</v>
      </c>
      <c r="AT1162" cm="1">
        <f t="array" ref="AT1162">IF(FALSE,"True," &amp; IF(_xlfn.XLOOKUP("App_IsAny",'Scoring_Config'!$A:$A,'Scoring_Config'!$D:$D,"Yes")="Yes",_xlfn.XLOOKUP("App_IsAny",'Scoring_Config'!$A:$A,'Scoring_Config'!$C:$C,0),0),"False,0")</f>
        <v>0</v>
      </c>
      <c r="AU1162">
        <v>1</v>
      </c>
      <c r="AV1162" cm="1">
        <f t="array" ref="AV1162">IF(FALSE,"True," &amp; IF(_xlfn.XLOOKUP("App_RangeGt1000",'Scoring_Config'!$A:$A,'Scoring_Config'!$D:$D,"Yes")="Yes",_xlfn.XLOOKUP("App_RangeGt1000",'Scoring_Config'!$A:$A,'Scoring_Config'!$C:$C,0),0),"False,0")</f>
        <v>0</v>
      </c>
      <c r="AW1162" cm="1">
        <f t="array" ref="AW1162">IF(FALSE,"True," &amp; IF(_xlfn.XLOOKUP("Action_IsDenyOrDrop",'Scoring_Config'!$A:$A,'Scoring_Config'!$D:$D,"Yes")="Yes",_xlfn.XLOOKUP("Action_IsDenyOrDrop",'Scoring_Config'!$A:$A,'Scoring_Config'!$C:$C,0),0),"False,0")</f>
        <v>0</v>
      </c>
      <c r="AX1162" cm="1">
        <f t="array" ref="AX1162">IF(LEFT(AW1162,4)="True",0,(IF(LEFT(Y1162,4)="True",IF(_xlfn.XLOOKUP("Src_IsAny",'Scoring_Config'!$A:$A,'Scoring_Config'!$D:$D,"Yes")="Yes",_xlfn.XLOOKUP("Src_IsAny",'Scoring_Config'!$A:$A,'Scoring_Config'!$C:$C,10),0),0)+IF(LEFT(Z1162,4)="True",IF(_xlfn.XLOOKUP("Src_CIDR_Le_16",'Scoring_Config'!$A:$A,'Scoring_Config'!$D:$D,"Yes")="Yes",_xlfn.XLOOKUP("Src_CIDR_Le_16",'Scoring_Config'!$A:$A,'Scoring_Config'!$C:$C,10),0),0)+IF(LEFT(AA1162,4)="True",IF(_xlfn.XLOOKUP("Src_CIDR_17_22",'Scoring_Config'!$A:$A,'Scoring_Config'!$D:$D,"Yes")="Yes",_xlfn.XLOOKUP("Src_CIDR_17_22",'Scoring_Config'!$A:$A,'Scoring_Config'!$C:$C,5),0),0)+IF(LEFT(AB1162,4)="True",IF(_xlfn.XLOOKUP("Dst_IsAny",'Scoring_Config'!$A:$A,'Scoring_Config'!$D:$D,"Yes")="Yes",_xlfn.XLOOKUP("Dst_IsAny",'Scoring_Config'!$A:$A,'Scoring_Config'!$C:$C,10),0),0)+IF(LEFT(AC1162,4)="True",IF(_xlfn.XLOOKUP("Dst_CIDR_Le_16",'Scoring_Config'!$A:$A,'Scoring_Config'!$D:$D,"Yes")="Yes",_xlfn.XLOOKUP("Dst_CIDR_Le_16",'Scoring_Config'!$A:$A,'Scoring_Config'!$C:$C,10),0),0)+IF(LEFT(AD1162,4)="True",IF(_xlfn.XLOOKUP("Dst_CIDR_17_22",'Scoring_Config'!$A:$A,'Scoring_Config'!$D:$D,"Yes")="Yes",_xlfn.XLOOKUP("Dst_CIDR_17_22",'Scoring_Config'!$A:$A,'Scoring_Config'!$C:$C,5),0),0)+IF(LEFT(AE1162,4)="True",IF(_xlfn.XLOOKUP("SrcZone_IsAny",'Scoring_Config'!$A:$A,'Scoring_Config'!$D:$D,"Yes")="Yes",_xlfn.XLOOKUP("SrcZone_IsAny",'Scoring_Config'!$A:$A,'Scoring_Config'!$C:$C,10),0),0)+IF(LEFT(AF1162,4)="True",IF(_xlfn.XLOOKUP("DstZone_IsAny",'Scoring_Config'!$A:$A,'Scoring_Config'!$D:$D,"Yes")="Yes",_xlfn.XLOOKUP("DstZone_IsAny",'Scoring_Config'!$A:$A,'Scoring_Config'!$C:$C,10),0),0)+IF(LEFT(AG1162,4)="True",IF(_xlfn.XLOOKUP("Service_Any_OR_RangeGt1000",'Scoring_Config'!$A:$A,'Scoring_Config'!$D:$D,"Yes")="Yes",_xlfn.XLOOKUP("Service_Any_OR_RangeGt1000",'Scoring_Config'!$A:$A,'Scoring_Config'!$C:$C,10),0),0)+IF(LEFT(AH1162,4)="True",IF(_xlfn.XLOOKUP("App_Any_OR_RangeGt1000",'Scoring_Config'!$A:$A,'Scoring_Config'!$D:$D,"Yes")="Yes",_xlfn.XLOOKUP("App_Any_OR_RangeGt1000",'Scoring_Config'!$A:$A,'Scoring_Config'!$C:$C,10),0),0)+IF(LEFT(AI1162,4)="True",IF(_xlfn.XLOOKUP("Service_Insecure_Match",'Scoring_Config'!$A:$A,'Scoring_Config'!$D:$D,"Yes")="Yes",_xlfn.XLOOKUP("Service_Insecure_Match",'Scoring_Config'!$A:$A,'Scoring_Config'!$C:$C,5),0),0)+IF(LEFT(AJ1162,4)="True",IF(_xlfn.XLOOKUP("Risky_Inbound",'Scoring_Config'!$A:$A,'Scoring_Config'!$D:$D,"Yes")="Yes",_xlfn.XLOOKUP("Risky_Inbound",'Scoring_Config'!$A:$A,'Scoring_Config'!$C:$C,50),0),0)+IF(LEFT(AK1162,4)="True",IF(_xlfn.XLOOKUP("Risky_Outbound",'Scoring_Config'!$A:$A,'Scoring_Config'!$D:$D,"Yes")="Yes",_xlfn.XLOOKUP("Risky_Outbound",'Scoring_Config'!$A:$A,'Scoring_Config'!$C:$C,25),0),0)+IF(LEFT(AZ1162,4)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1162,FIND(",",AL1162)+1,100)),0)+IF(LEFT(AM1162,4)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1162,FIND(",",AN1162)+1,100)),0)+IF(_xlfn.XLOOKUP("Profile_Scoring",'Scoring_Config'!$A:$A,'Scoring_Config'!$D:$D,"Yes")="Yes",VALUE(MID(AO1162,FIND(",",AO1162)+1,100)),0)+IF(_xlfn.XLOOKUP("Options_Scoring",'Scoring_Config'!$A:$A,'Scoring_Config'!$D:$D,"Yes")="Yes",VALUE(MID(AP1162,FIND(",",AP1162)+1,100)),0)))</f>
        <v>0</v>
      </c>
      <c r="AZ1162" cm="1">
        <f t="array" ref="AZ1162">IF(FALSE,"True," &amp; IF(_xlfn.XLOOKUP("Migrate_Insecure",'Scoring_Config'!$A:$A,'Scoring_Config'!$D:$D,"Yes")="Yes",_xlfn.XLOOKUP("Migrate_Insecure",'Scoring_Config'!$A:$A,'Scoring_Config'!$C:$C,10),0),"False,0")</f>
        <v>0</v>
      </c>
    </row>
    <row r="1163" spans="1:52">
      <c r="A1163" t="s">
        <v>1979</v>
      </c>
      <c r="B1163" t="s">
        <v>3135</v>
      </c>
      <c r="C1163" t="s">
        <v>3542</v>
      </c>
      <c r="D1163" t="s">
        <v>3545</v>
      </c>
      <c r="E1163" t="s">
        <v>3563</v>
      </c>
      <c r="F1163" t="s">
        <v>3878</v>
      </c>
      <c r="G1163" t="s">
        <v>561</v>
      </c>
      <c r="H1163" t="s">
        <v>174</v>
      </c>
      <c r="I1163" t="s">
        <v>3885</v>
      </c>
      <c r="J1163" t="s">
        <v>223</v>
      </c>
      <c r="K1163" t="s">
        <v>1795</v>
      </c>
      <c r="L1163" t="s">
        <v>1327</v>
      </c>
      <c r="M1163" t="s">
        <v>1974</v>
      </c>
      <c r="N1163" t="s">
        <v>4315</v>
      </c>
      <c r="O1163" t="s">
        <v>4319</v>
      </c>
      <c r="P1163" t="s">
        <v>4321</v>
      </c>
      <c r="Q1163" t="s">
        <v>5145</v>
      </c>
      <c r="R1163" t="s">
        <v>5439</v>
      </c>
      <c r="S1163" t="s">
        <v>4324</v>
      </c>
      <c r="T1163" t="s">
        <v>5847</v>
      </c>
      <c r="U1163" t="s">
        <v>5847</v>
      </c>
      <c r="Y1163" cm="1">
        <f t="array" ref="Y1163">IF(FALSE,"True," &amp; IF(_xlfn.XLOOKUP("Src_IsAny",'Scoring_Config'!$A:$A,'Scoring_Config'!$D:$D,"Yes")="Yes",_xlfn.XLOOKUP("Src_IsAny",'Scoring_Config'!$A:$A,'Scoring_Config'!$C:$C,10),0),"False,0")</f>
        <v>0</v>
      </c>
      <c r="Z1163" cm="1">
        <f t="array" ref="Z1163">IF(FALSE,"True," &amp; IF(_xlfn.XLOOKUP("Src_CIDR_Le_16",'Scoring_Config'!$A:$A,'Scoring_Config'!$D:$D,"Yes")="Yes",_xlfn.XLOOKUP("Src_CIDR_Le_16",'Scoring_Config'!$A:$A,'Scoring_Config'!$C:$C,10),0),"False,0")</f>
        <v>0</v>
      </c>
      <c r="AA1163" cm="1">
        <f t="array" ref="AA1163">IF(FALSE,"True," &amp; IF(_xlfn.XLOOKUP("Src_CIDR_17_22",'Scoring_Config'!$A:$A,'Scoring_Config'!$D:$D,"Yes")="Yes",_xlfn.XLOOKUP("Src_CIDR_17_22",'Scoring_Config'!$A:$A,'Scoring_Config'!$C:$C,5),0),"False,0")</f>
        <v>0</v>
      </c>
      <c r="AB1163" cm="1">
        <f t="array" ref="AB1163">IF(FALSE,"True," &amp; IF(_xlfn.XLOOKUP("Dst_IsAny",'Scoring_Config'!$A:$A,'Scoring_Config'!$D:$D,"Yes")="Yes",_xlfn.XLOOKUP("Dst_IsAny",'Scoring_Config'!$A:$A,'Scoring_Config'!$C:$C,10),0),"False,0")</f>
        <v>0</v>
      </c>
      <c r="AC1163" cm="1">
        <f t="array" ref="AC1163">IF(FALSE,"True," &amp; IF(_xlfn.XLOOKUP("Dst_CIDR_Le_16",'Scoring_Config'!$A:$A,'Scoring_Config'!$D:$D,"Yes")="Yes",_xlfn.XLOOKUP("Dst_CIDR_Le_16",'Scoring_Config'!$A:$A,'Scoring_Config'!$C:$C,10),0),"False,0")</f>
        <v>0</v>
      </c>
      <c r="AD1163" cm="1">
        <f t="array" ref="AD1163">IF(FALSE,"True," &amp; IF(_xlfn.XLOOKUP("Dst_CIDR_17_22",'Scoring_Config'!$A:$A,'Scoring_Config'!$D:$D,"Yes")="Yes",_xlfn.XLOOKUP("Dst_CIDR_17_22",'Scoring_Config'!$A:$A,'Scoring_Config'!$C:$C,5),0),"False,0")</f>
        <v>0</v>
      </c>
      <c r="AE1163" cm="1">
        <f t="array" ref="AE1163">IF(FALSE,"True," &amp; IF(_xlfn.XLOOKUP("SrcZone_IsAny",'Scoring_Config'!$A:$A,'Scoring_Config'!$D:$D,"Yes")="Yes",_xlfn.XLOOKUP("SrcZone_IsAny",'Scoring_Config'!$A:$A,'Scoring_Config'!$C:$C,10),0),"False,0")</f>
        <v>0</v>
      </c>
      <c r="AF1163" cm="1">
        <f t="array" ref="AF1163">IF(FALSE,"True," &amp; IF(_xlfn.XLOOKUP("DstZone_IsAny",'Scoring_Config'!$A:$A,'Scoring_Config'!$D:$D,"Yes")="Yes",_xlfn.XLOOKUP("DstZone_IsAny",'Scoring_Config'!$A:$A,'Scoring_Config'!$C:$C,10),0),"False,0")</f>
        <v>0</v>
      </c>
      <c r="AG1163" cm="1">
        <f t="array" ref="AG116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63" cm="1">
        <f t="array" ref="AH1163">IF(FALSE,"True," &amp; IF(_xlfn.XLOOKUP("App_Any_OR_RangeGt1000",'Scoring_Config'!$A:$A,'Scoring_Config'!$D:$D,"Yes")="Yes",_xlfn.XLOOKUP("App_Any_OR_RangeGt1000",'Scoring_Config'!$A:$A,'Scoring_Config'!$C:$C,10),0),"False,0")</f>
        <v>0</v>
      </c>
      <c r="AI1163" cm="1">
        <f t="array" ref="AI1163">IF(FALSE,"True," &amp; IF(_xlfn.XLOOKUP("Service_Insecure_Match",'Scoring_Config'!$A:$A,'Scoring_Config'!$D:$D,"Yes")="Yes",_xlfn.XLOOKUP("Service_Insecure_Match",'Scoring_Config'!$A:$A,'Scoring_Config'!$C:$C,5),0),"False,0")</f>
        <v>0</v>
      </c>
      <c r="AJ1163" cm="1">
        <f t="array" ref="AJ1163">IF(FALSE,"True," &amp; IF(_xlfn.XLOOKUP("Risky_Inbound",'Scoring_Config'!$A:$A,'Scoring_Config'!$D:$D,"Yes")="Yes",_xlfn.XLOOKUP("Risky_Inbound",'Scoring_Config'!$A:$A,'Scoring_Config'!$C:$C,50),0),"False,0")</f>
        <v>0</v>
      </c>
      <c r="AK1163" cm="1">
        <f t="array" ref="AK1163">IF(FALSE,"True," &amp; IF(_xlfn.XLOOKUP("Risky_Outbound",'Scoring_Config'!$A:$A,'Scoring_Config'!$D:$D,"Yes")="Yes",_xlfn.XLOOKUP("Risky_Outbound",'Scoring_Config'!$A:$A,'Scoring_Config'!$C:$C,25),0),"False,0")</f>
        <v>0</v>
      </c>
      <c r="AL1163" t="s">
        <v>6700</v>
      </c>
      <c r="AM1163" cm="1">
        <f t="array" ref="AM116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63" t="s">
        <v>6697</v>
      </c>
      <c r="AO1163" t="s">
        <v>6697</v>
      </c>
      <c r="AP1163" t="s">
        <v>6697</v>
      </c>
      <c r="AQ1163" cm="1">
        <f t="array" ref="AQ1163">IF(FALSE,"True," &amp; IF(_xlfn.XLOOKUP("Service_IsAny",'Scoring_Config'!$A:$A,'Scoring_Config'!$D:$D,"Yes")="Yes",_xlfn.XLOOKUP("Service_IsAny",'Scoring_Config'!$A:$A,'Scoring_Config'!$C:$C,0),0),"False,0")</f>
        <v>0</v>
      </c>
      <c r="AR1163">
        <v>0</v>
      </c>
      <c r="AS1163" cm="1">
        <f t="array" ref="AS1163">IF(FALSE,"True," &amp; IF(_xlfn.XLOOKUP("Service_RangeGt1000",'Scoring_Config'!$A:$A,'Scoring_Config'!$D:$D,"Yes")="Yes",_xlfn.XLOOKUP("Service_RangeGt1000",'Scoring_Config'!$A:$A,'Scoring_Config'!$C:$C,0),0),"False,0")</f>
        <v>0</v>
      </c>
      <c r="AT1163" cm="1">
        <f t="array" ref="AT1163">IF(FALSE,"True," &amp; IF(_xlfn.XLOOKUP("App_IsAny",'Scoring_Config'!$A:$A,'Scoring_Config'!$D:$D,"Yes")="Yes",_xlfn.XLOOKUP("App_IsAny",'Scoring_Config'!$A:$A,'Scoring_Config'!$C:$C,0),0),"False,0")</f>
        <v>0</v>
      </c>
      <c r="AU1163">
        <v>4</v>
      </c>
      <c r="AV1163" cm="1">
        <f t="array" ref="AV1163">IF(FALSE,"True," &amp; IF(_xlfn.XLOOKUP("App_RangeGt1000",'Scoring_Config'!$A:$A,'Scoring_Config'!$D:$D,"Yes")="Yes",_xlfn.XLOOKUP("App_RangeGt1000",'Scoring_Config'!$A:$A,'Scoring_Config'!$C:$C,0),0),"False,0")</f>
        <v>0</v>
      </c>
      <c r="AW1163" cm="1">
        <f t="array" ref="AW1163">IF(FALSE,"True," &amp; IF(_xlfn.XLOOKUP("Action_IsDenyOrDrop",'Scoring_Config'!$A:$A,'Scoring_Config'!$D:$D,"Yes")="Yes",_xlfn.XLOOKUP("Action_IsDenyOrDrop",'Scoring_Config'!$A:$A,'Scoring_Config'!$C:$C,0),0),"False,0")</f>
        <v>0</v>
      </c>
      <c r="AX1163" cm="1">
        <f t="array" ref="AX1163">IF(LEFT(AW1163,4)="True",0,(IF(LEFT(Y1163,4)="True",IF(_xlfn.XLOOKUP("Src_IsAny",'Scoring_Config'!$A:$A,'Scoring_Config'!$D:$D,"Yes")="Yes",_xlfn.XLOOKUP("Src_IsAny",'Scoring_Config'!$A:$A,'Scoring_Config'!$C:$C,10),0),0)+IF(LEFT(Z1163,4)="True",IF(_xlfn.XLOOKUP("Src_CIDR_Le_16",'Scoring_Config'!$A:$A,'Scoring_Config'!$D:$D,"Yes")="Yes",_xlfn.XLOOKUP("Src_CIDR_Le_16",'Scoring_Config'!$A:$A,'Scoring_Config'!$C:$C,10),0),0)+IF(LEFT(AA1163,4)="True",IF(_xlfn.XLOOKUP("Src_CIDR_17_22",'Scoring_Config'!$A:$A,'Scoring_Config'!$D:$D,"Yes")="Yes",_xlfn.XLOOKUP("Src_CIDR_17_22",'Scoring_Config'!$A:$A,'Scoring_Config'!$C:$C,5),0),0)+IF(LEFT(AB1163,4)="True",IF(_xlfn.XLOOKUP("Dst_IsAny",'Scoring_Config'!$A:$A,'Scoring_Config'!$D:$D,"Yes")="Yes",_xlfn.XLOOKUP("Dst_IsAny",'Scoring_Config'!$A:$A,'Scoring_Config'!$C:$C,10),0),0)+IF(LEFT(AC1163,4)="True",IF(_xlfn.XLOOKUP("Dst_CIDR_Le_16",'Scoring_Config'!$A:$A,'Scoring_Config'!$D:$D,"Yes")="Yes",_xlfn.XLOOKUP("Dst_CIDR_Le_16",'Scoring_Config'!$A:$A,'Scoring_Config'!$C:$C,10),0),0)+IF(LEFT(AD1163,4)="True",IF(_xlfn.XLOOKUP("Dst_CIDR_17_22",'Scoring_Config'!$A:$A,'Scoring_Config'!$D:$D,"Yes")="Yes",_xlfn.XLOOKUP("Dst_CIDR_17_22",'Scoring_Config'!$A:$A,'Scoring_Config'!$C:$C,5),0),0)+IF(LEFT(AE1163,4)="True",IF(_xlfn.XLOOKUP("SrcZone_IsAny",'Scoring_Config'!$A:$A,'Scoring_Config'!$D:$D,"Yes")="Yes",_xlfn.XLOOKUP("SrcZone_IsAny",'Scoring_Config'!$A:$A,'Scoring_Config'!$C:$C,10),0),0)+IF(LEFT(AF1163,4)="True",IF(_xlfn.XLOOKUP("DstZone_IsAny",'Scoring_Config'!$A:$A,'Scoring_Config'!$D:$D,"Yes")="Yes",_xlfn.XLOOKUP("DstZone_IsAny",'Scoring_Config'!$A:$A,'Scoring_Config'!$C:$C,10),0),0)+IF(LEFT(AG1163,4)="True",IF(_xlfn.XLOOKUP("Service_Any_OR_RangeGt1000",'Scoring_Config'!$A:$A,'Scoring_Config'!$D:$D,"Yes")="Yes",_xlfn.XLOOKUP("Service_Any_OR_RangeGt1000",'Scoring_Config'!$A:$A,'Scoring_Config'!$C:$C,10),0),0)+IF(LEFT(AH1163,4)="True",IF(_xlfn.XLOOKUP("App_Any_OR_RangeGt1000",'Scoring_Config'!$A:$A,'Scoring_Config'!$D:$D,"Yes")="Yes",_xlfn.XLOOKUP("App_Any_OR_RangeGt1000",'Scoring_Config'!$A:$A,'Scoring_Config'!$C:$C,10),0),0)+IF(LEFT(AI1163,4)="True",IF(_xlfn.XLOOKUP("Service_Insecure_Match",'Scoring_Config'!$A:$A,'Scoring_Config'!$D:$D,"Yes")="Yes",_xlfn.XLOOKUP("Service_Insecure_Match",'Scoring_Config'!$A:$A,'Scoring_Config'!$C:$C,5),0),0)+IF(LEFT(AJ1163,4)="True",IF(_xlfn.XLOOKUP("Risky_Inbound",'Scoring_Config'!$A:$A,'Scoring_Config'!$D:$D,"Yes")="Yes",_xlfn.XLOOKUP("Risky_Inbound",'Scoring_Config'!$A:$A,'Scoring_Config'!$C:$C,50),0),0)+IF(LEFT(AK1163,4)="True",IF(_xlfn.XLOOKUP("Risky_Outbound",'Scoring_Config'!$A:$A,'Scoring_Config'!$D:$D,"Yes")="Yes",_xlfn.XLOOKUP("Risky_Outbound",'Scoring_Config'!$A:$A,'Scoring_Config'!$C:$C,25),0),0)+IF(LEFT(AZ1163,4)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1163,FIND(",",AL1163)+1,100)),0)+IF(LEFT(AM1163,4)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1163,FIND(",",AN1163)+1,100)),0)+IF(_xlfn.XLOOKUP("Profile_Scoring",'Scoring_Config'!$A:$A,'Scoring_Config'!$D:$D,"Yes")="Yes",VALUE(MID(AO1163,FIND(",",AO1163)+1,100)),0)+IF(_xlfn.XLOOKUP("Options_Scoring",'Scoring_Config'!$A:$A,'Scoring_Config'!$D:$D,"Yes")="Yes",VALUE(MID(AP1163,FIND(",",AP1163)+1,100)),0)))</f>
        <v>0</v>
      </c>
      <c r="AZ1163" cm="1">
        <f t="array" ref="AZ1163">IF(FALSE,"True," &amp; IF(_xlfn.XLOOKUP("Migrate_Insecure",'Scoring_Config'!$A:$A,'Scoring_Config'!$D:$D,"Yes")="Yes",_xlfn.XLOOKUP("Migrate_Insecure",'Scoring_Config'!$A:$A,'Scoring_Config'!$C:$C,10),0),"False,0")</f>
        <v>0</v>
      </c>
    </row>
    <row r="1164" spans="1:52">
      <c r="A1164" t="s">
        <v>1979</v>
      </c>
      <c r="B1164" t="s">
        <v>3136</v>
      </c>
      <c r="C1164" t="s">
        <v>3542</v>
      </c>
      <c r="D1164" t="s">
        <v>3545</v>
      </c>
      <c r="E1164" t="s">
        <v>3563</v>
      </c>
      <c r="F1164" t="s">
        <v>3637</v>
      </c>
      <c r="G1164" t="s">
        <v>610</v>
      </c>
      <c r="H1164" t="s">
        <v>174</v>
      </c>
      <c r="I1164" t="s">
        <v>3662</v>
      </c>
      <c r="J1164" t="s">
        <v>225</v>
      </c>
      <c r="K1164" t="s">
        <v>1749</v>
      </c>
      <c r="L1164" t="s">
        <v>1327</v>
      </c>
      <c r="M1164" t="s">
        <v>1974</v>
      </c>
      <c r="N1164" t="s">
        <v>4315</v>
      </c>
      <c r="O1164" t="s">
        <v>4319</v>
      </c>
      <c r="P1164" t="s">
        <v>4323</v>
      </c>
      <c r="Q1164" t="s">
        <v>4515</v>
      </c>
      <c r="R1164" t="s">
        <v>5439</v>
      </c>
      <c r="S1164" t="s">
        <v>4324</v>
      </c>
      <c r="T1164" t="s">
        <v>5848</v>
      </c>
      <c r="U1164" t="s">
        <v>6521</v>
      </c>
      <c r="Y1164" cm="1">
        <f t="array" ref="Y1164">IF(FALSE,"True," &amp; IF(_xlfn.XLOOKUP("Src_IsAny",'Scoring_Config'!$A:$A,'Scoring_Config'!$D:$D,"Yes")="Yes",_xlfn.XLOOKUP("Src_IsAny",'Scoring_Config'!$A:$A,'Scoring_Config'!$C:$C,10),0),"False,0")</f>
        <v>0</v>
      </c>
      <c r="Z1164" cm="1">
        <f t="array" ref="Z1164">IF(FALSE,"True," &amp; IF(_xlfn.XLOOKUP("Src_CIDR_Le_16",'Scoring_Config'!$A:$A,'Scoring_Config'!$D:$D,"Yes")="Yes",_xlfn.XLOOKUP("Src_CIDR_Le_16",'Scoring_Config'!$A:$A,'Scoring_Config'!$C:$C,10),0),"False,0")</f>
        <v>0</v>
      </c>
      <c r="AA1164" cm="1">
        <f t="array" ref="AA1164">IF(FALSE,"True," &amp; IF(_xlfn.XLOOKUP("Src_CIDR_17_22",'Scoring_Config'!$A:$A,'Scoring_Config'!$D:$D,"Yes")="Yes",_xlfn.XLOOKUP("Src_CIDR_17_22",'Scoring_Config'!$A:$A,'Scoring_Config'!$C:$C,5),0),"False,0")</f>
        <v>0</v>
      </c>
      <c r="AB1164" cm="1">
        <f t="array" ref="AB1164">IF(FALSE,"True," &amp; IF(_xlfn.XLOOKUP("Dst_IsAny",'Scoring_Config'!$A:$A,'Scoring_Config'!$D:$D,"Yes")="Yes",_xlfn.XLOOKUP("Dst_IsAny",'Scoring_Config'!$A:$A,'Scoring_Config'!$C:$C,10),0),"False,0")</f>
        <v>0</v>
      </c>
      <c r="AC1164" cm="1">
        <f t="array" ref="AC1164">IF(FALSE,"True," &amp; IF(_xlfn.XLOOKUP("Dst_CIDR_Le_16",'Scoring_Config'!$A:$A,'Scoring_Config'!$D:$D,"Yes")="Yes",_xlfn.XLOOKUP("Dst_CIDR_Le_16",'Scoring_Config'!$A:$A,'Scoring_Config'!$C:$C,10),0),"False,0")</f>
        <v>0</v>
      </c>
      <c r="AD1164" cm="1">
        <f t="array" ref="AD1164">IF(FALSE,"True," &amp; IF(_xlfn.XLOOKUP("Dst_CIDR_17_22",'Scoring_Config'!$A:$A,'Scoring_Config'!$D:$D,"Yes")="Yes",_xlfn.XLOOKUP("Dst_CIDR_17_22",'Scoring_Config'!$A:$A,'Scoring_Config'!$C:$C,5),0),"False,0")</f>
        <v>0</v>
      </c>
      <c r="AE1164" cm="1">
        <f t="array" ref="AE1164">IF(FALSE,"True," &amp; IF(_xlfn.XLOOKUP("SrcZone_IsAny",'Scoring_Config'!$A:$A,'Scoring_Config'!$D:$D,"Yes")="Yes",_xlfn.XLOOKUP("SrcZone_IsAny",'Scoring_Config'!$A:$A,'Scoring_Config'!$C:$C,10),0),"False,0")</f>
        <v>0</v>
      </c>
      <c r="AF1164" cm="1">
        <f t="array" ref="AF1164">IF(FALSE,"True," &amp; IF(_xlfn.XLOOKUP("DstZone_IsAny",'Scoring_Config'!$A:$A,'Scoring_Config'!$D:$D,"Yes")="Yes",_xlfn.XLOOKUP("DstZone_IsAny",'Scoring_Config'!$A:$A,'Scoring_Config'!$C:$C,10),0),"False,0")</f>
        <v>0</v>
      </c>
      <c r="AG1164" cm="1">
        <f t="array" ref="AG116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64" cm="1">
        <f t="array" ref="AH1164">IF(FALSE,"True," &amp; IF(_xlfn.XLOOKUP("App_Any_OR_RangeGt1000",'Scoring_Config'!$A:$A,'Scoring_Config'!$D:$D,"Yes")="Yes",_xlfn.XLOOKUP("App_Any_OR_RangeGt1000",'Scoring_Config'!$A:$A,'Scoring_Config'!$C:$C,10),0),"False,0")</f>
        <v>0</v>
      </c>
      <c r="AI1164" cm="1">
        <f t="array" ref="AI1164">IF(FALSE,"True," &amp; IF(_xlfn.XLOOKUP("Service_Insecure_Match",'Scoring_Config'!$A:$A,'Scoring_Config'!$D:$D,"Yes")="Yes",_xlfn.XLOOKUP("Service_Insecure_Match",'Scoring_Config'!$A:$A,'Scoring_Config'!$C:$C,5),0),"False,0")</f>
        <v>0</v>
      </c>
      <c r="AJ1164" cm="1">
        <f t="array" ref="AJ1164">IF(FALSE,"True," &amp; IF(_xlfn.XLOOKUP("Risky_Inbound",'Scoring_Config'!$A:$A,'Scoring_Config'!$D:$D,"Yes")="Yes",_xlfn.XLOOKUP("Risky_Inbound",'Scoring_Config'!$A:$A,'Scoring_Config'!$C:$C,50),0),"False,0")</f>
        <v>0</v>
      </c>
      <c r="AK1164" cm="1">
        <f t="array" ref="AK1164">IF(FALSE,"True," &amp; IF(_xlfn.XLOOKUP("Risky_Outbound",'Scoring_Config'!$A:$A,'Scoring_Config'!$D:$D,"Yes")="Yes",_xlfn.XLOOKUP("Risky_Outbound",'Scoring_Config'!$A:$A,'Scoring_Config'!$C:$C,25),0),"False,0")</f>
        <v>0</v>
      </c>
      <c r="AL1164" t="s">
        <v>6699</v>
      </c>
      <c r="AM1164" cm="1">
        <f t="array" ref="AM116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64" t="s">
        <v>6697</v>
      </c>
      <c r="AO1164" t="s">
        <v>6697</v>
      </c>
      <c r="AP1164" t="s">
        <v>6697</v>
      </c>
      <c r="AQ1164" cm="1">
        <f t="array" ref="AQ1164">IF(FALSE,"True," &amp; IF(_xlfn.XLOOKUP("Service_IsAny",'Scoring_Config'!$A:$A,'Scoring_Config'!$D:$D,"Yes")="Yes",_xlfn.XLOOKUP("Service_IsAny",'Scoring_Config'!$A:$A,'Scoring_Config'!$C:$C,0),0),"False,0")</f>
        <v>0</v>
      </c>
      <c r="AR1164">
        <v>0</v>
      </c>
      <c r="AS1164" cm="1">
        <f t="array" ref="AS1164">IF(FALSE,"True," &amp; IF(_xlfn.XLOOKUP("Service_RangeGt1000",'Scoring_Config'!$A:$A,'Scoring_Config'!$D:$D,"Yes")="Yes",_xlfn.XLOOKUP("Service_RangeGt1000",'Scoring_Config'!$A:$A,'Scoring_Config'!$C:$C,0),0),"False,0")</f>
        <v>0</v>
      </c>
      <c r="AT1164" cm="1">
        <f t="array" ref="AT1164">IF(FALSE,"True," &amp; IF(_xlfn.XLOOKUP("App_IsAny",'Scoring_Config'!$A:$A,'Scoring_Config'!$D:$D,"Yes")="Yes",_xlfn.XLOOKUP("App_IsAny",'Scoring_Config'!$A:$A,'Scoring_Config'!$C:$C,0),0),"False,0")</f>
        <v>0</v>
      </c>
      <c r="AU1164">
        <v>1</v>
      </c>
      <c r="AV1164" cm="1">
        <f t="array" ref="AV1164">IF(FALSE,"True," &amp; IF(_xlfn.XLOOKUP("App_RangeGt1000",'Scoring_Config'!$A:$A,'Scoring_Config'!$D:$D,"Yes")="Yes",_xlfn.XLOOKUP("App_RangeGt1000",'Scoring_Config'!$A:$A,'Scoring_Config'!$C:$C,0),0),"False,0")</f>
        <v>0</v>
      </c>
      <c r="AW1164" cm="1">
        <f t="array" ref="AW1164">IF(FALSE,"True," &amp; IF(_xlfn.XLOOKUP("Action_IsDenyOrDrop",'Scoring_Config'!$A:$A,'Scoring_Config'!$D:$D,"Yes")="Yes",_xlfn.XLOOKUP("Action_IsDenyOrDrop",'Scoring_Config'!$A:$A,'Scoring_Config'!$C:$C,0),0),"False,0")</f>
        <v>0</v>
      </c>
      <c r="AX1164" cm="1">
        <f t="array" ref="AX1164">IF(LEFT(AW1164,4)="True",0,(IF(LEFT(Y1164,4)="True",IF(_xlfn.XLOOKUP("Src_IsAny",'Scoring_Config'!$A:$A,'Scoring_Config'!$D:$D,"Yes")="Yes",_xlfn.XLOOKUP("Src_IsAny",'Scoring_Config'!$A:$A,'Scoring_Config'!$C:$C,10),0),0)+IF(LEFT(Z1164,4)="True",IF(_xlfn.XLOOKUP("Src_CIDR_Le_16",'Scoring_Config'!$A:$A,'Scoring_Config'!$D:$D,"Yes")="Yes",_xlfn.XLOOKUP("Src_CIDR_Le_16",'Scoring_Config'!$A:$A,'Scoring_Config'!$C:$C,10),0),0)+IF(LEFT(AA1164,4)="True",IF(_xlfn.XLOOKUP("Src_CIDR_17_22",'Scoring_Config'!$A:$A,'Scoring_Config'!$D:$D,"Yes")="Yes",_xlfn.XLOOKUP("Src_CIDR_17_22",'Scoring_Config'!$A:$A,'Scoring_Config'!$C:$C,5),0),0)+IF(LEFT(AB1164,4)="True",IF(_xlfn.XLOOKUP("Dst_IsAny",'Scoring_Config'!$A:$A,'Scoring_Config'!$D:$D,"Yes")="Yes",_xlfn.XLOOKUP("Dst_IsAny",'Scoring_Config'!$A:$A,'Scoring_Config'!$C:$C,10),0),0)+IF(LEFT(AC1164,4)="True",IF(_xlfn.XLOOKUP("Dst_CIDR_Le_16",'Scoring_Config'!$A:$A,'Scoring_Config'!$D:$D,"Yes")="Yes",_xlfn.XLOOKUP("Dst_CIDR_Le_16",'Scoring_Config'!$A:$A,'Scoring_Config'!$C:$C,10),0),0)+IF(LEFT(AD1164,4)="True",IF(_xlfn.XLOOKUP("Dst_CIDR_17_22",'Scoring_Config'!$A:$A,'Scoring_Config'!$D:$D,"Yes")="Yes",_xlfn.XLOOKUP("Dst_CIDR_17_22",'Scoring_Config'!$A:$A,'Scoring_Config'!$C:$C,5),0),0)+IF(LEFT(AE1164,4)="True",IF(_xlfn.XLOOKUP("SrcZone_IsAny",'Scoring_Config'!$A:$A,'Scoring_Config'!$D:$D,"Yes")="Yes",_xlfn.XLOOKUP("SrcZone_IsAny",'Scoring_Config'!$A:$A,'Scoring_Config'!$C:$C,10),0),0)+IF(LEFT(AF1164,4)="True",IF(_xlfn.XLOOKUP("DstZone_IsAny",'Scoring_Config'!$A:$A,'Scoring_Config'!$D:$D,"Yes")="Yes",_xlfn.XLOOKUP("DstZone_IsAny",'Scoring_Config'!$A:$A,'Scoring_Config'!$C:$C,10),0),0)+IF(LEFT(AG1164,4)="True",IF(_xlfn.XLOOKUP("Service_Any_OR_RangeGt1000",'Scoring_Config'!$A:$A,'Scoring_Config'!$D:$D,"Yes")="Yes",_xlfn.XLOOKUP("Service_Any_OR_RangeGt1000",'Scoring_Config'!$A:$A,'Scoring_Config'!$C:$C,10),0),0)+IF(LEFT(AH1164,4)="True",IF(_xlfn.XLOOKUP("App_Any_OR_RangeGt1000",'Scoring_Config'!$A:$A,'Scoring_Config'!$D:$D,"Yes")="Yes",_xlfn.XLOOKUP("App_Any_OR_RangeGt1000",'Scoring_Config'!$A:$A,'Scoring_Config'!$C:$C,10),0),0)+IF(LEFT(AI1164,4)="True",IF(_xlfn.XLOOKUP("Service_Insecure_Match",'Scoring_Config'!$A:$A,'Scoring_Config'!$D:$D,"Yes")="Yes",_xlfn.XLOOKUP("Service_Insecure_Match",'Scoring_Config'!$A:$A,'Scoring_Config'!$C:$C,5),0),0)+IF(LEFT(AJ1164,4)="True",IF(_xlfn.XLOOKUP("Risky_Inbound",'Scoring_Config'!$A:$A,'Scoring_Config'!$D:$D,"Yes")="Yes",_xlfn.XLOOKUP("Risky_Inbound",'Scoring_Config'!$A:$A,'Scoring_Config'!$C:$C,50),0),0)+IF(LEFT(AK1164,4)="True",IF(_xlfn.XLOOKUP("Risky_Outbound",'Scoring_Config'!$A:$A,'Scoring_Config'!$D:$D,"Yes")="Yes",_xlfn.XLOOKUP("Risky_Outbound",'Scoring_Config'!$A:$A,'Scoring_Config'!$C:$C,25),0),0)+IF(LEFT(AZ1164,4)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1164,FIND(",",AL1164)+1,100)),0)+IF(LEFT(AM1164,4)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1164,FIND(",",AN1164)+1,100)),0)+IF(_xlfn.XLOOKUP("Profile_Scoring",'Scoring_Config'!$A:$A,'Scoring_Config'!$D:$D,"Yes")="Yes",VALUE(MID(AO1164,FIND(",",AO1164)+1,100)),0)+IF(_xlfn.XLOOKUP("Options_Scoring",'Scoring_Config'!$A:$A,'Scoring_Config'!$D:$D,"Yes")="Yes",VALUE(MID(AP1164,FIND(",",AP1164)+1,100)),0)))</f>
        <v>0</v>
      </c>
      <c r="AZ1164" cm="1">
        <f t="array" ref="AZ1164">IF(FALSE,"True," &amp; IF(_xlfn.XLOOKUP("Migrate_Insecure",'Scoring_Config'!$A:$A,'Scoring_Config'!$D:$D,"Yes")="Yes",_xlfn.XLOOKUP("Migrate_Insecure",'Scoring_Config'!$A:$A,'Scoring_Config'!$C:$C,10),0),"False,0")</f>
        <v>0</v>
      </c>
    </row>
    <row r="1165" spans="1:52">
      <c r="A1165" t="s">
        <v>1979</v>
      </c>
      <c r="B1165" t="s">
        <v>3137</v>
      </c>
      <c r="C1165" t="s">
        <v>3542</v>
      </c>
      <c r="D1165" t="s">
        <v>3545</v>
      </c>
      <c r="E1165" t="s">
        <v>3563</v>
      </c>
      <c r="F1165" t="s">
        <v>3864</v>
      </c>
      <c r="G1165" t="s">
        <v>601</v>
      </c>
      <c r="H1165" t="s">
        <v>174</v>
      </c>
      <c r="I1165" t="s">
        <v>3609</v>
      </c>
      <c r="J1165" t="s">
        <v>236</v>
      </c>
      <c r="K1165" t="s">
        <v>1662</v>
      </c>
      <c r="L1165" t="s">
        <v>1327</v>
      </c>
      <c r="M1165" t="s">
        <v>1974</v>
      </c>
      <c r="N1165" t="s">
        <v>4315</v>
      </c>
      <c r="O1165" t="s">
        <v>4319</v>
      </c>
      <c r="P1165" t="s">
        <v>4323</v>
      </c>
      <c r="Q1165" t="s">
        <v>5146</v>
      </c>
      <c r="R1165" t="s">
        <v>5439</v>
      </c>
      <c r="S1165" t="s">
        <v>4324</v>
      </c>
      <c r="T1165" t="s">
        <v>5849</v>
      </c>
      <c r="U1165" t="s">
        <v>5849</v>
      </c>
      <c r="Y1165" cm="1">
        <f t="array" ref="Y1165">IF(FALSE,"True," &amp; IF(_xlfn.XLOOKUP("Src_IsAny",'Scoring_Config'!$A:$A,'Scoring_Config'!$D:$D,"Yes")="Yes",_xlfn.XLOOKUP("Src_IsAny",'Scoring_Config'!$A:$A,'Scoring_Config'!$C:$C,10),0),"False,0")</f>
        <v>0</v>
      </c>
      <c r="Z1165" cm="1">
        <f t="array" ref="Z1165">IF(FALSE,"True," &amp; IF(_xlfn.XLOOKUP("Src_CIDR_Le_16",'Scoring_Config'!$A:$A,'Scoring_Config'!$D:$D,"Yes")="Yes",_xlfn.XLOOKUP("Src_CIDR_Le_16",'Scoring_Config'!$A:$A,'Scoring_Config'!$C:$C,10),0),"False,0")</f>
        <v>0</v>
      </c>
      <c r="AA1165" cm="1">
        <f t="array" ref="AA1165">IF(FALSE,"True," &amp; IF(_xlfn.XLOOKUP("Src_CIDR_17_22",'Scoring_Config'!$A:$A,'Scoring_Config'!$D:$D,"Yes")="Yes",_xlfn.XLOOKUP("Src_CIDR_17_22",'Scoring_Config'!$A:$A,'Scoring_Config'!$C:$C,5),0),"False,0")</f>
        <v>0</v>
      </c>
      <c r="AB1165" cm="1">
        <f t="array" ref="AB1165">IF(FALSE,"True," &amp; IF(_xlfn.XLOOKUP("Dst_IsAny",'Scoring_Config'!$A:$A,'Scoring_Config'!$D:$D,"Yes")="Yes",_xlfn.XLOOKUP("Dst_IsAny",'Scoring_Config'!$A:$A,'Scoring_Config'!$C:$C,10),0),"False,0")</f>
        <v>0</v>
      </c>
      <c r="AC1165" cm="1">
        <f t="array" ref="AC1165">IF(FALSE,"True," &amp; IF(_xlfn.XLOOKUP("Dst_CIDR_Le_16",'Scoring_Config'!$A:$A,'Scoring_Config'!$D:$D,"Yes")="Yes",_xlfn.XLOOKUP("Dst_CIDR_Le_16",'Scoring_Config'!$A:$A,'Scoring_Config'!$C:$C,10),0),"False,0")</f>
        <v>0</v>
      </c>
      <c r="AD1165" cm="1">
        <f t="array" ref="AD1165">IF(FALSE,"True," &amp; IF(_xlfn.XLOOKUP("Dst_CIDR_17_22",'Scoring_Config'!$A:$A,'Scoring_Config'!$D:$D,"Yes")="Yes",_xlfn.XLOOKUP("Dst_CIDR_17_22",'Scoring_Config'!$A:$A,'Scoring_Config'!$C:$C,5),0),"False,0")</f>
        <v>0</v>
      </c>
      <c r="AE1165" cm="1">
        <f t="array" ref="AE1165">IF(FALSE,"True," &amp; IF(_xlfn.XLOOKUP("SrcZone_IsAny",'Scoring_Config'!$A:$A,'Scoring_Config'!$D:$D,"Yes")="Yes",_xlfn.XLOOKUP("SrcZone_IsAny",'Scoring_Config'!$A:$A,'Scoring_Config'!$C:$C,10),0),"False,0")</f>
        <v>0</v>
      </c>
      <c r="AF1165" cm="1">
        <f t="array" ref="AF1165">IF(FALSE,"True," &amp; IF(_xlfn.XLOOKUP("DstZone_IsAny",'Scoring_Config'!$A:$A,'Scoring_Config'!$D:$D,"Yes")="Yes",_xlfn.XLOOKUP("DstZone_IsAny",'Scoring_Config'!$A:$A,'Scoring_Config'!$C:$C,10),0),"False,0")</f>
        <v>0</v>
      </c>
      <c r="AG1165" cm="1">
        <f t="array" ref="AG116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65" cm="1">
        <f t="array" ref="AH1165">IF(FALSE,"True," &amp; IF(_xlfn.XLOOKUP("App_Any_OR_RangeGt1000",'Scoring_Config'!$A:$A,'Scoring_Config'!$D:$D,"Yes")="Yes",_xlfn.XLOOKUP("App_Any_OR_RangeGt1000",'Scoring_Config'!$A:$A,'Scoring_Config'!$C:$C,10),0),"False,0")</f>
        <v>0</v>
      </c>
      <c r="AI1165" cm="1">
        <f t="array" ref="AI1165">IF(FALSE,"True," &amp; IF(_xlfn.XLOOKUP("Service_Insecure_Match",'Scoring_Config'!$A:$A,'Scoring_Config'!$D:$D,"Yes")="Yes",_xlfn.XLOOKUP("Service_Insecure_Match",'Scoring_Config'!$A:$A,'Scoring_Config'!$C:$C,5),0),"False,0")</f>
        <v>0</v>
      </c>
      <c r="AJ1165" cm="1">
        <f t="array" ref="AJ1165">IF(FALSE,"True," &amp; IF(_xlfn.XLOOKUP("Risky_Inbound",'Scoring_Config'!$A:$A,'Scoring_Config'!$D:$D,"Yes")="Yes",_xlfn.XLOOKUP("Risky_Inbound",'Scoring_Config'!$A:$A,'Scoring_Config'!$C:$C,50),0),"False,0")</f>
        <v>0</v>
      </c>
      <c r="AK1165" cm="1">
        <f t="array" ref="AK1165">IF(FALSE,"True," &amp; IF(_xlfn.XLOOKUP("Risky_Outbound",'Scoring_Config'!$A:$A,'Scoring_Config'!$D:$D,"Yes")="Yes",_xlfn.XLOOKUP("Risky_Outbound",'Scoring_Config'!$A:$A,'Scoring_Config'!$C:$C,25),0),"False,0")</f>
        <v>0</v>
      </c>
      <c r="AL1165" t="s">
        <v>6699</v>
      </c>
      <c r="AM1165" cm="1">
        <f t="array" ref="AM116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65" t="s">
        <v>6697</v>
      </c>
      <c r="AO1165" t="s">
        <v>6697</v>
      </c>
      <c r="AP1165" t="s">
        <v>6697</v>
      </c>
      <c r="AQ1165" cm="1">
        <f t="array" ref="AQ1165">IF(FALSE,"True," &amp; IF(_xlfn.XLOOKUP("Service_IsAny",'Scoring_Config'!$A:$A,'Scoring_Config'!$D:$D,"Yes")="Yes",_xlfn.XLOOKUP("Service_IsAny",'Scoring_Config'!$A:$A,'Scoring_Config'!$C:$C,0),0),"False,0")</f>
        <v>0</v>
      </c>
      <c r="AR1165">
        <v>0</v>
      </c>
      <c r="AS1165" cm="1">
        <f t="array" ref="AS1165">IF(FALSE,"True," &amp; IF(_xlfn.XLOOKUP("Service_RangeGt1000",'Scoring_Config'!$A:$A,'Scoring_Config'!$D:$D,"Yes")="Yes",_xlfn.XLOOKUP("Service_RangeGt1000",'Scoring_Config'!$A:$A,'Scoring_Config'!$C:$C,0),0),"False,0")</f>
        <v>0</v>
      </c>
      <c r="AT1165" cm="1">
        <f t="array" ref="AT1165">IF(FALSE,"True," &amp; IF(_xlfn.XLOOKUP("App_IsAny",'Scoring_Config'!$A:$A,'Scoring_Config'!$D:$D,"Yes")="Yes",_xlfn.XLOOKUP("App_IsAny",'Scoring_Config'!$A:$A,'Scoring_Config'!$C:$C,0),0),"False,0")</f>
        <v>0</v>
      </c>
      <c r="AU1165">
        <v>2</v>
      </c>
      <c r="AV1165" cm="1">
        <f t="array" ref="AV1165">IF(FALSE,"True," &amp; IF(_xlfn.XLOOKUP("App_RangeGt1000",'Scoring_Config'!$A:$A,'Scoring_Config'!$D:$D,"Yes")="Yes",_xlfn.XLOOKUP("App_RangeGt1000",'Scoring_Config'!$A:$A,'Scoring_Config'!$C:$C,0),0),"False,0")</f>
        <v>0</v>
      </c>
      <c r="AW1165" cm="1">
        <f t="array" ref="AW1165">IF(FALSE,"True," &amp; IF(_xlfn.XLOOKUP("Action_IsDenyOrDrop",'Scoring_Config'!$A:$A,'Scoring_Config'!$D:$D,"Yes")="Yes",_xlfn.XLOOKUP("Action_IsDenyOrDrop",'Scoring_Config'!$A:$A,'Scoring_Config'!$C:$C,0),0),"False,0")</f>
        <v>0</v>
      </c>
      <c r="AX1165" cm="1">
        <f t="array" ref="AX1165">IF(LEFT(AW1165,4)="True",0,(IF(LEFT(Y1165,4)="True",IF(_xlfn.XLOOKUP("Src_IsAny",'Scoring_Config'!$A:$A,'Scoring_Config'!$D:$D,"Yes")="Yes",_xlfn.XLOOKUP("Src_IsAny",'Scoring_Config'!$A:$A,'Scoring_Config'!$C:$C,10),0),0)+IF(LEFT(Z1165,4)="True",IF(_xlfn.XLOOKUP("Src_CIDR_Le_16",'Scoring_Config'!$A:$A,'Scoring_Config'!$D:$D,"Yes")="Yes",_xlfn.XLOOKUP("Src_CIDR_Le_16",'Scoring_Config'!$A:$A,'Scoring_Config'!$C:$C,10),0),0)+IF(LEFT(AA1165,4)="True",IF(_xlfn.XLOOKUP("Src_CIDR_17_22",'Scoring_Config'!$A:$A,'Scoring_Config'!$D:$D,"Yes")="Yes",_xlfn.XLOOKUP("Src_CIDR_17_22",'Scoring_Config'!$A:$A,'Scoring_Config'!$C:$C,5),0),0)+IF(LEFT(AB1165,4)="True",IF(_xlfn.XLOOKUP("Dst_IsAny",'Scoring_Config'!$A:$A,'Scoring_Config'!$D:$D,"Yes")="Yes",_xlfn.XLOOKUP("Dst_IsAny",'Scoring_Config'!$A:$A,'Scoring_Config'!$C:$C,10),0),0)+IF(LEFT(AC1165,4)="True",IF(_xlfn.XLOOKUP("Dst_CIDR_Le_16",'Scoring_Config'!$A:$A,'Scoring_Config'!$D:$D,"Yes")="Yes",_xlfn.XLOOKUP("Dst_CIDR_Le_16",'Scoring_Config'!$A:$A,'Scoring_Config'!$C:$C,10),0),0)+IF(LEFT(AD1165,4)="True",IF(_xlfn.XLOOKUP("Dst_CIDR_17_22",'Scoring_Config'!$A:$A,'Scoring_Config'!$D:$D,"Yes")="Yes",_xlfn.XLOOKUP("Dst_CIDR_17_22",'Scoring_Config'!$A:$A,'Scoring_Config'!$C:$C,5),0),0)+IF(LEFT(AE1165,4)="True",IF(_xlfn.XLOOKUP("SrcZone_IsAny",'Scoring_Config'!$A:$A,'Scoring_Config'!$D:$D,"Yes")="Yes",_xlfn.XLOOKUP("SrcZone_IsAny",'Scoring_Config'!$A:$A,'Scoring_Config'!$C:$C,10),0),0)+IF(LEFT(AF1165,4)="True",IF(_xlfn.XLOOKUP("DstZone_IsAny",'Scoring_Config'!$A:$A,'Scoring_Config'!$D:$D,"Yes")="Yes",_xlfn.XLOOKUP("DstZone_IsAny",'Scoring_Config'!$A:$A,'Scoring_Config'!$C:$C,10),0),0)+IF(LEFT(AG1165,4)="True",IF(_xlfn.XLOOKUP("Service_Any_OR_RangeGt1000",'Scoring_Config'!$A:$A,'Scoring_Config'!$D:$D,"Yes")="Yes",_xlfn.XLOOKUP("Service_Any_OR_RangeGt1000",'Scoring_Config'!$A:$A,'Scoring_Config'!$C:$C,10),0),0)+IF(LEFT(AH1165,4)="True",IF(_xlfn.XLOOKUP("App_Any_OR_RangeGt1000",'Scoring_Config'!$A:$A,'Scoring_Config'!$D:$D,"Yes")="Yes",_xlfn.XLOOKUP("App_Any_OR_RangeGt1000",'Scoring_Config'!$A:$A,'Scoring_Config'!$C:$C,10),0),0)+IF(LEFT(AI1165,4)="True",IF(_xlfn.XLOOKUP("Service_Insecure_Match",'Scoring_Config'!$A:$A,'Scoring_Config'!$D:$D,"Yes")="Yes",_xlfn.XLOOKUP("Service_Insecure_Match",'Scoring_Config'!$A:$A,'Scoring_Config'!$C:$C,5),0),0)+IF(LEFT(AJ1165,4)="True",IF(_xlfn.XLOOKUP("Risky_Inbound",'Scoring_Config'!$A:$A,'Scoring_Config'!$D:$D,"Yes")="Yes",_xlfn.XLOOKUP("Risky_Inbound",'Scoring_Config'!$A:$A,'Scoring_Config'!$C:$C,50),0),0)+IF(LEFT(AK1165,4)="True",IF(_xlfn.XLOOKUP("Risky_Outbound",'Scoring_Config'!$A:$A,'Scoring_Config'!$D:$D,"Yes")="Yes",_xlfn.XLOOKUP("Risky_Outbound",'Scoring_Config'!$A:$A,'Scoring_Config'!$C:$C,25),0),0)+IF(LEFT(AZ1165,4)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1165,FIND(",",AL1165)+1,100)),0)+IF(LEFT(AM1165,4)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1165,FIND(",",AN1165)+1,100)),0)+IF(_xlfn.XLOOKUP("Profile_Scoring",'Scoring_Config'!$A:$A,'Scoring_Config'!$D:$D,"Yes")="Yes",VALUE(MID(AO1165,FIND(",",AO1165)+1,100)),0)+IF(_xlfn.XLOOKUP("Options_Scoring",'Scoring_Config'!$A:$A,'Scoring_Config'!$D:$D,"Yes")="Yes",VALUE(MID(AP1165,FIND(",",AP1165)+1,100)),0)))</f>
        <v>0</v>
      </c>
      <c r="AZ1165" cm="1">
        <f t="array" ref="AZ1165">IF(FALSE,"True," &amp; IF(_xlfn.XLOOKUP("Migrate_Insecure",'Scoring_Config'!$A:$A,'Scoring_Config'!$D:$D,"Yes")="Yes",_xlfn.XLOOKUP("Migrate_Insecure",'Scoring_Config'!$A:$A,'Scoring_Config'!$C:$C,10),0),"False,0")</f>
        <v>0</v>
      </c>
    </row>
    <row r="1166" spans="1:52">
      <c r="A1166" t="s">
        <v>1979</v>
      </c>
      <c r="B1166" t="s">
        <v>3138</v>
      </c>
      <c r="C1166" t="s">
        <v>3542</v>
      </c>
      <c r="D1166" t="s">
        <v>3545</v>
      </c>
      <c r="E1166" t="s">
        <v>3563</v>
      </c>
      <c r="F1166" t="s">
        <v>3865</v>
      </c>
      <c r="G1166" t="s">
        <v>601</v>
      </c>
      <c r="H1166" t="s">
        <v>174</v>
      </c>
      <c r="I1166" t="s">
        <v>3607</v>
      </c>
      <c r="J1166" t="s">
        <v>116</v>
      </c>
      <c r="K1166" t="s">
        <v>1662</v>
      </c>
      <c r="L1166" t="s">
        <v>1327</v>
      </c>
      <c r="M1166" t="s">
        <v>1974</v>
      </c>
      <c r="N1166" t="s">
        <v>4315</v>
      </c>
      <c r="O1166" t="s">
        <v>4319</v>
      </c>
      <c r="P1166" t="s">
        <v>4321</v>
      </c>
      <c r="Q1166" t="s">
        <v>5146</v>
      </c>
      <c r="R1166" t="s">
        <v>5437</v>
      </c>
      <c r="S1166" t="s">
        <v>5440</v>
      </c>
      <c r="T1166" t="s">
        <v>5850</v>
      </c>
      <c r="U1166" t="s">
        <v>5849</v>
      </c>
      <c r="Y1166" cm="1">
        <f t="array" ref="Y1166">IF(FALSE,"True," &amp; IF(_xlfn.XLOOKUP("Src_IsAny",'Scoring_Config'!$A:$A,'Scoring_Config'!$D:$D,"Yes")="Yes",_xlfn.XLOOKUP("Src_IsAny",'Scoring_Config'!$A:$A,'Scoring_Config'!$C:$C,10),0),"False,0")</f>
        <v>0</v>
      </c>
      <c r="Z1166" cm="1">
        <f t="array" ref="Z1166">IF(FALSE,"True," &amp; IF(_xlfn.XLOOKUP("Src_CIDR_Le_16",'Scoring_Config'!$A:$A,'Scoring_Config'!$D:$D,"Yes")="Yes",_xlfn.XLOOKUP("Src_CIDR_Le_16",'Scoring_Config'!$A:$A,'Scoring_Config'!$C:$C,10),0),"False,0")</f>
        <v>0</v>
      </c>
      <c r="AA1166" cm="1">
        <f t="array" ref="AA1166">IF(FALSE,"True," &amp; IF(_xlfn.XLOOKUP("Src_CIDR_17_22",'Scoring_Config'!$A:$A,'Scoring_Config'!$D:$D,"Yes")="Yes",_xlfn.XLOOKUP("Src_CIDR_17_22",'Scoring_Config'!$A:$A,'Scoring_Config'!$C:$C,5),0),"False,0")</f>
        <v>0</v>
      </c>
      <c r="AB1166" cm="1">
        <f t="array" ref="AB1166">IF(FALSE,"True," &amp; IF(_xlfn.XLOOKUP("Dst_IsAny",'Scoring_Config'!$A:$A,'Scoring_Config'!$D:$D,"Yes")="Yes",_xlfn.XLOOKUP("Dst_IsAny",'Scoring_Config'!$A:$A,'Scoring_Config'!$C:$C,10),0),"False,0")</f>
        <v>0</v>
      </c>
      <c r="AC1166" cm="1">
        <f t="array" ref="AC1166">IF(FALSE,"True," &amp; IF(_xlfn.XLOOKUP("Dst_CIDR_Le_16",'Scoring_Config'!$A:$A,'Scoring_Config'!$D:$D,"Yes")="Yes",_xlfn.XLOOKUP("Dst_CIDR_Le_16",'Scoring_Config'!$A:$A,'Scoring_Config'!$C:$C,10),0),"False,0")</f>
        <v>0</v>
      </c>
      <c r="AD1166" cm="1">
        <f t="array" ref="AD1166">IF(FALSE,"True," &amp; IF(_xlfn.XLOOKUP("Dst_CIDR_17_22",'Scoring_Config'!$A:$A,'Scoring_Config'!$D:$D,"Yes")="Yes",_xlfn.XLOOKUP("Dst_CIDR_17_22",'Scoring_Config'!$A:$A,'Scoring_Config'!$C:$C,5),0),"False,0")</f>
        <v>0</v>
      </c>
      <c r="AE1166" cm="1">
        <f t="array" ref="AE1166">IF(FALSE,"True," &amp; IF(_xlfn.XLOOKUP("SrcZone_IsAny",'Scoring_Config'!$A:$A,'Scoring_Config'!$D:$D,"Yes")="Yes",_xlfn.XLOOKUP("SrcZone_IsAny",'Scoring_Config'!$A:$A,'Scoring_Config'!$C:$C,10),0),"False,0")</f>
        <v>0</v>
      </c>
      <c r="AF1166" cm="1">
        <f t="array" ref="AF1166">IF(FALSE,"True," &amp; IF(_xlfn.XLOOKUP("DstZone_IsAny",'Scoring_Config'!$A:$A,'Scoring_Config'!$D:$D,"Yes")="Yes",_xlfn.XLOOKUP("DstZone_IsAny",'Scoring_Config'!$A:$A,'Scoring_Config'!$C:$C,10),0),"False,0")</f>
        <v>0</v>
      </c>
      <c r="AG1166" cm="1">
        <f t="array" ref="AG116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66" cm="1">
        <f t="array" ref="AH1166">IF(FALSE,"True," &amp; IF(_xlfn.XLOOKUP("App_Any_OR_RangeGt1000",'Scoring_Config'!$A:$A,'Scoring_Config'!$D:$D,"Yes")="Yes",_xlfn.XLOOKUP("App_Any_OR_RangeGt1000",'Scoring_Config'!$A:$A,'Scoring_Config'!$C:$C,10),0),"False,0")</f>
        <v>0</v>
      </c>
      <c r="AI1166" cm="1">
        <f t="array" ref="AI1166">IF(FALSE,"True," &amp; IF(_xlfn.XLOOKUP("Service_Insecure_Match",'Scoring_Config'!$A:$A,'Scoring_Config'!$D:$D,"Yes")="Yes",_xlfn.XLOOKUP("Service_Insecure_Match",'Scoring_Config'!$A:$A,'Scoring_Config'!$C:$C,5),0),"False,0")</f>
        <v>0</v>
      </c>
      <c r="AJ1166" cm="1">
        <f t="array" ref="AJ1166">IF(FALSE,"True," &amp; IF(_xlfn.XLOOKUP("Risky_Inbound",'Scoring_Config'!$A:$A,'Scoring_Config'!$D:$D,"Yes")="Yes",_xlfn.XLOOKUP("Risky_Inbound",'Scoring_Config'!$A:$A,'Scoring_Config'!$C:$C,50),0),"False,0")</f>
        <v>0</v>
      </c>
      <c r="AK1166" cm="1">
        <f t="array" ref="AK1166">IF(FALSE,"True," &amp; IF(_xlfn.XLOOKUP("Risky_Outbound",'Scoring_Config'!$A:$A,'Scoring_Config'!$D:$D,"Yes")="Yes",_xlfn.XLOOKUP("Risky_Outbound",'Scoring_Config'!$A:$A,'Scoring_Config'!$C:$C,25),0),"False,0")</f>
        <v>0</v>
      </c>
      <c r="AL1166" t="s">
        <v>6700</v>
      </c>
      <c r="AM1166" cm="1">
        <f t="array" ref="AM116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66" t="s">
        <v>6697</v>
      </c>
      <c r="AO1166" t="s">
        <v>6697</v>
      </c>
      <c r="AP1166" t="s">
        <v>6697</v>
      </c>
      <c r="AQ1166" cm="1">
        <f t="array" ref="AQ1166">IF(FALSE,"True," &amp; IF(_xlfn.XLOOKUP("Service_IsAny",'Scoring_Config'!$A:$A,'Scoring_Config'!$D:$D,"Yes")="Yes",_xlfn.XLOOKUP("Service_IsAny",'Scoring_Config'!$A:$A,'Scoring_Config'!$C:$C,0),0),"False,0")</f>
        <v>0</v>
      </c>
      <c r="AR1166">
        <v>0</v>
      </c>
      <c r="AS1166" cm="1">
        <f t="array" ref="AS1166">IF(FALSE,"True," &amp; IF(_xlfn.XLOOKUP("Service_RangeGt1000",'Scoring_Config'!$A:$A,'Scoring_Config'!$D:$D,"Yes")="Yes",_xlfn.XLOOKUP("Service_RangeGt1000",'Scoring_Config'!$A:$A,'Scoring_Config'!$C:$C,0),0),"False,0")</f>
        <v>0</v>
      </c>
      <c r="AT1166" cm="1">
        <f t="array" ref="AT1166">IF(FALSE,"True," &amp; IF(_xlfn.XLOOKUP("App_IsAny",'Scoring_Config'!$A:$A,'Scoring_Config'!$D:$D,"Yes")="Yes",_xlfn.XLOOKUP("App_IsAny",'Scoring_Config'!$A:$A,'Scoring_Config'!$C:$C,0),0),"False,0")</f>
        <v>0</v>
      </c>
      <c r="AU1166">
        <v>2</v>
      </c>
      <c r="AV1166" cm="1">
        <f t="array" ref="AV1166">IF(FALSE,"True," &amp; IF(_xlfn.XLOOKUP("App_RangeGt1000",'Scoring_Config'!$A:$A,'Scoring_Config'!$D:$D,"Yes")="Yes",_xlfn.XLOOKUP("App_RangeGt1000",'Scoring_Config'!$A:$A,'Scoring_Config'!$C:$C,0),0),"False,0")</f>
        <v>0</v>
      </c>
      <c r="AW1166" cm="1">
        <f t="array" ref="AW1166">IF(FALSE,"True," &amp; IF(_xlfn.XLOOKUP("Action_IsDenyOrDrop",'Scoring_Config'!$A:$A,'Scoring_Config'!$D:$D,"Yes")="Yes",_xlfn.XLOOKUP("Action_IsDenyOrDrop",'Scoring_Config'!$A:$A,'Scoring_Config'!$C:$C,0),0),"False,0")</f>
        <v>0</v>
      </c>
      <c r="AX1166" cm="1">
        <f t="array" ref="AX1166">IF(LEFT(AW1166,4)="True",0,(IF(LEFT(Y1166,4)="True",IF(_xlfn.XLOOKUP("Src_IsAny",'Scoring_Config'!$A:$A,'Scoring_Config'!$D:$D,"Yes")="Yes",_xlfn.XLOOKUP("Src_IsAny",'Scoring_Config'!$A:$A,'Scoring_Config'!$C:$C,10),0),0)+IF(LEFT(Z1166,4)="True",IF(_xlfn.XLOOKUP("Src_CIDR_Le_16",'Scoring_Config'!$A:$A,'Scoring_Config'!$D:$D,"Yes")="Yes",_xlfn.XLOOKUP("Src_CIDR_Le_16",'Scoring_Config'!$A:$A,'Scoring_Config'!$C:$C,10),0),0)+IF(LEFT(AA1166,4)="True",IF(_xlfn.XLOOKUP("Src_CIDR_17_22",'Scoring_Config'!$A:$A,'Scoring_Config'!$D:$D,"Yes")="Yes",_xlfn.XLOOKUP("Src_CIDR_17_22",'Scoring_Config'!$A:$A,'Scoring_Config'!$C:$C,5),0),0)+IF(LEFT(AB1166,4)="True",IF(_xlfn.XLOOKUP("Dst_IsAny",'Scoring_Config'!$A:$A,'Scoring_Config'!$D:$D,"Yes")="Yes",_xlfn.XLOOKUP("Dst_IsAny",'Scoring_Config'!$A:$A,'Scoring_Config'!$C:$C,10),0),0)+IF(LEFT(AC1166,4)="True",IF(_xlfn.XLOOKUP("Dst_CIDR_Le_16",'Scoring_Config'!$A:$A,'Scoring_Config'!$D:$D,"Yes")="Yes",_xlfn.XLOOKUP("Dst_CIDR_Le_16",'Scoring_Config'!$A:$A,'Scoring_Config'!$C:$C,10),0),0)+IF(LEFT(AD1166,4)="True",IF(_xlfn.XLOOKUP("Dst_CIDR_17_22",'Scoring_Config'!$A:$A,'Scoring_Config'!$D:$D,"Yes")="Yes",_xlfn.XLOOKUP("Dst_CIDR_17_22",'Scoring_Config'!$A:$A,'Scoring_Config'!$C:$C,5),0),0)+IF(LEFT(AE1166,4)="True",IF(_xlfn.XLOOKUP("SrcZone_IsAny",'Scoring_Config'!$A:$A,'Scoring_Config'!$D:$D,"Yes")="Yes",_xlfn.XLOOKUP("SrcZone_IsAny",'Scoring_Config'!$A:$A,'Scoring_Config'!$C:$C,10),0),0)+IF(LEFT(AF1166,4)="True",IF(_xlfn.XLOOKUP("DstZone_IsAny",'Scoring_Config'!$A:$A,'Scoring_Config'!$D:$D,"Yes")="Yes",_xlfn.XLOOKUP("DstZone_IsAny",'Scoring_Config'!$A:$A,'Scoring_Config'!$C:$C,10),0),0)+IF(LEFT(AG1166,4)="True",IF(_xlfn.XLOOKUP("Service_Any_OR_RangeGt1000",'Scoring_Config'!$A:$A,'Scoring_Config'!$D:$D,"Yes")="Yes",_xlfn.XLOOKUP("Service_Any_OR_RangeGt1000",'Scoring_Config'!$A:$A,'Scoring_Config'!$C:$C,10),0),0)+IF(LEFT(AH1166,4)="True",IF(_xlfn.XLOOKUP("App_Any_OR_RangeGt1000",'Scoring_Config'!$A:$A,'Scoring_Config'!$D:$D,"Yes")="Yes",_xlfn.XLOOKUP("App_Any_OR_RangeGt1000",'Scoring_Config'!$A:$A,'Scoring_Config'!$C:$C,10),0),0)+IF(LEFT(AI1166,4)="True",IF(_xlfn.XLOOKUP("Service_Insecure_Match",'Scoring_Config'!$A:$A,'Scoring_Config'!$D:$D,"Yes")="Yes",_xlfn.XLOOKUP("Service_Insecure_Match",'Scoring_Config'!$A:$A,'Scoring_Config'!$C:$C,5),0),0)+IF(LEFT(AJ1166,4)="True",IF(_xlfn.XLOOKUP("Risky_Inbound",'Scoring_Config'!$A:$A,'Scoring_Config'!$D:$D,"Yes")="Yes",_xlfn.XLOOKUP("Risky_Inbound",'Scoring_Config'!$A:$A,'Scoring_Config'!$C:$C,50),0),0)+IF(LEFT(AK1166,4)="True",IF(_xlfn.XLOOKUP("Risky_Outbound",'Scoring_Config'!$A:$A,'Scoring_Config'!$D:$D,"Yes")="Yes",_xlfn.XLOOKUP("Risky_Outbound",'Scoring_Config'!$A:$A,'Scoring_Config'!$C:$C,25),0),0)+IF(LEFT(AZ1166,4)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1166,FIND(",",AL1166)+1,100)),0)+IF(LEFT(AM1166,4)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1166,FIND(",",AN1166)+1,100)),0)+IF(_xlfn.XLOOKUP("Profile_Scoring",'Scoring_Config'!$A:$A,'Scoring_Config'!$D:$D,"Yes")="Yes",VALUE(MID(AO1166,FIND(",",AO1166)+1,100)),0)+IF(_xlfn.XLOOKUP("Options_Scoring",'Scoring_Config'!$A:$A,'Scoring_Config'!$D:$D,"Yes")="Yes",VALUE(MID(AP1166,FIND(",",AP1166)+1,100)),0)))</f>
        <v>0</v>
      </c>
      <c r="AZ1166" cm="1">
        <f t="array" ref="AZ1166">IF(FALSE,"True," &amp; IF(_xlfn.XLOOKUP("Migrate_Insecure",'Scoring_Config'!$A:$A,'Scoring_Config'!$D:$D,"Yes")="Yes",_xlfn.XLOOKUP("Migrate_Insecure",'Scoring_Config'!$A:$A,'Scoring_Config'!$C:$C,10),0),"False,0")</f>
        <v>0</v>
      </c>
    </row>
    <row r="1167" spans="1:52">
      <c r="A1167" t="s">
        <v>1979</v>
      </c>
      <c r="B1167" t="s">
        <v>3139</v>
      </c>
      <c r="C1167" t="s">
        <v>3542</v>
      </c>
      <c r="D1167" t="s">
        <v>3545</v>
      </c>
      <c r="E1167" t="s">
        <v>3563</v>
      </c>
      <c r="F1167" t="s">
        <v>3637</v>
      </c>
      <c r="G1167" t="s">
        <v>611</v>
      </c>
      <c r="H1167" t="s">
        <v>174</v>
      </c>
      <c r="I1167" t="s">
        <v>3619</v>
      </c>
      <c r="J1167" t="s">
        <v>176</v>
      </c>
      <c r="K1167" t="s">
        <v>1680</v>
      </c>
      <c r="L1167" t="s">
        <v>1327</v>
      </c>
      <c r="M1167" t="s">
        <v>1974</v>
      </c>
      <c r="N1167" t="s">
        <v>4315</v>
      </c>
      <c r="O1167" t="s">
        <v>4319</v>
      </c>
      <c r="P1167" t="s">
        <v>4323</v>
      </c>
      <c r="Q1167" t="s">
        <v>4430</v>
      </c>
      <c r="R1167" t="s">
        <v>5439</v>
      </c>
      <c r="S1167" t="s">
        <v>4324</v>
      </c>
      <c r="T1167" t="s">
        <v>5817</v>
      </c>
      <c r="U1167" t="s">
        <v>6024</v>
      </c>
      <c r="Y1167" cm="1">
        <f t="array" ref="Y1167">IF(FALSE,"True," &amp; IF(_xlfn.XLOOKUP("Src_IsAny",'Scoring_Config'!$A:$A,'Scoring_Config'!$D:$D,"Yes")="Yes",_xlfn.XLOOKUP("Src_IsAny",'Scoring_Config'!$A:$A,'Scoring_Config'!$C:$C,10),0),"False,0")</f>
        <v>0</v>
      </c>
      <c r="Z1167" cm="1">
        <f t="array" ref="Z1167">IF(FALSE,"True," &amp; IF(_xlfn.XLOOKUP("Src_CIDR_Le_16",'Scoring_Config'!$A:$A,'Scoring_Config'!$D:$D,"Yes")="Yes",_xlfn.XLOOKUP("Src_CIDR_Le_16",'Scoring_Config'!$A:$A,'Scoring_Config'!$C:$C,10),0),"False,0")</f>
        <v>0</v>
      </c>
      <c r="AA1167" cm="1">
        <f t="array" ref="AA1167">IF(FALSE,"True," &amp; IF(_xlfn.XLOOKUP("Src_CIDR_17_22",'Scoring_Config'!$A:$A,'Scoring_Config'!$D:$D,"Yes")="Yes",_xlfn.XLOOKUP("Src_CIDR_17_22",'Scoring_Config'!$A:$A,'Scoring_Config'!$C:$C,5),0),"False,0")</f>
        <v>0</v>
      </c>
      <c r="AB1167" cm="1">
        <f t="array" ref="AB1167">IF(FALSE,"True," &amp; IF(_xlfn.XLOOKUP("Dst_IsAny",'Scoring_Config'!$A:$A,'Scoring_Config'!$D:$D,"Yes")="Yes",_xlfn.XLOOKUP("Dst_IsAny",'Scoring_Config'!$A:$A,'Scoring_Config'!$C:$C,10),0),"False,0")</f>
        <v>0</v>
      </c>
      <c r="AC1167" cm="1">
        <f t="array" ref="AC1167">IF(FALSE,"True," &amp; IF(_xlfn.XLOOKUP("Dst_CIDR_Le_16",'Scoring_Config'!$A:$A,'Scoring_Config'!$D:$D,"Yes")="Yes",_xlfn.XLOOKUP("Dst_CIDR_Le_16",'Scoring_Config'!$A:$A,'Scoring_Config'!$C:$C,10),0),"False,0")</f>
        <v>0</v>
      </c>
      <c r="AD1167" cm="1">
        <f t="array" ref="AD1167">IF(FALSE,"True," &amp; IF(_xlfn.XLOOKUP("Dst_CIDR_17_22",'Scoring_Config'!$A:$A,'Scoring_Config'!$D:$D,"Yes")="Yes",_xlfn.XLOOKUP("Dst_CIDR_17_22",'Scoring_Config'!$A:$A,'Scoring_Config'!$C:$C,5),0),"False,0")</f>
        <v>0</v>
      </c>
      <c r="AE1167" cm="1">
        <f t="array" ref="AE1167">IF(FALSE,"True," &amp; IF(_xlfn.XLOOKUP("SrcZone_IsAny",'Scoring_Config'!$A:$A,'Scoring_Config'!$D:$D,"Yes")="Yes",_xlfn.XLOOKUP("SrcZone_IsAny",'Scoring_Config'!$A:$A,'Scoring_Config'!$C:$C,10),0),"False,0")</f>
        <v>0</v>
      </c>
      <c r="AF1167" cm="1">
        <f t="array" ref="AF1167">IF(FALSE,"True," &amp; IF(_xlfn.XLOOKUP("DstZone_IsAny",'Scoring_Config'!$A:$A,'Scoring_Config'!$D:$D,"Yes")="Yes",_xlfn.XLOOKUP("DstZone_IsAny",'Scoring_Config'!$A:$A,'Scoring_Config'!$C:$C,10),0),"False,0")</f>
        <v>0</v>
      </c>
      <c r="AG1167" cm="1">
        <f t="array" ref="AG116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67" cm="1">
        <f t="array" ref="AH1167">IF(FALSE,"True," &amp; IF(_xlfn.XLOOKUP("App_Any_OR_RangeGt1000",'Scoring_Config'!$A:$A,'Scoring_Config'!$D:$D,"Yes")="Yes",_xlfn.XLOOKUP("App_Any_OR_RangeGt1000",'Scoring_Config'!$A:$A,'Scoring_Config'!$C:$C,10),0),"False,0")</f>
        <v>0</v>
      </c>
      <c r="AI1167" cm="1">
        <f t="array" ref="AI1167">IF(FALSE,"True," &amp; IF(_xlfn.XLOOKUP("Service_Insecure_Match",'Scoring_Config'!$A:$A,'Scoring_Config'!$D:$D,"Yes")="Yes",_xlfn.XLOOKUP("Service_Insecure_Match",'Scoring_Config'!$A:$A,'Scoring_Config'!$C:$C,5),0),"False,0")</f>
        <v>0</v>
      </c>
      <c r="AJ1167" cm="1">
        <f t="array" ref="AJ1167">IF(FALSE,"True," &amp; IF(_xlfn.XLOOKUP("Risky_Inbound",'Scoring_Config'!$A:$A,'Scoring_Config'!$D:$D,"Yes")="Yes",_xlfn.XLOOKUP("Risky_Inbound",'Scoring_Config'!$A:$A,'Scoring_Config'!$C:$C,50),0),"False,0")</f>
        <v>0</v>
      </c>
      <c r="AK1167" cm="1">
        <f t="array" ref="AK1167">IF(FALSE,"True," &amp; IF(_xlfn.XLOOKUP("Risky_Outbound",'Scoring_Config'!$A:$A,'Scoring_Config'!$D:$D,"Yes")="Yes",_xlfn.XLOOKUP("Risky_Outbound",'Scoring_Config'!$A:$A,'Scoring_Config'!$C:$C,25),0),"False,0")</f>
        <v>0</v>
      </c>
      <c r="AL1167" t="s">
        <v>6699</v>
      </c>
      <c r="AM1167" cm="1">
        <f t="array" ref="AM116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67" t="s">
        <v>6697</v>
      </c>
      <c r="AO1167" t="s">
        <v>6697</v>
      </c>
      <c r="AP1167" t="s">
        <v>6697</v>
      </c>
      <c r="AQ1167" cm="1">
        <f t="array" ref="AQ1167">IF(FALSE,"True," &amp; IF(_xlfn.XLOOKUP("Service_IsAny",'Scoring_Config'!$A:$A,'Scoring_Config'!$D:$D,"Yes")="Yes",_xlfn.XLOOKUP("Service_IsAny",'Scoring_Config'!$A:$A,'Scoring_Config'!$C:$C,0),0),"False,0")</f>
        <v>0</v>
      </c>
      <c r="AR1167">
        <v>0</v>
      </c>
      <c r="AS1167" cm="1">
        <f t="array" ref="AS1167">IF(FALSE,"True," &amp; IF(_xlfn.XLOOKUP("Service_RangeGt1000",'Scoring_Config'!$A:$A,'Scoring_Config'!$D:$D,"Yes")="Yes",_xlfn.XLOOKUP("Service_RangeGt1000",'Scoring_Config'!$A:$A,'Scoring_Config'!$C:$C,0),0),"False,0")</f>
        <v>0</v>
      </c>
      <c r="AT1167" cm="1">
        <f t="array" ref="AT1167">IF(FALSE,"True," &amp; IF(_xlfn.XLOOKUP("App_IsAny",'Scoring_Config'!$A:$A,'Scoring_Config'!$D:$D,"Yes")="Yes",_xlfn.XLOOKUP("App_IsAny",'Scoring_Config'!$A:$A,'Scoring_Config'!$C:$C,0),0),"False,0")</f>
        <v>0</v>
      </c>
      <c r="AU1167">
        <v>2</v>
      </c>
      <c r="AV1167" cm="1">
        <f t="array" ref="AV1167">IF(FALSE,"True," &amp; IF(_xlfn.XLOOKUP("App_RangeGt1000",'Scoring_Config'!$A:$A,'Scoring_Config'!$D:$D,"Yes")="Yes",_xlfn.XLOOKUP("App_RangeGt1000",'Scoring_Config'!$A:$A,'Scoring_Config'!$C:$C,0),0),"False,0")</f>
        <v>0</v>
      </c>
      <c r="AW1167" cm="1">
        <f t="array" ref="AW1167">IF(FALSE,"True," &amp; IF(_xlfn.XLOOKUP("Action_IsDenyOrDrop",'Scoring_Config'!$A:$A,'Scoring_Config'!$D:$D,"Yes")="Yes",_xlfn.XLOOKUP("Action_IsDenyOrDrop",'Scoring_Config'!$A:$A,'Scoring_Config'!$C:$C,0),0),"False,0")</f>
        <v>0</v>
      </c>
      <c r="AX1167" cm="1">
        <f t="array" ref="AX1167">IF(LEFT(AW1167,4)="True",0,(IF(LEFT(Y1167,4)="True",IF(_xlfn.XLOOKUP("Src_IsAny",'Scoring_Config'!$A:$A,'Scoring_Config'!$D:$D,"Yes")="Yes",_xlfn.XLOOKUP("Src_IsAny",'Scoring_Config'!$A:$A,'Scoring_Config'!$C:$C,10),0),0)+IF(LEFT(Z1167,4)="True",IF(_xlfn.XLOOKUP("Src_CIDR_Le_16",'Scoring_Config'!$A:$A,'Scoring_Config'!$D:$D,"Yes")="Yes",_xlfn.XLOOKUP("Src_CIDR_Le_16",'Scoring_Config'!$A:$A,'Scoring_Config'!$C:$C,10),0),0)+IF(LEFT(AA1167,4)="True",IF(_xlfn.XLOOKUP("Src_CIDR_17_22",'Scoring_Config'!$A:$A,'Scoring_Config'!$D:$D,"Yes")="Yes",_xlfn.XLOOKUP("Src_CIDR_17_22",'Scoring_Config'!$A:$A,'Scoring_Config'!$C:$C,5),0),0)+IF(LEFT(AB1167,4)="True",IF(_xlfn.XLOOKUP("Dst_IsAny",'Scoring_Config'!$A:$A,'Scoring_Config'!$D:$D,"Yes")="Yes",_xlfn.XLOOKUP("Dst_IsAny",'Scoring_Config'!$A:$A,'Scoring_Config'!$C:$C,10),0),0)+IF(LEFT(AC1167,4)="True",IF(_xlfn.XLOOKUP("Dst_CIDR_Le_16",'Scoring_Config'!$A:$A,'Scoring_Config'!$D:$D,"Yes")="Yes",_xlfn.XLOOKUP("Dst_CIDR_Le_16",'Scoring_Config'!$A:$A,'Scoring_Config'!$C:$C,10),0),0)+IF(LEFT(AD1167,4)="True",IF(_xlfn.XLOOKUP("Dst_CIDR_17_22",'Scoring_Config'!$A:$A,'Scoring_Config'!$D:$D,"Yes")="Yes",_xlfn.XLOOKUP("Dst_CIDR_17_22",'Scoring_Config'!$A:$A,'Scoring_Config'!$C:$C,5),0),0)+IF(LEFT(AE1167,4)="True",IF(_xlfn.XLOOKUP("SrcZone_IsAny",'Scoring_Config'!$A:$A,'Scoring_Config'!$D:$D,"Yes")="Yes",_xlfn.XLOOKUP("SrcZone_IsAny",'Scoring_Config'!$A:$A,'Scoring_Config'!$C:$C,10),0),0)+IF(LEFT(AF1167,4)="True",IF(_xlfn.XLOOKUP("DstZone_IsAny",'Scoring_Config'!$A:$A,'Scoring_Config'!$D:$D,"Yes")="Yes",_xlfn.XLOOKUP("DstZone_IsAny",'Scoring_Config'!$A:$A,'Scoring_Config'!$C:$C,10),0),0)+IF(LEFT(AG1167,4)="True",IF(_xlfn.XLOOKUP("Service_Any_OR_RangeGt1000",'Scoring_Config'!$A:$A,'Scoring_Config'!$D:$D,"Yes")="Yes",_xlfn.XLOOKUP("Service_Any_OR_RangeGt1000",'Scoring_Config'!$A:$A,'Scoring_Config'!$C:$C,10),0),0)+IF(LEFT(AH1167,4)="True",IF(_xlfn.XLOOKUP("App_Any_OR_RangeGt1000",'Scoring_Config'!$A:$A,'Scoring_Config'!$D:$D,"Yes")="Yes",_xlfn.XLOOKUP("App_Any_OR_RangeGt1000",'Scoring_Config'!$A:$A,'Scoring_Config'!$C:$C,10),0),0)+IF(LEFT(AI1167,4)="True",IF(_xlfn.XLOOKUP("Service_Insecure_Match",'Scoring_Config'!$A:$A,'Scoring_Config'!$D:$D,"Yes")="Yes",_xlfn.XLOOKUP("Service_Insecure_Match",'Scoring_Config'!$A:$A,'Scoring_Config'!$C:$C,5),0),0)+IF(LEFT(AJ1167,4)="True",IF(_xlfn.XLOOKUP("Risky_Inbound",'Scoring_Config'!$A:$A,'Scoring_Config'!$D:$D,"Yes")="Yes",_xlfn.XLOOKUP("Risky_Inbound",'Scoring_Config'!$A:$A,'Scoring_Config'!$C:$C,50),0),0)+IF(LEFT(AK1167,4)="True",IF(_xlfn.XLOOKUP("Risky_Outbound",'Scoring_Config'!$A:$A,'Scoring_Config'!$D:$D,"Yes")="Yes",_xlfn.XLOOKUP("Risky_Outbound",'Scoring_Config'!$A:$A,'Scoring_Config'!$C:$C,25),0),0)+IF(LEFT(AZ1167,4)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1167,FIND(",",AL1167)+1,100)),0)+IF(LEFT(AM1167,4)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1167,FIND(",",AN1167)+1,100)),0)+IF(_xlfn.XLOOKUP("Profile_Scoring",'Scoring_Config'!$A:$A,'Scoring_Config'!$D:$D,"Yes")="Yes",VALUE(MID(AO1167,FIND(",",AO1167)+1,100)),0)+IF(_xlfn.XLOOKUP("Options_Scoring",'Scoring_Config'!$A:$A,'Scoring_Config'!$D:$D,"Yes")="Yes",VALUE(MID(AP1167,FIND(",",AP1167)+1,100)),0)))</f>
        <v>0</v>
      </c>
      <c r="AZ1167" cm="1">
        <f t="array" ref="AZ1167">IF(FALSE,"True," &amp; IF(_xlfn.XLOOKUP("Migrate_Insecure",'Scoring_Config'!$A:$A,'Scoring_Config'!$D:$D,"Yes")="Yes",_xlfn.XLOOKUP("Migrate_Insecure",'Scoring_Config'!$A:$A,'Scoring_Config'!$C:$C,10),0),"False,0")</f>
        <v>0</v>
      </c>
    </row>
    <row r="1168" spans="1:52">
      <c r="A1168" t="s">
        <v>1979</v>
      </c>
      <c r="B1168" t="s">
        <v>3140</v>
      </c>
      <c r="C1168" t="s">
        <v>3542</v>
      </c>
      <c r="D1168" t="s">
        <v>3545</v>
      </c>
      <c r="E1168" t="s">
        <v>3563</v>
      </c>
      <c r="F1168" t="s">
        <v>3637</v>
      </c>
      <c r="G1168" t="s">
        <v>593</v>
      </c>
      <c r="H1168" t="s">
        <v>174</v>
      </c>
      <c r="I1168" t="s">
        <v>3690</v>
      </c>
      <c r="J1168" t="s">
        <v>261</v>
      </c>
      <c r="K1168" t="s">
        <v>1749</v>
      </c>
      <c r="L1168" t="s">
        <v>1327</v>
      </c>
      <c r="M1168" t="s">
        <v>1974</v>
      </c>
      <c r="N1168" t="s">
        <v>4315</v>
      </c>
      <c r="O1168" t="s">
        <v>4319</v>
      </c>
      <c r="P1168" t="s">
        <v>4323</v>
      </c>
      <c r="Q1168" t="s">
        <v>5105</v>
      </c>
      <c r="R1168" t="s">
        <v>5439</v>
      </c>
      <c r="S1168" t="s">
        <v>4324</v>
      </c>
      <c r="T1168" t="s">
        <v>5817</v>
      </c>
      <c r="U1168" t="s">
        <v>5834</v>
      </c>
      <c r="Y1168" cm="1">
        <f t="array" ref="Y1168">IF(FALSE,"True," &amp; IF(_xlfn.XLOOKUP("Src_IsAny",'Scoring_Config'!$A:$A,'Scoring_Config'!$D:$D,"Yes")="Yes",_xlfn.XLOOKUP("Src_IsAny",'Scoring_Config'!$A:$A,'Scoring_Config'!$C:$C,10),0),"False,0")</f>
        <v>0</v>
      </c>
      <c r="Z1168" cm="1">
        <f t="array" ref="Z1168">IF(FALSE,"True," &amp; IF(_xlfn.XLOOKUP("Src_CIDR_Le_16",'Scoring_Config'!$A:$A,'Scoring_Config'!$D:$D,"Yes")="Yes",_xlfn.XLOOKUP("Src_CIDR_Le_16",'Scoring_Config'!$A:$A,'Scoring_Config'!$C:$C,10),0),"False,0")</f>
        <v>0</v>
      </c>
      <c r="AA1168" cm="1">
        <f t="array" ref="AA1168">IF(FALSE,"True," &amp; IF(_xlfn.XLOOKUP("Src_CIDR_17_22",'Scoring_Config'!$A:$A,'Scoring_Config'!$D:$D,"Yes")="Yes",_xlfn.XLOOKUP("Src_CIDR_17_22",'Scoring_Config'!$A:$A,'Scoring_Config'!$C:$C,5),0),"False,0")</f>
        <v>0</v>
      </c>
      <c r="AB1168" cm="1">
        <f t="array" ref="AB1168">IF(FALSE,"True," &amp; IF(_xlfn.XLOOKUP("Dst_IsAny",'Scoring_Config'!$A:$A,'Scoring_Config'!$D:$D,"Yes")="Yes",_xlfn.XLOOKUP("Dst_IsAny",'Scoring_Config'!$A:$A,'Scoring_Config'!$C:$C,10),0),"False,0")</f>
        <v>0</v>
      </c>
      <c r="AC1168" cm="1">
        <f t="array" ref="AC1168">IF(FALSE,"True," &amp; IF(_xlfn.XLOOKUP("Dst_CIDR_Le_16",'Scoring_Config'!$A:$A,'Scoring_Config'!$D:$D,"Yes")="Yes",_xlfn.XLOOKUP("Dst_CIDR_Le_16",'Scoring_Config'!$A:$A,'Scoring_Config'!$C:$C,10),0),"False,0")</f>
        <v>0</v>
      </c>
      <c r="AD1168" cm="1">
        <f t="array" ref="AD1168">IF(FALSE,"True," &amp; IF(_xlfn.XLOOKUP("Dst_CIDR_17_22",'Scoring_Config'!$A:$A,'Scoring_Config'!$D:$D,"Yes")="Yes",_xlfn.XLOOKUP("Dst_CIDR_17_22",'Scoring_Config'!$A:$A,'Scoring_Config'!$C:$C,5),0),"False,0")</f>
        <v>0</v>
      </c>
      <c r="AE1168" cm="1">
        <f t="array" ref="AE1168">IF(FALSE,"True," &amp; IF(_xlfn.XLOOKUP("SrcZone_IsAny",'Scoring_Config'!$A:$A,'Scoring_Config'!$D:$D,"Yes")="Yes",_xlfn.XLOOKUP("SrcZone_IsAny",'Scoring_Config'!$A:$A,'Scoring_Config'!$C:$C,10),0),"False,0")</f>
        <v>0</v>
      </c>
      <c r="AF1168" cm="1">
        <f t="array" ref="AF1168">IF(FALSE,"True," &amp; IF(_xlfn.XLOOKUP("DstZone_IsAny",'Scoring_Config'!$A:$A,'Scoring_Config'!$D:$D,"Yes")="Yes",_xlfn.XLOOKUP("DstZone_IsAny",'Scoring_Config'!$A:$A,'Scoring_Config'!$C:$C,10),0),"False,0")</f>
        <v>0</v>
      </c>
      <c r="AG1168" cm="1">
        <f t="array" ref="AG116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68" cm="1">
        <f t="array" ref="AH1168">IF(FALSE,"True," &amp; IF(_xlfn.XLOOKUP("App_Any_OR_RangeGt1000",'Scoring_Config'!$A:$A,'Scoring_Config'!$D:$D,"Yes")="Yes",_xlfn.XLOOKUP("App_Any_OR_RangeGt1000",'Scoring_Config'!$A:$A,'Scoring_Config'!$C:$C,10),0),"False,0")</f>
        <v>0</v>
      </c>
      <c r="AI1168" cm="1">
        <f t="array" ref="AI1168">IF(FALSE,"True," &amp; IF(_xlfn.XLOOKUP("Service_Insecure_Match",'Scoring_Config'!$A:$A,'Scoring_Config'!$D:$D,"Yes")="Yes",_xlfn.XLOOKUP("Service_Insecure_Match",'Scoring_Config'!$A:$A,'Scoring_Config'!$C:$C,5),0),"False,0")</f>
        <v>0</v>
      </c>
      <c r="AJ1168" cm="1">
        <f t="array" ref="AJ1168">IF(FALSE,"True," &amp; IF(_xlfn.XLOOKUP("Risky_Inbound",'Scoring_Config'!$A:$A,'Scoring_Config'!$D:$D,"Yes")="Yes",_xlfn.XLOOKUP("Risky_Inbound",'Scoring_Config'!$A:$A,'Scoring_Config'!$C:$C,50),0),"False,0")</f>
        <v>0</v>
      </c>
      <c r="AK1168" cm="1">
        <f t="array" ref="AK1168">IF(FALSE,"True," &amp; IF(_xlfn.XLOOKUP("Risky_Outbound",'Scoring_Config'!$A:$A,'Scoring_Config'!$D:$D,"Yes")="Yes",_xlfn.XLOOKUP("Risky_Outbound",'Scoring_Config'!$A:$A,'Scoring_Config'!$C:$C,25),0),"False,0")</f>
        <v>0</v>
      </c>
      <c r="AL1168" t="s">
        <v>6699</v>
      </c>
      <c r="AM1168" cm="1">
        <f t="array" ref="AM116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68" t="s">
        <v>6697</v>
      </c>
      <c r="AO1168" t="s">
        <v>6697</v>
      </c>
      <c r="AP1168" t="s">
        <v>6697</v>
      </c>
      <c r="AQ1168" cm="1">
        <f t="array" ref="AQ1168">IF(FALSE,"True," &amp; IF(_xlfn.XLOOKUP("Service_IsAny",'Scoring_Config'!$A:$A,'Scoring_Config'!$D:$D,"Yes")="Yes",_xlfn.XLOOKUP("Service_IsAny",'Scoring_Config'!$A:$A,'Scoring_Config'!$C:$C,0),0),"False,0")</f>
        <v>0</v>
      </c>
      <c r="AR1168">
        <v>0</v>
      </c>
      <c r="AS1168" cm="1">
        <f t="array" ref="AS1168">IF(FALSE,"True," &amp; IF(_xlfn.XLOOKUP("Service_RangeGt1000",'Scoring_Config'!$A:$A,'Scoring_Config'!$D:$D,"Yes")="Yes",_xlfn.XLOOKUP("Service_RangeGt1000",'Scoring_Config'!$A:$A,'Scoring_Config'!$C:$C,0),0),"False,0")</f>
        <v>0</v>
      </c>
      <c r="AT1168" cm="1">
        <f t="array" ref="AT1168">IF(FALSE,"True," &amp; IF(_xlfn.XLOOKUP("App_IsAny",'Scoring_Config'!$A:$A,'Scoring_Config'!$D:$D,"Yes")="Yes",_xlfn.XLOOKUP("App_IsAny",'Scoring_Config'!$A:$A,'Scoring_Config'!$C:$C,0),0),"False,0")</f>
        <v>0</v>
      </c>
      <c r="AU1168">
        <v>1</v>
      </c>
      <c r="AV1168" cm="1">
        <f t="array" ref="AV1168">IF(FALSE,"True," &amp; IF(_xlfn.XLOOKUP("App_RangeGt1000",'Scoring_Config'!$A:$A,'Scoring_Config'!$D:$D,"Yes")="Yes",_xlfn.XLOOKUP("App_RangeGt1000",'Scoring_Config'!$A:$A,'Scoring_Config'!$C:$C,0),0),"False,0")</f>
        <v>0</v>
      </c>
      <c r="AW1168" cm="1">
        <f t="array" ref="AW1168">IF(FALSE,"True," &amp; IF(_xlfn.XLOOKUP("Action_IsDenyOrDrop",'Scoring_Config'!$A:$A,'Scoring_Config'!$D:$D,"Yes")="Yes",_xlfn.XLOOKUP("Action_IsDenyOrDrop",'Scoring_Config'!$A:$A,'Scoring_Config'!$C:$C,0),0),"False,0")</f>
        <v>0</v>
      </c>
      <c r="AX1168" cm="1">
        <f t="array" ref="AX1168">IF(LEFT(AW1168,4)="True",0,(IF(LEFT(Y1168,4)="True",IF(_xlfn.XLOOKUP("Src_IsAny",'Scoring_Config'!$A:$A,'Scoring_Config'!$D:$D,"Yes")="Yes",_xlfn.XLOOKUP("Src_IsAny",'Scoring_Config'!$A:$A,'Scoring_Config'!$C:$C,10),0),0)+IF(LEFT(Z1168,4)="True",IF(_xlfn.XLOOKUP("Src_CIDR_Le_16",'Scoring_Config'!$A:$A,'Scoring_Config'!$D:$D,"Yes")="Yes",_xlfn.XLOOKUP("Src_CIDR_Le_16",'Scoring_Config'!$A:$A,'Scoring_Config'!$C:$C,10),0),0)+IF(LEFT(AA1168,4)="True",IF(_xlfn.XLOOKUP("Src_CIDR_17_22",'Scoring_Config'!$A:$A,'Scoring_Config'!$D:$D,"Yes")="Yes",_xlfn.XLOOKUP("Src_CIDR_17_22",'Scoring_Config'!$A:$A,'Scoring_Config'!$C:$C,5),0),0)+IF(LEFT(AB1168,4)="True",IF(_xlfn.XLOOKUP("Dst_IsAny",'Scoring_Config'!$A:$A,'Scoring_Config'!$D:$D,"Yes")="Yes",_xlfn.XLOOKUP("Dst_IsAny",'Scoring_Config'!$A:$A,'Scoring_Config'!$C:$C,10),0),0)+IF(LEFT(AC1168,4)="True",IF(_xlfn.XLOOKUP("Dst_CIDR_Le_16",'Scoring_Config'!$A:$A,'Scoring_Config'!$D:$D,"Yes")="Yes",_xlfn.XLOOKUP("Dst_CIDR_Le_16",'Scoring_Config'!$A:$A,'Scoring_Config'!$C:$C,10),0),0)+IF(LEFT(AD1168,4)="True",IF(_xlfn.XLOOKUP("Dst_CIDR_17_22",'Scoring_Config'!$A:$A,'Scoring_Config'!$D:$D,"Yes")="Yes",_xlfn.XLOOKUP("Dst_CIDR_17_22",'Scoring_Config'!$A:$A,'Scoring_Config'!$C:$C,5),0),0)+IF(LEFT(AE1168,4)="True",IF(_xlfn.XLOOKUP("SrcZone_IsAny",'Scoring_Config'!$A:$A,'Scoring_Config'!$D:$D,"Yes")="Yes",_xlfn.XLOOKUP("SrcZone_IsAny",'Scoring_Config'!$A:$A,'Scoring_Config'!$C:$C,10),0),0)+IF(LEFT(AF1168,4)="True",IF(_xlfn.XLOOKUP("DstZone_IsAny",'Scoring_Config'!$A:$A,'Scoring_Config'!$D:$D,"Yes")="Yes",_xlfn.XLOOKUP("DstZone_IsAny",'Scoring_Config'!$A:$A,'Scoring_Config'!$C:$C,10),0),0)+IF(LEFT(AG1168,4)="True",IF(_xlfn.XLOOKUP("Service_Any_OR_RangeGt1000",'Scoring_Config'!$A:$A,'Scoring_Config'!$D:$D,"Yes")="Yes",_xlfn.XLOOKUP("Service_Any_OR_RangeGt1000",'Scoring_Config'!$A:$A,'Scoring_Config'!$C:$C,10),0),0)+IF(LEFT(AH1168,4)="True",IF(_xlfn.XLOOKUP("App_Any_OR_RangeGt1000",'Scoring_Config'!$A:$A,'Scoring_Config'!$D:$D,"Yes")="Yes",_xlfn.XLOOKUP("App_Any_OR_RangeGt1000",'Scoring_Config'!$A:$A,'Scoring_Config'!$C:$C,10),0),0)+IF(LEFT(AI1168,4)="True",IF(_xlfn.XLOOKUP("Service_Insecure_Match",'Scoring_Config'!$A:$A,'Scoring_Config'!$D:$D,"Yes")="Yes",_xlfn.XLOOKUP("Service_Insecure_Match",'Scoring_Config'!$A:$A,'Scoring_Config'!$C:$C,5),0),0)+IF(LEFT(AJ1168,4)="True",IF(_xlfn.XLOOKUP("Risky_Inbound",'Scoring_Config'!$A:$A,'Scoring_Config'!$D:$D,"Yes")="Yes",_xlfn.XLOOKUP("Risky_Inbound",'Scoring_Config'!$A:$A,'Scoring_Config'!$C:$C,50),0),0)+IF(LEFT(AK1168,4)="True",IF(_xlfn.XLOOKUP("Risky_Outbound",'Scoring_Config'!$A:$A,'Scoring_Config'!$D:$D,"Yes")="Yes",_xlfn.XLOOKUP("Risky_Outbound",'Scoring_Config'!$A:$A,'Scoring_Config'!$C:$C,25),0),0)+IF(LEFT(AZ1168,4)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1168,FIND(",",AL1168)+1,100)),0)+IF(LEFT(AM1168,4)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1168,FIND(",",AN1168)+1,100)),0)+IF(_xlfn.XLOOKUP("Profile_Scoring",'Scoring_Config'!$A:$A,'Scoring_Config'!$D:$D,"Yes")="Yes",VALUE(MID(AO1168,FIND(",",AO1168)+1,100)),0)+IF(_xlfn.XLOOKUP("Options_Scoring",'Scoring_Config'!$A:$A,'Scoring_Config'!$D:$D,"Yes")="Yes",VALUE(MID(AP1168,FIND(",",AP1168)+1,100)),0)))</f>
        <v>0</v>
      </c>
      <c r="AZ1168" cm="1">
        <f t="array" ref="AZ1168">IF(FALSE,"True," &amp; IF(_xlfn.XLOOKUP("Migrate_Insecure",'Scoring_Config'!$A:$A,'Scoring_Config'!$D:$D,"Yes")="Yes",_xlfn.XLOOKUP("Migrate_Insecure",'Scoring_Config'!$A:$A,'Scoring_Config'!$C:$C,10),0),"False,0")</f>
        <v>0</v>
      </c>
    </row>
    <row r="1169" spans="1:52">
      <c r="A1169" t="s">
        <v>1979</v>
      </c>
      <c r="B1169" t="s">
        <v>3141</v>
      </c>
      <c r="C1169" t="s">
        <v>3542</v>
      </c>
      <c r="D1169" t="s">
        <v>3545</v>
      </c>
      <c r="E1169" t="s">
        <v>3563</v>
      </c>
      <c r="F1169" t="s">
        <v>3637</v>
      </c>
      <c r="G1169" t="s">
        <v>593</v>
      </c>
      <c r="H1169" t="s">
        <v>174</v>
      </c>
      <c r="I1169" t="s">
        <v>4106</v>
      </c>
      <c r="J1169" t="s">
        <v>1186</v>
      </c>
      <c r="K1169" t="s">
        <v>174</v>
      </c>
      <c r="L1169" t="s">
        <v>1551</v>
      </c>
      <c r="M1169" t="s">
        <v>1974</v>
      </c>
      <c r="N1169" t="s">
        <v>4315</v>
      </c>
      <c r="O1169" t="s">
        <v>4319</v>
      </c>
      <c r="P1169" t="s">
        <v>4321</v>
      </c>
      <c r="Q1169" t="s">
        <v>5105</v>
      </c>
      <c r="R1169" t="s">
        <v>5440</v>
      </c>
      <c r="S1169" t="s">
        <v>5541</v>
      </c>
      <c r="T1169" t="s">
        <v>5851</v>
      </c>
      <c r="U1169" t="s">
        <v>5834</v>
      </c>
      <c r="Y1169" cm="1">
        <f t="array" ref="Y1169">IF(FALSE,"True," &amp; IF(_xlfn.XLOOKUP("Src_IsAny",'Scoring_Config'!$A:$A,'Scoring_Config'!$D:$D,"Yes")="Yes",_xlfn.XLOOKUP("Src_IsAny",'Scoring_Config'!$A:$A,'Scoring_Config'!$C:$C,10),0),"False,0")</f>
        <v>0</v>
      </c>
      <c r="Z1169" cm="1">
        <f t="array" ref="Z1169">IF(FALSE,"True," &amp; IF(_xlfn.XLOOKUP("Src_CIDR_Le_16",'Scoring_Config'!$A:$A,'Scoring_Config'!$D:$D,"Yes")="Yes",_xlfn.XLOOKUP("Src_CIDR_Le_16",'Scoring_Config'!$A:$A,'Scoring_Config'!$C:$C,10),0),"False,0")</f>
        <v>0</v>
      </c>
      <c r="AA1169" cm="1">
        <f t="array" ref="AA1169">IF(FALSE,"True," &amp; IF(_xlfn.XLOOKUP("Src_CIDR_17_22",'Scoring_Config'!$A:$A,'Scoring_Config'!$D:$D,"Yes")="Yes",_xlfn.XLOOKUP("Src_CIDR_17_22",'Scoring_Config'!$A:$A,'Scoring_Config'!$C:$C,5),0),"False,0")</f>
        <v>0</v>
      </c>
      <c r="AB1169" cm="1">
        <f t="array" ref="AB1169">IF(FALSE,"True," &amp; IF(_xlfn.XLOOKUP("Dst_IsAny",'Scoring_Config'!$A:$A,'Scoring_Config'!$D:$D,"Yes")="Yes",_xlfn.XLOOKUP("Dst_IsAny",'Scoring_Config'!$A:$A,'Scoring_Config'!$C:$C,10),0),"False,0")</f>
        <v>0</v>
      </c>
      <c r="AC1169" cm="1">
        <f t="array" ref="AC1169">IF(FALSE,"True," &amp; IF(_xlfn.XLOOKUP("Dst_CIDR_Le_16",'Scoring_Config'!$A:$A,'Scoring_Config'!$D:$D,"Yes")="Yes",_xlfn.XLOOKUP("Dst_CIDR_Le_16",'Scoring_Config'!$A:$A,'Scoring_Config'!$C:$C,10),0),"False,0")</f>
        <v>0</v>
      </c>
      <c r="AD1169" cm="1">
        <f t="array" ref="AD1169">IF(FALSE,"True," &amp; IF(_xlfn.XLOOKUP("Dst_CIDR_17_22",'Scoring_Config'!$A:$A,'Scoring_Config'!$D:$D,"Yes")="Yes",_xlfn.XLOOKUP("Dst_CIDR_17_22",'Scoring_Config'!$A:$A,'Scoring_Config'!$C:$C,5),0),"False,0")</f>
        <v>0</v>
      </c>
      <c r="AE1169" cm="1">
        <f t="array" ref="AE1169">IF(FALSE,"True," &amp; IF(_xlfn.XLOOKUP("SrcZone_IsAny",'Scoring_Config'!$A:$A,'Scoring_Config'!$D:$D,"Yes")="Yes",_xlfn.XLOOKUP("SrcZone_IsAny",'Scoring_Config'!$A:$A,'Scoring_Config'!$C:$C,10),0),"False,0")</f>
        <v>0</v>
      </c>
      <c r="AF1169" cm="1">
        <f t="array" ref="AF1169">IF(FALSE,"True," &amp; IF(_xlfn.XLOOKUP("DstZone_IsAny",'Scoring_Config'!$A:$A,'Scoring_Config'!$D:$D,"Yes")="Yes",_xlfn.XLOOKUP("DstZone_IsAny",'Scoring_Config'!$A:$A,'Scoring_Config'!$C:$C,10),0),"False,0")</f>
        <v>0</v>
      </c>
      <c r="AG1169" cm="1">
        <f t="array" ref="AG116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69" cm="1">
        <f t="array" ref="AH1169">IF(TRUE,"True," &amp; IF(_xlfn.XLOOKUP("App_Any_OR_RangeGt1000",'Scoring_Config'!$A:$A,'Scoring_Config'!$D:$D,"Yes")="Yes",_xlfn.XLOOKUP("App_Any_OR_RangeGt1000",'Scoring_Config'!$A:$A,'Scoring_Config'!$C:$C,10),0),"False,0")</f>
        <v>0</v>
      </c>
      <c r="AI1169" cm="1">
        <f t="array" ref="AI1169">IF(TRUE,"True," &amp; IF(_xlfn.XLOOKUP("Service_Insecure_Match",'Scoring_Config'!$A:$A,'Scoring_Config'!$D:$D,"Yes")="Yes",_xlfn.XLOOKUP("Service_Insecure_Match",'Scoring_Config'!$A:$A,'Scoring_Config'!$C:$C,5),0),"False,0")</f>
        <v>0</v>
      </c>
      <c r="AJ1169" cm="1">
        <f t="array" ref="AJ1169">IF(FALSE,"True," &amp; IF(_xlfn.XLOOKUP("Risky_Inbound",'Scoring_Config'!$A:$A,'Scoring_Config'!$D:$D,"Yes")="Yes",_xlfn.XLOOKUP("Risky_Inbound",'Scoring_Config'!$A:$A,'Scoring_Config'!$C:$C,50),0),"False,0")</f>
        <v>0</v>
      </c>
      <c r="AK1169" cm="1">
        <f t="array" ref="AK1169">IF(FALSE,"True," &amp; IF(_xlfn.XLOOKUP("Risky_Outbound",'Scoring_Config'!$A:$A,'Scoring_Config'!$D:$D,"Yes")="Yes",_xlfn.XLOOKUP("Risky_Outbound",'Scoring_Config'!$A:$A,'Scoring_Config'!$C:$C,25),0),"False,0")</f>
        <v>0</v>
      </c>
      <c r="AL1169" t="s">
        <v>6700</v>
      </c>
      <c r="AM1169" cm="1">
        <f t="array" ref="AM116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69" t="s">
        <v>6697</v>
      </c>
      <c r="AO1169" t="s">
        <v>6697</v>
      </c>
      <c r="AP1169" t="s">
        <v>6697</v>
      </c>
      <c r="AQ1169" cm="1">
        <f t="array" ref="AQ1169">IF(FALSE,"True," &amp; IF(_xlfn.XLOOKUP("Service_IsAny",'Scoring_Config'!$A:$A,'Scoring_Config'!$D:$D,"Yes")="Yes",_xlfn.XLOOKUP("Service_IsAny",'Scoring_Config'!$A:$A,'Scoring_Config'!$C:$C,0),0),"False,0")</f>
        <v>0</v>
      </c>
      <c r="AR1169">
        <v>3</v>
      </c>
      <c r="AS1169" cm="1">
        <f t="array" ref="AS1169">IF(FALSE,"True," &amp; IF(_xlfn.XLOOKUP("Service_RangeGt1000",'Scoring_Config'!$A:$A,'Scoring_Config'!$D:$D,"Yes")="Yes",_xlfn.XLOOKUP("Service_RangeGt1000",'Scoring_Config'!$A:$A,'Scoring_Config'!$C:$C,0),0),"False,0")</f>
        <v>0</v>
      </c>
      <c r="AT1169" cm="1">
        <f t="array" ref="AT1169">IF(TRUE,"True," &amp; IF(_xlfn.XLOOKUP("App_IsAny",'Scoring_Config'!$A:$A,'Scoring_Config'!$D:$D,"Yes")="Yes",_xlfn.XLOOKUP("App_IsAny",'Scoring_Config'!$A:$A,'Scoring_Config'!$C:$C,0),0),"False,0")</f>
        <v>0</v>
      </c>
      <c r="AU1169">
        <v>65535</v>
      </c>
      <c r="AV1169" cm="1">
        <f t="array" ref="AV1169">IF(TRUE,"True," &amp; IF(_xlfn.XLOOKUP("App_RangeGt1000",'Scoring_Config'!$A:$A,'Scoring_Config'!$D:$D,"Yes")="Yes",_xlfn.XLOOKUP("App_RangeGt1000",'Scoring_Config'!$A:$A,'Scoring_Config'!$C:$C,0),0),"False,0")</f>
        <v>0</v>
      </c>
      <c r="AW1169" cm="1">
        <f t="array" ref="AW1169">IF(FALSE,"True," &amp; IF(_xlfn.XLOOKUP("Action_IsDenyOrDrop",'Scoring_Config'!$A:$A,'Scoring_Config'!$D:$D,"Yes")="Yes",_xlfn.XLOOKUP("Action_IsDenyOrDrop",'Scoring_Config'!$A:$A,'Scoring_Config'!$C:$C,0),0),"False,0")</f>
        <v>0</v>
      </c>
      <c r="AX1169" cm="1">
        <f t="array" ref="AX1169">IF(LEFT(AW1169,4)="True",0,(IF(LEFT(Y1169,4)="True",IF(_xlfn.XLOOKUP("Src_IsAny",'Scoring_Config'!$A:$A,'Scoring_Config'!$D:$D,"Yes")="Yes",_xlfn.XLOOKUP("Src_IsAny",'Scoring_Config'!$A:$A,'Scoring_Config'!$C:$C,10),0),0)+IF(LEFT(Z1169,4)="True",IF(_xlfn.XLOOKUP("Src_CIDR_Le_16",'Scoring_Config'!$A:$A,'Scoring_Config'!$D:$D,"Yes")="Yes",_xlfn.XLOOKUP("Src_CIDR_Le_16",'Scoring_Config'!$A:$A,'Scoring_Config'!$C:$C,10),0),0)+IF(LEFT(AA1169,4)="True",IF(_xlfn.XLOOKUP("Src_CIDR_17_22",'Scoring_Config'!$A:$A,'Scoring_Config'!$D:$D,"Yes")="Yes",_xlfn.XLOOKUP("Src_CIDR_17_22",'Scoring_Config'!$A:$A,'Scoring_Config'!$C:$C,5),0),0)+IF(LEFT(AB1169,4)="True",IF(_xlfn.XLOOKUP("Dst_IsAny",'Scoring_Config'!$A:$A,'Scoring_Config'!$D:$D,"Yes")="Yes",_xlfn.XLOOKUP("Dst_IsAny",'Scoring_Config'!$A:$A,'Scoring_Config'!$C:$C,10),0),0)+IF(LEFT(AC1169,4)="True",IF(_xlfn.XLOOKUP("Dst_CIDR_Le_16",'Scoring_Config'!$A:$A,'Scoring_Config'!$D:$D,"Yes")="Yes",_xlfn.XLOOKUP("Dst_CIDR_Le_16",'Scoring_Config'!$A:$A,'Scoring_Config'!$C:$C,10),0),0)+IF(LEFT(AD1169,4)="True",IF(_xlfn.XLOOKUP("Dst_CIDR_17_22",'Scoring_Config'!$A:$A,'Scoring_Config'!$D:$D,"Yes")="Yes",_xlfn.XLOOKUP("Dst_CIDR_17_22",'Scoring_Config'!$A:$A,'Scoring_Config'!$C:$C,5),0),0)+IF(LEFT(AE1169,4)="True",IF(_xlfn.XLOOKUP("SrcZone_IsAny",'Scoring_Config'!$A:$A,'Scoring_Config'!$D:$D,"Yes")="Yes",_xlfn.XLOOKUP("SrcZone_IsAny",'Scoring_Config'!$A:$A,'Scoring_Config'!$C:$C,10),0),0)+IF(LEFT(AF1169,4)="True",IF(_xlfn.XLOOKUP("DstZone_IsAny",'Scoring_Config'!$A:$A,'Scoring_Config'!$D:$D,"Yes")="Yes",_xlfn.XLOOKUP("DstZone_IsAny",'Scoring_Config'!$A:$A,'Scoring_Config'!$C:$C,10),0),0)+IF(LEFT(AG1169,4)="True",IF(_xlfn.XLOOKUP("Service_Any_OR_RangeGt1000",'Scoring_Config'!$A:$A,'Scoring_Config'!$D:$D,"Yes")="Yes",_xlfn.XLOOKUP("Service_Any_OR_RangeGt1000",'Scoring_Config'!$A:$A,'Scoring_Config'!$C:$C,10),0),0)+IF(LEFT(AH1169,4)="True",IF(_xlfn.XLOOKUP("App_Any_OR_RangeGt1000",'Scoring_Config'!$A:$A,'Scoring_Config'!$D:$D,"Yes")="Yes",_xlfn.XLOOKUP("App_Any_OR_RangeGt1000",'Scoring_Config'!$A:$A,'Scoring_Config'!$C:$C,10),0),0)+IF(LEFT(AI1169,4)="True",IF(_xlfn.XLOOKUP("Service_Insecure_Match",'Scoring_Config'!$A:$A,'Scoring_Config'!$D:$D,"Yes")="Yes",_xlfn.XLOOKUP("Service_Insecure_Match",'Scoring_Config'!$A:$A,'Scoring_Config'!$C:$C,5),0),0)+IF(LEFT(AJ1169,4)="True",IF(_xlfn.XLOOKUP("Risky_Inbound",'Scoring_Config'!$A:$A,'Scoring_Config'!$D:$D,"Yes")="Yes",_xlfn.XLOOKUP("Risky_Inbound",'Scoring_Config'!$A:$A,'Scoring_Config'!$C:$C,50),0),0)+IF(LEFT(AK1169,4)="True",IF(_xlfn.XLOOKUP("Risky_Outbound",'Scoring_Config'!$A:$A,'Scoring_Config'!$D:$D,"Yes")="Yes",_xlfn.XLOOKUP("Risky_Outbound",'Scoring_Config'!$A:$A,'Scoring_Config'!$C:$C,25),0),0)+IF(LEFT(AZ1169,4)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1169,FIND(",",AL1169)+1,100)),0)+IF(LEFT(AM1169,4)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1169,FIND(",",AN1169)+1,100)),0)+IF(_xlfn.XLOOKUP("Profile_Scoring",'Scoring_Config'!$A:$A,'Scoring_Config'!$D:$D,"Yes")="Yes",VALUE(MID(AO1169,FIND(",",AO1169)+1,100)),0)+IF(_xlfn.XLOOKUP("Options_Scoring",'Scoring_Config'!$A:$A,'Scoring_Config'!$D:$D,"Yes")="Yes",VALUE(MID(AP1169,FIND(",",AP1169)+1,100)),0)))</f>
        <v>0</v>
      </c>
      <c r="AY1169" t="s">
        <v>6706</v>
      </c>
      <c r="AZ1169" cm="1">
        <f t="array" ref="AZ1169">IF(TRUE,"True," &amp; IF(_xlfn.XLOOKUP("Migrate_Insecure",'Scoring_Config'!$A:$A,'Scoring_Config'!$D:$D,"Yes")="Yes",_xlfn.XLOOKUP("Migrate_Insecure",'Scoring_Config'!$A:$A,'Scoring_Config'!$C:$C,10),0),"False,0")</f>
        <v>0</v>
      </c>
    </row>
    <row r="1170" spans="1:52">
      <c r="A1170" t="s">
        <v>1979</v>
      </c>
      <c r="B1170" t="s">
        <v>3142</v>
      </c>
      <c r="C1170" t="s">
        <v>3542</v>
      </c>
      <c r="D1170" t="s">
        <v>3545</v>
      </c>
      <c r="E1170" t="s">
        <v>3563</v>
      </c>
      <c r="F1170" t="s">
        <v>3637</v>
      </c>
      <c r="G1170" t="s">
        <v>593</v>
      </c>
      <c r="H1170" t="s">
        <v>174</v>
      </c>
      <c r="I1170" t="s">
        <v>4225</v>
      </c>
      <c r="J1170" t="s">
        <v>1187</v>
      </c>
      <c r="K1170" t="s">
        <v>1666</v>
      </c>
      <c r="L1170" t="s">
        <v>1327</v>
      </c>
      <c r="M1170" t="s">
        <v>1974</v>
      </c>
      <c r="N1170" t="s">
        <v>4315</v>
      </c>
      <c r="O1170" t="s">
        <v>4319</v>
      </c>
      <c r="P1170" t="s">
        <v>4321</v>
      </c>
      <c r="Q1170" t="s">
        <v>5147</v>
      </c>
      <c r="R1170" t="s">
        <v>5439</v>
      </c>
      <c r="S1170" t="s">
        <v>4324</v>
      </c>
      <c r="T1170" t="s">
        <v>5817</v>
      </c>
      <c r="U1170" t="s">
        <v>6522</v>
      </c>
      <c r="Y1170" cm="1">
        <f t="array" ref="Y1170">IF(FALSE,"True," &amp; IF(_xlfn.XLOOKUP("Src_IsAny",'Scoring_Config'!$A:$A,'Scoring_Config'!$D:$D,"Yes")="Yes",_xlfn.XLOOKUP("Src_IsAny",'Scoring_Config'!$A:$A,'Scoring_Config'!$C:$C,10),0),"False,0")</f>
        <v>0</v>
      </c>
      <c r="Z1170" cm="1">
        <f t="array" ref="Z1170">IF(FALSE,"True," &amp; IF(_xlfn.XLOOKUP("Src_CIDR_Le_16",'Scoring_Config'!$A:$A,'Scoring_Config'!$D:$D,"Yes")="Yes",_xlfn.XLOOKUP("Src_CIDR_Le_16",'Scoring_Config'!$A:$A,'Scoring_Config'!$C:$C,10),0),"False,0")</f>
        <v>0</v>
      </c>
      <c r="AA1170" cm="1">
        <f t="array" ref="AA1170">IF(FALSE,"True," &amp; IF(_xlfn.XLOOKUP("Src_CIDR_17_22",'Scoring_Config'!$A:$A,'Scoring_Config'!$D:$D,"Yes")="Yes",_xlfn.XLOOKUP("Src_CIDR_17_22",'Scoring_Config'!$A:$A,'Scoring_Config'!$C:$C,5),0),"False,0")</f>
        <v>0</v>
      </c>
      <c r="AB1170" cm="1">
        <f t="array" ref="AB1170">IF(FALSE,"True," &amp; IF(_xlfn.XLOOKUP("Dst_IsAny",'Scoring_Config'!$A:$A,'Scoring_Config'!$D:$D,"Yes")="Yes",_xlfn.XLOOKUP("Dst_IsAny",'Scoring_Config'!$A:$A,'Scoring_Config'!$C:$C,10),0),"False,0")</f>
        <v>0</v>
      </c>
      <c r="AC1170" cm="1">
        <f t="array" ref="AC1170">IF(FALSE,"True," &amp; IF(_xlfn.XLOOKUP("Dst_CIDR_Le_16",'Scoring_Config'!$A:$A,'Scoring_Config'!$D:$D,"Yes")="Yes",_xlfn.XLOOKUP("Dst_CIDR_Le_16",'Scoring_Config'!$A:$A,'Scoring_Config'!$C:$C,10),0),"False,0")</f>
        <v>0</v>
      </c>
      <c r="AD1170" cm="1">
        <f t="array" ref="AD1170">IF(FALSE,"True," &amp; IF(_xlfn.XLOOKUP("Dst_CIDR_17_22",'Scoring_Config'!$A:$A,'Scoring_Config'!$D:$D,"Yes")="Yes",_xlfn.XLOOKUP("Dst_CIDR_17_22",'Scoring_Config'!$A:$A,'Scoring_Config'!$C:$C,5),0),"False,0")</f>
        <v>0</v>
      </c>
      <c r="AE1170" cm="1">
        <f t="array" ref="AE1170">IF(FALSE,"True," &amp; IF(_xlfn.XLOOKUP("SrcZone_IsAny",'Scoring_Config'!$A:$A,'Scoring_Config'!$D:$D,"Yes")="Yes",_xlfn.XLOOKUP("SrcZone_IsAny",'Scoring_Config'!$A:$A,'Scoring_Config'!$C:$C,10),0),"False,0")</f>
        <v>0</v>
      </c>
      <c r="AF1170" cm="1">
        <f t="array" ref="AF1170">IF(FALSE,"True," &amp; IF(_xlfn.XLOOKUP("DstZone_IsAny",'Scoring_Config'!$A:$A,'Scoring_Config'!$D:$D,"Yes")="Yes",_xlfn.XLOOKUP("DstZone_IsAny",'Scoring_Config'!$A:$A,'Scoring_Config'!$C:$C,10),0),"False,0")</f>
        <v>0</v>
      </c>
      <c r="AG1170" cm="1">
        <f t="array" ref="AG117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70" cm="1">
        <f t="array" ref="AH1170">IF(FALSE,"True," &amp; IF(_xlfn.XLOOKUP("App_Any_OR_RangeGt1000",'Scoring_Config'!$A:$A,'Scoring_Config'!$D:$D,"Yes")="Yes",_xlfn.XLOOKUP("App_Any_OR_RangeGt1000",'Scoring_Config'!$A:$A,'Scoring_Config'!$C:$C,10),0),"False,0")</f>
        <v>0</v>
      </c>
      <c r="AI1170" cm="1">
        <f t="array" ref="AI1170">IF(FALSE,"True," &amp; IF(_xlfn.XLOOKUP("Service_Insecure_Match",'Scoring_Config'!$A:$A,'Scoring_Config'!$D:$D,"Yes")="Yes",_xlfn.XLOOKUP("Service_Insecure_Match",'Scoring_Config'!$A:$A,'Scoring_Config'!$C:$C,5),0),"False,0")</f>
        <v>0</v>
      </c>
      <c r="AJ1170" cm="1">
        <f t="array" ref="AJ1170">IF(FALSE,"True," &amp; IF(_xlfn.XLOOKUP("Risky_Inbound",'Scoring_Config'!$A:$A,'Scoring_Config'!$D:$D,"Yes")="Yes",_xlfn.XLOOKUP("Risky_Inbound",'Scoring_Config'!$A:$A,'Scoring_Config'!$C:$C,50),0),"False,0")</f>
        <v>0</v>
      </c>
      <c r="AK1170" cm="1">
        <f t="array" ref="AK1170">IF(FALSE,"True," &amp; IF(_xlfn.XLOOKUP("Risky_Outbound",'Scoring_Config'!$A:$A,'Scoring_Config'!$D:$D,"Yes")="Yes",_xlfn.XLOOKUP("Risky_Outbound",'Scoring_Config'!$A:$A,'Scoring_Config'!$C:$C,25),0),"False,0")</f>
        <v>0</v>
      </c>
      <c r="AL1170" t="s">
        <v>6700</v>
      </c>
      <c r="AM1170" cm="1">
        <f t="array" ref="AM117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70" t="s">
        <v>6697</v>
      </c>
      <c r="AO1170" t="s">
        <v>6697</v>
      </c>
      <c r="AP1170" t="s">
        <v>6697</v>
      </c>
      <c r="AQ1170" cm="1">
        <f t="array" ref="AQ1170">IF(FALSE,"True," &amp; IF(_xlfn.XLOOKUP("Service_IsAny",'Scoring_Config'!$A:$A,'Scoring_Config'!$D:$D,"Yes")="Yes",_xlfn.XLOOKUP("Service_IsAny",'Scoring_Config'!$A:$A,'Scoring_Config'!$C:$C,0),0),"False,0")</f>
        <v>0</v>
      </c>
      <c r="AR1170">
        <v>0</v>
      </c>
      <c r="AS1170" cm="1">
        <f t="array" ref="AS1170">IF(FALSE,"True," &amp; IF(_xlfn.XLOOKUP("Service_RangeGt1000",'Scoring_Config'!$A:$A,'Scoring_Config'!$D:$D,"Yes")="Yes",_xlfn.XLOOKUP("Service_RangeGt1000",'Scoring_Config'!$A:$A,'Scoring_Config'!$C:$C,0),0),"False,0")</f>
        <v>0</v>
      </c>
      <c r="AT1170" cm="1">
        <f t="array" ref="AT1170">IF(FALSE,"True," &amp; IF(_xlfn.XLOOKUP("App_IsAny",'Scoring_Config'!$A:$A,'Scoring_Config'!$D:$D,"Yes")="Yes",_xlfn.XLOOKUP("App_IsAny",'Scoring_Config'!$A:$A,'Scoring_Config'!$C:$C,0),0),"False,0")</f>
        <v>0</v>
      </c>
      <c r="AU1170">
        <v>2</v>
      </c>
      <c r="AV1170" cm="1">
        <f t="array" ref="AV1170">IF(FALSE,"True," &amp; IF(_xlfn.XLOOKUP("App_RangeGt1000",'Scoring_Config'!$A:$A,'Scoring_Config'!$D:$D,"Yes")="Yes",_xlfn.XLOOKUP("App_RangeGt1000",'Scoring_Config'!$A:$A,'Scoring_Config'!$C:$C,0),0),"False,0")</f>
        <v>0</v>
      </c>
      <c r="AW1170" cm="1">
        <f t="array" ref="AW1170">IF(FALSE,"True," &amp; IF(_xlfn.XLOOKUP("Action_IsDenyOrDrop",'Scoring_Config'!$A:$A,'Scoring_Config'!$D:$D,"Yes")="Yes",_xlfn.XLOOKUP("Action_IsDenyOrDrop",'Scoring_Config'!$A:$A,'Scoring_Config'!$C:$C,0),0),"False,0")</f>
        <v>0</v>
      </c>
      <c r="AX1170" cm="1">
        <f t="array" ref="AX1170">IF(LEFT(AW1170,4)="True",0,(IF(LEFT(Y1170,4)="True",IF(_xlfn.XLOOKUP("Src_IsAny",'Scoring_Config'!$A:$A,'Scoring_Config'!$D:$D,"Yes")="Yes",_xlfn.XLOOKUP("Src_IsAny",'Scoring_Config'!$A:$A,'Scoring_Config'!$C:$C,10),0),0)+IF(LEFT(Z1170,4)="True",IF(_xlfn.XLOOKUP("Src_CIDR_Le_16",'Scoring_Config'!$A:$A,'Scoring_Config'!$D:$D,"Yes")="Yes",_xlfn.XLOOKUP("Src_CIDR_Le_16",'Scoring_Config'!$A:$A,'Scoring_Config'!$C:$C,10),0),0)+IF(LEFT(AA1170,4)="True",IF(_xlfn.XLOOKUP("Src_CIDR_17_22",'Scoring_Config'!$A:$A,'Scoring_Config'!$D:$D,"Yes")="Yes",_xlfn.XLOOKUP("Src_CIDR_17_22",'Scoring_Config'!$A:$A,'Scoring_Config'!$C:$C,5),0),0)+IF(LEFT(AB1170,4)="True",IF(_xlfn.XLOOKUP("Dst_IsAny",'Scoring_Config'!$A:$A,'Scoring_Config'!$D:$D,"Yes")="Yes",_xlfn.XLOOKUP("Dst_IsAny",'Scoring_Config'!$A:$A,'Scoring_Config'!$C:$C,10),0),0)+IF(LEFT(AC1170,4)="True",IF(_xlfn.XLOOKUP("Dst_CIDR_Le_16",'Scoring_Config'!$A:$A,'Scoring_Config'!$D:$D,"Yes")="Yes",_xlfn.XLOOKUP("Dst_CIDR_Le_16",'Scoring_Config'!$A:$A,'Scoring_Config'!$C:$C,10),0),0)+IF(LEFT(AD1170,4)="True",IF(_xlfn.XLOOKUP("Dst_CIDR_17_22",'Scoring_Config'!$A:$A,'Scoring_Config'!$D:$D,"Yes")="Yes",_xlfn.XLOOKUP("Dst_CIDR_17_22",'Scoring_Config'!$A:$A,'Scoring_Config'!$C:$C,5),0),0)+IF(LEFT(AE1170,4)="True",IF(_xlfn.XLOOKUP("SrcZone_IsAny",'Scoring_Config'!$A:$A,'Scoring_Config'!$D:$D,"Yes")="Yes",_xlfn.XLOOKUP("SrcZone_IsAny",'Scoring_Config'!$A:$A,'Scoring_Config'!$C:$C,10),0),0)+IF(LEFT(AF1170,4)="True",IF(_xlfn.XLOOKUP("DstZone_IsAny",'Scoring_Config'!$A:$A,'Scoring_Config'!$D:$D,"Yes")="Yes",_xlfn.XLOOKUP("DstZone_IsAny",'Scoring_Config'!$A:$A,'Scoring_Config'!$C:$C,10),0),0)+IF(LEFT(AG1170,4)="True",IF(_xlfn.XLOOKUP("Service_Any_OR_RangeGt1000",'Scoring_Config'!$A:$A,'Scoring_Config'!$D:$D,"Yes")="Yes",_xlfn.XLOOKUP("Service_Any_OR_RangeGt1000",'Scoring_Config'!$A:$A,'Scoring_Config'!$C:$C,10),0),0)+IF(LEFT(AH1170,4)="True",IF(_xlfn.XLOOKUP("App_Any_OR_RangeGt1000",'Scoring_Config'!$A:$A,'Scoring_Config'!$D:$D,"Yes")="Yes",_xlfn.XLOOKUP("App_Any_OR_RangeGt1000",'Scoring_Config'!$A:$A,'Scoring_Config'!$C:$C,10),0),0)+IF(LEFT(AI1170,4)="True",IF(_xlfn.XLOOKUP("Service_Insecure_Match",'Scoring_Config'!$A:$A,'Scoring_Config'!$D:$D,"Yes")="Yes",_xlfn.XLOOKUP("Service_Insecure_Match",'Scoring_Config'!$A:$A,'Scoring_Config'!$C:$C,5),0),0)+IF(LEFT(AJ1170,4)="True",IF(_xlfn.XLOOKUP("Risky_Inbound",'Scoring_Config'!$A:$A,'Scoring_Config'!$D:$D,"Yes")="Yes",_xlfn.XLOOKUP("Risky_Inbound",'Scoring_Config'!$A:$A,'Scoring_Config'!$C:$C,50),0),0)+IF(LEFT(AK1170,4)="True",IF(_xlfn.XLOOKUP("Risky_Outbound",'Scoring_Config'!$A:$A,'Scoring_Config'!$D:$D,"Yes")="Yes",_xlfn.XLOOKUP("Risky_Outbound",'Scoring_Config'!$A:$A,'Scoring_Config'!$C:$C,25),0),0)+IF(LEFT(AZ1170,4)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1170,FIND(",",AL1170)+1,100)),0)+IF(LEFT(AM1170,4)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1170,FIND(",",AN1170)+1,100)),0)+IF(_xlfn.XLOOKUP("Profile_Scoring",'Scoring_Config'!$A:$A,'Scoring_Config'!$D:$D,"Yes")="Yes",VALUE(MID(AO1170,FIND(",",AO1170)+1,100)),0)+IF(_xlfn.XLOOKUP("Options_Scoring",'Scoring_Config'!$A:$A,'Scoring_Config'!$D:$D,"Yes")="Yes",VALUE(MID(AP1170,FIND(",",AP1170)+1,100)),0)))</f>
        <v>0</v>
      </c>
      <c r="AZ1170" cm="1">
        <f t="array" ref="AZ1170">IF(FALSE,"True," &amp; IF(_xlfn.XLOOKUP("Migrate_Insecure",'Scoring_Config'!$A:$A,'Scoring_Config'!$D:$D,"Yes")="Yes",_xlfn.XLOOKUP("Migrate_Insecure",'Scoring_Config'!$A:$A,'Scoring_Config'!$C:$C,10),0),"False,0")</f>
        <v>0</v>
      </c>
    </row>
    <row r="1171" spans="1:52">
      <c r="A1171" t="s">
        <v>1979</v>
      </c>
      <c r="B1171" t="s">
        <v>3143</v>
      </c>
      <c r="C1171" t="s">
        <v>3542</v>
      </c>
      <c r="D1171" t="s">
        <v>3545</v>
      </c>
      <c r="E1171" t="s">
        <v>3563</v>
      </c>
      <c r="F1171" t="s">
        <v>3878</v>
      </c>
      <c r="G1171" t="s">
        <v>612</v>
      </c>
      <c r="H1171" t="s">
        <v>174</v>
      </c>
      <c r="I1171" t="s">
        <v>3954</v>
      </c>
      <c r="J1171" t="s">
        <v>743</v>
      </c>
      <c r="K1171" t="s">
        <v>1898</v>
      </c>
      <c r="L1171" t="s">
        <v>1327</v>
      </c>
      <c r="M1171" t="s">
        <v>1974</v>
      </c>
      <c r="N1171" t="s">
        <v>4315</v>
      </c>
      <c r="O1171" t="s">
        <v>4319</v>
      </c>
      <c r="P1171" t="s">
        <v>4321</v>
      </c>
      <c r="Q1171" t="s">
        <v>5148</v>
      </c>
      <c r="R1171" t="s">
        <v>5439</v>
      </c>
      <c r="S1171" t="s">
        <v>4324</v>
      </c>
      <c r="T1171" t="s">
        <v>5852</v>
      </c>
      <c r="U1171" t="s">
        <v>5852</v>
      </c>
      <c r="Y1171" cm="1">
        <f t="array" ref="Y1171">IF(FALSE,"True," &amp; IF(_xlfn.XLOOKUP("Src_IsAny",'Scoring_Config'!$A:$A,'Scoring_Config'!$D:$D,"Yes")="Yes",_xlfn.XLOOKUP("Src_IsAny",'Scoring_Config'!$A:$A,'Scoring_Config'!$C:$C,10),0),"False,0")</f>
        <v>0</v>
      </c>
      <c r="Z1171" cm="1">
        <f t="array" ref="Z1171">IF(FALSE,"True," &amp; IF(_xlfn.XLOOKUP("Src_CIDR_Le_16",'Scoring_Config'!$A:$A,'Scoring_Config'!$D:$D,"Yes")="Yes",_xlfn.XLOOKUP("Src_CIDR_Le_16",'Scoring_Config'!$A:$A,'Scoring_Config'!$C:$C,10),0),"False,0")</f>
        <v>0</v>
      </c>
      <c r="AA1171" cm="1">
        <f t="array" ref="AA1171">IF(FALSE,"True," &amp; IF(_xlfn.XLOOKUP("Src_CIDR_17_22",'Scoring_Config'!$A:$A,'Scoring_Config'!$D:$D,"Yes")="Yes",_xlfn.XLOOKUP("Src_CIDR_17_22",'Scoring_Config'!$A:$A,'Scoring_Config'!$C:$C,5),0),"False,0")</f>
        <v>0</v>
      </c>
      <c r="AB1171" cm="1">
        <f t="array" ref="AB1171">IF(FALSE,"True," &amp; IF(_xlfn.XLOOKUP("Dst_IsAny",'Scoring_Config'!$A:$A,'Scoring_Config'!$D:$D,"Yes")="Yes",_xlfn.XLOOKUP("Dst_IsAny",'Scoring_Config'!$A:$A,'Scoring_Config'!$C:$C,10),0),"False,0")</f>
        <v>0</v>
      </c>
      <c r="AC1171" cm="1">
        <f t="array" ref="AC1171">IF(FALSE,"True," &amp; IF(_xlfn.XLOOKUP("Dst_CIDR_Le_16",'Scoring_Config'!$A:$A,'Scoring_Config'!$D:$D,"Yes")="Yes",_xlfn.XLOOKUP("Dst_CIDR_Le_16",'Scoring_Config'!$A:$A,'Scoring_Config'!$C:$C,10),0),"False,0")</f>
        <v>0</v>
      </c>
      <c r="AD1171" cm="1">
        <f t="array" ref="AD1171">IF(FALSE,"True," &amp; IF(_xlfn.XLOOKUP("Dst_CIDR_17_22",'Scoring_Config'!$A:$A,'Scoring_Config'!$D:$D,"Yes")="Yes",_xlfn.XLOOKUP("Dst_CIDR_17_22",'Scoring_Config'!$A:$A,'Scoring_Config'!$C:$C,5),0),"False,0")</f>
        <v>0</v>
      </c>
      <c r="AE1171" cm="1">
        <f t="array" ref="AE1171">IF(FALSE,"True," &amp; IF(_xlfn.XLOOKUP("SrcZone_IsAny",'Scoring_Config'!$A:$A,'Scoring_Config'!$D:$D,"Yes")="Yes",_xlfn.XLOOKUP("SrcZone_IsAny",'Scoring_Config'!$A:$A,'Scoring_Config'!$C:$C,10),0),"False,0")</f>
        <v>0</v>
      </c>
      <c r="AF1171" cm="1">
        <f t="array" ref="AF1171">IF(FALSE,"True," &amp; IF(_xlfn.XLOOKUP("DstZone_IsAny",'Scoring_Config'!$A:$A,'Scoring_Config'!$D:$D,"Yes")="Yes",_xlfn.XLOOKUP("DstZone_IsAny",'Scoring_Config'!$A:$A,'Scoring_Config'!$C:$C,10),0),"False,0")</f>
        <v>0</v>
      </c>
      <c r="AG1171" cm="1">
        <f t="array" ref="AG117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71" cm="1">
        <f t="array" ref="AH1171">IF(FALSE,"True," &amp; IF(_xlfn.XLOOKUP("App_Any_OR_RangeGt1000",'Scoring_Config'!$A:$A,'Scoring_Config'!$D:$D,"Yes")="Yes",_xlfn.XLOOKUP("App_Any_OR_RangeGt1000",'Scoring_Config'!$A:$A,'Scoring_Config'!$C:$C,10),0),"False,0")</f>
        <v>0</v>
      </c>
      <c r="AI1171" cm="1">
        <f t="array" ref="AI1171">IF(FALSE,"True," &amp; IF(_xlfn.XLOOKUP("Service_Insecure_Match",'Scoring_Config'!$A:$A,'Scoring_Config'!$D:$D,"Yes")="Yes",_xlfn.XLOOKUP("Service_Insecure_Match",'Scoring_Config'!$A:$A,'Scoring_Config'!$C:$C,5),0),"False,0")</f>
        <v>0</v>
      </c>
      <c r="AJ1171" cm="1">
        <f t="array" ref="AJ1171">IF(FALSE,"True," &amp; IF(_xlfn.XLOOKUP("Risky_Inbound",'Scoring_Config'!$A:$A,'Scoring_Config'!$D:$D,"Yes")="Yes",_xlfn.XLOOKUP("Risky_Inbound",'Scoring_Config'!$A:$A,'Scoring_Config'!$C:$C,50),0),"False,0")</f>
        <v>0</v>
      </c>
      <c r="AK1171" cm="1">
        <f t="array" ref="AK1171">IF(FALSE,"True," &amp; IF(_xlfn.XLOOKUP("Risky_Outbound",'Scoring_Config'!$A:$A,'Scoring_Config'!$D:$D,"Yes")="Yes",_xlfn.XLOOKUP("Risky_Outbound",'Scoring_Config'!$A:$A,'Scoring_Config'!$C:$C,25),0),"False,0")</f>
        <v>0</v>
      </c>
      <c r="AL1171" t="s">
        <v>6700</v>
      </c>
      <c r="AM1171" cm="1">
        <f t="array" ref="AM117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71" t="s">
        <v>6697</v>
      </c>
      <c r="AO1171" t="s">
        <v>6697</v>
      </c>
      <c r="AP1171" t="s">
        <v>6697</v>
      </c>
      <c r="AQ1171" cm="1">
        <f t="array" ref="AQ1171">IF(FALSE,"True," &amp; IF(_xlfn.XLOOKUP("Service_IsAny",'Scoring_Config'!$A:$A,'Scoring_Config'!$D:$D,"Yes")="Yes",_xlfn.XLOOKUP("Service_IsAny",'Scoring_Config'!$A:$A,'Scoring_Config'!$C:$C,0),0),"False,0")</f>
        <v>0</v>
      </c>
      <c r="AR1171">
        <v>0</v>
      </c>
      <c r="AS1171" cm="1">
        <f t="array" ref="AS1171">IF(FALSE,"True," &amp; IF(_xlfn.XLOOKUP("Service_RangeGt1000",'Scoring_Config'!$A:$A,'Scoring_Config'!$D:$D,"Yes")="Yes",_xlfn.XLOOKUP("Service_RangeGt1000",'Scoring_Config'!$A:$A,'Scoring_Config'!$C:$C,0),0),"False,0")</f>
        <v>0</v>
      </c>
      <c r="AT1171" cm="1">
        <f t="array" ref="AT1171">IF(FALSE,"True," &amp; IF(_xlfn.XLOOKUP("App_IsAny",'Scoring_Config'!$A:$A,'Scoring_Config'!$D:$D,"Yes")="Yes",_xlfn.XLOOKUP("App_IsAny",'Scoring_Config'!$A:$A,'Scoring_Config'!$C:$C,0),0),"False,0")</f>
        <v>0</v>
      </c>
      <c r="AU1171">
        <v>3</v>
      </c>
      <c r="AV1171" cm="1">
        <f t="array" ref="AV1171">IF(FALSE,"True," &amp; IF(_xlfn.XLOOKUP("App_RangeGt1000",'Scoring_Config'!$A:$A,'Scoring_Config'!$D:$D,"Yes")="Yes",_xlfn.XLOOKUP("App_RangeGt1000",'Scoring_Config'!$A:$A,'Scoring_Config'!$C:$C,0),0),"False,0")</f>
        <v>0</v>
      </c>
      <c r="AW1171" cm="1">
        <f t="array" ref="AW1171">IF(FALSE,"True," &amp; IF(_xlfn.XLOOKUP("Action_IsDenyOrDrop",'Scoring_Config'!$A:$A,'Scoring_Config'!$D:$D,"Yes")="Yes",_xlfn.XLOOKUP("Action_IsDenyOrDrop",'Scoring_Config'!$A:$A,'Scoring_Config'!$C:$C,0),0),"False,0")</f>
        <v>0</v>
      </c>
      <c r="AX1171" cm="1">
        <f t="array" ref="AX1171">IF(LEFT(AW1171,4)="True",0,(IF(LEFT(Y1171,4)="True",IF(_xlfn.XLOOKUP("Src_IsAny",'Scoring_Config'!$A:$A,'Scoring_Config'!$D:$D,"Yes")="Yes",_xlfn.XLOOKUP("Src_IsAny",'Scoring_Config'!$A:$A,'Scoring_Config'!$C:$C,10),0),0)+IF(LEFT(Z1171,4)="True",IF(_xlfn.XLOOKUP("Src_CIDR_Le_16",'Scoring_Config'!$A:$A,'Scoring_Config'!$D:$D,"Yes")="Yes",_xlfn.XLOOKUP("Src_CIDR_Le_16",'Scoring_Config'!$A:$A,'Scoring_Config'!$C:$C,10),0),0)+IF(LEFT(AA1171,4)="True",IF(_xlfn.XLOOKUP("Src_CIDR_17_22",'Scoring_Config'!$A:$A,'Scoring_Config'!$D:$D,"Yes")="Yes",_xlfn.XLOOKUP("Src_CIDR_17_22",'Scoring_Config'!$A:$A,'Scoring_Config'!$C:$C,5),0),0)+IF(LEFT(AB1171,4)="True",IF(_xlfn.XLOOKUP("Dst_IsAny",'Scoring_Config'!$A:$A,'Scoring_Config'!$D:$D,"Yes")="Yes",_xlfn.XLOOKUP("Dst_IsAny",'Scoring_Config'!$A:$A,'Scoring_Config'!$C:$C,10),0),0)+IF(LEFT(AC1171,4)="True",IF(_xlfn.XLOOKUP("Dst_CIDR_Le_16",'Scoring_Config'!$A:$A,'Scoring_Config'!$D:$D,"Yes")="Yes",_xlfn.XLOOKUP("Dst_CIDR_Le_16",'Scoring_Config'!$A:$A,'Scoring_Config'!$C:$C,10),0),0)+IF(LEFT(AD1171,4)="True",IF(_xlfn.XLOOKUP("Dst_CIDR_17_22",'Scoring_Config'!$A:$A,'Scoring_Config'!$D:$D,"Yes")="Yes",_xlfn.XLOOKUP("Dst_CIDR_17_22",'Scoring_Config'!$A:$A,'Scoring_Config'!$C:$C,5),0),0)+IF(LEFT(AE1171,4)="True",IF(_xlfn.XLOOKUP("SrcZone_IsAny",'Scoring_Config'!$A:$A,'Scoring_Config'!$D:$D,"Yes")="Yes",_xlfn.XLOOKUP("SrcZone_IsAny",'Scoring_Config'!$A:$A,'Scoring_Config'!$C:$C,10),0),0)+IF(LEFT(AF1171,4)="True",IF(_xlfn.XLOOKUP("DstZone_IsAny",'Scoring_Config'!$A:$A,'Scoring_Config'!$D:$D,"Yes")="Yes",_xlfn.XLOOKUP("DstZone_IsAny",'Scoring_Config'!$A:$A,'Scoring_Config'!$C:$C,10),0),0)+IF(LEFT(AG1171,4)="True",IF(_xlfn.XLOOKUP("Service_Any_OR_RangeGt1000",'Scoring_Config'!$A:$A,'Scoring_Config'!$D:$D,"Yes")="Yes",_xlfn.XLOOKUP("Service_Any_OR_RangeGt1000",'Scoring_Config'!$A:$A,'Scoring_Config'!$C:$C,10),0),0)+IF(LEFT(AH1171,4)="True",IF(_xlfn.XLOOKUP("App_Any_OR_RangeGt1000",'Scoring_Config'!$A:$A,'Scoring_Config'!$D:$D,"Yes")="Yes",_xlfn.XLOOKUP("App_Any_OR_RangeGt1000",'Scoring_Config'!$A:$A,'Scoring_Config'!$C:$C,10),0),0)+IF(LEFT(AI1171,4)="True",IF(_xlfn.XLOOKUP("Service_Insecure_Match",'Scoring_Config'!$A:$A,'Scoring_Config'!$D:$D,"Yes")="Yes",_xlfn.XLOOKUP("Service_Insecure_Match",'Scoring_Config'!$A:$A,'Scoring_Config'!$C:$C,5),0),0)+IF(LEFT(AJ1171,4)="True",IF(_xlfn.XLOOKUP("Risky_Inbound",'Scoring_Config'!$A:$A,'Scoring_Config'!$D:$D,"Yes")="Yes",_xlfn.XLOOKUP("Risky_Inbound",'Scoring_Config'!$A:$A,'Scoring_Config'!$C:$C,50),0),0)+IF(LEFT(AK1171,4)="True",IF(_xlfn.XLOOKUP("Risky_Outbound",'Scoring_Config'!$A:$A,'Scoring_Config'!$D:$D,"Yes")="Yes",_xlfn.XLOOKUP("Risky_Outbound",'Scoring_Config'!$A:$A,'Scoring_Config'!$C:$C,25),0),0)+IF(LEFT(AZ1171,4)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1171,FIND(",",AL1171)+1,100)),0)+IF(LEFT(AM1171,4)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1171,FIND(",",AN1171)+1,100)),0)+IF(_xlfn.XLOOKUP("Profile_Scoring",'Scoring_Config'!$A:$A,'Scoring_Config'!$D:$D,"Yes")="Yes",VALUE(MID(AO1171,FIND(",",AO1171)+1,100)),0)+IF(_xlfn.XLOOKUP("Options_Scoring",'Scoring_Config'!$A:$A,'Scoring_Config'!$D:$D,"Yes")="Yes",VALUE(MID(AP1171,FIND(",",AP1171)+1,100)),0)))</f>
        <v>0</v>
      </c>
      <c r="AZ1171" cm="1">
        <f t="array" ref="AZ1171">IF(FALSE,"True," &amp; IF(_xlfn.XLOOKUP("Migrate_Insecure",'Scoring_Config'!$A:$A,'Scoring_Config'!$D:$D,"Yes")="Yes",_xlfn.XLOOKUP("Migrate_Insecure",'Scoring_Config'!$A:$A,'Scoring_Config'!$C:$C,10),0),"False,0")</f>
        <v>0</v>
      </c>
    </row>
    <row r="1172" spans="1:52">
      <c r="A1172" t="s">
        <v>1979</v>
      </c>
      <c r="B1172" t="s">
        <v>3144</v>
      </c>
      <c r="C1172" t="s">
        <v>3542</v>
      </c>
      <c r="D1172" t="s">
        <v>3545</v>
      </c>
      <c r="E1172" t="s">
        <v>3563</v>
      </c>
      <c r="F1172" t="s">
        <v>3789</v>
      </c>
      <c r="G1172" t="s">
        <v>202</v>
      </c>
      <c r="H1172" t="s">
        <v>174</v>
      </c>
      <c r="I1172" t="s">
        <v>4020</v>
      </c>
      <c r="J1172" t="s">
        <v>747</v>
      </c>
      <c r="K1172" t="s">
        <v>1678</v>
      </c>
      <c r="L1172" t="s">
        <v>1327</v>
      </c>
      <c r="M1172" t="s">
        <v>1974</v>
      </c>
      <c r="N1172" t="s">
        <v>4315</v>
      </c>
      <c r="O1172" t="s">
        <v>4319</v>
      </c>
      <c r="P1172" t="s">
        <v>4321</v>
      </c>
      <c r="Q1172" t="s">
        <v>5149</v>
      </c>
      <c r="R1172" t="s">
        <v>5439</v>
      </c>
      <c r="S1172" t="s">
        <v>4324</v>
      </c>
      <c r="T1172" t="s">
        <v>5817</v>
      </c>
      <c r="U1172" t="s">
        <v>6523</v>
      </c>
      <c r="Y1172" cm="1">
        <f t="array" ref="Y1172">IF(FALSE,"True," &amp; IF(_xlfn.XLOOKUP("Src_IsAny",'Scoring_Config'!$A:$A,'Scoring_Config'!$D:$D,"Yes")="Yes",_xlfn.XLOOKUP("Src_IsAny",'Scoring_Config'!$A:$A,'Scoring_Config'!$C:$C,10),0),"False,0")</f>
        <v>0</v>
      </c>
      <c r="Z1172" cm="1">
        <f t="array" ref="Z1172">IF(FALSE,"True," &amp; IF(_xlfn.XLOOKUP("Src_CIDR_Le_16",'Scoring_Config'!$A:$A,'Scoring_Config'!$D:$D,"Yes")="Yes",_xlfn.XLOOKUP("Src_CIDR_Le_16",'Scoring_Config'!$A:$A,'Scoring_Config'!$C:$C,10),0),"False,0")</f>
        <v>0</v>
      </c>
      <c r="AA1172" cm="1">
        <f t="array" ref="AA1172">IF(TRUE,"True," &amp; IF(_xlfn.XLOOKUP("Src_CIDR_17_22",'Scoring_Config'!$A:$A,'Scoring_Config'!$D:$D,"Yes")="Yes",_xlfn.XLOOKUP("Src_CIDR_17_22",'Scoring_Config'!$A:$A,'Scoring_Config'!$C:$C,5),0),"False,0")</f>
        <v>0</v>
      </c>
      <c r="AB1172" cm="1">
        <f t="array" ref="AB1172">IF(FALSE,"True," &amp; IF(_xlfn.XLOOKUP("Dst_IsAny",'Scoring_Config'!$A:$A,'Scoring_Config'!$D:$D,"Yes")="Yes",_xlfn.XLOOKUP("Dst_IsAny",'Scoring_Config'!$A:$A,'Scoring_Config'!$C:$C,10),0),"False,0")</f>
        <v>0</v>
      </c>
      <c r="AC1172" cm="1">
        <f t="array" ref="AC1172">IF(FALSE,"True," &amp; IF(_xlfn.XLOOKUP("Dst_CIDR_Le_16",'Scoring_Config'!$A:$A,'Scoring_Config'!$D:$D,"Yes")="Yes",_xlfn.XLOOKUP("Dst_CIDR_Le_16",'Scoring_Config'!$A:$A,'Scoring_Config'!$C:$C,10),0),"False,0")</f>
        <v>0</v>
      </c>
      <c r="AD1172" cm="1">
        <f t="array" ref="AD1172">IF(FALSE,"True," &amp; IF(_xlfn.XLOOKUP("Dst_CIDR_17_22",'Scoring_Config'!$A:$A,'Scoring_Config'!$D:$D,"Yes")="Yes",_xlfn.XLOOKUP("Dst_CIDR_17_22",'Scoring_Config'!$A:$A,'Scoring_Config'!$C:$C,5),0),"False,0")</f>
        <v>0</v>
      </c>
      <c r="AE1172" cm="1">
        <f t="array" ref="AE1172">IF(FALSE,"True," &amp; IF(_xlfn.XLOOKUP("SrcZone_IsAny",'Scoring_Config'!$A:$A,'Scoring_Config'!$D:$D,"Yes")="Yes",_xlfn.XLOOKUP("SrcZone_IsAny",'Scoring_Config'!$A:$A,'Scoring_Config'!$C:$C,10),0),"False,0")</f>
        <v>0</v>
      </c>
      <c r="AF1172" cm="1">
        <f t="array" ref="AF1172">IF(FALSE,"True," &amp; IF(_xlfn.XLOOKUP("DstZone_IsAny",'Scoring_Config'!$A:$A,'Scoring_Config'!$D:$D,"Yes")="Yes",_xlfn.XLOOKUP("DstZone_IsAny",'Scoring_Config'!$A:$A,'Scoring_Config'!$C:$C,10),0),"False,0")</f>
        <v>0</v>
      </c>
      <c r="AG1172" cm="1">
        <f t="array" ref="AG117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72" cm="1">
        <f t="array" ref="AH1172">IF(FALSE,"True," &amp; IF(_xlfn.XLOOKUP("App_Any_OR_RangeGt1000",'Scoring_Config'!$A:$A,'Scoring_Config'!$D:$D,"Yes")="Yes",_xlfn.XLOOKUP("App_Any_OR_RangeGt1000",'Scoring_Config'!$A:$A,'Scoring_Config'!$C:$C,10),0),"False,0")</f>
        <v>0</v>
      </c>
      <c r="AI1172" cm="1">
        <f t="array" ref="AI1172">IF(FALSE,"True," &amp; IF(_xlfn.XLOOKUP("Service_Insecure_Match",'Scoring_Config'!$A:$A,'Scoring_Config'!$D:$D,"Yes")="Yes",_xlfn.XLOOKUP("Service_Insecure_Match",'Scoring_Config'!$A:$A,'Scoring_Config'!$C:$C,5),0),"False,0")</f>
        <v>0</v>
      </c>
      <c r="AJ1172" cm="1">
        <f t="array" ref="AJ1172">IF(FALSE,"True," &amp; IF(_xlfn.XLOOKUP("Risky_Inbound",'Scoring_Config'!$A:$A,'Scoring_Config'!$D:$D,"Yes")="Yes",_xlfn.XLOOKUP("Risky_Inbound",'Scoring_Config'!$A:$A,'Scoring_Config'!$C:$C,50),0),"False,0")</f>
        <v>0</v>
      </c>
      <c r="AK1172" cm="1">
        <f t="array" ref="AK1172">IF(FALSE,"True," &amp; IF(_xlfn.XLOOKUP("Risky_Outbound",'Scoring_Config'!$A:$A,'Scoring_Config'!$D:$D,"Yes")="Yes",_xlfn.XLOOKUP("Risky_Outbound",'Scoring_Config'!$A:$A,'Scoring_Config'!$C:$C,25),0),"False,0")</f>
        <v>0</v>
      </c>
      <c r="AL1172" t="s">
        <v>6700</v>
      </c>
      <c r="AM1172" cm="1">
        <f t="array" ref="AM117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72" t="s">
        <v>6697</v>
      </c>
      <c r="AO1172" t="s">
        <v>6697</v>
      </c>
      <c r="AP1172" t="s">
        <v>6697</v>
      </c>
      <c r="AQ1172" cm="1">
        <f t="array" ref="AQ1172">IF(FALSE,"True," &amp; IF(_xlfn.XLOOKUP("Service_IsAny",'Scoring_Config'!$A:$A,'Scoring_Config'!$D:$D,"Yes")="Yes",_xlfn.XLOOKUP("Service_IsAny",'Scoring_Config'!$A:$A,'Scoring_Config'!$C:$C,0),0),"False,0")</f>
        <v>0</v>
      </c>
      <c r="AR1172">
        <v>0</v>
      </c>
      <c r="AS1172" cm="1">
        <f t="array" ref="AS1172">IF(FALSE,"True," &amp; IF(_xlfn.XLOOKUP("Service_RangeGt1000",'Scoring_Config'!$A:$A,'Scoring_Config'!$D:$D,"Yes")="Yes",_xlfn.XLOOKUP("Service_RangeGt1000",'Scoring_Config'!$A:$A,'Scoring_Config'!$C:$C,0),0),"False,0")</f>
        <v>0</v>
      </c>
      <c r="AT1172" cm="1">
        <f t="array" ref="AT1172">IF(FALSE,"True," &amp; IF(_xlfn.XLOOKUP("App_IsAny",'Scoring_Config'!$A:$A,'Scoring_Config'!$D:$D,"Yes")="Yes",_xlfn.XLOOKUP("App_IsAny",'Scoring_Config'!$A:$A,'Scoring_Config'!$C:$C,0),0),"False,0")</f>
        <v>0</v>
      </c>
      <c r="AU1172">
        <v>0</v>
      </c>
      <c r="AV1172" cm="1">
        <f t="array" ref="AV1172">IF(FALSE,"True," &amp; IF(_xlfn.XLOOKUP("App_RangeGt1000",'Scoring_Config'!$A:$A,'Scoring_Config'!$D:$D,"Yes")="Yes",_xlfn.XLOOKUP("App_RangeGt1000",'Scoring_Config'!$A:$A,'Scoring_Config'!$C:$C,0),0),"False,0")</f>
        <v>0</v>
      </c>
      <c r="AW1172" cm="1">
        <f t="array" ref="AW1172">IF(FALSE,"True," &amp; IF(_xlfn.XLOOKUP("Action_IsDenyOrDrop",'Scoring_Config'!$A:$A,'Scoring_Config'!$D:$D,"Yes")="Yes",_xlfn.XLOOKUP("Action_IsDenyOrDrop",'Scoring_Config'!$A:$A,'Scoring_Config'!$C:$C,0),0),"False,0")</f>
        <v>0</v>
      </c>
      <c r="AX1172" cm="1">
        <f t="array" ref="AX1172">IF(LEFT(AW1172,4)="True",0,(IF(LEFT(Y1172,4)="True",IF(_xlfn.XLOOKUP("Src_IsAny",'Scoring_Config'!$A:$A,'Scoring_Config'!$D:$D,"Yes")="Yes",_xlfn.XLOOKUP("Src_IsAny",'Scoring_Config'!$A:$A,'Scoring_Config'!$C:$C,10),0),0)+IF(LEFT(Z1172,4)="True",IF(_xlfn.XLOOKUP("Src_CIDR_Le_16",'Scoring_Config'!$A:$A,'Scoring_Config'!$D:$D,"Yes")="Yes",_xlfn.XLOOKUP("Src_CIDR_Le_16",'Scoring_Config'!$A:$A,'Scoring_Config'!$C:$C,10),0),0)+IF(LEFT(AA1172,4)="True",IF(_xlfn.XLOOKUP("Src_CIDR_17_22",'Scoring_Config'!$A:$A,'Scoring_Config'!$D:$D,"Yes")="Yes",_xlfn.XLOOKUP("Src_CIDR_17_22",'Scoring_Config'!$A:$A,'Scoring_Config'!$C:$C,5),0),0)+IF(LEFT(AB1172,4)="True",IF(_xlfn.XLOOKUP("Dst_IsAny",'Scoring_Config'!$A:$A,'Scoring_Config'!$D:$D,"Yes")="Yes",_xlfn.XLOOKUP("Dst_IsAny",'Scoring_Config'!$A:$A,'Scoring_Config'!$C:$C,10),0),0)+IF(LEFT(AC1172,4)="True",IF(_xlfn.XLOOKUP("Dst_CIDR_Le_16",'Scoring_Config'!$A:$A,'Scoring_Config'!$D:$D,"Yes")="Yes",_xlfn.XLOOKUP("Dst_CIDR_Le_16",'Scoring_Config'!$A:$A,'Scoring_Config'!$C:$C,10),0),0)+IF(LEFT(AD1172,4)="True",IF(_xlfn.XLOOKUP("Dst_CIDR_17_22",'Scoring_Config'!$A:$A,'Scoring_Config'!$D:$D,"Yes")="Yes",_xlfn.XLOOKUP("Dst_CIDR_17_22",'Scoring_Config'!$A:$A,'Scoring_Config'!$C:$C,5),0),0)+IF(LEFT(AE1172,4)="True",IF(_xlfn.XLOOKUP("SrcZone_IsAny",'Scoring_Config'!$A:$A,'Scoring_Config'!$D:$D,"Yes")="Yes",_xlfn.XLOOKUP("SrcZone_IsAny",'Scoring_Config'!$A:$A,'Scoring_Config'!$C:$C,10),0),0)+IF(LEFT(AF1172,4)="True",IF(_xlfn.XLOOKUP("DstZone_IsAny",'Scoring_Config'!$A:$A,'Scoring_Config'!$D:$D,"Yes")="Yes",_xlfn.XLOOKUP("DstZone_IsAny",'Scoring_Config'!$A:$A,'Scoring_Config'!$C:$C,10),0),0)+IF(LEFT(AG1172,4)="True",IF(_xlfn.XLOOKUP("Service_Any_OR_RangeGt1000",'Scoring_Config'!$A:$A,'Scoring_Config'!$D:$D,"Yes")="Yes",_xlfn.XLOOKUP("Service_Any_OR_RangeGt1000",'Scoring_Config'!$A:$A,'Scoring_Config'!$C:$C,10),0),0)+IF(LEFT(AH1172,4)="True",IF(_xlfn.XLOOKUP("App_Any_OR_RangeGt1000",'Scoring_Config'!$A:$A,'Scoring_Config'!$D:$D,"Yes")="Yes",_xlfn.XLOOKUP("App_Any_OR_RangeGt1000",'Scoring_Config'!$A:$A,'Scoring_Config'!$C:$C,10),0),0)+IF(LEFT(AI1172,4)="True",IF(_xlfn.XLOOKUP("Service_Insecure_Match",'Scoring_Config'!$A:$A,'Scoring_Config'!$D:$D,"Yes")="Yes",_xlfn.XLOOKUP("Service_Insecure_Match",'Scoring_Config'!$A:$A,'Scoring_Config'!$C:$C,5),0),0)+IF(LEFT(AJ1172,4)="True",IF(_xlfn.XLOOKUP("Risky_Inbound",'Scoring_Config'!$A:$A,'Scoring_Config'!$D:$D,"Yes")="Yes",_xlfn.XLOOKUP("Risky_Inbound",'Scoring_Config'!$A:$A,'Scoring_Config'!$C:$C,50),0),0)+IF(LEFT(AK1172,4)="True",IF(_xlfn.XLOOKUP("Risky_Outbound",'Scoring_Config'!$A:$A,'Scoring_Config'!$D:$D,"Yes")="Yes",_xlfn.XLOOKUP("Risky_Outbound",'Scoring_Config'!$A:$A,'Scoring_Config'!$C:$C,25),0),0)+IF(LEFT(AZ1172,4)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1172,FIND(",",AL1172)+1,100)),0)+IF(LEFT(AM1172,4)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1172,FIND(",",AN1172)+1,100)),0)+IF(_xlfn.XLOOKUP("Profile_Scoring",'Scoring_Config'!$A:$A,'Scoring_Config'!$D:$D,"Yes")="Yes",VALUE(MID(AO1172,FIND(",",AO1172)+1,100)),0)+IF(_xlfn.XLOOKUP("Options_Scoring",'Scoring_Config'!$A:$A,'Scoring_Config'!$D:$D,"Yes")="Yes",VALUE(MID(AP1172,FIND(",",AP1172)+1,100)),0)))</f>
        <v>0</v>
      </c>
      <c r="AZ1172" cm="1">
        <f t="array" ref="AZ1172">IF(FALSE,"True," &amp; IF(_xlfn.XLOOKUP("Migrate_Insecure",'Scoring_Config'!$A:$A,'Scoring_Config'!$D:$D,"Yes")="Yes",_xlfn.XLOOKUP("Migrate_Insecure",'Scoring_Config'!$A:$A,'Scoring_Config'!$C:$C,10),0),"False,0")</f>
        <v>0</v>
      </c>
    </row>
    <row r="1173" spans="1:52">
      <c r="A1173" t="s">
        <v>1979</v>
      </c>
      <c r="B1173" t="s">
        <v>3145</v>
      </c>
      <c r="C1173" t="s">
        <v>3542</v>
      </c>
      <c r="D1173" t="s">
        <v>3545</v>
      </c>
      <c r="E1173" t="s">
        <v>3563</v>
      </c>
      <c r="F1173" t="s">
        <v>3864</v>
      </c>
      <c r="G1173" t="s">
        <v>613</v>
      </c>
      <c r="H1173" t="s">
        <v>174</v>
      </c>
      <c r="I1173" t="s">
        <v>3644</v>
      </c>
      <c r="J1173" t="s">
        <v>335</v>
      </c>
      <c r="K1173" t="s">
        <v>1783</v>
      </c>
      <c r="L1173" t="s">
        <v>1327</v>
      </c>
      <c r="M1173" t="s">
        <v>1974</v>
      </c>
      <c r="N1173" t="s">
        <v>4315</v>
      </c>
      <c r="O1173" t="s">
        <v>4319</v>
      </c>
      <c r="P1173" t="s">
        <v>4323</v>
      </c>
      <c r="Q1173" t="s">
        <v>5150</v>
      </c>
      <c r="R1173" t="s">
        <v>5439</v>
      </c>
      <c r="S1173" t="s">
        <v>4324</v>
      </c>
      <c r="T1173" t="s">
        <v>5817</v>
      </c>
      <c r="U1173" t="s">
        <v>6524</v>
      </c>
      <c r="Y1173" cm="1">
        <f t="array" ref="Y1173">IF(FALSE,"True," &amp; IF(_xlfn.XLOOKUP("Src_IsAny",'Scoring_Config'!$A:$A,'Scoring_Config'!$D:$D,"Yes")="Yes",_xlfn.XLOOKUP("Src_IsAny",'Scoring_Config'!$A:$A,'Scoring_Config'!$C:$C,10),0),"False,0")</f>
        <v>0</v>
      </c>
      <c r="Z1173" cm="1">
        <f t="array" ref="Z1173">IF(FALSE,"True," &amp; IF(_xlfn.XLOOKUP("Src_CIDR_Le_16",'Scoring_Config'!$A:$A,'Scoring_Config'!$D:$D,"Yes")="Yes",_xlfn.XLOOKUP("Src_CIDR_Le_16",'Scoring_Config'!$A:$A,'Scoring_Config'!$C:$C,10),0),"False,0")</f>
        <v>0</v>
      </c>
      <c r="AA1173" cm="1">
        <f t="array" ref="AA1173">IF(FALSE,"True," &amp; IF(_xlfn.XLOOKUP("Src_CIDR_17_22",'Scoring_Config'!$A:$A,'Scoring_Config'!$D:$D,"Yes")="Yes",_xlfn.XLOOKUP("Src_CIDR_17_22",'Scoring_Config'!$A:$A,'Scoring_Config'!$C:$C,5),0),"False,0")</f>
        <v>0</v>
      </c>
      <c r="AB1173" cm="1">
        <f t="array" ref="AB1173">IF(FALSE,"True," &amp; IF(_xlfn.XLOOKUP("Dst_IsAny",'Scoring_Config'!$A:$A,'Scoring_Config'!$D:$D,"Yes")="Yes",_xlfn.XLOOKUP("Dst_IsAny",'Scoring_Config'!$A:$A,'Scoring_Config'!$C:$C,10),0),"False,0")</f>
        <v>0</v>
      </c>
      <c r="AC1173" cm="1">
        <f t="array" ref="AC1173">IF(FALSE,"True," &amp; IF(_xlfn.XLOOKUP("Dst_CIDR_Le_16",'Scoring_Config'!$A:$A,'Scoring_Config'!$D:$D,"Yes")="Yes",_xlfn.XLOOKUP("Dst_CIDR_Le_16",'Scoring_Config'!$A:$A,'Scoring_Config'!$C:$C,10),0),"False,0")</f>
        <v>0</v>
      </c>
      <c r="AD1173" cm="1">
        <f t="array" ref="AD1173">IF(FALSE,"True," &amp; IF(_xlfn.XLOOKUP("Dst_CIDR_17_22",'Scoring_Config'!$A:$A,'Scoring_Config'!$D:$D,"Yes")="Yes",_xlfn.XLOOKUP("Dst_CIDR_17_22",'Scoring_Config'!$A:$A,'Scoring_Config'!$C:$C,5),0),"False,0")</f>
        <v>0</v>
      </c>
      <c r="AE1173" cm="1">
        <f t="array" ref="AE1173">IF(FALSE,"True," &amp; IF(_xlfn.XLOOKUP("SrcZone_IsAny",'Scoring_Config'!$A:$A,'Scoring_Config'!$D:$D,"Yes")="Yes",_xlfn.XLOOKUP("SrcZone_IsAny",'Scoring_Config'!$A:$A,'Scoring_Config'!$C:$C,10),0),"False,0")</f>
        <v>0</v>
      </c>
      <c r="AF1173" cm="1">
        <f t="array" ref="AF1173">IF(FALSE,"True," &amp; IF(_xlfn.XLOOKUP("DstZone_IsAny",'Scoring_Config'!$A:$A,'Scoring_Config'!$D:$D,"Yes")="Yes",_xlfn.XLOOKUP("DstZone_IsAny",'Scoring_Config'!$A:$A,'Scoring_Config'!$C:$C,10),0),"False,0")</f>
        <v>0</v>
      </c>
      <c r="AG1173" cm="1">
        <f t="array" ref="AG117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73" cm="1">
        <f t="array" ref="AH1173">IF(FALSE,"True," &amp; IF(_xlfn.XLOOKUP("App_Any_OR_RangeGt1000",'Scoring_Config'!$A:$A,'Scoring_Config'!$D:$D,"Yes")="Yes",_xlfn.XLOOKUP("App_Any_OR_RangeGt1000",'Scoring_Config'!$A:$A,'Scoring_Config'!$C:$C,10),0),"False,0")</f>
        <v>0</v>
      </c>
      <c r="AI1173" cm="1">
        <f t="array" ref="AI1173">IF(FALSE,"True," &amp; IF(_xlfn.XLOOKUP("Service_Insecure_Match",'Scoring_Config'!$A:$A,'Scoring_Config'!$D:$D,"Yes")="Yes",_xlfn.XLOOKUP("Service_Insecure_Match",'Scoring_Config'!$A:$A,'Scoring_Config'!$C:$C,5),0),"False,0")</f>
        <v>0</v>
      </c>
      <c r="AJ1173" cm="1">
        <f t="array" ref="AJ1173">IF(FALSE,"True," &amp; IF(_xlfn.XLOOKUP("Risky_Inbound",'Scoring_Config'!$A:$A,'Scoring_Config'!$D:$D,"Yes")="Yes",_xlfn.XLOOKUP("Risky_Inbound",'Scoring_Config'!$A:$A,'Scoring_Config'!$C:$C,50),0),"False,0")</f>
        <v>0</v>
      </c>
      <c r="AK1173" cm="1">
        <f t="array" ref="AK1173">IF(FALSE,"True," &amp; IF(_xlfn.XLOOKUP("Risky_Outbound",'Scoring_Config'!$A:$A,'Scoring_Config'!$D:$D,"Yes")="Yes",_xlfn.XLOOKUP("Risky_Outbound",'Scoring_Config'!$A:$A,'Scoring_Config'!$C:$C,25),0),"False,0")</f>
        <v>0</v>
      </c>
      <c r="AL1173" t="s">
        <v>6699</v>
      </c>
      <c r="AM1173" cm="1">
        <f t="array" ref="AM117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73" t="s">
        <v>6697</v>
      </c>
      <c r="AO1173" t="s">
        <v>6697</v>
      </c>
      <c r="AP1173" t="s">
        <v>6697</v>
      </c>
      <c r="AQ1173" cm="1">
        <f t="array" ref="AQ1173">IF(FALSE,"True," &amp; IF(_xlfn.XLOOKUP("Service_IsAny",'Scoring_Config'!$A:$A,'Scoring_Config'!$D:$D,"Yes")="Yes",_xlfn.XLOOKUP("Service_IsAny",'Scoring_Config'!$A:$A,'Scoring_Config'!$C:$C,0),0),"False,0")</f>
        <v>0</v>
      </c>
      <c r="AR1173">
        <v>0</v>
      </c>
      <c r="AS1173" cm="1">
        <f t="array" ref="AS1173">IF(FALSE,"True," &amp; IF(_xlfn.XLOOKUP("Service_RangeGt1000",'Scoring_Config'!$A:$A,'Scoring_Config'!$D:$D,"Yes")="Yes",_xlfn.XLOOKUP("Service_RangeGt1000",'Scoring_Config'!$A:$A,'Scoring_Config'!$C:$C,0),0),"False,0")</f>
        <v>0</v>
      </c>
      <c r="AT1173" cm="1">
        <f t="array" ref="AT1173">IF(FALSE,"True," &amp; IF(_xlfn.XLOOKUP("App_IsAny",'Scoring_Config'!$A:$A,'Scoring_Config'!$D:$D,"Yes")="Yes",_xlfn.XLOOKUP("App_IsAny",'Scoring_Config'!$A:$A,'Scoring_Config'!$C:$C,0),0),"False,0")</f>
        <v>0</v>
      </c>
      <c r="AU1173">
        <v>3</v>
      </c>
      <c r="AV1173" cm="1">
        <f t="array" ref="AV1173">IF(FALSE,"True," &amp; IF(_xlfn.XLOOKUP("App_RangeGt1000",'Scoring_Config'!$A:$A,'Scoring_Config'!$D:$D,"Yes")="Yes",_xlfn.XLOOKUP("App_RangeGt1000",'Scoring_Config'!$A:$A,'Scoring_Config'!$C:$C,0),0),"False,0")</f>
        <v>0</v>
      </c>
      <c r="AW1173" cm="1">
        <f t="array" ref="AW1173">IF(FALSE,"True," &amp; IF(_xlfn.XLOOKUP("Action_IsDenyOrDrop",'Scoring_Config'!$A:$A,'Scoring_Config'!$D:$D,"Yes")="Yes",_xlfn.XLOOKUP("Action_IsDenyOrDrop",'Scoring_Config'!$A:$A,'Scoring_Config'!$C:$C,0),0),"False,0")</f>
        <v>0</v>
      </c>
      <c r="AX1173" cm="1">
        <f t="array" ref="AX1173">IF(LEFT(AW1173,4)="True",0,(IF(LEFT(Y1173,4)="True",IF(_xlfn.XLOOKUP("Src_IsAny",'Scoring_Config'!$A:$A,'Scoring_Config'!$D:$D,"Yes")="Yes",_xlfn.XLOOKUP("Src_IsAny",'Scoring_Config'!$A:$A,'Scoring_Config'!$C:$C,10),0),0)+IF(LEFT(Z1173,4)="True",IF(_xlfn.XLOOKUP("Src_CIDR_Le_16",'Scoring_Config'!$A:$A,'Scoring_Config'!$D:$D,"Yes")="Yes",_xlfn.XLOOKUP("Src_CIDR_Le_16",'Scoring_Config'!$A:$A,'Scoring_Config'!$C:$C,10),0),0)+IF(LEFT(AA1173,4)="True",IF(_xlfn.XLOOKUP("Src_CIDR_17_22",'Scoring_Config'!$A:$A,'Scoring_Config'!$D:$D,"Yes")="Yes",_xlfn.XLOOKUP("Src_CIDR_17_22",'Scoring_Config'!$A:$A,'Scoring_Config'!$C:$C,5),0),0)+IF(LEFT(AB1173,4)="True",IF(_xlfn.XLOOKUP("Dst_IsAny",'Scoring_Config'!$A:$A,'Scoring_Config'!$D:$D,"Yes")="Yes",_xlfn.XLOOKUP("Dst_IsAny",'Scoring_Config'!$A:$A,'Scoring_Config'!$C:$C,10),0),0)+IF(LEFT(AC1173,4)="True",IF(_xlfn.XLOOKUP("Dst_CIDR_Le_16",'Scoring_Config'!$A:$A,'Scoring_Config'!$D:$D,"Yes")="Yes",_xlfn.XLOOKUP("Dst_CIDR_Le_16",'Scoring_Config'!$A:$A,'Scoring_Config'!$C:$C,10),0),0)+IF(LEFT(AD1173,4)="True",IF(_xlfn.XLOOKUP("Dst_CIDR_17_22",'Scoring_Config'!$A:$A,'Scoring_Config'!$D:$D,"Yes")="Yes",_xlfn.XLOOKUP("Dst_CIDR_17_22",'Scoring_Config'!$A:$A,'Scoring_Config'!$C:$C,5),0),0)+IF(LEFT(AE1173,4)="True",IF(_xlfn.XLOOKUP("SrcZone_IsAny",'Scoring_Config'!$A:$A,'Scoring_Config'!$D:$D,"Yes")="Yes",_xlfn.XLOOKUP("SrcZone_IsAny",'Scoring_Config'!$A:$A,'Scoring_Config'!$C:$C,10),0),0)+IF(LEFT(AF1173,4)="True",IF(_xlfn.XLOOKUP("DstZone_IsAny",'Scoring_Config'!$A:$A,'Scoring_Config'!$D:$D,"Yes")="Yes",_xlfn.XLOOKUP("DstZone_IsAny",'Scoring_Config'!$A:$A,'Scoring_Config'!$C:$C,10),0),0)+IF(LEFT(AG1173,4)="True",IF(_xlfn.XLOOKUP("Service_Any_OR_RangeGt1000",'Scoring_Config'!$A:$A,'Scoring_Config'!$D:$D,"Yes")="Yes",_xlfn.XLOOKUP("Service_Any_OR_RangeGt1000",'Scoring_Config'!$A:$A,'Scoring_Config'!$C:$C,10),0),0)+IF(LEFT(AH1173,4)="True",IF(_xlfn.XLOOKUP("App_Any_OR_RangeGt1000",'Scoring_Config'!$A:$A,'Scoring_Config'!$D:$D,"Yes")="Yes",_xlfn.XLOOKUP("App_Any_OR_RangeGt1000",'Scoring_Config'!$A:$A,'Scoring_Config'!$C:$C,10),0),0)+IF(LEFT(AI1173,4)="True",IF(_xlfn.XLOOKUP("Service_Insecure_Match",'Scoring_Config'!$A:$A,'Scoring_Config'!$D:$D,"Yes")="Yes",_xlfn.XLOOKUP("Service_Insecure_Match",'Scoring_Config'!$A:$A,'Scoring_Config'!$C:$C,5),0),0)+IF(LEFT(AJ1173,4)="True",IF(_xlfn.XLOOKUP("Risky_Inbound",'Scoring_Config'!$A:$A,'Scoring_Config'!$D:$D,"Yes")="Yes",_xlfn.XLOOKUP("Risky_Inbound",'Scoring_Config'!$A:$A,'Scoring_Config'!$C:$C,50),0),0)+IF(LEFT(AK1173,4)="True",IF(_xlfn.XLOOKUP("Risky_Outbound",'Scoring_Config'!$A:$A,'Scoring_Config'!$D:$D,"Yes")="Yes",_xlfn.XLOOKUP("Risky_Outbound",'Scoring_Config'!$A:$A,'Scoring_Config'!$C:$C,25),0),0)+IF(LEFT(AZ1173,4)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1173,FIND(",",AL1173)+1,100)),0)+IF(LEFT(AM1173,4)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1173,FIND(",",AN1173)+1,100)),0)+IF(_xlfn.XLOOKUP("Profile_Scoring",'Scoring_Config'!$A:$A,'Scoring_Config'!$D:$D,"Yes")="Yes",VALUE(MID(AO1173,FIND(",",AO1173)+1,100)),0)+IF(_xlfn.XLOOKUP("Options_Scoring",'Scoring_Config'!$A:$A,'Scoring_Config'!$D:$D,"Yes")="Yes",VALUE(MID(AP1173,FIND(",",AP1173)+1,100)),0)))</f>
        <v>0</v>
      </c>
      <c r="AZ1173" cm="1">
        <f t="array" ref="AZ1173">IF(FALSE,"True," &amp; IF(_xlfn.XLOOKUP("Migrate_Insecure",'Scoring_Config'!$A:$A,'Scoring_Config'!$D:$D,"Yes")="Yes",_xlfn.XLOOKUP("Migrate_Insecure",'Scoring_Config'!$A:$A,'Scoring_Config'!$C:$C,10),0),"False,0")</f>
        <v>0</v>
      </c>
    </row>
    <row r="1174" spans="1:52">
      <c r="A1174" t="s">
        <v>1979</v>
      </c>
      <c r="B1174" t="s">
        <v>3146</v>
      </c>
      <c r="C1174" t="s">
        <v>3542</v>
      </c>
      <c r="D1174" t="s">
        <v>3545</v>
      </c>
      <c r="E1174" t="s">
        <v>3563</v>
      </c>
      <c r="F1174" t="s">
        <v>3865</v>
      </c>
      <c r="G1174" t="s">
        <v>613</v>
      </c>
      <c r="H1174" t="s">
        <v>174</v>
      </c>
      <c r="I1174" t="s">
        <v>3763</v>
      </c>
      <c r="J1174" t="s">
        <v>1188</v>
      </c>
      <c r="K1174" t="s">
        <v>174</v>
      </c>
      <c r="L1174" t="s">
        <v>1488</v>
      </c>
      <c r="M1174" t="s">
        <v>1974</v>
      </c>
      <c r="N1174" t="s">
        <v>4315</v>
      </c>
      <c r="O1174" t="s">
        <v>4319</v>
      </c>
      <c r="P1174" t="s">
        <v>4321</v>
      </c>
      <c r="Q1174" t="s">
        <v>5150</v>
      </c>
      <c r="R1174" t="s">
        <v>5443</v>
      </c>
      <c r="S1174" t="s">
        <v>5497</v>
      </c>
      <c r="T1174" t="s">
        <v>5817</v>
      </c>
      <c r="U1174" t="s">
        <v>6524</v>
      </c>
      <c r="Y1174" cm="1">
        <f t="array" ref="Y1174">IF(FALSE,"True," &amp; IF(_xlfn.XLOOKUP("Src_IsAny",'Scoring_Config'!$A:$A,'Scoring_Config'!$D:$D,"Yes")="Yes",_xlfn.XLOOKUP("Src_IsAny",'Scoring_Config'!$A:$A,'Scoring_Config'!$C:$C,10),0),"False,0")</f>
        <v>0</v>
      </c>
      <c r="Z1174" cm="1">
        <f t="array" ref="Z1174">IF(FALSE,"True," &amp; IF(_xlfn.XLOOKUP("Src_CIDR_Le_16",'Scoring_Config'!$A:$A,'Scoring_Config'!$D:$D,"Yes")="Yes",_xlfn.XLOOKUP("Src_CIDR_Le_16",'Scoring_Config'!$A:$A,'Scoring_Config'!$C:$C,10),0),"False,0")</f>
        <v>0</v>
      </c>
      <c r="AA1174" cm="1">
        <f t="array" ref="AA1174">IF(FALSE,"True," &amp; IF(_xlfn.XLOOKUP("Src_CIDR_17_22",'Scoring_Config'!$A:$A,'Scoring_Config'!$D:$D,"Yes")="Yes",_xlfn.XLOOKUP("Src_CIDR_17_22",'Scoring_Config'!$A:$A,'Scoring_Config'!$C:$C,5),0),"False,0")</f>
        <v>0</v>
      </c>
      <c r="AB1174" cm="1">
        <f t="array" ref="AB1174">IF(FALSE,"True," &amp; IF(_xlfn.XLOOKUP("Dst_IsAny",'Scoring_Config'!$A:$A,'Scoring_Config'!$D:$D,"Yes")="Yes",_xlfn.XLOOKUP("Dst_IsAny",'Scoring_Config'!$A:$A,'Scoring_Config'!$C:$C,10),0),"False,0")</f>
        <v>0</v>
      </c>
      <c r="AC1174" cm="1">
        <f t="array" ref="AC1174">IF(FALSE,"True," &amp; IF(_xlfn.XLOOKUP("Dst_CIDR_Le_16",'Scoring_Config'!$A:$A,'Scoring_Config'!$D:$D,"Yes")="Yes",_xlfn.XLOOKUP("Dst_CIDR_Le_16",'Scoring_Config'!$A:$A,'Scoring_Config'!$C:$C,10),0),"False,0")</f>
        <v>0</v>
      </c>
      <c r="AD1174" cm="1">
        <f t="array" ref="AD1174">IF(FALSE,"True," &amp; IF(_xlfn.XLOOKUP("Dst_CIDR_17_22",'Scoring_Config'!$A:$A,'Scoring_Config'!$D:$D,"Yes")="Yes",_xlfn.XLOOKUP("Dst_CIDR_17_22",'Scoring_Config'!$A:$A,'Scoring_Config'!$C:$C,5),0),"False,0")</f>
        <v>0</v>
      </c>
      <c r="AE1174" cm="1">
        <f t="array" ref="AE1174">IF(FALSE,"True," &amp; IF(_xlfn.XLOOKUP("SrcZone_IsAny",'Scoring_Config'!$A:$A,'Scoring_Config'!$D:$D,"Yes")="Yes",_xlfn.XLOOKUP("SrcZone_IsAny",'Scoring_Config'!$A:$A,'Scoring_Config'!$C:$C,10),0),"False,0")</f>
        <v>0</v>
      </c>
      <c r="AF1174" cm="1">
        <f t="array" ref="AF1174">IF(FALSE,"True," &amp; IF(_xlfn.XLOOKUP("DstZone_IsAny",'Scoring_Config'!$A:$A,'Scoring_Config'!$D:$D,"Yes")="Yes",_xlfn.XLOOKUP("DstZone_IsAny",'Scoring_Config'!$A:$A,'Scoring_Config'!$C:$C,10),0),"False,0")</f>
        <v>0</v>
      </c>
      <c r="AG1174" cm="1">
        <f t="array" ref="AG117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74" cm="1">
        <f t="array" ref="AH1174">IF(TRUE,"True," &amp; IF(_xlfn.XLOOKUP("App_Any_OR_RangeGt1000",'Scoring_Config'!$A:$A,'Scoring_Config'!$D:$D,"Yes")="Yes",_xlfn.XLOOKUP("App_Any_OR_RangeGt1000",'Scoring_Config'!$A:$A,'Scoring_Config'!$C:$C,10),0),"False,0")</f>
        <v>0</v>
      </c>
      <c r="AI1174" cm="1">
        <f t="array" ref="AI1174">IF(FALSE,"True," &amp; IF(_xlfn.XLOOKUP("Service_Insecure_Match",'Scoring_Config'!$A:$A,'Scoring_Config'!$D:$D,"Yes")="Yes",_xlfn.XLOOKUP("Service_Insecure_Match",'Scoring_Config'!$A:$A,'Scoring_Config'!$C:$C,5),0),"False,0")</f>
        <v>0</v>
      </c>
      <c r="AJ1174" cm="1">
        <f t="array" ref="AJ1174">IF(FALSE,"True," &amp; IF(_xlfn.XLOOKUP("Risky_Inbound",'Scoring_Config'!$A:$A,'Scoring_Config'!$D:$D,"Yes")="Yes",_xlfn.XLOOKUP("Risky_Inbound",'Scoring_Config'!$A:$A,'Scoring_Config'!$C:$C,50),0),"False,0")</f>
        <v>0</v>
      </c>
      <c r="AK1174" cm="1">
        <f t="array" ref="AK1174">IF(FALSE,"True," &amp; IF(_xlfn.XLOOKUP("Risky_Outbound",'Scoring_Config'!$A:$A,'Scoring_Config'!$D:$D,"Yes")="Yes",_xlfn.XLOOKUP("Risky_Outbound",'Scoring_Config'!$A:$A,'Scoring_Config'!$C:$C,25),0),"False,0")</f>
        <v>0</v>
      </c>
      <c r="AL1174" t="s">
        <v>6700</v>
      </c>
      <c r="AM1174" cm="1">
        <f t="array" ref="AM117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74" t="s">
        <v>6697</v>
      </c>
      <c r="AO1174" t="s">
        <v>6697</v>
      </c>
      <c r="AP1174" t="s">
        <v>6697</v>
      </c>
      <c r="AQ1174" cm="1">
        <f t="array" ref="AQ1174">IF(FALSE,"True," &amp; IF(_xlfn.XLOOKUP("Service_IsAny",'Scoring_Config'!$A:$A,'Scoring_Config'!$D:$D,"Yes")="Yes",_xlfn.XLOOKUP("Service_IsAny",'Scoring_Config'!$A:$A,'Scoring_Config'!$C:$C,0),0),"False,0")</f>
        <v>0</v>
      </c>
      <c r="AR1174">
        <v>1</v>
      </c>
      <c r="AS1174" cm="1">
        <f t="array" ref="AS1174">IF(FALSE,"True," &amp; IF(_xlfn.XLOOKUP("Service_RangeGt1000",'Scoring_Config'!$A:$A,'Scoring_Config'!$D:$D,"Yes")="Yes",_xlfn.XLOOKUP("Service_RangeGt1000",'Scoring_Config'!$A:$A,'Scoring_Config'!$C:$C,0),0),"False,0")</f>
        <v>0</v>
      </c>
      <c r="AT1174" cm="1">
        <f t="array" ref="AT1174">IF(TRUE,"True," &amp; IF(_xlfn.XLOOKUP("App_IsAny",'Scoring_Config'!$A:$A,'Scoring_Config'!$D:$D,"Yes")="Yes",_xlfn.XLOOKUP("App_IsAny",'Scoring_Config'!$A:$A,'Scoring_Config'!$C:$C,0),0),"False,0")</f>
        <v>0</v>
      </c>
      <c r="AU1174">
        <v>65535</v>
      </c>
      <c r="AV1174" cm="1">
        <f t="array" ref="AV1174">IF(TRUE,"True," &amp; IF(_xlfn.XLOOKUP("App_RangeGt1000",'Scoring_Config'!$A:$A,'Scoring_Config'!$D:$D,"Yes")="Yes",_xlfn.XLOOKUP("App_RangeGt1000",'Scoring_Config'!$A:$A,'Scoring_Config'!$C:$C,0),0),"False,0")</f>
        <v>0</v>
      </c>
      <c r="AW1174" cm="1">
        <f t="array" ref="AW1174">IF(FALSE,"True," &amp; IF(_xlfn.XLOOKUP("Action_IsDenyOrDrop",'Scoring_Config'!$A:$A,'Scoring_Config'!$D:$D,"Yes")="Yes",_xlfn.XLOOKUP("Action_IsDenyOrDrop",'Scoring_Config'!$A:$A,'Scoring_Config'!$C:$C,0),0),"False,0")</f>
        <v>0</v>
      </c>
      <c r="AX1174" cm="1">
        <f t="array" ref="AX1174">IF(LEFT(AW1174,4)="True",0,(IF(LEFT(Y1174,4)="True",IF(_xlfn.XLOOKUP("Src_IsAny",'Scoring_Config'!$A:$A,'Scoring_Config'!$D:$D,"Yes")="Yes",_xlfn.XLOOKUP("Src_IsAny",'Scoring_Config'!$A:$A,'Scoring_Config'!$C:$C,10),0),0)+IF(LEFT(Z1174,4)="True",IF(_xlfn.XLOOKUP("Src_CIDR_Le_16",'Scoring_Config'!$A:$A,'Scoring_Config'!$D:$D,"Yes")="Yes",_xlfn.XLOOKUP("Src_CIDR_Le_16",'Scoring_Config'!$A:$A,'Scoring_Config'!$C:$C,10),0),0)+IF(LEFT(AA1174,4)="True",IF(_xlfn.XLOOKUP("Src_CIDR_17_22",'Scoring_Config'!$A:$A,'Scoring_Config'!$D:$D,"Yes")="Yes",_xlfn.XLOOKUP("Src_CIDR_17_22",'Scoring_Config'!$A:$A,'Scoring_Config'!$C:$C,5),0),0)+IF(LEFT(AB1174,4)="True",IF(_xlfn.XLOOKUP("Dst_IsAny",'Scoring_Config'!$A:$A,'Scoring_Config'!$D:$D,"Yes")="Yes",_xlfn.XLOOKUP("Dst_IsAny",'Scoring_Config'!$A:$A,'Scoring_Config'!$C:$C,10),0),0)+IF(LEFT(AC1174,4)="True",IF(_xlfn.XLOOKUP("Dst_CIDR_Le_16",'Scoring_Config'!$A:$A,'Scoring_Config'!$D:$D,"Yes")="Yes",_xlfn.XLOOKUP("Dst_CIDR_Le_16",'Scoring_Config'!$A:$A,'Scoring_Config'!$C:$C,10),0),0)+IF(LEFT(AD1174,4)="True",IF(_xlfn.XLOOKUP("Dst_CIDR_17_22",'Scoring_Config'!$A:$A,'Scoring_Config'!$D:$D,"Yes")="Yes",_xlfn.XLOOKUP("Dst_CIDR_17_22",'Scoring_Config'!$A:$A,'Scoring_Config'!$C:$C,5),0),0)+IF(LEFT(AE1174,4)="True",IF(_xlfn.XLOOKUP("SrcZone_IsAny",'Scoring_Config'!$A:$A,'Scoring_Config'!$D:$D,"Yes")="Yes",_xlfn.XLOOKUP("SrcZone_IsAny",'Scoring_Config'!$A:$A,'Scoring_Config'!$C:$C,10),0),0)+IF(LEFT(AF1174,4)="True",IF(_xlfn.XLOOKUP("DstZone_IsAny",'Scoring_Config'!$A:$A,'Scoring_Config'!$D:$D,"Yes")="Yes",_xlfn.XLOOKUP("DstZone_IsAny",'Scoring_Config'!$A:$A,'Scoring_Config'!$C:$C,10),0),0)+IF(LEFT(AG1174,4)="True",IF(_xlfn.XLOOKUP("Service_Any_OR_RangeGt1000",'Scoring_Config'!$A:$A,'Scoring_Config'!$D:$D,"Yes")="Yes",_xlfn.XLOOKUP("Service_Any_OR_RangeGt1000",'Scoring_Config'!$A:$A,'Scoring_Config'!$C:$C,10),0),0)+IF(LEFT(AH1174,4)="True",IF(_xlfn.XLOOKUP("App_Any_OR_RangeGt1000",'Scoring_Config'!$A:$A,'Scoring_Config'!$D:$D,"Yes")="Yes",_xlfn.XLOOKUP("App_Any_OR_RangeGt1000",'Scoring_Config'!$A:$A,'Scoring_Config'!$C:$C,10),0),0)+IF(LEFT(AI1174,4)="True",IF(_xlfn.XLOOKUP("Service_Insecure_Match",'Scoring_Config'!$A:$A,'Scoring_Config'!$D:$D,"Yes")="Yes",_xlfn.XLOOKUP("Service_Insecure_Match",'Scoring_Config'!$A:$A,'Scoring_Config'!$C:$C,5),0),0)+IF(LEFT(AJ1174,4)="True",IF(_xlfn.XLOOKUP("Risky_Inbound",'Scoring_Config'!$A:$A,'Scoring_Config'!$D:$D,"Yes")="Yes",_xlfn.XLOOKUP("Risky_Inbound",'Scoring_Config'!$A:$A,'Scoring_Config'!$C:$C,50),0),0)+IF(LEFT(AK1174,4)="True",IF(_xlfn.XLOOKUP("Risky_Outbound",'Scoring_Config'!$A:$A,'Scoring_Config'!$D:$D,"Yes")="Yes",_xlfn.XLOOKUP("Risky_Outbound",'Scoring_Config'!$A:$A,'Scoring_Config'!$C:$C,25),0),0)+IF(LEFT(AZ1174,4)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1174,FIND(",",AL1174)+1,100)),0)+IF(LEFT(AM1174,4)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1174,FIND(",",AN1174)+1,100)),0)+IF(_xlfn.XLOOKUP("Profile_Scoring",'Scoring_Config'!$A:$A,'Scoring_Config'!$D:$D,"Yes")="Yes",VALUE(MID(AO1174,FIND(",",AO1174)+1,100)),0)+IF(_xlfn.XLOOKUP("Options_Scoring",'Scoring_Config'!$A:$A,'Scoring_Config'!$D:$D,"Yes")="Yes",VALUE(MID(AP1174,FIND(",",AP1174)+1,100)),0)))</f>
        <v>0</v>
      </c>
      <c r="AZ1174" cm="1">
        <f t="array" ref="AZ1174">IF(FALSE,"True," &amp; IF(_xlfn.XLOOKUP("Migrate_Insecure",'Scoring_Config'!$A:$A,'Scoring_Config'!$D:$D,"Yes")="Yes",_xlfn.XLOOKUP("Migrate_Insecure",'Scoring_Config'!$A:$A,'Scoring_Config'!$C:$C,10),0),"False,0")</f>
        <v>0</v>
      </c>
    </row>
    <row r="1175" spans="1:52">
      <c r="A1175" t="s">
        <v>1979</v>
      </c>
      <c r="B1175" t="s">
        <v>3147</v>
      </c>
      <c r="C1175" t="s">
        <v>3542</v>
      </c>
      <c r="D1175" t="s">
        <v>3545</v>
      </c>
      <c r="E1175" t="s">
        <v>3563</v>
      </c>
      <c r="F1175" t="s">
        <v>3864</v>
      </c>
      <c r="G1175" t="s">
        <v>613</v>
      </c>
      <c r="H1175" t="s">
        <v>174</v>
      </c>
      <c r="I1175" t="s">
        <v>3762</v>
      </c>
      <c r="J1175" t="s">
        <v>1189</v>
      </c>
      <c r="K1175" t="s">
        <v>174</v>
      </c>
      <c r="L1175" t="s">
        <v>1488</v>
      </c>
      <c r="M1175" t="s">
        <v>1974</v>
      </c>
      <c r="N1175" t="s">
        <v>4315</v>
      </c>
      <c r="O1175" t="s">
        <v>4319</v>
      </c>
      <c r="P1175" t="s">
        <v>4321</v>
      </c>
      <c r="Q1175" t="s">
        <v>5150</v>
      </c>
      <c r="R1175" t="s">
        <v>5437</v>
      </c>
      <c r="S1175" t="s">
        <v>5507</v>
      </c>
      <c r="T1175" t="s">
        <v>5817</v>
      </c>
      <c r="U1175" t="s">
        <v>6525</v>
      </c>
      <c r="Y1175" cm="1">
        <f t="array" ref="Y1175">IF(FALSE,"True," &amp; IF(_xlfn.XLOOKUP("Src_IsAny",'Scoring_Config'!$A:$A,'Scoring_Config'!$D:$D,"Yes")="Yes",_xlfn.XLOOKUP("Src_IsAny",'Scoring_Config'!$A:$A,'Scoring_Config'!$C:$C,10),0),"False,0")</f>
        <v>0</v>
      </c>
      <c r="Z1175" cm="1">
        <f t="array" ref="Z1175">IF(FALSE,"True," &amp; IF(_xlfn.XLOOKUP("Src_CIDR_Le_16",'Scoring_Config'!$A:$A,'Scoring_Config'!$D:$D,"Yes")="Yes",_xlfn.XLOOKUP("Src_CIDR_Le_16",'Scoring_Config'!$A:$A,'Scoring_Config'!$C:$C,10),0),"False,0")</f>
        <v>0</v>
      </c>
      <c r="AA1175" cm="1">
        <f t="array" ref="AA1175">IF(FALSE,"True," &amp; IF(_xlfn.XLOOKUP("Src_CIDR_17_22",'Scoring_Config'!$A:$A,'Scoring_Config'!$D:$D,"Yes")="Yes",_xlfn.XLOOKUP("Src_CIDR_17_22",'Scoring_Config'!$A:$A,'Scoring_Config'!$C:$C,5),0),"False,0")</f>
        <v>0</v>
      </c>
      <c r="AB1175" cm="1">
        <f t="array" ref="AB1175">IF(FALSE,"True," &amp; IF(_xlfn.XLOOKUP("Dst_IsAny",'Scoring_Config'!$A:$A,'Scoring_Config'!$D:$D,"Yes")="Yes",_xlfn.XLOOKUP("Dst_IsAny",'Scoring_Config'!$A:$A,'Scoring_Config'!$C:$C,10),0),"False,0")</f>
        <v>0</v>
      </c>
      <c r="AC1175" cm="1">
        <f t="array" ref="AC1175">IF(FALSE,"True," &amp; IF(_xlfn.XLOOKUP("Dst_CIDR_Le_16",'Scoring_Config'!$A:$A,'Scoring_Config'!$D:$D,"Yes")="Yes",_xlfn.XLOOKUP("Dst_CIDR_Le_16",'Scoring_Config'!$A:$A,'Scoring_Config'!$C:$C,10),0),"False,0")</f>
        <v>0</v>
      </c>
      <c r="AD1175" cm="1">
        <f t="array" ref="AD1175">IF(FALSE,"True," &amp; IF(_xlfn.XLOOKUP("Dst_CIDR_17_22",'Scoring_Config'!$A:$A,'Scoring_Config'!$D:$D,"Yes")="Yes",_xlfn.XLOOKUP("Dst_CIDR_17_22",'Scoring_Config'!$A:$A,'Scoring_Config'!$C:$C,5),0),"False,0")</f>
        <v>0</v>
      </c>
      <c r="AE1175" cm="1">
        <f t="array" ref="AE1175">IF(FALSE,"True," &amp; IF(_xlfn.XLOOKUP("SrcZone_IsAny",'Scoring_Config'!$A:$A,'Scoring_Config'!$D:$D,"Yes")="Yes",_xlfn.XLOOKUP("SrcZone_IsAny",'Scoring_Config'!$A:$A,'Scoring_Config'!$C:$C,10),0),"False,0")</f>
        <v>0</v>
      </c>
      <c r="AF1175" cm="1">
        <f t="array" ref="AF1175">IF(FALSE,"True," &amp; IF(_xlfn.XLOOKUP("DstZone_IsAny",'Scoring_Config'!$A:$A,'Scoring_Config'!$D:$D,"Yes")="Yes",_xlfn.XLOOKUP("DstZone_IsAny",'Scoring_Config'!$A:$A,'Scoring_Config'!$C:$C,10),0),"False,0")</f>
        <v>0</v>
      </c>
      <c r="AG1175" cm="1">
        <f t="array" ref="AG117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75" cm="1">
        <f t="array" ref="AH1175">IF(TRUE,"True," &amp; IF(_xlfn.XLOOKUP("App_Any_OR_RangeGt1000",'Scoring_Config'!$A:$A,'Scoring_Config'!$D:$D,"Yes")="Yes",_xlfn.XLOOKUP("App_Any_OR_RangeGt1000",'Scoring_Config'!$A:$A,'Scoring_Config'!$C:$C,10),0),"False,0")</f>
        <v>0</v>
      </c>
      <c r="AI1175" cm="1">
        <f t="array" ref="AI1175">IF(FALSE,"True," &amp; IF(_xlfn.XLOOKUP("Service_Insecure_Match",'Scoring_Config'!$A:$A,'Scoring_Config'!$D:$D,"Yes")="Yes",_xlfn.XLOOKUP("Service_Insecure_Match",'Scoring_Config'!$A:$A,'Scoring_Config'!$C:$C,5),0),"False,0")</f>
        <v>0</v>
      </c>
      <c r="AJ1175" cm="1">
        <f t="array" ref="AJ1175">IF(FALSE,"True," &amp; IF(_xlfn.XLOOKUP("Risky_Inbound",'Scoring_Config'!$A:$A,'Scoring_Config'!$D:$D,"Yes")="Yes",_xlfn.XLOOKUP("Risky_Inbound",'Scoring_Config'!$A:$A,'Scoring_Config'!$C:$C,50),0),"False,0")</f>
        <v>0</v>
      </c>
      <c r="AK1175" cm="1">
        <f t="array" ref="AK1175">IF(FALSE,"True," &amp; IF(_xlfn.XLOOKUP("Risky_Outbound",'Scoring_Config'!$A:$A,'Scoring_Config'!$D:$D,"Yes")="Yes",_xlfn.XLOOKUP("Risky_Outbound",'Scoring_Config'!$A:$A,'Scoring_Config'!$C:$C,25),0),"False,0")</f>
        <v>0</v>
      </c>
      <c r="AL1175" t="s">
        <v>6700</v>
      </c>
      <c r="AM1175" cm="1">
        <f t="array" ref="AM117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75" t="s">
        <v>6697</v>
      </c>
      <c r="AO1175" t="s">
        <v>6697</v>
      </c>
      <c r="AP1175" t="s">
        <v>6697</v>
      </c>
      <c r="AQ1175" cm="1">
        <f t="array" ref="AQ1175">IF(FALSE,"True," &amp; IF(_xlfn.XLOOKUP("Service_IsAny",'Scoring_Config'!$A:$A,'Scoring_Config'!$D:$D,"Yes")="Yes",_xlfn.XLOOKUP("Service_IsAny",'Scoring_Config'!$A:$A,'Scoring_Config'!$C:$C,0),0),"False,0")</f>
        <v>0</v>
      </c>
      <c r="AR1175">
        <v>1</v>
      </c>
      <c r="AS1175" cm="1">
        <f t="array" ref="AS1175">IF(FALSE,"True," &amp; IF(_xlfn.XLOOKUP("Service_RangeGt1000",'Scoring_Config'!$A:$A,'Scoring_Config'!$D:$D,"Yes")="Yes",_xlfn.XLOOKUP("Service_RangeGt1000",'Scoring_Config'!$A:$A,'Scoring_Config'!$C:$C,0),0),"False,0")</f>
        <v>0</v>
      </c>
      <c r="AT1175" cm="1">
        <f t="array" ref="AT1175">IF(TRUE,"True," &amp; IF(_xlfn.XLOOKUP("App_IsAny",'Scoring_Config'!$A:$A,'Scoring_Config'!$D:$D,"Yes")="Yes",_xlfn.XLOOKUP("App_IsAny",'Scoring_Config'!$A:$A,'Scoring_Config'!$C:$C,0),0),"False,0")</f>
        <v>0</v>
      </c>
      <c r="AU1175">
        <v>65535</v>
      </c>
      <c r="AV1175" cm="1">
        <f t="array" ref="AV1175">IF(TRUE,"True," &amp; IF(_xlfn.XLOOKUP("App_RangeGt1000",'Scoring_Config'!$A:$A,'Scoring_Config'!$D:$D,"Yes")="Yes",_xlfn.XLOOKUP("App_RangeGt1000",'Scoring_Config'!$A:$A,'Scoring_Config'!$C:$C,0),0),"False,0")</f>
        <v>0</v>
      </c>
      <c r="AW1175" cm="1">
        <f t="array" ref="AW1175">IF(FALSE,"True," &amp; IF(_xlfn.XLOOKUP("Action_IsDenyOrDrop",'Scoring_Config'!$A:$A,'Scoring_Config'!$D:$D,"Yes")="Yes",_xlfn.XLOOKUP("Action_IsDenyOrDrop",'Scoring_Config'!$A:$A,'Scoring_Config'!$C:$C,0),0),"False,0")</f>
        <v>0</v>
      </c>
      <c r="AX1175" cm="1">
        <f t="array" ref="AX1175">IF(LEFT(AW1175,4)="True",0,(IF(LEFT(Y1175,4)="True",IF(_xlfn.XLOOKUP("Src_IsAny",'Scoring_Config'!$A:$A,'Scoring_Config'!$D:$D,"Yes")="Yes",_xlfn.XLOOKUP("Src_IsAny",'Scoring_Config'!$A:$A,'Scoring_Config'!$C:$C,10),0),0)+IF(LEFT(Z1175,4)="True",IF(_xlfn.XLOOKUP("Src_CIDR_Le_16",'Scoring_Config'!$A:$A,'Scoring_Config'!$D:$D,"Yes")="Yes",_xlfn.XLOOKUP("Src_CIDR_Le_16",'Scoring_Config'!$A:$A,'Scoring_Config'!$C:$C,10),0),0)+IF(LEFT(AA1175,4)="True",IF(_xlfn.XLOOKUP("Src_CIDR_17_22",'Scoring_Config'!$A:$A,'Scoring_Config'!$D:$D,"Yes")="Yes",_xlfn.XLOOKUP("Src_CIDR_17_22",'Scoring_Config'!$A:$A,'Scoring_Config'!$C:$C,5),0),0)+IF(LEFT(AB1175,4)="True",IF(_xlfn.XLOOKUP("Dst_IsAny",'Scoring_Config'!$A:$A,'Scoring_Config'!$D:$D,"Yes")="Yes",_xlfn.XLOOKUP("Dst_IsAny",'Scoring_Config'!$A:$A,'Scoring_Config'!$C:$C,10),0),0)+IF(LEFT(AC1175,4)="True",IF(_xlfn.XLOOKUP("Dst_CIDR_Le_16",'Scoring_Config'!$A:$A,'Scoring_Config'!$D:$D,"Yes")="Yes",_xlfn.XLOOKUP("Dst_CIDR_Le_16",'Scoring_Config'!$A:$A,'Scoring_Config'!$C:$C,10),0),0)+IF(LEFT(AD1175,4)="True",IF(_xlfn.XLOOKUP("Dst_CIDR_17_22",'Scoring_Config'!$A:$A,'Scoring_Config'!$D:$D,"Yes")="Yes",_xlfn.XLOOKUP("Dst_CIDR_17_22",'Scoring_Config'!$A:$A,'Scoring_Config'!$C:$C,5),0),0)+IF(LEFT(AE1175,4)="True",IF(_xlfn.XLOOKUP("SrcZone_IsAny",'Scoring_Config'!$A:$A,'Scoring_Config'!$D:$D,"Yes")="Yes",_xlfn.XLOOKUP("SrcZone_IsAny",'Scoring_Config'!$A:$A,'Scoring_Config'!$C:$C,10),0),0)+IF(LEFT(AF1175,4)="True",IF(_xlfn.XLOOKUP("DstZone_IsAny",'Scoring_Config'!$A:$A,'Scoring_Config'!$D:$D,"Yes")="Yes",_xlfn.XLOOKUP("DstZone_IsAny",'Scoring_Config'!$A:$A,'Scoring_Config'!$C:$C,10),0),0)+IF(LEFT(AG1175,4)="True",IF(_xlfn.XLOOKUP("Service_Any_OR_RangeGt1000",'Scoring_Config'!$A:$A,'Scoring_Config'!$D:$D,"Yes")="Yes",_xlfn.XLOOKUP("Service_Any_OR_RangeGt1000",'Scoring_Config'!$A:$A,'Scoring_Config'!$C:$C,10),0),0)+IF(LEFT(AH1175,4)="True",IF(_xlfn.XLOOKUP("App_Any_OR_RangeGt1000",'Scoring_Config'!$A:$A,'Scoring_Config'!$D:$D,"Yes")="Yes",_xlfn.XLOOKUP("App_Any_OR_RangeGt1000",'Scoring_Config'!$A:$A,'Scoring_Config'!$C:$C,10),0),0)+IF(LEFT(AI1175,4)="True",IF(_xlfn.XLOOKUP("Service_Insecure_Match",'Scoring_Config'!$A:$A,'Scoring_Config'!$D:$D,"Yes")="Yes",_xlfn.XLOOKUP("Service_Insecure_Match",'Scoring_Config'!$A:$A,'Scoring_Config'!$C:$C,5),0),0)+IF(LEFT(AJ1175,4)="True",IF(_xlfn.XLOOKUP("Risky_Inbound",'Scoring_Config'!$A:$A,'Scoring_Config'!$D:$D,"Yes")="Yes",_xlfn.XLOOKUP("Risky_Inbound",'Scoring_Config'!$A:$A,'Scoring_Config'!$C:$C,50),0),0)+IF(LEFT(AK1175,4)="True",IF(_xlfn.XLOOKUP("Risky_Outbound",'Scoring_Config'!$A:$A,'Scoring_Config'!$D:$D,"Yes")="Yes",_xlfn.XLOOKUP("Risky_Outbound",'Scoring_Config'!$A:$A,'Scoring_Config'!$C:$C,25),0),0)+IF(LEFT(AZ1175,4)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1175,FIND(",",AL1175)+1,100)),0)+IF(LEFT(AM1175,4)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1175,FIND(",",AN1175)+1,100)),0)+IF(_xlfn.XLOOKUP("Profile_Scoring",'Scoring_Config'!$A:$A,'Scoring_Config'!$D:$D,"Yes")="Yes",VALUE(MID(AO1175,FIND(",",AO1175)+1,100)),0)+IF(_xlfn.XLOOKUP("Options_Scoring",'Scoring_Config'!$A:$A,'Scoring_Config'!$D:$D,"Yes")="Yes",VALUE(MID(AP1175,FIND(",",AP1175)+1,100)),0)))</f>
        <v>0</v>
      </c>
      <c r="AZ1175" cm="1">
        <f t="array" ref="AZ1175">IF(FALSE,"True," &amp; IF(_xlfn.XLOOKUP("Migrate_Insecure",'Scoring_Config'!$A:$A,'Scoring_Config'!$D:$D,"Yes")="Yes",_xlfn.XLOOKUP("Migrate_Insecure",'Scoring_Config'!$A:$A,'Scoring_Config'!$C:$C,10),0),"False,0")</f>
        <v>0</v>
      </c>
    </row>
    <row r="1176" spans="1:52">
      <c r="A1176" t="s">
        <v>1979</v>
      </c>
      <c r="B1176" t="s">
        <v>3148</v>
      </c>
      <c r="C1176" t="s">
        <v>3542</v>
      </c>
      <c r="D1176" t="s">
        <v>3559</v>
      </c>
      <c r="E1176" t="s">
        <v>3562</v>
      </c>
      <c r="F1176" t="s">
        <v>3955</v>
      </c>
      <c r="G1176" t="s">
        <v>614</v>
      </c>
      <c r="H1176" t="s">
        <v>193</v>
      </c>
      <c r="I1176" t="s">
        <v>3830</v>
      </c>
      <c r="J1176" t="s">
        <v>826</v>
      </c>
      <c r="K1176" t="s">
        <v>1880</v>
      </c>
      <c r="L1176" t="s">
        <v>1325</v>
      </c>
      <c r="M1176" t="s">
        <v>1973</v>
      </c>
      <c r="N1176" t="s">
        <v>4315</v>
      </c>
      <c r="O1176" t="s">
        <v>4319</v>
      </c>
      <c r="P1176" t="s">
        <v>4324</v>
      </c>
      <c r="Q1176" t="s">
        <v>5151</v>
      </c>
      <c r="R1176" t="s">
        <v>5439</v>
      </c>
      <c r="S1176" t="s">
        <v>4324</v>
      </c>
      <c r="T1176" t="s">
        <v>5616</v>
      </c>
      <c r="U1176" t="s">
        <v>6524</v>
      </c>
      <c r="Y1176" cm="1">
        <f t="array" ref="Y1176">IF(FALSE,"True," &amp; IF(_xlfn.XLOOKUP("Src_IsAny",'Scoring_Config'!$A:$A,'Scoring_Config'!$D:$D,"Yes")="Yes",_xlfn.XLOOKUP("Src_IsAny",'Scoring_Config'!$A:$A,'Scoring_Config'!$C:$C,10),0),"False,0")</f>
        <v>0</v>
      </c>
      <c r="Z1176" cm="1">
        <f t="array" ref="Z1176">IF(FALSE,"True," &amp; IF(_xlfn.XLOOKUP("Src_CIDR_Le_16",'Scoring_Config'!$A:$A,'Scoring_Config'!$D:$D,"Yes")="Yes",_xlfn.XLOOKUP("Src_CIDR_Le_16",'Scoring_Config'!$A:$A,'Scoring_Config'!$C:$C,10),0),"False,0")</f>
        <v>0</v>
      </c>
      <c r="AA1176" cm="1">
        <f t="array" ref="AA1176">IF(FALSE,"True," &amp; IF(_xlfn.XLOOKUP("Src_CIDR_17_22",'Scoring_Config'!$A:$A,'Scoring_Config'!$D:$D,"Yes")="Yes",_xlfn.XLOOKUP("Src_CIDR_17_22",'Scoring_Config'!$A:$A,'Scoring_Config'!$C:$C,5),0),"False,0")</f>
        <v>0</v>
      </c>
      <c r="AB1176" cm="1">
        <f t="array" ref="AB1176">IF(FALSE,"True," &amp; IF(_xlfn.XLOOKUP("Dst_IsAny",'Scoring_Config'!$A:$A,'Scoring_Config'!$D:$D,"Yes")="Yes",_xlfn.XLOOKUP("Dst_IsAny",'Scoring_Config'!$A:$A,'Scoring_Config'!$C:$C,10),0),"False,0")</f>
        <v>0</v>
      </c>
      <c r="AC1176" cm="1">
        <f t="array" ref="AC1176">IF(FALSE,"True," &amp; IF(_xlfn.XLOOKUP("Dst_CIDR_Le_16",'Scoring_Config'!$A:$A,'Scoring_Config'!$D:$D,"Yes")="Yes",_xlfn.XLOOKUP("Dst_CIDR_Le_16",'Scoring_Config'!$A:$A,'Scoring_Config'!$C:$C,10),0),"False,0")</f>
        <v>0</v>
      </c>
      <c r="AD1176" cm="1">
        <f t="array" ref="AD1176">IF(FALSE,"True," &amp; IF(_xlfn.XLOOKUP("Dst_CIDR_17_22",'Scoring_Config'!$A:$A,'Scoring_Config'!$D:$D,"Yes")="Yes",_xlfn.XLOOKUP("Dst_CIDR_17_22",'Scoring_Config'!$A:$A,'Scoring_Config'!$C:$C,5),0),"False,0")</f>
        <v>0</v>
      </c>
      <c r="AE1176" cm="1">
        <f t="array" ref="AE1176">IF(FALSE,"True," &amp; IF(_xlfn.XLOOKUP("SrcZone_IsAny",'Scoring_Config'!$A:$A,'Scoring_Config'!$D:$D,"Yes")="Yes",_xlfn.XLOOKUP("SrcZone_IsAny",'Scoring_Config'!$A:$A,'Scoring_Config'!$C:$C,10),0),"False,0")</f>
        <v>0</v>
      </c>
      <c r="AF1176" cm="1">
        <f t="array" ref="AF1176">IF(FALSE,"True," &amp; IF(_xlfn.XLOOKUP("DstZone_IsAny",'Scoring_Config'!$A:$A,'Scoring_Config'!$D:$D,"Yes")="Yes",_xlfn.XLOOKUP("DstZone_IsAny",'Scoring_Config'!$A:$A,'Scoring_Config'!$C:$C,10),0),"False,0")</f>
        <v>0</v>
      </c>
      <c r="AG1176" cm="1">
        <f t="array" ref="AG117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76" cm="1">
        <f t="array" ref="AH1176">IF(FALSE,"True," &amp; IF(_xlfn.XLOOKUP("App_Any_OR_RangeGt1000",'Scoring_Config'!$A:$A,'Scoring_Config'!$D:$D,"Yes")="Yes",_xlfn.XLOOKUP("App_Any_OR_RangeGt1000",'Scoring_Config'!$A:$A,'Scoring_Config'!$C:$C,10),0),"False,0")</f>
        <v>0</v>
      </c>
      <c r="AI1176" cm="1">
        <f t="array" ref="AI1176">IF(FALSE,"True," &amp; IF(_xlfn.XLOOKUP("Service_Insecure_Match",'Scoring_Config'!$A:$A,'Scoring_Config'!$D:$D,"Yes")="Yes",_xlfn.XLOOKUP("Service_Insecure_Match",'Scoring_Config'!$A:$A,'Scoring_Config'!$C:$C,5),0),"False,0")</f>
        <v>0</v>
      </c>
      <c r="AJ1176" cm="1">
        <f t="array" ref="AJ1176">IF(FALSE,"True," &amp; IF(_xlfn.XLOOKUP("Risky_Inbound",'Scoring_Config'!$A:$A,'Scoring_Config'!$D:$D,"Yes")="Yes",_xlfn.XLOOKUP("Risky_Inbound",'Scoring_Config'!$A:$A,'Scoring_Config'!$C:$C,50),0),"False,0")</f>
        <v>0</v>
      </c>
      <c r="AK1176" cm="1">
        <f t="array" ref="AK1176">IF(FALSE,"True," &amp; IF(_xlfn.XLOOKUP("Risky_Outbound",'Scoring_Config'!$A:$A,'Scoring_Config'!$D:$D,"Yes")="Yes",_xlfn.XLOOKUP("Risky_Outbound",'Scoring_Config'!$A:$A,'Scoring_Config'!$C:$C,25),0),"False,0")</f>
        <v>0</v>
      </c>
      <c r="AL1176" t="s">
        <v>6699</v>
      </c>
      <c r="AM1176" cm="1">
        <f t="array" ref="AM117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76" t="s">
        <v>6697</v>
      </c>
      <c r="AO1176" t="s">
        <v>6697</v>
      </c>
      <c r="AP1176" t="s">
        <v>6697</v>
      </c>
      <c r="AQ1176" cm="1">
        <f t="array" ref="AQ1176">IF(FALSE,"True," &amp; IF(_xlfn.XLOOKUP("Service_IsAny",'Scoring_Config'!$A:$A,'Scoring_Config'!$D:$D,"Yes")="Yes",_xlfn.XLOOKUP("Service_IsAny",'Scoring_Config'!$A:$A,'Scoring_Config'!$C:$C,0),0),"False,0")</f>
        <v>0</v>
      </c>
      <c r="AR1176">
        <v>0</v>
      </c>
      <c r="AS1176" cm="1">
        <f t="array" ref="AS1176">IF(FALSE,"True," &amp; IF(_xlfn.XLOOKUP("Service_RangeGt1000",'Scoring_Config'!$A:$A,'Scoring_Config'!$D:$D,"Yes")="Yes",_xlfn.XLOOKUP("Service_RangeGt1000",'Scoring_Config'!$A:$A,'Scoring_Config'!$C:$C,0),0),"False,0")</f>
        <v>0</v>
      </c>
      <c r="AT1176" cm="1">
        <f t="array" ref="AT1176">IF(FALSE,"True," &amp; IF(_xlfn.XLOOKUP("App_IsAny",'Scoring_Config'!$A:$A,'Scoring_Config'!$D:$D,"Yes")="Yes",_xlfn.XLOOKUP("App_IsAny",'Scoring_Config'!$A:$A,'Scoring_Config'!$C:$C,0),0),"False,0")</f>
        <v>0</v>
      </c>
      <c r="AU1176">
        <v>0</v>
      </c>
      <c r="AV1176" cm="1">
        <f t="array" ref="AV1176">IF(FALSE,"True," &amp; IF(_xlfn.XLOOKUP("App_RangeGt1000",'Scoring_Config'!$A:$A,'Scoring_Config'!$D:$D,"Yes")="Yes",_xlfn.XLOOKUP("App_RangeGt1000",'Scoring_Config'!$A:$A,'Scoring_Config'!$C:$C,0),0),"False,0")</f>
        <v>0</v>
      </c>
      <c r="AW1176" cm="1">
        <f t="array" ref="AW1176">IF(FALSE,"True," &amp; IF(_xlfn.XLOOKUP("Action_IsDenyOrDrop",'Scoring_Config'!$A:$A,'Scoring_Config'!$D:$D,"Yes")="Yes",_xlfn.XLOOKUP("Action_IsDenyOrDrop",'Scoring_Config'!$A:$A,'Scoring_Config'!$C:$C,0),0),"False,0")</f>
        <v>0</v>
      </c>
      <c r="AX1176" cm="1">
        <f t="array" ref="AX1176">IF(LEFT(AW1176,4)="True",0,(IF(LEFT(Y1176,4)="True",IF(_xlfn.XLOOKUP("Src_IsAny",'Scoring_Config'!$A:$A,'Scoring_Config'!$D:$D,"Yes")="Yes",_xlfn.XLOOKUP("Src_IsAny",'Scoring_Config'!$A:$A,'Scoring_Config'!$C:$C,10),0),0)+IF(LEFT(Z1176,4)="True",IF(_xlfn.XLOOKUP("Src_CIDR_Le_16",'Scoring_Config'!$A:$A,'Scoring_Config'!$D:$D,"Yes")="Yes",_xlfn.XLOOKUP("Src_CIDR_Le_16",'Scoring_Config'!$A:$A,'Scoring_Config'!$C:$C,10),0),0)+IF(LEFT(AA1176,4)="True",IF(_xlfn.XLOOKUP("Src_CIDR_17_22",'Scoring_Config'!$A:$A,'Scoring_Config'!$D:$D,"Yes")="Yes",_xlfn.XLOOKUP("Src_CIDR_17_22",'Scoring_Config'!$A:$A,'Scoring_Config'!$C:$C,5),0),0)+IF(LEFT(AB1176,4)="True",IF(_xlfn.XLOOKUP("Dst_IsAny",'Scoring_Config'!$A:$A,'Scoring_Config'!$D:$D,"Yes")="Yes",_xlfn.XLOOKUP("Dst_IsAny",'Scoring_Config'!$A:$A,'Scoring_Config'!$C:$C,10),0),0)+IF(LEFT(AC1176,4)="True",IF(_xlfn.XLOOKUP("Dst_CIDR_Le_16",'Scoring_Config'!$A:$A,'Scoring_Config'!$D:$D,"Yes")="Yes",_xlfn.XLOOKUP("Dst_CIDR_Le_16",'Scoring_Config'!$A:$A,'Scoring_Config'!$C:$C,10),0),0)+IF(LEFT(AD1176,4)="True",IF(_xlfn.XLOOKUP("Dst_CIDR_17_22",'Scoring_Config'!$A:$A,'Scoring_Config'!$D:$D,"Yes")="Yes",_xlfn.XLOOKUP("Dst_CIDR_17_22",'Scoring_Config'!$A:$A,'Scoring_Config'!$C:$C,5),0),0)+IF(LEFT(AE1176,4)="True",IF(_xlfn.XLOOKUP("SrcZone_IsAny",'Scoring_Config'!$A:$A,'Scoring_Config'!$D:$D,"Yes")="Yes",_xlfn.XLOOKUP("SrcZone_IsAny",'Scoring_Config'!$A:$A,'Scoring_Config'!$C:$C,10),0),0)+IF(LEFT(AF1176,4)="True",IF(_xlfn.XLOOKUP("DstZone_IsAny",'Scoring_Config'!$A:$A,'Scoring_Config'!$D:$D,"Yes")="Yes",_xlfn.XLOOKUP("DstZone_IsAny",'Scoring_Config'!$A:$A,'Scoring_Config'!$C:$C,10),0),0)+IF(LEFT(AG1176,4)="True",IF(_xlfn.XLOOKUP("Service_Any_OR_RangeGt1000",'Scoring_Config'!$A:$A,'Scoring_Config'!$D:$D,"Yes")="Yes",_xlfn.XLOOKUP("Service_Any_OR_RangeGt1000",'Scoring_Config'!$A:$A,'Scoring_Config'!$C:$C,10),0),0)+IF(LEFT(AH1176,4)="True",IF(_xlfn.XLOOKUP("App_Any_OR_RangeGt1000",'Scoring_Config'!$A:$A,'Scoring_Config'!$D:$D,"Yes")="Yes",_xlfn.XLOOKUP("App_Any_OR_RangeGt1000",'Scoring_Config'!$A:$A,'Scoring_Config'!$C:$C,10),0),0)+IF(LEFT(AI1176,4)="True",IF(_xlfn.XLOOKUP("Service_Insecure_Match",'Scoring_Config'!$A:$A,'Scoring_Config'!$D:$D,"Yes")="Yes",_xlfn.XLOOKUP("Service_Insecure_Match",'Scoring_Config'!$A:$A,'Scoring_Config'!$C:$C,5),0),0)+IF(LEFT(AJ1176,4)="True",IF(_xlfn.XLOOKUP("Risky_Inbound",'Scoring_Config'!$A:$A,'Scoring_Config'!$D:$D,"Yes")="Yes",_xlfn.XLOOKUP("Risky_Inbound",'Scoring_Config'!$A:$A,'Scoring_Config'!$C:$C,50),0),0)+IF(LEFT(AK1176,4)="True",IF(_xlfn.XLOOKUP("Risky_Outbound",'Scoring_Config'!$A:$A,'Scoring_Config'!$D:$D,"Yes")="Yes",_xlfn.XLOOKUP("Risky_Outbound",'Scoring_Config'!$A:$A,'Scoring_Config'!$C:$C,25),0),0)+IF(LEFT(AZ1176,4)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1176,FIND(",",AL1176)+1,100)),0)+IF(LEFT(AM1176,4)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1176,FIND(",",AN1176)+1,100)),0)+IF(_xlfn.XLOOKUP("Profile_Scoring",'Scoring_Config'!$A:$A,'Scoring_Config'!$D:$D,"Yes")="Yes",VALUE(MID(AO1176,FIND(",",AO1176)+1,100)),0)+IF(_xlfn.XLOOKUP("Options_Scoring",'Scoring_Config'!$A:$A,'Scoring_Config'!$D:$D,"Yes")="Yes",VALUE(MID(AP1176,FIND(",",AP1176)+1,100)),0)))</f>
        <v>0</v>
      </c>
      <c r="AZ1176" cm="1">
        <f t="array" ref="AZ1176">IF(FALSE,"True," &amp; IF(_xlfn.XLOOKUP("Migrate_Insecure",'Scoring_Config'!$A:$A,'Scoring_Config'!$D:$D,"Yes")="Yes",_xlfn.XLOOKUP("Migrate_Insecure",'Scoring_Config'!$A:$A,'Scoring_Config'!$C:$C,10),0),"False,0")</f>
        <v>0</v>
      </c>
    </row>
    <row r="1177" spans="1:52">
      <c r="A1177" t="s">
        <v>1979</v>
      </c>
      <c r="B1177" t="s">
        <v>3149</v>
      </c>
      <c r="C1177" t="s">
        <v>3542</v>
      </c>
      <c r="D1177" t="s">
        <v>3545</v>
      </c>
      <c r="E1177" t="s">
        <v>3563</v>
      </c>
      <c r="F1177" t="s">
        <v>3864</v>
      </c>
      <c r="G1177" t="s">
        <v>613</v>
      </c>
      <c r="H1177" t="s">
        <v>174</v>
      </c>
      <c r="I1177" t="s">
        <v>3851</v>
      </c>
      <c r="J1177" t="s">
        <v>245</v>
      </c>
      <c r="K1177" t="s">
        <v>1771</v>
      </c>
      <c r="L1177" t="s">
        <v>1327</v>
      </c>
      <c r="M1177" t="s">
        <v>1974</v>
      </c>
      <c r="N1177" t="s">
        <v>4315</v>
      </c>
      <c r="O1177" t="s">
        <v>4319</v>
      </c>
      <c r="P1177" t="s">
        <v>4321</v>
      </c>
      <c r="Q1177" t="s">
        <v>5150</v>
      </c>
      <c r="R1177" t="s">
        <v>5439</v>
      </c>
      <c r="S1177" t="s">
        <v>4324</v>
      </c>
      <c r="T1177" t="s">
        <v>5853</v>
      </c>
      <c r="U1177" t="s">
        <v>6524</v>
      </c>
      <c r="Y1177" cm="1">
        <f t="array" ref="Y1177">IF(FALSE,"True," &amp; IF(_xlfn.XLOOKUP("Src_IsAny",'Scoring_Config'!$A:$A,'Scoring_Config'!$D:$D,"Yes")="Yes",_xlfn.XLOOKUP("Src_IsAny",'Scoring_Config'!$A:$A,'Scoring_Config'!$C:$C,10),0),"False,0")</f>
        <v>0</v>
      </c>
      <c r="Z1177" cm="1">
        <f t="array" ref="Z1177">IF(FALSE,"True," &amp; IF(_xlfn.XLOOKUP("Src_CIDR_Le_16",'Scoring_Config'!$A:$A,'Scoring_Config'!$D:$D,"Yes")="Yes",_xlfn.XLOOKUP("Src_CIDR_Le_16",'Scoring_Config'!$A:$A,'Scoring_Config'!$C:$C,10),0),"False,0")</f>
        <v>0</v>
      </c>
      <c r="AA1177" cm="1">
        <f t="array" ref="AA1177">IF(FALSE,"True," &amp; IF(_xlfn.XLOOKUP("Src_CIDR_17_22",'Scoring_Config'!$A:$A,'Scoring_Config'!$D:$D,"Yes")="Yes",_xlfn.XLOOKUP("Src_CIDR_17_22",'Scoring_Config'!$A:$A,'Scoring_Config'!$C:$C,5),0),"False,0")</f>
        <v>0</v>
      </c>
      <c r="AB1177" cm="1">
        <f t="array" ref="AB1177">IF(FALSE,"True," &amp; IF(_xlfn.XLOOKUP("Dst_IsAny",'Scoring_Config'!$A:$A,'Scoring_Config'!$D:$D,"Yes")="Yes",_xlfn.XLOOKUP("Dst_IsAny",'Scoring_Config'!$A:$A,'Scoring_Config'!$C:$C,10),0),"False,0")</f>
        <v>0</v>
      </c>
      <c r="AC1177" cm="1">
        <f t="array" ref="AC1177">IF(FALSE,"True," &amp; IF(_xlfn.XLOOKUP("Dst_CIDR_Le_16",'Scoring_Config'!$A:$A,'Scoring_Config'!$D:$D,"Yes")="Yes",_xlfn.XLOOKUP("Dst_CIDR_Le_16",'Scoring_Config'!$A:$A,'Scoring_Config'!$C:$C,10),0),"False,0")</f>
        <v>0</v>
      </c>
      <c r="AD1177" cm="1">
        <f t="array" ref="AD1177">IF(FALSE,"True," &amp; IF(_xlfn.XLOOKUP("Dst_CIDR_17_22",'Scoring_Config'!$A:$A,'Scoring_Config'!$D:$D,"Yes")="Yes",_xlfn.XLOOKUP("Dst_CIDR_17_22",'Scoring_Config'!$A:$A,'Scoring_Config'!$C:$C,5),0),"False,0")</f>
        <v>0</v>
      </c>
      <c r="AE1177" cm="1">
        <f t="array" ref="AE1177">IF(FALSE,"True," &amp; IF(_xlfn.XLOOKUP("SrcZone_IsAny",'Scoring_Config'!$A:$A,'Scoring_Config'!$D:$D,"Yes")="Yes",_xlfn.XLOOKUP("SrcZone_IsAny",'Scoring_Config'!$A:$A,'Scoring_Config'!$C:$C,10),0),"False,0")</f>
        <v>0</v>
      </c>
      <c r="AF1177" cm="1">
        <f t="array" ref="AF1177">IF(FALSE,"True," &amp; IF(_xlfn.XLOOKUP("DstZone_IsAny",'Scoring_Config'!$A:$A,'Scoring_Config'!$D:$D,"Yes")="Yes",_xlfn.XLOOKUP("DstZone_IsAny",'Scoring_Config'!$A:$A,'Scoring_Config'!$C:$C,10),0),"False,0")</f>
        <v>0</v>
      </c>
      <c r="AG1177" cm="1">
        <f t="array" ref="AG117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77" cm="1">
        <f t="array" ref="AH1177">IF(FALSE,"True," &amp; IF(_xlfn.XLOOKUP("App_Any_OR_RangeGt1000",'Scoring_Config'!$A:$A,'Scoring_Config'!$D:$D,"Yes")="Yes",_xlfn.XLOOKUP("App_Any_OR_RangeGt1000",'Scoring_Config'!$A:$A,'Scoring_Config'!$C:$C,10),0),"False,0")</f>
        <v>0</v>
      </c>
      <c r="AI1177" cm="1">
        <f t="array" ref="AI1177">IF(FALSE,"True," &amp; IF(_xlfn.XLOOKUP("Service_Insecure_Match",'Scoring_Config'!$A:$A,'Scoring_Config'!$D:$D,"Yes")="Yes",_xlfn.XLOOKUP("Service_Insecure_Match",'Scoring_Config'!$A:$A,'Scoring_Config'!$C:$C,5),0),"False,0")</f>
        <v>0</v>
      </c>
      <c r="AJ1177" cm="1">
        <f t="array" ref="AJ1177">IF(FALSE,"True," &amp; IF(_xlfn.XLOOKUP("Risky_Inbound",'Scoring_Config'!$A:$A,'Scoring_Config'!$D:$D,"Yes")="Yes",_xlfn.XLOOKUP("Risky_Inbound",'Scoring_Config'!$A:$A,'Scoring_Config'!$C:$C,50),0),"False,0")</f>
        <v>0</v>
      </c>
      <c r="AK1177" cm="1">
        <f t="array" ref="AK1177">IF(FALSE,"True," &amp; IF(_xlfn.XLOOKUP("Risky_Outbound",'Scoring_Config'!$A:$A,'Scoring_Config'!$D:$D,"Yes")="Yes",_xlfn.XLOOKUP("Risky_Outbound",'Scoring_Config'!$A:$A,'Scoring_Config'!$C:$C,25),0),"False,0")</f>
        <v>0</v>
      </c>
      <c r="AL1177" t="s">
        <v>6700</v>
      </c>
      <c r="AM1177" cm="1">
        <f t="array" ref="AM117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77" t="s">
        <v>6697</v>
      </c>
      <c r="AO1177" t="s">
        <v>6697</v>
      </c>
      <c r="AP1177" t="s">
        <v>6697</v>
      </c>
      <c r="AQ1177" cm="1">
        <f t="array" ref="AQ1177">IF(FALSE,"True," &amp; IF(_xlfn.XLOOKUP("Service_IsAny",'Scoring_Config'!$A:$A,'Scoring_Config'!$D:$D,"Yes")="Yes",_xlfn.XLOOKUP("Service_IsAny",'Scoring_Config'!$A:$A,'Scoring_Config'!$C:$C,0),0),"False,0")</f>
        <v>0</v>
      </c>
      <c r="AR1177">
        <v>0</v>
      </c>
      <c r="AS1177" cm="1">
        <f t="array" ref="AS1177">IF(FALSE,"True," &amp; IF(_xlfn.XLOOKUP("Service_RangeGt1000",'Scoring_Config'!$A:$A,'Scoring_Config'!$D:$D,"Yes")="Yes",_xlfn.XLOOKUP("Service_RangeGt1000",'Scoring_Config'!$A:$A,'Scoring_Config'!$C:$C,0),0),"False,0")</f>
        <v>0</v>
      </c>
      <c r="AT1177" cm="1">
        <f t="array" ref="AT1177">IF(FALSE,"True," &amp; IF(_xlfn.XLOOKUP("App_IsAny",'Scoring_Config'!$A:$A,'Scoring_Config'!$D:$D,"Yes")="Yes",_xlfn.XLOOKUP("App_IsAny",'Scoring_Config'!$A:$A,'Scoring_Config'!$C:$C,0),0),"False,0")</f>
        <v>0</v>
      </c>
      <c r="AU1177">
        <v>5</v>
      </c>
      <c r="AV1177" cm="1">
        <f t="array" ref="AV1177">IF(FALSE,"True," &amp; IF(_xlfn.XLOOKUP("App_RangeGt1000",'Scoring_Config'!$A:$A,'Scoring_Config'!$D:$D,"Yes")="Yes",_xlfn.XLOOKUP("App_RangeGt1000",'Scoring_Config'!$A:$A,'Scoring_Config'!$C:$C,0),0),"False,0")</f>
        <v>0</v>
      </c>
      <c r="AW1177" cm="1">
        <f t="array" ref="AW1177">IF(FALSE,"True," &amp; IF(_xlfn.XLOOKUP("Action_IsDenyOrDrop",'Scoring_Config'!$A:$A,'Scoring_Config'!$D:$D,"Yes")="Yes",_xlfn.XLOOKUP("Action_IsDenyOrDrop",'Scoring_Config'!$A:$A,'Scoring_Config'!$C:$C,0),0),"False,0")</f>
        <v>0</v>
      </c>
      <c r="AX1177" cm="1">
        <f t="array" ref="AX1177">IF(LEFT(AW1177,4)="True",0,(IF(LEFT(Y1177,4)="True",IF(_xlfn.XLOOKUP("Src_IsAny",'Scoring_Config'!$A:$A,'Scoring_Config'!$D:$D,"Yes")="Yes",_xlfn.XLOOKUP("Src_IsAny",'Scoring_Config'!$A:$A,'Scoring_Config'!$C:$C,10),0),0)+IF(LEFT(Z1177,4)="True",IF(_xlfn.XLOOKUP("Src_CIDR_Le_16",'Scoring_Config'!$A:$A,'Scoring_Config'!$D:$D,"Yes")="Yes",_xlfn.XLOOKUP("Src_CIDR_Le_16",'Scoring_Config'!$A:$A,'Scoring_Config'!$C:$C,10),0),0)+IF(LEFT(AA1177,4)="True",IF(_xlfn.XLOOKUP("Src_CIDR_17_22",'Scoring_Config'!$A:$A,'Scoring_Config'!$D:$D,"Yes")="Yes",_xlfn.XLOOKUP("Src_CIDR_17_22",'Scoring_Config'!$A:$A,'Scoring_Config'!$C:$C,5),0),0)+IF(LEFT(AB1177,4)="True",IF(_xlfn.XLOOKUP("Dst_IsAny",'Scoring_Config'!$A:$A,'Scoring_Config'!$D:$D,"Yes")="Yes",_xlfn.XLOOKUP("Dst_IsAny",'Scoring_Config'!$A:$A,'Scoring_Config'!$C:$C,10),0),0)+IF(LEFT(AC1177,4)="True",IF(_xlfn.XLOOKUP("Dst_CIDR_Le_16",'Scoring_Config'!$A:$A,'Scoring_Config'!$D:$D,"Yes")="Yes",_xlfn.XLOOKUP("Dst_CIDR_Le_16",'Scoring_Config'!$A:$A,'Scoring_Config'!$C:$C,10),0),0)+IF(LEFT(AD1177,4)="True",IF(_xlfn.XLOOKUP("Dst_CIDR_17_22",'Scoring_Config'!$A:$A,'Scoring_Config'!$D:$D,"Yes")="Yes",_xlfn.XLOOKUP("Dst_CIDR_17_22",'Scoring_Config'!$A:$A,'Scoring_Config'!$C:$C,5),0),0)+IF(LEFT(AE1177,4)="True",IF(_xlfn.XLOOKUP("SrcZone_IsAny",'Scoring_Config'!$A:$A,'Scoring_Config'!$D:$D,"Yes")="Yes",_xlfn.XLOOKUP("SrcZone_IsAny",'Scoring_Config'!$A:$A,'Scoring_Config'!$C:$C,10),0),0)+IF(LEFT(AF1177,4)="True",IF(_xlfn.XLOOKUP("DstZone_IsAny",'Scoring_Config'!$A:$A,'Scoring_Config'!$D:$D,"Yes")="Yes",_xlfn.XLOOKUP("DstZone_IsAny",'Scoring_Config'!$A:$A,'Scoring_Config'!$C:$C,10),0),0)+IF(LEFT(AG1177,4)="True",IF(_xlfn.XLOOKUP("Service_Any_OR_RangeGt1000",'Scoring_Config'!$A:$A,'Scoring_Config'!$D:$D,"Yes")="Yes",_xlfn.XLOOKUP("Service_Any_OR_RangeGt1000",'Scoring_Config'!$A:$A,'Scoring_Config'!$C:$C,10),0),0)+IF(LEFT(AH1177,4)="True",IF(_xlfn.XLOOKUP("App_Any_OR_RangeGt1000",'Scoring_Config'!$A:$A,'Scoring_Config'!$D:$D,"Yes")="Yes",_xlfn.XLOOKUP("App_Any_OR_RangeGt1000",'Scoring_Config'!$A:$A,'Scoring_Config'!$C:$C,10),0),0)+IF(LEFT(AI1177,4)="True",IF(_xlfn.XLOOKUP("Service_Insecure_Match",'Scoring_Config'!$A:$A,'Scoring_Config'!$D:$D,"Yes")="Yes",_xlfn.XLOOKUP("Service_Insecure_Match",'Scoring_Config'!$A:$A,'Scoring_Config'!$C:$C,5),0),0)+IF(LEFT(AJ1177,4)="True",IF(_xlfn.XLOOKUP("Risky_Inbound",'Scoring_Config'!$A:$A,'Scoring_Config'!$D:$D,"Yes")="Yes",_xlfn.XLOOKUP("Risky_Inbound",'Scoring_Config'!$A:$A,'Scoring_Config'!$C:$C,50),0),0)+IF(LEFT(AK1177,4)="True",IF(_xlfn.XLOOKUP("Risky_Outbound",'Scoring_Config'!$A:$A,'Scoring_Config'!$D:$D,"Yes")="Yes",_xlfn.XLOOKUP("Risky_Outbound",'Scoring_Config'!$A:$A,'Scoring_Config'!$C:$C,25),0),0)+IF(LEFT(AZ1177,4)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1177,FIND(",",AL1177)+1,100)),0)+IF(LEFT(AM1177,4)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1177,FIND(",",AN1177)+1,100)),0)+IF(_xlfn.XLOOKUP("Profile_Scoring",'Scoring_Config'!$A:$A,'Scoring_Config'!$D:$D,"Yes")="Yes",VALUE(MID(AO1177,FIND(",",AO1177)+1,100)),0)+IF(_xlfn.XLOOKUP("Options_Scoring",'Scoring_Config'!$A:$A,'Scoring_Config'!$D:$D,"Yes")="Yes",VALUE(MID(AP1177,FIND(",",AP1177)+1,100)),0)))</f>
        <v>0</v>
      </c>
      <c r="AZ1177" cm="1">
        <f t="array" ref="AZ1177">IF(FALSE,"True," &amp; IF(_xlfn.XLOOKUP("Migrate_Insecure",'Scoring_Config'!$A:$A,'Scoring_Config'!$D:$D,"Yes")="Yes",_xlfn.XLOOKUP("Migrate_Insecure",'Scoring_Config'!$A:$A,'Scoring_Config'!$C:$C,10),0),"False,0")</f>
        <v>0</v>
      </c>
    </row>
    <row r="1178" spans="1:52">
      <c r="A1178" t="s">
        <v>1979</v>
      </c>
      <c r="B1178" t="s">
        <v>3150</v>
      </c>
      <c r="C1178" t="s">
        <v>3542</v>
      </c>
      <c r="D1178" t="s">
        <v>3545</v>
      </c>
      <c r="E1178" t="s">
        <v>3563</v>
      </c>
      <c r="F1178" t="s">
        <v>3865</v>
      </c>
      <c r="G1178" t="s">
        <v>613</v>
      </c>
      <c r="H1178" t="s">
        <v>174</v>
      </c>
      <c r="I1178" t="s">
        <v>3763</v>
      </c>
      <c r="J1178" t="s">
        <v>1190</v>
      </c>
      <c r="K1178" t="s">
        <v>1667</v>
      </c>
      <c r="L1178" t="s">
        <v>1327</v>
      </c>
      <c r="M1178" t="s">
        <v>1974</v>
      </c>
      <c r="N1178" t="s">
        <v>4315</v>
      </c>
      <c r="O1178" t="s">
        <v>4319</v>
      </c>
      <c r="P1178" t="s">
        <v>4322</v>
      </c>
      <c r="Q1178" t="s">
        <v>5150</v>
      </c>
      <c r="R1178" t="s">
        <v>5440</v>
      </c>
      <c r="S1178" t="s">
        <v>5440</v>
      </c>
      <c r="T1178" t="s">
        <v>5817</v>
      </c>
      <c r="U1178" t="s">
        <v>6524</v>
      </c>
      <c r="Y1178" cm="1">
        <f t="array" ref="Y1178">IF(FALSE,"True," &amp; IF(_xlfn.XLOOKUP("Src_IsAny",'Scoring_Config'!$A:$A,'Scoring_Config'!$D:$D,"Yes")="Yes",_xlfn.XLOOKUP("Src_IsAny",'Scoring_Config'!$A:$A,'Scoring_Config'!$C:$C,10),0),"False,0")</f>
        <v>0</v>
      </c>
      <c r="Z1178" cm="1">
        <f t="array" ref="Z1178">IF(FALSE,"True," &amp; IF(_xlfn.XLOOKUP("Src_CIDR_Le_16",'Scoring_Config'!$A:$A,'Scoring_Config'!$D:$D,"Yes")="Yes",_xlfn.XLOOKUP("Src_CIDR_Le_16",'Scoring_Config'!$A:$A,'Scoring_Config'!$C:$C,10),0),"False,0")</f>
        <v>0</v>
      </c>
      <c r="AA1178" cm="1">
        <f t="array" ref="AA1178">IF(FALSE,"True," &amp; IF(_xlfn.XLOOKUP("Src_CIDR_17_22",'Scoring_Config'!$A:$A,'Scoring_Config'!$D:$D,"Yes")="Yes",_xlfn.XLOOKUP("Src_CIDR_17_22",'Scoring_Config'!$A:$A,'Scoring_Config'!$C:$C,5),0),"False,0")</f>
        <v>0</v>
      </c>
      <c r="AB1178" cm="1">
        <f t="array" ref="AB1178">IF(FALSE,"True," &amp; IF(_xlfn.XLOOKUP("Dst_IsAny",'Scoring_Config'!$A:$A,'Scoring_Config'!$D:$D,"Yes")="Yes",_xlfn.XLOOKUP("Dst_IsAny",'Scoring_Config'!$A:$A,'Scoring_Config'!$C:$C,10),0),"False,0")</f>
        <v>0</v>
      </c>
      <c r="AC1178" cm="1">
        <f t="array" ref="AC1178">IF(FALSE,"True," &amp; IF(_xlfn.XLOOKUP("Dst_CIDR_Le_16",'Scoring_Config'!$A:$A,'Scoring_Config'!$D:$D,"Yes")="Yes",_xlfn.XLOOKUP("Dst_CIDR_Le_16",'Scoring_Config'!$A:$A,'Scoring_Config'!$C:$C,10),0),"False,0")</f>
        <v>0</v>
      </c>
      <c r="AD1178" cm="1">
        <f t="array" ref="AD1178">IF(FALSE,"True," &amp; IF(_xlfn.XLOOKUP("Dst_CIDR_17_22",'Scoring_Config'!$A:$A,'Scoring_Config'!$D:$D,"Yes")="Yes",_xlfn.XLOOKUP("Dst_CIDR_17_22",'Scoring_Config'!$A:$A,'Scoring_Config'!$C:$C,5),0),"False,0")</f>
        <v>0</v>
      </c>
      <c r="AE1178" cm="1">
        <f t="array" ref="AE1178">IF(FALSE,"True," &amp; IF(_xlfn.XLOOKUP("SrcZone_IsAny",'Scoring_Config'!$A:$A,'Scoring_Config'!$D:$D,"Yes")="Yes",_xlfn.XLOOKUP("SrcZone_IsAny",'Scoring_Config'!$A:$A,'Scoring_Config'!$C:$C,10),0),"False,0")</f>
        <v>0</v>
      </c>
      <c r="AF1178" cm="1">
        <f t="array" ref="AF1178">IF(FALSE,"True," &amp; IF(_xlfn.XLOOKUP("DstZone_IsAny",'Scoring_Config'!$A:$A,'Scoring_Config'!$D:$D,"Yes")="Yes",_xlfn.XLOOKUP("DstZone_IsAny",'Scoring_Config'!$A:$A,'Scoring_Config'!$C:$C,10),0),"False,0")</f>
        <v>0</v>
      </c>
      <c r="AG1178" cm="1">
        <f t="array" ref="AG117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78" cm="1">
        <f t="array" ref="AH1178">IF(FALSE,"True," &amp; IF(_xlfn.XLOOKUP("App_Any_OR_RangeGt1000",'Scoring_Config'!$A:$A,'Scoring_Config'!$D:$D,"Yes")="Yes",_xlfn.XLOOKUP("App_Any_OR_RangeGt1000",'Scoring_Config'!$A:$A,'Scoring_Config'!$C:$C,10),0),"False,0")</f>
        <v>0</v>
      </c>
      <c r="AI1178" cm="1">
        <f t="array" ref="AI1178">IF(FALSE,"True," &amp; IF(_xlfn.XLOOKUP("Service_Insecure_Match",'Scoring_Config'!$A:$A,'Scoring_Config'!$D:$D,"Yes")="Yes",_xlfn.XLOOKUP("Service_Insecure_Match",'Scoring_Config'!$A:$A,'Scoring_Config'!$C:$C,5),0),"False,0")</f>
        <v>0</v>
      </c>
      <c r="AJ1178" cm="1">
        <f t="array" ref="AJ1178">IF(FALSE,"True," &amp; IF(_xlfn.XLOOKUP("Risky_Inbound",'Scoring_Config'!$A:$A,'Scoring_Config'!$D:$D,"Yes")="Yes",_xlfn.XLOOKUP("Risky_Inbound",'Scoring_Config'!$A:$A,'Scoring_Config'!$C:$C,50),0),"False,0")</f>
        <v>0</v>
      </c>
      <c r="AK1178" cm="1">
        <f t="array" ref="AK1178">IF(FALSE,"True," &amp; IF(_xlfn.XLOOKUP("Risky_Outbound",'Scoring_Config'!$A:$A,'Scoring_Config'!$D:$D,"Yes")="Yes",_xlfn.XLOOKUP("Risky_Outbound",'Scoring_Config'!$A:$A,'Scoring_Config'!$C:$C,25),0),"False,0")</f>
        <v>0</v>
      </c>
      <c r="AL1178" t="s">
        <v>6697</v>
      </c>
      <c r="AM1178" cm="1">
        <f t="array" ref="AM117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78" t="s">
        <v>6697</v>
      </c>
      <c r="AO1178" t="s">
        <v>6697</v>
      </c>
      <c r="AP1178" t="s">
        <v>6697</v>
      </c>
      <c r="AQ1178" cm="1">
        <f t="array" ref="AQ1178">IF(FALSE,"True," &amp; IF(_xlfn.XLOOKUP("Service_IsAny",'Scoring_Config'!$A:$A,'Scoring_Config'!$D:$D,"Yes")="Yes",_xlfn.XLOOKUP("Service_IsAny",'Scoring_Config'!$A:$A,'Scoring_Config'!$C:$C,0),0),"False,0")</f>
        <v>0</v>
      </c>
      <c r="AR1178">
        <v>0</v>
      </c>
      <c r="AS1178" cm="1">
        <f t="array" ref="AS1178">IF(FALSE,"True," &amp; IF(_xlfn.XLOOKUP("Service_RangeGt1000",'Scoring_Config'!$A:$A,'Scoring_Config'!$D:$D,"Yes")="Yes",_xlfn.XLOOKUP("Service_RangeGt1000",'Scoring_Config'!$A:$A,'Scoring_Config'!$C:$C,0),0),"False,0")</f>
        <v>0</v>
      </c>
      <c r="AT1178" cm="1">
        <f t="array" ref="AT1178">IF(FALSE,"True," &amp; IF(_xlfn.XLOOKUP("App_IsAny",'Scoring_Config'!$A:$A,'Scoring_Config'!$D:$D,"Yes")="Yes",_xlfn.XLOOKUP("App_IsAny",'Scoring_Config'!$A:$A,'Scoring_Config'!$C:$C,0),0),"False,0")</f>
        <v>0</v>
      </c>
      <c r="AU1178">
        <v>1</v>
      </c>
      <c r="AV1178" cm="1">
        <f t="array" ref="AV1178">IF(FALSE,"True," &amp; IF(_xlfn.XLOOKUP("App_RangeGt1000",'Scoring_Config'!$A:$A,'Scoring_Config'!$D:$D,"Yes")="Yes",_xlfn.XLOOKUP("App_RangeGt1000",'Scoring_Config'!$A:$A,'Scoring_Config'!$C:$C,0),0),"False,0")</f>
        <v>0</v>
      </c>
      <c r="AW1178" cm="1">
        <f t="array" ref="AW1178">IF(FALSE,"True," &amp; IF(_xlfn.XLOOKUP("Action_IsDenyOrDrop",'Scoring_Config'!$A:$A,'Scoring_Config'!$D:$D,"Yes")="Yes",_xlfn.XLOOKUP("Action_IsDenyOrDrop",'Scoring_Config'!$A:$A,'Scoring_Config'!$C:$C,0),0),"False,0")</f>
        <v>0</v>
      </c>
      <c r="AX1178" cm="1">
        <f t="array" ref="AX1178">IF(LEFT(AW1178,4)="True",0,(IF(LEFT(Y1178,4)="True",IF(_xlfn.XLOOKUP("Src_IsAny",'Scoring_Config'!$A:$A,'Scoring_Config'!$D:$D,"Yes")="Yes",_xlfn.XLOOKUP("Src_IsAny",'Scoring_Config'!$A:$A,'Scoring_Config'!$C:$C,10),0),0)+IF(LEFT(Z1178,4)="True",IF(_xlfn.XLOOKUP("Src_CIDR_Le_16",'Scoring_Config'!$A:$A,'Scoring_Config'!$D:$D,"Yes")="Yes",_xlfn.XLOOKUP("Src_CIDR_Le_16",'Scoring_Config'!$A:$A,'Scoring_Config'!$C:$C,10),0),0)+IF(LEFT(AA1178,4)="True",IF(_xlfn.XLOOKUP("Src_CIDR_17_22",'Scoring_Config'!$A:$A,'Scoring_Config'!$D:$D,"Yes")="Yes",_xlfn.XLOOKUP("Src_CIDR_17_22",'Scoring_Config'!$A:$A,'Scoring_Config'!$C:$C,5),0),0)+IF(LEFT(AB1178,4)="True",IF(_xlfn.XLOOKUP("Dst_IsAny",'Scoring_Config'!$A:$A,'Scoring_Config'!$D:$D,"Yes")="Yes",_xlfn.XLOOKUP("Dst_IsAny",'Scoring_Config'!$A:$A,'Scoring_Config'!$C:$C,10),0),0)+IF(LEFT(AC1178,4)="True",IF(_xlfn.XLOOKUP("Dst_CIDR_Le_16",'Scoring_Config'!$A:$A,'Scoring_Config'!$D:$D,"Yes")="Yes",_xlfn.XLOOKUP("Dst_CIDR_Le_16",'Scoring_Config'!$A:$A,'Scoring_Config'!$C:$C,10),0),0)+IF(LEFT(AD1178,4)="True",IF(_xlfn.XLOOKUP("Dst_CIDR_17_22",'Scoring_Config'!$A:$A,'Scoring_Config'!$D:$D,"Yes")="Yes",_xlfn.XLOOKUP("Dst_CIDR_17_22",'Scoring_Config'!$A:$A,'Scoring_Config'!$C:$C,5),0),0)+IF(LEFT(AE1178,4)="True",IF(_xlfn.XLOOKUP("SrcZone_IsAny",'Scoring_Config'!$A:$A,'Scoring_Config'!$D:$D,"Yes")="Yes",_xlfn.XLOOKUP("SrcZone_IsAny",'Scoring_Config'!$A:$A,'Scoring_Config'!$C:$C,10),0),0)+IF(LEFT(AF1178,4)="True",IF(_xlfn.XLOOKUP("DstZone_IsAny",'Scoring_Config'!$A:$A,'Scoring_Config'!$D:$D,"Yes")="Yes",_xlfn.XLOOKUP("DstZone_IsAny",'Scoring_Config'!$A:$A,'Scoring_Config'!$C:$C,10),0),0)+IF(LEFT(AG1178,4)="True",IF(_xlfn.XLOOKUP("Service_Any_OR_RangeGt1000",'Scoring_Config'!$A:$A,'Scoring_Config'!$D:$D,"Yes")="Yes",_xlfn.XLOOKUP("Service_Any_OR_RangeGt1000",'Scoring_Config'!$A:$A,'Scoring_Config'!$C:$C,10),0),0)+IF(LEFT(AH1178,4)="True",IF(_xlfn.XLOOKUP("App_Any_OR_RangeGt1000",'Scoring_Config'!$A:$A,'Scoring_Config'!$D:$D,"Yes")="Yes",_xlfn.XLOOKUP("App_Any_OR_RangeGt1000",'Scoring_Config'!$A:$A,'Scoring_Config'!$C:$C,10),0),0)+IF(LEFT(AI1178,4)="True",IF(_xlfn.XLOOKUP("Service_Insecure_Match",'Scoring_Config'!$A:$A,'Scoring_Config'!$D:$D,"Yes")="Yes",_xlfn.XLOOKUP("Service_Insecure_Match",'Scoring_Config'!$A:$A,'Scoring_Config'!$C:$C,5),0),0)+IF(LEFT(AJ1178,4)="True",IF(_xlfn.XLOOKUP("Risky_Inbound",'Scoring_Config'!$A:$A,'Scoring_Config'!$D:$D,"Yes")="Yes",_xlfn.XLOOKUP("Risky_Inbound",'Scoring_Config'!$A:$A,'Scoring_Config'!$C:$C,50),0),0)+IF(LEFT(AK1178,4)="True",IF(_xlfn.XLOOKUP("Risky_Outbound",'Scoring_Config'!$A:$A,'Scoring_Config'!$D:$D,"Yes")="Yes",_xlfn.XLOOKUP("Risky_Outbound",'Scoring_Config'!$A:$A,'Scoring_Config'!$C:$C,25),0),0)+IF(LEFT(AZ1178,4)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1178,FIND(",",AL1178)+1,100)),0)+IF(LEFT(AM1178,4)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1178,FIND(",",AN1178)+1,100)),0)+IF(_xlfn.XLOOKUP("Profile_Scoring",'Scoring_Config'!$A:$A,'Scoring_Config'!$D:$D,"Yes")="Yes",VALUE(MID(AO1178,FIND(",",AO1178)+1,100)),0)+IF(_xlfn.XLOOKUP("Options_Scoring",'Scoring_Config'!$A:$A,'Scoring_Config'!$D:$D,"Yes")="Yes",VALUE(MID(AP1178,FIND(",",AP1178)+1,100)),0)))</f>
        <v>0</v>
      </c>
      <c r="AZ1178" cm="1">
        <f t="array" ref="AZ1178">IF(FALSE,"True," &amp; IF(_xlfn.XLOOKUP("Migrate_Insecure",'Scoring_Config'!$A:$A,'Scoring_Config'!$D:$D,"Yes")="Yes",_xlfn.XLOOKUP("Migrate_Insecure",'Scoring_Config'!$A:$A,'Scoring_Config'!$C:$C,10),0),"False,0")</f>
        <v>0</v>
      </c>
    </row>
    <row r="1179" spans="1:52">
      <c r="A1179" t="s">
        <v>1979</v>
      </c>
      <c r="B1179" t="s">
        <v>3151</v>
      </c>
      <c r="C1179" t="s">
        <v>3542</v>
      </c>
      <c r="D1179" t="s">
        <v>3545</v>
      </c>
      <c r="E1179" t="s">
        <v>3563</v>
      </c>
      <c r="F1179" t="s">
        <v>3864</v>
      </c>
      <c r="G1179" t="s">
        <v>613</v>
      </c>
      <c r="H1179" t="s">
        <v>174</v>
      </c>
      <c r="I1179" t="s">
        <v>3762</v>
      </c>
      <c r="J1179" t="s">
        <v>1191</v>
      </c>
      <c r="K1179" t="s">
        <v>1667</v>
      </c>
      <c r="L1179" t="s">
        <v>1497</v>
      </c>
      <c r="M1179" t="s">
        <v>1974</v>
      </c>
      <c r="N1179" t="s">
        <v>4315</v>
      </c>
      <c r="O1179" t="s">
        <v>4319</v>
      </c>
      <c r="P1179" t="s">
        <v>4321</v>
      </c>
      <c r="Q1179" t="s">
        <v>5152</v>
      </c>
      <c r="R1179" t="s">
        <v>5440</v>
      </c>
      <c r="S1179" t="s">
        <v>5440</v>
      </c>
      <c r="T1179" t="s">
        <v>5784</v>
      </c>
      <c r="U1179" t="s">
        <v>6525</v>
      </c>
      <c r="Y1179" cm="1">
        <f t="array" ref="Y1179">IF(FALSE,"True," &amp; IF(_xlfn.XLOOKUP("Src_IsAny",'Scoring_Config'!$A:$A,'Scoring_Config'!$D:$D,"Yes")="Yes",_xlfn.XLOOKUP("Src_IsAny",'Scoring_Config'!$A:$A,'Scoring_Config'!$C:$C,10),0),"False,0")</f>
        <v>0</v>
      </c>
      <c r="Z1179" cm="1">
        <f t="array" ref="Z1179">IF(FALSE,"True," &amp; IF(_xlfn.XLOOKUP("Src_CIDR_Le_16",'Scoring_Config'!$A:$A,'Scoring_Config'!$D:$D,"Yes")="Yes",_xlfn.XLOOKUP("Src_CIDR_Le_16",'Scoring_Config'!$A:$A,'Scoring_Config'!$C:$C,10),0),"False,0")</f>
        <v>0</v>
      </c>
      <c r="AA1179" cm="1">
        <f t="array" ref="AA1179">IF(FALSE,"True," &amp; IF(_xlfn.XLOOKUP("Src_CIDR_17_22",'Scoring_Config'!$A:$A,'Scoring_Config'!$D:$D,"Yes")="Yes",_xlfn.XLOOKUP("Src_CIDR_17_22",'Scoring_Config'!$A:$A,'Scoring_Config'!$C:$C,5),0),"False,0")</f>
        <v>0</v>
      </c>
      <c r="AB1179" cm="1">
        <f t="array" ref="AB1179">IF(FALSE,"True," &amp; IF(_xlfn.XLOOKUP("Dst_IsAny",'Scoring_Config'!$A:$A,'Scoring_Config'!$D:$D,"Yes")="Yes",_xlfn.XLOOKUP("Dst_IsAny",'Scoring_Config'!$A:$A,'Scoring_Config'!$C:$C,10),0),"False,0")</f>
        <v>0</v>
      </c>
      <c r="AC1179" cm="1">
        <f t="array" ref="AC1179">IF(FALSE,"True," &amp; IF(_xlfn.XLOOKUP("Dst_CIDR_Le_16",'Scoring_Config'!$A:$A,'Scoring_Config'!$D:$D,"Yes")="Yes",_xlfn.XLOOKUP("Dst_CIDR_Le_16",'Scoring_Config'!$A:$A,'Scoring_Config'!$C:$C,10),0),"False,0")</f>
        <v>0</v>
      </c>
      <c r="AD1179" cm="1">
        <f t="array" ref="AD1179">IF(FALSE,"True," &amp; IF(_xlfn.XLOOKUP("Dst_CIDR_17_22",'Scoring_Config'!$A:$A,'Scoring_Config'!$D:$D,"Yes")="Yes",_xlfn.XLOOKUP("Dst_CIDR_17_22",'Scoring_Config'!$A:$A,'Scoring_Config'!$C:$C,5),0),"False,0")</f>
        <v>0</v>
      </c>
      <c r="AE1179" cm="1">
        <f t="array" ref="AE1179">IF(FALSE,"True," &amp; IF(_xlfn.XLOOKUP("SrcZone_IsAny",'Scoring_Config'!$A:$A,'Scoring_Config'!$D:$D,"Yes")="Yes",_xlfn.XLOOKUP("SrcZone_IsAny",'Scoring_Config'!$A:$A,'Scoring_Config'!$C:$C,10),0),"False,0")</f>
        <v>0</v>
      </c>
      <c r="AF1179" cm="1">
        <f t="array" ref="AF1179">IF(FALSE,"True," &amp; IF(_xlfn.XLOOKUP("DstZone_IsAny",'Scoring_Config'!$A:$A,'Scoring_Config'!$D:$D,"Yes")="Yes",_xlfn.XLOOKUP("DstZone_IsAny",'Scoring_Config'!$A:$A,'Scoring_Config'!$C:$C,10),0),"False,0")</f>
        <v>0</v>
      </c>
      <c r="AG1179" cm="1">
        <f t="array" ref="AG117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79" cm="1">
        <f t="array" ref="AH1179">IF(FALSE,"True," &amp; IF(_xlfn.XLOOKUP("App_Any_OR_RangeGt1000",'Scoring_Config'!$A:$A,'Scoring_Config'!$D:$D,"Yes")="Yes",_xlfn.XLOOKUP("App_Any_OR_RangeGt1000",'Scoring_Config'!$A:$A,'Scoring_Config'!$C:$C,10),0),"False,0")</f>
        <v>0</v>
      </c>
      <c r="AI1179" cm="1">
        <f t="array" ref="AI1179">IF(FALSE,"True," &amp; IF(_xlfn.XLOOKUP("Service_Insecure_Match",'Scoring_Config'!$A:$A,'Scoring_Config'!$D:$D,"Yes")="Yes",_xlfn.XLOOKUP("Service_Insecure_Match",'Scoring_Config'!$A:$A,'Scoring_Config'!$C:$C,5),0),"False,0")</f>
        <v>0</v>
      </c>
      <c r="AJ1179" cm="1">
        <f t="array" ref="AJ1179">IF(FALSE,"True," &amp; IF(_xlfn.XLOOKUP("Risky_Inbound",'Scoring_Config'!$A:$A,'Scoring_Config'!$D:$D,"Yes")="Yes",_xlfn.XLOOKUP("Risky_Inbound",'Scoring_Config'!$A:$A,'Scoring_Config'!$C:$C,50),0),"False,0")</f>
        <v>0</v>
      </c>
      <c r="AK1179" cm="1">
        <f t="array" ref="AK1179">IF(FALSE,"True," &amp; IF(_xlfn.XLOOKUP("Risky_Outbound",'Scoring_Config'!$A:$A,'Scoring_Config'!$D:$D,"Yes")="Yes",_xlfn.XLOOKUP("Risky_Outbound",'Scoring_Config'!$A:$A,'Scoring_Config'!$C:$C,25),0),"False,0")</f>
        <v>0</v>
      </c>
      <c r="AL1179" t="s">
        <v>6700</v>
      </c>
      <c r="AM1179" cm="1">
        <f t="array" ref="AM117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79" t="s">
        <v>6697</v>
      </c>
      <c r="AO1179" t="s">
        <v>6697</v>
      </c>
      <c r="AP1179" t="s">
        <v>6697</v>
      </c>
      <c r="AQ1179" cm="1">
        <f t="array" ref="AQ1179">IF(FALSE,"True," &amp; IF(_xlfn.XLOOKUP("Service_IsAny",'Scoring_Config'!$A:$A,'Scoring_Config'!$D:$D,"Yes")="Yes",_xlfn.XLOOKUP("Service_IsAny",'Scoring_Config'!$A:$A,'Scoring_Config'!$C:$C,0),0),"False,0")</f>
        <v>0</v>
      </c>
      <c r="AR1179">
        <v>2</v>
      </c>
      <c r="AS1179" cm="1">
        <f t="array" ref="AS1179">IF(FALSE,"True," &amp; IF(_xlfn.XLOOKUP("Service_RangeGt1000",'Scoring_Config'!$A:$A,'Scoring_Config'!$D:$D,"Yes")="Yes",_xlfn.XLOOKUP("Service_RangeGt1000",'Scoring_Config'!$A:$A,'Scoring_Config'!$C:$C,0),0),"False,0")</f>
        <v>0</v>
      </c>
      <c r="AT1179" cm="1">
        <f t="array" ref="AT1179">IF(FALSE,"True," &amp; IF(_xlfn.XLOOKUP("App_IsAny",'Scoring_Config'!$A:$A,'Scoring_Config'!$D:$D,"Yes")="Yes",_xlfn.XLOOKUP("App_IsAny",'Scoring_Config'!$A:$A,'Scoring_Config'!$C:$C,0),0),"False,0")</f>
        <v>0</v>
      </c>
      <c r="AU1179">
        <v>1</v>
      </c>
      <c r="AV1179" cm="1">
        <f t="array" ref="AV1179">IF(FALSE,"True," &amp; IF(_xlfn.XLOOKUP("App_RangeGt1000",'Scoring_Config'!$A:$A,'Scoring_Config'!$D:$D,"Yes")="Yes",_xlfn.XLOOKUP("App_RangeGt1000",'Scoring_Config'!$A:$A,'Scoring_Config'!$C:$C,0),0),"False,0")</f>
        <v>0</v>
      </c>
      <c r="AW1179" cm="1">
        <f t="array" ref="AW1179">IF(FALSE,"True," &amp; IF(_xlfn.XLOOKUP("Action_IsDenyOrDrop",'Scoring_Config'!$A:$A,'Scoring_Config'!$D:$D,"Yes")="Yes",_xlfn.XLOOKUP("Action_IsDenyOrDrop",'Scoring_Config'!$A:$A,'Scoring_Config'!$C:$C,0),0),"False,0")</f>
        <v>0</v>
      </c>
      <c r="AX1179" cm="1">
        <f t="array" ref="AX1179">IF(LEFT(AW1179,4)="True",0,(IF(LEFT(Y1179,4)="True",IF(_xlfn.XLOOKUP("Src_IsAny",'Scoring_Config'!$A:$A,'Scoring_Config'!$D:$D,"Yes")="Yes",_xlfn.XLOOKUP("Src_IsAny",'Scoring_Config'!$A:$A,'Scoring_Config'!$C:$C,10),0),0)+IF(LEFT(Z1179,4)="True",IF(_xlfn.XLOOKUP("Src_CIDR_Le_16",'Scoring_Config'!$A:$A,'Scoring_Config'!$D:$D,"Yes")="Yes",_xlfn.XLOOKUP("Src_CIDR_Le_16",'Scoring_Config'!$A:$A,'Scoring_Config'!$C:$C,10),0),0)+IF(LEFT(AA1179,4)="True",IF(_xlfn.XLOOKUP("Src_CIDR_17_22",'Scoring_Config'!$A:$A,'Scoring_Config'!$D:$D,"Yes")="Yes",_xlfn.XLOOKUP("Src_CIDR_17_22",'Scoring_Config'!$A:$A,'Scoring_Config'!$C:$C,5),0),0)+IF(LEFT(AB1179,4)="True",IF(_xlfn.XLOOKUP("Dst_IsAny",'Scoring_Config'!$A:$A,'Scoring_Config'!$D:$D,"Yes")="Yes",_xlfn.XLOOKUP("Dst_IsAny",'Scoring_Config'!$A:$A,'Scoring_Config'!$C:$C,10),0),0)+IF(LEFT(AC1179,4)="True",IF(_xlfn.XLOOKUP("Dst_CIDR_Le_16",'Scoring_Config'!$A:$A,'Scoring_Config'!$D:$D,"Yes")="Yes",_xlfn.XLOOKUP("Dst_CIDR_Le_16",'Scoring_Config'!$A:$A,'Scoring_Config'!$C:$C,10),0),0)+IF(LEFT(AD1179,4)="True",IF(_xlfn.XLOOKUP("Dst_CIDR_17_22",'Scoring_Config'!$A:$A,'Scoring_Config'!$D:$D,"Yes")="Yes",_xlfn.XLOOKUP("Dst_CIDR_17_22",'Scoring_Config'!$A:$A,'Scoring_Config'!$C:$C,5),0),0)+IF(LEFT(AE1179,4)="True",IF(_xlfn.XLOOKUP("SrcZone_IsAny",'Scoring_Config'!$A:$A,'Scoring_Config'!$D:$D,"Yes")="Yes",_xlfn.XLOOKUP("SrcZone_IsAny",'Scoring_Config'!$A:$A,'Scoring_Config'!$C:$C,10),0),0)+IF(LEFT(AF1179,4)="True",IF(_xlfn.XLOOKUP("DstZone_IsAny",'Scoring_Config'!$A:$A,'Scoring_Config'!$D:$D,"Yes")="Yes",_xlfn.XLOOKUP("DstZone_IsAny",'Scoring_Config'!$A:$A,'Scoring_Config'!$C:$C,10),0),0)+IF(LEFT(AG1179,4)="True",IF(_xlfn.XLOOKUP("Service_Any_OR_RangeGt1000",'Scoring_Config'!$A:$A,'Scoring_Config'!$D:$D,"Yes")="Yes",_xlfn.XLOOKUP("Service_Any_OR_RangeGt1000",'Scoring_Config'!$A:$A,'Scoring_Config'!$C:$C,10),0),0)+IF(LEFT(AH1179,4)="True",IF(_xlfn.XLOOKUP("App_Any_OR_RangeGt1000",'Scoring_Config'!$A:$A,'Scoring_Config'!$D:$D,"Yes")="Yes",_xlfn.XLOOKUP("App_Any_OR_RangeGt1000",'Scoring_Config'!$A:$A,'Scoring_Config'!$C:$C,10),0),0)+IF(LEFT(AI1179,4)="True",IF(_xlfn.XLOOKUP("Service_Insecure_Match",'Scoring_Config'!$A:$A,'Scoring_Config'!$D:$D,"Yes")="Yes",_xlfn.XLOOKUP("Service_Insecure_Match",'Scoring_Config'!$A:$A,'Scoring_Config'!$C:$C,5),0),0)+IF(LEFT(AJ1179,4)="True",IF(_xlfn.XLOOKUP("Risky_Inbound",'Scoring_Config'!$A:$A,'Scoring_Config'!$D:$D,"Yes")="Yes",_xlfn.XLOOKUP("Risky_Inbound",'Scoring_Config'!$A:$A,'Scoring_Config'!$C:$C,50),0),0)+IF(LEFT(AK1179,4)="True",IF(_xlfn.XLOOKUP("Risky_Outbound",'Scoring_Config'!$A:$A,'Scoring_Config'!$D:$D,"Yes")="Yes",_xlfn.XLOOKUP("Risky_Outbound",'Scoring_Config'!$A:$A,'Scoring_Config'!$C:$C,25),0),0)+IF(LEFT(AZ1179,4)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1179,FIND(",",AL1179)+1,100)),0)+IF(LEFT(AM1179,4)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1179,FIND(",",AN1179)+1,100)),0)+IF(_xlfn.XLOOKUP("Profile_Scoring",'Scoring_Config'!$A:$A,'Scoring_Config'!$D:$D,"Yes")="Yes",VALUE(MID(AO1179,FIND(",",AO1179)+1,100)),0)+IF(_xlfn.XLOOKUP("Options_Scoring",'Scoring_Config'!$A:$A,'Scoring_Config'!$D:$D,"Yes")="Yes",VALUE(MID(AP1179,FIND(",",AP1179)+1,100)),0)))</f>
        <v>0</v>
      </c>
      <c r="AZ1179" cm="1">
        <f t="array" ref="AZ1179">IF(FALSE,"True," &amp; IF(_xlfn.XLOOKUP("Migrate_Insecure",'Scoring_Config'!$A:$A,'Scoring_Config'!$D:$D,"Yes")="Yes",_xlfn.XLOOKUP("Migrate_Insecure",'Scoring_Config'!$A:$A,'Scoring_Config'!$C:$C,10),0),"False,0")</f>
        <v>0</v>
      </c>
    </row>
    <row r="1180" spans="1:52">
      <c r="A1180" t="s">
        <v>1979</v>
      </c>
      <c r="B1180" t="s">
        <v>3152</v>
      </c>
      <c r="C1180" t="s">
        <v>3542</v>
      </c>
      <c r="D1180" t="s">
        <v>3545</v>
      </c>
      <c r="E1180" t="s">
        <v>3563</v>
      </c>
      <c r="F1180" t="s">
        <v>3864</v>
      </c>
      <c r="G1180" t="s">
        <v>613</v>
      </c>
      <c r="H1180" t="s">
        <v>174</v>
      </c>
      <c r="I1180" t="s">
        <v>3644</v>
      </c>
      <c r="J1180" t="s">
        <v>213</v>
      </c>
      <c r="K1180" t="s">
        <v>1667</v>
      </c>
      <c r="L1180" t="s">
        <v>1560</v>
      </c>
      <c r="M1180" t="s">
        <v>1974</v>
      </c>
      <c r="N1180" t="s">
        <v>4315</v>
      </c>
      <c r="O1180" t="s">
        <v>4319</v>
      </c>
      <c r="P1180" t="s">
        <v>4321</v>
      </c>
      <c r="Q1180" t="s">
        <v>5150</v>
      </c>
      <c r="R1180" t="s">
        <v>5439</v>
      </c>
      <c r="S1180" t="s">
        <v>4324</v>
      </c>
      <c r="T1180" t="s">
        <v>5817</v>
      </c>
      <c r="U1180" t="s">
        <v>6526</v>
      </c>
      <c r="Y1180" cm="1">
        <f t="array" ref="Y1180">IF(FALSE,"True," &amp; IF(_xlfn.XLOOKUP("Src_IsAny",'Scoring_Config'!$A:$A,'Scoring_Config'!$D:$D,"Yes")="Yes",_xlfn.XLOOKUP("Src_IsAny",'Scoring_Config'!$A:$A,'Scoring_Config'!$C:$C,10),0),"False,0")</f>
        <v>0</v>
      </c>
      <c r="Z1180" cm="1">
        <f t="array" ref="Z1180">IF(FALSE,"True," &amp; IF(_xlfn.XLOOKUP("Src_CIDR_Le_16",'Scoring_Config'!$A:$A,'Scoring_Config'!$D:$D,"Yes")="Yes",_xlfn.XLOOKUP("Src_CIDR_Le_16",'Scoring_Config'!$A:$A,'Scoring_Config'!$C:$C,10),0),"False,0")</f>
        <v>0</v>
      </c>
      <c r="AA1180" cm="1">
        <f t="array" ref="AA1180">IF(FALSE,"True," &amp; IF(_xlfn.XLOOKUP("Src_CIDR_17_22",'Scoring_Config'!$A:$A,'Scoring_Config'!$D:$D,"Yes")="Yes",_xlfn.XLOOKUP("Src_CIDR_17_22",'Scoring_Config'!$A:$A,'Scoring_Config'!$C:$C,5),0),"False,0")</f>
        <v>0</v>
      </c>
      <c r="AB1180" cm="1">
        <f t="array" ref="AB1180">IF(FALSE,"True," &amp; IF(_xlfn.XLOOKUP("Dst_IsAny",'Scoring_Config'!$A:$A,'Scoring_Config'!$D:$D,"Yes")="Yes",_xlfn.XLOOKUP("Dst_IsAny",'Scoring_Config'!$A:$A,'Scoring_Config'!$C:$C,10),0),"False,0")</f>
        <v>0</v>
      </c>
      <c r="AC1180" cm="1">
        <f t="array" ref="AC1180">IF(FALSE,"True," &amp; IF(_xlfn.XLOOKUP("Dst_CIDR_Le_16",'Scoring_Config'!$A:$A,'Scoring_Config'!$D:$D,"Yes")="Yes",_xlfn.XLOOKUP("Dst_CIDR_Le_16",'Scoring_Config'!$A:$A,'Scoring_Config'!$C:$C,10),0),"False,0")</f>
        <v>0</v>
      </c>
      <c r="AD1180" cm="1">
        <f t="array" ref="AD1180">IF(FALSE,"True," &amp; IF(_xlfn.XLOOKUP("Dst_CIDR_17_22",'Scoring_Config'!$A:$A,'Scoring_Config'!$D:$D,"Yes")="Yes",_xlfn.XLOOKUP("Dst_CIDR_17_22",'Scoring_Config'!$A:$A,'Scoring_Config'!$C:$C,5),0),"False,0")</f>
        <v>0</v>
      </c>
      <c r="AE1180" cm="1">
        <f t="array" ref="AE1180">IF(FALSE,"True," &amp; IF(_xlfn.XLOOKUP("SrcZone_IsAny",'Scoring_Config'!$A:$A,'Scoring_Config'!$D:$D,"Yes")="Yes",_xlfn.XLOOKUP("SrcZone_IsAny",'Scoring_Config'!$A:$A,'Scoring_Config'!$C:$C,10),0),"False,0")</f>
        <v>0</v>
      </c>
      <c r="AF1180" cm="1">
        <f t="array" ref="AF1180">IF(FALSE,"True," &amp; IF(_xlfn.XLOOKUP("DstZone_IsAny",'Scoring_Config'!$A:$A,'Scoring_Config'!$D:$D,"Yes")="Yes",_xlfn.XLOOKUP("DstZone_IsAny",'Scoring_Config'!$A:$A,'Scoring_Config'!$C:$C,10),0),"False,0")</f>
        <v>0</v>
      </c>
      <c r="AG1180" cm="1">
        <f t="array" ref="AG118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80" cm="1">
        <f t="array" ref="AH1180">IF(FALSE,"True," &amp; IF(_xlfn.XLOOKUP("App_Any_OR_RangeGt1000",'Scoring_Config'!$A:$A,'Scoring_Config'!$D:$D,"Yes")="Yes",_xlfn.XLOOKUP("App_Any_OR_RangeGt1000",'Scoring_Config'!$A:$A,'Scoring_Config'!$C:$C,10),0),"False,0")</f>
        <v>0</v>
      </c>
      <c r="AI1180" cm="1">
        <f t="array" ref="AI1180">IF(FALSE,"True," &amp; IF(_xlfn.XLOOKUP("Service_Insecure_Match",'Scoring_Config'!$A:$A,'Scoring_Config'!$D:$D,"Yes")="Yes",_xlfn.XLOOKUP("Service_Insecure_Match",'Scoring_Config'!$A:$A,'Scoring_Config'!$C:$C,5),0),"False,0")</f>
        <v>0</v>
      </c>
      <c r="AJ1180" cm="1">
        <f t="array" ref="AJ1180">IF(FALSE,"True," &amp; IF(_xlfn.XLOOKUP("Risky_Inbound",'Scoring_Config'!$A:$A,'Scoring_Config'!$D:$D,"Yes")="Yes",_xlfn.XLOOKUP("Risky_Inbound",'Scoring_Config'!$A:$A,'Scoring_Config'!$C:$C,50),0),"False,0")</f>
        <v>0</v>
      </c>
      <c r="AK1180" cm="1">
        <f t="array" ref="AK1180">IF(FALSE,"True," &amp; IF(_xlfn.XLOOKUP("Risky_Outbound",'Scoring_Config'!$A:$A,'Scoring_Config'!$D:$D,"Yes")="Yes",_xlfn.XLOOKUP("Risky_Outbound",'Scoring_Config'!$A:$A,'Scoring_Config'!$C:$C,25),0),"False,0")</f>
        <v>0</v>
      </c>
      <c r="AL1180" t="s">
        <v>6700</v>
      </c>
      <c r="AM1180" cm="1">
        <f t="array" ref="AM118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80" t="s">
        <v>6697</v>
      </c>
      <c r="AO1180" t="s">
        <v>6697</v>
      </c>
      <c r="AP1180" t="s">
        <v>6697</v>
      </c>
      <c r="AQ1180" cm="1">
        <f t="array" ref="AQ1180">IF(FALSE,"True," &amp; IF(_xlfn.XLOOKUP("Service_IsAny",'Scoring_Config'!$A:$A,'Scoring_Config'!$D:$D,"Yes")="Yes",_xlfn.XLOOKUP("Service_IsAny",'Scoring_Config'!$A:$A,'Scoring_Config'!$C:$C,0),0),"False,0")</f>
        <v>0</v>
      </c>
      <c r="AR1180">
        <v>1</v>
      </c>
      <c r="AS1180" cm="1">
        <f t="array" ref="AS1180">IF(FALSE,"True," &amp; IF(_xlfn.XLOOKUP("Service_RangeGt1000",'Scoring_Config'!$A:$A,'Scoring_Config'!$D:$D,"Yes")="Yes",_xlfn.XLOOKUP("Service_RangeGt1000",'Scoring_Config'!$A:$A,'Scoring_Config'!$C:$C,0),0),"False,0")</f>
        <v>0</v>
      </c>
      <c r="AT1180" cm="1">
        <f t="array" ref="AT1180">IF(FALSE,"True," &amp; IF(_xlfn.XLOOKUP("App_IsAny",'Scoring_Config'!$A:$A,'Scoring_Config'!$D:$D,"Yes")="Yes",_xlfn.XLOOKUP("App_IsAny",'Scoring_Config'!$A:$A,'Scoring_Config'!$C:$C,0),0),"False,0")</f>
        <v>0</v>
      </c>
      <c r="AU1180">
        <v>1</v>
      </c>
      <c r="AV1180" cm="1">
        <f t="array" ref="AV1180">IF(FALSE,"True," &amp; IF(_xlfn.XLOOKUP("App_RangeGt1000",'Scoring_Config'!$A:$A,'Scoring_Config'!$D:$D,"Yes")="Yes",_xlfn.XLOOKUP("App_RangeGt1000",'Scoring_Config'!$A:$A,'Scoring_Config'!$C:$C,0),0),"False,0")</f>
        <v>0</v>
      </c>
      <c r="AW1180" cm="1">
        <f t="array" ref="AW1180">IF(FALSE,"True," &amp; IF(_xlfn.XLOOKUP("Action_IsDenyOrDrop",'Scoring_Config'!$A:$A,'Scoring_Config'!$D:$D,"Yes")="Yes",_xlfn.XLOOKUP("Action_IsDenyOrDrop",'Scoring_Config'!$A:$A,'Scoring_Config'!$C:$C,0),0),"False,0")</f>
        <v>0</v>
      </c>
      <c r="AX1180" cm="1">
        <f t="array" ref="AX1180">IF(LEFT(AW1180,4)="True",0,(IF(LEFT(Y1180,4)="True",IF(_xlfn.XLOOKUP("Src_IsAny",'Scoring_Config'!$A:$A,'Scoring_Config'!$D:$D,"Yes")="Yes",_xlfn.XLOOKUP("Src_IsAny",'Scoring_Config'!$A:$A,'Scoring_Config'!$C:$C,10),0),0)+IF(LEFT(Z1180,4)="True",IF(_xlfn.XLOOKUP("Src_CIDR_Le_16",'Scoring_Config'!$A:$A,'Scoring_Config'!$D:$D,"Yes")="Yes",_xlfn.XLOOKUP("Src_CIDR_Le_16",'Scoring_Config'!$A:$A,'Scoring_Config'!$C:$C,10),0),0)+IF(LEFT(AA1180,4)="True",IF(_xlfn.XLOOKUP("Src_CIDR_17_22",'Scoring_Config'!$A:$A,'Scoring_Config'!$D:$D,"Yes")="Yes",_xlfn.XLOOKUP("Src_CIDR_17_22",'Scoring_Config'!$A:$A,'Scoring_Config'!$C:$C,5),0),0)+IF(LEFT(AB1180,4)="True",IF(_xlfn.XLOOKUP("Dst_IsAny",'Scoring_Config'!$A:$A,'Scoring_Config'!$D:$D,"Yes")="Yes",_xlfn.XLOOKUP("Dst_IsAny",'Scoring_Config'!$A:$A,'Scoring_Config'!$C:$C,10),0),0)+IF(LEFT(AC1180,4)="True",IF(_xlfn.XLOOKUP("Dst_CIDR_Le_16",'Scoring_Config'!$A:$A,'Scoring_Config'!$D:$D,"Yes")="Yes",_xlfn.XLOOKUP("Dst_CIDR_Le_16",'Scoring_Config'!$A:$A,'Scoring_Config'!$C:$C,10),0),0)+IF(LEFT(AD1180,4)="True",IF(_xlfn.XLOOKUP("Dst_CIDR_17_22",'Scoring_Config'!$A:$A,'Scoring_Config'!$D:$D,"Yes")="Yes",_xlfn.XLOOKUP("Dst_CIDR_17_22",'Scoring_Config'!$A:$A,'Scoring_Config'!$C:$C,5),0),0)+IF(LEFT(AE1180,4)="True",IF(_xlfn.XLOOKUP("SrcZone_IsAny",'Scoring_Config'!$A:$A,'Scoring_Config'!$D:$D,"Yes")="Yes",_xlfn.XLOOKUP("SrcZone_IsAny",'Scoring_Config'!$A:$A,'Scoring_Config'!$C:$C,10),0),0)+IF(LEFT(AF1180,4)="True",IF(_xlfn.XLOOKUP("DstZone_IsAny",'Scoring_Config'!$A:$A,'Scoring_Config'!$D:$D,"Yes")="Yes",_xlfn.XLOOKUP("DstZone_IsAny",'Scoring_Config'!$A:$A,'Scoring_Config'!$C:$C,10),0),0)+IF(LEFT(AG1180,4)="True",IF(_xlfn.XLOOKUP("Service_Any_OR_RangeGt1000",'Scoring_Config'!$A:$A,'Scoring_Config'!$D:$D,"Yes")="Yes",_xlfn.XLOOKUP("Service_Any_OR_RangeGt1000",'Scoring_Config'!$A:$A,'Scoring_Config'!$C:$C,10),0),0)+IF(LEFT(AH1180,4)="True",IF(_xlfn.XLOOKUP("App_Any_OR_RangeGt1000",'Scoring_Config'!$A:$A,'Scoring_Config'!$D:$D,"Yes")="Yes",_xlfn.XLOOKUP("App_Any_OR_RangeGt1000",'Scoring_Config'!$A:$A,'Scoring_Config'!$C:$C,10),0),0)+IF(LEFT(AI1180,4)="True",IF(_xlfn.XLOOKUP("Service_Insecure_Match",'Scoring_Config'!$A:$A,'Scoring_Config'!$D:$D,"Yes")="Yes",_xlfn.XLOOKUP("Service_Insecure_Match",'Scoring_Config'!$A:$A,'Scoring_Config'!$C:$C,5),0),0)+IF(LEFT(AJ1180,4)="True",IF(_xlfn.XLOOKUP("Risky_Inbound",'Scoring_Config'!$A:$A,'Scoring_Config'!$D:$D,"Yes")="Yes",_xlfn.XLOOKUP("Risky_Inbound",'Scoring_Config'!$A:$A,'Scoring_Config'!$C:$C,50),0),0)+IF(LEFT(AK1180,4)="True",IF(_xlfn.XLOOKUP("Risky_Outbound",'Scoring_Config'!$A:$A,'Scoring_Config'!$D:$D,"Yes")="Yes",_xlfn.XLOOKUP("Risky_Outbound",'Scoring_Config'!$A:$A,'Scoring_Config'!$C:$C,25),0),0)+IF(LEFT(AZ1180,4)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1180,FIND(",",AL1180)+1,100)),0)+IF(LEFT(AM1180,4)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1180,FIND(",",AN1180)+1,100)),0)+IF(_xlfn.XLOOKUP("Profile_Scoring",'Scoring_Config'!$A:$A,'Scoring_Config'!$D:$D,"Yes")="Yes",VALUE(MID(AO1180,FIND(",",AO1180)+1,100)),0)+IF(_xlfn.XLOOKUP("Options_Scoring",'Scoring_Config'!$A:$A,'Scoring_Config'!$D:$D,"Yes")="Yes",VALUE(MID(AP1180,FIND(",",AP1180)+1,100)),0)))</f>
        <v>0</v>
      </c>
      <c r="AZ1180" cm="1">
        <f t="array" ref="AZ1180">IF(FALSE,"True," &amp; IF(_xlfn.XLOOKUP("Migrate_Insecure",'Scoring_Config'!$A:$A,'Scoring_Config'!$D:$D,"Yes")="Yes",_xlfn.XLOOKUP("Migrate_Insecure",'Scoring_Config'!$A:$A,'Scoring_Config'!$C:$C,10),0),"False,0")</f>
        <v>0</v>
      </c>
    </row>
    <row r="1181" spans="1:52">
      <c r="A1181" t="s">
        <v>1979</v>
      </c>
      <c r="B1181" t="s">
        <v>3153</v>
      </c>
      <c r="C1181" t="s">
        <v>3542</v>
      </c>
      <c r="D1181" t="s">
        <v>3545</v>
      </c>
      <c r="E1181" t="s">
        <v>3563</v>
      </c>
      <c r="F1181" t="s">
        <v>3864</v>
      </c>
      <c r="G1181" t="s">
        <v>615</v>
      </c>
      <c r="H1181" t="s">
        <v>174</v>
      </c>
      <c r="I1181" t="s">
        <v>4263</v>
      </c>
      <c r="J1181" t="s">
        <v>1192</v>
      </c>
      <c r="K1181" t="s">
        <v>1662</v>
      </c>
      <c r="L1181" t="s">
        <v>1327</v>
      </c>
      <c r="M1181" t="s">
        <v>1974</v>
      </c>
      <c r="N1181" t="s">
        <v>4315</v>
      </c>
      <c r="O1181" t="s">
        <v>4319</v>
      </c>
      <c r="P1181" t="s">
        <v>4321</v>
      </c>
      <c r="Q1181" t="s">
        <v>5153</v>
      </c>
      <c r="R1181" t="s">
        <v>5439</v>
      </c>
      <c r="S1181" t="s">
        <v>4324</v>
      </c>
      <c r="T1181" t="s">
        <v>5831</v>
      </c>
      <c r="U1181" t="s">
        <v>6527</v>
      </c>
      <c r="Y1181" cm="1">
        <f t="array" ref="Y1181">IF(FALSE,"True," &amp; IF(_xlfn.XLOOKUP("Src_IsAny",'Scoring_Config'!$A:$A,'Scoring_Config'!$D:$D,"Yes")="Yes",_xlfn.XLOOKUP("Src_IsAny",'Scoring_Config'!$A:$A,'Scoring_Config'!$C:$C,10),0),"False,0")</f>
        <v>0</v>
      </c>
      <c r="Z1181" cm="1">
        <f t="array" ref="Z1181">IF(FALSE,"True," &amp; IF(_xlfn.XLOOKUP("Src_CIDR_Le_16",'Scoring_Config'!$A:$A,'Scoring_Config'!$D:$D,"Yes")="Yes",_xlfn.XLOOKUP("Src_CIDR_Le_16",'Scoring_Config'!$A:$A,'Scoring_Config'!$C:$C,10),0),"False,0")</f>
        <v>0</v>
      </c>
      <c r="AA1181" cm="1">
        <f t="array" ref="AA1181">IF(FALSE,"True," &amp; IF(_xlfn.XLOOKUP("Src_CIDR_17_22",'Scoring_Config'!$A:$A,'Scoring_Config'!$D:$D,"Yes")="Yes",_xlfn.XLOOKUP("Src_CIDR_17_22",'Scoring_Config'!$A:$A,'Scoring_Config'!$C:$C,5),0),"False,0")</f>
        <v>0</v>
      </c>
      <c r="AB1181" cm="1">
        <f t="array" ref="AB1181">IF(FALSE,"True," &amp; IF(_xlfn.XLOOKUP("Dst_IsAny",'Scoring_Config'!$A:$A,'Scoring_Config'!$D:$D,"Yes")="Yes",_xlfn.XLOOKUP("Dst_IsAny",'Scoring_Config'!$A:$A,'Scoring_Config'!$C:$C,10),0),"False,0")</f>
        <v>0</v>
      </c>
      <c r="AC1181" cm="1">
        <f t="array" ref="AC1181">IF(FALSE,"True," &amp; IF(_xlfn.XLOOKUP("Dst_CIDR_Le_16",'Scoring_Config'!$A:$A,'Scoring_Config'!$D:$D,"Yes")="Yes",_xlfn.XLOOKUP("Dst_CIDR_Le_16",'Scoring_Config'!$A:$A,'Scoring_Config'!$C:$C,10),0),"False,0")</f>
        <v>0</v>
      </c>
      <c r="AD1181" cm="1">
        <f t="array" ref="AD1181">IF(FALSE,"True," &amp; IF(_xlfn.XLOOKUP("Dst_CIDR_17_22",'Scoring_Config'!$A:$A,'Scoring_Config'!$D:$D,"Yes")="Yes",_xlfn.XLOOKUP("Dst_CIDR_17_22",'Scoring_Config'!$A:$A,'Scoring_Config'!$C:$C,5),0),"False,0")</f>
        <v>0</v>
      </c>
      <c r="AE1181" cm="1">
        <f t="array" ref="AE1181">IF(FALSE,"True," &amp; IF(_xlfn.XLOOKUP("SrcZone_IsAny",'Scoring_Config'!$A:$A,'Scoring_Config'!$D:$D,"Yes")="Yes",_xlfn.XLOOKUP("SrcZone_IsAny",'Scoring_Config'!$A:$A,'Scoring_Config'!$C:$C,10),0),"False,0")</f>
        <v>0</v>
      </c>
      <c r="AF1181" cm="1">
        <f t="array" ref="AF1181">IF(FALSE,"True," &amp; IF(_xlfn.XLOOKUP("DstZone_IsAny",'Scoring_Config'!$A:$A,'Scoring_Config'!$D:$D,"Yes")="Yes",_xlfn.XLOOKUP("DstZone_IsAny",'Scoring_Config'!$A:$A,'Scoring_Config'!$C:$C,10),0),"False,0")</f>
        <v>0</v>
      </c>
      <c r="AG1181" cm="1">
        <f t="array" ref="AG118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81" cm="1">
        <f t="array" ref="AH1181">IF(FALSE,"True," &amp; IF(_xlfn.XLOOKUP("App_Any_OR_RangeGt1000",'Scoring_Config'!$A:$A,'Scoring_Config'!$D:$D,"Yes")="Yes",_xlfn.XLOOKUP("App_Any_OR_RangeGt1000",'Scoring_Config'!$A:$A,'Scoring_Config'!$C:$C,10),0),"False,0")</f>
        <v>0</v>
      </c>
      <c r="AI1181" cm="1">
        <f t="array" ref="AI1181">IF(FALSE,"True," &amp; IF(_xlfn.XLOOKUP("Service_Insecure_Match",'Scoring_Config'!$A:$A,'Scoring_Config'!$D:$D,"Yes")="Yes",_xlfn.XLOOKUP("Service_Insecure_Match",'Scoring_Config'!$A:$A,'Scoring_Config'!$C:$C,5),0),"False,0")</f>
        <v>0</v>
      </c>
      <c r="AJ1181" cm="1">
        <f t="array" ref="AJ1181">IF(FALSE,"True," &amp; IF(_xlfn.XLOOKUP("Risky_Inbound",'Scoring_Config'!$A:$A,'Scoring_Config'!$D:$D,"Yes")="Yes",_xlfn.XLOOKUP("Risky_Inbound",'Scoring_Config'!$A:$A,'Scoring_Config'!$C:$C,50),0),"False,0")</f>
        <v>0</v>
      </c>
      <c r="AK1181" cm="1">
        <f t="array" ref="AK1181">IF(FALSE,"True," &amp; IF(_xlfn.XLOOKUP("Risky_Outbound",'Scoring_Config'!$A:$A,'Scoring_Config'!$D:$D,"Yes")="Yes",_xlfn.XLOOKUP("Risky_Outbound",'Scoring_Config'!$A:$A,'Scoring_Config'!$C:$C,25),0),"False,0")</f>
        <v>0</v>
      </c>
      <c r="AL1181" t="s">
        <v>6700</v>
      </c>
      <c r="AM1181" cm="1">
        <f t="array" ref="AM118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81" t="s">
        <v>6697</v>
      </c>
      <c r="AO1181" t="s">
        <v>6697</v>
      </c>
      <c r="AP1181" t="s">
        <v>6697</v>
      </c>
      <c r="AQ1181" cm="1">
        <f t="array" ref="AQ1181">IF(FALSE,"True," &amp; IF(_xlfn.XLOOKUP("Service_IsAny",'Scoring_Config'!$A:$A,'Scoring_Config'!$D:$D,"Yes")="Yes",_xlfn.XLOOKUP("Service_IsAny",'Scoring_Config'!$A:$A,'Scoring_Config'!$C:$C,0),0),"False,0")</f>
        <v>0</v>
      </c>
      <c r="AR1181">
        <v>0</v>
      </c>
      <c r="AS1181" cm="1">
        <f t="array" ref="AS1181">IF(FALSE,"True," &amp; IF(_xlfn.XLOOKUP("Service_RangeGt1000",'Scoring_Config'!$A:$A,'Scoring_Config'!$D:$D,"Yes")="Yes",_xlfn.XLOOKUP("Service_RangeGt1000",'Scoring_Config'!$A:$A,'Scoring_Config'!$C:$C,0),0),"False,0")</f>
        <v>0</v>
      </c>
      <c r="AT1181" cm="1">
        <f t="array" ref="AT1181">IF(FALSE,"True," &amp; IF(_xlfn.XLOOKUP("App_IsAny",'Scoring_Config'!$A:$A,'Scoring_Config'!$D:$D,"Yes")="Yes",_xlfn.XLOOKUP("App_IsAny",'Scoring_Config'!$A:$A,'Scoring_Config'!$C:$C,0),0),"False,0")</f>
        <v>0</v>
      </c>
      <c r="AU1181">
        <v>2</v>
      </c>
      <c r="AV1181" cm="1">
        <f t="array" ref="AV1181">IF(FALSE,"True," &amp; IF(_xlfn.XLOOKUP("App_RangeGt1000",'Scoring_Config'!$A:$A,'Scoring_Config'!$D:$D,"Yes")="Yes",_xlfn.XLOOKUP("App_RangeGt1000",'Scoring_Config'!$A:$A,'Scoring_Config'!$C:$C,0),0),"False,0")</f>
        <v>0</v>
      </c>
      <c r="AW1181" cm="1">
        <f t="array" ref="AW1181">IF(FALSE,"True," &amp; IF(_xlfn.XLOOKUP("Action_IsDenyOrDrop",'Scoring_Config'!$A:$A,'Scoring_Config'!$D:$D,"Yes")="Yes",_xlfn.XLOOKUP("Action_IsDenyOrDrop",'Scoring_Config'!$A:$A,'Scoring_Config'!$C:$C,0),0),"False,0")</f>
        <v>0</v>
      </c>
      <c r="AX1181" cm="1">
        <f t="array" ref="AX1181">IF(LEFT(AW1181,4)="True",0,(IF(LEFT(Y1181,4)="True",IF(_xlfn.XLOOKUP("Src_IsAny",'Scoring_Config'!$A:$A,'Scoring_Config'!$D:$D,"Yes")="Yes",_xlfn.XLOOKUP("Src_IsAny",'Scoring_Config'!$A:$A,'Scoring_Config'!$C:$C,10),0),0)+IF(LEFT(Z1181,4)="True",IF(_xlfn.XLOOKUP("Src_CIDR_Le_16",'Scoring_Config'!$A:$A,'Scoring_Config'!$D:$D,"Yes")="Yes",_xlfn.XLOOKUP("Src_CIDR_Le_16",'Scoring_Config'!$A:$A,'Scoring_Config'!$C:$C,10),0),0)+IF(LEFT(AA1181,4)="True",IF(_xlfn.XLOOKUP("Src_CIDR_17_22",'Scoring_Config'!$A:$A,'Scoring_Config'!$D:$D,"Yes")="Yes",_xlfn.XLOOKUP("Src_CIDR_17_22",'Scoring_Config'!$A:$A,'Scoring_Config'!$C:$C,5),0),0)+IF(LEFT(AB1181,4)="True",IF(_xlfn.XLOOKUP("Dst_IsAny",'Scoring_Config'!$A:$A,'Scoring_Config'!$D:$D,"Yes")="Yes",_xlfn.XLOOKUP("Dst_IsAny",'Scoring_Config'!$A:$A,'Scoring_Config'!$C:$C,10),0),0)+IF(LEFT(AC1181,4)="True",IF(_xlfn.XLOOKUP("Dst_CIDR_Le_16",'Scoring_Config'!$A:$A,'Scoring_Config'!$D:$D,"Yes")="Yes",_xlfn.XLOOKUP("Dst_CIDR_Le_16",'Scoring_Config'!$A:$A,'Scoring_Config'!$C:$C,10),0),0)+IF(LEFT(AD1181,4)="True",IF(_xlfn.XLOOKUP("Dst_CIDR_17_22",'Scoring_Config'!$A:$A,'Scoring_Config'!$D:$D,"Yes")="Yes",_xlfn.XLOOKUP("Dst_CIDR_17_22",'Scoring_Config'!$A:$A,'Scoring_Config'!$C:$C,5),0),0)+IF(LEFT(AE1181,4)="True",IF(_xlfn.XLOOKUP("SrcZone_IsAny",'Scoring_Config'!$A:$A,'Scoring_Config'!$D:$D,"Yes")="Yes",_xlfn.XLOOKUP("SrcZone_IsAny",'Scoring_Config'!$A:$A,'Scoring_Config'!$C:$C,10),0),0)+IF(LEFT(AF1181,4)="True",IF(_xlfn.XLOOKUP("DstZone_IsAny",'Scoring_Config'!$A:$A,'Scoring_Config'!$D:$D,"Yes")="Yes",_xlfn.XLOOKUP("DstZone_IsAny",'Scoring_Config'!$A:$A,'Scoring_Config'!$C:$C,10),0),0)+IF(LEFT(AG1181,4)="True",IF(_xlfn.XLOOKUP("Service_Any_OR_RangeGt1000",'Scoring_Config'!$A:$A,'Scoring_Config'!$D:$D,"Yes")="Yes",_xlfn.XLOOKUP("Service_Any_OR_RangeGt1000",'Scoring_Config'!$A:$A,'Scoring_Config'!$C:$C,10),0),0)+IF(LEFT(AH1181,4)="True",IF(_xlfn.XLOOKUP("App_Any_OR_RangeGt1000",'Scoring_Config'!$A:$A,'Scoring_Config'!$D:$D,"Yes")="Yes",_xlfn.XLOOKUP("App_Any_OR_RangeGt1000",'Scoring_Config'!$A:$A,'Scoring_Config'!$C:$C,10),0),0)+IF(LEFT(AI1181,4)="True",IF(_xlfn.XLOOKUP("Service_Insecure_Match",'Scoring_Config'!$A:$A,'Scoring_Config'!$D:$D,"Yes")="Yes",_xlfn.XLOOKUP("Service_Insecure_Match",'Scoring_Config'!$A:$A,'Scoring_Config'!$C:$C,5),0),0)+IF(LEFT(AJ1181,4)="True",IF(_xlfn.XLOOKUP("Risky_Inbound",'Scoring_Config'!$A:$A,'Scoring_Config'!$D:$D,"Yes")="Yes",_xlfn.XLOOKUP("Risky_Inbound",'Scoring_Config'!$A:$A,'Scoring_Config'!$C:$C,50),0),0)+IF(LEFT(AK1181,4)="True",IF(_xlfn.XLOOKUP("Risky_Outbound",'Scoring_Config'!$A:$A,'Scoring_Config'!$D:$D,"Yes")="Yes",_xlfn.XLOOKUP("Risky_Outbound",'Scoring_Config'!$A:$A,'Scoring_Config'!$C:$C,25),0),0)+IF(LEFT(AZ1181,4)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1181,FIND(",",AL1181)+1,100)),0)+IF(LEFT(AM1181,4)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1181,FIND(",",AN1181)+1,100)),0)+IF(_xlfn.XLOOKUP("Profile_Scoring",'Scoring_Config'!$A:$A,'Scoring_Config'!$D:$D,"Yes")="Yes",VALUE(MID(AO1181,FIND(",",AO1181)+1,100)),0)+IF(_xlfn.XLOOKUP("Options_Scoring",'Scoring_Config'!$A:$A,'Scoring_Config'!$D:$D,"Yes")="Yes",VALUE(MID(AP1181,FIND(",",AP1181)+1,100)),0)))</f>
        <v>0</v>
      </c>
      <c r="AZ1181" cm="1">
        <f t="array" ref="AZ1181">IF(FALSE,"True," &amp; IF(_xlfn.XLOOKUP("Migrate_Insecure",'Scoring_Config'!$A:$A,'Scoring_Config'!$D:$D,"Yes")="Yes",_xlfn.XLOOKUP("Migrate_Insecure",'Scoring_Config'!$A:$A,'Scoring_Config'!$C:$C,10),0),"False,0")</f>
        <v>0</v>
      </c>
    </row>
    <row r="1182" spans="1:52">
      <c r="A1182" t="s">
        <v>1979</v>
      </c>
      <c r="B1182" t="s">
        <v>3154</v>
      </c>
      <c r="C1182" t="s">
        <v>3542</v>
      </c>
      <c r="D1182" t="s">
        <v>3545</v>
      </c>
      <c r="E1182" t="s">
        <v>3563</v>
      </c>
      <c r="F1182" t="s">
        <v>3865</v>
      </c>
      <c r="G1182" t="s">
        <v>613</v>
      </c>
      <c r="H1182" t="s">
        <v>174</v>
      </c>
      <c r="I1182" t="s">
        <v>4264</v>
      </c>
      <c r="J1182" t="s">
        <v>1193</v>
      </c>
      <c r="K1182" t="s">
        <v>1660</v>
      </c>
      <c r="L1182" t="s">
        <v>1327</v>
      </c>
      <c r="M1182" t="s">
        <v>1974</v>
      </c>
      <c r="N1182" t="s">
        <v>4315</v>
      </c>
      <c r="O1182" t="s">
        <v>4319</v>
      </c>
      <c r="P1182" t="s">
        <v>4321</v>
      </c>
      <c r="Q1182" t="s">
        <v>5154</v>
      </c>
      <c r="R1182" t="s">
        <v>5439</v>
      </c>
      <c r="S1182" t="s">
        <v>4324</v>
      </c>
      <c r="T1182" t="s">
        <v>5760</v>
      </c>
      <c r="U1182" t="s">
        <v>6528</v>
      </c>
      <c r="Y1182" cm="1">
        <f t="array" ref="Y1182">IF(FALSE,"True," &amp; IF(_xlfn.XLOOKUP("Src_IsAny",'Scoring_Config'!$A:$A,'Scoring_Config'!$D:$D,"Yes")="Yes",_xlfn.XLOOKUP("Src_IsAny",'Scoring_Config'!$A:$A,'Scoring_Config'!$C:$C,10),0),"False,0")</f>
        <v>0</v>
      </c>
      <c r="Z1182" cm="1">
        <f t="array" ref="Z1182">IF(FALSE,"True," &amp; IF(_xlfn.XLOOKUP("Src_CIDR_Le_16",'Scoring_Config'!$A:$A,'Scoring_Config'!$D:$D,"Yes")="Yes",_xlfn.XLOOKUP("Src_CIDR_Le_16",'Scoring_Config'!$A:$A,'Scoring_Config'!$C:$C,10),0),"False,0")</f>
        <v>0</v>
      </c>
      <c r="AA1182" cm="1">
        <f t="array" ref="AA1182">IF(FALSE,"True," &amp; IF(_xlfn.XLOOKUP("Src_CIDR_17_22",'Scoring_Config'!$A:$A,'Scoring_Config'!$D:$D,"Yes")="Yes",_xlfn.XLOOKUP("Src_CIDR_17_22",'Scoring_Config'!$A:$A,'Scoring_Config'!$C:$C,5),0),"False,0")</f>
        <v>0</v>
      </c>
      <c r="AB1182" cm="1">
        <f t="array" ref="AB1182">IF(FALSE,"True," &amp; IF(_xlfn.XLOOKUP("Dst_IsAny",'Scoring_Config'!$A:$A,'Scoring_Config'!$D:$D,"Yes")="Yes",_xlfn.XLOOKUP("Dst_IsAny",'Scoring_Config'!$A:$A,'Scoring_Config'!$C:$C,10),0),"False,0")</f>
        <v>0</v>
      </c>
      <c r="AC1182" cm="1">
        <f t="array" ref="AC1182">IF(FALSE,"True," &amp; IF(_xlfn.XLOOKUP("Dst_CIDR_Le_16",'Scoring_Config'!$A:$A,'Scoring_Config'!$D:$D,"Yes")="Yes",_xlfn.XLOOKUP("Dst_CIDR_Le_16",'Scoring_Config'!$A:$A,'Scoring_Config'!$C:$C,10),0),"False,0")</f>
        <v>0</v>
      </c>
      <c r="AD1182" cm="1">
        <f t="array" ref="AD1182">IF(FALSE,"True," &amp; IF(_xlfn.XLOOKUP("Dst_CIDR_17_22",'Scoring_Config'!$A:$A,'Scoring_Config'!$D:$D,"Yes")="Yes",_xlfn.XLOOKUP("Dst_CIDR_17_22",'Scoring_Config'!$A:$A,'Scoring_Config'!$C:$C,5),0),"False,0")</f>
        <v>0</v>
      </c>
      <c r="AE1182" cm="1">
        <f t="array" ref="AE1182">IF(FALSE,"True," &amp; IF(_xlfn.XLOOKUP("SrcZone_IsAny",'Scoring_Config'!$A:$A,'Scoring_Config'!$D:$D,"Yes")="Yes",_xlfn.XLOOKUP("SrcZone_IsAny",'Scoring_Config'!$A:$A,'Scoring_Config'!$C:$C,10),0),"False,0")</f>
        <v>0</v>
      </c>
      <c r="AF1182" cm="1">
        <f t="array" ref="AF1182">IF(FALSE,"True," &amp; IF(_xlfn.XLOOKUP("DstZone_IsAny",'Scoring_Config'!$A:$A,'Scoring_Config'!$D:$D,"Yes")="Yes",_xlfn.XLOOKUP("DstZone_IsAny",'Scoring_Config'!$A:$A,'Scoring_Config'!$C:$C,10),0),"False,0")</f>
        <v>0</v>
      </c>
      <c r="AG1182" cm="1">
        <f t="array" ref="AG118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82" cm="1">
        <f t="array" ref="AH1182">IF(FALSE,"True," &amp; IF(_xlfn.XLOOKUP("App_Any_OR_RangeGt1000",'Scoring_Config'!$A:$A,'Scoring_Config'!$D:$D,"Yes")="Yes",_xlfn.XLOOKUP("App_Any_OR_RangeGt1000",'Scoring_Config'!$A:$A,'Scoring_Config'!$C:$C,10),0),"False,0")</f>
        <v>0</v>
      </c>
      <c r="AI1182" cm="1">
        <f t="array" ref="AI1182">IF(FALSE,"True," &amp; IF(_xlfn.XLOOKUP("Service_Insecure_Match",'Scoring_Config'!$A:$A,'Scoring_Config'!$D:$D,"Yes")="Yes",_xlfn.XLOOKUP("Service_Insecure_Match",'Scoring_Config'!$A:$A,'Scoring_Config'!$C:$C,5),0),"False,0")</f>
        <v>0</v>
      </c>
      <c r="AJ1182" cm="1">
        <f t="array" ref="AJ1182">IF(FALSE,"True," &amp; IF(_xlfn.XLOOKUP("Risky_Inbound",'Scoring_Config'!$A:$A,'Scoring_Config'!$D:$D,"Yes")="Yes",_xlfn.XLOOKUP("Risky_Inbound",'Scoring_Config'!$A:$A,'Scoring_Config'!$C:$C,50),0),"False,0")</f>
        <v>0</v>
      </c>
      <c r="AK1182" cm="1">
        <f t="array" ref="AK1182">IF(FALSE,"True," &amp; IF(_xlfn.XLOOKUP("Risky_Outbound",'Scoring_Config'!$A:$A,'Scoring_Config'!$D:$D,"Yes")="Yes",_xlfn.XLOOKUP("Risky_Outbound",'Scoring_Config'!$A:$A,'Scoring_Config'!$C:$C,25),0),"False,0")</f>
        <v>0</v>
      </c>
      <c r="AL1182" t="s">
        <v>6700</v>
      </c>
      <c r="AM1182" cm="1">
        <f t="array" ref="AM118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82" t="s">
        <v>6697</v>
      </c>
      <c r="AO1182" t="s">
        <v>6697</v>
      </c>
      <c r="AP1182" t="s">
        <v>6697</v>
      </c>
      <c r="AQ1182" cm="1">
        <f t="array" ref="AQ1182">IF(FALSE,"True," &amp; IF(_xlfn.XLOOKUP("Service_IsAny",'Scoring_Config'!$A:$A,'Scoring_Config'!$D:$D,"Yes")="Yes",_xlfn.XLOOKUP("Service_IsAny",'Scoring_Config'!$A:$A,'Scoring_Config'!$C:$C,0),0),"False,0")</f>
        <v>0</v>
      </c>
      <c r="AR1182">
        <v>0</v>
      </c>
      <c r="AS1182" cm="1">
        <f t="array" ref="AS1182">IF(FALSE,"True," &amp; IF(_xlfn.XLOOKUP("Service_RangeGt1000",'Scoring_Config'!$A:$A,'Scoring_Config'!$D:$D,"Yes")="Yes",_xlfn.XLOOKUP("Service_RangeGt1000",'Scoring_Config'!$A:$A,'Scoring_Config'!$C:$C,0),0),"False,0")</f>
        <v>0</v>
      </c>
      <c r="AT1182" cm="1">
        <f t="array" ref="AT1182">IF(FALSE,"True," &amp; IF(_xlfn.XLOOKUP("App_IsAny",'Scoring_Config'!$A:$A,'Scoring_Config'!$D:$D,"Yes")="Yes",_xlfn.XLOOKUP("App_IsAny",'Scoring_Config'!$A:$A,'Scoring_Config'!$C:$C,0),0),"False,0")</f>
        <v>0</v>
      </c>
      <c r="AU1182">
        <v>1</v>
      </c>
      <c r="AV1182" cm="1">
        <f t="array" ref="AV1182">IF(FALSE,"True," &amp; IF(_xlfn.XLOOKUP("App_RangeGt1000",'Scoring_Config'!$A:$A,'Scoring_Config'!$D:$D,"Yes")="Yes",_xlfn.XLOOKUP("App_RangeGt1000",'Scoring_Config'!$A:$A,'Scoring_Config'!$C:$C,0),0),"False,0")</f>
        <v>0</v>
      </c>
      <c r="AW1182" cm="1">
        <f t="array" ref="AW1182">IF(FALSE,"True," &amp; IF(_xlfn.XLOOKUP("Action_IsDenyOrDrop",'Scoring_Config'!$A:$A,'Scoring_Config'!$D:$D,"Yes")="Yes",_xlfn.XLOOKUP("Action_IsDenyOrDrop",'Scoring_Config'!$A:$A,'Scoring_Config'!$C:$C,0),0),"False,0")</f>
        <v>0</v>
      </c>
      <c r="AX1182" cm="1">
        <f t="array" ref="AX1182">IF(LEFT(AW1182,4)="True",0,(IF(LEFT(Y1182,4)="True",IF(_xlfn.XLOOKUP("Src_IsAny",'Scoring_Config'!$A:$A,'Scoring_Config'!$D:$D,"Yes")="Yes",_xlfn.XLOOKUP("Src_IsAny",'Scoring_Config'!$A:$A,'Scoring_Config'!$C:$C,10),0),0)+IF(LEFT(Z1182,4)="True",IF(_xlfn.XLOOKUP("Src_CIDR_Le_16",'Scoring_Config'!$A:$A,'Scoring_Config'!$D:$D,"Yes")="Yes",_xlfn.XLOOKUP("Src_CIDR_Le_16",'Scoring_Config'!$A:$A,'Scoring_Config'!$C:$C,10),0),0)+IF(LEFT(AA1182,4)="True",IF(_xlfn.XLOOKUP("Src_CIDR_17_22",'Scoring_Config'!$A:$A,'Scoring_Config'!$D:$D,"Yes")="Yes",_xlfn.XLOOKUP("Src_CIDR_17_22",'Scoring_Config'!$A:$A,'Scoring_Config'!$C:$C,5),0),0)+IF(LEFT(AB1182,4)="True",IF(_xlfn.XLOOKUP("Dst_IsAny",'Scoring_Config'!$A:$A,'Scoring_Config'!$D:$D,"Yes")="Yes",_xlfn.XLOOKUP("Dst_IsAny",'Scoring_Config'!$A:$A,'Scoring_Config'!$C:$C,10),0),0)+IF(LEFT(AC1182,4)="True",IF(_xlfn.XLOOKUP("Dst_CIDR_Le_16",'Scoring_Config'!$A:$A,'Scoring_Config'!$D:$D,"Yes")="Yes",_xlfn.XLOOKUP("Dst_CIDR_Le_16",'Scoring_Config'!$A:$A,'Scoring_Config'!$C:$C,10),0),0)+IF(LEFT(AD1182,4)="True",IF(_xlfn.XLOOKUP("Dst_CIDR_17_22",'Scoring_Config'!$A:$A,'Scoring_Config'!$D:$D,"Yes")="Yes",_xlfn.XLOOKUP("Dst_CIDR_17_22",'Scoring_Config'!$A:$A,'Scoring_Config'!$C:$C,5),0),0)+IF(LEFT(AE1182,4)="True",IF(_xlfn.XLOOKUP("SrcZone_IsAny",'Scoring_Config'!$A:$A,'Scoring_Config'!$D:$D,"Yes")="Yes",_xlfn.XLOOKUP("SrcZone_IsAny",'Scoring_Config'!$A:$A,'Scoring_Config'!$C:$C,10),0),0)+IF(LEFT(AF1182,4)="True",IF(_xlfn.XLOOKUP("DstZone_IsAny",'Scoring_Config'!$A:$A,'Scoring_Config'!$D:$D,"Yes")="Yes",_xlfn.XLOOKUP("DstZone_IsAny",'Scoring_Config'!$A:$A,'Scoring_Config'!$C:$C,10),0),0)+IF(LEFT(AG1182,4)="True",IF(_xlfn.XLOOKUP("Service_Any_OR_RangeGt1000",'Scoring_Config'!$A:$A,'Scoring_Config'!$D:$D,"Yes")="Yes",_xlfn.XLOOKUP("Service_Any_OR_RangeGt1000",'Scoring_Config'!$A:$A,'Scoring_Config'!$C:$C,10),0),0)+IF(LEFT(AH1182,4)="True",IF(_xlfn.XLOOKUP("App_Any_OR_RangeGt1000",'Scoring_Config'!$A:$A,'Scoring_Config'!$D:$D,"Yes")="Yes",_xlfn.XLOOKUP("App_Any_OR_RangeGt1000",'Scoring_Config'!$A:$A,'Scoring_Config'!$C:$C,10),0),0)+IF(LEFT(AI1182,4)="True",IF(_xlfn.XLOOKUP("Service_Insecure_Match",'Scoring_Config'!$A:$A,'Scoring_Config'!$D:$D,"Yes")="Yes",_xlfn.XLOOKUP("Service_Insecure_Match",'Scoring_Config'!$A:$A,'Scoring_Config'!$C:$C,5),0),0)+IF(LEFT(AJ1182,4)="True",IF(_xlfn.XLOOKUP("Risky_Inbound",'Scoring_Config'!$A:$A,'Scoring_Config'!$D:$D,"Yes")="Yes",_xlfn.XLOOKUP("Risky_Inbound",'Scoring_Config'!$A:$A,'Scoring_Config'!$C:$C,50),0),0)+IF(LEFT(AK1182,4)="True",IF(_xlfn.XLOOKUP("Risky_Outbound",'Scoring_Config'!$A:$A,'Scoring_Config'!$D:$D,"Yes")="Yes",_xlfn.XLOOKUP("Risky_Outbound",'Scoring_Config'!$A:$A,'Scoring_Config'!$C:$C,25),0),0)+IF(LEFT(AZ1182,4)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1182,FIND(",",AL1182)+1,100)),0)+IF(LEFT(AM1182,4)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1182,FIND(",",AN1182)+1,100)),0)+IF(_xlfn.XLOOKUP("Profile_Scoring",'Scoring_Config'!$A:$A,'Scoring_Config'!$D:$D,"Yes")="Yes",VALUE(MID(AO1182,FIND(",",AO1182)+1,100)),0)+IF(_xlfn.XLOOKUP("Options_Scoring",'Scoring_Config'!$A:$A,'Scoring_Config'!$D:$D,"Yes")="Yes",VALUE(MID(AP1182,FIND(",",AP1182)+1,100)),0)))</f>
        <v>0</v>
      </c>
      <c r="AZ1182" cm="1">
        <f t="array" ref="AZ1182">IF(FALSE,"True," &amp; IF(_xlfn.XLOOKUP("Migrate_Insecure",'Scoring_Config'!$A:$A,'Scoring_Config'!$D:$D,"Yes")="Yes",_xlfn.XLOOKUP("Migrate_Insecure",'Scoring_Config'!$A:$A,'Scoring_Config'!$C:$C,10),0),"False,0")</f>
        <v>0</v>
      </c>
    </row>
    <row r="1183" spans="1:52">
      <c r="A1183" t="s">
        <v>1979</v>
      </c>
      <c r="B1183" t="s">
        <v>3155</v>
      </c>
      <c r="C1183" t="s">
        <v>3542</v>
      </c>
      <c r="D1183" t="s">
        <v>3545</v>
      </c>
      <c r="E1183" t="s">
        <v>3563</v>
      </c>
      <c r="F1183" t="s">
        <v>3864</v>
      </c>
      <c r="G1183" t="s">
        <v>613</v>
      </c>
      <c r="H1183" t="s">
        <v>174</v>
      </c>
      <c r="I1183" t="s">
        <v>4265</v>
      </c>
      <c r="J1183" t="s">
        <v>1194</v>
      </c>
      <c r="K1183" t="s">
        <v>1660</v>
      </c>
      <c r="L1183" t="s">
        <v>1327</v>
      </c>
      <c r="M1183" t="s">
        <v>1974</v>
      </c>
      <c r="N1183" t="s">
        <v>4315</v>
      </c>
      <c r="O1183" t="s">
        <v>4319</v>
      </c>
      <c r="P1183" t="s">
        <v>4321</v>
      </c>
      <c r="Q1183" t="s">
        <v>5155</v>
      </c>
      <c r="R1183" t="s">
        <v>5440</v>
      </c>
      <c r="S1183" t="s">
        <v>5440</v>
      </c>
      <c r="T1183" t="s">
        <v>5854</v>
      </c>
      <c r="U1183" t="s">
        <v>6528</v>
      </c>
      <c r="Y1183" cm="1">
        <f t="array" ref="Y1183">IF(FALSE,"True," &amp; IF(_xlfn.XLOOKUP("Src_IsAny",'Scoring_Config'!$A:$A,'Scoring_Config'!$D:$D,"Yes")="Yes",_xlfn.XLOOKUP("Src_IsAny",'Scoring_Config'!$A:$A,'Scoring_Config'!$C:$C,10),0),"False,0")</f>
        <v>0</v>
      </c>
      <c r="Z1183" cm="1">
        <f t="array" ref="Z1183">IF(FALSE,"True," &amp; IF(_xlfn.XLOOKUP("Src_CIDR_Le_16",'Scoring_Config'!$A:$A,'Scoring_Config'!$D:$D,"Yes")="Yes",_xlfn.XLOOKUP("Src_CIDR_Le_16",'Scoring_Config'!$A:$A,'Scoring_Config'!$C:$C,10),0),"False,0")</f>
        <v>0</v>
      </c>
      <c r="AA1183" cm="1">
        <f t="array" ref="AA1183">IF(FALSE,"True," &amp; IF(_xlfn.XLOOKUP("Src_CIDR_17_22",'Scoring_Config'!$A:$A,'Scoring_Config'!$D:$D,"Yes")="Yes",_xlfn.XLOOKUP("Src_CIDR_17_22",'Scoring_Config'!$A:$A,'Scoring_Config'!$C:$C,5),0),"False,0")</f>
        <v>0</v>
      </c>
      <c r="AB1183" cm="1">
        <f t="array" ref="AB1183">IF(FALSE,"True," &amp; IF(_xlfn.XLOOKUP("Dst_IsAny",'Scoring_Config'!$A:$A,'Scoring_Config'!$D:$D,"Yes")="Yes",_xlfn.XLOOKUP("Dst_IsAny",'Scoring_Config'!$A:$A,'Scoring_Config'!$C:$C,10),0),"False,0")</f>
        <v>0</v>
      </c>
      <c r="AC1183" cm="1">
        <f t="array" ref="AC1183">IF(FALSE,"True," &amp; IF(_xlfn.XLOOKUP("Dst_CIDR_Le_16",'Scoring_Config'!$A:$A,'Scoring_Config'!$D:$D,"Yes")="Yes",_xlfn.XLOOKUP("Dst_CIDR_Le_16",'Scoring_Config'!$A:$A,'Scoring_Config'!$C:$C,10),0),"False,0")</f>
        <v>0</v>
      </c>
      <c r="AD1183" cm="1">
        <f t="array" ref="AD1183">IF(FALSE,"True," &amp; IF(_xlfn.XLOOKUP("Dst_CIDR_17_22",'Scoring_Config'!$A:$A,'Scoring_Config'!$D:$D,"Yes")="Yes",_xlfn.XLOOKUP("Dst_CIDR_17_22",'Scoring_Config'!$A:$A,'Scoring_Config'!$C:$C,5),0),"False,0")</f>
        <v>0</v>
      </c>
      <c r="AE1183" cm="1">
        <f t="array" ref="AE1183">IF(FALSE,"True," &amp; IF(_xlfn.XLOOKUP("SrcZone_IsAny",'Scoring_Config'!$A:$A,'Scoring_Config'!$D:$D,"Yes")="Yes",_xlfn.XLOOKUP("SrcZone_IsAny",'Scoring_Config'!$A:$A,'Scoring_Config'!$C:$C,10),0),"False,0")</f>
        <v>0</v>
      </c>
      <c r="AF1183" cm="1">
        <f t="array" ref="AF1183">IF(FALSE,"True," &amp; IF(_xlfn.XLOOKUP("DstZone_IsAny",'Scoring_Config'!$A:$A,'Scoring_Config'!$D:$D,"Yes")="Yes",_xlfn.XLOOKUP("DstZone_IsAny",'Scoring_Config'!$A:$A,'Scoring_Config'!$C:$C,10),0),"False,0")</f>
        <v>0</v>
      </c>
      <c r="AG1183" cm="1">
        <f t="array" ref="AG118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83" cm="1">
        <f t="array" ref="AH1183">IF(FALSE,"True," &amp; IF(_xlfn.XLOOKUP("App_Any_OR_RangeGt1000",'Scoring_Config'!$A:$A,'Scoring_Config'!$D:$D,"Yes")="Yes",_xlfn.XLOOKUP("App_Any_OR_RangeGt1000",'Scoring_Config'!$A:$A,'Scoring_Config'!$C:$C,10),0),"False,0")</f>
        <v>0</v>
      </c>
      <c r="AI1183" cm="1">
        <f t="array" ref="AI1183">IF(FALSE,"True," &amp; IF(_xlfn.XLOOKUP("Service_Insecure_Match",'Scoring_Config'!$A:$A,'Scoring_Config'!$D:$D,"Yes")="Yes",_xlfn.XLOOKUP("Service_Insecure_Match",'Scoring_Config'!$A:$A,'Scoring_Config'!$C:$C,5),0),"False,0")</f>
        <v>0</v>
      </c>
      <c r="AJ1183" cm="1">
        <f t="array" ref="AJ1183">IF(FALSE,"True," &amp; IF(_xlfn.XLOOKUP("Risky_Inbound",'Scoring_Config'!$A:$A,'Scoring_Config'!$D:$D,"Yes")="Yes",_xlfn.XLOOKUP("Risky_Inbound",'Scoring_Config'!$A:$A,'Scoring_Config'!$C:$C,50),0),"False,0")</f>
        <v>0</v>
      </c>
      <c r="AK1183" cm="1">
        <f t="array" ref="AK1183">IF(FALSE,"True," &amp; IF(_xlfn.XLOOKUP("Risky_Outbound",'Scoring_Config'!$A:$A,'Scoring_Config'!$D:$D,"Yes")="Yes",_xlfn.XLOOKUP("Risky_Outbound",'Scoring_Config'!$A:$A,'Scoring_Config'!$C:$C,25),0),"False,0")</f>
        <v>0</v>
      </c>
      <c r="AL1183" t="s">
        <v>6700</v>
      </c>
      <c r="AM1183" cm="1">
        <f t="array" ref="AM118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83" t="s">
        <v>6697</v>
      </c>
      <c r="AO1183" t="s">
        <v>6697</v>
      </c>
      <c r="AP1183" t="s">
        <v>6697</v>
      </c>
      <c r="AQ1183" cm="1">
        <f t="array" ref="AQ1183">IF(FALSE,"True," &amp; IF(_xlfn.XLOOKUP("Service_IsAny",'Scoring_Config'!$A:$A,'Scoring_Config'!$D:$D,"Yes")="Yes",_xlfn.XLOOKUP("Service_IsAny",'Scoring_Config'!$A:$A,'Scoring_Config'!$C:$C,0),0),"False,0")</f>
        <v>0</v>
      </c>
      <c r="AR1183">
        <v>0</v>
      </c>
      <c r="AS1183" cm="1">
        <f t="array" ref="AS1183">IF(FALSE,"True," &amp; IF(_xlfn.XLOOKUP("Service_RangeGt1000",'Scoring_Config'!$A:$A,'Scoring_Config'!$D:$D,"Yes")="Yes",_xlfn.XLOOKUP("Service_RangeGt1000",'Scoring_Config'!$A:$A,'Scoring_Config'!$C:$C,0),0),"False,0")</f>
        <v>0</v>
      </c>
      <c r="AT1183" cm="1">
        <f t="array" ref="AT1183">IF(FALSE,"True," &amp; IF(_xlfn.XLOOKUP("App_IsAny",'Scoring_Config'!$A:$A,'Scoring_Config'!$D:$D,"Yes")="Yes",_xlfn.XLOOKUP("App_IsAny",'Scoring_Config'!$A:$A,'Scoring_Config'!$C:$C,0),0),"False,0")</f>
        <v>0</v>
      </c>
      <c r="AU1183">
        <v>1</v>
      </c>
      <c r="AV1183" cm="1">
        <f t="array" ref="AV1183">IF(FALSE,"True," &amp; IF(_xlfn.XLOOKUP("App_RangeGt1000",'Scoring_Config'!$A:$A,'Scoring_Config'!$D:$D,"Yes")="Yes",_xlfn.XLOOKUP("App_RangeGt1000",'Scoring_Config'!$A:$A,'Scoring_Config'!$C:$C,0),0),"False,0")</f>
        <v>0</v>
      </c>
      <c r="AW1183" cm="1">
        <f t="array" ref="AW1183">IF(FALSE,"True," &amp; IF(_xlfn.XLOOKUP("Action_IsDenyOrDrop",'Scoring_Config'!$A:$A,'Scoring_Config'!$D:$D,"Yes")="Yes",_xlfn.XLOOKUP("Action_IsDenyOrDrop",'Scoring_Config'!$A:$A,'Scoring_Config'!$C:$C,0),0),"False,0")</f>
        <v>0</v>
      </c>
      <c r="AX1183" cm="1">
        <f t="array" ref="AX1183">IF(LEFT(AW1183,4)="True",0,(IF(LEFT(Y1183,4)="True",IF(_xlfn.XLOOKUP("Src_IsAny",'Scoring_Config'!$A:$A,'Scoring_Config'!$D:$D,"Yes")="Yes",_xlfn.XLOOKUP("Src_IsAny",'Scoring_Config'!$A:$A,'Scoring_Config'!$C:$C,10),0),0)+IF(LEFT(Z1183,4)="True",IF(_xlfn.XLOOKUP("Src_CIDR_Le_16",'Scoring_Config'!$A:$A,'Scoring_Config'!$D:$D,"Yes")="Yes",_xlfn.XLOOKUP("Src_CIDR_Le_16",'Scoring_Config'!$A:$A,'Scoring_Config'!$C:$C,10),0),0)+IF(LEFT(AA1183,4)="True",IF(_xlfn.XLOOKUP("Src_CIDR_17_22",'Scoring_Config'!$A:$A,'Scoring_Config'!$D:$D,"Yes")="Yes",_xlfn.XLOOKUP("Src_CIDR_17_22",'Scoring_Config'!$A:$A,'Scoring_Config'!$C:$C,5),0),0)+IF(LEFT(AB1183,4)="True",IF(_xlfn.XLOOKUP("Dst_IsAny",'Scoring_Config'!$A:$A,'Scoring_Config'!$D:$D,"Yes")="Yes",_xlfn.XLOOKUP("Dst_IsAny",'Scoring_Config'!$A:$A,'Scoring_Config'!$C:$C,10),0),0)+IF(LEFT(AC1183,4)="True",IF(_xlfn.XLOOKUP("Dst_CIDR_Le_16",'Scoring_Config'!$A:$A,'Scoring_Config'!$D:$D,"Yes")="Yes",_xlfn.XLOOKUP("Dst_CIDR_Le_16",'Scoring_Config'!$A:$A,'Scoring_Config'!$C:$C,10),0),0)+IF(LEFT(AD1183,4)="True",IF(_xlfn.XLOOKUP("Dst_CIDR_17_22",'Scoring_Config'!$A:$A,'Scoring_Config'!$D:$D,"Yes")="Yes",_xlfn.XLOOKUP("Dst_CIDR_17_22",'Scoring_Config'!$A:$A,'Scoring_Config'!$C:$C,5),0),0)+IF(LEFT(AE1183,4)="True",IF(_xlfn.XLOOKUP("SrcZone_IsAny",'Scoring_Config'!$A:$A,'Scoring_Config'!$D:$D,"Yes")="Yes",_xlfn.XLOOKUP("SrcZone_IsAny",'Scoring_Config'!$A:$A,'Scoring_Config'!$C:$C,10),0),0)+IF(LEFT(AF1183,4)="True",IF(_xlfn.XLOOKUP("DstZone_IsAny",'Scoring_Config'!$A:$A,'Scoring_Config'!$D:$D,"Yes")="Yes",_xlfn.XLOOKUP("DstZone_IsAny",'Scoring_Config'!$A:$A,'Scoring_Config'!$C:$C,10),0),0)+IF(LEFT(AG1183,4)="True",IF(_xlfn.XLOOKUP("Service_Any_OR_RangeGt1000",'Scoring_Config'!$A:$A,'Scoring_Config'!$D:$D,"Yes")="Yes",_xlfn.XLOOKUP("Service_Any_OR_RangeGt1000",'Scoring_Config'!$A:$A,'Scoring_Config'!$C:$C,10),0),0)+IF(LEFT(AH1183,4)="True",IF(_xlfn.XLOOKUP("App_Any_OR_RangeGt1000",'Scoring_Config'!$A:$A,'Scoring_Config'!$D:$D,"Yes")="Yes",_xlfn.XLOOKUP("App_Any_OR_RangeGt1000",'Scoring_Config'!$A:$A,'Scoring_Config'!$C:$C,10),0),0)+IF(LEFT(AI1183,4)="True",IF(_xlfn.XLOOKUP("Service_Insecure_Match",'Scoring_Config'!$A:$A,'Scoring_Config'!$D:$D,"Yes")="Yes",_xlfn.XLOOKUP("Service_Insecure_Match",'Scoring_Config'!$A:$A,'Scoring_Config'!$C:$C,5),0),0)+IF(LEFT(AJ1183,4)="True",IF(_xlfn.XLOOKUP("Risky_Inbound",'Scoring_Config'!$A:$A,'Scoring_Config'!$D:$D,"Yes")="Yes",_xlfn.XLOOKUP("Risky_Inbound",'Scoring_Config'!$A:$A,'Scoring_Config'!$C:$C,50),0),0)+IF(LEFT(AK1183,4)="True",IF(_xlfn.XLOOKUP("Risky_Outbound",'Scoring_Config'!$A:$A,'Scoring_Config'!$D:$D,"Yes")="Yes",_xlfn.XLOOKUP("Risky_Outbound",'Scoring_Config'!$A:$A,'Scoring_Config'!$C:$C,25),0),0)+IF(LEFT(AZ1183,4)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1183,FIND(",",AL1183)+1,100)),0)+IF(LEFT(AM1183,4)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1183,FIND(",",AN1183)+1,100)),0)+IF(_xlfn.XLOOKUP("Profile_Scoring",'Scoring_Config'!$A:$A,'Scoring_Config'!$D:$D,"Yes")="Yes",VALUE(MID(AO1183,FIND(",",AO1183)+1,100)),0)+IF(_xlfn.XLOOKUP("Options_Scoring",'Scoring_Config'!$A:$A,'Scoring_Config'!$D:$D,"Yes")="Yes",VALUE(MID(AP1183,FIND(",",AP1183)+1,100)),0)))</f>
        <v>0</v>
      </c>
      <c r="AZ1183" cm="1">
        <f t="array" ref="AZ1183">IF(FALSE,"True," &amp; IF(_xlfn.XLOOKUP("Migrate_Insecure",'Scoring_Config'!$A:$A,'Scoring_Config'!$D:$D,"Yes")="Yes",_xlfn.XLOOKUP("Migrate_Insecure",'Scoring_Config'!$A:$A,'Scoring_Config'!$C:$C,10),0),"False,0")</f>
        <v>0</v>
      </c>
    </row>
    <row r="1184" spans="1:52">
      <c r="A1184" t="s">
        <v>1979</v>
      </c>
      <c r="B1184" t="s">
        <v>3156</v>
      </c>
      <c r="C1184" t="s">
        <v>3542</v>
      </c>
      <c r="D1184" t="s">
        <v>3545</v>
      </c>
      <c r="E1184" t="s">
        <v>3563</v>
      </c>
      <c r="F1184" t="s">
        <v>3864</v>
      </c>
      <c r="G1184" t="s">
        <v>616</v>
      </c>
      <c r="H1184" t="s">
        <v>174</v>
      </c>
      <c r="I1184" t="s">
        <v>3679</v>
      </c>
      <c r="J1184" t="s">
        <v>240</v>
      </c>
      <c r="K1184" t="s">
        <v>1776</v>
      </c>
      <c r="L1184" t="s">
        <v>1327</v>
      </c>
      <c r="M1184" t="s">
        <v>1974</v>
      </c>
      <c r="N1184" t="s">
        <v>4315</v>
      </c>
      <c r="O1184" t="s">
        <v>4319</v>
      </c>
      <c r="P1184" t="s">
        <v>4321</v>
      </c>
      <c r="Q1184" t="s">
        <v>5156</v>
      </c>
      <c r="R1184" t="s">
        <v>5439</v>
      </c>
      <c r="S1184" t="s">
        <v>4324</v>
      </c>
      <c r="T1184" t="s">
        <v>5855</v>
      </c>
      <c r="U1184" t="s">
        <v>6529</v>
      </c>
      <c r="Y1184" cm="1">
        <f t="array" ref="Y1184">IF(FALSE,"True," &amp; IF(_xlfn.XLOOKUP("Src_IsAny",'Scoring_Config'!$A:$A,'Scoring_Config'!$D:$D,"Yes")="Yes",_xlfn.XLOOKUP("Src_IsAny",'Scoring_Config'!$A:$A,'Scoring_Config'!$C:$C,10),0),"False,0")</f>
        <v>0</v>
      </c>
      <c r="Z1184" cm="1">
        <f t="array" ref="Z1184">IF(FALSE,"True," &amp; IF(_xlfn.XLOOKUP("Src_CIDR_Le_16",'Scoring_Config'!$A:$A,'Scoring_Config'!$D:$D,"Yes")="Yes",_xlfn.XLOOKUP("Src_CIDR_Le_16",'Scoring_Config'!$A:$A,'Scoring_Config'!$C:$C,10),0),"False,0")</f>
        <v>0</v>
      </c>
      <c r="AA1184" cm="1">
        <f t="array" ref="AA1184">IF(FALSE,"True," &amp; IF(_xlfn.XLOOKUP("Src_CIDR_17_22",'Scoring_Config'!$A:$A,'Scoring_Config'!$D:$D,"Yes")="Yes",_xlfn.XLOOKUP("Src_CIDR_17_22",'Scoring_Config'!$A:$A,'Scoring_Config'!$C:$C,5),0),"False,0")</f>
        <v>0</v>
      </c>
      <c r="AB1184" cm="1">
        <f t="array" ref="AB1184">IF(FALSE,"True," &amp; IF(_xlfn.XLOOKUP("Dst_IsAny",'Scoring_Config'!$A:$A,'Scoring_Config'!$D:$D,"Yes")="Yes",_xlfn.XLOOKUP("Dst_IsAny",'Scoring_Config'!$A:$A,'Scoring_Config'!$C:$C,10),0),"False,0")</f>
        <v>0</v>
      </c>
      <c r="AC1184" cm="1">
        <f t="array" ref="AC1184">IF(FALSE,"True," &amp; IF(_xlfn.XLOOKUP("Dst_CIDR_Le_16",'Scoring_Config'!$A:$A,'Scoring_Config'!$D:$D,"Yes")="Yes",_xlfn.XLOOKUP("Dst_CIDR_Le_16",'Scoring_Config'!$A:$A,'Scoring_Config'!$C:$C,10),0),"False,0")</f>
        <v>0</v>
      </c>
      <c r="AD1184" cm="1">
        <f t="array" ref="AD1184">IF(FALSE,"True," &amp; IF(_xlfn.XLOOKUP("Dst_CIDR_17_22",'Scoring_Config'!$A:$A,'Scoring_Config'!$D:$D,"Yes")="Yes",_xlfn.XLOOKUP("Dst_CIDR_17_22",'Scoring_Config'!$A:$A,'Scoring_Config'!$C:$C,5),0),"False,0")</f>
        <v>0</v>
      </c>
      <c r="AE1184" cm="1">
        <f t="array" ref="AE1184">IF(FALSE,"True," &amp; IF(_xlfn.XLOOKUP("SrcZone_IsAny",'Scoring_Config'!$A:$A,'Scoring_Config'!$D:$D,"Yes")="Yes",_xlfn.XLOOKUP("SrcZone_IsAny",'Scoring_Config'!$A:$A,'Scoring_Config'!$C:$C,10),0),"False,0")</f>
        <v>0</v>
      </c>
      <c r="AF1184" cm="1">
        <f t="array" ref="AF1184">IF(FALSE,"True," &amp; IF(_xlfn.XLOOKUP("DstZone_IsAny",'Scoring_Config'!$A:$A,'Scoring_Config'!$D:$D,"Yes")="Yes",_xlfn.XLOOKUP("DstZone_IsAny",'Scoring_Config'!$A:$A,'Scoring_Config'!$C:$C,10),0),"False,0")</f>
        <v>0</v>
      </c>
      <c r="AG1184" cm="1">
        <f t="array" ref="AG118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84" cm="1">
        <f t="array" ref="AH1184">IF(FALSE,"True," &amp; IF(_xlfn.XLOOKUP("App_Any_OR_RangeGt1000",'Scoring_Config'!$A:$A,'Scoring_Config'!$D:$D,"Yes")="Yes",_xlfn.XLOOKUP("App_Any_OR_RangeGt1000",'Scoring_Config'!$A:$A,'Scoring_Config'!$C:$C,10),0),"False,0")</f>
        <v>0</v>
      </c>
      <c r="AI1184" cm="1">
        <f t="array" ref="AI1184">IF(FALSE,"True," &amp; IF(_xlfn.XLOOKUP("Service_Insecure_Match",'Scoring_Config'!$A:$A,'Scoring_Config'!$D:$D,"Yes")="Yes",_xlfn.XLOOKUP("Service_Insecure_Match",'Scoring_Config'!$A:$A,'Scoring_Config'!$C:$C,5),0),"False,0")</f>
        <v>0</v>
      </c>
      <c r="AJ1184" cm="1">
        <f t="array" ref="AJ1184">IF(FALSE,"True," &amp; IF(_xlfn.XLOOKUP("Risky_Inbound",'Scoring_Config'!$A:$A,'Scoring_Config'!$D:$D,"Yes")="Yes",_xlfn.XLOOKUP("Risky_Inbound",'Scoring_Config'!$A:$A,'Scoring_Config'!$C:$C,50),0),"False,0")</f>
        <v>0</v>
      </c>
      <c r="AK1184" cm="1">
        <f t="array" ref="AK1184">IF(FALSE,"True," &amp; IF(_xlfn.XLOOKUP("Risky_Outbound",'Scoring_Config'!$A:$A,'Scoring_Config'!$D:$D,"Yes")="Yes",_xlfn.XLOOKUP("Risky_Outbound",'Scoring_Config'!$A:$A,'Scoring_Config'!$C:$C,25),0),"False,0")</f>
        <v>0</v>
      </c>
      <c r="AL1184" t="s">
        <v>6700</v>
      </c>
      <c r="AM1184" cm="1">
        <f t="array" ref="AM118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84" t="s">
        <v>6697</v>
      </c>
      <c r="AO1184" t="s">
        <v>6697</v>
      </c>
      <c r="AP1184" t="s">
        <v>6697</v>
      </c>
      <c r="AQ1184" cm="1">
        <f t="array" ref="AQ1184">IF(FALSE,"True," &amp; IF(_xlfn.XLOOKUP("Service_IsAny",'Scoring_Config'!$A:$A,'Scoring_Config'!$D:$D,"Yes")="Yes",_xlfn.XLOOKUP("Service_IsAny",'Scoring_Config'!$A:$A,'Scoring_Config'!$C:$C,0),0),"False,0")</f>
        <v>0</v>
      </c>
      <c r="AR1184">
        <v>0</v>
      </c>
      <c r="AS1184" cm="1">
        <f t="array" ref="AS1184">IF(FALSE,"True," &amp; IF(_xlfn.XLOOKUP("Service_RangeGt1000",'Scoring_Config'!$A:$A,'Scoring_Config'!$D:$D,"Yes")="Yes",_xlfn.XLOOKUP("Service_RangeGt1000",'Scoring_Config'!$A:$A,'Scoring_Config'!$C:$C,0),0),"False,0")</f>
        <v>0</v>
      </c>
      <c r="AT1184" cm="1">
        <f t="array" ref="AT1184">IF(FALSE,"True," &amp; IF(_xlfn.XLOOKUP("App_IsAny",'Scoring_Config'!$A:$A,'Scoring_Config'!$D:$D,"Yes")="Yes",_xlfn.XLOOKUP("App_IsAny",'Scoring_Config'!$A:$A,'Scoring_Config'!$C:$C,0),0),"False,0")</f>
        <v>0</v>
      </c>
      <c r="AU1184">
        <v>2</v>
      </c>
      <c r="AV1184" cm="1">
        <f t="array" ref="AV1184">IF(FALSE,"True," &amp; IF(_xlfn.XLOOKUP("App_RangeGt1000",'Scoring_Config'!$A:$A,'Scoring_Config'!$D:$D,"Yes")="Yes",_xlfn.XLOOKUP("App_RangeGt1000",'Scoring_Config'!$A:$A,'Scoring_Config'!$C:$C,0),0),"False,0")</f>
        <v>0</v>
      </c>
      <c r="AW1184" cm="1">
        <f t="array" ref="AW1184">IF(FALSE,"True," &amp; IF(_xlfn.XLOOKUP("Action_IsDenyOrDrop",'Scoring_Config'!$A:$A,'Scoring_Config'!$D:$D,"Yes")="Yes",_xlfn.XLOOKUP("Action_IsDenyOrDrop",'Scoring_Config'!$A:$A,'Scoring_Config'!$C:$C,0),0),"False,0")</f>
        <v>0</v>
      </c>
      <c r="AX1184" cm="1">
        <f t="array" ref="AX1184">IF(LEFT(AW1184,4)="True",0,(IF(LEFT(Y1184,4)="True",IF(_xlfn.XLOOKUP("Src_IsAny",'Scoring_Config'!$A:$A,'Scoring_Config'!$D:$D,"Yes")="Yes",_xlfn.XLOOKUP("Src_IsAny",'Scoring_Config'!$A:$A,'Scoring_Config'!$C:$C,10),0),0)+IF(LEFT(Z1184,4)="True",IF(_xlfn.XLOOKUP("Src_CIDR_Le_16",'Scoring_Config'!$A:$A,'Scoring_Config'!$D:$D,"Yes")="Yes",_xlfn.XLOOKUP("Src_CIDR_Le_16",'Scoring_Config'!$A:$A,'Scoring_Config'!$C:$C,10),0),0)+IF(LEFT(AA1184,4)="True",IF(_xlfn.XLOOKUP("Src_CIDR_17_22",'Scoring_Config'!$A:$A,'Scoring_Config'!$D:$D,"Yes")="Yes",_xlfn.XLOOKUP("Src_CIDR_17_22",'Scoring_Config'!$A:$A,'Scoring_Config'!$C:$C,5),0),0)+IF(LEFT(AB1184,4)="True",IF(_xlfn.XLOOKUP("Dst_IsAny",'Scoring_Config'!$A:$A,'Scoring_Config'!$D:$D,"Yes")="Yes",_xlfn.XLOOKUP("Dst_IsAny",'Scoring_Config'!$A:$A,'Scoring_Config'!$C:$C,10),0),0)+IF(LEFT(AC1184,4)="True",IF(_xlfn.XLOOKUP("Dst_CIDR_Le_16",'Scoring_Config'!$A:$A,'Scoring_Config'!$D:$D,"Yes")="Yes",_xlfn.XLOOKUP("Dst_CIDR_Le_16",'Scoring_Config'!$A:$A,'Scoring_Config'!$C:$C,10),0),0)+IF(LEFT(AD1184,4)="True",IF(_xlfn.XLOOKUP("Dst_CIDR_17_22",'Scoring_Config'!$A:$A,'Scoring_Config'!$D:$D,"Yes")="Yes",_xlfn.XLOOKUP("Dst_CIDR_17_22",'Scoring_Config'!$A:$A,'Scoring_Config'!$C:$C,5),0),0)+IF(LEFT(AE1184,4)="True",IF(_xlfn.XLOOKUP("SrcZone_IsAny",'Scoring_Config'!$A:$A,'Scoring_Config'!$D:$D,"Yes")="Yes",_xlfn.XLOOKUP("SrcZone_IsAny",'Scoring_Config'!$A:$A,'Scoring_Config'!$C:$C,10),0),0)+IF(LEFT(AF1184,4)="True",IF(_xlfn.XLOOKUP("DstZone_IsAny",'Scoring_Config'!$A:$A,'Scoring_Config'!$D:$D,"Yes")="Yes",_xlfn.XLOOKUP("DstZone_IsAny",'Scoring_Config'!$A:$A,'Scoring_Config'!$C:$C,10),0),0)+IF(LEFT(AG1184,4)="True",IF(_xlfn.XLOOKUP("Service_Any_OR_RangeGt1000",'Scoring_Config'!$A:$A,'Scoring_Config'!$D:$D,"Yes")="Yes",_xlfn.XLOOKUP("Service_Any_OR_RangeGt1000",'Scoring_Config'!$A:$A,'Scoring_Config'!$C:$C,10),0),0)+IF(LEFT(AH1184,4)="True",IF(_xlfn.XLOOKUP("App_Any_OR_RangeGt1000",'Scoring_Config'!$A:$A,'Scoring_Config'!$D:$D,"Yes")="Yes",_xlfn.XLOOKUP("App_Any_OR_RangeGt1000",'Scoring_Config'!$A:$A,'Scoring_Config'!$C:$C,10),0),0)+IF(LEFT(AI1184,4)="True",IF(_xlfn.XLOOKUP("Service_Insecure_Match",'Scoring_Config'!$A:$A,'Scoring_Config'!$D:$D,"Yes")="Yes",_xlfn.XLOOKUP("Service_Insecure_Match",'Scoring_Config'!$A:$A,'Scoring_Config'!$C:$C,5),0),0)+IF(LEFT(AJ1184,4)="True",IF(_xlfn.XLOOKUP("Risky_Inbound",'Scoring_Config'!$A:$A,'Scoring_Config'!$D:$D,"Yes")="Yes",_xlfn.XLOOKUP("Risky_Inbound",'Scoring_Config'!$A:$A,'Scoring_Config'!$C:$C,50),0),0)+IF(LEFT(AK1184,4)="True",IF(_xlfn.XLOOKUP("Risky_Outbound",'Scoring_Config'!$A:$A,'Scoring_Config'!$D:$D,"Yes")="Yes",_xlfn.XLOOKUP("Risky_Outbound",'Scoring_Config'!$A:$A,'Scoring_Config'!$C:$C,25),0),0)+IF(LEFT(AZ1184,4)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1184,FIND(",",AL1184)+1,100)),0)+IF(LEFT(AM1184,4)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1184,FIND(",",AN1184)+1,100)),0)+IF(_xlfn.XLOOKUP("Profile_Scoring",'Scoring_Config'!$A:$A,'Scoring_Config'!$D:$D,"Yes")="Yes",VALUE(MID(AO1184,FIND(",",AO1184)+1,100)),0)+IF(_xlfn.XLOOKUP("Options_Scoring",'Scoring_Config'!$A:$A,'Scoring_Config'!$D:$D,"Yes")="Yes",VALUE(MID(AP1184,FIND(",",AP1184)+1,100)),0)))</f>
        <v>0</v>
      </c>
      <c r="AZ1184" cm="1">
        <f t="array" ref="AZ1184">IF(FALSE,"True," &amp; IF(_xlfn.XLOOKUP("Migrate_Insecure",'Scoring_Config'!$A:$A,'Scoring_Config'!$D:$D,"Yes")="Yes",_xlfn.XLOOKUP("Migrate_Insecure",'Scoring_Config'!$A:$A,'Scoring_Config'!$C:$C,10),0),"False,0")</f>
        <v>0</v>
      </c>
    </row>
    <row r="1185" spans="1:52">
      <c r="A1185" t="s">
        <v>1979</v>
      </c>
      <c r="B1185" t="s">
        <v>3157</v>
      </c>
      <c r="C1185" t="s">
        <v>3542</v>
      </c>
      <c r="D1185" t="s">
        <v>3545</v>
      </c>
      <c r="E1185" t="s">
        <v>3563</v>
      </c>
      <c r="F1185" t="s">
        <v>3864</v>
      </c>
      <c r="G1185" t="s">
        <v>617</v>
      </c>
      <c r="H1185" t="s">
        <v>174</v>
      </c>
      <c r="I1185" t="s">
        <v>3937</v>
      </c>
      <c r="J1185" t="s">
        <v>1195</v>
      </c>
      <c r="K1185" t="s">
        <v>1749</v>
      </c>
      <c r="L1185" t="s">
        <v>1327</v>
      </c>
      <c r="M1185" t="s">
        <v>1974</v>
      </c>
      <c r="N1185" t="s">
        <v>4315</v>
      </c>
      <c r="O1185" t="s">
        <v>4319</v>
      </c>
      <c r="P1185" t="s">
        <v>4323</v>
      </c>
      <c r="Q1185" t="s">
        <v>5157</v>
      </c>
      <c r="R1185" t="s">
        <v>5439</v>
      </c>
      <c r="S1185" t="s">
        <v>4324</v>
      </c>
      <c r="T1185" t="s">
        <v>5856</v>
      </c>
      <c r="U1185" t="s">
        <v>6530</v>
      </c>
      <c r="Y1185" cm="1">
        <f t="array" ref="Y1185">IF(FALSE,"True," &amp; IF(_xlfn.XLOOKUP("Src_IsAny",'Scoring_Config'!$A:$A,'Scoring_Config'!$D:$D,"Yes")="Yes",_xlfn.XLOOKUP("Src_IsAny",'Scoring_Config'!$A:$A,'Scoring_Config'!$C:$C,10),0),"False,0")</f>
        <v>0</v>
      </c>
      <c r="Z1185" cm="1">
        <f t="array" ref="Z1185">IF(FALSE,"True," &amp; IF(_xlfn.XLOOKUP("Src_CIDR_Le_16",'Scoring_Config'!$A:$A,'Scoring_Config'!$D:$D,"Yes")="Yes",_xlfn.XLOOKUP("Src_CIDR_Le_16",'Scoring_Config'!$A:$A,'Scoring_Config'!$C:$C,10),0),"False,0")</f>
        <v>0</v>
      </c>
      <c r="AA1185" cm="1">
        <f t="array" ref="AA1185">IF(FALSE,"True," &amp; IF(_xlfn.XLOOKUP("Src_CIDR_17_22",'Scoring_Config'!$A:$A,'Scoring_Config'!$D:$D,"Yes")="Yes",_xlfn.XLOOKUP("Src_CIDR_17_22",'Scoring_Config'!$A:$A,'Scoring_Config'!$C:$C,5),0),"False,0")</f>
        <v>0</v>
      </c>
      <c r="AB1185" cm="1">
        <f t="array" ref="AB1185">IF(FALSE,"True," &amp; IF(_xlfn.XLOOKUP("Dst_IsAny",'Scoring_Config'!$A:$A,'Scoring_Config'!$D:$D,"Yes")="Yes",_xlfn.XLOOKUP("Dst_IsAny",'Scoring_Config'!$A:$A,'Scoring_Config'!$C:$C,10),0),"False,0")</f>
        <v>0</v>
      </c>
      <c r="AC1185" cm="1">
        <f t="array" ref="AC1185">IF(FALSE,"True," &amp; IF(_xlfn.XLOOKUP("Dst_CIDR_Le_16",'Scoring_Config'!$A:$A,'Scoring_Config'!$D:$D,"Yes")="Yes",_xlfn.XLOOKUP("Dst_CIDR_Le_16",'Scoring_Config'!$A:$A,'Scoring_Config'!$C:$C,10),0),"False,0")</f>
        <v>0</v>
      </c>
      <c r="AD1185" cm="1">
        <f t="array" ref="AD1185">IF(FALSE,"True," &amp; IF(_xlfn.XLOOKUP("Dst_CIDR_17_22",'Scoring_Config'!$A:$A,'Scoring_Config'!$D:$D,"Yes")="Yes",_xlfn.XLOOKUP("Dst_CIDR_17_22",'Scoring_Config'!$A:$A,'Scoring_Config'!$C:$C,5),0),"False,0")</f>
        <v>0</v>
      </c>
      <c r="AE1185" cm="1">
        <f t="array" ref="AE1185">IF(FALSE,"True," &amp; IF(_xlfn.XLOOKUP("SrcZone_IsAny",'Scoring_Config'!$A:$A,'Scoring_Config'!$D:$D,"Yes")="Yes",_xlfn.XLOOKUP("SrcZone_IsAny",'Scoring_Config'!$A:$A,'Scoring_Config'!$C:$C,10),0),"False,0")</f>
        <v>0</v>
      </c>
      <c r="AF1185" cm="1">
        <f t="array" ref="AF1185">IF(FALSE,"True," &amp; IF(_xlfn.XLOOKUP("DstZone_IsAny",'Scoring_Config'!$A:$A,'Scoring_Config'!$D:$D,"Yes")="Yes",_xlfn.XLOOKUP("DstZone_IsAny",'Scoring_Config'!$A:$A,'Scoring_Config'!$C:$C,10),0),"False,0")</f>
        <v>0</v>
      </c>
      <c r="AG1185" cm="1">
        <f t="array" ref="AG118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85" cm="1">
        <f t="array" ref="AH1185">IF(FALSE,"True," &amp; IF(_xlfn.XLOOKUP("App_Any_OR_RangeGt1000",'Scoring_Config'!$A:$A,'Scoring_Config'!$D:$D,"Yes")="Yes",_xlfn.XLOOKUP("App_Any_OR_RangeGt1000",'Scoring_Config'!$A:$A,'Scoring_Config'!$C:$C,10),0),"False,0")</f>
        <v>0</v>
      </c>
      <c r="AI1185" cm="1">
        <f t="array" ref="AI1185">IF(FALSE,"True," &amp; IF(_xlfn.XLOOKUP("Service_Insecure_Match",'Scoring_Config'!$A:$A,'Scoring_Config'!$D:$D,"Yes")="Yes",_xlfn.XLOOKUP("Service_Insecure_Match",'Scoring_Config'!$A:$A,'Scoring_Config'!$C:$C,5),0),"False,0")</f>
        <v>0</v>
      </c>
      <c r="AJ1185" cm="1">
        <f t="array" ref="AJ1185">IF(FALSE,"True," &amp; IF(_xlfn.XLOOKUP("Risky_Inbound",'Scoring_Config'!$A:$A,'Scoring_Config'!$D:$D,"Yes")="Yes",_xlfn.XLOOKUP("Risky_Inbound",'Scoring_Config'!$A:$A,'Scoring_Config'!$C:$C,50),0),"False,0")</f>
        <v>0</v>
      </c>
      <c r="AK1185" cm="1">
        <f t="array" ref="AK1185">IF(FALSE,"True," &amp; IF(_xlfn.XLOOKUP("Risky_Outbound",'Scoring_Config'!$A:$A,'Scoring_Config'!$D:$D,"Yes")="Yes",_xlfn.XLOOKUP("Risky_Outbound",'Scoring_Config'!$A:$A,'Scoring_Config'!$C:$C,25),0),"False,0")</f>
        <v>0</v>
      </c>
      <c r="AL1185" t="s">
        <v>6699</v>
      </c>
      <c r="AM1185" cm="1">
        <f t="array" ref="AM118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85" t="s">
        <v>6697</v>
      </c>
      <c r="AO1185" t="s">
        <v>6697</v>
      </c>
      <c r="AP1185" t="s">
        <v>6697</v>
      </c>
      <c r="AQ1185" cm="1">
        <f t="array" ref="AQ1185">IF(FALSE,"True," &amp; IF(_xlfn.XLOOKUP("Service_IsAny",'Scoring_Config'!$A:$A,'Scoring_Config'!$D:$D,"Yes")="Yes",_xlfn.XLOOKUP("Service_IsAny",'Scoring_Config'!$A:$A,'Scoring_Config'!$C:$C,0),0),"False,0")</f>
        <v>0</v>
      </c>
      <c r="AR1185">
        <v>0</v>
      </c>
      <c r="AS1185" cm="1">
        <f t="array" ref="AS1185">IF(FALSE,"True," &amp; IF(_xlfn.XLOOKUP("Service_RangeGt1000",'Scoring_Config'!$A:$A,'Scoring_Config'!$D:$D,"Yes")="Yes",_xlfn.XLOOKUP("Service_RangeGt1000",'Scoring_Config'!$A:$A,'Scoring_Config'!$C:$C,0),0),"False,0")</f>
        <v>0</v>
      </c>
      <c r="AT1185" cm="1">
        <f t="array" ref="AT1185">IF(FALSE,"True," &amp; IF(_xlfn.XLOOKUP("App_IsAny",'Scoring_Config'!$A:$A,'Scoring_Config'!$D:$D,"Yes")="Yes",_xlfn.XLOOKUP("App_IsAny",'Scoring_Config'!$A:$A,'Scoring_Config'!$C:$C,0),0),"False,0")</f>
        <v>0</v>
      </c>
      <c r="AU1185">
        <v>1</v>
      </c>
      <c r="AV1185" cm="1">
        <f t="array" ref="AV1185">IF(FALSE,"True," &amp; IF(_xlfn.XLOOKUP("App_RangeGt1000",'Scoring_Config'!$A:$A,'Scoring_Config'!$D:$D,"Yes")="Yes",_xlfn.XLOOKUP("App_RangeGt1000",'Scoring_Config'!$A:$A,'Scoring_Config'!$C:$C,0),0),"False,0")</f>
        <v>0</v>
      </c>
      <c r="AW1185" cm="1">
        <f t="array" ref="AW1185">IF(FALSE,"True," &amp; IF(_xlfn.XLOOKUP("Action_IsDenyOrDrop",'Scoring_Config'!$A:$A,'Scoring_Config'!$D:$D,"Yes")="Yes",_xlfn.XLOOKUP("Action_IsDenyOrDrop",'Scoring_Config'!$A:$A,'Scoring_Config'!$C:$C,0),0),"False,0")</f>
        <v>0</v>
      </c>
      <c r="AX1185" cm="1">
        <f t="array" ref="AX1185">IF(LEFT(AW1185,4)="True",0,(IF(LEFT(Y1185,4)="True",IF(_xlfn.XLOOKUP("Src_IsAny",'Scoring_Config'!$A:$A,'Scoring_Config'!$D:$D,"Yes")="Yes",_xlfn.XLOOKUP("Src_IsAny",'Scoring_Config'!$A:$A,'Scoring_Config'!$C:$C,10),0),0)+IF(LEFT(Z1185,4)="True",IF(_xlfn.XLOOKUP("Src_CIDR_Le_16",'Scoring_Config'!$A:$A,'Scoring_Config'!$D:$D,"Yes")="Yes",_xlfn.XLOOKUP("Src_CIDR_Le_16",'Scoring_Config'!$A:$A,'Scoring_Config'!$C:$C,10),0),0)+IF(LEFT(AA1185,4)="True",IF(_xlfn.XLOOKUP("Src_CIDR_17_22",'Scoring_Config'!$A:$A,'Scoring_Config'!$D:$D,"Yes")="Yes",_xlfn.XLOOKUP("Src_CIDR_17_22",'Scoring_Config'!$A:$A,'Scoring_Config'!$C:$C,5),0),0)+IF(LEFT(AB1185,4)="True",IF(_xlfn.XLOOKUP("Dst_IsAny",'Scoring_Config'!$A:$A,'Scoring_Config'!$D:$D,"Yes")="Yes",_xlfn.XLOOKUP("Dst_IsAny",'Scoring_Config'!$A:$A,'Scoring_Config'!$C:$C,10),0),0)+IF(LEFT(AC1185,4)="True",IF(_xlfn.XLOOKUP("Dst_CIDR_Le_16",'Scoring_Config'!$A:$A,'Scoring_Config'!$D:$D,"Yes")="Yes",_xlfn.XLOOKUP("Dst_CIDR_Le_16",'Scoring_Config'!$A:$A,'Scoring_Config'!$C:$C,10),0),0)+IF(LEFT(AD1185,4)="True",IF(_xlfn.XLOOKUP("Dst_CIDR_17_22",'Scoring_Config'!$A:$A,'Scoring_Config'!$D:$D,"Yes")="Yes",_xlfn.XLOOKUP("Dst_CIDR_17_22",'Scoring_Config'!$A:$A,'Scoring_Config'!$C:$C,5),0),0)+IF(LEFT(AE1185,4)="True",IF(_xlfn.XLOOKUP("SrcZone_IsAny",'Scoring_Config'!$A:$A,'Scoring_Config'!$D:$D,"Yes")="Yes",_xlfn.XLOOKUP("SrcZone_IsAny",'Scoring_Config'!$A:$A,'Scoring_Config'!$C:$C,10),0),0)+IF(LEFT(AF1185,4)="True",IF(_xlfn.XLOOKUP("DstZone_IsAny",'Scoring_Config'!$A:$A,'Scoring_Config'!$D:$D,"Yes")="Yes",_xlfn.XLOOKUP("DstZone_IsAny",'Scoring_Config'!$A:$A,'Scoring_Config'!$C:$C,10),0),0)+IF(LEFT(AG1185,4)="True",IF(_xlfn.XLOOKUP("Service_Any_OR_RangeGt1000",'Scoring_Config'!$A:$A,'Scoring_Config'!$D:$D,"Yes")="Yes",_xlfn.XLOOKUP("Service_Any_OR_RangeGt1000",'Scoring_Config'!$A:$A,'Scoring_Config'!$C:$C,10),0),0)+IF(LEFT(AH1185,4)="True",IF(_xlfn.XLOOKUP("App_Any_OR_RangeGt1000",'Scoring_Config'!$A:$A,'Scoring_Config'!$D:$D,"Yes")="Yes",_xlfn.XLOOKUP("App_Any_OR_RangeGt1000",'Scoring_Config'!$A:$A,'Scoring_Config'!$C:$C,10),0),0)+IF(LEFT(AI1185,4)="True",IF(_xlfn.XLOOKUP("Service_Insecure_Match",'Scoring_Config'!$A:$A,'Scoring_Config'!$D:$D,"Yes")="Yes",_xlfn.XLOOKUP("Service_Insecure_Match",'Scoring_Config'!$A:$A,'Scoring_Config'!$C:$C,5),0),0)+IF(LEFT(AJ1185,4)="True",IF(_xlfn.XLOOKUP("Risky_Inbound",'Scoring_Config'!$A:$A,'Scoring_Config'!$D:$D,"Yes")="Yes",_xlfn.XLOOKUP("Risky_Inbound",'Scoring_Config'!$A:$A,'Scoring_Config'!$C:$C,50),0),0)+IF(LEFT(AK1185,4)="True",IF(_xlfn.XLOOKUP("Risky_Outbound",'Scoring_Config'!$A:$A,'Scoring_Config'!$D:$D,"Yes")="Yes",_xlfn.XLOOKUP("Risky_Outbound",'Scoring_Config'!$A:$A,'Scoring_Config'!$C:$C,25),0),0)+IF(LEFT(AZ1185,4)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1185,FIND(",",AL1185)+1,100)),0)+IF(LEFT(AM1185,4)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1185,FIND(",",AN1185)+1,100)),0)+IF(_xlfn.XLOOKUP("Profile_Scoring",'Scoring_Config'!$A:$A,'Scoring_Config'!$D:$D,"Yes")="Yes",VALUE(MID(AO1185,FIND(",",AO1185)+1,100)),0)+IF(_xlfn.XLOOKUP("Options_Scoring",'Scoring_Config'!$A:$A,'Scoring_Config'!$D:$D,"Yes")="Yes",VALUE(MID(AP1185,FIND(",",AP1185)+1,100)),0)))</f>
        <v>0</v>
      </c>
      <c r="AZ1185" cm="1">
        <f t="array" ref="AZ1185">IF(FALSE,"True," &amp; IF(_xlfn.XLOOKUP("Migrate_Insecure",'Scoring_Config'!$A:$A,'Scoring_Config'!$D:$D,"Yes")="Yes",_xlfn.XLOOKUP("Migrate_Insecure",'Scoring_Config'!$A:$A,'Scoring_Config'!$C:$C,10),0),"False,0")</f>
        <v>0</v>
      </c>
    </row>
    <row r="1186" spans="1:52">
      <c r="A1186" t="s">
        <v>1979</v>
      </c>
      <c r="B1186" t="s">
        <v>3158</v>
      </c>
      <c r="C1186" t="s">
        <v>3542</v>
      </c>
      <c r="D1186" t="s">
        <v>3545</v>
      </c>
      <c r="E1186" t="s">
        <v>3563</v>
      </c>
      <c r="F1186" t="s">
        <v>3649</v>
      </c>
      <c r="G1186" t="s">
        <v>202</v>
      </c>
      <c r="H1186" t="s">
        <v>174</v>
      </c>
      <c r="I1186" t="s">
        <v>3643</v>
      </c>
      <c r="J1186" t="s">
        <v>288</v>
      </c>
      <c r="K1186" t="s">
        <v>1660</v>
      </c>
      <c r="L1186" t="s">
        <v>1327</v>
      </c>
      <c r="M1186" t="s">
        <v>1974</v>
      </c>
      <c r="N1186" t="s">
        <v>4315</v>
      </c>
      <c r="O1186" t="s">
        <v>4319</v>
      </c>
      <c r="P1186" t="s">
        <v>4323</v>
      </c>
      <c r="Q1186" t="s">
        <v>5158</v>
      </c>
      <c r="R1186" t="s">
        <v>5439</v>
      </c>
      <c r="S1186" t="s">
        <v>4324</v>
      </c>
      <c r="T1186" t="s">
        <v>5817</v>
      </c>
      <c r="U1186" t="s">
        <v>6531</v>
      </c>
      <c r="Y1186" cm="1">
        <f t="array" ref="Y1186">IF(FALSE,"True," &amp; IF(_xlfn.XLOOKUP("Src_IsAny",'Scoring_Config'!$A:$A,'Scoring_Config'!$D:$D,"Yes")="Yes",_xlfn.XLOOKUP("Src_IsAny",'Scoring_Config'!$A:$A,'Scoring_Config'!$C:$C,10),0),"False,0")</f>
        <v>0</v>
      </c>
      <c r="Z1186" cm="1">
        <f t="array" ref="Z1186">IF(FALSE,"True," &amp; IF(_xlfn.XLOOKUP("Src_CIDR_Le_16",'Scoring_Config'!$A:$A,'Scoring_Config'!$D:$D,"Yes")="Yes",_xlfn.XLOOKUP("Src_CIDR_Le_16",'Scoring_Config'!$A:$A,'Scoring_Config'!$C:$C,10),0),"False,0")</f>
        <v>0</v>
      </c>
      <c r="AA1186" cm="1">
        <f t="array" ref="AA1186">IF(TRUE,"True," &amp; IF(_xlfn.XLOOKUP("Src_CIDR_17_22",'Scoring_Config'!$A:$A,'Scoring_Config'!$D:$D,"Yes")="Yes",_xlfn.XLOOKUP("Src_CIDR_17_22",'Scoring_Config'!$A:$A,'Scoring_Config'!$C:$C,5),0),"False,0")</f>
        <v>0</v>
      </c>
      <c r="AB1186" cm="1">
        <f t="array" ref="AB1186">IF(FALSE,"True," &amp; IF(_xlfn.XLOOKUP("Dst_IsAny",'Scoring_Config'!$A:$A,'Scoring_Config'!$D:$D,"Yes")="Yes",_xlfn.XLOOKUP("Dst_IsAny",'Scoring_Config'!$A:$A,'Scoring_Config'!$C:$C,10),0),"False,0")</f>
        <v>0</v>
      </c>
      <c r="AC1186" cm="1">
        <f t="array" ref="AC1186">IF(FALSE,"True," &amp; IF(_xlfn.XLOOKUP("Dst_CIDR_Le_16",'Scoring_Config'!$A:$A,'Scoring_Config'!$D:$D,"Yes")="Yes",_xlfn.XLOOKUP("Dst_CIDR_Le_16",'Scoring_Config'!$A:$A,'Scoring_Config'!$C:$C,10),0),"False,0")</f>
        <v>0</v>
      </c>
      <c r="AD1186" cm="1">
        <f t="array" ref="AD1186">IF(FALSE,"True," &amp; IF(_xlfn.XLOOKUP("Dst_CIDR_17_22",'Scoring_Config'!$A:$A,'Scoring_Config'!$D:$D,"Yes")="Yes",_xlfn.XLOOKUP("Dst_CIDR_17_22",'Scoring_Config'!$A:$A,'Scoring_Config'!$C:$C,5),0),"False,0")</f>
        <v>0</v>
      </c>
      <c r="AE1186" cm="1">
        <f t="array" ref="AE1186">IF(FALSE,"True," &amp; IF(_xlfn.XLOOKUP("SrcZone_IsAny",'Scoring_Config'!$A:$A,'Scoring_Config'!$D:$D,"Yes")="Yes",_xlfn.XLOOKUP("SrcZone_IsAny",'Scoring_Config'!$A:$A,'Scoring_Config'!$C:$C,10),0),"False,0")</f>
        <v>0</v>
      </c>
      <c r="AF1186" cm="1">
        <f t="array" ref="AF1186">IF(FALSE,"True," &amp; IF(_xlfn.XLOOKUP("DstZone_IsAny",'Scoring_Config'!$A:$A,'Scoring_Config'!$D:$D,"Yes")="Yes",_xlfn.XLOOKUP("DstZone_IsAny",'Scoring_Config'!$A:$A,'Scoring_Config'!$C:$C,10),0),"False,0")</f>
        <v>0</v>
      </c>
      <c r="AG1186" cm="1">
        <f t="array" ref="AG118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86" cm="1">
        <f t="array" ref="AH1186">IF(FALSE,"True," &amp; IF(_xlfn.XLOOKUP("App_Any_OR_RangeGt1000",'Scoring_Config'!$A:$A,'Scoring_Config'!$D:$D,"Yes")="Yes",_xlfn.XLOOKUP("App_Any_OR_RangeGt1000",'Scoring_Config'!$A:$A,'Scoring_Config'!$C:$C,10),0),"False,0")</f>
        <v>0</v>
      </c>
      <c r="AI1186" cm="1">
        <f t="array" ref="AI1186">IF(FALSE,"True," &amp; IF(_xlfn.XLOOKUP("Service_Insecure_Match",'Scoring_Config'!$A:$A,'Scoring_Config'!$D:$D,"Yes")="Yes",_xlfn.XLOOKUP("Service_Insecure_Match",'Scoring_Config'!$A:$A,'Scoring_Config'!$C:$C,5),0),"False,0")</f>
        <v>0</v>
      </c>
      <c r="AJ1186" cm="1">
        <f t="array" ref="AJ1186">IF(FALSE,"True," &amp; IF(_xlfn.XLOOKUP("Risky_Inbound",'Scoring_Config'!$A:$A,'Scoring_Config'!$D:$D,"Yes")="Yes",_xlfn.XLOOKUP("Risky_Inbound",'Scoring_Config'!$A:$A,'Scoring_Config'!$C:$C,50),0),"False,0")</f>
        <v>0</v>
      </c>
      <c r="AK1186" cm="1">
        <f t="array" ref="AK1186">IF(FALSE,"True," &amp; IF(_xlfn.XLOOKUP("Risky_Outbound",'Scoring_Config'!$A:$A,'Scoring_Config'!$D:$D,"Yes")="Yes",_xlfn.XLOOKUP("Risky_Outbound",'Scoring_Config'!$A:$A,'Scoring_Config'!$C:$C,25),0),"False,0")</f>
        <v>0</v>
      </c>
      <c r="AL1186" t="s">
        <v>6699</v>
      </c>
      <c r="AM1186" cm="1">
        <f t="array" ref="AM118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86" t="s">
        <v>6697</v>
      </c>
      <c r="AO1186" t="s">
        <v>6697</v>
      </c>
      <c r="AP1186" t="s">
        <v>6697</v>
      </c>
      <c r="AQ1186" cm="1">
        <f t="array" ref="AQ1186">IF(FALSE,"True," &amp; IF(_xlfn.XLOOKUP("Service_IsAny",'Scoring_Config'!$A:$A,'Scoring_Config'!$D:$D,"Yes")="Yes",_xlfn.XLOOKUP("Service_IsAny",'Scoring_Config'!$A:$A,'Scoring_Config'!$C:$C,0),0),"False,0")</f>
        <v>0</v>
      </c>
      <c r="AR1186">
        <v>0</v>
      </c>
      <c r="AS1186" cm="1">
        <f t="array" ref="AS1186">IF(FALSE,"True," &amp; IF(_xlfn.XLOOKUP("Service_RangeGt1000",'Scoring_Config'!$A:$A,'Scoring_Config'!$D:$D,"Yes")="Yes",_xlfn.XLOOKUP("Service_RangeGt1000",'Scoring_Config'!$A:$A,'Scoring_Config'!$C:$C,0),0),"False,0")</f>
        <v>0</v>
      </c>
      <c r="AT1186" cm="1">
        <f t="array" ref="AT1186">IF(FALSE,"True," &amp; IF(_xlfn.XLOOKUP("App_IsAny",'Scoring_Config'!$A:$A,'Scoring_Config'!$D:$D,"Yes")="Yes",_xlfn.XLOOKUP("App_IsAny",'Scoring_Config'!$A:$A,'Scoring_Config'!$C:$C,0),0),"False,0")</f>
        <v>0</v>
      </c>
      <c r="AU1186">
        <v>1</v>
      </c>
      <c r="AV1186" cm="1">
        <f t="array" ref="AV1186">IF(FALSE,"True," &amp; IF(_xlfn.XLOOKUP("App_RangeGt1000",'Scoring_Config'!$A:$A,'Scoring_Config'!$D:$D,"Yes")="Yes",_xlfn.XLOOKUP("App_RangeGt1000",'Scoring_Config'!$A:$A,'Scoring_Config'!$C:$C,0),0),"False,0")</f>
        <v>0</v>
      </c>
      <c r="AW1186" cm="1">
        <f t="array" ref="AW1186">IF(FALSE,"True," &amp; IF(_xlfn.XLOOKUP("Action_IsDenyOrDrop",'Scoring_Config'!$A:$A,'Scoring_Config'!$D:$D,"Yes")="Yes",_xlfn.XLOOKUP("Action_IsDenyOrDrop",'Scoring_Config'!$A:$A,'Scoring_Config'!$C:$C,0),0),"False,0")</f>
        <v>0</v>
      </c>
      <c r="AX1186" cm="1">
        <f t="array" ref="AX1186">IF(LEFT(AW1186,4)="True",0,(IF(LEFT(Y1186,4)="True",IF(_xlfn.XLOOKUP("Src_IsAny",'Scoring_Config'!$A:$A,'Scoring_Config'!$D:$D,"Yes")="Yes",_xlfn.XLOOKUP("Src_IsAny",'Scoring_Config'!$A:$A,'Scoring_Config'!$C:$C,10),0),0)+IF(LEFT(Z1186,4)="True",IF(_xlfn.XLOOKUP("Src_CIDR_Le_16",'Scoring_Config'!$A:$A,'Scoring_Config'!$D:$D,"Yes")="Yes",_xlfn.XLOOKUP("Src_CIDR_Le_16",'Scoring_Config'!$A:$A,'Scoring_Config'!$C:$C,10),0),0)+IF(LEFT(AA1186,4)="True",IF(_xlfn.XLOOKUP("Src_CIDR_17_22",'Scoring_Config'!$A:$A,'Scoring_Config'!$D:$D,"Yes")="Yes",_xlfn.XLOOKUP("Src_CIDR_17_22",'Scoring_Config'!$A:$A,'Scoring_Config'!$C:$C,5),0),0)+IF(LEFT(AB1186,4)="True",IF(_xlfn.XLOOKUP("Dst_IsAny",'Scoring_Config'!$A:$A,'Scoring_Config'!$D:$D,"Yes")="Yes",_xlfn.XLOOKUP("Dst_IsAny",'Scoring_Config'!$A:$A,'Scoring_Config'!$C:$C,10),0),0)+IF(LEFT(AC1186,4)="True",IF(_xlfn.XLOOKUP("Dst_CIDR_Le_16",'Scoring_Config'!$A:$A,'Scoring_Config'!$D:$D,"Yes")="Yes",_xlfn.XLOOKUP("Dst_CIDR_Le_16",'Scoring_Config'!$A:$A,'Scoring_Config'!$C:$C,10),0),0)+IF(LEFT(AD1186,4)="True",IF(_xlfn.XLOOKUP("Dst_CIDR_17_22",'Scoring_Config'!$A:$A,'Scoring_Config'!$D:$D,"Yes")="Yes",_xlfn.XLOOKUP("Dst_CIDR_17_22",'Scoring_Config'!$A:$A,'Scoring_Config'!$C:$C,5),0),0)+IF(LEFT(AE1186,4)="True",IF(_xlfn.XLOOKUP("SrcZone_IsAny",'Scoring_Config'!$A:$A,'Scoring_Config'!$D:$D,"Yes")="Yes",_xlfn.XLOOKUP("SrcZone_IsAny",'Scoring_Config'!$A:$A,'Scoring_Config'!$C:$C,10),0),0)+IF(LEFT(AF1186,4)="True",IF(_xlfn.XLOOKUP("DstZone_IsAny",'Scoring_Config'!$A:$A,'Scoring_Config'!$D:$D,"Yes")="Yes",_xlfn.XLOOKUP("DstZone_IsAny",'Scoring_Config'!$A:$A,'Scoring_Config'!$C:$C,10),0),0)+IF(LEFT(AG1186,4)="True",IF(_xlfn.XLOOKUP("Service_Any_OR_RangeGt1000",'Scoring_Config'!$A:$A,'Scoring_Config'!$D:$D,"Yes")="Yes",_xlfn.XLOOKUP("Service_Any_OR_RangeGt1000",'Scoring_Config'!$A:$A,'Scoring_Config'!$C:$C,10),0),0)+IF(LEFT(AH1186,4)="True",IF(_xlfn.XLOOKUP("App_Any_OR_RangeGt1000",'Scoring_Config'!$A:$A,'Scoring_Config'!$D:$D,"Yes")="Yes",_xlfn.XLOOKUP("App_Any_OR_RangeGt1000",'Scoring_Config'!$A:$A,'Scoring_Config'!$C:$C,10),0),0)+IF(LEFT(AI1186,4)="True",IF(_xlfn.XLOOKUP("Service_Insecure_Match",'Scoring_Config'!$A:$A,'Scoring_Config'!$D:$D,"Yes")="Yes",_xlfn.XLOOKUP("Service_Insecure_Match",'Scoring_Config'!$A:$A,'Scoring_Config'!$C:$C,5),0),0)+IF(LEFT(AJ1186,4)="True",IF(_xlfn.XLOOKUP("Risky_Inbound",'Scoring_Config'!$A:$A,'Scoring_Config'!$D:$D,"Yes")="Yes",_xlfn.XLOOKUP("Risky_Inbound",'Scoring_Config'!$A:$A,'Scoring_Config'!$C:$C,50),0),0)+IF(LEFT(AK1186,4)="True",IF(_xlfn.XLOOKUP("Risky_Outbound",'Scoring_Config'!$A:$A,'Scoring_Config'!$D:$D,"Yes")="Yes",_xlfn.XLOOKUP("Risky_Outbound",'Scoring_Config'!$A:$A,'Scoring_Config'!$C:$C,25),0),0)+IF(LEFT(AZ1186,4)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1186,FIND(",",AL1186)+1,100)),0)+IF(LEFT(AM1186,4)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1186,FIND(",",AN1186)+1,100)),0)+IF(_xlfn.XLOOKUP("Profile_Scoring",'Scoring_Config'!$A:$A,'Scoring_Config'!$D:$D,"Yes")="Yes",VALUE(MID(AO1186,FIND(",",AO1186)+1,100)),0)+IF(_xlfn.XLOOKUP("Options_Scoring",'Scoring_Config'!$A:$A,'Scoring_Config'!$D:$D,"Yes")="Yes",VALUE(MID(AP1186,FIND(",",AP1186)+1,100)),0)))</f>
        <v>0</v>
      </c>
      <c r="AZ1186" cm="1">
        <f t="array" ref="AZ1186">IF(FALSE,"True," &amp; IF(_xlfn.XLOOKUP("Migrate_Insecure",'Scoring_Config'!$A:$A,'Scoring_Config'!$D:$D,"Yes")="Yes",_xlfn.XLOOKUP("Migrate_Insecure",'Scoring_Config'!$A:$A,'Scoring_Config'!$C:$C,10),0),"False,0")</f>
        <v>0</v>
      </c>
    </row>
    <row r="1187" spans="1:52">
      <c r="A1187" t="s">
        <v>1979</v>
      </c>
      <c r="B1187" t="s">
        <v>3159</v>
      </c>
      <c r="C1187" t="s">
        <v>3542</v>
      </c>
      <c r="D1187" t="s">
        <v>3545</v>
      </c>
      <c r="E1187" t="s">
        <v>3563</v>
      </c>
      <c r="F1187" t="s">
        <v>3864</v>
      </c>
      <c r="G1187" t="s">
        <v>561</v>
      </c>
      <c r="H1187" t="s">
        <v>174</v>
      </c>
      <c r="I1187" t="s">
        <v>3958</v>
      </c>
      <c r="J1187" t="s">
        <v>622</v>
      </c>
      <c r="K1187" t="s">
        <v>1736</v>
      </c>
      <c r="L1187" t="s">
        <v>1327</v>
      </c>
      <c r="M1187" t="s">
        <v>1974</v>
      </c>
      <c r="N1187" t="s">
        <v>4315</v>
      </c>
      <c r="O1187" t="s">
        <v>4319</v>
      </c>
      <c r="P1187" t="s">
        <v>4321</v>
      </c>
      <c r="Q1187" t="s">
        <v>4761</v>
      </c>
      <c r="R1187" t="s">
        <v>5439</v>
      </c>
      <c r="S1187" t="s">
        <v>4324</v>
      </c>
      <c r="T1187" t="s">
        <v>5857</v>
      </c>
      <c r="U1187" t="s">
        <v>6532</v>
      </c>
      <c r="Y1187" cm="1">
        <f t="array" ref="Y1187">IF(FALSE,"True," &amp; IF(_xlfn.XLOOKUP("Src_IsAny",'Scoring_Config'!$A:$A,'Scoring_Config'!$D:$D,"Yes")="Yes",_xlfn.XLOOKUP("Src_IsAny",'Scoring_Config'!$A:$A,'Scoring_Config'!$C:$C,10),0),"False,0")</f>
        <v>0</v>
      </c>
      <c r="Z1187" cm="1">
        <f t="array" ref="Z1187">IF(FALSE,"True," &amp; IF(_xlfn.XLOOKUP("Src_CIDR_Le_16",'Scoring_Config'!$A:$A,'Scoring_Config'!$D:$D,"Yes")="Yes",_xlfn.XLOOKUP("Src_CIDR_Le_16",'Scoring_Config'!$A:$A,'Scoring_Config'!$C:$C,10),0),"False,0")</f>
        <v>0</v>
      </c>
      <c r="AA1187" cm="1">
        <f t="array" ref="AA1187">IF(FALSE,"True," &amp; IF(_xlfn.XLOOKUP("Src_CIDR_17_22",'Scoring_Config'!$A:$A,'Scoring_Config'!$D:$D,"Yes")="Yes",_xlfn.XLOOKUP("Src_CIDR_17_22",'Scoring_Config'!$A:$A,'Scoring_Config'!$C:$C,5),0),"False,0")</f>
        <v>0</v>
      </c>
      <c r="AB1187" cm="1">
        <f t="array" ref="AB1187">IF(FALSE,"True," &amp; IF(_xlfn.XLOOKUP("Dst_IsAny",'Scoring_Config'!$A:$A,'Scoring_Config'!$D:$D,"Yes")="Yes",_xlfn.XLOOKUP("Dst_IsAny",'Scoring_Config'!$A:$A,'Scoring_Config'!$C:$C,10),0),"False,0")</f>
        <v>0</v>
      </c>
      <c r="AC1187" cm="1">
        <f t="array" ref="AC1187">IF(FALSE,"True," &amp; IF(_xlfn.XLOOKUP("Dst_CIDR_Le_16",'Scoring_Config'!$A:$A,'Scoring_Config'!$D:$D,"Yes")="Yes",_xlfn.XLOOKUP("Dst_CIDR_Le_16",'Scoring_Config'!$A:$A,'Scoring_Config'!$C:$C,10),0),"False,0")</f>
        <v>0</v>
      </c>
      <c r="AD1187" cm="1">
        <f t="array" ref="AD1187">IF(FALSE,"True," &amp; IF(_xlfn.XLOOKUP("Dst_CIDR_17_22",'Scoring_Config'!$A:$A,'Scoring_Config'!$D:$D,"Yes")="Yes",_xlfn.XLOOKUP("Dst_CIDR_17_22",'Scoring_Config'!$A:$A,'Scoring_Config'!$C:$C,5),0),"False,0")</f>
        <v>0</v>
      </c>
      <c r="AE1187" cm="1">
        <f t="array" ref="AE1187">IF(FALSE,"True," &amp; IF(_xlfn.XLOOKUP("SrcZone_IsAny",'Scoring_Config'!$A:$A,'Scoring_Config'!$D:$D,"Yes")="Yes",_xlfn.XLOOKUP("SrcZone_IsAny",'Scoring_Config'!$A:$A,'Scoring_Config'!$C:$C,10),0),"False,0")</f>
        <v>0</v>
      </c>
      <c r="AF1187" cm="1">
        <f t="array" ref="AF1187">IF(FALSE,"True," &amp; IF(_xlfn.XLOOKUP("DstZone_IsAny",'Scoring_Config'!$A:$A,'Scoring_Config'!$D:$D,"Yes")="Yes",_xlfn.XLOOKUP("DstZone_IsAny",'Scoring_Config'!$A:$A,'Scoring_Config'!$C:$C,10),0),"False,0")</f>
        <v>0</v>
      </c>
      <c r="AG1187" cm="1">
        <f t="array" ref="AG118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87" cm="1">
        <f t="array" ref="AH1187">IF(FALSE,"True," &amp; IF(_xlfn.XLOOKUP("App_Any_OR_RangeGt1000",'Scoring_Config'!$A:$A,'Scoring_Config'!$D:$D,"Yes")="Yes",_xlfn.XLOOKUP("App_Any_OR_RangeGt1000",'Scoring_Config'!$A:$A,'Scoring_Config'!$C:$C,10),0),"False,0")</f>
        <v>0</v>
      </c>
      <c r="AI1187" cm="1">
        <f t="array" ref="AI1187">IF(FALSE,"True," &amp; IF(_xlfn.XLOOKUP("Service_Insecure_Match",'Scoring_Config'!$A:$A,'Scoring_Config'!$D:$D,"Yes")="Yes",_xlfn.XLOOKUP("Service_Insecure_Match",'Scoring_Config'!$A:$A,'Scoring_Config'!$C:$C,5),0),"False,0")</f>
        <v>0</v>
      </c>
      <c r="AJ1187" cm="1">
        <f t="array" ref="AJ1187">IF(FALSE,"True," &amp; IF(_xlfn.XLOOKUP("Risky_Inbound",'Scoring_Config'!$A:$A,'Scoring_Config'!$D:$D,"Yes")="Yes",_xlfn.XLOOKUP("Risky_Inbound",'Scoring_Config'!$A:$A,'Scoring_Config'!$C:$C,50),0),"False,0")</f>
        <v>0</v>
      </c>
      <c r="AK1187" cm="1">
        <f t="array" ref="AK1187">IF(FALSE,"True," &amp; IF(_xlfn.XLOOKUP("Risky_Outbound",'Scoring_Config'!$A:$A,'Scoring_Config'!$D:$D,"Yes")="Yes",_xlfn.XLOOKUP("Risky_Outbound",'Scoring_Config'!$A:$A,'Scoring_Config'!$C:$C,25),0),"False,0")</f>
        <v>0</v>
      </c>
      <c r="AL1187" t="s">
        <v>6700</v>
      </c>
      <c r="AM1187" cm="1">
        <f t="array" ref="AM118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87" t="s">
        <v>6697</v>
      </c>
      <c r="AO1187" t="s">
        <v>6697</v>
      </c>
      <c r="AP1187" t="s">
        <v>6697</v>
      </c>
      <c r="AQ1187" cm="1">
        <f t="array" ref="AQ1187">IF(FALSE,"True," &amp; IF(_xlfn.XLOOKUP("Service_IsAny",'Scoring_Config'!$A:$A,'Scoring_Config'!$D:$D,"Yes")="Yes",_xlfn.XLOOKUP("Service_IsAny",'Scoring_Config'!$A:$A,'Scoring_Config'!$C:$C,0),0),"False,0")</f>
        <v>0</v>
      </c>
      <c r="AR1187">
        <v>0</v>
      </c>
      <c r="AS1187" cm="1">
        <f t="array" ref="AS1187">IF(FALSE,"True," &amp; IF(_xlfn.XLOOKUP("Service_RangeGt1000",'Scoring_Config'!$A:$A,'Scoring_Config'!$D:$D,"Yes")="Yes",_xlfn.XLOOKUP("Service_RangeGt1000",'Scoring_Config'!$A:$A,'Scoring_Config'!$C:$C,0),0),"False,0")</f>
        <v>0</v>
      </c>
      <c r="AT1187" cm="1">
        <f t="array" ref="AT1187">IF(FALSE,"True," &amp; IF(_xlfn.XLOOKUP("App_IsAny",'Scoring_Config'!$A:$A,'Scoring_Config'!$D:$D,"Yes")="Yes",_xlfn.XLOOKUP("App_IsAny",'Scoring_Config'!$A:$A,'Scoring_Config'!$C:$C,0),0),"False,0")</f>
        <v>0</v>
      </c>
      <c r="AU1187">
        <v>2</v>
      </c>
      <c r="AV1187" cm="1">
        <f t="array" ref="AV1187">IF(FALSE,"True," &amp; IF(_xlfn.XLOOKUP("App_RangeGt1000",'Scoring_Config'!$A:$A,'Scoring_Config'!$D:$D,"Yes")="Yes",_xlfn.XLOOKUP("App_RangeGt1000",'Scoring_Config'!$A:$A,'Scoring_Config'!$C:$C,0),0),"False,0")</f>
        <v>0</v>
      </c>
      <c r="AW1187" cm="1">
        <f t="array" ref="AW1187">IF(FALSE,"True," &amp; IF(_xlfn.XLOOKUP("Action_IsDenyOrDrop",'Scoring_Config'!$A:$A,'Scoring_Config'!$D:$D,"Yes")="Yes",_xlfn.XLOOKUP("Action_IsDenyOrDrop",'Scoring_Config'!$A:$A,'Scoring_Config'!$C:$C,0),0),"False,0")</f>
        <v>0</v>
      </c>
      <c r="AX1187" cm="1">
        <f t="array" ref="AX1187">IF(LEFT(AW1187,4)="True",0,(IF(LEFT(Y1187,4)="True",IF(_xlfn.XLOOKUP("Src_IsAny",'Scoring_Config'!$A:$A,'Scoring_Config'!$D:$D,"Yes")="Yes",_xlfn.XLOOKUP("Src_IsAny",'Scoring_Config'!$A:$A,'Scoring_Config'!$C:$C,10),0),0)+IF(LEFT(Z1187,4)="True",IF(_xlfn.XLOOKUP("Src_CIDR_Le_16",'Scoring_Config'!$A:$A,'Scoring_Config'!$D:$D,"Yes")="Yes",_xlfn.XLOOKUP("Src_CIDR_Le_16",'Scoring_Config'!$A:$A,'Scoring_Config'!$C:$C,10),0),0)+IF(LEFT(AA1187,4)="True",IF(_xlfn.XLOOKUP("Src_CIDR_17_22",'Scoring_Config'!$A:$A,'Scoring_Config'!$D:$D,"Yes")="Yes",_xlfn.XLOOKUP("Src_CIDR_17_22",'Scoring_Config'!$A:$A,'Scoring_Config'!$C:$C,5),0),0)+IF(LEFT(AB1187,4)="True",IF(_xlfn.XLOOKUP("Dst_IsAny",'Scoring_Config'!$A:$A,'Scoring_Config'!$D:$D,"Yes")="Yes",_xlfn.XLOOKUP("Dst_IsAny",'Scoring_Config'!$A:$A,'Scoring_Config'!$C:$C,10),0),0)+IF(LEFT(AC1187,4)="True",IF(_xlfn.XLOOKUP("Dst_CIDR_Le_16",'Scoring_Config'!$A:$A,'Scoring_Config'!$D:$D,"Yes")="Yes",_xlfn.XLOOKUP("Dst_CIDR_Le_16",'Scoring_Config'!$A:$A,'Scoring_Config'!$C:$C,10),0),0)+IF(LEFT(AD1187,4)="True",IF(_xlfn.XLOOKUP("Dst_CIDR_17_22",'Scoring_Config'!$A:$A,'Scoring_Config'!$D:$D,"Yes")="Yes",_xlfn.XLOOKUP("Dst_CIDR_17_22",'Scoring_Config'!$A:$A,'Scoring_Config'!$C:$C,5),0),0)+IF(LEFT(AE1187,4)="True",IF(_xlfn.XLOOKUP("SrcZone_IsAny",'Scoring_Config'!$A:$A,'Scoring_Config'!$D:$D,"Yes")="Yes",_xlfn.XLOOKUP("SrcZone_IsAny",'Scoring_Config'!$A:$A,'Scoring_Config'!$C:$C,10),0),0)+IF(LEFT(AF1187,4)="True",IF(_xlfn.XLOOKUP("DstZone_IsAny",'Scoring_Config'!$A:$A,'Scoring_Config'!$D:$D,"Yes")="Yes",_xlfn.XLOOKUP("DstZone_IsAny",'Scoring_Config'!$A:$A,'Scoring_Config'!$C:$C,10),0),0)+IF(LEFT(AG1187,4)="True",IF(_xlfn.XLOOKUP("Service_Any_OR_RangeGt1000",'Scoring_Config'!$A:$A,'Scoring_Config'!$D:$D,"Yes")="Yes",_xlfn.XLOOKUP("Service_Any_OR_RangeGt1000",'Scoring_Config'!$A:$A,'Scoring_Config'!$C:$C,10),0),0)+IF(LEFT(AH1187,4)="True",IF(_xlfn.XLOOKUP("App_Any_OR_RangeGt1000",'Scoring_Config'!$A:$A,'Scoring_Config'!$D:$D,"Yes")="Yes",_xlfn.XLOOKUP("App_Any_OR_RangeGt1000",'Scoring_Config'!$A:$A,'Scoring_Config'!$C:$C,10),0),0)+IF(LEFT(AI1187,4)="True",IF(_xlfn.XLOOKUP("Service_Insecure_Match",'Scoring_Config'!$A:$A,'Scoring_Config'!$D:$D,"Yes")="Yes",_xlfn.XLOOKUP("Service_Insecure_Match",'Scoring_Config'!$A:$A,'Scoring_Config'!$C:$C,5),0),0)+IF(LEFT(AJ1187,4)="True",IF(_xlfn.XLOOKUP("Risky_Inbound",'Scoring_Config'!$A:$A,'Scoring_Config'!$D:$D,"Yes")="Yes",_xlfn.XLOOKUP("Risky_Inbound",'Scoring_Config'!$A:$A,'Scoring_Config'!$C:$C,50),0),0)+IF(LEFT(AK1187,4)="True",IF(_xlfn.XLOOKUP("Risky_Outbound",'Scoring_Config'!$A:$A,'Scoring_Config'!$D:$D,"Yes")="Yes",_xlfn.XLOOKUP("Risky_Outbound",'Scoring_Config'!$A:$A,'Scoring_Config'!$C:$C,25),0),0)+IF(LEFT(AZ1187,4)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1187,FIND(",",AL1187)+1,100)),0)+IF(LEFT(AM1187,4)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1187,FIND(",",AN1187)+1,100)),0)+IF(_xlfn.XLOOKUP("Profile_Scoring",'Scoring_Config'!$A:$A,'Scoring_Config'!$D:$D,"Yes")="Yes",VALUE(MID(AO1187,FIND(",",AO1187)+1,100)),0)+IF(_xlfn.XLOOKUP("Options_Scoring",'Scoring_Config'!$A:$A,'Scoring_Config'!$D:$D,"Yes")="Yes",VALUE(MID(AP1187,FIND(",",AP1187)+1,100)),0)))</f>
        <v>0</v>
      </c>
      <c r="AZ1187" cm="1">
        <f t="array" ref="AZ1187">IF(FALSE,"True," &amp; IF(_xlfn.XLOOKUP("Migrate_Insecure",'Scoring_Config'!$A:$A,'Scoring_Config'!$D:$D,"Yes")="Yes",_xlfn.XLOOKUP("Migrate_Insecure",'Scoring_Config'!$A:$A,'Scoring_Config'!$C:$C,10),0),"False,0")</f>
        <v>0</v>
      </c>
    </row>
    <row r="1188" spans="1:52">
      <c r="A1188" t="s">
        <v>1979</v>
      </c>
      <c r="B1188" t="s">
        <v>3160</v>
      </c>
      <c r="C1188" t="s">
        <v>3542</v>
      </c>
      <c r="D1188" t="s">
        <v>3544</v>
      </c>
      <c r="E1188" t="s">
        <v>3562</v>
      </c>
      <c r="F1188" t="s">
        <v>3956</v>
      </c>
      <c r="G1188" t="s">
        <v>618</v>
      </c>
      <c r="H1188" t="s">
        <v>193</v>
      </c>
      <c r="I1188" t="s">
        <v>4034</v>
      </c>
      <c r="J1188" t="s">
        <v>1196</v>
      </c>
      <c r="K1188" t="s">
        <v>1926</v>
      </c>
      <c r="L1188" t="s">
        <v>1325</v>
      </c>
      <c r="M1188" t="s">
        <v>1973</v>
      </c>
      <c r="N1188" t="s">
        <v>4315</v>
      </c>
      <c r="O1188" t="s">
        <v>4319</v>
      </c>
      <c r="P1188" t="s">
        <v>4323</v>
      </c>
      <c r="Q1188" t="s">
        <v>5159</v>
      </c>
      <c r="R1188" t="s">
        <v>5439</v>
      </c>
      <c r="S1188" t="s">
        <v>4324</v>
      </c>
      <c r="T1188" t="s">
        <v>5616</v>
      </c>
      <c r="U1188" t="s">
        <v>6533</v>
      </c>
      <c r="Y1188" cm="1">
        <f t="array" ref="Y1188">IF(FALSE,"True," &amp; IF(_xlfn.XLOOKUP("Src_IsAny",'Scoring_Config'!$A:$A,'Scoring_Config'!$D:$D,"Yes")="Yes",_xlfn.XLOOKUP("Src_IsAny",'Scoring_Config'!$A:$A,'Scoring_Config'!$C:$C,10),0),"False,0")</f>
        <v>0</v>
      </c>
      <c r="Z1188" cm="1">
        <f t="array" ref="Z1188">IF(FALSE,"True," &amp; IF(_xlfn.XLOOKUP("Src_CIDR_Le_16",'Scoring_Config'!$A:$A,'Scoring_Config'!$D:$D,"Yes")="Yes",_xlfn.XLOOKUP("Src_CIDR_Le_16",'Scoring_Config'!$A:$A,'Scoring_Config'!$C:$C,10),0),"False,0")</f>
        <v>0</v>
      </c>
      <c r="AA1188" cm="1">
        <f t="array" ref="AA1188">IF(FALSE,"True," &amp; IF(_xlfn.XLOOKUP("Src_CIDR_17_22",'Scoring_Config'!$A:$A,'Scoring_Config'!$D:$D,"Yes")="Yes",_xlfn.XLOOKUP("Src_CIDR_17_22",'Scoring_Config'!$A:$A,'Scoring_Config'!$C:$C,5),0),"False,0")</f>
        <v>0</v>
      </c>
      <c r="AB1188" cm="1">
        <f t="array" ref="AB1188">IF(FALSE,"True," &amp; IF(_xlfn.XLOOKUP("Dst_IsAny",'Scoring_Config'!$A:$A,'Scoring_Config'!$D:$D,"Yes")="Yes",_xlfn.XLOOKUP("Dst_IsAny",'Scoring_Config'!$A:$A,'Scoring_Config'!$C:$C,10),0),"False,0")</f>
        <v>0</v>
      </c>
      <c r="AC1188" cm="1">
        <f t="array" ref="AC1188">IF(FALSE,"True," &amp; IF(_xlfn.XLOOKUP("Dst_CIDR_Le_16",'Scoring_Config'!$A:$A,'Scoring_Config'!$D:$D,"Yes")="Yes",_xlfn.XLOOKUP("Dst_CIDR_Le_16",'Scoring_Config'!$A:$A,'Scoring_Config'!$C:$C,10),0),"False,0")</f>
        <v>0</v>
      </c>
      <c r="AD1188" cm="1">
        <f t="array" ref="AD1188">IF(FALSE,"True," &amp; IF(_xlfn.XLOOKUP("Dst_CIDR_17_22",'Scoring_Config'!$A:$A,'Scoring_Config'!$D:$D,"Yes")="Yes",_xlfn.XLOOKUP("Dst_CIDR_17_22",'Scoring_Config'!$A:$A,'Scoring_Config'!$C:$C,5),0),"False,0")</f>
        <v>0</v>
      </c>
      <c r="AE1188" cm="1">
        <f t="array" ref="AE1188">IF(FALSE,"True," &amp; IF(_xlfn.XLOOKUP("SrcZone_IsAny",'Scoring_Config'!$A:$A,'Scoring_Config'!$D:$D,"Yes")="Yes",_xlfn.XLOOKUP("SrcZone_IsAny",'Scoring_Config'!$A:$A,'Scoring_Config'!$C:$C,10),0),"False,0")</f>
        <v>0</v>
      </c>
      <c r="AF1188" cm="1">
        <f t="array" ref="AF1188">IF(FALSE,"True," &amp; IF(_xlfn.XLOOKUP("DstZone_IsAny",'Scoring_Config'!$A:$A,'Scoring_Config'!$D:$D,"Yes")="Yes",_xlfn.XLOOKUP("DstZone_IsAny",'Scoring_Config'!$A:$A,'Scoring_Config'!$C:$C,10),0),"False,0")</f>
        <v>0</v>
      </c>
      <c r="AG1188" cm="1">
        <f t="array" ref="AG118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88" cm="1">
        <f t="array" ref="AH1188">IF(FALSE,"True," &amp; IF(_xlfn.XLOOKUP("App_Any_OR_RangeGt1000",'Scoring_Config'!$A:$A,'Scoring_Config'!$D:$D,"Yes")="Yes",_xlfn.XLOOKUP("App_Any_OR_RangeGt1000",'Scoring_Config'!$A:$A,'Scoring_Config'!$C:$C,10),0),"False,0")</f>
        <v>0</v>
      </c>
      <c r="AI1188" cm="1">
        <f t="array" ref="AI1188">IF(FALSE,"True," &amp; IF(_xlfn.XLOOKUP("Service_Insecure_Match",'Scoring_Config'!$A:$A,'Scoring_Config'!$D:$D,"Yes")="Yes",_xlfn.XLOOKUP("Service_Insecure_Match",'Scoring_Config'!$A:$A,'Scoring_Config'!$C:$C,5),0),"False,0")</f>
        <v>0</v>
      </c>
      <c r="AJ1188" cm="1">
        <f t="array" ref="AJ1188">IF(FALSE,"True," &amp; IF(_xlfn.XLOOKUP("Risky_Inbound",'Scoring_Config'!$A:$A,'Scoring_Config'!$D:$D,"Yes")="Yes",_xlfn.XLOOKUP("Risky_Inbound",'Scoring_Config'!$A:$A,'Scoring_Config'!$C:$C,50),0),"False,0")</f>
        <v>0</v>
      </c>
      <c r="AK1188" cm="1">
        <f t="array" ref="AK1188">IF(FALSE,"True," &amp; IF(_xlfn.XLOOKUP("Risky_Outbound",'Scoring_Config'!$A:$A,'Scoring_Config'!$D:$D,"Yes")="Yes",_xlfn.XLOOKUP("Risky_Outbound",'Scoring_Config'!$A:$A,'Scoring_Config'!$C:$C,25),0),"False,0")</f>
        <v>0</v>
      </c>
      <c r="AL1188" t="s">
        <v>6699</v>
      </c>
      <c r="AM1188" cm="1">
        <f t="array" ref="AM118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88" t="s">
        <v>6697</v>
      </c>
      <c r="AO1188" t="s">
        <v>6697</v>
      </c>
      <c r="AP1188" t="s">
        <v>6697</v>
      </c>
      <c r="AQ1188" cm="1">
        <f t="array" ref="AQ1188">IF(FALSE,"True," &amp; IF(_xlfn.XLOOKUP("Service_IsAny",'Scoring_Config'!$A:$A,'Scoring_Config'!$D:$D,"Yes")="Yes",_xlfn.XLOOKUP("Service_IsAny",'Scoring_Config'!$A:$A,'Scoring_Config'!$C:$C,0),0),"False,0")</f>
        <v>0</v>
      </c>
      <c r="AR1188">
        <v>0</v>
      </c>
      <c r="AS1188" cm="1">
        <f t="array" ref="AS1188">IF(FALSE,"True," &amp; IF(_xlfn.XLOOKUP("Service_RangeGt1000",'Scoring_Config'!$A:$A,'Scoring_Config'!$D:$D,"Yes")="Yes",_xlfn.XLOOKUP("Service_RangeGt1000",'Scoring_Config'!$A:$A,'Scoring_Config'!$C:$C,0),0),"False,0")</f>
        <v>0</v>
      </c>
      <c r="AT1188" cm="1">
        <f t="array" ref="AT1188">IF(FALSE,"True," &amp; IF(_xlfn.XLOOKUP("App_IsAny",'Scoring_Config'!$A:$A,'Scoring_Config'!$D:$D,"Yes")="Yes",_xlfn.XLOOKUP("App_IsAny",'Scoring_Config'!$A:$A,'Scoring_Config'!$C:$C,0),0),"False,0")</f>
        <v>0</v>
      </c>
      <c r="AU1188">
        <v>0</v>
      </c>
      <c r="AV1188" cm="1">
        <f t="array" ref="AV1188">IF(FALSE,"True," &amp; IF(_xlfn.XLOOKUP("App_RangeGt1000",'Scoring_Config'!$A:$A,'Scoring_Config'!$D:$D,"Yes")="Yes",_xlfn.XLOOKUP("App_RangeGt1000",'Scoring_Config'!$A:$A,'Scoring_Config'!$C:$C,0),0),"False,0")</f>
        <v>0</v>
      </c>
      <c r="AW1188" cm="1">
        <f t="array" ref="AW1188">IF(FALSE,"True," &amp; IF(_xlfn.XLOOKUP("Action_IsDenyOrDrop",'Scoring_Config'!$A:$A,'Scoring_Config'!$D:$D,"Yes")="Yes",_xlfn.XLOOKUP("Action_IsDenyOrDrop",'Scoring_Config'!$A:$A,'Scoring_Config'!$C:$C,0),0),"False,0")</f>
        <v>0</v>
      </c>
      <c r="AX1188" cm="1">
        <f t="array" ref="AX1188">IF(LEFT(AW1188,4)="True",0,(IF(LEFT(Y1188,4)="True",IF(_xlfn.XLOOKUP("Src_IsAny",'Scoring_Config'!$A:$A,'Scoring_Config'!$D:$D,"Yes")="Yes",_xlfn.XLOOKUP("Src_IsAny",'Scoring_Config'!$A:$A,'Scoring_Config'!$C:$C,10),0),0)+IF(LEFT(Z1188,4)="True",IF(_xlfn.XLOOKUP("Src_CIDR_Le_16",'Scoring_Config'!$A:$A,'Scoring_Config'!$D:$D,"Yes")="Yes",_xlfn.XLOOKUP("Src_CIDR_Le_16",'Scoring_Config'!$A:$A,'Scoring_Config'!$C:$C,10),0),0)+IF(LEFT(AA1188,4)="True",IF(_xlfn.XLOOKUP("Src_CIDR_17_22",'Scoring_Config'!$A:$A,'Scoring_Config'!$D:$D,"Yes")="Yes",_xlfn.XLOOKUP("Src_CIDR_17_22",'Scoring_Config'!$A:$A,'Scoring_Config'!$C:$C,5),0),0)+IF(LEFT(AB1188,4)="True",IF(_xlfn.XLOOKUP("Dst_IsAny",'Scoring_Config'!$A:$A,'Scoring_Config'!$D:$D,"Yes")="Yes",_xlfn.XLOOKUP("Dst_IsAny",'Scoring_Config'!$A:$A,'Scoring_Config'!$C:$C,10),0),0)+IF(LEFT(AC1188,4)="True",IF(_xlfn.XLOOKUP("Dst_CIDR_Le_16",'Scoring_Config'!$A:$A,'Scoring_Config'!$D:$D,"Yes")="Yes",_xlfn.XLOOKUP("Dst_CIDR_Le_16",'Scoring_Config'!$A:$A,'Scoring_Config'!$C:$C,10),0),0)+IF(LEFT(AD1188,4)="True",IF(_xlfn.XLOOKUP("Dst_CIDR_17_22",'Scoring_Config'!$A:$A,'Scoring_Config'!$D:$D,"Yes")="Yes",_xlfn.XLOOKUP("Dst_CIDR_17_22",'Scoring_Config'!$A:$A,'Scoring_Config'!$C:$C,5),0),0)+IF(LEFT(AE1188,4)="True",IF(_xlfn.XLOOKUP("SrcZone_IsAny",'Scoring_Config'!$A:$A,'Scoring_Config'!$D:$D,"Yes")="Yes",_xlfn.XLOOKUP("SrcZone_IsAny",'Scoring_Config'!$A:$A,'Scoring_Config'!$C:$C,10),0),0)+IF(LEFT(AF1188,4)="True",IF(_xlfn.XLOOKUP("DstZone_IsAny",'Scoring_Config'!$A:$A,'Scoring_Config'!$D:$D,"Yes")="Yes",_xlfn.XLOOKUP("DstZone_IsAny",'Scoring_Config'!$A:$A,'Scoring_Config'!$C:$C,10),0),0)+IF(LEFT(AG1188,4)="True",IF(_xlfn.XLOOKUP("Service_Any_OR_RangeGt1000",'Scoring_Config'!$A:$A,'Scoring_Config'!$D:$D,"Yes")="Yes",_xlfn.XLOOKUP("Service_Any_OR_RangeGt1000",'Scoring_Config'!$A:$A,'Scoring_Config'!$C:$C,10),0),0)+IF(LEFT(AH1188,4)="True",IF(_xlfn.XLOOKUP("App_Any_OR_RangeGt1000",'Scoring_Config'!$A:$A,'Scoring_Config'!$D:$D,"Yes")="Yes",_xlfn.XLOOKUP("App_Any_OR_RangeGt1000",'Scoring_Config'!$A:$A,'Scoring_Config'!$C:$C,10),0),0)+IF(LEFT(AI1188,4)="True",IF(_xlfn.XLOOKUP("Service_Insecure_Match",'Scoring_Config'!$A:$A,'Scoring_Config'!$D:$D,"Yes")="Yes",_xlfn.XLOOKUP("Service_Insecure_Match",'Scoring_Config'!$A:$A,'Scoring_Config'!$C:$C,5),0),0)+IF(LEFT(AJ1188,4)="True",IF(_xlfn.XLOOKUP("Risky_Inbound",'Scoring_Config'!$A:$A,'Scoring_Config'!$D:$D,"Yes")="Yes",_xlfn.XLOOKUP("Risky_Inbound",'Scoring_Config'!$A:$A,'Scoring_Config'!$C:$C,50),0),0)+IF(LEFT(AK1188,4)="True",IF(_xlfn.XLOOKUP("Risky_Outbound",'Scoring_Config'!$A:$A,'Scoring_Config'!$D:$D,"Yes")="Yes",_xlfn.XLOOKUP("Risky_Outbound",'Scoring_Config'!$A:$A,'Scoring_Config'!$C:$C,25),0),0)+IF(LEFT(AZ1188,4)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1188,FIND(",",AL1188)+1,100)),0)+IF(LEFT(AM1188,4)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1188,FIND(",",AN1188)+1,100)),0)+IF(_xlfn.XLOOKUP("Profile_Scoring",'Scoring_Config'!$A:$A,'Scoring_Config'!$D:$D,"Yes")="Yes",VALUE(MID(AO1188,FIND(",",AO1188)+1,100)),0)+IF(_xlfn.XLOOKUP("Options_Scoring",'Scoring_Config'!$A:$A,'Scoring_Config'!$D:$D,"Yes")="Yes",VALUE(MID(AP1188,FIND(",",AP1188)+1,100)),0)))</f>
        <v>0</v>
      </c>
      <c r="AZ1188" cm="1">
        <f t="array" ref="AZ1188">IF(FALSE,"True," &amp; IF(_xlfn.XLOOKUP("Migrate_Insecure",'Scoring_Config'!$A:$A,'Scoring_Config'!$D:$D,"Yes")="Yes",_xlfn.XLOOKUP("Migrate_Insecure",'Scoring_Config'!$A:$A,'Scoring_Config'!$C:$C,10),0),"False,0")</f>
        <v>0</v>
      </c>
    </row>
    <row r="1189" spans="1:52">
      <c r="A1189" t="s">
        <v>1979</v>
      </c>
      <c r="B1189" t="s">
        <v>3161</v>
      </c>
      <c r="C1189" t="s">
        <v>3542</v>
      </c>
      <c r="D1189" t="s">
        <v>3545</v>
      </c>
      <c r="E1189" t="s">
        <v>3563</v>
      </c>
      <c r="F1189" t="s">
        <v>3864</v>
      </c>
      <c r="G1189" t="s">
        <v>561</v>
      </c>
      <c r="H1189" t="s">
        <v>174</v>
      </c>
      <c r="I1189" t="s">
        <v>3957</v>
      </c>
      <c r="J1189" t="s">
        <v>619</v>
      </c>
      <c r="K1189" t="s">
        <v>1736</v>
      </c>
      <c r="L1189" t="s">
        <v>1327</v>
      </c>
      <c r="M1189" t="s">
        <v>1974</v>
      </c>
      <c r="N1189" t="s">
        <v>4315</v>
      </c>
      <c r="O1189" t="s">
        <v>4319</v>
      </c>
      <c r="P1189" t="s">
        <v>4321</v>
      </c>
      <c r="Q1189" t="s">
        <v>5160</v>
      </c>
      <c r="R1189" t="s">
        <v>5439</v>
      </c>
      <c r="S1189" t="s">
        <v>4324</v>
      </c>
      <c r="T1189" t="s">
        <v>5721</v>
      </c>
      <c r="U1189" t="s">
        <v>5720</v>
      </c>
      <c r="Y1189" cm="1">
        <f t="array" ref="Y1189">IF(FALSE,"True," &amp; IF(_xlfn.XLOOKUP("Src_IsAny",'Scoring_Config'!$A:$A,'Scoring_Config'!$D:$D,"Yes")="Yes",_xlfn.XLOOKUP("Src_IsAny",'Scoring_Config'!$A:$A,'Scoring_Config'!$C:$C,10),0),"False,0")</f>
        <v>0</v>
      </c>
      <c r="Z1189" cm="1">
        <f t="array" ref="Z1189">IF(FALSE,"True," &amp; IF(_xlfn.XLOOKUP("Src_CIDR_Le_16",'Scoring_Config'!$A:$A,'Scoring_Config'!$D:$D,"Yes")="Yes",_xlfn.XLOOKUP("Src_CIDR_Le_16",'Scoring_Config'!$A:$A,'Scoring_Config'!$C:$C,10),0),"False,0")</f>
        <v>0</v>
      </c>
      <c r="AA1189" cm="1">
        <f t="array" ref="AA1189">IF(FALSE,"True," &amp; IF(_xlfn.XLOOKUP("Src_CIDR_17_22",'Scoring_Config'!$A:$A,'Scoring_Config'!$D:$D,"Yes")="Yes",_xlfn.XLOOKUP("Src_CIDR_17_22",'Scoring_Config'!$A:$A,'Scoring_Config'!$C:$C,5),0),"False,0")</f>
        <v>0</v>
      </c>
      <c r="AB1189" cm="1">
        <f t="array" ref="AB1189">IF(FALSE,"True," &amp; IF(_xlfn.XLOOKUP("Dst_IsAny",'Scoring_Config'!$A:$A,'Scoring_Config'!$D:$D,"Yes")="Yes",_xlfn.XLOOKUP("Dst_IsAny",'Scoring_Config'!$A:$A,'Scoring_Config'!$C:$C,10),0),"False,0")</f>
        <v>0</v>
      </c>
      <c r="AC1189" cm="1">
        <f t="array" ref="AC1189">IF(FALSE,"True," &amp; IF(_xlfn.XLOOKUP("Dst_CIDR_Le_16",'Scoring_Config'!$A:$A,'Scoring_Config'!$D:$D,"Yes")="Yes",_xlfn.XLOOKUP("Dst_CIDR_Le_16",'Scoring_Config'!$A:$A,'Scoring_Config'!$C:$C,10),0),"False,0")</f>
        <v>0</v>
      </c>
      <c r="AD1189" cm="1">
        <f t="array" ref="AD1189">IF(FALSE,"True," &amp; IF(_xlfn.XLOOKUP("Dst_CIDR_17_22",'Scoring_Config'!$A:$A,'Scoring_Config'!$D:$D,"Yes")="Yes",_xlfn.XLOOKUP("Dst_CIDR_17_22",'Scoring_Config'!$A:$A,'Scoring_Config'!$C:$C,5),0),"False,0")</f>
        <v>0</v>
      </c>
      <c r="AE1189" cm="1">
        <f t="array" ref="AE1189">IF(FALSE,"True," &amp; IF(_xlfn.XLOOKUP("SrcZone_IsAny",'Scoring_Config'!$A:$A,'Scoring_Config'!$D:$D,"Yes")="Yes",_xlfn.XLOOKUP("SrcZone_IsAny",'Scoring_Config'!$A:$A,'Scoring_Config'!$C:$C,10),0),"False,0")</f>
        <v>0</v>
      </c>
      <c r="AF1189" cm="1">
        <f t="array" ref="AF1189">IF(FALSE,"True," &amp; IF(_xlfn.XLOOKUP("DstZone_IsAny",'Scoring_Config'!$A:$A,'Scoring_Config'!$D:$D,"Yes")="Yes",_xlfn.XLOOKUP("DstZone_IsAny",'Scoring_Config'!$A:$A,'Scoring_Config'!$C:$C,10),0),"False,0")</f>
        <v>0</v>
      </c>
      <c r="AG1189" cm="1">
        <f t="array" ref="AG118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89" cm="1">
        <f t="array" ref="AH1189">IF(FALSE,"True," &amp; IF(_xlfn.XLOOKUP("App_Any_OR_RangeGt1000",'Scoring_Config'!$A:$A,'Scoring_Config'!$D:$D,"Yes")="Yes",_xlfn.XLOOKUP("App_Any_OR_RangeGt1000",'Scoring_Config'!$A:$A,'Scoring_Config'!$C:$C,10),0),"False,0")</f>
        <v>0</v>
      </c>
      <c r="AI1189" cm="1">
        <f t="array" ref="AI1189">IF(FALSE,"True," &amp; IF(_xlfn.XLOOKUP("Service_Insecure_Match",'Scoring_Config'!$A:$A,'Scoring_Config'!$D:$D,"Yes")="Yes",_xlfn.XLOOKUP("Service_Insecure_Match",'Scoring_Config'!$A:$A,'Scoring_Config'!$C:$C,5),0),"False,0")</f>
        <v>0</v>
      </c>
      <c r="AJ1189" cm="1">
        <f t="array" ref="AJ1189">IF(FALSE,"True," &amp; IF(_xlfn.XLOOKUP("Risky_Inbound",'Scoring_Config'!$A:$A,'Scoring_Config'!$D:$D,"Yes")="Yes",_xlfn.XLOOKUP("Risky_Inbound",'Scoring_Config'!$A:$A,'Scoring_Config'!$C:$C,50),0),"False,0")</f>
        <v>0</v>
      </c>
      <c r="AK1189" cm="1">
        <f t="array" ref="AK1189">IF(FALSE,"True," &amp; IF(_xlfn.XLOOKUP("Risky_Outbound",'Scoring_Config'!$A:$A,'Scoring_Config'!$D:$D,"Yes")="Yes",_xlfn.XLOOKUP("Risky_Outbound",'Scoring_Config'!$A:$A,'Scoring_Config'!$C:$C,25),0),"False,0")</f>
        <v>0</v>
      </c>
      <c r="AL1189" t="s">
        <v>6700</v>
      </c>
      <c r="AM1189" cm="1">
        <f t="array" ref="AM118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89" t="s">
        <v>6697</v>
      </c>
      <c r="AO1189" t="s">
        <v>6697</v>
      </c>
      <c r="AP1189" t="s">
        <v>6697</v>
      </c>
      <c r="AQ1189" cm="1">
        <f t="array" ref="AQ1189">IF(FALSE,"True," &amp; IF(_xlfn.XLOOKUP("Service_IsAny",'Scoring_Config'!$A:$A,'Scoring_Config'!$D:$D,"Yes")="Yes",_xlfn.XLOOKUP("Service_IsAny",'Scoring_Config'!$A:$A,'Scoring_Config'!$C:$C,0),0),"False,0")</f>
        <v>0</v>
      </c>
      <c r="AR1189">
        <v>0</v>
      </c>
      <c r="AS1189" cm="1">
        <f t="array" ref="AS1189">IF(FALSE,"True," &amp; IF(_xlfn.XLOOKUP("Service_RangeGt1000",'Scoring_Config'!$A:$A,'Scoring_Config'!$D:$D,"Yes")="Yes",_xlfn.XLOOKUP("Service_RangeGt1000",'Scoring_Config'!$A:$A,'Scoring_Config'!$C:$C,0),0),"False,0")</f>
        <v>0</v>
      </c>
      <c r="AT1189" cm="1">
        <f t="array" ref="AT1189">IF(FALSE,"True," &amp; IF(_xlfn.XLOOKUP("App_IsAny",'Scoring_Config'!$A:$A,'Scoring_Config'!$D:$D,"Yes")="Yes",_xlfn.XLOOKUP("App_IsAny",'Scoring_Config'!$A:$A,'Scoring_Config'!$C:$C,0),0),"False,0")</f>
        <v>0</v>
      </c>
      <c r="AU1189">
        <v>2</v>
      </c>
      <c r="AV1189" cm="1">
        <f t="array" ref="AV1189">IF(FALSE,"True," &amp; IF(_xlfn.XLOOKUP("App_RangeGt1000",'Scoring_Config'!$A:$A,'Scoring_Config'!$D:$D,"Yes")="Yes",_xlfn.XLOOKUP("App_RangeGt1000",'Scoring_Config'!$A:$A,'Scoring_Config'!$C:$C,0),0),"False,0")</f>
        <v>0</v>
      </c>
      <c r="AW1189" cm="1">
        <f t="array" ref="AW1189">IF(FALSE,"True," &amp; IF(_xlfn.XLOOKUP("Action_IsDenyOrDrop",'Scoring_Config'!$A:$A,'Scoring_Config'!$D:$D,"Yes")="Yes",_xlfn.XLOOKUP("Action_IsDenyOrDrop",'Scoring_Config'!$A:$A,'Scoring_Config'!$C:$C,0),0),"False,0")</f>
        <v>0</v>
      </c>
      <c r="AX1189" cm="1">
        <f t="array" ref="AX1189">IF(LEFT(AW1189,4)="True",0,(IF(LEFT(Y1189,4)="True",IF(_xlfn.XLOOKUP("Src_IsAny",'Scoring_Config'!$A:$A,'Scoring_Config'!$D:$D,"Yes")="Yes",_xlfn.XLOOKUP("Src_IsAny",'Scoring_Config'!$A:$A,'Scoring_Config'!$C:$C,10),0),0)+IF(LEFT(Z1189,4)="True",IF(_xlfn.XLOOKUP("Src_CIDR_Le_16",'Scoring_Config'!$A:$A,'Scoring_Config'!$D:$D,"Yes")="Yes",_xlfn.XLOOKUP("Src_CIDR_Le_16",'Scoring_Config'!$A:$A,'Scoring_Config'!$C:$C,10),0),0)+IF(LEFT(AA1189,4)="True",IF(_xlfn.XLOOKUP("Src_CIDR_17_22",'Scoring_Config'!$A:$A,'Scoring_Config'!$D:$D,"Yes")="Yes",_xlfn.XLOOKUP("Src_CIDR_17_22",'Scoring_Config'!$A:$A,'Scoring_Config'!$C:$C,5),0),0)+IF(LEFT(AB1189,4)="True",IF(_xlfn.XLOOKUP("Dst_IsAny",'Scoring_Config'!$A:$A,'Scoring_Config'!$D:$D,"Yes")="Yes",_xlfn.XLOOKUP("Dst_IsAny",'Scoring_Config'!$A:$A,'Scoring_Config'!$C:$C,10),0),0)+IF(LEFT(AC1189,4)="True",IF(_xlfn.XLOOKUP("Dst_CIDR_Le_16",'Scoring_Config'!$A:$A,'Scoring_Config'!$D:$D,"Yes")="Yes",_xlfn.XLOOKUP("Dst_CIDR_Le_16",'Scoring_Config'!$A:$A,'Scoring_Config'!$C:$C,10),0),0)+IF(LEFT(AD1189,4)="True",IF(_xlfn.XLOOKUP("Dst_CIDR_17_22",'Scoring_Config'!$A:$A,'Scoring_Config'!$D:$D,"Yes")="Yes",_xlfn.XLOOKUP("Dst_CIDR_17_22",'Scoring_Config'!$A:$A,'Scoring_Config'!$C:$C,5),0),0)+IF(LEFT(AE1189,4)="True",IF(_xlfn.XLOOKUP("SrcZone_IsAny",'Scoring_Config'!$A:$A,'Scoring_Config'!$D:$D,"Yes")="Yes",_xlfn.XLOOKUP("SrcZone_IsAny",'Scoring_Config'!$A:$A,'Scoring_Config'!$C:$C,10),0),0)+IF(LEFT(AF1189,4)="True",IF(_xlfn.XLOOKUP("DstZone_IsAny",'Scoring_Config'!$A:$A,'Scoring_Config'!$D:$D,"Yes")="Yes",_xlfn.XLOOKUP("DstZone_IsAny",'Scoring_Config'!$A:$A,'Scoring_Config'!$C:$C,10),0),0)+IF(LEFT(AG1189,4)="True",IF(_xlfn.XLOOKUP("Service_Any_OR_RangeGt1000",'Scoring_Config'!$A:$A,'Scoring_Config'!$D:$D,"Yes")="Yes",_xlfn.XLOOKUP("Service_Any_OR_RangeGt1000",'Scoring_Config'!$A:$A,'Scoring_Config'!$C:$C,10),0),0)+IF(LEFT(AH1189,4)="True",IF(_xlfn.XLOOKUP("App_Any_OR_RangeGt1000",'Scoring_Config'!$A:$A,'Scoring_Config'!$D:$D,"Yes")="Yes",_xlfn.XLOOKUP("App_Any_OR_RangeGt1000",'Scoring_Config'!$A:$A,'Scoring_Config'!$C:$C,10),0),0)+IF(LEFT(AI1189,4)="True",IF(_xlfn.XLOOKUP("Service_Insecure_Match",'Scoring_Config'!$A:$A,'Scoring_Config'!$D:$D,"Yes")="Yes",_xlfn.XLOOKUP("Service_Insecure_Match",'Scoring_Config'!$A:$A,'Scoring_Config'!$C:$C,5),0),0)+IF(LEFT(AJ1189,4)="True",IF(_xlfn.XLOOKUP("Risky_Inbound",'Scoring_Config'!$A:$A,'Scoring_Config'!$D:$D,"Yes")="Yes",_xlfn.XLOOKUP("Risky_Inbound",'Scoring_Config'!$A:$A,'Scoring_Config'!$C:$C,50),0),0)+IF(LEFT(AK1189,4)="True",IF(_xlfn.XLOOKUP("Risky_Outbound",'Scoring_Config'!$A:$A,'Scoring_Config'!$D:$D,"Yes")="Yes",_xlfn.XLOOKUP("Risky_Outbound",'Scoring_Config'!$A:$A,'Scoring_Config'!$C:$C,25),0),0)+IF(LEFT(AZ1189,4)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1189,FIND(",",AL1189)+1,100)),0)+IF(LEFT(AM1189,4)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1189,FIND(",",AN1189)+1,100)),0)+IF(_xlfn.XLOOKUP("Profile_Scoring",'Scoring_Config'!$A:$A,'Scoring_Config'!$D:$D,"Yes")="Yes",VALUE(MID(AO1189,FIND(",",AO1189)+1,100)),0)+IF(_xlfn.XLOOKUP("Options_Scoring",'Scoring_Config'!$A:$A,'Scoring_Config'!$D:$D,"Yes")="Yes",VALUE(MID(AP1189,FIND(",",AP1189)+1,100)),0)))</f>
        <v>0</v>
      </c>
      <c r="AZ1189" cm="1">
        <f t="array" ref="AZ1189">IF(FALSE,"True," &amp; IF(_xlfn.XLOOKUP("Migrate_Insecure",'Scoring_Config'!$A:$A,'Scoring_Config'!$D:$D,"Yes")="Yes",_xlfn.XLOOKUP("Migrate_Insecure",'Scoring_Config'!$A:$A,'Scoring_Config'!$C:$C,10),0),"False,0")</f>
        <v>0</v>
      </c>
    </row>
    <row r="1190" spans="1:52">
      <c r="A1190" t="s">
        <v>1979</v>
      </c>
      <c r="B1190" t="s">
        <v>3162</v>
      </c>
      <c r="C1190" t="s">
        <v>3542</v>
      </c>
      <c r="D1190" t="s">
        <v>3545</v>
      </c>
      <c r="E1190" t="s">
        <v>3563</v>
      </c>
      <c r="F1190" t="s">
        <v>3957</v>
      </c>
      <c r="G1190" t="s">
        <v>619</v>
      </c>
      <c r="H1190" t="s">
        <v>174</v>
      </c>
      <c r="I1190" t="s">
        <v>3864</v>
      </c>
      <c r="J1190" t="s">
        <v>561</v>
      </c>
      <c r="K1190" t="s">
        <v>1736</v>
      </c>
      <c r="L1190" t="s">
        <v>1327</v>
      </c>
      <c r="M1190" t="s">
        <v>1974</v>
      </c>
      <c r="N1190" t="s">
        <v>4315</v>
      </c>
      <c r="O1190" t="s">
        <v>4319</v>
      </c>
      <c r="P1190" t="s">
        <v>4323</v>
      </c>
      <c r="Q1190" t="s">
        <v>5160</v>
      </c>
      <c r="R1190" t="s">
        <v>5439</v>
      </c>
      <c r="S1190" t="s">
        <v>4324</v>
      </c>
      <c r="T1190" t="s">
        <v>5858</v>
      </c>
      <c r="U1190" t="s">
        <v>6533</v>
      </c>
      <c r="Y1190" cm="1">
        <f t="array" ref="Y1190">IF(FALSE,"True," &amp; IF(_xlfn.XLOOKUP("Src_IsAny",'Scoring_Config'!$A:$A,'Scoring_Config'!$D:$D,"Yes")="Yes",_xlfn.XLOOKUP("Src_IsAny",'Scoring_Config'!$A:$A,'Scoring_Config'!$C:$C,10),0),"False,0")</f>
        <v>0</v>
      </c>
      <c r="Z1190" cm="1">
        <f t="array" ref="Z1190">IF(FALSE,"True," &amp; IF(_xlfn.XLOOKUP("Src_CIDR_Le_16",'Scoring_Config'!$A:$A,'Scoring_Config'!$D:$D,"Yes")="Yes",_xlfn.XLOOKUP("Src_CIDR_Le_16",'Scoring_Config'!$A:$A,'Scoring_Config'!$C:$C,10),0),"False,0")</f>
        <v>0</v>
      </c>
      <c r="AA1190" cm="1">
        <f t="array" ref="AA1190">IF(FALSE,"True," &amp; IF(_xlfn.XLOOKUP("Src_CIDR_17_22",'Scoring_Config'!$A:$A,'Scoring_Config'!$D:$D,"Yes")="Yes",_xlfn.XLOOKUP("Src_CIDR_17_22",'Scoring_Config'!$A:$A,'Scoring_Config'!$C:$C,5),0),"False,0")</f>
        <v>0</v>
      </c>
      <c r="AB1190" cm="1">
        <f t="array" ref="AB1190">IF(FALSE,"True," &amp; IF(_xlfn.XLOOKUP("Dst_IsAny",'Scoring_Config'!$A:$A,'Scoring_Config'!$D:$D,"Yes")="Yes",_xlfn.XLOOKUP("Dst_IsAny",'Scoring_Config'!$A:$A,'Scoring_Config'!$C:$C,10),0),"False,0")</f>
        <v>0</v>
      </c>
      <c r="AC1190" cm="1">
        <f t="array" ref="AC1190">IF(FALSE,"True," &amp; IF(_xlfn.XLOOKUP("Dst_CIDR_Le_16",'Scoring_Config'!$A:$A,'Scoring_Config'!$D:$D,"Yes")="Yes",_xlfn.XLOOKUP("Dst_CIDR_Le_16",'Scoring_Config'!$A:$A,'Scoring_Config'!$C:$C,10),0),"False,0")</f>
        <v>0</v>
      </c>
      <c r="AD1190" cm="1">
        <f t="array" ref="AD1190">IF(FALSE,"True," &amp; IF(_xlfn.XLOOKUP("Dst_CIDR_17_22",'Scoring_Config'!$A:$A,'Scoring_Config'!$D:$D,"Yes")="Yes",_xlfn.XLOOKUP("Dst_CIDR_17_22",'Scoring_Config'!$A:$A,'Scoring_Config'!$C:$C,5),0),"False,0")</f>
        <v>0</v>
      </c>
      <c r="AE1190" cm="1">
        <f t="array" ref="AE1190">IF(FALSE,"True," &amp; IF(_xlfn.XLOOKUP("SrcZone_IsAny",'Scoring_Config'!$A:$A,'Scoring_Config'!$D:$D,"Yes")="Yes",_xlfn.XLOOKUP("SrcZone_IsAny",'Scoring_Config'!$A:$A,'Scoring_Config'!$C:$C,10),0),"False,0")</f>
        <v>0</v>
      </c>
      <c r="AF1190" cm="1">
        <f t="array" ref="AF1190">IF(FALSE,"True," &amp; IF(_xlfn.XLOOKUP("DstZone_IsAny",'Scoring_Config'!$A:$A,'Scoring_Config'!$D:$D,"Yes")="Yes",_xlfn.XLOOKUP("DstZone_IsAny",'Scoring_Config'!$A:$A,'Scoring_Config'!$C:$C,10),0),"False,0")</f>
        <v>0</v>
      </c>
      <c r="AG1190" cm="1">
        <f t="array" ref="AG119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90" cm="1">
        <f t="array" ref="AH1190">IF(FALSE,"True," &amp; IF(_xlfn.XLOOKUP("App_Any_OR_RangeGt1000",'Scoring_Config'!$A:$A,'Scoring_Config'!$D:$D,"Yes")="Yes",_xlfn.XLOOKUP("App_Any_OR_RangeGt1000",'Scoring_Config'!$A:$A,'Scoring_Config'!$C:$C,10),0),"False,0")</f>
        <v>0</v>
      </c>
      <c r="AI1190" cm="1">
        <f t="array" ref="AI1190">IF(FALSE,"True," &amp; IF(_xlfn.XLOOKUP("Service_Insecure_Match",'Scoring_Config'!$A:$A,'Scoring_Config'!$D:$D,"Yes")="Yes",_xlfn.XLOOKUP("Service_Insecure_Match",'Scoring_Config'!$A:$A,'Scoring_Config'!$C:$C,5),0),"False,0")</f>
        <v>0</v>
      </c>
      <c r="AJ1190" cm="1">
        <f t="array" ref="AJ1190">IF(FALSE,"True," &amp; IF(_xlfn.XLOOKUP("Risky_Inbound",'Scoring_Config'!$A:$A,'Scoring_Config'!$D:$D,"Yes")="Yes",_xlfn.XLOOKUP("Risky_Inbound",'Scoring_Config'!$A:$A,'Scoring_Config'!$C:$C,50),0),"False,0")</f>
        <v>0</v>
      </c>
      <c r="AK1190" cm="1">
        <f t="array" ref="AK1190">IF(FALSE,"True," &amp; IF(_xlfn.XLOOKUP("Risky_Outbound",'Scoring_Config'!$A:$A,'Scoring_Config'!$D:$D,"Yes")="Yes",_xlfn.XLOOKUP("Risky_Outbound",'Scoring_Config'!$A:$A,'Scoring_Config'!$C:$C,25),0),"False,0")</f>
        <v>0</v>
      </c>
      <c r="AL1190" t="s">
        <v>6699</v>
      </c>
      <c r="AM1190" cm="1">
        <f t="array" ref="AM119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90" t="s">
        <v>6697</v>
      </c>
      <c r="AO1190" t="s">
        <v>6697</v>
      </c>
      <c r="AP1190" t="s">
        <v>6697</v>
      </c>
      <c r="AQ1190" cm="1">
        <f t="array" ref="AQ1190">IF(FALSE,"True," &amp; IF(_xlfn.XLOOKUP("Service_IsAny",'Scoring_Config'!$A:$A,'Scoring_Config'!$D:$D,"Yes")="Yes",_xlfn.XLOOKUP("Service_IsAny",'Scoring_Config'!$A:$A,'Scoring_Config'!$C:$C,0),0),"False,0")</f>
        <v>0</v>
      </c>
      <c r="AR1190">
        <v>0</v>
      </c>
      <c r="AS1190" cm="1">
        <f t="array" ref="AS1190">IF(FALSE,"True," &amp; IF(_xlfn.XLOOKUP("Service_RangeGt1000",'Scoring_Config'!$A:$A,'Scoring_Config'!$D:$D,"Yes")="Yes",_xlfn.XLOOKUP("Service_RangeGt1000",'Scoring_Config'!$A:$A,'Scoring_Config'!$C:$C,0),0),"False,0")</f>
        <v>0</v>
      </c>
      <c r="AT1190" cm="1">
        <f t="array" ref="AT1190">IF(FALSE,"True," &amp; IF(_xlfn.XLOOKUP("App_IsAny",'Scoring_Config'!$A:$A,'Scoring_Config'!$D:$D,"Yes")="Yes",_xlfn.XLOOKUP("App_IsAny",'Scoring_Config'!$A:$A,'Scoring_Config'!$C:$C,0),0),"False,0")</f>
        <v>0</v>
      </c>
      <c r="AU1190">
        <v>2</v>
      </c>
      <c r="AV1190" cm="1">
        <f t="array" ref="AV1190">IF(FALSE,"True," &amp; IF(_xlfn.XLOOKUP("App_RangeGt1000",'Scoring_Config'!$A:$A,'Scoring_Config'!$D:$D,"Yes")="Yes",_xlfn.XLOOKUP("App_RangeGt1000",'Scoring_Config'!$A:$A,'Scoring_Config'!$C:$C,0),0),"False,0")</f>
        <v>0</v>
      </c>
      <c r="AW1190" cm="1">
        <f t="array" ref="AW1190">IF(FALSE,"True," &amp; IF(_xlfn.XLOOKUP("Action_IsDenyOrDrop",'Scoring_Config'!$A:$A,'Scoring_Config'!$D:$D,"Yes")="Yes",_xlfn.XLOOKUP("Action_IsDenyOrDrop",'Scoring_Config'!$A:$A,'Scoring_Config'!$C:$C,0),0),"False,0")</f>
        <v>0</v>
      </c>
      <c r="AX1190" cm="1">
        <f t="array" ref="AX1190">IF(LEFT(AW1190,4)="True",0,(IF(LEFT(Y1190,4)="True",IF(_xlfn.XLOOKUP("Src_IsAny",'Scoring_Config'!$A:$A,'Scoring_Config'!$D:$D,"Yes")="Yes",_xlfn.XLOOKUP("Src_IsAny",'Scoring_Config'!$A:$A,'Scoring_Config'!$C:$C,10),0),0)+IF(LEFT(Z1190,4)="True",IF(_xlfn.XLOOKUP("Src_CIDR_Le_16",'Scoring_Config'!$A:$A,'Scoring_Config'!$D:$D,"Yes")="Yes",_xlfn.XLOOKUP("Src_CIDR_Le_16",'Scoring_Config'!$A:$A,'Scoring_Config'!$C:$C,10),0),0)+IF(LEFT(AA1190,4)="True",IF(_xlfn.XLOOKUP("Src_CIDR_17_22",'Scoring_Config'!$A:$A,'Scoring_Config'!$D:$D,"Yes")="Yes",_xlfn.XLOOKUP("Src_CIDR_17_22",'Scoring_Config'!$A:$A,'Scoring_Config'!$C:$C,5),0),0)+IF(LEFT(AB1190,4)="True",IF(_xlfn.XLOOKUP("Dst_IsAny",'Scoring_Config'!$A:$A,'Scoring_Config'!$D:$D,"Yes")="Yes",_xlfn.XLOOKUP("Dst_IsAny",'Scoring_Config'!$A:$A,'Scoring_Config'!$C:$C,10),0),0)+IF(LEFT(AC1190,4)="True",IF(_xlfn.XLOOKUP("Dst_CIDR_Le_16",'Scoring_Config'!$A:$A,'Scoring_Config'!$D:$D,"Yes")="Yes",_xlfn.XLOOKUP("Dst_CIDR_Le_16",'Scoring_Config'!$A:$A,'Scoring_Config'!$C:$C,10),0),0)+IF(LEFT(AD1190,4)="True",IF(_xlfn.XLOOKUP("Dst_CIDR_17_22",'Scoring_Config'!$A:$A,'Scoring_Config'!$D:$D,"Yes")="Yes",_xlfn.XLOOKUP("Dst_CIDR_17_22",'Scoring_Config'!$A:$A,'Scoring_Config'!$C:$C,5),0),0)+IF(LEFT(AE1190,4)="True",IF(_xlfn.XLOOKUP("SrcZone_IsAny",'Scoring_Config'!$A:$A,'Scoring_Config'!$D:$D,"Yes")="Yes",_xlfn.XLOOKUP("SrcZone_IsAny",'Scoring_Config'!$A:$A,'Scoring_Config'!$C:$C,10),0),0)+IF(LEFT(AF1190,4)="True",IF(_xlfn.XLOOKUP("DstZone_IsAny",'Scoring_Config'!$A:$A,'Scoring_Config'!$D:$D,"Yes")="Yes",_xlfn.XLOOKUP("DstZone_IsAny",'Scoring_Config'!$A:$A,'Scoring_Config'!$C:$C,10),0),0)+IF(LEFT(AG1190,4)="True",IF(_xlfn.XLOOKUP("Service_Any_OR_RangeGt1000",'Scoring_Config'!$A:$A,'Scoring_Config'!$D:$D,"Yes")="Yes",_xlfn.XLOOKUP("Service_Any_OR_RangeGt1000",'Scoring_Config'!$A:$A,'Scoring_Config'!$C:$C,10),0),0)+IF(LEFT(AH1190,4)="True",IF(_xlfn.XLOOKUP("App_Any_OR_RangeGt1000",'Scoring_Config'!$A:$A,'Scoring_Config'!$D:$D,"Yes")="Yes",_xlfn.XLOOKUP("App_Any_OR_RangeGt1000",'Scoring_Config'!$A:$A,'Scoring_Config'!$C:$C,10),0),0)+IF(LEFT(AI1190,4)="True",IF(_xlfn.XLOOKUP("Service_Insecure_Match",'Scoring_Config'!$A:$A,'Scoring_Config'!$D:$D,"Yes")="Yes",_xlfn.XLOOKUP("Service_Insecure_Match",'Scoring_Config'!$A:$A,'Scoring_Config'!$C:$C,5),0),0)+IF(LEFT(AJ1190,4)="True",IF(_xlfn.XLOOKUP("Risky_Inbound",'Scoring_Config'!$A:$A,'Scoring_Config'!$D:$D,"Yes")="Yes",_xlfn.XLOOKUP("Risky_Inbound",'Scoring_Config'!$A:$A,'Scoring_Config'!$C:$C,50),0),0)+IF(LEFT(AK1190,4)="True",IF(_xlfn.XLOOKUP("Risky_Outbound",'Scoring_Config'!$A:$A,'Scoring_Config'!$D:$D,"Yes")="Yes",_xlfn.XLOOKUP("Risky_Outbound",'Scoring_Config'!$A:$A,'Scoring_Config'!$C:$C,25),0),0)+IF(LEFT(AZ1190,4)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1190,FIND(",",AL1190)+1,100)),0)+IF(LEFT(AM1190,4)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1190,FIND(",",AN1190)+1,100)),0)+IF(_xlfn.XLOOKUP("Profile_Scoring",'Scoring_Config'!$A:$A,'Scoring_Config'!$D:$D,"Yes")="Yes",VALUE(MID(AO1190,FIND(",",AO1190)+1,100)),0)+IF(_xlfn.XLOOKUP("Options_Scoring",'Scoring_Config'!$A:$A,'Scoring_Config'!$D:$D,"Yes")="Yes",VALUE(MID(AP1190,FIND(",",AP1190)+1,100)),0)))</f>
        <v>0</v>
      </c>
      <c r="AZ1190" cm="1">
        <f t="array" ref="AZ1190">IF(FALSE,"True," &amp; IF(_xlfn.XLOOKUP("Migrate_Insecure",'Scoring_Config'!$A:$A,'Scoring_Config'!$D:$D,"Yes")="Yes",_xlfn.XLOOKUP("Migrate_Insecure",'Scoring_Config'!$A:$A,'Scoring_Config'!$C:$C,10),0),"False,0")</f>
        <v>0</v>
      </c>
    </row>
    <row r="1191" spans="1:52">
      <c r="A1191" t="s">
        <v>1979</v>
      </c>
      <c r="B1191" t="s">
        <v>3163</v>
      </c>
      <c r="C1191" t="s">
        <v>3542</v>
      </c>
      <c r="D1191" t="s">
        <v>3545</v>
      </c>
      <c r="E1191" t="s">
        <v>3563</v>
      </c>
      <c r="F1191" t="s">
        <v>3637</v>
      </c>
      <c r="G1191" t="s">
        <v>620</v>
      </c>
      <c r="H1191" t="s">
        <v>174</v>
      </c>
      <c r="I1191" t="s">
        <v>3620</v>
      </c>
      <c r="J1191" t="s">
        <v>1197</v>
      </c>
      <c r="K1191" t="s">
        <v>1660</v>
      </c>
      <c r="L1191" t="s">
        <v>1327</v>
      </c>
      <c r="M1191" t="s">
        <v>1974</v>
      </c>
      <c r="N1191" t="s">
        <v>4315</v>
      </c>
      <c r="O1191" t="s">
        <v>4319</v>
      </c>
      <c r="P1191" t="s">
        <v>4323</v>
      </c>
      <c r="Q1191" t="s">
        <v>5161</v>
      </c>
      <c r="R1191" t="s">
        <v>5439</v>
      </c>
      <c r="S1191" t="s">
        <v>4324</v>
      </c>
      <c r="T1191" t="s">
        <v>5859</v>
      </c>
      <c r="U1191" t="s">
        <v>5859</v>
      </c>
      <c r="Y1191" cm="1">
        <f t="array" ref="Y1191">IF(FALSE,"True," &amp; IF(_xlfn.XLOOKUP("Src_IsAny",'Scoring_Config'!$A:$A,'Scoring_Config'!$D:$D,"Yes")="Yes",_xlfn.XLOOKUP("Src_IsAny",'Scoring_Config'!$A:$A,'Scoring_Config'!$C:$C,10),0),"False,0")</f>
        <v>0</v>
      </c>
      <c r="Z1191" cm="1">
        <f t="array" ref="Z1191">IF(FALSE,"True," &amp; IF(_xlfn.XLOOKUP("Src_CIDR_Le_16",'Scoring_Config'!$A:$A,'Scoring_Config'!$D:$D,"Yes")="Yes",_xlfn.XLOOKUP("Src_CIDR_Le_16",'Scoring_Config'!$A:$A,'Scoring_Config'!$C:$C,10),0),"False,0")</f>
        <v>0</v>
      </c>
      <c r="AA1191" cm="1">
        <f t="array" ref="AA1191">IF(FALSE,"True," &amp; IF(_xlfn.XLOOKUP("Src_CIDR_17_22",'Scoring_Config'!$A:$A,'Scoring_Config'!$D:$D,"Yes")="Yes",_xlfn.XLOOKUP("Src_CIDR_17_22",'Scoring_Config'!$A:$A,'Scoring_Config'!$C:$C,5),0),"False,0")</f>
        <v>0</v>
      </c>
      <c r="AB1191" cm="1">
        <f t="array" ref="AB1191">IF(FALSE,"True," &amp; IF(_xlfn.XLOOKUP("Dst_IsAny",'Scoring_Config'!$A:$A,'Scoring_Config'!$D:$D,"Yes")="Yes",_xlfn.XLOOKUP("Dst_IsAny",'Scoring_Config'!$A:$A,'Scoring_Config'!$C:$C,10),0),"False,0")</f>
        <v>0</v>
      </c>
      <c r="AC1191" cm="1">
        <f t="array" ref="AC1191">IF(FALSE,"True," &amp; IF(_xlfn.XLOOKUP("Dst_CIDR_Le_16",'Scoring_Config'!$A:$A,'Scoring_Config'!$D:$D,"Yes")="Yes",_xlfn.XLOOKUP("Dst_CIDR_Le_16",'Scoring_Config'!$A:$A,'Scoring_Config'!$C:$C,10),0),"False,0")</f>
        <v>0</v>
      </c>
      <c r="AD1191" cm="1">
        <f t="array" ref="AD1191">IF(FALSE,"True," &amp; IF(_xlfn.XLOOKUP("Dst_CIDR_17_22",'Scoring_Config'!$A:$A,'Scoring_Config'!$D:$D,"Yes")="Yes",_xlfn.XLOOKUP("Dst_CIDR_17_22",'Scoring_Config'!$A:$A,'Scoring_Config'!$C:$C,5),0),"False,0")</f>
        <v>0</v>
      </c>
      <c r="AE1191" cm="1">
        <f t="array" ref="AE1191">IF(FALSE,"True," &amp; IF(_xlfn.XLOOKUP("SrcZone_IsAny",'Scoring_Config'!$A:$A,'Scoring_Config'!$D:$D,"Yes")="Yes",_xlfn.XLOOKUP("SrcZone_IsAny",'Scoring_Config'!$A:$A,'Scoring_Config'!$C:$C,10),0),"False,0")</f>
        <v>0</v>
      </c>
      <c r="AF1191" cm="1">
        <f t="array" ref="AF1191">IF(FALSE,"True," &amp; IF(_xlfn.XLOOKUP("DstZone_IsAny",'Scoring_Config'!$A:$A,'Scoring_Config'!$D:$D,"Yes")="Yes",_xlfn.XLOOKUP("DstZone_IsAny",'Scoring_Config'!$A:$A,'Scoring_Config'!$C:$C,10),0),"False,0")</f>
        <v>0</v>
      </c>
      <c r="AG1191" cm="1">
        <f t="array" ref="AG119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91" cm="1">
        <f t="array" ref="AH1191">IF(FALSE,"True," &amp; IF(_xlfn.XLOOKUP("App_Any_OR_RangeGt1000",'Scoring_Config'!$A:$A,'Scoring_Config'!$D:$D,"Yes")="Yes",_xlfn.XLOOKUP("App_Any_OR_RangeGt1000",'Scoring_Config'!$A:$A,'Scoring_Config'!$C:$C,10),0),"False,0")</f>
        <v>0</v>
      </c>
      <c r="AI1191" cm="1">
        <f t="array" ref="AI1191">IF(FALSE,"True," &amp; IF(_xlfn.XLOOKUP("Service_Insecure_Match",'Scoring_Config'!$A:$A,'Scoring_Config'!$D:$D,"Yes")="Yes",_xlfn.XLOOKUP("Service_Insecure_Match",'Scoring_Config'!$A:$A,'Scoring_Config'!$C:$C,5),0),"False,0")</f>
        <v>0</v>
      </c>
      <c r="AJ1191" cm="1">
        <f t="array" ref="AJ1191">IF(FALSE,"True," &amp; IF(_xlfn.XLOOKUP("Risky_Inbound",'Scoring_Config'!$A:$A,'Scoring_Config'!$D:$D,"Yes")="Yes",_xlfn.XLOOKUP("Risky_Inbound",'Scoring_Config'!$A:$A,'Scoring_Config'!$C:$C,50),0),"False,0")</f>
        <v>0</v>
      </c>
      <c r="AK1191" cm="1">
        <f t="array" ref="AK1191">IF(FALSE,"True," &amp; IF(_xlfn.XLOOKUP("Risky_Outbound",'Scoring_Config'!$A:$A,'Scoring_Config'!$D:$D,"Yes")="Yes",_xlfn.XLOOKUP("Risky_Outbound",'Scoring_Config'!$A:$A,'Scoring_Config'!$C:$C,25),0),"False,0")</f>
        <v>0</v>
      </c>
      <c r="AL1191" t="s">
        <v>6699</v>
      </c>
      <c r="AM1191" cm="1">
        <f t="array" ref="AM119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91" t="s">
        <v>6697</v>
      </c>
      <c r="AO1191" t="s">
        <v>6697</v>
      </c>
      <c r="AP1191" t="s">
        <v>6697</v>
      </c>
      <c r="AQ1191" cm="1">
        <f t="array" ref="AQ1191">IF(FALSE,"True," &amp; IF(_xlfn.XLOOKUP("Service_IsAny",'Scoring_Config'!$A:$A,'Scoring_Config'!$D:$D,"Yes")="Yes",_xlfn.XLOOKUP("Service_IsAny",'Scoring_Config'!$A:$A,'Scoring_Config'!$C:$C,0),0),"False,0")</f>
        <v>0</v>
      </c>
      <c r="AR1191">
        <v>0</v>
      </c>
      <c r="AS1191" cm="1">
        <f t="array" ref="AS1191">IF(FALSE,"True," &amp; IF(_xlfn.XLOOKUP("Service_RangeGt1000",'Scoring_Config'!$A:$A,'Scoring_Config'!$D:$D,"Yes")="Yes",_xlfn.XLOOKUP("Service_RangeGt1000",'Scoring_Config'!$A:$A,'Scoring_Config'!$C:$C,0),0),"False,0")</f>
        <v>0</v>
      </c>
      <c r="AT1191" cm="1">
        <f t="array" ref="AT1191">IF(FALSE,"True," &amp; IF(_xlfn.XLOOKUP("App_IsAny",'Scoring_Config'!$A:$A,'Scoring_Config'!$D:$D,"Yes")="Yes",_xlfn.XLOOKUP("App_IsAny",'Scoring_Config'!$A:$A,'Scoring_Config'!$C:$C,0),0),"False,0")</f>
        <v>0</v>
      </c>
      <c r="AU1191">
        <v>1</v>
      </c>
      <c r="AV1191" cm="1">
        <f t="array" ref="AV1191">IF(FALSE,"True," &amp; IF(_xlfn.XLOOKUP("App_RangeGt1000",'Scoring_Config'!$A:$A,'Scoring_Config'!$D:$D,"Yes")="Yes",_xlfn.XLOOKUP("App_RangeGt1000",'Scoring_Config'!$A:$A,'Scoring_Config'!$C:$C,0),0),"False,0")</f>
        <v>0</v>
      </c>
      <c r="AW1191" cm="1">
        <f t="array" ref="AW1191">IF(FALSE,"True," &amp; IF(_xlfn.XLOOKUP("Action_IsDenyOrDrop",'Scoring_Config'!$A:$A,'Scoring_Config'!$D:$D,"Yes")="Yes",_xlfn.XLOOKUP("Action_IsDenyOrDrop",'Scoring_Config'!$A:$A,'Scoring_Config'!$C:$C,0),0),"False,0")</f>
        <v>0</v>
      </c>
      <c r="AX1191" cm="1">
        <f t="array" ref="AX1191">IF(LEFT(AW1191,4)="True",0,(IF(LEFT(Y1191,4)="True",IF(_xlfn.XLOOKUP("Src_IsAny",'Scoring_Config'!$A:$A,'Scoring_Config'!$D:$D,"Yes")="Yes",_xlfn.XLOOKUP("Src_IsAny",'Scoring_Config'!$A:$A,'Scoring_Config'!$C:$C,10),0),0)+IF(LEFT(Z1191,4)="True",IF(_xlfn.XLOOKUP("Src_CIDR_Le_16",'Scoring_Config'!$A:$A,'Scoring_Config'!$D:$D,"Yes")="Yes",_xlfn.XLOOKUP("Src_CIDR_Le_16",'Scoring_Config'!$A:$A,'Scoring_Config'!$C:$C,10),0),0)+IF(LEFT(AA1191,4)="True",IF(_xlfn.XLOOKUP("Src_CIDR_17_22",'Scoring_Config'!$A:$A,'Scoring_Config'!$D:$D,"Yes")="Yes",_xlfn.XLOOKUP("Src_CIDR_17_22",'Scoring_Config'!$A:$A,'Scoring_Config'!$C:$C,5),0),0)+IF(LEFT(AB1191,4)="True",IF(_xlfn.XLOOKUP("Dst_IsAny",'Scoring_Config'!$A:$A,'Scoring_Config'!$D:$D,"Yes")="Yes",_xlfn.XLOOKUP("Dst_IsAny",'Scoring_Config'!$A:$A,'Scoring_Config'!$C:$C,10),0),0)+IF(LEFT(AC1191,4)="True",IF(_xlfn.XLOOKUP("Dst_CIDR_Le_16",'Scoring_Config'!$A:$A,'Scoring_Config'!$D:$D,"Yes")="Yes",_xlfn.XLOOKUP("Dst_CIDR_Le_16",'Scoring_Config'!$A:$A,'Scoring_Config'!$C:$C,10),0),0)+IF(LEFT(AD1191,4)="True",IF(_xlfn.XLOOKUP("Dst_CIDR_17_22",'Scoring_Config'!$A:$A,'Scoring_Config'!$D:$D,"Yes")="Yes",_xlfn.XLOOKUP("Dst_CIDR_17_22",'Scoring_Config'!$A:$A,'Scoring_Config'!$C:$C,5),0),0)+IF(LEFT(AE1191,4)="True",IF(_xlfn.XLOOKUP("SrcZone_IsAny",'Scoring_Config'!$A:$A,'Scoring_Config'!$D:$D,"Yes")="Yes",_xlfn.XLOOKUP("SrcZone_IsAny",'Scoring_Config'!$A:$A,'Scoring_Config'!$C:$C,10),0),0)+IF(LEFT(AF1191,4)="True",IF(_xlfn.XLOOKUP("DstZone_IsAny",'Scoring_Config'!$A:$A,'Scoring_Config'!$D:$D,"Yes")="Yes",_xlfn.XLOOKUP("DstZone_IsAny",'Scoring_Config'!$A:$A,'Scoring_Config'!$C:$C,10),0),0)+IF(LEFT(AG1191,4)="True",IF(_xlfn.XLOOKUP("Service_Any_OR_RangeGt1000",'Scoring_Config'!$A:$A,'Scoring_Config'!$D:$D,"Yes")="Yes",_xlfn.XLOOKUP("Service_Any_OR_RangeGt1000",'Scoring_Config'!$A:$A,'Scoring_Config'!$C:$C,10),0),0)+IF(LEFT(AH1191,4)="True",IF(_xlfn.XLOOKUP("App_Any_OR_RangeGt1000",'Scoring_Config'!$A:$A,'Scoring_Config'!$D:$D,"Yes")="Yes",_xlfn.XLOOKUP("App_Any_OR_RangeGt1000",'Scoring_Config'!$A:$A,'Scoring_Config'!$C:$C,10),0),0)+IF(LEFT(AI1191,4)="True",IF(_xlfn.XLOOKUP("Service_Insecure_Match",'Scoring_Config'!$A:$A,'Scoring_Config'!$D:$D,"Yes")="Yes",_xlfn.XLOOKUP("Service_Insecure_Match",'Scoring_Config'!$A:$A,'Scoring_Config'!$C:$C,5),0),0)+IF(LEFT(AJ1191,4)="True",IF(_xlfn.XLOOKUP("Risky_Inbound",'Scoring_Config'!$A:$A,'Scoring_Config'!$D:$D,"Yes")="Yes",_xlfn.XLOOKUP("Risky_Inbound",'Scoring_Config'!$A:$A,'Scoring_Config'!$C:$C,50),0),0)+IF(LEFT(AK1191,4)="True",IF(_xlfn.XLOOKUP("Risky_Outbound",'Scoring_Config'!$A:$A,'Scoring_Config'!$D:$D,"Yes")="Yes",_xlfn.XLOOKUP("Risky_Outbound",'Scoring_Config'!$A:$A,'Scoring_Config'!$C:$C,25),0),0)+IF(LEFT(AZ1191,4)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1191,FIND(",",AL1191)+1,100)),0)+IF(LEFT(AM1191,4)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1191,FIND(",",AN1191)+1,100)),0)+IF(_xlfn.XLOOKUP("Profile_Scoring",'Scoring_Config'!$A:$A,'Scoring_Config'!$D:$D,"Yes")="Yes",VALUE(MID(AO1191,FIND(",",AO1191)+1,100)),0)+IF(_xlfn.XLOOKUP("Options_Scoring",'Scoring_Config'!$A:$A,'Scoring_Config'!$D:$D,"Yes")="Yes",VALUE(MID(AP1191,FIND(",",AP1191)+1,100)),0)))</f>
        <v>0</v>
      </c>
      <c r="AZ1191" cm="1">
        <f t="array" ref="AZ1191">IF(FALSE,"True," &amp; IF(_xlfn.XLOOKUP("Migrate_Insecure",'Scoring_Config'!$A:$A,'Scoring_Config'!$D:$D,"Yes")="Yes",_xlfn.XLOOKUP("Migrate_Insecure",'Scoring_Config'!$A:$A,'Scoring_Config'!$C:$C,10),0),"False,0")</f>
        <v>0</v>
      </c>
    </row>
    <row r="1192" spans="1:52">
      <c r="A1192" t="s">
        <v>1979</v>
      </c>
      <c r="B1192" t="s">
        <v>3164</v>
      </c>
      <c r="C1192" t="s">
        <v>3542</v>
      </c>
      <c r="D1192" t="s">
        <v>3545</v>
      </c>
      <c r="E1192" t="s">
        <v>3563</v>
      </c>
      <c r="F1192" t="s">
        <v>3637</v>
      </c>
      <c r="G1192" t="s">
        <v>202</v>
      </c>
      <c r="H1192" t="s">
        <v>174</v>
      </c>
      <c r="I1192" t="s">
        <v>3576</v>
      </c>
      <c r="J1192" t="s">
        <v>1198</v>
      </c>
      <c r="K1192" t="s">
        <v>1680</v>
      </c>
      <c r="L1192" t="s">
        <v>1327</v>
      </c>
      <c r="M1192" t="s">
        <v>1974</v>
      </c>
      <c r="N1192" t="s">
        <v>4315</v>
      </c>
      <c r="O1192" t="s">
        <v>4319</v>
      </c>
      <c r="P1192" t="s">
        <v>4321</v>
      </c>
      <c r="Q1192" t="s">
        <v>5162</v>
      </c>
      <c r="R1192" t="s">
        <v>5439</v>
      </c>
      <c r="S1192" t="s">
        <v>4324</v>
      </c>
      <c r="T1192" t="s">
        <v>5860</v>
      </c>
      <c r="U1192" t="s">
        <v>6534</v>
      </c>
      <c r="Y1192" cm="1">
        <f t="array" ref="Y1192">IF(FALSE,"True," &amp; IF(_xlfn.XLOOKUP("Src_IsAny",'Scoring_Config'!$A:$A,'Scoring_Config'!$D:$D,"Yes")="Yes",_xlfn.XLOOKUP("Src_IsAny",'Scoring_Config'!$A:$A,'Scoring_Config'!$C:$C,10),0),"False,0")</f>
        <v>0</v>
      </c>
      <c r="Z1192" cm="1">
        <f t="array" ref="Z1192">IF(FALSE,"True," &amp; IF(_xlfn.XLOOKUP("Src_CIDR_Le_16",'Scoring_Config'!$A:$A,'Scoring_Config'!$D:$D,"Yes")="Yes",_xlfn.XLOOKUP("Src_CIDR_Le_16",'Scoring_Config'!$A:$A,'Scoring_Config'!$C:$C,10),0),"False,0")</f>
        <v>0</v>
      </c>
      <c r="AA1192" cm="1">
        <f t="array" ref="AA1192">IF(TRUE,"True," &amp; IF(_xlfn.XLOOKUP("Src_CIDR_17_22",'Scoring_Config'!$A:$A,'Scoring_Config'!$D:$D,"Yes")="Yes",_xlfn.XLOOKUP("Src_CIDR_17_22",'Scoring_Config'!$A:$A,'Scoring_Config'!$C:$C,5),0),"False,0")</f>
        <v>0</v>
      </c>
      <c r="AB1192" cm="1">
        <f t="array" ref="AB1192">IF(FALSE,"True," &amp; IF(_xlfn.XLOOKUP("Dst_IsAny",'Scoring_Config'!$A:$A,'Scoring_Config'!$D:$D,"Yes")="Yes",_xlfn.XLOOKUP("Dst_IsAny",'Scoring_Config'!$A:$A,'Scoring_Config'!$C:$C,10),0),"False,0")</f>
        <v>0</v>
      </c>
      <c r="AC1192" cm="1">
        <f t="array" ref="AC1192">IF(FALSE,"True," &amp; IF(_xlfn.XLOOKUP("Dst_CIDR_Le_16",'Scoring_Config'!$A:$A,'Scoring_Config'!$D:$D,"Yes")="Yes",_xlfn.XLOOKUP("Dst_CIDR_Le_16",'Scoring_Config'!$A:$A,'Scoring_Config'!$C:$C,10),0),"False,0")</f>
        <v>0</v>
      </c>
      <c r="AD1192" cm="1">
        <f t="array" ref="AD1192">IF(TRUE,"True," &amp; IF(_xlfn.XLOOKUP("Dst_CIDR_17_22",'Scoring_Config'!$A:$A,'Scoring_Config'!$D:$D,"Yes")="Yes",_xlfn.XLOOKUP("Dst_CIDR_17_22",'Scoring_Config'!$A:$A,'Scoring_Config'!$C:$C,5),0),"False,0")</f>
        <v>0</v>
      </c>
      <c r="AE1192" cm="1">
        <f t="array" ref="AE1192">IF(FALSE,"True," &amp; IF(_xlfn.XLOOKUP("SrcZone_IsAny",'Scoring_Config'!$A:$A,'Scoring_Config'!$D:$D,"Yes")="Yes",_xlfn.XLOOKUP("SrcZone_IsAny",'Scoring_Config'!$A:$A,'Scoring_Config'!$C:$C,10),0),"False,0")</f>
        <v>0</v>
      </c>
      <c r="AF1192" cm="1">
        <f t="array" ref="AF1192">IF(FALSE,"True," &amp; IF(_xlfn.XLOOKUP("DstZone_IsAny",'Scoring_Config'!$A:$A,'Scoring_Config'!$D:$D,"Yes")="Yes",_xlfn.XLOOKUP("DstZone_IsAny",'Scoring_Config'!$A:$A,'Scoring_Config'!$C:$C,10),0),"False,0")</f>
        <v>0</v>
      </c>
      <c r="AG1192" cm="1">
        <f t="array" ref="AG119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92" cm="1">
        <f t="array" ref="AH1192">IF(FALSE,"True," &amp; IF(_xlfn.XLOOKUP("App_Any_OR_RangeGt1000",'Scoring_Config'!$A:$A,'Scoring_Config'!$D:$D,"Yes")="Yes",_xlfn.XLOOKUP("App_Any_OR_RangeGt1000",'Scoring_Config'!$A:$A,'Scoring_Config'!$C:$C,10),0),"False,0")</f>
        <v>0</v>
      </c>
      <c r="AI1192" cm="1">
        <f t="array" ref="AI1192">IF(FALSE,"True," &amp; IF(_xlfn.XLOOKUP("Service_Insecure_Match",'Scoring_Config'!$A:$A,'Scoring_Config'!$D:$D,"Yes")="Yes",_xlfn.XLOOKUP("Service_Insecure_Match",'Scoring_Config'!$A:$A,'Scoring_Config'!$C:$C,5),0),"False,0")</f>
        <v>0</v>
      </c>
      <c r="AJ1192" cm="1">
        <f t="array" ref="AJ1192">IF(FALSE,"True," &amp; IF(_xlfn.XLOOKUP("Risky_Inbound",'Scoring_Config'!$A:$A,'Scoring_Config'!$D:$D,"Yes")="Yes",_xlfn.XLOOKUP("Risky_Inbound",'Scoring_Config'!$A:$A,'Scoring_Config'!$C:$C,50),0),"False,0")</f>
        <v>0</v>
      </c>
      <c r="AK1192" cm="1">
        <f t="array" ref="AK1192">IF(FALSE,"True," &amp; IF(_xlfn.XLOOKUP("Risky_Outbound",'Scoring_Config'!$A:$A,'Scoring_Config'!$D:$D,"Yes")="Yes",_xlfn.XLOOKUP("Risky_Outbound",'Scoring_Config'!$A:$A,'Scoring_Config'!$C:$C,25),0),"False,0")</f>
        <v>0</v>
      </c>
      <c r="AL1192" t="s">
        <v>6700</v>
      </c>
      <c r="AM1192" cm="1">
        <f t="array" ref="AM119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92" t="s">
        <v>6697</v>
      </c>
      <c r="AO1192" t="s">
        <v>6697</v>
      </c>
      <c r="AP1192" t="s">
        <v>6697</v>
      </c>
      <c r="AQ1192" cm="1">
        <f t="array" ref="AQ1192">IF(FALSE,"True," &amp; IF(_xlfn.XLOOKUP("Service_IsAny",'Scoring_Config'!$A:$A,'Scoring_Config'!$D:$D,"Yes")="Yes",_xlfn.XLOOKUP("Service_IsAny",'Scoring_Config'!$A:$A,'Scoring_Config'!$C:$C,0),0),"False,0")</f>
        <v>0</v>
      </c>
      <c r="AR1192">
        <v>0</v>
      </c>
      <c r="AS1192" cm="1">
        <f t="array" ref="AS1192">IF(FALSE,"True," &amp; IF(_xlfn.XLOOKUP("Service_RangeGt1000",'Scoring_Config'!$A:$A,'Scoring_Config'!$D:$D,"Yes")="Yes",_xlfn.XLOOKUP("Service_RangeGt1000",'Scoring_Config'!$A:$A,'Scoring_Config'!$C:$C,0),0),"False,0")</f>
        <v>0</v>
      </c>
      <c r="AT1192" cm="1">
        <f t="array" ref="AT1192">IF(FALSE,"True," &amp; IF(_xlfn.XLOOKUP("App_IsAny",'Scoring_Config'!$A:$A,'Scoring_Config'!$D:$D,"Yes")="Yes",_xlfn.XLOOKUP("App_IsAny",'Scoring_Config'!$A:$A,'Scoring_Config'!$C:$C,0),0),"False,0")</f>
        <v>0</v>
      </c>
      <c r="AU1192">
        <v>2</v>
      </c>
      <c r="AV1192" cm="1">
        <f t="array" ref="AV1192">IF(FALSE,"True," &amp; IF(_xlfn.XLOOKUP("App_RangeGt1000",'Scoring_Config'!$A:$A,'Scoring_Config'!$D:$D,"Yes")="Yes",_xlfn.XLOOKUP("App_RangeGt1000",'Scoring_Config'!$A:$A,'Scoring_Config'!$C:$C,0),0),"False,0")</f>
        <v>0</v>
      </c>
      <c r="AW1192" cm="1">
        <f t="array" ref="AW1192">IF(FALSE,"True," &amp; IF(_xlfn.XLOOKUP("Action_IsDenyOrDrop",'Scoring_Config'!$A:$A,'Scoring_Config'!$D:$D,"Yes")="Yes",_xlfn.XLOOKUP("Action_IsDenyOrDrop",'Scoring_Config'!$A:$A,'Scoring_Config'!$C:$C,0),0),"False,0")</f>
        <v>0</v>
      </c>
      <c r="AX1192" cm="1">
        <f t="array" ref="AX1192">IF(LEFT(AW1192,4)="True",0,(IF(LEFT(Y1192,4)="True",IF(_xlfn.XLOOKUP("Src_IsAny",'Scoring_Config'!$A:$A,'Scoring_Config'!$D:$D,"Yes")="Yes",_xlfn.XLOOKUP("Src_IsAny",'Scoring_Config'!$A:$A,'Scoring_Config'!$C:$C,10),0),0)+IF(LEFT(Z1192,4)="True",IF(_xlfn.XLOOKUP("Src_CIDR_Le_16",'Scoring_Config'!$A:$A,'Scoring_Config'!$D:$D,"Yes")="Yes",_xlfn.XLOOKUP("Src_CIDR_Le_16",'Scoring_Config'!$A:$A,'Scoring_Config'!$C:$C,10),0),0)+IF(LEFT(AA1192,4)="True",IF(_xlfn.XLOOKUP("Src_CIDR_17_22",'Scoring_Config'!$A:$A,'Scoring_Config'!$D:$D,"Yes")="Yes",_xlfn.XLOOKUP("Src_CIDR_17_22",'Scoring_Config'!$A:$A,'Scoring_Config'!$C:$C,5),0),0)+IF(LEFT(AB1192,4)="True",IF(_xlfn.XLOOKUP("Dst_IsAny",'Scoring_Config'!$A:$A,'Scoring_Config'!$D:$D,"Yes")="Yes",_xlfn.XLOOKUP("Dst_IsAny",'Scoring_Config'!$A:$A,'Scoring_Config'!$C:$C,10),0),0)+IF(LEFT(AC1192,4)="True",IF(_xlfn.XLOOKUP("Dst_CIDR_Le_16",'Scoring_Config'!$A:$A,'Scoring_Config'!$D:$D,"Yes")="Yes",_xlfn.XLOOKUP("Dst_CIDR_Le_16",'Scoring_Config'!$A:$A,'Scoring_Config'!$C:$C,10),0),0)+IF(LEFT(AD1192,4)="True",IF(_xlfn.XLOOKUP("Dst_CIDR_17_22",'Scoring_Config'!$A:$A,'Scoring_Config'!$D:$D,"Yes")="Yes",_xlfn.XLOOKUP("Dst_CIDR_17_22",'Scoring_Config'!$A:$A,'Scoring_Config'!$C:$C,5),0),0)+IF(LEFT(AE1192,4)="True",IF(_xlfn.XLOOKUP("SrcZone_IsAny",'Scoring_Config'!$A:$A,'Scoring_Config'!$D:$D,"Yes")="Yes",_xlfn.XLOOKUP("SrcZone_IsAny",'Scoring_Config'!$A:$A,'Scoring_Config'!$C:$C,10),0),0)+IF(LEFT(AF1192,4)="True",IF(_xlfn.XLOOKUP("DstZone_IsAny",'Scoring_Config'!$A:$A,'Scoring_Config'!$D:$D,"Yes")="Yes",_xlfn.XLOOKUP("DstZone_IsAny",'Scoring_Config'!$A:$A,'Scoring_Config'!$C:$C,10),0),0)+IF(LEFT(AG1192,4)="True",IF(_xlfn.XLOOKUP("Service_Any_OR_RangeGt1000",'Scoring_Config'!$A:$A,'Scoring_Config'!$D:$D,"Yes")="Yes",_xlfn.XLOOKUP("Service_Any_OR_RangeGt1000",'Scoring_Config'!$A:$A,'Scoring_Config'!$C:$C,10),0),0)+IF(LEFT(AH1192,4)="True",IF(_xlfn.XLOOKUP("App_Any_OR_RangeGt1000",'Scoring_Config'!$A:$A,'Scoring_Config'!$D:$D,"Yes")="Yes",_xlfn.XLOOKUP("App_Any_OR_RangeGt1000",'Scoring_Config'!$A:$A,'Scoring_Config'!$C:$C,10),0),0)+IF(LEFT(AI1192,4)="True",IF(_xlfn.XLOOKUP("Service_Insecure_Match",'Scoring_Config'!$A:$A,'Scoring_Config'!$D:$D,"Yes")="Yes",_xlfn.XLOOKUP("Service_Insecure_Match",'Scoring_Config'!$A:$A,'Scoring_Config'!$C:$C,5),0),0)+IF(LEFT(AJ1192,4)="True",IF(_xlfn.XLOOKUP("Risky_Inbound",'Scoring_Config'!$A:$A,'Scoring_Config'!$D:$D,"Yes")="Yes",_xlfn.XLOOKUP("Risky_Inbound",'Scoring_Config'!$A:$A,'Scoring_Config'!$C:$C,50),0),0)+IF(LEFT(AK1192,4)="True",IF(_xlfn.XLOOKUP("Risky_Outbound",'Scoring_Config'!$A:$A,'Scoring_Config'!$D:$D,"Yes")="Yes",_xlfn.XLOOKUP("Risky_Outbound",'Scoring_Config'!$A:$A,'Scoring_Config'!$C:$C,25),0),0)+IF(LEFT(AZ1192,4)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1192,FIND(",",AL1192)+1,100)),0)+IF(LEFT(AM1192,4)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1192,FIND(",",AN1192)+1,100)),0)+IF(_xlfn.XLOOKUP("Profile_Scoring",'Scoring_Config'!$A:$A,'Scoring_Config'!$D:$D,"Yes")="Yes",VALUE(MID(AO1192,FIND(",",AO1192)+1,100)),0)+IF(_xlfn.XLOOKUP("Options_Scoring",'Scoring_Config'!$A:$A,'Scoring_Config'!$D:$D,"Yes")="Yes",VALUE(MID(AP1192,FIND(",",AP1192)+1,100)),0)))</f>
        <v>0</v>
      </c>
      <c r="AZ1192" cm="1">
        <f t="array" ref="AZ1192">IF(FALSE,"True," &amp; IF(_xlfn.XLOOKUP("Migrate_Insecure",'Scoring_Config'!$A:$A,'Scoring_Config'!$D:$D,"Yes")="Yes",_xlfn.XLOOKUP("Migrate_Insecure",'Scoring_Config'!$A:$A,'Scoring_Config'!$C:$C,10),0),"False,0")</f>
        <v>0</v>
      </c>
    </row>
    <row r="1193" spans="1:52">
      <c r="A1193" t="s">
        <v>1979</v>
      </c>
      <c r="B1193" t="s">
        <v>3165</v>
      </c>
      <c r="C1193" t="s">
        <v>3542</v>
      </c>
      <c r="D1193" t="s">
        <v>3545</v>
      </c>
      <c r="E1193" t="s">
        <v>3563</v>
      </c>
      <c r="F1193" t="s">
        <v>3637</v>
      </c>
      <c r="G1193" t="s">
        <v>202</v>
      </c>
      <c r="H1193" t="s">
        <v>174</v>
      </c>
      <c r="I1193" t="s">
        <v>3576</v>
      </c>
      <c r="J1193" t="s">
        <v>1199</v>
      </c>
      <c r="K1193" t="s">
        <v>1696</v>
      </c>
      <c r="L1193" t="s">
        <v>1327</v>
      </c>
      <c r="M1193" t="s">
        <v>1974</v>
      </c>
      <c r="N1193" t="s">
        <v>4315</v>
      </c>
      <c r="O1193" t="s">
        <v>4319</v>
      </c>
      <c r="P1193" t="s">
        <v>4323</v>
      </c>
      <c r="Q1193" t="s">
        <v>4988</v>
      </c>
      <c r="R1193" t="s">
        <v>5439</v>
      </c>
      <c r="S1193" t="s">
        <v>4324</v>
      </c>
      <c r="T1193" t="s">
        <v>5861</v>
      </c>
      <c r="U1193" t="s">
        <v>6535</v>
      </c>
      <c r="Y1193" cm="1">
        <f t="array" ref="Y1193">IF(FALSE,"True," &amp; IF(_xlfn.XLOOKUP("Src_IsAny",'Scoring_Config'!$A:$A,'Scoring_Config'!$D:$D,"Yes")="Yes",_xlfn.XLOOKUP("Src_IsAny",'Scoring_Config'!$A:$A,'Scoring_Config'!$C:$C,10),0),"False,0")</f>
        <v>0</v>
      </c>
      <c r="Z1193" cm="1">
        <f t="array" ref="Z1193">IF(FALSE,"True," &amp; IF(_xlfn.XLOOKUP("Src_CIDR_Le_16",'Scoring_Config'!$A:$A,'Scoring_Config'!$D:$D,"Yes")="Yes",_xlfn.XLOOKUP("Src_CIDR_Le_16",'Scoring_Config'!$A:$A,'Scoring_Config'!$C:$C,10),0),"False,0")</f>
        <v>0</v>
      </c>
      <c r="AA1193" cm="1">
        <f t="array" ref="AA1193">IF(TRUE,"True," &amp; IF(_xlfn.XLOOKUP("Src_CIDR_17_22",'Scoring_Config'!$A:$A,'Scoring_Config'!$D:$D,"Yes")="Yes",_xlfn.XLOOKUP("Src_CIDR_17_22",'Scoring_Config'!$A:$A,'Scoring_Config'!$C:$C,5),0),"False,0")</f>
        <v>0</v>
      </c>
      <c r="AB1193" cm="1">
        <f t="array" ref="AB1193">IF(FALSE,"True," &amp; IF(_xlfn.XLOOKUP("Dst_IsAny",'Scoring_Config'!$A:$A,'Scoring_Config'!$D:$D,"Yes")="Yes",_xlfn.XLOOKUP("Dst_IsAny",'Scoring_Config'!$A:$A,'Scoring_Config'!$C:$C,10),0),"False,0")</f>
        <v>0</v>
      </c>
      <c r="AC1193" cm="1">
        <f t="array" ref="AC1193">IF(FALSE,"True," &amp; IF(_xlfn.XLOOKUP("Dst_CIDR_Le_16",'Scoring_Config'!$A:$A,'Scoring_Config'!$D:$D,"Yes")="Yes",_xlfn.XLOOKUP("Dst_CIDR_Le_16",'Scoring_Config'!$A:$A,'Scoring_Config'!$C:$C,10),0),"False,0")</f>
        <v>0</v>
      </c>
      <c r="AD1193" cm="1">
        <f t="array" ref="AD1193">IF(FALSE,"True," &amp; IF(_xlfn.XLOOKUP("Dst_CIDR_17_22",'Scoring_Config'!$A:$A,'Scoring_Config'!$D:$D,"Yes")="Yes",_xlfn.XLOOKUP("Dst_CIDR_17_22",'Scoring_Config'!$A:$A,'Scoring_Config'!$C:$C,5),0),"False,0")</f>
        <v>0</v>
      </c>
      <c r="AE1193" cm="1">
        <f t="array" ref="AE1193">IF(FALSE,"True," &amp; IF(_xlfn.XLOOKUP("SrcZone_IsAny",'Scoring_Config'!$A:$A,'Scoring_Config'!$D:$D,"Yes")="Yes",_xlfn.XLOOKUP("SrcZone_IsAny",'Scoring_Config'!$A:$A,'Scoring_Config'!$C:$C,10),0),"False,0")</f>
        <v>0</v>
      </c>
      <c r="AF1193" cm="1">
        <f t="array" ref="AF1193">IF(FALSE,"True," &amp; IF(_xlfn.XLOOKUP("DstZone_IsAny",'Scoring_Config'!$A:$A,'Scoring_Config'!$D:$D,"Yes")="Yes",_xlfn.XLOOKUP("DstZone_IsAny",'Scoring_Config'!$A:$A,'Scoring_Config'!$C:$C,10),0),"False,0")</f>
        <v>0</v>
      </c>
      <c r="AG1193" cm="1">
        <f t="array" ref="AG119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93" cm="1">
        <f t="array" ref="AH1193">IF(FALSE,"True," &amp; IF(_xlfn.XLOOKUP("App_Any_OR_RangeGt1000",'Scoring_Config'!$A:$A,'Scoring_Config'!$D:$D,"Yes")="Yes",_xlfn.XLOOKUP("App_Any_OR_RangeGt1000",'Scoring_Config'!$A:$A,'Scoring_Config'!$C:$C,10),0),"False,0")</f>
        <v>0</v>
      </c>
      <c r="AI1193" cm="1">
        <f t="array" ref="AI1193">IF(FALSE,"True," &amp; IF(_xlfn.XLOOKUP("Service_Insecure_Match",'Scoring_Config'!$A:$A,'Scoring_Config'!$D:$D,"Yes")="Yes",_xlfn.XLOOKUP("Service_Insecure_Match",'Scoring_Config'!$A:$A,'Scoring_Config'!$C:$C,5),0),"False,0")</f>
        <v>0</v>
      </c>
      <c r="AJ1193" cm="1">
        <f t="array" ref="AJ1193">IF(FALSE,"True," &amp; IF(_xlfn.XLOOKUP("Risky_Inbound",'Scoring_Config'!$A:$A,'Scoring_Config'!$D:$D,"Yes")="Yes",_xlfn.XLOOKUP("Risky_Inbound",'Scoring_Config'!$A:$A,'Scoring_Config'!$C:$C,50),0),"False,0")</f>
        <v>0</v>
      </c>
      <c r="AK1193" cm="1">
        <f t="array" ref="AK1193">IF(FALSE,"True," &amp; IF(_xlfn.XLOOKUP("Risky_Outbound",'Scoring_Config'!$A:$A,'Scoring_Config'!$D:$D,"Yes")="Yes",_xlfn.XLOOKUP("Risky_Outbound",'Scoring_Config'!$A:$A,'Scoring_Config'!$C:$C,25),0),"False,0")</f>
        <v>0</v>
      </c>
      <c r="AL1193" t="s">
        <v>6699</v>
      </c>
      <c r="AM1193" cm="1">
        <f t="array" ref="AM119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93" t="s">
        <v>6697</v>
      </c>
      <c r="AO1193" t="s">
        <v>6697</v>
      </c>
      <c r="AP1193" t="s">
        <v>6697</v>
      </c>
      <c r="AQ1193" cm="1">
        <f t="array" ref="AQ1193">IF(FALSE,"True," &amp; IF(_xlfn.XLOOKUP("Service_IsAny",'Scoring_Config'!$A:$A,'Scoring_Config'!$D:$D,"Yes")="Yes",_xlfn.XLOOKUP("Service_IsAny",'Scoring_Config'!$A:$A,'Scoring_Config'!$C:$C,0),0),"False,0")</f>
        <v>0</v>
      </c>
      <c r="AR1193">
        <v>0</v>
      </c>
      <c r="AS1193" cm="1">
        <f t="array" ref="AS1193">IF(FALSE,"True," &amp; IF(_xlfn.XLOOKUP("Service_RangeGt1000",'Scoring_Config'!$A:$A,'Scoring_Config'!$D:$D,"Yes")="Yes",_xlfn.XLOOKUP("Service_RangeGt1000",'Scoring_Config'!$A:$A,'Scoring_Config'!$C:$C,0),0),"False,0")</f>
        <v>0</v>
      </c>
      <c r="AT1193" cm="1">
        <f t="array" ref="AT1193">IF(FALSE,"True," &amp; IF(_xlfn.XLOOKUP("App_IsAny",'Scoring_Config'!$A:$A,'Scoring_Config'!$D:$D,"Yes")="Yes",_xlfn.XLOOKUP("App_IsAny",'Scoring_Config'!$A:$A,'Scoring_Config'!$C:$C,0),0),"False,0")</f>
        <v>0</v>
      </c>
      <c r="AU1193">
        <v>0</v>
      </c>
      <c r="AV1193" cm="1">
        <f t="array" ref="AV1193">IF(FALSE,"True," &amp; IF(_xlfn.XLOOKUP("App_RangeGt1000",'Scoring_Config'!$A:$A,'Scoring_Config'!$D:$D,"Yes")="Yes",_xlfn.XLOOKUP("App_RangeGt1000",'Scoring_Config'!$A:$A,'Scoring_Config'!$C:$C,0),0),"False,0")</f>
        <v>0</v>
      </c>
      <c r="AW1193" cm="1">
        <f t="array" ref="AW1193">IF(FALSE,"True," &amp; IF(_xlfn.XLOOKUP("Action_IsDenyOrDrop",'Scoring_Config'!$A:$A,'Scoring_Config'!$D:$D,"Yes")="Yes",_xlfn.XLOOKUP("Action_IsDenyOrDrop",'Scoring_Config'!$A:$A,'Scoring_Config'!$C:$C,0),0),"False,0")</f>
        <v>0</v>
      </c>
      <c r="AX1193" cm="1">
        <f t="array" ref="AX1193">IF(LEFT(AW1193,4)="True",0,(IF(LEFT(Y1193,4)="True",IF(_xlfn.XLOOKUP("Src_IsAny",'Scoring_Config'!$A:$A,'Scoring_Config'!$D:$D,"Yes")="Yes",_xlfn.XLOOKUP("Src_IsAny",'Scoring_Config'!$A:$A,'Scoring_Config'!$C:$C,10),0),0)+IF(LEFT(Z1193,4)="True",IF(_xlfn.XLOOKUP("Src_CIDR_Le_16",'Scoring_Config'!$A:$A,'Scoring_Config'!$D:$D,"Yes")="Yes",_xlfn.XLOOKUP("Src_CIDR_Le_16",'Scoring_Config'!$A:$A,'Scoring_Config'!$C:$C,10),0),0)+IF(LEFT(AA1193,4)="True",IF(_xlfn.XLOOKUP("Src_CIDR_17_22",'Scoring_Config'!$A:$A,'Scoring_Config'!$D:$D,"Yes")="Yes",_xlfn.XLOOKUP("Src_CIDR_17_22",'Scoring_Config'!$A:$A,'Scoring_Config'!$C:$C,5),0),0)+IF(LEFT(AB1193,4)="True",IF(_xlfn.XLOOKUP("Dst_IsAny",'Scoring_Config'!$A:$A,'Scoring_Config'!$D:$D,"Yes")="Yes",_xlfn.XLOOKUP("Dst_IsAny",'Scoring_Config'!$A:$A,'Scoring_Config'!$C:$C,10),0),0)+IF(LEFT(AC1193,4)="True",IF(_xlfn.XLOOKUP("Dst_CIDR_Le_16",'Scoring_Config'!$A:$A,'Scoring_Config'!$D:$D,"Yes")="Yes",_xlfn.XLOOKUP("Dst_CIDR_Le_16",'Scoring_Config'!$A:$A,'Scoring_Config'!$C:$C,10),0),0)+IF(LEFT(AD1193,4)="True",IF(_xlfn.XLOOKUP("Dst_CIDR_17_22",'Scoring_Config'!$A:$A,'Scoring_Config'!$D:$D,"Yes")="Yes",_xlfn.XLOOKUP("Dst_CIDR_17_22",'Scoring_Config'!$A:$A,'Scoring_Config'!$C:$C,5),0),0)+IF(LEFT(AE1193,4)="True",IF(_xlfn.XLOOKUP("SrcZone_IsAny",'Scoring_Config'!$A:$A,'Scoring_Config'!$D:$D,"Yes")="Yes",_xlfn.XLOOKUP("SrcZone_IsAny",'Scoring_Config'!$A:$A,'Scoring_Config'!$C:$C,10),0),0)+IF(LEFT(AF1193,4)="True",IF(_xlfn.XLOOKUP("DstZone_IsAny",'Scoring_Config'!$A:$A,'Scoring_Config'!$D:$D,"Yes")="Yes",_xlfn.XLOOKUP("DstZone_IsAny",'Scoring_Config'!$A:$A,'Scoring_Config'!$C:$C,10),0),0)+IF(LEFT(AG1193,4)="True",IF(_xlfn.XLOOKUP("Service_Any_OR_RangeGt1000",'Scoring_Config'!$A:$A,'Scoring_Config'!$D:$D,"Yes")="Yes",_xlfn.XLOOKUP("Service_Any_OR_RangeGt1000",'Scoring_Config'!$A:$A,'Scoring_Config'!$C:$C,10),0),0)+IF(LEFT(AH1193,4)="True",IF(_xlfn.XLOOKUP("App_Any_OR_RangeGt1000",'Scoring_Config'!$A:$A,'Scoring_Config'!$D:$D,"Yes")="Yes",_xlfn.XLOOKUP("App_Any_OR_RangeGt1000",'Scoring_Config'!$A:$A,'Scoring_Config'!$C:$C,10),0),0)+IF(LEFT(AI1193,4)="True",IF(_xlfn.XLOOKUP("Service_Insecure_Match",'Scoring_Config'!$A:$A,'Scoring_Config'!$D:$D,"Yes")="Yes",_xlfn.XLOOKUP("Service_Insecure_Match",'Scoring_Config'!$A:$A,'Scoring_Config'!$C:$C,5),0),0)+IF(LEFT(AJ1193,4)="True",IF(_xlfn.XLOOKUP("Risky_Inbound",'Scoring_Config'!$A:$A,'Scoring_Config'!$D:$D,"Yes")="Yes",_xlfn.XLOOKUP("Risky_Inbound",'Scoring_Config'!$A:$A,'Scoring_Config'!$C:$C,50),0),0)+IF(LEFT(AK1193,4)="True",IF(_xlfn.XLOOKUP("Risky_Outbound",'Scoring_Config'!$A:$A,'Scoring_Config'!$D:$D,"Yes")="Yes",_xlfn.XLOOKUP("Risky_Outbound",'Scoring_Config'!$A:$A,'Scoring_Config'!$C:$C,25),0),0)+IF(LEFT(AZ1193,4)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1193,FIND(",",AL1193)+1,100)),0)+IF(LEFT(AM1193,4)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1193,FIND(",",AN1193)+1,100)),0)+IF(_xlfn.XLOOKUP("Profile_Scoring",'Scoring_Config'!$A:$A,'Scoring_Config'!$D:$D,"Yes")="Yes",VALUE(MID(AO1193,FIND(",",AO1193)+1,100)),0)+IF(_xlfn.XLOOKUP("Options_Scoring",'Scoring_Config'!$A:$A,'Scoring_Config'!$D:$D,"Yes")="Yes",VALUE(MID(AP1193,FIND(",",AP1193)+1,100)),0)))</f>
        <v>0</v>
      </c>
      <c r="AZ1193" cm="1">
        <f t="array" ref="AZ1193">IF(FALSE,"True," &amp; IF(_xlfn.XLOOKUP("Migrate_Insecure",'Scoring_Config'!$A:$A,'Scoring_Config'!$D:$D,"Yes")="Yes",_xlfn.XLOOKUP("Migrate_Insecure",'Scoring_Config'!$A:$A,'Scoring_Config'!$C:$C,10),0),"False,0")</f>
        <v>0</v>
      </c>
    </row>
    <row r="1194" spans="1:52">
      <c r="A1194" t="s">
        <v>1979</v>
      </c>
      <c r="B1194" t="s">
        <v>3166</v>
      </c>
      <c r="C1194" t="s">
        <v>3542</v>
      </c>
      <c r="D1194" t="s">
        <v>3545</v>
      </c>
      <c r="E1194" t="s">
        <v>3563</v>
      </c>
      <c r="F1194" t="s">
        <v>3637</v>
      </c>
      <c r="G1194" t="s">
        <v>202</v>
      </c>
      <c r="H1194" t="s">
        <v>174</v>
      </c>
      <c r="I1194" t="s">
        <v>3576</v>
      </c>
      <c r="J1194" t="s">
        <v>1200</v>
      </c>
      <c r="K1194" t="s">
        <v>1680</v>
      </c>
      <c r="L1194" t="s">
        <v>1327</v>
      </c>
      <c r="M1194" t="s">
        <v>1974</v>
      </c>
      <c r="N1194" t="s">
        <v>4315</v>
      </c>
      <c r="O1194" t="s">
        <v>4319</v>
      </c>
      <c r="P1194" t="s">
        <v>4323</v>
      </c>
      <c r="Q1194" t="s">
        <v>5163</v>
      </c>
      <c r="R1194" t="s">
        <v>5439</v>
      </c>
      <c r="S1194" t="s">
        <v>4324</v>
      </c>
      <c r="T1194" t="s">
        <v>5862</v>
      </c>
      <c r="U1194" t="s">
        <v>6536</v>
      </c>
      <c r="Y1194" cm="1">
        <f t="array" ref="Y1194">IF(FALSE,"True," &amp; IF(_xlfn.XLOOKUP("Src_IsAny",'Scoring_Config'!$A:$A,'Scoring_Config'!$D:$D,"Yes")="Yes",_xlfn.XLOOKUP("Src_IsAny",'Scoring_Config'!$A:$A,'Scoring_Config'!$C:$C,10),0),"False,0")</f>
        <v>0</v>
      </c>
      <c r="Z1194" cm="1">
        <f t="array" ref="Z1194">IF(FALSE,"True," &amp; IF(_xlfn.XLOOKUP("Src_CIDR_Le_16",'Scoring_Config'!$A:$A,'Scoring_Config'!$D:$D,"Yes")="Yes",_xlfn.XLOOKUP("Src_CIDR_Le_16",'Scoring_Config'!$A:$A,'Scoring_Config'!$C:$C,10),0),"False,0")</f>
        <v>0</v>
      </c>
      <c r="AA1194" cm="1">
        <f t="array" ref="AA1194">IF(TRUE,"True," &amp; IF(_xlfn.XLOOKUP("Src_CIDR_17_22",'Scoring_Config'!$A:$A,'Scoring_Config'!$D:$D,"Yes")="Yes",_xlfn.XLOOKUP("Src_CIDR_17_22",'Scoring_Config'!$A:$A,'Scoring_Config'!$C:$C,5),0),"False,0")</f>
        <v>0</v>
      </c>
      <c r="AB1194" cm="1">
        <f t="array" ref="AB1194">IF(FALSE,"True," &amp; IF(_xlfn.XLOOKUP("Dst_IsAny",'Scoring_Config'!$A:$A,'Scoring_Config'!$D:$D,"Yes")="Yes",_xlfn.XLOOKUP("Dst_IsAny",'Scoring_Config'!$A:$A,'Scoring_Config'!$C:$C,10),0),"False,0")</f>
        <v>0</v>
      </c>
      <c r="AC1194" cm="1">
        <f t="array" ref="AC1194">IF(FALSE,"True," &amp; IF(_xlfn.XLOOKUP("Dst_CIDR_Le_16",'Scoring_Config'!$A:$A,'Scoring_Config'!$D:$D,"Yes")="Yes",_xlfn.XLOOKUP("Dst_CIDR_Le_16",'Scoring_Config'!$A:$A,'Scoring_Config'!$C:$C,10),0),"False,0")</f>
        <v>0</v>
      </c>
      <c r="AD1194" cm="1">
        <f t="array" ref="AD1194">IF(FALSE,"True," &amp; IF(_xlfn.XLOOKUP("Dst_CIDR_17_22",'Scoring_Config'!$A:$A,'Scoring_Config'!$D:$D,"Yes")="Yes",_xlfn.XLOOKUP("Dst_CIDR_17_22",'Scoring_Config'!$A:$A,'Scoring_Config'!$C:$C,5),0),"False,0")</f>
        <v>0</v>
      </c>
      <c r="AE1194" cm="1">
        <f t="array" ref="AE1194">IF(FALSE,"True," &amp; IF(_xlfn.XLOOKUP("SrcZone_IsAny",'Scoring_Config'!$A:$A,'Scoring_Config'!$D:$D,"Yes")="Yes",_xlfn.XLOOKUP("SrcZone_IsAny",'Scoring_Config'!$A:$A,'Scoring_Config'!$C:$C,10),0),"False,0")</f>
        <v>0</v>
      </c>
      <c r="AF1194" cm="1">
        <f t="array" ref="AF1194">IF(FALSE,"True," &amp; IF(_xlfn.XLOOKUP("DstZone_IsAny",'Scoring_Config'!$A:$A,'Scoring_Config'!$D:$D,"Yes")="Yes",_xlfn.XLOOKUP("DstZone_IsAny",'Scoring_Config'!$A:$A,'Scoring_Config'!$C:$C,10),0),"False,0")</f>
        <v>0</v>
      </c>
      <c r="AG1194" cm="1">
        <f t="array" ref="AG119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94" cm="1">
        <f t="array" ref="AH1194">IF(FALSE,"True," &amp; IF(_xlfn.XLOOKUP("App_Any_OR_RangeGt1000",'Scoring_Config'!$A:$A,'Scoring_Config'!$D:$D,"Yes")="Yes",_xlfn.XLOOKUP("App_Any_OR_RangeGt1000",'Scoring_Config'!$A:$A,'Scoring_Config'!$C:$C,10),0),"False,0")</f>
        <v>0</v>
      </c>
      <c r="AI1194" cm="1">
        <f t="array" ref="AI1194">IF(FALSE,"True," &amp; IF(_xlfn.XLOOKUP("Service_Insecure_Match",'Scoring_Config'!$A:$A,'Scoring_Config'!$D:$D,"Yes")="Yes",_xlfn.XLOOKUP("Service_Insecure_Match",'Scoring_Config'!$A:$A,'Scoring_Config'!$C:$C,5),0),"False,0")</f>
        <v>0</v>
      </c>
      <c r="AJ1194" cm="1">
        <f t="array" ref="AJ1194">IF(FALSE,"True," &amp; IF(_xlfn.XLOOKUP("Risky_Inbound",'Scoring_Config'!$A:$A,'Scoring_Config'!$D:$D,"Yes")="Yes",_xlfn.XLOOKUP("Risky_Inbound",'Scoring_Config'!$A:$A,'Scoring_Config'!$C:$C,50),0),"False,0")</f>
        <v>0</v>
      </c>
      <c r="AK1194" cm="1">
        <f t="array" ref="AK1194">IF(FALSE,"True," &amp; IF(_xlfn.XLOOKUP("Risky_Outbound",'Scoring_Config'!$A:$A,'Scoring_Config'!$D:$D,"Yes")="Yes",_xlfn.XLOOKUP("Risky_Outbound",'Scoring_Config'!$A:$A,'Scoring_Config'!$C:$C,25),0),"False,0")</f>
        <v>0</v>
      </c>
      <c r="AL1194" t="s">
        <v>6699</v>
      </c>
      <c r="AM1194" cm="1">
        <f t="array" ref="AM119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94" t="s">
        <v>6697</v>
      </c>
      <c r="AO1194" t="s">
        <v>6697</v>
      </c>
      <c r="AP1194" t="s">
        <v>6697</v>
      </c>
      <c r="AQ1194" cm="1">
        <f t="array" ref="AQ1194">IF(FALSE,"True," &amp; IF(_xlfn.XLOOKUP("Service_IsAny",'Scoring_Config'!$A:$A,'Scoring_Config'!$D:$D,"Yes")="Yes",_xlfn.XLOOKUP("Service_IsAny",'Scoring_Config'!$A:$A,'Scoring_Config'!$C:$C,0),0),"False,0")</f>
        <v>0</v>
      </c>
      <c r="AR1194">
        <v>0</v>
      </c>
      <c r="AS1194" cm="1">
        <f t="array" ref="AS1194">IF(FALSE,"True," &amp; IF(_xlfn.XLOOKUP("Service_RangeGt1000",'Scoring_Config'!$A:$A,'Scoring_Config'!$D:$D,"Yes")="Yes",_xlfn.XLOOKUP("Service_RangeGt1000",'Scoring_Config'!$A:$A,'Scoring_Config'!$C:$C,0),0),"False,0")</f>
        <v>0</v>
      </c>
      <c r="AT1194" cm="1">
        <f t="array" ref="AT1194">IF(FALSE,"True," &amp; IF(_xlfn.XLOOKUP("App_IsAny",'Scoring_Config'!$A:$A,'Scoring_Config'!$D:$D,"Yes")="Yes",_xlfn.XLOOKUP("App_IsAny",'Scoring_Config'!$A:$A,'Scoring_Config'!$C:$C,0),0),"False,0")</f>
        <v>0</v>
      </c>
      <c r="AU1194">
        <v>2</v>
      </c>
      <c r="AV1194" cm="1">
        <f t="array" ref="AV1194">IF(FALSE,"True," &amp; IF(_xlfn.XLOOKUP("App_RangeGt1000",'Scoring_Config'!$A:$A,'Scoring_Config'!$D:$D,"Yes")="Yes",_xlfn.XLOOKUP("App_RangeGt1000",'Scoring_Config'!$A:$A,'Scoring_Config'!$C:$C,0),0),"False,0")</f>
        <v>0</v>
      </c>
      <c r="AW1194" cm="1">
        <f t="array" ref="AW1194">IF(FALSE,"True," &amp; IF(_xlfn.XLOOKUP("Action_IsDenyOrDrop",'Scoring_Config'!$A:$A,'Scoring_Config'!$D:$D,"Yes")="Yes",_xlfn.XLOOKUP("Action_IsDenyOrDrop",'Scoring_Config'!$A:$A,'Scoring_Config'!$C:$C,0),0),"False,0")</f>
        <v>0</v>
      </c>
      <c r="AX1194" cm="1">
        <f t="array" ref="AX1194">IF(LEFT(AW1194,4)="True",0,(IF(LEFT(Y1194,4)="True",IF(_xlfn.XLOOKUP("Src_IsAny",'Scoring_Config'!$A:$A,'Scoring_Config'!$D:$D,"Yes")="Yes",_xlfn.XLOOKUP("Src_IsAny",'Scoring_Config'!$A:$A,'Scoring_Config'!$C:$C,10),0),0)+IF(LEFT(Z1194,4)="True",IF(_xlfn.XLOOKUP("Src_CIDR_Le_16",'Scoring_Config'!$A:$A,'Scoring_Config'!$D:$D,"Yes")="Yes",_xlfn.XLOOKUP("Src_CIDR_Le_16",'Scoring_Config'!$A:$A,'Scoring_Config'!$C:$C,10),0),0)+IF(LEFT(AA1194,4)="True",IF(_xlfn.XLOOKUP("Src_CIDR_17_22",'Scoring_Config'!$A:$A,'Scoring_Config'!$D:$D,"Yes")="Yes",_xlfn.XLOOKUP("Src_CIDR_17_22",'Scoring_Config'!$A:$A,'Scoring_Config'!$C:$C,5),0),0)+IF(LEFT(AB1194,4)="True",IF(_xlfn.XLOOKUP("Dst_IsAny",'Scoring_Config'!$A:$A,'Scoring_Config'!$D:$D,"Yes")="Yes",_xlfn.XLOOKUP("Dst_IsAny",'Scoring_Config'!$A:$A,'Scoring_Config'!$C:$C,10),0),0)+IF(LEFT(AC1194,4)="True",IF(_xlfn.XLOOKUP("Dst_CIDR_Le_16",'Scoring_Config'!$A:$A,'Scoring_Config'!$D:$D,"Yes")="Yes",_xlfn.XLOOKUP("Dst_CIDR_Le_16",'Scoring_Config'!$A:$A,'Scoring_Config'!$C:$C,10),0),0)+IF(LEFT(AD1194,4)="True",IF(_xlfn.XLOOKUP("Dst_CIDR_17_22",'Scoring_Config'!$A:$A,'Scoring_Config'!$D:$D,"Yes")="Yes",_xlfn.XLOOKUP("Dst_CIDR_17_22",'Scoring_Config'!$A:$A,'Scoring_Config'!$C:$C,5),0),0)+IF(LEFT(AE1194,4)="True",IF(_xlfn.XLOOKUP("SrcZone_IsAny",'Scoring_Config'!$A:$A,'Scoring_Config'!$D:$D,"Yes")="Yes",_xlfn.XLOOKUP("SrcZone_IsAny",'Scoring_Config'!$A:$A,'Scoring_Config'!$C:$C,10),0),0)+IF(LEFT(AF1194,4)="True",IF(_xlfn.XLOOKUP("DstZone_IsAny",'Scoring_Config'!$A:$A,'Scoring_Config'!$D:$D,"Yes")="Yes",_xlfn.XLOOKUP("DstZone_IsAny",'Scoring_Config'!$A:$A,'Scoring_Config'!$C:$C,10),0),0)+IF(LEFT(AG1194,4)="True",IF(_xlfn.XLOOKUP("Service_Any_OR_RangeGt1000",'Scoring_Config'!$A:$A,'Scoring_Config'!$D:$D,"Yes")="Yes",_xlfn.XLOOKUP("Service_Any_OR_RangeGt1000",'Scoring_Config'!$A:$A,'Scoring_Config'!$C:$C,10),0),0)+IF(LEFT(AH1194,4)="True",IF(_xlfn.XLOOKUP("App_Any_OR_RangeGt1000",'Scoring_Config'!$A:$A,'Scoring_Config'!$D:$D,"Yes")="Yes",_xlfn.XLOOKUP("App_Any_OR_RangeGt1000",'Scoring_Config'!$A:$A,'Scoring_Config'!$C:$C,10),0),0)+IF(LEFT(AI1194,4)="True",IF(_xlfn.XLOOKUP("Service_Insecure_Match",'Scoring_Config'!$A:$A,'Scoring_Config'!$D:$D,"Yes")="Yes",_xlfn.XLOOKUP("Service_Insecure_Match",'Scoring_Config'!$A:$A,'Scoring_Config'!$C:$C,5),0),0)+IF(LEFT(AJ1194,4)="True",IF(_xlfn.XLOOKUP("Risky_Inbound",'Scoring_Config'!$A:$A,'Scoring_Config'!$D:$D,"Yes")="Yes",_xlfn.XLOOKUP("Risky_Inbound",'Scoring_Config'!$A:$A,'Scoring_Config'!$C:$C,50),0),0)+IF(LEFT(AK1194,4)="True",IF(_xlfn.XLOOKUP("Risky_Outbound",'Scoring_Config'!$A:$A,'Scoring_Config'!$D:$D,"Yes")="Yes",_xlfn.XLOOKUP("Risky_Outbound",'Scoring_Config'!$A:$A,'Scoring_Config'!$C:$C,25),0),0)+IF(LEFT(AZ1194,4)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1194,FIND(",",AL1194)+1,100)),0)+IF(LEFT(AM1194,4)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1194,FIND(",",AN1194)+1,100)),0)+IF(_xlfn.XLOOKUP("Profile_Scoring",'Scoring_Config'!$A:$A,'Scoring_Config'!$D:$D,"Yes")="Yes",VALUE(MID(AO1194,FIND(",",AO1194)+1,100)),0)+IF(_xlfn.XLOOKUP("Options_Scoring",'Scoring_Config'!$A:$A,'Scoring_Config'!$D:$D,"Yes")="Yes",VALUE(MID(AP1194,FIND(",",AP1194)+1,100)),0)))</f>
        <v>0</v>
      </c>
      <c r="AZ1194" cm="1">
        <f t="array" ref="AZ1194">IF(FALSE,"True," &amp; IF(_xlfn.XLOOKUP("Migrate_Insecure",'Scoring_Config'!$A:$A,'Scoring_Config'!$D:$D,"Yes")="Yes",_xlfn.XLOOKUP("Migrate_Insecure",'Scoring_Config'!$A:$A,'Scoring_Config'!$C:$C,10),0),"False,0")</f>
        <v>0</v>
      </c>
    </row>
    <row r="1195" spans="1:52">
      <c r="A1195" t="s">
        <v>1979</v>
      </c>
      <c r="B1195" t="s">
        <v>3167</v>
      </c>
      <c r="C1195" t="s">
        <v>3542</v>
      </c>
      <c r="D1195" t="s">
        <v>3545</v>
      </c>
      <c r="E1195" t="s">
        <v>3563</v>
      </c>
      <c r="F1195" t="s">
        <v>3864</v>
      </c>
      <c r="G1195" t="s">
        <v>561</v>
      </c>
      <c r="H1195" t="s">
        <v>174</v>
      </c>
      <c r="I1195" t="s">
        <v>3851</v>
      </c>
      <c r="J1195" t="s">
        <v>245</v>
      </c>
      <c r="K1195" t="s">
        <v>1771</v>
      </c>
      <c r="L1195" t="s">
        <v>1327</v>
      </c>
      <c r="M1195" t="s">
        <v>1974</v>
      </c>
      <c r="N1195" t="s">
        <v>4315</v>
      </c>
      <c r="O1195" t="s">
        <v>4319</v>
      </c>
      <c r="P1195" t="s">
        <v>4321</v>
      </c>
      <c r="Q1195" t="s">
        <v>5164</v>
      </c>
      <c r="R1195" t="s">
        <v>5439</v>
      </c>
      <c r="S1195" t="s">
        <v>4324</v>
      </c>
      <c r="T1195" t="s">
        <v>5863</v>
      </c>
      <c r="U1195" t="s">
        <v>6537</v>
      </c>
      <c r="Y1195" cm="1">
        <f t="array" ref="Y1195">IF(FALSE,"True," &amp; IF(_xlfn.XLOOKUP("Src_IsAny",'Scoring_Config'!$A:$A,'Scoring_Config'!$D:$D,"Yes")="Yes",_xlfn.XLOOKUP("Src_IsAny",'Scoring_Config'!$A:$A,'Scoring_Config'!$C:$C,10),0),"False,0")</f>
        <v>0</v>
      </c>
      <c r="Z1195" cm="1">
        <f t="array" ref="Z1195">IF(FALSE,"True," &amp; IF(_xlfn.XLOOKUP("Src_CIDR_Le_16",'Scoring_Config'!$A:$A,'Scoring_Config'!$D:$D,"Yes")="Yes",_xlfn.XLOOKUP("Src_CIDR_Le_16",'Scoring_Config'!$A:$A,'Scoring_Config'!$C:$C,10),0),"False,0")</f>
        <v>0</v>
      </c>
      <c r="AA1195" cm="1">
        <f t="array" ref="AA1195">IF(FALSE,"True," &amp; IF(_xlfn.XLOOKUP("Src_CIDR_17_22",'Scoring_Config'!$A:$A,'Scoring_Config'!$D:$D,"Yes")="Yes",_xlfn.XLOOKUP("Src_CIDR_17_22",'Scoring_Config'!$A:$A,'Scoring_Config'!$C:$C,5),0),"False,0")</f>
        <v>0</v>
      </c>
      <c r="AB1195" cm="1">
        <f t="array" ref="AB1195">IF(FALSE,"True," &amp; IF(_xlfn.XLOOKUP("Dst_IsAny",'Scoring_Config'!$A:$A,'Scoring_Config'!$D:$D,"Yes")="Yes",_xlfn.XLOOKUP("Dst_IsAny",'Scoring_Config'!$A:$A,'Scoring_Config'!$C:$C,10),0),"False,0")</f>
        <v>0</v>
      </c>
      <c r="AC1195" cm="1">
        <f t="array" ref="AC1195">IF(FALSE,"True," &amp; IF(_xlfn.XLOOKUP("Dst_CIDR_Le_16",'Scoring_Config'!$A:$A,'Scoring_Config'!$D:$D,"Yes")="Yes",_xlfn.XLOOKUP("Dst_CIDR_Le_16",'Scoring_Config'!$A:$A,'Scoring_Config'!$C:$C,10),0),"False,0")</f>
        <v>0</v>
      </c>
      <c r="AD1195" cm="1">
        <f t="array" ref="AD1195">IF(FALSE,"True," &amp; IF(_xlfn.XLOOKUP("Dst_CIDR_17_22",'Scoring_Config'!$A:$A,'Scoring_Config'!$D:$D,"Yes")="Yes",_xlfn.XLOOKUP("Dst_CIDR_17_22",'Scoring_Config'!$A:$A,'Scoring_Config'!$C:$C,5),0),"False,0")</f>
        <v>0</v>
      </c>
      <c r="AE1195" cm="1">
        <f t="array" ref="AE1195">IF(FALSE,"True," &amp; IF(_xlfn.XLOOKUP("SrcZone_IsAny",'Scoring_Config'!$A:$A,'Scoring_Config'!$D:$D,"Yes")="Yes",_xlfn.XLOOKUP("SrcZone_IsAny",'Scoring_Config'!$A:$A,'Scoring_Config'!$C:$C,10),0),"False,0")</f>
        <v>0</v>
      </c>
      <c r="AF1195" cm="1">
        <f t="array" ref="AF1195">IF(FALSE,"True," &amp; IF(_xlfn.XLOOKUP("DstZone_IsAny",'Scoring_Config'!$A:$A,'Scoring_Config'!$D:$D,"Yes")="Yes",_xlfn.XLOOKUP("DstZone_IsAny",'Scoring_Config'!$A:$A,'Scoring_Config'!$C:$C,10),0),"False,0")</f>
        <v>0</v>
      </c>
      <c r="AG1195" cm="1">
        <f t="array" ref="AG119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95" cm="1">
        <f t="array" ref="AH1195">IF(FALSE,"True," &amp; IF(_xlfn.XLOOKUP("App_Any_OR_RangeGt1000",'Scoring_Config'!$A:$A,'Scoring_Config'!$D:$D,"Yes")="Yes",_xlfn.XLOOKUP("App_Any_OR_RangeGt1000",'Scoring_Config'!$A:$A,'Scoring_Config'!$C:$C,10),0),"False,0")</f>
        <v>0</v>
      </c>
      <c r="AI1195" cm="1">
        <f t="array" ref="AI1195">IF(FALSE,"True," &amp; IF(_xlfn.XLOOKUP("Service_Insecure_Match",'Scoring_Config'!$A:$A,'Scoring_Config'!$D:$D,"Yes")="Yes",_xlfn.XLOOKUP("Service_Insecure_Match",'Scoring_Config'!$A:$A,'Scoring_Config'!$C:$C,5),0),"False,0")</f>
        <v>0</v>
      </c>
      <c r="AJ1195" cm="1">
        <f t="array" ref="AJ1195">IF(FALSE,"True," &amp; IF(_xlfn.XLOOKUP("Risky_Inbound",'Scoring_Config'!$A:$A,'Scoring_Config'!$D:$D,"Yes")="Yes",_xlfn.XLOOKUP("Risky_Inbound",'Scoring_Config'!$A:$A,'Scoring_Config'!$C:$C,50),0),"False,0")</f>
        <v>0</v>
      </c>
      <c r="AK1195" cm="1">
        <f t="array" ref="AK1195">IF(FALSE,"True," &amp; IF(_xlfn.XLOOKUP("Risky_Outbound",'Scoring_Config'!$A:$A,'Scoring_Config'!$D:$D,"Yes")="Yes",_xlfn.XLOOKUP("Risky_Outbound",'Scoring_Config'!$A:$A,'Scoring_Config'!$C:$C,25),0),"False,0")</f>
        <v>0</v>
      </c>
      <c r="AL1195" t="s">
        <v>6700</v>
      </c>
      <c r="AM1195" cm="1">
        <f t="array" ref="AM119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95" t="s">
        <v>6697</v>
      </c>
      <c r="AO1195" t="s">
        <v>6697</v>
      </c>
      <c r="AP1195" t="s">
        <v>6697</v>
      </c>
      <c r="AQ1195" cm="1">
        <f t="array" ref="AQ1195">IF(FALSE,"True," &amp; IF(_xlfn.XLOOKUP("Service_IsAny",'Scoring_Config'!$A:$A,'Scoring_Config'!$D:$D,"Yes")="Yes",_xlfn.XLOOKUP("Service_IsAny",'Scoring_Config'!$A:$A,'Scoring_Config'!$C:$C,0),0),"False,0")</f>
        <v>0</v>
      </c>
      <c r="AR1195">
        <v>0</v>
      </c>
      <c r="AS1195" cm="1">
        <f t="array" ref="AS1195">IF(FALSE,"True," &amp; IF(_xlfn.XLOOKUP("Service_RangeGt1000",'Scoring_Config'!$A:$A,'Scoring_Config'!$D:$D,"Yes")="Yes",_xlfn.XLOOKUP("Service_RangeGt1000",'Scoring_Config'!$A:$A,'Scoring_Config'!$C:$C,0),0),"False,0")</f>
        <v>0</v>
      </c>
      <c r="AT1195" cm="1">
        <f t="array" ref="AT1195">IF(FALSE,"True," &amp; IF(_xlfn.XLOOKUP("App_IsAny",'Scoring_Config'!$A:$A,'Scoring_Config'!$D:$D,"Yes")="Yes",_xlfn.XLOOKUP("App_IsAny",'Scoring_Config'!$A:$A,'Scoring_Config'!$C:$C,0),0),"False,0")</f>
        <v>0</v>
      </c>
      <c r="AU1195">
        <v>5</v>
      </c>
      <c r="AV1195" cm="1">
        <f t="array" ref="AV1195">IF(FALSE,"True," &amp; IF(_xlfn.XLOOKUP("App_RangeGt1000",'Scoring_Config'!$A:$A,'Scoring_Config'!$D:$D,"Yes")="Yes",_xlfn.XLOOKUP("App_RangeGt1000",'Scoring_Config'!$A:$A,'Scoring_Config'!$C:$C,0),0),"False,0")</f>
        <v>0</v>
      </c>
      <c r="AW1195" cm="1">
        <f t="array" ref="AW1195">IF(FALSE,"True," &amp; IF(_xlfn.XLOOKUP("Action_IsDenyOrDrop",'Scoring_Config'!$A:$A,'Scoring_Config'!$D:$D,"Yes")="Yes",_xlfn.XLOOKUP("Action_IsDenyOrDrop",'Scoring_Config'!$A:$A,'Scoring_Config'!$C:$C,0),0),"False,0")</f>
        <v>0</v>
      </c>
      <c r="AX1195" cm="1">
        <f t="array" ref="AX1195">IF(LEFT(AW1195,4)="True",0,(IF(LEFT(Y1195,4)="True",IF(_xlfn.XLOOKUP("Src_IsAny",'Scoring_Config'!$A:$A,'Scoring_Config'!$D:$D,"Yes")="Yes",_xlfn.XLOOKUP("Src_IsAny",'Scoring_Config'!$A:$A,'Scoring_Config'!$C:$C,10),0),0)+IF(LEFT(Z1195,4)="True",IF(_xlfn.XLOOKUP("Src_CIDR_Le_16",'Scoring_Config'!$A:$A,'Scoring_Config'!$D:$D,"Yes")="Yes",_xlfn.XLOOKUP("Src_CIDR_Le_16",'Scoring_Config'!$A:$A,'Scoring_Config'!$C:$C,10),0),0)+IF(LEFT(AA1195,4)="True",IF(_xlfn.XLOOKUP("Src_CIDR_17_22",'Scoring_Config'!$A:$A,'Scoring_Config'!$D:$D,"Yes")="Yes",_xlfn.XLOOKUP("Src_CIDR_17_22",'Scoring_Config'!$A:$A,'Scoring_Config'!$C:$C,5),0),0)+IF(LEFT(AB1195,4)="True",IF(_xlfn.XLOOKUP("Dst_IsAny",'Scoring_Config'!$A:$A,'Scoring_Config'!$D:$D,"Yes")="Yes",_xlfn.XLOOKUP("Dst_IsAny",'Scoring_Config'!$A:$A,'Scoring_Config'!$C:$C,10),0),0)+IF(LEFT(AC1195,4)="True",IF(_xlfn.XLOOKUP("Dst_CIDR_Le_16",'Scoring_Config'!$A:$A,'Scoring_Config'!$D:$D,"Yes")="Yes",_xlfn.XLOOKUP("Dst_CIDR_Le_16",'Scoring_Config'!$A:$A,'Scoring_Config'!$C:$C,10),0),0)+IF(LEFT(AD1195,4)="True",IF(_xlfn.XLOOKUP("Dst_CIDR_17_22",'Scoring_Config'!$A:$A,'Scoring_Config'!$D:$D,"Yes")="Yes",_xlfn.XLOOKUP("Dst_CIDR_17_22",'Scoring_Config'!$A:$A,'Scoring_Config'!$C:$C,5),0),0)+IF(LEFT(AE1195,4)="True",IF(_xlfn.XLOOKUP("SrcZone_IsAny",'Scoring_Config'!$A:$A,'Scoring_Config'!$D:$D,"Yes")="Yes",_xlfn.XLOOKUP("SrcZone_IsAny",'Scoring_Config'!$A:$A,'Scoring_Config'!$C:$C,10),0),0)+IF(LEFT(AF1195,4)="True",IF(_xlfn.XLOOKUP("DstZone_IsAny",'Scoring_Config'!$A:$A,'Scoring_Config'!$D:$D,"Yes")="Yes",_xlfn.XLOOKUP("DstZone_IsAny",'Scoring_Config'!$A:$A,'Scoring_Config'!$C:$C,10),0),0)+IF(LEFT(AG1195,4)="True",IF(_xlfn.XLOOKUP("Service_Any_OR_RangeGt1000",'Scoring_Config'!$A:$A,'Scoring_Config'!$D:$D,"Yes")="Yes",_xlfn.XLOOKUP("Service_Any_OR_RangeGt1000",'Scoring_Config'!$A:$A,'Scoring_Config'!$C:$C,10),0),0)+IF(LEFT(AH1195,4)="True",IF(_xlfn.XLOOKUP("App_Any_OR_RangeGt1000",'Scoring_Config'!$A:$A,'Scoring_Config'!$D:$D,"Yes")="Yes",_xlfn.XLOOKUP("App_Any_OR_RangeGt1000",'Scoring_Config'!$A:$A,'Scoring_Config'!$C:$C,10),0),0)+IF(LEFT(AI1195,4)="True",IF(_xlfn.XLOOKUP("Service_Insecure_Match",'Scoring_Config'!$A:$A,'Scoring_Config'!$D:$D,"Yes")="Yes",_xlfn.XLOOKUP("Service_Insecure_Match",'Scoring_Config'!$A:$A,'Scoring_Config'!$C:$C,5),0),0)+IF(LEFT(AJ1195,4)="True",IF(_xlfn.XLOOKUP("Risky_Inbound",'Scoring_Config'!$A:$A,'Scoring_Config'!$D:$D,"Yes")="Yes",_xlfn.XLOOKUP("Risky_Inbound",'Scoring_Config'!$A:$A,'Scoring_Config'!$C:$C,50),0),0)+IF(LEFT(AK1195,4)="True",IF(_xlfn.XLOOKUP("Risky_Outbound",'Scoring_Config'!$A:$A,'Scoring_Config'!$D:$D,"Yes")="Yes",_xlfn.XLOOKUP("Risky_Outbound",'Scoring_Config'!$A:$A,'Scoring_Config'!$C:$C,25),0),0)+IF(LEFT(AZ1195,4)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1195,FIND(",",AL1195)+1,100)),0)+IF(LEFT(AM1195,4)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1195,FIND(",",AN1195)+1,100)),0)+IF(_xlfn.XLOOKUP("Profile_Scoring",'Scoring_Config'!$A:$A,'Scoring_Config'!$D:$D,"Yes")="Yes",VALUE(MID(AO1195,FIND(",",AO1195)+1,100)),0)+IF(_xlfn.XLOOKUP("Options_Scoring",'Scoring_Config'!$A:$A,'Scoring_Config'!$D:$D,"Yes")="Yes",VALUE(MID(AP1195,FIND(",",AP1195)+1,100)),0)))</f>
        <v>0</v>
      </c>
      <c r="AZ1195" cm="1">
        <f t="array" ref="AZ1195">IF(FALSE,"True," &amp; IF(_xlfn.XLOOKUP("Migrate_Insecure",'Scoring_Config'!$A:$A,'Scoring_Config'!$D:$D,"Yes")="Yes",_xlfn.XLOOKUP("Migrate_Insecure",'Scoring_Config'!$A:$A,'Scoring_Config'!$C:$C,10),0),"False,0")</f>
        <v>0</v>
      </c>
    </row>
    <row r="1196" spans="1:52">
      <c r="A1196" t="s">
        <v>1979</v>
      </c>
      <c r="B1196" t="s">
        <v>3168</v>
      </c>
      <c r="C1196" t="s">
        <v>3542</v>
      </c>
      <c r="D1196" t="s">
        <v>3545</v>
      </c>
      <c r="E1196" t="s">
        <v>3563</v>
      </c>
      <c r="F1196" t="s">
        <v>3878</v>
      </c>
      <c r="G1196" t="s">
        <v>561</v>
      </c>
      <c r="H1196" t="s">
        <v>174</v>
      </c>
      <c r="I1196" t="s">
        <v>3887</v>
      </c>
      <c r="J1196" t="s">
        <v>1201</v>
      </c>
      <c r="K1196" t="s">
        <v>1898</v>
      </c>
      <c r="L1196" t="s">
        <v>1327</v>
      </c>
      <c r="M1196" t="s">
        <v>1974</v>
      </c>
      <c r="N1196" t="s">
        <v>4315</v>
      </c>
      <c r="O1196" t="s">
        <v>4319</v>
      </c>
      <c r="P1196" t="s">
        <v>4321</v>
      </c>
      <c r="Q1196" t="s">
        <v>5165</v>
      </c>
      <c r="R1196" t="s">
        <v>5439</v>
      </c>
      <c r="S1196" t="s">
        <v>4324</v>
      </c>
      <c r="T1196" t="s">
        <v>5864</v>
      </c>
      <c r="U1196" t="s">
        <v>6538</v>
      </c>
      <c r="Y1196" cm="1">
        <f t="array" ref="Y1196">IF(FALSE,"True," &amp; IF(_xlfn.XLOOKUP("Src_IsAny",'Scoring_Config'!$A:$A,'Scoring_Config'!$D:$D,"Yes")="Yes",_xlfn.XLOOKUP("Src_IsAny",'Scoring_Config'!$A:$A,'Scoring_Config'!$C:$C,10),0),"False,0")</f>
        <v>0</v>
      </c>
      <c r="Z1196" cm="1">
        <f t="array" ref="Z1196">IF(FALSE,"True," &amp; IF(_xlfn.XLOOKUP("Src_CIDR_Le_16",'Scoring_Config'!$A:$A,'Scoring_Config'!$D:$D,"Yes")="Yes",_xlfn.XLOOKUP("Src_CIDR_Le_16",'Scoring_Config'!$A:$A,'Scoring_Config'!$C:$C,10),0),"False,0")</f>
        <v>0</v>
      </c>
      <c r="AA1196" cm="1">
        <f t="array" ref="AA1196">IF(FALSE,"True," &amp; IF(_xlfn.XLOOKUP("Src_CIDR_17_22",'Scoring_Config'!$A:$A,'Scoring_Config'!$D:$D,"Yes")="Yes",_xlfn.XLOOKUP("Src_CIDR_17_22",'Scoring_Config'!$A:$A,'Scoring_Config'!$C:$C,5),0),"False,0")</f>
        <v>0</v>
      </c>
      <c r="AB1196" cm="1">
        <f t="array" ref="AB1196">IF(FALSE,"True," &amp; IF(_xlfn.XLOOKUP("Dst_IsAny",'Scoring_Config'!$A:$A,'Scoring_Config'!$D:$D,"Yes")="Yes",_xlfn.XLOOKUP("Dst_IsAny",'Scoring_Config'!$A:$A,'Scoring_Config'!$C:$C,10),0),"False,0")</f>
        <v>0</v>
      </c>
      <c r="AC1196" cm="1">
        <f t="array" ref="AC1196">IF(FALSE,"True," &amp; IF(_xlfn.XLOOKUP("Dst_CIDR_Le_16",'Scoring_Config'!$A:$A,'Scoring_Config'!$D:$D,"Yes")="Yes",_xlfn.XLOOKUP("Dst_CIDR_Le_16",'Scoring_Config'!$A:$A,'Scoring_Config'!$C:$C,10),0),"False,0")</f>
        <v>0</v>
      </c>
      <c r="AD1196" cm="1">
        <f t="array" ref="AD1196">IF(FALSE,"True," &amp; IF(_xlfn.XLOOKUP("Dst_CIDR_17_22",'Scoring_Config'!$A:$A,'Scoring_Config'!$D:$D,"Yes")="Yes",_xlfn.XLOOKUP("Dst_CIDR_17_22",'Scoring_Config'!$A:$A,'Scoring_Config'!$C:$C,5),0),"False,0")</f>
        <v>0</v>
      </c>
      <c r="AE1196" cm="1">
        <f t="array" ref="AE1196">IF(FALSE,"True," &amp; IF(_xlfn.XLOOKUP("SrcZone_IsAny",'Scoring_Config'!$A:$A,'Scoring_Config'!$D:$D,"Yes")="Yes",_xlfn.XLOOKUP("SrcZone_IsAny",'Scoring_Config'!$A:$A,'Scoring_Config'!$C:$C,10),0),"False,0")</f>
        <v>0</v>
      </c>
      <c r="AF1196" cm="1">
        <f t="array" ref="AF1196">IF(FALSE,"True," &amp; IF(_xlfn.XLOOKUP("DstZone_IsAny",'Scoring_Config'!$A:$A,'Scoring_Config'!$D:$D,"Yes")="Yes",_xlfn.XLOOKUP("DstZone_IsAny",'Scoring_Config'!$A:$A,'Scoring_Config'!$C:$C,10),0),"False,0")</f>
        <v>0</v>
      </c>
      <c r="AG1196" cm="1">
        <f t="array" ref="AG119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96" cm="1">
        <f t="array" ref="AH1196">IF(FALSE,"True," &amp; IF(_xlfn.XLOOKUP("App_Any_OR_RangeGt1000",'Scoring_Config'!$A:$A,'Scoring_Config'!$D:$D,"Yes")="Yes",_xlfn.XLOOKUP("App_Any_OR_RangeGt1000",'Scoring_Config'!$A:$A,'Scoring_Config'!$C:$C,10),0),"False,0")</f>
        <v>0</v>
      </c>
      <c r="AI1196" cm="1">
        <f t="array" ref="AI1196">IF(FALSE,"True," &amp; IF(_xlfn.XLOOKUP("Service_Insecure_Match",'Scoring_Config'!$A:$A,'Scoring_Config'!$D:$D,"Yes")="Yes",_xlfn.XLOOKUP("Service_Insecure_Match",'Scoring_Config'!$A:$A,'Scoring_Config'!$C:$C,5),0),"False,0")</f>
        <v>0</v>
      </c>
      <c r="AJ1196" cm="1">
        <f t="array" ref="AJ1196">IF(FALSE,"True," &amp; IF(_xlfn.XLOOKUP("Risky_Inbound",'Scoring_Config'!$A:$A,'Scoring_Config'!$D:$D,"Yes")="Yes",_xlfn.XLOOKUP("Risky_Inbound",'Scoring_Config'!$A:$A,'Scoring_Config'!$C:$C,50),0),"False,0")</f>
        <v>0</v>
      </c>
      <c r="AK1196" cm="1">
        <f t="array" ref="AK1196">IF(FALSE,"True," &amp; IF(_xlfn.XLOOKUP("Risky_Outbound",'Scoring_Config'!$A:$A,'Scoring_Config'!$D:$D,"Yes")="Yes",_xlfn.XLOOKUP("Risky_Outbound",'Scoring_Config'!$A:$A,'Scoring_Config'!$C:$C,25),0),"False,0")</f>
        <v>0</v>
      </c>
      <c r="AL1196" t="s">
        <v>6700</v>
      </c>
      <c r="AM1196" cm="1">
        <f t="array" ref="AM119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96" t="s">
        <v>6697</v>
      </c>
      <c r="AO1196" t="s">
        <v>6697</v>
      </c>
      <c r="AP1196" t="s">
        <v>6697</v>
      </c>
      <c r="AQ1196" cm="1">
        <f t="array" ref="AQ1196">IF(FALSE,"True," &amp; IF(_xlfn.XLOOKUP("Service_IsAny",'Scoring_Config'!$A:$A,'Scoring_Config'!$D:$D,"Yes")="Yes",_xlfn.XLOOKUP("Service_IsAny",'Scoring_Config'!$A:$A,'Scoring_Config'!$C:$C,0),0),"False,0")</f>
        <v>0</v>
      </c>
      <c r="AR1196">
        <v>0</v>
      </c>
      <c r="AS1196" cm="1">
        <f t="array" ref="AS1196">IF(FALSE,"True," &amp; IF(_xlfn.XLOOKUP("Service_RangeGt1000",'Scoring_Config'!$A:$A,'Scoring_Config'!$D:$D,"Yes")="Yes",_xlfn.XLOOKUP("Service_RangeGt1000",'Scoring_Config'!$A:$A,'Scoring_Config'!$C:$C,0),0),"False,0")</f>
        <v>0</v>
      </c>
      <c r="AT1196" cm="1">
        <f t="array" ref="AT1196">IF(FALSE,"True," &amp; IF(_xlfn.XLOOKUP("App_IsAny",'Scoring_Config'!$A:$A,'Scoring_Config'!$D:$D,"Yes")="Yes",_xlfn.XLOOKUP("App_IsAny",'Scoring_Config'!$A:$A,'Scoring_Config'!$C:$C,0),0),"False,0")</f>
        <v>0</v>
      </c>
      <c r="AU1196">
        <v>3</v>
      </c>
      <c r="AV1196" cm="1">
        <f t="array" ref="AV1196">IF(FALSE,"True," &amp; IF(_xlfn.XLOOKUP("App_RangeGt1000",'Scoring_Config'!$A:$A,'Scoring_Config'!$D:$D,"Yes")="Yes",_xlfn.XLOOKUP("App_RangeGt1000",'Scoring_Config'!$A:$A,'Scoring_Config'!$C:$C,0),0),"False,0")</f>
        <v>0</v>
      </c>
      <c r="AW1196" cm="1">
        <f t="array" ref="AW1196">IF(FALSE,"True," &amp; IF(_xlfn.XLOOKUP("Action_IsDenyOrDrop",'Scoring_Config'!$A:$A,'Scoring_Config'!$D:$D,"Yes")="Yes",_xlfn.XLOOKUP("Action_IsDenyOrDrop",'Scoring_Config'!$A:$A,'Scoring_Config'!$C:$C,0),0),"False,0")</f>
        <v>0</v>
      </c>
      <c r="AX1196" cm="1">
        <f t="array" ref="AX1196">IF(LEFT(AW1196,4)="True",0,(IF(LEFT(Y1196,4)="True",IF(_xlfn.XLOOKUP("Src_IsAny",'Scoring_Config'!$A:$A,'Scoring_Config'!$D:$D,"Yes")="Yes",_xlfn.XLOOKUP("Src_IsAny",'Scoring_Config'!$A:$A,'Scoring_Config'!$C:$C,10),0),0)+IF(LEFT(Z1196,4)="True",IF(_xlfn.XLOOKUP("Src_CIDR_Le_16",'Scoring_Config'!$A:$A,'Scoring_Config'!$D:$D,"Yes")="Yes",_xlfn.XLOOKUP("Src_CIDR_Le_16",'Scoring_Config'!$A:$A,'Scoring_Config'!$C:$C,10),0),0)+IF(LEFT(AA1196,4)="True",IF(_xlfn.XLOOKUP("Src_CIDR_17_22",'Scoring_Config'!$A:$A,'Scoring_Config'!$D:$D,"Yes")="Yes",_xlfn.XLOOKUP("Src_CIDR_17_22",'Scoring_Config'!$A:$A,'Scoring_Config'!$C:$C,5),0),0)+IF(LEFT(AB1196,4)="True",IF(_xlfn.XLOOKUP("Dst_IsAny",'Scoring_Config'!$A:$A,'Scoring_Config'!$D:$D,"Yes")="Yes",_xlfn.XLOOKUP("Dst_IsAny",'Scoring_Config'!$A:$A,'Scoring_Config'!$C:$C,10),0),0)+IF(LEFT(AC1196,4)="True",IF(_xlfn.XLOOKUP("Dst_CIDR_Le_16",'Scoring_Config'!$A:$A,'Scoring_Config'!$D:$D,"Yes")="Yes",_xlfn.XLOOKUP("Dst_CIDR_Le_16",'Scoring_Config'!$A:$A,'Scoring_Config'!$C:$C,10),0),0)+IF(LEFT(AD1196,4)="True",IF(_xlfn.XLOOKUP("Dst_CIDR_17_22",'Scoring_Config'!$A:$A,'Scoring_Config'!$D:$D,"Yes")="Yes",_xlfn.XLOOKUP("Dst_CIDR_17_22",'Scoring_Config'!$A:$A,'Scoring_Config'!$C:$C,5),0),0)+IF(LEFT(AE1196,4)="True",IF(_xlfn.XLOOKUP("SrcZone_IsAny",'Scoring_Config'!$A:$A,'Scoring_Config'!$D:$D,"Yes")="Yes",_xlfn.XLOOKUP("SrcZone_IsAny",'Scoring_Config'!$A:$A,'Scoring_Config'!$C:$C,10),0),0)+IF(LEFT(AF1196,4)="True",IF(_xlfn.XLOOKUP("DstZone_IsAny",'Scoring_Config'!$A:$A,'Scoring_Config'!$D:$D,"Yes")="Yes",_xlfn.XLOOKUP("DstZone_IsAny",'Scoring_Config'!$A:$A,'Scoring_Config'!$C:$C,10),0),0)+IF(LEFT(AG1196,4)="True",IF(_xlfn.XLOOKUP("Service_Any_OR_RangeGt1000",'Scoring_Config'!$A:$A,'Scoring_Config'!$D:$D,"Yes")="Yes",_xlfn.XLOOKUP("Service_Any_OR_RangeGt1000",'Scoring_Config'!$A:$A,'Scoring_Config'!$C:$C,10),0),0)+IF(LEFT(AH1196,4)="True",IF(_xlfn.XLOOKUP("App_Any_OR_RangeGt1000",'Scoring_Config'!$A:$A,'Scoring_Config'!$D:$D,"Yes")="Yes",_xlfn.XLOOKUP("App_Any_OR_RangeGt1000",'Scoring_Config'!$A:$A,'Scoring_Config'!$C:$C,10),0),0)+IF(LEFT(AI1196,4)="True",IF(_xlfn.XLOOKUP("Service_Insecure_Match",'Scoring_Config'!$A:$A,'Scoring_Config'!$D:$D,"Yes")="Yes",_xlfn.XLOOKUP("Service_Insecure_Match",'Scoring_Config'!$A:$A,'Scoring_Config'!$C:$C,5),0),0)+IF(LEFT(AJ1196,4)="True",IF(_xlfn.XLOOKUP("Risky_Inbound",'Scoring_Config'!$A:$A,'Scoring_Config'!$D:$D,"Yes")="Yes",_xlfn.XLOOKUP("Risky_Inbound",'Scoring_Config'!$A:$A,'Scoring_Config'!$C:$C,50),0),0)+IF(LEFT(AK1196,4)="True",IF(_xlfn.XLOOKUP("Risky_Outbound",'Scoring_Config'!$A:$A,'Scoring_Config'!$D:$D,"Yes")="Yes",_xlfn.XLOOKUP("Risky_Outbound",'Scoring_Config'!$A:$A,'Scoring_Config'!$C:$C,25),0),0)+IF(LEFT(AZ1196,4)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1196,FIND(",",AL1196)+1,100)),0)+IF(LEFT(AM1196,4)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1196,FIND(",",AN1196)+1,100)),0)+IF(_xlfn.XLOOKUP("Profile_Scoring",'Scoring_Config'!$A:$A,'Scoring_Config'!$D:$D,"Yes")="Yes",VALUE(MID(AO1196,FIND(",",AO1196)+1,100)),0)+IF(_xlfn.XLOOKUP("Options_Scoring",'Scoring_Config'!$A:$A,'Scoring_Config'!$D:$D,"Yes")="Yes",VALUE(MID(AP1196,FIND(",",AP1196)+1,100)),0)))</f>
        <v>0</v>
      </c>
      <c r="AZ1196" cm="1">
        <f t="array" ref="AZ1196">IF(FALSE,"True," &amp; IF(_xlfn.XLOOKUP("Migrate_Insecure",'Scoring_Config'!$A:$A,'Scoring_Config'!$D:$D,"Yes")="Yes",_xlfn.XLOOKUP("Migrate_Insecure",'Scoring_Config'!$A:$A,'Scoring_Config'!$C:$C,10),0),"False,0")</f>
        <v>0</v>
      </c>
    </row>
    <row r="1197" spans="1:52">
      <c r="A1197" t="s">
        <v>1979</v>
      </c>
      <c r="B1197" t="s">
        <v>3169</v>
      </c>
      <c r="C1197" t="s">
        <v>3542</v>
      </c>
      <c r="D1197" t="s">
        <v>3547</v>
      </c>
      <c r="E1197" t="s">
        <v>3563</v>
      </c>
      <c r="F1197" t="s">
        <v>3789</v>
      </c>
      <c r="G1197" t="s">
        <v>202</v>
      </c>
      <c r="H1197" t="s">
        <v>174</v>
      </c>
      <c r="I1197" t="s">
        <v>3967</v>
      </c>
      <c r="J1197" t="s">
        <v>624</v>
      </c>
      <c r="K1197" t="s">
        <v>174</v>
      </c>
      <c r="L1197" t="s">
        <v>1387</v>
      </c>
      <c r="M1197" t="s">
        <v>1974</v>
      </c>
      <c r="N1197" t="s">
        <v>4315</v>
      </c>
      <c r="O1197" t="s">
        <v>4319</v>
      </c>
      <c r="P1197" t="s">
        <v>4321</v>
      </c>
      <c r="Q1197" t="s">
        <v>5166</v>
      </c>
      <c r="R1197" t="s">
        <v>5464</v>
      </c>
      <c r="S1197" t="s">
        <v>5543</v>
      </c>
      <c r="T1197" t="s">
        <v>5576</v>
      </c>
      <c r="U1197" t="s">
        <v>6539</v>
      </c>
      <c r="Y1197" cm="1">
        <f t="array" ref="Y1197">IF(FALSE,"True," &amp; IF(_xlfn.XLOOKUP("Src_IsAny",'Scoring_Config'!$A:$A,'Scoring_Config'!$D:$D,"Yes")="Yes",_xlfn.XLOOKUP("Src_IsAny",'Scoring_Config'!$A:$A,'Scoring_Config'!$C:$C,10),0),"False,0")</f>
        <v>0</v>
      </c>
      <c r="Z1197" cm="1">
        <f t="array" ref="Z1197">IF(FALSE,"True," &amp; IF(_xlfn.XLOOKUP("Src_CIDR_Le_16",'Scoring_Config'!$A:$A,'Scoring_Config'!$D:$D,"Yes")="Yes",_xlfn.XLOOKUP("Src_CIDR_Le_16",'Scoring_Config'!$A:$A,'Scoring_Config'!$C:$C,10),0),"False,0")</f>
        <v>0</v>
      </c>
      <c r="AA1197" cm="1">
        <f t="array" ref="AA1197">IF(TRUE,"True," &amp; IF(_xlfn.XLOOKUP("Src_CIDR_17_22",'Scoring_Config'!$A:$A,'Scoring_Config'!$D:$D,"Yes")="Yes",_xlfn.XLOOKUP("Src_CIDR_17_22",'Scoring_Config'!$A:$A,'Scoring_Config'!$C:$C,5),0),"False,0")</f>
        <v>0</v>
      </c>
      <c r="AB1197" cm="1">
        <f t="array" ref="AB1197">IF(FALSE,"True," &amp; IF(_xlfn.XLOOKUP("Dst_IsAny",'Scoring_Config'!$A:$A,'Scoring_Config'!$D:$D,"Yes")="Yes",_xlfn.XLOOKUP("Dst_IsAny",'Scoring_Config'!$A:$A,'Scoring_Config'!$C:$C,10),0),"False,0")</f>
        <v>0</v>
      </c>
      <c r="AC1197" cm="1">
        <f t="array" ref="AC1197">IF(FALSE,"True," &amp; IF(_xlfn.XLOOKUP("Dst_CIDR_Le_16",'Scoring_Config'!$A:$A,'Scoring_Config'!$D:$D,"Yes")="Yes",_xlfn.XLOOKUP("Dst_CIDR_Le_16",'Scoring_Config'!$A:$A,'Scoring_Config'!$C:$C,10),0),"False,0")</f>
        <v>0</v>
      </c>
      <c r="AD1197" cm="1">
        <f t="array" ref="AD1197">IF(FALSE,"True," &amp; IF(_xlfn.XLOOKUP("Dst_CIDR_17_22",'Scoring_Config'!$A:$A,'Scoring_Config'!$D:$D,"Yes")="Yes",_xlfn.XLOOKUP("Dst_CIDR_17_22",'Scoring_Config'!$A:$A,'Scoring_Config'!$C:$C,5),0),"False,0")</f>
        <v>0</v>
      </c>
      <c r="AE1197" cm="1">
        <f t="array" ref="AE1197">IF(FALSE,"True," &amp; IF(_xlfn.XLOOKUP("SrcZone_IsAny",'Scoring_Config'!$A:$A,'Scoring_Config'!$D:$D,"Yes")="Yes",_xlfn.XLOOKUP("SrcZone_IsAny",'Scoring_Config'!$A:$A,'Scoring_Config'!$C:$C,10),0),"False,0")</f>
        <v>0</v>
      </c>
      <c r="AF1197" cm="1">
        <f t="array" ref="AF1197">IF(FALSE,"True," &amp; IF(_xlfn.XLOOKUP("DstZone_IsAny",'Scoring_Config'!$A:$A,'Scoring_Config'!$D:$D,"Yes")="Yes",_xlfn.XLOOKUP("DstZone_IsAny",'Scoring_Config'!$A:$A,'Scoring_Config'!$C:$C,10),0),"False,0")</f>
        <v>0</v>
      </c>
      <c r="AG1197" cm="1">
        <f t="array" ref="AG119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97" cm="1">
        <f t="array" ref="AH1197">IF(TRUE,"True," &amp; IF(_xlfn.XLOOKUP("App_Any_OR_RangeGt1000",'Scoring_Config'!$A:$A,'Scoring_Config'!$D:$D,"Yes")="Yes",_xlfn.XLOOKUP("App_Any_OR_RangeGt1000",'Scoring_Config'!$A:$A,'Scoring_Config'!$C:$C,10),0),"False,0")</f>
        <v>0</v>
      </c>
      <c r="AI1197" cm="1">
        <f t="array" ref="AI1197">IF(FALSE,"True," &amp; IF(_xlfn.XLOOKUP("Service_Insecure_Match",'Scoring_Config'!$A:$A,'Scoring_Config'!$D:$D,"Yes")="Yes",_xlfn.XLOOKUP("Service_Insecure_Match",'Scoring_Config'!$A:$A,'Scoring_Config'!$C:$C,5),0),"False,0")</f>
        <v>0</v>
      </c>
      <c r="AJ1197" cm="1">
        <f t="array" ref="AJ1197">IF(FALSE,"True," &amp; IF(_xlfn.XLOOKUP("Risky_Inbound",'Scoring_Config'!$A:$A,'Scoring_Config'!$D:$D,"Yes")="Yes",_xlfn.XLOOKUP("Risky_Inbound",'Scoring_Config'!$A:$A,'Scoring_Config'!$C:$C,50),0),"False,0")</f>
        <v>0</v>
      </c>
      <c r="AK1197" cm="1">
        <f t="array" ref="AK1197">IF(FALSE,"True," &amp; IF(_xlfn.XLOOKUP("Risky_Outbound",'Scoring_Config'!$A:$A,'Scoring_Config'!$D:$D,"Yes")="Yes",_xlfn.XLOOKUP("Risky_Outbound",'Scoring_Config'!$A:$A,'Scoring_Config'!$C:$C,25),0),"False,0")</f>
        <v>0</v>
      </c>
      <c r="AL1197" t="s">
        <v>6700</v>
      </c>
      <c r="AM1197" cm="1">
        <f t="array" ref="AM119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97" t="s">
        <v>6697</v>
      </c>
      <c r="AO1197" t="s">
        <v>6697</v>
      </c>
      <c r="AP1197" t="s">
        <v>6697</v>
      </c>
      <c r="AQ1197" cm="1">
        <f t="array" ref="AQ1197">IF(FALSE,"True," &amp; IF(_xlfn.XLOOKUP("Service_IsAny",'Scoring_Config'!$A:$A,'Scoring_Config'!$D:$D,"Yes")="Yes",_xlfn.XLOOKUP("Service_IsAny",'Scoring_Config'!$A:$A,'Scoring_Config'!$C:$C,0),0),"False,0")</f>
        <v>0</v>
      </c>
      <c r="AR1197">
        <v>16</v>
      </c>
      <c r="AS1197" cm="1">
        <f t="array" ref="AS1197">IF(FALSE,"True," &amp; IF(_xlfn.XLOOKUP("Service_RangeGt1000",'Scoring_Config'!$A:$A,'Scoring_Config'!$D:$D,"Yes")="Yes",_xlfn.XLOOKUP("Service_RangeGt1000",'Scoring_Config'!$A:$A,'Scoring_Config'!$C:$C,0),0),"False,0")</f>
        <v>0</v>
      </c>
      <c r="AT1197" cm="1">
        <f t="array" ref="AT1197">IF(TRUE,"True," &amp; IF(_xlfn.XLOOKUP("App_IsAny",'Scoring_Config'!$A:$A,'Scoring_Config'!$D:$D,"Yes")="Yes",_xlfn.XLOOKUP("App_IsAny",'Scoring_Config'!$A:$A,'Scoring_Config'!$C:$C,0),0),"False,0")</f>
        <v>0</v>
      </c>
      <c r="AU1197">
        <v>65535</v>
      </c>
      <c r="AV1197" cm="1">
        <f t="array" ref="AV1197">IF(TRUE,"True," &amp; IF(_xlfn.XLOOKUP("App_RangeGt1000",'Scoring_Config'!$A:$A,'Scoring_Config'!$D:$D,"Yes")="Yes",_xlfn.XLOOKUP("App_RangeGt1000",'Scoring_Config'!$A:$A,'Scoring_Config'!$C:$C,0),0),"False,0")</f>
        <v>0</v>
      </c>
      <c r="AW1197" cm="1">
        <f t="array" ref="AW1197">IF(FALSE,"True," &amp; IF(_xlfn.XLOOKUP("Action_IsDenyOrDrop",'Scoring_Config'!$A:$A,'Scoring_Config'!$D:$D,"Yes")="Yes",_xlfn.XLOOKUP("Action_IsDenyOrDrop",'Scoring_Config'!$A:$A,'Scoring_Config'!$C:$C,0),0),"False,0")</f>
        <v>0</v>
      </c>
      <c r="AX1197" cm="1">
        <f t="array" ref="AX1197">IF(LEFT(AW1197,4)="True",0,(IF(LEFT(Y1197,4)="True",IF(_xlfn.XLOOKUP("Src_IsAny",'Scoring_Config'!$A:$A,'Scoring_Config'!$D:$D,"Yes")="Yes",_xlfn.XLOOKUP("Src_IsAny",'Scoring_Config'!$A:$A,'Scoring_Config'!$C:$C,10),0),0)+IF(LEFT(Z1197,4)="True",IF(_xlfn.XLOOKUP("Src_CIDR_Le_16",'Scoring_Config'!$A:$A,'Scoring_Config'!$D:$D,"Yes")="Yes",_xlfn.XLOOKUP("Src_CIDR_Le_16",'Scoring_Config'!$A:$A,'Scoring_Config'!$C:$C,10),0),0)+IF(LEFT(AA1197,4)="True",IF(_xlfn.XLOOKUP("Src_CIDR_17_22",'Scoring_Config'!$A:$A,'Scoring_Config'!$D:$D,"Yes")="Yes",_xlfn.XLOOKUP("Src_CIDR_17_22",'Scoring_Config'!$A:$A,'Scoring_Config'!$C:$C,5),0),0)+IF(LEFT(AB1197,4)="True",IF(_xlfn.XLOOKUP("Dst_IsAny",'Scoring_Config'!$A:$A,'Scoring_Config'!$D:$D,"Yes")="Yes",_xlfn.XLOOKUP("Dst_IsAny",'Scoring_Config'!$A:$A,'Scoring_Config'!$C:$C,10),0),0)+IF(LEFT(AC1197,4)="True",IF(_xlfn.XLOOKUP("Dst_CIDR_Le_16",'Scoring_Config'!$A:$A,'Scoring_Config'!$D:$D,"Yes")="Yes",_xlfn.XLOOKUP("Dst_CIDR_Le_16",'Scoring_Config'!$A:$A,'Scoring_Config'!$C:$C,10),0),0)+IF(LEFT(AD1197,4)="True",IF(_xlfn.XLOOKUP("Dst_CIDR_17_22",'Scoring_Config'!$A:$A,'Scoring_Config'!$D:$D,"Yes")="Yes",_xlfn.XLOOKUP("Dst_CIDR_17_22",'Scoring_Config'!$A:$A,'Scoring_Config'!$C:$C,5),0),0)+IF(LEFT(AE1197,4)="True",IF(_xlfn.XLOOKUP("SrcZone_IsAny",'Scoring_Config'!$A:$A,'Scoring_Config'!$D:$D,"Yes")="Yes",_xlfn.XLOOKUP("SrcZone_IsAny",'Scoring_Config'!$A:$A,'Scoring_Config'!$C:$C,10),0),0)+IF(LEFT(AF1197,4)="True",IF(_xlfn.XLOOKUP("DstZone_IsAny",'Scoring_Config'!$A:$A,'Scoring_Config'!$D:$D,"Yes")="Yes",_xlfn.XLOOKUP("DstZone_IsAny",'Scoring_Config'!$A:$A,'Scoring_Config'!$C:$C,10),0),0)+IF(LEFT(AG1197,4)="True",IF(_xlfn.XLOOKUP("Service_Any_OR_RangeGt1000",'Scoring_Config'!$A:$A,'Scoring_Config'!$D:$D,"Yes")="Yes",_xlfn.XLOOKUP("Service_Any_OR_RangeGt1000",'Scoring_Config'!$A:$A,'Scoring_Config'!$C:$C,10),0),0)+IF(LEFT(AH1197,4)="True",IF(_xlfn.XLOOKUP("App_Any_OR_RangeGt1000",'Scoring_Config'!$A:$A,'Scoring_Config'!$D:$D,"Yes")="Yes",_xlfn.XLOOKUP("App_Any_OR_RangeGt1000",'Scoring_Config'!$A:$A,'Scoring_Config'!$C:$C,10),0),0)+IF(LEFT(AI1197,4)="True",IF(_xlfn.XLOOKUP("Service_Insecure_Match",'Scoring_Config'!$A:$A,'Scoring_Config'!$D:$D,"Yes")="Yes",_xlfn.XLOOKUP("Service_Insecure_Match",'Scoring_Config'!$A:$A,'Scoring_Config'!$C:$C,5),0),0)+IF(LEFT(AJ1197,4)="True",IF(_xlfn.XLOOKUP("Risky_Inbound",'Scoring_Config'!$A:$A,'Scoring_Config'!$D:$D,"Yes")="Yes",_xlfn.XLOOKUP("Risky_Inbound",'Scoring_Config'!$A:$A,'Scoring_Config'!$C:$C,50),0),0)+IF(LEFT(AK1197,4)="True",IF(_xlfn.XLOOKUP("Risky_Outbound",'Scoring_Config'!$A:$A,'Scoring_Config'!$D:$D,"Yes")="Yes",_xlfn.XLOOKUP("Risky_Outbound",'Scoring_Config'!$A:$A,'Scoring_Config'!$C:$C,25),0),0)+IF(LEFT(AZ1197,4)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1197,FIND(",",AL1197)+1,100)),0)+IF(LEFT(AM1197,4)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1197,FIND(",",AN1197)+1,100)),0)+IF(_xlfn.XLOOKUP("Profile_Scoring",'Scoring_Config'!$A:$A,'Scoring_Config'!$D:$D,"Yes")="Yes",VALUE(MID(AO1197,FIND(",",AO1197)+1,100)),0)+IF(_xlfn.XLOOKUP("Options_Scoring",'Scoring_Config'!$A:$A,'Scoring_Config'!$D:$D,"Yes")="Yes",VALUE(MID(AP1197,FIND(",",AP1197)+1,100)),0)))</f>
        <v>0</v>
      </c>
      <c r="AZ1197" cm="1">
        <f t="array" ref="AZ1197">IF(FALSE,"True," &amp; IF(_xlfn.XLOOKUP("Migrate_Insecure",'Scoring_Config'!$A:$A,'Scoring_Config'!$D:$D,"Yes")="Yes",_xlfn.XLOOKUP("Migrate_Insecure",'Scoring_Config'!$A:$A,'Scoring_Config'!$C:$C,10),0),"False,0")</f>
        <v>0</v>
      </c>
    </row>
    <row r="1198" spans="1:52">
      <c r="A1198" t="s">
        <v>1979</v>
      </c>
      <c r="B1198" t="s">
        <v>3170</v>
      </c>
      <c r="C1198" t="s">
        <v>3542</v>
      </c>
      <c r="D1198" t="s">
        <v>3545</v>
      </c>
      <c r="E1198" t="s">
        <v>3563</v>
      </c>
      <c r="F1198" t="s">
        <v>3790</v>
      </c>
      <c r="G1198" t="s">
        <v>621</v>
      </c>
      <c r="H1198" t="s">
        <v>174</v>
      </c>
      <c r="I1198" t="s">
        <v>4098</v>
      </c>
      <c r="J1198" t="s">
        <v>831</v>
      </c>
      <c r="K1198" t="s">
        <v>1662</v>
      </c>
      <c r="L1198" t="s">
        <v>1327</v>
      </c>
      <c r="M1198" t="s">
        <v>1974</v>
      </c>
      <c r="N1198" t="s">
        <v>4315</v>
      </c>
      <c r="O1198" t="s">
        <v>4319</v>
      </c>
      <c r="P1198" t="s">
        <v>4323</v>
      </c>
      <c r="Q1198" t="s">
        <v>5144</v>
      </c>
      <c r="R1198" t="s">
        <v>5439</v>
      </c>
      <c r="S1198" t="s">
        <v>4324</v>
      </c>
      <c r="T1198" t="s">
        <v>5846</v>
      </c>
      <c r="U1198" t="s">
        <v>5846</v>
      </c>
      <c r="Y1198" cm="1">
        <f t="array" ref="Y1198">IF(FALSE,"True," &amp; IF(_xlfn.XLOOKUP("Src_IsAny",'Scoring_Config'!$A:$A,'Scoring_Config'!$D:$D,"Yes")="Yes",_xlfn.XLOOKUP("Src_IsAny",'Scoring_Config'!$A:$A,'Scoring_Config'!$C:$C,10),0),"False,0")</f>
        <v>0</v>
      </c>
      <c r="Z1198" cm="1">
        <f t="array" ref="Z1198">IF(FALSE,"True," &amp; IF(_xlfn.XLOOKUP("Src_CIDR_Le_16",'Scoring_Config'!$A:$A,'Scoring_Config'!$D:$D,"Yes")="Yes",_xlfn.XLOOKUP("Src_CIDR_Le_16",'Scoring_Config'!$A:$A,'Scoring_Config'!$C:$C,10),0),"False,0")</f>
        <v>0</v>
      </c>
      <c r="AA1198" cm="1">
        <f t="array" ref="AA1198">IF(FALSE,"True," &amp; IF(_xlfn.XLOOKUP("Src_CIDR_17_22",'Scoring_Config'!$A:$A,'Scoring_Config'!$D:$D,"Yes")="Yes",_xlfn.XLOOKUP("Src_CIDR_17_22",'Scoring_Config'!$A:$A,'Scoring_Config'!$C:$C,5),0),"False,0")</f>
        <v>0</v>
      </c>
      <c r="AB1198" cm="1">
        <f t="array" ref="AB1198">IF(FALSE,"True," &amp; IF(_xlfn.XLOOKUP("Dst_IsAny",'Scoring_Config'!$A:$A,'Scoring_Config'!$D:$D,"Yes")="Yes",_xlfn.XLOOKUP("Dst_IsAny",'Scoring_Config'!$A:$A,'Scoring_Config'!$C:$C,10),0),"False,0")</f>
        <v>0</v>
      </c>
      <c r="AC1198" cm="1">
        <f t="array" ref="AC1198">IF(FALSE,"True," &amp; IF(_xlfn.XLOOKUP("Dst_CIDR_Le_16",'Scoring_Config'!$A:$A,'Scoring_Config'!$D:$D,"Yes")="Yes",_xlfn.XLOOKUP("Dst_CIDR_Le_16",'Scoring_Config'!$A:$A,'Scoring_Config'!$C:$C,10),0),"False,0")</f>
        <v>0</v>
      </c>
      <c r="AD1198" cm="1">
        <f t="array" ref="AD1198">IF(FALSE,"True," &amp; IF(_xlfn.XLOOKUP("Dst_CIDR_17_22",'Scoring_Config'!$A:$A,'Scoring_Config'!$D:$D,"Yes")="Yes",_xlfn.XLOOKUP("Dst_CIDR_17_22",'Scoring_Config'!$A:$A,'Scoring_Config'!$C:$C,5),0),"False,0")</f>
        <v>0</v>
      </c>
      <c r="AE1198" cm="1">
        <f t="array" ref="AE1198">IF(FALSE,"True," &amp; IF(_xlfn.XLOOKUP("SrcZone_IsAny",'Scoring_Config'!$A:$A,'Scoring_Config'!$D:$D,"Yes")="Yes",_xlfn.XLOOKUP("SrcZone_IsAny",'Scoring_Config'!$A:$A,'Scoring_Config'!$C:$C,10),0),"False,0")</f>
        <v>0</v>
      </c>
      <c r="AF1198" cm="1">
        <f t="array" ref="AF1198">IF(FALSE,"True," &amp; IF(_xlfn.XLOOKUP("DstZone_IsAny",'Scoring_Config'!$A:$A,'Scoring_Config'!$D:$D,"Yes")="Yes",_xlfn.XLOOKUP("DstZone_IsAny",'Scoring_Config'!$A:$A,'Scoring_Config'!$C:$C,10),0),"False,0")</f>
        <v>0</v>
      </c>
      <c r="AG1198" cm="1">
        <f t="array" ref="AG119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98" cm="1">
        <f t="array" ref="AH1198">IF(FALSE,"True," &amp; IF(_xlfn.XLOOKUP("App_Any_OR_RangeGt1000",'Scoring_Config'!$A:$A,'Scoring_Config'!$D:$D,"Yes")="Yes",_xlfn.XLOOKUP("App_Any_OR_RangeGt1000",'Scoring_Config'!$A:$A,'Scoring_Config'!$C:$C,10),0),"False,0")</f>
        <v>0</v>
      </c>
      <c r="AI1198" cm="1">
        <f t="array" ref="AI1198">IF(FALSE,"True," &amp; IF(_xlfn.XLOOKUP("Service_Insecure_Match",'Scoring_Config'!$A:$A,'Scoring_Config'!$D:$D,"Yes")="Yes",_xlfn.XLOOKUP("Service_Insecure_Match",'Scoring_Config'!$A:$A,'Scoring_Config'!$C:$C,5),0),"False,0")</f>
        <v>0</v>
      </c>
      <c r="AJ1198" cm="1">
        <f t="array" ref="AJ1198">IF(FALSE,"True," &amp; IF(_xlfn.XLOOKUP("Risky_Inbound",'Scoring_Config'!$A:$A,'Scoring_Config'!$D:$D,"Yes")="Yes",_xlfn.XLOOKUP("Risky_Inbound",'Scoring_Config'!$A:$A,'Scoring_Config'!$C:$C,50),0),"False,0")</f>
        <v>0</v>
      </c>
      <c r="AK1198" cm="1">
        <f t="array" ref="AK1198">IF(FALSE,"True," &amp; IF(_xlfn.XLOOKUP("Risky_Outbound",'Scoring_Config'!$A:$A,'Scoring_Config'!$D:$D,"Yes")="Yes",_xlfn.XLOOKUP("Risky_Outbound",'Scoring_Config'!$A:$A,'Scoring_Config'!$C:$C,25),0),"False,0")</f>
        <v>0</v>
      </c>
      <c r="AL1198" t="s">
        <v>6699</v>
      </c>
      <c r="AM1198" cm="1">
        <f t="array" ref="AM119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98" t="s">
        <v>6697</v>
      </c>
      <c r="AO1198" t="s">
        <v>6697</v>
      </c>
      <c r="AP1198" t="s">
        <v>6697</v>
      </c>
      <c r="AQ1198" cm="1">
        <f t="array" ref="AQ1198">IF(FALSE,"True," &amp; IF(_xlfn.XLOOKUP("Service_IsAny",'Scoring_Config'!$A:$A,'Scoring_Config'!$D:$D,"Yes")="Yes",_xlfn.XLOOKUP("Service_IsAny",'Scoring_Config'!$A:$A,'Scoring_Config'!$C:$C,0),0),"False,0")</f>
        <v>0</v>
      </c>
      <c r="AR1198">
        <v>0</v>
      </c>
      <c r="AS1198" cm="1">
        <f t="array" ref="AS1198">IF(FALSE,"True," &amp; IF(_xlfn.XLOOKUP("Service_RangeGt1000",'Scoring_Config'!$A:$A,'Scoring_Config'!$D:$D,"Yes")="Yes",_xlfn.XLOOKUP("Service_RangeGt1000",'Scoring_Config'!$A:$A,'Scoring_Config'!$C:$C,0),0),"False,0")</f>
        <v>0</v>
      </c>
      <c r="AT1198" cm="1">
        <f t="array" ref="AT1198">IF(FALSE,"True," &amp; IF(_xlfn.XLOOKUP("App_IsAny",'Scoring_Config'!$A:$A,'Scoring_Config'!$D:$D,"Yes")="Yes",_xlfn.XLOOKUP("App_IsAny",'Scoring_Config'!$A:$A,'Scoring_Config'!$C:$C,0),0),"False,0")</f>
        <v>0</v>
      </c>
      <c r="AU1198">
        <v>2</v>
      </c>
      <c r="AV1198" cm="1">
        <f t="array" ref="AV1198">IF(FALSE,"True," &amp; IF(_xlfn.XLOOKUP("App_RangeGt1000",'Scoring_Config'!$A:$A,'Scoring_Config'!$D:$D,"Yes")="Yes",_xlfn.XLOOKUP("App_RangeGt1000",'Scoring_Config'!$A:$A,'Scoring_Config'!$C:$C,0),0),"False,0")</f>
        <v>0</v>
      </c>
      <c r="AW1198" cm="1">
        <f t="array" ref="AW1198">IF(FALSE,"True," &amp; IF(_xlfn.XLOOKUP("Action_IsDenyOrDrop",'Scoring_Config'!$A:$A,'Scoring_Config'!$D:$D,"Yes")="Yes",_xlfn.XLOOKUP("Action_IsDenyOrDrop",'Scoring_Config'!$A:$A,'Scoring_Config'!$C:$C,0),0),"False,0")</f>
        <v>0</v>
      </c>
      <c r="AX1198" cm="1">
        <f t="array" ref="AX1198">IF(LEFT(AW1198,4)="True",0,(IF(LEFT(Y1198,4)="True",IF(_xlfn.XLOOKUP("Src_IsAny",'Scoring_Config'!$A:$A,'Scoring_Config'!$D:$D,"Yes")="Yes",_xlfn.XLOOKUP("Src_IsAny",'Scoring_Config'!$A:$A,'Scoring_Config'!$C:$C,10),0),0)+IF(LEFT(Z1198,4)="True",IF(_xlfn.XLOOKUP("Src_CIDR_Le_16",'Scoring_Config'!$A:$A,'Scoring_Config'!$D:$D,"Yes")="Yes",_xlfn.XLOOKUP("Src_CIDR_Le_16",'Scoring_Config'!$A:$A,'Scoring_Config'!$C:$C,10),0),0)+IF(LEFT(AA1198,4)="True",IF(_xlfn.XLOOKUP("Src_CIDR_17_22",'Scoring_Config'!$A:$A,'Scoring_Config'!$D:$D,"Yes")="Yes",_xlfn.XLOOKUP("Src_CIDR_17_22",'Scoring_Config'!$A:$A,'Scoring_Config'!$C:$C,5),0),0)+IF(LEFT(AB1198,4)="True",IF(_xlfn.XLOOKUP("Dst_IsAny",'Scoring_Config'!$A:$A,'Scoring_Config'!$D:$D,"Yes")="Yes",_xlfn.XLOOKUP("Dst_IsAny",'Scoring_Config'!$A:$A,'Scoring_Config'!$C:$C,10),0),0)+IF(LEFT(AC1198,4)="True",IF(_xlfn.XLOOKUP("Dst_CIDR_Le_16",'Scoring_Config'!$A:$A,'Scoring_Config'!$D:$D,"Yes")="Yes",_xlfn.XLOOKUP("Dst_CIDR_Le_16",'Scoring_Config'!$A:$A,'Scoring_Config'!$C:$C,10),0),0)+IF(LEFT(AD1198,4)="True",IF(_xlfn.XLOOKUP("Dst_CIDR_17_22",'Scoring_Config'!$A:$A,'Scoring_Config'!$D:$D,"Yes")="Yes",_xlfn.XLOOKUP("Dst_CIDR_17_22",'Scoring_Config'!$A:$A,'Scoring_Config'!$C:$C,5),0),0)+IF(LEFT(AE1198,4)="True",IF(_xlfn.XLOOKUP("SrcZone_IsAny",'Scoring_Config'!$A:$A,'Scoring_Config'!$D:$D,"Yes")="Yes",_xlfn.XLOOKUP("SrcZone_IsAny",'Scoring_Config'!$A:$A,'Scoring_Config'!$C:$C,10),0),0)+IF(LEFT(AF1198,4)="True",IF(_xlfn.XLOOKUP("DstZone_IsAny",'Scoring_Config'!$A:$A,'Scoring_Config'!$D:$D,"Yes")="Yes",_xlfn.XLOOKUP("DstZone_IsAny",'Scoring_Config'!$A:$A,'Scoring_Config'!$C:$C,10),0),0)+IF(LEFT(AG1198,4)="True",IF(_xlfn.XLOOKUP("Service_Any_OR_RangeGt1000",'Scoring_Config'!$A:$A,'Scoring_Config'!$D:$D,"Yes")="Yes",_xlfn.XLOOKUP("Service_Any_OR_RangeGt1000",'Scoring_Config'!$A:$A,'Scoring_Config'!$C:$C,10),0),0)+IF(LEFT(AH1198,4)="True",IF(_xlfn.XLOOKUP("App_Any_OR_RangeGt1000",'Scoring_Config'!$A:$A,'Scoring_Config'!$D:$D,"Yes")="Yes",_xlfn.XLOOKUP("App_Any_OR_RangeGt1000",'Scoring_Config'!$A:$A,'Scoring_Config'!$C:$C,10),0),0)+IF(LEFT(AI1198,4)="True",IF(_xlfn.XLOOKUP("Service_Insecure_Match",'Scoring_Config'!$A:$A,'Scoring_Config'!$D:$D,"Yes")="Yes",_xlfn.XLOOKUP("Service_Insecure_Match",'Scoring_Config'!$A:$A,'Scoring_Config'!$C:$C,5),0),0)+IF(LEFT(AJ1198,4)="True",IF(_xlfn.XLOOKUP("Risky_Inbound",'Scoring_Config'!$A:$A,'Scoring_Config'!$D:$D,"Yes")="Yes",_xlfn.XLOOKUP("Risky_Inbound",'Scoring_Config'!$A:$A,'Scoring_Config'!$C:$C,50),0),0)+IF(LEFT(AK1198,4)="True",IF(_xlfn.XLOOKUP("Risky_Outbound",'Scoring_Config'!$A:$A,'Scoring_Config'!$D:$D,"Yes")="Yes",_xlfn.XLOOKUP("Risky_Outbound",'Scoring_Config'!$A:$A,'Scoring_Config'!$C:$C,25),0),0)+IF(LEFT(AZ1198,4)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1198,FIND(",",AL1198)+1,100)),0)+IF(LEFT(AM1198,4)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1198,FIND(",",AN1198)+1,100)),0)+IF(_xlfn.XLOOKUP("Profile_Scoring",'Scoring_Config'!$A:$A,'Scoring_Config'!$D:$D,"Yes")="Yes",VALUE(MID(AO1198,FIND(",",AO1198)+1,100)),0)+IF(_xlfn.XLOOKUP("Options_Scoring",'Scoring_Config'!$A:$A,'Scoring_Config'!$D:$D,"Yes")="Yes",VALUE(MID(AP1198,FIND(",",AP1198)+1,100)),0)))</f>
        <v>0</v>
      </c>
      <c r="AZ1198" cm="1">
        <f t="array" ref="AZ1198">IF(FALSE,"True," &amp; IF(_xlfn.XLOOKUP("Migrate_Insecure",'Scoring_Config'!$A:$A,'Scoring_Config'!$D:$D,"Yes")="Yes",_xlfn.XLOOKUP("Migrate_Insecure",'Scoring_Config'!$A:$A,'Scoring_Config'!$C:$C,10),0),"False,0")</f>
        <v>0</v>
      </c>
    </row>
    <row r="1199" spans="1:52">
      <c r="A1199" t="s">
        <v>1979</v>
      </c>
      <c r="B1199" t="s">
        <v>3171</v>
      </c>
      <c r="C1199" t="s">
        <v>3542</v>
      </c>
      <c r="D1199" t="s">
        <v>3545</v>
      </c>
      <c r="E1199" t="s">
        <v>3563</v>
      </c>
      <c r="F1199" t="s">
        <v>3644</v>
      </c>
      <c r="G1199" t="s">
        <v>621</v>
      </c>
      <c r="H1199" t="s">
        <v>174</v>
      </c>
      <c r="I1199" t="s">
        <v>3610</v>
      </c>
      <c r="J1199" t="s">
        <v>162</v>
      </c>
      <c r="K1199" t="s">
        <v>1667</v>
      </c>
      <c r="L1199" t="s">
        <v>1327</v>
      </c>
      <c r="M1199" t="s">
        <v>1974</v>
      </c>
      <c r="N1199" t="s">
        <v>4315</v>
      </c>
      <c r="O1199" t="s">
        <v>4319</v>
      </c>
      <c r="P1199" t="s">
        <v>4321</v>
      </c>
      <c r="Q1199" t="s">
        <v>5167</v>
      </c>
      <c r="R1199" t="s">
        <v>5439</v>
      </c>
      <c r="S1199" t="s">
        <v>4324</v>
      </c>
      <c r="T1199" t="s">
        <v>5865</v>
      </c>
      <c r="U1199" t="s">
        <v>5865</v>
      </c>
      <c r="Y1199" cm="1">
        <f t="array" ref="Y1199">IF(FALSE,"True," &amp; IF(_xlfn.XLOOKUP("Src_IsAny",'Scoring_Config'!$A:$A,'Scoring_Config'!$D:$D,"Yes")="Yes",_xlfn.XLOOKUP("Src_IsAny",'Scoring_Config'!$A:$A,'Scoring_Config'!$C:$C,10),0),"False,0")</f>
        <v>0</v>
      </c>
      <c r="Z1199" cm="1">
        <f t="array" ref="Z1199">IF(FALSE,"True," &amp; IF(_xlfn.XLOOKUP("Src_CIDR_Le_16",'Scoring_Config'!$A:$A,'Scoring_Config'!$D:$D,"Yes")="Yes",_xlfn.XLOOKUP("Src_CIDR_Le_16",'Scoring_Config'!$A:$A,'Scoring_Config'!$C:$C,10),0),"False,0")</f>
        <v>0</v>
      </c>
      <c r="AA1199" cm="1">
        <f t="array" ref="AA1199">IF(FALSE,"True," &amp; IF(_xlfn.XLOOKUP("Src_CIDR_17_22",'Scoring_Config'!$A:$A,'Scoring_Config'!$D:$D,"Yes")="Yes",_xlfn.XLOOKUP("Src_CIDR_17_22",'Scoring_Config'!$A:$A,'Scoring_Config'!$C:$C,5),0),"False,0")</f>
        <v>0</v>
      </c>
      <c r="AB1199" cm="1">
        <f t="array" ref="AB1199">IF(FALSE,"True," &amp; IF(_xlfn.XLOOKUP("Dst_IsAny",'Scoring_Config'!$A:$A,'Scoring_Config'!$D:$D,"Yes")="Yes",_xlfn.XLOOKUP("Dst_IsAny",'Scoring_Config'!$A:$A,'Scoring_Config'!$C:$C,10),0),"False,0")</f>
        <v>0</v>
      </c>
      <c r="AC1199" cm="1">
        <f t="array" ref="AC1199">IF(FALSE,"True," &amp; IF(_xlfn.XLOOKUP("Dst_CIDR_Le_16",'Scoring_Config'!$A:$A,'Scoring_Config'!$D:$D,"Yes")="Yes",_xlfn.XLOOKUP("Dst_CIDR_Le_16",'Scoring_Config'!$A:$A,'Scoring_Config'!$C:$C,10),0),"False,0")</f>
        <v>0</v>
      </c>
      <c r="AD1199" cm="1">
        <f t="array" ref="AD1199">IF(FALSE,"True," &amp; IF(_xlfn.XLOOKUP("Dst_CIDR_17_22",'Scoring_Config'!$A:$A,'Scoring_Config'!$D:$D,"Yes")="Yes",_xlfn.XLOOKUP("Dst_CIDR_17_22",'Scoring_Config'!$A:$A,'Scoring_Config'!$C:$C,5),0),"False,0")</f>
        <v>0</v>
      </c>
      <c r="AE1199" cm="1">
        <f t="array" ref="AE1199">IF(FALSE,"True," &amp; IF(_xlfn.XLOOKUP("SrcZone_IsAny",'Scoring_Config'!$A:$A,'Scoring_Config'!$D:$D,"Yes")="Yes",_xlfn.XLOOKUP("SrcZone_IsAny",'Scoring_Config'!$A:$A,'Scoring_Config'!$C:$C,10),0),"False,0")</f>
        <v>0</v>
      </c>
      <c r="AF1199" cm="1">
        <f t="array" ref="AF1199">IF(FALSE,"True," &amp; IF(_xlfn.XLOOKUP("DstZone_IsAny",'Scoring_Config'!$A:$A,'Scoring_Config'!$D:$D,"Yes")="Yes",_xlfn.XLOOKUP("DstZone_IsAny",'Scoring_Config'!$A:$A,'Scoring_Config'!$C:$C,10),0),"False,0")</f>
        <v>0</v>
      </c>
      <c r="AG1199" cm="1">
        <f t="array" ref="AG119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199" cm="1">
        <f t="array" ref="AH1199">IF(FALSE,"True," &amp; IF(_xlfn.XLOOKUP("App_Any_OR_RangeGt1000",'Scoring_Config'!$A:$A,'Scoring_Config'!$D:$D,"Yes")="Yes",_xlfn.XLOOKUP("App_Any_OR_RangeGt1000",'Scoring_Config'!$A:$A,'Scoring_Config'!$C:$C,10),0),"False,0")</f>
        <v>0</v>
      </c>
      <c r="AI1199" cm="1">
        <f t="array" ref="AI1199">IF(FALSE,"True," &amp; IF(_xlfn.XLOOKUP("Service_Insecure_Match",'Scoring_Config'!$A:$A,'Scoring_Config'!$D:$D,"Yes")="Yes",_xlfn.XLOOKUP("Service_Insecure_Match",'Scoring_Config'!$A:$A,'Scoring_Config'!$C:$C,5),0),"False,0")</f>
        <v>0</v>
      </c>
      <c r="AJ1199" cm="1">
        <f t="array" ref="AJ1199">IF(FALSE,"True," &amp; IF(_xlfn.XLOOKUP("Risky_Inbound",'Scoring_Config'!$A:$A,'Scoring_Config'!$D:$D,"Yes")="Yes",_xlfn.XLOOKUP("Risky_Inbound",'Scoring_Config'!$A:$A,'Scoring_Config'!$C:$C,50),0),"False,0")</f>
        <v>0</v>
      </c>
      <c r="AK1199" cm="1">
        <f t="array" ref="AK1199">IF(FALSE,"True," &amp; IF(_xlfn.XLOOKUP("Risky_Outbound",'Scoring_Config'!$A:$A,'Scoring_Config'!$D:$D,"Yes")="Yes",_xlfn.XLOOKUP("Risky_Outbound",'Scoring_Config'!$A:$A,'Scoring_Config'!$C:$C,25),0),"False,0")</f>
        <v>0</v>
      </c>
      <c r="AL1199" t="s">
        <v>6700</v>
      </c>
      <c r="AM1199" cm="1">
        <f t="array" ref="AM119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199" t="s">
        <v>6697</v>
      </c>
      <c r="AO1199" t="s">
        <v>6697</v>
      </c>
      <c r="AP1199" t="s">
        <v>6697</v>
      </c>
      <c r="AQ1199" cm="1">
        <f t="array" ref="AQ1199">IF(FALSE,"True," &amp; IF(_xlfn.XLOOKUP("Service_IsAny",'Scoring_Config'!$A:$A,'Scoring_Config'!$D:$D,"Yes")="Yes",_xlfn.XLOOKUP("Service_IsAny",'Scoring_Config'!$A:$A,'Scoring_Config'!$C:$C,0),0),"False,0")</f>
        <v>0</v>
      </c>
      <c r="AR1199">
        <v>0</v>
      </c>
      <c r="AS1199" cm="1">
        <f t="array" ref="AS1199">IF(FALSE,"True," &amp; IF(_xlfn.XLOOKUP("Service_RangeGt1000",'Scoring_Config'!$A:$A,'Scoring_Config'!$D:$D,"Yes")="Yes",_xlfn.XLOOKUP("Service_RangeGt1000",'Scoring_Config'!$A:$A,'Scoring_Config'!$C:$C,0),0),"False,0")</f>
        <v>0</v>
      </c>
      <c r="AT1199" cm="1">
        <f t="array" ref="AT1199">IF(FALSE,"True," &amp; IF(_xlfn.XLOOKUP("App_IsAny",'Scoring_Config'!$A:$A,'Scoring_Config'!$D:$D,"Yes")="Yes",_xlfn.XLOOKUP("App_IsAny",'Scoring_Config'!$A:$A,'Scoring_Config'!$C:$C,0),0),"False,0")</f>
        <v>0</v>
      </c>
      <c r="AU1199">
        <v>1</v>
      </c>
      <c r="AV1199" cm="1">
        <f t="array" ref="AV1199">IF(FALSE,"True," &amp; IF(_xlfn.XLOOKUP("App_RangeGt1000",'Scoring_Config'!$A:$A,'Scoring_Config'!$D:$D,"Yes")="Yes",_xlfn.XLOOKUP("App_RangeGt1000",'Scoring_Config'!$A:$A,'Scoring_Config'!$C:$C,0),0),"False,0")</f>
        <v>0</v>
      </c>
      <c r="AW1199" cm="1">
        <f t="array" ref="AW1199">IF(FALSE,"True," &amp; IF(_xlfn.XLOOKUP("Action_IsDenyOrDrop",'Scoring_Config'!$A:$A,'Scoring_Config'!$D:$D,"Yes")="Yes",_xlfn.XLOOKUP("Action_IsDenyOrDrop",'Scoring_Config'!$A:$A,'Scoring_Config'!$C:$C,0),0),"False,0")</f>
        <v>0</v>
      </c>
      <c r="AX1199" cm="1">
        <f t="array" ref="AX1199">IF(LEFT(AW1199,4)="True",0,(IF(LEFT(Y1199,4)="True",IF(_xlfn.XLOOKUP("Src_IsAny",'Scoring_Config'!$A:$A,'Scoring_Config'!$D:$D,"Yes")="Yes",_xlfn.XLOOKUP("Src_IsAny",'Scoring_Config'!$A:$A,'Scoring_Config'!$C:$C,10),0),0)+IF(LEFT(Z1199,4)="True",IF(_xlfn.XLOOKUP("Src_CIDR_Le_16",'Scoring_Config'!$A:$A,'Scoring_Config'!$D:$D,"Yes")="Yes",_xlfn.XLOOKUP("Src_CIDR_Le_16",'Scoring_Config'!$A:$A,'Scoring_Config'!$C:$C,10),0),0)+IF(LEFT(AA1199,4)="True",IF(_xlfn.XLOOKUP("Src_CIDR_17_22",'Scoring_Config'!$A:$A,'Scoring_Config'!$D:$D,"Yes")="Yes",_xlfn.XLOOKUP("Src_CIDR_17_22",'Scoring_Config'!$A:$A,'Scoring_Config'!$C:$C,5),0),0)+IF(LEFT(AB1199,4)="True",IF(_xlfn.XLOOKUP("Dst_IsAny",'Scoring_Config'!$A:$A,'Scoring_Config'!$D:$D,"Yes")="Yes",_xlfn.XLOOKUP("Dst_IsAny",'Scoring_Config'!$A:$A,'Scoring_Config'!$C:$C,10),0),0)+IF(LEFT(AC1199,4)="True",IF(_xlfn.XLOOKUP("Dst_CIDR_Le_16",'Scoring_Config'!$A:$A,'Scoring_Config'!$D:$D,"Yes")="Yes",_xlfn.XLOOKUP("Dst_CIDR_Le_16",'Scoring_Config'!$A:$A,'Scoring_Config'!$C:$C,10),0),0)+IF(LEFT(AD1199,4)="True",IF(_xlfn.XLOOKUP("Dst_CIDR_17_22",'Scoring_Config'!$A:$A,'Scoring_Config'!$D:$D,"Yes")="Yes",_xlfn.XLOOKUP("Dst_CIDR_17_22",'Scoring_Config'!$A:$A,'Scoring_Config'!$C:$C,5),0),0)+IF(LEFT(AE1199,4)="True",IF(_xlfn.XLOOKUP("SrcZone_IsAny",'Scoring_Config'!$A:$A,'Scoring_Config'!$D:$D,"Yes")="Yes",_xlfn.XLOOKUP("SrcZone_IsAny",'Scoring_Config'!$A:$A,'Scoring_Config'!$C:$C,10),0),0)+IF(LEFT(AF1199,4)="True",IF(_xlfn.XLOOKUP("DstZone_IsAny",'Scoring_Config'!$A:$A,'Scoring_Config'!$D:$D,"Yes")="Yes",_xlfn.XLOOKUP("DstZone_IsAny",'Scoring_Config'!$A:$A,'Scoring_Config'!$C:$C,10),0),0)+IF(LEFT(AG1199,4)="True",IF(_xlfn.XLOOKUP("Service_Any_OR_RangeGt1000",'Scoring_Config'!$A:$A,'Scoring_Config'!$D:$D,"Yes")="Yes",_xlfn.XLOOKUP("Service_Any_OR_RangeGt1000",'Scoring_Config'!$A:$A,'Scoring_Config'!$C:$C,10),0),0)+IF(LEFT(AH1199,4)="True",IF(_xlfn.XLOOKUP("App_Any_OR_RangeGt1000",'Scoring_Config'!$A:$A,'Scoring_Config'!$D:$D,"Yes")="Yes",_xlfn.XLOOKUP("App_Any_OR_RangeGt1000",'Scoring_Config'!$A:$A,'Scoring_Config'!$C:$C,10),0),0)+IF(LEFT(AI1199,4)="True",IF(_xlfn.XLOOKUP("Service_Insecure_Match",'Scoring_Config'!$A:$A,'Scoring_Config'!$D:$D,"Yes")="Yes",_xlfn.XLOOKUP("Service_Insecure_Match",'Scoring_Config'!$A:$A,'Scoring_Config'!$C:$C,5),0),0)+IF(LEFT(AJ1199,4)="True",IF(_xlfn.XLOOKUP("Risky_Inbound",'Scoring_Config'!$A:$A,'Scoring_Config'!$D:$D,"Yes")="Yes",_xlfn.XLOOKUP("Risky_Inbound",'Scoring_Config'!$A:$A,'Scoring_Config'!$C:$C,50),0),0)+IF(LEFT(AK1199,4)="True",IF(_xlfn.XLOOKUP("Risky_Outbound",'Scoring_Config'!$A:$A,'Scoring_Config'!$D:$D,"Yes")="Yes",_xlfn.XLOOKUP("Risky_Outbound",'Scoring_Config'!$A:$A,'Scoring_Config'!$C:$C,25),0),0)+IF(LEFT(AZ1199,4)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1199,FIND(",",AL1199)+1,100)),0)+IF(LEFT(AM1199,4)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1199,FIND(",",AN1199)+1,100)),0)+IF(_xlfn.XLOOKUP("Profile_Scoring",'Scoring_Config'!$A:$A,'Scoring_Config'!$D:$D,"Yes")="Yes",VALUE(MID(AO1199,FIND(",",AO1199)+1,100)),0)+IF(_xlfn.XLOOKUP("Options_Scoring",'Scoring_Config'!$A:$A,'Scoring_Config'!$D:$D,"Yes")="Yes",VALUE(MID(AP1199,FIND(",",AP1199)+1,100)),0)))</f>
        <v>0</v>
      </c>
      <c r="AZ1199" cm="1">
        <f t="array" ref="AZ1199">IF(FALSE,"True," &amp; IF(_xlfn.XLOOKUP("Migrate_Insecure",'Scoring_Config'!$A:$A,'Scoring_Config'!$D:$D,"Yes")="Yes",_xlfn.XLOOKUP("Migrate_Insecure",'Scoring_Config'!$A:$A,'Scoring_Config'!$C:$C,10),0),"False,0")</f>
        <v>0</v>
      </c>
    </row>
    <row r="1200" spans="1:52">
      <c r="A1200" t="s">
        <v>1979</v>
      </c>
      <c r="B1200" t="s">
        <v>3172</v>
      </c>
      <c r="C1200" t="s">
        <v>3542</v>
      </c>
      <c r="D1200" t="s">
        <v>3545</v>
      </c>
      <c r="E1200" t="s">
        <v>3563</v>
      </c>
      <c r="F1200" t="s">
        <v>3816</v>
      </c>
      <c r="G1200" t="s">
        <v>619</v>
      </c>
      <c r="H1200" t="s">
        <v>174</v>
      </c>
      <c r="I1200" t="s">
        <v>4098</v>
      </c>
      <c r="J1200" t="s">
        <v>880</v>
      </c>
      <c r="K1200" t="s">
        <v>1660</v>
      </c>
      <c r="L1200" t="s">
        <v>1327</v>
      </c>
      <c r="M1200" t="s">
        <v>1974</v>
      </c>
      <c r="N1200" t="s">
        <v>4315</v>
      </c>
      <c r="O1200" t="s">
        <v>4319</v>
      </c>
      <c r="P1200" t="s">
        <v>4323</v>
      </c>
      <c r="Q1200" t="s">
        <v>5168</v>
      </c>
      <c r="R1200" t="s">
        <v>5439</v>
      </c>
      <c r="S1200" t="s">
        <v>4324</v>
      </c>
      <c r="T1200" t="s">
        <v>5866</v>
      </c>
      <c r="U1200" t="s">
        <v>6540</v>
      </c>
      <c r="Y1200" cm="1">
        <f t="array" ref="Y1200">IF(FALSE,"True," &amp; IF(_xlfn.XLOOKUP("Src_IsAny",'Scoring_Config'!$A:$A,'Scoring_Config'!$D:$D,"Yes")="Yes",_xlfn.XLOOKUP("Src_IsAny",'Scoring_Config'!$A:$A,'Scoring_Config'!$C:$C,10),0),"False,0")</f>
        <v>0</v>
      </c>
      <c r="Z1200" cm="1">
        <f t="array" ref="Z1200">IF(FALSE,"True," &amp; IF(_xlfn.XLOOKUP("Src_CIDR_Le_16",'Scoring_Config'!$A:$A,'Scoring_Config'!$D:$D,"Yes")="Yes",_xlfn.XLOOKUP("Src_CIDR_Le_16",'Scoring_Config'!$A:$A,'Scoring_Config'!$C:$C,10),0),"False,0")</f>
        <v>0</v>
      </c>
      <c r="AA1200" cm="1">
        <f t="array" ref="AA1200">IF(FALSE,"True," &amp; IF(_xlfn.XLOOKUP("Src_CIDR_17_22",'Scoring_Config'!$A:$A,'Scoring_Config'!$D:$D,"Yes")="Yes",_xlfn.XLOOKUP("Src_CIDR_17_22",'Scoring_Config'!$A:$A,'Scoring_Config'!$C:$C,5),0),"False,0")</f>
        <v>0</v>
      </c>
      <c r="AB1200" cm="1">
        <f t="array" ref="AB1200">IF(FALSE,"True," &amp; IF(_xlfn.XLOOKUP("Dst_IsAny",'Scoring_Config'!$A:$A,'Scoring_Config'!$D:$D,"Yes")="Yes",_xlfn.XLOOKUP("Dst_IsAny",'Scoring_Config'!$A:$A,'Scoring_Config'!$C:$C,10),0),"False,0")</f>
        <v>0</v>
      </c>
      <c r="AC1200" cm="1">
        <f t="array" ref="AC1200">IF(FALSE,"True," &amp; IF(_xlfn.XLOOKUP("Dst_CIDR_Le_16",'Scoring_Config'!$A:$A,'Scoring_Config'!$D:$D,"Yes")="Yes",_xlfn.XLOOKUP("Dst_CIDR_Le_16",'Scoring_Config'!$A:$A,'Scoring_Config'!$C:$C,10),0),"False,0")</f>
        <v>0</v>
      </c>
      <c r="AD1200" cm="1">
        <f t="array" ref="AD1200">IF(FALSE,"True," &amp; IF(_xlfn.XLOOKUP("Dst_CIDR_17_22",'Scoring_Config'!$A:$A,'Scoring_Config'!$D:$D,"Yes")="Yes",_xlfn.XLOOKUP("Dst_CIDR_17_22",'Scoring_Config'!$A:$A,'Scoring_Config'!$C:$C,5),0),"False,0")</f>
        <v>0</v>
      </c>
      <c r="AE1200" cm="1">
        <f t="array" ref="AE1200">IF(FALSE,"True," &amp; IF(_xlfn.XLOOKUP("SrcZone_IsAny",'Scoring_Config'!$A:$A,'Scoring_Config'!$D:$D,"Yes")="Yes",_xlfn.XLOOKUP("SrcZone_IsAny",'Scoring_Config'!$A:$A,'Scoring_Config'!$C:$C,10),0),"False,0")</f>
        <v>0</v>
      </c>
      <c r="AF1200" cm="1">
        <f t="array" ref="AF1200">IF(FALSE,"True," &amp; IF(_xlfn.XLOOKUP("DstZone_IsAny",'Scoring_Config'!$A:$A,'Scoring_Config'!$D:$D,"Yes")="Yes",_xlfn.XLOOKUP("DstZone_IsAny",'Scoring_Config'!$A:$A,'Scoring_Config'!$C:$C,10),0),"False,0")</f>
        <v>0</v>
      </c>
      <c r="AG1200" cm="1">
        <f t="array" ref="AG120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00" cm="1">
        <f t="array" ref="AH1200">IF(FALSE,"True," &amp; IF(_xlfn.XLOOKUP("App_Any_OR_RangeGt1000",'Scoring_Config'!$A:$A,'Scoring_Config'!$D:$D,"Yes")="Yes",_xlfn.XLOOKUP("App_Any_OR_RangeGt1000",'Scoring_Config'!$A:$A,'Scoring_Config'!$C:$C,10),0),"False,0")</f>
        <v>0</v>
      </c>
      <c r="AI1200" cm="1">
        <f t="array" ref="AI1200">IF(FALSE,"True," &amp; IF(_xlfn.XLOOKUP("Service_Insecure_Match",'Scoring_Config'!$A:$A,'Scoring_Config'!$D:$D,"Yes")="Yes",_xlfn.XLOOKUP("Service_Insecure_Match",'Scoring_Config'!$A:$A,'Scoring_Config'!$C:$C,5),0),"False,0")</f>
        <v>0</v>
      </c>
      <c r="AJ1200" cm="1">
        <f t="array" ref="AJ1200">IF(FALSE,"True," &amp; IF(_xlfn.XLOOKUP("Risky_Inbound",'Scoring_Config'!$A:$A,'Scoring_Config'!$D:$D,"Yes")="Yes",_xlfn.XLOOKUP("Risky_Inbound",'Scoring_Config'!$A:$A,'Scoring_Config'!$C:$C,50),0),"False,0")</f>
        <v>0</v>
      </c>
      <c r="AK1200" cm="1">
        <f t="array" ref="AK1200">IF(FALSE,"True," &amp; IF(_xlfn.XLOOKUP("Risky_Outbound",'Scoring_Config'!$A:$A,'Scoring_Config'!$D:$D,"Yes")="Yes",_xlfn.XLOOKUP("Risky_Outbound",'Scoring_Config'!$A:$A,'Scoring_Config'!$C:$C,25),0),"False,0")</f>
        <v>0</v>
      </c>
      <c r="AL1200" t="s">
        <v>6699</v>
      </c>
      <c r="AM1200" cm="1">
        <f t="array" ref="AM120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00" t="s">
        <v>6697</v>
      </c>
      <c r="AO1200" t="s">
        <v>6697</v>
      </c>
      <c r="AP1200" t="s">
        <v>6697</v>
      </c>
      <c r="AQ1200" cm="1">
        <f t="array" ref="AQ1200">IF(FALSE,"True," &amp; IF(_xlfn.XLOOKUP("Service_IsAny",'Scoring_Config'!$A:$A,'Scoring_Config'!$D:$D,"Yes")="Yes",_xlfn.XLOOKUP("Service_IsAny",'Scoring_Config'!$A:$A,'Scoring_Config'!$C:$C,0),0),"False,0")</f>
        <v>0</v>
      </c>
      <c r="AR1200">
        <v>0</v>
      </c>
      <c r="AS1200" cm="1">
        <f t="array" ref="AS1200">IF(FALSE,"True," &amp; IF(_xlfn.XLOOKUP("Service_RangeGt1000",'Scoring_Config'!$A:$A,'Scoring_Config'!$D:$D,"Yes")="Yes",_xlfn.XLOOKUP("Service_RangeGt1000",'Scoring_Config'!$A:$A,'Scoring_Config'!$C:$C,0),0),"False,0")</f>
        <v>0</v>
      </c>
      <c r="AT1200" cm="1">
        <f t="array" ref="AT1200">IF(FALSE,"True," &amp; IF(_xlfn.XLOOKUP("App_IsAny",'Scoring_Config'!$A:$A,'Scoring_Config'!$D:$D,"Yes")="Yes",_xlfn.XLOOKUP("App_IsAny",'Scoring_Config'!$A:$A,'Scoring_Config'!$C:$C,0),0),"False,0")</f>
        <v>0</v>
      </c>
      <c r="AU1200">
        <v>1</v>
      </c>
      <c r="AV1200" cm="1">
        <f t="array" ref="AV1200">IF(FALSE,"True," &amp; IF(_xlfn.XLOOKUP("App_RangeGt1000",'Scoring_Config'!$A:$A,'Scoring_Config'!$D:$D,"Yes")="Yes",_xlfn.XLOOKUP("App_RangeGt1000",'Scoring_Config'!$A:$A,'Scoring_Config'!$C:$C,0),0),"False,0")</f>
        <v>0</v>
      </c>
      <c r="AW1200" cm="1">
        <f t="array" ref="AW1200">IF(FALSE,"True," &amp; IF(_xlfn.XLOOKUP("Action_IsDenyOrDrop",'Scoring_Config'!$A:$A,'Scoring_Config'!$D:$D,"Yes")="Yes",_xlfn.XLOOKUP("Action_IsDenyOrDrop",'Scoring_Config'!$A:$A,'Scoring_Config'!$C:$C,0),0),"False,0")</f>
        <v>0</v>
      </c>
      <c r="AX1200" cm="1">
        <f t="array" ref="AX1200">IF(LEFT(AW1200,4)="True",0,(IF(LEFT(Y1200,4)="True",IF(_xlfn.XLOOKUP("Src_IsAny",'Scoring_Config'!$A:$A,'Scoring_Config'!$D:$D,"Yes")="Yes",_xlfn.XLOOKUP("Src_IsAny",'Scoring_Config'!$A:$A,'Scoring_Config'!$C:$C,10),0),0)+IF(LEFT(Z1200,4)="True",IF(_xlfn.XLOOKUP("Src_CIDR_Le_16",'Scoring_Config'!$A:$A,'Scoring_Config'!$D:$D,"Yes")="Yes",_xlfn.XLOOKUP("Src_CIDR_Le_16",'Scoring_Config'!$A:$A,'Scoring_Config'!$C:$C,10),0),0)+IF(LEFT(AA1200,4)="True",IF(_xlfn.XLOOKUP("Src_CIDR_17_22",'Scoring_Config'!$A:$A,'Scoring_Config'!$D:$D,"Yes")="Yes",_xlfn.XLOOKUP("Src_CIDR_17_22",'Scoring_Config'!$A:$A,'Scoring_Config'!$C:$C,5),0),0)+IF(LEFT(AB1200,4)="True",IF(_xlfn.XLOOKUP("Dst_IsAny",'Scoring_Config'!$A:$A,'Scoring_Config'!$D:$D,"Yes")="Yes",_xlfn.XLOOKUP("Dst_IsAny",'Scoring_Config'!$A:$A,'Scoring_Config'!$C:$C,10),0),0)+IF(LEFT(AC1200,4)="True",IF(_xlfn.XLOOKUP("Dst_CIDR_Le_16",'Scoring_Config'!$A:$A,'Scoring_Config'!$D:$D,"Yes")="Yes",_xlfn.XLOOKUP("Dst_CIDR_Le_16",'Scoring_Config'!$A:$A,'Scoring_Config'!$C:$C,10),0),0)+IF(LEFT(AD1200,4)="True",IF(_xlfn.XLOOKUP("Dst_CIDR_17_22",'Scoring_Config'!$A:$A,'Scoring_Config'!$D:$D,"Yes")="Yes",_xlfn.XLOOKUP("Dst_CIDR_17_22",'Scoring_Config'!$A:$A,'Scoring_Config'!$C:$C,5),0),0)+IF(LEFT(AE1200,4)="True",IF(_xlfn.XLOOKUP("SrcZone_IsAny",'Scoring_Config'!$A:$A,'Scoring_Config'!$D:$D,"Yes")="Yes",_xlfn.XLOOKUP("SrcZone_IsAny",'Scoring_Config'!$A:$A,'Scoring_Config'!$C:$C,10),0),0)+IF(LEFT(AF1200,4)="True",IF(_xlfn.XLOOKUP("DstZone_IsAny",'Scoring_Config'!$A:$A,'Scoring_Config'!$D:$D,"Yes")="Yes",_xlfn.XLOOKUP("DstZone_IsAny",'Scoring_Config'!$A:$A,'Scoring_Config'!$C:$C,10),0),0)+IF(LEFT(AG1200,4)="True",IF(_xlfn.XLOOKUP("Service_Any_OR_RangeGt1000",'Scoring_Config'!$A:$A,'Scoring_Config'!$D:$D,"Yes")="Yes",_xlfn.XLOOKUP("Service_Any_OR_RangeGt1000",'Scoring_Config'!$A:$A,'Scoring_Config'!$C:$C,10),0),0)+IF(LEFT(AH1200,4)="True",IF(_xlfn.XLOOKUP("App_Any_OR_RangeGt1000",'Scoring_Config'!$A:$A,'Scoring_Config'!$D:$D,"Yes")="Yes",_xlfn.XLOOKUP("App_Any_OR_RangeGt1000",'Scoring_Config'!$A:$A,'Scoring_Config'!$C:$C,10),0),0)+IF(LEFT(AI1200,4)="True",IF(_xlfn.XLOOKUP("Service_Insecure_Match",'Scoring_Config'!$A:$A,'Scoring_Config'!$D:$D,"Yes")="Yes",_xlfn.XLOOKUP("Service_Insecure_Match",'Scoring_Config'!$A:$A,'Scoring_Config'!$C:$C,5),0),0)+IF(LEFT(AJ1200,4)="True",IF(_xlfn.XLOOKUP("Risky_Inbound",'Scoring_Config'!$A:$A,'Scoring_Config'!$D:$D,"Yes")="Yes",_xlfn.XLOOKUP("Risky_Inbound",'Scoring_Config'!$A:$A,'Scoring_Config'!$C:$C,50),0),0)+IF(LEFT(AK1200,4)="True",IF(_xlfn.XLOOKUP("Risky_Outbound",'Scoring_Config'!$A:$A,'Scoring_Config'!$D:$D,"Yes")="Yes",_xlfn.XLOOKUP("Risky_Outbound",'Scoring_Config'!$A:$A,'Scoring_Config'!$C:$C,25),0),0)+IF(LEFT(AZ1200,4)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1200,FIND(",",AL1200)+1,100)),0)+IF(LEFT(AM1200,4)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1200,FIND(",",AN1200)+1,100)),0)+IF(_xlfn.XLOOKUP("Profile_Scoring",'Scoring_Config'!$A:$A,'Scoring_Config'!$D:$D,"Yes")="Yes",VALUE(MID(AO1200,FIND(",",AO1200)+1,100)),0)+IF(_xlfn.XLOOKUP("Options_Scoring",'Scoring_Config'!$A:$A,'Scoring_Config'!$D:$D,"Yes")="Yes",VALUE(MID(AP1200,FIND(",",AP1200)+1,100)),0)))</f>
        <v>0</v>
      </c>
      <c r="AZ1200" cm="1">
        <f t="array" ref="AZ1200">IF(FALSE,"True," &amp; IF(_xlfn.XLOOKUP("Migrate_Insecure",'Scoring_Config'!$A:$A,'Scoring_Config'!$D:$D,"Yes")="Yes",_xlfn.XLOOKUP("Migrate_Insecure",'Scoring_Config'!$A:$A,'Scoring_Config'!$C:$C,10),0),"False,0")</f>
        <v>0</v>
      </c>
    </row>
    <row r="1201" spans="1:52">
      <c r="A1201" t="s">
        <v>1979</v>
      </c>
      <c r="B1201" t="s">
        <v>3173</v>
      </c>
      <c r="C1201" t="s">
        <v>3542</v>
      </c>
      <c r="D1201" t="s">
        <v>3545</v>
      </c>
      <c r="E1201" t="s">
        <v>3563</v>
      </c>
      <c r="F1201" t="s">
        <v>3958</v>
      </c>
      <c r="G1201" t="s">
        <v>622</v>
      </c>
      <c r="H1201" t="s">
        <v>174</v>
      </c>
      <c r="I1201" t="s">
        <v>3958</v>
      </c>
      <c r="J1201" t="s">
        <v>622</v>
      </c>
      <c r="K1201" t="s">
        <v>1667</v>
      </c>
      <c r="L1201" t="s">
        <v>1327</v>
      </c>
      <c r="M1201" t="s">
        <v>1974</v>
      </c>
      <c r="N1201" t="s">
        <v>4315</v>
      </c>
      <c r="O1201" t="s">
        <v>4319</v>
      </c>
      <c r="P1201" t="s">
        <v>4323</v>
      </c>
      <c r="Q1201" t="s">
        <v>5168</v>
      </c>
      <c r="R1201" t="s">
        <v>5439</v>
      </c>
      <c r="S1201" t="s">
        <v>4324</v>
      </c>
      <c r="T1201" t="s">
        <v>5748</v>
      </c>
      <c r="U1201" t="s">
        <v>6541</v>
      </c>
      <c r="Y1201" cm="1">
        <f t="array" ref="Y1201">IF(FALSE,"True," &amp; IF(_xlfn.XLOOKUP("Src_IsAny",'Scoring_Config'!$A:$A,'Scoring_Config'!$D:$D,"Yes")="Yes",_xlfn.XLOOKUP("Src_IsAny",'Scoring_Config'!$A:$A,'Scoring_Config'!$C:$C,10),0),"False,0")</f>
        <v>0</v>
      </c>
      <c r="Z1201" cm="1">
        <f t="array" ref="Z1201">IF(FALSE,"True," &amp; IF(_xlfn.XLOOKUP("Src_CIDR_Le_16",'Scoring_Config'!$A:$A,'Scoring_Config'!$D:$D,"Yes")="Yes",_xlfn.XLOOKUP("Src_CIDR_Le_16",'Scoring_Config'!$A:$A,'Scoring_Config'!$C:$C,10),0),"False,0")</f>
        <v>0</v>
      </c>
      <c r="AA1201" cm="1">
        <f t="array" ref="AA1201">IF(FALSE,"True," &amp; IF(_xlfn.XLOOKUP("Src_CIDR_17_22",'Scoring_Config'!$A:$A,'Scoring_Config'!$D:$D,"Yes")="Yes",_xlfn.XLOOKUP("Src_CIDR_17_22",'Scoring_Config'!$A:$A,'Scoring_Config'!$C:$C,5),0),"False,0")</f>
        <v>0</v>
      </c>
      <c r="AB1201" cm="1">
        <f t="array" ref="AB1201">IF(FALSE,"True," &amp; IF(_xlfn.XLOOKUP("Dst_IsAny",'Scoring_Config'!$A:$A,'Scoring_Config'!$D:$D,"Yes")="Yes",_xlfn.XLOOKUP("Dst_IsAny",'Scoring_Config'!$A:$A,'Scoring_Config'!$C:$C,10),0),"False,0")</f>
        <v>0</v>
      </c>
      <c r="AC1201" cm="1">
        <f t="array" ref="AC1201">IF(FALSE,"True," &amp; IF(_xlfn.XLOOKUP("Dst_CIDR_Le_16",'Scoring_Config'!$A:$A,'Scoring_Config'!$D:$D,"Yes")="Yes",_xlfn.XLOOKUP("Dst_CIDR_Le_16",'Scoring_Config'!$A:$A,'Scoring_Config'!$C:$C,10),0),"False,0")</f>
        <v>0</v>
      </c>
      <c r="AD1201" cm="1">
        <f t="array" ref="AD1201">IF(FALSE,"True," &amp; IF(_xlfn.XLOOKUP("Dst_CIDR_17_22",'Scoring_Config'!$A:$A,'Scoring_Config'!$D:$D,"Yes")="Yes",_xlfn.XLOOKUP("Dst_CIDR_17_22",'Scoring_Config'!$A:$A,'Scoring_Config'!$C:$C,5),0),"False,0")</f>
        <v>0</v>
      </c>
      <c r="AE1201" cm="1">
        <f t="array" ref="AE1201">IF(FALSE,"True," &amp; IF(_xlfn.XLOOKUP("SrcZone_IsAny",'Scoring_Config'!$A:$A,'Scoring_Config'!$D:$D,"Yes")="Yes",_xlfn.XLOOKUP("SrcZone_IsAny",'Scoring_Config'!$A:$A,'Scoring_Config'!$C:$C,10),0),"False,0")</f>
        <v>0</v>
      </c>
      <c r="AF1201" cm="1">
        <f t="array" ref="AF1201">IF(FALSE,"True," &amp; IF(_xlfn.XLOOKUP("DstZone_IsAny",'Scoring_Config'!$A:$A,'Scoring_Config'!$D:$D,"Yes")="Yes",_xlfn.XLOOKUP("DstZone_IsAny",'Scoring_Config'!$A:$A,'Scoring_Config'!$C:$C,10),0),"False,0")</f>
        <v>0</v>
      </c>
      <c r="AG1201" cm="1">
        <f t="array" ref="AG120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01" cm="1">
        <f t="array" ref="AH1201">IF(FALSE,"True," &amp; IF(_xlfn.XLOOKUP("App_Any_OR_RangeGt1000",'Scoring_Config'!$A:$A,'Scoring_Config'!$D:$D,"Yes")="Yes",_xlfn.XLOOKUP("App_Any_OR_RangeGt1000",'Scoring_Config'!$A:$A,'Scoring_Config'!$C:$C,10),0),"False,0")</f>
        <v>0</v>
      </c>
      <c r="AI1201" cm="1">
        <f t="array" ref="AI1201">IF(FALSE,"True," &amp; IF(_xlfn.XLOOKUP("Service_Insecure_Match",'Scoring_Config'!$A:$A,'Scoring_Config'!$D:$D,"Yes")="Yes",_xlfn.XLOOKUP("Service_Insecure_Match",'Scoring_Config'!$A:$A,'Scoring_Config'!$C:$C,5),0),"False,0")</f>
        <v>0</v>
      </c>
      <c r="AJ1201" cm="1">
        <f t="array" ref="AJ1201">IF(FALSE,"True," &amp; IF(_xlfn.XLOOKUP("Risky_Inbound",'Scoring_Config'!$A:$A,'Scoring_Config'!$D:$D,"Yes")="Yes",_xlfn.XLOOKUP("Risky_Inbound",'Scoring_Config'!$A:$A,'Scoring_Config'!$C:$C,50),0),"False,0")</f>
        <v>0</v>
      </c>
      <c r="AK1201" cm="1">
        <f t="array" ref="AK1201">IF(FALSE,"True," &amp; IF(_xlfn.XLOOKUP("Risky_Outbound",'Scoring_Config'!$A:$A,'Scoring_Config'!$D:$D,"Yes")="Yes",_xlfn.XLOOKUP("Risky_Outbound",'Scoring_Config'!$A:$A,'Scoring_Config'!$C:$C,25),0),"False,0")</f>
        <v>0</v>
      </c>
      <c r="AL1201" t="s">
        <v>6699</v>
      </c>
      <c r="AM1201" cm="1">
        <f t="array" ref="AM120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01" t="s">
        <v>6697</v>
      </c>
      <c r="AO1201" t="s">
        <v>6697</v>
      </c>
      <c r="AP1201" t="s">
        <v>6697</v>
      </c>
      <c r="AQ1201" cm="1">
        <f t="array" ref="AQ1201">IF(FALSE,"True," &amp; IF(_xlfn.XLOOKUP("Service_IsAny",'Scoring_Config'!$A:$A,'Scoring_Config'!$D:$D,"Yes")="Yes",_xlfn.XLOOKUP("Service_IsAny",'Scoring_Config'!$A:$A,'Scoring_Config'!$C:$C,0),0),"False,0")</f>
        <v>0</v>
      </c>
      <c r="AR1201">
        <v>0</v>
      </c>
      <c r="AS1201" cm="1">
        <f t="array" ref="AS1201">IF(FALSE,"True," &amp; IF(_xlfn.XLOOKUP("Service_RangeGt1000",'Scoring_Config'!$A:$A,'Scoring_Config'!$D:$D,"Yes")="Yes",_xlfn.XLOOKUP("Service_RangeGt1000",'Scoring_Config'!$A:$A,'Scoring_Config'!$C:$C,0),0),"False,0")</f>
        <v>0</v>
      </c>
      <c r="AT1201" cm="1">
        <f t="array" ref="AT1201">IF(FALSE,"True," &amp; IF(_xlfn.XLOOKUP("App_IsAny",'Scoring_Config'!$A:$A,'Scoring_Config'!$D:$D,"Yes")="Yes",_xlfn.XLOOKUP("App_IsAny",'Scoring_Config'!$A:$A,'Scoring_Config'!$C:$C,0),0),"False,0")</f>
        <v>0</v>
      </c>
      <c r="AU1201">
        <v>1</v>
      </c>
      <c r="AV1201" cm="1">
        <f t="array" ref="AV1201">IF(FALSE,"True," &amp; IF(_xlfn.XLOOKUP("App_RangeGt1000",'Scoring_Config'!$A:$A,'Scoring_Config'!$D:$D,"Yes")="Yes",_xlfn.XLOOKUP("App_RangeGt1000",'Scoring_Config'!$A:$A,'Scoring_Config'!$C:$C,0),0),"False,0")</f>
        <v>0</v>
      </c>
      <c r="AW1201" cm="1">
        <f t="array" ref="AW1201">IF(FALSE,"True," &amp; IF(_xlfn.XLOOKUP("Action_IsDenyOrDrop",'Scoring_Config'!$A:$A,'Scoring_Config'!$D:$D,"Yes")="Yes",_xlfn.XLOOKUP("Action_IsDenyOrDrop",'Scoring_Config'!$A:$A,'Scoring_Config'!$C:$C,0),0),"False,0")</f>
        <v>0</v>
      </c>
      <c r="AX1201" cm="1">
        <f t="array" ref="AX1201">IF(LEFT(AW1201,4)="True",0,(IF(LEFT(Y1201,4)="True",IF(_xlfn.XLOOKUP("Src_IsAny",'Scoring_Config'!$A:$A,'Scoring_Config'!$D:$D,"Yes")="Yes",_xlfn.XLOOKUP("Src_IsAny",'Scoring_Config'!$A:$A,'Scoring_Config'!$C:$C,10),0),0)+IF(LEFT(Z1201,4)="True",IF(_xlfn.XLOOKUP("Src_CIDR_Le_16",'Scoring_Config'!$A:$A,'Scoring_Config'!$D:$D,"Yes")="Yes",_xlfn.XLOOKUP("Src_CIDR_Le_16",'Scoring_Config'!$A:$A,'Scoring_Config'!$C:$C,10),0),0)+IF(LEFT(AA1201,4)="True",IF(_xlfn.XLOOKUP("Src_CIDR_17_22",'Scoring_Config'!$A:$A,'Scoring_Config'!$D:$D,"Yes")="Yes",_xlfn.XLOOKUP("Src_CIDR_17_22",'Scoring_Config'!$A:$A,'Scoring_Config'!$C:$C,5),0),0)+IF(LEFT(AB1201,4)="True",IF(_xlfn.XLOOKUP("Dst_IsAny",'Scoring_Config'!$A:$A,'Scoring_Config'!$D:$D,"Yes")="Yes",_xlfn.XLOOKUP("Dst_IsAny",'Scoring_Config'!$A:$A,'Scoring_Config'!$C:$C,10),0),0)+IF(LEFT(AC1201,4)="True",IF(_xlfn.XLOOKUP("Dst_CIDR_Le_16",'Scoring_Config'!$A:$A,'Scoring_Config'!$D:$D,"Yes")="Yes",_xlfn.XLOOKUP("Dst_CIDR_Le_16",'Scoring_Config'!$A:$A,'Scoring_Config'!$C:$C,10),0),0)+IF(LEFT(AD1201,4)="True",IF(_xlfn.XLOOKUP("Dst_CIDR_17_22",'Scoring_Config'!$A:$A,'Scoring_Config'!$D:$D,"Yes")="Yes",_xlfn.XLOOKUP("Dst_CIDR_17_22",'Scoring_Config'!$A:$A,'Scoring_Config'!$C:$C,5),0),0)+IF(LEFT(AE1201,4)="True",IF(_xlfn.XLOOKUP("SrcZone_IsAny",'Scoring_Config'!$A:$A,'Scoring_Config'!$D:$D,"Yes")="Yes",_xlfn.XLOOKUP("SrcZone_IsAny",'Scoring_Config'!$A:$A,'Scoring_Config'!$C:$C,10),0),0)+IF(LEFT(AF1201,4)="True",IF(_xlfn.XLOOKUP("DstZone_IsAny",'Scoring_Config'!$A:$A,'Scoring_Config'!$D:$D,"Yes")="Yes",_xlfn.XLOOKUP("DstZone_IsAny",'Scoring_Config'!$A:$A,'Scoring_Config'!$C:$C,10),0),0)+IF(LEFT(AG1201,4)="True",IF(_xlfn.XLOOKUP("Service_Any_OR_RangeGt1000",'Scoring_Config'!$A:$A,'Scoring_Config'!$D:$D,"Yes")="Yes",_xlfn.XLOOKUP("Service_Any_OR_RangeGt1000",'Scoring_Config'!$A:$A,'Scoring_Config'!$C:$C,10),0),0)+IF(LEFT(AH1201,4)="True",IF(_xlfn.XLOOKUP("App_Any_OR_RangeGt1000",'Scoring_Config'!$A:$A,'Scoring_Config'!$D:$D,"Yes")="Yes",_xlfn.XLOOKUP("App_Any_OR_RangeGt1000",'Scoring_Config'!$A:$A,'Scoring_Config'!$C:$C,10),0),0)+IF(LEFT(AI1201,4)="True",IF(_xlfn.XLOOKUP("Service_Insecure_Match",'Scoring_Config'!$A:$A,'Scoring_Config'!$D:$D,"Yes")="Yes",_xlfn.XLOOKUP("Service_Insecure_Match",'Scoring_Config'!$A:$A,'Scoring_Config'!$C:$C,5),0),0)+IF(LEFT(AJ1201,4)="True",IF(_xlfn.XLOOKUP("Risky_Inbound",'Scoring_Config'!$A:$A,'Scoring_Config'!$D:$D,"Yes")="Yes",_xlfn.XLOOKUP("Risky_Inbound",'Scoring_Config'!$A:$A,'Scoring_Config'!$C:$C,50),0),0)+IF(LEFT(AK1201,4)="True",IF(_xlfn.XLOOKUP("Risky_Outbound",'Scoring_Config'!$A:$A,'Scoring_Config'!$D:$D,"Yes")="Yes",_xlfn.XLOOKUP("Risky_Outbound",'Scoring_Config'!$A:$A,'Scoring_Config'!$C:$C,25),0),0)+IF(LEFT(AZ1201,4)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1201,FIND(",",AL1201)+1,100)),0)+IF(LEFT(AM1201,4)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1201,FIND(",",AN1201)+1,100)),0)+IF(_xlfn.XLOOKUP("Profile_Scoring",'Scoring_Config'!$A:$A,'Scoring_Config'!$D:$D,"Yes")="Yes",VALUE(MID(AO1201,FIND(",",AO1201)+1,100)),0)+IF(_xlfn.XLOOKUP("Options_Scoring",'Scoring_Config'!$A:$A,'Scoring_Config'!$D:$D,"Yes")="Yes",VALUE(MID(AP1201,FIND(",",AP1201)+1,100)),0)))</f>
        <v>0</v>
      </c>
      <c r="AZ1201" cm="1">
        <f t="array" ref="AZ1201">IF(FALSE,"True," &amp; IF(_xlfn.XLOOKUP("Migrate_Insecure",'Scoring_Config'!$A:$A,'Scoring_Config'!$D:$D,"Yes")="Yes",_xlfn.XLOOKUP("Migrate_Insecure",'Scoring_Config'!$A:$A,'Scoring_Config'!$C:$C,10),0),"False,0")</f>
        <v>0</v>
      </c>
    </row>
    <row r="1202" spans="1:52">
      <c r="A1202" t="s">
        <v>1979</v>
      </c>
      <c r="B1202" t="s">
        <v>3174</v>
      </c>
      <c r="C1202" t="s">
        <v>3542</v>
      </c>
      <c r="D1202" t="s">
        <v>3547</v>
      </c>
      <c r="E1202" t="s">
        <v>3563</v>
      </c>
      <c r="F1202" t="s">
        <v>3959</v>
      </c>
      <c r="G1202" t="s">
        <v>623</v>
      </c>
      <c r="H1202" t="s">
        <v>174</v>
      </c>
      <c r="I1202" t="s">
        <v>3959</v>
      </c>
      <c r="J1202" t="s">
        <v>623</v>
      </c>
      <c r="K1202" t="s">
        <v>174</v>
      </c>
      <c r="L1202" t="s">
        <v>1561</v>
      </c>
      <c r="M1202" t="s">
        <v>1974</v>
      </c>
      <c r="N1202" t="s">
        <v>4315</v>
      </c>
      <c r="O1202" t="s">
        <v>4319</v>
      </c>
      <c r="P1202" t="s">
        <v>4322</v>
      </c>
      <c r="Q1202" t="s">
        <v>5168</v>
      </c>
      <c r="R1202" t="s">
        <v>5441</v>
      </c>
      <c r="S1202" t="s">
        <v>5503</v>
      </c>
      <c r="T1202" t="s">
        <v>5867</v>
      </c>
      <c r="U1202" t="s">
        <v>6542</v>
      </c>
      <c r="Y1202" cm="1">
        <f t="array" ref="Y1202">IF(FALSE,"True," &amp; IF(_xlfn.XLOOKUP("Src_IsAny",'Scoring_Config'!$A:$A,'Scoring_Config'!$D:$D,"Yes")="Yes",_xlfn.XLOOKUP("Src_IsAny",'Scoring_Config'!$A:$A,'Scoring_Config'!$C:$C,10),0),"False,0")</f>
        <v>0</v>
      </c>
      <c r="Z1202" cm="1">
        <f t="array" ref="Z1202">IF(FALSE,"True," &amp; IF(_xlfn.XLOOKUP("Src_CIDR_Le_16",'Scoring_Config'!$A:$A,'Scoring_Config'!$D:$D,"Yes")="Yes",_xlfn.XLOOKUP("Src_CIDR_Le_16",'Scoring_Config'!$A:$A,'Scoring_Config'!$C:$C,10),0),"False,0")</f>
        <v>0</v>
      </c>
      <c r="AA1202" cm="1">
        <f t="array" ref="AA1202">IF(FALSE,"True," &amp; IF(_xlfn.XLOOKUP("Src_CIDR_17_22",'Scoring_Config'!$A:$A,'Scoring_Config'!$D:$D,"Yes")="Yes",_xlfn.XLOOKUP("Src_CIDR_17_22",'Scoring_Config'!$A:$A,'Scoring_Config'!$C:$C,5),0),"False,0")</f>
        <v>0</v>
      </c>
      <c r="AB1202" cm="1">
        <f t="array" ref="AB1202">IF(FALSE,"True," &amp; IF(_xlfn.XLOOKUP("Dst_IsAny",'Scoring_Config'!$A:$A,'Scoring_Config'!$D:$D,"Yes")="Yes",_xlfn.XLOOKUP("Dst_IsAny",'Scoring_Config'!$A:$A,'Scoring_Config'!$C:$C,10),0),"False,0")</f>
        <v>0</v>
      </c>
      <c r="AC1202" cm="1">
        <f t="array" ref="AC1202">IF(FALSE,"True," &amp; IF(_xlfn.XLOOKUP("Dst_CIDR_Le_16",'Scoring_Config'!$A:$A,'Scoring_Config'!$D:$D,"Yes")="Yes",_xlfn.XLOOKUP("Dst_CIDR_Le_16",'Scoring_Config'!$A:$A,'Scoring_Config'!$C:$C,10),0),"False,0")</f>
        <v>0</v>
      </c>
      <c r="AD1202" cm="1">
        <f t="array" ref="AD1202">IF(FALSE,"True," &amp; IF(_xlfn.XLOOKUP("Dst_CIDR_17_22",'Scoring_Config'!$A:$A,'Scoring_Config'!$D:$D,"Yes")="Yes",_xlfn.XLOOKUP("Dst_CIDR_17_22",'Scoring_Config'!$A:$A,'Scoring_Config'!$C:$C,5),0),"False,0")</f>
        <v>0</v>
      </c>
      <c r="AE1202" cm="1">
        <f t="array" ref="AE1202">IF(FALSE,"True," &amp; IF(_xlfn.XLOOKUP("SrcZone_IsAny",'Scoring_Config'!$A:$A,'Scoring_Config'!$D:$D,"Yes")="Yes",_xlfn.XLOOKUP("SrcZone_IsAny",'Scoring_Config'!$A:$A,'Scoring_Config'!$C:$C,10),0),"False,0")</f>
        <v>0</v>
      </c>
      <c r="AF1202" cm="1">
        <f t="array" ref="AF1202">IF(FALSE,"True," &amp; IF(_xlfn.XLOOKUP("DstZone_IsAny",'Scoring_Config'!$A:$A,'Scoring_Config'!$D:$D,"Yes")="Yes",_xlfn.XLOOKUP("DstZone_IsAny",'Scoring_Config'!$A:$A,'Scoring_Config'!$C:$C,10),0),"False,0")</f>
        <v>0</v>
      </c>
      <c r="AG1202" cm="1">
        <f t="array" ref="AG120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02" cm="1">
        <f t="array" ref="AH1202">IF(TRUE,"True," &amp; IF(_xlfn.XLOOKUP("App_Any_OR_RangeGt1000",'Scoring_Config'!$A:$A,'Scoring_Config'!$D:$D,"Yes")="Yes",_xlfn.XLOOKUP("App_Any_OR_RangeGt1000",'Scoring_Config'!$A:$A,'Scoring_Config'!$C:$C,10),0),"False,0")</f>
        <v>0</v>
      </c>
      <c r="AI1202" cm="1">
        <f t="array" ref="AI1202">IF(FALSE,"True," &amp; IF(_xlfn.XLOOKUP("Service_Insecure_Match",'Scoring_Config'!$A:$A,'Scoring_Config'!$D:$D,"Yes")="Yes",_xlfn.XLOOKUP("Service_Insecure_Match",'Scoring_Config'!$A:$A,'Scoring_Config'!$C:$C,5),0),"False,0")</f>
        <v>0</v>
      </c>
      <c r="AJ1202" cm="1">
        <f t="array" ref="AJ1202">IF(FALSE,"True," &amp; IF(_xlfn.XLOOKUP("Risky_Inbound",'Scoring_Config'!$A:$A,'Scoring_Config'!$D:$D,"Yes")="Yes",_xlfn.XLOOKUP("Risky_Inbound",'Scoring_Config'!$A:$A,'Scoring_Config'!$C:$C,50),0),"False,0")</f>
        <v>0</v>
      </c>
      <c r="AK1202" cm="1">
        <f t="array" ref="AK1202">IF(FALSE,"True," &amp; IF(_xlfn.XLOOKUP("Risky_Outbound",'Scoring_Config'!$A:$A,'Scoring_Config'!$D:$D,"Yes")="Yes",_xlfn.XLOOKUP("Risky_Outbound",'Scoring_Config'!$A:$A,'Scoring_Config'!$C:$C,25),0),"False,0")</f>
        <v>0</v>
      </c>
      <c r="AL1202" t="s">
        <v>6697</v>
      </c>
      <c r="AM1202" cm="1">
        <f t="array" ref="AM120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02" t="s">
        <v>6697</v>
      </c>
      <c r="AO1202" t="s">
        <v>6697</v>
      </c>
      <c r="AP1202" t="s">
        <v>6697</v>
      </c>
      <c r="AQ1202" cm="1">
        <f t="array" ref="AQ1202">IF(FALSE,"True," &amp; IF(_xlfn.XLOOKUP("Service_IsAny",'Scoring_Config'!$A:$A,'Scoring_Config'!$D:$D,"Yes")="Yes",_xlfn.XLOOKUP("Service_IsAny",'Scoring_Config'!$A:$A,'Scoring_Config'!$C:$C,0),0),"False,0")</f>
        <v>0</v>
      </c>
      <c r="AR1202">
        <v>1</v>
      </c>
      <c r="AS1202" cm="1">
        <f t="array" ref="AS1202">IF(FALSE,"True," &amp; IF(_xlfn.XLOOKUP("Service_RangeGt1000",'Scoring_Config'!$A:$A,'Scoring_Config'!$D:$D,"Yes")="Yes",_xlfn.XLOOKUP("Service_RangeGt1000",'Scoring_Config'!$A:$A,'Scoring_Config'!$C:$C,0),0),"False,0")</f>
        <v>0</v>
      </c>
      <c r="AT1202" cm="1">
        <f t="array" ref="AT1202">IF(TRUE,"True," &amp; IF(_xlfn.XLOOKUP("App_IsAny",'Scoring_Config'!$A:$A,'Scoring_Config'!$D:$D,"Yes")="Yes",_xlfn.XLOOKUP("App_IsAny",'Scoring_Config'!$A:$A,'Scoring_Config'!$C:$C,0),0),"False,0")</f>
        <v>0</v>
      </c>
      <c r="AU1202">
        <v>65535</v>
      </c>
      <c r="AV1202" cm="1">
        <f t="array" ref="AV1202">IF(TRUE,"True," &amp; IF(_xlfn.XLOOKUP("App_RangeGt1000",'Scoring_Config'!$A:$A,'Scoring_Config'!$D:$D,"Yes")="Yes",_xlfn.XLOOKUP("App_RangeGt1000",'Scoring_Config'!$A:$A,'Scoring_Config'!$C:$C,0),0),"False,0")</f>
        <v>0</v>
      </c>
      <c r="AW1202" cm="1">
        <f t="array" ref="AW1202">IF(FALSE,"True," &amp; IF(_xlfn.XLOOKUP("Action_IsDenyOrDrop",'Scoring_Config'!$A:$A,'Scoring_Config'!$D:$D,"Yes")="Yes",_xlfn.XLOOKUP("Action_IsDenyOrDrop",'Scoring_Config'!$A:$A,'Scoring_Config'!$C:$C,0),0),"False,0")</f>
        <v>0</v>
      </c>
      <c r="AX1202" cm="1">
        <f t="array" ref="AX1202">IF(LEFT(AW1202,4)="True",0,(IF(LEFT(Y1202,4)="True",IF(_xlfn.XLOOKUP("Src_IsAny",'Scoring_Config'!$A:$A,'Scoring_Config'!$D:$D,"Yes")="Yes",_xlfn.XLOOKUP("Src_IsAny",'Scoring_Config'!$A:$A,'Scoring_Config'!$C:$C,10),0),0)+IF(LEFT(Z1202,4)="True",IF(_xlfn.XLOOKUP("Src_CIDR_Le_16",'Scoring_Config'!$A:$A,'Scoring_Config'!$D:$D,"Yes")="Yes",_xlfn.XLOOKUP("Src_CIDR_Le_16",'Scoring_Config'!$A:$A,'Scoring_Config'!$C:$C,10),0),0)+IF(LEFT(AA1202,4)="True",IF(_xlfn.XLOOKUP("Src_CIDR_17_22",'Scoring_Config'!$A:$A,'Scoring_Config'!$D:$D,"Yes")="Yes",_xlfn.XLOOKUP("Src_CIDR_17_22",'Scoring_Config'!$A:$A,'Scoring_Config'!$C:$C,5),0),0)+IF(LEFT(AB1202,4)="True",IF(_xlfn.XLOOKUP("Dst_IsAny",'Scoring_Config'!$A:$A,'Scoring_Config'!$D:$D,"Yes")="Yes",_xlfn.XLOOKUP("Dst_IsAny",'Scoring_Config'!$A:$A,'Scoring_Config'!$C:$C,10),0),0)+IF(LEFT(AC1202,4)="True",IF(_xlfn.XLOOKUP("Dst_CIDR_Le_16",'Scoring_Config'!$A:$A,'Scoring_Config'!$D:$D,"Yes")="Yes",_xlfn.XLOOKUP("Dst_CIDR_Le_16",'Scoring_Config'!$A:$A,'Scoring_Config'!$C:$C,10),0),0)+IF(LEFT(AD1202,4)="True",IF(_xlfn.XLOOKUP("Dst_CIDR_17_22",'Scoring_Config'!$A:$A,'Scoring_Config'!$D:$D,"Yes")="Yes",_xlfn.XLOOKUP("Dst_CIDR_17_22",'Scoring_Config'!$A:$A,'Scoring_Config'!$C:$C,5),0),0)+IF(LEFT(AE1202,4)="True",IF(_xlfn.XLOOKUP("SrcZone_IsAny",'Scoring_Config'!$A:$A,'Scoring_Config'!$D:$D,"Yes")="Yes",_xlfn.XLOOKUP("SrcZone_IsAny",'Scoring_Config'!$A:$A,'Scoring_Config'!$C:$C,10),0),0)+IF(LEFT(AF1202,4)="True",IF(_xlfn.XLOOKUP("DstZone_IsAny",'Scoring_Config'!$A:$A,'Scoring_Config'!$D:$D,"Yes")="Yes",_xlfn.XLOOKUP("DstZone_IsAny",'Scoring_Config'!$A:$A,'Scoring_Config'!$C:$C,10),0),0)+IF(LEFT(AG1202,4)="True",IF(_xlfn.XLOOKUP("Service_Any_OR_RangeGt1000",'Scoring_Config'!$A:$A,'Scoring_Config'!$D:$D,"Yes")="Yes",_xlfn.XLOOKUP("Service_Any_OR_RangeGt1000",'Scoring_Config'!$A:$A,'Scoring_Config'!$C:$C,10),0),0)+IF(LEFT(AH1202,4)="True",IF(_xlfn.XLOOKUP("App_Any_OR_RangeGt1000",'Scoring_Config'!$A:$A,'Scoring_Config'!$D:$D,"Yes")="Yes",_xlfn.XLOOKUP("App_Any_OR_RangeGt1000",'Scoring_Config'!$A:$A,'Scoring_Config'!$C:$C,10),0),0)+IF(LEFT(AI1202,4)="True",IF(_xlfn.XLOOKUP("Service_Insecure_Match",'Scoring_Config'!$A:$A,'Scoring_Config'!$D:$D,"Yes")="Yes",_xlfn.XLOOKUP("Service_Insecure_Match",'Scoring_Config'!$A:$A,'Scoring_Config'!$C:$C,5),0),0)+IF(LEFT(AJ1202,4)="True",IF(_xlfn.XLOOKUP("Risky_Inbound",'Scoring_Config'!$A:$A,'Scoring_Config'!$D:$D,"Yes")="Yes",_xlfn.XLOOKUP("Risky_Inbound",'Scoring_Config'!$A:$A,'Scoring_Config'!$C:$C,50),0),0)+IF(LEFT(AK1202,4)="True",IF(_xlfn.XLOOKUP("Risky_Outbound",'Scoring_Config'!$A:$A,'Scoring_Config'!$D:$D,"Yes")="Yes",_xlfn.XLOOKUP("Risky_Outbound",'Scoring_Config'!$A:$A,'Scoring_Config'!$C:$C,25),0),0)+IF(LEFT(AZ1202,4)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1202,FIND(",",AL1202)+1,100)),0)+IF(LEFT(AM1202,4)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1202,FIND(",",AN1202)+1,100)),0)+IF(_xlfn.XLOOKUP("Profile_Scoring",'Scoring_Config'!$A:$A,'Scoring_Config'!$D:$D,"Yes")="Yes",VALUE(MID(AO1202,FIND(",",AO1202)+1,100)),0)+IF(_xlfn.XLOOKUP("Options_Scoring",'Scoring_Config'!$A:$A,'Scoring_Config'!$D:$D,"Yes")="Yes",VALUE(MID(AP1202,FIND(",",AP1202)+1,100)),0)))</f>
        <v>0</v>
      </c>
      <c r="AZ1202" cm="1">
        <f t="array" ref="AZ1202">IF(FALSE,"True," &amp; IF(_xlfn.XLOOKUP("Migrate_Insecure",'Scoring_Config'!$A:$A,'Scoring_Config'!$D:$D,"Yes")="Yes",_xlfn.XLOOKUP("Migrate_Insecure",'Scoring_Config'!$A:$A,'Scoring_Config'!$C:$C,10),0),"False,0")</f>
        <v>0</v>
      </c>
    </row>
    <row r="1203" spans="1:52">
      <c r="A1203" t="s">
        <v>1979</v>
      </c>
      <c r="B1203" t="s">
        <v>3175</v>
      </c>
      <c r="C1203" t="s">
        <v>3542</v>
      </c>
      <c r="D1203" t="s">
        <v>3545</v>
      </c>
      <c r="E1203" t="s">
        <v>3563</v>
      </c>
      <c r="F1203" t="s">
        <v>3960</v>
      </c>
      <c r="G1203" t="s">
        <v>624</v>
      </c>
      <c r="H1203" t="s">
        <v>174</v>
      </c>
      <c r="I1203" t="s">
        <v>3582</v>
      </c>
      <c r="J1203" t="s">
        <v>880</v>
      </c>
      <c r="K1203" t="s">
        <v>1666</v>
      </c>
      <c r="L1203" t="s">
        <v>1327</v>
      </c>
      <c r="M1203" t="s">
        <v>1974</v>
      </c>
      <c r="N1203" t="s">
        <v>4315</v>
      </c>
      <c r="O1203" t="s">
        <v>4319</v>
      </c>
      <c r="P1203" t="s">
        <v>4323</v>
      </c>
      <c r="Q1203" t="s">
        <v>5169</v>
      </c>
      <c r="R1203" t="s">
        <v>5439</v>
      </c>
      <c r="S1203" t="s">
        <v>4324</v>
      </c>
      <c r="T1203" t="s">
        <v>5635</v>
      </c>
      <c r="U1203" t="s">
        <v>6543</v>
      </c>
      <c r="Y1203" cm="1">
        <f t="array" ref="Y1203">IF(FALSE,"True," &amp; IF(_xlfn.XLOOKUP("Src_IsAny",'Scoring_Config'!$A:$A,'Scoring_Config'!$D:$D,"Yes")="Yes",_xlfn.XLOOKUP("Src_IsAny",'Scoring_Config'!$A:$A,'Scoring_Config'!$C:$C,10),0),"False,0")</f>
        <v>0</v>
      </c>
      <c r="Z1203" cm="1">
        <f t="array" ref="Z1203">IF(FALSE,"True," &amp; IF(_xlfn.XLOOKUP("Src_CIDR_Le_16",'Scoring_Config'!$A:$A,'Scoring_Config'!$D:$D,"Yes")="Yes",_xlfn.XLOOKUP("Src_CIDR_Le_16",'Scoring_Config'!$A:$A,'Scoring_Config'!$C:$C,10),0),"False,0")</f>
        <v>0</v>
      </c>
      <c r="AA1203" cm="1">
        <f t="array" ref="AA1203">IF(FALSE,"True," &amp; IF(_xlfn.XLOOKUP("Src_CIDR_17_22",'Scoring_Config'!$A:$A,'Scoring_Config'!$D:$D,"Yes")="Yes",_xlfn.XLOOKUP("Src_CIDR_17_22",'Scoring_Config'!$A:$A,'Scoring_Config'!$C:$C,5),0),"False,0")</f>
        <v>0</v>
      </c>
      <c r="AB1203" cm="1">
        <f t="array" ref="AB1203">IF(FALSE,"True," &amp; IF(_xlfn.XLOOKUP("Dst_IsAny",'Scoring_Config'!$A:$A,'Scoring_Config'!$D:$D,"Yes")="Yes",_xlfn.XLOOKUP("Dst_IsAny",'Scoring_Config'!$A:$A,'Scoring_Config'!$C:$C,10),0),"False,0")</f>
        <v>0</v>
      </c>
      <c r="AC1203" cm="1">
        <f t="array" ref="AC1203">IF(FALSE,"True," &amp; IF(_xlfn.XLOOKUP("Dst_CIDR_Le_16",'Scoring_Config'!$A:$A,'Scoring_Config'!$D:$D,"Yes")="Yes",_xlfn.XLOOKUP("Dst_CIDR_Le_16",'Scoring_Config'!$A:$A,'Scoring_Config'!$C:$C,10),0),"False,0")</f>
        <v>0</v>
      </c>
      <c r="AD1203" cm="1">
        <f t="array" ref="AD1203">IF(FALSE,"True," &amp; IF(_xlfn.XLOOKUP("Dst_CIDR_17_22",'Scoring_Config'!$A:$A,'Scoring_Config'!$D:$D,"Yes")="Yes",_xlfn.XLOOKUP("Dst_CIDR_17_22",'Scoring_Config'!$A:$A,'Scoring_Config'!$C:$C,5),0),"False,0")</f>
        <v>0</v>
      </c>
      <c r="AE1203" cm="1">
        <f t="array" ref="AE1203">IF(FALSE,"True," &amp; IF(_xlfn.XLOOKUP("SrcZone_IsAny",'Scoring_Config'!$A:$A,'Scoring_Config'!$D:$D,"Yes")="Yes",_xlfn.XLOOKUP("SrcZone_IsAny",'Scoring_Config'!$A:$A,'Scoring_Config'!$C:$C,10),0),"False,0")</f>
        <v>0</v>
      </c>
      <c r="AF1203" cm="1">
        <f t="array" ref="AF1203">IF(FALSE,"True," &amp; IF(_xlfn.XLOOKUP("DstZone_IsAny",'Scoring_Config'!$A:$A,'Scoring_Config'!$D:$D,"Yes")="Yes",_xlfn.XLOOKUP("DstZone_IsAny",'Scoring_Config'!$A:$A,'Scoring_Config'!$C:$C,10),0),"False,0")</f>
        <v>0</v>
      </c>
      <c r="AG1203" cm="1">
        <f t="array" ref="AG120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03" cm="1">
        <f t="array" ref="AH1203">IF(FALSE,"True," &amp; IF(_xlfn.XLOOKUP("App_Any_OR_RangeGt1000",'Scoring_Config'!$A:$A,'Scoring_Config'!$D:$D,"Yes")="Yes",_xlfn.XLOOKUP("App_Any_OR_RangeGt1000",'Scoring_Config'!$A:$A,'Scoring_Config'!$C:$C,10),0),"False,0")</f>
        <v>0</v>
      </c>
      <c r="AI1203" cm="1">
        <f t="array" ref="AI1203">IF(FALSE,"True," &amp; IF(_xlfn.XLOOKUP("Service_Insecure_Match",'Scoring_Config'!$A:$A,'Scoring_Config'!$D:$D,"Yes")="Yes",_xlfn.XLOOKUP("Service_Insecure_Match",'Scoring_Config'!$A:$A,'Scoring_Config'!$C:$C,5),0),"False,0")</f>
        <v>0</v>
      </c>
      <c r="AJ1203" cm="1">
        <f t="array" ref="AJ1203">IF(FALSE,"True," &amp; IF(_xlfn.XLOOKUP("Risky_Inbound",'Scoring_Config'!$A:$A,'Scoring_Config'!$D:$D,"Yes")="Yes",_xlfn.XLOOKUP("Risky_Inbound",'Scoring_Config'!$A:$A,'Scoring_Config'!$C:$C,50),0),"False,0")</f>
        <v>0</v>
      </c>
      <c r="AK1203" cm="1">
        <f t="array" ref="AK1203">IF(FALSE,"True," &amp; IF(_xlfn.XLOOKUP("Risky_Outbound",'Scoring_Config'!$A:$A,'Scoring_Config'!$D:$D,"Yes")="Yes",_xlfn.XLOOKUP("Risky_Outbound",'Scoring_Config'!$A:$A,'Scoring_Config'!$C:$C,25),0),"False,0")</f>
        <v>0</v>
      </c>
      <c r="AL1203" t="s">
        <v>6699</v>
      </c>
      <c r="AM1203" cm="1">
        <f t="array" ref="AM120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03" t="s">
        <v>6697</v>
      </c>
      <c r="AO1203" t="s">
        <v>6697</v>
      </c>
      <c r="AP1203" t="s">
        <v>6697</v>
      </c>
      <c r="AQ1203" cm="1">
        <f t="array" ref="AQ1203">IF(FALSE,"True," &amp; IF(_xlfn.XLOOKUP("Service_IsAny",'Scoring_Config'!$A:$A,'Scoring_Config'!$D:$D,"Yes")="Yes",_xlfn.XLOOKUP("Service_IsAny",'Scoring_Config'!$A:$A,'Scoring_Config'!$C:$C,0),0),"False,0")</f>
        <v>0</v>
      </c>
      <c r="AR1203">
        <v>0</v>
      </c>
      <c r="AS1203" cm="1">
        <f t="array" ref="AS1203">IF(FALSE,"True," &amp; IF(_xlfn.XLOOKUP("Service_RangeGt1000",'Scoring_Config'!$A:$A,'Scoring_Config'!$D:$D,"Yes")="Yes",_xlfn.XLOOKUP("Service_RangeGt1000",'Scoring_Config'!$A:$A,'Scoring_Config'!$C:$C,0),0),"False,0")</f>
        <v>0</v>
      </c>
      <c r="AT1203" cm="1">
        <f t="array" ref="AT1203">IF(FALSE,"True," &amp; IF(_xlfn.XLOOKUP("App_IsAny",'Scoring_Config'!$A:$A,'Scoring_Config'!$D:$D,"Yes")="Yes",_xlfn.XLOOKUP("App_IsAny",'Scoring_Config'!$A:$A,'Scoring_Config'!$C:$C,0),0),"False,0")</f>
        <v>0</v>
      </c>
      <c r="AU1203">
        <v>2</v>
      </c>
      <c r="AV1203" cm="1">
        <f t="array" ref="AV1203">IF(FALSE,"True," &amp; IF(_xlfn.XLOOKUP("App_RangeGt1000",'Scoring_Config'!$A:$A,'Scoring_Config'!$D:$D,"Yes")="Yes",_xlfn.XLOOKUP("App_RangeGt1000",'Scoring_Config'!$A:$A,'Scoring_Config'!$C:$C,0),0),"False,0")</f>
        <v>0</v>
      </c>
      <c r="AW1203" cm="1">
        <f t="array" ref="AW1203">IF(FALSE,"True," &amp; IF(_xlfn.XLOOKUP("Action_IsDenyOrDrop",'Scoring_Config'!$A:$A,'Scoring_Config'!$D:$D,"Yes")="Yes",_xlfn.XLOOKUP("Action_IsDenyOrDrop",'Scoring_Config'!$A:$A,'Scoring_Config'!$C:$C,0),0),"False,0")</f>
        <v>0</v>
      </c>
      <c r="AX1203" cm="1">
        <f t="array" ref="AX1203">IF(LEFT(AW1203,4)="True",0,(IF(LEFT(Y1203,4)="True",IF(_xlfn.XLOOKUP("Src_IsAny",'Scoring_Config'!$A:$A,'Scoring_Config'!$D:$D,"Yes")="Yes",_xlfn.XLOOKUP("Src_IsAny",'Scoring_Config'!$A:$A,'Scoring_Config'!$C:$C,10),0),0)+IF(LEFT(Z1203,4)="True",IF(_xlfn.XLOOKUP("Src_CIDR_Le_16",'Scoring_Config'!$A:$A,'Scoring_Config'!$D:$D,"Yes")="Yes",_xlfn.XLOOKUP("Src_CIDR_Le_16",'Scoring_Config'!$A:$A,'Scoring_Config'!$C:$C,10),0),0)+IF(LEFT(AA1203,4)="True",IF(_xlfn.XLOOKUP("Src_CIDR_17_22",'Scoring_Config'!$A:$A,'Scoring_Config'!$D:$D,"Yes")="Yes",_xlfn.XLOOKUP("Src_CIDR_17_22",'Scoring_Config'!$A:$A,'Scoring_Config'!$C:$C,5),0),0)+IF(LEFT(AB1203,4)="True",IF(_xlfn.XLOOKUP("Dst_IsAny",'Scoring_Config'!$A:$A,'Scoring_Config'!$D:$D,"Yes")="Yes",_xlfn.XLOOKUP("Dst_IsAny",'Scoring_Config'!$A:$A,'Scoring_Config'!$C:$C,10),0),0)+IF(LEFT(AC1203,4)="True",IF(_xlfn.XLOOKUP("Dst_CIDR_Le_16",'Scoring_Config'!$A:$A,'Scoring_Config'!$D:$D,"Yes")="Yes",_xlfn.XLOOKUP("Dst_CIDR_Le_16",'Scoring_Config'!$A:$A,'Scoring_Config'!$C:$C,10),0),0)+IF(LEFT(AD1203,4)="True",IF(_xlfn.XLOOKUP("Dst_CIDR_17_22",'Scoring_Config'!$A:$A,'Scoring_Config'!$D:$D,"Yes")="Yes",_xlfn.XLOOKUP("Dst_CIDR_17_22",'Scoring_Config'!$A:$A,'Scoring_Config'!$C:$C,5),0),0)+IF(LEFT(AE1203,4)="True",IF(_xlfn.XLOOKUP("SrcZone_IsAny",'Scoring_Config'!$A:$A,'Scoring_Config'!$D:$D,"Yes")="Yes",_xlfn.XLOOKUP("SrcZone_IsAny",'Scoring_Config'!$A:$A,'Scoring_Config'!$C:$C,10),0),0)+IF(LEFT(AF1203,4)="True",IF(_xlfn.XLOOKUP("DstZone_IsAny",'Scoring_Config'!$A:$A,'Scoring_Config'!$D:$D,"Yes")="Yes",_xlfn.XLOOKUP("DstZone_IsAny",'Scoring_Config'!$A:$A,'Scoring_Config'!$C:$C,10),0),0)+IF(LEFT(AG1203,4)="True",IF(_xlfn.XLOOKUP("Service_Any_OR_RangeGt1000",'Scoring_Config'!$A:$A,'Scoring_Config'!$D:$D,"Yes")="Yes",_xlfn.XLOOKUP("Service_Any_OR_RangeGt1000",'Scoring_Config'!$A:$A,'Scoring_Config'!$C:$C,10),0),0)+IF(LEFT(AH1203,4)="True",IF(_xlfn.XLOOKUP("App_Any_OR_RangeGt1000",'Scoring_Config'!$A:$A,'Scoring_Config'!$D:$D,"Yes")="Yes",_xlfn.XLOOKUP("App_Any_OR_RangeGt1000",'Scoring_Config'!$A:$A,'Scoring_Config'!$C:$C,10),0),0)+IF(LEFT(AI1203,4)="True",IF(_xlfn.XLOOKUP("Service_Insecure_Match",'Scoring_Config'!$A:$A,'Scoring_Config'!$D:$D,"Yes")="Yes",_xlfn.XLOOKUP("Service_Insecure_Match",'Scoring_Config'!$A:$A,'Scoring_Config'!$C:$C,5),0),0)+IF(LEFT(AJ1203,4)="True",IF(_xlfn.XLOOKUP("Risky_Inbound",'Scoring_Config'!$A:$A,'Scoring_Config'!$D:$D,"Yes")="Yes",_xlfn.XLOOKUP("Risky_Inbound",'Scoring_Config'!$A:$A,'Scoring_Config'!$C:$C,50),0),0)+IF(LEFT(AK1203,4)="True",IF(_xlfn.XLOOKUP("Risky_Outbound",'Scoring_Config'!$A:$A,'Scoring_Config'!$D:$D,"Yes")="Yes",_xlfn.XLOOKUP("Risky_Outbound",'Scoring_Config'!$A:$A,'Scoring_Config'!$C:$C,25),0),0)+IF(LEFT(AZ1203,4)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1203,FIND(",",AL1203)+1,100)),0)+IF(LEFT(AM1203,4)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1203,FIND(",",AN1203)+1,100)),0)+IF(_xlfn.XLOOKUP("Profile_Scoring",'Scoring_Config'!$A:$A,'Scoring_Config'!$D:$D,"Yes")="Yes",VALUE(MID(AO1203,FIND(",",AO1203)+1,100)),0)+IF(_xlfn.XLOOKUP("Options_Scoring",'Scoring_Config'!$A:$A,'Scoring_Config'!$D:$D,"Yes")="Yes",VALUE(MID(AP1203,FIND(",",AP1203)+1,100)),0)))</f>
        <v>0</v>
      </c>
      <c r="AZ1203" cm="1">
        <f t="array" ref="AZ1203">IF(FALSE,"True," &amp; IF(_xlfn.XLOOKUP("Migrate_Insecure",'Scoring_Config'!$A:$A,'Scoring_Config'!$D:$D,"Yes")="Yes",_xlfn.XLOOKUP("Migrate_Insecure",'Scoring_Config'!$A:$A,'Scoring_Config'!$C:$C,10),0),"False,0")</f>
        <v>0</v>
      </c>
    </row>
    <row r="1204" spans="1:52">
      <c r="A1204" t="s">
        <v>1979</v>
      </c>
      <c r="B1204" t="s">
        <v>3176</v>
      </c>
      <c r="C1204" t="s">
        <v>3542</v>
      </c>
      <c r="D1204" t="s">
        <v>3545</v>
      </c>
      <c r="E1204" t="s">
        <v>3563</v>
      </c>
      <c r="F1204" t="s">
        <v>3734</v>
      </c>
      <c r="G1204" t="s">
        <v>364</v>
      </c>
      <c r="H1204" t="s">
        <v>174</v>
      </c>
      <c r="I1204" t="s">
        <v>3630</v>
      </c>
      <c r="J1204" t="s">
        <v>774</v>
      </c>
      <c r="K1204" t="s">
        <v>1660</v>
      </c>
      <c r="L1204" t="s">
        <v>1327</v>
      </c>
      <c r="M1204" t="s">
        <v>1974</v>
      </c>
      <c r="N1204" t="s">
        <v>4315</v>
      </c>
      <c r="O1204" t="s">
        <v>4319</v>
      </c>
      <c r="P1204" t="s">
        <v>4321</v>
      </c>
      <c r="Q1204" t="s">
        <v>5170</v>
      </c>
      <c r="R1204" t="s">
        <v>5439</v>
      </c>
      <c r="S1204" t="s">
        <v>4324</v>
      </c>
      <c r="T1204" t="s">
        <v>5817</v>
      </c>
      <c r="U1204" t="s">
        <v>6544</v>
      </c>
      <c r="Y1204" cm="1">
        <f t="array" ref="Y1204">IF(FALSE,"True," &amp; IF(_xlfn.XLOOKUP("Src_IsAny",'Scoring_Config'!$A:$A,'Scoring_Config'!$D:$D,"Yes")="Yes",_xlfn.XLOOKUP("Src_IsAny",'Scoring_Config'!$A:$A,'Scoring_Config'!$C:$C,10),0),"False,0")</f>
        <v>0</v>
      </c>
      <c r="Z1204" cm="1">
        <f t="array" ref="Z1204">IF(FALSE,"True," &amp; IF(_xlfn.XLOOKUP("Src_CIDR_Le_16",'Scoring_Config'!$A:$A,'Scoring_Config'!$D:$D,"Yes")="Yes",_xlfn.XLOOKUP("Src_CIDR_Le_16",'Scoring_Config'!$A:$A,'Scoring_Config'!$C:$C,10),0),"False,0")</f>
        <v>0</v>
      </c>
      <c r="AA1204" cm="1">
        <f t="array" ref="AA1204">IF(FALSE,"True," &amp; IF(_xlfn.XLOOKUP("Src_CIDR_17_22",'Scoring_Config'!$A:$A,'Scoring_Config'!$D:$D,"Yes")="Yes",_xlfn.XLOOKUP("Src_CIDR_17_22",'Scoring_Config'!$A:$A,'Scoring_Config'!$C:$C,5),0),"False,0")</f>
        <v>0</v>
      </c>
      <c r="AB1204" cm="1">
        <f t="array" ref="AB1204">IF(FALSE,"True," &amp; IF(_xlfn.XLOOKUP("Dst_IsAny",'Scoring_Config'!$A:$A,'Scoring_Config'!$D:$D,"Yes")="Yes",_xlfn.XLOOKUP("Dst_IsAny",'Scoring_Config'!$A:$A,'Scoring_Config'!$C:$C,10),0),"False,0")</f>
        <v>0</v>
      </c>
      <c r="AC1204" cm="1">
        <f t="array" ref="AC1204">IF(FALSE,"True," &amp; IF(_xlfn.XLOOKUP("Dst_CIDR_Le_16",'Scoring_Config'!$A:$A,'Scoring_Config'!$D:$D,"Yes")="Yes",_xlfn.XLOOKUP("Dst_CIDR_Le_16",'Scoring_Config'!$A:$A,'Scoring_Config'!$C:$C,10),0),"False,0")</f>
        <v>0</v>
      </c>
      <c r="AD1204" cm="1">
        <f t="array" ref="AD1204">IF(FALSE,"True," &amp; IF(_xlfn.XLOOKUP("Dst_CIDR_17_22",'Scoring_Config'!$A:$A,'Scoring_Config'!$D:$D,"Yes")="Yes",_xlfn.XLOOKUP("Dst_CIDR_17_22",'Scoring_Config'!$A:$A,'Scoring_Config'!$C:$C,5),0),"False,0")</f>
        <v>0</v>
      </c>
      <c r="AE1204" cm="1">
        <f t="array" ref="AE1204">IF(FALSE,"True," &amp; IF(_xlfn.XLOOKUP("SrcZone_IsAny",'Scoring_Config'!$A:$A,'Scoring_Config'!$D:$D,"Yes")="Yes",_xlfn.XLOOKUP("SrcZone_IsAny",'Scoring_Config'!$A:$A,'Scoring_Config'!$C:$C,10),0),"False,0")</f>
        <v>0</v>
      </c>
      <c r="AF1204" cm="1">
        <f t="array" ref="AF1204">IF(FALSE,"True," &amp; IF(_xlfn.XLOOKUP("DstZone_IsAny",'Scoring_Config'!$A:$A,'Scoring_Config'!$D:$D,"Yes")="Yes",_xlfn.XLOOKUP("DstZone_IsAny",'Scoring_Config'!$A:$A,'Scoring_Config'!$C:$C,10),0),"False,0")</f>
        <v>0</v>
      </c>
      <c r="AG1204" cm="1">
        <f t="array" ref="AG120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04" cm="1">
        <f t="array" ref="AH1204">IF(FALSE,"True," &amp; IF(_xlfn.XLOOKUP("App_Any_OR_RangeGt1000",'Scoring_Config'!$A:$A,'Scoring_Config'!$D:$D,"Yes")="Yes",_xlfn.XLOOKUP("App_Any_OR_RangeGt1000",'Scoring_Config'!$A:$A,'Scoring_Config'!$C:$C,10),0),"False,0")</f>
        <v>0</v>
      </c>
      <c r="AI1204" cm="1">
        <f t="array" ref="AI1204">IF(FALSE,"True," &amp; IF(_xlfn.XLOOKUP("Service_Insecure_Match",'Scoring_Config'!$A:$A,'Scoring_Config'!$D:$D,"Yes")="Yes",_xlfn.XLOOKUP("Service_Insecure_Match",'Scoring_Config'!$A:$A,'Scoring_Config'!$C:$C,5),0),"False,0")</f>
        <v>0</v>
      </c>
      <c r="AJ1204" cm="1">
        <f t="array" ref="AJ1204">IF(FALSE,"True," &amp; IF(_xlfn.XLOOKUP("Risky_Inbound",'Scoring_Config'!$A:$A,'Scoring_Config'!$D:$D,"Yes")="Yes",_xlfn.XLOOKUP("Risky_Inbound",'Scoring_Config'!$A:$A,'Scoring_Config'!$C:$C,50),0),"False,0")</f>
        <v>0</v>
      </c>
      <c r="AK1204" cm="1">
        <f t="array" ref="AK1204">IF(FALSE,"True," &amp; IF(_xlfn.XLOOKUP("Risky_Outbound",'Scoring_Config'!$A:$A,'Scoring_Config'!$D:$D,"Yes")="Yes",_xlfn.XLOOKUP("Risky_Outbound",'Scoring_Config'!$A:$A,'Scoring_Config'!$C:$C,25),0),"False,0")</f>
        <v>0</v>
      </c>
      <c r="AL1204" t="s">
        <v>6700</v>
      </c>
      <c r="AM1204" cm="1">
        <f t="array" ref="AM120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04" t="s">
        <v>6697</v>
      </c>
      <c r="AO1204" t="s">
        <v>6697</v>
      </c>
      <c r="AP1204" t="s">
        <v>6697</v>
      </c>
      <c r="AQ1204" cm="1">
        <f t="array" ref="AQ1204">IF(FALSE,"True," &amp; IF(_xlfn.XLOOKUP("Service_IsAny",'Scoring_Config'!$A:$A,'Scoring_Config'!$D:$D,"Yes")="Yes",_xlfn.XLOOKUP("Service_IsAny",'Scoring_Config'!$A:$A,'Scoring_Config'!$C:$C,0),0),"False,0")</f>
        <v>0</v>
      </c>
      <c r="AR1204">
        <v>0</v>
      </c>
      <c r="AS1204" cm="1">
        <f t="array" ref="AS1204">IF(FALSE,"True," &amp; IF(_xlfn.XLOOKUP("Service_RangeGt1000",'Scoring_Config'!$A:$A,'Scoring_Config'!$D:$D,"Yes")="Yes",_xlfn.XLOOKUP("Service_RangeGt1000",'Scoring_Config'!$A:$A,'Scoring_Config'!$C:$C,0),0),"False,0")</f>
        <v>0</v>
      </c>
      <c r="AT1204" cm="1">
        <f t="array" ref="AT1204">IF(FALSE,"True," &amp; IF(_xlfn.XLOOKUP("App_IsAny",'Scoring_Config'!$A:$A,'Scoring_Config'!$D:$D,"Yes")="Yes",_xlfn.XLOOKUP("App_IsAny",'Scoring_Config'!$A:$A,'Scoring_Config'!$C:$C,0),0),"False,0")</f>
        <v>0</v>
      </c>
      <c r="AU1204">
        <v>1</v>
      </c>
      <c r="AV1204" cm="1">
        <f t="array" ref="AV1204">IF(FALSE,"True," &amp; IF(_xlfn.XLOOKUP("App_RangeGt1000",'Scoring_Config'!$A:$A,'Scoring_Config'!$D:$D,"Yes")="Yes",_xlfn.XLOOKUP("App_RangeGt1000",'Scoring_Config'!$A:$A,'Scoring_Config'!$C:$C,0),0),"False,0")</f>
        <v>0</v>
      </c>
      <c r="AW1204" cm="1">
        <f t="array" ref="AW1204">IF(FALSE,"True," &amp; IF(_xlfn.XLOOKUP("Action_IsDenyOrDrop",'Scoring_Config'!$A:$A,'Scoring_Config'!$D:$D,"Yes")="Yes",_xlfn.XLOOKUP("Action_IsDenyOrDrop",'Scoring_Config'!$A:$A,'Scoring_Config'!$C:$C,0),0),"False,0")</f>
        <v>0</v>
      </c>
      <c r="AX1204" cm="1">
        <f t="array" ref="AX1204">IF(LEFT(AW1204,4)="True",0,(IF(LEFT(Y1204,4)="True",IF(_xlfn.XLOOKUP("Src_IsAny",'Scoring_Config'!$A:$A,'Scoring_Config'!$D:$D,"Yes")="Yes",_xlfn.XLOOKUP("Src_IsAny",'Scoring_Config'!$A:$A,'Scoring_Config'!$C:$C,10),0),0)+IF(LEFT(Z1204,4)="True",IF(_xlfn.XLOOKUP("Src_CIDR_Le_16",'Scoring_Config'!$A:$A,'Scoring_Config'!$D:$D,"Yes")="Yes",_xlfn.XLOOKUP("Src_CIDR_Le_16",'Scoring_Config'!$A:$A,'Scoring_Config'!$C:$C,10),0),0)+IF(LEFT(AA1204,4)="True",IF(_xlfn.XLOOKUP("Src_CIDR_17_22",'Scoring_Config'!$A:$A,'Scoring_Config'!$D:$D,"Yes")="Yes",_xlfn.XLOOKUP("Src_CIDR_17_22",'Scoring_Config'!$A:$A,'Scoring_Config'!$C:$C,5),0),0)+IF(LEFT(AB1204,4)="True",IF(_xlfn.XLOOKUP("Dst_IsAny",'Scoring_Config'!$A:$A,'Scoring_Config'!$D:$D,"Yes")="Yes",_xlfn.XLOOKUP("Dst_IsAny",'Scoring_Config'!$A:$A,'Scoring_Config'!$C:$C,10),0),0)+IF(LEFT(AC1204,4)="True",IF(_xlfn.XLOOKUP("Dst_CIDR_Le_16",'Scoring_Config'!$A:$A,'Scoring_Config'!$D:$D,"Yes")="Yes",_xlfn.XLOOKUP("Dst_CIDR_Le_16",'Scoring_Config'!$A:$A,'Scoring_Config'!$C:$C,10),0),0)+IF(LEFT(AD1204,4)="True",IF(_xlfn.XLOOKUP("Dst_CIDR_17_22",'Scoring_Config'!$A:$A,'Scoring_Config'!$D:$D,"Yes")="Yes",_xlfn.XLOOKUP("Dst_CIDR_17_22",'Scoring_Config'!$A:$A,'Scoring_Config'!$C:$C,5),0),0)+IF(LEFT(AE1204,4)="True",IF(_xlfn.XLOOKUP("SrcZone_IsAny",'Scoring_Config'!$A:$A,'Scoring_Config'!$D:$D,"Yes")="Yes",_xlfn.XLOOKUP("SrcZone_IsAny",'Scoring_Config'!$A:$A,'Scoring_Config'!$C:$C,10),0),0)+IF(LEFT(AF1204,4)="True",IF(_xlfn.XLOOKUP("DstZone_IsAny",'Scoring_Config'!$A:$A,'Scoring_Config'!$D:$D,"Yes")="Yes",_xlfn.XLOOKUP("DstZone_IsAny",'Scoring_Config'!$A:$A,'Scoring_Config'!$C:$C,10),0),0)+IF(LEFT(AG1204,4)="True",IF(_xlfn.XLOOKUP("Service_Any_OR_RangeGt1000",'Scoring_Config'!$A:$A,'Scoring_Config'!$D:$D,"Yes")="Yes",_xlfn.XLOOKUP("Service_Any_OR_RangeGt1000",'Scoring_Config'!$A:$A,'Scoring_Config'!$C:$C,10),0),0)+IF(LEFT(AH1204,4)="True",IF(_xlfn.XLOOKUP("App_Any_OR_RangeGt1000",'Scoring_Config'!$A:$A,'Scoring_Config'!$D:$D,"Yes")="Yes",_xlfn.XLOOKUP("App_Any_OR_RangeGt1000",'Scoring_Config'!$A:$A,'Scoring_Config'!$C:$C,10),0),0)+IF(LEFT(AI1204,4)="True",IF(_xlfn.XLOOKUP("Service_Insecure_Match",'Scoring_Config'!$A:$A,'Scoring_Config'!$D:$D,"Yes")="Yes",_xlfn.XLOOKUP("Service_Insecure_Match",'Scoring_Config'!$A:$A,'Scoring_Config'!$C:$C,5),0),0)+IF(LEFT(AJ1204,4)="True",IF(_xlfn.XLOOKUP("Risky_Inbound",'Scoring_Config'!$A:$A,'Scoring_Config'!$D:$D,"Yes")="Yes",_xlfn.XLOOKUP("Risky_Inbound",'Scoring_Config'!$A:$A,'Scoring_Config'!$C:$C,50),0),0)+IF(LEFT(AK1204,4)="True",IF(_xlfn.XLOOKUP("Risky_Outbound",'Scoring_Config'!$A:$A,'Scoring_Config'!$D:$D,"Yes")="Yes",_xlfn.XLOOKUP("Risky_Outbound",'Scoring_Config'!$A:$A,'Scoring_Config'!$C:$C,25),0),0)+IF(LEFT(AZ1204,4)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1204,FIND(",",AL1204)+1,100)),0)+IF(LEFT(AM1204,4)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1204,FIND(",",AN1204)+1,100)),0)+IF(_xlfn.XLOOKUP("Profile_Scoring",'Scoring_Config'!$A:$A,'Scoring_Config'!$D:$D,"Yes")="Yes",VALUE(MID(AO1204,FIND(",",AO1204)+1,100)),0)+IF(_xlfn.XLOOKUP("Options_Scoring",'Scoring_Config'!$A:$A,'Scoring_Config'!$D:$D,"Yes")="Yes",VALUE(MID(AP1204,FIND(",",AP1204)+1,100)),0)))</f>
        <v>0</v>
      </c>
      <c r="AZ1204" cm="1">
        <f t="array" ref="AZ1204">IF(FALSE,"True," &amp; IF(_xlfn.XLOOKUP("Migrate_Insecure",'Scoring_Config'!$A:$A,'Scoring_Config'!$D:$D,"Yes")="Yes",_xlfn.XLOOKUP("Migrate_Insecure",'Scoring_Config'!$A:$A,'Scoring_Config'!$C:$C,10),0),"False,0")</f>
        <v>0</v>
      </c>
    </row>
    <row r="1205" spans="1:52">
      <c r="A1205" t="s">
        <v>1979</v>
      </c>
      <c r="B1205" t="s">
        <v>3177</v>
      </c>
      <c r="C1205" t="s">
        <v>3542</v>
      </c>
      <c r="D1205" t="s">
        <v>3545</v>
      </c>
      <c r="E1205" t="s">
        <v>3563</v>
      </c>
      <c r="F1205" t="s">
        <v>3734</v>
      </c>
      <c r="G1205" t="s">
        <v>364</v>
      </c>
      <c r="H1205" t="s">
        <v>174</v>
      </c>
      <c r="I1205" t="s">
        <v>3576</v>
      </c>
      <c r="J1205" t="s">
        <v>1202</v>
      </c>
      <c r="K1205" t="s">
        <v>1660</v>
      </c>
      <c r="L1205" t="s">
        <v>1327</v>
      </c>
      <c r="M1205" t="s">
        <v>1974</v>
      </c>
      <c r="N1205" t="s">
        <v>4315</v>
      </c>
      <c r="O1205" t="s">
        <v>4319</v>
      </c>
      <c r="P1205" t="s">
        <v>4321</v>
      </c>
      <c r="Q1205" t="s">
        <v>5171</v>
      </c>
      <c r="R1205" t="s">
        <v>5440</v>
      </c>
      <c r="S1205" t="s">
        <v>5440</v>
      </c>
      <c r="T1205" t="s">
        <v>5868</v>
      </c>
      <c r="U1205" t="s">
        <v>6545</v>
      </c>
      <c r="Y1205" cm="1">
        <f t="array" ref="Y1205">IF(FALSE,"True," &amp; IF(_xlfn.XLOOKUP("Src_IsAny",'Scoring_Config'!$A:$A,'Scoring_Config'!$D:$D,"Yes")="Yes",_xlfn.XLOOKUP("Src_IsAny",'Scoring_Config'!$A:$A,'Scoring_Config'!$C:$C,10),0),"False,0")</f>
        <v>0</v>
      </c>
      <c r="Z1205" cm="1">
        <f t="array" ref="Z1205">IF(FALSE,"True," &amp; IF(_xlfn.XLOOKUP("Src_CIDR_Le_16",'Scoring_Config'!$A:$A,'Scoring_Config'!$D:$D,"Yes")="Yes",_xlfn.XLOOKUP("Src_CIDR_Le_16",'Scoring_Config'!$A:$A,'Scoring_Config'!$C:$C,10),0),"False,0")</f>
        <v>0</v>
      </c>
      <c r="AA1205" cm="1">
        <f t="array" ref="AA1205">IF(FALSE,"True," &amp; IF(_xlfn.XLOOKUP("Src_CIDR_17_22",'Scoring_Config'!$A:$A,'Scoring_Config'!$D:$D,"Yes")="Yes",_xlfn.XLOOKUP("Src_CIDR_17_22",'Scoring_Config'!$A:$A,'Scoring_Config'!$C:$C,5),0),"False,0")</f>
        <v>0</v>
      </c>
      <c r="AB1205" cm="1">
        <f t="array" ref="AB1205">IF(FALSE,"True," &amp; IF(_xlfn.XLOOKUP("Dst_IsAny",'Scoring_Config'!$A:$A,'Scoring_Config'!$D:$D,"Yes")="Yes",_xlfn.XLOOKUP("Dst_IsAny",'Scoring_Config'!$A:$A,'Scoring_Config'!$C:$C,10),0),"False,0")</f>
        <v>0</v>
      </c>
      <c r="AC1205" cm="1">
        <f t="array" ref="AC1205">IF(FALSE,"True," &amp; IF(_xlfn.XLOOKUP("Dst_CIDR_Le_16",'Scoring_Config'!$A:$A,'Scoring_Config'!$D:$D,"Yes")="Yes",_xlfn.XLOOKUP("Dst_CIDR_Le_16",'Scoring_Config'!$A:$A,'Scoring_Config'!$C:$C,10),0),"False,0")</f>
        <v>0</v>
      </c>
      <c r="AD1205" cm="1">
        <f t="array" ref="AD1205">IF(FALSE,"True," &amp; IF(_xlfn.XLOOKUP("Dst_CIDR_17_22",'Scoring_Config'!$A:$A,'Scoring_Config'!$D:$D,"Yes")="Yes",_xlfn.XLOOKUP("Dst_CIDR_17_22",'Scoring_Config'!$A:$A,'Scoring_Config'!$C:$C,5),0),"False,0")</f>
        <v>0</v>
      </c>
      <c r="AE1205" cm="1">
        <f t="array" ref="AE1205">IF(FALSE,"True," &amp; IF(_xlfn.XLOOKUP("SrcZone_IsAny",'Scoring_Config'!$A:$A,'Scoring_Config'!$D:$D,"Yes")="Yes",_xlfn.XLOOKUP("SrcZone_IsAny",'Scoring_Config'!$A:$A,'Scoring_Config'!$C:$C,10),0),"False,0")</f>
        <v>0</v>
      </c>
      <c r="AF1205" cm="1">
        <f t="array" ref="AF1205">IF(FALSE,"True," &amp; IF(_xlfn.XLOOKUP("DstZone_IsAny",'Scoring_Config'!$A:$A,'Scoring_Config'!$D:$D,"Yes")="Yes",_xlfn.XLOOKUP("DstZone_IsAny",'Scoring_Config'!$A:$A,'Scoring_Config'!$C:$C,10),0),"False,0")</f>
        <v>0</v>
      </c>
      <c r="AG1205" cm="1">
        <f t="array" ref="AG120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05" cm="1">
        <f t="array" ref="AH1205">IF(FALSE,"True," &amp; IF(_xlfn.XLOOKUP("App_Any_OR_RangeGt1000",'Scoring_Config'!$A:$A,'Scoring_Config'!$D:$D,"Yes")="Yes",_xlfn.XLOOKUP("App_Any_OR_RangeGt1000",'Scoring_Config'!$A:$A,'Scoring_Config'!$C:$C,10),0),"False,0")</f>
        <v>0</v>
      </c>
      <c r="AI1205" cm="1">
        <f t="array" ref="AI1205">IF(FALSE,"True," &amp; IF(_xlfn.XLOOKUP("Service_Insecure_Match",'Scoring_Config'!$A:$A,'Scoring_Config'!$D:$D,"Yes")="Yes",_xlfn.XLOOKUP("Service_Insecure_Match",'Scoring_Config'!$A:$A,'Scoring_Config'!$C:$C,5),0),"False,0")</f>
        <v>0</v>
      </c>
      <c r="AJ1205" cm="1">
        <f t="array" ref="AJ1205">IF(FALSE,"True," &amp; IF(_xlfn.XLOOKUP("Risky_Inbound",'Scoring_Config'!$A:$A,'Scoring_Config'!$D:$D,"Yes")="Yes",_xlfn.XLOOKUP("Risky_Inbound",'Scoring_Config'!$A:$A,'Scoring_Config'!$C:$C,50),0),"False,0")</f>
        <v>0</v>
      </c>
      <c r="AK1205" cm="1">
        <f t="array" ref="AK1205">IF(FALSE,"True," &amp; IF(_xlfn.XLOOKUP("Risky_Outbound",'Scoring_Config'!$A:$A,'Scoring_Config'!$D:$D,"Yes")="Yes",_xlfn.XLOOKUP("Risky_Outbound",'Scoring_Config'!$A:$A,'Scoring_Config'!$C:$C,25),0),"False,0")</f>
        <v>0</v>
      </c>
      <c r="AL1205" t="s">
        <v>6700</v>
      </c>
      <c r="AM1205" cm="1">
        <f t="array" ref="AM120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05" t="s">
        <v>6697</v>
      </c>
      <c r="AO1205" t="s">
        <v>6697</v>
      </c>
      <c r="AP1205" t="s">
        <v>6697</v>
      </c>
      <c r="AQ1205" cm="1">
        <f t="array" ref="AQ1205">IF(FALSE,"True," &amp; IF(_xlfn.XLOOKUP("Service_IsAny",'Scoring_Config'!$A:$A,'Scoring_Config'!$D:$D,"Yes")="Yes",_xlfn.XLOOKUP("Service_IsAny",'Scoring_Config'!$A:$A,'Scoring_Config'!$C:$C,0),0),"False,0")</f>
        <v>0</v>
      </c>
      <c r="AR1205">
        <v>0</v>
      </c>
      <c r="AS1205" cm="1">
        <f t="array" ref="AS1205">IF(FALSE,"True," &amp; IF(_xlfn.XLOOKUP("Service_RangeGt1000",'Scoring_Config'!$A:$A,'Scoring_Config'!$D:$D,"Yes")="Yes",_xlfn.XLOOKUP("Service_RangeGt1000",'Scoring_Config'!$A:$A,'Scoring_Config'!$C:$C,0),0),"False,0")</f>
        <v>0</v>
      </c>
      <c r="AT1205" cm="1">
        <f t="array" ref="AT1205">IF(FALSE,"True," &amp; IF(_xlfn.XLOOKUP("App_IsAny",'Scoring_Config'!$A:$A,'Scoring_Config'!$D:$D,"Yes")="Yes",_xlfn.XLOOKUP("App_IsAny",'Scoring_Config'!$A:$A,'Scoring_Config'!$C:$C,0),0),"False,0")</f>
        <v>0</v>
      </c>
      <c r="AU1205">
        <v>1</v>
      </c>
      <c r="AV1205" cm="1">
        <f t="array" ref="AV1205">IF(FALSE,"True," &amp; IF(_xlfn.XLOOKUP("App_RangeGt1000",'Scoring_Config'!$A:$A,'Scoring_Config'!$D:$D,"Yes")="Yes",_xlfn.XLOOKUP("App_RangeGt1000",'Scoring_Config'!$A:$A,'Scoring_Config'!$C:$C,0),0),"False,0")</f>
        <v>0</v>
      </c>
      <c r="AW1205" cm="1">
        <f t="array" ref="AW1205">IF(FALSE,"True," &amp; IF(_xlfn.XLOOKUP("Action_IsDenyOrDrop",'Scoring_Config'!$A:$A,'Scoring_Config'!$D:$D,"Yes")="Yes",_xlfn.XLOOKUP("Action_IsDenyOrDrop",'Scoring_Config'!$A:$A,'Scoring_Config'!$C:$C,0),0),"False,0")</f>
        <v>0</v>
      </c>
      <c r="AX1205" cm="1">
        <f t="array" ref="AX1205">IF(LEFT(AW1205,4)="True",0,(IF(LEFT(Y1205,4)="True",IF(_xlfn.XLOOKUP("Src_IsAny",'Scoring_Config'!$A:$A,'Scoring_Config'!$D:$D,"Yes")="Yes",_xlfn.XLOOKUP("Src_IsAny",'Scoring_Config'!$A:$A,'Scoring_Config'!$C:$C,10),0),0)+IF(LEFT(Z1205,4)="True",IF(_xlfn.XLOOKUP("Src_CIDR_Le_16",'Scoring_Config'!$A:$A,'Scoring_Config'!$D:$D,"Yes")="Yes",_xlfn.XLOOKUP("Src_CIDR_Le_16",'Scoring_Config'!$A:$A,'Scoring_Config'!$C:$C,10),0),0)+IF(LEFT(AA1205,4)="True",IF(_xlfn.XLOOKUP("Src_CIDR_17_22",'Scoring_Config'!$A:$A,'Scoring_Config'!$D:$D,"Yes")="Yes",_xlfn.XLOOKUP("Src_CIDR_17_22",'Scoring_Config'!$A:$A,'Scoring_Config'!$C:$C,5),0),0)+IF(LEFT(AB1205,4)="True",IF(_xlfn.XLOOKUP("Dst_IsAny",'Scoring_Config'!$A:$A,'Scoring_Config'!$D:$D,"Yes")="Yes",_xlfn.XLOOKUP("Dst_IsAny",'Scoring_Config'!$A:$A,'Scoring_Config'!$C:$C,10),0),0)+IF(LEFT(AC1205,4)="True",IF(_xlfn.XLOOKUP("Dst_CIDR_Le_16",'Scoring_Config'!$A:$A,'Scoring_Config'!$D:$D,"Yes")="Yes",_xlfn.XLOOKUP("Dst_CIDR_Le_16",'Scoring_Config'!$A:$A,'Scoring_Config'!$C:$C,10),0),0)+IF(LEFT(AD1205,4)="True",IF(_xlfn.XLOOKUP("Dst_CIDR_17_22",'Scoring_Config'!$A:$A,'Scoring_Config'!$D:$D,"Yes")="Yes",_xlfn.XLOOKUP("Dst_CIDR_17_22",'Scoring_Config'!$A:$A,'Scoring_Config'!$C:$C,5),0),0)+IF(LEFT(AE1205,4)="True",IF(_xlfn.XLOOKUP("SrcZone_IsAny",'Scoring_Config'!$A:$A,'Scoring_Config'!$D:$D,"Yes")="Yes",_xlfn.XLOOKUP("SrcZone_IsAny",'Scoring_Config'!$A:$A,'Scoring_Config'!$C:$C,10),0),0)+IF(LEFT(AF1205,4)="True",IF(_xlfn.XLOOKUP("DstZone_IsAny",'Scoring_Config'!$A:$A,'Scoring_Config'!$D:$D,"Yes")="Yes",_xlfn.XLOOKUP("DstZone_IsAny",'Scoring_Config'!$A:$A,'Scoring_Config'!$C:$C,10),0),0)+IF(LEFT(AG1205,4)="True",IF(_xlfn.XLOOKUP("Service_Any_OR_RangeGt1000",'Scoring_Config'!$A:$A,'Scoring_Config'!$D:$D,"Yes")="Yes",_xlfn.XLOOKUP("Service_Any_OR_RangeGt1000",'Scoring_Config'!$A:$A,'Scoring_Config'!$C:$C,10),0),0)+IF(LEFT(AH1205,4)="True",IF(_xlfn.XLOOKUP("App_Any_OR_RangeGt1000",'Scoring_Config'!$A:$A,'Scoring_Config'!$D:$D,"Yes")="Yes",_xlfn.XLOOKUP("App_Any_OR_RangeGt1000",'Scoring_Config'!$A:$A,'Scoring_Config'!$C:$C,10),0),0)+IF(LEFT(AI1205,4)="True",IF(_xlfn.XLOOKUP("Service_Insecure_Match",'Scoring_Config'!$A:$A,'Scoring_Config'!$D:$D,"Yes")="Yes",_xlfn.XLOOKUP("Service_Insecure_Match",'Scoring_Config'!$A:$A,'Scoring_Config'!$C:$C,5),0),0)+IF(LEFT(AJ1205,4)="True",IF(_xlfn.XLOOKUP("Risky_Inbound",'Scoring_Config'!$A:$A,'Scoring_Config'!$D:$D,"Yes")="Yes",_xlfn.XLOOKUP("Risky_Inbound",'Scoring_Config'!$A:$A,'Scoring_Config'!$C:$C,50),0),0)+IF(LEFT(AK1205,4)="True",IF(_xlfn.XLOOKUP("Risky_Outbound",'Scoring_Config'!$A:$A,'Scoring_Config'!$D:$D,"Yes")="Yes",_xlfn.XLOOKUP("Risky_Outbound",'Scoring_Config'!$A:$A,'Scoring_Config'!$C:$C,25),0),0)+IF(LEFT(AZ1205,4)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1205,FIND(",",AL1205)+1,100)),0)+IF(LEFT(AM1205,4)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1205,FIND(",",AN1205)+1,100)),0)+IF(_xlfn.XLOOKUP("Profile_Scoring",'Scoring_Config'!$A:$A,'Scoring_Config'!$D:$D,"Yes")="Yes",VALUE(MID(AO1205,FIND(",",AO1205)+1,100)),0)+IF(_xlfn.XLOOKUP("Options_Scoring",'Scoring_Config'!$A:$A,'Scoring_Config'!$D:$D,"Yes")="Yes",VALUE(MID(AP1205,FIND(",",AP1205)+1,100)),0)))</f>
        <v>0</v>
      </c>
      <c r="AZ1205" cm="1">
        <f t="array" ref="AZ1205">IF(FALSE,"True," &amp; IF(_xlfn.XLOOKUP("Migrate_Insecure",'Scoring_Config'!$A:$A,'Scoring_Config'!$D:$D,"Yes")="Yes",_xlfn.XLOOKUP("Migrate_Insecure",'Scoring_Config'!$A:$A,'Scoring_Config'!$C:$C,10),0),"False,0")</f>
        <v>0</v>
      </c>
    </row>
    <row r="1206" spans="1:52">
      <c r="A1206" t="s">
        <v>1979</v>
      </c>
      <c r="B1206" t="s">
        <v>3178</v>
      </c>
      <c r="C1206" t="s">
        <v>3542</v>
      </c>
      <c r="D1206" t="s">
        <v>3545</v>
      </c>
      <c r="E1206" t="s">
        <v>3563</v>
      </c>
      <c r="F1206" t="s">
        <v>3644</v>
      </c>
      <c r="G1206" t="s">
        <v>364</v>
      </c>
      <c r="H1206" t="s">
        <v>174</v>
      </c>
      <c r="I1206" t="s">
        <v>4021</v>
      </c>
      <c r="J1206" t="s">
        <v>746</v>
      </c>
      <c r="K1206" t="s">
        <v>1667</v>
      </c>
      <c r="L1206" t="s">
        <v>1462</v>
      </c>
      <c r="M1206" t="s">
        <v>1974</v>
      </c>
      <c r="N1206" t="s">
        <v>4315</v>
      </c>
      <c r="O1206" t="s">
        <v>4319</v>
      </c>
      <c r="P1206" t="s">
        <v>4321</v>
      </c>
      <c r="Q1206" t="s">
        <v>5172</v>
      </c>
      <c r="R1206" t="s">
        <v>5439</v>
      </c>
      <c r="S1206" t="s">
        <v>4324</v>
      </c>
      <c r="T1206" t="s">
        <v>5817</v>
      </c>
      <c r="U1206" t="s">
        <v>6546</v>
      </c>
      <c r="Y1206" cm="1">
        <f t="array" ref="Y1206">IF(FALSE,"True," &amp; IF(_xlfn.XLOOKUP("Src_IsAny",'Scoring_Config'!$A:$A,'Scoring_Config'!$D:$D,"Yes")="Yes",_xlfn.XLOOKUP("Src_IsAny",'Scoring_Config'!$A:$A,'Scoring_Config'!$C:$C,10),0),"False,0")</f>
        <v>0</v>
      </c>
      <c r="Z1206" cm="1">
        <f t="array" ref="Z1206">IF(FALSE,"True," &amp; IF(_xlfn.XLOOKUP("Src_CIDR_Le_16",'Scoring_Config'!$A:$A,'Scoring_Config'!$D:$D,"Yes")="Yes",_xlfn.XLOOKUP("Src_CIDR_Le_16",'Scoring_Config'!$A:$A,'Scoring_Config'!$C:$C,10),0),"False,0")</f>
        <v>0</v>
      </c>
      <c r="AA1206" cm="1">
        <f t="array" ref="AA1206">IF(FALSE,"True," &amp; IF(_xlfn.XLOOKUP("Src_CIDR_17_22",'Scoring_Config'!$A:$A,'Scoring_Config'!$D:$D,"Yes")="Yes",_xlfn.XLOOKUP("Src_CIDR_17_22",'Scoring_Config'!$A:$A,'Scoring_Config'!$C:$C,5),0),"False,0")</f>
        <v>0</v>
      </c>
      <c r="AB1206" cm="1">
        <f t="array" ref="AB1206">IF(FALSE,"True," &amp; IF(_xlfn.XLOOKUP("Dst_IsAny",'Scoring_Config'!$A:$A,'Scoring_Config'!$D:$D,"Yes")="Yes",_xlfn.XLOOKUP("Dst_IsAny",'Scoring_Config'!$A:$A,'Scoring_Config'!$C:$C,10),0),"False,0")</f>
        <v>0</v>
      </c>
      <c r="AC1206" cm="1">
        <f t="array" ref="AC1206">IF(FALSE,"True," &amp; IF(_xlfn.XLOOKUP("Dst_CIDR_Le_16",'Scoring_Config'!$A:$A,'Scoring_Config'!$D:$D,"Yes")="Yes",_xlfn.XLOOKUP("Dst_CIDR_Le_16",'Scoring_Config'!$A:$A,'Scoring_Config'!$C:$C,10),0),"False,0")</f>
        <v>0</v>
      </c>
      <c r="AD1206" cm="1">
        <f t="array" ref="AD1206">IF(FALSE,"True," &amp; IF(_xlfn.XLOOKUP("Dst_CIDR_17_22",'Scoring_Config'!$A:$A,'Scoring_Config'!$D:$D,"Yes")="Yes",_xlfn.XLOOKUP("Dst_CIDR_17_22",'Scoring_Config'!$A:$A,'Scoring_Config'!$C:$C,5),0),"False,0")</f>
        <v>0</v>
      </c>
      <c r="AE1206" cm="1">
        <f t="array" ref="AE1206">IF(FALSE,"True," &amp; IF(_xlfn.XLOOKUP("SrcZone_IsAny",'Scoring_Config'!$A:$A,'Scoring_Config'!$D:$D,"Yes")="Yes",_xlfn.XLOOKUP("SrcZone_IsAny",'Scoring_Config'!$A:$A,'Scoring_Config'!$C:$C,10),0),"False,0")</f>
        <v>0</v>
      </c>
      <c r="AF1206" cm="1">
        <f t="array" ref="AF1206">IF(FALSE,"True," &amp; IF(_xlfn.XLOOKUP("DstZone_IsAny",'Scoring_Config'!$A:$A,'Scoring_Config'!$D:$D,"Yes")="Yes",_xlfn.XLOOKUP("DstZone_IsAny",'Scoring_Config'!$A:$A,'Scoring_Config'!$C:$C,10),0),"False,0")</f>
        <v>0</v>
      </c>
      <c r="AG1206" cm="1">
        <f t="array" ref="AG120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06" cm="1">
        <f t="array" ref="AH1206">IF(FALSE,"True," &amp; IF(_xlfn.XLOOKUP("App_Any_OR_RangeGt1000",'Scoring_Config'!$A:$A,'Scoring_Config'!$D:$D,"Yes")="Yes",_xlfn.XLOOKUP("App_Any_OR_RangeGt1000",'Scoring_Config'!$A:$A,'Scoring_Config'!$C:$C,10),0),"False,0")</f>
        <v>0</v>
      </c>
      <c r="AI1206" cm="1">
        <f t="array" ref="AI1206">IF(FALSE,"True," &amp; IF(_xlfn.XLOOKUP("Service_Insecure_Match",'Scoring_Config'!$A:$A,'Scoring_Config'!$D:$D,"Yes")="Yes",_xlfn.XLOOKUP("Service_Insecure_Match",'Scoring_Config'!$A:$A,'Scoring_Config'!$C:$C,5),0),"False,0")</f>
        <v>0</v>
      </c>
      <c r="AJ1206" cm="1">
        <f t="array" ref="AJ1206">IF(FALSE,"True," &amp; IF(_xlfn.XLOOKUP("Risky_Inbound",'Scoring_Config'!$A:$A,'Scoring_Config'!$D:$D,"Yes")="Yes",_xlfn.XLOOKUP("Risky_Inbound",'Scoring_Config'!$A:$A,'Scoring_Config'!$C:$C,50),0),"False,0")</f>
        <v>0</v>
      </c>
      <c r="AK1206" cm="1">
        <f t="array" ref="AK1206">IF(FALSE,"True," &amp; IF(_xlfn.XLOOKUP("Risky_Outbound",'Scoring_Config'!$A:$A,'Scoring_Config'!$D:$D,"Yes")="Yes",_xlfn.XLOOKUP("Risky_Outbound",'Scoring_Config'!$A:$A,'Scoring_Config'!$C:$C,25),0),"False,0")</f>
        <v>0</v>
      </c>
      <c r="AL1206" t="s">
        <v>6700</v>
      </c>
      <c r="AM1206" cm="1">
        <f t="array" ref="AM120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06" t="s">
        <v>6697</v>
      </c>
      <c r="AO1206" t="s">
        <v>6697</v>
      </c>
      <c r="AP1206" t="s">
        <v>6697</v>
      </c>
      <c r="AQ1206" cm="1">
        <f t="array" ref="AQ1206">IF(FALSE,"True," &amp; IF(_xlfn.XLOOKUP("Service_IsAny",'Scoring_Config'!$A:$A,'Scoring_Config'!$D:$D,"Yes")="Yes",_xlfn.XLOOKUP("Service_IsAny",'Scoring_Config'!$A:$A,'Scoring_Config'!$C:$C,0),0),"False,0")</f>
        <v>0</v>
      </c>
      <c r="AR1206">
        <v>1</v>
      </c>
      <c r="AS1206" cm="1">
        <f t="array" ref="AS1206">IF(FALSE,"True," &amp; IF(_xlfn.XLOOKUP("Service_RangeGt1000",'Scoring_Config'!$A:$A,'Scoring_Config'!$D:$D,"Yes")="Yes",_xlfn.XLOOKUP("Service_RangeGt1000",'Scoring_Config'!$A:$A,'Scoring_Config'!$C:$C,0),0),"False,0")</f>
        <v>0</v>
      </c>
      <c r="AT1206" cm="1">
        <f t="array" ref="AT1206">IF(FALSE,"True," &amp; IF(_xlfn.XLOOKUP("App_IsAny",'Scoring_Config'!$A:$A,'Scoring_Config'!$D:$D,"Yes")="Yes",_xlfn.XLOOKUP("App_IsAny",'Scoring_Config'!$A:$A,'Scoring_Config'!$C:$C,0),0),"False,0")</f>
        <v>0</v>
      </c>
      <c r="AU1206">
        <v>1</v>
      </c>
      <c r="AV1206" cm="1">
        <f t="array" ref="AV1206">IF(FALSE,"True," &amp; IF(_xlfn.XLOOKUP("App_RangeGt1000",'Scoring_Config'!$A:$A,'Scoring_Config'!$D:$D,"Yes")="Yes",_xlfn.XLOOKUP("App_RangeGt1000",'Scoring_Config'!$A:$A,'Scoring_Config'!$C:$C,0),0),"False,0")</f>
        <v>0</v>
      </c>
      <c r="AW1206" cm="1">
        <f t="array" ref="AW1206">IF(FALSE,"True," &amp; IF(_xlfn.XLOOKUP("Action_IsDenyOrDrop",'Scoring_Config'!$A:$A,'Scoring_Config'!$D:$D,"Yes")="Yes",_xlfn.XLOOKUP("Action_IsDenyOrDrop",'Scoring_Config'!$A:$A,'Scoring_Config'!$C:$C,0),0),"False,0")</f>
        <v>0</v>
      </c>
      <c r="AX1206" cm="1">
        <f t="array" ref="AX1206">IF(LEFT(AW1206,4)="True",0,(IF(LEFT(Y1206,4)="True",IF(_xlfn.XLOOKUP("Src_IsAny",'Scoring_Config'!$A:$A,'Scoring_Config'!$D:$D,"Yes")="Yes",_xlfn.XLOOKUP("Src_IsAny",'Scoring_Config'!$A:$A,'Scoring_Config'!$C:$C,10),0),0)+IF(LEFT(Z1206,4)="True",IF(_xlfn.XLOOKUP("Src_CIDR_Le_16",'Scoring_Config'!$A:$A,'Scoring_Config'!$D:$D,"Yes")="Yes",_xlfn.XLOOKUP("Src_CIDR_Le_16",'Scoring_Config'!$A:$A,'Scoring_Config'!$C:$C,10),0),0)+IF(LEFT(AA1206,4)="True",IF(_xlfn.XLOOKUP("Src_CIDR_17_22",'Scoring_Config'!$A:$A,'Scoring_Config'!$D:$D,"Yes")="Yes",_xlfn.XLOOKUP("Src_CIDR_17_22",'Scoring_Config'!$A:$A,'Scoring_Config'!$C:$C,5),0),0)+IF(LEFT(AB1206,4)="True",IF(_xlfn.XLOOKUP("Dst_IsAny",'Scoring_Config'!$A:$A,'Scoring_Config'!$D:$D,"Yes")="Yes",_xlfn.XLOOKUP("Dst_IsAny",'Scoring_Config'!$A:$A,'Scoring_Config'!$C:$C,10),0),0)+IF(LEFT(AC1206,4)="True",IF(_xlfn.XLOOKUP("Dst_CIDR_Le_16",'Scoring_Config'!$A:$A,'Scoring_Config'!$D:$D,"Yes")="Yes",_xlfn.XLOOKUP("Dst_CIDR_Le_16",'Scoring_Config'!$A:$A,'Scoring_Config'!$C:$C,10),0),0)+IF(LEFT(AD1206,4)="True",IF(_xlfn.XLOOKUP("Dst_CIDR_17_22",'Scoring_Config'!$A:$A,'Scoring_Config'!$D:$D,"Yes")="Yes",_xlfn.XLOOKUP("Dst_CIDR_17_22",'Scoring_Config'!$A:$A,'Scoring_Config'!$C:$C,5),0),0)+IF(LEFT(AE1206,4)="True",IF(_xlfn.XLOOKUP("SrcZone_IsAny",'Scoring_Config'!$A:$A,'Scoring_Config'!$D:$D,"Yes")="Yes",_xlfn.XLOOKUP("SrcZone_IsAny",'Scoring_Config'!$A:$A,'Scoring_Config'!$C:$C,10),0),0)+IF(LEFT(AF1206,4)="True",IF(_xlfn.XLOOKUP("DstZone_IsAny",'Scoring_Config'!$A:$A,'Scoring_Config'!$D:$D,"Yes")="Yes",_xlfn.XLOOKUP("DstZone_IsAny",'Scoring_Config'!$A:$A,'Scoring_Config'!$C:$C,10),0),0)+IF(LEFT(AG1206,4)="True",IF(_xlfn.XLOOKUP("Service_Any_OR_RangeGt1000",'Scoring_Config'!$A:$A,'Scoring_Config'!$D:$D,"Yes")="Yes",_xlfn.XLOOKUP("Service_Any_OR_RangeGt1000",'Scoring_Config'!$A:$A,'Scoring_Config'!$C:$C,10),0),0)+IF(LEFT(AH1206,4)="True",IF(_xlfn.XLOOKUP("App_Any_OR_RangeGt1000",'Scoring_Config'!$A:$A,'Scoring_Config'!$D:$D,"Yes")="Yes",_xlfn.XLOOKUP("App_Any_OR_RangeGt1000",'Scoring_Config'!$A:$A,'Scoring_Config'!$C:$C,10),0),0)+IF(LEFT(AI1206,4)="True",IF(_xlfn.XLOOKUP("Service_Insecure_Match",'Scoring_Config'!$A:$A,'Scoring_Config'!$D:$D,"Yes")="Yes",_xlfn.XLOOKUP("Service_Insecure_Match",'Scoring_Config'!$A:$A,'Scoring_Config'!$C:$C,5),0),0)+IF(LEFT(AJ1206,4)="True",IF(_xlfn.XLOOKUP("Risky_Inbound",'Scoring_Config'!$A:$A,'Scoring_Config'!$D:$D,"Yes")="Yes",_xlfn.XLOOKUP("Risky_Inbound",'Scoring_Config'!$A:$A,'Scoring_Config'!$C:$C,50),0),0)+IF(LEFT(AK1206,4)="True",IF(_xlfn.XLOOKUP("Risky_Outbound",'Scoring_Config'!$A:$A,'Scoring_Config'!$D:$D,"Yes")="Yes",_xlfn.XLOOKUP("Risky_Outbound",'Scoring_Config'!$A:$A,'Scoring_Config'!$C:$C,25),0),0)+IF(LEFT(AZ1206,4)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1206,FIND(",",AL1206)+1,100)),0)+IF(LEFT(AM1206,4)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1206,FIND(",",AN1206)+1,100)),0)+IF(_xlfn.XLOOKUP("Profile_Scoring",'Scoring_Config'!$A:$A,'Scoring_Config'!$D:$D,"Yes")="Yes",VALUE(MID(AO1206,FIND(",",AO1206)+1,100)),0)+IF(_xlfn.XLOOKUP("Options_Scoring",'Scoring_Config'!$A:$A,'Scoring_Config'!$D:$D,"Yes")="Yes",VALUE(MID(AP1206,FIND(",",AP1206)+1,100)),0)))</f>
        <v>0</v>
      </c>
      <c r="AZ1206" cm="1">
        <f t="array" ref="AZ1206">IF(FALSE,"True," &amp; IF(_xlfn.XLOOKUP("Migrate_Insecure",'Scoring_Config'!$A:$A,'Scoring_Config'!$D:$D,"Yes")="Yes",_xlfn.XLOOKUP("Migrate_Insecure",'Scoring_Config'!$A:$A,'Scoring_Config'!$C:$C,10),0),"False,0")</f>
        <v>0</v>
      </c>
    </row>
    <row r="1207" spans="1:52">
      <c r="A1207" t="s">
        <v>1979</v>
      </c>
      <c r="B1207" t="s">
        <v>3179</v>
      </c>
      <c r="C1207" t="s">
        <v>3542</v>
      </c>
      <c r="D1207" t="s">
        <v>3545</v>
      </c>
      <c r="E1207" t="s">
        <v>3563</v>
      </c>
      <c r="F1207" t="s">
        <v>3644</v>
      </c>
      <c r="G1207" t="s">
        <v>364</v>
      </c>
      <c r="H1207" t="s">
        <v>174</v>
      </c>
      <c r="I1207" t="s">
        <v>4093</v>
      </c>
      <c r="J1207" t="s">
        <v>875</v>
      </c>
      <c r="K1207" t="s">
        <v>1721</v>
      </c>
      <c r="L1207" t="s">
        <v>1327</v>
      </c>
      <c r="M1207" t="s">
        <v>1974</v>
      </c>
      <c r="N1207" t="s">
        <v>4315</v>
      </c>
      <c r="O1207" t="s">
        <v>4319</v>
      </c>
      <c r="P1207" t="s">
        <v>4323</v>
      </c>
      <c r="Q1207" t="s">
        <v>5173</v>
      </c>
      <c r="R1207" t="s">
        <v>5439</v>
      </c>
      <c r="S1207" t="s">
        <v>4324</v>
      </c>
      <c r="T1207" t="s">
        <v>5817</v>
      </c>
      <c r="U1207" t="s">
        <v>6547</v>
      </c>
      <c r="Y1207" cm="1">
        <f t="array" ref="Y1207">IF(FALSE,"True," &amp; IF(_xlfn.XLOOKUP("Src_IsAny",'Scoring_Config'!$A:$A,'Scoring_Config'!$D:$D,"Yes")="Yes",_xlfn.XLOOKUP("Src_IsAny",'Scoring_Config'!$A:$A,'Scoring_Config'!$C:$C,10),0),"False,0")</f>
        <v>0</v>
      </c>
      <c r="Z1207" cm="1">
        <f t="array" ref="Z1207">IF(FALSE,"True," &amp; IF(_xlfn.XLOOKUP("Src_CIDR_Le_16",'Scoring_Config'!$A:$A,'Scoring_Config'!$D:$D,"Yes")="Yes",_xlfn.XLOOKUP("Src_CIDR_Le_16",'Scoring_Config'!$A:$A,'Scoring_Config'!$C:$C,10),0),"False,0")</f>
        <v>0</v>
      </c>
      <c r="AA1207" cm="1">
        <f t="array" ref="AA1207">IF(FALSE,"True," &amp; IF(_xlfn.XLOOKUP("Src_CIDR_17_22",'Scoring_Config'!$A:$A,'Scoring_Config'!$D:$D,"Yes")="Yes",_xlfn.XLOOKUP("Src_CIDR_17_22",'Scoring_Config'!$A:$A,'Scoring_Config'!$C:$C,5),0),"False,0")</f>
        <v>0</v>
      </c>
      <c r="AB1207" cm="1">
        <f t="array" ref="AB1207">IF(FALSE,"True," &amp; IF(_xlfn.XLOOKUP("Dst_IsAny",'Scoring_Config'!$A:$A,'Scoring_Config'!$D:$D,"Yes")="Yes",_xlfn.XLOOKUP("Dst_IsAny",'Scoring_Config'!$A:$A,'Scoring_Config'!$C:$C,10),0),"False,0")</f>
        <v>0</v>
      </c>
      <c r="AC1207" cm="1">
        <f t="array" ref="AC1207">IF(FALSE,"True," &amp; IF(_xlfn.XLOOKUP("Dst_CIDR_Le_16",'Scoring_Config'!$A:$A,'Scoring_Config'!$D:$D,"Yes")="Yes",_xlfn.XLOOKUP("Dst_CIDR_Le_16",'Scoring_Config'!$A:$A,'Scoring_Config'!$C:$C,10),0),"False,0")</f>
        <v>0</v>
      </c>
      <c r="AD1207" cm="1">
        <f t="array" ref="AD1207">IF(FALSE,"True," &amp; IF(_xlfn.XLOOKUP("Dst_CIDR_17_22",'Scoring_Config'!$A:$A,'Scoring_Config'!$D:$D,"Yes")="Yes",_xlfn.XLOOKUP("Dst_CIDR_17_22",'Scoring_Config'!$A:$A,'Scoring_Config'!$C:$C,5),0),"False,0")</f>
        <v>0</v>
      </c>
      <c r="AE1207" cm="1">
        <f t="array" ref="AE1207">IF(FALSE,"True," &amp; IF(_xlfn.XLOOKUP("SrcZone_IsAny",'Scoring_Config'!$A:$A,'Scoring_Config'!$D:$D,"Yes")="Yes",_xlfn.XLOOKUP("SrcZone_IsAny",'Scoring_Config'!$A:$A,'Scoring_Config'!$C:$C,10),0),"False,0")</f>
        <v>0</v>
      </c>
      <c r="AF1207" cm="1">
        <f t="array" ref="AF1207">IF(FALSE,"True," &amp; IF(_xlfn.XLOOKUP("DstZone_IsAny",'Scoring_Config'!$A:$A,'Scoring_Config'!$D:$D,"Yes")="Yes",_xlfn.XLOOKUP("DstZone_IsAny",'Scoring_Config'!$A:$A,'Scoring_Config'!$C:$C,10),0),"False,0")</f>
        <v>0</v>
      </c>
      <c r="AG1207" cm="1">
        <f t="array" ref="AG120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07" cm="1">
        <f t="array" ref="AH1207">IF(FALSE,"True," &amp; IF(_xlfn.XLOOKUP("App_Any_OR_RangeGt1000",'Scoring_Config'!$A:$A,'Scoring_Config'!$D:$D,"Yes")="Yes",_xlfn.XLOOKUP("App_Any_OR_RangeGt1000",'Scoring_Config'!$A:$A,'Scoring_Config'!$C:$C,10),0),"False,0")</f>
        <v>0</v>
      </c>
      <c r="AI1207" cm="1">
        <f t="array" ref="AI1207">IF(FALSE,"True," &amp; IF(_xlfn.XLOOKUP("Service_Insecure_Match",'Scoring_Config'!$A:$A,'Scoring_Config'!$D:$D,"Yes")="Yes",_xlfn.XLOOKUP("Service_Insecure_Match",'Scoring_Config'!$A:$A,'Scoring_Config'!$C:$C,5),0),"False,0")</f>
        <v>0</v>
      </c>
      <c r="AJ1207" cm="1">
        <f t="array" ref="AJ1207">IF(FALSE,"True," &amp; IF(_xlfn.XLOOKUP("Risky_Inbound",'Scoring_Config'!$A:$A,'Scoring_Config'!$D:$D,"Yes")="Yes",_xlfn.XLOOKUP("Risky_Inbound",'Scoring_Config'!$A:$A,'Scoring_Config'!$C:$C,50),0),"False,0")</f>
        <v>0</v>
      </c>
      <c r="AK1207" cm="1">
        <f t="array" ref="AK1207">IF(FALSE,"True," &amp; IF(_xlfn.XLOOKUP("Risky_Outbound",'Scoring_Config'!$A:$A,'Scoring_Config'!$D:$D,"Yes")="Yes",_xlfn.XLOOKUP("Risky_Outbound",'Scoring_Config'!$A:$A,'Scoring_Config'!$C:$C,25),0),"False,0")</f>
        <v>0</v>
      </c>
      <c r="AL1207" t="s">
        <v>6699</v>
      </c>
      <c r="AM1207" cm="1">
        <f t="array" ref="AM120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07" t="s">
        <v>6697</v>
      </c>
      <c r="AO1207" t="s">
        <v>6697</v>
      </c>
      <c r="AP1207" t="s">
        <v>6697</v>
      </c>
      <c r="AQ1207" cm="1">
        <f t="array" ref="AQ1207">IF(FALSE,"True," &amp; IF(_xlfn.XLOOKUP("Service_IsAny",'Scoring_Config'!$A:$A,'Scoring_Config'!$D:$D,"Yes")="Yes",_xlfn.XLOOKUP("Service_IsAny",'Scoring_Config'!$A:$A,'Scoring_Config'!$C:$C,0),0),"False,0")</f>
        <v>0</v>
      </c>
      <c r="AR1207">
        <v>0</v>
      </c>
      <c r="AS1207" cm="1">
        <f t="array" ref="AS1207">IF(FALSE,"True," &amp; IF(_xlfn.XLOOKUP("Service_RangeGt1000",'Scoring_Config'!$A:$A,'Scoring_Config'!$D:$D,"Yes")="Yes",_xlfn.XLOOKUP("Service_RangeGt1000",'Scoring_Config'!$A:$A,'Scoring_Config'!$C:$C,0),0),"False,0")</f>
        <v>0</v>
      </c>
      <c r="AT1207" cm="1">
        <f t="array" ref="AT1207">IF(FALSE,"True," &amp; IF(_xlfn.XLOOKUP("App_IsAny",'Scoring_Config'!$A:$A,'Scoring_Config'!$D:$D,"Yes")="Yes",_xlfn.XLOOKUP("App_IsAny",'Scoring_Config'!$A:$A,'Scoring_Config'!$C:$C,0),0),"False,0")</f>
        <v>0</v>
      </c>
      <c r="AU1207">
        <v>2</v>
      </c>
      <c r="AV1207" cm="1">
        <f t="array" ref="AV1207">IF(FALSE,"True," &amp; IF(_xlfn.XLOOKUP("App_RangeGt1000",'Scoring_Config'!$A:$A,'Scoring_Config'!$D:$D,"Yes")="Yes",_xlfn.XLOOKUP("App_RangeGt1000",'Scoring_Config'!$A:$A,'Scoring_Config'!$C:$C,0),0),"False,0")</f>
        <v>0</v>
      </c>
      <c r="AW1207" cm="1">
        <f t="array" ref="AW1207">IF(FALSE,"True," &amp; IF(_xlfn.XLOOKUP("Action_IsDenyOrDrop",'Scoring_Config'!$A:$A,'Scoring_Config'!$D:$D,"Yes")="Yes",_xlfn.XLOOKUP("Action_IsDenyOrDrop",'Scoring_Config'!$A:$A,'Scoring_Config'!$C:$C,0),0),"False,0")</f>
        <v>0</v>
      </c>
      <c r="AX1207" cm="1">
        <f t="array" ref="AX1207">IF(LEFT(AW1207,4)="True",0,(IF(LEFT(Y1207,4)="True",IF(_xlfn.XLOOKUP("Src_IsAny",'Scoring_Config'!$A:$A,'Scoring_Config'!$D:$D,"Yes")="Yes",_xlfn.XLOOKUP("Src_IsAny",'Scoring_Config'!$A:$A,'Scoring_Config'!$C:$C,10),0),0)+IF(LEFT(Z1207,4)="True",IF(_xlfn.XLOOKUP("Src_CIDR_Le_16",'Scoring_Config'!$A:$A,'Scoring_Config'!$D:$D,"Yes")="Yes",_xlfn.XLOOKUP("Src_CIDR_Le_16",'Scoring_Config'!$A:$A,'Scoring_Config'!$C:$C,10),0),0)+IF(LEFT(AA1207,4)="True",IF(_xlfn.XLOOKUP("Src_CIDR_17_22",'Scoring_Config'!$A:$A,'Scoring_Config'!$D:$D,"Yes")="Yes",_xlfn.XLOOKUP("Src_CIDR_17_22",'Scoring_Config'!$A:$A,'Scoring_Config'!$C:$C,5),0),0)+IF(LEFT(AB1207,4)="True",IF(_xlfn.XLOOKUP("Dst_IsAny",'Scoring_Config'!$A:$A,'Scoring_Config'!$D:$D,"Yes")="Yes",_xlfn.XLOOKUP("Dst_IsAny",'Scoring_Config'!$A:$A,'Scoring_Config'!$C:$C,10),0),0)+IF(LEFT(AC1207,4)="True",IF(_xlfn.XLOOKUP("Dst_CIDR_Le_16",'Scoring_Config'!$A:$A,'Scoring_Config'!$D:$D,"Yes")="Yes",_xlfn.XLOOKUP("Dst_CIDR_Le_16",'Scoring_Config'!$A:$A,'Scoring_Config'!$C:$C,10),0),0)+IF(LEFT(AD1207,4)="True",IF(_xlfn.XLOOKUP("Dst_CIDR_17_22",'Scoring_Config'!$A:$A,'Scoring_Config'!$D:$D,"Yes")="Yes",_xlfn.XLOOKUP("Dst_CIDR_17_22",'Scoring_Config'!$A:$A,'Scoring_Config'!$C:$C,5),0),0)+IF(LEFT(AE1207,4)="True",IF(_xlfn.XLOOKUP("SrcZone_IsAny",'Scoring_Config'!$A:$A,'Scoring_Config'!$D:$D,"Yes")="Yes",_xlfn.XLOOKUP("SrcZone_IsAny",'Scoring_Config'!$A:$A,'Scoring_Config'!$C:$C,10),0),0)+IF(LEFT(AF1207,4)="True",IF(_xlfn.XLOOKUP("DstZone_IsAny",'Scoring_Config'!$A:$A,'Scoring_Config'!$D:$D,"Yes")="Yes",_xlfn.XLOOKUP("DstZone_IsAny",'Scoring_Config'!$A:$A,'Scoring_Config'!$C:$C,10),0),0)+IF(LEFT(AG1207,4)="True",IF(_xlfn.XLOOKUP("Service_Any_OR_RangeGt1000",'Scoring_Config'!$A:$A,'Scoring_Config'!$D:$D,"Yes")="Yes",_xlfn.XLOOKUP("Service_Any_OR_RangeGt1000",'Scoring_Config'!$A:$A,'Scoring_Config'!$C:$C,10),0),0)+IF(LEFT(AH1207,4)="True",IF(_xlfn.XLOOKUP("App_Any_OR_RangeGt1000",'Scoring_Config'!$A:$A,'Scoring_Config'!$D:$D,"Yes")="Yes",_xlfn.XLOOKUP("App_Any_OR_RangeGt1000",'Scoring_Config'!$A:$A,'Scoring_Config'!$C:$C,10),0),0)+IF(LEFT(AI1207,4)="True",IF(_xlfn.XLOOKUP("Service_Insecure_Match",'Scoring_Config'!$A:$A,'Scoring_Config'!$D:$D,"Yes")="Yes",_xlfn.XLOOKUP("Service_Insecure_Match",'Scoring_Config'!$A:$A,'Scoring_Config'!$C:$C,5),0),0)+IF(LEFT(AJ1207,4)="True",IF(_xlfn.XLOOKUP("Risky_Inbound",'Scoring_Config'!$A:$A,'Scoring_Config'!$D:$D,"Yes")="Yes",_xlfn.XLOOKUP("Risky_Inbound",'Scoring_Config'!$A:$A,'Scoring_Config'!$C:$C,50),0),0)+IF(LEFT(AK1207,4)="True",IF(_xlfn.XLOOKUP("Risky_Outbound",'Scoring_Config'!$A:$A,'Scoring_Config'!$D:$D,"Yes")="Yes",_xlfn.XLOOKUP("Risky_Outbound",'Scoring_Config'!$A:$A,'Scoring_Config'!$C:$C,25),0),0)+IF(LEFT(AZ1207,4)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1207,FIND(",",AL1207)+1,100)),0)+IF(LEFT(AM1207,4)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1207,FIND(",",AN1207)+1,100)),0)+IF(_xlfn.XLOOKUP("Profile_Scoring",'Scoring_Config'!$A:$A,'Scoring_Config'!$D:$D,"Yes")="Yes",VALUE(MID(AO1207,FIND(",",AO1207)+1,100)),0)+IF(_xlfn.XLOOKUP("Options_Scoring",'Scoring_Config'!$A:$A,'Scoring_Config'!$D:$D,"Yes")="Yes",VALUE(MID(AP1207,FIND(",",AP1207)+1,100)),0)))</f>
        <v>0</v>
      </c>
      <c r="AZ1207" cm="1">
        <f t="array" ref="AZ1207">IF(FALSE,"True," &amp; IF(_xlfn.XLOOKUP("Migrate_Insecure",'Scoring_Config'!$A:$A,'Scoring_Config'!$D:$D,"Yes")="Yes",_xlfn.XLOOKUP("Migrate_Insecure",'Scoring_Config'!$A:$A,'Scoring_Config'!$C:$C,10),0),"False,0")</f>
        <v>0</v>
      </c>
    </row>
    <row r="1208" spans="1:52">
      <c r="A1208" t="s">
        <v>1979</v>
      </c>
      <c r="B1208" t="s">
        <v>3180</v>
      </c>
      <c r="C1208" t="s">
        <v>3542</v>
      </c>
      <c r="D1208" t="s">
        <v>3545</v>
      </c>
      <c r="E1208" t="s">
        <v>3563</v>
      </c>
      <c r="F1208" t="s">
        <v>3762</v>
      </c>
      <c r="G1208" t="s">
        <v>432</v>
      </c>
      <c r="H1208" t="s">
        <v>174</v>
      </c>
      <c r="I1208" t="s">
        <v>3784</v>
      </c>
      <c r="J1208" t="s">
        <v>1203</v>
      </c>
      <c r="K1208" t="s">
        <v>1678</v>
      </c>
      <c r="L1208" t="s">
        <v>1327</v>
      </c>
      <c r="M1208" t="s">
        <v>1974</v>
      </c>
      <c r="N1208" t="s">
        <v>4315</v>
      </c>
      <c r="O1208" t="s">
        <v>4319</v>
      </c>
      <c r="P1208" t="s">
        <v>4321</v>
      </c>
      <c r="Q1208" t="s">
        <v>5174</v>
      </c>
      <c r="R1208" t="s">
        <v>5440</v>
      </c>
      <c r="S1208" t="s">
        <v>5440</v>
      </c>
      <c r="T1208" t="s">
        <v>5817</v>
      </c>
      <c r="U1208" t="s">
        <v>6548</v>
      </c>
      <c r="Y1208" cm="1">
        <f t="array" ref="Y1208">IF(FALSE,"True," &amp; IF(_xlfn.XLOOKUP("Src_IsAny",'Scoring_Config'!$A:$A,'Scoring_Config'!$D:$D,"Yes")="Yes",_xlfn.XLOOKUP("Src_IsAny",'Scoring_Config'!$A:$A,'Scoring_Config'!$C:$C,10),0),"False,0")</f>
        <v>0</v>
      </c>
      <c r="Z1208" cm="1">
        <f t="array" ref="Z1208">IF(FALSE,"True," &amp; IF(_xlfn.XLOOKUP("Src_CIDR_Le_16",'Scoring_Config'!$A:$A,'Scoring_Config'!$D:$D,"Yes")="Yes",_xlfn.XLOOKUP("Src_CIDR_Le_16",'Scoring_Config'!$A:$A,'Scoring_Config'!$C:$C,10),0),"False,0")</f>
        <v>0</v>
      </c>
      <c r="AA1208" cm="1">
        <f t="array" ref="AA1208">IF(FALSE,"True," &amp; IF(_xlfn.XLOOKUP("Src_CIDR_17_22",'Scoring_Config'!$A:$A,'Scoring_Config'!$D:$D,"Yes")="Yes",_xlfn.XLOOKUP("Src_CIDR_17_22",'Scoring_Config'!$A:$A,'Scoring_Config'!$C:$C,5),0),"False,0")</f>
        <v>0</v>
      </c>
      <c r="AB1208" cm="1">
        <f t="array" ref="AB1208">IF(FALSE,"True," &amp; IF(_xlfn.XLOOKUP("Dst_IsAny",'Scoring_Config'!$A:$A,'Scoring_Config'!$D:$D,"Yes")="Yes",_xlfn.XLOOKUP("Dst_IsAny",'Scoring_Config'!$A:$A,'Scoring_Config'!$C:$C,10),0),"False,0")</f>
        <v>0</v>
      </c>
      <c r="AC1208" cm="1">
        <f t="array" ref="AC1208">IF(FALSE,"True," &amp; IF(_xlfn.XLOOKUP("Dst_CIDR_Le_16",'Scoring_Config'!$A:$A,'Scoring_Config'!$D:$D,"Yes")="Yes",_xlfn.XLOOKUP("Dst_CIDR_Le_16",'Scoring_Config'!$A:$A,'Scoring_Config'!$C:$C,10),0),"False,0")</f>
        <v>0</v>
      </c>
      <c r="AD1208" cm="1">
        <f t="array" ref="AD1208">IF(FALSE,"True," &amp; IF(_xlfn.XLOOKUP("Dst_CIDR_17_22",'Scoring_Config'!$A:$A,'Scoring_Config'!$D:$D,"Yes")="Yes",_xlfn.XLOOKUP("Dst_CIDR_17_22",'Scoring_Config'!$A:$A,'Scoring_Config'!$C:$C,5),0),"False,0")</f>
        <v>0</v>
      </c>
      <c r="AE1208" cm="1">
        <f t="array" ref="AE1208">IF(FALSE,"True," &amp; IF(_xlfn.XLOOKUP("SrcZone_IsAny",'Scoring_Config'!$A:$A,'Scoring_Config'!$D:$D,"Yes")="Yes",_xlfn.XLOOKUP("SrcZone_IsAny",'Scoring_Config'!$A:$A,'Scoring_Config'!$C:$C,10),0),"False,0")</f>
        <v>0</v>
      </c>
      <c r="AF1208" cm="1">
        <f t="array" ref="AF1208">IF(FALSE,"True," &amp; IF(_xlfn.XLOOKUP("DstZone_IsAny",'Scoring_Config'!$A:$A,'Scoring_Config'!$D:$D,"Yes")="Yes",_xlfn.XLOOKUP("DstZone_IsAny",'Scoring_Config'!$A:$A,'Scoring_Config'!$C:$C,10),0),"False,0")</f>
        <v>0</v>
      </c>
      <c r="AG1208" cm="1">
        <f t="array" ref="AG120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08" cm="1">
        <f t="array" ref="AH1208">IF(FALSE,"True," &amp; IF(_xlfn.XLOOKUP("App_Any_OR_RangeGt1000",'Scoring_Config'!$A:$A,'Scoring_Config'!$D:$D,"Yes")="Yes",_xlfn.XLOOKUP("App_Any_OR_RangeGt1000",'Scoring_Config'!$A:$A,'Scoring_Config'!$C:$C,10),0),"False,0")</f>
        <v>0</v>
      </c>
      <c r="AI1208" cm="1">
        <f t="array" ref="AI1208">IF(FALSE,"True," &amp; IF(_xlfn.XLOOKUP("Service_Insecure_Match",'Scoring_Config'!$A:$A,'Scoring_Config'!$D:$D,"Yes")="Yes",_xlfn.XLOOKUP("Service_Insecure_Match",'Scoring_Config'!$A:$A,'Scoring_Config'!$C:$C,5),0),"False,0")</f>
        <v>0</v>
      </c>
      <c r="AJ1208" cm="1">
        <f t="array" ref="AJ1208">IF(FALSE,"True," &amp; IF(_xlfn.XLOOKUP("Risky_Inbound",'Scoring_Config'!$A:$A,'Scoring_Config'!$D:$D,"Yes")="Yes",_xlfn.XLOOKUP("Risky_Inbound",'Scoring_Config'!$A:$A,'Scoring_Config'!$C:$C,50),0),"False,0")</f>
        <v>0</v>
      </c>
      <c r="AK1208" cm="1">
        <f t="array" ref="AK1208">IF(FALSE,"True," &amp; IF(_xlfn.XLOOKUP("Risky_Outbound",'Scoring_Config'!$A:$A,'Scoring_Config'!$D:$D,"Yes")="Yes",_xlfn.XLOOKUP("Risky_Outbound",'Scoring_Config'!$A:$A,'Scoring_Config'!$C:$C,25),0),"False,0")</f>
        <v>0</v>
      </c>
      <c r="AL1208" t="s">
        <v>6700</v>
      </c>
      <c r="AM1208" cm="1">
        <f t="array" ref="AM120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08" t="s">
        <v>6697</v>
      </c>
      <c r="AO1208" t="s">
        <v>6697</v>
      </c>
      <c r="AP1208" t="s">
        <v>6697</v>
      </c>
      <c r="AQ1208" cm="1">
        <f t="array" ref="AQ1208">IF(FALSE,"True," &amp; IF(_xlfn.XLOOKUP("Service_IsAny",'Scoring_Config'!$A:$A,'Scoring_Config'!$D:$D,"Yes")="Yes",_xlfn.XLOOKUP("Service_IsAny",'Scoring_Config'!$A:$A,'Scoring_Config'!$C:$C,0),0),"False,0")</f>
        <v>0</v>
      </c>
      <c r="AR1208">
        <v>0</v>
      </c>
      <c r="AS1208" cm="1">
        <f t="array" ref="AS1208">IF(FALSE,"True," &amp; IF(_xlfn.XLOOKUP("Service_RangeGt1000",'Scoring_Config'!$A:$A,'Scoring_Config'!$D:$D,"Yes")="Yes",_xlfn.XLOOKUP("Service_RangeGt1000",'Scoring_Config'!$A:$A,'Scoring_Config'!$C:$C,0),0),"False,0")</f>
        <v>0</v>
      </c>
      <c r="AT1208" cm="1">
        <f t="array" ref="AT1208">IF(FALSE,"True," &amp; IF(_xlfn.XLOOKUP("App_IsAny",'Scoring_Config'!$A:$A,'Scoring_Config'!$D:$D,"Yes")="Yes",_xlfn.XLOOKUP("App_IsAny",'Scoring_Config'!$A:$A,'Scoring_Config'!$C:$C,0),0),"False,0")</f>
        <v>0</v>
      </c>
      <c r="AU1208">
        <v>0</v>
      </c>
      <c r="AV1208" cm="1">
        <f t="array" ref="AV1208">IF(FALSE,"True," &amp; IF(_xlfn.XLOOKUP("App_RangeGt1000",'Scoring_Config'!$A:$A,'Scoring_Config'!$D:$D,"Yes")="Yes",_xlfn.XLOOKUP("App_RangeGt1000",'Scoring_Config'!$A:$A,'Scoring_Config'!$C:$C,0),0),"False,0")</f>
        <v>0</v>
      </c>
      <c r="AW1208" cm="1">
        <f t="array" ref="AW1208">IF(FALSE,"True," &amp; IF(_xlfn.XLOOKUP("Action_IsDenyOrDrop",'Scoring_Config'!$A:$A,'Scoring_Config'!$D:$D,"Yes")="Yes",_xlfn.XLOOKUP("Action_IsDenyOrDrop",'Scoring_Config'!$A:$A,'Scoring_Config'!$C:$C,0),0),"False,0")</f>
        <v>0</v>
      </c>
      <c r="AX1208" cm="1">
        <f t="array" ref="AX1208">IF(LEFT(AW1208,4)="True",0,(IF(LEFT(Y1208,4)="True",IF(_xlfn.XLOOKUP("Src_IsAny",'Scoring_Config'!$A:$A,'Scoring_Config'!$D:$D,"Yes")="Yes",_xlfn.XLOOKUP("Src_IsAny",'Scoring_Config'!$A:$A,'Scoring_Config'!$C:$C,10),0),0)+IF(LEFT(Z1208,4)="True",IF(_xlfn.XLOOKUP("Src_CIDR_Le_16",'Scoring_Config'!$A:$A,'Scoring_Config'!$D:$D,"Yes")="Yes",_xlfn.XLOOKUP("Src_CIDR_Le_16",'Scoring_Config'!$A:$A,'Scoring_Config'!$C:$C,10),0),0)+IF(LEFT(AA1208,4)="True",IF(_xlfn.XLOOKUP("Src_CIDR_17_22",'Scoring_Config'!$A:$A,'Scoring_Config'!$D:$D,"Yes")="Yes",_xlfn.XLOOKUP("Src_CIDR_17_22",'Scoring_Config'!$A:$A,'Scoring_Config'!$C:$C,5),0),0)+IF(LEFT(AB1208,4)="True",IF(_xlfn.XLOOKUP("Dst_IsAny",'Scoring_Config'!$A:$A,'Scoring_Config'!$D:$D,"Yes")="Yes",_xlfn.XLOOKUP("Dst_IsAny",'Scoring_Config'!$A:$A,'Scoring_Config'!$C:$C,10),0),0)+IF(LEFT(AC1208,4)="True",IF(_xlfn.XLOOKUP("Dst_CIDR_Le_16",'Scoring_Config'!$A:$A,'Scoring_Config'!$D:$D,"Yes")="Yes",_xlfn.XLOOKUP("Dst_CIDR_Le_16",'Scoring_Config'!$A:$A,'Scoring_Config'!$C:$C,10),0),0)+IF(LEFT(AD1208,4)="True",IF(_xlfn.XLOOKUP("Dst_CIDR_17_22",'Scoring_Config'!$A:$A,'Scoring_Config'!$D:$D,"Yes")="Yes",_xlfn.XLOOKUP("Dst_CIDR_17_22",'Scoring_Config'!$A:$A,'Scoring_Config'!$C:$C,5),0),0)+IF(LEFT(AE1208,4)="True",IF(_xlfn.XLOOKUP("SrcZone_IsAny",'Scoring_Config'!$A:$A,'Scoring_Config'!$D:$D,"Yes")="Yes",_xlfn.XLOOKUP("SrcZone_IsAny",'Scoring_Config'!$A:$A,'Scoring_Config'!$C:$C,10),0),0)+IF(LEFT(AF1208,4)="True",IF(_xlfn.XLOOKUP("DstZone_IsAny",'Scoring_Config'!$A:$A,'Scoring_Config'!$D:$D,"Yes")="Yes",_xlfn.XLOOKUP("DstZone_IsAny",'Scoring_Config'!$A:$A,'Scoring_Config'!$C:$C,10),0),0)+IF(LEFT(AG1208,4)="True",IF(_xlfn.XLOOKUP("Service_Any_OR_RangeGt1000",'Scoring_Config'!$A:$A,'Scoring_Config'!$D:$D,"Yes")="Yes",_xlfn.XLOOKUP("Service_Any_OR_RangeGt1000",'Scoring_Config'!$A:$A,'Scoring_Config'!$C:$C,10),0),0)+IF(LEFT(AH1208,4)="True",IF(_xlfn.XLOOKUP("App_Any_OR_RangeGt1000",'Scoring_Config'!$A:$A,'Scoring_Config'!$D:$D,"Yes")="Yes",_xlfn.XLOOKUP("App_Any_OR_RangeGt1000",'Scoring_Config'!$A:$A,'Scoring_Config'!$C:$C,10),0),0)+IF(LEFT(AI1208,4)="True",IF(_xlfn.XLOOKUP("Service_Insecure_Match",'Scoring_Config'!$A:$A,'Scoring_Config'!$D:$D,"Yes")="Yes",_xlfn.XLOOKUP("Service_Insecure_Match",'Scoring_Config'!$A:$A,'Scoring_Config'!$C:$C,5),0),0)+IF(LEFT(AJ1208,4)="True",IF(_xlfn.XLOOKUP("Risky_Inbound",'Scoring_Config'!$A:$A,'Scoring_Config'!$D:$D,"Yes")="Yes",_xlfn.XLOOKUP("Risky_Inbound",'Scoring_Config'!$A:$A,'Scoring_Config'!$C:$C,50),0),0)+IF(LEFT(AK1208,4)="True",IF(_xlfn.XLOOKUP("Risky_Outbound",'Scoring_Config'!$A:$A,'Scoring_Config'!$D:$D,"Yes")="Yes",_xlfn.XLOOKUP("Risky_Outbound",'Scoring_Config'!$A:$A,'Scoring_Config'!$C:$C,25),0),0)+IF(LEFT(AZ1208,4)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1208,FIND(",",AL1208)+1,100)),0)+IF(LEFT(AM1208,4)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1208,FIND(",",AN1208)+1,100)),0)+IF(_xlfn.XLOOKUP("Profile_Scoring",'Scoring_Config'!$A:$A,'Scoring_Config'!$D:$D,"Yes")="Yes",VALUE(MID(AO1208,FIND(",",AO1208)+1,100)),0)+IF(_xlfn.XLOOKUP("Options_Scoring",'Scoring_Config'!$A:$A,'Scoring_Config'!$D:$D,"Yes")="Yes",VALUE(MID(AP1208,FIND(",",AP1208)+1,100)),0)))</f>
        <v>0</v>
      </c>
      <c r="AZ1208" cm="1">
        <f t="array" ref="AZ1208">IF(FALSE,"True," &amp; IF(_xlfn.XLOOKUP("Migrate_Insecure",'Scoring_Config'!$A:$A,'Scoring_Config'!$D:$D,"Yes")="Yes",_xlfn.XLOOKUP("Migrate_Insecure",'Scoring_Config'!$A:$A,'Scoring_Config'!$C:$C,10),0),"False,0")</f>
        <v>0</v>
      </c>
    </row>
    <row r="1209" spans="1:52">
      <c r="A1209" t="s">
        <v>1979</v>
      </c>
      <c r="B1209" t="s">
        <v>3181</v>
      </c>
      <c r="C1209" t="s">
        <v>3542</v>
      </c>
      <c r="D1209" t="s">
        <v>3545</v>
      </c>
      <c r="E1209" t="s">
        <v>3563</v>
      </c>
      <c r="F1209" t="s">
        <v>3961</v>
      </c>
      <c r="G1209" t="s">
        <v>328</v>
      </c>
      <c r="H1209" t="s">
        <v>174</v>
      </c>
      <c r="I1209" t="s">
        <v>3861</v>
      </c>
      <c r="J1209" t="s">
        <v>122</v>
      </c>
      <c r="K1209" t="s">
        <v>1678</v>
      </c>
      <c r="L1209" t="s">
        <v>1562</v>
      </c>
      <c r="M1209" t="s">
        <v>1974</v>
      </c>
      <c r="N1209" t="s">
        <v>4315</v>
      </c>
      <c r="O1209" t="s">
        <v>4319</v>
      </c>
      <c r="P1209" t="s">
        <v>4321</v>
      </c>
      <c r="Q1209" t="s">
        <v>5175</v>
      </c>
      <c r="R1209" t="s">
        <v>5440</v>
      </c>
      <c r="S1209" t="s">
        <v>5440</v>
      </c>
      <c r="T1209" t="s">
        <v>5817</v>
      </c>
      <c r="U1209" t="s">
        <v>6549</v>
      </c>
      <c r="Y1209" cm="1">
        <f t="array" ref="Y1209">IF(FALSE,"True," &amp; IF(_xlfn.XLOOKUP("Src_IsAny",'Scoring_Config'!$A:$A,'Scoring_Config'!$D:$D,"Yes")="Yes",_xlfn.XLOOKUP("Src_IsAny",'Scoring_Config'!$A:$A,'Scoring_Config'!$C:$C,10),0),"False,0")</f>
        <v>0</v>
      </c>
      <c r="Z1209" cm="1">
        <f t="array" ref="Z1209">IF(FALSE,"True," &amp; IF(_xlfn.XLOOKUP("Src_CIDR_Le_16",'Scoring_Config'!$A:$A,'Scoring_Config'!$D:$D,"Yes")="Yes",_xlfn.XLOOKUP("Src_CIDR_Le_16",'Scoring_Config'!$A:$A,'Scoring_Config'!$C:$C,10),0),"False,0")</f>
        <v>0</v>
      </c>
      <c r="AA1209" cm="1">
        <f t="array" ref="AA1209">IF(FALSE,"True," &amp; IF(_xlfn.XLOOKUP("Src_CIDR_17_22",'Scoring_Config'!$A:$A,'Scoring_Config'!$D:$D,"Yes")="Yes",_xlfn.XLOOKUP("Src_CIDR_17_22",'Scoring_Config'!$A:$A,'Scoring_Config'!$C:$C,5),0),"False,0")</f>
        <v>0</v>
      </c>
      <c r="AB1209" cm="1">
        <f t="array" ref="AB1209">IF(FALSE,"True," &amp; IF(_xlfn.XLOOKUP("Dst_IsAny",'Scoring_Config'!$A:$A,'Scoring_Config'!$D:$D,"Yes")="Yes",_xlfn.XLOOKUP("Dst_IsAny",'Scoring_Config'!$A:$A,'Scoring_Config'!$C:$C,10),0),"False,0")</f>
        <v>0</v>
      </c>
      <c r="AC1209" cm="1">
        <f t="array" ref="AC1209">IF(FALSE,"True," &amp; IF(_xlfn.XLOOKUP("Dst_CIDR_Le_16",'Scoring_Config'!$A:$A,'Scoring_Config'!$D:$D,"Yes")="Yes",_xlfn.XLOOKUP("Dst_CIDR_Le_16",'Scoring_Config'!$A:$A,'Scoring_Config'!$C:$C,10),0),"False,0")</f>
        <v>0</v>
      </c>
      <c r="AD1209" cm="1">
        <f t="array" ref="AD1209">IF(FALSE,"True," &amp; IF(_xlfn.XLOOKUP("Dst_CIDR_17_22",'Scoring_Config'!$A:$A,'Scoring_Config'!$D:$D,"Yes")="Yes",_xlfn.XLOOKUP("Dst_CIDR_17_22",'Scoring_Config'!$A:$A,'Scoring_Config'!$C:$C,5),0),"False,0")</f>
        <v>0</v>
      </c>
      <c r="AE1209" cm="1">
        <f t="array" ref="AE1209">IF(FALSE,"True," &amp; IF(_xlfn.XLOOKUP("SrcZone_IsAny",'Scoring_Config'!$A:$A,'Scoring_Config'!$D:$D,"Yes")="Yes",_xlfn.XLOOKUP("SrcZone_IsAny",'Scoring_Config'!$A:$A,'Scoring_Config'!$C:$C,10),0),"False,0")</f>
        <v>0</v>
      </c>
      <c r="AF1209" cm="1">
        <f t="array" ref="AF1209">IF(FALSE,"True," &amp; IF(_xlfn.XLOOKUP("DstZone_IsAny",'Scoring_Config'!$A:$A,'Scoring_Config'!$D:$D,"Yes")="Yes",_xlfn.XLOOKUP("DstZone_IsAny",'Scoring_Config'!$A:$A,'Scoring_Config'!$C:$C,10),0),"False,0")</f>
        <v>0</v>
      </c>
      <c r="AG1209" cm="1">
        <f t="array" ref="AG120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09" cm="1">
        <f t="array" ref="AH1209">IF(FALSE,"True," &amp; IF(_xlfn.XLOOKUP("App_Any_OR_RangeGt1000",'Scoring_Config'!$A:$A,'Scoring_Config'!$D:$D,"Yes")="Yes",_xlfn.XLOOKUP("App_Any_OR_RangeGt1000",'Scoring_Config'!$A:$A,'Scoring_Config'!$C:$C,10),0),"False,0")</f>
        <v>0</v>
      </c>
      <c r="AI1209" cm="1">
        <f t="array" ref="AI1209">IF(FALSE,"True," &amp; IF(_xlfn.XLOOKUP("Service_Insecure_Match",'Scoring_Config'!$A:$A,'Scoring_Config'!$D:$D,"Yes")="Yes",_xlfn.XLOOKUP("Service_Insecure_Match",'Scoring_Config'!$A:$A,'Scoring_Config'!$C:$C,5),0),"False,0")</f>
        <v>0</v>
      </c>
      <c r="AJ1209" cm="1">
        <f t="array" ref="AJ1209">IF(FALSE,"True," &amp; IF(_xlfn.XLOOKUP("Risky_Inbound",'Scoring_Config'!$A:$A,'Scoring_Config'!$D:$D,"Yes")="Yes",_xlfn.XLOOKUP("Risky_Inbound",'Scoring_Config'!$A:$A,'Scoring_Config'!$C:$C,50),0),"False,0")</f>
        <v>0</v>
      </c>
      <c r="AK1209" cm="1">
        <f t="array" ref="AK1209">IF(FALSE,"True," &amp; IF(_xlfn.XLOOKUP("Risky_Outbound",'Scoring_Config'!$A:$A,'Scoring_Config'!$D:$D,"Yes")="Yes",_xlfn.XLOOKUP("Risky_Outbound",'Scoring_Config'!$A:$A,'Scoring_Config'!$C:$C,25),0),"False,0")</f>
        <v>0</v>
      </c>
      <c r="AL1209" t="s">
        <v>6700</v>
      </c>
      <c r="AM1209" cm="1">
        <f t="array" ref="AM120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09" t="s">
        <v>6697</v>
      </c>
      <c r="AO1209" t="s">
        <v>6697</v>
      </c>
      <c r="AP1209" t="s">
        <v>6697</v>
      </c>
      <c r="AQ1209" cm="1">
        <f t="array" ref="AQ1209">IF(FALSE,"True," &amp; IF(_xlfn.XLOOKUP("Service_IsAny",'Scoring_Config'!$A:$A,'Scoring_Config'!$D:$D,"Yes")="Yes",_xlfn.XLOOKUP("Service_IsAny",'Scoring_Config'!$A:$A,'Scoring_Config'!$C:$C,0),0),"False,0")</f>
        <v>0</v>
      </c>
      <c r="AR1209">
        <v>1</v>
      </c>
      <c r="AS1209" cm="1">
        <f t="array" ref="AS1209">IF(FALSE,"True," &amp; IF(_xlfn.XLOOKUP("Service_RangeGt1000",'Scoring_Config'!$A:$A,'Scoring_Config'!$D:$D,"Yes")="Yes",_xlfn.XLOOKUP("Service_RangeGt1000",'Scoring_Config'!$A:$A,'Scoring_Config'!$C:$C,0),0),"False,0")</f>
        <v>0</v>
      </c>
      <c r="AT1209" cm="1">
        <f t="array" ref="AT1209">IF(FALSE,"True," &amp; IF(_xlfn.XLOOKUP("App_IsAny",'Scoring_Config'!$A:$A,'Scoring_Config'!$D:$D,"Yes")="Yes",_xlfn.XLOOKUP("App_IsAny",'Scoring_Config'!$A:$A,'Scoring_Config'!$C:$C,0),0),"False,0")</f>
        <v>0</v>
      </c>
      <c r="AU1209">
        <v>0</v>
      </c>
      <c r="AV1209" cm="1">
        <f t="array" ref="AV1209">IF(FALSE,"True," &amp; IF(_xlfn.XLOOKUP("App_RangeGt1000",'Scoring_Config'!$A:$A,'Scoring_Config'!$D:$D,"Yes")="Yes",_xlfn.XLOOKUP("App_RangeGt1000",'Scoring_Config'!$A:$A,'Scoring_Config'!$C:$C,0),0),"False,0")</f>
        <v>0</v>
      </c>
      <c r="AW1209" cm="1">
        <f t="array" ref="AW1209">IF(FALSE,"True," &amp; IF(_xlfn.XLOOKUP("Action_IsDenyOrDrop",'Scoring_Config'!$A:$A,'Scoring_Config'!$D:$D,"Yes")="Yes",_xlfn.XLOOKUP("Action_IsDenyOrDrop",'Scoring_Config'!$A:$A,'Scoring_Config'!$C:$C,0),0),"False,0")</f>
        <v>0</v>
      </c>
      <c r="AX1209" cm="1">
        <f t="array" ref="AX1209">IF(LEFT(AW1209,4)="True",0,(IF(LEFT(Y1209,4)="True",IF(_xlfn.XLOOKUP("Src_IsAny",'Scoring_Config'!$A:$A,'Scoring_Config'!$D:$D,"Yes")="Yes",_xlfn.XLOOKUP("Src_IsAny",'Scoring_Config'!$A:$A,'Scoring_Config'!$C:$C,10),0),0)+IF(LEFT(Z1209,4)="True",IF(_xlfn.XLOOKUP("Src_CIDR_Le_16",'Scoring_Config'!$A:$A,'Scoring_Config'!$D:$D,"Yes")="Yes",_xlfn.XLOOKUP("Src_CIDR_Le_16",'Scoring_Config'!$A:$A,'Scoring_Config'!$C:$C,10),0),0)+IF(LEFT(AA1209,4)="True",IF(_xlfn.XLOOKUP("Src_CIDR_17_22",'Scoring_Config'!$A:$A,'Scoring_Config'!$D:$D,"Yes")="Yes",_xlfn.XLOOKUP("Src_CIDR_17_22",'Scoring_Config'!$A:$A,'Scoring_Config'!$C:$C,5),0),0)+IF(LEFT(AB1209,4)="True",IF(_xlfn.XLOOKUP("Dst_IsAny",'Scoring_Config'!$A:$A,'Scoring_Config'!$D:$D,"Yes")="Yes",_xlfn.XLOOKUP("Dst_IsAny",'Scoring_Config'!$A:$A,'Scoring_Config'!$C:$C,10),0),0)+IF(LEFT(AC1209,4)="True",IF(_xlfn.XLOOKUP("Dst_CIDR_Le_16",'Scoring_Config'!$A:$A,'Scoring_Config'!$D:$D,"Yes")="Yes",_xlfn.XLOOKUP("Dst_CIDR_Le_16",'Scoring_Config'!$A:$A,'Scoring_Config'!$C:$C,10),0),0)+IF(LEFT(AD1209,4)="True",IF(_xlfn.XLOOKUP("Dst_CIDR_17_22",'Scoring_Config'!$A:$A,'Scoring_Config'!$D:$D,"Yes")="Yes",_xlfn.XLOOKUP("Dst_CIDR_17_22",'Scoring_Config'!$A:$A,'Scoring_Config'!$C:$C,5),0),0)+IF(LEFT(AE1209,4)="True",IF(_xlfn.XLOOKUP("SrcZone_IsAny",'Scoring_Config'!$A:$A,'Scoring_Config'!$D:$D,"Yes")="Yes",_xlfn.XLOOKUP("SrcZone_IsAny",'Scoring_Config'!$A:$A,'Scoring_Config'!$C:$C,10),0),0)+IF(LEFT(AF1209,4)="True",IF(_xlfn.XLOOKUP("DstZone_IsAny",'Scoring_Config'!$A:$A,'Scoring_Config'!$D:$D,"Yes")="Yes",_xlfn.XLOOKUP("DstZone_IsAny",'Scoring_Config'!$A:$A,'Scoring_Config'!$C:$C,10),0),0)+IF(LEFT(AG1209,4)="True",IF(_xlfn.XLOOKUP("Service_Any_OR_RangeGt1000",'Scoring_Config'!$A:$A,'Scoring_Config'!$D:$D,"Yes")="Yes",_xlfn.XLOOKUP("Service_Any_OR_RangeGt1000",'Scoring_Config'!$A:$A,'Scoring_Config'!$C:$C,10),0),0)+IF(LEFT(AH1209,4)="True",IF(_xlfn.XLOOKUP("App_Any_OR_RangeGt1000",'Scoring_Config'!$A:$A,'Scoring_Config'!$D:$D,"Yes")="Yes",_xlfn.XLOOKUP("App_Any_OR_RangeGt1000",'Scoring_Config'!$A:$A,'Scoring_Config'!$C:$C,10),0),0)+IF(LEFT(AI1209,4)="True",IF(_xlfn.XLOOKUP("Service_Insecure_Match",'Scoring_Config'!$A:$A,'Scoring_Config'!$D:$D,"Yes")="Yes",_xlfn.XLOOKUP("Service_Insecure_Match",'Scoring_Config'!$A:$A,'Scoring_Config'!$C:$C,5),0),0)+IF(LEFT(AJ1209,4)="True",IF(_xlfn.XLOOKUP("Risky_Inbound",'Scoring_Config'!$A:$A,'Scoring_Config'!$D:$D,"Yes")="Yes",_xlfn.XLOOKUP("Risky_Inbound",'Scoring_Config'!$A:$A,'Scoring_Config'!$C:$C,50),0),0)+IF(LEFT(AK1209,4)="True",IF(_xlfn.XLOOKUP("Risky_Outbound",'Scoring_Config'!$A:$A,'Scoring_Config'!$D:$D,"Yes")="Yes",_xlfn.XLOOKUP("Risky_Outbound",'Scoring_Config'!$A:$A,'Scoring_Config'!$C:$C,25),0),0)+IF(LEFT(AZ1209,4)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1209,FIND(",",AL1209)+1,100)),0)+IF(LEFT(AM1209,4)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1209,FIND(",",AN1209)+1,100)),0)+IF(_xlfn.XLOOKUP("Profile_Scoring",'Scoring_Config'!$A:$A,'Scoring_Config'!$D:$D,"Yes")="Yes",VALUE(MID(AO1209,FIND(",",AO1209)+1,100)),0)+IF(_xlfn.XLOOKUP("Options_Scoring",'Scoring_Config'!$A:$A,'Scoring_Config'!$D:$D,"Yes")="Yes",VALUE(MID(AP1209,FIND(",",AP1209)+1,100)),0)))</f>
        <v>0</v>
      </c>
      <c r="AZ1209" cm="1">
        <f t="array" ref="AZ1209">IF(FALSE,"True," &amp; IF(_xlfn.XLOOKUP("Migrate_Insecure",'Scoring_Config'!$A:$A,'Scoring_Config'!$D:$D,"Yes")="Yes",_xlfn.XLOOKUP("Migrate_Insecure",'Scoring_Config'!$A:$A,'Scoring_Config'!$C:$C,10),0),"False,0")</f>
        <v>0</v>
      </c>
    </row>
    <row r="1210" spans="1:52">
      <c r="A1210" t="s">
        <v>1979</v>
      </c>
      <c r="B1210" t="s">
        <v>3182</v>
      </c>
      <c r="C1210" t="s">
        <v>3542</v>
      </c>
      <c r="D1210" t="s">
        <v>3545</v>
      </c>
      <c r="E1210" t="s">
        <v>3563</v>
      </c>
      <c r="F1210" t="s">
        <v>3962</v>
      </c>
      <c r="G1210" t="s">
        <v>625</v>
      </c>
      <c r="H1210" t="s">
        <v>174</v>
      </c>
      <c r="I1210" t="s">
        <v>3962</v>
      </c>
      <c r="J1210" t="s">
        <v>625</v>
      </c>
      <c r="K1210" t="s">
        <v>1721</v>
      </c>
      <c r="L1210" t="s">
        <v>1327</v>
      </c>
      <c r="M1210" t="s">
        <v>1974</v>
      </c>
      <c r="N1210" t="s">
        <v>4315</v>
      </c>
      <c r="O1210" t="s">
        <v>4319</v>
      </c>
      <c r="P1210" t="s">
        <v>4321</v>
      </c>
      <c r="Q1210" t="s">
        <v>5176</v>
      </c>
      <c r="R1210" t="s">
        <v>5440</v>
      </c>
      <c r="S1210" t="s">
        <v>5440</v>
      </c>
      <c r="T1210" t="s">
        <v>5817</v>
      </c>
      <c r="U1210" t="s">
        <v>6550</v>
      </c>
      <c r="Y1210" cm="1">
        <f t="array" ref="Y1210">IF(FALSE,"True," &amp; IF(_xlfn.XLOOKUP("Src_IsAny",'Scoring_Config'!$A:$A,'Scoring_Config'!$D:$D,"Yes")="Yes",_xlfn.XLOOKUP("Src_IsAny",'Scoring_Config'!$A:$A,'Scoring_Config'!$C:$C,10),0),"False,0")</f>
        <v>0</v>
      </c>
      <c r="Z1210" cm="1">
        <f t="array" ref="Z1210">IF(FALSE,"True," &amp; IF(_xlfn.XLOOKUP("Src_CIDR_Le_16",'Scoring_Config'!$A:$A,'Scoring_Config'!$D:$D,"Yes")="Yes",_xlfn.XLOOKUP("Src_CIDR_Le_16",'Scoring_Config'!$A:$A,'Scoring_Config'!$C:$C,10),0),"False,0")</f>
        <v>0</v>
      </c>
      <c r="AA1210" cm="1">
        <f t="array" ref="AA1210">IF(FALSE,"True," &amp; IF(_xlfn.XLOOKUP("Src_CIDR_17_22",'Scoring_Config'!$A:$A,'Scoring_Config'!$D:$D,"Yes")="Yes",_xlfn.XLOOKUP("Src_CIDR_17_22",'Scoring_Config'!$A:$A,'Scoring_Config'!$C:$C,5),0),"False,0")</f>
        <v>0</v>
      </c>
      <c r="AB1210" cm="1">
        <f t="array" ref="AB1210">IF(FALSE,"True," &amp; IF(_xlfn.XLOOKUP("Dst_IsAny",'Scoring_Config'!$A:$A,'Scoring_Config'!$D:$D,"Yes")="Yes",_xlfn.XLOOKUP("Dst_IsAny",'Scoring_Config'!$A:$A,'Scoring_Config'!$C:$C,10),0),"False,0")</f>
        <v>0</v>
      </c>
      <c r="AC1210" cm="1">
        <f t="array" ref="AC1210">IF(FALSE,"True," &amp; IF(_xlfn.XLOOKUP("Dst_CIDR_Le_16",'Scoring_Config'!$A:$A,'Scoring_Config'!$D:$D,"Yes")="Yes",_xlfn.XLOOKUP("Dst_CIDR_Le_16",'Scoring_Config'!$A:$A,'Scoring_Config'!$C:$C,10),0),"False,0")</f>
        <v>0</v>
      </c>
      <c r="AD1210" cm="1">
        <f t="array" ref="AD1210">IF(FALSE,"True," &amp; IF(_xlfn.XLOOKUP("Dst_CIDR_17_22",'Scoring_Config'!$A:$A,'Scoring_Config'!$D:$D,"Yes")="Yes",_xlfn.XLOOKUP("Dst_CIDR_17_22",'Scoring_Config'!$A:$A,'Scoring_Config'!$C:$C,5),0),"False,0")</f>
        <v>0</v>
      </c>
      <c r="AE1210" cm="1">
        <f t="array" ref="AE1210">IF(FALSE,"True," &amp; IF(_xlfn.XLOOKUP("SrcZone_IsAny",'Scoring_Config'!$A:$A,'Scoring_Config'!$D:$D,"Yes")="Yes",_xlfn.XLOOKUP("SrcZone_IsAny",'Scoring_Config'!$A:$A,'Scoring_Config'!$C:$C,10),0),"False,0")</f>
        <v>0</v>
      </c>
      <c r="AF1210" cm="1">
        <f t="array" ref="AF1210">IF(FALSE,"True," &amp; IF(_xlfn.XLOOKUP("DstZone_IsAny",'Scoring_Config'!$A:$A,'Scoring_Config'!$D:$D,"Yes")="Yes",_xlfn.XLOOKUP("DstZone_IsAny",'Scoring_Config'!$A:$A,'Scoring_Config'!$C:$C,10),0),"False,0")</f>
        <v>0</v>
      </c>
      <c r="AG1210" cm="1">
        <f t="array" ref="AG121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10" cm="1">
        <f t="array" ref="AH1210">IF(FALSE,"True," &amp; IF(_xlfn.XLOOKUP("App_Any_OR_RangeGt1000",'Scoring_Config'!$A:$A,'Scoring_Config'!$D:$D,"Yes")="Yes",_xlfn.XLOOKUP("App_Any_OR_RangeGt1000",'Scoring_Config'!$A:$A,'Scoring_Config'!$C:$C,10),0),"False,0")</f>
        <v>0</v>
      </c>
      <c r="AI1210" cm="1">
        <f t="array" ref="AI1210">IF(FALSE,"True," &amp; IF(_xlfn.XLOOKUP("Service_Insecure_Match",'Scoring_Config'!$A:$A,'Scoring_Config'!$D:$D,"Yes")="Yes",_xlfn.XLOOKUP("Service_Insecure_Match",'Scoring_Config'!$A:$A,'Scoring_Config'!$C:$C,5),0),"False,0")</f>
        <v>0</v>
      </c>
      <c r="AJ1210" cm="1">
        <f t="array" ref="AJ1210">IF(FALSE,"True," &amp; IF(_xlfn.XLOOKUP("Risky_Inbound",'Scoring_Config'!$A:$A,'Scoring_Config'!$D:$D,"Yes")="Yes",_xlfn.XLOOKUP("Risky_Inbound",'Scoring_Config'!$A:$A,'Scoring_Config'!$C:$C,50),0),"False,0")</f>
        <v>0</v>
      </c>
      <c r="AK1210" cm="1">
        <f t="array" ref="AK1210">IF(FALSE,"True," &amp; IF(_xlfn.XLOOKUP("Risky_Outbound",'Scoring_Config'!$A:$A,'Scoring_Config'!$D:$D,"Yes")="Yes",_xlfn.XLOOKUP("Risky_Outbound",'Scoring_Config'!$A:$A,'Scoring_Config'!$C:$C,25),0),"False,0")</f>
        <v>0</v>
      </c>
      <c r="AL1210" t="s">
        <v>6700</v>
      </c>
      <c r="AM1210" cm="1">
        <f t="array" ref="AM121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10" t="s">
        <v>6697</v>
      </c>
      <c r="AO1210" t="s">
        <v>6697</v>
      </c>
      <c r="AP1210" t="s">
        <v>6697</v>
      </c>
      <c r="AQ1210" cm="1">
        <f t="array" ref="AQ1210">IF(FALSE,"True," &amp; IF(_xlfn.XLOOKUP("Service_IsAny",'Scoring_Config'!$A:$A,'Scoring_Config'!$D:$D,"Yes")="Yes",_xlfn.XLOOKUP("Service_IsAny",'Scoring_Config'!$A:$A,'Scoring_Config'!$C:$C,0),0),"False,0")</f>
        <v>0</v>
      </c>
      <c r="AR1210">
        <v>0</v>
      </c>
      <c r="AS1210" cm="1">
        <f t="array" ref="AS1210">IF(FALSE,"True," &amp; IF(_xlfn.XLOOKUP("Service_RangeGt1000",'Scoring_Config'!$A:$A,'Scoring_Config'!$D:$D,"Yes")="Yes",_xlfn.XLOOKUP("Service_RangeGt1000",'Scoring_Config'!$A:$A,'Scoring_Config'!$C:$C,0),0),"False,0")</f>
        <v>0</v>
      </c>
      <c r="AT1210" cm="1">
        <f t="array" ref="AT1210">IF(FALSE,"True," &amp; IF(_xlfn.XLOOKUP("App_IsAny",'Scoring_Config'!$A:$A,'Scoring_Config'!$D:$D,"Yes")="Yes",_xlfn.XLOOKUP("App_IsAny",'Scoring_Config'!$A:$A,'Scoring_Config'!$C:$C,0),0),"False,0")</f>
        <v>0</v>
      </c>
      <c r="AU1210">
        <v>2</v>
      </c>
      <c r="AV1210" cm="1">
        <f t="array" ref="AV1210">IF(FALSE,"True," &amp; IF(_xlfn.XLOOKUP("App_RangeGt1000",'Scoring_Config'!$A:$A,'Scoring_Config'!$D:$D,"Yes")="Yes",_xlfn.XLOOKUP("App_RangeGt1000",'Scoring_Config'!$A:$A,'Scoring_Config'!$C:$C,0),0),"False,0")</f>
        <v>0</v>
      </c>
      <c r="AW1210" cm="1">
        <f t="array" ref="AW1210">IF(FALSE,"True," &amp; IF(_xlfn.XLOOKUP("Action_IsDenyOrDrop",'Scoring_Config'!$A:$A,'Scoring_Config'!$D:$D,"Yes")="Yes",_xlfn.XLOOKUP("Action_IsDenyOrDrop",'Scoring_Config'!$A:$A,'Scoring_Config'!$C:$C,0),0),"False,0")</f>
        <v>0</v>
      </c>
      <c r="AX1210" cm="1">
        <f t="array" ref="AX1210">IF(LEFT(AW1210,4)="True",0,(IF(LEFT(Y1210,4)="True",IF(_xlfn.XLOOKUP("Src_IsAny",'Scoring_Config'!$A:$A,'Scoring_Config'!$D:$D,"Yes")="Yes",_xlfn.XLOOKUP("Src_IsAny",'Scoring_Config'!$A:$A,'Scoring_Config'!$C:$C,10),0),0)+IF(LEFT(Z1210,4)="True",IF(_xlfn.XLOOKUP("Src_CIDR_Le_16",'Scoring_Config'!$A:$A,'Scoring_Config'!$D:$D,"Yes")="Yes",_xlfn.XLOOKUP("Src_CIDR_Le_16",'Scoring_Config'!$A:$A,'Scoring_Config'!$C:$C,10),0),0)+IF(LEFT(AA1210,4)="True",IF(_xlfn.XLOOKUP("Src_CIDR_17_22",'Scoring_Config'!$A:$A,'Scoring_Config'!$D:$D,"Yes")="Yes",_xlfn.XLOOKUP("Src_CIDR_17_22",'Scoring_Config'!$A:$A,'Scoring_Config'!$C:$C,5),0),0)+IF(LEFT(AB1210,4)="True",IF(_xlfn.XLOOKUP("Dst_IsAny",'Scoring_Config'!$A:$A,'Scoring_Config'!$D:$D,"Yes")="Yes",_xlfn.XLOOKUP("Dst_IsAny",'Scoring_Config'!$A:$A,'Scoring_Config'!$C:$C,10),0),0)+IF(LEFT(AC1210,4)="True",IF(_xlfn.XLOOKUP("Dst_CIDR_Le_16",'Scoring_Config'!$A:$A,'Scoring_Config'!$D:$D,"Yes")="Yes",_xlfn.XLOOKUP("Dst_CIDR_Le_16",'Scoring_Config'!$A:$A,'Scoring_Config'!$C:$C,10),0),0)+IF(LEFT(AD1210,4)="True",IF(_xlfn.XLOOKUP("Dst_CIDR_17_22",'Scoring_Config'!$A:$A,'Scoring_Config'!$D:$D,"Yes")="Yes",_xlfn.XLOOKUP("Dst_CIDR_17_22",'Scoring_Config'!$A:$A,'Scoring_Config'!$C:$C,5),0),0)+IF(LEFT(AE1210,4)="True",IF(_xlfn.XLOOKUP("SrcZone_IsAny",'Scoring_Config'!$A:$A,'Scoring_Config'!$D:$D,"Yes")="Yes",_xlfn.XLOOKUP("SrcZone_IsAny",'Scoring_Config'!$A:$A,'Scoring_Config'!$C:$C,10),0),0)+IF(LEFT(AF1210,4)="True",IF(_xlfn.XLOOKUP("DstZone_IsAny",'Scoring_Config'!$A:$A,'Scoring_Config'!$D:$D,"Yes")="Yes",_xlfn.XLOOKUP("DstZone_IsAny",'Scoring_Config'!$A:$A,'Scoring_Config'!$C:$C,10),0),0)+IF(LEFT(AG1210,4)="True",IF(_xlfn.XLOOKUP("Service_Any_OR_RangeGt1000",'Scoring_Config'!$A:$A,'Scoring_Config'!$D:$D,"Yes")="Yes",_xlfn.XLOOKUP("Service_Any_OR_RangeGt1000",'Scoring_Config'!$A:$A,'Scoring_Config'!$C:$C,10),0),0)+IF(LEFT(AH1210,4)="True",IF(_xlfn.XLOOKUP("App_Any_OR_RangeGt1000",'Scoring_Config'!$A:$A,'Scoring_Config'!$D:$D,"Yes")="Yes",_xlfn.XLOOKUP("App_Any_OR_RangeGt1000",'Scoring_Config'!$A:$A,'Scoring_Config'!$C:$C,10),0),0)+IF(LEFT(AI1210,4)="True",IF(_xlfn.XLOOKUP("Service_Insecure_Match",'Scoring_Config'!$A:$A,'Scoring_Config'!$D:$D,"Yes")="Yes",_xlfn.XLOOKUP("Service_Insecure_Match",'Scoring_Config'!$A:$A,'Scoring_Config'!$C:$C,5),0),0)+IF(LEFT(AJ1210,4)="True",IF(_xlfn.XLOOKUP("Risky_Inbound",'Scoring_Config'!$A:$A,'Scoring_Config'!$D:$D,"Yes")="Yes",_xlfn.XLOOKUP("Risky_Inbound",'Scoring_Config'!$A:$A,'Scoring_Config'!$C:$C,50),0),0)+IF(LEFT(AK1210,4)="True",IF(_xlfn.XLOOKUP("Risky_Outbound",'Scoring_Config'!$A:$A,'Scoring_Config'!$D:$D,"Yes")="Yes",_xlfn.XLOOKUP("Risky_Outbound",'Scoring_Config'!$A:$A,'Scoring_Config'!$C:$C,25),0),0)+IF(LEFT(AZ1210,4)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1210,FIND(",",AL1210)+1,100)),0)+IF(LEFT(AM1210,4)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1210,FIND(",",AN1210)+1,100)),0)+IF(_xlfn.XLOOKUP("Profile_Scoring",'Scoring_Config'!$A:$A,'Scoring_Config'!$D:$D,"Yes")="Yes",VALUE(MID(AO1210,FIND(",",AO1210)+1,100)),0)+IF(_xlfn.XLOOKUP("Options_Scoring",'Scoring_Config'!$A:$A,'Scoring_Config'!$D:$D,"Yes")="Yes",VALUE(MID(AP1210,FIND(",",AP1210)+1,100)),0)))</f>
        <v>0</v>
      </c>
      <c r="AZ1210" cm="1">
        <f t="array" ref="AZ1210">IF(FALSE,"True," &amp; IF(_xlfn.XLOOKUP("Migrate_Insecure",'Scoring_Config'!$A:$A,'Scoring_Config'!$D:$D,"Yes")="Yes",_xlfn.XLOOKUP("Migrate_Insecure",'Scoring_Config'!$A:$A,'Scoring_Config'!$C:$C,10),0),"False,0")</f>
        <v>0</v>
      </c>
    </row>
    <row r="1211" spans="1:52">
      <c r="A1211" t="s">
        <v>1979</v>
      </c>
      <c r="B1211" t="s">
        <v>3183</v>
      </c>
      <c r="C1211" t="s">
        <v>3542</v>
      </c>
      <c r="D1211" t="s">
        <v>3545</v>
      </c>
      <c r="E1211" t="s">
        <v>3563</v>
      </c>
      <c r="F1211" t="s">
        <v>3684</v>
      </c>
      <c r="G1211" t="s">
        <v>626</v>
      </c>
      <c r="H1211" t="s">
        <v>174</v>
      </c>
      <c r="I1211" t="s">
        <v>3684</v>
      </c>
      <c r="J1211" t="s">
        <v>1204</v>
      </c>
      <c r="K1211" t="s">
        <v>1667</v>
      </c>
      <c r="L1211" t="s">
        <v>1327</v>
      </c>
      <c r="M1211" t="s">
        <v>1974</v>
      </c>
      <c r="N1211" t="s">
        <v>4315</v>
      </c>
      <c r="O1211" t="s">
        <v>4319</v>
      </c>
      <c r="P1211" t="s">
        <v>4323</v>
      </c>
      <c r="Q1211" t="s">
        <v>5177</v>
      </c>
      <c r="R1211" t="s">
        <v>5439</v>
      </c>
      <c r="S1211" t="s">
        <v>4324</v>
      </c>
      <c r="T1211" t="s">
        <v>5817</v>
      </c>
      <c r="U1211" t="s">
        <v>6551</v>
      </c>
      <c r="Y1211" cm="1">
        <f t="array" ref="Y1211">IF(FALSE,"True," &amp; IF(_xlfn.XLOOKUP("Src_IsAny",'Scoring_Config'!$A:$A,'Scoring_Config'!$D:$D,"Yes")="Yes",_xlfn.XLOOKUP("Src_IsAny",'Scoring_Config'!$A:$A,'Scoring_Config'!$C:$C,10),0),"False,0")</f>
        <v>0</v>
      </c>
      <c r="Z1211" cm="1">
        <f t="array" ref="Z1211">IF(FALSE,"True," &amp; IF(_xlfn.XLOOKUP("Src_CIDR_Le_16",'Scoring_Config'!$A:$A,'Scoring_Config'!$D:$D,"Yes")="Yes",_xlfn.XLOOKUP("Src_CIDR_Le_16",'Scoring_Config'!$A:$A,'Scoring_Config'!$C:$C,10),0),"False,0")</f>
        <v>0</v>
      </c>
      <c r="AA1211" cm="1">
        <f t="array" ref="AA1211">IF(FALSE,"True," &amp; IF(_xlfn.XLOOKUP("Src_CIDR_17_22",'Scoring_Config'!$A:$A,'Scoring_Config'!$D:$D,"Yes")="Yes",_xlfn.XLOOKUP("Src_CIDR_17_22",'Scoring_Config'!$A:$A,'Scoring_Config'!$C:$C,5),0),"False,0")</f>
        <v>0</v>
      </c>
      <c r="AB1211" cm="1">
        <f t="array" ref="AB1211">IF(FALSE,"True," &amp; IF(_xlfn.XLOOKUP("Dst_IsAny",'Scoring_Config'!$A:$A,'Scoring_Config'!$D:$D,"Yes")="Yes",_xlfn.XLOOKUP("Dst_IsAny",'Scoring_Config'!$A:$A,'Scoring_Config'!$C:$C,10),0),"False,0")</f>
        <v>0</v>
      </c>
      <c r="AC1211" cm="1">
        <f t="array" ref="AC1211">IF(FALSE,"True," &amp; IF(_xlfn.XLOOKUP("Dst_CIDR_Le_16",'Scoring_Config'!$A:$A,'Scoring_Config'!$D:$D,"Yes")="Yes",_xlfn.XLOOKUP("Dst_CIDR_Le_16",'Scoring_Config'!$A:$A,'Scoring_Config'!$C:$C,10),0),"False,0")</f>
        <v>0</v>
      </c>
      <c r="AD1211" cm="1">
        <f t="array" ref="AD1211">IF(FALSE,"True," &amp; IF(_xlfn.XLOOKUP("Dst_CIDR_17_22",'Scoring_Config'!$A:$A,'Scoring_Config'!$D:$D,"Yes")="Yes",_xlfn.XLOOKUP("Dst_CIDR_17_22",'Scoring_Config'!$A:$A,'Scoring_Config'!$C:$C,5),0),"False,0")</f>
        <v>0</v>
      </c>
      <c r="AE1211" cm="1">
        <f t="array" ref="AE1211">IF(FALSE,"True," &amp; IF(_xlfn.XLOOKUP("SrcZone_IsAny",'Scoring_Config'!$A:$A,'Scoring_Config'!$D:$D,"Yes")="Yes",_xlfn.XLOOKUP("SrcZone_IsAny",'Scoring_Config'!$A:$A,'Scoring_Config'!$C:$C,10),0),"False,0")</f>
        <v>0</v>
      </c>
      <c r="AF1211" cm="1">
        <f t="array" ref="AF1211">IF(FALSE,"True," &amp; IF(_xlfn.XLOOKUP("DstZone_IsAny",'Scoring_Config'!$A:$A,'Scoring_Config'!$D:$D,"Yes")="Yes",_xlfn.XLOOKUP("DstZone_IsAny",'Scoring_Config'!$A:$A,'Scoring_Config'!$C:$C,10),0),"False,0")</f>
        <v>0</v>
      </c>
      <c r="AG1211" cm="1">
        <f t="array" ref="AG121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11" cm="1">
        <f t="array" ref="AH1211">IF(FALSE,"True," &amp; IF(_xlfn.XLOOKUP("App_Any_OR_RangeGt1000",'Scoring_Config'!$A:$A,'Scoring_Config'!$D:$D,"Yes")="Yes",_xlfn.XLOOKUP("App_Any_OR_RangeGt1000",'Scoring_Config'!$A:$A,'Scoring_Config'!$C:$C,10),0),"False,0")</f>
        <v>0</v>
      </c>
      <c r="AI1211" cm="1">
        <f t="array" ref="AI1211">IF(FALSE,"True," &amp; IF(_xlfn.XLOOKUP("Service_Insecure_Match",'Scoring_Config'!$A:$A,'Scoring_Config'!$D:$D,"Yes")="Yes",_xlfn.XLOOKUP("Service_Insecure_Match",'Scoring_Config'!$A:$A,'Scoring_Config'!$C:$C,5),0),"False,0")</f>
        <v>0</v>
      </c>
      <c r="AJ1211" cm="1">
        <f t="array" ref="AJ1211">IF(FALSE,"True," &amp; IF(_xlfn.XLOOKUP("Risky_Inbound",'Scoring_Config'!$A:$A,'Scoring_Config'!$D:$D,"Yes")="Yes",_xlfn.XLOOKUP("Risky_Inbound",'Scoring_Config'!$A:$A,'Scoring_Config'!$C:$C,50),0),"False,0")</f>
        <v>0</v>
      </c>
      <c r="AK1211" cm="1">
        <f t="array" ref="AK1211">IF(FALSE,"True," &amp; IF(_xlfn.XLOOKUP("Risky_Outbound",'Scoring_Config'!$A:$A,'Scoring_Config'!$D:$D,"Yes")="Yes",_xlfn.XLOOKUP("Risky_Outbound",'Scoring_Config'!$A:$A,'Scoring_Config'!$C:$C,25),0),"False,0")</f>
        <v>0</v>
      </c>
      <c r="AL1211" t="s">
        <v>6699</v>
      </c>
      <c r="AM1211" cm="1">
        <f t="array" ref="AM121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11" t="s">
        <v>6697</v>
      </c>
      <c r="AO1211" t="s">
        <v>6697</v>
      </c>
      <c r="AP1211" t="s">
        <v>6697</v>
      </c>
      <c r="AQ1211" cm="1">
        <f t="array" ref="AQ1211">IF(FALSE,"True," &amp; IF(_xlfn.XLOOKUP("Service_IsAny",'Scoring_Config'!$A:$A,'Scoring_Config'!$D:$D,"Yes")="Yes",_xlfn.XLOOKUP("Service_IsAny",'Scoring_Config'!$A:$A,'Scoring_Config'!$C:$C,0),0),"False,0")</f>
        <v>0</v>
      </c>
      <c r="AR1211">
        <v>0</v>
      </c>
      <c r="AS1211" cm="1">
        <f t="array" ref="AS1211">IF(FALSE,"True," &amp; IF(_xlfn.XLOOKUP("Service_RangeGt1000",'Scoring_Config'!$A:$A,'Scoring_Config'!$D:$D,"Yes")="Yes",_xlfn.XLOOKUP("Service_RangeGt1000",'Scoring_Config'!$A:$A,'Scoring_Config'!$C:$C,0),0),"False,0")</f>
        <v>0</v>
      </c>
      <c r="AT1211" cm="1">
        <f t="array" ref="AT1211">IF(FALSE,"True," &amp; IF(_xlfn.XLOOKUP("App_IsAny",'Scoring_Config'!$A:$A,'Scoring_Config'!$D:$D,"Yes")="Yes",_xlfn.XLOOKUP("App_IsAny",'Scoring_Config'!$A:$A,'Scoring_Config'!$C:$C,0),0),"False,0")</f>
        <v>0</v>
      </c>
      <c r="AU1211">
        <v>1</v>
      </c>
      <c r="AV1211" cm="1">
        <f t="array" ref="AV1211">IF(FALSE,"True," &amp; IF(_xlfn.XLOOKUP("App_RangeGt1000",'Scoring_Config'!$A:$A,'Scoring_Config'!$D:$D,"Yes")="Yes",_xlfn.XLOOKUP("App_RangeGt1000",'Scoring_Config'!$A:$A,'Scoring_Config'!$C:$C,0),0),"False,0")</f>
        <v>0</v>
      </c>
      <c r="AW1211" cm="1">
        <f t="array" ref="AW1211">IF(FALSE,"True," &amp; IF(_xlfn.XLOOKUP("Action_IsDenyOrDrop",'Scoring_Config'!$A:$A,'Scoring_Config'!$D:$D,"Yes")="Yes",_xlfn.XLOOKUP("Action_IsDenyOrDrop",'Scoring_Config'!$A:$A,'Scoring_Config'!$C:$C,0),0),"False,0")</f>
        <v>0</v>
      </c>
      <c r="AX1211" cm="1">
        <f t="array" ref="AX1211">IF(LEFT(AW1211,4)="True",0,(IF(LEFT(Y1211,4)="True",IF(_xlfn.XLOOKUP("Src_IsAny",'Scoring_Config'!$A:$A,'Scoring_Config'!$D:$D,"Yes")="Yes",_xlfn.XLOOKUP("Src_IsAny",'Scoring_Config'!$A:$A,'Scoring_Config'!$C:$C,10),0),0)+IF(LEFT(Z1211,4)="True",IF(_xlfn.XLOOKUP("Src_CIDR_Le_16",'Scoring_Config'!$A:$A,'Scoring_Config'!$D:$D,"Yes")="Yes",_xlfn.XLOOKUP("Src_CIDR_Le_16",'Scoring_Config'!$A:$A,'Scoring_Config'!$C:$C,10),0),0)+IF(LEFT(AA1211,4)="True",IF(_xlfn.XLOOKUP("Src_CIDR_17_22",'Scoring_Config'!$A:$A,'Scoring_Config'!$D:$D,"Yes")="Yes",_xlfn.XLOOKUP("Src_CIDR_17_22",'Scoring_Config'!$A:$A,'Scoring_Config'!$C:$C,5),0),0)+IF(LEFT(AB1211,4)="True",IF(_xlfn.XLOOKUP("Dst_IsAny",'Scoring_Config'!$A:$A,'Scoring_Config'!$D:$D,"Yes")="Yes",_xlfn.XLOOKUP("Dst_IsAny",'Scoring_Config'!$A:$A,'Scoring_Config'!$C:$C,10),0),0)+IF(LEFT(AC1211,4)="True",IF(_xlfn.XLOOKUP("Dst_CIDR_Le_16",'Scoring_Config'!$A:$A,'Scoring_Config'!$D:$D,"Yes")="Yes",_xlfn.XLOOKUP("Dst_CIDR_Le_16",'Scoring_Config'!$A:$A,'Scoring_Config'!$C:$C,10),0),0)+IF(LEFT(AD1211,4)="True",IF(_xlfn.XLOOKUP("Dst_CIDR_17_22",'Scoring_Config'!$A:$A,'Scoring_Config'!$D:$D,"Yes")="Yes",_xlfn.XLOOKUP("Dst_CIDR_17_22",'Scoring_Config'!$A:$A,'Scoring_Config'!$C:$C,5),0),0)+IF(LEFT(AE1211,4)="True",IF(_xlfn.XLOOKUP("SrcZone_IsAny",'Scoring_Config'!$A:$A,'Scoring_Config'!$D:$D,"Yes")="Yes",_xlfn.XLOOKUP("SrcZone_IsAny",'Scoring_Config'!$A:$A,'Scoring_Config'!$C:$C,10),0),0)+IF(LEFT(AF1211,4)="True",IF(_xlfn.XLOOKUP("DstZone_IsAny",'Scoring_Config'!$A:$A,'Scoring_Config'!$D:$D,"Yes")="Yes",_xlfn.XLOOKUP("DstZone_IsAny",'Scoring_Config'!$A:$A,'Scoring_Config'!$C:$C,10),0),0)+IF(LEFT(AG1211,4)="True",IF(_xlfn.XLOOKUP("Service_Any_OR_RangeGt1000",'Scoring_Config'!$A:$A,'Scoring_Config'!$D:$D,"Yes")="Yes",_xlfn.XLOOKUP("Service_Any_OR_RangeGt1000",'Scoring_Config'!$A:$A,'Scoring_Config'!$C:$C,10),0),0)+IF(LEFT(AH1211,4)="True",IF(_xlfn.XLOOKUP("App_Any_OR_RangeGt1000",'Scoring_Config'!$A:$A,'Scoring_Config'!$D:$D,"Yes")="Yes",_xlfn.XLOOKUP("App_Any_OR_RangeGt1000",'Scoring_Config'!$A:$A,'Scoring_Config'!$C:$C,10),0),0)+IF(LEFT(AI1211,4)="True",IF(_xlfn.XLOOKUP("Service_Insecure_Match",'Scoring_Config'!$A:$A,'Scoring_Config'!$D:$D,"Yes")="Yes",_xlfn.XLOOKUP("Service_Insecure_Match",'Scoring_Config'!$A:$A,'Scoring_Config'!$C:$C,5),0),0)+IF(LEFT(AJ1211,4)="True",IF(_xlfn.XLOOKUP("Risky_Inbound",'Scoring_Config'!$A:$A,'Scoring_Config'!$D:$D,"Yes")="Yes",_xlfn.XLOOKUP("Risky_Inbound",'Scoring_Config'!$A:$A,'Scoring_Config'!$C:$C,50),0),0)+IF(LEFT(AK1211,4)="True",IF(_xlfn.XLOOKUP("Risky_Outbound",'Scoring_Config'!$A:$A,'Scoring_Config'!$D:$D,"Yes")="Yes",_xlfn.XLOOKUP("Risky_Outbound",'Scoring_Config'!$A:$A,'Scoring_Config'!$C:$C,25),0),0)+IF(LEFT(AZ1211,4)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1211,FIND(",",AL1211)+1,100)),0)+IF(LEFT(AM1211,4)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1211,FIND(",",AN1211)+1,100)),0)+IF(_xlfn.XLOOKUP("Profile_Scoring",'Scoring_Config'!$A:$A,'Scoring_Config'!$D:$D,"Yes")="Yes",VALUE(MID(AO1211,FIND(",",AO1211)+1,100)),0)+IF(_xlfn.XLOOKUP("Options_Scoring",'Scoring_Config'!$A:$A,'Scoring_Config'!$D:$D,"Yes")="Yes",VALUE(MID(AP1211,FIND(",",AP1211)+1,100)),0)))</f>
        <v>0</v>
      </c>
      <c r="AZ1211" cm="1">
        <f t="array" ref="AZ1211">IF(FALSE,"True," &amp; IF(_xlfn.XLOOKUP("Migrate_Insecure",'Scoring_Config'!$A:$A,'Scoring_Config'!$D:$D,"Yes")="Yes",_xlfn.XLOOKUP("Migrate_Insecure",'Scoring_Config'!$A:$A,'Scoring_Config'!$C:$C,10),0),"False,0")</f>
        <v>0</v>
      </c>
    </row>
    <row r="1212" spans="1:52">
      <c r="A1212" t="s">
        <v>1979</v>
      </c>
      <c r="B1212" t="s">
        <v>3184</v>
      </c>
      <c r="C1212" t="s">
        <v>3542</v>
      </c>
      <c r="D1212" t="s">
        <v>3545</v>
      </c>
      <c r="E1212" t="s">
        <v>3563</v>
      </c>
      <c r="F1212" t="s">
        <v>3584</v>
      </c>
      <c r="G1212" t="s">
        <v>431</v>
      </c>
      <c r="H1212" t="s">
        <v>174</v>
      </c>
      <c r="I1212" t="s">
        <v>3782</v>
      </c>
      <c r="J1212" t="s">
        <v>1205</v>
      </c>
      <c r="K1212" t="s">
        <v>1666</v>
      </c>
      <c r="L1212" t="s">
        <v>1327</v>
      </c>
      <c r="M1212" t="s">
        <v>1974</v>
      </c>
      <c r="N1212" t="s">
        <v>4315</v>
      </c>
      <c r="O1212" t="s">
        <v>4319</v>
      </c>
      <c r="P1212" t="s">
        <v>4323</v>
      </c>
      <c r="Q1212" t="s">
        <v>5178</v>
      </c>
      <c r="R1212" t="s">
        <v>5439</v>
      </c>
      <c r="S1212" t="s">
        <v>4324</v>
      </c>
      <c r="T1212" t="s">
        <v>5817</v>
      </c>
      <c r="U1212" t="s">
        <v>6551</v>
      </c>
      <c r="Y1212" cm="1">
        <f t="array" ref="Y1212">IF(FALSE,"True," &amp; IF(_xlfn.XLOOKUP("Src_IsAny",'Scoring_Config'!$A:$A,'Scoring_Config'!$D:$D,"Yes")="Yes",_xlfn.XLOOKUP("Src_IsAny",'Scoring_Config'!$A:$A,'Scoring_Config'!$C:$C,10),0),"False,0")</f>
        <v>0</v>
      </c>
      <c r="Z1212" cm="1">
        <f t="array" ref="Z1212">IF(FALSE,"True," &amp; IF(_xlfn.XLOOKUP("Src_CIDR_Le_16",'Scoring_Config'!$A:$A,'Scoring_Config'!$D:$D,"Yes")="Yes",_xlfn.XLOOKUP("Src_CIDR_Le_16",'Scoring_Config'!$A:$A,'Scoring_Config'!$C:$C,10),0),"False,0")</f>
        <v>0</v>
      </c>
      <c r="AA1212" cm="1">
        <f t="array" ref="AA1212">IF(FALSE,"True," &amp; IF(_xlfn.XLOOKUP("Src_CIDR_17_22",'Scoring_Config'!$A:$A,'Scoring_Config'!$D:$D,"Yes")="Yes",_xlfn.XLOOKUP("Src_CIDR_17_22",'Scoring_Config'!$A:$A,'Scoring_Config'!$C:$C,5),0),"False,0")</f>
        <v>0</v>
      </c>
      <c r="AB1212" cm="1">
        <f t="array" ref="AB1212">IF(FALSE,"True," &amp; IF(_xlfn.XLOOKUP("Dst_IsAny",'Scoring_Config'!$A:$A,'Scoring_Config'!$D:$D,"Yes")="Yes",_xlfn.XLOOKUP("Dst_IsAny",'Scoring_Config'!$A:$A,'Scoring_Config'!$C:$C,10),0),"False,0")</f>
        <v>0</v>
      </c>
      <c r="AC1212" cm="1">
        <f t="array" ref="AC1212">IF(FALSE,"True," &amp; IF(_xlfn.XLOOKUP("Dst_CIDR_Le_16",'Scoring_Config'!$A:$A,'Scoring_Config'!$D:$D,"Yes")="Yes",_xlfn.XLOOKUP("Dst_CIDR_Le_16",'Scoring_Config'!$A:$A,'Scoring_Config'!$C:$C,10),0),"False,0")</f>
        <v>0</v>
      </c>
      <c r="AD1212" cm="1">
        <f t="array" ref="AD1212">IF(FALSE,"True," &amp; IF(_xlfn.XLOOKUP("Dst_CIDR_17_22",'Scoring_Config'!$A:$A,'Scoring_Config'!$D:$D,"Yes")="Yes",_xlfn.XLOOKUP("Dst_CIDR_17_22",'Scoring_Config'!$A:$A,'Scoring_Config'!$C:$C,5),0),"False,0")</f>
        <v>0</v>
      </c>
      <c r="AE1212" cm="1">
        <f t="array" ref="AE1212">IF(FALSE,"True," &amp; IF(_xlfn.XLOOKUP("SrcZone_IsAny",'Scoring_Config'!$A:$A,'Scoring_Config'!$D:$D,"Yes")="Yes",_xlfn.XLOOKUP("SrcZone_IsAny",'Scoring_Config'!$A:$A,'Scoring_Config'!$C:$C,10),0),"False,0")</f>
        <v>0</v>
      </c>
      <c r="AF1212" cm="1">
        <f t="array" ref="AF1212">IF(FALSE,"True," &amp; IF(_xlfn.XLOOKUP("DstZone_IsAny",'Scoring_Config'!$A:$A,'Scoring_Config'!$D:$D,"Yes")="Yes",_xlfn.XLOOKUP("DstZone_IsAny",'Scoring_Config'!$A:$A,'Scoring_Config'!$C:$C,10),0),"False,0")</f>
        <v>0</v>
      </c>
      <c r="AG1212" cm="1">
        <f t="array" ref="AG121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12" cm="1">
        <f t="array" ref="AH1212">IF(FALSE,"True," &amp; IF(_xlfn.XLOOKUP("App_Any_OR_RangeGt1000",'Scoring_Config'!$A:$A,'Scoring_Config'!$D:$D,"Yes")="Yes",_xlfn.XLOOKUP("App_Any_OR_RangeGt1000",'Scoring_Config'!$A:$A,'Scoring_Config'!$C:$C,10),0),"False,0")</f>
        <v>0</v>
      </c>
      <c r="AI1212" cm="1">
        <f t="array" ref="AI1212">IF(FALSE,"True," &amp; IF(_xlfn.XLOOKUP("Service_Insecure_Match",'Scoring_Config'!$A:$A,'Scoring_Config'!$D:$D,"Yes")="Yes",_xlfn.XLOOKUP("Service_Insecure_Match",'Scoring_Config'!$A:$A,'Scoring_Config'!$C:$C,5),0),"False,0")</f>
        <v>0</v>
      </c>
      <c r="AJ1212" cm="1">
        <f t="array" ref="AJ1212">IF(FALSE,"True," &amp; IF(_xlfn.XLOOKUP("Risky_Inbound",'Scoring_Config'!$A:$A,'Scoring_Config'!$D:$D,"Yes")="Yes",_xlfn.XLOOKUP("Risky_Inbound",'Scoring_Config'!$A:$A,'Scoring_Config'!$C:$C,50),0),"False,0")</f>
        <v>0</v>
      </c>
      <c r="AK1212" cm="1">
        <f t="array" ref="AK1212">IF(FALSE,"True," &amp; IF(_xlfn.XLOOKUP("Risky_Outbound",'Scoring_Config'!$A:$A,'Scoring_Config'!$D:$D,"Yes")="Yes",_xlfn.XLOOKUP("Risky_Outbound",'Scoring_Config'!$A:$A,'Scoring_Config'!$C:$C,25),0),"False,0")</f>
        <v>0</v>
      </c>
      <c r="AL1212" t="s">
        <v>6699</v>
      </c>
      <c r="AM1212" cm="1">
        <f t="array" ref="AM121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12" t="s">
        <v>6697</v>
      </c>
      <c r="AO1212" t="s">
        <v>6697</v>
      </c>
      <c r="AP1212" t="s">
        <v>6697</v>
      </c>
      <c r="AQ1212" cm="1">
        <f t="array" ref="AQ1212">IF(FALSE,"True," &amp; IF(_xlfn.XLOOKUP("Service_IsAny",'Scoring_Config'!$A:$A,'Scoring_Config'!$D:$D,"Yes")="Yes",_xlfn.XLOOKUP("Service_IsAny",'Scoring_Config'!$A:$A,'Scoring_Config'!$C:$C,0),0),"False,0")</f>
        <v>0</v>
      </c>
      <c r="AR1212">
        <v>0</v>
      </c>
      <c r="AS1212" cm="1">
        <f t="array" ref="AS1212">IF(FALSE,"True," &amp; IF(_xlfn.XLOOKUP("Service_RangeGt1000",'Scoring_Config'!$A:$A,'Scoring_Config'!$D:$D,"Yes")="Yes",_xlfn.XLOOKUP("Service_RangeGt1000",'Scoring_Config'!$A:$A,'Scoring_Config'!$C:$C,0),0),"False,0")</f>
        <v>0</v>
      </c>
      <c r="AT1212" cm="1">
        <f t="array" ref="AT1212">IF(FALSE,"True," &amp; IF(_xlfn.XLOOKUP("App_IsAny",'Scoring_Config'!$A:$A,'Scoring_Config'!$D:$D,"Yes")="Yes",_xlfn.XLOOKUP("App_IsAny",'Scoring_Config'!$A:$A,'Scoring_Config'!$C:$C,0),0),"False,0")</f>
        <v>0</v>
      </c>
      <c r="AU1212">
        <v>2</v>
      </c>
      <c r="AV1212" cm="1">
        <f t="array" ref="AV1212">IF(FALSE,"True," &amp; IF(_xlfn.XLOOKUP("App_RangeGt1000",'Scoring_Config'!$A:$A,'Scoring_Config'!$D:$D,"Yes")="Yes",_xlfn.XLOOKUP("App_RangeGt1000",'Scoring_Config'!$A:$A,'Scoring_Config'!$C:$C,0),0),"False,0")</f>
        <v>0</v>
      </c>
      <c r="AW1212" cm="1">
        <f t="array" ref="AW1212">IF(FALSE,"True," &amp; IF(_xlfn.XLOOKUP("Action_IsDenyOrDrop",'Scoring_Config'!$A:$A,'Scoring_Config'!$D:$D,"Yes")="Yes",_xlfn.XLOOKUP("Action_IsDenyOrDrop",'Scoring_Config'!$A:$A,'Scoring_Config'!$C:$C,0),0),"False,0")</f>
        <v>0</v>
      </c>
      <c r="AX1212" cm="1">
        <f t="array" ref="AX1212">IF(LEFT(AW1212,4)="True",0,(IF(LEFT(Y1212,4)="True",IF(_xlfn.XLOOKUP("Src_IsAny",'Scoring_Config'!$A:$A,'Scoring_Config'!$D:$D,"Yes")="Yes",_xlfn.XLOOKUP("Src_IsAny",'Scoring_Config'!$A:$A,'Scoring_Config'!$C:$C,10),0),0)+IF(LEFT(Z1212,4)="True",IF(_xlfn.XLOOKUP("Src_CIDR_Le_16",'Scoring_Config'!$A:$A,'Scoring_Config'!$D:$D,"Yes")="Yes",_xlfn.XLOOKUP("Src_CIDR_Le_16",'Scoring_Config'!$A:$A,'Scoring_Config'!$C:$C,10),0),0)+IF(LEFT(AA1212,4)="True",IF(_xlfn.XLOOKUP("Src_CIDR_17_22",'Scoring_Config'!$A:$A,'Scoring_Config'!$D:$D,"Yes")="Yes",_xlfn.XLOOKUP("Src_CIDR_17_22",'Scoring_Config'!$A:$A,'Scoring_Config'!$C:$C,5),0),0)+IF(LEFT(AB1212,4)="True",IF(_xlfn.XLOOKUP("Dst_IsAny",'Scoring_Config'!$A:$A,'Scoring_Config'!$D:$D,"Yes")="Yes",_xlfn.XLOOKUP("Dst_IsAny",'Scoring_Config'!$A:$A,'Scoring_Config'!$C:$C,10),0),0)+IF(LEFT(AC1212,4)="True",IF(_xlfn.XLOOKUP("Dst_CIDR_Le_16",'Scoring_Config'!$A:$A,'Scoring_Config'!$D:$D,"Yes")="Yes",_xlfn.XLOOKUP("Dst_CIDR_Le_16",'Scoring_Config'!$A:$A,'Scoring_Config'!$C:$C,10),0),0)+IF(LEFT(AD1212,4)="True",IF(_xlfn.XLOOKUP("Dst_CIDR_17_22",'Scoring_Config'!$A:$A,'Scoring_Config'!$D:$D,"Yes")="Yes",_xlfn.XLOOKUP("Dst_CIDR_17_22",'Scoring_Config'!$A:$A,'Scoring_Config'!$C:$C,5),0),0)+IF(LEFT(AE1212,4)="True",IF(_xlfn.XLOOKUP("SrcZone_IsAny",'Scoring_Config'!$A:$A,'Scoring_Config'!$D:$D,"Yes")="Yes",_xlfn.XLOOKUP("SrcZone_IsAny",'Scoring_Config'!$A:$A,'Scoring_Config'!$C:$C,10),0),0)+IF(LEFT(AF1212,4)="True",IF(_xlfn.XLOOKUP("DstZone_IsAny",'Scoring_Config'!$A:$A,'Scoring_Config'!$D:$D,"Yes")="Yes",_xlfn.XLOOKUP("DstZone_IsAny",'Scoring_Config'!$A:$A,'Scoring_Config'!$C:$C,10),0),0)+IF(LEFT(AG1212,4)="True",IF(_xlfn.XLOOKUP("Service_Any_OR_RangeGt1000",'Scoring_Config'!$A:$A,'Scoring_Config'!$D:$D,"Yes")="Yes",_xlfn.XLOOKUP("Service_Any_OR_RangeGt1000",'Scoring_Config'!$A:$A,'Scoring_Config'!$C:$C,10),0),0)+IF(LEFT(AH1212,4)="True",IF(_xlfn.XLOOKUP("App_Any_OR_RangeGt1000",'Scoring_Config'!$A:$A,'Scoring_Config'!$D:$D,"Yes")="Yes",_xlfn.XLOOKUP("App_Any_OR_RangeGt1000",'Scoring_Config'!$A:$A,'Scoring_Config'!$C:$C,10),0),0)+IF(LEFT(AI1212,4)="True",IF(_xlfn.XLOOKUP("Service_Insecure_Match",'Scoring_Config'!$A:$A,'Scoring_Config'!$D:$D,"Yes")="Yes",_xlfn.XLOOKUP("Service_Insecure_Match",'Scoring_Config'!$A:$A,'Scoring_Config'!$C:$C,5),0),0)+IF(LEFT(AJ1212,4)="True",IF(_xlfn.XLOOKUP("Risky_Inbound",'Scoring_Config'!$A:$A,'Scoring_Config'!$D:$D,"Yes")="Yes",_xlfn.XLOOKUP("Risky_Inbound",'Scoring_Config'!$A:$A,'Scoring_Config'!$C:$C,50),0),0)+IF(LEFT(AK1212,4)="True",IF(_xlfn.XLOOKUP("Risky_Outbound",'Scoring_Config'!$A:$A,'Scoring_Config'!$D:$D,"Yes")="Yes",_xlfn.XLOOKUP("Risky_Outbound",'Scoring_Config'!$A:$A,'Scoring_Config'!$C:$C,25),0),0)+IF(LEFT(AZ1212,4)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1212,FIND(",",AL1212)+1,100)),0)+IF(LEFT(AM1212,4)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1212,FIND(",",AN1212)+1,100)),0)+IF(_xlfn.XLOOKUP("Profile_Scoring",'Scoring_Config'!$A:$A,'Scoring_Config'!$D:$D,"Yes")="Yes",VALUE(MID(AO1212,FIND(",",AO1212)+1,100)),0)+IF(_xlfn.XLOOKUP("Options_Scoring",'Scoring_Config'!$A:$A,'Scoring_Config'!$D:$D,"Yes")="Yes",VALUE(MID(AP1212,FIND(",",AP1212)+1,100)),0)))</f>
        <v>0</v>
      </c>
      <c r="AZ1212" cm="1">
        <f t="array" ref="AZ1212">IF(FALSE,"True," &amp; IF(_xlfn.XLOOKUP("Migrate_Insecure",'Scoring_Config'!$A:$A,'Scoring_Config'!$D:$D,"Yes")="Yes",_xlfn.XLOOKUP("Migrate_Insecure",'Scoring_Config'!$A:$A,'Scoring_Config'!$C:$C,10),0),"False,0")</f>
        <v>0</v>
      </c>
    </row>
    <row r="1213" spans="1:52">
      <c r="A1213" t="s">
        <v>1979</v>
      </c>
      <c r="B1213" t="s">
        <v>3185</v>
      </c>
      <c r="C1213" t="s">
        <v>3542</v>
      </c>
      <c r="D1213" t="s">
        <v>3545</v>
      </c>
      <c r="E1213" t="s">
        <v>3563</v>
      </c>
      <c r="F1213" t="s">
        <v>3788</v>
      </c>
      <c r="G1213" t="s">
        <v>432</v>
      </c>
      <c r="H1213" t="s">
        <v>174</v>
      </c>
      <c r="I1213" t="s">
        <v>3782</v>
      </c>
      <c r="J1213" t="s">
        <v>1205</v>
      </c>
      <c r="K1213" t="s">
        <v>1666</v>
      </c>
      <c r="L1213" t="s">
        <v>1327</v>
      </c>
      <c r="M1213" t="s">
        <v>1974</v>
      </c>
      <c r="N1213" t="s">
        <v>4315</v>
      </c>
      <c r="O1213" t="s">
        <v>4319</v>
      </c>
      <c r="P1213" t="s">
        <v>4321</v>
      </c>
      <c r="Q1213" t="s">
        <v>5179</v>
      </c>
      <c r="R1213" t="s">
        <v>5440</v>
      </c>
      <c r="S1213" t="s">
        <v>5440</v>
      </c>
      <c r="T1213" t="s">
        <v>5817</v>
      </c>
      <c r="U1213" t="s">
        <v>6551</v>
      </c>
      <c r="Y1213" cm="1">
        <f t="array" ref="Y1213">IF(FALSE,"True," &amp; IF(_xlfn.XLOOKUP("Src_IsAny",'Scoring_Config'!$A:$A,'Scoring_Config'!$D:$D,"Yes")="Yes",_xlfn.XLOOKUP("Src_IsAny",'Scoring_Config'!$A:$A,'Scoring_Config'!$C:$C,10),0),"False,0")</f>
        <v>0</v>
      </c>
      <c r="Z1213" cm="1">
        <f t="array" ref="Z1213">IF(FALSE,"True," &amp; IF(_xlfn.XLOOKUP("Src_CIDR_Le_16",'Scoring_Config'!$A:$A,'Scoring_Config'!$D:$D,"Yes")="Yes",_xlfn.XLOOKUP("Src_CIDR_Le_16",'Scoring_Config'!$A:$A,'Scoring_Config'!$C:$C,10),0),"False,0")</f>
        <v>0</v>
      </c>
      <c r="AA1213" cm="1">
        <f t="array" ref="AA1213">IF(FALSE,"True," &amp; IF(_xlfn.XLOOKUP("Src_CIDR_17_22",'Scoring_Config'!$A:$A,'Scoring_Config'!$D:$D,"Yes")="Yes",_xlfn.XLOOKUP("Src_CIDR_17_22",'Scoring_Config'!$A:$A,'Scoring_Config'!$C:$C,5),0),"False,0")</f>
        <v>0</v>
      </c>
      <c r="AB1213" cm="1">
        <f t="array" ref="AB1213">IF(FALSE,"True," &amp; IF(_xlfn.XLOOKUP("Dst_IsAny",'Scoring_Config'!$A:$A,'Scoring_Config'!$D:$D,"Yes")="Yes",_xlfn.XLOOKUP("Dst_IsAny",'Scoring_Config'!$A:$A,'Scoring_Config'!$C:$C,10),0),"False,0")</f>
        <v>0</v>
      </c>
      <c r="AC1213" cm="1">
        <f t="array" ref="AC1213">IF(FALSE,"True," &amp; IF(_xlfn.XLOOKUP("Dst_CIDR_Le_16",'Scoring_Config'!$A:$A,'Scoring_Config'!$D:$D,"Yes")="Yes",_xlfn.XLOOKUP("Dst_CIDR_Le_16",'Scoring_Config'!$A:$A,'Scoring_Config'!$C:$C,10),0),"False,0")</f>
        <v>0</v>
      </c>
      <c r="AD1213" cm="1">
        <f t="array" ref="AD1213">IF(FALSE,"True," &amp; IF(_xlfn.XLOOKUP("Dst_CIDR_17_22",'Scoring_Config'!$A:$A,'Scoring_Config'!$D:$D,"Yes")="Yes",_xlfn.XLOOKUP("Dst_CIDR_17_22",'Scoring_Config'!$A:$A,'Scoring_Config'!$C:$C,5),0),"False,0")</f>
        <v>0</v>
      </c>
      <c r="AE1213" cm="1">
        <f t="array" ref="AE1213">IF(FALSE,"True," &amp; IF(_xlfn.XLOOKUP("SrcZone_IsAny",'Scoring_Config'!$A:$A,'Scoring_Config'!$D:$D,"Yes")="Yes",_xlfn.XLOOKUP("SrcZone_IsAny",'Scoring_Config'!$A:$A,'Scoring_Config'!$C:$C,10),0),"False,0")</f>
        <v>0</v>
      </c>
      <c r="AF1213" cm="1">
        <f t="array" ref="AF1213">IF(FALSE,"True," &amp; IF(_xlfn.XLOOKUP("DstZone_IsAny",'Scoring_Config'!$A:$A,'Scoring_Config'!$D:$D,"Yes")="Yes",_xlfn.XLOOKUP("DstZone_IsAny",'Scoring_Config'!$A:$A,'Scoring_Config'!$C:$C,10),0),"False,0")</f>
        <v>0</v>
      </c>
      <c r="AG1213" cm="1">
        <f t="array" ref="AG121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13" cm="1">
        <f t="array" ref="AH1213">IF(FALSE,"True," &amp; IF(_xlfn.XLOOKUP("App_Any_OR_RangeGt1000",'Scoring_Config'!$A:$A,'Scoring_Config'!$D:$D,"Yes")="Yes",_xlfn.XLOOKUP("App_Any_OR_RangeGt1000",'Scoring_Config'!$A:$A,'Scoring_Config'!$C:$C,10),0),"False,0")</f>
        <v>0</v>
      </c>
      <c r="AI1213" cm="1">
        <f t="array" ref="AI1213">IF(FALSE,"True," &amp; IF(_xlfn.XLOOKUP("Service_Insecure_Match",'Scoring_Config'!$A:$A,'Scoring_Config'!$D:$D,"Yes")="Yes",_xlfn.XLOOKUP("Service_Insecure_Match",'Scoring_Config'!$A:$A,'Scoring_Config'!$C:$C,5),0),"False,0")</f>
        <v>0</v>
      </c>
      <c r="AJ1213" cm="1">
        <f t="array" ref="AJ1213">IF(FALSE,"True," &amp; IF(_xlfn.XLOOKUP("Risky_Inbound",'Scoring_Config'!$A:$A,'Scoring_Config'!$D:$D,"Yes")="Yes",_xlfn.XLOOKUP("Risky_Inbound",'Scoring_Config'!$A:$A,'Scoring_Config'!$C:$C,50),0),"False,0")</f>
        <v>0</v>
      </c>
      <c r="AK1213" cm="1">
        <f t="array" ref="AK1213">IF(FALSE,"True," &amp; IF(_xlfn.XLOOKUP("Risky_Outbound",'Scoring_Config'!$A:$A,'Scoring_Config'!$D:$D,"Yes")="Yes",_xlfn.XLOOKUP("Risky_Outbound",'Scoring_Config'!$A:$A,'Scoring_Config'!$C:$C,25),0),"False,0")</f>
        <v>0</v>
      </c>
      <c r="AL1213" t="s">
        <v>6700</v>
      </c>
      <c r="AM1213" cm="1">
        <f t="array" ref="AM121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13" t="s">
        <v>6697</v>
      </c>
      <c r="AO1213" t="s">
        <v>6697</v>
      </c>
      <c r="AP1213" t="s">
        <v>6697</v>
      </c>
      <c r="AQ1213" cm="1">
        <f t="array" ref="AQ1213">IF(FALSE,"True," &amp; IF(_xlfn.XLOOKUP("Service_IsAny",'Scoring_Config'!$A:$A,'Scoring_Config'!$D:$D,"Yes")="Yes",_xlfn.XLOOKUP("Service_IsAny",'Scoring_Config'!$A:$A,'Scoring_Config'!$C:$C,0),0),"False,0")</f>
        <v>0</v>
      </c>
      <c r="AR1213">
        <v>0</v>
      </c>
      <c r="AS1213" cm="1">
        <f t="array" ref="AS1213">IF(FALSE,"True," &amp; IF(_xlfn.XLOOKUP("Service_RangeGt1000",'Scoring_Config'!$A:$A,'Scoring_Config'!$D:$D,"Yes")="Yes",_xlfn.XLOOKUP("Service_RangeGt1000",'Scoring_Config'!$A:$A,'Scoring_Config'!$C:$C,0),0),"False,0")</f>
        <v>0</v>
      </c>
      <c r="AT1213" cm="1">
        <f t="array" ref="AT1213">IF(FALSE,"True," &amp; IF(_xlfn.XLOOKUP("App_IsAny",'Scoring_Config'!$A:$A,'Scoring_Config'!$D:$D,"Yes")="Yes",_xlfn.XLOOKUP("App_IsAny",'Scoring_Config'!$A:$A,'Scoring_Config'!$C:$C,0),0),"False,0")</f>
        <v>0</v>
      </c>
      <c r="AU1213">
        <v>2</v>
      </c>
      <c r="AV1213" cm="1">
        <f t="array" ref="AV1213">IF(FALSE,"True," &amp; IF(_xlfn.XLOOKUP("App_RangeGt1000",'Scoring_Config'!$A:$A,'Scoring_Config'!$D:$D,"Yes")="Yes",_xlfn.XLOOKUP("App_RangeGt1000",'Scoring_Config'!$A:$A,'Scoring_Config'!$C:$C,0),0),"False,0")</f>
        <v>0</v>
      </c>
      <c r="AW1213" cm="1">
        <f t="array" ref="AW1213">IF(FALSE,"True," &amp; IF(_xlfn.XLOOKUP("Action_IsDenyOrDrop",'Scoring_Config'!$A:$A,'Scoring_Config'!$D:$D,"Yes")="Yes",_xlfn.XLOOKUP("Action_IsDenyOrDrop",'Scoring_Config'!$A:$A,'Scoring_Config'!$C:$C,0),0),"False,0")</f>
        <v>0</v>
      </c>
      <c r="AX1213" cm="1">
        <f t="array" ref="AX1213">IF(LEFT(AW1213,4)="True",0,(IF(LEFT(Y1213,4)="True",IF(_xlfn.XLOOKUP("Src_IsAny",'Scoring_Config'!$A:$A,'Scoring_Config'!$D:$D,"Yes")="Yes",_xlfn.XLOOKUP("Src_IsAny",'Scoring_Config'!$A:$A,'Scoring_Config'!$C:$C,10),0),0)+IF(LEFT(Z1213,4)="True",IF(_xlfn.XLOOKUP("Src_CIDR_Le_16",'Scoring_Config'!$A:$A,'Scoring_Config'!$D:$D,"Yes")="Yes",_xlfn.XLOOKUP("Src_CIDR_Le_16",'Scoring_Config'!$A:$A,'Scoring_Config'!$C:$C,10),0),0)+IF(LEFT(AA1213,4)="True",IF(_xlfn.XLOOKUP("Src_CIDR_17_22",'Scoring_Config'!$A:$A,'Scoring_Config'!$D:$D,"Yes")="Yes",_xlfn.XLOOKUP("Src_CIDR_17_22",'Scoring_Config'!$A:$A,'Scoring_Config'!$C:$C,5),0),0)+IF(LEFT(AB1213,4)="True",IF(_xlfn.XLOOKUP("Dst_IsAny",'Scoring_Config'!$A:$A,'Scoring_Config'!$D:$D,"Yes")="Yes",_xlfn.XLOOKUP("Dst_IsAny",'Scoring_Config'!$A:$A,'Scoring_Config'!$C:$C,10),0),0)+IF(LEFT(AC1213,4)="True",IF(_xlfn.XLOOKUP("Dst_CIDR_Le_16",'Scoring_Config'!$A:$A,'Scoring_Config'!$D:$D,"Yes")="Yes",_xlfn.XLOOKUP("Dst_CIDR_Le_16",'Scoring_Config'!$A:$A,'Scoring_Config'!$C:$C,10),0),0)+IF(LEFT(AD1213,4)="True",IF(_xlfn.XLOOKUP("Dst_CIDR_17_22",'Scoring_Config'!$A:$A,'Scoring_Config'!$D:$D,"Yes")="Yes",_xlfn.XLOOKUP("Dst_CIDR_17_22",'Scoring_Config'!$A:$A,'Scoring_Config'!$C:$C,5),0),0)+IF(LEFT(AE1213,4)="True",IF(_xlfn.XLOOKUP("SrcZone_IsAny",'Scoring_Config'!$A:$A,'Scoring_Config'!$D:$D,"Yes")="Yes",_xlfn.XLOOKUP("SrcZone_IsAny",'Scoring_Config'!$A:$A,'Scoring_Config'!$C:$C,10),0),0)+IF(LEFT(AF1213,4)="True",IF(_xlfn.XLOOKUP("DstZone_IsAny",'Scoring_Config'!$A:$A,'Scoring_Config'!$D:$D,"Yes")="Yes",_xlfn.XLOOKUP("DstZone_IsAny",'Scoring_Config'!$A:$A,'Scoring_Config'!$C:$C,10),0),0)+IF(LEFT(AG1213,4)="True",IF(_xlfn.XLOOKUP("Service_Any_OR_RangeGt1000",'Scoring_Config'!$A:$A,'Scoring_Config'!$D:$D,"Yes")="Yes",_xlfn.XLOOKUP("Service_Any_OR_RangeGt1000",'Scoring_Config'!$A:$A,'Scoring_Config'!$C:$C,10),0),0)+IF(LEFT(AH1213,4)="True",IF(_xlfn.XLOOKUP("App_Any_OR_RangeGt1000",'Scoring_Config'!$A:$A,'Scoring_Config'!$D:$D,"Yes")="Yes",_xlfn.XLOOKUP("App_Any_OR_RangeGt1000",'Scoring_Config'!$A:$A,'Scoring_Config'!$C:$C,10),0),0)+IF(LEFT(AI1213,4)="True",IF(_xlfn.XLOOKUP("Service_Insecure_Match",'Scoring_Config'!$A:$A,'Scoring_Config'!$D:$D,"Yes")="Yes",_xlfn.XLOOKUP("Service_Insecure_Match",'Scoring_Config'!$A:$A,'Scoring_Config'!$C:$C,5),0),0)+IF(LEFT(AJ1213,4)="True",IF(_xlfn.XLOOKUP("Risky_Inbound",'Scoring_Config'!$A:$A,'Scoring_Config'!$D:$D,"Yes")="Yes",_xlfn.XLOOKUP("Risky_Inbound",'Scoring_Config'!$A:$A,'Scoring_Config'!$C:$C,50),0),0)+IF(LEFT(AK1213,4)="True",IF(_xlfn.XLOOKUP("Risky_Outbound",'Scoring_Config'!$A:$A,'Scoring_Config'!$D:$D,"Yes")="Yes",_xlfn.XLOOKUP("Risky_Outbound",'Scoring_Config'!$A:$A,'Scoring_Config'!$C:$C,25),0),0)+IF(LEFT(AZ1213,4)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1213,FIND(",",AL1213)+1,100)),0)+IF(LEFT(AM1213,4)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1213,FIND(",",AN1213)+1,100)),0)+IF(_xlfn.XLOOKUP("Profile_Scoring",'Scoring_Config'!$A:$A,'Scoring_Config'!$D:$D,"Yes")="Yes",VALUE(MID(AO1213,FIND(",",AO1213)+1,100)),0)+IF(_xlfn.XLOOKUP("Options_Scoring",'Scoring_Config'!$A:$A,'Scoring_Config'!$D:$D,"Yes")="Yes",VALUE(MID(AP1213,FIND(",",AP1213)+1,100)),0)))</f>
        <v>0</v>
      </c>
      <c r="AZ1213" cm="1">
        <f t="array" ref="AZ1213">IF(FALSE,"True," &amp; IF(_xlfn.XLOOKUP("Migrate_Insecure",'Scoring_Config'!$A:$A,'Scoring_Config'!$D:$D,"Yes")="Yes",_xlfn.XLOOKUP("Migrate_Insecure",'Scoring_Config'!$A:$A,'Scoring_Config'!$C:$C,10),0),"False,0")</f>
        <v>0</v>
      </c>
    </row>
    <row r="1214" spans="1:52">
      <c r="A1214" t="s">
        <v>1979</v>
      </c>
      <c r="B1214" t="s">
        <v>3186</v>
      </c>
      <c r="C1214" t="s">
        <v>3542</v>
      </c>
      <c r="D1214" t="s">
        <v>3545</v>
      </c>
      <c r="E1214" t="s">
        <v>3563</v>
      </c>
      <c r="F1214" t="s">
        <v>3788</v>
      </c>
      <c r="G1214" t="s">
        <v>432</v>
      </c>
      <c r="H1214" t="s">
        <v>174</v>
      </c>
      <c r="I1214" t="s">
        <v>3782</v>
      </c>
      <c r="J1214" t="s">
        <v>627</v>
      </c>
      <c r="K1214" t="s">
        <v>174</v>
      </c>
      <c r="L1214" t="s">
        <v>1563</v>
      </c>
      <c r="M1214" t="s">
        <v>1974</v>
      </c>
      <c r="N1214" t="s">
        <v>4315</v>
      </c>
      <c r="O1214" t="s">
        <v>4319</v>
      </c>
      <c r="P1214" t="s">
        <v>4321</v>
      </c>
      <c r="Q1214" t="s">
        <v>5180</v>
      </c>
      <c r="R1214" t="s">
        <v>5440</v>
      </c>
      <c r="S1214" t="s">
        <v>5505</v>
      </c>
      <c r="T1214" t="s">
        <v>5763</v>
      </c>
      <c r="U1214" t="s">
        <v>6552</v>
      </c>
      <c r="Y1214" cm="1">
        <f t="array" ref="Y1214">IF(FALSE,"True," &amp; IF(_xlfn.XLOOKUP("Src_IsAny",'Scoring_Config'!$A:$A,'Scoring_Config'!$D:$D,"Yes")="Yes",_xlfn.XLOOKUP("Src_IsAny",'Scoring_Config'!$A:$A,'Scoring_Config'!$C:$C,10),0),"False,0")</f>
        <v>0</v>
      </c>
      <c r="Z1214" cm="1">
        <f t="array" ref="Z1214">IF(FALSE,"True," &amp; IF(_xlfn.XLOOKUP("Src_CIDR_Le_16",'Scoring_Config'!$A:$A,'Scoring_Config'!$D:$D,"Yes")="Yes",_xlfn.XLOOKUP("Src_CIDR_Le_16",'Scoring_Config'!$A:$A,'Scoring_Config'!$C:$C,10),0),"False,0")</f>
        <v>0</v>
      </c>
      <c r="AA1214" cm="1">
        <f t="array" ref="AA1214">IF(FALSE,"True," &amp; IF(_xlfn.XLOOKUP("Src_CIDR_17_22",'Scoring_Config'!$A:$A,'Scoring_Config'!$D:$D,"Yes")="Yes",_xlfn.XLOOKUP("Src_CIDR_17_22",'Scoring_Config'!$A:$A,'Scoring_Config'!$C:$C,5),0),"False,0")</f>
        <v>0</v>
      </c>
      <c r="AB1214" cm="1">
        <f t="array" ref="AB1214">IF(FALSE,"True," &amp; IF(_xlfn.XLOOKUP("Dst_IsAny",'Scoring_Config'!$A:$A,'Scoring_Config'!$D:$D,"Yes")="Yes",_xlfn.XLOOKUP("Dst_IsAny",'Scoring_Config'!$A:$A,'Scoring_Config'!$C:$C,10),0),"False,0")</f>
        <v>0</v>
      </c>
      <c r="AC1214" cm="1">
        <f t="array" ref="AC1214">IF(FALSE,"True," &amp; IF(_xlfn.XLOOKUP("Dst_CIDR_Le_16",'Scoring_Config'!$A:$A,'Scoring_Config'!$D:$D,"Yes")="Yes",_xlfn.XLOOKUP("Dst_CIDR_Le_16",'Scoring_Config'!$A:$A,'Scoring_Config'!$C:$C,10),0),"False,0")</f>
        <v>0</v>
      </c>
      <c r="AD1214" cm="1">
        <f t="array" ref="AD1214">IF(FALSE,"True," &amp; IF(_xlfn.XLOOKUP("Dst_CIDR_17_22",'Scoring_Config'!$A:$A,'Scoring_Config'!$D:$D,"Yes")="Yes",_xlfn.XLOOKUP("Dst_CIDR_17_22",'Scoring_Config'!$A:$A,'Scoring_Config'!$C:$C,5),0),"False,0")</f>
        <v>0</v>
      </c>
      <c r="AE1214" cm="1">
        <f t="array" ref="AE1214">IF(FALSE,"True," &amp; IF(_xlfn.XLOOKUP("SrcZone_IsAny",'Scoring_Config'!$A:$A,'Scoring_Config'!$D:$D,"Yes")="Yes",_xlfn.XLOOKUP("SrcZone_IsAny",'Scoring_Config'!$A:$A,'Scoring_Config'!$C:$C,10),0),"False,0")</f>
        <v>0</v>
      </c>
      <c r="AF1214" cm="1">
        <f t="array" ref="AF1214">IF(FALSE,"True," &amp; IF(_xlfn.XLOOKUP("DstZone_IsAny",'Scoring_Config'!$A:$A,'Scoring_Config'!$D:$D,"Yes")="Yes",_xlfn.XLOOKUP("DstZone_IsAny",'Scoring_Config'!$A:$A,'Scoring_Config'!$C:$C,10),0),"False,0")</f>
        <v>0</v>
      </c>
      <c r="AG1214" cm="1">
        <f t="array" ref="AG121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14" cm="1">
        <f t="array" ref="AH1214">IF(TRUE,"True," &amp; IF(_xlfn.XLOOKUP("App_Any_OR_RangeGt1000",'Scoring_Config'!$A:$A,'Scoring_Config'!$D:$D,"Yes")="Yes",_xlfn.XLOOKUP("App_Any_OR_RangeGt1000",'Scoring_Config'!$A:$A,'Scoring_Config'!$C:$C,10),0),"False,0")</f>
        <v>0</v>
      </c>
      <c r="AI1214" cm="1">
        <f t="array" ref="AI1214">IF(FALSE,"True," &amp; IF(_xlfn.XLOOKUP("Service_Insecure_Match",'Scoring_Config'!$A:$A,'Scoring_Config'!$D:$D,"Yes")="Yes",_xlfn.XLOOKUP("Service_Insecure_Match",'Scoring_Config'!$A:$A,'Scoring_Config'!$C:$C,5),0),"False,0")</f>
        <v>0</v>
      </c>
      <c r="AJ1214" cm="1">
        <f t="array" ref="AJ1214">IF(FALSE,"True," &amp; IF(_xlfn.XLOOKUP("Risky_Inbound",'Scoring_Config'!$A:$A,'Scoring_Config'!$D:$D,"Yes")="Yes",_xlfn.XLOOKUP("Risky_Inbound",'Scoring_Config'!$A:$A,'Scoring_Config'!$C:$C,50),0),"False,0")</f>
        <v>0</v>
      </c>
      <c r="AK1214" cm="1">
        <f t="array" ref="AK1214">IF(FALSE,"True," &amp; IF(_xlfn.XLOOKUP("Risky_Outbound",'Scoring_Config'!$A:$A,'Scoring_Config'!$D:$D,"Yes")="Yes",_xlfn.XLOOKUP("Risky_Outbound",'Scoring_Config'!$A:$A,'Scoring_Config'!$C:$C,25),0),"False,0")</f>
        <v>0</v>
      </c>
      <c r="AL1214" t="s">
        <v>6700</v>
      </c>
      <c r="AM1214" cm="1">
        <f t="array" ref="AM121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14" t="s">
        <v>6697</v>
      </c>
      <c r="AO1214" t="s">
        <v>6697</v>
      </c>
      <c r="AP1214" t="s">
        <v>6697</v>
      </c>
      <c r="AQ1214" cm="1">
        <f t="array" ref="AQ1214">IF(FALSE,"True," &amp; IF(_xlfn.XLOOKUP("Service_IsAny",'Scoring_Config'!$A:$A,'Scoring_Config'!$D:$D,"Yes")="Yes",_xlfn.XLOOKUP("Service_IsAny",'Scoring_Config'!$A:$A,'Scoring_Config'!$C:$C,0),0),"False,0")</f>
        <v>0</v>
      </c>
      <c r="AR1214">
        <v>1</v>
      </c>
      <c r="AS1214" cm="1">
        <f t="array" ref="AS1214">IF(FALSE,"True," &amp; IF(_xlfn.XLOOKUP("Service_RangeGt1000",'Scoring_Config'!$A:$A,'Scoring_Config'!$D:$D,"Yes")="Yes",_xlfn.XLOOKUP("Service_RangeGt1000",'Scoring_Config'!$A:$A,'Scoring_Config'!$C:$C,0),0),"False,0")</f>
        <v>0</v>
      </c>
      <c r="AT1214" cm="1">
        <f t="array" ref="AT1214">IF(TRUE,"True," &amp; IF(_xlfn.XLOOKUP("App_IsAny",'Scoring_Config'!$A:$A,'Scoring_Config'!$D:$D,"Yes")="Yes",_xlfn.XLOOKUP("App_IsAny",'Scoring_Config'!$A:$A,'Scoring_Config'!$C:$C,0),0),"False,0")</f>
        <v>0</v>
      </c>
      <c r="AU1214">
        <v>65535</v>
      </c>
      <c r="AV1214" cm="1">
        <f t="array" ref="AV1214">IF(TRUE,"True," &amp; IF(_xlfn.XLOOKUP("App_RangeGt1000",'Scoring_Config'!$A:$A,'Scoring_Config'!$D:$D,"Yes")="Yes",_xlfn.XLOOKUP("App_RangeGt1000",'Scoring_Config'!$A:$A,'Scoring_Config'!$C:$C,0),0),"False,0")</f>
        <v>0</v>
      </c>
      <c r="AW1214" cm="1">
        <f t="array" ref="AW1214">IF(FALSE,"True," &amp; IF(_xlfn.XLOOKUP("Action_IsDenyOrDrop",'Scoring_Config'!$A:$A,'Scoring_Config'!$D:$D,"Yes")="Yes",_xlfn.XLOOKUP("Action_IsDenyOrDrop",'Scoring_Config'!$A:$A,'Scoring_Config'!$C:$C,0),0),"False,0")</f>
        <v>0</v>
      </c>
      <c r="AX1214" cm="1">
        <f t="array" ref="AX1214">IF(LEFT(AW1214,4)="True",0,(IF(LEFT(Y1214,4)="True",IF(_xlfn.XLOOKUP("Src_IsAny",'Scoring_Config'!$A:$A,'Scoring_Config'!$D:$D,"Yes")="Yes",_xlfn.XLOOKUP("Src_IsAny",'Scoring_Config'!$A:$A,'Scoring_Config'!$C:$C,10),0),0)+IF(LEFT(Z1214,4)="True",IF(_xlfn.XLOOKUP("Src_CIDR_Le_16",'Scoring_Config'!$A:$A,'Scoring_Config'!$D:$D,"Yes")="Yes",_xlfn.XLOOKUP("Src_CIDR_Le_16",'Scoring_Config'!$A:$A,'Scoring_Config'!$C:$C,10),0),0)+IF(LEFT(AA1214,4)="True",IF(_xlfn.XLOOKUP("Src_CIDR_17_22",'Scoring_Config'!$A:$A,'Scoring_Config'!$D:$D,"Yes")="Yes",_xlfn.XLOOKUP("Src_CIDR_17_22",'Scoring_Config'!$A:$A,'Scoring_Config'!$C:$C,5),0),0)+IF(LEFT(AB1214,4)="True",IF(_xlfn.XLOOKUP("Dst_IsAny",'Scoring_Config'!$A:$A,'Scoring_Config'!$D:$D,"Yes")="Yes",_xlfn.XLOOKUP("Dst_IsAny",'Scoring_Config'!$A:$A,'Scoring_Config'!$C:$C,10),0),0)+IF(LEFT(AC1214,4)="True",IF(_xlfn.XLOOKUP("Dst_CIDR_Le_16",'Scoring_Config'!$A:$A,'Scoring_Config'!$D:$D,"Yes")="Yes",_xlfn.XLOOKUP("Dst_CIDR_Le_16",'Scoring_Config'!$A:$A,'Scoring_Config'!$C:$C,10),0),0)+IF(LEFT(AD1214,4)="True",IF(_xlfn.XLOOKUP("Dst_CIDR_17_22",'Scoring_Config'!$A:$A,'Scoring_Config'!$D:$D,"Yes")="Yes",_xlfn.XLOOKUP("Dst_CIDR_17_22",'Scoring_Config'!$A:$A,'Scoring_Config'!$C:$C,5),0),0)+IF(LEFT(AE1214,4)="True",IF(_xlfn.XLOOKUP("SrcZone_IsAny",'Scoring_Config'!$A:$A,'Scoring_Config'!$D:$D,"Yes")="Yes",_xlfn.XLOOKUP("SrcZone_IsAny",'Scoring_Config'!$A:$A,'Scoring_Config'!$C:$C,10),0),0)+IF(LEFT(AF1214,4)="True",IF(_xlfn.XLOOKUP("DstZone_IsAny",'Scoring_Config'!$A:$A,'Scoring_Config'!$D:$D,"Yes")="Yes",_xlfn.XLOOKUP("DstZone_IsAny",'Scoring_Config'!$A:$A,'Scoring_Config'!$C:$C,10),0),0)+IF(LEFT(AG1214,4)="True",IF(_xlfn.XLOOKUP("Service_Any_OR_RangeGt1000",'Scoring_Config'!$A:$A,'Scoring_Config'!$D:$D,"Yes")="Yes",_xlfn.XLOOKUP("Service_Any_OR_RangeGt1000",'Scoring_Config'!$A:$A,'Scoring_Config'!$C:$C,10),0),0)+IF(LEFT(AH1214,4)="True",IF(_xlfn.XLOOKUP("App_Any_OR_RangeGt1000",'Scoring_Config'!$A:$A,'Scoring_Config'!$D:$D,"Yes")="Yes",_xlfn.XLOOKUP("App_Any_OR_RangeGt1000",'Scoring_Config'!$A:$A,'Scoring_Config'!$C:$C,10),0),0)+IF(LEFT(AI1214,4)="True",IF(_xlfn.XLOOKUP("Service_Insecure_Match",'Scoring_Config'!$A:$A,'Scoring_Config'!$D:$D,"Yes")="Yes",_xlfn.XLOOKUP("Service_Insecure_Match",'Scoring_Config'!$A:$A,'Scoring_Config'!$C:$C,5),0),0)+IF(LEFT(AJ1214,4)="True",IF(_xlfn.XLOOKUP("Risky_Inbound",'Scoring_Config'!$A:$A,'Scoring_Config'!$D:$D,"Yes")="Yes",_xlfn.XLOOKUP("Risky_Inbound",'Scoring_Config'!$A:$A,'Scoring_Config'!$C:$C,50),0),0)+IF(LEFT(AK1214,4)="True",IF(_xlfn.XLOOKUP("Risky_Outbound",'Scoring_Config'!$A:$A,'Scoring_Config'!$D:$D,"Yes")="Yes",_xlfn.XLOOKUP("Risky_Outbound",'Scoring_Config'!$A:$A,'Scoring_Config'!$C:$C,25),0),0)+IF(LEFT(AZ1214,4)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1214,FIND(",",AL1214)+1,100)),0)+IF(LEFT(AM1214,4)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1214,FIND(",",AN1214)+1,100)),0)+IF(_xlfn.XLOOKUP("Profile_Scoring",'Scoring_Config'!$A:$A,'Scoring_Config'!$D:$D,"Yes")="Yes",VALUE(MID(AO1214,FIND(",",AO1214)+1,100)),0)+IF(_xlfn.XLOOKUP("Options_Scoring",'Scoring_Config'!$A:$A,'Scoring_Config'!$D:$D,"Yes")="Yes",VALUE(MID(AP1214,FIND(",",AP1214)+1,100)),0)))</f>
        <v>0</v>
      </c>
      <c r="AZ1214" cm="1">
        <f t="array" ref="AZ1214">IF(FALSE,"True," &amp; IF(_xlfn.XLOOKUP("Migrate_Insecure",'Scoring_Config'!$A:$A,'Scoring_Config'!$D:$D,"Yes")="Yes",_xlfn.XLOOKUP("Migrate_Insecure",'Scoring_Config'!$A:$A,'Scoring_Config'!$C:$C,10),0),"False,0")</f>
        <v>0</v>
      </c>
    </row>
    <row r="1215" spans="1:52">
      <c r="A1215" t="s">
        <v>1979</v>
      </c>
      <c r="B1215" t="s">
        <v>3187</v>
      </c>
      <c r="C1215" t="s">
        <v>3542</v>
      </c>
      <c r="D1215" t="s">
        <v>3545</v>
      </c>
      <c r="E1215" t="s">
        <v>3563</v>
      </c>
      <c r="F1215" t="s">
        <v>3782</v>
      </c>
      <c r="G1215" t="s">
        <v>627</v>
      </c>
      <c r="H1215" t="s">
        <v>174</v>
      </c>
      <c r="I1215" t="s">
        <v>3788</v>
      </c>
      <c r="J1215" t="s">
        <v>1206</v>
      </c>
      <c r="K1215" t="s">
        <v>174</v>
      </c>
      <c r="L1215" t="s">
        <v>1563</v>
      </c>
      <c r="M1215" t="s">
        <v>1974</v>
      </c>
      <c r="N1215" t="s">
        <v>4315</v>
      </c>
      <c r="O1215" t="s">
        <v>4319</v>
      </c>
      <c r="P1215" t="s">
        <v>4323</v>
      </c>
      <c r="Q1215" t="s">
        <v>5180</v>
      </c>
      <c r="R1215" t="s">
        <v>5439</v>
      </c>
      <c r="S1215" t="s">
        <v>4324</v>
      </c>
      <c r="T1215" t="s">
        <v>5763</v>
      </c>
      <c r="U1215" t="s">
        <v>6552</v>
      </c>
      <c r="Y1215" cm="1">
        <f t="array" ref="Y1215">IF(FALSE,"True," &amp; IF(_xlfn.XLOOKUP("Src_IsAny",'Scoring_Config'!$A:$A,'Scoring_Config'!$D:$D,"Yes")="Yes",_xlfn.XLOOKUP("Src_IsAny",'Scoring_Config'!$A:$A,'Scoring_Config'!$C:$C,10),0),"False,0")</f>
        <v>0</v>
      </c>
      <c r="Z1215" cm="1">
        <f t="array" ref="Z1215">IF(FALSE,"True," &amp; IF(_xlfn.XLOOKUP("Src_CIDR_Le_16",'Scoring_Config'!$A:$A,'Scoring_Config'!$D:$D,"Yes")="Yes",_xlfn.XLOOKUP("Src_CIDR_Le_16",'Scoring_Config'!$A:$A,'Scoring_Config'!$C:$C,10),0),"False,0")</f>
        <v>0</v>
      </c>
      <c r="AA1215" cm="1">
        <f t="array" ref="AA1215">IF(FALSE,"True," &amp; IF(_xlfn.XLOOKUP("Src_CIDR_17_22",'Scoring_Config'!$A:$A,'Scoring_Config'!$D:$D,"Yes")="Yes",_xlfn.XLOOKUP("Src_CIDR_17_22",'Scoring_Config'!$A:$A,'Scoring_Config'!$C:$C,5),0),"False,0")</f>
        <v>0</v>
      </c>
      <c r="AB1215" cm="1">
        <f t="array" ref="AB1215">IF(FALSE,"True," &amp; IF(_xlfn.XLOOKUP("Dst_IsAny",'Scoring_Config'!$A:$A,'Scoring_Config'!$D:$D,"Yes")="Yes",_xlfn.XLOOKUP("Dst_IsAny",'Scoring_Config'!$A:$A,'Scoring_Config'!$C:$C,10),0),"False,0")</f>
        <v>0</v>
      </c>
      <c r="AC1215" cm="1">
        <f t="array" ref="AC1215">IF(FALSE,"True," &amp; IF(_xlfn.XLOOKUP("Dst_CIDR_Le_16",'Scoring_Config'!$A:$A,'Scoring_Config'!$D:$D,"Yes")="Yes",_xlfn.XLOOKUP("Dst_CIDR_Le_16",'Scoring_Config'!$A:$A,'Scoring_Config'!$C:$C,10),0),"False,0")</f>
        <v>0</v>
      </c>
      <c r="AD1215" cm="1">
        <f t="array" ref="AD1215">IF(FALSE,"True," &amp; IF(_xlfn.XLOOKUP("Dst_CIDR_17_22",'Scoring_Config'!$A:$A,'Scoring_Config'!$D:$D,"Yes")="Yes",_xlfn.XLOOKUP("Dst_CIDR_17_22",'Scoring_Config'!$A:$A,'Scoring_Config'!$C:$C,5),0),"False,0")</f>
        <v>0</v>
      </c>
      <c r="AE1215" cm="1">
        <f t="array" ref="AE1215">IF(FALSE,"True," &amp; IF(_xlfn.XLOOKUP("SrcZone_IsAny",'Scoring_Config'!$A:$A,'Scoring_Config'!$D:$D,"Yes")="Yes",_xlfn.XLOOKUP("SrcZone_IsAny",'Scoring_Config'!$A:$A,'Scoring_Config'!$C:$C,10),0),"False,0")</f>
        <v>0</v>
      </c>
      <c r="AF1215" cm="1">
        <f t="array" ref="AF1215">IF(FALSE,"True," &amp; IF(_xlfn.XLOOKUP("DstZone_IsAny",'Scoring_Config'!$A:$A,'Scoring_Config'!$D:$D,"Yes")="Yes",_xlfn.XLOOKUP("DstZone_IsAny",'Scoring_Config'!$A:$A,'Scoring_Config'!$C:$C,10),0),"False,0")</f>
        <v>0</v>
      </c>
      <c r="AG1215" cm="1">
        <f t="array" ref="AG121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15" cm="1">
        <f t="array" ref="AH1215">IF(TRUE,"True," &amp; IF(_xlfn.XLOOKUP("App_Any_OR_RangeGt1000",'Scoring_Config'!$A:$A,'Scoring_Config'!$D:$D,"Yes")="Yes",_xlfn.XLOOKUP("App_Any_OR_RangeGt1000",'Scoring_Config'!$A:$A,'Scoring_Config'!$C:$C,10),0),"False,0")</f>
        <v>0</v>
      </c>
      <c r="AI1215" cm="1">
        <f t="array" ref="AI1215">IF(FALSE,"True," &amp; IF(_xlfn.XLOOKUP("Service_Insecure_Match",'Scoring_Config'!$A:$A,'Scoring_Config'!$D:$D,"Yes")="Yes",_xlfn.XLOOKUP("Service_Insecure_Match",'Scoring_Config'!$A:$A,'Scoring_Config'!$C:$C,5),0),"False,0")</f>
        <v>0</v>
      </c>
      <c r="AJ1215" cm="1">
        <f t="array" ref="AJ1215">IF(FALSE,"True," &amp; IF(_xlfn.XLOOKUP("Risky_Inbound",'Scoring_Config'!$A:$A,'Scoring_Config'!$D:$D,"Yes")="Yes",_xlfn.XLOOKUP("Risky_Inbound",'Scoring_Config'!$A:$A,'Scoring_Config'!$C:$C,50),0),"False,0")</f>
        <v>0</v>
      </c>
      <c r="AK1215" cm="1">
        <f t="array" ref="AK1215">IF(FALSE,"True," &amp; IF(_xlfn.XLOOKUP("Risky_Outbound",'Scoring_Config'!$A:$A,'Scoring_Config'!$D:$D,"Yes")="Yes",_xlfn.XLOOKUP("Risky_Outbound",'Scoring_Config'!$A:$A,'Scoring_Config'!$C:$C,25),0),"False,0")</f>
        <v>0</v>
      </c>
      <c r="AL1215" t="s">
        <v>6699</v>
      </c>
      <c r="AM1215" cm="1">
        <f t="array" ref="AM121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15" t="s">
        <v>6697</v>
      </c>
      <c r="AO1215" t="s">
        <v>6697</v>
      </c>
      <c r="AP1215" t="s">
        <v>6697</v>
      </c>
      <c r="AQ1215" cm="1">
        <f t="array" ref="AQ1215">IF(FALSE,"True," &amp; IF(_xlfn.XLOOKUP("Service_IsAny",'Scoring_Config'!$A:$A,'Scoring_Config'!$D:$D,"Yes")="Yes",_xlfn.XLOOKUP("Service_IsAny",'Scoring_Config'!$A:$A,'Scoring_Config'!$C:$C,0),0),"False,0")</f>
        <v>0</v>
      </c>
      <c r="AR1215">
        <v>1</v>
      </c>
      <c r="AS1215" cm="1">
        <f t="array" ref="AS1215">IF(FALSE,"True," &amp; IF(_xlfn.XLOOKUP("Service_RangeGt1000",'Scoring_Config'!$A:$A,'Scoring_Config'!$D:$D,"Yes")="Yes",_xlfn.XLOOKUP("Service_RangeGt1000",'Scoring_Config'!$A:$A,'Scoring_Config'!$C:$C,0),0),"False,0")</f>
        <v>0</v>
      </c>
      <c r="AT1215" cm="1">
        <f t="array" ref="AT1215">IF(TRUE,"True," &amp; IF(_xlfn.XLOOKUP("App_IsAny",'Scoring_Config'!$A:$A,'Scoring_Config'!$D:$D,"Yes")="Yes",_xlfn.XLOOKUP("App_IsAny",'Scoring_Config'!$A:$A,'Scoring_Config'!$C:$C,0),0),"False,0")</f>
        <v>0</v>
      </c>
      <c r="AU1215">
        <v>65535</v>
      </c>
      <c r="AV1215" cm="1">
        <f t="array" ref="AV1215">IF(TRUE,"True," &amp; IF(_xlfn.XLOOKUP("App_RangeGt1000",'Scoring_Config'!$A:$A,'Scoring_Config'!$D:$D,"Yes")="Yes",_xlfn.XLOOKUP("App_RangeGt1000",'Scoring_Config'!$A:$A,'Scoring_Config'!$C:$C,0),0),"False,0")</f>
        <v>0</v>
      </c>
      <c r="AW1215" cm="1">
        <f t="array" ref="AW1215">IF(FALSE,"True," &amp; IF(_xlfn.XLOOKUP("Action_IsDenyOrDrop",'Scoring_Config'!$A:$A,'Scoring_Config'!$D:$D,"Yes")="Yes",_xlfn.XLOOKUP("Action_IsDenyOrDrop",'Scoring_Config'!$A:$A,'Scoring_Config'!$C:$C,0),0),"False,0")</f>
        <v>0</v>
      </c>
      <c r="AX1215" cm="1">
        <f t="array" ref="AX1215">IF(LEFT(AW1215,4)="True",0,(IF(LEFT(Y1215,4)="True",IF(_xlfn.XLOOKUP("Src_IsAny",'Scoring_Config'!$A:$A,'Scoring_Config'!$D:$D,"Yes")="Yes",_xlfn.XLOOKUP("Src_IsAny",'Scoring_Config'!$A:$A,'Scoring_Config'!$C:$C,10),0),0)+IF(LEFT(Z1215,4)="True",IF(_xlfn.XLOOKUP("Src_CIDR_Le_16",'Scoring_Config'!$A:$A,'Scoring_Config'!$D:$D,"Yes")="Yes",_xlfn.XLOOKUP("Src_CIDR_Le_16",'Scoring_Config'!$A:$A,'Scoring_Config'!$C:$C,10),0),0)+IF(LEFT(AA1215,4)="True",IF(_xlfn.XLOOKUP("Src_CIDR_17_22",'Scoring_Config'!$A:$A,'Scoring_Config'!$D:$D,"Yes")="Yes",_xlfn.XLOOKUP("Src_CIDR_17_22",'Scoring_Config'!$A:$A,'Scoring_Config'!$C:$C,5),0),0)+IF(LEFT(AB1215,4)="True",IF(_xlfn.XLOOKUP("Dst_IsAny",'Scoring_Config'!$A:$A,'Scoring_Config'!$D:$D,"Yes")="Yes",_xlfn.XLOOKUP("Dst_IsAny",'Scoring_Config'!$A:$A,'Scoring_Config'!$C:$C,10),0),0)+IF(LEFT(AC1215,4)="True",IF(_xlfn.XLOOKUP("Dst_CIDR_Le_16",'Scoring_Config'!$A:$A,'Scoring_Config'!$D:$D,"Yes")="Yes",_xlfn.XLOOKUP("Dst_CIDR_Le_16",'Scoring_Config'!$A:$A,'Scoring_Config'!$C:$C,10),0),0)+IF(LEFT(AD1215,4)="True",IF(_xlfn.XLOOKUP("Dst_CIDR_17_22",'Scoring_Config'!$A:$A,'Scoring_Config'!$D:$D,"Yes")="Yes",_xlfn.XLOOKUP("Dst_CIDR_17_22",'Scoring_Config'!$A:$A,'Scoring_Config'!$C:$C,5),0),0)+IF(LEFT(AE1215,4)="True",IF(_xlfn.XLOOKUP("SrcZone_IsAny",'Scoring_Config'!$A:$A,'Scoring_Config'!$D:$D,"Yes")="Yes",_xlfn.XLOOKUP("SrcZone_IsAny",'Scoring_Config'!$A:$A,'Scoring_Config'!$C:$C,10),0),0)+IF(LEFT(AF1215,4)="True",IF(_xlfn.XLOOKUP("DstZone_IsAny",'Scoring_Config'!$A:$A,'Scoring_Config'!$D:$D,"Yes")="Yes",_xlfn.XLOOKUP("DstZone_IsAny",'Scoring_Config'!$A:$A,'Scoring_Config'!$C:$C,10),0),0)+IF(LEFT(AG1215,4)="True",IF(_xlfn.XLOOKUP("Service_Any_OR_RangeGt1000",'Scoring_Config'!$A:$A,'Scoring_Config'!$D:$D,"Yes")="Yes",_xlfn.XLOOKUP("Service_Any_OR_RangeGt1000",'Scoring_Config'!$A:$A,'Scoring_Config'!$C:$C,10),0),0)+IF(LEFT(AH1215,4)="True",IF(_xlfn.XLOOKUP("App_Any_OR_RangeGt1000",'Scoring_Config'!$A:$A,'Scoring_Config'!$D:$D,"Yes")="Yes",_xlfn.XLOOKUP("App_Any_OR_RangeGt1000",'Scoring_Config'!$A:$A,'Scoring_Config'!$C:$C,10),0),0)+IF(LEFT(AI1215,4)="True",IF(_xlfn.XLOOKUP("Service_Insecure_Match",'Scoring_Config'!$A:$A,'Scoring_Config'!$D:$D,"Yes")="Yes",_xlfn.XLOOKUP("Service_Insecure_Match",'Scoring_Config'!$A:$A,'Scoring_Config'!$C:$C,5),0),0)+IF(LEFT(AJ1215,4)="True",IF(_xlfn.XLOOKUP("Risky_Inbound",'Scoring_Config'!$A:$A,'Scoring_Config'!$D:$D,"Yes")="Yes",_xlfn.XLOOKUP("Risky_Inbound",'Scoring_Config'!$A:$A,'Scoring_Config'!$C:$C,50),0),0)+IF(LEFT(AK1215,4)="True",IF(_xlfn.XLOOKUP("Risky_Outbound",'Scoring_Config'!$A:$A,'Scoring_Config'!$D:$D,"Yes")="Yes",_xlfn.XLOOKUP("Risky_Outbound",'Scoring_Config'!$A:$A,'Scoring_Config'!$C:$C,25),0),0)+IF(LEFT(AZ1215,4)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1215,FIND(",",AL1215)+1,100)),0)+IF(LEFT(AM1215,4)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1215,FIND(",",AN1215)+1,100)),0)+IF(_xlfn.XLOOKUP("Profile_Scoring",'Scoring_Config'!$A:$A,'Scoring_Config'!$D:$D,"Yes")="Yes",VALUE(MID(AO1215,FIND(",",AO1215)+1,100)),0)+IF(_xlfn.XLOOKUP("Options_Scoring",'Scoring_Config'!$A:$A,'Scoring_Config'!$D:$D,"Yes")="Yes",VALUE(MID(AP1215,FIND(",",AP1215)+1,100)),0)))</f>
        <v>0</v>
      </c>
      <c r="AZ1215" cm="1">
        <f t="array" ref="AZ1215">IF(FALSE,"True," &amp; IF(_xlfn.XLOOKUP("Migrate_Insecure",'Scoring_Config'!$A:$A,'Scoring_Config'!$D:$D,"Yes")="Yes",_xlfn.XLOOKUP("Migrate_Insecure",'Scoring_Config'!$A:$A,'Scoring_Config'!$C:$C,10),0),"False,0")</f>
        <v>0</v>
      </c>
    </row>
    <row r="1216" spans="1:52">
      <c r="A1216" t="s">
        <v>1979</v>
      </c>
      <c r="B1216" t="s">
        <v>3188</v>
      </c>
      <c r="C1216" t="s">
        <v>3542</v>
      </c>
      <c r="D1216" t="s">
        <v>3545</v>
      </c>
      <c r="E1216" t="s">
        <v>3563</v>
      </c>
      <c r="F1216" t="s">
        <v>3963</v>
      </c>
      <c r="G1216" t="s">
        <v>328</v>
      </c>
      <c r="H1216" t="s">
        <v>174</v>
      </c>
      <c r="I1216" t="s">
        <v>3582</v>
      </c>
      <c r="J1216" t="s">
        <v>880</v>
      </c>
      <c r="K1216" t="s">
        <v>1662</v>
      </c>
      <c r="L1216" t="s">
        <v>1327</v>
      </c>
      <c r="M1216" t="s">
        <v>1974</v>
      </c>
      <c r="N1216" t="s">
        <v>4315</v>
      </c>
      <c r="O1216" t="s">
        <v>4319</v>
      </c>
      <c r="P1216" t="s">
        <v>4321</v>
      </c>
      <c r="Q1216" t="s">
        <v>5181</v>
      </c>
      <c r="R1216" t="s">
        <v>5439</v>
      </c>
      <c r="S1216" t="s">
        <v>4324</v>
      </c>
      <c r="T1216" t="s">
        <v>5832</v>
      </c>
      <c r="U1216" t="s">
        <v>6553</v>
      </c>
      <c r="Y1216" cm="1">
        <f t="array" ref="Y1216">IF(FALSE,"True," &amp; IF(_xlfn.XLOOKUP("Src_IsAny",'Scoring_Config'!$A:$A,'Scoring_Config'!$D:$D,"Yes")="Yes",_xlfn.XLOOKUP("Src_IsAny",'Scoring_Config'!$A:$A,'Scoring_Config'!$C:$C,10),0),"False,0")</f>
        <v>0</v>
      </c>
      <c r="Z1216" cm="1">
        <f t="array" ref="Z1216">IF(FALSE,"True," &amp; IF(_xlfn.XLOOKUP("Src_CIDR_Le_16",'Scoring_Config'!$A:$A,'Scoring_Config'!$D:$D,"Yes")="Yes",_xlfn.XLOOKUP("Src_CIDR_Le_16",'Scoring_Config'!$A:$A,'Scoring_Config'!$C:$C,10),0),"False,0")</f>
        <v>0</v>
      </c>
      <c r="AA1216" cm="1">
        <f t="array" ref="AA1216">IF(FALSE,"True," &amp; IF(_xlfn.XLOOKUP("Src_CIDR_17_22",'Scoring_Config'!$A:$A,'Scoring_Config'!$D:$D,"Yes")="Yes",_xlfn.XLOOKUP("Src_CIDR_17_22",'Scoring_Config'!$A:$A,'Scoring_Config'!$C:$C,5),0),"False,0")</f>
        <v>0</v>
      </c>
      <c r="AB1216" cm="1">
        <f t="array" ref="AB1216">IF(FALSE,"True," &amp; IF(_xlfn.XLOOKUP("Dst_IsAny",'Scoring_Config'!$A:$A,'Scoring_Config'!$D:$D,"Yes")="Yes",_xlfn.XLOOKUP("Dst_IsAny",'Scoring_Config'!$A:$A,'Scoring_Config'!$C:$C,10),0),"False,0")</f>
        <v>0</v>
      </c>
      <c r="AC1216" cm="1">
        <f t="array" ref="AC1216">IF(FALSE,"True," &amp; IF(_xlfn.XLOOKUP("Dst_CIDR_Le_16",'Scoring_Config'!$A:$A,'Scoring_Config'!$D:$D,"Yes")="Yes",_xlfn.XLOOKUP("Dst_CIDR_Le_16",'Scoring_Config'!$A:$A,'Scoring_Config'!$C:$C,10),0),"False,0")</f>
        <v>0</v>
      </c>
      <c r="AD1216" cm="1">
        <f t="array" ref="AD1216">IF(FALSE,"True," &amp; IF(_xlfn.XLOOKUP("Dst_CIDR_17_22",'Scoring_Config'!$A:$A,'Scoring_Config'!$D:$D,"Yes")="Yes",_xlfn.XLOOKUP("Dst_CIDR_17_22",'Scoring_Config'!$A:$A,'Scoring_Config'!$C:$C,5),0),"False,0")</f>
        <v>0</v>
      </c>
      <c r="AE1216" cm="1">
        <f t="array" ref="AE1216">IF(FALSE,"True," &amp; IF(_xlfn.XLOOKUP("SrcZone_IsAny",'Scoring_Config'!$A:$A,'Scoring_Config'!$D:$D,"Yes")="Yes",_xlfn.XLOOKUP("SrcZone_IsAny",'Scoring_Config'!$A:$A,'Scoring_Config'!$C:$C,10),0),"False,0")</f>
        <v>0</v>
      </c>
      <c r="AF1216" cm="1">
        <f t="array" ref="AF1216">IF(FALSE,"True," &amp; IF(_xlfn.XLOOKUP("DstZone_IsAny",'Scoring_Config'!$A:$A,'Scoring_Config'!$D:$D,"Yes")="Yes",_xlfn.XLOOKUP("DstZone_IsAny",'Scoring_Config'!$A:$A,'Scoring_Config'!$C:$C,10),0),"False,0")</f>
        <v>0</v>
      </c>
      <c r="AG1216" cm="1">
        <f t="array" ref="AG121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16" cm="1">
        <f t="array" ref="AH1216">IF(FALSE,"True," &amp; IF(_xlfn.XLOOKUP("App_Any_OR_RangeGt1000",'Scoring_Config'!$A:$A,'Scoring_Config'!$D:$D,"Yes")="Yes",_xlfn.XLOOKUP("App_Any_OR_RangeGt1000",'Scoring_Config'!$A:$A,'Scoring_Config'!$C:$C,10),0),"False,0")</f>
        <v>0</v>
      </c>
      <c r="AI1216" cm="1">
        <f t="array" ref="AI1216">IF(FALSE,"True," &amp; IF(_xlfn.XLOOKUP("Service_Insecure_Match",'Scoring_Config'!$A:$A,'Scoring_Config'!$D:$D,"Yes")="Yes",_xlfn.XLOOKUP("Service_Insecure_Match",'Scoring_Config'!$A:$A,'Scoring_Config'!$C:$C,5),0),"False,0")</f>
        <v>0</v>
      </c>
      <c r="AJ1216" cm="1">
        <f t="array" ref="AJ1216">IF(FALSE,"True," &amp; IF(_xlfn.XLOOKUP("Risky_Inbound",'Scoring_Config'!$A:$A,'Scoring_Config'!$D:$D,"Yes")="Yes",_xlfn.XLOOKUP("Risky_Inbound",'Scoring_Config'!$A:$A,'Scoring_Config'!$C:$C,50),0),"False,0")</f>
        <v>0</v>
      </c>
      <c r="AK1216" cm="1">
        <f t="array" ref="AK1216">IF(FALSE,"True," &amp; IF(_xlfn.XLOOKUP("Risky_Outbound",'Scoring_Config'!$A:$A,'Scoring_Config'!$D:$D,"Yes")="Yes",_xlfn.XLOOKUP("Risky_Outbound",'Scoring_Config'!$A:$A,'Scoring_Config'!$C:$C,25),0),"False,0")</f>
        <v>0</v>
      </c>
      <c r="AL1216" t="s">
        <v>6700</v>
      </c>
      <c r="AM1216" cm="1">
        <f t="array" ref="AM121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16" t="s">
        <v>6697</v>
      </c>
      <c r="AO1216" t="s">
        <v>6697</v>
      </c>
      <c r="AP1216" t="s">
        <v>6697</v>
      </c>
      <c r="AQ1216" cm="1">
        <f t="array" ref="AQ1216">IF(FALSE,"True," &amp; IF(_xlfn.XLOOKUP("Service_IsAny",'Scoring_Config'!$A:$A,'Scoring_Config'!$D:$D,"Yes")="Yes",_xlfn.XLOOKUP("Service_IsAny",'Scoring_Config'!$A:$A,'Scoring_Config'!$C:$C,0),0),"False,0")</f>
        <v>0</v>
      </c>
      <c r="AR1216">
        <v>0</v>
      </c>
      <c r="AS1216" cm="1">
        <f t="array" ref="AS1216">IF(FALSE,"True," &amp; IF(_xlfn.XLOOKUP("Service_RangeGt1000",'Scoring_Config'!$A:$A,'Scoring_Config'!$D:$D,"Yes")="Yes",_xlfn.XLOOKUP("Service_RangeGt1000",'Scoring_Config'!$A:$A,'Scoring_Config'!$C:$C,0),0),"False,0")</f>
        <v>0</v>
      </c>
      <c r="AT1216" cm="1">
        <f t="array" ref="AT1216">IF(FALSE,"True," &amp; IF(_xlfn.XLOOKUP("App_IsAny",'Scoring_Config'!$A:$A,'Scoring_Config'!$D:$D,"Yes")="Yes",_xlfn.XLOOKUP("App_IsAny",'Scoring_Config'!$A:$A,'Scoring_Config'!$C:$C,0),0),"False,0")</f>
        <v>0</v>
      </c>
      <c r="AU1216">
        <v>2</v>
      </c>
      <c r="AV1216" cm="1">
        <f t="array" ref="AV1216">IF(FALSE,"True," &amp; IF(_xlfn.XLOOKUP("App_RangeGt1000",'Scoring_Config'!$A:$A,'Scoring_Config'!$D:$D,"Yes")="Yes",_xlfn.XLOOKUP("App_RangeGt1000",'Scoring_Config'!$A:$A,'Scoring_Config'!$C:$C,0),0),"False,0")</f>
        <v>0</v>
      </c>
      <c r="AW1216" cm="1">
        <f t="array" ref="AW1216">IF(FALSE,"True," &amp; IF(_xlfn.XLOOKUP("Action_IsDenyOrDrop",'Scoring_Config'!$A:$A,'Scoring_Config'!$D:$D,"Yes")="Yes",_xlfn.XLOOKUP("Action_IsDenyOrDrop",'Scoring_Config'!$A:$A,'Scoring_Config'!$C:$C,0),0),"False,0")</f>
        <v>0</v>
      </c>
      <c r="AX1216" cm="1">
        <f t="array" ref="AX1216">IF(LEFT(AW1216,4)="True",0,(IF(LEFT(Y1216,4)="True",IF(_xlfn.XLOOKUP("Src_IsAny",'Scoring_Config'!$A:$A,'Scoring_Config'!$D:$D,"Yes")="Yes",_xlfn.XLOOKUP("Src_IsAny",'Scoring_Config'!$A:$A,'Scoring_Config'!$C:$C,10),0),0)+IF(LEFT(Z1216,4)="True",IF(_xlfn.XLOOKUP("Src_CIDR_Le_16",'Scoring_Config'!$A:$A,'Scoring_Config'!$D:$D,"Yes")="Yes",_xlfn.XLOOKUP("Src_CIDR_Le_16",'Scoring_Config'!$A:$A,'Scoring_Config'!$C:$C,10),0),0)+IF(LEFT(AA1216,4)="True",IF(_xlfn.XLOOKUP("Src_CIDR_17_22",'Scoring_Config'!$A:$A,'Scoring_Config'!$D:$D,"Yes")="Yes",_xlfn.XLOOKUP("Src_CIDR_17_22",'Scoring_Config'!$A:$A,'Scoring_Config'!$C:$C,5),0),0)+IF(LEFT(AB1216,4)="True",IF(_xlfn.XLOOKUP("Dst_IsAny",'Scoring_Config'!$A:$A,'Scoring_Config'!$D:$D,"Yes")="Yes",_xlfn.XLOOKUP("Dst_IsAny",'Scoring_Config'!$A:$A,'Scoring_Config'!$C:$C,10),0),0)+IF(LEFT(AC1216,4)="True",IF(_xlfn.XLOOKUP("Dst_CIDR_Le_16",'Scoring_Config'!$A:$A,'Scoring_Config'!$D:$D,"Yes")="Yes",_xlfn.XLOOKUP("Dst_CIDR_Le_16",'Scoring_Config'!$A:$A,'Scoring_Config'!$C:$C,10),0),0)+IF(LEFT(AD1216,4)="True",IF(_xlfn.XLOOKUP("Dst_CIDR_17_22",'Scoring_Config'!$A:$A,'Scoring_Config'!$D:$D,"Yes")="Yes",_xlfn.XLOOKUP("Dst_CIDR_17_22",'Scoring_Config'!$A:$A,'Scoring_Config'!$C:$C,5),0),0)+IF(LEFT(AE1216,4)="True",IF(_xlfn.XLOOKUP("SrcZone_IsAny",'Scoring_Config'!$A:$A,'Scoring_Config'!$D:$D,"Yes")="Yes",_xlfn.XLOOKUP("SrcZone_IsAny",'Scoring_Config'!$A:$A,'Scoring_Config'!$C:$C,10),0),0)+IF(LEFT(AF1216,4)="True",IF(_xlfn.XLOOKUP("DstZone_IsAny",'Scoring_Config'!$A:$A,'Scoring_Config'!$D:$D,"Yes")="Yes",_xlfn.XLOOKUP("DstZone_IsAny",'Scoring_Config'!$A:$A,'Scoring_Config'!$C:$C,10),0),0)+IF(LEFT(AG1216,4)="True",IF(_xlfn.XLOOKUP("Service_Any_OR_RangeGt1000",'Scoring_Config'!$A:$A,'Scoring_Config'!$D:$D,"Yes")="Yes",_xlfn.XLOOKUP("Service_Any_OR_RangeGt1000",'Scoring_Config'!$A:$A,'Scoring_Config'!$C:$C,10),0),0)+IF(LEFT(AH1216,4)="True",IF(_xlfn.XLOOKUP("App_Any_OR_RangeGt1000",'Scoring_Config'!$A:$A,'Scoring_Config'!$D:$D,"Yes")="Yes",_xlfn.XLOOKUP("App_Any_OR_RangeGt1000",'Scoring_Config'!$A:$A,'Scoring_Config'!$C:$C,10),0),0)+IF(LEFT(AI1216,4)="True",IF(_xlfn.XLOOKUP("Service_Insecure_Match",'Scoring_Config'!$A:$A,'Scoring_Config'!$D:$D,"Yes")="Yes",_xlfn.XLOOKUP("Service_Insecure_Match",'Scoring_Config'!$A:$A,'Scoring_Config'!$C:$C,5),0),0)+IF(LEFT(AJ1216,4)="True",IF(_xlfn.XLOOKUP("Risky_Inbound",'Scoring_Config'!$A:$A,'Scoring_Config'!$D:$D,"Yes")="Yes",_xlfn.XLOOKUP("Risky_Inbound",'Scoring_Config'!$A:$A,'Scoring_Config'!$C:$C,50),0),0)+IF(LEFT(AK1216,4)="True",IF(_xlfn.XLOOKUP("Risky_Outbound",'Scoring_Config'!$A:$A,'Scoring_Config'!$D:$D,"Yes")="Yes",_xlfn.XLOOKUP("Risky_Outbound",'Scoring_Config'!$A:$A,'Scoring_Config'!$C:$C,25),0),0)+IF(LEFT(AZ1216,4)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1216,FIND(",",AL1216)+1,100)),0)+IF(LEFT(AM1216,4)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1216,FIND(",",AN1216)+1,100)),0)+IF(_xlfn.XLOOKUP("Profile_Scoring",'Scoring_Config'!$A:$A,'Scoring_Config'!$D:$D,"Yes")="Yes",VALUE(MID(AO1216,FIND(",",AO1216)+1,100)),0)+IF(_xlfn.XLOOKUP("Options_Scoring",'Scoring_Config'!$A:$A,'Scoring_Config'!$D:$D,"Yes")="Yes",VALUE(MID(AP1216,FIND(",",AP1216)+1,100)),0)))</f>
        <v>0</v>
      </c>
      <c r="AZ1216" cm="1">
        <f t="array" ref="AZ1216">IF(FALSE,"True," &amp; IF(_xlfn.XLOOKUP("Migrate_Insecure",'Scoring_Config'!$A:$A,'Scoring_Config'!$D:$D,"Yes")="Yes",_xlfn.XLOOKUP("Migrate_Insecure",'Scoring_Config'!$A:$A,'Scoring_Config'!$C:$C,10),0),"False,0")</f>
        <v>0</v>
      </c>
    </row>
    <row r="1217" spans="1:52">
      <c r="A1217" t="s">
        <v>1979</v>
      </c>
      <c r="B1217" t="s">
        <v>3189</v>
      </c>
      <c r="C1217" t="s">
        <v>3542</v>
      </c>
      <c r="D1217" t="s">
        <v>3545</v>
      </c>
      <c r="E1217" t="s">
        <v>3563</v>
      </c>
      <c r="F1217" t="s">
        <v>3866</v>
      </c>
      <c r="G1217" t="s">
        <v>628</v>
      </c>
      <c r="H1217" t="s">
        <v>174</v>
      </c>
      <c r="I1217" t="s">
        <v>3784</v>
      </c>
      <c r="J1217" t="s">
        <v>1041</v>
      </c>
      <c r="K1217" t="s">
        <v>1882</v>
      </c>
      <c r="L1217" t="s">
        <v>1564</v>
      </c>
      <c r="M1217" t="s">
        <v>1974</v>
      </c>
      <c r="N1217" t="s">
        <v>4315</v>
      </c>
      <c r="O1217" t="s">
        <v>4319</v>
      </c>
      <c r="P1217" t="s">
        <v>4321</v>
      </c>
      <c r="Q1217" t="s">
        <v>5182</v>
      </c>
      <c r="R1217" t="s">
        <v>5440</v>
      </c>
      <c r="S1217" t="s">
        <v>5440</v>
      </c>
      <c r="T1217" t="s">
        <v>5817</v>
      </c>
      <c r="U1217" t="s">
        <v>6554</v>
      </c>
      <c r="Y1217" cm="1">
        <f t="array" ref="Y1217">IF(FALSE,"True," &amp; IF(_xlfn.XLOOKUP("Src_IsAny",'Scoring_Config'!$A:$A,'Scoring_Config'!$D:$D,"Yes")="Yes",_xlfn.XLOOKUP("Src_IsAny",'Scoring_Config'!$A:$A,'Scoring_Config'!$C:$C,10),0),"False,0")</f>
        <v>0</v>
      </c>
      <c r="Z1217" cm="1">
        <f t="array" ref="Z1217">IF(FALSE,"True," &amp; IF(_xlfn.XLOOKUP("Src_CIDR_Le_16",'Scoring_Config'!$A:$A,'Scoring_Config'!$D:$D,"Yes")="Yes",_xlfn.XLOOKUP("Src_CIDR_Le_16",'Scoring_Config'!$A:$A,'Scoring_Config'!$C:$C,10),0),"False,0")</f>
        <v>0</v>
      </c>
      <c r="AA1217" cm="1">
        <f t="array" ref="AA1217">IF(FALSE,"True," &amp; IF(_xlfn.XLOOKUP("Src_CIDR_17_22",'Scoring_Config'!$A:$A,'Scoring_Config'!$D:$D,"Yes")="Yes",_xlfn.XLOOKUP("Src_CIDR_17_22",'Scoring_Config'!$A:$A,'Scoring_Config'!$C:$C,5),0),"False,0")</f>
        <v>0</v>
      </c>
      <c r="AB1217" cm="1">
        <f t="array" ref="AB1217">IF(FALSE,"True," &amp; IF(_xlfn.XLOOKUP("Dst_IsAny",'Scoring_Config'!$A:$A,'Scoring_Config'!$D:$D,"Yes")="Yes",_xlfn.XLOOKUP("Dst_IsAny",'Scoring_Config'!$A:$A,'Scoring_Config'!$C:$C,10),0),"False,0")</f>
        <v>0</v>
      </c>
      <c r="AC1217" cm="1">
        <f t="array" ref="AC1217">IF(FALSE,"True," &amp; IF(_xlfn.XLOOKUP("Dst_CIDR_Le_16",'Scoring_Config'!$A:$A,'Scoring_Config'!$D:$D,"Yes")="Yes",_xlfn.XLOOKUP("Dst_CIDR_Le_16",'Scoring_Config'!$A:$A,'Scoring_Config'!$C:$C,10),0),"False,0")</f>
        <v>0</v>
      </c>
      <c r="AD1217" cm="1">
        <f t="array" ref="AD1217">IF(FALSE,"True," &amp; IF(_xlfn.XLOOKUP("Dst_CIDR_17_22",'Scoring_Config'!$A:$A,'Scoring_Config'!$D:$D,"Yes")="Yes",_xlfn.XLOOKUP("Dst_CIDR_17_22",'Scoring_Config'!$A:$A,'Scoring_Config'!$C:$C,5),0),"False,0")</f>
        <v>0</v>
      </c>
      <c r="AE1217" cm="1">
        <f t="array" ref="AE1217">IF(FALSE,"True," &amp; IF(_xlfn.XLOOKUP("SrcZone_IsAny",'Scoring_Config'!$A:$A,'Scoring_Config'!$D:$D,"Yes")="Yes",_xlfn.XLOOKUP("SrcZone_IsAny",'Scoring_Config'!$A:$A,'Scoring_Config'!$C:$C,10),0),"False,0")</f>
        <v>0</v>
      </c>
      <c r="AF1217" cm="1">
        <f t="array" ref="AF1217">IF(FALSE,"True," &amp; IF(_xlfn.XLOOKUP("DstZone_IsAny",'Scoring_Config'!$A:$A,'Scoring_Config'!$D:$D,"Yes")="Yes",_xlfn.XLOOKUP("DstZone_IsAny",'Scoring_Config'!$A:$A,'Scoring_Config'!$C:$C,10),0),"False,0")</f>
        <v>0</v>
      </c>
      <c r="AG1217" cm="1">
        <f t="array" ref="AG121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17" cm="1">
        <f t="array" ref="AH1217">IF(FALSE,"True," &amp; IF(_xlfn.XLOOKUP("App_Any_OR_RangeGt1000",'Scoring_Config'!$A:$A,'Scoring_Config'!$D:$D,"Yes")="Yes",_xlfn.XLOOKUP("App_Any_OR_RangeGt1000",'Scoring_Config'!$A:$A,'Scoring_Config'!$C:$C,10),0),"False,0")</f>
        <v>0</v>
      </c>
      <c r="AI1217" cm="1">
        <f t="array" ref="AI1217">IF(TRUE,"True," &amp; IF(_xlfn.XLOOKUP("Service_Insecure_Match",'Scoring_Config'!$A:$A,'Scoring_Config'!$D:$D,"Yes")="Yes",_xlfn.XLOOKUP("Service_Insecure_Match",'Scoring_Config'!$A:$A,'Scoring_Config'!$C:$C,5),0),"False,0")</f>
        <v>0</v>
      </c>
      <c r="AJ1217" cm="1">
        <f t="array" ref="AJ1217">IF(FALSE,"True," &amp; IF(_xlfn.XLOOKUP("Risky_Inbound",'Scoring_Config'!$A:$A,'Scoring_Config'!$D:$D,"Yes")="Yes",_xlfn.XLOOKUP("Risky_Inbound",'Scoring_Config'!$A:$A,'Scoring_Config'!$C:$C,50),0),"False,0")</f>
        <v>0</v>
      </c>
      <c r="AK1217" cm="1">
        <f t="array" ref="AK1217">IF(FALSE,"True," &amp; IF(_xlfn.XLOOKUP("Risky_Outbound",'Scoring_Config'!$A:$A,'Scoring_Config'!$D:$D,"Yes")="Yes",_xlfn.XLOOKUP("Risky_Outbound",'Scoring_Config'!$A:$A,'Scoring_Config'!$C:$C,25),0),"False,0")</f>
        <v>0</v>
      </c>
      <c r="AL1217" t="s">
        <v>6700</v>
      </c>
      <c r="AM1217" cm="1">
        <f t="array" ref="AM121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17" t="s">
        <v>6697</v>
      </c>
      <c r="AO1217" t="s">
        <v>6697</v>
      </c>
      <c r="AP1217" t="s">
        <v>6697</v>
      </c>
      <c r="AQ1217" cm="1">
        <f t="array" ref="AQ1217">IF(FALSE,"True," &amp; IF(_xlfn.XLOOKUP("Service_IsAny",'Scoring_Config'!$A:$A,'Scoring_Config'!$D:$D,"Yes")="Yes",_xlfn.XLOOKUP("Service_IsAny",'Scoring_Config'!$A:$A,'Scoring_Config'!$C:$C,0),0),"False,0")</f>
        <v>0</v>
      </c>
      <c r="AR1217">
        <v>2</v>
      </c>
      <c r="AS1217" cm="1">
        <f t="array" ref="AS1217">IF(FALSE,"True," &amp; IF(_xlfn.XLOOKUP("Service_RangeGt1000",'Scoring_Config'!$A:$A,'Scoring_Config'!$D:$D,"Yes")="Yes",_xlfn.XLOOKUP("Service_RangeGt1000",'Scoring_Config'!$A:$A,'Scoring_Config'!$C:$C,0),0),"False,0")</f>
        <v>0</v>
      </c>
      <c r="AT1217" cm="1">
        <f t="array" ref="AT1217">IF(FALSE,"True," &amp; IF(_xlfn.XLOOKUP("App_IsAny",'Scoring_Config'!$A:$A,'Scoring_Config'!$D:$D,"Yes")="Yes",_xlfn.XLOOKUP("App_IsAny",'Scoring_Config'!$A:$A,'Scoring_Config'!$C:$C,0),0),"False,0")</f>
        <v>0</v>
      </c>
      <c r="AU1217">
        <v>0</v>
      </c>
      <c r="AV1217" cm="1">
        <f t="array" ref="AV1217">IF(FALSE,"True," &amp; IF(_xlfn.XLOOKUP("App_RangeGt1000",'Scoring_Config'!$A:$A,'Scoring_Config'!$D:$D,"Yes")="Yes",_xlfn.XLOOKUP("App_RangeGt1000",'Scoring_Config'!$A:$A,'Scoring_Config'!$C:$C,0),0),"False,0")</f>
        <v>0</v>
      </c>
      <c r="AW1217" cm="1">
        <f t="array" ref="AW1217">IF(FALSE,"True," &amp; IF(_xlfn.XLOOKUP("Action_IsDenyOrDrop",'Scoring_Config'!$A:$A,'Scoring_Config'!$D:$D,"Yes")="Yes",_xlfn.XLOOKUP("Action_IsDenyOrDrop",'Scoring_Config'!$A:$A,'Scoring_Config'!$C:$C,0),0),"False,0")</f>
        <v>0</v>
      </c>
      <c r="AX1217" cm="1">
        <f t="array" ref="AX1217">IF(LEFT(AW1217,4)="True",0,(IF(LEFT(Y1217,4)="True",IF(_xlfn.XLOOKUP("Src_IsAny",'Scoring_Config'!$A:$A,'Scoring_Config'!$D:$D,"Yes")="Yes",_xlfn.XLOOKUP("Src_IsAny",'Scoring_Config'!$A:$A,'Scoring_Config'!$C:$C,10),0),0)+IF(LEFT(Z1217,4)="True",IF(_xlfn.XLOOKUP("Src_CIDR_Le_16",'Scoring_Config'!$A:$A,'Scoring_Config'!$D:$D,"Yes")="Yes",_xlfn.XLOOKUP("Src_CIDR_Le_16",'Scoring_Config'!$A:$A,'Scoring_Config'!$C:$C,10),0),0)+IF(LEFT(AA1217,4)="True",IF(_xlfn.XLOOKUP("Src_CIDR_17_22",'Scoring_Config'!$A:$A,'Scoring_Config'!$D:$D,"Yes")="Yes",_xlfn.XLOOKUP("Src_CIDR_17_22",'Scoring_Config'!$A:$A,'Scoring_Config'!$C:$C,5),0),0)+IF(LEFT(AB1217,4)="True",IF(_xlfn.XLOOKUP("Dst_IsAny",'Scoring_Config'!$A:$A,'Scoring_Config'!$D:$D,"Yes")="Yes",_xlfn.XLOOKUP("Dst_IsAny",'Scoring_Config'!$A:$A,'Scoring_Config'!$C:$C,10),0),0)+IF(LEFT(AC1217,4)="True",IF(_xlfn.XLOOKUP("Dst_CIDR_Le_16",'Scoring_Config'!$A:$A,'Scoring_Config'!$D:$D,"Yes")="Yes",_xlfn.XLOOKUP("Dst_CIDR_Le_16",'Scoring_Config'!$A:$A,'Scoring_Config'!$C:$C,10),0),0)+IF(LEFT(AD1217,4)="True",IF(_xlfn.XLOOKUP("Dst_CIDR_17_22",'Scoring_Config'!$A:$A,'Scoring_Config'!$D:$D,"Yes")="Yes",_xlfn.XLOOKUP("Dst_CIDR_17_22",'Scoring_Config'!$A:$A,'Scoring_Config'!$C:$C,5),0),0)+IF(LEFT(AE1217,4)="True",IF(_xlfn.XLOOKUP("SrcZone_IsAny",'Scoring_Config'!$A:$A,'Scoring_Config'!$D:$D,"Yes")="Yes",_xlfn.XLOOKUP("SrcZone_IsAny",'Scoring_Config'!$A:$A,'Scoring_Config'!$C:$C,10),0),0)+IF(LEFT(AF1217,4)="True",IF(_xlfn.XLOOKUP("DstZone_IsAny",'Scoring_Config'!$A:$A,'Scoring_Config'!$D:$D,"Yes")="Yes",_xlfn.XLOOKUP("DstZone_IsAny",'Scoring_Config'!$A:$A,'Scoring_Config'!$C:$C,10),0),0)+IF(LEFT(AG1217,4)="True",IF(_xlfn.XLOOKUP("Service_Any_OR_RangeGt1000",'Scoring_Config'!$A:$A,'Scoring_Config'!$D:$D,"Yes")="Yes",_xlfn.XLOOKUP("Service_Any_OR_RangeGt1000",'Scoring_Config'!$A:$A,'Scoring_Config'!$C:$C,10),0),0)+IF(LEFT(AH1217,4)="True",IF(_xlfn.XLOOKUP("App_Any_OR_RangeGt1000",'Scoring_Config'!$A:$A,'Scoring_Config'!$D:$D,"Yes")="Yes",_xlfn.XLOOKUP("App_Any_OR_RangeGt1000",'Scoring_Config'!$A:$A,'Scoring_Config'!$C:$C,10),0),0)+IF(LEFT(AI1217,4)="True",IF(_xlfn.XLOOKUP("Service_Insecure_Match",'Scoring_Config'!$A:$A,'Scoring_Config'!$D:$D,"Yes")="Yes",_xlfn.XLOOKUP("Service_Insecure_Match",'Scoring_Config'!$A:$A,'Scoring_Config'!$C:$C,5),0),0)+IF(LEFT(AJ1217,4)="True",IF(_xlfn.XLOOKUP("Risky_Inbound",'Scoring_Config'!$A:$A,'Scoring_Config'!$D:$D,"Yes")="Yes",_xlfn.XLOOKUP("Risky_Inbound",'Scoring_Config'!$A:$A,'Scoring_Config'!$C:$C,50),0),0)+IF(LEFT(AK1217,4)="True",IF(_xlfn.XLOOKUP("Risky_Outbound",'Scoring_Config'!$A:$A,'Scoring_Config'!$D:$D,"Yes")="Yes",_xlfn.XLOOKUP("Risky_Outbound",'Scoring_Config'!$A:$A,'Scoring_Config'!$C:$C,25),0),0)+IF(LEFT(AZ1217,4)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1217,FIND(",",AL1217)+1,100)),0)+IF(LEFT(AM1217,4)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1217,FIND(",",AN1217)+1,100)),0)+IF(_xlfn.XLOOKUP("Profile_Scoring",'Scoring_Config'!$A:$A,'Scoring_Config'!$D:$D,"Yes")="Yes",VALUE(MID(AO1217,FIND(",",AO1217)+1,100)),0)+IF(_xlfn.XLOOKUP("Options_Scoring",'Scoring_Config'!$A:$A,'Scoring_Config'!$D:$D,"Yes")="Yes",VALUE(MID(AP1217,FIND(",",AP1217)+1,100)),0)))</f>
        <v>0</v>
      </c>
      <c r="AZ1217" cm="1">
        <f t="array" ref="AZ1217">IF(FALSE,"True," &amp; IF(_xlfn.XLOOKUP("Migrate_Insecure",'Scoring_Config'!$A:$A,'Scoring_Config'!$D:$D,"Yes")="Yes",_xlfn.XLOOKUP("Migrate_Insecure",'Scoring_Config'!$A:$A,'Scoring_Config'!$C:$C,10),0),"False,0")</f>
        <v>0</v>
      </c>
    </row>
    <row r="1218" spans="1:52">
      <c r="A1218" t="s">
        <v>1979</v>
      </c>
      <c r="B1218" t="s">
        <v>3190</v>
      </c>
      <c r="C1218" t="s">
        <v>3542</v>
      </c>
      <c r="D1218" t="s">
        <v>3545</v>
      </c>
      <c r="E1218" t="s">
        <v>3563</v>
      </c>
      <c r="F1218" t="s">
        <v>3782</v>
      </c>
      <c r="G1218" t="s">
        <v>629</v>
      </c>
      <c r="H1218" t="s">
        <v>174</v>
      </c>
      <c r="I1218" t="s">
        <v>3782</v>
      </c>
      <c r="J1218" t="s">
        <v>1207</v>
      </c>
      <c r="K1218" t="s">
        <v>1666</v>
      </c>
      <c r="L1218" t="s">
        <v>1327</v>
      </c>
      <c r="M1218" t="s">
        <v>1974</v>
      </c>
      <c r="N1218" t="s">
        <v>4315</v>
      </c>
      <c r="O1218" t="s">
        <v>4319</v>
      </c>
      <c r="P1218" t="s">
        <v>4323</v>
      </c>
      <c r="Q1218" t="s">
        <v>5183</v>
      </c>
      <c r="R1218" t="s">
        <v>5439</v>
      </c>
      <c r="S1218" t="s">
        <v>4324</v>
      </c>
      <c r="T1218" t="s">
        <v>5817</v>
      </c>
      <c r="U1218" t="s">
        <v>6555</v>
      </c>
      <c r="Y1218" cm="1">
        <f t="array" ref="Y1218">IF(FALSE,"True," &amp; IF(_xlfn.XLOOKUP("Src_IsAny",'Scoring_Config'!$A:$A,'Scoring_Config'!$D:$D,"Yes")="Yes",_xlfn.XLOOKUP("Src_IsAny",'Scoring_Config'!$A:$A,'Scoring_Config'!$C:$C,10),0),"False,0")</f>
        <v>0</v>
      </c>
      <c r="Z1218" cm="1">
        <f t="array" ref="Z1218">IF(FALSE,"True," &amp; IF(_xlfn.XLOOKUP("Src_CIDR_Le_16",'Scoring_Config'!$A:$A,'Scoring_Config'!$D:$D,"Yes")="Yes",_xlfn.XLOOKUP("Src_CIDR_Le_16",'Scoring_Config'!$A:$A,'Scoring_Config'!$C:$C,10),0),"False,0")</f>
        <v>0</v>
      </c>
      <c r="AA1218" cm="1">
        <f t="array" ref="AA1218">IF(FALSE,"True," &amp; IF(_xlfn.XLOOKUP("Src_CIDR_17_22",'Scoring_Config'!$A:$A,'Scoring_Config'!$D:$D,"Yes")="Yes",_xlfn.XLOOKUP("Src_CIDR_17_22",'Scoring_Config'!$A:$A,'Scoring_Config'!$C:$C,5),0),"False,0")</f>
        <v>0</v>
      </c>
      <c r="AB1218" cm="1">
        <f t="array" ref="AB1218">IF(FALSE,"True," &amp; IF(_xlfn.XLOOKUP("Dst_IsAny",'Scoring_Config'!$A:$A,'Scoring_Config'!$D:$D,"Yes")="Yes",_xlfn.XLOOKUP("Dst_IsAny",'Scoring_Config'!$A:$A,'Scoring_Config'!$C:$C,10),0),"False,0")</f>
        <v>0</v>
      </c>
      <c r="AC1218" cm="1">
        <f t="array" ref="AC1218">IF(FALSE,"True," &amp; IF(_xlfn.XLOOKUP("Dst_CIDR_Le_16",'Scoring_Config'!$A:$A,'Scoring_Config'!$D:$D,"Yes")="Yes",_xlfn.XLOOKUP("Dst_CIDR_Le_16",'Scoring_Config'!$A:$A,'Scoring_Config'!$C:$C,10),0),"False,0")</f>
        <v>0</v>
      </c>
      <c r="AD1218" cm="1">
        <f t="array" ref="AD1218">IF(FALSE,"True," &amp; IF(_xlfn.XLOOKUP("Dst_CIDR_17_22",'Scoring_Config'!$A:$A,'Scoring_Config'!$D:$D,"Yes")="Yes",_xlfn.XLOOKUP("Dst_CIDR_17_22",'Scoring_Config'!$A:$A,'Scoring_Config'!$C:$C,5),0),"False,0")</f>
        <v>0</v>
      </c>
      <c r="AE1218" cm="1">
        <f t="array" ref="AE1218">IF(FALSE,"True," &amp; IF(_xlfn.XLOOKUP("SrcZone_IsAny",'Scoring_Config'!$A:$A,'Scoring_Config'!$D:$D,"Yes")="Yes",_xlfn.XLOOKUP("SrcZone_IsAny",'Scoring_Config'!$A:$A,'Scoring_Config'!$C:$C,10),0),"False,0")</f>
        <v>0</v>
      </c>
      <c r="AF1218" cm="1">
        <f t="array" ref="AF1218">IF(FALSE,"True," &amp; IF(_xlfn.XLOOKUP("DstZone_IsAny",'Scoring_Config'!$A:$A,'Scoring_Config'!$D:$D,"Yes")="Yes",_xlfn.XLOOKUP("DstZone_IsAny",'Scoring_Config'!$A:$A,'Scoring_Config'!$C:$C,10),0),"False,0")</f>
        <v>0</v>
      </c>
      <c r="AG1218" cm="1">
        <f t="array" ref="AG121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18" cm="1">
        <f t="array" ref="AH1218">IF(FALSE,"True," &amp; IF(_xlfn.XLOOKUP("App_Any_OR_RangeGt1000",'Scoring_Config'!$A:$A,'Scoring_Config'!$D:$D,"Yes")="Yes",_xlfn.XLOOKUP("App_Any_OR_RangeGt1000",'Scoring_Config'!$A:$A,'Scoring_Config'!$C:$C,10),0),"False,0")</f>
        <v>0</v>
      </c>
      <c r="AI1218" cm="1">
        <f t="array" ref="AI1218">IF(FALSE,"True," &amp; IF(_xlfn.XLOOKUP("Service_Insecure_Match",'Scoring_Config'!$A:$A,'Scoring_Config'!$D:$D,"Yes")="Yes",_xlfn.XLOOKUP("Service_Insecure_Match",'Scoring_Config'!$A:$A,'Scoring_Config'!$C:$C,5),0),"False,0")</f>
        <v>0</v>
      </c>
      <c r="AJ1218" cm="1">
        <f t="array" ref="AJ1218">IF(FALSE,"True," &amp; IF(_xlfn.XLOOKUP("Risky_Inbound",'Scoring_Config'!$A:$A,'Scoring_Config'!$D:$D,"Yes")="Yes",_xlfn.XLOOKUP("Risky_Inbound",'Scoring_Config'!$A:$A,'Scoring_Config'!$C:$C,50),0),"False,0")</f>
        <v>0</v>
      </c>
      <c r="AK1218" cm="1">
        <f t="array" ref="AK1218">IF(FALSE,"True," &amp; IF(_xlfn.XLOOKUP("Risky_Outbound",'Scoring_Config'!$A:$A,'Scoring_Config'!$D:$D,"Yes")="Yes",_xlfn.XLOOKUP("Risky_Outbound",'Scoring_Config'!$A:$A,'Scoring_Config'!$C:$C,25),0),"False,0")</f>
        <v>0</v>
      </c>
      <c r="AL1218" t="s">
        <v>6699</v>
      </c>
      <c r="AM1218" cm="1">
        <f t="array" ref="AM121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18" t="s">
        <v>6697</v>
      </c>
      <c r="AO1218" t="s">
        <v>6697</v>
      </c>
      <c r="AP1218" t="s">
        <v>6697</v>
      </c>
      <c r="AQ1218" cm="1">
        <f t="array" ref="AQ1218">IF(FALSE,"True," &amp; IF(_xlfn.XLOOKUP("Service_IsAny",'Scoring_Config'!$A:$A,'Scoring_Config'!$D:$D,"Yes")="Yes",_xlfn.XLOOKUP("Service_IsAny",'Scoring_Config'!$A:$A,'Scoring_Config'!$C:$C,0),0),"False,0")</f>
        <v>0</v>
      </c>
      <c r="AR1218">
        <v>0</v>
      </c>
      <c r="AS1218" cm="1">
        <f t="array" ref="AS1218">IF(FALSE,"True," &amp; IF(_xlfn.XLOOKUP("Service_RangeGt1000",'Scoring_Config'!$A:$A,'Scoring_Config'!$D:$D,"Yes")="Yes",_xlfn.XLOOKUP("Service_RangeGt1000",'Scoring_Config'!$A:$A,'Scoring_Config'!$C:$C,0),0),"False,0")</f>
        <v>0</v>
      </c>
      <c r="AT1218" cm="1">
        <f t="array" ref="AT1218">IF(FALSE,"True," &amp; IF(_xlfn.XLOOKUP("App_IsAny",'Scoring_Config'!$A:$A,'Scoring_Config'!$D:$D,"Yes")="Yes",_xlfn.XLOOKUP("App_IsAny",'Scoring_Config'!$A:$A,'Scoring_Config'!$C:$C,0),0),"False,0")</f>
        <v>0</v>
      </c>
      <c r="AU1218">
        <v>2</v>
      </c>
      <c r="AV1218" cm="1">
        <f t="array" ref="AV1218">IF(FALSE,"True," &amp; IF(_xlfn.XLOOKUP("App_RangeGt1000",'Scoring_Config'!$A:$A,'Scoring_Config'!$D:$D,"Yes")="Yes",_xlfn.XLOOKUP("App_RangeGt1000",'Scoring_Config'!$A:$A,'Scoring_Config'!$C:$C,0),0),"False,0")</f>
        <v>0</v>
      </c>
      <c r="AW1218" cm="1">
        <f t="array" ref="AW1218">IF(FALSE,"True," &amp; IF(_xlfn.XLOOKUP("Action_IsDenyOrDrop",'Scoring_Config'!$A:$A,'Scoring_Config'!$D:$D,"Yes")="Yes",_xlfn.XLOOKUP("Action_IsDenyOrDrop",'Scoring_Config'!$A:$A,'Scoring_Config'!$C:$C,0),0),"False,0")</f>
        <v>0</v>
      </c>
      <c r="AX1218" cm="1">
        <f t="array" ref="AX1218">IF(LEFT(AW1218,4)="True",0,(IF(LEFT(Y1218,4)="True",IF(_xlfn.XLOOKUP("Src_IsAny",'Scoring_Config'!$A:$A,'Scoring_Config'!$D:$D,"Yes")="Yes",_xlfn.XLOOKUP("Src_IsAny",'Scoring_Config'!$A:$A,'Scoring_Config'!$C:$C,10),0),0)+IF(LEFT(Z1218,4)="True",IF(_xlfn.XLOOKUP("Src_CIDR_Le_16",'Scoring_Config'!$A:$A,'Scoring_Config'!$D:$D,"Yes")="Yes",_xlfn.XLOOKUP("Src_CIDR_Le_16",'Scoring_Config'!$A:$A,'Scoring_Config'!$C:$C,10),0),0)+IF(LEFT(AA1218,4)="True",IF(_xlfn.XLOOKUP("Src_CIDR_17_22",'Scoring_Config'!$A:$A,'Scoring_Config'!$D:$D,"Yes")="Yes",_xlfn.XLOOKUP("Src_CIDR_17_22",'Scoring_Config'!$A:$A,'Scoring_Config'!$C:$C,5),0),0)+IF(LEFT(AB1218,4)="True",IF(_xlfn.XLOOKUP("Dst_IsAny",'Scoring_Config'!$A:$A,'Scoring_Config'!$D:$D,"Yes")="Yes",_xlfn.XLOOKUP("Dst_IsAny",'Scoring_Config'!$A:$A,'Scoring_Config'!$C:$C,10),0),0)+IF(LEFT(AC1218,4)="True",IF(_xlfn.XLOOKUP("Dst_CIDR_Le_16",'Scoring_Config'!$A:$A,'Scoring_Config'!$D:$D,"Yes")="Yes",_xlfn.XLOOKUP("Dst_CIDR_Le_16",'Scoring_Config'!$A:$A,'Scoring_Config'!$C:$C,10),0),0)+IF(LEFT(AD1218,4)="True",IF(_xlfn.XLOOKUP("Dst_CIDR_17_22",'Scoring_Config'!$A:$A,'Scoring_Config'!$D:$D,"Yes")="Yes",_xlfn.XLOOKUP("Dst_CIDR_17_22",'Scoring_Config'!$A:$A,'Scoring_Config'!$C:$C,5),0),0)+IF(LEFT(AE1218,4)="True",IF(_xlfn.XLOOKUP("SrcZone_IsAny",'Scoring_Config'!$A:$A,'Scoring_Config'!$D:$D,"Yes")="Yes",_xlfn.XLOOKUP("SrcZone_IsAny",'Scoring_Config'!$A:$A,'Scoring_Config'!$C:$C,10),0),0)+IF(LEFT(AF1218,4)="True",IF(_xlfn.XLOOKUP("DstZone_IsAny",'Scoring_Config'!$A:$A,'Scoring_Config'!$D:$D,"Yes")="Yes",_xlfn.XLOOKUP("DstZone_IsAny",'Scoring_Config'!$A:$A,'Scoring_Config'!$C:$C,10),0),0)+IF(LEFT(AG1218,4)="True",IF(_xlfn.XLOOKUP("Service_Any_OR_RangeGt1000",'Scoring_Config'!$A:$A,'Scoring_Config'!$D:$D,"Yes")="Yes",_xlfn.XLOOKUP("Service_Any_OR_RangeGt1000",'Scoring_Config'!$A:$A,'Scoring_Config'!$C:$C,10),0),0)+IF(LEFT(AH1218,4)="True",IF(_xlfn.XLOOKUP("App_Any_OR_RangeGt1000",'Scoring_Config'!$A:$A,'Scoring_Config'!$D:$D,"Yes")="Yes",_xlfn.XLOOKUP("App_Any_OR_RangeGt1000",'Scoring_Config'!$A:$A,'Scoring_Config'!$C:$C,10),0),0)+IF(LEFT(AI1218,4)="True",IF(_xlfn.XLOOKUP("Service_Insecure_Match",'Scoring_Config'!$A:$A,'Scoring_Config'!$D:$D,"Yes")="Yes",_xlfn.XLOOKUP("Service_Insecure_Match",'Scoring_Config'!$A:$A,'Scoring_Config'!$C:$C,5),0),0)+IF(LEFT(AJ1218,4)="True",IF(_xlfn.XLOOKUP("Risky_Inbound",'Scoring_Config'!$A:$A,'Scoring_Config'!$D:$D,"Yes")="Yes",_xlfn.XLOOKUP("Risky_Inbound",'Scoring_Config'!$A:$A,'Scoring_Config'!$C:$C,50),0),0)+IF(LEFT(AK1218,4)="True",IF(_xlfn.XLOOKUP("Risky_Outbound",'Scoring_Config'!$A:$A,'Scoring_Config'!$D:$D,"Yes")="Yes",_xlfn.XLOOKUP("Risky_Outbound",'Scoring_Config'!$A:$A,'Scoring_Config'!$C:$C,25),0),0)+IF(LEFT(AZ1218,4)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1218,FIND(",",AL1218)+1,100)),0)+IF(LEFT(AM1218,4)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1218,FIND(",",AN1218)+1,100)),0)+IF(_xlfn.XLOOKUP("Profile_Scoring",'Scoring_Config'!$A:$A,'Scoring_Config'!$D:$D,"Yes")="Yes",VALUE(MID(AO1218,FIND(",",AO1218)+1,100)),0)+IF(_xlfn.XLOOKUP("Options_Scoring",'Scoring_Config'!$A:$A,'Scoring_Config'!$D:$D,"Yes")="Yes",VALUE(MID(AP1218,FIND(",",AP1218)+1,100)),0)))</f>
        <v>0</v>
      </c>
      <c r="AZ1218" cm="1">
        <f t="array" ref="AZ1218">IF(FALSE,"True," &amp; IF(_xlfn.XLOOKUP("Migrate_Insecure",'Scoring_Config'!$A:$A,'Scoring_Config'!$D:$D,"Yes")="Yes",_xlfn.XLOOKUP("Migrate_Insecure",'Scoring_Config'!$A:$A,'Scoring_Config'!$C:$C,10),0),"False,0")</f>
        <v>0</v>
      </c>
    </row>
    <row r="1219" spans="1:52">
      <c r="A1219" t="s">
        <v>1979</v>
      </c>
      <c r="B1219" t="s">
        <v>3191</v>
      </c>
      <c r="C1219" t="s">
        <v>3542</v>
      </c>
      <c r="D1219" t="s">
        <v>3544</v>
      </c>
      <c r="E1219" t="s">
        <v>3562</v>
      </c>
      <c r="F1219" t="s">
        <v>3964</v>
      </c>
      <c r="G1219" t="s">
        <v>630</v>
      </c>
      <c r="H1219" t="s">
        <v>193</v>
      </c>
      <c r="I1219" t="s">
        <v>4266</v>
      </c>
      <c r="J1219" t="s">
        <v>1208</v>
      </c>
      <c r="K1219" t="s">
        <v>1927</v>
      </c>
      <c r="L1219" t="s">
        <v>1565</v>
      </c>
      <c r="M1219" t="s">
        <v>1973</v>
      </c>
      <c r="N1219" t="s">
        <v>4315</v>
      </c>
      <c r="O1219" t="s">
        <v>4319</v>
      </c>
      <c r="P1219" t="s">
        <v>4323</v>
      </c>
      <c r="Q1219" t="s">
        <v>5184</v>
      </c>
      <c r="R1219" t="s">
        <v>5439</v>
      </c>
      <c r="S1219" t="s">
        <v>4324</v>
      </c>
      <c r="T1219" t="s">
        <v>5605</v>
      </c>
      <c r="U1219" t="s">
        <v>6556</v>
      </c>
      <c r="Y1219" cm="1">
        <f t="array" ref="Y1219">IF(FALSE,"True," &amp; IF(_xlfn.XLOOKUP("Src_IsAny",'Scoring_Config'!$A:$A,'Scoring_Config'!$D:$D,"Yes")="Yes",_xlfn.XLOOKUP("Src_IsAny",'Scoring_Config'!$A:$A,'Scoring_Config'!$C:$C,10),0),"False,0")</f>
        <v>0</v>
      </c>
      <c r="Z1219" cm="1">
        <f t="array" ref="Z1219">IF(FALSE,"True," &amp; IF(_xlfn.XLOOKUP("Src_CIDR_Le_16",'Scoring_Config'!$A:$A,'Scoring_Config'!$D:$D,"Yes")="Yes",_xlfn.XLOOKUP("Src_CIDR_Le_16",'Scoring_Config'!$A:$A,'Scoring_Config'!$C:$C,10),0),"False,0")</f>
        <v>0</v>
      </c>
      <c r="AA1219" cm="1">
        <f t="array" ref="AA1219">IF(FALSE,"True," &amp; IF(_xlfn.XLOOKUP("Src_CIDR_17_22",'Scoring_Config'!$A:$A,'Scoring_Config'!$D:$D,"Yes")="Yes",_xlfn.XLOOKUP("Src_CIDR_17_22",'Scoring_Config'!$A:$A,'Scoring_Config'!$C:$C,5),0),"False,0")</f>
        <v>0</v>
      </c>
      <c r="AB1219" cm="1">
        <f t="array" ref="AB1219">IF(FALSE,"True," &amp; IF(_xlfn.XLOOKUP("Dst_IsAny",'Scoring_Config'!$A:$A,'Scoring_Config'!$D:$D,"Yes")="Yes",_xlfn.XLOOKUP("Dst_IsAny",'Scoring_Config'!$A:$A,'Scoring_Config'!$C:$C,10),0),"False,0")</f>
        <v>0</v>
      </c>
      <c r="AC1219" cm="1">
        <f t="array" ref="AC1219">IF(FALSE,"True," &amp; IF(_xlfn.XLOOKUP("Dst_CIDR_Le_16",'Scoring_Config'!$A:$A,'Scoring_Config'!$D:$D,"Yes")="Yes",_xlfn.XLOOKUP("Dst_CIDR_Le_16",'Scoring_Config'!$A:$A,'Scoring_Config'!$C:$C,10),0),"False,0")</f>
        <v>0</v>
      </c>
      <c r="AD1219" cm="1">
        <f t="array" ref="AD1219">IF(FALSE,"True," &amp; IF(_xlfn.XLOOKUP("Dst_CIDR_17_22",'Scoring_Config'!$A:$A,'Scoring_Config'!$D:$D,"Yes")="Yes",_xlfn.XLOOKUP("Dst_CIDR_17_22",'Scoring_Config'!$A:$A,'Scoring_Config'!$C:$C,5),0),"False,0")</f>
        <v>0</v>
      </c>
      <c r="AE1219" cm="1">
        <f t="array" ref="AE1219">IF(FALSE,"True," &amp; IF(_xlfn.XLOOKUP("SrcZone_IsAny",'Scoring_Config'!$A:$A,'Scoring_Config'!$D:$D,"Yes")="Yes",_xlfn.XLOOKUP("SrcZone_IsAny",'Scoring_Config'!$A:$A,'Scoring_Config'!$C:$C,10),0),"False,0")</f>
        <v>0</v>
      </c>
      <c r="AF1219" cm="1">
        <f t="array" ref="AF1219">IF(FALSE,"True," &amp; IF(_xlfn.XLOOKUP("DstZone_IsAny",'Scoring_Config'!$A:$A,'Scoring_Config'!$D:$D,"Yes")="Yes",_xlfn.XLOOKUP("DstZone_IsAny",'Scoring_Config'!$A:$A,'Scoring_Config'!$C:$C,10),0),"False,0")</f>
        <v>0</v>
      </c>
      <c r="AG1219" cm="1">
        <f t="array" ref="AG121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19" cm="1">
        <f t="array" ref="AH1219">IF(FALSE,"True," &amp; IF(_xlfn.XLOOKUP("App_Any_OR_RangeGt1000",'Scoring_Config'!$A:$A,'Scoring_Config'!$D:$D,"Yes")="Yes",_xlfn.XLOOKUP("App_Any_OR_RangeGt1000",'Scoring_Config'!$A:$A,'Scoring_Config'!$C:$C,10),0),"False,0")</f>
        <v>0</v>
      </c>
      <c r="AI1219" cm="1">
        <f t="array" ref="AI1219">IF(FALSE,"True," &amp; IF(_xlfn.XLOOKUP("Service_Insecure_Match",'Scoring_Config'!$A:$A,'Scoring_Config'!$D:$D,"Yes")="Yes",_xlfn.XLOOKUP("Service_Insecure_Match",'Scoring_Config'!$A:$A,'Scoring_Config'!$C:$C,5),0),"False,0")</f>
        <v>0</v>
      </c>
      <c r="AJ1219" cm="1">
        <f t="array" ref="AJ1219">IF(FALSE,"True," &amp; IF(_xlfn.XLOOKUP("Risky_Inbound",'Scoring_Config'!$A:$A,'Scoring_Config'!$D:$D,"Yes")="Yes",_xlfn.XLOOKUP("Risky_Inbound",'Scoring_Config'!$A:$A,'Scoring_Config'!$C:$C,50),0),"False,0")</f>
        <v>0</v>
      </c>
      <c r="AK1219" cm="1">
        <f t="array" ref="AK1219">IF(FALSE,"True," &amp; IF(_xlfn.XLOOKUP("Risky_Outbound",'Scoring_Config'!$A:$A,'Scoring_Config'!$D:$D,"Yes")="Yes",_xlfn.XLOOKUP("Risky_Outbound",'Scoring_Config'!$A:$A,'Scoring_Config'!$C:$C,25),0),"False,0")</f>
        <v>0</v>
      </c>
      <c r="AL1219" t="s">
        <v>6699</v>
      </c>
      <c r="AM1219" cm="1">
        <f t="array" ref="AM121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19" t="s">
        <v>6697</v>
      </c>
      <c r="AO1219" t="s">
        <v>6697</v>
      </c>
      <c r="AP1219" t="s">
        <v>6697</v>
      </c>
      <c r="AQ1219" cm="1">
        <f t="array" ref="AQ1219">IF(FALSE,"True," &amp; IF(_xlfn.XLOOKUP("Service_IsAny",'Scoring_Config'!$A:$A,'Scoring_Config'!$D:$D,"Yes")="Yes",_xlfn.XLOOKUP("Service_IsAny",'Scoring_Config'!$A:$A,'Scoring_Config'!$C:$C,0),0),"False,0")</f>
        <v>0</v>
      </c>
      <c r="AR1219">
        <v>0</v>
      </c>
      <c r="AS1219" cm="1">
        <f t="array" ref="AS1219">IF(FALSE,"True," &amp; IF(_xlfn.XLOOKUP("Service_RangeGt1000",'Scoring_Config'!$A:$A,'Scoring_Config'!$D:$D,"Yes")="Yes",_xlfn.XLOOKUP("Service_RangeGt1000",'Scoring_Config'!$A:$A,'Scoring_Config'!$C:$C,0),0),"False,0")</f>
        <v>0</v>
      </c>
      <c r="AT1219" cm="1">
        <f t="array" ref="AT1219">IF(FALSE,"True," &amp; IF(_xlfn.XLOOKUP("App_IsAny",'Scoring_Config'!$A:$A,'Scoring_Config'!$D:$D,"Yes")="Yes",_xlfn.XLOOKUP("App_IsAny",'Scoring_Config'!$A:$A,'Scoring_Config'!$C:$C,0),0),"False,0")</f>
        <v>0</v>
      </c>
      <c r="AU1219">
        <v>0</v>
      </c>
      <c r="AV1219" cm="1">
        <f t="array" ref="AV1219">IF(FALSE,"True," &amp; IF(_xlfn.XLOOKUP("App_RangeGt1000",'Scoring_Config'!$A:$A,'Scoring_Config'!$D:$D,"Yes")="Yes",_xlfn.XLOOKUP("App_RangeGt1000",'Scoring_Config'!$A:$A,'Scoring_Config'!$C:$C,0),0),"False,0")</f>
        <v>0</v>
      </c>
      <c r="AW1219" cm="1">
        <f t="array" ref="AW1219">IF(FALSE,"True," &amp; IF(_xlfn.XLOOKUP("Action_IsDenyOrDrop",'Scoring_Config'!$A:$A,'Scoring_Config'!$D:$D,"Yes")="Yes",_xlfn.XLOOKUP("Action_IsDenyOrDrop",'Scoring_Config'!$A:$A,'Scoring_Config'!$C:$C,0),0),"False,0")</f>
        <v>0</v>
      </c>
      <c r="AX1219" cm="1">
        <f t="array" ref="AX1219">IF(LEFT(AW1219,4)="True",0,(IF(LEFT(Y1219,4)="True",IF(_xlfn.XLOOKUP("Src_IsAny",'Scoring_Config'!$A:$A,'Scoring_Config'!$D:$D,"Yes")="Yes",_xlfn.XLOOKUP("Src_IsAny",'Scoring_Config'!$A:$A,'Scoring_Config'!$C:$C,10),0),0)+IF(LEFT(Z1219,4)="True",IF(_xlfn.XLOOKUP("Src_CIDR_Le_16",'Scoring_Config'!$A:$A,'Scoring_Config'!$D:$D,"Yes")="Yes",_xlfn.XLOOKUP("Src_CIDR_Le_16",'Scoring_Config'!$A:$A,'Scoring_Config'!$C:$C,10),0),0)+IF(LEFT(AA1219,4)="True",IF(_xlfn.XLOOKUP("Src_CIDR_17_22",'Scoring_Config'!$A:$A,'Scoring_Config'!$D:$D,"Yes")="Yes",_xlfn.XLOOKUP("Src_CIDR_17_22",'Scoring_Config'!$A:$A,'Scoring_Config'!$C:$C,5),0),0)+IF(LEFT(AB1219,4)="True",IF(_xlfn.XLOOKUP("Dst_IsAny",'Scoring_Config'!$A:$A,'Scoring_Config'!$D:$D,"Yes")="Yes",_xlfn.XLOOKUP("Dst_IsAny",'Scoring_Config'!$A:$A,'Scoring_Config'!$C:$C,10),0),0)+IF(LEFT(AC1219,4)="True",IF(_xlfn.XLOOKUP("Dst_CIDR_Le_16",'Scoring_Config'!$A:$A,'Scoring_Config'!$D:$D,"Yes")="Yes",_xlfn.XLOOKUP("Dst_CIDR_Le_16",'Scoring_Config'!$A:$A,'Scoring_Config'!$C:$C,10),0),0)+IF(LEFT(AD1219,4)="True",IF(_xlfn.XLOOKUP("Dst_CIDR_17_22",'Scoring_Config'!$A:$A,'Scoring_Config'!$D:$D,"Yes")="Yes",_xlfn.XLOOKUP("Dst_CIDR_17_22",'Scoring_Config'!$A:$A,'Scoring_Config'!$C:$C,5),0),0)+IF(LEFT(AE1219,4)="True",IF(_xlfn.XLOOKUP("SrcZone_IsAny",'Scoring_Config'!$A:$A,'Scoring_Config'!$D:$D,"Yes")="Yes",_xlfn.XLOOKUP("SrcZone_IsAny",'Scoring_Config'!$A:$A,'Scoring_Config'!$C:$C,10),0),0)+IF(LEFT(AF1219,4)="True",IF(_xlfn.XLOOKUP("DstZone_IsAny",'Scoring_Config'!$A:$A,'Scoring_Config'!$D:$D,"Yes")="Yes",_xlfn.XLOOKUP("DstZone_IsAny",'Scoring_Config'!$A:$A,'Scoring_Config'!$C:$C,10),0),0)+IF(LEFT(AG1219,4)="True",IF(_xlfn.XLOOKUP("Service_Any_OR_RangeGt1000",'Scoring_Config'!$A:$A,'Scoring_Config'!$D:$D,"Yes")="Yes",_xlfn.XLOOKUP("Service_Any_OR_RangeGt1000",'Scoring_Config'!$A:$A,'Scoring_Config'!$C:$C,10),0),0)+IF(LEFT(AH1219,4)="True",IF(_xlfn.XLOOKUP("App_Any_OR_RangeGt1000",'Scoring_Config'!$A:$A,'Scoring_Config'!$D:$D,"Yes")="Yes",_xlfn.XLOOKUP("App_Any_OR_RangeGt1000",'Scoring_Config'!$A:$A,'Scoring_Config'!$C:$C,10),0),0)+IF(LEFT(AI1219,4)="True",IF(_xlfn.XLOOKUP("Service_Insecure_Match",'Scoring_Config'!$A:$A,'Scoring_Config'!$D:$D,"Yes")="Yes",_xlfn.XLOOKUP("Service_Insecure_Match",'Scoring_Config'!$A:$A,'Scoring_Config'!$C:$C,5),0),0)+IF(LEFT(AJ1219,4)="True",IF(_xlfn.XLOOKUP("Risky_Inbound",'Scoring_Config'!$A:$A,'Scoring_Config'!$D:$D,"Yes")="Yes",_xlfn.XLOOKUP("Risky_Inbound",'Scoring_Config'!$A:$A,'Scoring_Config'!$C:$C,50),0),0)+IF(LEFT(AK1219,4)="True",IF(_xlfn.XLOOKUP("Risky_Outbound",'Scoring_Config'!$A:$A,'Scoring_Config'!$D:$D,"Yes")="Yes",_xlfn.XLOOKUP("Risky_Outbound",'Scoring_Config'!$A:$A,'Scoring_Config'!$C:$C,25),0),0)+IF(LEFT(AZ1219,4)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1219,FIND(",",AL1219)+1,100)),0)+IF(LEFT(AM1219,4)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1219,FIND(",",AN1219)+1,100)),0)+IF(_xlfn.XLOOKUP("Profile_Scoring",'Scoring_Config'!$A:$A,'Scoring_Config'!$D:$D,"Yes")="Yes",VALUE(MID(AO1219,FIND(",",AO1219)+1,100)),0)+IF(_xlfn.XLOOKUP("Options_Scoring",'Scoring_Config'!$A:$A,'Scoring_Config'!$D:$D,"Yes")="Yes",VALUE(MID(AP1219,FIND(",",AP1219)+1,100)),0)))</f>
        <v>0</v>
      </c>
      <c r="AZ1219" cm="1">
        <f t="array" ref="AZ1219">IF(FALSE,"True," &amp; IF(_xlfn.XLOOKUP("Migrate_Insecure",'Scoring_Config'!$A:$A,'Scoring_Config'!$D:$D,"Yes")="Yes",_xlfn.XLOOKUP("Migrate_Insecure",'Scoring_Config'!$A:$A,'Scoring_Config'!$C:$C,10),0),"False,0")</f>
        <v>0</v>
      </c>
    </row>
    <row r="1220" spans="1:52">
      <c r="A1220" t="s">
        <v>1979</v>
      </c>
      <c r="B1220" t="s">
        <v>3192</v>
      </c>
      <c r="C1220" t="s">
        <v>3542</v>
      </c>
      <c r="D1220" t="s">
        <v>3545</v>
      </c>
      <c r="E1220" t="s">
        <v>3563</v>
      </c>
      <c r="F1220" t="s">
        <v>3965</v>
      </c>
      <c r="G1220" t="s">
        <v>631</v>
      </c>
      <c r="H1220" t="s">
        <v>174</v>
      </c>
      <c r="I1220" t="s">
        <v>3762</v>
      </c>
      <c r="J1220" t="s">
        <v>465</v>
      </c>
      <c r="K1220" t="s">
        <v>1928</v>
      </c>
      <c r="L1220" t="s">
        <v>1566</v>
      </c>
      <c r="M1220" t="s">
        <v>1974</v>
      </c>
      <c r="N1220" t="s">
        <v>4315</v>
      </c>
      <c r="O1220" t="s">
        <v>4319</v>
      </c>
      <c r="P1220" t="s">
        <v>4321</v>
      </c>
      <c r="Q1220" t="s">
        <v>5185</v>
      </c>
      <c r="R1220" t="s">
        <v>5437</v>
      </c>
      <c r="S1220" t="s">
        <v>5440</v>
      </c>
      <c r="T1220" t="s">
        <v>5817</v>
      </c>
      <c r="U1220" t="s">
        <v>6556</v>
      </c>
      <c r="Y1220" cm="1">
        <f t="array" ref="Y1220">IF(FALSE,"True," &amp; IF(_xlfn.XLOOKUP("Src_IsAny",'Scoring_Config'!$A:$A,'Scoring_Config'!$D:$D,"Yes")="Yes",_xlfn.XLOOKUP("Src_IsAny",'Scoring_Config'!$A:$A,'Scoring_Config'!$C:$C,10),0),"False,0")</f>
        <v>0</v>
      </c>
      <c r="Z1220" cm="1">
        <f t="array" ref="Z1220">IF(FALSE,"True," &amp; IF(_xlfn.XLOOKUP("Src_CIDR_Le_16",'Scoring_Config'!$A:$A,'Scoring_Config'!$D:$D,"Yes")="Yes",_xlfn.XLOOKUP("Src_CIDR_Le_16",'Scoring_Config'!$A:$A,'Scoring_Config'!$C:$C,10),0),"False,0")</f>
        <v>0</v>
      </c>
      <c r="AA1220" cm="1">
        <f t="array" ref="AA1220">IF(FALSE,"True," &amp; IF(_xlfn.XLOOKUP("Src_CIDR_17_22",'Scoring_Config'!$A:$A,'Scoring_Config'!$D:$D,"Yes")="Yes",_xlfn.XLOOKUP("Src_CIDR_17_22",'Scoring_Config'!$A:$A,'Scoring_Config'!$C:$C,5),0),"False,0")</f>
        <v>0</v>
      </c>
      <c r="AB1220" cm="1">
        <f t="array" ref="AB1220">IF(FALSE,"True," &amp; IF(_xlfn.XLOOKUP("Dst_IsAny",'Scoring_Config'!$A:$A,'Scoring_Config'!$D:$D,"Yes")="Yes",_xlfn.XLOOKUP("Dst_IsAny",'Scoring_Config'!$A:$A,'Scoring_Config'!$C:$C,10),0),"False,0")</f>
        <v>0</v>
      </c>
      <c r="AC1220" cm="1">
        <f t="array" ref="AC1220">IF(FALSE,"True," &amp; IF(_xlfn.XLOOKUP("Dst_CIDR_Le_16",'Scoring_Config'!$A:$A,'Scoring_Config'!$D:$D,"Yes")="Yes",_xlfn.XLOOKUP("Dst_CIDR_Le_16",'Scoring_Config'!$A:$A,'Scoring_Config'!$C:$C,10),0),"False,0")</f>
        <v>0</v>
      </c>
      <c r="AD1220" cm="1">
        <f t="array" ref="AD1220">IF(FALSE,"True," &amp; IF(_xlfn.XLOOKUP("Dst_CIDR_17_22",'Scoring_Config'!$A:$A,'Scoring_Config'!$D:$D,"Yes")="Yes",_xlfn.XLOOKUP("Dst_CIDR_17_22",'Scoring_Config'!$A:$A,'Scoring_Config'!$C:$C,5),0),"False,0")</f>
        <v>0</v>
      </c>
      <c r="AE1220" cm="1">
        <f t="array" ref="AE1220">IF(FALSE,"True," &amp; IF(_xlfn.XLOOKUP("SrcZone_IsAny",'Scoring_Config'!$A:$A,'Scoring_Config'!$D:$D,"Yes")="Yes",_xlfn.XLOOKUP("SrcZone_IsAny",'Scoring_Config'!$A:$A,'Scoring_Config'!$C:$C,10),0),"False,0")</f>
        <v>0</v>
      </c>
      <c r="AF1220" cm="1">
        <f t="array" ref="AF1220">IF(FALSE,"True," &amp; IF(_xlfn.XLOOKUP("DstZone_IsAny",'Scoring_Config'!$A:$A,'Scoring_Config'!$D:$D,"Yes")="Yes",_xlfn.XLOOKUP("DstZone_IsAny",'Scoring_Config'!$A:$A,'Scoring_Config'!$C:$C,10),0),"False,0")</f>
        <v>0</v>
      </c>
      <c r="AG1220" cm="1">
        <f t="array" ref="AG122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20" cm="1">
        <f t="array" ref="AH1220">IF(FALSE,"True," &amp; IF(_xlfn.XLOOKUP("App_Any_OR_RangeGt1000",'Scoring_Config'!$A:$A,'Scoring_Config'!$D:$D,"Yes")="Yes",_xlfn.XLOOKUP("App_Any_OR_RangeGt1000",'Scoring_Config'!$A:$A,'Scoring_Config'!$C:$C,10),0),"False,0")</f>
        <v>0</v>
      </c>
      <c r="AI1220" cm="1">
        <f t="array" ref="AI1220">IF(TRUE,"True," &amp; IF(_xlfn.XLOOKUP("Service_Insecure_Match",'Scoring_Config'!$A:$A,'Scoring_Config'!$D:$D,"Yes")="Yes",_xlfn.XLOOKUP("Service_Insecure_Match",'Scoring_Config'!$A:$A,'Scoring_Config'!$C:$C,5),0),"False,0")</f>
        <v>0</v>
      </c>
      <c r="AJ1220" cm="1">
        <f t="array" ref="AJ1220">IF(FALSE,"True," &amp; IF(_xlfn.XLOOKUP("Risky_Inbound",'Scoring_Config'!$A:$A,'Scoring_Config'!$D:$D,"Yes")="Yes",_xlfn.XLOOKUP("Risky_Inbound",'Scoring_Config'!$A:$A,'Scoring_Config'!$C:$C,50),0),"False,0")</f>
        <v>0</v>
      </c>
      <c r="AK1220" cm="1">
        <f t="array" ref="AK1220">IF(FALSE,"True," &amp; IF(_xlfn.XLOOKUP("Risky_Outbound",'Scoring_Config'!$A:$A,'Scoring_Config'!$D:$D,"Yes")="Yes",_xlfn.XLOOKUP("Risky_Outbound",'Scoring_Config'!$A:$A,'Scoring_Config'!$C:$C,25),0),"False,0")</f>
        <v>0</v>
      </c>
      <c r="AL1220" t="s">
        <v>6700</v>
      </c>
      <c r="AM1220" cm="1">
        <f t="array" ref="AM122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20" t="s">
        <v>6697</v>
      </c>
      <c r="AO1220" t="s">
        <v>6697</v>
      </c>
      <c r="AP1220" t="s">
        <v>6697</v>
      </c>
      <c r="AQ1220" cm="1">
        <f t="array" ref="AQ1220">IF(FALSE,"True," &amp; IF(_xlfn.XLOOKUP("Service_IsAny",'Scoring_Config'!$A:$A,'Scoring_Config'!$D:$D,"Yes")="Yes",_xlfn.XLOOKUP("Service_IsAny",'Scoring_Config'!$A:$A,'Scoring_Config'!$C:$C,0),0),"False,0")</f>
        <v>0</v>
      </c>
      <c r="AR1220">
        <v>16</v>
      </c>
      <c r="AS1220" cm="1">
        <f t="array" ref="AS1220">IF(FALSE,"True," &amp; IF(_xlfn.XLOOKUP("Service_RangeGt1000",'Scoring_Config'!$A:$A,'Scoring_Config'!$D:$D,"Yes")="Yes",_xlfn.XLOOKUP("Service_RangeGt1000",'Scoring_Config'!$A:$A,'Scoring_Config'!$C:$C,0),0),"False,0")</f>
        <v>0</v>
      </c>
      <c r="AT1220" cm="1">
        <f t="array" ref="AT1220">IF(FALSE,"True," &amp; IF(_xlfn.XLOOKUP("App_IsAny",'Scoring_Config'!$A:$A,'Scoring_Config'!$D:$D,"Yes")="Yes",_xlfn.XLOOKUP("App_IsAny",'Scoring_Config'!$A:$A,'Scoring_Config'!$C:$C,0),0),"False,0")</f>
        <v>0</v>
      </c>
      <c r="AU1220">
        <v>19</v>
      </c>
      <c r="AV1220" cm="1">
        <f t="array" ref="AV1220">IF(FALSE,"True," &amp; IF(_xlfn.XLOOKUP("App_RangeGt1000",'Scoring_Config'!$A:$A,'Scoring_Config'!$D:$D,"Yes")="Yes",_xlfn.XLOOKUP("App_RangeGt1000",'Scoring_Config'!$A:$A,'Scoring_Config'!$C:$C,0),0),"False,0")</f>
        <v>0</v>
      </c>
      <c r="AW1220" cm="1">
        <f t="array" ref="AW1220">IF(FALSE,"True," &amp; IF(_xlfn.XLOOKUP("Action_IsDenyOrDrop",'Scoring_Config'!$A:$A,'Scoring_Config'!$D:$D,"Yes")="Yes",_xlfn.XLOOKUP("Action_IsDenyOrDrop",'Scoring_Config'!$A:$A,'Scoring_Config'!$C:$C,0),0),"False,0")</f>
        <v>0</v>
      </c>
      <c r="AX1220" cm="1">
        <f t="array" ref="AX1220">IF(LEFT(AW1220,4)="True",0,(IF(LEFT(Y1220,4)="True",IF(_xlfn.XLOOKUP("Src_IsAny",'Scoring_Config'!$A:$A,'Scoring_Config'!$D:$D,"Yes")="Yes",_xlfn.XLOOKUP("Src_IsAny",'Scoring_Config'!$A:$A,'Scoring_Config'!$C:$C,10),0),0)+IF(LEFT(Z1220,4)="True",IF(_xlfn.XLOOKUP("Src_CIDR_Le_16",'Scoring_Config'!$A:$A,'Scoring_Config'!$D:$D,"Yes")="Yes",_xlfn.XLOOKUP("Src_CIDR_Le_16",'Scoring_Config'!$A:$A,'Scoring_Config'!$C:$C,10),0),0)+IF(LEFT(AA1220,4)="True",IF(_xlfn.XLOOKUP("Src_CIDR_17_22",'Scoring_Config'!$A:$A,'Scoring_Config'!$D:$D,"Yes")="Yes",_xlfn.XLOOKUP("Src_CIDR_17_22",'Scoring_Config'!$A:$A,'Scoring_Config'!$C:$C,5),0),0)+IF(LEFT(AB1220,4)="True",IF(_xlfn.XLOOKUP("Dst_IsAny",'Scoring_Config'!$A:$A,'Scoring_Config'!$D:$D,"Yes")="Yes",_xlfn.XLOOKUP("Dst_IsAny",'Scoring_Config'!$A:$A,'Scoring_Config'!$C:$C,10),0),0)+IF(LEFT(AC1220,4)="True",IF(_xlfn.XLOOKUP("Dst_CIDR_Le_16",'Scoring_Config'!$A:$A,'Scoring_Config'!$D:$D,"Yes")="Yes",_xlfn.XLOOKUP("Dst_CIDR_Le_16",'Scoring_Config'!$A:$A,'Scoring_Config'!$C:$C,10),0),0)+IF(LEFT(AD1220,4)="True",IF(_xlfn.XLOOKUP("Dst_CIDR_17_22",'Scoring_Config'!$A:$A,'Scoring_Config'!$D:$D,"Yes")="Yes",_xlfn.XLOOKUP("Dst_CIDR_17_22",'Scoring_Config'!$A:$A,'Scoring_Config'!$C:$C,5),0),0)+IF(LEFT(AE1220,4)="True",IF(_xlfn.XLOOKUP("SrcZone_IsAny",'Scoring_Config'!$A:$A,'Scoring_Config'!$D:$D,"Yes")="Yes",_xlfn.XLOOKUP("SrcZone_IsAny",'Scoring_Config'!$A:$A,'Scoring_Config'!$C:$C,10),0),0)+IF(LEFT(AF1220,4)="True",IF(_xlfn.XLOOKUP("DstZone_IsAny",'Scoring_Config'!$A:$A,'Scoring_Config'!$D:$D,"Yes")="Yes",_xlfn.XLOOKUP("DstZone_IsAny",'Scoring_Config'!$A:$A,'Scoring_Config'!$C:$C,10),0),0)+IF(LEFT(AG1220,4)="True",IF(_xlfn.XLOOKUP("Service_Any_OR_RangeGt1000",'Scoring_Config'!$A:$A,'Scoring_Config'!$D:$D,"Yes")="Yes",_xlfn.XLOOKUP("Service_Any_OR_RangeGt1000",'Scoring_Config'!$A:$A,'Scoring_Config'!$C:$C,10),0),0)+IF(LEFT(AH1220,4)="True",IF(_xlfn.XLOOKUP("App_Any_OR_RangeGt1000",'Scoring_Config'!$A:$A,'Scoring_Config'!$D:$D,"Yes")="Yes",_xlfn.XLOOKUP("App_Any_OR_RangeGt1000",'Scoring_Config'!$A:$A,'Scoring_Config'!$C:$C,10),0),0)+IF(LEFT(AI1220,4)="True",IF(_xlfn.XLOOKUP("Service_Insecure_Match",'Scoring_Config'!$A:$A,'Scoring_Config'!$D:$D,"Yes")="Yes",_xlfn.XLOOKUP("Service_Insecure_Match",'Scoring_Config'!$A:$A,'Scoring_Config'!$C:$C,5),0),0)+IF(LEFT(AJ1220,4)="True",IF(_xlfn.XLOOKUP("Risky_Inbound",'Scoring_Config'!$A:$A,'Scoring_Config'!$D:$D,"Yes")="Yes",_xlfn.XLOOKUP("Risky_Inbound",'Scoring_Config'!$A:$A,'Scoring_Config'!$C:$C,50),0),0)+IF(LEFT(AK1220,4)="True",IF(_xlfn.XLOOKUP("Risky_Outbound",'Scoring_Config'!$A:$A,'Scoring_Config'!$D:$D,"Yes")="Yes",_xlfn.XLOOKUP("Risky_Outbound",'Scoring_Config'!$A:$A,'Scoring_Config'!$C:$C,25),0),0)+IF(LEFT(AZ1220,4)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1220,FIND(",",AL1220)+1,100)),0)+IF(LEFT(AM1220,4)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1220,FIND(",",AN1220)+1,100)),0)+IF(_xlfn.XLOOKUP("Profile_Scoring",'Scoring_Config'!$A:$A,'Scoring_Config'!$D:$D,"Yes")="Yes",VALUE(MID(AO1220,FIND(",",AO1220)+1,100)),0)+IF(_xlfn.XLOOKUP("Options_Scoring",'Scoring_Config'!$A:$A,'Scoring_Config'!$D:$D,"Yes")="Yes",VALUE(MID(AP1220,FIND(",",AP1220)+1,100)),0)))</f>
        <v>0</v>
      </c>
      <c r="AZ1220" cm="1">
        <f t="array" ref="AZ1220">IF(FALSE,"True," &amp; IF(_xlfn.XLOOKUP("Migrate_Insecure",'Scoring_Config'!$A:$A,'Scoring_Config'!$D:$D,"Yes")="Yes",_xlfn.XLOOKUP("Migrate_Insecure",'Scoring_Config'!$A:$A,'Scoring_Config'!$C:$C,10),0),"False,0")</f>
        <v>0</v>
      </c>
    </row>
    <row r="1221" spans="1:52">
      <c r="A1221" t="s">
        <v>1979</v>
      </c>
      <c r="B1221" t="s">
        <v>3193</v>
      </c>
      <c r="C1221" t="s">
        <v>3542</v>
      </c>
      <c r="D1221" t="s">
        <v>3544</v>
      </c>
      <c r="E1221" t="s">
        <v>3562</v>
      </c>
      <c r="F1221" t="s">
        <v>3966</v>
      </c>
      <c r="G1221" t="s">
        <v>632</v>
      </c>
      <c r="H1221" t="s">
        <v>193</v>
      </c>
      <c r="I1221" t="s">
        <v>4267</v>
      </c>
      <c r="J1221" t="s">
        <v>1208</v>
      </c>
      <c r="K1221" t="s">
        <v>1929</v>
      </c>
      <c r="L1221" t="s">
        <v>1567</v>
      </c>
      <c r="M1221" t="s">
        <v>1973</v>
      </c>
      <c r="N1221" t="s">
        <v>4315</v>
      </c>
      <c r="O1221" t="s">
        <v>4319</v>
      </c>
      <c r="P1221" t="s">
        <v>4323</v>
      </c>
      <c r="Q1221" t="s">
        <v>5186</v>
      </c>
      <c r="R1221" t="s">
        <v>5439</v>
      </c>
      <c r="S1221" t="s">
        <v>4324</v>
      </c>
      <c r="T1221" t="s">
        <v>5605</v>
      </c>
      <c r="U1221" t="s">
        <v>6557</v>
      </c>
      <c r="Y1221" cm="1">
        <f t="array" ref="Y1221">IF(FALSE,"True," &amp; IF(_xlfn.XLOOKUP("Src_IsAny",'Scoring_Config'!$A:$A,'Scoring_Config'!$D:$D,"Yes")="Yes",_xlfn.XLOOKUP("Src_IsAny",'Scoring_Config'!$A:$A,'Scoring_Config'!$C:$C,10),0),"False,0")</f>
        <v>0</v>
      </c>
      <c r="Z1221" cm="1">
        <f t="array" ref="Z1221">IF(FALSE,"True," &amp; IF(_xlfn.XLOOKUP("Src_CIDR_Le_16",'Scoring_Config'!$A:$A,'Scoring_Config'!$D:$D,"Yes")="Yes",_xlfn.XLOOKUP("Src_CIDR_Le_16",'Scoring_Config'!$A:$A,'Scoring_Config'!$C:$C,10),0),"False,0")</f>
        <v>0</v>
      </c>
      <c r="AA1221" cm="1">
        <f t="array" ref="AA1221">IF(FALSE,"True," &amp; IF(_xlfn.XLOOKUP("Src_CIDR_17_22",'Scoring_Config'!$A:$A,'Scoring_Config'!$D:$D,"Yes")="Yes",_xlfn.XLOOKUP("Src_CIDR_17_22",'Scoring_Config'!$A:$A,'Scoring_Config'!$C:$C,5),0),"False,0")</f>
        <v>0</v>
      </c>
      <c r="AB1221" cm="1">
        <f t="array" ref="AB1221">IF(FALSE,"True," &amp; IF(_xlfn.XLOOKUP("Dst_IsAny",'Scoring_Config'!$A:$A,'Scoring_Config'!$D:$D,"Yes")="Yes",_xlfn.XLOOKUP("Dst_IsAny",'Scoring_Config'!$A:$A,'Scoring_Config'!$C:$C,10),0),"False,0")</f>
        <v>0</v>
      </c>
      <c r="AC1221" cm="1">
        <f t="array" ref="AC1221">IF(FALSE,"True," &amp; IF(_xlfn.XLOOKUP("Dst_CIDR_Le_16",'Scoring_Config'!$A:$A,'Scoring_Config'!$D:$D,"Yes")="Yes",_xlfn.XLOOKUP("Dst_CIDR_Le_16",'Scoring_Config'!$A:$A,'Scoring_Config'!$C:$C,10),0),"False,0")</f>
        <v>0</v>
      </c>
      <c r="AD1221" cm="1">
        <f t="array" ref="AD1221">IF(FALSE,"True," &amp; IF(_xlfn.XLOOKUP("Dst_CIDR_17_22",'Scoring_Config'!$A:$A,'Scoring_Config'!$D:$D,"Yes")="Yes",_xlfn.XLOOKUP("Dst_CIDR_17_22",'Scoring_Config'!$A:$A,'Scoring_Config'!$C:$C,5),0),"False,0")</f>
        <v>0</v>
      </c>
      <c r="AE1221" cm="1">
        <f t="array" ref="AE1221">IF(FALSE,"True," &amp; IF(_xlfn.XLOOKUP("SrcZone_IsAny",'Scoring_Config'!$A:$A,'Scoring_Config'!$D:$D,"Yes")="Yes",_xlfn.XLOOKUP("SrcZone_IsAny",'Scoring_Config'!$A:$A,'Scoring_Config'!$C:$C,10),0),"False,0")</f>
        <v>0</v>
      </c>
      <c r="AF1221" cm="1">
        <f t="array" ref="AF1221">IF(FALSE,"True," &amp; IF(_xlfn.XLOOKUP("DstZone_IsAny",'Scoring_Config'!$A:$A,'Scoring_Config'!$D:$D,"Yes")="Yes",_xlfn.XLOOKUP("DstZone_IsAny",'Scoring_Config'!$A:$A,'Scoring_Config'!$C:$C,10),0),"False,0")</f>
        <v>0</v>
      </c>
      <c r="AG1221" cm="1">
        <f t="array" ref="AG122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21" cm="1">
        <f t="array" ref="AH1221">IF(FALSE,"True," &amp; IF(_xlfn.XLOOKUP("App_Any_OR_RangeGt1000",'Scoring_Config'!$A:$A,'Scoring_Config'!$D:$D,"Yes")="Yes",_xlfn.XLOOKUP("App_Any_OR_RangeGt1000",'Scoring_Config'!$A:$A,'Scoring_Config'!$C:$C,10),0),"False,0")</f>
        <v>0</v>
      </c>
      <c r="AI1221" cm="1">
        <f t="array" ref="AI1221">IF(FALSE,"True," &amp; IF(_xlfn.XLOOKUP("Service_Insecure_Match",'Scoring_Config'!$A:$A,'Scoring_Config'!$D:$D,"Yes")="Yes",_xlfn.XLOOKUP("Service_Insecure_Match",'Scoring_Config'!$A:$A,'Scoring_Config'!$C:$C,5),0),"False,0")</f>
        <v>0</v>
      </c>
      <c r="AJ1221" cm="1">
        <f t="array" ref="AJ1221">IF(FALSE,"True," &amp; IF(_xlfn.XLOOKUP("Risky_Inbound",'Scoring_Config'!$A:$A,'Scoring_Config'!$D:$D,"Yes")="Yes",_xlfn.XLOOKUP("Risky_Inbound",'Scoring_Config'!$A:$A,'Scoring_Config'!$C:$C,50),0),"False,0")</f>
        <v>0</v>
      </c>
      <c r="AK1221" cm="1">
        <f t="array" ref="AK1221">IF(FALSE,"True," &amp; IF(_xlfn.XLOOKUP("Risky_Outbound",'Scoring_Config'!$A:$A,'Scoring_Config'!$D:$D,"Yes")="Yes",_xlfn.XLOOKUP("Risky_Outbound",'Scoring_Config'!$A:$A,'Scoring_Config'!$C:$C,25),0),"False,0")</f>
        <v>0</v>
      </c>
      <c r="AL1221" t="s">
        <v>6699</v>
      </c>
      <c r="AM1221" cm="1">
        <f t="array" ref="AM122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21" t="s">
        <v>6697</v>
      </c>
      <c r="AO1221" t="s">
        <v>6697</v>
      </c>
      <c r="AP1221" t="s">
        <v>6697</v>
      </c>
      <c r="AQ1221" cm="1">
        <f t="array" ref="AQ1221">IF(FALSE,"True," &amp; IF(_xlfn.XLOOKUP("Service_IsAny",'Scoring_Config'!$A:$A,'Scoring_Config'!$D:$D,"Yes")="Yes",_xlfn.XLOOKUP("Service_IsAny",'Scoring_Config'!$A:$A,'Scoring_Config'!$C:$C,0),0),"False,0")</f>
        <v>0</v>
      </c>
      <c r="AR1221">
        <v>0</v>
      </c>
      <c r="AS1221" cm="1">
        <f t="array" ref="AS1221">IF(FALSE,"True," &amp; IF(_xlfn.XLOOKUP("Service_RangeGt1000",'Scoring_Config'!$A:$A,'Scoring_Config'!$D:$D,"Yes")="Yes",_xlfn.XLOOKUP("Service_RangeGt1000",'Scoring_Config'!$A:$A,'Scoring_Config'!$C:$C,0),0),"False,0")</f>
        <v>0</v>
      </c>
      <c r="AT1221" cm="1">
        <f t="array" ref="AT1221">IF(FALSE,"True," &amp; IF(_xlfn.XLOOKUP("App_IsAny",'Scoring_Config'!$A:$A,'Scoring_Config'!$D:$D,"Yes")="Yes",_xlfn.XLOOKUP("App_IsAny",'Scoring_Config'!$A:$A,'Scoring_Config'!$C:$C,0),0),"False,0")</f>
        <v>0</v>
      </c>
      <c r="AU1221">
        <v>0</v>
      </c>
      <c r="AV1221" cm="1">
        <f t="array" ref="AV1221">IF(FALSE,"True," &amp; IF(_xlfn.XLOOKUP("App_RangeGt1000",'Scoring_Config'!$A:$A,'Scoring_Config'!$D:$D,"Yes")="Yes",_xlfn.XLOOKUP("App_RangeGt1000",'Scoring_Config'!$A:$A,'Scoring_Config'!$C:$C,0),0),"False,0")</f>
        <v>0</v>
      </c>
      <c r="AW1221" cm="1">
        <f t="array" ref="AW1221">IF(FALSE,"True," &amp; IF(_xlfn.XLOOKUP("Action_IsDenyOrDrop",'Scoring_Config'!$A:$A,'Scoring_Config'!$D:$D,"Yes")="Yes",_xlfn.XLOOKUP("Action_IsDenyOrDrop",'Scoring_Config'!$A:$A,'Scoring_Config'!$C:$C,0),0),"False,0")</f>
        <v>0</v>
      </c>
      <c r="AX1221" cm="1">
        <f t="array" ref="AX1221">IF(LEFT(AW1221,4)="True",0,(IF(LEFT(Y1221,4)="True",IF(_xlfn.XLOOKUP("Src_IsAny",'Scoring_Config'!$A:$A,'Scoring_Config'!$D:$D,"Yes")="Yes",_xlfn.XLOOKUP("Src_IsAny",'Scoring_Config'!$A:$A,'Scoring_Config'!$C:$C,10),0),0)+IF(LEFT(Z1221,4)="True",IF(_xlfn.XLOOKUP("Src_CIDR_Le_16",'Scoring_Config'!$A:$A,'Scoring_Config'!$D:$D,"Yes")="Yes",_xlfn.XLOOKUP("Src_CIDR_Le_16",'Scoring_Config'!$A:$A,'Scoring_Config'!$C:$C,10),0),0)+IF(LEFT(AA1221,4)="True",IF(_xlfn.XLOOKUP("Src_CIDR_17_22",'Scoring_Config'!$A:$A,'Scoring_Config'!$D:$D,"Yes")="Yes",_xlfn.XLOOKUP("Src_CIDR_17_22",'Scoring_Config'!$A:$A,'Scoring_Config'!$C:$C,5),0),0)+IF(LEFT(AB1221,4)="True",IF(_xlfn.XLOOKUP("Dst_IsAny",'Scoring_Config'!$A:$A,'Scoring_Config'!$D:$D,"Yes")="Yes",_xlfn.XLOOKUP("Dst_IsAny",'Scoring_Config'!$A:$A,'Scoring_Config'!$C:$C,10),0),0)+IF(LEFT(AC1221,4)="True",IF(_xlfn.XLOOKUP("Dst_CIDR_Le_16",'Scoring_Config'!$A:$A,'Scoring_Config'!$D:$D,"Yes")="Yes",_xlfn.XLOOKUP("Dst_CIDR_Le_16",'Scoring_Config'!$A:$A,'Scoring_Config'!$C:$C,10),0),0)+IF(LEFT(AD1221,4)="True",IF(_xlfn.XLOOKUP("Dst_CIDR_17_22",'Scoring_Config'!$A:$A,'Scoring_Config'!$D:$D,"Yes")="Yes",_xlfn.XLOOKUP("Dst_CIDR_17_22",'Scoring_Config'!$A:$A,'Scoring_Config'!$C:$C,5),0),0)+IF(LEFT(AE1221,4)="True",IF(_xlfn.XLOOKUP("SrcZone_IsAny",'Scoring_Config'!$A:$A,'Scoring_Config'!$D:$D,"Yes")="Yes",_xlfn.XLOOKUP("SrcZone_IsAny",'Scoring_Config'!$A:$A,'Scoring_Config'!$C:$C,10),0),0)+IF(LEFT(AF1221,4)="True",IF(_xlfn.XLOOKUP("DstZone_IsAny",'Scoring_Config'!$A:$A,'Scoring_Config'!$D:$D,"Yes")="Yes",_xlfn.XLOOKUP("DstZone_IsAny",'Scoring_Config'!$A:$A,'Scoring_Config'!$C:$C,10),0),0)+IF(LEFT(AG1221,4)="True",IF(_xlfn.XLOOKUP("Service_Any_OR_RangeGt1000",'Scoring_Config'!$A:$A,'Scoring_Config'!$D:$D,"Yes")="Yes",_xlfn.XLOOKUP("Service_Any_OR_RangeGt1000",'Scoring_Config'!$A:$A,'Scoring_Config'!$C:$C,10),0),0)+IF(LEFT(AH1221,4)="True",IF(_xlfn.XLOOKUP("App_Any_OR_RangeGt1000",'Scoring_Config'!$A:$A,'Scoring_Config'!$D:$D,"Yes")="Yes",_xlfn.XLOOKUP("App_Any_OR_RangeGt1000",'Scoring_Config'!$A:$A,'Scoring_Config'!$C:$C,10),0),0)+IF(LEFT(AI1221,4)="True",IF(_xlfn.XLOOKUP("Service_Insecure_Match",'Scoring_Config'!$A:$A,'Scoring_Config'!$D:$D,"Yes")="Yes",_xlfn.XLOOKUP("Service_Insecure_Match",'Scoring_Config'!$A:$A,'Scoring_Config'!$C:$C,5),0),0)+IF(LEFT(AJ1221,4)="True",IF(_xlfn.XLOOKUP("Risky_Inbound",'Scoring_Config'!$A:$A,'Scoring_Config'!$D:$D,"Yes")="Yes",_xlfn.XLOOKUP("Risky_Inbound",'Scoring_Config'!$A:$A,'Scoring_Config'!$C:$C,50),0),0)+IF(LEFT(AK1221,4)="True",IF(_xlfn.XLOOKUP("Risky_Outbound",'Scoring_Config'!$A:$A,'Scoring_Config'!$D:$D,"Yes")="Yes",_xlfn.XLOOKUP("Risky_Outbound",'Scoring_Config'!$A:$A,'Scoring_Config'!$C:$C,25),0),0)+IF(LEFT(AZ1221,4)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1221,FIND(",",AL1221)+1,100)),0)+IF(LEFT(AM1221,4)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1221,FIND(",",AN1221)+1,100)),0)+IF(_xlfn.XLOOKUP("Profile_Scoring",'Scoring_Config'!$A:$A,'Scoring_Config'!$D:$D,"Yes")="Yes",VALUE(MID(AO1221,FIND(",",AO1221)+1,100)),0)+IF(_xlfn.XLOOKUP("Options_Scoring",'Scoring_Config'!$A:$A,'Scoring_Config'!$D:$D,"Yes")="Yes",VALUE(MID(AP1221,FIND(",",AP1221)+1,100)),0)))</f>
        <v>0</v>
      </c>
      <c r="AZ1221" cm="1">
        <f t="array" ref="AZ1221">IF(FALSE,"True," &amp; IF(_xlfn.XLOOKUP("Migrate_Insecure",'Scoring_Config'!$A:$A,'Scoring_Config'!$D:$D,"Yes")="Yes",_xlfn.XLOOKUP("Migrate_Insecure",'Scoring_Config'!$A:$A,'Scoring_Config'!$C:$C,10),0),"False,0")</f>
        <v>0</v>
      </c>
    </row>
    <row r="1222" spans="1:52">
      <c r="A1222" t="s">
        <v>1979</v>
      </c>
      <c r="B1222" t="s">
        <v>3194</v>
      </c>
      <c r="C1222" t="s">
        <v>3542</v>
      </c>
      <c r="D1222" t="s">
        <v>3545</v>
      </c>
      <c r="E1222" t="s">
        <v>3563</v>
      </c>
      <c r="F1222" t="s">
        <v>3784</v>
      </c>
      <c r="G1222" t="s">
        <v>633</v>
      </c>
      <c r="H1222" t="s">
        <v>174</v>
      </c>
      <c r="I1222" t="s">
        <v>3762</v>
      </c>
      <c r="J1222" t="s">
        <v>432</v>
      </c>
      <c r="K1222" t="s">
        <v>1860</v>
      </c>
      <c r="L1222" t="s">
        <v>1568</v>
      </c>
      <c r="M1222" t="s">
        <v>1974</v>
      </c>
      <c r="N1222" t="s">
        <v>4315</v>
      </c>
      <c r="O1222" t="s">
        <v>4319</v>
      </c>
      <c r="P1222" t="s">
        <v>4321</v>
      </c>
      <c r="Q1222" t="s">
        <v>5187</v>
      </c>
      <c r="R1222" t="s">
        <v>5440</v>
      </c>
      <c r="S1222" t="s">
        <v>5440</v>
      </c>
      <c r="T1222" t="s">
        <v>5817</v>
      </c>
      <c r="U1222" t="s">
        <v>6557</v>
      </c>
      <c r="Y1222" cm="1">
        <f t="array" ref="Y1222">IF(FALSE,"True," &amp; IF(_xlfn.XLOOKUP("Src_IsAny",'Scoring_Config'!$A:$A,'Scoring_Config'!$D:$D,"Yes")="Yes",_xlfn.XLOOKUP("Src_IsAny",'Scoring_Config'!$A:$A,'Scoring_Config'!$C:$C,10),0),"False,0")</f>
        <v>0</v>
      </c>
      <c r="Z1222" cm="1">
        <f t="array" ref="Z1222">IF(FALSE,"True," &amp; IF(_xlfn.XLOOKUP("Src_CIDR_Le_16",'Scoring_Config'!$A:$A,'Scoring_Config'!$D:$D,"Yes")="Yes",_xlfn.XLOOKUP("Src_CIDR_Le_16",'Scoring_Config'!$A:$A,'Scoring_Config'!$C:$C,10),0),"False,0")</f>
        <v>0</v>
      </c>
      <c r="AA1222" cm="1">
        <f t="array" ref="AA1222">IF(FALSE,"True," &amp; IF(_xlfn.XLOOKUP("Src_CIDR_17_22",'Scoring_Config'!$A:$A,'Scoring_Config'!$D:$D,"Yes")="Yes",_xlfn.XLOOKUP("Src_CIDR_17_22",'Scoring_Config'!$A:$A,'Scoring_Config'!$C:$C,5),0),"False,0")</f>
        <v>0</v>
      </c>
      <c r="AB1222" cm="1">
        <f t="array" ref="AB1222">IF(FALSE,"True," &amp; IF(_xlfn.XLOOKUP("Dst_IsAny",'Scoring_Config'!$A:$A,'Scoring_Config'!$D:$D,"Yes")="Yes",_xlfn.XLOOKUP("Dst_IsAny",'Scoring_Config'!$A:$A,'Scoring_Config'!$C:$C,10),0),"False,0")</f>
        <v>0</v>
      </c>
      <c r="AC1222" cm="1">
        <f t="array" ref="AC1222">IF(FALSE,"True," &amp; IF(_xlfn.XLOOKUP("Dst_CIDR_Le_16",'Scoring_Config'!$A:$A,'Scoring_Config'!$D:$D,"Yes")="Yes",_xlfn.XLOOKUP("Dst_CIDR_Le_16",'Scoring_Config'!$A:$A,'Scoring_Config'!$C:$C,10),0),"False,0")</f>
        <v>0</v>
      </c>
      <c r="AD1222" cm="1">
        <f t="array" ref="AD1222">IF(FALSE,"True," &amp; IF(_xlfn.XLOOKUP("Dst_CIDR_17_22",'Scoring_Config'!$A:$A,'Scoring_Config'!$D:$D,"Yes")="Yes",_xlfn.XLOOKUP("Dst_CIDR_17_22",'Scoring_Config'!$A:$A,'Scoring_Config'!$C:$C,5),0),"False,0")</f>
        <v>0</v>
      </c>
      <c r="AE1222" cm="1">
        <f t="array" ref="AE1222">IF(FALSE,"True," &amp; IF(_xlfn.XLOOKUP("SrcZone_IsAny",'Scoring_Config'!$A:$A,'Scoring_Config'!$D:$D,"Yes")="Yes",_xlfn.XLOOKUP("SrcZone_IsAny",'Scoring_Config'!$A:$A,'Scoring_Config'!$C:$C,10),0),"False,0")</f>
        <v>0</v>
      </c>
      <c r="AF1222" cm="1">
        <f t="array" ref="AF1222">IF(FALSE,"True," &amp; IF(_xlfn.XLOOKUP("DstZone_IsAny",'Scoring_Config'!$A:$A,'Scoring_Config'!$D:$D,"Yes")="Yes",_xlfn.XLOOKUP("DstZone_IsAny",'Scoring_Config'!$A:$A,'Scoring_Config'!$C:$C,10),0),"False,0")</f>
        <v>0</v>
      </c>
      <c r="AG1222" cm="1">
        <f t="array" ref="AG122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22" cm="1">
        <f t="array" ref="AH1222">IF(FALSE,"True," &amp; IF(_xlfn.XLOOKUP("App_Any_OR_RangeGt1000",'Scoring_Config'!$A:$A,'Scoring_Config'!$D:$D,"Yes")="Yes",_xlfn.XLOOKUP("App_Any_OR_RangeGt1000",'Scoring_Config'!$A:$A,'Scoring_Config'!$C:$C,10),0),"False,0")</f>
        <v>0</v>
      </c>
      <c r="AI1222" cm="1">
        <f t="array" ref="AI1222">IF(FALSE,"True," &amp; IF(_xlfn.XLOOKUP("Service_Insecure_Match",'Scoring_Config'!$A:$A,'Scoring_Config'!$D:$D,"Yes")="Yes",_xlfn.XLOOKUP("Service_Insecure_Match",'Scoring_Config'!$A:$A,'Scoring_Config'!$C:$C,5),0),"False,0")</f>
        <v>0</v>
      </c>
      <c r="AJ1222" cm="1">
        <f t="array" ref="AJ1222">IF(FALSE,"True," &amp; IF(_xlfn.XLOOKUP("Risky_Inbound",'Scoring_Config'!$A:$A,'Scoring_Config'!$D:$D,"Yes")="Yes",_xlfn.XLOOKUP("Risky_Inbound",'Scoring_Config'!$A:$A,'Scoring_Config'!$C:$C,50),0),"False,0")</f>
        <v>0</v>
      </c>
      <c r="AK1222" cm="1">
        <f t="array" ref="AK1222">IF(FALSE,"True," &amp; IF(_xlfn.XLOOKUP("Risky_Outbound",'Scoring_Config'!$A:$A,'Scoring_Config'!$D:$D,"Yes")="Yes",_xlfn.XLOOKUP("Risky_Outbound",'Scoring_Config'!$A:$A,'Scoring_Config'!$C:$C,25),0),"False,0")</f>
        <v>0</v>
      </c>
      <c r="AL1222" t="s">
        <v>6700</v>
      </c>
      <c r="AM1222" cm="1">
        <f t="array" ref="AM122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22" t="s">
        <v>6697</v>
      </c>
      <c r="AO1222" t="s">
        <v>6697</v>
      </c>
      <c r="AP1222" t="s">
        <v>6697</v>
      </c>
      <c r="AQ1222" cm="1">
        <f t="array" ref="AQ1222">IF(FALSE,"True," &amp; IF(_xlfn.XLOOKUP("Service_IsAny",'Scoring_Config'!$A:$A,'Scoring_Config'!$D:$D,"Yes")="Yes",_xlfn.XLOOKUP("Service_IsAny",'Scoring_Config'!$A:$A,'Scoring_Config'!$C:$C,0),0),"False,0")</f>
        <v>0</v>
      </c>
      <c r="AR1222">
        <v>1</v>
      </c>
      <c r="AS1222" cm="1">
        <f t="array" ref="AS1222">IF(FALSE,"True," &amp; IF(_xlfn.XLOOKUP("Service_RangeGt1000",'Scoring_Config'!$A:$A,'Scoring_Config'!$D:$D,"Yes")="Yes",_xlfn.XLOOKUP("Service_RangeGt1000",'Scoring_Config'!$A:$A,'Scoring_Config'!$C:$C,0),0),"False,0")</f>
        <v>0</v>
      </c>
      <c r="AT1222" cm="1">
        <f t="array" ref="AT1222">IF(FALSE,"True," &amp; IF(_xlfn.XLOOKUP("App_IsAny",'Scoring_Config'!$A:$A,'Scoring_Config'!$D:$D,"Yes")="Yes",_xlfn.XLOOKUP("App_IsAny",'Scoring_Config'!$A:$A,'Scoring_Config'!$C:$C,0),0),"False,0")</f>
        <v>0</v>
      </c>
      <c r="AU1222">
        <v>7</v>
      </c>
      <c r="AV1222" cm="1">
        <f t="array" ref="AV1222">IF(FALSE,"True," &amp; IF(_xlfn.XLOOKUP("App_RangeGt1000",'Scoring_Config'!$A:$A,'Scoring_Config'!$D:$D,"Yes")="Yes",_xlfn.XLOOKUP("App_RangeGt1000",'Scoring_Config'!$A:$A,'Scoring_Config'!$C:$C,0),0),"False,0")</f>
        <v>0</v>
      </c>
      <c r="AW1222" cm="1">
        <f t="array" ref="AW1222">IF(FALSE,"True," &amp; IF(_xlfn.XLOOKUP("Action_IsDenyOrDrop",'Scoring_Config'!$A:$A,'Scoring_Config'!$D:$D,"Yes")="Yes",_xlfn.XLOOKUP("Action_IsDenyOrDrop",'Scoring_Config'!$A:$A,'Scoring_Config'!$C:$C,0),0),"False,0")</f>
        <v>0</v>
      </c>
      <c r="AX1222" cm="1">
        <f t="array" ref="AX1222">IF(LEFT(AW1222,4)="True",0,(IF(LEFT(Y1222,4)="True",IF(_xlfn.XLOOKUP("Src_IsAny",'Scoring_Config'!$A:$A,'Scoring_Config'!$D:$D,"Yes")="Yes",_xlfn.XLOOKUP("Src_IsAny",'Scoring_Config'!$A:$A,'Scoring_Config'!$C:$C,10),0),0)+IF(LEFT(Z1222,4)="True",IF(_xlfn.XLOOKUP("Src_CIDR_Le_16",'Scoring_Config'!$A:$A,'Scoring_Config'!$D:$D,"Yes")="Yes",_xlfn.XLOOKUP("Src_CIDR_Le_16",'Scoring_Config'!$A:$A,'Scoring_Config'!$C:$C,10),0),0)+IF(LEFT(AA1222,4)="True",IF(_xlfn.XLOOKUP("Src_CIDR_17_22",'Scoring_Config'!$A:$A,'Scoring_Config'!$D:$D,"Yes")="Yes",_xlfn.XLOOKUP("Src_CIDR_17_22",'Scoring_Config'!$A:$A,'Scoring_Config'!$C:$C,5),0),0)+IF(LEFT(AB1222,4)="True",IF(_xlfn.XLOOKUP("Dst_IsAny",'Scoring_Config'!$A:$A,'Scoring_Config'!$D:$D,"Yes")="Yes",_xlfn.XLOOKUP("Dst_IsAny",'Scoring_Config'!$A:$A,'Scoring_Config'!$C:$C,10),0),0)+IF(LEFT(AC1222,4)="True",IF(_xlfn.XLOOKUP("Dst_CIDR_Le_16",'Scoring_Config'!$A:$A,'Scoring_Config'!$D:$D,"Yes")="Yes",_xlfn.XLOOKUP("Dst_CIDR_Le_16",'Scoring_Config'!$A:$A,'Scoring_Config'!$C:$C,10),0),0)+IF(LEFT(AD1222,4)="True",IF(_xlfn.XLOOKUP("Dst_CIDR_17_22",'Scoring_Config'!$A:$A,'Scoring_Config'!$D:$D,"Yes")="Yes",_xlfn.XLOOKUP("Dst_CIDR_17_22",'Scoring_Config'!$A:$A,'Scoring_Config'!$C:$C,5),0),0)+IF(LEFT(AE1222,4)="True",IF(_xlfn.XLOOKUP("SrcZone_IsAny",'Scoring_Config'!$A:$A,'Scoring_Config'!$D:$D,"Yes")="Yes",_xlfn.XLOOKUP("SrcZone_IsAny",'Scoring_Config'!$A:$A,'Scoring_Config'!$C:$C,10),0),0)+IF(LEFT(AF1222,4)="True",IF(_xlfn.XLOOKUP("DstZone_IsAny",'Scoring_Config'!$A:$A,'Scoring_Config'!$D:$D,"Yes")="Yes",_xlfn.XLOOKUP("DstZone_IsAny",'Scoring_Config'!$A:$A,'Scoring_Config'!$C:$C,10),0),0)+IF(LEFT(AG1222,4)="True",IF(_xlfn.XLOOKUP("Service_Any_OR_RangeGt1000",'Scoring_Config'!$A:$A,'Scoring_Config'!$D:$D,"Yes")="Yes",_xlfn.XLOOKUP("Service_Any_OR_RangeGt1000",'Scoring_Config'!$A:$A,'Scoring_Config'!$C:$C,10),0),0)+IF(LEFT(AH1222,4)="True",IF(_xlfn.XLOOKUP("App_Any_OR_RangeGt1000",'Scoring_Config'!$A:$A,'Scoring_Config'!$D:$D,"Yes")="Yes",_xlfn.XLOOKUP("App_Any_OR_RangeGt1000",'Scoring_Config'!$A:$A,'Scoring_Config'!$C:$C,10),0),0)+IF(LEFT(AI1222,4)="True",IF(_xlfn.XLOOKUP("Service_Insecure_Match",'Scoring_Config'!$A:$A,'Scoring_Config'!$D:$D,"Yes")="Yes",_xlfn.XLOOKUP("Service_Insecure_Match",'Scoring_Config'!$A:$A,'Scoring_Config'!$C:$C,5),0),0)+IF(LEFT(AJ1222,4)="True",IF(_xlfn.XLOOKUP("Risky_Inbound",'Scoring_Config'!$A:$A,'Scoring_Config'!$D:$D,"Yes")="Yes",_xlfn.XLOOKUP("Risky_Inbound",'Scoring_Config'!$A:$A,'Scoring_Config'!$C:$C,50),0),0)+IF(LEFT(AK1222,4)="True",IF(_xlfn.XLOOKUP("Risky_Outbound",'Scoring_Config'!$A:$A,'Scoring_Config'!$D:$D,"Yes")="Yes",_xlfn.XLOOKUP("Risky_Outbound",'Scoring_Config'!$A:$A,'Scoring_Config'!$C:$C,25),0),0)+IF(LEFT(AZ1222,4)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1222,FIND(",",AL1222)+1,100)),0)+IF(LEFT(AM1222,4)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1222,FIND(",",AN1222)+1,100)),0)+IF(_xlfn.XLOOKUP("Profile_Scoring",'Scoring_Config'!$A:$A,'Scoring_Config'!$D:$D,"Yes")="Yes",VALUE(MID(AO1222,FIND(",",AO1222)+1,100)),0)+IF(_xlfn.XLOOKUP("Options_Scoring",'Scoring_Config'!$A:$A,'Scoring_Config'!$D:$D,"Yes")="Yes",VALUE(MID(AP1222,FIND(",",AP1222)+1,100)),0)))</f>
        <v>0</v>
      </c>
      <c r="AZ1222" cm="1">
        <f t="array" ref="AZ1222">IF(FALSE,"True," &amp; IF(_xlfn.XLOOKUP("Migrate_Insecure",'Scoring_Config'!$A:$A,'Scoring_Config'!$D:$D,"Yes")="Yes",_xlfn.XLOOKUP("Migrate_Insecure",'Scoring_Config'!$A:$A,'Scoring_Config'!$C:$C,10),0),"False,0")</f>
        <v>0</v>
      </c>
    </row>
    <row r="1223" spans="1:52">
      <c r="A1223" t="s">
        <v>1979</v>
      </c>
      <c r="B1223" t="s">
        <v>3195</v>
      </c>
      <c r="C1223" t="s">
        <v>3542</v>
      </c>
      <c r="D1223" t="s">
        <v>3545</v>
      </c>
      <c r="E1223" t="s">
        <v>3563</v>
      </c>
      <c r="F1223" t="s">
        <v>3967</v>
      </c>
      <c r="G1223" t="s">
        <v>634</v>
      </c>
      <c r="H1223" t="s">
        <v>174</v>
      </c>
      <c r="I1223" t="s">
        <v>4268</v>
      </c>
      <c r="J1223" t="s">
        <v>728</v>
      </c>
      <c r="K1223" t="s">
        <v>1676</v>
      </c>
      <c r="L1223" t="s">
        <v>1569</v>
      </c>
      <c r="M1223" t="s">
        <v>1974</v>
      </c>
      <c r="N1223" t="s">
        <v>4315</v>
      </c>
      <c r="O1223" t="s">
        <v>4319</v>
      </c>
      <c r="P1223" t="s">
        <v>4322</v>
      </c>
      <c r="Q1223" t="s">
        <v>5188</v>
      </c>
      <c r="R1223" t="s">
        <v>5440</v>
      </c>
      <c r="S1223" t="s">
        <v>5440</v>
      </c>
      <c r="T1223" t="s">
        <v>5817</v>
      </c>
      <c r="U1223" t="s">
        <v>5955</v>
      </c>
      <c r="Y1223" cm="1">
        <f t="array" ref="Y1223">IF(FALSE,"True," &amp; IF(_xlfn.XLOOKUP("Src_IsAny",'Scoring_Config'!$A:$A,'Scoring_Config'!$D:$D,"Yes")="Yes",_xlfn.XLOOKUP("Src_IsAny",'Scoring_Config'!$A:$A,'Scoring_Config'!$C:$C,10),0),"False,0")</f>
        <v>0</v>
      </c>
      <c r="Z1223" cm="1">
        <f t="array" ref="Z1223">IF(FALSE,"True," &amp; IF(_xlfn.XLOOKUP("Src_CIDR_Le_16",'Scoring_Config'!$A:$A,'Scoring_Config'!$D:$D,"Yes")="Yes",_xlfn.XLOOKUP("Src_CIDR_Le_16",'Scoring_Config'!$A:$A,'Scoring_Config'!$C:$C,10),0),"False,0")</f>
        <v>0</v>
      </c>
      <c r="AA1223" cm="1">
        <f t="array" ref="AA1223">IF(FALSE,"True," &amp; IF(_xlfn.XLOOKUP("Src_CIDR_17_22",'Scoring_Config'!$A:$A,'Scoring_Config'!$D:$D,"Yes")="Yes",_xlfn.XLOOKUP("Src_CIDR_17_22",'Scoring_Config'!$A:$A,'Scoring_Config'!$C:$C,5),0),"False,0")</f>
        <v>0</v>
      </c>
      <c r="AB1223" cm="1">
        <f t="array" ref="AB1223">IF(FALSE,"True," &amp; IF(_xlfn.XLOOKUP("Dst_IsAny",'Scoring_Config'!$A:$A,'Scoring_Config'!$D:$D,"Yes")="Yes",_xlfn.XLOOKUP("Dst_IsAny",'Scoring_Config'!$A:$A,'Scoring_Config'!$C:$C,10),0),"False,0")</f>
        <v>0</v>
      </c>
      <c r="AC1223" cm="1">
        <f t="array" ref="AC1223">IF(FALSE,"True," &amp; IF(_xlfn.XLOOKUP("Dst_CIDR_Le_16",'Scoring_Config'!$A:$A,'Scoring_Config'!$D:$D,"Yes")="Yes",_xlfn.XLOOKUP("Dst_CIDR_Le_16",'Scoring_Config'!$A:$A,'Scoring_Config'!$C:$C,10),0),"False,0")</f>
        <v>0</v>
      </c>
      <c r="AD1223" cm="1">
        <f t="array" ref="AD1223">IF(FALSE,"True," &amp; IF(_xlfn.XLOOKUP("Dst_CIDR_17_22",'Scoring_Config'!$A:$A,'Scoring_Config'!$D:$D,"Yes")="Yes",_xlfn.XLOOKUP("Dst_CIDR_17_22",'Scoring_Config'!$A:$A,'Scoring_Config'!$C:$C,5),0),"False,0")</f>
        <v>0</v>
      </c>
      <c r="AE1223" cm="1">
        <f t="array" ref="AE1223">IF(FALSE,"True," &amp; IF(_xlfn.XLOOKUP("SrcZone_IsAny",'Scoring_Config'!$A:$A,'Scoring_Config'!$D:$D,"Yes")="Yes",_xlfn.XLOOKUP("SrcZone_IsAny",'Scoring_Config'!$A:$A,'Scoring_Config'!$C:$C,10),0),"False,0")</f>
        <v>0</v>
      </c>
      <c r="AF1223" cm="1">
        <f t="array" ref="AF1223">IF(FALSE,"True," &amp; IF(_xlfn.XLOOKUP("DstZone_IsAny",'Scoring_Config'!$A:$A,'Scoring_Config'!$D:$D,"Yes")="Yes",_xlfn.XLOOKUP("DstZone_IsAny",'Scoring_Config'!$A:$A,'Scoring_Config'!$C:$C,10),0),"False,0")</f>
        <v>0</v>
      </c>
      <c r="AG1223" cm="1">
        <f t="array" ref="AG122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23" cm="1">
        <f t="array" ref="AH1223">IF(FALSE,"True," &amp; IF(_xlfn.XLOOKUP("App_Any_OR_RangeGt1000",'Scoring_Config'!$A:$A,'Scoring_Config'!$D:$D,"Yes")="Yes",_xlfn.XLOOKUP("App_Any_OR_RangeGt1000",'Scoring_Config'!$A:$A,'Scoring_Config'!$C:$C,10),0),"False,0")</f>
        <v>0</v>
      </c>
      <c r="AI1223" cm="1">
        <f t="array" ref="AI1223">IF(FALSE,"True," &amp; IF(_xlfn.XLOOKUP("Service_Insecure_Match",'Scoring_Config'!$A:$A,'Scoring_Config'!$D:$D,"Yes")="Yes",_xlfn.XLOOKUP("Service_Insecure_Match",'Scoring_Config'!$A:$A,'Scoring_Config'!$C:$C,5),0),"False,0")</f>
        <v>0</v>
      </c>
      <c r="AJ1223" cm="1">
        <f t="array" ref="AJ1223">IF(FALSE,"True," &amp; IF(_xlfn.XLOOKUP("Risky_Inbound",'Scoring_Config'!$A:$A,'Scoring_Config'!$D:$D,"Yes")="Yes",_xlfn.XLOOKUP("Risky_Inbound",'Scoring_Config'!$A:$A,'Scoring_Config'!$C:$C,50),0),"False,0")</f>
        <v>0</v>
      </c>
      <c r="AK1223" cm="1">
        <f t="array" ref="AK1223">IF(FALSE,"True," &amp; IF(_xlfn.XLOOKUP("Risky_Outbound",'Scoring_Config'!$A:$A,'Scoring_Config'!$D:$D,"Yes")="Yes",_xlfn.XLOOKUP("Risky_Outbound",'Scoring_Config'!$A:$A,'Scoring_Config'!$C:$C,25),0),"False,0")</f>
        <v>0</v>
      </c>
      <c r="AL1223" t="s">
        <v>6697</v>
      </c>
      <c r="AM1223" cm="1">
        <f t="array" ref="AM122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23" t="s">
        <v>6697</v>
      </c>
      <c r="AO1223" t="s">
        <v>6697</v>
      </c>
      <c r="AP1223" t="s">
        <v>6697</v>
      </c>
      <c r="AQ1223" cm="1">
        <f t="array" ref="AQ1223">IF(FALSE,"True," &amp; IF(_xlfn.XLOOKUP("Service_IsAny",'Scoring_Config'!$A:$A,'Scoring_Config'!$D:$D,"Yes")="Yes",_xlfn.XLOOKUP("Service_IsAny",'Scoring_Config'!$A:$A,'Scoring_Config'!$C:$C,0),0),"False,0")</f>
        <v>0</v>
      </c>
      <c r="AR1223">
        <v>3</v>
      </c>
      <c r="AS1223" cm="1">
        <f t="array" ref="AS1223">IF(FALSE,"True," &amp; IF(_xlfn.XLOOKUP("Service_RangeGt1000",'Scoring_Config'!$A:$A,'Scoring_Config'!$D:$D,"Yes")="Yes",_xlfn.XLOOKUP("Service_RangeGt1000",'Scoring_Config'!$A:$A,'Scoring_Config'!$C:$C,0),0),"False,0")</f>
        <v>0</v>
      </c>
      <c r="AT1223" cm="1">
        <f t="array" ref="AT1223">IF(FALSE,"True," &amp; IF(_xlfn.XLOOKUP("App_IsAny",'Scoring_Config'!$A:$A,'Scoring_Config'!$D:$D,"Yes")="Yes",_xlfn.XLOOKUP("App_IsAny",'Scoring_Config'!$A:$A,'Scoring_Config'!$C:$C,0),0),"False,0")</f>
        <v>0</v>
      </c>
      <c r="AU1223">
        <v>0</v>
      </c>
      <c r="AV1223" cm="1">
        <f t="array" ref="AV1223">IF(FALSE,"True," &amp; IF(_xlfn.XLOOKUP("App_RangeGt1000",'Scoring_Config'!$A:$A,'Scoring_Config'!$D:$D,"Yes")="Yes",_xlfn.XLOOKUP("App_RangeGt1000",'Scoring_Config'!$A:$A,'Scoring_Config'!$C:$C,0),0),"False,0")</f>
        <v>0</v>
      </c>
      <c r="AW1223" cm="1">
        <f t="array" ref="AW1223">IF(FALSE,"True," &amp; IF(_xlfn.XLOOKUP("Action_IsDenyOrDrop",'Scoring_Config'!$A:$A,'Scoring_Config'!$D:$D,"Yes")="Yes",_xlfn.XLOOKUP("Action_IsDenyOrDrop",'Scoring_Config'!$A:$A,'Scoring_Config'!$C:$C,0),0),"False,0")</f>
        <v>0</v>
      </c>
      <c r="AX1223" cm="1">
        <f t="array" ref="AX1223">IF(LEFT(AW1223,4)="True",0,(IF(LEFT(Y1223,4)="True",IF(_xlfn.XLOOKUP("Src_IsAny",'Scoring_Config'!$A:$A,'Scoring_Config'!$D:$D,"Yes")="Yes",_xlfn.XLOOKUP("Src_IsAny",'Scoring_Config'!$A:$A,'Scoring_Config'!$C:$C,10),0),0)+IF(LEFT(Z1223,4)="True",IF(_xlfn.XLOOKUP("Src_CIDR_Le_16",'Scoring_Config'!$A:$A,'Scoring_Config'!$D:$D,"Yes")="Yes",_xlfn.XLOOKUP("Src_CIDR_Le_16",'Scoring_Config'!$A:$A,'Scoring_Config'!$C:$C,10),0),0)+IF(LEFT(AA1223,4)="True",IF(_xlfn.XLOOKUP("Src_CIDR_17_22",'Scoring_Config'!$A:$A,'Scoring_Config'!$D:$D,"Yes")="Yes",_xlfn.XLOOKUP("Src_CIDR_17_22",'Scoring_Config'!$A:$A,'Scoring_Config'!$C:$C,5),0),0)+IF(LEFT(AB1223,4)="True",IF(_xlfn.XLOOKUP("Dst_IsAny",'Scoring_Config'!$A:$A,'Scoring_Config'!$D:$D,"Yes")="Yes",_xlfn.XLOOKUP("Dst_IsAny",'Scoring_Config'!$A:$A,'Scoring_Config'!$C:$C,10),0),0)+IF(LEFT(AC1223,4)="True",IF(_xlfn.XLOOKUP("Dst_CIDR_Le_16",'Scoring_Config'!$A:$A,'Scoring_Config'!$D:$D,"Yes")="Yes",_xlfn.XLOOKUP("Dst_CIDR_Le_16",'Scoring_Config'!$A:$A,'Scoring_Config'!$C:$C,10),0),0)+IF(LEFT(AD1223,4)="True",IF(_xlfn.XLOOKUP("Dst_CIDR_17_22",'Scoring_Config'!$A:$A,'Scoring_Config'!$D:$D,"Yes")="Yes",_xlfn.XLOOKUP("Dst_CIDR_17_22",'Scoring_Config'!$A:$A,'Scoring_Config'!$C:$C,5),0),0)+IF(LEFT(AE1223,4)="True",IF(_xlfn.XLOOKUP("SrcZone_IsAny",'Scoring_Config'!$A:$A,'Scoring_Config'!$D:$D,"Yes")="Yes",_xlfn.XLOOKUP("SrcZone_IsAny",'Scoring_Config'!$A:$A,'Scoring_Config'!$C:$C,10),0),0)+IF(LEFT(AF1223,4)="True",IF(_xlfn.XLOOKUP("DstZone_IsAny",'Scoring_Config'!$A:$A,'Scoring_Config'!$D:$D,"Yes")="Yes",_xlfn.XLOOKUP("DstZone_IsAny",'Scoring_Config'!$A:$A,'Scoring_Config'!$C:$C,10),0),0)+IF(LEFT(AG1223,4)="True",IF(_xlfn.XLOOKUP("Service_Any_OR_RangeGt1000",'Scoring_Config'!$A:$A,'Scoring_Config'!$D:$D,"Yes")="Yes",_xlfn.XLOOKUP("Service_Any_OR_RangeGt1000",'Scoring_Config'!$A:$A,'Scoring_Config'!$C:$C,10),0),0)+IF(LEFT(AH1223,4)="True",IF(_xlfn.XLOOKUP("App_Any_OR_RangeGt1000",'Scoring_Config'!$A:$A,'Scoring_Config'!$D:$D,"Yes")="Yes",_xlfn.XLOOKUP("App_Any_OR_RangeGt1000",'Scoring_Config'!$A:$A,'Scoring_Config'!$C:$C,10),0),0)+IF(LEFT(AI1223,4)="True",IF(_xlfn.XLOOKUP("Service_Insecure_Match",'Scoring_Config'!$A:$A,'Scoring_Config'!$D:$D,"Yes")="Yes",_xlfn.XLOOKUP("Service_Insecure_Match",'Scoring_Config'!$A:$A,'Scoring_Config'!$C:$C,5),0),0)+IF(LEFT(AJ1223,4)="True",IF(_xlfn.XLOOKUP("Risky_Inbound",'Scoring_Config'!$A:$A,'Scoring_Config'!$D:$D,"Yes")="Yes",_xlfn.XLOOKUP("Risky_Inbound",'Scoring_Config'!$A:$A,'Scoring_Config'!$C:$C,50),0),0)+IF(LEFT(AK1223,4)="True",IF(_xlfn.XLOOKUP("Risky_Outbound",'Scoring_Config'!$A:$A,'Scoring_Config'!$D:$D,"Yes")="Yes",_xlfn.XLOOKUP("Risky_Outbound",'Scoring_Config'!$A:$A,'Scoring_Config'!$C:$C,25),0),0)+IF(LEFT(AZ1223,4)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1223,FIND(",",AL1223)+1,100)),0)+IF(LEFT(AM1223,4)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1223,FIND(",",AN1223)+1,100)),0)+IF(_xlfn.XLOOKUP("Profile_Scoring",'Scoring_Config'!$A:$A,'Scoring_Config'!$D:$D,"Yes")="Yes",VALUE(MID(AO1223,FIND(",",AO1223)+1,100)),0)+IF(_xlfn.XLOOKUP("Options_Scoring",'Scoring_Config'!$A:$A,'Scoring_Config'!$D:$D,"Yes")="Yes",VALUE(MID(AP1223,FIND(",",AP1223)+1,100)),0)))</f>
        <v>0</v>
      </c>
      <c r="AZ1223" cm="1">
        <f t="array" ref="AZ1223">IF(FALSE,"True," &amp; IF(_xlfn.XLOOKUP("Migrate_Insecure",'Scoring_Config'!$A:$A,'Scoring_Config'!$D:$D,"Yes")="Yes",_xlfn.XLOOKUP("Migrate_Insecure",'Scoring_Config'!$A:$A,'Scoring_Config'!$C:$C,10),0),"False,0")</f>
        <v>0</v>
      </c>
    </row>
    <row r="1224" spans="1:52">
      <c r="A1224" t="s">
        <v>1979</v>
      </c>
      <c r="B1224" t="s">
        <v>3196</v>
      </c>
      <c r="C1224" t="s">
        <v>3542</v>
      </c>
      <c r="D1224" t="s">
        <v>3545</v>
      </c>
      <c r="E1224" t="s">
        <v>3563</v>
      </c>
      <c r="F1224" t="s">
        <v>3967</v>
      </c>
      <c r="G1224" t="s">
        <v>634</v>
      </c>
      <c r="H1224" t="s">
        <v>174</v>
      </c>
      <c r="I1224" t="s">
        <v>4005</v>
      </c>
      <c r="J1224" t="s">
        <v>720</v>
      </c>
      <c r="K1224" t="s">
        <v>1678</v>
      </c>
      <c r="L1224" t="s">
        <v>1327</v>
      </c>
      <c r="M1224" t="s">
        <v>1974</v>
      </c>
      <c r="N1224" t="s">
        <v>4315</v>
      </c>
      <c r="O1224" t="s">
        <v>4319</v>
      </c>
      <c r="P1224" t="s">
        <v>4321</v>
      </c>
      <c r="Q1224" t="s">
        <v>5189</v>
      </c>
      <c r="R1224" t="s">
        <v>5440</v>
      </c>
      <c r="S1224" t="s">
        <v>5440</v>
      </c>
      <c r="T1224" t="s">
        <v>5830</v>
      </c>
      <c r="U1224" t="s">
        <v>5955</v>
      </c>
      <c r="Y1224" cm="1">
        <f t="array" ref="Y1224">IF(FALSE,"True," &amp; IF(_xlfn.XLOOKUP("Src_IsAny",'Scoring_Config'!$A:$A,'Scoring_Config'!$D:$D,"Yes")="Yes",_xlfn.XLOOKUP("Src_IsAny",'Scoring_Config'!$A:$A,'Scoring_Config'!$C:$C,10),0),"False,0")</f>
        <v>0</v>
      </c>
      <c r="Z1224" cm="1">
        <f t="array" ref="Z1224">IF(FALSE,"True," &amp; IF(_xlfn.XLOOKUP("Src_CIDR_Le_16",'Scoring_Config'!$A:$A,'Scoring_Config'!$D:$D,"Yes")="Yes",_xlfn.XLOOKUP("Src_CIDR_Le_16",'Scoring_Config'!$A:$A,'Scoring_Config'!$C:$C,10),0),"False,0")</f>
        <v>0</v>
      </c>
      <c r="AA1224" cm="1">
        <f t="array" ref="AA1224">IF(FALSE,"True," &amp; IF(_xlfn.XLOOKUP("Src_CIDR_17_22",'Scoring_Config'!$A:$A,'Scoring_Config'!$D:$D,"Yes")="Yes",_xlfn.XLOOKUP("Src_CIDR_17_22",'Scoring_Config'!$A:$A,'Scoring_Config'!$C:$C,5),0),"False,0")</f>
        <v>0</v>
      </c>
      <c r="AB1224" cm="1">
        <f t="array" ref="AB1224">IF(FALSE,"True," &amp; IF(_xlfn.XLOOKUP("Dst_IsAny",'Scoring_Config'!$A:$A,'Scoring_Config'!$D:$D,"Yes")="Yes",_xlfn.XLOOKUP("Dst_IsAny",'Scoring_Config'!$A:$A,'Scoring_Config'!$C:$C,10),0),"False,0")</f>
        <v>0</v>
      </c>
      <c r="AC1224" cm="1">
        <f t="array" ref="AC1224">IF(FALSE,"True," &amp; IF(_xlfn.XLOOKUP("Dst_CIDR_Le_16",'Scoring_Config'!$A:$A,'Scoring_Config'!$D:$D,"Yes")="Yes",_xlfn.XLOOKUP("Dst_CIDR_Le_16",'Scoring_Config'!$A:$A,'Scoring_Config'!$C:$C,10),0),"False,0")</f>
        <v>0</v>
      </c>
      <c r="AD1224" cm="1">
        <f t="array" ref="AD1224">IF(FALSE,"True," &amp; IF(_xlfn.XLOOKUP("Dst_CIDR_17_22",'Scoring_Config'!$A:$A,'Scoring_Config'!$D:$D,"Yes")="Yes",_xlfn.XLOOKUP("Dst_CIDR_17_22",'Scoring_Config'!$A:$A,'Scoring_Config'!$C:$C,5),0),"False,0")</f>
        <v>0</v>
      </c>
      <c r="AE1224" cm="1">
        <f t="array" ref="AE1224">IF(FALSE,"True," &amp; IF(_xlfn.XLOOKUP("SrcZone_IsAny",'Scoring_Config'!$A:$A,'Scoring_Config'!$D:$D,"Yes")="Yes",_xlfn.XLOOKUP("SrcZone_IsAny",'Scoring_Config'!$A:$A,'Scoring_Config'!$C:$C,10),0),"False,0")</f>
        <v>0</v>
      </c>
      <c r="AF1224" cm="1">
        <f t="array" ref="AF1224">IF(FALSE,"True," &amp; IF(_xlfn.XLOOKUP("DstZone_IsAny",'Scoring_Config'!$A:$A,'Scoring_Config'!$D:$D,"Yes")="Yes",_xlfn.XLOOKUP("DstZone_IsAny",'Scoring_Config'!$A:$A,'Scoring_Config'!$C:$C,10),0),"False,0")</f>
        <v>0</v>
      </c>
      <c r="AG1224" cm="1">
        <f t="array" ref="AG122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24" cm="1">
        <f t="array" ref="AH1224">IF(FALSE,"True," &amp; IF(_xlfn.XLOOKUP("App_Any_OR_RangeGt1000",'Scoring_Config'!$A:$A,'Scoring_Config'!$D:$D,"Yes")="Yes",_xlfn.XLOOKUP("App_Any_OR_RangeGt1000",'Scoring_Config'!$A:$A,'Scoring_Config'!$C:$C,10),0),"False,0")</f>
        <v>0</v>
      </c>
      <c r="AI1224" cm="1">
        <f t="array" ref="AI1224">IF(FALSE,"True," &amp; IF(_xlfn.XLOOKUP("Service_Insecure_Match",'Scoring_Config'!$A:$A,'Scoring_Config'!$D:$D,"Yes")="Yes",_xlfn.XLOOKUP("Service_Insecure_Match",'Scoring_Config'!$A:$A,'Scoring_Config'!$C:$C,5),0),"False,0")</f>
        <v>0</v>
      </c>
      <c r="AJ1224" cm="1">
        <f t="array" ref="AJ1224">IF(FALSE,"True," &amp; IF(_xlfn.XLOOKUP("Risky_Inbound",'Scoring_Config'!$A:$A,'Scoring_Config'!$D:$D,"Yes")="Yes",_xlfn.XLOOKUP("Risky_Inbound",'Scoring_Config'!$A:$A,'Scoring_Config'!$C:$C,50),0),"False,0")</f>
        <v>0</v>
      </c>
      <c r="AK1224" cm="1">
        <f t="array" ref="AK1224">IF(FALSE,"True," &amp; IF(_xlfn.XLOOKUP("Risky_Outbound",'Scoring_Config'!$A:$A,'Scoring_Config'!$D:$D,"Yes")="Yes",_xlfn.XLOOKUP("Risky_Outbound",'Scoring_Config'!$A:$A,'Scoring_Config'!$C:$C,25),0),"False,0")</f>
        <v>0</v>
      </c>
      <c r="AL1224" t="s">
        <v>6700</v>
      </c>
      <c r="AM1224" cm="1">
        <f t="array" ref="AM122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24" t="s">
        <v>6697</v>
      </c>
      <c r="AO1224" t="s">
        <v>6697</v>
      </c>
      <c r="AP1224" t="s">
        <v>6697</v>
      </c>
      <c r="AQ1224" cm="1">
        <f t="array" ref="AQ1224">IF(FALSE,"True," &amp; IF(_xlfn.XLOOKUP("Service_IsAny",'Scoring_Config'!$A:$A,'Scoring_Config'!$D:$D,"Yes")="Yes",_xlfn.XLOOKUP("Service_IsAny",'Scoring_Config'!$A:$A,'Scoring_Config'!$C:$C,0),0),"False,0")</f>
        <v>0</v>
      </c>
      <c r="AR1224">
        <v>0</v>
      </c>
      <c r="AS1224" cm="1">
        <f t="array" ref="AS1224">IF(FALSE,"True," &amp; IF(_xlfn.XLOOKUP("Service_RangeGt1000",'Scoring_Config'!$A:$A,'Scoring_Config'!$D:$D,"Yes")="Yes",_xlfn.XLOOKUP("Service_RangeGt1000",'Scoring_Config'!$A:$A,'Scoring_Config'!$C:$C,0),0),"False,0")</f>
        <v>0</v>
      </c>
      <c r="AT1224" cm="1">
        <f t="array" ref="AT1224">IF(FALSE,"True," &amp; IF(_xlfn.XLOOKUP("App_IsAny",'Scoring_Config'!$A:$A,'Scoring_Config'!$D:$D,"Yes")="Yes",_xlfn.XLOOKUP("App_IsAny",'Scoring_Config'!$A:$A,'Scoring_Config'!$C:$C,0),0),"False,0")</f>
        <v>0</v>
      </c>
      <c r="AU1224">
        <v>0</v>
      </c>
      <c r="AV1224" cm="1">
        <f t="array" ref="AV1224">IF(FALSE,"True," &amp; IF(_xlfn.XLOOKUP("App_RangeGt1000",'Scoring_Config'!$A:$A,'Scoring_Config'!$D:$D,"Yes")="Yes",_xlfn.XLOOKUP("App_RangeGt1000",'Scoring_Config'!$A:$A,'Scoring_Config'!$C:$C,0),0),"False,0")</f>
        <v>0</v>
      </c>
      <c r="AW1224" cm="1">
        <f t="array" ref="AW1224">IF(FALSE,"True," &amp; IF(_xlfn.XLOOKUP("Action_IsDenyOrDrop",'Scoring_Config'!$A:$A,'Scoring_Config'!$D:$D,"Yes")="Yes",_xlfn.XLOOKUP("Action_IsDenyOrDrop",'Scoring_Config'!$A:$A,'Scoring_Config'!$C:$C,0),0),"False,0")</f>
        <v>0</v>
      </c>
      <c r="AX1224" cm="1">
        <f t="array" ref="AX1224">IF(LEFT(AW1224,4)="True",0,(IF(LEFT(Y1224,4)="True",IF(_xlfn.XLOOKUP("Src_IsAny",'Scoring_Config'!$A:$A,'Scoring_Config'!$D:$D,"Yes")="Yes",_xlfn.XLOOKUP("Src_IsAny",'Scoring_Config'!$A:$A,'Scoring_Config'!$C:$C,10),0),0)+IF(LEFT(Z1224,4)="True",IF(_xlfn.XLOOKUP("Src_CIDR_Le_16",'Scoring_Config'!$A:$A,'Scoring_Config'!$D:$D,"Yes")="Yes",_xlfn.XLOOKUP("Src_CIDR_Le_16",'Scoring_Config'!$A:$A,'Scoring_Config'!$C:$C,10),0),0)+IF(LEFT(AA1224,4)="True",IF(_xlfn.XLOOKUP("Src_CIDR_17_22",'Scoring_Config'!$A:$A,'Scoring_Config'!$D:$D,"Yes")="Yes",_xlfn.XLOOKUP("Src_CIDR_17_22",'Scoring_Config'!$A:$A,'Scoring_Config'!$C:$C,5),0),0)+IF(LEFT(AB1224,4)="True",IF(_xlfn.XLOOKUP("Dst_IsAny",'Scoring_Config'!$A:$A,'Scoring_Config'!$D:$D,"Yes")="Yes",_xlfn.XLOOKUP("Dst_IsAny",'Scoring_Config'!$A:$A,'Scoring_Config'!$C:$C,10),0),0)+IF(LEFT(AC1224,4)="True",IF(_xlfn.XLOOKUP("Dst_CIDR_Le_16",'Scoring_Config'!$A:$A,'Scoring_Config'!$D:$D,"Yes")="Yes",_xlfn.XLOOKUP("Dst_CIDR_Le_16",'Scoring_Config'!$A:$A,'Scoring_Config'!$C:$C,10),0),0)+IF(LEFT(AD1224,4)="True",IF(_xlfn.XLOOKUP("Dst_CIDR_17_22",'Scoring_Config'!$A:$A,'Scoring_Config'!$D:$D,"Yes")="Yes",_xlfn.XLOOKUP("Dst_CIDR_17_22",'Scoring_Config'!$A:$A,'Scoring_Config'!$C:$C,5),0),0)+IF(LEFT(AE1224,4)="True",IF(_xlfn.XLOOKUP("SrcZone_IsAny",'Scoring_Config'!$A:$A,'Scoring_Config'!$D:$D,"Yes")="Yes",_xlfn.XLOOKUP("SrcZone_IsAny",'Scoring_Config'!$A:$A,'Scoring_Config'!$C:$C,10),0),0)+IF(LEFT(AF1224,4)="True",IF(_xlfn.XLOOKUP("DstZone_IsAny",'Scoring_Config'!$A:$A,'Scoring_Config'!$D:$D,"Yes")="Yes",_xlfn.XLOOKUP("DstZone_IsAny",'Scoring_Config'!$A:$A,'Scoring_Config'!$C:$C,10),0),0)+IF(LEFT(AG1224,4)="True",IF(_xlfn.XLOOKUP("Service_Any_OR_RangeGt1000",'Scoring_Config'!$A:$A,'Scoring_Config'!$D:$D,"Yes")="Yes",_xlfn.XLOOKUP("Service_Any_OR_RangeGt1000",'Scoring_Config'!$A:$A,'Scoring_Config'!$C:$C,10),0),0)+IF(LEFT(AH1224,4)="True",IF(_xlfn.XLOOKUP("App_Any_OR_RangeGt1000",'Scoring_Config'!$A:$A,'Scoring_Config'!$D:$D,"Yes")="Yes",_xlfn.XLOOKUP("App_Any_OR_RangeGt1000",'Scoring_Config'!$A:$A,'Scoring_Config'!$C:$C,10),0),0)+IF(LEFT(AI1224,4)="True",IF(_xlfn.XLOOKUP("Service_Insecure_Match",'Scoring_Config'!$A:$A,'Scoring_Config'!$D:$D,"Yes")="Yes",_xlfn.XLOOKUP("Service_Insecure_Match",'Scoring_Config'!$A:$A,'Scoring_Config'!$C:$C,5),0),0)+IF(LEFT(AJ1224,4)="True",IF(_xlfn.XLOOKUP("Risky_Inbound",'Scoring_Config'!$A:$A,'Scoring_Config'!$D:$D,"Yes")="Yes",_xlfn.XLOOKUP("Risky_Inbound",'Scoring_Config'!$A:$A,'Scoring_Config'!$C:$C,50),0),0)+IF(LEFT(AK1224,4)="True",IF(_xlfn.XLOOKUP("Risky_Outbound",'Scoring_Config'!$A:$A,'Scoring_Config'!$D:$D,"Yes")="Yes",_xlfn.XLOOKUP("Risky_Outbound",'Scoring_Config'!$A:$A,'Scoring_Config'!$C:$C,25),0),0)+IF(LEFT(AZ1224,4)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1224,FIND(",",AL1224)+1,100)),0)+IF(LEFT(AM1224,4)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1224,FIND(",",AN1224)+1,100)),0)+IF(_xlfn.XLOOKUP("Profile_Scoring",'Scoring_Config'!$A:$A,'Scoring_Config'!$D:$D,"Yes")="Yes",VALUE(MID(AO1224,FIND(",",AO1224)+1,100)),0)+IF(_xlfn.XLOOKUP("Options_Scoring",'Scoring_Config'!$A:$A,'Scoring_Config'!$D:$D,"Yes")="Yes",VALUE(MID(AP1224,FIND(",",AP1224)+1,100)),0)))</f>
        <v>0</v>
      </c>
      <c r="AZ1224" cm="1">
        <f t="array" ref="AZ1224">IF(FALSE,"True," &amp; IF(_xlfn.XLOOKUP("Migrate_Insecure",'Scoring_Config'!$A:$A,'Scoring_Config'!$D:$D,"Yes")="Yes",_xlfn.XLOOKUP("Migrate_Insecure",'Scoring_Config'!$A:$A,'Scoring_Config'!$C:$C,10),0),"False,0")</f>
        <v>0</v>
      </c>
    </row>
    <row r="1225" spans="1:52">
      <c r="A1225" t="s">
        <v>1979</v>
      </c>
      <c r="B1225" t="s">
        <v>3197</v>
      </c>
      <c r="C1225" t="s">
        <v>3542</v>
      </c>
      <c r="D1225" t="s">
        <v>3545</v>
      </c>
      <c r="E1225" t="s">
        <v>3563</v>
      </c>
      <c r="F1225" t="s">
        <v>3865</v>
      </c>
      <c r="G1225" t="s">
        <v>585</v>
      </c>
      <c r="H1225" t="s">
        <v>174</v>
      </c>
      <c r="I1225" t="s">
        <v>4269</v>
      </c>
      <c r="J1225" t="s">
        <v>1209</v>
      </c>
      <c r="K1225" t="s">
        <v>1676</v>
      </c>
      <c r="L1225" t="s">
        <v>1570</v>
      </c>
      <c r="M1225" t="s">
        <v>1974</v>
      </c>
      <c r="N1225" t="s">
        <v>4315</v>
      </c>
      <c r="O1225" t="s">
        <v>4319</v>
      </c>
      <c r="P1225" t="s">
        <v>4322</v>
      </c>
      <c r="Q1225" t="s">
        <v>5190</v>
      </c>
      <c r="R1225" t="s">
        <v>5440</v>
      </c>
      <c r="S1225" t="s">
        <v>5440</v>
      </c>
      <c r="T1225" t="s">
        <v>5869</v>
      </c>
      <c r="U1225" t="s">
        <v>6558</v>
      </c>
      <c r="Y1225" cm="1">
        <f t="array" ref="Y1225">IF(FALSE,"True," &amp; IF(_xlfn.XLOOKUP("Src_IsAny",'Scoring_Config'!$A:$A,'Scoring_Config'!$D:$D,"Yes")="Yes",_xlfn.XLOOKUP("Src_IsAny",'Scoring_Config'!$A:$A,'Scoring_Config'!$C:$C,10),0),"False,0")</f>
        <v>0</v>
      </c>
      <c r="Z1225" cm="1">
        <f t="array" ref="Z1225">IF(FALSE,"True," &amp; IF(_xlfn.XLOOKUP("Src_CIDR_Le_16",'Scoring_Config'!$A:$A,'Scoring_Config'!$D:$D,"Yes")="Yes",_xlfn.XLOOKUP("Src_CIDR_Le_16",'Scoring_Config'!$A:$A,'Scoring_Config'!$C:$C,10),0),"False,0")</f>
        <v>0</v>
      </c>
      <c r="AA1225" cm="1">
        <f t="array" ref="AA1225">IF(FALSE,"True," &amp; IF(_xlfn.XLOOKUP("Src_CIDR_17_22",'Scoring_Config'!$A:$A,'Scoring_Config'!$D:$D,"Yes")="Yes",_xlfn.XLOOKUP("Src_CIDR_17_22",'Scoring_Config'!$A:$A,'Scoring_Config'!$C:$C,5),0),"False,0")</f>
        <v>0</v>
      </c>
      <c r="AB1225" cm="1">
        <f t="array" ref="AB1225">IF(FALSE,"True," &amp; IF(_xlfn.XLOOKUP("Dst_IsAny",'Scoring_Config'!$A:$A,'Scoring_Config'!$D:$D,"Yes")="Yes",_xlfn.XLOOKUP("Dst_IsAny",'Scoring_Config'!$A:$A,'Scoring_Config'!$C:$C,10),0),"False,0")</f>
        <v>0</v>
      </c>
      <c r="AC1225" cm="1">
        <f t="array" ref="AC1225">IF(FALSE,"True," &amp; IF(_xlfn.XLOOKUP("Dst_CIDR_Le_16",'Scoring_Config'!$A:$A,'Scoring_Config'!$D:$D,"Yes")="Yes",_xlfn.XLOOKUP("Dst_CIDR_Le_16",'Scoring_Config'!$A:$A,'Scoring_Config'!$C:$C,10),0),"False,0")</f>
        <v>0</v>
      </c>
      <c r="AD1225" cm="1">
        <f t="array" ref="AD1225">IF(FALSE,"True," &amp; IF(_xlfn.XLOOKUP("Dst_CIDR_17_22",'Scoring_Config'!$A:$A,'Scoring_Config'!$D:$D,"Yes")="Yes",_xlfn.XLOOKUP("Dst_CIDR_17_22",'Scoring_Config'!$A:$A,'Scoring_Config'!$C:$C,5),0),"False,0")</f>
        <v>0</v>
      </c>
      <c r="AE1225" cm="1">
        <f t="array" ref="AE1225">IF(FALSE,"True," &amp; IF(_xlfn.XLOOKUP("SrcZone_IsAny",'Scoring_Config'!$A:$A,'Scoring_Config'!$D:$D,"Yes")="Yes",_xlfn.XLOOKUP("SrcZone_IsAny",'Scoring_Config'!$A:$A,'Scoring_Config'!$C:$C,10),0),"False,0")</f>
        <v>0</v>
      </c>
      <c r="AF1225" cm="1">
        <f t="array" ref="AF1225">IF(FALSE,"True," &amp; IF(_xlfn.XLOOKUP("DstZone_IsAny",'Scoring_Config'!$A:$A,'Scoring_Config'!$D:$D,"Yes")="Yes",_xlfn.XLOOKUP("DstZone_IsAny",'Scoring_Config'!$A:$A,'Scoring_Config'!$C:$C,10),0),"False,0")</f>
        <v>0</v>
      </c>
      <c r="AG1225" cm="1">
        <f t="array" ref="AG122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25" cm="1">
        <f t="array" ref="AH1225">IF(FALSE,"True," &amp; IF(_xlfn.XLOOKUP("App_Any_OR_RangeGt1000",'Scoring_Config'!$A:$A,'Scoring_Config'!$D:$D,"Yes")="Yes",_xlfn.XLOOKUP("App_Any_OR_RangeGt1000",'Scoring_Config'!$A:$A,'Scoring_Config'!$C:$C,10),0),"False,0")</f>
        <v>0</v>
      </c>
      <c r="AI1225" cm="1">
        <f t="array" ref="AI1225">IF(FALSE,"True," &amp; IF(_xlfn.XLOOKUP("Service_Insecure_Match",'Scoring_Config'!$A:$A,'Scoring_Config'!$D:$D,"Yes")="Yes",_xlfn.XLOOKUP("Service_Insecure_Match",'Scoring_Config'!$A:$A,'Scoring_Config'!$C:$C,5),0),"False,0")</f>
        <v>0</v>
      </c>
      <c r="AJ1225" cm="1">
        <f t="array" ref="AJ1225">IF(FALSE,"True," &amp; IF(_xlfn.XLOOKUP("Risky_Inbound",'Scoring_Config'!$A:$A,'Scoring_Config'!$D:$D,"Yes")="Yes",_xlfn.XLOOKUP("Risky_Inbound",'Scoring_Config'!$A:$A,'Scoring_Config'!$C:$C,50),0),"False,0")</f>
        <v>0</v>
      </c>
      <c r="AK1225" cm="1">
        <f t="array" ref="AK1225">IF(FALSE,"True," &amp; IF(_xlfn.XLOOKUP("Risky_Outbound",'Scoring_Config'!$A:$A,'Scoring_Config'!$D:$D,"Yes")="Yes",_xlfn.XLOOKUP("Risky_Outbound",'Scoring_Config'!$A:$A,'Scoring_Config'!$C:$C,25),0),"False,0")</f>
        <v>0</v>
      </c>
      <c r="AL1225" t="s">
        <v>6697</v>
      </c>
      <c r="AM1225" cm="1">
        <f t="array" ref="AM122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25" t="s">
        <v>6697</v>
      </c>
      <c r="AO1225" t="s">
        <v>6697</v>
      </c>
      <c r="AP1225" t="s">
        <v>6697</v>
      </c>
      <c r="AQ1225" cm="1">
        <f t="array" ref="AQ1225">IF(FALSE,"True," &amp; IF(_xlfn.XLOOKUP("Service_IsAny",'Scoring_Config'!$A:$A,'Scoring_Config'!$D:$D,"Yes")="Yes",_xlfn.XLOOKUP("Service_IsAny",'Scoring_Config'!$A:$A,'Scoring_Config'!$C:$C,0),0),"False,0")</f>
        <v>0</v>
      </c>
      <c r="AR1225">
        <v>119</v>
      </c>
      <c r="AS1225" cm="1">
        <f t="array" ref="AS1225">IF(FALSE,"True," &amp; IF(_xlfn.XLOOKUP("Service_RangeGt1000",'Scoring_Config'!$A:$A,'Scoring_Config'!$D:$D,"Yes")="Yes",_xlfn.XLOOKUP("Service_RangeGt1000",'Scoring_Config'!$A:$A,'Scoring_Config'!$C:$C,0),0),"False,0")</f>
        <v>0</v>
      </c>
      <c r="AT1225" cm="1">
        <f t="array" ref="AT1225">IF(FALSE,"True," &amp; IF(_xlfn.XLOOKUP("App_IsAny",'Scoring_Config'!$A:$A,'Scoring_Config'!$D:$D,"Yes")="Yes",_xlfn.XLOOKUP("App_IsAny",'Scoring_Config'!$A:$A,'Scoring_Config'!$C:$C,0),0),"False,0")</f>
        <v>0</v>
      </c>
      <c r="AU1225">
        <v>0</v>
      </c>
      <c r="AV1225" cm="1">
        <f t="array" ref="AV1225">IF(FALSE,"True," &amp; IF(_xlfn.XLOOKUP("App_RangeGt1000",'Scoring_Config'!$A:$A,'Scoring_Config'!$D:$D,"Yes")="Yes",_xlfn.XLOOKUP("App_RangeGt1000",'Scoring_Config'!$A:$A,'Scoring_Config'!$C:$C,0),0),"False,0")</f>
        <v>0</v>
      </c>
      <c r="AW1225" cm="1">
        <f t="array" ref="AW1225">IF(FALSE,"True," &amp; IF(_xlfn.XLOOKUP("Action_IsDenyOrDrop",'Scoring_Config'!$A:$A,'Scoring_Config'!$D:$D,"Yes")="Yes",_xlfn.XLOOKUP("Action_IsDenyOrDrop",'Scoring_Config'!$A:$A,'Scoring_Config'!$C:$C,0),0),"False,0")</f>
        <v>0</v>
      </c>
      <c r="AX1225" cm="1">
        <f t="array" ref="AX1225">IF(LEFT(AW1225,4)="True",0,(IF(LEFT(Y1225,4)="True",IF(_xlfn.XLOOKUP("Src_IsAny",'Scoring_Config'!$A:$A,'Scoring_Config'!$D:$D,"Yes")="Yes",_xlfn.XLOOKUP("Src_IsAny",'Scoring_Config'!$A:$A,'Scoring_Config'!$C:$C,10),0),0)+IF(LEFT(Z1225,4)="True",IF(_xlfn.XLOOKUP("Src_CIDR_Le_16",'Scoring_Config'!$A:$A,'Scoring_Config'!$D:$D,"Yes")="Yes",_xlfn.XLOOKUP("Src_CIDR_Le_16",'Scoring_Config'!$A:$A,'Scoring_Config'!$C:$C,10),0),0)+IF(LEFT(AA1225,4)="True",IF(_xlfn.XLOOKUP("Src_CIDR_17_22",'Scoring_Config'!$A:$A,'Scoring_Config'!$D:$D,"Yes")="Yes",_xlfn.XLOOKUP("Src_CIDR_17_22",'Scoring_Config'!$A:$A,'Scoring_Config'!$C:$C,5),0),0)+IF(LEFT(AB1225,4)="True",IF(_xlfn.XLOOKUP("Dst_IsAny",'Scoring_Config'!$A:$A,'Scoring_Config'!$D:$D,"Yes")="Yes",_xlfn.XLOOKUP("Dst_IsAny",'Scoring_Config'!$A:$A,'Scoring_Config'!$C:$C,10),0),0)+IF(LEFT(AC1225,4)="True",IF(_xlfn.XLOOKUP("Dst_CIDR_Le_16",'Scoring_Config'!$A:$A,'Scoring_Config'!$D:$D,"Yes")="Yes",_xlfn.XLOOKUP("Dst_CIDR_Le_16",'Scoring_Config'!$A:$A,'Scoring_Config'!$C:$C,10),0),0)+IF(LEFT(AD1225,4)="True",IF(_xlfn.XLOOKUP("Dst_CIDR_17_22",'Scoring_Config'!$A:$A,'Scoring_Config'!$D:$D,"Yes")="Yes",_xlfn.XLOOKUP("Dst_CIDR_17_22",'Scoring_Config'!$A:$A,'Scoring_Config'!$C:$C,5),0),0)+IF(LEFT(AE1225,4)="True",IF(_xlfn.XLOOKUP("SrcZone_IsAny",'Scoring_Config'!$A:$A,'Scoring_Config'!$D:$D,"Yes")="Yes",_xlfn.XLOOKUP("SrcZone_IsAny",'Scoring_Config'!$A:$A,'Scoring_Config'!$C:$C,10),0),0)+IF(LEFT(AF1225,4)="True",IF(_xlfn.XLOOKUP("DstZone_IsAny",'Scoring_Config'!$A:$A,'Scoring_Config'!$D:$D,"Yes")="Yes",_xlfn.XLOOKUP("DstZone_IsAny",'Scoring_Config'!$A:$A,'Scoring_Config'!$C:$C,10),0),0)+IF(LEFT(AG1225,4)="True",IF(_xlfn.XLOOKUP("Service_Any_OR_RangeGt1000",'Scoring_Config'!$A:$A,'Scoring_Config'!$D:$D,"Yes")="Yes",_xlfn.XLOOKUP("Service_Any_OR_RangeGt1000",'Scoring_Config'!$A:$A,'Scoring_Config'!$C:$C,10),0),0)+IF(LEFT(AH1225,4)="True",IF(_xlfn.XLOOKUP("App_Any_OR_RangeGt1000",'Scoring_Config'!$A:$A,'Scoring_Config'!$D:$D,"Yes")="Yes",_xlfn.XLOOKUP("App_Any_OR_RangeGt1000",'Scoring_Config'!$A:$A,'Scoring_Config'!$C:$C,10),0),0)+IF(LEFT(AI1225,4)="True",IF(_xlfn.XLOOKUP("Service_Insecure_Match",'Scoring_Config'!$A:$A,'Scoring_Config'!$D:$D,"Yes")="Yes",_xlfn.XLOOKUP("Service_Insecure_Match",'Scoring_Config'!$A:$A,'Scoring_Config'!$C:$C,5),0),0)+IF(LEFT(AJ1225,4)="True",IF(_xlfn.XLOOKUP("Risky_Inbound",'Scoring_Config'!$A:$A,'Scoring_Config'!$D:$D,"Yes")="Yes",_xlfn.XLOOKUP("Risky_Inbound",'Scoring_Config'!$A:$A,'Scoring_Config'!$C:$C,50),0),0)+IF(LEFT(AK1225,4)="True",IF(_xlfn.XLOOKUP("Risky_Outbound",'Scoring_Config'!$A:$A,'Scoring_Config'!$D:$D,"Yes")="Yes",_xlfn.XLOOKUP("Risky_Outbound",'Scoring_Config'!$A:$A,'Scoring_Config'!$C:$C,25),0),0)+IF(LEFT(AZ1225,4)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1225,FIND(",",AL1225)+1,100)),0)+IF(LEFT(AM1225,4)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1225,FIND(",",AN1225)+1,100)),0)+IF(_xlfn.XLOOKUP("Profile_Scoring",'Scoring_Config'!$A:$A,'Scoring_Config'!$D:$D,"Yes")="Yes",VALUE(MID(AO1225,FIND(",",AO1225)+1,100)),0)+IF(_xlfn.XLOOKUP("Options_Scoring",'Scoring_Config'!$A:$A,'Scoring_Config'!$D:$D,"Yes")="Yes",VALUE(MID(AP1225,FIND(",",AP1225)+1,100)),0)))</f>
        <v>0</v>
      </c>
      <c r="AZ1225" cm="1">
        <f t="array" ref="AZ1225">IF(FALSE,"True," &amp; IF(_xlfn.XLOOKUP("Migrate_Insecure",'Scoring_Config'!$A:$A,'Scoring_Config'!$D:$D,"Yes")="Yes",_xlfn.XLOOKUP("Migrate_Insecure",'Scoring_Config'!$A:$A,'Scoring_Config'!$C:$C,10),0),"False,0")</f>
        <v>0</v>
      </c>
    </row>
    <row r="1226" spans="1:52">
      <c r="A1226" t="s">
        <v>1979</v>
      </c>
      <c r="B1226" t="s">
        <v>3198</v>
      </c>
      <c r="C1226" t="s">
        <v>3542</v>
      </c>
      <c r="D1226" t="s">
        <v>3545</v>
      </c>
      <c r="E1226" t="s">
        <v>3563</v>
      </c>
      <c r="F1226" t="s">
        <v>3968</v>
      </c>
      <c r="G1226" t="s">
        <v>635</v>
      </c>
      <c r="H1226" t="s">
        <v>174</v>
      </c>
      <c r="I1226" t="s">
        <v>4269</v>
      </c>
      <c r="J1226" t="s">
        <v>1210</v>
      </c>
      <c r="K1226" t="s">
        <v>1930</v>
      </c>
      <c r="L1226" t="s">
        <v>1327</v>
      </c>
      <c r="M1226" t="s">
        <v>1974</v>
      </c>
      <c r="N1226" t="s">
        <v>4315</v>
      </c>
      <c r="O1226" t="s">
        <v>4319</v>
      </c>
      <c r="P1226" t="s">
        <v>4321</v>
      </c>
      <c r="Q1226" t="s">
        <v>5191</v>
      </c>
      <c r="R1226" t="s">
        <v>5437</v>
      </c>
      <c r="S1226" t="s">
        <v>5440</v>
      </c>
      <c r="T1226" t="s">
        <v>5870</v>
      </c>
      <c r="U1226" t="s">
        <v>6559</v>
      </c>
      <c r="Y1226" cm="1">
        <f t="array" ref="Y1226">IF(FALSE,"True," &amp; IF(_xlfn.XLOOKUP("Src_IsAny",'Scoring_Config'!$A:$A,'Scoring_Config'!$D:$D,"Yes")="Yes",_xlfn.XLOOKUP("Src_IsAny",'Scoring_Config'!$A:$A,'Scoring_Config'!$C:$C,10),0),"False,0")</f>
        <v>0</v>
      </c>
      <c r="Z1226" cm="1">
        <f t="array" ref="Z1226">IF(FALSE,"True," &amp; IF(_xlfn.XLOOKUP("Src_CIDR_Le_16",'Scoring_Config'!$A:$A,'Scoring_Config'!$D:$D,"Yes")="Yes",_xlfn.XLOOKUP("Src_CIDR_Le_16",'Scoring_Config'!$A:$A,'Scoring_Config'!$C:$C,10),0),"False,0")</f>
        <v>0</v>
      </c>
      <c r="AA1226" cm="1">
        <f t="array" ref="AA1226">IF(FALSE,"True," &amp; IF(_xlfn.XLOOKUP("Src_CIDR_17_22",'Scoring_Config'!$A:$A,'Scoring_Config'!$D:$D,"Yes")="Yes",_xlfn.XLOOKUP("Src_CIDR_17_22",'Scoring_Config'!$A:$A,'Scoring_Config'!$C:$C,5),0),"False,0")</f>
        <v>0</v>
      </c>
      <c r="AB1226" cm="1">
        <f t="array" ref="AB1226">IF(FALSE,"True," &amp; IF(_xlfn.XLOOKUP("Dst_IsAny",'Scoring_Config'!$A:$A,'Scoring_Config'!$D:$D,"Yes")="Yes",_xlfn.XLOOKUP("Dst_IsAny",'Scoring_Config'!$A:$A,'Scoring_Config'!$C:$C,10),0),"False,0")</f>
        <v>0</v>
      </c>
      <c r="AC1226" cm="1">
        <f t="array" ref="AC1226">IF(FALSE,"True," &amp; IF(_xlfn.XLOOKUP("Dst_CIDR_Le_16",'Scoring_Config'!$A:$A,'Scoring_Config'!$D:$D,"Yes")="Yes",_xlfn.XLOOKUP("Dst_CIDR_Le_16",'Scoring_Config'!$A:$A,'Scoring_Config'!$C:$C,10),0),"False,0")</f>
        <v>0</v>
      </c>
      <c r="AD1226" cm="1">
        <f t="array" ref="AD1226">IF(FALSE,"True," &amp; IF(_xlfn.XLOOKUP("Dst_CIDR_17_22",'Scoring_Config'!$A:$A,'Scoring_Config'!$D:$D,"Yes")="Yes",_xlfn.XLOOKUP("Dst_CIDR_17_22",'Scoring_Config'!$A:$A,'Scoring_Config'!$C:$C,5),0),"False,0")</f>
        <v>0</v>
      </c>
      <c r="AE1226" cm="1">
        <f t="array" ref="AE1226">IF(FALSE,"True," &amp; IF(_xlfn.XLOOKUP("SrcZone_IsAny",'Scoring_Config'!$A:$A,'Scoring_Config'!$D:$D,"Yes")="Yes",_xlfn.XLOOKUP("SrcZone_IsAny",'Scoring_Config'!$A:$A,'Scoring_Config'!$C:$C,10),0),"False,0")</f>
        <v>0</v>
      </c>
      <c r="AF1226" cm="1">
        <f t="array" ref="AF1226">IF(FALSE,"True," &amp; IF(_xlfn.XLOOKUP("DstZone_IsAny",'Scoring_Config'!$A:$A,'Scoring_Config'!$D:$D,"Yes")="Yes",_xlfn.XLOOKUP("DstZone_IsAny",'Scoring_Config'!$A:$A,'Scoring_Config'!$C:$C,10),0),"False,0")</f>
        <v>0</v>
      </c>
      <c r="AG1226" cm="1">
        <f t="array" ref="AG122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26" cm="1">
        <f t="array" ref="AH1226">IF(FALSE,"True," &amp; IF(_xlfn.XLOOKUP("App_Any_OR_RangeGt1000",'Scoring_Config'!$A:$A,'Scoring_Config'!$D:$D,"Yes")="Yes",_xlfn.XLOOKUP("App_Any_OR_RangeGt1000",'Scoring_Config'!$A:$A,'Scoring_Config'!$C:$C,10),0),"False,0")</f>
        <v>0</v>
      </c>
      <c r="AI1226" cm="1">
        <f t="array" ref="AI1226">IF(FALSE,"True," &amp; IF(_xlfn.XLOOKUP("Service_Insecure_Match",'Scoring_Config'!$A:$A,'Scoring_Config'!$D:$D,"Yes")="Yes",_xlfn.XLOOKUP("Service_Insecure_Match",'Scoring_Config'!$A:$A,'Scoring_Config'!$C:$C,5),0),"False,0")</f>
        <v>0</v>
      </c>
      <c r="AJ1226" cm="1">
        <f t="array" ref="AJ1226">IF(FALSE,"True," &amp; IF(_xlfn.XLOOKUP("Risky_Inbound",'Scoring_Config'!$A:$A,'Scoring_Config'!$D:$D,"Yes")="Yes",_xlfn.XLOOKUP("Risky_Inbound",'Scoring_Config'!$A:$A,'Scoring_Config'!$C:$C,50),0),"False,0")</f>
        <v>0</v>
      </c>
      <c r="AK1226" cm="1">
        <f t="array" ref="AK1226">IF(FALSE,"True," &amp; IF(_xlfn.XLOOKUP("Risky_Outbound",'Scoring_Config'!$A:$A,'Scoring_Config'!$D:$D,"Yes")="Yes",_xlfn.XLOOKUP("Risky_Outbound",'Scoring_Config'!$A:$A,'Scoring_Config'!$C:$C,25),0),"False,0")</f>
        <v>0</v>
      </c>
      <c r="AL1226" t="s">
        <v>6700</v>
      </c>
      <c r="AM1226" cm="1">
        <f t="array" ref="AM122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26" t="s">
        <v>6697</v>
      </c>
      <c r="AO1226" t="s">
        <v>6697</v>
      </c>
      <c r="AP1226" t="s">
        <v>6697</v>
      </c>
      <c r="AQ1226" cm="1">
        <f t="array" ref="AQ1226">IF(FALSE,"True," &amp; IF(_xlfn.XLOOKUP("Service_IsAny",'Scoring_Config'!$A:$A,'Scoring_Config'!$D:$D,"Yes")="Yes",_xlfn.XLOOKUP("Service_IsAny",'Scoring_Config'!$A:$A,'Scoring_Config'!$C:$C,0),0),"False,0")</f>
        <v>0</v>
      </c>
      <c r="AR1226">
        <v>0</v>
      </c>
      <c r="AS1226" cm="1">
        <f t="array" ref="AS1226">IF(FALSE,"True," &amp; IF(_xlfn.XLOOKUP("Service_RangeGt1000",'Scoring_Config'!$A:$A,'Scoring_Config'!$D:$D,"Yes")="Yes",_xlfn.XLOOKUP("Service_RangeGt1000",'Scoring_Config'!$A:$A,'Scoring_Config'!$C:$C,0),0),"False,0")</f>
        <v>0</v>
      </c>
      <c r="AT1226" cm="1">
        <f t="array" ref="AT1226">IF(FALSE,"True," &amp; IF(_xlfn.XLOOKUP("App_IsAny",'Scoring_Config'!$A:$A,'Scoring_Config'!$D:$D,"Yes")="Yes",_xlfn.XLOOKUP("App_IsAny",'Scoring_Config'!$A:$A,'Scoring_Config'!$C:$C,0),0),"False,0")</f>
        <v>0</v>
      </c>
      <c r="AU1226">
        <v>9</v>
      </c>
      <c r="AV1226" cm="1">
        <f t="array" ref="AV1226">IF(FALSE,"True," &amp; IF(_xlfn.XLOOKUP("App_RangeGt1000",'Scoring_Config'!$A:$A,'Scoring_Config'!$D:$D,"Yes")="Yes",_xlfn.XLOOKUP("App_RangeGt1000",'Scoring_Config'!$A:$A,'Scoring_Config'!$C:$C,0),0),"False,0")</f>
        <v>0</v>
      </c>
      <c r="AW1226" cm="1">
        <f t="array" ref="AW1226">IF(FALSE,"True," &amp; IF(_xlfn.XLOOKUP("Action_IsDenyOrDrop",'Scoring_Config'!$A:$A,'Scoring_Config'!$D:$D,"Yes")="Yes",_xlfn.XLOOKUP("Action_IsDenyOrDrop",'Scoring_Config'!$A:$A,'Scoring_Config'!$C:$C,0),0),"False,0")</f>
        <v>0</v>
      </c>
      <c r="AX1226" cm="1">
        <f t="array" ref="AX1226">IF(LEFT(AW1226,4)="True",0,(IF(LEFT(Y1226,4)="True",IF(_xlfn.XLOOKUP("Src_IsAny",'Scoring_Config'!$A:$A,'Scoring_Config'!$D:$D,"Yes")="Yes",_xlfn.XLOOKUP("Src_IsAny",'Scoring_Config'!$A:$A,'Scoring_Config'!$C:$C,10),0),0)+IF(LEFT(Z1226,4)="True",IF(_xlfn.XLOOKUP("Src_CIDR_Le_16",'Scoring_Config'!$A:$A,'Scoring_Config'!$D:$D,"Yes")="Yes",_xlfn.XLOOKUP("Src_CIDR_Le_16",'Scoring_Config'!$A:$A,'Scoring_Config'!$C:$C,10),0),0)+IF(LEFT(AA1226,4)="True",IF(_xlfn.XLOOKUP("Src_CIDR_17_22",'Scoring_Config'!$A:$A,'Scoring_Config'!$D:$D,"Yes")="Yes",_xlfn.XLOOKUP("Src_CIDR_17_22",'Scoring_Config'!$A:$A,'Scoring_Config'!$C:$C,5),0),0)+IF(LEFT(AB1226,4)="True",IF(_xlfn.XLOOKUP("Dst_IsAny",'Scoring_Config'!$A:$A,'Scoring_Config'!$D:$D,"Yes")="Yes",_xlfn.XLOOKUP("Dst_IsAny",'Scoring_Config'!$A:$A,'Scoring_Config'!$C:$C,10),0),0)+IF(LEFT(AC1226,4)="True",IF(_xlfn.XLOOKUP("Dst_CIDR_Le_16",'Scoring_Config'!$A:$A,'Scoring_Config'!$D:$D,"Yes")="Yes",_xlfn.XLOOKUP("Dst_CIDR_Le_16",'Scoring_Config'!$A:$A,'Scoring_Config'!$C:$C,10),0),0)+IF(LEFT(AD1226,4)="True",IF(_xlfn.XLOOKUP("Dst_CIDR_17_22",'Scoring_Config'!$A:$A,'Scoring_Config'!$D:$D,"Yes")="Yes",_xlfn.XLOOKUP("Dst_CIDR_17_22",'Scoring_Config'!$A:$A,'Scoring_Config'!$C:$C,5),0),0)+IF(LEFT(AE1226,4)="True",IF(_xlfn.XLOOKUP("SrcZone_IsAny",'Scoring_Config'!$A:$A,'Scoring_Config'!$D:$D,"Yes")="Yes",_xlfn.XLOOKUP("SrcZone_IsAny",'Scoring_Config'!$A:$A,'Scoring_Config'!$C:$C,10),0),0)+IF(LEFT(AF1226,4)="True",IF(_xlfn.XLOOKUP("DstZone_IsAny",'Scoring_Config'!$A:$A,'Scoring_Config'!$D:$D,"Yes")="Yes",_xlfn.XLOOKUP("DstZone_IsAny",'Scoring_Config'!$A:$A,'Scoring_Config'!$C:$C,10),0),0)+IF(LEFT(AG1226,4)="True",IF(_xlfn.XLOOKUP("Service_Any_OR_RangeGt1000",'Scoring_Config'!$A:$A,'Scoring_Config'!$D:$D,"Yes")="Yes",_xlfn.XLOOKUP("Service_Any_OR_RangeGt1000",'Scoring_Config'!$A:$A,'Scoring_Config'!$C:$C,10),0),0)+IF(LEFT(AH1226,4)="True",IF(_xlfn.XLOOKUP("App_Any_OR_RangeGt1000",'Scoring_Config'!$A:$A,'Scoring_Config'!$D:$D,"Yes")="Yes",_xlfn.XLOOKUP("App_Any_OR_RangeGt1000",'Scoring_Config'!$A:$A,'Scoring_Config'!$C:$C,10),0),0)+IF(LEFT(AI1226,4)="True",IF(_xlfn.XLOOKUP("Service_Insecure_Match",'Scoring_Config'!$A:$A,'Scoring_Config'!$D:$D,"Yes")="Yes",_xlfn.XLOOKUP("Service_Insecure_Match",'Scoring_Config'!$A:$A,'Scoring_Config'!$C:$C,5),0),0)+IF(LEFT(AJ1226,4)="True",IF(_xlfn.XLOOKUP("Risky_Inbound",'Scoring_Config'!$A:$A,'Scoring_Config'!$D:$D,"Yes")="Yes",_xlfn.XLOOKUP("Risky_Inbound",'Scoring_Config'!$A:$A,'Scoring_Config'!$C:$C,50),0),0)+IF(LEFT(AK1226,4)="True",IF(_xlfn.XLOOKUP("Risky_Outbound",'Scoring_Config'!$A:$A,'Scoring_Config'!$D:$D,"Yes")="Yes",_xlfn.XLOOKUP("Risky_Outbound",'Scoring_Config'!$A:$A,'Scoring_Config'!$C:$C,25),0),0)+IF(LEFT(AZ1226,4)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1226,FIND(",",AL1226)+1,100)),0)+IF(LEFT(AM1226,4)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1226,FIND(",",AN1226)+1,100)),0)+IF(_xlfn.XLOOKUP("Profile_Scoring",'Scoring_Config'!$A:$A,'Scoring_Config'!$D:$D,"Yes")="Yes",VALUE(MID(AO1226,FIND(",",AO1226)+1,100)),0)+IF(_xlfn.XLOOKUP("Options_Scoring",'Scoring_Config'!$A:$A,'Scoring_Config'!$D:$D,"Yes")="Yes",VALUE(MID(AP1226,FIND(",",AP1226)+1,100)),0)))</f>
        <v>0</v>
      </c>
      <c r="AZ1226" cm="1">
        <f t="array" ref="AZ1226">IF(FALSE,"True," &amp; IF(_xlfn.XLOOKUP("Migrate_Insecure",'Scoring_Config'!$A:$A,'Scoring_Config'!$D:$D,"Yes")="Yes",_xlfn.XLOOKUP("Migrate_Insecure",'Scoring_Config'!$A:$A,'Scoring_Config'!$C:$C,10),0),"False,0")</f>
        <v>0</v>
      </c>
    </row>
    <row r="1227" spans="1:52">
      <c r="A1227" t="s">
        <v>1979</v>
      </c>
      <c r="B1227" t="s">
        <v>3199</v>
      </c>
      <c r="C1227" t="s">
        <v>3542</v>
      </c>
      <c r="D1227" t="s">
        <v>3545</v>
      </c>
      <c r="E1227" t="s">
        <v>3563</v>
      </c>
      <c r="F1227" t="s">
        <v>3865</v>
      </c>
      <c r="G1227" t="s">
        <v>585</v>
      </c>
      <c r="H1227" t="s">
        <v>174</v>
      </c>
      <c r="I1227" t="s">
        <v>3971</v>
      </c>
      <c r="J1227" t="s">
        <v>1211</v>
      </c>
      <c r="K1227" t="s">
        <v>174</v>
      </c>
      <c r="L1227" t="s">
        <v>1571</v>
      </c>
      <c r="M1227" t="s">
        <v>1974</v>
      </c>
      <c r="N1227" t="s">
        <v>4315</v>
      </c>
      <c r="O1227" t="s">
        <v>4319</v>
      </c>
      <c r="P1227" t="s">
        <v>4321</v>
      </c>
      <c r="Q1227" t="s">
        <v>5192</v>
      </c>
      <c r="R1227" t="s">
        <v>5440</v>
      </c>
      <c r="S1227" t="s">
        <v>5544</v>
      </c>
      <c r="T1227" t="s">
        <v>5871</v>
      </c>
      <c r="U1227" t="s">
        <v>6560</v>
      </c>
      <c r="Y1227" cm="1">
        <f t="array" ref="Y1227">IF(FALSE,"True," &amp; IF(_xlfn.XLOOKUP("Src_IsAny",'Scoring_Config'!$A:$A,'Scoring_Config'!$D:$D,"Yes")="Yes",_xlfn.XLOOKUP("Src_IsAny",'Scoring_Config'!$A:$A,'Scoring_Config'!$C:$C,10),0),"False,0")</f>
        <v>0</v>
      </c>
      <c r="Z1227" cm="1">
        <f t="array" ref="Z1227">IF(FALSE,"True," &amp; IF(_xlfn.XLOOKUP("Src_CIDR_Le_16",'Scoring_Config'!$A:$A,'Scoring_Config'!$D:$D,"Yes")="Yes",_xlfn.XLOOKUP("Src_CIDR_Le_16",'Scoring_Config'!$A:$A,'Scoring_Config'!$C:$C,10),0),"False,0")</f>
        <v>0</v>
      </c>
      <c r="AA1227" cm="1">
        <f t="array" ref="AA1227">IF(FALSE,"True," &amp; IF(_xlfn.XLOOKUP("Src_CIDR_17_22",'Scoring_Config'!$A:$A,'Scoring_Config'!$D:$D,"Yes")="Yes",_xlfn.XLOOKUP("Src_CIDR_17_22",'Scoring_Config'!$A:$A,'Scoring_Config'!$C:$C,5),0),"False,0")</f>
        <v>0</v>
      </c>
      <c r="AB1227" cm="1">
        <f t="array" ref="AB1227">IF(FALSE,"True," &amp; IF(_xlfn.XLOOKUP("Dst_IsAny",'Scoring_Config'!$A:$A,'Scoring_Config'!$D:$D,"Yes")="Yes",_xlfn.XLOOKUP("Dst_IsAny",'Scoring_Config'!$A:$A,'Scoring_Config'!$C:$C,10),0),"False,0")</f>
        <v>0</v>
      </c>
      <c r="AC1227" cm="1">
        <f t="array" ref="AC1227">IF(FALSE,"True," &amp; IF(_xlfn.XLOOKUP("Dst_CIDR_Le_16",'Scoring_Config'!$A:$A,'Scoring_Config'!$D:$D,"Yes")="Yes",_xlfn.XLOOKUP("Dst_CIDR_Le_16",'Scoring_Config'!$A:$A,'Scoring_Config'!$C:$C,10),0),"False,0")</f>
        <v>0</v>
      </c>
      <c r="AD1227" cm="1">
        <f t="array" ref="AD1227">IF(FALSE,"True," &amp; IF(_xlfn.XLOOKUP("Dst_CIDR_17_22",'Scoring_Config'!$A:$A,'Scoring_Config'!$D:$D,"Yes")="Yes",_xlfn.XLOOKUP("Dst_CIDR_17_22",'Scoring_Config'!$A:$A,'Scoring_Config'!$C:$C,5),0),"False,0")</f>
        <v>0</v>
      </c>
      <c r="AE1227" cm="1">
        <f t="array" ref="AE1227">IF(FALSE,"True," &amp; IF(_xlfn.XLOOKUP("SrcZone_IsAny",'Scoring_Config'!$A:$A,'Scoring_Config'!$D:$D,"Yes")="Yes",_xlfn.XLOOKUP("SrcZone_IsAny",'Scoring_Config'!$A:$A,'Scoring_Config'!$C:$C,10),0),"False,0")</f>
        <v>0</v>
      </c>
      <c r="AF1227" cm="1">
        <f t="array" ref="AF1227">IF(FALSE,"True," &amp; IF(_xlfn.XLOOKUP("DstZone_IsAny",'Scoring_Config'!$A:$A,'Scoring_Config'!$D:$D,"Yes")="Yes",_xlfn.XLOOKUP("DstZone_IsAny",'Scoring_Config'!$A:$A,'Scoring_Config'!$C:$C,10),0),"False,0")</f>
        <v>0</v>
      </c>
      <c r="AG1227" cm="1">
        <f t="array" ref="AG122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27" cm="1">
        <f t="array" ref="AH1227">IF(TRUE,"True," &amp; IF(_xlfn.XLOOKUP("App_Any_OR_RangeGt1000",'Scoring_Config'!$A:$A,'Scoring_Config'!$D:$D,"Yes")="Yes",_xlfn.XLOOKUP("App_Any_OR_RangeGt1000",'Scoring_Config'!$A:$A,'Scoring_Config'!$C:$C,10),0),"False,0")</f>
        <v>0</v>
      </c>
      <c r="AI1227" cm="1">
        <f t="array" ref="AI1227">IF(FALSE,"True," &amp; IF(_xlfn.XLOOKUP("Service_Insecure_Match",'Scoring_Config'!$A:$A,'Scoring_Config'!$D:$D,"Yes")="Yes",_xlfn.XLOOKUP("Service_Insecure_Match",'Scoring_Config'!$A:$A,'Scoring_Config'!$C:$C,5),0),"False,0")</f>
        <v>0</v>
      </c>
      <c r="AJ1227" cm="1">
        <f t="array" ref="AJ1227">IF(FALSE,"True," &amp; IF(_xlfn.XLOOKUP("Risky_Inbound",'Scoring_Config'!$A:$A,'Scoring_Config'!$D:$D,"Yes")="Yes",_xlfn.XLOOKUP("Risky_Inbound",'Scoring_Config'!$A:$A,'Scoring_Config'!$C:$C,50),0),"False,0")</f>
        <v>0</v>
      </c>
      <c r="AK1227" cm="1">
        <f t="array" ref="AK1227">IF(FALSE,"True," &amp; IF(_xlfn.XLOOKUP("Risky_Outbound",'Scoring_Config'!$A:$A,'Scoring_Config'!$D:$D,"Yes")="Yes",_xlfn.XLOOKUP("Risky_Outbound",'Scoring_Config'!$A:$A,'Scoring_Config'!$C:$C,25),0),"False,0")</f>
        <v>0</v>
      </c>
      <c r="AL1227" t="s">
        <v>6700</v>
      </c>
      <c r="AM1227" cm="1">
        <f t="array" ref="AM122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27" t="s">
        <v>6697</v>
      </c>
      <c r="AO1227" t="s">
        <v>6697</v>
      </c>
      <c r="AP1227" t="s">
        <v>6697</v>
      </c>
      <c r="AQ1227" cm="1">
        <f t="array" ref="AQ1227">IF(FALSE,"True," &amp; IF(_xlfn.XLOOKUP("Service_IsAny",'Scoring_Config'!$A:$A,'Scoring_Config'!$D:$D,"Yes")="Yes",_xlfn.XLOOKUP("Service_IsAny",'Scoring_Config'!$A:$A,'Scoring_Config'!$C:$C,0),0),"False,0")</f>
        <v>0</v>
      </c>
      <c r="AR1227">
        <v>2</v>
      </c>
      <c r="AS1227" cm="1">
        <f t="array" ref="AS1227">IF(FALSE,"True," &amp; IF(_xlfn.XLOOKUP("Service_RangeGt1000",'Scoring_Config'!$A:$A,'Scoring_Config'!$D:$D,"Yes")="Yes",_xlfn.XLOOKUP("Service_RangeGt1000",'Scoring_Config'!$A:$A,'Scoring_Config'!$C:$C,0),0),"False,0")</f>
        <v>0</v>
      </c>
      <c r="AT1227" cm="1">
        <f t="array" ref="AT1227">IF(TRUE,"True," &amp; IF(_xlfn.XLOOKUP("App_IsAny",'Scoring_Config'!$A:$A,'Scoring_Config'!$D:$D,"Yes")="Yes",_xlfn.XLOOKUP("App_IsAny",'Scoring_Config'!$A:$A,'Scoring_Config'!$C:$C,0),0),"False,0")</f>
        <v>0</v>
      </c>
      <c r="AU1227">
        <v>65535</v>
      </c>
      <c r="AV1227" cm="1">
        <f t="array" ref="AV1227">IF(TRUE,"True," &amp; IF(_xlfn.XLOOKUP("App_RangeGt1000",'Scoring_Config'!$A:$A,'Scoring_Config'!$D:$D,"Yes")="Yes",_xlfn.XLOOKUP("App_RangeGt1000",'Scoring_Config'!$A:$A,'Scoring_Config'!$C:$C,0),0),"False,0")</f>
        <v>0</v>
      </c>
      <c r="AW1227" cm="1">
        <f t="array" ref="AW1227">IF(FALSE,"True," &amp; IF(_xlfn.XLOOKUP("Action_IsDenyOrDrop",'Scoring_Config'!$A:$A,'Scoring_Config'!$D:$D,"Yes")="Yes",_xlfn.XLOOKUP("Action_IsDenyOrDrop",'Scoring_Config'!$A:$A,'Scoring_Config'!$C:$C,0),0),"False,0")</f>
        <v>0</v>
      </c>
      <c r="AX1227" cm="1">
        <f t="array" ref="AX1227">IF(LEFT(AW1227,4)="True",0,(IF(LEFT(Y1227,4)="True",IF(_xlfn.XLOOKUP("Src_IsAny",'Scoring_Config'!$A:$A,'Scoring_Config'!$D:$D,"Yes")="Yes",_xlfn.XLOOKUP("Src_IsAny",'Scoring_Config'!$A:$A,'Scoring_Config'!$C:$C,10),0),0)+IF(LEFT(Z1227,4)="True",IF(_xlfn.XLOOKUP("Src_CIDR_Le_16",'Scoring_Config'!$A:$A,'Scoring_Config'!$D:$D,"Yes")="Yes",_xlfn.XLOOKUP("Src_CIDR_Le_16",'Scoring_Config'!$A:$A,'Scoring_Config'!$C:$C,10),0),0)+IF(LEFT(AA1227,4)="True",IF(_xlfn.XLOOKUP("Src_CIDR_17_22",'Scoring_Config'!$A:$A,'Scoring_Config'!$D:$D,"Yes")="Yes",_xlfn.XLOOKUP("Src_CIDR_17_22",'Scoring_Config'!$A:$A,'Scoring_Config'!$C:$C,5),0),0)+IF(LEFT(AB1227,4)="True",IF(_xlfn.XLOOKUP("Dst_IsAny",'Scoring_Config'!$A:$A,'Scoring_Config'!$D:$D,"Yes")="Yes",_xlfn.XLOOKUP("Dst_IsAny",'Scoring_Config'!$A:$A,'Scoring_Config'!$C:$C,10),0),0)+IF(LEFT(AC1227,4)="True",IF(_xlfn.XLOOKUP("Dst_CIDR_Le_16",'Scoring_Config'!$A:$A,'Scoring_Config'!$D:$D,"Yes")="Yes",_xlfn.XLOOKUP("Dst_CIDR_Le_16",'Scoring_Config'!$A:$A,'Scoring_Config'!$C:$C,10),0),0)+IF(LEFT(AD1227,4)="True",IF(_xlfn.XLOOKUP("Dst_CIDR_17_22",'Scoring_Config'!$A:$A,'Scoring_Config'!$D:$D,"Yes")="Yes",_xlfn.XLOOKUP("Dst_CIDR_17_22",'Scoring_Config'!$A:$A,'Scoring_Config'!$C:$C,5),0),0)+IF(LEFT(AE1227,4)="True",IF(_xlfn.XLOOKUP("SrcZone_IsAny",'Scoring_Config'!$A:$A,'Scoring_Config'!$D:$D,"Yes")="Yes",_xlfn.XLOOKUP("SrcZone_IsAny",'Scoring_Config'!$A:$A,'Scoring_Config'!$C:$C,10),0),0)+IF(LEFT(AF1227,4)="True",IF(_xlfn.XLOOKUP("DstZone_IsAny",'Scoring_Config'!$A:$A,'Scoring_Config'!$D:$D,"Yes")="Yes",_xlfn.XLOOKUP("DstZone_IsAny",'Scoring_Config'!$A:$A,'Scoring_Config'!$C:$C,10),0),0)+IF(LEFT(AG1227,4)="True",IF(_xlfn.XLOOKUP("Service_Any_OR_RangeGt1000",'Scoring_Config'!$A:$A,'Scoring_Config'!$D:$D,"Yes")="Yes",_xlfn.XLOOKUP("Service_Any_OR_RangeGt1000",'Scoring_Config'!$A:$A,'Scoring_Config'!$C:$C,10),0),0)+IF(LEFT(AH1227,4)="True",IF(_xlfn.XLOOKUP("App_Any_OR_RangeGt1000",'Scoring_Config'!$A:$A,'Scoring_Config'!$D:$D,"Yes")="Yes",_xlfn.XLOOKUP("App_Any_OR_RangeGt1000",'Scoring_Config'!$A:$A,'Scoring_Config'!$C:$C,10),0),0)+IF(LEFT(AI1227,4)="True",IF(_xlfn.XLOOKUP("Service_Insecure_Match",'Scoring_Config'!$A:$A,'Scoring_Config'!$D:$D,"Yes")="Yes",_xlfn.XLOOKUP("Service_Insecure_Match",'Scoring_Config'!$A:$A,'Scoring_Config'!$C:$C,5),0),0)+IF(LEFT(AJ1227,4)="True",IF(_xlfn.XLOOKUP("Risky_Inbound",'Scoring_Config'!$A:$A,'Scoring_Config'!$D:$D,"Yes")="Yes",_xlfn.XLOOKUP("Risky_Inbound",'Scoring_Config'!$A:$A,'Scoring_Config'!$C:$C,50),0),0)+IF(LEFT(AK1227,4)="True",IF(_xlfn.XLOOKUP("Risky_Outbound",'Scoring_Config'!$A:$A,'Scoring_Config'!$D:$D,"Yes")="Yes",_xlfn.XLOOKUP("Risky_Outbound",'Scoring_Config'!$A:$A,'Scoring_Config'!$C:$C,25),0),0)+IF(LEFT(AZ1227,4)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1227,FIND(",",AL1227)+1,100)),0)+IF(LEFT(AM1227,4)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1227,FIND(",",AN1227)+1,100)),0)+IF(_xlfn.XLOOKUP("Profile_Scoring",'Scoring_Config'!$A:$A,'Scoring_Config'!$D:$D,"Yes")="Yes",VALUE(MID(AO1227,FIND(",",AO1227)+1,100)),0)+IF(_xlfn.XLOOKUP("Options_Scoring",'Scoring_Config'!$A:$A,'Scoring_Config'!$D:$D,"Yes")="Yes",VALUE(MID(AP1227,FIND(",",AP1227)+1,100)),0)))</f>
        <v>0</v>
      </c>
      <c r="AZ1227" cm="1">
        <f t="array" ref="AZ1227">IF(FALSE,"True," &amp; IF(_xlfn.XLOOKUP("Migrate_Insecure",'Scoring_Config'!$A:$A,'Scoring_Config'!$D:$D,"Yes")="Yes",_xlfn.XLOOKUP("Migrate_Insecure",'Scoring_Config'!$A:$A,'Scoring_Config'!$C:$C,10),0),"False,0")</f>
        <v>0</v>
      </c>
    </row>
    <row r="1228" spans="1:52">
      <c r="A1228" t="s">
        <v>1979</v>
      </c>
      <c r="B1228" t="s">
        <v>3200</v>
      </c>
      <c r="C1228" t="s">
        <v>3542</v>
      </c>
      <c r="D1228" t="s">
        <v>3545</v>
      </c>
      <c r="E1228" t="s">
        <v>3563</v>
      </c>
      <c r="F1228" t="s">
        <v>3864</v>
      </c>
      <c r="G1228" t="s">
        <v>585</v>
      </c>
      <c r="H1228" t="s">
        <v>174</v>
      </c>
      <c r="I1228" t="s">
        <v>4270</v>
      </c>
      <c r="J1228" t="s">
        <v>1212</v>
      </c>
      <c r="K1228" t="s">
        <v>1931</v>
      </c>
      <c r="L1228" t="s">
        <v>1572</v>
      </c>
      <c r="M1228" t="s">
        <v>1974</v>
      </c>
      <c r="N1228" t="s">
        <v>4315</v>
      </c>
      <c r="O1228" t="s">
        <v>4319</v>
      </c>
      <c r="P1228" t="s">
        <v>4322</v>
      </c>
      <c r="Q1228" t="s">
        <v>5193</v>
      </c>
      <c r="R1228" t="s">
        <v>5437</v>
      </c>
      <c r="S1228" t="s">
        <v>5439</v>
      </c>
      <c r="T1228" t="s">
        <v>5872</v>
      </c>
      <c r="U1228" t="s">
        <v>6561</v>
      </c>
      <c r="Y1228" cm="1">
        <f t="array" ref="Y1228">IF(FALSE,"True," &amp; IF(_xlfn.XLOOKUP("Src_IsAny",'Scoring_Config'!$A:$A,'Scoring_Config'!$D:$D,"Yes")="Yes",_xlfn.XLOOKUP("Src_IsAny",'Scoring_Config'!$A:$A,'Scoring_Config'!$C:$C,10),0),"False,0")</f>
        <v>0</v>
      </c>
      <c r="Z1228" cm="1">
        <f t="array" ref="Z1228">IF(FALSE,"True," &amp; IF(_xlfn.XLOOKUP("Src_CIDR_Le_16",'Scoring_Config'!$A:$A,'Scoring_Config'!$D:$D,"Yes")="Yes",_xlfn.XLOOKUP("Src_CIDR_Le_16",'Scoring_Config'!$A:$A,'Scoring_Config'!$C:$C,10),0),"False,0")</f>
        <v>0</v>
      </c>
      <c r="AA1228" cm="1">
        <f t="array" ref="AA1228">IF(FALSE,"True," &amp; IF(_xlfn.XLOOKUP("Src_CIDR_17_22",'Scoring_Config'!$A:$A,'Scoring_Config'!$D:$D,"Yes")="Yes",_xlfn.XLOOKUP("Src_CIDR_17_22",'Scoring_Config'!$A:$A,'Scoring_Config'!$C:$C,5),0),"False,0")</f>
        <v>0</v>
      </c>
      <c r="AB1228" cm="1">
        <f t="array" ref="AB1228">IF(FALSE,"True," &amp; IF(_xlfn.XLOOKUP("Dst_IsAny",'Scoring_Config'!$A:$A,'Scoring_Config'!$D:$D,"Yes")="Yes",_xlfn.XLOOKUP("Dst_IsAny",'Scoring_Config'!$A:$A,'Scoring_Config'!$C:$C,10),0),"False,0")</f>
        <v>0</v>
      </c>
      <c r="AC1228" cm="1">
        <f t="array" ref="AC1228">IF(FALSE,"True," &amp; IF(_xlfn.XLOOKUP("Dst_CIDR_Le_16",'Scoring_Config'!$A:$A,'Scoring_Config'!$D:$D,"Yes")="Yes",_xlfn.XLOOKUP("Dst_CIDR_Le_16",'Scoring_Config'!$A:$A,'Scoring_Config'!$C:$C,10),0),"False,0")</f>
        <v>0</v>
      </c>
      <c r="AD1228" cm="1">
        <f t="array" ref="AD1228">IF(FALSE,"True," &amp; IF(_xlfn.XLOOKUP("Dst_CIDR_17_22",'Scoring_Config'!$A:$A,'Scoring_Config'!$D:$D,"Yes")="Yes",_xlfn.XLOOKUP("Dst_CIDR_17_22",'Scoring_Config'!$A:$A,'Scoring_Config'!$C:$C,5),0),"False,0")</f>
        <v>0</v>
      </c>
      <c r="AE1228" cm="1">
        <f t="array" ref="AE1228">IF(FALSE,"True," &amp; IF(_xlfn.XLOOKUP("SrcZone_IsAny",'Scoring_Config'!$A:$A,'Scoring_Config'!$D:$D,"Yes")="Yes",_xlfn.XLOOKUP("SrcZone_IsAny",'Scoring_Config'!$A:$A,'Scoring_Config'!$C:$C,10),0),"False,0")</f>
        <v>0</v>
      </c>
      <c r="AF1228" cm="1">
        <f t="array" ref="AF1228">IF(FALSE,"True," &amp; IF(_xlfn.XLOOKUP("DstZone_IsAny",'Scoring_Config'!$A:$A,'Scoring_Config'!$D:$D,"Yes")="Yes",_xlfn.XLOOKUP("DstZone_IsAny",'Scoring_Config'!$A:$A,'Scoring_Config'!$C:$C,10),0),"False,0")</f>
        <v>0</v>
      </c>
      <c r="AG1228" cm="1">
        <f t="array" ref="AG122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28" cm="1">
        <f t="array" ref="AH1228">IF(FALSE,"True," &amp; IF(_xlfn.XLOOKUP("App_Any_OR_RangeGt1000",'Scoring_Config'!$A:$A,'Scoring_Config'!$D:$D,"Yes")="Yes",_xlfn.XLOOKUP("App_Any_OR_RangeGt1000",'Scoring_Config'!$A:$A,'Scoring_Config'!$C:$C,10),0),"False,0")</f>
        <v>0</v>
      </c>
      <c r="AI1228" cm="1">
        <f t="array" ref="AI1228">IF(FALSE,"True," &amp; IF(_xlfn.XLOOKUP("Service_Insecure_Match",'Scoring_Config'!$A:$A,'Scoring_Config'!$D:$D,"Yes")="Yes",_xlfn.XLOOKUP("Service_Insecure_Match",'Scoring_Config'!$A:$A,'Scoring_Config'!$C:$C,5),0),"False,0")</f>
        <v>0</v>
      </c>
      <c r="AJ1228" cm="1">
        <f t="array" ref="AJ1228">IF(FALSE,"True," &amp; IF(_xlfn.XLOOKUP("Risky_Inbound",'Scoring_Config'!$A:$A,'Scoring_Config'!$D:$D,"Yes")="Yes",_xlfn.XLOOKUP("Risky_Inbound",'Scoring_Config'!$A:$A,'Scoring_Config'!$C:$C,50),0),"False,0")</f>
        <v>0</v>
      </c>
      <c r="AK1228" cm="1">
        <f t="array" ref="AK1228">IF(FALSE,"True," &amp; IF(_xlfn.XLOOKUP("Risky_Outbound",'Scoring_Config'!$A:$A,'Scoring_Config'!$D:$D,"Yes")="Yes",_xlfn.XLOOKUP("Risky_Outbound",'Scoring_Config'!$A:$A,'Scoring_Config'!$C:$C,25),0),"False,0")</f>
        <v>0</v>
      </c>
      <c r="AL1228" t="s">
        <v>6697</v>
      </c>
      <c r="AM1228" cm="1">
        <f t="array" ref="AM122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28" t="s">
        <v>6697</v>
      </c>
      <c r="AO1228" t="s">
        <v>6697</v>
      </c>
      <c r="AP1228" t="s">
        <v>6697</v>
      </c>
      <c r="AQ1228" cm="1">
        <f t="array" ref="AQ1228">IF(FALSE,"True," &amp; IF(_xlfn.XLOOKUP("Service_IsAny",'Scoring_Config'!$A:$A,'Scoring_Config'!$D:$D,"Yes")="Yes",_xlfn.XLOOKUP("Service_IsAny",'Scoring_Config'!$A:$A,'Scoring_Config'!$C:$C,0),0),"False,0")</f>
        <v>0</v>
      </c>
      <c r="AR1228">
        <v>119</v>
      </c>
      <c r="AS1228" cm="1">
        <f t="array" ref="AS1228">IF(FALSE,"True," &amp; IF(_xlfn.XLOOKUP("Service_RangeGt1000",'Scoring_Config'!$A:$A,'Scoring_Config'!$D:$D,"Yes")="Yes",_xlfn.XLOOKUP("Service_RangeGt1000",'Scoring_Config'!$A:$A,'Scoring_Config'!$C:$C,0),0),"False,0")</f>
        <v>0</v>
      </c>
      <c r="AT1228" cm="1">
        <f t="array" ref="AT1228">IF(FALSE,"True," &amp; IF(_xlfn.XLOOKUP("App_IsAny",'Scoring_Config'!$A:$A,'Scoring_Config'!$D:$D,"Yes")="Yes",_xlfn.XLOOKUP("App_IsAny",'Scoring_Config'!$A:$A,'Scoring_Config'!$C:$C,0),0),"False,0")</f>
        <v>0</v>
      </c>
      <c r="AU1228">
        <v>2</v>
      </c>
      <c r="AV1228" cm="1">
        <f t="array" ref="AV1228">IF(FALSE,"True," &amp; IF(_xlfn.XLOOKUP("App_RangeGt1000",'Scoring_Config'!$A:$A,'Scoring_Config'!$D:$D,"Yes")="Yes",_xlfn.XLOOKUP("App_RangeGt1000",'Scoring_Config'!$A:$A,'Scoring_Config'!$C:$C,0),0),"False,0")</f>
        <v>0</v>
      </c>
      <c r="AW1228" cm="1">
        <f t="array" ref="AW1228">IF(FALSE,"True," &amp; IF(_xlfn.XLOOKUP("Action_IsDenyOrDrop",'Scoring_Config'!$A:$A,'Scoring_Config'!$D:$D,"Yes")="Yes",_xlfn.XLOOKUP("Action_IsDenyOrDrop",'Scoring_Config'!$A:$A,'Scoring_Config'!$C:$C,0),0),"False,0")</f>
        <v>0</v>
      </c>
      <c r="AX1228" cm="1">
        <f t="array" ref="AX1228">IF(LEFT(AW1228,4)="True",0,(IF(LEFT(Y1228,4)="True",IF(_xlfn.XLOOKUP("Src_IsAny",'Scoring_Config'!$A:$A,'Scoring_Config'!$D:$D,"Yes")="Yes",_xlfn.XLOOKUP("Src_IsAny",'Scoring_Config'!$A:$A,'Scoring_Config'!$C:$C,10),0),0)+IF(LEFT(Z1228,4)="True",IF(_xlfn.XLOOKUP("Src_CIDR_Le_16",'Scoring_Config'!$A:$A,'Scoring_Config'!$D:$D,"Yes")="Yes",_xlfn.XLOOKUP("Src_CIDR_Le_16",'Scoring_Config'!$A:$A,'Scoring_Config'!$C:$C,10),0),0)+IF(LEFT(AA1228,4)="True",IF(_xlfn.XLOOKUP("Src_CIDR_17_22",'Scoring_Config'!$A:$A,'Scoring_Config'!$D:$D,"Yes")="Yes",_xlfn.XLOOKUP("Src_CIDR_17_22",'Scoring_Config'!$A:$A,'Scoring_Config'!$C:$C,5),0),0)+IF(LEFT(AB1228,4)="True",IF(_xlfn.XLOOKUP("Dst_IsAny",'Scoring_Config'!$A:$A,'Scoring_Config'!$D:$D,"Yes")="Yes",_xlfn.XLOOKUP("Dst_IsAny",'Scoring_Config'!$A:$A,'Scoring_Config'!$C:$C,10),0),0)+IF(LEFT(AC1228,4)="True",IF(_xlfn.XLOOKUP("Dst_CIDR_Le_16",'Scoring_Config'!$A:$A,'Scoring_Config'!$D:$D,"Yes")="Yes",_xlfn.XLOOKUP("Dst_CIDR_Le_16",'Scoring_Config'!$A:$A,'Scoring_Config'!$C:$C,10),0),0)+IF(LEFT(AD1228,4)="True",IF(_xlfn.XLOOKUP("Dst_CIDR_17_22",'Scoring_Config'!$A:$A,'Scoring_Config'!$D:$D,"Yes")="Yes",_xlfn.XLOOKUP("Dst_CIDR_17_22",'Scoring_Config'!$A:$A,'Scoring_Config'!$C:$C,5),0),0)+IF(LEFT(AE1228,4)="True",IF(_xlfn.XLOOKUP("SrcZone_IsAny",'Scoring_Config'!$A:$A,'Scoring_Config'!$D:$D,"Yes")="Yes",_xlfn.XLOOKUP("SrcZone_IsAny",'Scoring_Config'!$A:$A,'Scoring_Config'!$C:$C,10),0),0)+IF(LEFT(AF1228,4)="True",IF(_xlfn.XLOOKUP("DstZone_IsAny",'Scoring_Config'!$A:$A,'Scoring_Config'!$D:$D,"Yes")="Yes",_xlfn.XLOOKUP("DstZone_IsAny",'Scoring_Config'!$A:$A,'Scoring_Config'!$C:$C,10),0),0)+IF(LEFT(AG1228,4)="True",IF(_xlfn.XLOOKUP("Service_Any_OR_RangeGt1000",'Scoring_Config'!$A:$A,'Scoring_Config'!$D:$D,"Yes")="Yes",_xlfn.XLOOKUP("Service_Any_OR_RangeGt1000",'Scoring_Config'!$A:$A,'Scoring_Config'!$C:$C,10),0),0)+IF(LEFT(AH1228,4)="True",IF(_xlfn.XLOOKUP("App_Any_OR_RangeGt1000",'Scoring_Config'!$A:$A,'Scoring_Config'!$D:$D,"Yes")="Yes",_xlfn.XLOOKUP("App_Any_OR_RangeGt1000",'Scoring_Config'!$A:$A,'Scoring_Config'!$C:$C,10),0),0)+IF(LEFT(AI1228,4)="True",IF(_xlfn.XLOOKUP("Service_Insecure_Match",'Scoring_Config'!$A:$A,'Scoring_Config'!$D:$D,"Yes")="Yes",_xlfn.XLOOKUP("Service_Insecure_Match",'Scoring_Config'!$A:$A,'Scoring_Config'!$C:$C,5),0),0)+IF(LEFT(AJ1228,4)="True",IF(_xlfn.XLOOKUP("Risky_Inbound",'Scoring_Config'!$A:$A,'Scoring_Config'!$D:$D,"Yes")="Yes",_xlfn.XLOOKUP("Risky_Inbound",'Scoring_Config'!$A:$A,'Scoring_Config'!$C:$C,50),0),0)+IF(LEFT(AK1228,4)="True",IF(_xlfn.XLOOKUP("Risky_Outbound",'Scoring_Config'!$A:$A,'Scoring_Config'!$D:$D,"Yes")="Yes",_xlfn.XLOOKUP("Risky_Outbound",'Scoring_Config'!$A:$A,'Scoring_Config'!$C:$C,25),0),0)+IF(LEFT(AZ1228,4)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1228,FIND(",",AL1228)+1,100)),0)+IF(LEFT(AM1228,4)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1228,FIND(",",AN1228)+1,100)),0)+IF(_xlfn.XLOOKUP("Profile_Scoring",'Scoring_Config'!$A:$A,'Scoring_Config'!$D:$D,"Yes")="Yes",VALUE(MID(AO1228,FIND(",",AO1228)+1,100)),0)+IF(_xlfn.XLOOKUP("Options_Scoring",'Scoring_Config'!$A:$A,'Scoring_Config'!$D:$D,"Yes")="Yes",VALUE(MID(AP1228,FIND(",",AP1228)+1,100)),0)))</f>
        <v>0</v>
      </c>
      <c r="AZ1228" cm="1">
        <f t="array" ref="AZ1228">IF(FALSE,"True," &amp; IF(_xlfn.XLOOKUP("Migrate_Insecure",'Scoring_Config'!$A:$A,'Scoring_Config'!$D:$D,"Yes")="Yes",_xlfn.XLOOKUP("Migrate_Insecure",'Scoring_Config'!$A:$A,'Scoring_Config'!$C:$C,10),0),"False,0")</f>
        <v>0</v>
      </c>
    </row>
    <row r="1229" spans="1:52">
      <c r="A1229" t="s">
        <v>1979</v>
      </c>
      <c r="B1229" t="s">
        <v>3201</v>
      </c>
      <c r="C1229" t="s">
        <v>3542</v>
      </c>
      <c r="D1229" t="s">
        <v>3545</v>
      </c>
      <c r="E1229" t="s">
        <v>3563</v>
      </c>
      <c r="F1229" t="s">
        <v>3969</v>
      </c>
      <c r="G1229" t="s">
        <v>636</v>
      </c>
      <c r="H1229" t="s">
        <v>174</v>
      </c>
      <c r="I1229" t="s">
        <v>4271</v>
      </c>
      <c r="J1229" t="s">
        <v>1213</v>
      </c>
      <c r="K1229" t="s">
        <v>1932</v>
      </c>
      <c r="L1229" t="s">
        <v>1327</v>
      </c>
      <c r="M1229" t="s">
        <v>1974</v>
      </c>
      <c r="N1229" t="s">
        <v>4315</v>
      </c>
      <c r="O1229" t="s">
        <v>4319</v>
      </c>
      <c r="P1229" t="s">
        <v>4322</v>
      </c>
      <c r="Q1229" t="s">
        <v>5194</v>
      </c>
      <c r="R1229" t="s">
        <v>5441</v>
      </c>
      <c r="S1229" t="s">
        <v>5440</v>
      </c>
      <c r="T1229" t="s">
        <v>5873</v>
      </c>
      <c r="U1229" t="s">
        <v>6559</v>
      </c>
      <c r="Y1229" cm="1">
        <f t="array" ref="Y1229">IF(FALSE,"True," &amp; IF(_xlfn.XLOOKUP("Src_IsAny",'Scoring_Config'!$A:$A,'Scoring_Config'!$D:$D,"Yes")="Yes",_xlfn.XLOOKUP("Src_IsAny",'Scoring_Config'!$A:$A,'Scoring_Config'!$C:$C,10),0),"False,0")</f>
        <v>0</v>
      </c>
      <c r="Z1229" cm="1">
        <f t="array" ref="Z1229">IF(FALSE,"True," &amp; IF(_xlfn.XLOOKUP("Src_CIDR_Le_16",'Scoring_Config'!$A:$A,'Scoring_Config'!$D:$D,"Yes")="Yes",_xlfn.XLOOKUP("Src_CIDR_Le_16",'Scoring_Config'!$A:$A,'Scoring_Config'!$C:$C,10),0),"False,0")</f>
        <v>0</v>
      </c>
      <c r="AA1229" cm="1">
        <f t="array" ref="AA1229">IF(FALSE,"True," &amp; IF(_xlfn.XLOOKUP("Src_CIDR_17_22",'Scoring_Config'!$A:$A,'Scoring_Config'!$D:$D,"Yes")="Yes",_xlfn.XLOOKUP("Src_CIDR_17_22",'Scoring_Config'!$A:$A,'Scoring_Config'!$C:$C,5),0),"False,0")</f>
        <v>0</v>
      </c>
      <c r="AB1229" cm="1">
        <f t="array" ref="AB1229">IF(FALSE,"True," &amp; IF(_xlfn.XLOOKUP("Dst_IsAny",'Scoring_Config'!$A:$A,'Scoring_Config'!$D:$D,"Yes")="Yes",_xlfn.XLOOKUP("Dst_IsAny",'Scoring_Config'!$A:$A,'Scoring_Config'!$C:$C,10),0),"False,0")</f>
        <v>0</v>
      </c>
      <c r="AC1229" cm="1">
        <f t="array" ref="AC1229">IF(FALSE,"True," &amp; IF(_xlfn.XLOOKUP("Dst_CIDR_Le_16",'Scoring_Config'!$A:$A,'Scoring_Config'!$D:$D,"Yes")="Yes",_xlfn.XLOOKUP("Dst_CIDR_Le_16",'Scoring_Config'!$A:$A,'Scoring_Config'!$C:$C,10),0),"False,0")</f>
        <v>0</v>
      </c>
      <c r="AD1229" cm="1">
        <f t="array" ref="AD1229">IF(FALSE,"True," &amp; IF(_xlfn.XLOOKUP("Dst_CIDR_17_22",'Scoring_Config'!$A:$A,'Scoring_Config'!$D:$D,"Yes")="Yes",_xlfn.XLOOKUP("Dst_CIDR_17_22",'Scoring_Config'!$A:$A,'Scoring_Config'!$C:$C,5),0),"False,0")</f>
        <v>0</v>
      </c>
      <c r="AE1229" cm="1">
        <f t="array" ref="AE1229">IF(FALSE,"True," &amp; IF(_xlfn.XLOOKUP("SrcZone_IsAny",'Scoring_Config'!$A:$A,'Scoring_Config'!$D:$D,"Yes")="Yes",_xlfn.XLOOKUP("SrcZone_IsAny",'Scoring_Config'!$A:$A,'Scoring_Config'!$C:$C,10),0),"False,0")</f>
        <v>0</v>
      </c>
      <c r="AF1229" cm="1">
        <f t="array" ref="AF1229">IF(FALSE,"True," &amp; IF(_xlfn.XLOOKUP("DstZone_IsAny",'Scoring_Config'!$A:$A,'Scoring_Config'!$D:$D,"Yes")="Yes",_xlfn.XLOOKUP("DstZone_IsAny",'Scoring_Config'!$A:$A,'Scoring_Config'!$C:$C,10),0),"False,0")</f>
        <v>0</v>
      </c>
      <c r="AG1229" cm="1">
        <f t="array" ref="AG122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29" cm="1">
        <f t="array" ref="AH1229">IF(FALSE,"True," &amp; IF(_xlfn.XLOOKUP("App_Any_OR_RangeGt1000",'Scoring_Config'!$A:$A,'Scoring_Config'!$D:$D,"Yes")="Yes",_xlfn.XLOOKUP("App_Any_OR_RangeGt1000",'Scoring_Config'!$A:$A,'Scoring_Config'!$C:$C,10),0),"False,0")</f>
        <v>0</v>
      </c>
      <c r="AI1229" cm="1">
        <f t="array" ref="AI1229">IF(FALSE,"True," &amp; IF(_xlfn.XLOOKUP("Service_Insecure_Match",'Scoring_Config'!$A:$A,'Scoring_Config'!$D:$D,"Yes")="Yes",_xlfn.XLOOKUP("Service_Insecure_Match",'Scoring_Config'!$A:$A,'Scoring_Config'!$C:$C,5),0),"False,0")</f>
        <v>0</v>
      </c>
      <c r="AJ1229" cm="1">
        <f t="array" ref="AJ1229">IF(FALSE,"True," &amp; IF(_xlfn.XLOOKUP("Risky_Inbound",'Scoring_Config'!$A:$A,'Scoring_Config'!$D:$D,"Yes")="Yes",_xlfn.XLOOKUP("Risky_Inbound",'Scoring_Config'!$A:$A,'Scoring_Config'!$C:$C,50),0),"False,0")</f>
        <v>0</v>
      </c>
      <c r="AK1229" cm="1">
        <f t="array" ref="AK1229">IF(FALSE,"True," &amp; IF(_xlfn.XLOOKUP("Risky_Outbound",'Scoring_Config'!$A:$A,'Scoring_Config'!$D:$D,"Yes")="Yes",_xlfn.XLOOKUP("Risky_Outbound",'Scoring_Config'!$A:$A,'Scoring_Config'!$C:$C,25),0),"False,0")</f>
        <v>0</v>
      </c>
      <c r="AL1229" t="s">
        <v>6697</v>
      </c>
      <c r="AM1229" cm="1">
        <f t="array" ref="AM122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29" t="s">
        <v>6697</v>
      </c>
      <c r="AO1229" t="s">
        <v>6697</v>
      </c>
      <c r="AP1229" t="s">
        <v>6697</v>
      </c>
      <c r="AQ1229" cm="1">
        <f t="array" ref="AQ1229">IF(FALSE,"True," &amp; IF(_xlfn.XLOOKUP("Service_IsAny",'Scoring_Config'!$A:$A,'Scoring_Config'!$D:$D,"Yes")="Yes",_xlfn.XLOOKUP("Service_IsAny",'Scoring_Config'!$A:$A,'Scoring_Config'!$C:$C,0),0),"False,0")</f>
        <v>0</v>
      </c>
      <c r="AR1229">
        <v>0</v>
      </c>
      <c r="AS1229" cm="1">
        <f t="array" ref="AS1229">IF(FALSE,"True," &amp; IF(_xlfn.XLOOKUP("Service_RangeGt1000",'Scoring_Config'!$A:$A,'Scoring_Config'!$D:$D,"Yes")="Yes",_xlfn.XLOOKUP("Service_RangeGt1000",'Scoring_Config'!$A:$A,'Scoring_Config'!$C:$C,0),0),"False,0")</f>
        <v>0</v>
      </c>
      <c r="AT1229" cm="1">
        <f t="array" ref="AT1229">IF(FALSE,"True," &amp; IF(_xlfn.XLOOKUP("App_IsAny",'Scoring_Config'!$A:$A,'Scoring_Config'!$D:$D,"Yes")="Yes",_xlfn.XLOOKUP("App_IsAny",'Scoring_Config'!$A:$A,'Scoring_Config'!$C:$C,0),0),"False,0")</f>
        <v>0</v>
      </c>
      <c r="AU1229">
        <v>13</v>
      </c>
      <c r="AV1229" cm="1">
        <f t="array" ref="AV1229">IF(FALSE,"True," &amp; IF(_xlfn.XLOOKUP("App_RangeGt1000",'Scoring_Config'!$A:$A,'Scoring_Config'!$D:$D,"Yes")="Yes",_xlfn.XLOOKUP("App_RangeGt1000",'Scoring_Config'!$A:$A,'Scoring_Config'!$C:$C,0),0),"False,0")</f>
        <v>0</v>
      </c>
      <c r="AW1229" cm="1">
        <f t="array" ref="AW1229">IF(FALSE,"True," &amp; IF(_xlfn.XLOOKUP("Action_IsDenyOrDrop",'Scoring_Config'!$A:$A,'Scoring_Config'!$D:$D,"Yes")="Yes",_xlfn.XLOOKUP("Action_IsDenyOrDrop",'Scoring_Config'!$A:$A,'Scoring_Config'!$C:$C,0),0),"False,0")</f>
        <v>0</v>
      </c>
      <c r="AX1229" cm="1">
        <f t="array" ref="AX1229">IF(LEFT(AW1229,4)="True",0,(IF(LEFT(Y1229,4)="True",IF(_xlfn.XLOOKUP("Src_IsAny",'Scoring_Config'!$A:$A,'Scoring_Config'!$D:$D,"Yes")="Yes",_xlfn.XLOOKUP("Src_IsAny",'Scoring_Config'!$A:$A,'Scoring_Config'!$C:$C,10),0),0)+IF(LEFT(Z1229,4)="True",IF(_xlfn.XLOOKUP("Src_CIDR_Le_16",'Scoring_Config'!$A:$A,'Scoring_Config'!$D:$D,"Yes")="Yes",_xlfn.XLOOKUP("Src_CIDR_Le_16",'Scoring_Config'!$A:$A,'Scoring_Config'!$C:$C,10),0),0)+IF(LEFT(AA1229,4)="True",IF(_xlfn.XLOOKUP("Src_CIDR_17_22",'Scoring_Config'!$A:$A,'Scoring_Config'!$D:$D,"Yes")="Yes",_xlfn.XLOOKUP("Src_CIDR_17_22",'Scoring_Config'!$A:$A,'Scoring_Config'!$C:$C,5),0),0)+IF(LEFT(AB1229,4)="True",IF(_xlfn.XLOOKUP("Dst_IsAny",'Scoring_Config'!$A:$A,'Scoring_Config'!$D:$D,"Yes")="Yes",_xlfn.XLOOKUP("Dst_IsAny",'Scoring_Config'!$A:$A,'Scoring_Config'!$C:$C,10),0),0)+IF(LEFT(AC1229,4)="True",IF(_xlfn.XLOOKUP("Dst_CIDR_Le_16",'Scoring_Config'!$A:$A,'Scoring_Config'!$D:$D,"Yes")="Yes",_xlfn.XLOOKUP("Dst_CIDR_Le_16",'Scoring_Config'!$A:$A,'Scoring_Config'!$C:$C,10),0),0)+IF(LEFT(AD1229,4)="True",IF(_xlfn.XLOOKUP("Dst_CIDR_17_22",'Scoring_Config'!$A:$A,'Scoring_Config'!$D:$D,"Yes")="Yes",_xlfn.XLOOKUP("Dst_CIDR_17_22",'Scoring_Config'!$A:$A,'Scoring_Config'!$C:$C,5),0),0)+IF(LEFT(AE1229,4)="True",IF(_xlfn.XLOOKUP("SrcZone_IsAny",'Scoring_Config'!$A:$A,'Scoring_Config'!$D:$D,"Yes")="Yes",_xlfn.XLOOKUP("SrcZone_IsAny",'Scoring_Config'!$A:$A,'Scoring_Config'!$C:$C,10),0),0)+IF(LEFT(AF1229,4)="True",IF(_xlfn.XLOOKUP("DstZone_IsAny",'Scoring_Config'!$A:$A,'Scoring_Config'!$D:$D,"Yes")="Yes",_xlfn.XLOOKUP("DstZone_IsAny",'Scoring_Config'!$A:$A,'Scoring_Config'!$C:$C,10),0),0)+IF(LEFT(AG1229,4)="True",IF(_xlfn.XLOOKUP("Service_Any_OR_RangeGt1000",'Scoring_Config'!$A:$A,'Scoring_Config'!$D:$D,"Yes")="Yes",_xlfn.XLOOKUP("Service_Any_OR_RangeGt1000",'Scoring_Config'!$A:$A,'Scoring_Config'!$C:$C,10),0),0)+IF(LEFT(AH1229,4)="True",IF(_xlfn.XLOOKUP("App_Any_OR_RangeGt1000",'Scoring_Config'!$A:$A,'Scoring_Config'!$D:$D,"Yes")="Yes",_xlfn.XLOOKUP("App_Any_OR_RangeGt1000",'Scoring_Config'!$A:$A,'Scoring_Config'!$C:$C,10),0),0)+IF(LEFT(AI1229,4)="True",IF(_xlfn.XLOOKUP("Service_Insecure_Match",'Scoring_Config'!$A:$A,'Scoring_Config'!$D:$D,"Yes")="Yes",_xlfn.XLOOKUP("Service_Insecure_Match",'Scoring_Config'!$A:$A,'Scoring_Config'!$C:$C,5),0),0)+IF(LEFT(AJ1229,4)="True",IF(_xlfn.XLOOKUP("Risky_Inbound",'Scoring_Config'!$A:$A,'Scoring_Config'!$D:$D,"Yes")="Yes",_xlfn.XLOOKUP("Risky_Inbound",'Scoring_Config'!$A:$A,'Scoring_Config'!$C:$C,50),0),0)+IF(LEFT(AK1229,4)="True",IF(_xlfn.XLOOKUP("Risky_Outbound",'Scoring_Config'!$A:$A,'Scoring_Config'!$D:$D,"Yes")="Yes",_xlfn.XLOOKUP("Risky_Outbound",'Scoring_Config'!$A:$A,'Scoring_Config'!$C:$C,25),0),0)+IF(LEFT(AZ1229,4)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1229,FIND(",",AL1229)+1,100)),0)+IF(LEFT(AM1229,4)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1229,FIND(",",AN1229)+1,100)),0)+IF(_xlfn.XLOOKUP("Profile_Scoring",'Scoring_Config'!$A:$A,'Scoring_Config'!$D:$D,"Yes")="Yes",VALUE(MID(AO1229,FIND(",",AO1229)+1,100)),0)+IF(_xlfn.XLOOKUP("Options_Scoring",'Scoring_Config'!$A:$A,'Scoring_Config'!$D:$D,"Yes")="Yes",VALUE(MID(AP1229,FIND(",",AP1229)+1,100)),0)))</f>
        <v>0</v>
      </c>
      <c r="AZ1229" cm="1">
        <f t="array" ref="AZ1229">IF(FALSE,"True," &amp; IF(_xlfn.XLOOKUP("Migrate_Insecure",'Scoring_Config'!$A:$A,'Scoring_Config'!$D:$D,"Yes")="Yes",_xlfn.XLOOKUP("Migrate_Insecure",'Scoring_Config'!$A:$A,'Scoring_Config'!$C:$C,10),0),"False,0")</f>
        <v>0</v>
      </c>
    </row>
    <row r="1230" spans="1:52">
      <c r="A1230" t="s">
        <v>1979</v>
      </c>
      <c r="B1230" t="s">
        <v>3202</v>
      </c>
      <c r="C1230" t="s">
        <v>3542</v>
      </c>
      <c r="D1230" t="s">
        <v>3545</v>
      </c>
      <c r="E1230" t="s">
        <v>3563</v>
      </c>
      <c r="F1230" t="s">
        <v>3878</v>
      </c>
      <c r="G1230" t="s">
        <v>585</v>
      </c>
      <c r="H1230" t="s">
        <v>174</v>
      </c>
      <c r="I1230" t="s">
        <v>4271</v>
      </c>
      <c r="J1230" t="s">
        <v>690</v>
      </c>
      <c r="K1230" t="s">
        <v>1749</v>
      </c>
      <c r="L1230" t="s">
        <v>1327</v>
      </c>
      <c r="M1230" t="s">
        <v>1974</v>
      </c>
      <c r="N1230" t="s">
        <v>4315</v>
      </c>
      <c r="O1230" t="s">
        <v>4319</v>
      </c>
      <c r="P1230" t="s">
        <v>4321</v>
      </c>
      <c r="Q1230" t="s">
        <v>4815</v>
      </c>
      <c r="R1230" t="s">
        <v>5439</v>
      </c>
      <c r="S1230" t="s">
        <v>4324</v>
      </c>
      <c r="T1230" t="s">
        <v>5706</v>
      </c>
      <c r="U1230" t="s">
        <v>6293</v>
      </c>
      <c r="Y1230" cm="1">
        <f t="array" ref="Y1230">IF(FALSE,"True," &amp; IF(_xlfn.XLOOKUP("Src_IsAny",'Scoring_Config'!$A:$A,'Scoring_Config'!$D:$D,"Yes")="Yes",_xlfn.XLOOKUP("Src_IsAny",'Scoring_Config'!$A:$A,'Scoring_Config'!$C:$C,10),0),"False,0")</f>
        <v>0</v>
      </c>
      <c r="Z1230" cm="1">
        <f t="array" ref="Z1230">IF(FALSE,"True," &amp; IF(_xlfn.XLOOKUP("Src_CIDR_Le_16",'Scoring_Config'!$A:$A,'Scoring_Config'!$D:$D,"Yes")="Yes",_xlfn.XLOOKUP("Src_CIDR_Le_16",'Scoring_Config'!$A:$A,'Scoring_Config'!$C:$C,10),0),"False,0")</f>
        <v>0</v>
      </c>
      <c r="AA1230" cm="1">
        <f t="array" ref="AA1230">IF(FALSE,"True," &amp; IF(_xlfn.XLOOKUP("Src_CIDR_17_22",'Scoring_Config'!$A:$A,'Scoring_Config'!$D:$D,"Yes")="Yes",_xlfn.XLOOKUP("Src_CIDR_17_22",'Scoring_Config'!$A:$A,'Scoring_Config'!$C:$C,5),0),"False,0")</f>
        <v>0</v>
      </c>
      <c r="AB1230" cm="1">
        <f t="array" ref="AB1230">IF(FALSE,"True," &amp; IF(_xlfn.XLOOKUP("Dst_IsAny",'Scoring_Config'!$A:$A,'Scoring_Config'!$D:$D,"Yes")="Yes",_xlfn.XLOOKUP("Dst_IsAny",'Scoring_Config'!$A:$A,'Scoring_Config'!$C:$C,10),0),"False,0")</f>
        <v>0</v>
      </c>
      <c r="AC1230" cm="1">
        <f t="array" ref="AC1230">IF(FALSE,"True," &amp; IF(_xlfn.XLOOKUP("Dst_CIDR_Le_16",'Scoring_Config'!$A:$A,'Scoring_Config'!$D:$D,"Yes")="Yes",_xlfn.XLOOKUP("Dst_CIDR_Le_16",'Scoring_Config'!$A:$A,'Scoring_Config'!$C:$C,10),0),"False,0")</f>
        <v>0</v>
      </c>
      <c r="AD1230" cm="1">
        <f t="array" ref="AD1230">IF(FALSE,"True," &amp; IF(_xlfn.XLOOKUP("Dst_CIDR_17_22",'Scoring_Config'!$A:$A,'Scoring_Config'!$D:$D,"Yes")="Yes",_xlfn.XLOOKUP("Dst_CIDR_17_22",'Scoring_Config'!$A:$A,'Scoring_Config'!$C:$C,5),0),"False,0")</f>
        <v>0</v>
      </c>
      <c r="AE1230" cm="1">
        <f t="array" ref="AE1230">IF(FALSE,"True," &amp; IF(_xlfn.XLOOKUP("SrcZone_IsAny",'Scoring_Config'!$A:$A,'Scoring_Config'!$D:$D,"Yes")="Yes",_xlfn.XLOOKUP("SrcZone_IsAny",'Scoring_Config'!$A:$A,'Scoring_Config'!$C:$C,10),0),"False,0")</f>
        <v>0</v>
      </c>
      <c r="AF1230" cm="1">
        <f t="array" ref="AF1230">IF(FALSE,"True," &amp; IF(_xlfn.XLOOKUP("DstZone_IsAny",'Scoring_Config'!$A:$A,'Scoring_Config'!$D:$D,"Yes")="Yes",_xlfn.XLOOKUP("DstZone_IsAny",'Scoring_Config'!$A:$A,'Scoring_Config'!$C:$C,10),0),"False,0")</f>
        <v>0</v>
      </c>
      <c r="AG1230" cm="1">
        <f t="array" ref="AG123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30" cm="1">
        <f t="array" ref="AH1230">IF(FALSE,"True," &amp; IF(_xlfn.XLOOKUP("App_Any_OR_RangeGt1000",'Scoring_Config'!$A:$A,'Scoring_Config'!$D:$D,"Yes")="Yes",_xlfn.XLOOKUP("App_Any_OR_RangeGt1000",'Scoring_Config'!$A:$A,'Scoring_Config'!$C:$C,10),0),"False,0")</f>
        <v>0</v>
      </c>
      <c r="AI1230" cm="1">
        <f t="array" ref="AI1230">IF(FALSE,"True," &amp; IF(_xlfn.XLOOKUP("Service_Insecure_Match",'Scoring_Config'!$A:$A,'Scoring_Config'!$D:$D,"Yes")="Yes",_xlfn.XLOOKUP("Service_Insecure_Match",'Scoring_Config'!$A:$A,'Scoring_Config'!$C:$C,5),0),"False,0")</f>
        <v>0</v>
      </c>
      <c r="AJ1230" cm="1">
        <f t="array" ref="AJ1230">IF(FALSE,"True," &amp; IF(_xlfn.XLOOKUP("Risky_Inbound",'Scoring_Config'!$A:$A,'Scoring_Config'!$D:$D,"Yes")="Yes",_xlfn.XLOOKUP("Risky_Inbound",'Scoring_Config'!$A:$A,'Scoring_Config'!$C:$C,50),0),"False,0")</f>
        <v>0</v>
      </c>
      <c r="AK1230" cm="1">
        <f t="array" ref="AK1230">IF(FALSE,"True," &amp; IF(_xlfn.XLOOKUP("Risky_Outbound",'Scoring_Config'!$A:$A,'Scoring_Config'!$D:$D,"Yes")="Yes",_xlfn.XLOOKUP("Risky_Outbound",'Scoring_Config'!$A:$A,'Scoring_Config'!$C:$C,25),0),"False,0")</f>
        <v>0</v>
      </c>
      <c r="AL1230" t="s">
        <v>6700</v>
      </c>
      <c r="AM1230" cm="1">
        <f t="array" ref="AM123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30" t="s">
        <v>6697</v>
      </c>
      <c r="AO1230" t="s">
        <v>6697</v>
      </c>
      <c r="AP1230" t="s">
        <v>6697</v>
      </c>
      <c r="AQ1230" cm="1">
        <f t="array" ref="AQ1230">IF(FALSE,"True," &amp; IF(_xlfn.XLOOKUP("Service_IsAny",'Scoring_Config'!$A:$A,'Scoring_Config'!$D:$D,"Yes")="Yes",_xlfn.XLOOKUP("Service_IsAny",'Scoring_Config'!$A:$A,'Scoring_Config'!$C:$C,0),0),"False,0")</f>
        <v>0</v>
      </c>
      <c r="AR1230">
        <v>0</v>
      </c>
      <c r="AS1230" cm="1">
        <f t="array" ref="AS1230">IF(FALSE,"True," &amp; IF(_xlfn.XLOOKUP("Service_RangeGt1000",'Scoring_Config'!$A:$A,'Scoring_Config'!$D:$D,"Yes")="Yes",_xlfn.XLOOKUP("Service_RangeGt1000",'Scoring_Config'!$A:$A,'Scoring_Config'!$C:$C,0),0),"False,0")</f>
        <v>0</v>
      </c>
      <c r="AT1230" cm="1">
        <f t="array" ref="AT1230">IF(FALSE,"True," &amp; IF(_xlfn.XLOOKUP("App_IsAny",'Scoring_Config'!$A:$A,'Scoring_Config'!$D:$D,"Yes")="Yes",_xlfn.XLOOKUP("App_IsAny",'Scoring_Config'!$A:$A,'Scoring_Config'!$C:$C,0),0),"False,0")</f>
        <v>0</v>
      </c>
      <c r="AU1230">
        <v>1</v>
      </c>
      <c r="AV1230" cm="1">
        <f t="array" ref="AV1230">IF(FALSE,"True," &amp; IF(_xlfn.XLOOKUP("App_RangeGt1000",'Scoring_Config'!$A:$A,'Scoring_Config'!$D:$D,"Yes")="Yes",_xlfn.XLOOKUP("App_RangeGt1000",'Scoring_Config'!$A:$A,'Scoring_Config'!$C:$C,0),0),"False,0")</f>
        <v>0</v>
      </c>
      <c r="AW1230" cm="1">
        <f t="array" ref="AW1230">IF(FALSE,"True," &amp; IF(_xlfn.XLOOKUP("Action_IsDenyOrDrop",'Scoring_Config'!$A:$A,'Scoring_Config'!$D:$D,"Yes")="Yes",_xlfn.XLOOKUP("Action_IsDenyOrDrop",'Scoring_Config'!$A:$A,'Scoring_Config'!$C:$C,0),0),"False,0")</f>
        <v>0</v>
      </c>
      <c r="AX1230" cm="1">
        <f t="array" ref="AX1230">IF(LEFT(AW1230,4)="True",0,(IF(LEFT(Y1230,4)="True",IF(_xlfn.XLOOKUP("Src_IsAny",'Scoring_Config'!$A:$A,'Scoring_Config'!$D:$D,"Yes")="Yes",_xlfn.XLOOKUP("Src_IsAny",'Scoring_Config'!$A:$A,'Scoring_Config'!$C:$C,10),0),0)+IF(LEFT(Z1230,4)="True",IF(_xlfn.XLOOKUP("Src_CIDR_Le_16",'Scoring_Config'!$A:$A,'Scoring_Config'!$D:$D,"Yes")="Yes",_xlfn.XLOOKUP("Src_CIDR_Le_16",'Scoring_Config'!$A:$A,'Scoring_Config'!$C:$C,10),0),0)+IF(LEFT(AA1230,4)="True",IF(_xlfn.XLOOKUP("Src_CIDR_17_22",'Scoring_Config'!$A:$A,'Scoring_Config'!$D:$D,"Yes")="Yes",_xlfn.XLOOKUP("Src_CIDR_17_22",'Scoring_Config'!$A:$A,'Scoring_Config'!$C:$C,5),0),0)+IF(LEFT(AB1230,4)="True",IF(_xlfn.XLOOKUP("Dst_IsAny",'Scoring_Config'!$A:$A,'Scoring_Config'!$D:$D,"Yes")="Yes",_xlfn.XLOOKUP("Dst_IsAny",'Scoring_Config'!$A:$A,'Scoring_Config'!$C:$C,10),0),0)+IF(LEFT(AC1230,4)="True",IF(_xlfn.XLOOKUP("Dst_CIDR_Le_16",'Scoring_Config'!$A:$A,'Scoring_Config'!$D:$D,"Yes")="Yes",_xlfn.XLOOKUP("Dst_CIDR_Le_16",'Scoring_Config'!$A:$A,'Scoring_Config'!$C:$C,10),0),0)+IF(LEFT(AD1230,4)="True",IF(_xlfn.XLOOKUP("Dst_CIDR_17_22",'Scoring_Config'!$A:$A,'Scoring_Config'!$D:$D,"Yes")="Yes",_xlfn.XLOOKUP("Dst_CIDR_17_22",'Scoring_Config'!$A:$A,'Scoring_Config'!$C:$C,5),0),0)+IF(LEFT(AE1230,4)="True",IF(_xlfn.XLOOKUP("SrcZone_IsAny",'Scoring_Config'!$A:$A,'Scoring_Config'!$D:$D,"Yes")="Yes",_xlfn.XLOOKUP("SrcZone_IsAny",'Scoring_Config'!$A:$A,'Scoring_Config'!$C:$C,10),0),0)+IF(LEFT(AF1230,4)="True",IF(_xlfn.XLOOKUP("DstZone_IsAny",'Scoring_Config'!$A:$A,'Scoring_Config'!$D:$D,"Yes")="Yes",_xlfn.XLOOKUP("DstZone_IsAny",'Scoring_Config'!$A:$A,'Scoring_Config'!$C:$C,10),0),0)+IF(LEFT(AG1230,4)="True",IF(_xlfn.XLOOKUP("Service_Any_OR_RangeGt1000",'Scoring_Config'!$A:$A,'Scoring_Config'!$D:$D,"Yes")="Yes",_xlfn.XLOOKUP("Service_Any_OR_RangeGt1000",'Scoring_Config'!$A:$A,'Scoring_Config'!$C:$C,10),0),0)+IF(LEFT(AH1230,4)="True",IF(_xlfn.XLOOKUP("App_Any_OR_RangeGt1000",'Scoring_Config'!$A:$A,'Scoring_Config'!$D:$D,"Yes")="Yes",_xlfn.XLOOKUP("App_Any_OR_RangeGt1000",'Scoring_Config'!$A:$A,'Scoring_Config'!$C:$C,10),0),0)+IF(LEFT(AI1230,4)="True",IF(_xlfn.XLOOKUP("Service_Insecure_Match",'Scoring_Config'!$A:$A,'Scoring_Config'!$D:$D,"Yes")="Yes",_xlfn.XLOOKUP("Service_Insecure_Match",'Scoring_Config'!$A:$A,'Scoring_Config'!$C:$C,5),0),0)+IF(LEFT(AJ1230,4)="True",IF(_xlfn.XLOOKUP("Risky_Inbound",'Scoring_Config'!$A:$A,'Scoring_Config'!$D:$D,"Yes")="Yes",_xlfn.XLOOKUP("Risky_Inbound",'Scoring_Config'!$A:$A,'Scoring_Config'!$C:$C,50),0),0)+IF(LEFT(AK1230,4)="True",IF(_xlfn.XLOOKUP("Risky_Outbound",'Scoring_Config'!$A:$A,'Scoring_Config'!$D:$D,"Yes")="Yes",_xlfn.XLOOKUP("Risky_Outbound",'Scoring_Config'!$A:$A,'Scoring_Config'!$C:$C,25),0),0)+IF(LEFT(AZ1230,4)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1230,FIND(",",AL1230)+1,100)),0)+IF(LEFT(AM1230,4)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1230,FIND(",",AN1230)+1,100)),0)+IF(_xlfn.XLOOKUP("Profile_Scoring",'Scoring_Config'!$A:$A,'Scoring_Config'!$D:$D,"Yes")="Yes",VALUE(MID(AO1230,FIND(",",AO1230)+1,100)),0)+IF(_xlfn.XLOOKUP("Options_Scoring",'Scoring_Config'!$A:$A,'Scoring_Config'!$D:$D,"Yes")="Yes",VALUE(MID(AP1230,FIND(",",AP1230)+1,100)),0)))</f>
        <v>0</v>
      </c>
      <c r="AZ1230" cm="1">
        <f t="array" ref="AZ1230">IF(FALSE,"True," &amp; IF(_xlfn.XLOOKUP("Migrate_Insecure",'Scoring_Config'!$A:$A,'Scoring_Config'!$D:$D,"Yes")="Yes",_xlfn.XLOOKUP("Migrate_Insecure",'Scoring_Config'!$A:$A,'Scoring_Config'!$C:$C,10),0),"False,0")</f>
        <v>0</v>
      </c>
    </row>
    <row r="1231" spans="1:52">
      <c r="A1231" t="s">
        <v>1979</v>
      </c>
      <c r="B1231" t="s">
        <v>3203</v>
      </c>
      <c r="C1231" t="s">
        <v>3542</v>
      </c>
      <c r="D1231" t="s">
        <v>3545</v>
      </c>
      <c r="E1231" t="s">
        <v>3563</v>
      </c>
      <c r="F1231" t="s">
        <v>3864</v>
      </c>
      <c r="G1231" t="s">
        <v>585</v>
      </c>
      <c r="H1231" t="s">
        <v>174</v>
      </c>
      <c r="I1231" t="s">
        <v>4272</v>
      </c>
      <c r="J1231" t="s">
        <v>1214</v>
      </c>
      <c r="K1231" t="s">
        <v>1884</v>
      </c>
      <c r="L1231" t="s">
        <v>1370</v>
      </c>
      <c r="M1231" t="s">
        <v>1974</v>
      </c>
      <c r="N1231" t="s">
        <v>4315</v>
      </c>
      <c r="O1231" t="s">
        <v>4319</v>
      </c>
      <c r="P1231" t="s">
        <v>4321</v>
      </c>
      <c r="Q1231" t="s">
        <v>5195</v>
      </c>
      <c r="R1231" t="s">
        <v>5439</v>
      </c>
      <c r="S1231" t="s">
        <v>4324</v>
      </c>
      <c r="T1231" t="s">
        <v>5874</v>
      </c>
      <c r="U1231" t="s">
        <v>6562</v>
      </c>
      <c r="Y1231" cm="1">
        <f t="array" ref="Y1231">IF(FALSE,"True," &amp; IF(_xlfn.XLOOKUP("Src_IsAny",'Scoring_Config'!$A:$A,'Scoring_Config'!$D:$D,"Yes")="Yes",_xlfn.XLOOKUP("Src_IsAny",'Scoring_Config'!$A:$A,'Scoring_Config'!$C:$C,10),0),"False,0")</f>
        <v>0</v>
      </c>
      <c r="Z1231" cm="1">
        <f t="array" ref="Z1231">IF(FALSE,"True," &amp; IF(_xlfn.XLOOKUP("Src_CIDR_Le_16",'Scoring_Config'!$A:$A,'Scoring_Config'!$D:$D,"Yes")="Yes",_xlfn.XLOOKUP("Src_CIDR_Le_16",'Scoring_Config'!$A:$A,'Scoring_Config'!$C:$C,10),0),"False,0")</f>
        <v>0</v>
      </c>
      <c r="AA1231" cm="1">
        <f t="array" ref="AA1231">IF(FALSE,"True," &amp; IF(_xlfn.XLOOKUP("Src_CIDR_17_22",'Scoring_Config'!$A:$A,'Scoring_Config'!$D:$D,"Yes")="Yes",_xlfn.XLOOKUP("Src_CIDR_17_22",'Scoring_Config'!$A:$A,'Scoring_Config'!$C:$C,5),0),"False,0")</f>
        <v>0</v>
      </c>
      <c r="AB1231" cm="1">
        <f t="array" ref="AB1231">IF(FALSE,"True," &amp; IF(_xlfn.XLOOKUP("Dst_IsAny",'Scoring_Config'!$A:$A,'Scoring_Config'!$D:$D,"Yes")="Yes",_xlfn.XLOOKUP("Dst_IsAny",'Scoring_Config'!$A:$A,'Scoring_Config'!$C:$C,10),0),"False,0")</f>
        <v>0</v>
      </c>
      <c r="AC1231" cm="1">
        <f t="array" ref="AC1231">IF(FALSE,"True," &amp; IF(_xlfn.XLOOKUP("Dst_CIDR_Le_16",'Scoring_Config'!$A:$A,'Scoring_Config'!$D:$D,"Yes")="Yes",_xlfn.XLOOKUP("Dst_CIDR_Le_16",'Scoring_Config'!$A:$A,'Scoring_Config'!$C:$C,10),0),"False,0")</f>
        <v>0</v>
      </c>
      <c r="AD1231" cm="1">
        <f t="array" ref="AD1231">IF(FALSE,"True," &amp; IF(_xlfn.XLOOKUP("Dst_CIDR_17_22",'Scoring_Config'!$A:$A,'Scoring_Config'!$D:$D,"Yes")="Yes",_xlfn.XLOOKUP("Dst_CIDR_17_22",'Scoring_Config'!$A:$A,'Scoring_Config'!$C:$C,5),0),"False,0")</f>
        <v>0</v>
      </c>
      <c r="AE1231" cm="1">
        <f t="array" ref="AE1231">IF(FALSE,"True," &amp; IF(_xlfn.XLOOKUP("SrcZone_IsAny",'Scoring_Config'!$A:$A,'Scoring_Config'!$D:$D,"Yes")="Yes",_xlfn.XLOOKUP("SrcZone_IsAny",'Scoring_Config'!$A:$A,'Scoring_Config'!$C:$C,10),0),"False,0")</f>
        <v>0</v>
      </c>
      <c r="AF1231" cm="1">
        <f t="array" ref="AF1231">IF(FALSE,"True," &amp; IF(_xlfn.XLOOKUP("DstZone_IsAny",'Scoring_Config'!$A:$A,'Scoring_Config'!$D:$D,"Yes")="Yes",_xlfn.XLOOKUP("DstZone_IsAny",'Scoring_Config'!$A:$A,'Scoring_Config'!$C:$C,10),0),"False,0")</f>
        <v>0</v>
      </c>
      <c r="AG1231" cm="1">
        <f t="array" ref="AG123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31" cm="1">
        <f t="array" ref="AH1231">IF(FALSE,"True," &amp; IF(_xlfn.XLOOKUP("App_Any_OR_RangeGt1000",'Scoring_Config'!$A:$A,'Scoring_Config'!$D:$D,"Yes")="Yes",_xlfn.XLOOKUP("App_Any_OR_RangeGt1000",'Scoring_Config'!$A:$A,'Scoring_Config'!$C:$C,10),0),"False,0")</f>
        <v>0</v>
      </c>
      <c r="AI1231" cm="1">
        <f t="array" ref="AI1231">IF(FALSE,"True," &amp; IF(_xlfn.XLOOKUP("Service_Insecure_Match",'Scoring_Config'!$A:$A,'Scoring_Config'!$D:$D,"Yes")="Yes",_xlfn.XLOOKUP("Service_Insecure_Match",'Scoring_Config'!$A:$A,'Scoring_Config'!$C:$C,5),0),"False,0")</f>
        <v>0</v>
      </c>
      <c r="AJ1231" cm="1">
        <f t="array" ref="AJ1231">IF(FALSE,"True," &amp; IF(_xlfn.XLOOKUP("Risky_Inbound",'Scoring_Config'!$A:$A,'Scoring_Config'!$D:$D,"Yes")="Yes",_xlfn.XLOOKUP("Risky_Inbound",'Scoring_Config'!$A:$A,'Scoring_Config'!$C:$C,50),0),"False,0")</f>
        <v>0</v>
      </c>
      <c r="AK1231" cm="1">
        <f t="array" ref="AK1231">IF(FALSE,"True," &amp; IF(_xlfn.XLOOKUP("Risky_Outbound",'Scoring_Config'!$A:$A,'Scoring_Config'!$D:$D,"Yes")="Yes",_xlfn.XLOOKUP("Risky_Outbound",'Scoring_Config'!$A:$A,'Scoring_Config'!$C:$C,25),0),"False,0")</f>
        <v>0</v>
      </c>
      <c r="AL1231" t="s">
        <v>6700</v>
      </c>
      <c r="AM1231" cm="1">
        <f t="array" ref="AM123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31" t="s">
        <v>6697</v>
      </c>
      <c r="AO1231" t="s">
        <v>6697</v>
      </c>
      <c r="AP1231" t="s">
        <v>6697</v>
      </c>
      <c r="AQ1231" cm="1">
        <f t="array" ref="AQ1231">IF(FALSE,"True," &amp; IF(_xlfn.XLOOKUP("Service_IsAny",'Scoring_Config'!$A:$A,'Scoring_Config'!$D:$D,"Yes")="Yes",_xlfn.XLOOKUP("Service_IsAny",'Scoring_Config'!$A:$A,'Scoring_Config'!$C:$C,0),0),"False,0")</f>
        <v>0</v>
      </c>
      <c r="AR1231">
        <v>1</v>
      </c>
      <c r="AS1231" cm="1">
        <f t="array" ref="AS1231">IF(FALSE,"True," &amp; IF(_xlfn.XLOOKUP("Service_RangeGt1000",'Scoring_Config'!$A:$A,'Scoring_Config'!$D:$D,"Yes")="Yes",_xlfn.XLOOKUP("Service_RangeGt1000",'Scoring_Config'!$A:$A,'Scoring_Config'!$C:$C,0),0),"False,0")</f>
        <v>0</v>
      </c>
      <c r="AT1231" cm="1">
        <f t="array" ref="AT1231">IF(FALSE,"True," &amp; IF(_xlfn.XLOOKUP("App_IsAny",'Scoring_Config'!$A:$A,'Scoring_Config'!$D:$D,"Yes")="Yes",_xlfn.XLOOKUP("App_IsAny",'Scoring_Config'!$A:$A,'Scoring_Config'!$C:$C,0),0),"False,0")</f>
        <v>0</v>
      </c>
      <c r="AU1231">
        <v>1</v>
      </c>
      <c r="AV1231" cm="1">
        <f t="array" ref="AV1231">IF(FALSE,"True," &amp; IF(_xlfn.XLOOKUP("App_RangeGt1000",'Scoring_Config'!$A:$A,'Scoring_Config'!$D:$D,"Yes")="Yes",_xlfn.XLOOKUP("App_RangeGt1000",'Scoring_Config'!$A:$A,'Scoring_Config'!$C:$C,0),0),"False,0")</f>
        <v>0</v>
      </c>
      <c r="AW1231" cm="1">
        <f t="array" ref="AW1231">IF(FALSE,"True," &amp; IF(_xlfn.XLOOKUP("Action_IsDenyOrDrop",'Scoring_Config'!$A:$A,'Scoring_Config'!$D:$D,"Yes")="Yes",_xlfn.XLOOKUP("Action_IsDenyOrDrop",'Scoring_Config'!$A:$A,'Scoring_Config'!$C:$C,0),0),"False,0")</f>
        <v>0</v>
      </c>
      <c r="AX1231" cm="1">
        <f t="array" ref="AX1231">IF(LEFT(AW1231,4)="True",0,(IF(LEFT(Y1231,4)="True",IF(_xlfn.XLOOKUP("Src_IsAny",'Scoring_Config'!$A:$A,'Scoring_Config'!$D:$D,"Yes")="Yes",_xlfn.XLOOKUP("Src_IsAny",'Scoring_Config'!$A:$A,'Scoring_Config'!$C:$C,10),0),0)+IF(LEFT(Z1231,4)="True",IF(_xlfn.XLOOKUP("Src_CIDR_Le_16",'Scoring_Config'!$A:$A,'Scoring_Config'!$D:$D,"Yes")="Yes",_xlfn.XLOOKUP("Src_CIDR_Le_16",'Scoring_Config'!$A:$A,'Scoring_Config'!$C:$C,10),0),0)+IF(LEFT(AA1231,4)="True",IF(_xlfn.XLOOKUP("Src_CIDR_17_22",'Scoring_Config'!$A:$A,'Scoring_Config'!$D:$D,"Yes")="Yes",_xlfn.XLOOKUP("Src_CIDR_17_22",'Scoring_Config'!$A:$A,'Scoring_Config'!$C:$C,5),0),0)+IF(LEFT(AB1231,4)="True",IF(_xlfn.XLOOKUP("Dst_IsAny",'Scoring_Config'!$A:$A,'Scoring_Config'!$D:$D,"Yes")="Yes",_xlfn.XLOOKUP("Dst_IsAny",'Scoring_Config'!$A:$A,'Scoring_Config'!$C:$C,10),0),0)+IF(LEFT(AC1231,4)="True",IF(_xlfn.XLOOKUP("Dst_CIDR_Le_16",'Scoring_Config'!$A:$A,'Scoring_Config'!$D:$D,"Yes")="Yes",_xlfn.XLOOKUP("Dst_CIDR_Le_16",'Scoring_Config'!$A:$A,'Scoring_Config'!$C:$C,10),0),0)+IF(LEFT(AD1231,4)="True",IF(_xlfn.XLOOKUP("Dst_CIDR_17_22",'Scoring_Config'!$A:$A,'Scoring_Config'!$D:$D,"Yes")="Yes",_xlfn.XLOOKUP("Dst_CIDR_17_22",'Scoring_Config'!$A:$A,'Scoring_Config'!$C:$C,5),0),0)+IF(LEFT(AE1231,4)="True",IF(_xlfn.XLOOKUP("SrcZone_IsAny",'Scoring_Config'!$A:$A,'Scoring_Config'!$D:$D,"Yes")="Yes",_xlfn.XLOOKUP("SrcZone_IsAny",'Scoring_Config'!$A:$A,'Scoring_Config'!$C:$C,10),0),0)+IF(LEFT(AF1231,4)="True",IF(_xlfn.XLOOKUP("DstZone_IsAny",'Scoring_Config'!$A:$A,'Scoring_Config'!$D:$D,"Yes")="Yes",_xlfn.XLOOKUP("DstZone_IsAny",'Scoring_Config'!$A:$A,'Scoring_Config'!$C:$C,10),0),0)+IF(LEFT(AG1231,4)="True",IF(_xlfn.XLOOKUP("Service_Any_OR_RangeGt1000",'Scoring_Config'!$A:$A,'Scoring_Config'!$D:$D,"Yes")="Yes",_xlfn.XLOOKUP("Service_Any_OR_RangeGt1000",'Scoring_Config'!$A:$A,'Scoring_Config'!$C:$C,10),0),0)+IF(LEFT(AH1231,4)="True",IF(_xlfn.XLOOKUP("App_Any_OR_RangeGt1000",'Scoring_Config'!$A:$A,'Scoring_Config'!$D:$D,"Yes")="Yes",_xlfn.XLOOKUP("App_Any_OR_RangeGt1000",'Scoring_Config'!$A:$A,'Scoring_Config'!$C:$C,10),0),0)+IF(LEFT(AI1231,4)="True",IF(_xlfn.XLOOKUP("Service_Insecure_Match",'Scoring_Config'!$A:$A,'Scoring_Config'!$D:$D,"Yes")="Yes",_xlfn.XLOOKUP("Service_Insecure_Match",'Scoring_Config'!$A:$A,'Scoring_Config'!$C:$C,5),0),0)+IF(LEFT(AJ1231,4)="True",IF(_xlfn.XLOOKUP("Risky_Inbound",'Scoring_Config'!$A:$A,'Scoring_Config'!$D:$D,"Yes")="Yes",_xlfn.XLOOKUP("Risky_Inbound",'Scoring_Config'!$A:$A,'Scoring_Config'!$C:$C,50),0),0)+IF(LEFT(AK1231,4)="True",IF(_xlfn.XLOOKUP("Risky_Outbound",'Scoring_Config'!$A:$A,'Scoring_Config'!$D:$D,"Yes")="Yes",_xlfn.XLOOKUP("Risky_Outbound",'Scoring_Config'!$A:$A,'Scoring_Config'!$C:$C,25),0),0)+IF(LEFT(AZ1231,4)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1231,FIND(",",AL1231)+1,100)),0)+IF(LEFT(AM1231,4)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1231,FIND(",",AN1231)+1,100)),0)+IF(_xlfn.XLOOKUP("Profile_Scoring",'Scoring_Config'!$A:$A,'Scoring_Config'!$D:$D,"Yes")="Yes",VALUE(MID(AO1231,FIND(",",AO1231)+1,100)),0)+IF(_xlfn.XLOOKUP("Options_Scoring",'Scoring_Config'!$A:$A,'Scoring_Config'!$D:$D,"Yes")="Yes",VALUE(MID(AP1231,FIND(",",AP1231)+1,100)),0)))</f>
        <v>0</v>
      </c>
      <c r="AZ1231" cm="1">
        <f t="array" ref="AZ1231">IF(FALSE,"True," &amp; IF(_xlfn.XLOOKUP("Migrate_Insecure",'Scoring_Config'!$A:$A,'Scoring_Config'!$D:$D,"Yes")="Yes",_xlfn.XLOOKUP("Migrate_Insecure",'Scoring_Config'!$A:$A,'Scoring_Config'!$C:$C,10),0),"False,0")</f>
        <v>0</v>
      </c>
    </row>
    <row r="1232" spans="1:52">
      <c r="A1232" t="s">
        <v>1979</v>
      </c>
      <c r="B1232" t="s">
        <v>3204</v>
      </c>
      <c r="C1232" t="s">
        <v>3542</v>
      </c>
      <c r="D1232" t="s">
        <v>3545</v>
      </c>
      <c r="E1232" t="s">
        <v>3563</v>
      </c>
      <c r="F1232" t="s">
        <v>3894</v>
      </c>
      <c r="G1232" t="s">
        <v>486</v>
      </c>
      <c r="H1232" t="s">
        <v>174</v>
      </c>
      <c r="I1232" t="s">
        <v>3986</v>
      </c>
      <c r="J1232" t="s">
        <v>1215</v>
      </c>
      <c r="K1232" t="s">
        <v>174</v>
      </c>
      <c r="L1232" t="s">
        <v>174</v>
      </c>
      <c r="M1232" t="s">
        <v>1974</v>
      </c>
      <c r="N1232" t="s">
        <v>4315</v>
      </c>
      <c r="O1232" t="s">
        <v>4319</v>
      </c>
      <c r="P1232" t="s">
        <v>4321</v>
      </c>
      <c r="Q1232" t="s">
        <v>5196</v>
      </c>
      <c r="R1232" t="s">
        <v>5452</v>
      </c>
      <c r="S1232" t="s">
        <v>5545</v>
      </c>
      <c r="T1232" t="s">
        <v>5875</v>
      </c>
      <c r="U1232" t="s">
        <v>6563</v>
      </c>
      <c r="Y1232" cm="1">
        <f t="array" ref="Y1232">IF(FALSE,"True," &amp; IF(_xlfn.XLOOKUP("Src_IsAny",'Scoring_Config'!$A:$A,'Scoring_Config'!$D:$D,"Yes")="Yes",_xlfn.XLOOKUP("Src_IsAny",'Scoring_Config'!$A:$A,'Scoring_Config'!$C:$C,10),0),"False,0")</f>
        <v>0</v>
      </c>
      <c r="Z1232" cm="1">
        <f t="array" ref="Z1232">IF(FALSE,"True," &amp; IF(_xlfn.XLOOKUP("Src_CIDR_Le_16",'Scoring_Config'!$A:$A,'Scoring_Config'!$D:$D,"Yes")="Yes",_xlfn.XLOOKUP("Src_CIDR_Le_16",'Scoring_Config'!$A:$A,'Scoring_Config'!$C:$C,10),0),"False,0")</f>
        <v>0</v>
      </c>
      <c r="AA1232" cm="1">
        <f t="array" ref="AA1232">IF(FALSE,"True," &amp; IF(_xlfn.XLOOKUP("Src_CIDR_17_22",'Scoring_Config'!$A:$A,'Scoring_Config'!$D:$D,"Yes")="Yes",_xlfn.XLOOKUP("Src_CIDR_17_22",'Scoring_Config'!$A:$A,'Scoring_Config'!$C:$C,5),0),"False,0")</f>
        <v>0</v>
      </c>
      <c r="AB1232" cm="1">
        <f t="array" ref="AB1232">IF(FALSE,"True," &amp; IF(_xlfn.XLOOKUP("Dst_IsAny",'Scoring_Config'!$A:$A,'Scoring_Config'!$D:$D,"Yes")="Yes",_xlfn.XLOOKUP("Dst_IsAny",'Scoring_Config'!$A:$A,'Scoring_Config'!$C:$C,10),0),"False,0")</f>
        <v>0</v>
      </c>
      <c r="AC1232" cm="1">
        <f t="array" ref="AC1232">IF(FALSE,"True," &amp; IF(_xlfn.XLOOKUP("Dst_CIDR_Le_16",'Scoring_Config'!$A:$A,'Scoring_Config'!$D:$D,"Yes")="Yes",_xlfn.XLOOKUP("Dst_CIDR_Le_16",'Scoring_Config'!$A:$A,'Scoring_Config'!$C:$C,10),0),"False,0")</f>
        <v>0</v>
      </c>
      <c r="AD1232" cm="1">
        <f t="array" ref="AD1232">IF(FALSE,"True," &amp; IF(_xlfn.XLOOKUP("Dst_CIDR_17_22",'Scoring_Config'!$A:$A,'Scoring_Config'!$D:$D,"Yes")="Yes",_xlfn.XLOOKUP("Dst_CIDR_17_22",'Scoring_Config'!$A:$A,'Scoring_Config'!$C:$C,5),0),"False,0")</f>
        <v>0</v>
      </c>
      <c r="AE1232" cm="1">
        <f t="array" ref="AE1232">IF(FALSE,"True," &amp; IF(_xlfn.XLOOKUP("SrcZone_IsAny",'Scoring_Config'!$A:$A,'Scoring_Config'!$D:$D,"Yes")="Yes",_xlfn.XLOOKUP("SrcZone_IsAny",'Scoring_Config'!$A:$A,'Scoring_Config'!$C:$C,10),0),"False,0")</f>
        <v>0</v>
      </c>
      <c r="AF1232" cm="1">
        <f t="array" ref="AF1232">IF(FALSE,"True," &amp; IF(_xlfn.XLOOKUP("DstZone_IsAny",'Scoring_Config'!$A:$A,'Scoring_Config'!$D:$D,"Yes")="Yes",_xlfn.XLOOKUP("DstZone_IsAny",'Scoring_Config'!$A:$A,'Scoring_Config'!$C:$C,10),0),"False,0")</f>
        <v>0</v>
      </c>
      <c r="AG1232" cm="1">
        <f t="array" ref="AG1232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232" cm="1">
        <f t="array" ref="AH1232">IF(TRUE,"True," &amp; IF(_xlfn.XLOOKUP("App_Any_OR_RangeGt1000",'Scoring_Config'!$A:$A,'Scoring_Config'!$D:$D,"Yes")="Yes",_xlfn.XLOOKUP("App_Any_OR_RangeGt1000",'Scoring_Config'!$A:$A,'Scoring_Config'!$C:$C,10),0),"False,0")</f>
        <v>0</v>
      </c>
      <c r="AI1232" cm="1">
        <f t="array" ref="AI1232">IF(TRUE,"True," &amp; IF(_xlfn.XLOOKUP("Service_Insecure_Match",'Scoring_Config'!$A:$A,'Scoring_Config'!$D:$D,"Yes")="Yes",_xlfn.XLOOKUP("Service_Insecure_Match",'Scoring_Config'!$A:$A,'Scoring_Config'!$C:$C,5),0),"False,0")</f>
        <v>0</v>
      </c>
      <c r="AJ1232" cm="1">
        <f t="array" ref="AJ1232">IF(FALSE,"True," &amp; IF(_xlfn.XLOOKUP("Risky_Inbound",'Scoring_Config'!$A:$A,'Scoring_Config'!$D:$D,"Yes")="Yes",_xlfn.XLOOKUP("Risky_Inbound",'Scoring_Config'!$A:$A,'Scoring_Config'!$C:$C,50),0),"False,0")</f>
        <v>0</v>
      </c>
      <c r="AK1232" cm="1">
        <f t="array" ref="AK1232">IF(FALSE,"True," &amp; IF(_xlfn.XLOOKUP("Risky_Outbound",'Scoring_Config'!$A:$A,'Scoring_Config'!$D:$D,"Yes")="Yes",_xlfn.XLOOKUP("Risky_Outbound",'Scoring_Config'!$A:$A,'Scoring_Config'!$C:$C,25),0),"False,0")</f>
        <v>0</v>
      </c>
      <c r="AL1232" t="s">
        <v>6700</v>
      </c>
      <c r="AM1232" cm="1">
        <f t="array" ref="AM123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32" t="s">
        <v>6697</v>
      </c>
      <c r="AO1232" t="s">
        <v>6697</v>
      </c>
      <c r="AP1232" t="s">
        <v>6697</v>
      </c>
      <c r="AQ1232" cm="1">
        <f t="array" ref="AQ1232">IF(TRUE,"True," &amp; IF(_xlfn.XLOOKUP("Service_IsAny",'Scoring_Config'!$A:$A,'Scoring_Config'!$D:$D,"Yes")="Yes",_xlfn.XLOOKUP("Service_IsAny",'Scoring_Config'!$A:$A,'Scoring_Config'!$C:$C,0),0),"False,0")</f>
        <v>0</v>
      </c>
      <c r="AR1232">
        <v>65535</v>
      </c>
      <c r="AS1232" cm="1">
        <f t="array" ref="AS1232">IF(TRUE,"True," &amp; IF(_xlfn.XLOOKUP("Service_RangeGt1000",'Scoring_Config'!$A:$A,'Scoring_Config'!$D:$D,"Yes")="Yes",_xlfn.XLOOKUP("Service_RangeGt1000",'Scoring_Config'!$A:$A,'Scoring_Config'!$C:$C,0),0),"False,0")</f>
        <v>0</v>
      </c>
      <c r="AT1232" cm="1">
        <f t="array" ref="AT1232">IF(TRUE,"True," &amp; IF(_xlfn.XLOOKUP("App_IsAny",'Scoring_Config'!$A:$A,'Scoring_Config'!$D:$D,"Yes")="Yes",_xlfn.XLOOKUP("App_IsAny",'Scoring_Config'!$A:$A,'Scoring_Config'!$C:$C,0),0),"False,0")</f>
        <v>0</v>
      </c>
      <c r="AU1232">
        <v>65535</v>
      </c>
      <c r="AV1232" cm="1">
        <f t="array" ref="AV1232">IF(TRUE,"True," &amp; IF(_xlfn.XLOOKUP("App_RangeGt1000",'Scoring_Config'!$A:$A,'Scoring_Config'!$D:$D,"Yes")="Yes",_xlfn.XLOOKUP("App_RangeGt1000",'Scoring_Config'!$A:$A,'Scoring_Config'!$C:$C,0),0),"False,0")</f>
        <v>0</v>
      </c>
      <c r="AW1232" cm="1">
        <f t="array" ref="AW1232">IF(FALSE,"True," &amp; IF(_xlfn.XLOOKUP("Action_IsDenyOrDrop",'Scoring_Config'!$A:$A,'Scoring_Config'!$D:$D,"Yes")="Yes",_xlfn.XLOOKUP("Action_IsDenyOrDrop",'Scoring_Config'!$A:$A,'Scoring_Config'!$C:$C,0),0),"False,0")</f>
        <v>0</v>
      </c>
      <c r="AX1232" cm="1">
        <f t="array" ref="AX1232">IF(LEFT(AW1232,4)="True",0,(IF(LEFT(Y1232,4)="True",IF(_xlfn.XLOOKUP("Src_IsAny",'Scoring_Config'!$A:$A,'Scoring_Config'!$D:$D,"Yes")="Yes",_xlfn.XLOOKUP("Src_IsAny",'Scoring_Config'!$A:$A,'Scoring_Config'!$C:$C,10),0),0)+IF(LEFT(Z1232,4)="True",IF(_xlfn.XLOOKUP("Src_CIDR_Le_16",'Scoring_Config'!$A:$A,'Scoring_Config'!$D:$D,"Yes")="Yes",_xlfn.XLOOKUP("Src_CIDR_Le_16",'Scoring_Config'!$A:$A,'Scoring_Config'!$C:$C,10),0),0)+IF(LEFT(AA1232,4)="True",IF(_xlfn.XLOOKUP("Src_CIDR_17_22",'Scoring_Config'!$A:$A,'Scoring_Config'!$D:$D,"Yes")="Yes",_xlfn.XLOOKUP("Src_CIDR_17_22",'Scoring_Config'!$A:$A,'Scoring_Config'!$C:$C,5),0),0)+IF(LEFT(AB1232,4)="True",IF(_xlfn.XLOOKUP("Dst_IsAny",'Scoring_Config'!$A:$A,'Scoring_Config'!$D:$D,"Yes")="Yes",_xlfn.XLOOKUP("Dst_IsAny",'Scoring_Config'!$A:$A,'Scoring_Config'!$C:$C,10),0),0)+IF(LEFT(AC1232,4)="True",IF(_xlfn.XLOOKUP("Dst_CIDR_Le_16",'Scoring_Config'!$A:$A,'Scoring_Config'!$D:$D,"Yes")="Yes",_xlfn.XLOOKUP("Dst_CIDR_Le_16",'Scoring_Config'!$A:$A,'Scoring_Config'!$C:$C,10),0),0)+IF(LEFT(AD1232,4)="True",IF(_xlfn.XLOOKUP("Dst_CIDR_17_22",'Scoring_Config'!$A:$A,'Scoring_Config'!$D:$D,"Yes")="Yes",_xlfn.XLOOKUP("Dst_CIDR_17_22",'Scoring_Config'!$A:$A,'Scoring_Config'!$C:$C,5),0),0)+IF(LEFT(AE1232,4)="True",IF(_xlfn.XLOOKUP("SrcZone_IsAny",'Scoring_Config'!$A:$A,'Scoring_Config'!$D:$D,"Yes")="Yes",_xlfn.XLOOKUP("SrcZone_IsAny",'Scoring_Config'!$A:$A,'Scoring_Config'!$C:$C,10),0),0)+IF(LEFT(AF1232,4)="True",IF(_xlfn.XLOOKUP("DstZone_IsAny",'Scoring_Config'!$A:$A,'Scoring_Config'!$D:$D,"Yes")="Yes",_xlfn.XLOOKUP("DstZone_IsAny",'Scoring_Config'!$A:$A,'Scoring_Config'!$C:$C,10),0),0)+IF(LEFT(AG1232,4)="True",IF(_xlfn.XLOOKUP("Service_Any_OR_RangeGt1000",'Scoring_Config'!$A:$A,'Scoring_Config'!$D:$D,"Yes")="Yes",_xlfn.XLOOKUP("Service_Any_OR_RangeGt1000",'Scoring_Config'!$A:$A,'Scoring_Config'!$C:$C,10),0),0)+IF(LEFT(AH1232,4)="True",IF(_xlfn.XLOOKUP("App_Any_OR_RangeGt1000",'Scoring_Config'!$A:$A,'Scoring_Config'!$D:$D,"Yes")="Yes",_xlfn.XLOOKUP("App_Any_OR_RangeGt1000",'Scoring_Config'!$A:$A,'Scoring_Config'!$C:$C,10),0),0)+IF(LEFT(AI1232,4)="True",IF(_xlfn.XLOOKUP("Service_Insecure_Match",'Scoring_Config'!$A:$A,'Scoring_Config'!$D:$D,"Yes")="Yes",_xlfn.XLOOKUP("Service_Insecure_Match",'Scoring_Config'!$A:$A,'Scoring_Config'!$C:$C,5),0),0)+IF(LEFT(AJ1232,4)="True",IF(_xlfn.XLOOKUP("Risky_Inbound",'Scoring_Config'!$A:$A,'Scoring_Config'!$D:$D,"Yes")="Yes",_xlfn.XLOOKUP("Risky_Inbound",'Scoring_Config'!$A:$A,'Scoring_Config'!$C:$C,50),0),0)+IF(LEFT(AK1232,4)="True",IF(_xlfn.XLOOKUP("Risky_Outbound",'Scoring_Config'!$A:$A,'Scoring_Config'!$D:$D,"Yes")="Yes",_xlfn.XLOOKUP("Risky_Outbound",'Scoring_Config'!$A:$A,'Scoring_Config'!$C:$C,25),0),0)+IF(LEFT(AZ1232,4)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1232,FIND(",",AL1232)+1,100)),0)+IF(LEFT(AM1232,4)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1232,FIND(",",AN1232)+1,100)),0)+IF(_xlfn.XLOOKUP("Profile_Scoring",'Scoring_Config'!$A:$A,'Scoring_Config'!$D:$D,"Yes")="Yes",VALUE(MID(AO1232,FIND(",",AO1232)+1,100)),0)+IF(_xlfn.XLOOKUP("Options_Scoring",'Scoring_Config'!$A:$A,'Scoring_Config'!$D:$D,"Yes")="Yes",VALUE(MID(AP1232,FIND(",",AP1232)+1,100)),0)))</f>
        <v>0</v>
      </c>
      <c r="AY1232" t="s">
        <v>6706</v>
      </c>
      <c r="AZ1232" cm="1">
        <f t="array" ref="AZ1232">IF(TRUE,"True," &amp; IF(_xlfn.XLOOKUP("Migrate_Insecure",'Scoring_Config'!$A:$A,'Scoring_Config'!$D:$D,"Yes")="Yes",_xlfn.XLOOKUP("Migrate_Insecure",'Scoring_Config'!$A:$A,'Scoring_Config'!$C:$C,10),0),"False,0")</f>
        <v>0</v>
      </c>
    </row>
    <row r="1233" spans="1:52">
      <c r="A1233" t="s">
        <v>1979</v>
      </c>
      <c r="B1233" t="s">
        <v>3205</v>
      </c>
      <c r="C1233" t="s">
        <v>3542</v>
      </c>
      <c r="D1233" t="s">
        <v>3545</v>
      </c>
      <c r="E1233" t="s">
        <v>3563</v>
      </c>
      <c r="F1233" t="s">
        <v>3970</v>
      </c>
      <c r="G1233" t="s">
        <v>637</v>
      </c>
      <c r="H1233" t="s">
        <v>174</v>
      </c>
      <c r="I1233" t="s">
        <v>4106</v>
      </c>
      <c r="J1233" t="s">
        <v>1216</v>
      </c>
      <c r="K1233" t="s">
        <v>1933</v>
      </c>
      <c r="L1233" t="s">
        <v>1327</v>
      </c>
      <c r="M1233" t="s">
        <v>1974</v>
      </c>
      <c r="N1233" t="s">
        <v>4315</v>
      </c>
      <c r="O1233" t="s">
        <v>4319</v>
      </c>
      <c r="P1233" t="s">
        <v>4321</v>
      </c>
      <c r="Q1233" t="s">
        <v>5197</v>
      </c>
      <c r="R1233" t="s">
        <v>5440</v>
      </c>
      <c r="S1233" t="s">
        <v>5440</v>
      </c>
      <c r="T1233" t="s">
        <v>5876</v>
      </c>
      <c r="U1233" t="s">
        <v>6564</v>
      </c>
      <c r="Y1233" cm="1">
        <f t="array" ref="Y1233">IF(FALSE,"True," &amp; IF(_xlfn.XLOOKUP("Src_IsAny",'Scoring_Config'!$A:$A,'Scoring_Config'!$D:$D,"Yes")="Yes",_xlfn.XLOOKUP("Src_IsAny",'Scoring_Config'!$A:$A,'Scoring_Config'!$C:$C,10),0),"False,0")</f>
        <v>0</v>
      </c>
      <c r="Z1233" cm="1">
        <f t="array" ref="Z1233">IF(TRUE,"True," &amp; IF(_xlfn.XLOOKUP("Src_CIDR_Le_16",'Scoring_Config'!$A:$A,'Scoring_Config'!$D:$D,"Yes")="Yes",_xlfn.XLOOKUP("Src_CIDR_Le_16",'Scoring_Config'!$A:$A,'Scoring_Config'!$C:$C,10),0),"False,0")</f>
        <v>0</v>
      </c>
      <c r="AA1233" cm="1">
        <f t="array" ref="AA1233">IF(FALSE,"True," &amp; IF(_xlfn.XLOOKUP("Src_CIDR_17_22",'Scoring_Config'!$A:$A,'Scoring_Config'!$D:$D,"Yes")="Yes",_xlfn.XLOOKUP("Src_CIDR_17_22",'Scoring_Config'!$A:$A,'Scoring_Config'!$C:$C,5),0),"False,0")</f>
        <v>0</v>
      </c>
      <c r="AB1233" cm="1">
        <f t="array" ref="AB1233">IF(FALSE,"True," &amp; IF(_xlfn.XLOOKUP("Dst_IsAny",'Scoring_Config'!$A:$A,'Scoring_Config'!$D:$D,"Yes")="Yes",_xlfn.XLOOKUP("Dst_IsAny",'Scoring_Config'!$A:$A,'Scoring_Config'!$C:$C,10),0),"False,0")</f>
        <v>0</v>
      </c>
      <c r="AC1233" cm="1">
        <f t="array" ref="AC1233">IF(FALSE,"True," &amp; IF(_xlfn.XLOOKUP("Dst_CIDR_Le_16",'Scoring_Config'!$A:$A,'Scoring_Config'!$D:$D,"Yes")="Yes",_xlfn.XLOOKUP("Dst_CIDR_Le_16",'Scoring_Config'!$A:$A,'Scoring_Config'!$C:$C,10),0),"False,0")</f>
        <v>0</v>
      </c>
      <c r="AD1233" cm="1">
        <f t="array" ref="AD1233">IF(FALSE,"True," &amp; IF(_xlfn.XLOOKUP("Dst_CIDR_17_22",'Scoring_Config'!$A:$A,'Scoring_Config'!$D:$D,"Yes")="Yes",_xlfn.XLOOKUP("Dst_CIDR_17_22",'Scoring_Config'!$A:$A,'Scoring_Config'!$C:$C,5),0),"False,0")</f>
        <v>0</v>
      </c>
      <c r="AE1233" cm="1">
        <f t="array" ref="AE1233">IF(FALSE,"True," &amp; IF(_xlfn.XLOOKUP("SrcZone_IsAny",'Scoring_Config'!$A:$A,'Scoring_Config'!$D:$D,"Yes")="Yes",_xlfn.XLOOKUP("SrcZone_IsAny",'Scoring_Config'!$A:$A,'Scoring_Config'!$C:$C,10),0),"False,0")</f>
        <v>0</v>
      </c>
      <c r="AF1233" cm="1">
        <f t="array" ref="AF1233">IF(FALSE,"True," &amp; IF(_xlfn.XLOOKUP("DstZone_IsAny",'Scoring_Config'!$A:$A,'Scoring_Config'!$D:$D,"Yes")="Yes",_xlfn.XLOOKUP("DstZone_IsAny",'Scoring_Config'!$A:$A,'Scoring_Config'!$C:$C,10),0),"False,0")</f>
        <v>0</v>
      </c>
      <c r="AG1233" cm="1">
        <f t="array" ref="AG123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33" cm="1">
        <f t="array" ref="AH1233">IF(FALSE,"True," &amp; IF(_xlfn.XLOOKUP("App_Any_OR_RangeGt1000",'Scoring_Config'!$A:$A,'Scoring_Config'!$D:$D,"Yes")="Yes",_xlfn.XLOOKUP("App_Any_OR_RangeGt1000",'Scoring_Config'!$A:$A,'Scoring_Config'!$C:$C,10),0),"False,0")</f>
        <v>0</v>
      </c>
      <c r="AI1233" cm="1">
        <f t="array" ref="AI1233">IF(FALSE,"True," &amp; IF(_xlfn.XLOOKUP("Service_Insecure_Match",'Scoring_Config'!$A:$A,'Scoring_Config'!$D:$D,"Yes")="Yes",_xlfn.XLOOKUP("Service_Insecure_Match",'Scoring_Config'!$A:$A,'Scoring_Config'!$C:$C,5),0),"False,0")</f>
        <v>0</v>
      </c>
      <c r="AJ1233" cm="1">
        <f t="array" ref="AJ1233">IF(FALSE,"True," &amp; IF(_xlfn.XLOOKUP("Risky_Inbound",'Scoring_Config'!$A:$A,'Scoring_Config'!$D:$D,"Yes")="Yes",_xlfn.XLOOKUP("Risky_Inbound",'Scoring_Config'!$A:$A,'Scoring_Config'!$C:$C,50),0),"False,0")</f>
        <v>0</v>
      </c>
      <c r="AK1233" cm="1">
        <f t="array" ref="AK1233">IF(FALSE,"True," &amp; IF(_xlfn.XLOOKUP("Risky_Outbound",'Scoring_Config'!$A:$A,'Scoring_Config'!$D:$D,"Yes")="Yes",_xlfn.XLOOKUP("Risky_Outbound",'Scoring_Config'!$A:$A,'Scoring_Config'!$C:$C,25),0),"False,0")</f>
        <v>0</v>
      </c>
      <c r="AL1233" t="s">
        <v>6700</v>
      </c>
      <c r="AM1233" cm="1">
        <f t="array" ref="AM123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33" t="s">
        <v>6697</v>
      </c>
      <c r="AO1233" t="s">
        <v>6697</v>
      </c>
      <c r="AP1233" t="s">
        <v>6697</v>
      </c>
      <c r="AQ1233" cm="1">
        <f t="array" ref="AQ1233">IF(FALSE,"True," &amp; IF(_xlfn.XLOOKUP("Service_IsAny",'Scoring_Config'!$A:$A,'Scoring_Config'!$D:$D,"Yes")="Yes",_xlfn.XLOOKUP("Service_IsAny",'Scoring_Config'!$A:$A,'Scoring_Config'!$C:$C,0),0),"False,0")</f>
        <v>0</v>
      </c>
      <c r="AR1233">
        <v>0</v>
      </c>
      <c r="AS1233" cm="1">
        <f t="array" ref="AS1233">IF(FALSE,"True," &amp; IF(_xlfn.XLOOKUP("Service_RangeGt1000",'Scoring_Config'!$A:$A,'Scoring_Config'!$D:$D,"Yes")="Yes",_xlfn.XLOOKUP("Service_RangeGt1000",'Scoring_Config'!$A:$A,'Scoring_Config'!$C:$C,0),0),"False,0")</f>
        <v>0</v>
      </c>
      <c r="AT1233" cm="1">
        <f t="array" ref="AT1233">IF(FALSE,"True," &amp; IF(_xlfn.XLOOKUP("App_IsAny",'Scoring_Config'!$A:$A,'Scoring_Config'!$D:$D,"Yes")="Yes",_xlfn.XLOOKUP("App_IsAny",'Scoring_Config'!$A:$A,'Scoring_Config'!$C:$C,0),0),"False,0")</f>
        <v>0</v>
      </c>
      <c r="AU1233">
        <v>0</v>
      </c>
      <c r="AV1233" cm="1">
        <f t="array" ref="AV1233">IF(FALSE,"True," &amp; IF(_xlfn.XLOOKUP("App_RangeGt1000",'Scoring_Config'!$A:$A,'Scoring_Config'!$D:$D,"Yes")="Yes",_xlfn.XLOOKUP("App_RangeGt1000",'Scoring_Config'!$A:$A,'Scoring_Config'!$C:$C,0),0),"False,0")</f>
        <v>0</v>
      </c>
      <c r="AW1233" cm="1">
        <f t="array" ref="AW1233">IF(FALSE,"True," &amp; IF(_xlfn.XLOOKUP("Action_IsDenyOrDrop",'Scoring_Config'!$A:$A,'Scoring_Config'!$D:$D,"Yes")="Yes",_xlfn.XLOOKUP("Action_IsDenyOrDrop",'Scoring_Config'!$A:$A,'Scoring_Config'!$C:$C,0),0),"False,0")</f>
        <v>0</v>
      </c>
      <c r="AX1233" cm="1">
        <f t="array" ref="AX1233">IF(LEFT(AW1233,4)="True",0,(IF(LEFT(Y1233,4)="True",IF(_xlfn.XLOOKUP("Src_IsAny",'Scoring_Config'!$A:$A,'Scoring_Config'!$D:$D,"Yes")="Yes",_xlfn.XLOOKUP("Src_IsAny",'Scoring_Config'!$A:$A,'Scoring_Config'!$C:$C,10),0),0)+IF(LEFT(Z1233,4)="True",IF(_xlfn.XLOOKUP("Src_CIDR_Le_16",'Scoring_Config'!$A:$A,'Scoring_Config'!$D:$D,"Yes")="Yes",_xlfn.XLOOKUP("Src_CIDR_Le_16",'Scoring_Config'!$A:$A,'Scoring_Config'!$C:$C,10),0),0)+IF(LEFT(AA1233,4)="True",IF(_xlfn.XLOOKUP("Src_CIDR_17_22",'Scoring_Config'!$A:$A,'Scoring_Config'!$D:$D,"Yes")="Yes",_xlfn.XLOOKUP("Src_CIDR_17_22",'Scoring_Config'!$A:$A,'Scoring_Config'!$C:$C,5),0),0)+IF(LEFT(AB1233,4)="True",IF(_xlfn.XLOOKUP("Dst_IsAny",'Scoring_Config'!$A:$A,'Scoring_Config'!$D:$D,"Yes")="Yes",_xlfn.XLOOKUP("Dst_IsAny",'Scoring_Config'!$A:$A,'Scoring_Config'!$C:$C,10),0),0)+IF(LEFT(AC1233,4)="True",IF(_xlfn.XLOOKUP("Dst_CIDR_Le_16",'Scoring_Config'!$A:$A,'Scoring_Config'!$D:$D,"Yes")="Yes",_xlfn.XLOOKUP("Dst_CIDR_Le_16",'Scoring_Config'!$A:$A,'Scoring_Config'!$C:$C,10),0),0)+IF(LEFT(AD1233,4)="True",IF(_xlfn.XLOOKUP("Dst_CIDR_17_22",'Scoring_Config'!$A:$A,'Scoring_Config'!$D:$D,"Yes")="Yes",_xlfn.XLOOKUP("Dst_CIDR_17_22",'Scoring_Config'!$A:$A,'Scoring_Config'!$C:$C,5),0),0)+IF(LEFT(AE1233,4)="True",IF(_xlfn.XLOOKUP("SrcZone_IsAny",'Scoring_Config'!$A:$A,'Scoring_Config'!$D:$D,"Yes")="Yes",_xlfn.XLOOKUP("SrcZone_IsAny",'Scoring_Config'!$A:$A,'Scoring_Config'!$C:$C,10),0),0)+IF(LEFT(AF1233,4)="True",IF(_xlfn.XLOOKUP("DstZone_IsAny",'Scoring_Config'!$A:$A,'Scoring_Config'!$D:$D,"Yes")="Yes",_xlfn.XLOOKUP("DstZone_IsAny",'Scoring_Config'!$A:$A,'Scoring_Config'!$C:$C,10),0),0)+IF(LEFT(AG1233,4)="True",IF(_xlfn.XLOOKUP("Service_Any_OR_RangeGt1000",'Scoring_Config'!$A:$A,'Scoring_Config'!$D:$D,"Yes")="Yes",_xlfn.XLOOKUP("Service_Any_OR_RangeGt1000",'Scoring_Config'!$A:$A,'Scoring_Config'!$C:$C,10),0),0)+IF(LEFT(AH1233,4)="True",IF(_xlfn.XLOOKUP("App_Any_OR_RangeGt1000",'Scoring_Config'!$A:$A,'Scoring_Config'!$D:$D,"Yes")="Yes",_xlfn.XLOOKUP("App_Any_OR_RangeGt1000",'Scoring_Config'!$A:$A,'Scoring_Config'!$C:$C,10),0),0)+IF(LEFT(AI1233,4)="True",IF(_xlfn.XLOOKUP("Service_Insecure_Match",'Scoring_Config'!$A:$A,'Scoring_Config'!$D:$D,"Yes")="Yes",_xlfn.XLOOKUP("Service_Insecure_Match",'Scoring_Config'!$A:$A,'Scoring_Config'!$C:$C,5),0),0)+IF(LEFT(AJ1233,4)="True",IF(_xlfn.XLOOKUP("Risky_Inbound",'Scoring_Config'!$A:$A,'Scoring_Config'!$D:$D,"Yes")="Yes",_xlfn.XLOOKUP("Risky_Inbound",'Scoring_Config'!$A:$A,'Scoring_Config'!$C:$C,50),0),0)+IF(LEFT(AK1233,4)="True",IF(_xlfn.XLOOKUP("Risky_Outbound",'Scoring_Config'!$A:$A,'Scoring_Config'!$D:$D,"Yes")="Yes",_xlfn.XLOOKUP("Risky_Outbound",'Scoring_Config'!$A:$A,'Scoring_Config'!$C:$C,25),0),0)+IF(LEFT(AZ1233,4)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1233,FIND(",",AL1233)+1,100)),0)+IF(LEFT(AM1233,4)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1233,FIND(",",AN1233)+1,100)),0)+IF(_xlfn.XLOOKUP("Profile_Scoring",'Scoring_Config'!$A:$A,'Scoring_Config'!$D:$D,"Yes")="Yes",VALUE(MID(AO1233,FIND(",",AO1233)+1,100)),0)+IF(_xlfn.XLOOKUP("Options_Scoring",'Scoring_Config'!$A:$A,'Scoring_Config'!$D:$D,"Yes")="Yes",VALUE(MID(AP1233,FIND(",",AP1233)+1,100)),0)))</f>
        <v>0</v>
      </c>
      <c r="AZ1233" cm="1">
        <f t="array" ref="AZ1233">IF(FALSE,"True," &amp; IF(_xlfn.XLOOKUP("Migrate_Insecure",'Scoring_Config'!$A:$A,'Scoring_Config'!$D:$D,"Yes")="Yes",_xlfn.XLOOKUP("Migrate_Insecure",'Scoring_Config'!$A:$A,'Scoring_Config'!$C:$C,10),0),"False,0")</f>
        <v>0</v>
      </c>
    </row>
    <row r="1234" spans="1:52">
      <c r="A1234" t="s">
        <v>1979</v>
      </c>
      <c r="B1234" t="s">
        <v>3206</v>
      </c>
      <c r="C1234" t="s">
        <v>3542</v>
      </c>
      <c r="D1234" t="s">
        <v>3545</v>
      </c>
      <c r="E1234" t="s">
        <v>3563</v>
      </c>
      <c r="F1234" t="s">
        <v>3970</v>
      </c>
      <c r="G1234" t="s">
        <v>637</v>
      </c>
      <c r="H1234" t="s">
        <v>174</v>
      </c>
      <c r="I1234" t="s">
        <v>4106</v>
      </c>
      <c r="J1234" t="s">
        <v>1216</v>
      </c>
      <c r="K1234" t="s">
        <v>174</v>
      </c>
      <c r="L1234" t="s">
        <v>1512</v>
      </c>
      <c r="M1234" t="s">
        <v>1974</v>
      </c>
      <c r="N1234" t="s">
        <v>4315</v>
      </c>
      <c r="O1234" t="s">
        <v>4319</v>
      </c>
      <c r="P1234" t="s">
        <v>4323</v>
      </c>
      <c r="Q1234" t="s">
        <v>5198</v>
      </c>
      <c r="R1234" t="s">
        <v>5439</v>
      </c>
      <c r="S1234" t="s">
        <v>4324</v>
      </c>
      <c r="T1234" t="s">
        <v>5876</v>
      </c>
      <c r="U1234" t="s">
        <v>6565</v>
      </c>
      <c r="Y1234" cm="1">
        <f t="array" ref="Y1234">IF(FALSE,"True," &amp; IF(_xlfn.XLOOKUP("Src_IsAny",'Scoring_Config'!$A:$A,'Scoring_Config'!$D:$D,"Yes")="Yes",_xlfn.XLOOKUP("Src_IsAny",'Scoring_Config'!$A:$A,'Scoring_Config'!$C:$C,10),0),"False,0")</f>
        <v>0</v>
      </c>
      <c r="Z1234" cm="1">
        <f t="array" ref="Z1234">IF(TRUE,"True," &amp; IF(_xlfn.XLOOKUP("Src_CIDR_Le_16",'Scoring_Config'!$A:$A,'Scoring_Config'!$D:$D,"Yes")="Yes",_xlfn.XLOOKUP("Src_CIDR_Le_16",'Scoring_Config'!$A:$A,'Scoring_Config'!$C:$C,10),0),"False,0")</f>
        <v>0</v>
      </c>
      <c r="AA1234" cm="1">
        <f t="array" ref="AA1234">IF(FALSE,"True," &amp; IF(_xlfn.XLOOKUP("Src_CIDR_17_22",'Scoring_Config'!$A:$A,'Scoring_Config'!$D:$D,"Yes")="Yes",_xlfn.XLOOKUP("Src_CIDR_17_22",'Scoring_Config'!$A:$A,'Scoring_Config'!$C:$C,5),0),"False,0")</f>
        <v>0</v>
      </c>
      <c r="AB1234" cm="1">
        <f t="array" ref="AB1234">IF(FALSE,"True," &amp; IF(_xlfn.XLOOKUP("Dst_IsAny",'Scoring_Config'!$A:$A,'Scoring_Config'!$D:$D,"Yes")="Yes",_xlfn.XLOOKUP("Dst_IsAny",'Scoring_Config'!$A:$A,'Scoring_Config'!$C:$C,10),0),"False,0")</f>
        <v>0</v>
      </c>
      <c r="AC1234" cm="1">
        <f t="array" ref="AC1234">IF(FALSE,"True," &amp; IF(_xlfn.XLOOKUP("Dst_CIDR_Le_16",'Scoring_Config'!$A:$A,'Scoring_Config'!$D:$D,"Yes")="Yes",_xlfn.XLOOKUP("Dst_CIDR_Le_16",'Scoring_Config'!$A:$A,'Scoring_Config'!$C:$C,10),0),"False,0")</f>
        <v>0</v>
      </c>
      <c r="AD1234" cm="1">
        <f t="array" ref="AD1234">IF(FALSE,"True," &amp; IF(_xlfn.XLOOKUP("Dst_CIDR_17_22",'Scoring_Config'!$A:$A,'Scoring_Config'!$D:$D,"Yes")="Yes",_xlfn.XLOOKUP("Dst_CIDR_17_22",'Scoring_Config'!$A:$A,'Scoring_Config'!$C:$C,5),0),"False,0")</f>
        <v>0</v>
      </c>
      <c r="AE1234" cm="1">
        <f t="array" ref="AE1234">IF(FALSE,"True," &amp; IF(_xlfn.XLOOKUP("SrcZone_IsAny",'Scoring_Config'!$A:$A,'Scoring_Config'!$D:$D,"Yes")="Yes",_xlfn.XLOOKUP("SrcZone_IsAny",'Scoring_Config'!$A:$A,'Scoring_Config'!$C:$C,10),0),"False,0")</f>
        <v>0</v>
      </c>
      <c r="AF1234" cm="1">
        <f t="array" ref="AF1234">IF(FALSE,"True," &amp; IF(_xlfn.XLOOKUP("DstZone_IsAny",'Scoring_Config'!$A:$A,'Scoring_Config'!$D:$D,"Yes")="Yes",_xlfn.XLOOKUP("DstZone_IsAny",'Scoring_Config'!$A:$A,'Scoring_Config'!$C:$C,10),0),"False,0")</f>
        <v>0</v>
      </c>
      <c r="AG1234" cm="1">
        <f t="array" ref="AG123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34" cm="1">
        <f t="array" ref="AH1234">IF(TRUE,"True," &amp; IF(_xlfn.XLOOKUP("App_Any_OR_RangeGt1000",'Scoring_Config'!$A:$A,'Scoring_Config'!$D:$D,"Yes")="Yes",_xlfn.XLOOKUP("App_Any_OR_RangeGt1000",'Scoring_Config'!$A:$A,'Scoring_Config'!$C:$C,10),0),"False,0")</f>
        <v>0</v>
      </c>
      <c r="AI1234" cm="1">
        <f t="array" ref="AI1234">IF(FALSE,"True," &amp; IF(_xlfn.XLOOKUP("Service_Insecure_Match",'Scoring_Config'!$A:$A,'Scoring_Config'!$D:$D,"Yes")="Yes",_xlfn.XLOOKUP("Service_Insecure_Match",'Scoring_Config'!$A:$A,'Scoring_Config'!$C:$C,5),0),"False,0")</f>
        <v>0</v>
      </c>
      <c r="AJ1234" cm="1">
        <f t="array" ref="AJ1234">IF(FALSE,"True," &amp; IF(_xlfn.XLOOKUP("Risky_Inbound",'Scoring_Config'!$A:$A,'Scoring_Config'!$D:$D,"Yes")="Yes",_xlfn.XLOOKUP("Risky_Inbound",'Scoring_Config'!$A:$A,'Scoring_Config'!$C:$C,50),0),"False,0")</f>
        <v>0</v>
      </c>
      <c r="AK1234" cm="1">
        <f t="array" ref="AK1234">IF(FALSE,"True," &amp; IF(_xlfn.XLOOKUP("Risky_Outbound",'Scoring_Config'!$A:$A,'Scoring_Config'!$D:$D,"Yes")="Yes",_xlfn.XLOOKUP("Risky_Outbound",'Scoring_Config'!$A:$A,'Scoring_Config'!$C:$C,25),0),"False,0")</f>
        <v>0</v>
      </c>
      <c r="AL1234" t="s">
        <v>6699</v>
      </c>
      <c r="AM1234" cm="1">
        <f t="array" ref="AM123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34" t="s">
        <v>6697</v>
      </c>
      <c r="AO1234" t="s">
        <v>6697</v>
      </c>
      <c r="AP1234" t="s">
        <v>6697</v>
      </c>
      <c r="AQ1234" cm="1">
        <f t="array" ref="AQ1234">IF(FALSE,"True," &amp; IF(_xlfn.XLOOKUP("Service_IsAny",'Scoring_Config'!$A:$A,'Scoring_Config'!$D:$D,"Yes")="Yes",_xlfn.XLOOKUP("Service_IsAny",'Scoring_Config'!$A:$A,'Scoring_Config'!$C:$C,0),0),"False,0")</f>
        <v>0</v>
      </c>
      <c r="AR1234">
        <v>1</v>
      </c>
      <c r="AS1234" cm="1">
        <f t="array" ref="AS1234">IF(FALSE,"True," &amp; IF(_xlfn.XLOOKUP("Service_RangeGt1000",'Scoring_Config'!$A:$A,'Scoring_Config'!$D:$D,"Yes")="Yes",_xlfn.XLOOKUP("Service_RangeGt1000",'Scoring_Config'!$A:$A,'Scoring_Config'!$C:$C,0),0),"False,0")</f>
        <v>0</v>
      </c>
      <c r="AT1234" cm="1">
        <f t="array" ref="AT1234">IF(TRUE,"True," &amp; IF(_xlfn.XLOOKUP("App_IsAny",'Scoring_Config'!$A:$A,'Scoring_Config'!$D:$D,"Yes")="Yes",_xlfn.XLOOKUP("App_IsAny",'Scoring_Config'!$A:$A,'Scoring_Config'!$C:$C,0),0),"False,0")</f>
        <v>0</v>
      </c>
      <c r="AU1234">
        <v>65535</v>
      </c>
      <c r="AV1234" cm="1">
        <f t="array" ref="AV1234">IF(TRUE,"True," &amp; IF(_xlfn.XLOOKUP("App_RangeGt1000",'Scoring_Config'!$A:$A,'Scoring_Config'!$D:$D,"Yes")="Yes",_xlfn.XLOOKUP("App_RangeGt1000",'Scoring_Config'!$A:$A,'Scoring_Config'!$C:$C,0),0),"False,0")</f>
        <v>0</v>
      </c>
      <c r="AW1234" cm="1">
        <f t="array" ref="AW1234">IF(FALSE,"True," &amp; IF(_xlfn.XLOOKUP("Action_IsDenyOrDrop",'Scoring_Config'!$A:$A,'Scoring_Config'!$D:$D,"Yes")="Yes",_xlfn.XLOOKUP("Action_IsDenyOrDrop",'Scoring_Config'!$A:$A,'Scoring_Config'!$C:$C,0),0),"False,0")</f>
        <v>0</v>
      </c>
      <c r="AX1234" cm="1">
        <f t="array" ref="AX1234">IF(LEFT(AW1234,4)="True",0,(IF(LEFT(Y1234,4)="True",IF(_xlfn.XLOOKUP("Src_IsAny",'Scoring_Config'!$A:$A,'Scoring_Config'!$D:$D,"Yes")="Yes",_xlfn.XLOOKUP("Src_IsAny",'Scoring_Config'!$A:$A,'Scoring_Config'!$C:$C,10),0),0)+IF(LEFT(Z1234,4)="True",IF(_xlfn.XLOOKUP("Src_CIDR_Le_16",'Scoring_Config'!$A:$A,'Scoring_Config'!$D:$D,"Yes")="Yes",_xlfn.XLOOKUP("Src_CIDR_Le_16",'Scoring_Config'!$A:$A,'Scoring_Config'!$C:$C,10),0),0)+IF(LEFT(AA1234,4)="True",IF(_xlfn.XLOOKUP("Src_CIDR_17_22",'Scoring_Config'!$A:$A,'Scoring_Config'!$D:$D,"Yes")="Yes",_xlfn.XLOOKUP("Src_CIDR_17_22",'Scoring_Config'!$A:$A,'Scoring_Config'!$C:$C,5),0),0)+IF(LEFT(AB1234,4)="True",IF(_xlfn.XLOOKUP("Dst_IsAny",'Scoring_Config'!$A:$A,'Scoring_Config'!$D:$D,"Yes")="Yes",_xlfn.XLOOKUP("Dst_IsAny",'Scoring_Config'!$A:$A,'Scoring_Config'!$C:$C,10),0),0)+IF(LEFT(AC1234,4)="True",IF(_xlfn.XLOOKUP("Dst_CIDR_Le_16",'Scoring_Config'!$A:$A,'Scoring_Config'!$D:$D,"Yes")="Yes",_xlfn.XLOOKUP("Dst_CIDR_Le_16",'Scoring_Config'!$A:$A,'Scoring_Config'!$C:$C,10),0),0)+IF(LEFT(AD1234,4)="True",IF(_xlfn.XLOOKUP("Dst_CIDR_17_22",'Scoring_Config'!$A:$A,'Scoring_Config'!$D:$D,"Yes")="Yes",_xlfn.XLOOKUP("Dst_CIDR_17_22",'Scoring_Config'!$A:$A,'Scoring_Config'!$C:$C,5),0),0)+IF(LEFT(AE1234,4)="True",IF(_xlfn.XLOOKUP("SrcZone_IsAny",'Scoring_Config'!$A:$A,'Scoring_Config'!$D:$D,"Yes")="Yes",_xlfn.XLOOKUP("SrcZone_IsAny",'Scoring_Config'!$A:$A,'Scoring_Config'!$C:$C,10),0),0)+IF(LEFT(AF1234,4)="True",IF(_xlfn.XLOOKUP("DstZone_IsAny",'Scoring_Config'!$A:$A,'Scoring_Config'!$D:$D,"Yes")="Yes",_xlfn.XLOOKUP("DstZone_IsAny",'Scoring_Config'!$A:$A,'Scoring_Config'!$C:$C,10),0),0)+IF(LEFT(AG1234,4)="True",IF(_xlfn.XLOOKUP("Service_Any_OR_RangeGt1000",'Scoring_Config'!$A:$A,'Scoring_Config'!$D:$D,"Yes")="Yes",_xlfn.XLOOKUP("Service_Any_OR_RangeGt1000",'Scoring_Config'!$A:$A,'Scoring_Config'!$C:$C,10),0),0)+IF(LEFT(AH1234,4)="True",IF(_xlfn.XLOOKUP("App_Any_OR_RangeGt1000",'Scoring_Config'!$A:$A,'Scoring_Config'!$D:$D,"Yes")="Yes",_xlfn.XLOOKUP("App_Any_OR_RangeGt1000",'Scoring_Config'!$A:$A,'Scoring_Config'!$C:$C,10),0),0)+IF(LEFT(AI1234,4)="True",IF(_xlfn.XLOOKUP("Service_Insecure_Match",'Scoring_Config'!$A:$A,'Scoring_Config'!$D:$D,"Yes")="Yes",_xlfn.XLOOKUP("Service_Insecure_Match",'Scoring_Config'!$A:$A,'Scoring_Config'!$C:$C,5),0),0)+IF(LEFT(AJ1234,4)="True",IF(_xlfn.XLOOKUP("Risky_Inbound",'Scoring_Config'!$A:$A,'Scoring_Config'!$D:$D,"Yes")="Yes",_xlfn.XLOOKUP("Risky_Inbound",'Scoring_Config'!$A:$A,'Scoring_Config'!$C:$C,50),0),0)+IF(LEFT(AK1234,4)="True",IF(_xlfn.XLOOKUP("Risky_Outbound",'Scoring_Config'!$A:$A,'Scoring_Config'!$D:$D,"Yes")="Yes",_xlfn.XLOOKUP("Risky_Outbound",'Scoring_Config'!$A:$A,'Scoring_Config'!$C:$C,25),0),0)+IF(LEFT(AZ1234,4)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1234,FIND(",",AL1234)+1,100)),0)+IF(LEFT(AM1234,4)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1234,FIND(",",AN1234)+1,100)),0)+IF(_xlfn.XLOOKUP("Profile_Scoring",'Scoring_Config'!$A:$A,'Scoring_Config'!$D:$D,"Yes")="Yes",VALUE(MID(AO1234,FIND(",",AO1234)+1,100)),0)+IF(_xlfn.XLOOKUP("Options_Scoring",'Scoring_Config'!$A:$A,'Scoring_Config'!$D:$D,"Yes")="Yes",VALUE(MID(AP1234,FIND(",",AP1234)+1,100)),0)))</f>
        <v>0</v>
      </c>
      <c r="AZ1234" cm="1">
        <f t="array" ref="AZ1234">IF(FALSE,"True," &amp; IF(_xlfn.XLOOKUP("Migrate_Insecure",'Scoring_Config'!$A:$A,'Scoring_Config'!$D:$D,"Yes")="Yes",_xlfn.XLOOKUP("Migrate_Insecure",'Scoring_Config'!$A:$A,'Scoring_Config'!$C:$C,10),0),"False,0")</f>
        <v>0</v>
      </c>
    </row>
    <row r="1235" spans="1:52">
      <c r="A1235" t="s">
        <v>1979</v>
      </c>
      <c r="B1235" t="s">
        <v>3207</v>
      </c>
      <c r="C1235" t="s">
        <v>3542</v>
      </c>
      <c r="D1235" t="s">
        <v>3545</v>
      </c>
      <c r="E1235" t="s">
        <v>3563</v>
      </c>
      <c r="F1235" t="s">
        <v>3864</v>
      </c>
      <c r="G1235" t="s">
        <v>585</v>
      </c>
      <c r="H1235" t="s">
        <v>174</v>
      </c>
      <c r="I1235" t="s">
        <v>4273</v>
      </c>
      <c r="J1235" t="s">
        <v>1217</v>
      </c>
      <c r="K1235" t="s">
        <v>174</v>
      </c>
      <c r="L1235" t="s">
        <v>1573</v>
      </c>
      <c r="M1235" t="s">
        <v>1974</v>
      </c>
      <c r="N1235" t="s">
        <v>4315</v>
      </c>
      <c r="O1235" t="s">
        <v>4319</v>
      </c>
      <c r="P1235" t="s">
        <v>4321</v>
      </c>
      <c r="Q1235" t="s">
        <v>5199</v>
      </c>
      <c r="R1235" t="s">
        <v>5446</v>
      </c>
      <c r="S1235" t="s">
        <v>5500</v>
      </c>
      <c r="T1235" t="s">
        <v>5877</v>
      </c>
      <c r="U1235" t="s">
        <v>6566</v>
      </c>
      <c r="Y1235" cm="1">
        <f t="array" ref="Y1235">IF(FALSE,"True," &amp; IF(_xlfn.XLOOKUP("Src_IsAny",'Scoring_Config'!$A:$A,'Scoring_Config'!$D:$D,"Yes")="Yes",_xlfn.XLOOKUP("Src_IsAny",'Scoring_Config'!$A:$A,'Scoring_Config'!$C:$C,10),0),"False,0")</f>
        <v>0</v>
      </c>
      <c r="Z1235" cm="1">
        <f t="array" ref="Z1235">IF(FALSE,"True," &amp; IF(_xlfn.XLOOKUP("Src_CIDR_Le_16",'Scoring_Config'!$A:$A,'Scoring_Config'!$D:$D,"Yes")="Yes",_xlfn.XLOOKUP("Src_CIDR_Le_16",'Scoring_Config'!$A:$A,'Scoring_Config'!$C:$C,10),0),"False,0")</f>
        <v>0</v>
      </c>
      <c r="AA1235" cm="1">
        <f t="array" ref="AA1235">IF(FALSE,"True," &amp; IF(_xlfn.XLOOKUP("Src_CIDR_17_22",'Scoring_Config'!$A:$A,'Scoring_Config'!$D:$D,"Yes")="Yes",_xlfn.XLOOKUP("Src_CIDR_17_22",'Scoring_Config'!$A:$A,'Scoring_Config'!$C:$C,5),0),"False,0")</f>
        <v>0</v>
      </c>
      <c r="AB1235" cm="1">
        <f t="array" ref="AB1235">IF(FALSE,"True," &amp; IF(_xlfn.XLOOKUP("Dst_IsAny",'Scoring_Config'!$A:$A,'Scoring_Config'!$D:$D,"Yes")="Yes",_xlfn.XLOOKUP("Dst_IsAny",'Scoring_Config'!$A:$A,'Scoring_Config'!$C:$C,10),0),"False,0")</f>
        <v>0</v>
      </c>
      <c r="AC1235" cm="1">
        <f t="array" ref="AC1235">IF(FALSE,"True," &amp; IF(_xlfn.XLOOKUP("Dst_CIDR_Le_16",'Scoring_Config'!$A:$A,'Scoring_Config'!$D:$D,"Yes")="Yes",_xlfn.XLOOKUP("Dst_CIDR_Le_16",'Scoring_Config'!$A:$A,'Scoring_Config'!$C:$C,10),0),"False,0")</f>
        <v>0</v>
      </c>
      <c r="AD1235" cm="1">
        <f t="array" ref="AD1235">IF(FALSE,"True," &amp; IF(_xlfn.XLOOKUP("Dst_CIDR_17_22",'Scoring_Config'!$A:$A,'Scoring_Config'!$D:$D,"Yes")="Yes",_xlfn.XLOOKUP("Dst_CIDR_17_22",'Scoring_Config'!$A:$A,'Scoring_Config'!$C:$C,5),0),"False,0")</f>
        <v>0</v>
      </c>
      <c r="AE1235" cm="1">
        <f t="array" ref="AE1235">IF(FALSE,"True," &amp; IF(_xlfn.XLOOKUP("SrcZone_IsAny",'Scoring_Config'!$A:$A,'Scoring_Config'!$D:$D,"Yes")="Yes",_xlfn.XLOOKUP("SrcZone_IsAny",'Scoring_Config'!$A:$A,'Scoring_Config'!$C:$C,10),0),"False,0")</f>
        <v>0</v>
      </c>
      <c r="AF1235" cm="1">
        <f t="array" ref="AF1235">IF(FALSE,"True," &amp; IF(_xlfn.XLOOKUP("DstZone_IsAny",'Scoring_Config'!$A:$A,'Scoring_Config'!$D:$D,"Yes")="Yes",_xlfn.XLOOKUP("DstZone_IsAny",'Scoring_Config'!$A:$A,'Scoring_Config'!$C:$C,10),0),"False,0")</f>
        <v>0</v>
      </c>
      <c r="AG1235" cm="1">
        <f t="array" ref="AG123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35" cm="1">
        <f t="array" ref="AH1235">IF(TRUE,"True," &amp; IF(_xlfn.XLOOKUP("App_Any_OR_RangeGt1000",'Scoring_Config'!$A:$A,'Scoring_Config'!$D:$D,"Yes")="Yes",_xlfn.XLOOKUP("App_Any_OR_RangeGt1000",'Scoring_Config'!$A:$A,'Scoring_Config'!$C:$C,10),0),"False,0")</f>
        <v>0</v>
      </c>
      <c r="AI1235" cm="1">
        <f t="array" ref="AI1235">IF(FALSE,"True," &amp; IF(_xlfn.XLOOKUP("Service_Insecure_Match",'Scoring_Config'!$A:$A,'Scoring_Config'!$D:$D,"Yes")="Yes",_xlfn.XLOOKUP("Service_Insecure_Match",'Scoring_Config'!$A:$A,'Scoring_Config'!$C:$C,5),0),"False,0")</f>
        <v>0</v>
      </c>
      <c r="AJ1235" cm="1">
        <f t="array" ref="AJ1235">IF(FALSE,"True," &amp; IF(_xlfn.XLOOKUP("Risky_Inbound",'Scoring_Config'!$A:$A,'Scoring_Config'!$D:$D,"Yes")="Yes",_xlfn.XLOOKUP("Risky_Inbound",'Scoring_Config'!$A:$A,'Scoring_Config'!$C:$C,50),0),"False,0")</f>
        <v>0</v>
      </c>
      <c r="AK1235" cm="1">
        <f t="array" ref="AK1235">IF(FALSE,"True," &amp; IF(_xlfn.XLOOKUP("Risky_Outbound",'Scoring_Config'!$A:$A,'Scoring_Config'!$D:$D,"Yes")="Yes",_xlfn.XLOOKUP("Risky_Outbound",'Scoring_Config'!$A:$A,'Scoring_Config'!$C:$C,25),0),"False,0")</f>
        <v>0</v>
      </c>
      <c r="AL1235" t="s">
        <v>6700</v>
      </c>
      <c r="AM1235" cm="1">
        <f t="array" ref="AM123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35" t="s">
        <v>6697</v>
      </c>
      <c r="AO1235" t="s">
        <v>6697</v>
      </c>
      <c r="AP1235" t="s">
        <v>6697</v>
      </c>
      <c r="AQ1235" cm="1">
        <f t="array" ref="AQ1235">IF(FALSE,"True," &amp; IF(_xlfn.XLOOKUP("Service_IsAny",'Scoring_Config'!$A:$A,'Scoring_Config'!$D:$D,"Yes")="Yes",_xlfn.XLOOKUP("Service_IsAny",'Scoring_Config'!$A:$A,'Scoring_Config'!$C:$C,0),0),"False,0")</f>
        <v>0</v>
      </c>
      <c r="AR1235">
        <v>6</v>
      </c>
      <c r="AS1235" cm="1">
        <f t="array" ref="AS1235">IF(FALSE,"True," &amp; IF(_xlfn.XLOOKUP("Service_RangeGt1000",'Scoring_Config'!$A:$A,'Scoring_Config'!$D:$D,"Yes")="Yes",_xlfn.XLOOKUP("Service_RangeGt1000",'Scoring_Config'!$A:$A,'Scoring_Config'!$C:$C,0),0),"False,0")</f>
        <v>0</v>
      </c>
      <c r="AT1235" cm="1">
        <f t="array" ref="AT1235">IF(TRUE,"True," &amp; IF(_xlfn.XLOOKUP("App_IsAny",'Scoring_Config'!$A:$A,'Scoring_Config'!$D:$D,"Yes")="Yes",_xlfn.XLOOKUP("App_IsAny",'Scoring_Config'!$A:$A,'Scoring_Config'!$C:$C,0),0),"False,0")</f>
        <v>0</v>
      </c>
      <c r="AU1235">
        <v>65535</v>
      </c>
      <c r="AV1235" cm="1">
        <f t="array" ref="AV1235">IF(TRUE,"True," &amp; IF(_xlfn.XLOOKUP("App_RangeGt1000",'Scoring_Config'!$A:$A,'Scoring_Config'!$D:$D,"Yes")="Yes",_xlfn.XLOOKUP("App_RangeGt1000",'Scoring_Config'!$A:$A,'Scoring_Config'!$C:$C,0),0),"False,0")</f>
        <v>0</v>
      </c>
      <c r="AW1235" cm="1">
        <f t="array" ref="AW1235">IF(FALSE,"True," &amp; IF(_xlfn.XLOOKUP("Action_IsDenyOrDrop",'Scoring_Config'!$A:$A,'Scoring_Config'!$D:$D,"Yes")="Yes",_xlfn.XLOOKUP("Action_IsDenyOrDrop",'Scoring_Config'!$A:$A,'Scoring_Config'!$C:$C,0),0),"False,0")</f>
        <v>0</v>
      </c>
      <c r="AX1235" cm="1">
        <f t="array" ref="AX1235">IF(LEFT(AW1235,4)="True",0,(IF(LEFT(Y1235,4)="True",IF(_xlfn.XLOOKUP("Src_IsAny",'Scoring_Config'!$A:$A,'Scoring_Config'!$D:$D,"Yes")="Yes",_xlfn.XLOOKUP("Src_IsAny",'Scoring_Config'!$A:$A,'Scoring_Config'!$C:$C,10),0),0)+IF(LEFT(Z1235,4)="True",IF(_xlfn.XLOOKUP("Src_CIDR_Le_16",'Scoring_Config'!$A:$A,'Scoring_Config'!$D:$D,"Yes")="Yes",_xlfn.XLOOKUP("Src_CIDR_Le_16",'Scoring_Config'!$A:$A,'Scoring_Config'!$C:$C,10),0),0)+IF(LEFT(AA1235,4)="True",IF(_xlfn.XLOOKUP("Src_CIDR_17_22",'Scoring_Config'!$A:$A,'Scoring_Config'!$D:$D,"Yes")="Yes",_xlfn.XLOOKUP("Src_CIDR_17_22",'Scoring_Config'!$A:$A,'Scoring_Config'!$C:$C,5),0),0)+IF(LEFT(AB1235,4)="True",IF(_xlfn.XLOOKUP("Dst_IsAny",'Scoring_Config'!$A:$A,'Scoring_Config'!$D:$D,"Yes")="Yes",_xlfn.XLOOKUP("Dst_IsAny",'Scoring_Config'!$A:$A,'Scoring_Config'!$C:$C,10),0),0)+IF(LEFT(AC1235,4)="True",IF(_xlfn.XLOOKUP("Dst_CIDR_Le_16",'Scoring_Config'!$A:$A,'Scoring_Config'!$D:$D,"Yes")="Yes",_xlfn.XLOOKUP("Dst_CIDR_Le_16",'Scoring_Config'!$A:$A,'Scoring_Config'!$C:$C,10),0),0)+IF(LEFT(AD1235,4)="True",IF(_xlfn.XLOOKUP("Dst_CIDR_17_22",'Scoring_Config'!$A:$A,'Scoring_Config'!$D:$D,"Yes")="Yes",_xlfn.XLOOKUP("Dst_CIDR_17_22",'Scoring_Config'!$A:$A,'Scoring_Config'!$C:$C,5),0),0)+IF(LEFT(AE1235,4)="True",IF(_xlfn.XLOOKUP("SrcZone_IsAny",'Scoring_Config'!$A:$A,'Scoring_Config'!$D:$D,"Yes")="Yes",_xlfn.XLOOKUP("SrcZone_IsAny",'Scoring_Config'!$A:$A,'Scoring_Config'!$C:$C,10),0),0)+IF(LEFT(AF1235,4)="True",IF(_xlfn.XLOOKUP("DstZone_IsAny",'Scoring_Config'!$A:$A,'Scoring_Config'!$D:$D,"Yes")="Yes",_xlfn.XLOOKUP("DstZone_IsAny",'Scoring_Config'!$A:$A,'Scoring_Config'!$C:$C,10),0),0)+IF(LEFT(AG1235,4)="True",IF(_xlfn.XLOOKUP("Service_Any_OR_RangeGt1000",'Scoring_Config'!$A:$A,'Scoring_Config'!$D:$D,"Yes")="Yes",_xlfn.XLOOKUP("Service_Any_OR_RangeGt1000",'Scoring_Config'!$A:$A,'Scoring_Config'!$C:$C,10),0),0)+IF(LEFT(AH1235,4)="True",IF(_xlfn.XLOOKUP("App_Any_OR_RangeGt1000",'Scoring_Config'!$A:$A,'Scoring_Config'!$D:$D,"Yes")="Yes",_xlfn.XLOOKUP("App_Any_OR_RangeGt1000",'Scoring_Config'!$A:$A,'Scoring_Config'!$C:$C,10),0),0)+IF(LEFT(AI1235,4)="True",IF(_xlfn.XLOOKUP("Service_Insecure_Match",'Scoring_Config'!$A:$A,'Scoring_Config'!$D:$D,"Yes")="Yes",_xlfn.XLOOKUP("Service_Insecure_Match",'Scoring_Config'!$A:$A,'Scoring_Config'!$C:$C,5),0),0)+IF(LEFT(AJ1235,4)="True",IF(_xlfn.XLOOKUP("Risky_Inbound",'Scoring_Config'!$A:$A,'Scoring_Config'!$D:$D,"Yes")="Yes",_xlfn.XLOOKUP("Risky_Inbound",'Scoring_Config'!$A:$A,'Scoring_Config'!$C:$C,50),0),0)+IF(LEFT(AK1235,4)="True",IF(_xlfn.XLOOKUP("Risky_Outbound",'Scoring_Config'!$A:$A,'Scoring_Config'!$D:$D,"Yes")="Yes",_xlfn.XLOOKUP("Risky_Outbound",'Scoring_Config'!$A:$A,'Scoring_Config'!$C:$C,25),0),0)+IF(LEFT(AZ1235,4)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1235,FIND(",",AL1235)+1,100)),0)+IF(LEFT(AM1235,4)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1235,FIND(",",AN1235)+1,100)),0)+IF(_xlfn.XLOOKUP("Profile_Scoring",'Scoring_Config'!$A:$A,'Scoring_Config'!$D:$D,"Yes")="Yes",VALUE(MID(AO1235,FIND(",",AO1235)+1,100)),0)+IF(_xlfn.XLOOKUP("Options_Scoring",'Scoring_Config'!$A:$A,'Scoring_Config'!$D:$D,"Yes")="Yes",VALUE(MID(AP1235,FIND(",",AP1235)+1,100)),0)))</f>
        <v>0</v>
      </c>
      <c r="AZ1235" cm="1">
        <f t="array" ref="AZ1235">IF(FALSE,"True," &amp; IF(_xlfn.XLOOKUP("Migrate_Insecure",'Scoring_Config'!$A:$A,'Scoring_Config'!$D:$D,"Yes")="Yes",_xlfn.XLOOKUP("Migrate_Insecure",'Scoring_Config'!$A:$A,'Scoring_Config'!$C:$C,10),0),"False,0")</f>
        <v>0</v>
      </c>
    </row>
    <row r="1236" spans="1:52">
      <c r="A1236" t="s">
        <v>1979</v>
      </c>
      <c r="B1236" t="s">
        <v>3208</v>
      </c>
      <c r="C1236" t="s">
        <v>3542</v>
      </c>
      <c r="D1236" t="s">
        <v>3545</v>
      </c>
      <c r="E1236" t="s">
        <v>3563</v>
      </c>
      <c r="F1236" t="s">
        <v>3971</v>
      </c>
      <c r="G1236" t="s">
        <v>638</v>
      </c>
      <c r="H1236" t="s">
        <v>174</v>
      </c>
      <c r="I1236" t="s">
        <v>4274</v>
      </c>
      <c r="J1236" t="s">
        <v>1218</v>
      </c>
      <c r="K1236" t="s">
        <v>1676</v>
      </c>
      <c r="L1236" t="s">
        <v>1574</v>
      </c>
      <c r="M1236" t="s">
        <v>1974</v>
      </c>
      <c r="N1236" t="s">
        <v>4315</v>
      </c>
      <c r="O1236" t="s">
        <v>4319</v>
      </c>
      <c r="P1236" t="s">
        <v>4321</v>
      </c>
      <c r="Q1236" t="s">
        <v>5200</v>
      </c>
      <c r="R1236" t="s">
        <v>5440</v>
      </c>
      <c r="S1236" t="s">
        <v>5440</v>
      </c>
      <c r="T1236" t="s">
        <v>5878</v>
      </c>
      <c r="U1236" t="s">
        <v>5955</v>
      </c>
      <c r="Y1236" cm="1">
        <f t="array" ref="Y1236">IF(FALSE,"True," &amp; IF(_xlfn.XLOOKUP("Src_IsAny",'Scoring_Config'!$A:$A,'Scoring_Config'!$D:$D,"Yes")="Yes",_xlfn.XLOOKUP("Src_IsAny",'Scoring_Config'!$A:$A,'Scoring_Config'!$C:$C,10),0),"False,0")</f>
        <v>0</v>
      </c>
      <c r="Z1236" cm="1">
        <f t="array" ref="Z1236">IF(FALSE,"True," &amp; IF(_xlfn.XLOOKUP("Src_CIDR_Le_16",'Scoring_Config'!$A:$A,'Scoring_Config'!$D:$D,"Yes")="Yes",_xlfn.XLOOKUP("Src_CIDR_Le_16",'Scoring_Config'!$A:$A,'Scoring_Config'!$C:$C,10),0),"False,0")</f>
        <v>0</v>
      </c>
      <c r="AA1236" cm="1">
        <f t="array" ref="AA1236">IF(FALSE,"True," &amp; IF(_xlfn.XLOOKUP("Src_CIDR_17_22",'Scoring_Config'!$A:$A,'Scoring_Config'!$D:$D,"Yes")="Yes",_xlfn.XLOOKUP("Src_CIDR_17_22",'Scoring_Config'!$A:$A,'Scoring_Config'!$C:$C,5),0),"False,0")</f>
        <v>0</v>
      </c>
      <c r="AB1236" cm="1">
        <f t="array" ref="AB1236">IF(FALSE,"True," &amp; IF(_xlfn.XLOOKUP("Dst_IsAny",'Scoring_Config'!$A:$A,'Scoring_Config'!$D:$D,"Yes")="Yes",_xlfn.XLOOKUP("Dst_IsAny",'Scoring_Config'!$A:$A,'Scoring_Config'!$C:$C,10),0),"False,0")</f>
        <v>0</v>
      </c>
      <c r="AC1236" cm="1">
        <f t="array" ref="AC1236">IF(FALSE,"True," &amp; IF(_xlfn.XLOOKUP("Dst_CIDR_Le_16",'Scoring_Config'!$A:$A,'Scoring_Config'!$D:$D,"Yes")="Yes",_xlfn.XLOOKUP("Dst_CIDR_Le_16",'Scoring_Config'!$A:$A,'Scoring_Config'!$C:$C,10),0),"False,0")</f>
        <v>0</v>
      </c>
      <c r="AD1236" cm="1">
        <f t="array" ref="AD1236">IF(FALSE,"True," &amp; IF(_xlfn.XLOOKUP("Dst_CIDR_17_22",'Scoring_Config'!$A:$A,'Scoring_Config'!$D:$D,"Yes")="Yes",_xlfn.XLOOKUP("Dst_CIDR_17_22",'Scoring_Config'!$A:$A,'Scoring_Config'!$C:$C,5),0),"False,0")</f>
        <v>0</v>
      </c>
      <c r="AE1236" cm="1">
        <f t="array" ref="AE1236">IF(FALSE,"True," &amp; IF(_xlfn.XLOOKUP("SrcZone_IsAny",'Scoring_Config'!$A:$A,'Scoring_Config'!$D:$D,"Yes")="Yes",_xlfn.XLOOKUP("SrcZone_IsAny",'Scoring_Config'!$A:$A,'Scoring_Config'!$C:$C,10),0),"False,0")</f>
        <v>0</v>
      </c>
      <c r="AF1236" cm="1">
        <f t="array" ref="AF1236">IF(FALSE,"True," &amp; IF(_xlfn.XLOOKUP("DstZone_IsAny",'Scoring_Config'!$A:$A,'Scoring_Config'!$D:$D,"Yes")="Yes",_xlfn.XLOOKUP("DstZone_IsAny",'Scoring_Config'!$A:$A,'Scoring_Config'!$C:$C,10),0),"False,0")</f>
        <v>0</v>
      </c>
      <c r="AG1236" cm="1">
        <f t="array" ref="AG123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36" cm="1">
        <f t="array" ref="AH1236">IF(FALSE,"True," &amp; IF(_xlfn.XLOOKUP("App_Any_OR_RangeGt1000",'Scoring_Config'!$A:$A,'Scoring_Config'!$D:$D,"Yes")="Yes",_xlfn.XLOOKUP("App_Any_OR_RangeGt1000",'Scoring_Config'!$A:$A,'Scoring_Config'!$C:$C,10),0),"False,0")</f>
        <v>0</v>
      </c>
      <c r="AI1236" cm="1">
        <f t="array" ref="AI1236">IF(FALSE,"True," &amp; IF(_xlfn.XLOOKUP("Service_Insecure_Match",'Scoring_Config'!$A:$A,'Scoring_Config'!$D:$D,"Yes")="Yes",_xlfn.XLOOKUP("Service_Insecure_Match",'Scoring_Config'!$A:$A,'Scoring_Config'!$C:$C,5),0),"False,0")</f>
        <v>0</v>
      </c>
      <c r="AJ1236" cm="1">
        <f t="array" ref="AJ1236">IF(FALSE,"True," &amp; IF(_xlfn.XLOOKUP("Risky_Inbound",'Scoring_Config'!$A:$A,'Scoring_Config'!$D:$D,"Yes")="Yes",_xlfn.XLOOKUP("Risky_Inbound",'Scoring_Config'!$A:$A,'Scoring_Config'!$C:$C,50),0),"False,0")</f>
        <v>0</v>
      </c>
      <c r="AK1236" cm="1">
        <f t="array" ref="AK1236">IF(FALSE,"True," &amp; IF(_xlfn.XLOOKUP("Risky_Outbound",'Scoring_Config'!$A:$A,'Scoring_Config'!$D:$D,"Yes")="Yes",_xlfn.XLOOKUP("Risky_Outbound",'Scoring_Config'!$A:$A,'Scoring_Config'!$C:$C,25),0),"False,0")</f>
        <v>0</v>
      </c>
      <c r="AL1236" t="s">
        <v>6700</v>
      </c>
      <c r="AM1236" cm="1">
        <f t="array" ref="AM123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36" t="s">
        <v>6697</v>
      </c>
      <c r="AO1236" t="s">
        <v>6697</v>
      </c>
      <c r="AP1236" t="s">
        <v>6697</v>
      </c>
      <c r="AQ1236" cm="1">
        <f t="array" ref="AQ1236">IF(FALSE,"True," &amp; IF(_xlfn.XLOOKUP("Service_IsAny",'Scoring_Config'!$A:$A,'Scoring_Config'!$D:$D,"Yes")="Yes",_xlfn.XLOOKUP("Service_IsAny",'Scoring_Config'!$A:$A,'Scoring_Config'!$C:$C,0),0),"False,0")</f>
        <v>0</v>
      </c>
      <c r="AR1236">
        <v>104</v>
      </c>
      <c r="AS1236" cm="1">
        <f t="array" ref="AS1236">IF(FALSE,"True," &amp; IF(_xlfn.XLOOKUP("Service_RangeGt1000",'Scoring_Config'!$A:$A,'Scoring_Config'!$D:$D,"Yes")="Yes",_xlfn.XLOOKUP("Service_RangeGt1000",'Scoring_Config'!$A:$A,'Scoring_Config'!$C:$C,0),0),"False,0")</f>
        <v>0</v>
      </c>
      <c r="AT1236" cm="1">
        <f t="array" ref="AT1236">IF(FALSE,"True," &amp; IF(_xlfn.XLOOKUP("App_IsAny",'Scoring_Config'!$A:$A,'Scoring_Config'!$D:$D,"Yes")="Yes",_xlfn.XLOOKUP("App_IsAny",'Scoring_Config'!$A:$A,'Scoring_Config'!$C:$C,0),0),"False,0")</f>
        <v>0</v>
      </c>
      <c r="AU1236">
        <v>0</v>
      </c>
      <c r="AV1236" cm="1">
        <f t="array" ref="AV1236">IF(FALSE,"True," &amp; IF(_xlfn.XLOOKUP("App_RangeGt1000",'Scoring_Config'!$A:$A,'Scoring_Config'!$D:$D,"Yes")="Yes",_xlfn.XLOOKUP("App_RangeGt1000",'Scoring_Config'!$A:$A,'Scoring_Config'!$C:$C,0),0),"False,0")</f>
        <v>0</v>
      </c>
      <c r="AW1236" cm="1">
        <f t="array" ref="AW1236">IF(FALSE,"True," &amp; IF(_xlfn.XLOOKUP("Action_IsDenyOrDrop",'Scoring_Config'!$A:$A,'Scoring_Config'!$D:$D,"Yes")="Yes",_xlfn.XLOOKUP("Action_IsDenyOrDrop",'Scoring_Config'!$A:$A,'Scoring_Config'!$C:$C,0),0),"False,0")</f>
        <v>0</v>
      </c>
      <c r="AX1236" cm="1">
        <f t="array" ref="AX1236">IF(LEFT(AW1236,4)="True",0,(IF(LEFT(Y1236,4)="True",IF(_xlfn.XLOOKUP("Src_IsAny",'Scoring_Config'!$A:$A,'Scoring_Config'!$D:$D,"Yes")="Yes",_xlfn.XLOOKUP("Src_IsAny",'Scoring_Config'!$A:$A,'Scoring_Config'!$C:$C,10),0),0)+IF(LEFT(Z1236,4)="True",IF(_xlfn.XLOOKUP("Src_CIDR_Le_16",'Scoring_Config'!$A:$A,'Scoring_Config'!$D:$D,"Yes")="Yes",_xlfn.XLOOKUP("Src_CIDR_Le_16",'Scoring_Config'!$A:$A,'Scoring_Config'!$C:$C,10),0),0)+IF(LEFT(AA1236,4)="True",IF(_xlfn.XLOOKUP("Src_CIDR_17_22",'Scoring_Config'!$A:$A,'Scoring_Config'!$D:$D,"Yes")="Yes",_xlfn.XLOOKUP("Src_CIDR_17_22",'Scoring_Config'!$A:$A,'Scoring_Config'!$C:$C,5),0),0)+IF(LEFT(AB1236,4)="True",IF(_xlfn.XLOOKUP("Dst_IsAny",'Scoring_Config'!$A:$A,'Scoring_Config'!$D:$D,"Yes")="Yes",_xlfn.XLOOKUP("Dst_IsAny",'Scoring_Config'!$A:$A,'Scoring_Config'!$C:$C,10),0),0)+IF(LEFT(AC1236,4)="True",IF(_xlfn.XLOOKUP("Dst_CIDR_Le_16",'Scoring_Config'!$A:$A,'Scoring_Config'!$D:$D,"Yes")="Yes",_xlfn.XLOOKUP("Dst_CIDR_Le_16",'Scoring_Config'!$A:$A,'Scoring_Config'!$C:$C,10),0),0)+IF(LEFT(AD1236,4)="True",IF(_xlfn.XLOOKUP("Dst_CIDR_17_22",'Scoring_Config'!$A:$A,'Scoring_Config'!$D:$D,"Yes")="Yes",_xlfn.XLOOKUP("Dst_CIDR_17_22",'Scoring_Config'!$A:$A,'Scoring_Config'!$C:$C,5),0),0)+IF(LEFT(AE1236,4)="True",IF(_xlfn.XLOOKUP("SrcZone_IsAny",'Scoring_Config'!$A:$A,'Scoring_Config'!$D:$D,"Yes")="Yes",_xlfn.XLOOKUP("SrcZone_IsAny",'Scoring_Config'!$A:$A,'Scoring_Config'!$C:$C,10),0),0)+IF(LEFT(AF1236,4)="True",IF(_xlfn.XLOOKUP("DstZone_IsAny",'Scoring_Config'!$A:$A,'Scoring_Config'!$D:$D,"Yes")="Yes",_xlfn.XLOOKUP("DstZone_IsAny",'Scoring_Config'!$A:$A,'Scoring_Config'!$C:$C,10),0),0)+IF(LEFT(AG1236,4)="True",IF(_xlfn.XLOOKUP("Service_Any_OR_RangeGt1000",'Scoring_Config'!$A:$A,'Scoring_Config'!$D:$D,"Yes")="Yes",_xlfn.XLOOKUP("Service_Any_OR_RangeGt1000",'Scoring_Config'!$A:$A,'Scoring_Config'!$C:$C,10),0),0)+IF(LEFT(AH1236,4)="True",IF(_xlfn.XLOOKUP("App_Any_OR_RangeGt1000",'Scoring_Config'!$A:$A,'Scoring_Config'!$D:$D,"Yes")="Yes",_xlfn.XLOOKUP("App_Any_OR_RangeGt1000",'Scoring_Config'!$A:$A,'Scoring_Config'!$C:$C,10),0),0)+IF(LEFT(AI1236,4)="True",IF(_xlfn.XLOOKUP("Service_Insecure_Match",'Scoring_Config'!$A:$A,'Scoring_Config'!$D:$D,"Yes")="Yes",_xlfn.XLOOKUP("Service_Insecure_Match",'Scoring_Config'!$A:$A,'Scoring_Config'!$C:$C,5),0),0)+IF(LEFT(AJ1236,4)="True",IF(_xlfn.XLOOKUP("Risky_Inbound",'Scoring_Config'!$A:$A,'Scoring_Config'!$D:$D,"Yes")="Yes",_xlfn.XLOOKUP("Risky_Inbound",'Scoring_Config'!$A:$A,'Scoring_Config'!$C:$C,50),0),0)+IF(LEFT(AK1236,4)="True",IF(_xlfn.XLOOKUP("Risky_Outbound",'Scoring_Config'!$A:$A,'Scoring_Config'!$D:$D,"Yes")="Yes",_xlfn.XLOOKUP("Risky_Outbound",'Scoring_Config'!$A:$A,'Scoring_Config'!$C:$C,25),0),0)+IF(LEFT(AZ1236,4)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1236,FIND(",",AL1236)+1,100)),0)+IF(LEFT(AM1236,4)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1236,FIND(",",AN1236)+1,100)),0)+IF(_xlfn.XLOOKUP("Profile_Scoring",'Scoring_Config'!$A:$A,'Scoring_Config'!$D:$D,"Yes")="Yes",VALUE(MID(AO1236,FIND(",",AO1236)+1,100)),0)+IF(_xlfn.XLOOKUP("Options_Scoring",'Scoring_Config'!$A:$A,'Scoring_Config'!$D:$D,"Yes")="Yes",VALUE(MID(AP1236,FIND(",",AP1236)+1,100)),0)))</f>
        <v>0</v>
      </c>
      <c r="AZ1236" cm="1">
        <f t="array" ref="AZ1236">IF(FALSE,"True," &amp; IF(_xlfn.XLOOKUP("Migrate_Insecure",'Scoring_Config'!$A:$A,'Scoring_Config'!$D:$D,"Yes")="Yes",_xlfn.XLOOKUP("Migrate_Insecure",'Scoring_Config'!$A:$A,'Scoring_Config'!$C:$C,10),0),"False,0")</f>
        <v>0</v>
      </c>
    </row>
    <row r="1237" spans="1:52">
      <c r="A1237" t="s">
        <v>1979</v>
      </c>
      <c r="B1237" t="s">
        <v>3209</v>
      </c>
      <c r="C1237" t="s">
        <v>3542</v>
      </c>
      <c r="D1237" t="s">
        <v>3558</v>
      </c>
      <c r="E1237" t="s">
        <v>3562</v>
      </c>
      <c r="F1237" t="s">
        <v>3972</v>
      </c>
      <c r="G1237" t="s">
        <v>639</v>
      </c>
      <c r="H1237" t="s">
        <v>193</v>
      </c>
      <c r="I1237" t="s">
        <v>3632</v>
      </c>
      <c r="J1237" t="s">
        <v>1219</v>
      </c>
      <c r="K1237" t="s">
        <v>1934</v>
      </c>
      <c r="L1237" t="s">
        <v>1325</v>
      </c>
      <c r="M1237" t="s">
        <v>1973</v>
      </c>
      <c r="N1237" t="s">
        <v>4315</v>
      </c>
      <c r="O1237" t="s">
        <v>4319</v>
      </c>
      <c r="P1237" t="s">
        <v>4323</v>
      </c>
      <c r="Q1237" t="s">
        <v>5201</v>
      </c>
      <c r="R1237" t="s">
        <v>5439</v>
      </c>
      <c r="S1237" t="s">
        <v>4324</v>
      </c>
      <c r="T1237" t="s">
        <v>5615</v>
      </c>
      <c r="U1237" t="s">
        <v>6567</v>
      </c>
      <c r="Y1237" cm="1">
        <f t="array" ref="Y1237">IF(FALSE,"True," &amp; IF(_xlfn.XLOOKUP("Src_IsAny",'Scoring_Config'!$A:$A,'Scoring_Config'!$D:$D,"Yes")="Yes",_xlfn.XLOOKUP("Src_IsAny",'Scoring_Config'!$A:$A,'Scoring_Config'!$C:$C,10),0),"False,0")</f>
        <v>0</v>
      </c>
      <c r="Z1237" cm="1">
        <f t="array" ref="Z1237">IF(FALSE,"True," &amp; IF(_xlfn.XLOOKUP("Src_CIDR_Le_16",'Scoring_Config'!$A:$A,'Scoring_Config'!$D:$D,"Yes")="Yes",_xlfn.XLOOKUP("Src_CIDR_Le_16",'Scoring_Config'!$A:$A,'Scoring_Config'!$C:$C,10),0),"False,0")</f>
        <v>0</v>
      </c>
      <c r="AA1237" cm="1">
        <f t="array" ref="AA1237">IF(FALSE,"True," &amp; IF(_xlfn.XLOOKUP("Src_CIDR_17_22",'Scoring_Config'!$A:$A,'Scoring_Config'!$D:$D,"Yes")="Yes",_xlfn.XLOOKUP("Src_CIDR_17_22",'Scoring_Config'!$A:$A,'Scoring_Config'!$C:$C,5),0),"False,0")</f>
        <v>0</v>
      </c>
      <c r="AB1237" cm="1">
        <f t="array" ref="AB1237">IF(FALSE,"True," &amp; IF(_xlfn.XLOOKUP("Dst_IsAny",'Scoring_Config'!$A:$A,'Scoring_Config'!$D:$D,"Yes")="Yes",_xlfn.XLOOKUP("Dst_IsAny",'Scoring_Config'!$A:$A,'Scoring_Config'!$C:$C,10),0),"False,0")</f>
        <v>0</v>
      </c>
      <c r="AC1237" cm="1">
        <f t="array" ref="AC1237">IF(FALSE,"True," &amp; IF(_xlfn.XLOOKUP("Dst_CIDR_Le_16",'Scoring_Config'!$A:$A,'Scoring_Config'!$D:$D,"Yes")="Yes",_xlfn.XLOOKUP("Dst_CIDR_Le_16",'Scoring_Config'!$A:$A,'Scoring_Config'!$C:$C,10),0),"False,0")</f>
        <v>0</v>
      </c>
      <c r="AD1237" cm="1">
        <f t="array" ref="AD1237">IF(FALSE,"True," &amp; IF(_xlfn.XLOOKUP("Dst_CIDR_17_22",'Scoring_Config'!$A:$A,'Scoring_Config'!$D:$D,"Yes")="Yes",_xlfn.XLOOKUP("Dst_CIDR_17_22",'Scoring_Config'!$A:$A,'Scoring_Config'!$C:$C,5),0),"False,0")</f>
        <v>0</v>
      </c>
      <c r="AE1237" cm="1">
        <f t="array" ref="AE1237">IF(FALSE,"True," &amp; IF(_xlfn.XLOOKUP("SrcZone_IsAny",'Scoring_Config'!$A:$A,'Scoring_Config'!$D:$D,"Yes")="Yes",_xlfn.XLOOKUP("SrcZone_IsAny",'Scoring_Config'!$A:$A,'Scoring_Config'!$C:$C,10),0),"False,0")</f>
        <v>0</v>
      </c>
      <c r="AF1237" cm="1">
        <f t="array" ref="AF1237">IF(FALSE,"True," &amp; IF(_xlfn.XLOOKUP("DstZone_IsAny",'Scoring_Config'!$A:$A,'Scoring_Config'!$D:$D,"Yes")="Yes",_xlfn.XLOOKUP("DstZone_IsAny",'Scoring_Config'!$A:$A,'Scoring_Config'!$C:$C,10),0),"False,0")</f>
        <v>0</v>
      </c>
      <c r="AG1237" cm="1">
        <f t="array" ref="AG123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37" cm="1">
        <f t="array" ref="AH1237">IF(FALSE,"True," &amp; IF(_xlfn.XLOOKUP("App_Any_OR_RangeGt1000",'Scoring_Config'!$A:$A,'Scoring_Config'!$D:$D,"Yes")="Yes",_xlfn.XLOOKUP("App_Any_OR_RangeGt1000",'Scoring_Config'!$A:$A,'Scoring_Config'!$C:$C,10),0),"False,0")</f>
        <v>0</v>
      </c>
      <c r="AI1237" cm="1">
        <f t="array" ref="AI1237">IF(FALSE,"True," &amp; IF(_xlfn.XLOOKUP("Service_Insecure_Match",'Scoring_Config'!$A:$A,'Scoring_Config'!$D:$D,"Yes")="Yes",_xlfn.XLOOKUP("Service_Insecure_Match",'Scoring_Config'!$A:$A,'Scoring_Config'!$C:$C,5),0),"False,0")</f>
        <v>0</v>
      </c>
      <c r="AJ1237" cm="1">
        <f t="array" ref="AJ1237">IF(FALSE,"True," &amp; IF(_xlfn.XLOOKUP("Risky_Inbound",'Scoring_Config'!$A:$A,'Scoring_Config'!$D:$D,"Yes")="Yes",_xlfn.XLOOKUP("Risky_Inbound",'Scoring_Config'!$A:$A,'Scoring_Config'!$C:$C,50),0),"False,0")</f>
        <v>0</v>
      </c>
      <c r="AK1237" cm="1">
        <f t="array" ref="AK1237">IF(FALSE,"True," &amp; IF(_xlfn.XLOOKUP("Risky_Outbound",'Scoring_Config'!$A:$A,'Scoring_Config'!$D:$D,"Yes")="Yes",_xlfn.XLOOKUP("Risky_Outbound",'Scoring_Config'!$A:$A,'Scoring_Config'!$C:$C,25),0),"False,0")</f>
        <v>0</v>
      </c>
      <c r="AL1237" t="s">
        <v>6699</v>
      </c>
      <c r="AM1237" cm="1">
        <f t="array" ref="AM123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37" t="s">
        <v>6697</v>
      </c>
      <c r="AO1237" t="s">
        <v>6697</v>
      </c>
      <c r="AP1237" t="s">
        <v>6697</v>
      </c>
      <c r="AQ1237" cm="1">
        <f t="array" ref="AQ1237">IF(FALSE,"True," &amp; IF(_xlfn.XLOOKUP("Service_IsAny",'Scoring_Config'!$A:$A,'Scoring_Config'!$D:$D,"Yes")="Yes",_xlfn.XLOOKUP("Service_IsAny",'Scoring_Config'!$A:$A,'Scoring_Config'!$C:$C,0),0),"False,0")</f>
        <v>0</v>
      </c>
      <c r="AR1237">
        <v>0</v>
      </c>
      <c r="AS1237" cm="1">
        <f t="array" ref="AS1237">IF(FALSE,"True," &amp; IF(_xlfn.XLOOKUP("Service_RangeGt1000",'Scoring_Config'!$A:$A,'Scoring_Config'!$D:$D,"Yes")="Yes",_xlfn.XLOOKUP("Service_RangeGt1000",'Scoring_Config'!$A:$A,'Scoring_Config'!$C:$C,0),0),"False,0")</f>
        <v>0</v>
      </c>
      <c r="AT1237" cm="1">
        <f t="array" ref="AT1237">IF(FALSE,"True," &amp; IF(_xlfn.XLOOKUP("App_IsAny",'Scoring_Config'!$A:$A,'Scoring_Config'!$D:$D,"Yes")="Yes",_xlfn.XLOOKUP("App_IsAny",'Scoring_Config'!$A:$A,'Scoring_Config'!$C:$C,0),0),"False,0")</f>
        <v>0</v>
      </c>
      <c r="AU1237">
        <v>0</v>
      </c>
      <c r="AV1237" cm="1">
        <f t="array" ref="AV1237">IF(FALSE,"True," &amp; IF(_xlfn.XLOOKUP("App_RangeGt1000",'Scoring_Config'!$A:$A,'Scoring_Config'!$D:$D,"Yes")="Yes",_xlfn.XLOOKUP("App_RangeGt1000",'Scoring_Config'!$A:$A,'Scoring_Config'!$C:$C,0),0),"False,0")</f>
        <v>0</v>
      </c>
      <c r="AW1237" cm="1">
        <f t="array" ref="AW1237">IF(FALSE,"True," &amp; IF(_xlfn.XLOOKUP("Action_IsDenyOrDrop",'Scoring_Config'!$A:$A,'Scoring_Config'!$D:$D,"Yes")="Yes",_xlfn.XLOOKUP("Action_IsDenyOrDrop",'Scoring_Config'!$A:$A,'Scoring_Config'!$C:$C,0),0),"False,0")</f>
        <v>0</v>
      </c>
      <c r="AX1237" cm="1">
        <f t="array" ref="AX1237">IF(LEFT(AW1237,4)="True",0,(IF(LEFT(Y1237,4)="True",IF(_xlfn.XLOOKUP("Src_IsAny",'Scoring_Config'!$A:$A,'Scoring_Config'!$D:$D,"Yes")="Yes",_xlfn.XLOOKUP("Src_IsAny",'Scoring_Config'!$A:$A,'Scoring_Config'!$C:$C,10),0),0)+IF(LEFT(Z1237,4)="True",IF(_xlfn.XLOOKUP("Src_CIDR_Le_16",'Scoring_Config'!$A:$A,'Scoring_Config'!$D:$D,"Yes")="Yes",_xlfn.XLOOKUP("Src_CIDR_Le_16",'Scoring_Config'!$A:$A,'Scoring_Config'!$C:$C,10),0),0)+IF(LEFT(AA1237,4)="True",IF(_xlfn.XLOOKUP("Src_CIDR_17_22",'Scoring_Config'!$A:$A,'Scoring_Config'!$D:$D,"Yes")="Yes",_xlfn.XLOOKUP("Src_CIDR_17_22",'Scoring_Config'!$A:$A,'Scoring_Config'!$C:$C,5),0),0)+IF(LEFT(AB1237,4)="True",IF(_xlfn.XLOOKUP("Dst_IsAny",'Scoring_Config'!$A:$A,'Scoring_Config'!$D:$D,"Yes")="Yes",_xlfn.XLOOKUP("Dst_IsAny",'Scoring_Config'!$A:$A,'Scoring_Config'!$C:$C,10),0),0)+IF(LEFT(AC1237,4)="True",IF(_xlfn.XLOOKUP("Dst_CIDR_Le_16",'Scoring_Config'!$A:$A,'Scoring_Config'!$D:$D,"Yes")="Yes",_xlfn.XLOOKUP("Dst_CIDR_Le_16",'Scoring_Config'!$A:$A,'Scoring_Config'!$C:$C,10),0),0)+IF(LEFT(AD1237,4)="True",IF(_xlfn.XLOOKUP("Dst_CIDR_17_22",'Scoring_Config'!$A:$A,'Scoring_Config'!$D:$D,"Yes")="Yes",_xlfn.XLOOKUP("Dst_CIDR_17_22",'Scoring_Config'!$A:$A,'Scoring_Config'!$C:$C,5),0),0)+IF(LEFT(AE1237,4)="True",IF(_xlfn.XLOOKUP("SrcZone_IsAny",'Scoring_Config'!$A:$A,'Scoring_Config'!$D:$D,"Yes")="Yes",_xlfn.XLOOKUP("SrcZone_IsAny",'Scoring_Config'!$A:$A,'Scoring_Config'!$C:$C,10),0),0)+IF(LEFT(AF1237,4)="True",IF(_xlfn.XLOOKUP("DstZone_IsAny",'Scoring_Config'!$A:$A,'Scoring_Config'!$D:$D,"Yes")="Yes",_xlfn.XLOOKUP("DstZone_IsAny",'Scoring_Config'!$A:$A,'Scoring_Config'!$C:$C,10),0),0)+IF(LEFT(AG1237,4)="True",IF(_xlfn.XLOOKUP("Service_Any_OR_RangeGt1000",'Scoring_Config'!$A:$A,'Scoring_Config'!$D:$D,"Yes")="Yes",_xlfn.XLOOKUP("Service_Any_OR_RangeGt1000",'Scoring_Config'!$A:$A,'Scoring_Config'!$C:$C,10),0),0)+IF(LEFT(AH1237,4)="True",IF(_xlfn.XLOOKUP("App_Any_OR_RangeGt1000",'Scoring_Config'!$A:$A,'Scoring_Config'!$D:$D,"Yes")="Yes",_xlfn.XLOOKUP("App_Any_OR_RangeGt1000",'Scoring_Config'!$A:$A,'Scoring_Config'!$C:$C,10),0),0)+IF(LEFT(AI1237,4)="True",IF(_xlfn.XLOOKUP("Service_Insecure_Match",'Scoring_Config'!$A:$A,'Scoring_Config'!$D:$D,"Yes")="Yes",_xlfn.XLOOKUP("Service_Insecure_Match",'Scoring_Config'!$A:$A,'Scoring_Config'!$C:$C,5),0),0)+IF(LEFT(AJ1237,4)="True",IF(_xlfn.XLOOKUP("Risky_Inbound",'Scoring_Config'!$A:$A,'Scoring_Config'!$D:$D,"Yes")="Yes",_xlfn.XLOOKUP("Risky_Inbound",'Scoring_Config'!$A:$A,'Scoring_Config'!$C:$C,50),0),0)+IF(LEFT(AK1237,4)="True",IF(_xlfn.XLOOKUP("Risky_Outbound",'Scoring_Config'!$A:$A,'Scoring_Config'!$D:$D,"Yes")="Yes",_xlfn.XLOOKUP("Risky_Outbound",'Scoring_Config'!$A:$A,'Scoring_Config'!$C:$C,25),0),0)+IF(LEFT(AZ1237,4)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1237,FIND(",",AL1237)+1,100)),0)+IF(LEFT(AM1237,4)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1237,FIND(",",AN1237)+1,100)),0)+IF(_xlfn.XLOOKUP("Profile_Scoring",'Scoring_Config'!$A:$A,'Scoring_Config'!$D:$D,"Yes")="Yes",VALUE(MID(AO1237,FIND(",",AO1237)+1,100)),0)+IF(_xlfn.XLOOKUP("Options_Scoring",'Scoring_Config'!$A:$A,'Scoring_Config'!$D:$D,"Yes")="Yes",VALUE(MID(AP1237,FIND(",",AP1237)+1,100)),0)))</f>
        <v>0</v>
      </c>
      <c r="AZ1237" cm="1">
        <f t="array" ref="AZ1237">IF(FALSE,"True," &amp; IF(_xlfn.XLOOKUP("Migrate_Insecure",'Scoring_Config'!$A:$A,'Scoring_Config'!$D:$D,"Yes")="Yes",_xlfn.XLOOKUP("Migrate_Insecure",'Scoring_Config'!$A:$A,'Scoring_Config'!$C:$C,10),0),"False,0")</f>
        <v>0</v>
      </c>
    </row>
    <row r="1238" spans="1:52">
      <c r="A1238" t="s">
        <v>1979</v>
      </c>
      <c r="B1238" t="s">
        <v>3210</v>
      </c>
      <c r="C1238" t="s">
        <v>3542</v>
      </c>
      <c r="D1238" t="s">
        <v>3558</v>
      </c>
      <c r="E1238" t="s">
        <v>3562</v>
      </c>
      <c r="F1238" t="s">
        <v>3972</v>
      </c>
      <c r="G1238" t="s">
        <v>640</v>
      </c>
      <c r="H1238" t="s">
        <v>193</v>
      </c>
      <c r="I1238" t="s">
        <v>3632</v>
      </c>
      <c r="J1238" t="s">
        <v>1220</v>
      </c>
      <c r="K1238" t="s">
        <v>193</v>
      </c>
      <c r="L1238" t="s">
        <v>1371</v>
      </c>
      <c r="M1238" t="s">
        <v>1973</v>
      </c>
      <c r="N1238" t="s">
        <v>4315</v>
      </c>
      <c r="O1238" t="s">
        <v>4319</v>
      </c>
      <c r="P1238" t="s">
        <v>4323</v>
      </c>
      <c r="Q1238" t="s">
        <v>5201</v>
      </c>
      <c r="R1238" t="s">
        <v>5439</v>
      </c>
      <c r="S1238" t="s">
        <v>4324</v>
      </c>
      <c r="T1238" t="s">
        <v>5615</v>
      </c>
      <c r="U1238" t="s">
        <v>6568</v>
      </c>
      <c r="Y1238" cm="1">
        <f t="array" ref="Y1238">IF(FALSE,"True," &amp; IF(_xlfn.XLOOKUP("Src_IsAny",'Scoring_Config'!$A:$A,'Scoring_Config'!$D:$D,"Yes")="Yes",_xlfn.XLOOKUP("Src_IsAny",'Scoring_Config'!$A:$A,'Scoring_Config'!$C:$C,10),0),"False,0")</f>
        <v>0</v>
      </c>
      <c r="Z1238" cm="1">
        <f t="array" ref="Z1238">IF(FALSE,"True," &amp; IF(_xlfn.XLOOKUP("Src_CIDR_Le_16",'Scoring_Config'!$A:$A,'Scoring_Config'!$D:$D,"Yes")="Yes",_xlfn.XLOOKUP("Src_CIDR_Le_16",'Scoring_Config'!$A:$A,'Scoring_Config'!$C:$C,10),0),"False,0")</f>
        <v>0</v>
      </c>
      <c r="AA1238" cm="1">
        <f t="array" ref="AA1238">IF(FALSE,"True," &amp; IF(_xlfn.XLOOKUP("Src_CIDR_17_22",'Scoring_Config'!$A:$A,'Scoring_Config'!$D:$D,"Yes")="Yes",_xlfn.XLOOKUP("Src_CIDR_17_22",'Scoring_Config'!$A:$A,'Scoring_Config'!$C:$C,5),0),"False,0")</f>
        <v>0</v>
      </c>
      <c r="AB1238" cm="1">
        <f t="array" ref="AB1238">IF(FALSE,"True," &amp; IF(_xlfn.XLOOKUP("Dst_IsAny",'Scoring_Config'!$A:$A,'Scoring_Config'!$D:$D,"Yes")="Yes",_xlfn.XLOOKUP("Dst_IsAny",'Scoring_Config'!$A:$A,'Scoring_Config'!$C:$C,10),0),"False,0")</f>
        <v>0</v>
      </c>
      <c r="AC1238" cm="1">
        <f t="array" ref="AC1238">IF(FALSE,"True," &amp; IF(_xlfn.XLOOKUP("Dst_CIDR_Le_16",'Scoring_Config'!$A:$A,'Scoring_Config'!$D:$D,"Yes")="Yes",_xlfn.XLOOKUP("Dst_CIDR_Le_16",'Scoring_Config'!$A:$A,'Scoring_Config'!$C:$C,10),0),"False,0")</f>
        <v>0</v>
      </c>
      <c r="AD1238" cm="1">
        <f t="array" ref="AD1238">IF(FALSE,"True," &amp; IF(_xlfn.XLOOKUP("Dst_CIDR_17_22",'Scoring_Config'!$A:$A,'Scoring_Config'!$D:$D,"Yes")="Yes",_xlfn.XLOOKUP("Dst_CIDR_17_22",'Scoring_Config'!$A:$A,'Scoring_Config'!$C:$C,5),0),"False,0")</f>
        <v>0</v>
      </c>
      <c r="AE1238" cm="1">
        <f t="array" ref="AE1238">IF(FALSE,"True," &amp; IF(_xlfn.XLOOKUP("SrcZone_IsAny",'Scoring_Config'!$A:$A,'Scoring_Config'!$D:$D,"Yes")="Yes",_xlfn.XLOOKUP("SrcZone_IsAny",'Scoring_Config'!$A:$A,'Scoring_Config'!$C:$C,10),0),"False,0")</f>
        <v>0</v>
      </c>
      <c r="AF1238" cm="1">
        <f t="array" ref="AF1238">IF(FALSE,"True," &amp; IF(_xlfn.XLOOKUP("DstZone_IsAny",'Scoring_Config'!$A:$A,'Scoring_Config'!$D:$D,"Yes")="Yes",_xlfn.XLOOKUP("DstZone_IsAny",'Scoring_Config'!$A:$A,'Scoring_Config'!$C:$C,10),0),"False,0")</f>
        <v>0</v>
      </c>
      <c r="AG1238" cm="1">
        <f t="array" ref="AG123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38" cm="1">
        <f t="array" ref="AH1238">IF(FALSE,"True," &amp; IF(_xlfn.XLOOKUP("App_Any_OR_RangeGt1000",'Scoring_Config'!$A:$A,'Scoring_Config'!$D:$D,"Yes")="Yes",_xlfn.XLOOKUP("App_Any_OR_RangeGt1000",'Scoring_Config'!$A:$A,'Scoring_Config'!$C:$C,10),0),"False,0")</f>
        <v>0</v>
      </c>
      <c r="AI1238" cm="1">
        <f t="array" ref="AI1238">IF(FALSE,"True," &amp; IF(_xlfn.XLOOKUP("Service_Insecure_Match",'Scoring_Config'!$A:$A,'Scoring_Config'!$D:$D,"Yes")="Yes",_xlfn.XLOOKUP("Service_Insecure_Match",'Scoring_Config'!$A:$A,'Scoring_Config'!$C:$C,5),0),"False,0")</f>
        <v>0</v>
      </c>
      <c r="AJ1238" cm="1">
        <f t="array" ref="AJ1238">IF(FALSE,"True," &amp; IF(_xlfn.XLOOKUP("Risky_Inbound",'Scoring_Config'!$A:$A,'Scoring_Config'!$D:$D,"Yes")="Yes",_xlfn.XLOOKUP("Risky_Inbound",'Scoring_Config'!$A:$A,'Scoring_Config'!$C:$C,50),0),"False,0")</f>
        <v>0</v>
      </c>
      <c r="AK1238" cm="1">
        <f t="array" ref="AK1238">IF(FALSE,"True," &amp; IF(_xlfn.XLOOKUP("Risky_Outbound",'Scoring_Config'!$A:$A,'Scoring_Config'!$D:$D,"Yes")="Yes",_xlfn.XLOOKUP("Risky_Outbound",'Scoring_Config'!$A:$A,'Scoring_Config'!$C:$C,25),0),"False,0")</f>
        <v>0</v>
      </c>
      <c r="AL1238" t="s">
        <v>6699</v>
      </c>
      <c r="AM1238" cm="1">
        <f t="array" ref="AM123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38" t="s">
        <v>6697</v>
      </c>
      <c r="AO1238" t="s">
        <v>6697</v>
      </c>
      <c r="AP1238" t="s">
        <v>6697</v>
      </c>
      <c r="AQ1238" cm="1">
        <f t="array" ref="AQ1238">IF(FALSE,"True," &amp; IF(_xlfn.XLOOKUP("Service_IsAny",'Scoring_Config'!$A:$A,'Scoring_Config'!$D:$D,"Yes")="Yes",_xlfn.XLOOKUP("Service_IsAny",'Scoring_Config'!$A:$A,'Scoring_Config'!$C:$C,0),0),"False,0")</f>
        <v>0</v>
      </c>
      <c r="AR1238">
        <v>0</v>
      </c>
      <c r="AS1238" cm="1">
        <f t="array" ref="AS1238">IF(FALSE,"True," &amp; IF(_xlfn.XLOOKUP("Service_RangeGt1000",'Scoring_Config'!$A:$A,'Scoring_Config'!$D:$D,"Yes")="Yes",_xlfn.XLOOKUP("Service_RangeGt1000",'Scoring_Config'!$A:$A,'Scoring_Config'!$C:$C,0),0),"False,0")</f>
        <v>0</v>
      </c>
      <c r="AT1238" cm="1">
        <f t="array" ref="AT1238">IF(FALSE,"True," &amp; IF(_xlfn.XLOOKUP("App_IsAny",'Scoring_Config'!$A:$A,'Scoring_Config'!$D:$D,"Yes")="Yes",_xlfn.XLOOKUP("App_IsAny",'Scoring_Config'!$A:$A,'Scoring_Config'!$C:$C,0),0),"False,0")</f>
        <v>0</v>
      </c>
      <c r="AU1238">
        <v>0</v>
      </c>
      <c r="AV1238" cm="1">
        <f t="array" ref="AV1238">IF(FALSE,"True," &amp; IF(_xlfn.XLOOKUP("App_RangeGt1000",'Scoring_Config'!$A:$A,'Scoring_Config'!$D:$D,"Yes")="Yes",_xlfn.XLOOKUP("App_RangeGt1000",'Scoring_Config'!$A:$A,'Scoring_Config'!$C:$C,0),0),"False,0")</f>
        <v>0</v>
      </c>
      <c r="AW1238" cm="1">
        <f t="array" ref="AW1238">IF(FALSE,"True," &amp; IF(_xlfn.XLOOKUP("Action_IsDenyOrDrop",'Scoring_Config'!$A:$A,'Scoring_Config'!$D:$D,"Yes")="Yes",_xlfn.XLOOKUP("Action_IsDenyOrDrop",'Scoring_Config'!$A:$A,'Scoring_Config'!$C:$C,0),0),"False,0")</f>
        <v>0</v>
      </c>
      <c r="AX1238" cm="1">
        <f t="array" ref="AX1238">IF(LEFT(AW1238,4)="True",0,(IF(LEFT(Y1238,4)="True",IF(_xlfn.XLOOKUP("Src_IsAny",'Scoring_Config'!$A:$A,'Scoring_Config'!$D:$D,"Yes")="Yes",_xlfn.XLOOKUP("Src_IsAny",'Scoring_Config'!$A:$A,'Scoring_Config'!$C:$C,10),0),0)+IF(LEFT(Z1238,4)="True",IF(_xlfn.XLOOKUP("Src_CIDR_Le_16",'Scoring_Config'!$A:$A,'Scoring_Config'!$D:$D,"Yes")="Yes",_xlfn.XLOOKUP("Src_CIDR_Le_16",'Scoring_Config'!$A:$A,'Scoring_Config'!$C:$C,10),0),0)+IF(LEFT(AA1238,4)="True",IF(_xlfn.XLOOKUP("Src_CIDR_17_22",'Scoring_Config'!$A:$A,'Scoring_Config'!$D:$D,"Yes")="Yes",_xlfn.XLOOKUP("Src_CIDR_17_22",'Scoring_Config'!$A:$A,'Scoring_Config'!$C:$C,5),0),0)+IF(LEFT(AB1238,4)="True",IF(_xlfn.XLOOKUP("Dst_IsAny",'Scoring_Config'!$A:$A,'Scoring_Config'!$D:$D,"Yes")="Yes",_xlfn.XLOOKUP("Dst_IsAny",'Scoring_Config'!$A:$A,'Scoring_Config'!$C:$C,10),0),0)+IF(LEFT(AC1238,4)="True",IF(_xlfn.XLOOKUP("Dst_CIDR_Le_16",'Scoring_Config'!$A:$A,'Scoring_Config'!$D:$D,"Yes")="Yes",_xlfn.XLOOKUP("Dst_CIDR_Le_16",'Scoring_Config'!$A:$A,'Scoring_Config'!$C:$C,10),0),0)+IF(LEFT(AD1238,4)="True",IF(_xlfn.XLOOKUP("Dst_CIDR_17_22",'Scoring_Config'!$A:$A,'Scoring_Config'!$D:$D,"Yes")="Yes",_xlfn.XLOOKUP("Dst_CIDR_17_22",'Scoring_Config'!$A:$A,'Scoring_Config'!$C:$C,5),0),0)+IF(LEFT(AE1238,4)="True",IF(_xlfn.XLOOKUP("SrcZone_IsAny",'Scoring_Config'!$A:$A,'Scoring_Config'!$D:$D,"Yes")="Yes",_xlfn.XLOOKUP("SrcZone_IsAny",'Scoring_Config'!$A:$A,'Scoring_Config'!$C:$C,10),0),0)+IF(LEFT(AF1238,4)="True",IF(_xlfn.XLOOKUP("DstZone_IsAny",'Scoring_Config'!$A:$A,'Scoring_Config'!$D:$D,"Yes")="Yes",_xlfn.XLOOKUP("DstZone_IsAny",'Scoring_Config'!$A:$A,'Scoring_Config'!$C:$C,10),0),0)+IF(LEFT(AG1238,4)="True",IF(_xlfn.XLOOKUP("Service_Any_OR_RangeGt1000",'Scoring_Config'!$A:$A,'Scoring_Config'!$D:$D,"Yes")="Yes",_xlfn.XLOOKUP("Service_Any_OR_RangeGt1000",'Scoring_Config'!$A:$A,'Scoring_Config'!$C:$C,10),0),0)+IF(LEFT(AH1238,4)="True",IF(_xlfn.XLOOKUP("App_Any_OR_RangeGt1000",'Scoring_Config'!$A:$A,'Scoring_Config'!$D:$D,"Yes")="Yes",_xlfn.XLOOKUP("App_Any_OR_RangeGt1000",'Scoring_Config'!$A:$A,'Scoring_Config'!$C:$C,10),0),0)+IF(LEFT(AI1238,4)="True",IF(_xlfn.XLOOKUP("Service_Insecure_Match",'Scoring_Config'!$A:$A,'Scoring_Config'!$D:$D,"Yes")="Yes",_xlfn.XLOOKUP("Service_Insecure_Match",'Scoring_Config'!$A:$A,'Scoring_Config'!$C:$C,5),0),0)+IF(LEFT(AJ1238,4)="True",IF(_xlfn.XLOOKUP("Risky_Inbound",'Scoring_Config'!$A:$A,'Scoring_Config'!$D:$D,"Yes")="Yes",_xlfn.XLOOKUP("Risky_Inbound",'Scoring_Config'!$A:$A,'Scoring_Config'!$C:$C,50),0),0)+IF(LEFT(AK1238,4)="True",IF(_xlfn.XLOOKUP("Risky_Outbound",'Scoring_Config'!$A:$A,'Scoring_Config'!$D:$D,"Yes")="Yes",_xlfn.XLOOKUP("Risky_Outbound",'Scoring_Config'!$A:$A,'Scoring_Config'!$C:$C,25),0),0)+IF(LEFT(AZ1238,4)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1238,FIND(",",AL1238)+1,100)),0)+IF(LEFT(AM1238,4)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1238,FIND(",",AN1238)+1,100)),0)+IF(_xlfn.XLOOKUP("Profile_Scoring",'Scoring_Config'!$A:$A,'Scoring_Config'!$D:$D,"Yes")="Yes",VALUE(MID(AO1238,FIND(",",AO1238)+1,100)),0)+IF(_xlfn.XLOOKUP("Options_Scoring",'Scoring_Config'!$A:$A,'Scoring_Config'!$D:$D,"Yes")="Yes",VALUE(MID(AP1238,FIND(",",AP1238)+1,100)),0)))</f>
        <v>0</v>
      </c>
      <c r="AZ1238" cm="1">
        <f t="array" ref="AZ1238">IF(FALSE,"True," &amp; IF(_xlfn.XLOOKUP("Migrate_Insecure",'Scoring_Config'!$A:$A,'Scoring_Config'!$D:$D,"Yes")="Yes",_xlfn.XLOOKUP("Migrate_Insecure",'Scoring_Config'!$A:$A,'Scoring_Config'!$C:$C,10),0),"False,0")</f>
        <v>0</v>
      </c>
    </row>
    <row r="1239" spans="1:52">
      <c r="A1239" t="s">
        <v>1979</v>
      </c>
      <c r="B1239" t="s">
        <v>3211</v>
      </c>
      <c r="C1239" t="s">
        <v>3542</v>
      </c>
      <c r="D1239" t="s">
        <v>3545</v>
      </c>
      <c r="E1239" t="s">
        <v>3563</v>
      </c>
      <c r="F1239" t="s">
        <v>3971</v>
      </c>
      <c r="G1239" t="s">
        <v>641</v>
      </c>
      <c r="H1239" t="s">
        <v>174</v>
      </c>
      <c r="I1239" t="s">
        <v>4275</v>
      </c>
      <c r="J1239" t="s">
        <v>645</v>
      </c>
      <c r="K1239" t="s">
        <v>1676</v>
      </c>
      <c r="L1239" t="s">
        <v>1575</v>
      </c>
      <c r="M1239" t="s">
        <v>1974</v>
      </c>
      <c r="N1239" t="s">
        <v>4315</v>
      </c>
      <c r="O1239" t="s">
        <v>4319</v>
      </c>
      <c r="P1239" t="s">
        <v>4321</v>
      </c>
      <c r="Q1239" t="s">
        <v>5202</v>
      </c>
      <c r="R1239" t="s">
        <v>5440</v>
      </c>
      <c r="S1239" t="s">
        <v>5440</v>
      </c>
      <c r="T1239" t="s">
        <v>5817</v>
      </c>
      <c r="U1239" t="s">
        <v>5955</v>
      </c>
      <c r="Y1239" cm="1">
        <f t="array" ref="Y1239">IF(FALSE,"True," &amp; IF(_xlfn.XLOOKUP("Src_IsAny",'Scoring_Config'!$A:$A,'Scoring_Config'!$D:$D,"Yes")="Yes",_xlfn.XLOOKUP("Src_IsAny",'Scoring_Config'!$A:$A,'Scoring_Config'!$C:$C,10),0),"False,0")</f>
        <v>0</v>
      </c>
      <c r="Z1239" cm="1">
        <f t="array" ref="Z1239">IF(FALSE,"True," &amp; IF(_xlfn.XLOOKUP("Src_CIDR_Le_16",'Scoring_Config'!$A:$A,'Scoring_Config'!$D:$D,"Yes")="Yes",_xlfn.XLOOKUP("Src_CIDR_Le_16",'Scoring_Config'!$A:$A,'Scoring_Config'!$C:$C,10),0),"False,0")</f>
        <v>0</v>
      </c>
      <c r="AA1239" cm="1">
        <f t="array" ref="AA1239">IF(FALSE,"True," &amp; IF(_xlfn.XLOOKUP("Src_CIDR_17_22",'Scoring_Config'!$A:$A,'Scoring_Config'!$D:$D,"Yes")="Yes",_xlfn.XLOOKUP("Src_CIDR_17_22",'Scoring_Config'!$A:$A,'Scoring_Config'!$C:$C,5),0),"False,0")</f>
        <v>0</v>
      </c>
      <c r="AB1239" cm="1">
        <f t="array" ref="AB1239">IF(FALSE,"True," &amp; IF(_xlfn.XLOOKUP("Dst_IsAny",'Scoring_Config'!$A:$A,'Scoring_Config'!$D:$D,"Yes")="Yes",_xlfn.XLOOKUP("Dst_IsAny",'Scoring_Config'!$A:$A,'Scoring_Config'!$C:$C,10),0),"False,0")</f>
        <v>0</v>
      </c>
      <c r="AC1239" cm="1">
        <f t="array" ref="AC1239">IF(FALSE,"True," &amp; IF(_xlfn.XLOOKUP("Dst_CIDR_Le_16",'Scoring_Config'!$A:$A,'Scoring_Config'!$D:$D,"Yes")="Yes",_xlfn.XLOOKUP("Dst_CIDR_Le_16",'Scoring_Config'!$A:$A,'Scoring_Config'!$C:$C,10),0),"False,0")</f>
        <v>0</v>
      </c>
      <c r="AD1239" cm="1">
        <f t="array" ref="AD1239">IF(FALSE,"True," &amp; IF(_xlfn.XLOOKUP("Dst_CIDR_17_22",'Scoring_Config'!$A:$A,'Scoring_Config'!$D:$D,"Yes")="Yes",_xlfn.XLOOKUP("Dst_CIDR_17_22",'Scoring_Config'!$A:$A,'Scoring_Config'!$C:$C,5),0),"False,0")</f>
        <v>0</v>
      </c>
      <c r="AE1239" cm="1">
        <f t="array" ref="AE1239">IF(FALSE,"True," &amp; IF(_xlfn.XLOOKUP("SrcZone_IsAny",'Scoring_Config'!$A:$A,'Scoring_Config'!$D:$D,"Yes")="Yes",_xlfn.XLOOKUP("SrcZone_IsAny",'Scoring_Config'!$A:$A,'Scoring_Config'!$C:$C,10),0),"False,0")</f>
        <v>0</v>
      </c>
      <c r="AF1239" cm="1">
        <f t="array" ref="AF1239">IF(FALSE,"True," &amp; IF(_xlfn.XLOOKUP("DstZone_IsAny",'Scoring_Config'!$A:$A,'Scoring_Config'!$D:$D,"Yes")="Yes",_xlfn.XLOOKUP("DstZone_IsAny",'Scoring_Config'!$A:$A,'Scoring_Config'!$C:$C,10),0),"False,0")</f>
        <v>0</v>
      </c>
      <c r="AG1239" cm="1">
        <f t="array" ref="AG123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39" cm="1">
        <f t="array" ref="AH1239">IF(FALSE,"True," &amp; IF(_xlfn.XLOOKUP("App_Any_OR_RangeGt1000",'Scoring_Config'!$A:$A,'Scoring_Config'!$D:$D,"Yes")="Yes",_xlfn.XLOOKUP("App_Any_OR_RangeGt1000",'Scoring_Config'!$A:$A,'Scoring_Config'!$C:$C,10),0),"False,0")</f>
        <v>0</v>
      </c>
      <c r="AI1239" cm="1">
        <f t="array" ref="AI1239">IF(FALSE,"True," &amp; IF(_xlfn.XLOOKUP("Service_Insecure_Match",'Scoring_Config'!$A:$A,'Scoring_Config'!$D:$D,"Yes")="Yes",_xlfn.XLOOKUP("Service_Insecure_Match",'Scoring_Config'!$A:$A,'Scoring_Config'!$C:$C,5),0),"False,0")</f>
        <v>0</v>
      </c>
      <c r="AJ1239" cm="1">
        <f t="array" ref="AJ1239">IF(FALSE,"True," &amp; IF(_xlfn.XLOOKUP("Risky_Inbound",'Scoring_Config'!$A:$A,'Scoring_Config'!$D:$D,"Yes")="Yes",_xlfn.XLOOKUP("Risky_Inbound",'Scoring_Config'!$A:$A,'Scoring_Config'!$C:$C,50),0),"False,0")</f>
        <v>0</v>
      </c>
      <c r="AK1239" cm="1">
        <f t="array" ref="AK1239">IF(FALSE,"True," &amp; IF(_xlfn.XLOOKUP("Risky_Outbound",'Scoring_Config'!$A:$A,'Scoring_Config'!$D:$D,"Yes")="Yes",_xlfn.XLOOKUP("Risky_Outbound",'Scoring_Config'!$A:$A,'Scoring_Config'!$C:$C,25),0),"False,0")</f>
        <v>0</v>
      </c>
      <c r="AL1239" t="s">
        <v>6700</v>
      </c>
      <c r="AM1239" cm="1">
        <f t="array" ref="AM123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39" t="s">
        <v>6697</v>
      </c>
      <c r="AO1239" t="s">
        <v>6697</v>
      </c>
      <c r="AP1239" t="s">
        <v>6697</v>
      </c>
      <c r="AQ1239" cm="1">
        <f t="array" ref="AQ1239">IF(FALSE,"True," &amp; IF(_xlfn.XLOOKUP("Service_IsAny",'Scoring_Config'!$A:$A,'Scoring_Config'!$D:$D,"Yes")="Yes",_xlfn.XLOOKUP("Service_IsAny",'Scoring_Config'!$A:$A,'Scoring_Config'!$C:$C,0),0),"False,0")</f>
        <v>0</v>
      </c>
      <c r="AR1239">
        <v>103</v>
      </c>
      <c r="AS1239" cm="1">
        <f t="array" ref="AS1239">IF(FALSE,"True," &amp; IF(_xlfn.XLOOKUP("Service_RangeGt1000",'Scoring_Config'!$A:$A,'Scoring_Config'!$D:$D,"Yes")="Yes",_xlfn.XLOOKUP("Service_RangeGt1000",'Scoring_Config'!$A:$A,'Scoring_Config'!$C:$C,0),0),"False,0")</f>
        <v>0</v>
      </c>
      <c r="AT1239" cm="1">
        <f t="array" ref="AT1239">IF(FALSE,"True," &amp; IF(_xlfn.XLOOKUP("App_IsAny",'Scoring_Config'!$A:$A,'Scoring_Config'!$D:$D,"Yes")="Yes",_xlfn.XLOOKUP("App_IsAny",'Scoring_Config'!$A:$A,'Scoring_Config'!$C:$C,0),0),"False,0")</f>
        <v>0</v>
      </c>
      <c r="AU1239">
        <v>0</v>
      </c>
      <c r="AV1239" cm="1">
        <f t="array" ref="AV1239">IF(FALSE,"True," &amp; IF(_xlfn.XLOOKUP("App_RangeGt1000",'Scoring_Config'!$A:$A,'Scoring_Config'!$D:$D,"Yes")="Yes",_xlfn.XLOOKUP("App_RangeGt1000",'Scoring_Config'!$A:$A,'Scoring_Config'!$C:$C,0),0),"False,0")</f>
        <v>0</v>
      </c>
      <c r="AW1239" cm="1">
        <f t="array" ref="AW1239">IF(FALSE,"True," &amp; IF(_xlfn.XLOOKUP("Action_IsDenyOrDrop",'Scoring_Config'!$A:$A,'Scoring_Config'!$D:$D,"Yes")="Yes",_xlfn.XLOOKUP("Action_IsDenyOrDrop",'Scoring_Config'!$A:$A,'Scoring_Config'!$C:$C,0),0),"False,0")</f>
        <v>0</v>
      </c>
      <c r="AX1239" cm="1">
        <f t="array" ref="AX1239">IF(LEFT(AW1239,4)="True",0,(IF(LEFT(Y1239,4)="True",IF(_xlfn.XLOOKUP("Src_IsAny",'Scoring_Config'!$A:$A,'Scoring_Config'!$D:$D,"Yes")="Yes",_xlfn.XLOOKUP("Src_IsAny",'Scoring_Config'!$A:$A,'Scoring_Config'!$C:$C,10),0),0)+IF(LEFT(Z1239,4)="True",IF(_xlfn.XLOOKUP("Src_CIDR_Le_16",'Scoring_Config'!$A:$A,'Scoring_Config'!$D:$D,"Yes")="Yes",_xlfn.XLOOKUP("Src_CIDR_Le_16",'Scoring_Config'!$A:$A,'Scoring_Config'!$C:$C,10),0),0)+IF(LEFT(AA1239,4)="True",IF(_xlfn.XLOOKUP("Src_CIDR_17_22",'Scoring_Config'!$A:$A,'Scoring_Config'!$D:$D,"Yes")="Yes",_xlfn.XLOOKUP("Src_CIDR_17_22",'Scoring_Config'!$A:$A,'Scoring_Config'!$C:$C,5),0),0)+IF(LEFT(AB1239,4)="True",IF(_xlfn.XLOOKUP("Dst_IsAny",'Scoring_Config'!$A:$A,'Scoring_Config'!$D:$D,"Yes")="Yes",_xlfn.XLOOKUP("Dst_IsAny",'Scoring_Config'!$A:$A,'Scoring_Config'!$C:$C,10),0),0)+IF(LEFT(AC1239,4)="True",IF(_xlfn.XLOOKUP("Dst_CIDR_Le_16",'Scoring_Config'!$A:$A,'Scoring_Config'!$D:$D,"Yes")="Yes",_xlfn.XLOOKUP("Dst_CIDR_Le_16",'Scoring_Config'!$A:$A,'Scoring_Config'!$C:$C,10),0),0)+IF(LEFT(AD1239,4)="True",IF(_xlfn.XLOOKUP("Dst_CIDR_17_22",'Scoring_Config'!$A:$A,'Scoring_Config'!$D:$D,"Yes")="Yes",_xlfn.XLOOKUP("Dst_CIDR_17_22",'Scoring_Config'!$A:$A,'Scoring_Config'!$C:$C,5),0),0)+IF(LEFT(AE1239,4)="True",IF(_xlfn.XLOOKUP("SrcZone_IsAny",'Scoring_Config'!$A:$A,'Scoring_Config'!$D:$D,"Yes")="Yes",_xlfn.XLOOKUP("SrcZone_IsAny",'Scoring_Config'!$A:$A,'Scoring_Config'!$C:$C,10),0),0)+IF(LEFT(AF1239,4)="True",IF(_xlfn.XLOOKUP("DstZone_IsAny",'Scoring_Config'!$A:$A,'Scoring_Config'!$D:$D,"Yes")="Yes",_xlfn.XLOOKUP("DstZone_IsAny",'Scoring_Config'!$A:$A,'Scoring_Config'!$C:$C,10),0),0)+IF(LEFT(AG1239,4)="True",IF(_xlfn.XLOOKUP("Service_Any_OR_RangeGt1000",'Scoring_Config'!$A:$A,'Scoring_Config'!$D:$D,"Yes")="Yes",_xlfn.XLOOKUP("Service_Any_OR_RangeGt1000",'Scoring_Config'!$A:$A,'Scoring_Config'!$C:$C,10),0),0)+IF(LEFT(AH1239,4)="True",IF(_xlfn.XLOOKUP("App_Any_OR_RangeGt1000",'Scoring_Config'!$A:$A,'Scoring_Config'!$D:$D,"Yes")="Yes",_xlfn.XLOOKUP("App_Any_OR_RangeGt1000",'Scoring_Config'!$A:$A,'Scoring_Config'!$C:$C,10),0),0)+IF(LEFT(AI1239,4)="True",IF(_xlfn.XLOOKUP("Service_Insecure_Match",'Scoring_Config'!$A:$A,'Scoring_Config'!$D:$D,"Yes")="Yes",_xlfn.XLOOKUP("Service_Insecure_Match",'Scoring_Config'!$A:$A,'Scoring_Config'!$C:$C,5),0),0)+IF(LEFT(AJ1239,4)="True",IF(_xlfn.XLOOKUP("Risky_Inbound",'Scoring_Config'!$A:$A,'Scoring_Config'!$D:$D,"Yes")="Yes",_xlfn.XLOOKUP("Risky_Inbound",'Scoring_Config'!$A:$A,'Scoring_Config'!$C:$C,50),0),0)+IF(LEFT(AK1239,4)="True",IF(_xlfn.XLOOKUP("Risky_Outbound",'Scoring_Config'!$A:$A,'Scoring_Config'!$D:$D,"Yes")="Yes",_xlfn.XLOOKUP("Risky_Outbound",'Scoring_Config'!$A:$A,'Scoring_Config'!$C:$C,25),0),0)+IF(LEFT(AZ1239,4)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1239,FIND(",",AL1239)+1,100)),0)+IF(LEFT(AM1239,4)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1239,FIND(",",AN1239)+1,100)),0)+IF(_xlfn.XLOOKUP("Profile_Scoring",'Scoring_Config'!$A:$A,'Scoring_Config'!$D:$D,"Yes")="Yes",VALUE(MID(AO1239,FIND(",",AO1239)+1,100)),0)+IF(_xlfn.XLOOKUP("Options_Scoring",'Scoring_Config'!$A:$A,'Scoring_Config'!$D:$D,"Yes")="Yes",VALUE(MID(AP1239,FIND(",",AP1239)+1,100)),0)))</f>
        <v>0</v>
      </c>
      <c r="AZ1239" cm="1">
        <f t="array" ref="AZ1239">IF(FALSE,"True," &amp; IF(_xlfn.XLOOKUP("Migrate_Insecure",'Scoring_Config'!$A:$A,'Scoring_Config'!$D:$D,"Yes")="Yes",_xlfn.XLOOKUP("Migrate_Insecure",'Scoring_Config'!$A:$A,'Scoring_Config'!$C:$C,10),0),"False,0")</f>
        <v>0</v>
      </c>
    </row>
    <row r="1240" spans="1:52">
      <c r="A1240" t="s">
        <v>1979</v>
      </c>
      <c r="B1240" t="s">
        <v>3212</v>
      </c>
      <c r="C1240" t="s">
        <v>3542</v>
      </c>
      <c r="D1240" t="s">
        <v>3545</v>
      </c>
      <c r="E1240" t="s">
        <v>3563</v>
      </c>
      <c r="F1240" t="s">
        <v>3973</v>
      </c>
      <c r="G1240" t="s">
        <v>642</v>
      </c>
      <c r="H1240" t="s">
        <v>174</v>
      </c>
      <c r="I1240" t="s">
        <v>3973</v>
      </c>
      <c r="J1240" t="s">
        <v>642</v>
      </c>
      <c r="K1240" t="s">
        <v>1667</v>
      </c>
      <c r="L1240" t="s">
        <v>1487</v>
      </c>
      <c r="M1240" t="s">
        <v>1974</v>
      </c>
      <c r="N1240" t="s">
        <v>4315</v>
      </c>
      <c r="O1240" t="s">
        <v>4319</v>
      </c>
      <c r="P1240" t="s">
        <v>4321</v>
      </c>
      <c r="Q1240" t="s">
        <v>5203</v>
      </c>
      <c r="R1240" t="s">
        <v>5440</v>
      </c>
      <c r="S1240" t="s">
        <v>5440</v>
      </c>
      <c r="T1240" t="s">
        <v>5879</v>
      </c>
      <c r="U1240" t="s">
        <v>5955</v>
      </c>
      <c r="Y1240" cm="1">
        <f t="array" ref="Y1240">IF(FALSE,"True," &amp; IF(_xlfn.XLOOKUP("Src_IsAny",'Scoring_Config'!$A:$A,'Scoring_Config'!$D:$D,"Yes")="Yes",_xlfn.XLOOKUP("Src_IsAny",'Scoring_Config'!$A:$A,'Scoring_Config'!$C:$C,10),0),"False,0")</f>
        <v>0</v>
      </c>
      <c r="Z1240" cm="1">
        <f t="array" ref="Z1240">IF(FALSE,"True," &amp; IF(_xlfn.XLOOKUP("Src_CIDR_Le_16",'Scoring_Config'!$A:$A,'Scoring_Config'!$D:$D,"Yes")="Yes",_xlfn.XLOOKUP("Src_CIDR_Le_16",'Scoring_Config'!$A:$A,'Scoring_Config'!$C:$C,10),0),"False,0")</f>
        <v>0</v>
      </c>
      <c r="AA1240" cm="1">
        <f t="array" ref="AA1240">IF(FALSE,"True," &amp; IF(_xlfn.XLOOKUP("Src_CIDR_17_22",'Scoring_Config'!$A:$A,'Scoring_Config'!$D:$D,"Yes")="Yes",_xlfn.XLOOKUP("Src_CIDR_17_22",'Scoring_Config'!$A:$A,'Scoring_Config'!$C:$C,5),0),"False,0")</f>
        <v>0</v>
      </c>
      <c r="AB1240" cm="1">
        <f t="array" ref="AB1240">IF(FALSE,"True," &amp; IF(_xlfn.XLOOKUP("Dst_IsAny",'Scoring_Config'!$A:$A,'Scoring_Config'!$D:$D,"Yes")="Yes",_xlfn.XLOOKUP("Dst_IsAny",'Scoring_Config'!$A:$A,'Scoring_Config'!$C:$C,10),0),"False,0")</f>
        <v>0</v>
      </c>
      <c r="AC1240" cm="1">
        <f t="array" ref="AC1240">IF(FALSE,"True," &amp; IF(_xlfn.XLOOKUP("Dst_CIDR_Le_16",'Scoring_Config'!$A:$A,'Scoring_Config'!$D:$D,"Yes")="Yes",_xlfn.XLOOKUP("Dst_CIDR_Le_16",'Scoring_Config'!$A:$A,'Scoring_Config'!$C:$C,10),0),"False,0")</f>
        <v>0</v>
      </c>
      <c r="AD1240" cm="1">
        <f t="array" ref="AD1240">IF(FALSE,"True," &amp; IF(_xlfn.XLOOKUP("Dst_CIDR_17_22",'Scoring_Config'!$A:$A,'Scoring_Config'!$D:$D,"Yes")="Yes",_xlfn.XLOOKUP("Dst_CIDR_17_22",'Scoring_Config'!$A:$A,'Scoring_Config'!$C:$C,5),0),"False,0")</f>
        <v>0</v>
      </c>
      <c r="AE1240" cm="1">
        <f t="array" ref="AE1240">IF(FALSE,"True," &amp; IF(_xlfn.XLOOKUP("SrcZone_IsAny",'Scoring_Config'!$A:$A,'Scoring_Config'!$D:$D,"Yes")="Yes",_xlfn.XLOOKUP("SrcZone_IsAny",'Scoring_Config'!$A:$A,'Scoring_Config'!$C:$C,10),0),"False,0")</f>
        <v>0</v>
      </c>
      <c r="AF1240" cm="1">
        <f t="array" ref="AF1240">IF(FALSE,"True," &amp; IF(_xlfn.XLOOKUP("DstZone_IsAny",'Scoring_Config'!$A:$A,'Scoring_Config'!$D:$D,"Yes")="Yes",_xlfn.XLOOKUP("DstZone_IsAny",'Scoring_Config'!$A:$A,'Scoring_Config'!$C:$C,10),0),"False,0")</f>
        <v>0</v>
      </c>
      <c r="AG1240" cm="1">
        <f t="array" ref="AG124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40" cm="1">
        <f t="array" ref="AH1240">IF(FALSE,"True," &amp; IF(_xlfn.XLOOKUP("App_Any_OR_RangeGt1000",'Scoring_Config'!$A:$A,'Scoring_Config'!$D:$D,"Yes")="Yes",_xlfn.XLOOKUP("App_Any_OR_RangeGt1000",'Scoring_Config'!$A:$A,'Scoring_Config'!$C:$C,10),0),"False,0")</f>
        <v>0</v>
      </c>
      <c r="AI1240" cm="1">
        <f t="array" ref="AI1240">IF(FALSE,"True," &amp; IF(_xlfn.XLOOKUP("Service_Insecure_Match",'Scoring_Config'!$A:$A,'Scoring_Config'!$D:$D,"Yes")="Yes",_xlfn.XLOOKUP("Service_Insecure_Match",'Scoring_Config'!$A:$A,'Scoring_Config'!$C:$C,5),0),"False,0")</f>
        <v>0</v>
      </c>
      <c r="AJ1240" cm="1">
        <f t="array" ref="AJ1240">IF(FALSE,"True," &amp; IF(_xlfn.XLOOKUP("Risky_Inbound",'Scoring_Config'!$A:$A,'Scoring_Config'!$D:$D,"Yes")="Yes",_xlfn.XLOOKUP("Risky_Inbound",'Scoring_Config'!$A:$A,'Scoring_Config'!$C:$C,50),0),"False,0")</f>
        <v>0</v>
      </c>
      <c r="AK1240" cm="1">
        <f t="array" ref="AK1240">IF(FALSE,"True," &amp; IF(_xlfn.XLOOKUP("Risky_Outbound",'Scoring_Config'!$A:$A,'Scoring_Config'!$D:$D,"Yes")="Yes",_xlfn.XLOOKUP("Risky_Outbound",'Scoring_Config'!$A:$A,'Scoring_Config'!$C:$C,25),0),"False,0")</f>
        <v>0</v>
      </c>
      <c r="AL1240" t="s">
        <v>6700</v>
      </c>
      <c r="AM1240" cm="1">
        <f t="array" ref="AM124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40" t="s">
        <v>6697</v>
      </c>
      <c r="AO1240" t="s">
        <v>6697</v>
      </c>
      <c r="AP1240" t="s">
        <v>6697</v>
      </c>
      <c r="AQ1240" cm="1">
        <f t="array" ref="AQ1240">IF(FALSE,"True," &amp; IF(_xlfn.XLOOKUP("Service_IsAny",'Scoring_Config'!$A:$A,'Scoring_Config'!$D:$D,"Yes")="Yes",_xlfn.XLOOKUP("Service_IsAny",'Scoring_Config'!$A:$A,'Scoring_Config'!$C:$C,0),0),"False,0")</f>
        <v>0</v>
      </c>
      <c r="AR1240">
        <v>2</v>
      </c>
      <c r="AS1240" cm="1">
        <f t="array" ref="AS1240">IF(FALSE,"True," &amp; IF(_xlfn.XLOOKUP("Service_RangeGt1000",'Scoring_Config'!$A:$A,'Scoring_Config'!$D:$D,"Yes")="Yes",_xlfn.XLOOKUP("Service_RangeGt1000",'Scoring_Config'!$A:$A,'Scoring_Config'!$C:$C,0),0),"False,0")</f>
        <v>0</v>
      </c>
      <c r="AT1240" cm="1">
        <f t="array" ref="AT1240">IF(FALSE,"True," &amp; IF(_xlfn.XLOOKUP("App_IsAny",'Scoring_Config'!$A:$A,'Scoring_Config'!$D:$D,"Yes")="Yes",_xlfn.XLOOKUP("App_IsAny",'Scoring_Config'!$A:$A,'Scoring_Config'!$C:$C,0),0),"False,0")</f>
        <v>0</v>
      </c>
      <c r="AU1240">
        <v>1</v>
      </c>
      <c r="AV1240" cm="1">
        <f t="array" ref="AV1240">IF(FALSE,"True," &amp; IF(_xlfn.XLOOKUP("App_RangeGt1000",'Scoring_Config'!$A:$A,'Scoring_Config'!$D:$D,"Yes")="Yes",_xlfn.XLOOKUP("App_RangeGt1000",'Scoring_Config'!$A:$A,'Scoring_Config'!$C:$C,0),0),"False,0")</f>
        <v>0</v>
      </c>
      <c r="AW1240" cm="1">
        <f t="array" ref="AW1240">IF(FALSE,"True," &amp; IF(_xlfn.XLOOKUP("Action_IsDenyOrDrop",'Scoring_Config'!$A:$A,'Scoring_Config'!$D:$D,"Yes")="Yes",_xlfn.XLOOKUP("Action_IsDenyOrDrop",'Scoring_Config'!$A:$A,'Scoring_Config'!$C:$C,0),0),"False,0")</f>
        <v>0</v>
      </c>
      <c r="AX1240" cm="1">
        <f t="array" ref="AX1240">IF(LEFT(AW1240,4)="True",0,(IF(LEFT(Y1240,4)="True",IF(_xlfn.XLOOKUP("Src_IsAny",'Scoring_Config'!$A:$A,'Scoring_Config'!$D:$D,"Yes")="Yes",_xlfn.XLOOKUP("Src_IsAny",'Scoring_Config'!$A:$A,'Scoring_Config'!$C:$C,10),0),0)+IF(LEFT(Z1240,4)="True",IF(_xlfn.XLOOKUP("Src_CIDR_Le_16",'Scoring_Config'!$A:$A,'Scoring_Config'!$D:$D,"Yes")="Yes",_xlfn.XLOOKUP("Src_CIDR_Le_16",'Scoring_Config'!$A:$A,'Scoring_Config'!$C:$C,10),0),0)+IF(LEFT(AA1240,4)="True",IF(_xlfn.XLOOKUP("Src_CIDR_17_22",'Scoring_Config'!$A:$A,'Scoring_Config'!$D:$D,"Yes")="Yes",_xlfn.XLOOKUP("Src_CIDR_17_22",'Scoring_Config'!$A:$A,'Scoring_Config'!$C:$C,5),0),0)+IF(LEFT(AB1240,4)="True",IF(_xlfn.XLOOKUP("Dst_IsAny",'Scoring_Config'!$A:$A,'Scoring_Config'!$D:$D,"Yes")="Yes",_xlfn.XLOOKUP("Dst_IsAny",'Scoring_Config'!$A:$A,'Scoring_Config'!$C:$C,10),0),0)+IF(LEFT(AC1240,4)="True",IF(_xlfn.XLOOKUP("Dst_CIDR_Le_16",'Scoring_Config'!$A:$A,'Scoring_Config'!$D:$D,"Yes")="Yes",_xlfn.XLOOKUP("Dst_CIDR_Le_16",'Scoring_Config'!$A:$A,'Scoring_Config'!$C:$C,10),0),0)+IF(LEFT(AD1240,4)="True",IF(_xlfn.XLOOKUP("Dst_CIDR_17_22",'Scoring_Config'!$A:$A,'Scoring_Config'!$D:$D,"Yes")="Yes",_xlfn.XLOOKUP("Dst_CIDR_17_22",'Scoring_Config'!$A:$A,'Scoring_Config'!$C:$C,5),0),0)+IF(LEFT(AE1240,4)="True",IF(_xlfn.XLOOKUP("SrcZone_IsAny",'Scoring_Config'!$A:$A,'Scoring_Config'!$D:$D,"Yes")="Yes",_xlfn.XLOOKUP("SrcZone_IsAny",'Scoring_Config'!$A:$A,'Scoring_Config'!$C:$C,10),0),0)+IF(LEFT(AF1240,4)="True",IF(_xlfn.XLOOKUP("DstZone_IsAny",'Scoring_Config'!$A:$A,'Scoring_Config'!$D:$D,"Yes")="Yes",_xlfn.XLOOKUP("DstZone_IsAny",'Scoring_Config'!$A:$A,'Scoring_Config'!$C:$C,10),0),0)+IF(LEFT(AG1240,4)="True",IF(_xlfn.XLOOKUP("Service_Any_OR_RangeGt1000",'Scoring_Config'!$A:$A,'Scoring_Config'!$D:$D,"Yes")="Yes",_xlfn.XLOOKUP("Service_Any_OR_RangeGt1000",'Scoring_Config'!$A:$A,'Scoring_Config'!$C:$C,10),0),0)+IF(LEFT(AH1240,4)="True",IF(_xlfn.XLOOKUP("App_Any_OR_RangeGt1000",'Scoring_Config'!$A:$A,'Scoring_Config'!$D:$D,"Yes")="Yes",_xlfn.XLOOKUP("App_Any_OR_RangeGt1000",'Scoring_Config'!$A:$A,'Scoring_Config'!$C:$C,10),0),0)+IF(LEFT(AI1240,4)="True",IF(_xlfn.XLOOKUP("Service_Insecure_Match",'Scoring_Config'!$A:$A,'Scoring_Config'!$D:$D,"Yes")="Yes",_xlfn.XLOOKUP("Service_Insecure_Match",'Scoring_Config'!$A:$A,'Scoring_Config'!$C:$C,5),0),0)+IF(LEFT(AJ1240,4)="True",IF(_xlfn.XLOOKUP("Risky_Inbound",'Scoring_Config'!$A:$A,'Scoring_Config'!$D:$D,"Yes")="Yes",_xlfn.XLOOKUP("Risky_Inbound",'Scoring_Config'!$A:$A,'Scoring_Config'!$C:$C,50),0),0)+IF(LEFT(AK1240,4)="True",IF(_xlfn.XLOOKUP("Risky_Outbound",'Scoring_Config'!$A:$A,'Scoring_Config'!$D:$D,"Yes")="Yes",_xlfn.XLOOKUP("Risky_Outbound",'Scoring_Config'!$A:$A,'Scoring_Config'!$C:$C,25),0),0)+IF(LEFT(AZ1240,4)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1240,FIND(",",AL1240)+1,100)),0)+IF(LEFT(AM1240,4)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1240,FIND(",",AN1240)+1,100)),0)+IF(_xlfn.XLOOKUP("Profile_Scoring",'Scoring_Config'!$A:$A,'Scoring_Config'!$D:$D,"Yes")="Yes",VALUE(MID(AO1240,FIND(",",AO1240)+1,100)),0)+IF(_xlfn.XLOOKUP("Options_Scoring",'Scoring_Config'!$A:$A,'Scoring_Config'!$D:$D,"Yes")="Yes",VALUE(MID(AP1240,FIND(",",AP1240)+1,100)),0)))</f>
        <v>0</v>
      </c>
      <c r="AZ1240" cm="1">
        <f t="array" ref="AZ1240">IF(FALSE,"True," &amp; IF(_xlfn.XLOOKUP("Migrate_Insecure",'Scoring_Config'!$A:$A,'Scoring_Config'!$D:$D,"Yes")="Yes",_xlfn.XLOOKUP("Migrate_Insecure",'Scoring_Config'!$A:$A,'Scoring_Config'!$C:$C,10),0),"False,0")</f>
        <v>0</v>
      </c>
    </row>
    <row r="1241" spans="1:52">
      <c r="A1241" t="s">
        <v>1979</v>
      </c>
      <c r="B1241" t="s">
        <v>3213</v>
      </c>
      <c r="C1241" t="s">
        <v>3542</v>
      </c>
      <c r="D1241" t="s">
        <v>3545</v>
      </c>
      <c r="E1241" t="s">
        <v>3563</v>
      </c>
      <c r="F1241" t="s">
        <v>3967</v>
      </c>
      <c r="G1241" t="s">
        <v>634</v>
      </c>
      <c r="H1241" t="s">
        <v>174</v>
      </c>
      <c r="I1241" t="s">
        <v>3982</v>
      </c>
      <c r="J1241" t="s">
        <v>1221</v>
      </c>
      <c r="K1241" t="s">
        <v>1935</v>
      </c>
      <c r="L1241" t="s">
        <v>1327</v>
      </c>
      <c r="M1241" t="s">
        <v>1974</v>
      </c>
      <c r="N1241" t="s">
        <v>4315</v>
      </c>
      <c r="O1241" t="s">
        <v>4319</v>
      </c>
      <c r="P1241" t="s">
        <v>4321</v>
      </c>
      <c r="Q1241" t="s">
        <v>5204</v>
      </c>
      <c r="R1241" t="s">
        <v>5439</v>
      </c>
      <c r="S1241" t="s">
        <v>4324</v>
      </c>
      <c r="T1241" t="s">
        <v>5880</v>
      </c>
      <c r="U1241" t="s">
        <v>5955</v>
      </c>
      <c r="Y1241" cm="1">
        <f t="array" ref="Y1241">IF(FALSE,"True," &amp; IF(_xlfn.XLOOKUP("Src_IsAny",'Scoring_Config'!$A:$A,'Scoring_Config'!$D:$D,"Yes")="Yes",_xlfn.XLOOKUP("Src_IsAny",'Scoring_Config'!$A:$A,'Scoring_Config'!$C:$C,10),0),"False,0")</f>
        <v>0</v>
      </c>
      <c r="Z1241" cm="1">
        <f t="array" ref="Z1241">IF(FALSE,"True," &amp; IF(_xlfn.XLOOKUP("Src_CIDR_Le_16",'Scoring_Config'!$A:$A,'Scoring_Config'!$D:$D,"Yes")="Yes",_xlfn.XLOOKUP("Src_CIDR_Le_16",'Scoring_Config'!$A:$A,'Scoring_Config'!$C:$C,10),0),"False,0")</f>
        <v>0</v>
      </c>
      <c r="AA1241" cm="1">
        <f t="array" ref="AA1241">IF(FALSE,"True," &amp; IF(_xlfn.XLOOKUP("Src_CIDR_17_22",'Scoring_Config'!$A:$A,'Scoring_Config'!$D:$D,"Yes")="Yes",_xlfn.XLOOKUP("Src_CIDR_17_22",'Scoring_Config'!$A:$A,'Scoring_Config'!$C:$C,5),0),"False,0")</f>
        <v>0</v>
      </c>
      <c r="AB1241" cm="1">
        <f t="array" ref="AB1241">IF(FALSE,"True," &amp; IF(_xlfn.XLOOKUP("Dst_IsAny",'Scoring_Config'!$A:$A,'Scoring_Config'!$D:$D,"Yes")="Yes",_xlfn.XLOOKUP("Dst_IsAny",'Scoring_Config'!$A:$A,'Scoring_Config'!$C:$C,10),0),"False,0")</f>
        <v>0</v>
      </c>
      <c r="AC1241" cm="1">
        <f t="array" ref="AC1241">IF(FALSE,"True," &amp; IF(_xlfn.XLOOKUP("Dst_CIDR_Le_16",'Scoring_Config'!$A:$A,'Scoring_Config'!$D:$D,"Yes")="Yes",_xlfn.XLOOKUP("Dst_CIDR_Le_16",'Scoring_Config'!$A:$A,'Scoring_Config'!$C:$C,10),0),"False,0")</f>
        <v>0</v>
      </c>
      <c r="AD1241" cm="1">
        <f t="array" ref="AD1241">IF(FALSE,"True," &amp; IF(_xlfn.XLOOKUP("Dst_CIDR_17_22",'Scoring_Config'!$A:$A,'Scoring_Config'!$D:$D,"Yes")="Yes",_xlfn.XLOOKUP("Dst_CIDR_17_22",'Scoring_Config'!$A:$A,'Scoring_Config'!$C:$C,5),0),"False,0")</f>
        <v>0</v>
      </c>
      <c r="AE1241" cm="1">
        <f t="array" ref="AE1241">IF(FALSE,"True," &amp; IF(_xlfn.XLOOKUP("SrcZone_IsAny",'Scoring_Config'!$A:$A,'Scoring_Config'!$D:$D,"Yes")="Yes",_xlfn.XLOOKUP("SrcZone_IsAny",'Scoring_Config'!$A:$A,'Scoring_Config'!$C:$C,10),0),"False,0")</f>
        <v>0</v>
      </c>
      <c r="AF1241" cm="1">
        <f t="array" ref="AF1241">IF(FALSE,"True," &amp; IF(_xlfn.XLOOKUP("DstZone_IsAny",'Scoring_Config'!$A:$A,'Scoring_Config'!$D:$D,"Yes")="Yes",_xlfn.XLOOKUP("DstZone_IsAny",'Scoring_Config'!$A:$A,'Scoring_Config'!$C:$C,10),0),"False,0")</f>
        <v>0</v>
      </c>
      <c r="AG1241" cm="1">
        <f t="array" ref="AG124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41" cm="1">
        <f t="array" ref="AH1241">IF(FALSE,"True," &amp; IF(_xlfn.XLOOKUP("App_Any_OR_RangeGt1000",'Scoring_Config'!$A:$A,'Scoring_Config'!$D:$D,"Yes")="Yes",_xlfn.XLOOKUP("App_Any_OR_RangeGt1000",'Scoring_Config'!$A:$A,'Scoring_Config'!$C:$C,10),0),"False,0")</f>
        <v>0</v>
      </c>
      <c r="AI1241" cm="1">
        <f t="array" ref="AI1241">IF(FALSE,"True," &amp; IF(_xlfn.XLOOKUP("Service_Insecure_Match",'Scoring_Config'!$A:$A,'Scoring_Config'!$D:$D,"Yes")="Yes",_xlfn.XLOOKUP("Service_Insecure_Match",'Scoring_Config'!$A:$A,'Scoring_Config'!$C:$C,5),0),"False,0")</f>
        <v>0</v>
      </c>
      <c r="AJ1241" cm="1">
        <f t="array" ref="AJ1241">IF(FALSE,"True," &amp; IF(_xlfn.XLOOKUP("Risky_Inbound",'Scoring_Config'!$A:$A,'Scoring_Config'!$D:$D,"Yes")="Yes",_xlfn.XLOOKUP("Risky_Inbound",'Scoring_Config'!$A:$A,'Scoring_Config'!$C:$C,50),0),"False,0")</f>
        <v>0</v>
      </c>
      <c r="AK1241" cm="1">
        <f t="array" ref="AK1241">IF(FALSE,"True," &amp; IF(_xlfn.XLOOKUP("Risky_Outbound",'Scoring_Config'!$A:$A,'Scoring_Config'!$D:$D,"Yes")="Yes",_xlfn.XLOOKUP("Risky_Outbound",'Scoring_Config'!$A:$A,'Scoring_Config'!$C:$C,25),0),"False,0")</f>
        <v>0</v>
      </c>
      <c r="AL1241" t="s">
        <v>6700</v>
      </c>
      <c r="AM1241" cm="1">
        <f t="array" ref="AM124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41" t="s">
        <v>6697</v>
      </c>
      <c r="AO1241" t="s">
        <v>6697</v>
      </c>
      <c r="AP1241" t="s">
        <v>6697</v>
      </c>
      <c r="AQ1241" cm="1">
        <f t="array" ref="AQ1241">IF(FALSE,"True," &amp; IF(_xlfn.XLOOKUP("Service_IsAny",'Scoring_Config'!$A:$A,'Scoring_Config'!$D:$D,"Yes")="Yes",_xlfn.XLOOKUP("Service_IsAny",'Scoring_Config'!$A:$A,'Scoring_Config'!$C:$C,0),0),"False,0")</f>
        <v>0</v>
      </c>
      <c r="AR1241">
        <v>0</v>
      </c>
      <c r="AS1241" cm="1">
        <f t="array" ref="AS1241">IF(FALSE,"True," &amp; IF(_xlfn.XLOOKUP("Service_RangeGt1000",'Scoring_Config'!$A:$A,'Scoring_Config'!$D:$D,"Yes")="Yes",_xlfn.XLOOKUP("Service_RangeGt1000",'Scoring_Config'!$A:$A,'Scoring_Config'!$C:$C,0),0),"False,0")</f>
        <v>0</v>
      </c>
      <c r="AT1241" cm="1">
        <f t="array" ref="AT1241">IF(FALSE,"True," &amp; IF(_xlfn.XLOOKUP("App_IsAny",'Scoring_Config'!$A:$A,'Scoring_Config'!$D:$D,"Yes")="Yes",_xlfn.XLOOKUP("App_IsAny",'Scoring_Config'!$A:$A,'Scoring_Config'!$C:$C,0),0),"False,0")</f>
        <v>0</v>
      </c>
      <c r="AU1241">
        <v>5</v>
      </c>
      <c r="AV1241" cm="1">
        <f t="array" ref="AV1241">IF(FALSE,"True," &amp; IF(_xlfn.XLOOKUP("App_RangeGt1000",'Scoring_Config'!$A:$A,'Scoring_Config'!$D:$D,"Yes")="Yes",_xlfn.XLOOKUP("App_RangeGt1000",'Scoring_Config'!$A:$A,'Scoring_Config'!$C:$C,0),0),"False,0")</f>
        <v>0</v>
      </c>
      <c r="AW1241" cm="1">
        <f t="array" ref="AW1241">IF(FALSE,"True," &amp; IF(_xlfn.XLOOKUP("Action_IsDenyOrDrop",'Scoring_Config'!$A:$A,'Scoring_Config'!$D:$D,"Yes")="Yes",_xlfn.XLOOKUP("Action_IsDenyOrDrop",'Scoring_Config'!$A:$A,'Scoring_Config'!$C:$C,0),0),"False,0")</f>
        <v>0</v>
      </c>
      <c r="AX1241" cm="1">
        <f t="array" ref="AX1241">IF(LEFT(AW1241,4)="True",0,(IF(LEFT(Y1241,4)="True",IF(_xlfn.XLOOKUP("Src_IsAny",'Scoring_Config'!$A:$A,'Scoring_Config'!$D:$D,"Yes")="Yes",_xlfn.XLOOKUP("Src_IsAny",'Scoring_Config'!$A:$A,'Scoring_Config'!$C:$C,10),0),0)+IF(LEFT(Z1241,4)="True",IF(_xlfn.XLOOKUP("Src_CIDR_Le_16",'Scoring_Config'!$A:$A,'Scoring_Config'!$D:$D,"Yes")="Yes",_xlfn.XLOOKUP("Src_CIDR_Le_16",'Scoring_Config'!$A:$A,'Scoring_Config'!$C:$C,10),0),0)+IF(LEFT(AA1241,4)="True",IF(_xlfn.XLOOKUP("Src_CIDR_17_22",'Scoring_Config'!$A:$A,'Scoring_Config'!$D:$D,"Yes")="Yes",_xlfn.XLOOKUP("Src_CIDR_17_22",'Scoring_Config'!$A:$A,'Scoring_Config'!$C:$C,5),0),0)+IF(LEFT(AB1241,4)="True",IF(_xlfn.XLOOKUP("Dst_IsAny",'Scoring_Config'!$A:$A,'Scoring_Config'!$D:$D,"Yes")="Yes",_xlfn.XLOOKUP("Dst_IsAny",'Scoring_Config'!$A:$A,'Scoring_Config'!$C:$C,10),0),0)+IF(LEFT(AC1241,4)="True",IF(_xlfn.XLOOKUP("Dst_CIDR_Le_16",'Scoring_Config'!$A:$A,'Scoring_Config'!$D:$D,"Yes")="Yes",_xlfn.XLOOKUP("Dst_CIDR_Le_16",'Scoring_Config'!$A:$A,'Scoring_Config'!$C:$C,10),0),0)+IF(LEFT(AD1241,4)="True",IF(_xlfn.XLOOKUP("Dst_CIDR_17_22",'Scoring_Config'!$A:$A,'Scoring_Config'!$D:$D,"Yes")="Yes",_xlfn.XLOOKUP("Dst_CIDR_17_22",'Scoring_Config'!$A:$A,'Scoring_Config'!$C:$C,5),0),0)+IF(LEFT(AE1241,4)="True",IF(_xlfn.XLOOKUP("SrcZone_IsAny",'Scoring_Config'!$A:$A,'Scoring_Config'!$D:$D,"Yes")="Yes",_xlfn.XLOOKUP("SrcZone_IsAny",'Scoring_Config'!$A:$A,'Scoring_Config'!$C:$C,10),0),0)+IF(LEFT(AF1241,4)="True",IF(_xlfn.XLOOKUP("DstZone_IsAny",'Scoring_Config'!$A:$A,'Scoring_Config'!$D:$D,"Yes")="Yes",_xlfn.XLOOKUP("DstZone_IsAny",'Scoring_Config'!$A:$A,'Scoring_Config'!$C:$C,10),0),0)+IF(LEFT(AG1241,4)="True",IF(_xlfn.XLOOKUP("Service_Any_OR_RangeGt1000",'Scoring_Config'!$A:$A,'Scoring_Config'!$D:$D,"Yes")="Yes",_xlfn.XLOOKUP("Service_Any_OR_RangeGt1000",'Scoring_Config'!$A:$A,'Scoring_Config'!$C:$C,10),0),0)+IF(LEFT(AH1241,4)="True",IF(_xlfn.XLOOKUP("App_Any_OR_RangeGt1000",'Scoring_Config'!$A:$A,'Scoring_Config'!$D:$D,"Yes")="Yes",_xlfn.XLOOKUP("App_Any_OR_RangeGt1000",'Scoring_Config'!$A:$A,'Scoring_Config'!$C:$C,10),0),0)+IF(LEFT(AI1241,4)="True",IF(_xlfn.XLOOKUP("Service_Insecure_Match",'Scoring_Config'!$A:$A,'Scoring_Config'!$D:$D,"Yes")="Yes",_xlfn.XLOOKUP("Service_Insecure_Match",'Scoring_Config'!$A:$A,'Scoring_Config'!$C:$C,5),0),0)+IF(LEFT(AJ1241,4)="True",IF(_xlfn.XLOOKUP("Risky_Inbound",'Scoring_Config'!$A:$A,'Scoring_Config'!$D:$D,"Yes")="Yes",_xlfn.XLOOKUP("Risky_Inbound",'Scoring_Config'!$A:$A,'Scoring_Config'!$C:$C,50),0),0)+IF(LEFT(AK1241,4)="True",IF(_xlfn.XLOOKUP("Risky_Outbound",'Scoring_Config'!$A:$A,'Scoring_Config'!$D:$D,"Yes")="Yes",_xlfn.XLOOKUP("Risky_Outbound",'Scoring_Config'!$A:$A,'Scoring_Config'!$C:$C,25),0),0)+IF(LEFT(AZ1241,4)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1241,FIND(",",AL1241)+1,100)),0)+IF(LEFT(AM1241,4)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1241,FIND(",",AN1241)+1,100)),0)+IF(_xlfn.XLOOKUP("Profile_Scoring",'Scoring_Config'!$A:$A,'Scoring_Config'!$D:$D,"Yes")="Yes",VALUE(MID(AO1241,FIND(",",AO1241)+1,100)),0)+IF(_xlfn.XLOOKUP("Options_Scoring",'Scoring_Config'!$A:$A,'Scoring_Config'!$D:$D,"Yes")="Yes",VALUE(MID(AP1241,FIND(",",AP1241)+1,100)),0)))</f>
        <v>0</v>
      </c>
      <c r="AZ1241" cm="1">
        <f t="array" ref="AZ1241">IF(FALSE,"True," &amp; IF(_xlfn.XLOOKUP("Migrate_Insecure",'Scoring_Config'!$A:$A,'Scoring_Config'!$D:$D,"Yes")="Yes",_xlfn.XLOOKUP("Migrate_Insecure",'Scoring_Config'!$A:$A,'Scoring_Config'!$C:$C,10),0),"False,0")</f>
        <v>0</v>
      </c>
    </row>
    <row r="1242" spans="1:52">
      <c r="A1242" t="s">
        <v>1979</v>
      </c>
      <c r="B1242" t="s">
        <v>3214</v>
      </c>
      <c r="C1242" t="s">
        <v>3542</v>
      </c>
      <c r="D1242" t="s">
        <v>3558</v>
      </c>
      <c r="E1242" t="s">
        <v>3562</v>
      </c>
      <c r="F1242" t="s">
        <v>3974</v>
      </c>
      <c r="G1242" t="s">
        <v>643</v>
      </c>
      <c r="H1242" t="s">
        <v>193</v>
      </c>
      <c r="I1242" t="s">
        <v>4276</v>
      </c>
      <c r="J1242" t="s">
        <v>1222</v>
      </c>
      <c r="K1242" t="s">
        <v>193</v>
      </c>
      <c r="L1242" t="s">
        <v>1576</v>
      </c>
      <c r="M1242" t="s">
        <v>1973</v>
      </c>
      <c r="N1242" t="s">
        <v>4315</v>
      </c>
      <c r="O1242" t="s">
        <v>4319</v>
      </c>
      <c r="P1242" t="s">
        <v>4323</v>
      </c>
      <c r="Q1242" t="s">
        <v>5205</v>
      </c>
      <c r="R1242" t="s">
        <v>5437</v>
      </c>
      <c r="S1242" t="s">
        <v>5546</v>
      </c>
      <c r="T1242" t="s">
        <v>5592</v>
      </c>
      <c r="U1242" t="s">
        <v>6566</v>
      </c>
      <c r="Y1242" cm="1">
        <f t="array" ref="Y1242">IF(FALSE,"True," &amp; IF(_xlfn.XLOOKUP("Src_IsAny",'Scoring_Config'!$A:$A,'Scoring_Config'!$D:$D,"Yes")="Yes",_xlfn.XLOOKUP("Src_IsAny",'Scoring_Config'!$A:$A,'Scoring_Config'!$C:$C,10),0),"False,0")</f>
        <v>0</v>
      </c>
      <c r="Z1242" cm="1">
        <f t="array" ref="Z1242">IF(FALSE,"True," &amp; IF(_xlfn.XLOOKUP("Src_CIDR_Le_16",'Scoring_Config'!$A:$A,'Scoring_Config'!$D:$D,"Yes")="Yes",_xlfn.XLOOKUP("Src_CIDR_Le_16",'Scoring_Config'!$A:$A,'Scoring_Config'!$C:$C,10),0),"False,0")</f>
        <v>0</v>
      </c>
      <c r="AA1242" cm="1">
        <f t="array" ref="AA1242">IF(FALSE,"True," &amp; IF(_xlfn.XLOOKUP("Src_CIDR_17_22",'Scoring_Config'!$A:$A,'Scoring_Config'!$D:$D,"Yes")="Yes",_xlfn.XLOOKUP("Src_CIDR_17_22",'Scoring_Config'!$A:$A,'Scoring_Config'!$C:$C,5),0),"False,0")</f>
        <v>0</v>
      </c>
      <c r="AB1242" cm="1">
        <f t="array" ref="AB1242">IF(FALSE,"True," &amp; IF(_xlfn.XLOOKUP("Dst_IsAny",'Scoring_Config'!$A:$A,'Scoring_Config'!$D:$D,"Yes")="Yes",_xlfn.XLOOKUP("Dst_IsAny",'Scoring_Config'!$A:$A,'Scoring_Config'!$C:$C,10),0),"False,0")</f>
        <v>0</v>
      </c>
      <c r="AC1242" cm="1">
        <f t="array" ref="AC1242">IF(FALSE,"True," &amp; IF(_xlfn.XLOOKUP("Dst_CIDR_Le_16",'Scoring_Config'!$A:$A,'Scoring_Config'!$D:$D,"Yes")="Yes",_xlfn.XLOOKUP("Dst_CIDR_Le_16",'Scoring_Config'!$A:$A,'Scoring_Config'!$C:$C,10),0),"False,0")</f>
        <v>0</v>
      </c>
      <c r="AD1242" cm="1">
        <f t="array" ref="AD1242">IF(FALSE,"True," &amp; IF(_xlfn.XLOOKUP("Dst_CIDR_17_22",'Scoring_Config'!$A:$A,'Scoring_Config'!$D:$D,"Yes")="Yes",_xlfn.XLOOKUP("Dst_CIDR_17_22",'Scoring_Config'!$A:$A,'Scoring_Config'!$C:$C,5),0),"False,0")</f>
        <v>0</v>
      </c>
      <c r="AE1242" cm="1">
        <f t="array" ref="AE1242">IF(FALSE,"True," &amp; IF(_xlfn.XLOOKUP("SrcZone_IsAny",'Scoring_Config'!$A:$A,'Scoring_Config'!$D:$D,"Yes")="Yes",_xlfn.XLOOKUP("SrcZone_IsAny",'Scoring_Config'!$A:$A,'Scoring_Config'!$C:$C,10),0),"False,0")</f>
        <v>0</v>
      </c>
      <c r="AF1242" cm="1">
        <f t="array" ref="AF1242">IF(FALSE,"True," &amp; IF(_xlfn.XLOOKUP("DstZone_IsAny",'Scoring_Config'!$A:$A,'Scoring_Config'!$D:$D,"Yes")="Yes",_xlfn.XLOOKUP("DstZone_IsAny",'Scoring_Config'!$A:$A,'Scoring_Config'!$C:$C,10),0),"False,0")</f>
        <v>0</v>
      </c>
      <c r="AG1242" cm="1">
        <f t="array" ref="AG124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42" cm="1">
        <f t="array" ref="AH1242">IF(FALSE,"True," &amp; IF(_xlfn.XLOOKUP("App_Any_OR_RangeGt1000",'Scoring_Config'!$A:$A,'Scoring_Config'!$D:$D,"Yes")="Yes",_xlfn.XLOOKUP("App_Any_OR_RangeGt1000",'Scoring_Config'!$A:$A,'Scoring_Config'!$C:$C,10),0),"False,0")</f>
        <v>0</v>
      </c>
      <c r="AI1242" cm="1">
        <f t="array" ref="AI1242">IF(FALSE,"True," &amp; IF(_xlfn.XLOOKUP("Service_Insecure_Match",'Scoring_Config'!$A:$A,'Scoring_Config'!$D:$D,"Yes")="Yes",_xlfn.XLOOKUP("Service_Insecure_Match",'Scoring_Config'!$A:$A,'Scoring_Config'!$C:$C,5),0),"False,0")</f>
        <v>0</v>
      </c>
      <c r="AJ1242" cm="1">
        <f t="array" ref="AJ1242">IF(FALSE,"True," &amp; IF(_xlfn.XLOOKUP("Risky_Inbound",'Scoring_Config'!$A:$A,'Scoring_Config'!$D:$D,"Yes")="Yes",_xlfn.XLOOKUP("Risky_Inbound",'Scoring_Config'!$A:$A,'Scoring_Config'!$C:$C,50),0),"False,0")</f>
        <v>0</v>
      </c>
      <c r="AK1242" cm="1">
        <f t="array" ref="AK1242">IF(FALSE,"True," &amp; IF(_xlfn.XLOOKUP("Risky_Outbound",'Scoring_Config'!$A:$A,'Scoring_Config'!$D:$D,"Yes")="Yes",_xlfn.XLOOKUP("Risky_Outbound",'Scoring_Config'!$A:$A,'Scoring_Config'!$C:$C,25),0),"False,0")</f>
        <v>0</v>
      </c>
      <c r="AL1242" t="s">
        <v>6699</v>
      </c>
      <c r="AM1242" cm="1">
        <f t="array" ref="AM124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42" t="s">
        <v>6697</v>
      </c>
      <c r="AO1242" t="s">
        <v>6697</v>
      </c>
      <c r="AP1242" t="s">
        <v>6697</v>
      </c>
      <c r="AQ1242" cm="1">
        <f t="array" ref="AQ1242">IF(FALSE,"True," &amp; IF(_xlfn.XLOOKUP("Service_IsAny",'Scoring_Config'!$A:$A,'Scoring_Config'!$D:$D,"Yes")="Yes",_xlfn.XLOOKUP("Service_IsAny",'Scoring_Config'!$A:$A,'Scoring_Config'!$C:$C,0),0),"False,0")</f>
        <v>0</v>
      </c>
      <c r="AR1242">
        <v>0</v>
      </c>
      <c r="AS1242" cm="1">
        <f t="array" ref="AS1242">IF(FALSE,"True," &amp; IF(_xlfn.XLOOKUP("Service_RangeGt1000",'Scoring_Config'!$A:$A,'Scoring_Config'!$D:$D,"Yes")="Yes",_xlfn.XLOOKUP("Service_RangeGt1000",'Scoring_Config'!$A:$A,'Scoring_Config'!$C:$C,0),0),"False,0")</f>
        <v>0</v>
      </c>
      <c r="AT1242" cm="1">
        <f t="array" ref="AT1242">IF(FALSE,"True," &amp; IF(_xlfn.XLOOKUP("App_IsAny",'Scoring_Config'!$A:$A,'Scoring_Config'!$D:$D,"Yes")="Yes",_xlfn.XLOOKUP("App_IsAny",'Scoring_Config'!$A:$A,'Scoring_Config'!$C:$C,0),0),"False,0")</f>
        <v>0</v>
      </c>
      <c r="AU1242">
        <v>0</v>
      </c>
      <c r="AV1242" cm="1">
        <f t="array" ref="AV1242">IF(FALSE,"True," &amp; IF(_xlfn.XLOOKUP("App_RangeGt1000",'Scoring_Config'!$A:$A,'Scoring_Config'!$D:$D,"Yes")="Yes",_xlfn.XLOOKUP("App_RangeGt1000",'Scoring_Config'!$A:$A,'Scoring_Config'!$C:$C,0),0),"False,0")</f>
        <v>0</v>
      </c>
      <c r="AW1242" cm="1">
        <f t="array" ref="AW1242">IF(FALSE,"True," &amp; IF(_xlfn.XLOOKUP("Action_IsDenyOrDrop",'Scoring_Config'!$A:$A,'Scoring_Config'!$D:$D,"Yes")="Yes",_xlfn.XLOOKUP("Action_IsDenyOrDrop",'Scoring_Config'!$A:$A,'Scoring_Config'!$C:$C,0),0),"False,0")</f>
        <v>0</v>
      </c>
      <c r="AX1242" cm="1">
        <f t="array" ref="AX1242">IF(LEFT(AW1242,4)="True",0,(IF(LEFT(Y1242,4)="True",IF(_xlfn.XLOOKUP("Src_IsAny",'Scoring_Config'!$A:$A,'Scoring_Config'!$D:$D,"Yes")="Yes",_xlfn.XLOOKUP("Src_IsAny",'Scoring_Config'!$A:$A,'Scoring_Config'!$C:$C,10),0),0)+IF(LEFT(Z1242,4)="True",IF(_xlfn.XLOOKUP("Src_CIDR_Le_16",'Scoring_Config'!$A:$A,'Scoring_Config'!$D:$D,"Yes")="Yes",_xlfn.XLOOKUP("Src_CIDR_Le_16",'Scoring_Config'!$A:$A,'Scoring_Config'!$C:$C,10),0),0)+IF(LEFT(AA1242,4)="True",IF(_xlfn.XLOOKUP("Src_CIDR_17_22",'Scoring_Config'!$A:$A,'Scoring_Config'!$D:$D,"Yes")="Yes",_xlfn.XLOOKUP("Src_CIDR_17_22",'Scoring_Config'!$A:$A,'Scoring_Config'!$C:$C,5),0),0)+IF(LEFT(AB1242,4)="True",IF(_xlfn.XLOOKUP("Dst_IsAny",'Scoring_Config'!$A:$A,'Scoring_Config'!$D:$D,"Yes")="Yes",_xlfn.XLOOKUP("Dst_IsAny",'Scoring_Config'!$A:$A,'Scoring_Config'!$C:$C,10),0),0)+IF(LEFT(AC1242,4)="True",IF(_xlfn.XLOOKUP("Dst_CIDR_Le_16",'Scoring_Config'!$A:$A,'Scoring_Config'!$D:$D,"Yes")="Yes",_xlfn.XLOOKUP("Dst_CIDR_Le_16",'Scoring_Config'!$A:$A,'Scoring_Config'!$C:$C,10),0),0)+IF(LEFT(AD1242,4)="True",IF(_xlfn.XLOOKUP("Dst_CIDR_17_22",'Scoring_Config'!$A:$A,'Scoring_Config'!$D:$D,"Yes")="Yes",_xlfn.XLOOKUP("Dst_CIDR_17_22",'Scoring_Config'!$A:$A,'Scoring_Config'!$C:$C,5),0),0)+IF(LEFT(AE1242,4)="True",IF(_xlfn.XLOOKUP("SrcZone_IsAny",'Scoring_Config'!$A:$A,'Scoring_Config'!$D:$D,"Yes")="Yes",_xlfn.XLOOKUP("SrcZone_IsAny",'Scoring_Config'!$A:$A,'Scoring_Config'!$C:$C,10),0),0)+IF(LEFT(AF1242,4)="True",IF(_xlfn.XLOOKUP("DstZone_IsAny",'Scoring_Config'!$A:$A,'Scoring_Config'!$D:$D,"Yes")="Yes",_xlfn.XLOOKUP("DstZone_IsAny",'Scoring_Config'!$A:$A,'Scoring_Config'!$C:$C,10),0),0)+IF(LEFT(AG1242,4)="True",IF(_xlfn.XLOOKUP("Service_Any_OR_RangeGt1000",'Scoring_Config'!$A:$A,'Scoring_Config'!$D:$D,"Yes")="Yes",_xlfn.XLOOKUP("Service_Any_OR_RangeGt1000",'Scoring_Config'!$A:$A,'Scoring_Config'!$C:$C,10),0),0)+IF(LEFT(AH1242,4)="True",IF(_xlfn.XLOOKUP("App_Any_OR_RangeGt1000",'Scoring_Config'!$A:$A,'Scoring_Config'!$D:$D,"Yes")="Yes",_xlfn.XLOOKUP("App_Any_OR_RangeGt1000",'Scoring_Config'!$A:$A,'Scoring_Config'!$C:$C,10),0),0)+IF(LEFT(AI1242,4)="True",IF(_xlfn.XLOOKUP("Service_Insecure_Match",'Scoring_Config'!$A:$A,'Scoring_Config'!$D:$D,"Yes")="Yes",_xlfn.XLOOKUP("Service_Insecure_Match",'Scoring_Config'!$A:$A,'Scoring_Config'!$C:$C,5),0),0)+IF(LEFT(AJ1242,4)="True",IF(_xlfn.XLOOKUP("Risky_Inbound",'Scoring_Config'!$A:$A,'Scoring_Config'!$D:$D,"Yes")="Yes",_xlfn.XLOOKUP("Risky_Inbound",'Scoring_Config'!$A:$A,'Scoring_Config'!$C:$C,50),0),0)+IF(LEFT(AK1242,4)="True",IF(_xlfn.XLOOKUP("Risky_Outbound",'Scoring_Config'!$A:$A,'Scoring_Config'!$D:$D,"Yes")="Yes",_xlfn.XLOOKUP("Risky_Outbound",'Scoring_Config'!$A:$A,'Scoring_Config'!$C:$C,25),0),0)+IF(LEFT(AZ1242,4)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1242,FIND(",",AL1242)+1,100)),0)+IF(LEFT(AM1242,4)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1242,FIND(",",AN1242)+1,100)),0)+IF(_xlfn.XLOOKUP("Profile_Scoring",'Scoring_Config'!$A:$A,'Scoring_Config'!$D:$D,"Yes")="Yes",VALUE(MID(AO1242,FIND(",",AO1242)+1,100)),0)+IF(_xlfn.XLOOKUP("Options_Scoring",'Scoring_Config'!$A:$A,'Scoring_Config'!$D:$D,"Yes")="Yes",VALUE(MID(AP1242,FIND(",",AP1242)+1,100)),0)))</f>
        <v>0</v>
      </c>
      <c r="AZ1242" cm="1">
        <f t="array" ref="AZ1242">IF(FALSE,"True," &amp; IF(_xlfn.XLOOKUP("Migrate_Insecure",'Scoring_Config'!$A:$A,'Scoring_Config'!$D:$D,"Yes")="Yes",_xlfn.XLOOKUP("Migrate_Insecure",'Scoring_Config'!$A:$A,'Scoring_Config'!$C:$C,10),0),"False,0")</f>
        <v>0</v>
      </c>
    </row>
    <row r="1243" spans="1:52">
      <c r="A1243" t="s">
        <v>1979</v>
      </c>
      <c r="B1243" t="s">
        <v>3215</v>
      </c>
      <c r="C1243" t="s">
        <v>3542</v>
      </c>
      <c r="D1243" t="s">
        <v>3545</v>
      </c>
      <c r="E1243" t="s">
        <v>3563</v>
      </c>
      <c r="F1243" t="s">
        <v>3975</v>
      </c>
      <c r="G1243" t="s">
        <v>644</v>
      </c>
      <c r="H1243" t="s">
        <v>174</v>
      </c>
      <c r="I1243" t="s">
        <v>3975</v>
      </c>
      <c r="J1243" t="s">
        <v>644</v>
      </c>
      <c r="K1243" t="s">
        <v>1721</v>
      </c>
      <c r="L1243" t="s">
        <v>1327</v>
      </c>
      <c r="M1243" t="s">
        <v>1974</v>
      </c>
      <c r="N1243" t="s">
        <v>4315</v>
      </c>
      <c r="O1243" t="s">
        <v>4319</v>
      </c>
      <c r="P1243" t="s">
        <v>4321</v>
      </c>
      <c r="Q1243" t="s">
        <v>5206</v>
      </c>
      <c r="R1243" t="s">
        <v>5440</v>
      </c>
      <c r="S1243" t="s">
        <v>5439</v>
      </c>
      <c r="T1243" t="s">
        <v>5817</v>
      </c>
      <c r="U1243" t="s">
        <v>5955</v>
      </c>
      <c r="Y1243" cm="1">
        <f t="array" ref="Y1243">IF(FALSE,"True," &amp; IF(_xlfn.XLOOKUP("Src_IsAny",'Scoring_Config'!$A:$A,'Scoring_Config'!$D:$D,"Yes")="Yes",_xlfn.XLOOKUP("Src_IsAny",'Scoring_Config'!$A:$A,'Scoring_Config'!$C:$C,10),0),"False,0")</f>
        <v>0</v>
      </c>
      <c r="Z1243" cm="1">
        <f t="array" ref="Z1243">IF(FALSE,"True," &amp; IF(_xlfn.XLOOKUP("Src_CIDR_Le_16",'Scoring_Config'!$A:$A,'Scoring_Config'!$D:$D,"Yes")="Yes",_xlfn.XLOOKUP("Src_CIDR_Le_16",'Scoring_Config'!$A:$A,'Scoring_Config'!$C:$C,10),0),"False,0")</f>
        <v>0</v>
      </c>
      <c r="AA1243" cm="1">
        <f t="array" ref="AA1243">IF(FALSE,"True," &amp; IF(_xlfn.XLOOKUP("Src_CIDR_17_22",'Scoring_Config'!$A:$A,'Scoring_Config'!$D:$D,"Yes")="Yes",_xlfn.XLOOKUP("Src_CIDR_17_22",'Scoring_Config'!$A:$A,'Scoring_Config'!$C:$C,5),0),"False,0")</f>
        <v>0</v>
      </c>
      <c r="AB1243" cm="1">
        <f t="array" ref="AB1243">IF(FALSE,"True," &amp; IF(_xlfn.XLOOKUP("Dst_IsAny",'Scoring_Config'!$A:$A,'Scoring_Config'!$D:$D,"Yes")="Yes",_xlfn.XLOOKUP("Dst_IsAny",'Scoring_Config'!$A:$A,'Scoring_Config'!$C:$C,10),0),"False,0")</f>
        <v>0</v>
      </c>
      <c r="AC1243" cm="1">
        <f t="array" ref="AC1243">IF(FALSE,"True," &amp; IF(_xlfn.XLOOKUP("Dst_CIDR_Le_16",'Scoring_Config'!$A:$A,'Scoring_Config'!$D:$D,"Yes")="Yes",_xlfn.XLOOKUP("Dst_CIDR_Le_16",'Scoring_Config'!$A:$A,'Scoring_Config'!$C:$C,10),0),"False,0")</f>
        <v>0</v>
      </c>
      <c r="AD1243" cm="1">
        <f t="array" ref="AD1243">IF(FALSE,"True," &amp; IF(_xlfn.XLOOKUP("Dst_CIDR_17_22",'Scoring_Config'!$A:$A,'Scoring_Config'!$D:$D,"Yes")="Yes",_xlfn.XLOOKUP("Dst_CIDR_17_22",'Scoring_Config'!$A:$A,'Scoring_Config'!$C:$C,5),0),"False,0")</f>
        <v>0</v>
      </c>
      <c r="AE1243" cm="1">
        <f t="array" ref="AE1243">IF(FALSE,"True," &amp; IF(_xlfn.XLOOKUP("SrcZone_IsAny",'Scoring_Config'!$A:$A,'Scoring_Config'!$D:$D,"Yes")="Yes",_xlfn.XLOOKUP("SrcZone_IsAny",'Scoring_Config'!$A:$A,'Scoring_Config'!$C:$C,10),0),"False,0")</f>
        <v>0</v>
      </c>
      <c r="AF1243" cm="1">
        <f t="array" ref="AF1243">IF(FALSE,"True," &amp; IF(_xlfn.XLOOKUP("DstZone_IsAny",'Scoring_Config'!$A:$A,'Scoring_Config'!$D:$D,"Yes")="Yes",_xlfn.XLOOKUP("DstZone_IsAny",'Scoring_Config'!$A:$A,'Scoring_Config'!$C:$C,10),0),"False,0")</f>
        <v>0</v>
      </c>
      <c r="AG1243" cm="1">
        <f t="array" ref="AG124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43" cm="1">
        <f t="array" ref="AH1243">IF(FALSE,"True," &amp; IF(_xlfn.XLOOKUP("App_Any_OR_RangeGt1000",'Scoring_Config'!$A:$A,'Scoring_Config'!$D:$D,"Yes")="Yes",_xlfn.XLOOKUP("App_Any_OR_RangeGt1000",'Scoring_Config'!$A:$A,'Scoring_Config'!$C:$C,10),0),"False,0")</f>
        <v>0</v>
      </c>
      <c r="AI1243" cm="1">
        <f t="array" ref="AI1243">IF(FALSE,"True," &amp; IF(_xlfn.XLOOKUP("Service_Insecure_Match",'Scoring_Config'!$A:$A,'Scoring_Config'!$D:$D,"Yes")="Yes",_xlfn.XLOOKUP("Service_Insecure_Match",'Scoring_Config'!$A:$A,'Scoring_Config'!$C:$C,5),0),"False,0")</f>
        <v>0</v>
      </c>
      <c r="AJ1243" cm="1">
        <f t="array" ref="AJ1243">IF(FALSE,"True," &amp; IF(_xlfn.XLOOKUP("Risky_Inbound",'Scoring_Config'!$A:$A,'Scoring_Config'!$D:$D,"Yes")="Yes",_xlfn.XLOOKUP("Risky_Inbound",'Scoring_Config'!$A:$A,'Scoring_Config'!$C:$C,50),0),"False,0")</f>
        <v>0</v>
      </c>
      <c r="AK1243" cm="1">
        <f t="array" ref="AK1243">IF(FALSE,"True," &amp; IF(_xlfn.XLOOKUP("Risky_Outbound",'Scoring_Config'!$A:$A,'Scoring_Config'!$D:$D,"Yes")="Yes",_xlfn.XLOOKUP("Risky_Outbound",'Scoring_Config'!$A:$A,'Scoring_Config'!$C:$C,25),0),"False,0")</f>
        <v>0</v>
      </c>
      <c r="AL1243" t="s">
        <v>6700</v>
      </c>
      <c r="AM1243" cm="1">
        <f t="array" ref="AM124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43" t="s">
        <v>6697</v>
      </c>
      <c r="AO1243" t="s">
        <v>6697</v>
      </c>
      <c r="AP1243" t="s">
        <v>6697</v>
      </c>
      <c r="AQ1243" cm="1">
        <f t="array" ref="AQ1243">IF(FALSE,"True," &amp; IF(_xlfn.XLOOKUP("Service_IsAny",'Scoring_Config'!$A:$A,'Scoring_Config'!$D:$D,"Yes")="Yes",_xlfn.XLOOKUP("Service_IsAny",'Scoring_Config'!$A:$A,'Scoring_Config'!$C:$C,0),0),"False,0")</f>
        <v>0</v>
      </c>
      <c r="AR1243">
        <v>0</v>
      </c>
      <c r="AS1243" cm="1">
        <f t="array" ref="AS1243">IF(FALSE,"True," &amp; IF(_xlfn.XLOOKUP("Service_RangeGt1000",'Scoring_Config'!$A:$A,'Scoring_Config'!$D:$D,"Yes")="Yes",_xlfn.XLOOKUP("Service_RangeGt1000",'Scoring_Config'!$A:$A,'Scoring_Config'!$C:$C,0),0),"False,0")</f>
        <v>0</v>
      </c>
      <c r="AT1243" cm="1">
        <f t="array" ref="AT1243">IF(FALSE,"True," &amp; IF(_xlfn.XLOOKUP("App_IsAny",'Scoring_Config'!$A:$A,'Scoring_Config'!$D:$D,"Yes")="Yes",_xlfn.XLOOKUP("App_IsAny",'Scoring_Config'!$A:$A,'Scoring_Config'!$C:$C,0),0),"False,0")</f>
        <v>0</v>
      </c>
      <c r="AU1243">
        <v>2</v>
      </c>
      <c r="AV1243" cm="1">
        <f t="array" ref="AV1243">IF(FALSE,"True," &amp; IF(_xlfn.XLOOKUP("App_RangeGt1000",'Scoring_Config'!$A:$A,'Scoring_Config'!$D:$D,"Yes")="Yes",_xlfn.XLOOKUP("App_RangeGt1000",'Scoring_Config'!$A:$A,'Scoring_Config'!$C:$C,0),0),"False,0")</f>
        <v>0</v>
      </c>
      <c r="AW1243" cm="1">
        <f t="array" ref="AW1243">IF(FALSE,"True," &amp; IF(_xlfn.XLOOKUP("Action_IsDenyOrDrop",'Scoring_Config'!$A:$A,'Scoring_Config'!$D:$D,"Yes")="Yes",_xlfn.XLOOKUP("Action_IsDenyOrDrop",'Scoring_Config'!$A:$A,'Scoring_Config'!$C:$C,0),0),"False,0")</f>
        <v>0</v>
      </c>
      <c r="AX1243" cm="1">
        <f t="array" ref="AX1243">IF(LEFT(AW1243,4)="True",0,(IF(LEFT(Y1243,4)="True",IF(_xlfn.XLOOKUP("Src_IsAny",'Scoring_Config'!$A:$A,'Scoring_Config'!$D:$D,"Yes")="Yes",_xlfn.XLOOKUP("Src_IsAny",'Scoring_Config'!$A:$A,'Scoring_Config'!$C:$C,10),0),0)+IF(LEFT(Z1243,4)="True",IF(_xlfn.XLOOKUP("Src_CIDR_Le_16",'Scoring_Config'!$A:$A,'Scoring_Config'!$D:$D,"Yes")="Yes",_xlfn.XLOOKUP("Src_CIDR_Le_16",'Scoring_Config'!$A:$A,'Scoring_Config'!$C:$C,10),0),0)+IF(LEFT(AA1243,4)="True",IF(_xlfn.XLOOKUP("Src_CIDR_17_22",'Scoring_Config'!$A:$A,'Scoring_Config'!$D:$D,"Yes")="Yes",_xlfn.XLOOKUP("Src_CIDR_17_22",'Scoring_Config'!$A:$A,'Scoring_Config'!$C:$C,5),0),0)+IF(LEFT(AB1243,4)="True",IF(_xlfn.XLOOKUP("Dst_IsAny",'Scoring_Config'!$A:$A,'Scoring_Config'!$D:$D,"Yes")="Yes",_xlfn.XLOOKUP("Dst_IsAny",'Scoring_Config'!$A:$A,'Scoring_Config'!$C:$C,10),0),0)+IF(LEFT(AC1243,4)="True",IF(_xlfn.XLOOKUP("Dst_CIDR_Le_16",'Scoring_Config'!$A:$A,'Scoring_Config'!$D:$D,"Yes")="Yes",_xlfn.XLOOKUP("Dst_CIDR_Le_16",'Scoring_Config'!$A:$A,'Scoring_Config'!$C:$C,10),0),0)+IF(LEFT(AD1243,4)="True",IF(_xlfn.XLOOKUP("Dst_CIDR_17_22",'Scoring_Config'!$A:$A,'Scoring_Config'!$D:$D,"Yes")="Yes",_xlfn.XLOOKUP("Dst_CIDR_17_22",'Scoring_Config'!$A:$A,'Scoring_Config'!$C:$C,5),0),0)+IF(LEFT(AE1243,4)="True",IF(_xlfn.XLOOKUP("SrcZone_IsAny",'Scoring_Config'!$A:$A,'Scoring_Config'!$D:$D,"Yes")="Yes",_xlfn.XLOOKUP("SrcZone_IsAny",'Scoring_Config'!$A:$A,'Scoring_Config'!$C:$C,10),0),0)+IF(LEFT(AF1243,4)="True",IF(_xlfn.XLOOKUP("DstZone_IsAny",'Scoring_Config'!$A:$A,'Scoring_Config'!$D:$D,"Yes")="Yes",_xlfn.XLOOKUP("DstZone_IsAny",'Scoring_Config'!$A:$A,'Scoring_Config'!$C:$C,10),0),0)+IF(LEFT(AG1243,4)="True",IF(_xlfn.XLOOKUP("Service_Any_OR_RangeGt1000",'Scoring_Config'!$A:$A,'Scoring_Config'!$D:$D,"Yes")="Yes",_xlfn.XLOOKUP("Service_Any_OR_RangeGt1000",'Scoring_Config'!$A:$A,'Scoring_Config'!$C:$C,10),0),0)+IF(LEFT(AH1243,4)="True",IF(_xlfn.XLOOKUP("App_Any_OR_RangeGt1000",'Scoring_Config'!$A:$A,'Scoring_Config'!$D:$D,"Yes")="Yes",_xlfn.XLOOKUP("App_Any_OR_RangeGt1000",'Scoring_Config'!$A:$A,'Scoring_Config'!$C:$C,10),0),0)+IF(LEFT(AI1243,4)="True",IF(_xlfn.XLOOKUP("Service_Insecure_Match",'Scoring_Config'!$A:$A,'Scoring_Config'!$D:$D,"Yes")="Yes",_xlfn.XLOOKUP("Service_Insecure_Match",'Scoring_Config'!$A:$A,'Scoring_Config'!$C:$C,5),0),0)+IF(LEFT(AJ1243,4)="True",IF(_xlfn.XLOOKUP("Risky_Inbound",'Scoring_Config'!$A:$A,'Scoring_Config'!$D:$D,"Yes")="Yes",_xlfn.XLOOKUP("Risky_Inbound",'Scoring_Config'!$A:$A,'Scoring_Config'!$C:$C,50),0),0)+IF(LEFT(AK1243,4)="True",IF(_xlfn.XLOOKUP("Risky_Outbound",'Scoring_Config'!$A:$A,'Scoring_Config'!$D:$D,"Yes")="Yes",_xlfn.XLOOKUP("Risky_Outbound",'Scoring_Config'!$A:$A,'Scoring_Config'!$C:$C,25),0),0)+IF(LEFT(AZ1243,4)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1243,FIND(",",AL1243)+1,100)),0)+IF(LEFT(AM1243,4)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1243,FIND(",",AN1243)+1,100)),0)+IF(_xlfn.XLOOKUP("Profile_Scoring",'Scoring_Config'!$A:$A,'Scoring_Config'!$D:$D,"Yes")="Yes",VALUE(MID(AO1243,FIND(",",AO1243)+1,100)),0)+IF(_xlfn.XLOOKUP("Options_Scoring",'Scoring_Config'!$A:$A,'Scoring_Config'!$D:$D,"Yes")="Yes",VALUE(MID(AP1243,FIND(",",AP1243)+1,100)),0)))</f>
        <v>0</v>
      </c>
      <c r="AZ1243" cm="1">
        <f t="array" ref="AZ1243">IF(FALSE,"True," &amp; IF(_xlfn.XLOOKUP("Migrate_Insecure",'Scoring_Config'!$A:$A,'Scoring_Config'!$D:$D,"Yes")="Yes",_xlfn.XLOOKUP("Migrate_Insecure",'Scoring_Config'!$A:$A,'Scoring_Config'!$C:$C,10),0),"False,0")</f>
        <v>0</v>
      </c>
    </row>
    <row r="1244" spans="1:52">
      <c r="A1244" t="s">
        <v>1979</v>
      </c>
      <c r="B1244" t="s">
        <v>3216</v>
      </c>
      <c r="C1244" t="s">
        <v>3542</v>
      </c>
      <c r="D1244" t="s">
        <v>3545</v>
      </c>
      <c r="E1244" t="s">
        <v>3563</v>
      </c>
      <c r="F1244" t="s">
        <v>3976</v>
      </c>
      <c r="G1244" t="s">
        <v>645</v>
      </c>
      <c r="H1244" t="s">
        <v>174</v>
      </c>
      <c r="I1244" t="s">
        <v>3976</v>
      </c>
      <c r="J1244" t="s">
        <v>645</v>
      </c>
      <c r="K1244" t="s">
        <v>1721</v>
      </c>
      <c r="L1244" t="s">
        <v>1327</v>
      </c>
      <c r="M1244" t="s">
        <v>1974</v>
      </c>
      <c r="N1244" t="s">
        <v>4315</v>
      </c>
      <c r="O1244" t="s">
        <v>4319</v>
      </c>
      <c r="P1244" t="s">
        <v>4321</v>
      </c>
      <c r="Q1244" t="s">
        <v>5206</v>
      </c>
      <c r="R1244" t="s">
        <v>5440</v>
      </c>
      <c r="S1244" t="s">
        <v>5439</v>
      </c>
      <c r="T1244" t="s">
        <v>5817</v>
      </c>
      <c r="U1244" t="s">
        <v>5955</v>
      </c>
      <c r="Y1244" cm="1">
        <f t="array" ref="Y1244">IF(FALSE,"True," &amp; IF(_xlfn.XLOOKUP("Src_IsAny",'Scoring_Config'!$A:$A,'Scoring_Config'!$D:$D,"Yes")="Yes",_xlfn.XLOOKUP("Src_IsAny",'Scoring_Config'!$A:$A,'Scoring_Config'!$C:$C,10),0),"False,0")</f>
        <v>0</v>
      </c>
      <c r="Z1244" cm="1">
        <f t="array" ref="Z1244">IF(FALSE,"True," &amp; IF(_xlfn.XLOOKUP("Src_CIDR_Le_16",'Scoring_Config'!$A:$A,'Scoring_Config'!$D:$D,"Yes")="Yes",_xlfn.XLOOKUP("Src_CIDR_Le_16",'Scoring_Config'!$A:$A,'Scoring_Config'!$C:$C,10),0),"False,0")</f>
        <v>0</v>
      </c>
      <c r="AA1244" cm="1">
        <f t="array" ref="AA1244">IF(FALSE,"True," &amp; IF(_xlfn.XLOOKUP("Src_CIDR_17_22",'Scoring_Config'!$A:$A,'Scoring_Config'!$D:$D,"Yes")="Yes",_xlfn.XLOOKUP("Src_CIDR_17_22",'Scoring_Config'!$A:$A,'Scoring_Config'!$C:$C,5),0),"False,0")</f>
        <v>0</v>
      </c>
      <c r="AB1244" cm="1">
        <f t="array" ref="AB1244">IF(FALSE,"True," &amp; IF(_xlfn.XLOOKUP("Dst_IsAny",'Scoring_Config'!$A:$A,'Scoring_Config'!$D:$D,"Yes")="Yes",_xlfn.XLOOKUP("Dst_IsAny",'Scoring_Config'!$A:$A,'Scoring_Config'!$C:$C,10),0),"False,0")</f>
        <v>0</v>
      </c>
      <c r="AC1244" cm="1">
        <f t="array" ref="AC1244">IF(FALSE,"True," &amp; IF(_xlfn.XLOOKUP("Dst_CIDR_Le_16",'Scoring_Config'!$A:$A,'Scoring_Config'!$D:$D,"Yes")="Yes",_xlfn.XLOOKUP("Dst_CIDR_Le_16",'Scoring_Config'!$A:$A,'Scoring_Config'!$C:$C,10),0),"False,0")</f>
        <v>0</v>
      </c>
      <c r="AD1244" cm="1">
        <f t="array" ref="AD1244">IF(FALSE,"True," &amp; IF(_xlfn.XLOOKUP("Dst_CIDR_17_22",'Scoring_Config'!$A:$A,'Scoring_Config'!$D:$D,"Yes")="Yes",_xlfn.XLOOKUP("Dst_CIDR_17_22",'Scoring_Config'!$A:$A,'Scoring_Config'!$C:$C,5),0),"False,0")</f>
        <v>0</v>
      </c>
      <c r="AE1244" cm="1">
        <f t="array" ref="AE1244">IF(FALSE,"True," &amp; IF(_xlfn.XLOOKUP("SrcZone_IsAny",'Scoring_Config'!$A:$A,'Scoring_Config'!$D:$D,"Yes")="Yes",_xlfn.XLOOKUP("SrcZone_IsAny",'Scoring_Config'!$A:$A,'Scoring_Config'!$C:$C,10),0),"False,0")</f>
        <v>0</v>
      </c>
      <c r="AF1244" cm="1">
        <f t="array" ref="AF1244">IF(FALSE,"True," &amp; IF(_xlfn.XLOOKUP("DstZone_IsAny",'Scoring_Config'!$A:$A,'Scoring_Config'!$D:$D,"Yes")="Yes",_xlfn.XLOOKUP("DstZone_IsAny",'Scoring_Config'!$A:$A,'Scoring_Config'!$C:$C,10),0),"False,0")</f>
        <v>0</v>
      </c>
      <c r="AG1244" cm="1">
        <f t="array" ref="AG124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44" cm="1">
        <f t="array" ref="AH1244">IF(FALSE,"True," &amp; IF(_xlfn.XLOOKUP("App_Any_OR_RangeGt1000",'Scoring_Config'!$A:$A,'Scoring_Config'!$D:$D,"Yes")="Yes",_xlfn.XLOOKUP("App_Any_OR_RangeGt1000",'Scoring_Config'!$A:$A,'Scoring_Config'!$C:$C,10),0),"False,0")</f>
        <v>0</v>
      </c>
      <c r="AI1244" cm="1">
        <f t="array" ref="AI1244">IF(FALSE,"True," &amp; IF(_xlfn.XLOOKUP("Service_Insecure_Match",'Scoring_Config'!$A:$A,'Scoring_Config'!$D:$D,"Yes")="Yes",_xlfn.XLOOKUP("Service_Insecure_Match",'Scoring_Config'!$A:$A,'Scoring_Config'!$C:$C,5),0),"False,0")</f>
        <v>0</v>
      </c>
      <c r="AJ1244" cm="1">
        <f t="array" ref="AJ1244">IF(FALSE,"True," &amp; IF(_xlfn.XLOOKUP("Risky_Inbound",'Scoring_Config'!$A:$A,'Scoring_Config'!$D:$D,"Yes")="Yes",_xlfn.XLOOKUP("Risky_Inbound",'Scoring_Config'!$A:$A,'Scoring_Config'!$C:$C,50),0),"False,0")</f>
        <v>0</v>
      </c>
      <c r="AK1244" cm="1">
        <f t="array" ref="AK1244">IF(FALSE,"True," &amp; IF(_xlfn.XLOOKUP("Risky_Outbound",'Scoring_Config'!$A:$A,'Scoring_Config'!$D:$D,"Yes")="Yes",_xlfn.XLOOKUP("Risky_Outbound",'Scoring_Config'!$A:$A,'Scoring_Config'!$C:$C,25),0),"False,0")</f>
        <v>0</v>
      </c>
      <c r="AL1244" t="s">
        <v>6700</v>
      </c>
      <c r="AM1244" cm="1">
        <f t="array" ref="AM124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44" t="s">
        <v>6697</v>
      </c>
      <c r="AO1244" t="s">
        <v>6697</v>
      </c>
      <c r="AP1244" t="s">
        <v>6697</v>
      </c>
      <c r="AQ1244" cm="1">
        <f t="array" ref="AQ1244">IF(FALSE,"True," &amp; IF(_xlfn.XLOOKUP("Service_IsAny",'Scoring_Config'!$A:$A,'Scoring_Config'!$D:$D,"Yes")="Yes",_xlfn.XLOOKUP("Service_IsAny",'Scoring_Config'!$A:$A,'Scoring_Config'!$C:$C,0),0),"False,0")</f>
        <v>0</v>
      </c>
      <c r="AR1244">
        <v>0</v>
      </c>
      <c r="AS1244" cm="1">
        <f t="array" ref="AS1244">IF(FALSE,"True," &amp; IF(_xlfn.XLOOKUP("Service_RangeGt1000",'Scoring_Config'!$A:$A,'Scoring_Config'!$D:$D,"Yes")="Yes",_xlfn.XLOOKUP("Service_RangeGt1000",'Scoring_Config'!$A:$A,'Scoring_Config'!$C:$C,0),0),"False,0")</f>
        <v>0</v>
      </c>
      <c r="AT1244" cm="1">
        <f t="array" ref="AT1244">IF(FALSE,"True," &amp; IF(_xlfn.XLOOKUP("App_IsAny",'Scoring_Config'!$A:$A,'Scoring_Config'!$D:$D,"Yes")="Yes",_xlfn.XLOOKUP("App_IsAny",'Scoring_Config'!$A:$A,'Scoring_Config'!$C:$C,0),0),"False,0")</f>
        <v>0</v>
      </c>
      <c r="AU1244">
        <v>2</v>
      </c>
      <c r="AV1244" cm="1">
        <f t="array" ref="AV1244">IF(FALSE,"True," &amp; IF(_xlfn.XLOOKUP("App_RangeGt1000",'Scoring_Config'!$A:$A,'Scoring_Config'!$D:$D,"Yes")="Yes",_xlfn.XLOOKUP("App_RangeGt1000",'Scoring_Config'!$A:$A,'Scoring_Config'!$C:$C,0),0),"False,0")</f>
        <v>0</v>
      </c>
      <c r="AW1244" cm="1">
        <f t="array" ref="AW1244">IF(FALSE,"True," &amp; IF(_xlfn.XLOOKUP("Action_IsDenyOrDrop",'Scoring_Config'!$A:$A,'Scoring_Config'!$D:$D,"Yes")="Yes",_xlfn.XLOOKUP("Action_IsDenyOrDrop",'Scoring_Config'!$A:$A,'Scoring_Config'!$C:$C,0),0),"False,0")</f>
        <v>0</v>
      </c>
      <c r="AX1244" cm="1">
        <f t="array" ref="AX1244">IF(LEFT(AW1244,4)="True",0,(IF(LEFT(Y1244,4)="True",IF(_xlfn.XLOOKUP("Src_IsAny",'Scoring_Config'!$A:$A,'Scoring_Config'!$D:$D,"Yes")="Yes",_xlfn.XLOOKUP("Src_IsAny",'Scoring_Config'!$A:$A,'Scoring_Config'!$C:$C,10),0),0)+IF(LEFT(Z1244,4)="True",IF(_xlfn.XLOOKUP("Src_CIDR_Le_16",'Scoring_Config'!$A:$A,'Scoring_Config'!$D:$D,"Yes")="Yes",_xlfn.XLOOKUP("Src_CIDR_Le_16",'Scoring_Config'!$A:$A,'Scoring_Config'!$C:$C,10),0),0)+IF(LEFT(AA1244,4)="True",IF(_xlfn.XLOOKUP("Src_CIDR_17_22",'Scoring_Config'!$A:$A,'Scoring_Config'!$D:$D,"Yes")="Yes",_xlfn.XLOOKUP("Src_CIDR_17_22",'Scoring_Config'!$A:$A,'Scoring_Config'!$C:$C,5),0),0)+IF(LEFT(AB1244,4)="True",IF(_xlfn.XLOOKUP("Dst_IsAny",'Scoring_Config'!$A:$A,'Scoring_Config'!$D:$D,"Yes")="Yes",_xlfn.XLOOKUP("Dst_IsAny",'Scoring_Config'!$A:$A,'Scoring_Config'!$C:$C,10),0),0)+IF(LEFT(AC1244,4)="True",IF(_xlfn.XLOOKUP("Dst_CIDR_Le_16",'Scoring_Config'!$A:$A,'Scoring_Config'!$D:$D,"Yes")="Yes",_xlfn.XLOOKUP("Dst_CIDR_Le_16",'Scoring_Config'!$A:$A,'Scoring_Config'!$C:$C,10),0),0)+IF(LEFT(AD1244,4)="True",IF(_xlfn.XLOOKUP("Dst_CIDR_17_22",'Scoring_Config'!$A:$A,'Scoring_Config'!$D:$D,"Yes")="Yes",_xlfn.XLOOKUP("Dst_CIDR_17_22",'Scoring_Config'!$A:$A,'Scoring_Config'!$C:$C,5),0),0)+IF(LEFT(AE1244,4)="True",IF(_xlfn.XLOOKUP("SrcZone_IsAny",'Scoring_Config'!$A:$A,'Scoring_Config'!$D:$D,"Yes")="Yes",_xlfn.XLOOKUP("SrcZone_IsAny",'Scoring_Config'!$A:$A,'Scoring_Config'!$C:$C,10),0),0)+IF(LEFT(AF1244,4)="True",IF(_xlfn.XLOOKUP("DstZone_IsAny",'Scoring_Config'!$A:$A,'Scoring_Config'!$D:$D,"Yes")="Yes",_xlfn.XLOOKUP("DstZone_IsAny",'Scoring_Config'!$A:$A,'Scoring_Config'!$C:$C,10),0),0)+IF(LEFT(AG1244,4)="True",IF(_xlfn.XLOOKUP("Service_Any_OR_RangeGt1000",'Scoring_Config'!$A:$A,'Scoring_Config'!$D:$D,"Yes")="Yes",_xlfn.XLOOKUP("Service_Any_OR_RangeGt1000",'Scoring_Config'!$A:$A,'Scoring_Config'!$C:$C,10),0),0)+IF(LEFT(AH1244,4)="True",IF(_xlfn.XLOOKUP("App_Any_OR_RangeGt1000",'Scoring_Config'!$A:$A,'Scoring_Config'!$D:$D,"Yes")="Yes",_xlfn.XLOOKUP("App_Any_OR_RangeGt1000",'Scoring_Config'!$A:$A,'Scoring_Config'!$C:$C,10),0),0)+IF(LEFT(AI1244,4)="True",IF(_xlfn.XLOOKUP("Service_Insecure_Match",'Scoring_Config'!$A:$A,'Scoring_Config'!$D:$D,"Yes")="Yes",_xlfn.XLOOKUP("Service_Insecure_Match",'Scoring_Config'!$A:$A,'Scoring_Config'!$C:$C,5),0),0)+IF(LEFT(AJ1244,4)="True",IF(_xlfn.XLOOKUP("Risky_Inbound",'Scoring_Config'!$A:$A,'Scoring_Config'!$D:$D,"Yes")="Yes",_xlfn.XLOOKUP("Risky_Inbound",'Scoring_Config'!$A:$A,'Scoring_Config'!$C:$C,50),0),0)+IF(LEFT(AK1244,4)="True",IF(_xlfn.XLOOKUP("Risky_Outbound",'Scoring_Config'!$A:$A,'Scoring_Config'!$D:$D,"Yes")="Yes",_xlfn.XLOOKUP("Risky_Outbound",'Scoring_Config'!$A:$A,'Scoring_Config'!$C:$C,25),0),0)+IF(LEFT(AZ1244,4)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1244,FIND(",",AL1244)+1,100)),0)+IF(LEFT(AM1244,4)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1244,FIND(",",AN1244)+1,100)),0)+IF(_xlfn.XLOOKUP("Profile_Scoring",'Scoring_Config'!$A:$A,'Scoring_Config'!$D:$D,"Yes")="Yes",VALUE(MID(AO1244,FIND(",",AO1244)+1,100)),0)+IF(_xlfn.XLOOKUP("Options_Scoring",'Scoring_Config'!$A:$A,'Scoring_Config'!$D:$D,"Yes")="Yes",VALUE(MID(AP1244,FIND(",",AP1244)+1,100)),0)))</f>
        <v>0</v>
      </c>
      <c r="AZ1244" cm="1">
        <f t="array" ref="AZ1244">IF(FALSE,"True," &amp; IF(_xlfn.XLOOKUP("Migrate_Insecure",'Scoring_Config'!$A:$A,'Scoring_Config'!$D:$D,"Yes")="Yes",_xlfn.XLOOKUP("Migrate_Insecure",'Scoring_Config'!$A:$A,'Scoring_Config'!$C:$C,10),0),"False,0")</f>
        <v>0</v>
      </c>
    </row>
    <row r="1245" spans="1:52">
      <c r="A1245" t="s">
        <v>1979</v>
      </c>
      <c r="B1245" t="s">
        <v>3217</v>
      </c>
      <c r="C1245" t="s">
        <v>3542</v>
      </c>
      <c r="D1245" t="s">
        <v>3545</v>
      </c>
      <c r="E1245" t="s">
        <v>3563</v>
      </c>
      <c r="F1245" t="s">
        <v>3977</v>
      </c>
      <c r="G1245" t="s">
        <v>646</v>
      </c>
      <c r="H1245" t="s">
        <v>174</v>
      </c>
      <c r="I1245" t="s">
        <v>3977</v>
      </c>
      <c r="J1245" t="s">
        <v>646</v>
      </c>
      <c r="K1245" t="s">
        <v>1721</v>
      </c>
      <c r="L1245" t="s">
        <v>1327</v>
      </c>
      <c r="M1245" t="s">
        <v>1974</v>
      </c>
      <c r="N1245" t="s">
        <v>4315</v>
      </c>
      <c r="O1245" t="s">
        <v>4319</v>
      </c>
      <c r="P1245" t="s">
        <v>4321</v>
      </c>
      <c r="Q1245" t="s">
        <v>5206</v>
      </c>
      <c r="R1245" t="s">
        <v>5440</v>
      </c>
      <c r="S1245" t="s">
        <v>5439</v>
      </c>
      <c r="T1245" t="s">
        <v>5817</v>
      </c>
      <c r="U1245" t="s">
        <v>5955</v>
      </c>
      <c r="Y1245" cm="1">
        <f t="array" ref="Y1245">IF(FALSE,"True," &amp; IF(_xlfn.XLOOKUP("Src_IsAny",'Scoring_Config'!$A:$A,'Scoring_Config'!$D:$D,"Yes")="Yes",_xlfn.XLOOKUP("Src_IsAny",'Scoring_Config'!$A:$A,'Scoring_Config'!$C:$C,10),0),"False,0")</f>
        <v>0</v>
      </c>
      <c r="Z1245" cm="1">
        <f t="array" ref="Z1245">IF(FALSE,"True," &amp; IF(_xlfn.XLOOKUP("Src_CIDR_Le_16",'Scoring_Config'!$A:$A,'Scoring_Config'!$D:$D,"Yes")="Yes",_xlfn.XLOOKUP("Src_CIDR_Le_16",'Scoring_Config'!$A:$A,'Scoring_Config'!$C:$C,10),0),"False,0")</f>
        <v>0</v>
      </c>
      <c r="AA1245" cm="1">
        <f t="array" ref="AA1245">IF(FALSE,"True," &amp; IF(_xlfn.XLOOKUP("Src_CIDR_17_22",'Scoring_Config'!$A:$A,'Scoring_Config'!$D:$D,"Yes")="Yes",_xlfn.XLOOKUP("Src_CIDR_17_22",'Scoring_Config'!$A:$A,'Scoring_Config'!$C:$C,5),0),"False,0")</f>
        <v>0</v>
      </c>
      <c r="AB1245" cm="1">
        <f t="array" ref="AB1245">IF(FALSE,"True," &amp; IF(_xlfn.XLOOKUP("Dst_IsAny",'Scoring_Config'!$A:$A,'Scoring_Config'!$D:$D,"Yes")="Yes",_xlfn.XLOOKUP("Dst_IsAny",'Scoring_Config'!$A:$A,'Scoring_Config'!$C:$C,10),0),"False,0")</f>
        <v>0</v>
      </c>
      <c r="AC1245" cm="1">
        <f t="array" ref="AC1245">IF(FALSE,"True," &amp; IF(_xlfn.XLOOKUP("Dst_CIDR_Le_16",'Scoring_Config'!$A:$A,'Scoring_Config'!$D:$D,"Yes")="Yes",_xlfn.XLOOKUP("Dst_CIDR_Le_16",'Scoring_Config'!$A:$A,'Scoring_Config'!$C:$C,10),0),"False,0")</f>
        <v>0</v>
      </c>
      <c r="AD1245" cm="1">
        <f t="array" ref="AD1245">IF(FALSE,"True," &amp; IF(_xlfn.XLOOKUP("Dst_CIDR_17_22",'Scoring_Config'!$A:$A,'Scoring_Config'!$D:$D,"Yes")="Yes",_xlfn.XLOOKUP("Dst_CIDR_17_22",'Scoring_Config'!$A:$A,'Scoring_Config'!$C:$C,5),0),"False,0")</f>
        <v>0</v>
      </c>
      <c r="AE1245" cm="1">
        <f t="array" ref="AE1245">IF(FALSE,"True," &amp; IF(_xlfn.XLOOKUP("SrcZone_IsAny",'Scoring_Config'!$A:$A,'Scoring_Config'!$D:$D,"Yes")="Yes",_xlfn.XLOOKUP("SrcZone_IsAny",'Scoring_Config'!$A:$A,'Scoring_Config'!$C:$C,10),0),"False,0")</f>
        <v>0</v>
      </c>
      <c r="AF1245" cm="1">
        <f t="array" ref="AF1245">IF(FALSE,"True," &amp; IF(_xlfn.XLOOKUP("DstZone_IsAny",'Scoring_Config'!$A:$A,'Scoring_Config'!$D:$D,"Yes")="Yes",_xlfn.XLOOKUP("DstZone_IsAny",'Scoring_Config'!$A:$A,'Scoring_Config'!$C:$C,10),0),"False,0")</f>
        <v>0</v>
      </c>
      <c r="AG1245" cm="1">
        <f t="array" ref="AG124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45" cm="1">
        <f t="array" ref="AH1245">IF(FALSE,"True," &amp; IF(_xlfn.XLOOKUP("App_Any_OR_RangeGt1000",'Scoring_Config'!$A:$A,'Scoring_Config'!$D:$D,"Yes")="Yes",_xlfn.XLOOKUP("App_Any_OR_RangeGt1000",'Scoring_Config'!$A:$A,'Scoring_Config'!$C:$C,10),0),"False,0")</f>
        <v>0</v>
      </c>
      <c r="AI1245" cm="1">
        <f t="array" ref="AI1245">IF(FALSE,"True," &amp; IF(_xlfn.XLOOKUP("Service_Insecure_Match",'Scoring_Config'!$A:$A,'Scoring_Config'!$D:$D,"Yes")="Yes",_xlfn.XLOOKUP("Service_Insecure_Match",'Scoring_Config'!$A:$A,'Scoring_Config'!$C:$C,5),0),"False,0")</f>
        <v>0</v>
      </c>
      <c r="AJ1245" cm="1">
        <f t="array" ref="AJ1245">IF(FALSE,"True," &amp; IF(_xlfn.XLOOKUP("Risky_Inbound",'Scoring_Config'!$A:$A,'Scoring_Config'!$D:$D,"Yes")="Yes",_xlfn.XLOOKUP("Risky_Inbound",'Scoring_Config'!$A:$A,'Scoring_Config'!$C:$C,50),0),"False,0")</f>
        <v>0</v>
      </c>
      <c r="AK1245" cm="1">
        <f t="array" ref="AK1245">IF(FALSE,"True," &amp; IF(_xlfn.XLOOKUP("Risky_Outbound",'Scoring_Config'!$A:$A,'Scoring_Config'!$D:$D,"Yes")="Yes",_xlfn.XLOOKUP("Risky_Outbound",'Scoring_Config'!$A:$A,'Scoring_Config'!$C:$C,25),0),"False,0")</f>
        <v>0</v>
      </c>
      <c r="AL1245" t="s">
        <v>6700</v>
      </c>
      <c r="AM1245" cm="1">
        <f t="array" ref="AM124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45" t="s">
        <v>6697</v>
      </c>
      <c r="AO1245" t="s">
        <v>6697</v>
      </c>
      <c r="AP1245" t="s">
        <v>6697</v>
      </c>
      <c r="AQ1245" cm="1">
        <f t="array" ref="AQ1245">IF(FALSE,"True," &amp; IF(_xlfn.XLOOKUP("Service_IsAny",'Scoring_Config'!$A:$A,'Scoring_Config'!$D:$D,"Yes")="Yes",_xlfn.XLOOKUP("Service_IsAny",'Scoring_Config'!$A:$A,'Scoring_Config'!$C:$C,0),0),"False,0")</f>
        <v>0</v>
      </c>
      <c r="AR1245">
        <v>0</v>
      </c>
      <c r="AS1245" cm="1">
        <f t="array" ref="AS1245">IF(FALSE,"True," &amp; IF(_xlfn.XLOOKUP("Service_RangeGt1000",'Scoring_Config'!$A:$A,'Scoring_Config'!$D:$D,"Yes")="Yes",_xlfn.XLOOKUP("Service_RangeGt1000",'Scoring_Config'!$A:$A,'Scoring_Config'!$C:$C,0),0),"False,0")</f>
        <v>0</v>
      </c>
      <c r="AT1245" cm="1">
        <f t="array" ref="AT1245">IF(FALSE,"True," &amp; IF(_xlfn.XLOOKUP("App_IsAny",'Scoring_Config'!$A:$A,'Scoring_Config'!$D:$D,"Yes")="Yes",_xlfn.XLOOKUP("App_IsAny",'Scoring_Config'!$A:$A,'Scoring_Config'!$C:$C,0),0),"False,0")</f>
        <v>0</v>
      </c>
      <c r="AU1245">
        <v>2</v>
      </c>
      <c r="AV1245" cm="1">
        <f t="array" ref="AV1245">IF(FALSE,"True," &amp; IF(_xlfn.XLOOKUP("App_RangeGt1000",'Scoring_Config'!$A:$A,'Scoring_Config'!$D:$D,"Yes")="Yes",_xlfn.XLOOKUP("App_RangeGt1000",'Scoring_Config'!$A:$A,'Scoring_Config'!$C:$C,0),0),"False,0")</f>
        <v>0</v>
      </c>
      <c r="AW1245" cm="1">
        <f t="array" ref="AW1245">IF(FALSE,"True," &amp; IF(_xlfn.XLOOKUP("Action_IsDenyOrDrop",'Scoring_Config'!$A:$A,'Scoring_Config'!$D:$D,"Yes")="Yes",_xlfn.XLOOKUP("Action_IsDenyOrDrop",'Scoring_Config'!$A:$A,'Scoring_Config'!$C:$C,0),0),"False,0")</f>
        <v>0</v>
      </c>
      <c r="AX1245" cm="1">
        <f t="array" ref="AX1245">IF(LEFT(AW1245,4)="True",0,(IF(LEFT(Y1245,4)="True",IF(_xlfn.XLOOKUP("Src_IsAny",'Scoring_Config'!$A:$A,'Scoring_Config'!$D:$D,"Yes")="Yes",_xlfn.XLOOKUP("Src_IsAny",'Scoring_Config'!$A:$A,'Scoring_Config'!$C:$C,10),0),0)+IF(LEFT(Z1245,4)="True",IF(_xlfn.XLOOKUP("Src_CIDR_Le_16",'Scoring_Config'!$A:$A,'Scoring_Config'!$D:$D,"Yes")="Yes",_xlfn.XLOOKUP("Src_CIDR_Le_16",'Scoring_Config'!$A:$A,'Scoring_Config'!$C:$C,10),0),0)+IF(LEFT(AA1245,4)="True",IF(_xlfn.XLOOKUP("Src_CIDR_17_22",'Scoring_Config'!$A:$A,'Scoring_Config'!$D:$D,"Yes")="Yes",_xlfn.XLOOKUP("Src_CIDR_17_22",'Scoring_Config'!$A:$A,'Scoring_Config'!$C:$C,5),0),0)+IF(LEFT(AB1245,4)="True",IF(_xlfn.XLOOKUP("Dst_IsAny",'Scoring_Config'!$A:$A,'Scoring_Config'!$D:$D,"Yes")="Yes",_xlfn.XLOOKUP("Dst_IsAny",'Scoring_Config'!$A:$A,'Scoring_Config'!$C:$C,10),0),0)+IF(LEFT(AC1245,4)="True",IF(_xlfn.XLOOKUP("Dst_CIDR_Le_16",'Scoring_Config'!$A:$A,'Scoring_Config'!$D:$D,"Yes")="Yes",_xlfn.XLOOKUP("Dst_CIDR_Le_16",'Scoring_Config'!$A:$A,'Scoring_Config'!$C:$C,10),0),0)+IF(LEFT(AD1245,4)="True",IF(_xlfn.XLOOKUP("Dst_CIDR_17_22",'Scoring_Config'!$A:$A,'Scoring_Config'!$D:$D,"Yes")="Yes",_xlfn.XLOOKUP("Dst_CIDR_17_22",'Scoring_Config'!$A:$A,'Scoring_Config'!$C:$C,5),0),0)+IF(LEFT(AE1245,4)="True",IF(_xlfn.XLOOKUP("SrcZone_IsAny",'Scoring_Config'!$A:$A,'Scoring_Config'!$D:$D,"Yes")="Yes",_xlfn.XLOOKUP("SrcZone_IsAny",'Scoring_Config'!$A:$A,'Scoring_Config'!$C:$C,10),0),0)+IF(LEFT(AF1245,4)="True",IF(_xlfn.XLOOKUP("DstZone_IsAny",'Scoring_Config'!$A:$A,'Scoring_Config'!$D:$D,"Yes")="Yes",_xlfn.XLOOKUP("DstZone_IsAny",'Scoring_Config'!$A:$A,'Scoring_Config'!$C:$C,10),0),0)+IF(LEFT(AG1245,4)="True",IF(_xlfn.XLOOKUP("Service_Any_OR_RangeGt1000",'Scoring_Config'!$A:$A,'Scoring_Config'!$D:$D,"Yes")="Yes",_xlfn.XLOOKUP("Service_Any_OR_RangeGt1000",'Scoring_Config'!$A:$A,'Scoring_Config'!$C:$C,10),0),0)+IF(LEFT(AH1245,4)="True",IF(_xlfn.XLOOKUP("App_Any_OR_RangeGt1000",'Scoring_Config'!$A:$A,'Scoring_Config'!$D:$D,"Yes")="Yes",_xlfn.XLOOKUP("App_Any_OR_RangeGt1000",'Scoring_Config'!$A:$A,'Scoring_Config'!$C:$C,10),0),0)+IF(LEFT(AI1245,4)="True",IF(_xlfn.XLOOKUP("Service_Insecure_Match",'Scoring_Config'!$A:$A,'Scoring_Config'!$D:$D,"Yes")="Yes",_xlfn.XLOOKUP("Service_Insecure_Match",'Scoring_Config'!$A:$A,'Scoring_Config'!$C:$C,5),0),0)+IF(LEFT(AJ1245,4)="True",IF(_xlfn.XLOOKUP("Risky_Inbound",'Scoring_Config'!$A:$A,'Scoring_Config'!$D:$D,"Yes")="Yes",_xlfn.XLOOKUP("Risky_Inbound",'Scoring_Config'!$A:$A,'Scoring_Config'!$C:$C,50),0),0)+IF(LEFT(AK1245,4)="True",IF(_xlfn.XLOOKUP("Risky_Outbound",'Scoring_Config'!$A:$A,'Scoring_Config'!$D:$D,"Yes")="Yes",_xlfn.XLOOKUP("Risky_Outbound",'Scoring_Config'!$A:$A,'Scoring_Config'!$C:$C,25),0),0)+IF(LEFT(AZ1245,4)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1245,FIND(",",AL1245)+1,100)),0)+IF(LEFT(AM1245,4)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1245,FIND(",",AN1245)+1,100)),0)+IF(_xlfn.XLOOKUP("Profile_Scoring",'Scoring_Config'!$A:$A,'Scoring_Config'!$D:$D,"Yes")="Yes",VALUE(MID(AO1245,FIND(",",AO1245)+1,100)),0)+IF(_xlfn.XLOOKUP("Options_Scoring",'Scoring_Config'!$A:$A,'Scoring_Config'!$D:$D,"Yes")="Yes",VALUE(MID(AP1245,FIND(",",AP1245)+1,100)),0)))</f>
        <v>0</v>
      </c>
      <c r="AZ1245" cm="1">
        <f t="array" ref="AZ1245">IF(FALSE,"True," &amp; IF(_xlfn.XLOOKUP("Migrate_Insecure",'Scoring_Config'!$A:$A,'Scoring_Config'!$D:$D,"Yes")="Yes",_xlfn.XLOOKUP("Migrate_Insecure",'Scoring_Config'!$A:$A,'Scoring_Config'!$C:$C,10),0),"False,0")</f>
        <v>0</v>
      </c>
    </row>
    <row r="1246" spans="1:52">
      <c r="A1246" t="s">
        <v>1979</v>
      </c>
      <c r="B1246" t="s">
        <v>3218</v>
      </c>
      <c r="C1246" t="s">
        <v>3542</v>
      </c>
      <c r="D1246" t="s">
        <v>3545</v>
      </c>
      <c r="E1246" t="s">
        <v>3563</v>
      </c>
      <c r="F1246" t="s">
        <v>3978</v>
      </c>
      <c r="G1246" t="s">
        <v>647</v>
      </c>
      <c r="H1246" t="s">
        <v>174</v>
      </c>
      <c r="I1246" t="s">
        <v>3978</v>
      </c>
      <c r="J1246" t="s">
        <v>647</v>
      </c>
      <c r="K1246" t="s">
        <v>1721</v>
      </c>
      <c r="L1246" t="s">
        <v>1327</v>
      </c>
      <c r="M1246" t="s">
        <v>1974</v>
      </c>
      <c r="N1246" t="s">
        <v>4315</v>
      </c>
      <c r="O1246" t="s">
        <v>4319</v>
      </c>
      <c r="P1246" t="s">
        <v>4321</v>
      </c>
      <c r="Q1246" t="s">
        <v>5206</v>
      </c>
      <c r="R1246" t="s">
        <v>5440</v>
      </c>
      <c r="S1246" t="s">
        <v>5439</v>
      </c>
      <c r="T1246" t="s">
        <v>5817</v>
      </c>
      <c r="U1246" t="s">
        <v>5955</v>
      </c>
      <c r="Y1246" cm="1">
        <f t="array" ref="Y1246">IF(FALSE,"True," &amp; IF(_xlfn.XLOOKUP("Src_IsAny",'Scoring_Config'!$A:$A,'Scoring_Config'!$D:$D,"Yes")="Yes",_xlfn.XLOOKUP("Src_IsAny",'Scoring_Config'!$A:$A,'Scoring_Config'!$C:$C,10),0),"False,0")</f>
        <v>0</v>
      </c>
      <c r="Z1246" cm="1">
        <f t="array" ref="Z1246">IF(FALSE,"True," &amp; IF(_xlfn.XLOOKUP("Src_CIDR_Le_16",'Scoring_Config'!$A:$A,'Scoring_Config'!$D:$D,"Yes")="Yes",_xlfn.XLOOKUP("Src_CIDR_Le_16",'Scoring_Config'!$A:$A,'Scoring_Config'!$C:$C,10),0),"False,0")</f>
        <v>0</v>
      </c>
      <c r="AA1246" cm="1">
        <f t="array" ref="AA1246">IF(FALSE,"True," &amp; IF(_xlfn.XLOOKUP("Src_CIDR_17_22",'Scoring_Config'!$A:$A,'Scoring_Config'!$D:$D,"Yes")="Yes",_xlfn.XLOOKUP("Src_CIDR_17_22",'Scoring_Config'!$A:$A,'Scoring_Config'!$C:$C,5),0),"False,0")</f>
        <v>0</v>
      </c>
      <c r="AB1246" cm="1">
        <f t="array" ref="AB1246">IF(FALSE,"True," &amp; IF(_xlfn.XLOOKUP("Dst_IsAny",'Scoring_Config'!$A:$A,'Scoring_Config'!$D:$D,"Yes")="Yes",_xlfn.XLOOKUP("Dst_IsAny",'Scoring_Config'!$A:$A,'Scoring_Config'!$C:$C,10),0),"False,0")</f>
        <v>0</v>
      </c>
      <c r="AC1246" cm="1">
        <f t="array" ref="AC1246">IF(FALSE,"True," &amp; IF(_xlfn.XLOOKUP("Dst_CIDR_Le_16",'Scoring_Config'!$A:$A,'Scoring_Config'!$D:$D,"Yes")="Yes",_xlfn.XLOOKUP("Dst_CIDR_Le_16",'Scoring_Config'!$A:$A,'Scoring_Config'!$C:$C,10),0),"False,0")</f>
        <v>0</v>
      </c>
      <c r="AD1246" cm="1">
        <f t="array" ref="AD1246">IF(FALSE,"True," &amp; IF(_xlfn.XLOOKUP("Dst_CIDR_17_22",'Scoring_Config'!$A:$A,'Scoring_Config'!$D:$D,"Yes")="Yes",_xlfn.XLOOKUP("Dst_CIDR_17_22",'Scoring_Config'!$A:$A,'Scoring_Config'!$C:$C,5),0),"False,0")</f>
        <v>0</v>
      </c>
      <c r="AE1246" cm="1">
        <f t="array" ref="AE1246">IF(FALSE,"True," &amp; IF(_xlfn.XLOOKUP("SrcZone_IsAny",'Scoring_Config'!$A:$A,'Scoring_Config'!$D:$D,"Yes")="Yes",_xlfn.XLOOKUP("SrcZone_IsAny",'Scoring_Config'!$A:$A,'Scoring_Config'!$C:$C,10),0),"False,0")</f>
        <v>0</v>
      </c>
      <c r="AF1246" cm="1">
        <f t="array" ref="AF1246">IF(FALSE,"True," &amp; IF(_xlfn.XLOOKUP("DstZone_IsAny",'Scoring_Config'!$A:$A,'Scoring_Config'!$D:$D,"Yes")="Yes",_xlfn.XLOOKUP("DstZone_IsAny",'Scoring_Config'!$A:$A,'Scoring_Config'!$C:$C,10),0),"False,0")</f>
        <v>0</v>
      </c>
      <c r="AG1246" cm="1">
        <f t="array" ref="AG124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46" cm="1">
        <f t="array" ref="AH1246">IF(FALSE,"True," &amp; IF(_xlfn.XLOOKUP("App_Any_OR_RangeGt1000",'Scoring_Config'!$A:$A,'Scoring_Config'!$D:$D,"Yes")="Yes",_xlfn.XLOOKUP("App_Any_OR_RangeGt1000",'Scoring_Config'!$A:$A,'Scoring_Config'!$C:$C,10),0),"False,0")</f>
        <v>0</v>
      </c>
      <c r="AI1246" cm="1">
        <f t="array" ref="AI1246">IF(FALSE,"True," &amp; IF(_xlfn.XLOOKUP("Service_Insecure_Match",'Scoring_Config'!$A:$A,'Scoring_Config'!$D:$D,"Yes")="Yes",_xlfn.XLOOKUP("Service_Insecure_Match",'Scoring_Config'!$A:$A,'Scoring_Config'!$C:$C,5),0),"False,0")</f>
        <v>0</v>
      </c>
      <c r="AJ1246" cm="1">
        <f t="array" ref="AJ1246">IF(FALSE,"True," &amp; IF(_xlfn.XLOOKUP("Risky_Inbound",'Scoring_Config'!$A:$A,'Scoring_Config'!$D:$D,"Yes")="Yes",_xlfn.XLOOKUP("Risky_Inbound",'Scoring_Config'!$A:$A,'Scoring_Config'!$C:$C,50),0),"False,0")</f>
        <v>0</v>
      </c>
      <c r="AK1246" cm="1">
        <f t="array" ref="AK1246">IF(FALSE,"True," &amp; IF(_xlfn.XLOOKUP("Risky_Outbound",'Scoring_Config'!$A:$A,'Scoring_Config'!$D:$D,"Yes")="Yes",_xlfn.XLOOKUP("Risky_Outbound",'Scoring_Config'!$A:$A,'Scoring_Config'!$C:$C,25),0),"False,0")</f>
        <v>0</v>
      </c>
      <c r="AL1246" t="s">
        <v>6700</v>
      </c>
      <c r="AM1246" cm="1">
        <f t="array" ref="AM124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46" t="s">
        <v>6697</v>
      </c>
      <c r="AO1246" t="s">
        <v>6697</v>
      </c>
      <c r="AP1246" t="s">
        <v>6697</v>
      </c>
      <c r="AQ1246" cm="1">
        <f t="array" ref="AQ1246">IF(FALSE,"True," &amp; IF(_xlfn.XLOOKUP("Service_IsAny",'Scoring_Config'!$A:$A,'Scoring_Config'!$D:$D,"Yes")="Yes",_xlfn.XLOOKUP("Service_IsAny",'Scoring_Config'!$A:$A,'Scoring_Config'!$C:$C,0),0),"False,0")</f>
        <v>0</v>
      </c>
      <c r="AR1246">
        <v>0</v>
      </c>
      <c r="AS1246" cm="1">
        <f t="array" ref="AS1246">IF(FALSE,"True," &amp; IF(_xlfn.XLOOKUP("Service_RangeGt1000",'Scoring_Config'!$A:$A,'Scoring_Config'!$D:$D,"Yes")="Yes",_xlfn.XLOOKUP("Service_RangeGt1000",'Scoring_Config'!$A:$A,'Scoring_Config'!$C:$C,0),0),"False,0")</f>
        <v>0</v>
      </c>
      <c r="AT1246" cm="1">
        <f t="array" ref="AT1246">IF(FALSE,"True," &amp; IF(_xlfn.XLOOKUP("App_IsAny",'Scoring_Config'!$A:$A,'Scoring_Config'!$D:$D,"Yes")="Yes",_xlfn.XLOOKUP("App_IsAny",'Scoring_Config'!$A:$A,'Scoring_Config'!$C:$C,0),0),"False,0")</f>
        <v>0</v>
      </c>
      <c r="AU1246">
        <v>2</v>
      </c>
      <c r="AV1246" cm="1">
        <f t="array" ref="AV1246">IF(FALSE,"True," &amp; IF(_xlfn.XLOOKUP("App_RangeGt1000",'Scoring_Config'!$A:$A,'Scoring_Config'!$D:$D,"Yes")="Yes",_xlfn.XLOOKUP("App_RangeGt1000",'Scoring_Config'!$A:$A,'Scoring_Config'!$C:$C,0),0),"False,0")</f>
        <v>0</v>
      </c>
      <c r="AW1246" cm="1">
        <f t="array" ref="AW1246">IF(FALSE,"True," &amp; IF(_xlfn.XLOOKUP("Action_IsDenyOrDrop",'Scoring_Config'!$A:$A,'Scoring_Config'!$D:$D,"Yes")="Yes",_xlfn.XLOOKUP("Action_IsDenyOrDrop",'Scoring_Config'!$A:$A,'Scoring_Config'!$C:$C,0),0),"False,0")</f>
        <v>0</v>
      </c>
      <c r="AX1246" cm="1">
        <f t="array" ref="AX1246">IF(LEFT(AW1246,4)="True",0,(IF(LEFT(Y1246,4)="True",IF(_xlfn.XLOOKUP("Src_IsAny",'Scoring_Config'!$A:$A,'Scoring_Config'!$D:$D,"Yes")="Yes",_xlfn.XLOOKUP("Src_IsAny",'Scoring_Config'!$A:$A,'Scoring_Config'!$C:$C,10),0),0)+IF(LEFT(Z1246,4)="True",IF(_xlfn.XLOOKUP("Src_CIDR_Le_16",'Scoring_Config'!$A:$A,'Scoring_Config'!$D:$D,"Yes")="Yes",_xlfn.XLOOKUP("Src_CIDR_Le_16",'Scoring_Config'!$A:$A,'Scoring_Config'!$C:$C,10),0),0)+IF(LEFT(AA1246,4)="True",IF(_xlfn.XLOOKUP("Src_CIDR_17_22",'Scoring_Config'!$A:$A,'Scoring_Config'!$D:$D,"Yes")="Yes",_xlfn.XLOOKUP("Src_CIDR_17_22",'Scoring_Config'!$A:$A,'Scoring_Config'!$C:$C,5),0),0)+IF(LEFT(AB1246,4)="True",IF(_xlfn.XLOOKUP("Dst_IsAny",'Scoring_Config'!$A:$A,'Scoring_Config'!$D:$D,"Yes")="Yes",_xlfn.XLOOKUP("Dst_IsAny",'Scoring_Config'!$A:$A,'Scoring_Config'!$C:$C,10),0),0)+IF(LEFT(AC1246,4)="True",IF(_xlfn.XLOOKUP("Dst_CIDR_Le_16",'Scoring_Config'!$A:$A,'Scoring_Config'!$D:$D,"Yes")="Yes",_xlfn.XLOOKUP("Dst_CIDR_Le_16",'Scoring_Config'!$A:$A,'Scoring_Config'!$C:$C,10),0),0)+IF(LEFT(AD1246,4)="True",IF(_xlfn.XLOOKUP("Dst_CIDR_17_22",'Scoring_Config'!$A:$A,'Scoring_Config'!$D:$D,"Yes")="Yes",_xlfn.XLOOKUP("Dst_CIDR_17_22",'Scoring_Config'!$A:$A,'Scoring_Config'!$C:$C,5),0),0)+IF(LEFT(AE1246,4)="True",IF(_xlfn.XLOOKUP("SrcZone_IsAny",'Scoring_Config'!$A:$A,'Scoring_Config'!$D:$D,"Yes")="Yes",_xlfn.XLOOKUP("SrcZone_IsAny",'Scoring_Config'!$A:$A,'Scoring_Config'!$C:$C,10),0),0)+IF(LEFT(AF1246,4)="True",IF(_xlfn.XLOOKUP("DstZone_IsAny",'Scoring_Config'!$A:$A,'Scoring_Config'!$D:$D,"Yes")="Yes",_xlfn.XLOOKUP("DstZone_IsAny",'Scoring_Config'!$A:$A,'Scoring_Config'!$C:$C,10),0),0)+IF(LEFT(AG1246,4)="True",IF(_xlfn.XLOOKUP("Service_Any_OR_RangeGt1000",'Scoring_Config'!$A:$A,'Scoring_Config'!$D:$D,"Yes")="Yes",_xlfn.XLOOKUP("Service_Any_OR_RangeGt1000",'Scoring_Config'!$A:$A,'Scoring_Config'!$C:$C,10),0),0)+IF(LEFT(AH1246,4)="True",IF(_xlfn.XLOOKUP("App_Any_OR_RangeGt1000",'Scoring_Config'!$A:$A,'Scoring_Config'!$D:$D,"Yes")="Yes",_xlfn.XLOOKUP("App_Any_OR_RangeGt1000",'Scoring_Config'!$A:$A,'Scoring_Config'!$C:$C,10),0),0)+IF(LEFT(AI1246,4)="True",IF(_xlfn.XLOOKUP("Service_Insecure_Match",'Scoring_Config'!$A:$A,'Scoring_Config'!$D:$D,"Yes")="Yes",_xlfn.XLOOKUP("Service_Insecure_Match",'Scoring_Config'!$A:$A,'Scoring_Config'!$C:$C,5),0),0)+IF(LEFT(AJ1246,4)="True",IF(_xlfn.XLOOKUP("Risky_Inbound",'Scoring_Config'!$A:$A,'Scoring_Config'!$D:$D,"Yes")="Yes",_xlfn.XLOOKUP("Risky_Inbound",'Scoring_Config'!$A:$A,'Scoring_Config'!$C:$C,50),0),0)+IF(LEFT(AK1246,4)="True",IF(_xlfn.XLOOKUP("Risky_Outbound",'Scoring_Config'!$A:$A,'Scoring_Config'!$D:$D,"Yes")="Yes",_xlfn.XLOOKUP("Risky_Outbound",'Scoring_Config'!$A:$A,'Scoring_Config'!$C:$C,25),0),0)+IF(LEFT(AZ1246,4)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1246,FIND(",",AL1246)+1,100)),0)+IF(LEFT(AM1246,4)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1246,FIND(",",AN1246)+1,100)),0)+IF(_xlfn.XLOOKUP("Profile_Scoring",'Scoring_Config'!$A:$A,'Scoring_Config'!$D:$D,"Yes")="Yes",VALUE(MID(AO1246,FIND(",",AO1246)+1,100)),0)+IF(_xlfn.XLOOKUP("Options_Scoring",'Scoring_Config'!$A:$A,'Scoring_Config'!$D:$D,"Yes")="Yes",VALUE(MID(AP1246,FIND(",",AP1246)+1,100)),0)))</f>
        <v>0</v>
      </c>
      <c r="AZ1246" cm="1">
        <f t="array" ref="AZ1246">IF(FALSE,"True," &amp; IF(_xlfn.XLOOKUP("Migrate_Insecure",'Scoring_Config'!$A:$A,'Scoring_Config'!$D:$D,"Yes")="Yes",_xlfn.XLOOKUP("Migrate_Insecure",'Scoring_Config'!$A:$A,'Scoring_Config'!$C:$C,10),0),"False,0")</f>
        <v>0</v>
      </c>
    </row>
    <row r="1247" spans="1:52">
      <c r="A1247" t="s">
        <v>1979</v>
      </c>
      <c r="B1247" t="s">
        <v>3219</v>
      </c>
      <c r="C1247" t="s">
        <v>3542</v>
      </c>
      <c r="D1247" t="s">
        <v>3545</v>
      </c>
      <c r="E1247" t="s">
        <v>3563</v>
      </c>
      <c r="F1247" t="s">
        <v>3975</v>
      </c>
      <c r="G1247" t="s">
        <v>644</v>
      </c>
      <c r="H1247" t="s">
        <v>174</v>
      </c>
      <c r="I1247" t="s">
        <v>3975</v>
      </c>
      <c r="J1247" t="s">
        <v>644</v>
      </c>
      <c r="K1247" t="s">
        <v>1931</v>
      </c>
      <c r="L1247" t="s">
        <v>1577</v>
      </c>
      <c r="M1247" t="s">
        <v>1974</v>
      </c>
      <c r="N1247" t="s">
        <v>4315</v>
      </c>
      <c r="O1247" t="s">
        <v>4319</v>
      </c>
      <c r="P1247" t="s">
        <v>4322</v>
      </c>
      <c r="Q1247" t="s">
        <v>5206</v>
      </c>
      <c r="R1247" t="s">
        <v>5440</v>
      </c>
      <c r="S1247" t="s">
        <v>5440</v>
      </c>
      <c r="T1247" t="s">
        <v>5817</v>
      </c>
      <c r="U1247" t="s">
        <v>5955</v>
      </c>
      <c r="Y1247" cm="1">
        <f t="array" ref="Y1247">IF(FALSE,"True," &amp; IF(_xlfn.XLOOKUP("Src_IsAny",'Scoring_Config'!$A:$A,'Scoring_Config'!$D:$D,"Yes")="Yes",_xlfn.XLOOKUP("Src_IsAny",'Scoring_Config'!$A:$A,'Scoring_Config'!$C:$C,10),0),"False,0")</f>
        <v>0</v>
      </c>
      <c r="Z1247" cm="1">
        <f t="array" ref="Z1247">IF(FALSE,"True," &amp; IF(_xlfn.XLOOKUP("Src_CIDR_Le_16",'Scoring_Config'!$A:$A,'Scoring_Config'!$D:$D,"Yes")="Yes",_xlfn.XLOOKUP("Src_CIDR_Le_16",'Scoring_Config'!$A:$A,'Scoring_Config'!$C:$C,10),0),"False,0")</f>
        <v>0</v>
      </c>
      <c r="AA1247" cm="1">
        <f t="array" ref="AA1247">IF(FALSE,"True," &amp; IF(_xlfn.XLOOKUP("Src_CIDR_17_22",'Scoring_Config'!$A:$A,'Scoring_Config'!$D:$D,"Yes")="Yes",_xlfn.XLOOKUP("Src_CIDR_17_22",'Scoring_Config'!$A:$A,'Scoring_Config'!$C:$C,5),0),"False,0")</f>
        <v>0</v>
      </c>
      <c r="AB1247" cm="1">
        <f t="array" ref="AB1247">IF(FALSE,"True," &amp; IF(_xlfn.XLOOKUP("Dst_IsAny",'Scoring_Config'!$A:$A,'Scoring_Config'!$D:$D,"Yes")="Yes",_xlfn.XLOOKUP("Dst_IsAny",'Scoring_Config'!$A:$A,'Scoring_Config'!$C:$C,10),0),"False,0")</f>
        <v>0</v>
      </c>
      <c r="AC1247" cm="1">
        <f t="array" ref="AC1247">IF(FALSE,"True," &amp; IF(_xlfn.XLOOKUP("Dst_CIDR_Le_16",'Scoring_Config'!$A:$A,'Scoring_Config'!$D:$D,"Yes")="Yes",_xlfn.XLOOKUP("Dst_CIDR_Le_16",'Scoring_Config'!$A:$A,'Scoring_Config'!$C:$C,10),0),"False,0")</f>
        <v>0</v>
      </c>
      <c r="AD1247" cm="1">
        <f t="array" ref="AD1247">IF(FALSE,"True," &amp; IF(_xlfn.XLOOKUP("Dst_CIDR_17_22",'Scoring_Config'!$A:$A,'Scoring_Config'!$D:$D,"Yes")="Yes",_xlfn.XLOOKUP("Dst_CIDR_17_22",'Scoring_Config'!$A:$A,'Scoring_Config'!$C:$C,5),0),"False,0")</f>
        <v>0</v>
      </c>
      <c r="AE1247" cm="1">
        <f t="array" ref="AE1247">IF(FALSE,"True," &amp; IF(_xlfn.XLOOKUP("SrcZone_IsAny",'Scoring_Config'!$A:$A,'Scoring_Config'!$D:$D,"Yes")="Yes",_xlfn.XLOOKUP("SrcZone_IsAny",'Scoring_Config'!$A:$A,'Scoring_Config'!$C:$C,10),0),"False,0")</f>
        <v>0</v>
      </c>
      <c r="AF1247" cm="1">
        <f t="array" ref="AF1247">IF(FALSE,"True," &amp; IF(_xlfn.XLOOKUP("DstZone_IsAny",'Scoring_Config'!$A:$A,'Scoring_Config'!$D:$D,"Yes")="Yes",_xlfn.XLOOKUP("DstZone_IsAny",'Scoring_Config'!$A:$A,'Scoring_Config'!$C:$C,10),0),"False,0")</f>
        <v>0</v>
      </c>
      <c r="AG1247" cm="1">
        <f t="array" ref="AG124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47" cm="1">
        <f t="array" ref="AH1247">IF(FALSE,"True," &amp; IF(_xlfn.XLOOKUP("App_Any_OR_RangeGt1000",'Scoring_Config'!$A:$A,'Scoring_Config'!$D:$D,"Yes")="Yes",_xlfn.XLOOKUP("App_Any_OR_RangeGt1000",'Scoring_Config'!$A:$A,'Scoring_Config'!$C:$C,10),0),"False,0")</f>
        <v>0</v>
      </c>
      <c r="AI1247" cm="1">
        <f t="array" ref="AI1247">IF(FALSE,"True," &amp; IF(_xlfn.XLOOKUP("Service_Insecure_Match",'Scoring_Config'!$A:$A,'Scoring_Config'!$D:$D,"Yes")="Yes",_xlfn.XLOOKUP("Service_Insecure_Match",'Scoring_Config'!$A:$A,'Scoring_Config'!$C:$C,5),0),"False,0")</f>
        <v>0</v>
      </c>
      <c r="AJ1247" cm="1">
        <f t="array" ref="AJ1247">IF(FALSE,"True," &amp; IF(_xlfn.XLOOKUP("Risky_Inbound",'Scoring_Config'!$A:$A,'Scoring_Config'!$D:$D,"Yes")="Yes",_xlfn.XLOOKUP("Risky_Inbound",'Scoring_Config'!$A:$A,'Scoring_Config'!$C:$C,50),0),"False,0")</f>
        <v>0</v>
      </c>
      <c r="AK1247" cm="1">
        <f t="array" ref="AK1247">IF(FALSE,"True," &amp; IF(_xlfn.XLOOKUP("Risky_Outbound",'Scoring_Config'!$A:$A,'Scoring_Config'!$D:$D,"Yes")="Yes",_xlfn.XLOOKUP("Risky_Outbound",'Scoring_Config'!$A:$A,'Scoring_Config'!$C:$C,25),0),"False,0")</f>
        <v>0</v>
      </c>
      <c r="AL1247" t="s">
        <v>6697</v>
      </c>
      <c r="AM1247" cm="1">
        <f t="array" ref="AM124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47" t="s">
        <v>6697</v>
      </c>
      <c r="AO1247" t="s">
        <v>6697</v>
      </c>
      <c r="AP1247" t="s">
        <v>6697</v>
      </c>
      <c r="AQ1247" cm="1">
        <f t="array" ref="AQ1247">IF(FALSE,"True," &amp; IF(_xlfn.XLOOKUP("Service_IsAny",'Scoring_Config'!$A:$A,'Scoring_Config'!$D:$D,"Yes")="Yes",_xlfn.XLOOKUP("Service_IsAny",'Scoring_Config'!$A:$A,'Scoring_Config'!$C:$C,0),0),"False,0")</f>
        <v>0</v>
      </c>
      <c r="AR1247">
        <v>106</v>
      </c>
      <c r="AS1247" cm="1">
        <f t="array" ref="AS1247">IF(FALSE,"True," &amp; IF(_xlfn.XLOOKUP("Service_RangeGt1000",'Scoring_Config'!$A:$A,'Scoring_Config'!$D:$D,"Yes")="Yes",_xlfn.XLOOKUP("Service_RangeGt1000",'Scoring_Config'!$A:$A,'Scoring_Config'!$C:$C,0),0),"False,0")</f>
        <v>0</v>
      </c>
      <c r="AT1247" cm="1">
        <f t="array" ref="AT1247">IF(FALSE,"True," &amp; IF(_xlfn.XLOOKUP("App_IsAny",'Scoring_Config'!$A:$A,'Scoring_Config'!$D:$D,"Yes")="Yes",_xlfn.XLOOKUP("App_IsAny",'Scoring_Config'!$A:$A,'Scoring_Config'!$C:$C,0),0),"False,0")</f>
        <v>0</v>
      </c>
      <c r="AU1247">
        <v>2</v>
      </c>
      <c r="AV1247" cm="1">
        <f t="array" ref="AV1247">IF(FALSE,"True," &amp; IF(_xlfn.XLOOKUP("App_RangeGt1000",'Scoring_Config'!$A:$A,'Scoring_Config'!$D:$D,"Yes")="Yes",_xlfn.XLOOKUP("App_RangeGt1000",'Scoring_Config'!$A:$A,'Scoring_Config'!$C:$C,0),0),"False,0")</f>
        <v>0</v>
      </c>
      <c r="AW1247" cm="1">
        <f t="array" ref="AW1247">IF(FALSE,"True," &amp; IF(_xlfn.XLOOKUP("Action_IsDenyOrDrop",'Scoring_Config'!$A:$A,'Scoring_Config'!$D:$D,"Yes")="Yes",_xlfn.XLOOKUP("Action_IsDenyOrDrop",'Scoring_Config'!$A:$A,'Scoring_Config'!$C:$C,0),0),"False,0")</f>
        <v>0</v>
      </c>
      <c r="AX1247" cm="1">
        <f t="array" ref="AX1247">IF(LEFT(AW1247,4)="True",0,(IF(LEFT(Y1247,4)="True",IF(_xlfn.XLOOKUP("Src_IsAny",'Scoring_Config'!$A:$A,'Scoring_Config'!$D:$D,"Yes")="Yes",_xlfn.XLOOKUP("Src_IsAny",'Scoring_Config'!$A:$A,'Scoring_Config'!$C:$C,10),0),0)+IF(LEFT(Z1247,4)="True",IF(_xlfn.XLOOKUP("Src_CIDR_Le_16",'Scoring_Config'!$A:$A,'Scoring_Config'!$D:$D,"Yes")="Yes",_xlfn.XLOOKUP("Src_CIDR_Le_16",'Scoring_Config'!$A:$A,'Scoring_Config'!$C:$C,10),0),0)+IF(LEFT(AA1247,4)="True",IF(_xlfn.XLOOKUP("Src_CIDR_17_22",'Scoring_Config'!$A:$A,'Scoring_Config'!$D:$D,"Yes")="Yes",_xlfn.XLOOKUP("Src_CIDR_17_22",'Scoring_Config'!$A:$A,'Scoring_Config'!$C:$C,5),0),0)+IF(LEFT(AB1247,4)="True",IF(_xlfn.XLOOKUP("Dst_IsAny",'Scoring_Config'!$A:$A,'Scoring_Config'!$D:$D,"Yes")="Yes",_xlfn.XLOOKUP("Dst_IsAny",'Scoring_Config'!$A:$A,'Scoring_Config'!$C:$C,10),0),0)+IF(LEFT(AC1247,4)="True",IF(_xlfn.XLOOKUP("Dst_CIDR_Le_16",'Scoring_Config'!$A:$A,'Scoring_Config'!$D:$D,"Yes")="Yes",_xlfn.XLOOKUP("Dst_CIDR_Le_16",'Scoring_Config'!$A:$A,'Scoring_Config'!$C:$C,10),0),0)+IF(LEFT(AD1247,4)="True",IF(_xlfn.XLOOKUP("Dst_CIDR_17_22",'Scoring_Config'!$A:$A,'Scoring_Config'!$D:$D,"Yes")="Yes",_xlfn.XLOOKUP("Dst_CIDR_17_22",'Scoring_Config'!$A:$A,'Scoring_Config'!$C:$C,5),0),0)+IF(LEFT(AE1247,4)="True",IF(_xlfn.XLOOKUP("SrcZone_IsAny",'Scoring_Config'!$A:$A,'Scoring_Config'!$D:$D,"Yes")="Yes",_xlfn.XLOOKUP("SrcZone_IsAny",'Scoring_Config'!$A:$A,'Scoring_Config'!$C:$C,10),0),0)+IF(LEFT(AF1247,4)="True",IF(_xlfn.XLOOKUP("DstZone_IsAny",'Scoring_Config'!$A:$A,'Scoring_Config'!$D:$D,"Yes")="Yes",_xlfn.XLOOKUP("DstZone_IsAny",'Scoring_Config'!$A:$A,'Scoring_Config'!$C:$C,10),0),0)+IF(LEFT(AG1247,4)="True",IF(_xlfn.XLOOKUP("Service_Any_OR_RangeGt1000",'Scoring_Config'!$A:$A,'Scoring_Config'!$D:$D,"Yes")="Yes",_xlfn.XLOOKUP("Service_Any_OR_RangeGt1000",'Scoring_Config'!$A:$A,'Scoring_Config'!$C:$C,10),0),0)+IF(LEFT(AH1247,4)="True",IF(_xlfn.XLOOKUP("App_Any_OR_RangeGt1000",'Scoring_Config'!$A:$A,'Scoring_Config'!$D:$D,"Yes")="Yes",_xlfn.XLOOKUP("App_Any_OR_RangeGt1000",'Scoring_Config'!$A:$A,'Scoring_Config'!$C:$C,10),0),0)+IF(LEFT(AI1247,4)="True",IF(_xlfn.XLOOKUP("Service_Insecure_Match",'Scoring_Config'!$A:$A,'Scoring_Config'!$D:$D,"Yes")="Yes",_xlfn.XLOOKUP("Service_Insecure_Match",'Scoring_Config'!$A:$A,'Scoring_Config'!$C:$C,5),0),0)+IF(LEFT(AJ1247,4)="True",IF(_xlfn.XLOOKUP("Risky_Inbound",'Scoring_Config'!$A:$A,'Scoring_Config'!$D:$D,"Yes")="Yes",_xlfn.XLOOKUP("Risky_Inbound",'Scoring_Config'!$A:$A,'Scoring_Config'!$C:$C,50),0),0)+IF(LEFT(AK1247,4)="True",IF(_xlfn.XLOOKUP("Risky_Outbound",'Scoring_Config'!$A:$A,'Scoring_Config'!$D:$D,"Yes")="Yes",_xlfn.XLOOKUP("Risky_Outbound",'Scoring_Config'!$A:$A,'Scoring_Config'!$C:$C,25),0),0)+IF(LEFT(AZ1247,4)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1247,FIND(",",AL1247)+1,100)),0)+IF(LEFT(AM1247,4)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1247,FIND(",",AN1247)+1,100)),0)+IF(_xlfn.XLOOKUP("Profile_Scoring",'Scoring_Config'!$A:$A,'Scoring_Config'!$D:$D,"Yes")="Yes",VALUE(MID(AO1247,FIND(",",AO1247)+1,100)),0)+IF(_xlfn.XLOOKUP("Options_Scoring",'Scoring_Config'!$A:$A,'Scoring_Config'!$D:$D,"Yes")="Yes",VALUE(MID(AP1247,FIND(",",AP1247)+1,100)),0)))</f>
        <v>0</v>
      </c>
      <c r="AZ1247" cm="1">
        <f t="array" ref="AZ1247">IF(FALSE,"True," &amp; IF(_xlfn.XLOOKUP("Migrate_Insecure",'Scoring_Config'!$A:$A,'Scoring_Config'!$D:$D,"Yes")="Yes",_xlfn.XLOOKUP("Migrate_Insecure",'Scoring_Config'!$A:$A,'Scoring_Config'!$C:$C,10),0),"False,0")</f>
        <v>0</v>
      </c>
    </row>
    <row r="1248" spans="1:52">
      <c r="A1248" t="s">
        <v>1979</v>
      </c>
      <c r="B1248" t="s">
        <v>3220</v>
      </c>
      <c r="C1248" t="s">
        <v>3542</v>
      </c>
      <c r="D1248" t="s">
        <v>3545</v>
      </c>
      <c r="E1248" t="s">
        <v>3563</v>
      </c>
      <c r="F1248" t="s">
        <v>3976</v>
      </c>
      <c r="G1248" t="s">
        <v>645</v>
      </c>
      <c r="H1248" t="s">
        <v>174</v>
      </c>
      <c r="I1248" t="s">
        <v>3976</v>
      </c>
      <c r="J1248" t="s">
        <v>645</v>
      </c>
      <c r="K1248" t="s">
        <v>1676</v>
      </c>
      <c r="L1248" t="s">
        <v>1578</v>
      </c>
      <c r="M1248" t="s">
        <v>1974</v>
      </c>
      <c r="N1248" t="s">
        <v>4315</v>
      </c>
      <c r="O1248" t="s">
        <v>4319</v>
      </c>
      <c r="P1248" t="s">
        <v>4322</v>
      </c>
      <c r="Q1248" t="s">
        <v>5206</v>
      </c>
      <c r="R1248" t="s">
        <v>5440</v>
      </c>
      <c r="S1248" t="s">
        <v>5440</v>
      </c>
      <c r="T1248" t="s">
        <v>5817</v>
      </c>
      <c r="U1248" t="s">
        <v>5955</v>
      </c>
      <c r="Y1248" cm="1">
        <f t="array" ref="Y1248">IF(FALSE,"True," &amp; IF(_xlfn.XLOOKUP("Src_IsAny",'Scoring_Config'!$A:$A,'Scoring_Config'!$D:$D,"Yes")="Yes",_xlfn.XLOOKUP("Src_IsAny",'Scoring_Config'!$A:$A,'Scoring_Config'!$C:$C,10),0),"False,0")</f>
        <v>0</v>
      </c>
      <c r="Z1248" cm="1">
        <f t="array" ref="Z1248">IF(FALSE,"True," &amp; IF(_xlfn.XLOOKUP("Src_CIDR_Le_16",'Scoring_Config'!$A:$A,'Scoring_Config'!$D:$D,"Yes")="Yes",_xlfn.XLOOKUP("Src_CIDR_Le_16",'Scoring_Config'!$A:$A,'Scoring_Config'!$C:$C,10),0),"False,0")</f>
        <v>0</v>
      </c>
      <c r="AA1248" cm="1">
        <f t="array" ref="AA1248">IF(FALSE,"True," &amp; IF(_xlfn.XLOOKUP("Src_CIDR_17_22",'Scoring_Config'!$A:$A,'Scoring_Config'!$D:$D,"Yes")="Yes",_xlfn.XLOOKUP("Src_CIDR_17_22",'Scoring_Config'!$A:$A,'Scoring_Config'!$C:$C,5),0),"False,0")</f>
        <v>0</v>
      </c>
      <c r="AB1248" cm="1">
        <f t="array" ref="AB1248">IF(FALSE,"True," &amp; IF(_xlfn.XLOOKUP("Dst_IsAny",'Scoring_Config'!$A:$A,'Scoring_Config'!$D:$D,"Yes")="Yes",_xlfn.XLOOKUP("Dst_IsAny",'Scoring_Config'!$A:$A,'Scoring_Config'!$C:$C,10),0),"False,0")</f>
        <v>0</v>
      </c>
      <c r="AC1248" cm="1">
        <f t="array" ref="AC1248">IF(FALSE,"True," &amp; IF(_xlfn.XLOOKUP("Dst_CIDR_Le_16",'Scoring_Config'!$A:$A,'Scoring_Config'!$D:$D,"Yes")="Yes",_xlfn.XLOOKUP("Dst_CIDR_Le_16",'Scoring_Config'!$A:$A,'Scoring_Config'!$C:$C,10),0),"False,0")</f>
        <v>0</v>
      </c>
      <c r="AD1248" cm="1">
        <f t="array" ref="AD1248">IF(FALSE,"True," &amp; IF(_xlfn.XLOOKUP("Dst_CIDR_17_22",'Scoring_Config'!$A:$A,'Scoring_Config'!$D:$D,"Yes")="Yes",_xlfn.XLOOKUP("Dst_CIDR_17_22",'Scoring_Config'!$A:$A,'Scoring_Config'!$C:$C,5),0),"False,0")</f>
        <v>0</v>
      </c>
      <c r="AE1248" cm="1">
        <f t="array" ref="AE1248">IF(FALSE,"True," &amp; IF(_xlfn.XLOOKUP("SrcZone_IsAny",'Scoring_Config'!$A:$A,'Scoring_Config'!$D:$D,"Yes")="Yes",_xlfn.XLOOKUP("SrcZone_IsAny",'Scoring_Config'!$A:$A,'Scoring_Config'!$C:$C,10),0),"False,0")</f>
        <v>0</v>
      </c>
      <c r="AF1248" cm="1">
        <f t="array" ref="AF1248">IF(FALSE,"True," &amp; IF(_xlfn.XLOOKUP("DstZone_IsAny",'Scoring_Config'!$A:$A,'Scoring_Config'!$D:$D,"Yes")="Yes",_xlfn.XLOOKUP("DstZone_IsAny",'Scoring_Config'!$A:$A,'Scoring_Config'!$C:$C,10),0),"False,0")</f>
        <v>0</v>
      </c>
      <c r="AG1248" cm="1">
        <f t="array" ref="AG124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48" cm="1">
        <f t="array" ref="AH1248">IF(FALSE,"True," &amp; IF(_xlfn.XLOOKUP("App_Any_OR_RangeGt1000",'Scoring_Config'!$A:$A,'Scoring_Config'!$D:$D,"Yes")="Yes",_xlfn.XLOOKUP("App_Any_OR_RangeGt1000",'Scoring_Config'!$A:$A,'Scoring_Config'!$C:$C,10),0),"False,0")</f>
        <v>0</v>
      </c>
      <c r="AI1248" cm="1">
        <f t="array" ref="AI1248">IF(FALSE,"True," &amp; IF(_xlfn.XLOOKUP("Service_Insecure_Match",'Scoring_Config'!$A:$A,'Scoring_Config'!$D:$D,"Yes")="Yes",_xlfn.XLOOKUP("Service_Insecure_Match",'Scoring_Config'!$A:$A,'Scoring_Config'!$C:$C,5),0),"False,0")</f>
        <v>0</v>
      </c>
      <c r="AJ1248" cm="1">
        <f t="array" ref="AJ1248">IF(FALSE,"True," &amp; IF(_xlfn.XLOOKUP("Risky_Inbound",'Scoring_Config'!$A:$A,'Scoring_Config'!$D:$D,"Yes")="Yes",_xlfn.XLOOKUP("Risky_Inbound",'Scoring_Config'!$A:$A,'Scoring_Config'!$C:$C,50),0),"False,0")</f>
        <v>0</v>
      </c>
      <c r="AK1248" cm="1">
        <f t="array" ref="AK1248">IF(FALSE,"True," &amp; IF(_xlfn.XLOOKUP("Risky_Outbound",'Scoring_Config'!$A:$A,'Scoring_Config'!$D:$D,"Yes")="Yes",_xlfn.XLOOKUP("Risky_Outbound",'Scoring_Config'!$A:$A,'Scoring_Config'!$C:$C,25),0),"False,0")</f>
        <v>0</v>
      </c>
      <c r="AL1248" t="s">
        <v>6697</v>
      </c>
      <c r="AM1248" cm="1">
        <f t="array" ref="AM124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48" t="s">
        <v>6697</v>
      </c>
      <c r="AO1248" t="s">
        <v>6697</v>
      </c>
      <c r="AP1248" t="s">
        <v>6697</v>
      </c>
      <c r="AQ1248" cm="1">
        <f t="array" ref="AQ1248">IF(FALSE,"True," &amp; IF(_xlfn.XLOOKUP("Service_IsAny",'Scoring_Config'!$A:$A,'Scoring_Config'!$D:$D,"Yes")="Yes",_xlfn.XLOOKUP("Service_IsAny",'Scoring_Config'!$A:$A,'Scoring_Config'!$C:$C,0),0),"False,0")</f>
        <v>0</v>
      </c>
      <c r="AR1248">
        <v>105</v>
      </c>
      <c r="AS1248" cm="1">
        <f t="array" ref="AS1248">IF(FALSE,"True," &amp; IF(_xlfn.XLOOKUP("Service_RangeGt1000",'Scoring_Config'!$A:$A,'Scoring_Config'!$D:$D,"Yes")="Yes",_xlfn.XLOOKUP("Service_RangeGt1000",'Scoring_Config'!$A:$A,'Scoring_Config'!$C:$C,0),0),"False,0")</f>
        <v>0</v>
      </c>
      <c r="AT1248" cm="1">
        <f t="array" ref="AT1248">IF(FALSE,"True," &amp; IF(_xlfn.XLOOKUP("App_IsAny",'Scoring_Config'!$A:$A,'Scoring_Config'!$D:$D,"Yes")="Yes",_xlfn.XLOOKUP("App_IsAny",'Scoring_Config'!$A:$A,'Scoring_Config'!$C:$C,0),0),"False,0")</f>
        <v>0</v>
      </c>
      <c r="AU1248">
        <v>0</v>
      </c>
      <c r="AV1248" cm="1">
        <f t="array" ref="AV1248">IF(FALSE,"True," &amp; IF(_xlfn.XLOOKUP("App_RangeGt1000",'Scoring_Config'!$A:$A,'Scoring_Config'!$D:$D,"Yes")="Yes",_xlfn.XLOOKUP("App_RangeGt1000",'Scoring_Config'!$A:$A,'Scoring_Config'!$C:$C,0),0),"False,0")</f>
        <v>0</v>
      </c>
      <c r="AW1248" cm="1">
        <f t="array" ref="AW1248">IF(FALSE,"True," &amp; IF(_xlfn.XLOOKUP("Action_IsDenyOrDrop",'Scoring_Config'!$A:$A,'Scoring_Config'!$D:$D,"Yes")="Yes",_xlfn.XLOOKUP("Action_IsDenyOrDrop",'Scoring_Config'!$A:$A,'Scoring_Config'!$C:$C,0),0),"False,0")</f>
        <v>0</v>
      </c>
      <c r="AX1248" cm="1">
        <f t="array" ref="AX1248">IF(LEFT(AW1248,4)="True",0,(IF(LEFT(Y1248,4)="True",IF(_xlfn.XLOOKUP("Src_IsAny",'Scoring_Config'!$A:$A,'Scoring_Config'!$D:$D,"Yes")="Yes",_xlfn.XLOOKUP("Src_IsAny",'Scoring_Config'!$A:$A,'Scoring_Config'!$C:$C,10),0),0)+IF(LEFT(Z1248,4)="True",IF(_xlfn.XLOOKUP("Src_CIDR_Le_16",'Scoring_Config'!$A:$A,'Scoring_Config'!$D:$D,"Yes")="Yes",_xlfn.XLOOKUP("Src_CIDR_Le_16",'Scoring_Config'!$A:$A,'Scoring_Config'!$C:$C,10),0),0)+IF(LEFT(AA1248,4)="True",IF(_xlfn.XLOOKUP("Src_CIDR_17_22",'Scoring_Config'!$A:$A,'Scoring_Config'!$D:$D,"Yes")="Yes",_xlfn.XLOOKUP("Src_CIDR_17_22",'Scoring_Config'!$A:$A,'Scoring_Config'!$C:$C,5),0),0)+IF(LEFT(AB1248,4)="True",IF(_xlfn.XLOOKUP("Dst_IsAny",'Scoring_Config'!$A:$A,'Scoring_Config'!$D:$D,"Yes")="Yes",_xlfn.XLOOKUP("Dst_IsAny",'Scoring_Config'!$A:$A,'Scoring_Config'!$C:$C,10),0),0)+IF(LEFT(AC1248,4)="True",IF(_xlfn.XLOOKUP("Dst_CIDR_Le_16",'Scoring_Config'!$A:$A,'Scoring_Config'!$D:$D,"Yes")="Yes",_xlfn.XLOOKUP("Dst_CIDR_Le_16",'Scoring_Config'!$A:$A,'Scoring_Config'!$C:$C,10),0),0)+IF(LEFT(AD1248,4)="True",IF(_xlfn.XLOOKUP("Dst_CIDR_17_22",'Scoring_Config'!$A:$A,'Scoring_Config'!$D:$D,"Yes")="Yes",_xlfn.XLOOKUP("Dst_CIDR_17_22",'Scoring_Config'!$A:$A,'Scoring_Config'!$C:$C,5),0),0)+IF(LEFT(AE1248,4)="True",IF(_xlfn.XLOOKUP("SrcZone_IsAny",'Scoring_Config'!$A:$A,'Scoring_Config'!$D:$D,"Yes")="Yes",_xlfn.XLOOKUP("SrcZone_IsAny",'Scoring_Config'!$A:$A,'Scoring_Config'!$C:$C,10),0),0)+IF(LEFT(AF1248,4)="True",IF(_xlfn.XLOOKUP("DstZone_IsAny",'Scoring_Config'!$A:$A,'Scoring_Config'!$D:$D,"Yes")="Yes",_xlfn.XLOOKUP("DstZone_IsAny",'Scoring_Config'!$A:$A,'Scoring_Config'!$C:$C,10),0),0)+IF(LEFT(AG1248,4)="True",IF(_xlfn.XLOOKUP("Service_Any_OR_RangeGt1000",'Scoring_Config'!$A:$A,'Scoring_Config'!$D:$D,"Yes")="Yes",_xlfn.XLOOKUP("Service_Any_OR_RangeGt1000",'Scoring_Config'!$A:$A,'Scoring_Config'!$C:$C,10),0),0)+IF(LEFT(AH1248,4)="True",IF(_xlfn.XLOOKUP("App_Any_OR_RangeGt1000",'Scoring_Config'!$A:$A,'Scoring_Config'!$D:$D,"Yes")="Yes",_xlfn.XLOOKUP("App_Any_OR_RangeGt1000",'Scoring_Config'!$A:$A,'Scoring_Config'!$C:$C,10),0),0)+IF(LEFT(AI1248,4)="True",IF(_xlfn.XLOOKUP("Service_Insecure_Match",'Scoring_Config'!$A:$A,'Scoring_Config'!$D:$D,"Yes")="Yes",_xlfn.XLOOKUP("Service_Insecure_Match",'Scoring_Config'!$A:$A,'Scoring_Config'!$C:$C,5),0),0)+IF(LEFT(AJ1248,4)="True",IF(_xlfn.XLOOKUP("Risky_Inbound",'Scoring_Config'!$A:$A,'Scoring_Config'!$D:$D,"Yes")="Yes",_xlfn.XLOOKUP("Risky_Inbound",'Scoring_Config'!$A:$A,'Scoring_Config'!$C:$C,50),0),0)+IF(LEFT(AK1248,4)="True",IF(_xlfn.XLOOKUP("Risky_Outbound",'Scoring_Config'!$A:$A,'Scoring_Config'!$D:$D,"Yes")="Yes",_xlfn.XLOOKUP("Risky_Outbound",'Scoring_Config'!$A:$A,'Scoring_Config'!$C:$C,25),0),0)+IF(LEFT(AZ1248,4)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1248,FIND(",",AL1248)+1,100)),0)+IF(LEFT(AM1248,4)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1248,FIND(",",AN1248)+1,100)),0)+IF(_xlfn.XLOOKUP("Profile_Scoring",'Scoring_Config'!$A:$A,'Scoring_Config'!$D:$D,"Yes")="Yes",VALUE(MID(AO1248,FIND(",",AO1248)+1,100)),0)+IF(_xlfn.XLOOKUP("Options_Scoring",'Scoring_Config'!$A:$A,'Scoring_Config'!$D:$D,"Yes")="Yes",VALUE(MID(AP1248,FIND(",",AP1248)+1,100)),0)))</f>
        <v>0</v>
      </c>
      <c r="AZ1248" cm="1">
        <f t="array" ref="AZ1248">IF(FALSE,"True," &amp; IF(_xlfn.XLOOKUP("Migrate_Insecure",'Scoring_Config'!$A:$A,'Scoring_Config'!$D:$D,"Yes")="Yes",_xlfn.XLOOKUP("Migrate_Insecure",'Scoring_Config'!$A:$A,'Scoring_Config'!$C:$C,10),0),"False,0")</f>
        <v>0</v>
      </c>
    </row>
    <row r="1249" spans="1:52">
      <c r="A1249" t="s">
        <v>1979</v>
      </c>
      <c r="B1249" t="s">
        <v>3221</v>
      </c>
      <c r="C1249" t="s">
        <v>3542</v>
      </c>
      <c r="D1249" t="s">
        <v>3545</v>
      </c>
      <c r="E1249" t="s">
        <v>3563</v>
      </c>
      <c r="F1249" t="s">
        <v>3977</v>
      </c>
      <c r="G1249" t="s">
        <v>646</v>
      </c>
      <c r="H1249" t="s">
        <v>174</v>
      </c>
      <c r="I1249" t="s">
        <v>3977</v>
      </c>
      <c r="J1249" t="s">
        <v>646</v>
      </c>
      <c r="K1249" t="s">
        <v>1676</v>
      </c>
      <c r="L1249" t="s">
        <v>1578</v>
      </c>
      <c r="M1249" t="s">
        <v>1974</v>
      </c>
      <c r="N1249" t="s">
        <v>4315</v>
      </c>
      <c r="O1249" t="s">
        <v>4319</v>
      </c>
      <c r="P1249" t="s">
        <v>4322</v>
      </c>
      <c r="Q1249" t="s">
        <v>5206</v>
      </c>
      <c r="R1249" t="s">
        <v>5440</v>
      </c>
      <c r="S1249" t="s">
        <v>5440</v>
      </c>
      <c r="T1249" t="s">
        <v>5817</v>
      </c>
      <c r="U1249" t="s">
        <v>5955</v>
      </c>
      <c r="Y1249" cm="1">
        <f t="array" ref="Y1249">IF(FALSE,"True," &amp; IF(_xlfn.XLOOKUP("Src_IsAny",'Scoring_Config'!$A:$A,'Scoring_Config'!$D:$D,"Yes")="Yes",_xlfn.XLOOKUP("Src_IsAny",'Scoring_Config'!$A:$A,'Scoring_Config'!$C:$C,10),0),"False,0")</f>
        <v>0</v>
      </c>
      <c r="Z1249" cm="1">
        <f t="array" ref="Z1249">IF(FALSE,"True," &amp; IF(_xlfn.XLOOKUP("Src_CIDR_Le_16",'Scoring_Config'!$A:$A,'Scoring_Config'!$D:$D,"Yes")="Yes",_xlfn.XLOOKUP("Src_CIDR_Le_16",'Scoring_Config'!$A:$A,'Scoring_Config'!$C:$C,10),0),"False,0")</f>
        <v>0</v>
      </c>
      <c r="AA1249" cm="1">
        <f t="array" ref="AA1249">IF(FALSE,"True," &amp; IF(_xlfn.XLOOKUP("Src_CIDR_17_22",'Scoring_Config'!$A:$A,'Scoring_Config'!$D:$D,"Yes")="Yes",_xlfn.XLOOKUP("Src_CIDR_17_22",'Scoring_Config'!$A:$A,'Scoring_Config'!$C:$C,5),0),"False,0")</f>
        <v>0</v>
      </c>
      <c r="AB1249" cm="1">
        <f t="array" ref="AB1249">IF(FALSE,"True," &amp; IF(_xlfn.XLOOKUP("Dst_IsAny",'Scoring_Config'!$A:$A,'Scoring_Config'!$D:$D,"Yes")="Yes",_xlfn.XLOOKUP("Dst_IsAny",'Scoring_Config'!$A:$A,'Scoring_Config'!$C:$C,10),0),"False,0")</f>
        <v>0</v>
      </c>
      <c r="AC1249" cm="1">
        <f t="array" ref="AC1249">IF(FALSE,"True," &amp; IF(_xlfn.XLOOKUP("Dst_CIDR_Le_16",'Scoring_Config'!$A:$A,'Scoring_Config'!$D:$D,"Yes")="Yes",_xlfn.XLOOKUP("Dst_CIDR_Le_16",'Scoring_Config'!$A:$A,'Scoring_Config'!$C:$C,10),0),"False,0")</f>
        <v>0</v>
      </c>
      <c r="AD1249" cm="1">
        <f t="array" ref="AD1249">IF(FALSE,"True," &amp; IF(_xlfn.XLOOKUP("Dst_CIDR_17_22",'Scoring_Config'!$A:$A,'Scoring_Config'!$D:$D,"Yes")="Yes",_xlfn.XLOOKUP("Dst_CIDR_17_22",'Scoring_Config'!$A:$A,'Scoring_Config'!$C:$C,5),0),"False,0")</f>
        <v>0</v>
      </c>
      <c r="AE1249" cm="1">
        <f t="array" ref="AE1249">IF(FALSE,"True," &amp; IF(_xlfn.XLOOKUP("SrcZone_IsAny",'Scoring_Config'!$A:$A,'Scoring_Config'!$D:$D,"Yes")="Yes",_xlfn.XLOOKUP("SrcZone_IsAny",'Scoring_Config'!$A:$A,'Scoring_Config'!$C:$C,10),0),"False,0")</f>
        <v>0</v>
      </c>
      <c r="AF1249" cm="1">
        <f t="array" ref="AF1249">IF(FALSE,"True," &amp; IF(_xlfn.XLOOKUP("DstZone_IsAny",'Scoring_Config'!$A:$A,'Scoring_Config'!$D:$D,"Yes")="Yes",_xlfn.XLOOKUP("DstZone_IsAny",'Scoring_Config'!$A:$A,'Scoring_Config'!$C:$C,10),0),"False,0")</f>
        <v>0</v>
      </c>
      <c r="AG1249" cm="1">
        <f t="array" ref="AG124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49" cm="1">
        <f t="array" ref="AH1249">IF(FALSE,"True," &amp; IF(_xlfn.XLOOKUP("App_Any_OR_RangeGt1000",'Scoring_Config'!$A:$A,'Scoring_Config'!$D:$D,"Yes")="Yes",_xlfn.XLOOKUP("App_Any_OR_RangeGt1000",'Scoring_Config'!$A:$A,'Scoring_Config'!$C:$C,10),0),"False,0")</f>
        <v>0</v>
      </c>
      <c r="AI1249" cm="1">
        <f t="array" ref="AI1249">IF(FALSE,"True," &amp; IF(_xlfn.XLOOKUP("Service_Insecure_Match",'Scoring_Config'!$A:$A,'Scoring_Config'!$D:$D,"Yes")="Yes",_xlfn.XLOOKUP("Service_Insecure_Match",'Scoring_Config'!$A:$A,'Scoring_Config'!$C:$C,5),0),"False,0")</f>
        <v>0</v>
      </c>
      <c r="AJ1249" cm="1">
        <f t="array" ref="AJ1249">IF(FALSE,"True," &amp; IF(_xlfn.XLOOKUP("Risky_Inbound",'Scoring_Config'!$A:$A,'Scoring_Config'!$D:$D,"Yes")="Yes",_xlfn.XLOOKUP("Risky_Inbound",'Scoring_Config'!$A:$A,'Scoring_Config'!$C:$C,50),0),"False,0")</f>
        <v>0</v>
      </c>
      <c r="AK1249" cm="1">
        <f t="array" ref="AK1249">IF(FALSE,"True," &amp; IF(_xlfn.XLOOKUP("Risky_Outbound",'Scoring_Config'!$A:$A,'Scoring_Config'!$D:$D,"Yes")="Yes",_xlfn.XLOOKUP("Risky_Outbound",'Scoring_Config'!$A:$A,'Scoring_Config'!$C:$C,25),0),"False,0")</f>
        <v>0</v>
      </c>
      <c r="AL1249" t="s">
        <v>6697</v>
      </c>
      <c r="AM1249" cm="1">
        <f t="array" ref="AM124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49" t="s">
        <v>6697</v>
      </c>
      <c r="AO1249" t="s">
        <v>6697</v>
      </c>
      <c r="AP1249" t="s">
        <v>6697</v>
      </c>
      <c r="AQ1249" cm="1">
        <f t="array" ref="AQ1249">IF(FALSE,"True," &amp; IF(_xlfn.XLOOKUP("Service_IsAny",'Scoring_Config'!$A:$A,'Scoring_Config'!$D:$D,"Yes")="Yes",_xlfn.XLOOKUP("Service_IsAny",'Scoring_Config'!$A:$A,'Scoring_Config'!$C:$C,0),0),"False,0")</f>
        <v>0</v>
      </c>
      <c r="AR1249">
        <v>105</v>
      </c>
      <c r="AS1249" cm="1">
        <f t="array" ref="AS1249">IF(FALSE,"True," &amp; IF(_xlfn.XLOOKUP("Service_RangeGt1000",'Scoring_Config'!$A:$A,'Scoring_Config'!$D:$D,"Yes")="Yes",_xlfn.XLOOKUP("Service_RangeGt1000",'Scoring_Config'!$A:$A,'Scoring_Config'!$C:$C,0),0),"False,0")</f>
        <v>0</v>
      </c>
      <c r="AT1249" cm="1">
        <f t="array" ref="AT1249">IF(FALSE,"True," &amp; IF(_xlfn.XLOOKUP("App_IsAny",'Scoring_Config'!$A:$A,'Scoring_Config'!$D:$D,"Yes")="Yes",_xlfn.XLOOKUP("App_IsAny",'Scoring_Config'!$A:$A,'Scoring_Config'!$C:$C,0),0),"False,0")</f>
        <v>0</v>
      </c>
      <c r="AU1249">
        <v>0</v>
      </c>
      <c r="AV1249" cm="1">
        <f t="array" ref="AV1249">IF(FALSE,"True," &amp; IF(_xlfn.XLOOKUP("App_RangeGt1000",'Scoring_Config'!$A:$A,'Scoring_Config'!$D:$D,"Yes")="Yes",_xlfn.XLOOKUP("App_RangeGt1000",'Scoring_Config'!$A:$A,'Scoring_Config'!$C:$C,0),0),"False,0")</f>
        <v>0</v>
      </c>
      <c r="AW1249" cm="1">
        <f t="array" ref="AW1249">IF(FALSE,"True," &amp; IF(_xlfn.XLOOKUP("Action_IsDenyOrDrop",'Scoring_Config'!$A:$A,'Scoring_Config'!$D:$D,"Yes")="Yes",_xlfn.XLOOKUP("Action_IsDenyOrDrop",'Scoring_Config'!$A:$A,'Scoring_Config'!$C:$C,0),0),"False,0")</f>
        <v>0</v>
      </c>
      <c r="AX1249" cm="1">
        <f t="array" ref="AX1249">IF(LEFT(AW1249,4)="True",0,(IF(LEFT(Y1249,4)="True",IF(_xlfn.XLOOKUP("Src_IsAny",'Scoring_Config'!$A:$A,'Scoring_Config'!$D:$D,"Yes")="Yes",_xlfn.XLOOKUP("Src_IsAny",'Scoring_Config'!$A:$A,'Scoring_Config'!$C:$C,10),0),0)+IF(LEFT(Z1249,4)="True",IF(_xlfn.XLOOKUP("Src_CIDR_Le_16",'Scoring_Config'!$A:$A,'Scoring_Config'!$D:$D,"Yes")="Yes",_xlfn.XLOOKUP("Src_CIDR_Le_16",'Scoring_Config'!$A:$A,'Scoring_Config'!$C:$C,10),0),0)+IF(LEFT(AA1249,4)="True",IF(_xlfn.XLOOKUP("Src_CIDR_17_22",'Scoring_Config'!$A:$A,'Scoring_Config'!$D:$D,"Yes")="Yes",_xlfn.XLOOKUP("Src_CIDR_17_22",'Scoring_Config'!$A:$A,'Scoring_Config'!$C:$C,5),0),0)+IF(LEFT(AB1249,4)="True",IF(_xlfn.XLOOKUP("Dst_IsAny",'Scoring_Config'!$A:$A,'Scoring_Config'!$D:$D,"Yes")="Yes",_xlfn.XLOOKUP("Dst_IsAny",'Scoring_Config'!$A:$A,'Scoring_Config'!$C:$C,10),0),0)+IF(LEFT(AC1249,4)="True",IF(_xlfn.XLOOKUP("Dst_CIDR_Le_16",'Scoring_Config'!$A:$A,'Scoring_Config'!$D:$D,"Yes")="Yes",_xlfn.XLOOKUP("Dst_CIDR_Le_16",'Scoring_Config'!$A:$A,'Scoring_Config'!$C:$C,10),0),0)+IF(LEFT(AD1249,4)="True",IF(_xlfn.XLOOKUP("Dst_CIDR_17_22",'Scoring_Config'!$A:$A,'Scoring_Config'!$D:$D,"Yes")="Yes",_xlfn.XLOOKUP("Dst_CIDR_17_22",'Scoring_Config'!$A:$A,'Scoring_Config'!$C:$C,5),0),0)+IF(LEFT(AE1249,4)="True",IF(_xlfn.XLOOKUP("SrcZone_IsAny",'Scoring_Config'!$A:$A,'Scoring_Config'!$D:$D,"Yes")="Yes",_xlfn.XLOOKUP("SrcZone_IsAny",'Scoring_Config'!$A:$A,'Scoring_Config'!$C:$C,10),0),0)+IF(LEFT(AF1249,4)="True",IF(_xlfn.XLOOKUP("DstZone_IsAny",'Scoring_Config'!$A:$A,'Scoring_Config'!$D:$D,"Yes")="Yes",_xlfn.XLOOKUP("DstZone_IsAny",'Scoring_Config'!$A:$A,'Scoring_Config'!$C:$C,10),0),0)+IF(LEFT(AG1249,4)="True",IF(_xlfn.XLOOKUP("Service_Any_OR_RangeGt1000",'Scoring_Config'!$A:$A,'Scoring_Config'!$D:$D,"Yes")="Yes",_xlfn.XLOOKUP("Service_Any_OR_RangeGt1000",'Scoring_Config'!$A:$A,'Scoring_Config'!$C:$C,10),0),0)+IF(LEFT(AH1249,4)="True",IF(_xlfn.XLOOKUP("App_Any_OR_RangeGt1000",'Scoring_Config'!$A:$A,'Scoring_Config'!$D:$D,"Yes")="Yes",_xlfn.XLOOKUP("App_Any_OR_RangeGt1000",'Scoring_Config'!$A:$A,'Scoring_Config'!$C:$C,10),0),0)+IF(LEFT(AI1249,4)="True",IF(_xlfn.XLOOKUP("Service_Insecure_Match",'Scoring_Config'!$A:$A,'Scoring_Config'!$D:$D,"Yes")="Yes",_xlfn.XLOOKUP("Service_Insecure_Match",'Scoring_Config'!$A:$A,'Scoring_Config'!$C:$C,5),0),0)+IF(LEFT(AJ1249,4)="True",IF(_xlfn.XLOOKUP("Risky_Inbound",'Scoring_Config'!$A:$A,'Scoring_Config'!$D:$D,"Yes")="Yes",_xlfn.XLOOKUP("Risky_Inbound",'Scoring_Config'!$A:$A,'Scoring_Config'!$C:$C,50),0),0)+IF(LEFT(AK1249,4)="True",IF(_xlfn.XLOOKUP("Risky_Outbound",'Scoring_Config'!$A:$A,'Scoring_Config'!$D:$D,"Yes")="Yes",_xlfn.XLOOKUP("Risky_Outbound",'Scoring_Config'!$A:$A,'Scoring_Config'!$C:$C,25),0),0)+IF(LEFT(AZ1249,4)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1249,FIND(",",AL1249)+1,100)),0)+IF(LEFT(AM1249,4)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1249,FIND(",",AN1249)+1,100)),0)+IF(_xlfn.XLOOKUP("Profile_Scoring",'Scoring_Config'!$A:$A,'Scoring_Config'!$D:$D,"Yes")="Yes",VALUE(MID(AO1249,FIND(",",AO1249)+1,100)),0)+IF(_xlfn.XLOOKUP("Options_Scoring",'Scoring_Config'!$A:$A,'Scoring_Config'!$D:$D,"Yes")="Yes",VALUE(MID(AP1249,FIND(",",AP1249)+1,100)),0)))</f>
        <v>0</v>
      </c>
      <c r="AZ1249" cm="1">
        <f t="array" ref="AZ1249">IF(FALSE,"True," &amp; IF(_xlfn.XLOOKUP("Migrate_Insecure",'Scoring_Config'!$A:$A,'Scoring_Config'!$D:$D,"Yes")="Yes",_xlfn.XLOOKUP("Migrate_Insecure",'Scoring_Config'!$A:$A,'Scoring_Config'!$C:$C,10),0),"False,0")</f>
        <v>0</v>
      </c>
    </row>
    <row r="1250" spans="1:52">
      <c r="A1250" t="s">
        <v>1979</v>
      </c>
      <c r="B1250" t="s">
        <v>3222</v>
      </c>
      <c r="C1250" t="s">
        <v>3542</v>
      </c>
      <c r="D1250" t="s">
        <v>3545</v>
      </c>
      <c r="E1250" t="s">
        <v>3563</v>
      </c>
      <c r="F1250" t="s">
        <v>3978</v>
      </c>
      <c r="G1250" t="s">
        <v>647</v>
      </c>
      <c r="H1250" t="s">
        <v>174</v>
      </c>
      <c r="I1250" t="s">
        <v>3978</v>
      </c>
      <c r="J1250" t="s">
        <v>647</v>
      </c>
      <c r="K1250" t="s">
        <v>1676</v>
      </c>
      <c r="L1250" t="s">
        <v>1578</v>
      </c>
      <c r="M1250" t="s">
        <v>1974</v>
      </c>
      <c r="N1250" t="s">
        <v>4315</v>
      </c>
      <c r="O1250" t="s">
        <v>4319</v>
      </c>
      <c r="P1250" t="s">
        <v>4322</v>
      </c>
      <c r="Q1250" t="s">
        <v>5206</v>
      </c>
      <c r="R1250" t="s">
        <v>5440</v>
      </c>
      <c r="S1250" t="s">
        <v>5440</v>
      </c>
      <c r="T1250" t="s">
        <v>5817</v>
      </c>
      <c r="U1250" t="s">
        <v>5955</v>
      </c>
      <c r="Y1250" cm="1">
        <f t="array" ref="Y1250">IF(FALSE,"True," &amp; IF(_xlfn.XLOOKUP("Src_IsAny",'Scoring_Config'!$A:$A,'Scoring_Config'!$D:$D,"Yes")="Yes",_xlfn.XLOOKUP("Src_IsAny",'Scoring_Config'!$A:$A,'Scoring_Config'!$C:$C,10),0),"False,0")</f>
        <v>0</v>
      </c>
      <c r="Z1250" cm="1">
        <f t="array" ref="Z1250">IF(FALSE,"True," &amp; IF(_xlfn.XLOOKUP("Src_CIDR_Le_16",'Scoring_Config'!$A:$A,'Scoring_Config'!$D:$D,"Yes")="Yes",_xlfn.XLOOKUP("Src_CIDR_Le_16",'Scoring_Config'!$A:$A,'Scoring_Config'!$C:$C,10),0),"False,0")</f>
        <v>0</v>
      </c>
      <c r="AA1250" cm="1">
        <f t="array" ref="AA1250">IF(FALSE,"True," &amp; IF(_xlfn.XLOOKUP("Src_CIDR_17_22",'Scoring_Config'!$A:$A,'Scoring_Config'!$D:$D,"Yes")="Yes",_xlfn.XLOOKUP("Src_CIDR_17_22",'Scoring_Config'!$A:$A,'Scoring_Config'!$C:$C,5),0),"False,0")</f>
        <v>0</v>
      </c>
      <c r="AB1250" cm="1">
        <f t="array" ref="AB1250">IF(FALSE,"True," &amp; IF(_xlfn.XLOOKUP("Dst_IsAny",'Scoring_Config'!$A:$A,'Scoring_Config'!$D:$D,"Yes")="Yes",_xlfn.XLOOKUP("Dst_IsAny",'Scoring_Config'!$A:$A,'Scoring_Config'!$C:$C,10),0),"False,0")</f>
        <v>0</v>
      </c>
      <c r="AC1250" cm="1">
        <f t="array" ref="AC1250">IF(FALSE,"True," &amp; IF(_xlfn.XLOOKUP("Dst_CIDR_Le_16",'Scoring_Config'!$A:$A,'Scoring_Config'!$D:$D,"Yes")="Yes",_xlfn.XLOOKUP("Dst_CIDR_Le_16",'Scoring_Config'!$A:$A,'Scoring_Config'!$C:$C,10),0),"False,0")</f>
        <v>0</v>
      </c>
      <c r="AD1250" cm="1">
        <f t="array" ref="AD1250">IF(FALSE,"True," &amp; IF(_xlfn.XLOOKUP("Dst_CIDR_17_22",'Scoring_Config'!$A:$A,'Scoring_Config'!$D:$D,"Yes")="Yes",_xlfn.XLOOKUP("Dst_CIDR_17_22",'Scoring_Config'!$A:$A,'Scoring_Config'!$C:$C,5),0),"False,0")</f>
        <v>0</v>
      </c>
      <c r="AE1250" cm="1">
        <f t="array" ref="AE1250">IF(FALSE,"True," &amp; IF(_xlfn.XLOOKUP("SrcZone_IsAny",'Scoring_Config'!$A:$A,'Scoring_Config'!$D:$D,"Yes")="Yes",_xlfn.XLOOKUP("SrcZone_IsAny",'Scoring_Config'!$A:$A,'Scoring_Config'!$C:$C,10),0),"False,0")</f>
        <v>0</v>
      </c>
      <c r="AF1250" cm="1">
        <f t="array" ref="AF1250">IF(FALSE,"True," &amp; IF(_xlfn.XLOOKUP("DstZone_IsAny",'Scoring_Config'!$A:$A,'Scoring_Config'!$D:$D,"Yes")="Yes",_xlfn.XLOOKUP("DstZone_IsAny",'Scoring_Config'!$A:$A,'Scoring_Config'!$C:$C,10),0),"False,0")</f>
        <v>0</v>
      </c>
      <c r="AG1250" cm="1">
        <f t="array" ref="AG125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50" cm="1">
        <f t="array" ref="AH1250">IF(FALSE,"True," &amp; IF(_xlfn.XLOOKUP("App_Any_OR_RangeGt1000",'Scoring_Config'!$A:$A,'Scoring_Config'!$D:$D,"Yes")="Yes",_xlfn.XLOOKUP("App_Any_OR_RangeGt1000",'Scoring_Config'!$A:$A,'Scoring_Config'!$C:$C,10),0),"False,0")</f>
        <v>0</v>
      </c>
      <c r="AI1250" cm="1">
        <f t="array" ref="AI1250">IF(FALSE,"True," &amp; IF(_xlfn.XLOOKUP("Service_Insecure_Match",'Scoring_Config'!$A:$A,'Scoring_Config'!$D:$D,"Yes")="Yes",_xlfn.XLOOKUP("Service_Insecure_Match",'Scoring_Config'!$A:$A,'Scoring_Config'!$C:$C,5),0),"False,0")</f>
        <v>0</v>
      </c>
      <c r="AJ1250" cm="1">
        <f t="array" ref="AJ1250">IF(FALSE,"True," &amp; IF(_xlfn.XLOOKUP("Risky_Inbound",'Scoring_Config'!$A:$A,'Scoring_Config'!$D:$D,"Yes")="Yes",_xlfn.XLOOKUP("Risky_Inbound",'Scoring_Config'!$A:$A,'Scoring_Config'!$C:$C,50),0),"False,0")</f>
        <v>0</v>
      </c>
      <c r="AK1250" cm="1">
        <f t="array" ref="AK1250">IF(FALSE,"True," &amp; IF(_xlfn.XLOOKUP("Risky_Outbound",'Scoring_Config'!$A:$A,'Scoring_Config'!$D:$D,"Yes")="Yes",_xlfn.XLOOKUP("Risky_Outbound",'Scoring_Config'!$A:$A,'Scoring_Config'!$C:$C,25),0),"False,0")</f>
        <v>0</v>
      </c>
      <c r="AL1250" t="s">
        <v>6697</v>
      </c>
      <c r="AM1250" cm="1">
        <f t="array" ref="AM125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50" t="s">
        <v>6697</v>
      </c>
      <c r="AO1250" t="s">
        <v>6697</v>
      </c>
      <c r="AP1250" t="s">
        <v>6697</v>
      </c>
      <c r="AQ1250" cm="1">
        <f t="array" ref="AQ1250">IF(FALSE,"True," &amp; IF(_xlfn.XLOOKUP("Service_IsAny",'Scoring_Config'!$A:$A,'Scoring_Config'!$D:$D,"Yes")="Yes",_xlfn.XLOOKUP("Service_IsAny",'Scoring_Config'!$A:$A,'Scoring_Config'!$C:$C,0),0),"False,0")</f>
        <v>0</v>
      </c>
      <c r="AR1250">
        <v>105</v>
      </c>
      <c r="AS1250" cm="1">
        <f t="array" ref="AS1250">IF(FALSE,"True," &amp; IF(_xlfn.XLOOKUP("Service_RangeGt1000",'Scoring_Config'!$A:$A,'Scoring_Config'!$D:$D,"Yes")="Yes",_xlfn.XLOOKUP("Service_RangeGt1000",'Scoring_Config'!$A:$A,'Scoring_Config'!$C:$C,0),0),"False,0")</f>
        <v>0</v>
      </c>
      <c r="AT1250" cm="1">
        <f t="array" ref="AT1250">IF(FALSE,"True," &amp; IF(_xlfn.XLOOKUP("App_IsAny",'Scoring_Config'!$A:$A,'Scoring_Config'!$D:$D,"Yes")="Yes",_xlfn.XLOOKUP("App_IsAny",'Scoring_Config'!$A:$A,'Scoring_Config'!$C:$C,0),0),"False,0")</f>
        <v>0</v>
      </c>
      <c r="AU1250">
        <v>0</v>
      </c>
      <c r="AV1250" cm="1">
        <f t="array" ref="AV1250">IF(FALSE,"True," &amp; IF(_xlfn.XLOOKUP("App_RangeGt1000",'Scoring_Config'!$A:$A,'Scoring_Config'!$D:$D,"Yes")="Yes",_xlfn.XLOOKUP("App_RangeGt1000",'Scoring_Config'!$A:$A,'Scoring_Config'!$C:$C,0),0),"False,0")</f>
        <v>0</v>
      </c>
      <c r="AW1250" cm="1">
        <f t="array" ref="AW1250">IF(FALSE,"True," &amp; IF(_xlfn.XLOOKUP("Action_IsDenyOrDrop",'Scoring_Config'!$A:$A,'Scoring_Config'!$D:$D,"Yes")="Yes",_xlfn.XLOOKUP("Action_IsDenyOrDrop",'Scoring_Config'!$A:$A,'Scoring_Config'!$C:$C,0),0),"False,0")</f>
        <v>0</v>
      </c>
      <c r="AX1250" cm="1">
        <f t="array" ref="AX1250">IF(LEFT(AW1250,4)="True",0,(IF(LEFT(Y1250,4)="True",IF(_xlfn.XLOOKUP("Src_IsAny",'Scoring_Config'!$A:$A,'Scoring_Config'!$D:$D,"Yes")="Yes",_xlfn.XLOOKUP("Src_IsAny",'Scoring_Config'!$A:$A,'Scoring_Config'!$C:$C,10),0),0)+IF(LEFT(Z1250,4)="True",IF(_xlfn.XLOOKUP("Src_CIDR_Le_16",'Scoring_Config'!$A:$A,'Scoring_Config'!$D:$D,"Yes")="Yes",_xlfn.XLOOKUP("Src_CIDR_Le_16",'Scoring_Config'!$A:$A,'Scoring_Config'!$C:$C,10),0),0)+IF(LEFT(AA1250,4)="True",IF(_xlfn.XLOOKUP("Src_CIDR_17_22",'Scoring_Config'!$A:$A,'Scoring_Config'!$D:$D,"Yes")="Yes",_xlfn.XLOOKUP("Src_CIDR_17_22",'Scoring_Config'!$A:$A,'Scoring_Config'!$C:$C,5),0),0)+IF(LEFT(AB1250,4)="True",IF(_xlfn.XLOOKUP("Dst_IsAny",'Scoring_Config'!$A:$A,'Scoring_Config'!$D:$D,"Yes")="Yes",_xlfn.XLOOKUP("Dst_IsAny",'Scoring_Config'!$A:$A,'Scoring_Config'!$C:$C,10),0),0)+IF(LEFT(AC1250,4)="True",IF(_xlfn.XLOOKUP("Dst_CIDR_Le_16",'Scoring_Config'!$A:$A,'Scoring_Config'!$D:$D,"Yes")="Yes",_xlfn.XLOOKUP("Dst_CIDR_Le_16",'Scoring_Config'!$A:$A,'Scoring_Config'!$C:$C,10),0),0)+IF(LEFT(AD1250,4)="True",IF(_xlfn.XLOOKUP("Dst_CIDR_17_22",'Scoring_Config'!$A:$A,'Scoring_Config'!$D:$D,"Yes")="Yes",_xlfn.XLOOKUP("Dst_CIDR_17_22",'Scoring_Config'!$A:$A,'Scoring_Config'!$C:$C,5),0),0)+IF(LEFT(AE1250,4)="True",IF(_xlfn.XLOOKUP("SrcZone_IsAny",'Scoring_Config'!$A:$A,'Scoring_Config'!$D:$D,"Yes")="Yes",_xlfn.XLOOKUP("SrcZone_IsAny",'Scoring_Config'!$A:$A,'Scoring_Config'!$C:$C,10),0),0)+IF(LEFT(AF1250,4)="True",IF(_xlfn.XLOOKUP("DstZone_IsAny",'Scoring_Config'!$A:$A,'Scoring_Config'!$D:$D,"Yes")="Yes",_xlfn.XLOOKUP("DstZone_IsAny",'Scoring_Config'!$A:$A,'Scoring_Config'!$C:$C,10),0),0)+IF(LEFT(AG1250,4)="True",IF(_xlfn.XLOOKUP("Service_Any_OR_RangeGt1000",'Scoring_Config'!$A:$A,'Scoring_Config'!$D:$D,"Yes")="Yes",_xlfn.XLOOKUP("Service_Any_OR_RangeGt1000",'Scoring_Config'!$A:$A,'Scoring_Config'!$C:$C,10),0),0)+IF(LEFT(AH1250,4)="True",IF(_xlfn.XLOOKUP("App_Any_OR_RangeGt1000",'Scoring_Config'!$A:$A,'Scoring_Config'!$D:$D,"Yes")="Yes",_xlfn.XLOOKUP("App_Any_OR_RangeGt1000",'Scoring_Config'!$A:$A,'Scoring_Config'!$C:$C,10),0),0)+IF(LEFT(AI1250,4)="True",IF(_xlfn.XLOOKUP("Service_Insecure_Match",'Scoring_Config'!$A:$A,'Scoring_Config'!$D:$D,"Yes")="Yes",_xlfn.XLOOKUP("Service_Insecure_Match",'Scoring_Config'!$A:$A,'Scoring_Config'!$C:$C,5),0),0)+IF(LEFT(AJ1250,4)="True",IF(_xlfn.XLOOKUP("Risky_Inbound",'Scoring_Config'!$A:$A,'Scoring_Config'!$D:$D,"Yes")="Yes",_xlfn.XLOOKUP("Risky_Inbound",'Scoring_Config'!$A:$A,'Scoring_Config'!$C:$C,50),0),0)+IF(LEFT(AK1250,4)="True",IF(_xlfn.XLOOKUP("Risky_Outbound",'Scoring_Config'!$A:$A,'Scoring_Config'!$D:$D,"Yes")="Yes",_xlfn.XLOOKUP("Risky_Outbound",'Scoring_Config'!$A:$A,'Scoring_Config'!$C:$C,25),0),0)+IF(LEFT(AZ1250,4)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1250,FIND(",",AL1250)+1,100)),0)+IF(LEFT(AM1250,4)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1250,FIND(",",AN1250)+1,100)),0)+IF(_xlfn.XLOOKUP("Profile_Scoring",'Scoring_Config'!$A:$A,'Scoring_Config'!$D:$D,"Yes")="Yes",VALUE(MID(AO1250,FIND(",",AO1250)+1,100)),0)+IF(_xlfn.XLOOKUP("Options_Scoring",'Scoring_Config'!$A:$A,'Scoring_Config'!$D:$D,"Yes")="Yes",VALUE(MID(AP1250,FIND(",",AP1250)+1,100)),0)))</f>
        <v>0</v>
      </c>
      <c r="AZ1250" cm="1">
        <f t="array" ref="AZ1250">IF(FALSE,"True," &amp; IF(_xlfn.XLOOKUP("Migrate_Insecure",'Scoring_Config'!$A:$A,'Scoring_Config'!$D:$D,"Yes")="Yes",_xlfn.XLOOKUP("Migrate_Insecure",'Scoring_Config'!$A:$A,'Scoring_Config'!$C:$C,10),0),"False,0")</f>
        <v>0</v>
      </c>
    </row>
    <row r="1251" spans="1:52">
      <c r="A1251" t="s">
        <v>1979</v>
      </c>
      <c r="B1251" t="s">
        <v>3223</v>
      </c>
      <c r="C1251" t="s">
        <v>3542</v>
      </c>
      <c r="D1251" t="s">
        <v>3545</v>
      </c>
      <c r="E1251" t="s">
        <v>3563</v>
      </c>
      <c r="F1251" t="s">
        <v>3971</v>
      </c>
      <c r="G1251" t="s">
        <v>648</v>
      </c>
      <c r="H1251" t="s">
        <v>174</v>
      </c>
      <c r="I1251" t="s">
        <v>3995</v>
      </c>
      <c r="J1251" t="s">
        <v>644</v>
      </c>
      <c r="K1251" t="s">
        <v>1676</v>
      </c>
      <c r="L1251" t="s">
        <v>1579</v>
      </c>
      <c r="M1251" t="s">
        <v>1974</v>
      </c>
      <c r="N1251" t="s">
        <v>4315</v>
      </c>
      <c r="O1251" t="s">
        <v>4319</v>
      </c>
      <c r="P1251" t="s">
        <v>4322</v>
      </c>
      <c r="Q1251" t="s">
        <v>5206</v>
      </c>
      <c r="R1251" t="s">
        <v>5440</v>
      </c>
      <c r="S1251" t="s">
        <v>5440</v>
      </c>
      <c r="T1251" t="s">
        <v>5817</v>
      </c>
      <c r="U1251" t="s">
        <v>5955</v>
      </c>
      <c r="Y1251" cm="1">
        <f t="array" ref="Y1251">IF(FALSE,"True," &amp; IF(_xlfn.XLOOKUP("Src_IsAny",'Scoring_Config'!$A:$A,'Scoring_Config'!$D:$D,"Yes")="Yes",_xlfn.XLOOKUP("Src_IsAny",'Scoring_Config'!$A:$A,'Scoring_Config'!$C:$C,10),0),"False,0")</f>
        <v>0</v>
      </c>
      <c r="Z1251" cm="1">
        <f t="array" ref="Z1251">IF(FALSE,"True," &amp; IF(_xlfn.XLOOKUP("Src_CIDR_Le_16",'Scoring_Config'!$A:$A,'Scoring_Config'!$D:$D,"Yes")="Yes",_xlfn.XLOOKUP("Src_CIDR_Le_16",'Scoring_Config'!$A:$A,'Scoring_Config'!$C:$C,10),0),"False,0")</f>
        <v>0</v>
      </c>
      <c r="AA1251" cm="1">
        <f t="array" ref="AA1251">IF(FALSE,"True," &amp; IF(_xlfn.XLOOKUP("Src_CIDR_17_22",'Scoring_Config'!$A:$A,'Scoring_Config'!$D:$D,"Yes")="Yes",_xlfn.XLOOKUP("Src_CIDR_17_22",'Scoring_Config'!$A:$A,'Scoring_Config'!$C:$C,5),0),"False,0")</f>
        <v>0</v>
      </c>
      <c r="AB1251" cm="1">
        <f t="array" ref="AB1251">IF(FALSE,"True," &amp; IF(_xlfn.XLOOKUP("Dst_IsAny",'Scoring_Config'!$A:$A,'Scoring_Config'!$D:$D,"Yes")="Yes",_xlfn.XLOOKUP("Dst_IsAny",'Scoring_Config'!$A:$A,'Scoring_Config'!$C:$C,10),0),"False,0")</f>
        <v>0</v>
      </c>
      <c r="AC1251" cm="1">
        <f t="array" ref="AC1251">IF(FALSE,"True," &amp; IF(_xlfn.XLOOKUP("Dst_CIDR_Le_16",'Scoring_Config'!$A:$A,'Scoring_Config'!$D:$D,"Yes")="Yes",_xlfn.XLOOKUP("Dst_CIDR_Le_16",'Scoring_Config'!$A:$A,'Scoring_Config'!$C:$C,10),0),"False,0")</f>
        <v>0</v>
      </c>
      <c r="AD1251" cm="1">
        <f t="array" ref="AD1251">IF(FALSE,"True," &amp; IF(_xlfn.XLOOKUP("Dst_CIDR_17_22",'Scoring_Config'!$A:$A,'Scoring_Config'!$D:$D,"Yes")="Yes",_xlfn.XLOOKUP("Dst_CIDR_17_22",'Scoring_Config'!$A:$A,'Scoring_Config'!$C:$C,5),0),"False,0")</f>
        <v>0</v>
      </c>
      <c r="AE1251" cm="1">
        <f t="array" ref="AE1251">IF(FALSE,"True," &amp; IF(_xlfn.XLOOKUP("SrcZone_IsAny",'Scoring_Config'!$A:$A,'Scoring_Config'!$D:$D,"Yes")="Yes",_xlfn.XLOOKUP("SrcZone_IsAny",'Scoring_Config'!$A:$A,'Scoring_Config'!$C:$C,10),0),"False,0")</f>
        <v>0</v>
      </c>
      <c r="AF1251" cm="1">
        <f t="array" ref="AF1251">IF(FALSE,"True," &amp; IF(_xlfn.XLOOKUP("DstZone_IsAny",'Scoring_Config'!$A:$A,'Scoring_Config'!$D:$D,"Yes")="Yes",_xlfn.XLOOKUP("DstZone_IsAny",'Scoring_Config'!$A:$A,'Scoring_Config'!$C:$C,10),0),"False,0")</f>
        <v>0</v>
      </c>
      <c r="AG1251" cm="1">
        <f t="array" ref="AG125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51" cm="1">
        <f t="array" ref="AH1251">IF(FALSE,"True," &amp; IF(_xlfn.XLOOKUP("App_Any_OR_RangeGt1000",'Scoring_Config'!$A:$A,'Scoring_Config'!$D:$D,"Yes")="Yes",_xlfn.XLOOKUP("App_Any_OR_RangeGt1000",'Scoring_Config'!$A:$A,'Scoring_Config'!$C:$C,10),0),"False,0")</f>
        <v>0</v>
      </c>
      <c r="AI1251" cm="1">
        <f t="array" ref="AI1251">IF(FALSE,"True," &amp; IF(_xlfn.XLOOKUP("Service_Insecure_Match",'Scoring_Config'!$A:$A,'Scoring_Config'!$D:$D,"Yes")="Yes",_xlfn.XLOOKUP("Service_Insecure_Match",'Scoring_Config'!$A:$A,'Scoring_Config'!$C:$C,5),0),"False,0")</f>
        <v>0</v>
      </c>
      <c r="AJ1251" cm="1">
        <f t="array" ref="AJ1251">IF(FALSE,"True," &amp; IF(_xlfn.XLOOKUP("Risky_Inbound",'Scoring_Config'!$A:$A,'Scoring_Config'!$D:$D,"Yes")="Yes",_xlfn.XLOOKUP("Risky_Inbound",'Scoring_Config'!$A:$A,'Scoring_Config'!$C:$C,50),0),"False,0")</f>
        <v>0</v>
      </c>
      <c r="AK1251" cm="1">
        <f t="array" ref="AK1251">IF(FALSE,"True," &amp; IF(_xlfn.XLOOKUP("Risky_Outbound",'Scoring_Config'!$A:$A,'Scoring_Config'!$D:$D,"Yes")="Yes",_xlfn.XLOOKUP("Risky_Outbound",'Scoring_Config'!$A:$A,'Scoring_Config'!$C:$C,25),0),"False,0")</f>
        <v>0</v>
      </c>
      <c r="AL1251" t="s">
        <v>6697</v>
      </c>
      <c r="AM1251" cm="1">
        <f t="array" ref="AM125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51" t="s">
        <v>6697</v>
      </c>
      <c r="AO1251" t="s">
        <v>6697</v>
      </c>
      <c r="AP1251" t="s">
        <v>6697</v>
      </c>
      <c r="AQ1251" cm="1">
        <f t="array" ref="AQ1251">IF(FALSE,"True," &amp; IF(_xlfn.XLOOKUP("Service_IsAny",'Scoring_Config'!$A:$A,'Scoring_Config'!$D:$D,"Yes")="Yes",_xlfn.XLOOKUP("Service_IsAny",'Scoring_Config'!$A:$A,'Scoring_Config'!$C:$C,0),0),"False,0")</f>
        <v>0</v>
      </c>
      <c r="AR1251">
        <v>105</v>
      </c>
      <c r="AS1251" cm="1">
        <f t="array" ref="AS1251">IF(FALSE,"True," &amp; IF(_xlfn.XLOOKUP("Service_RangeGt1000",'Scoring_Config'!$A:$A,'Scoring_Config'!$D:$D,"Yes")="Yes",_xlfn.XLOOKUP("Service_RangeGt1000",'Scoring_Config'!$A:$A,'Scoring_Config'!$C:$C,0),0),"False,0")</f>
        <v>0</v>
      </c>
      <c r="AT1251" cm="1">
        <f t="array" ref="AT1251">IF(FALSE,"True," &amp; IF(_xlfn.XLOOKUP("App_IsAny",'Scoring_Config'!$A:$A,'Scoring_Config'!$D:$D,"Yes")="Yes",_xlfn.XLOOKUP("App_IsAny",'Scoring_Config'!$A:$A,'Scoring_Config'!$C:$C,0),0),"False,0")</f>
        <v>0</v>
      </c>
      <c r="AU1251">
        <v>0</v>
      </c>
      <c r="AV1251" cm="1">
        <f t="array" ref="AV1251">IF(FALSE,"True," &amp; IF(_xlfn.XLOOKUP("App_RangeGt1000",'Scoring_Config'!$A:$A,'Scoring_Config'!$D:$D,"Yes")="Yes",_xlfn.XLOOKUP("App_RangeGt1000",'Scoring_Config'!$A:$A,'Scoring_Config'!$C:$C,0),0),"False,0")</f>
        <v>0</v>
      </c>
      <c r="AW1251" cm="1">
        <f t="array" ref="AW1251">IF(FALSE,"True," &amp; IF(_xlfn.XLOOKUP("Action_IsDenyOrDrop",'Scoring_Config'!$A:$A,'Scoring_Config'!$D:$D,"Yes")="Yes",_xlfn.XLOOKUP("Action_IsDenyOrDrop",'Scoring_Config'!$A:$A,'Scoring_Config'!$C:$C,0),0),"False,0")</f>
        <v>0</v>
      </c>
      <c r="AX1251" cm="1">
        <f t="array" ref="AX1251">IF(LEFT(AW1251,4)="True",0,(IF(LEFT(Y1251,4)="True",IF(_xlfn.XLOOKUP("Src_IsAny",'Scoring_Config'!$A:$A,'Scoring_Config'!$D:$D,"Yes")="Yes",_xlfn.XLOOKUP("Src_IsAny",'Scoring_Config'!$A:$A,'Scoring_Config'!$C:$C,10),0),0)+IF(LEFT(Z1251,4)="True",IF(_xlfn.XLOOKUP("Src_CIDR_Le_16",'Scoring_Config'!$A:$A,'Scoring_Config'!$D:$D,"Yes")="Yes",_xlfn.XLOOKUP("Src_CIDR_Le_16",'Scoring_Config'!$A:$A,'Scoring_Config'!$C:$C,10),0),0)+IF(LEFT(AA1251,4)="True",IF(_xlfn.XLOOKUP("Src_CIDR_17_22",'Scoring_Config'!$A:$A,'Scoring_Config'!$D:$D,"Yes")="Yes",_xlfn.XLOOKUP("Src_CIDR_17_22",'Scoring_Config'!$A:$A,'Scoring_Config'!$C:$C,5),0),0)+IF(LEFT(AB1251,4)="True",IF(_xlfn.XLOOKUP("Dst_IsAny",'Scoring_Config'!$A:$A,'Scoring_Config'!$D:$D,"Yes")="Yes",_xlfn.XLOOKUP("Dst_IsAny",'Scoring_Config'!$A:$A,'Scoring_Config'!$C:$C,10),0),0)+IF(LEFT(AC1251,4)="True",IF(_xlfn.XLOOKUP("Dst_CIDR_Le_16",'Scoring_Config'!$A:$A,'Scoring_Config'!$D:$D,"Yes")="Yes",_xlfn.XLOOKUP("Dst_CIDR_Le_16",'Scoring_Config'!$A:$A,'Scoring_Config'!$C:$C,10),0),0)+IF(LEFT(AD1251,4)="True",IF(_xlfn.XLOOKUP("Dst_CIDR_17_22",'Scoring_Config'!$A:$A,'Scoring_Config'!$D:$D,"Yes")="Yes",_xlfn.XLOOKUP("Dst_CIDR_17_22",'Scoring_Config'!$A:$A,'Scoring_Config'!$C:$C,5),0),0)+IF(LEFT(AE1251,4)="True",IF(_xlfn.XLOOKUP("SrcZone_IsAny",'Scoring_Config'!$A:$A,'Scoring_Config'!$D:$D,"Yes")="Yes",_xlfn.XLOOKUP("SrcZone_IsAny",'Scoring_Config'!$A:$A,'Scoring_Config'!$C:$C,10),0),0)+IF(LEFT(AF1251,4)="True",IF(_xlfn.XLOOKUP("DstZone_IsAny",'Scoring_Config'!$A:$A,'Scoring_Config'!$D:$D,"Yes")="Yes",_xlfn.XLOOKUP("DstZone_IsAny",'Scoring_Config'!$A:$A,'Scoring_Config'!$C:$C,10),0),0)+IF(LEFT(AG1251,4)="True",IF(_xlfn.XLOOKUP("Service_Any_OR_RangeGt1000",'Scoring_Config'!$A:$A,'Scoring_Config'!$D:$D,"Yes")="Yes",_xlfn.XLOOKUP("Service_Any_OR_RangeGt1000",'Scoring_Config'!$A:$A,'Scoring_Config'!$C:$C,10),0),0)+IF(LEFT(AH1251,4)="True",IF(_xlfn.XLOOKUP("App_Any_OR_RangeGt1000",'Scoring_Config'!$A:$A,'Scoring_Config'!$D:$D,"Yes")="Yes",_xlfn.XLOOKUP("App_Any_OR_RangeGt1000",'Scoring_Config'!$A:$A,'Scoring_Config'!$C:$C,10),0),0)+IF(LEFT(AI1251,4)="True",IF(_xlfn.XLOOKUP("Service_Insecure_Match",'Scoring_Config'!$A:$A,'Scoring_Config'!$D:$D,"Yes")="Yes",_xlfn.XLOOKUP("Service_Insecure_Match",'Scoring_Config'!$A:$A,'Scoring_Config'!$C:$C,5),0),0)+IF(LEFT(AJ1251,4)="True",IF(_xlfn.XLOOKUP("Risky_Inbound",'Scoring_Config'!$A:$A,'Scoring_Config'!$D:$D,"Yes")="Yes",_xlfn.XLOOKUP("Risky_Inbound",'Scoring_Config'!$A:$A,'Scoring_Config'!$C:$C,50),0),0)+IF(LEFT(AK1251,4)="True",IF(_xlfn.XLOOKUP("Risky_Outbound",'Scoring_Config'!$A:$A,'Scoring_Config'!$D:$D,"Yes")="Yes",_xlfn.XLOOKUP("Risky_Outbound",'Scoring_Config'!$A:$A,'Scoring_Config'!$C:$C,25),0),0)+IF(LEFT(AZ1251,4)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1251,FIND(",",AL1251)+1,100)),0)+IF(LEFT(AM1251,4)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1251,FIND(",",AN1251)+1,100)),0)+IF(_xlfn.XLOOKUP("Profile_Scoring",'Scoring_Config'!$A:$A,'Scoring_Config'!$D:$D,"Yes")="Yes",VALUE(MID(AO1251,FIND(",",AO1251)+1,100)),0)+IF(_xlfn.XLOOKUP("Options_Scoring",'Scoring_Config'!$A:$A,'Scoring_Config'!$D:$D,"Yes")="Yes",VALUE(MID(AP1251,FIND(",",AP1251)+1,100)),0)))</f>
        <v>0</v>
      </c>
      <c r="AZ1251" cm="1">
        <f t="array" ref="AZ1251">IF(FALSE,"True," &amp; IF(_xlfn.XLOOKUP("Migrate_Insecure",'Scoring_Config'!$A:$A,'Scoring_Config'!$D:$D,"Yes")="Yes",_xlfn.XLOOKUP("Migrate_Insecure",'Scoring_Config'!$A:$A,'Scoring_Config'!$C:$C,10),0),"False,0")</f>
        <v>0</v>
      </c>
    </row>
    <row r="1252" spans="1:52">
      <c r="A1252" t="s">
        <v>1979</v>
      </c>
      <c r="B1252" t="s">
        <v>3224</v>
      </c>
      <c r="C1252" t="s">
        <v>3542</v>
      </c>
      <c r="D1252" t="s">
        <v>3545</v>
      </c>
      <c r="E1252" t="s">
        <v>3563</v>
      </c>
      <c r="F1252" t="s">
        <v>3971</v>
      </c>
      <c r="G1252" t="s">
        <v>649</v>
      </c>
      <c r="H1252" t="s">
        <v>174</v>
      </c>
      <c r="I1252" t="s">
        <v>4275</v>
      </c>
      <c r="J1252" t="s">
        <v>645</v>
      </c>
      <c r="K1252" t="s">
        <v>1676</v>
      </c>
      <c r="L1252" t="s">
        <v>1580</v>
      </c>
      <c r="M1252" t="s">
        <v>1974</v>
      </c>
      <c r="N1252" t="s">
        <v>4315</v>
      </c>
      <c r="O1252" t="s">
        <v>4319</v>
      </c>
      <c r="P1252" t="s">
        <v>4322</v>
      </c>
      <c r="Q1252" t="s">
        <v>5207</v>
      </c>
      <c r="R1252" t="s">
        <v>5440</v>
      </c>
      <c r="S1252" t="s">
        <v>5440</v>
      </c>
      <c r="T1252" t="s">
        <v>5817</v>
      </c>
      <c r="U1252" t="s">
        <v>5955</v>
      </c>
      <c r="Y1252" cm="1">
        <f t="array" ref="Y1252">IF(FALSE,"True," &amp; IF(_xlfn.XLOOKUP("Src_IsAny",'Scoring_Config'!$A:$A,'Scoring_Config'!$D:$D,"Yes")="Yes",_xlfn.XLOOKUP("Src_IsAny",'Scoring_Config'!$A:$A,'Scoring_Config'!$C:$C,10),0),"False,0")</f>
        <v>0</v>
      </c>
      <c r="Z1252" cm="1">
        <f t="array" ref="Z1252">IF(FALSE,"True," &amp; IF(_xlfn.XLOOKUP("Src_CIDR_Le_16",'Scoring_Config'!$A:$A,'Scoring_Config'!$D:$D,"Yes")="Yes",_xlfn.XLOOKUP("Src_CIDR_Le_16",'Scoring_Config'!$A:$A,'Scoring_Config'!$C:$C,10),0),"False,0")</f>
        <v>0</v>
      </c>
      <c r="AA1252" cm="1">
        <f t="array" ref="AA1252">IF(FALSE,"True," &amp; IF(_xlfn.XLOOKUP("Src_CIDR_17_22",'Scoring_Config'!$A:$A,'Scoring_Config'!$D:$D,"Yes")="Yes",_xlfn.XLOOKUP("Src_CIDR_17_22",'Scoring_Config'!$A:$A,'Scoring_Config'!$C:$C,5),0),"False,0")</f>
        <v>0</v>
      </c>
      <c r="AB1252" cm="1">
        <f t="array" ref="AB1252">IF(FALSE,"True," &amp; IF(_xlfn.XLOOKUP("Dst_IsAny",'Scoring_Config'!$A:$A,'Scoring_Config'!$D:$D,"Yes")="Yes",_xlfn.XLOOKUP("Dst_IsAny",'Scoring_Config'!$A:$A,'Scoring_Config'!$C:$C,10),0),"False,0")</f>
        <v>0</v>
      </c>
      <c r="AC1252" cm="1">
        <f t="array" ref="AC1252">IF(FALSE,"True," &amp; IF(_xlfn.XLOOKUP("Dst_CIDR_Le_16",'Scoring_Config'!$A:$A,'Scoring_Config'!$D:$D,"Yes")="Yes",_xlfn.XLOOKUP("Dst_CIDR_Le_16",'Scoring_Config'!$A:$A,'Scoring_Config'!$C:$C,10),0),"False,0")</f>
        <v>0</v>
      </c>
      <c r="AD1252" cm="1">
        <f t="array" ref="AD1252">IF(FALSE,"True," &amp; IF(_xlfn.XLOOKUP("Dst_CIDR_17_22",'Scoring_Config'!$A:$A,'Scoring_Config'!$D:$D,"Yes")="Yes",_xlfn.XLOOKUP("Dst_CIDR_17_22",'Scoring_Config'!$A:$A,'Scoring_Config'!$C:$C,5),0),"False,0")</f>
        <v>0</v>
      </c>
      <c r="AE1252" cm="1">
        <f t="array" ref="AE1252">IF(FALSE,"True," &amp; IF(_xlfn.XLOOKUP("SrcZone_IsAny",'Scoring_Config'!$A:$A,'Scoring_Config'!$D:$D,"Yes")="Yes",_xlfn.XLOOKUP("SrcZone_IsAny",'Scoring_Config'!$A:$A,'Scoring_Config'!$C:$C,10),0),"False,0")</f>
        <v>0</v>
      </c>
      <c r="AF1252" cm="1">
        <f t="array" ref="AF1252">IF(FALSE,"True," &amp; IF(_xlfn.XLOOKUP("DstZone_IsAny",'Scoring_Config'!$A:$A,'Scoring_Config'!$D:$D,"Yes")="Yes",_xlfn.XLOOKUP("DstZone_IsAny",'Scoring_Config'!$A:$A,'Scoring_Config'!$C:$C,10),0),"False,0")</f>
        <v>0</v>
      </c>
      <c r="AG1252" cm="1">
        <f t="array" ref="AG125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52" cm="1">
        <f t="array" ref="AH1252">IF(FALSE,"True," &amp; IF(_xlfn.XLOOKUP("App_Any_OR_RangeGt1000",'Scoring_Config'!$A:$A,'Scoring_Config'!$D:$D,"Yes")="Yes",_xlfn.XLOOKUP("App_Any_OR_RangeGt1000",'Scoring_Config'!$A:$A,'Scoring_Config'!$C:$C,10),0),"False,0")</f>
        <v>0</v>
      </c>
      <c r="AI1252" cm="1">
        <f t="array" ref="AI1252">IF(FALSE,"True," &amp; IF(_xlfn.XLOOKUP("Service_Insecure_Match",'Scoring_Config'!$A:$A,'Scoring_Config'!$D:$D,"Yes")="Yes",_xlfn.XLOOKUP("Service_Insecure_Match",'Scoring_Config'!$A:$A,'Scoring_Config'!$C:$C,5),0),"False,0")</f>
        <v>0</v>
      </c>
      <c r="AJ1252" cm="1">
        <f t="array" ref="AJ1252">IF(FALSE,"True," &amp; IF(_xlfn.XLOOKUP("Risky_Inbound",'Scoring_Config'!$A:$A,'Scoring_Config'!$D:$D,"Yes")="Yes",_xlfn.XLOOKUP("Risky_Inbound",'Scoring_Config'!$A:$A,'Scoring_Config'!$C:$C,50),0),"False,0")</f>
        <v>0</v>
      </c>
      <c r="AK1252" cm="1">
        <f t="array" ref="AK1252">IF(FALSE,"True," &amp; IF(_xlfn.XLOOKUP("Risky_Outbound",'Scoring_Config'!$A:$A,'Scoring_Config'!$D:$D,"Yes")="Yes",_xlfn.XLOOKUP("Risky_Outbound",'Scoring_Config'!$A:$A,'Scoring_Config'!$C:$C,25),0),"False,0")</f>
        <v>0</v>
      </c>
      <c r="AL1252" t="s">
        <v>6697</v>
      </c>
      <c r="AM1252" cm="1">
        <f t="array" ref="AM125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52" t="s">
        <v>6697</v>
      </c>
      <c r="AO1252" t="s">
        <v>6697</v>
      </c>
      <c r="AP1252" t="s">
        <v>6697</v>
      </c>
      <c r="AQ1252" cm="1">
        <f t="array" ref="AQ1252">IF(FALSE,"True," &amp; IF(_xlfn.XLOOKUP("Service_IsAny",'Scoring_Config'!$A:$A,'Scoring_Config'!$D:$D,"Yes")="Yes",_xlfn.XLOOKUP("Service_IsAny",'Scoring_Config'!$A:$A,'Scoring_Config'!$C:$C,0),0),"False,0")</f>
        <v>0</v>
      </c>
      <c r="AR1252">
        <v>105</v>
      </c>
      <c r="AS1252" cm="1">
        <f t="array" ref="AS1252">IF(FALSE,"True," &amp; IF(_xlfn.XLOOKUP("Service_RangeGt1000",'Scoring_Config'!$A:$A,'Scoring_Config'!$D:$D,"Yes")="Yes",_xlfn.XLOOKUP("Service_RangeGt1000",'Scoring_Config'!$A:$A,'Scoring_Config'!$C:$C,0),0),"False,0")</f>
        <v>0</v>
      </c>
      <c r="AT1252" cm="1">
        <f t="array" ref="AT1252">IF(FALSE,"True," &amp; IF(_xlfn.XLOOKUP("App_IsAny",'Scoring_Config'!$A:$A,'Scoring_Config'!$D:$D,"Yes")="Yes",_xlfn.XLOOKUP("App_IsAny",'Scoring_Config'!$A:$A,'Scoring_Config'!$C:$C,0),0),"False,0")</f>
        <v>0</v>
      </c>
      <c r="AU1252">
        <v>0</v>
      </c>
      <c r="AV1252" cm="1">
        <f t="array" ref="AV1252">IF(FALSE,"True," &amp; IF(_xlfn.XLOOKUP("App_RangeGt1000",'Scoring_Config'!$A:$A,'Scoring_Config'!$D:$D,"Yes")="Yes",_xlfn.XLOOKUP("App_RangeGt1000",'Scoring_Config'!$A:$A,'Scoring_Config'!$C:$C,0),0),"False,0")</f>
        <v>0</v>
      </c>
      <c r="AW1252" cm="1">
        <f t="array" ref="AW1252">IF(FALSE,"True," &amp; IF(_xlfn.XLOOKUP("Action_IsDenyOrDrop",'Scoring_Config'!$A:$A,'Scoring_Config'!$D:$D,"Yes")="Yes",_xlfn.XLOOKUP("Action_IsDenyOrDrop",'Scoring_Config'!$A:$A,'Scoring_Config'!$C:$C,0),0),"False,0")</f>
        <v>0</v>
      </c>
      <c r="AX1252" cm="1">
        <f t="array" ref="AX1252">IF(LEFT(AW1252,4)="True",0,(IF(LEFT(Y1252,4)="True",IF(_xlfn.XLOOKUP("Src_IsAny",'Scoring_Config'!$A:$A,'Scoring_Config'!$D:$D,"Yes")="Yes",_xlfn.XLOOKUP("Src_IsAny",'Scoring_Config'!$A:$A,'Scoring_Config'!$C:$C,10),0),0)+IF(LEFT(Z1252,4)="True",IF(_xlfn.XLOOKUP("Src_CIDR_Le_16",'Scoring_Config'!$A:$A,'Scoring_Config'!$D:$D,"Yes")="Yes",_xlfn.XLOOKUP("Src_CIDR_Le_16",'Scoring_Config'!$A:$A,'Scoring_Config'!$C:$C,10),0),0)+IF(LEFT(AA1252,4)="True",IF(_xlfn.XLOOKUP("Src_CIDR_17_22",'Scoring_Config'!$A:$A,'Scoring_Config'!$D:$D,"Yes")="Yes",_xlfn.XLOOKUP("Src_CIDR_17_22",'Scoring_Config'!$A:$A,'Scoring_Config'!$C:$C,5),0),0)+IF(LEFT(AB1252,4)="True",IF(_xlfn.XLOOKUP("Dst_IsAny",'Scoring_Config'!$A:$A,'Scoring_Config'!$D:$D,"Yes")="Yes",_xlfn.XLOOKUP("Dst_IsAny",'Scoring_Config'!$A:$A,'Scoring_Config'!$C:$C,10),0),0)+IF(LEFT(AC1252,4)="True",IF(_xlfn.XLOOKUP("Dst_CIDR_Le_16",'Scoring_Config'!$A:$A,'Scoring_Config'!$D:$D,"Yes")="Yes",_xlfn.XLOOKUP("Dst_CIDR_Le_16",'Scoring_Config'!$A:$A,'Scoring_Config'!$C:$C,10),0),0)+IF(LEFT(AD1252,4)="True",IF(_xlfn.XLOOKUP("Dst_CIDR_17_22",'Scoring_Config'!$A:$A,'Scoring_Config'!$D:$D,"Yes")="Yes",_xlfn.XLOOKUP("Dst_CIDR_17_22",'Scoring_Config'!$A:$A,'Scoring_Config'!$C:$C,5),0),0)+IF(LEFT(AE1252,4)="True",IF(_xlfn.XLOOKUP("SrcZone_IsAny",'Scoring_Config'!$A:$A,'Scoring_Config'!$D:$D,"Yes")="Yes",_xlfn.XLOOKUP("SrcZone_IsAny",'Scoring_Config'!$A:$A,'Scoring_Config'!$C:$C,10),0),0)+IF(LEFT(AF1252,4)="True",IF(_xlfn.XLOOKUP("DstZone_IsAny",'Scoring_Config'!$A:$A,'Scoring_Config'!$D:$D,"Yes")="Yes",_xlfn.XLOOKUP("DstZone_IsAny",'Scoring_Config'!$A:$A,'Scoring_Config'!$C:$C,10),0),0)+IF(LEFT(AG1252,4)="True",IF(_xlfn.XLOOKUP("Service_Any_OR_RangeGt1000",'Scoring_Config'!$A:$A,'Scoring_Config'!$D:$D,"Yes")="Yes",_xlfn.XLOOKUP("Service_Any_OR_RangeGt1000",'Scoring_Config'!$A:$A,'Scoring_Config'!$C:$C,10),0),0)+IF(LEFT(AH1252,4)="True",IF(_xlfn.XLOOKUP("App_Any_OR_RangeGt1000",'Scoring_Config'!$A:$A,'Scoring_Config'!$D:$D,"Yes")="Yes",_xlfn.XLOOKUP("App_Any_OR_RangeGt1000",'Scoring_Config'!$A:$A,'Scoring_Config'!$C:$C,10),0),0)+IF(LEFT(AI1252,4)="True",IF(_xlfn.XLOOKUP("Service_Insecure_Match",'Scoring_Config'!$A:$A,'Scoring_Config'!$D:$D,"Yes")="Yes",_xlfn.XLOOKUP("Service_Insecure_Match",'Scoring_Config'!$A:$A,'Scoring_Config'!$C:$C,5),0),0)+IF(LEFT(AJ1252,4)="True",IF(_xlfn.XLOOKUP("Risky_Inbound",'Scoring_Config'!$A:$A,'Scoring_Config'!$D:$D,"Yes")="Yes",_xlfn.XLOOKUP("Risky_Inbound",'Scoring_Config'!$A:$A,'Scoring_Config'!$C:$C,50),0),0)+IF(LEFT(AK1252,4)="True",IF(_xlfn.XLOOKUP("Risky_Outbound",'Scoring_Config'!$A:$A,'Scoring_Config'!$D:$D,"Yes")="Yes",_xlfn.XLOOKUP("Risky_Outbound",'Scoring_Config'!$A:$A,'Scoring_Config'!$C:$C,25),0),0)+IF(LEFT(AZ1252,4)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1252,FIND(",",AL1252)+1,100)),0)+IF(LEFT(AM1252,4)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1252,FIND(",",AN1252)+1,100)),0)+IF(_xlfn.XLOOKUP("Profile_Scoring",'Scoring_Config'!$A:$A,'Scoring_Config'!$D:$D,"Yes")="Yes",VALUE(MID(AO1252,FIND(",",AO1252)+1,100)),0)+IF(_xlfn.XLOOKUP("Options_Scoring",'Scoring_Config'!$A:$A,'Scoring_Config'!$D:$D,"Yes")="Yes",VALUE(MID(AP1252,FIND(",",AP1252)+1,100)),0)))</f>
        <v>0</v>
      </c>
      <c r="AZ1252" cm="1">
        <f t="array" ref="AZ1252">IF(FALSE,"True," &amp; IF(_xlfn.XLOOKUP("Migrate_Insecure",'Scoring_Config'!$A:$A,'Scoring_Config'!$D:$D,"Yes")="Yes",_xlfn.XLOOKUP("Migrate_Insecure",'Scoring_Config'!$A:$A,'Scoring_Config'!$C:$C,10),0),"False,0")</f>
        <v>0</v>
      </c>
    </row>
    <row r="1253" spans="1:52">
      <c r="A1253" t="s">
        <v>1979</v>
      </c>
      <c r="B1253" t="s">
        <v>3225</v>
      </c>
      <c r="C1253" t="s">
        <v>3542</v>
      </c>
      <c r="D1253" t="s">
        <v>3545</v>
      </c>
      <c r="E1253" t="s">
        <v>3563</v>
      </c>
      <c r="F1253" t="s">
        <v>3971</v>
      </c>
      <c r="G1253" t="s">
        <v>650</v>
      </c>
      <c r="H1253" t="s">
        <v>174</v>
      </c>
      <c r="I1253" t="s">
        <v>4277</v>
      </c>
      <c r="J1253" t="s">
        <v>646</v>
      </c>
      <c r="K1253" t="s">
        <v>1676</v>
      </c>
      <c r="L1253" t="s">
        <v>1581</v>
      </c>
      <c r="M1253" t="s">
        <v>1974</v>
      </c>
      <c r="N1253" t="s">
        <v>4315</v>
      </c>
      <c r="O1253" t="s">
        <v>4319</v>
      </c>
      <c r="P1253" t="s">
        <v>4322</v>
      </c>
      <c r="Q1253" t="s">
        <v>5207</v>
      </c>
      <c r="R1253" t="s">
        <v>5440</v>
      </c>
      <c r="S1253" t="s">
        <v>5440</v>
      </c>
      <c r="T1253" t="s">
        <v>5817</v>
      </c>
      <c r="U1253" t="s">
        <v>5955</v>
      </c>
      <c r="Y1253" cm="1">
        <f t="array" ref="Y1253">IF(FALSE,"True," &amp; IF(_xlfn.XLOOKUP("Src_IsAny",'Scoring_Config'!$A:$A,'Scoring_Config'!$D:$D,"Yes")="Yes",_xlfn.XLOOKUP("Src_IsAny",'Scoring_Config'!$A:$A,'Scoring_Config'!$C:$C,10),0),"False,0")</f>
        <v>0</v>
      </c>
      <c r="Z1253" cm="1">
        <f t="array" ref="Z1253">IF(FALSE,"True," &amp; IF(_xlfn.XLOOKUP("Src_CIDR_Le_16",'Scoring_Config'!$A:$A,'Scoring_Config'!$D:$D,"Yes")="Yes",_xlfn.XLOOKUP("Src_CIDR_Le_16",'Scoring_Config'!$A:$A,'Scoring_Config'!$C:$C,10),0),"False,0")</f>
        <v>0</v>
      </c>
      <c r="AA1253" cm="1">
        <f t="array" ref="AA1253">IF(FALSE,"True," &amp; IF(_xlfn.XLOOKUP("Src_CIDR_17_22",'Scoring_Config'!$A:$A,'Scoring_Config'!$D:$D,"Yes")="Yes",_xlfn.XLOOKUP("Src_CIDR_17_22",'Scoring_Config'!$A:$A,'Scoring_Config'!$C:$C,5),0),"False,0")</f>
        <v>0</v>
      </c>
      <c r="AB1253" cm="1">
        <f t="array" ref="AB1253">IF(FALSE,"True," &amp; IF(_xlfn.XLOOKUP("Dst_IsAny",'Scoring_Config'!$A:$A,'Scoring_Config'!$D:$D,"Yes")="Yes",_xlfn.XLOOKUP("Dst_IsAny",'Scoring_Config'!$A:$A,'Scoring_Config'!$C:$C,10),0),"False,0")</f>
        <v>0</v>
      </c>
      <c r="AC1253" cm="1">
        <f t="array" ref="AC1253">IF(FALSE,"True," &amp; IF(_xlfn.XLOOKUP("Dst_CIDR_Le_16",'Scoring_Config'!$A:$A,'Scoring_Config'!$D:$D,"Yes")="Yes",_xlfn.XLOOKUP("Dst_CIDR_Le_16",'Scoring_Config'!$A:$A,'Scoring_Config'!$C:$C,10),0),"False,0")</f>
        <v>0</v>
      </c>
      <c r="AD1253" cm="1">
        <f t="array" ref="AD1253">IF(FALSE,"True," &amp; IF(_xlfn.XLOOKUP("Dst_CIDR_17_22",'Scoring_Config'!$A:$A,'Scoring_Config'!$D:$D,"Yes")="Yes",_xlfn.XLOOKUP("Dst_CIDR_17_22",'Scoring_Config'!$A:$A,'Scoring_Config'!$C:$C,5),0),"False,0")</f>
        <v>0</v>
      </c>
      <c r="AE1253" cm="1">
        <f t="array" ref="AE1253">IF(FALSE,"True," &amp; IF(_xlfn.XLOOKUP("SrcZone_IsAny",'Scoring_Config'!$A:$A,'Scoring_Config'!$D:$D,"Yes")="Yes",_xlfn.XLOOKUP("SrcZone_IsAny",'Scoring_Config'!$A:$A,'Scoring_Config'!$C:$C,10),0),"False,0")</f>
        <v>0</v>
      </c>
      <c r="AF1253" cm="1">
        <f t="array" ref="AF1253">IF(FALSE,"True," &amp; IF(_xlfn.XLOOKUP("DstZone_IsAny",'Scoring_Config'!$A:$A,'Scoring_Config'!$D:$D,"Yes")="Yes",_xlfn.XLOOKUP("DstZone_IsAny",'Scoring_Config'!$A:$A,'Scoring_Config'!$C:$C,10),0),"False,0")</f>
        <v>0</v>
      </c>
      <c r="AG1253" cm="1">
        <f t="array" ref="AG125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53" cm="1">
        <f t="array" ref="AH1253">IF(FALSE,"True," &amp; IF(_xlfn.XLOOKUP("App_Any_OR_RangeGt1000",'Scoring_Config'!$A:$A,'Scoring_Config'!$D:$D,"Yes")="Yes",_xlfn.XLOOKUP("App_Any_OR_RangeGt1000",'Scoring_Config'!$A:$A,'Scoring_Config'!$C:$C,10),0),"False,0")</f>
        <v>0</v>
      </c>
      <c r="AI1253" cm="1">
        <f t="array" ref="AI1253">IF(FALSE,"True," &amp; IF(_xlfn.XLOOKUP("Service_Insecure_Match",'Scoring_Config'!$A:$A,'Scoring_Config'!$D:$D,"Yes")="Yes",_xlfn.XLOOKUP("Service_Insecure_Match",'Scoring_Config'!$A:$A,'Scoring_Config'!$C:$C,5),0),"False,0")</f>
        <v>0</v>
      </c>
      <c r="AJ1253" cm="1">
        <f t="array" ref="AJ1253">IF(FALSE,"True," &amp; IF(_xlfn.XLOOKUP("Risky_Inbound",'Scoring_Config'!$A:$A,'Scoring_Config'!$D:$D,"Yes")="Yes",_xlfn.XLOOKUP("Risky_Inbound",'Scoring_Config'!$A:$A,'Scoring_Config'!$C:$C,50),0),"False,0")</f>
        <v>0</v>
      </c>
      <c r="AK1253" cm="1">
        <f t="array" ref="AK1253">IF(FALSE,"True," &amp; IF(_xlfn.XLOOKUP("Risky_Outbound",'Scoring_Config'!$A:$A,'Scoring_Config'!$D:$D,"Yes")="Yes",_xlfn.XLOOKUP("Risky_Outbound",'Scoring_Config'!$A:$A,'Scoring_Config'!$C:$C,25),0),"False,0")</f>
        <v>0</v>
      </c>
      <c r="AL1253" t="s">
        <v>6697</v>
      </c>
      <c r="AM1253" cm="1">
        <f t="array" ref="AM125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53" t="s">
        <v>6697</v>
      </c>
      <c r="AO1253" t="s">
        <v>6697</v>
      </c>
      <c r="AP1253" t="s">
        <v>6697</v>
      </c>
      <c r="AQ1253" cm="1">
        <f t="array" ref="AQ1253">IF(FALSE,"True," &amp; IF(_xlfn.XLOOKUP("Service_IsAny",'Scoring_Config'!$A:$A,'Scoring_Config'!$D:$D,"Yes")="Yes",_xlfn.XLOOKUP("Service_IsAny",'Scoring_Config'!$A:$A,'Scoring_Config'!$C:$C,0),0),"False,0")</f>
        <v>0</v>
      </c>
      <c r="AR1253">
        <v>103</v>
      </c>
      <c r="AS1253" cm="1">
        <f t="array" ref="AS1253">IF(FALSE,"True," &amp; IF(_xlfn.XLOOKUP("Service_RangeGt1000",'Scoring_Config'!$A:$A,'Scoring_Config'!$D:$D,"Yes")="Yes",_xlfn.XLOOKUP("Service_RangeGt1000",'Scoring_Config'!$A:$A,'Scoring_Config'!$C:$C,0),0),"False,0")</f>
        <v>0</v>
      </c>
      <c r="AT1253" cm="1">
        <f t="array" ref="AT1253">IF(FALSE,"True," &amp; IF(_xlfn.XLOOKUP("App_IsAny",'Scoring_Config'!$A:$A,'Scoring_Config'!$D:$D,"Yes")="Yes",_xlfn.XLOOKUP("App_IsAny",'Scoring_Config'!$A:$A,'Scoring_Config'!$C:$C,0),0),"False,0")</f>
        <v>0</v>
      </c>
      <c r="AU1253">
        <v>0</v>
      </c>
      <c r="AV1253" cm="1">
        <f t="array" ref="AV1253">IF(FALSE,"True," &amp; IF(_xlfn.XLOOKUP("App_RangeGt1000",'Scoring_Config'!$A:$A,'Scoring_Config'!$D:$D,"Yes")="Yes",_xlfn.XLOOKUP("App_RangeGt1000",'Scoring_Config'!$A:$A,'Scoring_Config'!$C:$C,0),0),"False,0")</f>
        <v>0</v>
      </c>
      <c r="AW1253" cm="1">
        <f t="array" ref="AW1253">IF(FALSE,"True," &amp; IF(_xlfn.XLOOKUP("Action_IsDenyOrDrop",'Scoring_Config'!$A:$A,'Scoring_Config'!$D:$D,"Yes")="Yes",_xlfn.XLOOKUP("Action_IsDenyOrDrop",'Scoring_Config'!$A:$A,'Scoring_Config'!$C:$C,0),0),"False,0")</f>
        <v>0</v>
      </c>
      <c r="AX1253" cm="1">
        <f t="array" ref="AX1253">IF(LEFT(AW1253,4)="True",0,(IF(LEFT(Y1253,4)="True",IF(_xlfn.XLOOKUP("Src_IsAny",'Scoring_Config'!$A:$A,'Scoring_Config'!$D:$D,"Yes")="Yes",_xlfn.XLOOKUP("Src_IsAny",'Scoring_Config'!$A:$A,'Scoring_Config'!$C:$C,10),0),0)+IF(LEFT(Z1253,4)="True",IF(_xlfn.XLOOKUP("Src_CIDR_Le_16",'Scoring_Config'!$A:$A,'Scoring_Config'!$D:$D,"Yes")="Yes",_xlfn.XLOOKUP("Src_CIDR_Le_16",'Scoring_Config'!$A:$A,'Scoring_Config'!$C:$C,10),0),0)+IF(LEFT(AA1253,4)="True",IF(_xlfn.XLOOKUP("Src_CIDR_17_22",'Scoring_Config'!$A:$A,'Scoring_Config'!$D:$D,"Yes")="Yes",_xlfn.XLOOKUP("Src_CIDR_17_22",'Scoring_Config'!$A:$A,'Scoring_Config'!$C:$C,5),0),0)+IF(LEFT(AB1253,4)="True",IF(_xlfn.XLOOKUP("Dst_IsAny",'Scoring_Config'!$A:$A,'Scoring_Config'!$D:$D,"Yes")="Yes",_xlfn.XLOOKUP("Dst_IsAny",'Scoring_Config'!$A:$A,'Scoring_Config'!$C:$C,10),0),0)+IF(LEFT(AC1253,4)="True",IF(_xlfn.XLOOKUP("Dst_CIDR_Le_16",'Scoring_Config'!$A:$A,'Scoring_Config'!$D:$D,"Yes")="Yes",_xlfn.XLOOKUP("Dst_CIDR_Le_16",'Scoring_Config'!$A:$A,'Scoring_Config'!$C:$C,10),0),0)+IF(LEFT(AD1253,4)="True",IF(_xlfn.XLOOKUP("Dst_CIDR_17_22",'Scoring_Config'!$A:$A,'Scoring_Config'!$D:$D,"Yes")="Yes",_xlfn.XLOOKUP("Dst_CIDR_17_22",'Scoring_Config'!$A:$A,'Scoring_Config'!$C:$C,5),0),0)+IF(LEFT(AE1253,4)="True",IF(_xlfn.XLOOKUP("SrcZone_IsAny",'Scoring_Config'!$A:$A,'Scoring_Config'!$D:$D,"Yes")="Yes",_xlfn.XLOOKUP("SrcZone_IsAny",'Scoring_Config'!$A:$A,'Scoring_Config'!$C:$C,10),0),0)+IF(LEFT(AF1253,4)="True",IF(_xlfn.XLOOKUP("DstZone_IsAny",'Scoring_Config'!$A:$A,'Scoring_Config'!$D:$D,"Yes")="Yes",_xlfn.XLOOKUP("DstZone_IsAny",'Scoring_Config'!$A:$A,'Scoring_Config'!$C:$C,10),0),0)+IF(LEFT(AG1253,4)="True",IF(_xlfn.XLOOKUP("Service_Any_OR_RangeGt1000",'Scoring_Config'!$A:$A,'Scoring_Config'!$D:$D,"Yes")="Yes",_xlfn.XLOOKUP("Service_Any_OR_RangeGt1000",'Scoring_Config'!$A:$A,'Scoring_Config'!$C:$C,10),0),0)+IF(LEFT(AH1253,4)="True",IF(_xlfn.XLOOKUP("App_Any_OR_RangeGt1000",'Scoring_Config'!$A:$A,'Scoring_Config'!$D:$D,"Yes")="Yes",_xlfn.XLOOKUP("App_Any_OR_RangeGt1000",'Scoring_Config'!$A:$A,'Scoring_Config'!$C:$C,10),0),0)+IF(LEFT(AI1253,4)="True",IF(_xlfn.XLOOKUP("Service_Insecure_Match",'Scoring_Config'!$A:$A,'Scoring_Config'!$D:$D,"Yes")="Yes",_xlfn.XLOOKUP("Service_Insecure_Match",'Scoring_Config'!$A:$A,'Scoring_Config'!$C:$C,5),0),0)+IF(LEFT(AJ1253,4)="True",IF(_xlfn.XLOOKUP("Risky_Inbound",'Scoring_Config'!$A:$A,'Scoring_Config'!$D:$D,"Yes")="Yes",_xlfn.XLOOKUP("Risky_Inbound",'Scoring_Config'!$A:$A,'Scoring_Config'!$C:$C,50),0),0)+IF(LEFT(AK1253,4)="True",IF(_xlfn.XLOOKUP("Risky_Outbound",'Scoring_Config'!$A:$A,'Scoring_Config'!$D:$D,"Yes")="Yes",_xlfn.XLOOKUP("Risky_Outbound",'Scoring_Config'!$A:$A,'Scoring_Config'!$C:$C,25),0),0)+IF(LEFT(AZ1253,4)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1253,FIND(",",AL1253)+1,100)),0)+IF(LEFT(AM1253,4)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1253,FIND(",",AN1253)+1,100)),0)+IF(_xlfn.XLOOKUP("Profile_Scoring",'Scoring_Config'!$A:$A,'Scoring_Config'!$D:$D,"Yes")="Yes",VALUE(MID(AO1253,FIND(",",AO1253)+1,100)),0)+IF(_xlfn.XLOOKUP("Options_Scoring",'Scoring_Config'!$A:$A,'Scoring_Config'!$D:$D,"Yes")="Yes",VALUE(MID(AP1253,FIND(",",AP1253)+1,100)),0)))</f>
        <v>0</v>
      </c>
      <c r="AZ1253" cm="1">
        <f t="array" ref="AZ1253">IF(FALSE,"True," &amp; IF(_xlfn.XLOOKUP("Migrate_Insecure",'Scoring_Config'!$A:$A,'Scoring_Config'!$D:$D,"Yes")="Yes",_xlfn.XLOOKUP("Migrate_Insecure",'Scoring_Config'!$A:$A,'Scoring_Config'!$C:$C,10),0),"False,0")</f>
        <v>0</v>
      </c>
    </row>
    <row r="1254" spans="1:52">
      <c r="A1254" t="s">
        <v>1979</v>
      </c>
      <c r="B1254" t="s">
        <v>3226</v>
      </c>
      <c r="C1254" t="s">
        <v>3542</v>
      </c>
      <c r="D1254" t="s">
        <v>3545</v>
      </c>
      <c r="E1254" t="s">
        <v>3563</v>
      </c>
      <c r="F1254" t="s">
        <v>3971</v>
      </c>
      <c r="G1254" t="s">
        <v>651</v>
      </c>
      <c r="H1254" t="s">
        <v>174</v>
      </c>
      <c r="I1254" t="s">
        <v>4278</v>
      </c>
      <c r="J1254" t="s">
        <v>647</v>
      </c>
      <c r="K1254" t="s">
        <v>1676</v>
      </c>
      <c r="L1254" t="s">
        <v>1582</v>
      </c>
      <c r="M1254" t="s">
        <v>1974</v>
      </c>
      <c r="N1254" t="s">
        <v>4315</v>
      </c>
      <c r="O1254" t="s">
        <v>4319</v>
      </c>
      <c r="P1254" t="s">
        <v>4322</v>
      </c>
      <c r="Q1254" t="s">
        <v>5207</v>
      </c>
      <c r="R1254" t="s">
        <v>5440</v>
      </c>
      <c r="S1254" t="s">
        <v>5440</v>
      </c>
      <c r="T1254" t="s">
        <v>5817</v>
      </c>
      <c r="U1254" t="s">
        <v>5955</v>
      </c>
      <c r="Y1254" cm="1">
        <f t="array" ref="Y1254">IF(FALSE,"True," &amp; IF(_xlfn.XLOOKUP("Src_IsAny",'Scoring_Config'!$A:$A,'Scoring_Config'!$D:$D,"Yes")="Yes",_xlfn.XLOOKUP("Src_IsAny",'Scoring_Config'!$A:$A,'Scoring_Config'!$C:$C,10),0),"False,0")</f>
        <v>0</v>
      </c>
      <c r="Z1254" cm="1">
        <f t="array" ref="Z1254">IF(FALSE,"True," &amp; IF(_xlfn.XLOOKUP("Src_CIDR_Le_16",'Scoring_Config'!$A:$A,'Scoring_Config'!$D:$D,"Yes")="Yes",_xlfn.XLOOKUP("Src_CIDR_Le_16",'Scoring_Config'!$A:$A,'Scoring_Config'!$C:$C,10),0),"False,0")</f>
        <v>0</v>
      </c>
      <c r="AA1254" cm="1">
        <f t="array" ref="AA1254">IF(FALSE,"True," &amp; IF(_xlfn.XLOOKUP("Src_CIDR_17_22",'Scoring_Config'!$A:$A,'Scoring_Config'!$D:$D,"Yes")="Yes",_xlfn.XLOOKUP("Src_CIDR_17_22",'Scoring_Config'!$A:$A,'Scoring_Config'!$C:$C,5),0),"False,0")</f>
        <v>0</v>
      </c>
      <c r="AB1254" cm="1">
        <f t="array" ref="AB1254">IF(FALSE,"True," &amp; IF(_xlfn.XLOOKUP("Dst_IsAny",'Scoring_Config'!$A:$A,'Scoring_Config'!$D:$D,"Yes")="Yes",_xlfn.XLOOKUP("Dst_IsAny",'Scoring_Config'!$A:$A,'Scoring_Config'!$C:$C,10),0),"False,0")</f>
        <v>0</v>
      </c>
      <c r="AC1254" cm="1">
        <f t="array" ref="AC1254">IF(FALSE,"True," &amp; IF(_xlfn.XLOOKUP("Dst_CIDR_Le_16",'Scoring_Config'!$A:$A,'Scoring_Config'!$D:$D,"Yes")="Yes",_xlfn.XLOOKUP("Dst_CIDR_Le_16",'Scoring_Config'!$A:$A,'Scoring_Config'!$C:$C,10),0),"False,0")</f>
        <v>0</v>
      </c>
      <c r="AD1254" cm="1">
        <f t="array" ref="AD1254">IF(FALSE,"True," &amp; IF(_xlfn.XLOOKUP("Dst_CIDR_17_22",'Scoring_Config'!$A:$A,'Scoring_Config'!$D:$D,"Yes")="Yes",_xlfn.XLOOKUP("Dst_CIDR_17_22",'Scoring_Config'!$A:$A,'Scoring_Config'!$C:$C,5),0),"False,0")</f>
        <v>0</v>
      </c>
      <c r="AE1254" cm="1">
        <f t="array" ref="AE1254">IF(FALSE,"True," &amp; IF(_xlfn.XLOOKUP("SrcZone_IsAny",'Scoring_Config'!$A:$A,'Scoring_Config'!$D:$D,"Yes")="Yes",_xlfn.XLOOKUP("SrcZone_IsAny",'Scoring_Config'!$A:$A,'Scoring_Config'!$C:$C,10),0),"False,0")</f>
        <v>0</v>
      </c>
      <c r="AF1254" cm="1">
        <f t="array" ref="AF1254">IF(FALSE,"True," &amp; IF(_xlfn.XLOOKUP("DstZone_IsAny",'Scoring_Config'!$A:$A,'Scoring_Config'!$D:$D,"Yes")="Yes",_xlfn.XLOOKUP("DstZone_IsAny",'Scoring_Config'!$A:$A,'Scoring_Config'!$C:$C,10),0),"False,0")</f>
        <v>0</v>
      </c>
      <c r="AG1254" cm="1">
        <f t="array" ref="AG125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54" cm="1">
        <f t="array" ref="AH1254">IF(FALSE,"True," &amp; IF(_xlfn.XLOOKUP("App_Any_OR_RangeGt1000",'Scoring_Config'!$A:$A,'Scoring_Config'!$D:$D,"Yes")="Yes",_xlfn.XLOOKUP("App_Any_OR_RangeGt1000",'Scoring_Config'!$A:$A,'Scoring_Config'!$C:$C,10),0),"False,0")</f>
        <v>0</v>
      </c>
      <c r="AI1254" cm="1">
        <f t="array" ref="AI1254">IF(FALSE,"True," &amp; IF(_xlfn.XLOOKUP("Service_Insecure_Match",'Scoring_Config'!$A:$A,'Scoring_Config'!$D:$D,"Yes")="Yes",_xlfn.XLOOKUP("Service_Insecure_Match",'Scoring_Config'!$A:$A,'Scoring_Config'!$C:$C,5),0),"False,0")</f>
        <v>0</v>
      </c>
      <c r="AJ1254" cm="1">
        <f t="array" ref="AJ1254">IF(FALSE,"True," &amp; IF(_xlfn.XLOOKUP("Risky_Inbound",'Scoring_Config'!$A:$A,'Scoring_Config'!$D:$D,"Yes")="Yes",_xlfn.XLOOKUP("Risky_Inbound",'Scoring_Config'!$A:$A,'Scoring_Config'!$C:$C,50),0),"False,0")</f>
        <v>0</v>
      </c>
      <c r="AK1254" cm="1">
        <f t="array" ref="AK1254">IF(FALSE,"True," &amp; IF(_xlfn.XLOOKUP("Risky_Outbound",'Scoring_Config'!$A:$A,'Scoring_Config'!$D:$D,"Yes")="Yes",_xlfn.XLOOKUP("Risky_Outbound",'Scoring_Config'!$A:$A,'Scoring_Config'!$C:$C,25),0),"False,0")</f>
        <v>0</v>
      </c>
      <c r="AL1254" t="s">
        <v>6697</v>
      </c>
      <c r="AM1254" cm="1">
        <f t="array" ref="AM125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54" t="s">
        <v>6697</v>
      </c>
      <c r="AO1254" t="s">
        <v>6697</v>
      </c>
      <c r="AP1254" t="s">
        <v>6697</v>
      </c>
      <c r="AQ1254" cm="1">
        <f t="array" ref="AQ1254">IF(FALSE,"True," &amp; IF(_xlfn.XLOOKUP("Service_IsAny",'Scoring_Config'!$A:$A,'Scoring_Config'!$D:$D,"Yes")="Yes",_xlfn.XLOOKUP("Service_IsAny",'Scoring_Config'!$A:$A,'Scoring_Config'!$C:$C,0),0),"False,0")</f>
        <v>0</v>
      </c>
      <c r="AR1254">
        <v>103</v>
      </c>
      <c r="AS1254" cm="1">
        <f t="array" ref="AS1254">IF(FALSE,"True," &amp; IF(_xlfn.XLOOKUP("Service_RangeGt1000",'Scoring_Config'!$A:$A,'Scoring_Config'!$D:$D,"Yes")="Yes",_xlfn.XLOOKUP("Service_RangeGt1000",'Scoring_Config'!$A:$A,'Scoring_Config'!$C:$C,0),0),"False,0")</f>
        <v>0</v>
      </c>
      <c r="AT1254" cm="1">
        <f t="array" ref="AT1254">IF(FALSE,"True," &amp; IF(_xlfn.XLOOKUP("App_IsAny",'Scoring_Config'!$A:$A,'Scoring_Config'!$D:$D,"Yes")="Yes",_xlfn.XLOOKUP("App_IsAny",'Scoring_Config'!$A:$A,'Scoring_Config'!$C:$C,0),0),"False,0")</f>
        <v>0</v>
      </c>
      <c r="AU1254">
        <v>0</v>
      </c>
      <c r="AV1254" cm="1">
        <f t="array" ref="AV1254">IF(FALSE,"True," &amp; IF(_xlfn.XLOOKUP("App_RangeGt1000",'Scoring_Config'!$A:$A,'Scoring_Config'!$D:$D,"Yes")="Yes",_xlfn.XLOOKUP("App_RangeGt1000",'Scoring_Config'!$A:$A,'Scoring_Config'!$C:$C,0),0),"False,0")</f>
        <v>0</v>
      </c>
      <c r="AW1254" cm="1">
        <f t="array" ref="AW1254">IF(FALSE,"True," &amp; IF(_xlfn.XLOOKUP("Action_IsDenyOrDrop",'Scoring_Config'!$A:$A,'Scoring_Config'!$D:$D,"Yes")="Yes",_xlfn.XLOOKUP("Action_IsDenyOrDrop",'Scoring_Config'!$A:$A,'Scoring_Config'!$C:$C,0),0),"False,0")</f>
        <v>0</v>
      </c>
      <c r="AX1254" cm="1">
        <f t="array" ref="AX1254">IF(LEFT(AW1254,4)="True",0,(IF(LEFT(Y1254,4)="True",IF(_xlfn.XLOOKUP("Src_IsAny",'Scoring_Config'!$A:$A,'Scoring_Config'!$D:$D,"Yes")="Yes",_xlfn.XLOOKUP("Src_IsAny",'Scoring_Config'!$A:$A,'Scoring_Config'!$C:$C,10),0),0)+IF(LEFT(Z1254,4)="True",IF(_xlfn.XLOOKUP("Src_CIDR_Le_16",'Scoring_Config'!$A:$A,'Scoring_Config'!$D:$D,"Yes")="Yes",_xlfn.XLOOKUP("Src_CIDR_Le_16",'Scoring_Config'!$A:$A,'Scoring_Config'!$C:$C,10),0),0)+IF(LEFT(AA1254,4)="True",IF(_xlfn.XLOOKUP("Src_CIDR_17_22",'Scoring_Config'!$A:$A,'Scoring_Config'!$D:$D,"Yes")="Yes",_xlfn.XLOOKUP("Src_CIDR_17_22",'Scoring_Config'!$A:$A,'Scoring_Config'!$C:$C,5),0),0)+IF(LEFT(AB1254,4)="True",IF(_xlfn.XLOOKUP("Dst_IsAny",'Scoring_Config'!$A:$A,'Scoring_Config'!$D:$D,"Yes")="Yes",_xlfn.XLOOKUP("Dst_IsAny",'Scoring_Config'!$A:$A,'Scoring_Config'!$C:$C,10),0),0)+IF(LEFT(AC1254,4)="True",IF(_xlfn.XLOOKUP("Dst_CIDR_Le_16",'Scoring_Config'!$A:$A,'Scoring_Config'!$D:$D,"Yes")="Yes",_xlfn.XLOOKUP("Dst_CIDR_Le_16",'Scoring_Config'!$A:$A,'Scoring_Config'!$C:$C,10),0),0)+IF(LEFT(AD1254,4)="True",IF(_xlfn.XLOOKUP("Dst_CIDR_17_22",'Scoring_Config'!$A:$A,'Scoring_Config'!$D:$D,"Yes")="Yes",_xlfn.XLOOKUP("Dst_CIDR_17_22",'Scoring_Config'!$A:$A,'Scoring_Config'!$C:$C,5),0),0)+IF(LEFT(AE1254,4)="True",IF(_xlfn.XLOOKUP("SrcZone_IsAny",'Scoring_Config'!$A:$A,'Scoring_Config'!$D:$D,"Yes")="Yes",_xlfn.XLOOKUP("SrcZone_IsAny",'Scoring_Config'!$A:$A,'Scoring_Config'!$C:$C,10),0),0)+IF(LEFT(AF1254,4)="True",IF(_xlfn.XLOOKUP("DstZone_IsAny",'Scoring_Config'!$A:$A,'Scoring_Config'!$D:$D,"Yes")="Yes",_xlfn.XLOOKUP("DstZone_IsAny",'Scoring_Config'!$A:$A,'Scoring_Config'!$C:$C,10),0),0)+IF(LEFT(AG1254,4)="True",IF(_xlfn.XLOOKUP("Service_Any_OR_RangeGt1000",'Scoring_Config'!$A:$A,'Scoring_Config'!$D:$D,"Yes")="Yes",_xlfn.XLOOKUP("Service_Any_OR_RangeGt1000",'Scoring_Config'!$A:$A,'Scoring_Config'!$C:$C,10),0),0)+IF(LEFT(AH1254,4)="True",IF(_xlfn.XLOOKUP("App_Any_OR_RangeGt1000",'Scoring_Config'!$A:$A,'Scoring_Config'!$D:$D,"Yes")="Yes",_xlfn.XLOOKUP("App_Any_OR_RangeGt1000",'Scoring_Config'!$A:$A,'Scoring_Config'!$C:$C,10),0),0)+IF(LEFT(AI1254,4)="True",IF(_xlfn.XLOOKUP("Service_Insecure_Match",'Scoring_Config'!$A:$A,'Scoring_Config'!$D:$D,"Yes")="Yes",_xlfn.XLOOKUP("Service_Insecure_Match",'Scoring_Config'!$A:$A,'Scoring_Config'!$C:$C,5),0),0)+IF(LEFT(AJ1254,4)="True",IF(_xlfn.XLOOKUP("Risky_Inbound",'Scoring_Config'!$A:$A,'Scoring_Config'!$D:$D,"Yes")="Yes",_xlfn.XLOOKUP("Risky_Inbound",'Scoring_Config'!$A:$A,'Scoring_Config'!$C:$C,50),0),0)+IF(LEFT(AK1254,4)="True",IF(_xlfn.XLOOKUP("Risky_Outbound",'Scoring_Config'!$A:$A,'Scoring_Config'!$D:$D,"Yes")="Yes",_xlfn.XLOOKUP("Risky_Outbound",'Scoring_Config'!$A:$A,'Scoring_Config'!$C:$C,25),0),0)+IF(LEFT(AZ1254,4)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1254,FIND(",",AL1254)+1,100)),0)+IF(LEFT(AM1254,4)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1254,FIND(",",AN1254)+1,100)),0)+IF(_xlfn.XLOOKUP("Profile_Scoring",'Scoring_Config'!$A:$A,'Scoring_Config'!$D:$D,"Yes")="Yes",VALUE(MID(AO1254,FIND(",",AO1254)+1,100)),0)+IF(_xlfn.XLOOKUP("Options_Scoring",'Scoring_Config'!$A:$A,'Scoring_Config'!$D:$D,"Yes")="Yes",VALUE(MID(AP1254,FIND(",",AP1254)+1,100)),0)))</f>
        <v>0</v>
      </c>
      <c r="AZ1254" cm="1">
        <f t="array" ref="AZ1254">IF(FALSE,"True," &amp; IF(_xlfn.XLOOKUP("Migrate_Insecure",'Scoring_Config'!$A:$A,'Scoring_Config'!$D:$D,"Yes")="Yes",_xlfn.XLOOKUP("Migrate_Insecure",'Scoring_Config'!$A:$A,'Scoring_Config'!$C:$C,10),0),"False,0")</f>
        <v>0</v>
      </c>
    </row>
    <row r="1255" spans="1:52">
      <c r="A1255" t="s">
        <v>1979</v>
      </c>
      <c r="B1255" t="s">
        <v>3227</v>
      </c>
      <c r="C1255" t="s">
        <v>3542</v>
      </c>
      <c r="D1255" t="s">
        <v>3545</v>
      </c>
      <c r="E1255" t="s">
        <v>3563</v>
      </c>
      <c r="F1255" t="s">
        <v>3971</v>
      </c>
      <c r="G1255" t="s">
        <v>652</v>
      </c>
      <c r="H1255" t="s">
        <v>174</v>
      </c>
      <c r="I1255" t="s">
        <v>3979</v>
      </c>
      <c r="J1255" t="s">
        <v>653</v>
      </c>
      <c r="K1255" t="s">
        <v>1676</v>
      </c>
      <c r="L1255" t="s">
        <v>1583</v>
      </c>
      <c r="M1255" t="s">
        <v>1974</v>
      </c>
      <c r="N1255" t="s">
        <v>4315</v>
      </c>
      <c r="O1255" t="s">
        <v>4319</v>
      </c>
      <c r="P1255" t="s">
        <v>4322</v>
      </c>
      <c r="Q1255" t="s">
        <v>5207</v>
      </c>
      <c r="R1255" t="s">
        <v>5440</v>
      </c>
      <c r="S1255" t="s">
        <v>5440</v>
      </c>
      <c r="T1255" t="s">
        <v>5817</v>
      </c>
      <c r="U1255" t="s">
        <v>5955</v>
      </c>
      <c r="Y1255" cm="1">
        <f t="array" ref="Y1255">IF(FALSE,"True," &amp; IF(_xlfn.XLOOKUP("Src_IsAny",'Scoring_Config'!$A:$A,'Scoring_Config'!$D:$D,"Yes")="Yes",_xlfn.XLOOKUP("Src_IsAny",'Scoring_Config'!$A:$A,'Scoring_Config'!$C:$C,10),0),"False,0")</f>
        <v>0</v>
      </c>
      <c r="Z1255" cm="1">
        <f t="array" ref="Z1255">IF(FALSE,"True," &amp; IF(_xlfn.XLOOKUP("Src_CIDR_Le_16",'Scoring_Config'!$A:$A,'Scoring_Config'!$D:$D,"Yes")="Yes",_xlfn.XLOOKUP("Src_CIDR_Le_16",'Scoring_Config'!$A:$A,'Scoring_Config'!$C:$C,10),0),"False,0")</f>
        <v>0</v>
      </c>
      <c r="AA1255" cm="1">
        <f t="array" ref="AA1255">IF(FALSE,"True," &amp; IF(_xlfn.XLOOKUP("Src_CIDR_17_22",'Scoring_Config'!$A:$A,'Scoring_Config'!$D:$D,"Yes")="Yes",_xlfn.XLOOKUP("Src_CIDR_17_22",'Scoring_Config'!$A:$A,'Scoring_Config'!$C:$C,5),0),"False,0")</f>
        <v>0</v>
      </c>
      <c r="AB1255" cm="1">
        <f t="array" ref="AB1255">IF(FALSE,"True," &amp; IF(_xlfn.XLOOKUP("Dst_IsAny",'Scoring_Config'!$A:$A,'Scoring_Config'!$D:$D,"Yes")="Yes",_xlfn.XLOOKUP("Dst_IsAny",'Scoring_Config'!$A:$A,'Scoring_Config'!$C:$C,10),0),"False,0")</f>
        <v>0</v>
      </c>
      <c r="AC1255" cm="1">
        <f t="array" ref="AC1255">IF(FALSE,"True," &amp; IF(_xlfn.XLOOKUP("Dst_CIDR_Le_16",'Scoring_Config'!$A:$A,'Scoring_Config'!$D:$D,"Yes")="Yes",_xlfn.XLOOKUP("Dst_CIDR_Le_16",'Scoring_Config'!$A:$A,'Scoring_Config'!$C:$C,10),0),"False,0")</f>
        <v>0</v>
      </c>
      <c r="AD1255" cm="1">
        <f t="array" ref="AD1255">IF(FALSE,"True," &amp; IF(_xlfn.XLOOKUP("Dst_CIDR_17_22",'Scoring_Config'!$A:$A,'Scoring_Config'!$D:$D,"Yes")="Yes",_xlfn.XLOOKUP("Dst_CIDR_17_22",'Scoring_Config'!$A:$A,'Scoring_Config'!$C:$C,5),0),"False,0")</f>
        <v>0</v>
      </c>
      <c r="AE1255" cm="1">
        <f t="array" ref="AE1255">IF(FALSE,"True," &amp; IF(_xlfn.XLOOKUP("SrcZone_IsAny",'Scoring_Config'!$A:$A,'Scoring_Config'!$D:$D,"Yes")="Yes",_xlfn.XLOOKUP("SrcZone_IsAny",'Scoring_Config'!$A:$A,'Scoring_Config'!$C:$C,10),0),"False,0")</f>
        <v>0</v>
      </c>
      <c r="AF1255" cm="1">
        <f t="array" ref="AF1255">IF(FALSE,"True," &amp; IF(_xlfn.XLOOKUP("DstZone_IsAny",'Scoring_Config'!$A:$A,'Scoring_Config'!$D:$D,"Yes")="Yes",_xlfn.XLOOKUP("DstZone_IsAny",'Scoring_Config'!$A:$A,'Scoring_Config'!$C:$C,10),0),"False,0")</f>
        <v>0</v>
      </c>
      <c r="AG1255" cm="1">
        <f t="array" ref="AG125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55" cm="1">
        <f t="array" ref="AH1255">IF(FALSE,"True," &amp; IF(_xlfn.XLOOKUP("App_Any_OR_RangeGt1000",'Scoring_Config'!$A:$A,'Scoring_Config'!$D:$D,"Yes")="Yes",_xlfn.XLOOKUP("App_Any_OR_RangeGt1000",'Scoring_Config'!$A:$A,'Scoring_Config'!$C:$C,10),0),"False,0")</f>
        <v>0</v>
      </c>
      <c r="AI1255" cm="1">
        <f t="array" ref="AI1255">IF(FALSE,"True," &amp; IF(_xlfn.XLOOKUP("Service_Insecure_Match",'Scoring_Config'!$A:$A,'Scoring_Config'!$D:$D,"Yes")="Yes",_xlfn.XLOOKUP("Service_Insecure_Match",'Scoring_Config'!$A:$A,'Scoring_Config'!$C:$C,5),0),"False,0")</f>
        <v>0</v>
      </c>
      <c r="AJ1255" cm="1">
        <f t="array" ref="AJ1255">IF(FALSE,"True," &amp; IF(_xlfn.XLOOKUP("Risky_Inbound",'Scoring_Config'!$A:$A,'Scoring_Config'!$D:$D,"Yes")="Yes",_xlfn.XLOOKUP("Risky_Inbound",'Scoring_Config'!$A:$A,'Scoring_Config'!$C:$C,50),0),"False,0")</f>
        <v>0</v>
      </c>
      <c r="AK1255" cm="1">
        <f t="array" ref="AK1255">IF(FALSE,"True," &amp; IF(_xlfn.XLOOKUP("Risky_Outbound",'Scoring_Config'!$A:$A,'Scoring_Config'!$D:$D,"Yes")="Yes",_xlfn.XLOOKUP("Risky_Outbound",'Scoring_Config'!$A:$A,'Scoring_Config'!$C:$C,25),0),"False,0")</f>
        <v>0</v>
      </c>
      <c r="AL1255" t="s">
        <v>6697</v>
      </c>
      <c r="AM1255" cm="1">
        <f t="array" ref="AM125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55" t="s">
        <v>6697</v>
      </c>
      <c r="AO1255" t="s">
        <v>6697</v>
      </c>
      <c r="AP1255" t="s">
        <v>6697</v>
      </c>
      <c r="AQ1255" cm="1">
        <f t="array" ref="AQ1255">IF(FALSE,"True," &amp; IF(_xlfn.XLOOKUP("Service_IsAny",'Scoring_Config'!$A:$A,'Scoring_Config'!$D:$D,"Yes")="Yes",_xlfn.XLOOKUP("Service_IsAny",'Scoring_Config'!$A:$A,'Scoring_Config'!$C:$C,0),0),"False,0")</f>
        <v>0</v>
      </c>
      <c r="AR1255">
        <v>103</v>
      </c>
      <c r="AS1255" cm="1">
        <f t="array" ref="AS1255">IF(FALSE,"True," &amp; IF(_xlfn.XLOOKUP("Service_RangeGt1000",'Scoring_Config'!$A:$A,'Scoring_Config'!$D:$D,"Yes")="Yes",_xlfn.XLOOKUP("Service_RangeGt1000",'Scoring_Config'!$A:$A,'Scoring_Config'!$C:$C,0),0),"False,0")</f>
        <v>0</v>
      </c>
      <c r="AT1255" cm="1">
        <f t="array" ref="AT1255">IF(FALSE,"True," &amp; IF(_xlfn.XLOOKUP("App_IsAny",'Scoring_Config'!$A:$A,'Scoring_Config'!$D:$D,"Yes")="Yes",_xlfn.XLOOKUP("App_IsAny",'Scoring_Config'!$A:$A,'Scoring_Config'!$C:$C,0),0),"False,0")</f>
        <v>0</v>
      </c>
      <c r="AU1255">
        <v>0</v>
      </c>
      <c r="AV1255" cm="1">
        <f t="array" ref="AV1255">IF(FALSE,"True," &amp; IF(_xlfn.XLOOKUP("App_RangeGt1000",'Scoring_Config'!$A:$A,'Scoring_Config'!$D:$D,"Yes")="Yes",_xlfn.XLOOKUP("App_RangeGt1000",'Scoring_Config'!$A:$A,'Scoring_Config'!$C:$C,0),0),"False,0")</f>
        <v>0</v>
      </c>
      <c r="AW1255" cm="1">
        <f t="array" ref="AW1255">IF(FALSE,"True," &amp; IF(_xlfn.XLOOKUP("Action_IsDenyOrDrop",'Scoring_Config'!$A:$A,'Scoring_Config'!$D:$D,"Yes")="Yes",_xlfn.XLOOKUP("Action_IsDenyOrDrop",'Scoring_Config'!$A:$A,'Scoring_Config'!$C:$C,0),0),"False,0")</f>
        <v>0</v>
      </c>
      <c r="AX1255" cm="1">
        <f t="array" ref="AX1255">IF(LEFT(AW1255,4)="True",0,(IF(LEFT(Y1255,4)="True",IF(_xlfn.XLOOKUP("Src_IsAny",'Scoring_Config'!$A:$A,'Scoring_Config'!$D:$D,"Yes")="Yes",_xlfn.XLOOKUP("Src_IsAny",'Scoring_Config'!$A:$A,'Scoring_Config'!$C:$C,10),0),0)+IF(LEFT(Z1255,4)="True",IF(_xlfn.XLOOKUP("Src_CIDR_Le_16",'Scoring_Config'!$A:$A,'Scoring_Config'!$D:$D,"Yes")="Yes",_xlfn.XLOOKUP("Src_CIDR_Le_16",'Scoring_Config'!$A:$A,'Scoring_Config'!$C:$C,10),0),0)+IF(LEFT(AA1255,4)="True",IF(_xlfn.XLOOKUP("Src_CIDR_17_22",'Scoring_Config'!$A:$A,'Scoring_Config'!$D:$D,"Yes")="Yes",_xlfn.XLOOKUP("Src_CIDR_17_22",'Scoring_Config'!$A:$A,'Scoring_Config'!$C:$C,5),0),0)+IF(LEFT(AB1255,4)="True",IF(_xlfn.XLOOKUP("Dst_IsAny",'Scoring_Config'!$A:$A,'Scoring_Config'!$D:$D,"Yes")="Yes",_xlfn.XLOOKUP("Dst_IsAny",'Scoring_Config'!$A:$A,'Scoring_Config'!$C:$C,10),0),0)+IF(LEFT(AC1255,4)="True",IF(_xlfn.XLOOKUP("Dst_CIDR_Le_16",'Scoring_Config'!$A:$A,'Scoring_Config'!$D:$D,"Yes")="Yes",_xlfn.XLOOKUP("Dst_CIDR_Le_16",'Scoring_Config'!$A:$A,'Scoring_Config'!$C:$C,10),0),0)+IF(LEFT(AD1255,4)="True",IF(_xlfn.XLOOKUP("Dst_CIDR_17_22",'Scoring_Config'!$A:$A,'Scoring_Config'!$D:$D,"Yes")="Yes",_xlfn.XLOOKUP("Dst_CIDR_17_22",'Scoring_Config'!$A:$A,'Scoring_Config'!$C:$C,5),0),0)+IF(LEFT(AE1255,4)="True",IF(_xlfn.XLOOKUP("SrcZone_IsAny",'Scoring_Config'!$A:$A,'Scoring_Config'!$D:$D,"Yes")="Yes",_xlfn.XLOOKUP("SrcZone_IsAny",'Scoring_Config'!$A:$A,'Scoring_Config'!$C:$C,10),0),0)+IF(LEFT(AF1255,4)="True",IF(_xlfn.XLOOKUP("DstZone_IsAny",'Scoring_Config'!$A:$A,'Scoring_Config'!$D:$D,"Yes")="Yes",_xlfn.XLOOKUP("DstZone_IsAny",'Scoring_Config'!$A:$A,'Scoring_Config'!$C:$C,10),0),0)+IF(LEFT(AG1255,4)="True",IF(_xlfn.XLOOKUP("Service_Any_OR_RangeGt1000",'Scoring_Config'!$A:$A,'Scoring_Config'!$D:$D,"Yes")="Yes",_xlfn.XLOOKUP("Service_Any_OR_RangeGt1000",'Scoring_Config'!$A:$A,'Scoring_Config'!$C:$C,10),0),0)+IF(LEFT(AH1255,4)="True",IF(_xlfn.XLOOKUP("App_Any_OR_RangeGt1000",'Scoring_Config'!$A:$A,'Scoring_Config'!$D:$D,"Yes")="Yes",_xlfn.XLOOKUP("App_Any_OR_RangeGt1000",'Scoring_Config'!$A:$A,'Scoring_Config'!$C:$C,10),0),0)+IF(LEFT(AI1255,4)="True",IF(_xlfn.XLOOKUP("Service_Insecure_Match",'Scoring_Config'!$A:$A,'Scoring_Config'!$D:$D,"Yes")="Yes",_xlfn.XLOOKUP("Service_Insecure_Match",'Scoring_Config'!$A:$A,'Scoring_Config'!$C:$C,5),0),0)+IF(LEFT(AJ1255,4)="True",IF(_xlfn.XLOOKUP("Risky_Inbound",'Scoring_Config'!$A:$A,'Scoring_Config'!$D:$D,"Yes")="Yes",_xlfn.XLOOKUP("Risky_Inbound",'Scoring_Config'!$A:$A,'Scoring_Config'!$C:$C,50),0),0)+IF(LEFT(AK1255,4)="True",IF(_xlfn.XLOOKUP("Risky_Outbound",'Scoring_Config'!$A:$A,'Scoring_Config'!$D:$D,"Yes")="Yes",_xlfn.XLOOKUP("Risky_Outbound",'Scoring_Config'!$A:$A,'Scoring_Config'!$C:$C,25),0),0)+IF(LEFT(AZ1255,4)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1255,FIND(",",AL1255)+1,100)),0)+IF(LEFT(AM1255,4)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1255,FIND(",",AN1255)+1,100)),0)+IF(_xlfn.XLOOKUP("Profile_Scoring",'Scoring_Config'!$A:$A,'Scoring_Config'!$D:$D,"Yes")="Yes",VALUE(MID(AO1255,FIND(",",AO1255)+1,100)),0)+IF(_xlfn.XLOOKUP("Options_Scoring",'Scoring_Config'!$A:$A,'Scoring_Config'!$D:$D,"Yes")="Yes",VALUE(MID(AP1255,FIND(",",AP1255)+1,100)),0)))</f>
        <v>0</v>
      </c>
      <c r="AZ1255" cm="1">
        <f t="array" ref="AZ1255">IF(FALSE,"True," &amp; IF(_xlfn.XLOOKUP("Migrate_Insecure",'Scoring_Config'!$A:$A,'Scoring_Config'!$D:$D,"Yes")="Yes",_xlfn.XLOOKUP("Migrate_Insecure",'Scoring_Config'!$A:$A,'Scoring_Config'!$C:$C,10),0),"False,0")</f>
        <v>0</v>
      </c>
    </row>
    <row r="1256" spans="1:52">
      <c r="A1256" t="s">
        <v>1979</v>
      </c>
      <c r="B1256" t="s">
        <v>3228</v>
      </c>
      <c r="C1256" t="s">
        <v>3542</v>
      </c>
      <c r="D1256" t="s">
        <v>3545</v>
      </c>
      <c r="E1256" t="s">
        <v>3563</v>
      </c>
      <c r="F1256" t="s">
        <v>3971</v>
      </c>
      <c r="G1256" t="s">
        <v>652</v>
      </c>
      <c r="H1256" t="s">
        <v>174</v>
      </c>
      <c r="I1256" t="s">
        <v>4279</v>
      </c>
      <c r="J1256" t="s">
        <v>1223</v>
      </c>
      <c r="K1256" t="s">
        <v>1721</v>
      </c>
      <c r="L1256" t="s">
        <v>1327</v>
      </c>
      <c r="M1256" t="s">
        <v>1974</v>
      </c>
      <c r="N1256" t="s">
        <v>4315</v>
      </c>
      <c r="O1256" t="s">
        <v>4319</v>
      </c>
      <c r="P1256" t="s">
        <v>4321</v>
      </c>
      <c r="Q1256" t="s">
        <v>5206</v>
      </c>
      <c r="R1256" t="s">
        <v>5439</v>
      </c>
      <c r="S1256" t="s">
        <v>4324</v>
      </c>
      <c r="T1256" t="s">
        <v>5817</v>
      </c>
      <c r="U1256" t="s">
        <v>5955</v>
      </c>
      <c r="Y1256" cm="1">
        <f t="array" ref="Y1256">IF(FALSE,"True," &amp; IF(_xlfn.XLOOKUP("Src_IsAny",'Scoring_Config'!$A:$A,'Scoring_Config'!$D:$D,"Yes")="Yes",_xlfn.XLOOKUP("Src_IsAny",'Scoring_Config'!$A:$A,'Scoring_Config'!$C:$C,10),0),"False,0")</f>
        <v>0</v>
      </c>
      <c r="Z1256" cm="1">
        <f t="array" ref="Z1256">IF(FALSE,"True," &amp; IF(_xlfn.XLOOKUP("Src_CIDR_Le_16",'Scoring_Config'!$A:$A,'Scoring_Config'!$D:$D,"Yes")="Yes",_xlfn.XLOOKUP("Src_CIDR_Le_16",'Scoring_Config'!$A:$A,'Scoring_Config'!$C:$C,10),0),"False,0")</f>
        <v>0</v>
      </c>
      <c r="AA1256" cm="1">
        <f t="array" ref="AA1256">IF(FALSE,"True," &amp; IF(_xlfn.XLOOKUP("Src_CIDR_17_22",'Scoring_Config'!$A:$A,'Scoring_Config'!$D:$D,"Yes")="Yes",_xlfn.XLOOKUP("Src_CIDR_17_22",'Scoring_Config'!$A:$A,'Scoring_Config'!$C:$C,5),0),"False,0")</f>
        <v>0</v>
      </c>
      <c r="AB1256" cm="1">
        <f t="array" ref="AB1256">IF(FALSE,"True," &amp; IF(_xlfn.XLOOKUP("Dst_IsAny",'Scoring_Config'!$A:$A,'Scoring_Config'!$D:$D,"Yes")="Yes",_xlfn.XLOOKUP("Dst_IsAny",'Scoring_Config'!$A:$A,'Scoring_Config'!$C:$C,10),0),"False,0")</f>
        <v>0</v>
      </c>
      <c r="AC1256" cm="1">
        <f t="array" ref="AC1256">IF(FALSE,"True," &amp; IF(_xlfn.XLOOKUP("Dst_CIDR_Le_16",'Scoring_Config'!$A:$A,'Scoring_Config'!$D:$D,"Yes")="Yes",_xlfn.XLOOKUP("Dst_CIDR_Le_16",'Scoring_Config'!$A:$A,'Scoring_Config'!$C:$C,10),0),"False,0")</f>
        <v>0</v>
      </c>
      <c r="AD1256" cm="1">
        <f t="array" ref="AD1256">IF(FALSE,"True," &amp; IF(_xlfn.XLOOKUP("Dst_CIDR_17_22",'Scoring_Config'!$A:$A,'Scoring_Config'!$D:$D,"Yes")="Yes",_xlfn.XLOOKUP("Dst_CIDR_17_22",'Scoring_Config'!$A:$A,'Scoring_Config'!$C:$C,5),0),"False,0")</f>
        <v>0</v>
      </c>
      <c r="AE1256" cm="1">
        <f t="array" ref="AE1256">IF(FALSE,"True," &amp; IF(_xlfn.XLOOKUP("SrcZone_IsAny",'Scoring_Config'!$A:$A,'Scoring_Config'!$D:$D,"Yes")="Yes",_xlfn.XLOOKUP("SrcZone_IsAny",'Scoring_Config'!$A:$A,'Scoring_Config'!$C:$C,10),0),"False,0")</f>
        <v>0</v>
      </c>
      <c r="AF1256" cm="1">
        <f t="array" ref="AF1256">IF(FALSE,"True," &amp; IF(_xlfn.XLOOKUP("DstZone_IsAny",'Scoring_Config'!$A:$A,'Scoring_Config'!$D:$D,"Yes")="Yes",_xlfn.XLOOKUP("DstZone_IsAny",'Scoring_Config'!$A:$A,'Scoring_Config'!$C:$C,10),0),"False,0")</f>
        <v>0</v>
      </c>
      <c r="AG1256" cm="1">
        <f t="array" ref="AG125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56" cm="1">
        <f t="array" ref="AH1256">IF(FALSE,"True," &amp; IF(_xlfn.XLOOKUP("App_Any_OR_RangeGt1000",'Scoring_Config'!$A:$A,'Scoring_Config'!$D:$D,"Yes")="Yes",_xlfn.XLOOKUP("App_Any_OR_RangeGt1000",'Scoring_Config'!$A:$A,'Scoring_Config'!$C:$C,10),0),"False,0")</f>
        <v>0</v>
      </c>
      <c r="AI1256" cm="1">
        <f t="array" ref="AI1256">IF(FALSE,"True," &amp; IF(_xlfn.XLOOKUP("Service_Insecure_Match",'Scoring_Config'!$A:$A,'Scoring_Config'!$D:$D,"Yes")="Yes",_xlfn.XLOOKUP("Service_Insecure_Match",'Scoring_Config'!$A:$A,'Scoring_Config'!$C:$C,5),0),"False,0")</f>
        <v>0</v>
      </c>
      <c r="AJ1256" cm="1">
        <f t="array" ref="AJ1256">IF(FALSE,"True," &amp; IF(_xlfn.XLOOKUP("Risky_Inbound",'Scoring_Config'!$A:$A,'Scoring_Config'!$D:$D,"Yes")="Yes",_xlfn.XLOOKUP("Risky_Inbound",'Scoring_Config'!$A:$A,'Scoring_Config'!$C:$C,50),0),"False,0")</f>
        <v>0</v>
      </c>
      <c r="AK1256" cm="1">
        <f t="array" ref="AK1256">IF(FALSE,"True," &amp; IF(_xlfn.XLOOKUP("Risky_Outbound",'Scoring_Config'!$A:$A,'Scoring_Config'!$D:$D,"Yes")="Yes",_xlfn.XLOOKUP("Risky_Outbound",'Scoring_Config'!$A:$A,'Scoring_Config'!$C:$C,25),0),"False,0")</f>
        <v>0</v>
      </c>
      <c r="AL1256" t="s">
        <v>6700</v>
      </c>
      <c r="AM1256" cm="1">
        <f t="array" ref="AM125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56" t="s">
        <v>6697</v>
      </c>
      <c r="AO1256" t="s">
        <v>6697</v>
      </c>
      <c r="AP1256" t="s">
        <v>6697</v>
      </c>
      <c r="AQ1256" cm="1">
        <f t="array" ref="AQ1256">IF(FALSE,"True," &amp; IF(_xlfn.XLOOKUP("Service_IsAny",'Scoring_Config'!$A:$A,'Scoring_Config'!$D:$D,"Yes")="Yes",_xlfn.XLOOKUP("Service_IsAny",'Scoring_Config'!$A:$A,'Scoring_Config'!$C:$C,0),0),"False,0")</f>
        <v>0</v>
      </c>
      <c r="AR1256">
        <v>0</v>
      </c>
      <c r="AS1256" cm="1">
        <f t="array" ref="AS1256">IF(FALSE,"True," &amp; IF(_xlfn.XLOOKUP("Service_RangeGt1000",'Scoring_Config'!$A:$A,'Scoring_Config'!$D:$D,"Yes")="Yes",_xlfn.XLOOKUP("Service_RangeGt1000",'Scoring_Config'!$A:$A,'Scoring_Config'!$C:$C,0),0),"False,0")</f>
        <v>0</v>
      </c>
      <c r="AT1256" cm="1">
        <f t="array" ref="AT1256">IF(FALSE,"True," &amp; IF(_xlfn.XLOOKUP("App_IsAny",'Scoring_Config'!$A:$A,'Scoring_Config'!$D:$D,"Yes")="Yes",_xlfn.XLOOKUP("App_IsAny",'Scoring_Config'!$A:$A,'Scoring_Config'!$C:$C,0),0),"False,0")</f>
        <v>0</v>
      </c>
      <c r="AU1256">
        <v>2</v>
      </c>
      <c r="AV1256" cm="1">
        <f t="array" ref="AV1256">IF(FALSE,"True," &amp; IF(_xlfn.XLOOKUP("App_RangeGt1000",'Scoring_Config'!$A:$A,'Scoring_Config'!$D:$D,"Yes")="Yes",_xlfn.XLOOKUP("App_RangeGt1000",'Scoring_Config'!$A:$A,'Scoring_Config'!$C:$C,0),0),"False,0")</f>
        <v>0</v>
      </c>
      <c r="AW1256" cm="1">
        <f t="array" ref="AW1256">IF(FALSE,"True," &amp; IF(_xlfn.XLOOKUP("Action_IsDenyOrDrop",'Scoring_Config'!$A:$A,'Scoring_Config'!$D:$D,"Yes")="Yes",_xlfn.XLOOKUP("Action_IsDenyOrDrop",'Scoring_Config'!$A:$A,'Scoring_Config'!$C:$C,0),0),"False,0")</f>
        <v>0</v>
      </c>
      <c r="AX1256" cm="1">
        <f t="array" ref="AX1256">IF(LEFT(AW1256,4)="True",0,(IF(LEFT(Y1256,4)="True",IF(_xlfn.XLOOKUP("Src_IsAny",'Scoring_Config'!$A:$A,'Scoring_Config'!$D:$D,"Yes")="Yes",_xlfn.XLOOKUP("Src_IsAny",'Scoring_Config'!$A:$A,'Scoring_Config'!$C:$C,10),0),0)+IF(LEFT(Z1256,4)="True",IF(_xlfn.XLOOKUP("Src_CIDR_Le_16",'Scoring_Config'!$A:$A,'Scoring_Config'!$D:$D,"Yes")="Yes",_xlfn.XLOOKUP("Src_CIDR_Le_16",'Scoring_Config'!$A:$A,'Scoring_Config'!$C:$C,10),0),0)+IF(LEFT(AA1256,4)="True",IF(_xlfn.XLOOKUP("Src_CIDR_17_22",'Scoring_Config'!$A:$A,'Scoring_Config'!$D:$D,"Yes")="Yes",_xlfn.XLOOKUP("Src_CIDR_17_22",'Scoring_Config'!$A:$A,'Scoring_Config'!$C:$C,5),0),0)+IF(LEFT(AB1256,4)="True",IF(_xlfn.XLOOKUP("Dst_IsAny",'Scoring_Config'!$A:$A,'Scoring_Config'!$D:$D,"Yes")="Yes",_xlfn.XLOOKUP("Dst_IsAny",'Scoring_Config'!$A:$A,'Scoring_Config'!$C:$C,10),0),0)+IF(LEFT(AC1256,4)="True",IF(_xlfn.XLOOKUP("Dst_CIDR_Le_16",'Scoring_Config'!$A:$A,'Scoring_Config'!$D:$D,"Yes")="Yes",_xlfn.XLOOKUP("Dst_CIDR_Le_16",'Scoring_Config'!$A:$A,'Scoring_Config'!$C:$C,10),0),0)+IF(LEFT(AD1256,4)="True",IF(_xlfn.XLOOKUP("Dst_CIDR_17_22",'Scoring_Config'!$A:$A,'Scoring_Config'!$D:$D,"Yes")="Yes",_xlfn.XLOOKUP("Dst_CIDR_17_22",'Scoring_Config'!$A:$A,'Scoring_Config'!$C:$C,5),0),0)+IF(LEFT(AE1256,4)="True",IF(_xlfn.XLOOKUP("SrcZone_IsAny",'Scoring_Config'!$A:$A,'Scoring_Config'!$D:$D,"Yes")="Yes",_xlfn.XLOOKUP("SrcZone_IsAny",'Scoring_Config'!$A:$A,'Scoring_Config'!$C:$C,10),0),0)+IF(LEFT(AF1256,4)="True",IF(_xlfn.XLOOKUP("DstZone_IsAny",'Scoring_Config'!$A:$A,'Scoring_Config'!$D:$D,"Yes")="Yes",_xlfn.XLOOKUP("DstZone_IsAny",'Scoring_Config'!$A:$A,'Scoring_Config'!$C:$C,10),0),0)+IF(LEFT(AG1256,4)="True",IF(_xlfn.XLOOKUP("Service_Any_OR_RangeGt1000",'Scoring_Config'!$A:$A,'Scoring_Config'!$D:$D,"Yes")="Yes",_xlfn.XLOOKUP("Service_Any_OR_RangeGt1000",'Scoring_Config'!$A:$A,'Scoring_Config'!$C:$C,10),0),0)+IF(LEFT(AH1256,4)="True",IF(_xlfn.XLOOKUP("App_Any_OR_RangeGt1000",'Scoring_Config'!$A:$A,'Scoring_Config'!$D:$D,"Yes")="Yes",_xlfn.XLOOKUP("App_Any_OR_RangeGt1000",'Scoring_Config'!$A:$A,'Scoring_Config'!$C:$C,10),0),0)+IF(LEFT(AI1256,4)="True",IF(_xlfn.XLOOKUP("Service_Insecure_Match",'Scoring_Config'!$A:$A,'Scoring_Config'!$D:$D,"Yes")="Yes",_xlfn.XLOOKUP("Service_Insecure_Match",'Scoring_Config'!$A:$A,'Scoring_Config'!$C:$C,5),0),0)+IF(LEFT(AJ1256,4)="True",IF(_xlfn.XLOOKUP("Risky_Inbound",'Scoring_Config'!$A:$A,'Scoring_Config'!$D:$D,"Yes")="Yes",_xlfn.XLOOKUP("Risky_Inbound",'Scoring_Config'!$A:$A,'Scoring_Config'!$C:$C,50),0),0)+IF(LEFT(AK1256,4)="True",IF(_xlfn.XLOOKUP("Risky_Outbound",'Scoring_Config'!$A:$A,'Scoring_Config'!$D:$D,"Yes")="Yes",_xlfn.XLOOKUP("Risky_Outbound",'Scoring_Config'!$A:$A,'Scoring_Config'!$C:$C,25),0),0)+IF(LEFT(AZ1256,4)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1256,FIND(",",AL1256)+1,100)),0)+IF(LEFT(AM1256,4)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1256,FIND(",",AN1256)+1,100)),0)+IF(_xlfn.XLOOKUP("Profile_Scoring",'Scoring_Config'!$A:$A,'Scoring_Config'!$D:$D,"Yes")="Yes",VALUE(MID(AO1256,FIND(",",AO1256)+1,100)),0)+IF(_xlfn.XLOOKUP("Options_Scoring",'Scoring_Config'!$A:$A,'Scoring_Config'!$D:$D,"Yes")="Yes",VALUE(MID(AP1256,FIND(",",AP1256)+1,100)),0)))</f>
        <v>0</v>
      </c>
      <c r="AZ1256" cm="1">
        <f t="array" ref="AZ1256">IF(FALSE,"True," &amp; IF(_xlfn.XLOOKUP("Migrate_Insecure",'Scoring_Config'!$A:$A,'Scoring_Config'!$D:$D,"Yes")="Yes",_xlfn.XLOOKUP("Migrate_Insecure",'Scoring_Config'!$A:$A,'Scoring_Config'!$C:$C,10),0),"False,0")</f>
        <v>0</v>
      </c>
    </row>
    <row r="1257" spans="1:52">
      <c r="A1257" t="s">
        <v>1979</v>
      </c>
      <c r="B1257" t="s">
        <v>3229</v>
      </c>
      <c r="C1257" t="s">
        <v>3542</v>
      </c>
      <c r="D1257" t="s">
        <v>3545</v>
      </c>
      <c r="E1257" t="s">
        <v>3563</v>
      </c>
      <c r="F1257" t="s">
        <v>3979</v>
      </c>
      <c r="G1257" t="s">
        <v>653</v>
      </c>
      <c r="H1257" t="s">
        <v>174</v>
      </c>
      <c r="I1257" t="s">
        <v>3971</v>
      </c>
      <c r="J1257" t="s">
        <v>652</v>
      </c>
      <c r="K1257" t="s">
        <v>1721</v>
      </c>
      <c r="L1257" t="s">
        <v>1327</v>
      </c>
      <c r="M1257" t="s">
        <v>1974</v>
      </c>
      <c r="N1257" t="s">
        <v>4315</v>
      </c>
      <c r="O1257" t="s">
        <v>4319</v>
      </c>
      <c r="P1257" t="s">
        <v>4323</v>
      </c>
      <c r="Q1257" t="s">
        <v>5206</v>
      </c>
      <c r="R1257" t="s">
        <v>5439</v>
      </c>
      <c r="S1257" t="s">
        <v>4324</v>
      </c>
      <c r="T1257" t="s">
        <v>5817</v>
      </c>
      <c r="U1257" t="s">
        <v>5955</v>
      </c>
      <c r="Y1257" cm="1">
        <f t="array" ref="Y1257">IF(FALSE,"True," &amp; IF(_xlfn.XLOOKUP("Src_IsAny",'Scoring_Config'!$A:$A,'Scoring_Config'!$D:$D,"Yes")="Yes",_xlfn.XLOOKUP("Src_IsAny",'Scoring_Config'!$A:$A,'Scoring_Config'!$C:$C,10),0),"False,0")</f>
        <v>0</v>
      </c>
      <c r="Z1257" cm="1">
        <f t="array" ref="Z1257">IF(FALSE,"True," &amp; IF(_xlfn.XLOOKUP("Src_CIDR_Le_16",'Scoring_Config'!$A:$A,'Scoring_Config'!$D:$D,"Yes")="Yes",_xlfn.XLOOKUP("Src_CIDR_Le_16",'Scoring_Config'!$A:$A,'Scoring_Config'!$C:$C,10),0),"False,0")</f>
        <v>0</v>
      </c>
      <c r="AA1257" cm="1">
        <f t="array" ref="AA1257">IF(FALSE,"True," &amp; IF(_xlfn.XLOOKUP("Src_CIDR_17_22",'Scoring_Config'!$A:$A,'Scoring_Config'!$D:$D,"Yes")="Yes",_xlfn.XLOOKUP("Src_CIDR_17_22",'Scoring_Config'!$A:$A,'Scoring_Config'!$C:$C,5),0),"False,0")</f>
        <v>0</v>
      </c>
      <c r="AB1257" cm="1">
        <f t="array" ref="AB1257">IF(FALSE,"True," &amp; IF(_xlfn.XLOOKUP("Dst_IsAny",'Scoring_Config'!$A:$A,'Scoring_Config'!$D:$D,"Yes")="Yes",_xlfn.XLOOKUP("Dst_IsAny",'Scoring_Config'!$A:$A,'Scoring_Config'!$C:$C,10),0),"False,0")</f>
        <v>0</v>
      </c>
      <c r="AC1257" cm="1">
        <f t="array" ref="AC1257">IF(FALSE,"True," &amp; IF(_xlfn.XLOOKUP("Dst_CIDR_Le_16",'Scoring_Config'!$A:$A,'Scoring_Config'!$D:$D,"Yes")="Yes",_xlfn.XLOOKUP("Dst_CIDR_Le_16",'Scoring_Config'!$A:$A,'Scoring_Config'!$C:$C,10),0),"False,0")</f>
        <v>0</v>
      </c>
      <c r="AD1257" cm="1">
        <f t="array" ref="AD1257">IF(FALSE,"True," &amp; IF(_xlfn.XLOOKUP("Dst_CIDR_17_22",'Scoring_Config'!$A:$A,'Scoring_Config'!$D:$D,"Yes")="Yes",_xlfn.XLOOKUP("Dst_CIDR_17_22",'Scoring_Config'!$A:$A,'Scoring_Config'!$C:$C,5),0),"False,0")</f>
        <v>0</v>
      </c>
      <c r="AE1257" cm="1">
        <f t="array" ref="AE1257">IF(FALSE,"True," &amp; IF(_xlfn.XLOOKUP("SrcZone_IsAny",'Scoring_Config'!$A:$A,'Scoring_Config'!$D:$D,"Yes")="Yes",_xlfn.XLOOKUP("SrcZone_IsAny",'Scoring_Config'!$A:$A,'Scoring_Config'!$C:$C,10),0),"False,0")</f>
        <v>0</v>
      </c>
      <c r="AF1257" cm="1">
        <f t="array" ref="AF1257">IF(FALSE,"True," &amp; IF(_xlfn.XLOOKUP("DstZone_IsAny",'Scoring_Config'!$A:$A,'Scoring_Config'!$D:$D,"Yes")="Yes",_xlfn.XLOOKUP("DstZone_IsAny",'Scoring_Config'!$A:$A,'Scoring_Config'!$C:$C,10),0),"False,0")</f>
        <v>0</v>
      </c>
      <c r="AG1257" cm="1">
        <f t="array" ref="AG125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57" cm="1">
        <f t="array" ref="AH1257">IF(FALSE,"True," &amp; IF(_xlfn.XLOOKUP("App_Any_OR_RangeGt1000",'Scoring_Config'!$A:$A,'Scoring_Config'!$D:$D,"Yes")="Yes",_xlfn.XLOOKUP("App_Any_OR_RangeGt1000",'Scoring_Config'!$A:$A,'Scoring_Config'!$C:$C,10),0),"False,0")</f>
        <v>0</v>
      </c>
      <c r="AI1257" cm="1">
        <f t="array" ref="AI1257">IF(FALSE,"True," &amp; IF(_xlfn.XLOOKUP("Service_Insecure_Match",'Scoring_Config'!$A:$A,'Scoring_Config'!$D:$D,"Yes")="Yes",_xlfn.XLOOKUP("Service_Insecure_Match",'Scoring_Config'!$A:$A,'Scoring_Config'!$C:$C,5),0),"False,0")</f>
        <v>0</v>
      </c>
      <c r="AJ1257" cm="1">
        <f t="array" ref="AJ1257">IF(FALSE,"True," &amp; IF(_xlfn.XLOOKUP("Risky_Inbound",'Scoring_Config'!$A:$A,'Scoring_Config'!$D:$D,"Yes")="Yes",_xlfn.XLOOKUP("Risky_Inbound",'Scoring_Config'!$A:$A,'Scoring_Config'!$C:$C,50),0),"False,0")</f>
        <v>0</v>
      </c>
      <c r="AK1257" cm="1">
        <f t="array" ref="AK1257">IF(FALSE,"True," &amp; IF(_xlfn.XLOOKUP("Risky_Outbound",'Scoring_Config'!$A:$A,'Scoring_Config'!$D:$D,"Yes")="Yes",_xlfn.XLOOKUP("Risky_Outbound",'Scoring_Config'!$A:$A,'Scoring_Config'!$C:$C,25),0),"False,0")</f>
        <v>0</v>
      </c>
      <c r="AL1257" t="s">
        <v>6699</v>
      </c>
      <c r="AM1257" cm="1">
        <f t="array" ref="AM125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57" t="s">
        <v>6697</v>
      </c>
      <c r="AO1257" t="s">
        <v>6697</v>
      </c>
      <c r="AP1257" t="s">
        <v>6697</v>
      </c>
      <c r="AQ1257" cm="1">
        <f t="array" ref="AQ1257">IF(FALSE,"True," &amp; IF(_xlfn.XLOOKUP("Service_IsAny",'Scoring_Config'!$A:$A,'Scoring_Config'!$D:$D,"Yes")="Yes",_xlfn.XLOOKUP("Service_IsAny",'Scoring_Config'!$A:$A,'Scoring_Config'!$C:$C,0),0),"False,0")</f>
        <v>0</v>
      </c>
      <c r="AR1257">
        <v>0</v>
      </c>
      <c r="AS1257" cm="1">
        <f t="array" ref="AS1257">IF(FALSE,"True," &amp; IF(_xlfn.XLOOKUP("Service_RangeGt1000",'Scoring_Config'!$A:$A,'Scoring_Config'!$D:$D,"Yes")="Yes",_xlfn.XLOOKUP("Service_RangeGt1000",'Scoring_Config'!$A:$A,'Scoring_Config'!$C:$C,0),0),"False,0")</f>
        <v>0</v>
      </c>
      <c r="AT1257" cm="1">
        <f t="array" ref="AT1257">IF(FALSE,"True," &amp; IF(_xlfn.XLOOKUP("App_IsAny",'Scoring_Config'!$A:$A,'Scoring_Config'!$D:$D,"Yes")="Yes",_xlfn.XLOOKUP("App_IsAny",'Scoring_Config'!$A:$A,'Scoring_Config'!$C:$C,0),0),"False,0")</f>
        <v>0</v>
      </c>
      <c r="AU1257">
        <v>2</v>
      </c>
      <c r="AV1257" cm="1">
        <f t="array" ref="AV1257">IF(FALSE,"True," &amp; IF(_xlfn.XLOOKUP("App_RangeGt1000",'Scoring_Config'!$A:$A,'Scoring_Config'!$D:$D,"Yes")="Yes",_xlfn.XLOOKUP("App_RangeGt1000",'Scoring_Config'!$A:$A,'Scoring_Config'!$C:$C,0),0),"False,0")</f>
        <v>0</v>
      </c>
      <c r="AW1257" cm="1">
        <f t="array" ref="AW1257">IF(FALSE,"True," &amp; IF(_xlfn.XLOOKUP("Action_IsDenyOrDrop",'Scoring_Config'!$A:$A,'Scoring_Config'!$D:$D,"Yes")="Yes",_xlfn.XLOOKUP("Action_IsDenyOrDrop",'Scoring_Config'!$A:$A,'Scoring_Config'!$C:$C,0),0),"False,0")</f>
        <v>0</v>
      </c>
      <c r="AX1257" cm="1">
        <f t="array" ref="AX1257">IF(LEFT(AW1257,4)="True",0,(IF(LEFT(Y1257,4)="True",IF(_xlfn.XLOOKUP("Src_IsAny",'Scoring_Config'!$A:$A,'Scoring_Config'!$D:$D,"Yes")="Yes",_xlfn.XLOOKUP("Src_IsAny",'Scoring_Config'!$A:$A,'Scoring_Config'!$C:$C,10),0),0)+IF(LEFT(Z1257,4)="True",IF(_xlfn.XLOOKUP("Src_CIDR_Le_16",'Scoring_Config'!$A:$A,'Scoring_Config'!$D:$D,"Yes")="Yes",_xlfn.XLOOKUP("Src_CIDR_Le_16",'Scoring_Config'!$A:$A,'Scoring_Config'!$C:$C,10),0),0)+IF(LEFT(AA1257,4)="True",IF(_xlfn.XLOOKUP("Src_CIDR_17_22",'Scoring_Config'!$A:$A,'Scoring_Config'!$D:$D,"Yes")="Yes",_xlfn.XLOOKUP("Src_CIDR_17_22",'Scoring_Config'!$A:$A,'Scoring_Config'!$C:$C,5),0),0)+IF(LEFT(AB1257,4)="True",IF(_xlfn.XLOOKUP("Dst_IsAny",'Scoring_Config'!$A:$A,'Scoring_Config'!$D:$D,"Yes")="Yes",_xlfn.XLOOKUP("Dst_IsAny",'Scoring_Config'!$A:$A,'Scoring_Config'!$C:$C,10),0),0)+IF(LEFT(AC1257,4)="True",IF(_xlfn.XLOOKUP("Dst_CIDR_Le_16",'Scoring_Config'!$A:$A,'Scoring_Config'!$D:$D,"Yes")="Yes",_xlfn.XLOOKUP("Dst_CIDR_Le_16",'Scoring_Config'!$A:$A,'Scoring_Config'!$C:$C,10),0),0)+IF(LEFT(AD1257,4)="True",IF(_xlfn.XLOOKUP("Dst_CIDR_17_22",'Scoring_Config'!$A:$A,'Scoring_Config'!$D:$D,"Yes")="Yes",_xlfn.XLOOKUP("Dst_CIDR_17_22",'Scoring_Config'!$A:$A,'Scoring_Config'!$C:$C,5),0),0)+IF(LEFT(AE1257,4)="True",IF(_xlfn.XLOOKUP("SrcZone_IsAny",'Scoring_Config'!$A:$A,'Scoring_Config'!$D:$D,"Yes")="Yes",_xlfn.XLOOKUP("SrcZone_IsAny",'Scoring_Config'!$A:$A,'Scoring_Config'!$C:$C,10),0),0)+IF(LEFT(AF1257,4)="True",IF(_xlfn.XLOOKUP("DstZone_IsAny",'Scoring_Config'!$A:$A,'Scoring_Config'!$D:$D,"Yes")="Yes",_xlfn.XLOOKUP("DstZone_IsAny",'Scoring_Config'!$A:$A,'Scoring_Config'!$C:$C,10),0),0)+IF(LEFT(AG1257,4)="True",IF(_xlfn.XLOOKUP("Service_Any_OR_RangeGt1000",'Scoring_Config'!$A:$A,'Scoring_Config'!$D:$D,"Yes")="Yes",_xlfn.XLOOKUP("Service_Any_OR_RangeGt1000",'Scoring_Config'!$A:$A,'Scoring_Config'!$C:$C,10),0),0)+IF(LEFT(AH1257,4)="True",IF(_xlfn.XLOOKUP("App_Any_OR_RangeGt1000",'Scoring_Config'!$A:$A,'Scoring_Config'!$D:$D,"Yes")="Yes",_xlfn.XLOOKUP("App_Any_OR_RangeGt1000",'Scoring_Config'!$A:$A,'Scoring_Config'!$C:$C,10),0),0)+IF(LEFT(AI1257,4)="True",IF(_xlfn.XLOOKUP("Service_Insecure_Match",'Scoring_Config'!$A:$A,'Scoring_Config'!$D:$D,"Yes")="Yes",_xlfn.XLOOKUP("Service_Insecure_Match",'Scoring_Config'!$A:$A,'Scoring_Config'!$C:$C,5),0),0)+IF(LEFT(AJ1257,4)="True",IF(_xlfn.XLOOKUP("Risky_Inbound",'Scoring_Config'!$A:$A,'Scoring_Config'!$D:$D,"Yes")="Yes",_xlfn.XLOOKUP("Risky_Inbound",'Scoring_Config'!$A:$A,'Scoring_Config'!$C:$C,50),0),0)+IF(LEFT(AK1257,4)="True",IF(_xlfn.XLOOKUP("Risky_Outbound",'Scoring_Config'!$A:$A,'Scoring_Config'!$D:$D,"Yes")="Yes",_xlfn.XLOOKUP("Risky_Outbound",'Scoring_Config'!$A:$A,'Scoring_Config'!$C:$C,25),0),0)+IF(LEFT(AZ1257,4)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1257,FIND(",",AL1257)+1,100)),0)+IF(LEFT(AM1257,4)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1257,FIND(",",AN1257)+1,100)),0)+IF(_xlfn.XLOOKUP("Profile_Scoring",'Scoring_Config'!$A:$A,'Scoring_Config'!$D:$D,"Yes")="Yes",VALUE(MID(AO1257,FIND(",",AO1257)+1,100)),0)+IF(_xlfn.XLOOKUP("Options_Scoring",'Scoring_Config'!$A:$A,'Scoring_Config'!$D:$D,"Yes")="Yes",VALUE(MID(AP1257,FIND(",",AP1257)+1,100)),0)))</f>
        <v>0</v>
      </c>
      <c r="AZ1257" cm="1">
        <f t="array" ref="AZ1257">IF(FALSE,"True," &amp; IF(_xlfn.XLOOKUP("Migrate_Insecure",'Scoring_Config'!$A:$A,'Scoring_Config'!$D:$D,"Yes")="Yes",_xlfn.XLOOKUP("Migrate_Insecure",'Scoring_Config'!$A:$A,'Scoring_Config'!$C:$C,10),0),"False,0")</f>
        <v>0</v>
      </c>
    </row>
    <row r="1258" spans="1:52">
      <c r="A1258" t="s">
        <v>1979</v>
      </c>
      <c r="B1258" t="s">
        <v>3230</v>
      </c>
      <c r="C1258" t="s">
        <v>3542</v>
      </c>
      <c r="D1258" t="s">
        <v>3545</v>
      </c>
      <c r="E1258" t="s">
        <v>3563</v>
      </c>
      <c r="F1258" t="s">
        <v>3967</v>
      </c>
      <c r="G1258" t="s">
        <v>653</v>
      </c>
      <c r="H1258" t="s">
        <v>174</v>
      </c>
      <c r="I1258" t="s">
        <v>4280</v>
      </c>
      <c r="J1258" t="s">
        <v>1224</v>
      </c>
      <c r="K1258" t="s">
        <v>1721</v>
      </c>
      <c r="L1258" t="s">
        <v>1327</v>
      </c>
      <c r="M1258" t="s">
        <v>1974</v>
      </c>
      <c r="N1258" t="s">
        <v>4315</v>
      </c>
      <c r="O1258" t="s">
        <v>4319</v>
      </c>
      <c r="P1258" t="s">
        <v>4321</v>
      </c>
      <c r="Q1258" t="s">
        <v>5206</v>
      </c>
      <c r="R1258" t="s">
        <v>5440</v>
      </c>
      <c r="S1258" t="s">
        <v>5439</v>
      </c>
      <c r="T1258" t="s">
        <v>5817</v>
      </c>
      <c r="U1258" t="s">
        <v>6569</v>
      </c>
      <c r="Y1258" cm="1">
        <f t="array" ref="Y1258">IF(FALSE,"True," &amp; IF(_xlfn.XLOOKUP("Src_IsAny",'Scoring_Config'!$A:$A,'Scoring_Config'!$D:$D,"Yes")="Yes",_xlfn.XLOOKUP("Src_IsAny",'Scoring_Config'!$A:$A,'Scoring_Config'!$C:$C,10),0),"False,0")</f>
        <v>0</v>
      </c>
      <c r="Z1258" cm="1">
        <f t="array" ref="Z1258">IF(FALSE,"True," &amp; IF(_xlfn.XLOOKUP("Src_CIDR_Le_16",'Scoring_Config'!$A:$A,'Scoring_Config'!$D:$D,"Yes")="Yes",_xlfn.XLOOKUP("Src_CIDR_Le_16",'Scoring_Config'!$A:$A,'Scoring_Config'!$C:$C,10),0),"False,0")</f>
        <v>0</v>
      </c>
      <c r="AA1258" cm="1">
        <f t="array" ref="AA1258">IF(FALSE,"True," &amp; IF(_xlfn.XLOOKUP("Src_CIDR_17_22",'Scoring_Config'!$A:$A,'Scoring_Config'!$D:$D,"Yes")="Yes",_xlfn.XLOOKUP("Src_CIDR_17_22",'Scoring_Config'!$A:$A,'Scoring_Config'!$C:$C,5),0),"False,0")</f>
        <v>0</v>
      </c>
      <c r="AB1258" cm="1">
        <f t="array" ref="AB1258">IF(FALSE,"True," &amp; IF(_xlfn.XLOOKUP("Dst_IsAny",'Scoring_Config'!$A:$A,'Scoring_Config'!$D:$D,"Yes")="Yes",_xlfn.XLOOKUP("Dst_IsAny",'Scoring_Config'!$A:$A,'Scoring_Config'!$C:$C,10),0),"False,0")</f>
        <v>0</v>
      </c>
      <c r="AC1258" cm="1">
        <f t="array" ref="AC1258">IF(FALSE,"True," &amp; IF(_xlfn.XLOOKUP("Dst_CIDR_Le_16",'Scoring_Config'!$A:$A,'Scoring_Config'!$D:$D,"Yes")="Yes",_xlfn.XLOOKUP("Dst_CIDR_Le_16",'Scoring_Config'!$A:$A,'Scoring_Config'!$C:$C,10),0),"False,0")</f>
        <v>0</v>
      </c>
      <c r="AD1258" cm="1">
        <f t="array" ref="AD1258">IF(FALSE,"True," &amp; IF(_xlfn.XLOOKUP("Dst_CIDR_17_22",'Scoring_Config'!$A:$A,'Scoring_Config'!$D:$D,"Yes")="Yes",_xlfn.XLOOKUP("Dst_CIDR_17_22",'Scoring_Config'!$A:$A,'Scoring_Config'!$C:$C,5),0),"False,0")</f>
        <v>0</v>
      </c>
      <c r="AE1258" cm="1">
        <f t="array" ref="AE1258">IF(FALSE,"True," &amp; IF(_xlfn.XLOOKUP("SrcZone_IsAny",'Scoring_Config'!$A:$A,'Scoring_Config'!$D:$D,"Yes")="Yes",_xlfn.XLOOKUP("SrcZone_IsAny",'Scoring_Config'!$A:$A,'Scoring_Config'!$C:$C,10),0),"False,0")</f>
        <v>0</v>
      </c>
      <c r="AF1258" cm="1">
        <f t="array" ref="AF1258">IF(FALSE,"True," &amp; IF(_xlfn.XLOOKUP("DstZone_IsAny",'Scoring_Config'!$A:$A,'Scoring_Config'!$D:$D,"Yes")="Yes",_xlfn.XLOOKUP("DstZone_IsAny",'Scoring_Config'!$A:$A,'Scoring_Config'!$C:$C,10),0),"False,0")</f>
        <v>0</v>
      </c>
      <c r="AG1258" cm="1">
        <f t="array" ref="AG125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58" cm="1">
        <f t="array" ref="AH1258">IF(FALSE,"True," &amp; IF(_xlfn.XLOOKUP("App_Any_OR_RangeGt1000",'Scoring_Config'!$A:$A,'Scoring_Config'!$D:$D,"Yes")="Yes",_xlfn.XLOOKUP("App_Any_OR_RangeGt1000",'Scoring_Config'!$A:$A,'Scoring_Config'!$C:$C,10),0),"False,0")</f>
        <v>0</v>
      </c>
      <c r="AI1258" cm="1">
        <f t="array" ref="AI1258">IF(FALSE,"True," &amp; IF(_xlfn.XLOOKUP("Service_Insecure_Match",'Scoring_Config'!$A:$A,'Scoring_Config'!$D:$D,"Yes")="Yes",_xlfn.XLOOKUP("Service_Insecure_Match",'Scoring_Config'!$A:$A,'Scoring_Config'!$C:$C,5),0),"False,0")</f>
        <v>0</v>
      </c>
      <c r="AJ1258" cm="1">
        <f t="array" ref="AJ1258">IF(FALSE,"True," &amp; IF(_xlfn.XLOOKUP("Risky_Inbound",'Scoring_Config'!$A:$A,'Scoring_Config'!$D:$D,"Yes")="Yes",_xlfn.XLOOKUP("Risky_Inbound",'Scoring_Config'!$A:$A,'Scoring_Config'!$C:$C,50),0),"False,0")</f>
        <v>0</v>
      </c>
      <c r="AK1258" cm="1">
        <f t="array" ref="AK1258">IF(FALSE,"True," &amp; IF(_xlfn.XLOOKUP("Risky_Outbound",'Scoring_Config'!$A:$A,'Scoring_Config'!$D:$D,"Yes")="Yes",_xlfn.XLOOKUP("Risky_Outbound",'Scoring_Config'!$A:$A,'Scoring_Config'!$C:$C,25),0),"False,0")</f>
        <v>0</v>
      </c>
      <c r="AL1258" t="s">
        <v>6700</v>
      </c>
      <c r="AM1258" cm="1">
        <f t="array" ref="AM125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58" t="s">
        <v>6697</v>
      </c>
      <c r="AO1258" t="s">
        <v>6697</v>
      </c>
      <c r="AP1258" t="s">
        <v>6697</v>
      </c>
      <c r="AQ1258" cm="1">
        <f t="array" ref="AQ1258">IF(FALSE,"True," &amp; IF(_xlfn.XLOOKUP("Service_IsAny",'Scoring_Config'!$A:$A,'Scoring_Config'!$D:$D,"Yes")="Yes",_xlfn.XLOOKUP("Service_IsAny",'Scoring_Config'!$A:$A,'Scoring_Config'!$C:$C,0),0),"False,0")</f>
        <v>0</v>
      </c>
      <c r="AR1258">
        <v>0</v>
      </c>
      <c r="AS1258" cm="1">
        <f t="array" ref="AS1258">IF(FALSE,"True," &amp; IF(_xlfn.XLOOKUP("Service_RangeGt1000",'Scoring_Config'!$A:$A,'Scoring_Config'!$D:$D,"Yes")="Yes",_xlfn.XLOOKUP("Service_RangeGt1000",'Scoring_Config'!$A:$A,'Scoring_Config'!$C:$C,0),0),"False,0")</f>
        <v>0</v>
      </c>
      <c r="AT1258" cm="1">
        <f t="array" ref="AT1258">IF(FALSE,"True," &amp; IF(_xlfn.XLOOKUP("App_IsAny",'Scoring_Config'!$A:$A,'Scoring_Config'!$D:$D,"Yes")="Yes",_xlfn.XLOOKUP("App_IsAny",'Scoring_Config'!$A:$A,'Scoring_Config'!$C:$C,0),0),"False,0")</f>
        <v>0</v>
      </c>
      <c r="AU1258">
        <v>2</v>
      </c>
      <c r="AV1258" cm="1">
        <f t="array" ref="AV1258">IF(FALSE,"True," &amp; IF(_xlfn.XLOOKUP("App_RangeGt1000",'Scoring_Config'!$A:$A,'Scoring_Config'!$D:$D,"Yes")="Yes",_xlfn.XLOOKUP("App_RangeGt1000",'Scoring_Config'!$A:$A,'Scoring_Config'!$C:$C,0),0),"False,0")</f>
        <v>0</v>
      </c>
      <c r="AW1258" cm="1">
        <f t="array" ref="AW1258">IF(FALSE,"True," &amp; IF(_xlfn.XLOOKUP("Action_IsDenyOrDrop",'Scoring_Config'!$A:$A,'Scoring_Config'!$D:$D,"Yes")="Yes",_xlfn.XLOOKUP("Action_IsDenyOrDrop",'Scoring_Config'!$A:$A,'Scoring_Config'!$C:$C,0),0),"False,0")</f>
        <v>0</v>
      </c>
      <c r="AX1258" cm="1">
        <f t="array" ref="AX1258">IF(LEFT(AW1258,4)="True",0,(IF(LEFT(Y1258,4)="True",IF(_xlfn.XLOOKUP("Src_IsAny",'Scoring_Config'!$A:$A,'Scoring_Config'!$D:$D,"Yes")="Yes",_xlfn.XLOOKUP("Src_IsAny",'Scoring_Config'!$A:$A,'Scoring_Config'!$C:$C,10),0),0)+IF(LEFT(Z1258,4)="True",IF(_xlfn.XLOOKUP("Src_CIDR_Le_16",'Scoring_Config'!$A:$A,'Scoring_Config'!$D:$D,"Yes")="Yes",_xlfn.XLOOKUP("Src_CIDR_Le_16",'Scoring_Config'!$A:$A,'Scoring_Config'!$C:$C,10),0),0)+IF(LEFT(AA1258,4)="True",IF(_xlfn.XLOOKUP("Src_CIDR_17_22",'Scoring_Config'!$A:$A,'Scoring_Config'!$D:$D,"Yes")="Yes",_xlfn.XLOOKUP("Src_CIDR_17_22",'Scoring_Config'!$A:$A,'Scoring_Config'!$C:$C,5),0),0)+IF(LEFT(AB1258,4)="True",IF(_xlfn.XLOOKUP("Dst_IsAny",'Scoring_Config'!$A:$A,'Scoring_Config'!$D:$D,"Yes")="Yes",_xlfn.XLOOKUP("Dst_IsAny",'Scoring_Config'!$A:$A,'Scoring_Config'!$C:$C,10),0),0)+IF(LEFT(AC1258,4)="True",IF(_xlfn.XLOOKUP("Dst_CIDR_Le_16",'Scoring_Config'!$A:$A,'Scoring_Config'!$D:$D,"Yes")="Yes",_xlfn.XLOOKUP("Dst_CIDR_Le_16",'Scoring_Config'!$A:$A,'Scoring_Config'!$C:$C,10),0),0)+IF(LEFT(AD1258,4)="True",IF(_xlfn.XLOOKUP("Dst_CIDR_17_22",'Scoring_Config'!$A:$A,'Scoring_Config'!$D:$D,"Yes")="Yes",_xlfn.XLOOKUP("Dst_CIDR_17_22",'Scoring_Config'!$A:$A,'Scoring_Config'!$C:$C,5),0),0)+IF(LEFT(AE1258,4)="True",IF(_xlfn.XLOOKUP("SrcZone_IsAny",'Scoring_Config'!$A:$A,'Scoring_Config'!$D:$D,"Yes")="Yes",_xlfn.XLOOKUP("SrcZone_IsAny",'Scoring_Config'!$A:$A,'Scoring_Config'!$C:$C,10),0),0)+IF(LEFT(AF1258,4)="True",IF(_xlfn.XLOOKUP("DstZone_IsAny",'Scoring_Config'!$A:$A,'Scoring_Config'!$D:$D,"Yes")="Yes",_xlfn.XLOOKUP("DstZone_IsAny",'Scoring_Config'!$A:$A,'Scoring_Config'!$C:$C,10),0),0)+IF(LEFT(AG1258,4)="True",IF(_xlfn.XLOOKUP("Service_Any_OR_RangeGt1000",'Scoring_Config'!$A:$A,'Scoring_Config'!$D:$D,"Yes")="Yes",_xlfn.XLOOKUP("Service_Any_OR_RangeGt1000",'Scoring_Config'!$A:$A,'Scoring_Config'!$C:$C,10),0),0)+IF(LEFT(AH1258,4)="True",IF(_xlfn.XLOOKUP("App_Any_OR_RangeGt1000",'Scoring_Config'!$A:$A,'Scoring_Config'!$D:$D,"Yes")="Yes",_xlfn.XLOOKUP("App_Any_OR_RangeGt1000",'Scoring_Config'!$A:$A,'Scoring_Config'!$C:$C,10),0),0)+IF(LEFT(AI1258,4)="True",IF(_xlfn.XLOOKUP("Service_Insecure_Match",'Scoring_Config'!$A:$A,'Scoring_Config'!$D:$D,"Yes")="Yes",_xlfn.XLOOKUP("Service_Insecure_Match",'Scoring_Config'!$A:$A,'Scoring_Config'!$C:$C,5),0),0)+IF(LEFT(AJ1258,4)="True",IF(_xlfn.XLOOKUP("Risky_Inbound",'Scoring_Config'!$A:$A,'Scoring_Config'!$D:$D,"Yes")="Yes",_xlfn.XLOOKUP("Risky_Inbound",'Scoring_Config'!$A:$A,'Scoring_Config'!$C:$C,50),0),0)+IF(LEFT(AK1258,4)="True",IF(_xlfn.XLOOKUP("Risky_Outbound",'Scoring_Config'!$A:$A,'Scoring_Config'!$D:$D,"Yes")="Yes",_xlfn.XLOOKUP("Risky_Outbound",'Scoring_Config'!$A:$A,'Scoring_Config'!$C:$C,25),0),0)+IF(LEFT(AZ1258,4)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1258,FIND(",",AL1258)+1,100)),0)+IF(LEFT(AM1258,4)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1258,FIND(",",AN1258)+1,100)),0)+IF(_xlfn.XLOOKUP("Profile_Scoring",'Scoring_Config'!$A:$A,'Scoring_Config'!$D:$D,"Yes")="Yes",VALUE(MID(AO1258,FIND(",",AO1258)+1,100)),0)+IF(_xlfn.XLOOKUP("Options_Scoring",'Scoring_Config'!$A:$A,'Scoring_Config'!$D:$D,"Yes")="Yes",VALUE(MID(AP1258,FIND(",",AP1258)+1,100)),0)))</f>
        <v>0</v>
      </c>
      <c r="AZ1258" cm="1">
        <f t="array" ref="AZ1258">IF(FALSE,"True," &amp; IF(_xlfn.XLOOKUP("Migrate_Insecure",'Scoring_Config'!$A:$A,'Scoring_Config'!$D:$D,"Yes")="Yes",_xlfn.XLOOKUP("Migrate_Insecure",'Scoring_Config'!$A:$A,'Scoring_Config'!$C:$C,10),0),"False,0")</f>
        <v>0</v>
      </c>
    </row>
    <row r="1259" spans="1:52">
      <c r="A1259" t="s">
        <v>1979</v>
      </c>
      <c r="B1259" t="s">
        <v>3231</v>
      </c>
      <c r="C1259" t="s">
        <v>3542</v>
      </c>
      <c r="D1259" t="s">
        <v>3545</v>
      </c>
      <c r="E1259" t="s">
        <v>3563</v>
      </c>
      <c r="F1259" t="s">
        <v>3967</v>
      </c>
      <c r="G1259" t="s">
        <v>654</v>
      </c>
      <c r="H1259" t="s">
        <v>174</v>
      </c>
      <c r="I1259" t="s">
        <v>4281</v>
      </c>
      <c r="J1259" t="s">
        <v>1225</v>
      </c>
      <c r="K1259" t="s">
        <v>1705</v>
      </c>
      <c r="L1259" t="s">
        <v>1584</v>
      </c>
      <c r="M1259" t="s">
        <v>1974</v>
      </c>
      <c r="N1259" t="s">
        <v>4315</v>
      </c>
      <c r="O1259" t="s">
        <v>4319</v>
      </c>
      <c r="P1259" t="s">
        <v>4321</v>
      </c>
      <c r="Q1259" t="s">
        <v>5208</v>
      </c>
      <c r="R1259" t="s">
        <v>5439</v>
      </c>
      <c r="S1259" t="s">
        <v>4324</v>
      </c>
      <c r="T1259" t="s">
        <v>5881</v>
      </c>
      <c r="U1259" t="s">
        <v>6566</v>
      </c>
      <c r="Y1259" cm="1">
        <f t="array" ref="Y1259">IF(FALSE,"True," &amp; IF(_xlfn.XLOOKUP("Src_IsAny",'Scoring_Config'!$A:$A,'Scoring_Config'!$D:$D,"Yes")="Yes",_xlfn.XLOOKUP("Src_IsAny",'Scoring_Config'!$A:$A,'Scoring_Config'!$C:$C,10),0),"False,0")</f>
        <v>0</v>
      </c>
      <c r="Z1259" cm="1">
        <f t="array" ref="Z1259">IF(FALSE,"True," &amp; IF(_xlfn.XLOOKUP("Src_CIDR_Le_16",'Scoring_Config'!$A:$A,'Scoring_Config'!$D:$D,"Yes")="Yes",_xlfn.XLOOKUP("Src_CIDR_Le_16",'Scoring_Config'!$A:$A,'Scoring_Config'!$C:$C,10),0),"False,0")</f>
        <v>0</v>
      </c>
      <c r="AA1259" cm="1">
        <f t="array" ref="AA1259">IF(FALSE,"True," &amp; IF(_xlfn.XLOOKUP("Src_CIDR_17_22",'Scoring_Config'!$A:$A,'Scoring_Config'!$D:$D,"Yes")="Yes",_xlfn.XLOOKUP("Src_CIDR_17_22",'Scoring_Config'!$A:$A,'Scoring_Config'!$C:$C,5),0),"False,0")</f>
        <v>0</v>
      </c>
      <c r="AB1259" cm="1">
        <f t="array" ref="AB1259">IF(FALSE,"True," &amp; IF(_xlfn.XLOOKUP("Dst_IsAny",'Scoring_Config'!$A:$A,'Scoring_Config'!$D:$D,"Yes")="Yes",_xlfn.XLOOKUP("Dst_IsAny",'Scoring_Config'!$A:$A,'Scoring_Config'!$C:$C,10),0),"False,0")</f>
        <v>0</v>
      </c>
      <c r="AC1259" cm="1">
        <f t="array" ref="AC1259">IF(FALSE,"True," &amp; IF(_xlfn.XLOOKUP("Dst_CIDR_Le_16",'Scoring_Config'!$A:$A,'Scoring_Config'!$D:$D,"Yes")="Yes",_xlfn.XLOOKUP("Dst_CIDR_Le_16",'Scoring_Config'!$A:$A,'Scoring_Config'!$C:$C,10),0),"False,0")</f>
        <v>0</v>
      </c>
      <c r="AD1259" cm="1">
        <f t="array" ref="AD1259">IF(FALSE,"True," &amp; IF(_xlfn.XLOOKUP("Dst_CIDR_17_22",'Scoring_Config'!$A:$A,'Scoring_Config'!$D:$D,"Yes")="Yes",_xlfn.XLOOKUP("Dst_CIDR_17_22",'Scoring_Config'!$A:$A,'Scoring_Config'!$C:$C,5),0),"False,0")</f>
        <v>0</v>
      </c>
      <c r="AE1259" cm="1">
        <f t="array" ref="AE1259">IF(FALSE,"True," &amp; IF(_xlfn.XLOOKUP("SrcZone_IsAny",'Scoring_Config'!$A:$A,'Scoring_Config'!$D:$D,"Yes")="Yes",_xlfn.XLOOKUP("SrcZone_IsAny",'Scoring_Config'!$A:$A,'Scoring_Config'!$C:$C,10),0),"False,0")</f>
        <v>0</v>
      </c>
      <c r="AF1259" cm="1">
        <f t="array" ref="AF1259">IF(FALSE,"True," &amp; IF(_xlfn.XLOOKUP("DstZone_IsAny",'Scoring_Config'!$A:$A,'Scoring_Config'!$D:$D,"Yes")="Yes",_xlfn.XLOOKUP("DstZone_IsAny",'Scoring_Config'!$A:$A,'Scoring_Config'!$C:$C,10),0),"False,0")</f>
        <v>0</v>
      </c>
      <c r="AG1259" cm="1">
        <f t="array" ref="AG125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59" cm="1">
        <f t="array" ref="AH1259">IF(FALSE,"True," &amp; IF(_xlfn.XLOOKUP("App_Any_OR_RangeGt1000",'Scoring_Config'!$A:$A,'Scoring_Config'!$D:$D,"Yes")="Yes",_xlfn.XLOOKUP("App_Any_OR_RangeGt1000",'Scoring_Config'!$A:$A,'Scoring_Config'!$C:$C,10),0),"False,0")</f>
        <v>0</v>
      </c>
      <c r="AI1259" cm="1">
        <f t="array" ref="AI1259">IF(FALSE,"True," &amp; IF(_xlfn.XLOOKUP("Service_Insecure_Match",'Scoring_Config'!$A:$A,'Scoring_Config'!$D:$D,"Yes")="Yes",_xlfn.XLOOKUP("Service_Insecure_Match",'Scoring_Config'!$A:$A,'Scoring_Config'!$C:$C,5),0),"False,0")</f>
        <v>0</v>
      </c>
      <c r="AJ1259" cm="1">
        <f t="array" ref="AJ1259">IF(FALSE,"True," &amp; IF(_xlfn.XLOOKUP("Risky_Inbound",'Scoring_Config'!$A:$A,'Scoring_Config'!$D:$D,"Yes")="Yes",_xlfn.XLOOKUP("Risky_Inbound",'Scoring_Config'!$A:$A,'Scoring_Config'!$C:$C,50),0),"False,0")</f>
        <v>0</v>
      </c>
      <c r="AK1259" cm="1">
        <f t="array" ref="AK1259">IF(FALSE,"True," &amp; IF(_xlfn.XLOOKUP("Risky_Outbound",'Scoring_Config'!$A:$A,'Scoring_Config'!$D:$D,"Yes")="Yes",_xlfn.XLOOKUP("Risky_Outbound",'Scoring_Config'!$A:$A,'Scoring_Config'!$C:$C,25),0),"False,0")</f>
        <v>0</v>
      </c>
      <c r="AL1259" t="s">
        <v>6700</v>
      </c>
      <c r="AM1259" cm="1">
        <f t="array" ref="AM125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59" t="s">
        <v>6697</v>
      </c>
      <c r="AO1259" t="s">
        <v>6697</v>
      </c>
      <c r="AP1259" t="s">
        <v>6697</v>
      </c>
      <c r="AQ1259" cm="1">
        <f t="array" ref="AQ1259">IF(FALSE,"True," &amp; IF(_xlfn.XLOOKUP("Service_IsAny",'Scoring_Config'!$A:$A,'Scoring_Config'!$D:$D,"Yes")="Yes",_xlfn.XLOOKUP("Service_IsAny",'Scoring_Config'!$A:$A,'Scoring_Config'!$C:$C,0),0),"False,0")</f>
        <v>0</v>
      </c>
      <c r="AR1259">
        <v>4</v>
      </c>
      <c r="AS1259" cm="1">
        <f t="array" ref="AS1259">IF(FALSE,"True," &amp; IF(_xlfn.XLOOKUP("Service_RangeGt1000",'Scoring_Config'!$A:$A,'Scoring_Config'!$D:$D,"Yes")="Yes",_xlfn.XLOOKUP("Service_RangeGt1000",'Scoring_Config'!$A:$A,'Scoring_Config'!$C:$C,0),0),"False,0")</f>
        <v>0</v>
      </c>
      <c r="AT1259" cm="1">
        <f t="array" ref="AT1259">IF(FALSE,"True," &amp; IF(_xlfn.XLOOKUP("App_IsAny",'Scoring_Config'!$A:$A,'Scoring_Config'!$D:$D,"Yes")="Yes",_xlfn.XLOOKUP("App_IsAny",'Scoring_Config'!$A:$A,'Scoring_Config'!$C:$C,0),0),"False,0")</f>
        <v>0</v>
      </c>
      <c r="AU1259">
        <v>2</v>
      </c>
      <c r="AV1259" cm="1">
        <f t="array" ref="AV1259">IF(FALSE,"True," &amp; IF(_xlfn.XLOOKUP("App_RangeGt1000",'Scoring_Config'!$A:$A,'Scoring_Config'!$D:$D,"Yes")="Yes",_xlfn.XLOOKUP("App_RangeGt1000",'Scoring_Config'!$A:$A,'Scoring_Config'!$C:$C,0),0),"False,0")</f>
        <v>0</v>
      </c>
      <c r="AW1259" cm="1">
        <f t="array" ref="AW1259">IF(FALSE,"True," &amp; IF(_xlfn.XLOOKUP("Action_IsDenyOrDrop",'Scoring_Config'!$A:$A,'Scoring_Config'!$D:$D,"Yes")="Yes",_xlfn.XLOOKUP("Action_IsDenyOrDrop",'Scoring_Config'!$A:$A,'Scoring_Config'!$C:$C,0),0),"False,0")</f>
        <v>0</v>
      </c>
      <c r="AX1259" cm="1">
        <f t="array" ref="AX1259">IF(LEFT(AW1259,4)="True",0,(IF(LEFT(Y1259,4)="True",IF(_xlfn.XLOOKUP("Src_IsAny",'Scoring_Config'!$A:$A,'Scoring_Config'!$D:$D,"Yes")="Yes",_xlfn.XLOOKUP("Src_IsAny",'Scoring_Config'!$A:$A,'Scoring_Config'!$C:$C,10),0),0)+IF(LEFT(Z1259,4)="True",IF(_xlfn.XLOOKUP("Src_CIDR_Le_16",'Scoring_Config'!$A:$A,'Scoring_Config'!$D:$D,"Yes")="Yes",_xlfn.XLOOKUP("Src_CIDR_Le_16",'Scoring_Config'!$A:$A,'Scoring_Config'!$C:$C,10),0),0)+IF(LEFT(AA1259,4)="True",IF(_xlfn.XLOOKUP("Src_CIDR_17_22",'Scoring_Config'!$A:$A,'Scoring_Config'!$D:$D,"Yes")="Yes",_xlfn.XLOOKUP("Src_CIDR_17_22",'Scoring_Config'!$A:$A,'Scoring_Config'!$C:$C,5),0),0)+IF(LEFT(AB1259,4)="True",IF(_xlfn.XLOOKUP("Dst_IsAny",'Scoring_Config'!$A:$A,'Scoring_Config'!$D:$D,"Yes")="Yes",_xlfn.XLOOKUP("Dst_IsAny",'Scoring_Config'!$A:$A,'Scoring_Config'!$C:$C,10),0),0)+IF(LEFT(AC1259,4)="True",IF(_xlfn.XLOOKUP("Dst_CIDR_Le_16",'Scoring_Config'!$A:$A,'Scoring_Config'!$D:$D,"Yes")="Yes",_xlfn.XLOOKUP("Dst_CIDR_Le_16",'Scoring_Config'!$A:$A,'Scoring_Config'!$C:$C,10),0),0)+IF(LEFT(AD1259,4)="True",IF(_xlfn.XLOOKUP("Dst_CIDR_17_22",'Scoring_Config'!$A:$A,'Scoring_Config'!$D:$D,"Yes")="Yes",_xlfn.XLOOKUP("Dst_CIDR_17_22",'Scoring_Config'!$A:$A,'Scoring_Config'!$C:$C,5),0),0)+IF(LEFT(AE1259,4)="True",IF(_xlfn.XLOOKUP("SrcZone_IsAny",'Scoring_Config'!$A:$A,'Scoring_Config'!$D:$D,"Yes")="Yes",_xlfn.XLOOKUP("SrcZone_IsAny",'Scoring_Config'!$A:$A,'Scoring_Config'!$C:$C,10),0),0)+IF(LEFT(AF1259,4)="True",IF(_xlfn.XLOOKUP("DstZone_IsAny",'Scoring_Config'!$A:$A,'Scoring_Config'!$D:$D,"Yes")="Yes",_xlfn.XLOOKUP("DstZone_IsAny",'Scoring_Config'!$A:$A,'Scoring_Config'!$C:$C,10),0),0)+IF(LEFT(AG1259,4)="True",IF(_xlfn.XLOOKUP("Service_Any_OR_RangeGt1000",'Scoring_Config'!$A:$A,'Scoring_Config'!$D:$D,"Yes")="Yes",_xlfn.XLOOKUP("Service_Any_OR_RangeGt1000",'Scoring_Config'!$A:$A,'Scoring_Config'!$C:$C,10),0),0)+IF(LEFT(AH1259,4)="True",IF(_xlfn.XLOOKUP("App_Any_OR_RangeGt1000",'Scoring_Config'!$A:$A,'Scoring_Config'!$D:$D,"Yes")="Yes",_xlfn.XLOOKUP("App_Any_OR_RangeGt1000",'Scoring_Config'!$A:$A,'Scoring_Config'!$C:$C,10),0),0)+IF(LEFT(AI1259,4)="True",IF(_xlfn.XLOOKUP("Service_Insecure_Match",'Scoring_Config'!$A:$A,'Scoring_Config'!$D:$D,"Yes")="Yes",_xlfn.XLOOKUP("Service_Insecure_Match",'Scoring_Config'!$A:$A,'Scoring_Config'!$C:$C,5),0),0)+IF(LEFT(AJ1259,4)="True",IF(_xlfn.XLOOKUP("Risky_Inbound",'Scoring_Config'!$A:$A,'Scoring_Config'!$D:$D,"Yes")="Yes",_xlfn.XLOOKUP("Risky_Inbound",'Scoring_Config'!$A:$A,'Scoring_Config'!$C:$C,50),0),0)+IF(LEFT(AK1259,4)="True",IF(_xlfn.XLOOKUP("Risky_Outbound",'Scoring_Config'!$A:$A,'Scoring_Config'!$D:$D,"Yes")="Yes",_xlfn.XLOOKUP("Risky_Outbound",'Scoring_Config'!$A:$A,'Scoring_Config'!$C:$C,25),0),0)+IF(LEFT(AZ1259,4)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1259,FIND(",",AL1259)+1,100)),0)+IF(LEFT(AM1259,4)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1259,FIND(",",AN1259)+1,100)),0)+IF(_xlfn.XLOOKUP("Profile_Scoring",'Scoring_Config'!$A:$A,'Scoring_Config'!$D:$D,"Yes")="Yes",VALUE(MID(AO1259,FIND(",",AO1259)+1,100)),0)+IF(_xlfn.XLOOKUP("Options_Scoring",'Scoring_Config'!$A:$A,'Scoring_Config'!$D:$D,"Yes")="Yes",VALUE(MID(AP1259,FIND(",",AP1259)+1,100)),0)))</f>
        <v>0</v>
      </c>
      <c r="AZ1259" cm="1">
        <f t="array" ref="AZ1259">IF(FALSE,"True," &amp; IF(_xlfn.XLOOKUP("Migrate_Insecure",'Scoring_Config'!$A:$A,'Scoring_Config'!$D:$D,"Yes")="Yes",_xlfn.XLOOKUP("Migrate_Insecure",'Scoring_Config'!$A:$A,'Scoring_Config'!$C:$C,10),0),"False,0")</f>
        <v>0</v>
      </c>
    </row>
    <row r="1260" spans="1:52">
      <c r="A1260" t="s">
        <v>1979</v>
      </c>
      <c r="B1260" t="s">
        <v>3232</v>
      </c>
      <c r="C1260" t="s">
        <v>3542</v>
      </c>
      <c r="D1260" t="s">
        <v>3545</v>
      </c>
      <c r="E1260" t="s">
        <v>3563</v>
      </c>
      <c r="F1260" t="s">
        <v>3920</v>
      </c>
      <c r="G1260" t="s">
        <v>655</v>
      </c>
      <c r="H1260" t="s">
        <v>174</v>
      </c>
      <c r="I1260" t="s">
        <v>3920</v>
      </c>
      <c r="J1260" t="s">
        <v>655</v>
      </c>
      <c r="K1260" t="s">
        <v>1676</v>
      </c>
      <c r="L1260" t="s">
        <v>1585</v>
      </c>
      <c r="M1260" t="s">
        <v>1974</v>
      </c>
      <c r="N1260" t="s">
        <v>4315</v>
      </c>
      <c r="O1260" t="s">
        <v>4319</v>
      </c>
      <c r="P1260" t="s">
        <v>4322</v>
      </c>
      <c r="Q1260" t="s">
        <v>5209</v>
      </c>
      <c r="R1260" t="s">
        <v>5440</v>
      </c>
      <c r="S1260" t="s">
        <v>5440</v>
      </c>
      <c r="T1260" t="s">
        <v>5817</v>
      </c>
      <c r="U1260" t="s">
        <v>6271</v>
      </c>
      <c r="Y1260" cm="1">
        <f t="array" ref="Y1260">IF(FALSE,"True," &amp; IF(_xlfn.XLOOKUP("Src_IsAny",'Scoring_Config'!$A:$A,'Scoring_Config'!$D:$D,"Yes")="Yes",_xlfn.XLOOKUP("Src_IsAny",'Scoring_Config'!$A:$A,'Scoring_Config'!$C:$C,10),0),"False,0")</f>
        <v>0</v>
      </c>
      <c r="Z1260" cm="1">
        <f t="array" ref="Z1260">IF(FALSE,"True," &amp; IF(_xlfn.XLOOKUP("Src_CIDR_Le_16",'Scoring_Config'!$A:$A,'Scoring_Config'!$D:$D,"Yes")="Yes",_xlfn.XLOOKUP("Src_CIDR_Le_16",'Scoring_Config'!$A:$A,'Scoring_Config'!$C:$C,10),0),"False,0")</f>
        <v>0</v>
      </c>
      <c r="AA1260" cm="1">
        <f t="array" ref="AA1260">IF(FALSE,"True," &amp; IF(_xlfn.XLOOKUP("Src_CIDR_17_22",'Scoring_Config'!$A:$A,'Scoring_Config'!$D:$D,"Yes")="Yes",_xlfn.XLOOKUP("Src_CIDR_17_22",'Scoring_Config'!$A:$A,'Scoring_Config'!$C:$C,5),0),"False,0")</f>
        <v>0</v>
      </c>
      <c r="AB1260" cm="1">
        <f t="array" ref="AB1260">IF(FALSE,"True," &amp; IF(_xlfn.XLOOKUP("Dst_IsAny",'Scoring_Config'!$A:$A,'Scoring_Config'!$D:$D,"Yes")="Yes",_xlfn.XLOOKUP("Dst_IsAny",'Scoring_Config'!$A:$A,'Scoring_Config'!$C:$C,10),0),"False,0")</f>
        <v>0</v>
      </c>
      <c r="AC1260" cm="1">
        <f t="array" ref="AC1260">IF(FALSE,"True," &amp; IF(_xlfn.XLOOKUP("Dst_CIDR_Le_16",'Scoring_Config'!$A:$A,'Scoring_Config'!$D:$D,"Yes")="Yes",_xlfn.XLOOKUP("Dst_CIDR_Le_16",'Scoring_Config'!$A:$A,'Scoring_Config'!$C:$C,10),0),"False,0")</f>
        <v>0</v>
      </c>
      <c r="AD1260" cm="1">
        <f t="array" ref="AD1260">IF(FALSE,"True," &amp; IF(_xlfn.XLOOKUP("Dst_CIDR_17_22",'Scoring_Config'!$A:$A,'Scoring_Config'!$D:$D,"Yes")="Yes",_xlfn.XLOOKUP("Dst_CIDR_17_22",'Scoring_Config'!$A:$A,'Scoring_Config'!$C:$C,5),0),"False,0")</f>
        <v>0</v>
      </c>
      <c r="AE1260" cm="1">
        <f t="array" ref="AE1260">IF(FALSE,"True," &amp; IF(_xlfn.XLOOKUP("SrcZone_IsAny",'Scoring_Config'!$A:$A,'Scoring_Config'!$D:$D,"Yes")="Yes",_xlfn.XLOOKUP("SrcZone_IsAny",'Scoring_Config'!$A:$A,'Scoring_Config'!$C:$C,10),0),"False,0")</f>
        <v>0</v>
      </c>
      <c r="AF1260" cm="1">
        <f t="array" ref="AF1260">IF(FALSE,"True," &amp; IF(_xlfn.XLOOKUP("DstZone_IsAny",'Scoring_Config'!$A:$A,'Scoring_Config'!$D:$D,"Yes")="Yes",_xlfn.XLOOKUP("DstZone_IsAny",'Scoring_Config'!$A:$A,'Scoring_Config'!$C:$C,10),0),"False,0")</f>
        <v>0</v>
      </c>
      <c r="AG1260" cm="1">
        <f t="array" ref="AG126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60" cm="1">
        <f t="array" ref="AH1260">IF(FALSE,"True," &amp; IF(_xlfn.XLOOKUP("App_Any_OR_RangeGt1000",'Scoring_Config'!$A:$A,'Scoring_Config'!$D:$D,"Yes")="Yes",_xlfn.XLOOKUP("App_Any_OR_RangeGt1000",'Scoring_Config'!$A:$A,'Scoring_Config'!$C:$C,10),0),"False,0")</f>
        <v>0</v>
      </c>
      <c r="AI1260" cm="1">
        <f t="array" ref="AI1260">IF(FALSE,"True," &amp; IF(_xlfn.XLOOKUP("Service_Insecure_Match",'Scoring_Config'!$A:$A,'Scoring_Config'!$D:$D,"Yes")="Yes",_xlfn.XLOOKUP("Service_Insecure_Match",'Scoring_Config'!$A:$A,'Scoring_Config'!$C:$C,5),0),"False,0")</f>
        <v>0</v>
      </c>
      <c r="AJ1260" cm="1">
        <f t="array" ref="AJ1260">IF(FALSE,"True," &amp; IF(_xlfn.XLOOKUP("Risky_Inbound",'Scoring_Config'!$A:$A,'Scoring_Config'!$D:$D,"Yes")="Yes",_xlfn.XLOOKUP("Risky_Inbound",'Scoring_Config'!$A:$A,'Scoring_Config'!$C:$C,50),0),"False,0")</f>
        <v>0</v>
      </c>
      <c r="AK1260" cm="1">
        <f t="array" ref="AK1260">IF(FALSE,"True," &amp; IF(_xlfn.XLOOKUP("Risky_Outbound",'Scoring_Config'!$A:$A,'Scoring_Config'!$D:$D,"Yes")="Yes",_xlfn.XLOOKUP("Risky_Outbound",'Scoring_Config'!$A:$A,'Scoring_Config'!$C:$C,25),0),"False,0")</f>
        <v>0</v>
      </c>
      <c r="AL1260" t="s">
        <v>6697</v>
      </c>
      <c r="AM1260" cm="1">
        <f t="array" ref="AM126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60" t="s">
        <v>6697</v>
      </c>
      <c r="AO1260" t="s">
        <v>6697</v>
      </c>
      <c r="AP1260" t="s">
        <v>6697</v>
      </c>
      <c r="AQ1260" cm="1">
        <f t="array" ref="AQ1260">IF(FALSE,"True," &amp; IF(_xlfn.XLOOKUP("Service_IsAny",'Scoring_Config'!$A:$A,'Scoring_Config'!$D:$D,"Yes")="Yes",_xlfn.XLOOKUP("Service_IsAny",'Scoring_Config'!$A:$A,'Scoring_Config'!$C:$C,0),0),"False,0")</f>
        <v>0</v>
      </c>
      <c r="AR1260">
        <v>199</v>
      </c>
      <c r="AS1260" cm="1">
        <f t="array" ref="AS1260">IF(FALSE,"True," &amp; IF(_xlfn.XLOOKUP("Service_RangeGt1000",'Scoring_Config'!$A:$A,'Scoring_Config'!$D:$D,"Yes")="Yes",_xlfn.XLOOKUP("Service_RangeGt1000",'Scoring_Config'!$A:$A,'Scoring_Config'!$C:$C,0),0),"False,0")</f>
        <v>0</v>
      </c>
      <c r="AT1260" cm="1">
        <f t="array" ref="AT1260">IF(FALSE,"True," &amp; IF(_xlfn.XLOOKUP("App_IsAny",'Scoring_Config'!$A:$A,'Scoring_Config'!$D:$D,"Yes")="Yes",_xlfn.XLOOKUP("App_IsAny",'Scoring_Config'!$A:$A,'Scoring_Config'!$C:$C,0),0),"False,0")</f>
        <v>0</v>
      </c>
      <c r="AU1260">
        <v>0</v>
      </c>
      <c r="AV1260" cm="1">
        <f t="array" ref="AV1260">IF(FALSE,"True," &amp; IF(_xlfn.XLOOKUP("App_RangeGt1000",'Scoring_Config'!$A:$A,'Scoring_Config'!$D:$D,"Yes")="Yes",_xlfn.XLOOKUP("App_RangeGt1000",'Scoring_Config'!$A:$A,'Scoring_Config'!$C:$C,0),0),"False,0")</f>
        <v>0</v>
      </c>
      <c r="AW1260" cm="1">
        <f t="array" ref="AW1260">IF(FALSE,"True," &amp; IF(_xlfn.XLOOKUP("Action_IsDenyOrDrop",'Scoring_Config'!$A:$A,'Scoring_Config'!$D:$D,"Yes")="Yes",_xlfn.XLOOKUP("Action_IsDenyOrDrop",'Scoring_Config'!$A:$A,'Scoring_Config'!$C:$C,0),0),"False,0")</f>
        <v>0</v>
      </c>
      <c r="AX1260" cm="1">
        <f t="array" ref="AX1260">IF(LEFT(AW1260,4)="True",0,(IF(LEFT(Y1260,4)="True",IF(_xlfn.XLOOKUP("Src_IsAny",'Scoring_Config'!$A:$A,'Scoring_Config'!$D:$D,"Yes")="Yes",_xlfn.XLOOKUP("Src_IsAny",'Scoring_Config'!$A:$A,'Scoring_Config'!$C:$C,10),0),0)+IF(LEFT(Z1260,4)="True",IF(_xlfn.XLOOKUP("Src_CIDR_Le_16",'Scoring_Config'!$A:$A,'Scoring_Config'!$D:$D,"Yes")="Yes",_xlfn.XLOOKUP("Src_CIDR_Le_16",'Scoring_Config'!$A:$A,'Scoring_Config'!$C:$C,10),0),0)+IF(LEFT(AA1260,4)="True",IF(_xlfn.XLOOKUP("Src_CIDR_17_22",'Scoring_Config'!$A:$A,'Scoring_Config'!$D:$D,"Yes")="Yes",_xlfn.XLOOKUP("Src_CIDR_17_22",'Scoring_Config'!$A:$A,'Scoring_Config'!$C:$C,5),0),0)+IF(LEFT(AB1260,4)="True",IF(_xlfn.XLOOKUP("Dst_IsAny",'Scoring_Config'!$A:$A,'Scoring_Config'!$D:$D,"Yes")="Yes",_xlfn.XLOOKUP("Dst_IsAny",'Scoring_Config'!$A:$A,'Scoring_Config'!$C:$C,10),0),0)+IF(LEFT(AC1260,4)="True",IF(_xlfn.XLOOKUP("Dst_CIDR_Le_16",'Scoring_Config'!$A:$A,'Scoring_Config'!$D:$D,"Yes")="Yes",_xlfn.XLOOKUP("Dst_CIDR_Le_16",'Scoring_Config'!$A:$A,'Scoring_Config'!$C:$C,10),0),0)+IF(LEFT(AD1260,4)="True",IF(_xlfn.XLOOKUP("Dst_CIDR_17_22",'Scoring_Config'!$A:$A,'Scoring_Config'!$D:$D,"Yes")="Yes",_xlfn.XLOOKUP("Dst_CIDR_17_22",'Scoring_Config'!$A:$A,'Scoring_Config'!$C:$C,5),0),0)+IF(LEFT(AE1260,4)="True",IF(_xlfn.XLOOKUP("SrcZone_IsAny",'Scoring_Config'!$A:$A,'Scoring_Config'!$D:$D,"Yes")="Yes",_xlfn.XLOOKUP("SrcZone_IsAny",'Scoring_Config'!$A:$A,'Scoring_Config'!$C:$C,10),0),0)+IF(LEFT(AF1260,4)="True",IF(_xlfn.XLOOKUP("DstZone_IsAny",'Scoring_Config'!$A:$A,'Scoring_Config'!$D:$D,"Yes")="Yes",_xlfn.XLOOKUP("DstZone_IsAny",'Scoring_Config'!$A:$A,'Scoring_Config'!$C:$C,10),0),0)+IF(LEFT(AG1260,4)="True",IF(_xlfn.XLOOKUP("Service_Any_OR_RangeGt1000",'Scoring_Config'!$A:$A,'Scoring_Config'!$D:$D,"Yes")="Yes",_xlfn.XLOOKUP("Service_Any_OR_RangeGt1000",'Scoring_Config'!$A:$A,'Scoring_Config'!$C:$C,10),0),0)+IF(LEFT(AH1260,4)="True",IF(_xlfn.XLOOKUP("App_Any_OR_RangeGt1000",'Scoring_Config'!$A:$A,'Scoring_Config'!$D:$D,"Yes")="Yes",_xlfn.XLOOKUP("App_Any_OR_RangeGt1000",'Scoring_Config'!$A:$A,'Scoring_Config'!$C:$C,10),0),0)+IF(LEFT(AI1260,4)="True",IF(_xlfn.XLOOKUP("Service_Insecure_Match",'Scoring_Config'!$A:$A,'Scoring_Config'!$D:$D,"Yes")="Yes",_xlfn.XLOOKUP("Service_Insecure_Match",'Scoring_Config'!$A:$A,'Scoring_Config'!$C:$C,5),0),0)+IF(LEFT(AJ1260,4)="True",IF(_xlfn.XLOOKUP("Risky_Inbound",'Scoring_Config'!$A:$A,'Scoring_Config'!$D:$D,"Yes")="Yes",_xlfn.XLOOKUP("Risky_Inbound",'Scoring_Config'!$A:$A,'Scoring_Config'!$C:$C,50),0),0)+IF(LEFT(AK1260,4)="True",IF(_xlfn.XLOOKUP("Risky_Outbound",'Scoring_Config'!$A:$A,'Scoring_Config'!$D:$D,"Yes")="Yes",_xlfn.XLOOKUP("Risky_Outbound",'Scoring_Config'!$A:$A,'Scoring_Config'!$C:$C,25),0),0)+IF(LEFT(AZ1260,4)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1260,FIND(",",AL1260)+1,100)),0)+IF(LEFT(AM1260,4)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1260,FIND(",",AN1260)+1,100)),0)+IF(_xlfn.XLOOKUP("Profile_Scoring",'Scoring_Config'!$A:$A,'Scoring_Config'!$D:$D,"Yes")="Yes",VALUE(MID(AO1260,FIND(",",AO1260)+1,100)),0)+IF(_xlfn.XLOOKUP("Options_Scoring",'Scoring_Config'!$A:$A,'Scoring_Config'!$D:$D,"Yes")="Yes",VALUE(MID(AP1260,FIND(",",AP1260)+1,100)),0)))</f>
        <v>0</v>
      </c>
      <c r="AZ1260" cm="1">
        <f t="array" ref="AZ1260">IF(FALSE,"True," &amp; IF(_xlfn.XLOOKUP("Migrate_Insecure",'Scoring_Config'!$A:$A,'Scoring_Config'!$D:$D,"Yes")="Yes",_xlfn.XLOOKUP("Migrate_Insecure",'Scoring_Config'!$A:$A,'Scoring_Config'!$C:$C,10),0),"False,0")</f>
        <v>0</v>
      </c>
    </row>
    <row r="1261" spans="1:52">
      <c r="A1261" t="s">
        <v>1979</v>
      </c>
      <c r="B1261" t="s">
        <v>3233</v>
      </c>
      <c r="C1261" t="s">
        <v>3542</v>
      </c>
      <c r="D1261" t="s">
        <v>3545</v>
      </c>
      <c r="E1261" t="s">
        <v>3563</v>
      </c>
      <c r="F1261" t="s">
        <v>3971</v>
      </c>
      <c r="G1261" t="s">
        <v>655</v>
      </c>
      <c r="H1261" t="s">
        <v>174</v>
      </c>
      <c r="I1261" t="s">
        <v>3980</v>
      </c>
      <c r="J1261" t="s">
        <v>656</v>
      </c>
      <c r="K1261" t="s">
        <v>1676</v>
      </c>
      <c r="L1261" t="s">
        <v>1585</v>
      </c>
      <c r="M1261" t="s">
        <v>1974</v>
      </c>
      <c r="N1261" t="s">
        <v>4315</v>
      </c>
      <c r="O1261" t="s">
        <v>4319</v>
      </c>
      <c r="P1261" t="s">
        <v>4322</v>
      </c>
      <c r="Q1261" t="s">
        <v>5209</v>
      </c>
      <c r="R1261" t="s">
        <v>5440</v>
      </c>
      <c r="S1261" t="s">
        <v>5440</v>
      </c>
      <c r="T1261" t="s">
        <v>5817</v>
      </c>
      <c r="U1261" t="s">
        <v>6271</v>
      </c>
      <c r="Y1261" cm="1">
        <f t="array" ref="Y1261">IF(FALSE,"True," &amp; IF(_xlfn.XLOOKUP("Src_IsAny",'Scoring_Config'!$A:$A,'Scoring_Config'!$D:$D,"Yes")="Yes",_xlfn.XLOOKUP("Src_IsAny",'Scoring_Config'!$A:$A,'Scoring_Config'!$C:$C,10),0),"False,0")</f>
        <v>0</v>
      </c>
      <c r="Z1261" cm="1">
        <f t="array" ref="Z1261">IF(FALSE,"True," &amp; IF(_xlfn.XLOOKUP("Src_CIDR_Le_16",'Scoring_Config'!$A:$A,'Scoring_Config'!$D:$D,"Yes")="Yes",_xlfn.XLOOKUP("Src_CIDR_Le_16",'Scoring_Config'!$A:$A,'Scoring_Config'!$C:$C,10),0),"False,0")</f>
        <v>0</v>
      </c>
      <c r="AA1261" cm="1">
        <f t="array" ref="AA1261">IF(FALSE,"True," &amp; IF(_xlfn.XLOOKUP("Src_CIDR_17_22",'Scoring_Config'!$A:$A,'Scoring_Config'!$D:$D,"Yes")="Yes",_xlfn.XLOOKUP("Src_CIDR_17_22",'Scoring_Config'!$A:$A,'Scoring_Config'!$C:$C,5),0),"False,0")</f>
        <v>0</v>
      </c>
      <c r="AB1261" cm="1">
        <f t="array" ref="AB1261">IF(FALSE,"True," &amp; IF(_xlfn.XLOOKUP("Dst_IsAny",'Scoring_Config'!$A:$A,'Scoring_Config'!$D:$D,"Yes")="Yes",_xlfn.XLOOKUP("Dst_IsAny",'Scoring_Config'!$A:$A,'Scoring_Config'!$C:$C,10),0),"False,0")</f>
        <v>0</v>
      </c>
      <c r="AC1261" cm="1">
        <f t="array" ref="AC1261">IF(FALSE,"True," &amp; IF(_xlfn.XLOOKUP("Dst_CIDR_Le_16",'Scoring_Config'!$A:$A,'Scoring_Config'!$D:$D,"Yes")="Yes",_xlfn.XLOOKUP("Dst_CIDR_Le_16",'Scoring_Config'!$A:$A,'Scoring_Config'!$C:$C,10),0),"False,0")</f>
        <v>0</v>
      </c>
      <c r="AD1261" cm="1">
        <f t="array" ref="AD1261">IF(FALSE,"True," &amp; IF(_xlfn.XLOOKUP("Dst_CIDR_17_22",'Scoring_Config'!$A:$A,'Scoring_Config'!$D:$D,"Yes")="Yes",_xlfn.XLOOKUP("Dst_CIDR_17_22",'Scoring_Config'!$A:$A,'Scoring_Config'!$C:$C,5),0),"False,0")</f>
        <v>0</v>
      </c>
      <c r="AE1261" cm="1">
        <f t="array" ref="AE1261">IF(FALSE,"True," &amp; IF(_xlfn.XLOOKUP("SrcZone_IsAny",'Scoring_Config'!$A:$A,'Scoring_Config'!$D:$D,"Yes")="Yes",_xlfn.XLOOKUP("SrcZone_IsAny",'Scoring_Config'!$A:$A,'Scoring_Config'!$C:$C,10),0),"False,0")</f>
        <v>0</v>
      </c>
      <c r="AF1261" cm="1">
        <f t="array" ref="AF1261">IF(FALSE,"True," &amp; IF(_xlfn.XLOOKUP("DstZone_IsAny",'Scoring_Config'!$A:$A,'Scoring_Config'!$D:$D,"Yes")="Yes",_xlfn.XLOOKUP("DstZone_IsAny",'Scoring_Config'!$A:$A,'Scoring_Config'!$C:$C,10),0),"False,0")</f>
        <v>0</v>
      </c>
      <c r="AG1261" cm="1">
        <f t="array" ref="AG126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61" cm="1">
        <f t="array" ref="AH1261">IF(FALSE,"True," &amp; IF(_xlfn.XLOOKUP("App_Any_OR_RangeGt1000",'Scoring_Config'!$A:$A,'Scoring_Config'!$D:$D,"Yes")="Yes",_xlfn.XLOOKUP("App_Any_OR_RangeGt1000",'Scoring_Config'!$A:$A,'Scoring_Config'!$C:$C,10),0),"False,0")</f>
        <v>0</v>
      </c>
      <c r="AI1261" cm="1">
        <f t="array" ref="AI1261">IF(FALSE,"True," &amp; IF(_xlfn.XLOOKUP("Service_Insecure_Match",'Scoring_Config'!$A:$A,'Scoring_Config'!$D:$D,"Yes")="Yes",_xlfn.XLOOKUP("Service_Insecure_Match",'Scoring_Config'!$A:$A,'Scoring_Config'!$C:$C,5),0),"False,0")</f>
        <v>0</v>
      </c>
      <c r="AJ1261" cm="1">
        <f t="array" ref="AJ1261">IF(FALSE,"True," &amp; IF(_xlfn.XLOOKUP("Risky_Inbound",'Scoring_Config'!$A:$A,'Scoring_Config'!$D:$D,"Yes")="Yes",_xlfn.XLOOKUP("Risky_Inbound",'Scoring_Config'!$A:$A,'Scoring_Config'!$C:$C,50),0),"False,0")</f>
        <v>0</v>
      </c>
      <c r="AK1261" cm="1">
        <f t="array" ref="AK1261">IF(FALSE,"True," &amp; IF(_xlfn.XLOOKUP("Risky_Outbound",'Scoring_Config'!$A:$A,'Scoring_Config'!$D:$D,"Yes")="Yes",_xlfn.XLOOKUP("Risky_Outbound",'Scoring_Config'!$A:$A,'Scoring_Config'!$C:$C,25),0),"False,0")</f>
        <v>0</v>
      </c>
      <c r="AL1261" t="s">
        <v>6697</v>
      </c>
      <c r="AM1261" cm="1">
        <f t="array" ref="AM126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61" t="s">
        <v>6697</v>
      </c>
      <c r="AO1261" t="s">
        <v>6697</v>
      </c>
      <c r="AP1261" t="s">
        <v>6697</v>
      </c>
      <c r="AQ1261" cm="1">
        <f t="array" ref="AQ1261">IF(FALSE,"True," &amp; IF(_xlfn.XLOOKUP("Service_IsAny",'Scoring_Config'!$A:$A,'Scoring_Config'!$D:$D,"Yes")="Yes",_xlfn.XLOOKUP("Service_IsAny",'Scoring_Config'!$A:$A,'Scoring_Config'!$C:$C,0),0),"False,0")</f>
        <v>0</v>
      </c>
      <c r="AR1261">
        <v>199</v>
      </c>
      <c r="AS1261" cm="1">
        <f t="array" ref="AS1261">IF(FALSE,"True," &amp; IF(_xlfn.XLOOKUP("Service_RangeGt1000",'Scoring_Config'!$A:$A,'Scoring_Config'!$D:$D,"Yes")="Yes",_xlfn.XLOOKUP("Service_RangeGt1000",'Scoring_Config'!$A:$A,'Scoring_Config'!$C:$C,0),0),"False,0")</f>
        <v>0</v>
      </c>
      <c r="AT1261" cm="1">
        <f t="array" ref="AT1261">IF(FALSE,"True," &amp; IF(_xlfn.XLOOKUP("App_IsAny",'Scoring_Config'!$A:$A,'Scoring_Config'!$D:$D,"Yes")="Yes",_xlfn.XLOOKUP("App_IsAny",'Scoring_Config'!$A:$A,'Scoring_Config'!$C:$C,0),0),"False,0")</f>
        <v>0</v>
      </c>
      <c r="AU1261">
        <v>0</v>
      </c>
      <c r="AV1261" cm="1">
        <f t="array" ref="AV1261">IF(FALSE,"True," &amp; IF(_xlfn.XLOOKUP("App_RangeGt1000",'Scoring_Config'!$A:$A,'Scoring_Config'!$D:$D,"Yes")="Yes",_xlfn.XLOOKUP("App_RangeGt1000",'Scoring_Config'!$A:$A,'Scoring_Config'!$C:$C,0),0),"False,0")</f>
        <v>0</v>
      </c>
      <c r="AW1261" cm="1">
        <f t="array" ref="AW1261">IF(FALSE,"True," &amp; IF(_xlfn.XLOOKUP("Action_IsDenyOrDrop",'Scoring_Config'!$A:$A,'Scoring_Config'!$D:$D,"Yes")="Yes",_xlfn.XLOOKUP("Action_IsDenyOrDrop",'Scoring_Config'!$A:$A,'Scoring_Config'!$C:$C,0),0),"False,0")</f>
        <v>0</v>
      </c>
      <c r="AX1261" cm="1">
        <f t="array" ref="AX1261">IF(LEFT(AW1261,4)="True",0,(IF(LEFT(Y1261,4)="True",IF(_xlfn.XLOOKUP("Src_IsAny",'Scoring_Config'!$A:$A,'Scoring_Config'!$D:$D,"Yes")="Yes",_xlfn.XLOOKUP("Src_IsAny",'Scoring_Config'!$A:$A,'Scoring_Config'!$C:$C,10),0),0)+IF(LEFT(Z1261,4)="True",IF(_xlfn.XLOOKUP("Src_CIDR_Le_16",'Scoring_Config'!$A:$A,'Scoring_Config'!$D:$D,"Yes")="Yes",_xlfn.XLOOKUP("Src_CIDR_Le_16",'Scoring_Config'!$A:$A,'Scoring_Config'!$C:$C,10),0),0)+IF(LEFT(AA1261,4)="True",IF(_xlfn.XLOOKUP("Src_CIDR_17_22",'Scoring_Config'!$A:$A,'Scoring_Config'!$D:$D,"Yes")="Yes",_xlfn.XLOOKUP("Src_CIDR_17_22",'Scoring_Config'!$A:$A,'Scoring_Config'!$C:$C,5),0),0)+IF(LEFT(AB1261,4)="True",IF(_xlfn.XLOOKUP("Dst_IsAny",'Scoring_Config'!$A:$A,'Scoring_Config'!$D:$D,"Yes")="Yes",_xlfn.XLOOKUP("Dst_IsAny",'Scoring_Config'!$A:$A,'Scoring_Config'!$C:$C,10),0),0)+IF(LEFT(AC1261,4)="True",IF(_xlfn.XLOOKUP("Dst_CIDR_Le_16",'Scoring_Config'!$A:$A,'Scoring_Config'!$D:$D,"Yes")="Yes",_xlfn.XLOOKUP("Dst_CIDR_Le_16",'Scoring_Config'!$A:$A,'Scoring_Config'!$C:$C,10),0),0)+IF(LEFT(AD1261,4)="True",IF(_xlfn.XLOOKUP("Dst_CIDR_17_22",'Scoring_Config'!$A:$A,'Scoring_Config'!$D:$D,"Yes")="Yes",_xlfn.XLOOKUP("Dst_CIDR_17_22",'Scoring_Config'!$A:$A,'Scoring_Config'!$C:$C,5),0),0)+IF(LEFT(AE1261,4)="True",IF(_xlfn.XLOOKUP("SrcZone_IsAny",'Scoring_Config'!$A:$A,'Scoring_Config'!$D:$D,"Yes")="Yes",_xlfn.XLOOKUP("SrcZone_IsAny",'Scoring_Config'!$A:$A,'Scoring_Config'!$C:$C,10),0),0)+IF(LEFT(AF1261,4)="True",IF(_xlfn.XLOOKUP("DstZone_IsAny",'Scoring_Config'!$A:$A,'Scoring_Config'!$D:$D,"Yes")="Yes",_xlfn.XLOOKUP("DstZone_IsAny",'Scoring_Config'!$A:$A,'Scoring_Config'!$C:$C,10),0),0)+IF(LEFT(AG1261,4)="True",IF(_xlfn.XLOOKUP("Service_Any_OR_RangeGt1000",'Scoring_Config'!$A:$A,'Scoring_Config'!$D:$D,"Yes")="Yes",_xlfn.XLOOKUP("Service_Any_OR_RangeGt1000",'Scoring_Config'!$A:$A,'Scoring_Config'!$C:$C,10),0),0)+IF(LEFT(AH1261,4)="True",IF(_xlfn.XLOOKUP("App_Any_OR_RangeGt1000",'Scoring_Config'!$A:$A,'Scoring_Config'!$D:$D,"Yes")="Yes",_xlfn.XLOOKUP("App_Any_OR_RangeGt1000",'Scoring_Config'!$A:$A,'Scoring_Config'!$C:$C,10),0),0)+IF(LEFT(AI1261,4)="True",IF(_xlfn.XLOOKUP("Service_Insecure_Match",'Scoring_Config'!$A:$A,'Scoring_Config'!$D:$D,"Yes")="Yes",_xlfn.XLOOKUP("Service_Insecure_Match",'Scoring_Config'!$A:$A,'Scoring_Config'!$C:$C,5),0),0)+IF(LEFT(AJ1261,4)="True",IF(_xlfn.XLOOKUP("Risky_Inbound",'Scoring_Config'!$A:$A,'Scoring_Config'!$D:$D,"Yes")="Yes",_xlfn.XLOOKUP("Risky_Inbound",'Scoring_Config'!$A:$A,'Scoring_Config'!$C:$C,50),0),0)+IF(LEFT(AK1261,4)="True",IF(_xlfn.XLOOKUP("Risky_Outbound",'Scoring_Config'!$A:$A,'Scoring_Config'!$D:$D,"Yes")="Yes",_xlfn.XLOOKUP("Risky_Outbound",'Scoring_Config'!$A:$A,'Scoring_Config'!$C:$C,25),0),0)+IF(LEFT(AZ1261,4)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1261,FIND(",",AL1261)+1,100)),0)+IF(LEFT(AM1261,4)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1261,FIND(",",AN1261)+1,100)),0)+IF(_xlfn.XLOOKUP("Profile_Scoring",'Scoring_Config'!$A:$A,'Scoring_Config'!$D:$D,"Yes")="Yes",VALUE(MID(AO1261,FIND(",",AO1261)+1,100)),0)+IF(_xlfn.XLOOKUP("Options_Scoring",'Scoring_Config'!$A:$A,'Scoring_Config'!$D:$D,"Yes")="Yes",VALUE(MID(AP1261,FIND(",",AP1261)+1,100)),0)))</f>
        <v>0</v>
      </c>
      <c r="AZ1261" cm="1">
        <f t="array" ref="AZ1261">IF(FALSE,"True," &amp; IF(_xlfn.XLOOKUP("Migrate_Insecure",'Scoring_Config'!$A:$A,'Scoring_Config'!$D:$D,"Yes")="Yes",_xlfn.XLOOKUP("Migrate_Insecure",'Scoring_Config'!$A:$A,'Scoring_Config'!$C:$C,10),0),"False,0")</f>
        <v>0</v>
      </c>
    </row>
    <row r="1262" spans="1:52">
      <c r="A1262" t="s">
        <v>1979</v>
      </c>
      <c r="B1262" t="s">
        <v>3234</v>
      </c>
      <c r="C1262" t="s">
        <v>3542</v>
      </c>
      <c r="D1262" t="s">
        <v>3545</v>
      </c>
      <c r="E1262" t="s">
        <v>3563</v>
      </c>
      <c r="F1262" t="s">
        <v>3980</v>
      </c>
      <c r="G1262" t="s">
        <v>656</v>
      </c>
      <c r="H1262" t="s">
        <v>174</v>
      </c>
      <c r="I1262" t="s">
        <v>3971</v>
      </c>
      <c r="J1262" t="s">
        <v>655</v>
      </c>
      <c r="K1262" t="s">
        <v>1676</v>
      </c>
      <c r="L1262" t="s">
        <v>1585</v>
      </c>
      <c r="M1262" t="s">
        <v>1974</v>
      </c>
      <c r="N1262" t="s">
        <v>4315</v>
      </c>
      <c r="O1262" t="s">
        <v>4319</v>
      </c>
      <c r="P1262" t="s">
        <v>4322</v>
      </c>
      <c r="Q1262" t="s">
        <v>5210</v>
      </c>
      <c r="R1262" t="s">
        <v>5440</v>
      </c>
      <c r="S1262" t="s">
        <v>5440</v>
      </c>
      <c r="T1262" t="s">
        <v>5817</v>
      </c>
      <c r="U1262" t="s">
        <v>6271</v>
      </c>
      <c r="Y1262" cm="1">
        <f t="array" ref="Y1262">IF(FALSE,"True," &amp; IF(_xlfn.XLOOKUP("Src_IsAny",'Scoring_Config'!$A:$A,'Scoring_Config'!$D:$D,"Yes")="Yes",_xlfn.XLOOKUP("Src_IsAny",'Scoring_Config'!$A:$A,'Scoring_Config'!$C:$C,10),0),"False,0")</f>
        <v>0</v>
      </c>
      <c r="Z1262" cm="1">
        <f t="array" ref="Z1262">IF(FALSE,"True," &amp; IF(_xlfn.XLOOKUP("Src_CIDR_Le_16",'Scoring_Config'!$A:$A,'Scoring_Config'!$D:$D,"Yes")="Yes",_xlfn.XLOOKUP("Src_CIDR_Le_16",'Scoring_Config'!$A:$A,'Scoring_Config'!$C:$C,10),0),"False,0")</f>
        <v>0</v>
      </c>
      <c r="AA1262" cm="1">
        <f t="array" ref="AA1262">IF(FALSE,"True," &amp; IF(_xlfn.XLOOKUP("Src_CIDR_17_22",'Scoring_Config'!$A:$A,'Scoring_Config'!$D:$D,"Yes")="Yes",_xlfn.XLOOKUP("Src_CIDR_17_22",'Scoring_Config'!$A:$A,'Scoring_Config'!$C:$C,5),0),"False,0")</f>
        <v>0</v>
      </c>
      <c r="AB1262" cm="1">
        <f t="array" ref="AB1262">IF(FALSE,"True," &amp; IF(_xlfn.XLOOKUP("Dst_IsAny",'Scoring_Config'!$A:$A,'Scoring_Config'!$D:$D,"Yes")="Yes",_xlfn.XLOOKUP("Dst_IsAny",'Scoring_Config'!$A:$A,'Scoring_Config'!$C:$C,10),0),"False,0")</f>
        <v>0</v>
      </c>
      <c r="AC1262" cm="1">
        <f t="array" ref="AC1262">IF(FALSE,"True," &amp; IF(_xlfn.XLOOKUP("Dst_CIDR_Le_16",'Scoring_Config'!$A:$A,'Scoring_Config'!$D:$D,"Yes")="Yes",_xlfn.XLOOKUP("Dst_CIDR_Le_16",'Scoring_Config'!$A:$A,'Scoring_Config'!$C:$C,10),0),"False,0")</f>
        <v>0</v>
      </c>
      <c r="AD1262" cm="1">
        <f t="array" ref="AD1262">IF(FALSE,"True," &amp; IF(_xlfn.XLOOKUP("Dst_CIDR_17_22",'Scoring_Config'!$A:$A,'Scoring_Config'!$D:$D,"Yes")="Yes",_xlfn.XLOOKUP("Dst_CIDR_17_22",'Scoring_Config'!$A:$A,'Scoring_Config'!$C:$C,5),0),"False,0")</f>
        <v>0</v>
      </c>
      <c r="AE1262" cm="1">
        <f t="array" ref="AE1262">IF(FALSE,"True," &amp; IF(_xlfn.XLOOKUP("SrcZone_IsAny",'Scoring_Config'!$A:$A,'Scoring_Config'!$D:$D,"Yes")="Yes",_xlfn.XLOOKUP("SrcZone_IsAny",'Scoring_Config'!$A:$A,'Scoring_Config'!$C:$C,10),0),"False,0")</f>
        <v>0</v>
      </c>
      <c r="AF1262" cm="1">
        <f t="array" ref="AF1262">IF(FALSE,"True," &amp; IF(_xlfn.XLOOKUP("DstZone_IsAny",'Scoring_Config'!$A:$A,'Scoring_Config'!$D:$D,"Yes")="Yes",_xlfn.XLOOKUP("DstZone_IsAny",'Scoring_Config'!$A:$A,'Scoring_Config'!$C:$C,10),0),"False,0")</f>
        <v>0</v>
      </c>
      <c r="AG1262" cm="1">
        <f t="array" ref="AG126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62" cm="1">
        <f t="array" ref="AH1262">IF(FALSE,"True," &amp; IF(_xlfn.XLOOKUP("App_Any_OR_RangeGt1000",'Scoring_Config'!$A:$A,'Scoring_Config'!$D:$D,"Yes")="Yes",_xlfn.XLOOKUP("App_Any_OR_RangeGt1000",'Scoring_Config'!$A:$A,'Scoring_Config'!$C:$C,10),0),"False,0")</f>
        <v>0</v>
      </c>
      <c r="AI1262" cm="1">
        <f t="array" ref="AI1262">IF(FALSE,"True," &amp; IF(_xlfn.XLOOKUP("Service_Insecure_Match",'Scoring_Config'!$A:$A,'Scoring_Config'!$D:$D,"Yes")="Yes",_xlfn.XLOOKUP("Service_Insecure_Match",'Scoring_Config'!$A:$A,'Scoring_Config'!$C:$C,5),0),"False,0")</f>
        <v>0</v>
      </c>
      <c r="AJ1262" cm="1">
        <f t="array" ref="AJ1262">IF(FALSE,"True," &amp; IF(_xlfn.XLOOKUP("Risky_Inbound",'Scoring_Config'!$A:$A,'Scoring_Config'!$D:$D,"Yes")="Yes",_xlfn.XLOOKUP("Risky_Inbound",'Scoring_Config'!$A:$A,'Scoring_Config'!$C:$C,50),0),"False,0")</f>
        <v>0</v>
      </c>
      <c r="AK1262" cm="1">
        <f t="array" ref="AK1262">IF(FALSE,"True," &amp; IF(_xlfn.XLOOKUP("Risky_Outbound",'Scoring_Config'!$A:$A,'Scoring_Config'!$D:$D,"Yes")="Yes",_xlfn.XLOOKUP("Risky_Outbound",'Scoring_Config'!$A:$A,'Scoring_Config'!$C:$C,25),0),"False,0")</f>
        <v>0</v>
      </c>
      <c r="AL1262" t="s">
        <v>6697</v>
      </c>
      <c r="AM1262" cm="1">
        <f t="array" ref="AM126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62" t="s">
        <v>6697</v>
      </c>
      <c r="AO1262" t="s">
        <v>6697</v>
      </c>
      <c r="AP1262" t="s">
        <v>6697</v>
      </c>
      <c r="AQ1262" cm="1">
        <f t="array" ref="AQ1262">IF(FALSE,"True," &amp; IF(_xlfn.XLOOKUP("Service_IsAny",'Scoring_Config'!$A:$A,'Scoring_Config'!$D:$D,"Yes")="Yes",_xlfn.XLOOKUP("Service_IsAny",'Scoring_Config'!$A:$A,'Scoring_Config'!$C:$C,0),0),"False,0")</f>
        <v>0</v>
      </c>
      <c r="AR1262">
        <v>199</v>
      </c>
      <c r="AS1262" cm="1">
        <f t="array" ref="AS1262">IF(FALSE,"True," &amp; IF(_xlfn.XLOOKUP("Service_RangeGt1000",'Scoring_Config'!$A:$A,'Scoring_Config'!$D:$D,"Yes")="Yes",_xlfn.XLOOKUP("Service_RangeGt1000",'Scoring_Config'!$A:$A,'Scoring_Config'!$C:$C,0),0),"False,0")</f>
        <v>0</v>
      </c>
      <c r="AT1262" cm="1">
        <f t="array" ref="AT1262">IF(FALSE,"True," &amp; IF(_xlfn.XLOOKUP("App_IsAny",'Scoring_Config'!$A:$A,'Scoring_Config'!$D:$D,"Yes")="Yes",_xlfn.XLOOKUP("App_IsAny",'Scoring_Config'!$A:$A,'Scoring_Config'!$C:$C,0),0),"False,0")</f>
        <v>0</v>
      </c>
      <c r="AU1262">
        <v>0</v>
      </c>
      <c r="AV1262" cm="1">
        <f t="array" ref="AV1262">IF(FALSE,"True," &amp; IF(_xlfn.XLOOKUP("App_RangeGt1000",'Scoring_Config'!$A:$A,'Scoring_Config'!$D:$D,"Yes")="Yes",_xlfn.XLOOKUP("App_RangeGt1000",'Scoring_Config'!$A:$A,'Scoring_Config'!$C:$C,0),0),"False,0")</f>
        <v>0</v>
      </c>
      <c r="AW1262" cm="1">
        <f t="array" ref="AW1262">IF(FALSE,"True," &amp; IF(_xlfn.XLOOKUP("Action_IsDenyOrDrop",'Scoring_Config'!$A:$A,'Scoring_Config'!$D:$D,"Yes")="Yes",_xlfn.XLOOKUP("Action_IsDenyOrDrop",'Scoring_Config'!$A:$A,'Scoring_Config'!$C:$C,0),0),"False,0")</f>
        <v>0</v>
      </c>
      <c r="AX1262" cm="1">
        <f t="array" ref="AX1262">IF(LEFT(AW1262,4)="True",0,(IF(LEFT(Y1262,4)="True",IF(_xlfn.XLOOKUP("Src_IsAny",'Scoring_Config'!$A:$A,'Scoring_Config'!$D:$D,"Yes")="Yes",_xlfn.XLOOKUP("Src_IsAny",'Scoring_Config'!$A:$A,'Scoring_Config'!$C:$C,10),0),0)+IF(LEFT(Z1262,4)="True",IF(_xlfn.XLOOKUP("Src_CIDR_Le_16",'Scoring_Config'!$A:$A,'Scoring_Config'!$D:$D,"Yes")="Yes",_xlfn.XLOOKUP("Src_CIDR_Le_16",'Scoring_Config'!$A:$A,'Scoring_Config'!$C:$C,10),0),0)+IF(LEFT(AA1262,4)="True",IF(_xlfn.XLOOKUP("Src_CIDR_17_22",'Scoring_Config'!$A:$A,'Scoring_Config'!$D:$D,"Yes")="Yes",_xlfn.XLOOKUP("Src_CIDR_17_22",'Scoring_Config'!$A:$A,'Scoring_Config'!$C:$C,5),0),0)+IF(LEFT(AB1262,4)="True",IF(_xlfn.XLOOKUP("Dst_IsAny",'Scoring_Config'!$A:$A,'Scoring_Config'!$D:$D,"Yes")="Yes",_xlfn.XLOOKUP("Dst_IsAny",'Scoring_Config'!$A:$A,'Scoring_Config'!$C:$C,10),0),0)+IF(LEFT(AC1262,4)="True",IF(_xlfn.XLOOKUP("Dst_CIDR_Le_16",'Scoring_Config'!$A:$A,'Scoring_Config'!$D:$D,"Yes")="Yes",_xlfn.XLOOKUP("Dst_CIDR_Le_16",'Scoring_Config'!$A:$A,'Scoring_Config'!$C:$C,10),0),0)+IF(LEFT(AD1262,4)="True",IF(_xlfn.XLOOKUP("Dst_CIDR_17_22",'Scoring_Config'!$A:$A,'Scoring_Config'!$D:$D,"Yes")="Yes",_xlfn.XLOOKUP("Dst_CIDR_17_22",'Scoring_Config'!$A:$A,'Scoring_Config'!$C:$C,5),0),0)+IF(LEFT(AE1262,4)="True",IF(_xlfn.XLOOKUP("SrcZone_IsAny",'Scoring_Config'!$A:$A,'Scoring_Config'!$D:$D,"Yes")="Yes",_xlfn.XLOOKUP("SrcZone_IsAny",'Scoring_Config'!$A:$A,'Scoring_Config'!$C:$C,10),0),0)+IF(LEFT(AF1262,4)="True",IF(_xlfn.XLOOKUP("DstZone_IsAny",'Scoring_Config'!$A:$A,'Scoring_Config'!$D:$D,"Yes")="Yes",_xlfn.XLOOKUP("DstZone_IsAny",'Scoring_Config'!$A:$A,'Scoring_Config'!$C:$C,10),0),0)+IF(LEFT(AG1262,4)="True",IF(_xlfn.XLOOKUP("Service_Any_OR_RangeGt1000",'Scoring_Config'!$A:$A,'Scoring_Config'!$D:$D,"Yes")="Yes",_xlfn.XLOOKUP("Service_Any_OR_RangeGt1000",'Scoring_Config'!$A:$A,'Scoring_Config'!$C:$C,10),0),0)+IF(LEFT(AH1262,4)="True",IF(_xlfn.XLOOKUP("App_Any_OR_RangeGt1000",'Scoring_Config'!$A:$A,'Scoring_Config'!$D:$D,"Yes")="Yes",_xlfn.XLOOKUP("App_Any_OR_RangeGt1000",'Scoring_Config'!$A:$A,'Scoring_Config'!$C:$C,10),0),0)+IF(LEFT(AI1262,4)="True",IF(_xlfn.XLOOKUP("Service_Insecure_Match",'Scoring_Config'!$A:$A,'Scoring_Config'!$D:$D,"Yes")="Yes",_xlfn.XLOOKUP("Service_Insecure_Match",'Scoring_Config'!$A:$A,'Scoring_Config'!$C:$C,5),0),0)+IF(LEFT(AJ1262,4)="True",IF(_xlfn.XLOOKUP("Risky_Inbound",'Scoring_Config'!$A:$A,'Scoring_Config'!$D:$D,"Yes")="Yes",_xlfn.XLOOKUP("Risky_Inbound",'Scoring_Config'!$A:$A,'Scoring_Config'!$C:$C,50),0),0)+IF(LEFT(AK1262,4)="True",IF(_xlfn.XLOOKUP("Risky_Outbound",'Scoring_Config'!$A:$A,'Scoring_Config'!$D:$D,"Yes")="Yes",_xlfn.XLOOKUP("Risky_Outbound",'Scoring_Config'!$A:$A,'Scoring_Config'!$C:$C,25),0),0)+IF(LEFT(AZ1262,4)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1262,FIND(",",AL1262)+1,100)),0)+IF(LEFT(AM1262,4)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1262,FIND(",",AN1262)+1,100)),0)+IF(_xlfn.XLOOKUP("Profile_Scoring",'Scoring_Config'!$A:$A,'Scoring_Config'!$D:$D,"Yes")="Yes",VALUE(MID(AO1262,FIND(",",AO1262)+1,100)),0)+IF(_xlfn.XLOOKUP("Options_Scoring",'Scoring_Config'!$A:$A,'Scoring_Config'!$D:$D,"Yes")="Yes",VALUE(MID(AP1262,FIND(",",AP1262)+1,100)),0)))</f>
        <v>0</v>
      </c>
      <c r="AZ1262" cm="1">
        <f t="array" ref="AZ1262">IF(FALSE,"True," &amp; IF(_xlfn.XLOOKUP("Migrate_Insecure",'Scoring_Config'!$A:$A,'Scoring_Config'!$D:$D,"Yes")="Yes",_xlfn.XLOOKUP("Migrate_Insecure",'Scoring_Config'!$A:$A,'Scoring_Config'!$C:$C,10),0),"False,0")</f>
        <v>0</v>
      </c>
    </row>
    <row r="1263" spans="1:52">
      <c r="A1263" t="s">
        <v>1979</v>
      </c>
      <c r="B1263" t="s">
        <v>3235</v>
      </c>
      <c r="C1263" t="s">
        <v>3542</v>
      </c>
      <c r="D1263" t="s">
        <v>3545</v>
      </c>
      <c r="E1263" t="s">
        <v>3563</v>
      </c>
      <c r="F1263" t="s">
        <v>3981</v>
      </c>
      <c r="G1263" t="s">
        <v>656</v>
      </c>
      <c r="H1263" t="s">
        <v>174</v>
      </c>
      <c r="I1263" t="s">
        <v>4282</v>
      </c>
      <c r="J1263" t="s">
        <v>656</v>
      </c>
      <c r="K1263" t="s">
        <v>1931</v>
      </c>
      <c r="L1263" t="s">
        <v>1585</v>
      </c>
      <c r="M1263" t="s">
        <v>1974</v>
      </c>
      <c r="N1263" t="s">
        <v>4315</v>
      </c>
      <c r="O1263" t="s">
        <v>4319</v>
      </c>
      <c r="P1263" t="s">
        <v>4322</v>
      </c>
      <c r="Q1263" t="s">
        <v>5210</v>
      </c>
      <c r="R1263" t="s">
        <v>5440</v>
      </c>
      <c r="S1263" t="s">
        <v>5440</v>
      </c>
      <c r="T1263" t="s">
        <v>5817</v>
      </c>
      <c r="U1263" t="s">
        <v>6271</v>
      </c>
      <c r="Y1263" cm="1">
        <f t="array" ref="Y1263">IF(FALSE,"True," &amp; IF(_xlfn.XLOOKUP("Src_IsAny",'Scoring_Config'!$A:$A,'Scoring_Config'!$D:$D,"Yes")="Yes",_xlfn.XLOOKUP("Src_IsAny",'Scoring_Config'!$A:$A,'Scoring_Config'!$C:$C,10),0),"False,0")</f>
        <v>0</v>
      </c>
      <c r="Z1263" cm="1">
        <f t="array" ref="Z1263">IF(FALSE,"True," &amp; IF(_xlfn.XLOOKUP("Src_CIDR_Le_16",'Scoring_Config'!$A:$A,'Scoring_Config'!$D:$D,"Yes")="Yes",_xlfn.XLOOKUP("Src_CIDR_Le_16",'Scoring_Config'!$A:$A,'Scoring_Config'!$C:$C,10),0),"False,0")</f>
        <v>0</v>
      </c>
      <c r="AA1263" cm="1">
        <f t="array" ref="AA1263">IF(FALSE,"True," &amp; IF(_xlfn.XLOOKUP("Src_CIDR_17_22",'Scoring_Config'!$A:$A,'Scoring_Config'!$D:$D,"Yes")="Yes",_xlfn.XLOOKUP("Src_CIDR_17_22",'Scoring_Config'!$A:$A,'Scoring_Config'!$C:$C,5),0),"False,0")</f>
        <v>0</v>
      </c>
      <c r="AB1263" cm="1">
        <f t="array" ref="AB1263">IF(FALSE,"True," &amp; IF(_xlfn.XLOOKUP("Dst_IsAny",'Scoring_Config'!$A:$A,'Scoring_Config'!$D:$D,"Yes")="Yes",_xlfn.XLOOKUP("Dst_IsAny",'Scoring_Config'!$A:$A,'Scoring_Config'!$C:$C,10),0),"False,0")</f>
        <v>0</v>
      </c>
      <c r="AC1263" cm="1">
        <f t="array" ref="AC1263">IF(FALSE,"True," &amp; IF(_xlfn.XLOOKUP("Dst_CIDR_Le_16",'Scoring_Config'!$A:$A,'Scoring_Config'!$D:$D,"Yes")="Yes",_xlfn.XLOOKUP("Dst_CIDR_Le_16",'Scoring_Config'!$A:$A,'Scoring_Config'!$C:$C,10),0),"False,0")</f>
        <v>0</v>
      </c>
      <c r="AD1263" cm="1">
        <f t="array" ref="AD1263">IF(FALSE,"True," &amp; IF(_xlfn.XLOOKUP("Dst_CIDR_17_22",'Scoring_Config'!$A:$A,'Scoring_Config'!$D:$D,"Yes")="Yes",_xlfn.XLOOKUP("Dst_CIDR_17_22",'Scoring_Config'!$A:$A,'Scoring_Config'!$C:$C,5),0),"False,0")</f>
        <v>0</v>
      </c>
      <c r="AE1263" cm="1">
        <f t="array" ref="AE1263">IF(FALSE,"True," &amp; IF(_xlfn.XLOOKUP("SrcZone_IsAny",'Scoring_Config'!$A:$A,'Scoring_Config'!$D:$D,"Yes")="Yes",_xlfn.XLOOKUP("SrcZone_IsAny",'Scoring_Config'!$A:$A,'Scoring_Config'!$C:$C,10),0),"False,0")</f>
        <v>0</v>
      </c>
      <c r="AF1263" cm="1">
        <f t="array" ref="AF1263">IF(FALSE,"True," &amp; IF(_xlfn.XLOOKUP("DstZone_IsAny",'Scoring_Config'!$A:$A,'Scoring_Config'!$D:$D,"Yes")="Yes",_xlfn.XLOOKUP("DstZone_IsAny",'Scoring_Config'!$A:$A,'Scoring_Config'!$C:$C,10),0),"False,0")</f>
        <v>0</v>
      </c>
      <c r="AG1263" cm="1">
        <f t="array" ref="AG126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63" cm="1">
        <f t="array" ref="AH1263">IF(FALSE,"True," &amp; IF(_xlfn.XLOOKUP("App_Any_OR_RangeGt1000",'Scoring_Config'!$A:$A,'Scoring_Config'!$D:$D,"Yes")="Yes",_xlfn.XLOOKUP("App_Any_OR_RangeGt1000",'Scoring_Config'!$A:$A,'Scoring_Config'!$C:$C,10),0),"False,0")</f>
        <v>0</v>
      </c>
      <c r="AI1263" cm="1">
        <f t="array" ref="AI1263">IF(FALSE,"True," &amp; IF(_xlfn.XLOOKUP("Service_Insecure_Match",'Scoring_Config'!$A:$A,'Scoring_Config'!$D:$D,"Yes")="Yes",_xlfn.XLOOKUP("Service_Insecure_Match",'Scoring_Config'!$A:$A,'Scoring_Config'!$C:$C,5),0),"False,0")</f>
        <v>0</v>
      </c>
      <c r="AJ1263" cm="1">
        <f t="array" ref="AJ1263">IF(FALSE,"True," &amp; IF(_xlfn.XLOOKUP("Risky_Inbound",'Scoring_Config'!$A:$A,'Scoring_Config'!$D:$D,"Yes")="Yes",_xlfn.XLOOKUP("Risky_Inbound",'Scoring_Config'!$A:$A,'Scoring_Config'!$C:$C,50),0),"False,0")</f>
        <v>0</v>
      </c>
      <c r="AK1263" cm="1">
        <f t="array" ref="AK1263">IF(FALSE,"True," &amp; IF(_xlfn.XLOOKUP("Risky_Outbound",'Scoring_Config'!$A:$A,'Scoring_Config'!$D:$D,"Yes")="Yes",_xlfn.XLOOKUP("Risky_Outbound",'Scoring_Config'!$A:$A,'Scoring_Config'!$C:$C,25),0),"False,0")</f>
        <v>0</v>
      </c>
      <c r="AL1263" t="s">
        <v>6697</v>
      </c>
      <c r="AM1263" cm="1">
        <f t="array" ref="AM126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63" t="s">
        <v>6697</v>
      </c>
      <c r="AO1263" t="s">
        <v>6697</v>
      </c>
      <c r="AP1263" t="s">
        <v>6697</v>
      </c>
      <c r="AQ1263" cm="1">
        <f t="array" ref="AQ1263">IF(FALSE,"True," &amp; IF(_xlfn.XLOOKUP("Service_IsAny",'Scoring_Config'!$A:$A,'Scoring_Config'!$D:$D,"Yes")="Yes",_xlfn.XLOOKUP("Service_IsAny",'Scoring_Config'!$A:$A,'Scoring_Config'!$C:$C,0),0),"False,0")</f>
        <v>0</v>
      </c>
      <c r="AR1263">
        <v>199</v>
      </c>
      <c r="AS1263" cm="1">
        <f t="array" ref="AS1263">IF(FALSE,"True," &amp; IF(_xlfn.XLOOKUP("Service_RangeGt1000",'Scoring_Config'!$A:$A,'Scoring_Config'!$D:$D,"Yes")="Yes",_xlfn.XLOOKUP("Service_RangeGt1000",'Scoring_Config'!$A:$A,'Scoring_Config'!$C:$C,0),0),"False,0")</f>
        <v>0</v>
      </c>
      <c r="AT1263" cm="1">
        <f t="array" ref="AT1263">IF(FALSE,"True," &amp; IF(_xlfn.XLOOKUP("App_IsAny",'Scoring_Config'!$A:$A,'Scoring_Config'!$D:$D,"Yes")="Yes",_xlfn.XLOOKUP("App_IsAny",'Scoring_Config'!$A:$A,'Scoring_Config'!$C:$C,0),0),"False,0")</f>
        <v>0</v>
      </c>
      <c r="AU1263">
        <v>2</v>
      </c>
      <c r="AV1263" cm="1">
        <f t="array" ref="AV1263">IF(FALSE,"True," &amp; IF(_xlfn.XLOOKUP("App_RangeGt1000",'Scoring_Config'!$A:$A,'Scoring_Config'!$D:$D,"Yes")="Yes",_xlfn.XLOOKUP("App_RangeGt1000",'Scoring_Config'!$A:$A,'Scoring_Config'!$C:$C,0),0),"False,0")</f>
        <v>0</v>
      </c>
      <c r="AW1263" cm="1">
        <f t="array" ref="AW1263">IF(FALSE,"True," &amp; IF(_xlfn.XLOOKUP("Action_IsDenyOrDrop",'Scoring_Config'!$A:$A,'Scoring_Config'!$D:$D,"Yes")="Yes",_xlfn.XLOOKUP("Action_IsDenyOrDrop",'Scoring_Config'!$A:$A,'Scoring_Config'!$C:$C,0),0),"False,0")</f>
        <v>0</v>
      </c>
      <c r="AX1263" cm="1">
        <f t="array" ref="AX1263">IF(LEFT(AW1263,4)="True",0,(IF(LEFT(Y1263,4)="True",IF(_xlfn.XLOOKUP("Src_IsAny",'Scoring_Config'!$A:$A,'Scoring_Config'!$D:$D,"Yes")="Yes",_xlfn.XLOOKUP("Src_IsAny",'Scoring_Config'!$A:$A,'Scoring_Config'!$C:$C,10),0),0)+IF(LEFT(Z1263,4)="True",IF(_xlfn.XLOOKUP("Src_CIDR_Le_16",'Scoring_Config'!$A:$A,'Scoring_Config'!$D:$D,"Yes")="Yes",_xlfn.XLOOKUP("Src_CIDR_Le_16",'Scoring_Config'!$A:$A,'Scoring_Config'!$C:$C,10),0),0)+IF(LEFT(AA1263,4)="True",IF(_xlfn.XLOOKUP("Src_CIDR_17_22",'Scoring_Config'!$A:$A,'Scoring_Config'!$D:$D,"Yes")="Yes",_xlfn.XLOOKUP("Src_CIDR_17_22",'Scoring_Config'!$A:$A,'Scoring_Config'!$C:$C,5),0),0)+IF(LEFT(AB1263,4)="True",IF(_xlfn.XLOOKUP("Dst_IsAny",'Scoring_Config'!$A:$A,'Scoring_Config'!$D:$D,"Yes")="Yes",_xlfn.XLOOKUP("Dst_IsAny",'Scoring_Config'!$A:$A,'Scoring_Config'!$C:$C,10),0),0)+IF(LEFT(AC1263,4)="True",IF(_xlfn.XLOOKUP("Dst_CIDR_Le_16",'Scoring_Config'!$A:$A,'Scoring_Config'!$D:$D,"Yes")="Yes",_xlfn.XLOOKUP("Dst_CIDR_Le_16",'Scoring_Config'!$A:$A,'Scoring_Config'!$C:$C,10),0),0)+IF(LEFT(AD1263,4)="True",IF(_xlfn.XLOOKUP("Dst_CIDR_17_22",'Scoring_Config'!$A:$A,'Scoring_Config'!$D:$D,"Yes")="Yes",_xlfn.XLOOKUP("Dst_CIDR_17_22",'Scoring_Config'!$A:$A,'Scoring_Config'!$C:$C,5),0),0)+IF(LEFT(AE1263,4)="True",IF(_xlfn.XLOOKUP("SrcZone_IsAny",'Scoring_Config'!$A:$A,'Scoring_Config'!$D:$D,"Yes")="Yes",_xlfn.XLOOKUP("SrcZone_IsAny",'Scoring_Config'!$A:$A,'Scoring_Config'!$C:$C,10),0),0)+IF(LEFT(AF1263,4)="True",IF(_xlfn.XLOOKUP("DstZone_IsAny",'Scoring_Config'!$A:$A,'Scoring_Config'!$D:$D,"Yes")="Yes",_xlfn.XLOOKUP("DstZone_IsAny",'Scoring_Config'!$A:$A,'Scoring_Config'!$C:$C,10),0),0)+IF(LEFT(AG1263,4)="True",IF(_xlfn.XLOOKUP("Service_Any_OR_RangeGt1000",'Scoring_Config'!$A:$A,'Scoring_Config'!$D:$D,"Yes")="Yes",_xlfn.XLOOKUP("Service_Any_OR_RangeGt1000",'Scoring_Config'!$A:$A,'Scoring_Config'!$C:$C,10),0),0)+IF(LEFT(AH1263,4)="True",IF(_xlfn.XLOOKUP("App_Any_OR_RangeGt1000",'Scoring_Config'!$A:$A,'Scoring_Config'!$D:$D,"Yes")="Yes",_xlfn.XLOOKUP("App_Any_OR_RangeGt1000",'Scoring_Config'!$A:$A,'Scoring_Config'!$C:$C,10),0),0)+IF(LEFT(AI1263,4)="True",IF(_xlfn.XLOOKUP("Service_Insecure_Match",'Scoring_Config'!$A:$A,'Scoring_Config'!$D:$D,"Yes")="Yes",_xlfn.XLOOKUP("Service_Insecure_Match",'Scoring_Config'!$A:$A,'Scoring_Config'!$C:$C,5),0),0)+IF(LEFT(AJ1263,4)="True",IF(_xlfn.XLOOKUP("Risky_Inbound",'Scoring_Config'!$A:$A,'Scoring_Config'!$D:$D,"Yes")="Yes",_xlfn.XLOOKUP("Risky_Inbound",'Scoring_Config'!$A:$A,'Scoring_Config'!$C:$C,50),0),0)+IF(LEFT(AK1263,4)="True",IF(_xlfn.XLOOKUP("Risky_Outbound",'Scoring_Config'!$A:$A,'Scoring_Config'!$D:$D,"Yes")="Yes",_xlfn.XLOOKUP("Risky_Outbound",'Scoring_Config'!$A:$A,'Scoring_Config'!$C:$C,25),0),0)+IF(LEFT(AZ1263,4)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1263,FIND(",",AL1263)+1,100)),0)+IF(LEFT(AM1263,4)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1263,FIND(",",AN1263)+1,100)),0)+IF(_xlfn.XLOOKUP("Profile_Scoring",'Scoring_Config'!$A:$A,'Scoring_Config'!$D:$D,"Yes")="Yes",VALUE(MID(AO1263,FIND(",",AO1263)+1,100)),0)+IF(_xlfn.XLOOKUP("Options_Scoring",'Scoring_Config'!$A:$A,'Scoring_Config'!$D:$D,"Yes")="Yes",VALUE(MID(AP1263,FIND(",",AP1263)+1,100)),0)))</f>
        <v>0</v>
      </c>
      <c r="AZ1263" cm="1">
        <f t="array" ref="AZ1263">IF(FALSE,"True," &amp; IF(_xlfn.XLOOKUP("Migrate_Insecure",'Scoring_Config'!$A:$A,'Scoring_Config'!$D:$D,"Yes")="Yes",_xlfn.XLOOKUP("Migrate_Insecure",'Scoring_Config'!$A:$A,'Scoring_Config'!$C:$C,10),0),"False,0")</f>
        <v>0</v>
      </c>
    </row>
    <row r="1264" spans="1:52">
      <c r="A1264" t="s">
        <v>1979</v>
      </c>
      <c r="B1264" t="s">
        <v>3236</v>
      </c>
      <c r="C1264" t="s">
        <v>3542</v>
      </c>
      <c r="D1264" t="s">
        <v>3545</v>
      </c>
      <c r="E1264" t="s">
        <v>3563</v>
      </c>
      <c r="F1264" t="s">
        <v>3982</v>
      </c>
      <c r="G1264" t="s">
        <v>657</v>
      </c>
      <c r="H1264" t="s">
        <v>174</v>
      </c>
      <c r="I1264" t="s">
        <v>3967</v>
      </c>
      <c r="J1264" t="s">
        <v>1226</v>
      </c>
      <c r="K1264" t="s">
        <v>1721</v>
      </c>
      <c r="L1264" t="s">
        <v>1327</v>
      </c>
      <c r="M1264" t="s">
        <v>1974</v>
      </c>
      <c r="N1264" t="s">
        <v>4315</v>
      </c>
      <c r="O1264" t="s">
        <v>4319</v>
      </c>
      <c r="P1264" t="s">
        <v>4321</v>
      </c>
      <c r="Q1264" t="s">
        <v>5211</v>
      </c>
      <c r="R1264" t="s">
        <v>5440</v>
      </c>
      <c r="S1264" t="s">
        <v>5440</v>
      </c>
      <c r="T1264" t="s">
        <v>5880</v>
      </c>
      <c r="U1264" t="s">
        <v>5955</v>
      </c>
      <c r="Y1264" cm="1">
        <f t="array" ref="Y1264">IF(FALSE,"True," &amp; IF(_xlfn.XLOOKUP("Src_IsAny",'Scoring_Config'!$A:$A,'Scoring_Config'!$D:$D,"Yes")="Yes",_xlfn.XLOOKUP("Src_IsAny",'Scoring_Config'!$A:$A,'Scoring_Config'!$C:$C,10),0),"False,0")</f>
        <v>0</v>
      </c>
      <c r="Z1264" cm="1">
        <f t="array" ref="Z1264">IF(FALSE,"True," &amp; IF(_xlfn.XLOOKUP("Src_CIDR_Le_16",'Scoring_Config'!$A:$A,'Scoring_Config'!$D:$D,"Yes")="Yes",_xlfn.XLOOKUP("Src_CIDR_Le_16",'Scoring_Config'!$A:$A,'Scoring_Config'!$C:$C,10),0),"False,0")</f>
        <v>0</v>
      </c>
      <c r="AA1264" cm="1">
        <f t="array" ref="AA1264">IF(FALSE,"True," &amp; IF(_xlfn.XLOOKUP("Src_CIDR_17_22",'Scoring_Config'!$A:$A,'Scoring_Config'!$D:$D,"Yes")="Yes",_xlfn.XLOOKUP("Src_CIDR_17_22",'Scoring_Config'!$A:$A,'Scoring_Config'!$C:$C,5),0),"False,0")</f>
        <v>0</v>
      </c>
      <c r="AB1264" cm="1">
        <f t="array" ref="AB1264">IF(FALSE,"True," &amp; IF(_xlfn.XLOOKUP("Dst_IsAny",'Scoring_Config'!$A:$A,'Scoring_Config'!$D:$D,"Yes")="Yes",_xlfn.XLOOKUP("Dst_IsAny",'Scoring_Config'!$A:$A,'Scoring_Config'!$C:$C,10),0),"False,0")</f>
        <v>0</v>
      </c>
      <c r="AC1264" cm="1">
        <f t="array" ref="AC1264">IF(FALSE,"True," &amp; IF(_xlfn.XLOOKUP("Dst_CIDR_Le_16",'Scoring_Config'!$A:$A,'Scoring_Config'!$D:$D,"Yes")="Yes",_xlfn.XLOOKUP("Dst_CIDR_Le_16",'Scoring_Config'!$A:$A,'Scoring_Config'!$C:$C,10),0),"False,0")</f>
        <v>0</v>
      </c>
      <c r="AD1264" cm="1">
        <f t="array" ref="AD1264">IF(FALSE,"True," &amp; IF(_xlfn.XLOOKUP("Dst_CIDR_17_22",'Scoring_Config'!$A:$A,'Scoring_Config'!$D:$D,"Yes")="Yes",_xlfn.XLOOKUP("Dst_CIDR_17_22",'Scoring_Config'!$A:$A,'Scoring_Config'!$C:$C,5),0),"False,0")</f>
        <v>0</v>
      </c>
      <c r="AE1264" cm="1">
        <f t="array" ref="AE1264">IF(FALSE,"True," &amp; IF(_xlfn.XLOOKUP("SrcZone_IsAny",'Scoring_Config'!$A:$A,'Scoring_Config'!$D:$D,"Yes")="Yes",_xlfn.XLOOKUP("SrcZone_IsAny",'Scoring_Config'!$A:$A,'Scoring_Config'!$C:$C,10),0),"False,0")</f>
        <v>0</v>
      </c>
      <c r="AF1264" cm="1">
        <f t="array" ref="AF1264">IF(FALSE,"True," &amp; IF(_xlfn.XLOOKUP("DstZone_IsAny",'Scoring_Config'!$A:$A,'Scoring_Config'!$D:$D,"Yes")="Yes",_xlfn.XLOOKUP("DstZone_IsAny",'Scoring_Config'!$A:$A,'Scoring_Config'!$C:$C,10),0),"False,0")</f>
        <v>0</v>
      </c>
      <c r="AG1264" cm="1">
        <f t="array" ref="AG126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64" cm="1">
        <f t="array" ref="AH1264">IF(FALSE,"True," &amp; IF(_xlfn.XLOOKUP("App_Any_OR_RangeGt1000",'Scoring_Config'!$A:$A,'Scoring_Config'!$D:$D,"Yes")="Yes",_xlfn.XLOOKUP("App_Any_OR_RangeGt1000",'Scoring_Config'!$A:$A,'Scoring_Config'!$C:$C,10),0),"False,0")</f>
        <v>0</v>
      </c>
      <c r="AI1264" cm="1">
        <f t="array" ref="AI1264">IF(FALSE,"True," &amp; IF(_xlfn.XLOOKUP("Service_Insecure_Match",'Scoring_Config'!$A:$A,'Scoring_Config'!$D:$D,"Yes")="Yes",_xlfn.XLOOKUP("Service_Insecure_Match",'Scoring_Config'!$A:$A,'Scoring_Config'!$C:$C,5),0),"False,0")</f>
        <v>0</v>
      </c>
      <c r="AJ1264" cm="1">
        <f t="array" ref="AJ1264">IF(FALSE,"True," &amp; IF(_xlfn.XLOOKUP("Risky_Inbound",'Scoring_Config'!$A:$A,'Scoring_Config'!$D:$D,"Yes")="Yes",_xlfn.XLOOKUP("Risky_Inbound",'Scoring_Config'!$A:$A,'Scoring_Config'!$C:$C,50),0),"False,0")</f>
        <v>0</v>
      </c>
      <c r="AK1264" cm="1">
        <f t="array" ref="AK1264">IF(FALSE,"True," &amp; IF(_xlfn.XLOOKUP("Risky_Outbound",'Scoring_Config'!$A:$A,'Scoring_Config'!$D:$D,"Yes")="Yes",_xlfn.XLOOKUP("Risky_Outbound",'Scoring_Config'!$A:$A,'Scoring_Config'!$C:$C,25),0),"False,0")</f>
        <v>0</v>
      </c>
      <c r="AL1264" t="s">
        <v>6700</v>
      </c>
      <c r="AM1264" cm="1">
        <f t="array" ref="AM126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64" t="s">
        <v>6697</v>
      </c>
      <c r="AO1264" t="s">
        <v>6697</v>
      </c>
      <c r="AP1264" t="s">
        <v>6697</v>
      </c>
      <c r="AQ1264" cm="1">
        <f t="array" ref="AQ1264">IF(FALSE,"True," &amp; IF(_xlfn.XLOOKUP("Service_IsAny",'Scoring_Config'!$A:$A,'Scoring_Config'!$D:$D,"Yes")="Yes",_xlfn.XLOOKUP("Service_IsAny",'Scoring_Config'!$A:$A,'Scoring_Config'!$C:$C,0),0),"False,0")</f>
        <v>0</v>
      </c>
      <c r="AR1264">
        <v>0</v>
      </c>
      <c r="AS1264" cm="1">
        <f t="array" ref="AS1264">IF(FALSE,"True," &amp; IF(_xlfn.XLOOKUP("Service_RangeGt1000",'Scoring_Config'!$A:$A,'Scoring_Config'!$D:$D,"Yes")="Yes",_xlfn.XLOOKUP("Service_RangeGt1000",'Scoring_Config'!$A:$A,'Scoring_Config'!$C:$C,0),0),"False,0")</f>
        <v>0</v>
      </c>
      <c r="AT1264" cm="1">
        <f t="array" ref="AT1264">IF(FALSE,"True," &amp; IF(_xlfn.XLOOKUP("App_IsAny",'Scoring_Config'!$A:$A,'Scoring_Config'!$D:$D,"Yes")="Yes",_xlfn.XLOOKUP("App_IsAny",'Scoring_Config'!$A:$A,'Scoring_Config'!$C:$C,0),0),"False,0")</f>
        <v>0</v>
      </c>
      <c r="AU1264">
        <v>2</v>
      </c>
      <c r="AV1264" cm="1">
        <f t="array" ref="AV1264">IF(FALSE,"True," &amp; IF(_xlfn.XLOOKUP("App_RangeGt1000",'Scoring_Config'!$A:$A,'Scoring_Config'!$D:$D,"Yes")="Yes",_xlfn.XLOOKUP("App_RangeGt1000",'Scoring_Config'!$A:$A,'Scoring_Config'!$C:$C,0),0),"False,0")</f>
        <v>0</v>
      </c>
      <c r="AW1264" cm="1">
        <f t="array" ref="AW1264">IF(FALSE,"True," &amp; IF(_xlfn.XLOOKUP("Action_IsDenyOrDrop",'Scoring_Config'!$A:$A,'Scoring_Config'!$D:$D,"Yes")="Yes",_xlfn.XLOOKUP("Action_IsDenyOrDrop",'Scoring_Config'!$A:$A,'Scoring_Config'!$C:$C,0),0),"False,0")</f>
        <v>0</v>
      </c>
      <c r="AX1264" cm="1">
        <f t="array" ref="AX1264">IF(LEFT(AW1264,4)="True",0,(IF(LEFT(Y1264,4)="True",IF(_xlfn.XLOOKUP("Src_IsAny",'Scoring_Config'!$A:$A,'Scoring_Config'!$D:$D,"Yes")="Yes",_xlfn.XLOOKUP("Src_IsAny",'Scoring_Config'!$A:$A,'Scoring_Config'!$C:$C,10),0),0)+IF(LEFT(Z1264,4)="True",IF(_xlfn.XLOOKUP("Src_CIDR_Le_16",'Scoring_Config'!$A:$A,'Scoring_Config'!$D:$D,"Yes")="Yes",_xlfn.XLOOKUP("Src_CIDR_Le_16",'Scoring_Config'!$A:$A,'Scoring_Config'!$C:$C,10),0),0)+IF(LEFT(AA1264,4)="True",IF(_xlfn.XLOOKUP("Src_CIDR_17_22",'Scoring_Config'!$A:$A,'Scoring_Config'!$D:$D,"Yes")="Yes",_xlfn.XLOOKUP("Src_CIDR_17_22",'Scoring_Config'!$A:$A,'Scoring_Config'!$C:$C,5),0),0)+IF(LEFT(AB1264,4)="True",IF(_xlfn.XLOOKUP("Dst_IsAny",'Scoring_Config'!$A:$A,'Scoring_Config'!$D:$D,"Yes")="Yes",_xlfn.XLOOKUP("Dst_IsAny",'Scoring_Config'!$A:$A,'Scoring_Config'!$C:$C,10),0),0)+IF(LEFT(AC1264,4)="True",IF(_xlfn.XLOOKUP("Dst_CIDR_Le_16",'Scoring_Config'!$A:$A,'Scoring_Config'!$D:$D,"Yes")="Yes",_xlfn.XLOOKUP("Dst_CIDR_Le_16",'Scoring_Config'!$A:$A,'Scoring_Config'!$C:$C,10),0),0)+IF(LEFT(AD1264,4)="True",IF(_xlfn.XLOOKUP("Dst_CIDR_17_22",'Scoring_Config'!$A:$A,'Scoring_Config'!$D:$D,"Yes")="Yes",_xlfn.XLOOKUP("Dst_CIDR_17_22",'Scoring_Config'!$A:$A,'Scoring_Config'!$C:$C,5),0),0)+IF(LEFT(AE1264,4)="True",IF(_xlfn.XLOOKUP("SrcZone_IsAny",'Scoring_Config'!$A:$A,'Scoring_Config'!$D:$D,"Yes")="Yes",_xlfn.XLOOKUP("SrcZone_IsAny",'Scoring_Config'!$A:$A,'Scoring_Config'!$C:$C,10),0),0)+IF(LEFT(AF1264,4)="True",IF(_xlfn.XLOOKUP("DstZone_IsAny",'Scoring_Config'!$A:$A,'Scoring_Config'!$D:$D,"Yes")="Yes",_xlfn.XLOOKUP("DstZone_IsAny",'Scoring_Config'!$A:$A,'Scoring_Config'!$C:$C,10),0),0)+IF(LEFT(AG1264,4)="True",IF(_xlfn.XLOOKUP("Service_Any_OR_RangeGt1000",'Scoring_Config'!$A:$A,'Scoring_Config'!$D:$D,"Yes")="Yes",_xlfn.XLOOKUP("Service_Any_OR_RangeGt1000",'Scoring_Config'!$A:$A,'Scoring_Config'!$C:$C,10),0),0)+IF(LEFT(AH1264,4)="True",IF(_xlfn.XLOOKUP("App_Any_OR_RangeGt1000",'Scoring_Config'!$A:$A,'Scoring_Config'!$D:$D,"Yes")="Yes",_xlfn.XLOOKUP("App_Any_OR_RangeGt1000",'Scoring_Config'!$A:$A,'Scoring_Config'!$C:$C,10),0),0)+IF(LEFT(AI1264,4)="True",IF(_xlfn.XLOOKUP("Service_Insecure_Match",'Scoring_Config'!$A:$A,'Scoring_Config'!$D:$D,"Yes")="Yes",_xlfn.XLOOKUP("Service_Insecure_Match",'Scoring_Config'!$A:$A,'Scoring_Config'!$C:$C,5),0),0)+IF(LEFT(AJ1264,4)="True",IF(_xlfn.XLOOKUP("Risky_Inbound",'Scoring_Config'!$A:$A,'Scoring_Config'!$D:$D,"Yes")="Yes",_xlfn.XLOOKUP("Risky_Inbound",'Scoring_Config'!$A:$A,'Scoring_Config'!$C:$C,50),0),0)+IF(LEFT(AK1264,4)="True",IF(_xlfn.XLOOKUP("Risky_Outbound",'Scoring_Config'!$A:$A,'Scoring_Config'!$D:$D,"Yes")="Yes",_xlfn.XLOOKUP("Risky_Outbound",'Scoring_Config'!$A:$A,'Scoring_Config'!$C:$C,25),0),0)+IF(LEFT(AZ1264,4)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1264,FIND(",",AL1264)+1,100)),0)+IF(LEFT(AM1264,4)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1264,FIND(",",AN1264)+1,100)),0)+IF(_xlfn.XLOOKUP("Profile_Scoring",'Scoring_Config'!$A:$A,'Scoring_Config'!$D:$D,"Yes")="Yes",VALUE(MID(AO1264,FIND(",",AO1264)+1,100)),0)+IF(_xlfn.XLOOKUP("Options_Scoring",'Scoring_Config'!$A:$A,'Scoring_Config'!$D:$D,"Yes")="Yes",VALUE(MID(AP1264,FIND(",",AP1264)+1,100)),0)))</f>
        <v>0</v>
      </c>
      <c r="AZ1264" cm="1">
        <f t="array" ref="AZ1264">IF(FALSE,"True," &amp; IF(_xlfn.XLOOKUP("Migrate_Insecure",'Scoring_Config'!$A:$A,'Scoring_Config'!$D:$D,"Yes")="Yes",_xlfn.XLOOKUP("Migrate_Insecure",'Scoring_Config'!$A:$A,'Scoring_Config'!$C:$C,10),0),"False,0")</f>
        <v>0</v>
      </c>
    </row>
    <row r="1265" spans="1:52">
      <c r="A1265" t="s">
        <v>1979</v>
      </c>
      <c r="B1265" t="s">
        <v>3237</v>
      </c>
      <c r="C1265" t="s">
        <v>3542</v>
      </c>
      <c r="D1265" t="s">
        <v>3545</v>
      </c>
      <c r="E1265" t="s">
        <v>3563</v>
      </c>
      <c r="F1265" t="s">
        <v>3943</v>
      </c>
      <c r="G1265" t="s">
        <v>658</v>
      </c>
      <c r="H1265" t="s">
        <v>174</v>
      </c>
      <c r="I1265" t="s">
        <v>3960</v>
      </c>
      <c r="J1265" t="s">
        <v>1227</v>
      </c>
      <c r="K1265" t="s">
        <v>174</v>
      </c>
      <c r="L1265" t="s">
        <v>1586</v>
      </c>
      <c r="M1265" t="s">
        <v>1974</v>
      </c>
      <c r="N1265" t="s">
        <v>4315</v>
      </c>
      <c r="O1265" t="s">
        <v>4319</v>
      </c>
      <c r="P1265" t="s">
        <v>4321</v>
      </c>
      <c r="Q1265" t="s">
        <v>5212</v>
      </c>
      <c r="R1265" t="s">
        <v>5440</v>
      </c>
      <c r="S1265" t="s">
        <v>5490</v>
      </c>
      <c r="T1265" t="s">
        <v>5882</v>
      </c>
      <c r="U1265" t="s">
        <v>5882</v>
      </c>
      <c r="Y1265" cm="1">
        <f t="array" ref="Y1265">IF(FALSE,"True," &amp; IF(_xlfn.XLOOKUP("Src_IsAny",'Scoring_Config'!$A:$A,'Scoring_Config'!$D:$D,"Yes")="Yes",_xlfn.XLOOKUP("Src_IsAny",'Scoring_Config'!$A:$A,'Scoring_Config'!$C:$C,10),0),"False,0")</f>
        <v>0</v>
      </c>
      <c r="Z1265" cm="1">
        <f t="array" ref="Z1265">IF(FALSE,"True," &amp; IF(_xlfn.XLOOKUP("Src_CIDR_Le_16",'Scoring_Config'!$A:$A,'Scoring_Config'!$D:$D,"Yes")="Yes",_xlfn.XLOOKUP("Src_CIDR_Le_16",'Scoring_Config'!$A:$A,'Scoring_Config'!$C:$C,10),0),"False,0")</f>
        <v>0</v>
      </c>
      <c r="AA1265" cm="1">
        <f t="array" ref="AA1265">IF(FALSE,"True," &amp; IF(_xlfn.XLOOKUP("Src_CIDR_17_22",'Scoring_Config'!$A:$A,'Scoring_Config'!$D:$D,"Yes")="Yes",_xlfn.XLOOKUP("Src_CIDR_17_22",'Scoring_Config'!$A:$A,'Scoring_Config'!$C:$C,5),0),"False,0")</f>
        <v>0</v>
      </c>
      <c r="AB1265" cm="1">
        <f t="array" ref="AB1265">IF(FALSE,"True," &amp; IF(_xlfn.XLOOKUP("Dst_IsAny",'Scoring_Config'!$A:$A,'Scoring_Config'!$D:$D,"Yes")="Yes",_xlfn.XLOOKUP("Dst_IsAny",'Scoring_Config'!$A:$A,'Scoring_Config'!$C:$C,10),0),"False,0")</f>
        <v>0</v>
      </c>
      <c r="AC1265" cm="1">
        <f t="array" ref="AC1265">IF(FALSE,"True," &amp; IF(_xlfn.XLOOKUP("Dst_CIDR_Le_16",'Scoring_Config'!$A:$A,'Scoring_Config'!$D:$D,"Yes")="Yes",_xlfn.XLOOKUP("Dst_CIDR_Le_16",'Scoring_Config'!$A:$A,'Scoring_Config'!$C:$C,10),0),"False,0")</f>
        <v>0</v>
      </c>
      <c r="AD1265" cm="1">
        <f t="array" ref="AD1265">IF(FALSE,"True," &amp; IF(_xlfn.XLOOKUP("Dst_CIDR_17_22",'Scoring_Config'!$A:$A,'Scoring_Config'!$D:$D,"Yes")="Yes",_xlfn.XLOOKUP("Dst_CIDR_17_22",'Scoring_Config'!$A:$A,'Scoring_Config'!$C:$C,5),0),"False,0")</f>
        <v>0</v>
      </c>
      <c r="AE1265" cm="1">
        <f t="array" ref="AE1265">IF(FALSE,"True," &amp; IF(_xlfn.XLOOKUP("SrcZone_IsAny",'Scoring_Config'!$A:$A,'Scoring_Config'!$D:$D,"Yes")="Yes",_xlfn.XLOOKUP("SrcZone_IsAny",'Scoring_Config'!$A:$A,'Scoring_Config'!$C:$C,10),0),"False,0")</f>
        <v>0</v>
      </c>
      <c r="AF1265" cm="1">
        <f t="array" ref="AF1265">IF(FALSE,"True," &amp; IF(_xlfn.XLOOKUP("DstZone_IsAny",'Scoring_Config'!$A:$A,'Scoring_Config'!$D:$D,"Yes")="Yes",_xlfn.XLOOKUP("DstZone_IsAny",'Scoring_Config'!$A:$A,'Scoring_Config'!$C:$C,10),0),"False,0")</f>
        <v>0</v>
      </c>
      <c r="AG1265" cm="1">
        <f t="array" ref="AG126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65" cm="1">
        <f t="array" ref="AH1265">IF(TRUE,"True," &amp; IF(_xlfn.XLOOKUP("App_Any_OR_RangeGt1000",'Scoring_Config'!$A:$A,'Scoring_Config'!$D:$D,"Yes")="Yes",_xlfn.XLOOKUP("App_Any_OR_RangeGt1000",'Scoring_Config'!$A:$A,'Scoring_Config'!$C:$C,10),0),"False,0")</f>
        <v>0</v>
      </c>
      <c r="AI1265" cm="1">
        <f t="array" ref="AI1265">IF(TRUE,"True," &amp; IF(_xlfn.XLOOKUP("Service_Insecure_Match",'Scoring_Config'!$A:$A,'Scoring_Config'!$D:$D,"Yes")="Yes",_xlfn.XLOOKUP("Service_Insecure_Match",'Scoring_Config'!$A:$A,'Scoring_Config'!$C:$C,5),0),"False,0")</f>
        <v>0</v>
      </c>
      <c r="AJ1265" cm="1">
        <f t="array" ref="AJ1265">IF(FALSE,"True," &amp; IF(_xlfn.XLOOKUP("Risky_Inbound",'Scoring_Config'!$A:$A,'Scoring_Config'!$D:$D,"Yes")="Yes",_xlfn.XLOOKUP("Risky_Inbound",'Scoring_Config'!$A:$A,'Scoring_Config'!$C:$C,50),0),"False,0")</f>
        <v>0</v>
      </c>
      <c r="AK1265" cm="1">
        <f t="array" ref="AK1265">IF(FALSE,"True," &amp; IF(_xlfn.XLOOKUP("Risky_Outbound",'Scoring_Config'!$A:$A,'Scoring_Config'!$D:$D,"Yes")="Yes",_xlfn.XLOOKUP("Risky_Outbound",'Scoring_Config'!$A:$A,'Scoring_Config'!$C:$C,25),0),"False,0")</f>
        <v>0</v>
      </c>
      <c r="AL1265" t="s">
        <v>6700</v>
      </c>
      <c r="AM1265" cm="1">
        <f t="array" ref="AM126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65" t="s">
        <v>6697</v>
      </c>
      <c r="AO1265" t="s">
        <v>6697</v>
      </c>
      <c r="AP1265" t="s">
        <v>6697</v>
      </c>
      <c r="AQ1265" cm="1">
        <f t="array" ref="AQ1265">IF(FALSE,"True," &amp; IF(_xlfn.XLOOKUP("Service_IsAny",'Scoring_Config'!$A:$A,'Scoring_Config'!$D:$D,"Yes")="Yes",_xlfn.XLOOKUP("Service_IsAny",'Scoring_Config'!$A:$A,'Scoring_Config'!$C:$C,0),0),"False,0")</f>
        <v>0</v>
      </c>
      <c r="AR1265">
        <v>1</v>
      </c>
      <c r="AS1265" cm="1">
        <f t="array" ref="AS1265">IF(FALSE,"True," &amp; IF(_xlfn.XLOOKUP("Service_RangeGt1000",'Scoring_Config'!$A:$A,'Scoring_Config'!$D:$D,"Yes")="Yes",_xlfn.XLOOKUP("Service_RangeGt1000",'Scoring_Config'!$A:$A,'Scoring_Config'!$C:$C,0),0),"False,0")</f>
        <v>0</v>
      </c>
      <c r="AT1265" cm="1">
        <f t="array" ref="AT1265">IF(TRUE,"True," &amp; IF(_xlfn.XLOOKUP("App_IsAny",'Scoring_Config'!$A:$A,'Scoring_Config'!$D:$D,"Yes")="Yes",_xlfn.XLOOKUP("App_IsAny",'Scoring_Config'!$A:$A,'Scoring_Config'!$C:$C,0),0),"False,0")</f>
        <v>0</v>
      </c>
      <c r="AU1265">
        <v>65535</v>
      </c>
      <c r="AV1265" cm="1">
        <f t="array" ref="AV1265">IF(TRUE,"True," &amp; IF(_xlfn.XLOOKUP("App_RangeGt1000",'Scoring_Config'!$A:$A,'Scoring_Config'!$D:$D,"Yes")="Yes",_xlfn.XLOOKUP("App_RangeGt1000",'Scoring_Config'!$A:$A,'Scoring_Config'!$C:$C,0),0),"False,0")</f>
        <v>0</v>
      </c>
      <c r="AW1265" cm="1">
        <f t="array" ref="AW1265">IF(FALSE,"True," &amp; IF(_xlfn.XLOOKUP("Action_IsDenyOrDrop",'Scoring_Config'!$A:$A,'Scoring_Config'!$D:$D,"Yes")="Yes",_xlfn.XLOOKUP("Action_IsDenyOrDrop",'Scoring_Config'!$A:$A,'Scoring_Config'!$C:$C,0),0),"False,0")</f>
        <v>0</v>
      </c>
      <c r="AX1265" cm="1">
        <f t="array" ref="AX1265">IF(LEFT(AW1265,4)="True",0,(IF(LEFT(Y1265,4)="True",IF(_xlfn.XLOOKUP("Src_IsAny",'Scoring_Config'!$A:$A,'Scoring_Config'!$D:$D,"Yes")="Yes",_xlfn.XLOOKUP("Src_IsAny",'Scoring_Config'!$A:$A,'Scoring_Config'!$C:$C,10),0),0)+IF(LEFT(Z1265,4)="True",IF(_xlfn.XLOOKUP("Src_CIDR_Le_16",'Scoring_Config'!$A:$A,'Scoring_Config'!$D:$D,"Yes")="Yes",_xlfn.XLOOKUP("Src_CIDR_Le_16",'Scoring_Config'!$A:$A,'Scoring_Config'!$C:$C,10),0),0)+IF(LEFT(AA1265,4)="True",IF(_xlfn.XLOOKUP("Src_CIDR_17_22",'Scoring_Config'!$A:$A,'Scoring_Config'!$D:$D,"Yes")="Yes",_xlfn.XLOOKUP("Src_CIDR_17_22",'Scoring_Config'!$A:$A,'Scoring_Config'!$C:$C,5),0),0)+IF(LEFT(AB1265,4)="True",IF(_xlfn.XLOOKUP("Dst_IsAny",'Scoring_Config'!$A:$A,'Scoring_Config'!$D:$D,"Yes")="Yes",_xlfn.XLOOKUP("Dst_IsAny",'Scoring_Config'!$A:$A,'Scoring_Config'!$C:$C,10),0),0)+IF(LEFT(AC1265,4)="True",IF(_xlfn.XLOOKUP("Dst_CIDR_Le_16",'Scoring_Config'!$A:$A,'Scoring_Config'!$D:$D,"Yes")="Yes",_xlfn.XLOOKUP("Dst_CIDR_Le_16",'Scoring_Config'!$A:$A,'Scoring_Config'!$C:$C,10),0),0)+IF(LEFT(AD1265,4)="True",IF(_xlfn.XLOOKUP("Dst_CIDR_17_22",'Scoring_Config'!$A:$A,'Scoring_Config'!$D:$D,"Yes")="Yes",_xlfn.XLOOKUP("Dst_CIDR_17_22",'Scoring_Config'!$A:$A,'Scoring_Config'!$C:$C,5),0),0)+IF(LEFT(AE1265,4)="True",IF(_xlfn.XLOOKUP("SrcZone_IsAny",'Scoring_Config'!$A:$A,'Scoring_Config'!$D:$D,"Yes")="Yes",_xlfn.XLOOKUP("SrcZone_IsAny",'Scoring_Config'!$A:$A,'Scoring_Config'!$C:$C,10),0),0)+IF(LEFT(AF1265,4)="True",IF(_xlfn.XLOOKUP("DstZone_IsAny",'Scoring_Config'!$A:$A,'Scoring_Config'!$D:$D,"Yes")="Yes",_xlfn.XLOOKUP("DstZone_IsAny",'Scoring_Config'!$A:$A,'Scoring_Config'!$C:$C,10),0),0)+IF(LEFT(AG1265,4)="True",IF(_xlfn.XLOOKUP("Service_Any_OR_RangeGt1000",'Scoring_Config'!$A:$A,'Scoring_Config'!$D:$D,"Yes")="Yes",_xlfn.XLOOKUP("Service_Any_OR_RangeGt1000",'Scoring_Config'!$A:$A,'Scoring_Config'!$C:$C,10),0),0)+IF(LEFT(AH1265,4)="True",IF(_xlfn.XLOOKUP("App_Any_OR_RangeGt1000",'Scoring_Config'!$A:$A,'Scoring_Config'!$D:$D,"Yes")="Yes",_xlfn.XLOOKUP("App_Any_OR_RangeGt1000",'Scoring_Config'!$A:$A,'Scoring_Config'!$C:$C,10),0),0)+IF(LEFT(AI1265,4)="True",IF(_xlfn.XLOOKUP("Service_Insecure_Match",'Scoring_Config'!$A:$A,'Scoring_Config'!$D:$D,"Yes")="Yes",_xlfn.XLOOKUP("Service_Insecure_Match",'Scoring_Config'!$A:$A,'Scoring_Config'!$C:$C,5),0),0)+IF(LEFT(AJ1265,4)="True",IF(_xlfn.XLOOKUP("Risky_Inbound",'Scoring_Config'!$A:$A,'Scoring_Config'!$D:$D,"Yes")="Yes",_xlfn.XLOOKUP("Risky_Inbound",'Scoring_Config'!$A:$A,'Scoring_Config'!$C:$C,50),0),0)+IF(LEFT(AK1265,4)="True",IF(_xlfn.XLOOKUP("Risky_Outbound",'Scoring_Config'!$A:$A,'Scoring_Config'!$D:$D,"Yes")="Yes",_xlfn.XLOOKUP("Risky_Outbound",'Scoring_Config'!$A:$A,'Scoring_Config'!$C:$C,25),0),0)+IF(LEFT(AZ1265,4)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1265,FIND(",",AL1265)+1,100)),0)+IF(LEFT(AM1265,4)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1265,FIND(",",AN1265)+1,100)),0)+IF(_xlfn.XLOOKUP("Profile_Scoring",'Scoring_Config'!$A:$A,'Scoring_Config'!$D:$D,"Yes")="Yes",VALUE(MID(AO1265,FIND(",",AO1265)+1,100)),0)+IF(_xlfn.XLOOKUP("Options_Scoring",'Scoring_Config'!$A:$A,'Scoring_Config'!$D:$D,"Yes")="Yes",VALUE(MID(AP1265,FIND(",",AP1265)+1,100)),0)))</f>
        <v>0</v>
      </c>
      <c r="AY1265" t="s">
        <v>6706</v>
      </c>
      <c r="AZ1265" cm="1">
        <f t="array" ref="AZ1265">IF(TRUE,"True," &amp; IF(_xlfn.XLOOKUP("Migrate_Insecure",'Scoring_Config'!$A:$A,'Scoring_Config'!$D:$D,"Yes")="Yes",_xlfn.XLOOKUP("Migrate_Insecure",'Scoring_Config'!$A:$A,'Scoring_Config'!$C:$C,10),0),"False,0")</f>
        <v>0</v>
      </c>
    </row>
    <row r="1266" spans="1:52">
      <c r="A1266" t="s">
        <v>1979</v>
      </c>
      <c r="B1266" t="s">
        <v>3238</v>
      </c>
      <c r="C1266" t="s">
        <v>3542</v>
      </c>
      <c r="D1266" t="s">
        <v>3545</v>
      </c>
      <c r="E1266" t="s">
        <v>3563</v>
      </c>
      <c r="F1266" t="s">
        <v>3937</v>
      </c>
      <c r="G1266" t="s">
        <v>659</v>
      </c>
      <c r="H1266" t="s">
        <v>174</v>
      </c>
      <c r="I1266" t="s">
        <v>4283</v>
      </c>
      <c r="J1266" t="s">
        <v>1228</v>
      </c>
      <c r="K1266" t="s">
        <v>1936</v>
      </c>
      <c r="L1266" t="s">
        <v>1587</v>
      </c>
      <c r="M1266" t="s">
        <v>1974</v>
      </c>
      <c r="N1266" t="s">
        <v>4315</v>
      </c>
      <c r="O1266" t="s">
        <v>4319</v>
      </c>
      <c r="P1266" t="s">
        <v>4322</v>
      </c>
      <c r="Q1266" t="s">
        <v>5213</v>
      </c>
      <c r="R1266" t="s">
        <v>5437</v>
      </c>
      <c r="S1266" t="s">
        <v>5440</v>
      </c>
      <c r="T1266" t="s">
        <v>5817</v>
      </c>
      <c r="U1266" t="s">
        <v>5955</v>
      </c>
      <c r="Y1266" cm="1">
        <f t="array" ref="Y1266">IF(FALSE,"True," &amp; IF(_xlfn.XLOOKUP("Src_IsAny",'Scoring_Config'!$A:$A,'Scoring_Config'!$D:$D,"Yes")="Yes",_xlfn.XLOOKUP("Src_IsAny",'Scoring_Config'!$A:$A,'Scoring_Config'!$C:$C,10),0),"False,0")</f>
        <v>0</v>
      </c>
      <c r="Z1266" cm="1">
        <f t="array" ref="Z1266">IF(FALSE,"True," &amp; IF(_xlfn.XLOOKUP("Src_CIDR_Le_16",'Scoring_Config'!$A:$A,'Scoring_Config'!$D:$D,"Yes")="Yes",_xlfn.XLOOKUP("Src_CIDR_Le_16",'Scoring_Config'!$A:$A,'Scoring_Config'!$C:$C,10),0),"False,0")</f>
        <v>0</v>
      </c>
      <c r="AA1266" cm="1">
        <f t="array" ref="AA1266">IF(FALSE,"True," &amp; IF(_xlfn.XLOOKUP("Src_CIDR_17_22",'Scoring_Config'!$A:$A,'Scoring_Config'!$D:$D,"Yes")="Yes",_xlfn.XLOOKUP("Src_CIDR_17_22",'Scoring_Config'!$A:$A,'Scoring_Config'!$C:$C,5),0),"False,0")</f>
        <v>0</v>
      </c>
      <c r="AB1266" cm="1">
        <f t="array" ref="AB1266">IF(FALSE,"True," &amp; IF(_xlfn.XLOOKUP("Dst_IsAny",'Scoring_Config'!$A:$A,'Scoring_Config'!$D:$D,"Yes")="Yes",_xlfn.XLOOKUP("Dst_IsAny",'Scoring_Config'!$A:$A,'Scoring_Config'!$C:$C,10),0),"False,0")</f>
        <v>0</v>
      </c>
      <c r="AC1266" cm="1">
        <f t="array" ref="AC1266">IF(FALSE,"True," &amp; IF(_xlfn.XLOOKUP("Dst_CIDR_Le_16",'Scoring_Config'!$A:$A,'Scoring_Config'!$D:$D,"Yes")="Yes",_xlfn.XLOOKUP("Dst_CIDR_Le_16",'Scoring_Config'!$A:$A,'Scoring_Config'!$C:$C,10),0),"False,0")</f>
        <v>0</v>
      </c>
      <c r="AD1266" cm="1">
        <f t="array" ref="AD1266">IF(FALSE,"True," &amp; IF(_xlfn.XLOOKUP("Dst_CIDR_17_22",'Scoring_Config'!$A:$A,'Scoring_Config'!$D:$D,"Yes")="Yes",_xlfn.XLOOKUP("Dst_CIDR_17_22",'Scoring_Config'!$A:$A,'Scoring_Config'!$C:$C,5),0),"False,0")</f>
        <v>0</v>
      </c>
      <c r="AE1266" cm="1">
        <f t="array" ref="AE1266">IF(FALSE,"True," &amp; IF(_xlfn.XLOOKUP("SrcZone_IsAny",'Scoring_Config'!$A:$A,'Scoring_Config'!$D:$D,"Yes")="Yes",_xlfn.XLOOKUP("SrcZone_IsAny",'Scoring_Config'!$A:$A,'Scoring_Config'!$C:$C,10),0),"False,0")</f>
        <v>0</v>
      </c>
      <c r="AF1266" cm="1">
        <f t="array" ref="AF1266">IF(FALSE,"True," &amp; IF(_xlfn.XLOOKUP("DstZone_IsAny",'Scoring_Config'!$A:$A,'Scoring_Config'!$D:$D,"Yes")="Yes",_xlfn.XLOOKUP("DstZone_IsAny",'Scoring_Config'!$A:$A,'Scoring_Config'!$C:$C,10),0),"False,0")</f>
        <v>0</v>
      </c>
      <c r="AG1266" cm="1">
        <f t="array" ref="AG126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66" cm="1">
        <f t="array" ref="AH1266">IF(FALSE,"True," &amp; IF(_xlfn.XLOOKUP("App_Any_OR_RangeGt1000",'Scoring_Config'!$A:$A,'Scoring_Config'!$D:$D,"Yes")="Yes",_xlfn.XLOOKUP("App_Any_OR_RangeGt1000",'Scoring_Config'!$A:$A,'Scoring_Config'!$C:$C,10),0),"False,0")</f>
        <v>0</v>
      </c>
      <c r="AI1266" cm="1">
        <f t="array" ref="AI1266">IF(TRUE,"True," &amp; IF(_xlfn.XLOOKUP("Service_Insecure_Match",'Scoring_Config'!$A:$A,'Scoring_Config'!$D:$D,"Yes")="Yes",_xlfn.XLOOKUP("Service_Insecure_Match",'Scoring_Config'!$A:$A,'Scoring_Config'!$C:$C,5),0),"False,0")</f>
        <v>0</v>
      </c>
      <c r="AJ1266" cm="1">
        <f t="array" ref="AJ1266">IF(FALSE,"True," &amp; IF(_xlfn.XLOOKUP("Risky_Inbound",'Scoring_Config'!$A:$A,'Scoring_Config'!$D:$D,"Yes")="Yes",_xlfn.XLOOKUP("Risky_Inbound",'Scoring_Config'!$A:$A,'Scoring_Config'!$C:$C,50),0),"False,0")</f>
        <v>0</v>
      </c>
      <c r="AK1266" cm="1">
        <f t="array" ref="AK1266">IF(FALSE,"True," &amp; IF(_xlfn.XLOOKUP("Risky_Outbound",'Scoring_Config'!$A:$A,'Scoring_Config'!$D:$D,"Yes")="Yes",_xlfn.XLOOKUP("Risky_Outbound",'Scoring_Config'!$A:$A,'Scoring_Config'!$C:$C,25),0),"False,0")</f>
        <v>0</v>
      </c>
      <c r="AL1266" t="s">
        <v>6697</v>
      </c>
      <c r="AM1266" cm="1">
        <f t="array" ref="AM126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66" t="s">
        <v>6697</v>
      </c>
      <c r="AO1266" t="s">
        <v>6697</v>
      </c>
      <c r="AP1266" t="s">
        <v>6697</v>
      </c>
      <c r="AQ1266" cm="1">
        <f t="array" ref="AQ1266">IF(FALSE,"True," &amp; IF(_xlfn.XLOOKUP("Service_IsAny",'Scoring_Config'!$A:$A,'Scoring_Config'!$D:$D,"Yes")="Yes",_xlfn.XLOOKUP("Service_IsAny",'Scoring_Config'!$A:$A,'Scoring_Config'!$C:$C,0),0),"False,0")</f>
        <v>0</v>
      </c>
      <c r="AR1266">
        <v>115</v>
      </c>
      <c r="AS1266" cm="1">
        <f t="array" ref="AS1266">IF(FALSE,"True," &amp; IF(_xlfn.XLOOKUP("Service_RangeGt1000",'Scoring_Config'!$A:$A,'Scoring_Config'!$D:$D,"Yes")="Yes",_xlfn.XLOOKUP("Service_RangeGt1000",'Scoring_Config'!$A:$A,'Scoring_Config'!$C:$C,0),0),"False,0")</f>
        <v>0</v>
      </c>
      <c r="AT1266" cm="1">
        <f t="array" ref="AT1266">IF(FALSE,"True," &amp; IF(_xlfn.XLOOKUP("App_IsAny",'Scoring_Config'!$A:$A,'Scoring_Config'!$D:$D,"Yes")="Yes",_xlfn.XLOOKUP("App_IsAny",'Scoring_Config'!$A:$A,'Scoring_Config'!$C:$C,0),0),"False,0")</f>
        <v>0</v>
      </c>
      <c r="AU1266">
        <v>2</v>
      </c>
      <c r="AV1266" cm="1">
        <f t="array" ref="AV1266">IF(FALSE,"True," &amp; IF(_xlfn.XLOOKUP("App_RangeGt1000",'Scoring_Config'!$A:$A,'Scoring_Config'!$D:$D,"Yes")="Yes",_xlfn.XLOOKUP("App_RangeGt1000",'Scoring_Config'!$A:$A,'Scoring_Config'!$C:$C,0),0),"False,0")</f>
        <v>0</v>
      </c>
      <c r="AW1266" cm="1">
        <f t="array" ref="AW1266">IF(FALSE,"True," &amp; IF(_xlfn.XLOOKUP("Action_IsDenyOrDrop",'Scoring_Config'!$A:$A,'Scoring_Config'!$D:$D,"Yes")="Yes",_xlfn.XLOOKUP("Action_IsDenyOrDrop",'Scoring_Config'!$A:$A,'Scoring_Config'!$C:$C,0),0),"False,0")</f>
        <v>0</v>
      </c>
      <c r="AX1266" cm="1">
        <f t="array" ref="AX1266">IF(LEFT(AW1266,4)="True",0,(IF(LEFT(Y1266,4)="True",IF(_xlfn.XLOOKUP("Src_IsAny",'Scoring_Config'!$A:$A,'Scoring_Config'!$D:$D,"Yes")="Yes",_xlfn.XLOOKUP("Src_IsAny",'Scoring_Config'!$A:$A,'Scoring_Config'!$C:$C,10),0),0)+IF(LEFT(Z1266,4)="True",IF(_xlfn.XLOOKUP("Src_CIDR_Le_16",'Scoring_Config'!$A:$A,'Scoring_Config'!$D:$D,"Yes")="Yes",_xlfn.XLOOKUP("Src_CIDR_Le_16",'Scoring_Config'!$A:$A,'Scoring_Config'!$C:$C,10),0),0)+IF(LEFT(AA1266,4)="True",IF(_xlfn.XLOOKUP("Src_CIDR_17_22",'Scoring_Config'!$A:$A,'Scoring_Config'!$D:$D,"Yes")="Yes",_xlfn.XLOOKUP("Src_CIDR_17_22",'Scoring_Config'!$A:$A,'Scoring_Config'!$C:$C,5),0),0)+IF(LEFT(AB1266,4)="True",IF(_xlfn.XLOOKUP("Dst_IsAny",'Scoring_Config'!$A:$A,'Scoring_Config'!$D:$D,"Yes")="Yes",_xlfn.XLOOKUP("Dst_IsAny",'Scoring_Config'!$A:$A,'Scoring_Config'!$C:$C,10),0),0)+IF(LEFT(AC1266,4)="True",IF(_xlfn.XLOOKUP("Dst_CIDR_Le_16",'Scoring_Config'!$A:$A,'Scoring_Config'!$D:$D,"Yes")="Yes",_xlfn.XLOOKUP("Dst_CIDR_Le_16",'Scoring_Config'!$A:$A,'Scoring_Config'!$C:$C,10),0),0)+IF(LEFT(AD1266,4)="True",IF(_xlfn.XLOOKUP("Dst_CIDR_17_22",'Scoring_Config'!$A:$A,'Scoring_Config'!$D:$D,"Yes")="Yes",_xlfn.XLOOKUP("Dst_CIDR_17_22",'Scoring_Config'!$A:$A,'Scoring_Config'!$C:$C,5),0),0)+IF(LEFT(AE1266,4)="True",IF(_xlfn.XLOOKUP("SrcZone_IsAny",'Scoring_Config'!$A:$A,'Scoring_Config'!$D:$D,"Yes")="Yes",_xlfn.XLOOKUP("SrcZone_IsAny",'Scoring_Config'!$A:$A,'Scoring_Config'!$C:$C,10),0),0)+IF(LEFT(AF1266,4)="True",IF(_xlfn.XLOOKUP("DstZone_IsAny",'Scoring_Config'!$A:$A,'Scoring_Config'!$D:$D,"Yes")="Yes",_xlfn.XLOOKUP("DstZone_IsAny",'Scoring_Config'!$A:$A,'Scoring_Config'!$C:$C,10),0),0)+IF(LEFT(AG1266,4)="True",IF(_xlfn.XLOOKUP("Service_Any_OR_RangeGt1000",'Scoring_Config'!$A:$A,'Scoring_Config'!$D:$D,"Yes")="Yes",_xlfn.XLOOKUP("Service_Any_OR_RangeGt1000",'Scoring_Config'!$A:$A,'Scoring_Config'!$C:$C,10),0),0)+IF(LEFT(AH1266,4)="True",IF(_xlfn.XLOOKUP("App_Any_OR_RangeGt1000",'Scoring_Config'!$A:$A,'Scoring_Config'!$D:$D,"Yes")="Yes",_xlfn.XLOOKUP("App_Any_OR_RangeGt1000",'Scoring_Config'!$A:$A,'Scoring_Config'!$C:$C,10),0),0)+IF(LEFT(AI1266,4)="True",IF(_xlfn.XLOOKUP("Service_Insecure_Match",'Scoring_Config'!$A:$A,'Scoring_Config'!$D:$D,"Yes")="Yes",_xlfn.XLOOKUP("Service_Insecure_Match",'Scoring_Config'!$A:$A,'Scoring_Config'!$C:$C,5),0),0)+IF(LEFT(AJ1266,4)="True",IF(_xlfn.XLOOKUP("Risky_Inbound",'Scoring_Config'!$A:$A,'Scoring_Config'!$D:$D,"Yes")="Yes",_xlfn.XLOOKUP("Risky_Inbound",'Scoring_Config'!$A:$A,'Scoring_Config'!$C:$C,50),0),0)+IF(LEFT(AK1266,4)="True",IF(_xlfn.XLOOKUP("Risky_Outbound",'Scoring_Config'!$A:$A,'Scoring_Config'!$D:$D,"Yes")="Yes",_xlfn.XLOOKUP("Risky_Outbound",'Scoring_Config'!$A:$A,'Scoring_Config'!$C:$C,25),0),0)+IF(LEFT(AZ1266,4)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1266,FIND(",",AL1266)+1,100)),0)+IF(LEFT(AM1266,4)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1266,FIND(",",AN1266)+1,100)),0)+IF(_xlfn.XLOOKUP("Profile_Scoring",'Scoring_Config'!$A:$A,'Scoring_Config'!$D:$D,"Yes")="Yes",VALUE(MID(AO1266,FIND(",",AO1266)+1,100)),0)+IF(_xlfn.XLOOKUP("Options_Scoring",'Scoring_Config'!$A:$A,'Scoring_Config'!$D:$D,"Yes")="Yes",VALUE(MID(AP1266,FIND(",",AP1266)+1,100)),0)))</f>
        <v>0</v>
      </c>
      <c r="AY1266" t="s">
        <v>6710</v>
      </c>
      <c r="AZ1266" cm="1">
        <f t="array" ref="AZ1266">IF(TRUE,"True," &amp; IF(_xlfn.XLOOKUP("Migrate_Insecure",'Scoring_Config'!$A:$A,'Scoring_Config'!$D:$D,"Yes")="Yes",_xlfn.XLOOKUP("Migrate_Insecure",'Scoring_Config'!$A:$A,'Scoring_Config'!$C:$C,10),0),"False,0")</f>
        <v>0</v>
      </c>
    </row>
    <row r="1267" spans="1:52">
      <c r="A1267" t="s">
        <v>1979</v>
      </c>
      <c r="B1267" t="s">
        <v>3239</v>
      </c>
      <c r="C1267" t="s">
        <v>3542</v>
      </c>
      <c r="D1267" t="s">
        <v>3545</v>
      </c>
      <c r="E1267" t="s">
        <v>3563</v>
      </c>
      <c r="F1267" t="s">
        <v>3817</v>
      </c>
      <c r="G1267" t="s">
        <v>659</v>
      </c>
      <c r="H1267" t="s">
        <v>174</v>
      </c>
      <c r="I1267" t="s">
        <v>3971</v>
      </c>
      <c r="J1267" t="s">
        <v>1229</v>
      </c>
      <c r="K1267" t="s">
        <v>1936</v>
      </c>
      <c r="L1267" t="s">
        <v>1587</v>
      </c>
      <c r="M1267" t="s">
        <v>1974</v>
      </c>
      <c r="N1267" t="s">
        <v>4315</v>
      </c>
      <c r="O1267" t="s">
        <v>4319</v>
      </c>
      <c r="P1267" t="s">
        <v>4322</v>
      </c>
      <c r="Q1267" t="s">
        <v>5214</v>
      </c>
      <c r="R1267" t="s">
        <v>5440</v>
      </c>
      <c r="S1267" t="s">
        <v>5440</v>
      </c>
      <c r="T1267" t="s">
        <v>5817</v>
      </c>
      <c r="U1267" t="s">
        <v>6570</v>
      </c>
      <c r="Y1267" cm="1">
        <f t="array" ref="Y1267">IF(FALSE,"True," &amp; IF(_xlfn.XLOOKUP("Src_IsAny",'Scoring_Config'!$A:$A,'Scoring_Config'!$D:$D,"Yes")="Yes",_xlfn.XLOOKUP("Src_IsAny",'Scoring_Config'!$A:$A,'Scoring_Config'!$C:$C,10),0),"False,0")</f>
        <v>0</v>
      </c>
      <c r="Z1267" cm="1">
        <f t="array" ref="Z1267">IF(FALSE,"True," &amp; IF(_xlfn.XLOOKUP("Src_CIDR_Le_16",'Scoring_Config'!$A:$A,'Scoring_Config'!$D:$D,"Yes")="Yes",_xlfn.XLOOKUP("Src_CIDR_Le_16",'Scoring_Config'!$A:$A,'Scoring_Config'!$C:$C,10),0),"False,0")</f>
        <v>0</v>
      </c>
      <c r="AA1267" cm="1">
        <f t="array" ref="AA1267">IF(FALSE,"True," &amp; IF(_xlfn.XLOOKUP("Src_CIDR_17_22",'Scoring_Config'!$A:$A,'Scoring_Config'!$D:$D,"Yes")="Yes",_xlfn.XLOOKUP("Src_CIDR_17_22",'Scoring_Config'!$A:$A,'Scoring_Config'!$C:$C,5),0),"False,0")</f>
        <v>0</v>
      </c>
      <c r="AB1267" cm="1">
        <f t="array" ref="AB1267">IF(FALSE,"True," &amp; IF(_xlfn.XLOOKUP("Dst_IsAny",'Scoring_Config'!$A:$A,'Scoring_Config'!$D:$D,"Yes")="Yes",_xlfn.XLOOKUP("Dst_IsAny",'Scoring_Config'!$A:$A,'Scoring_Config'!$C:$C,10),0),"False,0")</f>
        <v>0</v>
      </c>
      <c r="AC1267" cm="1">
        <f t="array" ref="AC1267">IF(FALSE,"True," &amp; IF(_xlfn.XLOOKUP("Dst_CIDR_Le_16",'Scoring_Config'!$A:$A,'Scoring_Config'!$D:$D,"Yes")="Yes",_xlfn.XLOOKUP("Dst_CIDR_Le_16",'Scoring_Config'!$A:$A,'Scoring_Config'!$C:$C,10),0),"False,0")</f>
        <v>0</v>
      </c>
      <c r="AD1267" cm="1">
        <f t="array" ref="AD1267">IF(FALSE,"True," &amp; IF(_xlfn.XLOOKUP("Dst_CIDR_17_22",'Scoring_Config'!$A:$A,'Scoring_Config'!$D:$D,"Yes")="Yes",_xlfn.XLOOKUP("Dst_CIDR_17_22",'Scoring_Config'!$A:$A,'Scoring_Config'!$C:$C,5),0),"False,0")</f>
        <v>0</v>
      </c>
      <c r="AE1267" cm="1">
        <f t="array" ref="AE1267">IF(FALSE,"True," &amp; IF(_xlfn.XLOOKUP("SrcZone_IsAny",'Scoring_Config'!$A:$A,'Scoring_Config'!$D:$D,"Yes")="Yes",_xlfn.XLOOKUP("SrcZone_IsAny",'Scoring_Config'!$A:$A,'Scoring_Config'!$C:$C,10),0),"False,0")</f>
        <v>0</v>
      </c>
      <c r="AF1267" cm="1">
        <f t="array" ref="AF1267">IF(FALSE,"True," &amp; IF(_xlfn.XLOOKUP("DstZone_IsAny",'Scoring_Config'!$A:$A,'Scoring_Config'!$D:$D,"Yes")="Yes",_xlfn.XLOOKUP("DstZone_IsAny",'Scoring_Config'!$A:$A,'Scoring_Config'!$C:$C,10),0),"False,0")</f>
        <v>0</v>
      </c>
      <c r="AG1267" cm="1">
        <f t="array" ref="AG126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67" cm="1">
        <f t="array" ref="AH1267">IF(FALSE,"True," &amp; IF(_xlfn.XLOOKUP("App_Any_OR_RangeGt1000",'Scoring_Config'!$A:$A,'Scoring_Config'!$D:$D,"Yes")="Yes",_xlfn.XLOOKUP("App_Any_OR_RangeGt1000",'Scoring_Config'!$A:$A,'Scoring_Config'!$C:$C,10),0),"False,0")</f>
        <v>0</v>
      </c>
      <c r="AI1267" cm="1">
        <f t="array" ref="AI1267">IF(TRUE,"True," &amp; IF(_xlfn.XLOOKUP("Service_Insecure_Match",'Scoring_Config'!$A:$A,'Scoring_Config'!$D:$D,"Yes")="Yes",_xlfn.XLOOKUP("Service_Insecure_Match",'Scoring_Config'!$A:$A,'Scoring_Config'!$C:$C,5),0),"False,0")</f>
        <v>0</v>
      </c>
      <c r="AJ1267" cm="1">
        <f t="array" ref="AJ1267">IF(FALSE,"True," &amp; IF(_xlfn.XLOOKUP("Risky_Inbound",'Scoring_Config'!$A:$A,'Scoring_Config'!$D:$D,"Yes")="Yes",_xlfn.XLOOKUP("Risky_Inbound",'Scoring_Config'!$A:$A,'Scoring_Config'!$C:$C,50),0),"False,0")</f>
        <v>0</v>
      </c>
      <c r="AK1267" cm="1">
        <f t="array" ref="AK1267">IF(FALSE,"True," &amp; IF(_xlfn.XLOOKUP("Risky_Outbound",'Scoring_Config'!$A:$A,'Scoring_Config'!$D:$D,"Yes")="Yes",_xlfn.XLOOKUP("Risky_Outbound",'Scoring_Config'!$A:$A,'Scoring_Config'!$C:$C,25),0),"False,0")</f>
        <v>0</v>
      </c>
      <c r="AL1267" t="s">
        <v>6697</v>
      </c>
      <c r="AM1267" cm="1">
        <f t="array" ref="AM126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67" t="s">
        <v>6697</v>
      </c>
      <c r="AO1267" t="s">
        <v>6697</v>
      </c>
      <c r="AP1267" t="s">
        <v>6697</v>
      </c>
      <c r="AQ1267" cm="1">
        <f t="array" ref="AQ1267">IF(FALSE,"True," &amp; IF(_xlfn.XLOOKUP("Service_IsAny",'Scoring_Config'!$A:$A,'Scoring_Config'!$D:$D,"Yes")="Yes",_xlfn.XLOOKUP("Service_IsAny",'Scoring_Config'!$A:$A,'Scoring_Config'!$C:$C,0),0),"False,0")</f>
        <v>0</v>
      </c>
      <c r="AR1267">
        <v>115</v>
      </c>
      <c r="AS1267" cm="1">
        <f t="array" ref="AS1267">IF(FALSE,"True," &amp; IF(_xlfn.XLOOKUP("Service_RangeGt1000",'Scoring_Config'!$A:$A,'Scoring_Config'!$D:$D,"Yes")="Yes",_xlfn.XLOOKUP("Service_RangeGt1000",'Scoring_Config'!$A:$A,'Scoring_Config'!$C:$C,0),0),"False,0")</f>
        <v>0</v>
      </c>
      <c r="AT1267" cm="1">
        <f t="array" ref="AT1267">IF(FALSE,"True," &amp; IF(_xlfn.XLOOKUP("App_IsAny",'Scoring_Config'!$A:$A,'Scoring_Config'!$D:$D,"Yes")="Yes",_xlfn.XLOOKUP("App_IsAny",'Scoring_Config'!$A:$A,'Scoring_Config'!$C:$C,0),0),"False,0")</f>
        <v>0</v>
      </c>
      <c r="AU1267">
        <v>2</v>
      </c>
      <c r="AV1267" cm="1">
        <f t="array" ref="AV1267">IF(FALSE,"True," &amp; IF(_xlfn.XLOOKUP("App_RangeGt1000",'Scoring_Config'!$A:$A,'Scoring_Config'!$D:$D,"Yes")="Yes",_xlfn.XLOOKUP("App_RangeGt1000",'Scoring_Config'!$A:$A,'Scoring_Config'!$C:$C,0),0),"False,0")</f>
        <v>0</v>
      </c>
      <c r="AW1267" cm="1">
        <f t="array" ref="AW1267">IF(FALSE,"True," &amp; IF(_xlfn.XLOOKUP("Action_IsDenyOrDrop",'Scoring_Config'!$A:$A,'Scoring_Config'!$D:$D,"Yes")="Yes",_xlfn.XLOOKUP("Action_IsDenyOrDrop",'Scoring_Config'!$A:$A,'Scoring_Config'!$C:$C,0),0),"False,0")</f>
        <v>0</v>
      </c>
      <c r="AX1267" cm="1">
        <f t="array" ref="AX1267">IF(LEFT(AW1267,4)="True",0,(IF(LEFT(Y1267,4)="True",IF(_xlfn.XLOOKUP("Src_IsAny",'Scoring_Config'!$A:$A,'Scoring_Config'!$D:$D,"Yes")="Yes",_xlfn.XLOOKUP("Src_IsAny",'Scoring_Config'!$A:$A,'Scoring_Config'!$C:$C,10),0),0)+IF(LEFT(Z1267,4)="True",IF(_xlfn.XLOOKUP("Src_CIDR_Le_16",'Scoring_Config'!$A:$A,'Scoring_Config'!$D:$D,"Yes")="Yes",_xlfn.XLOOKUP("Src_CIDR_Le_16",'Scoring_Config'!$A:$A,'Scoring_Config'!$C:$C,10),0),0)+IF(LEFT(AA1267,4)="True",IF(_xlfn.XLOOKUP("Src_CIDR_17_22",'Scoring_Config'!$A:$A,'Scoring_Config'!$D:$D,"Yes")="Yes",_xlfn.XLOOKUP("Src_CIDR_17_22",'Scoring_Config'!$A:$A,'Scoring_Config'!$C:$C,5),0),0)+IF(LEFT(AB1267,4)="True",IF(_xlfn.XLOOKUP("Dst_IsAny",'Scoring_Config'!$A:$A,'Scoring_Config'!$D:$D,"Yes")="Yes",_xlfn.XLOOKUP("Dst_IsAny",'Scoring_Config'!$A:$A,'Scoring_Config'!$C:$C,10),0),0)+IF(LEFT(AC1267,4)="True",IF(_xlfn.XLOOKUP("Dst_CIDR_Le_16",'Scoring_Config'!$A:$A,'Scoring_Config'!$D:$D,"Yes")="Yes",_xlfn.XLOOKUP("Dst_CIDR_Le_16",'Scoring_Config'!$A:$A,'Scoring_Config'!$C:$C,10),0),0)+IF(LEFT(AD1267,4)="True",IF(_xlfn.XLOOKUP("Dst_CIDR_17_22",'Scoring_Config'!$A:$A,'Scoring_Config'!$D:$D,"Yes")="Yes",_xlfn.XLOOKUP("Dst_CIDR_17_22",'Scoring_Config'!$A:$A,'Scoring_Config'!$C:$C,5),0),0)+IF(LEFT(AE1267,4)="True",IF(_xlfn.XLOOKUP("SrcZone_IsAny",'Scoring_Config'!$A:$A,'Scoring_Config'!$D:$D,"Yes")="Yes",_xlfn.XLOOKUP("SrcZone_IsAny",'Scoring_Config'!$A:$A,'Scoring_Config'!$C:$C,10),0),0)+IF(LEFT(AF1267,4)="True",IF(_xlfn.XLOOKUP("DstZone_IsAny",'Scoring_Config'!$A:$A,'Scoring_Config'!$D:$D,"Yes")="Yes",_xlfn.XLOOKUP("DstZone_IsAny",'Scoring_Config'!$A:$A,'Scoring_Config'!$C:$C,10),0),0)+IF(LEFT(AG1267,4)="True",IF(_xlfn.XLOOKUP("Service_Any_OR_RangeGt1000",'Scoring_Config'!$A:$A,'Scoring_Config'!$D:$D,"Yes")="Yes",_xlfn.XLOOKUP("Service_Any_OR_RangeGt1000",'Scoring_Config'!$A:$A,'Scoring_Config'!$C:$C,10),0),0)+IF(LEFT(AH1267,4)="True",IF(_xlfn.XLOOKUP("App_Any_OR_RangeGt1000",'Scoring_Config'!$A:$A,'Scoring_Config'!$D:$D,"Yes")="Yes",_xlfn.XLOOKUP("App_Any_OR_RangeGt1000",'Scoring_Config'!$A:$A,'Scoring_Config'!$C:$C,10),0),0)+IF(LEFT(AI1267,4)="True",IF(_xlfn.XLOOKUP("Service_Insecure_Match",'Scoring_Config'!$A:$A,'Scoring_Config'!$D:$D,"Yes")="Yes",_xlfn.XLOOKUP("Service_Insecure_Match",'Scoring_Config'!$A:$A,'Scoring_Config'!$C:$C,5),0),0)+IF(LEFT(AJ1267,4)="True",IF(_xlfn.XLOOKUP("Risky_Inbound",'Scoring_Config'!$A:$A,'Scoring_Config'!$D:$D,"Yes")="Yes",_xlfn.XLOOKUP("Risky_Inbound",'Scoring_Config'!$A:$A,'Scoring_Config'!$C:$C,50),0),0)+IF(LEFT(AK1267,4)="True",IF(_xlfn.XLOOKUP("Risky_Outbound",'Scoring_Config'!$A:$A,'Scoring_Config'!$D:$D,"Yes")="Yes",_xlfn.XLOOKUP("Risky_Outbound",'Scoring_Config'!$A:$A,'Scoring_Config'!$C:$C,25),0),0)+IF(LEFT(AZ1267,4)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1267,FIND(",",AL1267)+1,100)),0)+IF(LEFT(AM1267,4)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1267,FIND(",",AN1267)+1,100)),0)+IF(_xlfn.XLOOKUP("Profile_Scoring",'Scoring_Config'!$A:$A,'Scoring_Config'!$D:$D,"Yes")="Yes",VALUE(MID(AO1267,FIND(",",AO1267)+1,100)),0)+IF(_xlfn.XLOOKUP("Options_Scoring",'Scoring_Config'!$A:$A,'Scoring_Config'!$D:$D,"Yes")="Yes",VALUE(MID(AP1267,FIND(",",AP1267)+1,100)),0)))</f>
        <v>0</v>
      </c>
      <c r="AY1267" t="s">
        <v>6710</v>
      </c>
      <c r="AZ1267" cm="1">
        <f t="array" ref="AZ1267">IF(TRUE,"True," &amp; IF(_xlfn.XLOOKUP("Migrate_Insecure",'Scoring_Config'!$A:$A,'Scoring_Config'!$D:$D,"Yes")="Yes",_xlfn.XLOOKUP("Migrate_Insecure",'Scoring_Config'!$A:$A,'Scoring_Config'!$C:$C,10),0),"False,0")</f>
        <v>0</v>
      </c>
    </row>
    <row r="1268" spans="1:52">
      <c r="A1268" t="s">
        <v>1979</v>
      </c>
      <c r="B1268" t="s">
        <v>3240</v>
      </c>
      <c r="C1268" t="s">
        <v>3542</v>
      </c>
      <c r="D1268" t="s">
        <v>3545</v>
      </c>
      <c r="E1268" t="s">
        <v>3563</v>
      </c>
      <c r="F1268" t="s">
        <v>3979</v>
      </c>
      <c r="G1268" t="s">
        <v>634</v>
      </c>
      <c r="H1268" t="s">
        <v>174</v>
      </c>
      <c r="I1268" t="s">
        <v>3837</v>
      </c>
      <c r="J1268" t="s">
        <v>126</v>
      </c>
      <c r="K1268" t="s">
        <v>1721</v>
      </c>
      <c r="L1268" t="s">
        <v>1327</v>
      </c>
      <c r="M1268" t="s">
        <v>1974</v>
      </c>
      <c r="N1268" t="s">
        <v>4315</v>
      </c>
      <c r="O1268" t="s">
        <v>4319</v>
      </c>
      <c r="P1268" t="s">
        <v>4321</v>
      </c>
      <c r="Q1268" t="s">
        <v>5215</v>
      </c>
      <c r="R1268" t="s">
        <v>5439</v>
      </c>
      <c r="S1268" t="s">
        <v>4324</v>
      </c>
      <c r="T1268" t="s">
        <v>5883</v>
      </c>
      <c r="U1268" t="s">
        <v>5883</v>
      </c>
      <c r="Y1268" cm="1">
        <f t="array" ref="Y1268">IF(FALSE,"True," &amp; IF(_xlfn.XLOOKUP("Src_IsAny",'Scoring_Config'!$A:$A,'Scoring_Config'!$D:$D,"Yes")="Yes",_xlfn.XLOOKUP("Src_IsAny",'Scoring_Config'!$A:$A,'Scoring_Config'!$C:$C,10),0),"False,0")</f>
        <v>0</v>
      </c>
      <c r="Z1268" cm="1">
        <f t="array" ref="Z1268">IF(FALSE,"True," &amp; IF(_xlfn.XLOOKUP("Src_CIDR_Le_16",'Scoring_Config'!$A:$A,'Scoring_Config'!$D:$D,"Yes")="Yes",_xlfn.XLOOKUP("Src_CIDR_Le_16",'Scoring_Config'!$A:$A,'Scoring_Config'!$C:$C,10),0),"False,0")</f>
        <v>0</v>
      </c>
      <c r="AA1268" cm="1">
        <f t="array" ref="AA1268">IF(FALSE,"True," &amp; IF(_xlfn.XLOOKUP("Src_CIDR_17_22",'Scoring_Config'!$A:$A,'Scoring_Config'!$D:$D,"Yes")="Yes",_xlfn.XLOOKUP("Src_CIDR_17_22",'Scoring_Config'!$A:$A,'Scoring_Config'!$C:$C,5),0),"False,0")</f>
        <v>0</v>
      </c>
      <c r="AB1268" cm="1">
        <f t="array" ref="AB1268">IF(FALSE,"True," &amp; IF(_xlfn.XLOOKUP("Dst_IsAny",'Scoring_Config'!$A:$A,'Scoring_Config'!$D:$D,"Yes")="Yes",_xlfn.XLOOKUP("Dst_IsAny",'Scoring_Config'!$A:$A,'Scoring_Config'!$C:$C,10),0),"False,0")</f>
        <v>0</v>
      </c>
      <c r="AC1268" cm="1">
        <f t="array" ref="AC1268">IF(FALSE,"True," &amp; IF(_xlfn.XLOOKUP("Dst_CIDR_Le_16",'Scoring_Config'!$A:$A,'Scoring_Config'!$D:$D,"Yes")="Yes",_xlfn.XLOOKUP("Dst_CIDR_Le_16",'Scoring_Config'!$A:$A,'Scoring_Config'!$C:$C,10),0),"False,0")</f>
        <v>0</v>
      </c>
      <c r="AD1268" cm="1">
        <f t="array" ref="AD1268">IF(FALSE,"True," &amp; IF(_xlfn.XLOOKUP("Dst_CIDR_17_22",'Scoring_Config'!$A:$A,'Scoring_Config'!$D:$D,"Yes")="Yes",_xlfn.XLOOKUP("Dst_CIDR_17_22",'Scoring_Config'!$A:$A,'Scoring_Config'!$C:$C,5),0),"False,0")</f>
        <v>0</v>
      </c>
      <c r="AE1268" cm="1">
        <f t="array" ref="AE1268">IF(FALSE,"True," &amp; IF(_xlfn.XLOOKUP("SrcZone_IsAny",'Scoring_Config'!$A:$A,'Scoring_Config'!$D:$D,"Yes")="Yes",_xlfn.XLOOKUP("SrcZone_IsAny",'Scoring_Config'!$A:$A,'Scoring_Config'!$C:$C,10),0),"False,0")</f>
        <v>0</v>
      </c>
      <c r="AF1268" cm="1">
        <f t="array" ref="AF1268">IF(FALSE,"True," &amp; IF(_xlfn.XLOOKUP("DstZone_IsAny",'Scoring_Config'!$A:$A,'Scoring_Config'!$D:$D,"Yes")="Yes",_xlfn.XLOOKUP("DstZone_IsAny",'Scoring_Config'!$A:$A,'Scoring_Config'!$C:$C,10),0),"False,0")</f>
        <v>0</v>
      </c>
      <c r="AG1268" cm="1">
        <f t="array" ref="AG126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68" cm="1">
        <f t="array" ref="AH1268">IF(FALSE,"True," &amp; IF(_xlfn.XLOOKUP("App_Any_OR_RangeGt1000",'Scoring_Config'!$A:$A,'Scoring_Config'!$D:$D,"Yes")="Yes",_xlfn.XLOOKUP("App_Any_OR_RangeGt1000",'Scoring_Config'!$A:$A,'Scoring_Config'!$C:$C,10),0),"False,0")</f>
        <v>0</v>
      </c>
      <c r="AI1268" cm="1">
        <f t="array" ref="AI1268">IF(FALSE,"True," &amp; IF(_xlfn.XLOOKUP("Service_Insecure_Match",'Scoring_Config'!$A:$A,'Scoring_Config'!$D:$D,"Yes")="Yes",_xlfn.XLOOKUP("Service_Insecure_Match",'Scoring_Config'!$A:$A,'Scoring_Config'!$C:$C,5),0),"False,0")</f>
        <v>0</v>
      </c>
      <c r="AJ1268" cm="1">
        <f t="array" ref="AJ1268">IF(FALSE,"True," &amp; IF(_xlfn.XLOOKUP("Risky_Inbound",'Scoring_Config'!$A:$A,'Scoring_Config'!$D:$D,"Yes")="Yes",_xlfn.XLOOKUP("Risky_Inbound",'Scoring_Config'!$A:$A,'Scoring_Config'!$C:$C,50),0),"False,0")</f>
        <v>0</v>
      </c>
      <c r="AK1268" cm="1">
        <f t="array" ref="AK1268">IF(FALSE,"True," &amp; IF(_xlfn.XLOOKUP("Risky_Outbound",'Scoring_Config'!$A:$A,'Scoring_Config'!$D:$D,"Yes")="Yes",_xlfn.XLOOKUP("Risky_Outbound",'Scoring_Config'!$A:$A,'Scoring_Config'!$C:$C,25),0),"False,0")</f>
        <v>0</v>
      </c>
      <c r="AL1268" t="s">
        <v>6700</v>
      </c>
      <c r="AM1268" cm="1">
        <f t="array" ref="AM126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68" t="s">
        <v>6697</v>
      </c>
      <c r="AO1268" t="s">
        <v>6697</v>
      </c>
      <c r="AP1268" t="s">
        <v>6697</v>
      </c>
      <c r="AQ1268" cm="1">
        <f t="array" ref="AQ1268">IF(FALSE,"True," &amp; IF(_xlfn.XLOOKUP("Service_IsAny",'Scoring_Config'!$A:$A,'Scoring_Config'!$D:$D,"Yes")="Yes",_xlfn.XLOOKUP("Service_IsAny",'Scoring_Config'!$A:$A,'Scoring_Config'!$C:$C,0),0),"False,0")</f>
        <v>0</v>
      </c>
      <c r="AR1268">
        <v>0</v>
      </c>
      <c r="AS1268" cm="1">
        <f t="array" ref="AS1268">IF(FALSE,"True," &amp; IF(_xlfn.XLOOKUP("Service_RangeGt1000",'Scoring_Config'!$A:$A,'Scoring_Config'!$D:$D,"Yes")="Yes",_xlfn.XLOOKUP("Service_RangeGt1000",'Scoring_Config'!$A:$A,'Scoring_Config'!$C:$C,0),0),"False,0")</f>
        <v>0</v>
      </c>
      <c r="AT1268" cm="1">
        <f t="array" ref="AT1268">IF(FALSE,"True," &amp; IF(_xlfn.XLOOKUP("App_IsAny",'Scoring_Config'!$A:$A,'Scoring_Config'!$D:$D,"Yes")="Yes",_xlfn.XLOOKUP("App_IsAny",'Scoring_Config'!$A:$A,'Scoring_Config'!$C:$C,0),0),"False,0")</f>
        <v>0</v>
      </c>
      <c r="AU1268">
        <v>2</v>
      </c>
      <c r="AV1268" cm="1">
        <f t="array" ref="AV1268">IF(FALSE,"True," &amp; IF(_xlfn.XLOOKUP("App_RangeGt1000",'Scoring_Config'!$A:$A,'Scoring_Config'!$D:$D,"Yes")="Yes",_xlfn.XLOOKUP("App_RangeGt1000",'Scoring_Config'!$A:$A,'Scoring_Config'!$C:$C,0),0),"False,0")</f>
        <v>0</v>
      </c>
      <c r="AW1268" cm="1">
        <f t="array" ref="AW1268">IF(FALSE,"True," &amp; IF(_xlfn.XLOOKUP("Action_IsDenyOrDrop",'Scoring_Config'!$A:$A,'Scoring_Config'!$D:$D,"Yes")="Yes",_xlfn.XLOOKUP("Action_IsDenyOrDrop",'Scoring_Config'!$A:$A,'Scoring_Config'!$C:$C,0),0),"False,0")</f>
        <v>0</v>
      </c>
      <c r="AX1268" cm="1">
        <f t="array" ref="AX1268">IF(LEFT(AW1268,4)="True",0,(IF(LEFT(Y1268,4)="True",IF(_xlfn.XLOOKUP("Src_IsAny",'Scoring_Config'!$A:$A,'Scoring_Config'!$D:$D,"Yes")="Yes",_xlfn.XLOOKUP("Src_IsAny",'Scoring_Config'!$A:$A,'Scoring_Config'!$C:$C,10),0),0)+IF(LEFT(Z1268,4)="True",IF(_xlfn.XLOOKUP("Src_CIDR_Le_16",'Scoring_Config'!$A:$A,'Scoring_Config'!$D:$D,"Yes")="Yes",_xlfn.XLOOKUP("Src_CIDR_Le_16",'Scoring_Config'!$A:$A,'Scoring_Config'!$C:$C,10),0),0)+IF(LEFT(AA1268,4)="True",IF(_xlfn.XLOOKUP("Src_CIDR_17_22",'Scoring_Config'!$A:$A,'Scoring_Config'!$D:$D,"Yes")="Yes",_xlfn.XLOOKUP("Src_CIDR_17_22",'Scoring_Config'!$A:$A,'Scoring_Config'!$C:$C,5),0),0)+IF(LEFT(AB1268,4)="True",IF(_xlfn.XLOOKUP("Dst_IsAny",'Scoring_Config'!$A:$A,'Scoring_Config'!$D:$D,"Yes")="Yes",_xlfn.XLOOKUP("Dst_IsAny",'Scoring_Config'!$A:$A,'Scoring_Config'!$C:$C,10),0),0)+IF(LEFT(AC1268,4)="True",IF(_xlfn.XLOOKUP("Dst_CIDR_Le_16",'Scoring_Config'!$A:$A,'Scoring_Config'!$D:$D,"Yes")="Yes",_xlfn.XLOOKUP("Dst_CIDR_Le_16",'Scoring_Config'!$A:$A,'Scoring_Config'!$C:$C,10),0),0)+IF(LEFT(AD1268,4)="True",IF(_xlfn.XLOOKUP("Dst_CIDR_17_22",'Scoring_Config'!$A:$A,'Scoring_Config'!$D:$D,"Yes")="Yes",_xlfn.XLOOKUP("Dst_CIDR_17_22",'Scoring_Config'!$A:$A,'Scoring_Config'!$C:$C,5),0),0)+IF(LEFT(AE1268,4)="True",IF(_xlfn.XLOOKUP("SrcZone_IsAny",'Scoring_Config'!$A:$A,'Scoring_Config'!$D:$D,"Yes")="Yes",_xlfn.XLOOKUP("SrcZone_IsAny",'Scoring_Config'!$A:$A,'Scoring_Config'!$C:$C,10),0),0)+IF(LEFT(AF1268,4)="True",IF(_xlfn.XLOOKUP("DstZone_IsAny",'Scoring_Config'!$A:$A,'Scoring_Config'!$D:$D,"Yes")="Yes",_xlfn.XLOOKUP("DstZone_IsAny",'Scoring_Config'!$A:$A,'Scoring_Config'!$C:$C,10),0),0)+IF(LEFT(AG1268,4)="True",IF(_xlfn.XLOOKUP("Service_Any_OR_RangeGt1000",'Scoring_Config'!$A:$A,'Scoring_Config'!$D:$D,"Yes")="Yes",_xlfn.XLOOKUP("Service_Any_OR_RangeGt1000",'Scoring_Config'!$A:$A,'Scoring_Config'!$C:$C,10),0),0)+IF(LEFT(AH1268,4)="True",IF(_xlfn.XLOOKUP("App_Any_OR_RangeGt1000",'Scoring_Config'!$A:$A,'Scoring_Config'!$D:$D,"Yes")="Yes",_xlfn.XLOOKUP("App_Any_OR_RangeGt1000",'Scoring_Config'!$A:$A,'Scoring_Config'!$C:$C,10),0),0)+IF(LEFT(AI1268,4)="True",IF(_xlfn.XLOOKUP("Service_Insecure_Match",'Scoring_Config'!$A:$A,'Scoring_Config'!$D:$D,"Yes")="Yes",_xlfn.XLOOKUP("Service_Insecure_Match",'Scoring_Config'!$A:$A,'Scoring_Config'!$C:$C,5),0),0)+IF(LEFT(AJ1268,4)="True",IF(_xlfn.XLOOKUP("Risky_Inbound",'Scoring_Config'!$A:$A,'Scoring_Config'!$D:$D,"Yes")="Yes",_xlfn.XLOOKUP("Risky_Inbound",'Scoring_Config'!$A:$A,'Scoring_Config'!$C:$C,50),0),0)+IF(LEFT(AK1268,4)="True",IF(_xlfn.XLOOKUP("Risky_Outbound",'Scoring_Config'!$A:$A,'Scoring_Config'!$D:$D,"Yes")="Yes",_xlfn.XLOOKUP("Risky_Outbound",'Scoring_Config'!$A:$A,'Scoring_Config'!$C:$C,25),0),0)+IF(LEFT(AZ1268,4)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1268,FIND(",",AL1268)+1,100)),0)+IF(LEFT(AM1268,4)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1268,FIND(",",AN1268)+1,100)),0)+IF(_xlfn.XLOOKUP("Profile_Scoring",'Scoring_Config'!$A:$A,'Scoring_Config'!$D:$D,"Yes")="Yes",VALUE(MID(AO1268,FIND(",",AO1268)+1,100)),0)+IF(_xlfn.XLOOKUP("Options_Scoring",'Scoring_Config'!$A:$A,'Scoring_Config'!$D:$D,"Yes")="Yes",VALUE(MID(AP1268,FIND(",",AP1268)+1,100)),0)))</f>
        <v>0</v>
      </c>
      <c r="AZ1268" cm="1">
        <f t="array" ref="AZ1268">IF(FALSE,"True," &amp; IF(_xlfn.XLOOKUP("Migrate_Insecure",'Scoring_Config'!$A:$A,'Scoring_Config'!$D:$D,"Yes")="Yes",_xlfn.XLOOKUP("Migrate_Insecure",'Scoring_Config'!$A:$A,'Scoring_Config'!$C:$C,10),0),"False,0")</f>
        <v>0</v>
      </c>
    </row>
    <row r="1269" spans="1:52">
      <c r="A1269" t="s">
        <v>1979</v>
      </c>
      <c r="B1269" t="s">
        <v>3241</v>
      </c>
      <c r="C1269" t="s">
        <v>3542</v>
      </c>
      <c r="D1269" t="s">
        <v>3545</v>
      </c>
      <c r="E1269" t="s">
        <v>3563</v>
      </c>
      <c r="F1269" t="s">
        <v>3967</v>
      </c>
      <c r="G1269" t="s">
        <v>653</v>
      </c>
      <c r="H1269" t="s">
        <v>174</v>
      </c>
      <c r="I1269" t="s">
        <v>3967</v>
      </c>
      <c r="J1269" t="s">
        <v>653</v>
      </c>
      <c r="K1269" t="s">
        <v>1676</v>
      </c>
      <c r="L1269" t="s">
        <v>1583</v>
      </c>
      <c r="M1269" t="s">
        <v>1974</v>
      </c>
      <c r="N1269" t="s">
        <v>4315</v>
      </c>
      <c r="O1269" t="s">
        <v>4319</v>
      </c>
      <c r="P1269" t="s">
        <v>4323</v>
      </c>
      <c r="Q1269" t="s">
        <v>5216</v>
      </c>
      <c r="R1269" t="s">
        <v>5439</v>
      </c>
      <c r="S1269" t="s">
        <v>4324</v>
      </c>
      <c r="T1269" t="s">
        <v>5817</v>
      </c>
      <c r="U1269" t="s">
        <v>5955</v>
      </c>
      <c r="Y1269" cm="1">
        <f t="array" ref="Y1269">IF(FALSE,"True," &amp; IF(_xlfn.XLOOKUP("Src_IsAny",'Scoring_Config'!$A:$A,'Scoring_Config'!$D:$D,"Yes")="Yes",_xlfn.XLOOKUP("Src_IsAny",'Scoring_Config'!$A:$A,'Scoring_Config'!$C:$C,10),0),"False,0")</f>
        <v>0</v>
      </c>
      <c r="Z1269" cm="1">
        <f t="array" ref="Z1269">IF(FALSE,"True," &amp; IF(_xlfn.XLOOKUP("Src_CIDR_Le_16",'Scoring_Config'!$A:$A,'Scoring_Config'!$D:$D,"Yes")="Yes",_xlfn.XLOOKUP("Src_CIDR_Le_16",'Scoring_Config'!$A:$A,'Scoring_Config'!$C:$C,10),0),"False,0")</f>
        <v>0</v>
      </c>
      <c r="AA1269" cm="1">
        <f t="array" ref="AA1269">IF(FALSE,"True," &amp; IF(_xlfn.XLOOKUP("Src_CIDR_17_22",'Scoring_Config'!$A:$A,'Scoring_Config'!$D:$D,"Yes")="Yes",_xlfn.XLOOKUP("Src_CIDR_17_22",'Scoring_Config'!$A:$A,'Scoring_Config'!$C:$C,5),0),"False,0")</f>
        <v>0</v>
      </c>
      <c r="AB1269" cm="1">
        <f t="array" ref="AB1269">IF(FALSE,"True," &amp; IF(_xlfn.XLOOKUP("Dst_IsAny",'Scoring_Config'!$A:$A,'Scoring_Config'!$D:$D,"Yes")="Yes",_xlfn.XLOOKUP("Dst_IsAny",'Scoring_Config'!$A:$A,'Scoring_Config'!$C:$C,10),0),"False,0")</f>
        <v>0</v>
      </c>
      <c r="AC1269" cm="1">
        <f t="array" ref="AC1269">IF(FALSE,"True," &amp; IF(_xlfn.XLOOKUP("Dst_CIDR_Le_16",'Scoring_Config'!$A:$A,'Scoring_Config'!$D:$D,"Yes")="Yes",_xlfn.XLOOKUP("Dst_CIDR_Le_16",'Scoring_Config'!$A:$A,'Scoring_Config'!$C:$C,10),0),"False,0")</f>
        <v>0</v>
      </c>
      <c r="AD1269" cm="1">
        <f t="array" ref="AD1269">IF(FALSE,"True," &amp; IF(_xlfn.XLOOKUP("Dst_CIDR_17_22",'Scoring_Config'!$A:$A,'Scoring_Config'!$D:$D,"Yes")="Yes",_xlfn.XLOOKUP("Dst_CIDR_17_22",'Scoring_Config'!$A:$A,'Scoring_Config'!$C:$C,5),0),"False,0")</f>
        <v>0</v>
      </c>
      <c r="AE1269" cm="1">
        <f t="array" ref="AE1269">IF(FALSE,"True," &amp; IF(_xlfn.XLOOKUP("SrcZone_IsAny",'Scoring_Config'!$A:$A,'Scoring_Config'!$D:$D,"Yes")="Yes",_xlfn.XLOOKUP("SrcZone_IsAny",'Scoring_Config'!$A:$A,'Scoring_Config'!$C:$C,10),0),"False,0")</f>
        <v>0</v>
      </c>
      <c r="AF1269" cm="1">
        <f t="array" ref="AF1269">IF(FALSE,"True," &amp; IF(_xlfn.XLOOKUP("DstZone_IsAny",'Scoring_Config'!$A:$A,'Scoring_Config'!$D:$D,"Yes")="Yes",_xlfn.XLOOKUP("DstZone_IsAny",'Scoring_Config'!$A:$A,'Scoring_Config'!$C:$C,10),0),"False,0")</f>
        <v>0</v>
      </c>
      <c r="AG1269" cm="1">
        <f t="array" ref="AG126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69" cm="1">
        <f t="array" ref="AH1269">IF(FALSE,"True," &amp; IF(_xlfn.XLOOKUP("App_Any_OR_RangeGt1000",'Scoring_Config'!$A:$A,'Scoring_Config'!$D:$D,"Yes")="Yes",_xlfn.XLOOKUP("App_Any_OR_RangeGt1000",'Scoring_Config'!$A:$A,'Scoring_Config'!$C:$C,10),0),"False,0")</f>
        <v>0</v>
      </c>
      <c r="AI1269" cm="1">
        <f t="array" ref="AI1269">IF(FALSE,"True," &amp; IF(_xlfn.XLOOKUP("Service_Insecure_Match",'Scoring_Config'!$A:$A,'Scoring_Config'!$D:$D,"Yes")="Yes",_xlfn.XLOOKUP("Service_Insecure_Match",'Scoring_Config'!$A:$A,'Scoring_Config'!$C:$C,5),0),"False,0")</f>
        <v>0</v>
      </c>
      <c r="AJ1269" cm="1">
        <f t="array" ref="AJ1269">IF(FALSE,"True," &amp; IF(_xlfn.XLOOKUP("Risky_Inbound",'Scoring_Config'!$A:$A,'Scoring_Config'!$D:$D,"Yes")="Yes",_xlfn.XLOOKUP("Risky_Inbound",'Scoring_Config'!$A:$A,'Scoring_Config'!$C:$C,50),0),"False,0")</f>
        <v>0</v>
      </c>
      <c r="AK1269" cm="1">
        <f t="array" ref="AK1269">IF(FALSE,"True," &amp; IF(_xlfn.XLOOKUP("Risky_Outbound",'Scoring_Config'!$A:$A,'Scoring_Config'!$D:$D,"Yes")="Yes",_xlfn.XLOOKUP("Risky_Outbound",'Scoring_Config'!$A:$A,'Scoring_Config'!$C:$C,25),0),"False,0")</f>
        <v>0</v>
      </c>
      <c r="AL1269" t="s">
        <v>6699</v>
      </c>
      <c r="AM1269" cm="1">
        <f t="array" ref="AM126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69" t="s">
        <v>6697</v>
      </c>
      <c r="AO1269" t="s">
        <v>6697</v>
      </c>
      <c r="AP1269" t="s">
        <v>6697</v>
      </c>
      <c r="AQ1269" cm="1">
        <f t="array" ref="AQ1269">IF(FALSE,"True," &amp; IF(_xlfn.XLOOKUP("Service_IsAny",'Scoring_Config'!$A:$A,'Scoring_Config'!$D:$D,"Yes")="Yes",_xlfn.XLOOKUP("Service_IsAny",'Scoring_Config'!$A:$A,'Scoring_Config'!$C:$C,0),0),"False,0")</f>
        <v>0</v>
      </c>
      <c r="AR1269">
        <v>103</v>
      </c>
      <c r="AS1269" cm="1">
        <f t="array" ref="AS1269">IF(FALSE,"True," &amp; IF(_xlfn.XLOOKUP("Service_RangeGt1000",'Scoring_Config'!$A:$A,'Scoring_Config'!$D:$D,"Yes")="Yes",_xlfn.XLOOKUP("Service_RangeGt1000",'Scoring_Config'!$A:$A,'Scoring_Config'!$C:$C,0),0),"False,0")</f>
        <v>0</v>
      </c>
      <c r="AT1269" cm="1">
        <f t="array" ref="AT1269">IF(FALSE,"True," &amp; IF(_xlfn.XLOOKUP("App_IsAny",'Scoring_Config'!$A:$A,'Scoring_Config'!$D:$D,"Yes")="Yes",_xlfn.XLOOKUP("App_IsAny",'Scoring_Config'!$A:$A,'Scoring_Config'!$C:$C,0),0),"False,0")</f>
        <v>0</v>
      </c>
      <c r="AU1269">
        <v>0</v>
      </c>
      <c r="AV1269" cm="1">
        <f t="array" ref="AV1269">IF(FALSE,"True," &amp; IF(_xlfn.XLOOKUP("App_RangeGt1000",'Scoring_Config'!$A:$A,'Scoring_Config'!$D:$D,"Yes")="Yes",_xlfn.XLOOKUP("App_RangeGt1000",'Scoring_Config'!$A:$A,'Scoring_Config'!$C:$C,0),0),"False,0")</f>
        <v>0</v>
      </c>
      <c r="AW1269" cm="1">
        <f t="array" ref="AW1269">IF(FALSE,"True," &amp; IF(_xlfn.XLOOKUP("Action_IsDenyOrDrop",'Scoring_Config'!$A:$A,'Scoring_Config'!$D:$D,"Yes")="Yes",_xlfn.XLOOKUP("Action_IsDenyOrDrop",'Scoring_Config'!$A:$A,'Scoring_Config'!$C:$C,0),0),"False,0")</f>
        <v>0</v>
      </c>
      <c r="AX1269" cm="1">
        <f t="array" ref="AX1269">IF(LEFT(AW1269,4)="True",0,(IF(LEFT(Y1269,4)="True",IF(_xlfn.XLOOKUP("Src_IsAny",'Scoring_Config'!$A:$A,'Scoring_Config'!$D:$D,"Yes")="Yes",_xlfn.XLOOKUP("Src_IsAny",'Scoring_Config'!$A:$A,'Scoring_Config'!$C:$C,10),0),0)+IF(LEFT(Z1269,4)="True",IF(_xlfn.XLOOKUP("Src_CIDR_Le_16",'Scoring_Config'!$A:$A,'Scoring_Config'!$D:$D,"Yes")="Yes",_xlfn.XLOOKUP("Src_CIDR_Le_16",'Scoring_Config'!$A:$A,'Scoring_Config'!$C:$C,10),0),0)+IF(LEFT(AA1269,4)="True",IF(_xlfn.XLOOKUP("Src_CIDR_17_22",'Scoring_Config'!$A:$A,'Scoring_Config'!$D:$D,"Yes")="Yes",_xlfn.XLOOKUP("Src_CIDR_17_22",'Scoring_Config'!$A:$A,'Scoring_Config'!$C:$C,5),0),0)+IF(LEFT(AB1269,4)="True",IF(_xlfn.XLOOKUP("Dst_IsAny",'Scoring_Config'!$A:$A,'Scoring_Config'!$D:$D,"Yes")="Yes",_xlfn.XLOOKUP("Dst_IsAny",'Scoring_Config'!$A:$A,'Scoring_Config'!$C:$C,10),0),0)+IF(LEFT(AC1269,4)="True",IF(_xlfn.XLOOKUP("Dst_CIDR_Le_16",'Scoring_Config'!$A:$A,'Scoring_Config'!$D:$D,"Yes")="Yes",_xlfn.XLOOKUP("Dst_CIDR_Le_16",'Scoring_Config'!$A:$A,'Scoring_Config'!$C:$C,10),0),0)+IF(LEFT(AD1269,4)="True",IF(_xlfn.XLOOKUP("Dst_CIDR_17_22",'Scoring_Config'!$A:$A,'Scoring_Config'!$D:$D,"Yes")="Yes",_xlfn.XLOOKUP("Dst_CIDR_17_22",'Scoring_Config'!$A:$A,'Scoring_Config'!$C:$C,5),0),0)+IF(LEFT(AE1269,4)="True",IF(_xlfn.XLOOKUP("SrcZone_IsAny",'Scoring_Config'!$A:$A,'Scoring_Config'!$D:$D,"Yes")="Yes",_xlfn.XLOOKUP("SrcZone_IsAny",'Scoring_Config'!$A:$A,'Scoring_Config'!$C:$C,10),0),0)+IF(LEFT(AF1269,4)="True",IF(_xlfn.XLOOKUP("DstZone_IsAny",'Scoring_Config'!$A:$A,'Scoring_Config'!$D:$D,"Yes")="Yes",_xlfn.XLOOKUP("DstZone_IsAny",'Scoring_Config'!$A:$A,'Scoring_Config'!$C:$C,10),0),0)+IF(LEFT(AG1269,4)="True",IF(_xlfn.XLOOKUP("Service_Any_OR_RangeGt1000",'Scoring_Config'!$A:$A,'Scoring_Config'!$D:$D,"Yes")="Yes",_xlfn.XLOOKUP("Service_Any_OR_RangeGt1000",'Scoring_Config'!$A:$A,'Scoring_Config'!$C:$C,10),0),0)+IF(LEFT(AH1269,4)="True",IF(_xlfn.XLOOKUP("App_Any_OR_RangeGt1000",'Scoring_Config'!$A:$A,'Scoring_Config'!$D:$D,"Yes")="Yes",_xlfn.XLOOKUP("App_Any_OR_RangeGt1000",'Scoring_Config'!$A:$A,'Scoring_Config'!$C:$C,10),0),0)+IF(LEFT(AI1269,4)="True",IF(_xlfn.XLOOKUP("Service_Insecure_Match",'Scoring_Config'!$A:$A,'Scoring_Config'!$D:$D,"Yes")="Yes",_xlfn.XLOOKUP("Service_Insecure_Match",'Scoring_Config'!$A:$A,'Scoring_Config'!$C:$C,5),0),0)+IF(LEFT(AJ1269,4)="True",IF(_xlfn.XLOOKUP("Risky_Inbound",'Scoring_Config'!$A:$A,'Scoring_Config'!$D:$D,"Yes")="Yes",_xlfn.XLOOKUP("Risky_Inbound",'Scoring_Config'!$A:$A,'Scoring_Config'!$C:$C,50),0),0)+IF(LEFT(AK1269,4)="True",IF(_xlfn.XLOOKUP("Risky_Outbound",'Scoring_Config'!$A:$A,'Scoring_Config'!$D:$D,"Yes")="Yes",_xlfn.XLOOKUP("Risky_Outbound",'Scoring_Config'!$A:$A,'Scoring_Config'!$C:$C,25),0),0)+IF(LEFT(AZ1269,4)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1269,FIND(",",AL1269)+1,100)),0)+IF(LEFT(AM1269,4)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1269,FIND(",",AN1269)+1,100)),0)+IF(_xlfn.XLOOKUP("Profile_Scoring",'Scoring_Config'!$A:$A,'Scoring_Config'!$D:$D,"Yes")="Yes",VALUE(MID(AO1269,FIND(",",AO1269)+1,100)),0)+IF(_xlfn.XLOOKUP("Options_Scoring",'Scoring_Config'!$A:$A,'Scoring_Config'!$D:$D,"Yes")="Yes",VALUE(MID(AP1269,FIND(",",AP1269)+1,100)),0)))</f>
        <v>0</v>
      </c>
      <c r="AZ1269" cm="1">
        <f t="array" ref="AZ1269">IF(FALSE,"True," &amp; IF(_xlfn.XLOOKUP("Migrate_Insecure",'Scoring_Config'!$A:$A,'Scoring_Config'!$D:$D,"Yes")="Yes",_xlfn.XLOOKUP("Migrate_Insecure",'Scoring_Config'!$A:$A,'Scoring_Config'!$C:$C,10),0),"False,0")</f>
        <v>0</v>
      </c>
    </row>
    <row r="1270" spans="1:52">
      <c r="A1270" t="s">
        <v>1979</v>
      </c>
      <c r="B1270" t="s">
        <v>3242</v>
      </c>
      <c r="C1270" t="s">
        <v>3542</v>
      </c>
      <c r="D1270" t="s">
        <v>3545</v>
      </c>
      <c r="E1270" t="s">
        <v>3563</v>
      </c>
      <c r="F1270" t="s">
        <v>3937</v>
      </c>
      <c r="G1270" t="s">
        <v>660</v>
      </c>
      <c r="H1270" t="s">
        <v>174</v>
      </c>
      <c r="I1270" t="s">
        <v>3937</v>
      </c>
      <c r="J1270" t="s">
        <v>366</v>
      </c>
      <c r="K1270" t="s">
        <v>1689</v>
      </c>
      <c r="L1270" t="s">
        <v>1588</v>
      </c>
      <c r="M1270" t="s">
        <v>1974</v>
      </c>
      <c r="N1270" t="s">
        <v>4315</v>
      </c>
      <c r="O1270" t="s">
        <v>4319</v>
      </c>
      <c r="P1270" t="s">
        <v>4322</v>
      </c>
      <c r="Q1270" t="s">
        <v>5217</v>
      </c>
      <c r="R1270" t="s">
        <v>5440</v>
      </c>
      <c r="S1270" t="s">
        <v>5440</v>
      </c>
      <c r="T1270" t="s">
        <v>5817</v>
      </c>
      <c r="U1270" t="s">
        <v>5955</v>
      </c>
      <c r="Y1270" cm="1">
        <f t="array" ref="Y1270">IF(FALSE,"True," &amp; IF(_xlfn.XLOOKUP("Src_IsAny",'Scoring_Config'!$A:$A,'Scoring_Config'!$D:$D,"Yes")="Yes",_xlfn.XLOOKUP("Src_IsAny",'Scoring_Config'!$A:$A,'Scoring_Config'!$C:$C,10),0),"False,0")</f>
        <v>0</v>
      </c>
      <c r="Z1270" cm="1">
        <f t="array" ref="Z1270">IF(FALSE,"True," &amp; IF(_xlfn.XLOOKUP("Src_CIDR_Le_16",'Scoring_Config'!$A:$A,'Scoring_Config'!$D:$D,"Yes")="Yes",_xlfn.XLOOKUP("Src_CIDR_Le_16",'Scoring_Config'!$A:$A,'Scoring_Config'!$C:$C,10),0),"False,0")</f>
        <v>0</v>
      </c>
      <c r="AA1270" cm="1">
        <f t="array" ref="AA1270">IF(FALSE,"True," &amp; IF(_xlfn.XLOOKUP("Src_CIDR_17_22",'Scoring_Config'!$A:$A,'Scoring_Config'!$D:$D,"Yes")="Yes",_xlfn.XLOOKUP("Src_CIDR_17_22",'Scoring_Config'!$A:$A,'Scoring_Config'!$C:$C,5),0),"False,0")</f>
        <v>0</v>
      </c>
      <c r="AB1270" cm="1">
        <f t="array" ref="AB1270">IF(FALSE,"True," &amp; IF(_xlfn.XLOOKUP("Dst_IsAny",'Scoring_Config'!$A:$A,'Scoring_Config'!$D:$D,"Yes")="Yes",_xlfn.XLOOKUP("Dst_IsAny",'Scoring_Config'!$A:$A,'Scoring_Config'!$C:$C,10),0),"False,0")</f>
        <v>0</v>
      </c>
      <c r="AC1270" cm="1">
        <f t="array" ref="AC1270">IF(FALSE,"True," &amp; IF(_xlfn.XLOOKUP("Dst_CIDR_Le_16",'Scoring_Config'!$A:$A,'Scoring_Config'!$D:$D,"Yes")="Yes",_xlfn.XLOOKUP("Dst_CIDR_Le_16",'Scoring_Config'!$A:$A,'Scoring_Config'!$C:$C,10),0),"False,0")</f>
        <v>0</v>
      </c>
      <c r="AD1270" cm="1">
        <f t="array" ref="AD1270">IF(FALSE,"True," &amp; IF(_xlfn.XLOOKUP("Dst_CIDR_17_22",'Scoring_Config'!$A:$A,'Scoring_Config'!$D:$D,"Yes")="Yes",_xlfn.XLOOKUP("Dst_CIDR_17_22",'Scoring_Config'!$A:$A,'Scoring_Config'!$C:$C,5),0),"False,0")</f>
        <v>0</v>
      </c>
      <c r="AE1270" cm="1">
        <f t="array" ref="AE1270">IF(FALSE,"True," &amp; IF(_xlfn.XLOOKUP("SrcZone_IsAny",'Scoring_Config'!$A:$A,'Scoring_Config'!$D:$D,"Yes")="Yes",_xlfn.XLOOKUP("SrcZone_IsAny",'Scoring_Config'!$A:$A,'Scoring_Config'!$C:$C,10),0),"False,0")</f>
        <v>0</v>
      </c>
      <c r="AF1270" cm="1">
        <f t="array" ref="AF1270">IF(FALSE,"True," &amp; IF(_xlfn.XLOOKUP("DstZone_IsAny",'Scoring_Config'!$A:$A,'Scoring_Config'!$D:$D,"Yes")="Yes",_xlfn.XLOOKUP("DstZone_IsAny",'Scoring_Config'!$A:$A,'Scoring_Config'!$C:$C,10),0),"False,0")</f>
        <v>0</v>
      </c>
      <c r="AG1270" cm="1">
        <f t="array" ref="AG127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70" cm="1">
        <f t="array" ref="AH1270">IF(FALSE,"True," &amp; IF(_xlfn.XLOOKUP("App_Any_OR_RangeGt1000",'Scoring_Config'!$A:$A,'Scoring_Config'!$D:$D,"Yes")="Yes",_xlfn.XLOOKUP("App_Any_OR_RangeGt1000",'Scoring_Config'!$A:$A,'Scoring_Config'!$C:$C,10),0),"False,0")</f>
        <v>0</v>
      </c>
      <c r="AI1270" cm="1">
        <f t="array" ref="AI1270">IF(FALSE,"True," &amp; IF(_xlfn.XLOOKUP("Service_Insecure_Match",'Scoring_Config'!$A:$A,'Scoring_Config'!$D:$D,"Yes")="Yes",_xlfn.XLOOKUP("Service_Insecure_Match",'Scoring_Config'!$A:$A,'Scoring_Config'!$C:$C,5),0),"False,0")</f>
        <v>0</v>
      </c>
      <c r="AJ1270" cm="1">
        <f t="array" ref="AJ1270">IF(FALSE,"True," &amp; IF(_xlfn.XLOOKUP("Risky_Inbound",'Scoring_Config'!$A:$A,'Scoring_Config'!$D:$D,"Yes")="Yes",_xlfn.XLOOKUP("Risky_Inbound",'Scoring_Config'!$A:$A,'Scoring_Config'!$C:$C,50),0),"False,0")</f>
        <v>0</v>
      </c>
      <c r="AK1270" cm="1">
        <f t="array" ref="AK1270">IF(FALSE,"True," &amp; IF(_xlfn.XLOOKUP("Risky_Outbound",'Scoring_Config'!$A:$A,'Scoring_Config'!$D:$D,"Yes")="Yes",_xlfn.XLOOKUP("Risky_Outbound",'Scoring_Config'!$A:$A,'Scoring_Config'!$C:$C,25),0),"False,0")</f>
        <v>0</v>
      </c>
      <c r="AL1270" t="s">
        <v>6697</v>
      </c>
      <c r="AM1270" cm="1">
        <f t="array" ref="AM127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70" t="s">
        <v>6697</v>
      </c>
      <c r="AO1270" t="s">
        <v>6697</v>
      </c>
      <c r="AP1270" t="s">
        <v>6697</v>
      </c>
      <c r="AQ1270" cm="1">
        <f t="array" ref="AQ1270">IF(FALSE,"True," &amp; IF(_xlfn.XLOOKUP("Service_IsAny",'Scoring_Config'!$A:$A,'Scoring_Config'!$D:$D,"Yes")="Yes",_xlfn.XLOOKUP("Service_IsAny",'Scoring_Config'!$A:$A,'Scoring_Config'!$C:$C,0),0),"False,0")</f>
        <v>0</v>
      </c>
      <c r="AR1270">
        <v>4</v>
      </c>
      <c r="AS1270" cm="1">
        <f t="array" ref="AS1270">IF(FALSE,"True," &amp; IF(_xlfn.XLOOKUP("Service_RangeGt1000",'Scoring_Config'!$A:$A,'Scoring_Config'!$D:$D,"Yes")="Yes",_xlfn.XLOOKUP("Service_RangeGt1000",'Scoring_Config'!$A:$A,'Scoring_Config'!$C:$C,0),0),"False,0")</f>
        <v>0</v>
      </c>
      <c r="AT1270" cm="1">
        <f t="array" ref="AT1270">IF(FALSE,"True," &amp; IF(_xlfn.XLOOKUP("App_IsAny",'Scoring_Config'!$A:$A,'Scoring_Config'!$D:$D,"Yes")="Yes",_xlfn.XLOOKUP("App_IsAny",'Scoring_Config'!$A:$A,'Scoring_Config'!$C:$C,0),0),"False,0")</f>
        <v>0</v>
      </c>
      <c r="AU1270">
        <v>18</v>
      </c>
      <c r="AV1270" cm="1">
        <f t="array" ref="AV1270">IF(FALSE,"True," &amp; IF(_xlfn.XLOOKUP("App_RangeGt1000",'Scoring_Config'!$A:$A,'Scoring_Config'!$D:$D,"Yes")="Yes",_xlfn.XLOOKUP("App_RangeGt1000",'Scoring_Config'!$A:$A,'Scoring_Config'!$C:$C,0),0),"False,0")</f>
        <v>0</v>
      </c>
      <c r="AW1270" cm="1">
        <f t="array" ref="AW1270">IF(FALSE,"True," &amp; IF(_xlfn.XLOOKUP("Action_IsDenyOrDrop",'Scoring_Config'!$A:$A,'Scoring_Config'!$D:$D,"Yes")="Yes",_xlfn.XLOOKUP("Action_IsDenyOrDrop",'Scoring_Config'!$A:$A,'Scoring_Config'!$C:$C,0),0),"False,0")</f>
        <v>0</v>
      </c>
      <c r="AX1270" cm="1">
        <f t="array" ref="AX1270">IF(LEFT(AW1270,4)="True",0,(IF(LEFT(Y1270,4)="True",IF(_xlfn.XLOOKUP("Src_IsAny",'Scoring_Config'!$A:$A,'Scoring_Config'!$D:$D,"Yes")="Yes",_xlfn.XLOOKUP("Src_IsAny",'Scoring_Config'!$A:$A,'Scoring_Config'!$C:$C,10),0),0)+IF(LEFT(Z1270,4)="True",IF(_xlfn.XLOOKUP("Src_CIDR_Le_16",'Scoring_Config'!$A:$A,'Scoring_Config'!$D:$D,"Yes")="Yes",_xlfn.XLOOKUP("Src_CIDR_Le_16",'Scoring_Config'!$A:$A,'Scoring_Config'!$C:$C,10),0),0)+IF(LEFT(AA1270,4)="True",IF(_xlfn.XLOOKUP("Src_CIDR_17_22",'Scoring_Config'!$A:$A,'Scoring_Config'!$D:$D,"Yes")="Yes",_xlfn.XLOOKUP("Src_CIDR_17_22",'Scoring_Config'!$A:$A,'Scoring_Config'!$C:$C,5),0),0)+IF(LEFT(AB1270,4)="True",IF(_xlfn.XLOOKUP("Dst_IsAny",'Scoring_Config'!$A:$A,'Scoring_Config'!$D:$D,"Yes")="Yes",_xlfn.XLOOKUP("Dst_IsAny",'Scoring_Config'!$A:$A,'Scoring_Config'!$C:$C,10),0),0)+IF(LEFT(AC1270,4)="True",IF(_xlfn.XLOOKUP("Dst_CIDR_Le_16",'Scoring_Config'!$A:$A,'Scoring_Config'!$D:$D,"Yes")="Yes",_xlfn.XLOOKUP("Dst_CIDR_Le_16",'Scoring_Config'!$A:$A,'Scoring_Config'!$C:$C,10),0),0)+IF(LEFT(AD1270,4)="True",IF(_xlfn.XLOOKUP("Dst_CIDR_17_22",'Scoring_Config'!$A:$A,'Scoring_Config'!$D:$D,"Yes")="Yes",_xlfn.XLOOKUP("Dst_CIDR_17_22",'Scoring_Config'!$A:$A,'Scoring_Config'!$C:$C,5),0),0)+IF(LEFT(AE1270,4)="True",IF(_xlfn.XLOOKUP("SrcZone_IsAny",'Scoring_Config'!$A:$A,'Scoring_Config'!$D:$D,"Yes")="Yes",_xlfn.XLOOKUP("SrcZone_IsAny",'Scoring_Config'!$A:$A,'Scoring_Config'!$C:$C,10),0),0)+IF(LEFT(AF1270,4)="True",IF(_xlfn.XLOOKUP("DstZone_IsAny",'Scoring_Config'!$A:$A,'Scoring_Config'!$D:$D,"Yes")="Yes",_xlfn.XLOOKUP("DstZone_IsAny",'Scoring_Config'!$A:$A,'Scoring_Config'!$C:$C,10),0),0)+IF(LEFT(AG1270,4)="True",IF(_xlfn.XLOOKUP("Service_Any_OR_RangeGt1000",'Scoring_Config'!$A:$A,'Scoring_Config'!$D:$D,"Yes")="Yes",_xlfn.XLOOKUP("Service_Any_OR_RangeGt1000",'Scoring_Config'!$A:$A,'Scoring_Config'!$C:$C,10),0),0)+IF(LEFT(AH1270,4)="True",IF(_xlfn.XLOOKUP("App_Any_OR_RangeGt1000",'Scoring_Config'!$A:$A,'Scoring_Config'!$D:$D,"Yes")="Yes",_xlfn.XLOOKUP("App_Any_OR_RangeGt1000",'Scoring_Config'!$A:$A,'Scoring_Config'!$C:$C,10),0),0)+IF(LEFT(AI1270,4)="True",IF(_xlfn.XLOOKUP("Service_Insecure_Match",'Scoring_Config'!$A:$A,'Scoring_Config'!$D:$D,"Yes")="Yes",_xlfn.XLOOKUP("Service_Insecure_Match",'Scoring_Config'!$A:$A,'Scoring_Config'!$C:$C,5),0),0)+IF(LEFT(AJ1270,4)="True",IF(_xlfn.XLOOKUP("Risky_Inbound",'Scoring_Config'!$A:$A,'Scoring_Config'!$D:$D,"Yes")="Yes",_xlfn.XLOOKUP("Risky_Inbound",'Scoring_Config'!$A:$A,'Scoring_Config'!$C:$C,50),0),0)+IF(LEFT(AK1270,4)="True",IF(_xlfn.XLOOKUP("Risky_Outbound",'Scoring_Config'!$A:$A,'Scoring_Config'!$D:$D,"Yes")="Yes",_xlfn.XLOOKUP("Risky_Outbound",'Scoring_Config'!$A:$A,'Scoring_Config'!$C:$C,25),0),0)+IF(LEFT(AZ1270,4)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1270,FIND(",",AL1270)+1,100)),0)+IF(LEFT(AM1270,4)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1270,FIND(",",AN1270)+1,100)),0)+IF(_xlfn.XLOOKUP("Profile_Scoring",'Scoring_Config'!$A:$A,'Scoring_Config'!$D:$D,"Yes")="Yes",VALUE(MID(AO1270,FIND(",",AO1270)+1,100)),0)+IF(_xlfn.XLOOKUP("Options_Scoring",'Scoring_Config'!$A:$A,'Scoring_Config'!$D:$D,"Yes")="Yes",VALUE(MID(AP1270,FIND(",",AP1270)+1,100)),0)))</f>
        <v>0</v>
      </c>
      <c r="AZ1270" cm="1">
        <f t="array" ref="AZ1270">IF(FALSE,"True," &amp; IF(_xlfn.XLOOKUP("Migrate_Insecure",'Scoring_Config'!$A:$A,'Scoring_Config'!$D:$D,"Yes")="Yes",_xlfn.XLOOKUP("Migrate_Insecure",'Scoring_Config'!$A:$A,'Scoring_Config'!$C:$C,10),0),"False,0")</f>
        <v>0</v>
      </c>
    </row>
    <row r="1271" spans="1:52">
      <c r="A1271" t="s">
        <v>1979</v>
      </c>
      <c r="B1271" t="s">
        <v>3243</v>
      </c>
      <c r="C1271" t="s">
        <v>3542</v>
      </c>
      <c r="D1271" t="s">
        <v>3545</v>
      </c>
      <c r="E1271" t="s">
        <v>3563</v>
      </c>
      <c r="F1271" t="s">
        <v>3937</v>
      </c>
      <c r="G1271" t="s">
        <v>366</v>
      </c>
      <c r="H1271" t="s">
        <v>174</v>
      </c>
      <c r="I1271" t="s">
        <v>3937</v>
      </c>
      <c r="J1271" t="s">
        <v>660</v>
      </c>
      <c r="K1271" t="s">
        <v>1689</v>
      </c>
      <c r="L1271" t="s">
        <v>1588</v>
      </c>
      <c r="M1271" t="s">
        <v>1974</v>
      </c>
      <c r="N1271" t="s">
        <v>4315</v>
      </c>
      <c r="O1271" t="s">
        <v>4319</v>
      </c>
      <c r="P1271" t="s">
        <v>4323</v>
      </c>
      <c r="Q1271" t="s">
        <v>5218</v>
      </c>
      <c r="R1271" t="s">
        <v>5439</v>
      </c>
      <c r="S1271" t="s">
        <v>4324</v>
      </c>
      <c r="T1271" t="s">
        <v>5817</v>
      </c>
      <c r="U1271" t="s">
        <v>6547</v>
      </c>
      <c r="Y1271" cm="1">
        <f t="array" ref="Y1271">IF(FALSE,"True," &amp; IF(_xlfn.XLOOKUP("Src_IsAny",'Scoring_Config'!$A:$A,'Scoring_Config'!$D:$D,"Yes")="Yes",_xlfn.XLOOKUP("Src_IsAny",'Scoring_Config'!$A:$A,'Scoring_Config'!$C:$C,10),0),"False,0")</f>
        <v>0</v>
      </c>
      <c r="Z1271" cm="1">
        <f t="array" ref="Z1271">IF(FALSE,"True," &amp; IF(_xlfn.XLOOKUP("Src_CIDR_Le_16",'Scoring_Config'!$A:$A,'Scoring_Config'!$D:$D,"Yes")="Yes",_xlfn.XLOOKUP("Src_CIDR_Le_16",'Scoring_Config'!$A:$A,'Scoring_Config'!$C:$C,10),0),"False,0")</f>
        <v>0</v>
      </c>
      <c r="AA1271" cm="1">
        <f t="array" ref="AA1271">IF(FALSE,"True," &amp; IF(_xlfn.XLOOKUP("Src_CIDR_17_22",'Scoring_Config'!$A:$A,'Scoring_Config'!$D:$D,"Yes")="Yes",_xlfn.XLOOKUP("Src_CIDR_17_22",'Scoring_Config'!$A:$A,'Scoring_Config'!$C:$C,5),0),"False,0")</f>
        <v>0</v>
      </c>
      <c r="AB1271" cm="1">
        <f t="array" ref="AB1271">IF(FALSE,"True," &amp; IF(_xlfn.XLOOKUP("Dst_IsAny",'Scoring_Config'!$A:$A,'Scoring_Config'!$D:$D,"Yes")="Yes",_xlfn.XLOOKUP("Dst_IsAny",'Scoring_Config'!$A:$A,'Scoring_Config'!$C:$C,10),0),"False,0")</f>
        <v>0</v>
      </c>
      <c r="AC1271" cm="1">
        <f t="array" ref="AC1271">IF(FALSE,"True," &amp; IF(_xlfn.XLOOKUP("Dst_CIDR_Le_16",'Scoring_Config'!$A:$A,'Scoring_Config'!$D:$D,"Yes")="Yes",_xlfn.XLOOKUP("Dst_CIDR_Le_16",'Scoring_Config'!$A:$A,'Scoring_Config'!$C:$C,10),0),"False,0")</f>
        <v>0</v>
      </c>
      <c r="AD1271" cm="1">
        <f t="array" ref="AD1271">IF(FALSE,"True," &amp; IF(_xlfn.XLOOKUP("Dst_CIDR_17_22",'Scoring_Config'!$A:$A,'Scoring_Config'!$D:$D,"Yes")="Yes",_xlfn.XLOOKUP("Dst_CIDR_17_22",'Scoring_Config'!$A:$A,'Scoring_Config'!$C:$C,5),0),"False,0")</f>
        <v>0</v>
      </c>
      <c r="AE1271" cm="1">
        <f t="array" ref="AE1271">IF(FALSE,"True," &amp; IF(_xlfn.XLOOKUP("SrcZone_IsAny",'Scoring_Config'!$A:$A,'Scoring_Config'!$D:$D,"Yes")="Yes",_xlfn.XLOOKUP("SrcZone_IsAny",'Scoring_Config'!$A:$A,'Scoring_Config'!$C:$C,10),0),"False,0")</f>
        <v>0</v>
      </c>
      <c r="AF1271" cm="1">
        <f t="array" ref="AF1271">IF(FALSE,"True," &amp; IF(_xlfn.XLOOKUP("DstZone_IsAny",'Scoring_Config'!$A:$A,'Scoring_Config'!$D:$D,"Yes")="Yes",_xlfn.XLOOKUP("DstZone_IsAny",'Scoring_Config'!$A:$A,'Scoring_Config'!$C:$C,10),0),"False,0")</f>
        <v>0</v>
      </c>
      <c r="AG1271" cm="1">
        <f t="array" ref="AG127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71" cm="1">
        <f t="array" ref="AH1271">IF(FALSE,"True," &amp; IF(_xlfn.XLOOKUP("App_Any_OR_RangeGt1000",'Scoring_Config'!$A:$A,'Scoring_Config'!$D:$D,"Yes")="Yes",_xlfn.XLOOKUP("App_Any_OR_RangeGt1000",'Scoring_Config'!$A:$A,'Scoring_Config'!$C:$C,10),0),"False,0")</f>
        <v>0</v>
      </c>
      <c r="AI1271" cm="1">
        <f t="array" ref="AI1271">IF(FALSE,"True," &amp; IF(_xlfn.XLOOKUP("Service_Insecure_Match",'Scoring_Config'!$A:$A,'Scoring_Config'!$D:$D,"Yes")="Yes",_xlfn.XLOOKUP("Service_Insecure_Match",'Scoring_Config'!$A:$A,'Scoring_Config'!$C:$C,5),0),"False,0")</f>
        <v>0</v>
      </c>
      <c r="AJ1271" cm="1">
        <f t="array" ref="AJ1271">IF(FALSE,"True," &amp; IF(_xlfn.XLOOKUP("Risky_Inbound",'Scoring_Config'!$A:$A,'Scoring_Config'!$D:$D,"Yes")="Yes",_xlfn.XLOOKUP("Risky_Inbound",'Scoring_Config'!$A:$A,'Scoring_Config'!$C:$C,50),0),"False,0")</f>
        <v>0</v>
      </c>
      <c r="AK1271" cm="1">
        <f t="array" ref="AK1271">IF(FALSE,"True," &amp; IF(_xlfn.XLOOKUP("Risky_Outbound",'Scoring_Config'!$A:$A,'Scoring_Config'!$D:$D,"Yes")="Yes",_xlfn.XLOOKUP("Risky_Outbound",'Scoring_Config'!$A:$A,'Scoring_Config'!$C:$C,25),0),"False,0")</f>
        <v>0</v>
      </c>
      <c r="AL1271" t="s">
        <v>6699</v>
      </c>
      <c r="AM1271" cm="1">
        <f t="array" ref="AM127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71" t="s">
        <v>6697</v>
      </c>
      <c r="AO1271" t="s">
        <v>6697</v>
      </c>
      <c r="AP1271" t="s">
        <v>6697</v>
      </c>
      <c r="AQ1271" cm="1">
        <f t="array" ref="AQ1271">IF(FALSE,"True," &amp; IF(_xlfn.XLOOKUP("Service_IsAny",'Scoring_Config'!$A:$A,'Scoring_Config'!$D:$D,"Yes")="Yes",_xlfn.XLOOKUP("Service_IsAny",'Scoring_Config'!$A:$A,'Scoring_Config'!$C:$C,0),0),"False,0")</f>
        <v>0</v>
      </c>
      <c r="AR1271">
        <v>4</v>
      </c>
      <c r="AS1271" cm="1">
        <f t="array" ref="AS1271">IF(FALSE,"True," &amp; IF(_xlfn.XLOOKUP("Service_RangeGt1000",'Scoring_Config'!$A:$A,'Scoring_Config'!$D:$D,"Yes")="Yes",_xlfn.XLOOKUP("Service_RangeGt1000",'Scoring_Config'!$A:$A,'Scoring_Config'!$C:$C,0),0),"False,0")</f>
        <v>0</v>
      </c>
      <c r="AT1271" cm="1">
        <f t="array" ref="AT1271">IF(FALSE,"True," &amp; IF(_xlfn.XLOOKUP("App_IsAny",'Scoring_Config'!$A:$A,'Scoring_Config'!$D:$D,"Yes")="Yes",_xlfn.XLOOKUP("App_IsAny",'Scoring_Config'!$A:$A,'Scoring_Config'!$C:$C,0),0),"False,0")</f>
        <v>0</v>
      </c>
      <c r="AU1271">
        <v>18</v>
      </c>
      <c r="AV1271" cm="1">
        <f t="array" ref="AV1271">IF(FALSE,"True," &amp; IF(_xlfn.XLOOKUP("App_RangeGt1000",'Scoring_Config'!$A:$A,'Scoring_Config'!$D:$D,"Yes")="Yes",_xlfn.XLOOKUP("App_RangeGt1000",'Scoring_Config'!$A:$A,'Scoring_Config'!$C:$C,0),0),"False,0")</f>
        <v>0</v>
      </c>
      <c r="AW1271" cm="1">
        <f t="array" ref="AW1271">IF(FALSE,"True," &amp; IF(_xlfn.XLOOKUP("Action_IsDenyOrDrop",'Scoring_Config'!$A:$A,'Scoring_Config'!$D:$D,"Yes")="Yes",_xlfn.XLOOKUP("Action_IsDenyOrDrop",'Scoring_Config'!$A:$A,'Scoring_Config'!$C:$C,0),0),"False,0")</f>
        <v>0</v>
      </c>
      <c r="AX1271" cm="1">
        <f t="array" ref="AX1271">IF(LEFT(AW1271,4)="True",0,(IF(LEFT(Y1271,4)="True",IF(_xlfn.XLOOKUP("Src_IsAny",'Scoring_Config'!$A:$A,'Scoring_Config'!$D:$D,"Yes")="Yes",_xlfn.XLOOKUP("Src_IsAny",'Scoring_Config'!$A:$A,'Scoring_Config'!$C:$C,10),0),0)+IF(LEFT(Z1271,4)="True",IF(_xlfn.XLOOKUP("Src_CIDR_Le_16",'Scoring_Config'!$A:$A,'Scoring_Config'!$D:$D,"Yes")="Yes",_xlfn.XLOOKUP("Src_CIDR_Le_16",'Scoring_Config'!$A:$A,'Scoring_Config'!$C:$C,10),0),0)+IF(LEFT(AA1271,4)="True",IF(_xlfn.XLOOKUP("Src_CIDR_17_22",'Scoring_Config'!$A:$A,'Scoring_Config'!$D:$D,"Yes")="Yes",_xlfn.XLOOKUP("Src_CIDR_17_22",'Scoring_Config'!$A:$A,'Scoring_Config'!$C:$C,5),0),0)+IF(LEFT(AB1271,4)="True",IF(_xlfn.XLOOKUP("Dst_IsAny",'Scoring_Config'!$A:$A,'Scoring_Config'!$D:$D,"Yes")="Yes",_xlfn.XLOOKUP("Dst_IsAny",'Scoring_Config'!$A:$A,'Scoring_Config'!$C:$C,10),0),0)+IF(LEFT(AC1271,4)="True",IF(_xlfn.XLOOKUP("Dst_CIDR_Le_16",'Scoring_Config'!$A:$A,'Scoring_Config'!$D:$D,"Yes")="Yes",_xlfn.XLOOKUP("Dst_CIDR_Le_16",'Scoring_Config'!$A:$A,'Scoring_Config'!$C:$C,10),0),0)+IF(LEFT(AD1271,4)="True",IF(_xlfn.XLOOKUP("Dst_CIDR_17_22",'Scoring_Config'!$A:$A,'Scoring_Config'!$D:$D,"Yes")="Yes",_xlfn.XLOOKUP("Dst_CIDR_17_22",'Scoring_Config'!$A:$A,'Scoring_Config'!$C:$C,5),0),0)+IF(LEFT(AE1271,4)="True",IF(_xlfn.XLOOKUP("SrcZone_IsAny",'Scoring_Config'!$A:$A,'Scoring_Config'!$D:$D,"Yes")="Yes",_xlfn.XLOOKUP("SrcZone_IsAny",'Scoring_Config'!$A:$A,'Scoring_Config'!$C:$C,10),0),0)+IF(LEFT(AF1271,4)="True",IF(_xlfn.XLOOKUP("DstZone_IsAny",'Scoring_Config'!$A:$A,'Scoring_Config'!$D:$D,"Yes")="Yes",_xlfn.XLOOKUP("DstZone_IsAny",'Scoring_Config'!$A:$A,'Scoring_Config'!$C:$C,10),0),0)+IF(LEFT(AG1271,4)="True",IF(_xlfn.XLOOKUP("Service_Any_OR_RangeGt1000",'Scoring_Config'!$A:$A,'Scoring_Config'!$D:$D,"Yes")="Yes",_xlfn.XLOOKUP("Service_Any_OR_RangeGt1000",'Scoring_Config'!$A:$A,'Scoring_Config'!$C:$C,10),0),0)+IF(LEFT(AH1271,4)="True",IF(_xlfn.XLOOKUP("App_Any_OR_RangeGt1000",'Scoring_Config'!$A:$A,'Scoring_Config'!$D:$D,"Yes")="Yes",_xlfn.XLOOKUP("App_Any_OR_RangeGt1000",'Scoring_Config'!$A:$A,'Scoring_Config'!$C:$C,10),0),0)+IF(LEFT(AI1271,4)="True",IF(_xlfn.XLOOKUP("Service_Insecure_Match",'Scoring_Config'!$A:$A,'Scoring_Config'!$D:$D,"Yes")="Yes",_xlfn.XLOOKUP("Service_Insecure_Match",'Scoring_Config'!$A:$A,'Scoring_Config'!$C:$C,5),0),0)+IF(LEFT(AJ1271,4)="True",IF(_xlfn.XLOOKUP("Risky_Inbound",'Scoring_Config'!$A:$A,'Scoring_Config'!$D:$D,"Yes")="Yes",_xlfn.XLOOKUP("Risky_Inbound",'Scoring_Config'!$A:$A,'Scoring_Config'!$C:$C,50),0),0)+IF(LEFT(AK1271,4)="True",IF(_xlfn.XLOOKUP("Risky_Outbound",'Scoring_Config'!$A:$A,'Scoring_Config'!$D:$D,"Yes")="Yes",_xlfn.XLOOKUP("Risky_Outbound",'Scoring_Config'!$A:$A,'Scoring_Config'!$C:$C,25),0),0)+IF(LEFT(AZ1271,4)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1271,FIND(",",AL1271)+1,100)),0)+IF(LEFT(AM1271,4)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1271,FIND(",",AN1271)+1,100)),0)+IF(_xlfn.XLOOKUP("Profile_Scoring",'Scoring_Config'!$A:$A,'Scoring_Config'!$D:$D,"Yes")="Yes",VALUE(MID(AO1271,FIND(",",AO1271)+1,100)),0)+IF(_xlfn.XLOOKUP("Options_Scoring",'Scoring_Config'!$A:$A,'Scoring_Config'!$D:$D,"Yes")="Yes",VALUE(MID(AP1271,FIND(",",AP1271)+1,100)),0)))</f>
        <v>0</v>
      </c>
      <c r="AZ1271" cm="1">
        <f t="array" ref="AZ1271">IF(FALSE,"True," &amp; IF(_xlfn.XLOOKUP("Migrate_Insecure",'Scoring_Config'!$A:$A,'Scoring_Config'!$D:$D,"Yes")="Yes",_xlfn.XLOOKUP("Migrate_Insecure",'Scoring_Config'!$A:$A,'Scoring_Config'!$C:$C,10),0),"False,0")</f>
        <v>0</v>
      </c>
    </row>
    <row r="1272" spans="1:52">
      <c r="A1272" t="s">
        <v>1979</v>
      </c>
      <c r="B1272" t="s">
        <v>3244</v>
      </c>
      <c r="C1272" t="s">
        <v>3542</v>
      </c>
      <c r="D1272" t="s">
        <v>3545</v>
      </c>
      <c r="E1272" t="s">
        <v>3563</v>
      </c>
      <c r="F1272" t="s">
        <v>3937</v>
      </c>
      <c r="G1272" t="s">
        <v>661</v>
      </c>
      <c r="H1272" t="s">
        <v>174</v>
      </c>
      <c r="I1272" t="s">
        <v>3937</v>
      </c>
      <c r="J1272" t="s">
        <v>664</v>
      </c>
      <c r="K1272" t="s">
        <v>1884</v>
      </c>
      <c r="L1272" t="s">
        <v>1327</v>
      </c>
      <c r="M1272" t="s">
        <v>1974</v>
      </c>
      <c r="N1272" t="s">
        <v>4315</v>
      </c>
      <c r="O1272" t="s">
        <v>4319</v>
      </c>
      <c r="P1272" t="s">
        <v>4323</v>
      </c>
      <c r="Q1272" t="s">
        <v>5219</v>
      </c>
      <c r="R1272" t="s">
        <v>5439</v>
      </c>
      <c r="S1272" t="s">
        <v>4324</v>
      </c>
      <c r="T1272" t="s">
        <v>5817</v>
      </c>
      <c r="U1272" t="s">
        <v>6571</v>
      </c>
      <c r="Y1272" cm="1">
        <f t="array" ref="Y1272">IF(FALSE,"True," &amp; IF(_xlfn.XLOOKUP("Src_IsAny",'Scoring_Config'!$A:$A,'Scoring_Config'!$D:$D,"Yes")="Yes",_xlfn.XLOOKUP("Src_IsAny",'Scoring_Config'!$A:$A,'Scoring_Config'!$C:$C,10),0),"False,0")</f>
        <v>0</v>
      </c>
      <c r="Z1272" cm="1">
        <f t="array" ref="Z1272">IF(FALSE,"True," &amp; IF(_xlfn.XLOOKUP("Src_CIDR_Le_16",'Scoring_Config'!$A:$A,'Scoring_Config'!$D:$D,"Yes")="Yes",_xlfn.XLOOKUP("Src_CIDR_Le_16",'Scoring_Config'!$A:$A,'Scoring_Config'!$C:$C,10),0),"False,0")</f>
        <v>0</v>
      </c>
      <c r="AA1272" cm="1">
        <f t="array" ref="AA1272">IF(FALSE,"True," &amp; IF(_xlfn.XLOOKUP("Src_CIDR_17_22",'Scoring_Config'!$A:$A,'Scoring_Config'!$D:$D,"Yes")="Yes",_xlfn.XLOOKUP("Src_CIDR_17_22",'Scoring_Config'!$A:$A,'Scoring_Config'!$C:$C,5),0),"False,0")</f>
        <v>0</v>
      </c>
      <c r="AB1272" cm="1">
        <f t="array" ref="AB1272">IF(FALSE,"True," &amp; IF(_xlfn.XLOOKUP("Dst_IsAny",'Scoring_Config'!$A:$A,'Scoring_Config'!$D:$D,"Yes")="Yes",_xlfn.XLOOKUP("Dst_IsAny",'Scoring_Config'!$A:$A,'Scoring_Config'!$C:$C,10),0),"False,0")</f>
        <v>0</v>
      </c>
      <c r="AC1272" cm="1">
        <f t="array" ref="AC1272">IF(FALSE,"True," &amp; IF(_xlfn.XLOOKUP("Dst_CIDR_Le_16",'Scoring_Config'!$A:$A,'Scoring_Config'!$D:$D,"Yes")="Yes",_xlfn.XLOOKUP("Dst_CIDR_Le_16",'Scoring_Config'!$A:$A,'Scoring_Config'!$C:$C,10),0),"False,0")</f>
        <v>0</v>
      </c>
      <c r="AD1272" cm="1">
        <f t="array" ref="AD1272">IF(FALSE,"True," &amp; IF(_xlfn.XLOOKUP("Dst_CIDR_17_22",'Scoring_Config'!$A:$A,'Scoring_Config'!$D:$D,"Yes")="Yes",_xlfn.XLOOKUP("Dst_CIDR_17_22",'Scoring_Config'!$A:$A,'Scoring_Config'!$C:$C,5),0),"False,0")</f>
        <v>0</v>
      </c>
      <c r="AE1272" cm="1">
        <f t="array" ref="AE1272">IF(FALSE,"True," &amp; IF(_xlfn.XLOOKUP("SrcZone_IsAny",'Scoring_Config'!$A:$A,'Scoring_Config'!$D:$D,"Yes")="Yes",_xlfn.XLOOKUP("SrcZone_IsAny",'Scoring_Config'!$A:$A,'Scoring_Config'!$C:$C,10),0),"False,0")</f>
        <v>0</v>
      </c>
      <c r="AF1272" cm="1">
        <f t="array" ref="AF1272">IF(FALSE,"True," &amp; IF(_xlfn.XLOOKUP("DstZone_IsAny",'Scoring_Config'!$A:$A,'Scoring_Config'!$D:$D,"Yes")="Yes",_xlfn.XLOOKUP("DstZone_IsAny",'Scoring_Config'!$A:$A,'Scoring_Config'!$C:$C,10),0),"False,0")</f>
        <v>0</v>
      </c>
      <c r="AG1272" cm="1">
        <f t="array" ref="AG127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72" cm="1">
        <f t="array" ref="AH1272">IF(FALSE,"True," &amp; IF(_xlfn.XLOOKUP("App_Any_OR_RangeGt1000",'Scoring_Config'!$A:$A,'Scoring_Config'!$D:$D,"Yes")="Yes",_xlfn.XLOOKUP("App_Any_OR_RangeGt1000",'Scoring_Config'!$A:$A,'Scoring_Config'!$C:$C,10),0),"False,0")</f>
        <v>0</v>
      </c>
      <c r="AI1272" cm="1">
        <f t="array" ref="AI1272">IF(FALSE,"True," &amp; IF(_xlfn.XLOOKUP("Service_Insecure_Match",'Scoring_Config'!$A:$A,'Scoring_Config'!$D:$D,"Yes")="Yes",_xlfn.XLOOKUP("Service_Insecure_Match",'Scoring_Config'!$A:$A,'Scoring_Config'!$C:$C,5),0),"False,0")</f>
        <v>0</v>
      </c>
      <c r="AJ1272" cm="1">
        <f t="array" ref="AJ1272">IF(FALSE,"True," &amp; IF(_xlfn.XLOOKUP("Risky_Inbound",'Scoring_Config'!$A:$A,'Scoring_Config'!$D:$D,"Yes")="Yes",_xlfn.XLOOKUP("Risky_Inbound",'Scoring_Config'!$A:$A,'Scoring_Config'!$C:$C,50),0),"False,0")</f>
        <v>0</v>
      </c>
      <c r="AK1272" cm="1">
        <f t="array" ref="AK1272">IF(FALSE,"True," &amp; IF(_xlfn.XLOOKUP("Risky_Outbound",'Scoring_Config'!$A:$A,'Scoring_Config'!$D:$D,"Yes")="Yes",_xlfn.XLOOKUP("Risky_Outbound",'Scoring_Config'!$A:$A,'Scoring_Config'!$C:$C,25),0),"False,0")</f>
        <v>0</v>
      </c>
      <c r="AL1272" t="s">
        <v>6699</v>
      </c>
      <c r="AM1272" cm="1">
        <f t="array" ref="AM127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72" t="s">
        <v>6697</v>
      </c>
      <c r="AO1272" t="s">
        <v>6697</v>
      </c>
      <c r="AP1272" t="s">
        <v>6697</v>
      </c>
      <c r="AQ1272" cm="1">
        <f t="array" ref="AQ1272">IF(FALSE,"True," &amp; IF(_xlfn.XLOOKUP("Service_IsAny",'Scoring_Config'!$A:$A,'Scoring_Config'!$D:$D,"Yes")="Yes",_xlfn.XLOOKUP("Service_IsAny",'Scoring_Config'!$A:$A,'Scoring_Config'!$C:$C,0),0),"False,0")</f>
        <v>0</v>
      </c>
      <c r="AR1272">
        <v>0</v>
      </c>
      <c r="AS1272" cm="1">
        <f t="array" ref="AS1272">IF(FALSE,"True," &amp; IF(_xlfn.XLOOKUP("Service_RangeGt1000",'Scoring_Config'!$A:$A,'Scoring_Config'!$D:$D,"Yes")="Yes",_xlfn.XLOOKUP("Service_RangeGt1000",'Scoring_Config'!$A:$A,'Scoring_Config'!$C:$C,0),0),"False,0")</f>
        <v>0</v>
      </c>
      <c r="AT1272" cm="1">
        <f t="array" ref="AT1272">IF(FALSE,"True," &amp; IF(_xlfn.XLOOKUP("App_IsAny",'Scoring_Config'!$A:$A,'Scoring_Config'!$D:$D,"Yes")="Yes",_xlfn.XLOOKUP("App_IsAny",'Scoring_Config'!$A:$A,'Scoring_Config'!$C:$C,0),0),"False,0")</f>
        <v>0</v>
      </c>
      <c r="AU1272">
        <v>1</v>
      </c>
      <c r="AV1272" cm="1">
        <f t="array" ref="AV1272">IF(FALSE,"True," &amp; IF(_xlfn.XLOOKUP("App_RangeGt1000",'Scoring_Config'!$A:$A,'Scoring_Config'!$D:$D,"Yes")="Yes",_xlfn.XLOOKUP("App_RangeGt1000",'Scoring_Config'!$A:$A,'Scoring_Config'!$C:$C,0),0),"False,0")</f>
        <v>0</v>
      </c>
      <c r="AW1272" cm="1">
        <f t="array" ref="AW1272">IF(FALSE,"True," &amp; IF(_xlfn.XLOOKUP("Action_IsDenyOrDrop",'Scoring_Config'!$A:$A,'Scoring_Config'!$D:$D,"Yes")="Yes",_xlfn.XLOOKUP("Action_IsDenyOrDrop",'Scoring_Config'!$A:$A,'Scoring_Config'!$C:$C,0),0),"False,0")</f>
        <v>0</v>
      </c>
      <c r="AX1272" cm="1">
        <f t="array" ref="AX1272">IF(LEFT(AW1272,4)="True",0,(IF(LEFT(Y1272,4)="True",IF(_xlfn.XLOOKUP("Src_IsAny",'Scoring_Config'!$A:$A,'Scoring_Config'!$D:$D,"Yes")="Yes",_xlfn.XLOOKUP("Src_IsAny",'Scoring_Config'!$A:$A,'Scoring_Config'!$C:$C,10),0),0)+IF(LEFT(Z1272,4)="True",IF(_xlfn.XLOOKUP("Src_CIDR_Le_16",'Scoring_Config'!$A:$A,'Scoring_Config'!$D:$D,"Yes")="Yes",_xlfn.XLOOKUP("Src_CIDR_Le_16",'Scoring_Config'!$A:$A,'Scoring_Config'!$C:$C,10),0),0)+IF(LEFT(AA1272,4)="True",IF(_xlfn.XLOOKUP("Src_CIDR_17_22",'Scoring_Config'!$A:$A,'Scoring_Config'!$D:$D,"Yes")="Yes",_xlfn.XLOOKUP("Src_CIDR_17_22",'Scoring_Config'!$A:$A,'Scoring_Config'!$C:$C,5),0),0)+IF(LEFT(AB1272,4)="True",IF(_xlfn.XLOOKUP("Dst_IsAny",'Scoring_Config'!$A:$A,'Scoring_Config'!$D:$D,"Yes")="Yes",_xlfn.XLOOKUP("Dst_IsAny",'Scoring_Config'!$A:$A,'Scoring_Config'!$C:$C,10),0),0)+IF(LEFT(AC1272,4)="True",IF(_xlfn.XLOOKUP("Dst_CIDR_Le_16",'Scoring_Config'!$A:$A,'Scoring_Config'!$D:$D,"Yes")="Yes",_xlfn.XLOOKUP("Dst_CIDR_Le_16",'Scoring_Config'!$A:$A,'Scoring_Config'!$C:$C,10),0),0)+IF(LEFT(AD1272,4)="True",IF(_xlfn.XLOOKUP("Dst_CIDR_17_22",'Scoring_Config'!$A:$A,'Scoring_Config'!$D:$D,"Yes")="Yes",_xlfn.XLOOKUP("Dst_CIDR_17_22",'Scoring_Config'!$A:$A,'Scoring_Config'!$C:$C,5),0),0)+IF(LEFT(AE1272,4)="True",IF(_xlfn.XLOOKUP("SrcZone_IsAny",'Scoring_Config'!$A:$A,'Scoring_Config'!$D:$D,"Yes")="Yes",_xlfn.XLOOKUP("SrcZone_IsAny",'Scoring_Config'!$A:$A,'Scoring_Config'!$C:$C,10),0),0)+IF(LEFT(AF1272,4)="True",IF(_xlfn.XLOOKUP("DstZone_IsAny",'Scoring_Config'!$A:$A,'Scoring_Config'!$D:$D,"Yes")="Yes",_xlfn.XLOOKUP("DstZone_IsAny",'Scoring_Config'!$A:$A,'Scoring_Config'!$C:$C,10),0),0)+IF(LEFT(AG1272,4)="True",IF(_xlfn.XLOOKUP("Service_Any_OR_RangeGt1000",'Scoring_Config'!$A:$A,'Scoring_Config'!$D:$D,"Yes")="Yes",_xlfn.XLOOKUP("Service_Any_OR_RangeGt1000",'Scoring_Config'!$A:$A,'Scoring_Config'!$C:$C,10),0),0)+IF(LEFT(AH1272,4)="True",IF(_xlfn.XLOOKUP("App_Any_OR_RangeGt1000",'Scoring_Config'!$A:$A,'Scoring_Config'!$D:$D,"Yes")="Yes",_xlfn.XLOOKUP("App_Any_OR_RangeGt1000",'Scoring_Config'!$A:$A,'Scoring_Config'!$C:$C,10),0),0)+IF(LEFT(AI1272,4)="True",IF(_xlfn.XLOOKUP("Service_Insecure_Match",'Scoring_Config'!$A:$A,'Scoring_Config'!$D:$D,"Yes")="Yes",_xlfn.XLOOKUP("Service_Insecure_Match",'Scoring_Config'!$A:$A,'Scoring_Config'!$C:$C,5),0),0)+IF(LEFT(AJ1272,4)="True",IF(_xlfn.XLOOKUP("Risky_Inbound",'Scoring_Config'!$A:$A,'Scoring_Config'!$D:$D,"Yes")="Yes",_xlfn.XLOOKUP("Risky_Inbound",'Scoring_Config'!$A:$A,'Scoring_Config'!$C:$C,50),0),0)+IF(LEFT(AK1272,4)="True",IF(_xlfn.XLOOKUP("Risky_Outbound",'Scoring_Config'!$A:$A,'Scoring_Config'!$D:$D,"Yes")="Yes",_xlfn.XLOOKUP("Risky_Outbound",'Scoring_Config'!$A:$A,'Scoring_Config'!$C:$C,25),0),0)+IF(LEFT(AZ1272,4)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1272,FIND(",",AL1272)+1,100)),0)+IF(LEFT(AM1272,4)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1272,FIND(",",AN1272)+1,100)),0)+IF(_xlfn.XLOOKUP("Profile_Scoring",'Scoring_Config'!$A:$A,'Scoring_Config'!$D:$D,"Yes")="Yes",VALUE(MID(AO1272,FIND(",",AO1272)+1,100)),0)+IF(_xlfn.XLOOKUP("Options_Scoring",'Scoring_Config'!$A:$A,'Scoring_Config'!$D:$D,"Yes")="Yes",VALUE(MID(AP1272,FIND(",",AP1272)+1,100)),0)))</f>
        <v>0</v>
      </c>
      <c r="AZ1272" cm="1">
        <f t="array" ref="AZ1272">IF(FALSE,"True," &amp; IF(_xlfn.XLOOKUP("Migrate_Insecure",'Scoring_Config'!$A:$A,'Scoring_Config'!$D:$D,"Yes")="Yes",_xlfn.XLOOKUP("Migrate_Insecure",'Scoring_Config'!$A:$A,'Scoring_Config'!$C:$C,10),0),"False,0")</f>
        <v>0</v>
      </c>
    </row>
    <row r="1273" spans="1:52">
      <c r="A1273" t="s">
        <v>1979</v>
      </c>
      <c r="B1273" t="s">
        <v>3245</v>
      </c>
      <c r="C1273" t="s">
        <v>3542</v>
      </c>
      <c r="D1273" t="s">
        <v>3545</v>
      </c>
      <c r="E1273" t="s">
        <v>3563</v>
      </c>
      <c r="F1273" t="s">
        <v>3937</v>
      </c>
      <c r="G1273" t="s">
        <v>662</v>
      </c>
      <c r="H1273" t="s">
        <v>174</v>
      </c>
      <c r="I1273" t="s">
        <v>3937</v>
      </c>
      <c r="J1273" t="s">
        <v>661</v>
      </c>
      <c r="K1273" t="s">
        <v>1937</v>
      </c>
      <c r="L1273" t="s">
        <v>1327</v>
      </c>
      <c r="M1273" t="s">
        <v>1974</v>
      </c>
      <c r="N1273" t="s">
        <v>4315</v>
      </c>
      <c r="O1273" t="s">
        <v>4319</v>
      </c>
      <c r="P1273" t="s">
        <v>4323</v>
      </c>
      <c r="Q1273" t="s">
        <v>5219</v>
      </c>
      <c r="R1273" t="s">
        <v>5439</v>
      </c>
      <c r="S1273" t="s">
        <v>4324</v>
      </c>
      <c r="T1273" t="s">
        <v>5817</v>
      </c>
      <c r="U1273" t="s">
        <v>6572</v>
      </c>
      <c r="Y1273" cm="1">
        <f t="array" ref="Y1273">IF(FALSE,"True," &amp; IF(_xlfn.XLOOKUP("Src_IsAny",'Scoring_Config'!$A:$A,'Scoring_Config'!$D:$D,"Yes")="Yes",_xlfn.XLOOKUP("Src_IsAny",'Scoring_Config'!$A:$A,'Scoring_Config'!$C:$C,10),0),"False,0")</f>
        <v>0</v>
      </c>
      <c r="Z1273" cm="1">
        <f t="array" ref="Z1273">IF(FALSE,"True," &amp; IF(_xlfn.XLOOKUP("Src_CIDR_Le_16",'Scoring_Config'!$A:$A,'Scoring_Config'!$D:$D,"Yes")="Yes",_xlfn.XLOOKUP("Src_CIDR_Le_16",'Scoring_Config'!$A:$A,'Scoring_Config'!$C:$C,10),0),"False,0")</f>
        <v>0</v>
      </c>
      <c r="AA1273" cm="1">
        <f t="array" ref="AA1273">IF(FALSE,"True," &amp; IF(_xlfn.XLOOKUP("Src_CIDR_17_22",'Scoring_Config'!$A:$A,'Scoring_Config'!$D:$D,"Yes")="Yes",_xlfn.XLOOKUP("Src_CIDR_17_22",'Scoring_Config'!$A:$A,'Scoring_Config'!$C:$C,5),0),"False,0")</f>
        <v>0</v>
      </c>
      <c r="AB1273" cm="1">
        <f t="array" ref="AB1273">IF(FALSE,"True," &amp; IF(_xlfn.XLOOKUP("Dst_IsAny",'Scoring_Config'!$A:$A,'Scoring_Config'!$D:$D,"Yes")="Yes",_xlfn.XLOOKUP("Dst_IsAny",'Scoring_Config'!$A:$A,'Scoring_Config'!$C:$C,10),0),"False,0")</f>
        <v>0</v>
      </c>
      <c r="AC1273" cm="1">
        <f t="array" ref="AC1273">IF(FALSE,"True," &amp; IF(_xlfn.XLOOKUP("Dst_CIDR_Le_16",'Scoring_Config'!$A:$A,'Scoring_Config'!$D:$D,"Yes")="Yes",_xlfn.XLOOKUP("Dst_CIDR_Le_16",'Scoring_Config'!$A:$A,'Scoring_Config'!$C:$C,10),0),"False,0")</f>
        <v>0</v>
      </c>
      <c r="AD1273" cm="1">
        <f t="array" ref="AD1273">IF(FALSE,"True," &amp; IF(_xlfn.XLOOKUP("Dst_CIDR_17_22",'Scoring_Config'!$A:$A,'Scoring_Config'!$D:$D,"Yes")="Yes",_xlfn.XLOOKUP("Dst_CIDR_17_22",'Scoring_Config'!$A:$A,'Scoring_Config'!$C:$C,5),0),"False,0")</f>
        <v>0</v>
      </c>
      <c r="AE1273" cm="1">
        <f t="array" ref="AE1273">IF(FALSE,"True," &amp; IF(_xlfn.XLOOKUP("SrcZone_IsAny",'Scoring_Config'!$A:$A,'Scoring_Config'!$D:$D,"Yes")="Yes",_xlfn.XLOOKUP("SrcZone_IsAny",'Scoring_Config'!$A:$A,'Scoring_Config'!$C:$C,10),0),"False,0")</f>
        <v>0</v>
      </c>
      <c r="AF1273" cm="1">
        <f t="array" ref="AF1273">IF(FALSE,"True," &amp; IF(_xlfn.XLOOKUP("DstZone_IsAny",'Scoring_Config'!$A:$A,'Scoring_Config'!$D:$D,"Yes")="Yes",_xlfn.XLOOKUP("DstZone_IsAny",'Scoring_Config'!$A:$A,'Scoring_Config'!$C:$C,10),0),"False,0")</f>
        <v>0</v>
      </c>
      <c r="AG1273" cm="1">
        <f t="array" ref="AG127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73" cm="1">
        <f t="array" ref="AH1273">IF(FALSE,"True," &amp; IF(_xlfn.XLOOKUP("App_Any_OR_RangeGt1000",'Scoring_Config'!$A:$A,'Scoring_Config'!$D:$D,"Yes")="Yes",_xlfn.XLOOKUP("App_Any_OR_RangeGt1000",'Scoring_Config'!$A:$A,'Scoring_Config'!$C:$C,10),0),"False,0")</f>
        <v>0</v>
      </c>
      <c r="AI1273" cm="1">
        <f t="array" ref="AI1273">IF(FALSE,"True," &amp; IF(_xlfn.XLOOKUP("Service_Insecure_Match",'Scoring_Config'!$A:$A,'Scoring_Config'!$D:$D,"Yes")="Yes",_xlfn.XLOOKUP("Service_Insecure_Match",'Scoring_Config'!$A:$A,'Scoring_Config'!$C:$C,5),0),"False,0")</f>
        <v>0</v>
      </c>
      <c r="AJ1273" cm="1">
        <f t="array" ref="AJ1273">IF(FALSE,"True," &amp; IF(_xlfn.XLOOKUP("Risky_Inbound",'Scoring_Config'!$A:$A,'Scoring_Config'!$D:$D,"Yes")="Yes",_xlfn.XLOOKUP("Risky_Inbound",'Scoring_Config'!$A:$A,'Scoring_Config'!$C:$C,50),0),"False,0")</f>
        <v>0</v>
      </c>
      <c r="AK1273" cm="1">
        <f t="array" ref="AK1273">IF(FALSE,"True," &amp; IF(_xlfn.XLOOKUP("Risky_Outbound",'Scoring_Config'!$A:$A,'Scoring_Config'!$D:$D,"Yes")="Yes",_xlfn.XLOOKUP("Risky_Outbound",'Scoring_Config'!$A:$A,'Scoring_Config'!$C:$C,25),0),"False,0")</f>
        <v>0</v>
      </c>
      <c r="AL1273" t="s">
        <v>6699</v>
      </c>
      <c r="AM1273" cm="1">
        <f t="array" ref="AM127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73" t="s">
        <v>6697</v>
      </c>
      <c r="AO1273" t="s">
        <v>6697</v>
      </c>
      <c r="AP1273" t="s">
        <v>6697</v>
      </c>
      <c r="AQ1273" cm="1">
        <f t="array" ref="AQ1273">IF(FALSE,"True," &amp; IF(_xlfn.XLOOKUP("Service_IsAny",'Scoring_Config'!$A:$A,'Scoring_Config'!$D:$D,"Yes")="Yes",_xlfn.XLOOKUP("Service_IsAny",'Scoring_Config'!$A:$A,'Scoring_Config'!$C:$C,0),0),"False,0")</f>
        <v>0</v>
      </c>
      <c r="AR1273">
        <v>0</v>
      </c>
      <c r="AS1273" cm="1">
        <f t="array" ref="AS1273">IF(FALSE,"True," &amp; IF(_xlfn.XLOOKUP("Service_RangeGt1000",'Scoring_Config'!$A:$A,'Scoring_Config'!$D:$D,"Yes")="Yes",_xlfn.XLOOKUP("Service_RangeGt1000",'Scoring_Config'!$A:$A,'Scoring_Config'!$C:$C,0),0),"False,0")</f>
        <v>0</v>
      </c>
      <c r="AT1273" cm="1">
        <f t="array" ref="AT1273">IF(FALSE,"True," &amp; IF(_xlfn.XLOOKUP("App_IsAny",'Scoring_Config'!$A:$A,'Scoring_Config'!$D:$D,"Yes")="Yes",_xlfn.XLOOKUP("App_IsAny",'Scoring_Config'!$A:$A,'Scoring_Config'!$C:$C,0),0),"False,0")</f>
        <v>0</v>
      </c>
      <c r="AU1273">
        <v>3</v>
      </c>
      <c r="AV1273" cm="1">
        <f t="array" ref="AV1273">IF(FALSE,"True," &amp; IF(_xlfn.XLOOKUP("App_RangeGt1000",'Scoring_Config'!$A:$A,'Scoring_Config'!$D:$D,"Yes")="Yes",_xlfn.XLOOKUP("App_RangeGt1000",'Scoring_Config'!$A:$A,'Scoring_Config'!$C:$C,0),0),"False,0")</f>
        <v>0</v>
      </c>
      <c r="AW1273" cm="1">
        <f t="array" ref="AW1273">IF(FALSE,"True," &amp; IF(_xlfn.XLOOKUP("Action_IsDenyOrDrop",'Scoring_Config'!$A:$A,'Scoring_Config'!$D:$D,"Yes")="Yes",_xlfn.XLOOKUP("Action_IsDenyOrDrop",'Scoring_Config'!$A:$A,'Scoring_Config'!$C:$C,0),0),"False,0")</f>
        <v>0</v>
      </c>
      <c r="AX1273" cm="1">
        <f t="array" ref="AX1273">IF(LEFT(AW1273,4)="True",0,(IF(LEFT(Y1273,4)="True",IF(_xlfn.XLOOKUP("Src_IsAny",'Scoring_Config'!$A:$A,'Scoring_Config'!$D:$D,"Yes")="Yes",_xlfn.XLOOKUP("Src_IsAny",'Scoring_Config'!$A:$A,'Scoring_Config'!$C:$C,10),0),0)+IF(LEFT(Z1273,4)="True",IF(_xlfn.XLOOKUP("Src_CIDR_Le_16",'Scoring_Config'!$A:$A,'Scoring_Config'!$D:$D,"Yes")="Yes",_xlfn.XLOOKUP("Src_CIDR_Le_16",'Scoring_Config'!$A:$A,'Scoring_Config'!$C:$C,10),0),0)+IF(LEFT(AA1273,4)="True",IF(_xlfn.XLOOKUP("Src_CIDR_17_22",'Scoring_Config'!$A:$A,'Scoring_Config'!$D:$D,"Yes")="Yes",_xlfn.XLOOKUP("Src_CIDR_17_22",'Scoring_Config'!$A:$A,'Scoring_Config'!$C:$C,5),0),0)+IF(LEFT(AB1273,4)="True",IF(_xlfn.XLOOKUP("Dst_IsAny",'Scoring_Config'!$A:$A,'Scoring_Config'!$D:$D,"Yes")="Yes",_xlfn.XLOOKUP("Dst_IsAny",'Scoring_Config'!$A:$A,'Scoring_Config'!$C:$C,10),0),0)+IF(LEFT(AC1273,4)="True",IF(_xlfn.XLOOKUP("Dst_CIDR_Le_16",'Scoring_Config'!$A:$A,'Scoring_Config'!$D:$D,"Yes")="Yes",_xlfn.XLOOKUP("Dst_CIDR_Le_16",'Scoring_Config'!$A:$A,'Scoring_Config'!$C:$C,10),0),0)+IF(LEFT(AD1273,4)="True",IF(_xlfn.XLOOKUP("Dst_CIDR_17_22",'Scoring_Config'!$A:$A,'Scoring_Config'!$D:$D,"Yes")="Yes",_xlfn.XLOOKUP("Dst_CIDR_17_22",'Scoring_Config'!$A:$A,'Scoring_Config'!$C:$C,5),0),0)+IF(LEFT(AE1273,4)="True",IF(_xlfn.XLOOKUP("SrcZone_IsAny",'Scoring_Config'!$A:$A,'Scoring_Config'!$D:$D,"Yes")="Yes",_xlfn.XLOOKUP("SrcZone_IsAny",'Scoring_Config'!$A:$A,'Scoring_Config'!$C:$C,10),0),0)+IF(LEFT(AF1273,4)="True",IF(_xlfn.XLOOKUP("DstZone_IsAny",'Scoring_Config'!$A:$A,'Scoring_Config'!$D:$D,"Yes")="Yes",_xlfn.XLOOKUP("DstZone_IsAny",'Scoring_Config'!$A:$A,'Scoring_Config'!$C:$C,10),0),0)+IF(LEFT(AG1273,4)="True",IF(_xlfn.XLOOKUP("Service_Any_OR_RangeGt1000",'Scoring_Config'!$A:$A,'Scoring_Config'!$D:$D,"Yes")="Yes",_xlfn.XLOOKUP("Service_Any_OR_RangeGt1000",'Scoring_Config'!$A:$A,'Scoring_Config'!$C:$C,10),0),0)+IF(LEFT(AH1273,4)="True",IF(_xlfn.XLOOKUP("App_Any_OR_RangeGt1000",'Scoring_Config'!$A:$A,'Scoring_Config'!$D:$D,"Yes")="Yes",_xlfn.XLOOKUP("App_Any_OR_RangeGt1000",'Scoring_Config'!$A:$A,'Scoring_Config'!$C:$C,10),0),0)+IF(LEFT(AI1273,4)="True",IF(_xlfn.XLOOKUP("Service_Insecure_Match",'Scoring_Config'!$A:$A,'Scoring_Config'!$D:$D,"Yes")="Yes",_xlfn.XLOOKUP("Service_Insecure_Match",'Scoring_Config'!$A:$A,'Scoring_Config'!$C:$C,5),0),0)+IF(LEFT(AJ1273,4)="True",IF(_xlfn.XLOOKUP("Risky_Inbound",'Scoring_Config'!$A:$A,'Scoring_Config'!$D:$D,"Yes")="Yes",_xlfn.XLOOKUP("Risky_Inbound",'Scoring_Config'!$A:$A,'Scoring_Config'!$C:$C,50),0),0)+IF(LEFT(AK1273,4)="True",IF(_xlfn.XLOOKUP("Risky_Outbound",'Scoring_Config'!$A:$A,'Scoring_Config'!$D:$D,"Yes")="Yes",_xlfn.XLOOKUP("Risky_Outbound",'Scoring_Config'!$A:$A,'Scoring_Config'!$C:$C,25),0),0)+IF(LEFT(AZ1273,4)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1273,FIND(",",AL1273)+1,100)),0)+IF(LEFT(AM1273,4)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1273,FIND(",",AN1273)+1,100)),0)+IF(_xlfn.XLOOKUP("Profile_Scoring",'Scoring_Config'!$A:$A,'Scoring_Config'!$D:$D,"Yes")="Yes",VALUE(MID(AO1273,FIND(",",AO1273)+1,100)),0)+IF(_xlfn.XLOOKUP("Options_Scoring",'Scoring_Config'!$A:$A,'Scoring_Config'!$D:$D,"Yes")="Yes",VALUE(MID(AP1273,FIND(",",AP1273)+1,100)),0)))</f>
        <v>0</v>
      </c>
      <c r="AZ1273" cm="1">
        <f t="array" ref="AZ1273">IF(FALSE,"True," &amp; IF(_xlfn.XLOOKUP("Migrate_Insecure",'Scoring_Config'!$A:$A,'Scoring_Config'!$D:$D,"Yes")="Yes",_xlfn.XLOOKUP("Migrate_Insecure",'Scoring_Config'!$A:$A,'Scoring_Config'!$C:$C,10),0),"False,0")</f>
        <v>0</v>
      </c>
    </row>
    <row r="1274" spans="1:52">
      <c r="A1274" t="s">
        <v>1979</v>
      </c>
      <c r="B1274" t="s">
        <v>3246</v>
      </c>
      <c r="C1274" t="s">
        <v>3542</v>
      </c>
      <c r="D1274" t="s">
        <v>3545</v>
      </c>
      <c r="E1274" t="s">
        <v>3563</v>
      </c>
      <c r="F1274" t="s">
        <v>3937</v>
      </c>
      <c r="G1274" t="s">
        <v>663</v>
      </c>
      <c r="H1274" t="s">
        <v>174</v>
      </c>
      <c r="I1274" t="s">
        <v>3937</v>
      </c>
      <c r="J1274" t="s">
        <v>663</v>
      </c>
      <c r="K1274" t="s">
        <v>1666</v>
      </c>
      <c r="L1274" t="s">
        <v>1589</v>
      </c>
      <c r="M1274" t="s">
        <v>1974</v>
      </c>
      <c r="N1274" t="s">
        <v>4315</v>
      </c>
      <c r="O1274" t="s">
        <v>4319</v>
      </c>
      <c r="P1274" t="s">
        <v>4323</v>
      </c>
      <c r="Q1274" t="s">
        <v>5219</v>
      </c>
      <c r="R1274" t="s">
        <v>5439</v>
      </c>
      <c r="S1274" t="s">
        <v>4324</v>
      </c>
      <c r="T1274" t="s">
        <v>5817</v>
      </c>
      <c r="U1274" t="s">
        <v>6572</v>
      </c>
      <c r="Y1274" cm="1">
        <f t="array" ref="Y1274">IF(FALSE,"True," &amp; IF(_xlfn.XLOOKUP("Src_IsAny",'Scoring_Config'!$A:$A,'Scoring_Config'!$D:$D,"Yes")="Yes",_xlfn.XLOOKUP("Src_IsAny",'Scoring_Config'!$A:$A,'Scoring_Config'!$C:$C,10),0),"False,0")</f>
        <v>0</v>
      </c>
      <c r="Z1274" cm="1">
        <f t="array" ref="Z1274">IF(FALSE,"True," &amp; IF(_xlfn.XLOOKUP("Src_CIDR_Le_16",'Scoring_Config'!$A:$A,'Scoring_Config'!$D:$D,"Yes")="Yes",_xlfn.XLOOKUP("Src_CIDR_Le_16",'Scoring_Config'!$A:$A,'Scoring_Config'!$C:$C,10),0),"False,0")</f>
        <v>0</v>
      </c>
      <c r="AA1274" cm="1">
        <f t="array" ref="AA1274">IF(FALSE,"True," &amp; IF(_xlfn.XLOOKUP("Src_CIDR_17_22",'Scoring_Config'!$A:$A,'Scoring_Config'!$D:$D,"Yes")="Yes",_xlfn.XLOOKUP("Src_CIDR_17_22",'Scoring_Config'!$A:$A,'Scoring_Config'!$C:$C,5),0),"False,0")</f>
        <v>0</v>
      </c>
      <c r="AB1274" cm="1">
        <f t="array" ref="AB1274">IF(FALSE,"True," &amp; IF(_xlfn.XLOOKUP("Dst_IsAny",'Scoring_Config'!$A:$A,'Scoring_Config'!$D:$D,"Yes")="Yes",_xlfn.XLOOKUP("Dst_IsAny",'Scoring_Config'!$A:$A,'Scoring_Config'!$C:$C,10),0),"False,0")</f>
        <v>0</v>
      </c>
      <c r="AC1274" cm="1">
        <f t="array" ref="AC1274">IF(FALSE,"True," &amp; IF(_xlfn.XLOOKUP("Dst_CIDR_Le_16",'Scoring_Config'!$A:$A,'Scoring_Config'!$D:$D,"Yes")="Yes",_xlfn.XLOOKUP("Dst_CIDR_Le_16",'Scoring_Config'!$A:$A,'Scoring_Config'!$C:$C,10),0),"False,0")</f>
        <v>0</v>
      </c>
      <c r="AD1274" cm="1">
        <f t="array" ref="AD1274">IF(FALSE,"True," &amp; IF(_xlfn.XLOOKUP("Dst_CIDR_17_22",'Scoring_Config'!$A:$A,'Scoring_Config'!$D:$D,"Yes")="Yes",_xlfn.XLOOKUP("Dst_CIDR_17_22",'Scoring_Config'!$A:$A,'Scoring_Config'!$C:$C,5),0),"False,0")</f>
        <v>0</v>
      </c>
      <c r="AE1274" cm="1">
        <f t="array" ref="AE1274">IF(FALSE,"True," &amp; IF(_xlfn.XLOOKUP("SrcZone_IsAny",'Scoring_Config'!$A:$A,'Scoring_Config'!$D:$D,"Yes")="Yes",_xlfn.XLOOKUP("SrcZone_IsAny",'Scoring_Config'!$A:$A,'Scoring_Config'!$C:$C,10),0),"False,0")</f>
        <v>0</v>
      </c>
      <c r="AF1274" cm="1">
        <f t="array" ref="AF1274">IF(FALSE,"True," &amp; IF(_xlfn.XLOOKUP("DstZone_IsAny",'Scoring_Config'!$A:$A,'Scoring_Config'!$D:$D,"Yes")="Yes",_xlfn.XLOOKUP("DstZone_IsAny",'Scoring_Config'!$A:$A,'Scoring_Config'!$C:$C,10),0),"False,0")</f>
        <v>0</v>
      </c>
      <c r="AG1274" cm="1">
        <f t="array" ref="AG127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74" cm="1">
        <f t="array" ref="AH1274">IF(FALSE,"True," &amp; IF(_xlfn.XLOOKUP("App_Any_OR_RangeGt1000",'Scoring_Config'!$A:$A,'Scoring_Config'!$D:$D,"Yes")="Yes",_xlfn.XLOOKUP("App_Any_OR_RangeGt1000",'Scoring_Config'!$A:$A,'Scoring_Config'!$C:$C,10),0),"False,0")</f>
        <v>0</v>
      </c>
      <c r="AI1274" cm="1">
        <f t="array" ref="AI1274">IF(TRUE,"True," &amp; IF(_xlfn.XLOOKUP("Service_Insecure_Match",'Scoring_Config'!$A:$A,'Scoring_Config'!$D:$D,"Yes")="Yes",_xlfn.XLOOKUP("Service_Insecure_Match",'Scoring_Config'!$A:$A,'Scoring_Config'!$C:$C,5),0),"False,0")</f>
        <v>0</v>
      </c>
      <c r="AJ1274" cm="1">
        <f t="array" ref="AJ1274">IF(FALSE,"True," &amp; IF(_xlfn.XLOOKUP("Risky_Inbound",'Scoring_Config'!$A:$A,'Scoring_Config'!$D:$D,"Yes")="Yes",_xlfn.XLOOKUP("Risky_Inbound",'Scoring_Config'!$A:$A,'Scoring_Config'!$C:$C,50),0),"False,0")</f>
        <v>0</v>
      </c>
      <c r="AK1274" cm="1">
        <f t="array" ref="AK1274">IF(FALSE,"True," &amp; IF(_xlfn.XLOOKUP("Risky_Outbound",'Scoring_Config'!$A:$A,'Scoring_Config'!$D:$D,"Yes")="Yes",_xlfn.XLOOKUP("Risky_Outbound",'Scoring_Config'!$A:$A,'Scoring_Config'!$C:$C,25),0),"False,0")</f>
        <v>0</v>
      </c>
      <c r="AL1274" t="s">
        <v>6699</v>
      </c>
      <c r="AM1274" cm="1">
        <f t="array" ref="AM127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74" t="s">
        <v>6697</v>
      </c>
      <c r="AO1274" t="s">
        <v>6697</v>
      </c>
      <c r="AP1274" t="s">
        <v>6697</v>
      </c>
      <c r="AQ1274" cm="1">
        <f t="array" ref="AQ1274">IF(FALSE,"True," &amp; IF(_xlfn.XLOOKUP("Service_IsAny",'Scoring_Config'!$A:$A,'Scoring_Config'!$D:$D,"Yes")="Yes",_xlfn.XLOOKUP("Service_IsAny",'Scoring_Config'!$A:$A,'Scoring_Config'!$C:$C,0),0),"False,0")</f>
        <v>0</v>
      </c>
      <c r="AR1274">
        <v>3</v>
      </c>
      <c r="AS1274" cm="1">
        <f t="array" ref="AS1274">IF(FALSE,"True," &amp; IF(_xlfn.XLOOKUP("Service_RangeGt1000",'Scoring_Config'!$A:$A,'Scoring_Config'!$D:$D,"Yes")="Yes",_xlfn.XLOOKUP("Service_RangeGt1000",'Scoring_Config'!$A:$A,'Scoring_Config'!$C:$C,0),0),"False,0")</f>
        <v>0</v>
      </c>
      <c r="AT1274" cm="1">
        <f t="array" ref="AT1274">IF(FALSE,"True," &amp; IF(_xlfn.XLOOKUP("App_IsAny",'Scoring_Config'!$A:$A,'Scoring_Config'!$D:$D,"Yes")="Yes",_xlfn.XLOOKUP("App_IsAny",'Scoring_Config'!$A:$A,'Scoring_Config'!$C:$C,0),0),"False,0")</f>
        <v>0</v>
      </c>
      <c r="AU1274">
        <v>2</v>
      </c>
      <c r="AV1274" cm="1">
        <f t="array" ref="AV1274">IF(FALSE,"True," &amp; IF(_xlfn.XLOOKUP("App_RangeGt1000",'Scoring_Config'!$A:$A,'Scoring_Config'!$D:$D,"Yes")="Yes",_xlfn.XLOOKUP("App_RangeGt1000",'Scoring_Config'!$A:$A,'Scoring_Config'!$C:$C,0),0),"False,0")</f>
        <v>0</v>
      </c>
      <c r="AW1274" cm="1">
        <f t="array" ref="AW1274">IF(FALSE,"True," &amp; IF(_xlfn.XLOOKUP("Action_IsDenyOrDrop",'Scoring_Config'!$A:$A,'Scoring_Config'!$D:$D,"Yes")="Yes",_xlfn.XLOOKUP("Action_IsDenyOrDrop",'Scoring_Config'!$A:$A,'Scoring_Config'!$C:$C,0),0),"False,0")</f>
        <v>0</v>
      </c>
      <c r="AX1274" cm="1">
        <f t="array" ref="AX1274">IF(LEFT(AW1274,4)="True",0,(IF(LEFT(Y1274,4)="True",IF(_xlfn.XLOOKUP("Src_IsAny",'Scoring_Config'!$A:$A,'Scoring_Config'!$D:$D,"Yes")="Yes",_xlfn.XLOOKUP("Src_IsAny",'Scoring_Config'!$A:$A,'Scoring_Config'!$C:$C,10),0),0)+IF(LEFT(Z1274,4)="True",IF(_xlfn.XLOOKUP("Src_CIDR_Le_16",'Scoring_Config'!$A:$A,'Scoring_Config'!$D:$D,"Yes")="Yes",_xlfn.XLOOKUP("Src_CIDR_Le_16",'Scoring_Config'!$A:$A,'Scoring_Config'!$C:$C,10),0),0)+IF(LEFT(AA1274,4)="True",IF(_xlfn.XLOOKUP("Src_CIDR_17_22",'Scoring_Config'!$A:$A,'Scoring_Config'!$D:$D,"Yes")="Yes",_xlfn.XLOOKUP("Src_CIDR_17_22",'Scoring_Config'!$A:$A,'Scoring_Config'!$C:$C,5),0),0)+IF(LEFT(AB1274,4)="True",IF(_xlfn.XLOOKUP("Dst_IsAny",'Scoring_Config'!$A:$A,'Scoring_Config'!$D:$D,"Yes")="Yes",_xlfn.XLOOKUP("Dst_IsAny",'Scoring_Config'!$A:$A,'Scoring_Config'!$C:$C,10),0),0)+IF(LEFT(AC1274,4)="True",IF(_xlfn.XLOOKUP("Dst_CIDR_Le_16",'Scoring_Config'!$A:$A,'Scoring_Config'!$D:$D,"Yes")="Yes",_xlfn.XLOOKUP("Dst_CIDR_Le_16",'Scoring_Config'!$A:$A,'Scoring_Config'!$C:$C,10),0),0)+IF(LEFT(AD1274,4)="True",IF(_xlfn.XLOOKUP("Dst_CIDR_17_22",'Scoring_Config'!$A:$A,'Scoring_Config'!$D:$D,"Yes")="Yes",_xlfn.XLOOKUP("Dst_CIDR_17_22",'Scoring_Config'!$A:$A,'Scoring_Config'!$C:$C,5),0),0)+IF(LEFT(AE1274,4)="True",IF(_xlfn.XLOOKUP("SrcZone_IsAny",'Scoring_Config'!$A:$A,'Scoring_Config'!$D:$D,"Yes")="Yes",_xlfn.XLOOKUP("SrcZone_IsAny",'Scoring_Config'!$A:$A,'Scoring_Config'!$C:$C,10),0),0)+IF(LEFT(AF1274,4)="True",IF(_xlfn.XLOOKUP("DstZone_IsAny",'Scoring_Config'!$A:$A,'Scoring_Config'!$D:$D,"Yes")="Yes",_xlfn.XLOOKUP("DstZone_IsAny",'Scoring_Config'!$A:$A,'Scoring_Config'!$C:$C,10),0),0)+IF(LEFT(AG1274,4)="True",IF(_xlfn.XLOOKUP("Service_Any_OR_RangeGt1000",'Scoring_Config'!$A:$A,'Scoring_Config'!$D:$D,"Yes")="Yes",_xlfn.XLOOKUP("Service_Any_OR_RangeGt1000",'Scoring_Config'!$A:$A,'Scoring_Config'!$C:$C,10),0),0)+IF(LEFT(AH1274,4)="True",IF(_xlfn.XLOOKUP("App_Any_OR_RangeGt1000",'Scoring_Config'!$A:$A,'Scoring_Config'!$D:$D,"Yes")="Yes",_xlfn.XLOOKUP("App_Any_OR_RangeGt1000",'Scoring_Config'!$A:$A,'Scoring_Config'!$C:$C,10),0),0)+IF(LEFT(AI1274,4)="True",IF(_xlfn.XLOOKUP("Service_Insecure_Match",'Scoring_Config'!$A:$A,'Scoring_Config'!$D:$D,"Yes")="Yes",_xlfn.XLOOKUP("Service_Insecure_Match",'Scoring_Config'!$A:$A,'Scoring_Config'!$C:$C,5),0),0)+IF(LEFT(AJ1274,4)="True",IF(_xlfn.XLOOKUP("Risky_Inbound",'Scoring_Config'!$A:$A,'Scoring_Config'!$D:$D,"Yes")="Yes",_xlfn.XLOOKUP("Risky_Inbound",'Scoring_Config'!$A:$A,'Scoring_Config'!$C:$C,50),0),0)+IF(LEFT(AK1274,4)="True",IF(_xlfn.XLOOKUP("Risky_Outbound",'Scoring_Config'!$A:$A,'Scoring_Config'!$D:$D,"Yes")="Yes",_xlfn.XLOOKUP("Risky_Outbound",'Scoring_Config'!$A:$A,'Scoring_Config'!$C:$C,25),0),0)+IF(LEFT(AZ1274,4)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1274,FIND(",",AL1274)+1,100)),0)+IF(LEFT(AM1274,4)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1274,FIND(",",AN1274)+1,100)),0)+IF(_xlfn.XLOOKUP("Profile_Scoring",'Scoring_Config'!$A:$A,'Scoring_Config'!$D:$D,"Yes")="Yes",VALUE(MID(AO1274,FIND(",",AO1274)+1,100)),0)+IF(_xlfn.XLOOKUP("Options_Scoring",'Scoring_Config'!$A:$A,'Scoring_Config'!$D:$D,"Yes")="Yes",VALUE(MID(AP1274,FIND(",",AP1274)+1,100)),0)))</f>
        <v>0</v>
      </c>
      <c r="AY1274" t="s">
        <v>6706</v>
      </c>
      <c r="AZ1274" cm="1">
        <f t="array" ref="AZ1274">IF(TRUE,"True," &amp; IF(_xlfn.XLOOKUP("Migrate_Insecure",'Scoring_Config'!$A:$A,'Scoring_Config'!$D:$D,"Yes")="Yes",_xlfn.XLOOKUP("Migrate_Insecure",'Scoring_Config'!$A:$A,'Scoring_Config'!$C:$C,10),0),"False,0")</f>
        <v>0</v>
      </c>
    </row>
    <row r="1275" spans="1:52">
      <c r="A1275" t="s">
        <v>1979</v>
      </c>
      <c r="B1275" t="s">
        <v>3247</v>
      </c>
      <c r="C1275" t="s">
        <v>3542</v>
      </c>
      <c r="D1275" t="s">
        <v>3545</v>
      </c>
      <c r="E1275" t="s">
        <v>3563</v>
      </c>
      <c r="F1275" t="s">
        <v>3937</v>
      </c>
      <c r="G1275" t="s">
        <v>664</v>
      </c>
      <c r="H1275" t="s">
        <v>174</v>
      </c>
      <c r="I1275" t="s">
        <v>3937</v>
      </c>
      <c r="J1275" t="s">
        <v>1230</v>
      </c>
      <c r="K1275" t="s">
        <v>1938</v>
      </c>
      <c r="L1275" t="s">
        <v>1327</v>
      </c>
      <c r="M1275" t="s">
        <v>1974</v>
      </c>
      <c r="N1275" t="s">
        <v>4315</v>
      </c>
      <c r="O1275" t="s">
        <v>4319</v>
      </c>
      <c r="P1275" t="s">
        <v>4323</v>
      </c>
      <c r="Q1275" t="s">
        <v>5219</v>
      </c>
      <c r="R1275" t="s">
        <v>5439</v>
      </c>
      <c r="S1275" t="s">
        <v>4324</v>
      </c>
      <c r="T1275" t="s">
        <v>5817</v>
      </c>
      <c r="U1275" t="s">
        <v>6572</v>
      </c>
      <c r="Y1275" cm="1">
        <f t="array" ref="Y1275">IF(FALSE,"True," &amp; IF(_xlfn.XLOOKUP("Src_IsAny",'Scoring_Config'!$A:$A,'Scoring_Config'!$D:$D,"Yes")="Yes",_xlfn.XLOOKUP("Src_IsAny",'Scoring_Config'!$A:$A,'Scoring_Config'!$C:$C,10),0),"False,0")</f>
        <v>0</v>
      </c>
      <c r="Z1275" cm="1">
        <f t="array" ref="Z1275">IF(FALSE,"True," &amp; IF(_xlfn.XLOOKUP("Src_CIDR_Le_16",'Scoring_Config'!$A:$A,'Scoring_Config'!$D:$D,"Yes")="Yes",_xlfn.XLOOKUP("Src_CIDR_Le_16",'Scoring_Config'!$A:$A,'Scoring_Config'!$C:$C,10),0),"False,0")</f>
        <v>0</v>
      </c>
      <c r="AA1275" cm="1">
        <f t="array" ref="AA1275">IF(FALSE,"True," &amp; IF(_xlfn.XLOOKUP("Src_CIDR_17_22",'Scoring_Config'!$A:$A,'Scoring_Config'!$D:$D,"Yes")="Yes",_xlfn.XLOOKUP("Src_CIDR_17_22",'Scoring_Config'!$A:$A,'Scoring_Config'!$C:$C,5),0),"False,0")</f>
        <v>0</v>
      </c>
      <c r="AB1275" cm="1">
        <f t="array" ref="AB1275">IF(FALSE,"True," &amp; IF(_xlfn.XLOOKUP("Dst_IsAny",'Scoring_Config'!$A:$A,'Scoring_Config'!$D:$D,"Yes")="Yes",_xlfn.XLOOKUP("Dst_IsAny",'Scoring_Config'!$A:$A,'Scoring_Config'!$C:$C,10),0),"False,0")</f>
        <v>0</v>
      </c>
      <c r="AC1275" cm="1">
        <f t="array" ref="AC1275">IF(FALSE,"True," &amp; IF(_xlfn.XLOOKUP("Dst_CIDR_Le_16",'Scoring_Config'!$A:$A,'Scoring_Config'!$D:$D,"Yes")="Yes",_xlfn.XLOOKUP("Dst_CIDR_Le_16",'Scoring_Config'!$A:$A,'Scoring_Config'!$C:$C,10),0),"False,0")</f>
        <v>0</v>
      </c>
      <c r="AD1275" cm="1">
        <f t="array" ref="AD1275">IF(FALSE,"True," &amp; IF(_xlfn.XLOOKUP("Dst_CIDR_17_22",'Scoring_Config'!$A:$A,'Scoring_Config'!$D:$D,"Yes")="Yes",_xlfn.XLOOKUP("Dst_CIDR_17_22",'Scoring_Config'!$A:$A,'Scoring_Config'!$C:$C,5),0),"False,0")</f>
        <v>0</v>
      </c>
      <c r="AE1275" cm="1">
        <f t="array" ref="AE1275">IF(FALSE,"True," &amp; IF(_xlfn.XLOOKUP("SrcZone_IsAny",'Scoring_Config'!$A:$A,'Scoring_Config'!$D:$D,"Yes")="Yes",_xlfn.XLOOKUP("SrcZone_IsAny",'Scoring_Config'!$A:$A,'Scoring_Config'!$C:$C,10),0),"False,0")</f>
        <v>0</v>
      </c>
      <c r="AF1275" cm="1">
        <f t="array" ref="AF1275">IF(FALSE,"True," &amp; IF(_xlfn.XLOOKUP("DstZone_IsAny",'Scoring_Config'!$A:$A,'Scoring_Config'!$D:$D,"Yes")="Yes",_xlfn.XLOOKUP("DstZone_IsAny",'Scoring_Config'!$A:$A,'Scoring_Config'!$C:$C,10),0),"False,0")</f>
        <v>0</v>
      </c>
      <c r="AG1275" cm="1">
        <f t="array" ref="AG127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75" cm="1">
        <f t="array" ref="AH1275">IF(FALSE,"True," &amp; IF(_xlfn.XLOOKUP("App_Any_OR_RangeGt1000",'Scoring_Config'!$A:$A,'Scoring_Config'!$D:$D,"Yes")="Yes",_xlfn.XLOOKUP("App_Any_OR_RangeGt1000",'Scoring_Config'!$A:$A,'Scoring_Config'!$C:$C,10),0),"False,0")</f>
        <v>0</v>
      </c>
      <c r="AI1275" cm="1">
        <f t="array" ref="AI1275">IF(FALSE,"True," &amp; IF(_xlfn.XLOOKUP("Service_Insecure_Match",'Scoring_Config'!$A:$A,'Scoring_Config'!$D:$D,"Yes")="Yes",_xlfn.XLOOKUP("Service_Insecure_Match",'Scoring_Config'!$A:$A,'Scoring_Config'!$C:$C,5),0),"False,0")</f>
        <v>0</v>
      </c>
      <c r="AJ1275" cm="1">
        <f t="array" ref="AJ1275">IF(FALSE,"True," &amp; IF(_xlfn.XLOOKUP("Risky_Inbound",'Scoring_Config'!$A:$A,'Scoring_Config'!$D:$D,"Yes")="Yes",_xlfn.XLOOKUP("Risky_Inbound",'Scoring_Config'!$A:$A,'Scoring_Config'!$C:$C,50),0),"False,0")</f>
        <v>0</v>
      </c>
      <c r="AK1275" cm="1">
        <f t="array" ref="AK1275">IF(FALSE,"True," &amp; IF(_xlfn.XLOOKUP("Risky_Outbound",'Scoring_Config'!$A:$A,'Scoring_Config'!$D:$D,"Yes")="Yes",_xlfn.XLOOKUP("Risky_Outbound",'Scoring_Config'!$A:$A,'Scoring_Config'!$C:$C,25),0),"False,0")</f>
        <v>0</v>
      </c>
      <c r="AL1275" t="s">
        <v>6699</v>
      </c>
      <c r="AM1275" cm="1">
        <f t="array" ref="AM127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75" t="s">
        <v>6697</v>
      </c>
      <c r="AO1275" t="s">
        <v>6697</v>
      </c>
      <c r="AP1275" t="s">
        <v>6697</v>
      </c>
      <c r="AQ1275" cm="1">
        <f t="array" ref="AQ1275">IF(FALSE,"True," &amp; IF(_xlfn.XLOOKUP("Service_IsAny",'Scoring_Config'!$A:$A,'Scoring_Config'!$D:$D,"Yes")="Yes",_xlfn.XLOOKUP("Service_IsAny",'Scoring_Config'!$A:$A,'Scoring_Config'!$C:$C,0),0),"False,0")</f>
        <v>0</v>
      </c>
      <c r="AR1275">
        <v>0</v>
      </c>
      <c r="AS1275" cm="1">
        <f t="array" ref="AS1275">IF(FALSE,"True," &amp; IF(_xlfn.XLOOKUP("Service_RangeGt1000",'Scoring_Config'!$A:$A,'Scoring_Config'!$D:$D,"Yes")="Yes",_xlfn.XLOOKUP("Service_RangeGt1000",'Scoring_Config'!$A:$A,'Scoring_Config'!$C:$C,0),0),"False,0")</f>
        <v>0</v>
      </c>
      <c r="AT1275" cm="1">
        <f t="array" ref="AT1275">IF(FALSE,"True," &amp; IF(_xlfn.XLOOKUP("App_IsAny",'Scoring_Config'!$A:$A,'Scoring_Config'!$D:$D,"Yes")="Yes",_xlfn.XLOOKUP("App_IsAny",'Scoring_Config'!$A:$A,'Scoring_Config'!$C:$C,0),0),"False,0")</f>
        <v>0</v>
      </c>
      <c r="AU1275">
        <v>1</v>
      </c>
      <c r="AV1275" cm="1">
        <f t="array" ref="AV1275">IF(FALSE,"True," &amp; IF(_xlfn.XLOOKUP("App_RangeGt1000",'Scoring_Config'!$A:$A,'Scoring_Config'!$D:$D,"Yes")="Yes",_xlfn.XLOOKUP("App_RangeGt1000",'Scoring_Config'!$A:$A,'Scoring_Config'!$C:$C,0),0),"False,0")</f>
        <v>0</v>
      </c>
      <c r="AW1275" cm="1">
        <f t="array" ref="AW1275">IF(FALSE,"True," &amp; IF(_xlfn.XLOOKUP("Action_IsDenyOrDrop",'Scoring_Config'!$A:$A,'Scoring_Config'!$D:$D,"Yes")="Yes",_xlfn.XLOOKUP("Action_IsDenyOrDrop",'Scoring_Config'!$A:$A,'Scoring_Config'!$C:$C,0),0),"False,0")</f>
        <v>0</v>
      </c>
      <c r="AX1275" cm="1">
        <f t="array" ref="AX1275">IF(LEFT(AW1275,4)="True",0,(IF(LEFT(Y1275,4)="True",IF(_xlfn.XLOOKUP("Src_IsAny",'Scoring_Config'!$A:$A,'Scoring_Config'!$D:$D,"Yes")="Yes",_xlfn.XLOOKUP("Src_IsAny",'Scoring_Config'!$A:$A,'Scoring_Config'!$C:$C,10),0),0)+IF(LEFT(Z1275,4)="True",IF(_xlfn.XLOOKUP("Src_CIDR_Le_16",'Scoring_Config'!$A:$A,'Scoring_Config'!$D:$D,"Yes")="Yes",_xlfn.XLOOKUP("Src_CIDR_Le_16",'Scoring_Config'!$A:$A,'Scoring_Config'!$C:$C,10),0),0)+IF(LEFT(AA1275,4)="True",IF(_xlfn.XLOOKUP("Src_CIDR_17_22",'Scoring_Config'!$A:$A,'Scoring_Config'!$D:$D,"Yes")="Yes",_xlfn.XLOOKUP("Src_CIDR_17_22",'Scoring_Config'!$A:$A,'Scoring_Config'!$C:$C,5),0),0)+IF(LEFT(AB1275,4)="True",IF(_xlfn.XLOOKUP("Dst_IsAny",'Scoring_Config'!$A:$A,'Scoring_Config'!$D:$D,"Yes")="Yes",_xlfn.XLOOKUP("Dst_IsAny",'Scoring_Config'!$A:$A,'Scoring_Config'!$C:$C,10),0),0)+IF(LEFT(AC1275,4)="True",IF(_xlfn.XLOOKUP("Dst_CIDR_Le_16",'Scoring_Config'!$A:$A,'Scoring_Config'!$D:$D,"Yes")="Yes",_xlfn.XLOOKUP("Dst_CIDR_Le_16",'Scoring_Config'!$A:$A,'Scoring_Config'!$C:$C,10),0),0)+IF(LEFT(AD1275,4)="True",IF(_xlfn.XLOOKUP("Dst_CIDR_17_22",'Scoring_Config'!$A:$A,'Scoring_Config'!$D:$D,"Yes")="Yes",_xlfn.XLOOKUP("Dst_CIDR_17_22",'Scoring_Config'!$A:$A,'Scoring_Config'!$C:$C,5),0),0)+IF(LEFT(AE1275,4)="True",IF(_xlfn.XLOOKUP("SrcZone_IsAny",'Scoring_Config'!$A:$A,'Scoring_Config'!$D:$D,"Yes")="Yes",_xlfn.XLOOKUP("SrcZone_IsAny",'Scoring_Config'!$A:$A,'Scoring_Config'!$C:$C,10),0),0)+IF(LEFT(AF1275,4)="True",IF(_xlfn.XLOOKUP("DstZone_IsAny",'Scoring_Config'!$A:$A,'Scoring_Config'!$D:$D,"Yes")="Yes",_xlfn.XLOOKUP("DstZone_IsAny",'Scoring_Config'!$A:$A,'Scoring_Config'!$C:$C,10),0),0)+IF(LEFT(AG1275,4)="True",IF(_xlfn.XLOOKUP("Service_Any_OR_RangeGt1000",'Scoring_Config'!$A:$A,'Scoring_Config'!$D:$D,"Yes")="Yes",_xlfn.XLOOKUP("Service_Any_OR_RangeGt1000",'Scoring_Config'!$A:$A,'Scoring_Config'!$C:$C,10),0),0)+IF(LEFT(AH1275,4)="True",IF(_xlfn.XLOOKUP("App_Any_OR_RangeGt1000",'Scoring_Config'!$A:$A,'Scoring_Config'!$D:$D,"Yes")="Yes",_xlfn.XLOOKUP("App_Any_OR_RangeGt1000",'Scoring_Config'!$A:$A,'Scoring_Config'!$C:$C,10),0),0)+IF(LEFT(AI1275,4)="True",IF(_xlfn.XLOOKUP("Service_Insecure_Match",'Scoring_Config'!$A:$A,'Scoring_Config'!$D:$D,"Yes")="Yes",_xlfn.XLOOKUP("Service_Insecure_Match",'Scoring_Config'!$A:$A,'Scoring_Config'!$C:$C,5),0),0)+IF(LEFT(AJ1275,4)="True",IF(_xlfn.XLOOKUP("Risky_Inbound",'Scoring_Config'!$A:$A,'Scoring_Config'!$D:$D,"Yes")="Yes",_xlfn.XLOOKUP("Risky_Inbound",'Scoring_Config'!$A:$A,'Scoring_Config'!$C:$C,50),0),0)+IF(LEFT(AK1275,4)="True",IF(_xlfn.XLOOKUP("Risky_Outbound",'Scoring_Config'!$A:$A,'Scoring_Config'!$D:$D,"Yes")="Yes",_xlfn.XLOOKUP("Risky_Outbound",'Scoring_Config'!$A:$A,'Scoring_Config'!$C:$C,25),0),0)+IF(LEFT(AZ1275,4)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1275,FIND(",",AL1275)+1,100)),0)+IF(LEFT(AM1275,4)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1275,FIND(",",AN1275)+1,100)),0)+IF(_xlfn.XLOOKUP("Profile_Scoring",'Scoring_Config'!$A:$A,'Scoring_Config'!$D:$D,"Yes")="Yes",VALUE(MID(AO1275,FIND(",",AO1275)+1,100)),0)+IF(_xlfn.XLOOKUP("Options_Scoring",'Scoring_Config'!$A:$A,'Scoring_Config'!$D:$D,"Yes")="Yes",VALUE(MID(AP1275,FIND(",",AP1275)+1,100)),0)))</f>
        <v>0</v>
      </c>
      <c r="AZ1275" cm="1">
        <f t="array" ref="AZ1275">IF(FALSE,"True," &amp; IF(_xlfn.XLOOKUP("Migrate_Insecure",'Scoring_Config'!$A:$A,'Scoring_Config'!$D:$D,"Yes")="Yes",_xlfn.XLOOKUP("Migrate_Insecure",'Scoring_Config'!$A:$A,'Scoring_Config'!$C:$C,10),0),"False,0")</f>
        <v>0</v>
      </c>
    </row>
    <row r="1276" spans="1:52">
      <c r="A1276" t="s">
        <v>1979</v>
      </c>
      <c r="B1276" t="s">
        <v>3248</v>
      </c>
      <c r="C1276" t="s">
        <v>3542</v>
      </c>
      <c r="D1276" t="s">
        <v>3545</v>
      </c>
      <c r="E1276" t="s">
        <v>3563</v>
      </c>
      <c r="F1276" t="s">
        <v>3937</v>
      </c>
      <c r="G1276" t="s">
        <v>665</v>
      </c>
      <c r="H1276" t="s">
        <v>174</v>
      </c>
      <c r="I1276" t="s">
        <v>3851</v>
      </c>
      <c r="J1276" t="s">
        <v>245</v>
      </c>
      <c r="K1276" t="s">
        <v>1667</v>
      </c>
      <c r="L1276" t="s">
        <v>1327</v>
      </c>
      <c r="M1276" t="s">
        <v>1974</v>
      </c>
      <c r="N1276" t="s">
        <v>4315</v>
      </c>
      <c r="O1276" t="s">
        <v>4319</v>
      </c>
      <c r="P1276" t="s">
        <v>4323</v>
      </c>
      <c r="Q1276" t="s">
        <v>5219</v>
      </c>
      <c r="R1276" t="s">
        <v>5439</v>
      </c>
      <c r="S1276" t="s">
        <v>4324</v>
      </c>
      <c r="T1276" t="s">
        <v>5817</v>
      </c>
      <c r="U1276" t="s">
        <v>6572</v>
      </c>
      <c r="Y1276" cm="1">
        <f t="array" ref="Y1276">IF(FALSE,"True," &amp; IF(_xlfn.XLOOKUP("Src_IsAny",'Scoring_Config'!$A:$A,'Scoring_Config'!$D:$D,"Yes")="Yes",_xlfn.XLOOKUP("Src_IsAny",'Scoring_Config'!$A:$A,'Scoring_Config'!$C:$C,10),0),"False,0")</f>
        <v>0</v>
      </c>
      <c r="Z1276" cm="1">
        <f t="array" ref="Z1276">IF(FALSE,"True," &amp; IF(_xlfn.XLOOKUP("Src_CIDR_Le_16",'Scoring_Config'!$A:$A,'Scoring_Config'!$D:$D,"Yes")="Yes",_xlfn.XLOOKUP("Src_CIDR_Le_16",'Scoring_Config'!$A:$A,'Scoring_Config'!$C:$C,10),0),"False,0")</f>
        <v>0</v>
      </c>
      <c r="AA1276" cm="1">
        <f t="array" ref="AA1276">IF(FALSE,"True," &amp; IF(_xlfn.XLOOKUP("Src_CIDR_17_22",'Scoring_Config'!$A:$A,'Scoring_Config'!$D:$D,"Yes")="Yes",_xlfn.XLOOKUP("Src_CIDR_17_22",'Scoring_Config'!$A:$A,'Scoring_Config'!$C:$C,5),0),"False,0")</f>
        <v>0</v>
      </c>
      <c r="AB1276" cm="1">
        <f t="array" ref="AB1276">IF(FALSE,"True," &amp; IF(_xlfn.XLOOKUP("Dst_IsAny",'Scoring_Config'!$A:$A,'Scoring_Config'!$D:$D,"Yes")="Yes",_xlfn.XLOOKUP("Dst_IsAny",'Scoring_Config'!$A:$A,'Scoring_Config'!$C:$C,10),0),"False,0")</f>
        <v>0</v>
      </c>
      <c r="AC1276" cm="1">
        <f t="array" ref="AC1276">IF(FALSE,"True," &amp; IF(_xlfn.XLOOKUP("Dst_CIDR_Le_16",'Scoring_Config'!$A:$A,'Scoring_Config'!$D:$D,"Yes")="Yes",_xlfn.XLOOKUP("Dst_CIDR_Le_16",'Scoring_Config'!$A:$A,'Scoring_Config'!$C:$C,10),0),"False,0")</f>
        <v>0</v>
      </c>
      <c r="AD1276" cm="1">
        <f t="array" ref="AD1276">IF(FALSE,"True," &amp; IF(_xlfn.XLOOKUP("Dst_CIDR_17_22",'Scoring_Config'!$A:$A,'Scoring_Config'!$D:$D,"Yes")="Yes",_xlfn.XLOOKUP("Dst_CIDR_17_22",'Scoring_Config'!$A:$A,'Scoring_Config'!$C:$C,5),0),"False,0")</f>
        <v>0</v>
      </c>
      <c r="AE1276" cm="1">
        <f t="array" ref="AE1276">IF(FALSE,"True," &amp; IF(_xlfn.XLOOKUP("SrcZone_IsAny",'Scoring_Config'!$A:$A,'Scoring_Config'!$D:$D,"Yes")="Yes",_xlfn.XLOOKUP("SrcZone_IsAny",'Scoring_Config'!$A:$A,'Scoring_Config'!$C:$C,10),0),"False,0")</f>
        <v>0</v>
      </c>
      <c r="AF1276" cm="1">
        <f t="array" ref="AF1276">IF(FALSE,"True," &amp; IF(_xlfn.XLOOKUP("DstZone_IsAny",'Scoring_Config'!$A:$A,'Scoring_Config'!$D:$D,"Yes")="Yes",_xlfn.XLOOKUP("DstZone_IsAny",'Scoring_Config'!$A:$A,'Scoring_Config'!$C:$C,10),0),"False,0")</f>
        <v>0</v>
      </c>
      <c r="AG1276" cm="1">
        <f t="array" ref="AG127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76" cm="1">
        <f t="array" ref="AH1276">IF(FALSE,"True," &amp; IF(_xlfn.XLOOKUP("App_Any_OR_RangeGt1000",'Scoring_Config'!$A:$A,'Scoring_Config'!$D:$D,"Yes")="Yes",_xlfn.XLOOKUP("App_Any_OR_RangeGt1000",'Scoring_Config'!$A:$A,'Scoring_Config'!$C:$C,10),0),"False,0")</f>
        <v>0</v>
      </c>
      <c r="AI1276" cm="1">
        <f t="array" ref="AI1276">IF(FALSE,"True," &amp; IF(_xlfn.XLOOKUP("Service_Insecure_Match",'Scoring_Config'!$A:$A,'Scoring_Config'!$D:$D,"Yes")="Yes",_xlfn.XLOOKUP("Service_Insecure_Match",'Scoring_Config'!$A:$A,'Scoring_Config'!$C:$C,5),0),"False,0")</f>
        <v>0</v>
      </c>
      <c r="AJ1276" cm="1">
        <f t="array" ref="AJ1276">IF(FALSE,"True," &amp; IF(_xlfn.XLOOKUP("Risky_Inbound",'Scoring_Config'!$A:$A,'Scoring_Config'!$D:$D,"Yes")="Yes",_xlfn.XLOOKUP("Risky_Inbound",'Scoring_Config'!$A:$A,'Scoring_Config'!$C:$C,50),0),"False,0")</f>
        <v>0</v>
      </c>
      <c r="AK1276" cm="1">
        <f t="array" ref="AK1276">IF(FALSE,"True," &amp; IF(_xlfn.XLOOKUP("Risky_Outbound",'Scoring_Config'!$A:$A,'Scoring_Config'!$D:$D,"Yes")="Yes",_xlfn.XLOOKUP("Risky_Outbound",'Scoring_Config'!$A:$A,'Scoring_Config'!$C:$C,25),0),"False,0")</f>
        <v>0</v>
      </c>
      <c r="AL1276" t="s">
        <v>6699</v>
      </c>
      <c r="AM1276" cm="1">
        <f t="array" ref="AM127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76" t="s">
        <v>6697</v>
      </c>
      <c r="AO1276" t="s">
        <v>6697</v>
      </c>
      <c r="AP1276" t="s">
        <v>6697</v>
      </c>
      <c r="AQ1276" cm="1">
        <f t="array" ref="AQ1276">IF(FALSE,"True," &amp; IF(_xlfn.XLOOKUP("Service_IsAny",'Scoring_Config'!$A:$A,'Scoring_Config'!$D:$D,"Yes")="Yes",_xlfn.XLOOKUP("Service_IsAny",'Scoring_Config'!$A:$A,'Scoring_Config'!$C:$C,0),0),"False,0")</f>
        <v>0</v>
      </c>
      <c r="AR1276">
        <v>0</v>
      </c>
      <c r="AS1276" cm="1">
        <f t="array" ref="AS1276">IF(FALSE,"True," &amp; IF(_xlfn.XLOOKUP("Service_RangeGt1000",'Scoring_Config'!$A:$A,'Scoring_Config'!$D:$D,"Yes")="Yes",_xlfn.XLOOKUP("Service_RangeGt1000",'Scoring_Config'!$A:$A,'Scoring_Config'!$C:$C,0),0),"False,0")</f>
        <v>0</v>
      </c>
      <c r="AT1276" cm="1">
        <f t="array" ref="AT1276">IF(FALSE,"True," &amp; IF(_xlfn.XLOOKUP("App_IsAny",'Scoring_Config'!$A:$A,'Scoring_Config'!$D:$D,"Yes")="Yes",_xlfn.XLOOKUP("App_IsAny",'Scoring_Config'!$A:$A,'Scoring_Config'!$C:$C,0),0),"False,0")</f>
        <v>0</v>
      </c>
      <c r="AU1276">
        <v>1</v>
      </c>
      <c r="AV1276" cm="1">
        <f t="array" ref="AV1276">IF(FALSE,"True," &amp; IF(_xlfn.XLOOKUP("App_RangeGt1000",'Scoring_Config'!$A:$A,'Scoring_Config'!$D:$D,"Yes")="Yes",_xlfn.XLOOKUP("App_RangeGt1000",'Scoring_Config'!$A:$A,'Scoring_Config'!$C:$C,0),0),"False,0")</f>
        <v>0</v>
      </c>
      <c r="AW1276" cm="1">
        <f t="array" ref="AW1276">IF(FALSE,"True," &amp; IF(_xlfn.XLOOKUP("Action_IsDenyOrDrop",'Scoring_Config'!$A:$A,'Scoring_Config'!$D:$D,"Yes")="Yes",_xlfn.XLOOKUP("Action_IsDenyOrDrop",'Scoring_Config'!$A:$A,'Scoring_Config'!$C:$C,0),0),"False,0")</f>
        <v>0</v>
      </c>
      <c r="AX1276" cm="1">
        <f t="array" ref="AX1276">IF(LEFT(AW1276,4)="True",0,(IF(LEFT(Y1276,4)="True",IF(_xlfn.XLOOKUP("Src_IsAny",'Scoring_Config'!$A:$A,'Scoring_Config'!$D:$D,"Yes")="Yes",_xlfn.XLOOKUP("Src_IsAny",'Scoring_Config'!$A:$A,'Scoring_Config'!$C:$C,10),0),0)+IF(LEFT(Z1276,4)="True",IF(_xlfn.XLOOKUP("Src_CIDR_Le_16",'Scoring_Config'!$A:$A,'Scoring_Config'!$D:$D,"Yes")="Yes",_xlfn.XLOOKUP("Src_CIDR_Le_16",'Scoring_Config'!$A:$A,'Scoring_Config'!$C:$C,10),0),0)+IF(LEFT(AA1276,4)="True",IF(_xlfn.XLOOKUP("Src_CIDR_17_22",'Scoring_Config'!$A:$A,'Scoring_Config'!$D:$D,"Yes")="Yes",_xlfn.XLOOKUP("Src_CIDR_17_22",'Scoring_Config'!$A:$A,'Scoring_Config'!$C:$C,5),0),0)+IF(LEFT(AB1276,4)="True",IF(_xlfn.XLOOKUP("Dst_IsAny",'Scoring_Config'!$A:$A,'Scoring_Config'!$D:$D,"Yes")="Yes",_xlfn.XLOOKUP("Dst_IsAny",'Scoring_Config'!$A:$A,'Scoring_Config'!$C:$C,10),0),0)+IF(LEFT(AC1276,4)="True",IF(_xlfn.XLOOKUP("Dst_CIDR_Le_16",'Scoring_Config'!$A:$A,'Scoring_Config'!$D:$D,"Yes")="Yes",_xlfn.XLOOKUP("Dst_CIDR_Le_16",'Scoring_Config'!$A:$A,'Scoring_Config'!$C:$C,10),0),0)+IF(LEFT(AD1276,4)="True",IF(_xlfn.XLOOKUP("Dst_CIDR_17_22",'Scoring_Config'!$A:$A,'Scoring_Config'!$D:$D,"Yes")="Yes",_xlfn.XLOOKUP("Dst_CIDR_17_22",'Scoring_Config'!$A:$A,'Scoring_Config'!$C:$C,5),0),0)+IF(LEFT(AE1276,4)="True",IF(_xlfn.XLOOKUP("SrcZone_IsAny",'Scoring_Config'!$A:$A,'Scoring_Config'!$D:$D,"Yes")="Yes",_xlfn.XLOOKUP("SrcZone_IsAny",'Scoring_Config'!$A:$A,'Scoring_Config'!$C:$C,10),0),0)+IF(LEFT(AF1276,4)="True",IF(_xlfn.XLOOKUP("DstZone_IsAny",'Scoring_Config'!$A:$A,'Scoring_Config'!$D:$D,"Yes")="Yes",_xlfn.XLOOKUP("DstZone_IsAny",'Scoring_Config'!$A:$A,'Scoring_Config'!$C:$C,10),0),0)+IF(LEFT(AG1276,4)="True",IF(_xlfn.XLOOKUP("Service_Any_OR_RangeGt1000",'Scoring_Config'!$A:$A,'Scoring_Config'!$D:$D,"Yes")="Yes",_xlfn.XLOOKUP("Service_Any_OR_RangeGt1000",'Scoring_Config'!$A:$A,'Scoring_Config'!$C:$C,10),0),0)+IF(LEFT(AH1276,4)="True",IF(_xlfn.XLOOKUP("App_Any_OR_RangeGt1000",'Scoring_Config'!$A:$A,'Scoring_Config'!$D:$D,"Yes")="Yes",_xlfn.XLOOKUP("App_Any_OR_RangeGt1000",'Scoring_Config'!$A:$A,'Scoring_Config'!$C:$C,10),0),0)+IF(LEFT(AI1276,4)="True",IF(_xlfn.XLOOKUP("Service_Insecure_Match",'Scoring_Config'!$A:$A,'Scoring_Config'!$D:$D,"Yes")="Yes",_xlfn.XLOOKUP("Service_Insecure_Match",'Scoring_Config'!$A:$A,'Scoring_Config'!$C:$C,5),0),0)+IF(LEFT(AJ1276,4)="True",IF(_xlfn.XLOOKUP("Risky_Inbound",'Scoring_Config'!$A:$A,'Scoring_Config'!$D:$D,"Yes")="Yes",_xlfn.XLOOKUP("Risky_Inbound",'Scoring_Config'!$A:$A,'Scoring_Config'!$C:$C,50),0),0)+IF(LEFT(AK1276,4)="True",IF(_xlfn.XLOOKUP("Risky_Outbound",'Scoring_Config'!$A:$A,'Scoring_Config'!$D:$D,"Yes")="Yes",_xlfn.XLOOKUP("Risky_Outbound",'Scoring_Config'!$A:$A,'Scoring_Config'!$C:$C,25),0),0)+IF(LEFT(AZ1276,4)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1276,FIND(",",AL1276)+1,100)),0)+IF(LEFT(AM1276,4)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1276,FIND(",",AN1276)+1,100)),0)+IF(_xlfn.XLOOKUP("Profile_Scoring",'Scoring_Config'!$A:$A,'Scoring_Config'!$D:$D,"Yes")="Yes",VALUE(MID(AO1276,FIND(",",AO1276)+1,100)),0)+IF(_xlfn.XLOOKUP("Options_Scoring",'Scoring_Config'!$A:$A,'Scoring_Config'!$D:$D,"Yes")="Yes",VALUE(MID(AP1276,FIND(",",AP1276)+1,100)),0)))</f>
        <v>0</v>
      </c>
      <c r="AZ1276" cm="1">
        <f t="array" ref="AZ1276">IF(FALSE,"True," &amp; IF(_xlfn.XLOOKUP("Migrate_Insecure",'Scoring_Config'!$A:$A,'Scoring_Config'!$D:$D,"Yes")="Yes",_xlfn.XLOOKUP("Migrate_Insecure",'Scoring_Config'!$A:$A,'Scoring_Config'!$C:$C,10),0),"False,0")</f>
        <v>0</v>
      </c>
    </row>
    <row r="1277" spans="1:52">
      <c r="A1277" t="s">
        <v>1979</v>
      </c>
      <c r="B1277" t="s">
        <v>3249</v>
      </c>
      <c r="C1277" t="s">
        <v>3542</v>
      </c>
      <c r="D1277" t="s">
        <v>3551</v>
      </c>
      <c r="E1277" t="s">
        <v>3563</v>
      </c>
      <c r="F1277" t="s">
        <v>3983</v>
      </c>
      <c r="G1277" t="s">
        <v>174</v>
      </c>
      <c r="H1277" t="s">
        <v>174</v>
      </c>
      <c r="I1277" t="s">
        <v>3937</v>
      </c>
      <c r="J1277" t="s">
        <v>661</v>
      </c>
      <c r="K1277" t="s">
        <v>1939</v>
      </c>
      <c r="L1277" t="s">
        <v>1327</v>
      </c>
      <c r="M1277" t="s">
        <v>1974</v>
      </c>
      <c r="N1277" t="s">
        <v>4315</v>
      </c>
      <c r="O1277" t="s">
        <v>4319</v>
      </c>
      <c r="P1277" t="s">
        <v>4322</v>
      </c>
      <c r="Q1277" t="s">
        <v>5219</v>
      </c>
      <c r="R1277" t="s">
        <v>5439</v>
      </c>
      <c r="S1277" t="s">
        <v>4324</v>
      </c>
      <c r="T1277" t="s">
        <v>5817</v>
      </c>
      <c r="U1277" t="s">
        <v>6572</v>
      </c>
      <c r="Y1277" cm="1">
        <f t="array" ref="Y1277">IF(TRUE,"True," &amp; IF(_xlfn.XLOOKUP("Src_IsAny",'Scoring_Config'!$A:$A,'Scoring_Config'!$D:$D,"Yes")="Yes",_xlfn.XLOOKUP("Src_IsAny",'Scoring_Config'!$A:$A,'Scoring_Config'!$C:$C,10),0),"False,0")</f>
        <v>0</v>
      </c>
      <c r="Z1277" cm="1">
        <f t="array" ref="Z1277">IF(FALSE,"True," &amp; IF(_xlfn.XLOOKUP("Src_CIDR_Le_16",'Scoring_Config'!$A:$A,'Scoring_Config'!$D:$D,"Yes")="Yes",_xlfn.XLOOKUP("Src_CIDR_Le_16",'Scoring_Config'!$A:$A,'Scoring_Config'!$C:$C,10),0),"False,0")</f>
        <v>0</v>
      </c>
      <c r="AA1277" cm="1">
        <f t="array" ref="AA1277">IF(FALSE,"True," &amp; IF(_xlfn.XLOOKUP("Src_CIDR_17_22",'Scoring_Config'!$A:$A,'Scoring_Config'!$D:$D,"Yes")="Yes",_xlfn.XLOOKUP("Src_CIDR_17_22",'Scoring_Config'!$A:$A,'Scoring_Config'!$C:$C,5),0),"False,0")</f>
        <v>0</v>
      </c>
      <c r="AB1277" cm="1">
        <f t="array" ref="AB1277">IF(FALSE,"True," &amp; IF(_xlfn.XLOOKUP("Dst_IsAny",'Scoring_Config'!$A:$A,'Scoring_Config'!$D:$D,"Yes")="Yes",_xlfn.XLOOKUP("Dst_IsAny",'Scoring_Config'!$A:$A,'Scoring_Config'!$C:$C,10),0),"False,0")</f>
        <v>0</v>
      </c>
      <c r="AC1277" cm="1">
        <f t="array" ref="AC1277">IF(FALSE,"True," &amp; IF(_xlfn.XLOOKUP("Dst_CIDR_Le_16",'Scoring_Config'!$A:$A,'Scoring_Config'!$D:$D,"Yes")="Yes",_xlfn.XLOOKUP("Dst_CIDR_Le_16",'Scoring_Config'!$A:$A,'Scoring_Config'!$C:$C,10),0),"False,0")</f>
        <v>0</v>
      </c>
      <c r="AD1277" cm="1">
        <f t="array" ref="AD1277">IF(FALSE,"True," &amp; IF(_xlfn.XLOOKUP("Dst_CIDR_17_22",'Scoring_Config'!$A:$A,'Scoring_Config'!$D:$D,"Yes")="Yes",_xlfn.XLOOKUP("Dst_CIDR_17_22",'Scoring_Config'!$A:$A,'Scoring_Config'!$C:$C,5),0),"False,0")</f>
        <v>0</v>
      </c>
      <c r="AE1277" cm="1">
        <f t="array" ref="AE1277">IF(FALSE,"True," &amp; IF(_xlfn.XLOOKUP("SrcZone_IsAny",'Scoring_Config'!$A:$A,'Scoring_Config'!$D:$D,"Yes")="Yes",_xlfn.XLOOKUP("SrcZone_IsAny",'Scoring_Config'!$A:$A,'Scoring_Config'!$C:$C,10),0),"False,0")</f>
        <v>0</v>
      </c>
      <c r="AF1277" cm="1">
        <f t="array" ref="AF1277">IF(FALSE,"True," &amp; IF(_xlfn.XLOOKUP("DstZone_IsAny",'Scoring_Config'!$A:$A,'Scoring_Config'!$D:$D,"Yes")="Yes",_xlfn.XLOOKUP("DstZone_IsAny",'Scoring_Config'!$A:$A,'Scoring_Config'!$C:$C,10),0),"False,0")</f>
        <v>0</v>
      </c>
      <c r="AG1277" cm="1">
        <f t="array" ref="AG127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77" cm="1">
        <f t="array" ref="AH1277">IF(FALSE,"True," &amp; IF(_xlfn.XLOOKUP("App_Any_OR_RangeGt1000",'Scoring_Config'!$A:$A,'Scoring_Config'!$D:$D,"Yes")="Yes",_xlfn.XLOOKUP("App_Any_OR_RangeGt1000",'Scoring_Config'!$A:$A,'Scoring_Config'!$C:$C,10),0),"False,0")</f>
        <v>0</v>
      </c>
      <c r="AI1277" cm="1">
        <f t="array" ref="AI1277">IF(FALSE,"True," &amp; IF(_xlfn.XLOOKUP("Service_Insecure_Match",'Scoring_Config'!$A:$A,'Scoring_Config'!$D:$D,"Yes")="Yes",_xlfn.XLOOKUP("Service_Insecure_Match",'Scoring_Config'!$A:$A,'Scoring_Config'!$C:$C,5),0),"False,0")</f>
        <v>0</v>
      </c>
      <c r="AJ1277" cm="1">
        <f t="array" ref="AJ1277">IF(FALSE,"True," &amp; IF(_xlfn.XLOOKUP("Risky_Inbound",'Scoring_Config'!$A:$A,'Scoring_Config'!$D:$D,"Yes")="Yes",_xlfn.XLOOKUP("Risky_Inbound",'Scoring_Config'!$A:$A,'Scoring_Config'!$C:$C,50),0),"False,0")</f>
        <v>0</v>
      </c>
      <c r="AK1277" cm="1">
        <f t="array" ref="AK1277">IF(FALSE,"True," &amp; IF(_xlfn.XLOOKUP("Risky_Outbound",'Scoring_Config'!$A:$A,'Scoring_Config'!$D:$D,"Yes")="Yes",_xlfn.XLOOKUP("Risky_Outbound",'Scoring_Config'!$A:$A,'Scoring_Config'!$C:$C,25),0),"False,0")</f>
        <v>0</v>
      </c>
      <c r="AL1277" t="s">
        <v>6697</v>
      </c>
      <c r="AM1277" cm="1">
        <f t="array" ref="AM127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77" t="s">
        <v>6697</v>
      </c>
      <c r="AO1277" t="s">
        <v>6697</v>
      </c>
      <c r="AP1277" t="s">
        <v>6697</v>
      </c>
      <c r="AQ1277" cm="1">
        <f t="array" ref="AQ1277">IF(FALSE,"True," &amp; IF(_xlfn.XLOOKUP("Service_IsAny",'Scoring_Config'!$A:$A,'Scoring_Config'!$D:$D,"Yes")="Yes",_xlfn.XLOOKUP("Service_IsAny",'Scoring_Config'!$A:$A,'Scoring_Config'!$C:$C,0),0),"False,0")</f>
        <v>0</v>
      </c>
      <c r="AR1277">
        <v>0</v>
      </c>
      <c r="AS1277" cm="1">
        <f t="array" ref="AS1277">IF(FALSE,"True," &amp; IF(_xlfn.XLOOKUP("Service_RangeGt1000",'Scoring_Config'!$A:$A,'Scoring_Config'!$D:$D,"Yes")="Yes",_xlfn.XLOOKUP("Service_RangeGt1000",'Scoring_Config'!$A:$A,'Scoring_Config'!$C:$C,0),0),"False,0")</f>
        <v>0</v>
      </c>
      <c r="AT1277" cm="1">
        <f t="array" ref="AT1277">IF(FALSE,"True," &amp; IF(_xlfn.XLOOKUP("App_IsAny",'Scoring_Config'!$A:$A,'Scoring_Config'!$D:$D,"Yes")="Yes",_xlfn.XLOOKUP("App_IsAny",'Scoring_Config'!$A:$A,'Scoring_Config'!$C:$C,0),0),"False,0")</f>
        <v>0</v>
      </c>
      <c r="AU1277">
        <v>9</v>
      </c>
      <c r="AV1277" cm="1">
        <f t="array" ref="AV1277">IF(FALSE,"True," &amp; IF(_xlfn.XLOOKUP("App_RangeGt1000",'Scoring_Config'!$A:$A,'Scoring_Config'!$D:$D,"Yes")="Yes",_xlfn.XLOOKUP("App_RangeGt1000",'Scoring_Config'!$A:$A,'Scoring_Config'!$C:$C,0),0),"False,0")</f>
        <v>0</v>
      </c>
      <c r="AW1277" cm="1">
        <f t="array" ref="AW1277">IF(FALSE,"True," &amp; IF(_xlfn.XLOOKUP("Action_IsDenyOrDrop",'Scoring_Config'!$A:$A,'Scoring_Config'!$D:$D,"Yes")="Yes",_xlfn.XLOOKUP("Action_IsDenyOrDrop",'Scoring_Config'!$A:$A,'Scoring_Config'!$C:$C,0),0),"False,0")</f>
        <v>0</v>
      </c>
      <c r="AX1277" cm="1">
        <f t="array" ref="AX1277">IF(LEFT(AW1277,4)="True",0,(IF(LEFT(Y1277,4)="True",IF(_xlfn.XLOOKUP("Src_IsAny",'Scoring_Config'!$A:$A,'Scoring_Config'!$D:$D,"Yes")="Yes",_xlfn.XLOOKUP("Src_IsAny",'Scoring_Config'!$A:$A,'Scoring_Config'!$C:$C,10),0),0)+IF(LEFT(Z1277,4)="True",IF(_xlfn.XLOOKUP("Src_CIDR_Le_16",'Scoring_Config'!$A:$A,'Scoring_Config'!$D:$D,"Yes")="Yes",_xlfn.XLOOKUP("Src_CIDR_Le_16",'Scoring_Config'!$A:$A,'Scoring_Config'!$C:$C,10),0),0)+IF(LEFT(AA1277,4)="True",IF(_xlfn.XLOOKUP("Src_CIDR_17_22",'Scoring_Config'!$A:$A,'Scoring_Config'!$D:$D,"Yes")="Yes",_xlfn.XLOOKUP("Src_CIDR_17_22",'Scoring_Config'!$A:$A,'Scoring_Config'!$C:$C,5),0),0)+IF(LEFT(AB1277,4)="True",IF(_xlfn.XLOOKUP("Dst_IsAny",'Scoring_Config'!$A:$A,'Scoring_Config'!$D:$D,"Yes")="Yes",_xlfn.XLOOKUP("Dst_IsAny",'Scoring_Config'!$A:$A,'Scoring_Config'!$C:$C,10),0),0)+IF(LEFT(AC1277,4)="True",IF(_xlfn.XLOOKUP("Dst_CIDR_Le_16",'Scoring_Config'!$A:$A,'Scoring_Config'!$D:$D,"Yes")="Yes",_xlfn.XLOOKUP("Dst_CIDR_Le_16",'Scoring_Config'!$A:$A,'Scoring_Config'!$C:$C,10),0),0)+IF(LEFT(AD1277,4)="True",IF(_xlfn.XLOOKUP("Dst_CIDR_17_22",'Scoring_Config'!$A:$A,'Scoring_Config'!$D:$D,"Yes")="Yes",_xlfn.XLOOKUP("Dst_CIDR_17_22",'Scoring_Config'!$A:$A,'Scoring_Config'!$C:$C,5),0),0)+IF(LEFT(AE1277,4)="True",IF(_xlfn.XLOOKUP("SrcZone_IsAny",'Scoring_Config'!$A:$A,'Scoring_Config'!$D:$D,"Yes")="Yes",_xlfn.XLOOKUP("SrcZone_IsAny",'Scoring_Config'!$A:$A,'Scoring_Config'!$C:$C,10),0),0)+IF(LEFT(AF1277,4)="True",IF(_xlfn.XLOOKUP("DstZone_IsAny",'Scoring_Config'!$A:$A,'Scoring_Config'!$D:$D,"Yes")="Yes",_xlfn.XLOOKUP("DstZone_IsAny",'Scoring_Config'!$A:$A,'Scoring_Config'!$C:$C,10),0),0)+IF(LEFT(AG1277,4)="True",IF(_xlfn.XLOOKUP("Service_Any_OR_RangeGt1000",'Scoring_Config'!$A:$A,'Scoring_Config'!$D:$D,"Yes")="Yes",_xlfn.XLOOKUP("Service_Any_OR_RangeGt1000",'Scoring_Config'!$A:$A,'Scoring_Config'!$C:$C,10),0),0)+IF(LEFT(AH1277,4)="True",IF(_xlfn.XLOOKUP("App_Any_OR_RangeGt1000",'Scoring_Config'!$A:$A,'Scoring_Config'!$D:$D,"Yes")="Yes",_xlfn.XLOOKUP("App_Any_OR_RangeGt1000",'Scoring_Config'!$A:$A,'Scoring_Config'!$C:$C,10),0),0)+IF(LEFT(AI1277,4)="True",IF(_xlfn.XLOOKUP("Service_Insecure_Match",'Scoring_Config'!$A:$A,'Scoring_Config'!$D:$D,"Yes")="Yes",_xlfn.XLOOKUP("Service_Insecure_Match",'Scoring_Config'!$A:$A,'Scoring_Config'!$C:$C,5),0),0)+IF(LEFT(AJ1277,4)="True",IF(_xlfn.XLOOKUP("Risky_Inbound",'Scoring_Config'!$A:$A,'Scoring_Config'!$D:$D,"Yes")="Yes",_xlfn.XLOOKUP("Risky_Inbound",'Scoring_Config'!$A:$A,'Scoring_Config'!$C:$C,50),0),0)+IF(LEFT(AK1277,4)="True",IF(_xlfn.XLOOKUP("Risky_Outbound",'Scoring_Config'!$A:$A,'Scoring_Config'!$D:$D,"Yes")="Yes",_xlfn.XLOOKUP("Risky_Outbound",'Scoring_Config'!$A:$A,'Scoring_Config'!$C:$C,25),0),0)+IF(LEFT(AZ1277,4)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1277,FIND(",",AL1277)+1,100)),0)+IF(LEFT(AM1277,4)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1277,FIND(",",AN1277)+1,100)),0)+IF(_xlfn.XLOOKUP("Profile_Scoring",'Scoring_Config'!$A:$A,'Scoring_Config'!$D:$D,"Yes")="Yes",VALUE(MID(AO1277,FIND(",",AO1277)+1,100)),0)+IF(_xlfn.XLOOKUP("Options_Scoring",'Scoring_Config'!$A:$A,'Scoring_Config'!$D:$D,"Yes")="Yes",VALUE(MID(AP1277,FIND(",",AP1277)+1,100)),0)))</f>
        <v>0</v>
      </c>
      <c r="AZ1277" cm="1">
        <f t="array" ref="AZ1277">IF(FALSE,"True," &amp; IF(_xlfn.XLOOKUP("Migrate_Insecure",'Scoring_Config'!$A:$A,'Scoring_Config'!$D:$D,"Yes")="Yes",_xlfn.XLOOKUP("Migrate_Insecure",'Scoring_Config'!$A:$A,'Scoring_Config'!$C:$C,10),0),"False,0")</f>
        <v>0</v>
      </c>
    </row>
    <row r="1278" spans="1:52">
      <c r="A1278" t="s">
        <v>1979</v>
      </c>
      <c r="B1278" t="s">
        <v>3250</v>
      </c>
      <c r="C1278" t="s">
        <v>3542</v>
      </c>
      <c r="D1278" t="s">
        <v>3545</v>
      </c>
      <c r="E1278" t="s">
        <v>3563</v>
      </c>
      <c r="F1278" t="s">
        <v>3937</v>
      </c>
      <c r="G1278" t="s">
        <v>533</v>
      </c>
      <c r="H1278" t="s">
        <v>174</v>
      </c>
      <c r="I1278" t="s">
        <v>3937</v>
      </c>
      <c r="J1278" t="s">
        <v>1231</v>
      </c>
      <c r="K1278" t="s">
        <v>1667</v>
      </c>
      <c r="L1278" t="s">
        <v>1327</v>
      </c>
      <c r="M1278" t="s">
        <v>1974</v>
      </c>
      <c r="N1278" t="s">
        <v>4315</v>
      </c>
      <c r="O1278" t="s">
        <v>4319</v>
      </c>
      <c r="P1278" t="s">
        <v>4322</v>
      </c>
      <c r="Q1278" t="s">
        <v>5219</v>
      </c>
      <c r="R1278" t="s">
        <v>5440</v>
      </c>
      <c r="S1278" t="s">
        <v>5440</v>
      </c>
      <c r="T1278" t="s">
        <v>5817</v>
      </c>
      <c r="U1278" t="s">
        <v>6573</v>
      </c>
      <c r="Y1278" cm="1">
        <f t="array" ref="Y1278">IF(FALSE,"True," &amp; IF(_xlfn.XLOOKUP("Src_IsAny",'Scoring_Config'!$A:$A,'Scoring_Config'!$D:$D,"Yes")="Yes",_xlfn.XLOOKUP("Src_IsAny",'Scoring_Config'!$A:$A,'Scoring_Config'!$C:$C,10),0),"False,0")</f>
        <v>0</v>
      </c>
      <c r="Z1278" cm="1">
        <f t="array" ref="Z1278">IF(FALSE,"True," &amp; IF(_xlfn.XLOOKUP("Src_CIDR_Le_16",'Scoring_Config'!$A:$A,'Scoring_Config'!$D:$D,"Yes")="Yes",_xlfn.XLOOKUP("Src_CIDR_Le_16",'Scoring_Config'!$A:$A,'Scoring_Config'!$C:$C,10),0),"False,0")</f>
        <v>0</v>
      </c>
      <c r="AA1278" cm="1">
        <f t="array" ref="AA1278">IF(FALSE,"True," &amp; IF(_xlfn.XLOOKUP("Src_CIDR_17_22",'Scoring_Config'!$A:$A,'Scoring_Config'!$D:$D,"Yes")="Yes",_xlfn.XLOOKUP("Src_CIDR_17_22",'Scoring_Config'!$A:$A,'Scoring_Config'!$C:$C,5),0),"False,0")</f>
        <v>0</v>
      </c>
      <c r="AB1278" cm="1">
        <f t="array" ref="AB1278">IF(FALSE,"True," &amp; IF(_xlfn.XLOOKUP("Dst_IsAny",'Scoring_Config'!$A:$A,'Scoring_Config'!$D:$D,"Yes")="Yes",_xlfn.XLOOKUP("Dst_IsAny",'Scoring_Config'!$A:$A,'Scoring_Config'!$C:$C,10),0),"False,0")</f>
        <v>0</v>
      </c>
      <c r="AC1278" cm="1">
        <f t="array" ref="AC1278">IF(FALSE,"True," &amp; IF(_xlfn.XLOOKUP("Dst_CIDR_Le_16",'Scoring_Config'!$A:$A,'Scoring_Config'!$D:$D,"Yes")="Yes",_xlfn.XLOOKUP("Dst_CIDR_Le_16",'Scoring_Config'!$A:$A,'Scoring_Config'!$C:$C,10),0),"False,0")</f>
        <v>0</v>
      </c>
      <c r="AD1278" cm="1">
        <f t="array" ref="AD1278">IF(FALSE,"True," &amp; IF(_xlfn.XLOOKUP("Dst_CIDR_17_22",'Scoring_Config'!$A:$A,'Scoring_Config'!$D:$D,"Yes")="Yes",_xlfn.XLOOKUP("Dst_CIDR_17_22",'Scoring_Config'!$A:$A,'Scoring_Config'!$C:$C,5),0),"False,0")</f>
        <v>0</v>
      </c>
      <c r="AE1278" cm="1">
        <f t="array" ref="AE1278">IF(FALSE,"True," &amp; IF(_xlfn.XLOOKUP("SrcZone_IsAny",'Scoring_Config'!$A:$A,'Scoring_Config'!$D:$D,"Yes")="Yes",_xlfn.XLOOKUP("SrcZone_IsAny",'Scoring_Config'!$A:$A,'Scoring_Config'!$C:$C,10),0),"False,0")</f>
        <v>0</v>
      </c>
      <c r="AF1278" cm="1">
        <f t="array" ref="AF1278">IF(FALSE,"True," &amp; IF(_xlfn.XLOOKUP("DstZone_IsAny",'Scoring_Config'!$A:$A,'Scoring_Config'!$D:$D,"Yes")="Yes",_xlfn.XLOOKUP("DstZone_IsAny",'Scoring_Config'!$A:$A,'Scoring_Config'!$C:$C,10),0),"False,0")</f>
        <v>0</v>
      </c>
      <c r="AG1278" cm="1">
        <f t="array" ref="AG127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78" cm="1">
        <f t="array" ref="AH1278">IF(FALSE,"True," &amp; IF(_xlfn.XLOOKUP("App_Any_OR_RangeGt1000",'Scoring_Config'!$A:$A,'Scoring_Config'!$D:$D,"Yes")="Yes",_xlfn.XLOOKUP("App_Any_OR_RangeGt1000",'Scoring_Config'!$A:$A,'Scoring_Config'!$C:$C,10),0),"False,0")</f>
        <v>0</v>
      </c>
      <c r="AI1278" cm="1">
        <f t="array" ref="AI1278">IF(FALSE,"True," &amp; IF(_xlfn.XLOOKUP("Service_Insecure_Match",'Scoring_Config'!$A:$A,'Scoring_Config'!$D:$D,"Yes")="Yes",_xlfn.XLOOKUP("Service_Insecure_Match",'Scoring_Config'!$A:$A,'Scoring_Config'!$C:$C,5),0),"False,0")</f>
        <v>0</v>
      </c>
      <c r="AJ1278" cm="1">
        <f t="array" ref="AJ1278">IF(FALSE,"True," &amp; IF(_xlfn.XLOOKUP("Risky_Inbound",'Scoring_Config'!$A:$A,'Scoring_Config'!$D:$D,"Yes")="Yes",_xlfn.XLOOKUP("Risky_Inbound",'Scoring_Config'!$A:$A,'Scoring_Config'!$C:$C,50),0),"False,0")</f>
        <v>0</v>
      </c>
      <c r="AK1278" cm="1">
        <f t="array" ref="AK1278">IF(FALSE,"True," &amp; IF(_xlfn.XLOOKUP("Risky_Outbound",'Scoring_Config'!$A:$A,'Scoring_Config'!$D:$D,"Yes")="Yes",_xlfn.XLOOKUP("Risky_Outbound",'Scoring_Config'!$A:$A,'Scoring_Config'!$C:$C,25),0),"False,0")</f>
        <v>0</v>
      </c>
      <c r="AL1278" t="s">
        <v>6697</v>
      </c>
      <c r="AM1278" cm="1">
        <f t="array" ref="AM127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78" t="s">
        <v>6697</v>
      </c>
      <c r="AO1278" t="s">
        <v>6697</v>
      </c>
      <c r="AP1278" t="s">
        <v>6697</v>
      </c>
      <c r="AQ1278" cm="1">
        <f t="array" ref="AQ1278">IF(FALSE,"True," &amp; IF(_xlfn.XLOOKUP("Service_IsAny",'Scoring_Config'!$A:$A,'Scoring_Config'!$D:$D,"Yes")="Yes",_xlfn.XLOOKUP("Service_IsAny",'Scoring_Config'!$A:$A,'Scoring_Config'!$C:$C,0),0),"False,0")</f>
        <v>0</v>
      </c>
      <c r="AR1278">
        <v>0</v>
      </c>
      <c r="AS1278" cm="1">
        <f t="array" ref="AS1278">IF(FALSE,"True," &amp; IF(_xlfn.XLOOKUP("Service_RangeGt1000",'Scoring_Config'!$A:$A,'Scoring_Config'!$D:$D,"Yes")="Yes",_xlfn.XLOOKUP("Service_RangeGt1000",'Scoring_Config'!$A:$A,'Scoring_Config'!$C:$C,0),0),"False,0")</f>
        <v>0</v>
      </c>
      <c r="AT1278" cm="1">
        <f t="array" ref="AT1278">IF(FALSE,"True," &amp; IF(_xlfn.XLOOKUP("App_IsAny",'Scoring_Config'!$A:$A,'Scoring_Config'!$D:$D,"Yes")="Yes",_xlfn.XLOOKUP("App_IsAny",'Scoring_Config'!$A:$A,'Scoring_Config'!$C:$C,0),0),"False,0")</f>
        <v>0</v>
      </c>
      <c r="AU1278">
        <v>1</v>
      </c>
      <c r="AV1278" cm="1">
        <f t="array" ref="AV1278">IF(FALSE,"True," &amp; IF(_xlfn.XLOOKUP("App_RangeGt1000",'Scoring_Config'!$A:$A,'Scoring_Config'!$D:$D,"Yes")="Yes",_xlfn.XLOOKUP("App_RangeGt1000",'Scoring_Config'!$A:$A,'Scoring_Config'!$C:$C,0),0),"False,0")</f>
        <v>0</v>
      </c>
      <c r="AW1278" cm="1">
        <f t="array" ref="AW1278">IF(FALSE,"True," &amp; IF(_xlfn.XLOOKUP("Action_IsDenyOrDrop",'Scoring_Config'!$A:$A,'Scoring_Config'!$D:$D,"Yes")="Yes",_xlfn.XLOOKUP("Action_IsDenyOrDrop",'Scoring_Config'!$A:$A,'Scoring_Config'!$C:$C,0),0),"False,0")</f>
        <v>0</v>
      </c>
      <c r="AX1278" cm="1">
        <f t="array" ref="AX1278">IF(LEFT(AW1278,4)="True",0,(IF(LEFT(Y1278,4)="True",IF(_xlfn.XLOOKUP("Src_IsAny",'Scoring_Config'!$A:$A,'Scoring_Config'!$D:$D,"Yes")="Yes",_xlfn.XLOOKUP("Src_IsAny",'Scoring_Config'!$A:$A,'Scoring_Config'!$C:$C,10),0),0)+IF(LEFT(Z1278,4)="True",IF(_xlfn.XLOOKUP("Src_CIDR_Le_16",'Scoring_Config'!$A:$A,'Scoring_Config'!$D:$D,"Yes")="Yes",_xlfn.XLOOKUP("Src_CIDR_Le_16",'Scoring_Config'!$A:$A,'Scoring_Config'!$C:$C,10),0),0)+IF(LEFT(AA1278,4)="True",IF(_xlfn.XLOOKUP("Src_CIDR_17_22",'Scoring_Config'!$A:$A,'Scoring_Config'!$D:$D,"Yes")="Yes",_xlfn.XLOOKUP("Src_CIDR_17_22",'Scoring_Config'!$A:$A,'Scoring_Config'!$C:$C,5),0),0)+IF(LEFT(AB1278,4)="True",IF(_xlfn.XLOOKUP("Dst_IsAny",'Scoring_Config'!$A:$A,'Scoring_Config'!$D:$D,"Yes")="Yes",_xlfn.XLOOKUP("Dst_IsAny",'Scoring_Config'!$A:$A,'Scoring_Config'!$C:$C,10),0),0)+IF(LEFT(AC1278,4)="True",IF(_xlfn.XLOOKUP("Dst_CIDR_Le_16",'Scoring_Config'!$A:$A,'Scoring_Config'!$D:$D,"Yes")="Yes",_xlfn.XLOOKUP("Dst_CIDR_Le_16",'Scoring_Config'!$A:$A,'Scoring_Config'!$C:$C,10),0),0)+IF(LEFT(AD1278,4)="True",IF(_xlfn.XLOOKUP("Dst_CIDR_17_22",'Scoring_Config'!$A:$A,'Scoring_Config'!$D:$D,"Yes")="Yes",_xlfn.XLOOKUP("Dst_CIDR_17_22",'Scoring_Config'!$A:$A,'Scoring_Config'!$C:$C,5),0),0)+IF(LEFT(AE1278,4)="True",IF(_xlfn.XLOOKUP("SrcZone_IsAny",'Scoring_Config'!$A:$A,'Scoring_Config'!$D:$D,"Yes")="Yes",_xlfn.XLOOKUP("SrcZone_IsAny",'Scoring_Config'!$A:$A,'Scoring_Config'!$C:$C,10),0),0)+IF(LEFT(AF1278,4)="True",IF(_xlfn.XLOOKUP("DstZone_IsAny",'Scoring_Config'!$A:$A,'Scoring_Config'!$D:$D,"Yes")="Yes",_xlfn.XLOOKUP("DstZone_IsAny",'Scoring_Config'!$A:$A,'Scoring_Config'!$C:$C,10),0),0)+IF(LEFT(AG1278,4)="True",IF(_xlfn.XLOOKUP("Service_Any_OR_RangeGt1000",'Scoring_Config'!$A:$A,'Scoring_Config'!$D:$D,"Yes")="Yes",_xlfn.XLOOKUP("Service_Any_OR_RangeGt1000",'Scoring_Config'!$A:$A,'Scoring_Config'!$C:$C,10),0),0)+IF(LEFT(AH1278,4)="True",IF(_xlfn.XLOOKUP("App_Any_OR_RangeGt1000",'Scoring_Config'!$A:$A,'Scoring_Config'!$D:$D,"Yes")="Yes",_xlfn.XLOOKUP("App_Any_OR_RangeGt1000",'Scoring_Config'!$A:$A,'Scoring_Config'!$C:$C,10),0),0)+IF(LEFT(AI1278,4)="True",IF(_xlfn.XLOOKUP("Service_Insecure_Match",'Scoring_Config'!$A:$A,'Scoring_Config'!$D:$D,"Yes")="Yes",_xlfn.XLOOKUP("Service_Insecure_Match",'Scoring_Config'!$A:$A,'Scoring_Config'!$C:$C,5),0),0)+IF(LEFT(AJ1278,4)="True",IF(_xlfn.XLOOKUP("Risky_Inbound",'Scoring_Config'!$A:$A,'Scoring_Config'!$D:$D,"Yes")="Yes",_xlfn.XLOOKUP("Risky_Inbound",'Scoring_Config'!$A:$A,'Scoring_Config'!$C:$C,50),0),0)+IF(LEFT(AK1278,4)="True",IF(_xlfn.XLOOKUP("Risky_Outbound",'Scoring_Config'!$A:$A,'Scoring_Config'!$D:$D,"Yes")="Yes",_xlfn.XLOOKUP("Risky_Outbound",'Scoring_Config'!$A:$A,'Scoring_Config'!$C:$C,25),0),0)+IF(LEFT(AZ1278,4)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1278,FIND(",",AL1278)+1,100)),0)+IF(LEFT(AM1278,4)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1278,FIND(",",AN1278)+1,100)),0)+IF(_xlfn.XLOOKUP("Profile_Scoring",'Scoring_Config'!$A:$A,'Scoring_Config'!$D:$D,"Yes")="Yes",VALUE(MID(AO1278,FIND(",",AO1278)+1,100)),0)+IF(_xlfn.XLOOKUP("Options_Scoring",'Scoring_Config'!$A:$A,'Scoring_Config'!$D:$D,"Yes")="Yes",VALUE(MID(AP1278,FIND(",",AP1278)+1,100)),0)))</f>
        <v>0</v>
      </c>
      <c r="AZ1278" cm="1">
        <f t="array" ref="AZ1278">IF(FALSE,"True," &amp; IF(_xlfn.XLOOKUP("Migrate_Insecure",'Scoring_Config'!$A:$A,'Scoring_Config'!$D:$D,"Yes")="Yes",_xlfn.XLOOKUP("Migrate_Insecure",'Scoring_Config'!$A:$A,'Scoring_Config'!$C:$C,10),0),"False,0")</f>
        <v>0</v>
      </c>
    </row>
    <row r="1279" spans="1:52">
      <c r="A1279" t="s">
        <v>1979</v>
      </c>
      <c r="B1279" t="s">
        <v>3251</v>
      </c>
      <c r="C1279" t="s">
        <v>3542</v>
      </c>
      <c r="D1279" t="s">
        <v>3545</v>
      </c>
      <c r="E1279" t="s">
        <v>3563</v>
      </c>
      <c r="F1279" t="s">
        <v>3607</v>
      </c>
      <c r="G1279" t="s">
        <v>90</v>
      </c>
      <c r="H1279" t="s">
        <v>174</v>
      </c>
      <c r="I1279" t="s">
        <v>4092</v>
      </c>
      <c r="J1279" t="s">
        <v>1232</v>
      </c>
      <c r="K1279" t="s">
        <v>1667</v>
      </c>
      <c r="L1279" t="s">
        <v>1327</v>
      </c>
      <c r="M1279" t="s">
        <v>1974</v>
      </c>
      <c r="N1279" t="s">
        <v>4315</v>
      </c>
      <c r="O1279" t="s">
        <v>4319</v>
      </c>
      <c r="P1279" t="s">
        <v>4322</v>
      </c>
      <c r="Q1279" t="s">
        <v>4611</v>
      </c>
      <c r="R1279" t="s">
        <v>5440</v>
      </c>
      <c r="S1279" t="s">
        <v>5440</v>
      </c>
      <c r="T1279" t="s">
        <v>5817</v>
      </c>
      <c r="U1279" t="s">
        <v>6574</v>
      </c>
      <c r="Y1279" cm="1">
        <f t="array" ref="Y1279">IF(FALSE,"True," &amp; IF(_xlfn.XLOOKUP("Src_IsAny",'Scoring_Config'!$A:$A,'Scoring_Config'!$D:$D,"Yes")="Yes",_xlfn.XLOOKUP("Src_IsAny",'Scoring_Config'!$A:$A,'Scoring_Config'!$C:$C,10),0),"False,0")</f>
        <v>0</v>
      </c>
      <c r="Z1279" cm="1">
        <f t="array" ref="Z1279">IF(FALSE,"True," &amp; IF(_xlfn.XLOOKUP("Src_CIDR_Le_16",'Scoring_Config'!$A:$A,'Scoring_Config'!$D:$D,"Yes")="Yes",_xlfn.XLOOKUP("Src_CIDR_Le_16",'Scoring_Config'!$A:$A,'Scoring_Config'!$C:$C,10),0),"False,0")</f>
        <v>0</v>
      </c>
      <c r="AA1279" cm="1">
        <f t="array" ref="AA1279">IF(FALSE,"True," &amp; IF(_xlfn.XLOOKUP("Src_CIDR_17_22",'Scoring_Config'!$A:$A,'Scoring_Config'!$D:$D,"Yes")="Yes",_xlfn.XLOOKUP("Src_CIDR_17_22",'Scoring_Config'!$A:$A,'Scoring_Config'!$C:$C,5),0),"False,0")</f>
        <v>0</v>
      </c>
      <c r="AB1279" cm="1">
        <f t="array" ref="AB1279">IF(FALSE,"True," &amp; IF(_xlfn.XLOOKUP("Dst_IsAny",'Scoring_Config'!$A:$A,'Scoring_Config'!$D:$D,"Yes")="Yes",_xlfn.XLOOKUP("Dst_IsAny",'Scoring_Config'!$A:$A,'Scoring_Config'!$C:$C,10),0),"False,0")</f>
        <v>0</v>
      </c>
      <c r="AC1279" cm="1">
        <f t="array" ref="AC1279">IF(FALSE,"True," &amp; IF(_xlfn.XLOOKUP("Dst_CIDR_Le_16",'Scoring_Config'!$A:$A,'Scoring_Config'!$D:$D,"Yes")="Yes",_xlfn.XLOOKUP("Dst_CIDR_Le_16",'Scoring_Config'!$A:$A,'Scoring_Config'!$C:$C,10),0),"False,0")</f>
        <v>0</v>
      </c>
      <c r="AD1279" cm="1">
        <f t="array" ref="AD1279">IF(FALSE,"True," &amp; IF(_xlfn.XLOOKUP("Dst_CIDR_17_22",'Scoring_Config'!$A:$A,'Scoring_Config'!$D:$D,"Yes")="Yes",_xlfn.XLOOKUP("Dst_CIDR_17_22",'Scoring_Config'!$A:$A,'Scoring_Config'!$C:$C,5),0),"False,0")</f>
        <v>0</v>
      </c>
      <c r="AE1279" cm="1">
        <f t="array" ref="AE1279">IF(FALSE,"True," &amp; IF(_xlfn.XLOOKUP("SrcZone_IsAny",'Scoring_Config'!$A:$A,'Scoring_Config'!$D:$D,"Yes")="Yes",_xlfn.XLOOKUP("SrcZone_IsAny",'Scoring_Config'!$A:$A,'Scoring_Config'!$C:$C,10),0),"False,0")</f>
        <v>0</v>
      </c>
      <c r="AF1279" cm="1">
        <f t="array" ref="AF1279">IF(FALSE,"True," &amp; IF(_xlfn.XLOOKUP("DstZone_IsAny",'Scoring_Config'!$A:$A,'Scoring_Config'!$D:$D,"Yes")="Yes",_xlfn.XLOOKUP("DstZone_IsAny",'Scoring_Config'!$A:$A,'Scoring_Config'!$C:$C,10),0),"False,0")</f>
        <v>0</v>
      </c>
      <c r="AG1279" cm="1">
        <f t="array" ref="AG127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79" cm="1">
        <f t="array" ref="AH1279">IF(FALSE,"True," &amp; IF(_xlfn.XLOOKUP("App_Any_OR_RangeGt1000",'Scoring_Config'!$A:$A,'Scoring_Config'!$D:$D,"Yes")="Yes",_xlfn.XLOOKUP("App_Any_OR_RangeGt1000",'Scoring_Config'!$A:$A,'Scoring_Config'!$C:$C,10),0),"False,0")</f>
        <v>0</v>
      </c>
      <c r="AI1279" cm="1">
        <f t="array" ref="AI1279">IF(FALSE,"True," &amp; IF(_xlfn.XLOOKUP("Service_Insecure_Match",'Scoring_Config'!$A:$A,'Scoring_Config'!$D:$D,"Yes")="Yes",_xlfn.XLOOKUP("Service_Insecure_Match",'Scoring_Config'!$A:$A,'Scoring_Config'!$C:$C,5),0),"False,0")</f>
        <v>0</v>
      </c>
      <c r="AJ1279" cm="1">
        <f t="array" ref="AJ1279">IF(FALSE,"True," &amp; IF(_xlfn.XLOOKUP("Risky_Inbound",'Scoring_Config'!$A:$A,'Scoring_Config'!$D:$D,"Yes")="Yes",_xlfn.XLOOKUP("Risky_Inbound",'Scoring_Config'!$A:$A,'Scoring_Config'!$C:$C,50),0),"False,0")</f>
        <v>0</v>
      </c>
      <c r="AK1279" cm="1">
        <f t="array" ref="AK1279">IF(FALSE,"True," &amp; IF(_xlfn.XLOOKUP("Risky_Outbound",'Scoring_Config'!$A:$A,'Scoring_Config'!$D:$D,"Yes")="Yes",_xlfn.XLOOKUP("Risky_Outbound",'Scoring_Config'!$A:$A,'Scoring_Config'!$C:$C,25),0),"False,0")</f>
        <v>0</v>
      </c>
      <c r="AL1279" t="s">
        <v>6697</v>
      </c>
      <c r="AM1279" cm="1">
        <f t="array" ref="AM127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79" t="s">
        <v>6697</v>
      </c>
      <c r="AO1279" t="s">
        <v>6697</v>
      </c>
      <c r="AP1279" t="s">
        <v>6697</v>
      </c>
      <c r="AQ1279" cm="1">
        <f t="array" ref="AQ1279">IF(FALSE,"True," &amp; IF(_xlfn.XLOOKUP("Service_IsAny",'Scoring_Config'!$A:$A,'Scoring_Config'!$D:$D,"Yes")="Yes",_xlfn.XLOOKUP("Service_IsAny",'Scoring_Config'!$A:$A,'Scoring_Config'!$C:$C,0),0),"False,0")</f>
        <v>0</v>
      </c>
      <c r="AR1279">
        <v>0</v>
      </c>
      <c r="AS1279" cm="1">
        <f t="array" ref="AS1279">IF(FALSE,"True," &amp; IF(_xlfn.XLOOKUP("Service_RangeGt1000",'Scoring_Config'!$A:$A,'Scoring_Config'!$D:$D,"Yes")="Yes",_xlfn.XLOOKUP("Service_RangeGt1000",'Scoring_Config'!$A:$A,'Scoring_Config'!$C:$C,0),0),"False,0")</f>
        <v>0</v>
      </c>
      <c r="AT1279" cm="1">
        <f t="array" ref="AT1279">IF(FALSE,"True," &amp; IF(_xlfn.XLOOKUP("App_IsAny",'Scoring_Config'!$A:$A,'Scoring_Config'!$D:$D,"Yes")="Yes",_xlfn.XLOOKUP("App_IsAny",'Scoring_Config'!$A:$A,'Scoring_Config'!$C:$C,0),0),"False,0")</f>
        <v>0</v>
      </c>
      <c r="AU1279">
        <v>1</v>
      </c>
      <c r="AV1279" cm="1">
        <f t="array" ref="AV1279">IF(FALSE,"True," &amp; IF(_xlfn.XLOOKUP("App_RangeGt1000",'Scoring_Config'!$A:$A,'Scoring_Config'!$D:$D,"Yes")="Yes",_xlfn.XLOOKUP("App_RangeGt1000",'Scoring_Config'!$A:$A,'Scoring_Config'!$C:$C,0),0),"False,0")</f>
        <v>0</v>
      </c>
      <c r="AW1279" cm="1">
        <f t="array" ref="AW1279">IF(FALSE,"True," &amp; IF(_xlfn.XLOOKUP("Action_IsDenyOrDrop",'Scoring_Config'!$A:$A,'Scoring_Config'!$D:$D,"Yes")="Yes",_xlfn.XLOOKUP("Action_IsDenyOrDrop",'Scoring_Config'!$A:$A,'Scoring_Config'!$C:$C,0),0),"False,0")</f>
        <v>0</v>
      </c>
      <c r="AX1279" cm="1">
        <f t="array" ref="AX1279">IF(LEFT(AW1279,4)="True",0,(IF(LEFT(Y1279,4)="True",IF(_xlfn.XLOOKUP("Src_IsAny",'Scoring_Config'!$A:$A,'Scoring_Config'!$D:$D,"Yes")="Yes",_xlfn.XLOOKUP("Src_IsAny",'Scoring_Config'!$A:$A,'Scoring_Config'!$C:$C,10),0),0)+IF(LEFT(Z1279,4)="True",IF(_xlfn.XLOOKUP("Src_CIDR_Le_16",'Scoring_Config'!$A:$A,'Scoring_Config'!$D:$D,"Yes")="Yes",_xlfn.XLOOKUP("Src_CIDR_Le_16",'Scoring_Config'!$A:$A,'Scoring_Config'!$C:$C,10),0),0)+IF(LEFT(AA1279,4)="True",IF(_xlfn.XLOOKUP("Src_CIDR_17_22",'Scoring_Config'!$A:$A,'Scoring_Config'!$D:$D,"Yes")="Yes",_xlfn.XLOOKUP("Src_CIDR_17_22",'Scoring_Config'!$A:$A,'Scoring_Config'!$C:$C,5),0),0)+IF(LEFT(AB1279,4)="True",IF(_xlfn.XLOOKUP("Dst_IsAny",'Scoring_Config'!$A:$A,'Scoring_Config'!$D:$D,"Yes")="Yes",_xlfn.XLOOKUP("Dst_IsAny",'Scoring_Config'!$A:$A,'Scoring_Config'!$C:$C,10),0),0)+IF(LEFT(AC1279,4)="True",IF(_xlfn.XLOOKUP("Dst_CIDR_Le_16",'Scoring_Config'!$A:$A,'Scoring_Config'!$D:$D,"Yes")="Yes",_xlfn.XLOOKUP("Dst_CIDR_Le_16",'Scoring_Config'!$A:$A,'Scoring_Config'!$C:$C,10),0),0)+IF(LEFT(AD1279,4)="True",IF(_xlfn.XLOOKUP("Dst_CIDR_17_22",'Scoring_Config'!$A:$A,'Scoring_Config'!$D:$D,"Yes")="Yes",_xlfn.XLOOKUP("Dst_CIDR_17_22",'Scoring_Config'!$A:$A,'Scoring_Config'!$C:$C,5),0),0)+IF(LEFT(AE1279,4)="True",IF(_xlfn.XLOOKUP("SrcZone_IsAny",'Scoring_Config'!$A:$A,'Scoring_Config'!$D:$D,"Yes")="Yes",_xlfn.XLOOKUP("SrcZone_IsAny",'Scoring_Config'!$A:$A,'Scoring_Config'!$C:$C,10),0),0)+IF(LEFT(AF1279,4)="True",IF(_xlfn.XLOOKUP("DstZone_IsAny",'Scoring_Config'!$A:$A,'Scoring_Config'!$D:$D,"Yes")="Yes",_xlfn.XLOOKUP("DstZone_IsAny",'Scoring_Config'!$A:$A,'Scoring_Config'!$C:$C,10),0),0)+IF(LEFT(AG1279,4)="True",IF(_xlfn.XLOOKUP("Service_Any_OR_RangeGt1000",'Scoring_Config'!$A:$A,'Scoring_Config'!$D:$D,"Yes")="Yes",_xlfn.XLOOKUP("Service_Any_OR_RangeGt1000",'Scoring_Config'!$A:$A,'Scoring_Config'!$C:$C,10),0),0)+IF(LEFT(AH1279,4)="True",IF(_xlfn.XLOOKUP("App_Any_OR_RangeGt1000",'Scoring_Config'!$A:$A,'Scoring_Config'!$D:$D,"Yes")="Yes",_xlfn.XLOOKUP("App_Any_OR_RangeGt1000",'Scoring_Config'!$A:$A,'Scoring_Config'!$C:$C,10),0),0)+IF(LEFT(AI1279,4)="True",IF(_xlfn.XLOOKUP("Service_Insecure_Match",'Scoring_Config'!$A:$A,'Scoring_Config'!$D:$D,"Yes")="Yes",_xlfn.XLOOKUP("Service_Insecure_Match",'Scoring_Config'!$A:$A,'Scoring_Config'!$C:$C,5),0),0)+IF(LEFT(AJ1279,4)="True",IF(_xlfn.XLOOKUP("Risky_Inbound",'Scoring_Config'!$A:$A,'Scoring_Config'!$D:$D,"Yes")="Yes",_xlfn.XLOOKUP("Risky_Inbound",'Scoring_Config'!$A:$A,'Scoring_Config'!$C:$C,50),0),0)+IF(LEFT(AK1279,4)="True",IF(_xlfn.XLOOKUP("Risky_Outbound",'Scoring_Config'!$A:$A,'Scoring_Config'!$D:$D,"Yes")="Yes",_xlfn.XLOOKUP("Risky_Outbound",'Scoring_Config'!$A:$A,'Scoring_Config'!$C:$C,25),0),0)+IF(LEFT(AZ1279,4)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1279,FIND(",",AL1279)+1,100)),0)+IF(LEFT(AM1279,4)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1279,FIND(",",AN1279)+1,100)),0)+IF(_xlfn.XLOOKUP("Profile_Scoring",'Scoring_Config'!$A:$A,'Scoring_Config'!$D:$D,"Yes")="Yes",VALUE(MID(AO1279,FIND(",",AO1279)+1,100)),0)+IF(_xlfn.XLOOKUP("Options_Scoring",'Scoring_Config'!$A:$A,'Scoring_Config'!$D:$D,"Yes")="Yes",VALUE(MID(AP1279,FIND(",",AP1279)+1,100)),0)))</f>
        <v>0</v>
      </c>
      <c r="AZ1279" cm="1">
        <f t="array" ref="AZ1279">IF(FALSE,"True," &amp; IF(_xlfn.XLOOKUP("Migrate_Insecure",'Scoring_Config'!$A:$A,'Scoring_Config'!$D:$D,"Yes")="Yes",_xlfn.XLOOKUP("Migrate_Insecure",'Scoring_Config'!$A:$A,'Scoring_Config'!$C:$C,10),0),"False,0")</f>
        <v>0</v>
      </c>
    </row>
    <row r="1280" spans="1:52">
      <c r="A1280" t="s">
        <v>1979</v>
      </c>
      <c r="B1280" t="s">
        <v>3252</v>
      </c>
      <c r="C1280" t="s">
        <v>3542</v>
      </c>
      <c r="D1280" t="s">
        <v>3545</v>
      </c>
      <c r="E1280" t="s">
        <v>3563</v>
      </c>
      <c r="F1280" t="s">
        <v>3937</v>
      </c>
      <c r="G1280" t="s">
        <v>666</v>
      </c>
      <c r="H1280" t="s">
        <v>174</v>
      </c>
      <c r="I1280" t="s">
        <v>4284</v>
      </c>
      <c r="J1280" t="s">
        <v>1233</v>
      </c>
      <c r="K1280" t="s">
        <v>1666</v>
      </c>
      <c r="L1280" t="s">
        <v>1327</v>
      </c>
      <c r="M1280" t="s">
        <v>1974</v>
      </c>
      <c r="N1280" t="s">
        <v>4315</v>
      </c>
      <c r="O1280" t="s">
        <v>4319</v>
      </c>
      <c r="P1280" t="s">
        <v>4321</v>
      </c>
      <c r="Q1280" t="s">
        <v>5220</v>
      </c>
      <c r="R1280" t="s">
        <v>5440</v>
      </c>
      <c r="S1280" t="s">
        <v>5440</v>
      </c>
      <c r="T1280" t="s">
        <v>5856</v>
      </c>
      <c r="U1280" t="s">
        <v>6575</v>
      </c>
      <c r="Y1280" cm="1">
        <f t="array" ref="Y1280">IF(FALSE,"True," &amp; IF(_xlfn.XLOOKUP("Src_IsAny",'Scoring_Config'!$A:$A,'Scoring_Config'!$D:$D,"Yes")="Yes",_xlfn.XLOOKUP("Src_IsAny",'Scoring_Config'!$A:$A,'Scoring_Config'!$C:$C,10),0),"False,0")</f>
        <v>0</v>
      </c>
      <c r="Z1280" cm="1">
        <f t="array" ref="Z1280">IF(FALSE,"True," &amp; IF(_xlfn.XLOOKUP("Src_CIDR_Le_16",'Scoring_Config'!$A:$A,'Scoring_Config'!$D:$D,"Yes")="Yes",_xlfn.XLOOKUP("Src_CIDR_Le_16",'Scoring_Config'!$A:$A,'Scoring_Config'!$C:$C,10),0),"False,0")</f>
        <v>0</v>
      </c>
      <c r="AA1280" cm="1">
        <f t="array" ref="AA1280">IF(FALSE,"True," &amp; IF(_xlfn.XLOOKUP("Src_CIDR_17_22",'Scoring_Config'!$A:$A,'Scoring_Config'!$D:$D,"Yes")="Yes",_xlfn.XLOOKUP("Src_CIDR_17_22",'Scoring_Config'!$A:$A,'Scoring_Config'!$C:$C,5),0),"False,0")</f>
        <v>0</v>
      </c>
      <c r="AB1280" cm="1">
        <f t="array" ref="AB1280">IF(FALSE,"True," &amp; IF(_xlfn.XLOOKUP("Dst_IsAny",'Scoring_Config'!$A:$A,'Scoring_Config'!$D:$D,"Yes")="Yes",_xlfn.XLOOKUP("Dst_IsAny",'Scoring_Config'!$A:$A,'Scoring_Config'!$C:$C,10),0),"False,0")</f>
        <v>0</v>
      </c>
      <c r="AC1280" cm="1">
        <f t="array" ref="AC1280">IF(FALSE,"True," &amp; IF(_xlfn.XLOOKUP("Dst_CIDR_Le_16",'Scoring_Config'!$A:$A,'Scoring_Config'!$D:$D,"Yes")="Yes",_xlfn.XLOOKUP("Dst_CIDR_Le_16",'Scoring_Config'!$A:$A,'Scoring_Config'!$C:$C,10),0),"False,0")</f>
        <v>0</v>
      </c>
      <c r="AD1280" cm="1">
        <f t="array" ref="AD1280">IF(FALSE,"True," &amp; IF(_xlfn.XLOOKUP("Dst_CIDR_17_22",'Scoring_Config'!$A:$A,'Scoring_Config'!$D:$D,"Yes")="Yes",_xlfn.XLOOKUP("Dst_CIDR_17_22",'Scoring_Config'!$A:$A,'Scoring_Config'!$C:$C,5),0),"False,0")</f>
        <v>0</v>
      </c>
      <c r="AE1280" cm="1">
        <f t="array" ref="AE1280">IF(FALSE,"True," &amp; IF(_xlfn.XLOOKUP("SrcZone_IsAny",'Scoring_Config'!$A:$A,'Scoring_Config'!$D:$D,"Yes")="Yes",_xlfn.XLOOKUP("SrcZone_IsAny",'Scoring_Config'!$A:$A,'Scoring_Config'!$C:$C,10),0),"False,0")</f>
        <v>0</v>
      </c>
      <c r="AF1280" cm="1">
        <f t="array" ref="AF1280">IF(FALSE,"True," &amp; IF(_xlfn.XLOOKUP("DstZone_IsAny",'Scoring_Config'!$A:$A,'Scoring_Config'!$D:$D,"Yes")="Yes",_xlfn.XLOOKUP("DstZone_IsAny",'Scoring_Config'!$A:$A,'Scoring_Config'!$C:$C,10),0),"False,0")</f>
        <v>0</v>
      </c>
      <c r="AG1280" cm="1">
        <f t="array" ref="AG128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80" cm="1">
        <f t="array" ref="AH1280">IF(FALSE,"True," &amp; IF(_xlfn.XLOOKUP("App_Any_OR_RangeGt1000",'Scoring_Config'!$A:$A,'Scoring_Config'!$D:$D,"Yes")="Yes",_xlfn.XLOOKUP("App_Any_OR_RangeGt1000",'Scoring_Config'!$A:$A,'Scoring_Config'!$C:$C,10),0),"False,0")</f>
        <v>0</v>
      </c>
      <c r="AI1280" cm="1">
        <f t="array" ref="AI1280">IF(FALSE,"True," &amp; IF(_xlfn.XLOOKUP("Service_Insecure_Match",'Scoring_Config'!$A:$A,'Scoring_Config'!$D:$D,"Yes")="Yes",_xlfn.XLOOKUP("Service_Insecure_Match",'Scoring_Config'!$A:$A,'Scoring_Config'!$C:$C,5),0),"False,0")</f>
        <v>0</v>
      </c>
      <c r="AJ1280" cm="1">
        <f t="array" ref="AJ1280">IF(FALSE,"True," &amp; IF(_xlfn.XLOOKUP("Risky_Inbound",'Scoring_Config'!$A:$A,'Scoring_Config'!$D:$D,"Yes")="Yes",_xlfn.XLOOKUP("Risky_Inbound",'Scoring_Config'!$A:$A,'Scoring_Config'!$C:$C,50),0),"False,0")</f>
        <v>0</v>
      </c>
      <c r="AK1280" cm="1">
        <f t="array" ref="AK1280">IF(FALSE,"True," &amp; IF(_xlfn.XLOOKUP("Risky_Outbound",'Scoring_Config'!$A:$A,'Scoring_Config'!$D:$D,"Yes")="Yes",_xlfn.XLOOKUP("Risky_Outbound",'Scoring_Config'!$A:$A,'Scoring_Config'!$C:$C,25),0),"False,0")</f>
        <v>0</v>
      </c>
      <c r="AL1280" t="s">
        <v>6700</v>
      </c>
      <c r="AM1280" cm="1">
        <f t="array" ref="AM128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80" t="s">
        <v>6697</v>
      </c>
      <c r="AO1280" t="s">
        <v>6697</v>
      </c>
      <c r="AP1280" t="s">
        <v>6697</v>
      </c>
      <c r="AQ1280" cm="1">
        <f t="array" ref="AQ1280">IF(FALSE,"True," &amp; IF(_xlfn.XLOOKUP("Service_IsAny",'Scoring_Config'!$A:$A,'Scoring_Config'!$D:$D,"Yes")="Yes",_xlfn.XLOOKUP("Service_IsAny",'Scoring_Config'!$A:$A,'Scoring_Config'!$C:$C,0),0),"False,0")</f>
        <v>0</v>
      </c>
      <c r="AR1280">
        <v>0</v>
      </c>
      <c r="AS1280" cm="1">
        <f t="array" ref="AS1280">IF(FALSE,"True," &amp; IF(_xlfn.XLOOKUP("Service_RangeGt1000",'Scoring_Config'!$A:$A,'Scoring_Config'!$D:$D,"Yes")="Yes",_xlfn.XLOOKUP("Service_RangeGt1000",'Scoring_Config'!$A:$A,'Scoring_Config'!$C:$C,0),0),"False,0")</f>
        <v>0</v>
      </c>
      <c r="AT1280" cm="1">
        <f t="array" ref="AT1280">IF(FALSE,"True," &amp; IF(_xlfn.XLOOKUP("App_IsAny",'Scoring_Config'!$A:$A,'Scoring_Config'!$D:$D,"Yes")="Yes",_xlfn.XLOOKUP("App_IsAny",'Scoring_Config'!$A:$A,'Scoring_Config'!$C:$C,0),0),"False,0")</f>
        <v>0</v>
      </c>
      <c r="AU1280">
        <v>2</v>
      </c>
      <c r="AV1280" cm="1">
        <f t="array" ref="AV1280">IF(FALSE,"True," &amp; IF(_xlfn.XLOOKUP("App_RangeGt1000",'Scoring_Config'!$A:$A,'Scoring_Config'!$D:$D,"Yes")="Yes",_xlfn.XLOOKUP("App_RangeGt1000",'Scoring_Config'!$A:$A,'Scoring_Config'!$C:$C,0),0),"False,0")</f>
        <v>0</v>
      </c>
      <c r="AW1280" cm="1">
        <f t="array" ref="AW1280">IF(FALSE,"True," &amp; IF(_xlfn.XLOOKUP("Action_IsDenyOrDrop",'Scoring_Config'!$A:$A,'Scoring_Config'!$D:$D,"Yes")="Yes",_xlfn.XLOOKUP("Action_IsDenyOrDrop",'Scoring_Config'!$A:$A,'Scoring_Config'!$C:$C,0),0),"False,0")</f>
        <v>0</v>
      </c>
      <c r="AX1280" cm="1">
        <f t="array" ref="AX1280">IF(LEFT(AW1280,4)="True",0,(IF(LEFT(Y1280,4)="True",IF(_xlfn.XLOOKUP("Src_IsAny",'Scoring_Config'!$A:$A,'Scoring_Config'!$D:$D,"Yes")="Yes",_xlfn.XLOOKUP("Src_IsAny",'Scoring_Config'!$A:$A,'Scoring_Config'!$C:$C,10),0),0)+IF(LEFT(Z1280,4)="True",IF(_xlfn.XLOOKUP("Src_CIDR_Le_16",'Scoring_Config'!$A:$A,'Scoring_Config'!$D:$D,"Yes")="Yes",_xlfn.XLOOKUP("Src_CIDR_Le_16",'Scoring_Config'!$A:$A,'Scoring_Config'!$C:$C,10),0),0)+IF(LEFT(AA1280,4)="True",IF(_xlfn.XLOOKUP("Src_CIDR_17_22",'Scoring_Config'!$A:$A,'Scoring_Config'!$D:$D,"Yes")="Yes",_xlfn.XLOOKUP("Src_CIDR_17_22",'Scoring_Config'!$A:$A,'Scoring_Config'!$C:$C,5),0),0)+IF(LEFT(AB1280,4)="True",IF(_xlfn.XLOOKUP("Dst_IsAny",'Scoring_Config'!$A:$A,'Scoring_Config'!$D:$D,"Yes")="Yes",_xlfn.XLOOKUP("Dst_IsAny",'Scoring_Config'!$A:$A,'Scoring_Config'!$C:$C,10),0),0)+IF(LEFT(AC1280,4)="True",IF(_xlfn.XLOOKUP("Dst_CIDR_Le_16",'Scoring_Config'!$A:$A,'Scoring_Config'!$D:$D,"Yes")="Yes",_xlfn.XLOOKUP("Dst_CIDR_Le_16",'Scoring_Config'!$A:$A,'Scoring_Config'!$C:$C,10),0),0)+IF(LEFT(AD1280,4)="True",IF(_xlfn.XLOOKUP("Dst_CIDR_17_22",'Scoring_Config'!$A:$A,'Scoring_Config'!$D:$D,"Yes")="Yes",_xlfn.XLOOKUP("Dst_CIDR_17_22",'Scoring_Config'!$A:$A,'Scoring_Config'!$C:$C,5),0),0)+IF(LEFT(AE1280,4)="True",IF(_xlfn.XLOOKUP("SrcZone_IsAny",'Scoring_Config'!$A:$A,'Scoring_Config'!$D:$D,"Yes")="Yes",_xlfn.XLOOKUP("SrcZone_IsAny",'Scoring_Config'!$A:$A,'Scoring_Config'!$C:$C,10),0),0)+IF(LEFT(AF1280,4)="True",IF(_xlfn.XLOOKUP("DstZone_IsAny",'Scoring_Config'!$A:$A,'Scoring_Config'!$D:$D,"Yes")="Yes",_xlfn.XLOOKUP("DstZone_IsAny",'Scoring_Config'!$A:$A,'Scoring_Config'!$C:$C,10),0),0)+IF(LEFT(AG1280,4)="True",IF(_xlfn.XLOOKUP("Service_Any_OR_RangeGt1000",'Scoring_Config'!$A:$A,'Scoring_Config'!$D:$D,"Yes")="Yes",_xlfn.XLOOKUP("Service_Any_OR_RangeGt1000",'Scoring_Config'!$A:$A,'Scoring_Config'!$C:$C,10),0),0)+IF(LEFT(AH1280,4)="True",IF(_xlfn.XLOOKUP("App_Any_OR_RangeGt1000",'Scoring_Config'!$A:$A,'Scoring_Config'!$D:$D,"Yes")="Yes",_xlfn.XLOOKUP("App_Any_OR_RangeGt1000",'Scoring_Config'!$A:$A,'Scoring_Config'!$C:$C,10),0),0)+IF(LEFT(AI1280,4)="True",IF(_xlfn.XLOOKUP("Service_Insecure_Match",'Scoring_Config'!$A:$A,'Scoring_Config'!$D:$D,"Yes")="Yes",_xlfn.XLOOKUP("Service_Insecure_Match",'Scoring_Config'!$A:$A,'Scoring_Config'!$C:$C,5),0),0)+IF(LEFT(AJ1280,4)="True",IF(_xlfn.XLOOKUP("Risky_Inbound",'Scoring_Config'!$A:$A,'Scoring_Config'!$D:$D,"Yes")="Yes",_xlfn.XLOOKUP("Risky_Inbound",'Scoring_Config'!$A:$A,'Scoring_Config'!$C:$C,50),0),0)+IF(LEFT(AK1280,4)="True",IF(_xlfn.XLOOKUP("Risky_Outbound",'Scoring_Config'!$A:$A,'Scoring_Config'!$D:$D,"Yes")="Yes",_xlfn.XLOOKUP("Risky_Outbound",'Scoring_Config'!$A:$A,'Scoring_Config'!$C:$C,25),0),0)+IF(LEFT(AZ1280,4)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1280,FIND(",",AL1280)+1,100)),0)+IF(LEFT(AM1280,4)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1280,FIND(",",AN1280)+1,100)),0)+IF(_xlfn.XLOOKUP("Profile_Scoring",'Scoring_Config'!$A:$A,'Scoring_Config'!$D:$D,"Yes")="Yes",VALUE(MID(AO1280,FIND(",",AO1280)+1,100)),0)+IF(_xlfn.XLOOKUP("Options_Scoring",'Scoring_Config'!$A:$A,'Scoring_Config'!$D:$D,"Yes")="Yes",VALUE(MID(AP1280,FIND(",",AP1280)+1,100)),0)))</f>
        <v>0</v>
      </c>
      <c r="AZ1280" cm="1">
        <f t="array" ref="AZ1280">IF(FALSE,"True," &amp; IF(_xlfn.XLOOKUP("Migrate_Insecure",'Scoring_Config'!$A:$A,'Scoring_Config'!$D:$D,"Yes")="Yes",_xlfn.XLOOKUP("Migrate_Insecure",'Scoring_Config'!$A:$A,'Scoring_Config'!$C:$C,10),0),"False,0")</f>
        <v>0</v>
      </c>
    </row>
    <row r="1281" spans="1:52">
      <c r="A1281" t="s">
        <v>1979</v>
      </c>
      <c r="B1281" t="s">
        <v>3253</v>
      </c>
      <c r="C1281" t="s">
        <v>3542</v>
      </c>
      <c r="D1281" t="s">
        <v>3545</v>
      </c>
      <c r="E1281" t="s">
        <v>3563</v>
      </c>
      <c r="F1281" t="s">
        <v>3817</v>
      </c>
      <c r="G1281" t="s">
        <v>666</v>
      </c>
      <c r="H1281" t="s">
        <v>174</v>
      </c>
      <c r="I1281" t="s">
        <v>4098</v>
      </c>
      <c r="J1281" t="s">
        <v>880</v>
      </c>
      <c r="K1281" t="s">
        <v>1667</v>
      </c>
      <c r="L1281" t="s">
        <v>1327</v>
      </c>
      <c r="M1281" t="s">
        <v>1974</v>
      </c>
      <c r="N1281" t="s">
        <v>4315</v>
      </c>
      <c r="O1281" t="s">
        <v>4319</v>
      </c>
      <c r="P1281" t="s">
        <v>4321</v>
      </c>
      <c r="Q1281" t="s">
        <v>5221</v>
      </c>
      <c r="R1281" t="s">
        <v>5439</v>
      </c>
      <c r="S1281" t="s">
        <v>4324</v>
      </c>
      <c r="T1281" t="s">
        <v>5856</v>
      </c>
      <c r="U1281" t="s">
        <v>6576</v>
      </c>
      <c r="Y1281" cm="1">
        <f t="array" ref="Y1281">IF(FALSE,"True," &amp; IF(_xlfn.XLOOKUP("Src_IsAny",'Scoring_Config'!$A:$A,'Scoring_Config'!$D:$D,"Yes")="Yes",_xlfn.XLOOKUP("Src_IsAny",'Scoring_Config'!$A:$A,'Scoring_Config'!$C:$C,10),0),"False,0")</f>
        <v>0</v>
      </c>
      <c r="Z1281" cm="1">
        <f t="array" ref="Z1281">IF(FALSE,"True," &amp; IF(_xlfn.XLOOKUP("Src_CIDR_Le_16",'Scoring_Config'!$A:$A,'Scoring_Config'!$D:$D,"Yes")="Yes",_xlfn.XLOOKUP("Src_CIDR_Le_16",'Scoring_Config'!$A:$A,'Scoring_Config'!$C:$C,10),0),"False,0")</f>
        <v>0</v>
      </c>
      <c r="AA1281" cm="1">
        <f t="array" ref="AA1281">IF(FALSE,"True," &amp; IF(_xlfn.XLOOKUP("Src_CIDR_17_22",'Scoring_Config'!$A:$A,'Scoring_Config'!$D:$D,"Yes")="Yes",_xlfn.XLOOKUP("Src_CIDR_17_22",'Scoring_Config'!$A:$A,'Scoring_Config'!$C:$C,5),0),"False,0")</f>
        <v>0</v>
      </c>
      <c r="AB1281" cm="1">
        <f t="array" ref="AB1281">IF(FALSE,"True," &amp; IF(_xlfn.XLOOKUP("Dst_IsAny",'Scoring_Config'!$A:$A,'Scoring_Config'!$D:$D,"Yes")="Yes",_xlfn.XLOOKUP("Dst_IsAny",'Scoring_Config'!$A:$A,'Scoring_Config'!$C:$C,10),0),"False,0")</f>
        <v>0</v>
      </c>
      <c r="AC1281" cm="1">
        <f t="array" ref="AC1281">IF(FALSE,"True," &amp; IF(_xlfn.XLOOKUP("Dst_CIDR_Le_16",'Scoring_Config'!$A:$A,'Scoring_Config'!$D:$D,"Yes")="Yes",_xlfn.XLOOKUP("Dst_CIDR_Le_16",'Scoring_Config'!$A:$A,'Scoring_Config'!$C:$C,10),0),"False,0")</f>
        <v>0</v>
      </c>
      <c r="AD1281" cm="1">
        <f t="array" ref="AD1281">IF(FALSE,"True," &amp; IF(_xlfn.XLOOKUP("Dst_CIDR_17_22",'Scoring_Config'!$A:$A,'Scoring_Config'!$D:$D,"Yes")="Yes",_xlfn.XLOOKUP("Dst_CIDR_17_22",'Scoring_Config'!$A:$A,'Scoring_Config'!$C:$C,5),0),"False,0")</f>
        <v>0</v>
      </c>
      <c r="AE1281" cm="1">
        <f t="array" ref="AE1281">IF(FALSE,"True," &amp; IF(_xlfn.XLOOKUP("SrcZone_IsAny",'Scoring_Config'!$A:$A,'Scoring_Config'!$D:$D,"Yes")="Yes",_xlfn.XLOOKUP("SrcZone_IsAny",'Scoring_Config'!$A:$A,'Scoring_Config'!$C:$C,10),0),"False,0")</f>
        <v>0</v>
      </c>
      <c r="AF1281" cm="1">
        <f t="array" ref="AF1281">IF(FALSE,"True," &amp; IF(_xlfn.XLOOKUP("DstZone_IsAny",'Scoring_Config'!$A:$A,'Scoring_Config'!$D:$D,"Yes")="Yes",_xlfn.XLOOKUP("DstZone_IsAny",'Scoring_Config'!$A:$A,'Scoring_Config'!$C:$C,10),0),"False,0")</f>
        <v>0</v>
      </c>
      <c r="AG1281" cm="1">
        <f t="array" ref="AG128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81" cm="1">
        <f t="array" ref="AH1281">IF(FALSE,"True," &amp; IF(_xlfn.XLOOKUP("App_Any_OR_RangeGt1000",'Scoring_Config'!$A:$A,'Scoring_Config'!$D:$D,"Yes")="Yes",_xlfn.XLOOKUP("App_Any_OR_RangeGt1000",'Scoring_Config'!$A:$A,'Scoring_Config'!$C:$C,10),0),"False,0")</f>
        <v>0</v>
      </c>
      <c r="AI1281" cm="1">
        <f t="array" ref="AI1281">IF(FALSE,"True," &amp; IF(_xlfn.XLOOKUP("Service_Insecure_Match",'Scoring_Config'!$A:$A,'Scoring_Config'!$D:$D,"Yes")="Yes",_xlfn.XLOOKUP("Service_Insecure_Match",'Scoring_Config'!$A:$A,'Scoring_Config'!$C:$C,5),0),"False,0")</f>
        <v>0</v>
      </c>
      <c r="AJ1281" cm="1">
        <f t="array" ref="AJ1281">IF(FALSE,"True," &amp; IF(_xlfn.XLOOKUP("Risky_Inbound",'Scoring_Config'!$A:$A,'Scoring_Config'!$D:$D,"Yes")="Yes",_xlfn.XLOOKUP("Risky_Inbound",'Scoring_Config'!$A:$A,'Scoring_Config'!$C:$C,50),0),"False,0")</f>
        <v>0</v>
      </c>
      <c r="AK1281" cm="1">
        <f t="array" ref="AK1281">IF(FALSE,"True," &amp; IF(_xlfn.XLOOKUP("Risky_Outbound",'Scoring_Config'!$A:$A,'Scoring_Config'!$D:$D,"Yes")="Yes",_xlfn.XLOOKUP("Risky_Outbound",'Scoring_Config'!$A:$A,'Scoring_Config'!$C:$C,25),0),"False,0")</f>
        <v>0</v>
      </c>
      <c r="AL1281" t="s">
        <v>6700</v>
      </c>
      <c r="AM1281" cm="1">
        <f t="array" ref="AM128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81" t="s">
        <v>6697</v>
      </c>
      <c r="AO1281" t="s">
        <v>6697</v>
      </c>
      <c r="AP1281" t="s">
        <v>6697</v>
      </c>
      <c r="AQ1281" cm="1">
        <f t="array" ref="AQ1281">IF(FALSE,"True," &amp; IF(_xlfn.XLOOKUP("Service_IsAny",'Scoring_Config'!$A:$A,'Scoring_Config'!$D:$D,"Yes")="Yes",_xlfn.XLOOKUP("Service_IsAny",'Scoring_Config'!$A:$A,'Scoring_Config'!$C:$C,0),0),"False,0")</f>
        <v>0</v>
      </c>
      <c r="AR1281">
        <v>0</v>
      </c>
      <c r="AS1281" cm="1">
        <f t="array" ref="AS1281">IF(FALSE,"True," &amp; IF(_xlfn.XLOOKUP("Service_RangeGt1000",'Scoring_Config'!$A:$A,'Scoring_Config'!$D:$D,"Yes")="Yes",_xlfn.XLOOKUP("Service_RangeGt1000",'Scoring_Config'!$A:$A,'Scoring_Config'!$C:$C,0),0),"False,0")</f>
        <v>0</v>
      </c>
      <c r="AT1281" cm="1">
        <f t="array" ref="AT1281">IF(FALSE,"True," &amp; IF(_xlfn.XLOOKUP("App_IsAny",'Scoring_Config'!$A:$A,'Scoring_Config'!$D:$D,"Yes")="Yes",_xlfn.XLOOKUP("App_IsAny",'Scoring_Config'!$A:$A,'Scoring_Config'!$C:$C,0),0),"False,0")</f>
        <v>0</v>
      </c>
      <c r="AU1281">
        <v>1</v>
      </c>
      <c r="AV1281" cm="1">
        <f t="array" ref="AV1281">IF(FALSE,"True," &amp; IF(_xlfn.XLOOKUP("App_RangeGt1000",'Scoring_Config'!$A:$A,'Scoring_Config'!$D:$D,"Yes")="Yes",_xlfn.XLOOKUP("App_RangeGt1000",'Scoring_Config'!$A:$A,'Scoring_Config'!$C:$C,0),0),"False,0")</f>
        <v>0</v>
      </c>
      <c r="AW1281" cm="1">
        <f t="array" ref="AW1281">IF(FALSE,"True," &amp; IF(_xlfn.XLOOKUP("Action_IsDenyOrDrop",'Scoring_Config'!$A:$A,'Scoring_Config'!$D:$D,"Yes")="Yes",_xlfn.XLOOKUP("Action_IsDenyOrDrop",'Scoring_Config'!$A:$A,'Scoring_Config'!$C:$C,0),0),"False,0")</f>
        <v>0</v>
      </c>
      <c r="AX1281" cm="1">
        <f t="array" ref="AX1281">IF(LEFT(AW1281,4)="True",0,(IF(LEFT(Y1281,4)="True",IF(_xlfn.XLOOKUP("Src_IsAny",'Scoring_Config'!$A:$A,'Scoring_Config'!$D:$D,"Yes")="Yes",_xlfn.XLOOKUP("Src_IsAny",'Scoring_Config'!$A:$A,'Scoring_Config'!$C:$C,10),0),0)+IF(LEFT(Z1281,4)="True",IF(_xlfn.XLOOKUP("Src_CIDR_Le_16",'Scoring_Config'!$A:$A,'Scoring_Config'!$D:$D,"Yes")="Yes",_xlfn.XLOOKUP("Src_CIDR_Le_16",'Scoring_Config'!$A:$A,'Scoring_Config'!$C:$C,10),0),0)+IF(LEFT(AA1281,4)="True",IF(_xlfn.XLOOKUP("Src_CIDR_17_22",'Scoring_Config'!$A:$A,'Scoring_Config'!$D:$D,"Yes")="Yes",_xlfn.XLOOKUP("Src_CIDR_17_22",'Scoring_Config'!$A:$A,'Scoring_Config'!$C:$C,5),0),0)+IF(LEFT(AB1281,4)="True",IF(_xlfn.XLOOKUP("Dst_IsAny",'Scoring_Config'!$A:$A,'Scoring_Config'!$D:$D,"Yes")="Yes",_xlfn.XLOOKUP("Dst_IsAny",'Scoring_Config'!$A:$A,'Scoring_Config'!$C:$C,10),0),0)+IF(LEFT(AC1281,4)="True",IF(_xlfn.XLOOKUP("Dst_CIDR_Le_16",'Scoring_Config'!$A:$A,'Scoring_Config'!$D:$D,"Yes")="Yes",_xlfn.XLOOKUP("Dst_CIDR_Le_16",'Scoring_Config'!$A:$A,'Scoring_Config'!$C:$C,10),0),0)+IF(LEFT(AD1281,4)="True",IF(_xlfn.XLOOKUP("Dst_CIDR_17_22",'Scoring_Config'!$A:$A,'Scoring_Config'!$D:$D,"Yes")="Yes",_xlfn.XLOOKUP("Dst_CIDR_17_22",'Scoring_Config'!$A:$A,'Scoring_Config'!$C:$C,5),0),0)+IF(LEFT(AE1281,4)="True",IF(_xlfn.XLOOKUP("SrcZone_IsAny",'Scoring_Config'!$A:$A,'Scoring_Config'!$D:$D,"Yes")="Yes",_xlfn.XLOOKUP("SrcZone_IsAny",'Scoring_Config'!$A:$A,'Scoring_Config'!$C:$C,10),0),0)+IF(LEFT(AF1281,4)="True",IF(_xlfn.XLOOKUP("DstZone_IsAny",'Scoring_Config'!$A:$A,'Scoring_Config'!$D:$D,"Yes")="Yes",_xlfn.XLOOKUP("DstZone_IsAny",'Scoring_Config'!$A:$A,'Scoring_Config'!$C:$C,10),0),0)+IF(LEFT(AG1281,4)="True",IF(_xlfn.XLOOKUP("Service_Any_OR_RangeGt1000",'Scoring_Config'!$A:$A,'Scoring_Config'!$D:$D,"Yes")="Yes",_xlfn.XLOOKUP("Service_Any_OR_RangeGt1000",'Scoring_Config'!$A:$A,'Scoring_Config'!$C:$C,10),0),0)+IF(LEFT(AH1281,4)="True",IF(_xlfn.XLOOKUP("App_Any_OR_RangeGt1000",'Scoring_Config'!$A:$A,'Scoring_Config'!$D:$D,"Yes")="Yes",_xlfn.XLOOKUP("App_Any_OR_RangeGt1000",'Scoring_Config'!$A:$A,'Scoring_Config'!$C:$C,10),0),0)+IF(LEFT(AI1281,4)="True",IF(_xlfn.XLOOKUP("Service_Insecure_Match",'Scoring_Config'!$A:$A,'Scoring_Config'!$D:$D,"Yes")="Yes",_xlfn.XLOOKUP("Service_Insecure_Match",'Scoring_Config'!$A:$A,'Scoring_Config'!$C:$C,5),0),0)+IF(LEFT(AJ1281,4)="True",IF(_xlfn.XLOOKUP("Risky_Inbound",'Scoring_Config'!$A:$A,'Scoring_Config'!$D:$D,"Yes")="Yes",_xlfn.XLOOKUP("Risky_Inbound",'Scoring_Config'!$A:$A,'Scoring_Config'!$C:$C,50),0),0)+IF(LEFT(AK1281,4)="True",IF(_xlfn.XLOOKUP("Risky_Outbound",'Scoring_Config'!$A:$A,'Scoring_Config'!$D:$D,"Yes")="Yes",_xlfn.XLOOKUP("Risky_Outbound",'Scoring_Config'!$A:$A,'Scoring_Config'!$C:$C,25),0),0)+IF(LEFT(AZ1281,4)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1281,FIND(",",AL1281)+1,100)),0)+IF(LEFT(AM1281,4)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1281,FIND(",",AN1281)+1,100)),0)+IF(_xlfn.XLOOKUP("Profile_Scoring",'Scoring_Config'!$A:$A,'Scoring_Config'!$D:$D,"Yes")="Yes",VALUE(MID(AO1281,FIND(",",AO1281)+1,100)),0)+IF(_xlfn.XLOOKUP("Options_Scoring",'Scoring_Config'!$A:$A,'Scoring_Config'!$D:$D,"Yes")="Yes",VALUE(MID(AP1281,FIND(",",AP1281)+1,100)),0)))</f>
        <v>0</v>
      </c>
      <c r="AZ1281" cm="1">
        <f t="array" ref="AZ1281">IF(FALSE,"True," &amp; IF(_xlfn.XLOOKUP("Migrate_Insecure",'Scoring_Config'!$A:$A,'Scoring_Config'!$D:$D,"Yes")="Yes",_xlfn.XLOOKUP("Migrate_Insecure",'Scoring_Config'!$A:$A,'Scoring_Config'!$C:$C,10),0),"False,0")</f>
        <v>0</v>
      </c>
    </row>
    <row r="1282" spans="1:52">
      <c r="A1282" t="s">
        <v>1979</v>
      </c>
      <c r="B1282" t="s">
        <v>3254</v>
      </c>
      <c r="C1282" t="s">
        <v>3542</v>
      </c>
      <c r="D1282" t="s">
        <v>3545</v>
      </c>
      <c r="E1282" t="s">
        <v>3563</v>
      </c>
      <c r="F1282" t="s">
        <v>3817</v>
      </c>
      <c r="G1282" t="s">
        <v>666</v>
      </c>
      <c r="H1282" t="s">
        <v>174</v>
      </c>
      <c r="I1282" t="s">
        <v>3896</v>
      </c>
      <c r="J1282" t="s">
        <v>929</v>
      </c>
      <c r="K1282" t="s">
        <v>1666</v>
      </c>
      <c r="L1282" t="s">
        <v>1327</v>
      </c>
      <c r="M1282" t="s">
        <v>1974</v>
      </c>
      <c r="N1282" t="s">
        <v>4315</v>
      </c>
      <c r="O1282" t="s">
        <v>4319</v>
      </c>
      <c r="P1282" t="s">
        <v>4321</v>
      </c>
      <c r="Q1282" t="s">
        <v>5222</v>
      </c>
      <c r="R1282" t="s">
        <v>5439</v>
      </c>
      <c r="S1282" t="s">
        <v>4324</v>
      </c>
      <c r="T1282" t="s">
        <v>5856</v>
      </c>
      <c r="U1282" t="s">
        <v>6577</v>
      </c>
      <c r="Y1282" cm="1">
        <f t="array" ref="Y1282">IF(FALSE,"True," &amp; IF(_xlfn.XLOOKUP("Src_IsAny",'Scoring_Config'!$A:$A,'Scoring_Config'!$D:$D,"Yes")="Yes",_xlfn.XLOOKUP("Src_IsAny",'Scoring_Config'!$A:$A,'Scoring_Config'!$C:$C,10),0),"False,0")</f>
        <v>0</v>
      </c>
      <c r="Z1282" cm="1">
        <f t="array" ref="Z1282">IF(FALSE,"True," &amp; IF(_xlfn.XLOOKUP("Src_CIDR_Le_16",'Scoring_Config'!$A:$A,'Scoring_Config'!$D:$D,"Yes")="Yes",_xlfn.XLOOKUP("Src_CIDR_Le_16",'Scoring_Config'!$A:$A,'Scoring_Config'!$C:$C,10),0),"False,0")</f>
        <v>0</v>
      </c>
      <c r="AA1282" cm="1">
        <f t="array" ref="AA1282">IF(FALSE,"True," &amp; IF(_xlfn.XLOOKUP("Src_CIDR_17_22",'Scoring_Config'!$A:$A,'Scoring_Config'!$D:$D,"Yes")="Yes",_xlfn.XLOOKUP("Src_CIDR_17_22",'Scoring_Config'!$A:$A,'Scoring_Config'!$C:$C,5),0),"False,0")</f>
        <v>0</v>
      </c>
      <c r="AB1282" cm="1">
        <f t="array" ref="AB1282">IF(FALSE,"True," &amp; IF(_xlfn.XLOOKUP("Dst_IsAny",'Scoring_Config'!$A:$A,'Scoring_Config'!$D:$D,"Yes")="Yes",_xlfn.XLOOKUP("Dst_IsAny",'Scoring_Config'!$A:$A,'Scoring_Config'!$C:$C,10),0),"False,0")</f>
        <v>0</v>
      </c>
      <c r="AC1282" cm="1">
        <f t="array" ref="AC1282">IF(FALSE,"True," &amp; IF(_xlfn.XLOOKUP("Dst_CIDR_Le_16",'Scoring_Config'!$A:$A,'Scoring_Config'!$D:$D,"Yes")="Yes",_xlfn.XLOOKUP("Dst_CIDR_Le_16",'Scoring_Config'!$A:$A,'Scoring_Config'!$C:$C,10),0),"False,0")</f>
        <v>0</v>
      </c>
      <c r="AD1282" cm="1">
        <f t="array" ref="AD1282">IF(FALSE,"True," &amp; IF(_xlfn.XLOOKUP("Dst_CIDR_17_22",'Scoring_Config'!$A:$A,'Scoring_Config'!$D:$D,"Yes")="Yes",_xlfn.XLOOKUP("Dst_CIDR_17_22",'Scoring_Config'!$A:$A,'Scoring_Config'!$C:$C,5),0),"False,0")</f>
        <v>0</v>
      </c>
      <c r="AE1282" cm="1">
        <f t="array" ref="AE1282">IF(FALSE,"True," &amp; IF(_xlfn.XLOOKUP("SrcZone_IsAny",'Scoring_Config'!$A:$A,'Scoring_Config'!$D:$D,"Yes")="Yes",_xlfn.XLOOKUP("SrcZone_IsAny",'Scoring_Config'!$A:$A,'Scoring_Config'!$C:$C,10),0),"False,0")</f>
        <v>0</v>
      </c>
      <c r="AF1282" cm="1">
        <f t="array" ref="AF1282">IF(FALSE,"True," &amp; IF(_xlfn.XLOOKUP("DstZone_IsAny",'Scoring_Config'!$A:$A,'Scoring_Config'!$D:$D,"Yes")="Yes",_xlfn.XLOOKUP("DstZone_IsAny",'Scoring_Config'!$A:$A,'Scoring_Config'!$C:$C,10),0),"False,0")</f>
        <v>0</v>
      </c>
      <c r="AG1282" cm="1">
        <f t="array" ref="AG128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82" cm="1">
        <f t="array" ref="AH1282">IF(FALSE,"True," &amp; IF(_xlfn.XLOOKUP("App_Any_OR_RangeGt1000",'Scoring_Config'!$A:$A,'Scoring_Config'!$D:$D,"Yes")="Yes",_xlfn.XLOOKUP("App_Any_OR_RangeGt1000",'Scoring_Config'!$A:$A,'Scoring_Config'!$C:$C,10),0),"False,0")</f>
        <v>0</v>
      </c>
      <c r="AI1282" cm="1">
        <f t="array" ref="AI1282">IF(FALSE,"True," &amp; IF(_xlfn.XLOOKUP("Service_Insecure_Match",'Scoring_Config'!$A:$A,'Scoring_Config'!$D:$D,"Yes")="Yes",_xlfn.XLOOKUP("Service_Insecure_Match",'Scoring_Config'!$A:$A,'Scoring_Config'!$C:$C,5),0),"False,0")</f>
        <v>0</v>
      </c>
      <c r="AJ1282" cm="1">
        <f t="array" ref="AJ1282">IF(FALSE,"True," &amp; IF(_xlfn.XLOOKUP("Risky_Inbound",'Scoring_Config'!$A:$A,'Scoring_Config'!$D:$D,"Yes")="Yes",_xlfn.XLOOKUP("Risky_Inbound",'Scoring_Config'!$A:$A,'Scoring_Config'!$C:$C,50),0),"False,0")</f>
        <v>0</v>
      </c>
      <c r="AK1282" cm="1">
        <f t="array" ref="AK1282">IF(FALSE,"True," &amp; IF(_xlfn.XLOOKUP("Risky_Outbound",'Scoring_Config'!$A:$A,'Scoring_Config'!$D:$D,"Yes")="Yes",_xlfn.XLOOKUP("Risky_Outbound",'Scoring_Config'!$A:$A,'Scoring_Config'!$C:$C,25),0),"False,0")</f>
        <v>0</v>
      </c>
      <c r="AL1282" t="s">
        <v>6700</v>
      </c>
      <c r="AM1282" cm="1">
        <f t="array" ref="AM128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82" t="s">
        <v>6697</v>
      </c>
      <c r="AO1282" t="s">
        <v>6697</v>
      </c>
      <c r="AP1282" t="s">
        <v>6697</v>
      </c>
      <c r="AQ1282" cm="1">
        <f t="array" ref="AQ1282">IF(FALSE,"True," &amp; IF(_xlfn.XLOOKUP("Service_IsAny",'Scoring_Config'!$A:$A,'Scoring_Config'!$D:$D,"Yes")="Yes",_xlfn.XLOOKUP("Service_IsAny",'Scoring_Config'!$A:$A,'Scoring_Config'!$C:$C,0),0),"False,0")</f>
        <v>0</v>
      </c>
      <c r="AR1282">
        <v>0</v>
      </c>
      <c r="AS1282" cm="1">
        <f t="array" ref="AS1282">IF(FALSE,"True," &amp; IF(_xlfn.XLOOKUP("Service_RangeGt1000",'Scoring_Config'!$A:$A,'Scoring_Config'!$D:$D,"Yes")="Yes",_xlfn.XLOOKUP("Service_RangeGt1000",'Scoring_Config'!$A:$A,'Scoring_Config'!$C:$C,0),0),"False,0")</f>
        <v>0</v>
      </c>
      <c r="AT1282" cm="1">
        <f t="array" ref="AT1282">IF(FALSE,"True," &amp; IF(_xlfn.XLOOKUP("App_IsAny",'Scoring_Config'!$A:$A,'Scoring_Config'!$D:$D,"Yes")="Yes",_xlfn.XLOOKUP("App_IsAny",'Scoring_Config'!$A:$A,'Scoring_Config'!$C:$C,0),0),"False,0")</f>
        <v>0</v>
      </c>
      <c r="AU1282">
        <v>2</v>
      </c>
      <c r="AV1282" cm="1">
        <f t="array" ref="AV1282">IF(FALSE,"True," &amp; IF(_xlfn.XLOOKUP("App_RangeGt1000",'Scoring_Config'!$A:$A,'Scoring_Config'!$D:$D,"Yes")="Yes",_xlfn.XLOOKUP("App_RangeGt1000",'Scoring_Config'!$A:$A,'Scoring_Config'!$C:$C,0),0),"False,0")</f>
        <v>0</v>
      </c>
      <c r="AW1282" cm="1">
        <f t="array" ref="AW1282">IF(FALSE,"True," &amp; IF(_xlfn.XLOOKUP("Action_IsDenyOrDrop",'Scoring_Config'!$A:$A,'Scoring_Config'!$D:$D,"Yes")="Yes",_xlfn.XLOOKUP("Action_IsDenyOrDrop",'Scoring_Config'!$A:$A,'Scoring_Config'!$C:$C,0),0),"False,0")</f>
        <v>0</v>
      </c>
      <c r="AX1282" cm="1">
        <f t="array" ref="AX1282">IF(LEFT(AW1282,4)="True",0,(IF(LEFT(Y1282,4)="True",IF(_xlfn.XLOOKUP("Src_IsAny",'Scoring_Config'!$A:$A,'Scoring_Config'!$D:$D,"Yes")="Yes",_xlfn.XLOOKUP("Src_IsAny",'Scoring_Config'!$A:$A,'Scoring_Config'!$C:$C,10),0),0)+IF(LEFT(Z1282,4)="True",IF(_xlfn.XLOOKUP("Src_CIDR_Le_16",'Scoring_Config'!$A:$A,'Scoring_Config'!$D:$D,"Yes")="Yes",_xlfn.XLOOKUP("Src_CIDR_Le_16",'Scoring_Config'!$A:$A,'Scoring_Config'!$C:$C,10),0),0)+IF(LEFT(AA1282,4)="True",IF(_xlfn.XLOOKUP("Src_CIDR_17_22",'Scoring_Config'!$A:$A,'Scoring_Config'!$D:$D,"Yes")="Yes",_xlfn.XLOOKUP("Src_CIDR_17_22",'Scoring_Config'!$A:$A,'Scoring_Config'!$C:$C,5),0),0)+IF(LEFT(AB1282,4)="True",IF(_xlfn.XLOOKUP("Dst_IsAny",'Scoring_Config'!$A:$A,'Scoring_Config'!$D:$D,"Yes")="Yes",_xlfn.XLOOKUP("Dst_IsAny",'Scoring_Config'!$A:$A,'Scoring_Config'!$C:$C,10),0),0)+IF(LEFT(AC1282,4)="True",IF(_xlfn.XLOOKUP("Dst_CIDR_Le_16",'Scoring_Config'!$A:$A,'Scoring_Config'!$D:$D,"Yes")="Yes",_xlfn.XLOOKUP("Dst_CIDR_Le_16",'Scoring_Config'!$A:$A,'Scoring_Config'!$C:$C,10),0),0)+IF(LEFT(AD1282,4)="True",IF(_xlfn.XLOOKUP("Dst_CIDR_17_22",'Scoring_Config'!$A:$A,'Scoring_Config'!$D:$D,"Yes")="Yes",_xlfn.XLOOKUP("Dst_CIDR_17_22",'Scoring_Config'!$A:$A,'Scoring_Config'!$C:$C,5),0),0)+IF(LEFT(AE1282,4)="True",IF(_xlfn.XLOOKUP("SrcZone_IsAny",'Scoring_Config'!$A:$A,'Scoring_Config'!$D:$D,"Yes")="Yes",_xlfn.XLOOKUP("SrcZone_IsAny",'Scoring_Config'!$A:$A,'Scoring_Config'!$C:$C,10),0),0)+IF(LEFT(AF1282,4)="True",IF(_xlfn.XLOOKUP("DstZone_IsAny",'Scoring_Config'!$A:$A,'Scoring_Config'!$D:$D,"Yes")="Yes",_xlfn.XLOOKUP("DstZone_IsAny",'Scoring_Config'!$A:$A,'Scoring_Config'!$C:$C,10),0),0)+IF(LEFT(AG1282,4)="True",IF(_xlfn.XLOOKUP("Service_Any_OR_RangeGt1000",'Scoring_Config'!$A:$A,'Scoring_Config'!$D:$D,"Yes")="Yes",_xlfn.XLOOKUP("Service_Any_OR_RangeGt1000",'Scoring_Config'!$A:$A,'Scoring_Config'!$C:$C,10),0),0)+IF(LEFT(AH1282,4)="True",IF(_xlfn.XLOOKUP("App_Any_OR_RangeGt1000",'Scoring_Config'!$A:$A,'Scoring_Config'!$D:$D,"Yes")="Yes",_xlfn.XLOOKUP("App_Any_OR_RangeGt1000",'Scoring_Config'!$A:$A,'Scoring_Config'!$C:$C,10),0),0)+IF(LEFT(AI1282,4)="True",IF(_xlfn.XLOOKUP("Service_Insecure_Match",'Scoring_Config'!$A:$A,'Scoring_Config'!$D:$D,"Yes")="Yes",_xlfn.XLOOKUP("Service_Insecure_Match",'Scoring_Config'!$A:$A,'Scoring_Config'!$C:$C,5),0),0)+IF(LEFT(AJ1282,4)="True",IF(_xlfn.XLOOKUP("Risky_Inbound",'Scoring_Config'!$A:$A,'Scoring_Config'!$D:$D,"Yes")="Yes",_xlfn.XLOOKUP("Risky_Inbound",'Scoring_Config'!$A:$A,'Scoring_Config'!$C:$C,50),0),0)+IF(LEFT(AK1282,4)="True",IF(_xlfn.XLOOKUP("Risky_Outbound",'Scoring_Config'!$A:$A,'Scoring_Config'!$D:$D,"Yes")="Yes",_xlfn.XLOOKUP("Risky_Outbound",'Scoring_Config'!$A:$A,'Scoring_Config'!$C:$C,25),0),0)+IF(LEFT(AZ1282,4)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1282,FIND(",",AL1282)+1,100)),0)+IF(LEFT(AM1282,4)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1282,FIND(",",AN1282)+1,100)),0)+IF(_xlfn.XLOOKUP("Profile_Scoring",'Scoring_Config'!$A:$A,'Scoring_Config'!$D:$D,"Yes")="Yes",VALUE(MID(AO1282,FIND(",",AO1282)+1,100)),0)+IF(_xlfn.XLOOKUP("Options_Scoring",'Scoring_Config'!$A:$A,'Scoring_Config'!$D:$D,"Yes")="Yes",VALUE(MID(AP1282,FIND(",",AP1282)+1,100)),0)))</f>
        <v>0</v>
      </c>
      <c r="AZ1282" cm="1">
        <f t="array" ref="AZ1282">IF(FALSE,"True," &amp; IF(_xlfn.XLOOKUP("Migrate_Insecure",'Scoring_Config'!$A:$A,'Scoring_Config'!$D:$D,"Yes")="Yes",_xlfn.XLOOKUP("Migrate_Insecure",'Scoring_Config'!$A:$A,'Scoring_Config'!$C:$C,10),0),"False,0")</f>
        <v>0</v>
      </c>
    </row>
    <row r="1283" spans="1:52">
      <c r="A1283" t="s">
        <v>1979</v>
      </c>
      <c r="B1283" t="s">
        <v>3255</v>
      </c>
      <c r="C1283" t="s">
        <v>3542</v>
      </c>
      <c r="D1283" t="s">
        <v>3545</v>
      </c>
      <c r="E1283" t="s">
        <v>3563</v>
      </c>
      <c r="F1283" t="s">
        <v>3937</v>
      </c>
      <c r="G1283" t="s">
        <v>666</v>
      </c>
      <c r="H1283" t="s">
        <v>174</v>
      </c>
      <c r="I1283" t="s">
        <v>4093</v>
      </c>
      <c r="J1283" t="s">
        <v>1186</v>
      </c>
      <c r="K1283" t="s">
        <v>1666</v>
      </c>
      <c r="L1283" t="s">
        <v>1327</v>
      </c>
      <c r="M1283" t="s">
        <v>1974</v>
      </c>
      <c r="N1283" t="s">
        <v>4315</v>
      </c>
      <c r="O1283" t="s">
        <v>4319</v>
      </c>
      <c r="P1283" t="s">
        <v>4321</v>
      </c>
      <c r="Q1283" t="s">
        <v>5223</v>
      </c>
      <c r="R1283" t="s">
        <v>5440</v>
      </c>
      <c r="S1283" t="s">
        <v>5440</v>
      </c>
      <c r="T1283" t="s">
        <v>5856</v>
      </c>
      <c r="U1283" t="s">
        <v>6107</v>
      </c>
      <c r="Y1283" cm="1">
        <f t="array" ref="Y1283">IF(FALSE,"True," &amp; IF(_xlfn.XLOOKUP("Src_IsAny",'Scoring_Config'!$A:$A,'Scoring_Config'!$D:$D,"Yes")="Yes",_xlfn.XLOOKUP("Src_IsAny",'Scoring_Config'!$A:$A,'Scoring_Config'!$C:$C,10),0),"False,0")</f>
        <v>0</v>
      </c>
      <c r="Z1283" cm="1">
        <f t="array" ref="Z1283">IF(FALSE,"True," &amp; IF(_xlfn.XLOOKUP("Src_CIDR_Le_16",'Scoring_Config'!$A:$A,'Scoring_Config'!$D:$D,"Yes")="Yes",_xlfn.XLOOKUP("Src_CIDR_Le_16",'Scoring_Config'!$A:$A,'Scoring_Config'!$C:$C,10),0),"False,0")</f>
        <v>0</v>
      </c>
      <c r="AA1283" cm="1">
        <f t="array" ref="AA1283">IF(FALSE,"True," &amp; IF(_xlfn.XLOOKUP("Src_CIDR_17_22",'Scoring_Config'!$A:$A,'Scoring_Config'!$D:$D,"Yes")="Yes",_xlfn.XLOOKUP("Src_CIDR_17_22",'Scoring_Config'!$A:$A,'Scoring_Config'!$C:$C,5),0),"False,0")</f>
        <v>0</v>
      </c>
      <c r="AB1283" cm="1">
        <f t="array" ref="AB1283">IF(FALSE,"True," &amp; IF(_xlfn.XLOOKUP("Dst_IsAny",'Scoring_Config'!$A:$A,'Scoring_Config'!$D:$D,"Yes")="Yes",_xlfn.XLOOKUP("Dst_IsAny",'Scoring_Config'!$A:$A,'Scoring_Config'!$C:$C,10),0),"False,0")</f>
        <v>0</v>
      </c>
      <c r="AC1283" cm="1">
        <f t="array" ref="AC1283">IF(FALSE,"True," &amp; IF(_xlfn.XLOOKUP("Dst_CIDR_Le_16",'Scoring_Config'!$A:$A,'Scoring_Config'!$D:$D,"Yes")="Yes",_xlfn.XLOOKUP("Dst_CIDR_Le_16",'Scoring_Config'!$A:$A,'Scoring_Config'!$C:$C,10),0),"False,0")</f>
        <v>0</v>
      </c>
      <c r="AD1283" cm="1">
        <f t="array" ref="AD1283">IF(FALSE,"True," &amp; IF(_xlfn.XLOOKUP("Dst_CIDR_17_22",'Scoring_Config'!$A:$A,'Scoring_Config'!$D:$D,"Yes")="Yes",_xlfn.XLOOKUP("Dst_CIDR_17_22",'Scoring_Config'!$A:$A,'Scoring_Config'!$C:$C,5),0),"False,0")</f>
        <v>0</v>
      </c>
      <c r="AE1283" cm="1">
        <f t="array" ref="AE1283">IF(FALSE,"True," &amp; IF(_xlfn.XLOOKUP("SrcZone_IsAny",'Scoring_Config'!$A:$A,'Scoring_Config'!$D:$D,"Yes")="Yes",_xlfn.XLOOKUP("SrcZone_IsAny",'Scoring_Config'!$A:$A,'Scoring_Config'!$C:$C,10),0),"False,0")</f>
        <v>0</v>
      </c>
      <c r="AF1283" cm="1">
        <f t="array" ref="AF1283">IF(FALSE,"True," &amp; IF(_xlfn.XLOOKUP("DstZone_IsAny",'Scoring_Config'!$A:$A,'Scoring_Config'!$D:$D,"Yes")="Yes",_xlfn.XLOOKUP("DstZone_IsAny",'Scoring_Config'!$A:$A,'Scoring_Config'!$C:$C,10),0),"False,0")</f>
        <v>0</v>
      </c>
      <c r="AG1283" cm="1">
        <f t="array" ref="AG128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83" cm="1">
        <f t="array" ref="AH1283">IF(FALSE,"True," &amp; IF(_xlfn.XLOOKUP("App_Any_OR_RangeGt1000",'Scoring_Config'!$A:$A,'Scoring_Config'!$D:$D,"Yes")="Yes",_xlfn.XLOOKUP("App_Any_OR_RangeGt1000",'Scoring_Config'!$A:$A,'Scoring_Config'!$C:$C,10),0),"False,0")</f>
        <v>0</v>
      </c>
      <c r="AI1283" cm="1">
        <f t="array" ref="AI1283">IF(FALSE,"True," &amp; IF(_xlfn.XLOOKUP("Service_Insecure_Match",'Scoring_Config'!$A:$A,'Scoring_Config'!$D:$D,"Yes")="Yes",_xlfn.XLOOKUP("Service_Insecure_Match",'Scoring_Config'!$A:$A,'Scoring_Config'!$C:$C,5),0),"False,0")</f>
        <v>0</v>
      </c>
      <c r="AJ1283" cm="1">
        <f t="array" ref="AJ1283">IF(FALSE,"True," &amp; IF(_xlfn.XLOOKUP("Risky_Inbound",'Scoring_Config'!$A:$A,'Scoring_Config'!$D:$D,"Yes")="Yes",_xlfn.XLOOKUP("Risky_Inbound",'Scoring_Config'!$A:$A,'Scoring_Config'!$C:$C,50),0),"False,0")</f>
        <v>0</v>
      </c>
      <c r="AK1283" cm="1">
        <f t="array" ref="AK1283">IF(FALSE,"True," &amp; IF(_xlfn.XLOOKUP("Risky_Outbound",'Scoring_Config'!$A:$A,'Scoring_Config'!$D:$D,"Yes")="Yes",_xlfn.XLOOKUP("Risky_Outbound",'Scoring_Config'!$A:$A,'Scoring_Config'!$C:$C,25),0),"False,0")</f>
        <v>0</v>
      </c>
      <c r="AL1283" t="s">
        <v>6700</v>
      </c>
      <c r="AM1283" cm="1">
        <f t="array" ref="AM128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83" t="s">
        <v>6697</v>
      </c>
      <c r="AO1283" t="s">
        <v>6697</v>
      </c>
      <c r="AP1283" t="s">
        <v>6697</v>
      </c>
      <c r="AQ1283" cm="1">
        <f t="array" ref="AQ1283">IF(FALSE,"True," &amp; IF(_xlfn.XLOOKUP("Service_IsAny",'Scoring_Config'!$A:$A,'Scoring_Config'!$D:$D,"Yes")="Yes",_xlfn.XLOOKUP("Service_IsAny",'Scoring_Config'!$A:$A,'Scoring_Config'!$C:$C,0),0),"False,0")</f>
        <v>0</v>
      </c>
      <c r="AR1283">
        <v>0</v>
      </c>
      <c r="AS1283" cm="1">
        <f t="array" ref="AS1283">IF(FALSE,"True," &amp; IF(_xlfn.XLOOKUP("Service_RangeGt1000",'Scoring_Config'!$A:$A,'Scoring_Config'!$D:$D,"Yes")="Yes",_xlfn.XLOOKUP("Service_RangeGt1000",'Scoring_Config'!$A:$A,'Scoring_Config'!$C:$C,0),0),"False,0")</f>
        <v>0</v>
      </c>
      <c r="AT1283" cm="1">
        <f t="array" ref="AT1283">IF(FALSE,"True," &amp; IF(_xlfn.XLOOKUP("App_IsAny",'Scoring_Config'!$A:$A,'Scoring_Config'!$D:$D,"Yes")="Yes",_xlfn.XLOOKUP("App_IsAny",'Scoring_Config'!$A:$A,'Scoring_Config'!$C:$C,0),0),"False,0")</f>
        <v>0</v>
      </c>
      <c r="AU1283">
        <v>2</v>
      </c>
      <c r="AV1283" cm="1">
        <f t="array" ref="AV1283">IF(FALSE,"True," &amp; IF(_xlfn.XLOOKUP("App_RangeGt1000",'Scoring_Config'!$A:$A,'Scoring_Config'!$D:$D,"Yes")="Yes",_xlfn.XLOOKUP("App_RangeGt1000",'Scoring_Config'!$A:$A,'Scoring_Config'!$C:$C,0),0),"False,0")</f>
        <v>0</v>
      </c>
      <c r="AW1283" cm="1">
        <f t="array" ref="AW1283">IF(FALSE,"True," &amp; IF(_xlfn.XLOOKUP("Action_IsDenyOrDrop",'Scoring_Config'!$A:$A,'Scoring_Config'!$D:$D,"Yes")="Yes",_xlfn.XLOOKUP("Action_IsDenyOrDrop",'Scoring_Config'!$A:$A,'Scoring_Config'!$C:$C,0),0),"False,0")</f>
        <v>0</v>
      </c>
      <c r="AX1283" cm="1">
        <f t="array" ref="AX1283">IF(LEFT(AW1283,4)="True",0,(IF(LEFT(Y1283,4)="True",IF(_xlfn.XLOOKUP("Src_IsAny",'Scoring_Config'!$A:$A,'Scoring_Config'!$D:$D,"Yes")="Yes",_xlfn.XLOOKUP("Src_IsAny",'Scoring_Config'!$A:$A,'Scoring_Config'!$C:$C,10),0),0)+IF(LEFT(Z1283,4)="True",IF(_xlfn.XLOOKUP("Src_CIDR_Le_16",'Scoring_Config'!$A:$A,'Scoring_Config'!$D:$D,"Yes")="Yes",_xlfn.XLOOKUP("Src_CIDR_Le_16",'Scoring_Config'!$A:$A,'Scoring_Config'!$C:$C,10),0),0)+IF(LEFT(AA1283,4)="True",IF(_xlfn.XLOOKUP("Src_CIDR_17_22",'Scoring_Config'!$A:$A,'Scoring_Config'!$D:$D,"Yes")="Yes",_xlfn.XLOOKUP("Src_CIDR_17_22",'Scoring_Config'!$A:$A,'Scoring_Config'!$C:$C,5),0),0)+IF(LEFT(AB1283,4)="True",IF(_xlfn.XLOOKUP("Dst_IsAny",'Scoring_Config'!$A:$A,'Scoring_Config'!$D:$D,"Yes")="Yes",_xlfn.XLOOKUP("Dst_IsAny",'Scoring_Config'!$A:$A,'Scoring_Config'!$C:$C,10),0),0)+IF(LEFT(AC1283,4)="True",IF(_xlfn.XLOOKUP("Dst_CIDR_Le_16",'Scoring_Config'!$A:$A,'Scoring_Config'!$D:$D,"Yes")="Yes",_xlfn.XLOOKUP("Dst_CIDR_Le_16",'Scoring_Config'!$A:$A,'Scoring_Config'!$C:$C,10),0),0)+IF(LEFT(AD1283,4)="True",IF(_xlfn.XLOOKUP("Dst_CIDR_17_22",'Scoring_Config'!$A:$A,'Scoring_Config'!$D:$D,"Yes")="Yes",_xlfn.XLOOKUP("Dst_CIDR_17_22",'Scoring_Config'!$A:$A,'Scoring_Config'!$C:$C,5),0),0)+IF(LEFT(AE1283,4)="True",IF(_xlfn.XLOOKUP("SrcZone_IsAny",'Scoring_Config'!$A:$A,'Scoring_Config'!$D:$D,"Yes")="Yes",_xlfn.XLOOKUP("SrcZone_IsAny",'Scoring_Config'!$A:$A,'Scoring_Config'!$C:$C,10),0),0)+IF(LEFT(AF1283,4)="True",IF(_xlfn.XLOOKUP("DstZone_IsAny",'Scoring_Config'!$A:$A,'Scoring_Config'!$D:$D,"Yes")="Yes",_xlfn.XLOOKUP("DstZone_IsAny",'Scoring_Config'!$A:$A,'Scoring_Config'!$C:$C,10),0),0)+IF(LEFT(AG1283,4)="True",IF(_xlfn.XLOOKUP("Service_Any_OR_RangeGt1000",'Scoring_Config'!$A:$A,'Scoring_Config'!$D:$D,"Yes")="Yes",_xlfn.XLOOKUP("Service_Any_OR_RangeGt1000",'Scoring_Config'!$A:$A,'Scoring_Config'!$C:$C,10),0),0)+IF(LEFT(AH1283,4)="True",IF(_xlfn.XLOOKUP("App_Any_OR_RangeGt1000",'Scoring_Config'!$A:$A,'Scoring_Config'!$D:$D,"Yes")="Yes",_xlfn.XLOOKUP("App_Any_OR_RangeGt1000",'Scoring_Config'!$A:$A,'Scoring_Config'!$C:$C,10),0),0)+IF(LEFT(AI1283,4)="True",IF(_xlfn.XLOOKUP("Service_Insecure_Match",'Scoring_Config'!$A:$A,'Scoring_Config'!$D:$D,"Yes")="Yes",_xlfn.XLOOKUP("Service_Insecure_Match",'Scoring_Config'!$A:$A,'Scoring_Config'!$C:$C,5),0),0)+IF(LEFT(AJ1283,4)="True",IF(_xlfn.XLOOKUP("Risky_Inbound",'Scoring_Config'!$A:$A,'Scoring_Config'!$D:$D,"Yes")="Yes",_xlfn.XLOOKUP("Risky_Inbound",'Scoring_Config'!$A:$A,'Scoring_Config'!$C:$C,50),0),0)+IF(LEFT(AK1283,4)="True",IF(_xlfn.XLOOKUP("Risky_Outbound",'Scoring_Config'!$A:$A,'Scoring_Config'!$D:$D,"Yes")="Yes",_xlfn.XLOOKUP("Risky_Outbound",'Scoring_Config'!$A:$A,'Scoring_Config'!$C:$C,25),0),0)+IF(LEFT(AZ1283,4)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1283,FIND(",",AL1283)+1,100)),0)+IF(LEFT(AM1283,4)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1283,FIND(",",AN1283)+1,100)),0)+IF(_xlfn.XLOOKUP("Profile_Scoring",'Scoring_Config'!$A:$A,'Scoring_Config'!$D:$D,"Yes")="Yes",VALUE(MID(AO1283,FIND(",",AO1283)+1,100)),0)+IF(_xlfn.XLOOKUP("Options_Scoring",'Scoring_Config'!$A:$A,'Scoring_Config'!$D:$D,"Yes")="Yes",VALUE(MID(AP1283,FIND(",",AP1283)+1,100)),0)))</f>
        <v>0</v>
      </c>
      <c r="AZ1283" cm="1">
        <f t="array" ref="AZ1283">IF(FALSE,"True," &amp; IF(_xlfn.XLOOKUP("Migrate_Insecure",'Scoring_Config'!$A:$A,'Scoring_Config'!$D:$D,"Yes")="Yes",_xlfn.XLOOKUP("Migrate_Insecure",'Scoring_Config'!$A:$A,'Scoring_Config'!$C:$C,10),0),"False,0")</f>
        <v>0</v>
      </c>
    </row>
    <row r="1284" spans="1:52">
      <c r="A1284" t="s">
        <v>1979</v>
      </c>
      <c r="B1284" t="s">
        <v>3256</v>
      </c>
      <c r="C1284" t="s">
        <v>3542</v>
      </c>
      <c r="D1284" t="s">
        <v>3545</v>
      </c>
      <c r="E1284" t="s">
        <v>3563</v>
      </c>
      <c r="F1284" t="s">
        <v>3937</v>
      </c>
      <c r="G1284" t="s">
        <v>667</v>
      </c>
      <c r="H1284" t="s">
        <v>174</v>
      </c>
      <c r="I1284" t="s">
        <v>3906</v>
      </c>
      <c r="J1284" t="s">
        <v>526</v>
      </c>
      <c r="K1284" t="s">
        <v>1685</v>
      </c>
      <c r="L1284" t="s">
        <v>1479</v>
      </c>
      <c r="M1284" t="s">
        <v>1974</v>
      </c>
      <c r="N1284" t="s">
        <v>4315</v>
      </c>
      <c r="O1284" t="s">
        <v>4319</v>
      </c>
      <c r="P1284" t="s">
        <v>4321</v>
      </c>
      <c r="Q1284" t="s">
        <v>5224</v>
      </c>
      <c r="R1284" t="s">
        <v>5440</v>
      </c>
      <c r="S1284" t="s">
        <v>5440</v>
      </c>
      <c r="T1284" t="s">
        <v>5856</v>
      </c>
      <c r="U1284" t="s">
        <v>6578</v>
      </c>
      <c r="Y1284" cm="1">
        <f t="array" ref="Y1284">IF(FALSE,"True," &amp; IF(_xlfn.XLOOKUP("Src_IsAny",'Scoring_Config'!$A:$A,'Scoring_Config'!$D:$D,"Yes")="Yes",_xlfn.XLOOKUP("Src_IsAny",'Scoring_Config'!$A:$A,'Scoring_Config'!$C:$C,10),0),"False,0")</f>
        <v>0</v>
      </c>
      <c r="Z1284" cm="1">
        <f t="array" ref="Z1284">IF(FALSE,"True," &amp; IF(_xlfn.XLOOKUP("Src_CIDR_Le_16",'Scoring_Config'!$A:$A,'Scoring_Config'!$D:$D,"Yes")="Yes",_xlfn.XLOOKUP("Src_CIDR_Le_16",'Scoring_Config'!$A:$A,'Scoring_Config'!$C:$C,10),0),"False,0")</f>
        <v>0</v>
      </c>
      <c r="AA1284" cm="1">
        <f t="array" ref="AA1284">IF(FALSE,"True," &amp; IF(_xlfn.XLOOKUP("Src_CIDR_17_22",'Scoring_Config'!$A:$A,'Scoring_Config'!$D:$D,"Yes")="Yes",_xlfn.XLOOKUP("Src_CIDR_17_22",'Scoring_Config'!$A:$A,'Scoring_Config'!$C:$C,5),0),"False,0")</f>
        <v>0</v>
      </c>
      <c r="AB1284" cm="1">
        <f t="array" ref="AB1284">IF(FALSE,"True," &amp; IF(_xlfn.XLOOKUP("Dst_IsAny",'Scoring_Config'!$A:$A,'Scoring_Config'!$D:$D,"Yes")="Yes",_xlfn.XLOOKUP("Dst_IsAny",'Scoring_Config'!$A:$A,'Scoring_Config'!$C:$C,10),0),"False,0")</f>
        <v>0</v>
      </c>
      <c r="AC1284" cm="1">
        <f t="array" ref="AC1284">IF(FALSE,"True," &amp; IF(_xlfn.XLOOKUP("Dst_CIDR_Le_16",'Scoring_Config'!$A:$A,'Scoring_Config'!$D:$D,"Yes")="Yes",_xlfn.XLOOKUP("Dst_CIDR_Le_16",'Scoring_Config'!$A:$A,'Scoring_Config'!$C:$C,10),0),"False,0")</f>
        <v>0</v>
      </c>
      <c r="AD1284" cm="1">
        <f t="array" ref="AD1284">IF(FALSE,"True," &amp; IF(_xlfn.XLOOKUP("Dst_CIDR_17_22",'Scoring_Config'!$A:$A,'Scoring_Config'!$D:$D,"Yes")="Yes",_xlfn.XLOOKUP("Dst_CIDR_17_22",'Scoring_Config'!$A:$A,'Scoring_Config'!$C:$C,5),0),"False,0")</f>
        <v>0</v>
      </c>
      <c r="AE1284" cm="1">
        <f t="array" ref="AE1284">IF(FALSE,"True," &amp; IF(_xlfn.XLOOKUP("SrcZone_IsAny",'Scoring_Config'!$A:$A,'Scoring_Config'!$D:$D,"Yes")="Yes",_xlfn.XLOOKUP("SrcZone_IsAny",'Scoring_Config'!$A:$A,'Scoring_Config'!$C:$C,10),0),"False,0")</f>
        <v>0</v>
      </c>
      <c r="AF1284" cm="1">
        <f t="array" ref="AF1284">IF(FALSE,"True," &amp; IF(_xlfn.XLOOKUP("DstZone_IsAny",'Scoring_Config'!$A:$A,'Scoring_Config'!$D:$D,"Yes")="Yes",_xlfn.XLOOKUP("DstZone_IsAny",'Scoring_Config'!$A:$A,'Scoring_Config'!$C:$C,10),0),"False,0")</f>
        <v>0</v>
      </c>
      <c r="AG1284" cm="1">
        <f t="array" ref="AG128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84" cm="1">
        <f t="array" ref="AH1284">IF(FALSE,"True," &amp; IF(_xlfn.XLOOKUP("App_Any_OR_RangeGt1000",'Scoring_Config'!$A:$A,'Scoring_Config'!$D:$D,"Yes")="Yes",_xlfn.XLOOKUP("App_Any_OR_RangeGt1000",'Scoring_Config'!$A:$A,'Scoring_Config'!$C:$C,10),0),"False,0")</f>
        <v>0</v>
      </c>
      <c r="AI1284" cm="1">
        <f t="array" ref="AI1284">IF(TRUE,"True," &amp; IF(_xlfn.XLOOKUP("Service_Insecure_Match",'Scoring_Config'!$A:$A,'Scoring_Config'!$D:$D,"Yes")="Yes",_xlfn.XLOOKUP("Service_Insecure_Match",'Scoring_Config'!$A:$A,'Scoring_Config'!$C:$C,5),0),"False,0")</f>
        <v>0</v>
      </c>
      <c r="AJ1284" cm="1">
        <f t="array" ref="AJ1284">IF(FALSE,"True," &amp; IF(_xlfn.XLOOKUP("Risky_Inbound",'Scoring_Config'!$A:$A,'Scoring_Config'!$D:$D,"Yes")="Yes",_xlfn.XLOOKUP("Risky_Inbound",'Scoring_Config'!$A:$A,'Scoring_Config'!$C:$C,50),0),"False,0")</f>
        <v>0</v>
      </c>
      <c r="AK1284" cm="1">
        <f t="array" ref="AK1284">IF(FALSE,"True," &amp; IF(_xlfn.XLOOKUP("Risky_Outbound",'Scoring_Config'!$A:$A,'Scoring_Config'!$D:$D,"Yes")="Yes",_xlfn.XLOOKUP("Risky_Outbound",'Scoring_Config'!$A:$A,'Scoring_Config'!$C:$C,25),0),"False,0")</f>
        <v>0</v>
      </c>
      <c r="AL1284" t="s">
        <v>6700</v>
      </c>
      <c r="AM1284" cm="1">
        <f t="array" ref="AM128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84" t="s">
        <v>6697</v>
      </c>
      <c r="AO1284" t="s">
        <v>6697</v>
      </c>
      <c r="AP1284" t="s">
        <v>6697</v>
      </c>
      <c r="AQ1284" cm="1">
        <f t="array" ref="AQ1284">IF(FALSE,"True," &amp; IF(_xlfn.XLOOKUP("Service_IsAny",'Scoring_Config'!$A:$A,'Scoring_Config'!$D:$D,"Yes")="Yes",_xlfn.XLOOKUP("Service_IsAny",'Scoring_Config'!$A:$A,'Scoring_Config'!$C:$C,0),0),"False,0")</f>
        <v>0</v>
      </c>
      <c r="AR1284">
        <v>2</v>
      </c>
      <c r="AS1284" cm="1">
        <f t="array" ref="AS1284">IF(FALSE,"True," &amp; IF(_xlfn.XLOOKUP("Service_RangeGt1000",'Scoring_Config'!$A:$A,'Scoring_Config'!$D:$D,"Yes")="Yes",_xlfn.XLOOKUP("Service_RangeGt1000",'Scoring_Config'!$A:$A,'Scoring_Config'!$C:$C,0),0),"False,0")</f>
        <v>0</v>
      </c>
      <c r="AT1284" cm="1">
        <f t="array" ref="AT1284">IF(FALSE,"True," &amp; IF(_xlfn.XLOOKUP("App_IsAny",'Scoring_Config'!$A:$A,'Scoring_Config'!$D:$D,"Yes")="Yes",_xlfn.XLOOKUP("App_IsAny",'Scoring_Config'!$A:$A,'Scoring_Config'!$C:$C,0),0),"False,0")</f>
        <v>0</v>
      </c>
      <c r="AU1284">
        <v>2</v>
      </c>
      <c r="AV1284" cm="1">
        <f t="array" ref="AV1284">IF(FALSE,"True," &amp; IF(_xlfn.XLOOKUP("App_RangeGt1000",'Scoring_Config'!$A:$A,'Scoring_Config'!$D:$D,"Yes")="Yes",_xlfn.XLOOKUP("App_RangeGt1000",'Scoring_Config'!$A:$A,'Scoring_Config'!$C:$C,0),0),"False,0")</f>
        <v>0</v>
      </c>
      <c r="AW1284" cm="1">
        <f t="array" ref="AW1284">IF(FALSE,"True," &amp; IF(_xlfn.XLOOKUP("Action_IsDenyOrDrop",'Scoring_Config'!$A:$A,'Scoring_Config'!$D:$D,"Yes")="Yes",_xlfn.XLOOKUP("Action_IsDenyOrDrop",'Scoring_Config'!$A:$A,'Scoring_Config'!$C:$C,0),0),"False,0")</f>
        <v>0</v>
      </c>
      <c r="AX1284" cm="1">
        <f t="array" ref="AX1284">IF(LEFT(AW1284,4)="True",0,(IF(LEFT(Y1284,4)="True",IF(_xlfn.XLOOKUP("Src_IsAny",'Scoring_Config'!$A:$A,'Scoring_Config'!$D:$D,"Yes")="Yes",_xlfn.XLOOKUP("Src_IsAny",'Scoring_Config'!$A:$A,'Scoring_Config'!$C:$C,10),0),0)+IF(LEFT(Z1284,4)="True",IF(_xlfn.XLOOKUP("Src_CIDR_Le_16",'Scoring_Config'!$A:$A,'Scoring_Config'!$D:$D,"Yes")="Yes",_xlfn.XLOOKUP("Src_CIDR_Le_16",'Scoring_Config'!$A:$A,'Scoring_Config'!$C:$C,10),0),0)+IF(LEFT(AA1284,4)="True",IF(_xlfn.XLOOKUP("Src_CIDR_17_22",'Scoring_Config'!$A:$A,'Scoring_Config'!$D:$D,"Yes")="Yes",_xlfn.XLOOKUP("Src_CIDR_17_22",'Scoring_Config'!$A:$A,'Scoring_Config'!$C:$C,5),0),0)+IF(LEFT(AB1284,4)="True",IF(_xlfn.XLOOKUP("Dst_IsAny",'Scoring_Config'!$A:$A,'Scoring_Config'!$D:$D,"Yes")="Yes",_xlfn.XLOOKUP("Dst_IsAny",'Scoring_Config'!$A:$A,'Scoring_Config'!$C:$C,10),0),0)+IF(LEFT(AC1284,4)="True",IF(_xlfn.XLOOKUP("Dst_CIDR_Le_16",'Scoring_Config'!$A:$A,'Scoring_Config'!$D:$D,"Yes")="Yes",_xlfn.XLOOKUP("Dst_CIDR_Le_16",'Scoring_Config'!$A:$A,'Scoring_Config'!$C:$C,10),0),0)+IF(LEFT(AD1284,4)="True",IF(_xlfn.XLOOKUP("Dst_CIDR_17_22",'Scoring_Config'!$A:$A,'Scoring_Config'!$D:$D,"Yes")="Yes",_xlfn.XLOOKUP("Dst_CIDR_17_22",'Scoring_Config'!$A:$A,'Scoring_Config'!$C:$C,5),0),0)+IF(LEFT(AE1284,4)="True",IF(_xlfn.XLOOKUP("SrcZone_IsAny",'Scoring_Config'!$A:$A,'Scoring_Config'!$D:$D,"Yes")="Yes",_xlfn.XLOOKUP("SrcZone_IsAny",'Scoring_Config'!$A:$A,'Scoring_Config'!$C:$C,10),0),0)+IF(LEFT(AF1284,4)="True",IF(_xlfn.XLOOKUP("DstZone_IsAny",'Scoring_Config'!$A:$A,'Scoring_Config'!$D:$D,"Yes")="Yes",_xlfn.XLOOKUP("DstZone_IsAny",'Scoring_Config'!$A:$A,'Scoring_Config'!$C:$C,10),0),0)+IF(LEFT(AG1284,4)="True",IF(_xlfn.XLOOKUP("Service_Any_OR_RangeGt1000",'Scoring_Config'!$A:$A,'Scoring_Config'!$D:$D,"Yes")="Yes",_xlfn.XLOOKUP("Service_Any_OR_RangeGt1000",'Scoring_Config'!$A:$A,'Scoring_Config'!$C:$C,10),0),0)+IF(LEFT(AH1284,4)="True",IF(_xlfn.XLOOKUP("App_Any_OR_RangeGt1000",'Scoring_Config'!$A:$A,'Scoring_Config'!$D:$D,"Yes")="Yes",_xlfn.XLOOKUP("App_Any_OR_RangeGt1000",'Scoring_Config'!$A:$A,'Scoring_Config'!$C:$C,10),0),0)+IF(LEFT(AI1284,4)="True",IF(_xlfn.XLOOKUP("Service_Insecure_Match",'Scoring_Config'!$A:$A,'Scoring_Config'!$D:$D,"Yes")="Yes",_xlfn.XLOOKUP("Service_Insecure_Match",'Scoring_Config'!$A:$A,'Scoring_Config'!$C:$C,5),0),0)+IF(LEFT(AJ1284,4)="True",IF(_xlfn.XLOOKUP("Risky_Inbound",'Scoring_Config'!$A:$A,'Scoring_Config'!$D:$D,"Yes")="Yes",_xlfn.XLOOKUP("Risky_Inbound",'Scoring_Config'!$A:$A,'Scoring_Config'!$C:$C,50),0),0)+IF(LEFT(AK1284,4)="True",IF(_xlfn.XLOOKUP("Risky_Outbound",'Scoring_Config'!$A:$A,'Scoring_Config'!$D:$D,"Yes")="Yes",_xlfn.XLOOKUP("Risky_Outbound",'Scoring_Config'!$A:$A,'Scoring_Config'!$C:$C,25),0),0)+IF(LEFT(AZ1284,4)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1284,FIND(",",AL1284)+1,100)),0)+IF(LEFT(AM1284,4)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1284,FIND(",",AN1284)+1,100)),0)+IF(_xlfn.XLOOKUP("Profile_Scoring",'Scoring_Config'!$A:$A,'Scoring_Config'!$D:$D,"Yes")="Yes",VALUE(MID(AO1284,FIND(",",AO1284)+1,100)),0)+IF(_xlfn.XLOOKUP("Options_Scoring",'Scoring_Config'!$A:$A,'Scoring_Config'!$D:$D,"Yes")="Yes",VALUE(MID(AP1284,FIND(",",AP1284)+1,100)),0)))</f>
        <v>0</v>
      </c>
      <c r="AY1284" t="s">
        <v>6706</v>
      </c>
      <c r="AZ1284" cm="1">
        <f t="array" ref="AZ1284">IF(TRUE,"True," &amp; IF(_xlfn.XLOOKUP("Migrate_Insecure",'Scoring_Config'!$A:$A,'Scoring_Config'!$D:$D,"Yes")="Yes",_xlfn.XLOOKUP("Migrate_Insecure",'Scoring_Config'!$A:$A,'Scoring_Config'!$C:$C,10),0),"False,0")</f>
        <v>0</v>
      </c>
    </row>
    <row r="1285" spans="1:52">
      <c r="A1285" t="s">
        <v>1979</v>
      </c>
      <c r="B1285" t="s">
        <v>3257</v>
      </c>
      <c r="C1285" t="s">
        <v>3542</v>
      </c>
      <c r="D1285" t="s">
        <v>3545</v>
      </c>
      <c r="E1285" t="s">
        <v>3563</v>
      </c>
      <c r="F1285" t="s">
        <v>3943</v>
      </c>
      <c r="G1285" t="s">
        <v>668</v>
      </c>
      <c r="H1285" t="s">
        <v>174</v>
      </c>
      <c r="I1285" t="s">
        <v>3662</v>
      </c>
      <c r="J1285" t="s">
        <v>1234</v>
      </c>
      <c r="K1285" t="s">
        <v>1940</v>
      </c>
      <c r="L1285" t="s">
        <v>1586</v>
      </c>
      <c r="M1285" t="s">
        <v>1974</v>
      </c>
      <c r="N1285" t="s">
        <v>4315</v>
      </c>
      <c r="O1285" t="s">
        <v>4319</v>
      </c>
      <c r="P1285" t="s">
        <v>4323</v>
      </c>
      <c r="Q1285" t="s">
        <v>5225</v>
      </c>
      <c r="R1285" t="s">
        <v>5439</v>
      </c>
      <c r="S1285" t="s">
        <v>4324</v>
      </c>
      <c r="T1285" t="s">
        <v>5817</v>
      </c>
      <c r="U1285" t="s">
        <v>6579</v>
      </c>
      <c r="Y1285" cm="1">
        <f t="array" ref="Y1285">IF(FALSE,"True," &amp; IF(_xlfn.XLOOKUP("Src_IsAny",'Scoring_Config'!$A:$A,'Scoring_Config'!$D:$D,"Yes")="Yes",_xlfn.XLOOKUP("Src_IsAny",'Scoring_Config'!$A:$A,'Scoring_Config'!$C:$C,10),0),"False,0")</f>
        <v>0</v>
      </c>
      <c r="Z1285" cm="1">
        <f t="array" ref="Z1285">IF(FALSE,"True," &amp; IF(_xlfn.XLOOKUP("Src_CIDR_Le_16",'Scoring_Config'!$A:$A,'Scoring_Config'!$D:$D,"Yes")="Yes",_xlfn.XLOOKUP("Src_CIDR_Le_16",'Scoring_Config'!$A:$A,'Scoring_Config'!$C:$C,10),0),"False,0")</f>
        <v>0</v>
      </c>
      <c r="AA1285" cm="1">
        <f t="array" ref="AA1285">IF(FALSE,"True," &amp; IF(_xlfn.XLOOKUP("Src_CIDR_17_22",'Scoring_Config'!$A:$A,'Scoring_Config'!$D:$D,"Yes")="Yes",_xlfn.XLOOKUP("Src_CIDR_17_22",'Scoring_Config'!$A:$A,'Scoring_Config'!$C:$C,5),0),"False,0")</f>
        <v>0</v>
      </c>
      <c r="AB1285" cm="1">
        <f t="array" ref="AB1285">IF(FALSE,"True," &amp; IF(_xlfn.XLOOKUP("Dst_IsAny",'Scoring_Config'!$A:$A,'Scoring_Config'!$D:$D,"Yes")="Yes",_xlfn.XLOOKUP("Dst_IsAny",'Scoring_Config'!$A:$A,'Scoring_Config'!$C:$C,10),0),"False,0")</f>
        <v>0</v>
      </c>
      <c r="AC1285" cm="1">
        <f t="array" ref="AC1285">IF(FALSE,"True," &amp; IF(_xlfn.XLOOKUP("Dst_CIDR_Le_16",'Scoring_Config'!$A:$A,'Scoring_Config'!$D:$D,"Yes")="Yes",_xlfn.XLOOKUP("Dst_CIDR_Le_16",'Scoring_Config'!$A:$A,'Scoring_Config'!$C:$C,10),0),"False,0")</f>
        <v>0</v>
      </c>
      <c r="AD1285" cm="1">
        <f t="array" ref="AD1285">IF(FALSE,"True," &amp; IF(_xlfn.XLOOKUP("Dst_CIDR_17_22",'Scoring_Config'!$A:$A,'Scoring_Config'!$D:$D,"Yes")="Yes",_xlfn.XLOOKUP("Dst_CIDR_17_22",'Scoring_Config'!$A:$A,'Scoring_Config'!$C:$C,5),0),"False,0")</f>
        <v>0</v>
      </c>
      <c r="AE1285" cm="1">
        <f t="array" ref="AE1285">IF(FALSE,"True," &amp; IF(_xlfn.XLOOKUP("SrcZone_IsAny",'Scoring_Config'!$A:$A,'Scoring_Config'!$D:$D,"Yes")="Yes",_xlfn.XLOOKUP("SrcZone_IsAny",'Scoring_Config'!$A:$A,'Scoring_Config'!$C:$C,10),0),"False,0")</f>
        <v>0</v>
      </c>
      <c r="AF1285" cm="1">
        <f t="array" ref="AF1285">IF(FALSE,"True," &amp; IF(_xlfn.XLOOKUP("DstZone_IsAny",'Scoring_Config'!$A:$A,'Scoring_Config'!$D:$D,"Yes")="Yes",_xlfn.XLOOKUP("DstZone_IsAny",'Scoring_Config'!$A:$A,'Scoring_Config'!$C:$C,10),0),"False,0")</f>
        <v>0</v>
      </c>
      <c r="AG1285" cm="1">
        <f t="array" ref="AG128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85" cm="1">
        <f t="array" ref="AH1285">IF(FALSE,"True," &amp; IF(_xlfn.XLOOKUP("App_Any_OR_RangeGt1000",'Scoring_Config'!$A:$A,'Scoring_Config'!$D:$D,"Yes")="Yes",_xlfn.XLOOKUP("App_Any_OR_RangeGt1000",'Scoring_Config'!$A:$A,'Scoring_Config'!$C:$C,10),0),"False,0")</f>
        <v>0</v>
      </c>
      <c r="AI1285" cm="1">
        <f t="array" ref="AI1285">IF(TRUE,"True," &amp; IF(_xlfn.XLOOKUP("Service_Insecure_Match",'Scoring_Config'!$A:$A,'Scoring_Config'!$D:$D,"Yes")="Yes",_xlfn.XLOOKUP("Service_Insecure_Match",'Scoring_Config'!$A:$A,'Scoring_Config'!$C:$C,5),0),"False,0")</f>
        <v>0</v>
      </c>
      <c r="AJ1285" cm="1">
        <f t="array" ref="AJ1285">IF(FALSE,"True," &amp; IF(_xlfn.XLOOKUP("Risky_Inbound",'Scoring_Config'!$A:$A,'Scoring_Config'!$D:$D,"Yes")="Yes",_xlfn.XLOOKUP("Risky_Inbound",'Scoring_Config'!$A:$A,'Scoring_Config'!$C:$C,50),0),"False,0")</f>
        <v>0</v>
      </c>
      <c r="AK1285" cm="1">
        <f t="array" ref="AK1285">IF(FALSE,"True," &amp; IF(_xlfn.XLOOKUP("Risky_Outbound",'Scoring_Config'!$A:$A,'Scoring_Config'!$D:$D,"Yes")="Yes",_xlfn.XLOOKUP("Risky_Outbound",'Scoring_Config'!$A:$A,'Scoring_Config'!$C:$C,25),0),"False,0")</f>
        <v>0</v>
      </c>
      <c r="AL1285" t="s">
        <v>6699</v>
      </c>
      <c r="AM1285" cm="1">
        <f t="array" ref="AM128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85" t="s">
        <v>6697</v>
      </c>
      <c r="AO1285" t="s">
        <v>6697</v>
      </c>
      <c r="AP1285" t="s">
        <v>6697</v>
      </c>
      <c r="AQ1285" cm="1">
        <f t="array" ref="AQ1285">IF(FALSE,"True," &amp; IF(_xlfn.XLOOKUP("Service_IsAny",'Scoring_Config'!$A:$A,'Scoring_Config'!$D:$D,"Yes")="Yes",_xlfn.XLOOKUP("Service_IsAny",'Scoring_Config'!$A:$A,'Scoring_Config'!$C:$C,0),0),"False,0")</f>
        <v>0</v>
      </c>
      <c r="AR1285">
        <v>1</v>
      </c>
      <c r="AS1285" cm="1">
        <f t="array" ref="AS1285">IF(FALSE,"True," &amp; IF(_xlfn.XLOOKUP("Service_RangeGt1000",'Scoring_Config'!$A:$A,'Scoring_Config'!$D:$D,"Yes")="Yes",_xlfn.XLOOKUP("Service_RangeGt1000",'Scoring_Config'!$A:$A,'Scoring_Config'!$C:$C,0),0),"False,0")</f>
        <v>0</v>
      </c>
      <c r="AT1285" cm="1">
        <f t="array" ref="AT1285">IF(FALSE,"True," &amp; IF(_xlfn.XLOOKUP("App_IsAny",'Scoring_Config'!$A:$A,'Scoring_Config'!$D:$D,"Yes")="Yes",_xlfn.XLOOKUP("App_IsAny",'Scoring_Config'!$A:$A,'Scoring_Config'!$C:$C,0),0),"False,0")</f>
        <v>0</v>
      </c>
      <c r="AU1285">
        <v>2</v>
      </c>
      <c r="AV1285" cm="1">
        <f t="array" ref="AV1285">IF(FALSE,"True," &amp; IF(_xlfn.XLOOKUP("App_RangeGt1000",'Scoring_Config'!$A:$A,'Scoring_Config'!$D:$D,"Yes")="Yes",_xlfn.XLOOKUP("App_RangeGt1000",'Scoring_Config'!$A:$A,'Scoring_Config'!$C:$C,0),0),"False,0")</f>
        <v>0</v>
      </c>
      <c r="AW1285" cm="1">
        <f t="array" ref="AW1285">IF(FALSE,"True," &amp; IF(_xlfn.XLOOKUP("Action_IsDenyOrDrop",'Scoring_Config'!$A:$A,'Scoring_Config'!$D:$D,"Yes")="Yes",_xlfn.XLOOKUP("Action_IsDenyOrDrop",'Scoring_Config'!$A:$A,'Scoring_Config'!$C:$C,0),0),"False,0")</f>
        <v>0</v>
      </c>
      <c r="AX1285" cm="1">
        <f t="array" ref="AX1285">IF(LEFT(AW1285,4)="True",0,(IF(LEFT(Y1285,4)="True",IF(_xlfn.XLOOKUP("Src_IsAny",'Scoring_Config'!$A:$A,'Scoring_Config'!$D:$D,"Yes")="Yes",_xlfn.XLOOKUP("Src_IsAny",'Scoring_Config'!$A:$A,'Scoring_Config'!$C:$C,10),0),0)+IF(LEFT(Z1285,4)="True",IF(_xlfn.XLOOKUP("Src_CIDR_Le_16",'Scoring_Config'!$A:$A,'Scoring_Config'!$D:$D,"Yes")="Yes",_xlfn.XLOOKUP("Src_CIDR_Le_16",'Scoring_Config'!$A:$A,'Scoring_Config'!$C:$C,10),0),0)+IF(LEFT(AA1285,4)="True",IF(_xlfn.XLOOKUP("Src_CIDR_17_22",'Scoring_Config'!$A:$A,'Scoring_Config'!$D:$D,"Yes")="Yes",_xlfn.XLOOKUP("Src_CIDR_17_22",'Scoring_Config'!$A:$A,'Scoring_Config'!$C:$C,5),0),0)+IF(LEFT(AB1285,4)="True",IF(_xlfn.XLOOKUP("Dst_IsAny",'Scoring_Config'!$A:$A,'Scoring_Config'!$D:$D,"Yes")="Yes",_xlfn.XLOOKUP("Dst_IsAny",'Scoring_Config'!$A:$A,'Scoring_Config'!$C:$C,10),0),0)+IF(LEFT(AC1285,4)="True",IF(_xlfn.XLOOKUP("Dst_CIDR_Le_16",'Scoring_Config'!$A:$A,'Scoring_Config'!$D:$D,"Yes")="Yes",_xlfn.XLOOKUP("Dst_CIDR_Le_16",'Scoring_Config'!$A:$A,'Scoring_Config'!$C:$C,10),0),0)+IF(LEFT(AD1285,4)="True",IF(_xlfn.XLOOKUP("Dst_CIDR_17_22",'Scoring_Config'!$A:$A,'Scoring_Config'!$D:$D,"Yes")="Yes",_xlfn.XLOOKUP("Dst_CIDR_17_22",'Scoring_Config'!$A:$A,'Scoring_Config'!$C:$C,5),0),0)+IF(LEFT(AE1285,4)="True",IF(_xlfn.XLOOKUP("SrcZone_IsAny",'Scoring_Config'!$A:$A,'Scoring_Config'!$D:$D,"Yes")="Yes",_xlfn.XLOOKUP("SrcZone_IsAny",'Scoring_Config'!$A:$A,'Scoring_Config'!$C:$C,10),0),0)+IF(LEFT(AF1285,4)="True",IF(_xlfn.XLOOKUP("DstZone_IsAny",'Scoring_Config'!$A:$A,'Scoring_Config'!$D:$D,"Yes")="Yes",_xlfn.XLOOKUP("DstZone_IsAny",'Scoring_Config'!$A:$A,'Scoring_Config'!$C:$C,10),0),0)+IF(LEFT(AG1285,4)="True",IF(_xlfn.XLOOKUP("Service_Any_OR_RangeGt1000",'Scoring_Config'!$A:$A,'Scoring_Config'!$D:$D,"Yes")="Yes",_xlfn.XLOOKUP("Service_Any_OR_RangeGt1000",'Scoring_Config'!$A:$A,'Scoring_Config'!$C:$C,10),0),0)+IF(LEFT(AH1285,4)="True",IF(_xlfn.XLOOKUP("App_Any_OR_RangeGt1000",'Scoring_Config'!$A:$A,'Scoring_Config'!$D:$D,"Yes")="Yes",_xlfn.XLOOKUP("App_Any_OR_RangeGt1000",'Scoring_Config'!$A:$A,'Scoring_Config'!$C:$C,10),0),0)+IF(LEFT(AI1285,4)="True",IF(_xlfn.XLOOKUP("Service_Insecure_Match",'Scoring_Config'!$A:$A,'Scoring_Config'!$D:$D,"Yes")="Yes",_xlfn.XLOOKUP("Service_Insecure_Match",'Scoring_Config'!$A:$A,'Scoring_Config'!$C:$C,5),0),0)+IF(LEFT(AJ1285,4)="True",IF(_xlfn.XLOOKUP("Risky_Inbound",'Scoring_Config'!$A:$A,'Scoring_Config'!$D:$D,"Yes")="Yes",_xlfn.XLOOKUP("Risky_Inbound",'Scoring_Config'!$A:$A,'Scoring_Config'!$C:$C,50),0),0)+IF(LEFT(AK1285,4)="True",IF(_xlfn.XLOOKUP("Risky_Outbound",'Scoring_Config'!$A:$A,'Scoring_Config'!$D:$D,"Yes")="Yes",_xlfn.XLOOKUP("Risky_Outbound",'Scoring_Config'!$A:$A,'Scoring_Config'!$C:$C,25),0),0)+IF(LEFT(AZ1285,4)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1285,FIND(",",AL1285)+1,100)),0)+IF(LEFT(AM1285,4)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1285,FIND(",",AN1285)+1,100)),0)+IF(_xlfn.XLOOKUP("Profile_Scoring",'Scoring_Config'!$A:$A,'Scoring_Config'!$D:$D,"Yes")="Yes",VALUE(MID(AO1285,FIND(",",AO1285)+1,100)),0)+IF(_xlfn.XLOOKUP("Options_Scoring",'Scoring_Config'!$A:$A,'Scoring_Config'!$D:$D,"Yes")="Yes",VALUE(MID(AP1285,FIND(",",AP1285)+1,100)),0)))</f>
        <v>0</v>
      </c>
      <c r="AY1285" t="s">
        <v>6706</v>
      </c>
      <c r="AZ1285" cm="1">
        <f t="array" ref="AZ1285">IF(TRUE,"True," &amp; IF(_xlfn.XLOOKUP("Migrate_Insecure",'Scoring_Config'!$A:$A,'Scoring_Config'!$D:$D,"Yes")="Yes",_xlfn.XLOOKUP("Migrate_Insecure",'Scoring_Config'!$A:$A,'Scoring_Config'!$C:$C,10),0),"False,0")</f>
        <v>0</v>
      </c>
    </row>
    <row r="1286" spans="1:52">
      <c r="A1286" t="s">
        <v>1979</v>
      </c>
      <c r="B1286" t="s">
        <v>3258</v>
      </c>
      <c r="C1286" t="s">
        <v>3542</v>
      </c>
      <c r="D1286" t="s">
        <v>3545</v>
      </c>
      <c r="E1286" t="s">
        <v>3563</v>
      </c>
      <c r="F1286" t="s">
        <v>3984</v>
      </c>
      <c r="G1286" t="s">
        <v>669</v>
      </c>
      <c r="H1286" t="s">
        <v>174</v>
      </c>
      <c r="I1286" t="s">
        <v>3984</v>
      </c>
      <c r="J1286" t="s">
        <v>1235</v>
      </c>
      <c r="K1286" t="s">
        <v>1941</v>
      </c>
      <c r="L1286" t="s">
        <v>1327</v>
      </c>
      <c r="M1286" t="s">
        <v>1974</v>
      </c>
      <c r="N1286" t="s">
        <v>4315</v>
      </c>
      <c r="O1286" t="s">
        <v>4319</v>
      </c>
      <c r="P1286" t="s">
        <v>4323</v>
      </c>
      <c r="Q1286" t="s">
        <v>5226</v>
      </c>
      <c r="R1286" t="s">
        <v>5439</v>
      </c>
      <c r="S1286" t="s">
        <v>4324</v>
      </c>
      <c r="T1286" t="s">
        <v>5817</v>
      </c>
      <c r="U1286" t="s">
        <v>6580</v>
      </c>
      <c r="Y1286" cm="1">
        <f t="array" ref="Y1286">IF(FALSE,"True," &amp; IF(_xlfn.XLOOKUP("Src_IsAny",'Scoring_Config'!$A:$A,'Scoring_Config'!$D:$D,"Yes")="Yes",_xlfn.XLOOKUP("Src_IsAny",'Scoring_Config'!$A:$A,'Scoring_Config'!$C:$C,10),0),"False,0")</f>
        <v>0</v>
      </c>
      <c r="Z1286" cm="1">
        <f t="array" ref="Z1286">IF(FALSE,"True," &amp; IF(_xlfn.XLOOKUP("Src_CIDR_Le_16",'Scoring_Config'!$A:$A,'Scoring_Config'!$D:$D,"Yes")="Yes",_xlfn.XLOOKUP("Src_CIDR_Le_16",'Scoring_Config'!$A:$A,'Scoring_Config'!$C:$C,10),0),"False,0")</f>
        <v>0</v>
      </c>
      <c r="AA1286" cm="1">
        <f t="array" ref="AA1286">IF(FALSE,"True," &amp; IF(_xlfn.XLOOKUP("Src_CIDR_17_22",'Scoring_Config'!$A:$A,'Scoring_Config'!$D:$D,"Yes")="Yes",_xlfn.XLOOKUP("Src_CIDR_17_22",'Scoring_Config'!$A:$A,'Scoring_Config'!$C:$C,5),0),"False,0")</f>
        <v>0</v>
      </c>
      <c r="AB1286" cm="1">
        <f t="array" ref="AB1286">IF(FALSE,"True," &amp; IF(_xlfn.XLOOKUP("Dst_IsAny",'Scoring_Config'!$A:$A,'Scoring_Config'!$D:$D,"Yes")="Yes",_xlfn.XLOOKUP("Dst_IsAny",'Scoring_Config'!$A:$A,'Scoring_Config'!$C:$C,10),0),"False,0")</f>
        <v>0</v>
      </c>
      <c r="AC1286" cm="1">
        <f t="array" ref="AC1286">IF(FALSE,"True," &amp; IF(_xlfn.XLOOKUP("Dst_CIDR_Le_16",'Scoring_Config'!$A:$A,'Scoring_Config'!$D:$D,"Yes")="Yes",_xlfn.XLOOKUP("Dst_CIDR_Le_16",'Scoring_Config'!$A:$A,'Scoring_Config'!$C:$C,10),0),"False,0")</f>
        <v>0</v>
      </c>
      <c r="AD1286" cm="1">
        <f t="array" ref="AD1286">IF(FALSE,"True," &amp; IF(_xlfn.XLOOKUP("Dst_CIDR_17_22",'Scoring_Config'!$A:$A,'Scoring_Config'!$D:$D,"Yes")="Yes",_xlfn.XLOOKUP("Dst_CIDR_17_22",'Scoring_Config'!$A:$A,'Scoring_Config'!$C:$C,5),0),"False,0")</f>
        <v>0</v>
      </c>
      <c r="AE1286" cm="1">
        <f t="array" ref="AE1286">IF(FALSE,"True," &amp; IF(_xlfn.XLOOKUP("SrcZone_IsAny",'Scoring_Config'!$A:$A,'Scoring_Config'!$D:$D,"Yes")="Yes",_xlfn.XLOOKUP("SrcZone_IsAny",'Scoring_Config'!$A:$A,'Scoring_Config'!$C:$C,10),0),"False,0")</f>
        <v>0</v>
      </c>
      <c r="AF1286" cm="1">
        <f t="array" ref="AF1286">IF(FALSE,"True," &amp; IF(_xlfn.XLOOKUP("DstZone_IsAny",'Scoring_Config'!$A:$A,'Scoring_Config'!$D:$D,"Yes")="Yes",_xlfn.XLOOKUP("DstZone_IsAny",'Scoring_Config'!$A:$A,'Scoring_Config'!$C:$C,10),0),"False,0")</f>
        <v>0</v>
      </c>
      <c r="AG1286" cm="1">
        <f t="array" ref="AG128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86" cm="1">
        <f t="array" ref="AH1286">IF(FALSE,"True," &amp; IF(_xlfn.XLOOKUP("App_Any_OR_RangeGt1000",'Scoring_Config'!$A:$A,'Scoring_Config'!$D:$D,"Yes")="Yes",_xlfn.XLOOKUP("App_Any_OR_RangeGt1000",'Scoring_Config'!$A:$A,'Scoring_Config'!$C:$C,10),0),"False,0")</f>
        <v>0</v>
      </c>
      <c r="AI1286" cm="1">
        <f t="array" ref="AI1286">IF(FALSE,"True," &amp; IF(_xlfn.XLOOKUP("Service_Insecure_Match",'Scoring_Config'!$A:$A,'Scoring_Config'!$D:$D,"Yes")="Yes",_xlfn.XLOOKUP("Service_Insecure_Match",'Scoring_Config'!$A:$A,'Scoring_Config'!$C:$C,5),0),"False,0")</f>
        <v>0</v>
      </c>
      <c r="AJ1286" cm="1">
        <f t="array" ref="AJ1286">IF(FALSE,"True," &amp; IF(_xlfn.XLOOKUP("Risky_Inbound",'Scoring_Config'!$A:$A,'Scoring_Config'!$D:$D,"Yes")="Yes",_xlfn.XLOOKUP("Risky_Inbound",'Scoring_Config'!$A:$A,'Scoring_Config'!$C:$C,50),0),"False,0")</f>
        <v>0</v>
      </c>
      <c r="AK1286" cm="1">
        <f t="array" ref="AK1286">IF(FALSE,"True," &amp; IF(_xlfn.XLOOKUP("Risky_Outbound",'Scoring_Config'!$A:$A,'Scoring_Config'!$D:$D,"Yes")="Yes",_xlfn.XLOOKUP("Risky_Outbound",'Scoring_Config'!$A:$A,'Scoring_Config'!$C:$C,25),0),"False,0")</f>
        <v>0</v>
      </c>
      <c r="AL1286" t="s">
        <v>6699</v>
      </c>
      <c r="AM1286" cm="1">
        <f t="array" ref="AM128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86" t="s">
        <v>6697</v>
      </c>
      <c r="AO1286" t="s">
        <v>6697</v>
      </c>
      <c r="AP1286" t="s">
        <v>6697</v>
      </c>
      <c r="AQ1286" cm="1">
        <f t="array" ref="AQ1286">IF(FALSE,"True," &amp; IF(_xlfn.XLOOKUP("Service_IsAny",'Scoring_Config'!$A:$A,'Scoring_Config'!$D:$D,"Yes")="Yes",_xlfn.XLOOKUP("Service_IsAny",'Scoring_Config'!$A:$A,'Scoring_Config'!$C:$C,0),0),"False,0")</f>
        <v>0</v>
      </c>
      <c r="AR1286">
        <v>0</v>
      </c>
      <c r="AS1286" cm="1">
        <f t="array" ref="AS1286">IF(FALSE,"True," &amp; IF(_xlfn.XLOOKUP("Service_RangeGt1000",'Scoring_Config'!$A:$A,'Scoring_Config'!$D:$D,"Yes")="Yes",_xlfn.XLOOKUP("Service_RangeGt1000",'Scoring_Config'!$A:$A,'Scoring_Config'!$C:$C,0),0),"False,0")</f>
        <v>0</v>
      </c>
      <c r="AT1286" cm="1">
        <f t="array" ref="AT1286">IF(FALSE,"True," &amp; IF(_xlfn.XLOOKUP("App_IsAny",'Scoring_Config'!$A:$A,'Scoring_Config'!$D:$D,"Yes")="Yes",_xlfn.XLOOKUP("App_IsAny",'Scoring_Config'!$A:$A,'Scoring_Config'!$C:$C,0),0),"False,0")</f>
        <v>0</v>
      </c>
      <c r="AU1286">
        <v>9</v>
      </c>
      <c r="AV1286" cm="1">
        <f t="array" ref="AV1286">IF(FALSE,"True," &amp; IF(_xlfn.XLOOKUP("App_RangeGt1000",'Scoring_Config'!$A:$A,'Scoring_Config'!$D:$D,"Yes")="Yes",_xlfn.XLOOKUP("App_RangeGt1000",'Scoring_Config'!$A:$A,'Scoring_Config'!$C:$C,0),0),"False,0")</f>
        <v>0</v>
      </c>
      <c r="AW1286" cm="1">
        <f t="array" ref="AW1286">IF(FALSE,"True," &amp; IF(_xlfn.XLOOKUP("Action_IsDenyOrDrop",'Scoring_Config'!$A:$A,'Scoring_Config'!$D:$D,"Yes")="Yes",_xlfn.XLOOKUP("Action_IsDenyOrDrop",'Scoring_Config'!$A:$A,'Scoring_Config'!$C:$C,0),0),"False,0")</f>
        <v>0</v>
      </c>
      <c r="AX1286" cm="1">
        <f t="array" ref="AX1286">IF(LEFT(AW1286,4)="True",0,(IF(LEFT(Y1286,4)="True",IF(_xlfn.XLOOKUP("Src_IsAny",'Scoring_Config'!$A:$A,'Scoring_Config'!$D:$D,"Yes")="Yes",_xlfn.XLOOKUP("Src_IsAny",'Scoring_Config'!$A:$A,'Scoring_Config'!$C:$C,10),0),0)+IF(LEFT(Z1286,4)="True",IF(_xlfn.XLOOKUP("Src_CIDR_Le_16",'Scoring_Config'!$A:$A,'Scoring_Config'!$D:$D,"Yes")="Yes",_xlfn.XLOOKUP("Src_CIDR_Le_16",'Scoring_Config'!$A:$A,'Scoring_Config'!$C:$C,10),0),0)+IF(LEFT(AA1286,4)="True",IF(_xlfn.XLOOKUP("Src_CIDR_17_22",'Scoring_Config'!$A:$A,'Scoring_Config'!$D:$D,"Yes")="Yes",_xlfn.XLOOKUP("Src_CIDR_17_22",'Scoring_Config'!$A:$A,'Scoring_Config'!$C:$C,5),0),0)+IF(LEFT(AB1286,4)="True",IF(_xlfn.XLOOKUP("Dst_IsAny",'Scoring_Config'!$A:$A,'Scoring_Config'!$D:$D,"Yes")="Yes",_xlfn.XLOOKUP("Dst_IsAny",'Scoring_Config'!$A:$A,'Scoring_Config'!$C:$C,10),0),0)+IF(LEFT(AC1286,4)="True",IF(_xlfn.XLOOKUP("Dst_CIDR_Le_16",'Scoring_Config'!$A:$A,'Scoring_Config'!$D:$D,"Yes")="Yes",_xlfn.XLOOKUP("Dst_CIDR_Le_16",'Scoring_Config'!$A:$A,'Scoring_Config'!$C:$C,10),0),0)+IF(LEFT(AD1286,4)="True",IF(_xlfn.XLOOKUP("Dst_CIDR_17_22",'Scoring_Config'!$A:$A,'Scoring_Config'!$D:$D,"Yes")="Yes",_xlfn.XLOOKUP("Dst_CIDR_17_22",'Scoring_Config'!$A:$A,'Scoring_Config'!$C:$C,5),0),0)+IF(LEFT(AE1286,4)="True",IF(_xlfn.XLOOKUP("SrcZone_IsAny",'Scoring_Config'!$A:$A,'Scoring_Config'!$D:$D,"Yes")="Yes",_xlfn.XLOOKUP("SrcZone_IsAny",'Scoring_Config'!$A:$A,'Scoring_Config'!$C:$C,10),0),0)+IF(LEFT(AF1286,4)="True",IF(_xlfn.XLOOKUP("DstZone_IsAny",'Scoring_Config'!$A:$A,'Scoring_Config'!$D:$D,"Yes")="Yes",_xlfn.XLOOKUP("DstZone_IsAny",'Scoring_Config'!$A:$A,'Scoring_Config'!$C:$C,10),0),0)+IF(LEFT(AG1286,4)="True",IF(_xlfn.XLOOKUP("Service_Any_OR_RangeGt1000",'Scoring_Config'!$A:$A,'Scoring_Config'!$D:$D,"Yes")="Yes",_xlfn.XLOOKUP("Service_Any_OR_RangeGt1000",'Scoring_Config'!$A:$A,'Scoring_Config'!$C:$C,10),0),0)+IF(LEFT(AH1286,4)="True",IF(_xlfn.XLOOKUP("App_Any_OR_RangeGt1000",'Scoring_Config'!$A:$A,'Scoring_Config'!$D:$D,"Yes")="Yes",_xlfn.XLOOKUP("App_Any_OR_RangeGt1000",'Scoring_Config'!$A:$A,'Scoring_Config'!$C:$C,10),0),0)+IF(LEFT(AI1286,4)="True",IF(_xlfn.XLOOKUP("Service_Insecure_Match",'Scoring_Config'!$A:$A,'Scoring_Config'!$D:$D,"Yes")="Yes",_xlfn.XLOOKUP("Service_Insecure_Match",'Scoring_Config'!$A:$A,'Scoring_Config'!$C:$C,5),0),0)+IF(LEFT(AJ1286,4)="True",IF(_xlfn.XLOOKUP("Risky_Inbound",'Scoring_Config'!$A:$A,'Scoring_Config'!$D:$D,"Yes")="Yes",_xlfn.XLOOKUP("Risky_Inbound",'Scoring_Config'!$A:$A,'Scoring_Config'!$C:$C,50),0),0)+IF(LEFT(AK1286,4)="True",IF(_xlfn.XLOOKUP("Risky_Outbound",'Scoring_Config'!$A:$A,'Scoring_Config'!$D:$D,"Yes")="Yes",_xlfn.XLOOKUP("Risky_Outbound",'Scoring_Config'!$A:$A,'Scoring_Config'!$C:$C,25),0),0)+IF(LEFT(AZ1286,4)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1286,FIND(",",AL1286)+1,100)),0)+IF(LEFT(AM1286,4)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1286,FIND(",",AN1286)+1,100)),0)+IF(_xlfn.XLOOKUP("Profile_Scoring",'Scoring_Config'!$A:$A,'Scoring_Config'!$D:$D,"Yes")="Yes",VALUE(MID(AO1286,FIND(",",AO1286)+1,100)),0)+IF(_xlfn.XLOOKUP("Options_Scoring",'Scoring_Config'!$A:$A,'Scoring_Config'!$D:$D,"Yes")="Yes",VALUE(MID(AP1286,FIND(",",AP1286)+1,100)),0)))</f>
        <v>0</v>
      </c>
      <c r="AZ1286" cm="1">
        <f t="array" ref="AZ1286">IF(FALSE,"True," &amp; IF(_xlfn.XLOOKUP("Migrate_Insecure",'Scoring_Config'!$A:$A,'Scoring_Config'!$D:$D,"Yes")="Yes",_xlfn.XLOOKUP("Migrate_Insecure",'Scoring_Config'!$A:$A,'Scoring_Config'!$C:$C,10),0),"False,0")</f>
        <v>0</v>
      </c>
    </row>
    <row r="1287" spans="1:52">
      <c r="A1287" t="s">
        <v>1979</v>
      </c>
      <c r="B1287" t="s">
        <v>3259</v>
      </c>
      <c r="C1287" t="s">
        <v>3542</v>
      </c>
      <c r="D1287" t="s">
        <v>3545</v>
      </c>
      <c r="E1287" t="s">
        <v>3563</v>
      </c>
      <c r="F1287" t="s">
        <v>3943</v>
      </c>
      <c r="G1287" t="s">
        <v>661</v>
      </c>
      <c r="H1287" t="s">
        <v>174</v>
      </c>
      <c r="I1287" t="s">
        <v>3576</v>
      </c>
      <c r="J1287" t="s">
        <v>1236</v>
      </c>
      <c r="K1287" t="s">
        <v>1667</v>
      </c>
      <c r="L1287" t="s">
        <v>1370</v>
      </c>
      <c r="M1287" t="s">
        <v>1974</v>
      </c>
      <c r="N1287" t="s">
        <v>4315</v>
      </c>
      <c r="O1287" t="s">
        <v>4319</v>
      </c>
      <c r="P1287" t="s">
        <v>4321</v>
      </c>
      <c r="Q1287" t="s">
        <v>5227</v>
      </c>
      <c r="R1287" t="s">
        <v>5440</v>
      </c>
      <c r="S1287" t="s">
        <v>5440</v>
      </c>
      <c r="T1287" t="s">
        <v>5817</v>
      </c>
      <c r="U1287" t="s">
        <v>6581</v>
      </c>
      <c r="Y1287" cm="1">
        <f t="array" ref="Y1287">IF(FALSE,"True," &amp; IF(_xlfn.XLOOKUP("Src_IsAny",'Scoring_Config'!$A:$A,'Scoring_Config'!$D:$D,"Yes")="Yes",_xlfn.XLOOKUP("Src_IsAny",'Scoring_Config'!$A:$A,'Scoring_Config'!$C:$C,10),0),"False,0")</f>
        <v>0</v>
      </c>
      <c r="Z1287" cm="1">
        <f t="array" ref="Z1287">IF(FALSE,"True," &amp; IF(_xlfn.XLOOKUP("Src_CIDR_Le_16",'Scoring_Config'!$A:$A,'Scoring_Config'!$D:$D,"Yes")="Yes",_xlfn.XLOOKUP("Src_CIDR_Le_16",'Scoring_Config'!$A:$A,'Scoring_Config'!$C:$C,10),0),"False,0")</f>
        <v>0</v>
      </c>
      <c r="AA1287" cm="1">
        <f t="array" ref="AA1287">IF(FALSE,"True," &amp; IF(_xlfn.XLOOKUP("Src_CIDR_17_22",'Scoring_Config'!$A:$A,'Scoring_Config'!$D:$D,"Yes")="Yes",_xlfn.XLOOKUP("Src_CIDR_17_22",'Scoring_Config'!$A:$A,'Scoring_Config'!$C:$C,5),0),"False,0")</f>
        <v>0</v>
      </c>
      <c r="AB1287" cm="1">
        <f t="array" ref="AB1287">IF(FALSE,"True," &amp; IF(_xlfn.XLOOKUP("Dst_IsAny",'Scoring_Config'!$A:$A,'Scoring_Config'!$D:$D,"Yes")="Yes",_xlfn.XLOOKUP("Dst_IsAny",'Scoring_Config'!$A:$A,'Scoring_Config'!$C:$C,10),0),"False,0")</f>
        <v>0</v>
      </c>
      <c r="AC1287" cm="1">
        <f t="array" ref="AC1287">IF(FALSE,"True," &amp; IF(_xlfn.XLOOKUP("Dst_CIDR_Le_16",'Scoring_Config'!$A:$A,'Scoring_Config'!$D:$D,"Yes")="Yes",_xlfn.XLOOKUP("Dst_CIDR_Le_16",'Scoring_Config'!$A:$A,'Scoring_Config'!$C:$C,10),0),"False,0")</f>
        <v>0</v>
      </c>
      <c r="AD1287" cm="1">
        <f t="array" ref="AD1287">IF(TRUE,"True," &amp; IF(_xlfn.XLOOKUP("Dst_CIDR_17_22",'Scoring_Config'!$A:$A,'Scoring_Config'!$D:$D,"Yes")="Yes",_xlfn.XLOOKUP("Dst_CIDR_17_22",'Scoring_Config'!$A:$A,'Scoring_Config'!$C:$C,5),0),"False,0")</f>
        <v>0</v>
      </c>
      <c r="AE1287" cm="1">
        <f t="array" ref="AE1287">IF(FALSE,"True," &amp; IF(_xlfn.XLOOKUP("SrcZone_IsAny",'Scoring_Config'!$A:$A,'Scoring_Config'!$D:$D,"Yes")="Yes",_xlfn.XLOOKUP("SrcZone_IsAny",'Scoring_Config'!$A:$A,'Scoring_Config'!$C:$C,10),0),"False,0")</f>
        <v>0</v>
      </c>
      <c r="AF1287" cm="1">
        <f t="array" ref="AF1287">IF(FALSE,"True," &amp; IF(_xlfn.XLOOKUP("DstZone_IsAny",'Scoring_Config'!$A:$A,'Scoring_Config'!$D:$D,"Yes")="Yes",_xlfn.XLOOKUP("DstZone_IsAny",'Scoring_Config'!$A:$A,'Scoring_Config'!$C:$C,10),0),"False,0")</f>
        <v>0</v>
      </c>
      <c r="AG1287" cm="1">
        <f t="array" ref="AG128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87" cm="1">
        <f t="array" ref="AH1287">IF(FALSE,"True," &amp; IF(_xlfn.XLOOKUP("App_Any_OR_RangeGt1000",'Scoring_Config'!$A:$A,'Scoring_Config'!$D:$D,"Yes")="Yes",_xlfn.XLOOKUP("App_Any_OR_RangeGt1000",'Scoring_Config'!$A:$A,'Scoring_Config'!$C:$C,10),0),"False,0")</f>
        <v>0</v>
      </c>
      <c r="AI1287" cm="1">
        <f t="array" ref="AI1287">IF(FALSE,"True," &amp; IF(_xlfn.XLOOKUP("Service_Insecure_Match",'Scoring_Config'!$A:$A,'Scoring_Config'!$D:$D,"Yes")="Yes",_xlfn.XLOOKUP("Service_Insecure_Match",'Scoring_Config'!$A:$A,'Scoring_Config'!$C:$C,5),0),"False,0")</f>
        <v>0</v>
      </c>
      <c r="AJ1287" cm="1">
        <f t="array" ref="AJ1287">IF(FALSE,"True," &amp; IF(_xlfn.XLOOKUP("Risky_Inbound",'Scoring_Config'!$A:$A,'Scoring_Config'!$D:$D,"Yes")="Yes",_xlfn.XLOOKUP("Risky_Inbound",'Scoring_Config'!$A:$A,'Scoring_Config'!$C:$C,50),0),"False,0")</f>
        <v>0</v>
      </c>
      <c r="AK1287" cm="1">
        <f t="array" ref="AK1287">IF(FALSE,"True," &amp; IF(_xlfn.XLOOKUP("Risky_Outbound",'Scoring_Config'!$A:$A,'Scoring_Config'!$D:$D,"Yes")="Yes",_xlfn.XLOOKUP("Risky_Outbound",'Scoring_Config'!$A:$A,'Scoring_Config'!$C:$C,25),0),"False,0")</f>
        <v>0</v>
      </c>
      <c r="AL1287" t="s">
        <v>6700</v>
      </c>
      <c r="AM1287" cm="1">
        <f t="array" ref="AM128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87" t="s">
        <v>6697</v>
      </c>
      <c r="AO1287" t="s">
        <v>6697</v>
      </c>
      <c r="AP1287" t="s">
        <v>6697</v>
      </c>
      <c r="AQ1287" cm="1">
        <f t="array" ref="AQ1287">IF(FALSE,"True," &amp; IF(_xlfn.XLOOKUP("Service_IsAny",'Scoring_Config'!$A:$A,'Scoring_Config'!$D:$D,"Yes")="Yes",_xlfn.XLOOKUP("Service_IsAny",'Scoring_Config'!$A:$A,'Scoring_Config'!$C:$C,0),0),"False,0")</f>
        <v>0</v>
      </c>
      <c r="AR1287">
        <v>1</v>
      </c>
      <c r="AS1287" cm="1">
        <f t="array" ref="AS1287">IF(FALSE,"True," &amp; IF(_xlfn.XLOOKUP("Service_RangeGt1000",'Scoring_Config'!$A:$A,'Scoring_Config'!$D:$D,"Yes")="Yes",_xlfn.XLOOKUP("Service_RangeGt1000",'Scoring_Config'!$A:$A,'Scoring_Config'!$C:$C,0),0),"False,0")</f>
        <v>0</v>
      </c>
      <c r="AT1287" cm="1">
        <f t="array" ref="AT1287">IF(FALSE,"True," &amp; IF(_xlfn.XLOOKUP("App_IsAny",'Scoring_Config'!$A:$A,'Scoring_Config'!$D:$D,"Yes")="Yes",_xlfn.XLOOKUP("App_IsAny",'Scoring_Config'!$A:$A,'Scoring_Config'!$C:$C,0),0),"False,0")</f>
        <v>0</v>
      </c>
      <c r="AU1287">
        <v>1</v>
      </c>
      <c r="AV1287" cm="1">
        <f t="array" ref="AV1287">IF(FALSE,"True," &amp; IF(_xlfn.XLOOKUP("App_RangeGt1000",'Scoring_Config'!$A:$A,'Scoring_Config'!$D:$D,"Yes")="Yes",_xlfn.XLOOKUP("App_RangeGt1000",'Scoring_Config'!$A:$A,'Scoring_Config'!$C:$C,0),0),"False,0")</f>
        <v>0</v>
      </c>
      <c r="AW1287" cm="1">
        <f t="array" ref="AW1287">IF(FALSE,"True," &amp; IF(_xlfn.XLOOKUP("Action_IsDenyOrDrop",'Scoring_Config'!$A:$A,'Scoring_Config'!$D:$D,"Yes")="Yes",_xlfn.XLOOKUP("Action_IsDenyOrDrop",'Scoring_Config'!$A:$A,'Scoring_Config'!$C:$C,0),0),"False,0")</f>
        <v>0</v>
      </c>
      <c r="AX1287" cm="1">
        <f t="array" ref="AX1287">IF(LEFT(AW1287,4)="True",0,(IF(LEFT(Y1287,4)="True",IF(_xlfn.XLOOKUP("Src_IsAny",'Scoring_Config'!$A:$A,'Scoring_Config'!$D:$D,"Yes")="Yes",_xlfn.XLOOKUP("Src_IsAny",'Scoring_Config'!$A:$A,'Scoring_Config'!$C:$C,10),0),0)+IF(LEFT(Z1287,4)="True",IF(_xlfn.XLOOKUP("Src_CIDR_Le_16",'Scoring_Config'!$A:$A,'Scoring_Config'!$D:$D,"Yes")="Yes",_xlfn.XLOOKUP("Src_CIDR_Le_16",'Scoring_Config'!$A:$A,'Scoring_Config'!$C:$C,10),0),0)+IF(LEFT(AA1287,4)="True",IF(_xlfn.XLOOKUP("Src_CIDR_17_22",'Scoring_Config'!$A:$A,'Scoring_Config'!$D:$D,"Yes")="Yes",_xlfn.XLOOKUP("Src_CIDR_17_22",'Scoring_Config'!$A:$A,'Scoring_Config'!$C:$C,5),0),0)+IF(LEFT(AB1287,4)="True",IF(_xlfn.XLOOKUP("Dst_IsAny",'Scoring_Config'!$A:$A,'Scoring_Config'!$D:$D,"Yes")="Yes",_xlfn.XLOOKUP("Dst_IsAny",'Scoring_Config'!$A:$A,'Scoring_Config'!$C:$C,10),0),0)+IF(LEFT(AC1287,4)="True",IF(_xlfn.XLOOKUP("Dst_CIDR_Le_16",'Scoring_Config'!$A:$A,'Scoring_Config'!$D:$D,"Yes")="Yes",_xlfn.XLOOKUP("Dst_CIDR_Le_16",'Scoring_Config'!$A:$A,'Scoring_Config'!$C:$C,10),0),0)+IF(LEFT(AD1287,4)="True",IF(_xlfn.XLOOKUP("Dst_CIDR_17_22",'Scoring_Config'!$A:$A,'Scoring_Config'!$D:$D,"Yes")="Yes",_xlfn.XLOOKUP("Dst_CIDR_17_22",'Scoring_Config'!$A:$A,'Scoring_Config'!$C:$C,5),0),0)+IF(LEFT(AE1287,4)="True",IF(_xlfn.XLOOKUP("SrcZone_IsAny",'Scoring_Config'!$A:$A,'Scoring_Config'!$D:$D,"Yes")="Yes",_xlfn.XLOOKUP("SrcZone_IsAny",'Scoring_Config'!$A:$A,'Scoring_Config'!$C:$C,10),0),0)+IF(LEFT(AF1287,4)="True",IF(_xlfn.XLOOKUP("DstZone_IsAny",'Scoring_Config'!$A:$A,'Scoring_Config'!$D:$D,"Yes")="Yes",_xlfn.XLOOKUP("DstZone_IsAny",'Scoring_Config'!$A:$A,'Scoring_Config'!$C:$C,10),0),0)+IF(LEFT(AG1287,4)="True",IF(_xlfn.XLOOKUP("Service_Any_OR_RangeGt1000",'Scoring_Config'!$A:$A,'Scoring_Config'!$D:$D,"Yes")="Yes",_xlfn.XLOOKUP("Service_Any_OR_RangeGt1000",'Scoring_Config'!$A:$A,'Scoring_Config'!$C:$C,10),0),0)+IF(LEFT(AH1287,4)="True",IF(_xlfn.XLOOKUP("App_Any_OR_RangeGt1000",'Scoring_Config'!$A:$A,'Scoring_Config'!$D:$D,"Yes")="Yes",_xlfn.XLOOKUP("App_Any_OR_RangeGt1000",'Scoring_Config'!$A:$A,'Scoring_Config'!$C:$C,10),0),0)+IF(LEFT(AI1287,4)="True",IF(_xlfn.XLOOKUP("Service_Insecure_Match",'Scoring_Config'!$A:$A,'Scoring_Config'!$D:$D,"Yes")="Yes",_xlfn.XLOOKUP("Service_Insecure_Match",'Scoring_Config'!$A:$A,'Scoring_Config'!$C:$C,5),0),0)+IF(LEFT(AJ1287,4)="True",IF(_xlfn.XLOOKUP("Risky_Inbound",'Scoring_Config'!$A:$A,'Scoring_Config'!$D:$D,"Yes")="Yes",_xlfn.XLOOKUP("Risky_Inbound",'Scoring_Config'!$A:$A,'Scoring_Config'!$C:$C,50),0),0)+IF(LEFT(AK1287,4)="True",IF(_xlfn.XLOOKUP("Risky_Outbound",'Scoring_Config'!$A:$A,'Scoring_Config'!$D:$D,"Yes")="Yes",_xlfn.XLOOKUP("Risky_Outbound",'Scoring_Config'!$A:$A,'Scoring_Config'!$C:$C,25),0),0)+IF(LEFT(AZ1287,4)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1287,FIND(",",AL1287)+1,100)),0)+IF(LEFT(AM1287,4)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1287,FIND(",",AN1287)+1,100)),0)+IF(_xlfn.XLOOKUP("Profile_Scoring",'Scoring_Config'!$A:$A,'Scoring_Config'!$D:$D,"Yes")="Yes",VALUE(MID(AO1287,FIND(",",AO1287)+1,100)),0)+IF(_xlfn.XLOOKUP("Options_Scoring",'Scoring_Config'!$A:$A,'Scoring_Config'!$D:$D,"Yes")="Yes",VALUE(MID(AP1287,FIND(",",AP1287)+1,100)),0)))</f>
        <v>0</v>
      </c>
      <c r="AZ1287" cm="1">
        <f t="array" ref="AZ1287">IF(FALSE,"True," &amp; IF(_xlfn.XLOOKUP("Migrate_Insecure",'Scoring_Config'!$A:$A,'Scoring_Config'!$D:$D,"Yes")="Yes",_xlfn.XLOOKUP("Migrate_Insecure",'Scoring_Config'!$A:$A,'Scoring_Config'!$C:$C,10),0),"False,0")</f>
        <v>0</v>
      </c>
    </row>
    <row r="1288" spans="1:52">
      <c r="A1288" t="s">
        <v>1979</v>
      </c>
      <c r="B1288" t="s">
        <v>3260</v>
      </c>
      <c r="C1288" t="s">
        <v>3542</v>
      </c>
      <c r="D1288" t="s">
        <v>3545</v>
      </c>
      <c r="E1288" t="s">
        <v>3563</v>
      </c>
      <c r="F1288" t="s">
        <v>3943</v>
      </c>
      <c r="G1288" t="s">
        <v>670</v>
      </c>
      <c r="H1288" t="s">
        <v>174</v>
      </c>
      <c r="I1288" t="s">
        <v>3582</v>
      </c>
      <c r="J1288" t="s">
        <v>1237</v>
      </c>
      <c r="K1288" t="s">
        <v>1667</v>
      </c>
      <c r="L1288" t="s">
        <v>1327</v>
      </c>
      <c r="M1288" t="s">
        <v>1974</v>
      </c>
      <c r="N1288" t="s">
        <v>4315</v>
      </c>
      <c r="O1288" t="s">
        <v>4319</v>
      </c>
      <c r="P1288" t="s">
        <v>4323</v>
      </c>
      <c r="Q1288" t="s">
        <v>5228</v>
      </c>
      <c r="R1288" t="s">
        <v>5439</v>
      </c>
      <c r="S1288" t="s">
        <v>4324</v>
      </c>
      <c r="T1288" t="s">
        <v>5817</v>
      </c>
      <c r="U1288" t="s">
        <v>6582</v>
      </c>
      <c r="Y1288" cm="1">
        <f t="array" ref="Y1288">IF(FALSE,"True," &amp; IF(_xlfn.XLOOKUP("Src_IsAny",'Scoring_Config'!$A:$A,'Scoring_Config'!$D:$D,"Yes")="Yes",_xlfn.XLOOKUP("Src_IsAny",'Scoring_Config'!$A:$A,'Scoring_Config'!$C:$C,10),0),"False,0")</f>
        <v>0</v>
      </c>
      <c r="Z1288" cm="1">
        <f t="array" ref="Z1288">IF(FALSE,"True," &amp; IF(_xlfn.XLOOKUP("Src_CIDR_Le_16",'Scoring_Config'!$A:$A,'Scoring_Config'!$D:$D,"Yes")="Yes",_xlfn.XLOOKUP("Src_CIDR_Le_16",'Scoring_Config'!$A:$A,'Scoring_Config'!$C:$C,10),0),"False,0")</f>
        <v>0</v>
      </c>
      <c r="AA1288" cm="1">
        <f t="array" ref="AA1288">IF(FALSE,"True," &amp; IF(_xlfn.XLOOKUP("Src_CIDR_17_22",'Scoring_Config'!$A:$A,'Scoring_Config'!$D:$D,"Yes")="Yes",_xlfn.XLOOKUP("Src_CIDR_17_22",'Scoring_Config'!$A:$A,'Scoring_Config'!$C:$C,5),0),"False,0")</f>
        <v>0</v>
      </c>
      <c r="AB1288" cm="1">
        <f t="array" ref="AB1288">IF(FALSE,"True," &amp; IF(_xlfn.XLOOKUP("Dst_IsAny",'Scoring_Config'!$A:$A,'Scoring_Config'!$D:$D,"Yes")="Yes",_xlfn.XLOOKUP("Dst_IsAny",'Scoring_Config'!$A:$A,'Scoring_Config'!$C:$C,10),0),"False,0")</f>
        <v>0</v>
      </c>
      <c r="AC1288" cm="1">
        <f t="array" ref="AC1288">IF(FALSE,"True," &amp; IF(_xlfn.XLOOKUP("Dst_CIDR_Le_16",'Scoring_Config'!$A:$A,'Scoring_Config'!$D:$D,"Yes")="Yes",_xlfn.XLOOKUP("Dst_CIDR_Le_16",'Scoring_Config'!$A:$A,'Scoring_Config'!$C:$C,10),0),"False,0")</f>
        <v>0</v>
      </c>
      <c r="AD1288" cm="1">
        <f t="array" ref="AD1288">IF(FALSE,"True," &amp; IF(_xlfn.XLOOKUP("Dst_CIDR_17_22",'Scoring_Config'!$A:$A,'Scoring_Config'!$D:$D,"Yes")="Yes",_xlfn.XLOOKUP("Dst_CIDR_17_22",'Scoring_Config'!$A:$A,'Scoring_Config'!$C:$C,5),0),"False,0")</f>
        <v>0</v>
      </c>
      <c r="AE1288" cm="1">
        <f t="array" ref="AE1288">IF(FALSE,"True," &amp; IF(_xlfn.XLOOKUP("SrcZone_IsAny",'Scoring_Config'!$A:$A,'Scoring_Config'!$D:$D,"Yes")="Yes",_xlfn.XLOOKUP("SrcZone_IsAny",'Scoring_Config'!$A:$A,'Scoring_Config'!$C:$C,10),0),"False,0")</f>
        <v>0</v>
      </c>
      <c r="AF1288" cm="1">
        <f t="array" ref="AF1288">IF(FALSE,"True," &amp; IF(_xlfn.XLOOKUP("DstZone_IsAny",'Scoring_Config'!$A:$A,'Scoring_Config'!$D:$D,"Yes")="Yes",_xlfn.XLOOKUP("DstZone_IsAny",'Scoring_Config'!$A:$A,'Scoring_Config'!$C:$C,10),0),"False,0")</f>
        <v>0</v>
      </c>
      <c r="AG1288" cm="1">
        <f t="array" ref="AG128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88" cm="1">
        <f t="array" ref="AH1288">IF(FALSE,"True," &amp; IF(_xlfn.XLOOKUP("App_Any_OR_RangeGt1000",'Scoring_Config'!$A:$A,'Scoring_Config'!$D:$D,"Yes")="Yes",_xlfn.XLOOKUP("App_Any_OR_RangeGt1000",'Scoring_Config'!$A:$A,'Scoring_Config'!$C:$C,10),0),"False,0")</f>
        <v>0</v>
      </c>
      <c r="AI1288" cm="1">
        <f t="array" ref="AI1288">IF(FALSE,"True," &amp; IF(_xlfn.XLOOKUP("Service_Insecure_Match",'Scoring_Config'!$A:$A,'Scoring_Config'!$D:$D,"Yes")="Yes",_xlfn.XLOOKUP("Service_Insecure_Match",'Scoring_Config'!$A:$A,'Scoring_Config'!$C:$C,5),0),"False,0")</f>
        <v>0</v>
      </c>
      <c r="AJ1288" cm="1">
        <f t="array" ref="AJ1288">IF(FALSE,"True," &amp; IF(_xlfn.XLOOKUP("Risky_Inbound",'Scoring_Config'!$A:$A,'Scoring_Config'!$D:$D,"Yes")="Yes",_xlfn.XLOOKUP("Risky_Inbound",'Scoring_Config'!$A:$A,'Scoring_Config'!$C:$C,50),0),"False,0")</f>
        <v>0</v>
      </c>
      <c r="AK1288" cm="1">
        <f t="array" ref="AK1288">IF(FALSE,"True," &amp; IF(_xlfn.XLOOKUP("Risky_Outbound",'Scoring_Config'!$A:$A,'Scoring_Config'!$D:$D,"Yes")="Yes",_xlfn.XLOOKUP("Risky_Outbound",'Scoring_Config'!$A:$A,'Scoring_Config'!$C:$C,25),0),"False,0")</f>
        <v>0</v>
      </c>
      <c r="AL1288" t="s">
        <v>6699</v>
      </c>
      <c r="AM1288" cm="1">
        <f t="array" ref="AM128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88" t="s">
        <v>6697</v>
      </c>
      <c r="AO1288" t="s">
        <v>6697</v>
      </c>
      <c r="AP1288" t="s">
        <v>6697</v>
      </c>
      <c r="AQ1288" cm="1">
        <f t="array" ref="AQ1288">IF(FALSE,"True," &amp; IF(_xlfn.XLOOKUP("Service_IsAny",'Scoring_Config'!$A:$A,'Scoring_Config'!$D:$D,"Yes")="Yes",_xlfn.XLOOKUP("Service_IsAny",'Scoring_Config'!$A:$A,'Scoring_Config'!$C:$C,0),0),"False,0")</f>
        <v>0</v>
      </c>
      <c r="AR1288">
        <v>0</v>
      </c>
      <c r="AS1288" cm="1">
        <f t="array" ref="AS1288">IF(FALSE,"True," &amp; IF(_xlfn.XLOOKUP("Service_RangeGt1000",'Scoring_Config'!$A:$A,'Scoring_Config'!$D:$D,"Yes")="Yes",_xlfn.XLOOKUP("Service_RangeGt1000",'Scoring_Config'!$A:$A,'Scoring_Config'!$C:$C,0),0),"False,0")</f>
        <v>0</v>
      </c>
      <c r="AT1288" cm="1">
        <f t="array" ref="AT1288">IF(FALSE,"True," &amp; IF(_xlfn.XLOOKUP("App_IsAny",'Scoring_Config'!$A:$A,'Scoring_Config'!$D:$D,"Yes")="Yes",_xlfn.XLOOKUP("App_IsAny",'Scoring_Config'!$A:$A,'Scoring_Config'!$C:$C,0),0),"False,0")</f>
        <v>0</v>
      </c>
      <c r="AU1288">
        <v>1</v>
      </c>
      <c r="AV1288" cm="1">
        <f t="array" ref="AV1288">IF(FALSE,"True," &amp; IF(_xlfn.XLOOKUP("App_RangeGt1000",'Scoring_Config'!$A:$A,'Scoring_Config'!$D:$D,"Yes")="Yes",_xlfn.XLOOKUP("App_RangeGt1000",'Scoring_Config'!$A:$A,'Scoring_Config'!$C:$C,0),0),"False,0")</f>
        <v>0</v>
      </c>
      <c r="AW1288" cm="1">
        <f t="array" ref="AW1288">IF(FALSE,"True," &amp; IF(_xlfn.XLOOKUP("Action_IsDenyOrDrop",'Scoring_Config'!$A:$A,'Scoring_Config'!$D:$D,"Yes")="Yes",_xlfn.XLOOKUP("Action_IsDenyOrDrop",'Scoring_Config'!$A:$A,'Scoring_Config'!$C:$C,0),0),"False,0")</f>
        <v>0</v>
      </c>
      <c r="AX1288" cm="1">
        <f t="array" ref="AX1288">IF(LEFT(AW1288,4)="True",0,(IF(LEFT(Y1288,4)="True",IF(_xlfn.XLOOKUP("Src_IsAny",'Scoring_Config'!$A:$A,'Scoring_Config'!$D:$D,"Yes")="Yes",_xlfn.XLOOKUP("Src_IsAny",'Scoring_Config'!$A:$A,'Scoring_Config'!$C:$C,10),0),0)+IF(LEFT(Z1288,4)="True",IF(_xlfn.XLOOKUP("Src_CIDR_Le_16",'Scoring_Config'!$A:$A,'Scoring_Config'!$D:$D,"Yes")="Yes",_xlfn.XLOOKUP("Src_CIDR_Le_16",'Scoring_Config'!$A:$A,'Scoring_Config'!$C:$C,10),0),0)+IF(LEFT(AA1288,4)="True",IF(_xlfn.XLOOKUP("Src_CIDR_17_22",'Scoring_Config'!$A:$A,'Scoring_Config'!$D:$D,"Yes")="Yes",_xlfn.XLOOKUP("Src_CIDR_17_22",'Scoring_Config'!$A:$A,'Scoring_Config'!$C:$C,5),0),0)+IF(LEFT(AB1288,4)="True",IF(_xlfn.XLOOKUP("Dst_IsAny",'Scoring_Config'!$A:$A,'Scoring_Config'!$D:$D,"Yes")="Yes",_xlfn.XLOOKUP("Dst_IsAny",'Scoring_Config'!$A:$A,'Scoring_Config'!$C:$C,10),0),0)+IF(LEFT(AC1288,4)="True",IF(_xlfn.XLOOKUP("Dst_CIDR_Le_16",'Scoring_Config'!$A:$A,'Scoring_Config'!$D:$D,"Yes")="Yes",_xlfn.XLOOKUP("Dst_CIDR_Le_16",'Scoring_Config'!$A:$A,'Scoring_Config'!$C:$C,10),0),0)+IF(LEFT(AD1288,4)="True",IF(_xlfn.XLOOKUP("Dst_CIDR_17_22",'Scoring_Config'!$A:$A,'Scoring_Config'!$D:$D,"Yes")="Yes",_xlfn.XLOOKUP("Dst_CIDR_17_22",'Scoring_Config'!$A:$A,'Scoring_Config'!$C:$C,5),0),0)+IF(LEFT(AE1288,4)="True",IF(_xlfn.XLOOKUP("SrcZone_IsAny",'Scoring_Config'!$A:$A,'Scoring_Config'!$D:$D,"Yes")="Yes",_xlfn.XLOOKUP("SrcZone_IsAny",'Scoring_Config'!$A:$A,'Scoring_Config'!$C:$C,10),0),0)+IF(LEFT(AF1288,4)="True",IF(_xlfn.XLOOKUP("DstZone_IsAny",'Scoring_Config'!$A:$A,'Scoring_Config'!$D:$D,"Yes")="Yes",_xlfn.XLOOKUP("DstZone_IsAny",'Scoring_Config'!$A:$A,'Scoring_Config'!$C:$C,10),0),0)+IF(LEFT(AG1288,4)="True",IF(_xlfn.XLOOKUP("Service_Any_OR_RangeGt1000",'Scoring_Config'!$A:$A,'Scoring_Config'!$D:$D,"Yes")="Yes",_xlfn.XLOOKUP("Service_Any_OR_RangeGt1000",'Scoring_Config'!$A:$A,'Scoring_Config'!$C:$C,10),0),0)+IF(LEFT(AH1288,4)="True",IF(_xlfn.XLOOKUP("App_Any_OR_RangeGt1000",'Scoring_Config'!$A:$A,'Scoring_Config'!$D:$D,"Yes")="Yes",_xlfn.XLOOKUP("App_Any_OR_RangeGt1000",'Scoring_Config'!$A:$A,'Scoring_Config'!$C:$C,10),0),0)+IF(LEFT(AI1288,4)="True",IF(_xlfn.XLOOKUP("Service_Insecure_Match",'Scoring_Config'!$A:$A,'Scoring_Config'!$D:$D,"Yes")="Yes",_xlfn.XLOOKUP("Service_Insecure_Match",'Scoring_Config'!$A:$A,'Scoring_Config'!$C:$C,5),0),0)+IF(LEFT(AJ1288,4)="True",IF(_xlfn.XLOOKUP("Risky_Inbound",'Scoring_Config'!$A:$A,'Scoring_Config'!$D:$D,"Yes")="Yes",_xlfn.XLOOKUP("Risky_Inbound",'Scoring_Config'!$A:$A,'Scoring_Config'!$C:$C,50),0),0)+IF(LEFT(AK1288,4)="True",IF(_xlfn.XLOOKUP("Risky_Outbound",'Scoring_Config'!$A:$A,'Scoring_Config'!$D:$D,"Yes")="Yes",_xlfn.XLOOKUP("Risky_Outbound",'Scoring_Config'!$A:$A,'Scoring_Config'!$C:$C,25),0),0)+IF(LEFT(AZ1288,4)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1288,FIND(",",AL1288)+1,100)),0)+IF(LEFT(AM1288,4)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1288,FIND(",",AN1288)+1,100)),0)+IF(_xlfn.XLOOKUP("Profile_Scoring",'Scoring_Config'!$A:$A,'Scoring_Config'!$D:$D,"Yes")="Yes",VALUE(MID(AO1288,FIND(",",AO1288)+1,100)),0)+IF(_xlfn.XLOOKUP("Options_Scoring",'Scoring_Config'!$A:$A,'Scoring_Config'!$D:$D,"Yes")="Yes",VALUE(MID(AP1288,FIND(",",AP1288)+1,100)),0)))</f>
        <v>0</v>
      </c>
      <c r="AZ1288" cm="1">
        <f t="array" ref="AZ1288">IF(FALSE,"True," &amp; IF(_xlfn.XLOOKUP("Migrate_Insecure",'Scoring_Config'!$A:$A,'Scoring_Config'!$D:$D,"Yes")="Yes",_xlfn.XLOOKUP("Migrate_Insecure",'Scoring_Config'!$A:$A,'Scoring_Config'!$C:$C,10),0),"False,0")</f>
        <v>0</v>
      </c>
    </row>
    <row r="1289" spans="1:52">
      <c r="A1289" t="s">
        <v>1979</v>
      </c>
      <c r="B1289" t="s">
        <v>3261</v>
      </c>
      <c r="C1289" t="s">
        <v>3542</v>
      </c>
      <c r="D1289" t="s">
        <v>3545</v>
      </c>
      <c r="E1289" t="s">
        <v>3563</v>
      </c>
      <c r="F1289" t="s">
        <v>3937</v>
      </c>
      <c r="G1289" t="s">
        <v>671</v>
      </c>
      <c r="H1289" t="s">
        <v>174</v>
      </c>
      <c r="I1289" t="s">
        <v>4285</v>
      </c>
      <c r="J1289" t="s">
        <v>1238</v>
      </c>
      <c r="K1289" t="s">
        <v>1721</v>
      </c>
      <c r="L1289" t="s">
        <v>1327</v>
      </c>
      <c r="M1289" t="s">
        <v>1974</v>
      </c>
      <c r="N1289" t="s">
        <v>4315</v>
      </c>
      <c r="O1289" t="s">
        <v>4319</v>
      </c>
      <c r="P1289" t="s">
        <v>4321</v>
      </c>
      <c r="Q1289" t="s">
        <v>5229</v>
      </c>
      <c r="R1289" t="s">
        <v>5437</v>
      </c>
      <c r="S1289" t="s">
        <v>5440</v>
      </c>
      <c r="T1289" t="s">
        <v>5884</v>
      </c>
      <c r="U1289" t="s">
        <v>6583</v>
      </c>
      <c r="Y1289" cm="1">
        <f t="array" ref="Y1289">IF(FALSE,"True," &amp; IF(_xlfn.XLOOKUP("Src_IsAny",'Scoring_Config'!$A:$A,'Scoring_Config'!$D:$D,"Yes")="Yes",_xlfn.XLOOKUP("Src_IsAny",'Scoring_Config'!$A:$A,'Scoring_Config'!$C:$C,10),0),"False,0")</f>
        <v>0</v>
      </c>
      <c r="Z1289" cm="1">
        <f t="array" ref="Z1289">IF(FALSE,"True," &amp; IF(_xlfn.XLOOKUP("Src_CIDR_Le_16",'Scoring_Config'!$A:$A,'Scoring_Config'!$D:$D,"Yes")="Yes",_xlfn.XLOOKUP("Src_CIDR_Le_16",'Scoring_Config'!$A:$A,'Scoring_Config'!$C:$C,10),0),"False,0")</f>
        <v>0</v>
      </c>
      <c r="AA1289" cm="1">
        <f t="array" ref="AA1289">IF(FALSE,"True," &amp; IF(_xlfn.XLOOKUP("Src_CIDR_17_22",'Scoring_Config'!$A:$A,'Scoring_Config'!$D:$D,"Yes")="Yes",_xlfn.XLOOKUP("Src_CIDR_17_22",'Scoring_Config'!$A:$A,'Scoring_Config'!$C:$C,5),0),"False,0")</f>
        <v>0</v>
      </c>
      <c r="AB1289" cm="1">
        <f t="array" ref="AB1289">IF(FALSE,"True," &amp; IF(_xlfn.XLOOKUP("Dst_IsAny",'Scoring_Config'!$A:$A,'Scoring_Config'!$D:$D,"Yes")="Yes",_xlfn.XLOOKUP("Dst_IsAny",'Scoring_Config'!$A:$A,'Scoring_Config'!$C:$C,10),0),"False,0")</f>
        <v>0</v>
      </c>
      <c r="AC1289" cm="1">
        <f t="array" ref="AC1289">IF(FALSE,"True," &amp; IF(_xlfn.XLOOKUP("Dst_CIDR_Le_16",'Scoring_Config'!$A:$A,'Scoring_Config'!$D:$D,"Yes")="Yes",_xlfn.XLOOKUP("Dst_CIDR_Le_16",'Scoring_Config'!$A:$A,'Scoring_Config'!$C:$C,10),0),"False,0")</f>
        <v>0</v>
      </c>
      <c r="AD1289" cm="1">
        <f t="array" ref="AD1289">IF(FALSE,"True," &amp; IF(_xlfn.XLOOKUP("Dst_CIDR_17_22",'Scoring_Config'!$A:$A,'Scoring_Config'!$D:$D,"Yes")="Yes",_xlfn.XLOOKUP("Dst_CIDR_17_22",'Scoring_Config'!$A:$A,'Scoring_Config'!$C:$C,5),0),"False,0")</f>
        <v>0</v>
      </c>
      <c r="AE1289" cm="1">
        <f t="array" ref="AE1289">IF(FALSE,"True," &amp; IF(_xlfn.XLOOKUP("SrcZone_IsAny",'Scoring_Config'!$A:$A,'Scoring_Config'!$D:$D,"Yes")="Yes",_xlfn.XLOOKUP("SrcZone_IsAny",'Scoring_Config'!$A:$A,'Scoring_Config'!$C:$C,10),0),"False,0")</f>
        <v>0</v>
      </c>
      <c r="AF1289" cm="1">
        <f t="array" ref="AF1289">IF(FALSE,"True," &amp; IF(_xlfn.XLOOKUP("DstZone_IsAny",'Scoring_Config'!$A:$A,'Scoring_Config'!$D:$D,"Yes")="Yes",_xlfn.XLOOKUP("DstZone_IsAny",'Scoring_Config'!$A:$A,'Scoring_Config'!$C:$C,10),0),"False,0")</f>
        <v>0</v>
      </c>
      <c r="AG1289" cm="1">
        <f t="array" ref="AG128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89" cm="1">
        <f t="array" ref="AH1289">IF(FALSE,"True," &amp; IF(_xlfn.XLOOKUP("App_Any_OR_RangeGt1000",'Scoring_Config'!$A:$A,'Scoring_Config'!$D:$D,"Yes")="Yes",_xlfn.XLOOKUP("App_Any_OR_RangeGt1000",'Scoring_Config'!$A:$A,'Scoring_Config'!$C:$C,10),0),"False,0")</f>
        <v>0</v>
      </c>
      <c r="AI1289" cm="1">
        <f t="array" ref="AI1289">IF(FALSE,"True," &amp; IF(_xlfn.XLOOKUP("Service_Insecure_Match",'Scoring_Config'!$A:$A,'Scoring_Config'!$D:$D,"Yes")="Yes",_xlfn.XLOOKUP("Service_Insecure_Match",'Scoring_Config'!$A:$A,'Scoring_Config'!$C:$C,5),0),"False,0")</f>
        <v>0</v>
      </c>
      <c r="AJ1289" cm="1">
        <f t="array" ref="AJ1289">IF(FALSE,"True," &amp; IF(_xlfn.XLOOKUP("Risky_Inbound",'Scoring_Config'!$A:$A,'Scoring_Config'!$D:$D,"Yes")="Yes",_xlfn.XLOOKUP("Risky_Inbound",'Scoring_Config'!$A:$A,'Scoring_Config'!$C:$C,50),0),"False,0")</f>
        <v>0</v>
      </c>
      <c r="AK1289" cm="1">
        <f t="array" ref="AK1289">IF(FALSE,"True," &amp; IF(_xlfn.XLOOKUP("Risky_Outbound",'Scoring_Config'!$A:$A,'Scoring_Config'!$D:$D,"Yes")="Yes",_xlfn.XLOOKUP("Risky_Outbound",'Scoring_Config'!$A:$A,'Scoring_Config'!$C:$C,25),0),"False,0")</f>
        <v>0</v>
      </c>
      <c r="AL1289" t="s">
        <v>6700</v>
      </c>
      <c r="AM1289" cm="1">
        <f t="array" ref="AM128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89" t="s">
        <v>6697</v>
      </c>
      <c r="AO1289" t="s">
        <v>6697</v>
      </c>
      <c r="AP1289" t="s">
        <v>6697</v>
      </c>
      <c r="AQ1289" cm="1">
        <f t="array" ref="AQ1289">IF(FALSE,"True," &amp; IF(_xlfn.XLOOKUP("Service_IsAny",'Scoring_Config'!$A:$A,'Scoring_Config'!$D:$D,"Yes")="Yes",_xlfn.XLOOKUP("Service_IsAny",'Scoring_Config'!$A:$A,'Scoring_Config'!$C:$C,0),0),"False,0")</f>
        <v>0</v>
      </c>
      <c r="AR1289">
        <v>0</v>
      </c>
      <c r="AS1289" cm="1">
        <f t="array" ref="AS1289">IF(FALSE,"True," &amp; IF(_xlfn.XLOOKUP("Service_RangeGt1000",'Scoring_Config'!$A:$A,'Scoring_Config'!$D:$D,"Yes")="Yes",_xlfn.XLOOKUP("Service_RangeGt1000",'Scoring_Config'!$A:$A,'Scoring_Config'!$C:$C,0),0),"False,0")</f>
        <v>0</v>
      </c>
      <c r="AT1289" cm="1">
        <f t="array" ref="AT1289">IF(FALSE,"True," &amp; IF(_xlfn.XLOOKUP("App_IsAny",'Scoring_Config'!$A:$A,'Scoring_Config'!$D:$D,"Yes")="Yes",_xlfn.XLOOKUP("App_IsAny",'Scoring_Config'!$A:$A,'Scoring_Config'!$C:$C,0),0),"False,0")</f>
        <v>0</v>
      </c>
      <c r="AU1289">
        <v>2</v>
      </c>
      <c r="AV1289" cm="1">
        <f t="array" ref="AV1289">IF(FALSE,"True," &amp; IF(_xlfn.XLOOKUP("App_RangeGt1000",'Scoring_Config'!$A:$A,'Scoring_Config'!$D:$D,"Yes")="Yes",_xlfn.XLOOKUP("App_RangeGt1000",'Scoring_Config'!$A:$A,'Scoring_Config'!$C:$C,0),0),"False,0")</f>
        <v>0</v>
      </c>
      <c r="AW1289" cm="1">
        <f t="array" ref="AW1289">IF(FALSE,"True," &amp; IF(_xlfn.XLOOKUP("Action_IsDenyOrDrop",'Scoring_Config'!$A:$A,'Scoring_Config'!$D:$D,"Yes")="Yes",_xlfn.XLOOKUP("Action_IsDenyOrDrop",'Scoring_Config'!$A:$A,'Scoring_Config'!$C:$C,0),0),"False,0")</f>
        <v>0</v>
      </c>
      <c r="AX1289" cm="1">
        <f t="array" ref="AX1289">IF(LEFT(AW1289,4)="True",0,(IF(LEFT(Y1289,4)="True",IF(_xlfn.XLOOKUP("Src_IsAny",'Scoring_Config'!$A:$A,'Scoring_Config'!$D:$D,"Yes")="Yes",_xlfn.XLOOKUP("Src_IsAny",'Scoring_Config'!$A:$A,'Scoring_Config'!$C:$C,10),0),0)+IF(LEFT(Z1289,4)="True",IF(_xlfn.XLOOKUP("Src_CIDR_Le_16",'Scoring_Config'!$A:$A,'Scoring_Config'!$D:$D,"Yes")="Yes",_xlfn.XLOOKUP("Src_CIDR_Le_16",'Scoring_Config'!$A:$A,'Scoring_Config'!$C:$C,10),0),0)+IF(LEFT(AA1289,4)="True",IF(_xlfn.XLOOKUP("Src_CIDR_17_22",'Scoring_Config'!$A:$A,'Scoring_Config'!$D:$D,"Yes")="Yes",_xlfn.XLOOKUP("Src_CIDR_17_22",'Scoring_Config'!$A:$A,'Scoring_Config'!$C:$C,5),0),0)+IF(LEFT(AB1289,4)="True",IF(_xlfn.XLOOKUP("Dst_IsAny",'Scoring_Config'!$A:$A,'Scoring_Config'!$D:$D,"Yes")="Yes",_xlfn.XLOOKUP("Dst_IsAny",'Scoring_Config'!$A:$A,'Scoring_Config'!$C:$C,10),0),0)+IF(LEFT(AC1289,4)="True",IF(_xlfn.XLOOKUP("Dst_CIDR_Le_16",'Scoring_Config'!$A:$A,'Scoring_Config'!$D:$D,"Yes")="Yes",_xlfn.XLOOKUP("Dst_CIDR_Le_16",'Scoring_Config'!$A:$A,'Scoring_Config'!$C:$C,10),0),0)+IF(LEFT(AD1289,4)="True",IF(_xlfn.XLOOKUP("Dst_CIDR_17_22",'Scoring_Config'!$A:$A,'Scoring_Config'!$D:$D,"Yes")="Yes",_xlfn.XLOOKUP("Dst_CIDR_17_22",'Scoring_Config'!$A:$A,'Scoring_Config'!$C:$C,5),0),0)+IF(LEFT(AE1289,4)="True",IF(_xlfn.XLOOKUP("SrcZone_IsAny",'Scoring_Config'!$A:$A,'Scoring_Config'!$D:$D,"Yes")="Yes",_xlfn.XLOOKUP("SrcZone_IsAny",'Scoring_Config'!$A:$A,'Scoring_Config'!$C:$C,10),0),0)+IF(LEFT(AF1289,4)="True",IF(_xlfn.XLOOKUP("DstZone_IsAny",'Scoring_Config'!$A:$A,'Scoring_Config'!$D:$D,"Yes")="Yes",_xlfn.XLOOKUP("DstZone_IsAny",'Scoring_Config'!$A:$A,'Scoring_Config'!$C:$C,10),0),0)+IF(LEFT(AG1289,4)="True",IF(_xlfn.XLOOKUP("Service_Any_OR_RangeGt1000",'Scoring_Config'!$A:$A,'Scoring_Config'!$D:$D,"Yes")="Yes",_xlfn.XLOOKUP("Service_Any_OR_RangeGt1000",'Scoring_Config'!$A:$A,'Scoring_Config'!$C:$C,10),0),0)+IF(LEFT(AH1289,4)="True",IF(_xlfn.XLOOKUP("App_Any_OR_RangeGt1000",'Scoring_Config'!$A:$A,'Scoring_Config'!$D:$D,"Yes")="Yes",_xlfn.XLOOKUP("App_Any_OR_RangeGt1000",'Scoring_Config'!$A:$A,'Scoring_Config'!$C:$C,10),0),0)+IF(LEFT(AI1289,4)="True",IF(_xlfn.XLOOKUP("Service_Insecure_Match",'Scoring_Config'!$A:$A,'Scoring_Config'!$D:$D,"Yes")="Yes",_xlfn.XLOOKUP("Service_Insecure_Match",'Scoring_Config'!$A:$A,'Scoring_Config'!$C:$C,5),0),0)+IF(LEFT(AJ1289,4)="True",IF(_xlfn.XLOOKUP("Risky_Inbound",'Scoring_Config'!$A:$A,'Scoring_Config'!$D:$D,"Yes")="Yes",_xlfn.XLOOKUP("Risky_Inbound",'Scoring_Config'!$A:$A,'Scoring_Config'!$C:$C,50),0),0)+IF(LEFT(AK1289,4)="True",IF(_xlfn.XLOOKUP("Risky_Outbound",'Scoring_Config'!$A:$A,'Scoring_Config'!$D:$D,"Yes")="Yes",_xlfn.XLOOKUP("Risky_Outbound",'Scoring_Config'!$A:$A,'Scoring_Config'!$C:$C,25),0),0)+IF(LEFT(AZ1289,4)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1289,FIND(",",AL1289)+1,100)),0)+IF(LEFT(AM1289,4)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1289,FIND(",",AN1289)+1,100)),0)+IF(_xlfn.XLOOKUP("Profile_Scoring",'Scoring_Config'!$A:$A,'Scoring_Config'!$D:$D,"Yes")="Yes",VALUE(MID(AO1289,FIND(",",AO1289)+1,100)),0)+IF(_xlfn.XLOOKUP("Options_Scoring",'Scoring_Config'!$A:$A,'Scoring_Config'!$D:$D,"Yes")="Yes",VALUE(MID(AP1289,FIND(",",AP1289)+1,100)),0)))</f>
        <v>0</v>
      </c>
      <c r="AZ1289" cm="1">
        <f t="array" ref="AZ1289">IF(FALSE,"True," &amp; IF(_xlfn.XLOOKUP("Migrate_Insecure",'Scoring_Config'!$A:$A,'Scoring_Config'!$D:$D,"Yes")="Yes",_xlfn.XLOOKUP("Migrate_Insecure",'Scoring_Config'!$A:$A,'Scoring_Config'!$C:$C,10),0),"False,0")</f>
        <v>0</v>
      </c>
    </row>
    <row r="1290" spans="1:52">
      <c r="A1290" t="s">
        <v>1979</v>
      </c>
      <c r="B1290" t="s">
        <v>3262</v>
      </c>
      <c r="C1290" t="s">
        <v>3542</v>
      </c>
      <c r="D1290" t="s">
        <v>3545</v>
      </c>
      <c r="E1290" t="s">
        <v>3563</v>
      </c>
      <c r="F1290" t="s">
        <v>3937</v>
      </c>
      <c r="G1290" t="s">
        <v>666</v>
      </c>
      <c r="H1290" t="s">
        <v>174</v>
      </c>
      <c r="I1290" t="s">
        <v>3775</v>
      </c>
      <c r="J1290" t="s">
        <v>1239</v>
      </c>
      <c r="K1290" t="s">
        <v>1942</v>
      </c>
      <c r="L1290" t="s">
        <v>1327</v>
      </c>
      <c r="M1290" t="s">
        <v>1974</v>
      </c>
      <c r="N1290" t="s">
        <v>4315</v>
      </c>
      <c r="O1290" t="s">
        <v>4319</v>
      </c>
      <c r="P1290" t="s">
        <v>4321</v>
      </c>
      <c r="Q1290" t="s">
        <v>5230</v>
      </c>
      <c r="R1290" t="s">
        <v>5439</v>
      </c>
      <c r="S1290" t="s">
        <v>4324</v>
      </c>
      <c r="T1290" t="s">
        <v>5856</v>
      </c>
      <c r="U1290" t="s">
        <v>6584</v>
      </c>
      <c r="Y1290" cm="1">
        <f t="array" ref="Y1290">IF(FALSE,"True," &amp; IF(_xlfn.XLOOKUP("Src_IsAny",'Scoring_Config'!$A:$A,'Scoring_Config'!$D:$D,"Yes")="Yes",_xlfn.XLOOKUP("Src_IsAny",'Scoring_Config'!$A:$A,'Scoring_Config'!$C:$C,10),0),"False,0")</f>
        <v>0</v>
      </c>
      <c r="Z1290" cm="1">
        <f t="array" ref="Z1290">IF(FALSE,"True," &amp; IF(_xlfn.XLOOKUP("Src_CIDR_Le_16",'Scoring_Config'!$A:$A,'Scoring_Config'!$D:$D,"Yes")="Yes",_xlfn.XLOOKUP("Src_CIDR_Le_16",'Scoring_Config'!$A:$A,'Scoring_Config'!$C:$C,10),0),"False,0")</f>
        <v>0</v>
      </c>
      <c r="AA1290" cm="1">
        <f t="array" ref="AA1290">IF(FALSE,"True," &amp; IF(_xlfn.XLOOKUP("Src_CIDR_17_22",'Scoring_Config'!$A:$A,'Scoring_Config'!$D:$D,"Yes")="Yes",_xlfn.XLOOKUP("Src_CIDR_17_22",'Scoring_Config'!$A:$A,'Scoring_Config'!$C:$C,5),0),"False,0")</f>
        <v>0</v>
      </c>
      <c r="AB1290" cm="1">
        <f t="array" ref="AB1290">IF(FALSE,"True," &amp; IF(_xlfn.XLOOKUP("Dst_IsAny",'Scoring_Config'!$A:$A,'Scoring_Config'!$D:$D,"Yes")="Yes",_xlfn.XLOOKUP("Dst_IsAny",'Scoring_Config'!$A:$A,'Scoring_Config'!$C:$C,10),0),"False,0")</f>
        <v>0</v>
      </c>
      <c r="AC1290" cm="1">
        <f t="array" ref="AC1290">IF(FALSE,"True," &amp; IF(_xlfn.XLOOKUP("Dst_CIDR_Le_16",'Scoring_Config'!$A:$A,'Scoring_Config'!$D:$D,"Yes")="Yes",_xlfn.XLOOKUP("Dst_CIDR_Le_16",'Scoring_Config'!$A:$A,'Scoring_Config'!$C:$C,10),0),"False,0")</f>
        <v>0</v>
      </c>
      <c r="AD1290" cm="1">
        <f t="array" ref="AD1290">IF(FALSE,"True," &amp; IF(_xlfn.XLOOKUP("Dst_CIDR_17_22",'Scoring_Config'!$A:$A,'Scoring_Config'!$D:$D,"Yes")="Yes",_xlfn.XLOOKUP("Dst_CIDR_17_22",'Scoring_Config'!$A:$A,'Scoring_Config'!$C:$C,5),0),"False,0")</f>
        <v>0</v>
      </c>
      <c r="AE1290" cm="1">
        <f t="array" ref="AE1290">IF(FALSE,"True," &amp; IF(_xlfn.XLOOKUP("SrcZone_IsAny",'Scoring_Config'!$A:$A,'Scoring_Config'!$D:$D,"Yes")="Yes",_xlfn.XLOOKUP("SrcZone_IsAny",'Scoring_Config'!$A:$A,'Scoring_Config'!$C:$C,10),0),"False,0")</f>
        <v>0</v>
      </c>
      <c r="AF1290" cm="1">
        <f t="array" ref="AF1290">IF(FALSE,"True," &amp; IF(_xlfn.XLOOKUP("DstZone_IsAny",'Scoring_Config'!$A:$A,'Scoring_Config'!$D:$D,"Yes")="Yes",_xlfn.XLOOKUP("DstZone_IsAny",'Scoring_Config'!$A:$A,'Scoring_Config'!$C:$C,10),0),"False,0")</f>
        <v>0</v>
      </c>
      <c r="AG1290" cm="1">
        <f t="array" ref="AG129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90" cm="1">
        <f t="array" ref="AH1290">IF(FALSE,"True," &amp; IF(_xlfn.XLOOKUP("App_Any_OR_RangeGt1000",'Scoring_Config'!$A:$A,'Scoring_Config'!$D:$D,"Yes")="Yes",_xlfn.XLOOKUP("App_Any_OR_RangeGt1000",'Scoring_Config'!$A:$A,'Scoring_Config'!$C:$C,10),0),"False,0")</f>
        <v>0</v>
      </c>
      <c r="AI1290" cm="1">
        <f t="array" ref="AI1290">IF(FALSE,"True," &amp; IF(_xlfn.XLOOKUP("Service_Insecure_Match",'Scoring_Config'!$A:$A,'Scoring_Config'!$D:$D,"Yes")="Yes",_xlfn.XLOOKUP("Service_Insecure_Match",'Scoring_Config'!$A:$A,'Scoring_Config'!$C:$C,5),0),"False,0")</f>
        <v>0</v>
      </c>
      <c r="AJ1290" cm="1">
        <f t="array" ref="AJ1290">IF(FALSE,"True," &amp; IF(_xlfn.XLOOKUP("Risky_Inbound",'Scoring_Config'!$A:$A,'Scoring_Config'!$D:$D,"Yes")="Yes",_xlfn.XLOOKUP("Risky_Inbound",'Scoring_Config'!$A:$A,'Scoring_Config'!$C:$C,50),0),"False,0")</f>
        <v>0</v>
      </c>
      <c r="AK1290" cm="1">
        <f t="array" ref="AK1290">IF(FALSE,"True," &amp; IF(_xlfn.XLOOKUP("Risky_Outbound",'Scoring_Config'!$A:$A,'Scoring_Config'!$D:$D,"Yes")="Yes",_xlfn.XLOOKUP("Risky_Outbound",'Scoring_Config'!$A:$A,'Scoring_Config'!$C:$C,25),0),"False,0")</f>
        <v>0</v>
      </c>
      <c r="AL1290" t="s">
        <v>6700</v>
      </c>
      <c r="AM1290" cm="1">
        <f t="array" ref="AM129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90" t="s">
        <v>6697</v>
      </c>
      <c r="AO1290" t="s">
        <v>6697</v>
      </c>
      <c r="AP1290" t="s">
        <v>6697</v>
      </c>
      <c r="AQ1290" cm="1">
        <f t="array" ref="AQ1290">IF(FALSE,"True," &amp; IF(_xlfn.XLOOKUP("Service_IsAny",'Scoring_Config'!$A:$A,'Scoring_Config'!$D:$D,"Yes")="Yes",_xlfn.XLOOKUP("Service_IsAny",'Scoring_Config'!$A:$A,'Scoring_Config'!$C:$C,0),0),"False,0")</f>
        <v>0</v>
      </c>
      <c r="AR1290">
        <v>0</v>
      </c>
      <c r="AS1290" cm="1">
        <f t="array" ref="AS1290">IF(FALSE,"True," &amp; IF(_xlfn.XLOOKUP("Service_RangeGt1000",'Scoring_Config'!$A:$A,'Scoring_Config'!$D:$D,"Yes")="Yes",_xlfn.XLOOKUP("Service_RangeGt1000",'Scoring_Config'!$A:$A,'Scoring_Config'!$C:$C,0),0),"False,0")</f>
        <v>0</v>
      </c>
      <c r="AT1290" cm="1">
        <f t="array" ref="AT1290">IF(FALSE,"True," &amp; IF(_xlfn.XLOOKUP("App_IsAny",'Scoring_Config'!$A:$A,'Scoring_Config'!$D:$D,"Yes")="Yes",_xlfn.XLOOKUP("App_IsAny",'Scoring_Config'!$A:$A,'Scoring_Config'!$C:$C,0),0),"False,0")</f>
        <v>0</v>
      </c>
      <c r="AU1290">
        <v>10</v>
      </c>
      <c r="AV1290" cm="1">
        <f t="array" ref="AV1290">IF(FALSE,"True," &amp; IF(_xlfn.XLOOKUP("App_RangeGt1000",'Scoring_Config'!$A:$A,'Scoring_Config'!$D:$D,"Yes")="Yes",_xlfn.XLOOKUP("App_RangeGt1000",'Scoring_Config'!$A:$A,'Scoring_Config'!$C:$C,0),0),"False,0")</f>
        <v>0</v>
      </c>
      <c r="AW1290" cm="1">
        <f t="array" ref="AW1290">IF(FALSE,"True," &amp; IF(_xlfn.XLOOKUP("Action_IsDenyOrDrop",'Scoring_Config'!$A:$A,'Scoring_Config'!$D:$D,"Yes")="Yes",_xlfn.XLOOKUP("Action_IsDenyOrDrop",'Scoring_Config'!$A:$A,'Scoring_Config'!$C:$C,0),0),"False,0")</f>
        <v>0</v>
      </c>
      <c r="AX1290" cm="1">
        <f t="array" ref="AX1290">IF(LEFT(AW1290,4)="True",0,(IF(LEFT(Y1290,4)="True",IF(_xlfn.XLOOKUP("Src_IsAny",'Scoring_Config'!$A:$A,'Scoring_Config'!$D:$D,"Yes")="Yes",_xlfn.XLOOKUP("Src_IsAny",'Scoring_Config'!$A:$A,'Scoring_Config'!$C:$C,10),0),0)+IF(LEFT(Z1290,4)="True",IF(_xlfn.XLOOKUP("Src_CIDR_Le_16",'Scoring_Config'!$A:$A,'Scoring_Config'!$D:$D,"Yes")="Yes",_xlfn.XLOOKUP("Src_CIDR_Le_16",'Scoring_Config'!$A:$A,'Scoring_Config'!$C:$C,10),0),0)+IF(LEFT(AA1290,4)="True",IF(_xlfn.XLOOKUP("Src_CIDR_17_22",'Scoring_Config'!$A:$A,'Scoring_Config'!$D:$D,"Yes")="Yes",_xlfn.XLOOKUP("Src_CIDR_17_22",'Scoring_Config'!$A:$A,'Scoring_Config'!$C:$C,5),0),0)+IF(LEFT(AB1290,4)="True",IF(_xlfn.XLOOKUP("Dst_IsAny",'Scoring_Config'!$A:$A,'Scoring_Config'!$D:$D,"Yes")="Yes",_xlfn.XLOOKUP("Dst_IsAny",'Scoring_Config'!$A:$A,'Scoring_Config'!$C:$C,10),0),0)+IF(LEFT(AC1290,4)="True",IF(_xlfn.XLOOKUP("Dst_CIDR_Le_16",'Scoring_Config'!$A:$A,'Scoring_Config'!$D:$D,"Yes")="Yes",_xlfn.XLOOKUP("Dst_CIDR_Le_16",'Scoring_Config'!$A:$A,'Scoring_Config'!$C:$C,10),0),0)+IF(LEFT(AD1290,4)="True",IF(_xlfn.XLOOKUP("Dst_CIDR_17_22",'Scoring_Config'!$A:$A,'Scoring_Config'!$D:$D,"Yes")="Yes",_xlfn.XLOOKUP("Dst_CIDR_17_22",'Scoring_Config'!$A:$A,'Scoring_Config'!$C:$C,5),0),0)+IF(LEFT(AE1290,4)="True",IF(_xlfn.XLOOKUP("SrcZone_IsAny",'Scoring_Config'!$A:$A,'Scoring_Config'!$D:$D,"Yes")="Yes",_xlfn.XLOOKUP("SrcZone_IsAny",'Scoring_Config'!$A:$A,'Scoring_Config'!$C:$C,10),0),0)+IF(LEFT(AF1290,4)="True",IF(_xlfn.XLOOKUP("DstZone_IsAny",'Scoring_Config'!$A:$A,'Scoring_Config'!$D:$D,"Yes")="Yes",_xlfn.XLOOKUP("DstZone_IsAny",'Scoring_Config'!$A:$A,'Scoring_Config'!$C:$C,10),0),0)+IF(LEFT(AG1290,4)="True",IF(_xlfn.XLOOKUP("Service_Any_OR_RangeGt1000",'Scoring_Config'!$A:$A,'Scoring_Config'!$D:$D,"Yes")="Yes",_xlfn.XLOOKUP("Service_Any_OR_RangeGt1000",'Scoring_Config'!$A:$A,'Scoring_Config'!$C:$C,10),0),0)+IF(LEFT(AH1290,4)="True",IF(_xlfn.XLOOKUP("App_Any_OR_RangeGt1000",'Scoring_Config'!$A:$A,'Scoring_Config'!$D:$D,"Yes")="Yes",_xlfn.XLOOKUP("App_Any_OR_RangeGt1000",'Scoring_Config'!$A:$A,'Scoring_Config'!$C:$C,10),0),0)+IF(LEFT(AI1290,4)="True",IF(_xlfn.XLOOKUP("Service_Insecure_Match",'Scoring_Config'!$A:$A,'Scoring_Config'!$D:$D,"Yes")="Yes",_xlfn.XLOOKUP("Service_Insecure_Match",'Scoring_Config'!$A:$A,'Scoring_Config'!$C:$C,5),0),0)+IF(LEFT(AJ1290,4)="True",IF(_xlfn.XLOOKUP("Risky_Inbound",'Scoring_Config'!$A:$A,'Scoring_Config'!$D:$D,"Yes")="Yes",_xlfn.XLOOKUP("Risky_Inbound",'Scoring_Config'!$A:$A,'Scoring_Config'!$C:$C,50),0),0)+IF(LEFT(AK1290,4)="True",IF(_xlfn.XLOOKUP("Risky_Outbound",'Scoring_Config'!$A:$A,'Scoring_Config'!$D:$D,"Yes")="Yes",_xlfn.XLOOKUP("Risky_Outbound",'Scoring_Config'!$A:$A,'Scoring_Config'!$C:$C,25),0),0)+IF(LEFT(AZ1290,4)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1290,FIND(",",AL1290)+1,100)),0)+IF(LEFT(AM1290,4)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1290,FIND(",",AN1290)+1,100)),0)+IF(_xlfn.XLOOKUP("Profile_Scoring",'Scoring_Config'!$A:$A,'Scoring_Config'!$D:$D,"Yes")="Yes",VALUE(MID(AO1290,FIND(",",AO1290)+1,100)),0)+IF(_xlfn.XLOOKUP("Options_Scoring",'Scoring_Config'!$A:$A,'Scoring_Config'!$D:$D,"Yes")="Yes",VALUE(MID(AP1290,FIND(",",AP1290)+1,100)),0)))</f>
        <v>0</v>
      </c>
      <c r="AZ1290" cm="1">
        <f t="array" ref="AZ1290">IF(FALSE,"True," &amp; IF(_xlfn.XLOOKUP("Migrate_Insecure",'Scoring_Config'!$A:$A,'Scoring_Config'!$D:$D,"Yes")="Yes",_xlfn.XLOOKUP("Migrate_Insecure",'Scoring_Config'!$A:$A,'Scoring_Config'!$C:$C,10),0),"False,0")</f>
        <v>0</v>
      </c>
    </row>
    <row r="1291" spans="1:52">
      <c r="A1291" t="s">
        <v>1979</v>
      </c>
      <c r="B1291" t="s">
        <v>3263</v>
      </c>
      <c r="C1291" t="s">
        <v>3542</v>
      </c>
      <c r="D1291" t="s">
        <v>3545</v>
      </c>
      <c r="E1291" t="s">
        <v>3563</v>
      </c>
      <c r="F1291" t="s">
        <v>3943</v>
      </c>
      <c r="G1291" t="s">
        <v>672</v>
      </c>
      <c r="H1291" t="s">
        <v>174</v>
      </c>
      <c r="I1291" t="s">
        <v>4286</v>
      </c>
      <c r="J1291" t="s">
        <v>1240</v>
      </c>
      <c r="K1291" t="s">
        <v>1721</v>
      </c>
      <c r="L1291" t="s">
        <v>1327</v>
      </c>
      <c r="M1291" t="s">
        <v>1974</v>
      </c>
      <c r="N1291" t="s">
        <v>4315</v>
      </c>
      <c r="O1291" t="s">
        <v>4319</v>
      </c>
      <c r="P1291" t="s">
        <v>4321</v>
      </c>
      <c r="Q1291" t="s">
        <v>5231</v>
      </c>
      <c r="R1291" t="s">
        <v>5439</v>
      </c>
      <c r="S1291" t="s">
        <v>4324</v>
      </c>
      <c r="T1291" t="s">
        <v>5885</v>
      </c>
      <c r="U1291" t="s">
        <v>6585</v>
      </c>
      <c r="Y1291" cm="1">
        <f t="array" ref="Y1291">IF(FALSE,"True," &amp; IF(_xlfn.XLOOKUP("Src_IsAny",'Scoring_Config'!$A:$A,'Scoring_Config'!$D:$D,"Yes")="Yes",_xlfn.XLOOKUP("Src_IsAny",'Scoring_Config'!$A:$A,'Scoring_Config'!$C:$C,10),0),"False,0")</f>
        <v>0</v>
      </c>
      <c r="Z1291" cm="1">
        <f t="array" ref="Z1291">IF(FALSE,"True," &amp; IF(_xlfn.XLOOKUP("Src_CIDR_Le_16",'Scoring_Config'!$A:$A,'Scoring_Config'!$D:$D,"Yes")="Yes",_xlfn.XLOOKUP("Src_CIDR_Le_16",'Scoring_Config'!$A:$A,'Scoring_Config'!$C:$C,10),0),"False,0")</f>
        <v>0</v>
      </c>
      <c r="AA1291" cm="1">
        <f t="array" ref="AA1291">IF(FALSE,"True," &amp; IF(_xlfn.XLOOKUP("Src_CIDR_17_22",'Scoring_Config'!$A:$A,'Scoring_Config'!$D:$D,"Yes")="Yes",_xlfn.XLOOKUP("Src_CIDR_17_22",'Scoring_Config'!$A:$A,'Scoring_Config'!$C:$C,5),0),"False,0")</f>
        <v>0</v>
      </c>
      <c r="AB1291" cm="1">
        <f t="array" ref="AB1291">IF(FALSE,"True," &amp; IF(_xlfn.XLOOKUP("Dst_IsAny",'Scoring_Config'!$A:$A,'Scoring_Config'!$D:$D,"Yes")="Yes",_xlfn.XLOOKUP("Dst_IsAny",'Scoring_Config'!$A:$A,'Scoring_Config'!$C:$C,10),0),"False,0")</f>
        <v>0</v>
      </c>
      <c r="AC1291" cm="1">
        <f t="array" ref="AC1291">IF(FALSE,"True," &amp; IF(_xlfn.XLOOKUP("Dst_CIDR_Le_16",'Scoring_Config'!$A:$A,'Scoring_Config'!$D:$D,"Yes")="Yes",_xlfn.XLOOKUP("Dst_CIDR_Le_16",'Scoring_Config'!$A:$A,'Scoring_Config'!$C:$C,10),0),"False,0")</f>
        <v>0</v>
      </c>
      <c r="AD1291" cm="1">
        <f t="array" ref="AD1291">IF(FALSE,"True," &amp; IF(_xlfn.XLOOKUP("Dst_CIDR_17_22",'Scoring_Config'!$A:$A,'Scoring_Config'!$D:$D,"Yes")="Yes",_xlfn.XLOOKUP("Dst_CIDR_17_22",'Scoring_Config'!$A:$A,'Scoring_Config'!$C:$C,5),0),"False,0")</f>
        <v>0</v>
      </c>
      <c r="AE1291" cm="1">
        <f t="array" ref="AE1291">IF(FALSE,"True," &amp; IF(_xlfn.XLOOKUP("SrcZone_IsAny",'Scoring_Config'!$A:$A,'Scoring_Config'!$D:$D,"Yes")="Yes",_xlfn.XLOOKUP("SrcZone_IsAny",'Scoring_Config'!$A:$A,'Scoring_Config'!$C:$C,10),0),"False,0")</f>
        <v>0</v>
      </c>
      <c r="AF1291" cm="1">
        <f t="array" ref="AF1291">IF(FALSE,"True," &amp; IF(_xlfn.XLOOKUP("DstZone_IsAny",'Scoring_Config'!$A:$A,'Scoring_Config'!$D:$D,"Yes")="Yes",_xlfn.XLOOKUP("DstZone_IsAny",'Scoring_Config'!$A:$A,'Scoring_Config'!$C:$C,10),0),"False,0")</f>
        <v>0</v>
      </c>
      <c r="AG1291" cm="1">
        <f t="array" ref="AG129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91" cm="1">
        <f t="array" ref="AH1291">IF(FALSE,"True," &amp; IF(_xlfn.XLOOKUP("App_Any_OR_RangeGt1000",'Scoring_Config'!$A:$A,'Scoring_Config'!$D:$D,"Yes")="Yes",_xlfn.XLOOKUP("App_Any_OR_RangeGt1000",'Scoring_Config'!$A:$A,'Scoring_Config'!$C:$C,10),0),"False,0")</f>
        <v>0</v>
      </c>
      <c r="AI1291" cm="1">
        <f t="array" ref="AI1291">IF(FALSE,"True," &amp; IF(_xlfn.XLOOKUP("Service_Insecure_Match",'Scoring_Config'!$A:$A,'Scoring_Config'!$D:$D,"Yes")="Yes",_xlfn.XLOOKUP("Service_Insecure_Match",'Scoring_Config'!$A:$A,'Scoring_Config'!$C:$C,5),0),"False,0")</f>
        <v>0</v>
      </c>
      <c r="AJ1291" cm="1">
        <f t="array" ref="AJ1291">IF(FALSE,"True," &amp; IF(_xlfn.XLOOKUP("Risky_Inbound",'Scoring_Config'!$A:$A,'Scoring_Config'!$D:$D,"Yes")="Yes",_xlfn.XLOOKUP("Risky_Inbound",'Scoring_Config'!$A:$A,'Scoring_Config'!$C:$C,50),0),"False,0")</f>
        <v>0</v>
      </c>
      <c r="AK1291" cm="1">
        <f t="array" ref="AK1291">IF(FALSE,"True," &amp; IF(_xlfn.XLOOKUP("Risky_Outbound",'Scoring_Config'!$A:$A,'Scoring_Config'!$D:$D,"Yes")="Yes",_xlfn.XLOOKUP("Risky_Outbound",'Scoring_Config'!$A:$A,'Scoring_Config'!$C:$C,25),0),"False,0")</f>
        <v>0</v>
      </c>
      <c r="AL1291" t="s">
        <v>6700</v>
      </c>
      <c r="AM1291" cm="1">
        <f t="array" ref="AM129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91" t="s">
        <v>6697</v>
      </c>
      <c r="AO1291" t="s">
        <v>6697</v>
      </c>
      <c r="AP1291" t="s">
        <v>6697</v>
      </c>
      <c r="AQ1291" cm="1">
        <f t="array" ref="AQ1291">IF(FALSE,"True," &amp; IF(_xlfn.XLOOKUP("Service_IsAny",'Scoring_Config'!$A:$A,'Scoring_Config'!$D:$D,"Yes")="Yes",_xlfn.XLOOKUP("Service_IsAny",'Scoring_Config'!$A:$A,'Scoring_Config'!$C:$C,0),0),"False,0")</f>
        <v>0</v>
      </c>
      <c r="AR1291">
        <v>0</v>
      </c>
      <c r="AS1291" cm="1">
        <f t="array" ref="AS1291">IF(FALSE,"True," &amp; IF(_xlfn.XLOOKUP("Service_RangeGt1000",'Scoring_Config'!$A:$A,'Scoring_Config'!$D:$D,"Yes")="Yes",_xlfn.XLOOKUP("Service_RangeGt1000",'Scoring_Config'!$A:$A,'Scoring_Config'!$C:$C,0),0),"False,0")</f>
        <v>0</v>
      </c>
      <c r="AT1291" cm="1">
        <f t="array" ref="AT1291">IF(FALSE,"True," &amp; IF(_xlfn.XLOOKUP("App_IsAny",'Scoring_Config'!$A:$A,'Scoring_Config'!$D:$D,"Yes")="Yes",_xlfn.XLOOKUP("App_IsAny",'Scoring_Config'!$A:$A,'Scoring_Config'!$C:$C,0),0),"False,0")</f>
        <v>0</v>
      </c>
      <c r="AU1291">
        <v>2</v>
      </c>
      <c r="AV1291" cm="1">
        <f t="array" ref="AV1291">IF(FALSE,"True," &amp; IF(_xlfn.XLOOKUP("App_RangeGt1000",'Scoring_Config'!$A:$A,'Scoring_Config'!$D:$D,"Yes")="Yes",_xlfn.XLOOKUP("App_RangeGt1000",'Scoring_Config'!$A:$A,'Scoring_Config'!$C:$C,0),0),"False,0")</f>
        <v>0</v>
      </c>
      <c r="AW1291" cm="1">
        <f t="array" ref="AW1291">IF(FALSE,"True," &amp; IF(_xlfn.XLOOKUP("Action_IsDenyOrDrop",'Scoring_Config'!$A:$A,'Scoring_Config'!$D:$D,"Yes")="Yes",_xlfn.XLOOKUP("Action_IsDenyOrDrop",'Scoring_Config'!$A:$A,'Scoring_Config'!$C:$C,0),0),"False,0")</f>
        <v>0</v>
      </c>
      <c r="AX1291" cm="1">
        <f t="array" ref="AX1291">IF(LEFT(AW1291,4)="True",0,(IF(LEFT(Y1291,4)="True",IF(_xlfn.XLOOKUP("Src_IsAny",'Scoring_Config'!$A:$A,'Scoring_Config'!$D:$D,"Yes")="Yes",_xlfn.XLOOKUP("Src_IsAny",'Scoring_Config'!$A:$A,'Scoring_Config'!$C:$C,10),0),0)+IF(LEFT(Z1291,4)="True",IF(_xlfn.XLOOKUP("Src_CIDR_Le_16",'Scoring_Config'!$A:$A,'Scoring_Config'!$D:$D,"Yes")="Yes",_xlfn.XLOOKUP("Src_CIDR_Le_16",'Scoring_Config'!$A:$A,'Scoring_Config'!$C:$C,10),0),0)+IF(LEFT(AA1291,4)="True",IF(_xlfn.XLOOKUP("Src_CIDR_17_22",'Scoring_Config'!$A:$A,'Scoring_Config'!$D:$D,"Yes")="Yes",_xlfn.XLOOKUP("Src_CIDR_17_22",'Scoring_Config'!$A:$A,'Scoring_Config'!$C:$C,5),0),0)+IF(LEFT(AB1291,4)="True",IF(_xlfn.XLOOKUP("Dst_IsAny",'Scoring_Config'!$A:$A,'Scoring_Config'!$D:$D,"Yes")="Yes",_xlfn.XLOOKUP("Dst_IsAny",'Scoring_Config'!$A:$A,'Scoring_Config'!$C:$C,10),0),0)+IF(LEFT(AC1291,4)="True",IF(_xlfn.XLOOKUP("Dst_CIDR_Le_16",'Scoring_Config'!$A:$A,'Scoring_Config'!$D:$D,"Yes")="Yes",_xlfn.XLOOKUP("Dst_CIDR_Le_16",'Scoring_Config'!$A:$A,'Scoring_Config'!$C:$C,10),0),0)+IF(LEFT(AD1291,4)="True",IF(_xlfn.XLOOKUP("Dst_CIDR_17_22",'Scoring_Config'!$A:$A,'Scoring_Config'!$D:$D,"Yes")="Yes",_xlfn.XLOOKUP("Dst_CIDR_17_22",'Scoring_Config'!$A:$A,'Scoring_Config'!$C:$C,5),0),0)+IF(LEFT(AE1291,4)="True",IF(_xlfn.XLOOKUP("SrcZone_IsAny",'Scoring_Config'!$A:$A,'Scoring_Config'!$D:$D,"Yes")="Yes",_xlfn.XLOOKUP("SrcZone_IsAny",'Scoring_Config'!$A:$A,'Scoring_Config'!$C:$C,10),0),0)+IF(LEFT(AF1291,4)="True",IF(_xlfn.XLOOKUP("DstZone_IsAny",'Scoring_Config'!$A:$A,'Scoring_Config'!$D:$D,"Yes")="Yes",_xlfn.XLOOKUP("DstZone_IsAny",'Scoring_Config'!$A:$A,'Scoring_Config'!$C:$C,10),0),0)+IF(LEFT(AG1291,4)="True",IF(_xlfn.XLOOKUP("Service_Any_OR_RangeGt1000",'Scoring_Config'!$A:$A,'Scoring_Config'!$D:$D,"Yes")="Yes",_xlfn.XLOOKUP("Service_Any_OR_RangeGt1000",'Scoring_Config'!$A:$A,'Scoring_Config'!$C:$C,10),0),0)+IF(LEFT(AH1291,4)="True",IF(_xlfn.XLOOKUP("App_Any_OR_RangeGt1000",'Scoring_Config'!$A:$A,'Scoring_Config'!$D:$D,"Yes")="Yes",_xlfn.XLOOKUP("App_Any_OR_RangeGt1000",'Scoring_Config'!$A:$A,'Scoring_Config'!$C:$C,10),0),0)+IF(LEFT(AI1291,4)="True",IF(_xlfn.XLOOKUP("Service_Insecure_Match",'Scoring_Config'!$A:$A,'Scoring_Config'!$D:$D,"Yes")="Yes",_xlfn.XLOOKUP("Service_Insecure_Match",'Scoring_Config'!$A:$A,'Scoring_Config'!$C:$C,5),0),0)+IF(LEFT(AJ1291,4)="True",IF(_xlfn.XLOOKUP("Risky_Inbound",'Scoring_Config'!$A:$A,'Scoring_Config'!$D:$D,"Yes")="Yes",_xlfn.XLOOKUP("Risky_Inbound",'Scoring_Config'!$A:$A,'Scoring_Config'!$C:$C,50),0),0)+IF(LEFT(AK1291,4)="True",IF(_xlfn.XLOOKUP("Risky_Outbound",'Scoring_Config'!$A:$A,'Scoring_Config'!$D:$D,"Yes")="Yes",_xlfn.XLOOKUP("Risky_Outbound",'Scoring_Config'!$A:$A,'Scoring_Config'!$C:$C,25),0),0)+IF(LEFT(AZ1291,4)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1291,FIND(",",AL1291)+1,100)),0)+IF(LEFT(AM1291,4)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1291,FIND(",",AN1291)+1,100)),0)+IF(_xlfn.XLOOKUP("Profile_Scoring",'Scoring_Config'!$A:$A,'Scoring_Config'!$D:$D,"Yes")="Yes",VALUE(MID(AO1291,FIND(",",AO1291)+1,100)),0)+IF(_xlfn.XLOOKUP("Options_Scoring",'Scoring_Config'!$A:$A,'Scoring_Config'!$D:$D,"Yes")="Yes",VALUE(MID(AP1291,FIND(",",AP1291)+1,100)),0)))</f>
        <v>0</v>
      </c>
      <c r="AZ1291" cm="1">
        <f t="array" ref="AZ1291">IF(FALSE,"True," &amp; IF(_xlfn.XLOOKUP("Migrate_Insecure",'Scoring_Config'!$A:$A,'Scoring_Config'!$D:$D,"Yes")="Yes",_xlfn.XLOOKUP("Migrate_Insecure",'Scoring_Config'!$A:$A,'Scoring_Config'!$C:$C,10),0),"False,0")</f>
        <v>0</v>
      </c>
    </row>
    <row r="1292" spans="1:52">
      <c r="A1292" t="s">
        <v>1979</v>
      </c>
      <c r="B1292" t="s">
        <v>3264</v>
      </c>
      <c r="C1292" t="s">
        <v>3542</v>
      </c>
      <c r="D1292" t="s">
        <v>3545</v>
      </c>
      <c r="E1292" t="s">
        <v>3563</v>
      </c>
      <c r="F1292" t="s">
        <v>3937</v>
      </c>
      <c r="G1292" t="s">
        <v>673</v>
      </c>
      <c r="H1292" t="s">
        <v>174</v>
      </c>
      <c r="I1292" t="s">
        <v>3937</v>
      </c>
      <c r="J1292" t="s">
        <v>1241</v>
      </c>
      <c r="K1292" t="s">
        <v>1667</v>
      </c>
      <c r="L1292" t="s">
        <v>1590</v>
      </c>
      <c r="M1292" t="s">
        <v>1974</v>
      </c>
      <c r="N1292" t="s">
        <v>4315</v>
      </c>
      <c r="O1292" t="s">
        <v>4319</v>
      </c>
      <c r="P1292" t="s">
        <v>4322</v>
      </c>
      <c r="Q1292" t="s">
        <v>5232</v>
      </c>
      <c r="R1292" t="s">
        <v>5439</v>
      </c>
      <c r="S1292" t="s">
        <v>4324</v>
      </c>
      <c r="T1292" t="s">
        <v>5592</v>
      </c>
      <c r="U1292" t="s">
        <v>5711</v>
      </c>
      <c r="Y1292" cm="1">
        <f t="array" ref="Y1292">IF(FALSE,"True," &amp; IF(_xlfn.XLOOKUP("Src_IsAny",'Scoring_Config'!$A:$A,'Scoring_Config'!$D:$D,"Yes")="Yes",_xlfn.XLOOKUP("Src_IsAny",'Scoring_Config'!$A:$A,'Scoring_Config'!$C:$C,10),0),"False,0")</f>
        <v>0</v>
      </c>
      <c r="Z1292" cm="1">
        <f t="array" ref="Z1292">IF(FALSE,"True," &amp; IF(_xlfn.XLOOKUP("Src_CIDR_Le_16",'Scoring_Config'!$A:$A,'Scoring_Config'!$D:$D,"Yes")="Yes",_xlfn.XLOOKUP("Src_CIDR_Le_16",'Scoring_Config'!$A:$A,'Scoring_Config'!$C:$C,10),0),"False,0")</f>
        <v>0</v>
      </c>
      <c r="AA1292" cm="1">
        <f t="array" ref="AA1292">IF(FALSE,"True," &amp; IF(_xlfn.XLOOKUP("Src_CIDR_17_22",'Scoring_Config'!$A:$A,'Scoring_Config'!$D:$D,"Yes")="Yes",_xlfn.XLOOKUP("Src_CIDR_17_22",'Scoring_Config'!$A:$A,'Scoring_Config'!$C:$C,5),0),"False,0")</f>
        <v>0</v>
      </c>
      <c r="AB1292" cm="1">
        <f t="array" ref="AB1292">IF(FALSE,"True," &amp; IF(_xlfn.XLOOKUP("Dst_IsAny",'Scoring_Config'!$A:$A,'Scoring_Config'!$D:$D,"Yes")="Yes",_xlfn.XLOOKUP("Dst_IsAny",'Scoring_Config'!$A:$A,'Scoring_Config'!$C:$C,10),0),"False,0")</f>
        <v>0</v>
      </c>
      <c r="AC1292" cm="1">
        <f t="array" ref="AC1292">IF(FALSE,"True," &amp; IF(_xlfn.XLOOKUP("Dst_CIDR_Le_16",'Scoring_Config'!$A:$A,'Scoring_Config'!$D:$D,"Yes")="Yes",_xlfn.XLOOKUP("Dst_CIDR_Le_16",'Scoring_Config'!$A:$A,'Scoring_Config'!$C:$C,10),0),"False,0")</f>
        <v>0</v>
      </c>
      <c r="AD1292" cm="1">
        <f t="array" ref="AD1292">IF(FALSE,"True," &amp; IF(_xlfn.XLOOKUP("Dst_CIDR_17_22",'Scoring_Config'!$A:$A,'Scoring_Config'!$D:$D,"Yes")="Yes",_xlfn.XLOOKUP("Dst_CIDR_17_22",'Scoring_Config'!$A:$A,'Scoring_Config'!$C:$C,5),0),"False,0")</f>
        <v>0</v>
      </c>
      <c r="AE1292" cm="1">
        <f t="array" ref="AE1292">IF(FALSE,"True," &amp; IF(_xlfn.XLOOKUP("SrcZone_IsAny",'Scoring_Config'!$A:$A,'Scoring_Config'!$D:$D,"Yes")="Yes",_xlfn.XLOOKUP("SrcZone_IsAny",'Scoring_Config'!$A:$A,'Scoring_Config'!$C:$C,10),0),"False,0")</f>
        <v>0</v>
      </c>
      <c r="AF1292" cm="1">
        <f t="array" ref="AF1292">IF(FALSE,"True," &amp; IF(_xlfn.XLOOKUP("DstZone_IsAny",'Scoring_Config'!$A:$A,'Scoring_Config'!$D:$D,"Yes")="Yes",_xlfn.XLOOKUP("DstZone_IsAny",'Scoring_Config'!$A:$A,'Scoring_Config'!$C:$C,10),0),"False,0")</f>
        <v>0</v>
      </c>
      <c r="AG1292" cm="1">
        <f t="array" ref="AG129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92" cm="1">
        <f t="array" ref="AH1292">IF(FALSE,"True," &amp; IF(_xlfn.XLOOKUP("App_Any_OR_RangeGt1000",'Scoring_Config'!$A:$A,'Scoring_Config'!$D:$D,"Yes")="Yes",_xlfn.XLOOKUP("App_Any_OR_RangeGt1000",'Scoring_Config'!$A:$A,'Scoring_Config'!$C:$C,10),0),"False,0")</f>
        <v>0</v>
      </c>
      <c r="AI1292" cm="1">
        <f t="array" ref="AI1292">IF(FALSE,"True," &amp; IF(_xlfn.XLOOKUP("Service_Insecure_Match",'Scoring_Config'!$A:$A,'Scoring_Config'!$D:$D,"Yes")="Yes",_xlfn.XLOOKUP("Service_Insecure_Match",'Scoring_Config'!$A:$A,'Scoring_Config'!$C:$C,5),0),"False,0")</f>
        <v>0</v>
      </c>
      <c r="AJ1292" cm="1">
        <f t="array" ref="AJ1292">IF(FALSE,"True," &amp; IF(_xlfn.XLOOKUP("Risky_Inbound",'Scoring_Config'!$A:$A,'Scoring_Config'!$D:$D,"Yes")="Yes",_xlfn.XLOOKUP("Risky_Inbound",'Scoring_Config'!$A:$A,'Scoring_Config'!$C:$C,50),0),"False,0")</f>
        <v>0</v>
      </c>
      <c r="AK1292" cm="1">
        <f t="array" ref="AK1292">IF(FALSE,"True," &amp; IF(_xlfn.XLOOKUP("Risky_Outbound",'Scoring_Config'!$A:$A,'Scoring_Config'!$D:$D,"Yes")="Yes",_xlfn.XLOOKUP("Risky_Outbound",'Scoring_Config'!$A:$A,'Scoring_Config'!$C:$C,25),0),"False,0")</f>
        <v>0</v>
      </c>
      <c r="AL1292" t="s">
        <v>6697</v>
      </c>
      <c r="AM1292" cm="1">
        <f t="array" ref="AM129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92" t="s">
        <v>6697</v>
      </c>
      <c r="AO1292" t="s">
        <v>6697</v>
      </c>
      <c r="AP1292" t="s">
        <v>6697</v>
      </c>
      <c r="AQ1292" cm="1">
        <f t="array" ref="AQ1292">IF(FALSE,"True," &amp; IF(_xlfn.XLOOKUP("Service_IsAny",'Scoring_Config'!$A:$A,'Scoring_Config'!$D:$D,"Yes")="Yes",_xlfn.XLOOKUP("Service_IsAny",'Scoring_Config'!$A:$A,'Scoring_Config'!$C:$C,0),0),"False,0")</f>
        <v>0</v>
      </c>
      <c r="AR1292">
        <v>4</v>
      </c>
      <c r="AS1292" cm="1">
        <f t="array" ref="AS1292">IF(FALSE,"True," &amp; IF(_xlfn.XLOOKUP("Service_RangeGt1000",'Scoring_Config'!$A:$A,'Scoring_Config'!$D:$D,"Yes")="Yes",_xlfn.XLOOKUP("Service_RangeGt1000",'Scoring_Config'!$A:$A,'Scoring_Config'!$C:$C,0),0),"False,0")</f>
        <v>0</v>
      </c>
      <c r="AT1292" cm="1">
        <f t="array" ref="AT1292">IF(FALSE,"True," &amp; IF(_xlfn.XLOOKUP("App_IsAny",'Scoring_Config'!$A:$A,'Scoring_Config'!$D:$D,"Yes")="Yes",_xlfn.XLOOKUP("App_IsAny",'Scoring_Config'!$A:$A,'Scoring_Config'!$C:$C,0),0),"False,0")</f>
        <v>0</v>
      </c>
      <c r="AU1292">
        <v>1</v>
      </c>
      <c r="AV1292" cm="1">
        <f t="array" ref="AV1292">IF(FALSE,"True," &amp; IF(_xlfn.XLOOKUP("App_RangeGt1000",'Scoring_Config'!$A:$A,'Scoring_Config'!$D:$D,"Yes")="Yes",_xlfn.XLOOKUP("App_RangeGt1000",'Scoring_Config'!$A:$A,'Scoring_Config'!$C:$C,0),0),"False,0")</f>
        <v>0</v>
      </c>
      <c r="AW1292" cm="1">
        <f t="array" ref="AW1292">IF(FALSE,"True," &amp; IF(_xlfn.XLOOKUP("Action_IsDenyOrDrop",'Scoring_Config'!$A:$A,'Scoring_Config'!$D:$D,"Yes")="Yes",_xlfn.XLOOKUP("Action_IsDenyOrDrop",'Scoring_Config'!$A:$A,'Scoring_Config'!$C:$C,0),0),"False,0")</f>
        <v>0</v>
      </c>
      <c r="AX1292" cm="1">
        <f t="array" ref="AX1292">IF(LEFT(AW1292,4)="True",0,(IF(LEFT(Y1292,4)="True",IF(_xlfn.XLOOKUP("Src_IsAny",'Scoring_Config'!$A:$A,'Scoring_Config'!$D:$D,"Yes")="Yes",_xlfn.XLOOKUP("Src_IsAny",'Scoring_Config'!$A:$A,'Scoring_Config'!$C:$C,10),0),0)+IF(LEFT(Z1292,4)="True",IF(_xlfn.XLOOKUP("Src_CIDR_Le_16",'Scoring_Config'!$A:$A,'Scoring_Config'!$D:$D,"Yes")="Yes",_xlfn.XLOOKUP("Src_CIDR_Le_16",'Scoring_Config'!$A:$A,'Scoring_Config'!$C:$C,10),0),0)+IF(LEFT(AA1292,4)="True",IF(_xlfn.XLOOKUP("Src_CIDR_17_22",'Scoring_Config'!$A:$A,'Scoring_Config'!$D:$D,"Yes")="Yes",_xlfn.XLOOKUP("Src_CIDR_17_22",'Scoring_Config'!$A:$A,'Scoring_Config'!$C:$C,5),0),0)+IF(LEFT(AB1292,4)="True",IF(_xlfn.XLOOKUP("Dst_IsAny",'Scoring_Config'!$A:$A,'Scoring_Config'!$D:$D,"Yes")="Yes",_xlfn.XLOOKUP("Dst_IsAny",'Scoring_Config'!$A:$A,'Scoring_Config'!$C:$C,10),0),0)+IF(LEFT(AC1292,4)="True",IF(_xlfn.XLOOKUP("Dst_CIDR_Le_16",'Scoring_Config'!$A:$A,'Scoring_Config'!$D:$D,"Yes")="Yes",_xlfn.XLOOKUP("Dst_CIDR_Le_16",'Scoring_Config'!$A:$A,'Scoring_Config'!$C:$C,10),0),0)+IF(LEFT(AD1292,4)="True",IF(_xlfn.XLOOKUP("Dst_CIDR_17_22",'Scoring_Config'!$A:$A,'Scoring_Config'!$D:$D,"Yes")="Yes",_xlfn.XLOOKUP("Dst_CIDR_17_22",'Scoring_Config'!$A:$A,'Scoring_Config'!$C:$C,5),0),0)+IF(LEFT(AE1292,4)="True",IF(_xlfn.XLOOKUP("SrcZone_IsAny",'Scoring_Config'!$A:$A,'Scoring_Config'!$D:$D,"Yes")="Yes",_xlfn.XLOOKUP("SrcZone_IsAny",'Scoring_Config'!$A:$A,'Scoring_Config'!$C:$C,10),0),0)+IF(LEFT(AF1292,4)="True",IF(_xlfn.XLOOKUP("DstZone_IsAny",'Scoring_Config'!$A:$A,'Scoring_Config'!$D:$D,"Yes")="Yes",_xlfn.XLOOKUP("DstZone_IsAny",'Scoring_Config'!$A:$A,'Scoring_Config'!$C:$C,10),0),0)+IF(LEFT(AG1292,4)="True",IF(_xlfn.XLOOKUP("Service_Any_OR_RangeGt1000",'Scoring_Config'!$A:$A,'Scoring_Config'!$D:$D,"Yes")="Yes",_xlfn.XLOOKUP("Service_Any_OR_RangeGt1000",'Scoring_Config'!$A:$A,'Scoring_Config'!$C:$C,10),0),0)+IF(LEFT(AH1292,4)="True",IF(_xlfn.XLOOKUP("App_Any_OR_RangeGt1000",'Scoring_Config'!$A:$A,'Scoring_Config'!$D:$D,"Yes")="Yes",_xlfn.XLOOKUP("App_Any_OR_RangeGt1000",'Scoring_Config'!$A:$A,'Scoring_Config'!$C:$C,10),0),0)+IF(LEFT(AI1292,4)="True",IF(_xlfn.XLOOKUP("Service_Insecure_Match",'Scoring_Config'!$A:$A,'Scoring_Config'!$D:$D,"Yes")="Yes",_xlfn.XLOOKUP("Service_Insecure_Match",'Scoring_Config'!$A:$A,'Scoring_Config'!$C:$C,5),0),0)+IF(LEFT(AJ1292,4)="True",IF(_xlfn.XLOOKUP("Risky_Inbound",'Scoring_Config'!$A:$A,'Scoring_Config'!$D:$D,"Yes")="Yes",_xlfn.XLOOKUP("Risky_Inbound",'Scoring_Config'!$A:$A,'Scoring_Config'!$C:$C,50),0),0)+IF(LEFT(AK1292,4)="True",IF(_xlfn.XLOOKUP("Risky_Outbound",'Scoring_Config'!$A:$A,'Scoring_Config'!$D:$D,"Yes")="Yes",_xlfn.XLOOKUP("Risky_Outbound",'Scoring_Config'!$A:$A,'Scoring_Config'!$C:$C,25),0),0)+IF(LEFT(AZ1292,4)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1292,FIND(",",AL1292)+1,100)),0)+IF(LEFT(AM1292,4)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1292,FIND(",",AN1292)+1,100)),0)+IF(_xlfn.XLOOKUP("Profile_Scoring",'Scoring_Config'!$A:$A,'Scoring_Config'!$D:$D,"Yes")="Yes",VALUE(MID(AO1292,FIND(",",AO1292)+1,100)),0)+IF(_xlfn.XLOOKUP("Options_Scoring",'Scoring_Config'!$A:$A,'Scoring_Config'!$D:$D,"Yes")="Yes",VALUE(MID(AP1292,FIND(",",AP1292)+1,100)),0)))</f>
        <v>0</v>
      </c>
      <c r="AZ1292" cm="1">
        <f t="array" ref="AZ1292">IF(FALSE,"True," &amp; IF(_xlfn.XLOOKUP("Migrate_Insecure",'Scoring_Config'!$A:$A,'Scoring_Config'!$D:$D,"Yes")="Yes",_xlfn.XLOOKUP("Migrate_Insecure",'Scoring_Config'!$A:$A,'Scoring_Config'!$C:$C,10),0),"False,0")</f>
        <v>0</v>
      </c>
    </row>
    <row r="1293" spans="1:52">
      <c r="A1293" t="s">
        <v>1979</v>
      </c>
      <c r="B1293" t="s">
        <v>3265</v>
      </c>
      <c r="C1293" t="s">
        <v>3542</v>
      </c>
      <c r="D1293" t="s">
        <v>3545</v>
      </c>
      <c r="E1293" t="s">
        <v>3563</v>
      </c>
      <c r="F1293" t="s">
        <v>3576</v>
      </c>
      <c r="G1293" t="s">
        <v>674</v>
      </c>
      <c r="H1293" t="s">
        <v>174</v>
      </c>
      <c r="I1293" t="s">
        <v>3576</v>
      </c>
      <c r="J1293" t="s">
        <v>918</v>
      </c>
      <c r="K1293" t="s">
        <v>1696</v>
      </c>
      <c r="L1293" t="s">
        <v>1327</v>
      </c>
      <c r="M1293" t="s">
        <v>1974</v>
      </c>
      <c r="N1293" t="s">
        <v>4315</v>
      </c>
      <c r="O1293" t="s">
        <v>4319</v>
      </c>
      <c r="P1293" t="s">
        <v>4323</v>
      </c>
      <c r="Q1293" t="s">
        <v>5233</v>
      </c>
      <c r="R1293" t="s">
        <v>5439</v>
      </c>
      <c r="S1293" t="s">
        <v>4324</v>
      </c>
      <c r="T1293" t="s">
        <v>5876</v>
      </c>
      <c r="U1293" t="s">
        <v>6586</v>
      </c>
      <c r="Y1293" cm="1">
        <f t="array" ref="Y1293">IF(FALSE,"True," &amp; IF(_xlfn.XLOOKUP("Src_IsAny",'Scoring_Config'!$A:$A,'Scoring_Config'!$D:$D,"Yes")="Yes",_xlfn.XLOOKUP("Src_IsAny",'Scoring_Config'!$A:$A,'Scoring_Config'!$C:$C,10),0),"False,0")</f>
        <v>0</v>
      </c>
      <c r="Z1293" cm="1">
        <f t="array" ref="Z1293">IF(FALSE,"True," &amp; IF(_xlfn.XLOOKUP("Src_CIDR_Le_16",'Scoring_Config'!$A:$A,'Scoring_Config'!$D:$D,"Yes")="Yes",_xlfn.XLOOKUP("Src_CIDR_Le_16",'Scoring_Config'!$A:$A,'Scoring_Config'!$C:$C,10),0),"False,0")</f>
        <v>0</v>
      </c>
      <c r="AA1293" cm="1">
        <f t="array" ref="AA1293">IF(FALSE,"True," &amp; IF(_xlfn.XLOOKUP("Src_CIDR_17_22",'Scoring_Config'!$A:$A,'Scoring_Config'!$D:$D,"Yes")="Yes",_xlfn.XLOOKUP("Src_CIDR_17_22",'Scoring_Config'!$A:$A,'Scoring_Config'!$C:$C,5),0),"False,0")</f>
        <v>0</v>
      </c>
      <c r="AB1293" cm="1">
        <f t="array" ref="AB1293">IF(FALSE,"True," &amp; IF(_xlfn.XLOOKUP("Dst_IsAny",'Scoring_Config'!$A:$A,'Scoring_Config'!$D:$D,"Yes")="Yes",_xlfn.XLOOKUP("Dst_IsAny",'Scoring_Config'!$A:$A,'Scoring_Config'!$C:$C,10),0),"False,0")</f>
        <v>0</v>
      </c>
      <c r="AC1293" cm="1">
        <f t="array" ref="AC1293">IF(TRUE,"True," &amp; IF(_xlfn.XLOOKUP("Dst_CIDR_Le_16",'Scoring_Config'!$A:$A,'Scoring_Config'!$D:$D,"Yes")="Yes",_xlfn.XLOOKUP("Dst_CIDR_Le_16",'Scoring_Config'!$A:$A,'Scoring_Config'!$C:$C,10),0),"False,0")</f>
        <v>0</v>
      </c>
      <c r="AD1293" cm="1">
        <f t="array" ref="AD1293">IF(FALSE,"True," &amp; IF(_xlfn.XLOOKUP("Dst_CIDR_17_22",'Scoring_Config'!$A:$A,'Scoring_Config'!$D:$D,"Yes")="Yes",_xlfn.XLOOKUP("Dst_CIDR_17_22",'Scoring_Config'!$A:$A,'Scoring_Config'!$C:$C,5),0),"False,0")</f>
        <v>0</v>
      </c>
      <c r="AE1293" cm="1">
        <f t="array" ref="AE1293">IF(FALSE,"True," &amp; IF(_xlfn.XLOOKUP("SrcZone_IsAny",'Scoring_Config'!$A:$A,'Scoring_Config'!$D:$D,"Yes")="Yes",_xlfn.XLOOKUP("SrcZone_IsAny",'Scoring_Config'!$A:$A,'Scoring_Config'!$C:$C,10),0),"False,0")</f>
        <v>0</v>
      </c>
      <c r="AF1293" cm="1">
        <f t="array" ref="AF1293">IF(FALSE,"True," &amp; IF(_xlfn.XLOOKUP("DstZone_IsAny",'Scoring_Config'!$A:$A,'Scoring_Config'!$D:$D,"Yes")="Yes",_xlfn.XLOOKUP("DstZone_IsAny",'Scoring_Config'!$A:$A,'Scoring_Config'!$C:$C,10),0),"False,0")</f>
        <v>0</v>
      </c>
      <c r="AG1293" cm="1">
        <f t="array" ref="AG129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93" cm="1">
        <f t="array" ref="AH1293">IF(FALSE,"True," &amp; IF(_xlfn.XLOOKUP("App_Any_OR_RangeGt1000",'Scoring_Config'!$A:$A,'Scoring_Config'!$D:$D,"Yes")="Yes",_xlfn.XLOOKUP("App_Any_OR_RangeGt1000",'Scoring_Config'!$A:$A,'Scoring_Config'!$C:$C,10),0),"False,0")</f>
        <v>0</v>
      </c>
      <c r="AI1293" cm="1">
        <f t="array" ref="AI1293">IF(FALSE,"True," &amp; IF(_xlfn.XLOOKUP("Service_Insecure_Match",'Scoring_Config'!$A:$A,'Scoring_Config'!$D:$D,"Yes")="Yes",_xlfn.XLOOKUP("Service_Insecure_Match",'Scoring_Config'!$A:$A,'Scoring_Config'!$C:$C,5),0),"False,0")</f>
        <v>0</v>
      </c>
      <c r="AJ1293" cm="1">
        <f t="array" ref="AJ1293">IF(FALSE,"True," &amp; IF(_xlfn.XLOOKUP("Risky_Inbound",'Scoring_Config'!$A:$A,'Scoring_Config'!$D:$D,"Yes")="Yes",_xlfn.XLOOKUP("Risky_Inbound",'Scoring_Config'!$A:$A,'Scoring_Config'!$C:$C,50),0),"False,0")</f>
        <v>0</v>
      </c>
      <c r="AK1293" cm="1">
        <f t="array" ref="AK1293">IF(FALSE,"True," &amp; IF(_xlfn.XLOOKUP("Risky_Outbound",'Scoring_Config'!$A:$A,'Scoring_Config'!$D:$D,"Yes")="Yes",_xlfn.XLOOKUP("Risky_Outbound",'Scoring_Config'!$A:$A,'Scoring_Config'!$C:$C,25),0),"False,0")</f>
        <v>0</v>
      </c>
      <c r="AL1293" t="s">
        <v>6699</v>
      </c>
      <c r="AM1293" cm="1">
        <f t="array" ref="AM129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93" t="s">
        <v>6697</v>
      </c>
      <c r="AO1293" t="s">
        <v>6697</v>
      </c>
      <c r="AP1293" t="s">
        <v>6697</v>
      </c>
      <c r="AQ1293" cm="1">
        <f t="array" ref="AQ1293">IF(FALSE,"True," &amp; IF(_xlfn.XLOOKUP("Service_IsAny",'Scoring_Config'!$A:$A,'Scoring_Config'!$D:$D,"Yes")="Yes",_xlfn.XLOOKUP("Service_IsAny",'Scoring_Config'!$A:$A,'Scoring_Config'!$C:$C,0),0),"False,0")</f>
        <v>0</v>
      </c>
      <c r="AR1293">
        <v>0</v>
      </c>
      <c r="AS1293" cm="1">
        <f t="array" ref="AS1293">IF(FALSE,"True," &amp; IF(_xlfn.XLOOKUP("Service_RangeGt1000",'Scoring_Config'!$A:$A,'Scoring_Config'!$D:$D,"Yes")="Yes",_xlfn.XLOOKUP("Service_RangeGt1000",'Scoring_Config'!$A:$A,'Scoring_Config'!$C:$C,0),0),"False,0")</f>
        <v>0</v>
      </c>
      <c r="AT1293" cm="1">
        <f t="array" ref="AT1293">IF(FALSE,"True," &amp; IF(_xlfn.XLOOKUP("App_IsAny",'Scoring_Config'!$A:$A,'Scoring_Config'!$D:$D,"Yes")="Yes",_xlfn.XLOOKUP("App_IsAny",'Scoring_Config'!$A:$A,'Scoring_Config'!$C:$C,0),0),"False,0")</f>
        <v>0</v>
      </c>
      <c r="AU1293">
        <v>0</v>
      </c>
      <c r="AV1293" cm="1">
        <f t="array" ref="AV1293">IF(FALSE,"True," &amp; IF(_xlfn.XLOOKUP("App_RangeGt1000",'Scoring_Config'!$A:$A,'Scoring_Config'!$D:$D,"Yes")="Yes",_xlfn.XLOOKUP("App_RangeGt1000",'Scoring_Config'!$A:$A,'Scoring_Config'!$C:$C,0),0),"False,0")</f>
        <v>0</v>
      </c>
      <c r="AW1293" cm="1">
        <f t="array" ref="AW1293">IF(FALSE,"True," &amp; IF(_xlfn.XLOOKUP("Action_IsDenyOrDrop",'Scoring_Config'!$A:$A,'Scoring_Config'!$D:$D,"Yes")="Yes",_xlfn.XLOOKUP("Action_IsDenyOrDrop",'Scoring_Config'!$A:$A,'Scoring_Config'!$C:$C,0),0),"False,0")</f>
        <v>0</v>
      </c>
      <c r="AX1293" cm="1">
        <f t="array" ref="AX1293">IF(LEFT(AW1293,4)="True",0,(IF(LEFT(Y1293,4)="True",IF(_xlfn.XLOOKUP("Src_IsAny",'Scoring_Config'!$A:$A,'Scoring_Config'!$D:$D,"Yes")="Yes",_xlfn.XLOOKUP("Src_IsAny",'Scoring_Config'!$A:$A,'Scoring_Config'!$C:$C,10),0),0)+IF(LEFT(Z1293,4)="True",IF(_xlfn.XLOOKUP("Src_CIDR_Le_16",'Scoring_Config'!$A:$A,'Scoring_Config'!$D:$D,"Yes")="Yes",_xlfn.XLOOKUP("Src_CIDR_Le_16",'Scoring_Config'!$A:$A,'Scoring_Config'!$C:$C,10),0),0)+IF(LEFT(AA1293,4)="True",IF(_xlfn.XLOOKUP("Src_CIDR_17_22",'Scoring_Config'!$A:$A,'Scoring_Config'!$D:$D,"Yes")="Yes",_xlfn.XLOOKUP("Src_CIDR_17_22",'Scoring_Config'!$A:$A,'Scoring_Config'!$C:$C,5),0),0)+IF(LEFT(AB1293,4)="True",IF(_xlfn.XLOOKUP("Dst_IsAny",'Scoring_Config'!$A:$A,'Scoring_Config'!$D:$D,"Yes")="Yes",_xlfn.XLOOKUP("Dst_IsAny",'Scoring_Config'!$A:$A,'Scoring_Config'!$C:$C,10),0),0)+IF(LEFT(AC1293,4)="True",IF(_xlfn.XLOOKUP("Dst_CIDR_Le_16",'Scoring_Config'!$A:$A,'Scoring_Config'!$D:$D,"Yes")="Yes",_xlfn.XLOOKUP("Dst_CIDR_Le_16",'Scoring_Config'!$A:$A,'Scoring_Config'!$C:$C,10),0),0)+IF(LEFT(AD1293,4)="True",IF(_xlfn.XLOOKUP("Dst_CIDR_17_22",'Scoring_Config'!$A:$A,'Scoring_Config'!$D:$D,"Yes")="Yes",_xlfn.XLOOKUP("Dst_CIDR_17_22",'Scoring_Config'!$A:$A,'Scoring_Config'!$C:$C,5),0),0)+IF(LEFT(AE1293,4)="True",IF(_xlfn.XLOOKUP("SrcZone_IsAny",'Scoring_Config'!$A:$A,'Scoring_Config'!$D:$D,"Yes")="Yes",_xlfn.XLOOKUP("SrcZone_IsAny",'Scoring_Config'!$A:$A,'Scoring_Config'!$C:$C,10),0),0)+IF(LEFT(AF1293,4)="True",IF(_xlfn.XLOOKUP("DstZone_IsAny",'Scoring_Config'!$A:$A,'Scoring_Config'!$D:$D,"Yes")="Yes",_xlfn.XLOOKUP("DstZone_IsAny",'Scoring_Config'!$A:$A,'Scoring_Config'!$C:$C,10),0),0)+IF(LEFT(AG1293,4)="True",IF(_xlfn.XLOOKUP("Service_Any_OR_RangeGt1000",'Scoring_Config'!$A:$A,'Scoring_Config'!$D:$D,"Yes")="Yes",_xlfn.XLOOKUP("Service_Any_OR_RangeGt1000",'Scoring_Config'!$A:$A,'Scoring_Config'!$C:$C,10),0),0)+IF(LEFT(AH1293,4)="True",IF(_xlfn.XLOOKUP("App_Any_OR_RangeGt1000",'Scoring_Config'!$A:$A,'Scoring_Config'!$D:$D,"Yes")="Yes",_xlfn.XLOOKUP("App_Any_OR_RangeGt1000",'Scoring_Config'!$A:$A,'Scoring_Config'!$C:$C,10),0),0)+IF(LEFT(AI1293,4)="True",IF(_xlfn.XLOOKUP("Service_Insecure_Match",'Scoring_Config'!$A:$A,'Scoring_Config'!$D:$D,"Yes")="Yes",_xlfn.XLOOKUP("Service_Insecure_Match",'Scoring_Config'!$A:$A,'Scoring_Config'!$C:$C,5),0),0)+IF(LEFT(AJ1293,4)="True",IF(_xlfn.XLOOKUP("Risky_Inbound",'Scoring_Config'!$A:$A,'Scoring_Config'!$D:$D,"Yes")="Yes",_xlfn.XLOOKUP("Risky_Inbound",'Scoring_Config'!$A:$A,'Scoring_Config'!$C:$C,50),0),0)+IF(LEFT(AK1293,4)="True",IF(_xlfn.XLOOKUP("Risky_Outbound",'Scoring_Config'!$A:$A,'Scoring_Config'!$D:$D,"Yes")="Yes",_xlfn.XLOOKUP("Risky_Outbound",'Scoring_Config'!$A:$A,'Scoring_Config'!$C:$C,25),0),0)+IF(LEFT(AZ1293,4)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1293,FIND(",",AL1293)+1,100)),0)+IF(LEFT(AM1293,4)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1293,FIND(",",AN1293)+1,100)),0)+IF(_xlfn.XLOOKUP("Profile_Scoring",'Scoring_Config'!$A:$A,'Scoring_Config'!$D:$D,"Yes")="Yes",VALUE(MID(AO1293,FIND(",",AO1293)+1,100)),0)+IF(_xlfn.XLOOKUP("Options_Scoring",'Scoring_Config'!$A:$A,'Scoring_Config'!$D:$D,"Yes")="Yes",VALUE(MID(AP1293,FIND(",",AP1293)+1,100)),0)))</f>
        <v>0</v>
      </c>
      <c r="AZ1293" cm="1">
        <f t="array" ref="AZ1293">IF(FALSE,"True," &amp; IF(_xlfn.XLOOKUP("Migrate_Insecure",'Scoring_Config'!$A:$A,'Scoring_Config'!$D:$D,"Yes")="Yes",_xlfn.XLOOKUP("Migrate_Insecure",'Scoring_Config'!$A:$A,'Scoring_Config'!$C:$C,10),0),"False,0")</f>
        <v>0</v>
      </c>
    </row>
    <row r="1294" spans="1:52">
      <c r="A1294" t="s">
        <v>1979</v>
      </c>
      <c r="B1294" t="s">
        <v>3266</v>
      </c>
      <c r="C1294" t="s">
        <v>3542</v>
      </c>
      <c r="D1294" t="s">
        <v>3545</v>
      </c>
      <c r="E1294" t="s">
        <v>3563</v>
      </c>
      <c r="F1294" t="s">
        <v>3985</v>
      </c>
      <c r="G1294" t="s">
        <v>675</v>
      </c>
      <c r="H1294" t="s">
        <v>174</v>
      </c>
      <c r="I1294" t="s">
        <v>3985</v>
      </c>
      <c r="J1294" t="s">
        <v>675</v>
      </c>
      <c r="K1294" t="s">
        <v>1943</v>
      </c>
      <c r="L1294" t="s">
        <v>1327</v>
      </c>
      <c r="M1294" t="s">
        <v>1974</v>
      </c>
      <c r="N1294" t="s">
        <v>4315</v>
      </c>
      <c r="O1294" t="s">
        <v>4319</v>
      </c>
      <c r="P1294" t="s">
        <v>4321</v>
      </c>
      <c r="Q1294" t="s">
        <v>5234</v>
      </c>
      <c r="R1294" t="s">
        <v>5441</v>
      </c>
      <c r="S1294" t="s">
        <v>5440</v>
      </c>
      <c r="T1294" t="s">
        <v>5886</v>
      </c>
      <c r="U1294" t="s">
        <v>6587</v>
      </c>
      <c r="Y1294" cm="1">
        <f t="array" ref="Y1294">IF(FALSE,"True," &amp; IF(_xlfn.XLOOKUP("Src_IsAny",'Scoring_Config'!$A:$A,'Scoring_Config'!$D:$D,"Yes")="Yes",_xlfn.XLOOKUP("Src_IsAny",'Scoring_Config'!$A:$A,'Scoring_Config'!$C:$C,10),0),"False,0")</f>
        <v>0</v>
      </c>
      <c r="Z1294" cm="1">
        <f t="array" ref="Z1294">IF(FALSE,"True," &amp; IF(_xlfn.XLOOKUP("Src_CIDR_Le_16",'Scoring_Config'!$A:$A,'Scoring_Config'!$D:$D,"Yes")="Yes",_xlfn.XLOOKUP("Src_CIDR_Le_16",'Scoring_Config'!$A:$A,'Scoring_Config'!$C:$C,10),0),"False,0")</f>
        <v>0</v>
      </c>
      <c r="AA1294" cm="1">
        <f t="array" ref="AA1294">IF(FALSE,"True," &amp; IF(_xlfn.XLOOKUP("Src_CIDR_17_22",'Scoring_Config'!$A:$A,'Scoring_Config'!$D:$D,"Yes")="Yes",_xlfn.XLOOKUP("Src_CIDR_17_22",'Scoring_Config'!$A:$A,'Scoring_Config'!$C:$C,5),0),"False,0")</f>
        <v>0</v>
      </c>
      <c r="AB1294" cm="1">
        <f t="array" ref="AB1294">IF(FALSE,"True," &amp; IF(_xlfn.XLOOKUP("Dst_IsAny",'Scoring_Config'!$A:$A,'Scoring_Config'!$D:$D,"Yes")="Yes",_xlfn.XLOOKUP("Dst_IsAny",'Scoring_Config'!$A:$A,'Scoring_Config'!$C:$C,10),0),"False,0")</f>
        <v>0</v>
      </c>
      <c r="AC1294" cm="1">
        <f t="array" ref="AC1294">IF(FALSE,"True," &amp; IF(_xlfn.XLOOKUP("Dst_CIDR_Le_16",'Scoring_Config'!$A:$A,'Scoring_Config'!$D:$D,"Yes")="Yes",_xlfn.XLOOKUP("Dst_CIDR_Le_16",'Scoring_Config'!$A:$A,'Scoring_Config'!$C:$C,10),0),"False,0")</f>
        <v>0</v>
      </c>
      <c r="AD1294" cm="1">
        <f t="array" ref="AD1294">IF(FALSE,"True," &amp; IF(_xlfn.XLOOKUP("Dst_CIDR_17_22",'Scoring_Config'!$A:$A,'Scoring_Config'!$D:$D,"Yes")="Yes",_xlfn.XLOOKUP("Dst_CIDR_17_22",'Scoring_Config'!$A:$A,'Scoring_Config'!$C:$C,5),0),"False,0")</f>
        <v>0</v>
      </c>
      <c r="AE1294" cm="1">
        <f t="array" ref="AE1294">IF(FALSE,"True," &amp; IF(_xlfn.XLOOKUP("SrcZone_IsAny",'Scoring_Config'!$A:$A,'Scoring_Config'!$D:$D,"Yes")="Yes",_xlfn.XLOOKUP("SrcZone_IsAny",'Scoring_Config'!$A:$A,'Scoring_Config'!$C:$C,10),0),"False,0")</f>
        <v>0</v>
      </c>
      <c r="AF1294" cm="1">
        <f t="array" ref="AF1294">IF(FALSE,"True," &amp; IF(_xlfn.XLOOKUP("DstZone_IsAny",'Scoring_Config'!$A:$A,'Scoring_Config'!$D:$D,"Yes")="Yes",_xlfn.XLOOKUP("DstZone_IsAny",'Scoring_Config'!$A:$A,'Scoring_Config'!$C:$C,10),0),"False,0")</f>
        <v>0</v>
      </c>
      <c r="AG1294" cm="1">
        <f t="array" ref="AG129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94" cm="1">
        <f t="array" ref="AH1294">IF(FALSE,"True," &amp; IF(_xlfn.XLOOKUP("App_Any_OR_RangeGt1000",'Scoring_Config'!$A:$A,'Scoring_Config'!$D:$D,"Yes")="Yes",_xlfn.XLOOKUP("App_Any_OR_RangeGt1000",'Scoring_Config'!$A:$A,'Scoring_Config'!$C:$C,10),0),"False,0")</f>
        <v>0</v>
      </c>
      <c r="AI1294" cm="1">
        <f t="array" ref="AI1294">IF(FALSE,"True," &amp; IF(_xlfn.XLOOKUP("Service_Insecure_Match",'Scoring_Config'!$A:$A,'Scoring_Config'!$D:$D,"Yes")="Yes",_xlfn.XLOOKUP("Service_Insecure_Match",'Scoring_Config'!$A:$A,'Scoring_Config'!$C:$C,5),0),"False,0")</f>
        <v>0</v>
      </c>
      <c r="AJ1294" cm="1">
        <f t="array" ref="AJ1294">IF(FALSE,"True," &amp; IF(_xlfn.XLOOKUP("Risky_Inbound",'Scoring_Config'!$A:$A,'Scoring_Config'!$D:$D,"Yes")="Yes",_xlfn.XLOOKUP("Risky_Inbound",'Scoring_Config'!$A:$A,'Scoring_Config'!$C:$C,50),0),"False,0")</f>
        <v>0</v>
      </c>
      <c r="AK1294" cm="1">
        <f t="array" ref="AK1294">IF(FALSE,"True," &amp; IF(_xlfn.XLOOKUP("Risky_Outbound",'Scoring_Config'!$A:$A,'Scoring_Config'!$D:$D,"Yes")="Yes",_xlfn.XLOOKUP("Risky_Outbound",'Scoring_Config'!$A:$A,'Scoring_Config'!$C:$C,25),0),"False,0")</f>
        <v>0</v>
      </c>
      <c r="AL1294" t="s">
        <v>6700</v>
      </c>
      <c r="AM1294" cm="1">
        <f t="array" ref="AM129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94" t="s">
        <v>6697</v>
      </c>
      <c r="AO1294" t="s">
        <v>6697</v>
      </c>
      <c r="AP1294" t="s">
        <v>6697</v>
      </c>
      <c r="AQ1294" cm="1">
        <f t="array" ref="AQ1294">IF(FALSE,"True," &amp; IF(_xlfn.XLOOKUP("Service_IsAny",'Scoring_Config'!$A:$A,'Scoring_Config'!$D:$D,"Yes")="Yes",_xlfn.XLOOKUP("Service_IsAny",'Scoring_Config'!$A:$A,'Scoring_Config'!$C:$C,0),0),"False,0")</f>
        <v>0</v>
      </c>
      <c r="AR1294">
        <v>0</v>
      </c>
      <c r="AS1294" cm="1">
        <f t="array" ref="AS1294">IF(FALSE,"True," &amp; IF(_xlfn.XLOOKUP("Service_RangeGt1000",'Scoring_Config'!$A:$A,'Scoring_Config'!$D:$D,"Yes")="Yes",_xlfn.XLOOKUP("Service_RangeGt1000",'Scoring_Config'!$A:$A,'Scoring_Config'!$C:$C,0),0),"False,0")</f>
        <v>0</v>
      </c>
      <c r="AT1294" cm="1">
        <f t="array" ref="AT1294">IF(FALSE,"True," &amp; IF(_xlfn.XLOOKUP("App_IsAny",'Scoring_Config'!$A:$A,'Scoring_Config'!$D:$D,"Yes")="Yes",_xlfn.XLOOKUP("App_IsAny",'Scoring_Config'!$A:$A,'Scoring_Config'!$C:$C,0),0),"False,0")</f>
        <v>0</v>
      </c>
      <c r="AU1294">
        <v>21</v>
      </c>
      <c r="AV1294" cm="1">
        <f t="array" ref="AV1294">IF(FALSE,"True," &amp; IF(_xlfn.XLOOKUP("App_RangeGt1000",'Scoring_Config'!$A:$A,'Scoring_Config'!$D:$D,"Yes")="Yes",_xlfn.XLOOKUP("App_RangeGt1000",'Scoring_Config'!$A:$A,'Scoring_Config'!$C:$C,0),0),"False,0")</f>
        <v>0</v>
      </c>
      <c r="AW1294" cm="1">
        <f t="array" ref="AW1294">IF(FALSE,"True," &amp; IF(_xlfn.XLOOKUP("Action_IsDenyOrDrop",'Scoring_Config'!$A:$A,'Scoring_Config'!$D:$D,"Yes")="Yes",_xlfn.XLOOKUP("Action_IsDenyOrDrop",'Scoring_Config'!$A:$A,'Scoring_Config'!$C:$C,0),0),"False,0")</f>
        <v>0</v>
      </c>
      <c r="AX1294" cm="1">
        <f t="array" ref="AX1294">IF(LEFT(AW1294,4)="True",0,(IF(LEFT(Y1294,4)="True",IF(_xlfn.XLOOKUP("Src_IsAny",'Scoring_Config'!$A:$A,'Scoring_Config'!$D:$D,"Yes")="Yes",_xlfn.XLOOKUP("Src_IsAny",'Scoring_Config'!$A:$A,'Scoring_Config'!$C:$C,10),0),0)+IF(LEFT(Z1294,4)="True",IF(_xlfn.XLOOKUP("Src_CIDR_Le_16",'Scoring_Config'!$A:$A,'Scoring_Config'!$D:$D,"Yes")="Yes",_xlfn.XLOOKUP("Src_CIDR_Le_16",'Scoring_Config'!$A:$A,'Scoring_Config'!$C:$C,10),0),0)+IF(LEFT(AA1294,4)="True",IF(_xlfn.XLOOKUP("Src_CIDR_17_22",'Scoring_Config'!$A:$A,'Scoring_Config'!$D:$D,"Yes")="Yes",_xlfn.XLOOKUP("Src_CIDR_17_22",'Scoring_Config'!$A:$A,'Scoring_Config'!$C:$C,5),0),0)+IF(LEFT(AB1294,4)="True",IF(_xlfn.XLOOKUP("Dst_IsAny",'Scoring_Config'!$A:$A,'Scoring_Config'!$D:$D,"Yes")="Yes",_xlfn.XLOOKUP("Dst_IsAny",'Scoring_Config'!$A:$A,'Scoring_Config'!$C:$C,10),0),0)+IF(LEFT(AC1294,4)="True",IF(_xlfn.XLOOKUP("Dst_CIDR_Le_16",'Scoring_Config'!$A:$A,'Scoring_Config'!$D:$D,"Yes")="Yes",_xlfn.XLOOKUP("Dst_CIDR_Le_16",'Scoring_Config'!$A:$A,'Scoring_Config'!$C:$C,10),0),0)+IF(LEFT(AD1294,4)="True",IF(_xlfn.XLOOKUP("Dst_CIDR_17_22",'Scoring_Config'!$A:$A,'Scoring_Config'!$D:$D,"Yes")="Yes",_xlfn.XLOOKUP("Dst_CIDR_17_22",'Scoring_Config'!$A:$A,'Scoring_Config'!$C:$C,5),0),0)+IF(LEFT(AE1294,4)="True",IF(_xlfn.XLOOKUP("SrcZone_IsAny",'Scoring_Config'!$A:$A,'Scoring_Config'!$D:$D,"Yes")="Yes",_xlfn.XLOOKUP("SrcZone_IsAny",'Scoring_Config'!$A:$A,'Scoring_Config'!$C:$C,10),0),0)+IF(LEFT(AF1294,4)="True",IF(_xlfn.XLOOKUP("DstZone_IsAny",'Scoring_Config'!$A:$A,'Scoring_Config'!$D:$D,"Yes")="Yes",_xlfn.XLOOKUP("DstZone_IsAny",'Scoring_Config'!$A:$A,'Scoring_Config'!$C:$C,10),0),0)+IF(LEFT(AG1294,4)="True",IF(_xlfn.XLOOKUP("Service_Any_OR_RangeGt1000",'Scoring_Config'!$A:$A,'Scoring_Config'!$D:$D,"Yes")="Yes",_xlfn.XLOOKUP("Service_Any_OR_RangeGt1000",'Scoring_Config'!$A:$A,'Scoring_Config'!$C:$C,10),0),0)+IF(LEFT(AH1294,4)="True",IF(_xlfn.XLOOKUP("App_Any_OR_RangeGt1000",'Scoring_Config'!$A:$A,'Scoring_Config'!$D:$D,"Yes")="Yes",_xlfn.XLOOKUP("App_Any_OR_RangeGt1000",'Scoring_Config'!$A:$A,'Scoring_Config'!$C:$C,10),0),0)+IF(LEFT(AI1294,4)="True",IF(_xlfn.XLOOKUP("Service_Insecure_Match",'Scoring_Config'!$A:$A,'Scoring_Config'!$D:$D,"Yes")="Yes",_xlfn.XLOOKUP("Service_Insecure_Match",'Scoring_Config'!$A:$A,'Scoring_Config'!$C:$C,5),0),0)+IF(LEFT(AJ1294,4)="True",IF(_xlfn.XLOOKUP("Risky_Inbound",'Scoring_Config'!$A:$A,'Scoring_Config'!$D:$D,"Yes")="Yes",_xlfn.XLOOKUP("Risky_Inbound",'Scoring_Config'!$A:$A,'Scoring_Config'!$C:$C,50),0),0)+IF(LEFT(AK1294,4)="True",IF(_xlfn.XLOOKUP("Risky_Outbound",'Scoring_Config'!$A:$A,'Scoring_Config'!$D:$D,"Yes")="Yes",_xlfn.XLOOKUP("Risky_Outbound",'Scoring_Config'!$A:$A,'Scoring_Config'!$C:$C,25),0),0)+IF(LEFT(AZ1294,4)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1294,FIND(",",AL1294)+1,100)),0)+IF(LEFT(AM1294,4)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1294,FIND(",",AN1294)+1,100)),0)+IF(_xlfn.XLOOKUP("Profile_Scoring",'Scoring_Config'!$A:$A,'Scoring_Config'!$D:$D,"Yes")="Yes",VALUE(MID(AO1294,FIND(",",AO1294)+1,100)),0)+IF(_xlfn.XLOOKUP("Options_Scoring",'Scoring_Config'!$A:$A,'Scoring_Config'!$D:$D,"Yes")="Yes",VALUE(MID(AP1294,FIND(",",AP1294)+1,100)),0)))</f>
        <v>0</v>
      </c>
      <c r="AZ1294" cm="1">
        <f t="array" ref="AZ1294">IF(FALSE,"True," &amp; IF(_xlfn.XLOOKUP("Migrate_Insecure",'Scoring_Config'!$A:$A,'Scoring_Config'!$D:$D,"Yes")="Yes",_xlfn.XLOOKUP("Migrate_Insecure",'Scoring_Config'!$A:$A,'Scoring_Config'!$C:$C,10),0),"False,0")</f>
        <v>0</v>
      </c>
    </row>
    <row r="1295" spans="1:52">
      <c r="A1295" t="s">
        <v>1979</v>
      </c>
      <c r="B1295" t="s">
        <v>3267</v>
      </c>
      <c r="C1295" t="s">
        <v>3542</v>
      </c>
      <c r="D1295" t="s">
        <v>3545</v>
      </c>
      <c r="E1295" t="s">
        <v>3563</v>
      </c>
      <c r="F1295" t="s">
        <v>3985</v>
      </c>
      <c r="G1295" t="s">
        <v>675</v>
      </c>
      <c r="H1295" t="s">
        <v>174</v>
      </c>
      <c r="I1295" t="s">
        <v>3985</v>
      </c>
      <c r="J1295" t="s">
        <v>675</v>
      </c>
      <c r="K1295" t="s">
        <v>174</v>
      </c>
      <c r="L1295" t="s">
        <v>1591</v>
      </c>
      <c r="M1295" t="s">
        <v>1974</v>
      </c>
      <c r="N1295" t="s">
        <v>4315</v>
      </c>
      <c r="O1295" t="s">
        <v>4319</v>
      </c>
      <c r="P1295" t="s">
        <v>4321</v>
      </c>
      <c r="Q1295" t="s">
        <v>5234</v>
      </c>
      <c r="R1295" t="s">
        <v>5449</v>
      </c>
      <c r="S1295" t="s">
        <v>5455</v>
      </c>
      <c r="T1295" t="s">
        <v>5886</v>
      </c>
      <c r="U1295" t="s">
        <v>6587</v>
      </c>
      <c r="Y1295" cm="1">
        <f t="array" ref="Y1295">IF(FALSE,"True," &amp; IF(_xlfn.XLOOKUP("Src_IsAny",'Scoring_Config'!$A:$A,'Scoring_Config'!$D:$D,"Yes")="Yes",_xlfn.XLOOKUP("Src_IsAny",'Scoring_Config'!$A:$A,'Scoring_Config'!$C:$C,10),0),"False,0")</f>
        <v>0</v>
      </c>
      <c r="Z1295" cm="1">
        <f t="array" ref="Z1295">IF(FALSE,"True," &amp; IF(_xlfn.XLOOKUP("Src_CIDR_Le_16",'Scoring_Config'!$A:$A,'Scoring_Config'!$D:$D,"Yes")="Yes",_xlfn.XLOOKUP("Src_CIDR_Le_16",'Scoring_Config'!$A:$A,'Scoring_Config'!$C:$C,10),0),"False,0")</f>
        <v>0</v>
      </c>
      <c r="AA1295" cm="1">
        <f t="array" ref="AA1295">IF(FALSE,"True," &amp; IF(_xlfn.XLOOKUP("Src_CIDR_17_22",'Scoring_Config'!$A:$A,'Scoring_Config'!$D:$D,"Yes")="Yes",_xlfn.XLOOKUP("Src_CIDR_17_22",'Scoring_Config'!$A:$A,'Scoring_Config'!$C:$C,5),0),"False,0")</f>
        <v>0</v>
      </c>
      <c r="AB1295" cm="1">
        <f t="array" ref="AB1295">IF(FALSE,"True," &amp; IF(_xlfn.XLOOKUP("Dst_IsAny",'Scoring_Config'!$A:$A,'Scoring_Config'!$D:$D,"Yes")="Yes",_xlfn.XLOOKUP("Dst_IsAny",'Scoring_Config'!$A:$A,'Scoring_Config'!$C:$C,10),0),"False,0")</f>
        <v>0</v>
      </c>
      <c r="AC1295" cm="1">
        <f t="array" ref="AC1295">IF(FALSE,"True," &amp; IF(_xlfn.XLOOKUP("Dst_CIDR_Le_16",'Scoring_Config'!$A:$A,'Scoring_Config'!$D:$D,"Yes")="Yes",_xlfn.XLOOKUP("Dst_CIDR_Le_16",'Scoring_Config'!$A:$A,'Scoring_Config'!$C:$C,10),0),"False,0")</f>
        <v>0</v>
      </c>
      <c r="AD1295" cm="1">
        <f t="array" ref="AD1295">IF(FALSE,"True," &amp; IF(_xlfn.XLOOKUP("Dst_CIDR_17_22",'Scoring_Config'!$A:$A,'Scoring_Config'!$D:$D,"Yes")="Yes",_xlfn.XLOOKUP("Dst_CIDR_17_22",'Scoring_Config'!$A:$A,'Scoring_Config'!$C:$C,5),0),"False,0")</f>
        <v>0</v>
      </c>
      <c r="AE1295" cm="1">
        <f t="array" ref="AE1295">IF(FALSE,"True," &amp; IF(_xlfn.XLOOKUP("SrcZone_IsAny",'Scoring_Config'!$A:$A,'Scoring_Config'!$D:$D,"Yes")="Yes",_xlfn.XLOOKUP("SrcZone_IsAny",'Scoring_Config'!$A:$A,'Scoring_Config'!$C:$C,10),0),"False,0")</f>
        <v>0</v>
      </c>
      <c r="AF1295" cm="1">
        <f t="array" ref="AF1295">IF(FALSE,"True," &amp; IF(_xlfn.XLOOKUP("DstZone_IsAny",'Scoring_Config'!$A:$A,'Scoring_Config'!$D:$D,"Yes")="Yes",_xlfn.XLOOKUP("DstZone_IsAny",'Scoring_Config'!$A:$A,'Scoring_Config'!$C:$C,10),0),"False,0")</f>
        <v>0</v>
      </c>
      <c r="AG1295" cm="1">
        <f t="array" ref="AG1295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295" cm="1">
        <f t="array" ref="AH1295">IF(TRUE,"True," &amp; IF(_xlfn.XLOOKUP("App_Any_OR_RangeGt1000",'Scoring_Config'!$A:$A,'Scoring_Config'!$D:$D,"Yes")="Yes",_xlfn.XLOOKUP("App_Any_OR_RangeGt1000",'Scoring_Config'!$A:$A,'Scoring_Config'!$C:$C,10),0),"False,0")</f>
        <v>0</v>
      </c>
      <c r="AI1295" cm="1">
        <f t="array" ref="AI1295">IF(TRUE,"True," &amp; IF(_xlfn.XLOOKUP("Service_Insecure_Match",'Scoring_Config'!$A:$A,'Scoring_Config'!$D:$D,"Yes")="Yes",_xlfn.XLOOKUP("Service_Insecure_Match",'Scoring_Config'!$A:$A,'Scoring_Config'!$C:$C,5),0),"False,0")</f>
        <v>0</v>
      </c>
      <c r="AJ1295" cm="1">
        <f t="array" ref="AJ1295">IF(FALSE,"True," &amp; IF(_xlfn.XLOOKUP("Risky_Inbound",'Scoring_Config'!$A:$A,'Scoring_Config'!$D:$D,"Yes")="Yes",_xlfn.XLOOKUP("Risky_Inbound",'Scoring_Config'!$A:$A,'Scoring_Config'!$C:$C,50),0),"False,0")</f>
        <v>0</v>
      </c>
      <c r="AK1295" cm="1">
        <f t="array" ref="AK1295">IF(FALSE,"True," &amp; IF(_xlfn.XLOOKUP("Risky_Outbound",'Scoring_Config'!$A:$A,'Scoring_Config'!$D:$D,"Yes")="Yes",_xlfn.XLOOKUP("Risky_Outbound",'Scoring_Config'!$A:$A,'Scoring_Config'!$C:$C,25),0),"False,0")</f>
        <v>0</v>
      </c>
      <c r="AL1295" t="s">
        <v>6700</v>
      </c>
      <c r="AM1295" cm="1">
        <f t="array" ref="AM129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95" t="s">
        <v>6697</v>
      </c>
      <c r="AO1295" t="s">
        <v>6697</v>
      </c>
      <c r="AP1295" t="s">
        <v>6697</v>
      </c>
      <c r="AQ1295" cm="1">
        <f t="array" ref="AQ1295">IF(FALSE,"True," &amp; IF(_xlfn.XLOOKUP("Service_IsAny",'Scoring_Config'!$A:$A,'Scoring_Config'!$D:$D,"Yes")="Yes",_xlfn.XLOOKUP("Service_IsAny",'Scoring_Config'!$A:$A,'Scoring_Config'!$C:$C,0),0),"False,0")</f>
        <v>0</v>
      </c>
      <c r="AR1295">
        <v>16409</v>
      </c>
      <c r="AS1295" cm="1">
        <f t="array" ref="AS1295">IF(TRUE,"True," &amp; IF(_xlfn.XLOOKUP("Service_RangeGt1000",'Scoring_Config'!$A:$A,'Scoring_Config'!$D:$D,"Yes")="Yes",_xlfn.XLOOKUP("Service_RangeGt1000",'Scoring_Config'!$A:$A,'Scoring_Config'!$C:$C,0),0),"False,0")</f>
        <v>0</v>
      </c>
      <c r="AT1295" cm="1">
        <f t="array" ref="AT1295">IF(TRUE,"True," &amp; IF(_xlfn.XLOOKUP("App_IsAny",'Scoring_Config'!$A:$A,'Scoring_Config'!$D:$D,"Yes")="Yes",_xlfn.XLOOKUP("App_IsAny",'Scoring_Config'!$A:$A,'Scoring_Config'!$C:$C,0),0),"False,0")</f>
        <v>0</v>
      </c>
      <c r="AU1295">
        <v>65535</v>
      </c>
      <c r="AV1295" cm="1">
        <f t="array" ref="AV1295">IF(TRUE,"True," &amp; IF(_xlfn.XLOOKUP("App_RangeGt1000",'Scoring_Config'!$A:$A,'Scoring_Config'!$D:$D,"Yes")="Yes",_xlfn.XLOOKUP("App_RangeGt1000",'Scoring_Config'!$A:$A,'Scoring_Config'!$C:$C,0),0),"False,0")</f>
        <v>0</v>
      </c>
      <c r="AW1295" cm="1">
        <f t="array" ref="AW1295">IF(FALSE,"True," &amp; IF(_xlfn.XLOOKUP("Action_IsDenyOrDrop",'Scoring_Config'!$A:$A,'Scoring_Config'!$D:$D,"Yes")="Yes",_xlfn.XLOOKUP("Action_IsDenyOrDrop",'Scoring_Config'!$A:$A,'Scoring_Config'!$C:$C,0),0),"False,0")</f>
        <v>0</v>
      </c>
      <c r="AX1295" cm="1">
        <f t="array" ref="AX1295">IF(LEFT(AW1295,4)="True",0,(IF(LEFT(Y1295,4)="True",IF(_xlfn.XLOOKUP("Src_IsAny",'Scoring_Config'!$A:$A,'Scoring_Config'!$D:$D,"Yes")="Yes",_xlfn.XLOOKUP("Src_IsAny",'Scoring_Config'!$A:$A,'Scoring_Config'!$C:$C,10),0),0)+IF(LEFT(Z1295,4)="True",IF(_xlfn.XLOOKUP("Src_CIDR_Le_16",'Scoring_Config'!$A:$A,'Scoring_Config'!$D:$D,"Yes")="Yes",_xlfn.XLOOKUP("Src_CIDR_Le_16",'Scoring_Config'!$A:$A,'Scoring_Config'!$C:$C,10),0),0)+IF(LEFT(AA1295,4)="True",IF(_xlfn.XLOOKUP("Src_CIDR_17_22",'Scoring_Config'!$A:$A,'Scoring_Config'!$D:$D,"Yes")="Yes",_xlfn.XLOOKUP("Src_CIDR_17_22",'Scoring_Config'!$A:$A,'Scoring_Config'!$C:$C,5),0),0)+IF(LEFT(AB1295,4)="True",IF(_xlfn.XLOOKUP("Dst_IsAny",'Scoring_Config'!$A:$A,'Scoring_Config'!$D:$D,"Yes")="Yes",_xlfn.XLOOKUP("Dst_IsAny",'Scoring_Config'!$A:$A,'Scoring_Config'!$C:$C,10),0),0)+IF(LEFT(AC1295,4)="True",IF(_xlfn.XLOOKUP("Dst_CIDR_Le_16",'Scoring_Config'!$A:$A,'Scoring_Config'!$D:$D,"Yes")="Yes",_xlfn.XLOOKUP("Dst_CIDR_Le_16",'Scoring_Config'!$A:$A,'Scoring_Config'!$C:$C,10),0),0)+IF(LEFT(AD1295,4)="True",IF(_xlfn.XLOOKUP("Dst_CIDR_17_22",'Scoring_Config'!$A:$A,'Scoring_Config'!$D:$D,"Yes")="Yes",_xlfn.XLOOKUP("Dst_CIDR_17_22",'Scoring_Config'!$A:$A,'Scoring_Config'!$C:$C,5),0),0)+IF(LEFT(AE1295,4)="True",IF(_xlfn.XLOOKUP("SrcZone_IsAny",'Scoring_Config'!$A:$A,'Scoring_Config'!$D:$D,"Yes")="Yes",_xlfn.XLOOKUP("SrcZone_IsAny",'Scoring_Config'!$A:$A,'Scoring_Config'!$C:$C,10),0),0)+IF(LEFT(AF1295,4)="True",IF(_xlfn.XLOOKUP("DstZone_IsAny",'Scoring_Config'!$A:$A,'Scoring_Config'!$D:$D,"Yes")="Yes",_xlfn.XLOOKUP("DstZone_IsAny",'Scoring_Config'!$A:$A,'Scoring_Config'!$C:$C,10),0),0)+IF(LEFT(AG1295,4)="True",IF(_xlfn.XLOOKUP("Service_Any_OR_RangeGt1000",'Scoring_Config'!$A:$A,'Scoring_Config'!$D:$D,"Yes")="Yes",_xlfn.XLOOKUP("Service_Any_OR_RangeGt1000",'Scoring_Config'!$A:$A,'Scoring_Config'!$C:$C,10),0),0)+IF(LEFT(AH1295,4)="True",IF(_xlfn.XLOOKUP("App_Any_OR_RangeGt1000",'Scoring_Config'!$A:$A,'Scoring_Config'!$D:$D,"Yes")="Yes",_xlfn.XLOOKUP("App_Any_OR_RangeGt1000",'Scoring_Config'!$A:$A,'Scoring_Config'!$C:$C,10),0),0)+IF(LEFT(AI1295,4)="True",IF(_xlfn.XLOOKUP("Service_Insecure_Match",'Scoring_Config'!$A:$A,'Scoring_Config'!$D:$D,"Yes")="Yes",_xlfn.XLOOKUP("Service_Insecure_Match",'Scoring_Config'!$A:$A,'Scoring_Config'!$C:$C,5),0),0)+IF(LEFT(AJ1295,4)="True",IF(_xlfn.XLOOKUP("Risky_Inbound",'Scoring_Config'!$A:$A,'Scoring_Config'!$D:$D,"Yes")="Yes",_xlfn.XLOOKUP("Risky_Inbound",'Scoring_Config'!$A:$A,'Scoring_Config'!$C:$C,50),0),0)+IF(LEFT(AK1295,4)="True",IF(_xlfn.XLOOKUP("Risky_Outbound",'Scoring_Config'!$A:$A,'Scoring_Config'!$D:$D,"Yes")="Yes",_xlfn.XLOOKUP("Risky_Outbound",'Scoring_Config'!$A:$A,'Scoring_Config'!$C:$C,25),0),0)+IF(LEFT(AZ1295,4)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1295,FIND(",",AL1295)+1,100)),0)+IF(LEFT(AM1295,4)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1295,FIND(",",AN1295)+1,100)),0)+IF(_xlfn.XLOOKUP("Profile_Scoring",'Scoring_Config'!$A:$A,'Scoring_Config'!$D:$D,"Yes")="Yes",VALUE(MID(AO1295,FIND(",",AO1295)+1,100)),0)+IF(_xlfn.XLOOKUP("Options_Scoring",'Scoring_Config'!$A:$A,'Scoring_Config'!$D:$D,"Yes")="Yes",VALUE(MID(AP1295,FIND(",",AP1295)+1,100)),0)))</f>
        <v>0</v>
      </c>
      <c r="AY1295" t="s">
        <v>6706</v>
      </c>
      <c r="AZ1295" cm="1">
        <f t="array" ref="AZ1295">IF(TRUE,"True," &amp; IF(_xlfn.XLOOKUP("Migrate_Insecure",'Scoring_Config'!$A:$A,'Scoring_Config'!$D:$D,"Yes")="Yes",_xlfn.XLOOKUP("Migrate_Insecure",'Scoring_Config'!$A:$A,'Scoring_Config'!$C:$C,10),0),"False,0")</f>
        <v>0</v>
      </c>
    </row>
    <row r="1296" spans="1:52">
      <c r="A1296" t="s">
        <v>1979</v>
      </c>
      <c r="B1296" t="s">
        <v>3268</v>
      </c>
      <c r="C1296" t="s">
        <v>3542</v>
      </c>
      <c r="D1296" t="s">
        <v>3549</v>
      </c>
      <c r="E1296" t="s">
        <v>3563</v>
      </c>
      <c r="F1296" t="s">
        <v>3985</v>
      </c>
      <c r="G1296" t="s">
        <v>675</v>
      </c>
      <c r="H1296" t="s">
        <v>174</v>
      </c>
      <c r="I1296" t="s">
        <v>3985</v>
      </c>
      <c r="J1296" t="s">
        <v>675</v>
      </c>
      <c r="K1296" t="s">
        <v>174</v>
      </c>
      <c r="L1296" t="s">
        <v>174</v>
      </c>
      <c r="M1296" t="s">
        <v>1974</v>
      </c>
      <c r="N1296" t="s">
        <v>4315</v>
      </c>
      <c r="O1296" t="s">
        <v>4319</v>
      </c>
      <c r="P1296" t="s">
        <v>4321</v>
      </c>
      <c r="Q1296" t="s">
        <v>5235</v>
      </c>
      <c r="R1296" t="s">
        <v>5450</v>
      </c>
      <c r="S1296" t="s">
        <v>5462</v>
      </c>
      <c r="T1296" t="s">
        <v>5662</v>
      </c>
      <c r="U1296" t="s">
        <v>6587</v>
      </c>
      <c r="Y1296" cm="1">
        <f t="array" ref="Y1296">IF(FALSE,"True," &amp; IF(_xlfn.XLOOKUP("Src_IsAny",'Scoring_Config'!$A:$A,'Scoring_Config'!$D:$D,"Yes")="Yes",_xlfn.XLOOKUP("Src_IsAny",'Scoring_Config'!$A:$A,'Scoring_Config'!$C:$C,10),0),"False,0")</f>
        <v>0</v>
      </c>
      <c r="Z1296" cm="1">
        <f t="array" ref="Z1296">IF(FALSE,"True," &amp; IF(_xlfn.XLOOKUP("Src_CIDR_Le_16",'Scoring_Config'!$A:$A,'Scoring_Config'!$D:$D,"Yes")="Yes",_xlfn.XLOOKUP("Src_CIDR_Le_16",'Scoring_Config'!$A:$A,'Scoring_Config'!$C:$C,10),0),"False,0")</f>
        <v>0</v>
      </c>
      <c r="AA1296" cm="1">
        <f t="array" ref="AA1296">IF(FALSE,"True," &amp; IF(_xlfn.XLOOKUP("Src_CIDR_17_22",'Scoring_Config'!$A:$A,'Scoring_Config'!$D:$D,"Yes")="Yes",_xlfn.XLOOKUP("Src_CIDR_17_22",'Scoring_Config'!$A:$A,'Scoring_Config'!$C:$C,5),0),"False,0")</f>
        <v>0</v>
      </c>
      <c r="AB1296" cm="1">
        <f t="array" ref="AB1296">IF(FALSE,"True," &amp; IF(_xlfn.XLOOKUP("Dst_IsAny",'Scoring_Config'!$A:$A,'Scoring_Config'!$D:$D,"Yes")="Yes",_xlfn.XLOOKUP("Dst_IsAny",'Scoring_Config'!$A:$A,'Scoring_Config'!$C:$C,10),0),"False,0")</f>
        <v>0</v>
      </c>
      <c r="AC1296" cm="1">
        <f t="array" ref="AC1296">IF(FALSE,"True," &amp; IF(_xlfn.XLOOKUP("Dst_CIDR_Le_16",'Scoring_Config'!$A:$A,'Scoring_Config'!$D:$D,"Yes")="Yes",_xlfn.XLOOKUP("Dst_CIDR_Le_16",'Scoring_Config'!$A:$A,'Scoring_Config'!$C:$C,10),0),"False,0")</f>
        <v>0</v>
      </c>
      <c r="AD1296" cm="1">
        <f t="array" ref="AD1296">IF(FALSE,"True," &amp; IF(_xlfn.XLOOKUP("Dst_CIDR_17_22",'Scoring_Config'!$A:$A,'Scoring_Config'!$D:$D,"Yes")="Yes",_xlfn.XLOOKUP("Dst_CIDR_17_22",'Scoring_Config'!$A:$A,'Scoring_Config'!$C:$C,5),0),"False,0")</f>
        <v>0</v>
      </c>
      <c r="AE1296" cm="1">
        <f t="array" ref="AE1296">IF(FALSE,"True," &amp; IF(_xlfn.XLOOKUP("SrcZone_IsAny",'Scoring_Config'!$A:$A,'Scoring_Config'!$D:$D,"Yes")="Yes",_xlfn.XLOOKUP("SrcZone_IsAny",'Scoring_Config'!$A:$A,'Scoring_Config'!$C:$C,10),0),"False,0")</f>
        <v>0</v>
      </c>
      <c r="AF1296" cm="1">
        <f t="array" ref="AF1296">IF(FALSE,"True," &amp; IF(_xlfn.XLOOKUP("DstZone_IsAny",'Scoring_Config'!$A:$A,'Scoring_Config'!$D:$D,"Yes")="Yes",_xlfn.XLOOKUP("DstZone_IsAny",'Scoring_Config'!$A:$A,'Scoring_Config'!$C:$C,10),0),"False,0")</f>
        <v>0</v>
      </c>
      <c r="AG1296" cm="1">
        <f t="array" ref="AG1296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296" cm="1">
        <f t="array" ref="AH1296">IF(TRUE,"True," &amp; IF(_xlfn.XLOOKUP("App_Any_OR_RangeGt1000",'Scoring_Config'!$A:$A,'Scoring_Config'!$D:$D,"Yes")="Yes",_xlfn.XLOOKUP("App_Any_OR_RangeGt1000",'Scoring_Config'!$A:$A,'Scoring_Config'!$C:$C,10),0),"False,0")</f>
        <v>0</v>
      </c>
      <c r="AI1296" cm="1">
        <f t="array" ref="AI1296">IF(TRUE,"True," &amp; IF(_xlfn.XLOOKUP("Service_Insecure_Match",'Scoring_Config'!$A:$A,'Scoring_Config'!$D:$D,"Yes")="Yes",_xlfn.XLOOKUP("Service_Insecure_Match",'Scoring_Config'!$A:$A,'Scoring_Config'!$C:$C,5),0),"False,0")</f>
        <v>0</v>
      </c>
      <c r="AJ1296" cm="1">
        <f t="array" ref="AJ1296">IF(FALSE,"True," &amp; IF(_xlfn.XLOOKUP("Risky_Inbound",'Scoring_Config'!$A:$A,'Scoring_Config'!$D:$D,"Yes")="Yes",_xlfn.XLOOKUP("Risky_Inbound",'Scoring_Config'!$A:$A,'Scoring_Config'!$C:$C,50),0),"False,0")</f>
        <v>0</v>
      </c>
      <c r="AK1296" cm="1">
        <f t="array" ref="AK1296">IF(FALSE,"True," &amp; IF(_xlfn.XLOOKUP("Risky_Outbound",'Scoring_Config'!$A:$A,'Scoring_Config'!$D:$D,"Yes")="Yes",_xlfn.XLOOKUP("Risky_Outbound",'Scoring_Config'!$A:$A,'Scoring_Config'!$C:$C,25),0),"False,0")</f>
        <v>0</v>
      </c>
      <c r="AL1296" t="s">
        <v>6700</v>
      </c>
      <c r="AM1296" cm="1">
        <f t="array" ref="AM129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96" t="s">
        <v>6697</v>
      </c>
      <c r="AO1296" t="s">
        <v>6697</v>
      </c>
      <c r="AP1296" t="s">
        <v>6697</v>
      </c>
      <c r="AQ1296" cm="1">
        <f t="array" ref="AQ1296">IF(TRUE,"True," &amp; IF(_xlfn.XLOOKUP("Service_IsAny",'Scoring_Config'!$A:$A,'Scoring_Config'!$D:$D,"Yes")="Yes",_xlfn.XLOOKUP("Service_IsAny",'Scoring_Config'!$A:$A,'Scoring_Config'!$C:$C,0),0),"False,0")</f>
        <v>0</v>
      </c>
      <c r="AR1296">
        <v>65535</v>
      </c>
      <c r="AS1296" cm="1">
        <f t="array" ref="AS1296">IF(TRUE,"True," &amp; IF(_xlfn.XLOOKUP("Service_RangeGt1000",'Scoring_Config'!$A:$A,'Scoring_Config'!$D:$D,"Yes")="Yes",_xlfn.XLOOKUP("Service_RangeGt1000",'Scoring_Config'!$A:$A,'Scoring_Config'!$C:$C,0),0),"False,0")</f>
        <v>0</v>
      </c>
      <c r="AT1296" cm="1">
        <f t="array" ref="AT1296">IF(TRUE,"True," &amp; IF(_xlfn.XLOOKUP("App_IsAny",'Scoring_Config'!$A:$A,'Scoring_Config'!$D:$D,"Yes")="Yes",_xlfn.XLOOKUP("App_IsAny",'Scoring_Config'!$A:$A,'Scoring_Config'!$C:$C,0),0),"False,0")</f>
        <v>0</v>
      </c>
      <c r="AU1296">
        <v>65535</v>
      </c>
      <c r="AV1296" cm="1">
        <f t="array" ref="AV1296">IF(TRUE,"True," &amp; IF(_xlfn.XLOOKUP("App_RangeGt1000",'Scoring_Config'!$A:$A,'Scoring_Config'!$D:$D,"Yes")="Yes",_xlfn.XLOOKUP("App_RangeGt1000",'Scoring_Config'!$A:$A,'Scoring_Config'!$C:$C,0),0),"False,0")</f>
        <v>0</v>
      </c>
      <c r="AW1296" cm="1">
        <f t="array" ref="AW1296">IF(FALSE,"True," &amp; IF(_xlfn.XLOOKUP("Action_IsDenyOrDrop",'Scoring_Config'!$A:$A,'Scoring_Config'!$D:$D,"Yes")="Yes",_xlfn.XLOOKUP("Action_IsDenyOrDrop",'Scoring_Config'!$A:$A,'Scoring_Config'!$C:$C,0),0),"False,0")</f>
        <v>0</v>
      </c>
      <c r="AX1296" cm="1">
        <f t="array" ref="AX1296">IF(LEFT(AW1296,4)="True",0,(IF(LEFT(Y1296,4)="True",IF(_xlfn.XLOOKUP("Src_IsAny",'Scoring_Config'!$A:$A,'Scoring_Config'!$D:$D,"Yes")="Yes",_xlfn.XLOOKUP("Src_IsAny",'Scoring_Config'!$A:$A,'Scoring_Config'!$C:$C,10),0),0)+IF(LEFT(Z1296,4)="True",IF(_xlfn.XLOOKUP("Src_CIDR_Le_16",'Scoring_Config'!$A:$A,'Scoring_Config'!$D:$D,"Yes")="Yes",_xlfn.XLOOKUP("Src_CIDR_Le_16",'Scoring_Config'!$A:$A,'Scoring_Config'!$C:$C,10),0),0)+IF(LEFT(AA1296,4)="True",IF(_xlfn.XLOOKUP("Src_CIDR_17_22",'Scoring_Config'!$A:$A,'Scoring_Config'!$D:$D,"Yes")="Yes",_xlfn.XLOOKUP("Src_CIDR_17_22",'Scoring_Config'!$A:$A,'Scoring_Config'!$C:$C,5),0),0)+IF(LEFT(AB1296,4)="True",IF(_xlfn.XLOOKUP("Dst_IsAny",'Scoring_Config'!$A:$A,'Scoring_Config'!$D:$D,"Yes")="Yes",_xlfn.XLOOKUP("Dst_IsAny",'Scoring_Config'!$A:$A,'Scoring_Config'!$C:$C,10),0),0)+IF(LEFT(AC1296,4)="True",IF(_xlfn.XLOOKUP("Dst_CIDR_Le_16",'Scoring_Config'!$A:$A,'Scoring_Config'!$D:$D,"Yes")="Yes",_xlfn.XLOOKUP("Dst_CIDR_Le_16",'Scoring_Config'!$A:$A,'Scoring_Config'!$C:$C,10),0),0)+IF(LEFT(AD1296,4)="True",IF(_xlfn.XLOOKUP("Dst_CIDR_17_22",'Scoring_Config'!$A:$A,'Scoring_Config'!$D:$D,"Yes")="Yes",_xlfn.XLOOKUP("Dst_CIDR_17_22",'Scoring_Config'!$A:$A,'Scoring_Config'!$C:$C,5),0),0)+IF(LEFT(AE1296,4)="True",IF(_xlfn.XLOOKUP("SrcZone_IsAny",'Scoring_Config'!$A:$A,'Scoring_Config'!$D:$D,"Yes")="Yes",_xlfn.XLOOKUP("SrcZone_IsAny",'Scoring_Config'!$A:$A,'Scoring_Config'!$C:$C,10),0),0)+IF(LEFT(AF1296,4)="True",IF(_xlfn.XLOOKUP("DstZone_IsAny",'Scoring_Config'!$A:$A,'Scoring_Config'!$D:$D,"Yes")="Yes",_xlfn.XLOOKUP("DstZone_IsAny",'Scoring_Config'!$A:$A,'Scoring_Config'!$C:$C,10),0),0)+IF(LEFT(AG1296,4)="True",IF(_xlfn.XLOOKUP("Service_Any_OR_RangeGt1000",'Scoring_Config'!$A:$A,'Scoring_Config'!$D:$D,"Yes")="Yes",_xlfn.XLOOKUP("Service_Any_OR_RangeGt1000",'Scoring_Config'!$A:$A,'Scoring_Config'!$C:$C,10),0),0)+IF(LEFT(AH1296,4)="True",IF(_xlfn.XLOOKUP("App_Any_OR_RangeGt1000",'Scoring_Config'!$A:$A,'Scoring_Config'!$D:$D,"Yes")="Yes",_xlfn.XLOOKUP("App_Any_OR_RangeGt1000",'Scoring_Config'!$A:$A,'Scoring_Config'!$C:$C,10),0),0)+IF(LEFT(AI1296,4)="True",IF(_xlfn.XLOOKUP("Service_Insecure_Match",'Scoring_Config'!$A:$A,'Scoring_Config'!$D:$D,"Yes")="Yes",_xlfn.XLOOKUP("Service_Insecure_Match",'Scoring_Config'!$A:$A,'Scoring_Config'!$C:$C,5),0),0)+IF(LEFT(AJ1296,4)="True",IF(_xlfn.XLOOKUP("Risky_Inbound",'Scoring_Config'!$A:$A,'Scoring_Config'!$D:$D,"Yes")="Yes",_xlfn.XLOOKUP("Risky_Inbound",'Scoring_Config'!$A:$A,'Scoring_Config'!$C:$C,50),0),0)+IF(LEFT(AK1296,4)="True",IF(_xlfn.XLOOKUP("Risky_Outbound",'Scoring_Config'!$A:$A,'Scoring_Config'!$D:$D,"Yes")="Yes",_xlfn.XLOOKUP("Risky_Outbound",'Scoring_Config'!$A:$A,'Scoring_Config'!$C:$C,25),0),0)+IF(LEFT(AZ1296,4)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1296,FIND(",",AL1296)+1,100)),0)+IF(LEFT(AM1296,4)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1296,FIND(",",AN1296)+1,100)),0)+IF(_xlfn.XLOOKUP("Profile_Scoring",'Scoring_Config'!$A:$A,'Scoring_Config'!$D:$D,"Yes")="Yes",VALUE(MID(AO1296,FIND(",",AO1296)+1,100)),0)+IF(_xlfn.XLOOKUP("Options_Scoring",'Scoring_Config'!$A:$A,'Scoring_Config'!$D:$D,"Yes")="Yes",VALUE(MID(AP1296,FIND(",",AP1296)+1,100)),0)))</f>
        <v>0</v>
      </c>
      <c r="AY1296" t="s">
        <v>6706</v>
      </c>
      <c r="AZ1296" cm="1">
        <f t="array" ref="AZ1296">IF(TRUE,"True," &amp; IF(_xlfn.XLOOKUP("Migrate_Insecure",'Scoring_Config'!$A:$A,'Scoring_Config'!$D:$D,"Yes")="Yes",_xlfn.XLOOKUP("Migrate_Insecure",'Scoring_Config'!$A:$A,'Scoring_Config'!$C:$C,10),0),"False,0")</f>
        <v>0</v>
      </c>
    </row>
    <row r="1297" spans="1:52">
      <c r="A1297" t="s">
        <v>1979</v>
      </c>
      <c r="B1297" t="s">
        <v>3269</v>
      </c>
      <c r="C1297" t="s">
        <v>3542</v>
      </c>
      <c r="D1297" t="s">
        <v>3545</v>
      </c>
      <c r="E1297" t="s">
        <v>3563</v>
      </c>
      <c r="F1297" t="s">
        <v>3986</v>
      </c>
      <c r="G1297" t="s">
        <v>676</v>
      </c>
      <c r="H1297" t="s">
        <v>174</v>
      </c>
      <c r="I1297" t="s">
        <v>3576</v>
      </c>
      <c r="J1297" t="s">
        <v>637</v>
      </c>
      <c r="K1297" t="s">
        <v>1944</v>
      </c>
      <c r="L1297" t="s">
        <v>1327</v>
      </c>
      <c r="M1297" t="s">
        <v>1974</v>
      </c>
      <c r="N1297" t="s">
        <v>4315</v>
      </c>
      <c r="O1297" t="s">
        <v>4319</v>
      </c>
      <c r="P1297" t="s">
        <v>4321</v>
      </c>
      <c r="Q1297" t="s">
        <v>4508</v>
      </c>
      <c r="R1297" t="s">
        <v>5440</v>
      </c>
      <c r="S1297" t="s">
        <v>5440</v>
      </c>
      <c r="T1297" t="s">
        <v>5887</v>
      </c>
      <c r="U1297" t="s">
        <v>5889</v>
      </c>
      <c r="Y1297" cm="1">
        <f t="array" ref="Y1297">IF(FALSE,"True," &amp; IF(_xlfn.XLOOKUP("Src_IsAny",'Scoring_Config'!$A:$A,'Scoring_Config'!$D:$D,"Yes")="Yes",_xlfn.XLOOKUP("Src_IsAny",'Scoring_Config'!$A:$A,'Scoring_Config'!$C:$C,10),0),"False,0")</f>
        <v>0</v>
      </c>
      <c r="Z1297" cm="1">
        <f t="array" ref="Z1297">IF(FALSE,"True," &amp; IF(_xlfn.XLOOKUP("Src_CIDR_Le_16",'Scoring_Config'!$A:$A,'Scoring_Config'!$D:$D,"Yes")="Yes",_xlfn.XLOOKUP("Src_CIDR_Le_16",'Scoring_Config'!$A:$A,'Scoring_Config'!$C:$C,10),0),"False,0")</f>
        <v>0</v>
      </c>
      <c r="AA1297" cm="1">
        <f t="array" ref="AA1297">IF(FALSE,"True," &amp; IF(_xlfn.XLOOKUP("Src_CIDR_17_22",'Scoring_Config'!$A:$A,'Scoring_Config'!$D:$D,"Yes")="Yes",_xlfn.XLOOKUP("Src_CIDR_17_22",'Scoring_Config'!$A:$A,'Scoring_Config'!$C:$C,5),0),"False,0")</f>
        <v>0</v>
      </c>
      <c r="AB1297" cm="1">
        <f t="array" ref="AB1297">IF(FALSE,"True," &amp; IF(_xlfn.XLOOKUP("Dst_IsAny",'Scoring_Config'!$A:$A,'Scoring_Config'!$D:$D,"Yes")="Yes",_xlfn.XLOOKUP("Dst_IsAny",'Scoring_Config'!$A:$A,'Scoring_Config'!$C:$C,10),0),"False,0")</f>
        <v>0</v>
      </c>
      <c r="AC1297" cm="1">
        <f t="array" ref="AC1297">IF(TRUE,"True," &amp; IF(_xlfn.XLOOKUP("Dst_CIDR_Le_16",'Scoring_Config'!$A:$A,'Scoring_Config'!$D:$D,"Yes")="Yes",_xlfn.XLOOKUP("Dst_CIDR_Le_16",'Scoring_Config'!$A:$A,'Scoring_Config'!$C:$C,10),0),"False,0")</f>
        <v>0</v>
      </c>
      <c r="AD1297" cm="1">
        <f t="array" ref="AD1297">IF(FALSE,"True," &amp; IF(_xlfn.XLOOKUP("Dst_CIDR_17_22",'Scoring_Config'!$A:$A,'Scoring_Config'!$D:$D,"Yes")="Yes",_xlfn.XLOOKUP("Dst_CIDR_17_22",'Scoring_Config'!$A:$A,'Scoring_Config'!$C:$C,5),0),"False,0")</f>
        <v>0</v>
      </c>
      <c r="AE1297" cm="1">
        <f t="array" ref="AE1297">IF(FALSE,"True," &amp; IF(_xlfn.XLOOKUP("SrcZone_IsAny",'Scoring_Config'!$A:$A,'Scoring_Config'!$D:$D,"Yes")="Yes",_xlfn.XLOOKUP("SrcZone_IsAny",'Scoring_Config'!$A:$A,'Scoring_Config'!$C:$C,10),0),"False,0")</f>
        <v>0</v>
      </c>
      <c r="AF1297" cm="1">
        <f t="array" ref="AF1297">IF(FALSE,"True," &amp; IF(_xlfn.XLOOKUP("DstZone_IsAny",'Scoring_Config'!$A:$A,'Scoring_Config'!$D:$D,"Yes")="Yes",_xlfn.XLOOKUP("DstZone_IsAny",'Scoring_Config'!$A:$A,'Scoring_Config'!$C:$C,10),0),"False,0")</f>
        <v>0</v>
      </c>
      <c r="AG1297" cm="1">
        <f t="array" ref="AG129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97" cm="1">
        <f t="array" ref="AH1297">IF(FALSE,"True," &amp; IF(_xlfn.XLOOKUP("App_Any_OR_RangeGt1000",'Scoring_Config'!$A:$A,'Scoring_Config'!$D:$D,"Yes")="Yes",_xlfn.XLOOKUP("App_Any_OR_RangeGt1000",'Scoring_Config'!$A:$A,'Scoring_Config'!$C:$C,10),0),"False,0")</f>
        <v>0</v>
      </c>
      <c r="AI1297" cm="1">
        <f t="array" ref="AI1297">IF(FALSE,"True," &amp; IF(_xlfn.XLOOKUP("Service_Insecure_Match",'Scoring_Config'!$A:$A,'Scoring_Config'!$D:$D,"Yes")="Yes",_xlfn.XLOOKUP("Service_Insecure_Match",'Scoring_Config'!$A:$A,'Scoring_Config'!$C:$C,5),0),"False,0")</f>
        <v>0</v>
      </c>
      <c r="AJ1297" cm="1">
        <f t="array" ref="AJ1297">IF(FALSE,"True," &amp; IF(_xlfn.XLOOKUP("Risky_Inbound",'Scoring_Config'!$A:$A,'Scoring_Config'!$D:$D,"Yes")="Yes",_xlfn.XLOOKUP("Risky_Inbound",'Scoring_Config'!$A:$A,'Scoring_Config'!$C:$C,50),0),"False,0")</f>
        <v>0</v>
      </c>
      <c r="AK1297" cm="1">
        <f t="array" ref="AK1297">IF(FALSE,"True," &amp; IF(_xlfn.XLOOKUP("Risky_Outbound",'Scoring_Config'!$A:$A,'Scoring_Config'!$D:$D,"Yes")="Yes",_xlfn.XLOOKUP("Risky_Outbound",'Scoring_Config'!$A:$A,'Scoring_Config'!$C:$C,25),0),"False,0")</f>
        <v>0</v>
      </c>
      <c r="AL1297" t="s">
        <v>6700</v>
      </c>
      <c r="AM1297" cm="1">
        <f t="array" ref="AM129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97" t="s">
        <v>6697</v>
      </c>
      <c r="AO1297" t="s">
        <v>6697</v>
      </c>
      <c r="AP1297" t="s">
        <v>6697</v>
      </c>
      <c r="AQ1297" cm="1">
        <f t="array" ref="AQ1297">IF(FALSE,"True," &amp; IF(_xlfn.XLOOKUP("Service_IsAny",'Scoring_Config'!$A:$A,'Scoring_Config'!$D:$D,"Yes")="Yes",_xlfn.XLOOKUP("Service_IsAny",'Scoring_Config'!$A:$A,'Scoring_Config'!$C:$C,0),0),"False,0")</f>
        <v>0</v>
      </c>
      <c r="AR1297">
        <v>0</v>
      </c>
      <c r="AS1297" cm="1">
        <f t="array" ref="AS1297">IF(FALSE,"True," &amp; IF(_xlfn.XLOOKUP("Service_RangeGt1000",'Scoring_Config'!$A:$A,'Scoring_Config'!$D:$D,"Yes")="Yes",_xlfn.XLOOKUP("Service_RangeGt1000",'Scoring_Config'!$A:$A,'Scoring_Config'!$C:$C,0),0),"False,0")</f>
        <v>0</v>
      </c>
      <c r="AT1297" cm="1">
        <f t="array" ref="AT1297">IF(FALSE,"True," &amp; IF(_xlfn.XLOOKUP("App_IsAny",'Scoring_Config'!$A:$A,'Scoring_Config'!$D:$D,"Yes")="Yes",_xlfn.XLOOKUP("App_IsAny",'Scoring_Config'!$A:$A,'Scoring_Config'!$C:$C,0),0),"False,0")</f>
        <v>0</v>
      </c>
      <c r="AU1297">
        <v>1</v>
      </c>
      <c r="AV1297" cm="1">
        <f t="array" ref="AV1297">IF(FALSE,"True," &amp; IF(_xlfn.XLOOKUP("App_RangeGt1000",'Scoring_Config'!$A:$A,'Scoring_Config'!$D:$D,"Yes")="Yes",_xlfn.XLOOKUP("App_RangeGt1000",'Scoring_Config'!$A:$A,'Scoring_Config'!$C:$C,0),0),"False,0")</f>
        <v>0</v>
      </c>
      <c r="AW1297" cm="1">
        <f t="array" ref="AW1297">IF(FALSE,"True," &amp; IF(_xlfn.XLOOKUP("Action_IsDenyOrDrop",'Scoring_Config'!$A:$A,'Scoring_Config'!$D:$D,"Yes")="Yes",_xlfn.XLOOKUP("Action_IsDenyOrDrop",'Scoring_Config'!$A:$A,'Scoring_Config'!$C:$C,0),0),"False,0")</f>
        <v>0</v>
      </c>
      <c r="AX1297" cm="1">
        <f t="array" ref="AX1297">IF(LEFT(AW1297,4)="True",0,(IF(LEFT(Y1297,4)="True",IF(_xlfn.XLOOKUP("Src_IsAny",'Scoring_Config'!$A:$A,'Scoring_Config'!$D:$D,"Yes")="Yes",_xlfn.XLOOKUP("Src_IsAny",'Scoring_Config'!$A:$A,'Scoring_Config'!$C:$C,10),0),0)+IF(LEFT(Z1297,4)="True",IF(_xlfn.XLOOKUP("Src_CIDR_Le_16",'Scoring_Config'!$A:$A,'Scoring_Config'!$D:$D,"Yes")="Yes",_xlfn.XLOOKUP("Src_CIDR_Le_16",'Scoring_Config'!$A:$A,'Scoring_Config'!$C:$C,10),0),0)+IF(LEFT(AA1297,4)="True",IF(_xlfn.XLOOKUP("Src_CIDR_17_22",'Scoring_Config'!$A:$A,'Scoring_Config'!$D:$D,"Yes")="Yes",_xlfn.XLOOKUP("Src_CIDR_17_22",'Scoring_Config'!$A:$A,'Scoring_Config'!$C:$C,5),0),0)+IF(LEFT(AB1297,4)="True",IF(_xlfn.XLOOKUP("Dst_IsAny",'Scoring_Config'!$A:$A,'Scoring_Config'!$D:$D,"Yes")="Yes",_xlfn.XLOOKUP("Dst_IsAny",'Scoring_Config'!$A:$A,'Scoring_Config'!$C:$C,10),0),0)+IF(LEFT(AC1297,4)="True",IF(_xlfn.XLOOKUP("Dst_CIDR_Le_16",'Scoring_Config'!$A:$A,'Scoring_Config'!$D:$D,"Yes")="Yes",_xlfn.XLOOKUP("Dst_CIDR_Le_16",'Scoring_Config'!$A:$A,'Scoring_Config'!$C:$C,10),0),0)+IF(LEFT(AD1297,4)="True",IF(_xlfn.XLOOKUP("Dst_CIDR_17_22",'Scoring_Config'!$A:$A,'Scoring_Config'!$D:$D,"Yes")="Yes",_xlfn.XLOOKUP("Dst_CIDR_17_22",'Scoring_Config'!$A:$A,'Scoring_Config'!$C:$C,5),0),0)+IF(LEFT(AE1297,4)="True",IF(_xlfn.XLOOKUP("SrcZone_IsAny",'Scoring_Config'!$A:$A,'Scoring_Config'!$D:$D,"Yes")="Yes",_xlfn.XLOOKUP("SrcZone_IsAny",'Scoring_Config'!$A:$A,'Scoring_Config'!$C:$C,10),0),0)+IF(LEFT(AF1297,4)="True",IF(_xlfn.XLOOKUP("DstZone_IsAny",'Scoring_Config'!$A:$A,'Scoring_Config'!$D:$D,"Yes")="Yes",_xlfn.XLOOKUP("DstZone_IsAny",'Scoring_Config'!$A:$A,'Scoring_Config'!$C:$C,10),0),0)+IF(LEFT(AG1297,4)="True",IF(_xlfn.XLOOKUP("Service_Any_OR_RangeGt1000",'Scoring_Config'!$A:$A,'Scoring_Config'!$D:$D,"Yes")="Yes",_xlfn.XLOOKUP("Service_Any_OR_RangeGt1000",'Scoring_Config'!$A:$A,'Scoring_Config'!$C:$C,10),0),0)+IF(LEFT(AH1297,4)="True",IF(_xlfn.XLOOKUP("App_Any_OR_RangeGt1000",'Scoring_Config'!$A:$A,'Scoring_Config'!$D:$D,"Yes")="Yes",_xlfn.XLOOKUP("App_Any_OR_RangeGt1000",'Scoring_Config'!$A:$A,'Scoring_Config'!$C:$C,10),0),0)+IF(LEFT(AI1297,4)="True",IF(_xlfn.XLOOKUP("Service_Insecure_Match",'Scoring_Config'!$A:$A,'Scoring_Config'!$D:$D,"Yes")="Yes",_xlfn.XLOOKUP("Service_Insecure_Match",'Scoring_Config'!$A:$A,'Scoring_Config'!$C:$C,5),0),0)+IF(LEFT(AJ1297,4)="True",IF(_xlfn.XLOOKUP("Risky_Inbound",'Scoring_Config'!$A:$A,'Scoring_Config'!$D:$D,"Yes")="Yes",_xlfn.XLOOKUP("Risky_Inbound",'Scoring_Config'!$A:$A,'Scoring_Config'!$C:$C,50),0),0)+IF(LEFT(AK1297,4)="True",IF(_xlfn.XLOOKUP("Risky_Outbound",'Scoring_Config'!$A:$A,'Scoring_Config'!$D:$D,"Yes")="Yes",_xlfn.XLOOKUP("Risky_Outbound",'Scoring_Config'!$A:$A,'Scoring_Config'!$C:$C,25),0),0)+IF(LEFT(AZ1297,4)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1297,FIND(",",AL1297)+1,100)),0)+IF(LEFT(AM1297,4)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1297,FIND(",",AN1297)+1,100)),0)+IF(_xlfn.XLOOKUP("Profile_Scoring",'Scoring_Config'!$A:$A,'Scoring_Config'!$D:$D,"Yes")="Yes",VALUE(MID(AO1297,FIND(",",AO1297)+1,100)),0)+IF(_xlfn.XLOOKUP("Options_Scoring",'Scoring_Config'!$A:$A,'Scoring_Config'!$D:$D,"Yes")="Yes",VALUE(MID(AP1297,FIND(",",AP1297)+1,100)),0)))</f>
        <v>0</v>
      </c>
      <c r="AZ1297" cm="1">
        <f t="array" ref="AZ1297">IF(FALSE,"True," &amp; IF(_xlfn.XLOOKUP("Migrate_Insecure",'Scoring_Config'!$A:$A,'Scoring_Config'!$D:$D,"Yes")="Yes",_xlfn.XLOOKUP("Migrate_Insecure",'Scoring_Config'!$A:$A,'Scoring_Config'!$C:$C,10),0),"False,0")</f>
        <v>0</v>
      </c>
    </row>
    <row r="1298" spans="1:52">
      <c r="A1298" t="s">
        <v>1979</v>
      </c>
      <c r="B1298" t="s">
        <v>3270</v>
      </c>
      <c r="C1298" t="s">
        <v>3542</v>
      </c>
      <c r="D1298" t="s">
        <v>3545</v>
      </c>
      <c r="E1298" t="s">
        <v>3563</v>
      </c>
      <c r="F1298" t="s">
        <v>3987</v>
      </c>
      <c r="G1298" t="s">
        <v>677</v>
      </c>
      <c r="H1298" t="s">
        <v>174</v>
      </c>
      <c r="I1298" t="s">
        <v>3987</v>
      </c>
      <c r="J1298" t="s">
        <v>677</v>
      </c>
      <c r="K1298" t="s">
        <v>1696</v>
      </c>
      <c r="L1298" t="s">
        <v>1327</v>
      </c>
      <c r="M1298" t="s">
        <v>1974</v>
      </c>
      <c r="N1298" t="s">
        <v>4315</v>
      </c>
      <c r="O1298" t="s">
        <v>4319</v>
      </c>
      <c r="P1298" t="s">
        <v>4321</v>
      </c>
      <c r="Q1298" t="s">
        <v>5236</v>
      </c>
      <c r="R1298" t="s">
        <v>5440</v>
      </c>
      <c r="S1298" t="s">
        <v>5440</v>
      </c>
      <c r="T1298" t="s">
        <v>5578</v>
      </c>
      <c r="U1298" t="s">
        <v>6588</v>
      </c>
      <c r="Y1298" cm="1">
        <f t="array" ref="Y1298">IF(FALSE,"True," &amp; IF(_xlfn.XLOOKUP("Src_IsAny",'Scoring_Config'!$A:$A,'Scoring_Config'!$D:$D,"Yes")="Yes",_xlfn.XLOOKUP("Src_IsAny",'Scoring_Config'!$A:$A,'Scoring_Config'!$C:$C,10),0),"False,0")</f>
        <v>0</v>
      </c>
      <c r="Z1298" cm="1">
        <f t="array" ref="Z1298">IF(FALSE,"True," &amp; IF(_xlfn.XLOOKUP("Src_CIDR_Le_16",'Scoring_Config'!$A:$A,'Scoring_Config'!$D:$D,"Yes")="Yes",_xlfn.XLOOKUP("Src_CIDR_Le_16",'Scoring_Config'!$A:$A,'Scoring_Config'!$C:$C,10),0),"False,0")</f>
        <v>0</v>
      </c>
      <c r="AA1298" cm="1">
        <f t="array" ref="AA1298">IF(FALSE,"True," &amp; IF(_xlfn.XLOOKUP("Src_CIDR_17_22",'Scoring_Config'!$A:$A,'Scoring_Config'!$D:$D,"Yes")="Yes",_xlfn.XLOOKUP("Src_CIDR_17_22",'Scoring_Config'!$A:$A,'Scoring_Config'!$C:$C,5),0),"False,0")</f>
        <v>0</v>
      </c>
      <c r="AB1298" cm="1">
        <f t="array" ref="AB1298">IF(FALSE,"True," &amp; IF(_xlfn.XLOOKUP("Dst_IsAny",'Scoring_Config'!$A:$A,'Scoring_Config'!$D:$D,"Yes")="Yes",_xlfn.XLOOKUP("Dst_IsAny",'Scoring_Config'!$A:$A,'Scoring_Config'!$C:$C,10),0),"False,0")</f>
        <v>0</v>
      </c>
      <c r="AC1298" cm="1">
        <f t="array" ref="AC1298">IF(FALSE,"True," &amp; IF(_xlfn.XLOOKUP("Dst_CIDR_Le_16",'Scoring_Config'!$A:$A,'Scoring_Config'!$D:$D,"Yes")="Yes",_xlfn.XLOOKUP("Dst_CIDR_Le_16",'Scoring_Config'!$A:$A,'Scoring_Config'!$C:$C,10),0),"False,0")</f>
        <v>0</v>
      </c>
      <c r="AD1298" cm="1">
        <f t="array" ref="AD1298">IF(FALSE,"True," &amp; IF(_xlfn.XLOOKUP("Dst_CIDR_17_22",'Scoring_Config'!$A:$A,'Scoring_Config'!$D:$D,"Yes")="Yes",_xlfn.XLOOKUP("Dst_CIDR_17_22",'Scoring_Config'!$A:$A,'Scoring_Config'!$C:$C,5),0),"False,0")</f>
        <v>0</v>
      </c>
      <c r="AE1298" cm="1">
        <f t="array" ref="AE1298">IF(FALSE,"True," &amp; IF(_xlfn.XLOOKUP("SrcZone_IsAny",'Scoring_Config'!$A:$A,'Scoring_Config'!$D:$D,"Yes")="Yes",_xlfn.XLOOKUP("SrcZone_IsAny",'Scoring_Config'!$A:$A,'Scoring_Config'!$C:$C,10),0),"False,0")</f>
        <v>0</v>
      </c>
      <c r="AF1298" cm="1">
        <f t="array" ref="AF1298">IF(FALSE,"True," &amp; IF(_xlfn.XLOOKUP("DstZone_IsAny",'Scoring_Config'!$A:$A,'Scoring_Config'!$D:$D,"Yes")="Yes",_xlfn.XLOOKUP("DstZone_IsAny",'Scoring_Config'!$A:$A,'Scoring_Config'!$C:$C,10),0),"False,0")</f>
        <v>0</v>
      </c>
      <c r="AG1298" cm="1">
        <f t="array" ref="AG129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298" cm="1">
        <f t="array" ref="AH1298">IF(FALSE,"True," &amp; IF(_xlfn.XLOOKUP("App_Any_OR_RangeGt1000",'Scoring_Config'!$A:$A,'Scoring_Config'!$D:$D,"Yes")="Yes",_xlfn.XLOOKUP("App_Any_OR_RangeGt1000",'Scoring_Config'!$A:$A,'Scoring_Config'!$C:$C,10),0),"False,0")</f>
        <v>0</v>
      </c>
      <c r="AI1298" cm="1">
        <f t="array" ref="AI1298">IF(FALSE,"True," &amp; IF(_xlfn.XLOOKUP("Service_Insecure_Match",'Scoring_Config'!$A:$A,'Scoring_Config'!$D:$D,"Yes")="Yes",_xlfn.XLOOKUP("Service_Insecure_Match",'Scoring_Config'!$A:$A,'Scoring_Config'!$C:$C,5),0),"False,0")</f>
        <v>0</v>
      </c>
      <c r="AJ1298" cm="1">
        <f t="array" ref="AJ1298">IF(FALSE,"True," &amp; IF(_xlfn.XLOOKUP("Risky_Inbound",'Scoring_Config'!$A:$A,'Scoring_Config'!$D:$D,"Yes")="Yes",_xlfn.XLOOKUP("Risky_Inbound",'Scoring_Config'!$A:$A,'Scoring_Config'!$C:$C,50),0),"False,0")</f>
        <v>0</v>
      </c>
      <c r="AK1298" cm="1">
        <f t="array" ref="AK1298">IF(FALSE,"True," &amp; IF(_xlfn.XLOOKUP("Risky_Outbound",'Scoring_Config'!$A:$A,'Scoring_Config'!$D:$D,"Yes")="Yes",_xlfn.XLOOKUP("Risky_Outbound",'Scoring_Config'!$A:$A,'Scoring_Config'!$C:$C,25),0),"False,0")</f>
        <v>0</v>
      </c>
      <c r="AL1298" t="s">
        <v>6700</v>
      </c>
      <c r="AM1298" cm="1">
        <f t="array" ref="AM129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98" t="s">
        <v>6697</v>
      </c>
      <c r="AO1298" t="s">
        <v>6697</v>
      </c>
      <c r="AP1298" t="s">
        <v>6697</v>
      </c>
      <c r="AQ1298" cm="1">
        <f t="array" ref="AQ1298">IF(FALSE,"True," &amp; IF(_xlfn.XLOOKUP("Service_IsAny",'Scoring_Config'!$A:$A,'Scoring_Config'!$D:$D,"Yes")="Yes",_xlfn.XLOOKUP("Service_IsAny",'Scoring_Config'!$A:$A,'Scoring_Config'!$C:$C,0),0),"False,0")</f>
        <v>0</v>
      </c>
      <c r="AR1298">
        <v>0</v>
      </c>
      <c r="AS1298" cm="1">
        <f t="array" ref="AS1298">IF(FALSE,"True," &amp; IF(_xlfn.XLOOKUP("Service_RangeGt1000",'Scoring_Config'!$A:$A,'Scoring_Config'!$D:$D,"Yes")="Yes",_xlfn.XLOOKUP("Service_RangeGt1000",'Scoring_Config'!$A:$A,'Scoring_Config'!$C:$C,0),0),"False,0")</f>
        <v>0</v>
      </c>
      <c r="AT1298" cm="1">
        <f t="array" ref="AT1298">IF(FALSE,"True," &amp; IF(_xlfn.XLOOKUP("App_IsAny",'Scoring_Config'!$A:$A,'Scoring_Config'!$D:$D,"Yes")="Yes",_xlfn.XLOOKUP("App_IsAny",'Scoring_Config'!$A:$A,'Scoring_Config'!$C:$C,0),0),"False,0")</f>
        <v>0</v>
      </c>
      <c r="AU1298">
        <v>0</v>
      </c>
      <c r="AV1298" cm="1">
        <f t="array" ref="AV1298">IF(FALSE,"True," &amp; IF(_xlfn.XLOOKUP("App_RangeGt1000",'Scoring_Config'!$A:$A,'Scoring_Config'!$D:$D,"Yes")="Yes",_xlfn.XLOOKUP("App_RangeGt1000",'Scoring_Config'!$A:$A,'Scoring_Config'!$C:$C,0),0),"False,0")</f>
        <v>0</v>
      </c>
      <c r="AW1298" cm="1">
        <f t="array" ref="AW1298">IF(FALSE,"True," &amp; IF(_xlfn.XLOOKUP("Action_IsDenyOrDrop",'Scoring_Config'!$A:$A,'Scoring_Config'!$D:$D,"Yes")="Yes",_xlfn.XLOOKUP("Action_IsDenyOrDrop",'Scoring_Config'!$A:$A,'Scoring_Config'!$C:$C,0),0),"False,0")</f>
        <v>0</v>
      </c>
      <c r="AX1298" cm="1">
        <f t="array" ref="AX1298">IF(LEFT(AW1298,4)="True",0,(IF(LEFT(Y1298,4)="True",IF(_xlfn.XLOOKUP("Src_IsAny",'Scoring_Config'!$A:$A,'Scoring_Config'!$D:$D,"Yes")="Yes",_xlfn.XLOOKUP("Src_IsAny",'Scoring_Config'!$A:$A,'Scoring_Config'!$C:$C,10),0),0)+IF(LEFT(Z1298,4)="True",IF(_xlfn.XLOOKUP("Src_CIDR_Le_16",'Scoring_Config'!$A:$A,'Scoring_Config'!$D:$D,"Yes")="Yes",_xlfn.XLOOKUP("Src_CIDR_Le_16",'Scoring_Config'!$A:$A,'Scoring_Config'!$C:$C,10),0),0)+IF(LEFT(AA1298,4)="True",IF(_xlfn.XLOOKUP("Src_CIDR_17_22",'Scoring_Config'!$A:$A,'Scoring_Config'!$D:$D,"Yes")="Yes",_xlfn.XLOOKUP("Src_CIDR_17_22",'Scoring_Config'!$A:$A,'Scoring_Config'!$C:$C,5),0),0)+IF(LEFT(AB1298,4)="True",IF(_xlfn.XLOOKUP("Dst_IsAny",'Scoring_Config'!$A:$A,'Scoring_Config'!$D:$D,"Yes")="Yes",_xlfn.XLOOKUP("Dst_IsAny",'Scoring_Config'!$A:$A,'Scoring_Config'!$C:$C,10),0),0)+IF(LEFT(AC1298,4)="True",IF(_xlfn.XLOOKUP("Dst_CIDR_Le_16",'Scoring_Config'!$A:$A,'Scoring_Config'!$D:$D,"Yes")="Yes",_xlfn.XLOOKUP("Dst_CIDR_Le_16",'Scoring_Config'!$A:$A,'Scoring_Config'!$C:$C,10),0),0)+IF(LEFT(AD1298,4)="True",IF(_xlfn.XLOOKUP("Dst_CIDR_17_22",'Scoring_Config'!$A:$A,'Scoring_Config'!$D:$D,"Yes")="Yes",_xlfn.XLOOKUP("Dst_CIDR_17_22",'Scoring_Config'!$A:$A,'Scoring_Config'!$C:$C,5),0),0)+IF(LEFT(AE1298,4)="True",IF(_xlfn.XLOOKUP("SrcZone_IsAny",'Scoring_Config'!$A:$A,'Scoring_Config'!$D:$D,"Yes")="Yes",_xlfn.XLOOKUP("SrcZone_IsAny",'Scoring_Config'!$A:$A,'Scoring_Config'!$C:$C,10),0),0)+IF(LEFT(AF1298,4)="True",IF(_xlfn.XLOOKUP("DstZone_IsAny",'Scoring_Config'!$A:$A,'Scoring_Config'!$D:$D,"Yes")="Yes",_xlfn.XLOOKUP("DstZone_IsAny",'Scoring_Config'!$A:$A,'Scoring_Config'!$C:$C,10),0),0)+IF(LEFT(AG1298,4)="True",IF(_xlfn.XLOOKUP("Service_Any_OR_RangeGt1000",'Scoring_Config'!$A:$A,'Scoring_Config'!$D:$D,"Yes")="Yes",_xlfn.XLOOKUP("Service_Any_OR_RangeGt1000",'Scoring_Config'!$A:$A,'Scoring_Config'!$C:$C,10),0),0)+IF(LEFT(AH1298,4)="True",IF(_xlfn.XLOOKUP("App_Any_OR_RangeGt1000",'Scoring_Config'!$A:$A,'Scoring_Config'!$D:$D,"Yes")="Yes",_xlfn.XLOOKUP("App_Any_OR_RangeGt1000",'Scoring_Config'!$A:$A,'Scoring_Config'!$C:$C,10),0),0)+IF(LEFT(AI1298,4)="True",IF(_xlfn.XLOOKUP("Service_Insecure_Match",'Scoring_Config'!$A:$A,'Scoring_Config'!$D:$D,"Yes")="Yes",_xlfn.XLOOKUP("Service_Insecure_Match",'Scoring_Config'!$A:$A,'Scoring_Config'!$C:$C,5),0),0)+IF(LEFT(AJ1298,4)="True",IF(_xlfn.XLOOKUP("Risky_Inbound",'Scoring_Config'!$A:$A,'Scoring_Config'!$D:$D,"Yes")="Yes",_xlfn.XLOOKUP("Risky_Inbound",'Scoring_Config'!$A:$A,'Scoring_Config'!$C:$C,50),0),0)+IF(LEFT(AK1298,4)="True",IF(_xlfn.XLOOKUP("Risky_Outbound",'Scoring_Config'!$A:$A,'Scoring_Config'!$D:$D,"Yes")="Yes",_xlfn.XLOOKUP("Risky_Outbound",'Scoring_Config'!$A:$A,'Scoring_Config'!$C:$C,25),0),0)+IF(LEFT(AZ1298,4)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1298,FIND(",",AL1298)+1,100)),0)+IF(LEFT(AM1298,4)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1298,FIND(",",AN1298)+1,100)),0)+IF(_xlfn.XLOOKUP("Profile_Scoring",'Scoring_Config'!$A:$A,'Scoring_Config'!$D:$D,"Yes")="Yes",VALUE(MID(AO1298,FIND(",",AO1298)+1,100)),0)+IF(_xlfn.XLOOKUP("Options_Scoring",'Scoring_Config'!$A:$A,'Scoring_Config'!$D:$D,"Yes")="Yes",VALUE(MID(AP1298,FIND(",",AP1298)+1,100)),0)))</f>
        <v>0</v>
      </c>
      <c r="AZ1298" cm="1">
        <f t="array" ref="AZ1298">IF(FALSE,"True," &amp; IF(_xlfn.XLOOKUP("Migrate_Insecure",'Scoring_Config'!$A:$A,'Scoring_Config'!$D:$D,"Yes")="Yes",_xlfn.XLOOKUP("Migrate_Insecure",'Scoring_Config'!$A:$A,'Scoring_Config'!$C:$C,10),0),"False,0")</f>
        <v>0</v>
      </c>
    </row>
    <row r="1299" spans="1:52">
      <c r="A1299" t="s">
        <v>1979</v>
      </c>
      <c r="B1299" t="s">
        <v>3271</v>
      </c>
      <c r="C1299" t="s">
        <v>3542</v>
      </c>
      <c r="D1299" t="s">
        <v>3545</v>
      </c>
      <c r="E1299" t="s">
        <v>3563</v>
      </c>
      <c r="F1299" t="s">
        <v>3987</v>
      </c>
      <c r="G1299" t="s">
        <v>678</v>
      </c>
      <c r="H1299" t="s">
        <v>174</v>
      </c>
      <c r="I1299" t="s">
        <v>3987</v>
      </c>
      <c r="J1299" t="s">
        <v>678</v>
      </c>
      <c r="K1299" t="s">
        <v>1943</v>
      </c>
      <c r="L1299" t="s">
        <v>1592</v>
      </c>
      <c r="M1299" t="s">
        <v>1974</v>
      </c>
      <c r="N1299" t="s">
        <v>4315</v>
      </c>
      <c r="O1299" t="s">
        <v>4319</v>
      </c>
      <c r="P1299" t="s">
        <v>4321</v>
      </c>
      <c r="Q1299" t="s">
        <v>5237</v>
      </c>
      <c r="R1299" t="s">
        <v>5450</v>
      </c>
      <c r="S1299" t="s">
        <v>5440</v>
      </c>
      <c r="T1299" t="s">
        <v>5888</v>
      </c>
      <c r="U1299" t="s">
        <v>5875</v>
      </c>
      <c r="Y1299" cm="1">
        <f t="array" ref="Y1299">IF(FALSE,"True," &amp; IF(_xlfn.XLOOKUP("Src_IsAny",'Scoring_Config'!$A:$A,'Scoring_Config'!$D:$D,"Yes")="Yes",_xlfn.XLOOKUP("Src_IsAny",'Scoring_Config'!$A:$A,'Scoring_Config'!$C:$C,10),0),"False,0")</f>
        <v>0</v>
      </c>
      <c r="Z1299" cm="1">
        <f t="array" ref="Z1299">IF(FALSE,"True," &amp; IF(_xlfn.XLOOKUP("Src_CIDR_Le_16",'Scoring_Config'!$A:$A,'Scoring_Config'!$D:$D,"Yes")="Yes",_xlfn.XLOOKUP("Src_CIDR_Le_16",'Scoring_Config'!$A:$A,'Scoring_Config'!$C:$C,10),0),"False,0")</f>
        <v>0</v>
      </c>
      <c r="AA1299" cm="1">
        <f t="array" ref="AA1299">IF(FALSE,"True," &amp; IF(_xlfn.XLOOKUP("Src_CIDR_17_22",'Scoring_Config'!$A:$A,'Scoring_Config'!$D:$D,"Yes")="Yes",_xlfn.XLOOKUP("Src_CIDR_17_22",'Scoring_Config'!$A:$A,'Scoring_Config'!$C:$C,5),0),"False,0")</f>
        <v>0</v>
      </c>
      <c r="AB1299" cm="1">
        <f t="array" ref="AB1299">IF(FALSE,"True," &amp; IF(_xlfn.XLOOKUP("Dst_IsAny",'Scoring_Config'!$A:$A,'Scoring_Config'!$D:$D,"Yes")="Yes",_xlfn.XLOOKUP("Dst_IsAny",'Scoring_Config'!$A:$A,'Scoring_Config'!$C:$C,10),0),"False,0")</f>
        <v>0</v>
      </c>
      <c r="AC1299" cm="1">
        <f t="array" ref="AC1299">IF(FALSE,"True," &amp; IF(_xlfn.XLOOKUP("Dst_CIDR_Le_16",'Scoring_Config'!$A:$A,'Scoring_Config'!$D:$D,"Yes")="Yes",_xlfn.XLOOKUP("Dst_CIDR_Le_16",'Scoring_Config'!$A:$A,'Scoring_Config'!$C:$C,10),0),"False,0")</f>
        <v>0</v>
      </c>
      <c r="AD1299" cm="1">
        <f t="array" ref="AD1299">IF(FALSE,"True," &amp; IF(_xlfn.XLOOKUP("Dst_CIDR_17_22",'Scoring_Config'!$A:$A,'Scoring_Config'!$D:$D,"Yes")="Yes",_xlfn.XLOOKUP("Dst_CIDR_17_22",'Scoring_Config'!$A:$A,'Scoring_Config'!$C:$C,5),0),"False,0")</f>
        <v>0</v>
      </c>
      <c r="AE1299" cm="1">
        <f t="array" ref="AE1299">IF(FALSE,"True," &amp; IF(_xlfn.XLOOKUP("SrcZone_IsAny",'Scoring_Config'!$A:$A,'Scoring_Config'!$D:$D,"Yes")="Yes",_xlfn.XLOOKUP("SrcZone_IsAny",'Scoring_Config'!$A:$A,'Scoring_Config'!$C:$C,10),0),"False,0")</f>
        <v>0</v>
      </c>
      <c r="AF1299" cm="1">
        <f t="array" ref="AF1299">IF(FALSE,"True," &amp; IF(_xlfn.XLOOKUP("DstZone_IsAny",'Scoring_Config'!$A:$A,'Scoring_Config'!$D:$D,"Yes")="Yes",_xlfn.XLOOKUP("DstZone_IsAny",'Scoring_Config'!$A:$A,'Scoring_Config'!$C:$C,10),0),"False,0")</f>
        <v>0</v>
      </c>
      <c r="AG1299" cm="1">
        <f t="array" ref="AG1299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299" cm="1">
        <f t="array" ref="AH1299">IF(FALSE,"True," &amp; IF(_xlfn.XLOOKUP("App_Any_OR_RangeGt1000",'Scoring_Config'!$A:$A,'Scoring_Config'!$D:$D,"Yes")="Yes",_xlfn.XLOOKUP("App_Any_OR_RangeGt1000",'Scoring_Config'!$A:$A,'Scoring_Config'!$C:$C,10),0),"False,0")</f>
        <v>0</v>
      </c>
      <c r="AI1299" cm="1">
        <f t="array" ref="AI1299">IF(TRUE,"True," &amp; IF(_xlfn.XLOOKUP("Service_Insecure_Match",'Scoring_Config'!$A:$A,'Scoring_Config'!$D:$D,"Yes")="Yes",_xlfn.XLOOKUP("Service_Insecure_Match",'Scoring_Config'!$A:$A,'Scoring_Config'!$C:$C,5),0),"False,0")</f>
        <v>0</v>
      </c>
      <c r="AJ1299" cm="1">
        <f t="array" ref="AJ1299">IF(FALSE,"True," &amp; IF(_xlfn.XLOOKUP("Risky_Inbound",'Scoring_Config'!$A:$A,'Scoring_Config'!$D:$D,"Yes")="Yes",_xlfn.XLOOKUP("Risky_Inbound",'Scoring_Config'!$A:$A,'Scoring_Config'!$C:$C,50),0),"False,0")</f>
        <v>0</v>
      </c>
      <c r="AK1299" cm="1">
        <f t="array" ref="AK1299">IF(FALSE,"True," &amp; IF(_xlfn.XLOOKUP("Risky_Outbound",'Scoring_Config'!$A:$A,'Scoring_Config'!$D:$D,"Yes")="Yes",_xlfn.XLOOKUP("Risky_Outbound",'Scoring_Config'!$A:$A,'Scoring_Config'!$C:$C,25),0),"False,0")</f>
        <v>0</v>
      </c>
      <c r="AL1299" t="s">
        <v>6700</v>
      </c>
      <c r="AM1299" cm="1">
        <f t="array" ref="AM129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299" t="s">
        <v>6697</v>
      </c>
      <c r="AO1299" t="s">
        <v>6697</v>
      </c>
      <c r="AP1299" t="s">
        <v>6697</v>
      </c>
      <c r="AQ1299" cm="1">
        <f t="array" ref="AQ1299">IF(FALSE,"True," &amp; IF(_xlfn.XLOOKUP("Service_IsAny",'Scoring_Config'!$A:$A,'Scoring_Config'!$D:$D,"Yes")="Yes",_xlfn.XLOOKUP("Service_IsAny",'Scoring_Config'!$A:$A,'Scoring_Config'!$C:$C,0),0),"False,0")</f>
        <v>0</v>
      </c>
      <c r="AR1299">
        <v>16411</v>
      </c>
      <c r="AS1299" cm="1">
        <f t="array" ref="AS1299">IF(TRUE,"True," &amp; IF(_xlfn.XLOOKUP("Service_RangeGt1000",'Scoring_Config'!$A:$A,'Scoring_Config'!$D:$D,"Yes")="Yes",_xlfn.XLOOKUP("Service_RangeGt1000",'Scoring_Config'!$A:$A,'Scoring_Config'!$C:$C,0),0),"False,0")</f>
        <v>0</v>
      </c>
      <c r="AT1299" cm="1">
        <f t="array" ref="AT1299">IF(FALSE,"True," &amp; IF(_xlfn.XLOOKUP("App_IsAny",'Scoring_Config'!$A:$A,'Scoring_Config'!$D:$D,"Yes")="Yes",_xlfn.XLOOKUP("App_IsAny",'Scoring_Config'!$A:$A,'Scoring_Config'!$C:$C,0),0),"False,0")</f>
        <v>0</v>
      </c>
      <c r="AU1299">
        <v>21</v>
      </c>
      <c r="AV1299" cm="1">
        <f t="array" ref="AV1299">IF(FALSE,"True," &amp; IF(_xlfn.XLOOKUP("App_RangeGt1000",'Scoring_Config'!$A:$A,'Scoring_Config'!$D:$D,"Yes")="Yes",_xlfn.XLOOKUP("App_RangeGt1000",'Scoring_Config'!$A:$A,'Scoring_Config'!$C:$C,0),0),"False,0")</f>
        <v>0</v>
      </c>
      <c r="AW1299" cm="1">
        <f t="array" ref="AW1299">IF(FALSE,"True," &amp; IF(_xlfn.XLOOKUP("Action_IsDenyOrDrop",'Scoring_Config'!$A:$A,'Scoring_Config'!$D:$D,"Yes")="Yes",_xlfn.XLOOKUP("Action_IsDenyOrDrop",'Scoring_Config'!$A:$A,'Scoring_Config'!$C:$C,0),0),"False,0")</f>
        <v>0</v>
      </c>
      <c r="AX1299" cm="1">
        <f t="array" ref="AX1299">IF(LEFT(AW1299,4)="True",0,(IF(LEFT(Y1299,4)="True",IF(_xlfn.XLOOKUP("Src_IsAny",'Scoring_Config'!$A:$A,'Scoring_Config'!$D:$D,"Yes")="Yes",_xlfn.XLOOKUP("Src_IsAny",'Scoring_Config'!$A:$A,'Scoring_Config'!$C:$C,10),0),0)+IF(LEFT(Z1299,4)="True",IF(_xlfn.XLOOKUP("Src_CIDR_Le_16",'Scoring_Config'!$A:$A,'Scoring_Config'!$D:$D,"Yes")="Yes",_xlfn.XLOOKUP("Src_CIDR_Le_16",'Scoring_Config'!$A:$A,'Scoring_Config'!$C:$C,10),0),0)+IF(LEFT(AA1299,4)="True",IF(_xlfn.XLOOKUP("Src_CIDR_17_22",'Scoring_Config'!$A:$A,'Scoring_Config'!$D:$D,"Yes")="Yes",_xlfn.XLOOKUP("Src_CIDR_17_22",'Scoring_Config'!$A:$A,'Scoring_Config'!$C:$C,5),0),0)+IF(LEFT(AB1299,4)="True",IF(_xlfn.XLOOKUP("Dst_IsAny",'Scoring_Config'!$A:$A,'Scoring_Config'!$D:$D,"Yes")="Yes",_xlfn.XLOOKUP("Dst_IsAny",'Scoring_Config'!$A:$A,'Scoring_Config'!$C:$C,10),0),0)+IF(LEFT(AC1299,4)="True",IF(_xlfn.XLOOKUP("Dst_CIDR_Le_16",'Scoring_Config'!$A:$A,'Scoring_Config'!$D:$D,"Yes")="Yes",_xlfn.XLOOKUP("Dst_CIDR_Le_16",'Scoring_Config'!$A:$A,'Scoring_Config'!$C:$C,10),0),0)+IF(LEFT(AD1299,4)="True",IF(_xlfn.XLOOKUP("Dst_CIDR_17_22",'Scoring_Config'!$A:$A,'Scoring_Config'!$D:$D,"Yes")="Yes",_xlfn.XLOOKUP("Dst_CIDR_17_22",'Scoring_Config'!$A:$A,'Scoring_Config'!$C:$C,5),0),0)+IF(LEFT(AE1299,4)="True",IF(_xlfn.XLOOKUP("SrcZone_IsAny",'Scoring_Config'!$A:$A,'Scoring_Config'!$D:$D,"Yes")="Yes",_xlfn.XLOOKUP("SrcZone_IsAny",'Scoring_Config'!$A:$A,'Scoring_Config'!$C:$C,10),0),0)+IF(LEFT(AF1299,4)="True",IF(_xlfn.XLOOKUP("DstZone_IsAny",'Scoring_Config'!$A:$A,'Scoring_Config'!$D:$D,"Yes")="Yes",_xlfn.XLOOKUP("DstZone_IsAny",'Scoring_Config'!$A:$A,'Scoring_Config'!$C:$C,10),0),0)+IF(LEFT(AG1299,4)="True",IF(_xlfn.XLOOKUP("Service_Any_OR_RangeGt1000",'Scoring_Config'!$A:$A,'Scoring_Config'!$D:$D,"Yes")="Yes",_xlfn.XLOOKUP("Service_Any_OR_RangeGt1000",'Scoring_Config'!$A:$A,'Scoring_Config'!$C:$C,10),0),0)+IF(LEFT(AH1299,4)="True",IF(_xlfn.XLOOKUP("App_Any_OR_RangeGt1000",'Scoring_Config'!$A:$A,'Scoring_Config'!$D:$D,"Yes")="Yes",_xlfn.XLOOKUP("App_Any_OR_RangeGt1000",'Scoring_Config'!$A:$A,'Scoring_Config'!$C:$C,10),0),0)+IF(LEFT(AI1299,4)="True",IF(_xlfn.XLOOKUP("Service_Insecure_Match",'Scoring_Config'!$A:$A,'Scoring_Config'!$D:$D,"Yes")="Yes",_xlfn.XLOOKUP("Service_Insecure_Match",'Scoring_Config'!$A:$A,'Scoring_Config'!$C:$C,5),0),0)+IF(LEFT(AJ1299,4)="True",IF(_xlfn.XLOOKUP("Risky_Inbound",'Scoring_Config'!$A:$A,'Scoring_Config'!$D:$D,"Yes")="Yes",_xlfn.XLOOKUP("Risky_Inbound",'Scoring_Config'!$A:$A,'Scoring_Config'!$C:$C,50),0),0)+IF(LEFT(AK1299,4)="True",IF(_xlfn.XLOOKUP("Risky_Outbound",'Scoring_Config'!$A:$A,'Scoring_Config'!$D:$D,"Yes")="Yes",_xlfn.XLOOKUP("Risky_Outbound",'Scoring_Config'!$A:$A,'Scoring_Config'!$C:$C,25),0),0)+IF(LEFT(AZ1299,4)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1299,FIND(",",AL1299)+1,100)),0)+IF(LEFT(AM1299,4)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1299,FIND(",",AN1299)+1,100)),0)+IF(_xlfn.XLOOKUP("Profile_Scoring",'Scoring_Config'!$A:$A,'Scoring_Config'!$D:$D,"Yes")="Yes",VALUE(MID(AO1299,FIND(",",AO1299)+1,100)),0)+IF(_xlfn.XLOOKUP("Options_Scoring",'Scoring_Config'!$A:$A,'Scoring_Config'!$D:$D,"Yes")="Yes",VALUE(MID(AP1299,FIND(",",AP1299)+1,100)),0)))</f>
        <v>0</v>
      </c>
      <c r="AY1299" t="s">
        <v>6706</v>
      </c>
      <c r="AZ1299" cm="1">
        <f t="array" ref="AZ1299">IF(TRUE,"True," &amp; IF(_xlfn.XLOOKUP("Migrate_Insecure",'Scoring_Config'!$A:$A,'Scoring_Config'!$D:$D,"Yes")="Yes",_xlfn.XLOOKUP("Migrate_Insecure",'Scoring_Config'!$A:$A,'Scoring_Config'!$C:$C,10),0),"False,0")</f>
        <v>0</v>
      </c>
    </row>
    <row r="1300" spans="1:52">
      <c r="A1300" t="s">
        <v>1979</v>
      </c>
      <c r="B1300" t="s">
        <v>3272</v>
      </c>
      <c r="C1300" t="s">
        <v>3542</v>
      </c>
      <c r="D1300" t="s">
        <v>3545</v>
      </c>
      <c r="E1300" t="s">
        <v>3563</v>
      </c>
      <c r="F1300" t="s">
        <v>3987</v>
      </c>
      <c r="G1300" t="s">
        <v>678</v>
      </c>
      <c r="H1300" t="s">
        <v>174</v>
      </c>
      <c r="I1300" t="s">
        <v>3987</v>
      </c>
      <c r="J1300" t="s">
        <v>678</v>
      </c>
      <c r="K1300" t="s">
        <v>174</v>
      </c>
      <c r="L1300" t="s">
        <v>1592</v>
      </c>
      <c r="M1300" t="s">
        <v>1974</v>
      </c>
      <c r="N1300" t="s">
        <v>4315</v>
      </c>
      <c r="O1300" t="s">
        <v>4319</v>
      </c>
      <c r="P1300" t="s">
        <v>4321</v>
      </c>
      <c r="Q1300" t="s">
        <v>5238</v>
      </c>
      <c r="R1300" t="s">
        <v>5446</v>
      </c>
      <c r="S1300" t="s">
        <v>5547</v>
      </c>
      <c r="T1300" t="s">
        <v>5888</v>
      </c>
      <c r="U1300" t="s">
        <v>5875</v>
      </c>
      <c r="Y1300" cm="1">
        <f t="array" ref="Y1300">IF(FALSE,"True," &amp; IF(_xlfn.XLOOKUP("Src_IsAny",'Scoring_Config'!$A:$A,'Scoring_Config'!$D:$D,"Yes")="Yes",_xlfn.XLOOKUP("Src_IsAny",'Scoring_Config'!$A:$A,'Scoring_Config'!$C:$C,10),0),"False,0")</f>
        <v>0</v>
      </c>
      <c r="Z1300" cm="1">
        <f t="array" ref="Z1300">IF(FALSE,"True," &amp; IF(_xlfn.XLOOKUP("Src_CIDR_Le_16",'Scoring_Config'!$A:$A,'Scoring_Config'!$D:$D,"Yes")="Yes",_xlfn.XLOOKUP("Src_CIDR_Le_16",'Scoring_Config'!$A:$A,'Scoring_Config'!$C:$C,10),0),"False,0")</f>
        <v>0</v>
      </c>
      <c r="AA1300" cm="1">
        <f t="array" ref="AA1300">IF(FALSE,"True," &amp; IF(_xlfn.XLOOKUP("Src_CIDR_17_22",'Scoring_Config'!$A:$A,'Scoring_Config'!$D:$D,"Yes")="Yes",_xlfn.XLOOKUP("Src_CIDR_17_22",'Scoring_Config'!$A:$A,'Scoring_Config'!$C:$C,5),0),"False,0")</f>
        <v>0</v>
      </c>
      <c r="AB1300" cm="1">
        <f t="array" ref="AB1300">IF(FALSE,"True," &amp; IF(_xlfn.XLOOKUP("Dst_IsAny",'Scoring_Config'!$A:$A,'Scoring_Config'!$D:$D,"Yes")="Yes",_xlfn.XLOOKUP("Dst_IsAny",'Scoring_Config'!$A:$A,'Scoring_Config'!$C:$C,10),0),"False,0")</f>
        <v>0</v>
      </c>
      <c r="AC1300" cm="1">
        <f t="array" ref="AC1300">IF(FALSE,"True," &amp; IF(_xlfn.XLOOKUP("Dst_CIDR_Le_16",'Scoring_Config'!$A:$A,'Scoring_Config'!$D:$D,"Yes")="Yes",_xlfn.XLOOKUP("Dst_CIDR_Le_16",'Scoring_Config'!$A:$A,'Scoring_Config'!$C:$C,10),0),"False,0")</f>
        <v>0</v>
      </c>
      <c r="AD1300" cm="1">
        <f t="array" ref="AD1300">IF(FALSE,"True," &amp; IF(_xlfn.XLOOKUP("Dst_CIDR_17_22",'Scoring_Config'!$A:$A,'Scoring_Config'!$D:$D,"Yes")="Yes",_xlfn.XLOOKUP("Dst_CIDR_17_22",'Scoring_Config'!$A:$A,'Scoring_Config'!$C:$C,5),0),"False,0")</f>
        <v>0</v>
      </c>
      <c r="AE1300" cm="1">
        <f t="array" ref="AE1300">IF(FALSE,"True," &amp; IF(_xlfn.XLOOKUP("SrcZone_IsAny",'Scoring_Config'!$A:$A,'Scoring_Config'!$D:$D,"Yes")="Yes",_xlfn.XLOOKUP("SrcZone_IsAny",'Scoring_Config'!$A:$A,'Scoring_Config'!$C:$C,10),0),"False,0")</f>
        <v>0</v>
      </c>
      <c r="AF1300" cm="1">
        <f t="array" ref="AF1300">IF(FALSE,"True," &amp; IF(_xlfn.XLOOKUP("DstZone_IsAny",'Scoring_Config'!$A:$A,'Scoring_Config'!$D:$D,"Yes")="Yes",_xlfn.XLOOKUP("DstZone_IsAny",'Scoring_Config'!$A:$A,'Scoring_Config'!$C:$C,10),0),"False,0")</f>
        <v>0</v>
      </c>
      <c r="AG1300" cm="1">
        <f t="array" ref="AG1300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300" cm="1">
        <f t="array" ref="AH1300">IF(TRUE,"True," &amp; IF(_xlfn.XLOOKUP("App_Any_OR_RangeGt1000",'Scoring_Config'!$A:$A,'Scoring_Config'!$D:$D,"Yes")="Yes",_xlfn.XLOOKUP("App_Any_OR_RangeGt1000",'Scoring_Config'!$A:$A,'Scoring_Config'!$C:$C,10),0),"False,0")</f>
        <v>0</v>
      </c>
      <c r="AI1300" cm="1">
        <f t="array" ref="AI1300">IF(TRUE,"True," &amp; IF(_xlfn.XLOOKUP("Service_Insecure_Match",'Scoring_Config'!$A:$A,'Scoring_Config'!$D:$D,"Yes")="Yes",_xlfn.XLOOKUP("Service_Insecure_Match",'Scoring_Config'!$A:$A,'Scoring_Config'!$C:$C,5),0),"False,0")</f>
        <v>0</v>
      </c>
      <c r="AJ1300" cm="1">
        <f t="array" ref="AJ1300">IF(FALSE,"True," &amp; IF(_xlfn.XLOOKUP("Risky_Inbound",'Scoring_Config'!$A:$A,'Scoring_Config'!$D:$D,"Yes")="Yes",_xlfn.XLOOKUP("Risky_Inbound",'Scoring_Config'!$A:$A,'Scoring_Config'!$C:$C,50),0),"False,0")</f>
        <v>0</v>
      </c>
      <c r="AK1300" cm="1">
        <f t="array" ref="AK1300">IF(FALSE,"True," &amp; IF(_xlfn.XLOOKUP("Risky_Outbound",'Scoring_Config'!$A:$A,'Scoring_Config'!$D:$D,"Yes")="Yes",_xlfn.XLOOKUP("Risky_Outbound",'Scoring_Config'!$A:$A,'Scoring_Config'!$C:$C,25),0),"False,0")</f>
        <v>0</v>
      </c>
      <c r="AL1300" t="s">
        <v>6700</v>
      </c>
      <c r="AM1300" cm="1">
        <f t="array" ref="AM130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00" t="s">
        <v>6697</v>
      </c>
      <c r="AO1300" t="s">
        <v>6697</v>
      </c>
      <c r="AP1300" t="s">
        <v>6697</v>
      </c>
      <c r="AQ1300" cm="1">
        <f t="array" ref="AQ1300">IF(FALSE,"True," &amp; IF(_xlfn.XLOOKUP("Service_IsAny",'Scoring_Config'!$A:$A,'Scoring_Config'!$D:$D,"Yes")="Yes",_xlfn.XLOOKUP("Service_IsAny",'Scoring_Config'!$A:$A,'Scoring_Config'!$C:$C,0),0),"False,0")</f>
        <v>0</v>
      </c>
      <c r="AR1300">
        <v>16411</v>
      </c>
      <c r="AS1300" cm="1">
        <f t="array" ref="AS1300">IF(TRUE,"True," &amp; IF(_xlfn.XLOOKUP("Service_RangeGt1000",'Scoring_Config'!$A:$A,'Scoring_Config'!$D:$D,"Yes")="Yes",_xlfn.XLOOKUP("Service_RangeGt1000",'Scoring_Config'!$A:$A,'Scoring_Config'!$C:$C,0),0),"False,0")</f>
        <v>0</v>
      </c>
      <c r="AT1300" cm="1">
        <f t="array" ref="AT1300">IF(TRUE,"True," &amp; IF(_xlfn.XLOOKUP("App_IsAny",'Scoring_Config'!$A:$A,'Scoring_Config'!$D:$D,"Yes")="Yes",_xlfn.XLOOKUP("App_IsAny",'Scoring_Config'!$A:$A,'Scoring_Config'!$C:$C,0),0),"False,0")</f>
        <v>0</v>
      </c>
      <c r="AU1300">
        <v>65535</v>
      </c>
      <c r="AV1300" cm="1">
        <f t="array" ref="AV1300">IF(TRUE,"True," &amp; IF(_xlfn.XLOOKUP("App_RangeGt1000",'Scoring_Config'!$A:$A,'Scoring_Config'!$D:$D,"Yes")="Yes",_xlfn.XLOOKUP("App_RangeGt1000",'Scoring_Config'!$A:$A,'Scoring_Config'!$C:$C,0),0),"False,0")</f>
        <v>0</v>
      </c>
      <c r="AW1300" cm="1">
        <f t="array" ref="AW1300">IF(FALSE,"True," &amp; IF(_xlfn.XLOOKUP("Action_IsDenyOrDrop",'Scoring_Config'!$A:$A,'Scoring_Config'!$D:$D,"Yes")="Yes",_xlfn.XLOOKUP("Action_IsDenyOrDrop",'Scoring_Config'!$A:$A,'Scoring_Config'!$C:$C,0),0),"False,0")</f>
        <v>0</v>
      </c>
      <c r="AX1300" cm="1">
        <f t="array" ref="AX1300">IF(LEFT(AW1300,4)="True",0,(IF(LEFT(Y1300,4)="True",IF(_xlfn.XLOOKUP("Src_IsAny",'Scoring_Config'!$A:$A,'Scoring_Config'!$D:$D,"Yes")="Yes",_xlfn.XLOOKUP("Src_IsAny",'Scoring_Config'!$A:$A,'Scoring_Config'!$C:$C,10),0),0)+IF(LEFT(Z1300,4)="True",IF(_xlfn.XLOOKUP("Src_CIDR_Le_16",'Scoring_Config'!$A:$A,'Scoring_Config'!$D:$D,"Yes")="Yes",_xlfn.XLOOKUP("Src_CIDR_Le_16",'Scoring_Config'!$A:$A,'Scoring_Config'!$C:$C,10),0),0)+IF(LEFT(AA1300,4)="True",IF(_xlfn.XLOOKUP("Src_CIDR_17_22",'Scoring_Config'!$A:$A,'Scoring_Config'!$D:$D,"Yes")="Yes",_xlfn.XLOOKUP("Src_CIDR_17_22",'Scoring_Config'!$A:$A,'Scoring_Config'!$C:$C,5),0),0)+IF(LEFT(AB1300,4)="True",IF(_xlfn.XLOOKUP("Dst_IsAny",'Scoring_Config'!$A:$A,'Scoring_Config'!$D:$D,"Yes")="Yes",_xlfn.XLOOKUP("Dst_IsAny",'Scoring_Config'!$A:$A,'Scoring_Config'!$C:$C,10),0),0)+IF(LEFT(AC1300,4)="True",IF(_xlfn.XLOOKUP("Dst_CIDR_Le_16",'Scoring_Config'!$A:$A,'Scoring_Config'!$D:$D,"Yes")="Yes",_xlfn.XLOOKUP("Dst_CIDR_Le_16",'Scoring_Config'!$A:$A,'Scoring_Config'!$C:$C,10),0),0)+IF(LEFT(AD1300,4)="True",IF(_xlfn.XLOOKUP("Dst_CIDR_17_22",'Scoring_Config'!$A:$A,'Scoring_Config'!$D:$D,"Yes")="Yes",_xlfn.XLOOKUP("Dst_CIDR_17_22",'Scoring_Config'!$A:$A,'Scoring_Config'!$C:$C,5),0),0)+IF(LEFT(AE1300,4)="True",IF(_xlfn.XLOOKUP("SrcZone_IsAny",'Scoring_Config'!$A:$A,'Scoring_Config'!$D:$D,"Yes")="Yes",_xlfn.XLOOKUP("SrcZone_IsAny",'Scoring_Config'!$A:$A,'Scoring_Config'!$C:$C,10),0),0)+IF(LEFT(AF1300,4)="True",IF(_xlfn.XLOOKUP("DstZone_IsAny",'Scoring_Config'!$A:$A,'Scoring_Config'!$D:$D,"Yes")="Yes",_xlfn.XLOOKUP("DstZone_IsAny",'Scoring_Config'!$A:$A,'Scoring_Config'!$C:$C,10),0),0)+IF(LEFT(AG1300,4)="True",IF(_xlfn.XLOOKUP("Service_Any_OR_RangeGt1000",'Scoring_Config'!$A:$A,'Scoring_Config'!$D:$D,"Yes")="Yes",_xlfn.XLOOKUP("Service_Any_OR_RangeGt1000",'Scoring_Config'!$A:$A,'Scoring_Config'!$C:$C,10),0),0)+IF(LEFT(AH1300,4)="True",IF(_xlfn.XLOOKUP("App_Any_OR_RangeGt1000",'Scoring_Config'!$A:$A,'Scoring_Config'!$D:$D,"Yes")="Yes",_xlfn.XLOOKUP("App_Any_OR_RangeGt1000",'Scoring_Config'!$A:$A,'Scoring_Config'!$C:$C,10),0),0)+IF(LEFT(AI1300,4)="True",IF(_xlfn.XLOOKUP("Service_Insecure_Match",'Scoring_Config'!$A:$A,'Scoring_Config'!$D:$D,"Yes")="Yes",_xlfn.XLOOKUP("Service_Insecure_Match",'Scoring_Config'!$A:$A,'Scoring_Config'!$C:$C,5),0),0)+IF(LEFT(AJ1300,4)="True",IF(_xlfn.XLOOKUP("Risky_Inbound",'Scoring_Config'!$A:$A,'Scoring_Config'!$D:$D,"Yes")="Yes",_xlfn.XLOOKUP("Risky_Inbound",'Scoring_Config'!$A:$A,'Scoring_Config'!$C:$C,50),0),0)+IF(LEFT(AK1300,4)="True",IF(_xlfn.XLOOKUP("Risky_Outbound",'Scoring_Config'!$A:$A,'Scoring_Config'!$D:$D,"Yes")="Yes",_xlfn.XLOOKUP("Risky_Outbound",'Scoring_Config'!$A:$A,'Scoring_Config'!$C:$C,25),0),0)+IF(LEFT(AZ1300,4)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1300,FIND(",",AL1300)+1,100)),0)+IF(LEFT(AM1300,4)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1300,FIND(",",AN1300)+1,100)),0)+IF(_xlfn.XLOOKUP("Profile_Scoring",'Scoring_Config'!$A:$A,'Scoring_Config'!$D:$D,"Yes")="Yes",VALUE(MID(AO1300,FIND(",",AO1300)+1,100)),0)+IF(_xlfn.XLOOKUP("Options_Scoring",'Scoring_Config'!$A:$A,'Scoring_Config'!$D:$D,"Yes")="Yes",VALUE(MID(AP1300,FIND(",",AP1300)+1,100)),0)))</f>
        <v>0</v>
      </c>
      <c r="AY1300" t="s">
        <v>6706</v>
      </c>
      <c r="AZ1300" cm="1">
        <f t="array" ref="AZ1300">IF(TRUE,"True," &amp; IF(_xlfn.XLOOKUP("Migrate_Insecure",'Scoring_Config'!$A:$A,'Scoring_Config'!$D:$D,"Yes")="Yes",_xlfn.XLOOKUP("Migrate_Insecure",'Scoring_Config'!$A:$A,'Scoring_Config'!$C:$C,10),0),"False,0")</f>
        <v>0</v>
      </c>
    </row>
    <row r="1301" spans="1:52">
      <c r="A1301" t="s">
        <v>1979</v>
      </c>
      <c r="B1301" t="s">
        <v>3273</v>
      </c>
      <c r="C1301" t="s">
        <v>3542</v>
      </c>
      <c r="D1301" t="s">
        <v>3545</v>
      </c>
      <c r="E1301" t="s">
        <v>3563</v>
      </c>
      <c r="F1301" t="s">
        <v>3988</v>
      </c>
      <c r="G1301" t="s">
        <v>679</v>
      </c>
      <c r="H1301" t="s">
        <v>174</v>
      </c>
      <c r="I1301" t="s">
        <v>3576</v>
      </c>
      <c r="J1301" t="s">
        <v>917</v>
      </c>
      <c r="K1301" t="s">
        <v>1944</v>
      </c>
      <c r="L1301" t="s">
        <v>1327</v>
      </c>
      <c r="M1301" t="s">
        <v>1974</v>
      </c>
      <c r="N1301" t="s">
        <v>4315</v>
      </c>
      <c r="O1301" t="s">
        <v>4319</v>
      </c>
      <c r="P1301" t="s">
        <v>4321</v>
      </c>
      <c r="Q1301" t="s">
        <v>4508</v>
      </c>
      <c r="R1301" t="s">
        <v>5440</v>
      </c>
      <c r="S1301" t="s">
        <v>5440</v>
      </c>
      <c r="T1301" t="s">
        <v>5889</v>
      </c>
      <c r="U1301" t="s">
        <v>5889</v>
      </c>
      <c r="Y1301" cm="1">
        <f t="array" ref="Y1301">IF(FALSE,"True," &amp; IF(_xlfn.XLOOKUP("Src_IsAny",'Scoring_Config'!$A:$A,'Scoring_Config'!$D:$D,"Yes")="Yes",_xlfn.XLOOKUP("Src_IsAny",'Scoring_Config'!$A:$A,'Scoring_Config'!$C:$C,10),0),"False,0")</f>
        <v>0</v>
      </c>
      <c r="Z1301" cm="1">
        <f t="array" ref="Z1301">IF(FALSE,"True," &amp; IF(_xlfn.XLOOKUP("Src_CIDR_Le_16",'Scoring_Config'!$A:$A,'Scoring_Config'!$D:$D,"Yes")="Yes",_xlfn.XLOOKUP("Src_CIDR_Le_16",'Scoring_Config'!$A:$A,'Scoring_Config'!$C:$C,10),0),"False,0")</f>
        <v>0</v>
      </c>
      <c r="AA1301" cm="1">
        <f t="array" ref="AA1301">IF(FALSE,"True," &amp; IF(_xlfn.XLOOKUP("Src_CIDR_17_22",'Scoring_Config'!$A:$A,'Scoring_Config'!$D:$D,"Yes")="Yes",_xlfn.XLOOKUP("Src_CIDR_17_22",'Scoring_Config'!$A:$A,'Scoring_Config'!$C:$C,5),0),"False,0")</f>
        <v>0</v>
      </c>
      <c r="AB1301" cm="1">
        <f t="array" ref="AB1301">IF(FALSE,"True," &amp; IF(_xlfn.XLOOKUP("Dst_IsAny",'Scoring_Config'!$A:$A,'Scoring_Config'!$D:$D,"Yes")="Yes",_xlfn.XLOOKUP("Dst_IsAny",'Scoring_Config'!$A:$A,'Scoring_Config'!$C:$C,10),0),"False,0")</f>
        <v>0</v>
      </c>
      <c r="AC1301" cm="1">
        <f t="array" ref="AC1301">IF(TRUE,"True," &amp; IF(_xlfn.XLOOKUP("Dst_CIDR_Le_16",'Scoring_Config'!$A:$A,'Scoring_Config'!$D:$D,"Yes")="Yes",_xlfn.XLOOKUP("Dst_CIDR_Le_16",'Scoring_Config'!$A:$A,'Scoring_Config'!$C:$C,10),0),"False,0")</f>
        <v>0</v>
      </c>
      <c r="AD1301" cm="1">
        <f t="array" ref="AD1301">IF(FALSE,"True," &amp; IF(_xlfn.XLOOKUP("Dst_CIDR_17_22",'Scoring_Config'!$A:$A,'Scoring_Config'!$D:$D,"Yes")="Yes",_xlfn.XLOOKUP("Dst_CIDR_17_22",'Scoring_Config'!$A:$A,'Scoring_Config'!$C:$C,5),0),"False,0")</f>
        <v>0</v>
      </c>
      <c r="AE1301" cm="1">
        <f t="array" ref="AE1301">IF(FALSE,"True," &amp; IF(_xlfn.XLOOKUP("SrcZone_IsAny",'Scoring_Config'!$A:$A,'Scoring_Config'!$D:$D,"Yes")="Yes",_xlfn.XLOOKUP("SrcZone_IsAny",'Scoring_Config'!$A:$A,'Scoring_Config'!$C:$C,10),0),"False,0")</f>
        <v>0</v>
      </c>
      <c r="AF1301" cm="1">
        <f t="array" ref="AF1301">IF(FALSE,"True," &amp; IF(_xlfn.XLOOKUP("DstZone_IsAny",'Scoring_Config'!$A:$A,'Scoring_Config'!$D:$D,"Yes")="Yes",_xlfn.XLOOKUP("DstZone_IsAny",'Scoring_Config'!$A:$A,'Scoring_Config'!$C:$C,10),0),"False,0")</f>
        <v>0</v>
      </c>
      <c r="AG1301" cm="1">
        <f t="array" ref="AG130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01" cm="1">
        <f t="array" ref="AH1301">IF(FALSE,"True," &amp; IF(_xlfn.XLOOKUP("App_Any_OR_RangeGt1000",'Scoring_Config'!$A:$A,'Scoring_Config'!$D:$D,"Yes")="Yes",_xlfn.XLOOKUP("App_Any_OR_RangeGt1000",'Scoring_Config'!$A:$A,'Scoring_Config'!$C:$C,10),0),"False,0")</f>
        <v>0</v>
      </c>
      <c r="AI1301" cm="1">
        <f t="array" ref="AI1301">IF(FALSE,"True," &amp; IF(_xlfn.XLOOKUP("Service_Insecure_Match",'Scoring_Config'!$A:$A,'Scoring_Config'!$D:$D,"Yes")="Yes",_xlfn.XLOOKUP("Service_Insecure_Match",'Scoring_Config'!$A:$A,'Scoring_Config'!$C:$C,5),0),"False,0")</f>
        <v>0</v>
      </c>
      <c r="AJ1301" cm="1">
        <f t="array" ref="AJ1301">IF(FALSE,"True," &amp; IF(_xlfn.XLOOKUP("Risky_Inbound",'Scoring_Config'!$A:$A,'Scoring_Config'!$D:$D,"Yes")="Yes",_xlfn.XLOOKUP("Risky_Inbound",'Scoring_Config'!$A:$A,'Scoring_Config'!$C:$C,50),0),"False,0")</f>
        <v>0</v>
      </c>
      <c r="AK1301" cm="1">
        <f t="array" ref="AK1301">IF(FALSE,"True," &amp; IF(_xlfn.XLOOKUP("Risky_Outbound",'Scoring_Config'!$A:$A,'Scoring_Config'!$D:$D,"Yes")="Yes",_xlfn.XLOOKUP("Risky_Outbound",'Scoring_Config'!$A:$A,'Scoring_Config'!$C:$C,25),0),"False,0")</f>
        <v>0</v>
      </c>
      <c r="AL1301" t="s">
        <v>6700</v>
      </c>
      <c r="AM1301" cm="1">
        <f t="array" ref="AM130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01" t="s">
        <v>6697</v>
      </c>
      <c r="AO1301" t="s">
        <v>6697</v>
      </c>
      <c r="AP1301" t="s">
        <v>6697</v>
      </c>
      <c r="AQ1301" cm="1">
        <f t="array" ref="AQ1301">IF(FALSE,"True," &amp; IF(_xlfn.XLOOKUP("Service_IsAny",'Scoring_Config'!$A:$A,'Scoring_Config'!$D:$D,"Yes")="Yes",_xlfn.XLOOKUP("Service_IsAny",'Scoring_Config'!$A:$A,'Scoring_Config'!$C:$C,0),0),"False,0")</f>
        <v>0</v>
      </c>
      <c r="AR1301">
        <v>0</v>
      </c>
      <c r="AS1301" cm="1">
        <f t="array" ref="AS1301">IF(FALSE,"True," &amp; IF(_xlfn.XLOOKUP("Service_RangeGt1000",'Scoring_Config'!$A:$A,'Scoring_Config'!$D:$D,"Yes")="Yes",_xlfn.XLOOKUP("Service_RangeGt1000",'Scoring_Config'!$A:$A,'Scoring_Config'!$C:$C,0),0),"False,0")</f>
        <v>0</v>
      </c>
      <c r="AT1301" cm="1">
        <f t="array" ref="AT1301">IF(FALSE,"True," &amp; IF(_xlfn.XLOOKUP("App_IsAny",'Scoring_Config'!$A:$A,'Scoring_Config'!$D:$D,"Yes")="Yes",_xlfn.XLOOKUP("App_IsAny",'Scoring_Config'!$A:$A,'Scoring_Config'!$C:$C,0),0),"False,0")</f>
        <v>0</v>
      </c>
      <c r="AU1301">
        <v>1</v>
      </c>
      <c r="AV1301" cm="1">
        <f t="array" ref="AV1301">IF(FALSE,"True," &amp; IF(_xlfn.XLOOKUP("App_RangeGt1000",'Scoring_Config'!$A:$A,'Scoring_Config'!$D:$D,"Yes")="Yes",_xlfn.XLOOKUP("App_RangeGt1000",'Scoring_Config'!$A:$A,'Scoring_Config'!$C:$C,0),0),"False,0")</f>
        <v>0</v>
      </c>
      <c r="AW1301" cm="1">
        <f t="array" ref="AW1301">IF(FALSE,"True," &amp; IF(_xlfn.XLOOKUP("Action_IsDenyOrDrop",'Scoring_Config'!$A:$A,'Scoring_Config'!$D:$D,"Yes")="Yes",_xlfn.XLOOKUP("Action_IsDenyOrDrop",'Scoring_Config'!$A:$A,'Scoring_Config'!$C:$C,0),0),"False,0")</f>
        <v>0</v>
      </c>
      <c r="AX1301" cm="1">
        <f t="array" ref="AX1301">IF(LEFT(AW1301,4)="True",0,(IF(LEFT(Y1301,4)="True",IF(_xlfn.XLOOKUP("Src_IsAny",'Scoring_Config'!$A:$A,'Scoring_Config'!$D:$D,"Yes")="Yes",_xlfn.XLOOKUP("Src_IsAny",'Scoring_Config'!$A:$A,'Scoring_Config'!$C:$C,10),0),0)+IF(LEFT(Z1301,4)="True",IF(_xlfn.XLOOKUP("Src_CIDR_Le_16",'Scoring_Config'!$A:$A,'Scoring_Config'!$D:$D,"Yes")="Yes",_xlfn.XLOOKUP("Src_CIDR_Le_16",'Scoring_Config'!$A:$A,'Scoring_Config'!$C:$C,10),0),0)+IF(LEFT(AA1301,4)="True",IF(_xlfn.XLOOKUP("Src_CIDR_17_22",'Scoring_Config'!$A:$A,'Scoring_Config'!$D:$D,"Yes")="Yes",_xlfn.XLOOKUP("Src_CIDR_17_22",'Scoring_Config'!$A:$A,'Scoring_Config'!$C:$C,5),0),0)+IF(LEFT(AB1301,4)="True",IF(_xlfn.XLOOKUP("Dst_IsAny",'Scoring_Config'!$A:$A,'Scoring_Config'!$D:$D,"Yes")="Yes",_xlfn.XLOOKUP("Dst_IsAny",'Scoring_Config'!$A:$A,'Scoring_Config'!$C:$C,10),0),0)+IF(LEFT(AC1301,4)="True",IF(_xlfn.XLOOKUP("Dst_CIDR_Le_16",'Scoring_Config'!$A:$A,'Scoring_Config'!$D:$D,"Yes")="Yes",_xlfn.XLOOKUP("Dst_CIDR_Le_16",'Scoring_Config'!$A:$A,'Scoring_Config'!$C:$C,10),0),0)+IF(LEFT(AD1301,4)="True",IF(_xlfn.XLOOKUP("Dst_CIDR_17_22",'Scoring_Config'!$A:$A,'Scoring_Config'!$D:$D,"Yes")="Yes",_xlfn.XLOOKUP("Dst_CIDR_17_22",'Scoring_Config'!$A:$A,'Scoring_Config'!$C:$C,5),0),0)+IF(LEFT(AE1301,4)="True",IF(_xlfn.XLOOKUP("SrcZone_IsAny",'Scoring_Config'!$A:$A,'Scoring_Config'!$D:$D,"Yes")="Yes",_xlfn.XLOOKUP("SrcZone_IsAny",'Scoring_Config'!$A:$A,'Scoring_Config'!$C:$C,10),0),0)+IF(LEFT(AF1301,4)="True",IF(_xlfn.XLOOKUP("DstZone_IsAny",'Scoring_Config'!$A:$A,'Scoring_Config'!$D:$D,"Yes")="Yes",_xlfn.XLOOKUP("DstZone_IsAny",'Scoring_Config'!$A:$A,'Scoring_Config'!$C:$C,10),0),0)+IF(LEFT(AG1301,4)="True",IF(_xlfn.XLOOKUP("Service_Any_OR_RangeGt1000",'Scoring_Config'!$A:$A,'Scoring_Config'!$D:$D,"Yes")="Yes",_xlfn.XLOOKUP("Service_Any_OR_RangeGt1000",'Scoring_Config'!$A:$A,'Scoring_Config'!$C:$C,10),0),0)+IF(LEFT(AH1301,4)="True",IF(_xlfn.XLOOKUP("App_Any_OR_RangeGt1000",'Scoring_Config'!$A:$A,'Scoring_Config'!$D:$D,"Yes")="Yes",_xlfn.XLOOKUP("App_Any_OR_RangeGt1000",'Scoring_Config'!$A:$A,'Scoring_Config'!$C:$C,10),0),0)+IF(LEFT(AI1301,4)="True",IF(_xlfn.XLOOKUP("Service_Insecure_Match",'Scoring_Config'!$A:$A,'Scoring_Config'!$D:$D,"Yes")="Yes",_xlfn.XLOOKUP("Service_Insecure_Match",'Scoring_Config'!$A:$A,'Scoring_Config'!$C:$C,5),0),0)+IF(LEFT(AJ1301,4)="True",IF(_xlfn.XLOOKUP("Risky_Inbound",'Scoring_Config'!$A:$A,'Scoring_Config'!$D:$D,"Yes")="Yes",_xlfn.XLOOKUP("Risky_Inbound",'Scoring_Config'!$A:$A,'Scoring_Config'!$C:$C,50),0),0)+IF(LEFT(AK1301,4)="True",IF(_xlfn.XLOOKUP("Risky_Outbound",'Scoring_Config'!$A:$A,'Scoring_Config'!$D:$D,"Yes")="Yes",_xlfn.XLOOKUP("Risky_Outbound",'Scoring_Config'!$A:$A,'Scoring_Config'!$C:$C,25),0),0)+IF(LEFT(AZ1301,4)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1301,FIND(",",AL1301)+1,100)),0)+IF(LEFT(AM1301,4)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1301,FIND(",",AN1301)+1,100)),0)+IF(_xlfn.XLOOKUP("Profile_Scoring",'Scoring_Config'!$A:$A,'Scoring_Config'!$D:$D,"Yes")="Yes",VALUE(MID(AO1301,FIND(",",AO1301)+1,100)),0)+IF(_xlfn.XLOOKUP("Options_Scoring",'Scoring_Config'!$A:$A,'Scoring_Config'!$D:$D,"Yes")="Yes",VALUE(MID(AP1301,FIND(",",AP1301)+1,100)),0)))</f>
        <v>0</v>
      </c>
      <c r="AZ1301" cm="1">
        <f t="array" ref="AZ1301">IF(FALSE,"True," &amp; IF(_xlfn.XLOOKUP("Migrate_Insecure",'Scoring_Config'!$A:$A,'Scoring_Config'!$D:$D,"Yes")="Yes",_xlfn.XLOOKUP("Migrate_Insecure",'Scoring_Config'!$A:$A,'Scoring_Config'!$C:$C,10),0),"False,0")</f>
        <v>0</v>
      </c>
    </row>
    <row r="1302" spans="1:52">
      <c r="A1302" t="s">
        <v>1979</v>
      </c>
      <c r="B1302" t="s">
        <v>3274</v>
      </c>
      <c r="C1302" t="s">
        <v>3542</v>
      </c>
      <c r="D1302" t="s">
        <v>3545</v>
      </c>
      <c r="E1302" t="s">
        <v>3563</v>
      </c>
      <c r="F1302" t="s">
        <v>3989</v>
      </c>
      <c r="G1302" t="s">
        <v>680</v>
      </c>
      <c r="H1302" t="s">
        <v>174</v>
      </c>
      <c r="I1302" t="s">
        <v>3989</v>
      </c>
      <c r="J1302" t="s">
        <v>680</v>
      </c>
      <c r="K1302" t="s">
        <v>1943</v>
      </c>
      <c r="L1302" t="s">
        <v>1327</v>
      </c>
      <c r="M1302" t="s">
        <v>1974</v>
      </c>
      <c r="N1302" t="s">
        <v>4315</v>
      </c>
      <c r="O1302" t="s">
        <v>4319</v>
      </c>
      <c r="P1302" t="s">
        <v>4321</v>
      </c>
      <c r="Q1302" t="s">
        <v>5239</v>
      </c>
      <c r="R1302" t="s">
        <v>5450</v>
      </c>
      <c r="S1302" t="s">
        <v>5440</v>
      </c>
      <c r="T1302" t="s">
        <v>5890</v>
      </c>
      <c r="U1302" t="s">
        <v>6589</v>
      </c>
      <c r="Y1302" cm="1">
        <f t="array" ref="Y1302">IF(FALSE,"True," &amp; IF(_xlfn.XLOOKUP("Src_IsAny",'Scoring_Config'!$A:$A,'Scoring_Config'!$D:$D,"Yes")="Yes",_xlfn.XLOOKUP("Src_IsAny",'Scoring_Config'!$A:$A,'Scoring_Config'!$C:$C,10),0),"False,0")</f>
        <v>0</v>
      </c>
      <c r="Z1302" cm="1">
        <f t="array" ref="Z1302">IF(FALSE,"True," &amp; IF(_xlfn.XLOOKUP("Src_CIDR_Le_16",'Scoring_Config'!$A:$A,'Scoring_Config'!$D:$D,"Yes")="Yes",_xlfn.XLOOKUP("Src_CIDR_Le_16",'Scoring_Config'!$A:$A,'Scoring_Config'!$C:$C,10),0),"False,0")</f>
        <v>0</v>
      </c>
      <c r="AA1302" cm="1">
        <f t="array" ref="AA1302">IF(FALSE,"True," &amp; IF(_xlfn.XLOOKUP("Src_CIDR_17_22",'Scoring_Config'!$A:$A,'Scoring_Config'!$D:$D,"Yes")="Yes",_xlfn.XLOOKUP("Src_CIDR_17_22",'Scoring_Config'!$A:$A,'Scoring_Config'!$C:$C,5),0),"False,0")</f>
        <v>0</v>
      </c>
      <c r="AB1302" cm="1">
        <f t="array" ref="AB1302">IF(FALSE,"True," &amp; IF(_xlfn.XLOOKUP("Dst_IsAny",'Scoring_Config'!$A:$A,'Scoring_Config'!$D:$D,"Yes")="Yes",_xlfn.XLOOKUP("Dst_IsAny",'Scoring_Config'!$A:$A,'Scoring_Config'!$C:$C,10),0),"False,0")</f>
        <v>0</v>
      </c>
      <c r="AC1302" cm="1">
        <f t="array" ref="AC1302">IF(FALSE,"True," &amp; IF(_xlfn.XLOOKUP("Dst_CIDR_Le_16",'Scoring_Config'!$A:$A,'Scoring_Config'!$D:$D,"Yes")="Yes",_xlfn.XLOOKUP("Dst_CIDR_Le_16",'Scoring_Config'!$A:$A,'Scoring_Config'!$C:$C,10),0),"False,0")</f>
        <v>0</v>
      </c>
      <c r="AD1302" cm="1">
        <f t="array" ref="AD1302">IF(FALSE,"True," &amp; IF(_xlfn.XLOOKUP("Dst_CIDR_17_22",'Scoring_Config'!$A:$A,'Scoring_Config'!$D:$D,"Yes")="Yes",_xlfn.XLOOKUP("Dst_CIDR_17_22",'Scoring_Config'!$A:$A,'Scoring_Config'!$C:$C,5),0),"False,0")</f>
        <v>0</v>
      </c>
      <c r="AE1302" cm="1">
        <f t="array" ref="AE1302">IF(FALSE,"True," &amp; IF(_xlfn.XLOOKUP("SrcZone_IsAny",'Scoring_Config'!$A:$A,'Scoring_Config'!$D:$D,"Yes")="Yes",_xlfn.XLOOKUP("SrcZone_IsAny",'Scoring_Config'!$A:$A,'Scoring_Config'!$C:$C,10),0),"False,0")</f>
        <v>0</v>
      </c>
      <c r="AF1302" cm="1">
        <f t="array" ref="AF1302">IF(FALSE,"True," &amp; IF(_xlfn.XLOOKUP("DstZone_IsAny",'Scoring_Config'!$A:$A,'Scoring_Config'!$D:$D,"Yes")="Yes",_xlfn.XLOOKUP("DstZone_IsAny",'Scoring_Config'!$A:$A,'Scoring_Config'!$C:$C,10),0),"False,0")</f>
        <v>0</v>
      </c>
      <c r="AG1302" cm="1">
        <f t="array" ref="AG130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02" cm="1">
        <f t="array" ref="AH1302">IF(FALSE,"True," &amp; IF(_xlfn.XLOOKUP("App_Any_OR_RangeGt1000",'Scoring_Config'!$A:$A,'Scoring_Config'!$D:$D,"Yes")="Yes",_xlfn.XLOOKUP("App_Any_OR_RangeGt1000",'Scoring_Config'!$A:$A,'Scoring_Config'!$C:$C,10),0),"False,0")</f>
        <v>0</v>
      </c>
      <c r="AI1302" cm="1">
        <f t="array" ref="AI1302">IF(FALSE,"True," &amp; IF(_xlfn.XLOOKUP("Service_Insecure_Match",'Scoring_Config'!$A:$A,'Scoring_Config'!$D:$D,"Yes")="Yes",_xlfn.XLOOKUP("Service_Insecure_Match",'Scoring_Config'!$A:$A,'Scoring_Config'!$C:$C,5),0),"False,0")</f>
        <v>0</v>
      </c>
      <c r="AJ1302" cm="1">
        <f t="array" ref="AJ1302">IF(FALSE,"True," &amp; IF(_xlfn.XLOOKUP("Risky_Inbound",'Scoring_Config'!$A:$A,'Scoring_Config'!$D:$D,"Yes")="Yes",_xlfn.XLOOKUP("Risky_Inbound",'Scoring_Config'!$A:$A,'Scoring_Config'!$C:$C,50),0),"False,0")</f>
        <v>0</v>
      </c>
      <c r="AK1302" cm="1">
        <f t="array" ref="AK1302">IF(FALSE,"True," &amp; IF(_xlfn.XLOOKUP("Risky_Outbound",'Scoring_Config'!$A:$A,'Scoring_Config'!$D:$D,"Yes")="Yes",_xlfn.XLOOKUP("Risky_Outbound",'Scoring_Config'!$A:$A,'Scoring_Config'!$C:$C,25),0),"False,0")</f>
        <v>0</v>
      </c>
      <c r="AL1302" t="s">
        <v>6700</v>
      </c>
      <c r="AM1302" cm="1">
        <f t="array" ref="AM130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02" t="s">
        <v>6697</v>
      </c>
      <c r="AO1302" t="s">
        <v>6697</v>
      </c>
      <c r="AP1302" t="s">
        <v>6697</v>
      </c>
      <c r="AQ1302" cm="1">
        <f t="array" ref="AQ1302">IF(FALSE,"True," &amp; IF(_xlfn.XLOOKUP("Service_IsAny",'Scoring_Config'!$A:$A,'Scoring_Config'!$D:$D,"Yes")="Yes",_xlfn.XLOOKUP("Service_IsAny",'Scoring_Config'!$A:$A,'Scoring_Config'!$C:$C,0),0),"False,0")</f>
        <v>0</v>
      </c>
      <c r="AR1302">
        <v>0</v>
      </c>
      <c r="AS1302" cm="1">
        <f t="array" ref="AS1302">IF(FALSE,"True," &amp; IF(_xlfn.XLOOKUP("Service_RangeGt1000",'Scoring_Config'!$A:$A,'Scoring_Config'!$D:$D,"Yes")="Yes",_xlfn.XLOOKUP("Service_RangeGt1000",'Scoring_Config'!$A:$A,'Scoring_Config'!$C:$C,0),0),"False,0")</f>
        <v>0</v>
      </c>
      <c r="AT1302" cm="1">
        <f t="array" ref="AT1302">IF(FALSE,"True," &amp; IF(_xlfn.XLOOKUP("App_IsAny",'Scoring_Config'!$A:$A,'Scoring_Config'!$D:$D,"Yes")="Yes",_xlfn.XLOOKUP("App_IsAny",'Scoring_Config'!$A:$A,'Scoring_Config'!$C:$C,0),0),"False,0")</f>
        <v>0</v>
      </c>
      <c r="AU1302">
        <v>21</v>
      </c>
      <c r="AV1302" cm="1">
        <f t="array" ref="AV1302">IF(FALSE,"True," &amp; IF(_xlfn.XLOOKUP("App_RangeGt1000",'Scoring_Config'!$A:$A,'Scoring_Config'!$D:$D,"Yes")="Yes",_xlfn.XLOOKUP("App_RangeGt1000",'Scoring_Config'!$A:$A,'Scoring_Config'!$C:$C,0),0),"False,0")</f>
        <v>0</v>
      </c>
      <c r="AW1302" cm="1">
        <f t="array" ref="AW1302">IF(FALSE,"True," &amp; IF(_xlfn.XLOOKUP("Action_IsDenyOrDrop",'Scoring_Config'!$A:$A,'Scoring_Config'!$D:$D,"Yes")="Yes",_xlfn.XLOOKUP("Action_IsDenyOrDrop",'Scoring_Config'!$A:$A,'Scoring_Config'!$C:$C,0),0),"False,0")</f>
        <v>0</v>
      </c>
      <c r="AX1302" cm="1">
        <f t="array" ref="AX1302">IF(LEFT(AW1302,4)="True",0,(IF(LEFT(Y1302,4)="True",IF(_xlfn.XLOOKUP("Src_IsAny",'Scoring_Config'!$A:$A,'Scoring_Config'!$D:$D,"Yes")="Yes",_xlfn.XLOOKUP("Src_IsAny",'Scoring_Config'!$A:$A,'Scoring_Config'!$C:$C,10),0),0)+IF(LEFT(Z1302,4)="True",IF(_xlfn.XLOOKUP("Src_CIDR_Le_16",'Scoring_Config'!$A:$A,'Scoring_Config'!$D:$D,"Yes")="Yes",_xlfn.XLOOKUP("Src_CIDR_Le_16",'Scoring_Config'!$A:$A,'Scoring_Config'!$C:$C,10),0),0)+IF(LEFT(AA1302,4)="True",IF(_xlfn.XLOOKUP("Src_CIDR_17_22",'Scoring_Config'!$A:$A,'Scoring_Config'!$D:$D,"Yes")="Yes",_xlfn.XLOOKUP("Src_CIDR_17_22",'Scoring_Config'!$A:$A,'Scoring_Config'!$C:$C,5),0),0)+IF(LEFT(AB1302,4)="True",IF(_xlfn.XLOOKUP("Dst_IsAny",'Scoring_Config'!$A:$A,'Scoring_Config'!$D:$D,"Yes")="Yes",_xlfn.XLOOKUP("Dst_IsAny",'Scoring_Config'!$A:$A,'Scoring_Config'!$C:$C,10),0),0)+IF(LEFT(AC1302,4)="True",IF(_xlfn.XLOOKUP("Dst_CIDR_Le_16",'Scoring_Config'!$A:$A,'Scoring_Config'!$D:$D,"Yes")="Yes",_xlfn.XLOOKUP("Dst_CIDR_Le_16",'Scoring_Config'!$A:$A,'Scoring_Config'!$C:$C,10),0),0)+IF(LEFT(AD1302,4)="True",IF(_xlfn.XLOOKUP("Dst_CIDR_17_22",'Scoring_Config'!$A:$A,'Scoring_Config'!$D:$D,"Yes")="Yes",_xlfn.XLOOKUP("Dst_CIDR_17_22",'Scoring_Config'!$A:$A,'Scoring_Config'!$C:$C,5),0),0)+IF(LEFT(AE1302,4)="True",IF(_xlfn.XLOOKUP("SrcZone_IsAny",'Scoring_Config'!$A:$A,'Scoring_Config'!$D:$D,"Yes")="Yes",_xlfn.XLOOKUP("SrcZone_IsAny",'Scoring_Config'!$A:$A,'Scoring_Config'!$C:$C,10),0),0)+IF(LEFT(AF1302,4)="True",IF(_xlfn.XLOOKUP("DstZone_IsAny",'Scoring_Config'!$A:$A,'Scoring_Config'!$D:$D,"Yes")="Yes",_xlfn.XLOOKUP("DstZone_IsAny",'Scoring_Config'!$A:$A,'Scoring_Config'!$C:$C,10),0),0)+IF(LEFT(AG1302,4)="True",IF(_xlfn.XLOOKUP("Service_Any_OR_RangeGt1000",'Scoring_Config'!$A:$A,'Scoring_Config'!$D:$D,"Yes")="Yes",_xlfn.XLOOKUP("Service_Any_OR_RangeGt1000",'Scoring_Config'!$A:$A,'Scoring_Config'!$C:$C,10),0),0)+IF(LEFT(AH1302,4)="True",IF(_xlfn.XLOOKUP("App_Any_OR_RangeGt1000",'Scoring_Config'!$A:$A,'Scoring_Config'!$D:$D,"Yes")="Yes",_xlfn.XLOOKUP("App_Any_OR_RangeGt1000",'Scoring_Config'!$A:$A,'Scoring_Config'!$C:$C,10),0),0)+IF(LEFT(AI1302,4)="True",IF(_xlfn.XLOOKUP("Service_Insecure_Match",'Scoring_Config'!$A:$A,'Scoring_Config'!$D:$D,"Yes")="Yes",_xlfn.XLOOKUP("Service_Insecure_Match",'Scoring_Config'!$A:$A,'Scoring_Config'!$C:$C,5),0),0)+IF(LEFT(AJ1302,4)="True",IF(_xlfn.XLOOKUP("Risky_Inbound",'Scoring_Config'!$A:$A,'Scoring_Config'!$D:$D,"Yes")="Yes",_xlfn.XLOOKUP("Risky_Inbound",'Scoring_Config'!$A:$A,'Scoring_Config'!$C:$C,50),0),0)+IF(LEFT(AK1302,4)="True",IF(_xlfn.XLOOKUP("Risky_Outbound",'Scoring_Config'!$A:$A,'Scoring_Config'!$D:$D,"Yes")="Yes",_xlfn.XLOOKUP("Risky_Outbound",'Scoring_Config'!$A:$A,'Scoring_Config'!$C:$C,25),0),0)+IF(LEFT(AZ1302,4)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1302,FIND(",",AL1302)+1,100)),0)+IF(LEFT(AM1302,4)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1302,FIND(",",AN1302)+1,100)),0)+IF(_xlfn.XLOOKUP("Profile_Scoring",'Scoring_Config'!$A:$A,'Scoring_Config'!$D:$D,"Yes")="Yes",VALUE(MID(AO1302,FIND(",",AO1302)+1,100)),0)+IF(_xlfn.XLOOKUP("Options_Scoring",'Scoring_Config'!$A:$A,'Scoring_Config'!$D:$D,"Yes")="Yes",VALUE(MID(AP1302,FIND(",",AP1302)+1,100)),0)))</f>
        <v>0</v>
      </c>
      <c r="AZ1302" cm="1">
        <f t="array" ref="AZ1302">IF(FALSE,"True," &amp; IF(_xlfn.XLOOKUP("Migrate_Insecure",'Scoring_Config'!$A:$A,'Scoring_Config'!$D:$D,"Yes")="Yes",_xlfn.XLOOKUP("Migrate_Insecure",'Scoring_Config'!$A:$A,'Scoring_Config'!$C:$C,10),0),"False,0")</f>
        <v>0</v>
      </c>
    </row>
    <row r="1303" spans="1:52">
      <c r="A1303" t="s">
        <v>1979</v>
      </c>
      <c r="B1303" t="s">
        <v>3275</v>
      </c>
      <c r="C1303" t="s">
        <v>3542</v>
      </c>
      <c r="D1303" t="s">
        <v>3545</v>
      </c>
      <c r="E1303" t="s">
        <v>3563</v>
      </c>
      <c r="F1303" t="s">
        <v>3989</v>
      </c>
      <c r="G1303" t="s">
        <v>680</v>
      </c>
      <c r="H1303" t="s">
        <v>174</v>
      </c>
      <c r="I1303" t="s">
        <v>3989</v>
      </c>
      <c r="J1303" t="s">
        <v>680</v>
      </c>
      <c r="K1303" t="s">
        <v>174</v>
      </c>
      <c r="L1303" t="s">
        <v>1592</v>
      </c>
      <c r="M1303" t="s">
        <v>1974</v>
      </c>
      <c r="N1303" t="s">
        <v>4315</v>
      </c>
      <c r="O1303" t="s">
        <v>4319</v>
      </c>
      <c r="P1303" t="s">
        <v>4321</v>
      </c>
      <c r="Q1303" t="s">
        <v>5239</v>
      </c>
      <c r="R1303" t="s">
        <v>5448</v>
      </c>
      <c r="S1303" t="s">
        <v>5548</v>
      </c>
      <c r="T1303" t="s">
        <v>5890</v>
      </c>
      <c r="U1303" t="s">
        <v>6589</v>
      </c>
      <c r="Y1303" cm="1">
        <f t="array" ref="Y1303">IF(FALSE,"True," &amp; IF(_xlfn.XLOOKUP("Src_IsAny",'Scoring_Config'!$A:$A,'Scoring_Config'!$D:$D,"Yes")="Yes",_xlfn.XLOOKUP("Src_IsAny",'Scoring_Config'!$A:$A,'Scoring_Config'!$C:$C,10),0),"False,0")</f>
        <v>0</v>
      </c>
      <c r="Z1303" cm="1">
        <f t="array" ref="Z1303">IF(FALSE,"True," &amp; IF(_xlfn.XLOOKUP("Src_CIDR_Le_16",'Scoring_Config'!$A:$A,'Scoring_Config'!$D:$D,"Yes")="Yes",_xlfn.XLOOKUP("Src_CIDR_Le_16",'Scoring_Config'!$A:$A,'Scoring_Config'!$C:$C,10),0),"False,0")</f>
        <v>0</v>
      </c>
      <c r="AA1303" cm="1">
        <f t="array" ref="AA1303">IF(FALSE,"True," &amp; IF(_xlfn.XLOOKUP("Src_CIDR_17_22",'Scoring_Config'!$A:$A,'Scoring_Config'!$D:$D,"Yes")="Yes",_xlfn.XLOOKUP("Src_CIDR_17_22",'Scoring_Config'!$A:$A,'Scoring_Config'!$C:$C,5),0),"False,0")</f>
        <v>0</v>
      </c>
      <c r="AB1303" cm="1">
        <f t="array" ref="AB1303">IF(FALSE,"True," &amp; IF(_xlfn.XLOOKUP("Dst_IsAny",'Scoring_Config'!$A:$A,'Scoring_Config'!$D:$D,"Yes")="Yes",_xlfn.XLOOKUP("Dst_IsAny",'Scoring_Config'!$A:$A,'Scoring_Config'!$C:$C,10),0),"False,0")</f>
        <v>0</v>
      </c>
      <c r="AC1303" cm="1">
        <f t="array" ref="AC1303">IF(FALSE,"True," &amp; IF(_xlfn.XLOOKUP("Dst_CIDR_Le_16",'Scoring_Config'!$A:$A,'Scoring_Config'!$D:$D,"Yes")="Yes",_xlfn.XLOOKUP("Dst_CIDR_Le_16",'Scoring_Config'!$A:$A,'Scoring_Config'!$C:$C,10),0),"False,0")</f>
        <v>0</v>
      </c>
      <c r="AD1303" cm="1">
        <f t="array" ref="AD1303">IF(FALSE,"True," &amp; IF(_xlfn.XLOOKUP("Dst_CIDR_17_22",'Scoring_Config'!$A:$A,'Scoring_Config'!$D:$D,"Yes")="Yes",_xlfn.XLOOKUP("Dst_CIDR_17_22",'Scoring_Config'!$A:$A,'Scoring_Config'!$C:$C,5),0),"False,0")</f>
        <v>0</v>
      </c>
      <c r="AE1303" cm="1">
        <f t="array" ref="AE1303">IF(FALSE,"True," &amp; IF(_xlfn.XLOOKUP("SrcZone_IsAny",'Scoring_Config'!$A:$A,'Scoring_Config'!$D:$D,"Yes")="Yes",_xlfn.XLOOKUP("SrcZone_IsAny",'Scoring_Config'!$A:$A,'Scoring_Config'!$C:$C,10),0),"False,0")</f>
        <v>0</v>
      </c>
      <c r="AF1303" cm="1">
        <f t="array" ref="AF1303">IF(FALSE,"True," &amp; IF(_xlfn.XLOOKUP("DstZone_IsAny",'Scoring_Config'!$A:$A,'Scoring_Config'!$D:$D,"Yes")="Yes",_xlfn.XLOOKUP("DstZone_IsAny",'Scoring_Config'!$A:$A,'Scoring_Config'!$C:$C,10),0),"False,0")</f>
        <v>0</v>
      </c>
      <c r="AG1303" cm="1">
        <f t="array" ref="AG1303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303" cm="1">
        <f t="array" ref="AH1303">IF(TRUE,"True," &amp; IF(_xlfn.XLOOKUP("App_Any_OR_RangeGt1000",'Scoring_Config'!$A:$A,'Scoring_Config'!$D:$D,"Yes")="Yes",_xlfn.XLOOKUP("App_Any_OR_RangeGt1000",'Scoring_Config'!$A:$A,'Scoring_Config'!$C:$C,10),0),"False,0")</f>
        <v>0</v>
      </c>
      <c r="AI1303" cm="1">
        <f t="array" ref="AI1303">IF(TRUE,"True," &amp; IF(_xlfn.XLOOKUP("Service_Insecure_Match",'Scoring_Config'!$A:$A,'Scoring_Config'!$D:$D,"Yes")="Yes",_xlfn.XLOOKUP("Service_Insecure_Match",'Scoring_Config'!$A:$A,'Scoring_Config'!$C:$C,5),0),"False,0")</f>
        <v>0</v>
      </c>
      <c r="AJ1303" cm="1">
        <f t="array" ref="AJ1303">IF(FALSE,"True," &amp; IF(_xlfn.XLOOKUP("Risky_Inbound",'Scoring_Config'!$A:$A,'Scoring_Config'!$D:$D,"Yes")="Yes",_xlfn.XLOOKUP("Risky_Inbound",'Scoring_Config'!$A:$A,'Scoring_Config'!$C:$C,50),0),"False,0")</f>
        <v>0</v>
      </c>
      <c r="AK1303" cm="1">
        <f t="array" ref="AK1303">IF(FALSE,"True," &amp; IF(_xlfn.XLOOKUP("Risky_Outbound",'Scoring_Config'!$A:$A,'Scoring_Config'!$D:$D,"Yes")="Yes",_xlfn.XLOOKUP("Risky_Outbound",'Scoring_Config'!$A:$A,'Scoring_Config'!$C:$C,25),0),"False,0")</f>
        <v>0</v>
      </c>
      <c r="AL1303" t="s">
        <v>6700</v>
      </c>
      <c r="AM1303" cm="1">
        <f t="array" ref="AM130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03" t="s">
        <v>6697</v>
      </c>
      <c r="AO1303" t="s">
        <v>6697</v>
      </c>
      <c r="AP1303" t="s">
        <v>6697</v>
      </c>
      <c r="AQ1303" cm="1">
        <f t="array" ref="AQ1303">IF(FALSE,"True," &amp; IF(_xlfn.XLOOKUP("Service_IsAny",'Scoring_Config'!$A:$A,'Scoring_Config'!$D:$D,"Yes")="Yes",_xlfn.XLOOKUP("Service_IsAny",'Scoring_Config'!$A:$A,'Scoring_Config'!$C:$C,0),0),"False,0")</f>
        <v>0</v>
      </c>
      <c r="AR1303">
        <v>16411</v>
      </c>
      <c r="AS1303" cm="1">
        <f t="array" ref="AS1303">IF(TRUE,"True," &amp; IF(_xlfn.XLOOKUP("Service_RangeGt1000",'Scoring_Config'!$A:$A,'Scoring_Config'!$D:$D,"Yes")="Yes",_xlfn.XLOOKUP("Service_RangeGt1000",'Scoring_Config'!$A:$A,'Scoring_Config'!$C:$C,0),0),"False,0")</f>
        <v>0</v>
      </c>
      <c r="AT1303" cm="1">
        <f t="array" ref="AT1303">IF(TRUE,"True," &amp; IF(_xlfn.XLOOKUP("App_IsAny",'Scoring_Config'!$A:$A,'Scoring_Config'!$D:$D,"Yes")="Yes",_xlfn.XLOOKUP("App_IsAny",'Scoring_Config'!$A:$A,'Scoring_Config'!$C:$C,0),0),"False,0")</f>
        <v>0</v>
      </c>
      <c r="AU1303">
        <v>65535</v>
      </c>
      <c r="AV1303" cm="1">
        <f t="array" ref="AV1303">IF(TRUE,"True," &amp; IF(_xlfn.XLOOKUP("App_RangeGt1000",'Scoring_Config'!$A:$A,'Scoring_Config'!$D:$D,"Yes")="Yes",_xlfn.XLOOKUP("App_RangeGt1000",'Scoring_Config'!$A:$A,'Scoring_Config'!$C:$C,0),0),"False,0")</f>
        <v>0</v>
      </c>
      <c r="AW1303" cm="1">
        <f t="array" ref="AW1303">IF(FALSE,"True," &amp; IF(_xlfn.XLOOKUP("Action_IsDenyOrDrop",'Scoring_Config'!$A:$A,'Scoring_Config'!$D:$D,"Yes")="Yes",_xlfn.XLOOKUP("Action_IsDenyOrDrop",'Scoring_Config'!$A:$A,'Scoring_Config'!$C:$C,0),0),"False,0")</f>
        <v>0</v>
      </c>
      <c r="AX1303" cm="1">
        <f t="array" ref="AX1303">IF(LEFT(AW1303,4)="True",0,(IF(LEFT(Y1303,4)="True",IF(_xlfn.XLOOKUP("Src_IsAny",'Scoring_Config'!$A:$A,'Scoring_Config'!$D:$D,"Yes")="Yes",_xlfn.XLOOKUP("Src_IsAny",'Scoring_Config'!$A:$A,'Scoring_Config'!$C:$C,10),0),0)+IF(LEFT(Z1303,4)="True",IF(_xlfn.XLOOKUP("Src_CIDR_Le_16",'Scoring_Config'!$A:$A,'Scoring_Config'!$D:$D,"Yes")="Yes",_xlfn.XLOOKUP("Src_CIDR_Le_16",'Scoring_Config'!$A:$A,'Scoring_Config'!$C:$C,10),0),0)+IF(LEFT(AA1303,4)="True",IF(_xlfn.XLOOKUP("Src_CIDR_17_22",'Scoring_Config'!$A:$A,'Scoring_Config'!$D:$D,"Yes")="Yes",_xlfn.XLOOKUP("Src_CIDR_17_22",'Scoring_Config'!$A:$A,'Scoring_Config'!$C:$C,5),0),0)+IF(LEFT(AB1303,4)="True",IF(_xlfn.XLOOKUP("Dst_IsAny",'Scoring_Config'!$A:$A,'Scoring_Config'!$D:$D,"Yes")="Yes",_xlfn.XLOOKUP("Dst_IsAny",'Scoring_Config'!$A:$A,'Scoring_Config'!$C:$C,10),0),0)+IF(LEFT(AC1303,4)="True",IF(_xlfn.XLOOKUP("Dst_CIDR_Le_16",'Scoring_Config'!$A:$A,'Scoring_Config'!$D:$D,"Yes")="Yes",_xlfn.XLOOKUP("Dst_CIDR_Le_16",'Scoring_Config'!$A:$A,'Scoring_Config'!$C:$C,10),0),0)+IF(LEFT(AD1303,4)="True",IF(_xlfn.XLOOKUP("Dst_CIDR_17_22",'Scoring_Config'!$A:$A,'Scoring_Config'!$D:$D,"Yes")="Yes",_xlfn.XLOOKUP("Dst_CIDR_17_22",'Scoring_Config'!$A:$A,'Scoring_Config'!$C:$C,5),0),0)+IF(LEFT(AE1303,4)="True",IF(_xlfn.XLOOKUP("SrcZone_IsAny",'Scoring_Config'!$A:$A,'Scoring_Config'!$D:$D,"Yes")="Yes",_xlfn.XLOOKUP("SrcZone_IsAny",'Scoring_Config'!$A:$A,'Scoring_Config'!$C:$C,10),0),0)+IF(LEFT(AF1303,4)="True",IF(_xlfn.XLOOKUP("DstZone_IsAny",'Scoring_Config'!$A:$A,'Scoring_Config'!$D:$D,"Yes")="Yes",_xlfn.XLOOKUP("DstZone_IsAny",'Scoring_Config'!$A:$A,'Scoring_Config'!$C:$C,10),0),0)+IF(LEFT(AG1303,4)="True",IF(_xlfn.XLOOKUP("Service_Any_OR_RangeGt1000",'Scoring_Config'!$A:$A,'Scoring_Config'!$D:$D,"Yes")="Yes",_xlfn.XLOOKUP("Service_Any_OR_RangeGt1000",'Scoring_Config'!$A:$A,'Scoring_Config'!$C:$C,10),0),0)+IF(LEFT(AH1303,4)="True",IF(_xlfn.XLOOKUP("App_Any_OR_RangeGt1000",'Scoring_Config'!$A:$A,'Scoring_Config'!$D:$D,"Yes")="Yes",_xlfn.XLOOKUP("App_Any_OR_RangeGt1000",'Scoring_Config'!$A:$A,'Scoring_Config'!$C:$C,10),0),0)+IF(LEFT(AI1303,4)="True",IF(_xlfn.XLOOKUP("Service_Insecure_Match",'Scoring_Config'!$A:$A,'Scoring_Config'!$D:$D,"Yes")="Yes",_xlfn.XLOOKUP("Service_Insecure_Match",'Scoring_Config'!$A:$A,'Scoring_Config'!$C:$C,5),0),0)+IF(LEFT(AJ1303,4)="True",IF(_xlfn.XLOOKUP("Risky_Inbound",'Scoring_Config'!$A:$A,'Scoring_Config'!$D:$D,"Yes")="Yes",_xlfn.XLOOKUP("Risky_Inbound",'Scoring_Config'!$A:$A,'Scoring_Config'!$C:$C,50),0),0)+IF(LEFT(AK1303,4)="True",IF(_xlfn.XLOOKUP("Risky_Outbound",'Scoring_Config'!$A:$A,'Scoring_Config'!$D:$D,"Yes")="Yes",_xlfn.XLOOKUP("Risky_Outbound",'Scoring_Config'!$A:$A,'Scoring_Config'!$C:$C,25),0),0)+IF(LEFT(AZ1303,4)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1303,FIND(",",AL1303)+1,100)),0)+IF(LEFT(AM1303,4)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1303,FIND(",",AN1303)+1,100)),0)+IF(_xlfn.XLOOKUP("Profile_Scoring",'Scoring_Config'!$A:$A,'Scoring_Config'!$D:$D,"Yes")="Yes",VALUE(MID(AO1303,FIND(",",AO1303)+1,100)),0)+IF(_xlfn.XLOOKUP("Options_Scoring",'Scoring_Config'!$A:$A,'Scoring_Config'!$D:$D,"Yes")="Yes",VALUE(MID(AP1303,FIND(",",AP1303)+1,100)),0)))</f>
        <v>0</v>
      </c>
      <c r="AY1303" t="s">
        <v>6706</v>
      </c>
      <c r="AZ1303" cm="1">
        <f t="array" ref="AZ1303">IF(TRUE,"True," &amp; IF(_xlfn.XLOOKUP("Migrate_Insecure",'Scoring_Config'!$A:$A,'Scoring_Config'!$D:$D,"Yes")="Yes",_xlfn.XLOOKUP("Migrate_Insecure",'Scoring_Config'!$A:$A,'Scoring_Config'!$C:$C,10),0),"False,0")</f>
        <v>0</v>
      </c>
    </row>
    <row r="1304" spans="1:52">
      <c r="A1304" t="s">
        <v>1979</v>
      </c>
      <c r="B1304" t="s">
        <v>3276</v>
      </c>
      <c r="C1304" t="s">
        <v>3542</v>
      </c>
      <c r="D1304" t="s">
        <v>3545</v>
      </c>
      <c r="E1304" t="s">
        <v>3563</v>
      </c>
      <c r="F1304" t="s">
        <v>3990</v>
      </c>
      <c r="G1304" t="s">
        <v>681</v>
      </c>
      <c r="H1304" t="s">
        <v>174</v>
      </c>
      <c r="I1304" t="s">
        <v>3970</v>
      </c>
      <c r="J1304" t="s">
        <v>918</v>
      </c>
      <c r="K1304" t="s">
        <v>1944</v>
      </c>
      <c r="L1304" t="s">
        <v>1327</v>
      </c>
      <c r="M1304" t="s">
        <v>1974</v>
      </c>
      <c r="N1304" t="s">
        <v>4315</v>
      </c>
      <c r="O1304" t="s">
        <v>4319</v>
      </c>
      <c r="P1304" t="s">
        <v>4321</v>
      </c>
      <c r="Q1304" t="s">
        <v>4508</v>
      </c>
      <c r="R1304" t="s">
        <v>5439</v>
      </c>
      <c r="S1304" t="s">
        <v>4324</v>
      </c>
      <c r="T1304" t="s">
        <v>5891</v>
      </c>
      <c r="U1304" t="s">
        <v>6590</v>
      </c>
      <c r="Y1304" cm="1">
        <f t="array" ref="Y1304">IF(FALSE,"True," &amp; IF(_xlfn.XLOOKUP("Src_IsAny",'Scoring_Config'!$A:$A,'Scoring_Config'!$D:$D,"Yes")="Yes",_xlfn.XLOOKUP("Src_IsAny",'Scoring_Config'!$A:$A,'Scoring_Config'!$C:$C,10),0),"False,0")</f>
        <v>0</v>
      </c>
      <c r="Z1304" cm="1">
        <f t="array" ref="Z1304">IF(FALSE,"True," &amp; IF(_xlfn.XLOOKUP("Src_CIDR_Le_16",'Scoring_Config'!$A:$A,'Scoring_Config'!$D:$D,"Yes")="Yes",_xlfn.XLOOKUP("Src_CIDR_Le_16",'Scoring_Config'!$A:$A,'Scoring_Config'!$C:$C,10),0),"False,0")</f>
        <v>0</v>
      </c>
      <c r="AA1304" cm="1">
        <f t="array" ref="AA1304">IF(FALSE,"True," &amp; IF(_xlfn.XLOOKUP("Src_CIDR_17_22",'Scoring_Config'!$A:$A,'Scoring_Config'!$D:$D,"Yes")="Yes",_xlfn.XLOOKUP("Src_CIDR_17_22",'Scoring_Config'!$A:$A,'Scoring_Config'!$C:$C,5),0),"False,0")</f>
        <v>0</v>
      </c>
      <c r="AB1304" cm="1">
        <f t="array" ref="AB1304">IF(FALSE,"True," &amp; IF(_xlfn.XLOOKUP("Dst_IsAny",'Scoring_Config'!$A:$A,'Scoring_Config'!$D:$D,"Yes")="Yes",_xlfn.XLOOKUP("Dst_IsAny",'Scoring_Config'!$A:$A,'Scoring_Config'!$C:$C,10),0),"False,0")</f>
        <v>0</v>
      </c>
      <c r="AC1304" cm="1">
        <f t="array" ref="AC1304">IF(TRUE,"True," &amp; IF(_xlfn.XLOOKUP("Dst_CIDR_Le_16",'Scoring_Config'!$A:$A,'Scoring_Config'!$D:$D,"Yes")="Yes",_xlfn.XLOOKUP("Dst_CIDR_Le_16",'Scoring_Config'!$A:$A,'Scoring_Config'!$C:$C,10),0),"False,0")</f>
        <v>0</v>
      </c>
      <c r="AD1304" cm="1">
        <f t="array" ref="AD1304">IF(FALSE,"True," &amp; IF(_xlfn.XLOOKUP("Dst_CIDR_17_22",'Scoring_Config'!$A:$A,'Scoring_Config'!$D:$D,"Yes")="Yes",_xlfn.XLOOKUP("Dst_CIDR_17_22",'Scoring_Config'!$A:$A,'Scoring_Config'!$C:$C,5),0),"False,0")</f>
        <v>0</v>
      </c>
      <c r="AE1304" cm="1">
        <f t="array" ref="AE1304">IF(FALSE,"True," &amp; IF(_xlfn.XLOOKUP("SrcZone_IsAny",'Scoring_Config'!$A:$A,'Scoring_Config'!$D:$D,"Yes")="Yes",_xlfn.XLOOKUP("SrcZone_IsAny",'Scoring_Config'!$A:$A,'Scoring_Config'!$C:$C,10),0),"False,0")</f>
        <v>0</v>
      </c>
      <c r="AF1304" cm="1">
        <f t="array" ref="AF1304">IF(FALSE,"True," &amp; IF(_xlfn.XLOOKUP("DstZone_IsAny",'Scoring_Config'!$A:$A,'Scoring_Config'!$D:$D,"Yes")="Yes",_xlfn.XLOOKUP("DstZone_IsAny",'Scoring_Config'!$A:$A,'Scoring_Config'!$C:$C,10),0),"False,0")</f>
        <v>0</v>
      </c>
      <c r="AG1304" cm="1">
        <f t="array" ref="AG130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04" cm="1">
        <f t="array" ref="AH1304">IF(FALSE,"True," &amp; IF(_xlfn.XLOOKUP("App_Any_OR_RangeGt1000",'Scoring_Config'!$A:$A,'Scoring_Config'!$D:$D,"Yes")="Yes",_xlfn.XLOOKUP("App_Any_OR_RangeGt1000",'Scoring_Config'!$A:$A,'Scoring_Config'!$C:$C,10),0),"False,0")</f>
        <v>0</v>
      </c>
      <c r="AI1304" cm="1">
        <f t="array" ref="AI1304">IF(FALSE,"True," &amp; IF(_xlfn.XLOOKUP("Service_Insecure_Match",'Scoring_Config'!$A:$A,'Scoring_Config'!$D:$D,"Yes")="Yes",_xlfn.XLOOKUP("Service_Insecure_Match",'Scoring_Config'!$A:$A,'Scoring_Config'!$C:$C,5),0),"False,0")</f>
        <v>0</v>
      </c>
      <c r="AJ1304" cm="1">
        <f t="array" ref="AJ1304">IF(FALSE,"True," &amp; IF(_xlfn.XLOOKUP("Risky_Inbound",'Scoring_Config'!$A:$A,'Scoring_Config'!$D:$D,"Yes")="Yes",_xlfn.XLOOKUP("Risky_Inbound",'Scoring_Config'!$A:$A,'Scoring_Config'!$C:$C,50),0),"False,0")</f>
        <v>0</v>
      </c>
      <c r="AK1304" cm="1">
        <f t="array" ref="AK1304">IF(FALSE,"True," &amp; IF(_xlfn.XLOOKUP("Risky_Outbound",'Scoring_Config'!$A:$A,'Scoring_Config'!$D:$D,"Yes")="Yes",_xlfn.XLOOKUP("Risky_Outbound",'Scoring_Config'!$A:$A,'Scoring_Config'!$C:$C,25),0),"False,0")</f>
        <v>0</v>
      </c>
      <c r="AL1304" t="s">
        <v>6700</v>
      </c>
      <c r="AM1304" cm="1">
        <f t="array" ref="AM130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04" t="s">
        <v>6697</v>
      </c>
      <c r="AO1304" t="s">
        <v>6697</v>
      </c>
      <c r="AP1304" t="s">
        <v>6697</v>
      </c>
      <c r="AQ1304" cm="1">
        <f t="array" ref="AQ1304">IF(FALSE,"True," &amp; IF(_xlfn.XLOOKUP("Service_IsAny",'Scoring_Config'!$A:$A,'Scoring_Config'!$D:$D,"Yes")="Yes",_xlfn.XLOOKUP("Service_IsAny",'Scoring_Config'!$A:$A,'Scoring_Config'!$C:$C,0),0),"False,0")</f>
        <v>0</v>
      </c>
      <c r="AR1304">
        <v>0</v>
      </c>
      <c r="AS1304" cm="1">
        <f t="array" ref="AS1304">IF(FALSE,"True," &amp; IF(_xlfn.XLOOKUP("Service_RangeGt1000",'Scoring_Config'!$A:$A,'Scoring_Config'!$D:$D,"Yes")="Yes",_xlfn.XLOOKUP("Service_RangeGt1000",'Scoring_Config'!$A:$A,'Scoring_Config'!$C:$C,0),0),"False,0")</f>
        <v>0</v>
      </c>
      <c r="AT1304" cm="1">
        <f t="array" ref="AT1304">IF(FALSE,"True," &amp; IF(_xlfn.XLOOKUP("App_IsAny",'Scoring_Config'!$A:$A,'Scoring_Config'!$D:$D,"Yes")="Yes",_xlfn.XLOOKUP("App_IsAny",'Scoring_Config'!$A:$A,'Scoring_Config'!$C:$C,0),0),"False,0")</f>
        <v>0</v>
      </c>
      <c r="AU1304">
        <v>1</v>
      </c>
      <c r="AV1304" cm="1">
        <f t="array" ref="AV1304">IF(FALSE,"True," &amp; IF(_xlfn.XLOOKUP("App_RangeGt1000",'Scoring_Config'!$A:$A,'Scoring_Config'!$D:$D,"Yes")="Yes",_xlfn.XLOOKUP("App_RangeGt1000",'Scoring_Config'!$A:$A,'Scoring_Config'!$C:$C,0),0),"False,0")</f>
        <v>0</v>
      </c>
      <c r="AW1304" cm="1">
        <f t="array" ref="AW1304">IF(FALSE,"True," &amp; IF(_xlfn.XLOOKUP("Action_IsDenyOrDrop",'Scoring_Config'!$A:$A,'Scoring_Config'!$D:$D,"Yes")="Yes",_xlfn.XLOOKUP("Action_IsDenyOrDrop",'Scoring_Config'!$A:$A,'Scoring_Config'!$C:$C,0),0),"False,0")</f>
        <v>0</v>
      </c>
      <c r="AX1304" cm="1">
        <f t="array" ref="AX1304">IF(LEFT(AW1304,4)="True",0,(IF(LEFT(Y1304,4)="True",IF(_xlfn.XLOOKUP("Src_IsAny",'Scoring_Config'!$A:$A,'Scoring_Config'!$D:$D,"Yes")="Yes",_xlfn.XLOOKUP("Src_IsAny",'Scoring_Config'!$A:$A,'Scoring_Config'!$C:$C,10),0),0)+IF(LEFT(Z1304,4)="True",IF(_xlfn.XLOOKUP("Src_CIDR_Le_16",'Scoring_Config'!$A:$A,'Scoring_Config'!$D:$D,"Yes")="Yes",_xlfn.XLOOKUP("Src_CIDR_Le_16",'Scoring_Config'!$A:$A,'Scoring_Config'!$C:$C,10),0),0)+IF(LEFT(AA1304,4)="True",IF(_xlfn.XLOOKUP("Src_CIDR_17_22",'Scoring_Config'!$A:$A,'Scoring_Config'!$D:$D,"Yes")="Yes",_xlfn.XLOOKUP("Src_CIDR_17_22",'Scoring_Config'!$A:$A,'Scoring_Config'!$C:$C,5),0),0)+IF(LEFT(AB1304,4)="True",IF(_xlfn.XLOOKUP("Dst_IsAny",'Scoring_Config'!$A:$A,'Scoring_Config'!$D:$D,"Yes")="Yes",_xlfn.XLOOKUP("Dst_IsAny",'Scoring_Config'!$A:$A,'Scoring_Config'!$C:$C,10),0),0)+IF(LEFT(AC1304,4)="True",IF(_xlfn.XLOOKUP("Dst_CIDR_Le_16",'Scoring_Config'!$A:$A,'Scoring_Config'!$D:$D,"Yes")="Yes",_xlfn.XLOOKUP("Dst_CIDR_Le_16",'Scoring_Config'!$A:$A,'Scoring_Config'!$C:$C,10),0),0)+IF(LEFT(AD1304,4)="True",IF(_xlfn.XLOOKUP("Dst_CIDR_17_22",'Scoring_Config'!$A:$A,'Scoring_Config'!$D:$D,"Yes")="Yes",_xlfn.XLOOKUP("Dst_CIDR_17_22",'Scoring_Config'!$A:$A,'Scoring_Config'!$C:$C,5),0),0)+IF(LEFT(AE1304,4)="True",IF(_xlfn.XLOOKUP("SrcZone_IsAny",'Scoring_Config'!$A:$A,'Scoring_Config'!$D:$D,"Yes")="Yes",_xlfn.XLOOKUP("SrcZone_IsAny",'Scoring_Config'!$A:$A,'Scoring_Config'!$C:$C,10),0),0)+IF(LEFT(AF1304,4)="True",IF(_xlfn.XLOOKUP("DstZone_IsAny",'Scoring_Config'!$A:$A,'Scoring_Config'!$D:$D,"Yes")="Yes",_xlfn.XLOOKUP("DstZone_IsAny",'Scoring_Config'!$A:$A,'Scoring_Config'!$C:$C,10),0),0)+IF(LEFT(AG1304,4)="True",IF(_xlfn.XLOOKUP("Service_Any_OR_RangeGt1000",'Scoring_Config'!$A:$A,'Scoring_Config'!$D:$D,"Yes")="Yes",_xlfn.XLOOKUP("Service_Any_OR_RangeGt1000",'Scoring_Config'!$A:$A,'Scoring_Config'!$C:$C,10),0),0)+IF(LEFT(AH1304,4)="True",IF(_xlfn.XLOOKUP("App_Any_OR_RangeGt1000",'Scoring_Config'!$A:$A,'Scoring_Config'!$D:$D,"Yes")="Yes",_xlfn.XLOOKUP("App_Any_OR_RangeGt1000",'Scoring_Config'!$A:$A,'Scoring_Config'!$C:$C,10),0),0)+IF(LEFT(AI1304,4)="True",IF(_xlfn.XLOOKUP("Service_Insecure_Match",'Scoring_Config'!$A:$A,'Scoring_Config'!$D:$D,"Yes")="Yes",_xlfn.XLOOKUP("Service_Insecure_Match",'Scoring_Config'!$A:$A,'Scoring_Config'!$C:$C,5),0),0)+IF(LEFT(AJ1304,4)="True",IF(_xlfn.XLOOKUP("Risky_Inbound",'Scoring_Config'!$A:$A,'Scoring_Config'!$D:$D,"Yes")="Yes",_xlfn.XLOOKUP("Risky_Inbound",'Scoring_Config'!$A:$A,'Scoring_Config'!$C:$C,50),0),0)+IF(LEFT(AK1304,4)="True",IF(_xlfn.XLOOKUP("Risky_Outbound",'Scoring_Config'!$A:$A,'Scoring_Config'!$D:$D,"Yes")="Yes",_xlfn.XLOOKUP("Risky_Outbound",'Scoring_Config'!$A:$A,'Scoring_Config'!$C:$C,25),0),0)+IF(LEFT(AZ1304,4)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1304,FIND(",",AL1304)+1,100)),0)+IF(LEFT(AM1304,4)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1304,FIND(",",AN1304)+1,100)),0)+IF(_xlfn.XLOOKUP("Profile_Scoring",'Scoring_Config'!$A:$A,'Scoring_Config'!$D:$D,"Yes")="Yes",VALUE(MID(AO1304,FIND(",",AO1304)+1,100)),0)+IF(_xlfn.XLOOKUP("Options_Scoring",'Scoring_Config'!$A:$A,'Scoring_Config'!$D:$D,"Yes")="Yes",VALUE(MID(AP1304,FIND(",",AP1304)+1,100)),0)))</f>
        <v>0</v>
      </c>
      <c r="AZ1304" cm="1">
        <f t="array" ref="AZ1304">IF(FALSE,"True," &amp; IF(_xlfn.XLOOKUP("Migrate_Insecure",'Scoring_Config'!$A:$A,'Scoring_Config'!$D:$D,"Yes")="Yes",_xlfn.XLOOKUP("Migrate_Insecure",'Scoring_Config'!$A:$A,'Scoring_Config'!$C:$C,10),0),"False,0")</f>
        <v>0</v>
      </c>
    </row>
    <row r="1305" spans="1:52">
      <c r="A1305" t="s">
        <v>1979</v>
      </c>
      <c r="B1305" t="s">
        <v>3277</v>
      </c>
      <c r="C1305" t="s">
        <v>3542</v>
      </c>
      <c r="D1305" t="s">
        <v>3545</v>
      </c>
      <c r="E1305" t="s">
        <v>3563</v>
      </c>
      <c r="F1305" t="s">
        <v>3576</v>
      </c>
      <c r="G1305" t="s">
        <v>682</v>
      </c>
      <c r="H1305" t="s">
        <v>174</v>
      </c>
      <c r="I1305" t="s">
        <v>3991</v>
      </c>
      <c r="J1305" t="s">
        <v>683</v>
      </c>
      <c r="K1305" t="s">
        <v>1909</v>
      </c>
      <c r="L1305" t="s">
        <v>1327</v>
      </c>
      <c r="M1305" t="s">
        <v>1974</v>
      </c>
      <c r="N1305" t="s">
        <v>4315</v>
      </c>
      <c r="O1305" t="s">
        <v>4319</v>
      </c>
      <c r="P1305" t="s">
        <v>4321</v>
      </c>
      <c r="Q1305" t="s">
        <v>4815</v>
      </c>
      <c r="R1305" t="s">
        <v>5440</v>
      </c>
      <c r="S1305" t="s">
        <v>5440</v>
      </c>
      <c r="T1305" t="s">
        <v>5892</v>
      </c>
      <c r="U1305" t="s">
        <v>6591</v>
      </c>
      <c r="Y1305" cm="1">
        <f t="array" ref="Y1305">IF(FALSE,"True," &amp; IF(_xlfn.XLOOKUP("Src_IsAny",'Scoring_Config'!$A:$A,'Scoring_Config'!$D:$D,"Yes")="Yes",_xlfn.XLOOKUP("Src_IsAny",'Scoring_Config'!$A:$A,'Scoring_Config'!$C:$C,10),0),"False,0")</f>
        <v>0</v>
      </c>
      <c r="Z1305" cm="1">
        <f t="array" ref="Z1305">IF(FALSE,"True," &amp; IF(_xlfn.XLOOKUP("Src_CIDR_Le_16",'Scoring_Config'!$A:$A,'Scoring_Config'!$D:$D,"Yes")="Yes",_xlfn.XLOOKUP("Src_CIDR_Le_16",'Scoring_Config'!$A:$A,'Scoring_Config'!$C:$C,10),0),"False,0")</f>
        <v>0</v>
      </c>
      <c r="AA1305" cm="1">
        <f t="array" ref="AA1305">IF(FALSE,"True," &amp; IF(_xlfn.XLOOKUP("Src_CIDR_17_22",'Scoring_Config'!$A:$A,'Scoring_Config'!$D:$D,"Yes")="Yes",_xlfn.XLOOKUP("Src_CIDR_17_22",'Scoring_Config'!$A:$A,'Scoring_Config'!$C:$C,5),0),"False,0")</f>
        <v>0</v>
      </c>
      <c r="AB1305" cm="1">
        <f t="array" ref="AB1305">IF(FALSE,"True," &amp; IF(_xlfn.XLOOKUP("Dst_IsAny",'Scoring_Config'!$A:$A,'Scoring_Config'!$D:$D,"Yes")="Yes",_xlfn.XLOOKUP("Dst_IsAny",'Scoring_Config'!$A:$A,'Scoring_Config'!$C:$C,10),0),"False,0")</f>
        <v>0</v>
      </c>
      <c r="AC1305" cm="1">
        <f t="array" ref="AC1305">IF(FALSE,"True," &amp; IF(_xlfn.XLOOKUP("Dst_CIDR_Le_16",'Scoring_Config'!$A:$A,'Scoring_Config'!$D:$D,"Yes")="Yes",_xlfn.XLOOKUP("Dst_CIDR_Le_16",'Scoring_Config'!$A:$A,'Scoring_Config'!$C:$C,10),0),"False,0")</f>
        <v>0</v>
      </c>
      <c r="AD1305" cm="1">
        <f t="array" ref="AD1305">IF(FALSE,"True," &amp; IF(_xlfn.XLOOKUP("Dst_CIDR_17_22",'Scoring_Config'!$A:$A,'Scoring_Config'!$D:$D,"Yes")="Yes",_xlfn.XLOOKUP("Dst_CIDR_17_22",'Scoring_Config'!$A:$A,'Scoring_Config'!$C:$C,5),0),"False,0")</f>
        <v>0</v>
      </c>
      <c r="AE1305" cm="1">
        <f t="array" ref="AE1305">IF(FALSE,"True," &amp; IF(_xlfn.XLOOKUP("SrcZone_IsAny",'Scoring_Config'!$A:$A,'Scoring_Config'!$D:$D,"Yes")="Yes",_xlfn.XLOOKUP("SrcZone_IsAny",'Scoring_Config'!$A:$A,'Scoring_Config'!$C:$C,10),0),"False,0")</f>
        <v>0</v>
      </c>
      <c r="AF1305" cm="1">
        <f t="array" ref="AF1305">IF(FALSE,"True," &amp; IF(_xlfn.XLOOKUP("DstZone_IsAny",'Scoring_Config'!$A:$A,'Scoring_Config'!$D:$D,"Yes")="Yes",_xlfn.XLOOKUP("DstZone_IsAny",'Scoring_Config'!$A:$A,'Scoring_Config'!$C:$C,10),0),"False,0")</f>
        <v>0</v>
      </c>
      <c r="AG1305" cm="1">
        <f t="array" ref="AG130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05" cm="1">
        <f t="array" ref="AH1305">IF(FALSE,"True," &amp; IF(_xlfn.XLOOKUP("App_Any_OR_RangeGt1000",'Scoring_Config'!$A:$A,'Scoring_Config'!$D:$D,"Yes")="Yes",_xlfn.XLOOKUP("App_Any_OR_RangeGt1000",'Scoring_Config'!$A:$A,'Scoring_Config'!$C:$C,10),0),"False,0")</f>
        <v>0</v>
      </c>
      <c r="AI1305" cm="1">
        <f t="array" ref="AI1305">IF(FALSE,"True," &amp; IF(_xlfn.XLOOKUP("Service_Insecure_Match",'Scoring_Config'!$A:$A,'Scoring_Config'!$D:$D,"Yes")="Yes",_xlfn.XLOOKUP("Service_Insecure_Match",'Scoring_Config'!$A:$A,'Scoring_Config'!$C:$C,5),0),"False,0")</f>
        <v>0</v>
      </c>
      <c r="AJ1305" cm="1">
        <f t="array" ref="AJ1305">IF(FALSE,"True," &amp; IF(_xlfn.XLOOKUP("Risky_Inbound",'Scoring_Config'!$A:$A,'Scoring_Config'!$D:$D,"Yes")="Yes",_xlfn.XLOOKUP("Risky_Inbound",'Scoring_Config'!$A:$A,'Scoring_Config'!$C:$C,50),0),"False,0")</f>
        <v>0</v>
      </c>
      <c r="AK1305" cm="1">
        <f t="array" ref="AK1305">IF(FALSE,"True," &amp; IF(_xlfn.XLOOKUP("Risky_Outbound",'Scoring_Config'!$A:$A,'Scoring_Config'!$D:$D,"Yes")="Yes",_xlfn.XLOOKUP("Risky_Outbound",'Scoring_Config'!$A:$A,'Scoring_Config'!$C:$C,25),0),"False,0")</f>
        <v>0</v>
      </c>
      <c r="AL1305" t="s">
        <v>6700</v>
      </c>
      <c r="AM1305" cm="1">
        <f t="array" ref="AM130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05" t="s">
        <v>6697</v>
      </c>
      <c r="AO1305" t="s">
        <v>6697</v>
      </c>
      <c r="AP1305" t="s">
        <v>6697</v>
      </c>
      <c r="AQ1305" cm="1">
        <f t="array" ref="AQ1305">IF(FALSE,"True," &amp; IF(_xlfn.XLOOKUP("Service_IsAny",'Scoring_Config'!$A:$A,'Scoring_Config'!$D:$D,"Yes")="Yes",_xlfn.XLOOKUP("Service_IsAny",'Scoring_Config'!$A:$A,'Scoring_Config'!$C:$C,0),0),"False,0")</f>
        <v>0</v>
      </c>
      <c r="AR1305">
        <v>0</v>
      </c>
      <c r="AS1305" cm="1">
        <f t="array" ref="AS1305">IF(FALSE,"True," &amp; IF(_xlfn.XLOOKUP("Service_RangeGt1000",'Scoring_Config'!$A:$A,'Scoring_Config'!$D:$D,"Yes")="Yes",_xlfn.XLOOKUP("Service_RangeGt1000",'Scoring_Config'!$A:$A,'Scoring_Config'!$C:$C,0),0),"False,0")</f>
        <v>0</v>
      </c>
      <c r="AT1305" cm="1">
        <f t="array" ref="AT1305">IF(FALSE,"True," &amp; IF(_xlfn.XLOOKUP("App_IsAny",'Scoring_Config'!$A:$A,'Scoring_Config'!$D:$D,"Yes")="Yes",_xlfn.XLOOKUP("App_IsAny",'Scoring_Config'!$A:$A,'Scoring_Config'!$C:$C,0),0),"False,0")</f>
        <v>0</v>
      </c>
      <c r="AU1305">
        <v>101</v>
      </c>
      <c r="AV1305" cm="1">
        <f t="array" ref="AV1305">IF(FALSE,"True," &amp; IF(_xlfn.XLOOKUP("App_RangeGt1000",'Scoring_Config'!$A:$A,'Scoring_Config'!$D:$D,"Yes")="Yes",_xlfn.XLOOKUP("App_RangeGt1000",'Scoring_Config'!$A:$A,'Scoring_Config'!$C:$C,0),0),"False,0")</f>
        <v>0</v>
      </c>
      <c r="AW1305" cm="1">
        <f t="array" ref="AW1305">IF(FALSE,"True," &amp; IF(_xlfn.XLOOKUP("Action_IsDenyOrDrop",'Scoring_Config'!$A:$A,'Scoring_Config'!$D:$D,"Yes")="Yes",_xlfn.XLOOKUP("Action_IsDenyOrDrop",'Scoring_Config'!$A:$A,'Scoring_Config'!$C:$C,0),0),"False,0")</f>
        <v>0</v>
      </c>
      <c r="AX1305" cm="1">
        <f t="array" ref="AX1305">IF(LEFT(AW1305,4)="True",0,(IF(LEFT(Y1305,4)="True",IF(_xlfn.XLOOKUP("Src_IsAny",'Scoring_Config'!$A:$A,'Scoring_Config'!$D:$D,"Yes")="Yes",_xlfn.XLOOKUP("Src_IsAny",'Scoring_Config'!$A:$A,'Scoring_Config'!$C:$C,10),0),0)+IF(LEFT(Z1305,4)="True",IF(_xlfn.XLOOKUP("Src_CIDR_Le_16",'Scoring_Config'!$A:$A,'Scoring_Config'!$D:$D,"Yes")="Yes",_xlfn.XLOOKUP("Src_CIDR_Le_16",'Scoring_Config'!$A:$A,'Scoring_Config'!$C:$C,10),0),0)+IF(LEFT(AA1305,4)="True",IF(_xlfn.XLOOKUP("Src_CIDR_17_22",'Scoring_Config'!$A:$A,'Scoring_Config'!$D:$D,"Yes")="Yes",_xlfn.XLOOKUP("Src_CIDR_17_22",'Scoring_Config'!$A:$A,'Scoring_Config'!$C:$C,5),0),0)+IF(LEFT(AB1305,4)="True",IF(_xlfn.XLOOKUP("Dst_IsAny",'Scoring_Config'!$A:$A,'Scoring_Config'!$D:$D,"Yes")="Yes",_xlfn.XLOOKUP("Dst_IsAny",'Scoring_Config'!$A:$A,'Scoring_Config'!$C:$C,10),0),0)+IF(LEFT(AC1305,4)="True",IF(_xlfn.XLOOKUP("Dst_CIDR_Le_16",'Scoring_Config'!$A:$A,'Scoring_Config'!$D:$D,"Yes")="Yes",_xlfn.XLOOKUP("Dst_CIDR_Le_16",'Scoring_Config'!$A:$A,'Scoring_Config'!$C:$C,10),0),0)+IF(LEFT(AD1305,4)="True",IF(_xlfn.XLOOKUP("Dst_CIDR_17_22",'Scoring_Config'!$A:$A,'Scoring_Config'!$D:$D,"Yes")="Yes",_xlfn.XLOOKUP("Dst_CIDR_17_22",'Scoring_Config'!$A:$A,'Scoring_Config'!$C:$C,5),0),0)+IF(LEFT(AE1305,4)="True",IF(_xlfn.XLOOKUP("SrcZone_IsAny",'Scoring_Config'!$A:$A,'Scoring_Config'!$D:$D,"Yes")="Yes",_xlfn.XLOOKUP("SrcZone_IsAny",'Scoring_Config'!$A:$A,'Scoring_Config'!$C:$C,10),0),0)+IF(LEFT(AF1305,4)="True",IF(_xlfn.XLOOKUP("DstZone_IsAny",'Scoring_Config'!$A:$A,'Scoring_Config'!$D:$D,"Yes")="Yes",_xlfn.XLOOKUP("DstZone_IsAny",'Scoring_Config'!$A:$A,'Scoring_Config'!$C:$C,10),0),0)+IF(LEFT(AG1305,4)="True",IF(_xlfn.XLOOKUP("Service_Any_OR_RangeGt1000",'Scoring_Config'!$A:$A,'Scoring_Config'!$D:$D,"Yes")="Yes",_xlfn.XLOOKUP("Service_Any_OR_RangeGt1000",'Scoring_Config'!$A:$A,'Scoring_Config'!$C:$C,10),0),0)+IF(LEFT(AH1305,4)="True",IF(_xlfn.XLOOKUP("App_Any_OR_RangeGt1000",'Scoring_Config'!$A:$A,'Scoring_Config'!$D:$D,"Yes")="Yes",_xlfn.XLOOKUP("App_Any_OR_RangeGt1000",'Scoring_Config'!$A:$A,'Scoring_Config'!$C:$C,10),0),0)+IF(LEFT(AI1305,4)="True",IF(_xlfn.XLOOKUP("Service_Insecure_Match",'Scoring_Config'!$A:$A,'Scoring_Config'!$D:$D,"Yes")="Yes",_xlfn.XLOOKUP("Service_Insecure_Match",'Scoring_Config'!$A:$A,'Scoring_Config'!$C:$C,5),0),0)+IF(LEFT(AJ1305,4)="True",IF(_xlfn.XLOOKUP("Risky_Inbound",'Scoring_Config'!$A:$A,'Scoring_Config'!$D:$D,"Yes")="Yes",_xlfn.XLOOKUP("Risky_Inbound",'Scoring_Config'!$A:$A,'Scoring_Config'!$C:$C,50),0),0)+IF(LEFT(AK1305,4)="True",IF(_xlfn.XLOOKUP("Risky_Outbound",'Scoring_Config'!$A:$A,'Scoring_Config'!$D:$D,"Yes")="Yes",_xlfn.XLOOKUP("Risky_Outbound",'Scoring_Config'!$A:$A,'Scoring_Config'!$C:$C,25),0),0)+IF(LEFT(AZ1305,4)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1305,FIND(",",AL1305)+1,100)),0)+IF(LEFT(AM1305,4)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1305,FIND(",",AN1305)+1,100)),0)+IF(_xlfn.XLOOKUP("Profile_Scoring",'Scoring_Config'!$A:$A,'Scoring_Config'!$D:$D,"Yes")="Yes",VALUE(MID(AO1305,FIND(",",AO1305)+1,100)),0)+IF(_xlfn.XLOOKUP("Options_Scoring",'Scoring_Config'!$A:$A,'Scoring_Config'!$D:$D,"Yes")="Yes",VALUE(MID(AP1305,FIND(",",AP1305)+1,100)),0)))</f>
        <v>0</v>
      </c>
      <c r="AZ1305" cm="1">
        <f t="array" ref="AZ1305">IF(FALSE,"True," &amp; IF(_xlfn.XLOOKUP("Migrate_Insecure",'Scoring_Config'!$A:$A,'Scoring_Config'!$D:$D,"Yes")="Yes",_xlfn.XLOOKUP("Migrate_Insecure",'Scoring_Config'!$A:$A,'Scoring_Config'!$C:$C,10),0),"False,0")</f>
        <v>0</v>
      </c>
    </row>
    <row r="1306" spans="1:52">
      <c r="A1306" t="s">
        <v>1979</v>
      </c>
      <c r="B1306" t="s">
        <v>3278</v>
      </c>
      <c r="C1306" t="s">
        <v>3542</v>
      </c>
      <c r="D1306" t="s">
        <v>3545</v>
      </c>
      <c r="E1306" t="s">
        <v>3563</v>
      </c>
      <c r="F1306" t="s">
        <v>3576</v>
      </c>
      <c r="G1306" t="s">
        <v>682</v>
      </c>
      <c r="H1306" t="s">
        <v>174</v>
      </c>
      <c r="I1306" t="s">
        <v>3991</v>
      </c>
      <c r="J1306" t="s">
        <v>683</v>
      </c>
      <c r="K1306" t="s">
        <v>174</v>
      </c>
      <c r="L1306" t="s">
        <v>1592</v>
      </c>
      <c r="M1306" t="s">
        <v>1974</v>
      </c>
      <c r="N1306" t="s">
        <v>4315</v>
      </c>
      <c r="O1306" t="s">
        <v>4319</v>
      </c>
      <c r="P1306" t="s">
        <v>4321</v>
      </c>
      <c r="Q1306" t="s">
        <v>4815</v>
      </c>
      <c r="R1306" t="s">
        <v>5451</v>
      </c>
      <c r="S1306" t="s">
        <v>5444</v>
      </c>
      <c r="T1306" t="s">
        <v>5892</v>
      </c>
      <c r="U1306" t="s">
        <v>6591</v>
      </c>
      <c r="Y1306" cm="1">
        <f t="array" ref="Y1306">IF(FALSE,"True," &amp; IF(_xlfn.XLOOKUP("Src_IsAny",'Scoring_Config'!$A:$A,'Scoring_Config'!$D:$D,"Yes")="Yes",_xlfn.XLOOKUP("Src_IsAny",'Scoring_Config'!$A:$A,'Scoring_Config'!$C:$C,10),0),"False,0")</f>
        <v>0</v>
      </c>
      <c r="Z1306" cm="1">
        <f t="array" ref="Z1306">IF(FALSE,"True," &amp; IF(_xlfn.XLOOKUP("Src_CIDR_Le_16",'Scoring_Config'!$A:$A,'Scoring_Config'!$D:$D,"Yes")="Yes",_xlfn.XLOOKUP("Src_CIDR_Le_16",'Scoring_Config'!$A:$A,'Scoring_Config'!$C:$C,10),0),"False,0")</f>
        <v>0</v>
      </c>
      <c r="AA1306" cm="1">
        <f t="array" ref="AA1306">IF(FALSE,"True," &amp; IF(_xlfn.XLOOKUP("Src_CIDR_17_22",'Scoring_Config'!$A:$A,'Scoring_Config'!$D:$D,"Yes")="Yes",_xlfn.XLOOKUP("Src_CIDR_17_22",'Scoring_Config'!$A:$A,'Scoring_Config'!$C:$C,5),0),"False,0")</f>
        <v>0</v>
      </c>
      <c r="AB1306" cm="1">
        <f t="array" ref="AB1306">IF(FALSE,"True," &amp; IF(_xlfn.XLOOKUP("Dst_IsAny",'Scoring_Config'!$A:$A,'Scoring_Config'!$D:$D,"Yes")="Yes",_xlfn.XLOOKUP("Dst_IsAny",'Scoring_Config'!$A:$A,'Scoring_Config'!$C:$C,10),0),"False,0")</f>
        <v>0</v>
      </c>
      <c r="AC1306" cm="1">
        <f t="array" ref="AC1306">IF(FALSE,"True," &amp; IF(_xlfn.XLOOKUP("Dst_CIDR_Le_16",'Scoring_Config'!$A:$A,'Scoring_Config'!$D:$D,"Yes")="Yes",_xlfn.XLOOKUP("Dst_CIDR_Le_16",'Scoring_Config'!$A:$A,'Scoring_Config'!$C:$C,10),0),"False,0")</f>
        <v>0</v>
      </c>
      <c r="AD1306" cm="1">
        <f t="array" ref="AD1306">IF(FALSE,"True," &amp; IF(_xlfn.XLOOKUP("Dst_CIDR_17_22",'Scoring_Config'!$A:$A,'Scoring_Config'!$D:$D,"Yes")="Yes",_xlfn.XLOOKUP("Dst_CIDR_17_22",'Scoring_Config'!$A:$A,'Scoring_Config'!$C:$C,5),0),"False,0")</f>
        <v>0</v>
      </c>
      <c r="AE1306" cm="1">
        <f t="array" ref="AE1306">IF(FALSE,"True," &amp; IF(_xlfn.XLOOKUP("SrcZone_IsAny",'Scoring_Config'!$A:$A,'Scoring_Config'!$D:$D,"Yes")="Yes",_xlfn.XLOOKUP("SrcZone_IsAny",'Scoring_Config'!$A:$A,'Scoring_Config'!$C:$C,10),0),"False,0")</f>
        <v>0</v>
      </c>
      <c r="AF1306" cm="1">
        <f t="array" ref="AF1306">IF(FALSE,"True," &amp; IF(_xlfn.XLOOKUP("DstZone_IsAny",'Scoring_Config'!$A:$A,'Scoring_Config'!$D:$D,"Yes")="Yes",_xlfn.XLOOKUP("DstZone_IsAny",'Scoring_Config'!$A:$A,'Scoring_Config'!$C:$C,10),0),"False,0")</f>
        <v>0</v>
      </c>
      <c r="AG1306" cm="1">
        <f t="array" ref="AG1306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306" cm="1">
        <f t="array" ref="AH1306">IF(TRUE,"True," &amp; IF(_xlfn.XLOOKUP("App_Any_OR_RangeGt1000",'Scoring_Config'!$A:$A,'Scoring_Config'!$D:$D,"Yes")="Yes",_xlfn.XLOOKUP("App_Any_OR_RangeGt1000",'Scoring_Config'!$A:$A,'Scoring_Config'!$C:$C,10),0),"False,0")</f>
        <v>0</v>
      </c>
      <c r="AI1306" cm="1">
        <f t="array" ref="AI1306">IF(TRUE,"True," &amp; IF(_xlfn.XLOOKUP("Service_Insecure_Match",'Scoring_Config'!$A:$A,'Scoring_Config'!$D:$D,"Yes")="Yes",_xlfn.XLOOKUP("Service_Insecure_Match",'Scoring_Config'!$A:$A,'Scoring_Config'!$C:$C,5),0),"False,0")</f>
        <v>0</v>
      </c>
      <c r="AJ1306" cm="1">
        <f t="array" ref="AJ1306">IF(FALSE,"True," &amp; IF(_xlfn.XLOOKUP("Risky_Inbound",'Scoring_Config'!$A:$A,'Scoring_Config'!$D:$D,"Yes")="Yes",_xlfn.XLOOKUP("Risky_Inbound",'Scoring_Config'!$A:$A,'Scoring_Config'!$C:$C,50),0),"False,0")</f>
        <v>0</v>
      </c>
      <c r="AK1306" cm="1">
        <f t="array" ref="AK1306">IF(FALSE,"True," &amp; IF(_xlfn.XLOOKUP("Risky_Outbound",'Scoring_Config'!$A:$A,'Scoring_Config'!$D:$D,"Yes")="Yes",_xlfn.XLOOKUP("Risky_Outbound",'Scoring_Config'!$A:$A,'Scoring_Config'!$C:$C,25),0),"False,0")</f>
        <v>0</v>
      </c>
      <c r="AL1306" t="s">
        <v>6700</v>
      </c>
      <c r="AM1306" cm="1">
        <f t="array" ref="AM130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06" t="s">
        <v>6697</v>
      </c>
      <c r="AO1306" t="s">
        <v>6697</v>
      </c>
      <c r="AP1306" t="s">
        <v>6697</v>
      </c>
      <c r="AQ1306" cm="1">
        <f t="array" ref="AQ1306">IF(FALSE,"True," &amp; IF(_xlfn.XLOOKUP("Service_IsAny",'Scoring_Config'!$A:$A,'Scoring_Config'!$D:$D,"Yes")="Yes",_xlfn.XLOOKUP("Service_IsAny",'Scoring_Config'!$A:$A,'Scoring_Config'!$C:$C,0),0),"False,0")</f>
        <v>0</v>
      </c>
      <c r="AR1306">
        <v>16411</v>
      </c>
      <c r="AS1306" cm="1">
        <f t="array" ref="AS1306">IF(TRUE,"True," &amp; IF(_xlfn.XLOOKUP("Service_RangeGt1000",'Scoring_Config'!$A:$A,'Scoring_Config'!$D:$D,"Yes")="Yes",_xlfn.XLOOKUP("Service_RangeGt1000",'Scoring_Config'!$A:$A,'Scoring_Config'!$C:$C,0),0),"False,0")</f>
        <v>0</v>
      </c>
      <c r="AT1306" cm="1">
        <f t="array" ref="AT1306">IF(TRUE,"True," &amp; IF(_xlfn.XLOOKUP("App_IsAny",'Scoring_Config'!$A:$A,'Scoring_Config'!$D:$D,"Yes")="Yes",_xlfn.XLOOKUP("App_IsAny",'Scoring_Config'!$A:$A,'Scoring_Config'!$C:$C,0),0),"False,0")</f>
        <v>0</v>
      </c>
      <c r="AU1306">
        <v>65535</v>
      </c>
      <c r="AV1306" cm="1">
        <f t="array" ref="AV1306">IF(TRUE,"True," &amp; IF(_xlfn.XLOOKUP("App_RangeGt1000",'Scoring_Config'!$A:$A,'Scoring_Config'!$D:$D,"Yes")="Yes",_xlfn.XLOOKUP("App_RangeGt1000",'Scoring_Config'!$A:$A,'Scoring_Config'!$C:$C,0),0),"False,0")</f>
        <v>0</v>
      </c>
      <c r="AW1306" cm="1">
        <f t="array" ref="AW1306">IF(FALSE,"True," &amp; IF(_xlfn.XLOOKUP("Action_IsDenyOrDrop",'Scoring_Config'!$A:$A,'Scoring_Config'!$D:$D,"Yes")="Yes",_xlfn.XLOOKUP("Action_IsDenyOrDrop",'Scoring_Config'!$A:$A,'Scoring_Config'!$C:$C,0),0),"False,0")</f>
        <v>0</v>
      </c>
      <c r="AX1306" cm="1">
        <f t="array" ref="AX1306">IF(LEFT(AW1306,4)="True",0,(IF(LEFT(Y1306,4)="True",IF(_xlfn.XLOOKUP("Src_IsAny",'Scoring_Config'!$A:$A,'Scoring_Config'!$D:$D,"Yes")="Yes",_xlfn.XLOOKUP("Src_IsAny",'Scoring_Config'!$A:$A,'Scoring_Config'!$C:$C,10),0),0)+IF(LEFT(Z1306,4)="True",IF(_xlfn.XLOOKUP("Src_CIDR_Le_16",'Scoring_Config'!$A:$A,'Scoring_Config'!$D:$D,"Yes")="Yes",_xlfn.XLOOKUP("Src_CIDR_Le_16",'Scoring_Config'!$A:$A,'Scoring_Config'!$C:$C,10),0),0)+IF(LEFT(AA1306,4)="True",IF(_xlfn.XLOOKUP("Src_CIDR_17_22",'Scoring_Config'!$A:$A,'Scoring_Config'!$D:$D,"Yes")="Yes",_xlfn.XLOOKUP("Src_CIDR_17_22",'Scoring_Config'!$A:$A,'Scoring_Config'!$C:$C,5),0),0)+IF(LEFT(AB1306,4)="True",IF(_xlfn.XLOOKUP("Dst_IsAny",'Scoring_Config'!$A:$A,'Scoring_Config'!$D:$D,"Yes")="Yes",_xlfn.XLOOKUP("Dst_IsAny",'Scoring_Config'!$A:$A,'Scoring_Config'!$C:$C,10),0),0)+IF(LEFT(AC1306,4)="True",IF(_xlfn.XLOOKUP("Dst_CIDR_Le_16",'Scoring_Config'!$A:$A,'Scoring_Config'!$D:$D,"Yes")="Yes",_xlfn.XLOOKUP("Dst_CIDR_Le_16",'Scoring_Config'!$A:$A,'Scoring_Config'!$C:$C,10),0),0)+IF(LEFT(AD1306,4)="True",IF(_xlfn.XLOOKUP("Dst_CIDR_17_22",'Scoring_Config'!$A:$A,'Scoring_Config'!$D:$D,"Yes")="Yes",_xlfn.XLOOKUP("Dst_CIDR_17_22",'Scoring_Config'!$A:$A,'Scoring_Config'!$C:$C,5),0),0)+IF(LEFT(AE1306,4)="True",IF(_xlfn.XLOOKUP("SrcZone_IsAny",'Scoring_Config'!$A:$A,'Scoring_Config'!$D:$D,"Yes")="Yes",_xlfn.XLOOKUP("SrcZone_IsAny",'Scoring_Config'!$A:$A,'Scoring_Config'!$C:$C,10),0),0)+IF(LEFT(AF1306,4)="True",IF(_xlfn.XLOOKUP("DstZone_IsAny",'Scoring_Config'!$A:$A,'Scoring_Config'!$D:$D,"Yes")="Yes",_xlfn.XLOOKUP("DstZone_IsAny",'Scoring_Config'!$A:$A,'Scoring_Config'!$C:$C,10),0),0)+IF(LEFT(AG1306,4)="True",IF(_xlfn.XLOOKUP("Service_Any_OR_RangeGt1000",'Scoring_Config'!$A:$A,'Scoring_Config'!$D:$D,"Yes")="Yes",_xlfn.XLOOKUP("Service_Any_OR_RangeGt1000",'Scoring_Config'!$A:$A,'Scoring_Config'!$C:$C,10),0),0)+IF(LEFT(AH1306,4)="True",IF(_xlfn.XLOOKUP("App_Any_OR_RangeGt1000",'Scoring_Config'!$A:$A,'Scoring_Config'!$D:$D,"Yes")="Yes",_xlfn.XLOOKUP("App_Any_OR_RangeGt1000",'Scoring_Config'!$A:$A,'Scoring_Config'!$C:$C,10),0),0)+IF(LEFT(AI1306,4)="True",IF(_xlfn.XLOOKUP("Service_Insecure_Match",'Scoring_Config'!$A:$A,'Scoring_Config'!$D:$D,"Yes")="Yes",_xlfn.XLOOKUP("Service_Insecure_Match",'Scoring_Config'!$A:$A,'Scoring_Config'!$C:$C,5),0),0)+IF(LEFT(AJ1306,4)="True",IF(_xlfn.XLOOKUP("Risky_Inbound",'Scoring_Config'!$A:$A,'Scoring_Config'!$D:$D,"Yes")="Yes",_xlfn.XLOOKUP("Risky_Inbound",'Scoring_Config'!$A:$A,'Scoring_Config'!$C:$C,50),0),0)+IF(LEFT(AK1306,4)="True",IF(_xlfn.XLOOKUP("Risky_Outbound",'Scoring_Config'!$A:$A,'Scoring_Config'!$D:$D,"Yes")="Yes",_xlfn.XLOOKUP("Risky_Outbound",'Scoring_Config'!$A:$A,'Scoring_Config'!$C:$C,25),0),0)+IF(LEFT(AZ1306,4)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1306,FIND(",",AL1306)+1,100)),0)+IF(LEFT(AM1306,4)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1306,FIND(",",AN1306)+1,100)),0)+IF(_xlfn.XLOOKUP("Profile_Scoring",'Scoring_Config'!$A:$A,'Scoring_Config'!$D:$D,"Yes")="Yes",VALUE(MID(AO1306,FIND(",",AO1306)+1,100)),0)+IF(_xlfn.XLOOKUP("Options_Scoring",'Scoring_Config'!$A:$A,'Scoring_Config'!$D:$D,"Yes")="Yes",VALUE(MID(AP1306,FIND(",",AP1306)+1,100)),0)))</f>
        <v>0</v>
      </c>
      <c r="AY1306" t="s">
        <v>6706</v>
      </c>
      <c r="AZ1306" cm="1">
        <f t="array" ref="AZ1306">IF(TRUE,"True," &amp; IF(_xlfn.XLOOKUP("Migrate_Insecure",'Scoring_Config'!$A:$A,'Scoring_Config'!$D:$D,"Yes")="Yes",_xlfn.XLOOKUP("Migrate_Insecure",'Scoring_Config'!$A:$A,'Scoring_Config'!$C:$C,10),0),"False,0")</f>
        <v>0</v>
      </c>
    </row>
    <row r="1307" spans="1:52">
      <c r="A1307" t="s">
        <v>1979</v>
      </c>
      <c r="B1307" t="s">
        <v>3279</v>
      </c>
      <c r="C1307" t="s">
        <v>3542</v>
      </c>
      <c r="D1307" t="s">
        <v>3545</v>
      </c>
      <c r="E1307" t="s">
        <v>3563</v>
      </c>
      <c r="F1307" t="s">
        <v>3991</v>
      </c>
      <c r="G1307" t="s">
        <v>683</v>
      </c>
      <c r="H1307" t="s">
        <v>174</v>
      </c>
      <c r="I1307" t="s">
        <v>3576</v>
      </c>
      <c r="J1307" t="s">
        <v>682</v>
      </c>
      <c r="K1307" t="s">
        <v>174</v>
      </c>
      <c r="L1307" t="s">
        <v>1592</v>
      </c>
      <c r="M1307" t="s">
        <v>1974</v>
      </c>
      <c r="N1307" t="s">
        <v>4315</v>
      </c>
      <c r="O1307" t="s">
        <v>4319</v>
      </c>
      <c r="P1307" t="s">
        <v>4321</v>
      </c>
      <c r="Q1307" t="s">
        <v>4815</v>
      </c>
      <c r="R1307" t="s">
        <v>5441</v>
      </c>
      <c r="S1307" t="s">
        <v>5444</v>
      </c>
      <c r="T1307" t="s">
        <v>5892</v>
      </c>
      <c r="U1307" t="s">
        <v>6591</v>
      </c>
      <c r="Y1307" cm="1">
        <f t="array" ref="Y1307">IF(FALSE,"True," &amp; IF(_xlfn.XLOOKUP("Src_IsAny",'Scoring_Config'!$A:$A,'Scoring_Config'!$D:$D,"Yes")="Yes",_xlfn.XLOOKUP("Src_IsAny",'Scoring_Config'!$A:$A,'Scoring_Config'!$C:$C,10),0),"False,0")</f>
        <v>0</v>
      </c>
      <c r="Z1307" cm="1">
        <f t="array" ref="Z1307">IF(FALSE,"True," &amp; IF(_xlfn.XLOOKUP("Src_CIDR_Le_16",'Scoring_Config'!$A:$A,'Scoring_Config'!$D:$D,"Yes")="Yes",_xlfn.XLOOKUP("Src_CIDR_Le_16",'Scoring_Config'!$A:$A,'Scoring_Config'!$C:$C,10),0),"False,0")</f>
        <v>0</v>
      </c>
      <c r="AA1307" cm="1">
        <f t="array" ref="AA1307">IF(FALSE,"True," &amp; IF(_xlfn.XLOOKUP("Src_CIDR_17_22",'Scoring_Config'!$A:$A,'Scoring_Config'!$D:$D,"Yes")="Yes",_xlfn.XLOOKUP("Src_CIDR_17_22",'Scoring_Config'!$A:$A,'Scoring_Config'!$C:$C,5),0),"False,0")</f>
        <v>0</v>
      </c>
      <c r="AB1307" cm="1">
        <f t="array" ref="AB1307">IF(FALSE,"True," &amp; IF(_xlfn.XLOOKUP("Dst_IsAny",'Scoring_Config'!$A:$A,'Scoring_Config'!$D:$D,"Yes")="Yes",_xlfn.XLOOKUP("Dst_IsAny",'Scoring_Config'!$A:$A,'Scoring_Config'!$C:$C,10),0),"False,0")</f>
        <v>0</v>
      </c>
      <c r="AC1307" cm="1">
        <f t="array" ref="AC1307">IF(FALSE,"True," &amp; IF(_xlfn.XLOOKUP("Dst_CIDR_Le_16",'Scoring_Config'!$A:$A,'Scoring_Config'!$D:$D,"Yes")="Yes",_xlfn.XLOOKUP("Dst_CIDR_Le_16",'Scoring_Config'!$A:$A,'Scoring_Config'!$C:$C,10),0),"False,0")</f>
        <v>0</v>
      </c>
      <c r="AD1307" cm="1">
        <f t="array" ref="AD1307">IF(FALSE,"True," &amp; IF(_xlfn.XLOOKUP("Dst_CIDR_17_22",'Scoring_Config'!$A:$A,'Scoring_Config'!$D:$D,"Yes")="Yes",_xlfn.XLOOKUP("Dst_CIDR_17_22",'Scoring_Config'!$A:$A,'Scoring_Config'!$C:$C,5),0),"False,0")</f>
        <v>0</v>
      </c>
      <c r="AE1307" cm="1">
        <f t="array" ref="AE1307">IF(FALSE,"True," &amp; IF(_xlfn.XLOOKUP("SrcZone_IsAny",'Scoring_Config'!$A:$A,'Scoring_Config'!$D:$D,"Yes")="Yes",_xlfn.XLOOKUP("SrcZone_IsAny",'Scoring_Config'!$A:$A,'Scoring_Config'!$C:$C,10),0),"False,0")</f>
        <v>0</v>
      </c>
      <c r="AF1307" cm="1">
        <f t="array" ref="AF1307">IF(FALSE,"True," &amp; IF(_xlfn.XLOOKUP("DstZone_IsAny",'Scoring_Config'!$A:$A,'Scoring_Config'!$D:$D,"Yes")="Yes",_xlfn.XLOOKUP("DstZone_IsAny",'Scoring_Config'!$A:$A,'Scoring_Config'!$C:$C,10),0),"False,0")</f>
        <v>0</v>
      </c>
      <c r="AG1307" cm="1">
        <f t="array" ref="AG1307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307" cm="1">
        <f t="array" ref="AH1307">IF(TRUE,"True," &amp; IF(_xlfn.XLOOKUP("App_Any_OR_RangeGt1000",'Scoring_Config'!$A:$A,'Scoring_Config'!$D:$D,"Yes")="Yes",_xlfn.XLOOKUP("App_Any_OR_RangeGt1000",'Scoring_Config'!$A:$A,'Scoring_Config'!$C:$C,10),0),"False,0")</f>
        <v>0</v>
      </c>
      <c r="AI1307" cm="1">
        <f t="array" ref="AI1307">IF(TRUE,"True," &amp; IF(_xlfn.XLOOKUP("Service_Insecure_Match",'Scoring_Config'!$A:$A,'Scoring_Config'!$D:$D,"Yes")="Yes",_xlfn.XLOOKUP("Service_Insecure_Match",'Scoring_Config'!$A:$A,'Scoring_Config'!$C:$C,5),0),"False,0")</f>
        <v>0</v>
      </c>
      <c r="AJ1307" cm="1">
        <f t="array" ref="AJ1307">IF(FALSE,"True," &amp; IF(_xlfn.XLOOKUP("Risky_Inbound",'Scoring_Config'!$A:$A,'Scoring_Config'!$D:$D,"Yes")="Yes",_xlfn.XLOOKUP("Risky_Inbound",'Scoring_Config'!$A:$A,'Scoring_Config'!$C:$C,50),0),"False,0")</f>
        <v>0</v>
      </c>
      <c r="AK1307" cm="1">
        <f t="array" ref="AK1307">IF(FALSE,"True," &amp; IF(_xlfn.XLOOKUP("Risky_Outbound",'Scoring_Config'!$A:$A,'Scoring_Config'!$D:$D,"Yes")="Yes",_xlfn.XLOOKUP("Risky_Outbound",'Scoring_Config'!$A:$A,'Scoring_Config'!$C:$C,25),0),"False,0")</f>
        <v>0</v>
      </c>
      <c r="AL1307" t="s">
        <v>6700</v>
      </c>
      <c r="AM1307" cm="1">
        <f t="array" ref="AM130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07" t="s">
        <v>6697</v>
      </c>
      <c r="AO1307" t="s">
        <v>6697</v>
      </c>
      <c r="AP1307" t="s">
        <v>6697</v>
      </c>
      <c r="AQ1307" cm="1">
        <f t="array" ref="AQ1307">IF(FALSE,"True," &amp; IF(_xlfn.XLOOKUP("Service_IsAny",'Scoring_Config'!$A:$A,'Scoring_Config'!$D:$D,"Yes")="Yes",_xlfn.XLOOKUP("Service_IsAny",'Scoring_Config'!$A:$A,'Scoring_Config'!$C:$C,0),0),"False,0")</f>
        <v>0</v>
      </c>
      <c r="AR1307">
        <v>16411</v>
      </c>
      <c r="AS1307" cm="1">
        <f t="array" ref="AS1307">IF(TRUE,"True," &amp; IF(_xlfn.XLOOKUP("Service_RangeGt1000",'Scoring_Config'!$A:$A,'Scoring_Config'!$D:$D,"Yes")="Yes",_xlfn.XLOOKUP("Service_RangeGt1000",'Scoring_Config'!$A:$A,'Scoring_Config'!$C:$C,0),0),"False,0")</f>
        <v>0</v>
      </c>
      <c r="AT1307" cm="1">
        <f t="array" ref="AT1307">IF(TRUE,"True," &amp; IF(_xlfn.XLOOKUP("App_IsAny",'Scoring_Config'!$A:$A,'Scoring_Config'!$D:$D,"Yes")="Yes",_xlfn.XLOOKUP("App_IsAny",'Scoring_Config'!$A:$A,'Scoring_Config'!$C:$C,0),0),"False,0")</f>
        <v>0</v>
      </c>
      <c r="AU1307">
        <v>65535</v>
      </c>
      <c r="AV1307" cm="1">
        <f t="array" ref="AV1307">IF(TRUE,"True," &amp; IF(_xlfn.XLOOKUP("App_RangeGt1000",'Scoring_Config'!$A:$A,'Scoring_Config'!$D:$D,"Yes")="Yes",_xlfn.XLOOKUP("App_RangeGt1000",'Scoring_Config'!$A:$A,'Scoring_Config'!$C:$C,0),0),"False,0")</f>
        <v>0</v>
      </c>
      <c r="AW1307" cm="1">
        <f t="array" ref="AW1307">IF(FALSE,"True," &amp; IF(_xlfn.XLOOKUP("Action_IsDenyOrDrop",'Scoring_Config'!$A:$A,'Scoring_Config'!$D:$D,"Yes")="Yes",_xlfn.XLOOKUP("Action_IsDenyOrDrop",'Scoring_Config'!$A:$A,'Scoring_Config'!$C:$C,0),0),"False,0")</f>
        <v>0</v>
      </c>
      <c r="AX1307" cm="1">
        <f t="array" ref="AX1307">IF(LEFT(AW1307,4)="True",0,(IF(LEFT(Y1307,4)="True",IF(_xlfn.XLOOKUP("Src_IsAny",'Scoring_Config'!$A:$A,'Scoring_Config'!$D:$D,"Yes")="Yes",_xlfn.XLOOKUP("Src_IsAny",'Scoring_Config'!$A:$A,'Scoring_Config'!$C:$C,10),0),0)+IF(LEFT(Z1307,4)="True",IF(_xlfn.XLOOKUP("Src_CIDR_Le_16",'Scoring_Config'!$A:$A,'Scoring_Config'!$D:$D,"Yes")="Yes",_xlfn.XLOOKUP("Src_CIDR_Le_16",'Scoring_Config'!$A:$A,'Scoring_Config'!$C:$C,10),0),0)+IF(LEFT(AA1307,4)="True",IF(_xlfn.XLOOKUP("Src_CIDR_17_22",'Scoring_Config'!$A:$A,'Scoring_Config'!$D:$D,"Yes")="Yes",_xlfn.XLOOKUP("Src_CIDR_17_22",'Scoring_Config'!$A:$A,'Scoring_Config'!$C:$C,5),0),0)+IF(LEFT(AB1307,4)="True",IF(_xlfn.XLOOKUP("Dst_IsAny",'Scoring_Config'!$A:$A,'Scoring_Config'!$D:$D,"Yes")="Yes",_xlfn.XLOOKUP("Dst_IsAny",'Scoring_Config'!$A:$A,'Scoring_Config'!$C:$C,10),0),0)+IF(LEFT(AC1307,4)="True",IF(_xlfn.XLOOKUP("Dst_CIDR_Le_16",'Scoring_Config'!$A:$A,'Scoring_Config'!$D:$D,"Yes")="Yes",_xlfn.XLOOKUP("Dst_CIDR_Le_16",'Scoring_Config'!$A:$A,'Scoring_Config'!$C:$C,10),0),0)+IF(LEFT(AD1307,4)="True",IF(_xlfn.XLOOKUP("Dst_CIDR_17_22",'Scoring_Config'!$A:$A,'Scoring_Config'!$D:$D,"Yes")="Yes",_xlfn.XLOOKUP("Dst_CIDR_17_22",'Scoring_Config'!$A:$A,'Scoring_Config'!$C:$C,5),0),0)+IF(LEFT(AE1307,4)="True",IF(_xlfn.XLOOKUP("SrcZone_IsAny",'Scoring_Config'!$A:$A,'Scoring_Config'!$D:$D,"Yes")="Yes",_xlfn.XLOOKUP("SrcZone_IsAny",'Scoring_Config'!$A:$A,'Scoring_Config'!$C:$C,10),0),0)+IF(LEFT(AF1307,4)="True",IF(_xlfn.XLOOKUP("DstZone_IsAny",'Scoring_Config'!$A:$A,'Scoring_Config'!$D:$D,"Yes")="Yes",_xlfn.XLOOKUP("DstZone_IsAny",'Scoring_Config'!$A:$A,'Scoring_Config'!$C:$C,10),0),0)+IF(LEFT(AG1307,4)="True",IF(_xlfn.XLOOKUP("Service_Any_OR_RangeGt1000",'Scoring_Config'!$A:$A,'Scoring_Config'!$D:$D,"Yes")="Yes",_xlfn.XLOOKUP("Service_Any_OR_RangeGt1000",'Scoring_Config'!$A:$A,'Scoring_Config'!$C:$C,10),0),0)+IF(LEFT(AH1307,4)="True",IF(_xlfn.XLOOKUP("App_Any_OR_RangeGt1000",'Scoring_Config'!$A:$A,'Scoring_Config'!$D:$D,"Yes")="Yes",_xlfn.XLOOKUP("App_Any_OR_RangeGt1000",'Scoring_Config'!$A:$A,'Scoring_Config'!$C:$C,10),0),0)+IF(LEFT(AI1307,4)="True",IF(_xlfn.XLOOKUP("Service_Insecure_Match",'Scoring_Config'!$A:$A,'Scoring_Config'!$D:$D,"Yes")="Yes",_xlfn.XLOOKUP("Service_Insecure_Match",'Scoring_Config'!$A:$A,'Scoring_Config'!$C:$C,5),0),0)+IF(LEFT(AJ1307,4)="True",IF(_xlfn.XLOOKUP("Risky_Inbound",'Scoring_Config'!$A:$A,'Scoring_Config'!$D:$D,"Yes")="Yes",_xlfn.XLOOKUP("Risky_Inbound",'Scoring_Config'!$A:$A,'Scoring_Config'!$C:$C,50),0),0)+IF(LEFT(AK1307,4)="True",IF(_xlfn.XLOOKUP("Risky_Outbound",'Scoring_Config'!$A:$A,'Scoring_Config'!$D:$D,"Yes")="Yes",_xlfn.XLOOKUP("Risky_Outbound",'Scoring_Config'!$A:$A,'Scoring_Config'!$C:$C,25),0),0)+IF(LEFT(AZ1307,4)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1307,FIND(",",AL1307)+1,100)),0)+IF(LEFT(AM1307,4)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1307,FIND(",",AN1307)+1,100)),0)+IF(_xlfn.XLOOKUP("Profile_Scoring",'Scoring_Config'!$A:$A,'Scoring_Config'!$D:$D,"Yes")="Yes",VALUE(MID(AO1307,FIND(",",AO1307)+1,100)),0)+IF(_xlfn.XLOOKUP("Options_Scoring",'Scoring_Config'!$A:$A,'Scoring_Config'!$D:$D,"Yes")="Yes",VALUE(MID(AP1307,FIND(",",AP1307)+1,100)),0)))</f>
        <v>0</v>
      </c>
      <c r="AY1307" t="s">
        <v>6706</v>
      </c>
      <c r="AZ1307" cm="1">
        <f t="array" ref="AZ1307">IF(TRUE,"True," &amp; IF(_xlfn.XLOOKUP("Migrate_Insecure",'Scoring_Config'!$A:$A,'Scoring_Config'!$D:$D,"Yes")="Yes",_xlfn.XLOOKUP("Migrate_Insecure",'Scoring_Config'!$A:$A,'Scoring_Config'!$C:$C,10),0),"False,0")</f>
        <v>0</v>
      </c>
    </row>
    <row r="1308" spans="1:52">
      <c r="A1308" t="s">
        <v>1979</v>
      </c>
      <c r="B1308" t="s">
        <v>3280</v>
      </c>
      <c r="C1308" t="s">
        <v>3542</v>
      </c>
      <c r="D1308" t="s">
        <v>3545</v>
      </c>
      <c r="E1308" t="s">
        <v>3563</v>
      </c>
      <c r="F1308" t="s">
        <v>3576</v>
      </c>
      <c r="G1308" t="s">
        <v>684</v>
      </c>
      <c r="H1308" t="s">
        <v>174</v>
      </c>
      <c r="I1308" t="s">
        <v>3991</v>
      </c>
      <c r="J1308" t="s">
        <v>685</v>
      </c>
      <c r="K1308" t="s">
        <v>174</v>
      </c>
      <c r="L1308" t="s">
        <v>1592</v>
      </c>
      <c r="M1308" t="s">
        <v>1974</v>
      </c>
      <c r="N1308" t="s">
        <v>4315</v>
      </c>
      <c r="O1308" t="s">
        <v>4319</v>
      </c>
      <c r="P1308" t="s">
        <v>4321</v>
      </c>
      <c r="Q1308" t="s">
        <v>4815</v>
      </c>
      <c r="R1308" t="s">
        <v>5441</v>
      </c>
      <c r="S1308" t="s">
        <v>5458</v>
      </c>
      <c r="T1308" t="s">
        <v>5892</v>
      </c>
      <c r="U1308" t="s">
        <v>6592</v>
      </c>
      <c r="Y1308" cm="1">
        <f t="array" ref="Y1308">IF(FALSE,"True," &amp; IF(_xlfn.XLOOKUP("Src_IsAny",'Scoring_Config'!$A:$A,'Scoring_Config'!$D:$D,"Yes")="Yes",_xlfn.XLOOKUP("Src_IsAny",'Scoring_Config'!$A:$A,'Scoring_Config'!$C:$C,10),0),"False,0")</f>
        <v>0</v>
      </c>
      <c r="Z1308" cm="1">
        <f t="array" ref="Z1308">IF(FALSE,"True," &amp; IF(_xlfn.XLOOKUP("Src_CIDR_Le_16",'Scoring_Config'!$A:$A,'Scoring_Config'!$D:$D,"Yes")="Yes",_xlfn.XLOOKUP("Src_CIDR_Le_16",'Scoring_Config'!$A:$A,'Scoring_Config'!$C:$C,10),0),"False,0")</f>
        <v>0</v>
      </c>
      <c r="AA1308" cm="1">
        <f t="array" ref="AA1308">IF(FALSE,"True," &amp; IF(_xlfn.XLOOKUP("Src_CIDR_17_22",'Scoring_Config'!$A:$A,'Scoring_Config'!$D:$D,"Yes")="Yes",_xlfn.XLOOKUP("Src_CIDR_17_22",'Scoring_Config'!$A:$A,'Scoring_Config'!$C:$C,5),0),"False,0")</f>
        <v>0</v>
      </c>
      <c r="AB1308" cm="1">
        <f t="array" ref="AB1308">IF(FALSE,"True," &amp; IF(_xlfn.XLOOKUP("Dst_IsAny",'Scoring_Config'!$A:$A,'Scoring_Config'!$D:$D,"Yes")="Yes",_xlfn.XLOOKUP("Dst_IsAny",'Scoring_Config'!$A:$A,'Scoring_Config'!$C:$C,10),0),"False,0")</f>
        <v>0</v>
      </c>
      <c r="AC1308" cm="1">
        <f t="array" ref="AC1308">IF(FALSE,"True," &amp; IF(_xlfn.XLOOKUP("Dst_CIDR_Le_16",'Scoring_Config'!$A:$A,'Scoring_Config'!$D:$D,"Yes")="Yes",_xlfn.XLOOKUP("Dst_CIDR_Le_16",'Scoring_Config'!$A:$A,'Scoring_Config'!$C:$C,10),0),"False,0")</f>
        <v>0</v>
      </c>
      <c r="AD1308" cm="1">
        <f t="array" ref="AD1308">IF(FALSE,"True," &amp; IF(_xlfn.XLOOKUP("Dst_CIDR_17_22",'Scoring_Config'!$A:$A,'Scoring_Config'!$D:$D,"Yes")="Yes",_xlfn.XLOOKUP("Dst_CIDR_17_22",'Scoring_Config'!$A:$A,'Scoring_Config'!$C:$C,5),0),"False,0")</f>
        <v>0</v>
      </c>
      <c r="AE1308" cm="1">
        <f t="array" ref="AE1308">IF(FALSE,"True," &amp; IF(_xlfn.XLOOKUP("SrcZone_IsAny",'Scoring_Config'!$A:$A,'Scoring_Config'!$D:$D,"Yes")="Yes",_xlfn.XLOOKUP("SrcZone_IsAny",'Scoring_Config'!$A:$A,'Scoring_Config'!$C:$C,10),0),"False,0")</f>
        <v>0</v>
      </c>
      <c r="AF1308" cm="1">
        <f t="array" ref="AF1308">IF(FALSE,"True," &amp; IF(_xlfn.XLOOKUP("DstZone_IsAny",'Scoring_Config'!$A:$A,'Scoring_Config'!$D:$D,"Yes")="Yes",_xlfn.XLOOKUP("DstZone_IsAny",'Scoring_Config'!$A:$A,'Scoring_Config'!$C:$C,10),0),"False,0")</f>
        <v>0</v>
      </c>
      <c r="AG1308" cm="1">
        <f t="array" ref="AG1308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308" cm="1">
        <f t="array" ref="AH1308">IF(TRUE,"True," &amp; IF(_xlfn.XLOOKUP("App_Any_OR_RangeGt1000",'Scoring_Config'!$A:$A,'Scoring_Config'!$D:$D,"Yes")="Yes",_xlfn.XLOOKUP("App_Any_OR_RangeGt1000",'Scoring_Config'!$A:$A,'Scoring_Config'!$C:$C,10),0),"False,0")</f>
        <v>0</v>
      </c>
      <c r="AI1308" cm="1">
        <f t="array" ref="AI1308">IF(TRUE,"True," &amp; IF(_xlfn.XLOOKUP("Service_Insecure_Match",'Scoring_Config'!$A:$A,'Scoring_Config'!$D:$D,"Yes")="Yes",_xlfn.XLOOKUP("Service_Insecure_Match",'Scoring_Config'!$A:$A,'Scoring_Config'!$C:$C,5),0),"False,0")</f>
        <v>0</v>
      </c>
      <c r="AJ1308" cm="1">
        <f t="array" ref="AJ1308">IF(FALSE,"True," &amp; IF(_xlfn.XLOOKUP("Risky_Inbound",'Scoring_Config'!$A:$A,'Scoring_Config'!$D:$D,"Yes")="Yes",_xlfn.XLOOKUP("Risky_Inbound",'Scoring_Config'!$A:$A,'Scoring_Config'!$C:$C,50),0),"False,0")</f>
        <v>0</v>
      </c>
      <c r="AK1308" cm="1">
        <f t="array" ref="AK1308">IF(FALSE,"True," &amp; IF(_xlfn.XLOOKUP("Risky_Outbound",'Scoring_Config'!$A:$A,'Scoring_Config'!$D:$D,"Yes")="Yes",_xlfn.XLOOKUP("Risky_Outbound",'Scoring_Config'!$A:$A,'Scoring_Config'!$C:$C,25),0),"False,0")</f>
        <v>0</v>
      </c>
      <c r="AL1308" t="s">
        <v>6700</v>
      </c>
      <c r="AM1308" cm="1">
        <f t="array" ref="AM130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08" t="s">
        <v>6697</v>
      </c>
      <c r="AO1308" t="s">
        <v>6697</v>
      </c>
      <c r="AP1308" t="s">
        <v>6697</v>
      </c>
      <c r="AQ1308" cm="1">
        <f t="array" ref="AQ1308">IF(FALSE,"True," &amp; IF(_xlfn.XLOOKUP("Service_IsAny",'Scoring_Config'!$A:$A,'Scoring_Config'!$D:$D,"Yes")="Yes",_xlfn.XLOOKUP("Service_IsAny",'Scoring_Config'!$A:$A,'Scoring_Config'!$C:$C,0),0),"False,0")</f>
        <v>0</v>
      </c>
      <c r="AR1308">
        <v>16411</v>
      </c>
      <c r="AS1308" cm="1">
        <f t="array" ref="AS1308">IF(TRUE,"True," &amp; IF(_xlfn.XLOOKUP("Service_RangeGt1000",'Scoring_Config'!$A:$A,'Scoring_Config'!$D:$D,"Yes")="Yes",_xlfn.XLOOKUP("Service_RangeGt1000",'Scoring_Config'!$A:$A,'Scoring_Config'!$C:$C,0),0),"False,0")</f>
        <v>0</v>
      </c>
      <c r="AT1308" cm="1">
        <f t="array" ref="AT1308">IF(TRUE,"True," &amp; IF(_xlfn.XLOOKUP("App_IsAny",'Scoring_Config'!$A:$A,'Scoring_Config'!$D:$D,"Yes")="Yes",_xlfn.XLOOKUP("App_IsAny",'Scoring_Config'!$A:$A,'Scoring_Config'!$C:$C,0),0),"False,0")</f>
        <v>0</v>
      </c>
      <c r="AU1308">
        <v>65535</v>
      </c>
      <c r="AV1308" cm="1">
        <f t="array" ref="AV1308">IF(TRUE,"True," &amp; IF(_xlfn.XLOOKUP("App_RangeGt1000",'Scoring_Config'!$A:$A,'Scoring_Config'!$D:$D,"Yes")="Yes",_xlfn.XLOOKUP("App_RangeGt1000",'Scoring_Config'!$A:$A,'Scoring_Config'!$C:$C,0),0),"False,0")</f>
        <v>0</v>
      </c>
      <c r="AW1308" cm="1">
        <f t="array" ref="AW1308">IF(FALSE,"True," &amp; IF(_xlfn.XLOOKUP("Action_IsDenyOrDrop",'Scoring_Config'!$A:$A,'Scoring_Config'!$D:$D,"Yes")="Yes",_xlfn.XLOOKUP("Action_IsDenyOrDrop",'Scoring_Config'!$A:$A,'Scoring_Config'!$C:$C,0),0),"False,0")</f>
        <v>0</v>
      </c>
      <c r="AX1308" cm="1">
        <f t="array" ref="AX1308">IF(LEFT(AW1308,4)="True",0,(IF(LEFT(Y1308,4)="True",IF(_xlfn.XLOOKUP("Src_IsAny",'Scoring_Config'!$A:$A,'Scoring_Config'!$D:$D,"Yes")="Yes",_xlfn.XLOOKUP("Src_IsAny",'Scoring_Config'!$A:$A,'Scoring_Config'!$C:$C,10),0),0)+IF(LEFT(Z1308,4)="True",IF(_xlfn.XLOOKUP("Src_CIDR_Le_16",'Scoring_Config'!$A:$A,'Scoring_Config'!$D:$D,"Yes")="Yes",_xlfn.XLOOKUP("Src_CIDR_Le_16",'Scoring_Config'!$A:$A,'Scoring_Config'!$C:$C,10),0),0)+IF(LEFT(AA1308,4)="True",IF(_xlfn.XLOOKUP("Src_CIDR_17_22",'Scoring_Config'!$A:$A,'Scoring_Config'!$D:$D,"Yes")="Yes",_xlfn.XLOOKUP("Src_CIDR_17_22",'Scoring_Config'!$A:$A,'Scoring_Config'!$C:$C,5),0),0)+IF(LEFT(AB1308,4)="True",IF(_xlfn.XLOOKUP("Dst_IsAny",'Scoring_Config'!$A:$A,'Scoring_Config'!$D:$D,"Yes")="Yes",_xlfn.XLOOKUP("Dst_IsAny",'Scoring_Config'!$A:$A,'Scoring_Config'!$C:$C,10),0),0)+IF(LEFT(AC1308,4)="True",IF(_xlfn.XLOOKUP("Dst_CIDR_Le_16",'Scoring_Config'!$A:$A,'Scoring_Config'!$D:$D,"Yes")="Yes",_xlfn.XLOOKUP("Dst_CIDR_Le_16",'Scoring_Config'!$A:$A,'Scoring_Config'!$C:$C,10),0),0)+IF(LEFT(AD1308,4)="True",IF(_xlfn.XLOOKUP("Dst_CIDR_17_22",'Scoring_Config'!$A:$A,'Scoring_Config'!$D:$D,"Yes")="Yes",_xlfn.XLOOKUP("Dst_CIDR_17_22",'Scoring_Config'!$A:$A,'Scoring_Config'!$C:$C,5),0),0)+IF(LEFT(AE1308,4)="True",IF(_xlfn.XLOOKUP("SrcZone_IsAny",'Scoring_Config'!$A:$A,'Scoring_Config'!$D:$D,"Yes")="Yes",_xlfn.XLOOKUP("SrcZone_IsAny",'Scoring_Config'!$A:$A,'Scoring_Config'!$C:$C,10),0),0)+IF(LEFT(AF1308,4)="True",IF(_xlfn.XLOOKUP("DstZone_IsAny",'Scoring_Config'!$A:$A,'Scoring_Config'!$D:$D,"Yes")="Yes",_xlfn.XLOOKUP("DstZone_IsAny",'Scoring_Config'!$A:$A,'Scoring_Config'!$C:$C,10),0),0)+IF(LEFT(AG1308,4)="True",IF(_xlfn.XLOOKUP("Service_Any_OR_RangeGt1000",'Scoring_Config'!$A:$A,'Scoring_Config'!$D:$D,"Yes")="Yes",_xlfn.XLOOKUP("Service_Any_OR_RangeGt1000",'Scoring_Config'!$A:$A,'Scoring_Config'!$C:$C,10),0),0)+IF(LEFT(AH1308,4)="True",IF(_xlfn.XLOOKUP("App_Any_OR_RangeGt1000",'Scoring_Config'!$A:$A,'Scoring_Config'!$D:$D,"Yes")="Yes",_xlfn.XLOOKUP("App_Any_OR_RangeGt1000",'Scoring_Config'!$A:$A,'Scoring_Config'!$C:$C,10),0),0)+IF(LEFT(AI1308,4)="True",IF(_xlfn.XLOOKUP("Service_Insecure_Match",'Scoring_Config'!$A:$A,'Scoring_Config'!$D:$D,"Yes")="Yes",_xlfn.XLOOKUP("Service_Insecure_Match",'Scoring_Config'!$A:$A,'Scoring_Config'!$C:$C,5),0),0)+IF(LEFT(AJ1308,4)="True",IF(_xlfn.XLOOKUP("Risky_Inbound",'Scoring_Config'!$A:$A,'Scoring_Config'!$D:$D,"Yes")="Yes",_xlfn.XLOOKUP("Risky_Inbound",'Scoring_Config'!$A:$A,'Scoring_Config'!$C:$C,50),0),0)+IF(LEFT(AK1308,4)="True",IF(_xlfn.XLOOKUP("Risky_Outbound",'Scoring_Config'!$A:$A,'Scoring_Config'!$D:$D,"Yes")="Yes",_xlfn.XLOOKUP("Risky_Outbound",'Scoring_Config'!$A:$A,'Scoring_Config'!$C:$C,25),0),0)+IF(LEFT(AZ1308,4)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1308,FIND(",",AL1308)+1,100)),0)+IF(LEFT(AM1308,4)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1308,FIND(",",AN1308)+1,100)),0)+IF(_xlfn.XLOOKUP("Profile_Scoring",'Scoring_Config'!$A:$A,'Scoring_Config'!$D:$D,"Yes")="Yes",VALUE(MID(AO1308,FIND(",",AO1308)+1,100)),0)+IF(_xlfn.XLOOKUP("Options_Scoring",'Scoring_Config'!$A:$A,'Scoring_Config'!$D:$D,"Yes")="Yes",VALUE(MID(AP1308,FIND(",",AP1308)+1,100)),0)))</f>
        <v>0</v>
      </c>
      <c r="AY1308" t="s">
        <v>6706</v>
      </c>
      <c r="AZ1308" cm="1">
        <f t="array" ref="AZ1308">IF(TRUE,"True," &amp; IF(_xlfn.XLOOKUP("Migrate_Insecure",'Scoring_Config'!$A:$A,'Scoring_Config'!$D:$D,"Yes")="Yes",_xlfn.XLOOKUP("Migrate_Insecure",'Scoring_Config'!$A:$A,'Scoring_Config'!$C:$C,10),0),"False,0")</f>
        <v>0</v>
      </c>
    </row>
    <row r="1309" spans="1:52">
      <c r="A1309" t="s">
        <v>1979</v>
      </c>
      <c r="B1309" t="s">
        <v>3281</v>
      </c>
      <c r="C1309" t="s">
        <v>3542</v>
      </c>
      <c r="D1309" t="s">
        <v>3545</v>
      </c>
      <c r="E1309" t="s">
        <v>3563</v>
      </c>
      <c r="F1309" t="s">
        <v>3991</v>
      </c>
      <c r="G1309" t="s">
        <v>685</v>
      </c>
      <c r="H1309" t="s">
        <v>174</v>
      </c>
      <c r="I1309" t="s">
        <v>3576</v>
      </c>
      <c r="J1309" t="s">
        <v>684</v>
      </c>
      <c r="K1309" t="s">
        <v>174</v>
      </c>
      <c r="L1309" t="s">
        <v>1592</v>
      </c>
      <c r="M1309" t="s">
        <v>1974</v>
      </c>
      <c r="N1309" t="s">
        <v>4315</v>
      </c>
      <c r="O1309" t="s">
        <v>4319</v>
      </c>
      <c r="P1309" t="s">
        <v>4321</v>
      </c>
      <c r="Q1309" t="s">
        <v>4815</v>
      </c>
      <c r="R1309" t="s">
        <v>5440</v>
      </c>
      <c r="S1309" t="s">
        <v>5444</v>
      </c>
      <c r="T1309" t="s">
        <v>5892</v>
      </c>
      <c r="U1309" t="s">
        <v>6593</v>
      </c>
      <c r="Y1309" cm="1">
        <f t="array" ref="Y1309">IF(FALSE,"True," &amp; IF(_xlfn.XLOOKUP("Src_IsAny",'Scoring_Config'!$A:$A,'Scoring_Config'!$D:$D,"Yes")="Yes",_xlfn.XLOOKUP("Src_IsAny",'Scoring_Config'!$A:$A,'Scoring_Config'!$C:$C,10),0),"False,0")</f>
        <v>0</v>
      </c>
      <c r="Z1309" cm="1">
        <f t="array" ref="Z1309">IF(FALSE,"True," &amp; IF(_xlfn.XLOOKUP("Src_CIDR_Le_16",'Scoring_Config'!$A:$A,'Scoring_Config'!$D:$D,"Yes")="Yes",_xlfn.XLOOKUP("Src_CIDR_Le_16",'Scoring_Config'!$A:$A,'Scoring_Config'!$C:$C,10),0),"False,0")</f>
        <v>0</v>
      </c>
      <c r="AA1309" cm="1">
        <f t="array" ref="AA1309">IF(FALSE,"True," &amp; IF(_xlfn.XLOOKUP("Src_CIDR_17_22",'Scoring_Config'!$A:$A,'Scoring_Config'!$D:$D,"Yes")="Yes",_xlfn.XLOOKUP("Src_CIDR_17_22",'Scoring_Config'!$A:$A,'Scoring_Config'!$C:$C,5),0),"False,0")</f>
        <v>0</v>
      </c>
      <c r="AB1309" cm="1">
        <f t="array" ref="AB1309">IF(FALSE,"True," &amp; IF(_xlfn.XLOOKUP("Dst_IsAny",'Scoring_Config'!$A:$A,'Scoring_Config'!$D:$D,"Yes")="Yes",_xlfn.XLOOKUP("Dst_IsAny",'Scoring_Config'!$A:$A,'Scoring_Config'!$C:$C,10),0),"False,0")</f>
        <v>0</v>
      </c>
      <c r="AC1309" cm="1">
        <f t="array" ref="AC1309">IF(FALSE,"True," &amp; IF(_xlfn.XLOOKUP("Dst_CIDR_Le_16",'Scoring_Config'!$A:$A,'Scoring_Config'!$D:$D,"Yes")="Yes",_xlfn.XLOOKUP("Dst_CIDR_Le_16",'Scoring_Config'!$A:$A,'Scoring_Config'!$C:$C,10),0),"False,0")</f>
        <v>0</v>
      </c>
      <c r="AD1309" cm="1">
        <f t="array" ref="AD1309">IF(FALSE,"True," &amp; IF(_xlfn.XLOOKUP("Dst_CIDR_17_22",'Scoring_Config'!$A:$A,'Scoring_Config'!$D:$D,"Yes")="Yes",_xlfn.XLOOKUP("Dst_CIDR_17_22",'Scoring_Config'!$A:$A,'Scoring_Config'!$C:$C,5),0),"False,0")</f>
        <v>0</v>
      </c>
      <c r="AE1309" cm="1">
        <f t="array" ref="AE1309">IF(FALSE,"True," &amp; IF(_xlfn.XLOOKUP("SrcZone_IsAny",'Scoring_Config'!$A:$A,'Scoring_Config'!$D:$D,"Yes")="Yes",_xlfn.XLOOKUP("SrcZone_IsAny",'Scoring_Config'!$A:$A,'Scoring_Config'!$C:$C,10),0),"False,0")</f>
        <v>0</v>
      </c>
      <c r="AF1309" cm="1">
        <f t="array" ref="AF1309">IF(FALSE,"True," &amp; IF(_xlfn.XLOOKUP("DstZone_IsAny",'Scoring_Config'!$A:$A,'Scoring_Config'!$D:$D,"Yes")="Yes",_xlfn.XLOOKUP("DstZone_IsAny",'Scoring_Config'!$A:$A,'Scoring_Config'!$C:$C,10),0),"False,0")</f>
        <v>0</v>
      </c>
      <c r="AG1309" cm="1">
        <f t="array" ref="AG1309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309" cm="1">
        <f t="array" ref="AH1309">IF(TRUE,"True," &amp; IF(_xlfn.XLOOKUP("App_Any_OR_RangeGt1000",'Scoring_Config'!$A:$A,'Scoring_Config'!$D:$D,"Yes")="Yes",_xlfn.XLOOKUP("App_Any_OR_RangeGt1000",'Scoring_Config'!$A:$A,'Scoring_Config'!$C:$C,10),0),"False,0")</f>
        <v>0</v>
      </c>
      <c r="AI1309" cm="1">
        <f t="array" ref="AI1309">IF(TRUE,"True," &amp; IF(_xlfn.XLOOKUP("Service_Insecure_Match",'Scoring_Config'!$A:$A,'Scoring_Config'!$D:$D,"Yes")="Yes",_xlfn.XLOOKUP("Service_Insecure_Match",'Scoring_Config'!$A:$A,'Scoring_Config'!$C:$C,5),0),"False,0")</f>
        <v>0</v>
      </c>
      <c r="AJ1309" cm="1">
        <f t="array" ref="AJ1309">IF(FALSE,"True," &amp; IF(_xlfn.XLOOKUP("Risky_Inbound",'Scoring_Config'!$A:$A,'Scoring_Config'!$D:$D,"Yes")="Yes",_xlfn.XLOOKUP("Risky_Inbound",'Scoring_Config'!$A:$A,'Scoring_Config'!$C:$C,50),0),"False,0")</f>
        <v>0</v>
      </c>
      <c r="AK1309" cm="1">
        <f t="array" ref="AK1309">IF(FALSE,"True," &amp; IF(_xlfn.XLOOKUP("Risky_Outbound",'Scoring_Config'!$A:$A,'Scoring_Config'!$D:$D,"Yes")="Yes",_xlfn.XLOOKUP("Risky_Outbound",'Scoring_Config'!$A:$A,'Scoring_Config'!$C:$C,25),0),"False,0")</f>
        <v>0</v>
      </c>
      <c r="AL1309" t="s">
        <v>6700</v>
      </c>
      <c r="AM1309" cm="1">
        <f t="array" ref="AM130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09" t="s">
        <v>6697</v>
      </c>
      <c r="AO1309" t="s">
        <v>6697</v>
      </c>
      <c r="AP1309" t="s">
        <v>6697</v>
      </c>
      <c r="AQ1309" cm="1">
        <f t="array" ref="AQ1309">IF(FALSE,"True," &amp; IF(_xlfn.XLOOKUP("Service_IsAny",'Scoring_Config'!$A:$A,'Scoring_Config'!$D:$D,"Yes")="Yes",_xlfn.XLOOKUP("Service_IsAny",'Scoring_Config'!$A:$A,'Scoring_Config'!$C:$C,0),0),"False,0")</f>
        <v>0</v>
      </c>
      <c r="AR1309">
        <v>16411</v>
      </c>
      <c r="AS1309" cm="1">
        <f t="array" ref="AS1309">IF(TRUE,"True," &amp; IF(_xlfn.XLOOKUP("Service_RangeGt1000",'Scoring_Config'!$A:$A,'Scoring_Config'!$D:$D,"Yes")="Yes",_xlfn.XLOOKUP("Service_RangeGt1000",'Scoring_Config'!$A:$A,'Scoring_Config'!$C:$C,0),0),"False,0")</f>
        <v>0</v>
      </c>
      <c r="AT1309" cm="1">
        <f t="array" ref="AT1309">IF(TRUE,"True," &amp; IF(_xlfn.XLOOKUP("App_IsAny",'Scoring_Config'!$A:$A,'Scoring_Config'!$D:$D,"Yes")="Yes",_xlfn.XLOOKUP("App_IsAny",'Scoring_Config'!$A:$A,'Scoring_Config'!$C:$C,0),0),"False,0")</f>
        <v>0</v>
      </c>
      <c r="AU1309">
        <v>65535</v>
      </c>
      <c r="AV1309" cm="1">
        <f t="array" ref="AV1309">IF(TRUE,"True," &amp; IF(_xlfn.XLOOKUP("App_RangeGt1000",'Scoring_Config'!$A:$A,'Scoring_Config'!$D:$D,"Yes")="Yes",_xlfn.XLOOKUP("App_RangeGt1000",'Scoring_Config'!$A:$A,'Scoring_Config'!$C:$C,0),0),"False,0")</f>
        <v>0</v>
      </c>
      <c r="AW1309" cm="1">
        <f t="array" ref="AW1309">IF(FALSE,"True," &amp; IF(_xlfn.XLOOKUP("Action_IsDenyOrDrop",'Scoring_Config'!$A:$A,'Scoring_Config'!$D:$D,"Yes")="Yes",_xlfn.XLOOKUP("Action_IsDenyOrDrop",'Scoring_Config'!$A:$A,'Scoring_Config'!$C:$C,0),0),"False,0")</f>
        <v>0</v>
      </c>
      <c r="AX1309" cm="1">
        <f t="array" ref="AX1309">IF(LEFT(AW1309,4)="True",0,(IF(LEFT(Y1309,4)="True",IF(_xlfn.XLOOKUP("Src_IsAny",'Scoring_Config'!$A:$A,'Scoring_Config'!$D:$D,"Yes")="Yes",_xlfn.XLOOKUP("Src_IsAny",'Scoring_Config'!$A:$A,'Scoring_Config'!$C:$C,10),0),0)+IF(LEFT(Z1309,4)="True",IF(_xlfn.XLOOKUP("Src_CIDR_Le_16",'Scoring_Config'!$A:$A,'Scoring_Config'!$D:$D,"Yes")="Yes",_xlfn.XLOOKUP("Src_CIDR_Le_16",'Scoring_Config'!$A:$A,'Scoring_Config'!$C:$C,10),0),0)+IF(LEFT(AA1309,4)="True",IF(_xlfn.XLOOKUP("Src_CIDR_17_22",'Scoring_Config'!$A:$A,'Scoring_Config'!$D:$D,"Yes")="Yes",_xlfn.XLOOKUP("Src_CIDR_17_22",'Scoring_Config'!$A:$A,'Scoring_Config'!$C:$C,5),0),0)+IF(LEFT(AB1309,4)="True",IF(_xlfn.XLOOKUP("Dst_IsAny",'Scoring_Config'!$A:$A,'Scoring_Config'!$D:$D,"Yes")="Yes",_xlfn.XLOOKUP("Dst_IsAny",'Scoring_Config'!$A:$A,'Scoring_Config'!$C:$C,10),0),0)+IF(LEFT(AC1309,4)="True",IF(_xlfn.XLOOKUP("Dst_CIDR_Le_16",'Scoring_Config'!$A:$A,'Scoring_Config'!$D:$D,"Yes")="Yes",_xlfn.XLOOKUP("Dst_CIDR_Le_16",'Scoring_Config'!$A:$A,'Scoring_Config'!$C:$C,10),0),0)+IF(LEFT(AD1309,4)="True",IF(_xlfn.XLOOKUP("Dst_CIDR_17_22",'Scoring_Config'!$A:$A,'Scoring_Config'!$D:$D,"Yes")="Yes",_xlfn.XLOOKUP("Dst_CIDR_17_22",'Scoring_Config'!$A:$A,'Scoring_Config'!$C:$C,5),0),0)+IF(LEFT(AE1309,4)="True",IF(_xlfn.XLOOKUP("SrcZone_IsAny",'Scoring_Config'!$A:$A,'Scoring_Config'!$D:$D,"Yes")="Yes",_xlfn.XLOOKUP("SrcZone_IsAny",'Scoring_Config'!$A:$A,'Scoring_Config'!$C:$C,10),0),0)+IF(LEFT(AF1309,4)="True",IF(_xlfn.XLOOKUP("DstZone_IsAny",'Scoring_Config'!$A:$A,'Scoring_Config'!$D:$D,"Yes")="Yes",_xlfn.XLOOKUP("DstZone_IsAny",'Scoring_Config'!$A:$A,'Scoring_Config'!$C:$C,10),0),0)+IF(LEFT(AG1309,4)="True",IF(_xlfn.XLOOKUP("Service_Any_OR_RangeGt1000",'Scoring_Config'!$A:$A,'Scoring_Config'!$D:$D,"Yes")="Yes",_xlfn.XLOOKUP("Service_Any_OR_RangeGt1000",'Scoring_Config'!$A:$A,'Scoring_Config'!$C:$C,10),0),0)+IF(LEFT(AH1309,4)="True",IF(_xlfn.XLOOKUP("App_Any_OR_RangeGt1000",'Scoring_Config'!$A:$A,'Scoring_Config'!$D:$D,"Yes")="Yes",_xlfn.XLOOKUP("App_Any_OR_RangeGt1000",'Scoring_Config'!$A:$A,'Scoring_Config'!$C:$C,10),0),0)+IF(LEFT(AI1309,4)="True",IF(_xlfn.XLOOKUP("Service_Insecure_Match",'Scoring_Config'!$A:$A,'Scoring_Config'!$D:$D,"Yes")="Yes",_xlfn.XLOOKUP("Service_Insecure_Match",'Scoring_Config'!$A:$A,'Scoring_Config'!$C:$C,5),0),0)+IF(LEFT(AJ1309,4)="True",IF(_xlfn.XLOOKUP("Risky_Inbound",'Scoring_Config'!$A:$A,'Scoring_Config'!$D:$D,"Yes")="Yes",_xlfn.XLOOKUP("Risky_Inbound",'Scoring_Config'!$A:$A,'Scoring_Config'!$C:$C,50),0),0)+IF(LEFT(AK1309,4)="True",IF(_xlfn.XLOOKUP("Risky_Outbound",'Scoring_Config'!$A:$A,'Scoring_Config'!$D:$D,"Yes")="Yes",_xlfn.XLOOKUP("Risky_Outbound",'Scoring_Config'!$A:$A,'Scoring_Config'!$C:$C,25),0),0)+IF(LEFT(AZ1309,4)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1309,FIND(",",AL1309)+1,100)),0)+IF(LEFT(AM1309,4)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1309,FIND(",",AN1309)+1,100)),0)+IF(_xlfn.XLOOKUP("Profile_Scoring",'Scoring_Config'!$A:$A,'Scoring_Config'!$D:$D,"Yes")="Yes",VALUE(MID(AO1309,FIND(",",AO1309)+1,100)),0)+IF(_xlfn.XLOOKUP("Options_Scoring",'Scoring_Config'!$A:$A,'Scoring_Config'!$D:$D,"Yes")="Yes",VALUE(MID(AP1309,FIND(",",AP1309)+1,100)),0)))</f>
        <v>0</v>
      </c>
      <c r="AY1309" t="s">
        <v>6706</v>
      </c>
      <c r="AZ1309" cm="1">
        <f t="array" ref="AZ1309">IF(TRUE,"True," &amp; IF(_xlfn.XLOOKUP("Migrate_Insecure",'Scoring_Config'!$A:$A,'Scoring_Config'!$D:$D,"Yes")="Yes",_xlfn.XLOOKUP("Migrate_Insecure",'Scoring_Config'!$A:$A,'Scoring_Config'!$C:$C,10),0),"False,0")</f>
        <v>0</v>
      </c>
    </row>
    <row r="1310" spans="1:52">
      <c r="A1310" t="s">
        <v>1979</v>
      </c>
      <c r="B1310" t="s">
        <v>3282</v>
      </c>
      <c r="C1310" t="s">
        <v>3542</v>
      </c>
      <c r="D1310" t="s">
        <v>3545</v>
      </c>
      <c r="E1310" t="s">
        <v>3563</v>
      </c>
      <c r="F1310" t="s">
        <v>3576</v>
      </c>
      <c r="G1310" t="s">
        <v>686</v>
      </c>
      <c r="H1310" t="s">
        <v>174</v>
      </c>
      <c r="I1310" t="s">
        <v>3991</v>
      </c>
      <c r="J1310" t="s">
        <v>688</v>
      </c>
      <c r="K1310" t="s">
        <v>174</v>
      </c>
      <c r="L1310" t="s">
        <v>1592</v>
      </c>
      <c r="M1310" t="s">
        <v>1974</v>
      </c>
      <c r="N1310" t="s">
        <v>4315</v>
      </c>
      <c r="O1310" t="s">
        <v>4319</v>
      </c>
      <c r="P1310" t="s">
        <v>4321</v>
      </c>
      <c r="Q1310" t="s">
        <v>4815</v>
      </c>
      <c r="R1310" t="s">
        <v>5451</v>
      </c>
      <c r="S1310" t="s">
        <v>5461</v>
      </c>
      <c r="T1310" t="s">
        <v>5892</v>
      </c>
      <c r="U1310" t="s">
        <v>6592</v>
      </c>
      <c r="Y1310" cm="1">
        <f t="array" ref="Y1310">IF(FALSE,"True," &amp; IF(_xlfn.XLOOKUP("Src_IsAny",'Scoring_Config'!$A:$A,'Scoring_Config'!$D:$D,"Yes")="Yes",_xlfn.XLOOKUP("Src_IsAny",'Scoring_Config'!$A:$A,'Scoring_Config'!$C:$C,10),0),"False,0")</f>
        <v>0</v>
      </c>
      <c r="Z1310" cm="1">
        <f t="array" ref="Z1310">IF(FALSE,"True," &amp; IF(_xlfn.XLOOKUP("Src_CIDR_Le_16",'Scoring_Config'!$A:$A,'Scoring_Config'!$D:$D,"Yes")="Yes",_xlfn.XLOOKUP("Src_CIDR_Le_16",'Scoring_Config'!$A:$A,'Scoring_Config'!$C:$C,10),0),"False,0")</f>
        <v>0</v>
      </c>
      <c r="AA1310" cm="1">
        <f t="array" ref="AA1310">IF(FALSE,"True," &amp; IF(_xlfn.XLOOKUP("Src_CIDR_17_22",'Scoring_Config'!$A:$A,'Scoring_Config'!$D:$D,"Yes")="Yes",_xlfn.XLOOKUP("Src_CIDR_17_22",'Scoring_Config'!$A:$A,'Scoring_Config'!$C:$C,5),0),"False,0")</f>
        <v>0</v>
      </c>
      <c r="AB1310" cm="1">
        <f t="array" ref="AB1310">IF(FALSE,"True," &amp; IF(_xlfn.XLOOKUP("Dst_IsAny",'Scoring_Config'!$A:$A,'Scoring_Config'!$D:$D,"Yes")="Yes",_xlfn.XLOOKUP("Dst_IsAny",'Scoring_Config'!$A:$A,'Scoring_Config'!$C:$C,10),0),"False,0")</f>
        <v>0</v>
      </c>
      <c r="AC1310" cm="1">
        <f t="array" ref="AC1310">IF(FALSE,"True," &amp; IF(_xlfn.XLOOKUP("Dst_CIDR_Le_16",'Scoring_Config'!$A:$A,'Scoring_Config'!$D:$D,"Yes")="Yes",_xlfn.XLOOKUP("Dst_CIDR_Le_16",'Scoring_Config'!$A:$A,'Scoring_Config'!$C:$C,10),0),"False,0")</f>
        <v>0</v>
      </c>
      <c r="AD1310" cm="1">
        <f t="array" ref="AD1310">IF(FALSE,"True," &amp; IF(_xlfn.XLOOKUP("Dst_CIDR_17_22",'Scoring_Config'!$A:$A,'Scoring_Config'!$D:$D,"Yes")="Yes",_xlfn.XLOOKUP("Dst_CIDR_17_22",'Scoring_Config'!$A:$A,'Scoring_Config'!$C:$C,5),0),"False,0")</f>
        <v>0</v>
      </c>
      <c r="AE1310" cm="1">
        <f t="array" ref="AE1310">IF(FALSE,"True," &amp; IF(_xlfn.XLOOKUP("SrcZone_IsAny",'Scoring_Config'!$A:$A,'Scoring_Config'!$D:$D,"Yes")="Yes",_xlfn.XLOOKUP("SrcZone_IsAny",'Scoring_Config'!$A:$A,'Scoring_Config'!$C:$C,10),0),"False,0")</f>
        <v>0</v>
      </c>
      <c r="AF1310" cm="1">
        <f t="array" ref="AF1310">IF(FALSE,"True," &amp; IF(_xlfn.XLOOKUP("DstZone_IsAny",'Scoring_Config'!$A:$A,'Scoring_Config'!$D:$D,"Yes")="Yes",_xlfn.XLOOKUP("DstZone_IsAny",'Scoring_Config'!$A:$A,'Scoring_Config'!$C:$C,10),0),"False,0")</f>
        <v>0</v>
      </c>
      <c r="AG1310" cm="1">
        <f t="array" ref="AG1310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310" cm="1">
        <f t="array" ref="AH1310">IF(TRUE,"True," &amp; IF(_xlfn.XLOOKUP("App_Any_OR_RangeGt1000",'Scoring_Config'!$A:$A,'Scoring_Config'!$D:$D,"Yes")="Yes",_xlfn.XLOOKUP("App_Any_OR_RangeGt1000",'Scoring_Config'!$A:$A,'Scoring_Config'!$C:$C,10),0),"False,0")</f>
        <v>0</v>
      </c>
      <c r="AI1310" cm="1">
        <f t="array" ref="AI1310">IF(TRUE,"True," &amp; IF(_xlfn.XLOOKUP("Service_Insecure_Match",'Scoring_Config'!$A:$A,'Scoring_Config'!$D:$D,"Yes")="Yes",_xlfn.XLOOKUP("Service_Insecure_Match",'Scoring_Config'!$A:$A,'Scoring_Config'!$C:$C,5),0),"False,0")</f>
        <v>0</v>
      </c>
      <c r="AJ1310" cm="1">
        <f t="array" ref="AJ1310">IF(FALSE,"True," &amp; IF(_xlfn.XLOOKUP("Risky_Inbound",'Scoring_Config'!$A:$A,'Scoring_Config'!$D:$D,"Yes")="Yes",_xlfn.XLOOKUP("Risky_Inbound",'Scoring_Config'!$A:$A,'Scoring_Config'!$C:$C,50),0),"False,0")</f>
        <v>0</v>
      </c>
      <c r="AK1310" cm="1">
        <f t="array" ref="AK1310">IF(FALSE,"True," &amp; IF(_xlfn.XLOOKUP("Risky_Outbound",'Scoring_Config'!$A:$A,'Scoring_Config'!$D:$D,"Yes")="Yes",_xlfn.XLOOKUP("Risky_Outbound",'Scoring_Config'!$A:$A,'Scoring_Config'!$C:$C,25),0),"False,0")</f>
        <v>0</v>
      </c>
      <c r="AL1310" t="s">
        <v>6700</v>
      </c>
      <c r="AM1310" cm="1">
        <f t="array" ref="AM131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10" t="s">
        <v>6697</v>
      </c>
      <c r="AO1310" t="s">
        <v>6697</v>
      </c>
      <c r="AP1310" t="s">
        <v>6697</v>
      </c>
      <c r="AQ1310" cm="1">
        <f t="array" ref="AQ1310">IF(FALSE,"True," &amp; IF(_xlfn.XLOOKUP("Service_IsAny",'Scoring_Config'!$A:$A,'Scoring_Config'!$D:$D,"Yes")="Yes",_xlfn.XLOOKUP("Service_IsAny",'Scoring_Config'!$A:$A,'Scoring_Config'!$C:$C,0),0),"False,0")</f>
        <v>0</v>
      </c>
      <c r="AR1310">
        <v>16411</v>
      </c>
      <c r="AS1310" cm="1">
        <f t="array" ref="AS1310">IF(TRUE,"True," &amp; IF(_xlfn.XLOOKUP("Service_RangeGt1000",'Scoring_Config'!$A:$A,'Scoring_Config'!$D:$D,"Yes")="Yes",_xlfn.XLOOKUP("Service_RangeGt1000",'Scoring_Config'!$A:$A,'Scoring_Config'!$C:$C,0),0),"False,0")</f>
        <v>0</v>
      </c>
      <c r="AT1310" cm="1">
        <f t="array" ref="AT1310">IF(TRUE,"True," &amp; IF(_xlfn.XLOOKUP("App_IsAny",'Scoring_Config'!$A:$A,'Scoring_Config'!$D:$D,"Yes")="Yes",_xlfn.XLOOKUP("App_IsAny",'Scoring_Config'!$A:$A,'Scoring_Config'!$C:$C,0),0),"False,0")</f>
        <v>0</v>
      </c>
      <c r="AU1310">
        <v>65535</v>
      </c>
      <c r="AV1310" cm="1">
        <f t="array" ref="AV1310">IF(TRUE,"True," &amp; IF(_xlfn.XLOOKUP("App_RangeGt1000",'Scoring_Config'!$A:$A,'Scoring_Config'!$D:$D,"Yes")="Yes",_xlfn.XLOOKUP("App_RangeGt1000",'Scoring_Config'!$A:$A,'Scoring_Config'!$C:$C,0),0),"False,0")</f>
        <v>0</v>
      </c>
      <c r="AW1310" cm="1">
        <f t="array" ref="AW1310">IF(FALSE,"True," &amp; IF(_xlfn.XLOOKUP("Action_IsDenyOrDrop",'Scoring_Config'!$A:$A,'Scoring_Config'!$D:$D,"Yes")="Yes",_xlfn.XLOOKUP("Action_IsDenyOrDrop",'Scoring_Config'!$A:$A,'Scoring_Config'!$C:$C,0),0),"False,0")</f>
        <v>0</v>
      </c>
      <c r="AX1310" cm="1">
        <f t="array" ref="AX1310">IF(LEFT(AW1310,4)="True",0,(IF(LEFT(Y1310,4)="True",IF(_xlfn.XLOOKUP("Src_IsAny",'Scoring_Config'!$A:$A,'Scoring_Config'!$D:$D,"Yes")="Yes",_xlfn.XLOOKUP("Src_IsAny",'Scoring_Config'!$A:$A,'Scoring_Config'!$C:$C,10),0),0)+IF(LEFT(Z1310,4)="True",IF(_xlfn.XLOOKUP("Src_CIDR_Le_16",'Scoring_Config'!$A:$A,'Scoring_Config'!$D:$D,"Yes")="Yes",_xlfn.XLOOKUP("Src_CIDR_Le_16",'Scoring_Config'!$A:$A,'Scoring_Config'!$C:$C,10),0),0)+IF(LEFT(AA1310,4)="True",IF(_xlfn.XLOOKUP("Src_CIDR_17_22",'Scoring_Config'!$A:$A,'Scoring_Config'!$D:$D,"Yes")="Yes",_xlfn.XLOOKUP("Src_CIDR_17_22",'Scoring_Config'!$A:$A,'Scoring_Config'!$C:$C,5),0),0)+IF(LEFT(AB1310,4)="True",IF(_xlfn.XLOOKUP("Dst_IsAny",'Scoring_Config'!$A:$A,'Scoring_Config'!$D:$D,"Yes")="Yes",_xlfn.XLOOKUP("Dst_IsAny",'Scoring_Config'!$A:$A,'Scoring_Config'!$C:$C,10),0),0)+IF(LEFT(AC1310,4)="True",IF(_xlfn.XLOOKUP("Dst_CIDR_Le_16",'Scoring_Config'!$A:$A,'Scoring_Config'!$D:$D,"Yes")="Yes",_xlfn.XLOOKUP("Dst_CIDR_Le_16",'Scoring_Config'!$A:$A,'Scoring_Config'!$C:$C,10),0),0)+IF(LEFT(AD1310,4)="True",IF(_xlfn.XLOOKUP("Dst_CIDR_17_22",'Scoring_Config'!$A:$A,'Scoring_Config'!$D:$D,"Yes")="Yes",_xlfn.XLOOKUP("Dst_CIDR_17_22",'Scoring_Config'!$A:$A,'Scoring_Config'!$C:$C,5),0),0)+IF(LEFT(AE1310,4)="True",IF(_xlfn.XLOOKUP("SrcZone_IsAny",'Scoring_Config'!$A:$A,'Scoring_Config'!$D:$D,"Yes")="Yes",_xlfn.XLOOKUP("SrcZone_IsAny",'Scoring_Config'!$A:$A,'Scoring_Config'!$C:$C,10),0),0)+IF(LEFT(AF1310,4)="True",IF(_xlfn.XLOOKUP("DstZone_IsAny",'Scoring_Config'!$A:$A,'Scoring_Config'!$D:$D,"Yes")="Yes",_xlfn.XLOOKUP("DstZone_IsAny",'Scoring_Config'!$A:$A,'Scoring_Config'!$C:$C,10),0),0)+IF(LEFT(AG1310,4)="True",IF(_xlfn.XLOOKUP("Service_Any_OR_RangeGt1000",'Scoring_Config'!$A:$A,'Scoring_Config'!$D:$D,"Yes")="Yes",_xlfn.XLOOKUP("Service_Any_OR_RangeGt1000",'Scoring_Config'!$A:$A,'Scoring_Config'!$C:$C,10),0),0)+IF(LEFT(AH1310,4)="True",IF(_xlfn.XLOOKUP("App_Any_OR_RangeGt1000",'Scoring_Config'!$A:$A,'Scoring_Config'!$D:$D,"Yes")="Yes",_xlfn.XLOOKUP("App_Any_OR_RangeGt1000",'Scoring_Config'!$A:$A,'Scoring_Config'!$C:$C,10),0),0)+IF(LEFT(AI1310,4)="True",IF(_xlfn.XLOOKUP("Service_Insecure_Match",'Scoring_Config'!$A:$A,'Scoring_Config'!$D:$D,"Yes")="Yes",_xlfn.XLOOKUP("Service_Insecure_Match",'Scoring_Config'!$A:$A,'Scoring_Config'!$C:$C,5),0),0)+IF(LEFT(AJ1310,4)="True",IF(_xlfn.XLOOKUP("Risky_Inbound",'Scoring_Config'!$A:$A,'Scoring_Config'!$D:$D,"Yes")="Yes",_xlfn.XLOOKUP("Risky_Inbound",'Scoring_Config'!$A:$A,'Scoring_Config'!$C:$C,50),0),0)+IF(LEFT(AK1310,4)="True",IF(_xlfn.XLOOKUP("Risky_Outbound",'Scoring_Config'!$A:$A,'Scoring_Config'!$D:$D,"Yes")="Yes",_xlfn.XLOOKUP("Risky_Outbound",'Scoring_Config'!$A:$A,'Scoring_Config'!$C:$C,25),0),0)+IF(LEFT(AZ1310,4)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1310,FIND(",",AL1310)+1,100)),0)+IF(LEFT(AM1310,4)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1310,FIND(",",AN1310)+1,100)),0)+IF(_xlfn.XLOOKUP("Profile_Scoring",'Scoring_Config'!$A:$A,'Scoring_Config'!$D:$D,"Yes")="Yes",VALUE(MID(AO1310,FIND(",",AO1310)+1,100)),0)+IF(_xlfn.XLOOKUP("Options_Scoring",'Scoring_Config'!$A:$A,'Scoring_Config'!$D:$D,"Yes")="Yes",VALUE(MID(AP1310,FIND(",",AP1310)+1,100)),0)))</f>
        <v>0</v>
      </c>
      <c r="AY1310" t="s">
        <v>6706</v>
      </c>
      <c r="AZ1310" cm="1">
        <f t="array" ref="AZ1310">IF(TRUE,"True," &amp; IF(_xlfn.XLOOKUP("Migrate_Insecure",'Scoring_Config'!$A:$A,'Scoring_Config'!$D:$D,"Yes")="Yes",_xlfn.XLOOKUP("Migrate_Insecure",'Scoring_Config'!$A:$A,'Scoring_Config'!$C:$C,10),0),"False,0")</f>
        <v>0</v>
      </c>
    </row>
    <row r="1311" spans="1:52">
      <c r="A1311" t="s">
        <v>1979</v>
      </c>
      <c r="B1311" t="s">
        <v>3283</v>
      </c>
      <c r="C1311" t="s">
        <v>3542</v>
      </c>
      <c r="D1311" t="s">
        <v>3545</v>
      </c>
      <c r="E1311" t="s">
        <v>3563</v>
      </c>
      <c r="F1311" t="s">
        <v>3576</v>
      </c>
      <c r="G1311" t="s">
        <v>686</v>
      </c>
      <c r="H1311" t="s">
        <v>174</v>
      </c>
      <c r="I1311" t="s">
        <v>3991</v>
      </c>
      <c r="J1311" t="s">
        <v>688</v>
      </c>
      <c r="K1311" t="s">
        <v>1909</v>
      </c>
      <c r="L1311" t="s">
        <v>1327</v>
      </c>
      <c r="M1311" t="s">
        <v>1974</v>
      </c>
      <c r="N1311" t="s">
        <v>4315</v>
      </c>
      <c r="O1311" t="s">
        <v>4319</v>
      </c>
      <c r="P1311" t="s">
        <v>4321</v>
      </c>
      <c r="Q1311" t="s">
        <v>4815</v>
      </c>
      <c r="R1311" t="s">
        <v>5439</v>
      </c>
      <c r="S1311" t="s">
        <v>4324</v>
      </c>
      <c r="T1311" t="s">
        <v>5892</v>
      </c>
      <c r="U1311" t="s">
        <v>6594</v>
      </c>
      <c r="Y1311" cm="1">
        <f t="array" ref="Y1311">IF(FALSE,"True," &amp; IF(_xlfn.XLOOKUP("Src_IsAny",'Scoring_Config'!$A:$A,'Scoring_Config'!$D:$D,"Yes")="Yes",_xlfn.XLOOKUP("Src_IsAny",'Scoring_Config'!$A:$A,'Scoring_Config'!$C:$C,10),0),"False,0")</f>
        <v>0</v>
      </c>
      <c r="Z1311" cm="1">
        <f t="array" ref="Z1311">IF(FALSE,"True," &amp; IF(_xlfn.XLOOKUP("Src_CIDR_Le_16",'Scoring_Config'!$A:$A,'Scoring_Config'!$D:$D,"Yes")="Yes",_xlfn.XLOOKUP("Src_CIDR_Le_16",'Scoring_Config'!$A:$A,'Scoring_Config'!$C:$C,10),0),"False,0")</f>
        <v>0</v>
      </c>
      <c r="AA1311" cm="1">
        <f t="array" ref="AA1311">IF(FALSE,"True," &amp; IF(_xlfn.XLOOKUP("Src_CIDR_17_22",'Scoring_Config'!$A:$A,'Scoring_Config'!$D:$D,"Yes")="Yes",_xlfn.XLOOKUP("Src_CIDR_17_22",'Scoring_Config'!$A:$A,'Scoring_Config'!$C:$C,5),0),"False,0")</f>
        <v>0</v>
      </c>
      <c r="AB1311" cm="1">
        <f t="array" ref="AB1311">IF(FALSE,"True," &amp; IF(_xlfn.XLOOKUP("Dst_IsAny",'Scoring_Config'!$A:$A,'Scoring_Config'!$D:$D,"Yes")="Yes",_xlfn.XLOOKUP("Dst_IsAny",'Scoring_Config'!$A:$A,'Scoring_Config'!$C:$C,10),0),"False,0")</f>
        <v>0</v>
      </c>
      <c r="AC1311" cm="1">
        <f t="array" ref="AC1311">IF(FALSE,"True," &amp; IF(_xlfn.XLOOKUP("Dst_CIDR_Le_16",'Scoring_Config'!$A:$A,'Scoring_Config'!$D:$D,"Yes")="Yes",_xlfn.XLOOKUP("Dst_CIDR_Le_16",'Scoring_Config'!$A:$A,'Scoring_Config'!$C:$C,10),0),"False,0")</f>
        <v>0</v>
      </c>
      <c r="AD1311" cm="1">
        <f t="array" ref="AD1311">IF(FALSE,"True," &amp; IF(_xlfn.XLOOKUP("Dst_CIDR_17_22",'Scoring_Config'!$A:$A,'Scoring_Config'!$D:$D,"Yes")="Yes",_xlfn.XLOOKUP("Dst_CIDR_17_22",'Scoring_Config'!$A:$A,'Scoring_Config'!$C:$C,5),0),"False,0")</f>
        <v>0</v>
      </c>
      <c r="AE1311" cm="1">
        <f t="array" ref="AE1311">IF(FALSE,"True," &amp; IF(_xlfn.XLOOKUP("SrcZone_IsAny",'Scoring_Config'!$A:$A,'Scoring_Config'!$D:$D,"Yes")="Yes",_xlfn.XLOOKUP("SrcZone_IsAny",'Scoring_Config'!$A:$A,'Scoring_Config'!$C:$C,10),0),"False,0")</f>
        <v>0</v>
      </c>
      <c r="AF1311" cm="1">
        <f t="array" ref="AF1311">IF(FALSE,"True," &amp; IF(_xlfn.XLOOKUP("DstZone_IsAny",'Scoring_Config'!$A:$A,'Scoring_Config'!$D:$D,"Yes")="Yes",_xlfn.XLOOKUP("DstZone_IsAny",'Scoring_Config'!$A:$A,'Scoring_Config'!$C:$C,10),0),"False,0")</f>
        <v>0</v>
      </c>
      <c r="AG1311" cm="1">
        <f t="array" ref="AG131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11" cm="1">
        <f t="array" ref="AH1311">IF(FALSE,"True," &amp; IF(_xlfn.XLOOKUP("App_Any_OR_RangeGt1000",'Scoring_Config'!$A:$A,'Scoring_Config'!$D:$D,"Yes")="Yes",_xlfn.XLOOKUP("App_Any_OR_RangeGt1000",'Scoring_Config'!$A:$A,'Scoring_Config'!$C:$C,10),0),"False,0")</f>
        <v>0</v>
      </c>
      <c r="AI1311" cm="1">
        <f t="array" ref="AI1311">IF(FALSE,"True," &amp; IF(_xlfn.XLOOKUP("Service_Insecure_Match",'Scoring_Config'!$A:$A,'Scoring_Config'!$D:$D,"Yes")="Yes",_xlfn.XLOOKUP("Service_Insecure_Match",'Scoring_Config'!$A:$A,'Scoring_Config'!$C:$C,5),0),"False,0")</f>
        <v>0</v>
      </c>
      <c r="AJ1311" cm="1">
        <f t="array" ref="AJ1311">IF(FALSE,"True," &amp; IF(_xlfn.XLOOKUP("Risky_Inbound",'Scoring_Config'!$A:$A,'Scoring_Config'!$D:$D,"Yes")="Yes",_xlfn.XLOOKUP("Risky_Inbound",'Scoring_Config'!$A:$A,'Scoring_Config'!$C:$C,50),0),"False,0")</f>
        <v>0</v>
      </c>
      <c r="AK1311" cm="1">
        <f t="array" ref="AK1311">IF(FALSE,"True," &amp; IF(_xlfn.XLOOKUP("Risky_Outbound",'Scoring_Config'!$A:$A,'Scoring_Config'!$D:$D,"Yes")="Yes",_xlfn.XLOOKUP("Risky_Outbound",'Scoring_Config'!$A:$A,'Scoring_Config'!$C:$C,25),0),"False,0")</f>
        <v>0</v>
      </c>
      <c r="AL1311" t="s">
        <v>6700</v>
      </c>
      <c r="AM1311" cm="1">
        <f t="array" ref="AM131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11" t="s">
        <v>6697</v>
      </c>
      <c r="AO1311" t="s">
        <v>6697</v>
      </c>
      <c r="AP1311" t="s">
        <v>6697</v>
      </c>
      <c r="AQ1311" cm="1">
        <f t="array" ref="AQ1311">IF(FALSE,"True," &amp; IF(_xlfn.XLOOKUP("Service_IsAny",'Scoring_Config'!$A:$A,'Scoring_Config'!$D:$D,"Yes")="Yes",_xlfn.XLOOKUP("Service_IsAny",'Scoring_Config'!$A:$A,'Scoring_Config'!$C:$C,0),0),"False,0")</f>
        <v>0</v>
      </c>
      <c r="AR1311">
        <v>0</v>
      </c>
      <c r="AS1311" cm="1">
        <f t="array" ref="AS1311">IF(FALSE,"True," &amp; IF(_xlfn.XLOOKUP("Service_RangeGt1000",'Scoring_Config'!$A:$A,'Scoring_Config'!$D:$D,"Yes")="Yes",_xlfn.XLOOKUP("Service_RangeGt1000",'Scoring_Config'!$A:$A,'Scoring_Config'!$C:$C,0),0),"False,0")</f>
        <v>0</v>
      </c>
      <c r="AT1311" cm="1">
        <f t="array" ref="AT1311">IF(FALSE,"True," &amp; IF(_xlfn.XLOOKUP("App_IsAny",'Scoring_Config'!$A:$A,'Scoring_Config'!$D:$D,"Yes")="Yes",_xlfn.XLOOKUP("App_IsAny",'Scoring_Config'!$A:$A,'Scoring_Config'!$C:$C,0),0),"False,0")</f>
        <v>0</v>
      </c>
      <c r="AU1311">
        <v>101</v>
      </c>
      <c r="AV1311" cm="1">
        <f t="array" ref="AV1311">IF(FALSE,"True," &amp; IF(_xlfn.XLOOKUP("App_RangeGt1000",'Scoring_Config'!$A:$A,'Scoring_Config'!$D:$D,"Yes")="Yes",_xlfn.XLOOKUP("App_RangeGt1000",'Scoring_Config'!$A:$A,'Scoring_Config'!$C:$C,0),0),"False,0")</f>
        <v>0</v>
      </c>
      <c r="AW1311" cm="1">
        <f t="array" ref="AW1311">IF(FALSE,"True," &amp; IF(_xlfn.XLOOKUP("Action_IsDenyOrDrop",'Scoring_Config'!$A:$A,'Scoring_Config'!$D:$D,"Yes")="Yes",_xlfn.XLOOKUP("Action_IsDenyOrDrop",'Scoring_Config'!$A:$A,'Scoring_Config'!$C:$C,0),0),"False,0")</f>
        <v>0</v>
      </c>
      <c r="AX1311" cm="1">
        <f t="array" ref="AX1311">IF(LEFT(AW1311,4)="True",0,(IF(LEFT(Y1311,4)="True",IF(_xlfn.XLOOKUP("Src_IsAny",'Scoring_Config'!$A:$A,'Scoring_Config'!$D:$D,"Yes")="Yes",_xlfn.XLOOKUP("Src_IsAny",'Scoring_Config'!$A:$A,'Scoring_Config'!$C:$C,10),0),0)+IF(LEFT(Z1311,4)="True",IF(_xlfn.XLOOKUP("Src_CIDR_Le_16",'Scoring_Config'!$A:$A,'Scoring_Config'!$D:$D,"Yes")="Yes",_xlfn.XLOOKUP("Src_CIDR_Le_16",'Scoring_Config'!$A:$A,'Scoring_Config'!$C:$C,10),0),0)+IF(LEFT(AA1311,4)="True",IF(_xlfn.XLOOKUP("Src_CIDR_17_22",'Scoring_Config'!$A:$A,'Scoring_Config'!$D:$D,"Yes")="Yes",_xlfn.XLOOKUP("Src_CIDR_17_22",'Scoring_Config'!$A:$A,'Scoring_Config'!$C:$C,5),0),0)+IF(LEFT(AB1311,4)="True",IF(_xlfn.XLOOKUP("Dst_IsAny",'Scoring_Config'!$A:$A,'Scoring_Config'!$D:$D,"Yes")="Yes",_xlfn.XLOOKUP("Dst_IsAny",'Scoring_Config'!$A:$A,'Scoring_Config'!$C:$C,10),0),0)+IF(LEFT(AC1311,4)="True",IF(_xlfn.XLOOKUP("Dst_CIDR_Le_16",'Scoring_Config'!$A:$A,'Scoring_Config'!$D:$D,"Yes")="Yes",_xlfn.XLOOKUP("Dst_CIDR_Le_16",'Scoring_Config'!$A:$A,'Scoring_Config'!$C:$C,10),0),0)+IF(LEFT(AD1311,4)="True",IF(_xlfn.XLOOKUP("Dst_CIDR_17_22",'Scoring_Config'!$A:$A,'Scoring_Config'!$D:$D,"Yes")="Yes",_xlfn.XLOOKUP("Dst_CIDR_17_22",'Scoring_Config'!$A:$A,'Scoring_Config'!$C:$C,5),0),0)+IF(LEFT(AE1311,4)="True",IF(_xlfn.XLOOKUP("SrcZone_IsAny",'Scoring_Config'!$A:$A,'Scoring_Config'!$D:$D,"Yes")="Yes",_xlfn.XLOOKUP("SrcZone_IsAny",'Scoring_Config'!$A:$A,'Scoring_Config'!$C:$C,10),0),0)+IF(LEFT(AF1311,4)="True",IF(_xlfn.XLOOKUP("DstZone_IsAny",'Scoring_Config'!$A:$A,'Scoring_Config'!$D:$D,"Yes")="Yes",_xlfn.XLOOKUP("DstZone_IsAny",'Scoring_Config'!$A:$A,'Scoring_Config'!$C:$C,10),0),0)+IF(LEFT(AG1311,4)="True",IF(_xlfn.XLOOKUP("Service_Any_OR_RangeGt1000",'Scoring_Config'!$A:$A,'Scoring_Config'!$D:$D,"Yes")="Yes",_xlfn.XLOOKUP("Service_Any_OR_RangeGt1000",'Scoring_Config'!$A:$A,'Scoring_Config'!$C:$C,10),0),0)+IF(LEFT(AH1311,4)="True",IF(_xlfn.XLOOKUP("App_Any_OR_RangeGt1000",'Scoring_Config'!$A:$A,'Scoring_Config'!$D:$D,"Yes")="Yes",_xlfn.XLOOKUP("App_Any_OR_RangeGt1000",'Scoring_Config'!$A:$A,'Scoring_Config'!$C:$C,10),0),0)+IF(LEFT(AI1311,4)="True",IF(_xlfn.XLOOKUP("Service_Insecure_Match",'Scoring_Config'!$A:$A,'Scoring_Config'!$D:$D,"Yes")="Yes",_xlfn.XLOOKUP("Service_Insecure_Match",'Scoring_Config'!$A:$A,'Scoring_Config'!$C:$C,5),0),0)+IF(LEFT(AJ1311,4)="True",IF(_xlfn.XLOOKUP("Risky_Inbound",'Scoring_Config'!$A:$A,'Scoring_Config'!$D:$D,"Yes")="Yes",_xlfn.XLOOKUP("Risky_Inbound",'Scoring_Config'!$A:$A,'Scoring_Config'!$C:$C,50),0),0)+IF(LEFT(AK1311,4)="True",IF(_xlfn.XLOOKUP("Risky_Outbound",'Scoring_Config'!$A:$A,'Scoring_Config'!$D:$D,"Yes")="Yes",_xlfn.XLOOKUP("Risky_Outbound",'Scoring_Config'!$A:$A,'Scoring_Config'!$C:$C,25),0),0)+IF(LEFT(AZ1311,4)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1311,FIND(",",AL1311)+1,100)),0)+IF(LEFT(AM1311,4)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1311,FIND(",",AN1311)+1,100)),0)+IF(_xlfn.XLOOKUP("Profile_Scoring",'Scoring_Config'!$A:$A,'Scoring_Config'!$D:$D,"Yes")="Yes",VALUE(MID(AO1311,FIND(",",AO1311)+1,100)),0)+IF(_xlfn.XLOOKUP("Options_Scoring",'Scoring_Config'!$A:$A,'Scoring_Config'!$D:$D,"Yes")="Yes",VALUE(MID(AP1311,FIND(",",AP1311)+1,100)),0)))</f>
        <v>0</v>
      </c>
      <c r="AZ1311" cm="1">
        <f t="array" ref="AZ1311">IF(FALSE,"True," &amp; IF(_xlfn.XLOOKUP("Migrate_Insecure",'Scoring_Config'!$A:$A,'Scoring_Config'!$D:$D,"Yes")="Yes",_xlfn.XLOOKUP("Migrate_Insecure",'Scoring_Config'!$A:$A,'Scoring_Config'!$C:$C,10),0),"False,0")</f>
        <v>0</v>
      </c>
    </row>
    <row r="1312" spans="1:52">
      <c r="A1312" t="s">
        <v>1979</v>
      </c>
      <c r="B1312" t="s">
        <v>3284</v>
      </c>
      <c r="C1312" t="s">
        <v>3542</v>
      </c>
      <c r="D1312" t="s">
        <v>3545</v>
      </c>
      <c r="E1312" t="s">
        <v>3563</v>
      </c>
      <c r="F1312" t="s">
        <v>3576</v>
      </c>
      <c r="G1312" t="s">
        <v>686</v>
      </c>
      <c r="H1312" t="s">
        <v>174</v>
      </c>
      <c r="I1312" t="s">
        <v>3988</v>
      </c>
      <c r="J1312" t="s">
        <v>1242</v>
      </c>
      <c r="K1312" t="s">
        <v>1678</v>
      </c>
      <c r="L1312" t="s">
        <v>1327</v>
      </c>
      <c r="M1312" t="s">
        <v>1974</v>
      </c>
      <c r="N1312" t="s">
        <v>4315</v>
      </c>
      <c r="O1312" t="s">
        <v>4319</v>
      </c>
      <c r="P1312" t="s">
        <v>4321</v>
      </c>
      <c r="Q1312" t="s">
        <v>4508</v>
      </c>
      <c r="R1312" t="s">
        <v>5440</v>
      </c>
      <c r="S1312" t="s">
        <v>5440</v>
      </c>
      <c r="T1312" t="s">
        <v>5893</v>
      </c>
      <c r="U1312" t="s">
        <v>5893</v>
      </c>
      <c r="Y1312" cm="1">
        <f t="array" ref="Y1312">IF(FALSE,"True," &amp; IF(_xlfn.XLOOKUP("Src_IsAny",'Scoring_Config'!$A:$A,'Scoring_Config'!$D:$D,"Yes")="Yes",_xlfn.XLOOKUP("Src_IsAny",'Scoring_Config'!$A:$A,'Scoring_Config'!$C:$C,10),0),"False,0")</f>
        <v>0</v>
      </c>
      <c r="Z1312" cm="1">
        <f t="array" ref="Z1312">IF(FALSE,"True," &amp; IF(_xlfn.XLOOKUP("Src_CIDR_Le_16",'Scoring_Config'!$A:$A,'Scoring_Config'!$D:$D,"Yes")="Yes",_xlfn.XLOOKUP("Src_CIDR_Le_16",'Scoring_Config'!$A:$A,'Scoring_Config'!$C:$C,10),0),"False,0")</f>
        <v>0</v>
      </c>
      <c r="AA1312" cm="1">
        <f t="array" ref="AA1312">IF(FALSE,"True," &amp; IF(_xlfn.XLOOKUP("Src_CIDR_17_22",'Scoring_Config'!$A:$A,'Scoring_Config'!$D:$D,"Yes")="Yes",_xlfn.XLOOKUP("Src_CIDR_17_22",'Scoring_Config'!$A:$A,'Scoring_Config'!$C:$C,5),0),"False,0")</f>
        <v>0</v>
      </c>
      <c r="AB1312" cm="1">
        <f t="array" ref="AB1312">IF(FALSE,"True," &amp; IF(_xlfn.XLOOKUP("Dst_IsAny",'Scoring_Config'!$A:$A,'Scoring_Config'!$D:$D,"Yes")="Yes",_xlfn.XLOOKUP("Dst_IsAny",'Scoring_Config'!$A:$A,'Scoring_Config'!$C:$C,10),0),"False,0")</f>
        <v>0</v>
      </c>
      <c r="AC1312" cm="1">
        <f t="array" ref="AC1312">IF(FALSE,"True," &amp; IF(_xlfn.XLOOKUP("Dst_CIDR_Le_16",'Scoring_Config'!$A:$A,'Scoring_Config'!$D:$D,"Yes")="Yes",_xlfn.XLOOKUP("Dst_CIDR_Le_16",'Scoring_Config'!$A:$A,'Scoring_Config'!$C:$C,10),0),"False,0")</f>
        <v>0</v>
      </c>
      <c r="AD1312" cm="1">
        <f t="array" ref="AD1312">IF(FALSE,"True," &amp; IF(_xlfn.XLOOKUP("Dst_CIDR_17_22",'Scoring_Config'!$A:$A,'Scoring_Config'!$D:$D,"Yes")="Yes",_xlfn.XLOOKUP("Dst_CIDR_17_22",'Scoring_Config'!$A:$A,'Scoring_Config'!$C:$C,5),0),"False,0")</f>
        <v>0</v>
      </c>
      <c r="AE1312" cm="1">
        <f t="array" ref="AE1312">IF(FALSE,"True," &amp; IF(_xlfn.XLOOKUP("SrcZone_IsAny",'Scoring_Config'!$A:$A,'Scoring_Config'!$D:$D,"Yes")="Yes",_xlfn.XLOOKUP("SrcZone_IsAny",'Scoring_Config'!$A:$A,'Scoring_Config'!$C:$C,10),0),"False,0")</f>
        <v>0</v>
      </c>
      <c r="AF1312" cm="1">
        <f t="array" ref="AF1312">IF(FALSE,"True," &amp; IF(_xlfn.XLOOKUP("DstZone_IsAny",'Scoring_Config'!$A:$A,'Scoring_Config'!$D:$D,"Yes")="Yes",_xlfn.XLOOKUP("DstZone_IsAny",'Scoring_Config'!$A:$A,'Scoring_Config'!$C:$C,10),0),"False,0")</f>
        <v>0</v>
      </c>
      <c r="AG1312" cm="1">
        <f t="array" ref="AG131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12" cm="1">
        <f t="array" ref="AH1312">IF(FALSE,"True," &amp; IF(_xlfn.XLOOKUP("App_Any_OR_RangeGt1000",'Scoring_Config'!$A:$A,'Scoring_Config'!$D:$D,"Yes")="Yes",_xlfn.XLOOKUP("App_Any_OR_RangeGt1000",'Scoring_Config'!$A:$A,'Scoring_Config'!$C:$C,10),0),"False,0")</f>
        <v>0</v>
      </c>
      <c r="AI1312" cm="1">
        <f t="array" ref="AI1312">IF(FALSE,"True," &amp; IF(_xlfn.XLOOKUP("Service_Insecure_Match",'Scoring_Config'!$A:$A,'Scoring_Config'!$D:$D,"Yes")="Yes",_xlfn.XLOOKUP("Service_Insecure_Match",'Scoring_Config'!$A:$A,'Scoring_Config'!$C:$C,5),0),"False,0")</f>
        <v>0</v>
      </c>
      <c r="AJ1312" cm="1">
        <f t="array" ref="AJ1312">IF(FALSE,"True," &amp; IF(_xlfn.XLOOKUP("Risky_Inbound",'Scoring_Config'!$A:$A,'Scoring_Config'!$D:$D,"Yes")="Yes",_xlfn.XLOOKUP("Risky_Inbound",'Scoring_Config'!$A:$A,'Scoring_Config'!$C:$C,50),0),"False,0")</f>
        <v>0</v>
      </c>
      <c r="AK1312" cm="1">
        <f t="array" ref="AK1312">IF(FALSE,"True," &amp; IF(_xlfn.XLOOKUP("Risky_Outbound",'Scoring_Config'!$A:$A,'Scoring_Config'!$D:$D,"Yes")="Yes",_xlfn.XLOOKUP("Risky_Outbound",'Scoring_Config'!$A:$A,'Scoring_Config'!$C:$C,25),0),"False,0")</f>
        <v>0</v>
      </c>
      <c r="AL1312" t="s">
        <v>6700</v>
      </c>
      <c r="AM1312" cm="1">
        <f t="array" ref="AM131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12" t="s">
        <v>6697</v>
      </c>
      <c r="AO1312" t="s">
        <v>6697</v>
      </c>
      <c r="AP1312" t="s">
        <v>6697</v>
      </c>
      <c r="AQ1312" cm="1">
        <f t="array" ref="AQ1312">IF(FALSE,"True," &amp; IF(_xlfn.XLOOKUP("Service_IsAny",'Scoring_Config'!$A:$A,'Scoring_Config'!$D:$D,"Yes")="Yes",_xlfn.XLOOKUP("Service_IsAny",'Scoring_Config'!$A:$A,'Scoring_Config'!$C:$C,0),0),"False,0")</f>
        <v>0</v>
      </c>
      <c r="AR1312">
        <v>0</v>
      </c>
      <c r="AS1312" cm="1">
        <f t="array" ref="AS1312">IF(FALSE,"True," &amp; IF(_xlfn.XLOOKUP("Service_RangeGt1000",'Scoring_Config'!$A:$A,'Scoring_Config'!$D:$D,"Yes")="Yes",_xlfn.XLOOKUP("Service_RangeGt1000",'Scoring_Config'!$A:$A,'Scoring_Config'!$C:$C,0),0),"False,0")</f>
        <v>0</v>
      </c>
      <c r="AT1312" cm="1">
        <f t="array" ref="AT1312">IF(FALSE,"True," &amp; IF(_xlfn.XLOOKUP("App_IsAny",'Scoring_Config'!$A:$A,'Scoring_Config'!$D:$D,"Yes")="Yes",_xlfn.XLOOKUP("App_IsAny",'Scoring_Config'!$A:$A,'Scoring_Config'!$C:$C,0),0),"False,0")</f>
        <v>0</v>
      </c>
      <c r="AU1312">
        <v>0</v>
      </c>
      <c r="AV1312" cm="1">
        <f t="array" ref="AV1312">IF(FALSE,"True," &amp; IF(_xlfn.XLOOKUP("App_RangeGt1000",'Scoring_Config'!$A:$A,'Scoring_Config'!$D:$D,"Yes")="Yes",_xlfn.XLOOKUP("App_RangeGt1000",'Scoring_Config'!$A:$A,'Scoring_Config'!$C:$C,0),0),"False,0")</f>
        <v>0</v>
      </c>
      <c r="AW1312" cm="1">
        <f t="array" ref="AW1312">IF(FALSE,"True," &amp; IF(_xlfn.XLOOKUP("Action_IsDenyOrDrop",'Scoring_Config'!$A:$A,'Scoring_Config'!$D:$D,"Yes")="Yes",_xlfn.XLOOKUP("Action_IsDenyOrDrop",'Scoring_Config'!$A:$A,'Scoring_Config'!$C:$C,0),0),"False,0")</f>
        <v>0</v>
      </c>
      <c r="AX1312" cm="1">
        <f t="array" ref="AX1312">IF(LEFT(AW1312,4)="True",0,(IF(LEFT(Y1312,4)="True",IF(_xlfn.XLOOKUP("Src_IsAny",'Scoring_Config'!$A:$A,'Scoring_Config'!$D:$D,"Yes")="Yes",_xlfn.XLOOKUP("Src_IsAny",'Scoring_Config'!$A:$A,'Scoring_Config'!$C:$C,10),0),0)+IF(LEFT(Z1312,4)="True",IF(_xlfn.XLOOKUP("Src_CIDR_Le_16",'Scoring_Config'!$A:$A,'Scoring_Config'!$D:$D,"Yes")="Yes",_xlfn.XLOOKUP("Src_CIDR_Le_16",'Scoring_Config'!$A:$A,'Scoring_Config'!$C:$C,10),0),0)+IF(LEFT(AA1312,4)="True",IF(_xlfn.XLOOKUP("Src_CIDR_17_22",'Scoring_Config'!$A:$A,'Scoring_Config'!$D:$D,"Yes")="Yes",_xlfn.XLOOKUP("Src_CIDR_17_22",'Scoring_Config'!$A:$A,'Scoring_Config'!$C:$C,5),0),0)+IF(LEFT(AB1312,4)="True",IF(_xlfn.XLOOKUP("Dst_IsAny",'Scoring_Config'!$A:$A,'Scoring_Config'!$D:$D,"Yes")="Yes",_xlfn.XLOOKUP("Dst_IsAny",'Scoring_Config'!$A:$A,'Scoring_Config'!$C:$C,10),0),0)+IF(LEFT(AC1312,4)="True",IF(_xlfn.XLOOKUP("Dst_CIDR_Le_16",'Scoring_Config'!$A:$A,'Scoring_Config'!$D:$D,"Yes")="Yes",_xlfn.XLOOKUP("Dst_CIDR_Le_16",'Scoring_Config'!$A:$A,'Scoring_Config'!$C:$C,10),0),0)+IF(LEFT(AD1312,4)="True",IF(_xlfn.XLOOKUP("Dst_CIDR_17_22",'Scoring_Config'!$A:$A,'Scoring_Config'!$D:$D,"Yes")="Yes",_xlfn.XLOOKUP("Dst_CIDR_17_22",'Scoring_Config'!$A:$A,'Scoring_Config'!$C:$C,5),0),0)+IF(LEFT(AE1312,4)="True",IF(_xlfn.XLOOKUP("SrcZone_IsAny",'Scoring_Config'!$A:$A,'Scoring_Config'!$D:$D,"Yes")="Yes",_xlfn.XLOOKUP("SrcZone_IsAny",'Scoring_Config'!$A:$A,'Scoring_Config'!$C:$C,10),0),0)+IF(LEFT(AF1312,4)="True",IF(_xlfn.XLOOKUP("DstZone_IsAny",'Scoring_Config'!$A:$A,'Scoring_Config'!$D:$D,"Yes")="Yes",_xlfn.XLOOKUP("DstZone_IsAny",'Scoring_Config'!$A:$A,'Scoring_Config'!$C:$C,10),0),0)+IF(LEFT(AG1312,4)="True",IF(_xlfn.XLOOKUP("Service_Any_OR_RangeGt1000",'Scoring_Config'!$A:$A,'Scoring_Config'!$D:$D,"Yes")="Yes",_xlfn.XLOOKUP("Service_Any_OR_RangeGt1000",'Scoring_Config'!$A:$A,'Scoring_Config'!$C:$C,10),0),0)+IF(LEFT(AH1312,4)="True",IF(_xlfn.XLOOKUP("App_Any_OR_RangeGt1000",'Scoring_Config'!$A:$A,'Scoring_Config'!$D:$D,"Yes")="Yes",_xlfn.XLOOKUP("App_Any_OR_RangeGt1000",'Scoring_Config'!$A:$A,'Scoring_Config'!$C:$C,10),0),0)+IF(LEFT(AI1312,4)="True",IF(_xlfn.XLOOKUP("Service_Insecure_Match",'Scoring_Config'!$A:$A,'Scoring_Config'!$D:$D,"Yes")="Yes",_xlfn.XLOOKUP("Service_Insecure_Match",'Scoring_Config'!$A:$A,'Scoring_Config'!$C:$C,5),0),0)+IF(LEFT(AJ1312,4)="True",IF(_xlfn.XLOOKUP("Risky_Inbound",'Scoring_Config'!$A:$A,'Scoring_Config'!$D:$D,"Yes")="Yes",_xlfn.XLOOKUP("Risky_Inbound",'Scoring_Config'!$A:$A,'Scoring_Config'!$C:$C,50),0),0)+IF(LEFT(AK1312,4)="True",IF(_xlfn.XLOOKUP("Risky_Outbound",'Scoring_Config'!$A:$A,'Scoring_Config'!$D:$D,"Yes")="Yes",_xlfn.XLOOKUP("Risky_Outbound",'Scoring_Config'!$A:$A,'Scoring_Config'!$C:$C,25),0),0)+IF(LEFT(AZ1312,4)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1312,FIND(",",AL1312)+1,100)),0)+IF(LEFT(AM1312,4)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1312,FIND(",",AN1312)+1,100)),0)+IF(_xlfn.XLOOKUP("Profile_Scoring",'Scoring_Config'!$A:$A,'Scoring_Config'!$D:$D,"Yes")="Yes",VALUE(MID(AO1312,FIND(",",AO1312)+1,100)),0)+IF(_xlfn.XLOOKUP("Options_Scoring",'Scoring_Config'!$A:$A,'Scoring_Config'!$D:$D,"Yes")="Yes",VALUE(MID(AP1312,FIND(",",AP1312)+1,100)),0)))</f>
        <v>0</v>
      </c>
      <c r="AZ1312" cm="1">
        <f t="array" ref="AZ1312">IF(FALSE,"True," &amp; IF(_xlfn.XLOOKUP("Migrate_Insecure",'Scoring_Config'!$A:$A,'Scoring_Config'!$D:$D,"Yes")="Yes",_xlfn.XLOOKUP("Migrate_Insecure",'Scoring_Config'!$A:$A,'Scoring_Config'!$C:$C,10),0),"False,0")</f>
        <v>0</v>
      </c>
    </row>
    <row r="1313" spans="1:52">
      <c r="A1313" t="s">
        <v>1979</v>
      </c>
      <c r="B1313" t="s">
        <v>3285</v>
      </c>
      <c r="C1313" t="s">
        <v>3542</v>
      </c>
      <c r="D1313" t="s">
        <v>3545</v>
      </c>
      <c r="E1313" t="s">
        <v>3563</v>
      </c>
      <c r="F1313" t="s">
        <v>3576</v>
      </c>
      <c r="G1313" t="s">
        <v>684</v>
      </c>
      <c r="H1313" t="s">
        <v>174</v>
      </c>
      <c r="I1313" t="s">
        <v>3988</v>
      </c>
      <c r="J1313" t="s">
        <v>1243</v>
      </c>
      <c r="K1313" t="s">
        <v>1678</v>
      </c>
      <c r="L1313" t="s">
        <v>1327</v>
      </c>
      <c r="M1313" t="s">
        <v>1974</v>
      </c>
      <c r="N1313" t="s">
        <v>4315</v>
      </c>
      <c r="O1313" t="s">
        <v>4319</v>
      </c>
      <c r="P1313" t="s">
        <v>4321</v>
      </c>
      <c r="Q1313" t="s">
        <v>4508</v>
      </c>
      <c r="R1313" t="s">
        <v>5440</v>
      </c>
      <c r="S1313" t="s">
        <v>5440</v>
      </c>
      <c r="T1313" t="s">
        <v>5894</v>
      </c>
      <c r="U1313" t="s">
        <v>5894</v>
      </c>
      <c r="Y1313" cm="1">
        <f t="array" ref="Y1313">IF(FALSE,"True," &amp; IF(_xlfn.XLOOKUP("Src_IsAny",'Scoring_Config'!$A:$A,'Scoring_Config'!$D:$D,"Yes")="Yes",_xlfn.XLOOKUP("Src_IsAny",'Scoring_Config'!$A:$A,'Scoring_Config'!$C:$C,10),0),"False,0")</f>
        <v>0</v>
      </c>
      <c r="Z1313" cm="1">
        <f t="array" ref="Z1313">IF(FALSE,"True," &amp; IF(_xlfn.XLOOKUP("Src_CIDR_Le_16",'Scoring_Config'!$A:$A,'Scoring_Config'!$D:$D,"Yes")="Yes",_xlfn.XLOOKUP("Src_CIDR_Le_16",'Scoring_Config'!$A:$A,'Scoring_Config'!$C:$C,10),0),"False,0")</f>
        <v>0</v>
      </c>
      <c r="AA1313" cm="1">
        <f t="array" ref="AA1313">IF(FALSE,"True," &amp; IF(_xlfn.XLOOKUP("Src_CIDR_17_22",'Scoring_Config'!$A:$A,'Scoring_Config'!$D:$D,"Yes")="Yes",_xlfn.XLOOKUP("Src_CIDR_17_22",'Scoring_Config'!$A:$A,'Scoring_Config'!$C:$C,5),0),"False,0")</f>
        <v>0</v>
      </c>
      <c r="AB1313" cm="1">
        <f t="array" ref="AB1313">IF(FALSE,"True," &amp; IF(_xlfn.XLOOKUP("Dst_IsAny",'Scoring_Config'!$A:$A,'Scoring_Config'!$D:$D,"Yes")="Yes",_xlfn.XLOOKUP("Dst_IsAny",'Scoring_Config'!$A:$A,'Scoring_Config'!$C:$C,10),0),"False,0")</f>
        <v>0</v>
      </c>
      <c r="AC1313" cm="1">
        <f t="array" ref="AC1313">IF(FALSE,"True," &amp; IF(_xlfn.XLOOKUP("Dst_CIDR_Le_16",'Scoring_Config'!$A:$A,'Scoring_Config'!$D:$D,"Yes")="Yes",_xlfn.XLOOKUP("Dst_CIDR_Le_16",'Scoring_Config'!$A:$A,'Scoring_Config'!$C:$C,10),0),"False,0")</f>
        <v>0</v>
      </c>
      <c r="AD1313" cm="1">
        <f t="array" ref="AD1313">IF(FALSE,"True," &amp; IF(_xlfn.XLOOKUP("Dst_CIDR_17_22",'Scoring_Config'!$A:$A,'Scoring_Config'!$D:$D,"Yes")="Yes",_xlfn.XLOOKUP("Dst_CIDR_17_22",'Scoring_Config'!$A:$A,'Scoring_Config'!$C:$C,5),0),"False,0")</f>
        <v>0</v>
      </c>
      <c r="AE1313" cm="1">
        <f t="array" ref="AE1313">IF(FALSE,"True," &amp; IF(_xlfn.XLOOKUP("SrcZone_IsAny",'Scoring_Config'!$A:$A,'Scoring_Config'!$D:$D,"Yes")="Yes",_xlfn.XLOOKUP("SrcZone_IsAny",'Scoring_Config'!$A:$A,'Scoring_Config'!$C:$C,10),0),"False,0")</f>
        <v>0</v>
      </c>
      <c r="AF1313" cm="1">
        <f t="array" ref="AF1313">IF(FALSE,"True," &amp; IF(_xlfn.XLOOKUP("DstZone_IsAny",'Scoring_Config'!$A:$A,'Scoring_Config'!$D:$D,"Yes")="Yes",_xlfn.XLOOKUP("DstZone_IsAny",'Scoring_Config'!$A:$A,'Scoring_Config'!$C:$C,10),0),"False,0")</f>
        <v>0</v>
      </c>
      <c r="AG1313" cm="1">
        <f t="array" ref="AG131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13" cm="1">
        <f t="array" ref="AH1313">IF(FALSE,"True," &amp; IF(_xlfn.XLOOKUP("App_Any_OR_RangeGt1000",'Scoring_Config'!$A:$A,'Scoring_Config'!$D:$D,"Yes")="Yes",_xlfn.XLOOKUP("App_Any_OR_RangeGt1000",'Scoring_Config'!$A:$A,'Scoring_Config'!$C:$C,10),0),"False,0")</f>
        <v>0</v>
      </c>
      <c r="AI1313" cm="1">
        <f t="array" ref="AI1313">IF(FALSE,"True," &amp; IF(_xlfn.XLOOKUP("Service_Insecure_Match",'Scoring_Config'!$A:$A,'Scoring_Config'!$D:$D,"Yes")="Yes",_xlfn.XLOOKUP("Service_Insecure_Match",'Scoring_Config'!$A:$A,'Scoring_Config'!$C:$C,5),0),"False,0")</f>
        <v>0</v>
      </c>
      <c r="AJ1313" cm="1">
        <f t="array" ref="AJ1313">IF(FALSE,"True," &amp; IF(_xlfn.XLOOKUP("Risky_Inbound",'Scoring_Config'!$A:$A,'Scoring_Config'!$D:$D,"Yes")="Yes",_xlfn.XLOOKUP("Risky_Inbound",'Scoring_Config'!$A:$A,'Scoring_Config'!$C:$C,50),0),"False,0")</f>
        <v>0</v>
      </c>
      <c r="AK1313" cm="1">
        <f t="array" ref="AK1313">IF(FALSE,"True," &amp; IF(_xlfn.XLOOKUP("Risky_Outbound",'Scoring_Config'!$A:$A,'Scoring_Config'!$D:$D,"Yes")="Yes",_xlfn.XLOOKUP("Risky_Outbound",'Scoring_Config'!$A:$A,'Scoring_Config'!$C:$C,25),0),"False,0")</f>
        <v>0</v>
      </c>
      <c r="AL1313" t="s">
        <v>6700</v>
      </c>
      <c r="AM1313" cm="1">
        <f t="array" ref="AM131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13" t="s">
        <v>6697</v>
      </c>
      <c r="AO1313" t="s">
        <v>6697</v>
      </c>
      <c r="AP1313" t="s">
        <v>6697</v>
      </c>
      <c r="AQ1313" cm="1">
        <f t="array" ref="AQ1313">IF(FALSE,"True," &amp; IF(_xlfn.XLOOKUP("Service_IsAny",'Scoring_Config'!$A:$A,'Scoring_Config'!$D:$D,"Yes")="Yes",_xlfn.XLOOKUP("Service_IsAny",'Scoring_Config'!$A:$A,'Scoring_Config'!$C:$C,0),0),"False,0")</f>
        <v>0</v>
      </c>
      <c r="AR1313">
        <v>0</v>
      </c>
      <c r="AS1313" cm="1">
        <f t="array" ref="AS1313">IF(FALSE,"True," &amp; IF(_xlfn.XLOOKUP("Service_RangeGt1000",'Scoring_Config'!$A:$A,'Scoring_Config'!$D:$D,"Yes")="Yes",_xlfn.XLOOKUP("Service_RangeGt1000",'Scoring_Config'!$A:$A,'Scoring_Config'!$C:$C,0),0),"False,0")</f>
        <v>0</v>
      </c>
      <c r="AT1313" cm="1">
        <f t="array" ref="AT1313">IF(FALSE,"True," &amp; IF(_xlfn.XLOOKUP("App_IsAny",'Scoring_Config'!$A:$A,'Scoring_Config'!$D:$D,"Yes")="Yes",_xlfn.XLOOKUP("App_IsAny",'Scoring_Config'!$A:$A,'Scoring_Config'!$C:$C,0),0),"False,0")</f>
        <v>0</v>
      </c>
      <c r="AU1313">
        <v>0</v>
      </c>
      <c r="AV1313" cm="1">
        <f t="array" ref="AV1313">IF(FALSE,"True," &amp; IF(_xlfn.XLOOKUP("App_RangeGt1000",'Scoring_Config'!$A:$A,'Scoring_Config'!$D:$D,"Yes")="Yes",_xlfn.XLOOKUP("App_RangeGt1000",'Scoring_Config'!$A:$A,'Scoring_Config'!$C:$C,0),0),"False,0")</f>
        <v>0</v>
      </c>
      <c r="AW1313" cm="1">
        <f t="array" ref="AW1313">IF(FALSE,"True," &amp; IF(_xlfn.XLOOKUP("Action_IsDenyOrDrop",'Scoring_Config'!$A:$A,'Scoring_Config'!$D:$D,"Yes")="Yes",_xlfn.XLOOKUP("Action_IsDenyOrDrop",'Scoring_Config'!$A:$A,'Scoring_Config'!$C:$C,0),0),"False,0")</f>
        <v>0</v>
      </c>
      <c r="AX1313" cm="1">
        <f t="array" ref="AX1313">IF(LEFT(AW1313,4)="True",0,(IF(LEFT(Y1313,4)="True",IF(_xlfn.XLOOKUP("Src_IsAny",'Scoring_Config'!$A:$A,'Scoring_Config'!$D:$D,"Yes")="Yes",_xlfn.XLOOKUP("Src_IsAny",'Scoring_Config'!$A:$A,'Scoring_Config'!$C:$C,10),0),0)+IF(LEFT(Z1313,4)="True",IF(_xlfn.XLOOKUP("Src_CIDR_Le_16",'Scoring_Config'!$A:$A,'Scoring_Config'!$D:$D,"Yes")="Yes",_xlfn.XLOOKUP("Src_CIDR_Le_16",'Scoring_Config'!$A:$A,'Scoring_Config'!$C:$C,10),0),0)+IF(LEFT(AA1313,4)="True",IF(_xlfn.XLOOKUP("Src_CIDR_17_22",'Scoring_Config'!$A:$A,'Scoring_Config'!$D:$D,"Yes")="Yes",_xlfn.XLOOKUP("Src_CIDR_17_22",'Scoring_Config'!$A:$A,'Scoring_Config'!$C:$C,5),0),0)+IF(LEFT(AB1313,4)="True",IF(_xlfn.XLOOKUP("Dst_IsAny",'Scoring_Config'!$A:$A,'Scoring_Config'!$D:$D,"Yes")="Yes",_xlfn.XLOOKUP("Dst_IsAny",'Scoring_Config'!$A:$A,'Scoring_Config'!$C:$C,10),0),0)+IF(LEFT(AC1313,4)="True",IF(_xlfn.XLOOKUP("Dst_CIDR_Le_16",'Scoring_Config'!$A:$A,'Scoring_Config'!$D:$D,"Yes")="Yes",_xlfn.XLOOKUP("Dst_CIDR_Le_16",'Scoring_Config'!$A:$A,'Scoring_Config'!$C:$C,10),0),0)+IF(LEFT(AD1313,4)="True",IF(_xlfn.XLOOKUP("Dst_CIDR_17_22",'Scoring_Config'!$A:$A,'Scoring_Config'!$D:$D,"Yes")="Yes",_xlfn.XLOOKUP("Dst_CIDR_17_22",'Scoring_Config'!$A:$A,'Scoring_Config'!$C:$C,5),0),0)+IF(LEFT(AE1313,4)="True",IF(_xlfn.XLOOKUP("SrcZone_IsAny",'Scoring_Config'!$A:$A,'Scoring_Config'!$D:$D,"Yes")="Yes",_xlfn.XLOOKUP("SrcZone_IsAny",'Scoring_Config'!$A:$A,'Scoring_Config'!$C:$C,10),0),0)+IF(LEFT(AF1313,4)="True",IF(_xlfn.XLOOKUP("DstZone_IsAny",'Scoring_Config'!$A:$A,'Scoring_Config'!$D:$D,"Yes")="Yes",_xlfn.XLOOKUP("DstZone_IsAny",'Scoring_Config'!$A:$A,'Scoring_Config'!$C:$C,10),0),0)+IF(LEFT(AG1313,4)="True",IF(_xlfn.XLOOKUP("Service_Any_OR_RangeGt1000",'Scoring_Config'!$A:$A,'Scoring_Config'!$D:$D,"Yes")="Yes",_xlfn.XLOOKUP("Service_Any_OR_RangeGt1000",'Scoring_Config'!$A:$A,'Scoring_Config'!$C:$C,10),0),0)+IF(LEFT(AH1313,4)="True",IF(_xlfn.XLOOKUP("App_Any_OR_RangeGt1000",'Scoring_Config'!$A:$A,'Scoring_Config'!$D:$D,"Yes")="Yes",_xlfn.XLOOKUP("App_Any_OR_RangeGt1000",'Scoring_Config'!$A:$A,'Scoring_Config'!$C:$C,10),0),0)+IF(LEFT(AI1313,4)="True",IF(_xlfn.XLOOKUP("Service_Insecure_Match",'Scoring_Config'!$A:$A,'Scoring_Config'!$D:$D,"Yes")="Yes",_xlfn.XLOOKUP("Service_Insecure_Match",'Scoring_Config'!$A:$A,'Scoring_Config'!$C:$C,5),0),0)+IF(LEFT(AJ1313,4)="True",IF(_xlfn.XLOOKUP("Risky_Inbound",'Scoring_Config'!$A:$A,'Scoring_Config'!$D:$D,"Yes")="Yes",_xlfn.XLOOKUP("Risky_Inbound",'Scoring_Config'!$A:$A,'Scoring_Config'!$C:$C,50),0),0)+IF(LEFT(AK1313,4)="True",IF(_xlfn.XLOOKUP("Risky_Outbound",'Scoring_Config'!$A:$A,'Scoring_Config'!$D:$D,"Yes")="Yes",_xlfn.XLOOKUP("Risky_Outbound",'Scoring_Config'!$A:$A,'Scoring_Config'!$C:$C,25),0),0)+IF(LEFT(AZ1313,4)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1313,FIND(",",AL1313)+1,100)),0)+IF(LEFT(AM1313,4)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1313,FIND(",",AN1313)+1,100)),0)+IF(_xlfn.XLOOKUP("Profile_Scoring",'Scoring_Config'!$A:$A,'Scoring_Config'!$D:$D,"Yes")="Yes",VALUE(MID(AO1313,FIND(",",AO1313)+1,100)),0)+IF(_xlfn.XLOOKUP("Options_Scoring",'Scoring_Config'!$A:$A,'Scoring_Config'!$D:$D,"Yes")="Yes",VALUE(MID(AP1313,FIND(",",AP1313)+1,100)),0)))</f>
        <v>0</v>
      </c>
      <c r="AZ1313" cm="1">
        <f t="array" ref="AZ1313">IF(FALSE,"True," &amp; IF(_xlfn.XLOOKUP("Migrate_Insecure",'Scoring_Config'!$A:$A,'Scoring_Config'!$D:$D,"Yes")="Yes",_xlfn.XLOOKUP("Migrate_Insecure",'Scoring_Config'!$A:$A,'Scoring_Config'!$C:$C,10),0),"False,0")</f>
        <v>0</v>
      </c>
    </row>
    <row r="1314" spans="1:52">
      <c r="A1314" t="s">
        <v>1979</v>
      </c>
      <c r="B1314" t="s">
        <v>3286</v>
      </c>
      <c r="C1314" t="s">
        <v>3542</v>
      </c>
      <c r="D1314" t="s">
        <v>3545</v>
      </c>
      <c r="E1314" t="s">
        <v>3563</v>
      </c>
      <c r="F1314" t="s">
        <v>3576</v>
      </c>
      <c r="G1314" t="s">
        <v>687</v>
      </c>
      <c r="H1314" t="s">
        <v>174</v>
      </c>
      <c r="I1314" t="s">
        <v>3988</v>
      </c>
      <c r="J1314" t="s">
        <v>1244</v>
      </c>
      <c r="K1314" t="s">
        <v>1678</v>
      </c>
      <c r="L1314" t="s">
        <v>1327</v>
      </c>
      <c r="M1314" t="s">
        <v>1974</v>
      </c>
      <c r="N1314" t="s">
        <v>4315</v>
      </c>
      <c r="O1314" t="s">
        <v>4319</v>
      </c>
      <c r="P1314" t="s">
        <v>4321</v>
      </c>
      <c r="Q1314" t="s">
        <v>4508</v>
      </c>
      <c r="R1314" t="s">
        <v>5440</v>
      </c>
      <c r="S1314" t="s">
        <v>5440</v>
      </c>
      <c r="T1314" t="s">
        <v>5650</v>
      </c>
      <c r="U1314" t="s">
        <v>5894</v>
      </c>
      <c r="Y1314" cm="1">
        <f t="array" ref="Y1314">IF(FALSE,"True," &amp; IF(_xlfn.XLOOKUP("Src_IsAny",'Scoring_Config'!$A:$A,'Scoring_Config'!$D:$D,"Yes")="Yes",_xlfn.XLOOKUP("Src_IsAny",'Scoring_Config'!$A:$A,'Scoring_Config'!$C:$C,10),0),"False,0")</f>
        <v>0</v>
      </c>
      <c r="Z1314" cm="1">
        <f t="array" ref="Z1314">IF(FALSE,"True," &amp; IF(_xlfn.XLOOKUP("Src_CIDR_Le_16",'Scoring_Config'!$A:$A,'Scoring_Config'!$D:$D,"Yes")="Yes",_xlfn.XLOOKUP("Src_CIDR_Le_16",'Scoring_Config'!$A:$A,'Scoring_Config'!$C:$C,10),0),"False,0")</f>
        <v>0</v>
      </c>
      <c r="AA1314" cm="1">
        <f t="array" ref="AA1314">IF(FALSE,"True," &amp; IF(_xlfn.XLOOKUP("Src_CIDR_17_22",'Scoring_Config'!$A:$A,'Scoring_Config'!$D:$D,"Yes")="Yes",_xlfn.XLOOKUP("Src_CIDR_17_22",'Scoring_Config'!$A:$A,'Scoring_Config'!$C:$C,5),0),"False,0")</f>
        <v>0</v>
      </c>
      <c r="AB1314" cm="1">
        <f t="array" ref="AB1314">IF(FALSE,"True," &amp; IF(_xlfn.XLOOKUP("Dst_IsAny",'Scoring_Config'!$A:$A,'Scoring_Config'!$D:$D,"Yes")="Yes",_xlfn.XLOOKUP("Dst_IsAny",'Scoring_Config'!$A:$A,'Scoring_Config'!$C:$C,10),0),"False,0")</f>
        <v>0</v>
      </c>
      <c r="AC1314" cm="1">
        <f t="array" ref="AC1314">IF(FALSE,"True," &amp; IF(_xlfn.XLOOKUP("Dst_CIDR_Le_16",'Scoring_Config'!$A:$A,'Scoring_Config'!$D:$D,"Yes")="Yes",_xlfn.XLOOKUP("Dst_CIDR_Le_16",'Scoring_Config'!$A:$A,'Scoring_Config'!$C:$C,10),0),"False,0")</f>
        <v>0</v>
      </c>
      <c r="AD1314" cm="1">
        <f t="array" ref="AD1314">IF(FALSE,"True," &amp; IF(_xlfn.XLOOKUP("Dst_CIDR_17_22",'Scoring_Config'!$A:$A,'Scoring_Config'!$D:$D,"Yes")="Yes",_xlfn.XLOOKUP("Dst_CIDR_17_22",'Scoring_Config'!$A:$A,'Scoring_Config'!$C:$C,5),0),"False,0")</f>
        <v>0</v>
      </c>
      <c r="AE1314" cm="1">
        <f t="array" ref="AE1314">IF(FALSE,"True," &amp; IF(_xlfn.XLOOKUP("SrcZone_IsAny",'Scoring_Config'!$A:$A,'Scoring_Config'!$D:$D,"Yes")="Yes",_xlfn.XLOOKUP("SrcZone_IsAny",'Scoring_Config'!$A:$A,'Scoring_Config'!$C:$C,10),0),"False,0")</f>
        <v>0</v>
      </c>
      <c r="AF1314" cm="1">
        <f t="array" ref="AF1314">IF(FALSE,"True," &amp; IF(_xlfn.XLOOKUP("DstZone_IsAny",'Scoring_Config'!$A:$A,'Scoring_Config'!$D:$D,"Yes")="Yes",_xlfn.XLOOKUP("DstZone_IsAny",'Scoring_Config'!$A:$A,'Scoring_Config'!$C:$C,10),0),"False,0")</f>
        <v>0</v>
      </c>
      <c r="AG1314" cm="1">
        <f t="array" ref="AG131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14" cm="1">
        <f t="array" ref="AH1314">IF(FALSE,"True," &amp; IF(_xlfn.XLOOKUP("App_Any_OR_RangeGt1000",'Scoring_Config'!$A:$A,'Scoring_Config'!$D:$D,"Yes")="Yes",_xlfn.XLOOKUP("App_Any_OR_RangeGt1000",'Scoring_Config'!$A:$A,'Scoring_Config'!$C:$C,10),0),"False,0")</f>
        <v>0</v>
      </c>
      <c r="AI1314" cm="1">
        <f t="array" ref="AI1314">IF(FALSE,"True," &amp; IF(_xlfn.XLOOKUP("Service_Insecure_Match",'Scoring_Config'!$A:$A,'Scoring_Config'!$D:$D,"Yes")="Yes",_xlfn.XLOOKUP("Service_Insecure_Match",'Scoring_Config'!$A:$A,'Scoring_Config'!$C:$C,5),0),"False,0")</f>
        <v>0</v>
      </c>
      <c r="AJ1314" cm="1">
        <f t="array" ref="AJ1314">IF(FALSE,"True," &amp; IF(_xlfn.XLOOKUP("Risky_Inbound",'Scoring_Config'!$A:$A,'Scoring_Config'!$D:$D,"Yes")="Yes",_xlfn.XLOOKUP("Risky_Inbound",'Scoring_Config'!$A:$A,'Scoring_Config'!$C:$C,50),0),"False,0")</f>
        <v>0</v>
      </c>
      <c r="AK1314" cm="1">
        <f t="array" ref="AK1314">IF(FALSE,"True," &amp; IF(_xlfn.XLOOKUP("Risky_Outbound",'Scoring_Config'!$A:$A,'Scoring_Config'!$D:$D,"Yes")="Yes",_xlfn.XLOOKUP("Risky_Outbound",'Scoring_Config'!$A:$A,'Scoring_Config'!$C:$C,25),0),"False,0")</f>
        <v>0</v>
      </c>
      <c r="AL1314" t="s">
        <v>6700</v>
      </c>
      <c r="AM1314" cm="1">
        <f t="array" ref="AM131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14" t="s">
        <v>6697</v>
      </c>
      <c r="AO1314" t="s">
        <v>6697</v>
      </c>
      <c r="AP1314" t="s">
        <v>6697</v>
      </c>
      <c r="AQ1314" cm="1">
        <f t="array" ref="AQ1314">IF(FALSE,"True," &amp; IF(_xlfn.XLOOKUP("Service_IsAny",'Scoring_Config'!$A:$A,'Scoring_Config'!$D:$D,"Yes")="Yes",_xlfn.XLOOKUP("Service_IsAny",'Scoring_Config'!$A:$A,'Scoring_Config'!$C:$C,0),0),"False,0")</f>
        <v>0</v>
      </c>
      <c r="AR1314">
        <v>0</v>
      </c>
      <c r="AS1314" cm="1">
        <f t="array" ref="AS1314">IF(FALSE,"True," &amp; IF(_xlfn.XLOOKUP("Service_RangeGt1000",'Scoring_Config'!$A:$A,'Scoring_Config'!$D:$D,"Yes")="Yes",_xlfn.XLOOKUP("Service_RangeGt1000",'Scoring_Config'!$A:$A,'Scoring_Config'!$C:$C,0),0),"False,0")</f>
        <v>0</v>
      </c>
      <c r="AT1314" cm="1">
        <f t="array" ref="AT1314">IF(FALSE,"True," &amp; IF(_xlfn.XLOOKUP("App_IsAny",'Scoring_Config'!$A:$A,'Scoring_Config'!$D:$D,"Yes")="Yes",_xlfn.XLOOKUP("App_IsAny",'Scoring_Config'!$A:$A,'Scoring_Config'!$C:$C,0),0),"False,0")</f>
        <v>0</v>
      </c>
      <c r="AU1314">
        <v>0</v>
      </c>
      <c r="AV1314" cm="1">
        <f t="array" ref="AV1314">IF(FALSE,"True," &amp; IF(_xlfn.XLOOKUP("App_RangeGt1000",'Scoring_Config'!$A:$A,'Scoring_Config'!$D:$D,"Yes")="Yes",_xlfn.XLOOKUP("App_RangeGt1000",'Scoring_Config'!$A:$A,'Scoring_Config'!$C:$C,0),0),"False,0")</f>
        <v>0</v>
      </c>
      <c r="AW1314" cm="1">
        <f t="array" ref="AW1314">IF(FALSE,"True," &amp; IF(_xlfn.XLOOKUP("Action_IsDenyOrDrop",'Scoring_Config'!$A:$A,'Scoring_Config'!$D:$D,"Yes")="Yes",_xlfn.XLOOKUP("Action_IsDenyOrDrop",'Scoring_Config'!$A:$A,'Scoring_Config'!$C:$C,0),0),"False,0")</f>
        <v>0</v>
      </c>
      <c r="AX1314" cm="1">
        <f t="array" ref="AX1314">IF(LEFT(AW1314,4)="True",0,(IF(LEFT(Y1314,4)="True",IF(_xlfn.XLOOKUP("Src_IsAny",'Scoring_Config'!$A:$A,'Scoring_Config'!$D:$D,"Yes")="Yes",_xlfn.XLOOKUP("Src_IsAny",'Scoring_Config'!$A:$A,'Scoring_Config'!$C:$C,10),0),0)+IF(LEFT(Z1314,4)="True",IF(_xlfn.XLOOKUP("Src_CIDR_Le_16",'Scoring_Config'!$A:$A,'Scoring_Config'!$D:$D,"Yes")="Yes",_xlfn.XLOOKUP("Src_CIDR_Le_16",'Scoring_Config'!$A:$A,'Scoring_Config'!$C:$C,10),0),0)+IF(LEFT(AA1314,4)="True",IF(_xlfn.XLOOKUP("Src_CIDR_17_22",'Scoring_Config'!$A:$A,'Scoring_Config'!$D:$D,"Yes")="Yes",_xlfn.XLOOKUP("Src_CIDR_17_22",'Scoring_Config'!$A:$A,'Scoring_Config'!$C:$C,5),0),0)+IF(LEFT(AB1314,4)="True",IF(_xlfn.XLOOKUP("Dst_IsAny",'Scoring_Config'!$A:$A,'Scoring_Config'!$D:$D,"Yes")="Yes",_xlfn.XLOOKUP("Dst_IsAny",'Scoring_Config'!$A:$A,'Scoring_Config'!$C:$C,10),0),0)+IF(LEFT(AC1314,4)="True",IF(_xlfn.XLOOKUP("Dst_CIDR_Le_16",'Scoring_Config'!$A:$A,'Scoring_Config'!$D:$D,"Yes")="Yes",_xlfn.XLOOKUP("Dst_CIDR_Le_16",'Scoring_Config'!$A:$A,'Scoring_Config'!$C:$C,10),0),0)+IF(LEFT(AD1314,4)="True",IF(_xlfn.XLOOKUP("Dst_CIDR_17_22",'Scoring_Config'!$A:$A,'Scoring_Config'!$D:$D,"Yes")="Yes",_xlfn.XLOOKUP("Dst_CIDR_17_22",'Scoring_Config'!$A:$A,'Scoring_Config'!$C:$C,5),0),0)+IF(LEFT(AE1314,4)="True",IF(_xlfn.XLOOKUP("SrcZone_IsAny",'Scoring_Config'!$A:$A,'Scoring_Config'!$D:$D,"Yes")="Yes",_xlfn.XLOOKUP("SrcZone_IsAny",'Scoring_Config'!$A:$A,'Scoring_Config'!$C:$C,10),0),0)+IF(LEFT(AF1314,4)="True",IF(_xlfn.XLOOKUP("DstZone_IsAny",'Scoring_Config'!$A:$A,'Scoring_Config'!$D:$D,"Yes")="Yes",_xlfn.XLOOKUP("DstZone_IsAny",'Scoring_Config'!$A:$A,'Scoring_Config'!$C:$C,10),0),0)+IF(LEFT(AG1314,4)="True",IF(_xlfn.XLOOKUP("Service_Any_OR_RangeGt1000",'Scoring_Config'!$A:$A,'Scoring_Config'!$D:$D,"Yes")="Yes",_xlfn.XLOOKUP("Service_Any_OR_RangeGt1000",'Scoring_Config'!$A:$A,'Scoring_Config'!$C:$C,10),0),0)+IF(LEFT(AH1314,4)="True",IF(_xlfn.XLOOKUP("App_Any_OR_RangeGt1000",'Scoring_Config'!$A:$A,'Scoring_Config'!$D:$D,"Yes")="Yes",_xlfn.XLOOKUP("App_Any_OR_RangeGt1000",'Scoring_Config'!$A:$A,'Scoring_Config'!$C:$C,10),0),0)+IF(LEFT(AI1314,4)="True",IF(_xlfn.XLOOKUP("Service_Insecure_Match",'Scoring_Config'!$A:$A,'Scoring_Config'!$D:$D,"Yes")="Yes",_xlfn.XLOOKUP("Service_Insecure_Match",'Scoring_Config'!$A:$A,'Scoring_Config'!$C:$C,5),0),0)+IF(LEFT(AJ1314,4)="True",IF(_xlfn.XLOOKUP("Risky_Inbound",'Scoring_Config'!$A:$A,'Scoring_Config'!$D:$D,"Yes")="Yes",_xlfn.XLOOKUP("Risky_Inbound",'Scoring_Config'!$A:$A,'Scoring_Config'!$C:$C,50),0),0)+IF(LEFT(AK1314,4)="True",IF(_xlfn.XLOOKUP("Risky_Outbound",'Scoring_Config'!$A:$A,'Scoring_Config'!$D:$D,"Yes")="Yes",_xlfn.XLOOKUP("Risky_Outbound",'Scoring_Config'!$A:$A,'Scoring_Config'!$C:$C,25),0),0)+IF(LEFT(AZ1314,4)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1314,FIND(",",AL1314)+1,100)),0)+IF(LEFT(AM1314,4)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1314,FIND(",",AN1314)+1,100)),0)+IF(_xlfn.XLOOKUP("Profile_Scoring",'Scoring_Config'!$A:$A,'Scoring_Config'!$D:$D,"Yes")="Yes",VALUE(MID(AO1314,FIND(",",AO1314)+1,100)),0)+IF(_xlfn.XLOOKUP("Options_Scoring",'Scoring_Config'!$A:$A,'Scoring_Config'!$D:$D,"Yes")="Yes",VALUE(MID(AP1314,FIND(",",AP1314)+1,100)),0)))</f>
        <v>0</v>
      </c>
      <c r="AZ1314" cm="1">
        <f t="array" ref="AZ1314">IF(FALSE,"True," &amp; IF(_xlfn.XLOOKUP("Migrate_Insecure",'Scoring_Config'!$A:$A,'Scoring_Config'!$D:$D,"Yes")="Yes",_xlfn.XLOOKUP("Migrate_Insecure",'Scoring_Config'!$A:$A,'Scoring_Config'!$C:$C,10),0),"False,0")</f>
        <v>0</v>
      </c>
    </row>
    <row r="1315" spans="1:52">
      <c r="A1315" t="s">
        <v>1979</v>
      </c>
      <c r="B1315" t="s">
        <v>3287</v>
      </c>
      <c r="C1315" t="s">
        <v>3542</v>
      </c>
      <c r="D1315" t="s">
        <v>3545</v>
      </c>
      <c r="E1315" t="s">
        <v>3563</v>
      </c>
      <c r="F1315" t="s">
        <v>3991</v>
      </c>
      <c r="G1315" t="s">
        <v>688</v>
      </c>
      <c r="H1315" t="s">
        <v>174</v>
      </c>
      <c r="I1315" t="s">
        <v>3576</v>
      </c>
      <c r="J1315" t="s">
        <v>686</v>
      </c>
      <c r="K1315" t="s">
        <v>174</v>
      </c>
      <c r="L1315" t="s">
        <v>1592</v>
      </c>
      <c r="M1315" t="s">
        <v>1974</v>
      </c>
      <c r="N1315" t="s">
        <v>4315</v>
      </c>
      <c r="O1315" t="s">
        <v>4319</v>
      </c>
      <c r="P1315" t="s">
        <v>4321</v>
      </c>
      <c r="Q1315" t="s">
        <v>4815</v>
      </c>
      <c r="R1315" t="s">
        <v>5450</v>
      </c>
      <c r="S1315" t="s">
        <v>5458</v>
      </c>
      <c r="T1315" t="s">
        <v>5892</v>
      </c>
      <c r="U1315" t="s">
        <v>6595</v>
      </c>
      <c r="Y1315" cm="1">
        <f t="array" ref="Y1315">IF(FALSE,"True," &amp; IF(_xlfn.XLOOKUP("Src_IsAny",'Scoring_Config'!$A:$A,'Scoring_Config'!$D:$D,"Yes")="Yes",_xlfn.XLOOKUP("Src_IsAny",'Scoring_Config'!$A:$A,'Scoring_Config'!$C:$C,10),0),"False,0")</f>
        <v>0</v>
      </c>
      <c r="Z1315" cm="1">
        <f t="array" ref="Z1315">IF(FALSE,"True," &amp; IF(_xlfn.XLOOKUP("Src_CIDR_Le_16",'Scoring_Config'!$A:$A,'Scoring_Config'!$D:$D,"Yes")="Yes",_xlfn.XLOOKUP("Src_CIDR_Le_16",'Scoring_Config'!$A:$A,'Scoring_Config'!$C:$C,10),0),"False,0")</f>
        <v>0</v>
      </c>
      <c r="AA1315" cm="1">
        <f t="array" ref="AA1315">IF(FALSE,"True," &amp; IF(_xlfn.XLOOKUP("Src_CIDR_17_22",'Scoring_Config'!$A:$A,'Scoring_Config'!$D:$D,"Yes")="Yes",_xlfn.XLOOKUP("Src_CIDR_17_22",'Scoring_Config'!$A:$A,'Scoring_Config'!$C:$C,5),0),"False,0")</f>
        <v>0</v>
      </c>
      <c r="AB1315" cm="1">
        <f t="array" ref="AB1315">IF(FALSE,"True," &amp; IF(_xlfn.XLOOKUP("Dst_IsAny",'Scoring_Config'!$A:$A,'Scoring_Config'!$D:$D,"Yes")="Yes",_xlfn.XLOOKUP("Dst_IsAny",'Scoring_Config'!$A:$A,'Scoring_Config'!$C:$C,10),0),"False,0")</f>
        <v>0</v>
      </c>
      <c r="AC1315" cm="1">
        <f t="array" ref="AC1315">IF(FALSE,"True," &amp; IF(_xlfn.XLOOKUP("Dst_CIDR_Le_16",'Scoring_Config'!$A:$A,'Scoring_Config'!$D:$D,"Yes")="Yes",_xlfn.XLOOKUP("Dst_CIDR_Le_16",'Scoring_Config'!$A:$A,'Scoring_Config'!$C:$C,10),0),"False,0")</f>
        <v>0</v>
      </c>
      <c r="AD1315" cm="1">
        <f t="array" ref="AD1315">IF(FALSE,"True," &amp; IF(_xlfn.XLOOKUP("Dst_CIDR_17_22",'Scoring_Config'!$A:$A,'Scoring_Config'!$D:$D,"Yes")="Yes",_xlfn.XLOOKUP("Dst_CIDR_17_22",'Scoring_Config'!$A:$A,'Scoring_Config'!$C:$C,5),0),"False,0")</f>
        <v>0</v>
      </c>
      <c r="AE1315" cm="1">
        <f t="array" ref="AE1315">IF(FALSE,"True," &amp; IF(_xlfn.XLOOKUP("SrcZone_IsAny",'Scoring_Config'!$A:$A,'Scoring_Config'!$D:$D,"Yes")="Yes",_xlfn.XLOOKUP("SrcZone_IsAny",'Scoring_Config'!$A:$A,'Scoring_Config'!$C:$C,10),0),"False,0")</f>
        <v>0</v>
      </c>
      <c r="AF1315" cm="1">
        <f t="array" ref="AF1315">IF(FALSE,"True," &amp; IF(_xlfn.XLOOKUP("DstZone_IsAny",'Scoring_Config'!$A:$A,'Scoring_Config'!$D:$D,"Yes")="Yes",_xlfn.XLOOKUP("DstZone_IsAny",'Scoring_Config'!$A:$A,'Scoring_Config'!$C:$C,10),0),"False,0")</f>
        <v>0</v>
      </c>
      <c r="AG1315" cm="1">
        <f t="array" ref="AG1315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315" cm="1">
        <f t="array" ref="AH1315">IF(TRUE,"True," &amp; IF(_xlfn.XLOOKUP("App_Any_OR_RangeGt1000",'Scoring_Config'!$A:$A,'Scoring_Config'!$D:$D,"Yes")="Yes",_xlfn.XLOOKUP("App_Any_OR_RangeGt1000",'Scoring_Config'!$A:$A,'Scoring_Config'!$C:$C,10),0),"False,0")</f>
        <v>0</v>
      </c>
      <c r="AI1315" cm="1">
        <f t="array" ref="AI1315">IF(TRUE,"True," &amp; IF(_xlfn.XLOOKUP("Service_Insecure_Match",'Scoring_Config'!$A:$A,'Scoring_Config'!$D:$D,"Yes")="Yes",_xlfn.XLOOKUP("Service_Insecure_Match",'Scoring_Config'!$A:$A,'Scoring_Config'!$C:$C,5),0),"False,0")</f>
        <v>0</v>
      </c>
      <c r="AJ1315" cm="1">
        <f t="array" ref="AJ1315">IF(FALSE,"True," &amp; IF(_xlfn.XLOOKUP("Risky_Inbound",'Scoring_Config'!$A:$A,'Scoring_Config'!$D:$D,"Yes")="Yes",_xlfn.XLOOKUP("Risky_Inbound",'Scoring_Config'!$A:$A,'Scoring_Config'!$C:$C,50),0),"False,0")</f>
        <v>0</v>
      </c>
      <c r="AK1315" cm="1">
        <f t="array" ref="AK1315">IF(FALSE,"True," &amp; IF(_xlfn.XLOOKUP("Risky_Outbound",'Scoring_Config'!$A:$A,'Scoring_Config'!$D:$D,"Yes")="Yes",_xlfn.XLOOKUP("Risky_Outbound",'Scoring_Config'!$A:$A,'Scoring_Config'!$C:$C,25),0),"False,0")</f>
        <v>0</v>
      </c>
      <c r="AL1315" t="s">
        <v>6700</v>
      </c>
      <c r="AM1315" cm="1">
        <f t="array" ref="AM131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15" t="s">
        <v>6697</v>
      </c>
      <c r="AO1315" t="s">
        <v>6697</v>
      </c>
      <c r="AP1315" t="s">
        <v>6697</v>
      </c>
      <c r="AQ1315" cm="1">
        <f t="array" ref="AQ1315">IF(FALSE,"True," &amp; IF(_xlfn.XLOOKUP("Service_IsAny",'Scoring_Config'!$A:$A,'Scoring_Config'!$D:$D,"Yes")="Yes",_xlfn.XLOOKUP("Service_IsAny",'Scoring_Config'!$A:$A,'Scoring_Config'!$C:$C,0),0),"False,0")</f>
        <v>0</v>
      </c>
      <c r="AR1315">
        <v>16411</v>
      </c>
      <c r="AS1315" cm="1">
        <f t="array" ref="AS1315">IF(TRUE,"True," &amp; IF(_xlfn.XLOOKUP("Service_RangeGt1000",'Scoring_Config'!$A:$A,'Scoring_Config'!$D:$D,"Yes")="Yes",_xlfn.XLOOKUP("Service_RangeGt1000",'Scoring_Config'!$A:$A,'Scoring_Config'!$C:$C,0),0),"False,0")</f>
        <v>0</v>
      </c>
      <c r="AT1315" cm="1">
        <f t="array" ref="AT1315">IF(TRUE,"True," &amp; IF(_xlfn.XLOOKUP("App_IsAny",'Scoring_Config'!$A:$A,'Scoring_Config'!$D:$D,"Yes")="Yes",_xlfn.XLOOKUP("App_IsAny",'Scoring_Config'!$A:$A,'Scoring_Config'!$C:$C,0),0),"False,0")</f>
        <v>0</v>
      </c>
      <c r="AU1315">
        <v>65535</v>
      </c>
      <c r="AV1315" cm="1">
        <f t="array" ref="AV1315">IF(TRUE,"True," &amp; IF(_xlfn.XLOOKUP("App_RangeGt1000",'Scoring_Config'!$A:$A,'Scoring_Config'!$D:$D,"Yes")="Yes",_xlfn.XLOOKUP("App_RangeGt1000",'Scoring_Config'!$A:$A,'Scoring_Config'!$C:$C,0),0),"False,0")</f>
        <v>0</v>
      </c>
      <c r="AW1315" cm="1">
        <f t="array" ref="AW1315">IF(FALSE,"True," &amp; IF(_xlfn.XLOOKUP("Action_IsDenyOrDrop",'Scoring_Config'!$A:$A,'Scoring_Config'!$D:$D,"Yes")="Yes",_xlfn.XLOOKUP("Action_IsDenyOrDrop",'Scoring_Config'!$A:$A,'Scoring_Config'!$C:$C,0),0),"False,0")</f>
        <v>0</v>
      </c>
      <c r="AX1315" cm="1">
        <f t="array" ref="AX1315">IF(LEFT(AW1315,4)="True",0,(IF(LEFT(Y1315,4)="True",IF(_xlfn.XLOOKUP("Src_IsAny",'Scoring_Config'!$A:$A,'Scoring_Config'!$D:$D,"Yes")="Yes",_xlfn.XLOOKUP("Src_IsAny",'Scoring_Config'!$A:$A,'Scoring_Config'!$C:$C,10),0),0)+IF(LEFT(Z1315,4)="True",IF(_xlfn.XLOOKUP("Src_CIDR_Le_16",'Scoring_Config'!$A:$A,'Scoring_Config'!$D:$D,"Yes")="Yes",_xlfn.XLOOKUP("Src_CIDR_Le_16",'Scoring_Config'!$A:$A,'Scoring_Config'!$C:$C,10),0),0)+IF(LEFT(AA1315,4)="True",IF(_xlfn.XLOOKUP("Src_CIDR_17_22",'Scoring_Config'!$A:$A,'Scoring_Config'!$D:$D,"Yes")="Yes",_xlfn.XLOOKUP("Src_CIDR_17_22",'Scoring_Config'!$A:$A,'Scoring_Config'!$C:$C,5),0),0)+IF(LEFT(AB1315,4)="True",IF(_xlfn.XLOOKUP("Dst_IsAny",'Scoring_Config'!$A:$A,'Scoring_Config'!$D:$D,"Yes")="Yes",_xlfn.XLOOKUP("Dst_IsAny",'Scoring_Config'!$A:$A,'Scoring_Config'!$C:$C,10),0),0)+IF(LEFT(AC1315,4)="True",IF(_xlfn.XLOOKUP("Dst_CIDR_Le_16",'Scoring_Config'!$A:$A,'Scoring_Config'!$D:$D,"Yes")="Yes",_xlfn.XLOOKUP("Dst_CIDR_Le_16",'Scoring_Config'!$A:$A,'Scoring_Config'!$C:$C,10),0),0)+IF(LEFT(AD1315,4)="True",IF(_xlfn.XLOOKUP("Dst_CIDR_17_22",'Scoring_Config'!$A:$A,'Scoring_Config'!$D:$D,"Yes")="Yes",_xlfn.XLOOKUP("Dst_CIDR_17_22",'Scoring_Config'!$A:$A,'Scoring_Config'!$C:$C,5),0),0)+IF(LEFT(AE1315,4)="True",IF(_xlfn.XLOOKUP("SrcZone_IsAny",'Scoring_Config'!$A:$A,'Scoring_Config'!$D:$D,"Yes")="Yes",_xlfn.XLOOKUP("SrcZone_IsAny",'Scoring_Config'!$A:$A,'Scoring_Config'!$C:$C,10),0),0)+IF(LEFT(AF1315,4)="True",IF(_xlfn.XLOOKUP("DstZone_IsAny",'Scoring_Config'!$A:$A,'Scoring_Config'!$D:$D,"Yes")="Yes",_xlfn.XLOOKUP("DstZone_IsAny",'Scoring_Config'!$A:$A,'Scoring_Config'!$C:$C,10),0),0)+IF(LEFT(AG1315,4)="True",IF(_xlfn.XLOOKUP("Service_Any_OR_RangeGt1000",'Scoring_Config'!$A:$A,'Scoring_Config'!$D:$D,"Yes")="Yes",_xlfn.XLOOKUP("Service_Any_OR_RangeGt1000",'Scoring_Config'!$A:$A,'Scoring_Config'!$C:$C,10),0),0)+IF(LEFT(AH1315,4)="True",IF(_xlfn.XLOOKUP("App_Any_OR_RangeGt1000",'Scoring_Config'!$A:$A,'Scoring_Config'!$D:$D,"Yes")="Yes",_xlfn.XLOOKUP("App_Any_OR_RangeGt1000",'Scoring_Config'!$A:$A,'Scoring_Config'!$C:$C,10),0),0)+IF(LEFT(AI1315,4)="True",IF(_xlfn.XLOOKUP("Service_Insecure_Match",'Scoring_Config'!$A:$A,'Scoring_Config'!$D:$D,"Yes")="Yes",_xlfn.XLOOKUP("Service_Insecure_Match",'Scoring_Config'!$A:$A,'Scoring_Config'!$C:$C,5),0),0)+IF(LEFT(AJ1315,4)="True",IF(_xlfn.XLOOKUP("Risky_Inbound",'Scoring_Config'!$A:$A,'Scoring_Config'!$D:$D,"Yes")="Yes",_xlfn.XLOOKUP("Risky_Inbound",'Scoring_Config'!$A:$A,'Scoring_Config'!$C:$C,50),0),0)+IF(LEFT(AK1315,4)="True",IF(_xlfn.XLOOKUP("Risky_Outbound",'Scoring_Config'!$A:$A,'Scoring_Config'!$D:$D,"Yes")="Yes",_xlfn.XLOOKUP("Risky_Outbound",'Scoring_Config'!$A:$A,'Scoring_Config'!$C:$C,25),0),0)+IF(LEFT(AZ1315,4)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1315,FIND(",",AL1315)+1,100)),0)+IF(LEFT(AM1315,4)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1315,FIND(",",AN1315)+1,100)),0)+IF(_xlfn.XLOOKUP("Profile_Scoring",'Scoring_Config'!$A:$A,'Scoring_Config'!$D:$D,"Yes")="Yes",VALUE(MID(AO1315,FIND(",",AO1315)+1,100)),0)+IF(_xlfn.XLOOKUP("Options_Scoring",'Scoring_Config'!$A:$A,'Scoring_Config'!$D:$D,"Yes")="Yes",VALUE(MID(AP1315,FIND(",",AP1315)+1,100)),0)))</f>
        <v>0</v>
      </c>
      <c r="AY1315" t="s">
        <v>6706</v>
      </c>
      <c r="AZ1315" cm="1">
        <f t="array" ref="AZ1315">IF(TRUE,"True," &amp; IF(_xlfn.XLOOKUP("Migrate_Insecure",'Scoring_Config'!$A:$A,'Scoring_Config'!$D:$D,"Yes")="Yes",_xlfn.XLOOKUP("Migrate_Insecure",'Scoring_Config'!$A:$A,'Scoring_Config'!$C:$C,10),0),"False,0")</f>
        <v>0</v>
      </c>
    </row>
    <row r="1316" spans="1:52">
      <c r="A1316" t="s">
        <v>1979</v>
      </c>
      <c r="B1316" t="s">
        <v>3288</v>
      </c>
      <c r="C1316" t="s">
        <v>3542</v>
      </c>
      <c r="D1316" t="s">
        <v>3545</v>
      </c>
      <c r="E1316" t="s">
        <v>3563</v>
      </c>
      <c r="F1316" t="s">
        <v>3576</v>
      </c>
      <c r="G1316" t="s">
        <v>687</v>
      </c>
      <c r="H1316" t="s">
        <v>174</v>
      </c>
      <c r="I1316" t="s">
        <v>3991</v>
      </c>
      <c r="J1316" t="s">
        <v>689</v>
      </c>
      <c r="K1316" t="s">
        <v>174</v>
      </c>
      <c r="L1316" t="s">
        <v>1592</v>
      </c>
      <c r="M1316" t="s">
        <v>1974</v>
      </c>
      <c r="N1316" t="s">
        <v>4315</v>
      </c>
      <c r="O1316" t="s">
        <v>4319</v>
      </c>
      <c r="P1316" t="s">
        <v>4321</v>
      </c>
      <c r="Q1316" t="s">
        <v>4815</v>
      </c>
      <c r="R1316" t="s">
        <v>5437</v>
      </c>
      <c r="S1316" t="s">
        <v>5463</v>
      </c>
      <c r="T1316" t="s">
        <v>5892</v>
      </c>
      <c r="U1316" t="s">
        <v>6592</v>
      </c>
      <c r="Y1316" cm="1">
        <f t="array" ref="Y1316">IF(FALSE,"True," &amp; IF(_xlfn.XLOOKUP("Src_IsAny",'Scoring_Config'!$A:$A,'Scoring_Config'!$D:$D,"Yes")="Yes",_xlfn.XLOOKUP("Src_IsAny",'Scoring_Config'!$A:$A,'Scoring_Config'!$C:$C,10),0),"False,0")</f>
        <v>0</v>
      </c>
      <c r="Z1316" cm="1">
        <f t="array" ref="Z1316">IF(FALSE,"True," &amp; IF(_xlfn.XLOOKUP("Src_CIDR_Le_16",'Scoring_Config'!$A:$A,'Scoring_Config'!$D:$D,"Yes")="Yes",_xlfn.XLOOKUP("Src_CIDR_Le_16",'Scoring_Config'!$A:$A,'Scoring_Config'!$C:$C,10),0),"False,0")</f>
        <v>0</v>
      </c>
      <c r="AA1316" cm="1">
        <f t="array" ref="AA1316">IF(FALSE,"True," &amp; IF(_xlfn.XLOOKUP("Src_CIDR_17_22",'Scoring_Config'!$A:$A,'Scoring_Config'!$D:$D,"Yes")="Yes",_xlfn.XLOOKUP("Src_CIDR_17_22",'Scoring_Config'!$A:$A,'Scoring_Config'!$C:$C,5),0),"False,0")</f>
        <v>0</v>
      </c>
      <c r="AB1316" cm="1">
        <f t="array" ref="AB1316">IF(FALSE,"True," &amp; IF(_xlfn.XLOOKUP("Dst_IsAny",'Scoring_Config'!$A:$A,'Scoring_Config'!$D:$D,"Yes")="Yes",_xlfn.XLOOKUP("Dst_IsAny",'Scoring_Config'!$A:$A,'Scoring_Config'!$C:$C,10),0),"False,0")</f>
        <v>0</v>
      </c>
      <c r="AC1316" cm="1">
        <f t="array" ref="AC1316">IF(FALSE,"True," &amp; IF(_xlfn.XLOOKUP("Dst_CIDR_Le_16",'Scoring_Config'!$A:$A,'Scoring_Config'!$D:$D,"Yes")="Yes",_xlfn.XLOOKUP("Dst_CIDR_Le_16",'Scoring_Config'!$A:$A,'Scoring_Config'!$C:$C,10),0),"False,0")</f>
        <v>0</v>
      </c>
      <c r="AD1316" cm="1">
        <f t="array" ref="AD1316">IF(FALSE,"True," &amp; IF(_xlfn.XLOOKUP("Dst_CIDR_17_22",'Scoring_Config'!$A:$A,'Scoring_Config'!$D:$D,"Yes")="Yes",_xlfn.XLOOKUP("Dst_CIDR_17_22",'Scoring_Config'!$A:$A,'Scoring_Config'!$C:$C,5),0),"False,0")</f>
        <v>0</v>
      </c>
      <c r="AE1316" cm="1">
        <f t="array" ref="AE1316">IF(FALSE,"True," &amp; IF(_xlfn.XLOOKUP("SrcZone_IsAny",'Scoring_Config'!$A:$A,'Scoring_Config'!$D:$D,"Yes")="Yes",_xlfn.XLOOKUP("SrcZone_IsAny",'Scoring_Config'!$A:$A,'Scoring_Config'!$C:$C,10),0),"False,0")</f>
        <v>0</v>
      </c>
      <c r="AF1316" cm="1">
        <f t="array" ref="AF1316">IF(FALSE,"True," &amp; IF(_xlfn.XLOOKUP("DstZone_IsAny",'Scoring_Config'!$A:$A,'Scoring_Config'!$D:$D,"Yes")="Yes",_xlfn.XLOOKUP("DstZone_IsAny",'Scoring_Config'!$A:$A,'Scoring_Config'!$C:$C,10),0),"False,0")</f>
        <v>0</v>
      </c>
      <c r="AG1316" cm="1">
        <f t="array" ref="AG1316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316" cm="1">
        <f t="array" ref="AH1316">IF(TRUE,"True," &amp; IF(_xlfn.XLOOKUP("App_Any_OR_RangeGt1000",'Scoring_Config'!$A:$A,'Scoring_Config'!$D:$D,"Yes")="Yes",_xlfn.XLOOKUP("App_Any_OR_RangeGt1000",'Scoring_Config'!$A:$A,'Scoring_Config'!$C:$C,10),0),"False,0")</f>
        <v>0</v>
      </c>
      <c r="AI1316" cm="1">
        <f t="array" ref="AI1316">IF(TRUE,"True," &amp; IF(_xlfn.XLOOKUP("Service_Insecure_Match",'Scoring_Config'!$A:$A,'Scoring_Config'!$D:$D,"Yes")="Yes",_xlfn.XLOOKUP("Service_Insecure_Match",'Scoring_Config'!$A:$A,'Scoring_Config'!$C:$C,5),0),"False,0")</f>
        <v>0</v>
      </c>
      <c r="AJ1316" cm="1">
        <f t="array" ref="AJ1316">IF(FALSE,"True," &amp; IF(_xlfn.XLOOKUP("Risky_Inbound",'Scoring_Config'!$A:$A,'Scoring_Config'!$D:$D,"Yes")="Yes",_xlfn.XLOOKUP("Risky_Inbound",'Scoring_Config'!$A:$A,'Scoring_Config'!$C:$C,50),0),"False,0")</f>
        <v>0</v>
      </c>
      <c r="AK1316" cm="1">
        <f t="array" ref="AK1316">IF(FALSE,"True," &amp; IF(_xlfn.XLOOKUP("Risky_Outbound",'Scoring_Config'!$A:$A,'Scoring_Config'!$D:$D,"Yes")="Yes",_xlfn.XLOOKUP("Risky_Outbound",'Scoring_Config'!$A:$A,'Scoring_Config'!$C:$C,25),0),"False,0")</f>
        <v>0</v>
      </c>
      <c r="AL1316" t="s">
        <v>6700</v>
      </c>
      <c r="AM1316" cm="1">
        <f t="array" ref="AM131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16" t="s">
        <v>6697</v>
      </c>
      <c r="AO1316" t="s">
        <v>6697</v>
      </c>
      <c r="AP1316" t="s">
        <v>6697</v>
      </c>
      <c r="AQ1316" cm="1">
        <f t="array" ref="AQ1316">IF(FALSE,"True," &amp; IF(_xlfn.XLOOKUP("Service_IsAny",'Scoring_Config'!$A:$A,'Scoring_Config'!$D:$D,"Yes")="Yes",_xlfn.XLOOKUP("Service_IsAny",'Scoring_Config'!$A:$A,'Scoring_Config'!$C:$C,0),0),"False,0")</f>
        <v>0</v>
      </c>
      <c r="AR1316">
        <v>16411</v>
      </c>
      <c r="AS1316" cm="1">
        <f t="array" ref="AS1316">IF(TRUE,"True," &amp; IF(_xlfn.XLOOKUP("Service_RangeGt1000",'Scoring_Config'!$A:$A,'Scoring_Config'!$D:$D,"Yes")="Yes",_xlfn.XLOOKUP("Service_RangeGt1000",'Scoring_Config'!$A:$A,'Scoring_Config'!$C:$C,0),0),"False,0")</f>
        <v>0</v>
      </c>
      <c r="AT1316" cm="1">
        <f t="array" ref="AT1316">IF(TRUE,"True," &amp; IF(_xlfn.XLOOKUP("App_IsAny",'Scoring_Config'!$A:$A,'Scoring_Config'!$D:$D,"Yes")="Yes",_xlfn.XLOOKUP("App_IsAny",'Scoring_Config'!$A:$A,'Scoring_Config'!$C:$C,0),0),"False,0")</f>
        <v>0</v>
      </c>
      <c r="AU1316">
        <v>65535</v>
      </c>
      <c r="AV1316" cm="1">
        <f t="array" ref="AV1316">IF(TRUE,"True," &amp; IF(_xlfn.XLOOKUP("App_RangeGt1000",'Scoring_Config'!$A:$A,'Scoring_Config'!$D:$D,"Yes")="Yes",_xlfn.XLOOKUP("App_RangeGt1000",'Scoring_Config'!$A:$A,'Scoring_Config'!$C:$C,0),0),"False,0")</f>
        <v>0</v>
      </c>
      <c r="AW1316" cm="1">
        <f t="array" ref="AW1316">IF(FALSE,"True," &amp; IF(_xlfn.XLOOKUP("Action_IsDenyOrDrop",'Scoring_Config'!$A:$A,'Scoring_Config'!$D:$D,"Yes")="Yes",_xlfn.XLOOKUP("Action_IsDenyOrDrop",'Scoring_Config'!$A:$A,'Scoring_Config'!$C:$C,0),0),"False,0")</f>
        <v>0</v>
      </c>
      <c r="AX1316" cm="1">
        <f t="array" ref="AX1316">IF(LEFT(AW1316,4)="True",0,(IF(LEFT(Y1316,4)="True",IF(_xlfn.XLOOKUP("Src_IsAny",'Scoring_Config'!$A:$A,'Scoring_Config'!$D:$D,"Yes")="Yes",_xlfn.XLOOKUP("Src_IsAny",'Scoring_Config'!$A:$A,'Scoring_Config'!$C:$C,10),0),0)+IF(LEFT(Z1316,4)="True",IF(_xlfn.XLOOKUP("Src_CIDR_Le_16",'Scoring_Config'!$A:$A,'Scoring_Config'!$D:$D,"Yes")="Yes",_xlfn.XLOOKUP("Src_CIDR_Le_16",'Scoring_Config'!$A:$A,'Scoring_Config'!$C:$C,10),0),0)+IF(LEFT(AA1316,4)="True",IF(_xlfn.XLOOKUP("Src_CIDR_17_22",'Scoring_Config'!$A:$A,'Scoring_Config'!$D:$D,"Yes")="Yes",_xlfn.XLOOKUP("Src_CIDR_17_22",'Scoring_Config'!$A:$A,'Scoring_Config'!$C:$C,5),0),0)+IF(LEFT(AB1316,4)="True",IF(_xlfn.XLOOKUP("Dst_IsAny",'Scoring_Config'!$A:$A,'Scoring_Config'!$D:$D,"Yes")="Yes",_xlfn.XLOOKUP("Dst_IsAny",'Scoring_Config'!$A:$A,'Scoring_Config'!$C:$C,10),0),0)+IF(LEFT(AC1316,4)="True",IF(_xlfn.XLOOKUP("Dst_CIDR_Le_16",'Scoring_Config'!$A:$A,'Scoring_Config'!$D:$D,"Yes")="Yes",_xlfn.XLOOKUP("Dst_CIDR_Le_16",'Scoring_Config'!$A:$A,'Scoring_Config'!$C:$C,10),0),0)+IF(LEFT(AD1316,4)="True",IF(_xlfn.XLOOKUP("Dst_CIDR_17_22",'Scoring_Config'!$A:$A,'Scoring_Config'!$D:$D,"Yes")="Yes",_xlfn.XLOOKUP("Dst_CIDR_17_22",'Scoring_Config'!$A:$A,'Scoring_Config'!$C:$C,5),0),0)+IF(LEFT(AE1316,4)="True",IF(_xlfn.XLOOKUP("SrcZone_IsAny",'Scoring_Config'!$A:$A,'Scoring_Config'!$D:$D,"Yes")="Yes",_xlfn.XLOOKUP("SrcZone_IsAny",'Scoring_Config'!$A:$A,'Scoring_Config'!$C:$C,10),0),0)+IF(LEFT(AF1316,4)="True",IF(_xlfn.XLOOKUP("DstZone_IsAny",'Scoring_Config'!$A:$A,'Scoring_Config'!$D:$D,"Yes")="Yes",_xlfn.XLOOKUP("DstZone_IsAny",'Scoring_Config'!$A:$A,'Scoring_Config'!$C:$C,10),0),0)+IF(LEFT(AG1316,4)="True",IF(_xlfn.XLOOKUP("Service_Any_OR_RangeGt1000",'Scoring_Config'!$A:$A,'Scoring_Config'!$D:$D,"Yes")="Yes",_xlfn.XLOOKUP("Service_Any_OR_RangeGt1000",'Scoring_Config'!$A:$A,'Scoring_Config'!$C:$C,10),0),0)+IF(LEFT(AH1316,4)="True",IF(_xlfn.XLOOKUP("App_Any_OR_RangeGt1000",'Scoring_Config'!$A:$A,'Scoring_Config'!$D:$D,"Yes")="Yes",_xlfn.XLOOKUP("App_Any_OR_RangeGt1000",'Scoring_Config'!$A:$A,'Scoring_Config'!$C:$C,10),0),0)+IF(LEFT(AI1316,4)="True",IF(_xlfn.XLOOKUP("Service_Insecure_Match",'Scoring_Config'!$A:$A,'Scoring_Config'!$D:$D,"Yes")="Yes",_xlfn.XLOOKUP("Service_Insecure_Match",'Scoring_Config'!$A:$A,'Scoring_Config'!$C:$C,5),0),0)+IF(LEFT(AJ1316,4)="True",IF(_xlfn.XLOOKUP("Risky_Inbound",'Scoring_Config'!$A:$A,'Scoring_Config'!$D:$D,"Yes")="Yes",_xlfn.XLOOKUP("Risky_Inbound",'Scoring_Config'!$A:$A,'Scoring_Config'!$C:$C,50),0),0)+IF(LEFT(AK1316,4)="True",IF(_xlfn.XLOOKUP("Risky_Outbound",'Scoring_Config'!$A:$A,'Scoring_Config'!$D:$D,"Yes")="Yes",_xlfn.XLOOKUP("Risky_Outbound",'Scoring_Config'!$A:$A,'Scoring_Config'!$C:$C,25),0),0)+IF(LEFT(AZ1316,4)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1316,FIND(",",AL1316)+1,100)),0)+IF(LEFT(AM1316,4)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1316,FIND(",",AN1316)+1,100)),0)+IF(_xlfn.XLOOKUP("Profile_Scoring",'Scoring_Config'!$A:$A,'Scoring_Config'!$D:$D,"Yes")="Yes",VALUE(MID(AO1316,FIND(",",AO1316)+1,100)),0)+IF(_xlfn.XLOOKUP("Options_Scoring",'Scoring_Config'!$A:$A,'Scoring_Config'!$D:$D,"Yes")="Yes",VALUE(MID(AP1316,FIND(",",AP1316)+1,100)),0)))</f>
        <v>0</v>
      </c>
      <c r="AY1316" t="s">
        <v>6706</v>
      </c>
      <c r="AZ1316" cm="1">
        <f t="array" ref="AZ1316">IF(TRUE,"True," &amp; IF(_xlfn.XLOOKUP("Migrate_Insecure",'Scoring_Config'!$A:$A,'Scoring_Config'!$D:$D,"Yes")="Yes",_xlfn.XLOOKUP("Migrate_Insecure",'Scoring_Config'!$A:$A,'Scoring_Config'!$C:$C,10),0),"False,0")</f>
        <v>0</v>
      </c>
    </row>
    <row r="1317" spans="1:52">
      <c r="A1317" t="s">
        <v>1979</v>
      </c>
      <c r="B1317" t="s">
        <v>3289</v>
      </c>
      <c r="C1317" t="s">
        <v>3542</v>
      </c>
      <c r="D1317" t="s">
        <v>3545</v>
      </c>
      <c r="E1317" t="s">
        <v>3563</v>
      </c>
      <c r="F1317" t="s">
        <v>3992</v>
      </c>
      <c r="G1317" t="s">
        <v>689</v>
      </c>
      <c r="H1317" t="s">
        <v>174</v>
      </c>
      <c r="I1317" t="s">
        <v>3576</v>
      </c>
      <c r="J1317" t="s">
        <v>687</v>
      </c>
      <c r="K1317" t="s">
        <v>174</v>
      </c>
      <c r="L1317" t="s">
        <v>1592</v>
      </c>
      <c r="M1317" t="s">
        <v>1974</v>
      </c>
      <c r="N1317" t="s">
        <v>4315</v>
      </c>
      <c r="O1317" t="s">
        <v>4319</v>
      </c>
      <c r="P1317" t="s">
        <v>4323</v>
      </c>
      <c r="Q1317" t="s">
        <v>4815</v>
      </c>
      <c r="R1317" t="s">
        <v>5439</v>
      </c>
      <c r="S1317" t="s">
        <v>4324</v>
      </c>
      <c r="T1317" t="s">
        <v>5892</v>
      </c>
      <c r="U1317" t="s">
        <v>6593</v>
      </c>
      <c r="Y1317" cm="1">
        <f t="array" ref="Y1317">IF(FALSE,"True," &amp; IF(_xlfn.XLOOKUP("Src_IsAny",'Scoring_Config'!$A:$A,'Scoring_Config'!$D:$D,"Yes")="Yes",_xlfn.XLOOKUP("Src_IsAny",'Scoring_Config'!$A:$A,'Scoring_Config'!$C:$C,10),0),"False,0")</f>
        <v>0</v>
      </c>
      <c r="Z1317" cm="1">
        <f t="array" ref="Z1317">IF(FALSE,"True," &amp; IF(_xlfn.XLOOKUP("Src_CIDR_Le_16",'Scoring_Config'!$A:$A,'Scoring_Config'!$D:$D,"Yes")="Yes",_xlfn.XLOOKUP("Src_CIDR_Le_16",'Scoring_Config'!$A:$A,'Scoring_Config'!$C:$C,10),0),"False,0")</f>
        <v>0</v>
      </c>
      <c r="AA1317" cm="1">
        <f t="array" ref="AA1317">IF(FALSE,"True," &amp; IF(_xlfn.XLOOKUP("Src_CIDR_17_22",'Scoring_Config'!$A:$A,'Scoring_Config'!$D:$D,"Yes")="Yes",_xlfn.XLOOKUP("Src_CIDR_17_22",'Scoring_Config'!$A:$A,'Scoring_Config'!$C:$C,5),0),"False,0")</f>
        <v>0</v>
      </c>
      <c r="AB1317" cm="1">
        <f t="array" ref="AB1317">IF(FALSE,"True," &amp; IF(_xlfn.XLOOKUP("Dst_IsAny",'Scoring_Config'!$A:$A,'Scoring_Config'!$D:$D,"Yes")="Yes",_xlfn.XLOOKUP("Dst_IsAny",'Scoring_Config'!$A:$A,'Scoring_Config'!$C:$C,10),0),"False,0")</f>
        <v>0</v>
      </c>
      <c r="AC1317" cm="1">
        <f t="array" ref="AC1317">IF(FALSE,"True," &amp; IF(_xlfn.XLOOKUP("Dst_CIDR_Le_16",'Scoring_Config'!$A:$A,'Scoring_Config'!$D:$D,"Yes")="Yes",_xlfn.XLOOKUP("Dst_CIDR_Le_16",'Scoring_Config'!$A:$A,'Scoring_Config'!$C:$C,10),0),"False,0")</f>
        <v>0</v>
      </c>
      <c r="AD1317" cm="1">
        <f t="array" ref="AD1317">IF(FALSE,"True," &amp; IF(_xlfn.XLOOKUP("Dst_CIDR_17_22",'Scoring_Config'!$A:$A,'Scoring_Config'!$D:$D,"Yes")="Yes",_xlfn.XLOOKUP("Dst_CIDR_17_22",'Scoring_Config'!$A:$A,'Scoring_Config'!$C:$C,5),0),"False,0")</f>
        <v>0</v>
      </c>
      <c r="AE1317" cm="1">
        <f t="array" ref="AE1317">IF(FALSE,"True," &amp; IF(_xlfn.XLOOKUP("SrcZone_IsAny",'Scoring_Config'!$A:$A,'Scoring_Config'!$D:$D,"Yes")="Yes",_xlfn.XLOOKUP("SrcZone_IsAny",'Scoring_Config'!$A:$A,'Scoring_Config'!$C:$C,10),0),"False,0")</f>
        <v>0</v>
      </c>
      <c r="AF1317" cm="1">
        <f t="array" ref="AF1317">IF(FALSE,"True," &amp; IF(_xlfn.XLOOKUP("DstZone_IsAny",'Scoring_Config'!$A:$A,'Scoring_Config'!$D:$D,"Yes")="Yes",_xlfn.XLOOKUP("DstZone_IsAny",'Scoring_Config'!$A:$A,'Scoring_Config'!$C:$C,10),0),"False,0")</f>
        <v>0</v>
      </c>
      <c r="AG1317" cm="1">
        <f t="array" ref="AG1317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317" cm="1">
        <f t="array" ref="AH1317">IF(TRUE,"True," &amp; IF(_xlfn.XLOOKUP("App_Any_OR_RangeGt1000",'Scoring_Config'!$A:$A,'Scoring_Config'!$D:$D,"Yes")="Yes",_xlfn.XLOOKUP("App_Any_OR_RangeGt1000",'Scoring_Config'!$A:$A,'Scoring_Config'!$C:$C,10),0),"False,0")</f>
        <v>0</v>
      </c>
      <c r="AI1317" cm="1">
        <f t="array" ref="AI1317">IF(TRUE,"True," &amp; IF(_xlfn.XLOOKUP("Service_Insecure_Match",'Scoring_Config'!$A:$A,'Scoring_Config'!$D:$D,"Yes")="Yes",_xlfn.XLOOKUP("Service_Insecure_Match",'Scoring_Config'!$A:$A,'Scoring_Config'!$C:$C,5),0),"False,0")</f>
        <v>0</v>
      </c>
      <c r="AJ1317" cm="1">
        <f t="array" ref="AJ1317">IF(FALSE,"True," &amp; IF(_xlfn.XLOOKUP("Risky_Inbound",'Scoring_Config'!$A:$A,'Scoring_Config'!$D:$D,"Yes")="Yes",_xlfn.XLOOKUP("Risky_Inbound",'Scoring_Config'!$A:$A,'Scoring_Config'!$C:$C,50),0),"False,0")</f>
        <v>0</v>
      </c>
      <c r="AK1317" cm="1">
        <f t="array" ref="AK1317">IF(FALSE,"True," &amp; IF(_xlfn.XLOOKUP("Risky_Outbound",'Scoring_Config'!$A:$A,'Scoring_Config'!$D:$D,"Yes")="Yes",_xlfn.XLOOKUP("Risky_Outbound",'Scoring_Config'!$A:$A,'Scoring_Config'!$C:$C,25),0),"False,0")</f>
        <v>0</v>
      </c>
      <c r="AL1317" t="s">
        <v>6699</v>
      </c>
      <c r="AM1317" cm="1">
        <f t="array" ref="AM131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17" t="s">
        <v>6697</v>
      </c>
      <c r="AO1317" t="s">
        <v>6697</v>
      </c>
      <c r="AP1317" t="s">
        <v>6697</v>
      </c>
      <c r="AQ1317" cm="1">
        <f t="array" ref="AQ1317">IF(FALSE,"True," &amp; IF(_xlfn.XLOOKUP("Service_IsAny",'Scoring_Config'!$A:$A,'Scoring_Config'!$D:$D,"Yes")="Yes",_xlfn.XLOOKUP("Service_IsAny",'Scoring_Config'!$A:$A,'Scoring_Config'!$C:$C,0),0),"False,0")</f>
        <v>0</v>
      </c>
      <c r="AR1317">
        <v>16411</v>
      </c>
      <c r="AS1317" cm="1">
        <f t="array" ref="AS1317">IF(TRUE,"True," &amp; IF(_xlfn.XLOOKUP("Service_RangeGt1000",'Scoring_Config'!$A:$A,'Scoring_Config'!$D:$D,"Yes")="Yes",_xlfn.XLOOKUP("Service_RangeGt1000",'Scoring_Config'!$A:$A,'Scoring_Config'!$C:$C,0),0),"False,0")</f>
        <v>0</v>
      </c>
      <c r="AT1317" cm="1">
        <f t="array" ref="AT1317">IF(TRUE,"True," &amp; IF(_xlfn.XLOOKUP("App_IsAny",'Scoring_Config'!$A:$A,'Scoring_Config'!$D:$D,"Yes")="Yes",_xlfn.XLOOKUP("App_IsAny",'Scoring_Config'!$A:$A,'Scoring_Config'!$C:$C,0),0),"False,0")</f>
        <v>0</v>
      </c>
      <c r="AU1317">
        <v>65535</v>
      </c>
      <c r="AV1317" cm="1">
        <f t="array" ref="AV1317">IF(TRUE,"True," &amp; IF(_xlfn.XLOOKUP("App_RangeGt1000",'Scoring_Config'!$A:$A,'Scoring_Config'!$D:$D,"Yes")="Yes",_xlfn.XLOOKUP("App_RangeGt1000",'Scoring_Config'!$A:$A,'Scoring_Config'!$C:$C,0),0),"False,0")</f>
        <v>0</v>
      </c>
      <c r="AW1317" cm="1">
        <f t="array" ref="AW1317">IF(FALSE,"True," &amp; IF(_xlfn.XLOOKUP("Action_IsDenyOrDrop",'Scoring_Config'!$A:$A,'Scoring_Config'!$D:$D,"Yes")="Yes",_xlfn.XLOOKUP("Action_IsDenyOrDrop",'Scoring_Config'!$A:$A,'Scoring_Config'!$C:$C,0),0),"False,0")</f>
        <v>0</v>
      </c>
      <c r="AX1317" cm="1">
        <f t="array" ref="AX1317">IF(LEFT(AW1317,4)="True",0,(IF(LEFT(Y1317,4)="True",IF(_xlfn.XLOOKUP("Src_IsAny",'Scoring_Config'!$A:$A,'Scoring_Config'!$D:$D,"Yes")="Yes",_xlfn.XLOOKUP("Src_IsAny",'Scoring_Config'!$A:$A,'Scoring_Config'!$C:$C,10),0),0)+IF(LEFT(Z1317,4)="True",IF(_xlfn.XLOOKUP("Src_CIDR_Le_16",'Scoring_Config'!$A:$A,'Scoring_Config'!$D:$D,"Yes")="Yes",_xlfn.XLOOKUP("Src_CIDR_Le_16",'Scoring_Config'!$A:$A,'Scoring_Config'!$C:$C,10),0),0)+IF(LEFT(AA1317,4)="True",IF(_xlfn.XLOOKUP("Src_CIDR_17_22",'Scoring_Config'!$A:$A,'Scoring_Config'!$D:$D,"Yes")="Yes",_xlfn.XLOOKUP("Src_CIDR_17_22",'Scoring_Config'!$A:$A,'Scoring_Config'!$C:$C,5),0),0)+IF(LEFT(AB1317,4)="True",IF(_xlfn.XLOOKUP("Dst_IsAny",'Scoring_Config'!$A:$A,'Scoring_Config'!$D:$D,"Yes")="Yes",_xlfn.XLOOKUP("Dst_IsAny",'Scoring_Config'!$A:$A,'Scoring_Config'!$C:$C,10),0),0)+IF(LEFT(AC1317,4)="True",IF(_xlfn.XLOOKUP("Dst_CIDR_Le_16",'Scoring_Config'!$A:$A,'Scoring_Config'!$D:$D,"Yes")="Yes",_xlfn.XLOOKUP("Dst_CIDR_Le_16",'Scoring_Config'!$A:$A,'Scoring_Config'!$C:$C,10),0),0)+IF(LEFT(AD1317,4)="True",IF(_xlfn.XLOOKUP("Dst_CIDR_17_22",'Scoring_Config'!$A:$A,'Scoring_Config'!$D:$D,"Yes")="Yes",_xlfn.XLOOKUP("Dst_CIDR_17_22",'Scoring_Config'!$A:$A,'Scoring_Config'!$C:$C,5),0),0)+IF(LEFT(AE1317,4)="True",IF(_xlfn.XLOOKUP("SrcZone_IsAny",'Scoring_Config'!$A:$A,'Scoring_Config'!$D:$D,"Yes")="Yes",_xlfn.XLOOKUP("SrcZone_IsAny",'Scoring_Config'!$A:$A,'Scoring_Config'!$C:$C,10),0),0)+IF(LEFT(AF1317,4)="True",IF(_xlfn.XLOOKUP("DstZone_IsAny",'Scoring_Config'!$A:$A,'Scoring_Config'!$D:$D,"Yes")="Yes",_xlfn.XLOOKUP("DstZone_IsAny",'Scoring_Config'!$A:$A,'Scoring_Config'!$C:$C,10),0),0)+IF(LEFT(AG1317,4)="True",IF(_xlfn.XLOOKUP("Service_Any_OR_RangeGt1000",'Scoring_Config'!$A:$A,'Scoring_Config'!$D:$D,"Yes")="Yes",_xlfn.XLOOKUP("Service_Any_OR_RangeGt1000",'Scoring_Config'!$A:$A,'Scoring_Config'!$C:$C,10),0),0)+IF(LEFT(AH1317,4)="True",IF(_xlfn.XLOOKUP("App_Any_OR_RangeGt1000",'Scoring_Config'!$A:$A,'Scoring_Config'!$D:$D,"Yes")="Yes",_xlfn.XLOOKUP("App_Any_OR_RangeGt1000",'Scoring_Config'!$A:$A,'Scoring_Config'!$C:$C,10),0),0)+IF(LEFT(AI1317,4)="True",IF(_xlfn.XLOOKUP("Service_Insecure_Match",'Scoring_Config'!$A:$A,'Scoring_Config'!$D:$D,"Yes")="Yes",_xlfn.XLOOKUP("Service_Insecure_Match",'Scoring_Config'!$A:$A,'Scoring_Config'!$C:$C,5),0),0)+IF(LEFT(AJ1317,4)="True",IF(_xlfn.XLOOKUP("Risky_Inbound",'Scoring_Config'!$A:$A,'Scoring_Config'!$D:$D,"Yes")="Yes",_xlfn.XLOOKUP("Risky_Inbound",'Scoring_Config'!$A:$A,'Scoring_Config'!$C:$C,50),0),0)+IF(LEFT(AK1317,4)="True",IF(_xlfn.XLOOKUP("Risky_Outbound",'Scoring_Config'!$A:$A,'Scoring_Config'!$D:$D,"Yes")="Yes",_xlfn.XLOOKUP("Risky_Outbound",'Scoring_Config'!$A:$A,'Scoring_Config'!$C:$C,25),0),0)+IF(LEFT(AZ1317,4)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1317,FIND(",",AL1317)+1,100)),0)+IF(LEFT(AM1317,4)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1317,FIND(",",AN1317)+1,100)),0)+IF(_xlfn.XLOOKUP("Profile_Scoring",'Scoring_Config'!$A:$A,'Scoring_Config'!$D:$D,"Yes")="Yes",VALUE(MID(AO1317,FIND(",",AO1317)+1,100)),0)+IF(_xlfn.XLOOKUP("Options_Scoring",'Scoring_Config'!$A:$A,'Scoring_Config'!$D:$D,"Yes")="Yes",VALUE(MID(AP1317,FIND(",",AP1317)+1,100)),0)))</f>
        <v>0</v>
      </c>
      <c r="AY1317" t="s">
        <v>6706</v>
      </c>
      <c r="AZ1317" cm="1">
        <f t="array" ref="AZ1317">IF(TRUE,"True," &amp; IF(_xlfn.XLOOKUP("Migrate_Insecure",'Scoring_Config'!$A:$A,'Scoring_Config'!$D:$D,"Yes")="Yes",_xlfn.XLOOKUP("Migrate_Insecure",'Scoring_Config'!$A:$A,'Scoring_Config'!$C:$C,10),0),"False,0")</f>
        <v>0</v>
      </c>
    </row>
    <row r="1318" spans="1:52">
      <c r="A1318" t="s">
        <v>1979</v>
      </c>
      <c r="B1318" t="s">
        <v>3290</v>
      </c>
      <c r="C1318" t="s">
        <v>3542</v>
      </c>
      <c r="D1318" t="s">
        <v>3545</v>
      </c>
      <c r="E1318" t="s">
        <v>3563</v>
      </c>
      <c r="F1318" t="s">
        <v>3576</v>
      </c>
      <c r="G1318" t="s">
        <v>684</v>
      </c>
      <c r="H1318" t="s">
        <v>174</v>
      </c>
      <c r="I1318" t="s">
        <v>3988</v>
      </c>
      <c r="J1318" t="s">
        <v>1245</v>
      </c>
      <c r="K1318" t="s">
        <v>174</v>
      </c>
      <c r="L1318" t="s">
        <v>1593</v>
      </c>
      <c r="M1318" t="s">
        <v>1974</v>
      </c>
      <c r="N1318" t="s">
        <v>4315</v>
      </c>
      <c r="O1318" t="s">
        <v>4319</v>
      </c>
      <c r="P1318" t="s">
        <v>4323</v>
      </c>
      <c r="Q1318" t="s">
        <v>4815</v>
      </c>
      <c r="R1318" t="s">
        <v>5439</v>
      </c>
      <c r="S1318" t="s">
        <v>4324</v>
      </c>
      <c r="T1318" t="s">
        <v>5706</v>
      </c>
      <c r="U1318" t="s">
        <v>6592</v>
      </c>
      <c r="Y1318" cm="1">
        <f t="array" ref="Y1318">IF(FALSE,"True," &amp; IF(_xlfn.XLOOKUP("Src_IsAny",'Scoring_Config'!$A:$A,'Scoring_Config'!$D:$D,"Yes")="Yes",_xlfn.XLOOKUP("Src_IsAny",'Scoring_Config'!$A:$A,'Scoring_Config'!$C:$C,10),0),"False,0")</f>
        <v>0</v>
      </c>
      <c r="Z1318" cm="1">
        <f t="array" ref="Z1318">IF(FALSE,"True," &amp; IF(_xlfn.XLOOKUP("Src_CIDR_Le_16",'Scoring_Config'!$A:$A,'Scoring_Config'!$D:$D,"Yes")="Yes",_xlfn.XLOOKUP("Src_CIDR_Le_16",'Scoring_Config'!$A:$A,'Scoring_Config'!$C:$C,10),0),"False,0")</f>
        <v>0</v>
      </c>
      <c r="AA1318" cm="1">
        <f t="array" ref="AA1318">IF(FALSE,"True," &amp; IF(_xlfn.XLOOKUP("Src_CIDR_17_22",'Scoring_Config'!$A:$A,'Scoring_Config'!$D:$D,"Yes")="Yes",_xlfn.XLOOKUP("Src_CIDR_17_22",'Scoring_Config'!$A:$A,'Scoring_Config'!$C:$C,5),0),"False,0")</f>
        <v>0</v>
      </c>
      <c r="AB1318" cm="1">
        <f t="array" ref="AB1318">IF(FALSE,"True," &amp; IF(_xlfn.XLOOKUP("Dst_IsAny",'Scoring_Config'!$A:$A,'Scoring_Config'!$D:$D,"Yes")="Yes",_xlfn.XLOOKUP("Dst_IsAny",'Scoring_Config'!$A:$A,'Scoring_Config'!$C:$C,10),0),"False,0")</f>
        <v>0</v>
      </c>
      <c r="AC1318" cm="1">
        <f t="array" ref="AC1318">IF(FALSE,"True," &amp; IF(_xlfn.XLOOKUP("Dst_CIDR_Le_16",'Scoring_Config'!$A:$A,'Scoring_Config'!$D:$D,"Yes")="Yes",_xlfn.XLOOKUP("Dst_CIDR_Le_16",'Scoring_Config'!$A:$A,'Scoring_Config'!$C:$C,10),0),"False,0")</f>
        <v>0</v>
      </c>
      <c r="AD1318" cm="1">
        <f t="array" ref="AD1318">IF(FALSE,"True," &amp; IF(_xlfn.XLOOKUP("Dst_CIDR_17_22",'Scoring_Config'!$A:$A,'Scoring_Config'!$D:$D,"Yes")="Yes",_xlfn.XLOOKUP("Dst_CIDR_17_22",'Scoring_Config'!$A:$A,'Scoring_Config'!$C:$C,5),0),"False,0")</f>
        <v>0</v>
      </c>
      <c r="AE1318" cm="1">
        <f t="array" ref="AE1318">IF(FALSE,"True," &amp; IF(_xlfn.XLOOKUP("SrcZone_IsAny",'Scoring_Config'!$A:$A,'Scoring_Config'!$D:$D,"Yes")="Yes",_xlfn.XLOOKUP("SrcZone_IsAny",'Scoring_Config'!$A:$A,'Scoring_Config'!$C:$C,10),0),"False,0")</f>
        <v>0</v>
      </c>
      <c r="AF1318" cm="1">
        <f t="array" ref="AF1318">IF(FALSE,"True," &amp; IF(_xlfn.XLOOKUP("DstZone_IsAny",'Scoring_Config'!$A:$A,'Scoring_Config'!$D:$D,"Yes")="Yes",_xlfn.XLOOKUP("DstZone_IsAny",'Scoring_Config'!$A:$A,'Scoring_Config'!$C:$C,10),0),"False,0")</f>
        <v>0</v>
      </c>
      <c r="AG1318" cm="1">
        <f t="array" ref="AG131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18" cm="1">
        <f t="array" ref="AH1318">IF(TRUE,"True," &amp; IF(_xlfn.XLOOKUP("App_Any_OR_RangeGt1000",'Scoring_Config'!$A:$A,'Scoring_Config'!$D:$D,"Yes")="Yes",_xlfn.XLOOKUP("App_Any_OR_RangeGt1000",'Scoring_Config'!$A:$A,'Scoring_Config'!$C:$C,10),0),"False,0")</f>
        <v>0</v>
      </c>
      <c r="AI1318" cm="1">
        <f t="array" ref="AI1318">IF(FALSE,"True," &amp; IF(_xlfn.XLOOKUP("Service_Insecure_Match",'Scoring_Config'!$A:$A,'Scoring_Config'!$D:$D,"Yes")="Yes",_xlfn.XLOOKUP("Service_Insecure_Match",'Scoring_Config'!$A:$A,'Scoring_Config'!$C:$C,5),0),"False,0")</f>
        <v>0</v>
      </c>
      <c r="AJ1318" cm="1">
        <f t="array" ref="AJ1318">IF(FALSE,"True," &amp; IF(_xlfn.XLOOKUP("Risky_Inbound",'Scoring_Config'!$A:$A,'Scoring_Config'!$D:$D,"Yes")="Yes",_xlfn.XLOOKUP("Risky_Inbound",'Scoring_Config'!$A:$A,'Scoring_Config'!$C:$C,50),0),"False,0")</f>
        <v>0</v>
      </c>
      <c r="AK1318" cm="1">
        <f t="array" ref="AK1318">IF(FALSE,"True," &amp; IF(_xlfn.XLOOKUP("Risky_Outbound",'Scoring_Config'!$A:$A,'Scoring_Config'!$D:$D,"Yes")="Yes",_xlfn.XLOOKUP("Risky_Outbound",'Scoring_Config'!$A:$A,'Scoring_Config'!$C:$C,25),0),"False,0")</f>
        <v>0</v>
      </c>
      <c r="AL1318" t="s">
        <v>6699</v>
      </c>
      <c r="AM1318" cm="1">
        <f t="array" ref="AM131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18" t="s">
        <v>6697</v>
      </c>
      <c r="AO1318" t="s">
        <v>6697</v>
      </c>
      <c r="AP1318" t="s">
        <v>6697</v>
      </c>
      <c r="AQ1318" cm="1">
        <f t="array" ref="AQ1318">IF(FALSE,"True," &amp; IF(_xlfn.XLOOKUP("Service_IsAny",'Scoring_Config'!$A:$A,'Scoring_Config'!$D:$D,"Yes")="Yes",_xlfn.XLOOKUP("Service_IsAny",'Scoring_Config'!$A:$A,'Scoring_Config'!$C:$C,0),0),"False,0")</f>
        <v>0</v>
      </c>
      <c r="AR1318">
        <v>4</v>
      </c>
      <c r="AS1318" cm="1">
        <f t="array" ref="AS1318">IF(FALSE,"True," &amp; IF(_xlfn.XLOOKUP("Service_RangeGt1000",'Scoring_Config'!$A:$A,'Scoring_Config'!$D:$D,"Yes")="Yes",_xlfn.XLOOKUP("Service_RangeGt1000",'Scoring_Config'!$A:$A,'Scoring_Config'!$C:$C,0),0),"False,0")</f>
        <v>0</v>
      </c>
      <c r="AT1318" cm="1">
        <f t="array" ref="AT1318">IF(TRUE,"True," &amp; IF(_xlfn.XLOOKUP("App_IsAny",'Scoring_Config'!$A:$A,'Scoring_Config'!$D:$D,"Yes")="Yes",_xlfn.XLOOKUP("App_IsAny",'Scoring_Config'!$A:$A,'Scoring_Config'!$C:$C,0),0),"False,0")</f>
        <v>0</v>
      </c>
      <c r="AU1318">
        <v>65535</v>
      </c>
      <c r="AV1318" cm="1">
        <f t="array" ref="AV1318">IF(TRUE,"True," &amp; IF(_xlfn.XLOOKUP("App_RangeGt1000",'Scoring_Config'!$A:$A,'Scoring_Config'!$D:$D,"Yes")="Yes",_xlfn.XLOOKUP("App_RangeGt1000",'Scoring_Config'!$A:$A,'Scoring_Config'!$C:$C,0),0),"False,0")</f>
        <v>0</v>
      </c>
      <c r="AW1318" cm="1">
        <f t="array" ref="AW1318">IF(FALSE,"True," &amp; IF(_xlfn.XLOOKUP("Action_IsDenyOrDrop",'Scoring_Config'!$A:$A,'Scoring_Config'!$D:$D,"Yes")="Yes",_xlfn.XLOOKUP("Action_IsDenyOrDrop",'Scoring_Config'!$A:$A,'Scoring_Config'!$C:$C,0),0),"False,0")</f>
        <v>0</v>
      </c>
      <c r="AX1318" cm="1">
        <f t="array" ref="AX1318">IF(LEFT(AW1318,4)="True",0,(IF(LEFT(Y1318,4)="True",IF(_xlfn.XLOOKUP("Src_IsAny",'Scoring_Config'!$A:$A,'Scoring_Config'!$D:$D,"Yes")="Yes",_xlfn.XLOOKUP("Src_IsAny",'Scoring_Config'!$A:$A,'Scoring_Config'!$C:$C,10),0),0)+IF(LEFT(Z1318,4)="True",IF(_xlfn.XLOOKUP("Src_CIDR_Le_16",'Scoring_Config'!$A:$A,'Scoring_Config'!$D:$D,"Yes")="Yes",_xlfn.XLOOKUP("Src_CIDR_Le_16",'Scoring_Config'!$A:$A,'Scoring_Config'!$C:$C,10),0),0)+IF(LEFT(AA1318,4)="True",IF(_xlfn.XLOOKUP("Src_CIDR_17_22",'Scoring_Config'!$A:$A,'Scoring_Config'!$D:$D,"Yes")="Yes",_xlfn.XLOOKUP("Src_CIDR_17_22",'Scoring_Config'!$A:$A,'Scoring_Config'!$C:$C,5),0),0)+IF(LEFT(AB1318,4)="True",IF(_xlfn.XLOOKUP("Dst_IsAny",'Scoring_Config'!$A:$A,'Scoring_Config'!$D:$D,"Yes")="Yes",_xlfn.XLOOKUP("Dst_IsAny",'Scoring_Config'!$A:$A,'Scoring_Config'!$C:$C,10),0),0)+IF(LEFT(AC1318,4)="True",IF(_xlfn.XLOOKUP("Dst_CIDR_Le_16",'Scoring_Config'!$A:$A,'Scoring_Config'!$D:$D,"Yes")="Yes",_xlfn.XLOOKUP("Dst_CIDR_Le_16",'Scoring_Config'!$A:$A,'Scoring_Config'!$C:$C,10),0),0)+IF(LEFT(AD1318,4)="True",IF(_xlfn.XLOOKUP("Dst_CIDR_17_22",'Scoring_Config'!$A:$A,'Scoring_Config'!$D:$D,"Yes")="Yes",_xlfn.XLOOKUP("Dst_CIDR_17_22",'Scoring_Config'!$A:$A,'Scoring_Config'!$C:$C,5),0),0)+IF(LEFT(AE1318,4)="True",IF(_xlfn.XLOOKUP("SrcZone_IsAny",'Scoring_Config'!$A:$A,'Scoring_Config'!$D:$D,"Yes")="Yes",_xlfn.XLOOKUP("SrcZone_IsAny",'Scoring_Config'!$A:$A,'Scoring_Config'!$C:$C,10),0),0)+IF(LEFT(AF1318,4)="True",IF(_xlfn.XLOOKUP("DstZone_IsAny",'Scoring_Config'!$A:$A,'Scoring_Config'!$D:$D,"Yes")="Yes",_xlfn.XLOOKUP("DstZone_IsAny",'Scoring_Config'!$A:$A,'Scoring_Config'!$C:$C,10),0),0)+IF(LEFT(AG1318,4)="True",IF(_xlfn.XLOOKUP("Service_Any_OR_RangeGt1000",'Scoring_Config'!$A:$A,'Scoring_Config'!$D:$D,"Yes")="Yes",_xlfn.XLOOKUP("Service_Any_OR_RangeGt1000",'Scoring_Config'!$A:$A,'Scoring_Config'!$C:$C,10),0),0)+IF(LEFT(AH1318,4)="True",IF(_xlfn.XLOOKUP("App_Any_OR_RangeGt1000",'Scoring_Config'!$A:$A,'Scoring_Config'!$D:$D,"Yes")="Yes",_xlfn.XLOOKUP("App_Any_OR_RangeGt1000",'Scoring_Config'!$A:$A,'Scoring_Config'!$C:$C,10),0),0)+IF(LEFT(AI1318,4)="True",IF(_xlfn.XLOOKUP("Service_Insecure_Match",'Scoring_Config'!$A:$A,'Scoring_Config'!$D:$D,"Yes")="Yes",_xlfn.XLOOKUP("Service_Insecure_Match",'Scoring_Config'!$A:$A,'Scoring_Config'!$C:$C,5),0),0)+IF(LEFT(AJ1318,4)="True",IF(_xlfn.XLOOKUP("Risky_Inbound",'Scoring_Config'!$A:$A,'Scoring_Config'!$D:$D,"Yes")="Yes",_xlfn.XLOOKUP("Risky_Inbound",'Scoring_Config'!$A:$A,'Scoring_Config'!$C:$C,50),0),0)+IF(LEFT(AK1318,4)="True",IF(_xlfn.XLOOKUP("Risky_Outbound",'Scoring_Config'!$A:$A,'Scoring_Config'!$D:$D,"Yes")="Yes",_xlfn.XLOOKUP("Risky_Outbound",'Scoring_Config'!$A:$A,'Scoring_Config'!$C:$C,25),0),0)+IF(LEFT(AZ1318,4)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1318,FIND(",",AL1318)+1,100)),0)+IF(LEFT(AM1318,4)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1318,FIND(",",AN1318)+1,100)),0)+IF(_xlfn.XLOOKUP("Profile_Scoring",'Scoring_Config'!$A:$A,'Scoring_Config'!$D:$D,"Yes")="Yes",VALUE(MID(AO1318,FIND(",",AO1318)+1,100)),0)+IF(_xlfn.XLOOKUP("Options_Scoring",'Scoring_Config'!$A:$A,'Scoring_Config'!$D:$D,"Yes")="Yes",VALUE(MID(AP1318,FIND(",",AP1318)+1,100)),0)))</f>
        <v>0</v>
      </c>
      <c r="AZ1318" cm="1">
        <f t="array" ref="AZ1318">IF(FALSE,"True," &amp; IF(_xlfn.XLOOKUP("Migrate_Insecure",'Scoring_Config'!$A:$A,'Scoring_Config'!$D:$D,"Yes")="Yes",_xlfn.XLOOKUP("Migrate_Insecure",'Scoring_Config'!$A:$A,'Scoring_Config'!$C:$C,10),0),"False,0")</f>
        <v>0</v>
      </c>
    </row>
    <row r="1319" spans="1:52">
      <c r="A1319" t="s">
        <v>1979</v>
      </c>
      <c r="B1319" t="s">
        <v>3291</v>
      </c>
      <c r="C1319" t="s">
        <v>3542</v>
      </c>
      <c r="D1319" t="s">
        <v>3545</v>
      </c>
      <c r="E1319" t="s">
        <v>3563</v>
      </c>
      <c r="F1319" t="s">
        <v>3576</v>
      </c>
      <c r="G1319" t="s">
        <v>686</v>
      </c>
      <c r="H1319" t="s">
        <v>174</v>
      </c>
      <c r="I1319" t="s">
        <v>3988</v>
      </c>
      <c r="J1319" t="s">
        <v>1246</v>
      </c>
      <c r="K1319" t="s">
        <v>174</v>
      </c>
      <c r="L1319" t="s">
        <v>1593</v>
      </c>
      <c r="M1319" t="s">
        <v>1974</v>
      </c>
      <c r="N1319" t="s">
        <v>4315</v>
      </c>
      <c r="O1319" t="s">
        <v>4319</v>
      </c>
      <c r="P1319" t="s">
        <v>4321</v>
      </c>
      <c r="Q1319" t="s">
        <v>4815</v>
      </c>
      <c r="R1319" t="s">
        <v>5439</v>
      </c>
      <c r="S1319" t="s">
        <v>4324</v>
      </c>
      <c r="T1319" t="s">
        <v>5706</v>
      </c>
      <c r="U1319" t="s">
        <v>6592</v>
      </c>
      <c r="Y1319" cm="1">
        <f t="array" ref="Y1319">IF(FALSE,"True," &amp; IF(_xlfn.XLOOKUP("Src_IsAny",'Scoring_Config'!$A:$A,'Scoring_Config'!$D:$D,"Yes")="Yes",_xlfn.XLOOKUP("Src_IsAny",'Scoring_Config'!$A:$A,'Scoring_Config'!$C:$C,10),0),"False,0")</f>
        <v>0</v>
      </c>
      <c r="Z1319" cm="1">
        <f t="array" ref="Z1319">IF(FALSE,"True," &amp; IF(_xlfn.XLOOKUP("Src_CIDR_Le_16",'Scoring_Config'!$A:$A,'Scoring_Config'!$D:$D,"Yes")="Yes",_xlfn.XLOOKUP("Src_CIDR_Le_16",'Scoring_Config'!$A:$A,'Scoring_Config'!$C:$C,10),0),"False,0")</f>
        <v>0</v>
      </c>
      <c r="AA1319" cm="1">
        <f t="array" ref="AA1319">IF(FALSE,"True," &amp; IF(_xlfn.XLOOKUP("Src_CIDR_17_22",'Scoring_Config'!$A:$A,'Scoring_Config'!$D:$D,"Yes")="Yes",_xlfn.XLOOKUP("Src_CIDR_17_22",'Scoring_Config'!$A:$A,'Scoring_Config'!$C:$C,5),0),"False,0")</f>
        <v>0</v>
      </c>
      <c r="AB1319" cm="1">
        <f t="array" ref="AB1319">IF(FALSE,"True," &amp; IF(_xlfn.XLOOKUP("Dst_IsAny",'Scoring_Config'!$A:$A,'Scoring_Config'!$D:$D,"Yes")="Yes",_xlfn.XLOOKUP("Dst_IsAny",'Scoring_Config'!$A:$A,'Scoring_Config'!$C:$C,10),0),"False,0")</f>
        <v>0</v>
      </c>
      <c r="AC1319" cm="1">
        <f t="array" ref="AC1319">IF(FALSE,"True," &amp; IF(_xlfn.XLOOKUP("Dst_CIDR_Le_16",'Scoring_Config'!$A:$A,'Scoring_Config'!$D:$D,"Yes")="Yes",_xlfn.XLOOKUP("Dst_CIDR_Le_16",'Scoring_Config'!$A:$A,'Scoring_Config'!$C:$C,10),0),"False,0")</f>
        <v>0</v>
      </c>
      <c r="AD1319" cm="1">
        <f t="array" ref="AD1319">IF(FALSE,"True," &amp; IF(_xlfn.XLOOKUP("Dst_CIDR_17_22",'Scoring_Config'!$A:$A,'Scoring_Config'!$D:$D,"Yes")="Yes",_xlfn.XLOOKUP("Dst_CIDR_17_22",'Scoring_Config'!$A:$A,'Scoring_Config'!$C:$C,5),0),"False,0")</f>
        <v>0</v>
      </c>
      <c r="AE1319" cm="1">
        <f t="array" ref="AE1319">IF(FALSE,"True," &amp; IF(_xlfn.XLOOKUP("SrcZone_IsAny",'Scoring_Config'!$A:$A,'Scoring_Config'!$D:$D,"Yes")="Yes",_xlfn.XLOOKUP("SrcZone_IsAny",'Scoring_Config'!$A:$A,'Scoring_Config'!$C:$C,10),0),"False,0")</f>
        <v>0</v>
      </c>
      <c r="AF1319" cm="1">
        <f t="array" ref="AF1319">IF(FALSE,"True," &amp; IF(_xlfn.XLOOKUP("DstZone_IsAny",'Scoring_Config'!$A:$A,'Scoring_Config'!$D:$D,"Yes")="Yes",_xlfn.XLOOKUP("DstZone_IsAny",'Scoring_Config'!$A:$A,'Scoring_Config'!$C:$C,10),0),"False,0")</f>
        <v>0</v>
      </c>
      <c r="AG1319" cm="1">
        <f t="array" ref="AG131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19" cm="1">
        <f t="array" ref="AH1319">IF(TRUE,"True," &amp; IF(_xlfn.XLOOKUP("App_Any_OR_RangeGt1000",'Scoring_Config'!$A:$A,'Scoring_Config'!$D:$D,"Yes")="Yes",_xlfn.XLOOKUP("App_Any_OR_RangeGt1000",'Scoring_Config'!$A:$A,'Scoring_Config'!$C:$C,10),0),"False,0")</f>
        <v>0</v>
      </c>
      <c r="AI1319" cm="1">
        <f t="array" ref="AI1319">IF(FALSE,"True," &amp; IF(_xlfn.XLOOKUP("Service_Insecure_Match",'Scoring_Config'!$A:$A,'Scoring_Config'!$D:$D,"Yes")="Yes",_xlfn.XLOOKUP("Service_Insecure_Match",'Scoring_Config'!$A:$A,'Scoring_Config'!$C:$C,5),0),"False,0")</f>
        <v>0</v>
      </c>
      <c r="AJ1319" cm="1">
        <f t="array" ref="AJ1319">IF(FALSE,"True," &amp; IF(_xlfn.XLOOKUP("Risky_Inbound",'Scoring_Config'!$A:$A,'Scoring_Config'!$D:$D,"Yes")="Yes",_xlfn.XLOOKUP("Risky_Inbound",'Scoring_Config'!$A:$A,'Scoring_Config'!$C:$C,50),0),"False,0")</f>
        <v>0</v>
      </c>
      <c r="AK1319" cm="1">
        <f t="array" ref="AK1319">IF(FALSE,"True," &amp; IF(_xlfn.XLOOKUP("Risky_Outbound",'Scoring_Config'!$A:$A,'Scoring_Config'!$D:$D,"Yes")="Yes",_xlfn.XLOOKUP("Risky_Outbound",'Scoring_Config'!$A:$A,'Scoring_Config'!$C:$C,25),0),"False,0")</f>
        <v>0</v>
      </c>
      <c r="AL1319" t="s">
        <v>6700</v>
      </c>
      <c r="AM1319" cm="1">
        <f t="array" ref="AM131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19" t="s">
        <v>6697</v>
      </c>
      <c r="AO1319" t="s">
        <v>6697</v>
      </c>
      <c r="AP1319" t="s">
        <v>6697</v>
      </c>
      <c r="AQ1319" cm="1">
        <f t="array" ref="AQ1319">IF(FALSE,"True," &amp; IF(_xlfn.XLOOKUP("Service_IsAny",'Scoring_Config'!$A:$A,'Scoring_Config'!$D:$D,"Yes")="Yes",_xlfn.XLOOKUP("Service_IsAny",'Scoring_Config'!$A:$A,'Scoring_Config'!$C:$C,0),0),"False,0")</f>
        <v>0</v>
      </c>
      <c r="AR1319">
        <v>4</v>
      </c>
      <c r="AS1319" cm="1">
        <f t="array" ref="AS1319">IF(FALSE,"True," &amp; IF(_xlfn.XLOOKUP("Service_RangeGt1000",'Scoring_Config'!$A:$A,'Scoring_Config'!$D:$D,"Yes")="Yes",_xlfn.XLOOKUP("Service_RangeGt1000",'Scoring_Config'!$A:$A,'Scoring_Config'!$C:$C,0),0),"False,0")</f>
        <v>0</v>
      </c>
      <c r="AT1319" cm="1">
        <f t="array" ref="AT1319">IF(TRUE,"True," &amp; IF(_xlfn.XLOOKUP("App_IsAny",'Scoring_Config'!$A:$A,'Scoring_Config'!$D:$D,"Yes")="Yes",_xlfn.XLOOKUP("App_IsAny",'Scoring_Config'!$A:$A,'Scoring_Config'!$C:$C,0),0),"False,0")</f>
        <v>0</v>
      </c>
      <c r="AU1319">
        <v>65535</v>
      </c>
      <c r="AV1319" cm="1">
        <f t="array" ref="AV1319">IF(TRUE,"True," &amp; IF(_xlfn.XLOOKUP("App_RangeGt1000",'Scoring_Config'!$A:$A,'Scoring_Config'!$D:$D,"Yes")="Yes",_xlfn.XLOOKUP("App_RangeGt1000",'Scoring_Config'!$A:$A,'Scoring_Config'!$C:$C,0),0),"False,0")</f>
        <v>0</v>
      </c>
      <c r="AW1319" cm="1">
        <f t="array" ref="AW1319">IF(FALSE,"True," &amp; IF(_xlfn.XLOOKUP("Action_IsDenyOrDrop",'Scoring_Config'!$A:$A,'Scoring_Config'!$D:$D,"Yes")="Yes",_xlfn.XLOOKUP("Action_IsDenyOrDrop",'Scoring_Config'!$A:$A,'Scoring_Config'!$C:$C,0),0),"False,0")</f>
        <v>0</v>
      </c>
      <c r="AX1319" cm="1">
        <f t="array" ref="AX1319">IF(LEFT(AW1319,4)="True",0,(IF(LEFT(Y1319,4)="True",IF(_xlfn.XLOOKUP("Src_IsAny",'Scoring_Config'!$A:$A,'Scoring_Config'!$D:$D,"Yes")="Yes",_xlfn.XLOOKUP("Src_IsAny",'Scoring_Config'!$A:$A,'Scoring_Config'!$C:$C,10),0),0)+IF(LEFT(Z1319,4)="True",IF(_xlfn.XLOOKUP("Src_CIDR_Le_16",'Scoring_Config'!$A:$A,'Scoring_Config'!$D:$D,"Yes")="Yes",_xlfn.XLOOKUP("Src_CIDR_Le_16",'Scoring_Config'!$A:$A,'Scoring_Config'!$C:$C,10),0),0)+IF(LEFT(AA1319,4)="True",IF(_xlfn.XLOOKUP("Src_CIDR_17_22",'Scoring_Config'!$A:$A,'Scoring_Config'!$D:$D,"Yes")="Yes",_xlfn.XLOOKUP("Src_CIDR_17_22",'Scoring_Config'!$A:$A,'Scoring_Config'!$C:$C,5),0),0)+IF(LEFT(AB1319,4)="True",IF(_xlfn.XLOOKUP("Dst_IsAny",'Scoring_Config'!$A:$A,'Scoring_Config'!$D:$D,"Yes")="Yes",_xlfn.XLOOKUP("Dst_IsAny",'Scoring_Config'!$A:$A,'Scoring_Config'!$C:$C,10),0),0)+IF(LEFT(AC1319,4)="True",IF(_xlfn.XLOOKUP("Dst_CIDR_Le_16",'Scoring_Config'!$A:$A,'Scoring_Config'!$D:$D,"Yes")="Yes",_xlfn.XLOOKUP("Dst_CIDR_Le_16",'Scoring_Config'!$A:$A,'Scoring_Config'!$C:$C,10),0),0)+IF(LEFT(AD1319,4)="True",IF(_xlfn.XLOOKUP("Dst_CIDR_17_22",'Scoring_Config'!$A:$A,'Scoring_Config'!$D:$D,"Yes")="Yes",_xlfn.XLOOKUP("Dst_CIDR_17_22",'Scoring_Config'!$A:$A,'Scoring_Config'!$C:$C,5),0),0)+IF(LEFT(AE1319,4)="True",IF(_xlfn.XLOOKUP("SrcZone_IsAny",'Scoring_Config'!$A:$A,'Scoring_Config'!$D:$D,"Yes")="Yes",_xlfn.XLOOKUP("SrcZone_IsAny",'Scoring_Config'!$A:$A,'Scoring_Config'!$C:$C,10),0),0)+IF(LEFT(AF1319,4)="True",IF(_xlfn.XLOOKUP("DstZone_IsAny",'Scoring_Config'!$A:$A,'Scoring_Config'!$D:$D,"Yes")="Yes",_xlfn.XLOOKUP("DstZone_IsAny",'Scoring_Config'!$A:$A,'Scoring_Config'!$C:$C,10),0),0)+IF(LEFT(AG1319,4)="True",IF(_xlfn.XLOOKUP("Service_Any_OR_RangeGt1000",'Scoring_Config'!$A:$A,'Scoring_Config'!$D:$D,"Yes")="Yes",_xlfn.XLOOKUP("Service_Any_OR_RangeGt1000",'Scoring_Config'!$A:$A,'Scoring_Config'!$C:$C,10),0),0)+IF(LEFT(AH1319,4)="True",IF(_xlfn.XLOOKUP("App_Any_OR_RangeGt1000",'Scoring_Config'!$A:$A,'Scoring_Config'!$D:$D,"Yes")="Yes",_xlfn.XLOOKUP("App_Any_OR_RangeGt1000",'Scoring_Config'!$A:$A,'Scoring_Config'!$C:$C,10),0),0)+IF(LEFT(AI1319,4)="True",IF(_xlfn.XLOOKUP("Service_Insecure_Match",'Scoring_Config'!$A:$A,'Scoring_Config'!$D:$D,"Yes")="Yes",_xlfn.XLOOKUP("Service_Insecure_Match",'Scoring_Config'!$A:$A,'Scoring_Config'!$C:$C,5),0),0)+IF(LEFT(AJ1319,4)="True",IF(_xlfn.XLOOKUP("Risky_Inbound",'Scoring_Config'!$A:$A,'Scoring_Config'!$D:$D,"Yes")="Yes",_xlfn.XLOOKUP("Risky_Inbound",'Scoring_Config'!$A:$A,'Scoring_Config'!$C:$C,50),0),0)+IF(LEFT(AK1319,4)="True",IF(_xlfn.XLOOKUP("Risky_Outbound",'Scoring_Config'!$A:$A,'Scoring_Config'!$D:$D,"Yes")="Yes",_xlfn.XLOOKUP("Risky_Outbound",'Scoring_Config'!$A:$A,'Scoring_Config'!$C:$C,25),0),0)+IF(LEFT(AZ1319,4)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1319,FIND(",",AL1319)+1,100)),0)+IF(LEFT(AM1319,4)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1319,FIND(",",AN1319)+1,100)),0)+IF(_xlfn.XLOOKUP("Profile_Scoring",'Scoring_Config'!$A:$A,'Scoring_Config'!$D:$D,"Yes")="Yes",VALUE(MID(AO1319,FIND(",",AO1319)+1,100)),0)+IF(_xlfn.XLOOKUP("Options_Scoring",'Scoring_Config'!$A:$A,'Scoring_Config'!$D:$D,"Yes")="Yes",VALUE(MID(AP1319,FIND(",",AP1319)+1,100)),0)))</f>
        <v>0</v>
      </c>
      <c r="AZ1319" cm="1">
        <f t="array" ref="AZ1319">IF(FALSE,"True," &amp; IF(_xlfn.XLOOKUP("Migrate_Insecure",'Scoring_Config'!$A:$A,'Scoring_Config'!$D:$D,"Yes")="Yes",_xlfn.XLOOKUP("Migrate_Insecure",'Scoring_Config'!$A:$A,'Scoring_Config'!$C:$C,10),0),"False,0")</f>
        <v>0</v>
      </c>
    </row>
    <row r="1320" spans="1:52">
      <c r="A1320" t="s">
        <v>1979</v>
      </c>
      <c r="B1320" t="s">
        <v>3292</v>
      </c>
      <c r="C1320" t="s">
        <v>3542</v>
      </c>
      <c r="D1320" t="s">
        <v>3545</v>
      </c>
      <c r="E1320" t="s">
        <v>3563</v>
      </c>
      <c r="F1320" t="s">
        <v>3576</v>
      </c>
      <c r="G1320" t="s">
        <v>687</v>
      </c>
      <c r="H1320" t="s">
        <v>174</v>
      </c>
      <c r="I1320" t="s">
        <v>3988</v>
      </c>
      <c r="J1320" t="s">
        <v>1247</v>
      </c>
      <c r="K1320" t="s">
        <v>174</v>
      </c>
      <c r="L1320" t="s">
        <v>1593</v>
      </c>
      <c r="M1320" t="s">
        <v>1974</v>
      </c>
      <c r="N1320" t="s">
        <v>4315</v>
      </c>
      <c r="O1320" t="s">
        <v>4319</v>
      </c>
      <c r="P1320" t="s">
        <v>4323</v>
      </c>
      <c r="Q1320" t="s">
        <v>4815</v>
      </c>
      <c r="R1320" t="s">
        <v>5439</v>
      </c>
      <c r="S1320" t="s">
        <v>4324</v>
      </c>
      <c r="T1320" t="s">
        <v>5706</v>
      </c>
      <c r="U1320" t="s">
        <v>6592</v>
      </c>
      <c r="Y1320" cm="1">
        <f t="array" ref="Y1320">IF(FALSE,"True," &amp; IF(_xlfn.XLOOKUP("Src_IsAny",'Scoring_Config'!$A:$A,'Scoring_Config'!$D:$D,"Yes")="Yes",_xlfn.XLOOKUP("Src_IsAny",'Scoring_Config'!$A:$A,'Scoring_Config'!$C:$C,10),0),"False,0")</f>
        <v>0</v>
      </c>
      <c r="Z1320" cm="1">
        <f t="array" ref="Z1320">IF(FALSE,"True," &amp; IF(_xlfn.XLOOKUP("Src_CIDR_Le_16",'Scoring_Config'!$A:$A,'Scoring_Config'!$D:$D,"Yes")="Yes",_xlfn.XLOOKUP("Src_CIDR_Le_16",'Scoring_Config'!$A:$A,'Scoring_Config'!$C:$C,10),0),"False,0")</f>
        <v>0</v>
      </c>
      <c r="AA1320" cm="1">
        <f t="array" ref="AA1320">IF(FALSE,"True," &amp; IF(_xlfn.XLOOKUP("Src_CIDR_17_22",'Scoring_Config'!$A:$A,'Scoring_Config'!$D:$D,"Yes")="Yes",_xlfn.XLOOKUP("Src_CIDR_17_22",'Scoring_Config'!$A:$A,'Scoring_Config'!$C:$C,5),0),"False,0")</f>
        <v>0</v>
      </c>
      <c r="AB1320" cm="1">
        <f t="array" ref="AB1320">IF(FALSE,"True," &amp; IF(_xlfn.XLOOKUP("Dst_IsAny",'Scoring_Config'!$A:$A,'Scoring_Config'!$D:$D,"Yes")="Yes",_xlfn.XLOOKUP("Dst_IsAny",'Scoring_Config'!$A:$A,'Scoring_Config'!$C:$C,10),0),"False,0")</f>
        <v>0</v>
      </c>
      <c r="AC1320" cm="1">
        <f t="array" ref="AC1320">IF(FALSE,"True," &amp; IF(_xlfn.XLOOKUP("Dst_CIDR_Le_16",'Scoring_Config'!$A:$A,'Scoring_Config'!$D:$D,"Yes")="Yes",_xlfn.XLOOKUP("Dst_CIDR_Le_16",'Scoring_Config'!$A:$A,'Scoring_Config'!$C:$C,10),0),"False,0")</f>
        <v>0</v>
      </c>
      <c r="AD1320" cm="1">
        <f t="array" ref="AD1320">IF(FALSE,"True," &amp; IF(_xlfn.XLOOKUP("Dst_CIDR_17_22",'Scoring_Config'!$A:$A,'Scoring_Config'!$D:$D,"Yes")="Yes",_xlfn.XLOOKUP("Dst_CIDR_17_22",'Scoring_Config'!$A:$A,'Scoring_Config'!$C:$C,5),0),"False,0")</f>
        <v>0</v>
      </c>
      <c r="AE1320" cm="1">
        <f t="array" ref="AE1320">IF(FALSE,"True," &amp; IF(_xlfn.XLOOKUP("SrcZone_IsAny",'Scoring_Config'!$A:$A,'Scoring_Config'!$D:$D,"Yes")="Yes",_xlfn.XLOOKUP("SrcZone_IsAny",'Scoring_Config'!$A:$A,'Scoring_Config'!$C:$C,10),0),"False,0")</f>
        <v>0</v>
      </c>
      <c r="AF1320" cm="1">
        <f t="array" ref="AF1320">IF(FALSE,"True," &amp; IF(_xlfn.XLOOKUP("DstZone_IsAny",'Scoring_Config'!$A:$A,'Scoring_Config'!$D:$D,"Yes")="Yes",_xlfn.XLOOKUP("DstZone_IsAny",'Scoring_Config'!$A:$A,'Scoring_Config'!$C:$C,10),0),"False,0")</f>
        <v>0</v>
      </c>
      <c r="AG1320" cm="1">
        <f t="array" ref="AG132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20" cm="1">
        <f t="array" ref="AH1320">IF(TRUE,"True," &amp; IF(_xlfn.XLOOKUP("App_Any_OR_RangeGt1000",'Scoring_Config'!$A:$A,'Scoring_Config'!$D:$D,"Yes")="Yes",_xlfn.XLOOKUP("App_Any_OR_RangeGt1000",'Scoring_Config'!$A:$A,'Scoring_Config'!$C:$C,10),0),"False,0")</f>
        <v>0</v>
      </c>
      <c r="AI1320" cm="1">
        <f t="array" ref="AI1320">IF(FALSE,"True," &amp; IF(_xlfn.XLOOKUP("Service_Insecure_Match",'Scoring_Config'!$A:$A,'Scoring_Config'!$D:$D,"Yes")="Yes",_xlfn.XLOOKUP("Service_Insecure_Match",'Scoring_Config'!$A:$A,'Scoring_Config'!$C:$C,5),0),"False,0")</f>
        <v>0</v>
      </c>
      <c r="AJ1320" cm="1">
        <f t="array" ref="AJ1320">IF(FALSE,"True," &amp; IF(_xlfn.XLOOKUP("Risky_Inbound",'Scoring_Config'!$A:$A,'Scoring_Config'!$D:$D,"Yes")="Yes",_xlfn.XLOOKUP("Risky_Inbound",'Scoring_Config'!$A:$A,'Scoring_Config'!$C:$C,50),0),"False,0")</f>
        <v>0</v>
      </c>
      <c r="AK1320" cm="1">
        <f t="array" ref="AK1320">IF(FALSE,"True," &amp; IF(_xlfn.XLOOKUP("Risky_Outbound",'Scoring_Config'!$A:$A,'Scoring_Config'!$D:$D,"Yes")="Yes",_xlfn.XLOOKUP("Risky_Outbound",'Scoring_Config'!$A:$A,'Scoring_Config'!$C:$C,25),0),"False,0")</f>
        <v>0</v>
      </c>
      <c r="AL1320" t="s">
        <v>6699</v>
      </c>
      <c r="AM1320" cm="1">
        <f t="array" ref="AM132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20" t="s">
        <v>6697</v>
      </c>
      <c r="AO1320" t="s">
        <v>6697</v>
      </c>
      <c r="AP1320" t="s">
        <v>6697</v>
      </c>
      <c r="AQ1320" cm="1">
        <f t="array" ref="AQ1320">IF(FALSE,"True," &amp; IF(_xlfn.XLOOKUP("Service_IsAny",'Scoring_Config'!$A:$A,'Scoring_Config'!$D:$D,"Yes")="Yes",_xlfn.XLOOKUP("Service_IsAny",'Scoring_Config'!$A:$A,'Scoring_Config'!$C:$C,0),0),"False,0")</f>
        <v>0</v>
      </c>
      <c r="AR1320">
        <v>4</v>
      </c>
      <c r="AS1320" cm="1">
        <f t="array" ref="AS1320">IF(FALSE,"True," &amp; IF(_xlfn.XLOOKUP("Service_RangeGt1000",'Scoring_Config'!$A:$A,'Scoring_Config'!$D:$D,"Yes")="Yes",_xlfn.XLOOKUP("Service_RangeGt1000",'Scoring_Config'!$A:$A,'Scoring_Config'!$C:$C,0),0),"False,0")</f>
        <v>0</v>
      </c>
      <c r="AT1320" cm="1">
        <f t="array" ref="AT1320">IF(TRUE,"True," &amp; IF(_xlfn.XLOOKUP("App_IsAny",'Scoring_Config'!$A:$A,'Scoring_Config'!$D:$D,"Yes")="Yes",_xlfn.XLOOKUP("App_IsAny",'Scoring_Config'!$A:$A,'Scoring_Config'!$C:$C,0),0),"False,0")</f>
        <v>0</v>
      </c>
      <c r="AU1320">
        <v>65535</v>
      </c>
      <c r="AV1320" cm="1">
        <f t="array" ref="AV1320">IF(TRUE,"True," &amp; IF(_xlfn.XLOOKUP("App_RangeGt1000",'Scoring_Config'!$A:$A,'Scoring_Config'!$D:$D,"Yes")="Yes",_xlfn.XLOOKUP("App_RangeGt1000",'Scoring_Config'!$A:$A,'Scoring_Config'!$C:$C,0),0),"False,0")</f>
        <v>0</v>
      </c>
      <c r="AW1320" cm="1">
        <f t="array" ref="AW1320">IF(FALSE,"True," &amp; IF(_xlfn.XLOOKUP("Action_IsDenyOrDrop",'Scoring_Config'!$A:$A,'Scoring_Config'!$D:$D,"Yes")="Yes",_xlfn.XLOOKUP("Action_IsDenyOrDrop",'Scoring_Config'!$A:$A,'Scoring_Config'!$C:$C,0),0),"False,0")</f>
        <v>0</v>
      </c>
      <c r="AX1320" cm="1">
        <f t="array" ref="AX1320">IF(LEFT(AW1320,4)="True",0,(IF(LEFT(Y1320,4)="True",IF(_xlfn.XLOOKUP("Src_IsAny",'Scoring_Config'!$A:$A,'Scoring_Config'!$D:$D,"Yes")="Yes",_xlfn.XLOOKUP("Src_IsAny",'Scoring_Config'!$A:$A,'Scoring_Config'!$C:$C,10),0),0)+IF(LEFT(Z1320,4)="True",IF(_xlfn.XLOOKUP("Src_CIDR_Le_16",'Scoring_Config'!$A:$A,'Scoring_Config'!$D:$D,"Yes")="Yes",_xlfn.XLOOKUP("Src_CIDR_Le_16",'Scoring_Config'!$A:$A,'Scoring_Config'!$C:$C,10),0),0)+IF(LEFT(AA1320,4)="True",IF(_xlfn.XLOOKUP("Src_CIDR_17_22",'Scoring_Config'!$A:$A,'Scoring_Config'!$D:$D,"Yes")="Yes",_xlfn.XLOOKUP("Src_CIDR_17_22",'Scoring_Config'!$A:$A,'Scoring_Config'!$C:$C,5),0),0)+IF(LEFT(AB1320,4)="True",IF(_xlfn.XLOOKUP("Dst_IsAny",'Scoring_Config'!$A:$A,'Scoring_Config'!$D:$D,"Yes")="Yes",_xlfn.XLOOKUP("Dst_IsAny",'Scoring_Config'!$A:$A,'Scoring_Config'!$C:$C,10),0),0)+IF(LEFT(AC1320,4)="True",IF(_xlfn.XLOOKUP("Dst_CIDR_Le_16",'Scoring_Config'!$A:$A,'Scoring_Config'!$D:$D,"Yes")="Yes",_xlfn.XLOOKUP("Dst_CIDR_Le_16",'Scoring_Config'!$A:$A,'Scoring_Config'!$C:$C,10),0),0)+IF(LEFT(AD1320,4)="True",IF(_xlfn.XLOOKUP("Dst_CIDR_17_22",'Scoring_Config'!$A:$A,'Scoring_Config'!$D:$D,"Yes")="Yes",_xlfn.XLOOKUP("Dst_CIDR_17_22",'Scoring_Config'!$A:$A,'Scoring_Config'!$C:$C,5),0),0)+IF(LEFT(AE1320,4)="True",IF(_xlfn.XLOOKUP("SrcZone_IsAny",'Scoring_Config'!$A:$A,'Scoring_Config'!$D:$D,"Yes")="Yes",_xlfn.XLOOKUP("SrcZone_IsAny",'Scoring_Config'!$A:$A,'Scoring_Config'!$C:$C,10),0),0)+IF(LEFT(AF1320,4)="True",IF(_xlfn.XLOOKUP("DstZone_IsAny",'Scoring_Config'!$A:$A,'Scoring_Config'!$D:$D,"Yes")="Yes",_xlfn.XLOOKUP("DstZone_IsAny",'Scoring_Config'!$A:$A,'Scoring_Config'!$C:$C,10),0),0)+IF(LEFT(AG1320,4)="True",IF(_xlfn.XLOOKUP("Service_Any_OR_RangeGt1000",'Scoring_Config'!$A:$A,'Scoring_Config'!$D:$D,"Yes")="Yes",_xlfn.XLOOKUP("Service_Any_OR_RangeGt1000",'Scoring_Config'!$A:$A,'Scoring_Config'!$C:$C,10),0),0)+IF(LEFT(AH1320,4)="True",IF(_xlfn.XLOOKUP("App_Any_OR_RangeGt1000",'Scoring_Config'!$A:$A,'Scoring_Config'!$D:$D,"Yes")="Yes",_xlfn.XLOOKUP("App_Any_OR_RangeGt1000",'Scoring_Config'!$A:$A,'Scoring_Config'!$C:$C,10),0),0)+IF(LEFT(AI1320,4)="True",IF(_xlfn.XLOOKUP("Service_Insecure_Match",'Scoring_Config'!$A:$A,'Scoring_Config'!$D:$D,"Yes")="Yes",_xlfn.XLOOKUP("Service_Insecure_Match",'Scoring_Config'!$A:$A,'Scoring_Config'!$C:$C,5),0),0)+IF(LEFT(AJ1320,4)="True",IF(_xlfn.XLOOKUP("Risky_Inbound",'Scoring_Config'!$A:$A,'Scoring_Config'!$D:$D,"Yes")="Yes",_xlfn.XLOOKUP("Risky_Inbound",'Scoring_Config'!$A:$A,'Scoring_Config'!$C:$C,50),0),0)+IF(LEFT(AK1320,4)="True",IF(_xlfn.XLOOKUP("Risky_Outbound",'Scoring_Config'!$A:$A,'Scoring_Config'!$D:$D,"Yes")="Yes",_xlfn.XLOOKUP("Risky_Outbound",'Scoring_Config'!$A:$A,'Scoring_Config'!$C:$C,25),0),0)+IF(LEFT(AZ1320,4)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1320,FIND(",",AL1320)+1,100)),0)+IF(LEFT(AM1320,4)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1320,FIND(",",AN1320)+1,100)),0)+IF(_xlfn.XLOOKUP("Profile_Scoring",'Scoring_Config'!$A:$A,'Scoring_Config'!$D:$D,"Yes")="Yes",VALUE(MID(AO1320,FIND(",",AO1320)+1,100)),0)+IF(_xlfn.XLOOKUP("Options_Scoring",'Scoring_Config'!$A:$A,'Scoring_Config'!$D:$D,"Yes")="Yes",VALUE(MID(AP1320,FIND(",",AP1320)+1,100)),0)))</f>
        <v>0</v>
      </c>
      <c r="AZ1320" cm="1">
        <f t="array" ref="AZ1320">IF(FALSE,"True," &amp; IF(_xlfn.XLOOKUP("Migrate_Insecure",'Scoring_Config'!$A:$A,'Scoring_Config'!$D:$D,"Yes")="Yes",_xlfn.XLOOKUP("Migrate_Insecure",'Scoring_Config'!$A:$A,'Scoring_Config'!$C:$C,10),0),"False,0")</f>
        <v>0</v>
      </c>
    </row>
    <row r="1321" spans="1:52">
      <c r="A1321" t="s">
        <v>1979</v>
      </c>
      <c r="B1321" t="s">
        <v>3293</v>
      </c>
      <c r="C1321" t="s">
        <v>3542</v>
      </c>
      <c r="D1321" t="s">
        <v>3545</v>
      </c>
      <c r="E1321" t="s">
        <v>3563</v>
      </c>
      <c r="F1321" t="s">
        <v>3576</v>
      </c>
      <c r="G1321" t="s">
        <v>690</v>
      </c>
      <c r="H1321" t="s">
        <v>174</v>
      </c>
      <c r="I1321" t="s">
        <v>3569</v>
      </c>
      <c r="J1321" t="s">
        <v>132</v>
      </c>
      <c r="K1321" t="s">
        <v>174</v>
      </c>
      <c r="L1321" t="s">
        <v>1594</v>
      </c>
      <c r="M1321" t="s">
        <v>1974</v>
      </c>
      <c r="N1321" t="s">
        <v>4315</v>
      </c>
      <c r="O1321" t="s">
        <v>4319</v>
      </c>
      <c r="P1321" t="s">
        <v>4321</v>
      </c>
      <c r="Q1321" t="s">
        <v>4815</v>
      </c>
      <c r="R1321" t="s">
        <v>5437</v>
      </c>
      <c r="S1321" t="s">
        <v>5448</v>
      </c>
      <c r="T1321" t="s">
        <v>5895</v>
      </c>
      <c r="U1321" t="s">
        <v>6592</v>
      </c>
      <c r="Y1321" cm="1">
        <f t="array" ref="Y1321">IF(FALSE,"True," &amp; IF(_xlfn.XLOOKUP("Src_IsAny",'Scoring_Config'!$A:$A,'Scoring_Config'!$D:$D,"Yes")="Yes",_xlfn.XLOOKUP("Src_IsAny",'Scoring_Config'!$A:$A,'Scoring_Config'!$C:$C,10),0),"False,0")</f>
        <v>0</v>
      </c>
      <c r="Z1321" cm="1">
        <f t="array" ref="Z1321">IF(FALSE,"True," &amp; IF(_xlfn.XLOOKUP("Src_CIDR_Le_16",'Scoring_Config'!$A:$A,'Scoring_Config'!$D:$D,"Yes")="Yes",_xlfn.XLOOKUP("Src_CIDR_Le_16",'Scoring_Config'!$A:$A,'Scoring_Config'!$C:$C,10),0),"False,0")</f>
        <v>0</v>
      </c>
      <c r="AA1321" cm="1">
        <f t="array" ref="AA1321">IF(FALSE,"True," &amp; IF(_xlfn.XLOOKUP("Src_CIDR_17_22",'Scoring_Config'!$A:$A,'Scoring_Config'!$D:$D,"Yes")="Yes",_xlfn.XLOOKUP("Src_CIDR_17_22",'Scoring_Config'!$A:$A,'Scoring_Config'!$C:$C,5),0),"False,0")</f>
        <v>0</v>
      </c>
      <c r="AB1321" cm="1">
        <f t="array" ref="AB1321">IF(FALSE,"True," &amp; IF(_xlfn.XLOOKUP("Dst_IsAny",'Scoring_Config'!$A:$A,'Scoring_Config'!$D:$D,"Yes")="Yes",_xlfn.XLOOKUP("Dst_IsAny",'Scoring_Config'!$A:$A,'Scoring_Config'!$C:$C,10),0),"False,0")</f>
        <v>0</v>
      </c>
      <c r="AC1321" cm="1">
        <f t="array" ref="AC1321">IF(FALSE,"True," &amp; IF(_xlfn.XLOOKUP("Dst_CIDR_Le_16",'Scoring_Config'!$A:$A,'Scoring_Config'!$D:$D,"Yes")="Yes",_xlfn.XLOOKUP("Dst_CIDR_Le_16",'Scoring_Config'!$A:$A,'Scoring_Config'!$C:$C,10),0),"False,0")</f>
        <v>0</v>
      </c>
      <c r="AD1321" cm="1">
        <f t="array" ref="AD1321">IF(FALSE,"True," &amp; IF(_xlfn.XLOOKUP("Dst_CIDR_17_22",'Scoring_Config'!$A:$A,'Scoring_Config'!$D:$D,"Yes")="Yes",_xlfn.XLOOKUP("Dst_CIDR_17_22",'Scoring_Config'!$A:$A,'Scoring_Config'!$C:$C,5),0),"False,0")</f>
        <v>0</v>
      </c>
      <c r="AE1321" cm="1">
        <f t="array" ref="AE1321">IF(FALSE,"True," &amp; IF(_xlfn.XLOOKUP("SrcZone_IsAny",'Scoring_Config'!$A:$A,'Scoring_Config'!$D:$D,"Yes")="Yes",_xlfn.XLOOKUP("SrcZone_IsAny",'Scoring_Config'!$A:$A,'Scoring_Config'!$C:$C,10),0),"False,0")</f>
        <v>0</v>
      </c>
      <c r="AF1321" cm="1">
        <f t="array" ref="AF1321">IF(FALSE,"True," &amp; IF(_xlfn.XLOOKUP("DstZone_IsAny",'Scoring_Config'!$A:$A,'Scoring_Config'!$D:$D,"Yes")="Yes",_xlfn.XLOOKUP("DstZone_IsAny",'Scoring_Config'!$A:$A,'Scoring_Config'!$C:$C,10),0),"False,0")</f>
        <v>0</v>
      </c>
      <c r="AG1321" cm="1">
        <f t="array" ref="AG132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21" cm="1">
        <f t="array" ref="AH1321">IF(TRUE,"True," &amp; IF(_xlfn.XLOOKUP("App_Any_OR_RangeGt1000",'Scoring_Config'!$A:$A,'Scoring_Config'!$D:$D,"Yes")="Yes",_xlfn.XLOOKUP("App_Any_OR_RangeGt1000",'Scoring_Config'!$A:$A,'Scoring_Config'!$C:$C,10),0),"False,0")</f>
        <v>0</v>
      </c>
      <c r="AI1321" cm="1">
        <f t="array" ref="AI1321">IF(FALSE,"True," &amp; IF(_xlfn.XLOOKUP("Service_Insecure_Match",'Scoring_Config'!$A:$A,'Scoring_Config'!$D:$D,"Yes")="Yes",_xlfn.XLOOKUP("Service_Insecure_Match",'Scoring_Config'!$A:$A,'Scoring_Config'!$C:$C,5),0),"False,0")</f>
        <v>0</v>
      </c>
      <c r="AJ1321" cm="1">
        <f t="array" ref="AJ1321">IF(FALSE,"True," &amp; IF(_xlfn.XLOOKUP("Risky_Inbound",'Scoring_Config'!$A:$A,'Scoring_Config'!$D:$D,"Yes")="Yes",_xlfn.XLOOKUP("Risky_Inbound",'Scoring_Config'!$A:$A,'Scoring_Config'!$C:$C,50),0),"False,0")</f>
        <v>0</v>
      </c>
      <c r="AK1321" cm="1">
        <f t="array" ref="AK1321">IF(FALSE,"True," &amp; IF(_xlfn.XLOOKUP("Risky_Outbound",'Scoring_Config'!$A:$A,'Scoring_Config'!$D:$D,"Yes")="Yes",_xlfn.XLOOKUP("Risky_Outbound",'Scoring_Config'!$A:$A,'Scoring_Config'!$C:$C,25),0),"False,0")</f>
        <v>0</v>
      </c>
      <c r="AL1321" t="s">
        <v>6700</v>
      </c>
      <c r="AM1321" cm="1">
        <f t="array" ref="AM132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21" t="s">
        <v>6697</v>
      </c>
      <c r="AO1321" t="s">
        <v>6697</v>
      </c>
      <c r="AP1321" t="s">
        <v>6697</v>
      </c>
      <c r="AQ1321" cm="1">
        <f t="array" ref="AQ1321">IF(FALSE,"True," &amp; IF(_xlfn.XLOOKUP("Service_IsAny",'Scoring_Config'!$A:$A,'Scoring_Config'!$D:$D,"Yes")="Yes",_xlfn.XLOOKUP("Service_IsAny",'Scoring_Config'!$A:$A,'Scoring_Config'!$C:$C,0),0),"False,0")</f>
        <v>0</v>
      </c>
      <c r="AR1321">
        <v>1</v>
      </c>
      <c r="AS1321" cm="1">
        <f t="array" ref="AS1321">IF(FALSE,"True," &amp; IF(_xlfn.XLOOKUP("Service_RangeGt1000",'Scoring_Config'!$A:$A,'Scoring_Config'!$D:$D,"Yes")="Yes",_xlfn.XLOOKUP("Service_RangeGt1000",'Scoring_Config'!$A:$A,'Scoring_Config'!$C:$C,0),0),"False,0")</f>
        <v>0</v>
      </c>
      <c r="AT1321" cm="1">
        <f t="array" ref="AT1321">IF(TRUE,"True," &amp; IF(_xlfn.XLOOKUP("App_IsAny",'Scoring_Config'!$A:$A,'Scoring_Config'!$D:$D,"Yes")="Yes",_xlfn.XLOOKUP("App_IsAny",'Scoring_Config'!$A:$A,'Scoring_Config'!$C:$C,0),0),"False,0")</f>
        <v>0</v>
      </c>
      <c r="AU1321">
        <v>65535</v>
      </c>
      <c r="AV1321" cm="1">
        <f t="array" ref="AV1321">IF(TRUE,"True," &amp; IF(_xlfn.XLOOKUP("App_RangeGt1000",'Scoring_Config'!$A:$A,'Scoring_Config'!$D:$D,"Yes")="Yes",_xlfn.XLOOKUP("App_RangeGt1000",'Scoring_Config'!$A:$A,'Scoring_Config'!$C:$C,0),0),"False,0")</f>
        <v>0</v>
      </c>
      <c r="AW1321" cm="1">
        <f t="array" ref="AW1321">IF(FALSE,"True," &amp; IF(_xlfn.XLOOKUP("Action_IsDenyOrDrop",'Scoring_Config'!$A:$A,'Scoring_Config'!$D:$D,"Yes")="Yes",_xlfn.XLOOKUP("Action_IsDenyOrDrop",'Scoring_Config'!$A:$A,'Scoring_Config'!$C:$C,0),0),"False,0")</f>
        <v>0</v>
      </c>
      <c r="AX1321" cm="1">
        <f t="array" ref="AX1321">IF(LEFT(AW1321,4)="True",0,(IF(LEFT(Y1321,4)="True",IF(_xlfn.XLOOKUP("Src_IsAny",'Scoring_Config'!$A:$A,'Scoring_Config'!$D:$D,"Yes")="Yes",_xlfn.XLOOKUP("Src_IsAny",'Scoring_Config'!$A:$A,'Scoring_Config'!$C:$C,10),0),0)+IF(LEFT(Z1321,4)="True",IF(_xlfn.XLOOKUP("Src_CIDR_Le_16",'Scoring_Config'!$A:$A,'Scoring_Config'!$D:$D,"Yes")="Yes",_xlfn.XLOOKUP("Src_CIDR_Le_16",'Scoring_Config'!$A:$A,'Scoring_Config'!$C:$C,10),0),0)+IF(LEFT(AA1321,4)="True",IF(_xlfn.XLOOKUP("Src_CIDR_17_22",'Scoring_Config'!$A:$A,'Scoring_Config'!$D:$D,"Yes")="Yes",_xlfn.XLOOKUP("Src_CIDR_17_22",'Scoring_Config'!$A:$A,'Scoring_Config'!$C:$C,5),0),0)+IF(LEFT(AB1321,4)="True",IF(_xlfn.XLOOKUP("Dst_IsAny",'Scoring_Config'!$A:$A,'Scoring_Config'!$D:$D,"Yes")="Yes",_xlfn.XLOOKUP("Dst_IsAny",'Scoring_Config'!$A:$A,'Scoring_Config'!$C:$C,10),0),0)+IF(LEFT(AC1321,4)="True",IF(_xlfn.XLOOKUP("Dst_CIDR_Le_16",'Scoring_Config'!$A:$A,'Scoring_Config'!$D:$D,"Yes")="Yes",_xlfn.XLOOKUP("Dst_CIDR_Le_16",'Scoring_Config'!$A:$A,'Scoring_Config'!$C:$C,10),0),0)+IF(LEFT(AD1321,4)="True",IF(_xlfn.XLOOKUP("Dst_CIDR_17_22",'Scoring_Config'!$A:$A,'Scoring_Config'!$D:$D,"Yes")="Yes",_xlfn.XLOOKUP("Dst_CIDR_17_22",'Scoring_Config'!$A:$A,'Scoring_Config'!$C:$C,5),0),0)+IF(LEFT(AE1321,4)="True",IF(_xlfn.XLOOKUP("SrcZone_IsAny",'Scoring_Config'!$A:$A,'Scoring_Config'!$D:$D,"Yes")="Yes",_xlfn.XLOOKUP("SrcZone_IsAny",'Scoring_Config'!$A:$A,'Scoring_Config'!$C:$C,10),0),0)+IF(LEFT(AF1321,4)="True",IF(_xlfn.XLOOKUP("DstZone_IsAny",'Scoring_Config'!$A:$A,'Scoring_Config'!$D:$D,"Yes")="Yes",_xlfn.XLOOKUP("DstZone_IsAny",'Scoring_Config'!$A:$A,'Scoring_Config'!$C:$C,10),0),0)+IF(LEFT(AG1321,4)="True",IF(_xlfn.XLOOKUP("Service_Any_OR_RangeGt1000",'Scoring_Config'!$A:$A,'Scoring_Config'!$D:$D,"Yes")="Yes",_xlfn.XLOOKUP("Service_Any_OR_RangeGt1000",'Scoring_Config'!$A:$A,'Scoring_Config'!$C:$C,10),0),0)+IF(LEFT(AH1321,4)="True",IF(_xlfn.XLOOKUP("App_Any_OR_RangeGt1000",'Scoring_Config'!$A:$A,'Scoring_Config'!$D:$D,"Yes")="Yes",_xlfn.XLOOKUP("App_Any_OR_RangeGt1000",'Scoring_Config'!$A:$A,'Scoring_Config'!$C:$C,10),0),0)+IF(LEFT(AI1321,4)="True",IF(_xlfn.XLOOKUP("Service_Insecure_Match",'Scoring_Config'!$A:$A,'Scoring_Config'!$D:$D,"Yes")="Yes",_xlfn.XLOOKUP("Service_Insecure_Match",'Scoring_Config'!$A:$A,'Scoring_Config'!$C:$C,5),0),0)+IF(LEFT(AJ1321,4)="True",IF(_xlfn.XLOOKUP("Risky_Inbound",'Scoring_Config'!$A:$A,'Scoring_Config'!$D:$D,"Yes")="Yes",_xlfn.XLOOKUP("Risky_Inbound",'Scoring_Config'!$A:$A,'Scoring_Config'!$C:$C,50),0),0)+IF(LEFT(AK1321,4)="True",IF(_xlfn.XLOOKUP("Risky_Outbound",'Scoring_Config'!$A:$A,'Scoring_Config'!$D:$D,"Yes")="Yes",_xlfn.XLOOKUP("Risky_Outbound",'Scoring_Config'!$A:$A,'Scoring_Config'!$C:$C,25),0),0)+IF(LEFT(AZ1321,4)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1321,FIND(",",AL1321)+1,100)),0)+IF(LEFT(AM1321,4)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1321,FIND(",",AN1321)+1,100)),0)+IF(_xlfn.XLOOKUP("Profile_Scoring",'Scoring_Config'!$A:$A,'Scoring_Config'!$D:$D,"Yes")="Yes",VALUE(MID(AO1321,FIND(",",AO1321)+1,100)),0)+IF(_xlfn.XLOOKUP("Options_Scoring",'Scoring_Config'!$A:$A,'Scoring_Config'!$D:$D,"Yes")="Yes",VALUE(MID(AP1321,FIND(",",AP1321)+1,100)),0)))</f>
        <v>0</v>
      </c>
      <c r="AZ1321" cm="1">
        <f t="array" ref="AZ1321">IF(FALSE,"True," &amp; IF(_xlfn.XLOOKUP("Migrate_Insecure",'Scoring_Config'!$A:$A,'Scoring_Config'!$D:$D,"Yes")="Yes",_xlfn.XLOOKUP("Migrate_Insecure",'Scoring_Config'!$A:$A,'Scoring_Config'!$C:$C,10),0),"False,0")</f>
        <v>0</v>
      </c>
    </row>
    <row r="1322" spans="1:52">
      <c r="A1322" t="s">
        <v>1979</v>
      </c>
      <c r="B1322" t="s">
        <v>3294</v>
      </c>
      <c r="C1322" t="s">
        <v>3542</v>
      </c>
      <c r="D1322" t="s">
        <v>3549</v>
      </c>
      <c r="E1322" t="s">
        <v>3563</v>
      </c>
      <c r="F1322" t="s">
        <v>3989</v>
      </c>
      <c r="G1322" t="s">
        <v>680</v>
      </c>
      <c r="H1322" t="s">
        <v>174</v>
      </c>
      <c r="I1322" t="s">
        <v>3989</v>
      </c>
      <c r="J1322" t="s">
        <v>680</v>
      </c>
      <c r="K1322" t="s">
        <v>174</v>
      </c>
      <c r="L1322" t="s">
        <v>174</v>
      </c>
      <c r="M1322" t="s">
        <v>1974</v>
      </c>
      <c r="N1322" t="s">
        <v>4315</v>
      </c>
      <c r="O1322" t="s">
        <v>4319</v>
      </c>
      <c r="P1322" t="s">
        <v>4321</v>
      </c>
      <c r="Q1322" t="s">
        <v>5240</v>
      </c>
      <c r="R1322" t="s">
        <v>5441</v>
      </c>
      <c r="S1322" t="s">
        <v>5458</v>
      </c>
      <c r="T1322" t="s">
        <v>5662</v>
      </c>
      <c r="U1322" t="s">
        <v>6589</v>
      </c>
      <c r="Y1322" cm="1">
        <f t="array" ref="Y1322">IF(FALSE,"True," &amp; IF(_xlfn.XLOOKUP("Src_IsAny",'Scoring_Config'!$A:$A,'Scoring_Config'!$D:$D,"Yes")="Yes",_xlfn.XLOOKUP("Src_IsAny",'Scoring_Config'!$A:$A,'Scoring_Config'!$C:$C,10),0),"False,0")</f>
        <v>0</v>
      </c>
      <c r="Z1322" cm="1">
        <f t="array" ref="Z1322">IF(FALSE,"True," &amp; IF(_xlfn.XLOOKUP("Src_CIDR_Le_16",'Scoring_Config'!$A:$A,'Scoring_Config'!$D:$D,"Yes")="Yes",_xlfn.XLOOKUP("Src_CIDR_Le_16",'Scoring_Config'!$A:$A,'Scoring_Config'!$C:$C,10),0),"False,0")</f>
        <v>0</v>
      </c>
      <c r="AA1322" cm="1">
        <f t="array" ref="AA1322">IF(FALSE,"True," &amp; IF(_xlfn.XLOOKUP("Src_CIDR_17_22",'Scoring_Config'!$A:$A,'Scoring_Config'!$D:$D,"Yes")="Yes",_xlfn.XLOOKUP("Src_CIDR_17_22",'Scoring_Config'!$A:$A,'Scoring_Config'!$C:$C,5),0),"False,0")</f>
        <v>0</v>
      </c>
      <c r="AB1322" cm="1">
        <f t="array" ref="AB1322">IF(FALSE,"True," &amp; IF(_xlfn.XLOOKUP("Dst_IsAny",'Scoring_Config'!$A:$A,'Scoring_Config'!$D:$D,"Yes")="Yes",_xlfn.XLOOKUP("Dst_IsAny",'Scoring_Config'!$A:$A,'Scoring_Config'!$C:$C,10),0),"False,0")</f>
        <v>0</v>
      </c>
      <c r="AC1322" cm="1">
        <f t="array" ref="AC1322">IF(FALSE,"True," &amp; IF(_xlfn.XLOOKUP("Dst_CIDR_Le_16",'Scoring_Config'!$A:$A,'Scoring_Config'!$D:$D,"Yes")="Yes",_xlfn.XLOOKUP("Dst_CIDR_Le_16",'Scoring_Config'!$A:$A,'Scoring_Config'!$C:$C,10),0),"False,0")</f>
        <v>0</v>
      </c>
      <c r="AD1322" cm="1">
        <f t="array" ref="AD1322">IF(FALSE,"True," &amp; IF(_xlfn.XLOOKUP("Dst_CIDR_17_22",'Scoring_Config'!$A:$A,'Scoring_Config'!$D:$D,"Yes")="Yes",_xlfn.XLOOKUP("Dst_CIDR_17_22",'Scoring_Config'!$A:$A,'Scoring_Config'!$C:$C,5),0),"False,0")</f>
        <v>0</v>
      </c>
      <c r="AE1322" cm="1">
        <f t="array" ref="AE1322">IF(FALSE,"True," &amp; IF(_xlfn.XLOOKUP("SrcZone_IsAny",'Scoring_Config'!$A:$A,'Scoring_Config'!$D:$D,"Yes")="Yes",_xlfn.XLOOKUP("SrcZone_IsAny",'Scoring_Config'!$A:$A,'Scoring_Config'!$C:$C,10),0),"False,0")</f>
        <v>0</v>
      </c>
      <c r="AF1322" cm="1">
        <f t="array" ref="AF1322">IF(FALSE,"True," &amp; IF(_xlfn.XLOOKUP("DstZone_IsAny",'Scoring_Config'!$A:$A,'Scoring_Config'!$D:$D,"Yes")="Yes",_xlfn.XLOOKUP("DstZone_IsAny",'Scoring_Config'!$A:$A,'Scoring_Config'!$C:$C,10),0),"False,0")</f>
        <v>0</v>
      </c>
      <c r="AG1322" cm="1">
        <f t="array" ref="AG1322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322" cm="1">
        <f t="array" ref="AH1322">IF(TRUE,"True," &amp; IF(_xlfn.XLOOKUP("App_Any_OR_RangeGt1000",'Scoring_Config'!$A:$A,'Scoring_Config'!$D:$D,"Yes")="Yes",_xlfn.XLOOKUP("App_Any_OR_RangeGt1000",'Scoring_Config'!$A:$A,'Scoring_Config'!$C:$C,10),0),"False,0")</f>
        <v>0</v>
      </c>
      <c r="AI1322" cm="1">
        <f t="array" ref="AI1322">IF(TRUE,"True," &amp; IF(_xlfn.XLOOKUP("Service_Insecure_Match",'Scoring_Config'!$A:$A,'Scoring_Config'!$D:$D,"Yes")="Yes",_xlfn.XLOOKUP("Service_Insecure_Match",'Scoring_Config'!$A:$A,'Scoring_Config'!$C:$C,5),0),"False,0")</f>
        <v>0</v>
      </c>
      <c r="AJ1322" cm="1">
        <f t="array" ref="AJ1322">IF(FALSE,"True," &amp; IF(_xlfn.XLOOKUP("Risky_Inbound",'Scoring_Config'!$A:$A,'Scoring_Config'!$D:$D,"Yes")="Yes",_xlfn.XLOOKUP("Risky_Inbound",'Scoring_Config'!$A:$A,'Scoring_Config'!$C:$C,50),0),"False,0")</f>
        <v>0</v>
      </c>
      <c r="AK1322" cm="1">
        <f t="array" ref="AK1322">IF(FALSE,"True," &amp; IF(_xlfn.XLOOKUP("Risky_Outbound",'Scoring_Config'!$A:$A,'Scoring_Config'!$D:$D,"Yes")="Yes",_xlfn.XLOOKUP("Risky_Outbound",'Scoring_Config'!$A:$A,'Scoring_Config'!$C:$C,25),0),"False,0")</f>
        <v>0</v>
      </c>
      <c r="AL1322" t="s">
        <v>6700</v>
      </c>
      <c r="AM1322" cm="1">
        <f t="array" ref="AM132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22" t="s">
        <v>6697</v>
      </c>
      <c r="AO1322" t="s">
        <v>6697</v>
      </c>
      <c r="AP1322" t="s">
        <v>6697</v>
      </c>
      <c r="AQ1322" cm="1">
        <f t="array" ref="AQ1322">IF(TRUE,"True," &amp; IF(_xlfn.XLOOKUP("Service_IsAny",'Scoring_Config'!$A:$A,'Scoring_Config'!$D:$D,"Yes")="Yes",_xlfn.XLOOKUP("Service_IsAny",'Scoring_Config'!$A:$A,'Scoring_Config'!$C:$C,0),0),"False,0")</f>
        <v>0</v>
      </c>
      <c r="AR1322">
        <v>65535</v>
      </c>
      <c r="AS1322" cm="1">
        <f t="array" ref="AS1322">IF(TRUE,"True," &amp; IF(_xlfn.XLOOKUP("Service_RangeGt1000",'Scoring_Config'!$A:$A,'Scoring_Config'!$D:$D,"Yes")="Yes",_xlfn.XLOOKUP("Service_RangeGt1000",'Scoring_Config'!$A:$A,'Scoring_Config'!$C:$C,0),0),"False,0")</f>
        <v>0</v>
      </c>
      <c r="AT1322" cm="1">
        <f t="array" ref="AT1322">IF(TRUE,"True," &amp; IF(_xlfn.XLOOKUP("App_IsAny",'Scoring_Config'!$A:$A,'Scoring_Config'!$D:$D,"Yes")="Yes",_xlfn.XLOOKUP("App_IsAny",'Scoring_Config'!$A:$A,'Scoring_Config'!$C:$C,0),0),"False,0")</f>
        <v>0</v>
      </c>
      <c r="AU1322">
        <v>65535</v>
      </c>
      <c r="AV1322" cm="1">
        <f t="array" ref="AV1322">IF(TRUE,"True," &amp; IF(_xlfn.XLOOKUP("App_RangeGt1000",'Scoring_Config'!$A:$A,'Scoring_Config'!$D:$D,"Yes")="Yes",_xlfn.XLOOKUP("App_RangeGt1000",'Scoring_Config'!$A:$A,'Scoring_Config'!$C:$C,0),0),"False,0")</f>
        <v>0</v>
      </c>
      <c r="AW1322" cm="1">
        <f t="array" ref="AW1322">IF(FALSE,"True," &amp; IF(_xlfn.XLOOKUP("Action_IsDenyOrDrop",'Scoring_Config'!$A:$A,'Scoring_Config'!$D:$D,"Yes")="Yes",_xlfn.XLOOKUP("Action_IsDenyOrDrop",'Scoring_Config'!$A:$A,'Scoring_Config'!$C:$C,0),0),"False,0")</f>
        <v>0</v>
      </c>
      <c r="AX1322" cm="1">
        <f t="array" ref="AX1322">IF(LEFT(AW1322,4)="True",0,(IF(LEFT(Y1322,4)="True",IF(_xlfn.XLOOKUP("Src_IsAny",'Scoring_Config'!$A:$A,'Scoring_Config'!$D:$D,"Yes")="Yes",_xlfn.XLOOKUP("Src_IsAny",'Scoring_Config'!$A:$A,'Scoring_Config'!$C:$C,10),0),0)+IF(LEFT(Z1322,4)="True",IF(_xlfn.XLOOKUP("Src_CIDR_Le_16",'Scoring_Config'!$A:$A,'Scoring_Config'!$D:$D,"Yes")="Yes",_xlfn.XLOOKUP("Src_CIDR_Le_16",'Scoring_Config'!$A:$A,'Scoring_Config'!$C:$C,10),0),0)+IF(LEFT(AA1322,4)="True",IF(_xlfn.XLOOKUP("Src_CIDR_17_22",'Scoring_Config'!$A:$A,'Scoring_Config'!$D:$D,"Yes")="Yes",_xlfn.XLOOKUP("Src_CIDR_17_22",'Scoring_Config'!$A:$A,'Scoring_Config'!$C:$C,5),0),0)+IF(LEFT(AB1322,4)="True",IF(_xlfn.XLOOKUP("Dst_IsAny",'Scoring_Config'!$A:$A,'Scoring_Config'!$D:$D,"Yes")="Yes",_xlfn.XLOOKUP("Dst_IsAny",'Scoring_Config'!$A:$A,'Scoring_Config'!$C:$C,10),0),0)+IF(LEFT(AC1322,4)="True",IF(_xlfn.XLOOKUP("Dst_CIDR_Le_16",'Scoring_Config'!$A:$A,'Scoring_Config'!$D:$D,"Yes")="Yes",_xlfn.XLOOKUP("Dst_CIDR_Le_16",'Scoring_Config'!$A:$A,'Scoring_Config'!$C:$C,10),0),0)+IF(LEFT(AD1322,4)="True",IF(_xlfn.XLOOKUP("Dst_CIDR_17_22",'Scoring_Config'!$A:$A,'Scoring_Config'!$D:$D,"Yes")="Yes",_xlfn.XLOOKUP("Dst_CIDR_17_22",'Scoring_Config'!$A:$A,'Scoring_Config'!$C:$C,5),0),0)+IF(LEFT(AE1322,4)="True",IF(_xlfn.XLOOKUP("SrcZone_IsAny",'Scoring_Config'!$A:$A,'Scoring_Config'!$D:$D,"Yes")="Yes",_xlfn.XLOOKUP("SrcZone_IsAny",'Scoring_Config'!$A:$A,'Scoring_Config'!$C:$C,10),0),0)+IF(LEFT(AF1322,4)="True",IF(_xlfn.XLOOKUP("DstZone_IsAny",'Scoring_Config'!$A:$A,'Scoring_Config'!$D:$D,"Yes")="Yes",_xlfn.XLOOKUP("DstZone_IsAny",'Scoring_Config'!$A:$A,'Scoring_Config'!$C:$C,10),0),0)+IF(LEFT(AG1322,4)="True",IF(_xlfn.XLOOKUP("Service_Any_OR_RangeGt1000",'Scoring_Config'!$A:$A,'Scoring_Config'!$D:$D,"Yes")="Yes",_xlfn.XLOOKUP("Service_Any_OR_RangeGt1000",'Scoring_Config'!$A:$A,'Scoring_Config'!$C:$C,10),0),0)+IF(LEFT(AH1322,4)="True",IF(_xlfn.XLOOKUP("App_Any_OR_RangeGt1000",'Scoring_Config'!$A:$A,'Scoring_Config'!$D:$D,"Yes")="Yes",_xlfn.XLOOKUP("App_Any_OR_RangeGt1000",'Scoring_Config'!$A:$A,'Scoring_Config'!$C:$C,10),0),0)+IF(LEFT(AI1322,4)="True",IF(_xlfn.XLOOKUP("Service_Insecure_Match",'Scoring_Config'!$A:$A,'Scoring_Config'!$D:$D,"Yes")="Yes",_xlfn.XLOOKUP("Service_Insecure_Match",'Scoring_Config'!$A:$A,'Scoring_Config'!$C:$C,5),0),0)+IF(LEFT(AJ1322,4)="True",IF(_xlfn.XLOOKUP("Risky_Inbound",'Scoring_Config'!$A:$A,'Scoring_Config'!$D:$D,"Yes")="Yes",_xlfn.XLOOKUP("Risky_Inbound",'Scoring_Config'!$A:$A,'Scoring_Config'!$C:$C,50),0),0)+IF(LEFT(AK1322,4)="True",IF(_xlfn.XLOOKUP("Risky_Outbound",'Scoring_Config'!$A:$A,'Scoring_Config'!$D:$D,"Yes")="Yes",_xlfn.XLOOKUP("Risky_Outbound",'Scoring_Config'!$A:$A,'Scoring_Config'!$C:$C,25),0),0)+IF(LEFT(AZ1322,4)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1322,FIND(",",AL1322)+1,100)),0)+IF(LEFT(AM1322,4)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1322,FIND(",",AN1322)+1,100)),0)+IF(_xlfn.XLOOKUP("Profile_Scoring",'Scoring_Config'!$A:$A,'Scoring_Config'!$D:$D,"Yes")="Yes",VALUE(MID(AO1322,FIND(",",AO1322)+1,100)),0)+IF(_xlfn.XLOOKUP("Options_Scoring",'Scoring_Config'!$A:$A,'Scoring_Config'!$D:$D,"Yes")="Yes",VALUE(MID(AP1322,FIND(",",AP1322)+1,100)),0)))</f>
        <v>0</v>
      </c>
      <c r="AY1322" t="s">
        <v>6706</v>
      </c>
      <c r="AZ1322" cm="1">
        <f t="array" ref="AZ1322">IF(TRUE,"True," &amp; IF(_xlfn.XLOOKUP("Migrate_Insecure",'Scoring_Config'!$A:$A,'Scoring_Config'!$D:$D,"Yes")="Yes",_xlfn.XLOOKUP("Migrate_Insecure",'Scoring_Config'!$A:$A,'Scoring_Config'!$C:$C,10),0),"False,0")</f>
        <v>0</v>
      </c>
    </row>
    <row r="1323" spans="1:52">
      <c r="A1323" t="s">
        <v>1979</v>
      </c>
      <c r="B1323" t="s">
        <v>3295</v>
      </c>
      <c r="C1323" t="s">
        <v>3542</v>
      </c>
      <c r="D1323" t="s">
        <v>3545</v>
      </c>
      <c r="E1323" t="s">
        <v>3563</v>
      </c>
      <c r="F1323" t="s">
        <v>3993</v>
      </c>
      <c r="G1323" t="s">
        <v>691</v>
      </c>
      <c r="H1323" t="s">
        <v>174</v>
      </c>
      <c r="I1323" t="s">
        <v>3993</v>
      </c>
      <c r="J1323" t="s">
        <v>691</v>
      </c>
      <c r="K1323" t="s">
        <v>1943</v>
      </c>
      <c r="L1323" t="s">
        <v>1327</v>
      </c>
      <c r="M1323" t="s">
        <v>1974</v>
      </c>
      <c r="N1323" t="s">
        <v>4315</v>
      </c>
      <c r="O1323" t="s">
        <v>4319</v>
      </c>
      <c r="P1323" t="s">
        <v>4321</v>
      </c>
      <c r="Q1323" t="s">
        <v>5241</v>
      </c>
      <c r="R1323" t="s">
        <v>5437</v>
      </c>
      <c r="S1323" t="s">
        <v>5440</v>
      </c>
      <c r="T1323" t="s">
        <v>5886</v>
      </c>
      <c r="U1323" t="s">
        <v>6596</v>
      </c>
      <c r="Y1323" cm="1">
        <f t="array" ref="Y1323">IF(FALSE,"True," &amp; IF(_xlfn.XLOOKUP("Src_IsAny",'Scoring_Config'!$A:$A,'Scoring_Config'!$D:$D,"Yes")="Yes",_xlfn.XLOOKUP("Src_IsAny",'Scoring_Config'!$A:$A,'Scoring_Config'!$C:$C,10),0),"False,0")</f>
        <v>0</v>
      </c>
      <c r="Z1323" cm="1">
        <f t="array" ref="Z1323">IF(FALSE,"True," &amp; IF(_xlfn.XLOOKUP("Src_CIDR_Le_16",'Scoring_Config'!$A:$A,'Scoring_Config'!$D:$D,"Yes")="Yes",_xlfn.XLOOKUP("Src_CIDR_Le_16",'Scoring_Config'!$A:$A,'Scoring_Config'!$C:$C,10),0),"False,0")</f>
        <v>0</v>
      </c>
      <c r="AA1323" cm="1">
        <f t="array" ref="AA1323">IF(FALSE,"True," &amp; IF(_xlfn.XLOOKUP("Src_CIDR_17_22",'Scoring_Config'!$A:$A,'Scoring_Config'!$D:$D,"Yes")="Yes",_xlfn.XLOOKUP("Src_CIDR_17_22",'Scoring_Config'!$A:$A,'Scoring_Config'!$C:$C,5),0),"False,0")</f>
        <v>0</v>
      </c>
      <c r="AB1323" cm="1">
        <f t="array" ref="AB1323">IF(FALSE,"True," &amp; IF(_xlfn.XLOOKUP("Dst_IsAny",'Scoring_Config'!$A:$A,'Scoring_Config'!$D:$D,"Yes")="Yes",_xlfn.XLOOKUP("Dst_IsAny",'Scoring_Config'!$A:$A,'Scoring_Config'!$C:$C,10),0),"False,0")</f>
        <v>0</v>
      </c>
      <c r="AC1323" cm="1">
        <f t="array" ref="AC1323">IF(FALSE,"True," &amp; IF(_xlfn.XLOOKUP("Dst_CIDR_Le_16",'Scoring_Config'!$A:$A,'Scoring_Config'!$D:$D,"Yes")="Yes",_xlfn.XLOOKUP("Dst_CIDR_Le_16",'Scoring_Config'!$A:$A,'Scoring_Config'!$C:$C,10),0),"False,0")</f>
        <v>0</v>
      </c>
      <c r="AD1323" cm="1">
        <f t="array" ref="AD1323">IF(FALSE,"True," &amp; IF(_xlfn.XLOOKUP("Dst_CIDR_17_22",'Scoring_Config'!$A:$A,'Scoring_Config'!$D:$D,"Yes")="Yes",_xlfn.XLOOKUP("Dst_CIDR_17_22",'Scoring_Config'!$A:$A,'Scoring_Config'!$C:$C,5),0),"False,0")</f>
        <v>0</v>
      </c>
      <c r="AE1323" cm="1">
        <f t="array" ref="AE1323">IF(FALSE,"True," &amp; IF(_xlfn.XLOOKUP("SrcZone_IsAny",'Scoring_Config'!$A:$A,'Scoring_Config'!$D:$D,"Yes")="Yes",_xlfn.XLOOKUP("SrcZone_IsAny",'Scoring_Config'!$A:$A,'Scoring_Config'!$C:$C,10),0),"False,0")</f>
        <v>0</v>
      </c>
      <c r="AF1323" cm="1">
        <f t="array" ref="AF1323">IF(FALSE,"True," &amp; IF(_xlfn.XLOOKUP("DstZone_IsAny",'Scoring_Config'!$A:$A,'Scoring_Config'!$D:$D,"Yes")="Yes",_xlfn.XLOOKUP("DstZone_IsAny",'Scoring_Config'!$A:$A,'Scoring_Config'!$C:$C,10),0),"False,0")</f>
        <v>0</v>
      </c>
      <c r="AG1323" cm="1">
        <f t="array" ref="AG132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23" cm="1">
        <f t="array" ref="AH1323">IF(FALSE,"True," &amp; IF(_xlfn.XLOOKUP("App_Any_OR_RangeGt1000",'Scoring_Config'!$A:$A,'Scoring_Config'!$D:$D,"Yes")="Yes",_xlfn.XLOOKUP("App_Any_OR_RangeGt1000",'Scoring_Config'!$A:$A,'Scoring_Config'!$C:$C,10),0),"False,0")</f>
        <v>0</v>
      </c>
      <c r="AI1323" cm="1">
        <f t="array" ref="AI1323">IF(FALSE,"True," &amp; IF(_xlfn.XLOOKUP("Service_Insecure_Match",'Scoring_Config'!$A:$A,'Scoring_Config'!$D:$D,"Yes")="Yes",_xlfn.XLOOKUP("Service_Insecure_Match",'Scoring_Config'!$A:$A,'Scoring_Config'!$C:$C,5),0),"False,0")</f>
        <v>0</v>
      </c>
      <c r="AJ1323" cm="1">
        <f t="array" ref="AJ1323">IF(FALSE,"True," &amp; IF(_xlfn.XLOOKUP("Risky_Inbound",'Scoring_Config'!$A:$A,'Scoring_Config'!$D:$D,"Yes")="Yes",_xlfn.XLOOKUP("Risky_Inbound",'Scoring_Config'!$A:$A,'Scoring_Config'!$C:$C,50),0),"False,0")</f>
        <v>0</v>
      </c>
      <c r="AK1323" cm="1">
        <f t="array" ref="AK1323">IF(FALSE,"True," &amp; IF(_xlfn.XLOOKUP("Risky_Outbound",'Scoring_Config'!$A:$A,'Scoring_Config'!$D:$D,"Yes")="Yes",_xlfn.XLOOKUP("Risky_Outbound",'Scoring_Config'!$A:$A,'Scoring_Config'!$C:$C,25),0),"False,0")</f>
        <v>0</v>
      </c>
      <c r="AL1323" t="s">
        <v>6700</v>
      </c>
      <c r="AM1323" cm="1">
        <f t="array" ref="AM132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23" t="s">
        <v>6697</v>
      </c>
      <c r="AO1323" t="s">
        <v>6697</v>
      </c>
      <c r="AP1323" t="s">
        <v>6697</v>
      </c>
      <c r="AQ1323" cm="1">
        <f t="array" ref="AQ1323">IF(FALSE,"True," &amp; IF(_xlfn.XLOOKUP("Service_IsAny",'Scoring_Config'!$A:$A,'Scoring_Config'!$D:$D,"Yes")="Yes",_xlfn.XLOOKUP("Service_IsAny",'Scoring_Config'!$A:$A,'Scoring_Config'!$C:$C,0),0),"False,0")</f>
        <v>0</v>
      </c>
      <c r="AR1323">
        <v>0</v>
      </c>
      <c r="AS1323" cm="1">
        <f t="array" ref="AS1323">IF(FALSE,"True," &amp; IF(_xlfn.XLOOKUP("Service_RangeGt1000",'Scoring_Config'!$A:$A,'Scoring_Config'!$D:$D,"Yes")="Yes",_xlfn.XLOOKUP("Service_RangeGt1000",'Scoring_Config'!$A:$A,'Scoring_Config'!$C:$C,0),0),"False,0")</f>
        <v>0</v>
      </c>
      <c r="AT1323" cm="1">
        <f t="array" ref="AT1323">IF(FALSE,"True," &amp; IF(_xlfn.XLOOKUP("App_IsAny",'Scoring_Config'!$A:$A,'Scoring_Config'!$D:$D,"Yes")="Yes",_xlfn.XLOOKUP("App_IsAny",'Scoring_Config'!$A:$A,'Scoring_Config'!$C:$C,0),0),"False,0")</f>
        <v>0</v>
      </c>
      <c r="AU1323">
        <v>21</v>
      </c>
      <c r="AV1323" cm="1">
        <f t="array" ref="AV1323">IF(FALSE,"True," &amp; IF(_xlfn.XLOOKUP("App_RangeGt1000",'Scoring_Config'!$A:$A,'Scoring_Config'!$D:$D,"Yes")="Yes",_xlfn.XLOOKUP("App_RangeGt1000",'Scoring_Config'!$A:$A,'Scoring_Config'!$C:$C,0),0),"False,0")</f>
        <v>0</v>
      </c>
      <c r="AW1323" cm="1">
        <f t="array" ref="AW1323">IF(FALSE,"True," &amp; IF(_xlfn.XLOOKUP("Action_IsDenyOrDrop",'Scoring_Config'!$A:$A,'Scoring_Config'!$D:$D,"Yes")="Yes",_xlfn.XLOOKUP("Action_IsDenyOrDrop",'Scoring_Config'!$A:$A,'Scoring_Config'!$C:$C,0),0),"False,0")</f>
        <v>0</v>
      </c>
      <c r="AX1323" cm="1">
        <f t="array" ref="AX1323">IF(LEFT(AW1323,4)="True",0,(IF(LEFT(Y1323,4)="True",IF(_xlfn.XLOOKUP("Src_IsAny",'Scoring_Config'!$A:$A,'Scoring_Config'!$D:$D,"Yes")="Yes",_xlfn.XLOOKUP("Src_IsAny",'Scoring_Config'!$A:$A,'Scoring_Config'!$C:$C,10),0),0)+IF(LEFT(Z1323,4)="True",IF(_xlfn.XLOOKUP("Src_CIDR_Le_16",'Scoring_Config'!$A:$A,'Scoring_Config'!$D:$D,"Yes")="Yes",_xlfn.XLOOKUP("Src_CIDR_Le_16",'Scoring_Config'!$A:$A,'Scoring_Config'!$C:$C,10),0),0)+IF(LEFT(AA1323,4)="True",IF(_xlfn.XLOOKUP("Src_CIDR_17_22",'Scoring_Config'!$A:$A,'Scoring_Config'!$D:$D,"Yes")="Yes",_xlfn.XLOOKUP("Src_CIDR_17_22",'Scoring_Config'!$A:$A,'Scoring_Config'!$C:$C,5),0),0)+IF(LEFT(AB1323,4)="True",IF(_xlfn.XLOOKUP("Dst_IsAny",'Scoring_Config'!$A:$A,'Scoring_Config'!$D:$D,"Yes")="Yes",_xlfn.XLOOKUP("Dst_IsAny",'Scoring_Config'!$A:$A,'Scoring_Config'!$C:$C,10),0),0)+IF(LEFT(AC1323,4)="True",IF(_xlfn.XLOOKUP("Dst_CIDR_Le_16",'Scoring_Config'!$A:$A,'Scoring_Config'!$D:$D,"Yes")="Yes",_xlfn.XLOOKUP("Dst_CIDR_Le_16",'Scoring_Config'!$A:$A,'Scoring_Config'!$C:$C,10),0),0)+IF(LEFT(AD1323,4)="True",IF(_xlfn.XLOOKUP("Dst_CIDR_17_22",'Scoring_Config'!$A:$A,'Scoring_Config'!$D:$D,"Yes")="Yes",_xlfn.XLOOKUP("Dst_CIDR_17_22",'Scoring_Config'!$A:$A,'Scoring_Config'!$C:$C,5),0),0)+IF(LEFT(AE1323,4)="True",IF(_xlfn.XLOOKUP("SrcZone_IsAny",'Scoring_Config'!$A:$A,'Scoring_Config'!$D:$D,"Yes")="Yes",_xlfn.XLOOKUP("SrcZone_IsAny",'Scoring_Config'!$A:$A,'Scoring_Config'!$C:$C,10),0),0)+IF(LEFT(AF1323,4)="True",IF(_xlfn.XLOOKUP("DstZone_IsAny",'Scoring_Config'!$A:$A,'Scoring_Config'!$D:$D,"Yes")="Yes",_xlfn.XLOOKUP("DstZone_IsAny",'Scoring_Config'!$A:$A,'Scoring_Config'!$C:$C,10),0),0)+IF(LEFT(AG1323,4)="True",IF(_xlfn.XLOOKUP("Service_Any_OR_RangeGt1000",'Scoring_Config'!$A:$A,'Scoring_Config'!$D:$D,"Yes")="Yes",_xlfn.XLOOKUP("Service_Any_OR_RangeGt1000",'Scoring_Config'!$A:$A,'Scoring_Config'!$C:$C,10),0),0)+IF(LEFT(AH1323,4)="True",IF(_xlfn.XLOOKUP("App_Any_OR_RangeGt1000",'Scoring_Config'!$A:$A,'Scoring_Config'!$D:$D,"Yes")="Yes",_xlfn.XLOOKUP("App_Any_OR_RangeGt1000",'Scoring_Config'!$A:$A,'Scoring_Config'!$C:$C,10),0),0)+IF(LEFT(AI1323,4)="True",IF(_xlfn.XLOOKUP("Service_Insecure_Match",'Scoring_Config'!$A:$A,'Scoring_Config'!$D:$D,"Yes")="Yes",_xlfn.XLOOKUP("Service_Insecure_Match",'Scoring_Config'!$A:$A,'Scoring_Config'!$C:$C,5),0),0)+IF(LEFT(AJ1323,4)="True",IF(_xlfn.XLOOKUP("Risky_Inbound",'Scoring_Config'!$A:$A,'Scoring_Config'!$D:$D,"Yes")="Yes",_xlfn.XLOOKUP("Risky_Inbound",'Scoring_Config'!$A:$A,'Scoring_Config'!$C:$C,50),0),0)+IF(LEFT(AK1323,4)="True",IF(_xlfn.XLOOKUP("Risky_Outbound",'Scoring_Config'!$A:$A,'Scoring_Config'!$D:$D,"Yes")="Yes",_xlfn.XLOOKUP("Risky_Outbound",'Scoring_Config'!$A:$A,'Scoring_Config'!$C:$C,25),0),0)+IF(LEFT(AZ1323,4)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1323,FIND(",",AL1323)+1,100)),0)+IF(LEFT(AM1323,4)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1323,FIND(",",AN1323)+1,100)),0)+IF(_xlfn.XLOOKUP("Profile_Scoring",'Scoring_Config'!$A:$A,'Scoring_Config'!$D:$D,"Yes")="Yes",VALUE(MID(AO1323,FIND(",",AO1323)+1,100)),0)+IF(_xlfn.XLOOKUP("Options_Scoring",'Scoring_Config'!$A:$A,'Scoring_Config'!$D:$D,"Yes")="Yes",VALUE(MID(AP1323,FIND(",",AP1323)+1,100)),0)))</f>
        <v>0</v>
      </c>
      <c r="AZ1323" cm="1">
        <f t="array" ref="AZ1323">IF(FALSE,"True," &amp; IF(_xlfn.XLOOKUP("Migrate_Insecure",'Scoring_Config'!$A:$A,'Scoring_Config'!$D:$D,"Yes")="Yes",_xlfn.XLOOKUP("Migrate_Insecure",'Scoring_Config'!$A:$A,'Scoring_Config'!$C:$C,10),0),"False,0")</f>
        <v>0</v>
      </c>
    </row>
    <row r="1324" spans="1:52">
      <c r="A1324" t="s">
        <v>1979</v>
      </c>
      <c r="B1324" t="s">
        <v>3296</v>
      </c>
      <c r="C1324" t="s">
        <v>3542</v>
      </c>
      <c r="D1324" t="s">
        <v>3545</v>
      </c>
      <c r="E1324" t="s">
        <v>3563</v>
      </c>
      <c r="F1324" t="s">
        <v>3993</v>
      </c>
      <c r="G1324" t="s">
        <v>691</v>
      </c>
      <c r="H1324" t="s">
        <v>174</v>
      </c>
      <c r="I1324" t="s">
        <v>3993</v>
      </c>
      <c r="J1324" t="s">
        <v>691</v>
      </c>
      <c r="K1324" t="s">
        <v>174</v>
      </c>
      <c r="L1324" t="s">
        <v>1591</v>
      </c>
      <c r="M1324" t="s">
        <v>1974</v>
      </c>
      <c r="N1324" t="s">
        <v>4315</v>
      </c>
      <c r="O1324" t="s">
        <v>4319</v>
      </c>
      <c r="P1324" t="s">
        <v>4321</v>
      </c>
      <c r="Q1324" t="s">
        <v>5241</v>
      </c>
      <c r="R1324" t="s">
        <v>5443</v>
      </c>
      <c r="S1324" t="s">
        <v>5444</v>
      </c>
      <c r="T1324" t="s">
        <v>5886</v>
      </c>
      <c r="U1324" t="s">
        <v>6597</v>
      </c>
      <c r="Y1324" cm="1">
        <f t="array" ref="Y1324">IF(FALSE,"True," &amp; IF(_xlfn.XLOOKUP("Src_IsAny",'Scoring_Config'!$A:$A,'Scoring_Config'!$D:$D,"Yes")="Yes",_xlfn.XLOOKUP("Src_IsAny",'Scoring_Config'!$A:$A,'Scoring_Config'!$C:$C,10),0),"False,0")</f>
        <v>0</v>
      </c>
      <c r="Z1324" cm="1">
        <f t="array" ref="Z1324">IF(FALSE,"True," &amp; IF(_xlfn.XLOOKUP("Src_CIDR_Le_16",'Scoring_Config'!$A:$A,'Scoring_Config'!$D:$D,"Yes")="Yes",_xlfn.XLOOKUP("Src_CIDR_Le_16",'Scoring_Config'!$A:$A,'Scoring_Config'!$C:$C,10),0),"False,0")</f>
        <v>0</v>
      </c>
      <c r="AA1324" cm="1">
        <f t="array" ref="AA1324">IF(FALSE,"True," &amp; IF(_xlfn.XLOOKUP("Src_CIDR_17_22",'Scoring_Config'!$A:$A,'Scoring_Config'!$D:$D,"Yes")="Yes",_xlfn.XLOOKUP("Src_CIDR_17_22",'Scoring_Config'!$A:$A,'Scoring_Config'!$C:$C,5),0),"False,0")</f>
        <v>0</v>
      </c>
      <c r="AB1324" cm="1">
        <f t="array" ref="AB1324">IF(FALSE,"True," &amp; IF(_xlfn.XLOOKUP("Dst_IsAny",'Scoring_Config'!$A:$A,'Scoring_Config'!$D:$D,"Yes")="Yes",_xlfn.XLOOKUP("Dst_IsAny",'Scoring_Config'!$A:$A,'Scoring_Config'!$C:$C,10),0),"False,0")</f>
        <v>0</v>
      </c>
      <c r="AC1324" cm="1">
        <f t="array" ref="AC1324">IF(FALSE,"True," &amp; IF(_xlfn.XLOOKUP("Dst_CIDR_Le_16",'Scoring_Config'!$A:$A,'Scoring_Config'!$D:$D,"Yes")="Yes",_xlfn.XLOOKUP("Dst_CIDR_Le_16",'Scoring_Config'!$A:$A,'Scoring_Config'!$C:$C,10),0),"False,0")</f>
        <v>0</v>
      </c>
      <c r="AD1324" cm="1">
        <f t="array" ref="AD1324">IF(FALSE,"True," &amp; IF(_xlfn.XLOOKUP("Dst_CIDR_17_22",'Scoring_Config'!$A:$A,'Scoring_Config'!$D:$D,"Yes")="Yes",_xlfn.XLOOKUP("Dst_CIDR_17_22",'Scoring_Config'!$A:$A,'Scoring_Config'!$C:$C,5),0),"False,0")</f>
        <v>0</v>
      </c>
      <c r="AE1324" cm="1">
        <f t="array" ref="AE1324">IF(FALSE,"True," &amp; IF(_xlfn.XLOOKUP("SrcZone_IsAny",'Scoring_Config'!$A:$A,'Scoring_Config'!$D:$D,"Yes")="Yes",_xlfn.XLOOKUP("SrcZone_IsAny",'Scoring_Config'!$A:$A,'Scoring_Config'!$C:$C,10),0),"False,0")</f>
        <v>0</v>
      </c>
      <c r="AF1324" cm="1">
        <f t="array" ref="AF1324">IF(FALSE,"True," &amp; IF(_xlfn.XLOOKUP("DstZone_IsAny",'Scoring_Config'!$A:$A,'Scoring_Config'!$D:$D,"Yes")="Yes",_xlfn.XLOOKUP("DstZone_IsAny",'Scoring_Config'!$A:$A,'Scoring_Config'!$C:$C,10),0),"False,0")</f>
        <v>0</v>
      </c>
      <c r="AG1324" cm="1">
        <f t="array" ref="AG1324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324" cm="1">
        <f t="array" ref="AH1324">IF(TRUE,"True," &amp; IF(_xlfn.XLOOKUP("App_Any_OR_RangeGt1000",'Scoring_Config'!$A:$A,'Scoring_Config'!$D:$D,"Yes")="Yes",_xlfn.XLOOKUP("App_Any_OR_RangeGt1000",'Scoring_Config'!$A:$A,'Scoring_Config'!$C:$C,10),0),"False,0")</f>
        <v>0</v>
      </c>
      <c r="AI1324" cm="1">
        <f t="array" ref="AI1324">IF(TRUE,"True," &amp; IF(_xlfn.XLOOKUP("Service_Insecure_Match",'Scoring_Config'!$A:$A,'Scoring_Config'!$D:$D,"Yes")="Yes",_xlfn.XLOOKUP("Service_Insecure_Match",'Scoring_Config'!$A:$A,'Scoring_Config'!$C:$C,5),0),"False,0")</f>
        <v>0</v>
      </c>
      <c r="AJ1324" cm="1">
        <f t="array" ref="AJ1324">IF(FALSE,"True," &amp; IF(_xlfn.XLOOKUP("Risky_Inbound",'Scoring_Config'!$A:$A,'Scoring_Config'!$D:$D,"Yes")="Yes",_xlfn.XLOOKUP("Risky_Inbound",'Scoring_Config'!$A:$A,'Scoring_Config'!$C:$C,50),0),"False,0")</f>
        <v>0</v>
      </c>
      <c r="AK1324" cm="1">
        <f t="array" ref="AK1324">IF(FALSE,"True," &amp; IF(_xlfn.XLOOKUP("Risky_Outbound",'Scoring_Config'!$A:$A,'Scoring_Config'!$D:$D,"Yes")="Yes",_xlfn.XLOOKUP("Risky_Outbound",'Scoring_Config'!$A:$A,'Scoring_Config'!$C:$C,25),0),"False,0")</f>
        <v>0</v>
      </c>
      <c r="AL1324" t="s">
        <v>6700</v>
      </c>
      <c r="AM1324" cm="1">
        <f t="array" ref="AM132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24" t="s">
        <v>6697</v>
      </c>
      <c r="AO1324" t="s">
        <v>6697</v>
      </c>
      <c r="AP1324" t="s">
        <v>6697</v>
      </c>
      <c r="AQ1324" cm="1">
        <f t="array" ref="AQ1324">IF(FALSE,"True," &amp; IF(_xlfn.XLOOKUP("Service_IsAny",'Scoring_Config'!$A:$A,'Scoring_Config'!$D:$D,"Yes")="Yes",_xlfn.XLOOKUP("Service_IsAny",'Scoring_Config'!$A:$A,'Scoring_Config'!$C:$C,0),0),"False,0")</f>
        <v>0</v>
      </c>
      <c r="AR1324">
        <v>16409</v>
      </c>
      <c r="AS1324" cm="1">
        <f t="array" ref="AS1324">IF(TRUE,"True," &amp; IF(_xlfn.XLOOKUP("Service_RangeGt1000",'Scoring_Config'!$A:$A,'Scoring_Config'!$D:$D,"Yes")="Yes",_xlfn.XLOOKUP("Service_RangeGt1000",'Scoring_Config'!$A:$A,'Scoring_Config'!$C:$C,0),0),"False,0")</f>
        <v>0</v>
      </c>
      <c r="AT1324" cm="1">
        <f t="array" ref="AT1324">IF(TRUE,"True," &amp; IF(_xlfn.XLOOKUP("App_IsAny",'Scoring_Config'!$A:$A,'Scoring_Config'!$D:$D,"Yes")="Yes",_xlfn.XLOOKUP("App_IsAny",'Scoring_Config'!$A:$A,'Scoring_Config'!$C:$C,0),0),"False,0")</f>
        <v>0</v>
      </c>
      <c r="AU1324">
        <v>65535</v>
      </c>
      <c r="AV1324" cm="1">
        <f t="array" ref="AV1324">IF(TRUE,"True," &amp; IF(_xlfn.XLOOKUP("App_RangeGt1000",'Scoring_Config'!$A:$A,'Scoring_Config'!$D:$D,"Yes")="Yes",_xlfn.XLOOKUP("App_RangeGt1000",'Scoring_Config'!$A:$A,'Scoring_Config'!$C:$C,0),0),"False,0")</f>
        <v>0</v>
      </c>
      <c r="AW1324" cm="1">
        <f t="array" ref="AW1324">IF(FALSE,"True," &amp; IF(_xlfn.XLOOKUP("Action_IsDenyOrDrop",'Scoring_Config'!$A:$A,'Scoring_Config'!$D:$D,"Yes")="Yes",_xlfn.XLOOKUP("Action_IsDenyOrDrop",'Scoring_Config'!$A:$A,'Scoring_Config'!$C:$C,0),0),"False,0")</f>
        <v>0</v>
      </c>
      <c r="AX1324" cm="1">
        <f t="array" ref="AX1324">IF(LEFT(AW1324,4)="True",0,(IF(LEFT(Y1324,4)="True",IF(_xlfn.XLOOKUP("Src_IsAny",'Scoring_Config'!$A:$A,'Scoring_Config'!$D:$D,"Yes")="Yes",_xlfn.XLOOKUP("Src_IsAny",'Scoring_Config'!$A:$A,'Scoring_Config'!$C:$C,10),0),0)+IF(LEFT(Z1324,4)="True",IF(_xlfn.XLOOKUP("Src_CIDR_Le_16",'Scoring_Config'!$A:$A,'Scoring_Config'!$D:$D,"Yes")="Yes",_xlfn.XLOOKUP("Src_CIDR_Le_16",'Scoring_Config'!$A:$A,'Scoring_Config'!$C:$C,10),0),0)+IF(LEFT(AA1324,4)="True",IF(_xlfn.XLOOKUP("Src_CIDR_17_22",'Scoring_Config'!$A:$A,'Scoring_Config'!$D:$D,"Yes")="Yes",_xlfn.XLOOKUP("Src_CIDR_17_22",'Scoring_Config'!$A:$A,'Scoring_Config'!$C:$C,5),0),0)+IF(LEFT(AB1324,4)="True",IF(_xlfn.XLOOKUP("Dst_IsAny",'Scoring_Config'!$A:$A,'Scoring_Config'!$D:$D,"Yes")="Yes",_xlfn.XLOOKUP("Dst_IsAny",'Scoring_Config'!$A:$A,'Scoring_Config'!$C:$C,10),0),0)+IF(LEFT(AC1324,4)="True",IF(_xlfn.XLOOKUP("Dst_CIDR_Le_16",'Scoring_Config'!$A:$A,'Scoring_Config'!$D:$D,"Yes")="Yes",_xlfn.XLOOKUP("Dst_CIDR_Le_16",'Scoring_Config'!$A:$A,'Scoring_Config'!$C:$C,10),0),0)+IF(LEFT(AD1324,4)="True",IF(_xlfn.XLOOKUP("Dst_CIDR_17_22",'Scoring_Config'!$A:$A,'Scoring_Config'!$D:$D,"Yes")="Yes",_xlfn.XLOOKUP("Dst_CIDR_17_22",'Scoring_Config'!$A:$A,'Scoring_Config'!$C:$C,5),0),0)+IF(LEFT(AE1324,4)="True",IF(_xlfn.XLOOKUP("SrcZone_IsAny",'Scoring_Config'!$A:$A,'Scoring_Config'!$D:$D,"Yes")="Yes",_xlfn.XLOOKUP("SrcZone_IsAny",'Scoring_Config'!$A:$A,'Scoring_Config'!$C:$C,10),0),0)+IF(LEFT(AF1324,4)="True",IF(_xlfn.XLOOKUP("DstZone_IsAny",'Scoring_Config'!$A:$A,'Scoring_Config'!$D:$D,"Yes")="Yes",_xlfn.XLOOKUP("DstZone_IsAny",'Scoring_Config'!$A:$A,'Scoring_Config'!$C:$C,10),0),0)+IF(LEFT(AG1324,4)="True",IF(_xlfn.XLOOKUP("Service_Any_OR_RangeGt1000",'Scoring_Config'!$A:$A,'Scoring_Config'!$D:$D,"Yes")="Yes",_xlfn.XLOOKUP("Service_Any_OR_RangeGt1000",'Scoring_Config'!$A:$A,'Scoring_Config'!$C:$C,10),0),0)+IF(LEFT(AH1324,4)="True",IF(_xlfn.XLOOKUP("App_Any_OR_RangeGt1000",'Scoring_Config'!$A:$A,'Scoring_Config'!$D:$D,"Yes")="Yes",_xlfn.XLOOKUP("App_Any_OR_RangeGt1000",'Scoring_Config'!$A:$A,'Scoring_Config'!$C:$C,10),0),0)+IF(LEFT(AI1324,4)="True",IF(_xlfn.XLOOKUP("Service_Insecure_Match",'Scoring_Config'!$A:$A,'Scoring_Config'!$D:$D,"Yes")="Yes",_xlfn.XLOOKUP("Service_Insecure_Match",'Scoring_Config'!$A:$A,'Scoring_Config'!$C:$C,5),0),0)+IF(LEFT(AJ1324,4)="True",IF(_xlfn.XLOOKUP("Risky_Inbound",'Scoring_Config'!$A:$A,'Scoring_Config'!$D:$D,"Yes")="Yes",_xlfn.XLOOKUP("Risky_Inbound",'Scoring_Config'!$A:$A,'Scoring_Config'!$C:$C,50),0),0)+IF(LEFT(AK1324,4)="True",IF(_xlfn.XLOOKUP("Risky_Outbound",'Scoring_Config'!$A:$A,'Scoring_Config'!$D:$D,"Yes")="Yes",_xlfn.XLOOKUP("Risky_Outbound",'Scoring_Config'!$A:$A,'Scoring_Config'!$C:$C,25),0),0)+IF(LEFT(AZ1324,4)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1324,FIND(",",AL1324)+1,100)),0)+IF(LEFT(AM1324,4)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1324,FIND(",",AN1324)+1,100)),0)+IF(_xlfn.XLOOKUP("Profile_Scoring",'Scoring_Config'!$A:$A,'Scoring_Config'!$D:$D,"Yes")="Yes",VALUE(MID(AO1324,FIND(",",AO1324)+1,100)),0)+IF(_xlfn.XLOOKUP("Options_Scoring",'Scoring_Config'!$A:$A,'Scoring_Config'!$D:$D,"Yes")="Yes",VALUE(MID(AP1324,FIND(",",AP1324)+1,100)),0)))</f>
        <v>0</v>
      </c>
      <c r="AY1324" t="s">
        <v>6706</v>
      </c>
      <c r="AZ1324" cm="1">
        <f t="array" ref="AZ1324">IF(TRUE,"True," &amp; IF(_xlfn.XLOOKUP("Migrate_Insecure",'Scoring_Config'!$A:$A,'Scoring_Config'!$D:$D,"Yes")="Yes",_xlfn.XLOOKUP("Migrate_Insecure",'Scoring_Config'!$A:$A,'Scoring_Config'!$C:$C,10),0),"False,0")</f>
        <v>0</v>
      </c>
    </row>
    <row r="1325" spans="1:52">
      <c r="A1325" t="s">
        <v>1979</v>
      </c>
      <c r="B1325" t="s">
        <v>3297</v>
      </c>
      <c r="C1325" t="s">
        <v>3542</v>
      </c>
      <c r="D1325" t="s">
        <v>3549</v>
      </c>
      <c r="E1325" t="s">
        <v>3563</v>
      </c>
      <c r="F1325" t="s">
        <v>3993</v>
      </c>
      <c r="G1325" t="s">
        <v>691</v>
      </c>
      <c r="H1325" t="s">
        <v>174</v>
      </c>
      <c r="I1325" t="s">
        <v>3993</v>
      </c>
      <c r="J1325" t="s">
        <v>691</v>
      </c>
      <c r="K1325" t="s">
        <v>174</v>
      </c>
      <c r="L1325" t="s">
        <v>174</v>
      </c>
      <c r="M1325" t="s">
        <v>1974</v>
      </c>
      <c r="N1325" t="s">
        <v>4315</v>
      </c>
      <c r="O1325" t="s">
        <v>4319</v>
      </c>
      <c r="P1325" t="s">
        <v>4321</v>
      </c>
      <c r="Q1325" t="s">
        <v>5242</v>
      </c>
      <c r="R1325" t="s">
        <v>5441</v>
      </c>
      <c r="S1325" t="s">
        <v>5444</v>
      </c>
      <c r="T1325" t="s">
        <v>5662</v>
      </c>
      <c r="U1325" t="s">
        <v>6597</v>
      </c>
      <c r="Y1325" cm="1">
        <f t="array" ref="Y1325">IF(FALSE,"True," &amp; IF(_xlfn.XLOOKUP("Src_IsAny",'Scoring_Config'!$A:$A,'Scoring_Config'!$D:$D,"Yes")="Yes",_xlfn.XLOOKUP("Src_IsAny",'Scoring_Config'!$A:$A,'Scoring_Config'!$C:$C,10),0),"False,0")</f>
        <v>0</v>
      </c>
      <c r="Z1325" cm="1">
        <f t="array" ref="Z1325">IF(FALSE,"True," &amp; IF(_xlfn.XLOOKUP("Src_CIDR_Le_16",'Scoring_Config'!$A:$A,'Scoring_Config'!$D:$D,"Yes")="Yes",_xlfn.XLOOKUP("Src_CIDR_Le_16",'Scoring_Config'!$A:$A,'Scoring_Config'!$C:$C,10),0),"False,0")</f>
        <v>0</v>
      </c>
      <c r="AA1325" cm="1">
        <f t="array" ref="AA1325">IF(FALSE,"True," &amp; IF(_xlfn.XLOOKUP("Src_CIDR_17_22",'Scoring_Config'!$A:$A,'Scoring_Config'!$D:$D,"Yes")="Yes",_xlfn.XLOOKUP("Src_CIDR_17_22",'Scoring_Config'!$A:$A,'Scoring_Config'!$C:$C,5),0),"False,0")</f>
        <v>0</v>
      </c>
      <c r="AB1325" cm="1">
        <f t="array" ref="AB1325">IF(FALSE,"True," &amp; IF(_xlfn.XLOOKUP("Dst_IsAny",'Scoring_Config'!$A:$A,'Scoring_Config'!$D:$D,"Yes")="Yes",_xlfn.XLOOKUP("Dst_IsAny",'Scoring_Config'!$A:$A,'Scoring_Config'!$C:$C,10),0),"False,0")</f>
        <v>0</v>
      </c>
      <c r="AC1325" cm="1">
        <f t="array" ref="AC1325">IF(FALSE,"True," &amp; IF(_xlfn.XLOOKUP("Dst_CIDR_Le_16",'Scoring_Config'!$A:$A,'Scoring_Config'!$D:$D,"Yes")="Yes",_xlfn.XLOOKUP("Dst_CIDR_Le_16",'Scoring_Config'!$A:$A,'Scoring_Config'!$C:$C,10),0),"False,0")</f>
        <v>0</v>
      </c>
      <c r="AD1325" cm="1">
        <f t="array" ref="AD1325">IF(FALSE,"True," &amp; IF(_xlfn.XLOOKUP("Dst_CIDR_17_22",'Scoring_Config'!$A:$A,'Scoring_Config'!$D:$D,"Yes")="Yes",_xlfn.XLOOKUP("Dst_CIDR_17_22",'Scoring_Config'!$A:$A,'Scoring_Config'!$C:$C,5),0),"False,0")</f>
        <v>0</v>
      </c>
      <c r="AE1325" cm="1">
        <f t="array" ref="AE1325">IF(FALSE,"True," &amp; IF(_xlfn.XLOOKUP("SrcZone_IsAny",'Scoring_Config'!$A:$A,'Scoring_Config'!$D:$D,"Yes")="Yes",_xlfn.XLOOKUP("SrcZone_IsAny",'Scoring_Config'!$A:$A,'Scoring_Config'!$C:$C,10),0),"False,0")</f>
        <v>0</v>
      </c>
      <c r="AF1325" cm="1">
        <f t="array" ref="AF1325">IF(FALSE,"True," &amp; IF(_xlfn.XLOOKUP("DstZone_IsAny",'Scoring_Config'!$A:$A,'Scoring_Config'!$D:$D,"Yes")="Yes",_xlfn.XLOOKUP("DstZone_IsAny",'Scoring_Config'!$A:$A,'Scoring_Config'!$C:$C,10),0),"False,0")</f>
        <v>0</v>
      </c>
      <c r="AG1325" cm="1">
        <f t="array" ref="AG1325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325" cm="1">
        <f t="array" ref="AH1325">IF(TRUE,"True," &amp; IF(_xlfn.XLOOKUP("App_Any_OR_RangeGt1000",'Scoring_Config'!$A:$A,'Scoring_Config'!$D:$D,"Yes")="Yes",_xlfn.XLOOKUP("App_Any_OR_RangeGt1000",'Scoring_Config'!$A:$A,'Scoring_Config'!$C:$C,10),0),"False,0")</f>
        <v>0</v>
      </c>
      <c r="AI1325" cm="1">
        <f t="array" ref="AI1325">IF(TRUE,"True," &amp; IF(_xlfn.XLOOKUP("Service_Insecure_Match",'Scoring_Config'!$A:$A,'Scoring_Config'!$D:$D,"Yes")="Yes",_xlfn.XLOOKUP("Service_Insecure_Match",'Scoring_Config'!$A:$A,'Scoring_Config'!$C:$C,5),0),"False,0")</f>
        <v>0</v>
      </c>
      <c r="AJ1325" cm="1">
        <f t="array" ref="AJ1325">IF(FALSE,"True," &amp; IF(_xlfn.XLOOKUP("Risky_Inbound",'Scoring_Config'!$A:$A,'Scoring_Config'!$D:$D,"Yes")="Yes",_xlfn.XLOOKUP("Risky_Inbound",'Scoring_Config'!$A:$A,'Scoring_Config'!$C:$C,50),0),"False,0")</f>
        <v>0</v>
      </c>
      <c r="AK1325" cm="1">
        <f t="array" ref="AK1325">IF(FALSE,"True," &amp; IF(_xlfn.XLOOKUP("Risky_Outbound",'Scoring_Config'!$A:$A,'Scoring_Config'!$D:$D,"Yes")="Yes",_xlfn.XLOOKUP("Risky_Outbound",'Scoring_Config'!$A:$A,'Scoring_Config'!$C:$C,25),0),"False,0")</f>
        <v>0</v>
      </c>
      <c r="AL1325" t="s">
        <v>6700</v>
      </c>
      <c r="AM1325" cm="1">
        <f t="array" ref="AM132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25" t="s">
        <v>6697</v>
      </c>
      <c r="AO1325" t="s">
        <v>6697</v>
      </c>
      <c r="AP1325" t="s">
        <v>6697</v>
      </c>
      <c r="AQ1325" cm="1">
        <f t="array" ref="AQ1325">IF(TRUE,"True," &amp; IF(_xlfn.XLOOKUP("Service_IsAny",'Scoring_Config'!$A:$A,'Scoring_Config'!$D:$D,"Yes")="Yes",_xlfn.XLOOKUP("Service_IsAny",'Scoring_Config'!$A:$A,'Scoring_Config'!$C:$C,0),0),"False,0")</f>
        <v>0</v>
      </c>
      <c r="AR1325">
        <v>65535</v>
      </c>
      <c r="AS1325" cm="1">
        <f t="array" ref="AS1325">IF(TRUE,"True," &amp; IF(_xlfn.XLOOKUP("Service_RangeGt1000",'Scoring_Config'!$A:$A,'Scoring_Config'!$D:$D,"Yes")="Yes",_xlfn.XLOOKUP("Service_RangeGt1000",'Scoring_Config'!$A:$A,'Scoring_Config'!$C:$C,0),0),"False,0")</f>
        <v>0</v>
      </c>
      <c r="AT1325" cm="1">
        <f t="array" ref="AT1325">IF(TRUE,"True," &amp; IF(_xlfn.XLOOKUP("App_IsAny",'Scoring_Config'!$A:$A,'Scoring_Config'!$D:$D,"Yes")="Yes",_xlfn.XLOOKUP("App_IsAny",'Scoring_Config'!$A:$A,'Scoring_Config'!$C:$C,0),0),"False,0")</f>
        <v>0</v>
      </c>
      <c r="AU1325">
        <v>65535</v>
      </c>
      <c r="AV1325" cm="1">
        <f t="array" ref="AV1325">IF(TRUE,"True," &amp; IF(_xlfn.XLOOKUP("App_RangeGt1000",'Scoring_Config'!$A:$A,'Scoring_Config'!$D:$D,"Yes")="Yes",_xlfn.XLOOKUP("App_RangeGt1000",'Scoring_Config'!$A:$A,'Scoring_Config'!$C:$C,0),0),"False,0")</f>
        <v>0</v>
      </c>
      <c r="AW1325" cm="1">
        <f t="array" ref="AW1325">IF(FALSE,"True," &amp; IF(_xlfn.XLOOKUP("Action_IsDenyOrDrop",'Scoring_Config'!$A:$A,'Scoring_Config'!$D:$D,"Yes")="Yes",_xlfn.XLOOKUP("Action_IsDenyOrDrop",'Scoring_Config'!$A:$A,'Scoring_Config'!$C:$C,0),0),"False,0")</f>
        <v>0</v>
      </c>
      <c r="AX1325" cm="1">
        <f t="array" ref="AX1325">IF(LEFT(AW1325,4)="True",0,(IF(LEFT(Y1325,4)="True",IF(_xlfn.XLOOKUP("Src_IsAny",'Scoring_Config'!$A:$A,'Scoring_Config'!$D:$D,"Yes")="Yes",_xlfn.XLOOKUP("Src_IsAny",'Scoring_Config'!$A:$A,'Scoring_Config'!$C:$C,10),0),0)+IF(LEFT(Z1325,4)="True",IF(_xlfn.XLOOKUP("Src_CIDR_Le_16",'Scoring_Config'!$A:$A,'Scoring_Config'!$D:$D,"Yes")="Yes",_xlfn.XLOOKUP("Src_CIDR_Le_16",'Scoring_Config'!$A:$A,'Scoring_Config'!$C:$C,10),0),0)+IF(LEFT(AA1325,4)="True",IF(_xlfn.XLOOKUP("Src_CIDR_17_22",'Scoring_Config'!$A:$A,'Scoring_Config'!$D:$D,"Yes")="Yes",_xlfn.XLOOKUP("Src_CIDR_17_22",'Scoring_Config'!$A:$A,'Scoring_Config'!$C:$C,5),0),0)+IF(LEFT(AB1325,4)="True",IF(_xlfn.XLOOKUP("Dst_IsAny",'Scoring_Config'!$A:$A,'Scoring_Config'!$D:$D,"Yes")="Yes",_xlfn.XLOOKUP("Dst_IsAny",'Scoring_Config'!$A:$A,'Scoring_Config'!$C:$C,10),0),0)+IF(LEFT(AC1325,4)="True",IF(_xlfn.XLOOKUP("Dst_CIDR_Le_16",'Scoring_Config'!$A:$A,'Scoring_Config'!$D:$D,"Yes")="Yes",_xlfn.XLOOKUP("Dst_CIDR_Le_16",'Scoring_Config'!$A:$A,'Scoring_Config'!$C:$C,10),0),0)+IF(LEFT(AD1325,4)="True",IF(_xlfn.XLOOKUP("Dst_CIDR_17_22",'Scoring_Config'!$A:$A,'Scoring_Config'!$D:$D,"Yes")="Yes",_xlfn.XLOOKUP("Dst_CIDR_17_22",'Scoring_Config'!$A:$A,'Scoring_Config'!$C:$C,5),0),0)+IF(LEFT(AE1325,4)="True",IF(_xlfn.XLOOKUP("SrcZone_IsAny",'Scoring_Config'!$A:$A,'Scoring_Config'!$D:$D,"Yes")="Yes",_xlfn.XLOOKUP("SrcZone_IsAny",'Scoring_Config'!$A:$A,'Scoring_Config'!$C:$C,10),0),0)+IF(LEFT(AF1325,4)="True",IF(_xlfn.XLOOKUP("DstZone_IsAny",'Scoring_Config'!$A:$A,'Scoring_Config'!$D:$D,"Yes")="Yes",_xlfn.XLOOKUP("DstZone_IsAny",'Scoring_Config'!$A:$A,'Scoring_Config'!$C:$C,10),0),0)+IF(LEFT(AG1325,4)="True",IF(_xlfn.XLOOKUP("Service_Any_OR_RangeGt1000",'Scoring_Config'!$A:$A,'Scoring_Config'!$D:$D,"Yes")="Yes",_xlfn.XLOOKUP("Service_Any_OR_RangeGt1000",'Scoring_Config'!$A:$A,'Scoring_Config'!$C:$C,10),0),0)+IF(LEFT(AH1325,4)="True",IF(_xlfn.XLOOKUP("App_Any_OR_RangeGt1000",'Scoring_Config'!$A:$A,'Scoring_Config'!$D:$D,"Yes")="Yes",_xlfn.XLOOKUP("App_Any_OR_RangeGt1000",'Scoring_Config'!$A:$A,'Scoring_Config'!$C:$C,10),0),0)+IF(LEFT(AI1325,4)="True",IF(_xlfn.XLOOKUP("Service_Insecure_Match",'Scoring_Config'!$A:$A,'Scoring_Config'!$D:$D,"Yes")="Yes",_xlfn.XLOOKUP("Service_Insecure_Match",'Scoring_Config'!$A:$A,'Scoring_Config'!$C:$C,5),0),0)+IF(LEFT(AJ1325,4)="True",IF(_xlfn.XLOOKUP("Risky_Inbound",'Scoring_Config'!$A:$A,'Scoring_Config'!$D:$D,"Yes")="Yes",_xlfn.XLOOKUP("Risky_Inbound",'Scoring_Config'!$A:$A,'Scoring_Config'!$C:$C,50),0),0)+IF(LEFT(AK1325,4)="True",IF(_xlfn.XLOOKUP("Risky_Outbound",'Scoring_Config'!$A:$A,'Scoring_Config'!$D:$D,"Yes")="Yes",_xlfn.XLOOKUP("Risky_Outbound",'Scoring_Config'!$A:$A,'Scoring_Config'!$C:$C,25),0),0)+IF(LEFT(AZ1325,4)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1325,FIND(",",AL1325)+1,100)),0)+IF(LEFT(AM1325,4)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1325,FIND(",",AN1325)+1,100)),0)+IF(_xlfn.XLOOKUP("Profile_Scoring",'Scoring_Config'!$A:$A,'Scoring_Config'!$D:$D,"Yes")="Yes",VALUE(MID(AO1325,FIND(",",AO1325)+1,100)),0)+IF(_xlfn.XLOOKUP("Options_Scoring",'Scoring_Config'!$A:$A,'Scoring_Config'!$D:$D,"Yes")="Yes",VALUE(MID(AP1325,FIND(",",AP1325)+1,100)),0)))</f>
        <v>0</v>
      </c>
      <c r="AY1325" t="s">
        <v>6706</v>
      </c>
      <c r="AZ1325" cm="1">
        <f t="array" ref="AZ1325">IF(TRUE,"True," &amp; IF(_xlfn.XLOOKUP("Migrate_Insecure",'Scoring_Config'!$A:$A,'Scoring_Config'!$D:$D,"Yes")="Yes",_xlfn.XLOOKUP("Migrate_Insecure",'Scoring_Config'!$A:$A,'Scoring_Config'!$C:$C,10),0),"False,0")</f>
        <v>0</v>
      </c>
    </row>
    <row r="1326" spans="1:52">
      <c r="A1326" t="s">
        <v>1979</v>
      </c>
      <c r="B1326" t="s">
        <v>3298</v>
      </c>
      <c r="C1326" t="s">
        <v>3542</v>
      </c>
      <c r="D1326" t="s">
        <v>3545</v>
      </c>
      <c r="E1326" t="s">
        <v>3563</v>
      </c>
      <c r="F1326" t="s">
        <v>3576</v>
      </c>
      <c r="G1326" t="s">
        <v>692</v>
      </c>
      <c r="H1326" t="s">
        <v>174</v>
      </c>
      <c r="I1326" t="s">
        <v>4050</v>
      </c>
      <c r="J1326" t="s">
        <v>1248</v>
      </c>
      <c r="K1326" t="s">
        <v>174</v>
      </c>
      <c r="L1326" t="s">
        <v>1595</v>
      </c>
      <c r="M1326" t="s">
        <v>1974</v>
      </c>
      <c r="N1326" t="s">
        <v>4315</v>
      </c>
      <c r="O1326" t="s">
        <v>4319</v>
      </c>
      <c r="P1326" t="s">
        <v>4321</v>
      </c>
      <c r="Q1326" t="s">
        <v>5243</v>
      </c>
      <c r="R1326" t="s">
        <v>5441</v>
      </c>
      <c r="S1326" t="s">
        <v>5549</v>
      </c>
      <c r="T1326" t="s">
        <v>5896</v>
      </c>
      <c r="U1326" t="s">
        <v>6598</v>
      </c>
      <c r="Y1326" cm="1">
        <f t="array" ref="Y1326">IF(FALSE,"True," &amp; IF(_xlfn.XLOOKUP("Src_IsAny",'Scoring_Config'!$A:$A,'Scoring_Config'!$D:$D,"Yes")="Yes",_xlfn.XLOOKUP("Src_IsAny",'Scoring_Config'!$A:$A,'Scoring_Config'!$C:$C,10),0),"False,0")</f>
        <v>0</v>
      </c>
      <c r="Z1326" cm="1">
        <f t="array" ref="Z1326">IF(FALSE,"True," &amp; IF(_xlfn.XLOOKUP("Src_CIDR_Le_16",'Scoring_Config'!$A:$A,'Scoring_Config'!$D:$D,"Yes")="Yes",_xlfn.XLOOKUP("Src_CIDR_Le_16",'Scoring_Config'!$A:$A,'Scoring_Config'!$C:$C,10),0),"False,0")</f>
        <v>0</v>
      </c>
      <c r="AA1326" cm="1">
        <f t="array" ref="AA1326">IF(FALSE,"True," &amp; IF(_xlfn.XLOOKUP("Src_CIDR_17_22",'Scoring_Config'!$A:$A,'Scoring_Config'!$D:$D,"Yes")="Yes",_xlfn.XLOOKUP("Src_CIDR_17_22",'Scoring_Config'!$A:$A,'Scoring_Config'!$C:$C,5),0),"False,0")</f>
        <v>0</v>
      </c>
      <c r="AB1326" cm="1">
        <f t="array" ref="AB1326">IF(FALSE,"True," &amp; IF(_xlfn.XLOOKUP("Dst_IsAny",'Scoring_Config'!$A:$A,'Scoring_Config'!$D:$D,"Yes")="Yes",_xlfn.XLOOKUP("Dst_IsAny",'Scoring_Config'!$A:$A,'Scoring_Config'!$C:$C,10),0),"False,0")</f>
        <v>0</v>
      </c>
      <c r="AC1326" cm="1">
        <f t="array" ref="AC1326">IF(FALSE,"True," &amp; IF(_xlfn.XLOOKUP("Dst_CIDR_Le_16",'Scoring_Config'!$A:$A,'Scoring_Config'!$D:$D,"Yes")="Yes",_xlfn.XLOOKUP("Dst_CIDR_Le_16",'Scoring_Config'!$A:$A,'Scoring_Config'!$C:$C,10),0),"False,0")</f>
        <v>0</v>
      </c>
      <c r="AD1326" cm="1">
        <f t="array" ref="AD1326">IF(FALSE,"True," &amp; IF(_xlfn.XLOOKUP("Dst_CIDR_17_22",'Scoring_Config'!$A:$A,'Scoring_Config'!$D:$D,"Yes")="Yes",_xlfn.XLOOKUP("Dst_CIDR_17_22",'Scoring_Config'!$A:$A,'Scoring_Config'!$C:$C,5),0),"False,0")</f>
        <v>0</v>
      </c>
      <c r="AE1326" cm="1">
        <f t="array" ref="AE1326">IF(FALSE,"True," &amp; IF(_xlfn.XLOOKUP("SrcZone_IsAny",'Scoring_Config'!$A:$A,'Scoring_Config'!$D:$D,"Yes")="Yes",_xlfn.XLOOKUP("SrcZone_IsAny",'Scoring_Config'!$A:$A,'Scoring_Config'!$C:$C,10),0),"False,0")</f>
        <v>0</v>
      </c>
      <c r="AF1326" cm="1">
        <f t="array" ref="AF1326">IF(FALSE,"True," &amp; IF(_xlfn.XLOOKUP("DstZone_IsAny",'Scoring_Config'!$A:$A,'Scoring_Config'!$D:$D,"Yes")="Yes",_xlfn.XLOOKUP("DstZone_IsAny",'Scoring_Config'!$A:$A,'Scoring_Config'!$C:$C,10),0),"False,0")</f>
        <v>0</v>
      </c>
      <c r="AG1326" cm="1">
        <f t="array" ref="AG132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26" cm="1">
        <f t="array" ref="AH1326">IF(TRUE,"True," &amp; IF(_xlfn.XLOOKUP("App_Any_OR_RangeGt1000",'Scoring_Config'!$A:$A,'Scoring_Config'!$D:$D,"Yes")="Yes",_xlfn.XLOOKUP("App_Any_OR_RangeGt1000",'Scoring_Config'!$A:$A,'Scoring_Config'!$C:$C,10),0),"False,0")</f>
        <v>0</v>
      </c>
      <c r="AI1326" cm="1">
        <f t="array" ref="AI1326">IF(TRUE,"True," &amp; IF(_xlfn.XLOOKUP("Service_Insecure_Match",'Scoring_Config'!$A:$A,'Scoring_Config'!$D:$D,"Yes")="Yes",_xlfn.XLOOKUP("Service_Insecure_Match",'Scoring_Config'!$A:$A,'Scoring_Config'!$C:$C,5),0),"False,0")</f>
        <v>0</v>
      </c>
      <c r="AJ1326" cm="1">
        <f t="array" ref="AJ1326">IF(FALSE,"True," &amp; IF(_xlfn.XLOOKUP("Risky_Inbound",'Scoring_Config'!$A:$A,'Scoring_Config'!$D:$D,"Yes")="Yes",_xlfn.XLOOKUP("Risky_Inbound",'Scoring_Config'!$A:$A,'Scoring_Config'!$C:$C,50),0),"False,0")</f>
        <v>0</v>
      </c>
      <c r="AK1326" cm="1">
        <f t="array" ref="AK1326">IF(FALSE,"True," &amp; IF(_xlfn.XLOOKUP("Risky_Outbound",'Scoring_Config'!$A:$A,'Scoring_Config'!$D:$D,"Yes")="Yes",_xlfn.XLOOKUP("Risky_Outbound",'Scoring_Config'!$A:$A,'Scoring_Config'!$C:$C,25),0),"False,0")</f>
        <v>0</v>
      </c>
      <c r="AL1326" t="s">
        <v>6700</v>
      </c>
      <c r="AM1326" cm="1">
        <f t="array" ref="AM132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26" t="s">
        <v>6697</v>
      </c>
      <c r="AO1326" t="s">
        <v>6697</v>
      </c>
      <c r="AP1326" t="s">
        <v>6697</v>
      </c>
      <c r="AQ1326" cm="1">
        <f t="array" ref="AQ1326">IF(FALSE,"True," &amp; IF(_xlfn.XLOOKUP("Service_IsAny",'Scoring_Config'!$A:$A,'Scoring_Config'!$D:$D,"Yes")="Yes",_xlfn.XLOOKUP("Service_IsAny",'Scoring_Config'!$A:$A,'Scoring_Config'!$C:$C,0),0),"False,0")</f>
        <v>0</v>
      </c>
      <c r="AR1326">
        <v>3</v>
      </c>
      <c r="AS1326" cm="1">
        <f t="array" ref="AS1326">IF(FALSE,"True," &amp; IF(_xlfn.XLOOKUP("Service_RangeGt1000",'Scoring_Config'!$A:$A,'Scoring_Config'!$D:$D,"Yes")="Yes",_xlfn.XLOOKUP("Service_RangeGt1000",'Scoring_Config'!$A:$A,'Scoring_Config'!$C:$C,0),0),"False,0")</f>
        <v>0</v>
      </c>
      <c r="AT1326" cm="1">
        <f t="array" ref="AT1326">IF(TRUE,"True," &amp; IF(_xlfn.XLOOKUP("App_IsAny",'Scoring_Config'!$A:$A,'Scoring_Config'!$D:$D,"Yes")="Yes",_xlfn.XLOOKUP("App_IsAny",'Scoring_Config'!$A:$A,'Scoring_Config'!$C:$C,0),0),"False,0")</f>
        <v>0</v>
      </c>
      <c r="AU1326">
        <v>65535</v>
      </c>
      <c r="AV1326" cm="1">
        <f t="array" ref="AV1326">IF(TRUE,"True," &amp; IF(_xlfn.XLOOKUP("App_RangeGt1000",'Scoring_Config'!$A:$A,'Scoring_Config'!$D:$D,"Yes")="Yes",_xlfn.XLOOKUP("App_RangeGt1000",'Scoring_Config'!$A:$A,'Scoring_Config'!$C:$C,0),0),"False,0")</f>
        <v>0</v>
      </c>
      <c r="AW1326" cm="1">
        <f t="array" ref="AW1326">IF(FALSE,"True," &amp; IF(_xlfn.XLOOKUP("Action_IsDenyOrDrop",'Scoring_Config'!$A:$A,'Scoring_Config'!$D:$D,"Yes")="Yes",_xlfn.XLOOKUP("Action_IsDenyOrDrop",'Scoring_Config'!$A:$A,'Scoring_Config'!$C:$C,0),0),"False,0")</f>
        <v>0</v>
      </c>
      <c r="AX1326" cm="1">
        <f t="array" ref="AX1326">IF(LEFT(AW1326,4)="True",0,(IF(LEFT(Y1326,4)="True",IF(_xlfn.XLOOKUP("Src_IsAny",'Scoring_Config'!$A:$A,'Scoring_Config'!$D:$D,"Yes")="Yes",_xlfn.XLOOKUP("Src_IsAny",'Scoring_Config'!$A:$A,'Scoring_Config'!$C:$C,10),0),0)+IF(LEFT(Z1326,4)="True",IF(_xlfn.XLOOKUP("Src_CIDR_Le_16",'Scoring_Config'!$A:$A,'Scoring_Config'!$D:$D,"Yes")="Yes",_xlfn.XLOOKUP("Src_CIDR_Le_16",'Scoring_Config'!$A:$A,'Scoring_Config'!$C:$C,10),0),0)+IF(LEFT(AA1326,4)="True",IF(_xlfn.XLOOKUP("Src_CIDR_17_22",'Scoring_Config'!$A:$A,'Scoring_Config'!$D:$D,"Yes")="Yes",_xlfn.XLOOKUP("Src_CIDR_17_22",'Scoring_Config'!$A:$A,'Scoring_Config'!$C:$C,5),0),0)+IF(LEFT(AB1326,4)="True",IF(_xlfn.XLOOKUP("Dst_IsAny",'Scoring_Config'!$A:$A,'Scoring_Config'!$D:$D,"Yes")="Yes",_xlfn.XLOOKUP("Dst_IsAny",'Scoring_Config'!$A:$A,'Scoring_Config'!$C:$C,10),0),0)+IF(LEFT(AC1326,4)="True",IF(_xlfn.XLOOKUP("Dst_CIDR_Le_16",'Scoring_Config'!$A:$A,'Scoring_Config'!$D:$D,"Yes")="Yes",_xlfn.XLOOKUP("Dst_CIDR_Le_16",'Scoring_Config'!$A:$A,'Scoring_Config'!$C:$C,10),0),0)+IF(LEFT(AD1326,4)="True",IF(_xlfn.XLOOKUP("Dst_CIDR_17_22",'Scoring_Config'!$A:$A,'Scoring_Config'!$D:$D,"Yes")="Yes",_xlfn.XLOOKUP("Dst_CIDR_17_22",'Scoring_Config'!$A:$A,'Scoring_Config'!$C:$C,5),0),0)+IF(LEFT(AE1326,4)="True",IF(_xlfn.XLOOKUP("SrcZone_IsAny",'Scoring_Config'!$A:$A,'Scoring_Config'!$D:$D,"Yes")="Yes",_xlfn.XLOOKUP("SrcZone_IsAny",'Scoring_Config'!$A:$A,'Scoring_Config'!$C:$C,10),0),0)+IF(LEFT(AF1326,4)="True",IF(_xlfn.XLOOKUP("DstZone_IsAny",'Scoring_Config'!$A:$A,'Scoring_Config'!$D:$D,"Yes")="Yes",_xlfn.XLOOKUP("DstZone_IsAny",'Scoring_Config'!$A:$A,'Scoring_Config'!$C:$C,10),0),0)+IF(LEFT(AG1326,4)="True",IF(_xlfn.XLOOKUP("Service_Any_OR_RangeGt1000",'Scoring_Config'!$A:$A,'Scoring_Config'!$D:$D,"Yes")="Yes",_xlfn.XLOOKUP("Service_Any_OR_RangeGt1000",'Scoring_Config'!$A:$A,'Scoring_Config'!$C:$C,10),0),0)+IF(LEFT(AH1326,4)="True",IF(_xlfn.XLOOKUP("App_Any_OR_RangeGt1000",'Scoring_Config'!$A:$A,'Scoring_Config'!$D:$D,"Yes")="Yes",_xlfn.XLOOKUP("App_Any_OR_RangeGt1000",'Scoring_Config'!$A:$A,'Scoring_Config'!$C:$C,10),0),0)+IF(LEFT(AI1326,4)="True",IF(_xlfn.XLOOKUP("Service_Insecure_Match",'Scoring_Config'!$A:$A,'Scoring_Config'!$D:$D,"Yes")="Yes",_xlfn.XLOOKUP("Service_Insecure_Match",'Scoring_Config'!$A:$A,'Scoring_Config'!$C:$C,5),0),0)+IF(LEFT(AJ1326,4)="True",IF(_xlfn.XLOOKUP("Risky_Inbound",'Scoring_Config'!$A:$A,'Scoring_Config'!$D:$D,"Yes")="Yes",_xlfn.XLOOKUP("Risky_Inbound",'Scoring_Config'!$A:$A,'Scoring_Config'!$C:$C,50),0),0)+IF(LEFT(AK1326,4)="True",IF(_xlfn.XLOOKUP("Risky_Outbound",'Scoring_Config'!$A:$A,'Scoring_Config'!$D:$D,"Yes")="Yes",_xlfn.XLOOKUP("Risky_Outbound",'Scoring_Config'!$A:$A,'Scoring_Config'!$C:$C,25),0),0)+IF(LEFT(AZ1326,4)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1326,FIND(",",AL1326)+1,100)),0)+IF(LEFT(AM1326,4)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1326,FIND(",",AN1326)+1,100)),0)+IF(_xlfn.XLOOKUP("Profile_Scoring",'Scoring_Config'!$A:$A,'Scoring_Config'!$D:$D,"Yes")="Yes",VALUE(MID(AO1326,FIND(",",AO1326)+1,100)),0)+IF(_xlfn.XLOOKUP("Options_Scoring",'Scoring_Config'!$A:$A,'Scoring_Config'!$D:$D,"Yes")="Yes",VALUE(MID(AP1326,FIND(",",AP1326)+1,100)),0)))</f>
        <v>0</v>
      </c>
      <c r="AY1326" t="s">
        <v>6710</v>
      </c>
      <c r="AZ1326" cm="1">
        <f t="array" ref="AZ1326">IF(TRUE,"True," &amp; IF(_xlfn.XLOOKUP("Migrate_Insecure",'Scoring_Config'!$A:$A,'Scoring_Config'!$D:$D,"Yes")="Yes",_xlfn.XLOOKUP("Migrate_Insecure",'Scoring_Config'!$A:$A,'Scoring_Config'!$C:$C,10),0),"False,0")</f>
        <v>0</v>
      </c>
    </row>
    <row r="1327" spans="1:52">
      <c r="A1327" t="s">
        <v>1979</v>
      </c>
      <c r="B1327" t="s">
        <v>3299</v>
      </c>
      <c r="C1327" t="s">
        <v>3542</v>
      </c>
      <c r="D1327" t="s">
        <v>3545</v>
      </c>
      <c r="E1327" t="s">
        <v>3563</v>
      </c>
      <c r="F1327" t="s">
        <v>3576</v>
      </c>
      <c r="G1327" t="s">
        <v>693</v>
      </c>
      <c r="H1327" t="s">
        <v>174</v>
      </c>
      <c r="I1327" t="s">
        <v>3988</v>
      </c>
      <c r="J1327" t="s">
        <v>1249</v>
      </c>
      <c r="K1327" t="s">
        <v>174</v>
      </c>
      <c r="L1327" t="s">
        <v>1595</v>
      </c>
      <c r="M1327" t="s">
        <v>1974</v>
      </c>
      <c r="N1327" t="s">
        <v>4315</v>
      </c>
      <c r="O1327" t="s">
        <v>4319</v>
      </c>
      <c r="P1327" t="s">
        <v>4321</v>
      </c>
      <c r="Q1327" t="s">
        <v>5244</v>
      </c>
      <c r="R1327" t="s">
        <v>5440</v>
      </c>
      <c r="S1327" t="s">
        <v>5550</v>
      </c>
      <c r="T1327" t="s">
        <v>5896</v>
      </c>
      <c r="U1327" t="s">
        <v>6598</v>
      </c>
      <c r="Y1327" cm="1">
        <f t="array" ref="Y1327">IF(FALSE,"True," &amp; IF(_xlfn.XLOOKUP("Src_IsAny",'Scoring_Config'!$A:$A,'Scoring_Config'!$D:$D,"Yes")="Yes",_xlfn.XLOOKUP("Src_IsAny",'Scoring_Config'!$A:$A,'Scoring_Config'!$C:$C,10),0),"False,0")</f>
        <v>0</v>
      </c>
      <c r="Z1327" cm="1">
        <f t="array" ref="Z1327">IF(FALSE,"True," &amp; IF(_xlfn.XLOOKUP("Src_CIDR_Le_16",'Scoring_Config'!$A:$A,'Scoring_Config'!$D:$D,"Yes")="Yes",_xlfn.XLOOKUP("Src_CIDR_Le_16",'Scoring_Config'!$A:$A,'Scoring_Config'!$C:$C,10),0),"False,0")</f>
        <v>0</v>
      </c>
      <c r="AA1327" cm="1">
        <f t="array" ref="AA1327">IF(FALSE,"True," &amp; IF(_xlfn.XLOOKUP("Src_CIDR_17_22",'Scoring_Config'!$A:$A,'Scoring_Config'!$D:$D,"Yes")="Yes",_xlfn.XLOOKUP("Src_CIDR_17_22",'Scoring_Config'!$A:$A,'Scoring_Config'!$C:$C,5),0),"False,0")</f>
        <v>0</v>
      </c>
      <c r="AB1327" cm="1">
        <f t="array" ref="AB1327">IF(FALSE,"True," &amp; IF(_xlfn.XLOOKUP("Dst_IsAny",'Scoring_Config'!$A:$A,'Scoring_Config'!$D:$D,"Yes")="Yes",_xlfn.XLOOKUP("Dst_IsAny",'Scoring_Config'!$A:$A,'Scoring_Config'!$C:$C,10),0),"False,0")</f>
        <v>0</v>
      </c>
      <c r="AC1327" cm="1">
        <f t="array" ref="AC1327">IF(FALSE,"True," &amp; IF(_xlfn.XLOOKUP("Dst_CIDR_Le_16",'Scoring_Config'!$A:$A,'Scoring_Config'!$D:$D,"Yes")="Yes",_xlfn.XLOOKUP("Dst_CIDR_Le_16",'Scoring_Config'!$A:$A,'Scoring_Config'!$C:$C,10),0),"False,0")</f>
        <v>0</v>
      </c>
      <c r="AD1327" cm="1">
        <f t="array" ref="AD1327">IF(FALSE,"True," &amp; IF(_xlfn.XLOOKUP("Dst_CIDR_17_22",'Scoring_Config'!$A:$A,'Scoring_Config'!$D:$D,"Yes")="Yes",_xlfn.XLOOKUP("Dst_CIDR_17_22",'Scoring_Config'!$A:$A,'Scoring_Config'!$C:$C,5),0),"False,0")</f>
        <v>0</v>
      </c>
      <c r="AE1327" cm="1">
        <f t="array" ref="AE1327">IF(FALSE,"True," &amp; IF(_xlfn.XLOOKUP("SrcZone_IsAny",'Scoring_Config'!$A:$A,'Scoring_Config'!$D:$D,"Yes")="Yes",_xlfn.XLOOKUP("SrcZone_IsAny",'Scoring_Config'!$A:$A,'Scoring_Config'!$C:$C,10),0),"False,0")</f>
        <v>0</v>
      </c>
      <c r="AF1327" cm="1">
        <f t="array" ref="AF1327">IF(FALSE,"True," &amp; IF(_xlfn.XLOOKUP("DstZone_IsAny",'Scoring_Config'!$A:$A,'Scoring_Config'!$D:$D,"Yes")="Yes",_xlfn.XLOOKUP("DstZone_IsAny",'Scoring_Config'!$A:$A,'Scoring_Config'!$C:$C,10),0),"False,0")</f>
        <v>0</v>
      </c>
      <c r="AG1327" cm="1">
        <f t="array" ref="AG132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27" cm="1">
        <f t="array" ref="AH1327">IF(TRUE,"True," &amp; IF(_xlfn.XLOOKUP("App_Any_OR_RangeGt1000",'Scoring_Config'!$A:$A,'Scoring_Config'!$D:$D,"Yes")="Yes",_xlfn.XLOOKUP("App_Any_OR_RangeGt1000",'Scoring_Config'!$A:$A,'Scoring_Config'!$C:$C,10),0),"False,0")</f>
        <v>0</v>
      </c>
      <c r="AI1327" cm="1">
        <f t="array" ref="AI1327">IF(TRUE,"True," &amp; IF(_xlfn.XLOOKUP("Service_Insecure_Match",'Scoring_Config'!$A:$A,'Scoring_Config'!$D:$D,"Yes")="Yes",_xlfn.XLOOKUP("Service_Insecure_Match",'Scoring_Config'!$A:$A,'Scoring_Config'!$C:$C,5),0),"False,0")</f>
        <v>0</v>
      </c>
      <c r="AJ1327" cm="1">
        <f t="array" ref="AJ1327">IF(FALSE,"True," &amp; IF(_xlfn.XLOOKUP("Risky_Inbound",'Scoring_Config'!$A:$A,'Scoring_Config'!$D:$D,"Yes")="Yes",_xlfn.XLOOKUP("Risky_Inbound",'Scoring_Config'!$A:$A,'Scoring_Config'!$C:$C,50),0),"False,0")</f>
        <v>0</v>
      </c>
      <c r="AK1327" cm="1">
        <f t="array" ref="AK1327">IF(FALSE,"True," &amp; IF(_xlfn.XLOOKUP("Risky_Outbound",'Scoring_Config'!$A:$A,'Scoring_Config'!$D:$D,"Yes")="Yes",_xlfn.XLOOKUP("Risky_Outbound",'Scoring_Config'!$A:$A,'Scoring_Config'!$C:$C,25),0),"False,0")</f>
        <v>0</v>
      </c>
      <c r="AL1327" t="s">
        <v>6700</v>
      </c>
      <c r="AM1327" cm="1">
        <f t="array" ref="AM132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27" t="s">
        <v>6697</v>
      </c>
      <c r="AO1327" t="s">
        <v>6697</v>
      </c>
      <c r="AP1327" t="s">
        <v>6697</v>
      </c>
      <c r="AQ1327" cm="1">
        <f t="array" ref="AQ1327">IF(FALSE,"True," &amp; IF(_xlfn.XLOOKUP("Service_IsAny",'Scoring_Config'!$A:$A,'Scoring_Config'!$D:$D,"Yes")="Yes",_xlfn.XLOOKUP("Service_IsAny",'Scoring_Config'!$A:$A,'Scoring_Config'!$C:$C,0),0),"False,0")</f>
        <v>0</v>
      </c>
      <c r="AR1327">
        <v>3</v>
      </c>
      <c r="AS1327" cm="1">
        <f t="array" ref="AS1327">IF(FALSE,"True," &amp; IF(_xlfn.XLOOKUP("Service_RangeGt1000",'Scoring_Config'!$A:$A,'Scoring_Config'!$D:$D,"Yes")="Yes",_xlfn.XLOOKUP("Service_RangeGt1000",'Scoring_Config'!$A:$A,'Scoring_Config'!$C:$C,0),0),"False,0")</f>
        <v>0</v>
      </c>
      <c r="AT1327" cm="1">
        <f t="array" ref="AT1327">IF(TRUE,"True," &amp; IF(_xlfn.XLOOKUP("App_IsAny",'Scoring_Config'!$A:$A,'Scoring_Config'!$D:$D,"Yes")="Yes",_xlfn.XLOOKUP("App_IsAny",'Scoring_Config'!$A:$A,'Scoring_Config'!$C:$C,0),0),"False,0")</f>
        <v>0</v>
      </c>
      <c r="AU1327">
        <v>65535</v>
      </c>
      <c r="AV1327" cm="1">
        <f t="array" ref="AV1327">IF(TRUE,"True," &amp; IF(_xlfn.XLOOKUP("App_RangeGt1000",'Scoring_Config'!$A:$A,'Scoring_Config'!$D:$D,"Yes")="Yes",_xlfn.XLOOKUP("App_RangeGt1000",'Scoring_Config'!$A:$A,'Scoring_Config'!$C:$C,0),0),"False,0")</f>
        <v>0</v>
      </c>
      <c r="AW1327" cm="1">
        <f t="array" ref="AW1327">IF(FALSE,"True," &amp; IF(_xlfn.XLOOKUP("Action_IsDenyOrDrop",'Scoring_Config'!$A:$A,'Scoring_Config'!$D:$D,"Yes")="Yes",_xlfn.XLOOKUP("Action_IsDenyOrDrop",'Scoring_Config'!$A:$A,'Scoring_Config'!$C:$C,0),0),"False,0")</f>
        <v>0</v>
      </c>
      <c r="AX1327" cm="1">
        <f t="array" ref="AX1327">IF(LEFT(AW1327,4)="True",0,(IF(LEFT(Y1327,4)="True",IF(_xlfn.XLOOKUP("Src_IsAny",'Scoring_Config'!$A:$A,'Scoring_Config'!$D:$D,"Yes")="Yes",_xlfn.XLOOKUP("Src_IsAny",'Scoring_Config'!$A:$A,'Scoring_Config'!$C:$C,10),0),0)+IF(LEFT(Z1327,4)="True",IF(_xlfn.XLOOKUP("Src_CIDR_Le_16",'Scoring_Config'!$A:$A,'Scoring_Config'!$D:$D,"Yes")="Yes",_xlfn.XLOOKUP("Src_CIDR_Le_16",'Scoring_Config'!$A:$A,'Scoring_Config'!$C:$C,10),0),0)+IF(LEFT(AA1327,4)="True",IF(_xlfn.XLOOKUP("Src_CIDR_17_22",'Scoring_Config'!$A:$A,'Scoring_Config'!$D:$D,"Yes")="Yes",_xlfn.XLOOKUP("Src_CIDR_17_22",'Scoring_Config'!$A:$A,'Scoring_Config'!$C:$C,5),0),0)+IF(LEFT(AB1327,4)="True",IF(_xlfn.XLOOKUP("Dst_IsAny",'Scoring_Config'!$A:$A,'Scoring_Config'!$D:$D,"Yes")="Yes",_xlfn.XLOOKUP("Dst_IsAny",'Scoring_Config'!$A:$A,'Scoring_Config'!$C:$C,10),0),0)+IF(LEFT(AC1327,4)="True",IF(_xlfn.XLOOKUP("Dst_CIDR_Le_16",'Scoring_Config'!$A:$A,'Scoring_Config'!$D:$D,"Yes")="Yes",_xlfn.XLOOKUP("Dst_CIDR_Le_16",'Scoring_Config'!$A:$A,'Scoring_Config'!$C:$C,10),0),0)+IF(LEFT(AD1327,4)="True",IF(_xlfn.XLOOKUP("Dst_CIDR_17_22",'Scoring_Config'!$A:$A,'Scoring_Config'!$D:$D,"Yes")="Yes",_xlfn.XLOOKUP("Dst_CIDR_17_22",'Scoring_Config'!$A:$A,'Scoring_Config'!$C:$C,5),0),0)+IF(LEFT(AE1327,4)="True",IF(_xlfn.XLOOKUP("SrcZone_IsAny",'Scoring_Config'!$A:$A,'Scoring_Config'!$D:$D,"Yes")="Yes",_xlfn.XLOOKUP("SrcZone_IsAny",'Scoring_Config'!$A:$A,'Scoring_Config'!$C:$C,10),0),0)+IF(LEFT(AF1327,4)="True",IF(_xlfn.XLOOKUP("DstZone_IsAny",'Scoring_Config'!$A:$A,'Scoring_Config'!$D:$D,"Yes")="Yes",_xlfn.XLOOKUP("DstZone_IsAny",'Scoring_Config'!$A:$A,'Scoring_Config'!$C:$C,10),0),0)+IF(LEFT(AG1327,4)="True",IF(_xlfn.XLOOKUP("Service_Any_OR_RangeGt1000",'Scoring_Config'!$A:$A,'Scoring_Config'!$D:$D,"Yes")="Yes",_xlfn.XLOOKUP("Service_Any_OR_RangeGt1000",'Scoring_Config'!$A:$A,'Scoring_Config'!$C:$C,10),0),0)+IF(LEFT(AH1327,4)="True",IF(_xlfn.XLOOKUP("App_Any_OR_RangeGt1000",'Scoring_Config'!$A:$A,'Scoring_Config'!$D:$D,"Yes")="Yes",_xlfn.XLOOKUP("App_Any_OR_RangeGt1000",'Scoring_Config'!$A:$A,'Scoring_Config'!$C:$C,10),0),0)+IF(LEFT(AI1327,4)="True",IF(_xlfn.XLOOKUP("Service_Insecure_Match",'Scoring_Config'!$A:$A,'Scoring_Config'!$D:$D,"Yes")="Yes",_xlfn.XLOOKUP("Service_Insecure_Match",'Scoring_Config'!$A:$A,'Scoring_Config'!$C:$C,5),0),0)+IF(LEFT(AJ1327,4)="True",IF(_xlfn.XLOOKUP("Risky_Inbound",'Scoring_Config'!$A:$A,'Scoring_Config'!$D:$D,"Yes")="Yes",_xlfn.XLOOKUP("Risky_Inbound",'Scoring_Config'!$A:$A,'Scoring_Config'!$C:$C,50),0),0)+IF(LEFT(AK1327,4)="True",IF(_xlfn.XLOOKUP("Risky_Outbound",'Scoring_Config'!$A:$A,'Scoring_Config'!$D:$D,"Yes")="Yes",_xlfn.XLOOKUP("Risky_Outbound",'Scoring_Config'!$A:$A,'Scoring_Config'!$C:$C,25),0),0)+IF(LEFT(AZ1327,4)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1327,FIND(",",AL1327)+1,100)),0)+IF(LEFT(AM1327,4)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1327,FIND(",",AN1327)+1,100)),0)+IF(_xlfn.XLOOKUP("Profile_Scoring",'Scoring_Config'!$A:$A,'Scoring_Config'!$D:$D,"Yes")="Yes",VALUE(MID(AO1327,FIND(",",AO1327)+1,100)),0)+IF(_xlfn.XLOOKUP("Options_Scoring",'Scoring_Config'!$A:$A,'Scoring_Config'!$D:$D,"Yes")="Yes",VALUE(MID(AP1327,FIND(",",AP1327)+1,100)),0)))</f>
        <v>0</v>
      </c>
      <c r="AY1327" t="s">
        <v>6710</v>
      </c>
      <c r="AZ1327" cm="1">
        <f t="array" ref="AZ1327">IF(TRUE,"True," &amp; IF(_xlfn.XLOOKUP("Migrate_Insecure",'Scoring_Config'!$A:$A,'Scoring_Config'!$D:$D,"Yes")="Yes",_xlfn.XLOOKUP("Migrate_Insecure",'Scoring_Config'!$A:$A,'Scoring_Config'!$C:$C,10),0),"False,0")</f>
        <v>0</v>
      </c>
    </row>
    <row r="1328" spans="1:52">
      <c r="A1328" t="s">
        <v>1979</v>
      </c>
      <c r="B1328" t="s">
        <v>3300</v>
      </c>
      <c r="C1328" t="s">
        <v>3542</v>
      </c>
      <c r="D1328" t="s">
        <v>3545</v>
      </c>
      <c r="E1328" t="s">
        <v>3563</v>
      </c>
      <c r="F1328" t="s">
        <v>3576</v>
      </c>
      <c r="G1328" t="s">
        <v>694</v>
      </c>
      <c r="H1328" t="s">
        <v>174</v>
      </c>
      <c r="I1328" t="s">
        <v>3988</v>
      </c>
      <c r="J1328" t="s">
        <v>1250</v>
      </c>
      <c r="K1328" t="s">
        <v>174</v>
      </c>
      <c r="L1328" t="s">
        <v>1595</v>
      </c>
      <c r="M1328" t="s">
        <v>1974</v>
      </c>
      <c r="N1328" t="s">
        <v>4315</v>
      </c>
      <c r="O1328" t="s">
        <v>4319</v>
      </c>
      <c r="P1328" t="s">
        <v>4321</v>
      </c>
      <c r="Q1328" t="s">
        <v>5245</v>
      </c>
      <c r="R1328" t="s">
        <v>5440</v>
      </c>
      <c r="S1328" t="s">
        <v>5551</v>
      </c>
      <c r="T1328" t="s">
        <v>5896</v>
      </c>
      <c r="U1328" t="s">
        <v>6598</v>
      </c>
      <c r="Y1328" cm="1">
        <f t="array" ref="Y1328">IF(FALSE,"True," &amp; IF(_xlfn.XLOOKUP("Src_IsAny",'Scoring_Config'!$A:$A,'Scoring_Config'!$D:$D,"Yes")="Yes",_xlfn.XLOOKUP("Src_IsAny",'Scoring_Config'!$A:$A,'Scoring_Config'!$C:$C,10),0),"False,0")</f>
        <v>0</v>
      </c>
      <c r="Z1328" cm="1">
        <f t="array" ref="Z1328">IF(FALSE,"True," &amp; IF(_xlfn.XLOOKUP("Src_CIDR_Le_16",'Scoring_Config'!$A:$A,'Scoring_Config'!$D:$D,"Yes")="Yes",_xlfn.XLOOKUP("Src_CIDR_Le_16",'Scoring_Config'!$A:$A,'Scoring_Config'!$C:$C,10),0),"False,0")</f>
        <v>0</v>
      </c>
      <c r="AA1328" cm="1">
        <f t="array" ref="AA1328">IF(FALSE,"True," &amp; IF(_xlfn.XLOOKUP("Src_CIDR_17_22",'Scoring_Config'!$A:$A,'Scoring_Config'!$D:$D,"Yes")="Yes",_xlfn.XLOOKUP("Src_CIDR_17_22",'Scoring_Config'!$A:$A,'Scoring_Config'!$C:$C,5),0),"False,0")</f>
        <v>0</v>
      </c>
      <c r="AB1328" cm="1">
        <f t="array" ref="AB1328">IF(FALSE,"True," &amp; IF(_xlfn.XLOOKUP("Dst_IsAny",'Scoring_Config'!$A:$A,'Scoring_Config'!$D:$D,"Yes")="Yes",_xlfn.XLOOKUP("Dst_IsAny",'Scoring_Config'!$A:$A,'Scoring_Config'!$C:$C,10),0),"False,0")</f>
        <v>0</v>
      </c>
      <c r="AC1328" cm="1">
        <f t="array" ref="AC1328">IF(FALSE,"True," &amp; IF(_xlfn.XLOOKUP("Dst_CIDR_Le_16",'Scoring_Config'!$A:$A,'Scoring_Config'!$D:$D,"Yes")="Yes",_xlfn.XLOOKUP("Dst_CIDR_Le_16",'Scoring_Config'!$A:$A,'Scoring_Config'!$C:$C,10),0),"False,0")</f>
        <v>0</v>
      </c>
      <c r="AD1328" cm="1">
        <f t="array" ref="AD1328">IF(FALSE,"True," &amp; IF(_xlfn.XLOOKUP("Dst_CIDR_17_22",'Scoring_Config'!$A:$A,'Scoring_Config'!$D:$D,"Yes")="Yes",_xlfn.XLOOKUP("Dst_CIDR_17_22",'Scoring_Config'!$A:$A,'Scoring_Config'!$C:$C,5),0),"False,0")</f>
        <v>0</v>
      </c>
      <c r="AE1328" cm="1">
        <f t="array" ref="AE1328">IF(FALSE,"True," &amp; IF(_xlfn.XLOOKUP("SrcZone_IsAny",'Scoring_Config'!$A:$A,'Scoring_Config'!$D:$D,"Yes")="Yes",_xlfn.XLOOKUP("SrcZone_IsAny",'Scoring_Config'!$A:$A,'Scoring_Config'!$C:$C,10),0),"False,0")</f>
        <v>0</v>
      </c>
      <c r="AF1328" cm="1">
        <f t="array" ref="AF1328">IF(FALSE,"True," &amp; IF(_xlfn.XLOOKUP("DstZone_IsAny",'Scoring_Config'!$A:$A,'Scoring_Config'!$D:$D,"Yes")="Yes",_xlfn.XLOOKUP("DstZone_IsAny",'Scoring_Config'!$A:$A,'Scoring_Config'!$C:$C,10),0),"False,0")</f>
        <v>0</v>
      </c>
      <c r="AG1328" cm="1">
        <f t="array" ref="AG132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28" cm="1">
        <f t="array" ref="AH1328">IF(TRUE,"True," &amp; IF(_xlfn.XLOOKUP("App_Any_OR_RangeGt1000",'Scoring_Config'!$A:$A,'Scoring_Config'!$D:$D,"Yes")="Yes",_xlfn.XLOOKUP("App_Any_OR_RangeGt1000",'Scoring_Config'!$A:$A,'Scoring_Config'!$C:$C,10),0),"False,0")</f>
        <v>0</v>
      </c>
      <c r="AI1328" cm="1">
        <f t="array" ref="AI1328">IF(TRUE,"True," &amp; IF(_xlfn.XLOOKUP("Service_Insecure_Match",'Scoring_Config'!$A:$A,'Scoring_Config'!$D:$D,"Yes")="Yes",_xlfn.XLOOKUP("Service_Insecure_Match",'Scoring_Config'!$A:$A,'Scoring_Config'!$C:$C,5),0),"False,0")</f>
        <v>0</v>
      </c>
      <c r="AJ1328" cm="1">
        <f t="array" ref="AJ1328">IF(FALSE,"True," &amp; IF(_xlfn.XLOOKUP("Risky_Inbound",'Scoring_Config'!$A:$A,'Scoring_Config'!$D:$D,"Yes")="Yes",_xlfn.XLOOKUP("Risky_Inbound",'Scoring_Config'!$A:$A,'Scoring_Config'!$C:$C,50),0),"False,0")</f>
        <v>0</v>
      </c>
      <c r="AK1328" cm="1">
        <f t="array" ref="AK1328">IF(FALSE,"True," &amp; IF(_xlfn.XLOOKUP("Risky_Outbound",'Scoring_Config'!$A:$A,'Scoring_Config'!$D:$D,"Yes")="Yes",_xlfn.XLOOKUP("Risky_Outbound",'Scoring_Config'!$A:$A,'Scoring_Config'!$C:$C,25),0),"False,0")</f>
        <v>0</v>
      </c>
      <c r="AL1328" t="s">
        <v>6700</v>
      </c>
      <c r="AM1328" cm="1">
        <f t="array" ref="AM132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28" t="s">
        <v>6697</v>
      </c>
      <c r="AO1328" t="s">
        <v>6697</v>
      </c>
      <c r="AP1328" t="s">
        <v>6697</v>
      </c>
      <c r="AQ1328" cm="1">
        <f t="array" ref="AQ1328">IF(FALSE,"True," &amp; IF(_xlfn.XLOOKUP("Service_IsAny",'Scoring_Config'!$A:$A,'Scoring_Config'!$D:$D,"Yes")="Yes",_xlfn.XLOOKUP("Service_IsAny",'Scoring_Config'!$A:$A,'Scoring_Config'!$C:$C,0),0),"False,0")</f>
        <v>0</v>
      </c>
      <c r="AR1328">
        <v>3</v>
      </c>
      <c r="AS1328" cm="1">
        <f t="array" ref="AS1328">IF(FALSE,"True," &amp; IF(_xlfn.XLOOKUP("Service_RangeGt1000",'Scoring_Config'!$A:$A,'Scoring_Config'!$D:$D,"Yes")="Yes",_xlfn.XLOOKUP("Service_RangeGt1000",'Scoring_Config'!$A:$A,'Scoring_Config'!$C:$C,0),0),"False,0")</f>
        <v>0</v>
      </c>
      <c r="AT1328" cm="1">
        <f t="array" ref="AT1328">IF(TRUE,"True," &amp; IF(_xlfn.XLOOKUP("App_IsAny",'Scoring_Config'!$A:$A,'Scoring_Config'!$D:$D,"Yes")="Yes",_xlfn.XLOOKUP("App_IsAny",'Scoring_Config'!$A:$A,'Scoring_Config'!$C:$C,0),0),"False,0")</f>
        <v>0</v>
      </c>
      <c r="AU1328">
        <v>65535</v>
      </c>
      <c r="AV1328" cm="1">
        <f t="array" ref="AV1328">IF(TRUE,"True," &amp; IF(_xlfn.XLOOKUP("App_RangeGt1000",'Scoring_Config'!$A:$A,'Scoring_Config'!$D:$D,"Yes")="Yes",_xlfn.XLOOKUP("App_RangeGt1000",'Scoring_Config'!$A:$A,'Scoring_Config'!$C:$C,0),0),"False,0")</f>
        <v>0</v>
      </c>
      <c r="AW1328" cm="1">
        <f t="array" ref="AW1328">IF(FALSE,"True," &amp; IF(_xlfn.XLOOKUP("Action_IsDenyOrDrop",'Scoring_Config'!$A:$A,'Scoring_Config'!$D:$D,"Yes")="Yes",_xlfn.XLOOKUP("Action_IsDenyOrDrop",'Scoring_Config'!$A:$A,'Scoring_Config'!$C:$C,0),0),"False,0")</f>
        <v>0</v>
      </c>
      <c r="AX1328" cm="1">
        <f t="array" ref="AX1328">IF(LEFT(AW1328,4)="True",0,(IF(LEFT(Y1328,4)="True",IF(_xlfn.XLOOKUP("Src_IsAny",'Scoring_Config'!$A:$A,'Scoring_Config'!$D:$D,"Yes")="Yes",_xlfn.XLOOKUP("Src_IsAny",'Scoring_Config'!$A:$A,'Scoring_Config'!$C:$C,10),0),0)+IF(LEFT(Z1328,4)="True",IF(_xlfn.XLOOKUP("Src_CIDR_Le_16",'Scoring_Config'!$A:$A,'Scoring_Config'!$D:$D,"Yes")="Yes",_xlfn.XLOOKUP("Src_CIDR_Le_16",'Scoring_Config'!$A:$A,'Scoring_Config'!$C:$C,10),0),0)+IF(LEFT(AA1328,4)="True",IF(_xlfn.XLOOKUP("Src_CIDR_17_22",'Scoring_Config'!$A:$A,'Scoring_Config'!$D:$D,"Yes")="Yes",_xlfn.XLOOKUP("Src_CIDR_17_22",'Scoring_Config'!$A:$A,'Scoring_Config'!$C:$C,5),0),0)+IF(LEFT(AB1328,4)="True",IF(_xlfn.XLOOKUP("Dst_IsAny",'Scoring_Config'!$A:$A,'Scoring_Config'!$D:$D,"Yes")="Yes",_xlfn.XLOOKUP("Dst_IsAny",'Scoring_Config'!$A:$A,'Scoring_Config'!$C:$C,10),0),0)+IF(LEFT(AC1328,4)="True",IF(_xlfn.XLOOKUP("Dst_CIDR_Le_16",'Scoring_Config'!$A:$A,'Scoring_Config'!$D:$D,"Yes")="Yes",_xlfn.XLOOKUP("Dst_CIDR_Le_16",'Scoring_Config'!$A:$A,'Scoring_Config'!$C:$C,10),0),0)+IF(LEFT(AD1328,4)="True",IF(_xlfn.XLOOKUP("Dst_CIDR_17_22",'Scoring_Config'!$A:$A,'Scoring_Config'!$D:$D,"Yes")="Yes",_xlfn.XLOOKUP("Dst_CIDR_17_22",'Scoring_Config'!$A:$A,'Scoring_Config'!$C:$C,5),0),0)+IF(LEFT(AE1328,4)="True",IF(_xlfn.XLOOKUP("SrcZone_IsAny",'Scoring_Config'!$A:$A,'Scoring_Config'!$D:$D,"Yes")="Yes",_xlfn.XLOOKUP("SrcZone_IsAny",'Scoring_Config'!$A:$A,'Scoring_Config'!$C:$C,10),0),0)+IF(LEFT(AF1328,4)="True",IF(_xlfn.XLOOKUP("DstZone_IsAny",'Scoring_Config'!$A:$A,'Scoring_Config'!$D:$D,"Yes")="Yes",_xlfn.XLOOKUP("DstZone_IsAny",'Scoring_Config'!$A:$A,'Scoring_Config'!$C:$C,10),0),0)+IF(LEFT(AG1328,4)="True",IF(_xlfn.XLOOKUP("Service_Any_OR_RangeGt1000",'Scoring_Config'!$A:$A,'Scoring_Config'!$D:$D,"Yes")="Yes",_xlfn.XLOOKUP("Service_Any_OR_RangeGt1000",'Scoring_Config'!$A:$A,'Scoring_Config'!$C:$C,10),0),0)+IF(LEFT(AH1328,4)="True",IF(_xlfn.XLOOKUP("App_Any_OR_RangeGt1000",'Scoring_Config'!$A:$A,'Scoring_Config'!$D:$D,"Yes")="Yes",_xlfn.XLOOKUP("App_Any_OR_RangeGt1000",'Scoring_Config'!$A:$A,'Scoring_Config'!$C:$C,10),0),0)+IF(LEFT(AI1328,4)="True",IF(_xlfn.XLOOKUP("Service_Insecure_Match",'Scoring_Config'!$A:$A,'Scoring_Config'!$D:$D,"Yes")="Yes",_xlfn.XLOOKUP("Service_Insecure_Match",'Scoring_Config'!$A:$A,'Scoring_Config'!$C:$C,5),0),0)+IF(LEFT(AJ1328,4)="True",IF(_xlfn.XLOOKUP("Risky_Inbound",'Scoring_Config'!$A:$A,'Scoring_Config'!$D:$D,"Yes")="Yes",_xlfn.XLOOKUP("Risky_Inbound",'Scoring_Config'!$A:$A,'Scoring_Config'!$C:$C,50),0),0)+IF(LEFT(AK1328,4)="True",IF(_xlfn.XLOOKUP("Risky_Outbound",'Scoring_Config'!$A:$A,'Scoring_Config'!$D:$D,"Yes")="Yes",_xlfn.XLOOKUP("Risky_Outbound",'Scoring_Config'!$A:$A,'Scoring_Config'!$C:$C,25),0),0)+IF(LEFT(AZ1328,4)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1328,FIND(",",AL1328)+1,100)),0)+IF(LEFT(AM1328,4)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1328,FIND(",",AN1328)+1,100)),0)+IF(_xlfn.XLOOKUP("Profile_Scoring",'Scoring_Config'!$A:$A,'Scoring_Config'!$D:$D,"Yes")="Yes",VALUE(MID(AO1328,FIND(",",AO1328)+1,100)),0)+IF(_xlfn.XLOOKUP("Options_Scoring",'Scoring_Config'!$A:$A,'Scoring_Config'!$D:$D,"Yes")="Yes",VALUE(MID(AP1328,FIND(",",AP1328)+1,100)),0)))</f>
        <v>0</v>
      </c>
      <c r="AY1328" t="s">
        <v>6710</v>
      </c>
      <c r="AZ1328" cm="1">
        <f t="array" ref="AZ1328">IF(TRUE,"True," &amp; IF(_xlfn.XLOOKUP("Migrate_Insecure",'Scoring_Config'!$A:$A,'Scoring_Config'!$D:$D,"Yes")="Yes",_xlfn.XLOOKUP("Migrate_Insecure",'Scoring_Config'!$A:$A,'Scoring_Config'!$C:$C,10),0),"False,0")</f>
        <v>0</v>
      </c>
    </row>
    <row r="1329" spans="1:52">
      <c r="A1329" t="s">
        <v>1979</v>
      </c>
      <c r="B1329" t="s">
        <v>3301</v>
      </c>
      <c r="C1329" t="s">
        <v>3542</v>
      </c>
      <c r="D1329" t="s">
        <v>3545</v>
      </c>
      <c r="E1329" t="s">
        <v>3563</v>
      </c>
      <c r="F1329" t="s">
        <v>3576</v>
      </c>
      <c r="G1329" t="s">
        <v>695</v>
      </c>
      <c r="H1329" t="s">
        <v>174</v>
      </c>
      <c r="I1329" t="s">
        <v>3988</v>
      </c>
      <c r="J1329" t="s">
        <v>1251</v>
      </c>
      <c r="K1329" t="s">
        <v>174</v>
      </c>
      <c r="L1329" t="s">
        <v>1595</v>
      </c>
      <c r="M1329" t="s">
        <v>1974</v>
      </c>
      <c r="N1329" t="s">
        <v>4315</v>
      </c>
      <c r="O1329" t="s">
        <v>4319</v>
      </c>
      <c r="P1329" t="s">
        <v>4321</v>
      </c>
      <c r="Q1329" t="s">
        <v>5246</v>
      </c>
      <c r="R1329" t="s">
        <v>5437</v>
      </c>
      <c r="S1329" t="s">
        <v>5550</v>
      </c>
      <c r="T1329" t="s">
        <v>5896</v>
      </c>
      <c r="U1329" t="s">
        <v>6598</v>
      </c>
      <c r="Y1329" cm="1">
        <f t="array" ref="Y1329">IF(FALSE,"True," &amp; IF(_xlfn.XLOOKUP("Src_IsAny",'Scoring_Config'!$A:$A,'Scoring_Config'!$D:$D,"Yes")="Yes",_xlfn.XLOOKUP("Src_IsAny",'Scoring_Config'!$A:$A,'Scoring_Config'!$C:$C,10),0),"False,0")</f>
        <v>0</v>
      </c>
      <c r="Z1329" cm="1">
        <f t="array" ref="Z1329">IF(FALSE,"True," &amp; IF(_xlfn.XLOOKUP("Src_CIDR_Le_16",'Scoring_Config'!$A:$A,'Scoring_Config'!$D:$D,"Yes")="Yes",_xlfn.XLOOKUP("Src_CIDR_Le_16",'Scoring_Config'!$A:$A,'Scoring_Config'!$C:$C,10),0),"False,0")</f>
        <v>0</v>
      </c>
      <c r="AA1329" cm="1">
        <f t="array" ref="AA1329">IF(FALSE,"True," &amp; IF(_xlfn.XLOOKUP("Src_CIDR_17_22",'Scoring_Config'!$A:$A,'Scoring_Config'!$D:$D,"Yes")="Yes",_xlfn.XLOOKUP("Src_CIDR_17_22",'Scoring_Config'!$A:$A,'Scoring_Config'!$C:$C,5),0),"False,0")</f>
        <v>0</v>
      </c>
      <c r="AB1329" cm="1">
        <f t="array" ref="AB1329">IF(FALSE,"True," &amp; IF(_xlfn.XLOOKUP("Dst_IsAny",'Scoring_Config'!$A:$A,'Scoring_Config'!$D:$D,"Yes")="Yes",_xlfn.XLOOKUP("Dst_IsAny",'Scoring_Config'!$A:$A,'Scoring_Config'!$C:$C,10),0),"False,0")</f>
        <v>0</v>
      </c>
      <c r="AC1329" cm="1">
        <f t="array" ref="AC1329">IF(FALSE,"True," &amp; IF(_xlfn.XLOOKUP("Dst_CIDR_Le_16",'Scoring_Config'!$A:$A,'Scoring_Config'!$D:$D,"Yes")="Yes",_xlfn.XLOOKUP("Dst_CIDR_Le_16",'Scoring_Config'!$A:$A,'Scoring_Config'!$C:$C,10),0),"False,0")</f>
        <v>0</v>
      </c>
      <c r="AD1329" cm="1">
        <f t="array" ref="AD1329">IF(FALSE,"True," &amp; IF(_xlfn.XLOOKUP("Dst_CIDR_17_22",'Scoring_Config'!$A:$A,'Scoring_Config'!$D:$D,"Yes")="Yes",_xlfn.XLOOKUP("Dst_CIDR_17_22",'Scoring_Config'!$A:$A,'Scoring_Config'!$C:$C,5),0),"False,0")</f>
        <v>0</v>
      </c>
      <c r="AE1329" cm="1">
        <f t="array" ref="AE1329">IF(FALSE,"True," &amp; IF(_xlfn.XLOOKUP("SrcZone_IsAny",'Scoring_Config'!$A:$A,'Scoring_Config'!$D:$D,"Yes")="Yes",_xlfn.XLOOKUP("SrcZone_IsAny",'Scoring_Config'!$A:$A,'Scoring_Config'!$C:$C,10),0),"False,0")</f>
        <v>0</v>
      </c>
      <c r="AF1329" cm="1">
        <f t="array" ref="AF1329">IF(FALSE,"True," &amp; IF(_xlfn.XLOOKUP("DstZone_IsAny",'Scoring_Config'!$A:$A,'Scoring_Config'!$D:$D,"Yes")="Yes",_xlfn.XLOOKUP("DstZone_IsAny",'Scoring_Config'!$A:$A,'Scoring_Config'!$C:$C,10),0),"False,0")</f>
        <v>0</v>
      </c>
      <c r="AG1329" cm="1">
        <f t="array" ref="AG132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29" cm="1">
        <f t="array" ref="AH1329">IF(TRUE,"True," &amp; IF(_xlfn.XLOOKUP("App_Any_OR_RangeGt1000",'Scoring_Config'!$A:$A,'Scoring_Config'!$D:$D,"Yes")="Yes",_xlfn.XLOOKUP("App_Any_OR_RangeGt1000",'Scoring_Config'!$A:$A,'Scoring_Config'!$C:$C,10),0),"False,0")</f>
        <v>0</v>
      </c>
      <c r="AI1329" cm="1">
        <f t="array" ref="AI1329">IF(TRUE,"True," &amp; IF(_xlfn.XLOOKUP("Service_Insecure_Match",'Scoring_Config'!$A:$A,'Scoring_Config'!$D:$D,"Yes")="Yes",_xlfn.XLOOKUP("Service_Insecure_Match",'Scoring_Config'!$A:$A,'Scoring_Config'!$C:$C,5),0),"False,0")</f>
        <v>0</v>
      </c>
      <c r="AJ1329" cm="1">
        <f t="array" ref="AJ1329">IF(FALSE,"True," &amp; IF(_xlfn.XLOOKUP("Risky_Inbound",'Scoring_Config'!$A:$A,'Scoring_Config'!$D:$D,"Yes")="Yes",_xlfn.XLOOKUP("Risky_Inbound",'Scoring_Config'!$A:$A,'Scoring_Config'!$C:$C,50),0),"False,0")</f>
        <v>0</v>
      </c>
      <c r="AK1329" cm="1">
        <f t="array" ref="AK1329">IF(FALSE,"True," &amp; IF(_xlfn.XLOOKUP("Risky_Outbound",'Scoring_Config'!$A:$A,'Scoring_Config'!$D:$D,"Yes")="Yes",_xlfn.XLOOKUP("Risky_Outbound",'Scoring_Config'!$A:$A,'Scoring_Config'!$C:$C,25),0),"False,0")</f>
        <v>0</v>
      </c>
      <c r="AL1329" t="s">
        <v>6700</v>
      </c>
      <c r="AM1329" cm="1">
        <f t="array" ref="AM132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29" t="s">
        <v>6697</v>
      </c>
      <c r="AO1329" t="s">
        <v>6697</v>
      </c>
      <c r="AP1329" t="s">
        <v>6697</v>
      </c>
      <c r="AQ1329" cm="1">
        <f t="array" ref="AQ1329">IF(FALSE,"True," &amp; IF(_xlfn.XLOOKUP("Service_IsAny",'Scoring_Config'!$A:$A,'Scoring_Config'!$D:$D,"Yes")="Yes",_xlfn.XLOOKUP("Service_IsAny",'Scoring_Config'!$A:$A,'Scoring_Config'!$C:$C,0),0),"False,0")</f>
        <v>0</v>
      </c>
      <c r="AR1329">
        <v>3</v>
      </c>
      <c r="AS1329" cm="1">
        <f t="array" ref="AS1329">IF(FALSE,"True," &amp; IF(_xlfn.XLOOKUP("Service_RangeGt1000",'Scoring_Config'!$A:$A,'Scoring_Config'!$D:$D,"Yes")="Yes",_xlfn.XLOOKUP("Service_RangeGt1000",'Scoring_Config'!$A:$A,'Scoring_Config'!$C:$C,0),0),"False,0")</f>
        <v>0</v>
      </c>
      <c r="AT1329" cm="1">
        <f t="array" ref="AT1329">IF(TRUE,"True," &amp; IF(_xlfn.XLOOKUP("App_IsAny",'Scoring_Config'!$A:$A,'Scoring_Config'!$D:$D,"Yes")="Yes",_xlfn.XLOOKUP("App_IsAny",'Scoring_Config'!$A:$A,'Scoring_Config'!$C:$C,0),0),"False,0")</f>
        <v>0</v>
      </c>
      <c r="AU1329">
        <v>65535</v>
      </c>
      <c r="AV1329" cm="1">
        <f t="array" ref="AV1329">IF(TRUE,"True," &amp; IF(_xlfn.XLOOKUP("App_RangeGt1000",'Scoring_Config'!$A:$A,'Scoring_Config'!$D:$D,"Yes")="Yes",_xlfn.XLOOKUP("App_RangeGt1000",'Scoring_Config'!$A:$A,'Scoring_Config'!$C:$C,0),0),"False,0")</f>
        <v>0</v>
      </c>
      <c r="AW1329" cm="1">
        <f t="array" ref="AW1329">IF(FALSE,"True," &amp; IF(_xlfn.XLOOKUP("Action_IsDenyOrDrop",'Scoring_Config'!$A:$A,'Scoring_Config'!$D:$D,"Yes")="Yes",_xlfn.XLOOKUP("Action_IsDenyOrDrop",'Scoring_Config'!$A:$A,'Scoring_Config'!$C:$C,0),0),"False,0")</f>
        <v>0</v>
      </c>
      <c r="AX1329" cm="1">
        <f t="array" ref="AX1329">IF(LEFT(AW1329,4)="True",0,(IF(LEFT(Y1329,4)="True",IF(_xlfn.XLOOKUP("Src_IsAny",'Scoring_Config'!$A:$A,'Scoring_Config'!$D:$D,"Yes")="Yes",_xlfn.XLOOKUP("Src_IsAny",'Scoring_Config'!$A:$A,'Scoring_Config'!$C:$C,10),0),0)+IF(LEFT(Z1329,4)="True",IF(_xlfn.XLOOKUP("Src_CIDR_Le_16",'Scoring_Config'!$A:$A,'Scoring_Config'!$D:$D,"Yes")="Yes",_xlfn.XLOOKUP("Src_CIDR_Le_16",'Scoring_Config'!$A:$A,'Scoring_Config'!$C:$C,10),0),0)+IF(LEFT(AA1329,4)="True",IF(_xlfn.XLOOKUP("Src_CIDR_17_22",'Scoring_Config'!$A:$A,'Scoring_Config'!$D:$D,"Yes")="Yes",_xlfn.XLOOKUP("Src_CIDR_17_22",'Scoring_Config'!$A:$A,'Scoring_Config'!$C:$C,5),0),0)+IF(LEFT(AB1329,4)="True",IF(_xlfn.XLOOKUP("Dst_IsAny",'Scoring_Config'!$A:$A,'Scoring_Config'!$D:$D,"Yes")="Yes",_xlfn.XLOOKUP("Dst_IsAny",'Scoring_Config'!$A:$A,'Scoring_Config'!$C:$C,10),0),0)+IF(LEFT(AC1329,4)="True",IF(_xlfn.XLOOKUP("Dst_CIDR_Le_16",'Scoring_Config'!$A:$A,'Scoring_Config'!$D:$D,"Yes")="Yes",_xlfn.XLOOKUP("Dst_CIDR_Le_16",'Scoring_Config'!$A:$A,'Scoring_Config'!$C:$C,10),0),0)+IF(LEFT(AD1329,4)="True",IF(_xlfn.XLOOKUP("Dst_CIDR_17_22",'Scoring_Config'!$A:$A,'Scoring_Config'!$D:$D,"Yes")="Yes",_xlfn.XLOOKUP("Dst_CIDR_17_22",'Scoring_Config'!$A:$A,'Scoring_Config'!$C:$C,5),0),0)+IF(LEFT(AE1329,4)="True",IF(_xlfn.XLOOKUP("SrcZone_IsAny",'Scoring_Config'!$A:$A,'Scoring_Config'!$D:$D,"Yes")="Yes",_xlfn.XLOOKUP("SrcZone_IsAny",'Scoring_Config'!$A:$A,'Scoring_Config'!$C:$C,10),0),0)+IF(LEFT(AF1329,4)="True",IF(_xlfn.XLOOKUP("DstZone_IsAny",'Scoring_Config'!$A:$A,'Scoring_Config'!$D:$D,"Yes")="Yes",_xlfn.XLOOKUP("DstZone_IsAny",'Scoring_Config'!$A:$A,'Scoring_Config'!$C:$C,10),0),0)+IF(LEFT(AG1329,4)="True",IF(_xlfn.XLOOKUP("Service_Any_OR_RangeGt1000",'Scoring_Config'!$A:$A,'Scoring_Config'!$D:$D,"Yes")="Yes",_xlfn.XLOOKUP("Service_Any_OR_RangeGt1000",'Scoring_Config'!$A:$A,'Scoring_Config'!$C:$C,10),0),0)+IF(LEFT(AH1329,4)="True",IF(_xlfn.XLOOKUP("App_Any_OR_RangeGt1000",'Scoring_Config'!$A:$A,'Scoring_Config'!$D:$D,"Yes")="Yes",_xlfn.XLOOKUP("App_Any_OR_RangeGt1000",'Scoring_Config'!$A:$A,'Scoring_Config'!$C:$C,10),0),0)+IF(LEFT(AI1329,4)="True",IF(_xlfn.XLOOKUP("Service_Insecure_Match",'Scoring_Config'!$A:$A,'Scoring_Config'!$D:$D,"Yes")="Yes",_xlfn.XLOOKUP("Service_Insecure_Match",'Scoring_Config'!$A:$A,'Scoring_Config'!$C:$C,5),0),0)+IF(LEFT(AJ1329,4)="True",IF(_xlfn.XLOOKUP("Risky_Inbound",'Scoring_Config'!$A:$A,'Scoring_Config'!$D:$D,"Yes")="Yes",_xlfn.XLOOKUP("Risky_Inbound",'Scoring_Config'!$A:$A,'Scoring_Config'!$C:$C,50),0),0)+IF(LEFT(AK1329,4)="True",IF(_xlfn.XLOOKUP("Risky_Outbound",'Scoring_Config'!$A:$A,'Scoring_Config'!$D:$D,"Yes")="Yes",_xlfn.XLOOKUP("Risky_Outbound",'Scoring_Config'!$A:$A,'Scoring_Config'!$C:$C,25),0),0)+IF(LEFT(AZ1329,4)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1329,FIND(",",AL1329)+1,100)),0)+IF(LEFT(AM1329,4)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1329,FIND(",",AN1329)+1,100)),0)+IF(_xlfn.XLOOKUP("Profile_Scoring",'Scoring_Config'!$A:$A,'Scoring_Config'!$D:$D,"Yes")="Yes",VALUE(MID(AO1329,FIND(",",AO1329)+1,100)),0)+IF(_xlfn.XLOOKUP("Options_Scoring",'Scoring_Config'!$A:$A,'Scoring_Config'!$D:$D,"Yes")="Yes",VALUE(MID(AP1329,FIND(",",AP1329)+1,100)),0)))</f>
        <v>0</v>
      </c>
      <c r="AY1329" t="s">
        <v>6710</v>
      </c>
      <c r="AZ1329" cm="1">
        <f t="array" ref="AZ1329">IF(TRUE,"True," &amp; IF(_xlfn.XLOOKUP("Migrate_Insecure",'Scoring_Config'!$A:$A,'Scoring_Config'!$D:$D,"Yes")="Yes",_xlfn.XLOOKUP("Migrate_Insecure",'Scoring_Config'!$A:$A,'Scoring_Config'!$C:$C,10),0),"False,0")</f>
        <v>0</v>
      </c>
    </row>
    <row r="1330" spans="1:52">
      <c r="A1330" t="s">
        <v>1979</v>
      </c>
      <c r="B1330" t="s">
        <v>3302</v>
      </c>
      <c r="C1330" t="s">
        <v>3542</v>
      </c>
      <c r="D1330" t="s">
        <v>3545</v>
      </c>
      <c r="E1330" t="s">
        <v>3563</v>
      </c>
      <c r="F1330" t="s">
        <v>3576</v>
      </c>
      <c r="G1330" t="s">
        <v>696</v>
      </c>
      <c r="H1330" t="s">
        <v>174</v>
      </c>
      <c r="I1330" t="s">
        <v>3986</v>
      </c>
      <c r="J1330" t="s">
        <v>1252</v>
      </c>
      <c r="K1330" t="s">
        <v>174</v>
      </c>
      <c r="L1330" t="s">
        <v>1595</v>
      </c>
      <c r="M1330" t="s">
        <v>1974</v>
      </c>
      <c r="N1330" t="s">
        <v>4315</v>
      </c>
      <c r="O1330" t="s">
        <v>4319</v>
      </c>
      <c r="P1330" t="s">
        <v>4321</v>
      </c>
      <c r="Q1330" t="s">
        <v>5247</v>
      </c>
      <c r="R1330" t="s">
        <v>5441</v>
      </c>
      <c r="S1330" t="s">
        <v>5492</v>
      </c>
      <c r="T1330" t="s">
        <v>5896</v>
      </c>
      <c r="U1330" t="s">
        <v>6598</v>
      </c>
      <c r="Y1330" cm="1">
        <f t="array" ref="Y1330">IF(FALSE,"True," &amp; IF(_xlfn.XLOOKUP("Src_IsAny",'Scoring_Config'!$A:$A,'Scoring_Config'!$D:$D,"Yes")="Yes",_xlfn.XLOOKUP("Src_IsAny",'Scoring_Config'!$A:$A,'Scoring_Config'!$C:$C,10),0),"False,0")</f>
        <v>0</v>
      </c>
      <c r="Z1330" cm="1">
        <f t="array" ref="Z1330">IF(FALSE,"True," &amp; IF(_xlfn.XLOOKUP("Src_CIDR_Le_16",'Scoring_Config'!$A:$A,'Scoring_Config'!$D:$D,"Yes")="Yes",_xlfn.XLOOKUP("Src_CIDR_Le_16",'Scoring_Config'!$A:$A,'Scoring_Config'!$C:$C,10),0),"False,0")</f>
        <v>0</v>
      </c>
      <c r="AA1330" cm="1">
        <f t="array" ref="AA1330">IF(FALSE,"True," &amp; IF(_xlfn.XLOOKUP("Src_CIDR_17_22",'Scoring_Config'!$A:$A,'Scoring_Config'!$D:$D,"Yes")="Yes",_xlfn.XLOOKUP("Src_CIDR_17_22",'Scoring_Config'!$A:$A,'Scoring_Config'!$C:$C,5),0),"False,0")</f>
        <v>0</v>
      </c>
      <c r="AB1330" cm="1">
        <f t="array" ref="AB1330">IF(FALSE,"True," &amp; IF(_xlfn.XLOOKUP("Dst_IsAny",'Scoring_Config'!$A:$A,'Scoring_Config'!$D:$D,"Yes")="Yes",_xlfn.XLOOKUP("Dst_IsAny",'Scoring_Config'!$A:$A,'Scoring_Config'!$C:$C,10),0),"False,0")</f>
        <v>0</v>
      </c>
      <c r="AC1330" cm="1">
        <f t="array" ref="AC1330">IF(FALSE,"True," &amp; IF(_xlfn.XLOOKUP("Dst_CIDR_Le_16",'Scoring_Config'!$A:$A,'Scoring_Config'!$D:$D,"Yes")="Yes",_xlfn.XLOOKUP("Dst_CIDR_Le_16",'Scoring_Config'!$A:$A,'Scoring_Config'!$C:$C,10),0),"False,0")</f>
        <v>0</v>
      </c>
      <c r="AD1330" cm="1">
        <f t="array" ref="AD1330">IF(FALSE,"True," &amp; IF(_xlfn.XLOOKUP("Dst_CIDR_17_22",'Scoring_Config'!$A:$A,'Scoring_Config'!$D:$D,"Yes")="Yes",_xlfn.XLOOKUP("Dst_CIDR_17_22",'Scoring_Config'!$A:$A,'Scoring_Config'!$C:$C,5),0),"False,0")</f>
        <v>0</v>
      </c>
      <c r="AE1330" cm="1">
        <f t="array" ref="AE1330">IF(FALSE,"True," &amp; IF(_xlfn.XLOOKUP("SrcZone_IsAny",'Scoring_Config'!$A:$A,'Scoring_Config'!$D:$D,"Yes")="Yes",_xlfn.XLOOKUP("SrcZone_IsAny",'Scoring_Config'!$A:$A,'Scoring_Config'!$C:$C,10),0),"False,0")</f>
        <v>0</v>
      </c>
      <c r="AF1330" cm="1">
        <f t="array" ref="AF1330">IF(FALSE,"True," &amp; IF(_xlfn.XLOOKUP("DstZone_IsAny",'Scoring_Config'!$A:$A,'Scoring_Config'!$D:$D,"Yes")="Yes",_xlfn.XLOOKUP("DstZone_IsAny",'Scoring_Config'!$A:$A,'Scoring_Config'!$C:$C,10),0),"False,0")</f>
        <v>0</v>
      </c>
      <c r="AG1330" cm="1">
        <f t="array" ref="AG133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30" cm="1">
        <f t="array" ref="AH1330">IF(TRUE,"True," &amp; IF(_xlfn.XLOOKUP("App_Any_OR_RangeGt1000",'Scoring_Config'!$A:$A,'Scoring_Config'!$D:$D,"Yes")="Yes",_xlfn.XLOOKUP("App_Any_OR_RangeGt1000",'Scoring_Config'!$A:$A,'Scoring_Config'!$C:$C,10),0),"False,0")</f>
        <v>0</v>
      </c>
      <c r="AI1330" cm="1">
        <f t="array" ref="AI1330">IF(TRUE,"True," &amp; IF(_xlfn.XLOOKUP("Service_Insecure_Match",'Scoring_Config'!$A:$A,'Scoring_Config'!$D:$D,"Yes")="Yes",_xlfn.XLOOKUP("Service_Insecure_Match",'Scoring_Config'!$A:$A,'Scoring_Config'!$C:$C,5),0),"False,0")</f>
        <v>0</v>
      </c>
      <c r="AJ1330" cm="1">
        <f t="array" ref="AJ1330">IF(FALSE,"True," &amp; IF(_xlfn.XLOOKUP("Risky_Inbound",'Scoring_Config'!$A:$A,'Scoring_Config'!$D:$D,"Yes")="Yes",_xlfn.XLOOKUP("Risky_Inbound",'Scoring_Config'!$A:$A,'Scoring_Config'!$C:$C,50),0),"False,0")</f>
        <v>0</v>
      </c>
      <c r="AK1330" cm="1">
        <f t="array" ref="AK1330">IF(FALSE,"True," &amp; IF(_xlfn.XLOOKUP("Risky_Outbound",'Scoring_Config'!$A:$A,'Scoring_Config'!$D:$D,"Yes")="Yes",_xlfn.XLOOKUP("Risky_Outbound",'Scoring_Config'!$A:$A,'Scoring_Config'!$C:$C,25),0),"False,0")</f>
        <v>0</v>
      </c>
      <c r="AL1330" t="s">
        <v>6700</v>
      </c>
      <c r="AM1330" cm="1">
        <f t="array" ref="AM133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30" t="s">
        <v>6697</v>
      </c>
      <c r="AO1330" t="s">
        <v>6697</v>
      </c>
      <c r="AP1330" t="s">
        <v>6697</v>
      </c>
      <c r="AQ1330" cm="1">
        <f t="array" ref="AQ1330">IF(FALSE,"True," &amp; IF(_xlfn.XLOOKUP("Service_IsAny",'Scoring_Config'!$A:$A,'Scoring_Config'!$D:$D,"Yes")="Yes",_xlfn.XLOOKUP("Service_IsAny",'Scoring_Config'!$A:$A,'Scoring_Config'!$C:$C,0),0),"False,0")</f>
        <v>0</v>
      </c>
      <c r="AR1330">
        <v>3</v>
      </c>
      <c r="AS1330" cm="1">
        <f t="array" ref="AS1330">IF(FALSE,"True," &amp; IF(_xlfn.XLOOKUP("Service_RangeGt1000",'Scoring_Config'!$A:$A,'Scoring_Config'!$D:$D,"Yes")="Yes",_xlfn.XLOOKUP("Service_RangeGt1000",'Scoring_Config'!$A:$A,'Scoring_Config'!$C:$C,0),0),"False,0")</f>
        <v>0</v>
      </c>
      <c r="AT1330" cm="1">
        <f t="array" ref="AT1330">IF(TRUE,"True," &amp; IF(_xlfn.XLOOKUP("App_IsAny",'Scoring_Config'!$A:$A,'Scoring_Config'!$D:$D,"Yes")="Yes",_xlfn.XLOOKUP("App_IsAny",'Scoring_Config'!$A:$A,'Scoring_Config'!$C:$C,0),0),"False,0")</f>
        <v>0</v>
      </c>
      <c r="AU1330">
        <v>65535</v>
      </c>
      <c r="AV1330" cm="1">
        <f t="array" ref="AV1330">IF(TRUE,"True," &amp; IF(_xlfn.XLOOKUP("App_RangeGt1000",'Scoring_Config'!$A:$A,'Scoring_Config'!$D:$D,"Yes")="Yes",_xlfn.XLOOKUP("App_RangeGt1000",'Scoring_Config'!$A:$A,'Scoring_Config'!$C:$C,0),0),"False,0")</f>
        <v>0</v>
      </c>
      <c r="AW1330" cm="1">
        <f t="array" ref="AW1330">IF(FALSE,"True," &amp; IF(_xlfn.XLOOKUP("Action_IsDenyOrDrop",'Scoring_Config'!$A:$A,'Scoring_Config'!$D:$D,"Yes")="Yes",_xlfn.XLOOKUP("Action_IsDenyOrDrop",'Scoring_Config'!$A:$A,'Scoring_Config'!$C:$C,0),0),"False,0")</f>
        <v>0</v>
      </c>
      <c r="AX1330" cm="1">
        <f t="array" ref="AX1330">IF(LEFT(AW1330,4)="True",0,(IF(LEFT(Y1330,4)="True",IF(_xlfn.XLOOKUP("Src_IsAny",'Scoring_Config'!$A:$A,'Scoring_Config'!$D:$D,"Yes")="Yes",_xlfn.XLOOKUP("Src_IsAny",'Scoring_Config'!$A:$A,'Scoring_Config'!$C:$C,10),0),0)+IF(LEFT(Z1330,4)="True",IF(_xlfn.XLOOKUP("Src_CIDR_Le_16",'Scoring_Config'!$A:$A,'Scoring_Config'!$D:$D,"Yes")="Yes",_xlfn.XLOOKUP("Src_CIDR_Le_16",'Scoring_Config'!$A:$A,'Scoring_Config'!$C:$C,10),0),0)+IF(LEFT(AA1330,4)="True",IF(_xlfn.XLOOKUP("Src_CIDR_17_22",'Scoring_Config'!$A:$A,'Scoring_Config'!$D:$D,"Yes")="Yes",_xlfn.XLOOKUP("Src_CIDR_17_22",'Scoring_Config'!$A:$A,'Scoring_Config'!$C:$C,5),0),0)+IF(LEFT(AB1330,4)="True",IF(_xlfn.XLOOKUP("Dst_IsAny",'Scoring_Config'!$A:$A,'Scoring_Config'!$D:$D,"Yes")="Yes",_xlfn.XLOOKUP("Dst_IsAny",'Scoring_Config'!$A:$A,'Scoring_Config'!$C:$C,10),0),0)+IF(LEFT(AC1330,4)="True",IF(_xlfn.XLOOKUP("Dst_CIDR_Le_16",'Scoring_Config'!$A:$A,'Scoring_Config'!$D:$D,"Yes")="Yes",_xlfn.XLOOKUP("Dst_CIDR_Le_16",'Scoring_Config'!$A:$A,'Scoring_Config'!$C:$C,10),0),0)+IF(LEFT(AD1330,4)="True",IF(_xlfn.XLOOKUP("Dst_CIDR_17_22",'Scoring_Config'!$A:$A,'Scoring_Config'!$D:$D,"Yes")="Yes",_xlfn.XLOOKUP("Dst_CIDR_17_22",'Scoring_Config'!$A:$A,'Scoring_Config'!$C:$C,5),0),0)+IF(LEFT(AE1330,4)="True",IF(_xlfn.XLOOKUP("SrcZone_IsAny",'Scoring_Config'!$A:$A,'Scoring_Config'!$D:$D,"Yes")="Yes",_xlfn.XLOOKUP("SrcZone_IsAny",'Scoring_Config'!$A:$A,'Scoring_Config'!$C:$C,10),0),0)+IF(LEFT(AF1330,4)="True",IF(_xlfn.XLOOKUP("DstZone_IsAny",'Scoring_Config'!$A:$A,'Scoring_Config'!$D:$D,"Yes")="Yes",_xlfn.XLOOKUP("DstZone_IsAny",'Scoring_Config'!$A:$A,'Scoring_Config'!$C:$C,10),0),0)+IF(LEFT(AG1330,4)="True",IF(_xlfn.XLOOKUP("Service_Any_OR_RangeGt1000",'Scoring_Config'!$A:$A,'Scoring_Config'!$D:$D,"Yes")="Yes",_xlfn.XLOOKUP("Service_Any_OR_RangeGt1000",'Scoring_Config'!$A:$A,'Scoring_Config'!$C:$C,10),0),0)+IF(LEFT(AH1330,4)="True",IF(_xlfn.XLOOKUP("App_Any_OR_RangeGt1000",'Scoring_Config'!$A:$A,'Scoring_Config'!$D:$D,"Yes")="Yes",_xlfn.XLOOKUP("App_Any_OR_RangeGt1000",'Scoring_Config'!$A:$A,'Scoring_Config'!$C:$C,10),0),0)+IF(LEFT(AI1330,4)="True",IF(_xlfn.XLOOKUP("Service_Insecure_Match",'Scoring_Config'!$A:$A,'Scoring_Config'!$D:$D,"Yes")="Yes",_xlfn.XLOOKUP("Service_Insecure_Match",'Scoring_Config'!$A:$A,'Scoring_Config'!$C:$C,5),0),0)+IF(LEFT(AJ1330,4)="True",IF(_xlfn.XLOOKUP("Risky_Inbound",'Scoring_Config'!$A:$A,'Scoring_Config'!$D:$D,"Yes")="Yes",_xlfn.XLOOKUP("Risky_Inbound",'Scoring_Config'!$A:$A,'Scoring_Config'!$C:$C,50),0),0)+IF(LEFT(AK1330,4)="True",IF(_xlfn.XLOOKUP("Risky_Outbound",'Scoring_Config'!$A:$A,'Scoring_Config'!$D:$D,"Yes")="Yes",_xlfn.XLOOKUP("Risky_Outbound",'Scoring_Config'!$A:$A,'Scoring_Config'!$C:$C,25),0),0)+IF(LEFT(AZ1330,4)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1330,FIND(",",AL1330)+1,100)),0)+IF(LEFT(AM1330,4)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1330,FIND(",",AN1330)+1,100)),0)+IF(_xlfn.XLOOKUP("Profile_Scoring",'Scoring_Config'!$A:$A,'Scoring_Config'!$D:$D,"Yes")="Yes",VALUE(MID(AO1330,FIND(",",AO1330)+1,100)),0)+IF(_xlfn.XLOOKUP("Options_Scoring",'Scoring_Config'!$A:$A,'Scoring_Config'!$D:$D,"Yes")="Yes",VALUE(MID(AP1330,FIND(",",AP1330)+1,100)),0)))</f>
        <v>0</v>
      </c>
      <c r="AY1330" t="s">
        <v>6710</v>
      </c>
      <c r="AZ1330" cm="1">
        <f t="array" ref="AZ1330">IF(TRUE,"True," &amp; IF(_xlfn.XLOOKUP("Migrate_Insecure",'Scoring_Config'!$A:$A,'Scoring_Config'!$D:$D,"Yes")="Yes",_xlfn.XLOOKUP("Migrate_Insecure",'Scoring_Config'!$A:$A,'Scoring_Config'!$C:$C,10),0),"False,0")</f>
        <v>0</v>
      </c>
    </row>
    <row r="1331" spans="1:52">
      <c r="A1331" t="s">
        <v>1979</v>
      </c>
      <c r="B1331" t="s">
        <v>3303</v>
      </c>
      <c r="C1331" t="s">
        <v>3542</v>
      </c>
      <c r="D1331" t="s">
        <v>3545</v>
      </c>
      <c r="E1331" t="s">
        <v>3563</v>
      </c>
      <c r="F1331" t="s">
        <v>3576</v>
      </c>
      <c r="G1331" t="s">
        <v>697</v>
      </c>
      <c r="H1331" t="s">
        <v>174</v>
      </c>
      <c r="I1331" t="s">
        <v>3990</v>
      </c>
      <c r="J1331" t="s">
        <v>1253</v>
      </c>
      <c r="K1331" t="s">
        <v>174</v>
      </c>
      <c r="L1331" t="s">
        <v>1595</v>
      </c>
      <c r="M1331" t="s">
        <v>1974</v>
      </c>
      <c r="N1331" t="s">
        <v>4315</v>
      </c>
      <c r="O1331" t="s">
        <v>4319</v>
      </c>
      <c r="P1331" t="s">
        <v>4321</v>
      </c>
      <c r="Q1331" t="s">
        <v>5248</v>
      </c>
      <c r="R1331" t="s">
        <v>5440</v>
      </c>
      <c r="S1331" t="s">
        <v>5484</v>
      </c>
      <c r="T1331" t="s">
        <v>5896</v>
      </c>
      <c r="U1331" t="s">
        <v>6598</v>
      </c>
      <c r="Y1331" cm="1">
        <f t="array" ref="Y1331">IF(FALSE,"True," &amp; IF(_xlfn.XLOOKUP("Src_IsAny",'Scoring_Config'!$A:$A,'Scoring_Config'!$D:$D,"Yes")="Yes",_xlfn.XLOOKUP("Src_IsAny",'Scoring_Config'!$A:$A,'Scoring_Config'!$C:$C,10),0),"False,0")</f>
        <v>0</v>
      </c>
      <c r="Z1331" cm="1">
        <f t="array" ref="Z1331">IF(FALSE,"True," &amp; IF(_xlfn.XLOOKUP("Src_CIDR_Le_16",'Scoring_Config'!$A:$A,'Scoring_Config'!$D:$D,"Yes")="Yes",_xlfn.XLOOKUP("Src_CIDR_Le_16",'Scoring_Config'!$A:$A,'Scoring_Config'!$C:$C,10),0),"False,0")</f>
        <v>0</v>
      </c>
      <c r="AA1331" cm="1">
        <f t="array" ref="AA1331">IF(FALSE,"True," &amp; IF(_xlfn.XLOOKUP("Src_CIDR_17_22",'Scoring_Config'!$A:$A,'Scoring_Config'!$D:$D,"Yes")="Yes",_xlfn.XLOOKUP("Src_CIDR_17_22",'Scoring_Config'!$A:$A,'Scoring_Config'!$C:$C,5),0),"False,0")</f>
        <v>0</v>
      </c>
      <c r="AB1331" cm="1">
        <f t="array" ref="AB1331">IF(FALSE,"True," &amp; IF(_xlfn.XLOOKUP("Dst_IsAny",'Scoring_Config'!$A:$A,'Scoring_Config'!$D:$D,"Yes")="Yes",_xlfn.XLOOKUP("Dst_IsAny",'Scoring_Config'!$A:$A,'Scoring_Config'!$C:$C,10),0),"False,0")</f>
        <v>0</v>
      </c>
      <c r="AC1331" cm="1">
        <f t="array" ref="AC1331">IF(FALSE,"True," &amp; IF(_xlfn.XLOOKUP("Dst_CIDR_Le_16",'Scoring_Config'!$A:$A,'Scoring_Config'!$D:$D,"Yes")="Yes",_xlfn.XLOOKUP("Dst_CIDR_Le_16",'Scoring_Config'!$A:$A,'Scoring_Config'!$C:$C,10),0),"False,0")</f>
        <v>0</v>
      </c>
      <c r="AD1331" cm="1">
        <f t="array" ref="AD1331">IF(FALSE,"True," &amp; IF(_xlfn.XLOOKUP("Dst_CIDR_17_22",'Scoring_Config'!$A:$A,'Scoring_Config'!$D:$D,"Yes")="Yes",_xlfn.XLOOKUP("Dst_CIDR_17_22",'Scoring_Config'!$A:$A,'Scoring_Config'!$C:$C,5),0),"False,0")</f>
        <v>0</v>
      </c>
      <c r="AE1331" cm="1">
        <f t="array" ref="AE1331">IF(FALSE,"True," &amp; IF(_xlfn.XLOOKUP("SrcZone_IsAny",'Scoring_Config'!$A:$A,'Scoring_Config'!$D:$D,"Yes")="Yes",_xlfn.XLOOKUP("SrcZone_IsAny",'Scoring_Config'!$A:$A,'Scoring_Config'!$C:$C,10),0),"False,0")</f>
        <v>0</v>
      </c>
      <c r="AF1331" cm="1">
        <f t="array" ref="AF1331">IF(FALSE,"True," &amp; IF(_xlfn.XLOOKUP("DstZone_IsAny",'Scoring_Config'!$A:$A,'Scoring_Config'!$D:$D,"Yes")="Yes",_xlfn.XLOOKUP("DstZone_IsAny",'Scoring_Config'!$A:$A,'Scoring_Config'!$C:$C,10),0),"False,0")</f>
        <v>0</v>
      </c>
      <c r="AG1331" cm="1">
        <f t="array" ref="AG133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31" cm="1">
        <f t="array" ref="AH1331">IF(TRUE,"True," &amp; IF(_xlfn.XLOOKUP("App_Any_OR_RangeGt1000",'Scoring_Config'!$A:$A,'Scoring_Config'!$D:$D,"Yes")="Yes",_xlfn.XLOOKUP("App_Any_OR_RangeGt1000",'Scoring_Config'!$A:$A,'Scoring_Config'!$C:$C,10),0),"False,0")</f>
        <v>0</v>
      </c>
      <c r="AI1331" cm="1">
        <f t="array" ref="AI1331">IF(TRUE,"True," &amp; IF(_xlfn.XLOOKUP("Service_Insecure_Match",'Scoring_Config'!$A:$A,'Scoring_Config'!$D:$D,"Yes")="Yes",_xlfn.XLOOKUP("Service_Insecure_Match",'Scoring_Config'!$A:$A,'Scoring_Config'!$C:$C,5),0),"False,0")</f>
        <v>0</v>
      </c>
      <c r="AJ1331" cm="1">
        <f t="array" ref="AJ1331">IF(FALSE,"True," &amp; IF(_xlfn.XLOOKUP("Risky_Inbound",'Scoring_Config'!$A:$A,'Scoring_Config'!$D:$D,"Yes")="Yes",_xlfn.XLOOKUP("Risky_Inbound",'Scoring_Config'!$A:$A,'Scoring_Config'!$C:$C,50),0),"False,0")</f>
        <v>0</v>
      </c>
      <c r="AK1331" cm="1">
        <f t="array" ref="AK1331">IF(FALSE,"True," &amp; IF(_xlfn.XLOOKUP("Risky_Outbound",'Scoring_Config'!$A:$A,'Scoring_Config'!$D:$D,"Yes")="Yes",_xlfn.XLOOKUP("Risky_Outbound",'Scoring_Config'!$A:$A,'Scoring_Config'!$C:$C,25),0),"False,0")</f>
        <v>0</v>
      </c>
      <c r="AL1331" t="s">
        <v>6700</v>
      </c>
      <c r="AM1331" cm="1">
        <f t="array" ref="AM133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31" t="s">
        <v>6697</v>
      </c>
      <c r="AO1331" t="s">
        <v>6697</v>
      </c>
      <c r="AP1331" t="s">
        <v>6697</v>
      </c>
      <c r="AQ1331" cm="1">
        <f t="array" ref="AQ1331">IF(FALSE,"True," &amp; IF(_xlfn.XLOOKUP("Service_IsAny",'Scoring_Config'!$A:$A,'Scoring_Config'!$D:$D,"Yes")="Yes",_xlfn.XLOOKUP("Service_IsAny",'Scoring_Config'!$A:$A,'Scoring_Config'!$C:$C,0),0),"False,0")</f>
        <v>0</v>
      </c>
      <c r="AR1331">
        <v>3</v>
      </c>
      <c r="AS1331" cm="1">
        <f t="array" ref="AS1331">IF(FALSE,"True," &amp; IF(_xlfn.XLOOKUP("Service_RangeGt1000",'Scoring_Config'!$A:$A,'Scoring_Config'!$D:$D,"Yes")="Yes",_xlfn.XLOOKUP("Service_RangeGt1000",'Scoring_Config'!$A:$A,'Scoring_Config'!$C:$C,0),0),"False,0")</f>
        <v>0</v>
      </c>
      <c r="AT1331" cm="1">
        <f t="array" ref="AT1331">IF(TRUE,"True," &amp; IF(_xlfn.XLOOKUP("App_IsAny",'Scoring_Config'!$A:$A,'Scoring_Config'!$D:$D,"Yes")="Yes",_xlfn.XLOOKUP("App_IsAny",'Scoring_Config'!$A:$A,'Scoring_Config'!$C:$C,0),0),"False,0")</f>
        <v>0</v>
      </c>
      <c r="AU1331">
        <v>65535</v>
      </c>
      <c r="AV1331" cm="1">
        <f t="array" ref="AV1331">IF(TRUE,"True," &amp; IF(_xlfn.XLOOKUP("App_RangeGt1000",'Scoring_Config'!$A:$A,'Scoring_Config'!$D:$D,"Yes")="Yes",_xlfn.XLOOKUP("App_RangeGt1000",'Scoring_Config'!$A:$A,'Scoring_Config'!$C:$C,0),0),"False,0")</f>
        <v>0</v>
      </c>
      <c r="AW1331" cm="1">
        <f t="array" ref="AW1331">IF(FALSE,"True," &amp; IF(_xlfn.XLOOKUP("Action_IsDenyOrDrop",'Scoring_Config'!$A:$A,'Scoring_Config'!$D:$D,"Yes")="Yes",_xlfn.XLOOKUP("Action_IsDenyOrDrop",'Scoring_Config'!$A:$A,'Scoring_Config'!$C:$C,0),0),"False,0")</f>
        <v>0</v>
      </c>
      <c r="AX1331" cm="1">
        <f t="array" ref="AX1331">IF(LEFT(AW1331,4)="True",0,(IF(LEFT(Y1331,4)="True",IF(_xlfn.XLOOKUP("Src_IsAny",'Scoring_Config'!$A:$A,'Scoring_Config'!$D:$D,"Yes")="Yes",_xlfn.XLOOKUP("Src_IsAny",'Scoring_Config'!$A:$A,'Scoring_Config'!$C:$C,10),0),0)+IF(LEFT(Z1331,4)="True",IF(_xlfn.XLOOKUP("Src_CIDR_Le_16",'Scoring_Config'!$A:$A,'Scoring_Config'!$D:$D,"Yes")="Yes",_xlfn.XLOOKUP("Src_CIDR_Le_16",'Scoring_Config'!$A:$A,'Scoring_Config'!$C:$C,10),0),0)+IF(LEFT(AA1331,4)="True",IF(_xlfn.XLOOKUP("Src_CIDR_17_22",'Scoring_Config'!$A:$A,'Scoring_Config'!$D:$D,"Yes")="Yes",_xlfn.XLOOKUP("Src_CIDR_17_22",'Scoring_Config'!$A:$A,'Scoring_Config'!$C:$C,5),0),0)+IF(LEFT(AB1331,4)="True",IF(_xlfn.XLOOKUP("Dst_IsAny",'Scoring_Config'!$A:$A,'Scoring_Config'!$D:$D,"Yes")="Yes",_xlfn.XLOOKUP("Dst_IsAny",'Scoring_Config'!$A:$A,'Scoring_Config'!$C:$C,10),0),0)+IF(LEFT(AC1331,4)="True",IF(_xlfn.XLOOKUP("Dst_CIDR_Le_16",'Scoring_Config'!$A:$A,'Scoring_Config'!$D:$D,"Yes")="Yes",_xlfn.XLOOKUP("Dst_CIDR_Le_16",'Scoring_Config'!$A:$A,'Scoring_Config'!$C:$C,10),0),0)+IF(LEFT(AD1331,4)="True",IF(_xlfn.XLOOKUP("Dst_CIDR_17_22",'Scoring_Config'!$A:$A,'Scoring_Config'!$D:$D,"Yes")="Yes",_xlfn.XLOOKUP("Dst_CIDR_17_22",'Scoring_Config'!$A:$A,'Scoring_Config'!$C:$C,5),0),0)+IF(LEFT(AE1331,4)="True",IF(_xlfn.XLOOKUP("SrcZone_IsAny",'Scoring_Config'!$A:$A,'Scoring_Config'!$D:$D,"Yes")="Yes",_xlfn.XLOOKUP("SrcZone_IsAny",'Scoring_Config'!$A:$A,'Scoring_Config'!$C:$C,10),0),0)+IF(LEFT(AF1331,4)="True",IF(_xlfn.XLOOKUP("DstZone_IsAny",'Scoring_Config'!$A:$A,'Scoring_Config'!$D:$D,"Yes")="Yes",_xlfn.XLOOKUP("DstZone_IsAny",'Scoring_Config'!$A:$A,'Scoring_Config'!$C:$C,10),0),0)+IF(LEFT(AG1331,4)="True",IF(_xlfn.XLOOKUP("Service_Any_OR_RangeGt1000",'Scoring_Config'!$A:$A,'Scoring_Config'!$D:$D,"Yes")="Yes",_xlfn.XLOOKUP("Service_Any_OR_RangeGt1000",'Scoring_Config'!$A:$A,'Scoring_Config'!$C:$C,10),0),0)+IF(LEFT(AH1331,4)="True",IF(_xlfn.XLOOKUP("App_Any_OR_RangeGt1000",'Scoring_Config'!$A:$A,'Scoring_Config'!$D:$D,"Yes")="Yes",_xlfn.XLOOKUP("App_Any_OR_RangeGt1000",'Scoring_Config'!$A:$A,'Scoring_Config'!$C:$C,10),0),0)+IF(LEFT(AI1331,4)="True",IF(_xlfn.XLOOKUP("Service_Insecure_Match",'Scoring_Config'!$A:$A,'Scoring_Config'!$D:$D,"Yes")="Yes",_xlfn.XLOOKUP("Service_Insecure_Match",'Scoring_Config'!$A:$A,'Scoring_Config'!$C:$C,5),0),0)+IF(LEFT(AJ1331,4)="True",IF(_xlfn.XLOOKUP("Risky_Inbound",'Scoring_Config'!$A:$A,'Scoring_Config'!$D:$D,"Yes")="Yes",_xlfn.XLOOKUP("Risky_Inbound",'Scoring_Config'!$A:$A,'Scoring_Config'!$C:$C,50),0),0)+IF(LEFT(AK1331,4)="True",IF(_xlfn.XLOOKUP("Risky_Outbound",'Scoring_Config'!$A:$A,'Scoring_Config'!$D:$D,"Yes")="Yes",_xlfn.XLOOKUP("Risky_Outbound",'Scoring_Config'!$A:$A,'Scoring_Config'!$C:$C,25),0),0)+IF(LEFT(AZ1331,4)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1331,FIND(",",AL1331)+1,100)),0)+IF(LEFT(AM1331,4)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1331,FIND(",",AN1331)+1,100)),0)+IF(_xlfn.XLOOKUP("Profile_Scoring",'Scoring_Config'!$A:$A,'Scoring_Config'!$D:$D,"Yes")="Yes",VALUE(MID(AO1331,FIND(",",AO1331)+1,100)),0)+IF(_xlfn.XLOOKUP("Options_Scoring",'Scoring_Config'!$A:$A,'Scoring_Config'!$D:$D,"Yes")="Yes",VALUE(MID(AP1331,FIND(",",AP1331)+1,100)),0)))</f>
        <v>0</v>
      </c>
      <c r="AY1331" t="s">
        <v>6710</v>
      </c>
      <c r="AZ1331" cm="1">
        <f t="array" ref="AZ1331">IF(TRUE,"True," &amp; IF(_xlfn.XLOOKUP("Migrate_Insecure",'Scoring_Config'!$A:$A,'Scoring_Config'!$D:$D,"Yes")="Yes",_xlfn.XLOOKUP("Migrate_Insecure",'Scoring_Config'!$A:$A,'Scoring_Config'!$C:$C,10),0),"False,0")</f>
        <v>0</v>
      </c>
    </row>
    <row r="1332" spans="1:52">
      <c r="A1332" t="s">
        <v>1979</v>
      </c>
      <c r="B1332" t="s">
        <v>3304</v>
      </c>
      <c r="C1332" t="s">
        <v>3542</v>
      </c>
      <c r="D1332" t="s">
        <v>3545</v>
      </c>
      <c r="E1332" t="s">
        <v>3563</v>
      </c>
      <c r="F1332" t="s">
        <v>3576</v>
      </c>
      <c r="G1332" t="s">
        <v>698</v>
      </c>
      <c r="H1332" t="s">
        <v>174</v>
      </c>
      <c r="I1332" t="s">
        <v>3569</v>
      </c>
      <c r="J1332" t="s">
        <v>1254</v>
      </c>
      <c r="K1332" t="s">
        <v>174</v>
      </c>
      <c r="L1332" t="s">
        <v>1595</v>
      </c>
      <c r="M1332" t="s">
        <v>1974</v>
      </c>
      <c r="N1332" t="s">
        <v>4315</v>
      </c>
      <c r="O1332" t="s">
        <v>4319</v>
      </c>
      <c r="P1332" t="s">
        <v>4321</v>
      </c>
      <c r="Q1332" t="s">
        <v>5249</v>
      </c>
      <c r="R1332" t="s">
        <v>5440</v>
      </c>
      <c r="S1332" t="s">
        <v>5552</v>
      </c>
      <c r="T1332" t="s">
        <v>5897</v>
      </c>
      <c r="U1332" t="s">
        <v>6599</v>
      </c>
      <c r="Y1332" cm="1">
        <f t="array" ref="Y1332">IF(FALSE,"True," &amp; IF(_xlfn.XLOOKUP("Src_IsAny",'Scoring_Config'!$A:$A,'Scoring_Config'!$D:$D,"Yes")="Yes",_xlfn.XLOOKUP("Src_IsAny",'Scoring_Config'!$A:$A,'Scoring_Config'!$C:$C,10),0),"False,0")</f>
        <v>0</v>
      </c>
      <c r="Z1332" cm="1">
        <f t="array" ref="Z1332">IF(FALSE,"True," &amp; IF(_xlfn.XLOOKUP("Src_CIDR_Le_16",'Scoring_Config'!$A:$A,'Scoring_Config'!$D:$D,"Yes")="Yes",_xlfn.XLOOKUP("Src_CIDR_Le_16",'Scoring_Config'!$A:$A,'Scoring_Config'!$C:$C,10),0),"False,0")</f>
        <v>0</v>
      </c>
      <c r="AA1332" cm="1">
        <f t="array" ref="AA1332">IF(FALSE,"True," &amp; IF(_xlfn.XLOOKUP("Src_CIDR_17_22",'Scoring_Config'!$A:$A,'Scoring_Config'!$D:$D,"Yes")="Yes",_xlfn.XLOOKUP("Src_CIDR_17_22",'Scoring_Config'!$A:$A,'Scoring_Config'!$C:$C,5),0),"False,0")</f>
        <v>0</v>
      </c>
      <c r="AB1332" cm="1">
        <f t="array" ref="AB1332">IF(FALSE,"True," &amp; IF(_xlfn.XLOOKUP("Dst_IsAny",'Scoring_Config'!$A:$A,'Scoring_Config'!$D:$D,"Yes")="Yes",_xlfn.XLOOKUP("Dst_IsAny",'Scoring_Config'!$A:$A,'Scoring_Config'!$C:$C,10),0),"False,0")</f>
        <v>0</v>
      </c>
      <c r="AC1332" cm="1">
        <f t="array" ref="AC1332">IF(FALSE,"True," &amp; IF(_xlfn.XLOOKUP("Dst_CIDR_Le_16",'Scoring_Config'!$A:$A,'Scoring_Config'!$D:$D,"Yes")="Yes",_xlfn.XLOOKUP("Dst_CIDR_Le_16",'Scoring_Config'!$A:$A,'Scoring_Config'!$C:$C,10),0),"False,0")</f>
        <v>0</v>
      </c>
      <c r="AD1332" cm="1">
        <f t="array" ref="AD1332">IF(FALSE,"True," &amp; IF(_xlfn.XLOOKUP("Dst_CIDR_17_22",'Scoring_Config'!$A:$A,'Scoring_Config'!$D:$D,"Yes")="Yes",_xlfn.XLOOKUP("Dst_CIDR_17_22",'Scoring_Config'!$A:$A,'Scoring_Config'!$C:$C,5),0),"False,0")</f>
        <v>0</v>
      </c>
      <c r="AE1332" cm="1">
        <f t="array" ref="AE1332">IF(FALSE,"True," &amp; IF(_xlfn.XLOOKUP("SrcZone_IsAny",'Scoring_Config'!$A:$A,'Scoring_Config'!$D:$D,"Yes")="Yes",_xlfn.XLOOKUP("SrcZone_IsAny",'Scoring_Config'!$A:$A,'Scoring_Config'!$C:$C,10),0),"False,0")</f>
        <v>0</v>
      </c>
      <c r="AF1332" cm="1">
        <f t="array" ref="AF1332">IF(FALSE,"True," &amp; IF(_xlfn.XLOOKUP("DstZone_IsAny",'Scoring_Config'!$A:$A,'Scoring_Config'!$D:$D,"Yes")="Yes",_xlfn.XLOOKUP("DstZone_IsAny",'Scoring_Config'!$A:$A,'Scoring_Config'!$C:$C,10),0),"False,0")</f>
        <v>0</v>
      </c>
      <c r="AG1332" cm="1">
        <f t="array" ref="AG133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32" cm="1">
        <f t="array" ref="AH1332">IF(TRUE,"True," &amp; IF(_xlfn.XLOOKUP("App_Any_OR_RangeGt1000",'Scoring_Config'!$A:$A,'Scoring_Config'!$D:$D,"Yes")="Yes",_xlfn.XLOOKUP("App_Any_OR_RangeGt1000",'Scoring_Config'!$A:$A,'Scoring_Config'!$C:$C,10),0),"False,0")</f>
        <v>0</v>
      </c>
      <c r="AI1332" cm="1">
        <f t="array" ref="AI1332">IF(TRUE,"True," &amp; IF(_xlfn.XLOOKUP("Service_Insecure_Match",'Scoring_Config'!$A:$A,'Scoring_Config'!$D:$D,"Yes")="Yes",_xlfn.XLOOKUP("Service_Insecure_Match",'Scoring_Config'!$A:$A,'Scoring_Config'!$C:$C,5),0),"False,0")</f>
        <v>0</v>
      </c>
      <c r="AJ1332" cm="1">
        <f t="array" ref="AJ1332">IF(FALSE,"True," &amp; IF(_xlfn.XLOOKUP("Risky_Inbound",'Scoring_Config'!$A:$A,'Scoring_Config'!$D:$D,"Yes")="Yes",_xlfn.XLOOKUP("Risky_Inbound",'Scoring_Config'!$A:$A,'Scoring_Config'!$C:$C,50),0),"False,0")</f>
        <v>0</v>
      </c>
      <c r="AK1332" cm="1">
        <f t="array" ref="AK1332">IF(FALSE,"True," &amp; IF(_xlfn.XLOOKUP("Risky_Outbound",'Scoring_Config'!$A:$A,'Scoring_Config'!$D:$D,"Yes")="Yes",_xlfn.XLOOKUP("Risky_Outbound",'Scoring_Config'!$A:$A,'Scoring_Config'!$C:$C,25),0),"False,0")</f>
        <v>0</v>
      </c>
      <c r="AL1332" t="s">
        <v>6700</v>
      </c>
      <c r="AM1332" cm="1">
        <f t="array" ref="AM133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32" t="s">
        <v>6697</v>
      </c>
      <c r="AO1332" t="s">
        <v>6697</v>
      </c>
      <c r="AP1332" t="s">
        <v>6697</v>
      </c>
      <c r="AQ1332" cm="1">
        <f t="array" ref="AQ1332">IF(FALSE,"True," &amp; IF(_xlfn.XLOOKUP("Service_IsAny",'Scoring_Config'!$A:$A,'Scoring_Config'!$D:$D,"Yes")="Yes",_xlfn.XLOOKUP("Service_IsAny",'Scoring_Config'!$A:$A,'Scoring_Config'!$C:$C,0),0),"False,0")</f>
        <v>0</v>
      </c>
      <c r="AR1332">
        <v>3</v>
      </c>
      <c r="AS1332" cm="1">
        <f t="array" ref="AS1332">IF(FALSE,"True," &amp; IF(_xlfn.XLOOKUP("Service_RangeGt1000",'Scoring_Config'!$A:$A,'Scoring_Config'!$D:$D,"Yes")="Yes",_xlfn.XLOOKUP("Service_RangeGt1000",'Scoring_Config'!$A:$A,'Scoring_Config'!$C:$C,0),0),"False,0")</f>
        <v>0</v>
      </c>
      <c r="AT1332" cm="1">
        <f t="array" ref="AT1332">IF(TRUE,"True," &amp; IF(_xlfn.XLOOKUP("App_IsAny",'Scoring_Config'!$A:$A,'Scoring_Config'!$D:$D,"Yes")="Yes",_xlfn.XLOOKUP("App_IsAny",'Scoring_Config'!$A:$A,'Scoring_Config'!$C:$C,0),0),"False,0")</f>
        <v>0</v>
      </c>
      <c r="AU1332">
        <v>65535</v>
      </c>
      <c r="AV1332" cm="1">
        <f t="array" ref="AV1332">IF(TRUE,"True," &amp; IF(_xlfn.XLOOKUP("App_RangeGt1000",'Scoring_Config'!$A:$A,'Scoring_Config'!$D:$D,"Yes")="Yes",_xlfn.XLOOKUP("App_RangeGt1000",'Scoring_Config'!$A:$A,'Scoring_Config'!$C:$C,0),0),"False,0")</f>
        <v>0</v>
      </c>
      <c r="AW1332" cm="1">
        <f t="array" ref="AW1332">IF(FALSE,"True," &amp; IF(_xlfn.XLOOKUP("Action_IsDenyOrDrop",'Scoring_Config'!$A:$A,'Scoring_Config'!$D:$D,"Yes")="Yes",_xlfn.XLOOKUP("Action_IsDenyOrDrop",'Scoring_Config'!$A:$A,'Scoring_Config'!$C:$C,0),0),"False,0")</f>
        <v>0</v>
      </c>
      <c r="AX1332" cm="1">
        <f t="array" ref="AX1332">IF(LEFT(AW1332,4)="True",0,(IF(LEFT(Y1332,4)="True",IF(_xlfn.XLOOKUP("Src_IsAny",'Scoring_Config'!$A:$A,'Scoring_Config'!$D:$D,"Yes")="Yes",_xlfn.XLOOKUP("Src_IsAny",'Scoring_Config'!$A:$A,'Scoring_Config'!$C:$C,10),0),0)+IF(LEFT(Z1332,4)="True",IF(_xlfn.XLOOKUP("Src_CIDR_Le_16",'Scoring_Config'!$A:$A,'Scoring_Config'!$D:$D,"Yes")="Yes",_xlfn.XLOOKUP("Src_CIDR_Le_16",'Scoring_Config'!$A:$A,'Scoring_Config'!$C:$C,10),0),0)+IF(LEFT(AA1332,4)="True",IF(_xlfn.XLOOKUP("Src_CIDR_17_22",'Scoring_Config'!$A:$A,'Scoring_Config'!$D:$D,"Yes")="Yes",_xlfn.XLOOKUP("Src_CIDR_17_22",'Scoring_Config'!$A:$A,'Scoring_Config'!$C:$C,5),0),0)+IF(LEFT(AB1332,4)="True",IF(_xlfn.XLOOKUP("Dst_IsAny",'Scoring_Config'!$A:$A,'Scoring_Config'!$D:$D,"Yes")="Yes",_xlfn.XLOOKUP("Dst_IsAny",'Scoring_Config'!$A:$A,'Scoring_Config'!$C:$C,10),0),0)+IF(LEFT(AC1332,4)="True",IF(_xlfn.XLOOKUP("Dst_CIDR_Le_16",'Scoring_Config'!$A:$A,'Scoring_Config'!$D:$D,"Yes")="Yes",_xlfn.XLOOKUP("Dst_CIDR_Le_16",'Scoring_Config'!$A:$A,'Scoring_Config'!$C:$C,10),0),0)+IF(LEFT(AD1332,4)="True",IF(_xlfn.XLOOKUP("Dst_CIDR_17_22",'Scoring_Config'!$A:$A,'Scoring_Config'!$D:$D,"Yes")="Yes",_xlfn.XLOOKUP("Dst_CIDR_17_22",'Scoring_Config'!$A:$A,'Scoring_Config'!$C:$C,5),0),0)+IF(LEFT(AE1332,4)="True",IF(_xlfn.XLOOKUP("SrcZone_IsAny",'Scoring_Config'!$A:$A,'Scoring_Config'!$D:$D,"Yes")="Yes",_xlfn.XLOOKUP("SrcZone_IsAny",'Scoring_Config'!$A:$A,'Scoring_Config'!$C:$C,10),0),0)+IF(LEFT(AF1332,4)="True",IF(_xlfn.XLOOKUP("DstZone_IsAny",'Scoring_Config'!$A:$A,'Scoring_Config'!$D:$D,"Yes")="Yes",_xlfn.XLOOKUP("DstZone_IsAny",'Scoring_Config'!$A:$A,'Scoring_Config'!$C:$C,10),0),0)+IF(LEFT(AG1332,4)="True",IF(_xlfn.XLOOKUP("Service_Any_OR_RangeGt1000",'Scoring_Config'!$A:$A,'Scoring_Config'!$D:$D,"Yes")="Yes",_xlfn.XLOOKUP("Service_Any_OR_RangeGt1000",'Scoring_Config'!$A:$A,'Scoring_Config'!$C:$C,10),0),0)+IF(LEFT(AH1332,4)="True",IF(_xlfn.XLOOKUP("App_Any_OR_RangeGt1000",'Scoring_Config'!$A:$A,'Scoring_Config'!$D:$D,"Yes")="Yes",_xlfn.XLOOKUP("App_Any_OR_RangeGt1000",'Scoring_Config'!$A:$A,'Scoring_Config'!$C:$C,10),0),0)+IF(LEFT(AI1332,4)="True",IF(_xlfn.XLOOKUP("Service_Insecure_Match",'Scoring_Config'!$A:$A,'Scoring_Config'!$D:$D,"Yes")="Yes",_xlfn.XLOOKUP("Service_Insecure_Match",'Scoring_Config'!$A:$A,'Scoring_Config'!$C:$C,5),0),0)+IF(LEFT(AJ1332,4)="True",IF(_xlfn.XLOOKUP("Risky_Inbound",'Scoring_Config'!$A:$A,'Scoring_Config'!$D:$D,"Yes")="Yes",_xlfn.XLOOKUP("Risky_Inbound",'Scoring_Config'!$A:$A,'Scoring_Config'!$C:$C,50),0),0)+IF(LEFT(AK1332,4)="True",IF(_xlfn.XLOOKUP("Risky_Outbound",'Scoring_Config'!$A:$A,'Scoring_Config'!$D:$D,"Yes")="Yes",_xlfn.XLOOKUP("Risky_Outbound",'Scoring_Config'!$A:$A,'Scoring_Config'!$C:$C,25),0),0)+IF(LEFT(AZ1332,4)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1332,FIND(",",AL1332)+1,100)),0)+IF(LEFT(AM1332,4)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1332,FIND(",",AN1332)+1,100)),0)+IF(_xlfn.XLOOKUP("Profile_Scoring",'Scoring_Config'!$A:$A,'Scoring_Config'!$D:$D,"Yes")="Yes",VALUE(MID(AO1332,FIND(",",AO1332)+1,100)),0)+IF(_xlfn.XLOOKUP("Options_Scoring",'Scoring_Config'!$A:$A,'Scoring_Config'!$D:$D,"Yes")="Yes",VALUE(MID(AP1332,FIND(",",AP1332)+1,100)),0)))</f>
        <v>0</v>
      </c>
      <c r="AY1332" t="s">
        <v>6710</v>
      </c>
      <c r="AZ1332" cm="1">
        <f t="array" ref="AZ1332">IF(TRUE,"True," &amp; IF(_xlfn.XLOOKUP("Migrate_Insecure",'Scoring_Config'!$A:$A,'Scoring_Config'!$D:$D,"Yes")="Yes",_xlfn.XLOOKUP("Migrate_Insecure",'Scoring_Config'!$A:$A,'Scoring_Config'!$C:$C,10),0),"False,0")</f>
        <v>0</v>
      </c>
    </row>
    <row r="1333" spans="1:52">
      <c r="A1333" t="s">
        <v>1979</v>
      </c>
      <c r="B1333" t="s">
        <v>3305</v>
      </c>
      <c r="C1333" t="s">
        <v>3542</v>
      </c>
      <c r="D1333" t="s">
        <v>3549</v>
      </c>
      <c r="E1333" t="s">
        <v>3563</v>
      </c>
      <c r="F1333" t="s">
        <v>3994</v>
      </c>
      <c r="G1333" t="s">
        <v>699</v>
      </c>
      <c r="H1333" t="s">
        <v>174</v>
      </c>
      <c r="I1333" t="s">
        <v>3994</v>
      </c>
      <c r="J1333" t="s">
        <v>699</v>
      </c>
      <c r="K1333" t="s">
        <v>174</v>
      </c>
      <c r="L1333" t="s">
        <v>174</v>
      </c>
      <c r="M1333" t="s">
        <v>1974</v>
      </c>
      <c r="N1333" t="s">
        <v>4315</v>
      </c>
      <c r="O1333" t="s">
        <v>4319</v>
      </c>
      <c r="P1333" t="s">
        <v>4321</v>
      </c>
      <c r="Q1333" t="s">
        <v>5250</v>
      </c>
      <c r="R1333" t="s">
        <v>5450</v>
      </c>
      <c r="S1333" t="s">
        <v>5469</v>
      </c>
      <c r="T1333" t="s">
        <v>5662</v>
      </c>
      <c r="U1333" t="s">
        <v>5875</v>
      </c>
      <c r="Y1333" cm="1">
        <f t="array" ref="Y1333">IF(FALSE,"True," &amp; IF(_xlfn.XLOOKUP("Src_IsAny",'Scoring_Config'!$A:$A,'Scoring_Config'!$D:$D,"Yes")="Yes",_xlfn.XLOOKUP("Src_IsAny",'Scoring_Config'!$A:$A,'Scoring_Config'!$C:$C,10),0),"False,0")</f>
        <v>0</v>
      </c>
      <c r="Z1333" cm="1">
        <f t="array" ref="Z1333">IF(FALSE,"True," &amp; IF(_xlfn.XLOOKUP("Src_CIDR_Le_16",'Scoring_Config'!$A:$A,'Scoring_Config'!$D:$D,"Yes")="Yes",_xlfn.XLOOKUP("Src_CIDR_Le_16",'Scoring_Config'!$A:$A,'Scoring_Config'!$C:$C,10),0),"False,0")</f>
        <v>0</v>
      </c>
      <c r="AA1333" cm="1">
        <f t="array" ref="AA1333">IF(FALSE,"True," &amp; IF(_xlfn.XLOOKUP("Src_CIDR_17_22",'Scoring_Config'!$A:$A,'Scoring_Config'!$D:$D,"Yes")="Yes",_xlfn.XLOOKUP("Src_CIDR_17_22",'Scoring_Config'!$A:$A,'Scoring_Config'!$C:$C,5),0),"False,0")</f>
        <v>0</v>
      </c>
      <c r="AB1333" cm="1">
        <f t="array" ref="AB1333">IF(FALSE,"True," &amp; IF(_xlfn.XLOOKUP("Dst_IsAny",'Scoring_Config'!$A:$A,'Scoring_Config'!$D:$D,"Yes")="Yes",_xlfn.XLOOKUP("Dst_IsAny",'Scoring_Config'!$A:$A,'Scoring_Config'!$C:$C,10),0),"False,0")</f>
        <v>0</v>
      </c>
      <c r="AC1333" cm="1">
        <f t="array" ref="AC1333">IF(FALSE,"True," &amp; IF(_xlfn.XLOOKUP("Dst_CIDR_Le_16",'Scoring_Config'!$A:$A,'Scoring_Config'!$D:$D,"Yes")="Yes",_xlfn.XLOOKUP("Dst_CIDR_Le_16",'Scoring_Config'!$A:$A,'Scoring_Config'!$C:$C,10),0),"False,0")</f>
        <v>0</v>
      </c>
      <c r="AD1333" cm="1">
        <f t="array" ref="AD1333">IF(FALSE,"True," &amp; IF(_xlfn.XLOOKUP("Dst_CIDR_17_22",'Scoring_Config'!$A:$A,'Scoring_Config'!$D:$D,"Yes")="Yes",_xlfn.XLOOKUP("Dst_CIDR_17_22",'Scoring_Config'!$A:$A,'Scoring_Config'!$C:$C,5),0),"False,0")</f>
        <v>0</v>
      </c>
      <c r="AE1333" cm="1">
        <f t="array" ref="AE1333">IF(FALSE,"True," &amp; IF(_xlfn.XLOOKUP("SrcZone_IsAny",'Scoring_Config'!$A:$A,'Scoring_Config'!$D:$D,"Yes")="Yes",_xlfn.XLOOKUP("SrcZone_IsAny",'Scoring_Config'!$A:$A,'Scoring_Config'!$C:$C,10),0),"False,0")</f>
        <v>0</v>
      </c>
      <c r="AF1333" cm="1">
        <f t="array" ref="AF1333">IF(FALSE,"True," &amp; IF(_xlfn.XLOOKUP("DstZone_IsAny",'Scoring_Config'!$A:$A,'Scoring_Config'!$D:$D,"Yes")="Yes",_xlfn.XLOOKUP("DstZone_IsAny",'Scoring_Config'!$A:$A,'Scoring_Config'!$C:$C,10),0),"False,0")</f>
        <v>0</v>
      </c>
      <c r="AG1333" cm="1">
        <f t="array" ref="AG1333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333" cm="1">
        <f t="array" ref="AH1333">IF(TRUE,"True," &amp; IF(_xlfn.XLOOKUP("App_Any_OR_RangeGt1000",'Scoring_Config'!$A:$A,'Scoring_Config'!$D:$D,"Yes")="Yes",_xlfn.XLOOKUP("App_Any_OR_RangeGt1000",'Scoring_Config'!$A:$A,'Scoring_Config'!$C:$C,10),0),"False,0")</f>
        <v>0</v>
      </c>
      <c r="AI1333" cm="1">
        <f t="array" ref="AI1333">IF(TRUE,"True," &amp; IF(_xlfn.XLOOKUP("Service_Insecure_Match",'Scoring_Config'!$A:$A,'Scoring_Config'!$D:$D,"Yes")="Yes",_xlfn.XLOOKUP("Service_Insecure_Match",'Scoring_Config'!$A:$A,'Scoring_Config'!$C:$C,5),0),"False,0")</f>
        <v>0</v>
      </c>
      <c r="AJ1333" cm="1">
        <f t="array" ref="AJ1333">IF(FALSE,"True," &amp; IF(_xlfn.XLOOKUP("Risky_Inbound",'Scoring_Config'!$A:$A,'Scoring_Config'!$D:$D,"Yes")="Yes",_xlfn.XLOOKUP("Risky_Inbound",'Scoring_Config'!$A:$A,'Scoring_Config'!$C:$C,50),0),"False,0")</f>
        <v>0</v>
      </c>
      <c r="AK1333" cm="1">
        <f t="array" ref="AK1333">IF(FALSE,"True," &amp; IF(_xlfn.XLOOKUP("Risky_Outbound",'Scoring_Config'!$A:$A,'Scoring_Config'!$D:$D,"Yes")="Yes",_xlfn.XLOOKUP("Risky_Outbound",'Scoring_Config'!$A:$A,'Scoring_Config'!$C:$C,25),0),"False,0")</f>
        <v>0</v>
      </c>
      <c r="AL1333" t="s">
        <v>6700</v>
      </c>
      <c r="AM1333" cm="1">
        <f t="array" ref="AM133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33" t="s">
        <v>6697</v>
      </c>
      <c r="AO1333" t="s">
        <v>6697</v>
      </c>
      <c r="AP1333" t="s">
        <v>6697</v>
      </c>
      <c r="AQ1333" cm="1">
        <f t="array" ref="AQ1333">IF(TRUE,"True," &amp; IF(_xlfn.XLOOKUP("Service_IsAny",'Scoring_Config'!$A:$A,'Scoring_Config'!$D:$D,"Yes")="Yes",_xlfn.XLOOKUP("Service_IsAny",'Scoring_Config'!$A:$A,'Scoring_Config'!$C:$C,0),0),"False,0")</f>
        <v>0</v>
      </c>
      <c r="AR1333">
        <v>65535</v>
      </c>
      <c r="AS1333" cm="1">
        <f t="array" ref="AS1333">IF(TRUE,"True," &amp; IF(_xlfn.XLOOKUP("Service_RangeGt1000",'Scoring_Config'!$A:$A,'Scoring_Config'!$D:$D,"Yes")="Yes",_xlfn.XLOOKUP("Service_RangeGt1000",'Scoring_Config'!$A:$A,'Scoring_Config'!$C:$C,0),0),"False,0")</f>
        <v>0</v>
      </c>
      <c r="AT1333" cm="1">
        <f t="array" ref="AT1333">IF(TRUE,"True," &amp; IF(_xlfn.XLOOKUP("App_IsAny",'Scoring_Config'!$A:$A,'Scoring_Config'!$D:$D,"Yes")="Yes",_xlfn.XLOOKUP("App_IsAny",'Scoring_Config'!$A:$A,'Scoring_Config'!$C:$C,0),0),"False,0")</f>
        <v>0</v>
      </c>
      <c r="AU1333">
        <v>65535</v>
      </c>
      <c r="AV1333" cm="1">
        <f t="array" ref="AV1333">IF(TRUE,"True," &amp; IF(_xlfn.XLOOKUP("App_RangeGt1000",'Scoring_Config'!$A:$A,'Scoring_Config'!$D:$D,"Yes")="Yes",_xlfn.XLOOKUP("App_RangeGt1000",'Scoring_Config'!$A:$A,'Scoring_Config'!$C:$C,0),0),"False,0")</f>
        <v>0</v>
      </c>
      <c r="AW1333" cm="1">
        <f t="array" ref="AW1333">IF(FALSE,"True," &amp; IF(_xlfn.XLOOKUP("Action_IsDenyOrDrop",'Scoring_Config'!$A:$A,'Scoring_Config'!$D:$D,"Yes")="Yes",_xlfn.XLOOKUP("Action_IsDenyOrDrop",'Scoring_Config'!$A:$A,'Scoring_Config'!$C:$C,0),0),"False,0")</f>
        <v>0</v>
      </c>
      <c r="AX1333" cm="1">
        <f t="array" ref="AX1333">IF(LEFT(AW1333,4)="True",0,(IF(LEFT(Y1333,4)="True",IF(_xlfn.XLOOKUP("Src_IsAny",'Scoring_Config'!$A:$A,'Scoring_Config'!$D:$D,"Yes")="Yes",_xlfn.XLOOKUP("Src_IsAny",'Scoring_Config'!$A:$A,'Scoring_Config'!$C:$C,10),0),0)+IF(LEFT(Z1333,4)="True",IF(_xlfn.XLOOKUP("Src_CIDR_Le_16",'Scoring_Config'!$A:$A,'Scoring_Config'!$D:$D,"Yes")="Yes",_xlfn.XLOOKUP("Src_CIDR_Le_16",'Scoring_Config'!$A:$A,'Scoring_Config'!$C:$C,10),0),0)+IF(LEFT(AA1333,4)="True",IF(_xlfn.XLOOKUP("Src_CIDR_17_22",'Scoring_Config'!$A:$A,'Scoring_Config'!$D:$D,"Yes")="Yes",_xlfn.XLOOKUP("Src_CIDR_17_22",'Scoring_Config'!$A:$A,'Scoring_Config'!$C:$C,5),0),0)+IF(LEFT(AB1333,4)="True",IF(_xlfn.XLOOKUP("Dst_IsAny",'Scoring_Config'!$A:$A,'Scoring_Config'!$D:$D,"Yes")="Yes",_xlfn.XLOOKUP("Dst_IsAny",'Scoring_Config'!$A:$A,'Scoring_Config'!$C:$C,10),0),0)+IF(LEFT(AC1333,4)="True",IF(_xlfn.XLOOKUP("Dst_CIDR_Le_16",'Scoring_Config'!$A:$A,'Scoring_Config'!$D:$D,"Yes")="Yes",_xlfn.XLOOKUP("Dst_CIDR_Le_16",'Scoring_Config'!$A:$A,'Scoring_Config'!$C:$C,10),0),0)+IF(LEFT(AD1333,4)="True",IF(_xlfn.XLOOKUP("Dst_CIDR_17_22",'Scoring_Config'!$A:$A,'Scoring_Config'!$D:$D,"Yes")="Yes",_xlfn.XLOOKUP("Dst_CIDR_17_22",'Scoring_Config'!$A:$A,'Scoring_Config'!$C:$C,5),0),0)+IF(LEFT(AE1333,4)="True",IF(_xlfn.XLOOKUP("SrcZone_IsAny",'Scoring_Config'!$A:$A,'Scoring_Config'!$D:$D,"Yes")="Yes",_xlfn.XLOOKUP("SrcZone_IsAny",'Scoring_Config'!$A:$A,'Scoring_Config'!$C:$C,10),0),0)+IF(LEFT(AF1333,4)="True",IF(_xlfn.XLOOKUP("DstZone_IsAny",'Scoring_Config'!$A:$A,'Scoring_Config'!$D:$D,"Yes")="Yes",_xlfn.XLOOKUP("DstZone_IsAny",'Scoring_Config'!$A:$A,'Scoring_Config'!$C:$C,10),0),0)+IF(LEFT(AG1333,4)="True",IF(_xlfn.XLOOKUP("Service_Any_OR_RangeGt1000",'Scoring_Config'!$A:$A,'Scoring_Config'!$D:$D,"Yes")="Yes",_xlfn.XLOOKUP("Service_Any_OR_RangeGt1000",'Scoring_Config'!$A:$A,'Scoring_Config'!$C:$C,10),0),0)+IF(LEFT(AH1333,4)="True",IF(_xlfn.XLOOKUP("App_Any_OR_RangeGt1000",'Scoring_Config'!$A:$A,'Scoring_Config'!$D:$D,"Yes")="Yes",_xlfn.XLOOKUP("App_Any_OR_RangeGt1000",'Scoring_Config'!$A:$A,'Scoring_Config'!$C:$C,10),0),0)+IF(LEFT(AI1333,4)="True",IF(_xlfn.XLOOKUP("Service_Insecure_Match",'Scoring_Config'!$A:$A,'Scoring_Config'!$D:$D,"Yes")="Yes",_xlfn.XLOOKUP("Service_Insecure_Match",'Scoring_Config'!$A:$A,'Scoring_Config'!$C:$C,5),0),0)+IF(LEFT(AJ1333,4)="True",IF(_xlfn.XLOOKUP("Risky_Inbound",'Scoring_Config'!$A:$A,'Scoring_Config'!$D:$D,"Yes")="Yes",_xlfn.XLOOKUP("Risky_Inbound",'Scoring_Config'!$A:$A,'Scoring_Config'!$C:$C,50),0),0)+IF(LEFT(AK1333,4)="True",IF(_xlfn.XLOOKUP("Risky_Outbound",'Scoring_Config'!$A:$A,'Scoring_Config'!$D:$D,"Yes")="Yes",_xlfn.XLOOKUP("Risky_Outbound",'Scoring_Config'!$A:$A,'Scoring_Config'!$C:$C,25),0),0)+IF(LEFT(AZ1333,4)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1333,FIND(",",AL1333)+1,100)),0)+IF(LEFT(AM1333,4)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1333,FIND(",",AN1333)+1,100)),0)+IF(_xlfn.XLOOKUP("Profile_Scoring",'Scoring_Config'!$A:$A,'Scoring_Config'!$D:$D,"Yes")="Yes",VALUE(MID(AO1333,FIND(",",AO1333)+1,100)),0)+IF(_xlfn.XLOOKUP("Options_Scoring",'Scoring_Config'!$A:$A,'Scoring_Config'!$D:$D,"Yes")="Yes",VALUE(MID(AP1333,FIND(",",AP1333)+1,100)),0)))</f>
        <v>0</v>
      </c>
      <c r="AY1333" t="s">
        <v>6706</v>
      </c>
      <c r="AZ1333" cm="1">
        <f t="array" ref="AZ1333">IF(TRUE,"True," &amp; IF(_xlfn.XLOOKUP("Migrate_Insecure",'Scoring_Config'!$A:$A,'Scoring_Config'!$D:$D,"Yes")="Yes",_xlfn.XLOOKUP("Migrate_Insecure",'Scoring_Config'!$A:$A,'Scoring_Config'!$C:$C,10),0),"False,0")</f>
        <v>0</v>
      </c>
    </row>
    <row r="1334" spans="1:52">
      <c r="A1334" t="s">
        <v>1979</v>
      </c>
      <c r="B1334" t="s">
        <v>3306</v>
      </c>
      <c r="C1334" t="s">
        <v>3542</v>
      </c>
      <c r="D1334" t="s">
        <v>3545</v>
      </c>
      <c r="E1334" t="s">
        <v>3563</v>
      </c>
      <c r="F1334" t="s">
        <v>3988</v>
      </c>
      <c r="G1334" t="s">
        <v>700</v>
      </c>
      <c r="H1334" t="s">
        <v>174</v>
      </c>
      <c r="I1334" t="s">
        <v>3576</v>
      </c>
      <c r="J1334" t="s">
        <v>102</v>
      </c>
      <c r="K1334" t="s">
        <v>1696</v>
      </c>
      <c r="L1334" t="s">
        <v>1327</v>
      </c>
      <c r="M1334" t="s">
        <v>1974</v>
      </c>
      <c r="N1334" t="s">
        <v>4315</v>
      </c>
      <c r="O1334" t="s">
        <v>4319</v>
      </c>
      <c r="P1334" t="s">
        <v>4323</v>
      </c>
      <c r="Q1334" t="s">
        <v>5251</v>
      </c>
      <c r="R1334" t="s">
        <v>5439</v>
      </c>
      <c r="S1334" t="s">
        <v>4324</v>
      </c>
      <c r="T1334" t="s">
        <v>5578</v>
      </c>
      <c r="U1334" t="s">
        <v>6600</v>
      </c>
      <c r="Y1334" cm="1">
        <f t="array" ref="Y1334">IF(FALSE,"True," &amp; IF(_xlfn.XLOOKUP("Src_IsAny",'Scoring_Config'!$A:$A,'Scoring_Config'!$D:$D,"Yes")="Yes",_xlfn.XLOOKUP("Src_IsAny",'Scoring_Config'!$A:$A,'Scoring_Config'!$C:$C,10),0),"False,0")</f>
        <v>0</v>
      </c>
      <c r="Z1334" cm="1">
        <f t="array" ref="Z1334">IF(FALSE,"True," &amp; IF(_xlfn.XLOOKUP("Src_CIDR_Le_16",'Scoring_Config'!$A:$A,'Scoring_Config'!$D:$D,"Yes")="Yes",_xlfn.XLOOKUP("Src_CIDR_Le_16",'Scoring_Config'!$A:$A,'Scoring_Config'!$C:$C,10),0),"False,0")</f>
        <v>0</v>
      </c>
      <c r="AA1334" cm="1">
        <f t="array" ref="AA1334">IF(FALSE,"True," &amp; IF(_xlfn.XLOOKUP("Src_CIDR_17_22",'Scoring_Config'!$A:$A,'Scoring_Config'!$D:$D,"Yes")="Yes",_xlfn.XLOOKUP("Src_CIDR_17_22",'Scoring_Config'!$A:$A,'Scoring_Config'!$C:$C,5),0),"False,0")</f>
        <v>0</v>
      </c>
      <c r="AB1334" cm="1">
        <f t="array" ref="AB1334">IF(FALSE,"True," &amp; IF(_xlfn.XLOOKUP("Dst_IsAny",'Scoring_Config'!$A:$A,'Scoring_Config'!$D:$D,"Yes")="Yes",_xlfn.XLOOKUP("Dst_IsAny",'Scoring_Config'!$A:$A,'Scoring_Config'!$C:$C,10),0),"False,0")</f>
        <v>0</v>
      </c>
      <c r="AC1334" cm="1">
        <f t="array" ref="AC1334">IF(FALSE,"True," &amp; IF(_xlfn.XLOOKUP("Dst_CIDR_Le_16",'Scoring_Config'!$A:$A,'Scoring_Config'!$D:$D,"Yes")="Yes",_xlfn.XLOOKUP("Dst_CIDR_Le_16",'Scoring_Config'!$A:$A,'Scoring_Config'!$C:$C,10),0),"False,0")</f>
        <v>0</v>
      </c>
      <c r="AD1334" cm="1">
        <f t="array" ref="AD1334">IF(FALSE,"True," &amp; IF(_xlfn.XLOOKUP("Dst_CIDR_17_22",'Scoring_Config'!$A:$A,'Scoring_Config'!$D:$D,"Yes")="Yes",_xlfn.XLOOKUP("Dst_CIDR_17_22",'Scoring_Config'!$A:$A,'Scoring_Config'!$C:$C,5),0),"False,0")</f>
        <v>0</v>
      </c>
      <c r="AE1334" cm="1">
        <f t="array" ref="AE1334">IF(FALSE,"True," &amp; IF(_xlfn.XLOOKUP("SrcZone_IsAny",'Scoring_Config'!$A:$A,'Scoring_Config'!$D:$D,"Yes")="Yes",_xlfn.XLOOKUP("SrcZone_IsAny",'Scoring_Config'!$A:$A,'Scoring_Config'!$C:$C,10),0),"False,0")</f>
        <v>0</v>
      </c>
      <c r="AF1334" cm="1">
        <f t="array" ref="AF1334">IF(FALSE,"True," &amp; IF(_xlfn.XLOOKUP("DstZone_IsAny",'Scoring_Config'!$A:$A,'Scoring_Config'!$D:$D,"Yes")="Yes",_xlfn.XLOOKUP("DstZone_IsAny",'Scoring_Config'!$A:$A,'Scoring_Config'!$C:$C,10),0),"False,0")</f>
        <v>0</v>
      </c>
      <c r="AG1334" cm="1">
        <f t="array" ref="AG133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34" cm="1">
        <f t="array" ref="AH1334">IF(FALSE,"True," &amp; IF(_xlfn.XLOOKUP("App_Any_OR_RangeGt1000",'Scoring_Config'!$A:$A,'Scoring_Config'!$D:$D,"Yes")="Yes",_xlfn.XLOOKUP("App_Any_OR_RangeGt1000",'Scoring_Config'!$A:$A,'Scoring_Config'!$C:$C,10),0),"False,0")</f>
        <v>0</v>
      </c>
      <c r="AI1334" cm="1">
        <f t="array" ref="AI1334">IF(FALSE,"True," &amp; IF(_xlfn.XLOOKUP("Service_Insecure_Match",'Scoring_Config'!$A:$A,'Scoring_Config'!$D:$D,"Yes")="Yes",_xlfn.XLOOKUP("Service_Insecure_Match",'Scoring_Config'!$A:$A,'Scoring_Config'!$C:$C,5),0),"False,0")</f>
        <v>0</v>
      </c>
      <c r="AJ1334" cm="1">
        <f t="array" ref="AJ1334">IF(FALSE,"True," &amp; IF(_xlfn.XLOOKUP("Risky_Inbound",'Scoring_Config'!$A:$A,'Scoring_Config'!$D:$D,"Yes")="Yes",_xlfn.XLOOKUP("Risky_Inbound",'Scoring_Config'!$A:$A,'Scoring_Config'!$C:$C,50),0),"False,0")</f>
        <v>0</v>
      </c>
      <c r="AK1334" cm="1">
        <f t="array" ref="AK1334">IF(FALSE,"True," &amp; IF(_xlfn.XLOOKUP("Risky_Outbound",'Scoring_Config'!$A:$A,'Scoring_Config'!$D:$D,"Yes")="Yes",_xlfn.XLOOKUP("Risky_Outbound",'Scoring_Config'!$A:$A,'Scoring_Config'!$C:$C,25),0),"False,0")</f>
        <v>0</v>
      </c>
      <c r="AL1334" t="s">
        <v>6699</v>
      </c>
      <c r="AM1334" cm="1">
        <f t="array" ref="AM133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34" t="s">
        <v>6697</v>
      </c>
      <c r="AO1334" t="s">
        <v>6697</v>
      </c>
      <c r="AP1334" t="s">
        <v>6697</v>
      </c>
      <c r="AQ1334" cm="1">
        <f t="array" ref="AQ1334">IF(FALSE,"True," &amp; IF(_xlfn.XLOOKUP("Service_IsAny",'Scoring_Config'!$A:$A,'Scoring_Config'!$D:$D,"Yes")="Yes",_xlfn.XLOOKUP("Service_IsAny",'Scoring_Config'!$A:$A,'Scoring_Config'!$C:$C,0),0),"False,0")</f>
        <v>0</v>
      </c>
      <c r="AR1334">
        <v>0</v>
      </c>
      <c r="AS1334" cm="1">
        <f t="array" ref="AS1334">IF(FALSE,"True," &amp; IF(_xlfn.XLOOKUP("Service_RangeGt1000",'Scoring_Config'!$A:$A,'Scoring_Config'!$D:$D,"Yes")="Yes",_xlfn.XLOOKUP("Service_RangeGt1000",'Scoring_Config'!$A:$A,'Scoring_Config'!$C:$C,0),0),"False,0")</f>
        <v>0</v>
      </c>
      <c r="AT1334" cm="1">
        <f t="array" ref="AT1334">IF(FALSE,"True," &amp; IF(_xlfn.XLOOKUP("App_IsAny",'Scoring_Config'!$A:$A,'Scoring_Config'!$D:$D,"Yes")="Yes",_xlfn.XLOOKUP("App_IsAny",'Scoring_Config'!$A:$A,'Scoring_Config'!$C:$C,0),0),"False,0")</f>
        <v>0</v>
      </c>
      <c r="AU1334">
        <v>0</v>
      </c>
      <c r="AV1334" cm="1">
        <f t="array" ref="AV1334">IF(FALSE,"True," &amp; IF(_xlfn.XLOOKUP("App_RangeGt1000",'Scoring_Config'!$A:$A,'Scoring_Config'!$D:$D,"Yes")="Yes",_xlfn.XLOOKUP("App_RangeGt1000",'Scoring_Config'!$A:$A,'Scoring_Config'!$C:$C,0),0),"False,0")</f>
        <v>0</v>
      </c>
      <c r="AW1334" cm="1">
        <f t="array" ref="AW1334">IF(FALSE,"True," &amp; IF(_xlfn.XLOOKUP("Action_IsDenyOrDrop",'Scoring_Config'!$A:$A,'Scoring_Config'!$D:$D,"Yes")="Yes",_xlfn.XLOOKUP("Action_IsDenyOrDrop",'Scoring_Config'!$A:$A,'Scoring_Config'!$C:$C,0),0),"False,0")</f>
        <v>0</v>
      </c>
      <c r="AX1334" cm="1">
        <f t="array" ref="AX1334">IF(LEFT(AW1334,4)="True",0,(IF(LEFT(Y1334,4)="True",IF(_xlfn.XLOOKUP("Src_IsAny",'Scoring_Config'!$A:$A,'Scoring_Config'!$D:$D,"Yes")="Yes",_xlfn.XLOOKUP("Src_IsAny",'Scoring_Config'!$A:$A,'Scoring_Config'!$C:$C,10),0),0)+IF(LEFT(Z1334,4)="True",IF(_xlfn.XLOOKUP("Src_CIDR_Le_16",'Scoring_Config'!$A:$A,'Scoring_Config'!$D:$D,"Yes")="Yes",_xlfn.XLOOKUP("Src_CIDR_Le_16",'Scoring_Config'!$A:$A,'Scoring_Config'!$C:$C,10),0),0)+IF(LEFT(AA1334,4)="True",IF(_xlfn.XLOOKUP("Src_CIDR_17_22",'Scoring_Config'!$A:$A,'Scoring_Config'!$D:$D,"Yes")="Yes",_xlfn.XLOOKUP("Src_CIDR_17_22",'Scoring_Config'!$A:$A,'Scoring_Config'!$C:$C,5),0),0)+IF(LEFT(AB1334,4)="True",IF(_xlfn.XLOOKUP("Dst_IsAny",'Scoring_Config'!$A:$A,'Scoring_Config'!$D:$D,"Yes")="Yes",_xlfn.XLOOKUP("Dst_IsAny",'Scoring_Config'!$A:$A,'Scoring_Config'!$C:$C,10),0),0)+IF(LEFT(AC1334,4)="True",IF(_xlfn.XLOOKUP("Dst_CIDR_Le_16",'Scoring_Config'!$A:$A,'Scoring_Config'!$D:$D,"Yes")="Yes",_xlfn.XLOOKUP("Dst_CIDR_Le_16",'Scoring_Config'!$A:$A,'Scoring_Config'!$C:$C,10),0),0)+IF(LEFT(AD1334,4)="True",IF(_xlfn.XLOOKUP("Dst_CIDR_17_22",'Scoring_Config'!$A:$A,'Scoring_Config'!$D:$D,"Yes")="Yes",_xlfn.XLOOKUP("Dst_CIDR_17_22",'Scoring_Config'!$A:$A,'Scoring_Config'!$C:$C,5),0),0)+IF(LEFT(AE1334,4)="True",IF(_xlfn.XLOOKUP("SrcZone_IsAny",'Scoring_Config'!$A:$A,'Scoring_Config'!$D:$D,"Yes")="Yes",_xlfn.XLOOKUP("SrcZone_IsAny",'Scoring_Config'!$A:$A,'Scoring_Config'!$C:$C,10),0),0)+IF(LEFT(AF1334,4)="True",IF(_xlfn.XLOOKUP("DstZone_IsAny",'Scoring_Config'!$A:$A,'Scoring_Config'!$D:$D,"Yes")="Yes",_xlfn.XLOOKUP("DstZone_IsAny",'Scoring_Config'!$A:$A,'Scoring_Config'!$C:$C,10),0),0)+IF(LEFT(AG1334,4)="True",IF(_xlfn.XLOOKUP("Service_Any_OR_RangeGt1000",'Scoring_Config'!$A:$A,'Scoring_Config'!$D:$D,"Yes")="Yes",_xlfn.XLOOKUP("Service_Any_OR_RangeGt1000",'Scoring_Config'!$A:$A,'Scoring_Config'!$C:$C,10),0),0)+IF(LEFT(AH1334,4)="True",IF(_xlfn.XLOOKUP("App_Any_OR_RangeGt1000",'Scoring_Config'!$A:$A,'Scoring_Config'!$D:$D,"Yes")="Yes",_xlfn.XLOOKUP("App_Any_OR_RangeGt1000",'Scoring_Config'!$A:$A,'Scoring_Config'!$C:$C,10),0),0)+IF(LEFT(AI1334,4)="True",IF(_xlfn.XLOOKUP("Service_Insecure_Match",'Scoring_Config'!$A:$A,'Scoring_Config'!$D:$D,"Yes")="Yes",_xlfn.XLOOKUP("Service_Insecure_Match",'Scoring_Config'!$A:$A,'Scoring_Config'!$C:$C,5),0),0)+IF(LEFT(AJ1334,4)="True",IF(_xlfn.XLOOKUP("Risky_Inbound",'Scoring_Config'!$A:$A,'Scoring_Config'!$D:$D,"Yes")="Yes",_xlfn.XLOOKUP("Risky_Inbound",'Scoring_Config'!$A:$A,'Scoring_Config'!$C:$C,50),0),0)+IF(LEFT(AK1334,4)="True",IF(_xlfn.XLOOKUP("Risky_Outbound",'Scoring_Config'!$A:$A,'Scoring_Config'!$D:$D,"Yes")="Yes",_xlfn.XLOOKUP("Risky_Outbound",'Scoring_Config'!$A:$A,'Scoring_Config'!$C:$C,25),0),0)+IF(LEFT(AZ1334,4)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1334,FIND(",",AL1334)+1,100)),0)+IF(LEFT(AM1334,4)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1334,FIND(",",AN1334)+1,100)),0)+IF(_xlfn.XLOOKUP("Profile_Scoring",'Scoring_Config'!$A:$A,'Scoring_Config'!$D:$D,"Yes")="Yes",VALUE(MID(AO1334,FIND(",",AO1334)+1,100)),0)+IF(_xlfn.XLOOKUP("Options_Scoring",'Scoring_Config'!$A:$A,'Scoring_Config'!$D:$D,"Yes")="Yes",VALUE(MID(AP1334,FIND(",",AP1334)+1,100)),0)))</f>
        <v>0</v>
      </c>
      <c r="AZ1334" cm="1">
        <f t="array" ref="AZ1334">IF(FALSE,"True," &amp; IF(_xlfn.XLOOKUP("Migrate_Insecure",'Scoring_Config'!$A:$A,'Scoring_Config'!$D:$D,"Yes")="Yes",_xlfn.XLOOKUP("Migrate_Insecure",'Scoring_Config'!$A:$A,'Scoring_Config'!$C:$C,10),0),"False,0")</f>
        <v>0</v>
      </c>
    </row>
    <row r="1335" spans="1:52">
      <c r="A1335" t="s">
        <v>1979</v>
      </c>
      <c r="B1335" t="s">
        <v>3307</v>
      </c>
      <c r="C1335" t="s">
        <v>3542</v>
      </c>
      <c r="D1335" t="s">
        <v>3545</v>
      </c>
      <c r="E1335" t="s">
        <v>3563</v>
      </c>
      <c r="F1335" t="s">
        <v>3986</v>
      </c>
      <c r="G1335" t="s">
        <v>701</v>
      </c>
      <c r="H1335" t="s">
        <v>174</v>
      </c>
      <c r="I1335" t="s">
        <v>4106</v>
      </c>
      <c r="J1335" t="s">
        <v>1216</v>
      </c>
      <c r="K1335" t="s">
        <v>1896</v>
      </c>
      <c r="L1335" t="s">
        <v>1327</v>
      </c>
      <c r="M1335" t="s">
        <v>1974</v>
      </c>
      <c r="N1335" t="s">
        <v>4315</v>
      </c>
      <c r="O1335" t="s">
        <v>4319</v>
      </c>
      <c r="P1335" t="s">
        <v>4321</v>
      </c>
      <c r="Q1335" t="s">
        <v>5252</v>
      </c>
      <c r="R1335" t="s">
        <v>5439</v>
      </c>
      <c r="S1335" t="s">
        <v>4324</v>
      </c>
      <c r="T1335" t="s">
        <v>5898</v>
      </c>
      <c r="U1335" t="s">
        <v>5898</v>
      </c>
      <c r="Y1335" cm="1">
        <f t="array" ref="Y1335">IF(FALSE,"True," &amp; IF(_xlfn.XLOOKUP("Src_IsAny",'Scoring_Config'!$A:$A,'Scoring_Config'!$D:$D,"Yes")="Yes",_xlfn.XLOOKUP("Src_IsAny",'Scoring_Config'!$A:$A,'Scoring_Config'!$C:$C,10),0),"False,0")</f>
        <v>0</v>
      </c>
      <c r="Z1335" cm="1">
        <f t="array" ref="Z1335">IF(FALSE,"True," &amp; IF(_xlfn.XLOOKUP("Src_CIDR_Le_16",'Scoring_Config'!$A:$A,'Scoring_Config'!$D:$D,"Yes")="Yes",_xlfn.XLOOKUP("Src_CIDR_Le_16",'Scoring_Config'!$A:$A,'Scoring_Config'!$C:$C,10),0),"False,0")</f>
        <v>0</v>
      </c>
      <c r="AA1335" cm="1">
        <f t="array" ref="AA1335">IF(FALSE,"True," &amp; IF(_xlfn.XLOOKUP("Src_CIDR_17_22",'Scoring_Config'!$A:$A,'Scoring_Config'!$D:$D,"Yes")="Yes",_xlfn.XLOOKUP("Src_CIDR_17_22",'Scoring_Config'!$A:$A,'Scoring_Config'!$C:$C,5),0),"False,0")</f>
        <v>0</v>
      </c>
      <c r="AB1335" cm="1">
        <f t="array" ref="AB1335">IF(FALSE,"True," &amp; IF(_xlfn.XLOOKUP("Dst_IsAny",'Scoring_Config'!$A:$A,'Scoring_Config'!$D:$D,"Yes")="Yes",_xlfn.XLOOKUP("Dst_IsAny",'Scoring_Config'!$A:$A,'Scoring_Config'!$C:$C,10),0),"False,0")</f>
        <v>0</v>
      </c>
      <c r="AC1335" cm="1">
        <f t="array" ref="AC1335">IF(FALSE,"True," &amp; IF(_xlfn.XLOOKUP("Dst_CIDR_Le_16",'Scoring_Config'!$A:$A,'Scoring_Config'!$D:$D,"Yes")="Yes",_xlfn.XLOOKUP("Dst_CIDR_Le_16",'Scoring_Config'!$A:$A,'Scoring_Config'!$C:$C,10),0),"False,0")</f>
        <v>0</v>
      </c>
      <c r="AD1335" cm="1">
        <f t="array" ref="AD1335">IF(FALSE,"True," &amp; IF(_xlfn.XLOOKUP("Dst_CIDR_17_22",'Scoring_Config'!$A:$A,'Scoring_Config'!$D:$D,"Yes")="Yes",_xlfn.XLOOKUP("Dst_CIDR_17_22",'Scoring_Config'!$A:$A,'Scoring_Config'!$C:$C,5),0),"False,0")</f>
        <v>0</v>
      </c>
      <c r="AE1335" cm="1">
        <f t="array" ref="AE1335">IF(FALSE,"True," &amp; IF(_xlfn.XLOOKUP("SrcZone_IsAny",'Scoring_Config'!$A:$A,'Scoring_Config'!$D:$D,"Yes")="Yes",_xlfn.XLOOKUP("SrcZone_IsAny",'Scoring_Config'!$A:$A,'Scoring_Config'!$C:$C,10),0),"False,0")</f>
        <v>0</v>
      </c>
      <c r="AF1335" cm="1">
        <f t="array" ref="AF1335">IF(FALSE,"True," &amp; IF(_xlfn.XLOOKUP("DstZone_IsAny",'Scoring_Config'!$A:$A,'Scoring_Config'!$D:$D,"Yes")="Yes",_xlfn.XLOOKUP("DstZone_IsAny",'Scoring_Config'!$A:$A,'Scoring_Config'!$C:$C,10),0),"False,0")</f>
        <v>0</v>
      </c>
      <c r="AG1335" cm="1">
        <f t="array" ref="AG133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35" cm="1">
        <f t="array" ref="AH1335">IF(FALSE,"True," &amp; IF(_xlfn.XLOOKUP("App_Any_OR_RangeGt1000",'Scoring_Config'!$A:$A,'Scoring_Config'!$D:$D,"Yes")="Yes",_xlfn.XLOOKUP("App_Any_OR_RangeGt1000",'Scoring_Config'!$A:$A,'Scoring_Config'!$C:$C,10),0),"False,0")</f>
        <v>0</v>
      </c>
      <c r="AI1335" cm="1">
        <f t="array" ref="AI1335">IF(FALSE,"True," &amp; IF(_xlfn.XLOOKUP("Service_Insecure_Match",'Scoring_Config'!$A:$A,'Scoring_Config'!$D:$D,"Yes")="Yes",_xlfn.XLOOKUP("Service_Insecure_Match",'Scoring_Config'!$A:$A,'Scoring_Config'!$C:$C,5),0),"False,0")</f>
        <v>0</v>
      </c>
      <c r="AJ1335" cm="1">
        <f t="array" ref="AJ1335">IF(FALSE,"True," &amp; IF(_xlfn.XLOOKUP("Risky_Inbound",'Scoring_Config'!$A:$A,'Scoring_Config'!$D:$D,"Yes")="Yes",_xlfn.XLOOKUP("Risky_Inbound",'Scoring_Config'!$A:$A,'Scoring_Config'!$C:$C,50),0),"False,0")</f>
        <v>0</v>
      </c>
      <c r="AK1335" cm="1">
        <f t="array" ref="AK1335">IF(FALSE,"True," &amp; IF(_xlfn.XLOOKUP("Risky_Outbound",'Scoring_Config'!$A:$A,'Scoring_Config'!$D:$D,"Yes")="Yes",_xlfn.XLOOKUP("Risky_Outbound",'Scoring_Config'!$A:$A,'Scoring_Config'!$C:$C,25),0),"False,0")</f>
        <v>0</v>
      </c>
      <c r="AL1335" t="s">
        <v>6700</v>
      </c>
      <c r="AM1335" cm="1">
        <f t="array" ref="AM133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35" t="s">
        <v>6697</v>
      </c>
      <c r="AO1335" t="s">
        <v>6697</v>
      </c>
      <c r="AP1335" t="s">
        <v>6697</v>
      </c>
      <c r="AQ1335" cm="1">
        <f t="array" ref="AQ1335">IF(FALSE,"True," &amp; IF(_xlfn.XLOOKUP("Service_IsAny",'Scoring_Config'!$A:$A,'Scoring_Config'!$D:$D,"Yes")="Yes",_xlfn.XLOOKUP("Service_IsAny",'Scoring_Config'!$A:$A,'Scoring_Config'!$C:$C,0),0),"False,0")</f>
        <v>0</v>
      </c>
      <c r="AR1335">
        <v>0</v>
      </c>
      <c r="AS1335" cm="1">
        <f t="array" ref="AS1335">IF(FALSE,"True," &amp; IF(_xlfn.XLOOKUP("Service_RangeGt1000",'Scoring_Config'!$A:$A,'Scoring_Config'!$D:$D,"Yes")="Yes",_xlfn.XLOOKUP("Service_RangeGt1000",'Scoring_Config'!$A:$A,'Scoring_Config'!$C:$C,0),0),"False,0")</f>
        <v>0</v>
      </c>
      <c r="AT1335" cm="1">
        <f t="array" ref="AT1335">IF(FALSE,"True," &amp; IF(_xlfn.XLOOKUP("App_IsAny",'Scoring_Config'!$A:$A,'Scoring_Config'!$D:$D,"Yes")="Yes",_xlfn.XLOOKUP("App_IsAny",'Scoring_Config'!$A:$A,'Scoring_Config'!$C:$C,0),0),"False,0")</f>
        <v>0</v>
      </c>
      <c r="AU1335">
        <v>0</v>
      </c>
      <c r="AV1335" cm="1">
        <f t="array" ref="AV1335">IF(FALSE,"True," &amp; IF(_xlfn.XLOOKUP("App_RangeGt1000",'Scoring_Config'!$A:$A,'Scoring_Config'!$D:$D,"Yes")="Yes",_xlfn.XLOOKUP("App_RangeGt1000",'Scoring_Config'!$A:$A,'Scoring_Config'!$C:$C,0),0),"False,0")</f>
        <v>0</v>
      </c>
      <c r="AW1335" cm="1">
        <f t="array" ref="AW1335">IF(FALSE,"True," &amp; IF(_xlfn.XLOOKUP("Action_IsDenyOrDrop",'Scoring_Config'!$A:$A,'Scoring_Config'!$D:$D,"Yes")="Yes",_xlfn.XLOOKUP("Action_IsDenyOrDrop",'Scoring_Config'!$A:$A,'Scoring_Config'!$C:$C,0),0),"False,0")</f>
        <v>0</v>
      </c>
      <c r="AX1335" cm="1">
        <f t="array" ref="AX1335">IF(LEFT(AW1335,4)="True",0,(IF(LEFT(Y1335,4)="True",IF(_xlfn.XLOOKUP("Src_IsAny",'Scoring_Config'!$A:$A,'Scoring_Config'!$D:$D,"Yes")="Yes",_xlfn.XLOOKUP("Src_IsAny",'Scoring_Config'!$A:$A,'Scoring_Config'!$C:$C,10),0),0)+IF(LEFT(Z1335,4)="True",IF(_xlfn.XLOOKUP("Src_CIDR_Le_16",'Scoring_Config'!$A:$A,'Scoring_Config'!$D:$D,"Yes")="Yes",_xlfn.XLOOKUP("Src_CIDR_Le_16",'Scoring_Config'!$A:$A,'Scoring_Config'!$C:$C,10),0),0)+IF(LEFT(AA1335,4)="True",IF(_xlfn.XLOOKUP("Src_CIDR_17_22",'Scoring_Config'!$A:$A,'Scoring_Config'!$D:$D,"Yes")="Yes",_xlfn.XLOOKUP("Src_CIDR_17_22",'Scoring_Config'!$A:$A,'Scoring_Config'!$C:$C,5),0),0)+IF(LEFT(AB1335,4)="True",IF(_xlfn.XLOOKUP("Dst_IsAny",'Scoring_Config'!$A:$A,'Scoring_Config'!$D:$D,"Yes")="Yes",_xlfn.XLOOKUP("Dst_IsAny",'Scoring_Config'!$A:$A,'Scoring_Config'!$C:$C,10),0),0)+IF(LEFT(AC1335,4)="True",IF(_xlfn.XLOOKUP("Dst_CIDR_Le_16",'Scoring_Config'!$A:$A,'Scoring_Config'!$D:$D,"Yes")="Yes",_xlfn.XLOOKUP("Dst_CIDR_Le_16",'Scoring_Config'!$A:$A,'Scoring_Config'!$C:$C,10),0),0)+IF(LEFT(AD1335,4)="True",IF(_xlfn.XLOOKUP("Dst_CIDR_17_22",'Scoring_Config'!$A:$A,'Scoring_Config'!$D:$D,"Yes")="Yes",_xlfn.XLOOKUP("Dst_CIDR_17_22",'Scoring_Config'!$A:$A,'Scoring_Config'!$C:$C,5),0),0)+IF(LEFT(AE1335,4)="True",IF(_xlfn.XLOOKUP("SrcZone_IsAny",'Scoring_Config'!$A:$A,'Scoring_Config'!$D:$D,"Yes")="Yes",_xlfn.XLOOKUP("SrcZone_IsAny",'Scoring_Config'!$A:$A,'Scoring_Config'!$C:$C,10),0),0)+IF(LEFT(AF1335,4)="True",IF(_xlfn.XLOOKUP("DstZone_IsAny",'Scoring_Config'!$A:$A,'Scoring_Config'!$D:$D,"Yes")="Yes",_xlfn.XLOOKUP("DstZone_IsAny",'Scoring_Config'!$A:$A,'Scoring_Config'!$C:$C,10),0),0)+IF(LEFT(AG1335,4)="True",IF(_xlfn.XLOOKUP("Service_Any_OR_RangeGt1000",'Scoring_Config'!$A:$A,'Scoring_Config'!$D:$D,"Yes")="Yes",_xlfn.XLOOKUP("Service_Any_OR_RangeGt1000",'Scoring_Config'!$A:$A,'Scoring_Config'!$C:$C,10),0),0)+IF(LEFT(AH1335,4)="True",IF(_xlfn.XLOOKUP("App_Any_OR_RangeGt1000",'Scoring_Config'!$A:$A,'Scoring_Config'!$D:$D,"Yes")="Yes",_xlfn.XLOOKUP("App_Any_OR_RangeGt1000",'Scoring_Config'!$A:$A,'Scoring_Config'!$C:$C,10),0),0)+IF(LEFT(AI1335,4)="True",IF(_xlfn.XLOOKUP("Service_Insecure_Match",'Scoring_Config'!$A:$A,'Scoring_Config'!$D:$D,"Yes")="Yes",_xlfn.XLOOKUP("Service_Insecure_Match",'Scoring_Config'!$A:$A,'Scoring_Config'!$C:$C,5),0),0)+IF(LEFT(AJ1335,4)="True",IF(_xlfn.XLOOKUP("Risky_Inbound",'Scoring_Config'!$A:$A,'Scoring_Config'!$D:$D,"Yes")="Yes",_xlfn.XLOOKUP("Risky_Inbound",'Scoring_Config'!$A:$A,'Scoring_Config'!$C:$C,50),0),0)+IF(LEFT(AK1335,4)="True",IF(_xlfn.XLOOKUP("Risky_Outbound",'Scoring_Config'!$A:$A,'Scoring_Config'!$D:$D,"Yes")="Yes",_xlfn.XLOOKUP("Risky_Outbound",'Scoring_Config'!$A:$A,'Scoring_Config'!$C:$C,25),0),0)+IF(LEFT(AZ1335,4)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1335,FIND(",",AL1335)+1,100)),0)+IF(LEFT(AM1335,4)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1335,FIND(",",AN1335)+1,100)),0)+IF(_xlfn.XLOOKUP("Profile_Scoring",'Scoring_Config'!$A:$A,'Scoring_Config'!$D:$D,"Yes")="Yes",VALUE(MID(AO1335,FIND(",",AO1335)+1,100)),0)+IF(_xlfn.XLOOKUP("Options_Scoring",'Scoring_Config'!$A:$A,'Scoring_Config'!$D:$D,"Yes")="Yes",VALUE(MID(AP1335,FIND(",",AP1335)+1,100)),0)))</f>
        <v>0</v>
      </c>
      <c r="AZ1335" cm="1">
        <f t="array" ref="AZ1335">IF(FALSE,"True," &amp; IF(_xlfn.XLOOKUP("Migrate_Insecure",'Scoring_Config'!$A:$A,'Scoring_Config'!$D:$D,"Yes")="Yes",_xlfn.XLOOKUP("Migrate_Insecure",'Scoring_Config'!$A:$A,'Scoring_Config'!$C:$C,10),0),"False,0")</f>
        <v>0</v>
      </c>
    </row>
    <row r="1336" spans="1:52">
      <c r="A1336" t="s">
        <v>1979</v>
      </c>
      <c r="B1336" t="s">
        <v>3308</v>
      </c>
      <c r="C1336" t="s">
        <v>3542</v>
      </c>
      <c r="D1336" t="s">
        <v>3545</v>
      </c>
      <c r="E1336" t="s">
        <v>3563</v>
      </c>
      <c r="F1336" t="s">
        <v>3986</v>
      </c>
      <c r="G1336" t="s">
        <v>701</v>
      </c>
      <c r="H1336" t="s">
        <v>174</v>
      </c>
      <c r="I1336" t="s">
        <v>4106</v>
      </c>
      <c r="J1336" t="s">
        <v>1216</v>
      </c>
      <c r="K1336" t="s">
        <v>174</v>
      </c>
      <c r="L1336" t="s">
        <v>1512</v>
      </c>
      <c r="M1336" t="s">
        <v>1974</v>
      </c>
      <c r="N1336" t="s">
        <v>4315</v>
      </c>
      <c r="O1336" t="s">
        <v>4319</v>
      </c>
      <c r="P1336" t="s">
        <v>4323</v>
      </c>
      <c r="Q1336" t="s">
        <v>5252</v>
      </c>
      <c r="R1336" t="s">
        <v>5439</v>
      </c>
      <c r="S1336" t="s">
        <v>4324</v>
      </c>
      <c r="T1336" t="s">
        <v>5898</v>
      </c>
      <c r="U1336" t="s">
        <v>5898</v>
      </c>
      <c r="Y1336" cm="1">
        <f t="array" ref="Y1336">IF(FALSE,"True," &amp; IF(_xlfn.XLOOKUP("Src_IsAny",'Scoring_Config'!$A:$A,'Scoring_Config'!$D:$D,"Yes")="Yes",_xlfn.XLOOKUP("Src_IsAny",'Scoring_Config'!$A:$A,'Scoring_Config'!$C:$C,10),0),"False,0")</f>
        <v>0</v>
      </c>
      <c r="Z1336" cm="1">
        <f t="array" ref="Z1336">IF(FALSE,"True," &amp; IF(_xlfn.XLOOKUP("Src_CIDR_Le_16",'Scoring_Config'!$A:$A,'Scoring_Config'!$D:$D,"Yes")="Yes",_xlfn.XLOOKUP("Src_CIDR_Le_16",'Scoring_Config'!$A:$A,'Scoring_Config'!$C:$C,10),0),"False,0")</f>
        <v>0</v>
      </c>
      <c r="AA1336" cm="1">
        <f t="array" ref="AA1336">IF(FALSE,"True," &amp; IF(_xlfn.XLOOKUP("Src_CIDR_17_22",'Scoring_Config'!$A:$A,'Scoring_Config'!$D:$D,"Yes")="Yes",_xlfn.XLOOKUP("Src_CIDR_17_22",'Scoring_Config'!$A:$A,'Scoring_Config'!$C:$C,5),0),"False,0")</f>
        <v>0</v>
      </c>
      <c r="AB1336" cm="1">
        <f t="array" ref="AB1336">IF(FALSE,"True," &amp; IF(_xlfn.XLOOKUP("Dst_IsAny",'Scoring_Config'!$A:$A,'Scoring_Config'!$D:$D,"Yes")="Yes",_xlfn.XLOOKUP("Dst_IsAny",'Scoring_Config'!$A:$A,'Scoring_Config'!$C:$C,10),0),"False,0")</f>
        <v>0</v>
      </c>
      <c r="AC1336" cm="1">
        <f t="array" ref="AC1336">IF(FALSE,"True," &amp; IF(_xlfn.XLOOKUP("Dst_CIDR_Le_16",'Scoring_Config'!$A:$A,'Scoring_Config'!$D:$D,"Yes")="Yes",_xlfn.XLOOKUP("Dst_CIDR_Le_16",'Scoring_Config'!$A:$A,'Scoring_Config'!$C:$C,10),0),"False,0")</f>
        <v>0</v>
      </c>
      <c r="AD1336" cm="1">
        <f t="array" ref="AD1336">IF(FALSE,"True," &amp; IF(_xlfn.XLOOKUP("Dst_CIDR_17_22",'Scoring_Config'!$A:$A,'Scoring_Config'!$D:$D,"Yes")="Yes",_xlfn.XLOOKUP("Dst_CIDR_17_22",'Scoring_Config'!$A:$A,'Scoring_Config'!$C:$C,5),0),"False,0")</f>
        <v>0</v>
      </c>
      <c r="AE1336" cm="1">
        <f t="array" ref="AE1336">IF(FALSE,"True," &amp; IF(_xlfn.XLOOKUP("SrcZone_IsAny",'Scoring_Config'!$A:$A,'Scoring_Config'!$D:$D,"Yes")="Yes",_xlfn.XLOOKUP("SrcZone_IsAny",'Scoring_Config'!$A:$A,'Scoring_Config'!$C:$C,10),0),"False,0")</f>
        <v>0</v>
      </c>
      <c r="AF1336" cm="1">
        <f t="array" ref="AF1336">IF(FALSE,"True," &amp; IF(_xlfn.XLOOKUP("DstZone_IsAny",'Scoring_Config'!$A:$A,'Scoring_Config'!$D:$D,"Yes")="Yes",_xlfn.XLOOKUP("DstZone_IsAny",'Scoring_Config'!$A:$A,'Scoring_Config'!$C:$C,10),0),"False,0")</f>
        <v>0</v>
      </c>
      <c r="AG1336" cm="1">
        <f t="array" ref="AG133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36" cm="1">
        <f t="array" ref="AH1336">IF(TRUE,"True," &amp; IF(_xlfn.XLOOKUP("App_Any_OR_RangeGt1000",'Scoring_Config'!$A:$A,'Scoring_Config'!$D:$D,"Yes")="Yes",_xlfn.XLOOKUP("App_Any_OR_RangeGt1000",'Scoring_Config'!$A:$A,'Scoring_Config'!$C:$C,10),0),"False,0")</f>
        <v>0</v>
      </c>
      <c r="AI1336" cm="1">
        <f t="array" ref="AI1336">IF(FALSE,"True," &amp; IF(_xlfn.XLOOKUP("Service_Insecure_Match",'Scoring_Config'!$A:$A,'Scoring_Config'!$D:$D,"Yes")="Yes",_xlfn.XLOOKUP("Service_Insecure_Match",'Scoring_Config'!$A:$A,'Scoring_Config'!$C:$C,5),0),"False,0")</f>
        <v>0</v>
      </c>
      <c r="AJ1336" cm="1">
        <f t="array" ref="AJ1336">IF(FALSE,"True," &amp; IF(_xlfn.XLOOKUP("Risky_Inbound",'Scoring_Config'!$A:$A,'Scoring_Config'!$D:$D,"Yes")="Yes",_xlfn.XLOOKUP("Risky_Inbound",'Scoring_Config'!$A:$A,'Scoring_Config'!$C:$C,50),0),"False,0")</f>
        <v>0</v>
      </c>
      <c r="AK1336" cm="1">
        <f t="array" ref="AK1336">IF(FALSE,"True," &amp; IF(_xlfn.XLOOKUP("Risky_Outbound",'Scoring_Config'!$A:$A,'Scoring_Config'!$D:$D,"Yes")="Yes",_xlfn.XLOOKUP("Risky_Outbound",'Scoring_Config'!$A:$A,'Scoring_Config'!$C:$C,25),0),"False,0")</f>
        <v>0</v>
      </c>
      <c r="AL1336" t="s">
        <v>6699</v>
      </c>
      <c r="AM1336" cm="1">
        <f t="array" ref="AM133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36" t="s">
        <v>6697</v>
      </c>
      <c r="AO1336" t="s">
        <v>6697</v>
      </c>
      <c r="AP1336" t="s">
        <v>6697</v>
      </c>
      <c r="AQ1336" cm="1">
        <f t="array" ref="AQ1336">IF(FALSE,"True," &amp; IF(_xlfn.XLOOKUP("Service_IsAny",'Scoring_Config'!$A:$A,'Scoring_Config'!$D:$D,"Yes")="Yes",_xlfn.XLOOKUP("Service_IsAny",'Scoring_Config'!$A:$A,'Scoring_Config'!$C:$C,0),0),"False,0")</f>
        <v>0</v>
      </c>
      <c r="AR1336">
        <v>1</v>
      </c>
      <c r="AS1336" cm="1">
        <f t="array" ref="AS1336">IF(FALSE,"True," &amp; IF(_xlfn.XLOOKUP("Service_RangeGt1000",'Scoring_Config'!$A:$A,'Scoring_Config'!$D:$D,"Yes")="Yes",_xlfn.XLOOKUP("Service_RangeGt1000",'Scoring_Config'!$A:$A,'Scoring_Config'!$C:$C,0),0),"False,0")</f>
        <v>0</v>
      </c>
      <c r="AT1336" cm="1">
        <f t="array" ref="AT1336">IF(TRUE,"True," &amp; IF(_xlfn.XLOOKUP("App_IsAny",'Scoring_Config'!$A:$A,'Scoring_Config'!$D:$D,"Yes")="Yes",_xlfn.XLOOKUP("App_IsAny",'Scoring_Config'!$A:$A,'Scoring_Config'!$C:$C,0),0),"False,0")</f>
        <v>0</v>
      </c>
      <c r="AU1336">
        <v>65535</v>
      </c>
      <c r="AV1336" cm="1">
        <f t="array" ref="AV1336">IF(TRUE,"True," &amp; IF(_xlfn.XLOOKUP("App_RangeGt1000",'Scoring_Config'!$A:$A,'Scoring_Config'!$D:$D,"Yes")="Yes",_xlfn.XLOOKUP("App_RangeGt1000",'Scoring_Config'!$A:$A,'Scoring_Config'!$C:$C,0),0),"False,0")</f>
        <v>0</v>
      </c>
      <c r="AW1336" cm="1">
        <f t="array" ref="AW1336">IF(FALSE,"True," &amp; IF(_xlfn.XLOOKUP("Action_IsDenyOrDrop",'Scoring_Config'!$A:$A,'Scoring_Config'!$D:$D,"Yes")="Yes",_xlfn.XLOOKUP("Action_IsDenyOrDrop",'Scoring_Config'!$A:$A,'Scoring_Config'!$C:$C,0),0),"False,0")</f>
        <v>0</v>
      </c>
      <c r="AX1336" cm="1">
        <f t="array" ref="AX1336">IF(LEFT(AW1336,4)="True",0,(IF(LEFT(Y1336,4)="True",IF(_xlfn.XLOOKUP("Src_IsAny",'Scoring_Config'!$A:$A,'Scoring_Config'!$D:$D,"Yes")="Yes",_xlfn.XLOOKUP("Src_IsAny",'Scoring_Config'!$A:$A,'Scoring_Config'!$C:$C,10),0),0)+IF(LEFT(Z1336,4)="True",IF(_xlfn.XLOOKUP("Src_CIDR_Le_16",'Scoring_Config'!$A:$A,'Scoring_Config'!$D:$D,"Yes")="Yes",_xlfn.XLOOKUP("Src_CIDR_Le_16",'Scoring_Config'!$A:$A,'Scoring_Config'!$C:$C,10),0),0)+IF(LEFT(AA1336,4)="True",IF(_xlfn.XLOOKUP("Src_CIDR_17_22",'Scoring_Config'!$A:$A,'Scoring_Config'!$D:$D,"Yes")="Yes",_xlfn.XLOOKUP("Src_CIDR_17_22",'Scoring_Config'!$A:$A,'Scoring_Config'!$C:$C,5),0),0)+IF(LEFT(AB1336,4)="True",IF(_xlfn.XLOOKUP("Dst_IsAny",'Scoring_Config'!$A:$A,'Scoring_Config'!$D:$D,"Yes")="Yes",_xlfn.XLOOKUP("Dst_IsAny",'Scoring_Config'!$A:$A,'Scoring_Config'!$C:$C,10),0),0)+IF(LEFT(AC1336,4)="True",IF(_xlfn.XLOOKUP("Dst_CIDR_Le_16",'Scoring_Config'!$A:$A,'Scoring_Config'!$D:$D,"Yes")="Yes",_xlfn.XLOOKUP("Dst_CIDR_Le_16",'Scoring_Config'!$A:$A,'Scoring_Config'!$C:$C,10),0),0)+IF(LEFT(AD1336,4)="True",IF(_xlfn.XLOOKUP("Dst_CIDR_17_22",'Scoring_Config'!$A:$A,'Scoring_Config'!$D:$D,"Yes")="Yes",_xlfn.XLOOKUP("Dst_CIDR_17_22",'Scoring_Config'!$A:$A,'Scoring_Config'!$C:$C,5),0),0)+IF(LEFT(AE1336,4)="True",IF(_xlfn.XLOOKUP("SrcZone_IsAny",'Scoring_Config'!$A:$A,'Scoring_Config'!$D:$D,"Yes")="Yes",_xlfn.XLOOKUP("SrcZone_IsAny",'Scoring_Config'!$A:$A,'Scoring_Config'!$C:$C,10),0),0)+IF(LEFT(AF1336,4)="True",IF(_xlfn.XLOOKUP("DstZone_IsAny",'Scoring_Config'!$A:$A,'Scoring_Config'!$D:$D,"Yes")="Yes",_xlfn.XLOOKUP("DstZone_IsAny",'Scoring_Config'!$A:$A,'Scoring_Config'!$C:$C,10),0),0)+IF(LEFT(AG1336,4)="True",IF(_xlfn.XLOOKUP("Service_Any_OR_RangeGt1000",'Scoring_Config'!$A:$A,'Scoring_Config'!$D:$D,"Yes")="Yes",_xlfn.XLOOKUP("Service_Any_OR_RangeGt1000",'Scoring_Config'!$A:$A,'Scoring_Config'!$C:$C,10),0),0)+IF(LEFT(AH1336,4)="True",IF(_xlfn.XLOOKUP("App_Any_OR_RangeGt1000",'Scoring_Config'!$A:$A,'Scoring_Config'!$D:$D,"Yes")="Yes",_xlfn.XLOOKUP("App_Any_OR_RangeGt1000",'Scoring_Config'!$A:$A,'Scoring_Config'!$C:$C,10),0),0)+IF(LEFT(AI1336,4)="True",IF(_xlfn.XLOOKUP("Service_Insecure_Match",'Scoring_Config'!$A:$A,'Scoring_Config'!$D:$D,"Yes")="Yes",_xlfn.XLOOKUP("Service_Insecure_Match",'Scoring_Config'!$A:$A,'Scoring_Config'!$C:$C,5),0),0)+IF(LEFT(AJ1336,4)="True",IF(_xlfn.XLOOKUP("Risky_Inbound",'Scoring_Config'!$A:$A,'Scoring_Config'!$D:$D,"Yes")="Yes",_xlfn.XLOOKUP("Risky_Inbound",'Scoring_Config'!$A:$A,'Scoring_Config'!$C:$C,50),0),0)+IF(LEFT(AK1336,4)="True",IF(_xlfn.XLOOKUP("Risky_Outbound",'Scoring_Config'!$A:$A,'Scoring_Config'!$D:$D,"Yes")="Yes",_xlfn.XLOOKUP("Risky_Outbound",'Scoring_Config'!$A:$A,'Scoring_Config'!$C:$C,25),0),0)+IF(LEFT(AZ1336,4)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1336,FIND(",",AL1336)+1,100)),0)+IF(LEFT(AM1336,4)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1336,FIND(",",AN1336)+1,100)),0)+IF(_xlfn.XLOOKUP("Profile_Scoring",'Scoring_Config'!$A:$A,'Scoring_Config'!$D:$D,"Yes")="Yes",VALUE(MID(AO1336,FIND(",",AO1336)+1,100)),0)+IF(_xlfn.XLOOKUP("Options_Scoring",'Scoring_Config'!$A:$A,'Scoring_Config'!$D:$D,"Yes")="Yes",VALUE(MID(AP1336,FIND(",",AP1336)+1,100)),0)))</f>
        <v>0</v>
      </c>
      <c r="AZ1336" cm="1">
        <f t="array" ref="AZ1336">IF(FALSE,"True," &amp; IF(_xlfn.XLOOKUP("Migrate_Insecure",'Scoring_Config'!$A:$A,'Scoring_Config'!$D:$D,"Yes")="Yes",_xlfn.XLOOKUP("Migrate_Insecure",'Scoring_Config'!$A:$A,'Scoring_Config'!$C:$C,10),0),"False,0")</f>
        <v>0</v>
      </c>
    </row>
    <row r="1337" spans="1:52">
      <c r="A1337" t="s">
        <v>1979</v>
      </c>
      <c r="B1337" t="s">
        <v>3309</v>
      </c>
      <c r="C1337" t="s">
        <v>3542</v>
      </c>
      <c r="D1337" t="s">
        <v>3545</v>
      </c>
      <c r="E1337" t="s">
        <v>3563</v>
      </c>
      <c r="F1337" t="s">
        <v>3986</v>
      </c>
      <c r="G1337" t="s">
        <v>702</v>
      </c>
      <c r="H1337" t="s">
        <v>174</v>
      </c>
      <c r="I1337" t="s">
        <v>3576</v>
      </c>
      <c r="J1337" t="s">
        <v>1255</v>
      </c>
      <c r="K1337" t="s">
        <v>174</v>
      </c>
      <c r="L1337" t="s">
        <v>1512</v>
      </c>
      <c r="M1337" t="s">
        <v>1974</v>
      </c>
      <c r="N1337" t="s">
        <v>4315</v>
      </c>
      <c r="O1337" t="s">
        <v>4319</v>
      </c>
      <c r="P1337" t="s">
        <v>4321</v>
      </c>
      <c r="Q1337" t="s">
        <v>5253</v>
      </c>
      <c r="R1337" t="s">
        <v>5450</v>
      </c>
      <c r="S1337" t="s">
        <v>5474</v>
      </c>
      <c r="T1337" t="s">
        <v>5662</v>
      </c>
      <c r="U1337" t="s">
        <v>5897</v>
      </c>
      <c r="Y1337" cm="1">
        <f t="array" ref="Y1337">IF(FALSE,"True," &amp; IF(_xlfn.XLOOKUP("Src_IsAny",'Scoring_Config'!$A:$A,'Scoring_Config'!$D:$D,"Yes")="Yes",_xlfn.XLOOKUP("Src_IsAny",'Scoring_Config'!$A:$A,'Scoring_Config'!$C:$C,10),0),"False,0")</f>
        <v>0</v>
      </c>
      <c r="Z1337" cm="1">
        <f t="array" ref="Z1337">IF(FALSE,"True," &amp; IF(_xlfn.XLOOKUP("Src_CIDR_Le_16",'Scoring_Config'!$A:$A,'Scoring_Config'!$D:$D,"Yes")="Yes",_xlfn.XLOOKUP("Src_CIDR_Le_16",'Scoring_Config'!$A:$A,'Scoring_Config'!$C:$C,10),0),"False,0")</f>
        <v>0</v>
      </c>
      <c r="AA1337" cm="1">
        <f t="array" ref="AA1337">IF(FALSE,"True," &amp; IF(_xlfn.XLOOKUP("Src_CIDR_17_22",'Scoring_Config'!$A:$A,'Scoring_Config'!$D:$D,"Yes")="Yes",_xlfn.XLOOKUP("Src_CIDR_17_22",'Scoring_Config'!$A:$A,'Scoring_Config'!$C:$C,5),0),"False,0")</f>
        <v>0</v>
      </c>
      <c r="AB1337" cm="1">
        <f t="array" ref="AB1337">IF(FALSE,"True," &amp; IF(_xlfn.XLOOKUP("Dst_IsAny",'Scoring_Config'!$A:$A,'Scoring_Config'!$D:$D,"Yes")="Yes",_xlfn.XLOOKUP("Dst_IsAny",'Scoring_Config'!$A:$A,'Scoring_Config'!$C:$C,10),0),"False,0")</f>
        <v>0</v>
      </c>
      <c r="AC1337" cm="1">
        <f t="array" ref="AC1337">IF(FALSE,"True," &amp; IF(_xlfn.XLOOKUP("Dst_CIDR_Le_16",'Scoring_Config'!$A:$A,'Scoring_Config'!$D:$D,"Yes")="Yes",_xlfn.XLOOKUP("Dst_CIDR_Le_16",'Scoring_Config'!$A:$A,'Scoring_Config'!$C:$C,10),0),"False,0")</f>
        <v>0</v>
      </c>
      <c r="AD1337" cm="1">
        <f t="array" ref="AD1337">IF(FALSE,"True," &amp; IF(_xlfn.XLOOKUP("Dst_CIDR_17_22",'Scoring_Config'!$A:$A,'Scoring_Config'!$D:$D,"Yes")="Yes",_xlfn.XLOOKUP("Dst_CIDR_17_22",'Scoring_Config'!$A:$A,'Scoring_Config'!$C:$C,5),0),"False,0")</f>
        <v>0</v>
      </c>
      <c r="AE1337" cm="1">
        <f t="array" ref="AE1337">IF(FALSE,"True," &amp; IF(_xlfn.XLOOKUP("SrcZone_IsAny",'Scoring_Config'!$A:$A,'Scoring_Config'!$D:$D,"Yes")="Yes",_xlfn.XLOOKUP("SrcZone_IsAny",'Scoring_Config'!$A:$A,'Scoring_Config'!$C:$C,10),0),"False,0")</f>
        <v>0</v>
      </c>
      <c r="AF1337" cm="1">
        <f t="array" ref="AF1337">IF(FALSE,"True," &amp; IF(_xlfn.XLOOKUP("DstZone_IsAny",'Scoring_Config'!$A:$A,'Scoring_Config'!$D:$D,"Yes")="Yes",_xlfn.XLOOKUP("DstZone_IsAny",'Scoring_Config'!$A:$A,'Scoring_Config'!$C:$C,10),0),"False,0")</f>
        <v>0</v>
      </c>
      <c r="AG1337" cm="1">
        <f t="array" ref="AG133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37" cm="1">
        <f t="array" ref="AH1337">IF(TRUE,"True," &amp; IF(_xlfn.XLOOKUP("App_Any_OR_RangeGt1000",'Scoring_Config'!$A:$A,'Scoring_Config'!$D:$D,"Yes")="Yes",_xlfn.XLOOKUP("App_Any_OR_RangeGt1000",'Scoring_Config'!$A:$A,'Scoring_Config'!$C:$C,10),0),"False,0")</f>
        <v>0</v>
      </c>
      <c r="AI1337" cm="1">
        <f t="array" ref="AI1337">IF(FALSE,"True," &amp; IF(_xlfn.XLOOKUP("Service_Insecure_Match",'Scoring_Config'!$A:$A,'Scoring_Config'!$D:$D,"Yes")="Yes",_xlfn.XLOOKUP("Service_Insecure_Match",'Scoring_Config'!$A:$A,'Scoring_Config'!$C:$C,5),0),"False,0")</f>
        <v>0</v>
      </c>
      <c r="AJ1337" cm="1">
        <f t="array" ref="AJ1337">IF(FALSE,"True," &amp; IF(_xlfn.XLOOKUP("Risky_Inbound",'Scoring_Config'!$A:$A,'Scoring_Config'!$D:$D,"Yes")="Yes",_xlfn.XLOOKUP("Risky_Inbound",'Scoring_Config'!$A:$A,'Scoring_Config'!$C:$C,50),0),"False,0")</f>
        <v>0</v>
      </c>
      <c r="AK1337" cm="1">
        <f t="array" ref="AK1337">IF(FALSE,"True," &amp; IF(_xlfn.XLOOKUP("Risky_Outbound",'Scoring_Config'!$A:$A,'Scoring_Config'!$D:$D,"Yes")="Yes",_xlfn.XLOOKUP("Risky_Outbound",'Scoring_Config'!$A:$A,'Scoring_Config'!$C:$C,25),0),"False,0")</f>
        <v>0</v>
      </c>
      <c r="AL1337" t="s">
        <v>6700</v>
      </c>
      <c r="AM1337" cm="1">
        <f t="array" ref="AM133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37" t="s">
        <v>6697</v>
      </c>
      <c r="AO1337" t="s">
        <v>6697</v>
      </c>
      <c r="AP1337" t="s">
        <v>6697</v>
      </c>
      <c r="AQ1337" cm="1">
        <f t="array" ref="AQ1337">IF(FALSE,"True," &amp; IF(_xlfn.XLOOKUP("Service_IsAny",'Scoring_Config'!$A:$A,'Scoring_Config'!$D:$D,"Yes")="Yes",_xlfn.XLOOKUP("Service_IsAny",'Scoring_Config'!$A:$A,'Scoring_Config'!$C:$C,0),0),"False,0")</f>
        <v>0</v>
      </c>
      <c r="AR1337">
        <v>1</v>
      </c>
      <c r="AS1337" cm="1">
        <f t="array" ref="AS1337">IF(FALSE,"True," &amp; IF(_xlfn.XLOOKUP("Service_RangeGt1000",'Scoring_Config'!$A:$A,'Scoring_Config'!$D:$D,"Yes")="Yes",_xlfn.XLOOKUP("Service_RangeGt1000",'Scoring_Config'!$A:$A,'Scoring_Config'!$C:$C,0),0),"False,0")</f>
        <v>0</v>
      </c>
      <c r="AT1337" cm="1">
        <f t="array" ref="AT1337">IF(TRUE,"True," &amp; IF(_xlfn.XLOOKUP("App_IsAny",'Scoring_Config'!$A:$A,'Scoring_Config'!$D:$D,"Yes")="Yes",_xlfn.XLOOKUP("App_IsAny",'Scoring_Config'!$A:$A,'Scoring_Config'!$C:$C,0),0),"False,0")</f>
        <v>0</v>
      </c>
      <c r="AU1337">
        <v>65535</v>
      </c>
      <c r="AV1337" cm="1">
        <f t="array" ref="AV1337">IF(TRUE,"True," &amp; IF(_xlfn.XLOOKUP("App_RangeGt1000",'Scoring_Config'!$A:$A,'Scoring_Config'!$D:$D,"Yes")="Yes",_xlfn.XLOOKUP("App_RangeGt1000",'Scoring_Config'!$A:$A,'Scoring_Config'!$C:$C,0),0),"False,0")</f>
        <v>0</v>
      </c>
      <c r="AW1337" cm="1">
        <f t="array" ref="AW1337">IF(FALSE,"True," &amp; IF(_xlfn.XLOOKUP("Action_IsDenyOrDrop",'Scoring_Config'!$A:$A,'Scoring_Config'!$D:$D,"Yes")="Yes",_xlfn.XLOOKUP("Action_IsDenyOrDrop",'Scoring_Config'!$A:$A,'Scoring_Config'!$C:$C,0),0),"False,0")</f>
        <v>0</v>
      </c>
      <c r="AX1337" cm="1">
        <f t="array" ref="AX1337">IF(LEFT(AW1337,4)="True",0,(IF(LEFT(Y1337,4)="True",IF(_xlfn.XLOOKUP("Src_IsAny",'Scoring_Config'!$A:$A,'Scoring_Config'!$D:$D,"Yes")="Yes",_xlfn.XLOOKUP("Src_IsAny",'Scoring_Config'!$A:$A,'Scoring_Config'!$C:$C,10),0),0)+IF(LEFT(Z1337,4)="True",IF(_xlfn.XLOOKUP("Src_CIDR_Le_16",'Scoring_Config'!$A:$A,'Scoring_Config'!$D:$D,"Yes")="Yes",_xlfn.XLOOKUP("Src_CIDR_Le_16",'Scoring_Config'!$A:$A,'Scoring_Config'!$C:$C,10),0),0)+IF(LEFT(AA1337,4)="True",IF(_xlfn.XLOOKUP("Src_CIDR_17_22",'Scoring_Config'!$A:$A,'Scoring_Config'!$D:$D,"Yes")="Yes",_xlfn.XLOOKUP("Src_CIDR_17_22",'Scoring_Config'!$A:$A,'Scoring_Config'!$C:$C,5),0),0)+IF(LEFT(AB1337,4)="True",IF(_xlfn.XLOOKUP("Dst_IsAny",'Scoring_Config'!$A:$A,'Scoring_Config'!$D:$D,"Yes")="Yes",_xlfn.XLOOKUP("Dst_IsAny",'Scoring_Config'!$A:$A,'Scoring_Config'!$C:$C,10),0),0)+IF(LEFT(AC1337,4)="True",IF(_xlfn.XLOOKUP("Dst_CIDR_Le_16",'Scoring_Config'!$A:$A,'Scoring_Config'!$D:$D,"Yes")="Yes",_xlfn.XLOOKUP("Dst_CIDR_Le_16",'Scoring_Config'!$A:$A,'Scoring_Config'!$C:$C,10),0),0)+IF(LEFT(AD1337,4)="True",IF(_xlfn.XLOOKUP("Dst_CIDR_17_22",'Scoring_Config'!$A:$A,'Scoring_Config'!$D:$D,"Yes")="Yes",_xlfn.XLOOKUP("Dst_CIDR_17_22",'Scoring_Config'!$A:$A,'Scoring_Config'!$C:$C,5),0),0)+IF(LEFT(AE1337,4)="True",IF(_xlfn.XLOOKUP("SrcZone_IsAny",'Scoring_Config'!$A:$A,'Scoring_Config'!$D:$D,"Yes")="Yes",_xlfn.XLOOKUP("SrcZone_IsAny",'Scoring_Config'!$A:$A,'Scoring_Config'!$C:$C,10),0),0)+IF(LEFT(AF1337,4)="True",IF(_xlfn.XLOOKUP("DstZone_IsAny",'Scoring_Config'!$A:$A,'Scoring_Config'!$D:$D,"Yes")="Yes",_xlfn.XLOOKUP("DstZone_IsAny",'Scoring_Config'!$A:$A,'Scoring_Config'!$C:$C,10),0),0)+IF(LEFT(AG1337,4)="True",IF(_xlfn.XLOOKUP("Service_Any_OR_RangeGt1000",'Scoring_Config'!$A:$A,'Scoring_Config'!$D:$D,"Yes")="Yes",_xlfn.XLOOKUP("Service_Any_OR_RangeGt1000",'Scoring_Config'!$A:$A,'Scoring_Config'!$C:$C,10),0),0)+IF(LEFT(AH1337,4)="True",IF(_xlfn.XLOOKUP("App_Any_OR_RangeGt1000",'Scoring_Config'!$A:$A,'Scoring_Config'!$D:$D,"Yes")="Yes",_xlfn.XLOOKUP("App_Any_OR_RangeGt1000",'Scoring_Config'!$A:$A,'Scoring_Config'!$C:$C,10),0),0)+IF(LEFT(AI1337,4)="True",IF(_xlfn.XLOOKUP("Service_Insecure_Match",'Scoring_Config'!$A:$A,'Scoring_Config'!$D:$D,"Yes")="Yes",_xlfn.XLOOKUP("Service_Insecure_Match",'Scoring_Config'!$A:$A,'Scoring_Config'!$C:$C,5),0),0)+IF(LEFT(AJ1337,4)="True",IF(_xlfn.XLOOKUP("Risky_Inbound",'Scoring_Config'!$A:$A,'Scoring_Config'!$D:$D,"Yes")="Yes",_xlfn.XLOOKUP("Risky_Inbound",'Scoring_Config'!$A:$A,'Scoring_Config'!$C:$C,50),0),0)+IF(LEFT(AK1337,4)="True",IF(_xlfn.XLOOKUP("Risky_Outbound",'Scoring_Config'!$A:$A,'Scoring_Config'!$D:$D,"Yes")="Yes",_xlfn.XLOOKUP("Risky_Outbound",'Scoring_Config'!$A:$A,'Scoring_Config'!$C:$C,25),0),0)+IF(LEFT(AZ1337,4)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1337,FIND(",",AL1337)+1,100)),0)+IF(LEFT(AM1337,4)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1337,FIND(",",AN1337)+1,100)),0)+IF(_xlfn.XLOOKUP("Profile_Scoring",'Scoring_Config'!$A:$A,'Scoring_Config'!$D:$D,"Yes")="Yes",VALUE(MID(AO1337,FIND(",",AO1337)+1,100)),0)+IF(_xlfn.XLOOKUP("Options_Scoring",'Scoring_Config'!$A:$A,'Scoring_Config'!$D:$D,"Yes")="Yes",VALUE(MID(AP1337,FIND(",",AP1337)+1,100)),0)))</f>
        <v>0</v>
      </c>
      <c r="AZ1337" cm="1">
        <f t="array" ref="AZ1337">IF(FALSE,"True," &amp; IF(_xlfn.XLOOKUP("Migrate_Insecure",'Scoring_Config'!$A:$A,'Scoring_Config'!$D:$D,"Yes")="Yes",_xlfn.XLOOKUP("Migrate_Insecure",'Scoring_Config'!$A:$A,'Scoring_Config'!$C:$C,10),0),"False,0")</f>
        <v>0</v>
      </c>
    </row>
    <row r="1338" spans="1:52">
      <c r="A1338" t="s">
        <v>1979</v>
      </c>
      <c r="B1338" t="s">
        <v>3310</v>
      </c>
      <c r="C1338" t="s">
        <v>3542</v>
      </c>
      <c r="D1338" t="s">
        <v>3545</v>
      </c>
      <c r="E1338" t="s">
        <v>3563</v>
      </c>
      <c r="F1338" t="s">
        <v>3995</v>
      </c>
      <c r="G1338" t="s">
        <v>703</v>
      </c>
      <c r="H1338" t="s">
        <v>174</v>
      </c>
      <c r="I1338" t="s">
        <v>3971</v>
      </c>
      <c r="J1338" t="s">
        <v>1256</v>
      </c>
      <c r="K1338" t="s">
        <v>1667</v>
      </c>
      <c r="L1338" t="s">
        <v>1327</v>
      </c>
      <c r="M1338" t="s">
        <v>1974</v>
      </c>
      <c r="N1338" t="s">
        <v>4315</v>
      </c>
      <c r="O1338" t="s">
        <v>4319</v>
      </c>
      <c r="P1338" t="s">
        <v>4321</v>
      </c>
      <c r="Q1338" t="s">
        <v>5254</v>
      </c>
      <c r="R1338" t="s">
        <v>5440</v>
      </c>
      <c r="S1338" t="s">
        <v>5440</v>
      </c>
      <c r="T1338" t="s">
        <v>5899</v>
      </c>
      <c r="U1338" t="s">
        <v>5899</v>
      </c>
      <c r="Y1338" cm="1">
        <f t="array" ref="Y1338">IF(FALSE,"True," &amp; IF(_xlfn.XLOOKUP("Src_IsAny",'Scoring_Config'!$A:$A,'Scoring_Config'!$D:$D,"Yes")="Yes",_xlfn.XLOOKUP("Src_IsAny",'Scoring_Config'!$A:$A,'Scoring_Config'!$C:$C,10),0),"False,0")</f>
        <v>0</v>
      </c>
      <c r="Z1338" cm="1">
        <f t="array" ref="Z1338">IF(FALSE,"True," &amp; IF(_xlfn.XLOOKUP("Src_CIDR_Le_16",'Scoring_Config'!$A:$A,'Scoring_Config'!$D:$D,"Yes")="Yes",_xlfn.XLOOKUP("Src_CIDR_Le_16",'Scoring_Config'!$A:$A,'Scoring_Config'!$C:$C,10),0),"False,0")</f>
        <v>0</v>
      </c>
      <c r="AA1338" cm="1">
        <f t="array" ref="AA1338">IF(FALSE,"True," &amp; IF(_xlfn.XLOOKUP("Src_CIDR_17_22",'Scoring_Config'!$A:$A,'Scoring_Config'!$D:$D,"Yes")="Yes",_xlfn.XLOOKUP("Src_CIDR_17_22",'Scoring_Config'!$A:$A,'Scoring_Config'!$C:$C,5),0),"False,0")</f>
        <v>0</v>
      </c>
      <c r="AB1338" cm="1">
        <f t="array" ref="AB1338">IF(FALSE,"True," &amp; IF(_xlfn.XLOOKUP("Dst_IsAny",'Scoring_Config'!$A:$A,'Scoring_Config'!$D:$D,"Yes")="Yes",_xlfn.XLOOKUP("Dst_IsAny",'Scoring_Config'!$A:$A,'Scoring_Config'!$C:$C,10),0),"False,0")</f>
        <v>0</v>
      </c>
      <c r="AC1338" cm="1">
        <f t="array" ref="AC1338">IF(FALSE,"True," &amp; IF(_xlfn.XLOOKUP("Dst_CIDR_Le_16",'Scoring_Config'!$A:$A,'Scoring_Config'!$D:$D,"Yes")="Yes",_xlfn.XLOOKUP("Dst_CIDR_Le_16",'Scoring_Config'!$A:$A,'Scoring_Config'!$C:$C,10),0),"False,0")</f>
        <v>0</v>
      </c>
      <c r="AD1338" cm="1">
        <f t="array" ref="AD1338">IF(FALSE,"True," &amp; IF(_xlfn.XLOOKUP("Dst_CIDR_17_22",'Scoring_Config'!$A:$A,'Scoring_Config'!$D:$D,"Yes")="Yes",_xlfn.XLOOKUP("Dst_CIDR_17_22",'Scoring_Config'!$A:$A,'Scoring_Config'!$C:$C,5),0),"False,0")</f>
        <v>0</v>
      </c>
      <c r="AE1338" cm="1">
        <f t="array" ref="AE1338">IF(FALSE,"True," &amp; IF(_xlfn.XLOOKUP("SrcZone_IsAny",'Scoring_Config'!$A:$A,'Scoring_Config'!$D:$D,"Yes")="Yes",_xlfn.XLOOKUP("SrcZone_IsAny",'Scoring_Config'!$A:$A,'Scoring_Config'!$C:$C,10),0),"False,0")</f>
        <v>0</v>
      </c>
      <c r="AF1338" cm="1">
        <f t="array" ref="AF1338">IF(FALSE,"True," &amp; IF(_xlfn.XLOOKUP("DstZone_IsAny",'Scoring_Config'!$A:$A,'Scoring_Config'!$D:$D,"Yes")="Yes",_xlfn.XLOOKUP("DstZone_IsAny",'Scoring_Config'!$A:$A,'Scoring_Config'!$C:$C,10),0),"False,0")</f>
        <v>0</v>
      </c>
      <c r="AG1338" cm="1">
        <f t="array" ref="AG133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38" cm="1">
        <f t="array" ref="AH1338">IF(FALSE,"True," &amp; IF(_xlfn.XLOOKUP("App_Any_OR_RangeGt1000",'Scoring_Config'!$A:$A,'Scoring_Config'!$D:$D,"Yes")="Yes",_xlfn.XLOOKUP("App_Any_OR_RangeGt1000",'Scoring_Config'!$A:$A,'Scoring_Config'!$C:$C,10),0),"False,0")</f>
        <v>0</v>
      </c>
      <c r="AI1338" cm="1">
        <f t="array" ref="AI1338">IF(FALSE,"True," &amp; IF(_xlfn.XLOOKUP("Service_Insecure_Match",'Scoring_Config'!$A:$A,'Scoring_Config'!$D:$D,"Yes")="Yes",_xlfn.XLOOKUP("Service_Insecure_Match",'Scoring_Config'!$A:$A,'Scoring_Config'!$C:$C,5),0),"False,0")</f>
        <v>0</v>
      </c>
      <c r="AJ1338" cm="1">
        <f t="array" ref="AJ1338">IF(FALSE,"True," &amp; IF(_xlfn.XLOOKUP("Risky_Inbound",'Scoring_Config'!$A:$A,'Scoring_Config'!$D:$D,"Yes")="Yes",_xlfn.XLOOKUP("Risky_Inbound",'Scoring_Config'!$A:$A,'Scoring_Config'!$C:$C,50),0),"False,0")</f>
        <v>0</v>
      </c>
      <c r="AK1338" cm="1">
        <f t="array" ref="AK1338">IF(FALSE,"True," &amp; IF(_xlfn.XLOOKUP("Risky_Outbound",'Scoring_Config'!$A:$A,'Scoring_Config'!$D:$D,"Yes")="Yes",_xlfn.XLOOKUP("Risky_Outbound",'Scoring_Config'!$A:$A,'Scoring_Config'!$C:$C,25),0),"False,0")</f>
        <v>0</v>
      </c>
      <c r="AL1338" t="s">
        <v>6700</v>
      </c>
      <c r="AM1338" cm="1">
        <f t="array" ref="AM133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38" t="s">
        <v>6697</v>
      </c>
      <c r="AO1338" t="s">
        <v>6697</v>
      </c>
      <c r="AP1338" t="s">
        <v>6697</v>
      </c>
      <c r="AQ1338" cm="1">
        <f t="array" ref="AQ1338">IF(FALSE,"True," &amp; IF(_xlfn.XLOOKUP("Service_IsAny",'Scoring_Config'!$A:$A,'Scoring_Config'!$D:$D,"Yes")="Yes",_xlfn.XLOOKUP("Service_IsAny",'Scoring_Config'!$A:$A,'Scoring_Config'!$C:$C,0),0),"False,0")</f>
        <v>0</v>
      </c>
      <c r="AR1338">
        <v>0</v>
      </c>
      <c r="AS1338" cm="1">
        <f t="array" ref="AS1338">IF(FALSE,"True," &amp; IF(_xlfn.XLOOKUP("Service_RangeGt1000",'Scoring_Config'!$A:$A,'Scoring_Config'!$D:$D,"Yes")="Yes",_xlfn.XLOOKUP("Service_RangeGt1000",'Scoring_Config'!$A:$A,'Scoring_Config'!$C:$C,0),0),"False,0")</f>
        <v>0</v>
      </c>
      <c r="AT1338" cm="1">
        <f t="array" ref="AT1338">IF(FALSE,"True," &amp; IF(_xlfn.XLOOKUP("App_IsAny",'Scoring_Config'!$A:$A,'Scoring_Config'!$D:$D,"Yes")="Yes",_xlfn.XLOOKUP("App_IsAny",'Scoring_Config'!$A:$A,'Scoring_Config'!$C:$C,0),0),"False,0")</f>
        <v>0</v>
      </c>
      <c r="AU1338">
        <v>1</v>
      </c>
      <c r="AV1338" cm="1">
        <f t="array" ref="AV1338">IF(FALSE,"True," &amp; IF(_xlfn.XLOOKUP("App_RangeGt1000",'Scoring_Config'!$A:$A,'Scoring_Config'!$D:$D,"Yes")="Yes",_xlfn.XLOOKUP("App_RangeGt1000",'Scoring_Config'!$A:$A,'Scoring_Config'!$C:$C,0),0),"False,0")</f>
        <v>0</v>
      </c>
      <c r="AW1338" cm="1">
        <f t="array" ref="AW1338">IF(FALSE,"True," &amp; IF(_xlfn.XLOOKUP("Action_IsDenyOrDrop",'Scoring_Config'!$A:$A,'Scoring_Config'!$D:$D,"Yes")="Yes",_xlfn.XLOOKUP("Action_IsDenyOrDrop",'Scoring_Config'!$A:$A,'Scoring_Config'!$C:$C,0),0),"False,0")</f>
        <v>0</v>
      </c>
      <c r="AX1338" cm="1">
        <f t="array" ref="AX1338">IF(LEFT(AW1338,4)="True",0,(IF(LEFT(Y1338,4)="True",IF(_xlfn.XLOOKUP("Src_IsAny",'Scoring_Config'!$A:$A,'Scoring_Config'!$D:$D,"Yes")="Yes",_xlfn.XLOOKUP("Src_IsAny",'Scoring_Config'!$A:$A,'Scoring_Config'!$C:$C,10),0),0)+IF(LEFT(Z1338,4)="True",IF(_xlfn.XLOOKUP("Src_CIDR_Le_16",'Scoring_Config'!$A:$A,'Scoring_Config'!$D:$D,"Yes")="Yes",_xlfn.XLOOKUP("Src_CIDR_Le_16",'Scoring_Config'!$A:$A,'Scoring_Config'!$C:$C,10),0),0)+IF(LEFT(AA1338,4)="True",IF(_xlfn.XLOOKUP("Src_CIDR_17_22",'Scoring_Config'!$A:$A,'Scoring_Config'!$D:$D,"Yes")="Yes",_xlfn.XLOOKUP("Src_CIDR_17_22",'Scoring_Config'!$A:$A,'Scoring_Config'!$C:$C,5),0),0)+IF(LEFT(AB1338,4)="True",IF(_xlfn.XLOOKUP("Dst_IsAny",'Scoring_Config'!$A:$A,'Scoring_Config'!$D:$D,"Yes")="Yes",_xlfn.XLOOKUP("Dst_IsAny",'Scoring_Config'!$A:$A,'Scoring_Config'!$C:$C,10),0),0)+IF(LEFT(AC1338,4)="True",IF(_xlfn.XLOOKUP("Dst_CIDR_Le_16",'Scoring_Config'!$A:$A,'Scoring_Config'!$D:$D,"Yes")="Yes",_xlfn.XLOOKUP("Dst_CIDR_Le_16",'Scoring_Config'!$A:$A,'Scoring_Config'!$C:$C,10),0),0)+IF(LEFT(AD1338,4)="True",IF(_xlfn.XLOOKUP("Dst_CIDR_17_22",'Scoring_Config'!$A:$A,'Scoring_Config'!$D:$D,"Yes")="Yes",_xlfn.XLOOKUP("Dst_CIDR_17_22",'Scoring_Config'!$A:$A,'Scoring_Config'!$C:$C,5),0),0)+IF(LEFT(AE1338,4)="True",IF(_xlfn.XLOOKUP("SrcZone_IsAny",'Scoring_Config'!$A:$A,'Scoring_Config'!$D:$D,"Yes")="Yes",_xlfn.XLOOKUP("SrcZone_IsAny",'Scoring_Config'!$A:$A,'Scoring_Config'!$C:$C,10),0),0)+IF(LEFT(AF1338,4)="True",IF(_xlfn.XLOOKUP("DstZone_IsAny",'Scoring_Config'!$A:$A,'Scoring_Config'!$D:$D,"Yes")="Yes",_xlfn.XLOOKUP("DstZone_IsAny",'Scoring_Config'!$A:$A,'Scoring_Config'!$C:$C,10),0),0)+IF(LEFT(AG1338,4)="True",IF(_xlfn.XLOOKUP("Service_Any_OR_RangeGt1000",'Scoring_Config'!$A:$A,'Scoring_Config'!$D:$D,"Yes")="Yes",_xlfn.XLOOKUP("Service_Any_OR_RangeGt1000",'Scoring_Config'!$A:$A,'Scoring_Config'!$C:$C,10),0),0)+IF(LEFT(AH1338,4)="True",IF(_xlfn.XLOOKUP("App_Any_OR_RangeGt1000",'Scoring_Config'!$A:$A,'Scoring_Config'!$D:$D,"Yes")="Yes",_xlfn.XLOOKUP("App_Any_OR_RangeGt1000",'Scoring_Config'!$A:$A,'Scoring_Config'!$C:$C,10),0),0)+IF(LEFT(AI1338,4)="True",IF(_xlfn.XLOOKUP("Service_Insecure_Match",'Scoring_Config'!$A:$A,'Scoring_Config'!$D:$D,"Yes")="Yes",_xlfn.XLOOKUP("Service_Insecure_Match",'Scoring_Config'!$A:$A,'Scoring_Config'!$C:$C,5),0),0)+IF(LEFT(AJ1338,4)="True",IF(_xlfn.XLOOKUP("Risky_Inbound",'Scoring_Config'!$A:$A,'Scoring_Config'!$D:$D,"Yes")="Yes",_xlfn.XLOOKUP("Risky_Inbound",'Scoring_Config'!$A:$A,'Scoring_Config'!$C:$C,50),0),0)+IF(LEFT(AK1338,4)="True",IF(_xlfn.XLOOKUP("Risky_Outbound",'Scoring_Config'!$A:$A,'Scoring_Config'!$D:$D,"Yes")="Yes",_xlfn.XLOOKUP("Risky_Outbound",'Scoring_Config'!$A:$A,'Scoring_Config'!$C:$C,25),0),0)+IF(LEFT(AZ1338,4)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1338,FIND(",",AL1338)+1,100)),0)+IF(LEFT(AM1338,4)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1338,FIND(",",AN1338)+1,100)),0)+IF(_xlfn.XLOOKUP("Profile_Scoring",'Scoring_Config'!$A:$A,'Scoring_Config'!$D:$D,"Yes")="Yes",VALUE(MID(AO1338,FIND(",",AO1338)+1,100)),0)+IF(_xlfn.XLOOKUP("Options_Scoring",'Scoring_Config'!$A:$A,'Scoring_Config'!$D:$D,"Yes")="Yes",VALUE(MID(AP1338,FIND(",",AP1338)+1,100)),0)))</f>
        <v>0</v>
      </c>
      <c r="AZ1338" cm="1">
        <f t="array" ref="AZ1338">IF(FALSE,"True," &amp; IF(_xlfn.XLOOKUP("Migrate_Insecure",'Scoring_Config'!$A:$A,'Scoring_Config'!$D:$D,"Yes")="Yes",_xlfn.XLOOKUP("Migrate_Insecure",'Scoring_Config'!$A:$A,'Scoring_Config'!$C:$C,10),0),"False,0")</f>
        <v>0</v>
      </c>
    </row>
    <row r="1339" spans="1:52">
      <c r="A1339" t="s">
        <v>1979</v>
      </c>
      <c r="B1339" t="s">
        <v>3311</v>
      </c>
      <c r="C1339" t="s">
        <v>3542</v>
      </c>
      <c r="D1339" t="s">
        <v>3545</v>
      </c>
      <c r="E1339" t="s">
        <v>3563</v>
      </c>
      <c r="F1339" t="s">
        <v>3996</v>
      </c>
      <c r="G1339" t="s">
        <v>704</v>
      </c>
      <c r="H1339" t="s">
        <v>174</v>
      </c>
      <c r="I1339" t="s">
        <v>3971</v>
      </c>
      <c r="J1339" t="s">
        <v>132</v>
      </c>
      <c r="K1339" t="s">
        <v>1694</v>
      </c>
      <c r="L1339" t="s">
        <v>1327</v>
      </c>
      <c r="M1339" t="s">
        <v>1974</v>
      </c>
      <c r="N1339" t="s">
        <v>4315</v>
      </c>
      <c r="O1339" t="s">
        <v>4319</v>
      </c>
      <c r="P1339" t="s">
        <v>4321</v>
      </c>
      <c r="Q1339" t="s">
        <v>5255</v>
      </c>
      <c r="R1339" t="s">
        <v>5439</v>
      </c>
      <c r="S1339" t="s">
        <v>4324</v>
      </c>
      <c r="T1339" t="s">
        <v>5899</v>
      </c>
      <c r="U1339" t="s">
        <v>5899</v>
      </c>
      <c r="Y1339" cm="1">
        <f t="array" ref="Y1339">IF(FALSE,"True," &amp; IF(_xlfn.XLOOKUP("Src_IsAny",'Scoring_Config'!$A:$A,'Scoring_Config'!$D:$D,"Yes")="Yes",_xlfn.XLOOKUP("Src_IsAny",'Scoring_Config'!$A:$A,'Scoring_Config'!$C:$C,10),0),"False,0")</f>
        <v>0</v>
      </c>
      <c r="Z1339" cm="1">
        <f t="array" ref="Z1339">IF(FALSE,"True," &amp; IF(_xlfn.XLOOKUP("Src_CIDR_Le_16",'Scoring_Config'!$A:$A,'Scoring_Config'!$D:$D,"Yes")="Yes",_xlfn.XLOOKUP("Src_CIDR_Le_16",'Scoring_Config'!$A:$A,'Scoring_Config'!$C:$C,10),0),"False,0")</f>
        <v>0</v>
      </c>
      <c r="AA1339" cm="1">
        <f t="array" ref="AA1339">IF(FALSE,"True," &amp; IF(_xlfn.XLOOKUP("Src_CIDR_17_22",'Scoring_Config'!$A:$A,'Scoring_Config'!$D:$D,"Yes")="Yes",_xlfn.XLOOKUP("Src_CIDR_17_22",'Scoring_Config'!$A:$A,'Scoring_Config'!$C:$C,5),0),"False,0")</f>
        <v>0</v>
      </c>
      <c r="AB1339" cm="1">
        <f t="array" ref="AB1339">IF(FALSE,"True," &amp; IF(_xlfn.XLOOKUP("Dst_IsAny",'Scoring_Config'!$A:$A,'Scoring_Config'!$D:$D,"Yes")="Yes",_xlfn.XLOOKUP("Dst_IsAny",'Scoring_Config'!$A:$A,'Scoring_Config'!$C:$C,10),0),"False,0")</f>
        <v>0</v>
      </c>
      <c r="AC1339" cm="1">
        <f t="array" ref="AC1339">IF(FALSE,"True," &amp; IF(_xlfn.XLOOKUP("Dst_CIDR_Le_16",'Scoring_Config'!$A:$A,'Scoring_Config'!$D:$D,"Yes")="Yes",_xlfn.XLOOKUP("Dst_CIDR_Le_16",'Scoring_Config'!$A:$A,'Scoring_Config'!$C:$C,10),0),"False,0")</f>
        <v>0</v>
      </c>
      <c r="AD1339" cm="1">
        <f t="array" ref="AD1339">IF(FALSE,"True," &amp; IF(_xlfn.XLOOKUP("Dst_CIDR_17_22",'Scoring_Config'!$A:$A,'Scoring_Config'!$D:$D,"Yes")="Yes",_xlfn.XLOOKUP("Dst_CIDR_17_22",'Scoring_Config'!$A:$A,'Scoring_Config'!$C:$C,5),0),"False,0")</f>
        <v>0</v>
      </c>
      <c r="AE1339" cm="1">
        <f t="array" ref="AE1339">IF(FALSE,"True," &amp; IF(_xlfn.XLOOKUP("SrcZone_IsAny",'Scoring_Config'!$A:$A,'Scoring_Config'!$D:$D,"Yes")="Yes",_xlfn.XLOOKUP("SrcZone_IsAny",'Scoring_Config'!$A:$A,'Scoring_Config'!$C:$C,10),0),"False,0")</f>
        <v>0</v>
      </c>
      <c r="AF1339" cm="1">
        <f t="array" ref="AF1339">IF(FALSE,"True," &amp; IF(_xlfn.XLOOKUP("DstZone_IsAny",'Scoring_Config'!$A:$A,'Scoring_Config'!$D:$D,"Yes")="Yes",_xlfn.XLOOKUP("DstZone_IsAny",'Scoring_Config'!$A:$A,'Scoring_Config'!$C:$C,10),0),"False,0")</f>
        <v>0</v>
      </c>
      <c r="AG1339" cm="1">
        <f t="array" ref="AG133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39" cm="1">
        <f t="array" ref="AH1339">IF(FALSE,"True," &amp; IF(_xlfn.XLOOKUP("App_Any_OR_RangeGt1000",'Scoring_Config'!$A:$A,'Scoring_Config'!$D:$D,"Yes")="Yes",_xlfn.XLOOKUP("App_Any_OR_RangeGt1000",'Scoring_Config'!$A:$A,'Scoring_Config'!$C:$C,10),0),"False,0")</f>
        <v>0</v>
      </c>
      <c r="AI1339" cm="1">
        <f t="array" ref="AI1339">IF(FALSE,"True," &amp; IF(_xlfn.XLOOKUP("Service_Insecure_Match",'Scoring_Config'!$A:$A,'Scoring_Config'!$D:$D,"Yes")="Yes",_xlfn.XLOOKUP("Service_Insecure_Match",'Scoring_Config'!$A:$A,'Scoring_Config'!$C:$C,5),0),"False,0")</f>
        <v>0</v>
      </c>
      <c r="AJ1339" cm="1">
        <f t="array" ref="AJ1339">IF(FALSE,"True," &amp; IF(_xlfn.XLOOKUP("Risky_Inbound",'Scoring_Config'!$A:$A,'Scoring_Config'!$D:$D,"Yes")="Yes",_xlfn.XLOOKUP("Risky_Inbound",'Scoring_Config'!$A:$A,'Scoring_Config'!$C:$C,50),0),"False,0")</f>
        <v>0</v>
      </c>
      <c r="AK1339" cm="1">
        <f t="array" ref="AK1339">IF(FALSE,"True," &amp; IF(_xlfn.XLOOKUP("Risky_Outbound",'Scoring_Config'!$A:$A,'Scoring_Config'!$D:$D,"Yes")="Yes",_xlfn.XLOOKUP("Risky_Outbound",'Scoring_Config'!$A:$A,'Scoring_Config'!$C:$C,25),0),"False,0")</f>
        <v>0</v>
      </c>
      <c r="AL1339" t="s">
        <v>6700</v>
      </c>
      <c r="AM1339" cm="1">
        <f t="array" ref="AM133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39" t="s">
        <v>6697</v>
      </c>
      <c r="AO1339" t="s">
        <v>6697</v>
      </c>
      <c r="AP1339" t="s">
        <v>6697</v>
      </c>
      <c r="AQ1339" cm="1">
        <f t="array" ref="AQ1339">IF(FALSE,"True," &amp; IF(_xlfn.XLOOKUP("Service_IsAny",'Scoring_Config'!$A:$A,'Scoring_Config'!$D:$D,"Yes")="Yes",_xlfn.XLOOKUP("Service_IsAny",'Scoring_Config'!$A:$A,'Scoring_Config'!$C:$C,0),0),"False,0")</f>
        <v>0</v>
      </c>
      <c r="AR1339">
        <v>0</v>
      </c>
      <c r="AS1339" cm="1">
        <f t="array" ref="AS1339">IF(FALSE,"True," &amp; IF(_xlfn.XLOOKUP("Service_RangeGt1000",'Scoring_Config'!$A:$A,'Scoring_Config'!$D:$D,"Yes")="Yes",_xlfn.XLOOKUP("Service_RangeGt1000",'Scoring_Config'!$A:$A,'Scoring_Config'!$C:$C,0),0),"False,0")</f>
        <v>0</v>
      </c>
      <c r="AT1339" cm="1">
        <f t="array" ref="AT1339">IF(FALSE,"True," &amp; IF(_xlfn.XLOOKUP("App_IsAny",'Scoring_Config'!$A:$A,'Scoring_Config'!$D:$D,"Yes")="Yes",_xlfn.XLOOKUP("App_IsAny",'Scoring_Config'!$A:$A,'Scoring_Config'!$C:$C,0),0),"False,0")</f>
        <v>0</v>
      </c>
      <c r="AU1339">
        <v>1</v>
      </c>
      <c r="AV1339" cm="1">
        <f t="array" ref="AV1339">IF(FALSE,"True," &amp; IF(_xlfn.XLOOKUP("App_RangeGt1000",'Scoring_Config'!$A:$A,'Scoring_Config'!$D:$D,"Yes")="Yes",_xlfn.XLOOKUP("App_RangeGt1000",'Scoring_Config'!$A:$A,'Scoring_Config'!$C:$C,0),0),"False,0")</f>
        <v>0</v>
      </c>
      <c r="AW1339" cm="1">
        <f t="array" ref="AW1339">IF(FALSE,"True," &amp; IF(_xlfn.XLOOKUP("Action_IsDenyOrDrop",'Scoring_Config'!$A:$A,'Scoring_Config'!$D:$D,"Yes")="Yes",_xlfn.XLOOKUP("Action_IsDenyOrDrop",'Scoring_Config'!$A:$A,'Scoring_Config'!$C:$C,0),0),"False,0")</f>
        <v>0</v>
      </c>
      <c r="AX1339" cm="1">
        <f t="array" ref="AX1339">IF(LEFT(AW1339,4)="True",0,(IF(LEFT(Y1339,4)="True",IF(_xlfn.XLOOKUP("Src_IsAny",'Scoring_Config'!$A:$A,'Scoring_Config'!$D:$D,"Yes")="Yes",_xlfn.XLOOKUP("Src_IsAny",'Scoring_Config'!$A:$A,'Scoring_Config'!$C:$C,10),0),0)+IF(LEFT(Z1339,4)="True",IF(_xlfn.XLOOKUP("Src_CIDR_Le_16",'Scoring_Config'!$A:$A,'Scoring_Config'!$D:$D,"Yes")="Yes",_xlfn.XLOOKUP("Src_CIDR_Le_16",'Scoring_Config'!$A:$A,'Scoring_Config'!$C:$C,10),0),0)+IF(LEFT(AA1339,4)="True",IF(_xlfn.XLOOKUP("Src_CIDR_17_22",'Scoring_Config'!$A:$A,'Scoring_Config'!$D:$D,"Yes")="Yes",_xlfn.XLOOKUP("Src_CIDR_17_22",'Scoring_Config'!$A:$A,'Scoring_Config'!$C:$C,5),0),0)+IF(LEFT(AB1339,4)="True",IF(_xlfn.XLOOKUP("Dst_IsAny",'Scoring_Config'!$A:$A,'Scoring_Config'!$D:$D,"Yes")="Yes",_xlfn.XLOOKUP("Dst_IsAny",'Scoring_Config'!$A:$A,'Scoring_Config'!$C:$C,10),0),0)+IF(LEFT(AC1339,4)="True",IF(_xlfn.XLOOKUP("Dst_CIDR_Le_16",'Scoring_Config'!$A:$A,'Scoring_Config'!$D:$D,"Yes")="Yes",_xlfn.XLOOKUP("Dst_CIDR_Le_16",'Scoring_Config'!$A:$A,'Scoring_Config'!$C:$C,10),0),0)+IF(LEFT(AD1339,4)="True",IF(_xlfn.XLOOKUP("Dst_CIDR_17_22",'Scoring_Config'!$A:$A,'Scoring_Config'!$D:$D,"Yes")="Yes",_xlfn.XLOOKUP("Dst_CIDR_17_22",'Scoring_Config'!$A:$A,'Scoring_Config'!$C:$C,5),0),0)+IF(LEFT(AE1339,4)="True",IF(_xlfn.XLOOKUP("SrcZone_IsAny",'Scoring_Config'!$A:$A,'Scoring_Config'!$D:$D,"Yes")="Yes",_xlfn.XLOOKUP("SrcZone_IsAny",'Scoring_Config'!$A:$A,'Scoring_Config'!$C:$C,10),0),0)+IF(LEFT(AF1339,4)="True",IF(_xlfn.XLOOKUP("DstZone_IsAny",'Scoring_Config'!$A:$A,'Scoring_Config'!$D:$D,"Yes")="Yes",_xlfn.XLOOKUP("DstZone_IsAny",'Scoring_Config'!$A:$A,'Scoring_Config'!$C:$C,10),0),0)+IF(LEFT(AG1339,4)="True",IF(_xlfn.XLOOKUP("Service_Any_OR_RangeGt1000",'Scoring_Config'!$A:$A,'Scoring_Config'!$D:$D,"Yes")="Yes",_xlfn.XLOOKUP("Service_Any_OR_RangeGt1000",'Scoring_Config'!$A:$A,'Scoring_Config'!$C:$C,10),0),0)+IF(LEFT(AH1339,4)="True",IF(_xlfn.XLOOKUP("App_Any_OR_RangeGt1000",'Scoring_Config'!$A:$A,'Scoring_Config'!$D:$D,"Yes")="Yes",_xlfn.XLOOKUP("App_Any_OR_RangeGt1000",'Scoring_Config'!$A:$A,'Scoring_Config'!$C:$C,10),0),0)+IF(LEFT(AI1339,4)="True",IF(_xlfn.XLOOKUP("Service_Insecure_Match",'Scoring_Config'!$A:$A,'Scoring_Config'!$D:$D,"Yes")="Yes",_xlfn.XLOOKUP("Service_Insecure_Match",'Scoring_Config'!$A:$A,'Scoring_Config'!$C:$C,5),0),0)+IF(LEFT(AJ1339,4)="True",IF(_xlfn.XLOOKUP("Risky_Inbound",'Scoring_Config'!$A:$A,'Scoring_Config'!$D:$D,"Yes")="Yes",_xlfn.XLOOKUP("Risky_Inbound",'Scoring_Config'!$A:$A,'Scoring_Config'!$C:$C,50),0),0)+IF(LEFT(AK1339,4)="True",IF(_xlfn.XLOOKUP("Risky_Outbound",'Scoring_Config'!$A:$A,'Scoring_Config'!$D:$D,"Yes")="Yes",_xlfn.XLOOKUP("Risky_Outbound",'Scoring_Config'!$A:$A,'Scoring_Config'!$C:$C,25),0),0)+IF(LEFT(AZ1339,4)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1339,FIND(",",AL1339)+1,100)),0)+IF(LEFT(AM1339,4)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1339,FIND(",",AN1339)+1,100)),0)+IF(_xlfn.XLOOKUP("Profile_Scoring",'Scoring_Config'!$A:$A,'Scoring_Config'!$D:$D,"Yes")="Yes",VALUE(MID(AO1339,FIND(",",AO1339)+1,100)),0)+IF(_xlfn.XLOOKUP("Options_Scoring",'Scoring_Config'!$A:$A,'Scoring_Config'!$D:$D,"Yes")="Yes",VALUE(MID(AP1339,FIND(",",AP1339)+1,100)),0)))</f>
        <v>0</v>
      </c>
      <c r="AZ1339" cm="1">
        <f t="array" ref="AZ1339">IF(FALSE,"True," &amp; IF(_xlfn.XLOOKUP("Migrate_Insecure",'Scoring_Config'!$A:$A,'Scoring_Config'!$D:$D,"Yes")="Yes",_xlfn.XLOOKUP("Migrate_Insecure",'Scoring_Config'!$A:$A,'Scoring_Config'!$C:$C,10),0),"False,0")</f>
        <v>0</v>
      </c>
    </row>
    <row r="1340" spans="1:52">
      <c r="A1340" t="s">
        <v>1979</v>
      </c>
      <c r="B1340" t="s">
        <v>3312</v>
      </c>
      <c r="C1340" t="s">
        <v>3542</v>
      </c>
      <c r="D1340" t="s">
        <v>3545</v>
      </c>
      <c r="E1340" t="s">
        <v>3563</v>
      </c>
      <c r="F1340" t="s">
        <v>3996</v>
      </c>
      <c r="G1340" t="s">
        <v>705</v>
      </c>
      <c r="H1340" t="s">
        <v>174</v>
      </c>
      <c r="I1340" t="s">
        <v>3971</v>
      </c>
      <c r="J1340" t="s">
        <v>133</v>
      </c>
      <c r="K1340" t="s">
        <v>1678</v>
      </c>
      <c r="L1340" t="s">
        <v>1327</v>
      </c>
      <c r="M1340" t="s">
        <v>1974</v>
      </c>
      <c r="N1340" t="s">
        <v>4315</v>
      </c>
      <c r="O1340" t="s">
        <v>4319</v>
      </c>
      <c r="P1340" t="s">
        <v>4321</v>
      </c>
      <c r="Q1340" t="s">
        <v>5256</v>
      </c>
      <c r="R1340" t="s">
        <v>5440</v>
      </c>
      <c r="S1340" t="s">
        <v>5440</v>
      </c>
      <c r="T1340" t="s">
        <v>5900</v>
      </c>
      <c r="U1340" t="s">
        <v>6601</v>
      </c>
      <c r="Y1340" cm="1">
        <f t="array" ref="Y1340">IF(FALSE,"True," &amp; IF(_xlfn.XLOOKUP("Src_IsAny",'Scoring_Config'!$A:$A,'Scoring_Config'!$D:$D,"Yes")="Yes",_xlfn.XLOOKUP("Src_IsAny",'Scoring_Config'!$A:$A,'Scoring_Config'!$C:$C,10),0),"False,0")</f>
        <v>0</v>
      </c>
      <c r="Z1340" cm="1">
        <f t="array" ref="Z1340">IF(FALSE,"True," &amp; IF(_xlfn.XLOOKUP("Src_CIDR_Le_16",'Scoring_Config'!$A:$A,'Scoring_Config'!$D:$D,"Yes")="Yes",_xlfn.XLOOKUP("Src_CIDR_Le_16",'Scoring_Config'!$A:$A,'Scoring_Config'!$C:$C,10),0),"False,0")</f>
        <v>0</v>
      </c>
      <c r="AA1340" cm="1">
        <f t="array" ref="AA1340">IF(FALSE,"True," &amp; IF(_xlfn.XLOOKUP("Src_CIDR_17_22",'Scoring_Config'!$A:$A,'Scoring_Config'!$D:$D,"Yes")="Yes",_xlfn.XLOOKUP("Src_CIDR_17_22",'Scoring_Config'!$A:$A,'Scoring_Config'!$C:$C,5),0),"False,0")</f>
        <v>0</v>
      </c>
      <c r="AB1340" cm="1">
        <f t="array" ref="AB1340">IF(FALSE,"True," &amp; IF(_xlfn.XLOOKUP("Dst_IsAny",'Scoring_Config'!$A:$A,'Scoring_Config'!$D:$D,"Yes")="Yes",_xlfn.XLOOKUP("Dst_IsAny",'Scoring_Config'!$A:$A,'Scoring_Config'!$C:$C,10),0),"False,0")</f>
        <v>0</v>
      </c>
      <c r="AC1340" cm="1">
        <f t="array" ref="AC1340">IF(FALSE,"True," &amp; IF(_xlfn.XLOOKUP("Dst_CIDR_Le_16",'Scoring_Config'!$A:$A,'Scoring_Config'!$D:$D,"Yes")="Yes",_xlfn.XLOOKUP("Dst_CIDR_Le_16",'Scoring_Config'!$A:$A,'Scoring_Config'!$C:$C,10),0),"False,0")</f>
        <v>0</v>
      </c>
      <c r="AD1340" cm="1">
        <f t="array" ref="AD1340">IF(FALSE,"True," &amp; IF(_xlfn.XLOOKUP("Dst_CIDR_17_22",'Scoring_Config'!$A:$A,'Scoring_Config'!$D:$D,"Yes")="Yes",_xlfn.XLOOKUP("Dst_CIDR_17_22",'Scoring_Config'!$A:$A,'Scoring_Config'!$C:$C,5),0),"False,0")</f>
        <v>0</v>
      </c>
      <c r="AE1340" cm="1">
        <f t="array" ref="AE1340">IF(FALSE,"True," &amp; IF(_xlfn.XLOOKUP("SrcZone_IsAny",'Scoring_Config'!$A:$A,'Scoring_Config'!$D:$D,"Yes")="Yes",_xlfn.XLOOKUP("SrcZone_IsAny",'Scoring_Config'!$A:$A,'Scoring_Config'!$C:$C,10),0),"False,0")</f>
        <v>0</v>
      </c>
      <c r="AF1340" cm="1">
        <f t="array" ref="AF1340">IF(FALSE,"True," &amp; IF(_xlfn.XLOOKUP("DstZone_IsAny",'Scoring_Config'!$A:$A,'Scoring_Config'!$D:$D,"Yes")="Yes",_xlfn.XLOOKUP("DstZone_IsAny",'Scoring_Config'!$A:$A,'Scoring_Config'!$C:$C,10),0),"False,0")</f>
        <v>0</v>
      </c>
      <c r="AG1340" cm="1">
        <f t="array" ref="AG134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40" cm="1">
        <f t="array" ref="AH1340">IF(FALSE,"True," &amp; IF(_xlfn.XLOOKUP("App_Any_OR_RangeGt1000",'Scoring_Config'!$A:$A,'Scoring_Config'!$D:$D,"Yes")="Yes",_xlfn.XLOOKUP("App_Any_OR_RangeGt1000",'Scoring_Config'!$A:$A,'Scoring_Config'!$C:$C,10),0),"False,0")</f>
        <v>0</v>
      </c>
      <c r="AI1340" cm="1">
        <f t="array" ref="AI1340">IF(FALSE,"True," &amp; IF(_xlfn.XLOOKUP("Service_Insecure_Match",'Scoring_Config'!$A:$A,'Scoring_Config'!$D:$D,"Yes")="Yes",_xlfn.XLOOKUP("Service_Insecure_Match",'Scoring_Config'!$A:$A,'Scoring_Config'!$C:$C,5),0),"False,0")</f>
        <v>0</v>
      </c>
      <c r="AJ1340" cm="1">
        <f t="array" ref="AJ1340">IF(FALSE,"True," &amp; IF(_xlfn.XLOOKUP("Risky_Inbound",'Scoring_Config'!$A:$A,'Scoring_Config'!$D:$D,"Yes")="Yes",_xlfn.XLOOKUP("Risky_Inbound",'Scoring_Config'!$A:$A,'Scoring_Config'!$C:$C,50),0),"False,0")</f>
        <v>0</v>
      </c>
      <c r="AK1340" cm="1">
        <f t="array" ref="AK1340">IF(FALSE,"True," &amp; IF(_xlfn.XLOOKUP("Risky_Outbound",'Scoring_Config'!$A:$A,'Scoring_Config'!$D:$D,"Yes")="Yes",_xlfn.XLOOKUP("Risky_Outbound",'Scoring_Config'!$A:$A,'Scoring_Config'!$C:$C,25),0),"False,0")</f>
        <v>0</v>
      </c>
      <c r="AL1340" t="s">
        <v>6700</v>
      </c>
      <c r="AM1340" cm="1">
        <f t="array" ref="AM134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40" t="s">
        <v>6697</v>
      </c>
      <c r="AO1340" t="s">
        <v>6697</v>
      </c>
      <c r="AP1340" t="s">
        <v>6697</v>
      </c>
      <c r="AQ1340" cm="1">
        <f t="array" ref="AQ1340">IF(FALSE,"True," &amp; IF(_xlfn.XLOOKUP("Service_IsAny",'Scoring_Config'!$A:$A,'Scoring_Config'!$D:$D,"Yes")="Yes",_xlfn.XLOOKUP("Service_IsAny",'Scoring_Config'!$A:$A,'Scoring_Config'!$C:$C,0),0),"False,0")</f>
        <v>0</v>
      </c>
      <c r="AR1340">
        <v>0</v>
      </c>
      <c r="AS1340" cm="1">
        <f t="array" ref="AS1340">IF(FALSE,"True," &amp; IF(_xlfn.XLOOKUP("Service_RangeGt1000",'Scoring_Config'!$A:$A,'Scoring_Config'!$D:$D,"Yes")="Yes",_xlfn.XLOOKUP("Service_RangeGt1000",'Scoring_Config'!$A:$A,'Scoring_Config'!$C:$C,0),0),"False,0")</f>
        <v>0</v>
      </c>
      <c r="AT1340" cm="1">
        <f t="array" ref="AT1340">IF(FALSE,"True," &amp; IF(_xlfn.XLOOKUP("App_IsAny",'Scoring_Config'!$A:$A,'Scoring_Config'!$D:$D,"Yes")="Yes",_xlfn.XLOOKUP("App_IsAny",'Scoring_Config'!$A:$A,'Scoring_Config'!$C:$C,0),0),"False,0")</f>
        <v>0</v>
      </c>
      <c r="AU1340">
        <v>0</v>
      </c>
      <c r="AV1340" cm="1">
        <f t="array" ref="AV1340">IF(FALSE,"True," &amp; IF(_xlfn.XLOOKUP("App_RangeGt1000",'Scoring_Config'!$A:$A,'Scoring_Config'!$D:$D,"Yes")="Yes",_xlfn.XLOOKUP("App_RangeGt1000",'Scoring_Config'!$A:$A,'Scoring_Config'!$C:$C,0),0),"False,0")</f>
        <v>0</v>
      </c>
      <c r="AW1340" cm="1">
        <f t="array" ref="AW1340">IF(FALSE,"True," &amp; IF(_xlfn.XLOOKUP("Action_IsDenyOrDrop",'Scoring_Config'!$A:$A,'Scoring_Config'!$D:$D,"Yes")="Yes",_xlfn.XLOOKUP("Action_IsDenyOrDrop",'Scoring_Config'!$A:$A,'Scoring_Config'!$C:$C,0),0),"False,0")</f>
        <v>0</v>
      </c>
      <c r="AX1340" cm="1">
        <f t="array" ref="AX1340">IF(LEFT(AW1340,4)="True",0,(IF(LEFT(Y1340,4)="True",IF(_xlfn.XLOOKUP("Src_IsAny",'Scoring_Config'!$A:$A,'Scoring_Config'!$D:$D,"Yes")="Yes",_xlfn.XLOOKUP("Src_IsAny",'Scoring_Config'!$A:$A,'Scoring_Config'!$C:$C,10),0),0)+IF(LEFT(Z1340,4)="True",IF(_xlfn.XLOOKUP("Src_CIDR_Le_16",'Scoring_Config'!$A:$A,'Scoring_Config'!$D:$D,"Yes")="Yes",_xlfn.XLOOKUP("Src_CIDR_Le_16",'Scoring_Config'!$A:$A,'Scoring_Config'!$C:$C,10),0),0)+IF(LEFT(AA1340,4)="True",IF(_xlfn.XLOOKUP("Src_CIDR_17_22",'Scoring_Config'!$A:$A,'Scoring_Config'!$D:$D,"Yes")="Yes",_xlfn.XLOOKUP("Src_CIDR_17_22",'Scoring_Config'!$A:$A,'Scoring_Config'!$C:$C,5),0),0)+IF(LEFT(AB1340,4)="True",IF(_xlfn.XLOOKUP("Dst_IsAny",'Scoring_Config'!$A:$A,'Scoring_Config'!$D:$D,"Yes")="Yes",_xlfn.XLOOKUP("Dst_IsAny",'Scoring_Config'!$A:$A,'Scoring_Config'!$C:$C,10),0),0)+IF(LEFT(AC1340,4)="True",IF(_xlfn.XLOOKUP("Dst_CIDR_Le_16",'Scoring_Config'!$A:$A,'Scoring_Config'!$D:$D,"Yes")="Yes",_xlfn.XLOOKUP("Dst_CIDR_Le_16",'Scoring_Config'!$A:$A,'Scoring_Config'!$C:$C,10),0),0)+IF(LEFT(AD1340,4)="True",IF(_xlfn.XLOOKUP("Dst_CIDR_17_22",'Scoring_Config'!$A:$A,'Scoring_Config'!$D:$D,"Yes")="Yes",_xlfn.XLOOKUP("Dst_CIDR_17_22",'Scoring_Config'!$A:$A,'Scoring_Config'!$C:$C,5),0),0)+IF(LEFT(AE1340,4)="True",IF(_xlfn.XLOOKUP("SrcZone_IsAny",'Scoring_Config'!$A:$A,'Scoring_Config'!$D:$D,"Yes")="Yes",_xlfn.XLOOKUP("SrcZone_IsAny",'Scoring_Config'!$A:$A,'Scoring_Config'!$C:$C,10),0),0)+IF(LEFT(AF1340,4)="True",IF(_xlfn.XLOOKUP("DstZone_IsAny",'Scoring_Config'!$A:$A,'Scoring_Config'!$D:$D,"Yes")="Yes",_xlfn.XLOOKUP("DstZone_IsAny",'Scoring_Config'!$A:$A,'Scoring_Config'!$C:$C,10),0),0)+IF(LEFT(AG1340,4)="True",IF(_xlfn.XLOOKUP("Service_Any_OR_RangeGt1000",'Scoring_Config'!$A:$A,'Scoring_Config'!$D:$D,"Yes")="Yes",_xlfn.XLOOKUP("Service_Any_OR_RangeGt1000",'Scoring_Config'!$A:$A,'Scoring_Config'!$C:$C,10),0),0)+IF(LEFT(AH1340,4)="True",IF(_xlfn.XLOOKUP("App_Any_OR_RangeGt1000",'Scoring_Config'!$A:$A,'Scoring_Config'!$D:$D,"Yes")="Yes",_xlfn.XLOOKUP("App_Any_OR_RangeGt1000",'Scoring_Config'!$A:$A,'Scoring_Config'!$C:$C,10),0),0)+IF(LEFT(AI1340,4)="True",IF(_xlfn.XLOOKUP("Service_Insecure_Match",'Scoring_Config'!$A:$A,'Scoring_Config'!$D:$D,"Yes")="Yes",_xlfn.XLOOKUP("Service_Insecure_Match",'Scoring_Config'!$A:$A,'Scoring_Config'!$C:$C,5),0),0)+IF(LEFT(AJ1340,4)="True",IF(_xlfn.XLOOKUP("Risky_Inbound",'Scoring_Config'!$A:$A,'Scoring_Config'!$D:$D,"Yes")="Yes",_xlfn.XLOOKUP("Risky_Inbound",'Scoring_Config'!$A:$A,'Scoring_Config'!$C:$C,50),0),0)+IF(LEFT(AK1340,4)="True",IF(_xlfn.XLOOKUP("Risky_Outbound",'Scoring_Config'!$A:$A,'Scoring_Config'!$D:$D,"Yes")="Yes",_xlfn.XLOOKUP("Risky_Outbound",'Scoring_Config'!$A:$A,'Scoring_Config'!$C:$C,25),0),0)+IF(LEFT(AZ1340,4)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1340,FIND(",",AL1340)+1,100)),0)+IF(LEFT(AM1340,4)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1340,FIND(",",AN1340)+1,100)),0)+IF(_xlfn.XLOOKUP("Profile_Scoring",'Scoring_Config'!$A:$A,'Scoring_Config'!$D:$D,"Yes")="Yes",VALUE(MID(AO1340,FIND(",",AO1340)+1,100)),0)+IF(_xlfn.XLOOKUP("Options_Scoring",'Scoring_Config'!$A:$A,'Scoring_Config'!$D:$D,"Yes")="Yes",VALUE(MID(AP1340,FIND(",",AP1340)+1,100)),0)))</f>
        <v>0</v>
      </c>
      <c r="AZ1340" cm="1">
        <f t="array" ref="AZ1340">IF(FALSE,"True," &amp; IF(_xlfn.XLOOKUP("Migrate_Insecure",'Scoring_Config'!$A:$A,'Scoring_Config'!$D:$D,"Yes")="Yes",_xlfn.XLOOKUP("Migrate_Insecure",'Scoring_Config'!$A:$A,'Scoring_Config'!$C:$C,10),0),"False,0")</f>
        <v>0</v>
      </c>
    </row>
    <row r="1341" spans="1:52">
      <c r="A1341" t="s">
        <v>1979</v>
      </c>
      <c r="B1341" t="s">
        <v>3313</v>
      </c>
      <c r="C1341" t="s">
        <v>3542</v>
      </c>
      <c r="D1341" t="s">
        <v>3545</v>
      </c>
      <c r="E1341" t="s">
        <v>3563</v>
      </c>
      <c r="F1341" t="s">
        <v>3971</v>
      </c>
      <c r="G1341" t="s">
        <v>133</v>
      </c>
      <c r="H1341" t="s">
        <v>174</v>
      </c>
      <c r="I1341" t="s">
        <v>3996</v>
      </c>
      <c r="J1341" t="s">
        <v>705</v>
      </c>
      <c r="K1341" t="s">
        <v>1678</v>
      </c>
      <c r="L1341" t="s">
        <v>1327</v>
      </c>
      <c r="M1341" t="s">
        <v>1974</v>
      </c>
      <c r="N1341" t="s">
        <v>4315</v>
      </c>
      <c r="O1341" t="s">
        <v>4319</v>
      </c>
      <c r="P1341" t="s">
        <v>4321</v>
      </c>
      <c r="Q1341" t="s">
        <v>5257</v>
      </c>
      <c r="R1341" t="s">
        <v>5437</v>
      </c>
      <c r="S1341" t="s">
        <v>5440</v>
      </c>
      <c r="T1341" t="s">
        <v>5900</v>
      </c>
      <c r="U1341" t="s">
        <v>6602</v>
      </c>
      <c r="Y1341" cm="1">
        <f t="array" ref="Y1341">IF(FALSE,"True," &amp; IF(_xlfn.XLOOKUP("Src_IsAny",'Scoring_Config'!$A:$A,'Scoring_Config'!$D:$D,"Yes")="Yes",_xlfn.XLOOKUP("Src_IsAny",'Scoring_Config'!$A:$A,'Scoring_Config'!$C:$C,10),0),"False,0")</f>
        <v>0</v>
      </c>
      <c r="Z1341" cm="1">
        <f t="array" ref="Z1341">IF(FALSE,"True," &amp; IF(_xlfn.XLOOKUP("Src_CIDR_Le_16",'Scoring_Config'!$A:$A,'Scoring_Config'!$D:$D,"Yes")="Yes",_xlfn.XLOOKUP("Src_CIDR_Le_16",'Scoring_Config'!$A:$A,'Scoring_Config'!$C:$C,10),0),"False,0")</f>
        <v>0</v>
      </c>
      <c r="AA1341" cm="1">
        <f t="array" ref="AA1341">IF(FALSE,"True," &amp; IF(_xlfn.XLOOKUP("Src_CIDR_17_22",'Scoring_Config'!$A:$A,'Scoring_Config'!$D:$D,"Yes")="Yes",_xlfn.XLOOKUP("Src_CIDR_17_22",'Scoring_Config'!$A:$A,'Scoring_Config'!$C:$C,5),0),"False,0")</f>
        <v>0</v>
      </c>
      <c r="AB1341" cm="1">
        <f t="array" ref="AB1341">IF(FALSE,"True," &amp; IF(_xlfn.XLOOKUP("Dst_IsAny",'Scoring_Config'!$A:$A,'Scoring_Config'!$D:$D,"Yes")="Yes",_xlfn.XLOOKUP("Dst_IsAny",'Scoring_Config'!$A:$A,'Scoring_Config'!$C:$C,10),0),"False,0")</f>
        <v>0</v>
      </c>
      <c r="AC1341" cm="1">
        <f t="array" ref="AC1341">IF(FALSE,"True," &amp; IF(_xlfn.XLOOKUP("Dst_CIDR_Le_16",'Scoring_Config'!$A:$A,'Scoring_Config'!$D:$D,"Yes")="Yes",_xlfn.XLOOKUP("Dst_CIDR_Le_16",'Scoring_Config'!$A:$A,'Scoring_Config'!$C:$C,10),0),"False,0")</f>
        <v>0</v>
      </c>
      <c r="AD1341" cm="1">
        <f t="array" ref="AD1341">IF(FALSE,"True," &amp; IF(_xlfn.XLOOKUP("Dst_CIDR_17_22",'Scoring_Config'!$A:$A,'Scoring_Config'!$D:$D,"Yes")="Yes",_xlfn.XLOOKUP("Dst_CIDR_17_22",'Scoring_Config'!$A:$A,'Scoring_Config'!$C:$C,5),0),"False,0")</f>
        <v>0</v>
      </c>
      <c r="AE1341" cm="1">
        <f t="array" ref="AE1341">IF(FALSE,"True," &amp; IF(_xlfn.XLOOKUP("SrcZone_IsAny",'Scoring_Config'!$A:$A,'Scoring_Config'!$D:$D,"Yes")="Yes",_xlfn.XLOOKUP("SrcZone_IsAny",'Scoring_Config'!$A:$A,'Scoring_Config'!$C:$C,10),0),"False,0")</f>
        <v>0</v>
      </c>
      <c r="AF1341" cm="1">
        <f t="array" ref="AF1341">IF(FALSE,"True," &amp; IF(_xlfn.XLOOKUP("DstZone_IsAny",'Scoring_Config'!$A:$A,'Scoring_Config'!$D:$D,"Yes")="Yes",_xlfn.XLOOKUP("DstZone_IsAny",'Scoring_Config'!$A:$A,'Scoring_Config'!$C:$C,10),0),"False,0")</f>
        <v>0</v>
      </c>
      <c r="AG1341" cm="1">
        <f t="array" ref="AG134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41" cm="1">
        <f t="array" ref="AH1341">IF(FALSE,"True," &amp; IF(_xlfn.XLOOKUP("App_Any_OR_RangeGt1000",'Scoring_Config'!$A:$A,'Scoring_Config'!$D:$D,"Yes")="Yes",_xlfn.XLOOKUP("App_Any_OR_RangeGt1000",'Scoring_Config'!$A:$A,'Scoring_Config'!$C:$C,10),0),"False,0")</f>
        <v>0</v>
      </c>
      <c r="AI1341" cm="1">
        <f t="array" ref="AI1341">IF(FALSE,"True," &amp; IF(_xlfn.XLOOKUP("Service_Insecure_Match",'Scoring_Config'!$A:$A,'Scoring_Config'!$D:$D,"Yes")="Yes",_xlfn.XLOOKUP("Service_Insecure_Match",'Scoring_Config'!$A:$A,'Scoring_Config'!$C:$C,5),0),"False,0")</f>
        <v>0</v>
      </c>
      <c r="AJ1341" cm="1">
        <f t="array" ref="AJ1341">IF(FALSE,"True," &amp; IF(_xlfn.XLOOKUP("Risky_Inbound",'Scoring_Config'!$A:$A,'Scoring_Config'!$D:$D,"Yes")="Yes",_xlfn.XLOOKUP("Risky_Inbound",'Scoring_Config'!$A:$A,'Scoring_Config'!$C:$C,50),0),"False,0")</f>
        <v>0</v>
      </c>
      <c r="AK1341" cm="1">
        <f t="array" ref="AK1341">IF(FALSE,"True," &amp; IF(_xlfn.XLOOKUP("Risky_Outbound",'Scoring_Config'!$A:$A,'Scoring_Config'!$D:$D,"Yes")="Yes",_xlfn.XLOOKUP("Risky_Outbound",'Scoring_Config'!$A:$A,'Scoring_Config'!$C:$C,25),0),"False,0")</f>
        <v>0</v>
      </c>
      <c r="AL1341" t="s">
        <v>6700</v>
      </c>
      <c r="AM1341" cm="1">
        <f t="array" ref="AM134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41" t="s">
        <v>6697</v>
      </c>
      <c r="AO1341" t="s">
        <v>6697</v>
      </c>
      <c r="AP1341" t="s">
        <v>6697</v>
      </c>
      <c r="AQ1341" cm="1">
        <f t="array" ref="AQ1341">IF(FALSE,"True," &amp; IF(_xlfn.XLOOKUP("Service_IsAny",'Scoring_Config'!$A:$A,'Scoring_Config'!$D:$D,"Yes")="Yes",_xlfn.XLOOKUP("Service_IsAny",'Scoring_Config'!$A:$A,'Scoring_Config'!$C:$C,0),0),"False,0")</f>
        <v>0</v>
      </c>
      <c r="AR1341">
        <v>0</v>
      </c>
      <c r="AS1341" cm="1">
        <f t="array" ref="AS1341">IF(FALSE,"True," &amp; IF(_xlfn.XLOOKUP("Service_RangeGt1000",'Scoring_Config'!$A:$A,'Scoring_Config'!$D:$D,"Yes")="Yes",_xlfn.XLOOKUP("Service_RangeGt1000",'Scoring_Config'!$A:$A,'Scoring_Config'!$C:$C,0),0),"False,0")</f>
        <v>0</v>
      </c>
      <c r="AT1341" cm="1">
        <f t="array" ref="AT1341">IF(FALSE,"True," &amp; IF(_xlfn.XLOOKUP("App_IsAny",'Scoring_Config'!$A:$A,'Scoring_Config'!$D:$D,"Yes")="Yes",_xlfn.XLOOKUP("App_IsAny",'Scoring_Config'!$A:$A,'Scoring_Config'!$C:$C,0),0),"False,0")</f>
        <v>0</v>
      </c>
      <c r="AU1341">
        <v>0</v>
      </c>
      <c r="AV1341" cm="1">
        <f t="array" ref="AV1341">IF(FALSE,"True," &amp; IF(_xlfn.XLOOKUP("App_RangeGt1000",'Scoring_Config'!$A:$A,'Scoring_Config'!$D:$D,"Yes")="Yes",_xlfn.XLOOKUP("App_RangeGt1000",'Scoring_Config'!$A:$A,'Scoring_Config'!$C:$C,0),0),"False,0")</f>
        <v>0</v>
      </c>
      <c r="AW1341" cm="1">
        <f t="array" ref="AW1341">IF(FALSE,"True," &amp; IF(_xlfn.XLOOKUP("Action_IsDenyOrDrop",'Scoring_Config'!$A:$A,'Scoring_Config'!$D:$D,"Yes")="Yes",_xlfn.XLOOKUP("Action_IsDenyOrDrop",'Scoring_Config'!$A:$A,'Scoring_Config'!$C:$C,0),0),"False,0")</f>
        <v>0</v>
      </c>
      <c r="AX1341" cm="1">
        <f t="array" ref="AX1341">IF(LEFT(AW1341,4)="True",0,(IF(LEFT(Y1341,4)="True",IF(_xlfn.XLOOKUP("Src_IsAny",'Scoring_Config'!$A:$A,'Scoring_Config'!$D:$D,"Yes")="Yes",_xlfn.XLOOKUP("Src_IsAny",'Scoring_Config'!$A:$A,'Scoring_Config'!$C:$C,10),0),0)+IF(LEFT(Z1341,4)="True",IF(_xlfn.XLOOKUP("Src_CIDR_Le_16",'Scoring_Config'!$A:$A,'Scoring_Config'!$D:$D,"Yes")="Yes",_xlfn.XLOOKUP("Src_CIDR_Le_16",'Scoring_Config'!$A:$A,'Scoring_Config'!$C:$C,10),0),0)+IF(LEFT(AA1341,4)="True",IF(_xlfn.XLOOKUP("Src_CIDR_17_22",'Scoring_Config'!$A:$A,'Scoring_Config'!$D:$D,"Yes")="Yes",_xlfn.XLOOKUP("Src_CIDR_17_22",'Scoring_Config'!$A:$A,'Scoring_Config'!$C:$C,5),0),0)+IF(LEFT(AB1341,4)="True",IF(_xlfn.XLOOKUP("Dst_IsAny",'Scoring_Config'!$A:$A,'Scoring_Config'!$D:$D,"Yes")="Yes",_xlfn.XLOOKUP("Dst_IsAny",'Scoring_Config'!$A:$A,'Scoring_Config'!$C:$C,10),0),0)+IF(LEFT(AC1341,4)="True",IF(_xlfn.XLOOKUP("Dst_CIDR_Le_16",'Scoring_Config'!$A:$A,'Scoring_Config'!$D:$D,"Yes")="Yes",_xlfn.XLOOKUP("Dst_CIDR_Le_16",'Scoring_Config'!$A:$A,'Scoring_Config'!$C:$C,10),0),0)+IF(LEFT(AD1341,4)="True",IF(_xlfn.XLOOKUP("Dst_CIDR_17_22",'Scoring_Config'!$A:$A,'Scoring_Config'!$D:$D,"Yes")="Yes",_xlfn.XLOOKUP("Dst_CIDR_17_22",'Scoring_Config'!$A:$A,'Scoring_Config'!$C:$C,5),0),0)+IF(LEFT(AE1341,4)="True",IF(_xlfn.XLOOKUP("SrcZone_IsAny",'Scoring_Config'!$A:$A,'Scoring_Config'!$D:$D,"Yes")="Yes",_xlfn.XLOOKUP("SrcZone_IsAny",'Scoring_Config'!$A:$A,'Scoring_Config'!$C:$C,10),0),0)+IF(LEFT(AF1341,4)="True",IF(_xlfn.XLOOKUP("DstZone_IsAny",'Scoring_Config'!$A:$A,'Scoring_Config'!$D:$D,"Yes")="Yes",_xlfn.XLOOKUP("DstZone_IsAny",'Scoring_Config'!$A:$A,'Scoring_Config'!$C:$C,10),0),0)+IF(LEFT(AG1341,4)="True",IF(_xlfn.XLOOKUP("Service_Any_OR_RangeGt1000",'Scoring_Config'!$A:$A,'Scoring_Config'!$D:$D,"Yes")="Yes",_xlfn.XLOOKUP("Service_Any_OR_RangeGt1000",'Scoring_Config'!$A:$A,'Scoring_Config'!$C:$C,10),0),0)+IF(LEFT(AH1341,4)="True",IF(_xlfn.XLOOKUP("App_Any_OR_RangeGt1000",'Scoring_Config'!$A:$A,'Scoring_Config'!$D:$D,"Yes")="Yes",_xlfn.XLOOKUP("App_Any_OR_RangeGt1000",'Scoring_Config'!$A:$A,'Scoring_Config'!$C:$C,10),0),0)+IF(LEFT(AI1341,4)="True",IF(_xlfn.XLOOKUP("Service_Insecure_Match",'Scoring_Config'!$A:$A,'Scoring_Config'!$D:$D,"Yes")="Yes",_xlfn.XLOOKUP("Service_Insecure_Match",'Scoring_Config'!$A:$A,'Scoring_Config'!$C:$C,5),0),0)+IF(LEFT(AJ1341,4)="True",IF(_xlfn.XLOOKUP("Risky_Inbound",'Scoring_Config'!$A:$A,'Scoring_Config'!$D:$D,"Yes")="Yes",_xlfn.XLOOKUP("Risky_Inbound",'Scoring_Config'!$A:$A,'Scoring_Config'!$C:$C,50),0),0)+IF(LEFT(AK1341,4)="True",IF(_xlfn.XLOOKUP("Risky_Outbound",'Scoring_Config'!$A:$A,'Scoring_Config'!$D:$D,"Yes")="Yes",_xlfn.XLOOKUP("Risky_Outbound",'Scoring_Config'!$A:$A,'Scoring_Config'!$C:$C,25),0),0)+IF(LEFT(AZ1341,4)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1341,FIND(",",AL1341)+1,100)),0)+IF(LEFT(AM1341,4)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1341,FIND(",",AN1341)+1,100)),0)+IF(_xlfn.XLOOKUP("Profile_Scoring",'Scoring_Config'!$A:$A,'Scoring_Config'!$D:$D,"Yes")="Yes",VALUE(MID(AO1341,FIND(",",AO1341)+1,100)),0)+IF(_xlfn.XLOOKUP("Options_Scoring",'Scoring_Config'!$A:$A,'Scoring_Config'!$D:$D,"Yes")="Yes",VALUE(MID(AP1341,FIND(",",AP1341)+1,100)),0)))</f>
        <v>0</v>
      </c>
      <c r="AZ1341" cm="1">
        <f t="array" ref="AZ1341">IF(FALSE,"True," &amp; IF(_xlfn.XLOOKUP("Migrate_Insecure",'Scoring_Config'!$A:$A,'Scoring_Config'!$D:$D,"Yes")="Yes",_xlfn.XLOOKUP("Migrate_Insecure",'Scoring_Config'!$A:$A,'Scoring_Config'!$C:$C,10),0),"False,0")</f>
        <v>0</v>
      </c>
    </row>
    <row r="1342" spans="1:52">
      <c r="A1342" t="s">
        <v>1979</v>
      </c>
      <c r="B1342" t="s">
        <v>3314</v>
      </c>
      <c r="C1342" t="s">
        <v>3542</v>
      </c>
      <c r="D1342" t="s">
        <v>3545</v>
      </c>
      <c r="E1342" t="s">
        <v>3563</v>
      </c>
      <c r="F1342" t="s">
        <v>3997</v>
      </c>
      <c r="G1342" t="s">
        <v>706</v>
      </c>
      <c r="H1342" t="s">
        <v>174</v>
      </c>
      <c r="I1342" t="s">
        <v>3971</v>
      </c>
      <c r="J1342" t="s">
        <v>133</v>
      </c>
      <c r="K1342" t="s">
        <v>1945</v>
      </c>
      <c r="L1342" t="s">
        <v>1327</v>
      </c>
      <c r="M1342" t="s">
        <v>1974</v>
      </c>
      <c r="N1342" t="s">
        <v>4315</v>
      </c>
      <c r="O1342" t="s">
        <v>4319</v>
      </c>
      <c r="P1342" t="s">
        <v>4321</v>
      </c>
      <c r="Q1342" t="s">
        <v>5258</v>
      </c>
      <c r="R1342" t="s">
        <v>5439</v>
      </c>
      <c r="S1342" t="s">
        <v>4324</v>
      </c>
      <c r="T1342" t="s">
        <v>5901</v>
      </c>
      <c r="U1342" t="s">
        <v>6603</v>
      </c>
      <c r="Y1342" cm="1">
        <f t="array" ref="Y1342">IF(FALSE,"True," &amp; IF(_xlfn.XLOOKUP("Src_IsAny",'Scoring_Config'!$A:$A,'Scoring_Config'!$D:$D,"Yes")="Yes",_xlfn.XLOOKUP("Src_IsAny",'Scoring_Config'!$A:$A,'Scoring_Config'!$C:$C,10),0),"False,0")</f>
        <v>0</v>
      </c>
      <c r="Z1342" cm="1">
        <f t="array" ref="Z1342">IF(FALSE,"True," &amp; IF(_xlfn.XLOOKUP("Src_CIDR_Le_16",'Scoring_Config'!$A:$A,'Scoring_Config'!$D:$D,"Yes")="Yes",_xlfn.XLOOKUP("Src_CIDR_Le_16",'Scoring_Config'!$A:$A,'Scoring_Config'!$C:$C,10),0),"False,0")</f>
        <v>0</v>
      </c>
      <c r="AA1342" cm="1">
        <f t="array" ref="AA1342">IF(FALSE,"True," &amp; IF(_xlfn.XLOOKUP("Src_CIDR_17_22",'Scoring_Config'!$A:$A,'Scoring_Config'!$D:$D,"Yes")="Yes",_xlfn.XLOOKUP("Src_CIDR_17_22",'Scoring_Config'!$A:$A,'Scoring_Config'!$C:$C,5),0),"False,0")</f>
        <v>0</v>
      </c>
      <c r="AB1342" cm="1">
        <f t="array" ref="AB1342">IF(FALSE,"True," &amp; IF(_xlfn.XLOOKUP("Dst_IsAny",'Scoring_Config'!$A:$A,'Scoring_Config'!$D:$D,"Yes")="Yes",_xlfn.XLOOKUP("Dst_IsAny",'Scoring_Config'!$A:$A,'Scoring_Config'!$C:$C,10),0),"False,0")</f>
        <v>0</v>
      </c>
      <c r="AC1342" cm="1">
        <f t="array" ref="AC1342">IF(FALSE,"True," &amp; IF(_xlfn.XLOOKUP("Dst_CIDR_Le_16",'Scoring_Config'!$A:$A,'Scoring_Config'!$D:$D,"Yes")="Yes",_xlfn.XLOOKUP("Dst_CIDR_Le_16",'Scoring_Config'!$A:$A,'Scoring_Config'!$C:$C,10),0),"False,0")</f>
        <v>0</v>
      </c>
      <c r="AD1342" cm="1">
        <f t="array" ref="AD1342">IF(FALSE,"True," &amp; IF(_xlfn.XLOOKUP("Dst_CIDR_17_22",'Scoring_Config'!$A:$A,'Scoring_Config'!$D:$D,"Yes")="Yes",_xlfn.XLOOKUP("Dst_CIDR_17_22",'Scoring_Config'!$A:$A,'Scoring_Config'!$C:$C,5),0),"False,0")</f>
        <v>0</v>
      </c>
      <c r="AE1342" cm="1">
        <f t="array" ref="AE1342">IF(FALSE,"True," &amp; IF(_xlfn.XLOOKUP("SrcZone_IsAny",'Scoring_Config'!$A:$A,'Scoring_Config'!$D:$D,"Yes")="Yes",_xlfn.XLOOKUP("SrcZone_IsAny",'Scoring_Config'!$A:$A,'Scoring_Config'!$C:$C,10),0),"False,0")</f>
        <v>0</v>
      </c>
      <c r="AF1342" cm="1">
        <f t="array" ref="AF1342">IF(FALSE,"True," &amp; IF(_xlfn.XLOOKUP("DstZone_IsAny",'Scoring_Config'!$A:$A,'Scoring_Config'!$D:$D,"Yes")="Yes",_xlfn.XLOOKUP("DstZone_IsAny",'Scoring_Config'!$A:$A,'Scoring_Config'!$C:$C,10),0),"False,0")</f>
        <v>0</v>
      </c>
      <c r="AG1342" cm="1">
        <f t="array" ref="AG134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42" cm="1">
        <f t="array" ref="AH1342">IF(FALSE,"True," &amp; IF(_xlfn.XLOOKUP("App_Any_OR_RangeGt1000",'Scoring_Config'!$A:$A,'Scoring_Config'!$D:$D,"Yes")="Yes",_xlfn.XLOOKUP("App_Any_OR_RangeGt1000",'Scoring_Config'!$A:$A,'Scoring_Config'!$C:$C,10),0),"False,0")</f>
        <v>0</v>
      </c>
      <c r="AI1342" cm="1">
        <f t="array" ref="AI1342">IF(FALSE,"True," &amp; IF(_xlfn.XLOOKUP("Service_Insecure_Match",'Scoring_Config'!$A:$A,'Scoring_Config'!$D:$D,"Yes")="Yes",_xlfn.XLOOKUP("Service_Insecure_Match",'Scoring_Config'!$A:$A,'Scoring_Config'!$C:$C,5),0),"False,0")</f>
        <v>0</v>
      </c>
      <c r="AJ1342" cm="1">
        <f t="array" ref="AJ1342">IF(FALSE,"True," &amp; IF(_xlfn.XLOOKUP("Risky_Inbound",'Scoring_Config'!$A:$A,'Scoring_Config'!$D:$D,"Yes")="Yes",_xlfn.XLOOKUP("Risky_Inbound",'Scoring_Config'!$A:$A,'Scoring_Config'!$C:$C,50),0),"False,0")</f>
        <v>0</v>
      </c>
      <c r="AK1342" cm="1">
        <f t="array" ref="AK1342">IF(FALSE,"True," &amp; IF(_xlfn.XLOOKUP("Risky_Outbound",'Scoring_Config'!$A:$A,'Scoring_Config'!$D:$D,"Yes")="Yes",_xlfn.XLOOKUP("Risky_Outbound",'Scoring_Config'!$A:$A,'Scoring_Config'!$C:$C,25),0),"False,0")</f>
        <v>0</v>
      </c>
      <c r="AL1342" t="s">
        <v>6700</v>
      </c>
      <c r="AM1342" cm="1">
        <f t="array" ref="AM134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42" t="s">
        <v>6697</v>
      </c>
      <c r="AO1342" t="s">
        <v>6697</v>
      </c>
      <c r="AP1342" t="s">
        <v>6697</v>
      </c>
      <c r="AQ1342" cm="1">
        <f t="array" ref="AQ1342">IF(FALSE,"True," &amp; IF(_xlfn.XLOOKUP("Service_IsAny",'Scoring_Config'!$A:$A,'Scoring_Config'!$D:$D,"Yes")="Yes",_xlfn.XLOOKUP("Service_IsAny",'Scoring_Config'!$A:$A,'Scoring_Config'!$C:$C,0),0),"False,0")</f>
        <v>0</v>
      </c>
      <c r="AR1342">
        <v>0</v>
      </c>
      <c r="AS1342" cm="1">
        <f t="array" ref="AS1342">IF(FALSE,"True," &amp; IF(_xlfn.XLOOKUP("Service_RangeGt1000",'Scoring_Config'!$A:$A,'Scoring_Config'!$D:$D,"Yes")="Yes",_xlfn.XLOOKUP("Service_RangeGt1000",'Scoring_Config'!$A:$A,'Scoring_Config'!$C:$C,0),0),"False,0")</f>
        <v>0</v>
      </c>
      <c r="AT1342" cm="1">
        <f t="array" ref="AT1342">IF(FALSE,"True," &amp; IF(_xlfn.XLOOKUP("App_IsAny",'Scoring_Config'!$A:$A,'Scoring_Config'!$D:$D,"Yes")="Yes",_xlfn.XLOOKUP("App_IsAny",'Scoring_Config'!$A:$A,'Scoring_Config'!$C:$C,0),0),"False,0")</f>
        <v>0</v>
      </c>
      <c r="AU1342">
        <v>2</v>
      </c>
      <c r="AV1342" cm="1">
        <f t="array" ref="AV1342">IF(FALSE,"True," &amp; IF(_xlfn.XLOOKUP("App_RangeGt1000",'Scoring_Config'!$A:$A,'Scoring_Config'!$D:$D,"Yes")="Yes",_xlfn.XLOOKUP("App_RangeGt1000",'Scoring_Config'!$A:$A,'Scoring_Config'!$C:$C,0),0),"False,0")</f>
        <v>0</v>
      </c>
      <c r="AW1342" cm="1">
        <f t="array" ref="AW1342">IF(FALSE,"True," &amp; IF(_xlfn.XLOOKUP("Action_IsDenyOrDrop",'Scoring_Config'!$A:$A,'Scoring_Config'!$D:$D,"Yes")="Yes",_xlfn.XLOOKUP("Action_IsDenyOrDrop",'Scoring_Config'!$A:$A,'Scoring_Config'!$C:$C,0),0),"False,0")</f>
        <v>0</v>
      </c>
      <c r="AX1342" cm="1">
        <f t="array" ref="AX1342">IF(LEFT(AW1342,4)="True",0,(IF(LEFT(Y1342,4)="True",IF(_xlfn.XLOOKUP("Src_IsAny",'Scoring_Config'!$A:$A,'Scoring_Config'!$D:$D,"Yes")="Yes",_xlfn.XLOOKUP("Src_IsAny",'Scoring_Config'!$A:$A,'Scoring_Config'!$C:$C,10),0),0)+IF(LEFT(Z1342,4)="True",IF(_xlfn.XLOOKUP("Src_CIDR_Le_16",'Scoring_Config'!$A:$A,'Scoring_Config'!$D:$D,"Yes")="Yes",_xlfn.XLOOKUP("Src_CIDR_Le_16",'Scoring_Config'!$A:$A,'Scoring_Config'!$C:$C,10),0),0)+IF(LEFT(AA1342,4)="True",IF(_xlfn.XLOOKUP("Src_CIDR_17_22",'Scoring_Config'!$A:$A,'Scoring_Config'!$D:$D,"Yes")="Yes",_xlfn.XLOOKUP("Src_CIDR_17_22",'Scoring_Config'!$A:$A,'Scoring_Config'!$C:$C,5),0),0)+IF(LEFT(AB1342,4)="True",IF(_xlfn.XLOOKUP("Dst_IsAny",'Scoring_Config'!$A:$A,'Scoring_Config'!$D:$D,"Yes")="Yes",_xlfn.XLOOKUP("Dst_IsAny",'Scoring_Config'!$A:$A,'Scoring_Config'!$C:$C,10),0),0)+IF(LEFT(AC1342,4)="True",IF(_xlfn.XLOOKUP("Dst_CIDR_Le_16",'Scoring_Config'!$A:$A,'Scoring_Config'!$D:$D,"Yes")="Yes",_xlfn.XLOOKUP("Dst_CIDR_Le_16",'Scoring_Config'!$A:$A,'Scoring_Config'!$C:$C,10),0),0)+IF(LEFT(AD1342,4)="True",IF(_xlfn.XLOOKUP("Dst_CIDR_17_22",'Scoring_Config'!$A:$A,'Scoring_Config'!$D:$D,"Yes")="Yes",_xlfn.XLOOKUP("Dst_CIDR_17_22",'Scoring_Config'!$A:$A,'Scoring_Config'!$C:$C,5),0),0)+IF(LEFT(AE1342,4)="True",IF(_xlfn.XLOOKUP("SrcZone_IsAny",'Scoring_Config'!$A:$A,'Scoring_Config'!$D:$D,"Yes")="Yes",_xlfn.XLOOKUP("SrcZone_IsAny",'Scoring_Config'!$A:$A,'Scoring_Config'!$C:$C,10),0),0)+IF(LEFT(AF1342,4)="True",IF(_xlfn.XLOOKUP("DstZone_IsAny",'Scoring_Config'!$A:$A,'Scoring_Config'!$D:$D,"Yes")="Yes",_xlfn.XLOOKUP("DstZone_IsAny",'Scoring_Config'!$A:$A,'Scoring_Config'!$C:$C,10),0),0)+IF(LEFT(AG1342,4)="True",IF(_xlfn.XLOOKUP("Service_Any_OR_RangeGt1000",'Scoring_Config'!$A:$A,'Scoring_Config'!$D:$D,"Yes")="Yes",_xlfn.XLOOKUP("Service_Any_OR_RangeGt1000",'Scoring_Config'!$A:$A,'Scoring_Config'!$C:$C,10),0),0)+IF(LEFT(AH1342,4)="True",IF(_xlfn.XLOOKUP("App_Any_OR_RangeGt1000",'Scoring_Config'!$A:$A,'Scoring_Config'!$D:$D,"Yes")="Yes",_xlfn.XLOOKUP("App_Any_OR_RangeGt1000",'Scoring_Config'!$A:$A,'Scoring_Config'!$C:$C,10),0),0)+IF(LEFT(AI1342,4)="True",IF(_xlfn.XLOOKUP("Service_Insecure_Match",'Scoring_Config'!$A:$A,'Scoring_Config'!$D:$D,"Yes")="Yes",_xlfn.XLOOKUP("Service_Insecure_Match",'Scoring_Config'!$A:$A,'Scoring_Config'!$C:$C,5),0),0)+IF(LEFT(AJ1342,4)="True",IF(_xlfn.XLOOKUP("Risky_Inbound",'Scoring_Config'!$A:$A,'Scoring_Config'!$D:$D,"Yes")="Yes",_xlfn.XLOOKUP("Risky_Inbound",'Scoring_Config'!$A:$A,'Scoring_Config'!$C:$C,50),0),0)+IF(LEFT(AK1342,4)="True",IF(_xlfn.XLOOKUP("Risky_Outbound",'Scoring_Config'!$A:$A,'Scoring_Config'!$D:$D,"Yes")="Yes",_xlfn.XLOOKUP("Risky_Outbound",'Scoring_Config'!$A:$A,'Scoring_Config'!$C:$C,25),0),0)+IF(LEFT(AZ1342,4)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1342,FIND(",",AL1342)+1,100)),0)+IF(LEFT(AM1342,4)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1342,FIND(",",AN1342)+1,100)),0)+IF(_xlfn.XLOOKUP("Profile_Scoring",'Scoring_Config'!$A:$A,'Scoring_Config'!$D:$D,"Yes")="Yes",VALUE(MID(AO1342,FIND(",",AO1342)+1,100)),0)+IF(_xlfn.XLOOKUP("Options_Scoring",'Scoring_Config'!$A:$A,'Scoring_Config'!$D:$D,"Yes")="Yes",VALUE(MID(AP1342,FIND(",",AP1342)+1,100)),0)))</f>
        <v>0</v>
      </c>
      <c r="AZ1342" cm="1">
        <f t="array" ref="AZ1342">IF(FALSE,"True," &amp; IF(_xlfn.XLOOKUP("Migrate_Insecure",'Scoring_Config'!$A:$A,'Scoring_Config'!$D:$D,"Yes")="Yes",_xlfn.XLOOKUP("Migrate_Insecure",'Scoring_Config'!$A:$A,'Scoring_Config'!$C:$C,10),0),"False,0")</f>
        <v>0</v>
      </c>
    </row>
    <row r="1343" spans="1:52">
      <c r="A1343" t="s">
        <v>1979</v>
      </c>
      <c r="B1343" t="s">
        <v>3315</v>
      </c>
      <c r="C1343" t="s">
        <v>3542</v>
      </c>
      <c r="D1343" t="s">
        <v>3545</v>
      </c>
      <c r="E1343" t="s">
        <v>3563</v>
      </c>
      <c r="F1343" t="s">
        <v>3998</v>
      </c>
      <c r="G1343" t="s">
        <v>707</v>
      </c>
      <c r="H1343" t="s">
        <v>174</v>
      </c>
      <c r="I1343" t="s">
        <v>3998</v>
      </c>
      <c r="J1343" t="s">
        <v>707</v>
      </c>
      <c r="K1343" t="s">
        <v>1678</v>
      </c>
      <c r="L1343" t="s">
        <v>1327</v>
      </c>
      <c r="M1343" t="s">
        <v>1974</v>
      </c>
      <c r="N1343" t="s">
        <v>4315</v>
      </c>
      <c r="O1343" t="s">
        <v>4319</v>
      </c>
      <c r="P1343" t="s">
        <v>4321</v>
      </c>
      <c r="Q1343" t="s">
        <v>5259</v>
      </c>
      <c r="R1343" t="s">
        <v>5439</v>
      </c>
      <c r="S1343" t="s">
        <v>4324</v>
      </c>
      <c r="T1343" t="s">
        <v>5902</v>
      </c>
      <c r="U1343" t="s">
        <v>5902</v>
      </c>
      <c r="Y1343" cm="1">
        <f t="array" ref="Y1343">IF(FALSE,"True," &amp; IF(_xlfn.XLOOKUP("Src_IsAny",'Scoring_Config'!$A:$A,'Scoring_Config'!$D:$D,"Yes")="Yes",_xlfn.XLOOKUP("Src_IsAny",'Scoring_Config'!$A:$A,'Scoring_Config'!$C:$C,10),0),"False,0")</f>
        <v>0</v>
      </c>
      <c r="Z1343" cm="1">
        <f t="array" ref="Z1343">IF(FALSE,"True," &amp; IF(_xlfn.XLOOKUP("Src_CIDR_Le_16",'Scoring_Config'!$A:$A,'Scoring_Config'!$D:$D,"Yes")="Yes",_xlfn.XLOOKUP("Src_CIDR_Le_16",'Scoring_Config'!$A:$A,'Scoring_Config'!$C:$C,10),0),"False,0")</f>
        <v>0</v>
      </c>
      <c r="AA1343" cm="1">
        <f t="array" ref="AA1343">IF(FALSE,"True," &amp; IF(_xlfn.XLOOKUP("Src_CIDR_17_22",'Scoring_Config'!$A:$A,'Scoring_Config'!$D:$D,"Yes")="Yes",_xlfn.XLOOKUP("Src_CIDR_17_22",'Scoring_Config'!$A:$A,'Scoring_Config'!$C:$C,5),0),"False,0")</f>
        <v>0</v>
      </c>
      <c r="AB1343" cm="1">
        <f t="array" ref="AB1343">IF(FALSE,"True," &amp; IF(_xlfn.XLOOKUP("Dst_IsAny",'Scoring_Config'!$A:$A,'Scoring_Config'!$D:$D,"Yes")="Yes",_xlfn.XLOOKUP("Dst_IsAny",'Scoring_Config'!$A:$A,'Scoring_Config'!$C:$C,10),0),"False,0")</f>
        <v>0</v>
      </c>
      <c r="AC1343" cm="1">
        <f t="array" ref="AC1343">IF(FALSE,"True," &amp; IF(_xlfn.XLOOKUP("Dst_CIDR_Le_16",'Scoring_Config'!$A:$A,'Scoring_Config'!$D:$D,"Yes")="Yes",_xlfn.XLOOKUP("Dst_CIDR_Le_16",'Scoring_Config'!$A:$A,'Scoring_Config'!$C:$C,10),0),"False,0")</f>
        <v>0</v>
      </c>
      <c r="AD1343" cm="1">
        <f t="array" ref="AD1343">IF(FALSE,"True," &amp; IF(_xlfn.XLOOKUP("Dst_CIDR_17_22",'Scoring_Config'!$A:$A,'Scoring_Config'!$D:$D,"Yes")="Yes",_xlfn.XLOOKUP("Dst_CIDR_17_22",'Scoring_Config'!$A:$A,'Scoring_Config'!$C:$C,5),0),"False,0")</f>
        <v>0</v>
      </c>
      <c r="AE1343" cm="1">
        <f t="array" ref="AE1343">IF(FALSE,"True," &amp; IF(_xlfn.XLOOKUP("SrcZone_IsAny",'Scoring_Config'!$A:$A,'Scoring_Config'!$D:$D,"Yes")="Yes",_xlfn.XLOOKUP("SrcZone_IsAny",'Scoring_Config'!$A:$A,'Scoring_Config'!$C:$C,10),0),"False,0")</f>
        <v>0</v>
      </c>
      <c r="AF1343" cm="1">
        <f t="array" ref="AF1343">IF(FALSE,"True," &amp; IF(_xlfn.XLOOKUP("DstZone_IsAny",'Scoring_Config'!$A:$A,'Scoring_Config'!$D:$D,"Yes")="Yes",_xlfn.XLOOKUP("DstZone_IsAny",'Scoring_Config'!$A:$A,'Scoring_Config'!$C:$C,10),0),"False,0")</f>
        <v>0</v>
      </c>
      <c r="AG1343" cm="1">
        <f t="array" ref="AG134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43" cm="1">
        <f t="array" ref="AH1343">IF(FALSE,"True," &amp; IF(_xlfn.XLOOKUP("App_Any_OR_RangeGt1000",'Scoring_Config'!$A:$A,'Scoring_Config'!$D:$D,"Yes")="Yes",_xlfn.XLOOKUP("App_Any_OR_RangeGt1000",'Scoring_Config'!$A:$A,'Scoring_Config'!$C:$C,10),0),"False,0")</f>
        <v>0</v>
      </c>
      <c r="AI1343" cm="1">
        <f t="array" ref="AI1343">IF(FALSE,"True," &amp; IF(_xlfn.XLOOKUP("Service_Insecure_Match",'Scoring_Config'!$A:$A,'Scoring_Config'!$D:$D,"Yes")="Yes",_xlfn.XLOOKUP("Service_Insecure_Match",'Scoring_Config'!$A:$A,'Scoring_Config'!$C:$C,5),0),"False,0")</f>
        <v>0</v>
      </c>
      <c r="AJ1343" cm="1">
        <f t="array" ref="AJ1343">IF(FALSE,"True," &amp; IF(_xlfn.XLOOKUP("Risky_Inbound",'Scoring_Config'!$A:$A,'Scoring_Config'!$D:$D,"Yes")="Yes",_xlfn.XLOOKUP("Risky_Inbound",'Scoring_Config'!$A:$A,'Scoring_Config'!$C:$C,50),0),"False,0")</f>
        <v>0</v>
      </c>
      <c r="AK1343" cm="1">
        <f t="array" ref="AK1343">IF(FALSE,"True," &amp; IF(_xlfn.XLOOKUP("Risky_Outbound",'Scoring_Config'!$A:$A,'Scoring_Config'!$D:$D,"Yes")="Yes",_xlfn.XLOOKUP("Risky_Outbound",'Scoring_Config'!$A:$A,'Scoring_Config'!$C:$C,25),0),"False,0")</f>
        <v>0</v>
      </c>
      <c r="AL1343" t="s">
        <v>6700</v>
      </c>
      <c r="AM1343" cm="1">
        <f t="array" ref="AM134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43" t="s">
        <v>6697</v>
      </c>
      <c r="AO1343" t="s">
        <v>6697</v>
      </c>
      <c r="AP1343" t="s">
        <v>6697</v>
      </c>
      <c r="AQ1343" cm="1">
        <f t="array" ref="AQ1343">IF(FALSE,"True," &amp; IF(_xlfn.XLOOKUP("Service_IsAny",'Scoring_Config'!$A:$A,'Scoring_Config'!$D:$D,"Yes")="Yes",_xlfn.XLOOKUP("Service_IsAny",'Scoring_Config'!$A:$A,'Scoring_Config'!$C:$C,0),0),"False,0")</f>
        <v>0</v>
      </c>
      <c r="AR1343">
        <v>0</v>
      </c>
      <c r="AS1343" cm="1">
        <f t="array" ref="AS1343">IF(FALSE,"True," &amp; IF(_xlfn.XLOOKUP("Service_RangeGt1000",'Scoring_Config'!$A:$A,'Scoring_Config'!$D:$D,"Yes")="Yes",_xlfn.XLOOKUP("Service_RangeGt1000",'Scoring_Config'!$A:$A,'Scoring_Config'!$C:$C,0),0),"False,0")</f>
        <v>0</v>
      </c>
      <c r="AT1343" cm="1">
        <f t="array" ref="AT1343">IF(FALSE,"True," &amp; IF(_xlfn.XLOOKUP("App_IsAny",'Scoring_Config'!$A:$A,'Scoring_Config'!$D:$D,"Yes")="Yes",_xlfn.XLOOKUP("App_IsAny",'Scoring_Config'!$A:$A,'Scoring_Config'!$C:$C,0),0),"False,0")</f>
        <v>0</v>
      </c>
      <c r="AU1343">
        <v>0</v>
      </c>
      <c r="AV1343" cm="1">
        <f t="array" ref="AV1343">IF(FALSE,"True," &amp; IF(_xlfn.XLOOKUP("App_RangeGt1000",'Scoring_Config'!$A:$A,'Scoring_Config'!$D:$D,"Yes")="Yes",_xlfn.XLOOKUP("App_RangeGt1000",'Scoring_Config'!$A:$A,'Scoring_Config'!$C:$C,0),0),"False,0")</f>
        <v>0</v>
      </c>
      <c r="AW1343" cm="1">
        <f t="array" ref="AW1343">IF(FALSE,"True," &amp; IF(_xlfn.XLOOKUP("Action_IsDenyOrDrop",'Scoring_Config'!$A:$A,'Scoring_Config'!$D:$D,"Yes")="Yes",_xlfn.XLOOKUP("Action_IsDenyOrDrop",'Scoring_Config'!$A:$A,'Scoring_Config'!$C:$C,0),0),"False,0")</f>
        <v>0</v>
      </c>
      <c r="AX1343" cm="1">
        <f t="array" ref="AX1343">IF(LEFT(AW1343,4)="True",0,(IF(LEFT(Y1343,4)="True",IF(_xlfn.XLOOKUP("Src_IsAny",'Scoring_Config'!$A:$A,'Scoring_Config'!$D:$D,"Yes")="Yes",_xlfn.XLOOKUP("Src_IsAny",'Scoring_Config'!$A:$A,'Scoring_Config'!$C:$C,10),0),0)+IF(LEFT(Z1343,4)="True",IF(_xlfn.XLOOKUP("Src_CIDR_Le_16",'Scoring_Config'!$A:$A,'Scoring_Config'!$D:$D,"Yes")="Yes",_xlfn.XLOOKUP("Src_CIDR_Le_16",'Scoring_Config'!$A:$A,'Scoring_Config'!$C:$C,10),0),0)+IF(LEFT(AA1343,4)="True",IF(_xlfn.XLOOKUP("Src_CIDR_17_22",'Scoring_Config'!$A:$A,'Scoring_Config'!$D:$D,"Yes")="Yes",_xlfn.XLOOKUP("Src_CIDR_17_22",'Scoring_Config'!$A:$A,'Scoring_Config'!$C:$C,5),0),0)+IF(LEFT(AB1343,4)="True",IF(_xlfn.XLOOKUP("Dst_IsAny",'Scoring_Config'!$A:$A,'Scoring_Config'!$D:$D,"Yes")="Yes",_xlfn.XLOOKUP("Dst_IsAny",'Scoring_Config'!$A:$A,'Scoring_Config'!$C:$C,10),0),0)+IF(LEFT(AC1343,4)="True",IF(_xlfn.XLOOKUP("Dst_CIDR_Le_16",'Scoring_Config'!$A:$A,'Scoring_Config'!$D:$D,"Yes")="Yes",_xlfn.XLOOKUP("Dst_CIDR_Le_16",'Scoring_Config'!$A:$A,'Scoring_Config'!$C:$C,10),0),0)+IF(LEFT(AD1343,4)="True",IF(_xlfn.XLOOKUP("Dst_CIDR_17_22",'Scoring_Config'!$A:$A,'Scoring_Config'!$D:$D,"Yes")="Yes",_xlfn.XLOOKUP("Dst_CIDR_17_22",'Scoring_Config'!$A:$A,'Scoring_Config'!$C:$C,5),0),0)+IF(LEFT(AE1343,4)="True",IF(_xlfn.XLOOKUP("SrcZone_IsAny",'Scoring_Config'!$A:$A,'Scoring_Config'!$D:$D,"Yes")="Yes",_xlfn.XLOOKUP("SrcZone_IsAny",'Scoring_Config'!$A:$A,'Scoring_Config'!$C:$C,10),0),0)+IF(LEFT(AF1343,4)="True",IF(_xlfn.XLOOKUP("DstZone_IsAny",'Scoring_Config'!$A:$A,'Scoring_Config'!$D:$D,"Yes")="Yes",_xlfn.XLOOKUP("DstZone_IsAny",'Scoring_Config'!$A:$A,'Scoring_Config'!$C:$C,10),0),0)+IF(LEFT(AG1343,4)="True",IF(_xlfn.XLOOKUP("Service_Any_OR_RangeGt1000",'Scoring_Config'!$A:$A,'Scoring_Config'!$D:$D,"Yes")="Yes",_xlfn.XLOOKUP("Service_Any_OR_RangeGt1000",'Scoring_Config'!$A:$A,'Scoring_Config'!$C:$C,10),0),0)+IF(LEFT(AH1343,4)="True",IF(_xlfn.XLOOKUP("App_Any_OR_RangeGt1000",'Scoring_Config'!$A:$A,'Scoring_Config'!$D:$D,"Yes")="Yes",_xlfn.XLOOKUP("App_Any_OR_RangeGt1000",'Scoring_Config'!$A:$A,'Scoring_Config'!$C:$C,10),0),0)+IF(LEFT(AI1343,4)="True",IF(_xlfn.XLOOKUP("Service_Insecure_Match",'Scoring_Config'!$A:$A,'Scoring_Config'!$D:$D,"Yes")="Yes",_xlfn.XLOOKUP("Service_Insecure_Match",'Scoring_Config'!$A:$A,'Scoring_Config'!$C:$C,5),0),0)+IF(LEFT(AJ1343,4)="True",IF(_xlfn.XLOOKUP("Risky_Inbound",'Scoring_Config'!$A:$A,'Scoring_Config'!$D:$D,"Yes")="Yes",_xlfn.XLOOKUP("Risky_Inbound",'Scoring_Config'!$A:$A,'Scoring_Config'!$C:$C,50),0),0)+IF(LEFT(AK1343,4)="True",IF(_xlfn.XLOOKUP("Risky_Outbound",'Scoring_Config'!$A:$A,'Scoring_Config'!$D:$D,"Yes")="Yes",_xlfn.XLOOKUP("Risky_Outbound",'Scoring_Config'!$A:$A,'Scoring_Config'!$C:$C,25),0),0)+IF(LEFT(AZ1343,4)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1343,FIND(",",AL1343)+1,100)),0)+IF(LEFT(AM1343,4)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1343,FIND(",",AN1343)+1,100)),0)+IF(_xlfn.XLOOKUP("Profile_Scoring",'Scoring_Config'!$A:$A,'Scoring_Config'!$D:$D,"Yes")="Yes",VALUE(MID(AO1343,FIND(",",AO1343)+1,100)),0)+IF(_xlfn.XLOOKUP("Options_Scoring",'Scoring_Config'!$A:$A,'Scoring_Config'!$D:$D,"Yes")="Yes",VALUE(MID(AP1343,FIND(",",AP1343)+1,100)),0)))</f>
        <v>0</v>
      </c>
      <c r="AZ1343" cm="1">
        <f t="array" ref="AZ1343">IF(FALSE,"True," &amp; IF(_xlfn.XLOOKUP("Migrate_Insecure",'Scoring_Config'!$A:$A,'Scoring_Config'!$D:$D,"Yes")="Yes",_xlfn.XLOOKUP("Migrate_Insecure",'Scoring_Config'!$A:$A,'Scoring_Config'!$C:$C,10),0),"False,0")</f>
        <v>0</v>
      </c>
    </row>
    <row r="1344" spans="1:52">
      <c r="A1344" t="s">
        <v>1979</v>
      </c>
      <c r="B1344" t="s">
        <v>3316</v>
      </c>
      <c r="C1344" t="s">
        <v>3542</v>
      </c>
      <c r="D1344" t="s">
        <v>3549</v>
      </c>
      <c r="E1344" t="s">
        <v>3563</v>
      </c>
      <c r="F1344" t="s">
        <v>3998</v>
      </c>
      <c r="G1344" t="s">
        <v>707</v>
      </c>
      <c r="H1344" t="s">
        <v>174</v>
      </c>
      <c r="I1344" t="s">
        <v>3998</v>
      </c>
      <c r="J1344" t="s">
        <v>707</v>
      </c>
      <c r="K1344" t="s">
        <v>174</v>
      </c>
      <c r="L1344" t="s">
        <v>1596</v>
      </c>
      <c r="M1344" t="s">
        <v>1974</v>
      </c>
      <c r="N1344" t="s">
        <v>4315</v>
      </c>
      <c r="O1344" t="s">
        <v>4319</v>
      </c>
      <c r="P1344" t="s">
        <v>4321</v>
      </c>
      <c r="Q1344" t="s">
        <v>5259</v>
      </c>
      <c r="R1344" t="s">
        <v>5437</v>
      </c>
      <c r="S1344" t="s">
        <v>5502</v>
      </c>
      <c r="T1344" t="s">
        <v>5903</v>
      </c>
      <c r="U1344" t="s">
        <v>5902</v>
      </c>
      <c r="Y1344" cm="1">
        <f t="array" ref="Y1344">IF(FALSE,"True," &amp; IF(_xlfn.XLOOKUP("Src_IsAny",'Scoring_Config'!$A:$A,'Scoring_Config'!$D:$D,"Yes")="Yes",_xlfn.XLOOKUP("Src_IsAny",'Scoring_Config'!$A:$A,'Scoring_Config'!$C:$C,10),0),"False,0")</f>
        <v>0</v>
      </c>
      <c r="Z1344" cm="1">
        <f t="array" ref="Z1344">IF(FALSE,"True," &amp; IF(_xlfn.XLOOKUP("Src_CIDR_Le_16",'Scoring_Config'!$A:$A,'Scoring_Config'!$D:$D,"Yes")="Yes",_xlfn.XLOOKUP("Src_CIDR_Le_16",'Scoring_Config'!$A:$A,'Scoring_Config'!$C:$C,10),0),"False,0")</f>
        <v>0</v>
      </c>
      <c r="AA1344" cm="1">
        <f t="array" ref="AA1344">IF(FALSE,"True," &amp; IF(_xlfn.XLOOKUP("Src_CIDR_17_22",'Scoring_Config'!$A:$A,'Scoring_Config'!$D:$D,"Yes")="Yes",_xlfn.XLOOKUP("Src_CIDR_17_22",'Scoring_Config'!$A:$A,'Scoring_Config'!$C:$C,5),0),"False,0")</f>
        <v>0</v>
      </c>
      <c r="AB1344" cm="1">
        <f t="array" ref="AB1344">IF(FALSE,"True," &amp; IF(_xlfn.XLOOKUP("Dst_IsAny",'Scoring_Config'!$A:$A,'Scoring_Config'!$D:$D,"Yes")="Yes",_xlfn.XLOOKUP("Dst_IsAny",'Scoring_Config'!$A:$A,'Scoring_Config'!$C:$C,10),0),"False,0")</f>
        <v>0</v>
      </c>
      <c r="AC1344" cm="1">
        <f t="array" ref="AC1344">IF(FALSE,"True," &amp; IF(_xlfn.XLOOKUP("Dst_CIDR_Le_16",'Scoring_Config'!$A:$A,'Scoring_Config'!$D:$D,"Yes")="Yes",_xlfn.XLOOKUP("Dst_CIDR_Le_16",'Scoring_Config'!$A:$A,'Scoring_Config'!$C:$C,10),0),"False,0")</f>
        <v>0</v>
      </c>
      <c r="AD1344" cm="1">
        <f t="array" ref="AD1344">IF(FALSE,"True," &amp; IF(_xlfn.XLOOKUP("Dst_CIDR_17_22",'Scoring_Config'!$A:$A,'Scoring_Config'!$D:$D,"Yes")="Yes",_xlfn.XLOOKUP("Dst_CIDR_17_22",'Scoring_Config'!$A:$A,'Scoring_Config'!$C:$C,5),0),"False,0")</f>
        <v>0</v>
      </c>
      <c r="AE1344" cm="1">
        <f t="array" ref="AE1344">IF(FALSE,"True," &amp; IF(_xlfn.XLOOKUP("SrcZone_IsAny",'Scoring_Config'!$A:$A,'Scoring_Config'!$D:$D,"Yes")="Yes",_xlfn.XLOOKUP("SrcZone_IsAny",'Scoring_Config'!$A:$A,'Scoring_Config'!$C:$C,10),0),"False,0")</f>
        <v>0</v>
      </c>
      <c r="AF1344" cm="1">
        <f t="array" ref="AF1344">IF(FALSE,"True," &amp; IF(_xlfn.XLOOKUP("DstZone_IsAny",'Scoring_Config'!$A:$A,'Scoring_Config'!$D:$D,"Yes")="Yes",_xlfn.XLOOKUP("DstZone_IsAny",'Scoring_Config'!$A:$A,'Scoring_Config'!$C:$C,10),0),"False,0")</f>
        <v>0</v>
      </c>
      <c r="AG1344" cm="1">
        <f t="array" ref="AG134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44" cm="1">
        <f t="array" ref="AH1344">IF(TRUE,"True," &amp; IF(_xlfn.XLOOKUP("App_Any_OR_RangeGt1000",'Scoring_Config'!$A:$A,'Scoring_Config'!$D:$D,"Yes")="Yes",_xlfn.XLOOKUP("App_Any_OR_RangeGt1000",'Scoring_Config'!$A:$A,'Scoring_Config'!$C:$C,10),0),"False,0")</f>
        <v>0</v>
      </c>
      <c r="AI1344" cm="1">
        <f t="array" ref="AI1344">IF(FALSE,"True," &amp; IF(_xlfn.XLOOKUP("Service_Insecure_Match",'Scoring_Config'!$A:$A,'Scoring_Config'!$D:$D,"Yes")="Yes",_xlfn.XLOOKUP("Service_Insecure_Match",'Scoring_Config'!$A:$A,'Scoring_Config'!$C:$C,5),0),"False,0")</f>
        <v>0</v>
      </c>
      <c r="AJ1344" cm="1">
        <f t="array" ref="AJ1344">IF(FALSE,"True," &amp; IF(_xlfn.XLOOKUP("Risky_Inbound",'Scoring_Config'!$A:$A,'Scoring_Config'!$D:$D,"Yes")="Yes",_xlfn.XLOOKUP("Risky_Inbound",'Scoring_Config'!$A:$A,'Scoring_Config'!$C:$C,50),0),"False,0")</f>
        <v>0</v>
      </c>
      <c r="AK1344" cm="1">
        <f t="array" ref="AK1344">IF(FALSE,"True," &amp; IF(_xlfn.XLOOKUP("Risky_Outbound",'Scoring_Config'!$A:$A,'Scoring_Config'!$D:$D,"Yes")="Yes",_xlfn.XLOOKUP("Risky_Outbound",'Scoring_Config'!$A:$A,'Scoring_Config'!$C:$C,25),0),"False,0")</f>
        <v>0</v>
      </c>
      <c r="AL1344" t="s">
        <v>6700</v>
      </c>
      <c r="AM1344" cm="1">
        <f t="array" ref="AM134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44" t="s">
        <v>6697</v>
      </c>
      <c r="AO1344" t="s">
        <v>6697</v>
      </c>
      <c r="AP1344" t="s">
        <v>6697</v>
      </c>
      <c r="AQ1344" cm="1">
        <f t="array" ref="AQ1344">IF(FALSE,"True," &amp; IF(_xlfn.XLOOKUP("Service_IsAny",'Scoring_Config'!$A:$A,'Scoring_Config'!$D:$D,"Yes")="Yes",_xlfn.XLOOKUP("Service_IsAny",'Scoring_Config'!$A:$A,'Scoring_Config'!$C:$C,0),0),"False,0")</f>
        <v>0</v>
      </c>
      <c r="AR1344">
        <v>4</v>
      </c>
      <c r="AS1344" cm="1">
        <f t="array" ref="AS1344">IF(FALSE,"True," &amp; IF(_xlfn.XLOOKUP("Service_RangeGt1000",'Scoring_Config'!$A:$A,'Scoring_Config'!$D:$D,"Yes")="Yes",_xlfn.XLOOKUP("Service_RangeGt1000",'Scoring_Config'!$A:$A,'Scoring_Config'!$C:$C,0),0),"False,0")</f>
        <v>0</v>
      </c>
      <c r="AT1344" cm="1">
        <f t="array" ref="AT1344">IF(TRUE,"True," &amp; IF(_xlfn.XLOOKUP("App_IsAny",'Scoring_Config'!$A:$A,'Scoring_Config'!$D:$D,"Yes")="Yes",_xlfn.XLOOKUP("App_IsAny",'Scoring_Config'!$A:$A,'Scoring_Config'!$C:$C,0),0),"False,0")</f>
        <v>0</v>
      </c>
      <c r="AU1344">
        <v>65535</v>
      </c>
      <c r="AV1344" cm="1">
        <f t="array" ref="AV1344">IF(TRUE,"True," &amp; IF(_xlfn.XLOOKUP("App_RangeGt1000",'Scoring_Config'!$A:$A,'Scoring_Config'!$D:$D,"Yes")="Yes",_xlfn.XLOOKUP("App_RangeGt1000",'Scoring_Config'!$A:$A,'Scoring_Config'!$C:$C,0),0),"False,0")</f>
        <v>0</v>
      </c>
      <c r="AW1344" cm="1">
        <f t="array" ref="AW1344">IF(FALSE,"True," &amp; IF(_xlfn.XLOOKUP("Action_IsDenyOrDrop",'Scoring_Config'!$A:$A,'Scoring_Config'!$D:$D,"Yes")="Yes",_xlfn.XLOOKUP("Action_IsDenyOrDrop",'Scoring_Config'!$A:$A,'Scoring_Config'!$C:$C,0),0),"False,0")</f>
        <v>0</v>
      </c>
      <c r="AX1344" cm="1">
        <f t="array" ref="AX1344">IF(LEFT(AW1344,4)="True",0,(IF(LEFT(Y1344,4)="True",IF(_xlfn.XLOOKUP("Src_IsAny",'Scoring_Config'!$A:$A,'Scoring_Config'!$D:$D,"Yes")="Yes",_xlfn.XLOOKUP("Src_IsAny",'Scoring_Config'!$A:$A,'Scoring_Config'!$C:$C,10),0),0)+IF(LEFT(Z1344,4)="True",IF(_xlfn.XLOOKUP("Src_CIDR_Le_16",'Scoring_Config'!$A:$A,'Scoring_Config'!$D:$D,"Yes")="Yes",_xlfn.XLOOKUP("Src_CIDR_Le_16",'Scoring_Config'!$A:$A,'Scoring_Config'!$C:$C,10),0),0)+IF(LEFT(AA1344,4)="True",IF(_xlfn.XLOOKUP("Src_CIDR_17_22",'Scoring_Config'!$A:$A,'Scoring_Config'!$D:$D,"Yes")="Yes",_xlfn.XLOOKUP("Src_CIDR_17_22",'Scoring_Config'!$A:$A,'Scoring_Config'!$C:$C,5),0),0)+IF(LEFT(AB1344,4)="True",IF(_xlfn.XLOOKUP("Dst_IsAny",'Scoring_Config'!$A:$A,'Scoring_Config'!$D:$D,"Yes")="Yes",_xlfn.XLOOKUP("Dst_IsAny",'Scoring_Config'!$A:$A,'Scoring_Config'!$C:$C,10),0),0)+IF(LEFT(AC1344,4)="True",IF(_xlfn.XLOOKUP("Dst_CIDR_Le_16",'Scoring_Config'!$A:$A,'Scoring_Config'!$D:$D,"Yes")="Yes",_xlfn.XLOOKUP("Dst_CIDR_Le_16",'Scoring_Config'!$A:$A,'Scoring_Config'!$C:$C,10),0),0)+IF(LEFT(AD1344,4)="True",IF(_xlfn.XLOOKUP("Dst_CIDR_17_22",'Scoring_Config'!$A:$A,'Scoring_Config'!$D:$D,"Yes")="Yes",_xlfn.XLOOKUP("Dst_CIDR_17_22",'Scoring_Config'!$A:$A,'Scoring_Config'!$C:$C,5),0),0)+IF(LEFT(AE1344,4)="True",IF(_xlfn.XLOOKUP("SrcZone_IsAny",'Scoring_Config'!$A:$A,'Scoring_Config'!$D:$D,"Yes")="Yes",_xlfn.XLOOKUP("SrcZone_IsAny",'Scoring_Config'!$A:$A,'Scoring_Config'!$C:$C,10),0),0)+IF(LEFT(AF1344,4)="True",IF(_xlfn.XLOOKUP("DstZone_IsAny",'Scoring_Config'!$A:$A,'Scoring_Config'!$D:$D,"Yes")="Yes",_xlfn.XLOOKUP("DstZone_IsAny",'Scoring_Config'!$A:$A,'Scoring_Config'!$C:$C,10),0),0)+IF(LEFT(AG1344,4)="True",IF(_xlfn.XLOOKUP("Service_Any_OR_RangeGt1000",'Scoring_Config'!$A:$A,'Scoring_Config'!$D:$D,"Yes")="Yes",_xlfn.XLOOKUP("Service_Any_OR_RangeGt1000",'Scoring_Config'!$A:$A,'Scoring_Config'!$C:$C,10),0),0)+IF(LEFT(AH1344,4)="True",IF(_xlfn.XLOOKUP("App_Any_OR_RangeGt1000",'Scoring_Config'!$A:$A,'Scoring_Config'!$D:$D,"Yes")="Yes",_xlfn.XLOOKUP("App_Any_OR_RangeGt1000",'Scoring_Config'!$A:$A,'Scoring_Config'!$C:$C,10),0),0)+IF(LEFT(AI1344,4)="True",IF(_xlfn.XLOOKUP("Service_Insecure_Match",'Scoring_Config'!$A:$A,'Scoring_Config'!$D:$D,"Yes")="Yes",_xlfn.XLOOKUP("Service_Insecure_Match",'Scoring_Config'!$A:$A,'Scoring_Config'!$C:$C,5),0),0)+IF(LEFT(AJ1344,4)="True",IF(_xlfn.XLOOKUP("Risky_Inbound",'Scoring_Config'!$A:$A,'Scoring_Config'!$D:$D,"Yes")="Yes",_xlfn.XLOOKUP("Risky_Inbound",'Scoring_Config'!$A:$A,'Scoring_Config'!$C:$C,50),0),0)+IF(LEFT(AK1344,4)="True",IF(_xlfn.XLOOKUP("Risky_Outbound",'Scoring_Config'!$A:$A,'Scoring_Config'!$D:$D,"Yes")="Yes",_xlfn.XLOOKUP("Risky_Outbound",'Scoring_Config'!$A:$A,'Scoring_Config'!$C:$C,25),0),0)+IF(LEFT(AZ1344,4)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1344,FIND(",",AL1344)+1,100)),0)+IF(LEFT(AM1344,4)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1344,FIND(",",AN1344)+1,100)),0)+IF(_xlfn.XLOOKUP("Profile_Scoring",'Scoring_Config'!$A:$A,'Scoring_Config'!$D:$D,"Yes")="Yes",VALUE(MID(AO1344,FIND(",",AO1344)+1,100)),0)+IF(_xlfn.XLOOKUP("Options_Scoring",'Scoring_Config'!$A:$A,'Scoring_Config'!$D:$D,"Yes")="Yes",VALUE(MID(AP1344,FIND(",",AP1344)+1,100)),0)))</f>
        <v>0</v>
      </c>
      <c r="AZ1344" cm="1">
        <f t="array" ref="AZ1344">IF(FALSE,"True," &amp; IF(_xlfn.XLOOKUP("Migrate_Insecure",'Scoring_Config'!$A:$A,'Scoring_Config'!$D:$D,"Yes")="Yes",_xlfn.XLOOKUP("Migrate_Insecure",'Scoring_Config'!$A:$A,'Scoring_Config'!$C:$C,10),0),"False,0")</f>
        <v>0</v>
      </c>
    </row>
    <row r="1345" spans="1:52">
      <c r="A1345" t="s">
        <v>1979</v>
      </c>
      <c r="B1345" t="s">
        <v>3317</v>
      </c>
      <c r="C1345" t="s">
        <v>3542</v>
      </c>
      <c r="D1345" t="s">
        <v>3545</v>
      </c>
      <c r="E1345" t="s">
        <v>3563</v>
      </c>
      <c r="F1345" t="s">
        <v>3999</v>
      </c>
      <c r="G1345" t="s">
        <v>708</v>
      </c>
      <c r="H1345" t="s">
        <v>174</v>
      </c>
      <c r="I1345" t="s">
        <v>3999</v>
      </c>
      <c r="J1345" t="s">
        <v>708</v>
      </c>
      <c r="K1345" t="s">
        <v>1678</v>
      </c>
      <c r="L1345" t="s">
        <v>1327</v>
      </c>
      <c r="M1345" t="s">
        <v>1974</v>
      </c>
      <c r="N1345" t="s">
        <v>4315</v>
      </c>
      <c r="O1345" t="s">
        <v>4319</v>
      </c>
      <c r="P1345" t="s">
        <v>4323</v>
      </c>
      <c r="Q1345" t="s">
        <v>5260</v>
      </c>
      <c r="R1345" t="s">
        <v>5439</v>
      </c>
      <c r="S1345" t="s">
        <v>4324</v>
      </c>
      <c r="T1345" t="s">
        <v>5904</v>
      </c>
      <c r="U1345" t="s">
        <v>5904</v>
      </c>
      <c r="Y1345" cm="1">
        <f t="array" ref="Y1345">IF(FALSE,"True," &amp; IF(_xlfn.XLOOKUP("Src_IsAny",'Scoring_Config'!$A:$A,'Scoring_Config'!$D:$D,"Yes")="Yes",_xlfn.XLOOKUP("Src_IsAny",'Scoring_Config'!$A:$A,'Scoring_Config'!$C:$C,10),0),"False,0")</f>
        <v>0</v>
      </c>
      <c r="Z1345" cm="1">
        <f t="array" ref="Z1345">IF(FALSE,"True," &amp; IF(_xlfn.XLOOKUP("Src_CIDR_Le_16",'Scoring_Config'!$A:$A,'Scoring_Config'!$D:$D,"Yes")="Yes",_xlfn.XLOOKUP("Src_CIDR_Le_16",'Scoring_Config'!$A:$A,'Scoring_Config'!$C:$C,10),0),"False,0")</f>
        <v>0</v>
      </c>
      <c r="AA1345" cm="1">
        <f t="array" ref="AA1345">IF(FALSE,"True," &amp; IF(_xlfn.XLOOKUP("Src_CIDR_17_22",'Scoring_Config'!$A:$A,'Scoring_Config'!$D:$D,"Yes")="Yes",_xlfn.XLOOKUP("Src_CIDR_17_22",'Scoring_Config'!$A:$A,'Scoring_Config'!$C:$C,5),0),"False,0")</f>
        <v>0</v>
      </c>
      <c r="AB1345" cm="1">
        <f t="array" ref="AB1345">IF(FALSE,"True," &amp; IF(_xlfn.XLOOKUP("Dst_IsAny",'Scoring_Config'!$A:$A,'Scoring_Config'!$D:$D,"Yes")="Yes",_xlfn.XLOOKUP("Dst_IsAny",'Scoring_Config'!$A:$A,'Scoring_Config'!$C:$C,10),0),"False,0")</f>
        <v>0</v>
      </c>
      <c r="AC1345" cm="1">
        <f t="array" ref="AC1345">IF(FALSE,"True," &amp; IF(_xlfn.XLOOKUP("Dst_CIDR_Le_16",'Scoring_Config'!$A:$A,'Scoring_Config'!$D:$D,"Yes")="Yes",_xlfn.XLOOKUP("Dst_CIDR_Le_16",'Scoring_Config'!$A:$A,'Scoring_Config'!$C:$C,10),0),"False,0")</f>
        <v>0</v>
      </c>
      <c r="AD1345" cm="1">
        <f t="array" ref="AD1345">IF(FALSE,"True," &amp; IF(_xlfn.XLOOKUP("Dst_CIDR_17_22",'Scoring_Config'!$A:$A,'Scoring_Config'!$D:$D,"Yes")="Yes",_xlfn.XLOOKUP("Dst_CIDR_17_22",'Scoring_Config'!$A:$A,'Scoring_Config'!$C:$C,5),0),"False,0")</f>
        <v>0</v>
      </c>
      <c r="AE1345" cm="1">
        <f t="array" ref="AE1345">IF(FALSE,"True," &amp; IF(_xlfn.XLOOKUP("SrcZone_IsAny",'Scoring_Config'!$A:$A,'Scoring_Config'!$D:$D,"Yes")="Yes",_xlfn.XLOOKUP("SrcZone_IsAny",'Scoring_Config'!$A:$A,'Scoring_Config'!$C:$C,10),0),"False,0")</f>
        <v>0</v>
      </c>
      <c r="AF1345" cm="1">
        <f t="array" ref="AF1345">IF(FALSE,"True," &amp; IF(_xlfn.XLOOKUP("DstZone_IsAny",'Scoring_Config'!$A:$A,'Scoring_Config'!$D:$D,"Yes")="Yes",_xlfn.XLOOKUP("DstZone_IsAny",'Scoring_Config'!$A:$A,'Scoring_Config'!$C:$C,10),0),"False,0")</f>
        <v>0</v>
      </c>
      <c r="AG1345" cm="1">
        <f t="array" ref="AG134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45" cm="1">
        <f t="array" ref="AH1345">IF(FALSE,"True," &amp; IF(_xlfn.XLOOKUP("App_Any_OR_RangeGt1000",'Scoring_Config'!$A:$A,'Scoring_Config'!$D:$D,"Yes")="Yes",_xlfn.XLOOKUP("App_Any_OR_RangeGt1000",'Scoring_Config'!$A:$A,'Scoring_Config'!$C:$C,10),0),"False,0")</f>
        <v>0</v>
      </c>
      <c r="AI1345" cm="1">
        <f t="array" ref="AI1345">IF(FALSE,"True," &amp; IF(_xlfn.XLOOKUP("Service_Insecure_Match",'Scoring_Config'!$A:$A,'Scoring_Config'!$D:$D,"Yes")="Yes",_xlfn.XLOOKUP("Service_Insecure_Match",'Scoring_Config'!$A:$A,'Scoring_Config'!$C:$C,5),0),"False,0")</f>
        <v>0</v>
      </c>
      <c r="AJ1345" cm="1">
        <f t="array" ref="AJ1345">IF(FALSE,"True," &amp; IF(_xlfn.XLOOKUP("Risky_Inbound",'Scoring_Config'!$A:$A,'Scoring_Config'!$D:$D,"Yes")="Yes",_xlfn.XLOOKUP("Risky_Inbound",'Scoring_Config'!$A:$A,'Scoring_Config'!$C:$C,50),0),"False,0")</f>
        <v>0</v>
      </c>
      <c r="AK1345" cm="1">
        <f t="array" ref="AK1345">IF(FALSE,"True," &amp; IF(_xlfn.XLOOKUP("Risky_Outbound",'Scoring_Config'!$A:$A,'Scoring_Config'!$D:$D,"Yes")="Yes",_xlfn.XLOOKUP("Risky_Outbound",'Scoring_Config'!$A:$A,'Scoring_Config'!$C:$C,25),0),"False,0")</f>
        <v>0</v>
      </c>
      <c r="AL1345" t="s">
        <v>6699</v>
      </c>
      <c r="AM1345" cm="1">
        <f t="array" ref="AM134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45" t="s">
        <v>6697</v>
      </c>
      <c r="AO1345" t="s">
        <v>6697</v>
      </c>
      <c r="AP1345" t="s">
        <v>6697</v>
      </c>
      <c r="AQ1345" cm="1">
        <f t="array" ref="AQ1345">IF(FALSE,"True," &amp; IF(_xlfn.XLOOKUP("Service_IsAny",'Scoring_Config'!$A:$A,'Scoring_Config'!$D:$D,"Yes")="Yes",_xlfn.XLOOKUP("Service_IsAny",'Scoring_Config'!$A:$A,'Scoring_Config'!$C:$C,0),0),"False,0")</f>
        <v>0</v>
      </c>
      <c r="AR1345">
        <v>0</v>
      </c>
      <c r="AS1345" cm="1">
        <f t="array" ref="AS1345">IF(FALSE,"True," &amp; IF(_xlfn.XLOOKUP("Service_RangeGt1000",'Scoring_Config'!$A:$A,'Scoring_Config'!$D:$D,"Yes")="Yes",_xlfn.XLOOKUP("Service_RangeGt1000",'Scoring_Config'!$A:$A,'Scoring_Config'!$C:$C,0),0),"False,0")</f>
        <v>0</v>
      </c>
      <c r="AT1345" cm="1">
        <f t="array" ref="AT1345">IF(FALSE,"True," &amp; IF(_xlfn.XLOOKUP("App_IsAny",'Scoring_Config'!$A:$A,'Scoring_Config'!$D:$D,"Yes")="Yes",_xlfn.XLOOKUP("App_IsAny",'Scoring_Config'!$A:$A,'Scoring_Config'!$C:$C,0),0),"False,0")</f>
        <v>0</v>
      </c>
      <c r="AU1345">
        <v>0</v>
      </c>
      <c r="AV1345" cm="1">
        <f t="array" ref="AV1345">IF(FALSE,"True," &amp; IF(_xlfn.XLOOKUP("App_RangeGt1000",'Scoring_Config'!$A:$A,'Scoring_Config'!$D:$D,"Yes")="Yes",_xlfn.XLOOKUP("App_RangeGt1000",'Scoring_Config'!$A:$A,'Scoring_Config'!$C:$C,0),0),"False,0")</f>
        <v>0</v>
      </c>
      <c r="AW1345" cm="1">
        <f t="array" ref="AW1345">IF(FALSE,"True," &amp; IF(_xlfn.XLOOKUP("Action_IsDenyOrDrop",'Scoring_Config'!$A:$A,'Scoring_Config'!$D:$D,"Yes")="Yes",_xlfn.XLOOKUP("Action_IsDenyOrDrop",'Scoring_Config'!$A:$A,'Scoring_Config'!$C:$C,0),0),"False,0")</f>
        <v>0</v>
      </c>
      <c r="AX1345" cm="1">
        <f t="array" ref="AX1345">IF(LEFT(AW1345,4)="True",0,(IF(LEFT(Y1345,4)="True",IF(_xlfn.XLOOKUP("Src_IsAny",'Scoring_Config'!$A:$A,'Scoring_Config'!$D:$D,"Yes")="Yes",_xlfn.XLOOKUP("Src_IsAny",'Scoring_Config'!$A:$A,'Scoring_Config'!$C:$C,10),0),0)+IF(LEFT(Z1345,4)="True",IF(_xlfn.XLOOKUP("Src_CIDR_Le_16",'Scoring_Config'!$A:$A,'Scoring_Config'!$D:$D,"Yes")="Yes",_xlfn.XLOOKUP("Src_CIDR_Le_16",'Scoring_Config'!$A:$A,'Scoring_Config'!$C:$C,10),0),0)+IF(LEFT(AA1345,4)="True",IF(_xlfn.XLOOKUP("Src_CIDR_17_22",'Scoring_Config'!$A:$A,'Scoring_Config'!$D:$D,"Yes")="Yes",_xlfn.XLOOKUP("Src_CIDR_17_22",'Scoring_Config'!$A:$A,'Scoring_Config'!$C:$C,5),0),0)+IF(LEFT(AB1345,4)="True",IF(_xlfn.XLOOKUP("Dst_IsAny",'Scoring_Config'!$A:$A,'Scoring_Config'!$D:$D,"Yes")="Yes",_xlfn.XLOOKUP("Dst_IsAny",'Scoring_Config'!$A:$A,'Scoring_Config'!$C:$C,10),0),0)+IF(LEFT(AC1345,4)="True",IF(_xlfn.XLOOKUP("Dst_CIDR_Le_16",'Scoring_Config'!$A:$A,'Scoring_Config'!$D:$D,"Yes")="Yes",_xlfn.XLOOKUP("Dst_CIDR_Le_16",'Scoring_Config'!$A:$A,'Scoring_Config'!$C:$C,10),0),0)+IF(LEFT(AD1345,4)="True",IF(_xlfn.XLOOKUP("Dst_CIDR_17_22",'Scoring_Config'!$A:$A,'Scoring_Config'!$D:$D,"Yes")="Yes",_xlfn.XLOOKUP("Dst_CIDR_17_22",'Scoring_Config'!$A:$A,'Scoring_Config'!$C:$C,5),0),0)+IF(LEFT(AE1345,4)="True",IF(_xlfn.XLOOKUP("SrcZone_IsAny",'Scoring_Config'!$A:$A,'Scoring_Config'!$D:$D,"Yes")="Yes",_xlfn.XLOOKUP("SrcZone_IsAny",'Scoring_Config'!$A:$A,'Scoring_Config'!$C:$C,10),0),0)+IF(LEFT(AF1345,4)="True",IF(_xlfn.XLOOKUP("DstZone_IsAny",'Scoring_Config'!$A:$A,'Scoring_Config'!$D:$D,"Yes")="Yes",_xlfn.XLOOKUP("DstZone_IsAny",'Scoring_Config'!$A:$A,'Scoring_Config'!$C:$C,10),0),0)+IF(LEFT(AG1345,4)="True",IF(_xlfn.XLOOKUP("Service_Any_OR_RangeGt1000",'Scoring_Config'!$A:$A,'Scoring_Config'!$D:$D,"Yes")="Yes",_xlfn.XLOOKUP("Service_Any_OR_RangeGt1000",'Scoring_Config'!$A:$A,'Scoring_Config'!$C:$C,10),0),0)+IF(LEFT(AH1345,4)="True",IF(_xlfn.XLOOKUP("App_Any_OR_RangeGt1000",'Scoring_Config'!$A:$A,'Scoring_Config'!$D:$D,"Yes")="Yes",_xlfn.XLOOKUP("App_Any_OR_RangeGt1000",'Scoring_Config'!$A:$A,'Scoring_Config'!$C:$C,10),0),0)+IF(LEFT(AI1345,4)="True",IF(_xlfn.XLOOKUP("Service_Insecure_Match",'Scoring_Config'!$A:$A,'Scoring_Config'!$D:$D,"Yes")="Yes",_xlfn.XLOOKUP("Service_Insecure_Match",'Scoring_Config'!$A:$A,'Scoring_Config'!$C:$C,5),0),0)+IF(LEFT(AJ1345,4)="True",IF(_xlfn.XLOOKUP("Risky_Inbound",'Scoring_Config'!$A:$A,'Scoring_Config'!$D:$D,"Yes")="Yes",_xlfn.XLOOKUP("Risky_Inbound",'Scoring_Config'!$A:$A,'Scoring_Config'!$C:$C,50),0),0)+IF(LEFT(AK1345,4)="True",IF(_xlfn.XLOOKUP("Risky_Outbound",'Scoring_Config'!$A:$A,'Scoring_Config'!$D:$D,"Yes")="Yes",_xlfn.XLOOKUP("Risky_Outbound",'Scoring_Config'!$A:$A,'Scoring_Config'!$C:$C,25),0),0)+IF(LEFT(AZ1345,4)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1345,FIND(",",AL1345)+1,100)),0)+IF(LEFT(AM1345,4)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1345,FIND(",",AN1345)+1,100)),0)+IF(_xlfn.XLOOKUP("Profile_Scoring",'Scoring_Config'!$A:$A,'Scoring_Config'!$D:$D,"Yes")="Yes",VALUE(MID(AO1345,FIND(",",AO1345)+1,100)),0)+IF(_xlfn.XLOOKUP("Options_Scoring",'Scoring_Config'!$A:$A,'Scoring_Config'!$D:$D,"Yes")="Yes",VALUE(MID(AP1345,FIND(",",AP1345)+1,100)),0)))</f>
        <v>0</v>
      </c>
      <c r="AZ1345" cm="1">
        <f t="array" ref="AZ1345">IF(FALSE,"True," &amp; IF(_xlfn.XLOOKUP("Migrate_Insecure",'Scoring_Config'!$A:$A,'Scoring_Config'!$D:$D,"Yes")="Yes",_xlfn.XLOOKUP("Migrate_Insecure",'Scoring_Config'!$A:$A,'Scoring_Config'!$C:$C,10),0),"False,0")</f>
        <v>0</v>
      </c>
    </row>
    <row r="1346" spans="1:52">
      <c r="A1346" t="s">
        <v>1979</v>
      </c>
      <c r="B1346" t="s">
        <v>3318</v>
      </c>
      <c r="C1346" t="s">
        <v>3542</v>
      </c>
      <c r="D1346" t="s">
        <v>3545</v>
      </c>
      <c r="E1346" t="s">
        <v>3563</v>
      </c>
      <c r="F1346" t="s">
        <v>3999</v>
      </c>
      <c r="G1346" t="s">
        <v>708</v>
      </c>
      <c r="H1346" t="s">
        <v>174</v>
      </c>
      <c r="I1346" t="s">
        <v>3999</v>
      </c>
      <c r="J1346" t="s">
        <v>708</v>
      </c>
      <c r="K1346" t="s">
        <v>174</v>
      </c>
      <c r="L1346" t="s">
        <v>1596</v>
      </c>
      <c r="M1346" t="s">
        <v>1974</v>
      </c>
      <c r="N1346" t="s">
        <v>4315</v>
      </c>
      <c r="O1346" t="s">
        <v>4319</v>
      </c>
      <c r="P1346" t="s">
        <v>4321</v>
      </c>
      <c r="Q1346" t="s">
        <v>5260</v>
      </c>
      <c r="R1346" t="s">
        <v>5437</v>
      </c>
      <c r="S1346" t="s">
        <v>5490</v>
      </c>
      <c r="T1346" t="s">
        <v>5662</v>
      </c>
      <c r="U1346" t="s">
        <v>5904</v>
      </c>
      <c r="Y1346" cm="1">
        <f t="array" ref="Y1346">IF(FALSE,"True," &amp; IF(_xlfn.XLOOKUP("Src_IsAny",'Scoring_Config'!$A:$A,'Scoring_Config'!$D:$D,"Yes")="Yes",_xlfn.XLOOKUP("Src_IsAny",'Scoring_Config'!$A:$A,'Scoring_Config'!$C:$C,10),0),"False,0")</f>
        <v>0</v>
      </c>
      <c r="Z1346" cm="1">
        <f t="array" ref="Z1346">IF(FALSE,"True," &amp; IF(_xlfn.XLOOKUP("Src_CIDR_Le_16",'Scoring_Config'!$A:$A,'Scoring_Config'!$D:$D,"Yes")="Yes",_xlfn.XLOOKUP("Src_CIDR_Le_16",'Scoring_Config'!$A:$A,'Scoring_Config'!$C:$C,10),0),"False,0")</f>
        <v>0</v>
      </c>
      <c r="AA1346" cm="1">
        <f t="array" ref="AA1346">IF(FALSE,"True," &amp; IF(_xlfn.XLOOKUP("Src_CIDR_17_22",'Scoring_Config'!$A:$A,'Scoring_Config'!$D:$D,"Yes")="Yes",_xlfn.XLOOKUP("Src_CIDR_17_22",'Scoring_Config'!$A:$A,'Scoring_Config'!$C:$C,5),0),"False,0")</f>
        <v>0</v>
      </c>
      <c r="AB1346" cm="1">
        <f t="array" ref="AB1346">IF(FALSE,"True," &amp; IF(_xlfn.XLOOKUP("Dst_IsAny",'Scoring_Config'!$A:$A,'Scoring_Config'!$D:$D,"Yes")="Yes",_xlfn.XLOOKUP("Dst_IsAny",'Scoring_Config'!$A:$A,'Scoring_Config'!$C:$C,10),0),"False,0")</f>
        <v>0</v>
      </c>
      <c r="AC1346" cm="1">
        <f t="array" ref="AC1346">IF(FALSE,"True," &amp; IF(_xlfn.XLOOKUP("Dst_CIDR_Le_16",'Scoring_Config'!$A:$A,'Scoring_Config'!$D:$D,"Yes")="Yes",_xlfn.XLOOKUP("Dst_CIDR_Le_16",'Scoring_Config'!$A:$A,'Scoring_Config'!$C:$C,10),0),"False,0")</f>
        <v>0</v>
      </c>
      <c r="AD1346" cm="1">
        <f t="array" ref="AD1346">IF(FALSE,"True," &amp; IF(_xlfn.XLOOKUP("Dst_CIDR_17_22",'Scoring_Config'!$A:$A,'Scoring_Config'!$D:$D,"Yes")="Yes",_xlfn.XLOOKUP("Dst_CIDR_17_22",'Scoring_Config'!$A:$A,'Scoring_Config'!$C:$C,5),0),"False,0")</f>
        <v>0</v>
      </c>
      <c r="AE1346" cm="1">
        <f t="array" ref="AE1346">IF(FALSE,"True," &amp; IF(_xlfn.XLOOKUP("SrcZone_IsAny",'Scoring_Config'!$A:$A,'Scoring_Config'!$D:$D,"Yes")="Yes",_xlfn.XLOOKUP("SrcZone_IsAny",'Scoring_Config'!$A:$A,'Scoring_Config'!$C:$C,10),0),"False,0")</f>
        <v>0</v>
      </c>
      <c r="AF1346" cm="1">
        <f t="array" ref="AF1346">IF(FALSE,"True," &amp; IF(_xlfn.XLOOKUP("DstZone_IsAny",'Scoring_Config'!$A:$A,'Scoring_Config'!$D:$D,"Yes")="Yes",_xlfn.XLOOKUP("DstZone_IsAny",'Scoring_Config'!$A:$A,'Scoring_Config'!$C:$C,10),0),"False,0")</f>
        <v>0</v>
      </c>
      <c r="AG1346" cm="1">
        <f t="array" ref="AG134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46" cm="1">
        <f t="array" ref="AH1346">IF(TRUE,"True," &amp; IF(_xlfn.XLOOKUP("App_Any_OR_RangeGt1000",'Scoring_Config'!$A:$A,'Scoring_Config'!$D:$D,"Yes")="Yes",_xlfn.XLOOKUP("App_Any_OR_RangeGt1000",'Scoring_Config'!$A:$A,'Scoring_Config'!$C:$C,10),0),"False,0")</f>
        <v>0</v>
      </c>
      <c r="AI1346" cm="1">
        <f t="array" ref="AI1346">IF(FALSE,"True," &amp; IF(_xlfn.XLOOKUP("Service_Insecure_Match",'Scoring_Config'!$A:$A,'Scoring_Config'!$D:$D,"Yes")="Yes",_xlfn.XLOOKUP("Service_Insecure_Match",'Scoring_Config'!$A:$A,'Scoring_Config'!$C:$C,5),0),"False,0")</f>
        <v>0</v>
      </c>
      <c r="AJ1346" cm="1">
        <f t="array" ref="AJ1346">IF(FALSE,"True," &amp; IF(_xlfn.XLOOKUP("Risky_Inbound",'Scoring_Config'!$A:$A,'Scoring_Config'!$D:$D,"Yes")="Yes",_xlfn.XLOOKUP("Risky_Inbound",'Scoring_Config'!$A:$A,'Scoring_Config'!$C:$C,50),0),"False,0")</f>
        <v>0</v>
      </c>
      <c r="AK1346" cm="1">
        <f t="array" ref="AK1346">IF(FALSE,"True," &amp; IF(_xlfn.XLOOKUP("Risky_Outbound",'Scoring_Config'!$A:$A,'Scoring_Config'!$D:$D,"Yes")="Yes",_xlfn.XLOOKUP("Risky_Outbound",'Scoring_Config'!$A:$A,'Scoring_Config'!$C:$C,25),0),"False,0")</f>
        <v>0</v>
      </c>
      <c r="AL1346" t="s">
        <v>6700</v>
      </c>
      <c r="AM1346" cm="1">
        <f t="array" ref="AM134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46" t="s">
        <v>6697</v>
      </c>
      <c r="AO1346" t="s">
        <v>6697</v>
      </c>
      <c r="AP1346" t="s">
        <v>6697</v>
      </c>
      <c r="AQ1346" cm="1">
        <f t="array" ref="AQ1346">IF(FALSE,"True," &amp; IF(_xlfn.XLOOKUP("Service_IsAny",'Scoring_Config'!$A:$A,'Scoring_Config'!$D:$D,"Yes")="Yes",_xlfn.XLOOKUP("Service_IsAny",'Scoring_Config'!$A:$A,'Scoring_Config'!$C:$C,0),0),"False,0")</f>
        <v>0</v>
      </c>
      <c r="AR1346">
        <v>4</v>
      </c>
      <c r="AS1346" cm="1">
        <f t="array" ref="AS1346">IF(FALSE,"True," &amp; IF(_xlfn.XLOOKUP("Service_RangeGt1000",'Scoring_Config'!$A:$A,'Scoring_Config'!$D:$D,"Yes")="Yes",_xlfn.XLOOKUP("Service_RangeGt1000",'Scoring_Config'!$A:$A,'Scoring_Config'!$C:$C,0),0),"False,0")</f>
        <v>0</v>
      </c>
      <c r="AT1346" cm="1">
        <f t="array" ref="AT1346">IF(TRUE,"True," &amp; IF(_xlfn.XLOOKUP("App_IsAny",'Scoring_Config'!$A:$A,'Scoring_Config'!$D:$D,"Yes")="Yes",_xlfn.XLOOKUP("App_IsAny",'Scoring_Config'!$A:$A,'Scoring_Config'!$C:$C,0),0),"False,0")</f>
        <v>0</v>
      </c>
      <c r="AU1346">
        <v>65535</v>
      </c>
      <c r="AV1346" cm="1">
        <f t="array" ref="AV1346">IF(TRUE,"True," &amp; IF(_xlfn.XLOOKUP("App_RangeGt1000",'Scoring_Config'!$A:$A,'Scoring_Config'!$D:$D,"Yes")="Yes",_xlfn.XLOOKUP("App_RangeGt1000",'Scoring_Config'!$A:$A,'Scoring_Config'!$C:$C,0),0),"False,0")</f>
        <v>0</v>
      </c>
      <c r="AW1346" cm="1">
        <f t="array" ref="AW1346">IF(FALSE,"True," &amp; IF(_xlfn.XLOOKUP("Action_IsDenyOrDrop",'Scoring_Config'!$A:$A,'Scoring_Config'!$D:$D,"Yes")="Yes",_xlfn.XLOOKUP("Action_IsDenyOrDrop",'Scoring_Config'!$A:$A,'Scoring_Config'!$C:$C,0),0),"False,0")</f>
        <v>0</v>
      </c>
      <c r="AX1346" cm="1">
        <f t="array" ref="AX1346">IF(LEFT(AW1346,4)="True",0,(IF(LEFT(Y1346,4)="True",IF(_xlfn.XLOOKUP("Src_IsAny",'Scoring_Config'!$A:$A,'Scoring_Config'!$D:$D,"Yes")="Yes",_xlfn.XLOOKUP("Src_IsAny",'Scoring_Config'!$A:$A,'Scoring_Config'!$C:$C,10),0),0)+IF(LEFT(Z1346,4)="True",IF(_xlfn.XLOOKUP("Src_CIDR_Le_16",'Scoring_Config'!$A:$A,'Scoring_Config'!$D:$D,"Yes")="Yes",_xlfn.XLOOKUP("Src_CIDR_Le_16",'Scoring_Config'!$A:$A,'Scoring_Config'!$C:$C,10),0),0)+IF(LEFT(AA1346,4)="True",IF(_xlfn.XLOOKUP("Src_CIDR_17_22",'Scoring_Config'!$A:$A,'Scoring_Config'!$D:$D,"Yes")="Yes",_xlfn.XLOOKUP("Src_CIDR_17_22",'Scoring_Config'!$A:$A,'Scoring_Config'!$C:$C,5),0),0)+IF(LEFT(AB1346,4)="True",IF(_xlfn.XLOOKUP("Dst_IsAny",'Scoring_Config'!$A:$A,'Scoring_Config'!$D:$D,"Yes")="Yes",_xlfn.XLOOKUP("Dst_IsAny",'Scoring_Config'!$A:$A,'Scoring_Config'!$C:$C,10),0),0)+IF(LEFT(AC1346,4)="True",IF(_xlfn.XLOOKUP("Dst_CIDR_Le_16",'Scoring_Config'!$A:$A,'Scoring_Config'!$D:$D,"Yes")="Yes",_xlfn.XLOOKUP("Dst_CIDR_Le_16",'Scoring_Config'!$A:$A,'Scoring_Config'!$C:$C,10),0),0)+IF(LEFT(AD1346,4)="True",IF(_xlfn.XLOOKUP("Dst_CIDR_17_22",'Scoring_Config'!$A:$A,'Scoring_Config'!$D:$D,"Yes")="Yes",_xlfn.XLOOKUP("Dst_CIDR_17_22",'Scoring_Config'!$A:$A,'Scoring_Config'!$C:$C,5),0),0)+IF(LEFT(AE1346,4)="True",IF(_xlfn.XLOOKUP("SrcZone_IsAny",'Scoring_Config'!$A:$A,'Scoring_Config'!$D:$D,"Yes")="Yes",_xlfn.XLOOKUP("SrcZone_IsAny",'Scoring_Config'!$A:$A,'Scoring_Config'!$C:$C,10),0),0)+IF(LEFT(AF1346,4)="True",IF(_xlfn.XLOOKUP("DstZone_IsAny",'Scoring_Config'!$A:$A,'Scoring_Config'!$D:$D,"Yes")="Yes",_xlfn.XLOOKUP("DstZone_IsAny",'Scoring_Config'!$A:$A,'Scoring_Config'!$C:$C,10),0),0)+IF(LEFT(AG1346,4)="True",IF(_xlfn.XLOOKUP("Service_Any_OR_RangeGt1000",'Scoring_Config'!$A:$A,'Scoring_Config'!$D:$D,"Yes")="Yes",_xlfn.XLOOKUP("Service_Any_OR_RangeGt1000",'Scoring_Config'!$A:$A,'Scoring_Config'!$C:$C,10),0),0)+IF(LEFT(AH1346,4)="True",IF(_xlfn.XLOOKUP("App_Any_OR_RangeGt1000",'Scoring_Config'!$A:$A,'Scoring_Config'!$D:$D,"Yes")="Yes",_xlfn.XLOOKUP("App_Any_OR_RangeGt1000",'Scoring_Config'!$A:$A,'Scoring_Config'!$C:$C,10),0),0)+IF(LEFT(AI1346,4)="True",IF(_xlfn.XLOOKUP("Service_Insecure_Match",'Scoring_Config'!$A:$A,'Scoring_Config'!$D:$D,"Yes")="Yes",_xlfn.XLOOKUP("Service_Insecure_Match",'Scoring_Config'!$A:$A,'Scoring_Config'!$C:$C,5),0),0)+IF(LEFT(AJ1346,4)="True",IF(_xlfn.XLOOKUP("Risky_Inbound",'Scoring_Config'!$A:$A,'Scoring_Config'!$D:$D,"Yes")="Yes",_xlfn.XLOOKUP("Risky_Inbound",'Scoring_Config'!$A:$A,'Scoring_Config'!$C:$C,50),0),0)+IF(LEFT(AK1346,4)="True",IF(_xlfn.XLOOKUP("Risky_Outbound",'Scoring_Config'!$A:$A,'Scoring_Config'!$D:$D,"Yes")="Yes",_xlfn.XLOOKUP("Risky_Outbound",'Scoring_Config'!$A:$A,'Scoring_Config'!$C:$C,25),0),0)+IF(LEFT(AZ1346,4)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1346,FIND(",",AL1346)+1,100)),0)+IF(LEFT(AM1346,4)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1346,FIND(",",AN1346)+1,100)),0)+IF(_xlfn.XLOOKUP("Profile_Scoring",'Scoring_Config'!$A:$A,'Scoring_Config'!$D:$D,"Yes")="Yes",VALUE(MID(AO1346,FIND(",",AO1346)+1,100)),0)+IF(_xlfn.XLOOKUP("Options_Scoring",'Scoring_Config'!$A:$A,'Scoring_Config'!$D:$D,"Yes")="Yes",VALUE(MID(AP1346,FIND(",",AP1346)+1,100)),0)))</f>
        <v>0</v>
      </c>
      <c r="AZ1346" cm="1">
        <f t="array" ref="AZ1346">IF(FALSE,"True," &amp; IF(_xlfn.XLOOKUP("Migrate_Insecure",'Scoring_Config'!$A:$A,'Scoring_Config'!$D:$D,"Yes")="Yes",_xlfn.XLOOKUP("Migrate_Insecure",'Scoring_Config'!$A:$A,'Scoring_Config'!$C:$C,10),0),"False,0")</f>
        <v>0</v>
      </c>
    </row>
    <row r="1347" spans="1:52">
      <c r="A1347" t="s">
        <v>1979</v>
      </c>
      <c r="B1347" t="s">
        <v>3319</v>
      </c>
      <c r="C1347" t="s">
        <v>3542</v>
      </c>
      <c r="D1347" t="s">
        <v>3545</v>
      </c>
      <c r="E1347" t="s">
        <v>3563</v>
      </c>
      <c r="F1347" t="s">
        <v>4000</v>
      </c>
      <c r="G1347" t="s">
        <v>709</v>
      </c>
      <c r="H1347" t="s">
        <v>174</v>
      </c>
      <c r="I1347" t="s">
        <v>4000</v>
      </c>
      <c r="J1347" t="s">
        <v>709</v>
      </c>
      <c r="K1347" t="s">
        <v>1667</v>
      </c>
      <c r="L1347" t="s">
        <v>1487</v>
      </c>
      <c r="M1347" t="s">
        <v>1974</v>
      </c>
      <c r="N1347" t="s">
        <v>4315</v>
      </c>
      <c r="O1347" t="s">
        <v>4319</v>
      </c>
      <c r="P1347" t="s">
        <v>4321</v>
      </c>
      <c r="Q1347" t="s">
        <v>5261</v>
      </c>
      <c r="R1347" t="s">
        <v>5440</v>
      </c>
      <c r="S1347" t="s">
        <v>5440</v>
      </c>
      <c r="T1347" t="s">
        <v>5905</v>
      </c>
      <c r="U1347" t="s">
        <v>6604</v>
      </c>
      <c r="Y1347" cm="1">
        <f t="array" ref="Y1347">IF(FALSE,"True," &amp; IF(_xlfn.XLOOKUP("Src_IsAny",'Scoring_Config'!$A:$A,'Scoring_Config'!$D:$D,"Yes")="Yes",_xlfn.XLOOKUP("Src_IsAny",'Scoring_Config'!$A:$A,'Scoring_Config'!$C:$C,10),0),"False,0")</f>
        <v>0</v>
      </c>
      <c r="Z1347" cm="1">
        <f t="array" ref="Z1347">IF(FALSE,"True," &amp; IF(_xlfn.XLOOKUP("Src_CIDR_Le_16",'Scoring_Config'!$A:$A,'Scoring_Config'!$D:$D,"Yes")="Yes",_xlfn.XLOOKUP("Src_CIDR_Le_16",'Scoring_Config'!$A:$A,'Scoring_Config'!$C:$C,10),0),"False,0")</f>
        <v>0</v>
      </c>
      <c r="AA1347" cm="1">
        <f t="array" ref="AA1347">IF(FALSE,"True," &amp; IF(_xlfn.XLOOKUP("Src_CIDR_17_22",'Scoring_Config'!$A:$A,'Scoring_Config'!$D:$D,"Yes")="Yes",_xlfn.XLOOKUP("Src_CIDR_17_22",'Scoring_Config'!$A:$A,'Scoring_Config'!$C:$C,5),0),"False,0")</f>
        <v>0</v>
      </c>
      <c r="AB1347" cm="1">
        <f t="array" ref="AB1347">IF(FALSE,"True," &amp; IF(_xlfn.XLOOKUP("Dst_IsAny",'Scoring_Config'!$A:$A,'Scoring_Config'!$D:$D,"Yes")="Yes",_xlfn.XLOOKUP("Dst_IsAny",'Scoring_Config'!$A:$A,'Scoring_Config'!$C:$C,10),0),"False,0")</f>
        <v>0</v>
      </c>
      <c r="AC1347" cm="1">
        <f t="array" ref="AC1347">IF(FALSE,"True," &amp; IF(_xlfn.XLOOKUP("Dst_CIDR_Le_16",'Scoring_Config'!$A:$A,'Scoring_Config'!$D:$D,"Yes")="Yes",_xlfn.XLOOKUP("Dst_CIDR_Le_16",'Scoring_Config'!$A:$A,'Scoring_Config'!$C:$C,10),0),"False,0")</f>
        <v>0</v>
      </c>
      <c r="AD1347" cm="1">
        <f t="array" ref="AD1347">IF(FALSE,"True," &amp; IF(_xlfn.XLOOKUP("Dst_CIDR_17_22",'Scoring_Config'!$A:$A,'Scoring_Config'!$D:$D,"Yes")="Yes",_xlfn.XLOOKUP("Dst_CIDR_17_22",'Scoring_Config'!$A:$A,'Scoring_Config'!$C:$C,5),0),"False,0")</f>
        <v>0</v>
      </c>
      <c r="AE1347" cm="1">
        <f t="array" ref="AE1347">IF(FALSE,"True," &amp; IF(_xlfn.XLOOKUP("SrcZone_IsAny",'Scoring_Config'!$A:$A,'Scoring_Config'!$D:$D,"Yes")="Yes",_xlfn.XLOOKUP("SrcZone_IsAny",'Scoring_Config'!$A:$A,'Scoring_Config'!$C:$C,10),0),"False,0")</f>
        <v>0</v>
      </c>
      <c r="AF1347" cm="1">
        <f t="array" ref="AF1347">IF(FALSE,"True," &amp; IF(_xlfn.XLOOKUP("DstZone_IsAny",'Scoring_Config'!$A:$A,'Scoring_Config'!$D:$D,"Yes")="Yes",_xlfn.XLOOKUP("DstZone_IsAny",'Scoring_Config'!$A:$A,'Scoring_Config'!$C:$C,10),0),"False,0")</f>
        <v>0</v>
      </c>
      <c r="AG1347" cm="1">
        <f t="array" ref="AG134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47" cm="1">
        <f t="array" ref="AH1347">IF(FALSE,"True," &amp; IF(_xlfn.XLOOKUP("App_Any_OR_RangeGt1000",'Scoring_Config'!$A:$A,'Scoring_Config'!$D:$D,"Yes")="Yes",_xlfn.XLOOKUP("App_Any_OR_RangeGt1000",'Scoring_Config'!$A:$A,'Scoring_Config'!$C:$C,10),0),"False,0")</f>
        <v>0</v>
      </c>
      <c r="AI1347" cm="1">
        <f t="array" ref="AI1347">IF(FALSE,"True," &amp; IF(_xlfn.XLOOKUP("Service_Insecure_Match",'Scoring_Config'!$A:$A,'Scoring_Config'!$D:$D,"Yes")="Yes",_xlfn.XLOOKUP("Service_Insecure_Match",'Scoring_Config'!$A:$A,'Scoring_Config'!$C:$C,5),0),"False,0")</f>
        <v>0</v>
      </c>
      <c r="AJ1347" cm="1">
        <f t="array" ref="AJ1347">IF(FALSE,"True," &amp; IF(_xlfn.XLOOKUP("Risky_Inbound",'Scoring_Config'!$A:$A,'Scoring_Config'!$D:$D,"Yes")="Yes",_xlfn.XLOOKUP("Risky_Inbound",'Scoring_Config'!$A:$A,'Scoring_Config'!$C:$C,50),0),"False,0")</f>
        <v>0</v>
      </c>
      <c r="AK1347" cm="1">
        <f t="array" ref="AK1347">IF(FALSE,"True," &amp; IF(_xlfn.XLOOKUP("Risky_Outbound",'Scoring_Config'!$A:$A,'Scoring_Config'!$D:$D,"Yes")="Yes",_xlfn.XLOOKUP("Risky_Outbound",'Scoring_Config'!$A:$A,'Scoring_Config'!$C:$C,25),0),"False,0")</f>
        <v>0</v>
      </c>
      <c r="AL1347" t="s">
        <v>6700</v>
      </c>
      <c r="AM1347" cm="1">
        <f t="array" ref="AM134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47" t="s">
        <v>6697</v>
      </c>
      <c r="AO1347" t="s">
        <v>6697</v>
      </c>
      <c r="AP1347" t="s">
        <v>6697</v>
      </c>
      <c r="AQ1347" cm="1">
        <f t="array" ref="AQ1347">IF(FALSE,"True," &amp; IF(_xlfn.XLOOKUP("Service_IsAny",'Scoring_Config'!$A:$A,'Scoring_Config'!$D:$D,"Yes")="Yes",_xlfn.XLOOKUP("Service_IsAny",'Scoring_Config'!$A:$A,'Scoring_Config'!$C:$C,0),0),"False,0")</f>
        <v>0</v>
      </c>
      <c r="AR1347">
        <v>2</v>
      </c>
      <c r="AS1347" cm="1">
        <f t="array" ref="AS1347">IF(FALSE,"True," &amp; IF(_xlfn.XLOOKUP("Service_RangeGt1000",'Scoring_Config'!$A:$A,'Scoring_Config'!$D:$D,"Yes")="Yes",_xlfn.XLOOKUP("Service_RangeGt1000",'Scoring_Config'!$A:$A,'Scoring_Config'!$C:$C,0),0),"False,0")</f>
        <v>0</v>
      </c>
      <c r="AT1347" cm="1">
        <f t="array" ref="AT1347">IF(FALSE,"True," &amp; IF(_xlfn.XLOOKUP("App_IsAny",'Scoring_Config'!$A:$A,'Scoring_Config'!$D:$D,"Yes")="Yes",_xlfn.XLOOKUP("App_IsAny",'Scoring_Config'!$A:$A,'Scoring_Config'!$C:$C,0),0),"False,0")</f>
        <v>0</v>
      </c>
      <c r="AU1347">
        <v>1</v>
      </c>
      <c r="AV1347" cm="1">
        <f t="array" ref="AV1347">IF(FALSE,"True," &amp; IF(_xlfn.XLOOKUP("App_RangeGt1000",'Scoring_Config'!$A:$A,'Scoring_Config'!$D:$D,"Yes")="Yes",_xlfn.XLOOKUP("App_RangeGt1000",'Scoring_Config'!$A:$A,'Scoring_Config'!$C:$C,0),0),"False,0")</f>
        <v>0</v>
      </c>
      <c r="AW1347" cm="1">
        <f t="array" ref="AW1347">IF(FALSE,"True," &amp; IF(_xlfn.XLOOKUP("Action_IsDenyOrDrop",'Scoring_Config'!$A:$A,'Scoring_Config'!$D:$D,"Yes")="Yes",_xlfn.XLOOKUP("Action_IsDenyOrDrop",'Scoring_Config'!$A:$A,'Scoring_Config'!$C:$C,0),0),"False,0")</f>
        <v>0</v>
      </c>
      <c r="AX1347" cm="1">
        <f t="array" ref="AX1347">IF(LEFT(AW1347,4)="True",0,(IF(LEFT(Y1347,4)="True",IF(_xlfn.XLOOKUP("Src_IsAny",'Scoring_Config'!$A:$A,'Scoring_Config'!$D:$D,"Yes")="Yes",_xlfn.XLOOKUP("Src_IsAny",'Scoring_Config'!$A:$A,'Scoring_Config'!$C:$C,10),0),0)+IF(LEFT(Z1347,4)="True",IF(_xlfn.XLOOKUP("Src_CIDR_Le_16",'Scoring_Config'!$A:$A,'Scoring_Config'!$D:$D,"Yes")="Yes",_xlfn.XLOOKUP("Src_CIDR_Le_16",'Scoring_Config'!$A:$A,'Scoring_Config'!$C:$C,10),0),0)+IF(LEFT(AA1347,4)="True",IF(_xlfn.XLOOKUP("Src_CIDR_17_22",'Scoring_Config'!$A:$A,'Scoring_Config'!$D:$D,"Yes")="Yes",_xlfn.XLOOKUP("Src_CIDR_17_22",'Scoring_Config'!$A:$A,'Scoring_Config'!$C:$C,5),0),0)+IF(LEFT(AB1347,4)="True",IF(_xlfn.XLOOKUP("Dst_IsAny",'Scoring_Config'!$A:$A,'Scoring_Config'!$D:$D,"Yes")="Yes",_xlfn.XLOOKUP("Dst_IsAny",'Scoring_Config'!$A:$A,'Scoring_Config'!$C:$C,10),0),0)+IF(LEFT(AC1347,4)="True",IF(_xlfn.XLOOKUP("Dst_CIDR_Le_16",'Scoring_Config'!$A:$A,'Scoring_Config'!$D:$D,"Yes")="Yes",_xlfn.XLOOKUP("Dst_CIDR_Le_16",'Scoring_Config'!$A:$A,'Scoring_Config'!$C:$C,10),0),0)+IF(LEFT(AD1347,4)="True",IF(_xlfn.XLOOKUP("Dst_CIDR_17_22",'Scoring_Config'!$A:$A,'Scoring_Config'!$D:$D,"Yes")="Yes",_xlfn.XLOOKUP("Dst_CIDR_17_22",'Scoring_Config'!$A:$A,'Scoring_Config'!$C:$C,5),0),0)+IF(LEFT(AE1347,4)="True",IF(_xlfn.XLOOKUP("SrcZone_IsAny",'Scoring_Config'!$A:$A,'Scoring_Config'!$D:$D,"Yes")="Yes",_xlfn.XLOOKUP("SrcZone_IsAny",'Scoring_Config'!$A:$A,'Scoring_Config'!$C:$C,10),0),0)+IF(LEFT(AF1347,4)="True",IF(_xlfn.XLOOKUP("DstZone_IsAny",'Scoring_Config'!$A:$A,'Scoring_Config'!$D:$D,"Yes")="Yes",_xlfn.XLOOKUP("DstZone_IsAny",'Scoring_Config'!$A:$A,'Scoring_Config'!$C:$C,10),0),0)+IF(LEFT(AG1347,4)="True",IF(_xlfn.XLOOKUP("Service_Any_OR_RangeGt1000",'Scoring_Config'!$A:$A,'Scoring_Config'!$D:$D,"Yes")="Yes",_xlfn.XLOOKUP("Service_Any_OR_RangeGt1000",'Scoring_Config'!$A:$A,'Scoring_Config'!$C:$C,10),0),0)+IF(LEFT(AH1347,4)="True",IF(_xlfn.XLOOKUP("App_Any_OR_RangeGt1000",'Scoring_Config'!$A:$A,'Scoring_Config'!$D:$D,"Yes")="Yes",_xlfn.XLOOKUP("App_Any_OR_RangeGt1000",'Scoring_Config'!$A:$A,'Scoring_Config'!$C:$C,10),0),0)+IF(LEFT(AI1347,4)="True",IF(_xlfn.XLOOKUP("Service_Insecure_Match",'Scoring_Config'!$A:$A,'Scoring_Config'!$D:$D,"Yes")="Yes",_xlfn.XLOOKUP("Service_Insecure_Match",'Scoring_Config'!$A:$A,'Scoring_Config'!$C:$C,5),0),0)+IF(LEFT(AJ1347,4)="True",IF(_xlfn.XLOOKUP("Risky_Inbound",'Scoring_Config'!$A:$A,'Scoring_Config'!$D:$D,"Yes")="Yes",_xlfn.XLOOKUP("Risky_Inbound",'Scoring_Config'!$A:$A,'Scoring_Config'!$C:$C,50),0),0)+IF(LEFT(AK1347,4)="True",IF(_xlfn.XLOOKUP("Risky_Outbound",'Scoring_Config'!$A:$A,'Scoring_Config'!$D:$D,"Yes")="Yes",_xlfn.XLOOKUP("Risky_Outbound",'Scoring_Config'!$A:$A,'Scoring_Config'!$C:$C,25),0),0)+IF(LEFT(AZ1347,4)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1347,FIND(",",AL1347)+1,100)),0)+IF(LEFT(AM1347,4)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1347,FIND(",",AN1347)+1,100)),0)+IF(_xlfn.XLOOKUP("Profile_Scoring",'Scoring_Config'!$A:$A,'Scoring_Config'!$D:$D,"Yes")="Yes",VALUE(MID(AO1347,FIND(",",AO1347)+1,100)),0)+IF(_xlfn.XLOOKUP("Options_Scoring",'Scoring_Config'!$A:$A,'Scoring_Config'!$D:$D,"Yes")="Yes",VALUE(MID(AP1347,FIND(",",AP1347)+1,100)),0)))</f>
        <v>0</v>
      </c>
      <c r="AZ1347" cm="1">
        <f t="array" ref="AZ1347">IF(FALSE,"True," &amp; IF(_xlfn.XLOOKUP("Migrate_Insecure",'Scoring_Config'!$A:$A,'Scoring_Config'!$D:$D,"Yes")="Yes",_xlfn.XLOOKUP("Migrate_Insecure",'Scoring_Config'!$A:$A,'Scoring_Config'!$C:$C,10),0),"False,0")</f>
        <v>0</v>
      </c>
    </row>
    <row r="1348" spans="1:52">
      <c r="A1348" t="s">
        <v>1979</v>
      </c>
      <c r="B1348" t="s">
        <v>3320</v>
      </c>
      <c r="C1348" t="s">
        <v>3542</v>
      </c>
      <c r="D1348" t="s">
        <v>3545</v>
      </c>
      <c r="E1348" t="s">
        <v>3563</v>
      </c>
      <c r="F1348" t="s">
        <v>3967</v>
      </c>
      <c r="G1348" t="s">
        <v>710</v>
      </c>
      <c r="H1348" t="s">
        <v>174</v>
      </c>
      <c r="I1348" t="s">
        <v>4287</v>
      </c>
      <c r="J1348" t="s">
        <v>1257</v>
      </c>
      <c r="K1348" t="s">
        <v>1678</v>
      </c>
      <c r="L1348" t="s">
        <v>1327</v>
      </c>
      <c r="M1348" t="s">
        <v>1974</v>
      </c>
      <c r="N1348" t="s">
        <v>4315</v>
      </c>
      <c r="O1348" t="s">
        <v>4319</v>
      </c>
      <c r="P1348" t="s">
        <v>4321</v>
      </c>
      <c r="Q1348" t="s">
        <v>5262</v>
      </c>
      <c r="R1348" t="s">
        <v>5440</v>
      </c>
      <c r="S1348" t="s">
        <v>5439</v>
      </c>
      <c r="T1348" t="s">
        <v>5906</v>
      </c>
      <c r="U1348" t="s">
        <v>6605</v>
      </c>
      <c r="Y1348" cm="1">
        <f t="array" ref="Y1348">IF(FALSE,"True," &amp; IF(_xlfn.XLOOKUP("Src_IsAny",'Scoring_Config'!$A:$A,'Scoring_Config'!$D:$D,"Yes")="Yes",_xlfn.XLOOKUP("Src_IsAny",'Scoring_Config'!$A:$A,'Scoring_Config'!$C:$C,10),0),"False,0")</f>
        <v>0</v>
      </c>
      <c r="Z1348" cm="1">
        <f t="array" ref="Z1348">IF(FALSE,"True," &amp; IF(_xlfn.XLOOKUP("Src_CIDR_Le_16",'Scoring_Config'!$A:$A,'Scoring_Config'!$D:$D,"Yes")="Yes",_xlfn.XLOOKUP("Src_CIDR_Le_16",'Scoring_Config'!$A:$A,'Scoring_Config'!$C:$C,10),0),"False,0")</f>
        <v>0</v>
      </c>
      <c r="AA1348" cm="1">
        <f t="array" ref="AA1348">IF(FALSE,"True," &amp; IF(_xlfn.XLOOKUP("Src_CIDR_17_22",'Scoring_Config'!$A:$A,'Scoring_Config'!$D:$D,"Yes")="Yes",_xlfn.XLOOKUP("Src_CIDR_17_22",'Scoring_Config'!$A:$A,'Scoring_Config'!$C:$C,5),0),"False,0")</f>
        <v>0</v>
      </c>
      <c r="AB1348" cm="1">
        <f t="array" ref="AB1348">IF(FALSE,"True," &amp; IF(_xlfn.XLOOKUP("Dst_IsAny",'Scoring_Config'!$A:$A,'Scoring_Config'!$D:$D,"Yes")="Yes",_xlfn.XLOOKUP("Dst_IsAny",'Scoring_Config'!$A:$A,'Scoring_Config'!$C:$C,10),0),"False,0")</f>
        <v>0</v>
      </c>
      <c r="AC1348" cm="1">
        <f t="array" ref="AC1348">IF(FALSE,"True," &amp; IF(_xlfn.XLOOKUP("Dst_CIDR_Le_16",'Scoring_Config'!$A:$A,'Scoring_Config'!$D:$D,"Yes")="Yes",_xlfn.XLOOKUP("Dst_CIDR_Le_16",'Scoring_Config'!$A:$A,'Scoring_Config'!$C:$C,10),0),"False,0")</f>
        <v>0</v>
      </c>
      <c r="AD1348" cm="1">
        <f t="array" ref="AD1348">IF(FALSE,"True," &amp; IF(_xlfn.XLOOKUP("Dst_CIDR_17_22",'Scoring_Config'!$A:$A,'Scoring_Config'!$D:$D,"Yes")="Yes",_xlfn.XLOOKUP("Dst_CIDR_17_22",'Scoring_Config'!$A:$A,'Scoring_Config'!$C:$C,5),0),"False,0")</f>
        <v>0</v>
      </c>
      <c r="AE1348" cm="1">
        <f t="array" ref="AE1348">IF(FALSE,"True," &amp; IF(_xlfn.XLOOKUP("SrcZone_IsAny",'Scoring_Config'!$A:$A,'Scoring_Config'!$D:$D,"Yes")="Yes",_xlfn.XLOOKUP("SrcZone_IsAny",'Scoring_Config'!$A:$A,'Scoring_Config'!$C:$C,10),0),"False,0")</f>
        <v>0</v>
      </c>
      <c r="AF1348" cm="1">
        <f t="array" ref="AF1348">IF(FALSE,"True," &amp; IF(_xlfn.XLOOKUP("DstZone_IsAny",'Scoring_Config'!$A:$A,'Scoring_Config'!$D:$D,"Yes")="Yes",_xlfn.XLOOKUP("DstZone_IsAny",'Scoring_Config'!$A:$A,'Scoring_Config'!$C:$C,10),0),"False,0")</f>
        <v>0</v>
      </c>
      <c r="AG1348" cm="1">
        <f t="array" ref="AG134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48" cm="1">
        <f t="array" ref="AH1348">IF(FALSE,"True," &amp; IF(_xlfn.XLOOKUP("App_Any_OR_RangeGt1000",'Scoring_Config'!$A:$A,'Scoring_Config'!$D:$D,"Yes")="Yes",_xlfn.XLOOKUP("App_Any_OR_RangeGt1000",'Scoring_Config'!$A:$A,'Scoring_Config'!$C:$C,10),0),"False,0")</f>
        <v>0</v>
      </c>
      <c r="AI1348" cm="1">
        <f t="array" ref="AI1348">IF(FALSE,"True," &amp; IF(_xlfn.XLOOKUP("Service_Insecure_Match",'Scoring_Config'!$A:$A,'Scoring_Config'!$D:$D,"Yes")="Yes",_xlfn.XLOOKUP("Service_Insecure_Match",'Scoring_Config'!$A:$A,'Scoring_Config'!$C:$C,5),0),"False,0")</f>
        <v>0</v>
      </c>
      <c r="AJ1348" cm="1">
        <f t="array" ref="AJ1348">IF(FALSE,"True," &amp; IF(_xlfn.XLOOKUP("Risky_Inbound",'Scoring_Config'!$A:$A,'Scoring_Config'!$D:$D,"Yes")="Yes",_xlfn.XLOOKUP("Risky_Inbound",'Scoring_Config'!$A:$A,'Scoring_Config'!$C:$C,50),0),"False,0")</f>
        <v>0</v>
      </c>
      <c r="AK1348" cm="1">
        <f t="array" ref="AK1348">IF(FALSE,"True," &amp; IF(_xlfn.XLOOKUP("Risky_Outbound",'Scoring_Config'!$A:$A,'Scoring_Config'!$D:$D,"Yes")="Yes",_xlfn.XLOOKUP("Risky_Outbound",'Scoring_Config'!$A:$A,'Scoring_Config'!$C:$C,25),0),"False,0")</f>
        <v>0</v>
      </c>
      <c r="AL1348" t="s">
        <v>6700</v>
      </c>
      <c r="AM1348" cm="1">
        <f t="array" ref="AM134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48" t="s">
        <v>6697</v>
      </c>
      <c r="AO1348" t="s">
        <v>6697</v>
      </c>
      <c r="AP1348" t="s">
        <v>6697</v>
      </c>
      <c r="AQ1348" cm="1">
        <f t="array" ref="AQ1348">IF(FALSE,"True," &amp; IF(_xlfn.XLOOKUP("Service_IsAny",'Scoring_Config'!$A:$A,'Scoring_Config'!$D:$D,"Yes")="Yes",_xlfn.XLOOKUP("Service_IsAny",'Scoring_Config'!$A:$A,'Scoring_Config'!$C:$C,0),0),"False,0")</f>
        <v>0</v>
      </c>
      <c r="AR1348">
        <v>0</v>
      </c>
      <c r="AS1348" cm="1">
        <f t="array" ref="AS1348">IF(FALSE,"True," &amp; IF(_xlfn.XLOOKUP("Service_RangeGt1000",'Scoring_Config'!$A:$A,'Scoring_Config'!$D:$D,"Yes")="Yes",_xlfn.XLOOKUP("Service_RangeGt1000",'Scoring_Config'!$A:$A,'Scoring_Config'!$C:$C,0),0),"False,0")</f>
        <v>0</v>
      </c>
      <c r="AT1348" cm="1">
        <f t="array" ref="AT1348">IF(FALSE,"True," &amp; IF(_xlfn.XLOOKUP("App_IsAny",'Scoring_Config'!$A:$A,'Scoring_Config'!$D:$D,"Yes")="Yes",_xlfn.XLOOKUP("App_IsAny",'Scoring_Config'!$A:$A,'Scoring_Config'!$C:$C,0),0),"False,0")</f>
        <v>0</v>
      </c>
      <c r="AU1348">
        <v>0</v>
      </c>
      <c r="AV1348" cm="1">
        <f t="array" ref="AV1348">IF(FALSE,"True," &amp; IF(_xlfn.XLOOKUP("App_RangeGt1000",'Scoring_Config'!$A:$A,'Scoring_Config'!$D:$D,"Yes")="Yes",_xlfn.XLOOKUP("App_RangeGt1000",'Scoring_Config'!$A:$A,'Scoring_Config'!$C:$C,0),0),"False,0")</f>
        <v>0</v>
      </c>
      <c r="AW1348" cm="1">
        <f t="array" ref="AW1348">IF(FALSE,"True," &amp; IF(_xlfn.XLOOKUP("Action_IsDenyOrDrop",'Scoring_Config'!$A:$A,'Scoring_Config'!$D:$D,"Yes")="Yes",_xlfn.XLOOKUP("Action_IsDenyOrDrop",'Scoring_Config'!$A:$A,'Scoring_Config'!$C:$C,0),0),"False,0")</f>
        <v>0</v>
      </c>
      <c r="AX1348" cm="1">
        <f t="array" ref="AX1348">IF(LEFT(AW1348,4)="True",0,(IF(LEFT(Y1348,4)="True",IF(_xlfn.XLOOKUP("Src_IsAny",'Scoring_Config'!$A:$A,'Scoring_Config'!$D:$D,"Yes")="Yes",_xlfn.XLOOKUP("Src_IsAny",'Scoring_Config'!$A:$A,'Scoring_Config'!$C:$C,10),0),0)+IF(LEFT(Z1348,4)="True",IF(_xlfn.XLOOKUP("Src_CIDR_Le_16",'Scoring_Config'!$A:$A,'Scoring_Config'!$D:$D,"Yes")="Yes",_xlfn.XLOOKUP("Src_CIDR_Le_16",'Scoring_Config'!$A:$A,'Scoring_Config'!$C:$C,10),0),0)+IF(LEFT(AA1348,4)="True",IF(_xlfn.XLOOKUP("Src_CIDR_17_22",'Scoring_Config'!$A:$A,'Scoring_Config'!$D:$D,"Yes")="Yes",_xlfn.XLOOKUP("Src_CIDR_17_22",'Scoring_Config'!$A:$A,'Scoring_Config'!$C:$C,5),0),0)+IF(LEFT(AB1348,4)="True",IF(_xlfn.XLOOKUP("Dst_IsAny",'Scoring_Config'!$A:$A,'Scoring_Config'!$D:$D,"Yes")="Yes",_xlfn.XLOOKUP("Dst_IsAny",'Scoring_Config'!$A:$A,'Scoring_Config'!$C:$C,10),0),0)+IF(LEFT(AC1348,4)="True",IF(_xlfn.XLOOKUP("Dst_CIDR_Le_16",'Scoring_Config'!$A:$A,'Scoring_Config'!$D:$D,"Yes")="Yes",_xlfn.XLOOKUP("Dst_CIDR_Le_16",'Scoring_Config'!$A:$A,'Scoring_Config'!$C:$C,10),0),0)+IF(LEFT(AD1348,4)="True",IF(_xlfn.XLOOKUP("Dst_CIDR_17_22",'Scoring_Config'!$A:$A,'Scoring_Config'!$D:$D,"Yes")="Yes",_xlfn.XLOOKUP("Dst_CIDR_17_22",'Scoring_Config'!$A:$A,'Scoring_Config'!$C:$C,5),0),0)+IF(LEFT(AE1348,4)="True",IF(_xlfn.XLOOKUP("SrcZone_IsAny",'Scoring_Config'!$A:$A,'Scoring_Config'!$D:$D,"Yes")="Yes",_xlfn.XLOOKUP("SrcZone_IsAny",'Scoring_Config'!$A:$A,'Scoring_Config'!$C:$C,10),0),0)+IF(LEFT(AF1348,4)="True",IF(_xlfn.XLOOKUP("DstZone_IsAny",'Scoring_Config'!$A:$A,'Scoring_Config'!$D:$D,"Yes")="Yes",_xlfn.XLOOKUP("DstZone_IsAny",'Scoring_Config'!$A:$A,'Scoring_Config'!$C:$C,10),0),0)+IF(LEFT(AG1348,4)="True",IF(_xlfn.XLOOKUP("Service_Any_OR_RangeGt1000",'Scoring_Config'!$A:$A,'Scoring_Config'!$D:$D,"Yes")="Yes",_xlfn.XLOOKUP("Service_Any_OR_RangeGt1000",'Scoring_Config'!$A:$A,'Scoring_Config'!$C:$C,10),0),0)+IF(LEFT(AH1348,4)="True",IF(_xlfn.XLOOKUP("App_Any_OR_RangeGt1000",'Scoring_Config'!$A:$A,'Scoring_Config'!$D:$D,"Yes")="Yes",_xlfn.XLOOKUP("App_Any_OR_RangeGt1000",'Scoring_Config'!$A:$A,'Scoring_Config'!$C:$C,10),0),0)+IF(LEFT(AI1348,4)="True",IF(_xlfn.XLOOKUP("Service_Insecure_Match",'Scoring_Config'!$A:$A,'Scoring_Config'!$D:$D,"Yes")="Yes",_xlfn.XLOOKUP("Service_Insecure_Match",'Scoring_Config'!$A:$A,'Scoring_Config'!$C:$C,5),0),0)+IF(LEFT(AJ1348,4)="True",IF(_xlfn.XLOOKUP("Risky_Inbound",'Scoring_Config'!$A:$A,'Scoring_Config'!$D:$D,"Yes")="Yes",_xlfn.XLOOKUP("Risky_Inbound",'Scoring_Config'!$A:$A,'Scoring_Config'!$C:$C,50),0),0)+IF(LEFT(AK1348,4)="True",IF(_xlfn.XLOOKUP("Risky_Outbound",'Scoring_Config'!$A:$A,'Scoring_Config'!$D:$D,"Yes")="Yes",_xlfn.XLOOKUP("Risky_Outbound",'Scoring_Config'!$A:$A,'Scoring_Config'!$C:$C,25),0),0)+IF(LEFT(AZ1348,4)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1348,FIND(",",AL1348)+1,100)),0)+IF(LEFT(AM1348,4)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1348,FIND(",",AN1348)+1,100)),0)+IF(_xlfn.XLOOKUP("Profile_Scoring",'Scoring_Config'!$A:$A,'Scoring_Config'!$D:$D,"Yes")="Yes",VALUE(MID(AO1348,FIND(",",AO1348)+1,100)),0)+IF(_xlfn.XLOOKUP("Options_Scoring",'Scoring_Config'!$A:$A,'Scoring_Config'!$D:$D,"Yes")="Yes",VALUE(MID(AP1348,FIND(",",AP1348)+1,100)),0)))</f>
        <v>0</v>
      </c>
      <c r="AZ1348" cm="1">
        <f t="array" ref="AZ1348">IF(FALSE,"True," &amp; IF(_xlfn.XLOOKUP("Migrate_Insecure",'Scoring_Config'!$A:$A,'Scoring_Config'!$D:$D,"Yes")="Yes",_xlfn.XLOOKUP("Migrate_Insecure",'Scoring_Config'!$A:$A,'Scoring_Config'!$C:$C,10),0),"False,0")</f>
        <v>0</v>
      </c>
    </row>
    <row r="1349" spans="1:52">
      <c r="A1349" t="s">
        <v>1979</v>
      </c>
      <c r="B1349" t="s">
        <v>3321</v>
      </c>
      <c r="C1349" t="s">
        <v>3542</v>
      </c>
      <c r="D1349" t="s">
        <v>3545</v>
      </c>
      <c r="E1349" t="s">
        <v>3563</v>
      </c>
      <c r="F1349" t="s">
        <v>3990</v>
      </c>
      <c r="G1349" t="s">
        <v>711</v>
      </c>
      <c r="H1349" t="s">
        <v>174</v>
      </c>
      <c r="I1349" t="s">
        <v>3970</v>
      </c>
      <c r="J1349" t="s">
        <v>918</v>
      </c>
      <c r="K1349" t="s">
        <v>1946</v>
      </c>
      <c r="L1349" t="s">
        <v>1327</v>
      </c>
      <c r="M1349" t="s">
        <v>1974</v>
      </c>
      <c r="N1349" t="s">
        <v>4315</v>
      </c>
      <c r="O1349" t="s">
        <v>4319</v>
      </c>
      <c r="P1349" t="s">
        <v>4321</v>
      </c>
      <c r="Q1349" t="s">
        <v>5263</v>
      </c>
      <c r="R1349" t="s">
        <v>5437</v>
      </c>
      <c r="S1349" t="s">
        <v>5440</v>
      </c>
      <c r="T1349" t="s">
        <v>5907</v>
      </c>
      <c r="U1349" t="s">
        <v>6606</v>
      </c>
      <c r="Y1349" cm="1">
        <f t="array" ref="Y1349">IF(FALSE,"True," &amp; IF(_xlfn.XLOOKUP("Src_IsAny",'Scoring_Config'!$A:$A,'Scoring_Config'!$D:$D,"Yes")="Yes",_xlfn.XLOOKUP("Src_IsAny",'Scoring_Config'!$A:$A,'Scoring_Config'!$C:$C,10),0),"False,0")</f>
        <v>0</v>
      </c>
      <c r="Z1349" cm="1">
        <f t="array" ref="Z1349">IF(FALSE,"True," &amp; IF(_xlfn.XLOOKUP("Src_CIDR_Le_16",'Scoring_Config'!$A:$A,'Scoring_Config'!$D:$D,"Yes")="Yes",_xlfn.XLOOKUP("Src_CIDR_Le_16",'Scoring_Config'!$A:$A,'Scoring_Config'!$C:$C,10),0),"False,0")</f>
        <v>0</v>
      </c>
      <c r="AA1349" cm="1">
        <f t="array" ref="AA1349">IF(FALSE,"True," &amp; IF(_xlfn.XLOOKUP("Src_CIDR_17_22",'Scoring_Config'!$A:$A,'Scoring_Config'!$D:$D,"Yes")="Yes",_xlfn.XLOOKUP("Src_CIDR_17_22",'Scoring_Config'!$A:$A,'Scoring_Config'!$C:$C,5),0),"False,0")</f>
        <v>0</v>
      </c>
      <c r="AB1349" cm="1">
        <f t="array" ref="AB1349">IF(FALSE,"True," &amp; IF(_xlfn.XLOOKUP("Dst_IsAny",'Scoring_Config'!$A:$A,'Scoring_Config'!$D:$D,"Yes")="Yes",_xlfn.XLOOKUP("Dst_IsAny",'Scoring_Config'!$A:$A,'Scoring_Config'!$C:$C,10),0),"False,0")</f>
        <v>0</v>
      </c>
      <c r="AC1349" cm="1">
        <f t="array" ref="AC1349">IF(TRUE,"True," &amp; IF(_xlfn.XLOOKUP("Dst_CIDR_Le_16",'Scoring_Config'!$A:$A,'Scoring_Config'!$D:$D,"Yes")="Yes",_xlfn.XLOOKUP("Dst_CIDR_Le_16",'Scoring_Config'!$A:$A,'Scoring_Config'!$C:$C,10),0),"False,0")</f>
        <v>0</v>
      </c>
      <c r="AD1349" cm="1">
        <f t="array" ref="AD1349">IF(FALSE,"True," &amp; IF(_xlfn.XLOOKUP("Dst_CIDR_17_22",'Scoring_Config'!$A:$A,'Scoring_Config'!$D:$D,"Yes")="Yes",_xlfn.XLOOKUP("Dst_CIDR_17_22",'Scoring_Config'!$A:$A,'Scoring_Config'!$C:$C,5),0),"False,0")</f>
        <v>0</v>
      </c>
      <c r="AE1349" cm="1">
        <f t="array" ref="AE1349">IF(FALSE,"True," &amp; IF(_xlfn.XLOOKUP("SrcZone_IsAny",'Scoring_Config'!$A:$A,'Scoring_Config'!$D:$D,"Yes")="Yes",_xlfn.XLOOKUP("SrcZone_IsAny",'Scoring_Config'!$A:$A,'Scoring_Config'!$C:$C,10),0),"False,0")</f>
        <v>0</v>
      </c>
      <c r="AF1349" cm="1">
        <f t="array" ref="AF1349">IF(FALSE,"True," &amp; IF(_xlfn.XLOOKUP("DstZone_IsAny",'Scoring_Config'!$A:$A,'Scoring_Config'!$D:$D,"Yes")="Yes",_xlfn.XLOOKUP("DstZone_IsAny",'Scoring_Config'!$A:$A,'Scoring_Config'!$C:$C,10),0),"False,0")</f>
        <v>0</v>
      </c>
      <c r="AG1349" cm="1">
        <f t="array" ref="AG134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49" cm="1">
        <f t="array" ref="AH1349">IF(FALSE,"True," &amp; IF(_xlfn.XLOOKUP("App_Any_OR_RangeGt1000",'Scoring_Config'!$A:$A,'Scoring_Config'!$D:$D,"Yes")="Yes",_xlfn.XLOOKUP("App_Any_OR_RangeGt1000",'Scoring_Config'!$A:$A,'Scoring_Config'!$C:$C,10),0),"False,0")</f>
        <v>0</v>
      </c>
      <c r="AI1349" cm="1">
        <f t="array" ref="AI1349">IF(FALSE,"True," &amp; IF(_xlfn.XLOOKUP("Service_Insecure_Match",'Scoring_Config'!$A:$A,'Scoring_Config'!$D:$D,"Yes")="Yes",_xlfn.XLOOKUP("Service_Insecure_Match",'Scoring_Config'!$A:$A,'Scoring_Config'!$C:$C,5),0),"False,0")</f>
        <v>0</v>
      </c>
      <c r="AJ1349" cm="1">
        <f t="array" ref="AJ1349">IF(FALSE,"True," &amp; IF(_xlfn.XLOOKUP("Risky_Inbound",'Scoring_Config'!$A:$A,'Scoring_Config'!$D:$D,"Yes")="Yes",_xlfn.XLOOKUP("Risky_Inbound",'Scoring_Config'!$A:$A,'Scoring_Config'!$C:$C,50),0),"False,0")</f>
        <v>0</v>
      </c>
      <c r="AK1349" cm="1">
        <f t="array" ref="AK1349">IF(FALSE,"True," &amp; IF(_xlfn.XLOOKUP("Risky_Outbound",'Scoring_Config'!$A:$A,'Scoring_Config'!$D:$D,"Yes")="Yes",_xlfn.XLOOKUP("Risky_Outbound",'Scoring_Config'!$A:$A,'Scoring_Config'!$C:$C,25),0),"False,0")</f>
        <v>0</v>
      </c>
      <c r="AL1349" t="s">
        <v>6700</v>
      </c>
      <c r="AM1349" cm="1">
        <f t="array" ref="AM134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49" t="s">
        <v>6697</v>
      </c>
      <c r="AO1349" t="s">
        <v>6697</v>
      </c>
      <c r="AP1349" t="s">
        <v>6697</v>
      </c>
      <c r="AQ1349" cm="1">
        <f t="array" ref="AQ1349">IF(FALSE,"True," &amp; IF(_xlfn.XLOOKUP("Service_IsAny",'Scoring_Config'!$A:$A,'Scoring_Config'!$D:$D,"Yes")="Yes",_xlfn.XLOOKUP("Service_IsAny",'Scoring_Config'!$A:$A,'Scoring_Config'!$C:$C,0),0),"False,0")</f>
        <v>0</v>
      </c>
      <c r="AR1349">
        <v>0</v>
      </c>
      <c r="AS1349" cm="1">
        <f t="array" ref="AS1349">IF(FALSE,"True," &amp; IF(_xlfn.XLOOKUP("Service_RangeGt1000",'Scoring_Config'!$A:$A,'Scoring_Config'!$D:$D,"Yes")="Yes",_xlfn.XLOOKUP("Service_RangeGt1000",'Scoring_Config'!$A:$A,'Scoring_Config'!$C:$C,0),0),"False,0")</f>
        <v>0</v>
      </c>
      <c r="AT1349" cm="1">
        <f t="array" ref="AT1349">IF(FALSE,"True," &amp; IF(_xlfn.XLOOKUP("App_IsAny",'Scoring_Config'!$A:$A,'Scoring_Config'!$D:$D,"Yes")="Yes",_xlfn.XLOOKUP("App_IsAny",'Scoring_Config'!$A:$A,'Scoring_Config'!$C:$C,0),0),"False,0")</f>
        <v>0</v>
      </c>
      <c r="AU1349">
        <v>102</v>
      </c>
      <c r="AV1349" cm="1">
        <f t="array" ref="AV1349">IF(FALSE,"True," &amp; IF(_xlfn.XLOOKUP("App_RangeGt1000",'Scoring_Config'!$A:$A,'Scoring_Config'!$D:$D,"Yes")="Yes",_xlfn.XLOOKUP("App_RangeGt1000",'Scoring_Config'!$A:$A,'Scoring_Config'!$C:$C,0),0),"False,0")</f>
        <v>0</v>
      </c>
      <c r="AW1349" cm="1">
        <f t="array" ref="AW1349">IF(FALSE,"True," &amp; IF(_xlfn.XLOOKUP("Action_IsDenyOrDrop",'Scoring_Config'!$A:$A,'Scoring_Config'!$D:$D,"Yes")="Yes",_xlfn.XLOOKUP("Action_IsDenyOrDrop",'Scoring_Config'!$A:$A,'Scoring_Config'!$C:$C,0),0),"False,0")</f>
        <v>0</v>
      </c>
      <c r="AX1349" cm="1">
        <f t="array" ref="AX1349">IF(LEFT(AW1349,4)="True",0,(IF(LEFT(Y1349,4)="True",IF(_xlfn.XLOOKUP("Src_IsAny",'Scoring_Config'!$A:$A,'Scoring_Config'!$D:$D,"Yes")="Yes",_xlfn.XLOOKUP("Src_IsAny",'Scoring_Config'!$A:$A,'Scoring_Config'!$C:$C,10),0),0)+IF(LEFT(Z1349,4)="True",IF(_xlfn.XLOOKUP("Src_CIDR_Le_16",'Scoring_Config'!$A:$A,'Scoring_Config'!$D:$D,"Yes")="Yes",_xlfn.XLOOKUP("Src_CIDR_Le_16",'Scoring_Config'!$A:$A,'Scoring_Config'!$C:$C,10),0),0)+IF(LEFT(AA1349,4)="True",IF(_xlfn.XLOOKUP("Src_CIDR_17_22",'Scoring_Config'!$A:$A,'Scoring_Config'!$D:$D,"Yes")="Yes",_xlfn.XLOOKUP("Src_CIDR_17_22",'Scoring_Config'!$A:$A,'Scoring_Config'!$C:$C,5),0),0)+IF(LEFT(AB1349,4)="True",IF(_xlfn.XLOOKUP("Dst_IsAny",'Scoring_Config'!$A:$A,'Scoring_Config'!$D:$D,"Yes")="Yes",_xlfn.XLOOKUP("Dst_IsAny",'Scoring_Config'!$A:$A,'Scoring_Config'!$C:$C,10),0),0)+IF(LEFT(AC1349,4)="True",IF(_xlfn.XLOOKUP("Dst_CIDR_Le_16",'Scoring_Config'!$A:$A,'Scoring_Config'!$D:$D,"Yes")="Yes",_xlfn.XLOOKUP("Dst_CIDR_Le_16",'Scoring_Config'!$A:$A,'Scoring_Config'!$C:$C,10),0),0)+IF(LEFT(AD1349,4)="True",IF(_xlfn.XLOOKUP("Dst_CIDR_17_22",'Scoring_Config'!$A:$A,'Scoring_Config'!$D:$D,"Yes")="Yes",_xlfn.XLOOKUP("Dst_CIDR_17_22",'Scoring_Config'!$A:$A,'Scoring_Config'!$C:$C,5),0),0)+IF(LEFT(AE1349,4)="True",IF(_xlfn.XLOOKUP("SrcZone_IsAny",'Scoring_Config'!$A:$A,'Scoring_Config'!$D:$D,"Yes")="Yes",_xlfn.XLOOKUP("SrcZone_IsAny",'Scoring_Config'!$A:$A,'Scoring_Config'!$C:$C,10),0),0)+IF(LEFT(AF1349,4)="True",IF(_xlfn.XLOOKUP("DstZone_IsAny",'Scoring_Config'!$A:$A,'Scoring_Config'!$D:$D,"Yes")="Yes",_xlfn.XLOOKUP("DstZone_IsAny",'Scoring_Config'!$A:$A,'Scoring_Config'!$C:$C,10),0),0)+IF(LEFT(AG1349,4)="True",IF(_xlfn.XLOOKUP("Service_Any_OR_RangeGt1000",'Scoring_Config'!$A:$A,'Scoring_Config'!$D:$D,"Yes")="Yes",_xlfn.XLOOKUP("Service_Any_OR_RangeGt1000",'Scoring_Config'!$A:$A,'Scoring_Config'!$C:$C,10),0),0)+IF(LEFT(AH1349,4)="True",IF(_xlfn.XLOOKUP("App_Any_OR_RangeGt1000",'Scoring_Config'!$A:$A,'Scoring_Config'!$D:$D,"Yes")="Yes",_xlfn.XLOOKUP("App_Any_OR_RangeGt1000",'Scoring_Config'!$A:$A,'Scoring_Config'!$C:$C,10),0),0)+IF(LEFT(AI1349,4)="True",IF(_xlfn.XLOOKUP("Service_Insecure_Match",'Scoring_Config'!$A:$A,'Scoring_Config'!$D:$D,"Yes")="Yes",_xlfn.XLOOKUP("Service_Insecure_Match",'Scoring_Config'!$A:$A,'Scoring_Config'!$C:$C,5),0),0)+IF(LEFT(AJ1349,4)="True",IF(_xlfn.XLOOKUP("Risky_Inbound",'Scoring_Config'!$A:$A,'Scoring_Config'!$D:$D,"Yes")="Yes",_xlfn.XLOOKUP("Risky_Inbound",'Scoring_Config'!$A:$A,'Scoring_Config'!$C:$C,50),0),0)+IF(LEFT(AK1349,4)="True",IF(_xlfn.XLOOKUP("Risky_Outbound",'Scoring_Config'!$A:$A,'Scoring_Config'!$D:$D,"Yes")="Yes",_xlfn.XLOOKUP("Risky_Outbound",'Scoring_Config'!$A:$A,'Scoring_Config'!$C:$C,25),0),0)+IF(LEFT(AZ1349,4)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1349,FIND(",",AL1349)+1,100)),0)+IF(LEFT(AM1349,4)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1349,FIND(",",AN1349)+1,100)),0)+IF(_xlfn.XLOOKUP("Profile_Scoring",'Scoring_Config'!$A:$A,'Scoring_Config'!$D:$D,"Yes")="Yes",VALUE(MID(AO1349,FIND(",",AO1349)+1,100)),0)+IF(_xlfn.XLOOKUP("Options_Scoring",'Scoring_Config'!$A:$A,'Scoring_Config'!$D:$D,"Yes")="Yes",VALUE(MID(AP1349,FIND(",",AP1349)+1,100)),0)))</f>
        <v>0</v>
      </c>
      <c r="AZ1349" cm="1">
        <f t="array" ref="AZ1349">IF(FALSE,"True," &amp; IF(_xlfn.XLOOKUP("Migrate_Insecure",'Scoring_Config'!$A:$A,'Scoring_Config'!$D:$D,"Yes")="Yes",_xlfn.XLOOKUP("Migrate_Insecure",'Scoring_Config'!$A:$A,'Scoring_Config'!$C:$C,10),0),"False,0")</f>
        <v>0</v>
      </c>
    </row>
    <row r="1350" spans="1:52">
      <c r="A1350" t="s">
        <v>1979</v>
      </c>
      <c r="B1350" t="s">
        <v>3322</v>
      </c>
      <c r="C1350" t="s">
        <v>3542</v>
      </c>
      <c r="D1350" t="s">
        <v>3545</v>
      </c>
      <c r="E1350" t="s">
        <v>3563</v>
      </c>
      <c r="F1350" t="s">
        <v>3990</v>
      </c>
      <c r="G1350" t="s">
        <v>711</v>
      </c>
      <c r="H1350" t="s">
        <v>174</v>
      </c>
      <c r="I1350" t="s">
        <v>3970</v>
      </c>
      <c r="J1350" t="s">
        <v>918</v>
      </c>
      <c r="K1350" t="s">
        <v>174</v>
      </c>
      <c r="L1350" t="s">
        <v>1597</v>
      </c>
      <c r="M1350" t="s">
        <v>1974</v>
      </c>
      <c r="N1350" t="s">
        <v>4315</v>
      </c>
      <c r="O1350" t="s">
        <v>4319</v>
      </c>
      <c r="P1350" t="s">
        <v>4323</v>
      </c>
      <c r="Q1350" t="s">
        <v>5264</v>
      </c>
      <c r="R1350" t="s">
        <v>5439</v>
      </c>
      <c r="S1350" t="s">
        <v>4324</v>
      </c>
      <c r="T1350" t="s">
        <v>5907</v>
      </c>
      <c r="U1350" t="s">
        <v>6607</v>
      </c>
      <c r="Y1350" cm="1">
        <f t="array" ref="Y1350">IF(FALSE,"True," &amp; IF(_xlfn.XLOOKUP("Src_IsAny",'Scoring_Config'!$A:$A,'Scoring_Config'!$D:$D,"Yes")="Yes",_xlfn.XLOOKUP("Src_IsAny",'Scoring_Config'!$A:$A,'Scoring_Config'!$C:$C,10),0),"False,0")</f>
        <v>0</v>
      </c>
      <c r="Z1350" cm="1">
        <f t="array" ref="Z1350">IF(FALSE,"True," &amp; IF(_xlfn.XLOOKUP("Src_CIDR_Le_16",'Scoring_Config'!$A:$A,'Scoring_Config'!$D:$D,"Yes")="Yes",_xlfn.XLOOKUP("Src_CIDR_Le_16",'Scoring_Config'!$A:$A,'Scoring_Config'!$C:$C,10),0),"False,0")</f>
        <v>0</v>
      </c>
      <c r="AA1350" cm="1">
        <f t="array" ref="AA1350">IF(FALSE,"True," &amp; IF(_xlfn.XLOOKUP("Src_CIDR_17_22",'Scoring_Config'!$A:$A,'Scoring_Config'!$D:$D,"Yes")="Yes",_xlfn.XLOOKUP("Src_CIDR_17_22",'Scoring_Config'!$A:$A,'Scoring_Config'!$C:$C,5),0),"False,0")</f>
        <v>0</v>
      </c>
      <c r="AB1350" cm="1">
        <f t="array" ref="AB1350">IF(FALSE,"True," &amp; IF(_xlfn.XLOOKUP("Dst_IsAny",'Scoring_Config'!$A:$A,'Scoring_Config'!$D:$D,"Yes")="Yes",_xlfn.XLOOKUP("Dst_IsAny",'Scoring_Config'!$A:$A,'Scoring_Config'!$C:$C,10),0),"False,0")</f>
        <v>0</v>
      </c>
      <c r="AC1350" cm="1">
        <f t="array" ref="AC1350">IF(TRUE,"True," &amp; IF(_xlfn.XLOOKUP("Dst_CIDR_Le_16",'Scoring_Config'!$A:$A,'Scoring_Config'!$D:$D,"Yes")="Yes",_xlfn.XLOOKUP("Dst_CIDR_Le_16",'Scoring_Config'!$A:$A,'Scoring_Config'!$C:$C,10),0),"False,0")</f>
        <v>0</v>
      </c>
      <c r="AD1350" cm="1">
        <f t="array" ref="AD1350">IF(FALSE,"True," &amp; IF(_xlfn.XLOOKUP("Dst_CIDR_17_22",'Scoring_Config'!$A:$A,'Scoring_Config'!$D:$D,"Yes")="Yes",_xlfn.XLOOKUP("Dst_CIDR_17_22",'Scoring_Config'!$A:$A,'Scoring_Config'!$C:$C,5),0),"False,0")</f>
        <v>0</v>
      </c>
      <c r="AE1350" cm="1">
        <f t="array" ref="AE1350">IF(FALSE,"True," &amp; IF(_xlfn.XLOOKUP("SrcZone_IsAny",'Scoring_Config'!$A:$A,'Scoring_Config'!$D:$D,"Yes")="Yes",_xlfn.XLOOKUP("SrcZone_IsAny",'Scoring_Config'!$A:$A,'Scoring_Config'!$C:$C,10),0),"False,0")</f>
        <v>0</v>
      </c>
      <c r="AF1350" cm="1">
        <f t="array" ref="AF1350">IF(FALSE,"True," &amp; IF(_xlfn.XLOOKUP("DstZone_IsAny",'Scoring_Config'!$A:$A,'Scoring_Config'!$D:$D,"Yes")="Yes",_xlfn.XLOOKUP("DstZone_IsAny",'Scoring_Config'!$A:$A,'Scoring_Config'!$C:$C,10),0),"False,0")</f>
        <v>0</v>
      </c>
      <c r="AG1350" cm="1">
        <f t="array" ref="AG135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50" cm="1">
        <f t="array" ref="AH1350">IF(TRUE,"True," &amp; IF(_xlfn.XLOOKUP("App_Any_OR_RangeGt1000",'Scoring_Config'!$A:$A,'Scoring_Config'!$D:$D,"Yes")="Yes",_xlfn.XLOOKUP("App_Any_OR_RangeGt1000",'Scoring_Config'!$A:$A,'Scoring_Config'!$C:$C,10),0),"False,0")</f>
        <v>0</v>
      </c>
      <c r="AI1350" cm="1">
        <f t="array" ref="AI1350">IF(FALSE,"True," &amp; IF(_xlfn.XLOOKUP("Service_Insecure_Match",'Scoring_Config'!$A:$A,'Scoring_Config'!$D:$D,"Yes")="Yes",_xlfn.XLOOKUP("Service_Insecure_Match",'Scoring_Config'!$A:$A,'Scoring_Config'!$C:$C,5),0),"False,0")</f>
        <v>0</v>
      </c>
      <c r="AJ1350" cm="1">
        <f t="array" ref="AJ1350">IF(FALSE,"True," &amp; IF(_xlfn.XLOOKUP("Risky_Inbound",'Scoring_Config'!$A:$A,'Scoring_Config'!$D:$D,"Yes")="Yes",_xlfn.XLOOKUP("Risky_Inbound",'Scoring_Config'!$A:$A,'Scoring_Config'!$C:$C,50),0),"False,0")</f>
        <v>0</v>
      </c>
      <c r="AK1350" cm="1">
        <f t="array" ref="AK1350">IF(FALSE,"True," &amp; IF(_xlfn.XLOOKUP("Risky_Outbound",'Scoring_Config'!$A:$A,'Scoring_Config'!$D:$D,"Yes")="Yes",_xlfn.XLOOKUP("Risky_Outbound",'Scoring_Config'!$A:$A,'Scoring_Config'!$C:$C,25),0),"False,0")</f>
        <v>0</v>
      </c>
      <c r="AL1350" t="s">
        <v>6699</v>
      </c>
      <c r="AM1350" cm="1">
        <f t="array" ref="AM135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50" t="s">
        <v>6697</v>
      </c>
      <c r="AO1350" t="s">
        <v>6697</v>
      </c>
      <c r="AP1350" t="s">
        <v>6697</v>
      </c>
      <c r="AQ1350" cm="1">
        <f t="array" ref="AQ1350">IF(FALSE,"True," &amp; IF(_xlfn.XLOOKUP("Service_IsAny",'Scoring_Config'!$A:$A,'Scoring_Config'!$D:$D,"Yes")="Yes",_xlfn.XLOOKUP("Service_IsAny",'Scoring_Config'!$A:$A,'Scoring_Config'!$C:$C,0),0),"False,0")</f>
        <v>0</v>
      </c>
      <c r="AR1350">
        <v>3</v>
      </c>
      <c r="AS1350" cm="1">
        <f t="array" ref="AS1350">IF(FALSE,"True," &amp; IF(_xlfn.XLOOKUP("Service_RangeGt1000",'Scoring_Config'!$A:$A,'Scoring_Config'!$D:$D,"Yes")="Yes",_xlfn.XLOOKUP("Service_RangeGt1000",'Scoring_Config'!$A:$A,'Scoring_Config'!$C:$C,0),0),"False,0")</f>
        <v>0</v>
      </c>
      <c r="AT1350" cm="1">
        <f t="array" ref="AT1350">IF(TRUE,"True," &amp; IF(_xlfn.XLOOKUP("App_IsAny",'Scoring_Config'!$A:$A,'Scoring_Config'!$D:$D,"Yes")="Yes",_xlfn.XLOOKUP("App_IsAny",'Scoring_Config'!$A:$A,'Scoring_Config'!$C:$C,0),0),"False,0")</f>
        <v>0</v>
      </c>
      <c r="AU1350">
        <v>65535</v>
      </c>
      <c r="AV1350" cm="1">
        <f t="array" ref="AV1350">IF(TRUE,"True," &amp; IF(_xlfn.XLOOKUP("App_RangeGt1000",'Scoring_Config'!$A:$A,'Scoring_Config'!$D:$D,"Yes")="Yes",_xlfn.XLOOKUP("App_RangeGt1000",'Scoring_Config'!$A:$A,'Scoring_Config'!$C:$C,0),0),"False,0")</f>
        <v>0</v>
      </c>
      <c r="AW1350" cm="1">
        <f t="array" ref="AW1350">IF(FALSE,"True," &amp; IF(_xlfn.XLOOKUP("Action_IsDenyOrDrop",'Scoring_Config'!$A:$A,'Scoring_Config'!$D:$D,"Yes")="Yes",_xlfn.XLOOKUP("Action_IsDenyOrDrop",'Scoring_Config'!$A:$A,'Scoring_Config'!$C:$C,0),0),"False,0")</f>
        <v>0</v>
      </c>
      <c r="AX1350" cm="1">
        <f t="array" ref="AX1350">IF(LEFT(AW1350,4)="True",0,(IF(LEFT(Y1350,4)="True",IF(_xlfn.XLOOKUP("Src_IsAny",'Scoring_Config'!$A:$A,'Scoring_Config'!$D:$D,"Yes")="Yes",_xlfn.XLOOKUP("Src_IsAny",'Scoring_Config'!$A:$A,'Scoring_Config'!$C:$C,10),0),0)+IF(LEFT(Z1350,4)="True",IF(_xlfn.XLOOKUP("Src_CIDR_Le_16",'Scoring_Config'!$A:$A,'Scoring_Config'!$D:$D,"Yes")="Yes",_xlfn.XLOOKUP("Src_CIDR_Le_16",'Scoring_Config'!$A:$A,'Scoring_Config'!$C:$C,10),0),0)+IF(LEFT(AA1350,4)="True",IF(_xlfn.XLOOKUP("Src_CIDR_17_22",'Scoring_Config'!$A:$A,'Scoring_Config'!$D:$D,"Yes")="Yes",_xlfn.XLOOKUP("Src_CIDR_17_22",'Scoring_Config'!$A:$A,'Scoring_Config'!$C:$C,5),0),0)+IF(LEFT(AB1350,4)="True",IF(_xlfn.XLOOKUP("Dst_IsAny",'Scoring_Config'!$A:$A,'Scoring_Config'!$D:$D,"Yes")="Yes",_xlfn.XLOOKUP("Dst_IsAny",'Scoring_Config'!$A:$A,'Scoring_Config'!$C:$C,10),0),0)+IF(LEFT(AC1350,4)="True",IF(_xlfn.XLOOKUP("Dst_CIDR_Le_16",'Scoring_Config'!$A:$A,'Scoring_Config'!$D:$D,"Yes")="Yes",_xlfn.XLOOKUP("Dst_CIDR_Le_16",'Scoring_Config'!$A:$A,'Scoring_Config'!$C:$C,10),0),0)+IF(LEFT(AD1350,4)="True",IF(_xlfn.XLOOKUP("Dst_CIDR_17_22",'Scoring_Config'!$A:$A,'Scoring_Config'!$D:$D,"Yes")="Yes",_xlfn.XLOOKUP("Dst_CIDR_17_22",'Scoring_Config'!$A:$A,'Scoring_Config'!$C:$C,5),0),0)+IF(LEFT(AE1350,4)="True",IF(_xlfn.XLOOKUP("SrcZone_IsAny",'Scoring_Config'!$A:$A,'Scoring_Config'!$D:$D,"Yes")="Yes",_xlfn.XLOOKUP("SrcZone_IsAny",'Scoring_Config'!$A:$A,'Scoring_Config'!$C:$C,10),0),0)+IF(LEFT(AF1350,4)="True",IF(_xlfn.XLOOKUP("DstZone_IsAny",'Scoring_Config'!$A:$A,'Scoring_Config'!$D:$D,"Yes")="Yes",_xlfn.XLOOKUP("DstZone_IsAny",'Scoring_Config'!$A:$A,'Scoring_Config'!$C:$C,10),0),0)+IF(LEFT(AG1350,4)="True",IF(_xlfn.XLOOKUP("Service_Any_OR_RangeGt1000",'Scoring_Config'!$A:$A,'Scoring_Config'!$D:$D,"Yes")="Yes",_xlfn.XLOOKUP("Service_Any_OR_RangeGt1000",'Scoring_Config'!$A:$A,'Scoring_Config'!$C:$C,10),0),0)+IF(LEFT(AH1350,4)="True",IF(_xlfn.XLOOKUP("App_Any_OR_RangeGt1000",'Scoring_Config'!$A:$A,'Scoring_Config'!$D:$D,"Yes")="Yes",_xlfn.XLOOKUP("App_Any_OR_RangeGt1000",'Scoring_Config'!$A:$A,'Scoring_Config'!$C:$C,10),0),0)+IF(LEFT(AI1350,4)="True",IF(_xlfn.XLOOKUP("Service_Insecure_Match",'Scoring_Config'!$A:$A,'Scoring_Config'!$D:$D,"Yes")="Yes",_xlfn.XLOOKUP("Service_Insecure_Match",'Scoring_Config'!$A:$A,'Scoring_Config'!$C:$C,5),0),0)+IF(LEFT(AJ1350,4)="True",IF(_xlfn.XLOOKUP("Risky_Inbound",'Scoring_Config'!$A:$A,'Scoring_Config'!$D:$D,"Yes")="Yes",_xlfn.XLOOKUP("Risky_Inbound",'Scoring_Config'!$A:$A,'Scoring_Config'!$C:$C,50),0),0)+IF(LEFT(AK1350,4)="True",IF(_xlfn.XLOOKUP("Risky_Outbound",'Scoring_Config'!$A:$A,'Scoring_Config'!$D:$D,"Yes")="Yes",_xlfn.XLOOKUP("Risky_Outbound",'Scoring_Config'!$A:$A,'Scoring_Config'!$C:$C,25),0),0)+IF(LEFT(AZ1350,4)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1350,FIND(",",AL1350)+1,100)),0)+IF(LEFT(AM1350,4)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1350,FIND(",",AN1350)+1,100)),0)+IF(_xlfn.XLOOKUP("Profile_Scoring",'Scoring_Config'!$A:$A,'Scoring_Config'!$D:$D,"Yes")="Yes",VALUE(MID(AO1350,FIND(",",AO1350)+1,100)),0)+IF(_xlfn.XLOOKUP("Options_Scoring",'Scoring_Config'!$A:$A,'Scoring_Config'!$D:$D,"Yes")="Yes",VALUE(MID(AP1350,FIND(",",AP1350)+1,100)),0)))</f>
        <v>0</v>
      </c>
      <c r="AZ1350" cm="1">
        <f t="array" ref="AZ1350">IF(FALSE,"True," &amp; IF(_xlfn.XLOOKUP("Migrate_Insecure",'Scoring_Config'!$A:$A,'Scoring_Config'!$D:$D,"Yes")="Yes",_xlfn.XLOOKUP("Migrate_Insecure",'Scoring_Config'!$A:$A,'Scoring_Config'!$C:$C,10),0),"False,0")</f>
        <v>0</v>
      </c>
    </row>
    <row r="1351" spans="1:52">
      <c r="A1351" t="s">
        <v>1979</v>
      </c>
      <c r="B1351" t="s">
        <v>3323</v>
      </c>
      <c r="C1351" t="s">
        <v>3542</v>
      </c>
      <c r="D1351" t="s">
        <v>3545</v>
      </c>
      <c r="E1351" t="s">
        <v>3563</v>
      </c>
      <c r="F1351" t="s">
        <v>4001</v>
      </c>
      <c r="G1351" t="s">
        <v>712</v>
      </c>
      <c r="H1351" t="s">
        <v>174</v>
      </c>
      <c r="I1351" t="s">
        <v>4288</v>
      </c>
      <c r="J1351" t="s">
        <v>1258</v>
      </c>
      <c r="K1351" t="s">
        <v>1947</v>
      </c>
      <c r="L1351" t="s">
        <v>1327</v>
      </c>
      <c r="M1351" t="s">
        <v>1974</v>
      </c>
      <c r="N1351" t="s">
        <v>4315</v>
      </c>
      <c r="O1351" t="s">
        <v>4319</v>
      </c>
      <c r="P1351" t="s">
        <v>4321</v>
      </c>
      <c r="Q1351" t="s">
        <v>5265</v>
      </c>
      <c r="R1351" t="s">
        <v>5449</v>
      </c>
      <c r="S1351" t="s">
        <v>5439</v>
      </c>
      <c r="T1351" t="s">
        <v>5908</v>
      </c>
      <c r="U1351" t="s">
        <v>5955</v>
      </c>
      <c r="Y1351" cm="1">
        <f t="array" ref="Y1351">IF(FALSE,"True," &amp; IF(_xlfn.XLOOKUP("Src_IsAny",'Scoring_Config'!$A:$A,'Scoring_Config'!$D:$D,"Yes")="Yes",_xlfn.XLOOKUP("Src_IsAny",'Scoring_Config'!$A:$A,'Scoring_Config'!$C:$C,10),0),"False,0")</f>
        <v>0</v>
      </c>
      <c r="Z1351" cm="1">
        <f t="array" ref="Z1351">IF(FALSE,"True," &amp; IF(_xlfn.XLOOKUP("Src_CIDR_Le_16",'Scoring_Config'!$A:$A,'Scoring_Config'!$D:$D,"Yes")="Yes",_xlfn.XLOOKUP("Src_CIDR_Le_16",'Scoring_Config'!$A:$A,'Scoring_Config'!$C:$C,10),0),"False,0")</f>
        <v>0</v>
      </c>
      <c r="AA1351" cm="1">
        <f t="array" ref="AA1351">IF(FALSE,"True," &amp; IF(_xlfn.XLOOKUP("Src_CIDR_17_22",'Scoring_Config'!$A:$A,'Scoring_Config'!$D:$D,"Yes")="Yes",_xlfn.XLOOKUP("Src_CIDR_17_22",'Scoring_Config'!$A:$A,'Scoring_Config'!$C:$C,5),0),"False,0")</f>
        <v>0</v>
      </c>
      <c r="AB1351" cm="1">
        <f t="array" ref="AB1351">IF(FALSE,"True," &amp; IF(_xlfn.XLOOKUP("Dst_IsAny",'Scoring_Config'!$A:$A,'Scoring_Config'!$D:$D,"Yes")="Yes",_xlfn.XLOOKUP("Dst_IsAny",'Scoring_Config'!$A:$A,'Scoring_Config'!$C:$C,10),0),"False,0")</f>
        <v>0</v>
      </c>
      <c r="AC1351" cm="1">
        <f t="array" ref="AC1351">IF(TRUE,"True," &amp; IF(_xlfn.XLOOKUP("Dst_CIDR_Le_16",'Scoring_Config'!$A:$A,'Scoring_Config'!$D:$D,"Yes")="Yes",_xlfn.XLOOKUP("Dst_CIDR_Le_16",'Scoring_Config'!$A:$A,'Scoring_Config'!$C:$C,10),0),"False,0")</f>
        <v>0</v>
      </c>
      <c r="AD1351" cm="1">
        <f t="array" ref="AD1351">IF(FALSE,"True," &amp; IF(_xlfn.XLOOKUP("Dst_CIDR_17_22",'Scoring_Config'!$A:$A,'Scoring_Config'!$D:$D,"Yes")="Yes",_xlfn.XLOOKUP("Dst_CIDR_17_22",'Scoring_Config'!$A:$A,'Scoring_Config'!$C:$C,5),0),"False,0")</f>
        <v>0</v>
      </c>
      <c r="AE1351" cm="1">
        <f t="array" ref="AE1351">IF(FALSE,"True," &amp; IF(_xlfn.XLOOKUP("SrcZone_IsAny",'Scoring_Config'!$A:$A,'Scoring_Config'!$D:$D,"Yes")="Yes",_xlfn.XLOOKUP("SrcZone_IsAny",'Scoring_Config'!$A:$A,'Scoring_Config'!$C:$C,10),0),"False,0")</f>
        <v>0</v>
      </c>
      <c r="AF1351" cm="1">
        <f t="array" ref="AF1351">IF(FALSE,"True," &amp; IF(_xlfn.XLOOKUP("DstZone_IsAny",'Scoring_Config'!$A:$A,'Scoring_Config'!$D:$D,"Yes")="Yes",_xlfn.XLOOKUP("DstZone_IsAny",'Scoring_Config'!$A:$A,'Scoring_Config'!$C:$C,10),0),"False,0")</f>
        <v>0</v>
      </c>
      <c r="AG1351" cm="1">
        <f t="array" ref="AG135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51" cm="1">
        <f t="array" ref="AH1351">IF(FALSE,"True," &amp; IF(_xlfn.XLOOKUP("App_Any_OR_RangeGt1000",'Scoring_Config'!$A:$A,'Scoring_Config'!$D:$D,"Yes")="Yes",_xlfn.XLOOKUP("App_Any_OR_RangeGt1000",'Scoring_Config'!$A:$A,'Scoring_Config'!$C:$C,10),0),"False,0")</f>
        <v>0</v>
      </c>
      <c r="AI1351" cm="1">
        <f t="array" ref="AI1351">IF(FALSE,"True," &amp; IF(_xlfn.XLOOKUP("Service_Insecure_Match",'Scoring_Config'!$A:$A,'Scoring_Config'!$D:$D,"Yes")="Yes",_xlfn.XLOOKUP("Service_Insecure_Match",'Scoring_Config'!$A:$A,'Scoring_Config'!$C:$C,5),0),"False,0")</f>
        <v>0</v>
      </c>
      <c r="AJ1351" cm="1">
        <f t="array" ref="AJ1351">IF(FALSE,"True," &amp; IF(_xlfn.XLOOKUP("Risky_Inbound",'Scoring_Config'!$A:$A,'Scoring_Config'!$D:$D,"Yes")="Yes",_xlfn.XLOOKUP("Risky_Inbound",'Scoring_Config'!$A:$A,'Scoring_Config'!$C:$C,50),0),"False,0")</f>
        <v>0</v>
      </c>
      <c r="AK1351" cm="1">
        <f t="array" ref="AK1351">IF(FALSE,"True," &amp; IF(_xlfn.XLOOKUP("Risky_Outbound",'Scoring_Config'!$A:$A,'Scoring_Config'!$D:$D,"Yes")="Yes",_xlfn.XLOOKUP("Risky_Outbound",'Scoring_Config'!$A:$A,'Scoring_Config'!$C:$C,25),0),"False,0")</f>
        <v>0</v>
      </c>
      <c r="AL1351" t="s">
        <v>6700</v>
      </c>
      <c r="AM1351" cm="1">
        <f t="array" ref="AM135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51" t="s">
        <v>6697</v>
      </c>
      <c r="AO1351" t="s">
        <v>6697</v>
      </c>
      <c r="AP1351" t="s">
        <v>6697</v>
      </c>
      <c r="AQ1351" cm="1">
        <f t="array" ref="AQ1351">IF(FALSE,"True," &amp; IF(_xlfn.XLOOKUP("Service_IsAny",'Scoring_Config'!$A:$A,'Scoring_Config'!$D:$D,"Yes")="Yes",_xlfn.XLOOKUP("Service_IsAny",'Scoring_Config'!$A:$A,'Scoring_Config'!$C:$C,0),0),"False,0")</f>
        <v>0</v>
      </c>
      <c r="AR1351">
        <v>0</v>
      </c>
      <c r="AS1351" cm="1">
        <f t="array" ref="AS1351">IF(FALSE,"True," &amp; IF(_xlfn.XLOOKUP("Service_RangeGt1000",'Scoring_Config'!$A:$A,'Scoring_Config'!$D:$D,"Yes")="Yes",_xlfn.XLOOKUP("Service_RangeGt1000",'Scoring_Config'!$A:$A,'Scoring_Config'!$C:$C,0),0),"False,0")</f>
        <v>0</v>
      </c>
      <c r="AT1351" cm="1">
        <f t="array" ref="AT1351">IF(FALSE,"True," &amp; IF(_xlfn.XLOOKUP("App_IsAny",'Scoring_Config'!$A:$A,'Scoring_Config'!$D:$D,"Yes")="Yes",_xlfn.XLOOKUP("App_IsAny",'Scoring_Config'!$A:$A,'Scoring_Config'!$C:$C,0),0),"False,0")</f>
        <v>0</v>
      </c>
      <c r="AU1351">
        <v>0</v>
      </c>
      <c r="AV1351" cm="1">
        <f t="array" ref="AV1351">IF(FALSE,"True," &amp; IF(_xlfn.XLOOKUP("App_RangeGt1000",'Scoring_Config'!$A:$A,'Scoring_Config'!$D:$D,"Yes")="Yes",_xlfn.XLOOKUP("App_RangeGt1000",'Scoring_Config'!$A:$A,'Scoring_Config'!$C:$C,0),0),"False,0")</f>
        <v>0</v>
      </c>
      <c r="AW1351" cm="1">
        <f t="array" ref="AW1351">IF(FALSE,"True," &amp; IF(_xlfn.XLOOKUP("Action_IsDenyOrDrop",'Scoring_Config'!$A:$A,'Scoring_Config'!$D:$D,"Yes")="Yes",_xlfn.XLOOKUP("Action_IsDenyOrDrop",'Scoring_Config'!$A:$A,'Scoring_Config'!$C:$C,0),0),"False,0")</f>
        <v>0</v>
      </c>
      <c r="AX1351" cm="1">
        <f t="array" ref="AX1351">IF(LEFT(AW1351,4)="True",0,(IF(LEFT(Y1351,4)="True",IF(_xlfn.XLOOKUP("Src_IsAny",'Scoring_Config'!$A:$A,'Scoring_Config'!$D:$D,"Yes")="Yes",_xlfn.XLOOKUP("Src_IsAny",'Scoring_Config'!$A:$A,'Scoring_Config'!$C:$C,10),0),0)+IF(LEFT(Z1351,4)="True",IF(_xlfn.XLOOKUP("Src_CIDR_Le_16",'Scoring_Config'!$A:$A,'Scoring_Config'!$D:$D,"Yes")="Yes",_xlfn.XLOOKUP("Src_CIDR_Le_16",'Scoring_Config'!$A:$A,'Scoring_Config'!$C:$C,10),0),0)+IF(LEFT(AA1351,4)="True",IF(_xlfn.XLOOKUP("Src_CIDR_17_22",'Scoring_Config'!$A:$A,'Scoring_Config'!$D:$D,"Yes")="Yes",_xlfn.XLOOKUP("Src_CIDR_17_22",'Scoring_Config'!$A:$A,'Scoring_Config'!$C:$C,5),0),0)+IF(LEFT(AB1351,4)="True",IF(_xlfn.XLOOKUP("Dst_IsAny",'Scoring_Config'!$A:$A,'Scoring_Config'!$D:$D,"Yes")="Yes",_xlfn.XLOOKUP("Dst_IsAny",'Scoring_Config'!$A:$A,'Scoring_Config'!$C:$C,10),0),0)+IF(LEFT(AC1351,4)="True",IF(_xlfn.XLOOKUP("Dst_CIDR_Le_16",'Scoring_Config'!$A:$A,'Scoring_Config'!$D:$D,"Yes")="Yes",_xlfn.XLOOKUP("Dst_CIDR_Le_16",'Scoring_Config'!$A:$A,'Scoring_Config'!$C:$C,10),0),0)+IF(LEFT(AD1351,4)="True",IF(_xlfn.XLOOKUP("Dst_CIDR_17_22",'Scoring_Config'!$A:$A,'Scoring_Config'!$D:$D,"Yes")="Yes",_xlfn.XLOOKUP("Dst_CIDR_17_22",'Scoring_Config'!$A:$A,'Scoring_Config'!$C:$C,5),0),0)+IF(LEFT(AE1351,4)="True",IF(_xlfn.XLOOKUP("SrcZone_IsAny",'Scoring_Config'!$A:$A,'Scoring_Config'!$D:$D,"Yes")="Yes",_xlfn.XLOOKUP("SrcZone_IsAny",'Scoring_Config'!$A:$A,'Scoring_Config'!$C:$C,10),0),0)+IF(LEFT(AF1351,4)="True",IF(_xlfn.XLOOKUP("DstZone_IsAny",'Scoring_Config'!$A:$A,'Scoring_Config'!$D:$D,"Yes")="Yes",_xlfn.XLOOKUP("DstZone_IsAny",'Scoring_Config'!$A:$A,'Scoring_Config'!$C:$C,10),0),0)+IF(LEFT(AG1351,4)="True",IF(_xlfn.XLOOKUP("Service_Any_OR_RangeGt1000",'Scoring_Config'!$A:$A,'Scoring_Config'!$D:$D,"Yes")="Yes",_xlfn.XLOOKUP("Service_Any_OR_RangeGt1000",'Scoring_Config'!$A:$A,'Scoring_Config'!$C:$C,10),0),0)+IF(LEFT(AH1351,4)="True",IF(_xlfn.XLOOKUP("App_Any_OR_RangeGt1000",'Scoring_Config'!$A:$A,'Scoring_Config'!$D:$D,"Yes")="Yes",_xlfn.XLOOKUP("App_Any_OR_RangeGt1000",'Scoring_Config'!$A:$A,'Scoring_Config'!$C:$C,10),0),0)+IF(LEFT(AI1351,4)="True",IF(_xlfn.XLOOKUP("Service_Insecure_Match",'Scoring_Config'!$A:$A,'Scoring_Config'!$D:$D,"Yes")="Yes",_xlfn.XLOOKUP("Service_Insecure_Match",'Scoring_Config'!$A:$A,'Scoring_Config'!$C:$C,5),0),0)+IF(LEFT(AJ1351,4)="True",IF(_xlfn.XLOOKUP("Risky_Inbound",'Scoring_Config'!$A:$A,'Scoring_Config'!$D:$D,"Yes")="Yes",_xlfn.XLOOKUP("Risky_Inbound",'Scoring_Config'!$A:$A,'Scoring_Config'!$C:$C,50),0),0)+IF(LEFT(AK1351,4)="True",IF(_xlfn.XLOOKUP("Risky_Outbound",'Scoring_Config'!$A:$A,'Scoring_Config'!$D:$D,"Yes")="Yes",_xlfn.XLOOKUP("Risky_Outbound",'Scoring_Config'!$A:$A,'Scoring_Config'!$C:$C,25),0),0)+IF(LEFT(AZ1351,4)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1351,FIND(",",AL1351)+1,100)),0)+IF(LEFT(AM1351,4)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1351,FIND(",",AN1351)+1,100)),0)+IF(_xlfn.XLOOKUP("Profile_Scoring",'Scoring_Config'!$A:$A,'Scoring_Config'!$D:$D,"Yes")="Yes",VALUE(MID(AO1351,FIND(",",AO1351)+1,100)),0)+IF(_xlfn.XLOOKUP("Options_Scoring",'Scoring_Config'!$A:$A,'Scoring_Config'!$D:$D,"Yes")="Yes",VALUE(MID(AP1351,FIND(",",AP1351)+1,100)),0)))</f>
        <v>0</v>
      </c>
      <c r="AZ1351" cm="1">
        <f t="array" ref="AZ1351">IF(FALSE,"True," &amp; IF(_xlfn.XLOOKUP("Migrate_Insecure",'Scoring_Config'!$A:$A,'Scoring_Config'!$D:$D,"Yes")="Yes",_xlfn.XLOOKUP("Migrate_Insecure",'Scoring_Config'!$A:$A,'Scoring_Config'!$C:$C,10),0),"False,0")</f>
        <v>0</v>
      </c>
    </row>
    <row r="1352" spans="1:52">
      <c r="A1352" t="s">
        <v>1979</v>
      </c>
      <c r="B1352" t="s">
        <v>3324</v>
      </c>
      <c r="C1352" t="s">
        <v>3542</v>
      </c>
      <c r="D1352" t="s">
        <v>3547</v>
      </c>
      <c r="E1352" t="s">
        <v>3563</v>
      </c>
      <c r="F1352" t="s">
        <v>4001</v>
      </c>
      <c r="G1352" t="s">
        <v>712</v>
      </c>
      <c r="H1352" t="s">
        <v>174</v>
      </c>
      <c r="I1352" t="s">
        <v>4288</v>
      </c>
      <c r="J1352" t="s">
        <v>1259</v>
      </c>
      <c r="K1352" t="s">
        <v>174</v>
      </c>
      <c r="L1352" t="s">
        <v>1598</v>
      </c>
      <c r="M1352" t="s">
        <v>1974</v>
      </c>
      <c r="N1352" t="s">
        <v>4315</v>
      </c>
      <c r="O1352" t="s">
        <v>4319</v>
      </c>
      <c r="P1352" t="s">
        <v>4321</v>
      </c>
      <c r="Q1352" t="s">
        <v>5266</v>
      </c>
      <c r="R1352" t="s">
        <v>5456</v>
      </c>
      <c r="S1352" t="s">
        <v>5553</v>
      </c>
      <c r="T1352" t="s">
        <v>5908</v>
      </c>
      <c r="U1352" t="s">
        <v>5955</v>
      </c>
      <c r="Y1352" cm="1">
        <f t="array" ref="Y1352">IF(FALSE,"True," &amp; IF(_xlfn.XLOOKUP("Src_IsAny",'Scoring_Config'!$A:$A,'Scoring_Config'!$D:$D,"Yes")="Yes",_xlfn.XLOOKUP("Src_IsAny",'Scoring_Config'!$A:$A,'Scoring_Config'!$C:$C,10),0),"False,0")</f>
        <v>0</v>
      </c>
      <c r="Z1352" cm="1">
        <f t="array" ref="Z1352">IF(FALSE,"True," &amp; IF(_xlfn.XLOOKUP("Src_CIDR_Le_16",'Scoring_Config'!$A:$A,'Scoring_Config'!$D:$D,"Yes")="Yes",_xlfn.XLOOKUP("Src_CIDR_Le_16",'Scoring_Config'!$A:$A,'Scoring_Config'!$C:$C,10),0),"False,0")</f>
        <v>0</v>
      </c>
      <c r="AA1352" cm="1">
        <f t="array" ref="AA1352">IF(FALSE,"True," &amp; IF(_xlfn.XLOOKUP("Src_CIDR_17_22",'Scoring_Config'!$A:$A,'Scoring_Config'!$D:$D,"Yes")="Yes",_xlfn.XLOOKUP("Src_CIDR_17_22",'Scoring_Config'!$A:$A,'Scoring_Config'!$C:$C,5),0),"False,0")</f>
        <v>0</v>
      </c>
      <c r="AB1352" cm="1">
        <f t="array" ref="AB1352">IF(FALSE,"True," &amp; IF(_xlfn.XLOOKUP("Dst_IsAny",'Scoring_Config'!$A:$A,'Scoring_Config'!$D:$D,"Yes")="Yes",_xlfn.XLOOKUP("Dst_IsAny",'Scoring_Config'!$A:$A,'Scoring_Config'!$C:$C,10),0),"False,0")</f>
        <v>0</v>
      </c>
      <c r="AC1352" cm="1">
        <f t="array" ref="AC1352">IF(TRUE,"True," &amp; IF(_xlfn.XLOOKUP("Dst_CIDR_Le_16",'Scoring_Config'!$A:$A,'Scoring_Config'!$D:$D,"Yes")="Yes",_xlfn.XLOOKUP("Dst_CIDR_Le_16",'Scoring_Config'!$A:$A,'Scoring_Config'!$C:$C,10),0),"False,0")</f>
        <v>0</v>
      </c>
      <c r="AD1352" cm="1">
        <f t="array" ref="AD1352">IF(FALSE,"True," &amp; IF(_xlfn.XLOOKUP("Dst_CIDR_17_22",'Scoring_Config'!$A:$A,'Scoring_Config'!$D:$D,"Yes")="Yes",_xlfn.XLOOKUP("Dst_CIDR_17_22",'Scoring_Config'!$A:$A,'Scoring_Config'!$C:$C,5),0),"False,0")</f>
        <v>0</v>
      </c>
      <c r="AE1352" cm="1">
        <f t="array" ref="AE1352">IF(FALSE,"True," &amp; IF(_xlfn.XLOOKUP("SrcZone_IsAny",'Scoring_Config'!$A:$A,'Scoring_Config'!$D:$D,"Yes")="Yes",_xlfn.XLOOKUP("SrcZone_IsAny",'Scoring_Config'!$A:$A,'Scoring_Config'!$C:$C,10),0),"False,0")</f>
        <v>0</v>
      </c>
      <c r="AF1352" cm="1">
        <f t="array" ref="AF1352">IF(FALSE,"True," &amp; IF(_xlfn.XLOOKUP("DstZone_IsAny",'Scoring_Config'!$A:$A,'Scoring_Config'!$D:$D,"Yes")="Yes",_xlfn.XLOOKUP("DstZone_IsAny",'Scoring_Config'!$A:$A,'Scoring_Config'!$C:$C,10),0),"False,0")</f>
        <v>0</v>
      </c>
      <c r="AG1352" cm="1">
        <f t="array" ref="AG135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52" cm="1">
        <f t="array" ref="AH1352">IF(TRUE,"True," &amp; IF(_xlfn.XLOOKUP("App_Any_OR_RangeGt1000",'Scoring_Config'!$A:$A,'Scoring_Config'!$D:$D,"Yes")="Yes",_xlfn.XLOOKUP("App_Any_OR_RangeGt1000",'Scoring_Config'!$A:$A,'Scoring_Config'!$C:$C,10),0),"False,0")</f>
        <v>0</v>
      </c>
      <c r="AI1352" cm="1">
        <f t="array" ref="AI1352">IF(FALSE,"True," &amp; IF(_xlfn.XLOOKUP("Service_Insecure_Match",'Scoring_Config'!$A:$A,'Scoring_Config'!$D:$D,"Yes")="Yes",_xlfn.XLOOKUP("Service_Insecure_Match",'Scoring_Config'!$A:$A,'Scoring_Config'!$C:$C,5),0),"False,0")</f>
        <v>0</v>
      </c>
      <c r="AJ1352" cm="1">
        <f t="array" ref="AJ1352">IF(FALSE,"True," &amp; IF(_xlfn.XLOOKUP("Risky_Inbound",'Scoring_Config'!$A:$A,'Scoring_Config'!$D:$D,"Yes")="Yes",_xlfn.XLOOKUP("Risky_Inbound",'Scoring_Config'!$A:$A,'Scoring_Config'!$C:$C,50),0),"False,0")</f>
        <v>0</v>
      </c>
      <c r="AK1352" cm="1">
        <f t="array" ref="AK1352">IF(FALSE,"True," &amp; IF(_xlfn.XLOOKUP("Risky_Outbound",'Scoring_Config'!$A:$A,'Scoring_Config'!$D:$D,"Yes")="Yes",_xlfn.XLOOKUP("Risky_Outbound",'Scoring_Config'!$A:$A,'Scoring_Config'!$C:$C,25),0),"False,0")</f>
        <v>0</v>
      </c>
      <c r="AL1352" t="s">
        <v>6700</v>
      </c>
      <c r="AM1352" cm="1">
        <f t="array" ref="AM135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52" t="s">
        <v>6697</v>
      </c>
      <c r="AO1352" t="s">
        <v>6697</v>
      </c>
      <c r="AP1352" t="s">
        <v>6697</v>
      </c>
      <c r="AQ1352" cm="1">
        <f t="array" ref="AQ1352">IF(FALSE,"True," &amp; IF(_xlfn.XLOOKUP("Service_IsAny",'Scoring_Config'!$A:$A,'Scoring_Config'!$D:$D,"Yes")="Yes",_xlfn.XLOOKUP("Service_IsAny",'Scoring_Config'!$A:$A,'Scoring_Config'!$C:$C,0),0),"False,0")</f>
        <v>0</v>
      </c>
      <c r="AR1352">
        <v>22</v>
      </c>
      <c r="AS1352" cm="1">
        <f t="array" ref="AS1352">IF(FALSE,"True," &amp; IF(_xlfn.XLOOKUP("Service_RangeGt1000",'Scoring_Config'!$A:$A,'Scoring_Config'!$D:$D,"Yes")="Yes",_xlfn.XLOOKUP("Service_RangeGt1000",'Scoring_Config'!$A:$A,'Scoring_Config'!$C:$C,0),0),"False,0")</f>
        <v>0</v>
      </c>
      <c r="AT1352" cm="1">
        <f t="array" ref="AT1352">IF(TRUE,"True," &amp; IF(_xlfn.XLOOKUP("App_IsAny",'Scoring_Config'!$A:$A,'Scoring_Config'!$D:$D,"Yes")="Yes",_xlfn.XLOOKUP("App_IsAny",'Scoring_Config'!$A:$A,'Scoring_Config'!$C:$C,0),0),"False,0")</f>
        <v>0</v>
      </c>
      <c r="AU1352">
        <v>65535</v>
      </c>
      <c r="AV1352" cm="1">
        <f t="array" ref="AV1352">IF(TRUE,"True," &amp; IF(_xlfn.XLOOKUP("App_RangeGt1000",'Scoring_Config'!$A:$A,'Scoring_Config'!$D:$D,"Yes")="Yes",_xlfn.XLOOKUP("App_RangeGt1000",'Scoring_Config'!$A:$A,'Scoring_Config'!$C:$C,0),0),"False,0")</f>
        <v>0</v>
      </c>
      <c r="AW1352" cm="1">
        <f t="array" ref="AW1352">IF(FALSE,"True," &amp; IF(_xlfn.XLOOKUP("Action_IsDenyOrDrop",'Scoring_Config'!$A:$A,'Scoring_Config'!$D:$D,"Yes")="Yes",_xlfn.XLOOKUP("Action_IsDenyOrDrop",'Scoring_Config'!$A:$A,'Scoring_Config'!$C:$C,0),0),"False,0")</f>
        <v>0</v>
      </c>
      <c r="AX1352" cm="1">
        <f t="array" ref="AX1352">IF(LEFT(AW1352,4)="True",0,(IF(LEFT(Y1352,4)="True",IF(_xlfn.XLOOKUP("Src_IsAny",'Scoring_Config'!$A:$A,'Scoring_Config'!$D:$D,"Yes")="Yes",_xlfn.XLOOKUP("Src_IsAny",'Scoring_Config'!$A:$A,'Scoring_Config'!$C:$C,10),0),0)+IF(LEFT(Z1352,4)="True",IF(_xlfn.XLOOKUP("Src_CIDR_Le_16",'Scoring_Config'!$A:$A,'Scoring_Config'!$D:$D,"Yes")="Yes",_xlfn.XLOOKUP("Src_CIDR_Le_16",'Scoring_Config'!$A:$A,'Scoring_Config'!$C:$C,10),0),0)+IF(LEFT(AA1352,4)="True",IF(_xlfn.XLOOKUP("Src_CIDR_17_22",'Scoring_Config'!$A:$A,'Scoring_Config'!$D:$D,"Yes")="Yes",_xlfn.XLOOKUP("Src_CIDR_17_22",'Scoring_Config'!$A:$A,'Scoring_Config'!$C:$C,5),0),0)+IF(LEFT(AB1352,4)="True",IF(_xlfn.XLOOKUP("Dst_IsAny",'Scoring_Config'!$A:$A,'Scoring_Config'!$D:$D,"Yes")="Yes",_xlfn.XLOOKUP("Dst_IsAny",'Scoring_Config'!$A:$A,'Scoring_Config'!$C:$C,10),0),0)+IF(LEFT(AC1352,4)="True",IF(_xlfn.XLOOKUP("Dst_CIDR_Le_16",'Scoring_Config'!$A:$A,'Scoring_Config'!$D:$D,"Yes")="Yes",_xlfn.XLOOKUP("Dst_CIDR_Le_16",'Scoring_Config'!$A:$A,'Scoring_Config'!$C:$C,10),0),0)+IF(LEFT(AD1352,4)="True",IF(_xlfn.XLOOKUP("Dst_CIDR_17_22",'Scoring_Config'!$A:$A,'Scoring_Config'!$D:$D,"Yes")="Yes",_xlfn.XLOOKUP("Dst_CIDR_17_22",'Scoring_Config'!$A:$A,'Scoring_Config'!$C:$C,5),0),0)+IF(LEFT(AE1352,4)="True",IF(_xlfn.XLOOKUP("SrcZone_IsAny",'Scoring_Config'!$A:$A,'Scoring_Config'!$D:$D,"Yes")="Yes",_xlfn.XLOOKUP("SrcZone_IsAny",'Scoring_Config'!$A:$A,'Scoring_Config'!$C:$C,10),0),0)+IF(LEFT(AF1352,4)="True",IF(_xlfn.XLOOKUP("DstZone_IsAny",'Scoring_Config'!$A:$A,'Scoring_Config'!$D:$D,"Yes")="Yes",_xlfn.XLOOKUP("DstZone_IsAny",'Scoring_Config'!$A:$A,'Scoring_Config'!$C:$C,10),0),0)+IF(LEFT(AG1352,4)="True",IF(_xlfn.XLOOKUP("Service_Any_OR_RangeGt1000",'Scoring_Config'!$A:$A,'Scoring_Config'!$D:$D,"Yes")="Yes",_xlfn.XLOOKUP("Service_Any_OR_RangeGt1000",'Scoring_Config'!$A:$A,'Scoring_Config'!$C:$C,10),0),0)+IF(LEFT(AH1352,4)="True",IF(_xlfn.XLOOKUP("App_Any_OR_RangeGt1000",'Scoring_Config'!$A:$A,'Scoring_Config'!$D:$D,"Yes")="Yes",_xlfn.XLOOKUP("App_Any_OR_RangeGt1000",'Scoring_Config'!$A:$A,'Scoring_Config'!$C:$C,10),0),0)+IF(LEFT(AI1352,4)="True",IF(_xlfn.XLOOKUP("Service_Insecure_Match",'Scoring_Config'!$A:$A,'Scoring_Config'!$D:$D,"Yes")="Yes",_xlfn.XLOOKUP("Service_Insecure_Match",'Scoring_Config'!$A:$A,'Scoring_Config'!$C:$C,5),0),0)+IF(LEFT(AJ1352,4)="True",IF(_xlfn.XLOOKUP("Risky_Inbound",'Scoring_Config'!$A:$A,'Scoring_Config'!$D:$D,"Yes")="Yes",_xlfn.XLOOKUP("Risky_Inbound",'Scoring_Config'!$A:$A,'Scoring_Config'!$C:$C,50),0),0)+IF(LEFT(AK1352,4)="True",IF(_xlfn.XLOOKUP("Risky_Outbound",'Scoring_Config'!$A:$A,'Scoring_Config'!$D:$D,"Yes")="Yes",_xlfn.XLOOKUP("Risky_Outbound",'Scoring_Config'!$A:$A,'Scoring_Config'!$C:$C,25),0),0)+IF(LEFT(AZ1352,4)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1352,FIND(",",AL1352)+1,100)),0)+IF(LEFT(AM1352,4)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1352,FIND(",",AN1352)+1,100)),0)+IF(_xlfn.XLOOKUP("Profile_Scoring",'Scoring_Config'!$A:$A,'Scoring_Config'!$D:$D,"Yes")="Yes",VALUE(MID(AO1352,FIND(",",AO1352)+1,100)),0)+IF(_xlfn.XLOOKUP("Options_Scoring",'Scoring_Config'!$A:$A,'Scoring_Config'!$D:$D,"Yes")="Yes",VALUE(MID(AP1352,FIND(",",AP1352)+1,100)),0)))</f>
        <v>0</v>
      </c>
      <c r="AZ1352" cm="1">
        <f t="array" ref="AZ1352">IF(FALSE,"True," &amp; IF(_xlfn.XLOOKUP("Migrate_Insecure",'Scoring_Config'!$A:$A,'Scoring_Config'!$D:$D,"Yes")="Yes",_xlfn.XLOOKUP("Migrate_Insecure",'Scoring_Config'!$A:$A,'Scoring_Config'!$C:$C,10),0),"False,0")</f>
        <v>0</v>
      </c>
    </row>
    <row r="1353" spans="1:52">
      <c r="A1353" t="s">
        <v>1979</v>
      </c>
      <c r="B1353" t="s">
        <v>3325</v>
      </c>
      <c r="C1353" t="s">
        <v>3542</v>
      </c>
      <c r="D1353" t="s">
        <v>3545</v>
      </c>
      <c r="E1353" t="s">
        <v>3563</v>
      </c>
      <c r="F1353" t="s">
        <v>3971</v>
      </c>
      <c r="G1353" t="s">
        <v>93</v>
      </c>
      <c r="H1353" t="s">
        <v>174</v>
      </c>
      <c r="I1353" t="s">
        <v>4289</v>
      </c>
      <c r="J1353" t="s">
        <v>811</v>
      </c>
      <c r="K1353" t="s">
        <v>1678</v>
      </c>
      <c r="L1353" t="s">
        <v>1327</v>
      </c>
      <c r="M1353" t="s">
        <v>1974</v>
      </c>
      <c r="N1353" t="s">
        <v>4315</v>
      </c>
      <c r="O1353" t="s">
        <v>4319</v>
      </c>
      <c r="P1353" t="s">
        <v>4321</v>
      </c>
      <c r="Q1353" t="s">
        <v>5267</v>
      </c>
      <c r="R1353" t="s">
        <v>5439</v>
      </c>
      <c r="S1353" t="s">
        <v>4324</v>
      </c>
      <c r="T1353" t="s">
        <v>5909</v>
      </c>
      <c r="U1353" t="s">
        <v>6608</v>
      </c>
      <c r="Y1353" cm="1">
        <f t="array" ref="Y1353">IF(FALSE,"True," &amp; IF(_xlfn.XLOOKUP("Src_IsAny",'Scoring_Config'!$A:$A,'Scoring_Config'!$D:$D,"Yes")="Yes",_xlfn.XLOOKUP("Src_IsAny",'Scoring_Config'!$A:$A,'Scoring_Config'!$C:$C,10),0),"False,0")</f>
        <v>0</v>
      </c>
      <c r="Z1353" cm="1">
        <f t="array" ref="Z1353">IF(FALSE,"True," &amp; IF(_xlfn.XLOOKUP("Src_CIDR_Le_16",'Scoring_Config'!$A:$A,'Scoring_Config'!$D:$D,"Yes")="Yes",_xlfn.XLOOKUP("Src_CIDR_Le_16",'Scoring_Config'!$A:$A,'Scoring_Config'!$C:$C,10),0),"False,0")</f>
        <v>0</v>
      </c>
      <c r="AA1353" cm="1">
        <f t="array" ref="AA1353">IF(FALSE,"True," &amp; IF(_xlfn.XLOOKUP("Src_CIDR_17_22",'Scoring_Config'!$A:$A,'Scoring_Config'!$D:$D,"Yes")="Yes",_xlfn.XLOOKUP("Src_CIDR_17_22",'Scoring_Config'!$A:$A,'Scoring_Config'!$C:$C,5),0),"False,0")</f>
        <v>0</v>
      </c>
      <c r="AB1353" cm="1">
        <f t="array" ref="AB1353">IF(FALSE,"True," &amp; IF(_xlfn.XLOOKUP("Dst_IsAny",'Scoring_Config'!$A:$A,'Scoring_Config'!$D:$D,"Yes")="Yes",_xlfn.XLOOKUP("Dst_IsAny",'Scoring_Config'!$A:$A,'Scoring_Config'!$C:$C,10),0),"False,0")</f>
        <v>0</v>
      </c>
      <c r="AC1353" cm="1">
        <f t="array" ref="AC1353">IF(FALSE,"True," &amp; IF(_xlfn.XLOOKUP("Dst_CIDR_Le_16",'Scoring_Config'!$A:$A,'Scoring_Config'!$D:$D,"Yes")="Yes",_xlfn.XLOOKUP("Dst_CIDR_Le_16",'Scoring_Config'!$A:$A,'Scoring_Config'!$C:$C,10),0),"False,0")</f>
        <v>0</v>
      </c>
      <c r="AD1353" cm="1">
        <f t="array" ref="AD1353">IF(FALSE,"True," &amp; IF(_xlfn.XLOOKUP("Dst_CIDR_17_22",'Scoring_Config'!$A:$A,'Scoring_Config'!$D:$D,"Yes")="Yes",_xlfn.XLOOKUP("Dst_CIDR_17_22",'Scoring_Config'!$A:$A,'Scoring_Config'!$C:$C,5),0),"False,0")</f>
        <v>0</v>
      </c>
      <c r="AE1353" cm="1">
        <f t="array" ref="AE1353">IF(FALSE,"True," &amp; IF(_xlfn.XLOOKUP("SrcZone_IsAny",'Scoring_Config'!$A:$A,'Scoring_Config'!$D:$D,"Yes")="Yes",_xlfn.XLOOKUP("SrcZone_IsAny",'Scoring_Config'!$A:$A,'Scoring_Config'!$C:$C,10),0),"False,0")</f>
        <v>0</v>
      </c>
      <c r="AF1353" cm="1">
        <f t="array" ref="AF1353">IF(FALSE,"True," &amp; IF(_xlfn.XLOOKUP("DstZone_IsAny",'Scoring_Config'!$A:$A,'Scoring_Config'!$D:$D,"Yes")="Yes",_xlfn.XLOOKUP("DstZone_IsAny",'Scoring_Config'!$A:$A,'Scoring_Config'!$C:$C,10),0),"False,0")</f>
        <v>0</v>
      </c>
      <c r="AG1353" cm="1">
        <f t="array" ref="AG135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53" cm="1">
        <f t="array" ref="AH1353">IF(FALSE,"True," &amp; IF(_xlfn.XLOOKUP("App_Any_OR_RangeGt1000",'Scoring_Config'!$A:$A,'Scoring_Config'!$D:$D,"Yes")="Yes",_xlfn.XLOOKUP("App_Any_OR_RangeGt1000",'Scoring_Config'!$A:$A,'Scoring_Config'!$C:$C,10),0),"False,0")</f>
        <v>0</v>
      </c>
      <c r="AI1353" cm="1">
        <f t="array" ref="AI1353">IF(FALSE,"True," &amp; IF(_xlfn.XLOOKUP("Service_Insecure_Match",'Scoring_Config'!$A:$A,'Scoring_Config'!$D:$D,"Yes")="Yes",_xlfn.XLOOKUP("Service_Insecure_Match",'Scoring_Config'!$A:$A,'Scoring_Config'!$C:$C,5),0),"False,0")</f>
        <v>0</v>
      </c>
      <c r="AJ1353" cm="1">
        <f t="array" ref="AJ1353">IF(FALSE,"True," &amp; IF(_xlfn.XLOOKUP("Risky_Inbound",'Scoring_Config'!$A:$A,'Scoring_Config'!$D:$D,"Yes")="Yes",_xlfn.XLOOKUP("Risky_Inbound",'Scoring_Config'!$A:$A,'Scoring_Config'!$C:$C,50),0),"False,0")</f>
        <v>0</v>
      </c>
      <c r="AK1353" cm="1">
        <f t="array" ref="AK1353">IF(FALSE,"True," &amp; IF(_xlfn.XLOOKUP("Risky_Outbound",'Scoring_Config'!$A:$A,'Scoring_Config'!$D:$D,"Yes")="Yes",_xlfn.XLOOKUP("Risky_Outbound",'Scoring_Config'!$A:$A,'Scoring_Config'!$C:$C,25),0),"False,0")</f>
        <v>0</v>
      </c>
      <c r="AL1353" t="s">
        <v>6700</v>
      </c>
      <c r="AM1353" cm="1">
        <f t="array" ref="AM135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53" t="s">
        <v>6697</v>
      </c>
      <c r="AO1353" t="s">
        <v>6697</v>
      </c>
      <c r="AP1353" t="s">
        <v>6697</v>
      </c>
      <c r="AQ1353" cm="1">
        <f t="array" ref="AQ1353">IF(FALSE,"True," &amp; IF(_xlfn.XLOOKUP("Service_IsAny",'Scoring_Config'!$A:$A,'Scoring_Config'!$D:$D,"Yes")="Yes",_xlfn.XLOOKUP("Service_IsAny",'Scoring_Config'!$A:$A,'Scoring_Config'!$C:$C,0),0),"False,0")</f>
        <v>0</v>
      </c>
      <c r="AR1353">
        <v>0</v>
      </c>
      <c r="AS1353" cm="1">
        <f t="array" ref="AS1353">IF(FALSE,"True," &amp; IF(_xlfn.XLOOKUP("Service_RangeGt1000",'Scoring_Config'!$A:$A,'Scoring_Config'!$D:$D,"Yes")="Yes",_xlfn.XLOOKUP("Service_RangeGt1000",'Scoring_Config'!$A:$A,'Scoring_Config'!$C:$C,0),0),"False,0")</f>
        <v>0</v>
      </c>
      <c r="AT1353" cm="1">
        <f t="array" ref="AT1353">IF(FALSE,"True," &amp; IF(_xlfn.XLOOKUP("App_IsAny",'Scoring_Config'!$A:$A,'Scoring_Config'!$D:$D,"Yes")="Yes",_xlfn.XLOOKUP("App_IsAny",'Scoring_Config'!$A:$A,'Scoring_Config'!$C:$C,0),0),"False,0")</f>
        <v>0</v>
      </c>
      <c r="AU1353">
        <v>0</v>
      </c>
      <c r="AV1353" cm="1">
        <f t="array" ref="AV1353">IF(FALSE,"True," &amp; IF(_xlfn.XLOOKUP("App_RangeGt1000",'Scoring_Config'!$A:$A,'Scoring_Config'!$D:$D,"Yes")="Yes",_xlfn.XLOOKUP("App_RangeGt1000",'Scoring_Config'!$A:$A,'Scoring_Config'!$C:$C,0),0),"False,0")</f>
        <v>0</v>
      </c>
      <c r="AW1353" cm="1">
        <f t="array" ref="AW1353">IF(FALSE,"True," &amp; IF(_xlfn.XLOOKUP("Action_IsDenyOrDrop",'Scoring_Config'!$A:$A,'Scoring_Config'!$D:$D,"Yes")="Yes",_xlfn.XLOOKUP("Action_IsDenyOrDrop",'Scoring_Config'!$A:$A,'Scoring_Config'!$C:$C,0),0),"False,0")</f>
        <v>0</v>
      </c>
      <c r="AX1353" cm="1">
        <f t="array" ref="AX1353">IF(LEFT(AW1353,4)="True",0,(IF(LEFT(Y1353,4)="True",IF(_xlfn.XLOOKUP("Src_IsAny",'Scoring_Config'!$A:$A,'Scoring_Config'!$D:$D,"Yes")="Yes",_xlfn.XLOOKUP("Src_IsAny",'Scoring_Config'!$A:$A,'Scoring_Config'!$C:$C,10),0),0)+IF(LEFT(Z1353,4)="True",IF(_xlfn.XLOOKUP("Src_CIDR_Le_16",'Scoring_Config'!$A:$A,'Scoring_Config'!$D:$D,"Yes")="Yes",_xlfn.XLOOKUP("Src_CIDR_Le_16",'Scoring_Config'!$A:$A,'Scoring_Config'!$C:$C,10),0),0)+IF(LEFT(AA1353,4)="True",IF(_xlfn.XLOOKUP("Src_CIDR_17_22",'Scoring_Config'!$A:$A,'Scoring_Config'!$D:$D,"Yes")="Yes",_xlfn.XLOOKUP("Src_CIDR_17_22",'Scoring_Config'!$A:$A,'Scoring_Config'!$C:$C,5),0),0)+IF(LEFT(AB1353,4)="True",IF(_xlfn.XLOOKUP("Dst_IsAny",'Scoring_Config'!$A:$A,'Scoring_Config'!$D:$D,"Yes")="Yes",_xlfn.XLOOKUP("Dst_IsAny",'Scoring_Config'!$A:$A,'Scoring_Config'!$C:$C,10),0),0)+IF(LEFT(AC1353,4)="True",IF(_xlfn.XLOOKUP("Dst_CIDR_Le_16",'Scoring_Config'!$A:$A,'Scoring_Config'!$D:$D,"Yes")="Yes",_xlfn.XLOOKUP("Dst_CIDR_Le_16",'Scoring_Config'!$A:$A,'Scoring_Config'!$C:$C,10),0),0)+IF(LEFT(AD1353,4)="True",IF(_xlfn.XLOOKUP("Dst_CIDR_17_22",'Scoring_Config'!$A:$A,'Scoring_Config'!$D:$D,"Yes")="Yes",_xlfn.XLOOKUP("Dst_CIDR_17_22",'Scoring_Config'!$A:$A,'Scoring_Config'!$C:$C,5),0),0)+IF(LEFT(AE1353,4)="True",IF(_xlfn.XLOOKUP("SrcZone_IsAny",'Scoring_Config'!$A:$A,'Scoring_Config'!$D:$D,"Yes")="Yes",_xlfn.XLOOKUP("SrcZone_IsAny",'Scoring_Config'!$A:$A,'Scoring_Config'!$C:$C,10),0),0)+IF(LEFT(AF1353,4)="True",IF(_xlfn.XLOOKUP("DstZone_IsAny",'Scoring_Config'!$A:$A,'Scoring_Config'!$D:$D,"Yes")="Yes",_xlfn.XLOOKUP("DstZone_IsAny",'Scoring_Config'!$A:$A,'Scoring_Config'!$C:$C,10),0),0)+IF(LEFT(AG1353,4)="True",IF(_xlfn.XLOOKUP("Service_Any_OR_RangeGt1000",'Scoring_Config'!$A:$A,'Scoring_Config'!$D:$D,"Yes")="Yes",_xlfn.XLOOKUP("Service_Any_OR_RangeGt1000",'Scoring_Config'!$A:$A,'Scoring_Config'!$C:$C,10),0),0)+IF(LEFT(AH1353,4)="True",IF(_xlfn.XLOOKUP("App_Any_OR_RangeGt1000",'Scoring_Config'!$A:$A,'Scoring_Config'!$D:$D,"Yes")="Yes",_xlfn.XLOOKUP("App_Any_OR_RangeGt1000",'Scoring_Config'!$A:$A,'Scoring_Config'!$C:$C,10),0),0)+IF(LEFT(AI1353,4)="True",IF(_xlfn.XLOOKUP("Service_Insecure_Match",'Scoring_Config'!$A:$A,'Scoring_Config'!$D:$D,"Yes")="Yes",_xlfn.XLOOKUP("Service_Insecure_Match",'Scoring_Config'!$A:$A,'Scoring_Config'!$C:$C,5),0),0)+IF(LEFT(AJ1353,4)="True",IF(_xlfn.XLOOKUP("Risky_Inbound",'Scoring_Config'!$A:$A,'Scoring_Config'!$D:$D,"Yes")="Yes",_xlfn.XLOOKUP("Risky_Inbound",'Scoring_Config'!$A:$A,'Scoring_Config'!$C:$C,50),0),0)+IF(LEFT(AK1353,4)="True",IF(_xlfn.XLOOKUP("Risky_Outbound",'Scoring_Config'!$A:$A,'Scoring_Config'!$D:$D,"Yes")="Yes",_xlfn.XLOOKUP("Risky_Outbound",'Scoring_Config'!$A:$A,'Scoring_Config'!$C:$C,25),0),0)+IF(LEFT(AZ1353,4)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1353,FIND(",",AL1353)+1,100)),0)+IF(LEFT(AM1353,4)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1353,FIND(",",AN1353)+1,100)),0)+IF(_xlfn.XLOOKUP("Profile_Scoring",'Scoring_Config'!$A:$A,'Scoring_Config'!$D:$D,"Yes")="Yes",VALUE(MID(AO1353,FIND(",",AO1353)+1,100)),0)+IF(_xlfn.XLOOKUP("Options_Scoring",'Scoring_Config'!$A:$A,'Scoring_Config'!$D:$D,"Yes")="Yes",VALUE(MID(AP1353,FIND(",",AP1353)+1,100)),0)))</f>
        <v>0</v>
      </c>
      <c r="AZ1353" cm="1">
        <f t="array" ref="AZ1353">IF(FALSE,"True," &amp; IF(_xlfn.XLOOKUP("Migrate_Insecure",'Scoring_Config'!$A:$A,'Scoring_Config'!$D:$D,"Yes")="Yes",_xlfn.XLOOKUP("Migrate_Insecure",'Scoring_Config'!$A:$A,'Scoring_Config'!$C:$C,10),0),"False,0")</f>
        <v>0</v>
      </c>
    </row>
    <row r="1354" spans="1:52">
      <c r="A1354" t="s">
        <v>1979</v>
      </c>
      <c r="B1354" t="s">
        <v>3326</v>
      </c>
      <c r="C1354" t="s">
        <v>3542</v>
      </c>
      <c r="D1354" t="s">
        <v>3545</v>
      </c>
      <c r="E1354" t="s">
        <v>3563</v>
      </c>
      <c r="F1354" t="s">
        <v>3971</v>
      </c>
      <c r="G1354" t="s">
        <v>93</v>
      </c>
      <c r="H1354" t="s">
        <v>174</v>
      </c>
      <c r="I1354" t="s">
        <v>4290</v>
      </c>
      <c r="J1354" t="s">
        <v>712</v>
      </c>
      <c r="K1354" t="s">
        <v>1678</v>
      </c>
      <c r="L1354" t="s">
        <v>1327</v>
      </c>
      <c r="M1354" t="s">
        <v>1974</v>
      </c>
      <c r="N1354" t="s">
        <v>4315</v>
      </c>
      <c r="O1354" t="s">
        <v>4319</v>
      </c>
      <c r="P1354" t="s">
        <v>4321</v>
      </c>
      <c r="Q1354" t="s">
        <v>5268</v>
      </c>
      <c r="R1354" t="s">
        <v>5439</v>
      </c>
      <c r="S1354" t="s">
        <v>4324</v>
      </c>
      <c r="T1354" t="s">
        <v>5817</v>
      </c>
      <c r="U1354" t="s">
        <v>6609</v>
      </c>
      <c r="Y1354" cm="1">
        <f t="array" ref="Y1354">IF(FALSE,"True," &amp; IF(_xlfn.XLOOKUP("Src_IsAny",'Scoring_Config'!$A:$A,'Scoring_Config'!$D:$D,"Yes")="Yes",_xlfn.XLOOKUP("Src_IsAny",'Scoring_Config'!$A:$A,'Scoring_Config'!$C:$C,10),0),"False,0")</f>
        <v>0</v>
      </c>
      <c r="Z1354" cm="1">
        <f t="array" ref="Z1354">IF(FALSE,"True," &amp; IF(_xlfn.XLOOKUP("Src_CIDR_Le_16",'Scoring_Config'!$A:$A,'Scoring_Config'!$D:$D,"Yes")="Yes",_xlfn.XLOOKUP("Src_CIDR_Le_16",'Scoring_Config'!$A:$A,'Scoring_Config'!$C:$C,10),0),"False,0")</f>
        <v>0</v>
      </c>
      <c r="AA1354" cm="1">
        <f t="array" ref="AA1354">IF(FALSE,"True," &amp; IF(_xlfn.XLOOKUP("Src_CIDR_17_22",'Scoring_Config'!$A:$A,'Scoring_Config'!$D:$D,"Yes")="Yes",_xlfn.XLOOKUP("Src_CIDR_17_22",'Scoring_Config'!$A:$A,'Scoring_Config'!$C:$C,5),0),"False,0")</f>
        <v>0</v>
      </c>
      <c r="AB1354" cm="1">
        <f t="array" ref="AB1354">IF(FALSE,"True," &amp; IF(_xlfn.XLOOKUP("Dst_IsAny",'Scoring_Config'!$A:$A,'Scoring_Config'!$D:$D,"Yes")="Yes",_xlfn.XLOOKUP("Dst_IsAny",'Scoring_Config'!$A:$A,'Scoring_Config'!$C:$C,10),0),"False,0")</f>
        <v>0</v>
      </c>
      <c r="AC1354" cm="1">
        <f t="array" ref="AC1354">IF(FALSE,"True," &amp; IF(_xlfn.XLOOKUP("Dst_CIDR_Le_16",'Scoring_Config'!$A:$A,'Scoring_Config'!$D:$D,"Yes")="Yes",_xlfn.XLOOKUP("Dst_CIDR_Le_16",'Scoring_Config'!$A:$A,'Scoring_Config'!$C:$C,10),0),"False,0")</f>
        <v>0</v>
      </c>
      <c r="AD1354" cm="1">
        <f t="array" ref="AD1354">IF(FALSE,"True," &amp; IF(_xlfn.XLOOKUP("Dst_CIDR_17_22",'Scoring_Config'!$A:$A,'Scoring_Config'!$D:$D,"Yes")="Yes",_xlfn.XLOOKUP("Dst_CIDR_17_22",'Scoring_Config'!$A:$A,'Scoring_Config'!$C:$C,5),0),"False,0")</f>
        <v>0</v>
      </c>
      <c r="AE1354" cm="1">
        <f t="array" ref="AE1354">IF(FALSE,"True," &amp; IF(_xlfn.XLOOKUP("SrcZone_IsAny",'Scoring_Config'!$A:$A,'Scoring_Config'!$D:$D,"Yes")="Yes",_xlfn.XLOOKUP("SrcZone_IsAny",'Scoring_Config'!$A:$A,'Scoring_Config'!$C:$C,10),0),"False,0")</f>
        <v>0</v>
      </c>
      <c r="AF1354" cm="1">
        <f t="array" ref="AF1354">IF(FALSE,"True," &amp; IF(_xlfn.XLOOKUP("DstZone_IsAny",'Scoring_Config'!$A:$A,'Scoring_Config'!$D:$D,"Yes")="Yes",_xlfn.XLOOKUP("DstZone_IsAny",'Scoring_Config'!$A:$A,'Scoring_Config'!$C:$C,10),0),"False,0")</f>
        <v>0</v>
      </c>
      <c r="AG1354" cm="1">
        <f t="array" ref="AG135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54" cm="1">
        <f t="array" ref="AH1354">IF(FALSE,"True," &amp; IF(_xlfn.XLOOKUP("App_Any_OR_RangeGt1000",'Scoring_Config'!$A:$A,'Scoring_Config'!$D:$D,"Yes")="Yes",_xlfn.XLOOKUP("App_Any_OR_RangeGt1000",'Scoring_Config'!$A:$A,'Scoring_Config'!$C:$C,10),0),"False,0")</f>
        <v>0</v>
      </c>
      <c r="AI1354" cm="1">
        <f t="array" ref="AI1354">IF(FALSE,"True," &amp; IF(_xlfn.XLOOKUP("Service_Insecure_Match",'Scoring_Config'!$A:$A,'Scoring_Config'!$D:$D,"Yes")="Yes",_xlfn.XLOOKUP("Service_Insecure_Match",'Scoring_Config'!$A:$A,'Scoring_Config'!$C:$C,5),0),"False,0")</f>
        <v>0</v>
      </c>
      <c r="AJ1354" cm="1">
        <f t="array" ref="AJ1354">IF(FALSE,"True," &amp; IF(_xlfn.XLOOKUP("Risky_Inbound",'Scoring_Config'!$A:$A,'Scoring_Config'!$D:$D,"Yes")="Yes",_xlfn.XLOOKUP("Risky_Inbound",'Scoring_Config'!$A:$A,'Scoring_Config'!$C:$C,50),0),"False,0")</f>
        <v>0</v>
      </c>
      <c r="AK1354" cm="1">
        <f t="array" ref="AK1354">IF(FALSE,"True," &amp; IF(_xlfn.XLOOKUP("Risky_Outbound",'Scoring_Config'!$A:$A,'Scoring_Config'!$D:$D,"Yes")="Yes",_xlfn.XLOOKUP("Risky_Outbound",'Scoring_Config'!$A:$A,'Scoring_Config'!$C:$C,25),0),"False,0")</f>
        <v>0</v>
      </c>
      <c r="AL1354" t="s">
        <v>6700</v>
      </c>
      <c r="AM1354" cm="1">
        <f t="array" ref="AM135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54" t="s">
        <v>6697</v>
      </c>
      <c r="AO1354" t="s">
        <v>6697</v>
      </c>
      <c r="AP1354" t="s">
        <v>6697</v>
      </c>
      <c r="AQ1354" cm="1">
        <f t="array" ref="AQ1354">IF(FALSE,"True," &amp; IF(_xlfn.XLOOKUP("Service_IsAny",'Scoring_Config'!$A:$A,'Scoring_Config'!$D:$D,"Yes")="Yes",_xlfn.XLOOKUP("Service_IsAny",'Scoring_Config'!$A:$A,'Scoring_Config'!$C:$C,0),0),"False,0")</f>
        <v>0</v>
      </c>
      <c r="AR1354">
        <v>0</v>
      </c>
      <c r="AS1354" cm="1">
        <f t="array" ref="AS1354">IF(FALSE,"True," &amp; IF(_xlfn.XLOOKUP("Service_RangeGt1000",'Scoring_Config'!$A:$A,'Scoring_Config'!$D:$D,"Yes")="Yes",_xlfn.XLOOKUP("Service_RangeGt1000",'Scoring_Config'!$A:$A,'Scoring_Config'!$C:$C,0),0),"False,0")</f>
        <v>0</v>
      </c>
      <c r="AT1354" cm="1">
        <f t="array" ref="AT1354">IF(FALSE,"True," &amp; IF(_xlfn.XLOOKUP("App_IsAny",'Scoring_Config'!$A:$A,'Scoring_Config'!$D:$D,"Yes")="Yes",_xlfn.XLOOKUP("App_IsAny",'Scoring_Config'!$A:$A,'Scoring_Config'!$C:$C,0),0),"False,0")</f>
        <v>0</v>
      </c>
      <c r="AU1354">
        <v>0</v>
      </c>
      <c r="AV1354" cm="1">
        <f t="array" ref="AV1354">IF(FALSE,"True," &amp; IF(_xlfn.XLOOKUP("App_RangeGt1000",'Scoring_Config'!$A:$A,'Scoring_Config'!$D:$D,"Yes")="Yes",_xlfn.XLOOKUP("App_RangeGt1000",'Scoring_Config'!$A:$A,'Scoring_Config'!$C:$C,0),0),"False,0")</f>
        <v>0</v>
      </c>
      <c r="AW1354" cm="1">
        <f t="array" ref="AW1354">IF(FALSE,"True," &amp; IF(_xlfn.XLOOKUP("Action_IsDenyOrDrop",'Scoring_Config'!$A:$A,'Scoring_Config'!$D:$D,"Yes")="Yes",_xlfn.XLOOKUP("Action_IsDenyOrDrop",'Scoring_Config'!$A:$A,'Scoring_Config'!$C:$C,0),0),"False,0")</f>
        <v>0</v>
      </c>
      <c r="AX1354" cm="1">
        <f t="array" ref="AX1354">IF(LEFT(AW1354,4)="True",0,(IF(LEFT(Y1354,4)="True",IF(_xlfn.XLOOKUP("Src_IsAny",'Scoring_Config'!$A:$A,'Scoring_Config'!$D:$D,"Yes")="Yes",_xlfn.XLOOKUP("Src_IsAny",'Scoring_Config'!$A:$A,'Scoring_Config'!$C:$C,10),0),0)+IF(LEFT(Z1354,4)="True",IF(_xlfn.XLOOKUP("Src_CIDR_Le_16",'Scoring_Config'!$A:$A,'Scoring_Config'!$D:$D,"Yes")="Yes",_xlfn.XLOOKUP("Src_CIDR_Le_16",'Scoring_Config'!$A:$A,'Scoring_Config'!$C:$C,10),0),0)+IF(LEFT(AA1354,4)="True",IF(_xlfn.XLOOKUP("Src_CIDR_17_22",'Scoring_Config'!$A:$A,'Scoring_Config'!$D:$D,"Yes")="Yes",_xlfn.XLOOKUP("Src_CIDR_17_22",'Scoring_Config'!$A:$A,'Scoring_Config'!$C:$C,5),0),0)+IF(LEFT(AB1354,4)="True",IF(_xlfn.XLOOKUP("Dst_IsAny",'Scoring_Config'!$A:$A,'Scoring_Config'!$D:$D,"Yes")="Yes",_xlfn.XLOOKUP("Dst_IsAny",'Scoring_Config'!$A:$A,'Scoring_Config'!$C:$C,10),0),0)+IF(LEFT(AC1354,4)="True",IF(_xlfn.XLOOKUP("Dst_CIDR_Le_16",'Scoring_Config'!$A:$A,'Scoring_Config'!$D:$D,"Yes")="Yes",_xlfn.XLOOKUP("Dst_CIDR_Le_16",'Scoring_Config'!$A:$A,'Scoring_Config'!$C:$C,10),0),0)+IF(LEFT(AD1354,4)="True",IF(_xlfn.XLOOKUP("Dst_CIDR_17_22",'Scoring_Config'!$A:$A,'Scoring_Config'!$D:$D,"Yes")="Yes",_xlfn.XLOOKUP("Dst_CIDR_17_22",'Scoring_Config'!$A:$A,'Scoring_Config'!$C:$C,5),0),0)+IF(LEFT(AE1354,4)="True",IF(_xlfn.XLOOKUP("SrcZone_IsAny",'Scoring_Config'!$A:$A,'Scoring_Config'!$D:$D,"Yes")="Yes",_xlfn.XLOOKUP("SrcZone_IsAny",'Scoring_Config'!$A:$A,'Scoring_Config'!$C:$C,10),0),0)+IF(LEFT(AF1354,4)="True",IF(_xlfn.XLOOKUP("DstZone_IsAny",'Scoring_Config'!$A:$A,'Scoring_Config'!$D:$D,"Yes")="Yes",_xlfn.XLOOKUP("DstZone_IsAny",'Scoring_Config'!$A:$A,'Scoring_Config'!$C:$C,10),0),0)+IF(LEFT(AG1354,4)="True",IF(_xlfn.XLOOKUP("Service_Any_OR_RangeGt1000",'Scoring_Config'!$A:$A,'Scoring_Config'!$D:$D,"Yes")="Yes",_xlfn.XLOOKUP("Service_Any_OR_RangeGt1000",'Scoring_Config'!$A:$A,'Scoring_Config'!$C:$C,10),0),0)+IF(LEFT(AH1354,4)="True",IF(_xlfn.XLOOKUP("App_Any_OR_RangeGt1000",'Scoring_Config'!$A:$A,'Scoring_Config'!$D:$D,"Yes")="Yes",_xlfn.XLOOKUP("App_Any_OR_RangeGt1000",'Scoring_Config'!$A:$A,'Scoring_Config'!$C:$C,10),0),0)+IF(LEFT(AI1354,4)="True",IF(_xlfn.XLOOKUP("Service_Insecure_Match",'Scoring_Config'!$A:$A,'Scoring_Config'!$D:$D,"Yes")="Yes",_xlfn.XLOOKUP("Service_Insecure_Match",'Scoring_Config'!$A:$A,'Scoring_Config'!$C:$C,5),0),0)+IF(LEFT(AJ1354,4)="True",IF(_xlfn.XLOOKUP("Risky_Inbound",'Scoring_Config'!$A:$A,'Scoring_Config'!$D:$D,"Yes")="Yes",_xlfn.XLOOKUP("Risky_Inbound",'Scoring_Config'!$A:$A,'Scoring_Config'!$C:$C,50),0),0)+IF(LEFT(AK1354,4)="True",IF(_xlfn.XLOOKUP("Risky_Outbound",'Scoring_Config'!$A:$A,'Scoring_Config'!$D:$D,"Yes")="Yes",_xlfn.XLOOKUP("Risky_Outbound",'Scoring_Config'!$A:$A,'Scoring_Config'!$C:$C,25),0),0)+IF(LEFT(AZ1354,4)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1354,FIND(",",AL1354)+1,100)),0)+IF(LEFT(AM1354,4)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1354,FIND(",",AN1354)+1,100)),0)+IF(_xlfn.XLOOKUP("Profile_Scoring",'Scoring_Config'!$A:$A,'Scoring_Config'!$D:$D,"Yes")="Yes",VALUE(MID(AO1354,FIND(",",AO1354)+1,100)),0)+IF(_xlfn.XLOOKUP("Options_Scoring",'Scoring_Config'!$A:$A,'Scoring_Config'!$D:$D,"Yes")="Yes",VALUE(MID(AP1354,FIND(",",AP1354)+1,100)),0)))</f>
        <v>0</v>
      </c>
      <c r="AZ1354" cm="1">
        <f t="array" ref="AZ1354">IF(FALSE,"True," &amp; IF(_xlfn.XLOOKUP("Migrate_Insecure",'Scoring_Config'!$A:$A,'Scoring_Config'!$D:$D,"Yes")="Yes",_xlfn.XLOOKUP("Migrate_Insecure",'Scoring_Config'!$A:$A,'Scoring_Config'!$C:$C,10),0),"False,0")</f>
        <v>0</v>
      </c>
    </row>
    <row r="1355" spans="1:52">
      <c r="A1355" t="s">
        <v>1979</v>
      </c>
      <c r="B1355" t="s">
        <v>3327</v>
      </c>
      <c r="C1355" t="s">
        <v>3542</v>
      </c>
      <c r="D1355" t="s">
        <v>3545</v>
      </c>
      <c r="E1355" t="s">
        <v>3563</v>
      </c>
      <c r="F1355" t="s">
        <v>3967</v>
      </c>
      <c r="G1355" t="s">
        <v>634</v>
      </c>
      <c r="H1355" t="s">
        <v>174</v>
      </c>
      <c r="I1355" t="s">
        <v>4005</v>
      </c>
      <c r="J1355" t="s">
        <v>720</v>
      </c>
      <c r="K1355" t="s">
        <v>1721</v>
      </c>
      <c r="L1355" t="s">
        <v>1327</v>
      </c>
      <c r="M1355" t="s">
        <v>1974</v>
      </c>
      <c r="N1355" t="s">
        <v>4315</v>
      </c>
      <c r="O1355" t="s">
        <v>4319</v>
      </c>
      <c r="P1355" t="s">
        <v>4321</v>
      </c>
      <c r="Q1355" t="s">
        <v>5269</v>
      </c>
      <c r="R1355" t="s">
        <v>5439</v>
      </c>
      <c r="S1355" t="s">
        <v>4324</v>
      </c>
      <c r="T1355" t="s">
        <v>5830</v>
      </c>
      <c r="U1355" t="s">
        <v>6610</v>
      </c>
      <c r="Y1355" cm="1">
        <f t="array" ref="Y1355">IF(FALSE,"True," &amp; IF(_xlfn.XLOOKUP("Src_IsAny",'Scoring_Config'!$A:$A,'Scoring_Config'!$D:$D,"Yes")="Yes",_xlfn.XLOOKUP("Src_IsAny",'Scoring_Config'!$A:$A,'Scoring_Config'!$C:$C,10),0),"False,0")</f>
        <v>0</v>
      </c>
      <c r="Z1355" cm="1">
        <f t="array" ref="Z1355">IF(FALSE,"True," &amp; IF(_xlfn.XLOOKUP("Src_CIDR_Le_16",'Scoring_Config'!$A:$A,'Scoring_Config'!$D:$D,"Yes")="Yes",_xlfn.XLOOKUP("Src_CIDR_Le_16",'Scoring_Config'!$A:$A,'Scoring_Config'!$C:$C,10),0),"False,0")</f>
        <v>0</v>
      </c>
      <c r="AA1355" cm="1">
        <f t="array" ref="AA1355">IF(FALSE,"True," &amp; IF(_xlfn.XLOOKUP("Src_CIDR_17_22",'Scoring_Config'!$A:$A,'Scoring_Config'!$D:$D,"Yes")="Yes",_xlfn.XLOOKUP("Src_CIDR_17_22",'Scoring_Config'!$A:$A,'Scoring_Config'!$C:$C,5),0),"False,0")</f>
        <v>0</v>
      </c>
      <c r="AB1355" cm="1">
        <f t="array" ref="AB1355">IF(FALSE,"True," &amp; IF(_xlfn.XLOOKUP("Dst_IsAny",'Scoring_Config'!$A:$A,'Scoring_Config'!$D:$D,"Yes")="Yes",_xlfn.XLOOKUP("Dst_IsAny",'Scoring_Config'!$A:$A,'Scoring_Config'!$C:$C,10),0),"False,0")</f>
        <v>0</v>
      </c>
      <c r="AC1355" cm="1">
        <f t="array" ref="AC1355">IF(FALSE,"True," &amp; IF(_xlfn.XLOOKUP("Dst_CIDR_Le_16",'Scoring_Config'!$A:$A,'Scoring_Config'!$D:$D,"Yes")="Yes",_xlfn.XLOOKUP("Dst_CIDR_Le_16",'Scoring_Config'!$A:$A,'Scoring_Config'!$C:$C,10),0),"False,0")</f>
        <v>0</v>
      </c>
      <c r="AD1355" cm="1">
        <f t="array" ref="AD1355">IF(FALSE,"True," &amp; IF(_xlfn.XLOOKUP("Dst_CIDR_17_22",'Scoring_Config'!$A:$A,'Scoring_Config'!$D:$D,"Yes")="Yes",_xlfn.XLOOKUP("Dst_CIDR_17_22",'Scoring_Config'!$A:$A,'Scoring_Config'!$C:$C,5),0),"False,0")</f>
        <v>0</v>
      </c>
      <c r="AE1355" cm="1">
        <f t="array" ref="AE1355">IF(FALSE,"True," &amp; IF(_xlfn.XLOOKUP("SrcZone_IsAny",'Scoring_Config'!$A:$A,'Scoring_Config'!$D:$D,"Yes")="Yes",_xlfn.XLOOKUP("SrcZone_IsAny",'Scoring_Config'!$A:$A,'Scoring_Config'!$C:$C,10),0),"False,0")</f>
        <v>0</v>
      </c>
      <c r="AF1355" cm="1">
        <f t="array" ref="AF1355">IF(FALSE,"True," &amp; IF(_xlfn.XLOOKUP("DstZone_IsAny",'Scoring_Config'!$A:$A,'Scoring_Config'!$D:$D,"Yes")="Yes",_xlfn.XLOOKUP("DstZone_IsAny",'Scoring_Config'!$A:$A,'Scoring_Config'!$C:$C,10),0),"False,0")</f>
        <v>0</v>
      </c>
      <c r="AG1355" cm="1">
        <f t="array" ref="AG135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55" cm="1">
        <f t="array" ref="AH1355">IF(FALSE,"True," &amp; IF(_xlfn.XLOOKUP("App_Any_OR_RangeGt1000",'Scoring_Config'!$A:$A,'Scoring_Config'!$D:$D,"Yes")="Yes",_xlfn.XLOOKUP("App_Any_OR_RangeGt1000",'Scoring_Config'!$A:$A,'Scoring_Config'!$C:$C,10),0),"False,0")</f>
        <v>0</v>
      </c>
      <c r="AI1355" cm="1">
        <f t="array" ref="AI1355">IF(FALSE,"True," &amp; IF(_xlfn.XLOOKUP("Service_Insecure_Match",'Scoring_Config'!$A:$A,'Scoring_Config'!$D:$D,"Yes")="Yes",_xlfn.XLOOKUP("Service_Insecure_Match",'Scoring_Config'!$A:$A,'Scoring_Config'!$C:$C,5),0),"False,0")</f>
        <v>0</v>
      </c>
      <c r="AJ1355" cm="1">
        <f t="array" ref="AJ1355">IF(FALSE,"True," &amp; IF(_xlfn.XLOOKUP("Risky_Inbound",'Scoring_Config'!$A:$A,'Scoring_Config'!$D:$D,"Yes")="Yes",_xlfn.XLOOKUP("Risky_Inbound",'Scoring_Config'!$A:$A,'Scoring_Config'!$C:$C,50),0),"False,0")</f>
        <v>0</v>
      </c>
      <c r="AK1355" cm="1">
        <f t="array" ref="AK1355">IF(FALSE,"True," &amp; IF(_xlfn.XLOOKUP("Risky_Outbound",'Scoring_Config'!$A:$A,'Scoring_Config'!$D:$D,"Yes")="Yes",_xlfn.XLOOKUP("Risky_Outbound",'Scoring_Config'!$A:$A,'Scoring_Config'!$C:$C,25),0),"False,0")</f>
        <v>0</v>
      </c>
      <c r="AL1355" t="s">
        <v>6700</v>
      </c>
      <c r="AM1355" cm="1">
        <f t="array" ref="AM135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55" t="s">
        <v>6697</v>
      </c>
      <c r="AO1355" t="s">
        <v>6697</v>
      </c>
      <c r="AP1355" t="s">
        <v>6697</v>
      </c>
      <c r="AQ1355" cm="1">
        <f t="array" ref="AQ1355">IF(FALSE,"True," &amp; IF(_xlfn.XLOOKUP("Service_IsAny",'Scoring_Config'!$A:$A,'Scoring_Config'!$D:$D,"Yes")="Yes",_xlfn.XLOOKUP("Service_IsAny",'Scoring_Config'!$A:$A,'Scoring_Config'!$C:$C,0),0),"False,0")</f>
        <v>0</v>
      </c>
      <c r="AR1355">
        <v>0</v>
      </c>
      <c r="AS1355" cm="1">
        <f t="array" ref="AS1355">IF(FALSE,"True," &amp; IF(_xlfn.XLOOKUP("Service_RangeGt1000",'Scoring_Config'!$A:$A,'Scoring_Config'!$D:$D,"Yes")="Yes",_xlfn.XLOOKUP("Service_RangeGt1000",'Scoring_Config'!$A:$A,'Scoring_Config'!$C:$C,0),0),"False,0")</f>
        <v>0</v>
      </c>
      <c r="AT1355" cm="1">
        <f t="array" ref="AT1355">IF(FALSE,"True," &amp; IF(_xlfn.XLOOKUP("App_IsAny",'Scoring_Config'!$A:$A,'Scoring_Config'!$D:$D,"Yes")="Yes",_xlfn.XLOOKUP("App_IsAny",'Scoring_Config'!$A:$A,'Scoring_Config'!$C:$C,0),0),"False,0")</f>
        <v>0</v>
      </c>
      <c r="AU1355">
        <v>2</v>
      </c>
      <c r="AV1355" cm="1">
        <f t="array" ref="AV1355">IF(FALSE,"True," &amp; IF(_xlfn.XLOOKUP("App_RangeGt1000",'Scoring_Config'!$A:$A,'Scoring_Config'!$D:$D,"Yes")="Yes",_xlfn.XLOOKUP("App_RangeGt1000",'Scoring_Config'!$A:$A,'Scoring_Config'!$C:$C,0),0),"False,0")</f>
        <v>0</v>
      </c>
      <c r="AW1355" cm="1">
        <f t="array" ref="AW1355">IF(FALSE,"True," &amp; IF(_xlfn.XLOOKUP("Action_IsDenyOrDrop",'Scoring_Config'!$A:$A,'Scoring_Config'!$D:$D,"Yes")="Yes",_xlfn.XLOOKUP("Action_IsDenyOrDrop",'Scoring_Config'!$A:$A,'Scoring_Config'!$C:$C,0),0),"False,0")</f>
        <v>0</v>
      </c>
      <c r="AX1355" cm="1">
        <f t="array" ref="AX1355">IF(LEFT(AW1355,4)="True",0,(IF(LEFT(Y1355,4)="True",IF(_xlfn.XLOOKUP("Src_IsAny",'Scoring_Config'!$A:$A,'Scoring_Config'!$D:$D,"Yes")="Yes",_xlfn.XLOOKUP("Src_IsAny",'Scoring_Config'!$A:$A,'Scoring_Config'!$C:$C,10),0),0)+IF(LEFT(Z1355,4)="True",IF(_xlfn.XLOOKUP("Src_CIDR_Le_16",'Scoring_Config'!$A:$A,'Scoring_Config'!$D:$D,"Yes")="Yes",_xlfn.XLOOKUP("Src_CIDR_Le_16",'Scoring_Config'!$A:$A,'Scoring_Config'!$C:$C,10),0),0)+IF(LEFT(AA1355,4)="True",IF(_xlfn.XLOOKUP("Src_CIDR_17_22",'Scoring_Config'!$A:$A,'Scoring_Config'!$D:$D,"Yes")="Yes",_xlfn.XLOOKUP("Src_CIDR_17_22",'Scoring_Config'!$A:$A,'Scoring_Config'!$C:$C,5),0),0)+IF(LEFT(AB1355,4)="True",IF(_xlfn.XLOOKUP("Dst_IsAny",'Scoring_Config'!$A:$A,'Scoring_Config'!$D:$D,"Yes")="Yes",_xlfn.XLOOKUP("Dst_IsAny",'Scoring_Config'!$A:$A,'Scoring_Config'!$C:$C,10),0),0)+IF(LEFT(AC1355,4)="True",IF(_xlfn.XLOOKUP("Dst_CIDR_Le_16",'Scoring_Config'!$A:$A,'Scoring_Config'!$D:$D,"Yes")="Yes",_xlfn.XLOOKUP("Dst_CIDR_Le_16",'Scoring_Config'!$A:$A,'Scoring_Config'!$C:$C,10),0),0)+IF(LEFT(AD1355,4)="True",IF(_xlfn.XLOOKUP("Dst_CIDR_17_22",'Scoring_Config'!$A:$A,'Scoring_Config'!$D:$D,"Yes")="Yes",_xlfn.XLOOKUP("Dst_CIDR_17_22",'Scoring_Config'!$A:$A,'Scoring_Config'!$C:$C,5),0),0)+IF(LEFT(AE1355,4)="True",IF(_xlfn.XLOOKUP("SrcZone_IsAny",'Scoring_Config'!$A:$A,'Scoring_Config'!$D:$D,"Yes")="Yes",_xlfn.XLOOKUP("SrcZone_IsAny",'Scoring_Config'!$A:$A,'Scoring_Config'!$C:$C,10),0),0)+IF(LEFT(AF1355,4)="True",IF(_xlfn.XLOOKUP("DstZone_IsAny",'Scoring_Config'!$A:$A,'Scoring_Config'!$D:$D,"Yes")="Yes",_xlfn.XLOOKUP("DstZone_IsAny",'Scoring_Config'!$A:$A,'Scoring_Config'!$C:$C,10),0),0)+IF(LEFT(AG1355,4)="True",IF(_xlfn.XLOOKUP("Service_Any_OR_RangeGt1000",'Scoring_Config'!$A:$A,'Scoring_Config'!$D:$D,"Yes")="Yes",_xlfn.XLOOKUP("Service_Any_OR_RangeGt1000",'Scoring_Config'!$A:$A,'Scoring_Config'!$C:$C,10),0),0)+IF(LEFT(AH1355,4)="True",IF(_xlfn.XLOOKUP("App_Any_OR_RangeGt1000",'Scoring_Config'!$A:$A,'Scoring_Config'!$D:$D,"Yes")="Yes",_xlfn.XLOOKUP("App_Any_OR_RangeGt1000",'Scoring_Config'!$A:$A,'Scoring_Config'!$C:$C,10),0),0)+IF(LEFT(AI1355,4)="True",IF(_xlfn.XLOOKUP("Service_Insecure_Match",'Scoring_Config'!$A:$A,'Scoring_Config'!$D:$D,"Yes")="Yes",_xlfn.XLOOKUP("Service_Insecure_Match",'Scoring_Config'!$A:$A,'Scoring_Config'!$C:$C,5),0),0)+IF(LEFT(AJ1355,4)="True",IF(_xlfn.XLOOKUP("Risky_Inbound",'Scoring_Config'!$A:$A,'Scoring_Config'!$D:$D,"Yes")="Yes",_xlfn.XLOOKUP("Risky_Inbound",'Scoring_Config'!$A:$A,'Scoring_Config'!$C:$C,50),0),0)+IF(LEFT(AK1355,4)="True",IF(_xlfn.XLOOKUP("Risky_Outbound",'Scoring_Config'!$A:$A,'Scoring_Config'!$D:$D,"Yes")="Yes",_xlfn.XLOOKUP("Risky_Outbound",'Scoring_Config'!$A:$A,'Scoring_Config'!$C:$C,25),0),0)+IF(LEFT(AZ1355,4)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1355,FIND(",",AL1355)+1,100)),0)+IF(LEFT(AM1355,4)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1355,FIND(",",AN1355)+1,100)),0)+IF(_xlfn.XLOOKUP("Profile_Scoring",'Scoring_Config'!$A:$A,'Scoring_Config'!$D:$D,"Yes")="Yes",VALUE(MID(AO1355,FIND(",",AO1355)+1,100)),0)+IF(_xlfn.XLOOKUP("Options_Scoring",'Scoring_Config'!$A:$A,'Scoring_Config'!$D:$D,"Yes")="Yes",VALUE(MID(AP1355,FIND(",",AP1355)+1,100)),0)))</f>
        <v>0</v>
      </c>
      <c r="AZ1355" cm="1">
        <f t="array" ref="AZ1355">IF(FALSE,"True," &amp; IF(_xlfn.XLOOKUP("Migrate_Insecure",'Scoring_Config'!$A:$A,'Scoring_Config'!$D:$D,"Yes")="Yes",_xlfn.XLOOKUP("Migrate_Insecure",'Scoring_Config'!$A:$A,'Scoring_Config'!$C:$C,10),0),"False,0")</f>
        <v>0</v>
      </c>
    </row>
    <row r="1356" spans="1:52">
      <c r="A1356" t="s">
        <v>1979</v>
      </c>
      <c r="B1356" t="s">
        <v>3328</v>
      </c>
      <c r="C1356" t="s">
        <v>3542</v>
      </c>
      <c r="D1356" t="s">
        <v>3545</v>
      </c>
      <c r="E1356" t="s">
        <v>3563</v>
      </c>
      <c r="F1356" t="s">
        <v>3837</v>
      </c>
      <c r="G1356" t="s">
        <v>542</v>
      </c>
      <c r="H1356" t="s">
        <v>174</v>
      </c>
      <c r="I1356" t="s">
        <v>4004</v>
      </c>
      <c r="J1356" t="s">
        <v>720</v>
      </c>
      <c r="K1356" t="s">
        <v>1678</v>
      </c>
      <c r="L1356" t="s">
        <v>1327</v>
      </c>
      <c r="M1356" t="s">
        <v>1974</v>
      </c>
      <c r="N1356" t="s">
        <v>4315</v>
      </c>
      <c r="O1356" t="s">
        <v>4319</v>
      </c>
      <c r="P1356" t="s">
        <v>4321</v>
      </c>
      <c r="Q1356" t="s">
        <v>5270</v>
      </c>
      <c r="R1356" t="s">
        <v>5440</v>
      </c>
      <c r="S1356" t="s">
        <v>5440</v>
      </c>
      <c r="T1356" t="s">
        <v>5830</v>
      </c>
      <c r="U1356" t="s">
        <v>6611</v>
      </c>
      <c r="Y1356" cm="1">
        <f t="array" ref="Y1356">IF(FALSE,"True," &amp; IF(_xlfn.XLOOKUP("Src_IsAny",'Scoring_Config'!$A:$A,'Scoring_Config'!$D:$D,"Yes")="Yes",_xlfn.XLOOKUP("Src_IsAny",'Scoring_Config'!$A:$A,'Scoring_Config'!$C:$C,10),0),"False,0")</f>
        <v>0</v>
      </c>
      <c r="Z1356" cm="1">
        <f t="array" ref="Z1356">IF(FALSE,"True," &amp; IF(_xlfn.XLOOKUP("Src_CIDR_Le_16",'Scoring_Config'!$A:$A,'Scoring_Config'!$D:$D,"Yes")="Yes",_xlfn.XLOOKUP("Src_CIDR_Le_16",'Scoring_Config'!$A:$A,'Scoring_Config'!$C:$C,10),0),"False,0")</f>
        <v>0</v>
      </c>
      <c r="AA1356" cm="1">
        <f t="array" ref="AA1356">IF(FALSE,"True," &amp; IF(_xlfn.XLOOKUP("Src_CIDR_17_22",'Scoring_Config'!$A:$A,'Scoring_Config'!$D:$D,"Yes")="Yes",_xlfn.XLOOKUP("Src_CIDR_17_22",'Scoring_Config'!$A:$A,'Scoring_Config'!$C:$C,5),0),"False,0")</f>
        <v>0</v>
      </c>
      <c r="AB1356" cm="1">
        <f t="array" ref="AB1356">IF(FALSE,"True," &amp; IF(_xlfn.XLOOKUP("Dst_IsAny",'Scoring_Config'!$A:$A,'Scoring_Config'!$D:$D,"Yes")="Yes",_xlfn.XLOOKUP("Dst_IsAny",'Scoring_Config'!$A:$A,'Scoring_Config'!$C:$C,10),0),"False,0")</f>
        <v>0</v>
      </c>
      <c r="AC1356" cm="1">
        <f t="array" ref="AC1356">IF(FALSE,"True," &amp; IF(_xlfn.XLOOKUP("Dst_CIDR_Le_16",'Scoring_Config'!$A:$A,'Scoring_Config'!$D:$D,"Yes")="Yes",_xlfn.XLOOKUP("Dst_CIDR_Le_16",'Scoring_Config'!$A:$A,'Scoring_Config'!$C:$C,10),0),"False,0")</f>
        <v>0</v>
      </c>
      <c r="AD1356" cm="1">
        <f t="array" ref="AD1356">IF(FALSE,"True," &amp; IF(_xlfn.XLOOKUP("Dst_CIDR_17_22",'Scoring_Config'!$A:$A,'Scoring_Config'!$D:$D,"Yes")="Yes",_xlfn.XLOOKUP("Dst_CIDR_17_22",'Scoring_Config'!$A:$A,'Scoring_Config'!$C:$C,5),0),"False,0")</f>
        <v>0</v>
      </c>
      <c r="AE1356" cm="1">
        <f t="array" ref="AE1356">IF(FALSE,"True," &amp; IF(_xlfn.XLOOKUP("SrcZone_IsAny",'Scoring_Config'!$A:$A,'Scoring_Config'!$D:$D,"Yes")="Yes",_xlfn.XLOOKUP("SrcZone_IsAny",'Scoring_Config'!$A:$A,'Scoring_Config'!$C:$C,10),0),"False,0")</f>
        <v>0</v>
      </c>
      <c r="AF1356" cm="1">
        <f t="array" ref="AF1356">IF(FALSE,"True," &amp; IF(_xlfn.XLOOKUP("DstZone_IsAny",'Scoring_Config'!$A:$A,'Scoring_Config'!$D:$D,"Yes")="Yes",_xlfn.XLOOKUP("DstZone_IsAny",'Scoring_Config'!$A:$A,'Scoring_Config'!$C:$C,10),0),"False,0")</f>
        <v>0</v>
      </c>
      <c r="AG1356" cm="1">
        <f t="array" ref="AG135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56" cm="1">
        <f t="array" ref="AH1356">IF(FALSE,"True," &amp; IF(_xlfn.XLOOKUP("App_Any_OR_RangeGt1000",'Scoring_Config'!$A:$A,'Scoring_Config'!$D:$D,"Yes")="Yes",_xlfn.XLOOKUP("App_Any_OR_RangeGt1000",'Scoring_Config'!$A:$A,'Scoring_Config'!$C:$C,10),0),"False,0")</f>
        <v>0</v>
      </c>
      <c r="AI1356" cm="1">
        <f t="array" ref="AI1356">IF(FALSE,"True," &amp; IF(_xlfn.XLOOKUP("Service_Insecure_Match",'Scoring_Config'!$A:$A,'Scoring_Config'!$D:$D,"Yes")="Yes",_xlfn.XLOOKUP("Service_Insecure_Match",'Scoring_Config'!$A:$A,'Scoring_Config'!$C:$C,5),0),"False,0")</f>
        <v>0</v>
      </c>
      <c r="AJ1356" cm="1">
        <f t="array" ref="AJ1356">IF(FALSE,"True," &amp; IF(_xlfn.XLOOKUP("Risky_Inbound",'Scoring_Config'!$A:$A,'Scoring_Config'!$D:$D,"Yes")="Yes",_xlfn.XLOOKUP("Risky_Inbound",'Scoring_Config'!$A:$A,'Scoring_Config'!$C:$C,50),0),"False,0")</f>
        <v>0</v>
      </c>
      <c r="AK1356" cm="1">
        <f t="array" ref="AK1356">IF(FALSE,"True," &amp; IF(_xlfn.XLOOKUP("Risky_Outbound",'Scoring_Config'!$A:$A,'Scoring_Config'!$D:$D,"Yes")="Yes",_xlfn.XLOOKUP("Risky_Outbound",'Scoring_Config'!$A:$A,'Scoring_Config'!$C:$C,25),0),"False,0")</f>
        <v>0</v>
      </c>
      <c r="AL1356" t="s">
        <v>6700</v>
      </c>
      <c r="AM1356" cm="1">
        <f t="array" ref="AM135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56" t="s">
        <v>6697</v>
      </c>
      <c r="AO1356" t="s">
        <v>6697</v>
      </c>
      <c r="AP1356" t="s">
        <v>6697</v>
      </c>
      <c r="AQ1356" cm="1">
        <f t="array" ref="AQ1356">IF(FALSE,"True," &amp; IF(_xlfn.XLOOKUP("Service_IsAny",'Scoring_Config'!$A:$A,'Scoring_Config'!$D:$D,"Yes")="Yes",_xlfn.XLOOKUP("Service_IsAny",'Scoring_Config'!$A:$A,'Scoring_Config'!$C:$C,0),0),"False,0")</f>
        <v>0</v>
      </c>
      <c r="AR1356">
        <v>0</v>
      </c>
      <c r="AS1356" cm="1">
        <f t="array" ref="AS1356">IF(FALSE,"True," &amp; IF(_xlfn.XLOOKUP("Service_RangeGt1000",'Scoring_Config'!$A:$A,'Scoring_Config'!$D:$D,"Yes")="Yes",_xlfn.XLOOKUP("Service_RangeGt1000",'Scoring_Config'!$A:$A,'Scoring_Config'!$C:$C,0),0),"False,0")</f>
        <v>0</v>
      </c>
      <c r="AT1356" cm="1">
        <f t="array" ref="AT1356">IF(FALSE,"True," &amp; IF(_xlfn.XLOOKUP("App_IsAny",'Scoring_Config'!$A:$A,'Scoring_Config'!$D:$D,"Yes")="Yes",_xlfn.XLOOKUP("App_IsAny",'Scoring_Config'!$A:$A,'Scoring_Config'!$C:$C,0),0),"False,0")</f>
        <v>0</v>
      </c>
      <c r="AU1356">
        <v>0</v>
      </c>
      <c r="AV1356" cm="1">
        <f t="array" ref="AV1356">IF(FALSE,"True," &amp; IF(_xlfn.XLOOKUP("App_RangeGt1000",'Scoring_Config'!$A:$A,'Scoring_Config'!$D:$D,"Yes")="Yes",_xlfn.XLOOKUP("App_RangeGt1000",'Scoring_Config'!$A:$A,'Scoring_Config'!$C:$C,0),0),"False,0")</f>
        <v>0</v>
      </c>
      <c r="AW1356" cm="1">
        <f t="array" ref="AW1356">IF(FALSE,"True," &amp; IF(_xlfn.XLOOKUP("Action_IsDenyOrDrop",'Scoring_Config'!$A:$A,'Scoring_Config'!$D:$D,"Yes")="Yes",_xlfn.XLOOKUP("Action_IsDenyOrDrop",'Scoring_Config'!$A:$A,'Scoring_Config'!$C:$C,0),0),"False,0")</f>
        <v>0</v>
      </c>
      <c r="AX1356" cm="1">
        <f t="array" ref="AX1356">IF(LEFT(AW1356,4)="True",0,(IF(LEFT(Y1356,4)="True",IF(_xlfn.XLOOKUP("Src_IsAny",'Scoring_Config'!$A:$A,'Scoring_Config'!$D:$D,"Yes")="Yes",_xlfn.XLOOKUP("Src_IsAny",'Scoring_Config'!$A:$A,'Scoring_Config'!$C:$C,10),0),0)+IF(LEFT(Z1356,4)="True",IF(_xlfn.XLOOKUP("Src_CIDR_Le_16",'Scoring_Config'!$A:$A,'Scoring_Config'!$D:$D,"Yes")="Yes",_xlfn.XLOOKUP("Src_CIDR_Le_16",'Scoring_Config'!$A:$A,'Scoring_Config'!$C:$C,10),0),0)+IF(LEFT(AA1356,4)="True",IF(_xlfn.XLOOKUP("Src_CIDR_17_22",'Scoring_Config'!$A:$A,'Scoring_Config'!$D:$D,"Yes")="Yes",_xlfn.XLOOKUP("Src_CIDR_17_22",'Scoring_Config'!$A:$A,'Scoring_Config'!$C:$C,5),0),0)+IF(LEFT(AB1356,4)="True",IF(_xlfn.XLOOKUP("Dst_IsAny",'Scoring_Config'!$A:$A,'Scoring_Config'!$D:$D,"Yes")="Yes",_xlfn.XLOOKUP("Dst_IsAny",'Scoring_Config'!$A:$A,'Scoring_Config'!$C:$C,10),0),0)+IF(LEFT(AC1356,4)="True",IF(_xlfn.XLOOKUP("Dst_CIDR_Le_16",'Scoring_Config'!$A:$A,'Scoring_Config'!$D:$D,"Yes")="Yes",_xlfn.XLOOKUP("Dst_CIDR_Le_16",'Scoring_Config'!$A:$A,'Scoring_Config'!$C:$C,10),0),0)+IF(LEFT(AD1356,4)="True",IF(_xlfn.XLOOKUP("Dst_CIDR_17_22",'Scoring_Config'!$A:$A,'Scoring_Config'!$D:$D,"Yes")="Yes",_xlfn.XLOOKUP("Dst_CIDR_17_22",'Scoring_Config'!$A:$A,'Scoring_Config'!$C:$C,5),0),0)+IF(LEFT(AE1356,4)="True",IF(_xlfn.XLOOKUP("SrcZone_IsAny",'Scoring_Config'!$A:$A,'Scoring_Config'!$D:$D,"Yes")="Yes",_xlfn.XLOOKUP("SrcZone_IsAny",'Scoring_Config'!$A:$A,'Scoring_Config'!$C:$C,10),0),0)+IF(LEFT(AF1356,4)="True",IF(_xlfn.XLOOKUP("DstZone_IsAny",'Scoring_Config'!$A:$A,'Scoring_Config'!$D:$D,"Yes")="Yes",_xlfn.XLOOKUP("DstZone_IsAny",'Scoring_Config'!$A:$A,'Scoring_Config'!$C:$C,10),0),0)+IF(LEFT(AG1356,4)="True",IF(_xlfn.XLOOKUP("Service_Any_OR_RangeGt1000",'Scoring_Config'!$A:$A,'Scoring_Config'!$D:$D,"Yes")="Yes",_xlfn.XLOOKUP("Service_Any_OR_RangeGt1000",'Scoring_Config'!$A:$A,'Scoring_Config'!$C:$C,10),0),0)+IF(LEFT(AH1356,4)="True",IF(_xlfn.XLOOKUP("App_Any_OR_RangeGt1000",'Scoring_Config'!$A:$A,'Scoring_Config'!$D:$D,"Yes")="Yes",_xlfn.XLOOKUP("App_Any_OR_RangeGt1000",'Scoring_Config'!$A:$A,'Scoring_Config'!$C:$C,10),0),0)+IF(LEFT(AI1356,4)="True",IF(_xlfn.XLOOKUP("Service_Insecure_Match",'Scoring_Config'!$A:$A,'Scoring_Config'!$D:$D,"Yes")="Yes",_xlfn.XLOOKUP("Service_Insecure_Match",'Scoring_Config'!$A:$A,'Scoring_Config'!$C:$C,5),0),0)+IF(LEFT(AJ1356,4)="True",IF(_xlfn.XLOOKUP("Risky_Inbound",'Scoring_Config'!$A:$A,'Scoring_Config'!$D:$D,"Yes")="Yes",_xlfn.XLOOKUP("Risky_Inbound",'Scoring_Config'!$A:$A,'Scoring_Config'!$C:$C,50),0),0)+IF(LEFT(AK1356,4)="True",IF(_xlfn.XLOOKUP("Risky_Outbound",'Scoring_Config'!$A:$A,'Scoring_Config'!$D:$D,"Yes")="Yes",_xlfn.XLOOKUP("Risky_Outbound",'Scoring_Config'!$A:$A,'Scoring_Config'!$C:$C,25),0),0)+IF(LEFT(AZ1356,4)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1356,FIND(",",AL1356)+1,100)),0)+IF(LEFT(AM1356,4)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1356,FIND(",",AN1356)+1,100)),0)+IF(_xlfn.XLOOKUP("Profile_Scoring",'Scoring_Config'!$A:$A,'Scoring_Config'!$D:$D,"Yes")="Yes",VALUE(MID(AO1356,FIND(",",AO1356)+1,100)),0)+IF(_xlfn.XLOOKUP("Options_Scoring",'Scoring_Config'!$A:$A,'Scoring_Config'!$D:$D,"Yes")="Yes",VALUE(MID(AP1356,FIND(",",AP1356)+1,100)),0)))</f>
        <v>0</v>
      </c>
      <c r="AZ1356" cm="1">
        <f t="array" ref="AZ1356">IF(FALSE,"True," &amp; IF(_xlfn.XLOOKUP("Migrate_Insecure",'Scoring_Config'!$A:$A,'Scoring_Config'!$D:$D,"Yes")="Yes",_xlfn.XLOOKUP("Migrate_Insecure",'Scoring_Config'!$A:$A,'Scoring_Config'!$C:$C,10),0),"False,0")</f>
        <v>0</v>
      </c>
    </row>
    <row r="1357" spans="1:52">
      <c r="A1357" t="s">
        <v>1979</v>
      </c>
      <c r="B1357" t="s">
        <v>3329</v>
      </c>
      <c r="C1357" t="s">
        <v>3542</v>
      </c>
      <c r="D1357" t="s">
        <v>3545</v>
      </c>
      <c r="E1357" t="s">
        <v>3563</v>
      </c>
      <c r="F1357" t="s">
        <v>3817</v>
      </c>
      <c r="G1357" t="s">
        <v>713</v>
      </c>
      <c r="H1357" t="s">
        <v>174</v>
      </c>
      <c r="I1357" t="s">
        <v>3837</v>
      </c>
      <c r="J1357" t="s">
        <v>542</v>
      </c>
      <c r="K1357" t="s">
        <v>1884</v>
      </c>
      <c r="L1357" t="s">
        <v>1599</v>
      </c>
      <c r="M1357" t="s">
        <v>1974</v>
      </c>
      <c r="N1357" t="s">
        <v>4315</v>
      </c>
      <c r="O1357" t="s">
        <v>4319</v>
      </c>
      <c r="P1357" t="s">
        <v>4322</v>
      </c>
      <c r="Q1357" t="s">
        <v>5271</v>
      </c>
      <c r="R1357" t="s">
        <v>5440</v>
      </c>
      <c r="S1357" t="s">
        <v>5440</v>
      </c>
      <c r="T1357" t="s">
        <v>5817</v>
      </c>
      <c r="U1357" t="s">
        <v>6611</v>
      </c>
      <c r="Y1357" cm="1">
        <f t="array" ref="Y1357">IF(FALSE,"True," &amp; IF(_xlfn.XLOOKUP("Src_IsAny",'Scoring_Config'!$A:$A,'Scoring_Config'!$D:$D,"Yes")="Yes",_xlfn.XLOOKUP("Src_IsAny",'Scoring_Config'!$A:$A,'Scoring_Config'!$C:$C,10),0),"False,0")</f>
        <v>0</v>
      </c>
      <c r="Z1357" cm="1">
        <f t="array" ref="Z1357">IF(FALSE,"True," &amp; IF(_xlfn.XLOOKUP("Src_CIDR_Le_16",'Scoring_Config'!$A:$A,'Scoring_Config'!$D:$D,"Yes")="Yes",_xlfn.XLOOKUP("Src_CIDR_Le_16",'Scoring_Config'!$A:$A,'Scoring_Config'!$C:$C,10),0),"False,0")</f>
        <v>0</v>
      </c>
      <c r="AA1357" cm="1">
        <f t="array" ref="AA1357">IF(FALSE,"True," &amp; IF(_xlfn.XLOOKUP("Src_CIDR_17_22",'Scoring_Config'!$A:$A,'Scoring_Config'!$D:$D,"Yes")="Yes",_xlfn.XLOOKUP("Src_CIDR_17_22",'Scoring_Config'!$A:$A,'Scoring_Config'!$C:$C,5),0),"False,0")</f>
        <v>0</v>
      </c>
      <c r="AB1357" cm="1">
        <f t="array" ref="AB1357">IF(FALSE,"True," &amp; IF(_xlfn.XLOOKUP("Dst_IsAny",'Scoring_Config'!$A:$A,'Scoring_Config'!$D:$D,"Yes")="Yes",_xlfn.XLOOKUP("Dst_IsAny",'Scoring_Config'!$A:$A,'Scoring_Config'!$C:$C,10),0),"False,0")</f>
        <v>0</v>
      </c>
      <c r="AC1357" cm="1">
        <f t="array" ref="AC1357">IF(FALSE,"True," &amp; IF(_xlfn.XLOOKUP("Dst_CIDR_Le_16",'Scoring_Config'!$A:$A,'Scoring_Config'!$D:$D,"Yes")="Yes",_xlfn.XLOOKUP("Dst_CIDR_Le_16",'Scoring_Config'!$A:$A,'Scoring_Config'!$C:$C,10),0),"False,0")</f>
        <v>0</v>
      </c>
      <c r="AD1357" cm="1">
        <f t="array" ref="AD1357">IF(FALSE,"True," &amp; IF(_xlfn.XLOOKUP("Dst_CIDR_17_22",'Scoring_Config'!$A:$A,'Scoring_Config'!$D:$D,"Yes")="Yes",_xlfn.XLOOKUP("Dst_CIDR_17_22",'Scoring_Config'!$A:$A,'Scoring_Config'!$C:$C,5),0),"False,0")</f>
        <v>0</v>
      </c>
      <c r="AE1357" cm="1">
        <f t="array" ref="AE1357">IF(FALSE,"True," &amp; IF(_xlfn.XLOOKUP("SrcZone_IsAny",'Scoring_Config'!$A:$A,'Scoring_Config'!$D:$D,"Yes")="Yes",_xlfn.XLOOKUP("SrcZone_IsAny",'Scoring_Config'!$A:$A,'Scoring_Config'!$C:$C,10),0),"False,0")</f>
        <v>0</v>
      </c>
      <c r="AF1357" cm="1">
        <f t="array" ref="AF1357">IF(FALSE,"True," &amp; IF(_xlfn.XLOOKUP("DstZone_IsAny",'Scoring_Config'!$A:$A,'Scoring_Config'!$D:$D,"Yes")="Yes",_xlfn.XLOOKUP("DstZone_IsAny",'Scoring_Config'!$A:$A,'Scoring_Config'!$C:$C,10),0),"False,0")</f>
        <v>0</v>
      </c>
      <c r="AG1357" cm="1">
        <f t="array" ref="AG135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57" cm="1">
        <f t="array" ref="AH1357">IF(FALSE,"True," &amp; IF(_xlfn.XLOOKUP("App_Any_OR_RangeGt1000",'Scoring_Config'!$A:$A,'Scoring_Config'!$D:$D,"Yes")="Yes",_xlfn.XLOOKUP("App_Any_OR_RangeGt1000",'Scoring_Config'!$A:$A,'Scoring_Config'!$C:$C,10),0),"False,0")</f>
        <v>0</v>
      </c>
      <c r="AI1357" cm="1">
        <f t="array" ref="AI1357">IF(FALSE,"True," &amp; IF(_xlfn.XLOOKUP("Service_Insecure_Match",'Scoring_Config'!$A:$A,'Scoring_Config'!$D:$D,"Yes")="Yes",_xlfn.XLOOKUP("Service_Insecure_Match",'Scoring_Config'!$A:$A,'Scoring_Config'!$C:$C,5),0),"False,0")</f>
        <v>0</v>
      </c>
      <c r="AJ1357" cm="1">
        <f t="array" ref="AJ1357">IF(FALSE,"True," &amp; IF(_xlfn.XLOOKUP("Risky_Inbound",'Scoring_Config'!$A:$A,'Scoring_Config'!$D:$D,"Yes")="Yes",_xlfn.XLOOKUP("Risky_Inbound",'Scoring_Config'!$A:$A,'Scoring_Config'!$C:$C,50),0),"False,0")</f>
        <v>0</v>
      </c>
      <c r="AK1357" cm="1">
        <f t="array" ref="AK1357">IF(FALSE,"True," &amp; IF(_xlfn.XLOOKUP("Risky_Outbound",'Scoring_Config'!$A:$A,'Scoring_Config'!$D:$D,"Yes")="Yes",_xlfn.XLOOKUP("Risky_Outbound",'Scoring_Config'!$A:$A,'Scoring_Config'!$C:$C,25),0),"False,0")</f>
        <v>0</v>
      </c>
      <c r="AL1357" t="s">
        <v>6697</v>
      </c>
      <c r="AM1357" cm="1">
        <f t="array" ref="AM135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57" t="s">
        <v>6697</v>
      </c>
      <c r="AO1357" t="s">
        <v>6697</v>
      </c>
      <c r="AP1357" t="s">
        <v>6697</v>
      </c>
      <c r="AQ1357" cm="1">
        <f t="array" ref="AQ1357">IF(FALSE,"True," &amp; IF(_xlfn.XLOOKUP("Service_IsAny",'Scoring_Config'!$A:$A,'Scoring_Config'!$D:$D,"Yes")="Yes",_xlfn.XLOOKUP("Service_IsAny",'Scoring_Config'!$A:$A,'Scoring_Config'!$C:$C,0),0),"False,0")</f>
        <v>0</v>
      </c>
      <c r="AR1357">
        <v>1</v>
      </c>
      <c r="AS1357" cm="1">
        <f t="array" ref="AS1357">IF(FALSE,"True," &amp; IF(_xlfn.XLOOKUP("Service_RangeGt1000",'Scoring_Config'!$A:$A,'Scoring_Config'!$D:$D,"Yes")="Yes",_xlfn.XLOOKUP("Service_RangeGt1000",'Scoring_Config'!$A:$A,'Scoring_Config'!$C:$C,0),0),"False,0")</f>
        <v>0</v>
      </c>
      <c r="AT1357" cm="1">
        <f t="array" ref="AT1357">IF(FALSE,"True," &amp; IF(_xlfn.XLOOKUP("App_IsAny",'Scoring_Config'!$A:$A,'Scoring_Config'!$D:$D,"Yes")="Yes",_xlfn.XLOOKUP("App_IsAny",'Scoring_Config'!$A:$A,'Scoring_Config'!$C:$C,0),0),"False,0")</f>
        <v>0</v>
      </c>
      <c r="AU1357">
        <v>1</v>
      </c>
      <c r="AV1357" cm="1">
        <f t="array" ref="AV1357">IF(FALSE,"True," &amp; IF(_xlfn.XLOOKUP("App_RangeGt1000",'Scoring_Config'!$A:$A,'Scoring_Config'!$D:$D,"Yes")="Yes",_xlfn.XLOOKUP("App_RangeGt1000",'Scoring_Config'!$A:$A,'Scoring_Config'!$C:$C,0),0),"False,0")</f>
        <v>0</v>
      </c>
      <c r="AW1357" cm="1">
        <f t="array" ref="AW1357">IF(FALSE,"True," &amp; IF(_xlfn.XLOOKUP("Action_IsDenyOrDrop",'Scoring_Config'!$A:$A,'Scoring_Config'!$D:$D,"Yes")="Yes",_xlfn.XLOOKUP("Action_IsDenyOrDrop",'Scoring_Config'!$A:$A,'Scoring_Config'!$C:$C,0),0),"False,0")</f>
        <v>0</v>
      </c>
      <c r="AX1357" cm="1">
        <f t="array" ref="AX1357">IF(LEFT(AW1357,4)="True",0,(IF(LEFT(Y1357,4)="True",IF(_xlfn.XLOOKUP("Src_IsAny",'Scoring_Config'!$A:$A,'Scoring_Config'!$D:$D,"Yes")="Yes",_xlfn.XLOOKUP("Src_IsAny",'Scoring_Config'!$A:$A,'Scoring_Config'!$C:$C,10),0),0)+IF(LEFT(Z1357,4)="True",IF(_xlfn.XLOOKUP("Src_CIDR_Le_16",'Scoring_Config'!$A:$A,'Scoring_Config'!$D:$D,"Yes")="Yes",_xlfn.XLOOKUP("Src_CIDR_Le_16",'Scoring_Config'!$A:$A,'Scoring_Config'!$C:$C,10),0),0)+IF(LEFT(AA1357,4)="True",IF(_xlfn.XLOOKUP("Src_CIDR_17_22",'Scoring_Config'!$A:$A,'Scoring_Config'!$D:$D,"Yes")="Yes",_xlfn.XLOOKUP("Src_CIDR_17_22",'Scoring_Config'!$A:$A,'Scoring_Config'!$C:$C,5),0),0)+IF(LEFT(AB1357,4)="True",IF(_xlfn.XLOOKUP("Dst_IsAny",'Scoring_Config'!$A:$A,'Scoring_Config'!$D:$D,"Yes")="Yes",_xlfn.XLOOKUP("Dst_IsAny",'Scoring_Config'!$A:$A,'Scoring_Config'!$C:$C,10),0),0)+IF(LEFT(AC1357,4)="True",IF(_xlfn.XLOOKUP("Dst_CIDR_Le_16",'Scoring_Config'!$A:$A,'Scoring_Config'!$D:$D,"Yes")="Yes",_xlfn.XLOOKUP("Dst_CIDR_Le_16",'Scoring_Config'!$A:$A,'Scoring_Config'!$C:$C,10),0),0)+IF(LEFT(AD1357,4)="True",IF(_xlfn.XLOOKUP("Dst_CIDR_17_22",'Scoring_Config'!$A:$A,'Scoring_Config'!$D:$D,"Yes")="Yes",_xlfn.XLOOKUP("Dst_CIDR_17_22",'Scoring_Config'!$A:$A,'Scoring_Config'!$C:$C,5),0),0)+IF(LEFT(AE1357,4)="True",IF(_xlfn.XLOOKUP("SrcZone_IsAny",'Scoring_Config'!$A:$A,'Scoring_Config'!$D:$D,"Yes")="Yes",_xlfn.XLOOKUP("SrcZone_IsAny",'Scoring_Config'!$A:$A,'Scoring_Config'!$C:$C,10),0),0)+IF(LEFT(AF1357,4)="True",IF(_xlfn.XLOOKUP("DstZone_IsAny",'Scoring_Config'!$A:$A,'Scoring_Config'!$D:$D,"Yes")="Yes",_xlfn.XLOOKUP("DstZone_IsAny",'Scoring_Config'!$A:$A,'Scoring_Config'!$C:$C,10),0),0)+IF(LEFT(AG1357,4)="True",IF(_xlfn.XLOOKUP("Service_Any_OR_RangeGt1000",'Scoring_Config'!$A:$A,'Scoring_Config'!$D:$D,"Yes")="Yes",_xlfn.XLOOKUP("Service_Any_OR_RangeGt1000",'Scoring_Config'!$A:$A,'Scoring_Config'!$C:$C,10),0),0)+IF(LEFT(AH1357,4)="True",IF(_xlfn.XLOOKUP("App_Any_OR_RangeGt1000",'Scoring_Config'!$A:$A,'Scoring_Config'!$D:$D,"Yes")="Yes",_xlfn.XLOOKUP("App_Any_OR_RangeGt1000",'Scoring_Config'!$A:$A,'Scoring_Config'!$C:$C,10),0),0)+IF(LEFT(AI1357,4)="True",IF(_xlfn.XLOOKUP("Service_Insecure_Match",'Scoring_Config'!$A:$A,'Scoring_Config'!$D:$D,"Yes")="Yes",_xlfn.XLOOKUP("Service_Insecure_Match",'Scoring_Config'!$A:$A,'Scoring_Config'!$C:$C,5),0),0)+IF(LEFT(AJ1357,4)="True",IF(_xlfn.XLOOKUP("Risky_Inbound",'Scoring_Config'!$A:$A,'Scoring_Config'!$D:$D,"Yes")="Yes",_xlfn.XLOOKUP("Risky_Inbound",'Scoring_Config'!$A:$A,'Scoring_Config'!$C:$C,50),0),0)+IF(LEFT(AK1357,4)="True",IF(_xlfn.XLOOKUP("Risky_Outbound",'Scoring_Config'!$A:$A,'Scoring_Config'!$D:$D,"Yes")="Yes",_xlfn.XLOOKUP("Risky_Outbound",'Scoring_Config'!$A:$A,'Scoring_Config'!$C:$C,25),0),0)+IF(LEFT(AZ1357,4)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1357,FIND(",",AL1357)+1,100)),0)+IF(LEFT(AM1357,4)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1357,FIND(",",AN1357)+1,100)),0)+IF(_xlfn.XLOOKUP("Profile_Scoring",'Scoring_Config'!$A:$A,'Scoring_Config'!$D:$D,"Yes")="Yes",VALUE(MID(AO1357,FIND(",",AO1357)+1,100)),0)+IF(_xlfn.XLOOKUP("Options_Scoring",'Scoring_Config'!$A:$A,'Scoring_Config'!$D:$D,"Yes")="Yes",VALUE(MID(AP1357,FIND(",",AP1357)+1,100)),0)))</f>
        <v>0</v>
      </c>
      <c r="AZ1357" cm="1">
        <f t="array" ref="AZ1357">IF(FALSE,"True," &amp; IF(_xlfn.XLOOKUP("Migrate_Insecure",'Scoring_Config'!$A:$A,'Scoring_Config'!$D:$D,"Yes")="Yes",_xlfn.XLOOKUP("Migrate_Insecure",'Scoring_Config'!$A:$A,'Scoring_Config'!$C:$C,10),0),"False,0")</f>
        <v>0</v>
      </c>
    </row>
    <row r="1358" spans="1:52">
      <c r="A1358" t="s">
        <v>1979</v>
      </c>
      <c r="B1358" t="s">
        <v>3330</v>
      </c>
      <c r="C1358" t="s">
        <v>3542</v>
      </c>
      <c r="D1358" t="s">
        <v>3545</v>
      </c>
      <c r="E1358" t="s">
        <v>3563</v>
      </c>
      <c r="F1358" t="s">
        <v>3937</v>
      </c>
      <c r="G1358" t="s">
        <v>713</v>
      </c>
      <c r="H1358" t="s">
        <v>174</v>
      </c>
      <c r="I1358" t="s">
        <v>4005</v>
      </c>
      <c r="J1358" t="s">
        <v>720</v>
      </c>
      <c r="K1358" t="s">
        <v>1678</v>
      </c>
      <c r="L1358" t="s">
        <v>1327</v>
      </c>
      <c r="M1358" t="s">
        <v>1974</v>
      </c>
      <c r="N1358" t="s">
        <v>4315</v>
      </c>
      <c r="O1358" t="s">
        <v>4319</v>
      </c>
      <c r="P1358" t="s">
        <v>4321</v>
      </c>
      <c r="Q1358" t="s">
        <v>5272</v>
      </c>
      <c r="R1358" t="s">
        <v>5440</v>
      </c>
      <c r="S1358" t="s">
        <v>5440</v>
      </c>
      <c r="T1358" t="s">
        <v>5830</v>
      </c>
      <c r="U1358" t="s">
        <v>5955</v>
      </c>
      <c r="Y1358" cm="1">
        <f t="array" ref="Y1358">IF(FALSE,"True," &amp; IF(_xlfn.XLOOKUP("Src_IsAny",'Scoring_Config'!$A:$A,'Scoring_Config'!$D:$D,"Yes")="Yes",_xlfn.XLOOKUP("Src_IsAny",'Scoring_Config'!$A:$A,'Scoring_Config'!$C:$C,10),0),"False,0")</f>
        <v>0</v>
      </c>
      <c r="Z1358" cm="1">
        <f t="array" ref="Z1358">IF(FALSE,"True," &amp; IF(_xlfn.XLOOKUP("Src_CIDR_Le_16",'Scoring_Config'!$A:$A,'Scoring_Config'!$D:$D,"Yes")="Yes",_xlfn.XLOOKUP("Src_CIDR_Le_16",'Scoring_Config'!$A:$A,'Scoring_Config'!$C:$C,10),0),"False,0")</f>
        <v>0</v>
      </c>
      <c r="AA1358" cm="1">
        <f t="array" ref="AA1358">IF(FALSE,"True," &amp; IF(_xlfn.XLOOKUP("Src_CIDR_17_22",'Scoring_Config'!$A:$A,'Scoring_Config'!$D:$D,"Yes")="Yes",_xlfn.XLOOKUP("Src_CIDR_17_22",'Scoring_Config'!$A:$A,'Scoring_Config'!$C:$C,5),0),"False,0")</f>
        <v>0</v>
      </c>
      <c r="AB1358" cm="1">
        <f t="array" ref="AB1358">IF(FALSE,"True," &amp; IF(_xlfn.XLOOKUP("Dst_IsAny",'Scoring_Config'!$A:$A,'Scoring_Config'!$D:$D,"Yes")="Yes",_xlfn.XLOOKUP("Dst_IsAny",'Scoring_Config'!$A:$A,'Scoring_Config'!$C:$C,10),0),"False,0")</f>
        <v>0</v>
      </c>
      <c r="AC1358" cm="1">
        <f t="array" ref="AC1358">IF(FALSE,"True," &amp; IF(_xlfn.XLOOKUP("Dst_CIDR_Le_16",'Scoring_Config'!$A:$A,'Scoring_Config'!$D:$D,"Yes")="Yes",_xlfn.XLOOKUP("Dst_CIDR_Le_16",'Scoring_Config'!$A:$A,'Scoring_Config'!$C:$C,10),0),"False,0")</f>
        <v>0</v>
      </c>
      <c r="AD1358" cm="1">
        <f t="array" ref="AD1358">IF(FALSE,"True," &amp; IF(_xlfn.XLOOKUP("Dst_CIDR_17_22",'Scoring_Config'!$A:$A,'Scoring_Config'!$D:$D,"Yes")="Yes",_xlfn.XLOOKUP("Dst_CIDR_17_22",'Scoring_Config'!$A:$A,'Scoring_Config'!$C:$C,5),0),"False,0")</f>
        <v>0</v>
      </c>
      <c r="AE1358" cm="1">
        <f t="array" ref="AE1358">IF(FALSE,"True," &amp; IF(_xlfn.XLOOKUP("SrcZone_IsAny",'Scoring_Config'!$A:$A,'Scoring_Config'!$D:$D,"Yes")="Yes",_xlfn.XLOOKUP("SrcZone_IsAny",'Scoring_Config'!$A:$A,'Scoring_Config'!$C:$C,10),0),"False,0")</f>
        <v>0</v>
      </c>
      <c r="AF1358" cm="1">
        <f t="array" ref="AF1358">IF(FALSE,"True," &amp; IF(_xlfn.XLOOKUP("DstZone_IsAny",'Scoring_Config'!$A:$A,'Scoring_Config'!$D:$D,"Yes")="Yes",_xlfn.XLOOKUP("DstZone_IsAny",'Scoring_Config'!$A:$A,'Scoring_Config'!$C:$C,10),0),"False,0")</f>
        <v>0</v>
      </c>
      <c r="AG1358" cm="1">
        <f t="array" ref="AG135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58" cm="1">
        <f t="array" ref="AH1358">IF(FALSE,"True," &amp; IF(_xlfn.XLOOKUP("App_Any_OR_RangeGt1000",'Scoring_Config'!$A:$A,'Scoring_Config'!$D:$D,"Yes")="Yes",_xlfn.XLOOKUP("App_Any_OR_RangeGt1000",'Scoring_Config'!$A:$A,'Scoring_Config'!$C:$C,10),0),"False,0")</f>
        <v>0</v>
      </c>
      <c r="AI1358" cm="1">
        <f t="array" ref="AI1358">IF(FALSE,"True," &amp; IF(_xlfn.XLOOKUP("Service_Insecure_Match",'Scoring_Config'!$A:$A,'Scoring_Config'!$D:$D,"Yes")="Yes",_xlfn.XLOOKUP("Service_Insecure_Match",'Scoring_Config'!$A:$A,'Scoring_Config'!$C:$C,5),0),"False,0")</f>
        <v>0</v>
      </c>
      <c r="AJ1358" cm="1">
        <f t="array" ref="AJ1358">IF(FALSE,"True," &amp; IF(_xlfn.XLOOKUP("Risky_Inbound",'Scoring_Config'!$A:$A,'Scoring_Config'!$D:$D,"Yes")="Yes",_xlfn.XLOOKUP("Risky_Inbound",'Scoring_Config'!$A:$A,'Scoring_Config'!$C:$C,50),0),"False,0")</f>
        <v>0</v>
      </c>
      <c r="AK1358" cm="1">
        <f t="array" ref="AK1358">IF(FALSE,"True," &amp; IF(_xlfn.XLOOKUP("Risky_Outbound",'Scoring_Config'!$A:$A,'Scoring_Config'!$D:$D,"Yes")="Yes",_xlfn.XLOOKUP("Risky_Outbound",'Scoring_Config'!$A:$A,'Scoring_Config'!$C:$C,25),0),"False,0")</f>
        <v>0</v>
      </c>
      <c r="AL1358" t="s">
        <v>6700</v>
      </c>
      <c r="AM1358" cm="1">
        <f t="array" ref="AM135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58" t="s">
        <v>6697</v>
      </c>
      <c r="AO1358" t="s">
        <v>6697</v>
      </c>
      <c r="AP1358" t="s">
        <v>6697</v>
      </c>
      <c r="AQ1358" cm="1">
        <f t="array" ref="AQ1358">IF(FALSE,"True," &amp; IF(_xlfn.XLOOKUP("Service_IsAny",'Scoring_Config'!$A:$A,'Scoring_Config'!$D:$D,"Yes")="Yes",_xlfn.XLOOKUP("Service_IsAny",'Scoring_Config'!$A:$A,'Scoring_Config'!$C:$C,0),0),"False,0")</f>
        <v>0</v>
      </c>
      <c r="AR1358">
        <v>0</v>
      </c>
      <c r="AS1358" cm="1">
        <f t="array" ref="AS1358">IF(FALSE,"True," &amp; IF(_xlfn.XLOOKUP("Service_RangeGt1000",'Scoring_Config'!$A:$A,'Scoring_Config'!$D:$D,"Yes")="Yes",_xlfn.XLOOKUP("Service_RangeGt1000",'Scoring_Config'!$A:$A,'Scoring_Config'!$C:$C,0),0),"False,0")</f>
        <v>0</v>
      </c>
      <c r="AT1358" cm="1">
        <f t="array" ref="AT1358">IF(FALSE,"True," &amp; IF(_xlfn.XLOOKUP("App_IsAny",'Scoring_Config'!$A:$A,'Scoring_Config'!$D:$D,"Yes")="Yes",_xlfn.XLOOKUP("App_IsAny",'Scoring_Config'!$A:$A,'Scoring_Config'!$C:$C,0),0),"False,0")</f>
        <v>0</v>
      </c>
      <c r="AU1358">
        <v>0</v>
      </c>
      <c r="AV1358" cm="1">
        <f t="array" ref="AV1358">IF(FALSE,"True," &amp; IF(_xlfn.XLOOKUP("App_RangeGt1000",'Scoring_Config'!$A:$A,'Scoring_Config'!$D:$D,"Yes")="Yes",_xlfn.XLOOKUP("App_RangeGt1000",'Scoring_Config'!$A:$A,'Scoring_Config'!$C:$C,0),0),"False,0")</f>
        <v>0</v>
      </c>
      <c r="AW1358" cm="1">
        <f t="array" ref="AW1358">IF(FALSE,"True," &amp; IF(_xlfn.XLOOKUP("Action_IsDenyOrDrop",'Scoring_Config'!$A:$A,'Scoring_Config'!$D:$D,"Yes")="Yes",_xlfn.XLOOKUP("Action_IsDenyOrDrop",'Scoring_Config'!$A:$A,'Scoring_Config'!$C:$C,0),0),"False,0")</f>
        <v>0</v>
      </c>
      <c r="AX1358" cm="1">
        <f t="array" ref="AX1358">IF(LEFT(AW1358,4)="True",0,(IF(LEFT(Y1358,4)="True",IF(_xlfn.XLOOKUP("Src_IsAny",'Scoring_Config'!$A:$A,'Scoring_Config'!$D:$D,"Yes")="Yes",_xlfn.XLOOKUP("Src_IsAny",'Scoring_Config'!$A:$A,'Scoring_Config'!$C:$C,10),0),0)+IF(LEFT(Z1358,4)="True",IF(_xlfn.XLOOKUP("Src_CIDR_Le_16",'Scoring_Config'!$A:$A,'Scoring_Config'!$D:$D,"Yes")="Yes",_xlfn.XLOOKUP("Src_CIDR_Le_16",'Scoring_Config'!$A:$A,'Scoring_Config'!$C:$C,10),0),0)+IF(LEFT(AA1358,4)="True",IF(_xlfn.XLOOKUP("Src_CIDR_17_22",'Scoring_Config'!$A:$A,'Scoring_Config'!$D:$D,"Yes")="Yes",_xlfn.XLOOKUP("Src_CIDR_17_22",'Scoring_Config'!$A:$A,'Scoring_Config'!$C:$C,5),0),0)+IF(LEFT(AB1358,4)="True",IF(_xlfn.XLOOKUP("Dst_IsAny",'Scoring_Config'!$A:$A,'Scoring_Config'!$D:$D,"Yes")="Yes",_xlfn.XLOOKUP("Dst_IsAny",'Scoring_Config'!$A:$A,'Scoring_Config'!$C:$C,10),0),0)+IF(LEFT(AC1358,4)="True",IF(_xlfn.XLOOKUP("Dst_CIDR_Le_16",'Scoring_Config'!$A:$A,'Scoring_Config'!$D:$D,"Yes")="Yes",_xlfn.XLOOKUP("Dst_CIDR_Le_16",'Scoring_Config'!$A:$A,'Scoring_Config'!$C:$C,10),0),0)+IF(LEFT(AD1358,4)="True",IF(_xlfn.XLOOKUP("Dst_CIDR_17_22",'Scoring_Config'!$A:$A,'Scoring_Config'!$D:$D,"Yes")="Yes",_xlfn.XLOOKUP("Dst_CIDR_17_22",'Scoring_Config'!$A:$A,'Scoring_Config'!$C:$C,5),0),0)+IF(LEFT(AE1358,4)="True",IF(_xlfn.XLOOKUP("SrcZone_IsAny",'Scoring_Config'!$A:$A,'Scoring_Config'!$D:$D,"Yes")="Yes",_xlfn.XLOOKUP("SrcZone_IsAny",'Scoring_Config'!$A:$A,'Scoring_Config'!$C:$C,10),0),0)+IF(LEFT(AF1358,4)="True",IF(_xlfn.XLOOKUP("DstZone_IsAny",'Scoring_Config'!$A:$A,'Scoring_Config'!$D:$D,"Yes")="Yes",_xlfn.XLOOKUP("DstZone_IsAny",'Scoring_Config'!$A:$A,'Scoring_Config'!$C:$C,10),0),0)+IF(LEFT(AG1358,4)="True",IF(_xlfn.XLOOKUP("Service_Any_OR_RangeGt1000",'Scoring_Config'!$A:$A,'Scoring_Config'!$D:$D,"Yes")="Yes",_xlfn.XLOOKUP("Service_Any_OR_RangeGt1000",'Scoring_Config'!$A:$A,'Scoring_Config'!$C:$C,10),0),0)+IF(LEFT(AH1358,4)="True",IF(_xlfn.XLOOKUP("App_Any_OR_RangeGt1000",'Scoring_Config'!$A:$A,'Scoring_Config'!$D:$D,"Yes")="Yes",_xlfn.XLOOKUP("App_Any_OR_RangeGt1000",'Scoring_Config'!$A:$A,'Scoring_Config'!$C:$C,10),0),0)+IF(LEFT(AI1358,4)="True",IF(_xlfn.XLOOKUP("Service_Insecure_Match",'Scoring_Config'!$A:$A,'Scoring_Config'!$D:$D,"Yes")="Yes",_xlfn.XLOOKUP("Service_Insecure_Match",'Scoring_Config'!$A:$A,'Scoring_Config'!$C:$C,5),0),0)+IF(LEFT(AJ1358,4)="True",IF(_xlfn.XLOOKUP("Risky_Inbound",'Scoring_Config'!$A:$A,'Scoring_Config'!$D:$D,"Yes")="Yes",_xlfn.XLOOKUP("Risky_Inbound",'Scoring_Config'!$A:$A,'Scoring_Config'!$C:$C,50),0),0)+IF(LEFT(AK1358,4)="True",IF(_xlfn.XLOOKUP("Risky_Outbound",'Scoring_Config'!$A:$A,'Scoring_Config'!$D:$D,"Yes")="Yes",_xlfn.XLOOKUP("Risky_Outbound",'Scoring_Config'!$A:$A,'Scoring_Config'!$C:$C,25),0),0)+IF(LEFT(AZ1358,4)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1358,FIND(",",AL1358)+1,100)),0)+IF(LEFT(AM1358,4)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1358,FIND(",",AN1358)+1,100)),0)+IF(_xlfn.XLOOKUP("Profile_Scoring",'Scoring_Config'!$A:$A,'Scoring_Config'!$D:$D,"Yes")="Yes",VALUE(MID(AO1358,FIND(",",AO1358)+1,100)),0)+IF(_xlfn.XLOOKUP("Options_Scoring",'Scoring_Config'!$A:$A,'Scoring_Config'!$D:$D,"Yes")="Yes",VALUE(MID(AP1358,FIND(",",AP1358)+1,100)),0)))</f>
        <v>0</v>
      </c>
      <c r="AZ1358" cm="1">
        <f t="array" ref="AZ1358">IF(FALSE,"True," &amp; IF(_xlfn.XLOOKUP("Migrate_Insecure",'Scoring_Config'!$A:$A,'Scoring_Config'!$D:$D,"Yes")="Yes",_xlfn.XLOOKUP("Migrate_Insecure",'Scoring_Config'!$A:$A,'Scoring_Config'!$C:$C,10),0),"False,0")</f>
        <v>0</v>
      </c>
    </row>
    <row r="1359" spans="1:52">
      <c r="A1359" t="s">
        <v>1979</v>
      </c>
      <c r="B1359" t="s">
        <v>3331</v>
      </c>
      <c r="C1359" t="s">
        <v>3542</v>
      </c>
      <c r="D1359" t="s">
        <v>3544</v>
      </c>
      <c r="E1359" t="s">
        <v>3562</v>
      </c>
      <c r="F1359" t="s">
        <v>3974</v>
      </c>
      <c r="G1359" t="s">
        <v>643</v>
      </c>
      <c r="H1359" t="s">
        <v>193</v>
      </c>
      <c r="I1359" t="s">
        <v>4291</v>
      </c>
      <c r="J1359" t="s">
        <v>1260</v>
      </c>
      <c r="K1359" t="s">
        <v>1864</v>
      </c>
      <c r="L1359" t="s">
        <v>1325</v>
      </c>
      <c r="M1359" t="s">
        <v>1973</v>
      </c>
      <c r="N1359" t="s">
        <v>4315</v>
      </c>
      <c r="O1359" t="s">
        <v>4319</v>
      </c>
      <c r="P1359" t="s">
        <v>4323</v>
      </c>
      <c r="Q1359" t="s">
        <v>5273</v>
      </c>
      <c r="R1359" t="s">
        <v>5439</v>
      </c>
      <c r="S1359" t="s">
        <v>4324</v>
      </c>
      <c r="T1359" t="s">
        <v>5910</v>
      </c>
      <c r="U1359" t="s">
        <v>5955</v>
      </c>
      <c r="Y1359" cm="1">
        <f t="array" ref="Y1359">IF(FALSE,"True," &amp; IF(_xlfn.XLOOKUP("Src_IsAny",'Scoring_Config'!$A:$A,'Scoring_Config'!$D:$D,"Yes")="Yes",_xlfn.XLOOKUP("Src_IsAny",'Scoring_Config'!$A:$A,'Scoring_Config'!$C:$C,10),0),"False,0")</f>
        <v>0</v>
      </c>
      <c r="Z1359" cm="1">
        <f t="array" ref="Z1359">IF(FALSE,"True," &amp; IF(_xlfn.XLOOKUP("Src_CIDR_Le_16",'Scoring_Config'!$A:$A,'Scoring_Config'!$D:$D,"Yes")="Yes",_xlfn.XLOOKUP("Src_CIDR_Le_16",'Scoring_Config'!$A:$A,'Scoring_Config'!$C:$C,10),0),"False,0")</f>
        <v>0</v>
      </c>
      <c r="AA1359" cm="1">
        <f t="array" ref="AA1359">IF(FALSE,"True," &amp; IF(_xlfn.XLOOKUP("Src_CIDR_17_22",'Scoring_Config'!$A:$A,'Scoring_Config'!$D:$D,"Yes")="Yes",_xlfn.XLOOKUP("Src_CIDR_17_22",'Scoring_Config'!$A:$A,'Scoring_Config'!$C:$C,5),0),"False,0")</f>
        <v>0</v>
      </c>
      <c r="AB1359" cm="1">
        <f t="array" ref="AB1359">IF(FALSE,"True," &amp; IF(_xlfn.XLOOKUP("Dst_IsAny",'Scoring_Config'!$A:$A,'Scoring_Config'!$D:$D,"Yes")="Yes",_xlfn.XLOOKUP("Dst_IsAny",'Scoring_Config'!$A:$A,'Scoring_Config'!$C:$C,10),0),"False,0")</f>
        <v>0</v>
      </c>
      <c r="AC1359" cm="1">
        <f t="array" ref="AC1359">IF(FALSE,"True," &amp; IF(_xlfn.XLOOKUP("Dst_CIDR_Le_16",'Scoring_Config'!$A:$A,'Scoring_Config'!$D:$D,"Yes")="Yes",_xlfn.XLOOKUP("Dst_CIDR_Le_16",'Scoring_Config'!$A:$A,'Scoring_Config'!$C:$C,10),0),"False,0")</f>
        <v>0</v>
      </c>
      <c r="AD1359" cm="1">
        <f t="array" ref="AD1359">IF(FALSE,"True," &amp; IF(_xlfn.XLOOKUP("Dst_CIDR_17_22",'Scoring_Config'!$A:$A,'Scoring_Config'!$D:$D,"Yes")="Yes",_xlfn.XLOOKUP("Dst_CIDR_17_22",'Scoring_Config'!$A:$A,'Scoring_Config'!$C:$C,5),0),"False,0")</f>
        <v>0</v>
      </c>
      <c r="AE1359" cm="1">
        <f t="array" ref="AE1359">IF(FALSE,"True," &amp; IF(_xlfn.XLOOKUP("SrcZone_IsAny",'Scoring_Config'!$A:$A,'Scoring_Config'!$D:$D,"Yes")="Yes",_xlfn.XLOOKUP("SrcZone_IsAny",'Scoring_Config'!$A:$A,'Scoring_Config'!$C:$C,10),0),"False,0")</f>
        <v>0</v>
      </c>
      <c r="AF1359" cm="1">
        <f t="array" ref="AF1359">IF(FALSE,"True," &amp; IF(_xlfn.XLOOKUP("DstZone_IsAny",'Scoring_Config'!$A:$A,'Scoring_Config'!$D:$D,"Yes")="Yes",_xlfn.XLOOKUP("DstZone_IsAny",'Scoring_Config'!$A:$A,'Scoring_Config'!$C:$C,10),0),"False,0")</f>
        <v>0</v>
      </c>
      <c r="AG1359" cm="1">
        <f t="array" ref="AG135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59" cm="1">
        <f t="array" ref="AH1359">IF(FALSE,"True," &amp; IF(_xlfn.XLOOKUP("App_Any_OR_RangeGt1000",'Scoring_Config'!$A:$A,'Scoring_Config'!$D:$D,"Yes")="Yes",_xlfn.XLOOKUP("App_Any_OR_RangeGt1000",'Scoring_Config'!$A:$A,'Scoring_Config'!$C:$C,10),0),"False,0")</f>
        <v>0</v>
      </c>
      <c r="AI1359" cm="1">
        <f t="array" ref="AI1359">IF(FALSE,"True," &amp; IF(_xlfn.XLOOKUP("Service_Insecure_Match",'Scoring_Config'!$A:$A,'Scoring_Config'!$D:$D,"Yes")="Yes",_xlfn.XLOOKUP("Service_Insecure_Match",'Scoring_Config'!$A:$A,'Scoring_Config'!$C:$C,5),0),"False,0")</f>
        <v>0</v>
      </c>
      <c r="AJ1359" cm="1">
        <f t="array" ref="AJ1359">IF(FALSE,"True," &amp; IF(_xlfn.XLOOKUP("Risky_Inbound",'Scoring_Config'!$A:$A,'Scoring_Config'!$D:$D,"Yes")="Yes",_xlfn.XLOOKUP("Risky_Inbound",'Scoring_Config'!$A:$A,'Scoring_Config'!$C:$C,50),0),"False,0")</f>
        <v>0</v>
      </c>
      <c r="AK1359" cm="1">
        <f t="array" ref="AK1359">IF(FALSE,"True," &amp; IF(_xlfn.XLOOKUP("Risky_Outbound",'Scoring_Config'!$A:$A,'Scoring_Config'!$D:$D,"Yes")="Yes",_xlfn.XLOOKUP("Risky_Outbound",'Scoring_Config'!$A:$A,'Scoring_Config'!$C:$C,25),0),"False,0")</f>
        <v>0</v>
      </c>
      <c r="AL1359" t="s">
        <v>6699</v>
      </c>
      <c r="AM1359" cm="1">
        <f t="array" ref="AM135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59" t="s">
        <v>6697</v>
      </c>
      <c r="AO1359" t="s">
        <v>6697</v>
      </c>
      <c r="AP1359" t="s">
        <v>6697</v>
      </c>
      <c r="AQ1359" cm="1">
        <f t="array" ref="AQ1359">IF(FALSE,"True," &amp; IF(_xlfn.XLOOKUP("Service_IsAny",'Scoring_Config'!$A:$A,'Scoring_Config'!$D:$D,"Yes")="Yes",_xlfn.XLOOKUP("Service_IsAny",'Scoring_Config'!$A:$A,'Scoring_Config'!$C:$C,0),0),"False,0")</f>
        <v>0</v>
      </c>
      <c r="AR1359">
        <v>0</v>
      </c>
      <c r="AS1359" cm="1">
        <f t="array" ref="AS1359">IF(FALSE,"True," &amp; IF(_xlfn.XLOOKUP("Service_RangeGt1000",'Scoring_Config'!$A:$A,'Scoring_Config'!$D:$D,"Yes")="Yes",_xlfn.XLOOKUP("Service_RangeGt1000",'Scoring_Config'!$A:$A,'Scoring_Config'!$C:$C,0),0),"False,0")</f>
        <v>0</v>
      </c>
      <c r="AT1359" cm="1">
        <f t="array" ref="AT1359">IF(FALSE,"True," &amp; IF(_xlfn.XLOOKUP("App_IsAny",'Scoring_Config'!$A:$A,'Scoring_Config'!$D:$D,"Yes")="Yes",_xlfn.XLOOKUP("App_IsAny",'Scoring_Config'!$A:$A,'Scoring_Config'!$C:$C,0),0),"False,0")</f>
        <v>0</v>
      </c>
      <c r="AU1359">
        <v>0</v>
      </c>
      <c r="AV1359" cm="1">
        <f t="array" ref="AV1359">IF(FALSE,"True," &amp; IF(_xlfn.XLOOKUP("App_RangeGt1000",'Scoring_Config'!$A:$A,'Scoring_Config'!$D:$D,"Yes")="Yes",_xlfn.XLOOKUP("App_RangeGt1000",'Scoring_Config'!$A:$A,'Scoring_Config'!$C:$C,0),0),"False,0")</f>
        <v>0</v>
      </c>
      <c r="AW1359" cm="1">
        <f t="array" ref="AW1359">IF(FALSE,"True," &amp; IF(_xlfn.XLOOKUP("Action_IsDenyOrDrop",'Scoring_Config'!$A:$A,'Scoring_Config'!$D:$D,"Yes")="Yes",_xlfn.XLOOKUP("Action_IsDenyOrDrop",'Scoring_Config'!$A:$A,'Scoring_Config'!$C:$C,0),0),"False,0")</f>
        <v>0</v>
      </c>
      <c r="AX1359" cm="1">
        <f t="array" ref="AX1359">IF(LEFT(AW1359,4)="True",0,(IF(LEFT(Y1359,4)="True",IF(_xlfn.XLOOKUP("Src_IsAny",'Scoring_Config'!$A:$A,'Scoring_Config'!$D:$D,"Yes")="Yes",_xlfn.XLOOKUP("Src_IsAny",'Scoring_Config'!$A:$A,'Scoring_Config'!$C:$C,10),0),0)+IF(LEFT(Z1359,4)="True",IF(_xlfn.XLOOKUP("Src_CIDR_Le_16",'Scoring_Config'!$A:$A,'Scoring_Config'!$D:$D,"Yes")="Yes",_xlfn.XLOOKUP("Src_CIDR_Le_16",'Scoring_Config'!$A:$A,'Scoring_Config'!$C:$C,10),0),0)+IF(LEFT(AA1359,4)="True",IF(_xlfn.XLOOKUP("Src_CIDR_17_22",'Scoring_Config'!$A:$A,'Scoring_Config'!$D:$D,"Yes")="Yes",_xlfn.XLOOKUP("Src_CIDR_17_22",'Scoring_Config'!$A:$A,'Scoring_Config'!$C:$C,5),0),0)+IF(LEFT(AB1359,4)="True",IF(_xlfn.XLOOKUP("Dst_IsAny",'Scoring_Config'!$A:$A,'Scoring_Config'!$D:$D,"Yes")="Yes",_xlfn.XLOOKUP("Dst_IsAny",'Scoring_Config'!$A:$A,'Scoring_Config'!$C:$C,10),0),0)+IF(LEFT(AC1359,4)="True",IF(_xlfn.XLOOKUP("Dst_CIDR_Le_16",'Scoring_Config'!$A:$A,'Scoring_Config'!$D:$D,"Yes")="Yes",_xlfn.XLOOKUP("Dst_CIDR_Le_16",'Scoring_Config'!$A:$A,'Scoring_Config'!$C:$C,10),0),0)+IF(LEFT(AD1359,4)="True",IF(_xlfn.XLOOKUP("Dst_CIDR_17_22",'Scoring_Config'!$A:$A,'Scoring_Config'!$D:$D,"Yes")="Yes",_xlfn.XLOOKUP("Dst_CIDR_17_22",'Scoring_Config'!$A:$A,'Scoring_Config'!$C:$C,5),0),0)+IF(LEFT(AE1359,4)="True",IF(_xlfn.XLOOKUP("SrcZone_IsAny",'Scoring_Config'!$A:$A,'Scoring_Config'!$D:$D,"Yes")="Yes",_xlfn.XLOOKUP("SrcZone_IsAny",'Scoring_Config'!$A:$A,'Scoring_Config'!$C:$C,10),0),0)+IF(LEFT(AF1359,4)="True",IF(_xlfn.XLOOKUP("DstZone_IsAny",'Scoring_Config'!$A:$A,'Scoring_Config'!$D:$D,"Yes")="Yes",_xlfn.XLOOKUP("DstZone_IsAny",'Scoring_Config'!$A:$A,'Scoring_Config'!$C:$C,10),0),0)+IF(LEFT(AG1359,4)="True",IF(_xlfn.XLOOKUP("Service_Any_OR_RangeGt1000",'Scoring_Config'!$A:$A,'Scoring_Config'!$D:$D,"Yes")="Yes",_xlfn.XLOOKUP("Service_Any_OR_RangeGt1000",'Scoring_Config'!$A:$A,'Scoring_Config'!$C:$C,10),0),0)+IF(LEFT(AH1359,4)="True",IF(_xlfn.XLOOKUP("App_Any_OR_RangeGt1000",'Scoring_Config'!$A:$A,'Scoring_Config'!$D:$D,"Yes")="Yes",_xlfn.XLOOKUP("App_Any_OR_RangeGt1000",'Scoring_Config'!$A:$A,'Scoring_Config'!$C:$C,10),0),0)+IF(LEFT(AI1359,4)="True",IF(_xlfn.XLOOKUP("Service_Insecure_Match",'Scoring_Config'!$A:$A,'Scoring_Config'!$D:$D,"Yes")="Yes",_xlfn.XLOOKUP("Service_Insecure_Match",'Scoring_Config'!$A:$A,'Scoring_Config'!$C:$C,5),0),0)+IF(LEFT(AJ1359,4)="True",IF(_xlfn.XLOOKUP("Risky_Inbound",'Scoring_Config'!$A:$A,'Scoring_Config'!$D:$D,"Yes")="Yes",_xlfn.XLOOKUP("Risky_Inbound",'Scoring_Config'!$A:$A,'Scoring_Config'!$C:$C,50),0),0)+IF(LEFT(AK1359,4)="True",IF(_xlfn.XLOOKUP("Risky_Outbound",'Scoring_Config'!$A:$A,'Scoring_Config'!$D:$D,"Yes")="Yes",_xlfn.XLOOKUP("Risky_Outbound",'Scoring_Config'!$A:$A,'Scoring_Config'!$C:$C,25),0),0)+IF(LEFT(AZ1359,4)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1359,FIND(",",AL1359)+1,100)),0)+IF(LEFT(AM1359,4)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1359,FIND(",",AN1359)+1,100)),0)+IF(_xlfn.XLOOKUP("Profile_Scoring",'Scoring_Config'!$A:$A,'Scoring_Config'!$D:$D,"Yes")="Yes",VALUE(MID(AO1359,FIND(",",AO1359)+1,100)),0)+IF(_xlfn.XLOOKUP("Options_Scoring",'Scoring_Config'!$A:$A,'Scoring_Config'!$D:$D,"Yes")="Yes",VALUE(MID(AP1359,FIND(",",AP1359)+1,100)),0)))</f>
        <v>0</v>
      </c>
      <c r="AZ1359" cm="1">
        <f t="array" ref="AZ1359">IF(FALSE,"True," &amp; IF(_xlfn.XLOOKUP("Migrate_Insecure",'Scoring_Config'!$A:$A,'Scoring_Config'!$D:$D,"Yes")="Yes",_xlfn.XLOOKUP("Migrate_Insecure",'Scoring_Config'!$A:$A,'Scoring_Config'!$C:$C,10),0),"False,0")</f>
        <v>0</v>
      </c>
    </row>
    <row r="1360" spans="1:52">
      <c r="A1360" t="s">
        <v>1979</v>
      </c>
      <c r="B1360" t="s">
        <v>3332</v>
      </c>
      <c r="C1360" t="s">
        <v>3542</v>
      </c>
      <c r="D1360" t="s">
        <v>3545</v>
      </c>
      <c r="E1360" t="s">
        <v>3563</v>
      </c>
      <c r="F1360" t="s">
        <v>3967</v>
      </c>
      <c r="G1360" t="s">
        <v>653</v>
      </c>
      <c r="H1360" t="s">
        <v>174</v>
      </c>
      <c r="I1360" t="s">
        <v>3967</v>
      </c>
      <c r="J1360" t="s">
        <v>653</v>
      </c>
      <c r="K1360" t="s">
        <v>1721</v>
      </c>
      <c r="L1360" t="s">
        <v>1327</v>
      </c>
      <c r="M1360" t="s">
        <v>1974</v>
      </c>
      <c r="N1360" t="s">
        <v>4315</v>
      </c>
      <c r="O1360" t="s">
        <v>4319</v>
      </c>
      <c r="P1360" t="s">
        <v>4321</v>
      </c>
      <c r="Q1360" t="s">
        <v>5274</v>
      </c>
      <c r="R1360" t="s">
        <v>5440</v>
      </c>
      <c r="S1360" t="s">
        <v>5439</v>
      </c>
      <c r="T1360" t="s">
        <v>5817</v>
      </c>
      <c r="U1360" t="s">
        <v>5955</v>
      </c>
      <c r="Y1360" cm="1">
        <f t="array" ref="Y1360">IF(FALSE,"True," &amp; IF(_xlfn.XLOOKUP("Src_IsAny",'Scoring_Config'!$A:$A,'Scoring_Config'!$D:$D,"Yes")="Yes",_xlfn.XLOOKUP("Src_IsAny",'Scoring_Config'!$A:$A,'Scoring_Config'!$C:$C,10),0),"False,0")</f>
        <v>0</v>
      </c>
      <c r="Z1360" cm="1">
        <f t="array" ref="Z1360">IF(FALSE,"True," &amp; IF(_xlfn.XLOOKUP("Src_CIDR_Le_16",'Scoring_Config'!$A:$A,'Scoring_Config'!$D:$D,"Yes")="Yes",_xlfn.XLOOKUP("Src_CIDR_Le_16",'Scoring_Config'!$A:$A,'Scoring_Config'!$C:$C,10),0),"False,0")</f>
        <v>0</v>
      </c>
      <c r="AA1360" cm="1">
        <f t="array" ref="AA1360">IF(FALSE,"True," &amp; IF(_xlfn.XLOOKUP("Src_CIDR_17_22",'Scoring_Config'!$A:$A,'Scoring_Config'!$D:$D,"Yes")="Yes",_xlfn.XLOOKUP("Src_CIDR_17_22",'Scoring_Config'!$A:$A,'Scoring_Config'!$C:$C,5),0),"False,0")</f>
        <v>0</v>
      </c>
      <c r="AB1360" cm="1">
        <f t="array" ref="AB1360">IF(FALSE,"True," &amp; IF(_xlfn.XLOOKUP("Dst_IsAny",'Scoring_Config'!$A:$A,'Scoring_Config'!$D:$D,"Yes")="Yes",_xlfn.XLOOKUP("Dst_IsAny",'Scoring_Config'!$A:$A,'Scoring_Config'!$C:$C,10),0),"False,0")</f>
        <v>0</v>
      </c>
      <c r="AC1360" cm="1">
        <f t="array" ref="AC1360">IF(FALSE,"True," &amp; IF(_xlfn.XLOOKUP("Dst_CIDR_Le_16",'Scoring_Config'!$A:$A,'Scoring_Config'!$D:$D,"Yes")="Yes",_xlfn.XLOOKUP("Dst_CIDR_Le_16",'Scoring_Config'!$A:$A,'Scoring_Config'!$C:$C,10),0),"False,0")</f>
        <v>0</v>
      </c>
      <c r="AD1360" cm="1">
        <f t="array" ref="AD1360">IF(FALSE,"True," &amp; IF(_xlfn.XLOOKUP("Dst_CIDR_17_22",'Scoring_Config'!$A:$A,'Scoring_Config'!$D:$D,"Yes")="Yes",_xlfn.XLOOKUP("Dst_CIDR_17_22",'Scoring_Config'!$A:$A,'Scoring_Config'!$C:$C,5),0),"False,0")</f>
        <v>0</v>
      </c>
      <c r="AE1360" cm="1">
        <f t="array" ref="AE1360">IF(FALSE,"True," &amp; IF(_xlfn.XLOOKUP("SrcZone_IsAny",'Scoring_Config'!$A:$A,'Scoring_Config'!$D:$D,"Yes")="Yes",_xlfn.XLOOKUP("SrcZone_IsAny",'Scoring_Config'!$A:$A,'Scoring_Config'!$C:$C,10),0),"False,0")</f>
        <v>0</v>
      </c>
      <c r="AF1360" cm="1">
        <f t="array" ref="AF1360">IF(FALSE,"True," &amp; IF(_xlfn.XLOOKUP("DstZone_IsAny",'Scoring_Config'!$A:$A,'Scoring_Config'!$D:$D,"Yes")="Yes",_xlfn.XLOOKUP("DstZone_IsAny",'Scoring_Config'!$A:$A,'Scoring_Config'!$C:$C,10),0),"False,0")</f>
        <v>0</v>
      </c>
      <c r="AG1360" cm="1">
        <f t="array" ref="AG136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60" cm="1">
        <f t="array" ref="AH1360">IF(FALSE,"True," &amp; IF(_xlfn.XLOOKUP("App_Any_OR_RangeGt1000",'Scoring_Config'!$A:$A,'Scoring_Config'!$D:$D,"Yes")="Yes",_xlfn.XLOOKUP("App_Any_OR_RangeGt1000",'Scoring_Config'!$A:$A,'Scoring_Config'!$C:$C,10),0),"False,0")</f>
        <v>0</v>
      </c>
      <c r="AI1360" cm="1">
        <f t="array" ref="AI1360">IF(FALSE,"True," &amp; IF(_xlfn.XLOOKUP("Service_Insecure_Match",'Scoring_Config'!$A:$A,'Scoring_Config'!$D:$D,"Yes")="Yes",_xlfn.XLOOKUP("Service_Insecure_Match",'Scoring_Config'!$A:$A,'Scoring_Config'!$C:$C,5),0),"False,0")</f>
        <v>0</v>
      </c>
      <c r="AJ1360" cm="1">
        <f t="array" ref="AJ1360">IF(FALSE,"True," &amp; IF(_xlfn.XLOOKUP("Risky_Inbound",'Scoring_Config'!$A:$A,'Scoring_Config'!$D:$D,"Yes")="Yes",_xlfn.XLOOKUP("Risky_Inbound",'Scoring_Config'!$A:$A,'Scoring_Config'!$C:$C,50),0),"False,0")</f>
        <v>0</v>
      </c>
      <c r="AK1360" cm="1">
        <f t="array" ref="AK1360">IF(FALSE,"True," &amp; IF(_xlfn.XLOOKUP("Risky_Outbound",'Scoring_Config'!$A:$A,'Scoring_Config'!$D:$D,"Yes")="Yes",_xlfn.XLOOKUP("Risky_Outbound",'Scoring_Config'!$A:$A,'Scoring_Config'!$C:$C,25),0),"False,0")</f>
        <v>0</v>
      </c>
      <c r="AL1360" t="s">
        <v>6700</v>
      </c>
      <c r="AM1360" cm="1">
        <f t="array" ref="AM136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60" t="s">
        <v>6697</v>
      </c>
      <c r="AO1360" t="s">
        <v>6697</v>
      </c>
      <c r="AP1360" t="s">
        <v>6697</v>
      </c>
      <c r="AQ1360" cm="1">
        <f t="array" ref="AQ1360">IF(FALSE,"True," &amp; IF(_xlfn.XLOOKUP("Service_IsAny",'Scoring_Config'!$A:$A,'Scoring_Config'!$D:$D,"Yes")="Yes",_xlfn.XLOOKUP("Service_IsAny",'Scoring_Config'!$A:$A,'Scoring_Config'!$C:$C,0),0),"False,0")</f>
        <v>0</v>
      </c>
      <c r="AR1360">
        <v>0</v>
      </c>
      <c r="AS1360" cm="1">
        <f t="array" ref="AS1360">IF(FALSE,"True," &amp; IF(_xlfn.XLOOKUP("Service_RangeGt1000",'Scoring_Config'!$A:$A,'Scoring_Config'!$D:$D,"Yes")="Yes",_xlfn.XLOOKUP("Service_RangeGt1000",'Scoring_Config'!$A:$A,'Scoring_Config'!$C:$C,0),0),"False,0")</f>
        <v>0</v>
      </c>
      <c r="AT1360" cm="1">
        <f t="array" ref="AT1360">IF(FALSE,"True," &amp; IF(_xlfn.XLOOKUP("App_IsAny",'Scoring_Config'!$A:$A,'Scoring_Config'!$D:$D,"Yes")="Yes",_xlfn.XLOOKUP("App_IsAny",'Scoring_Config'!$A:$A,'Scoring_Config'!$C:$C,0),0),"False,0")</f>
        <v>0</v>
      </c>
      <c r="AU1360">
        <v>2</v>
      </c>
      <c r="AV1360" cm="1">
        <f t="array" ref="AV1360">IF(FALSE,"True," &amp; IF(_xlfn.XLOOKUP("App_RangeGt1000",'Scoring_Config'!$A:$A,'Scoring_Config'!$D:$D,"Yes")="Yes",_xlfn.XLOOKUP("App_RangeGt1000",'Scoring_Config'!$A:$A,'Scoring_Config'!$C:$C,0),0),"False,0")</f>
        <v>0</v>
      </c>
      <c r="AW1360" cm="1">
        <f t="array" ref="AW1360">IF(FALSE,"True," &amp; IF(_xlfn.XLOOKUP("Action_IsDenyOrDrop",'Scoring_Config'!$A:$A,'Scoring_Config'!$D:$D,"Yes")="Yes",_xlfn.XLOOKUP("Action_IsDenyOrDrop",'Scoring_Config'!$A:$A,'Scoring_Config'!$C:$C,0),0),"False,0")</f>
        <v>0</v>
      </c>
      <c r="AX1360" cm="1">
        <f t="array" ref="AX1360">IF(LEFT(AW1360,4)="True",0,(IF(LEFT(Y1360,4)="True",IF(_xlfn.XLOOKUP("Src_IsAny",'Scoring_Config'!$A:$A,'Scoring_Config'!$D:$D,"Yes")="Yes",_xlfn.XLOOKUP("Src_IsAny",'Scoring_Config'!$A:$A,'Scoring_Config'!$C:$C,10),0),0)+IF(LEFT(Z1360,4)="True",IF(_xlfn.XLOOKUP("Src_CIDR_Le_16",'Scoring_Config'!$A:$A,'Scoring_Config'!$D:$D,"Yes")="Yes",_xlfn.XLOOKUP("Src_CIDR_Le_16",'Scoring_Config'!$A:$A,'Scoring_Config'!$C:$C,10),0),0)+IF(LEFT(AA1360,4)="True",IF(_xlfn.XLOOKUP("Src_CIDR_17_22",'Scoring_Config'!$A:$A,'Scoring_Config'!$D:$D,"Yes")="Yes",_xlfn.XLOOKUP("Src_CIDR_17_22",'Scoring_Config'!$A:$A,'Scoring_Config'!$C:$C,5),0),0)+IF(LEFT(AB1360,4)="True",IF(_xlfn.XLOOKUP("Dst_IsAny",'Scoring_Config'!$A:$A,'Scoring_Config'!$D:$D,"Yes")="Yes",_xlfn.XLOOKUP("Dst_IsAny",'Scoring_Config'!$A:$A,'Scoring_Config'!$C:$C,10),0),0)+IF(LEFT(AC1360,4)="True",IF(_xlfn.XLOOKUP("Dst_CIDR_Le_16",'Scoring_Config'!$A:$A,'Scoring_Config'!$D:$D,"Yes")="Yes",_xlfn.XLOOKUP("Dst_CIDR_Le_16",'Scoring_Config'!$A:$A,'Scoring_Config'!$C:$C,10),0),0)+IF(LEFT(AD1360,4)="True",IF(_xlfn.XLOOKUP("Dst_CIDR_17_22",'Scoring_Config'!$A:$A,'Scoring_Config'!$D:$D,"Yes")="Yes",_xlfn.XLOOKUP("Dst_CIDR_17_22",'Scoring_Config'!$A:$A,'Scoring_Config'!$C:$C,5),0),0)+IF(LEFT(AE1360,4)="True",IF(_xlfn.XLOOKUP("SrcZone_IsAny",'Scoring_Config'!$A:$A,'Scoring_Config'!$D:$D,"Yes")="Yes",_xlfn.XLOOKUP("SrcZone_IsAny",'Scoring_Config'!$A:$A,'Scoring_Config'!$C:$C,10),0),0)+IF(LEFT(AF1360,4)="True",IF(_xlfn.XLOOKUP("DstZone_IsAny",'Scoring_Config'!$A:$A,'Scoring_Config'!$D:$D,"Yes")="Yes",_xlfn.XLOOKUP("DstZone_IsAny",'Scoring_Config'!$A:$A,'Scoring_Config'!$C:$C,10),0),0)+IF(LEFT(AG1360,4)="True",IF(_xlfn.XLOOKUP("Service_Any_OR_RangeGt1000",'Scoring_Config'!$A:$A,'Scoring_Config'!$D:$D,"Yes")="Yes",_xlfn.XLOOKUP("Service_Any_OR_RangeGt1000",'Scoring_Config'!$A:$A,'Scoring_Config'!$C:$C,10),0),0)+IF(LEFT(AH1360,4)="True",IF(_xlfn.XLOOKUP("App_Any_OR_RangeGt1000",'Scoring_Config'!$A:$A,'Scoring_Config'!$D:$D,"Yes")="Yes",_xlfn.XLOOKUP("App_Any_OR_RangeGt1000",'Scoring_Config'!$A:$A,'Scoring_Config'!$C:$C,10),0),0)+IF(LEFT(AI1360,4)="True",IF(_xlfn.XLOOKUP("Service_Insecure_Match",'Scoring_Config'!$A:$A,'Scoring_Config'!$D:$D,"Yes")="Yes",_xlfn.XLOOKUP("Service_Insecure_Match",'Scoring_Config'!$A:$A,'Scoring_Config'!$C:$C,5),0),0)+IF(LEFT(AJ1360,4)="True",IF(_xlfn.XLOOKUP("Risky_Inbound",'Scoring_Config'!$A:$A,'Scoring_Config'!$D:$D,"Yes")="Yes",_xlfn.XLOOKUP("Risky_Inbound",'Scoring_Config'!$A:$A,'Scoring_Config'!$C:$C,50),0),0)+IF(LEFT(AK1360,4)="True",IF(_xlfn.XLOOKUP("Risky_Outbound",'Scoring_Config'!$A:$A,'Scoring_Config'!$D:$D,"Yes")="Yes",_xlfn.XLOOKUP("Risky_Outbound",'Scoring_Config'!$A:$A,'Scoring_Config'!$C:$C,25),0),0)+IF(LEFT(AZ1360,4)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1360,FIND(",",AL1360)+1,100)),0)+IF(LEFT(AM1360,4)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1360,FIND(",",AN1360)+1,100)),0)+IF(_xlfn.XLOOKUP("Profile_Scoring",'Scoring_Config'!$A:$A,'Scoring_Config'!$D:$D,"Yes")="Yes",VALUE(MID(AO1360,FIND(",",AO1360)+1,100)),0)+IF(_xlfn.XLOOKUP("Options_Scoring",'Scoring_Config'!$A:$A,'Scoring_Config'!$D:$D,"Yes")="Yes",VALUE(MID(AP1360,FIND(",",AP1360)+1,100)),0)))</f>
        <v>0</v>
      </c>
      <c r="AZ1360" cm="1">
        <f t="array" ref="AZ1360">IF(FALSE,"True," &amp; IF(_xlfn.XLOOKUP("Migrate_Insecure",'Scoring_Config'!$A:$A,'Scoring_Config'!$D:$D,"Yes")="Yes",_xlfn.XLOOKUP("Migrate_Insecure",'Scoring_Config'!$A:$A,'Scoring_Config'!$C:$C,10),0),"False,0")</f>
        <v>0</v>
      </c>
    </row>
    <row r="1361" spans="1:52">
      <c r="A1361" t="s">
        <v>1979</v>
      </c>
      <c r="B1361" t="s">
        <v>3333</v>
      </c>
      <c r="C1361" t="s">
        <v>3542</v>
      </c>
      <c r="D1361" t="s">
        <v>3545</v>
      </c>
      <c r="E1361" t="s">
        <v>3563</v>
      </c>
      <c r="F1361" t="s">
        <v>3866</v>
      </c>
      <c r="G1361" t="s">
        <v>714</v>
      </c>
      <c r="H1361" t="s">
        <v>174</v>
      </c>
      <c r="I1361" t="s">
        <v>3977</v>
      </c>
      <c r="J1361" t="s">
        <v>646</v>
      </c>
      <c r="K1361" t="s">
        <v>1721</v>
      </c>
      <c r="L1361" t="s">
        <v>1327</v>
      </c>
      <c r="M1361" t="s">
        <v>1974</v>
      </c>
      <c r="N1361" t="s">
        <v>4315</v>
      </c>
      <c r="O1361" t="s">
        <v>4319</v>
      </c>
      <c r="P1361" t="s">
        <v>4323</v>
      </c>
      <c r="Q1361" t="s">
        <v>5275</v>
      </c>
      <c r="R1361" t="s">
        <v>5439</v>
      </c>
      <c r="S1361" t="s">
        <v>4324</v>
      </c>
      <c r="T1361" t="s">
        <v>5817</v>
      </c>
      <c r="U1361" t="s">
        <v>5955</v>
      </c>
      <c r="Y1361" cm="1">
        <f t="array" ref="Y1361">IF(FALSE,"True," &amp; IF(_xlfn.XLOOKUP("Src_IsAny",'Scoring_Config'!$A:$A,'Scoring_Config'!$D:$D,"Yes")="Yes",_xlfn.XLOOKUP("Src_IsAny",'Scoring_Config'!$A:$A,'Scoring_Config'!$C:$C,10),0),"False,0")</f>
        <v>0</v>
      </c>
      <c r="Z1361" cm="1">
        <f t="array" ref="Z1361">IF(FALSE,"True," &amp; IF(_xlfn.XLOOKUP("Src_CIDR_Le_16",'Scoring_Config'!$A:$A,'Scoring_Config'!$D:$D,"Yes")="Yes",_xlfn.XLOOKUP("Src_CIDR_Le_16",'Scoring_Config'!$A:$A,'Scoring_Config'!$C:$C,10),0),"False,0")</f>
        <v>0</v>
      </c>
      <c r="AA1361" cm="1">
        <f t="array" ref="AA1361">IF(FALSE,"True," &amp; IF(_xlfn.XLOOKUP("Src_CIDR_17_22",'Scoring_Config'!$A:$A,'Scoring_Config'!$D:$D,"Yes")="Yes",_xlfn.XLOOKUP("Src_CIDR_17_22",'Scoring_Config'!$A:$A,'Scoring_Config'!$C:$C,5),0),"False,0")</f>
        <v>0</v>
      </c>
      <c r="AB1361" cm="1">
        <f t="array" ref="AB1361">IF(FALSE,"True," &amp; IF(_xlfn.XLOOKUP("Dst_IsAny",'Scoring_Config'!$A:$A,'Scoring_Config'!$D:$D,"Yes")="Yes",_xlfn.XLOOKUP("Dst_IsAny",'Scoring_Config'!$A:$A,'Scoring_Config'!$C:$C,10),0),"False,0")</f>
        <v>0</v>
      </c>
      <c r="AC1361" cm="1">
        <f t="array" ref="AC1361">IF(FALSE,"True," &amp; IF(_xlfn.XLOOKUP("Dst_CIDR_Le_16",'Scoring_Config'!$A:$A,'Scoring_Config'!$D:$D,"Yes")="Yes",_xlfn.XLOOKUP("Dst_CIDR_Le_16",'Scoring_Config'!$A:$A,'Scoring_Config'!$C:$C,10),0),"False,0")</f>
        <v>0</v>
      </c>
      <c r="AD1361" cm="1">
        <f t="array" ref="AD1361">IF(FALSE,"True," &amp; IF(_xlfn.XLOOKUP("Dst_CIDR_17_22",'Scoring_Config'!$A:$A,'Scoring_Config'!$D:$D,"Yes")="Yes",_xlfn.XLOOKUP("Dst_CIDR_17_22",'Scoring_Config'!$A:$A,'Scoring_Config'!$C:$C,5),0),"False,0")</f>
        <v>0</v>
      </c>
      <c r="AE1361" cm="1">
        <f t="array" ref="AE1361">IF(FALSE,"True," &amp; IF(_xlfn.XLOOKUP("SrcZone_IsAny",'Scoring_Config'!$A:$A,'Scoring_Config'!$D:$D,"Yes")="Yes",_xlfn.XLOOKUP("SrcZone_IsAny",'Scoring_Config'!$A:$A,'Scoring_Config'!$C:$C,10),0),"False,0")</f>
        <v>0</v>
      </c>
      <c r="AF1361" cm="1">
        <f t="array" ref="AF1361">IF(FALSE,"True," &amp; IF(_xlfn.XLOOKUP("DstZone_IsAny",'Scoring_Config'!$A:$A,'Scoring_Config'!$D:$D,"Yes")="Yes",_xlfn.XLOOKUP("DstZone_IsAny",'Scoring_Config'!$A:$A,'Scoring_Config'!$C:$C,10),0),"False,0")</f>
        <v>0</v>
      </c>
      <c r="AG1361" cm="1">
        <f t="array" ref="AG136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61" cm="1">
        <f t="array" ref="AH1361">IF(FALSE,"True," &amp; IF(_xlfn.XLOOKUP("App_Any_OR_RangeGt1000",'Scoring_Config'!$A:$A,'Scoring_Config'!$D:$D,"Yes")="Yes",_xlfn.XLOOKUP("App_Any_OR_RangeGt1000",'Scoring_Config'!$A:$A,'Scoring_Config'!$C:$C,10),0),"False,0")</f>
        <v>0</v>
      </c>
      <c r="AI1361" cm="1">
        <f t="array" ref="AI1361">IF(FALSE,"True," &amp; IF(_xlfn.XLOOKUP("Service_Insecure_Match",'Scoring_Config'!$A:$A,'Scoring_Config'!$D:$D,"Yes")="Yes",_xlfn.XLOOKUP("Service_Insecure_Match",'Scoring_Config'!$A:$A,'Scoring_Config'!$C:$C,5),0),"False,0")</f>
        <v>0</v>
      </c>
      <c r="AJ1361" cm="1">
        <f t="array" ref="AJ1361">IF(FALSE,"True," &amp; IF(_xlfn.XLOOKUP("Risky_Inbound",'Scoring_Config'!$A:$A,'Scoring_Config'!$D:$D,"Yes")="Yes",_xlfn.XLOOKUP("Risky_Inbound",'Scoring_Config'!$A:$A,'Scoring_Config'!$C:$C,50),0),"False,0")</f>
        <v>0</v>
      </c>
      <c r="AK1361" cm="1">
        <f t="array" ref="AK1361">IF(FALSE,"True," &amp; IF(_xlfn.XLOOKUP("Risky_Outbound",'Scoring_Config'!$A:$A,'Scoring_Config'!$D:$D,"Yes")="Yes",_xlfn.XLOOKUP("Risky_Outbound",'Scoring_Config'!$A:$A,'Scoring_Config'!$C:$C,25),0),"False,0")</f>
        <v>0</v>
      </c>
      <c r="AL1361" t="s">
        <v>6699</v>
      </c>
      <c r="AM1361" cm="1">
        <f t="array" ref="AM136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61" t="s">
        <v>6697</v>
      </c>
      <c r="AO1361" t="s">
        <v>6697</v>
      </c>
      <c r="AP1361" t="s">
        <v>6697</v>
      </c>
      <c r="AQ1361" cm="1">
        <f t="array" ref="AQ1361">IF(FALSE,"True," &amp; IF(_xlfn.XLOOKUP("Service_IsAny",'Scoring_Config'!$A:$A,'Scoring_Config'!$D:$D,"Yes")="Yes",_xlfn.XLOOKUP("Service_IsAny",'Scoring_Config'!$A:$A,'Scoring_Config'!$C:$C,0),0),"False,0")</f>
        <v>0</v>
      </c>
      <c r="AR1361">
        <v>0</v>
      </c>
      <c r="AS1361" cm="1">
        <f t="array" ref="AS1361">IF(FALSE,"True," &amp; IF(_xlfn.XLOOKUP("Service_RangeGt1000",'Scoring_Config'!$A:$A,'Scoring_Config'!$D:$D,"Yes")="Yes",_xlfn.XLOOKUP("Service_RangeGt1000",'Scoring_Config'!$A:$A,'Scoring_Config'!$C:$C,0),0),"False,0")</f>
        <v>0</v>
      </c>
      <c r="AT1361" cm="1">
        <f t="array" ref="AT1361">IF(FALSE,"True," &amp; IF(_xlfn.XLOOKUP("App_IsAny",'Scoring_Config'!$A:$A,'Scoring_Config'!$D:$D,"Yes")="Yes",_xlfn.XLOOKUP("App_IsAny",'Scoring_Config'!$A:$A,'Scoring_Config'!$C:$C,0),0),"False,0")</f>
        <v>0</v>
      </c>
      <c r="AU1361">
        <v>2</v>
      </c>
      <c r="AV1361" cm="1">
        <f t="array" ref="AV1361">IF(FALSE,"True," &amp; IF(_xlfn.XLOOKUP("App_RangeGt1000",'Scoring_Config'!$A:$A,'Scoring_Config'!$D:$D,"Yes")="Yes",_xlfn.XLOOKUP("App_RangeGt1000",'Scoring_Config'!$A:$A,'Scoring_Config'!$C:$C,0),0),"False,0")</f>
        <v>0</v>
      </c>
      <c r="AW1361" cm="1">
        <f t="array" ref="AW1361">IF(FALSE,"True," &amp; IF(_xlfn.XLOOKUP("Action_IsDenyOrDrop",'Scoring_Config'!$A:$A,'Scoring_Config'!$D:$D,"Yes")="Yes",_xlfn.XLOOKUP("Action_IsDenyOrDrop",'Scoring_Config'!$A:$A,'Scoring_Config'!$C:$C,0),0),"False,0")</f>
        <v>0</v>
      </c>
      <c r="AX1361" cm="1">
        <f t="array" ref="AX1361">IF(LEFT(AW1361,4)="True",0,(IF(LEFT(Y1361,4)="True",IF(_xlfn.XLOOKUP("Src_IsAny",'Scoring_Config'!$A:$A,'Scoring_Config'!$D:$D,"Yes")="Yes",_xlfn.XLOOKUP("Src_IsAny",'Scoring_Config'!$A:$A,'Scoring_Config'!$C:$C,10),0),0)+IF(LEFT(Z1361,4)="True",IF(_xlfn.XLOOKUP("Src_CIDR_Le_16",'Scoring_Config'!$A:$A,'Scoring_Config'!$D:$D,"Yes")="Yes",_xlfn.XLOOKUP("Src_CIDR_Le_16",'Scoring_Config'!$A:$A,'Scoring_Config'!$C:$C,10),0),0)+IF(LEFT(AA1361,4)="True",IF(_xlfn.XLOOKUP("Src_CIDR_17_22",'Scoring_Config'!$A:$A,'Scoring_Config'!$D:$D,"Yes")="Yes",_xlfn.XLOOKUP("Src_CIDR_17_22",'Scoring_Config'!$A:$A,'Scoring_Config'!$C:$C,5),0),0)+IF(LEFT(AB1361,4)="True",IF(_xlfn.XLOOKUP("Dst_IsAny",'Scoring_Config'!$A:$A,'Scoring_Config'!$D:$D,"Yes")="Yes",_xlfn.XLOOKUP("Dst_IsAny",'Scoring_Config'!$A:$A,'Scoring_Config'!$C:$C,10),0),0)+IF(LEFT(AC1361,4)="True",IF(_xlfn.XLOOKUP("Dst_CIDR_Le_16",'Scoring_Config'!$A:$A,'Scoring_Config'!$D:$D,"Yes")="Yes",_xlfn.XLOOKUP("Dst_CIDR_Le_16",'Scoring_Config'!$A:$A,'Scoring_Config'!$C:$C,10),0),0)+IF(LEFT(AD1361,4)="True",IF(_xlfn.XLOOKUP("Dst_CIDR_17_22",'Scoring_Config'!$A:$A,'Scoring_Config'!$D:$D,"Yes")="Yes",_xlfn.XLOOKUP("Dst_CIDR_17_22",'Scoring_Config'!$A:$A,'Scoring_Config'!$C:$C,5),0),0)+IF(LEFT(AE1361,4)="True",IF(_xlfn.XLOOKUP("SrcZone_IsAny",'Scoring_Config'!$A:$A,'Scoring_Config'!$D:$D,"Yes")="Yes",_xlfn.XLOOKUP("SrcZone_IsAny",'Scoring_Config'!$A:$A,'Scoring_Config'!$C:$C,10),0),0)+IF(LEFT(AF1361,4)="True",IF(_xlfn.XLOOKUP("DstZone_IsAny",'Scoring_Config'!$A:$A,'Scoring_Config'!$D:$D,"Yes")="Yes",_xlfn.XLOOKUP("DstZone_IsAny",'Scoring_Config'!$A:$A,'Scoring_Config'!$C:$C,10),0),0)+IF(LEFT(AG1361,4)="True",IF(_xlfn.XLOOKUP("Service_Any_OR_RangeGt1000",'Scoring_Config'!$A:$A,'Scoring_Config'!$D:$D,"Yes")="Yes",_xlfn.XLOOKUP("Service_Any_OR_RangeGt1000",'Scoring_Config'!$A:$A,'Scoring_Config'!$C:$C,10),0),0)+IF(LEFT(AH1361,4)="True",IF(_xlfn.XLOOKUP("App_Any_OR_RangeGt1000",'Scoring_Config'!$A:$A,'Scoring_Config'!$D:$D,"Yes")="Yes",_xlfn.XLOOKUP("App_Any_OR_RangeGt1000",'Scoring_Config'!$A:$A,'Scoring_Config'!$C:$C,10),0),0)+IF(LEFT(AI1361,4)="True",IF(_xlfn.XLOOKUP("Service_Insecure_Match",'Scoring_Config'!$A:$A,'Scoring_Config'!$D:$D,"Yes")="Yes",_xlfn.XLOOKUP("Service_Insecure_Match",'Scoring_Config'!$A:$A,'Scoring_Config'!$C:$C,5),0),0)+IF(LEFT(AJ1361,4)="True",IF(_xlfn.XLOOKUP("Risky_Inbound",'Scoring_Config'!$A:$A,'Scoring_Config'!$D:$D,"Yes")="Yes",_xlfn.XLOOKUP("Risky_Inbound",'Scoring_Config'!$A:$A,'Scoring_Config'!$C:$C,50),0),0)+IF(LEFT(AK1361,4)="True",IF(_xlfn.XLOOKUP("Risky_Outbound",'Scoring_Config'!$A:$A,'Scoring_Config'!$D:$D,"Yes")="Yes",_xlfn.XLOOKUP("Risky_Outbound",'Scoring_Config'!$A:$A,'Scoring_Config'!$C:$C,25),0),0)+IF(LEFT(AZ1361,4)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1361,FIND(",",AL1361)+1,100)),0)+IF(LEFT(AM1361,4)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1361,FIND(",",AN1361)+1,100)),0)+IF(_xlfn.XLOOKUP("Profile_Scoring",'Scoring_Config'!$A:$A,'Scoring_Config'!$D:$D,"Yes")="Yes",VALUE(MID(AO1361,FIND(",",AO1361)+1,100)),0)+IF(_xlfn.XLOOKUP("Options_Scoring",'Scoring_Config'!$A:$A,'Scoring_Config'!$D:$D,"Yes")="Yes",VALUE(MID(AP1361,FIND(",",AP1361)+1,100)),0)))</f>
        <v>0</v>
      </c>
      <c r="AZ1361" cm="1">
        <f t="array" ref="AZ1361">IF(FALSE,"True," &amp; IF(_xlfn.XLOOKUP("Migrate_Insecure",'Scoring_Config'!$A:$A,'Scoring_Config'!$D:$D,"Yes")="Yes",_xlfn.XLOOKUP("Migrate_Insecure",'Scoring_Config'!$A:$A,'Scoring_Config'!$C:$C,10),0),"False,0")</f>
        <v>0</v>
      </c>
    </row>
    <row r="1362" spans="1:52">
      <c r="A1362" t="s">
        <v>1979</v>
      </c>
      <c r="B1362" t="s">
        <v>3334</v>
      </c>
      <c r="C1362" t="s">
        <v>3542</v>
      </c>
      <c r="D1362" t="s">
        <v>3545</v>
      </c>
      <c r="E1362" t="s">
        <v>3563</v>
      </c>
      <c r="F1362" t="s">
        <v>3866</v>
      </c>
      <c r="G1362" t="s">
        <v>715</v>
      </c>
      <c r="H1362" t="s">
        <v>174</v>
      </c>
      <c r="I1362" t="s">
        <v>4292</v>
      </c>
      <c r="J1362" t="s">
        <v>1261</v>
      </c>
      <c r="K1362" t="s">
        <v>1721</v>
      </c>
      <c r="L1362" t="s">
        <v>1327</v>
      </c>
      <c r="M1362" t="s">
        <v>1974</v>
      </c>
      <c r="N1362" t="s">
        <v>4315</v>
      </c>
      <c r="O1362" t="s">
        <v>4319</v>
      </c>
      <c r="P1362" t="s">
        <v>4323</v>
      </c>
      <c r="Q1362" t="s">
        <v>5275</v>
      </c>
      <c r="R1362" t="s">
        <v>5439</v>
      </c>
      <c r="S1362" t="s">
        <v>4324</v>
      </c>
      <c r="T1362" t="s">
        <v>5817</v>
      </c>
      <c r="U1362" t="s">
        <v>5955</v>
      </c>
      <c r="Y1362" cm="1">
        <f t="array" ref="Y1362">IF(FALSE,"True," &amp; IF(_xlfn.XLOOKUP("Src_IsAny",'Scoring_Config'!$A:$A,'Scoring_Config'!$D:$D,"Yes")="Yes",_xlfn.XLOOKUP("Src_IsAny",'Scoring_Config'!$A:$A,'Scoring_Config'!$C:$C,10),0),"False,0")</f>
        <v>0</v>
      </c>
      <c r="Z1362" cm="1">
        <f t="array" ref="Z1362">IF(FALSE,"True," &amp; IF(_xlfn.XLOOKUP("Src_CIDR_Le_16",'Scoring_Config'!$A:$A,'Scoring_Config'!$D:$D,"Yes")="Yes",_xlfn.XLOOKUP("Src_CIDR_Le_16",'Scoring_Config'!$A:$A,'Scoring_Config'!$C:$C,10),0),"False,0")</f>
        <v>0</v>
      </c>
      <c r="AA1362" cm="1">
        <f t="array" ref="AA1362">IF(FALSE,"True," &amp; IF(_xlfn.XLOOKUP("Src_CIDR_17_22",'Scoring_Config'!$A:$A,'Scoring_Config'!$D:$D,"Yes")="Yes",_xlfn.XLOOKUP("Src_CIDR_17_22",'Scoring_Config'!$A:$A,'Scoring_Config'!$C:$C,5),0),"False,0")</f>
        <v>0</v>
      </c>
      <c r="AB1362" cm="1">
        <f t="array" ref="AB1362">IF(FALSE,"True," &amp; IF(_xlfn.XLOOKUP("Dst_IsAny",'Scoring_Config'!$A:$A,'Scoring_Config'!$D:$D,"Yes")="Yes",_xlfn.XLOOKUP("Dst_IsAny",'Scoring_Config'!$A:$A,'Scoring_Config'!$C:$C,10),0),"False,0")</f>
        <v>0</v>
      </c>
      <c r="AC1362" cm="1">
        <f t="array" ref="AC1362">IF(FALSE,"True," &amp; IF(_xlfn.XLOOKUP("Dst_CIDR_Le_16",'Scoring_Config'!$A:$A,'Scoring_Config'!$D:$D,"Yes")="Yes",_xlfn.XLOOKUP("Dst_CIDR_Le_16",'Scoring_Config'!$A:$A,'Scoring_Config'!$C:$C,10),0),"False,0")</f>
        <v>0</v>
      </c>
      <c r="AD1362" cm="1">
        <f t="array" ref="AD1362">IF(FALSE,"True," &amp; IF(_xlfn.XLOOKUP("Dst_CIDR_17_22",'Scoring_Config'!$A:$A,'Scoring_Config'!$D:$D,"Yes")="Yes",_xlfn.XLOOKUP("Dst_CIDR_17_22",'Scoring_Config'!$A:$A,'Scoring_Config'!$C:$C,5),0),"False,0")</f>
        <v>0</v>
      </c>
      <c r="AE1362" cm="1">
        <f t="array" ref="AE1362">IF(FALSE,"True," &amp; IF(_xlfn.XLOOKUP("SrcZone_IsAny",'Scoring_Config'!$A:$A,'Scoring_Config'!$D:$D,"Yes")="Yes",_xlfn.XLOOKUP("SrcZone_IsAny",'Scoring_Config'!$A:$A,'Scoring_Config'!$C:$C,10),0),"False,0")</f>
        <v>0</v>
      </c>
      <c r="AF1362" cm="1">
        <f t="array" ref="AF1362">IF(FALSE,"True," &amp; IF(_xlfn.XLOOKUP("DstZone_IsAny",'Scoring_Config'!$A:$A,'Scoring_Config'!$D:$D,"Yes")="Yes",_xlfn.XLOOKUP("DstZone_IsAny",'Scoring_Config'!$A:$A,'Scoring_Config'!$C:$C,10),0),"False,0")</f>
        <v>0</v>
      </c>
      <c r="AG1362" cm="1">
        <f t="array" ref="AG136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62" cm="1">
        <f t="array" ref="AH1362">IF(FALSE,"True," &amp; IF(_xlfn.XLOOKUP("App_Any_OR_RangeGt1000",'Scoring_Config'!$A:$A,'Scoring_Config'!$D:$D,"Yes")="Yes",_xlfn.XLOOKUP("App_Any_OR_RangeGt1000",'Scoring_Config'!$A:$A,'Scoring_Config'!$C:$C,10),0),"False,0")</f>
        <v>0</v>
      </c>
      <c r="AI1362" cm="1">
        <f t="array" ref="AI1362">IF(FALSE,"True," &amp; IF(_xlfn.XLOOKUP("Service_Insecure_Match",'Scoring_Config'!$A:$A,'Scoring_Config'!$D:$D,"Yes")="Yes",_xlfn.XLOOKUP("Service_Insecure_Match",'Scoring_Config'!$A:$A,'Scoring_Config'!$C:$C,5),0),"False,0")</f>
        <v>0</v>
      </c>
      <c r="AJ1362" cm="1">
        <f t="array" ref="AJ1362">IF(FALSE,"True," &amp; IF(_xlfn.XLOOKUP("Risky_Inbound",'Scoring_Config'!$A:$A,'Scoring_Config'!$D:$D,"Yes")="Yes",_xlfn.XLOOKUP("Risky_Inbound",'Scoring_Config'!$A:$A,'Scoring_Config'!$C:$C,50),0),"False,0")</f>
        <v>0</v>
      </c>
      <c r="AK1362" cm="1">
        <f t="array" ref="AK1362">IF(FALSE,"True," &amp; IF(_xlfn.XLOOKUP("Risky_Outbound",'Scoring_Config'!$A:$A,'Scoring_Config'!$D:$D,"Yes")="Yes",_xlfn.XLOOKUP("Risky_Outbound",'Scoring_Config'!$A:$A,'Scoring_Config'!$C:$C,25),0),"False,0")</f>
        <v>0</v>
      </c>
      <c r="AL1362" t="s">
        <v>6699</v>
      </c>
      <c r="AM1362" cm="1">
        <f t="array" ref="AM136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62" t="s">
        <v>6697</v>
      </c>
      <c r="AO1362" t="s">
        <v>6697</v>
      </c>
      <c r="AP1362" t="s">
        <v>6697</v>
      </c>
      <c r="AQ1362" cm="1">
        <f t="array" ref="AQ1362">IF(FALSE,"True," &amp; IF(_xlfn.XLOOKUP("Service_IsAny",'Scoring_Config'!$A:$A,'Scoring_Config'!$D:$D,"Yes")="Yes",_xlfn.XLOOKUP("Service_IsAny",'Scoring_Config'!$A:$A,'Scoring_Config'!$C:$C,0),0),"False,0")</f>
        <v>0</v>
      </c>
      <c r="AR1362">
        <v>0</v>
      </c>
      <c r="AS1362" cm="1">
        <f t="array" ref="AS1362">IF(FALSE,"True," &amp; IF(_xlfn.XLOOKUP("Service_RangeGt1000",'Scoring_Config'!$A:$A,'Scoring_Config'!$D:$D,"Yes")="Yes",_xlfn.XLOOKUP("Service_RangeGt1000",'Scoring_Config'!$A:$A,'Scoring_Config'!$C:$C,0),0),"False,0")</f>
        <v>0</v>
      </c>
      <c r="AT1362" cm="1">
        <f t="array" ref="AT1362">IF(FALSE,"True," &amp; IF(_xlfn.XLOOKUP("App_IsAny",'Scoring_Config'!$A:$A,'Scoring_Config'!$D:$D,"Yes")="Yes",_xlfn.XLOOKUP("App_IsAny",'Scoring_Config'!$A:$A,'Scoring_Config'!$C:$C,0),0),"False,0")</f>
        <v>0</v>
      </c>
      <c r="AU1362">
        <v>2</v>
      </c>
      <c r="AV1362" cm="1">
        <f t="array" ref="AV1362">IF(FALSE,"True," &amp; IF(_xlfn.XLOOKUP("App_RangeGt1000",'Scoring_Config'!$A:$A,'Scoring_Config'!$D:$D,"Yes")="Yes",_xlfn.XLOOKUP("App_RangeGt1000",'Scoring_Config'!$A:$A,'Scoring_Config'!$C:$C,0),0),"False,0")</f>
        <v>0</v>
      </c>
      <c r="AW1362" cm="1">
        <f t="array" ref="AW1362">IF(FALSE,"True," &amp; IF(_xlfn.XLOOKUP("Action_IsDenyOrDrop",'Scoring_Config'!$A:$A,'Scoring_Config'!$D:$D,"Yes")="Yes",_xlfn.XLOOKUP("Action_IsDenyOrDrop",'Scoring_Config'!$A:$A,'Scoring_Config'!$C:$C,0),0),"False,0")</f>
        <v>0</v>
      </c>
      <c r="AX1362" cm="1">
        <f t="array" ref="AX1362">IF(LEFT(AW1362,4)="True",0,(IF(LEFT(Y1362,4)="True",IF(_xlfn.XLOOKUP("Src_IsAny",'Scoring_Config'!$A:$A,'Scoring_Config'!$D:$D,"Yes")="Yes",_xlfn.XLOOKUP("Src_IsAny",'Scoring_Config'!$A:$A,'Scoring_Config'!$C:$C,10),0),0)+IF(LEFT(Z1362,4)="True",IF(_xlfn.XLOOKUP("Src_CIDR_Le_16",'Scoring_Config'!$A:$A,'Scoring_Config'!$D:$D,"Yes")="Yes",_xlfn.XLOOKUP("Src_CIDR_Le_16",'Scoring_Config'!$A:$A,'Scoring_Config'!$C:$C,10),0),0)+IF(LEFT(AA1362,4)="True",IF(_xlfn.XLOOKUP("Src_CIDR_17_22",'Scoring_Config'!$A:$A,'Scoring_Config'!$D:$D,"Yes")="Yes",_xlfn.XLOOKUP("Src_CIDR_17_22",'Scoring_Config'!$A:$A,'Scoring_Config'!$C:$C,5),0),0)+IF(LEFT(AB1362,4)="True",IF(_xlfn.XLOOKUP("Dst_IsAny",'Scoring_Config'!$A:$A,'Scoring_Config'!$D:$D,"Yes")="Yes",_xlfn.XLOOKUP("Dst_IsAny",'Scoring_Config'!$A:$A,'Scoring_Config'!$C:$C,10),0),0)+IF(LEFT(AC1362,4)="True",IF(_xlfn.XLOOKUP("Dst_CIDR_Le_16",'Scoring_Config'!$A:$A,'Scoring_Config'!$D:$D,"Yes")="Yes",_xlfn.XLOOKUP("Dst_CIDR_Le_16",'Scoring_Config'!$A:$A,'Scoring_Config'!$C:$C,10),0),0)+IF(LEFT(AD1362,4)="True",IF(_xlfn.XLOOKUP("Dst_CIDR_17_22",'Scoring_Config'!$A:$A,'Scoring_Config'!$D:$D,"Yes")="Yes",_xlfn.XLOOKUP("Dst_CIDR_17_22",'Scoring_Config'!$A:$A,'Scoring_Config'!$C:$C,5),0),0)+IF(LEFT(AE1362,4)="True",IF(_xlfn.XLOOKUP("SrcZone_IsAny",'Scoring_Config'!$A:$A,'Scoring_Config'!$D:$D,"Yes")="Yes",_xlfn.XLOOKUP("SrcZone_IsAny",'Scoring_Config'!$A:$A,'Scoring_Config'!$C:$C,10),0),0)+IF(LEFT(AF1362,4)="True",IF(_xlfn.XLOOKUP("DstZone_IsAny",'Scoring_Config'!$A:$A,'Scoring_Config'!$D:$D,"Yes")="Yes",_xlfn.XLOOKUP("DstZone_IsAny",'Scoring_Config'!$A:$A,'Scoring_Config'!$C:$C,10),0),0)+IF(LEFT(AG1362,4)="True",IF(_xlfn.XLOOKUP("Service_Any_OR_RangeGt1000",'Scoring_Config'!$A:$A,'Scoring_Config'!$D:$D,"Yes")="Yes",_xlfn.XLOOKUP("Service_Any_OR_RangeGt1000",'Scoring_Config'!$A:$A,'Scoring_Config'!$C:$C,10),0),0)+IF(LEFT(AH1362,4)="True",IF(_xlfn.XLOOKUP("App_Any_OR_RangeGt1000",'Scoring_Config'!$A:$A,'Scoring_Config'!$D:$D,"Yes")="Yes",_xlfn.XLOOKUP("App_Any_OR_RangeGt1000",'Scoring_Config'!$A:$A,'Scoring_Config'!$C:$C,10),0),0)+IF(LEFT(AI1362,4)="True",IF(_xlfn.XLOOKUP("Service_Insecure_Match",'Scoring_Config'!$A:$A,'Scoring_Config'!$D:$D,"Yes")="Yes",_xlfn.XLOOKUP("Service_Insecure_Match",'Scoring_Config'!$A:$A,'Scoring_Config'!$C:$C,5),0),0)+IF(LEFT(AJ1362,4)="True",IF(_xlfn.XLOOKUP("Risky_Inbound",'Scoring_Config'!$A:$A,'Scoring_Config'!$D:$D,"Yes")="Yes",_xlfn.XLOOKUP("Risky_Inbound",'Scoring_Config'!$A:$A,'Scoring_Config'!$C:$C,50),0),0)+IF(LEFT(AK1362,4)="True",IF(_xlfn.XLOOKUP("Risky_Outbound",'Scoring_Config'!$A:$A,'Scoring_Config'!$D:$D,"Yes")="Yes",_xlfn.XLOOKUP("Risky_Outbound",'Scoring_Config'!$A:$A,'Scoring_Config'!$C:$C,25),0),0)+IF(LEFT(AZ1362,4)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1362,FIND(",",AL1362)+1,100)),0)+IF(LEFT(AM1362,4)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1362,FIND(",",AN1362)+1,100)),0)+IF(_xlfn.XLOOKUP("Profile_Scoring",'Scoring_Config'!$A:$A,'Scoring_Config'!$D:$D,"Yes")="Yes",VALUE(MID(AO1362,FIND(",",AO1362)+1,100)),0)+IF(_xlfn.XLOOKUP("Options_Scoring",'Scoring_Config'!$A:$A,'Scoring_Config'!$D:$D,"Yes")="Yes",VALUE(MID(AP1362,FIND(",",AP1362)+1,100)),0)))</f>
        <v>0</v>
      </c>
      <c r="AZ1362" cm="1">
        <f t="array" ref="AZ1362">IF(FALSE,"True," &amp; IF(_xlfn.XLOOKUP("Migrate_Insecure",'Scoring_Config'!$A:$A,'Scoring_Config'!$D:$D,"Yes")="Yes",_xlfn.XLOOKUP("Migrate_Insecure",'Scoring_Config'!$A:$A,'Scoring_Config'!$C:$C,10),0),"False,0")</f>
        <v>0</v>
      </c>
    </row>
    <row r="1363" spans="1:52">
      <c r="A1363" t="s">
        <v>1979</v>
      </c>
      <c r="B1363" t="s">
        <v>3335</v>
      </c>
      <c r="C1363" t="s">
        <v>3542</v>
      </c>
      <c r="D1363" t="s">
        <v>3545</v>
      </c>
      <c r="E1363" t="s">
        <v>3563</v>
      </c>
      <c r="F1363" t="s">
        <v>3866</v>
      </c>
      <c r="G1363" t="s">
        <v>716</v>
      </c>
      <c r="H1363" t="s">
        <v>174</v>
      </c>
      <c r="I1363" t="s">
        <v>3975</v>
      </c>
      <c r="J1363" t="s">
        <v>644</v>
      </c>
      <c r="K1363" t="s">
        <v>1721</v>
      </c>
      <c r="L1363" t="s">
        <v>1327</v>
      </c>
      <c r="M1363" t="s">
        <v>1974</v>
      </c>
      <c r="N1363" t="s">
        <v>4315</v>
      </c>
      <c r="O1363" t="s">
        <v>4319</v>
      </c>
      <c r="P1363" t="s">
        <v>4323</v>
      </c>
      <c r="Q1363" t="s">
        <v>5275</v>
      </c>
      <c r="R1363" t="s">
        <v>5439</v>
      </c>
      <c r="S1363" t="s">
        <v>4324</v>
      </c>
      <c r="T1363" t="s">
        <v>5817</v>
      </c>
      <c r="U1363" t="s">
        <v>5955</v>
      </c>
      <c r="Y1363" cm="1">
        <f t="array" ref="Y1363">IF(FALSE,"True," &amp; IF(_xlfn.XLOOKUP("Src_IsAny",'Scoring_Config'!$A:$A,'Scoring_Config'!$D:$D,"Yes")="Yes",_xlfn.XLOOKUP("Src_IsAny",'Scoring_Config'!$A:$A,'Scoring_Config'!$C:$C,10),0),"False,0")</f>
        <v>0</v>
      </c>
      <c r="Z1363" cm="1">
        <f t="array" ref="Z1363">IF(FALSE,"True," &amp; IF(_xlfn.XLOOKUP("Src_CIDR_Le_16",'Scoring_Config'!$A:$A,'Scoring_Config'!$D:$D,"Yes")="Yes",_xlfn.XLOOKUP("Src_CIDR_Le_16",'Scoring_Config'!$A:$A,'Scoring_Config'!$C:$C,10),0),"False,0")</f>
        <v>0</v>
      </c>
      <c r="AA1363" cm="1">
        <f t="array" ref="AA1363">IF(FALSE,"True," &amp; IF(_xlfn.XLOOKUP("Src_CIDR_17_22",'Scoring_Config'!$A:$A,'Scoring_Config'!$D:$D,"Yes")="Yes",_xlfn.XLOOKUP("Src_CIDR_17_22",'Scoring_Config'!$A:$A,'Scoring_Config'!$C:$C,5),0),"False,0")</f>
        <v>0</v>
      </c>
      <c r="AB1363" cm="1">
        <f t="array" ref="AB1363">IF(FALSE,"True," &amp; IF(_xlfn.XLOOKUP("Dst_IsAny",'Scoring_Config'!$A:$A,'Scoring_Config'!$D:$D,"Yes")="Yes",_xlfn.XLOOKUP("Dst_IsAny",'Scoring_Config'!$A:$A,'Scoring_Config'!$C:$C,10),0),"False,0")</f>
        <v>0</v>
      </c>
      <c r="AC1363" cm="1">
        <f t="array" ref="AC1363">IF(FALSE,"True," &amp; IF(_xlfn.XLOOKUP("Dst_CIDR_Le_16",'Scoring_Config'!$A:$A,'Scoring_Config'!$D:$D,"Yes")="Yes",_xlfn.XLOOKUP("Dst_CIDR_Le_16",'Scoring_Config'!$A:$A,'Scoring_Config'!$C:$C,10),0),"False,0")</f>
        <v>0</v>
      </c>
      <c r="AD1363" cm="1">
        <f t="array" ref="AD1363">IF(FALSE,"True," &amp; IF(_xlfn.XLOOKUP("Dst_CIDR_17_22",'Scoring_Config'!$A:$A,'Scoring_Config'!$D:$D,"Yes")="Yes",_xlfn.XLOOKUP("Dst_CIDR_17_22",'Scoring_Config'!$A:$A,'Scoring_Config'!$C:$C,5),0),"False,0")</f>
        <v>0</v>
      </c>
      <c r="AE1363" cm="1">
        <f t="array" ref="AE1363">IF(FALSE,"True," &amp; IF(_xlfn.XLOOKUP("SrcZone_IsAny",'Scoring_Config'!$A:$A,'Scoring_Config'!$D:$D,"Yes")="Yes",_xlfn.XLOOKUP("SrcZone_IsAny",'Scoring_Config'!$A:$A,'Scoring_Config'!$C:$C,10),0),"False,0")</f>
        <v>0</v>
      </c>
      <c r="AF1363" cm="1">
        <f t="array" ref="AF1363">IF(FALSE,"True," &amp; IF(_xlfn.XLOOKUP("DstZone_IsAny",'Scoring_Config'!$A:$A,'Scoring_Config'!$D:$D,"Yes")="Yes",_xlfn.XLOOKUP("DstZone_IsAny",'Scoring_Config'!$A:$A,'Scoring_Config'!$C:$C,10),0),"False,0")</f>
        <v>0</v>
      </c>
      <c r="AG1363" cm="1">
        <f t="array" ref="AG136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63" cm="1">
        <f t="array" ref="AH1363">IF(FALSE,"True," &amp; IF(_xlfn.XLOOKUP("App_Any_OR_RangeGt1000",'Scoring_Config'!$A:$A,'Scoring_Config'!$D:$D,"Yes")="Yes",_xlfn.XLOOKUP("App_Any_OR_RangeGt1000",'Scoring_Config'!$A:$A,'Scoring_Config'!$C:$C,10),0),"False,0")</f>
        <v>0</v>
      </c>
      <c r="AI1363" cm="1">
        <f t="array" ref="AI1363">IF(FALSE,"True," &amp; IF(_xlfn.XLOOKUP("Service_Insecure_Match",'Scoring_Config'!$A:$A,'Scoring_Config'!$D:$D,"Yes")="Yes",_xlfn.XLOOKUP("Service_Insecure_Match",'Scoring_Config'!$A:$A,'Scoring_Config'!$C:$C,5),0),"False,0")</f>
        <v>0</v>
      </c>
      <c r="AJ1363" cm="1">
        <f t="array" ref="AJ1363">IF(FALSE,"True," &amp; IF(_xlfn.XLOOKUP("Risky_Inbound",'Scoring_Config'!$A:$A,'Scoring_Config'!$D:$D,"Yes")="Yes",_xlfn.XLOOKUP("Risky_Inbound",'Scoring_Config'!$A:$A,'Scoring_Config'!$C:$C,50),0),"False,0")</f>
        <v>0</v>
      </c>
      <c r="AK1363" cm="1">
        <f t="array" ref="AK1363">IF(FALSE,"True," &amp; IF(_xlfn.XLOOKUP("Risky_Outbound",'Scoring_Config'!$A:$A,'Scoring_Config'!$D:$D,"Yes")="Yes",_xlfn.XLOOKUP("Risky_Outbound",'Scoring_Config'!$A:$A,'Scoring_Config'!$C:$C,25),0),"False,0")</f>
        <v>0</v>
      </c>
      <c r="AL1363" t="s">
        <v>6699</v>
      </c>
      <c r="AM1363" cm="1">
        <f t="array" ref="AM136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63" t="s">
        <v>6697</v>
      </c>
      <c r="AO1363" t="s">
        <v>6697</v>
      </c>
      <c r="AP1363" t="s">
        <v>6697</v>
      </c>
      <c r="AQ1363" cm="1">
        <f t="array" ref="AQ1363">IF(FALSE,"True," &amp; IF(_xlfn.XLOOKUP("Service_IsAny",'Scoring_Config'!$A:$A,'Scoring_Config'!$D:$D,"Yes")="Yes",_xlfn.XLOOKUP("Service_IsAny",'Scoring_Config'!$A:$A,'Scoring_Config'!$C:$C,0),0),"False,0")</f>
        <v>0</v>
      </c>
      <c r="AR1363">
        <v>0</v>
      </c>
      <c r="AS1363" cm="1">
        <f t="array" ref="AS1363">IF(FALSE,"True," &amp; IF(_xlfn.XLOOKUP("Service_RangeGt1000",'Scoring_Config'!$A:$A,'Scoring_Config'!$D:$D,"Yes")="Yes",_xlfn.XLOOKUP("Service_RangeGt1000",'Scoring_Config'!$A:$A,'Scoring_Config'!$C:$C,0),0),"False,0")</f>
        <v>0</v>
      </c>
      <c r="AT1363" cm="1">
        <f t="array" ref="AT1363">IF(FALSE,"True," &amp; IF(_xlfn.XLOOKUP("App_IsAny",'Scoring_Config'!$A:$A,'Scoring_Config'!$D:$D,"Yes")="Yes",_xlfn.XLOOKUP("App_IsAny",'Scoring_Config'!$A:$A,'Scoring_Config'!$C:$C,0),0),"False,0")</f>
        <v>0</v>
      </c>
      <c r="AU1363">
        <v>2</v>
      </c>
      <c r="AV1363" cm="1">
        <f t="array" ref="AV1363">IF(FALSE,"True," &amp; IF(_xlfn.XLOOKUP("App_RangeGt1000",'Scoring_Config'!$A:$A,'Scoring_Config'!$D:$D,"Yes")="Yes",_xlfn.XLOOKUP("App_RangeGt1000",'Scoring_Config'!$A:$A,'Scoring_Config'!$C:$C,0),0),"False,0")</f>
        <v>0</v>
      </c>
      <c r="AW1363" cm="1">
        <f t="array" ref="AW1363">IF(FALSE,"True," &amp; IF(_xlfn.XLOOKUP("Action_IsDenyOrDrop",'Scoring_Config'!$A:$A,'Scoring_Config'!$D:$D,"Yes")="Yes",_xlfn.XLOOKUP("Action_IsDenyOrDrop",'Scoring_Config'!$A:$A,'Scoring_Config'!$C:$C,0),0),"False,0")</f>
        <v>0</v>
      </c>
      <c r="AX1363" cm="1">
        <f t="array" ref="AX1363">IF(LEFT(AW1363,4)="True",0,(IF(LEFT(Y1363,4)="True",IF(_xlfn.XLOOKUP("Src_IsAny",'Scoring_Config'!$A:$A,'Scoring_Config'!$D:$D,"Yes")="Yes",_xlfn.XLOOKUP("Src_IsAny",'Scoring_Config'!$A:$A,'Scoring_Config'!$C:$C,10),0),0)+IF(LEFT(Z1363,4)="True",IF(_xlfn.XLOOKUP("Src_CIDR_Le_16",'Scoring_Config'!$A:$A,'Scoring_Config'!$D:$D,"Yes")="Yes",_xlfn.XLOOKUP("Src_CIDR_Le_16",'Scoring_Config'!$A:$A,'Scoring_Config'!$C:$C,10),0),0)+IF(LEFT(AA1363,4)="True",IF(_xlfn.XLOOKUP("Src_CIDR_17_22",'Scoring_Config'!$A:$A,'Scoring_Config'!$D:$D,"Yes")="Yes",_xlfn.XLOOKUP("Src_CIDR_17_22",'Scoring_Config'!$A:$A,'Scoring_Config'!$C:$C,5),0),0)+IF(LEFT(AB1363,4)="True",IF(_xlfn.XLOOKUP("Dst_IsAny",'Scoring_Config'!$A:$A,'Scoring_Config'!$D:$D,"Yes")="Yes",_xlfn.XLOOKUP("Dst_IsAny",'Scoring_Config'!$A:$A,'Scoring_Config'!$C:$C,10),0),0)+IF(LEFT(AC1363,4)="True",IF(_xlfn.XLOOKUP("Dst_CIDR_Le_16",'Scoring_Config'!$A:$A,'Scoring_Config'!$D:$D,"Yes")="Yes",_xlfn.XLOOKUP("Dst_CIDR_Le_16",'Scoring_Config'!$A:$A,'Scoring_Config'!$C:$C,10),0),0)+IF(LEFT(AD1363,4)="True",IF(_xlfn.XLOOKUP("Dst_CIDR_17_22",'Scoring_Config'!$A:$A,'Scoring_Config'!$D:$D,"Yes")="Yes",_xlfn.XLOOKUP("Dst_CIDR_17_22",'Scoring_Config'!$A:$A,'Scoring_Config'!$C:$C,5),0),0)+IF(LEFT(AE1363,4)="True",IF(_xlfn.XLOOKUP("SrcZone_IsAny",'Scoring_Config'!$A:$A,'Scoring_Config'!$D:$D,"Yes")="Yes",_xlfn.XLOOKUP("SrcZone_IsAny",'Scoring_Config'!$A:$A,'Scoring_Config'!$C:$C,10),0),0)+IF(LEFT(AF1363,4)="True",IF(_xlfn.XLOOKUP("DstZone_IsAny",'Scoring_Config'!$A:$A,'Scoring_Config'!$D:$D,"Yes")="Yes",_xlfn.XLOOKUP("DstZone_IsAny",'Scoring_Config'!$A:$A,'Scoring_Config'!$C:$C,10),0),0)+IF(LEFT(AG1363,4)="True",IF(_xlfn.XLOOKUP("Service_Any_OR_RangeGt1000",'Scoring_Config'!$A:$A,'Scoring_Config'!$D:$D,"Yes")="Yes",_xlfn.XLOOKUP("Service_Any_OR_RangeGt1000",'Scoring_Config'!$A:$A,'Scoring_Config'!$C:$C,10),0),0)+IF(LEFT(AH1363,4)="True",IF(_xlfn.XLOOKUP("App_Any_OR_RangeGt1000",'Scoring_Config'!$A:$A,'Scoring_Config'!$D:$D,"Yes")="Yes",_xlfn.XLOOKUP("App_Any_OR_RangeGt1000",'Scoring_Config'!$A:$A,'Scoring_Config'!$C:$C,10),0),0)+IF(LEFT(AI1363,4)="True",IF(_xlfn.XLOOKUP("Service_Insecure_Match",'Scoring_Config'!$A:$A,'Scoring_Config'!$D:$D,"Yes")="Yes",_xlfn.XLOOKUP("Service_Insecure_Match",'Scoring_Config'!$A:$A,'Scoring_Config'!$C:$C,5),0),0)+IF(LEFT(AJ1363,4)="True",IF(_xlfn.XLOOKUP("Risky_Inbound",'Scoring_Config'!$A:$A,'Scoring_Config'!$D:$D,"Yes")="Yes",_xlfn.XLOOKUP("Risky_Inbound",'Scoring_Config'!$A:$A,'Scoring_Config'!$C:$C,50),0),0)+IF(LEFT(AK1363,4)="True",IF(_xlfn.XLOOKUP("Risky_Outbound",'Scoring_Config'!$A:$A,'Scoring_Config'!$D:$D,"Yes")="Yes",_xlfn.XLOOKUP("Risky_Outbound",'Scoring_Config'!$A:$A,'Scoring_Config'!$C:$C,25),0),0)+IF(LEFT(AZ1363,4)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1363,FIND(",",AL1363)+1,100)),0)+IF(LEFT(AM1363,4)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1363,FIND(",",AN1363)+1,100)),0)+IF(_xlfn.XLOOKUP("Profile_Scoring",'Scoring_Config'!$A:$A,'Scoring_Config'!$D:$D,"Yes")="Yes",VALUE(MID(AO1363,FIND(",",AO1363)+1,100)),0)+IF(_xlfn.XLOOKUP("Options_Scoring",'Scoring_Config'!$A:$A,'Scoring_Config'!$D:$D,"Yes")="Yes",VALUE(MID(AP1363,FIND(",",AP1363)+1,100)),0)))</f>
        <v>0</v>
      </c>
      <c r="AZ1363" cm="1">
        <f t="array" ref="AZ1363">IF(FALSE,"True," &amp; IF(_xlfn.XLOOKUP("Migrate_Insecure",'Scoring_Config'!$A:$A,'Scoring_Config'!$D:$D,"Yes")="Yes",_xlfn.XLOOKUP("Migrate_Insecure",'Scoring_Config'!$A:$A,'Scoring_Config'!$C:$C,10),0),"False,0")</f>
        <v>0</v>
      </c>
    </row>
    <row r="1364" spans="1:52">
      <c r="A1364" t="s">
        <v>1979</v>
      </c>
      <c r="B1364" t="s">
        <v>3336</v>
      </c>
      <c r="C1364" t="s">
        <v>3542</v>
      </c>
      <c r="D1364" t="s">
        <v>3545</v>
      </c>
      <c r="E1364" t="s">
        <v>3563</v>
      </c>
      <c r="F1364" t="s">
        <v>3866</v>
      </c>
      <c r="G1364" t="s">
        <v>714</v>
      </c>
      <c r="H1364" t="s">
        <v>174</v>
      </c>
      <c r="I1364" t="s">
        <v>3977</v>
      </c>
      <c r="J1364" t="s">
        <v>646</v>
      </c>
      <c r="K1364" t="s">
        <v>1676</v>
      </c>
      <c r="L1364" t="s">
        <v>1581</v>
      </c>
      <c r="M1364" t="s">
        <v>1974</v>
      </c>
      <c r="N1364" t="s">
        <v>4315</v>
      </c>
      <c r="O1364" t="s">
        <v>4319</v>
      </c>
      <c r="P1364" t="s">
        <v>4323</v>
      </c>
      <c r="Q1364" t="s">
        <v>5275</v>
      </c>
      <c r="R1364" t="s">
        <v>5439</v>
      </c>
      <c r="S1364" t="s">
        <v>4324</v>
      </c>
      <c r="T1364" t="s">
        <v>5817</v>
      </c>
      <c r="U1364" t="s">
        <v>5955</v>
      </c>
      <c r="Y1364" cm="1">
        <f t="array" ref="Y1364">IF(FALSE,"True," &amp; IF(_xlfn.XLOOKUP("Src_IsAny",'Scoring_Config'!$A:$A,'Scoring_Config'!$D:$D,"Yes")="Yes",_xlfn.XLOOKUP("Src_IsAny",'Scoring_Config'!$A:$A,'Scoring_Config'!$C:$C,10),0),"False,0")</f>
        <v>0</v>
      </c>
      <c r="Z1364" cm="1">
        <f t="array" ref="Z1364">IF(FALSE,"True," &amp; IF(_xlfn.XLOOKUP("Src_CIDR_Le_16",'Scoring_Config'!$A:$A,'Scoring_Config'!$D:$D,"Yes")="Yes",_xlfn.XLOOKUP("Src_CIDR_Le_16",'Scoring_Config'!$A:$A,'Scoring_Config'!$C:$C,10),0),"False,0")</f>
        <v>0</v>
      </c>
      <c r="AA1364" cm="1">
        <f t="array" ref="AA1364">IF(FALSE,"True," &amp; IF(_xlfn.XLOOKUP("Src_CIDR_17_22",'Scoring_Config'!$A:$A,'Scoring_Config'!$D:$D,"Yes")="Yes",_xlfn.XLOOKUP("Src_CIDR_17_22",'Scoring_Config'!$A:$A,'Scoring_Config'!$C:$C,5),0),"False,0")</f>
        <v>0</v>
      </c>
      <c r="AB1364" cm="1">
        <f t="array" ref="AB1364">IF(FALSE,"True," &amp; IF(_xlfn.XLOOKUP("Dst_IsAny",'Scoring_Config'!$A:$A,'Scoring_Config'!$D:$D,"Yes")="Yes",_xlfn.XLOOKUP("Dst_IsAny",'Scoring_Config'!$A:$A,'Scoring_Config'!$C:$C,10),0),"False,0")</f>
        <v>0</v>
      </c>
      <c r="AC1364" cm="1">
        <f t="array" ref="AC1364">IF(FALSE,"True," &amp; IF(_xlfn.XLOOKUP("Dst_CIDR_Le_16",'Scoring_Config'!$A:$A,'Scoring_Config'!$D:$D,"Yes")="Yes",_xlfn.XLOOKUP("Dst_CIDR_Le_16",'Scoring_Config'!$A:$A,'Scoring_Config'!$C:$C,10),0),"False,0")</f>
        <v>0</v>
      </c>
      <c r="AD1364" cm="1">
        <f t="array" ref="AD1364">IF(FALSE,"True," &amp; IF(_xlfn.XLOOKUP("Dst_CIDR_17_22",'Scoring_Config'!$A:$A,'Scoring_Config'!$D:$D,"Yes")="Yes",_xlfn.XLOOKUP("Dst_CIDR_17_22",'Scoring_Config'!$A:$A,'Scoring_Config'!$C:$C,5),0),"False,0")</f>
        <v>0</v>
      </c>
      <c r="AE1364" cm="1">
        <f t="array" ref="AE1364">IF(FALSE,"True," &amp; IF(_xlfn.XLOOKUP("SrcZone_IsAny",'Scoring_Config'!$A:$A,'Scoring_Config'!$D:$D,"Yes")="Yes",_xlfn.XLOOKUP("SrcZone_IsAny",'Scoring_Config'!$A:$A,'Scoring_Config'!$C:$C,10),0),"False,0")</f>
        <v>0</v>
      </c>
      <c r="AF1364" cm="1">
        <f t="array" ref="AF1364">IF(FALSE,"True," &amp; IF(_xlfn.XLOOKUP("DstZone_IsAny",'Scoring_Config'!$A:$A,'Scoring_Config'!$D:$D,"Yes")="Yes",_xlfn.XLOOKUP("DstZone_IsAny",'Scoring_Config'!$A:$A,'Scoring_Config'!$C:$C,10),0),"False,0")</f>
        <v>0</v>
      </c>
      <c r="AG1364" cm="1">
        <f t="array" ref="AG136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64" cm="1">
        <f t="array" ref="AH1364">IF(FALSE,"True," &amp; IF(_xlfn.XLOOKUP("App_Any_OR_RangeGt1000",'Scoring_Config'!$A:$A,'Scoring_Config'!$D:$D,"Yes")="Yes",_xlfn.XLOOKUP("App_Any_OR_RangeGt1000",'Scoring_Config'!$A:$A,'Scoring_Config'!$C:$C,10),0),"False,0")</f>
        <v>0</v>
      </c>
      <c r="AI1364" cm="1">
        <f t="array" ref="AI1364">IF(FALSE,"True," &amp; IF(_xlfn.XLOOKUP("Service_Insecure_Match",'Scoring_Config'!$A:$A,'Scoring_Config'!$D:$D,"Yes")="Yes",_xlfn.XLOOKUP("Service_Insecure_Match",'Scoring_Config'!$A:$A,'Scoring_Config'!$C:$C,5),0),"False,0")</f>
        <v>0</v>
      </c>
      <c r="AJ1364" cm="1">
        <f t="array" ref="AJ1364">IF(FALSE,"True," &amp; IF(_xlfn.XLOOKUP("Risky_Inbound",'Scoring_Config'!$A:$A,'Scoring_Config'!$D:$D,"Yes")="Yes",_xlfn.XLOOKUP("Risky_Inbound",'Scoring_Config'!$A:$A,'Scoring_Config'!$C:$C,50),0),"False,0")</f>
        <v>0</v>
      </c>
      <c r="AK1364" cm="1">
        <f t="array" ref="AK1364">IF(FALSE,"True," &amp; IF(_xlfn.XLOOKUP("Risky_Outbound",'Scoring_Config'!$A:$A,'Scoring_Config'!$D:$D,"Yes")="Yes",_xlfn.XLOOKUP("Risky_Outbound",'Scoring_Config'!$A:$A,'Scoring_Config'!$C:$C,25),0),"False,0")</f>
        <v>0</v>
      </c>
      <c r="AL1364" t="s">
        <v>6699</v>
      </c>
      <c r="AM1364" cm="1">
        <f t="array" ref="AM136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64" t="s">
        <v>6697</v>
      </c>
      <c r="AO1364" t="s">
        <v>6697</v>
      </c>
      <c r="AP1364" t="s">
        <v>6697</v>
      </c>
      <c r="AQ1364" cm="1">
        <f t="array" ref="AQ1364">IF(FALSE,"True," &amp; IF(_xlfn.XLOOKUP("Service_IsAny",'Scoring_Config'!$A:$A,'Scoring_Config'!$D:$D,"Yes")="Yes",_xlfn.XLOOKUP("Service_IsAny",'Scoring_Config'!$A:$A,'Scoring_Config'!$C:$C,0),0),"False,0")</f>
        <v>0</v>
      </c>
      <c r="AR1364">
        <v>103</v>
      </c>
      <c r="AS1364" cm="1">
        <f t="array" ref="AS1364">IF(FALSE,"True," &amp; IF(_xlfn.XLOOKUP("Service_RangeGt1000",'Scoring_Config'!$A:$A,'Scoring_Config'!$D:$D,"Yes")="Yes",_xlfn.XLOOKUP("Service_RangeGt1000",'Scoring_Config'!$A:$A,'Scoring_Config'!$C:$C,0),0),"False,0")</f>
        <v>0</v>
      </c>
      <c r="AT1364" cm="1">
        <f t="array" ref="AT1364">IF(FALSE,"True," &amp; IF(_xlfn.XLOOKUP("App_IsAny",'Scoring_Config'!$A:$A,'Scoring_Config'!$D:$D,"Yes")="Yes",_xlfn.XLOOKUP("App_IsAny",'Scoring_Config'!$A:$A,'Scoring_Config'!$C:$C,0),0),"False,0")</f>
        <v>0</v>
      </c>
      <c r="AU1364">
        <v>0</v>
      </c>
      <c r="AV1364" cm="1">
        <f t="array" ref="AV1364">IF(FALSE,"True," &amp; IF(_xlfn.XLOOKUP("App_RangeGt1000",'Scoring_Config'!$A:$A,'Scoring_Config'!$D:$D,"Yes")="Yes",_xlfn.XLOOKUP("App_RangeGt1000",'Scoring_Config'!$A:$A,'Scoring_Config'!$C:$C,0),0),"False,0")</f>
        <v>0</v>
      </c>
      <c r="AW1364" cm="1">
        <f t="array" ref="AW1364">IF(FALSE,"True," &amp; IF(_xlfn.XLOOKUP("Action_IsDenyOrDrop",'Scoring_Config'!$A:$A,'Scoring_Config'!$D:$D,"Yes")="Yes",_xlfn.XLOOKUP("Action_IsDenyOrDrop",'Scoring_Config'!$A:$A,'Scoring_Config'!$C:$C,0),0),"False,0")</f>
        <v>0</v>
      </c>
      <c r="AX1364" cm="1">
        <f t="array" ref="AX1364">IF(LEFT(AW1364,4)="True",0,(IF(LEFT(Y1364,4)="True",IF(_xlfn.XLOOKUP("Src_IsAny",'Scoring_Config'!$A:$A,'Scoring_Config'!$D:$D,"Yes")="Yes",_xlfn.XLOOKUP("Src_IsAny",'Scoring_Config'!$A:$A,'Scoring_Config'!$C:$C,10),0),0)+IF(LEFT(Z1364,4)="True",IF(_xlfn.XLOOKUP("Src_CIDR_Le_16",'Scoring_Config'!$A:$A,'Scoring_Config'!$D:$D,"Yes")="Yes",_xlfn.XLOOKUP("Src_CIDR_Le_16",'Scoring_Config'!$A:$A,'Scoring_Config'!$C:$C,10),0),0)+IF(LEFT(AA1364,4)="True",IF(_xlfn.XLOOKUP("Src_CIDR_17_22",'Scoring_Config'!$A:$A,'Scoring_Config'!$D:$D,"Yes")="Yes",_xlfn.XLOOKUP("Src_CIDR_17_22",'Scoring_Config'!$A:$A,'Scoring_Config'!$C:$C,5),0),0)+IF(LEFT(AB1364,4)="True",IF(_xlfn.XLOOKUP("Dst_IsAny",'Scoring_Config'!$A:$A,'Scoring_Config'!$D:$D,"Yes")="Yes",_xlfn.XLOOKUP("Dst_IsAny",'Scoring_Config'!$A:$A,'Scoring_Config'!$C:$C,10),0),0)+IF(LEFT(AC1364,4)="True",IF(_xlfn.XLOOKUP("Dst_CIDR_Le_16",'Scoring_Config'!$A:$A,'Scoring_Config'!$D:$D,"Yes")="Yes",_xlfn.XLOOKUP("Dst_CIDR_Le_16",'Scoring_Config'!$A:$A,'Scoring_Config'!$C:$C,10),0),0)+IF(LEFT(AD1364,4)="True",IF(_xlfn.XLOOKUP("Dst_CIDR_17_22",'Scoring_Config'!$A:$A,'Scoring_Config'!$D:$D,"Yes")="Yes",_xlfn.XLOOKUP("Dst_CIDR_17_22",'Scoring_Config'!$A:$A,'Scoring_Config'!$C:$C,5),0),0)+IF(LEFT(AE1364,4)="True",IF(_xlfn.XLOOKUP("SrcZone_IsAny",'Scoring_Config'!$A:$A,'Scoring_Config'!$D:$D,"Yes")="Yes",_xlfn.XLOOKUP("SrcZone_IsAny",'Scoring_Config'!$A:$A,'Scoring_Config'!$C:$C,10),0),0)+IF(LEFT(AF1364,4)="True",IF(_xlfn.XLOOKUP("DstZone_IsAny",'Scoring_Config'!$A:$A,'Scoring_Config'!$D:$D,"Yes")="Yes",_xlfn.XLOOKUP("DstZone_IsAny",'Scoring_Config'!$A:$A,'Scoring_Config'!$C:$C,10),0),0)+IF(LEFT(AG1364,4)="True",IF(_xlfn.XLOOKUP("Service_Any_OR_RangeGt1000",'Scoring_Config'!$A:$A,'Scoring_Config'!$D:$D,"Yes")="Yes",_xlfn.XLOOKUP("Service_Any_OR_RangeGt1000",'Scoring_Config'!$A:$A,'Scoring_Config'!$C:$C,10),0),0)+IF(LEFT(AH1364,4)="True",IF(_xlfn.XLOOKUP("App_Any_OR_RangeGt1000",'Scoring_Config'!$A:$A,'Scoring_Config'!$D:$D,"Yes")="Yes",_xlfn.XLOOKUP("App_Any_OR_RangeGt1000",'Scoring_Config'!$A:$A,'Scoring_Config'!$C:$C,10),0),0)+IF(LEFT(AI1364,4)="True",IF(_xlfn.XLOOKUP("Service_Insecure_Match",'Scoring_Config'!$A:$A,'Scoring_Config'!$D:$D,"Yes")="Yes",_xlfn.XLOOKUP("Service_Insecure_Match",'Scoring_Config'!$A:$A,'Scoring_Config'!$C:$C,5),0),0)+IF(LEFT(AJ1364,4)="True",IF(_xlfn.XLOOKUP("Risky_Inbound",'Scoring_Config'!$A:$A,'Scoring_Config'!$D:$D,"Yes")="Yes",_xlfn.XLOOKUP("Risky_Inbound",'Scoring_Config'!$A:$A,'Scoring_Config'!$C:$C,50),0),0)+IF(LEFT(AK1364,4)="True",IF(_xlfn.XLOOKUP("Risky_Outbound",'Scoring_Config'!$A:$A,'Scoring_Config'!$D:$D,"Yes")="Yes",_xlfn.XLOOKUP("Risky_Outbound",'Scoring_Config'!$A:$A,'Scoring_Config'!$C:$C,25),0),0)+IF(LEFT(AZ1364,4)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1364,FIND(",",AL1364)+1,100)),0)+IF(LEFT(AM1364,4)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1364,FIND(",",AN1364)+1,100)),0)+IF(_xlfn.XLOOKUP("Profile_Scoring",'Scoring_Config'!$A:$A,'Scoring_Config'!$D:$D,"Yes")="Yes",VALUE(MID(AO1364,FIND(",",AO1364)+1,100)),0)+IF(_xlfn.XLOOKUP("Options_Scoring",'Scoring_Config'!$A:$A,'Scoring_Config'!$D:$D,"Yes")="Yes",VALUE(MID(AP1364,FIND(",",AP1364)+1,100)),0)))</f>
        <v>0</v>
      </c>
      <c r="AZ1364" cm="1">
        <f t="array" ref="AZ1364">IF(FALSE,"True," &amp; IF(_xlfn.XLOOKUP("Migrate_Insecure",'Scoring_Config'!$A:$A,'Scoring_Config'!$D:$D,"Yes")="Yes",_xlfn.XLOOKUP("Migrate_Insecure",'Scoring_Config'!$A:$A,'Scoring_Config'!$C:$C,10),0),"False,0")</f>
        <v>0</v>
      </c>
    </row>
    <row r="1365" spans="1:52">
      <c r="A1365" t="s">
        <v>1979</v>
      </c>
      <c r="B1365" t="s">
        <v>3337</v>
      </c>
      <c r="C1365" t="s">
        <v>3542</v>
      </c>
      <c r="D1365" t="s">
        <v>3545</v>
      </c>
      <c r="E1365" t="s">
        <v>3563</v>
      </c>
      <c r="F1365" t="s">
        <v>3866</v>
      </c>
      <c r="G1365" t="s">
        <v>715</v>
      </c>
      <c r="H1365" t="s">
        <v>174</v>
      </c>
      <c r="I1365" t="s">
        <v>4292</v>
      </c>
      <c r="J1365" t="s">
        <v>1261</v>
      </c>
      <c r="K1365" t="s">
        <v>1676</v>
      </c>
      <c r="L1365" t="s">
        <v>1600</v>
      </c>
      <c r="M1365" t="s">
        <v>1974</v>
      </c>
      <c r="N1365" t="s">
        <v>4315</v>
      </c>
      <c r="O1365" t="s">
        <v>4319</v>
      </c>
      <c r="P1365" t="s">
        <v>4323</v>
      </c>
      <c r="Q1365" t="s">
        <v>5275</v>
      </c>
      <c r="R1365" t="s">
        <v>5439</v>
      </c>
      <c r="S1365" t="s">
        <v>4324</v>
      </c>
      <c r="T1365" t="s">
        <v>5817</v>
      </c>
      <c r="U1365" t="s">
        <v>5955</v>
      </c>
      <c r="Y1365" cm="1">
        <f t="array" ref="Y1365">IF(FALSE,"True," &amp; IF(_xlfn.XLOOKUP("Src_IsAny",'Scoring_Config'!$A:$A,'Scoring_Config'!$D:$D,"Yes")="Yes",_xlfn.XLOOKUP("Src_IsAny",'Scoring_Config'!$A:$A,'Scoring_Config'!$C:$C,10),0),"False,0")</f>
        <v>0</v>
      </c>
      <c r="Z1365" cm="1">
        <f t="array" ref="Z1365">IF(FALSE,"True," &amp; IF(_xlfn.XLOOKUP("Src_CIDR_Le_16",'Scoring_Config'!$A:$A,'Scoring_Config'!$D:$D,"Yes")="Yes",_xlfn.XLOOKUP("Src_CIDR_Le_16",'Scoring_Config'!$A:$A,'Scoring_Config'!$C:$C,10),0),"False,0")</f>
        <v>0</v>
      </c>
      <c r="AA1365" cm="1">
        <f t="array" ref="AA1365">IF(FALSE,"True," &amp; IF(_xlfn.XLOOKUP("Src_CIDR_17_22",'Scoring_Config'!$A:$A,'Scoring_Config'!$D:$D,"Yes")="Yes",_xlfn.XLOOKUP("Src_CIDR_17_22",'Scoring_Config'!$A:$A,'Scoring_Config'!$C:$C,5),0),"False,0")</f>
        <v>0</v>
      </c>
      <c r="AB1365" cm="1">
        <f t="array" ref="AB1365">IF(FALSE,"True," &amp; IF(_xlfn.XLOOKUP("Dst_IsAny",'Scoring_Config'!$A:$A,'Scoring_Config'!$D:$D,"Yes")="Yes",_xlfn.XLOOKUP("Dst_IsAny",'Scoring_Config'!$A:$A,'Scoring_Config'!$C:$C,10),0),"False,0")</f>
        <v>0</v>
      </c>
      <c r="AC1365" cm="1">
        <f t="array" ref="AC1365">IF(FALSE,"True," &amp; IF(_xlfn.XLOOKUP("Dst_CIDR_Le_16",'Scoring_Config'!$A:$A,'Scoring_Config'!$D:$D,"Yes")="Yes",_xlfn.XLOOKUP("Dst_CIDR_Le_16",'Scoring_Config'!$A:$A,'Scoring_Config'!$C:$C,10),0),"False,0")</f>
        <v>0</v>
      </c>
      <c r="AD1365" cm="1">
        <f t="array" ref="AD1365">IF(FALSE,"True," &amp; IF(_xlfn.XLOOKUP("Dst_CIDR_17_22",'Scoring_Config'!$A:$A,'Scoring_Config'!$D:$D,"Yes")="Yes",_xlfn.XLOOKUP("Dst_CIDR_17_22",'Scoring_Config'!$A:$A,'Scoring_Config'!$C:$C,5),0),"False,0")</f>
        <v>0</v>
      </c>
      <c r="AE1365" cm="1">
        <f t="array" ref="AE1365">IF(FALSE,"True," &amp; IF(_xlfn.XLOOKUP("SrcZone_IsAny",'Scoring_Config'!$A:$A,'Scoring_Config'!$D:$D,"Yes")="Yes",_xlfn.XLOOKUP("SrcZone_IsAny",'Scoring_Config'!$A:$A,'Scoring_Config'!$C:$C,10),0),"False,0")</f>
        <v>0</v>
      </c>
      <c r="AF1365" cm="1">
        <f t="array" ref="AF1365">IF(FALSE,"True," &amp; IF(_xlfn.XLOOKUP("DstZone_IsAny",'Scoring_Config'!$A:$A,'Scoring_Config'!$D:$D,"Yes")="Yes",_xlfn.XLOOKUP("DstZone_IsAny",'Scoring_Config'!$A:$A,'Scoring_Config'!$C:$C,10),0),"False,0")</f>
        <v>0</v>
      </c>
      <c r="AG1365" cm="1">
        <f t="array" ref="AG136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65" cm="1">
        <f t="array" ref="AH1365">IF(FALSE,"True," &amp; IF(_xlfn.XLOOKUP("App_Any_OR_RangeGt1000",'Scoring_Config'!$A:$A,'Scoring_Config'!$D:$D,"Yes")="Yes",_xlfn.XLOOKUP("App_Any_OR_RangeGt1000",'Scoring_Config'!$A:$A,'Scoring_Config'!$C:$C,10),0),"False,0")</f>
        <v>0</v>
      </c>
      <c r="AI1365" cm="1">
        <f t="array" ref="AI1365">IF(FALSE,"True," &amp; IF(_xlfn.XLOOKUP("Service_Insecure_Match",'Scoring_Config'!$A:$A,'Scoring_Config'!$D:$D,"Yes")="Yes",_xlfn.XLOOKUP("Service_Insecure_Match",'Scoring_Config'!$A:$A,'Scoring_Config'!$C:$C,5),0),"False,0")</f>
        <v>0</v>
      </c>
      <c r="AJ1365" cm="1">
        <f t="array" ref="AJ1365">IF(FALSE,"True," &amp; IF(_xlfn.XLOOKUP("Risky_Inbound",'Scoring_Config'!$A:$A,'Scoring_Config'!$D:$D,"Yes")="Yes",_xlfn.XLOOKUP("Risky_Inbound",'Scoring_Config'!$A:$A,'Scoring_Config'!$C:$C,50),0),"False,0")</f>
        <v>0</v>
      </c>
      <c r="AK1365" cm="1">
        <f t="array" ref="AK1365">IF(FALSE,"True," &amp; IF(_xlfn.XLOOKUP("Risky_Outbound",'Scoring_Config'!$A:$A,'Scoring_Config'!$D:$D,"Yes")="Yes",_xlfn.XLOOKUP("Risky_Outbound",'Scoring_Config'!$A:$A,'Scoring_Config'!$C:$C,25),0),"False,0")</f>
        <v>0</v>
      </c>
      <c r="AL1365" t="s">
        <v>6699</v>
      </c>
      <c r="AM1365" cm="1">
        <f t="array" ref="AM136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65" t="s">
        <v>6697</v>
      </c>
      <c r="AO1365" t="s">
        <v>6697</v>
      </c>
      <c r="AP1365" t="s">
        <v>6697</v>
      </c>
      <c r="AQ1365" cm="1">
        <f t="array" ref="AQ1365">IF(FALSE,"True," &amp; IF(_xlfn.XLOOKUP("Service_IsAny",'Scoring_Config'!$A:$A,'Scoring_Config'!$D:$D,"Yes")="Yes",_xlfn.XLOOKUP("Service_IsAny",'Scoring_Config'!$A:$A,'Scoring_Config'!$C:$C,0),0),"False,0")</f>
        <v>0</v>
      </c>
      <c r="AR1365">
        <v>105</v>
      </c>
      <c r="AS1365" cm="1">
        <f t="array" ref="AS1365">IF(FALSE,"True," &amp; IF(_xlfn.XLOOKUP("Service_RangeGt1000",'Scoring_Config'!$A:$A,'Scoring_Config'!$D:$D,"Yes")="Yes",_xlfn.XLOOKUP("Service_RangeGt1000",'Scoring_Config'!$A:$A,'Scoring_Config'!$C:$C,0),0),"False,0")</f>
        <v>0</v>
      </c>
      <c r="AT1365" cm="1">
        <f t="array" ref="AT1365">IF(FALSE,"True," &amp; IF(_xlfn.XLOOKUP("App_IsAny",'Scoring_Config'!$A:$A,'Scoring_Config'!$D:$D,"Yes")="Yes",_xlfn.XLOOKUP("App_IsAny",'Scoring_Config'!$A:$A,'Scoring_Config'!$C:$C,0),0),"False,0")</f>
        <v>0</v>
      </c>
      <c r="AU1365">
        <v>0</v>
      </c>
      <c r="AV1365" cm="1">
        <f t="array" ref="AV1365">IF(FALSE,"True," &amp; IF(_xlfn.XLOOKUP("App_RangeGt1000",'Scoring_Config'!$A:$A,'Scoring_Config'!$D:$D,"Yes")="Yes",_xlfn.XLOOKUP("App_RangeGt1000",'Scoring_Config'!$A:$A,'Scoring_Config'!$C:$C,0),0),"False,0")</f>
        <v>0</v>
      </c>
      <c r="AW1365" cm="1">
        <f t="array" ref="AW1365">IF(FALSE,"True," &amp; IF(_xlfn.XLOOKUP("Action_IsDenyOrDrop",'Scoring_Config'!$A:$A,'Scoring_Config'!$D:$D,"Yes")="Yes",_xlfn.XLOOKUP("Action_IsDenyOrDrop",'Scoring_Config'!$A:$A,'Scoring_Config'!$C:$C,0),0),"False,0")</f>
        <v>0</v>
      </c>
      <c r="AX1365" cm="1">
        <f t="array" ref="AX1365">IF(LEFT(AW1365,4)="True",0,(IF(LEFT(Y1365,4)="True",IF(_xlfn.XLOOKUP("Src_IsAny",'Scoring_Config'!$A:$A,'Scoring_Config'!$D:$D,"Yes")="Yes",_xlfn.XLOOKUP("Src_IsAny",'Scoring_Config'!$A:$A,'Scoring_Config'!$C:$C,10),0),0)+IF(LEFT(Z1365,4)="True",IF(_xlfn.XLOOKUP("Src_CIDR_Le_16",'Scoring_Config'!$A:$A,'Scoring_Config'!$D:$D,"Yes")="Yes",_xlfn.XLOOKUP("Src_CIDR_Le_16",'Scoring_Config'!$A:$A,'Scoring_Config'!$C:$C,10),0),0)+IF(LEFT(AA1365,4)="True",IF(_xlfn.XLOOKUP("Src_CIDR_17_22",'Scoring_Config'!$A:$A,'Scoring_Config'!$D:$D,"Yes")="Yes",_xlfn.XLOOKUP("Src_CIDR_17_22",'Scoring_Config'!$A:$A,'Scoring_Config'!$C:$C,5),0),0)+IF(LEFT(AB1365,4)="True",IF(_xlfn.XLOOKUP("Dst_IsAny",'Scoring_Config'!$A:$A,'Scoring_Config'!$D:$D,"Yes")="Yes",_xlfn.XLOOKUP("Dst_IsAny",'Scoring_Config'!$A:$A,'Scoring_Config'!$C:$C,10),0),0)+IF(LEFT(AC1365,4)="True",IF(_xlfn.XLOOKUP("Dst_CIDR_Le_16",'Scoring_Config'!$A:$A,'Scoring_Config'!$D:$D,"Yes")="Yes",_xlfn.XLOOKUP("Dst_CIDR_Le_16",'Scoring_Config'!$A:$A,'Scoring_Config'!$C:$C,10),0),0)+IF(LEFT(AD1365,4)="True",IF(_xlfn.XLOOKUP("Dst_CIDR_17_22",'Scoring_Config'!$A:$A,'Scoring_Config'!$D:$D,"Yes")="Yes",_xlfn.XLOOKUP("Dst_CIDR_17_22",'Scoring_Config'!$A:$A,'Scoring_Config'!$C:$C,5),0),0)+IF(LEFT(AE1365,4)="True",IF(_xlfn.XLOOKUP("SrcZone_IsAny",'Scoring_Config'!$A:$A,'Scoring_Config'!$D:$D,"Yes")="Yes",_xlfn.XLOOKUP("SrcZone_IsAny",'Scoring_Config'!$A:$A,'Scoring_Config'!$C:$C,10),0),0)+IF(LEFT(AF1365,4)="True",IF(_xlfn.XLOOKUP("DstZone_IsAny",'Scoring_Config'!$A:$A,'Scoring_Config'!$D:$D,"Yes")="Yes",_xlfn.XLOOKUP("DstZone_IsAny",'Scoring_Config'!$A:$A,'Scoring_Config'!$C:$C,10),0),0)+IF(LEFT(AG1365,4)="True",IF(_xlfn.XLOOKUP("Service_Any_OR_RangeGt1000",'Scoring_Config'!$A:$A,'Scoring_Config'!$D:$D,"Yes")="Yes",_xlfn.XLOOKUP("Service_Any_OR_RangeGt1000",'Scoring_Config'!$A:$A,'Scoring_Config'!$C:$C,10),0),0)+IF(LEFT(AH1365,4)="True",IF(_xlfn.XLOOKUP("App_Any_OR_RangeGt1000",'Scoring_Config'!$A:$A,'Scoring_Config'!$D:$D,"Yes")="Yes",_xlfn.XLOOKUP("App_Any_OR_RangeGt1000",'Scoring_Config'!$A:$A,'Scoring_Config'!$C:$C,10),0),0)+IF(LEFT(AI1365,4)="True",IF(_xlfn.XLOOKUP("Service_Insecure_Match",'Scoring_Config'!$A:$A,'Scoring_Config'!$D:$D,"Yes")="Yes",_xlfn.XLOOKUP("Service_Insecure_Match",'Scoring_Config'!$A:$A,'Scoring_Config'!$C:$C,5),0),0)+IF(LEFT(AJ1365,4)="True",IF(_xlfn.XLOOKUP("Risky_Inbound",'Scoring_Config'!$A:$A,'Scoring_Config'!$D:$D,"Yes")="Yes",_xlfn.XLOOKUP("Risky_Inbound",'Scoring_Config'!$A:$A,'Scoring_Config'!$C:$C,50),0),0)+IF(LEFT(AK1365,4)="True",IF(_xlfn.XLOOKUP("Risky_Outbound",'Scoring_Config'!$A:$A,'Scoring_Config'!$D:$D,"Yes")="Yes",_xlfn.XLOOKUP("Risky_Outbound",'Scoring_Config'!$A:$A,'Scoring_Config'!$C:$C,25),0),0)+IF(LEFT(AZ1365,4)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1365,FIND(",",AL1365)+1,100)),0)+IF(LEFT(AM1365,4)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1365,FIND(",",AN1365)+1,100)),0)+IF(_xlfn.XLOOKUP("Profile_Scoring",'Scoring_Config'!$A:$A,'Scoring_Config'!$D:$D,"Yes")="Yes",VALUE(MID(AO1365,FIND(",",AO1365)+1,100)),0)+IF(_xlfn.XLOOKUP("Options_Scoring",'Scoring_Config'!$A:$A,'Scoring_Config'!$D:$D,"Yes")="Yes",VALUE(MID(AP1365,FIND(",",AP1365)+1,100)),0)))</f>
        <v>0</v>
      </c>
      <c r="AZ1365" cm="1">
        <f t="array" ref="AZ1365">IF(FALSE,"True," &amp; IF(_xlfn.XLOOKUP("Migrate_Insecure",'Scoring_Config'!$A:$A,'Scoring_Config'!$D:$D,"Yes")="Yes",_xlfn.XLOOKUP("Migrate_Insecure",'Scoring_Config'!$A:$A,'Scoring_Config'!$C:$C,10),0),"False,0")</f>
        <v>0</v>
      </c>
    </row>
    <row r="1366" spans="1:52">
      <c r="A1366" t="s">
        <v>1979</v>
      </c>
      <c r="B1366" t="s">
        <v>3338</v>
      </c>
      <c r="C1366" t="s">
        <v>3542</v>
      </c>
      <c r="D1366" t="s">
        <v>3545</v>
      </c>
      <c r="E1366" t="s">
        <v>3563</v>
      </c>
      <c r="F1366" t="s">
        <v>3866</v>
      </c>
      <c r="G1366" t="s">
        <v>716</v>
      </c>
      <c r="H1366" t="s">
        <v>174</v>
      </c>
      <c r="I1366" t="s">
        <v>3975</v>
      </c>
      <c r="J1366" t="s">
        <v>644</v>
      </c>
      <c r="K1366" t="s">
        <v>1676</v>
      </c>
      <c r="L1366" t="s">
        <v>1601</v>
      </c>
      <c r="M1366" t="s">
        <v>1974</v>
      </c>
      <c r="N1366" t="s">
        <v>4315</v>
      </c>
      <c r="O1366" t="s">
        <v>4319</v>
      </c>
      <c r="P1366" t="s">
        <v>4323</v>
      </c>
      <c r="Q1366" t="s">
        <v>5275</v>
      </c>
      <c r="R1366" t="s">
        <v>5439</v>
      </c>
      <c r="S1366" t="s">
        <v>4324</v>
      </c>
      <c r="T1366" t="s">
        <v>5817</v>
      </c>
      <c r="U1366" t="s">
        <v>5955</v>
      </c>
      <c r="Y1366" cm="1">
        <f t="array" ref="Y1366">IF(FALSE,"True," &amp; IF(_xlfn.XLOOKUP("Src_IsAny",'Scoring_Config'!$A:$A,'Scoring_Config'!$D:$D,"Yes")="Yes",_xlfn.XLOOKUP("Src_IsAny",'Scoring_Config'!$A:$A,'Scoring_Config'!$C:$C,10),0),"False,0")</f>
        <v>0</v>
      </c>
      <c r="Z1366" cm="1">
        <f t="array" ref="Z1366">IF(FALSE,"True," &amp; IF(_xlfn.XLOOKUP("Src_CIDR_Le_16",'Scoring_Config'!$A:$A,'Scoring_Config'!$D:$D,"Yes")="Yes",_xlfn.XLOOKUP("Src_CIDR_Le_16",'Scoring_Config'!$A:$A,'Scoring_Config'!$C:$C,10),0),"False,0")</f>
        <v>0</v>
      </c>
      <c r="AA1366" cm="1">
        <f t="array" ref="AA1366">IF(FALSE,"True," &amp; IF(_xlfn.XLOOKUP("Src_CIDR_17_22",'Scoring_Config'!$A:$A,'Scoring_Config'!$D:$D,"Yes")="Yes",_xlfn.XLOOKUP("Src_CIDR_17_22",'Scoring_Config'!$A:$A,'Scoring_Config'!$C:$C,5),0),"False,0")</f>
        <v>0</v>
      </c>
      <c r="AB1366" cm="1">
        <f t="array" ref="AB1366">IF(FALSE,"True," &amp; IF(_xlfn.XLOOKUP("Dst_IsAny",'Scoring_Config'!$A:$A,'Scoring_Config'!$D:$D,"Yes")="Yes",_xlfn.XLOOKUP("Dst_IsAny",'Scoring_Config'!$A:$A,'Scoring_Config'!$C:$C,10),0),"False,0")</f>
        <v>0</v>
      </c>
      <c r="AC1366" cm="1">
        <f t="array" ref="AC1366">IF(FALSE,"True," &amp; IF(_xlfn.XLOOKUP("Dst_CIDR_Le_16",'Scoring_Config'!$A:$A,'Scoring_Config'!$D:$D,"Yes")="Yes",_xlfn.XLOOKUP("Dst_CIDR_Le_16",'Scoring_Config'!$A:$A,'Scoring_Config'!$C:$C,10),0),"False,0")</f>
        <v>0</v>
      </c>
      <c r="AD1366" cm="1">
        <f t="array" ref="AD1366">IF(FALSE,"True," &amp; IF(_xlfn.XLOOKUP("Dst_CIDR_17_22",'Scoring_Config'!$A:$A,'Scoring_Config'!$D:$D,"Yes")="Yes",_xlfn.XLOOKUP("Dst_CIDR_17_22",'Scoring_Config'!$A:$A,'Scoring_Config'!$C:$C,5),0),"False,0")</f>
        <v>0</v>
      </c>
      <c r="AE1366" cm="1">
        <f t="array" ref="AE1366">IF(FALSE,"True," &amp; IF(_xlfn.XLOOKUP("SrcZone_IsAny",'Scoring_Config'!$A:$A,'Scoring_Config'!$D:$D,"Yes")="Yes",_xlfn.XLOOKUP("SrcZone_IsAny",'Scoring_Config'!$A:$A,'Scoring_Config'!$C:$C,10),0),"False,0")</f>
        <v>0</v>
      </c>
      <c r="AF1366" cm="1">
        <f t="array" ref="AF1366">IF(FALSE,"True," &amp; IF(_xlfn.XLOOKUP("DstZone_IsAny",'Scoring_Config'!$A:$A,'Scoring_Config'!$D:$D,"Yes")="Yes",_xlfn.XLOOKUP("DstZone_IsAny",'Scoring_Config'!$A:$A,'Scoring_Config'!$C:$C,10),0),"False,0")</f>
        <v>0</v>
      </c>
      <c r="AG1366" cm="1">
        <f t="array" ref="AG136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66" cm="1">
        <f t="array" ref="AH1366">IF(FALSE,"True," &amp; IF(_xlfn.XLOOKUP("App_Any_OR_RangeGt1000",'Scoring_Config'!$A:$A,'Scoring_Config'!$D:$D,"Yes")="Yes",_xlfn.XLOOKUP("App_Any_OR_RangeGt1000",'Scoring_Config'!$A:$A,'Scoring_Config'!$C:$C,10),0),"False,0")</f>
        <v>0</v>
      </c>
      <c r="AI1366" cm="1">
        <f t="array" ref="AI1366">IF(FALSE,"True," &amp; IF(_xlfn.XLOOKUP("Service_Insecure_Match",'Scoring_Config'!$A:$A,'Scoring_Config'!$D:$D,"Yes")="Yes",_xlfn.XLOOKUP("Service_Insecure_Match",'Scoring_Config'!$A:$A,'Scoring_Config'!$C:$C,5),0),"False,0")</f>
        <v>0</v>
      </c>
      <c r="AJ1366" cm="1">
        <f t="array" ref="AJ1366">IF(FALSE,"True," &amp; IF(_xlfn.XLOOKUP("Risky_Inbound",'Scoring_Config'!$A:$A,'Scoring_Config'!$D:$D,"Yes")="Yes",_xlfn.XLOOKUP("Risky_Inbound",'Scoring_Config'!$A:$A,'Scoring_Config'!$C:$C,50),0),"False,0")</f>
        <v>0</v>
      </c>
      <c r="AK1366" cm="1">
        <f t="array" ref="AK1366">IF(FALSE,"True," &amp; IF(_xlfn.XLOOKUP("Risky_Outbound",'Scoring_Config'!$A:$A,'Scoring_Config'!$D:$D,"Yes")="Yes",_xlfn.XLOOKUP("Risky_Outbound",'Scoring_Config'!$A:$A,'Scoring_Config'!$C:$C,25),0),"False,0")</f>
        <v>0</v>
      </c>
      <c r="AL1366" t="s">
        <v>6699</v>
      </c>
      <c r="AM1366" cm="1">
        <f t="array" ref="AM136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66" t="s">
        <v>6697</v>
      </c>
      <c r="AO1366" t="s">
        <v>6697</v>
      </c>
      <c r="AP1366" t="s">
        <v>6697</v>
      </c>
      <c r="AQ1366" cm="1">
        <f t="array" ref="AQ1366">IF(FALSE,"True," &amp; IF(_xlfn.XLOOKUP("Service_IsAny",'Scoring_Config'!$A:$A,'Scoring_Config'!$D:$D,"Yes")="Yes",_xlfn.XLOOKUP("Service_IsAny",'Scoring_Config'!$A:$A,'Scoring_Config'!$C:$C,0),0),"False,0")</f>
        <v>0</v>
      </c>
      <c r="AR1366">
        <v>103</v>
      </c>
      <c r="AS1366" cm="1">
        <f t="array" ref="AS1366">IF(FALSE,"True," &amp; IF(_xlfn.XLOOKUP("Service_RangeGt1000",'Scoring_Config'!$A:$A,'Scoring_Config'!$D:$D,"Yes")="Yes",_xlfn.XLOOKUP("Service_RangeGt1000",'Scoring_Config'!$A:$A,'Scoring_Config'!$C:$C,0),0),"False,0")</f>
        <v>0</v>
      </c>
      <c r="AT1366" cm="1">
        <f t="array" ref="AT1366">IF(FALSE,"True," &amp; IF(_xlfn.XLOOKUP("App_IsAny",'Scoring_Config'!$A:$A,'Scoring_Config'!$D:$D,"Yes")="Yes",_xlfn.XLOOKUP("App_IsAny",'Scoring_Config'!$A:$A,'Scoring_Config'!$C:$C,0),0),"False,0")</f>
        <v>0</v>
      </c>
      <c r="AU1366">
        <v>0</v>
      </c>
      <c r="AV1366" cm="1">
        <f t="array" ref="AV1366">IF(FALSE,"True," &amp; IF(_xlfn.XLOOKUP("App_RangeGt1000",'Scoring_Config'!$A:$A,'Scoring_Config'!$D:$D,"Yes")="Yes",_xlfn.XLOOKUP("App_RangeGt1000",'Scoring_Config'!$A:$A,'Scoring_Config'!$C:$C,0),0),"False,0")</f>
        <v>0</v>
      </c>
      <c r="AW1366" cm="1">
        <f t="array" ref="AW1366">IF(FALSE,"True," &amp; IF(_xlfn.XLOOKUP("Action_IsDenyOrDrop",'Scoring_Config'!$A:$A,'Scoring_Config'!$D:$D,"Yes")="Yes",_xlfn.XLOOKUP("Action_IsDenyOrDrop",'Scoring_Config'!$A:$A,'Scoring_Config'!$C:$C,0),0),"False,0")</f>
        <v>0</v>
      </c>
      <c r="AX1366" cm="1">
        <f t="array" ref="AX1366">IF(LEFT(AW1366,4)="True",0,(IF(LEFT(Y1366,4)="True",IF(_xlfn.XLOOKUP("Src_IsAny",'Scoring_Config'!$A:$A,'Scoring_Config'!$D:$D,"Yes")="Yes",_xlfn.XLOOKUP("Src_IsAny",'Scoring_Config'!$A:$A,'Scoring_Config'!$C:$C,10),0),0)+IF(LEFT(Z1366,4)="True",IF(_xlfn.XLOOKUP("Src_CIDR_Le_16",'Scoring_Config'!$A:$A,'Scoring_Config'!$D:$D,"Yes")="Yes",_xlfn.XLOOKUP("Src_CIDR_Le_16",'Scoring_Config'!$A:$A,'Scoring_Config'!$C:$C,10),0),0)+IF(LEFT(AA1366,4)="True",IF(_xlfn.XLOOKUP("Src_CIDR_17_22",'Scoring_Config'!$A:$A,'Scoring_Config'!$D:$D,"Yes")="Yes",_xlfn.XLOOKUP("Src_CIDR_17_22",'Scoring_Config'!$A:$A,'Scoring_Config'!$C:$C,5),0),0)+IF(LEFT(AB1366,4)="True",IF(_xlfn.XLOOKUP("Dst_IsAny",'Scoring_Config'!$A:$A,'Scoring_Config'!$D:$D,"Yes")="Yes",_xlfn.XLOOKUP("Dst_IsAny",'Scoring_Config'!$A:$A,'Scoring_Config'!$C:$C,10),0),0)+IF(LEFT(AC1366,4)="True",IF(_xlfn.XLOOKUP("Dst_CIDR_Le_16",'Scoring_Config'!$A:$A,'Scoring_Config'!$D:$D,"Yes")="Yes",_xlfn.XLOOKUP("Dst_CIDR_Le_16",'Scoring_Config'!$A:$A,'Scoring_Config'!$C:$C,10),0),0)+IF(LEFT(AD1366,4)="True",IF(_xlfn.XLOOKUP("Dst_CIDR_17_22",'Scoring_Config'!$A:$A,'Scoring_Config'!$D:$D,"Yes")="Yes",_xlfn.XLOOKUP("Dst_CIDR_17_22",'Scoring_Config'!$A:$A,'Scoring_Config'!$C:$C,5),0),0)+IF(LEFT(AE1366,4)="True",IF(_xlfn.XLOOKUP("SrcZone_IsAny",'Scoring_Config'!$A:$A,'Scoring_Config'!$D:$D,"Yes")="Yes",_xlfn.XLOOKUP("SrcZone_IsAny",'Scoring_Config'!$A:$A,'Scoring_Config'!$C:$C,10),0),0)+IF(LEFT(AF1366,4)="True",IF(_xlfn.XLOOKUP("DstZone_IsAny",'Scoring_Config'!$A:$A,'Scoring_Config'!$D:$D,"Yes")="Yes",_xlfn.XLOOKUP("DstZone_IsAny",'Scoring_Config'!$A:$A,'Scoring_Config'!$C:$C,10),0),0)+IF(LEFT(AG1366,4)="True",IF(_xlfn.XLOOKUP("Service_Any_OR_RangeGt1000",'Scoring_Config'!$A:$A,'Scoring_Config'!$D:$D,"Yes")="Yes",_xlfn.XLOOKUP("Service_Any_OR_RangeGt1000",'Scoring_Config'!$A:$A,'Scoring_Config'!$C:$C,10),0),0)+IF(LEFT(AH1366,4)="True",IF(_xlfn.XLOOKUP("App_Any_OR_RangeGt1000",'Scoring_Config'!$A:$A,'Scoring_Config'!$D:$D,"Yes")="Yes",_xlfn.XLOOKUP("App_Any_OR_RangeGt1000",'Scoring_Config'!$A:$A,'Scoring_Config'!$C:$C,10),0),0)+IF(LEFT(AI1366,4)="True",IF(_xlfn.XLOOKUP("Service_Insecure_Match",'Scoring_Config'!$A:$A,'Scoring_Config'!$D:$D,"Yes")="Yes",_xlfn.XLOOKUP("Service_Insecure_Match",'Scoring_Config'!$A:$A,'Scoring_Config'!$C:$C,5),0),0)+IF(LEFT(AJ1366,4)="True",IF(_xlfn.XLOOKUP("Risky_Inbound",'Scoring_Config'!$A:$A,'Scoring_Config'!$D:$D,"Yes")="Yes",_xlfn.XLOOKUP("Risky_Inbound",'Scoring_Config'!$A:$A,'Scoring_Config'!$C:$C,50),0),0)+IF(LEFT(AK1366,4)="True",IF(_xlfn.XLOOKUP("Risky_Outbound",'Scoring_Config'!$A:$A,'Scoring_Config'!$D:$D,"Yes")="Yes",_xlfn.XLOOKUP("Risky_Outbound",'Scoring_Config'!$A:$A,'Scoring_Config'!$C:$C,25),0),0)+IF(LEFT(AZ1366,4)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1366,FIND(",",AL1366)+1,100)),0)+IF(LEFT(AM1366,4)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1366,FIND(",",AN1366)+1,100)),0)+IF(_xlfn.XLOOKUP("Profile_Scoring",'Scoring_Config'!$A:$A,'Scoring_Config'!$D:$D,"Yes")="Yes",VALUE(MID(AO1366,FIND(",",AO1366)+1,100)),0)+IF(_xlfn.XLOOKUP("Options_Scoring",'Scoring_Config'!$A:$A,'Scoring_Config'!$D:$D,"Yes")="Yes",VALUE(MID(AP1366,FIND(",",AP1366)+1,100)),0)))</f>
        <v>0</v>
      </c>
      <c r="AZ1366" cm="1">
        <f t="array" ref="AZ1366">IF(FALSE,"True," &amp; IF(_xlfn.XLOOKUP("Migrate_Insecure",'Scoring_Config'!$A:$A,'Scoring_Config'!$D:$D,"Yes")="Yes",_xlfn.XLOOKUP("Migrate_Insecure",'Scoring_Config'!$A:$A,'Scoring_Config'!$C:$C,10),0),"False,0")</f>
        <v>0</v>
      </c>
    </row>
    <row r="1367" spans="1:52">
      <c r="A1367" t="s">
        <v>1979</v>
      </c>
      <c r="B1367" t="s">
        <v>3339</v>
      </c>
      <c r="C1367" t="s">
        <v>3542</v>
      </c>
      <c r="D1367" t="s">
        <v>3545</v>
      </c>
      <c r="E1367" t="s">
        <v>3563</v>
      </c>
      <c r="F1367" t="s">
        <v>3967</v>
      </c>
      <c r="G1367" t="s">
        <v>634</v>
      </c>
      <c r="H1367" t="s">
        <v>174</v>
      </c>
      <c r="I1367" t="s">
        <v>3967</v>
      </c>
      <c r="J1367" t="s">
        <v>634</v>
      </c>
      <c r="K1367" t="s">
        <v>1721</v>
      </c>
      <c r="L1367" t="s">
        <v>1327</v>
      </c>
      <c r="M1367" t="s">
        <v>1974</v>
      </c>
      <c r="N1367" t="s">
        <v>4315</v>
      </c>
      <c r="O1367" t="s">
        <v>4319</v>
      </c>
      <c r="P1367" t="s">
        <v>4321</v>
      </c>
      <c r="Q1367" t="s">
        <v>5276</v>
      </c>
      <c r="R1367" t="s">
        <v>5439</v>
      </c>
      <c r="S1367" t="s">
        <v>4324</v>
      </c>
      <c r="T1367" t="s">
        <v>5817</v>
      </c>
      <c r="U1367" t="s">
        <v>5955</v>
      </c>
      <c r="Y1367" cm="1">
        <f t="array" ref="Y1367">IF(FALSE,"True," &amp; IF(_xlfn.XLOOKUP("Src_IsAny",'Scoring_Config'!$A:$A,'Scoring_Config'!$D:$D,"Yes")="Yes",_xlfn.XLOOKUP("Src_IsAny",'Scoring_Config'!$A:$A,'Scoring_Config'!$C:$C,10),0),"False,0")</f>
        <v>0</v>
      </c>
      <c r="Z1367" cm="1">
        <f t="array" ref="Z1367">IF(FALSE,"True," &amp; IF(_xlfn.XLOOKUP("Src_CIDR_Le_16",'Scoring_Config'!$A:$A,'Scoring_Config'!$D:$D,"Yes")="Yes",_xlfn.XLOOKUP("Src_CIDR_Le_16",'Scoring_Config'!$A:$A,'Scoring_Config'!$C:$C,10),0),"False,0")</f>
        <v>0</v>
      </c>
      <c r="AA1367" cm="1">
        <f t="array" ref="AA1367">IF(FALSE,"True," &amp; IF(_xlfn.XLOOKUP("Src_CIDR_17_22",'Scoring_Config'!$A:$A,'Scoring_Config'!$D:$D,"Yes")="Yes",_xlfn.XLOOKUP("Src_CIDR_17_22",'Scoring_Config'!$A:$A,'Scoring_Config'!$C:$C,5),0),"False,0")</f>
        <v>0</v>
      </c>
      <c r="AB1367" cm="1">
        <f t="array" ref="AB1367">IF(FALSE,"True," &amp; IF(_xlfn.XLOOKUP("Dst_IsAny",'Scoring_Config'!$A:$A,'Scoring_Config'!$D:$D,"Yes")="Yes",_xlfn.XLOOKUP("Dst_IsAny",'Scoring_Config'!$A:$A,'Scoring_Config'!$C:$C,10),0),"False,0")</f>
        <v>0</v>
      </c>
      <c r="AC1367" cm="1">
        <f t="array" ref="AC1367">IF(FALSE,"True," &amp; IF(_xlfn.XLOOKUP("Dst_CIDR_Le_16",'Scoring_Config'!$A:$A,'Scoring_Config'!$D:$D,"Yes")="Yes",_xlfn.XLOOKUP("Dst_CIDR_Le_16",'Scoring_Config'!$A:$A,'Scoring_Config'!$C:$C,10),0),"False,0")</f>
        <v>0</v>
      </c>
      <c r="AD1367" cm="1">
        <f t="array" ref="AD1367">IF(FALSE,"True," &amp; IF(_xlfn.XLOOKUP("Dst_CIDR_17_22",'Scoring_Config'!$A:$A,'Scoring_Config'!$D:$D,"Yes")="Yes",_xlfn.XLOOKUP("Dst_CIDR_17_22",'Scoring_Config'!$A:$A,'Scoring_Config'!$C:$C,5),0),"False,0")</f>
        <v>0</v>
      </c>
      <c r="AE1367" cm="1">
        <f t="array" ref="AE1367">IF(FALSE,"True," &amp; IF(_xlfn.XLOOKUP("SrcZone_IsAny",'Scoring_Config'!$A:$A,'Scoring_Config'!$D:$D,"Yes")="Yes",_xlfn.XLOOKUP("SrcZone_IsAny",'Scoring_Config'!$A:$A,'Scoring_Config'!$C:$C,10),0),"False,0")</f>
        <v>0</v>
      </c>
      <c r="AF1367" cm="1">
        <f t="array" ref="AF1367">IF(FALSE,"True," &amp; IF(_xlfn.XLOOKUP("DstZone_IsAny",'Scoring_Config'!$A:$A,'Scoring_Config'!$D:$D,"Yes")="Yes",_xlfn.XLOOKUP("DstZone_IsAny",'Scoring_Config'!$A:$A,'Scoring_Config'!$C:$C,10),0),"False,0")</f>
        <v>0</v>
      </c>
      <c r="AG1367" cm="1">
        <f t="array" ref="AG136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67" cm="1">
        <f t="array" ref="AH1367">IF(FALSE,"True," &amp; IF(_xlfn.XLOOKUP("App_Any_OR_RangeGt1000",'Scoring_Config'!$A:$A,'Scoring_Config'!$D:$D,"Yes")="Yes",_xlfn.XLOOKUP("App_Any_OR_RangeGt1000",'Scoring_Config'!$A:$A,'Scoring_Config'!$C:$C,10),0),"False,0")</f>
        <v>0</v>
      </c>
      <c r="AI1367" cm="1">
        <f t="array" ref="AI1367">IF(FALSE,"True," &amp; IF(_xlfn.XLOOKUP("Service_Insecure_Match",'Scoring_Config'!$A:$A,'Scoring_Config'!$D:$D,"Yes")="Yes",_xlfn.XLOOKUP("Service_Insecure_Match",'Scoring_Config'!$A:$A,'Scoring_Config'!$C:$C,5),0),"False,0")</f>
        <v>0</v>
      </c>
      <c r="AJ1367" cm="1">
        <f t="array" ref="AJ1367">IF(FALSE,"True," &amp; IF(_xlfn.XLOOKUP("Risky_Inbound",'Scoring_Config'!$A:$A,'Scoring_Config'!$D:$D,"Yes")="Yes",_xlfn.XLOOKUP("Risky_Inbound",'Scoring_Config'!$A:$A,'Scoring_Config'!$C:$C,50),0),"False,0")</f>
        <v>0</v>
      </c>
      <c r="AK1367" cm="1">
        <f t="array" ref="AK1367">IF(FALSE,"True," &amp; IF(_xlfn.XLOOKUP("Risky_Outbound",'Scoring_Config'!$A:$A,'Scoring_Config'!$D:$D,"Yes")="Yes",_xlfn.XLOOKUP("Risky_Outbound",'Scoring_Config'!$A:$A,'Scoring_Config'!$C:$C,25),0),"False,0")</f>
        <v>0</v>
      </c>
      <c r="AL1367" t="s">
        <v>6700</v>
      </c>
      <c r="AM1367" cm="1">
        <f t="array" ref="AM136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67" t="s">
        <v>6697</v>
      </c>
      <c r="AO1367" t="s">
        <v>6697</v>
      </c>
      <c r="AP1367" t="s">
        <v>6697</v>
      </c>
      <c r="AQ1367" cm="1">
        <f t="array" ref="AQ1367">IF(FALSE,"True," &amp; IF(_xlfn.XLOOKUP("Service_IsAny",'Scoring_Config'!$A:$A,'Scoring_Config'!$D:$D,"Yes")="Yes",_xlfn.XLOOKUP("Service_IsAny",'Scoring_Config'!$A:$A,'Scoring_Config'!$C:$C,0),0),"False,0")</f>
        <v>0</v>
      </c>
      <c r="AR1367">
        <v>0</v>
      </c>
      <c r="AS1367" cm="1">
        <f t="array" ref="AS1367">IF(FALSE,"True," &amp; IF(_xlfn.XLOOKUP("Service_RangeGt1000",'Scoring_Config'!$A:$A,'Scoring_Config'!$D:$D,"Yes")="Yes",_xlfn.XLOOKUP("Service_RangeGt1000",'Scoring_Config'!$A:$A,'Scoring_Config'!$C:$C,0),0),"False,0")</f>
        <v>0</v>
      </c>
      <c r="AT1367" cm="1">
        <f t="array" ref="AT1367">IF(FALSE,"True," &amp; IF(_xlfn.XLOOKUP("App_IsAny",'Scoring_Config'!$A:$A,'Scoring_Config'!$D:$D,"Yes")="Yes",_xlfn.XLOOKUP("App_IsAny",'Scoring_Config'!$A:$A,'Scoring_Config'!$C:$C,0),0),"False,0")</f>
        <v>0</v>
      </c>
      <c r="AU1367">
        <v>2</v>
      </c>
      <c r="AV1367" cm="1">
        <f t="array" ref="AV1367">IF(FALSE,"True," &amp; IF(_xlfn.XLOOKUP("App_RangeGt1000",'Scoring_Config'!$A:$A,'Scoring_Config'!$D:$D,"Yes")="Yes",_xlfn.XLOOKUP("App_RangeGt1000",'Scoring_Config'!$A:$A,'Scoring_Config'!$C:$C,0),0),"False,0")</f>
        <v>0</v>
      </c>
      <c r="AW1367" cm="1">
        <f t="array" ref="AW1367">IF(FALSE,"True," &amp; IF(_xlfn.XLOOKUP("Action_IsDenyOrDrop",'Scoring_Config'!$A:$A,'Scoring_Config'!$D:$D,"Yes")="Yes",_xlfn.XLOOKUP("Action_IsDenyOrDrop",'Scoring_Config'!$A:$A,'Scoring_Config'!$C:$C,0),0),"False,0")</f>
        <v>0</v>
      </c>
      <c r="AX1367" cm="1">
        <f t="array" ref="AX1367">IF(LEFT(AW1367,4)="True",0,(IF(LEFT(Y1367,4)="True",IF(_xlfn.XLOOKUP("Src_IsAny",'Scoring_Config'!$A:$A,'Scoring_Config'!$D:$D,"Yes")="Yes",_xlfn.XLOOKUP("Src_IsAny",'Scoring_Config'!$A:$A,'Scoring_Config'!$C:$C,10),0),0)+IF(LEFT(Z1367,4)="True",IF(_xlfn.XLOOKUP("Src_CIDR_Le_16",'Scoring_Config'!$A:$A,'Scoring_Config'!$D:$D,"Yes")="Yes",_xlfn.XLOOKUP("Src_CIDR_Le_16",'Scoring_Config'!$A:$A,'Scoring_Config'!$C:$C,10),0),0)+IF(LEFT(AA1367,4)="True",IF(_xlfn.XLOOKUP("Src_CIDR_17_22",'Scoring_Config'!$A:$A,'Scoring_Config'!$D:$D,"Yes")="Yes",_xlfn.XLOOKUP("Src_CIDR_17_22",'Scoring_Config'!$A:$A,'Scoring_Config'!$C:$C,5),0),0)+IF(LEFT(AB1367,4)="True",IF(_xlfn.XLOOKUP("Dst_IsAny",'Scoring_Config'!$A:$A,'Scoring_Config'!$D:$D,"Yes")="Yes",_xlfn.XLOOKUP("Dst_IsAny",'Scoring_Config'!$A:$A,'Scoring_Config'!$C:$C,10),0),0)+IF(LEFT(AC1367,4)="True",IF(_xlfn.XLOOKUP("Dst_CIDR_Le_16",'Scoring_Config'!$A:$A,'Scoring_Config'!$D:$D,"Yes")="Yes",_xlfn.XLOOKUP("Dst_CIDR_Le_16",'Scoring_Config'!$A:$A,'Scoring_Config'!$C:$C,10),0),0)+IF(LEFT(AD1367,4)="True",IF(_xlfn.XLOOKUP("Dst_CIDR_17_22",'Scoring_Config'!$A:$A,'Scoring_Config'!$D:$D,"Yes")="Yes",_xlfn.XLOOKUP("Dst_CIDR_17_22",'Scoring_Config'!$A:$A,'Scoring_Config'!$C:$C,5),0),0)+IF(LEFT(AE1367,4)="True",IF(_xlfn.XLOOKUP("SrcZone_IsAny",'Scoring_Config'!$A:$A,'Scoring_Config'!$D:$D,"Yes")="Yes",_xlfn.XLOOKUP("SrcZone_IsAny",'Scoring_Config'!$A:$A,'Scoring_Config'!$C:$C,10),0),0)+IF(LEFT(AF1367,4)="True",IF(_xlfn.XLOOKUP("DstZone_IsAny",'Scoring_Config'!$A:$A,'Scoring_Config'!$D:$D,"Yes")="Yes",_xlfn.XLOOKUP("DstZone_IsAny",'Scoring_Config'!$A:$A,'Scoring_Config'!$C:$C,10),0),0)+IF(LEFT(AG1367,4)="True",IF(_xlfn.XLOOKUP("Service_Any_OR_RangeGt1000",'Scoring_Config'!$A:$A,'Scoring_Config'!$D:$D,"Yes")="Yes",_xlfn.XLOOKUP("Service_Any_OR_RangeGt1000",'Scoring_Config'!$A:$A,'Scoring_Config'!$C:$C,10),0),0)+IF(LEFT(AH1367,4)="True",IF(_xlfn.XLOOKUP("App_Any_OR_RangeGt1000",'Scoring_Config'!$A:$A,'Scoring_Config'!$D:$D,"Yes")="Yes",_xlfn.XLOOKUP("App_Any_OR_RangeGt1000",'Scoring_Config'!$A:$A,'Scoring_Config'!$C:$C,10),0),0)+IF(LEFT(AI1367,4)="True",IF(_xlfn.XLOOKUP("Service_Insecure_Match",'Scoring_Config'!$A:$A,'Scoring_Config'!$D:$D,"Yes")="Yes",_xlfn.XLOOKUP("Service_Insecure_Match",'Scoring_Config'!$A:$A,'Scoring_Config'!$C:$C,5),0),0)+IF(LEFT(AJ1367,4)="True",IF(_xlfn.XLOOKUP("Risky_Inbound",'Scoring_Config'!$A:$A,'Scoring_Config'!$D:$D,"Yes")="Yes",_xlfn.XLOOKUP("Risky_Inbound",'Scoring_Config'!$A:$A,'Scoring_Config'!$C:$C,50),0),0)+IF(LEFT(AK1367,4)="True",IF(_xlfn.XLOOKUP("Risky_Outbound",'Scoring_Config'!$A:$A,'Scoring_Config'!$D:$D,"Yes")="Yes",_xlfn.XLOOKUP("Risky_Outbound",'Scoring_Config'!$A:$A,'Scoring_Config'!$C:$C,25),0),0)+IF(LEFT(AZ1367,4)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1367,FIND(",",AL1367)+1,100)),0)+IF(LEFT(AM1367,4)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1367,FIND(",",AN1367)+1,100)),0)+IF(_xlfn.XLOOKUP("Profile_Scoring",'Scoring_Config'!$A:$A,'Scoring_Config'!$D:$D,"Yes")="Yes",VALUE(MID(AO1367,FIND(",",AO1367)+1,100)),0)+IF(_xlfn.XLOOKUP("Options_Scoring",'Scoring_Config'!$A:$A,'Scoring_Config'!$D:$D,"Yes")="Yes",VALUE(MID(AP1367,FIND(",",AP1367)+1,100)),0)))</f>
        <v>0</v>
      </c>
      <c r="AZ1367" cm="1">
        <f t="array" ref="AZ1367">IF(FALSE,"True," &amp; IF(_xlfn.XLOOKUP("Migrate_Insecure",'Scoring_Config'!$A:$A,'Scoring_Config'!$D:$D,"Yes")="Yes",_xlfn.XLOOKUP("Migrate_Insecure",'Scoring_Config'!$A:$A,'Scoring_Config'!$C:$C,10),0),"False,0")</f>
        <v>0</v>
      </c>
    </row>
    <row r="1368" spans="1:52">
      <c r="A1368" t="s">
        <v>1979</v>
      </c>
      <c r="B1368" t="s">
        <v>3340</v>
      </c>
      <c r="C1368" t="s">
        <v>3542</v>
      </c>
      <c r="D1368" t="s">
        <v>3545</v>
      </c>
      <c r="E1368" t="s">
        <v>3563</v>
      </c>
      <c r="F1368" t="s">
        <v>3920</v>
      </c>
      <c r="G1368" t="s">
        <v>93</v>
      </c>
      <c r="H1368" t="s">
        <v>174</v>
      </c>
      <c r="I1368" t="s">
        <v>3920</v>
      </c>
      <c r="J1368" t="s">
        <v>93</v>
      </c>
      <c r="K1368" t="s">
        <v>1721</v>
      </c>
      <c r="L1368" t="s">
        <v>1327</v>
      </c>
      <c r="M1368" t="s">
        <v>1974</v>
      </c>
      <c r="N1368" t="s">
        <v>4315</v>
      </c>
      <c r="O1368" t="s">
        <v>4319</v>
      </c>
      <c r="P1368" t="s">
        <v>4321</v>
      </c>
      <c r="Q1368" t="s">
        <v>5276</v>
      </c>
      <c r="R1368" t="s">
        <v>5440</v>
      </c>
      <c r="S1368" t="s">
        <v>5439</v>
      </c>
      <c r="T1368" t="s">
        <v>5817</v>
      </c>
      <c r="U1368" t="s">
        <v>5955</v>
      </c>
      <c r="Y1368" cm="1">
        <f t="array" ref="Y1368">IF(FALSE,"True," &amp; IF(_xlfn.XLOOKUP("Src_IsAny",'Scoring_Config'!$A:$A,'Scoring_Config'!$D:$D,"Yes")="Yes",_xlfn.XLOOKUP("Src_IsAny",'Scoring_Config'!$A:$A,'Scoring_Config'!$C:$C,10),0),"False,0")</f>
        <v>0</v>
      </c>
      <c r="Z1368" cm="1">
        <f t="array" ref="Z1368">IF(FALSE,"True," &amp; IF(_xlfn.XLOOKUP("Src_CIDR_Le_16",'Scoring_Config'!$A:$A,'Scoring_Config'!$D:$D,"Yes")="Yes",_xlfn.XLOOKUP("Src_CIDR_Le_16",'Scoring_Config'!$A:$A,'Scoring_Config'!$C:$C,10),0),"False,0")</f>
        <v>0</v>
      </c>
      <c r="AA1368" cm="1">
        <f t="array" ref="AA1368">IF(FALSE,"True," &amp; IF(_xlfn.XLOOKUP("Src_CIDR_17_22",'Scoring_Config'!$A:$A,'Scoring_Config'!$D:$D,"Yes")="Yes",_xlfn.XLOOKUP("Src_CIDR_17_22",'Scoring_Config'!$A:$A,'Scoring_Config'!$C:$C,5),0),"False,0")</f>
        <v>0</v>
      </c>
      <c r="AB1368" cm="1">
        <f t="array" ref="AB1368">IF(FALSE,"True," &amp; IF(_xlfn.XLOOKUP("Dst_IsAny",'Scoring_Config'!$A:$A,'Scoring_Config'!$D:$D,"Yes")="Yes",_xlfn.XLOOKUP("Dst_IsAny",'Scoring_Config'!$A:$A,'Scoring_Config'!$C:$C,10),0),"False,0")</f>
        <v>0</v>
      </c>
      <c r="AC1368" cm="1">
        <f t="array" ref="AC1368">IF(FALSE,"True," &amp; IF(_xlfn.XLOOKUP("Dst_CIDR_Le_16",'Scoring_Config'!$A:$A,'Scoring_Config'!$D:$D,"Yes")="Yes",_xlfn.XLOOKUP("Dst_CIDR_Le_16",'Scoring_Config'!$A:$A,'Scoring_Config'!$C:$C,10),0),"False,0")</f>
        <v>0</v>
      </c>
      <c r="AD1368" cm="1">
        <f t="array" ref="AD1368">IF(FALSE,"True," &amp; IF(_xlfn.XLOOKUP("Dst_CIDR_17_22",'Scoring_Config'!$A:$A,'Scoring_Config'!$D:$D,"Yes")="Yes",_xlfn.XLOOKUP("Dst_CIDR_17_22",'Scoring_Config'!$A:$A,'Scoring_Config'!$C:$C,5),0),"False,0")</f>
        <v>0</v>
      </c>
      <c r="AE1368" cm="1">
        <f t="array" ref="AE1368">IF(FALSE,"True," &amp; IF(_xlfn.XLOOKUP("SrcZone_IsAny",'Scoring_Config'!$A:$A,'Scoring_Config'!$D:$D,"Yes")="Yes",_xlfn.XLOOKUP("SrcZone_IsAny",'Scoring_Config'!$A:$A,'Scoring_Config'!$C:$C,10),0),"False,0")</f>
        <v>0</v>
      </c>
      <c r="AF1368" cm="1">
        <f t="array" ref="AF1368">IF(FALSE,"True," &amp; IF(_xlfn.XLOOKUP("DstZone_IsAny",'Scoring_Config'!$A:$A,'Scoring_Config'!$D:$D,"Yes")="Yes",_xlfn.XLOOKUP("DstZone_IsAny",'Scoring_Config'!$A:$A,'Scoring_Config'!$C:$C,10),0),"False,0")</f>
        <v>0</v>
      </c>
      <c r="AG1368" cm="1">
        <f t="array" ref="AG136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68" cm="1">
        <f t="array" ref="AH1368">IF(FALSE,"True," &amp; IF(_xlfn.XLOOKUP("App_Any_OR_RangeGt1000",'Scoring_Config'!$A:$A,'Scoring_Config'!$D:$D,"Yes")="Yes",_xlfn.XLOOKUP("App_Any_OR_RangeGt1000",'Scoring_Config'!$A:$A,'Scoring_Config'!$C:$C,10),0),"False,0")</f>
        <v>0</v>
      </c>
      <c r="AI1368" cm="1">
        <f t="array" ref="AI1368">IF(FALSE,"True," &amp; IF(_xlfn.XLOOKUP("Service_Insecure_Match",'Scoring_Config'!$A:$A,'Scoring_Config'!$D:$D,"Yes")="Yes",_xlfn.XLOOKUP("Service_Insecure_Match",'Scoring_Config'!$A:$A,'Scoring_Config'!$C:$C,5),0),"False,0")</f>
        <v>0</v>
      </c>
      <c r="AJ1368" cm="1">
        <f t="array" ref="AJ1368">IF(FALSE,"True," &amp; IF(_xlfn.XLOOKUP("Risky_Inbound",'Scoring_Config'!$A:$A,'Scoring_Config'!$D:$D,"Yes")="Yes",_xlfn.XLOOKUP("Risky_Inbound",'Scoring_Config'!$A:$A,'Scoring_Config'!$C:$C,50),0),"False,0")</f>
        <v>0</v>
      </c>
      <c r="AK1368" cm="1">
        <f t="array" ref="AK1368">IF(FALSE,"True," &amp; IF(_xlfn.XLOOKUP("Risky_Outbound",'Scoring_Config'!$A:$A,'Scoring_Config'!$D:$D,"Yes")="Yes",_xlfn.XLOOKUP("Risky_Outbound",'Scoring_Config'!$A:$A,'Scoring_Config'!$C:$C,25),0),"False,0")</f>
        <v>0</v>
      </c>
      <c r="AL1368" t="s">
        <v>6700</v>
      </c>
      <c r="AM1368" cm="1">
        <f t="array" ref="AM136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68" t="s">
        <v>6697</v>
      </c>
      <c r="AO1368" t="s">
        <v>6697</v>
      </c>
      <c r="AP1368" t="s">
        <v>6697</v>
      </c>
      <c r="AQ1368" cm="1">
        <f t="array" ref="AQ1368">IF(FALSE,"True," &amp; IF(_xlfn.XLOOKUP("Service_IsAny",'Scoring_Config'!$A:$A,'Scoring_Config'!$D:$D,"Yes")="Yes",_xlfn.XLOOKUP("Service_IsAny",'Scoring_Config'!$A:$A,'Scoring_Config'!$C:$C,0),0),"False,0")</f>
        <v>0</v>
      </c>
      <c r="AR1368">
        <v>0</v>
      </c>
      <c r="AS1368" cm="1">
        <f t="array" ref="AS1368">IF(FALSE,"True," &amp; IF(_xlfn.XLOOKUP("Service_RangeGt1000",'Scoring_Config'!$A:$A,'Scoring_Config'!$D:$D,"Yes")="Yes",_xlfn.XLOOKUP("Service_RangeGt1000",'Scoring_Config'!$A:$A,'Scoring_Config'!$C:$C,0),0),"False,0")</f>
        <v>0</v>
      </c>
      <c r="AT1368" cm="1">
        <f t="array" ref="AT1368">IF(FALSE,"True," &amp; IF(_xlfn.XLOOKUP("App_IsAny",'Scoring_Config'!$A:$A,'Scoring_Config'!$D:$D,"Yes")="Yes",_xlfn.XLOOKUP("App_IsAny",'Scoring_Config'!$A:$A,'Scoring_Config'!$C:$C,0),0),"False,0")</f>
        <v>0</v>
      </c>
      <c r="AU1368">
        <v>2</v>
      </c>
      <c r="AV1368" cm="1">
        <f t="array" ref="AV1368">IF(FALSE,"True," &amp; IF(_xlfn.XLOOKUP("App_RangeGt1000",'Scoring_Config'!$A:$A,'Scoring_Config'!$D:$D,"Yes")="Yes",_xlfn.XLOOKUP("App_RangeGt1000",'Scoring_Config'!$A:$A,'Scoring_Config'!$C:$C,0),0),"False,0")</f>
        <v>0</v>
      </c>
      <c r="AW1368" cm="1">
        <f t="array" ref="AW1368">IF(FALSE,"True," &amp; IF(_xlfn.XLOOKUP("Action_IsDenyOrDrop",'Scoring_Config'!$A:$A,'Scoring_Config'!$D:$D,"Yes")="Yes",_xlfn.XLOOKUP("Action_IsDenyOrDrop",'Scoring_Config'!$A:$A,'Scoring_Config'!$C:$C,0),0),"False,0")</f>
        <v>0</v>
      </c>
      <c r="AX1368" cm="1">
        <f t="array" ref="AX1368">IF(LEFT(AW1368,4)="True",0,(IF(LEFT(Y1368,4)="True",IF(_xlfn.XLOOKUP("Src_IsAny",'Scoring_Config'!$A:$A,'Scoring_Config'!$D:$D,"Yes")="Yes",_xlfn.XLOOKUP("Src_IsAny",'Scoring_Config'!$A:$A,'Scoring_Config'!$C:$C,10),0),0)+IF(LEFT(Z1368,4)="True",IF(_xlfn.XLOOKUP("Src_CIDR_Le_16",'Scoring_Config'!$A:$A,'Scoring_Config'!$D:$D,"Yes")="Yes",_xlfn.XLOOKUP("Src_CIDR_Le_16",'Scoring_Config'!$A:$A,'Scoring_Config'!$C:$C,10),0),0)+IF(LEFT(AA1368,4)="True",IF(_xlfn.XLOOKUP("Src_CIDR_17_22",'Scoring_Config'!$A:$A,'Scoring_Config'!$D:$D,"Yes")="Yes",_xlfn.XLOOKUP("Src_CIDR_17_22",'Scoring_Config'!$A:$A,'Scoring_Config'!$C:$C,5),0),0)+IF(LEFT(AB1368,4)="True",IF(_xlfn.XLOOKUP("Dst_IsAny",'Scoring_Config'!$A:$A,'Scoring_Config'!$D:$D,"Yes")="Yes",_xlfn.XLOOKUP("Dst_IsAny",'Scoring_Config'!$A:$A,'Scoring_Config'!$C:$C,10),0),0)+IF(LEFT(AC1368,4)="True",IF(_xlfn.XLOOKUP("Dst_CIDR_Le_16",'Scoring_Config'!$A:$A,'Scoring_Config'!$D:$D,"Yes")="Yes",_xlfn.XLOOKUP("Dst_CIDR_Le_16",'Scoring_Config'!$A:$A,'Scoring_Config'!$C:$C,10),0),0)+IF(LEFT(AD1368,4)="True",IF(_xlfn.XLOOKUP("Dst_CIDR_17_22",'Scoring_Config'!$A:$A,'Scoring_Config'!$D:$D,"Yes")="Yes",_xlfn.XLOOKUP("Dst_CIDR_17_22",'Scoring_Config'!$A:$A,'Scoring_Config'!$C:$C,5),0),0)+IF(LEFT(AE1368,4)="True",IF(_xlfn.XLOOKUP("SrcZone_IsAny",'Scoring_Config'!$A:$A,'Scoring_Config'!$D:$D,"Yes")="Yes",_xlfn.XLOOKUP("SrcZone_IsAny",'Scoring_Config'!$A:$A,'Scoring_Config'!$C:$C,10),0),0)+IF(LEFT(AF1368,4)="True",IF(_xlfn.XLOOKUP("DstZone_IsAny",'Scoring_Config'!$A:$A,'Scoring_Config'!$D:$D,"Yes")="Yes",_xlfn.XLOOKUP("DstZone_IsAny",'Scoring_Config'!$A:$A,'Scoring_Config'!$C:$C,10),0),0)+IF(LEFT(AG1368,4)="True",IF(_xlfn.XLOOKUP("Service_Any_OR_RangeGt1000",'Scoring_Config'!$A:$A,'Scoring_Config'!$D:$D,"Yes")="Yes",_xlfn.XLOOKUP("Service_Any_OR_RangeGt1000",'Scoring_Config'!$A:$A,'Scoring_Config'!$C:$C,10),0),0)+IF(LEFT(AH1368,4)="True",IF(_xlfn.XLOOKUP("App_Any_OR_RangeGt1000",'Scoring_Config'!$A:$A,'Scoring_Config'!$D:$D,"Yes")="Yes",_xlfn.XLOOKUP("App_Any_OR_RangeGt1000",'Scoring_Config'!$A:$A,'Scoring_Config'!$C:$C,10),0),0)+IF(LEFT(AI1368,4)="True",IF(_xlfn.XLOOKUP("Service_Insecure_Match",'Scoring_Config'!$A:$A,'Scoring_Config'!$D:$D,"Yes")="Yes",_xlfn.XLOOKUP("Service_Insecure_Match",'Scoring_Config'!$A:$A,'Scoring_Config'!$C:$C,5),0),0)+IF(LEFT(AJ1368,4)="True",IF(_xlfn.XLOOKUP("Risky_Inbound",'Scoring_Config'!$A:$A,'Scoring_Config'!$D:$D,"Yes")="Yes",_xlfn.XLOOKUP("Risky_Inbound",'Scoring_Config'!$A:$A,'Scoring_Config'!$C:$C,50),0),0)+IF(LEFT(AK1368,4)="True",IF(_xlfn.XLOOKUP("Risky_Outbound",'Scoring_Config'!$A:$A,'Scoring_Config'!$D:$D,"Yes")="Yes",_xlfn.XLOOKUP("Risky_Outbound",'Scoring_Config'!$A:$A,'Scoring_Config'!$C:$C,25),0),0)+IF(LEFT(AZ1368,4)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1368,FIND(",",AL1368)+1,100)),0)+IF(LEFT(AM1368,4)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1368,FIND(",",AN1368)+1,100)),0)+IF(_xlfn.XLOOKUP("Profile_Scoring",'Scoring_Config'!$A:$A,'Scoring_Config'!$D:$D,"Yes")="Yes",VALUE(MID(AO1368,FIND(",",AO1368)+1,100)),0)+IF(_xlfn.XLOOKUP("Options_Scoring",'Scoring_Config'!$A:$A,'Scoring_Config'!$D:$D,"Yes")="Yes",VALUE(MID(AP1368,FIND(",",AP1368)+1,100)),0)))</f>
        <v>0</v>
      </c>
      <c r="AZ1368" cm="1">
        <f t="array" ref="AZ1368">IF(FALSE,"True," &amp; IF(_xlfn.XLOOKUP("Migrate_Insecure",'Scoring_Config'!$A:$A,'Scoring_Config'!$D:$D,"Yes")="Yes",_xlfn.XLOOKUP("Migrate_Insecure",'Scoring_Config'!$A:$A,'Scoring_Config'!$C:$C,10),0),"False,0")</f>
        <v>0</v>
      </c>
    </row>
    <row r="1369" spans="1:52">
      <c r="A1369" t="s">
        <v>1979</v>
      </c>
      <c r="B1369" t="s">
        <v>3341</v>
      </c>
      <c r="C1369" t="s">
        <v>3542</v>
      </c>
      <c r="D1369" t="s">
        <v>3545</v>
      </c>
      <c r="E1369" t="s">
        <v>3563</v>
      </c>
      <c r="F1369" t="s">
        <v>4002</v>
      </c>
      <c r="G1369" t="s">
        <v>717</v>
      </c>
      <c r="H1369" t="s">
        <v>174</v>
      </c>
      <c r="I1369" t="s">
        <v>3970</v>
      </c>
      <c r="J1369" t="s">
        <v>1262</v>
      </c>
      <c r="K1369" t="s">
        <v>1948</v>
      </c>
      <c r="L1369" t="s">
        <v>1327</v>
      </c>
      <c r="M1369" t="s">
        <v>1974</v>
      </c>
      <c r="N1369" t="s">
        <v>4315</v>
      </c>
      <c r="O1369" t="s">
        <v>4319</v>
      </c>
      <c r="P1369" t="s">
        <v>4321</v>
      </c>
      <c r="Q1369" t="s">
        <v>5277</v>
      </c>
      <c r="R1369" t="s">
        <v>5466</v>
      </c>
      <c r="S1369" t="s">
        <v>5439</v>
      </c>
      <c r="T1369" t="s">
        <v>5911</v>
      </c>
      <c r="U1369" t="s">
        <v>5955</v>
      </c>
      <c r="Y1369" cm="1">
        <f t="array" ref="Y1369">IF(FALSE,"True," &amp; IF(_xlfn.XLOOKUP("Src_IsAny",'Scoring_Config'!$A:$A,'Scoring_Config'!$D:$D,"Yes")="Yes",_xlfn.XLOOKUP("Src_IsAny",'Scoring_Config'!$A:$A,'Scoring_Config'!$C:$C,10),0),"False,0")</f>
        <v>0</v>
      </c>
      <c r="Z1369" cm="1">
        <f t="array" ref="Z1369">IF(FALSE,"True," &amp; IF(_xlfn.XLOOKUP("Src_CIDR_Le_16",'Scoring_Config'!$A:$A,'Scoring_Config'!$D:$D,"Yes")="Yes",_xlfn.XLOOKUP("Src_CIDR_Le_16",'Scoring_Config'!$A:$A,'Scoring_Config'!$C:$C,10),0),"False,0")</f>
        <v>0</v>
      </c>
      <c r="AA1369" cm="1">
        <f t="array" ref="AA1369">IF(FALSE,"True," &amp; IF(_xlfn.XLOOKUP("Src_CIDR_17_22",'Scoring_Config'!$A:$A,'Scoring_Config'!$D:$D,"Yes")="Yes",_xlfn.XLOOKUP("Src_CIDR_17_22",'Scoring_Config'!$A:$A,'Scoring_Config'!$C:$C,5),0),"False,0")</f>
        <v>0</v>
      </c>
      <c r="AB1369" cm="1">
        <f t="array" ref="AB1369">IF(FALSE,"True," &amp; IF(_xlfn.XLOOKUP("Dst_IsAny",'Scoring_Config'!$A:$A,'Scoring_Config'!$D:$D,"Yes")="Yes",_xlfn.XLOOKUP("Dst_IsAny",'Scoring_Config'!$A:$A,'Scoring_Config'!$C:$C,10),0),"False,0")</f>
        <v>0</v>
      </c>
      <c r="AC1369" cm="1">
        <f t="array" ref="AC1369">IF(TRUE,"True," &amp; IF(_xlfn.XLOOKUP("Dst_CIDR_Le_16",'Scoring_Config'!$A:$A,'Scoring_Config'!$D:$D,"Yes")="Yes",_xlfn.XLOOKUP("Dst_CIDR_Le_16",'Scoring_Config'!$A:$A,'Scoring_Config'!$C:$C,10),0),"False,0")</f>
        <v>0</v>
      </c>
      <c r="AD1369" cm="1">
        <f t="array" ref="AD1369">IF(FALSE,"True," &amp; IF(_xlfn.XLOOKUP("Dst_CIDR_17_22",'Scoring_Config'!$A:$A,'Scoring_Config'!$D:$D,"Yes")="Yes",_xlfn.XLOOKUP("Dst_CIDR_17_22",'Scoring_Config'!$A:$A,'Scoring_Config'!$C:$C,5),0),"False,0")</f>
        <v>0</v>
      </c>
      <c r="AE1369" cm="1">
        <f t="array" ref="AE1369">IF(FALSE,"True," &amp; IF(_xlfn.XLOOKUP("SrcZone_IsAny",'Scoring_Config'!$A:$A,'Scoring_Config'!$D:$D,"Yes")="Yes",_xlfn.XLOOKUP("SrcZone_IsAny",'Scoring_Config'!$A:$A,'Scoring_Config'!$C:$C,10),0),"False,0")</f>
        <v>0</v>
      </c>
      <c r="AF1369" cm="1">
        <f t="array" ref="AF1369">IF(FALSE,"True," &amp; IF(_xlfn.XLOOKUP("DstZone_IsAny",'Scoring_Config'!$A:$A,'Scoring_Config'!$D:$D,"Yes")="Yes",_xlfn.XLOOKUP("DstZone_IsAny",'Scoring_Config'!$A:$A,'Scoring_Config'!$C:$C,10),0),"False,0")</f>
        <v>0</v>
      </c>
      <c r="AG1369" cm="1">
        <f t="array" ref="AG136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69" cm="1">
        <f t="array" ref="AH1369">IF(FALSE,"True," &amp; IF(_xlfn.XLOOKUP("App_Any_OR_RangeGt1000",'Scoring_Config'!$A:$A,'Scoring_Config'!$D:$D,"Yes")="Yes",_xlfn.XLOOKUP("App_Any_OR_RangeGt1000",'Scoring_Config'!$A:$A,'Scoring_Config'!$C:$C,10),0),"False,0")</f>
        <v>0</v>
      </c>
      <c r="AI1369" cm="1">
        <f t="array" ref="AI1369">IF(FALSE,"True," &amp; IF(_xlfn.XLOOKUP("Service_Insecure_Match",'Scoring_Config'!$A:$A,'Scoring_Config'!$D:$D,"Yes")="Yes",_xlfn.XLOOKUP("Service_Insecure_Match",'Scoring_Config'!$A:$A,'Scoring_Config'!$C:$C,5),0),"False,0")</f>
        <v>0</v>
      </c>
      <c r="AJ1369" cm="1">
        <f t="array" ref="AJ1369">IF(FALSE,"True," &amp; IF(_xlfn.XLOOKUP("Risky_Inbound",'Scoring_Config'!$A:$A,'Scoring_Config'!$D:$D,"Yes")="Yes",_xlfn.XLOOKUP("Risky_Inbound",'Scoring_Config'!$A:$A,'Scoring_Config'!$C:$C,50),0),"False,0")</f>
        <v>0</v>
      </c>
      <c r="AK1369" cm="1">
        <f t="array" ref="AK1369">IF(FALSE,"True," &amp; IF(_xlfn.XLOOKUP("Risky_Outbound",'Scoring_Config'!$A:$A,'Scoring_Config'!$D:$D,"Yes")="Yes",_xlfn.XLOOKUP("Risky_Outbound",'Scoring_Config'!$A:$A,'Scoring_Config'!$C:$C,25),0),"False,0")</f>
        <v>0</v>
      </c>
      <c r="AL1369" t="s">
        <v>6700</v>
      </c>
      <c r="AM1369" cm="1">
        <f t="array" ref="AM136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69" t="s">
        <v>6697</v>
      </c>
      <c r="AO1369" t="s">
        <v>6697</v>
      </c>
      <c r="AP1369" t="s">
        <v>6697</v>
      </c>
      <c r="AQ1369" cm="1">
        <f t="array" ref="AQ1369">IF(FALSE,"True," &amp; IF(_xlfn.XLOOKUP("Service_IsAny",'Scoring_Config'!$A:$A,'Scoring_Config'!$D:$D,"Yes")="Yes",_xlfn.XLOOKUP("Service_IsAny",'Scoring_Config'!$A:$A,'Scoring_Config'!$C:$C,0),0),"False,0")</f>
        <v>0</v>
      </c>
      <c r="AR1369">
        <v>0</v>
      </c>
      <c r="AS1369" cm="1">
        <f t="array" ref="AS1369">IF(FALSE,"True," &amp; IF(_xlfn.XLOOKUP("Service_RangeGt1000",'Scoring_Config'!$A:$A,'Scoring_Config'!$D:$D,"Yes")="Yes",_xlfn.XLOOKUP("Service_RangeGt1000",'Scoring_Config'!$A:$A,'Scoring_Config'!$C:$C,0),0),"False,0")</f>
        <v>0</v>
      </c>
      <c r="AT1369" cm="1">
        <f t="array" ref="AT1369">IF(FALSE,"True," &amp; IF(_xlfn.XLOOKUP("App_IsAny",'Scoring_Config'!$A:$A,'Scoring_Config'!$D:$D,"Yes")="Yes",_xlfn.XLOOKUP("App_IsAny",'Scoring_Config'!$A:$A,'Scoring_Config'!$C:$C,0),0),"False,0")</f>
        <v>0</v>
      </c>
      <c r="AU1369">
        <v>2</v>
      </c>
      <c r="AV1369" cm="1">
        <f t="array" ref="AV1369">IF(FALSE,"True," &amp; IF(_xlfn.XLOOKUP("App_RangeGt1000",'Scoring_Config'!$A:$A,'Scoring_Config'!$D:$D,"Yes")="Yes",_xlfn.XLOOKUP("App_RangeGt1000",'Scoring_Config'!$A:$A,'Scoring_Config'!$C:$C,0),0),"False,0")</f>
        <v>0</v>
      </c>
      <c r="AW1369" cm="1">
        <f t="array" ref="AW1369">IF(FALSE,"True," &amp; IF(_xlfn.XLOOKUP("Action_IsDenyOrDrop",'Scoring_Config'!$A:$A,'Scoring_Config'!$D:$D,"Yes")="Yes",_xlfn.XLOOKUP("Action_IsDenyOrDrop",'Scoring_Config'!$A:$A,'Scoring_Config'!$C:$C,0),0),"False,0")</f>
        <v>0</v>
      </c>
      <c r="AX1369" cm="1">
        <f t="array" ref="AX1369">IF(LEFT(AW1369,4)="True",0,(IF(LEFT(Y1369,4)="True",IF(_xlfn.XLOOKUP("Src_IsAny",'Scoring_Config'!$A:$A,'Scoring_Config'!$D:$D,"Yes")="Yes",_xlfn.XLOOKUP("Src_IsAny",'Scoring_Config'!$A:$A,'Scoring_Config'!$C:$C,10),0),0)+IF(LEFT(Z1369,4)="True",IF(_xlfn.XLOOKUP("Src_CIDR_Le_16",'Scoring_Config'!$A:$A,'Scoring_Config'!$D:$D,"Yes")="Yes",_xlfn.XLOOKUP("Src_CIDR_Le_16",'Scoring_Config'!$A:$A,'Scoring_Config'!$C:$C,10),0),0)+IF(LEFT(AA1369,4)="True",IF(_xlfn.XLOOKUP("Src_CIDR_17_22",'Scoring_Config'!$A:$A,'Scoring_Config'!$D:$D,"Yes")="Yes",_xlfn.XLOOKUP("Src_CIDR_17_22",'Scoring_Config'!$A:$A,'Scoring_Config'!$C:$C,5),0),0)+IF(LEFT(AB1369,4)="True",IF(_xlfn.XLOOKUP("Dst_IsAny",'Scoring_Config'!$A:$A,'Scoring_Config'!$D:$D,"Yes")="Yes",_xlfn.XLOOKUP("Dst_IsAny",'Scoring_Config'!$A:$A,'Scoring_Config'!$C:$C,10),0),0)+IF(LEFT(AC1369,4)="True",IF(_xlfn.XLOOKUP("Dst_CIDR_Le_16",'Scoring_Config'!$A:$A,'Scoring_Config'!$D:$D,"Yes")="Yes",_xlfn.XLOOKUP("Dst_CIDR_Le_16",'Scoring_Config'!$A:$A,'Scoring_Config'!$C:$C,10),0),0)+IF(LEFT(AD1369,4)="True",IF(_xlfn.XLOOKUP("Dst_CIDR_17_22",'Scoring_Config'!$A:$A,'Scoring_Config'!$D:$D,"Yes")="Yes",_xlfn.XLOOKUP("Dst_CIDR_17_22",'Scoring_Config'!$A:$A,'Scoring_Config'!$C:$C,5),0),0)+IF(LEFT(AE1369,4)="True",IF(_xlfn.XLOOKUP("SrcZone_IsAny",'Scoring_Config'!$A:$A,'Scoring_Config'!$D:$D,"Yes")="Yes",_xlfn.XLOOKUP("SrcZone_IsAny",'Scoring_Config'!$A:$A,'Scoring_Config'!$C:$C,10),0),0)+IF(LEFT(AF1369,4)="True",IF(_xlfn.XLOOKUP("DstZone_IsAny",'Scoring_Config'!$A:$A,'Scoring_Config'!$D:$D,"Yes")="Yes",_xlfn.XLOOKUP("DstZone_IsAny",'Scoring_Config'!$A:$A,'Scoring_Config'!$C:$C,10),0),0)+IF(LEFT(AG1369,4)="True",IF(_xlfn.XLOOKUP("Service_Any_OR_RangeGt1000",'Scoring_Config'!$A:$A,'Scoring_Config'!$D:$D,"Yes")="Yes",_xlfn.XLOOKUP("Service_Any_OR_RangeGt1000",'Scoring_Config'!$A:$A,'Scoring_Config'!$C:$C,10),0),0)+IF(LEFT(AH1369,4)="True",IF(_xlfn.XLOOKUP("App_Any_OR_RangeGt1000",'Scoring_Config'!$A:$A,'Scoring_Config'!$D:$D,"Yes")="Yes",_xlfn.XLOOKUP("App_Any_OR_RangeGt1000",'Scoring_Config'!$A:$A,'Scoring_Config'!$C:$C,10),0),0)+IF(LEFT(AI1369,4)="True",IF(_xlfn.XLOOKUP("Service_Insecure_Match",'Scoring_Config'!$A:$A,'Scoring_Config'!$D:$D,"Yes")="Yes",_xlfn.XLOOKUP("Service_Insecure_Match",'Scoring_Config'!$A:$A,'Scoring_Config'!$C:$C,5),0),0)+IF(LEFT(AJ1369,4)="True",IF(_xlfn.XLOOKUP("Risky_Inbound",'Scoring_Config'!$A:$A,'Scoring_Config'!$D:$D,"Yes")="Yes",_xlfn.XLOOKUP("Risky_Inbound",'Scoring_Config'!$A:$A,'Scoring_Config'!$C:$C,50),0),0)+IF(LEFT(AK1369,4)="True",IF(_xlfn.XLOOKUP("Risky_Outbound",'Scoring_Config'!$A:$A,'Scoring_Config'!$D:$D,"Yes")="Yes",_xlfn.XLOOKUP("Risky_Outbound",'Scoring_Config'!$A:$A,'Scoring_Config'!$C:$C,25),0),0)+IF(LEFT(AZ1369,4)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1369,FIND(",",AL1369)+1,100)),0)+IF(LEFT(AM1369,4)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1369,FIND(",",AN1369)+1,100)),0)+IF(_xlfn.XLOOKUP("Profile_Scoring",'Scoring_Config'!$A:$A,'Scoring_Config'!$D:$D,"Yes")="Yes",VALUE(MID(AO1369,FIND(",",AO1369)+1,100)),0)+IF(_xlfn.XLOOKUP("Options_Scoring",'Scoring_Config'!$A:$A,'Scoring_Config'!$D:$D,"Yes")="Yes",VALUE(MID(AP1369,FIND(",",AP1369)+1,100)),0)))</f>
        <v>0</v>
      </c>
      <c r="AZ1369" cm="1">
        <f t="array" ref="AZ1369">IF(FALSE,"True," &amp; IF(_xlfn.XLOOKUP("Migrate_Insecure",'Scoring_Config'!$A:$A,'Scoring_Config'!$D:$D,"Yes")="Yes",_xlfn.XLOOKUP("Migrate_Insecure",'Scoring_Config'!$A:$A,'Scoring_Config'!$C:$C,10),0),"False,0")</f>
        <v>0</v>
      </c>
    </row>
    <row r="1370" spans="1:52">
      <c r="A1370" t="s">
        <v>1979</v>
      </c>
      <c r="B1370" t="s">
        <v>3342</v>
      </c>
      <c r="C1370" t="s">
        <v>3542</v>
      </c>
      <c r="D1370" t="s">
        <v>3545</v>
      </c>
      <c r="E1370" t="s">
        <v>3563</v>
      </c>
      <c r="F1370" t="s">
        <v>4002</v>
      </c>
      <c r="G1370" t="s">
        <v>717</v>
      </c>
      <c r="H1370" t="s">
        <v>174</v>
      </c>
      <c r="I1370" t="s">
        <v>3970</v>
      </c>
      <c r="J1370" t="s">
        <v>1262</v>
      </c>
      <c r="K1370" t="s">
        <v>174</v>
      </c>
      <c r="L1370" t="s">
        <v>1602</v>
      </c>
      <c r="M1370" t="s">
        <v>1974</v>
      </c>
      <c r="N1370" t="s">
        <v>4315</v>
      </c>
      <c r="O1370" t="s">
        <v>4319</v>
      </c>
      <c r="P1370" t="s">
        <v>4321</v>
      </c>
      <c r="Q1370" t="s">
        <v>5278</v>
      </c>
      <c r="R1370" t="s">
        <v>5473</v>
      </c>
      <c r="S1370" t="s">
        <v>5475</v>
      </c>
      <c r="T1370" t="s">
        <v>5911</v>
      </c>
      <c r="U1370" t="s">
        <v>5955</v>
      </c>
      <c r="Y1370" cm="1">
        <f t="array" ref="Y1370">IF(FALSE,"True," &amp; IF(_xlfn.XLOOKUP("Src_IsAny",'Scoring_Config'!$A:$A,'Scoring_Config'!$D:$D,"Yes")="Yes",_xlfn.XLOOKUP("Src_IsAny",'Scoring_Config'!$A:$A,'Scoring_Config'!$C:$C,10),0),"False,0")</f>
        <v>0</v>
      </c>
      <c r="Z1370" cm="1">
        <f t="array" ref="Z1370">IF(FALSE,"True," &amp; IF(_xlfn.XLOOKUP("Src_CIDR_Le_16",'Scoring_Config'!$A:$A,'Scoring_Config'!$D:$D,"Yes")="Yes",_xlfn.XLOOKUP("Src_CIDR_Le_16",'Scoring_Config'!$A:$A,'Scoring_Config'!$C:$C,10),0),"False,0")</f>
        <v>0</v>
      </c>
      <c r="AA1370" cm="1">
        <f t="array" ref="AA1370">IF(FALSE,"True," &amp; IF(_xlfn.XLOOKUP("Src_CIDR_17_22",'Scoring_Config'!$A:$A,'Scoring_Config'!$D:$D,"Yes")="Yes",_xlfn.XLOOKUP("Src_CIDR_17_22",'Scoring_Config'!$A:$A,'Scoring_Config'!$C:$C,5),0),"False,0")</f>
        <v>0</v>
      </c>
      <c r="AB1370" cm="1">
        <f t="array" ref="AB1370">IF(FALSE,"True," &amp; IF(_xlfn.XLOOKUP("Dst_IsAny",'Scoring_Config'!$A:$A,'Scoring_Config'!$D:$D,"Yes")="Yes",_xlfn.XLOOKUP("Dst_IsAny",'Scoring_Config'!$A:$A,'Scoring_Config'!$C:$C,10),0),"False,0")</f>
        <v>0</v>
      </c>
      <c r="AC1370" cm="1">
        <f t="array" ref="AC1370">IF(TRUE,"True," &amp; IF(_xlfn.XLOOKUP("Dst_CIDR_Le_16",'Scoring_Config'!$A:$A,'Scoring_Config'!$D:$D,"Yes")="Yes",_xlfn.XLOOKUP("Dst_CIDR_Le_16",'Scoring_Config'!$A:$A,'Scoring_Config'!$C:$C,10),0),"False,0")</f>
        <v>0</v>
      </c>
      <c r="AD1370" cm="1">
        <f t="array" ref="AD1370">IF(FALSE,"True," &amp; IF(_xlfn.XLOOKUP("Dst_CIDR_17_22",'Scoring_Config'!$A:$A,'Scoring_Config'!$D:$D,"Yes")="Yes",_xlfn.XLOOKUP("Dst_CIDR_17_22",'Scoring_Config'!$A:$A,'Scoring_Config'!$C:$C,5),0),"False,0")</f>
        <v>0</v>
      </c>
      <c r="AE1370" cm="1">
        <f t="array" ref="AE1370">IF(FALSE,"True," &amp; IF(_xlfn.XLOOKUP("SrcZone_IsAny",'Scoring_Config'!$A:$A,'Scoring_Config'!$D:$D,"Yes")="Yes",_xlfn.XLOOKUP("SrcZone_IsAny",'Scoring_Config'!$A:$A,'Scoring_Config'!$C:$C,10),0),"False,0")</f>
        <v>0</v>
      </c>
      <c r="AF1370" cm="1">
        <f t="array" ref="AF1370">IF(FALSE,"True," &amp; IF(_xlfn.XLOOKUP("DstZone_IsAny",'Scoring_Config'!$A:$A,'Scoring_Config'!$D:$D,"Yes")="Yes",_xlfn.XLOOKUP("DstZone_IsAny",'Scoring_Config'!$A:$A,'Scoring_Config'!$C:$C,10),0),"False,0")</f>
        <v>0</v>
      </c>
      <c r="AG1370" cm="1">
        <f t="array" ref="AG137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70" cm="1">
        <f t="array" ref="AH1370">IF(TRUE,"True," &amp; IF(_xlfn.XLOOKUP("App_Any_OR_RangeGt1000",'Scoring_Config'!$A:$A,'Scoring_Config'!$D:$D,"Yes")="Yes",_xlfn.XLOOKUP("App_Any_OR_RangeGt1000",'Scoring_Config'!$A:$A,'Scoring_Config'!$C:$C,10),0),"False,0")</f>
        <v>0</v>
      </c>
      <c r="AI1370" cm="1">
        <f t="array" ref="AI1370">IF(TRUE,"True," &amp; IF(_xlfn.XLOOKUP("Service_Insecure_Match",'Scoring_Config'!$A:$A,'Scoring_Config'!$D:$D,"Yes")="Yes",_xlfn.XLOOKUP("Service_Insecure_Match",'Scoring_Config'!$A:$A,'Scoring_Config'!$C:$C,5),0),"False,0")</f>
        <v>0</v>
      </c>
      <c r="AJ1370" cm="1">
        <f t="array" ref="AJ1370">IF(FALSE,"True," &amp; IF(_xlfn.XLOOKUP("Risky_Inbound",'Scoring_Config'!$A:$A,'Scoring_Config'!$D:$D,"Yes")="Yes",_xlfn.XLOOKUP("Risky_Inbound",'Scoring_Config'!$A:$A,'Scoring_Config'!$C:$C,50),0),"False,0")</f>
        <v>0</v>
      </c>
      <c r="AK1370" cm="1">
        <f t="array" ref="AK1370">IF(FALSE,"True," &amp; IF(_xlfn.XLOOKUP("Risky_Outbound",'Scoring_Config'!$A:$A,'Scoring_Config'!$D:$D,"Yes")="Yes",_xlfn.XLOOKUP("Risky_Outbound",'Scoring_Config'!$A:$A,'Scoring_Config'!$C:$C,25),0),"False,0")</f>
        <v>0</v>
      </c>
      <c r="AL1370" t="s">
        <v>6700</v>
      </c>
      <c r="AM1370" cm="1">
        <f t="array" ref="AM137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70" t="s">
        <v>6697</v>
      </c>
      <c r="AO1370" t="s">
        <v>6697</v>
      </c>
      <c r="AP1370" t="s">
        <v>6697</v>
      </c>
      <c r="AQ1370" cm="1">
        <f t="array" ref="AQ1370">IF(FALSE,"True," &amp; IF(_xlfn.XLOOKUP("Service_IsAny",'Scoring_Config'!$A:$A,'Scoring_Config'!$D:$D,"Yes")="Yes",_xlfn.XLOOKUP("Service_IsAny",'Scoring_Config'!$A:$A,'Scoring_Config'!$C:$C,0),0),"False,0")</f>
        <v>0</v>
      </c>
      <c r="AR1370">
        <v>27</v>
      </c>
      <c r="AS1370" cm="1">
        <f t="array" ref="AS1370">IF(FALSE,"True," &amp; IF(_xlfn.XLOOKUP("Service_RangeGt1000",'Scoring_Config'!$A:$A,'Scoring_Config'!$D:$D,"Yes")="Yes",_xlfn.XLOOKUP("Service_RangeGt1000",'Scoring_Config'!$A:$A,'Scoring_Config'!$C:$C,0),0),"False,0")</f>
        <v>0</v>
      </c>
      <c r="AT1370" cm="1">
        <f t="array" ref="AT1370">IF(TRUE,"True," &amp; IF(_xlfn.XLOOKUP("App_IsAny",'Scoring_Config'!$A:$A,'Scoring_Config'!$D:$D,"Yes")="Yes",_xlfn.XLOOKUP("App_IsAny",'Scoring_Config'!$A:$A,'Scoring_Config'!$C:$C,0),0),"False,0")</f>
        <v>0</v>
      </c>
      <c r="AU1370">
        <v>65535</v>
      </c>
      <c r="AV1370" cm="1">
        <f t="array" ref="AV1370">IF(TRUE,"True," &amp; IF(_xlfn.XLOOKUP("App_RangeGt1000",'Scoring_Config'!$A:$A,'Scoring_Config'!$D:$D,"Yes")="Yes",_xlfn.XLOOKUP("App_RangeGt1000",'Scoring_Config'!$A:$A,'Scoring_Config'!$C:$C,0),0),"False,0")</f>
        <v>0</v>
      </c>
      <c r="AW1370" cm="1">
        <f t="array" ref="AW1370">IF(FALSE,"True," &amp; IF(_xlfn.XLOOKUP("Action_IsDenyOrDrop",'Scoring_Config'!$A:$A,'Scoring_Config'!$D:$D,"Yes")="Yes",_xlfn.XLOOKUP("Action_IsDenyOrDrop",'Scoring_Config'!$A:$A,'Scoring_Config'!$C:$C,0),0),"False,0")</f>
        <v>0</v>
      </c>
      <c r="AX1370" cm="1">
        <f t="array" ref="AX1370">IF(LEFT(AW1370,4)="True",0,(IF(LEFT(Y1370,4)="True",IF(_xlfn.XLOOKUP("Src_IsAny",'Scoring_Config'!$A:$A,'Scoring_Config'!$D:$D,"Yes")="Yes",_xlfn.XLOOKUP("Src_IsAny",'Scoring_Config'!$A:$A,'Scoring_Config'!$C:$C,10),0),0)+IF(LEFT(Z1370,4)="True",IF(_xlfn.XLOOKUP("Src_CIDR_Le_16",'Scoring_Config'!$A:$A,'Scoring_Config'!$D:$D,"Yes")="Yes",_xlfn.XLOOKUP("Src_CIDR_Le_16",'Scoring_Config'!$A:$A,'Scoring_Config'!$C:$C,10),0),0)+IF(LEFT(AA1370,4)="True",IF(_xlfn.XLOOKUP("Src_CIDR_17_22",'Scoring_Config'!$A:$A,'Scoring_Config'!$D:$D,"Yes")="Yes",_xlfn.XLOOKUP("Src_CIDR_17_22",'Scoring_Config'!$A:$A,'Scoring_Config'!$C:$C,5),0),0)+IF(LEFT(AB1370,4)="True",IF(_xlfn.XLOOKUP("Dst_IsAny",'Scoring_Config'!$A:$A,'Scoring_Config'!$D:$D,"Yes")="Yes",_xlfn.XLOOKUP("Dst_IsAny",'Scoring_Config'!$A:$A,'Scoring_Config'!$C:$C,10),0),0)+IF(LEFT(AC1370,4)="True",IF(_xlfn.XLOOKUP("Dst_CIDR_Le_16",'Scoring_Config'!$A:$A,'Scoring_Config'!$D:$D,"Yes")="Yes",_xlfn.XLOOKUP("Dst_CIDR_Le_16",'Scoring_Config'!$A:$A,'Scoring_Config'!$C:$C,10),0),0)+IF(LEFT(AD1370,4)="True",IF(_xlfn.XLOOKUP("Dst_CIDR_17_22",'Scoring_Config'!$A:$A,'Scoring_Config'!$D:$D,"Yes")="Yes",_xlfn.XLOOKUP("Dst_CIDR_17_22",'Scoring_Config'!$A:$A,'Scoring_Config'!$C:$C,5),0),0)+IF(LEFT(AE1370,4)="True",IF(_xlfn.XLOOKUP("SrcZone_IsAny",'Scoring_Config'!$A:$A,'Scoring_Config'!$D:$D,"Yes")="Yes",_xlfn.XLOOKUP("SrcZone_IsAny",'Scoring_Config'!$A:$A,'Scoring_Config'!$C:$C,10),0),0)+IF(LEFT(AF1370,4)="True",IF(_xlfn.XLOOKUP("DstZone_IsAny",'Scoring_Config'!$A:$A,'Scoring_Config'!$D:$D,"Yes")="Yes",_xlfn.XLOOKUP("DstZone_IsAny",'Scoring_Config'!$A:$A,'Scoring_Config'!$C:$C,10),0),0)+IF(LEFT(AG1370,4)="True",IF(_xlfn.XLOOKUP("Service_Any_OR_RangeGt1000",'Scoring_Config'!$A:$A,'Scoring_Config'!$D:$D,"Yes")="Yes",_xlfn.XLOOKUP("Service_Any_OR_RangeGt1000",'Scoring_Config'!$A:$A,'Scoring_Config'!$C:$C,10),0),0)+IF(LEFT(AH1370,4)="True",IF(_xlfn.XLOOKUP("App_Any_OR_RangeGt1000",'Scoring_Config'!$A:$A,'Scoring_Config'!$D:$D,"Yes")="Yes",_xlfn.XLOOKUP("App_Any_OR_RangeGt1000",'Scoring_Config'!$A:$A,'Scoring_Config'!$C:$C,10),0),0)+IF(LEFT(AI1370,4)="True",IF(_xlfn.XLOOKUP("Service_Insecure_Match",'Scoring_Config'!$A:$A,'Scoring_Config'!$D:$D,"Yes")="Yes",_xlfn.XLOOKUP("Service_Insecure_Match",'Scoring_Config'!$A:$A,'Scoring_Config'!$C:$C,5),0),0)+IF(LEFT(AJ1370,4)="True",IF(_xlfn.XLOOKUP("Risky_Inbound",'Scoring_Config'!$A:$A,'Scoring_Config'!$D:$D,"Yes")="Yes",_xlfn.XLOOKUP("Risky_Inbound",'Scoring_Config'!$A:$A,'Scoring_Config'!$C:$C,50),0),0)+IF(LEFT(AK1370,4)="True",IF(_xlfn.XLOOKUP("Risky_Outbound",'Scoring_Config'!$A:$A,'Scoring_Config'!$D:$D,"Yes")="Yes",_xlfn.XLOOKUP("Risky_Outbound",'Scoring_Config'!$A:$A,'Scoring_Config'!$C:$C,25),0),0)+IF(LEFT(AZ1370,4)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1370,FIND(",",AL1370)+1,100)),0)+IF(LEFT(AM1370,4)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1370,FIND(",",AN1370)+1,100)),0)+IF(_xlfn.XLOOKUP("Profile_Scoring",'Scoring_Config'!$A:$A,'Scoring_Config'!$D:$D,"Yes")="Yes",VALUE(MID(AO1370,FIND(",",AO1370)+1,100)),0)+IF(_xlfn.XLOOKUP("Options_Scoring",'Scoring_Config'!$A:$A,'Scoring_Config'!$D:$D,"Yes")="Yes",VALUE(MID(AP1370,FIND(",",AP1370)+1,100)),0)))</f>
        <v>0</v>
      </c>
      <c r="AY1370" t="s">
        <v>6706</v>
      </c>
      <c r="AZ1370" cm="1">
        <f t="array" ref="AZ1370">IF(TRUE,"True," &amp; IF(_xlfn.XLOOKUP("Migrate_Insecure",'Scoring_Config'!$A:$A,'Scoring_Config'!$D:$D,"Yes")="Yes",_xlfn.XLOOKUP("Migrate_Insecure",'Scoring_Config'!$A:$A,'Scoring_Config'!$C:$C,10),0),"False,0")</f>
        <v>0</v>
      </c>
    </row>
    <row r="1371" spans="1:52">
      <c r="A1371" t="s">
        <v>1979</v>
      </c>
      <c r="B1371" t="s">
        <v>3343</v>
      </c>
      <c r="C1371" t="s">
        <v>3542</v>
      </c>
      <c r="D1371" t="s">
        <v>3545</v>
      </c>
      <c r="E1371" t="s">
        <v>3563</v>
      </c>
      <c r="F1371" t="s">
        <v>4003</v>
      </c>
      <c r="G1371" t="s">
        <v>718</v>
      </c>
      <c r="H1371" t="s">
        <v>174</v>
      </c>
      <c r="I1371" t="s">
        <v>3576</v>
      </c>
      <c r="J1371" t="s">
        <v>1263</v>
      </c>
      <c r="K1371" t="s">
        <v>1949</v>
      </c>
      <c r="L1371" t="s">
        <v>1327</v>
      </c>
      <c r="M1371" t="s">
        <v>1974</v>
      </c>
      <c r="N1371" t="s">
        <v>4315</v>
      </c>
      <c r="O1371" t="s">
        <v>4319</v>
      </c>
      <c r="P1371" t="s">
        <v>4321</v>
      </c>
      <c r="Q1371" t="s">
        <v>5279</v>
      </c>
      <c r="R1371" t="s">
        <v>5446</v>
      </c>
      <c r="S1371" t="s">
        <v>5440</v>
      </c>
      <c r="T1371" t="s">
        <v>5817</v>
      </c>
      <c r="U1371" t="s">
        <v>5955</v>
      </c>
      <c r="Y1371" cm="1">
        <f t="array" ref="Y1371">IF(FALSE,"True," &amp; IF(_xlfn.XLOOKUP("Src_IsAny",'Scoring_Config'!$A:$A,'Scoring_Config'!$D:$D,"Yes")="Yes",_xlfn.XLOOKUP("Src_IsAny",'Scoring_Config'!$A:$A,'Scoring_Config'!$C:$C,10),0),"False,0")</f>
        <v>0</v>
      </c>
      <c r="Z1371" cm="1">
        <f t="array" ref="Z1371">IF(FALSE,"True," &amp; IF(_xlfn.XLOOKUP("Src_CIDR_Le_16",'Scoring_Config'!$A:$A,'Scoring_Config'!$D:$D,"Yes")="Yes",_xlfn.XLOOKUP("Src_CIDR_Le_16",'Scoring_Config'!$A:$A,'Scoring_Config'!$C:$C,10),0),"False,0")</f>
        <v>0</v>
      </c>
      <c r="AA1371" cm="1">
        <f t="array" ref="AA1371">IF(FALSE,"True," &amp; IF(_xlfn.XLOOKUP("Src_CIDR_17_22",'Scoring_Config'!$A:$A,'Scoring_Config'!$D:$D,"Yes")="Yes",_xlfn.XLOOKUP("Src_CIDR_17_22",'Scoring_Config'!$A:$A,'Scoring_Config'!$C:$C,5),0),"False,0")</f>
        <v>0</v>
      </c>
      <c r="AB1371" cm="1">
        <f t="array" ref="AB1371">IF(FALSE,"True," &amp; IF(_xlfn.XLOOKUP("Dst_IsAny",'Scoring_Config'!$A:$A,'Scoring_Config'!$D:$D,"Yes")="Yes",_xlfn.XLOOKUP("Dst_IsAny",'Scoring_Config'!$A:$A,'Scoring_Config'!$C:$C,10),0),"False,0")</f>
        <v>0</v>
      </c>
      <c r="AC1371" cm="1">
        <f t="array" ref="AC1371">IF(FALSE,"True," &amp; IF(_xlfn.XLOOKUP("Dst_CIDR_Le_16",'Scoring_Config'!$A:$A,'Scoring_Config'!$D:$D,"Yes")="Yes",_xlfn.XLOOKUP("Dst_CIDR_Le_16",'Scoring_Config'!$A:$A,'Scoring_Config'!$C:$C,10),0),"False,0")</f>
        <v>0</v>
      </c>
      <c r="AD1371" cm="1">
        <f t="array" ref="AD1371">IF(TRUE,"True," &amp; IF(_xlfn.XLOOKUP("Dst_CIDR_17_22",'Scoring_Config'!$A:$A,'Scoring_Config'!$D:$D,"Yes")="Yes",_xlfn.XLOOKUP("Dst_CIDR_17_22",'Scoring_Config'!$A:$A,'Scoring_Config'!$C:$C,5),0),"False,0")</f>
        <v>0</v>
      </c>
      <c r="AE1371" cm="1">
        <f t="array" ref="AE1371">IF(FALSE,"True," &amp; IF(_xlfn.XLOOKUP("SrcZone_IsAny",'Scoring_Config'!$A:$A,'Scoring_Config'!$D:$D,"Yes")="Yes",_xlfn.XLOOKUP("SrcZone_IsAny",'Scoring_Config'!$A:$A,'Scoring_Config'!$C:$C,10),0),"False,0")</f>
        <v>0</v>
      </c>
      <c r="AF1371" cm="1">
        <f t="array" ref="AF1371">IF(FALSE,"True," &amp; IF(_xlfn.XLOOKUP("DstZone_IsAny",'Scoring_Config'!$A:$A,'Scoring_Config'!$D:$D,"Yes")="Yes",_xlfn.XLOOKUP("DstZone_IsAny",'Scoring_Config'!$A:$A,'Scoring_Config'!$C:$C,10),0),"False,0")</f>
        <v>0</v>
      </c>
      <c r="AG1371" cm="1">
        <f t="array" ref="AG137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71" cm="1">
        <f t="array" ref="AH1371">IF(FALSE,"True," &amp; IF(_xlfn.XLOOKUP("App_Any_OR_RangeGt1000",'Scoring_Config'!$A:$A,'Scoring_Config'!$D:$D,"Yes")="Yes",_xlfn.XLOOKUP("App_Any_OR_RangeGt1000",'Scoring_Config'!$A:$A,'Scoring_Config'!$C:$C,10),0),"False,0")</f>
        <v>0</v>
      </c>
      <c r="AI1371" cm="1">
        <f t="array" ref="AI1371">IF(FALSE,"True," &amp; IF(_xlfn.XLOOKUP("Service_Insecure_Match",'Scoring_Config'!$A:$A,'Scoring_Config'!$D:$D,"Yes")="Yes",_xlfn.XLOOKUP("Service_Insecure_Match",'Scoring_Config'!$A:$A,'Scoring_Config'!$C:$C,5),0),"False,0")</f>
        <v>0</v>
      </c>
      <c r="AJ1371" cm="1">
        <f t="array" ref="AJ1371">IF(FALSE,"True," &amp; IF(_xlfn.XLOOKUP("Risky_Inbound",'Scoring_Config'!$A:$A,'Scoring_Config'!$D:$D,"Yes")="Yes",_xlfn.XLOOKUP("Risky_Inbound",'Scoring_Config'!$A:$A,'Scoring_Config'!$C:$C,50),0),"False,0")</f>
        <v>0</v>
      </c>
      <c r="AK1371" cm="1">
        <f t="array" ref="AK1371">IF(FALSE,"True," &amp; IF(_xlfn.XLOOKUP("Risky_Outbound",'Scoring_Config'!$A:$A,'Scoring_Config'!$D:$D,"Yes")="Yes",_xlfn.XLOOKUP("Risky_Outbound",'Scoring_Config'!$A:$A,'Scoring_Config'!$C:$C,25),0),"False,0")</f>
        <v>0</v>
      </c>
      <c r="AL1371" t="s">
        <v>6700</v>
      </c>
      <c r="AM1371" cm="1">
        <f t="array" ref="AM137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71" t="s">
        <v>6697</v>
      </c>
      <c r="AO1371" t="s">
        <v>6697</v>
      </c>
      <c r="AP1371" t="s">
        <v>6697</v>
      </c>
      <c r="AQ1371" cm="1">
        <f t="array" ref="AQ1371">IF(FALSE,"True," &amp; IF(_xlfn.XLOOKUP("Service_IsAny",'Scoring_Config'!$A:$A,'Scoring_Config'!$D:$D,"Yes")="Yes",_xlfn.XLOOKUP("Service_IsAny",'Scoring_Config'!$A:$A,'Scoring_Config'!$C:$C,0),0),"False,0")</f>
        <v>0</v>
      </c>
      <c r="AR1371">
        <v>0</v>
      </c>
      <c r="AS1371" cm="1">
        <f t="array" ref="AS1371">IF(FALSE,"True," &amp; IF(_xlfn.XLOOKUP("Service_RangeGt1000",'Scoring_Config'!$A:$A,'Scoring_Config'!$D:$D,"Yes")="Yes",_xlfn.XLOOKUP("Service_RangeGt1000",'Scoring_Config'!$A:$A,'Scoring_Config'!$C:$C,0),0),"False,0")</f>
        <v>0</v>
      </c>
      <c r="AT1371" cm="1">
        <f t="array" ref="AT1371">IF(FALSE,"True," &amp; IF(_xlfn.XLOOKUP("App_IsAny",'Scoring_Config'!$A:$A,'Scoring_Config'!$D:$D,"Yes")="Yes",_xlfn.XLOOKUP("App_IsAny",'Scoring_Config'!$A:$A,'Scoring_Config'!$C:$C,0),0),"False,0")</f>
        <v>0</v>
      </c>
      <c r="AU1371">
        <v>1</v>
      </c>
      <c r="AV1371" cm="1">
        <f t="array" ref="AV1371">IF(FALSE,"True," &amp; IF(_xlfn.XLOOKUP("App_RangeGt1000",'Scoring_Config'!$A:$A,'Scoring_Config'!$D:$D,"Yes")="Yes",_xlfn.XLOOKUP("App_RangeGt1000",'Scoring_Config'!$A:$A,'Scoring_Config'!$C:$C,0),0),"False,0")</f>
        <v>0</v>
      </c>
      <c r="AW1371" cm="1">
        <f t="array" ref="AW1371">IF(FALSE,"True," &amp; IF(_xlfn.XLOOKUP("Action_IsDenyOrDrop",'Scoring_Config'!$A:$A,'Scoring_Config'!$D:$D,"Yes")="Yes",_xlfn.XLOOKUP("Action_IsDenyOrDrop",'Scoring_Config'!$A:$A,'Scoring_Config'!$C:$C,0),0),"False,0")</f>
        <v>0</v>
      </c>
      <c r="AX1371" cm="1">
        <f t="array" ref="AX1371">IF(LEFT(AW1371,4)="True",0,(IF(LEFT(Y1371,4)="True",IF(_xlfn.XLOOKUP("Src_IsAny",'Scoring_Config'!$A:$A,'Scoring_Config'!$D:$D,"Yes")="Yes",_xlfn.XLOOKUP("Src_IsAny",'Scoring_Config'!$A:$A,'Scoring_Config'!$C:$C,10),0),0)+IF(LEFT(Z1371,4)="True",IF(_xlfn.XLOOKUP("Src_CIDR_Le_16",'Scoring_Config'!$A:$A,'Scoring_Config'!$D:$D,"Yes")="Yes",_xlfn.XLOOKUP("Src_CIDR_Le_16",'Scoring_Config'!$A:$A,'Scoring_Config'!$C:$C,10),0),0)+IF(LEFT(AA1371,4)="True",IF(_xlfn.XLOOKUP("Src_CIDR_17_22",'Scoring_Config'!$A:$A,'Scoring_Config'!$D:$D,"Yes")="Yes",_xlfn.XLOOKUP("Src_CIDR_17_22",'Scoring_Config'!$A:$A,'Scoring_Config'!$C:$C,5),0),0)+IF(LEFT(AB1371,4)="True",IF(_xlfn.XLOOKUP("Dst_IsAny",'Scoring_Config'!$A:$A,'Scoring_Config'!$D:$D,"Yes")="Yes",_xlfn.XLOOKUP("Dst_IsAny",'Scoring_Config'!$A:$A,'Scoring_Config'!$C:$C,10),0),0)+IF(LEFT(AC1371,4)="True",IF(_xlfn.XLOOKUP("Dst_CIDR_Le_16",'Scoring_Config'!$A:$A,'Scoring_Config'!$D:$D,"Yes")="Yes",_xlfn.XLOOKUP("Dst_CIDR_Le_16",'Scoring_Config'!$A:$A,'Scoring_Config'!$C:$C,10),0),0)+IF(LEFT(AD1371,4)="True",IF(_xlfn.XLOOKUP("Dst_CIDR_17_22",'Scoring_Config'!$A:$A,'Scoring_Config'!$D:$D,"Yes")="Yes",_xlfn.XLOOKUP("Dst_CIDR_17_22",'Scoring_Config'!$A:$A,'Scoring_Config'!$C:$C,5),0),0)+IF(LEFT(AE1371,4)="True",IF(_xlfn.XLOOKUP("SrcZone_IsAny",'Scoring_Config'!$A:$A,'Scoring_Config'!$D:$D,"Yes")="Yes",_xlfn.XLOOKUP("SrcZone_IsAny",'Scoring_Config'!$A:$A,'Scoring_Config'!$C:$C,10),0),0)+IF(LEFT(AF1371,4)="True",IF(_xlfn.XLOOKUP("DstZone_IsAny",'Scoring_Config'!$A:$A,'Scoring_Config'!$D:$D,"Yes")="Yes",_xlfn.XLOOKUP("DstZone_IsAny",'Scoring_Config'!$A:$A,'Scoring_Config'!$C:$C,10),0),0)+IF(LEFT(AG1371,4)="True",IF(_xlfn.XLOOKUP("Service_Any_OR_RangeGt1000",'Scoring_Config'!$A:$A,'Scoring_Config'!$D:$D,"Yes")="Yes",_xlfn.XLOOKUP("Service_Any_OR_RangeGt1000",'Scoring_Config'!$A:$A,'Scoring_Config'!$C:$C,10),0),0)+IF(LEFT(AH1371,4)="True",IF(_xlfn.XLOOKUP("App_Any_OR_RangeGt1000",'Scoring_Config'!$A:$A,'Scoring_Config'!$D:$D,"Yes")="Yes",_xlfn.XLOOKUP("App_Any_OR_RangeGt1000",'Scoring_Config'!$A:$A,'Scoring_Config'!$C:$C,10),0),0)+IF(LEFT(AI1371,4)="True",IF(_xlfn.XLOOKUP("Service_Insecure_Match",'Scoring_Config'!$A:$A,'Scoring_Config'!$D:$D,"Yes")="Yes",_xlfn.XLOOKUP("Service_Insecure_Match",'Scoring_Config'!$A:$A,'Scoring_Config'!$C:$C,5),0),0)+IF(LEFT(AJ1371,4)="True",IF(_xlfn.XLOOKUP("Risky_Inbound",'Scoring_Config'!$A:$A,'Scoring_Config'!$D:$D,"Yes")="Yes",_xlfn.XLOOKUP("Risky_Inbound",'Scoring_Config'!$A:$A,'Scoring_Config'!$C:$C,50),0),0)+IF(LEFT(AK1371,4)="True",IF(_xlfn.XLOOKUP("Risky_Outbound",'Scoring_Config'!$A:$A,'Scoring_Config'!$D:$D,"Yes")="Yes",_xlfn.XLOOKUP("Risky_Outbound",'Scoring_Config'!$A:$A,'Scoring_Config'!$C:$C,25),0),0)+IF(LEFT(AZ1371,4)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1371,FIND(",",AL1371)+1,100)),0)+IF(LEFT(AM1371,4)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1371,FIND(",",AN1371)+1,100)),0)+IF(_xlfn.XLOOKUP("Profile_Scoring",'Scoring_Config'!$A:$A,'Scoring_Config'!$D:$D,"Yes")="Yes",VALUE(MID(AO1371,FIND(",",AO1371)+1,100)),0)+IF(_xlfn.XLOOKUP("Options_Scoring",'Scoring_Config'!$A:$A,'Scoring_Config'!$D:$D,"Yes")="Yes",VALUE(MID(AP1371,FIND(",",AP1371)+1,100)),0)))</f>
        <v>0</v>
      </c>
      <c r="AZ1371" cm="1">
        <f t="array" ref="AZ1371">IF(FALSE,"True," &amp; IF(_xlfn.XLOOKUP("Migrate_Insecure",'Scoring_Config'!$A:$A,'Scoring_Config'!$D:$D,"Yes")="Yes",_xlfn.XLOOKUP("Migrate_Insecure",'Scoring_Config'!$A:$A,'Scoring_Config'!$C:$C,10),0),"False,0")</f>
        <v>0</v>
      </c>
    </row>
    <row r="1372" spans="1:52">
      <c r="A1372" t="s">
        <v>1979</v>
      </c>
      <c r="B1372" t="s">
        <v>3344</v>
      </c>
      <c r="C1372" t="s">
        <v>3542</v>
      </c>
      <c r="D1372" t="s">
        <v>3545</v>
      </c>
      <c r="E1372" t="s">
        <v>3563</v>
      </c>
      <c r="F1372" t="s">
        <v>4003</v>
      </c>
      <c r="G1372" t="s">
        <v>718</v>
      </c>
      <c r="H1372" t="s">
        <v>174</v>
      </c>
      <c r="I1372" t="s">
        <v>3576</v>
      </c>
      <c r="J1372" t="s">
        <v>1263</v>
      </c>
      <c r="K1372" t="s">
        <v>174</v>
      </c>
      <c r="L1372" t="s">
        <v>1603</v>
      </c>
      <c r="M1372" t="s">
        <v>1974</v>
      </c>
      <c r="N1372" t="s">
        <v>4315</v>
      </c>
      <c r="O1372" t="s">
        <v>4319</v>
      </c>
      <c r="P1372" t="s">
        <v>4321</v>
      </c>
      <c r="Q1372" t="s">
        <v>5279</v>
      </c>
      <c r="R1372" t="s">
        <v>5447</v>
      </c>
      <c r="S1372" t="s">
        <v>5477</v>
      </c>
      <c r="T1372" t="s">
        <v>5817</v>
      </c>
      <c r="U1372" t="s">
        <v>5955</v>
      </c>
      <c r="Y1372" cm="1">
        <f t="array" ref="Y1372">IF(FALSE,"True," &amp; IF(_xlfn.XLOOKUP("Src_IsAny",'Scoring_Config'!$A:$A,'Scoring_Config'!$D:$D,"Yes")="Yes",_xlfn.XLOOKUP("Src_IsAny",'Scoring_Config'!$A:$A,'Scoring_Config'!$C:$C,10),0),"False,0")</f>
        <v>0</v>
      </c>
      <c r="Z1372" cm="1">
        <f t="array" ref="Z1372">IF(FALSE,"True," &amp; IF(_xlfn.XLOOKUP("Src_CIDR_Le_16",'Scoring_Config'!$A:$A,'Scoring_Config'!$D:$D,"Yes")="Yes",_xlfn.XLOOKUP("Src_CIDR_Le_16",'Scoring_Config'!$A:$A,'Scoring_Config'!$C:$C,10),0),"False,0")</f>
        <v>0</v>
      </c>
      <c r="AA1372" cm="1">
        <f t="array" ref="AA1372">IF(FALSE,"True," &amp; IF(_xlfn.XLOOKUP("Src_CIDR_17_22",'Scoring_Config'!$A:$A,'Scoring_Config'!$D:$D,"Yes")="Yes",_xlfn.XLOOKUP("Src_CIDR_17_22",'Scoring_Config'!$A:$A,'Scoring_Config'!$C:$C,5),0),"False,0")</f>
        <v>0</v>
      </c>
      <c r="AB1372" cm="1">
        <f t="array" ref="AB1372">IF(FALSE,"True," &amp; IF(_xlfn.XLOOKUP("Dst_IsAny",'Scoring_Config'!$A:$A,'Scoring_Config'!$D:$D,"Yes")="Yes",_xlfn.XLOOKUP("Dst_IsAny",'Scoring_Config'!$A:$A,'Scoring_Config'!$C:$C,10),0),"False,0")</f>
        <v>0</v>
      </c>
      <c r="AC1372" cm="1">
        <f t="array" ref="AC1372">IF(FALSE,"True," &amp; IF(_xlfn.XLOOKUP("Dst_CIDR_Le_16",'Scoring_Config'!$A:$A,'Scoring_Config'!$D:$D,"Yes")="Yes",_xlfn.XLOOKUP("Dst_CIDR_Le_16",'Scoring_Config'!$A:$A,'Scoring_Config'!$C:$C,10),0),"False,0")</f>
        <v>0</v>
      </c>
      <c r="AD1372" cm="1">
        <f t="array" ref="AD1372">IF(TRUE,"True," &amp; IF(_xlfn.XLOOKUP("Dst_CIDR_17_22",'Scoring_Config'!$A:$A,'Scoring_Config'!$D:$D,"Yes")="Yes",_xlfn.XLOOKUP("Dst_CIDR_17_22",'Scoring_Config'!$A:$A,'Scoring_Config'!$C:$C,5),0),"False,0")</f>
        <v>0</v>
      </c>
      <c r="AE1372" cm="1">
        <f t="array" ref="AE1372">IF(FALSE,"True," &amp; IF(_xlfn.XLOOKUP("SrcZone_IsAny",'Scoring_Config'!$A:$A,'Scoring_Config'!$D:$D,"Yes")="Yes",_xlfn.XLOOKUP("SrcZone_IsAny",'Scoring_Config'!$A:$A,'Scoring_Config'!$C:$C,10),0),"False,0")</f>
        <v>0</v>
      </c>
      <c r="AF1372" cm="1">
        <f t="array" ref="AF1372">IF(FALSE,"True," &amp; IF(_xlfn.XLOOKUP("DstZone_IsAny",'Scoring_Config'!$A:$A,'Scoring_Config'!$D:$D,"Yes")="Yes",_xlfn.XLOOKUP("DstZone_IsAny",'Scoring_Config'!$A:$A,'Scoring_Config'!$C:$C,10),0),"False,0")</f>
        <v>0</v>
      </c>
      <c r="AG1372" cm="1">
        <f t="array" ref="AG137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72" cm="1">
        <f t="array" ref="AH1372">IF(TRUE,"True," &amp; IF(_xlfn.XLOOKUP("App_Any_OR_RangeGt1000",'Scoring_Config'!$A:$A,'Scoring_Config'!$D:$D,"Yes")="Yes",_xlfn.XLOOKUP("App_Any_OR_RangeGt1000",'Scoring_Config'!$A:$A,'Scoring_Config'!$C:$C,10),0),"False,0")</f>
        <v>0</v>
      </c>
      <c r="AI1372" cm="1">
        <f t="array" ref="AI1372">IF(FALSE,"True," &amp; IF(_xlfn.XLOOKUP("Service_Insecure_Match",'Scoring_Config'!$A:$A,'Scoring_Config'!$D:$D,"Yes")="Yes",_xlfn.XLOOKUP("Service_Insecure_Match",'Scoring_Config'!$A:$A,'Scoring_Config'!$C:$C,5),0),"False,0")</f>
        <v>0</v>
      </c>
      <c r="AJ1372" cm="1">
        <f t="array" ref="AJ1372">IF(FALSE,"True," &amp; IF(_xlfn.XLOOKUP("Risky_Inbound",'Scoring_Config'!$A:$A,'Scoring_Config'!$D:$D,"Yes")="Yes",_xlfn.XLOOKUP("Risky_Inbound",'Scoring_Config'!$A:$A,'Scoring_Config'!$C:$C,50),0),"False,0")</f>
        <v>0</v>
      </c>
      <c r="AK1372" cm="1">
        <f t="array" ref="AK1372">IF(FALSE,"True," &amp; IF(_xlfn.XLOOKUP("Risky_Outbound",'Scoring_Config'!$A:$A,'Scoring_Config'!$D:$D,"Yes")="Yes",_xlfn.XLOOKUP("Risky_Outbound",'Scoring_Config'!$A:$A,'Scoring_Config'!$C:$C,25),0),"False,0")</f>
        <v>0</v>
      </c>
      <c r="AL1372" t="s">
        <v>6700</v>
      </c>
      <c r="AM1372" cm="1">
        <f t="array" ref="AM137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72" t="s">
        <v>6697</v>
      </c>
      <c r="AO1372" t="s">
        <v>6697</v>
      </c>
      <c r="AP1372" t="s">
        <v>6697</v>
      </c>
      <c r="AQ1372" cm="1">
        <f t="array" ref="AQ1372">IF(FALSE,"True," &amp; IF(_xlfn.XLOOKUP("Service_IsAny",'Scoring_Config'!$A:$A,'Scoring_Config'!$D:$D,"Yes")="Yes",_xlfn.XLOOKUP("Service_IsAny",'Scoring_Config'!$A:$A,'Scoring_Config'!$C:$C,0),0),"False,0")</f>
        <v>0</v>
      </c>
      <c r="AR1372">
        <v>17</v>
      </c>
      <c r="AS1372" cm="1">
        <f t="array" ref="AS1372">IF(FALSE,"True," &amp; IF(_xlfn.XLOOKUP("Service_RangeGt1000",'Scoring_Config'!$A:$A,'Scoring_Config'!$D:$D,"Yes")="Yes",_xlfn.XLOOKUP("Service_RangeGt1000",'Scoring_Config'!$A:$A,'Scoring_Config'!$C:$C,0),0),"False,0")</f>
        <v>0</v>
      </c>
      <c r="AT1372" cm="1">
        <f t="array" ref="AT1372">IF(TRUE,"True," &amp; IF(_xlfn.XLOOKUP("App_IsAny",'Scoring_Config'!$A:$A,'Scoring_Config'!$D:$D,"Yes")="Yes",_xlfn.XLOOKUP("App_IsAny",'Scoring_Config'!$A:$A,'Scoring_Config'!$C:$C,0),0),"False,0")</f>
        <v>0</v>
      </c>
      <c r="AU1372">
        <v>65535</v>
      </c>
      <c r="AV1372" cm="1">
        <f t="array" ref="AV1372">IF(TRUE,"True," &amp; IF(_xlfn.XLOOKUP("App_RangeGt1000",'Scoring_Config'!$A:$A,'Scoring_Config'!$D:$D,"Yes")="Yes",_xlfn.XLOOKUP("App_RangeGt1000",'Scoring_Config'!$A:$A,'Scoring_Config'!$C:$C,0),0),"False,0")</f>
        <v>0</v>
      </c>
      <c r="AW1372" cm="1">
        <f t="array" ref="AW1372">IF(FALSE,"True," &amp; IF(_xlfn.XLOOKUP("Action_IsDenyOrDrop",'Scoring_Config'!$A:$A,'Scoring_Config'!$D:$D,"Yes")="Yes",_xlfn.XLOOKUP("Action_IsDenyOrDrop",'Scoring_Config'!$A:$A,'Scoring_Config'!$C:$C,0),0),"False,0")</f>
        <v>0</v>
      </c>
      <c r="AX1372" cm="1">
        <f t="array" ref="AX1372">IF(LEFT(AW1372,4)="True",0,(IF(LEFT(Y1372,4)="True",IF(_xlfn.XLOOKUP("Src_IsAny",'Scoring_Config'!$A:$A,'Scoring_Config'!$D:$D,"Yes")="Yes",_xlfn.XLOOKUP("Src_IsAny",'Scoring_Config'!$A:$A,'Scoring_Config'!$C:$C,10),0),0)+IF(LEFT(Z1372,4)="True",IF(_xlfn.XLOOKUP("Src_CIDR_Le_16",'Scoring_Config'!$A:$A,'Scoring_Config'!$D:$D,"Yes")="Yes",_xlfn.XLOOKUP("Src_CIDR_Le_16",'Scoring_Config'!$A:$A,'Scoring_Config'!$C:$C,10),0),0)+IF(LEFT(AA1372,4)="True",IF(_xlfn.XLOOKUP("Src_CIDR_17_22",'Scoring_Config'!$A:$A,'Scoring_Config'!$D:$D,"Yes")="Yes",_xlfn.XLOOKUP("Src_CIDR_17_22",'Scoring_Config'!$A:$A,'Scoring_Config'!$C:$C,5),0),0)+IF(LEFT(AB1372,4)="True",IF(_xlfn.XLOOKUP("Dst_IsAny",'Scoring_Config'!$A:$A,'Scoring_Config'!$D:$D,"Yes")="Yes",_xlfn.XLOOKUP("Dst_IsAny",'Scoring_Config'!$A:$A,'Scoring_Config'!$C:$C,10),0),0)+IF(LEFT(AC1372,4)="True",IF(_xlfn.XLOOKUP("Dst_CIDR_Le_16",'Scoring_Config'!$A:$A,'Scoring_Config'!$D:$D,"Yes")="Yes",_xlfn.XLOOKUP("Dst_CIDR_Le_16",'Scoring_Config'!$A:$A,'Scoring_Config'!$C:$C,10),0),0)+IF(LEFT(AD1372,4)="True",IF(_xlfn.XLOOKUP("Dst_CIDR_17_22",'Scoring_Config'!$A:$A,'Scoring_Config'!$D:$D,"Yes")="Yes",_xlfn.XLOOKUP("Dst_CIDR_17_22",'Scoring_Config'!$A:$A,'Scoring_Config'!$C:$C,5),0),0)+IF(LEFT(AE1372,4)="True",IF(_xlfn.XLOOKUP("SrcZone_IsAny",'Scoring_Config'!$A:$A,'Scoring_Config'!$D:$D,"Yes")="Yes",_xlfn.XLOOKUP("SrcZone_IsAny",'Scoring_Config'!$A:$A,'Scoring_Config'!$C:$C,10),0),0)+IF(LEFT(AF1372,4)="True",IF(_xlfn.XLOOKUP("DstZone_IsAny",'Scoring_Config'!$A:$A,'Scoring_Config'!$D:$D,"Yes")="Yes",_xlfn.XLOOKUP("DstZone_IsAny",'Scoring_Config'!$A:$A,'Scoring_Config'!$C:$C,10),0),0)+IF(LEFT(AG1372,4)="True",IF(_xlfn.XLOOKUP("Service_Any_OR_RangeGt1000",'Scoring_Config'!$A:$A,'Scoring_Config'!$D:$D,"Yes")="Yes",_xlfn.XLOOKUP("Service_Any_OR_RangeGt1000",'Scoring_Config'!$A:$A,'Scoring_Config'!$C:$C,10),0),0)+IF(LEFT(AH1372,4)="True",IF(_xlfn.XLOOKUP("App_Any_OR_RangeGt1000",'Scoring_Config'!$A:$A,'Scoring_Config'!$D:$D,"Yes")="Yes",_xlfn.XLOOKUP("App_Any_OR_RangeGt1000",'Scoring_Config'!$A:$A,'Scoring_Config'!$C:$C,10),0),0)+IF(LEFT(AI1372,4)="True",IF(_xlfn.XLOOKUP("Service_Insecure_Match",'Scoring_Config'!$A:$A,'Scoring_Config'!$D:$D,"Yes")="Yes",_xlfn.XLOOKUP("Service_Insecure_Match",'Scoring_Config'!$A:$A,'Scoring_Config'!$C:$C,5),0),0)+IF(LEFT(AJ1372,4)="True",IF(_xlfn.XLOOKUP("Risky_Inbound",'Scoring_Config'!$A:$A,'Scoring_Config'!$D:$D,"Yes")="Yes",_xlfn.XLOOKUP("Risky_Inbound",'Scoring_Config'!$A:$A,'Scoring_Config'!$C:$C,50),0),0)+IF(LEFT(AK1372,4)="True",IF(_xlfn.XLOOKUP("Risky_Outbound",'Scoring_Config'!$A:$A,'Scoring_Config'!$D:$D,"Yes")="Yes",_xlfn.XLOOKUP("Risky_Outbound",'Scoring_Config'!$A:$A,'Scoring_Config'!$C:$C,25),0),0)+IF(LEFT(AZ1372,4)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1372,FIND(",",AL1372)+1,100)),0)+IF(LEFT(AM1372,4)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1372,FIND(",",AN1372)+1,100)),0)+IF(_xlfn.XLOOKUP("Profile_Scoring",'Scoring_Config'!$A:$A,'Scoring_Config'!$D:$D,"Yes")="Yes",VALUE(MID(AO1372,FIND(",",AO1372)+1,100)),0)+IF(_xlfn.XLOOKUP("Options_Scoring",'Scoring_Config'!$A:$A,'Scoring_Config'!$D:$D,"Yes")="Yes",VALUE(MID(AP1372,FIND(",",AP1372)+1,100)),0)))</f>
        <v>0</v>
      </c>
      <c r="AZ1372" cm="1">
        <f t="array" ref="AZ1372">IF(FALSE,"True," &amp; IF(_xlfn.XLOOKUP("Migrate_Insecure",'Scoring_Config'!$A:$A,'Scoring_Config'!$D:$D,"Yes")="Yes",_xlfn.XLOOKUP("Migrate_Insecure",'Scoring_Config'!$A:$A,'Scoring_Config'!$C:$C,10),0),"False,0")</f>
        <v>0</v>
      </c>
    </row>
    <row r="1373" spans="1:52">
      <c r="A1373" t="s">
        <v>1979</v>
      </c>
      <c r="B1373" t="s">
        <v>3345</v>
      </c>
      <c r="C1373" t="s">
        <v>3542</v>
      </c>
      <c r="D1373" t="s">
        <v>3545</v>
      </c>
      <c r="E1373" t="s">
        <v>3563</v>
      </c>
      <c r="F1373" t="s">
        <v>3837</v>
      </c>
      <c r="G1373" t="s">
        <v>719</v>
      </c>
      <c r="H1373" t="s">
        <v>174</v>
      </c>
      <c r="I1373" t="s">
        <v>4004</v>
      </c>
      <c r="J1373" t="s">
        <v>720</v>
      </c>
      <c r="K1373" t="s">
        <v>1800</v>
      </c>
      <c r="L1373" t="s">
        <v>1327</v>
      </c>
      <c r="M1373" t="s">
        <v>1974</v>
      </c>
      <c r="N1373" t="s">
        <v>4315</v>
      </c>
      <c r="O1373" t="s">
        <v>4319</v>
      </c>
      <c r="P1373" t="s">
        <v>4321</v>
      </c>
      <c r="Q1373" t="s">
        <v>5280</v>
      </c>
      <c r="R1373" t="s">
        <v>5440</v>
      </c>
      <c r="S1373" t="s">
        <v>5440</v>
      </c>
      <c r="T1373" t="s">
        <v>5830</v>
      </c>
      <c r="U1373" t="s">
        <v>6612</v>
      </c>
      <c r="Y1373" cm="1">
        <f t="array" ref="Y1373">IF(FALSE,"True," &amp; IF(_xlfn.XLOOKUP("Src_IsAny",'Scoring_Config'!$A:$A,'Scoring_Config'!$D:$D,"Yes")="Yes",_xlfn.XLOOKUP("Src_IsAny",'Scoring_Config'!$A:$A,'Scoring_Config'!$C:$C,10),0),"False,0")</f>
        <v>0</v>
      </c>
      <c r="Z1373" cm="1">
        <f t="array" ref="Z1373">IF(FALSE,"True," &amp; IF(_xlfn.XLOOKUP("Src_CIDR_Le_16",'Scoring_Config'!$A:$A,'Scoring_Config'!$D:$D,"Yes")="Yes",_xlfn.XLOOKUP("Src_CIDR_Le_16",'Scoring_Config'!$A:$A,'Scoring_Config'!$C:$C,10),0),"False,0")</f>
        <v>0</v>
      </c>
      <c r="AA1373" cm="1">
        <f t="array" ref="AA1373">IF(FALSE,"True," &amp; IF(_xlfn.XLOOKUP("Src_CIDR_17_22",'Scoring_Config'!$A:$A,'Scoring_Config'!$D:$D,"Yes")="Yes",_xlfn.XLOOKUP("Src_CIDR_17_22",'Scoring_Config'!$A:$A,'Scoring_Config'!$C:$C,5),0),"False,0")</f>
        <v>0</v>
      </c>
      <c r="AB1373" cm="1">
        <f t="array" ref="AB1373">IF(FALSE,"True," &amp; IF(_xlfn.XLOOKUP("Dst_IsAny",'Scoring_Config'!$A:$A,'Scoring_Config'!$D:$D,"Yes")="Yes",_xlfn.XLOOKUP("Dst_IsAny",'Scoring_Config'!$A:$A,'Scoring_Config'!$C:$C,10),0),"False,0")</f>
        <v>0</v>
      </c>
      <c r="AC1373" cm="1">
        <f t="array" ref="AC1373">IF(FALSE,"True," &amp; IF(_xlfn.XLOOKUP("Dst_CIDR_Le_16",'Scoring_Config'!$A:$A,'Scoring_Config'!$D:$D,"Yes")="Yes",_xlfn.XLOOKUP("Dst_CIDR_Le_16",'Scoring_Config'!$A:$A,'Scoring_Config'!$C:$C,10),0),"False,0")</f>
        <v>0</v>
      </c>
      <c r="AD1373" cm="1">
        <f t="array" ref="AD1373">IF(FALSE,"True," &amp; IF(_xlfn.XLOOKUP("Dst_CIDR_17_22",'Scoring_Config'!$A:$A,'Scoring_Config'!$D:$D,"Yes")="Yes",_xlfn.XLOOKUP("Dst_CIDR_17_22",'Scoring_Config'!$A:$A,'Scoring_Config'!$C:$C,5),0),"False,0")</f>
        <v>0</v>
      </c>
      <c r="AE1373" cm="1">
        <f t="array" ref="AE1373">IF(FALSE,"True," &amp; IF(_xlfn.XLOOKUP("SrcZone_IsAny",'Scoring_Config'!$A:$A,'Scoring_Config'!$D:$D,"Yes")="Yes",_xlfn.XLOOKUP("SrcZone_IsAny",'Scoring_Config'!$A:$A,'Scoring_Config'!$C:$C,10),0),"False,0")</f>
        <v>0</v>
      </c>
      <c r="AF1373" cm="1">
        <f t="array" ref="AF1373">IF(FALSE,"True," &amp; IF(_xlfn.XLOOKUP("DstZone_IsAny",'Scoring_Config'!$A:$A,'Scoring_Config'!$D:$D,"Yes")="Yes",_xlfn.XLOOKUP("DstZone_IsAny",'Scoring_Config'!$A:$A,'Scoring_Config'!$C:$C,10),0),"False,0")</f>
        <v>0</v>
      </c>
      <c r="AG1373" cm="1">
        <f t="array" ref="AG137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73" cm="1">
        <f t="array" ref="AH1373">IF(FALSE,"True," &amp; IF(_xlfn.XLOOKUP("App_Any_OR_RangeGt1000",'Scoring_Config'!$A:$A,'Scoring_Config'!$D:$D,"Yes")="Yes",_xlfn.XLOOKUP("App_Any_OR_RangeGt1000",'Scoring_Config'!$A:$A,'Scoring_Config'!$C:$C,10),0),"False,0")</f>
        <v>0</v>
      </c>
      <c r="AI1373" cm="1">
        <f t="array" ref="AI1373">IF(FALSE,"True," &amp; IF(_xlfn.XLOOKUP("Service_Insecure_Match",'Scoring_Config'!$A:$A,'Scoring_Config'!$D:$D,"Yes")="Yes",_xlfn.XLOOKUP("Service_Insecure_Match",'Scoring_Config'!$A:$A,'Scoring_Config'!$C:$C,5),0),"False,0")</f>
        <v>0</v>
      </c>
      <c r="AJ1373" cm="1">
        <f t="array" ref="AJ1373">IF(FALSE,"True," &amp; IF(_xlfn.XLOOKUP("Risky_Inbound",'Scoring_Config'!$A:$A,'Scoring_Config'!$D:$D,"Yes")="Yes",_xlfn.XLOOKUP("Risky_Inbound",'Scoring_Config'!$A:$A,'Scoring_Config'!$C:$C,50),0),"False,0")</f>
        <v>0</v>
      </c>
      <c r="AK1373" cm="1">
        <f t="array" ref="AK1373">IF(FALSE,"True," &amp; IF(_xlfn.XLOOKUP("Risky_Outbound",'Scoring_Config'!$A:$A,'Scoring_Config'!$D:$D,"Yes")="Yes",_xlfn.XLOOKUP("Risky_Outbound",'Scoring_Config'!$A:$A,'Scoring_Config'!$C:$C,25),0),"False,0")</f>
        <v>0</v>
      </c>
      <c r="AL1373" t="s">
        <v>6700</v>
      </c>
      <c r="AM1373" cm="1">
        <f t="array" ref="AM137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73" t="s">
        <v>6697</v>
      </c>
      <c r="AO1373" t="s">
        <v>6697</v>
      </c>
      <c r="AP1373" t="s">
        <v>6697</v>
      </c>
      <c r="AQ1373" cm="1">
        <f t="array" ref="AQ1373">IF(FALSE,"True," &amp; IF(_xlfn.XLOOKUP("Service_IsAny",'Scoring_Config'!$A:$A,'Scoring_Config'!$D:$D,"Yes")="Yes",_xlfn.XLOOKUP("Service_IsAny",'Scoring_Config'!$A:$A,'Scoring_Config'!$C:$C,0),0),"False,0")</f>
        <v>0</v>
      </c>
      <c r="AR1373">
        <v>0</v>
      </c>
      <c r="AS1373" cm="1">
        <f t="array" ref="AS1373">IF(FALSE,"True," &amp; IF(_xlfn.XLOOKUP("Service_RangeGt1000",'Scoring_Config'!$A:$A,'Scoring_Config'!$D:$D,"Yes")="Yes",_xlfn.XLOOKUP("Service_RangeGt1000",'Scoring_Config'!$A:$A,'Scoring_Config'!$C:$C,0),0),"False,0")</f>
        <v>0</v>
      </c>
      <c r="AT1373" cm="1">
        <f t="array" ref="AT1373">IF(FALSE,"True," &amp; IF(_xlfn.XLOOKUP("App_IsAny",'Scoring_Config'!$A:$A,'Scoring_Config'!$D:$D,"Yes")="Yes",_xlfn.XLOOKUP("App_IsAny",'Scoring_Config'!$A:$A,'Scoring_Config'!$C:$C,0),0),"False,0")</f>
        <v>0</v>
      </c>
      <c r="AU1373">
        <v>2</v>
      </c>
      <c r="AV1373" cm="1">
        <f t="array" ref="AV1373">IF(FALSE,"True," &amp; IF(_xlfn.XLOOKUP("App_RangeGt1000",'Scoring_Config'!$A:$A,'Scoring_Config'!$D:$D,"Yes")="Yes",_xlfn.XLOOKUP("App_RangeGt1000",'Scoring_Config'!$A:$A,'Scoring_Config'!$C:$C,0),0),"False,0")</f>
        <v>0</v>
      </c>
      <c r="AW1373" cm="1">
        <f t="array" ref="AW1373">IF(FALSE,"True," &amp; IF(_xlfn.XLOOKUP("Action_IsDenyOrDrop",'Scoring_Config'!$A:$A,'Scoring_Config'!$D:$D,"Yes")="Yes",_xlfn.XLOOKUP("Action_IsDenyOrDrop",'Scoring_Config'!$A:$A,'Scoring_Config'!$C:$C,0),0),"False,0")</f>
        <v>0</v>
      </c>
      <c r="AX1373" cm="1">
        <f t="array" ref="AX1373">IF(LEFT(AW1373,4)="True",0,(IF(LEFT(Y1373,4)="True",IF(_xlfn.XLOOKUP("Src_IsAny",'Scoring_Config'!$A:$A,'Scoring_Config'!$D:$D,"Yes")="Yes",_xlfn.XLOOKUP("Src_IsAny",'Scoring_Config'!$A:$A,'Scoring_Config'!$C:$C,10),0),0)+IF(LEFT(Z1373,4)="True",IF(_xlfn.XLOOKUP("Src_CIDR_Le_16",'Scoring_Config'!$A:$A,'Scoring_Config'!$D:$D,"Yes")="Yes",_xlfn.XLOOKUP("Src_CIDR_Le_16",'Scoring_Config'!$A:$A,'Scoring_Config'!$C:$C,10),0),0)+IF(LEFT(AA1373,4)="True",IF(_xlfn.XLOOKUP("Src_CIDR_17_22",'Scoring_Config'!$A:$A,'Scoring_Config'!$D:$D,"Yes")="Yes",_xlfn.XLOOKUP("Src_CIDR_17_22",'Scoring_Config'!$A:$A,'Scoring_Config'!$C:$C,5),0),0)+IF(LEFT(AB1373,4)="True",IF(_xlfn.XLOOKUP("Dst_IsAny",'Scoring_Config'!$A:$A,'Scoring_Config'!$D:$D,"Yes")="Yes",_xlfn.XLOOKUP("Dst_IsAny",'Scoring_Config'!$A:$A,'Scoring_Config'!$C:$C,10),0),0)+IF(LEFT(AC1373,4)="True",IF(_xlfn.XLOOKUP("Dst_CIDR_Le_16",'Scoring_Config'!$A:$A,'Scoring_Config'!$D:$D,"Yes")="Yes",_xlfn.XLOOKUP("Dst_CIDR_Le_16",'Scoring_Config'!$A:$A,'Scoring_Config'!$C:$C,10),0),0)+IF(LEFT(AD1373,4)="True",IF(_xlfn.XLOOKUP("Dst_CIDR_17_22",'Scoring_Config'!$A:$A,'Scoring_Config'!$D:$D,"Yes")="Yes",_xlfn.XLOOKUP("Dst_CIDR_17_22",'Scoring_Config'!$A:$A,'Scoring_Config'!$C:$C,5),0),0)+IF(LEFT(AE1373,4)="True",IF(_xlfn.XLOOKUP("SrcZone_IsAny",'Scoring_Config'!$A:$A,'Scoring_Config'!$D:$D,"Yes")="Yes",_xlfn.XLOOKUP("SrcZone_IsAny",'Scoring_Config'!$A:$A,'Scoring_Config'!$C:$C,10),0),0)+IF(LEFT(AF1373,4)="True",IF(_xlfn.XLOOKUP("DstZone_IsAny",'Scoring_Config'!$A:$A,'Scoring_Config'!$D:$D,"Yes")="Yes",_xlfn.XLOOKUP("DstZone_IsAny",'Scoring_Config'!$A:$A,'Scoring_Config'!$C:$C,10),0),0)+IF(LEFT(AG1373,4)="True",IF(_xlfn.XLOOKUP("Service_Any_OR_RangeGt1000",'Scoring_Config'!$A:$A,'Scoring_Config'!$D:$D,"Yes")="Yes",_xlfn.XLOOKUP("Service_Any_OR_RangeGt1000",'Scoring_Config'!$A:$A,'Scoring_Config'!$C:$C,10),0),0)+IF(LEFT(AH1373,4)="True",IF(_xlfn.XLOOKUP("App_Any_OR_RangeGt1000",'Scoring_Config'!$A:$A,'Scoring_Config'!$D:$D,"Yes")="Yes",_xlfn.XLOOKUP("App_Any_OR_RangeGt1000",'Scoring_Config'!$A:$A,'Scoring_Config'!$C:$C,10),0),0)+IF(LEFT(AI1373,4)="True",IF(_xlfn.XLOOKUP("Service_Insecure_Match",'Scoring_Config'!$A:$A,'Scoring_Config'!$D:$D,"Yes")="Yes",_xlfn.XLOOKUP("Service_Insecure_Match",'Scoring_Config'!$A:$A,'Scoring_Config'!$C:$C,5),0),0)+IF(LEFT(AJ1373,4)="True",IF(_xlfn.XLOOKUP("Risky_Inbound",'Scoring_Config'!$A:$A,'Scoring_Config'!$D:$D,"Yes")="Yes",_xlfn.XLOOKUP("Risky_Inbound",'Scoring_Config'!$A:$A,'Scoring_Config'!$C:$C,50),0),0)+IF(LEFT(AK1373,4)="True",IF(_xlfn.XLOOKUP("Risky_Outbound",'Scoring_Config'!$A:$A,'Scoring_Config'!$D:$D,"Yes")="Yes",_xlfn.XLOOKUP("Risky_Outbound",'Scoring_Config'!$A:$A,'Scoring_Config'!$C:$C,25),0),0)+IF(LEFT(AZ1373,4)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1373,FIND(",",AL1373)+1,100)),0)+IF(LEFT(AM1373,4)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1373,FIND(",",AN1373)+1,100)),0)+IF(_xlfn.XLOOKUP("Profile_Scoring",'Scoring_Config'!$A:$A,'Scoring_Config'!$D:$D,"Yes")="Yes",VALUE(MID(AO1373,FIND(",",AO1373)+1,100)),0)+IF(_xlfn.XLOOKUP("Options_Scoring",'Scoring_Config'!$A:$A,'Scoring_Config'!$D:$D,"Yes")="Yes",VALUE(MID(AP1373,FIND(",",AP1373)+1,100)),0)))</f>
        <v>0</v>
      </c>
      <c r="AZ1373" cm="1">
        <f t="array" ref="AZ1373">IF(FALSE,"True," &amp; IF(_xlfn.XLOOKUP("Migrate_Insecure",'Scoring_Config'!$A:$A,'Scoring_Config'!$D:$D,"Yes")="Yes",_xlfn.XLOOKUP("Migrate_Insecure",'Scoring_Config'!$A:$A,'Scoring_Config'!$C:$C,10),0),"False,0")</f>
        <v>0</v>
      </c>
    </row>
    <row r="1374" spans="1:52">
      <c r="A1374" t="s">
        <v>1979</v>
      </c>
      <c r="B1374" t="s">
        <v>3346</v>
      </c>
      <c r="C1374" t="s">
        <v>3542</v>
      </c>
      <c r="D1374" t="s">
        <v>3545</v>
      </c>
      <c r="E1374" t="s">
        <v>3563</v>
      </c>
      <c r="F1374" t="s">
        <v>4004</v>
      </c>
      <c r="G1374" t="s">
        <v>720</v>
      </c>
      <c r="H1374" t="s">
        <v>174</v>
      </c>
      <c r="I1374" t="s">
        <v>3837</v>
      </c>
      <c r="J1374" t="s">
        <v>719</v>
      </c>
      <c r="K1374" t="s">
        <v>1800</v>
      </c>
      <c r="L1374" t="s">
        <v>1327</v>
      </c>
      <c r="M1374" t="s">
        <v>1974</v>
      </c>
      <c r="N1374" t="s">
        <v>4315</v>
      </c>
      <c r="O1374" t="s">
        <v>4319</v>
      </c>
      <c r="P1374" t="s">
        <v>4321</v>
      </c>
      <c r="Q1374" t="s">
        <v>5280</v>
      </c>
      <c r="R1374" t="s">
        <v>5441</v>
      </c>
      <c r="S1374" t="s">
        <v>5440</v>
      </c>
      <c r="T1374" t="s">
        <v>5830</v>
      </c>
      <c r="U1374" t="s">
        <v>6612</v>
      </c>
      <c r="Y1374" cm="1">
        <f t="array" ref="Y1374">IF(FALSE,"True," &amp; IF(_xlfn.XLOOKUP("Src_IsAny",'Scoring_Config'!$A:$A,'Scoring_Config'!$D:$D,"Yes")="Yes",_xlfn.XLOOKUP("Src_IsAny",'Scoring_Config'!$A:$A,'Scoring_Config'!$C:$C,10),0),"False,0")</f>
        <v>0</v>
      </c>
      <c r="Z1374" cm="1">
        <f t="array" ref="Z1374">IF(FALSE,"True," &amp; IF(_xlfn.XLOOKUP("Src_CIDR_Le_16",'Scoring_Config'!$A:$A,'Scoring_Config'!$D:$D,"Yes")="Yes",_xlfn.XLOOKUP("Src_CIDR_Le_16",'Scoring_Config'!$A:$A,'Scoring_Config'!$C:$C,10),0),"False,0")</f>
        <v>0</v>
      </c>
      <c r="AA1374" cm="1">
        <f t="array" ref="AA1374">IF(FALSE,"True," &amp; IF(_xlfn.XLOOKUP("Src_CIDR_17_22",'Scoring_Config'!$A:$A,'Scoring_Config'!$D:$D,"Yes")="Yes",_xlfn.XLOOKUP("Src_CIDR_17_22",'Scoring_Config'!$A:$A,'Scoring_Config'!$C:$C,5),0),"False,0")</f>
        <v>0</v>
      </c>
      <c r="AB1374" cm="1">
        <f t="array" ref="AB1374">IF(FALSE,"True," &amp; IF(_xlfn.XLOOKUP("Dst_IsAny",'Scoring_Config'!$A:$A,'Scoring_Config'!$D:$D,"Yes")="Yes",_xlfn.XLOOKUP("Dst_IsAny",'Scoring_Config'!$A:$A,'Scoring_Config'!$C:$C,10),0),"False,0")</f>
        <v>0</v>
      </c>
      <c r="AC1374" cm="1">
        <f t="array" ref="AC1374">IF(FALSE,"True," &amp; IF(_xlfn.XLOOKUP("Dst_CIDR_Le_16",'Scoring_Config'!$A:$A,'Scoring_Config'!$D:$D,"Yes")="Yes",_xlfn.XLOOKUP("Dst_CIDR_Le_16",'Scoring_Config'!$A:$A,'Scoring_Config'!$C:$C,10),0),"False,0")</f>
        <v>0</v>
      </c>
      <c r="AD1374" cm="1">
        <f t="array" ref="AD1374">IF(FALSE,"True," &amp; IF(_xlfn.XLOOKUP("Dst_CIDR_17_22",'Scoring_Config'!$A:$A,'Scoring_Config'!$D:$D,"Yes")="Yes",_xlfn.XLOOKUP("Dst_CIDR_17_22",'Scoring_Config'!$A:$A,'Scoring_Config'!$C:$C,5),0),"False,0")</f>
        <v>0</v>
      </c>
      <c r="AE1374" cm="1">
        <f t="array" ref="AE1374">IF(FALSE,"True," &amp; IF(_xlfn.XLOOKUP("SrcZone_IsAny",'Scoring_Config'!$A:$A,'Scoring_Config'!$D:$D,"Yes")="Yes",_xlfn.XLOOKUP("SrcZone_IsAny",'Scoring_Config'!$A:$A,'Scoring_Config'!$C:$C,10),0),"False,0")</f>
        <v>0</v>
      </c>
      <c r="AF1374" cm="1">
        <f t="array" ref="AF1374">IF(FALSE,"True," &amp; IF(_xlfn.XLOOKUP("DstZone_IsAny",'Scoring_Config'!$A:$A,'Scoring_Config'!$D:$D,"Yes")="Yes",_xlfn.XLOOKUP("DstZone_IsAny",'Scoring_Config'!$A:$A,'Scoring_Config'!$C:$C,10),0),"False,0")</f>
        <v>0</v>
      </c>
      <c r="AG1374" cm="1">
        <f t="array" ref="AG137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74" cm="1">
        <f t="array" ref="AH1374">IF(FALSE,"True," &amp; IF(_xlfn.XLOOKUP("App_Any_OR_RangeGt1000",'Scoring_Config'!$A:$A,'Scoring_Config'!$D:$D,"Yes")="Yes",_xlfn.XLOOKUP("App_Any_OR_RangeGt1000",'Scoring_Config'!$A:$A,'Scoring_Config'!$C:$C,10),0),"False,0")</f>
        <v>0</v>
      </c>
      <c r="AI1374" cm="1">
        <f t="array" ref="AI1374">IF(FALSE,"True," &amp; IF(_xlfn.XLOOKUP("Service_Insecure_Match",'Scoring_Config'!$A:$A,'Scoring_Config'!$D:$D,"Yes")="Yes",_xlfn.XLOOKUP("Service_Insecure_Match",'Scoring_Config'!$A:$A,'Scoring_Config'!$C:$C,5),0),"False,0")</f>
        <v>0</v>
      </c>
      <c r="AJ1374" cm="1">
        <f t="array" ref="AJ1374">IF(FALSE,"True," &amp; IF(_xlfn.XLOOKUP("Risky_Inbound",'Scoring_Config'!$A:$A,'Scoring_Config'!$D:$D,"Yes")="Yes",_xlfn.XLOOKUP("Risky_Inbound",'Scoring_Config'!$A:$A,'Scoring_Config'!$C:$C,50),0),"False,0")</f>
        <v>0</v>
      </c>
      <c r="AK1374" cm="1">
        <f t="array" ref="AK1374">IF(FALSE,"True," &amp; IF(_xlfn.XLOOKUP("Risky_Outbound",'Scoring_Config'!$A:$A,'Scoring_Config'!$D:$D,"Yes")="Yes",_xlfn.XLOOKUP("Risky_Outbound",'Scoring_Config'!$A:$A,'Scoring_Config'!$C:$C,25),0),"False,0")</f>
        <v>0</v>
      </c>
      <c r="AL1374" t="s">
        <v>6700</v>
      </c>
      <c r="AM1374" cm="1">
        <f t="array" ref="AM137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74" t="s">
        <v>6697</v>
      </c>
      <c r="AO1374" t="s">
        <v>6697</v>
      </c>
      <c r="AP1374" t="s">
        <v>6697</v>
      </c>
      <c r="AQ1374" cm="1">
        <f t="array" ref="AQ1374">IF(FALSE,"True," &amp; IF(_xlfn.XLOOKUP("Service_IsAny",'Scoring_Config'!$A:$A,'Scoring_Config'!$D:$D,"Yes")="Yes",_xlfn.XLOOKUP("Service_IsAny",'Scoring_Config'!$A:$A,'Scoring_Config'!$C:$C,0),0),"False,0")</f>
        <v>0</v>
      </c>
      <c r="AR1374">
        <v>0</v>
      </c>
      <c r="AS1374" cm="1">
        <f t="array" ref="AS1374">IF(FALSE,"True," &amp; IF(_xlfn.XLOOKUP("Service_RangeGt1000",'Scoring_Config'!$A:$A,'Scoring_Config'!$D:$D,"Yes")="Yes",_xlfn.XLOOKUP("Service_RangeGt1000",'Scoring_Config'!$A:$A,'Scoring_Config'!$C:$C,0),0),"False,0")</f>
        <v>0</v>
      </c>
      <c r="AT1374" cm="1">
        <f t="array" ref="AT1374">IF(FALSE,"True," &amp; IF(_xlfn.XLOOKUP("App_IsAny",'Scoring_Config'!$A:$A,'Scoring_Config'!$D:$D,"Yes")="Yes",_xlfn.XLOOKUP("App_IsAny",'Scoring_Config'!$A:$A,'Scoring_Config'!$C:$C,0),0),"False,0")</f>
        <v>0</v>
      </c>
      <c r="AU1374">
        <v>2</v>
      </c>
      <c r="AV1374" cm="1">
        <f t="array" ref="AV1374">IF(FALSE,"True," &amp; IF(_xlfn.XLOOKUP("App_RangeGt1000",'Scoring_Config'!$A:$A,'Scoring_Config'!$D:$D,"Yes")="Yes",_xlfn.XLOOKUP("App_RangeGt1000",'Scoring_Config'!$A:$A,'Scoring_Config'!$C:$C,0),0),"False,0")</f>
        <v>0</v>
      </c>
      <c r="AW1374" cm="1">
        <f t="array" ref="AW1374">IF(FALSE,"True," &amp; IF(_xlfn.XLOOKUP("Action_IsDenyOrDrop",'Scoring_Config'!$A:$A,'Scoring_Config'!$D:$D,"Yes")="Yes",_xlfn.XLOOKUP("Action_IsDenyOrDrop",'Scoring_Config'!$A:$A,'Scoring_Config'!$C:$C,0),0),"False,0")</f>
        <v>0</v>
      </c>
      <c r="AX1374" cm="1">
        <f t="array" ref="AX1374">IF(LEFT(AW1374,4)="True",0,(IF(LEFT(Y1374,4)="True",IF(_xlfn.XLOOKUP("Src_IsAny",'Scoring_Config'!$A:$A,'Scoring_Config'!$D:$D,"Yes")="Yes",_xlfn.XLOOKUP("Src_IsAny",'Scoring_Config'!$A:$A,'Scoring_Config'!$C:$C,10),0),0)+IF(LEFT(Z1374,4)="True",IF(_xlfn.XLOOKUP("Src_CIDR_Le_16",'Scoring_Config'!$A:$A,'Scoring_Config'!$D:$D,"Yes")="Yes",_xlfn.XLOOKUP("Src_CIDR_Le_16",'Scoring_Config'!$A:$A,'Scoring_Config'!$C:$C,10),0),0)+IF(LEFT(AA1374,4)="True",IF(_xlfn.XLOOKUP("Src_CIDR_17_22",'Scoring_Config'!$A:$A,'Scoring_Config'!$D:$D,"Yes")="Yes",_xlfn.XLOOKUP("Src_CIDR_17_22",'Scoring_Config'!$A:$A,'Scoring_Config'!$C:$C,5),0),0)+IF(LEFT(AB1374,4)="True",IF(_xlfn.XLOOKUP("Dst_IsAny",'Scoring_Config'!$A:$A,'Scoring_Config'!$D:$D,"Yes")="Yes",_xlfn.XLOOKUP("Dst_IsAny",'Scoring_Config'!$A:$A,'Scoring_Config'!$C:$C,10),0),0)+IF(LEFT(AC1374,4)="True",IF(_xlfn.XLOOKUP("Dst_CIDR_Le_16",'Scoring_Config'!$A:$A,'Scoring_Config'!$D:$D,"Yes")="Yes",_xlfn.XLOOKUP("Dst_CIDR_Le_16",'Scoring_Config'!$A:$A,'Scoring_Config'!$C:$C,10),0),0)+IF(LEFT(AD1374,4)="True",IF(_xlfn.XLOOKUP("Dst_CIDR_17_22",'Scoring_Config'!$A:$A,'Scoring_Config'!$D:$D,"Yes")="Yes",_xlfn.XLOOKUP("Dst_CIDR_17_22",'Scoring_Config'!$A:$A,'Scoring_Config'!$C:$C,5),0),0)+IF(LEFT(AE1374,4)="True",IF(_xlfn.XLOOKUP("SrcZone_IsAny",'Scoring_Config'!$A:$A,'Scoring_Config'!$D:$D,"Yes")="Yes",_xlfn.XLOOKUP("SrcZone_IsAny",'Scoring_Config'!$A:$A,'Scoring_Config'!$C:$C,10),0),0)+IF(LEFT(AF1374,4)="True",IF(_xlfn.XLOOKUP("DstZone_IsAny",'Scoring_Config'!$A:$A,'Scoring_Config'!$D:$D,"Yes")="Yes",_xlfn.XLOOKUP("DstZone_IsAny",'Scoring_Config'!$A:$A,'Scoring_Config'!$C:$C,10),0),0)+IF(LEFT(AG1374,4)="True",IF(_xlfn.XLOOKUP("Service_Any_OR_RangeGt1000",'Scoring_Config'!$A:$A,'Scoring_Config'!$D:$D,"Yes")="Yes",_xlfn.XLOOKUP("Service_Any_OR_RangeGt1000",'Scoring_Config'!$A:$A,'Scoring_Config'!$C:$C,10),0),0)+IF(LEFT(AH1374,4)="True",IF(_xlfn.XLOOKUP("App_Any_OR_RangeGt1000",'Scoring_Config'!$A:$A,'Scoring_Config'!$D:$D,"Yes")="Yes",_xlfn.XLOOKUP("App_Any_OR_RangeGt1000",'Scoring_Config'!$A:$A,'Scoring_Config'!$C:$C,10),0),0)+IF(LEFT(AI1374,4)="True",IF(_xlfn.XLOOKUP("Service_Insecure_Match",'Scoring_Config'!$A:$A,'Scoring_Config'!$D:$D,"Yes")="Yes",_xlfn.XLOOKUP("Service_Insecure_Match",'Scoring_Config'!$A:$A,'Scoring_Config'!$C:$C,5),0),0)+IF(LEFT(AJ1374,4)="True",IF(_xlfn.XLOOKUP("Risky_Inbound",'Scoring_Config'!$A:$A,'Scoring_Config'!$D:$D,"Yes")="Yes",_xlfn.XLOOKUP("Risky_Inbound",'Scoring_Config'!$A:$A,'Scoring_Config'!$C:$C,50),0),0)+IF(LEFT(AK1374,4)="True",IF(_xlfn.XLOOKUP("Risky_Outbound",'Scoring_Config'!$A:$A,'Scoring_Config'!$D:$D,"Yes")="Yes",_xlfn.XLOOKUP("Risky_Outbound",'Scoring_Config'!$A:$A,'Scoring_Config'!$C:$C,25),0),0)+IF(LEFT(AZ1374,4)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1374,FIND(",",AL1374)+1,100)),0)+IF(LEFT(AM1374,4)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1374,FIND(",",AN1374)+1,100)),0)+IF(_xlfn.XLOOKUP("Profile_Scoring",'Scoring_Config'!$A:$A,'Scoring_Config'!$D:$D,"Yes")="Yes",VALUE(MID(AO1374,FIND(",",AO1374)+1,100)),0)+IF(_xlfn.XLOOKUP("Options_Scoring",'Scoring_Config'!$A:$A,'Scoring_Config'!$D:$D,"Yes")="Yes",VALUE(MID(AP1374,FIND(",",AP1374)+1,100)),0)))</f>
        <v>0</v>
      </c>
      <c r="AZ1374" cm="1">
        <f t="array" ref="AZ1374">IF(FALSE,"True," &amp; IF(_xlfn.XLOOKUP("Migrate_Insecure",'Scoring_Config'!$A:$A,'Scoring_Config'!$D:$D,"Yes")="Yes",_xlfn.XLOOKUP("Migrate_Insecure",'Scoring_Config'!$A:$A,'Scoring_Config'!$C:$C,10),0),"False,0")</f>
        <v>0</v>
      </c>
    </row>
    <row r="1375" spans="1:52">
      <c r="A1375" t="s">
        <v>1979</v>
      </c>
      <c r="B1375" t="s">
        <v>3347</v>
      </c>
      <c r="C1375" t="s">
        <v>3542</v>
      </c>
      <c r="D1375" t="s">
        <v>3545</v>
      </c>
      <c r="E1375" t="s">
        <v>3563</v>
      </c>
      <c r="F1375" t="s">
        <v>4005</v>
      </c>
      <c r="G1375" t="s">
        <v>720</v>
      </c>
      <c r="H1375" t="s">
        <v>174</v>
      </c>
      <c r="I1375" t="s">
        <v>4005</v>
      </c>
      <c r="J1375" t="s">
        <v>720</v>
      </c>
      <c r="K1375" t="s">
        <v>1800</v>
      </c>
      <c r="L1375" t="s">
        <v>1327</v>
      </c>
      <c r="M1375" t="s">
        <v>1974</v>
      </c>
      <c r="N1375" t="s">
        <v>4315</v>
      </c>
      <c r="O1375" t="s">
        <v>4319</v>
      </c>
      <c r="P1375" t="s">
        <v>4321</v>
      </c>
      <c r="Q1375" t="s">
        <v>5280</v>
      </c>
      <c r="R1375" t="s">
        <v>5440</v>
      </c>
      <c r="S1375" t="s">
        <v>5440</v>
      </c>
      <c r="T1375" t="s">
        <v>5830</v>
      </c>
      <c r="U1375" t="s">
        <v>6612</v>
      </c>
      <c r="Y1375" cm="1">
        <f t="array" ref="Y1375">IF(FALSE,"True," &amp; IF(_xlfn.XLOOKUP("Src_IsAny",'Scoring_Config'!$A:$A,'Scoring_Config'!$D:$D,"Yes")="Yes",_xlfn.XLOOKUP("Src_IsAny",'Scoring_Config'!$A:$A,'Scoring_Config'!$C:$C,10),0),"False,0")</f>
        <v>0</v>
      </c>
      <c r="Z1375" cm="1">
        <f t="array" ref="Z1375">IF(FALSE,"True," &amp; IF(_xlfn.XLOOKUP("Src_CIDR_Le_16",'Scoring_Config'!$A:$A,'Scoring_Config'!$D:$D,"Yes")="Yes",_xlfn.XLOOKUP("Src_CIDR_Le_16",'Scoring_Config'!$A:$A,'Scoring_Config'!$C:$C,10),0),"False,0")</f>
        <v>0</v>
      </c>
      <c r="AA1375" cm="1">
        <f t="array" ref="AA1375">IF(FALSE,"True," &amp; IF(_xlfn.XLOOKUP("Src_CIDR_17_22",'Scoring_Config'!$A:$A,'Scoring_Config'!$D:$D,"Yes")="Yes",_xlfn.XLOOKUP("Src_CIDR_17_22",'Scoring_Config'!$A:$A,'Scoring_Config'!$C:$C,5),0),"False,0")</f>
        <v>0</v>
      </c>
      <c r="AB1375" cm="1">
        <f t="array" ref="AB1375">IF(FALSE,"True," &amp; IF(_xlfn.XLOOKUP("Dst_IsAny",'Scoring_Config'!$A:$A,'Scoring_Config'!$D:$D,"Yes")="Yes",_xlfn.XLOOKUP("Dst_IsAny",'Scoring_Config'!$A:$A,'Scoring_Config'!$C:$C,10),0),"False,0")</f>
        <v>0</v>
      </c>
      <c r="AC1375" cm="1">
        <f t="array" ref="AC1375">IF(FALSE,"True," &amp; IF(_xlfn.XLOOKUP("Dst_CIDR_Le_16",'Scoring_Config'!$A:$A,'Scoring_Config'!$D:$D,"Yes")="Yes",_xlfn.XLOOKUP("Dst_CIDR_Le_16",'Scoring_Config'!$A:$A,'Scoring_Config'!$C:$C,10),0),"False,0")</f>
        <v>0</v>
      </c>
      <c r="AD1375" cm="1">
        <f t="array" ref="AD1375">IF(FALSE,"True," &amp; IF(_xlfn.XLOOKUP("Dst_CIDR_17_22",'Scoring_Config'!$A:$A,'Scoring_Config'!$D:$D,"Yes")="Yes",_xlfn.XLOOKUP("Dst_CIDR_17_22",'Scoring_Config'!$A:$A,'Scoring_Config'!$C:$C,5),0),"False,0")</f>
        <v>0</v>
      </c>
      <c r="AE1375" cm="1">
        <f t="array" ref="AE1375">IF(FALSE,"True," &amp; IF(_xlfn.XLOOKUP("SrcZone_IsAny",'Scoring_Config'!$A:$A,'Scoring_Config'!$D:$D,"Yes")="Yes",_xlfn.XLOOKUP("SrcZone_IsAny",'Scoring_Config'!$A:$A,'Scoring_Config'!$C:$C,10),0),"False,0")</f>
        <v>0</v>
      </c>
      <c r="AF1375" cm="1">
        <f t="array" ref="AF1375">IF(FALSE,"True," &amp; IF(_xlfn.XLOOKUP("DstZone_IsAny",'Scoring_Config'!$A:$A,'Scoring_Config'!$D:$D,"Yes")="Yes",_xlfn.XLOOKUP("DstZone_IsAny",'Scoring_Config'!$A:$A,'Scoring_Config'!$C:$C,10),0),"False,0")</f>
        <v>0</v>
      </c>
      <c r="AG1375" cm="1">
        <f t="array" ref="AG137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75" cm="1">
        <f t="array" ref="AH1375">IF(FALSE,"True," &amp; IF(_xlfn.XLOOKUP("App_Any_OR_RangeGt1000",'Scoring_Config'!$A:$A,'Scoring_Config'!$D:$D,"Yes")="Yes",_xlfn.XLOOKUP("App_Any_OR_RangeGt1000",'Scoring_Config'!$A:$A,'Scoring_Config'!$C:$C,10),0),"False,0")</f>
        <v>0</v>
      </c>
      <c r="AI1375" cm="1">
        <f t="array" ref="AI1375">IF(FALSE,"True," &amp; IF(_xlfn.XLOOKUP("Service_Insecure_Match",'Scoring_Config'!$A:$A,'Scoring_Config'!$D:$D,"Yes")="Yes",_xlfn.XLOOKUP("Service_Insecure_Match",'Scoring_Config'!$A:$A,'Scoring_Config'!$C:$C,5),0),"False,0")</f>
        <v>0</v>
      </c>
      <c r="AJ1375" cm="1">
        <f t="array" ref="AJ1375">IF(FALSE,"True," &amp; IF(_xlfn.XLOOKUP("Risky_Inbound",'Scoring_Config'!$A:$A,'Scoring_Config'!$D:$D,"Yes")="Yes",_xlfn.XLOOKUP("Risky_Inbound",'Scoring_Config'!$A:$A,'Scoring_Config'!$C:$C,50),0),"False,0")</f>
        <v>0</v>
      </c>
      <c r="AK1375" cm="1">
        <f t="array" ref="AK1375">IF(FALSE,"True," &amp; IF(_xlfn.XLOOKUP("Risky_Outbound",'Scoring_Config'!$A:$A,'Scoring_Config'!$D:$D,"Yes")="Yes",_xlfn.XLOOKUP("Risky_Outbound",'Scoring_Config'!$A:$A,'Scoring_Config'!$C:$C,25),0),"False,0")</f>
        <v>0</v>
      </c>
      <c r="AL1375" t="s">
        <v>6700</v>
      </c>
      <c r="AM1375" cm="1">
        <f t="array" ref="AM137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75" t="s">
        <v>6697</v>
      </c>
      <c r="AO1375" t="s">
        <v>6697</v>
      </c>
      <c r="AP1375" t="s">
        <v>6697</v>
      </c>
      <c r="AQ1375" cm="1">
        <f t="array" ref="AQ1375">IF(FALSE,"True," &amp; IF(_xlfn.XLOOKUP("Service_IsAny",'Scoring_Config'!$A:$A,'Scoring_Config'!$D:$D,"Yes")="Yes",_xlfn.XLOOKUP("Service_IsAny",'Scoring_Config'!$A:$A,'Scoring_Config'!$C:$C,0),0),"False,0")</f>
        <v>0</v>
      </c>
      <c r="AR1375">
        <v>0</v>
      </c>
      <c r="AS1375" cm="1">
        <f t="array" ref="AS1375">IF(FALSE,"True," &amp; IF(_xlfn.XLOOKUP("Service_RangeGt1000",'Scoring_Config'!$A:$A,'Scoring_Config'!$D:$D,"Yes")="Yes",_xlfn.XLOOKUP("Service_RangeGt1000",'Scoring_Config'!$A:$A,'Scoring_Config'!$C:$C,0),0),"False,0")</f>
        <v>0</v>
      </c>
      <c r="AT1375" cm="1">
        <f t="array" ref="AT1375">IF(FALSE,"True," &amp; IF(_xlfn.XLOOKUP("App_IsAny",'Scoring_Config'!$A:$A,'Scoring_Config'!$D:$D,"Yes")="Yes",_xlfn.XLOOKUP("App_IsAny",'Scoring_Config'!$A:$A,'Scoring_Config'!$C:$C,0),0),"False,0")</f>
        <v>0</v>
      </c>
      <c r="AU1375">
        <v>2</v>
      </c>
      <c r="AV1375" cm="1">
        <f t="array" ref="AV1375">IF(FALSE,"True," &amp; IF(_xlfn.XLOOKUP("App_RangeGt1000",'Scoring_Config'!$A:$A,'Scoring_Config'!$D:$D,"Yes")="Yes",_xlfn.XLOOKUP("App_RangeGt1000",'Scoring_Config'!$A:$A,'Scoring_Config'!$C:$C,0),0),"False,0")</f>
        <v>0</v>
      </c>
      <c r="AW1375" cm="1">
        <f t="array" ref="AW1375">IF(FALSE,"True," &amp; IF(_xlfn.XLOOKUP("Action_IsDenyOrDrop",'Scoring_Config'!$A:$A,'Scoring_Config'!$D:$D,"Yes")="Yes",_xlfn.XLOOKUP("Action_IsDenyOrDrop",'Scoring_Config'!$A:$A,'Scoring_Config'!$C:$C,0),0),"False,0")</f>
        <v>0</v>
      </c>
      <c r="AX1375" cm="1">
        <f t="array" ref="AX1375">IF(LEFT(AW1375,4)="True",0,(IF(LEFT(Y1375,4)="True",IF(_xlfn.XLOOKUP("Src_IsAny",'Scoring_Config'!$A:$A,'Scoring_Config'!$D:$D,"Yes")="Yes",_xlfn.XLOOKUP("Src_IsAny",'Scoring_Config'!$A:$A,'Scoring_Config'!$C:$C,10),0),0)+IF(LEFT(Z1375,4)="True",IF(_xlfn.XLOOKUP("Src_CIDR_Le_16",'Scoring_Config'!$A:$A,'Scoring_Config'!$D:$D,"Yes")="Yes",_xlfn.XLOOKUP("Src_CIDR_Le_16",'Scoring_Config'!$A:$A,'Scoring_Config'!$C:$C,10),0),0)+IF(LEFT(AA1375,4)="True",IF(_xlfn.XLOOKUP("Src_CIDR_17_22",'Scoring_Config'!$A:$A,'Scoring_Config'!$D:$D,"Yes")="Yes",_xlfn.XLOOKUP("Src_CIDR_17_22",'Scoring_Config'!$A:$A,'Scoring_Config'!$C:$C,5),0),0)+IF(LEFT(AB1375,4)="True",IF(_xlfn.XLOOKUP("Dst_IsAny",'Scoring_Config'!$A:$A,'Scoring_Config'!$D:$D,"Yes")="Yes",_xlfn.XLOOKUP("Dst_IsAny",'Scoring_Config'!$A:$A,'Scoring_Config'!$C:$C,10),0),0)+IF(LEFT(AC1375,4)="True",IF(_xlfn.XLOOKUP("Dst_CIDR_Le_16",'Scoring_Config'!$A:$A,'Scoring_Config'!$D:$D,"Yes")="Yes",_xlfn.XLOOKUP("Dst_CIDR_Le_16",'Scoring_Config'!$A:$A,'Scoring_Config'!$C:$C,10),0),0)+IF(LEFT(AD1375,4)="True",IF(_xlfn.XLOOKUP("Dst_CIDR_17_22",'Scoring_Config'!$A:$A,'Scoring_Config'!$D:$D,"Yes")="Yes",_xlfn.XLOOKUP("Dst_CIDR_17_22",'Scoring_Config'!$A:$A,'Scoring_Config'!$C:$C,5),0),0)+IF(LEFT(AE1375,4)="True",IF(_xlfn.XLOOKUP("SrcZone_IsAny",'Scoring_Config'!$A:$A,'Scoring_Config'!$D:$D,"Yes")="Yes",_xlfn.XLOOKUP("SrcZone_IsAny",'Scoring_Config'!$A:$A,'Scoring_Config'!$C:$C,10),0),0)+IF(LEFT(AF1375,4)="True",IF(_xlfn.XLOOKUP("DstZone_IsAny",'Scoring_Config'!$A:$A,'Scoring_Config'!$D:$D,"Yes")="Yes",_xlfn.XLOOKUP("DstZone_IsAny",'Scoring_Config'!$A:$A,'Scoring_Config'!$C:$C,10),0),0)+IF(LEFT(AG1375,4)="True",IF(_xlfn.XLOOKUP("Service_Any_OR_RangeGt1000",'Scoring_Config'!$A:$A,'Scoring_Config'!$D:$D,"Yes")="Yes",_xlfn.XLOOKUP("Service_Any_OR_RangeGt1000",'Scoring_Config'!$A:$A,'Scoring_Config'!$C:$C,10),0),0)+IF(LEFT(AH1375,4)="True",IF(_xlfn.XLOOKUP("App_Any_OR_RangeGt1000",'Scoring_Config'!$A:$A,'Scoring_Config'!$D:$D,"Yes")="Yes",_xlfn.XLOOKUP("App_Any_OR_RangeGt1000",'Scoring_Config'!$A:$A,'Scoring_Config'!$C:$C,10),0),0)+IF(LEFT(AI1375,4)="True",IF(_xlfn.XLOOKUP("Service_Insecure_Match",'Scoring_Config'!$A:$A,'Scoring_Config'!$D:$D,"Yes")="Yes",_xlfn.XLOOKUP("Service_Insecure_Match",'Scoring_Config'!$A:$A,'Scoring_Config'!$C:$C,5),0),0)+IF(LEFT(AJ1375,4)="True",IF(_xlfn.XLOOKUP("Risky_Inbound",'Scoring_Config'!$A:$A,'Scoring_Config'!$D:$D,"Yes")="Yes",_xlfn.XLOOKUP("Risky_Inbound",'Scoring_Config'!$A:$A,'Scoring_Config'!$C:$C,50),0),0)+IF(LEFT(AK1375,4)="True",IF(_xlfn.XLOOKUP("Risky_Outbound",'Scoring_Config'!$A:$A,'Scoring_Config'!$D:$D,"Yes")="Yes",_xlfn.XLOOKUP("Risky_Outbound",'Scoring_Config'!$A:$A,'Scoring_Config'!$C:$C,25),0),0)+IF(LEFT(AZ1375,4)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1375,FIND(",",AL1375)+1,100)),0)+IF(LEFT(AM1375,4)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1375,FIND(",",AN1375)+1,100)),0)+IF(_xlfn.XLOOKUP("Profile_Scoring",'Scoring_Config'!$A:$A,'Scoring_Config'!$D:$D,"Yes")="Yes",VALUE(MID(AO1375,FIND(",",AO1375)+1,100)),0)+IF(_xlfn.XLOOKUP("Options_Scoring",'Scoring_Config'!$A:$A,'Scoring_Config'!$D:$D,"Yes")="Yes",VALUE(MID(AP1375,FIND(",",AP1375)+1,100)),0)))</f>
        <v>0</v>
      </c>
      <c r="AZ1375" cm="1">
        <f t="array" ref="AZ1375">IF(FALSE,"True," &amp; IF(_xlfn.XLOOKUP("Migrate_Insecure",'Scoring_Config'!$A:$A,'Scoring_Config'!$D:$D,"Yes")="Yes",_xlfn.XLOOKUP("Migrate_Insecure",'Scoring_Config'!$A:$A,'Scoring_Config'!$C:$C,10),0),"False,0")</f>
        <v>0</v>
      </c>
    </row>
    <row r="1376" spans="1:52">
      <c r="A1376" t="s">
        <v>1979</v>
      </c>
      <c r="B1376" t="s">
        <v>3348</v>
      </c>
      <c r="C1376" t="s">
        <v>3542</v>
      </c>
      <c r="D1376" t="s">
        <v>3545</v>
      </c>
      <c r="E1376" t="s">
        <v>3563</v>
      </c>
      <c r="F1376" t="s">
        <v>3837</v>
      </c>
      <c r="G1376" t="s">
        <v>721</v>
      </c>
      <c r="H1376" t="s">
        <v>174</v>
      </c>
      <c r="I1376" t="s">
        <v>4293</v>
      </c>
      <c r="J1376" t="s">
        <v>1264</v>
      </c>
      <c r="K1376" t="s">
        <v>1678</v>
      </c>
      <c r="L1376" t="s">
        <v>1327</v>
      </c>
      <c r="M1376" t="s">
        <v>1974</v>
      </c>
      <c r="N1376" t="s">
        <v>4315</v>
      </c>
      <c r="O1376" t="s">
        <v>4319</v>
      </c>
      <c r="P1376" t="s">
        <v>4321</v>
      </c>
      <c r="Q1376" t="s">
        <v>5281</v>
      </c>
      <c r="R1376" t="s">
        <v>5440</v>
      </c>
      <c r="S1376" t="s">
        <v>5440</v>
      </c>
      <c r="T1376" t="s">
        <v>5817</v>
      </c>
      <c r="U1376" t="s">
        <v>6613</v>
      </c>
      <c r="Y1376" cm="1">
        <f t="array" ref="Y1376">IF(FALSE,"True," &amp; IF(_xlfn.XLOOKUP("Src_IsAny",'Scoring_Config'!$A:$A,'Scoring_Config'!$D:$D,"Yes")="Yes",_xlfn.XLOOKUP("Src_IsAny",'Scoring_Config'!$A:$A,'Scoring_Config'!$C:$C,10),0),"False,0")</f>
        <v>0</v>
      </c>
      <c r="Z1376" cm="1">
        <f t="array" ref="Z1376">IF(FALSE,"True," &amp; IF(_xlfn.XLOOKUP("Src_CIDR_Le_16",'Scoring_Config'!$A:$A,'Scoring_Config'!$D:$D,"Yes")="Yes",_xlfn.XLOOKUP("Src_CIDR_Le_16",'Scoring_Config'!$A:$A,'Scoring_Config'!$C:$C,10),0),"False,0")</f>
        <v>0</v>
      </c>
      <c r="AA1376" cm="1">
        <f t="array" ref="AA1376">IF(FALSE,"True," &amp; IF(_xlfn.XLOOKUP("Src_CIDR_17_22",'Scoring_Config'!$A:$A,'Scoring_Config'!$D:$D,"Yes")="Yes",_xlfn.XLOOKUP("Src_CIDR_17_22",'Scoring_Config'!$A:$A,'Scoring_Config'!$C:$C,5),0),"False,0")</f>
        <v>0</v>
      </c>
      <c r="AB1376" cm="1">
        <f t="array" ref="AB1376">IF(FALSE,"True," &amp; IF(_xlfn.XLOOKUP("Dst_IsAny",'Scoring_Config'!$A:$A,'Scoring_Config'!$D:$D,"Yes")="Yes",_xlfn.XLOOKUP("Dst_IsAny",'Scoring_Config'!$A:$A,'Scoring_Config'!$C:$C,10),0),"False,0")</f>
        <v>0</v>
      </c>
      <c r="AC1376" cm="1">
        <f t="array" ref="AC1376">IF(FALSE,"True," &amp; IF(_xlfn.XLOOKUP("Dst_CIDR_Le_16",'Scoring_Config'!$A:$A,'Scoring_Config'!$D:$D,"Yes")="Yes",_xlfn.XLOOKUP("Dst_CIDR_Le_16",'Scoring_Config'!$A:$A,'Scoring_Config'!$C:$C,10),0),"False,0")</f>
        <v>0</v>
      </c>
      <c r="AD1376" cm="1">
        <f t="array" ref="AD1376">IF(FALSE,"True," &amp; IF(_xlfn.XLOOKUP("Dst_CIDR_17_22",'Scoring_Config'!$A:$A,'Scoring_Config'!$D:$D,"Yes")="Yes",_xlfn.XLOOKUP("Dst_CIDR_17_22",'Scoring_Config'!$A:$A,'Scoring_Config'!$C:$C,5),0),"False,0")</f>
        <v>0</v>
      </c>
      <c r="AE1376" cm="1">
        <f t="array" ref="AE1376">IF(FALSE,"True," &amp; IF(_xlfn.XLOOKUP("SrcZone_IsAny",'Scoring_Config'!$A:$A,'Scoring_Config'!$D:$D,"Yes")="Yes",_xlfn.XLOOKUP("SrcZone_IsAny",'Scoring_Config'!$A:$A,'Scoring_Config'!$C:$C,10),0),"False,0")</f>
        <v>0</v>
      </c>
      <c r="AF1376" cm="1">
        <f t="array" ref="AF1376">IF(FALSE,"True," &amp; IF(_xlfn.XLOOKUP("DstZone_IsAny",'Scoring_Config'!$A:$A,'Scoring_Config'!$D:$D,"Yes")="Yes",_xlfn.XLOOKUP("DstZone_IsAny",'Scoring_Config'!$A:$A,'Scoring_Config'!$C:$C,10),0),"False,0")</f>
        <v>0</v>
      </c>
      <c r="AG1376" cm="1">
        <f t="array" ref="AG137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76" cm="1">
        <f t="array" ref="AH1376">IF(FALSE,"True," &amp; IF(_xlfn.XLOOKUP("App_Any_OR_RangeGt1000",'Scoring_Config'!$A:$A,'Scoring_Config'!$D:$D,"Yes")="Yes",_xlfn.XLOOKUP("App_Any_OR_RangeGt1000",'Scoring_Config'!$A:$A,'Scoring_Config'!$C:$C,10),0),"False,0")</f>
        <v>0</v>
      </c>
      <c r="AI1376" cm="1">
        <f t="array" ref="AI1376">IF(FALSE,"True," &amp; IF(_xlfn.XLOOKUP("Service_Insecure_Match",'Scoring_Config'!$A:$A,'Scoring_Config'!$D:$D,"Yes")="Yes",_xlfn.XLOOKUP("Service_Insecure_Match",'Scoring_Config'!$A:$A,'Scoring_Config'!$C:$C,5),0),"False,0")</f>
        <v>0</v>
      </c>
      <c r="AJ1376" cm="1">
        <f t="array" ref="AJ1376">IF(FALSE,"True," &amp; IF(_xlfn.XLOOKUP("Risky_Inbound",'Scoring_Config'!$A:$A,'Scoring_Config'!$D:$D,"Yes")="Yes",_xlfn.XLOOKUP("Risky_Inbound",'Scoring_Config'!$A:$A,'Scoring_Config'!$C:$C,50),0),"False,0")</f>
        <v>0</v>
      </c>
      <c r="AK1376" cm="1">
        <f t="array" ref="AK1376">IF(FALSE,"True," &amp; IF(_xlfn.XLOOKUP("Risky_Outbound",'Scoring_Config'!$A:$A,'Scoring_Config'!$D:$D,"Yes")="Yes",_xlfn.XLOOKUP("Risky_Outbound",'Scoring_Config'!$A:$A,'Scoring_Config'!$C:$C,25),0),"False,0")</f>
        <v>0</v>
      </c>
      <c r="AL1376" t="s">
        <v>6700</v>
      </c>
      <c r="AM1376" cm="1">
        <f t="array" ref="AM137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76" t="s">
        <v>6697</v>
      </c>
      <c r="AO1376" t="s">
        <v>6697</v>
      </c>
      <c r="AP1376" t="s">
        <v>6697</v>
      </c>
      <c r="AQ1376" cm="1">
        <f t="array" ref="AQ1376">IF(FALSE,"True," &amp; IF(_xlfn.XLOOKUP("Service_IsAny",'Scoring_Config'!$A:$A,'Scoring_Config'!$D:$D,"Yes")="Yes",_xlfn.XLOOKUP("Service_IsAny",'Scoring_Config'!$A:$A,'Scoring_Config'!$C:$C,0),0),"False,0")</f>
        <v>0</v>
      </c>
      <c r="AR1376">
        <v>0</v>
      </c>
      <c r="AS1376" cm="1">
        <f t="array" ref="AS1376">IF(FALSE,"True," &amp; IF(_xlfn.XLOOKUP("Service_RangeGt1000",'Scoring_Config'!$A:$A,'Scoring_Config'!$D:$D,"Yes")="Yes",_xlfn.XLOOKUP("Service_RangeGt1000",'Scoring_Config'!$A:$A,'Scoring_Config'!$C:$C,0),0),"False,0")</f>
        <v>0</v>
      </c>
      <c r="AT1376" cm="1">
        <f t="array" ref="AT1376">IF(FALSE,"True," &amp; IF(_xlfn.XLOOKUP("App_IsAny",'Scoring_Config'!$A:$A,'Scoring_Config'!$D:$D,"Yes")="Yes",_xlfn.XLOOKUP("App_IsAny",'Scoring_Config'!$A:$A,'Scoring_Config'!$C:$C,0),0),"False,0")</f>
        <v>0</v>
      </c>
      <c r="AU1376">
        <v>0</v>
      </c>
      <c r="AV1376" cm="1">
        <f t="array" ref="AV1376">IF(FALSE,"True," &amp; IF(_xlfn.XLOOKUP("App_RangeGt1000",'Scoring_Config'!$A:$A,'Scoring_Config'!$D:$D,"Yes")="Yes",_xlfn.XLOOKUP("App_RangeGt1000",'Scoring_Config'!$A:$A,'Scoring_Config'!$C:$C,0),0),"False,0")</f>
        <v>0</v>
      </c>
      <c r="AW1376" cm="1">
        <f t="array" ref="AW1376">IF(FALSE,"True," &amp; IF(_xlfn.XLOOKUP("Action_IsDenyOrDrop",'Scoring_Config'!$A:$A,'Scoring_Config'!$D:$D,"Yes")="Yes",_xlfn.XLOOKUP("Action_IsDenyOrDrop",'Scoring_Config'!$A:$A,'Scoring_Config'!$C:$C,0),0),"False,0")</f>
        <v>0</v>
      </c>
      <c r="AX1376" cm="1">
        <f t="array" ref="AX1376">IF(LEFT(AW1376,4)="True",0,(IF(LEFT(Y1376,4)="True",IF(_xlfn.XLOOKUP("Src_IsAny",'Scoring_Config'!$A:$A,'Scoring_Config'!$D:$D,"Yes")="Yes",_xlfn.XLOOKUP("Src_IsAny",'Scoring_Config'!$A:$A,'Scoring_Config'!$C:$C,10),0),0)+IF(LEFT(Z1376,4)="True",IF(_xlfn.XLOOKUP("Src_CIDR_Le_16",'Scoring_Config'!$A:$A,'Scoring_Config'!$D:$D,"Yes")="Yes",_xlfn.XLOOKUP("Src_CIDR_Le_16",'Scoring_Config'!$A:$A,'Scoring_Config'!$C:$C,10),0),0)+IF(LEFT(AA1376,4)="True",IF(_xlfn.XLOOKUP("Src_CIDR_17_22",'Scoring_Config'!$A:$A,'Scoring_Config'!$D:$D,"Yes")="Yes",_xlfn.XLOOKUP("Src_CIDR_17_22",'Scoring_Config'!$A:$A,'Scoring_Config'!$C:$C,5),0),0)+IF(LEFT(AB1376,4)="True",IF(_xlfn.XLOOKUP("Dst_IsAny",'Scoring_Config'!$A:$A,'Scoring_Config'!$D:$D,"Yes")="Yes",_xlfn.XLOOKUP("Dst_IsAny",'Scoring_Config'!$A:$A,'Scoring_Config'!$C:$C,10),0),0)+IF(LEFT(AC1376,4)="True",IF(_xlfn.XLOOKUP("Dst_CIDR_Le_16",'Scoring_Config'!$A:$A,'Scoring_Config'!$D:$D,"Yes")="Yes",_xlfn.XLOOKUP("Dst_CIDR_Le_16",'Scoring_Config'!$A:$A,'Scoring_Config'!$C:$C,10),0),0)+IF(LEFT(AD1376,4)="True",IF(_xlfn.XLOOKUP("Dst_CIDR_17_22",'Scoring_Config'!$A:$A,'Scoring_Config'!$D:$D,"Yes")="Yes",_xlfn.XLOOKUP("Dst_CIDR_17_22",'Scoring_Config'!$A:$A,'Scoring_Config'!$C:$C,5),0),0)+IF(LEFT(AE1376,4)="True",IF(_xlfn.XLOOKUP("SrcZone_IsAny",'Scoring_Config'!$A:$A,'Scoring_Config'!$D:$D,"Yes")="Yes",_xlfn.XLOOKUP("SrcZone_IsAny",'Scoring_Config'!$A:$A,'Scoring_Config'!$C:$C,10),0),0)+IF(LEFT(AF1376,4)="True",IF(_xlfn.XLOOKUP("DstZone_IsAny",'Scoring_Config'!$A:$A,'Scoring_Config'!$D:$D,"Yes")="Yes",_xlfn.XLOOKUP("DstZone_IsAny",'Scoring_Config'!$A:$A,'Scoring_Config'!$C:$C,10),0),0)+IF(LEFT(AG1376,4)="True",IF(_xlfn.XLOOKUP("Service_Any_OR_RangeGt1000",'Scoring_Config'!$A:$A,'Scoring_Config'!$D:$D,"Yes")="Yes",_xlfn.XLOOKUP("Service_Any_OR_RangeGt1000",'Scoring_Config'!$A:$A,'Scoring_Config'!$C:$C,10),0),0)+IF(LEFT(AH1376,4)="True",IF(_xlfn.XLOOKUP("App_Any_OR_RangeGt1000",'Scoring_Config'!$A:$A,'Scoring_Config'!$D:$D,"Yes")="Yes",_xlfn.XLOOKUP("App_Any_OR_RangeGt1000",'Scoring_Config'!$A:$A,'Scoring_Config'!$C:$C,10),0),0)+IF(LEFT(AI1376,4)="True",IF(_xlfn.XLOOKUP("Service_Insecure_Match",'Scoring_Config'!$A:$A,'Scoring_Config'!$D:$D,"Yes")="Yes",_xlfn.XLOOKUP("Service_Insecure_Match",'Scoring_Config'!$A:$A,'Scoring_Config'!$C:$C,5),0),0)+IF(LEFT(AJ1376,4)="True",IF(_xlfn.XLOOKUP("Risky_Inbound",'Scoring_Config'!$A:$A,'Scoring_Config'!$D:$D,"Yes")="Yes",_xlfn.XLOOKUP("Risky_Inbound",'Scoring_Config'!$A:$A,'Scoring_Config'!$C:$C,50),0),0)+IF(LEFT(AK1376,4)="True",IF(_xlfn.XLOOKUP("Risky_Outbound",'Scoring_Config'!$A:$A,'Scoring_Config'!$D:$D,"Yes")="Yes",_xlfn.XLOOKUP("Risky_Outbound",'Scoring_Config'!$A:$A,'Scoring_Config'!$C:$C,25),0),0)+IF(LEFT(AZ1376,4)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1376,FIND(",",AL1376)+1,100)),0)+IF(LEFT(AM1376,4)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1376,FIND(",",AN1376)+1,100)),0)+IF(_xlfn.XLOOKUP("Profile_Scoring",'Scoring_Config'!$A:$A,'Scoring_Config'!$D:$D,"Yes")="Yes",VALUE(MID(AO1376,FIND(",",AO1376)+1,100)),0)+IF(_xlfn.XLOOKUP("Options_Scoring",'Scoring_Config'!$A:$A,'Scoring_Config'!$D:$D,"Yes")="Yes",VALUE(MID(AP1376,FIND(",",AP1376)+1,100)),0)))</f>
        <v>0</v>
      </c>
      <c r="AZ1376" cm="1">
        <f t="array" ref="AZ1376">IF(FALSE,"True," &amp; IF(_xlfn.XLOOKUP("Migrate_Insecure",'Scoring_Config'!$A:$A,'Scoring_Config'!$D:$D,"Yes")="Yes",_xlfn.XLOOKUP("Migrate_Insecure",'Scoring_Config'!$A:$A,'Scoring_Config'!$C:$C,10),0),"False,0")</f>
        <v>0</v>
      </c>
    </row>
    <row r="1377" spans="1:52">
      <c r="A1377" t="s">
        <v>1979</v>
      </c>
      <c r="B1377" t="s">
        <v>3349</v>
      </c>
      <c r="C1377" t="s">
        <v>3542</v>
      </c>
      <c r="D1377" t="s">
        <v>3545</v>
      </c>
      <c r="E1377" t="s">
        <v>3563</v>
      </c>
      <c r="F1377" t="s">
        <v>3837</v>
      </c>
      <c r="G1377" t="s">
        <v>722</v>
      </c>
      <c r="H1377" t="s">
        <v>174</v>
      </c>
      <c r="I1377" t="s">
        <v>4006</v>
      </c>
      <c r="J1377" t="s">
        <v>724</v>
      </c>
      <c r="K1377" t="s">
        <v>1678</v>
      </c>
      <c r="L1377" t="s">
        <v>1327</v>
      </c>
      <c r="M1377" t="s">
        <v>1974</v>
      </c>
      <c r="N1377" t="s">
        <v>4315</v>
      </c>
      <c r="O1377" t="s">
        <v>4319</v>
      </c>
      <c r="P1377" t="s">
        <v>4321</v>
      </c>
      <c r="Q1377" t="s">
        <v>5282</v>
      </c>
      <c r="R1377" t="s">
        <v>5440</v>
      </c>
      <c r="S1377" t="s">
        <v>5440</v>
      </c>
      <c r="T1377" t="s">
        <v>5817</v>
      </c>
      <c r="U1377" t="s">
        <v>6614</v>
      </c>
      <c r="Y1377" cm="1">
        <f t="array" ref="Y1377">IF(FALSE,"True," &amp; IF(_xlfn.XLOOKUP("Src_IsAny",'Scoring_Config'!$A:$A,'Scoring_Config'!$D:$D,"Yes")="Yes",_xlfn.XLOOKUP("Src_IsAny",'Scoring_Config'!$A:$A,'Scoring_Config'!$C:$C,10),0),"False,0")</f>
        <v>0</v>
      </c>
      <c r="Z1377" cm="1">
        <f t="array" ref="Z1377">IF(FALSE,"True," &amp; IF(_xlfn.XLOOKUP("Src_CIDR_Le_16",'Scoring_Config'!$A:$A,'Scoring_Config'!$D:$D,"Yes")="Yes",_xlfn.XLOOKUP("Src_CIDR_Le_16",'Scoring_Config'!$A:$A,'Scoring_Config'!$C:$C,10),0),"False,0")</f>
        <v>0</v>
      </c>
      <c r="AA1377" cm="1">
        <f t="array" ref="AA1377">IF(FALSE,"True," &amp; IF(_xlfn.XLOOKUP("Src_CIDR_17_22",'Scoring_Config'!$A:$A,'Scoring_Config'!$D:$D,"Yes")="Yes",_xlfn.XLOOKUP("Src_CIDR_17_22",'Scoring_Config'!$A:$A,'Scoring_Config'!$C:$C,5),0),"False,0")</f>
        <v>0</v>
      </c>
      <c r="AB1377" cm="1">
        <f t="array" ref="AB1377">IF(FALSE,"True," &amp; IF(_xlfn.XLOOKUP("Dst_IsAny",'Scoring_Config'!$A:$A,'Scoring_Config'!$D:$D,"Yes")="Yes",_xlfn.XLOOKUP("Dst_IsAny",'Scoring_Config'!$A:$A,'Scoring_Config'!$C:$C,10),0),"False,0")</f>
        <v>0</v>
      </c>
      <c r="AC1377" cm="1">
        <f t="array" ref="AC1377">IF(FALSE,"True," &amp; IF(_xlfn.XLOOKUP("Dst_CIDR_Le_16",'Scoring_Config'!$A:$A,'Scoring_Config'!$D:$D,"Yes")="Yes",_xlfn.XLOOKUP("Dst_CIDR_Le_16",'Scoring_Config'!$A:$A,'Scoring_Config'!$C:$C,10),0),"False,0")</f>
        <v>0</v>
      </c>
      <c r="AD1377" cm="1">
        <f t="array" ref="AD1377">IF(FALSE,"True," &amp; IF(_xlfn.XLOOKUP("Dst_CIDR_17_22",'Scoring_Config'!$A:$A,'Scoring_Config'!$D:$D,"Yes")="Yes",_xlfn.XLOOKUP("Dst_CIDR_17_22",'Scoring_Config'!$A:$A,'Scoring_Config'!$C:$C,5),0),"False,0")</f>
        <v>0</v>
      </c>
      <c r="AE1377" cm="1">
        <f t="array" ref="AE1377">IF(FALSE,"True," &amp; IF(_xlfn.XLOOKUP("SrcZone_IsAny",'Scoring_Config'!$A:$A,'Scoring_Config'!$D:$D,"Yes")="Yes",_xlfn.XLOOKUP("SrcZone_IsAny",'Scoring_Config'!$A:$A,'Scoring_Config'!$C:$C,10),0),"False,0")</f>
        <v>0</v>
      </c>
      <c r="AF1377" cm="1">
        <f t="array" ref="AF1377">IF(FALSE,"True," &amp; IF(_xlfn.XLOOKUP("DstZone_IsAny",'Scoring_Config'!$A:$A,'Scoring_Config'!$D:$D,"Yes")="Yes",_xlfn.XLOOKUP("DstZone_IsAny",'Scoring_Config'!$A:$A,'Scoring_Config'!$C:$C,10),0),"False,0")</f>
        <v>0</v>
      </c>
      <c r="AG1377" cm="1">
        <f t="array" ref="AG137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77" cm="1">
        <f t="array" ref="AH1377">IF(FALSE,"True," &amp; IF(_xlfn.XLOOKUP("App_Any_OR_RangeGt1000",'Scoring_Config'!$A:$A,'Scoring_Config'!$D:$D,"Yes")="Yes",_xlfn.XLOOKUP("App_Any_OR_RangeGt1000",'Scoring_Config'!$A:$A,'Scoring_Config'!$C:$C,10),0),"False,0")</f>
        <v>0</v>
      </c>
      <c r="AI1377" cm="1">
        <f t="array" ref="AI1377">IF(FALSE,"True," &amp; IF(_xlfn.XLOOKUP("Service_Insecure_Match",'Scoring_Config'!$A:$A,'Scoring_Config'!$D:$D,"Yes")="Yes",_xlfn.XLOOKUP("Service_Insecure_Match",'Scoring_Config'!$A:$A,'Scoring_Config'!$C:$C,5),0),"False,0")</f>
        <v>0</v>
      </c>
      <c r="AJ1377" cm="1">
        <f t="array" ref="AJ1377">IF(FALSE,"True," &amp; IF(_xlfn.XLOOKUP("Risky_Inbound",'Scoring_Config'!$A:$A,'Scoring_Config'!$D:$D,"Yes")="Yes",_xlfn.XLOOKUP("Risky_Inbound",'Scoring_Config'!$A:$A,'Scoring_Config'!$C:$C,50),0),"False,0")</f>
        <v>0</v>
      </c>
      <c r="AK1377" cm="1">
        <f t="array" ref="AK1377">IF(FALSE,"True," &amp; IF(_xlfn.XLOOKUP("Risky_Outbound",'Scoring_Config'!$A:$A,'Scoring_Config'!$D:$D,"Yes")="Yes",_xlfn.XLOOKUP("Risky_Outbound",'Scoring_Config'!$A:$A,'Scoring_Config'!$C:$C,25),0),"False,0")</f>
        <v>0</v>
      </c>
      <c r="AL1377" t="s">
        <v>6700</v>
      </c>
      <c r="AM1377" cm="1">
        <f t="array" ref="AM137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77" t="s">
        <v>6697</v>
      </c>
      <c r="AO1377" t="s">
        <v>6697</v>
      </c>
      <c r="AP1377" t="s">
        <v>6697</v>
      </c>
      <c r="AQ1377" cm="1">
        <f t="array" ref="AQ1377">IF(FALSE,"True," &amp; IF(_xlfn.XLOOKUP("Service_IsAny",'Scoring_Config'!$A:$A,'Scoring_Config'!$D:$D,"Yes")="Yes",_xlfn.XLOOKUP("Service_IsAny",'Scoring_Config'!$A:$A,'Scoring_Config'!$C:$C,0),0),"False,0")</f>
        <v>0</v>
      </c>
      <c r="AR1377">
        <v>0</v>
      </c>
      <c r="AS1377" cm="1">
        <f t="array" ref="AS1377">IF(FALSE,"True," &amp; IF(_xlfn.XLOOKUP("Service_RangeGt1000",'Scoring_Config'!$A:$A,'Scoring_Config'!$D:$D,"Yes")="Yes",_xlfn.XLOOKUP("Service_RangeGt1000",'Scoring_Config'!$A:$A,'Scoring_Config'!$C:$C,0),0),"False,0")</f>
        <v>0</v>
      </c>
      <c r="AT1377" cm="1">
        <f t="array" ref="AT1377">IF(FALSE,"True," &amp; IF(_xlfn.XLOOKUP("App_IsAny",'Scoring_Config'!$A:$A,'Scoring_Config'!$D:$D,"Yes")="Yes",_xlfn.XLOOKUP("App_IsAny",'Scoring_Config'!$A:$A,'Scoring_Config'!$C:$C,0),0),"False,0")</f>
        <v>0</v>
      </c>
      <c r="AU1377">
        <v>0</v>
      </c>
      <c r="AV1377" cm="1">
        <f t="array" ref="AV1377">IF(FALSE,"True," &amp; IF(_xlfn.XLOOKUP("App_RangeGt1000",'Scoring_Config'!$A:$A,'Scoring_Config'!$D:$D,"Yes")="Yes",_xlfn.XLOOKUP("App_RangeGt1000",'Scoring_Config'!$A:$A,'Scoring_Config'!$C:$C,0),0),"False,0")</f>
        <v>0</v>
      </c>
      <c r="AW1377" cm="1">
        <f t="array" ref="AW1377">IF(FALSE,"True," &amp; IF(_xlfn.XLOOKUP("Action_IsDenyOrDrop",'Scoring_Config'!$A:$A,'Scoring_Config'!$D:$D,"Yes")="Yes",_xlfn.XLOOKUP("Action_IsDenyOrDrop",'Scoring_Config'!$A:$A,'Scoring_Config'!$C:$C,0),0),"False,0")</f>
        <v>0</v>
      </c>
      <c r="AX1377" cm="1">
        <f t="array" ref="AX1377">IF(LEFT(AW1377,4)="True",0,(IF(LEFT(Y1377,4)="True",IF(_xlfn.XLOOKUP("Src_IsAny",'Scoring_Config'!$A:$A,'Scoring_Config'!$D:$D,"Yes")="Yes",_xlfn.XLOOKUP("Src_IsAny",'Scoring_Config'!$A:$A,'Scoring_Config'!$C:$C,10),0),0)+IF(LEFT(Z1377,4)="True",IF(_xlfn.XLOOKUP("Src_CIDR_Le_16",'Scoring_Config'!$A:$A,'Scoring_Config'!$D:$D,"Yes")="Yes",_xlfn.XLOOKUP("Src_CIDR_Le_16",'Scoring_Config'!$A:$A,'Scoring_Config'!$C:$C,10),0),0)+IF(LEFT(AA1377,4)="True",IF(_xlfn.XLOOKUP("Src_CIDR_17_22",'Scoring_Config'!$A:$A,'Scoring_Config'!$D:$D,"Yes")="Yes",_xlfn.XLOOKUP("Src_CIDR_17_22",'Scoring_Config'!$A:$A,'Scoring_Config'!$C:$C,5),0),0)+IF(LEFT(AB1377,4)="True",IF(_xlfn.XLOOKUP("Dst_IsAny",'Scoring_Config'!$A:$A,'Scoring_Config'!$D:$D,"Yes")="Yes",_xlfn.XLOOKUP("Dst_IsAny",'Scoring_Config'!$A:$A,'Scoring_Config'!$C:$C,10),0),0)+IF(LEFT(AC1377,4)="True",IF(_xlfn.XLOOKUP("Dst_CIDR_Le_16",'Scoring_Config'!$A:$A,'Scoring_Config'!$D:$D,"Yes")="Yes",_xlfn.XLOOKUP("Dst_CIDR_Le_16",'Scoring_Config'!$A:$A,'Scoring_Config'!$C:$C,10),0),0)+IF(LEFT(AD1377,4)="True",IF(_xlfn.XLOOKUP("Dst_CIDR_17_22",'Scoring_Config'!$A:$A,'Scoring_Config'!$D:$D,"Yes")="Yes",_xlfn.XLOOKUP("Dst_CIDR_17_22",'Scoring_Config'!$A:$A,'Scoring_Config'!$C:$C,5),0),0)+IF(LEFT(AE1377,4)="True",IF(_xlfn.XLOOKUP("SrcZone_IsAny",'Scoring_Config'!$A:$A,'Scoring_Config'!$D:$D,"Yes")="Yes",_xlfn.XLOOKUP("SrcZone_IsAny",'Scoring_Config'!$A:$A,'Scoring_Config'!$C:$C,10),0),0)+IF(LEFT(AF1377,4)="True",IF(_xlfn.XLOOKUP("DstZone_IsAny",'Scoring_Config'!$A:$A,'Scoring_Config'!$D:$D,"Yes")="Yes",_xlfn.XLOOKUP("DstZone_IsAny",'Scoring_Config'!$A:$A,'Scoring_Config'!$C:$C,10),0),0)+IF(LEFT(AG1377,4)="True",IF(_xlfn.XLOOKUP("Service_Any_OR_RangeGt1000",'Scoring_Config'!$A:$A,'Scoring_Config'!$D:$D,"Yes")="Yes",_xlfn.XLOOKUP("Service_Any_OR_RangeGt1000",'Scoring_Config'!$A:$A,'Scoring_Config'!$C:$C,10),0),0)+IF(LEFT(AH1377,4)="True",IF(_xlfn.XLOOKUP("App_Any_OR_RangeGt1000",'Scoring_Config'!$A:$A,'Scoring_Config'!$D:$D,"Yes")="Yes",_xlfn.XLOOKUP("App_Any_OR_RangeGt1000",'Scoring_Config'!$A:$A,'Scoring_Config'!$C:$C,10),0),0)+IF(LEFT(AI1377,4)="True",IF(_xlfn.XLOOKUP("Service_Insecure_Match",'Scoring_Config'!$A:$A,'Scoring_Config'!$D:$D,"Yes")="Yes",_xlfn.XLOOKUP("Service_Insecure_Match",'Scoring_Config'!$A:$A,'Scoring_Config'!$C:$C,5),0),0)+IF(LEFT(AJ1377,4)="True",IF(_xlfn.XLOOKUP("Risky_Inbound",'Scoring_Config'!$A:$A,'Scoring_Config'!$D:$D,"Yes")="Yes",_xlfn.XLOOKUP("Risky_Inbound",'Scoring_Config'!$A:$A,'Scoring_Config'!$C:$C,50),0),0)+IF(LEFT(AK1377,4)="True",IF(_xlfn.XLOOKUP("Risky_Outbound",'Scoring_Config'!$A:$A,'Scoring_Config'!$D:$D,"Yes")="Yes",_xlfn.XLOOKUP("Risky_Outbound",'Scoring_Config'!$A:$A,'Scoring_Config'!$C:$C,25),0),0)+IF(LEFT(AZ1377,4)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1377,FIND(",",AL1377)+1,100)),0)+IF(LEFT(AM1377,4)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1377,FIND(",",AN1377)+1,100)),0)+IF(_xlfn.XLOOKUP("Profile_Scoring",'Scoring_Config'!$A:$A,'Scoring_Config'!$D:$D,"Yes")="Yes",VALUE(MID(AO1377,FIND(",",AO1377)+1,100)),0)+IF(_xlfn.XLOOKUP("Options_Scoring",'Scoring_Config'!$A:$A,'Scoring_Config'!$D:$D,"Yes")="Yes",VALUE(MID(AP1377,FIND(",",AP1377)+1,100)),0)))</f>
        <v>0</v>
      </c>
      <c r="AZ1377" cm="1">
        <f t="array" ref="AZ1377">IF(FALSE,"True," &amp; IF(_xlfn.XLOOKUP("Migrate_Insecure",'Scoring_Config'!$A:$A,'Scoring_Config'!$D:$D,"Yes")="Yes",_xlfn.XLOOKUP("Migrate_Insecure",'Scoring_Config'!$A:$A,'Scoring_Config'!$C:$C,10),0),"False,0")</f>
        <v>0</v>
      </c>
    </row>
    <row r="1378" spans="1:52">
      <c r="A1378" t="s">
        <v>1979</v>
      </c>
      <c r="B1378" t="s">
        <v>3350</v>
      </c>
      <c r="C1378" t="s">
        <v>3542</v>
      </c>
      <c r="D1378" t="s">
        <v>3545</v>
      </c>
      <c r="E1378" t="s">
        <v>3563</v>
      </c>
      <c r="F1378" t="s">
        <v>3817</v>
      </c>
      <c r="G1378" t="s">
        <v>713</v>
      </c>
      <c r="H1378" t="s">
        <v>174</v>
      </c>
      <c r="I1378" t="s">
        <v>3837</v>
      </c>
      <c r="J1378" t="s">
        <v>542</v>
      </c>
      <c r="K1378" t="s">
        <v>1884</v>
      </c>
      <c r="L1378" t="s">
        <v>1604</v>
      </c>
      <c r="M1378" t="s">
        <v>1974</v>
      </c>
      <c r="N1378" t="s">
        <v>4315</v>
      </c>
      <c r="O1378" t="s">
        <v>4319</v>
      </c>
      <c r="P1378" t="s">
        <v>4323</v>
      </c>
      <c r="Q1378" t="s">
        <v>5283</v>
      </c>
      <c r="R1378" t="s">
        <v>5439</v>
      </c>
      <c r="S1378" t="s">
        <v>4324</v>
      </c>
      <c r="T1378" t="s">
        <v>5616</v>
      </c>
      <c r="U1378" t="s">
        <v>5989</v>
      </c>
      <c r="Y1378" cm="1">
        <f t="array" ref="Y1378">IF(FALSE,"True," &amp; IF(_xlfn.XLOOKUP("Src_IsAny",'Scoring_Config'!$A:$A,'Scoring_Config'!$D:$D,"Yes")="Yes",_xlfn.XLOOKUP("Src_IsAny",'Scoring_Config'!$A:$A,'Scoring_Config'!$C:$C,10),0),"False,0")</f>
        <v>0</v>
      </c>
      <c r="Z1378" cm="1">
        <f t="array" ref="Z1378">IF(FALSE,"True," &amp; IF(_xlfn.XLOOKUP("Src_CIDR_Le_16",'Scoring_Config'!$A:$A,'Scoring_Config'!$D:$D,"Yes")="Yes",_xlfn.XLOOKUP("Src_CIDR_Le_16",'Scoring_Config'!$A:$A,'Scoring_Config'!$C:$C,10),0),"False,0")</f>
        <v>0</v>
      </c>
      <c r="AA1378" cm="1">
        <f t="array" ref="AA1378">IF(FALSE,"True," &amp; IF(_xlfn.XLOOKUP("Src_CIDR_17_22",'Scoring_Config'!$A:$A,'Scoring_Config'!$D:$D,"Yes")="Yes",_xlfn.XLOOKUP("Src_CIDR_17_22",'Scoring_Config'!$A:$A,'Scoring_Config'!$C:$C,5),0),"False,0")</f>
        <v>0</v>
      </c>
      <c r="AB1378" cm="1">
        <f t="array" ref="AB1378">IF(FALSE,"True," &amp; IF(_xlfn.XLOOKUP("Dst_IsAny",'Scoring_Config'!$A:$A,'Scoring_Config'!$D:$D,"Yes")="Yes",_xlfn.XLOOKUP("Dst_IsAny",'Scoring_Config'!$A:$A,'Scoring_Config'!$C:$C,10),0),"False,0")</f>
        <v>0</v>
      </c>
      <c r="AC1378" cm="1">
        <f t="array" ref="AC1378">IF(FALSE,"True," &amp; IF(_xlfn.XLOOKUP("Dst_CIDR_Le_16",'Scoring_Config'!$A:$A,'Scoring_Config'!$D:$D,"Yes")="Yes",_xlfn.XLOOKUP("Dst_CIDR_Le_16",'Scoring_Config'!$A:$A,'Scoring_Config'!$C:$C,10),0),"False,0")</f>
        <v>0</v>
      </c>
      <c r="AD1378" cm="1">
        <f t="array" ref="AD1378">IF(FALSE,"True," &amp; IF(_xlfn.XLOOKUP("Dst_CIDR_17_22",'Scoring_Config'!$A:$A,'Scoring_Config'!$D:$D,"Yes")="Yes",_xlfn.XLOOKUP("Dst_CIDR_17_22",'Scoring_Config'!$A:$A,'Scoring_Config'!$C:$C,5),0),"False,0")</f>
        <v>0</v>
      </c>
      <c r="AE1378" cm="1">
        <f t="array" ref="AE1378">IF(FALSE,"True," &amp; IF(_xlfn.XLOOKUP("SrcZone_IsAny",'Scoring_Config'!$A:$A,'Scoring_Config'!$D:$D,"Yes")="Yes",_xlfn.XLOOKUP("SrcZone_IsAny",'Scoring_Config'!$A:$A,'Scoring_Config'!$C:$C,10),0),"False,0")</f>
        <v>0</v>
      </c>
      <c r="AF1378" cm="1">
        <f t="array" ref="AF1378">IF(FALSE,"True," &amp; IF(_xlfn.XLOOKUP("DstZone_IsAny",'Scoring_Config'!$A:$A,'Scoring_Config'!$D:$D,"Yes")="Yes",_xlfn.XLOOKUP("DstZone_IsAny",'Scoring_Config'!$A:$A,'Scoring_Config'!$C:$C,10),0),"False,0")</f>
        <v>0</v>
      </c>
      <c r="AG1378" cm="1">
        <f t="array" ref="AG137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78" cm="1">
        <f t="array" ref="AH1378">IF(FALSE,"True," &amp; IF(_xlfn.XLOOKUP("App_Any_OR_RangeGt1000",'Scoring_Config'!$A:$A,'Scoring_Config'!$D:$D,"Yes")="Yes",_xlfn.XLOOKUP("App_Any_OR_RangeGt1000",'Scoring_Config'!$A:$A,'Scoring_Config'!$C:$C,10),0),"False,0")</f>
        <v>0</v>
      </c>
      <c r="AI1378" cm="1">
        <f t="array" ref="AI1378">IF(FALSE,"True," &amp; IF(_xlfn.XLOOKUP("Service_Insecure_Match",'Scoring_Config'!$A:$A,'Scoring_Config'!$D:$D,"Yes")="Yes",_xlfn.XLOOKUP("Service_Insecure_Match",'Scoring_Config'!$A:$A,'Scoring_Config'!$C:$C,5),0),"False,0")</f>
        <v>0</v>
      </c>
      <c r="AJ1378" cm="1">
        <f t="array" ref="AJ1378">IF(FALSE,"True," &amp; IF(_xlfn.XLOOKUP("Risky_Inbound",'Scoring_Config'!$A:$A,'Scoring_Config'!$D:$D,"Yes")="Yes",_xlfn.XLOOKUP("Risky_Inbound",'Scoring_Config'!$A:$A,'Scoring_Config'!$C:$C,50),0),"False,0")</f>
        <v>0</v>
      </c>
      <c r="AK1378" cm="1">
        <f t="array" ref="AK1378">IF(FALSE,"True," &amp; IF(_xlfn.XLOOKUP("Risky_Outbound",'Scoring_Config'!$A:$A,'Scoring_Config'!$D:$D,"Yes")="Yes",_xlfn.XLOOKUP("Risky_Outbound",'Scoring_Config'!$A:$A,'Scoring_Config'!$C:$C,25),0),"False,0")</f>
        <v>0</v>
      </c>
      <c r="AL1378" t="s">
        <v>6699</v>
      </c>
      <c r="AM1378" cm="1">
        <f t="array" ref="AM137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78" t="s">
        <v>6697</v>
      </c>
      <c r="AO1378" t="s">
        <v>6697</v>
      </c>
      <c r="AP1378" t="s">
        <v>6697</v>
      </c>
      <c r="AQ1378" cm="1">
        <f t="array" ref="AQ1378">IF(FALSE,"True," &amp; IF(_xlfn.XLOOKUP("Service_IsAny",'Scoring_Config'!$A:$A,'Scoring_Config'!$D:$D,"Yes")="Yes",_xlfn.XLOOKUP("Service_IsAny",'Scoring_Config'!$A:$A,'Scoring_Config'!$C:$C,0),0),"False,0")</f>
        <v>0</v>
      </c>
      <c r="AR1378">
        <v>1</v>
      </c>
      <c r="AS1378" cm="1">
        <f t="array" ref="AS1378">IF(FALSE,"True," &amp; IF(_xlfn.XLOOKUP("Service_RangeGt1000",'Scoring_Config'!$A:$A,'Scoring_Config'!$D:$D,"Yes")="Yes",_xlfn.XLOOKUP("Service_RangeGt1000",'Scoring_Config'!$A:$A,'Scoring_Config'!$C:$C,0),0),"False,0")</f>
        <v>0</v>
      </c>
      <c r="AT1378" cm="1">
        <f t="array" ref="AT1378">IF(FALSE,"True," &amp; IF(_xlfn.XLOOKUP("App_IsAny",'Scoring_Config'!$A:$A,'Scoring_Config'!$D:$D,"Yes")="Yes",_xlfn.XLOOKUP("App_IsAny",'Scoring_Config'!$A:$A,'Scoring_Config'!$C:$C,0),0),"False,0")</f>
        <v>0</v>
      </c>
      <c r="AU1378">
        <v>1</v>
      </c>
      <c r="AV1378" cm="1">
        <f t="array" ref="AV1378">IF(FALSE,"True," &amp; IF(_xlfn.XLOOKUP("App_RangeGt1000",'Scoring_Config'!$A:$A,'Scoring_Config'!$D:$D,"Yes")="Yes",_xlfn.XLOOKUP("App_RangeGt1000",'Scoring_Config'!$A:$A,'Scoring_Config'!$C:$C,0),0),"False,0")</f>
        <v>0</v>
      </c>
      <c r="AW1378" cm="1">
        <f t="array" ref="AW1378">IF(FALSE,"True," &amp; IF(_xlfn.XLOOKUP("Action_IsDenyOrDrop",'Scoring_Config'!$A:$A,'Scoring_Config'!$D:$D,"Yes")="Yes",_xlfn.XLOOKUP("Action_IsDenyOrDrop",'Scoring_Config'!$A:$A,'Scoring_Config'!$C:$C,0),0),"False,0")</f>
        <v>0</v>
      </c>
      <c r="AX1378" cm="1">
        <f t="array" ref="AX1378">IF(LEFT(AW1378,4)="True",0,(IF(LEFT(Y1378,4)="True",IF(_xlfn.XLOOKUP("Src_IsAny",'Scoring_Config'!$A:$A,'Scoring_Config'!$D:$D,"Yes")="Yes",_xlfn.XLOOKUP("Src_IsAny",'Scoring_Config'!$A:$A,'Scoring_Config'!$C:$C,10),0),0)+IF(LEFT(Z1378,4)="True",IF(_xlfn.XLOOKUP("Src_CIDR_Le_16",'Scoring_Config'!$A:$A,'Scoring_Config'!$D:$D,"Yes")="Yes",_xlfn.XLOOKUP("Src_CIDR_Le_16",'Scoring_Config'!$A:$A,'Scoring_Config'!$C:$C,10),0),0)+IF(LEFT(AA1378,4)="True",IF(_xlfn.XLOOKUP("Src_CIDR_17_22",'Scoring_Config'!$A:$A,'Scoring_Config'!$D:$D,"Yes")="Yes",_xlfn.XLOOKUP("Src_CIDR_17_22",'Scoring_Config'!$A:$A,'Scoring_Config'!$C:$C,5),0),0)+IF(LEFT(AB1378,4)="True",IF(_xlfn.XLOOKUP("Dst_IsAny",'Scoring_Config'!$A:$A,'Scoring_Config'!$D:$D,"Yes")="Yes",_xlfn.XLOOKUP("Dst_IsAny",'Scoring_Config'!$A:$A,'Scoring_Config'!$C:$C,10),0),0)+IF(LEFT(AC1378,4)="True",IF(_xlfn.XLOOKUP("Dst_CIDR_Le_16",'Scoring_Config'!$A:$A,'Scoring_Config'!$D:$D,"Yes")="Yes",_xlfn.XLOOKUP("Dst_CIDR_Le_16",'Scoring_Config'!$A:$A,'Scoring_Config'!$C:$C,10),0),0)+IF(LEFT(AD1378,4)="True",IF(_xlfn.XLOOKUP("Dst_CIDR_17_22",'Scoring_Config'!$A:$A,'Scoring_Config'!$D:$D,"Yes")="Yes",_xlfn.XLOOKUP("Dst_CIDR_17_22",'Scoring_Config'!$A:$A,'Scoring_Config'!$C:$C,5),0),0)+IF(LEFT(AE1378,4)="True",IF(_xlfn.XLOOKUP("SrcZone_IsAny",'Scoring_Config'!$A:$A,'Scoring_Config'!$D:$D,"Yes")="Yes",_xlfn.XLOOKUP("SrcZone_IsAny",'Scoring_Config'!$A:$A,'Scoring_Config'!$C:$C,10),0),0)+IF(LEFT(AF1378,4)="True",IF(_xlfn.XLOOKUP("DstZone_IsAny",'Scoring_Config'!$A:$A,'Scoring_Config'!$D:$D,"Yes")="Yes",_xlfn.XLOOKUP("DstZone_IsAny",'Scoring_Config'!$A:$A,'Scoring_Config'!$C:$C,10),0),0)+IF(LEFT(AG1378,4)="True",IF(_xlfn.XLOOKUP("Service_Any_OR_RangeGt1000",'Scoring_Config'!$A:$A,'Scoring_Config'!$D:$D,"Yes")="Yes",_xlfn.XLOOKUP("Service_Any_OR_RangeGt1000",'Scoring_Config'!$A:$A,'Scoring_Config'!$C:$C,10),0),0)+IF(LEFT(AH1378,4)="True",IF(_xlfn.XLOOKUP("App_Any_OR_RangeGt1000",'Scoring_Config'!$A:$A,'Scoring_Config'!$D:$D,"Yes")="Yes",_xlfn.XLOOKUP("App_Any_OR_RangeGt1000",'Scoring_Config'!$A:$A,'Scoring_Config'!$C:$C,10),0),0)+IF(LEFT(AI1378,4)="True",IF(_xlfn.XLOOKUP("Service_Insecure_Match",'Scoring_Config'!$A:$A,'Scoring_Config'!$D:$D,"Yes")="Yes",_xlfn.XLOOKUP("Service_Insecure_Match",'Scoring_Config'!$A:$A,'Scoring_Config'!$C:$C,5),0),0)+IF(LEFT(AJ1378,4)="True",IF(_xlfn.XLOOKUP("Risky_Inbound",'Scoring_Config'!$A:$A,'Scoring_Config'!$D:$D,"Yes")="Yes",_xlfn.XLOOKUP("Risky_Inbound",'Scoring_Config'!$A:$A,'Scoring_Config'!$C:$C,50),0),0)+IF(LEFT(AK1378,4)="True",IF(_xlfn.XLOOKUP("Risky_Outbound",'Scoring_Config'!$A:$A,'Scoring_Config'!$D:$D,"Yes")="Yes",_xlfn.XLOOKUP("Risky_Outbound",'Scoring_Config'!$A:$A,'Scoring_Config'!$C:$C,25),0),0)+IF(LEFT(AZ1378,4)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1378,FIND(",",AL1378)+1,100)),0)+IF(LEFT(AM1378,4)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1378,FIND(",",AN1378)+1,100)),0)+IF(_xlfn.XLOOKUP("Profile_Scoring",'Scoring_Config'!$A:$A,'Scoring_Config'!$D:$D,"Yes")="Yes",VALUE(MID(AO1378,FIND(",",AO1378)+1,100)),0)+IF(_xlfn.XLOOKUP("Options_Scoring",'Scoring_Config'!$A:$A,'Scoring_Config'!$D:$D,"Yes")="Yes",VALUE(MID(AP1378,FIND(",",AP1378)+1,100)),0)))</f>
        <v>0</v>
      </c>
      <c r="AZ1378" cm="1">
        <f t="array" ref="AZ1378">IF(FALSE,"True," &amp; IF(_xlfn.XLOOKUP("Migrate_Insecure",'Scoring_Config'!$A:$A,'Scoring_Config'!$D:$D,"Yes")="Yes",_xlfn.XLOOKUP("Migrate_Insecure",'Scoring_Config'!$A:$A,'Scoring_Config'!$C:$C,10),0),"False,0")</f>
        <v>0</v>
      </c>
    </row>
    <row r="1379" spans="1:52">
      <c r="A1379" t="s">
        <v>1979</v>
      </c>
      <c r="B1379" t="s">
        <v>3351</v>
      </c>
      <c r="C1379" t="s">
        <v>3542</v>
      </c>
      <c r="D1379" t="s">
        <v>3545</v>
      </c>
      <c r="E1379" t="s">
        <v>3563</v>
      </c>
      <c r="F1379" t="s">
        <v>3943</v>
      </c>
      <c r="G1379" t="s">
        <v>713</v>
      </c>
      <c r="H1379" t="s">
        <v>174</v>
      </c>
      <c r="I1379" t="s">
        <v>3576</v>
      </c>
      <c r="J1379" t="s">
        <v>1263</v>
      </c>
      <c r="K1379" t="s">
        <v>1667</v>
      </c>
      <c r="L1379" t="s">
        <v>1370</v>
      </c>
      <c r="M1379" t="s">
        <v>1974</v>
      </c>
      <c r="N1379" t="s">
        <v>4315</v>
      </c>
      <c r="O1379" t="s">
        <v>4319</v>
      </c>
      <c r="P1379" t="s">
        <v>4323</v>
      </c>
      <c r="Q1379" t="s">
        <v>5284</v>
      </c>
      <c r="R1379" t="s">
        <v>5439</v>
      </c>
      <c r="S1379" t="s">
        <v>4324</v>
      </c>
      <c r="T1379" t="s">
        <v>5817</v>
      </c>
      <c r="U1379" t="s">
        <v>6614</v>
      </c>
      <c r="Y1379" cm="1">
        <f t="array" ref="Y1379">IF(FALSE,"True," &amp; IF(_xlfn.XLOOKUP("Src_IsAny",'Scoring_Config'!$A:$A,'Scoring_Config'!$D:$D,"Yes")="Yes",_xlfn.XLOOKUP("Src_IsAny",'Scoring_Config'!$A:$A,'Scoring_Config'!$C:$C,10),0),"False,0")</f>
        <v>0</v>
      </c>
      <c r="Z1379" cm="1">
        <f t="array" ref="Z1379">IF(FALSE,"True," &amp; IF(_xlfn.XLOOKUP("Src_CIDR_Le_16",'Scoring_Config'!$A:$A,'Scoring_Config'!$D:$D,"Yes")="Yes",_xlfn.XLOOKUP("Src_CIDR_Le_16",'Scoring_Config'!$A:$A,'Scoring_Config'!$C:$C,10),0),"False,0")</f>
        <v>0</v>
      </c>
      <c r="AA1379" cm="1">
        <f t="array" ref="AA1379">IF(FALSE,"True," &amp; IF(_xlfn.XLOOKUP("Src_CIDR_17_22",'Scoring_Config'!$A:$A,'Scoring_Config'!$D:$D,"Yes")="Yes",_xlfn.XLOOKUP("Src_CIDR_17_22",'Scoring_Config'!$A:$A,'Scoring_Config'!$C:$C,5),0),"False,0")</f>
        <v>0</v>
      </c>
      <c r="AB1379" cm="1">
        <f t="array" ref="AB1379">IF(FALSE,"True," &amp; IF(_xlfn.XLOOKUP("Dst_IsAny",'Scoring_Config'!$A:$A,'Scoring_Config'!$D:$D,"Yes")="Yes",_xlfn.XLOOKUP("Dst_IsAny",'Scoring_Config'!$A:$A,'Scoring_Config'!$C:$C,10),0),"False,0")</f>
        <v>0</v>
      </c>
      <c r="AC1379" cm="1">
        <f t="array" ref="AC1379">IF(FALSE,"True," &amp; IF(_xlfn.XLOOKUP("Dst_CIDR_Le_16",'Scoring_Config'!$A:$A,'Scoring_Config'!$D:$D,"Yes")="Yes",_xlfn.XLOOKUP("Dst_CIDR_Le_16",'Scoring_Config'!$A:$A,'Scoring_Config'!$C:$C,10),0),"False,0")</f>
        <v>0</v>
      </c>
      <c r="AD1379" cm="1">
        <f t="array" ref="AD1379">IF(TRUE,"True," &amp; IF(_xlfn.XLOOKUP("Dst_CIDR_17_22",'Scoring_Config'!$A:$A,'Scoring_Config'!$D:$D,"Yes")="Yes",_xlfn.XLOOKUP("Dst_CIDR_17_22",'Scoring_Config'!$A:$A,'Scoring_Config'!$C:$C,5),0),"False,0")</f>
        <v>0</v>
      </c>
      <c r="AE1379" cm="1">
        <f t="array" ref="AE1379">IF(FALSE,"True," &amp; IF(_xlfn.XLOOKUP("SrcZone_IsAny",'Scoring_Config'!$A:$A,'Scoring_Config'!$D:$D,"Yes")="Yes",_xlfn.XLOOKUP("SrcZone_IsAny",'Scoring_Config'!$A:$A,'Scoring_Config'!$C:$C,10),0),"False,0")</f>
        <v>0</v>
      </c>
      <c r="AF1379" cm="1">
        <f t="array" ref="AF1379">IF(FALSE,"True," &amp; IF(_xlfn.XLOOKUP("DstZone_IsAny",'Scoring_Config'!$A:$A,'Scoring_Config'!$D:$D,"Yes")="Yes",_xlfn.XLOOKUP("DstZone_IsAny",'Scoring_Config'!$A:$A,'Scoring_Config'!$C:$C,10),0),"False,0")</f>
        <v>0</v>
      </c>
      <c r="AG1379" cm="1">
        <f t="array" ref="AG137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79" cm="1">
        <f t="array" ref="AH1379">IF(FALSE,"True," &amp; IF(_xlfn.XLOOKUP("App_Any_OR_RangeGt1000",'Scoring_Config'!$A:$A,'Scoring_Config'!$D:$D,"Yes")="Yes",_xlfn.XLOOKUP("App_Any_OR_RangeGt1000",'Scoring_Config'!$A:$A,'Scoring_Config'!$C:$C,10),0),"False,0")</f>
        <v>0</v>
      </c>
      <c r="AI1379" cm="1">
        <f t="array" ref="AI1379">IF(FALSE,"True," &amp; IF(_xlfn.XLOOKUP("Service_Insecure_Match",'Scoring_Config'!$A:$A,'Scoring_Config'!$D:$D,"Yes")="Yes",_xlfn.XLOOKUP("Service_Insecure_Match",'Scoring_Config'!$A:$A,'Scoring_Config'!$C:$C,5),0),"False,0")</f>
        <v>0</v>
      </c>
      <c r="AJ1379" cm="1">
        <f t="array" ref="AJ1379">IF(FALSE,"True," &amp; IF(_xlfn.XLOOKUP("Risky_Inbound",'Scoring_Config'!$A:$A,'Scoring_Config'!$D:$D,"Yes")="Yes",_xlfn.XLOOKUP("Risky_Inbound",'Scoring_Config'!$A:$A,'Scoring_Config'!$C:$C,50),0),"False,0")</f>
        <v>0</v>
      </c>
      <c r="AK1379" cm="1">
        <f t="array" ref="AK1379">IF(FALSE,"True," &amp; IF(_xlfn.XLOOKUP("Risky_Outbound",'Scoring_Config'!$A:$A,'Scoring_Config'!$D:$D,"Yes")="Yes",_xlfn.XLOOKUP("Risky_Outbound",'Scoring_Config'!$A:$A,'Scoring_Config'!$C:$C,25),0),"False,0")</f>
        <v>0</v>
      </c>
      <c r="AL1379" t="s">
        <v>6699</v>
      </c>
      <c r="AM1379" cm="1">
        <f t="array" ref="AM137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79" t="s">
        <v>6697</v>
      </c>
      <c r="AO1379" t="s">
        <v>6697</v>
      </c>
      <c r="AP1379" t="s">
        <v>6697</v>
      </c>
      <c r="AQ1379" cm="1">
        <f t="array" ref="AQ1379">IF(FALSE,"True," &amp; IF(_xlfn.XLOOKUP("Service_IsAny",'Scoring_Config'!$A:$A,'Scoring_Config'!$D:$D,"Yes")="Yes",_xlfn.XLOOKUP("Service_IsAny",'Scoring_Config'!$A:$A,'Scoring_Config'!$C:$C,0),0),"False,0")</f>
        <v>0</v>
      </c>
      <c r="AR1379">
        <v>1</v>
      </c>
      <c r="AS1379" cm="1">
        <f t="array" ref="AS1379">IF(FALSE,"True," &amp; IF(_xlfn.XLOOKUP("Service_RangeGt1000",'Scoring_Config'!$A:$A,'Scoring_Config'!$D:$D,"Yes")="Yes",_xlfn.XLOOKUP("Service_RangeGt1000",'Scoring_Config'!$A:$A,'Scoring_Config'!$C:$C,0),0),"False,0")</f>
        <v>0</v>
      </c>
      <c r="AT1379" cm="1">
        <f t="array" ref="AT1379">IF(FALSE,"True," &amp; IF(_xlfn.XLOOKUP("App_IsAny",'Scoring_Config'!$A:$A,'Scoring_Config'!$D:$D,"Yes")="Yes",_xlfn.XLOOKUP("App_IsAny",'Scoring_Config'!$A:$A,'Scoring_Config'!$C:$C,0),0),"False,0")</f>
        <v>0</v>
      </c>
      <c r="AU1379">
        <v>1</v>
      </c>
      <c r="AV1379" cm="1">
        <f t="array" ref="AV1379">IF(FALSE,"True," &amp; IF(_xlfn.XLOOKUP("App_RangeGt1000",'Scoring_Config'!$A:$A,'Scoring_Config'!$D:$D,"Yes")="Yes",_xlfn.XLOOKUP("App_RangeGt1000",'Scoring_Config'!$A:$A,'Scoring_Config'!$C:$C,0),0),"False,0")</f>
        <v>0</v>
      </c>
      <c r="AW1379" cm="1">
        <f t="array" ref="AW1379">IF(FALSE,"True," &amp; IF(_xlfn.XLOOKUP("Action_IsDenyOrDrop",'Scoring_Config'!$A:$A,'Scoring_Config'!$D:$D,"Yes")="Yes",_xlfn.XLOOKUP("Action_IsDenyOrDrop",'Scoring_Config'!$A:$A,'Scoring_Config'!$C:$C,0),0),"False,0")</f>
        <v>0</v>
      </c>
      <c r="AX1379" cm="1">
        <f t="array" ref="AX1379">IF(LEFT(AW1379,4)="True",0,(IF(LEFT(Y1379,4)="True",IF(_xlfn.XLOOKUP("Src_IsAny",'Scoring_Config'!$A:$A,'Scoring_Config'!$D:$D,"Yes")="Yes",_xlfn.XLOOKUP("Src_IsAny",'Scoring_Config'!$A:$A,'Scoring_Config'!$C:$C,10),0),0)+IF(LEFT(Z1379,4)="True",IF(_xlfn.XLOOKUP("Src_CIDR_Le_16",'Scoring_Config'!$A:$A,'Scoring_Config'!$D:$D,"Yes")="Yes",_xlfn.XLOOKUP("Src_CIDR_Le_16",'Scoring_Config'!$A:$A,'Scoring_Config'!$C:$C,10),0),0)+IF(LEFT(AA1379,4)="True",IF(_xlfn.XLOOKUP("Src_CIDR_17_22",'Scoring_Config'!$A:$A,'Scoring_Config'!$D:$D,"Yes")="Yes",_xlfn.XLOOKUP("Src_CIDR_17_22",'Scoring_Config'!$A:$A,'Scoring_Config'!$C:$C,5),0),0)+IF(LEFT(AB1379,4)="True",IF(_xlfn.XLOOKUP("Dst_IsAny",'Scoring_Config'!$A:$A,'Scoring_Config'!$D:$D,"Yes")="Yes",_xlfn.XLOOKUP("Dst_IsAny",'Scoring_Config'!$A:$A,'Scoring_Config'!$C:$C,10),0),0)+IF(LEFT(AC1379,4)="True",IF(_xlfn.XLOOKUP("Dst_CIDR_Le_16",'Scoring_Config'!$A:$A,'Scoring_Config'!$D:$D,"Yes")="Yes",_xlfn.XLOOKUP("Dst_CIDR_Le_16",'Scoring_Config'!$A:$A,'Scoring_Config'!$C:$C,10),0),0)+IF(LEFT(AD1379,4)="True",IF(_xlfn.XLOOKUP("Dst_CIDR_17_22",'Scoring_Config'!$A:$A,'Scoring_Config'!$D:$D,"Yes")="Yes",_xlfn.XLOOKUP("Dst_CIDR_17_22",'Scoring_Config'!$A:$A,'Scoring_Config'!$C:$C,5),0),0)+IF(LEFT(AE1379,4)="True",IF(_xlfn.XLOOKUP("SrcZone_IsAny",'Scoring_Config'!$A:$A,'Scoring_Config'!$D:$D,"Yes")="Yes",_xlfn.XLOOKUP("SrcZone_IsAny",'Scoring_Config'!$A:$A,'Scoring_Config'!$C:$C,10),0),0)+IF(LEFT(AF1379,4)="True",IF(_xlfn.XLOOKUP("DstZone_IsAny",'Scoring_Config'!$A:$A,'Scoring_Config'!$D:$D,"Yes")="Yes",_xlfn.XLOOKUP("DstZone_IsAny",'Scoring_Config'!$A:$A,'Scoring_Config'!$C:$C,10),0),0)+IF(LEFT(AG1379,4)="True",IF(_xlfn.XLOOKUP("Service_Any_OR_RangeGt1000",'Scoring_Config'!$A:$A,'Scoring_Config'!$D:$D,"Yes")="Yes",_xlfn.XLOOKUP("Service_Any_OR_RangeGt1000",'Scoring_Config'!$A:$A,'Scoring_Config'!$C:$C,10),0),0)+IF(LEFT(AH1379,4)="True",IF(_xlfn.XLOOKUP("App_Any_OR_RangeGt1000",'Scoring_Config'!$A:$A,'Scoring_Config'!$D:$D,"Yes")="Yes",_xlfn.XLOOKUP("App_Any_OR_RangeGt1000",'Scoring_Config'!$A:$A,'Scoring_Config'!$C:$C,10),0),0)+IF(LEFT(AI1379,4)="True",IF(_xlfn.XLOOKUP("Service_Insecure_Match",'Scoring_Config'!$A:$A,'Scoring_Config'!$D:$D,"Yes")="Yes",_xlfn.XLOOKUP("Service_Insecure_Match",'Scoring_Config'!$A:$A,'Scoring_Config'!$C:$C,5),0),0)+IF(LEFT(AJ1379,4)="True",IF(_xlfn.XLOOKUP("Risky_Inbound",'Scoring_Config'!$A:$A,'Scoring_Config'!$D:$D,"Yes")="Yes",_xlfn.XLOOKUP("Risky_Inbound",'Scoring_Config'!$A:$A,'Scoring_Config'!$C:$C,50),0),0)+IF(LEFT(AK1379,4)="True",IF(_xlfn.XLOOKUP("Risky_Outbound",'Scoring_Config'!$A:$A,'Scoring_Config'!$D:$D,"Yes")="Yes",_xlfn.XLOOKUP("Risky_Outbound",'Scoring_Config'!$A:$A,'Scoring_Config'!$C:$C,25),0),0)+IF(LEFT(AZ1379,4)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1379,FIND(",",AL1379)+1,100)),0)+IF(LEFT(AM1379,4)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1379,FIND(",",AN1379)+1,100)),0)+IF(_xlfn.XLOOKUP("Profile_Scoring",'Scoring_Config'!$A:$A,'Scoring_Config'!$D:$D,"Yes")="Yes",VALUE(MID(AO1379,FIND(",",AO1379)+1,100)),0)+IF(_xlfn.XLOOKUP("Options_Scoring",'Scoring_Config'!$A:$A,'Scoring_Config'!$D:$D,"Yes")="Yes",VALUE(MID(AP1379,FIND(",",AP1379)+1,100)),0)))</f>
        <v>0</v>
      </c>
      <c r="AZ1379" cm="1">
        <f t="array" ref="AZ1379">IF(FALSE,"True," &amp; IF(_xlfn.XLOOKUP("Migrate_Insecure",'Scoring_Config'!$A:$A,'Scoring_Config'!$D:$D,"Yes")="Yes",_xlfn.XLOOKUP("Migrate_Insecure",'Scoring_Config'!$A:$A,'Scoring_Config'!$C:$C,10),0),"False,0")</f>
        <v>0</v>
      </c>
    </row>
    <row r="1380" spans="1:52">
      <c r="A1380" t="s">
        <v>1979</v>
      </c>
      <c r="B1380" t="s">
        <v>3352</v>
      </c>
      <c r="C1380" t="s">
        <v>3542</v>
      </c>
      <c r="D1380" t="s">
        <v>3544</v>
      </c>
      <c r="E1380" t="s">
        <v>3562</v>
      </c>
      <c r="F1380" t="s">
        <v>3945</v>
      </c>
      <c r="G1380" t="s">
        <v>723</v>
      </c>
      <c r="H1380" t="s">
        <v>4079</v>
      </c>
      <c r="I1380" t="s">
        <v>3632</v>
      </c>
      <c r="J1380" t="s">
        <v>1265</v>
      </c>
      <c r="K1380" t="s">
        <v>1677</v>
      </c>
      <c r="L1380" t="s">
        <v>1457</v>
      </c>
      <c r="M1380" t="s">
        <v>1973</v>
      </c>
      <c r="N1380" t="s">
        <v>4315</v>
      </c>
      <c r="O1380" t="s">
        <v>4319</v>
      </c>
      <c r="P1380" t="s">
        <v>4323</v>
      </c>
      <c r="Q1380" t="s">
        <v>5285</v>
      </c>
      <c r="R1380" t="s">
        <v>5439</v>
      </c>
      <c r="S1380" t="s">
        <v>4324</v>
      </c>
      <c r="T1380" t="s">
        <v>5616</v>
      </c>
      <c r="U1380" t="s">
        <v>6615</v>
      </c>
      <c r="Y1380" cm="1">
        <f t="array" ref="Y1380">IF(FALSE,"True," &amp; IF(_xlfn.XLOOKUP("Src_IsAny",'Scoring_Config'!$A:$A,'Scoring_Config'!$D:$D,"Yes")="Yes",_xlfn.XLOOKUP("Src_IsAny",'Scoring_Config'!$A:$A,'Scoring_Config'!$C:$C,10),0),"False,0")</f>
        <v>0</v>
      </c>
      <c r="Z1380" cm="1">
        <f t="array" ref="Z1380">IF(FALSE,"True," &amp; IF(_xlfn.XLOOKUP("Src_CIDR_Le_16",'Scoring_Config'!$A:$A,'Scoring_Config'!$D:$D,"Yes")="Yes",_xlfn.XLOOKUP("Src_CIDR_Le_16",'Scoring_Config'!$A:$A,'Scoring_Config'!$C:$C,10),0),"False,0")</f>
        <v>0</v>
      </c>
      <c r="AA1380" cm="1">
        <f t="array" ref="AA1380">IF(FALSE,"True," &amp; IF(_xlfn.XLOOKUP("Src_CIDR_17_22",'Scoring_Config'!$A:$A,'Scoring_Config'!$D:$D,"Yes")="Yes",_xlfn.XLOOKUP("Src_CIDR_17_22",'Scoring_Config'!$A:$A,'Scoring_Config'!$C:$C,5),0),"False,0")</f>
        <v>0</v>
      </c>
      <c r="AB1380" cm="1">
        <f t="array" ref="AB1380">IF(FALSE,"True," &amp; IF(_xlfn.XLOOKUP("Dst_IsAny",'Scoring_Config'!$A:$A,'Scoring_Config'!$D:$D,"Yes")="Yes",_xlfn.XLOOKUP("Dst_IsAny",'Scoring_Config'!$A:$A,'Scoring_Config'!$C:$C,10),0),"False,0")</f>
        <v>0</v>
      </c>
      <c r="AC1380" cm="1">
        <f t="array" ref="AC1380">IF(FALSE,"True," &amp; IF(_xlfn.XLOOKUP("Dst_CIDR_Le_16",'Scoring_Config'!$A:$A,'Scoring_Config'!$D:$D,"Yes")="Yes",_xlfn.XLOOKUP("Dst_CIDR_Le_16",'Scoring_Config'!$A:$A,'Scoring_Config'!$C:$C,10),0),"False,0")</f>
        <v>0</v>
      </c>
      <c r="AD1380" cm="1">
        <f t="array" ref="AD1380">IF(FALSE,"True," &amp; IF(_xlfn.XLOOKUP("Dst_CIDR_17_22",'Scoring_Config'!$A:$A,'Scoring_Config'!$D:$D,"Yes")="Yes",_xlfn.XLOOKUP("Dst_CIDR_17_22",'Scoring_Config'!$A:$A,'Scoring_Config'!$C:$C,5),0),"False,0")</f>
        <v>0</v>
      </c>
      <c r="AE1380" cm="1">
        <f t="array" ref="AE1380">IF(FALSE,"True," &amp; IF(_xlfn.XLOOKUP("SrcZone_IsAny",'Scoring_Config'!$A:$A,'Scoring_Config'!$D:$D,"Yes")="Yes",_xlfn.XLOOKUP("SrcZone_IsAny",'Scoring_Config'!$A:$A,'Scoring_Config'!$C:$C,10),0),"False,0")</f>
        <v>0</v>
      </c>
      <c r="AF1380" cm="1">
        <f t="array" ref="AF1380">IF(FALSE,"True," &amp; IF(_xlfn.XLOOKUP("DstZone_IsAny",'Scoring_Config'!$A:$A,'Scoring_Config'!$D:$D,"Yes")="Yes",_xlfn.XLOOKUP("DstZone_IsAny",'Scoring_Config'!$A:$A,'Scoring_Config'!$C:$C,10),0),"False,0")</f>
        <v>0</v>
      </c>
      <c r="AG1380" cm="1">
        <f t="array" ref="AG138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80" cm="1">
        <f t="array" ref="AH1380">IF(FALSE,"True," &amp; IF(_xlfn.XLOOKUP("App_Any_OR_RangeGt1000",'Scoring_Config'!$A:$A,'Scoring_Config'!$D:$D,"Yes")="Yes",_xlfn.XLOOKUP("App_Any_OR_RangeGt1000",'Scoring_Config'!$A:$A,'Scoring_Config'!$C:$C,10),0),"False,0")</f>
        <v>0</v>
      </c>
      <c r="AI1380" cm="1">
        <f t="array" ref="AI1380">IF(FALSE,"True," &amp; IF(_xlfn.XLOOKUP("Service_Insecure_Match",'Scoring_Config'!$A:$A,'Scoring_Config'!$D:$D,"Yes")="Yes",_xlfn.XLOOKUP("Service_Insecure_Match",'Scoring_Config'!$A:$A,'Scoring_Config'!$C:$C,5),0),"False,0")</f>
        <v>0</v>
      </c>
      <c r="AJ1380" cm="1">
        <f t="array" ref="AJ1380">IF(FALSE,"True," &amp; IF(_xlfn.XLOOKUP("Risky_Inbound",'Scoring_Config'!$A:$A,'Scoring_Config'!$D:$D,"Yes")="Yes",_xlfn.XLOOKUP("Risky_Inbound",'Scoring_Config'!$A:$A,'Scoring_Config'!$C:$C,50),0),"False,0")</f>
        <v>0</v>
      </c>
      <c r="AK1380" cm="1">
        <f t="array" ref="AK1380">IF(FALSE,"True," &amp; IF(_xlfn.XLOOKUP("Risky_Outbound",'Scoring_Config'!$A:$A,'Scoring_Config'!$D:$D,"Yes")="Yes",_xlfn.XLOOKUP("Risky_Outbound",'Scoring_Config'!$A:$A,'Scoring_Config'!$C:$C,25),0),"False,0")</f>
        <v>0</v>
      </c>
      <c r="AL1380" t="s">
        <v>6699</v>
      </c>
      <c r="AM1380" cm="1">
        <f t="array" ref="AM138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80" t="s">
        <v>6697</v>
      </c>
      <c r="AO1380" t="s">
        <v>6697</v>
      </c>
      <c r="AP1380" t="s">
        <v>6697</v>
      </c>
      <c r="AQ1380" cm="1">
        <f t="array" ref="AQ1380">IF(FALSE,"True," &amp; IF(_xlfn.XLOOKUP("Service_IsAny",'Scoring_Config'!$A:$A,'Scoring_Config'!$D:$D,"Yes")="Yes",_xlfn.XLOOKUP("Service_IsAny",'Scoring_Config'!$A:$A,'Scoring_Config'!$C:$C,0),0),"False,0")</f>
        <v>0</v>
      </c>
      <c r="AR1380">
        <v>0</v>
      </c>
      <c r="AS1380" cm="1">
        <f t="array" ref="AS1380">IF(FALSE,"True," &amp; IF(_xlfn.XLOOKUP("Service_RangeGt1000",'Scoring_Config'!$A:$A,'Scoring_Config'!$D:$D,"Yes")="Yes",_xlfn.XLOOKUP("Service_RangeGt1000",'Scoring_Config'!$A:$A,'Scoring_Config'!$C:$C,0),0),"False,0")</f>
        <v>0</v>
      </c>
      <c r="AT1380" cm="1">
        <f t="array" ref="AT1380">IF(FALSE,"True," &amp; IF(_xlfn.XLOOKUP("App_IsAny",'Scoring_Config'!$A:$A,'Scoring_Config'!$D:$D,"Yes")="Yes",_xlfn.XLOOKUP("App_IsAny",'Scoring_Config'!$A:$A,'Scoring_Config'!$C:$C,0),0),"False,0")</f>
        <v>0</v>
      </c>
      <c r="AU1380">
        <v>0</v>
      </c>
      <c r="AV1380" cm="1">
        <f t="array" ref="AV1380">IF(FALSE,"True," &amp; IF(_xlfn.XLOOKUP("App_RangeGt1000",'Scoring_Config'!$A:$A,'Scoring_Config'!$D:$D,"Yes")="Yes",_xlfn.XLOOKUP("App_RangeGt1000",'Scoring_Config'!$A:$A,'Scoring_Config'!$C:$C,0),0),"False,0")</f>
        <v>0</v>
      </c>
      <c r="AW1380" cm="1">
        <f t="array" ref="AW1380">IF(FALSE,"True," &amp; IF(_xlfn.XLOOKUP("Action_IsDenyOrDrop",'Scoring_Config'!$A:$A,'Scoring_Config'!$D:$D,"Yes")="Yes",_xlfn.XLOOKUP("Action_IsDenyOrDrop",'Scoring_Config'!$A:$A,'Scoring_Config'!$C:$C,0),0),"False,0")</f>
        <v>0</v>
      </c>
      <c r="AX1380" cm="1">
        <f t="array" ref="AX1380">IF(LEFT(AW1380,4)="True",0,(IF(LEFT(Y1380,4)="True",IF(_xlfn.XLOOKUP("Src_IsAny",'Scoring_Config'!$A:$A,'Scoring_Config'!$D:$D,"Yes")="Yes",_xlfn.XLOOKUP("Src_IsAny",'Scoring_Config'!$A:$A,'Scoring_Config'!$C:$C,10),0),0)+IF(LEFT(Z1380,4)="True",IF(_xlfn.XLOOKUP("Src_CIDR_Le_16",'Scoring_Config'!$A:$A,'Scoring_Config'!$D:$D,"Yes")="Yes",_xlfn.XLOOKUP("Src_CIDR_Le_16",'Scoring_Config'!$A:$A,'Scoring_Config'!$C:$C,10),0),0)+IF(LEFT(AA1380,4)="True",IF(_xlfn.XLOOKUP("Src_CIDR_17_22",'Scoring_Config'!$A:$A,'Scoring_Config'!$D:$D,"Yes")="Yes",_xlfn.XLOOKUP("Src_CIDR_17_22",'Scoring_Config'!$A:$A,'Scoring_Config'!$C:$C,5),0),0)+IF(LEFT(AB1380,4)="True",IF(_xlfn.XLOOKUP("Dst_IsAny",'Scoring_Config'!$A:$A,'Scoring_Config'!$D:$D,"Yes")="Yes",_xlfn.XLOOKUP("Dst_IsAny",'Scoring_Config'!$A:$A,'Scoring_Config'!$C:$C,10),0),0)+IF(LEFT(AC1380,4)="True",IF(_xlfn.XLOOKUP("Dst_CIDR_Le_16",'Scoring_Config'!$A:$A,'Scoring_Config'!$D:$D,"Yes")="Yes",_xlfn.XLOOKUP("Dst_CIDR_Le_16",'Scoring_Config'!$A:$A,'Scoring_Config'!$C:$C,10),0),0)+IF(LEFT(AD1380,4)="True",IF(_xlfn.XLOOKUP("Dst_CIDR_17_22",'Scoring_Config'!$A:$A,'Scoring_Config'!$D:$D,"Yes")="Yes",_xlfn.XLOOKUP("Dst_CIDR_17_22",'Scoring_Config'!$A:$A,'Scoring_Config'!$C:$C,5),0),0)+IF(LEFT(AE1380,4)="True",IF(_xlfn.XLOOKUP("SrcZone_IsAny",'Scoring_Config'!$A:$A,'Scoring_Config'!$D:$D,"Yes")="Yes",_xlfn.XLOOKUP("SrcZone_IsAny",'Scoring_Config'!$A:$A,'Scoring_Config'!$C:$C,10),0),0)+IF(LEFT(AF1380,4)="True",IF(_xlfn.XLOOKUP("DstZone_IsAny",'Scoring_Config'!$A:$A,'Scoring_Config'!$D:$D,"Yes")="Yes",_xlfn.XLOOKUP("DstZone_IsAny",'Scoring_Config'!$A:$A,'Scoring_Config'!$C:$C,10),0),0)+IF(LEFT(AG1380,4)="True",IF(_xlfn.XLOOKUP("Service_Any_OR_RangeGt1000",'Scoring_Config'!$A:$A,'Scoring_Config'!$D:$D,"Yes")="Yes",_xlfn.XLOOKUP("Service_Any_OR_RangeGt1000",'Scoring_Config'!$A:$A,'Scoring_Config'!$C:$C,10),0),0)+IF(LEFT(AH1380,4)="True",IF(_xlfn.XLOOKUP("App_Any_OR_RangeGt1000",'Scoring_Config'!$A:$A,'Scoring_Config'!$D:$D,"Yes")="Yes",_xlfn.XLOOKUP("App_Any_OR_RangeGt1000",'Scoring_Config'!$A:$A,'Scoring_Config'!$C:$C,10),0),0)+IF(LEFT(AI1380,4)="True",IF(_xlfn.XLOOKUP("Service_Insecure_Match",'Scoring_Config'!$A:$A,'Scoring_Config'!$D:$D,"Yes")="Yes",_xlfn.XLOOKUP("Service_Insecure_Match",'Scoring_Config'!$A:$A,'Scoring_Config'!$C:$C,5),0),0)+IF(LEFT(AJ1380,4)="True",IF(_xlfn.XLOOKUP("Risky_Inbound",'Scoring_Config'!$A:$A,'Scoring_Config'!$D:$D,"Yes")="Yes",_xlfn.XLOOKUP("Risky_Inbound",'Scoring_Config'!$A:$A,'Scoring_Config'!$C:$C,50),0),0)+IF(LEFT(AK1380,4)="True",IF(_xlfn.XLOOKUP("Risky_Outbound",'Scoring_Config'!$A:$A,'Scoring_Config'!$D:$D,"Yes")="Yes",_xlfn.XLOOKUP("Risky_Outbound",'Scoring_Config'!$A:$A,'Scoring_Config'!$C:$C,25),0),0)+IF(LEFT(AZ1380,4)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1380,FIND(",",AL1380)+1,100)),0)+IF(LEFT(AM1380,4)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1380,FIND(",",AN1380)+1,100)),0)+IF(_xlfn.XLOOKUP("Profile_Scoring",'Scoring_Config'!$A:$A,'Scoring_Config'!$D:$D,"Yes")="Yes",VALUE(MID(AO1380,FIND(",",AO1380)+1,100)),0)+IF(_xlfn.XLOOKUP("Options_Scoring",'Scoring_Config'!$A:$A,'Scoring_Config'!$D:$D,"Yes")="Yes",VALUE(MID(AP1380,FIND(",",AP1380)+1,100)),0)))</f>
        <v>0</v>
      </c>
      <c r="AZ1380" cm="1">
        <f t="array" ref="AZ1380">IF(FALSE,"True," &amp; IF(_xlfn.XLOOKUP("Migrate_Insecure",'Scoring_Config'!$A:$A,'Scoring_Config'!$D:$D,"Yes")="Yes",_xlfn.XLOOKUP("Migrate_Insecure",'Scoring_Config'!$A:$A,'Scoring_Config'!$C:$C,10),0),"False,0")</f>
        <v>0</v>
      </c>
    </row>
    <row r="1381" spans="1:52">
      <c r="A1381" t="s">
        <v>1979</v>
      </c>
      <c r="B1381" t="s">
        <v>3353</v>
      </c>
      <c r="C1381" t="s">
        <v>3542</v>
      </c>
      <c r="D1381" t="s">
        <v>3545</v>
      </c>
      <c r="E1381" t="s">
        <v>3563</v>
      </c>
      <c r="F1381" t="s">
        <v>3943</v>
      </c>
      <c r="G1381" t="s">
        <v>713</v>
      </c>
      <c r="H1381" t="s">
        <v>174</v>
      </c>
      <c r="I1381" t="s">
        <v>3576</v>
      </c>
      <c r="J1381" t="s">
        <v>1266</v>
      </c>
      <c r="K1381" t="s">
        <v>1667</v>
      </c>
      <c r="L1381" t="s">
        <v>1370</v>
      </c>
      <c r="M1381" t="s">
        <v>1974</v>
      </c>
      <c r="N1381" t="s">
        <v>4315</v>
      </c>
      <c r="O1381" t="s">
        <v>4319</v>
      </c>
      <c r="P1381" t="s">
        <v>4321</v>
      </c>
      <c r="Q1381" t="s">
        <v>5286</v>
      </c>
      <c r="R1381" t="s">
        <v>5440</v>
      </c>
      <c r="S1381" t="s">
        <v>5440</v>
      </c>
      <c r="T1381" t="s">
        <v>5817</v>
      </c>
      <c r="U1381" t="s">
        <v>6616</v>
      </c>
      <c r="Y1381" cm="1">
        <f t="array" ref="Y1381">IF(FALSE,"True," &amp; IF(_xlfn.XLOOKUP("Src_IsAny",'Scoring_Config'!$A:$A,'Scoring_Config'!$D:$D,"Yes")="Yes",_xlfn.XLOOKUP("Src_IsAny",'Scoring_Config'!$A:$A,'Scoring_Config'!$C:$C,10),0),"False,0")</f>
        <v>0</v>
      </c>
      <c r="Z1381" cm="1">
        <f t="array" ref="Z1381">IF(FALSE,"True," &amp; IF(_xlfn.XLOOKUP("Src_CIDR_Le_16",'Scoring_Config'!$A:$A,'Scoring_Config'!$D:$D,"Yes")="Yes",_xlfn.XLOOKUP("Src_CIDR_Le_16",'Scoring_Config'!$A:$A,'Scoring_Config'!$C:$C,10),0),"False,0")</f>
        <v>0</v>
      </c>
      <c r="AA1381" cm="1">
        <f t="array" ref="AA1381">IF(FALSE,"True," &amp; IF(_xlfn.XLOOKUP("Src_CIDR_17_22",'Scoring_Config'!$A:$A,'Scoring_Config'!$D:$D,"Yes")="Yes",_xlfn.XLOOKUP("Src_CIDR_17_22",'Scoring_Config'!$A:$A,'Scoring_Config'!$C:$C,5),0),"False,0")</f>
        <v>0</v>
      </c>
      <c r="AB1381" cm="1">
        <f t="array" ref="AB1381">IF(FALSE,"True," &amp; IF(_xlfn.XLOOKUP("Dst_IsAny",'Scoring_Config'!$A:$A,'Scoring_Config'!$D:$D,"Yes")="Yes",_xlfn.XLOOKUP("Dst_IsAny",'Scoring_Config'!$A:$A,'Scoring_Config'!$C:$C,10),0),"False,0")</f>
        <v>0</v>
      </c>
      <c r="AC1381" cm="1">
        <f t="array" ref="AC1381">IF(TRUE,"True," &amp; IF(_xlfn.XLOOKUP("Dst_CIDR_Le_16",'Scoring_Config'!$A:$A,'Scoring_Config'!$D:$D,"Yes")="Yes",_xlfn.XLOOKUP("Dst_CIDR_Le_16",'Scoring_Config'!$A:$A,'Scoring_Config'!$C:$C,10),0),"False,0")</f>
        <v>0</v>
      </c>
      <c r="AD1381" cm="1">
        <f t="array" ref="AD1381">IF(FALSE,"True," &amp; IF(_xlfn.XLOOKUP("Dst_CIDR_17_22",'Scoring_Config'!$A:$A,'Scoring_Config'!$D:$D,"Yes")="Yes",_xlfn.XLOOKUP("Dst_CIDR_17_22",'Scoring_Config'!$A:$A,'Scoring_Config'!$C:$C,5),0),"False,0")</f>
        <v>0</v>
      </c>
      <c r="AE1381" cm="1">
        <f t="array" ref="AE1381">IF(FALSE,"True," &amp; IF(_xlfn.XLOOKUP("SrcZone_IsAny",'Scoring_Config'!$A:$A,'Scoring_Config'!$D:$D,"Yes")="Yes",_xlfn.XLOOKUP("SrcZone_IsAny",'Scoring_Config'!$A:$A,'Scoring_Config'!$C:$C,10),0),"False,0")</f>
        <v>0</v>
      </c>
      <c r="AF1381" cm="1">
        <f t="array" ref="AF1381">IF(FALSE,"True," &amp; IF(_xlfn.XLOOKUP("DstZone_IsAny",'Scoring_Config'!$A:$A,'Scoring_Config'!$D:$D,"Yes")="Yes",_xlfn.XLOOKUP("DstZone_IsAny",'Scoring_Config'!$A:$A,'Scoring_Config'!$C:$C,10),0),"False,0")</f>
        <v>0</v>
      </c>
      <c r="AG1381" cm="1">
        <f t="array" ref="AG138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81" cm="1">
        <f t="array" ref="AH1381">IF(FALSE,"True," &amp; IF(_xlfn.XLOOKUP("App_Any_OR_RangeGt1000",'Scoring_Config'!$A:$A,'Scoring_Config'!$D:$D,"Yes")="Yes",_xlfn.XLOOKUP("App_Any_OR_RangeGt1000",'Scoring_Config'!$A:$A,'Scoring_Config'!$C:$C,10),0),"False,0")</f>
        <v>0</v>
      </c>
      <c r="AI1381" cm="1">
        <f t="array" ref="AI1381">IF(FALSE,"True," &amp; IF(_xlfn.XLOOKUP("Service_Insecure_Match",'Scoring_Config'!$A:$A,'Scoring_Config'!$D:$D,"Yes")="Yes",_xlfn.XLOOKUP("Service_Insecure_Match",'Scoring_Config'!$A:$A,'Scoring_Config'!$C:$C,5),0),"False,0")</f>
        <v>0</v>
      </c>
      <c r="AJ1381" cm="1">
        <f t="array" ref="AJ1381">IF(FALSE,"True," &amp; IF(_xlfn.XLOOKUP("Risky_Inbound",'Scoring_Config'!$A:$A,'Scoring_Config'!$D:$D,"Yes")="Yes",_xlfn.XLOOKUP("Risky_Inbound",'Scoring_Config'!$A:$A,'Scoring_Config'!$C:$C,50),0),"False,0")</f>
        <v>0</v>
      </c>
      <c r="AK1381" cm="1">
        <f t="array" ref="AK1381">IF(FALSE,"True," &amp; IF(_xlfn.XLOOKUP("Risky_Outbound",'Scoring_Config'!$A:$A,'Scoring_Config'!$D:$D,"Yes")="Yes",_xlfn.XLOOKUP("Risky_Outbound",'Scoring_Config'!$A:$A,'Scoring_Config'!$C:$C,25),0),"False,0")</f>
        <v>0</v>
      </c>
      <c r="AL1381" t="s">
        <v>6700</v>
      </c>
      <c r="AM1381" cm="1">
        <f t="array" ref="AM138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81" t="s">
        <v>6697</v>
      </c>
      <c r="AO1381" t="s">
        <v>6697</v>
      </c>
      <c r="AP1381" t="s">
        <v>6697</v>
      </c>
      <c r="AQ1381" cm="1">
        <f t="array" ref="AQ1381">IF(FALSE,"True," &amp; IF(_xlfn.XLOOKUP("Service_IsAny",'Scoring_Config'!$A:$A,'Scoring_Config'!$D:$D,"Yes")="Yes",_xlfn.XLOOKUP("Service_IsAny",'Scoring_Config'!$A:$A,'Scoring_Config'!$C:$C,0),0),"False,0")</f>
        <v>0</v>
      </c>
      <c r="AR1381">
        <v>1</v>
      </c>
      <c r="AS1381" cm="1">
        <f t="array" ref="AS1381">IF(FALSE,"True," &amp; IF(_xlfn.XLOOKUP("Service_RangeGt1000",'Scoring_Config'!$A:$A,'Scoring_Config'!$D:$D,"Yes")="Yes",_xlfn.XLOOKUP("Service_RangeGt1000",'Scoring_Config'!$A:$A,'Scoring_Config'!$C:$C,0),0),"False,0")</f>
        <v>0</v>
      </c>
      <c r="AT1381" cm="1">
        <f t="array" ref="AT1381">IF(FALSE,"True," &amp; IF(_xlfn.XLOOKUP("App_IsAny",'Scoring_Config'!$A:$A,'Scoring_Config'!$D:$D,"Yes")="Yes",_xlfn.XLOOKUP("App_IsAny",'Scoring_Config'!$A:$A,'Scoring_Config'!$C:$C,0),0),"False,0")</f>
        <v>0</v>
      </c>
      <c r="AU1381">
        <v>1</v>
      </c>
      <c r="AV1381" cm="1">
        <f t="array" ref="AV1381">IF(FALSE,"True," &amp; IF(_xlfn.XLOOKUP("App_RangeGt1000",'Scoring_Config'!$A:$A,'Scoring_Config'!$D:$D,"Yes")="Yes",_xlfn.XLOOKUP("App_RangeGt1000",'Scoring_Config'!$A:$A,'Scoring_Config'!$C:$C,0),0),"False,0")</f>
        <v>0</v>
      </c>
      <c r="AW1381" cm="1">
        <f t="array" ref="AW1381">IF(FALSE,"True," &amp; IF(_xlfn.XLOOKUP("Action_IsDenyOrDrop",'Scoring_Config'!$A:$A,'Scoring_Config'!$D:$D,"Yes")="Yes",_xlfn.XLOOKUP("Action_IsDenyOrDrop",'Scoring_Config'!$A:$A,'Scoring_Config'!$C:$C,0),0),"False,0")</f>
        <v>0</v>
      </c>
      <c r="AX1381" cm="1">
        <f t="array" ref="AX1381">IF(LEFT(AW1381,4)="True",0,(IF(LEFT(Y1381,4)="True",IF(_xlfn.XLOOKUP("Src_IsAny",'Scoring_Config'!$A:$A,'Scoring_Config'!$D:$D,"Yes")="Yes",_xlfn.XLOOKUP("Src_IsAny",'Scoring_Config'!$A:$A,'Scoring_Config'!$C:$C,10),0),0)+IF(LEFT(Z1381,4)="True",IF(_xlfn.XLOOKUP("Src_CIDR_Le_16",'Scoring_Config'!$A:$A,'Scoring_Config'!$D:$D,"Yes")="Yes",_xlfn.XLOOKUP("Src_CIDR_Le_16",'Scoring_Config'!$A:$A,'Scoring_Config'!$C:$C,10),0),0)+IF(LEFT(AA1381,4)="True",IF(_xlfn.XLOOKUP("Src_CIDR_17_22",'Scoring_Config'!$A:$A,'Scoring_Config'!$D:$D,"Yes")="Yes",_xlfn.XLOOKUP("Src_CIDR_17_22",'Scoring_Config'!$A:$A,'Scoring_Config'!$C:$C,5),0),0)+IF(LEFT(AB1381,4)="True",IF(_xlfn.XLOOKUP("Dst_IsAny",'Scoring_Config'!$A:$A,'Scoring_Config'!$D:$D,"Yes")="Yes",_xlfn.XLOOKUP("Dst_IsAny",'Scoring_Config'!$A:$A,'Scoring_Config'!$C:$C,10),0),0)+IF(LEFT(AC1381,4)="True",IF(_xlfn.XLOOKUP("Dst_CIDR_Le_16",'Scoring_Config'!$A:$A,'Scoring_Config'!$D:$D,"Yes")="Yes",_xlfn.XLOOKUP("Dst_CIDR_Le_16",'Scoring_Config'!$A:$A,'Scoring_Config'!$C:$C,10),0),0)+IF(LEFT(AD1381,4)="True",IF(_xlfn.XLOOKUP("Dst_CIDR_17_22",'Scoring_Config'!$A:$A,'Scoring_Config'!$D:$D,"Yes")="Yes",_xlfn.XLOOKUP("Dst_CIDR_17_22",'Scoring_Config'!$A:$A,'Scoring_Config'!$C:$C,5),0),0)+IF(LEFT(AE1381,4)="True",IF(_xlfn.XLOOKUP("SrcZone_IsAny",'Scoring_Config'!$A:$A,'Scoring_Config'!$D:$D,"Yes")="Yes",_xlfn.XLOOKUP("SrcZone_IsAny",'Scoring_Config'!$A:$A,'Scoring_Config'!$C:$C,10),0),0)+IF(LEFT(AF1381,4)="True",IF(_xlfn.XLOOKUP("DstZone_IsAny",'Scoring_Config'!$A:$A,'Scoring_Config'!$D:$D,"Yes")="Yes",_xlfn.XLOOKUP("DstZone_IsAny",'Scoring_Config'!$A:$A,'Scoring_Config'!$C:$C,10),0),0)+IF(LEFT(AG1381,4)="True",IF(_xlfn.XLOOKUP("Service_Any_OR_RangeGt1000",'Scoring_Config'!$A:$A,'Scoring_Config'!$D:$D,"Yes")="Yes",_xlfn.XLOOKUP("Service_Any_OR_RangeGt1000",'Scoring_Config'!$A:$A,'Scoring_Config'!$C:$C,10),0),0)+IF(LEFT(AH1381,4)="True",IF(_xlfn.XLOOKUP("App_Any_OR_RangeGt1000",'Scoring_Config'!$A:$A,'Scoring_Config'!$D:$D,"Yes")="Yes",_xlfn.XLOOKUP("App_Any_OR_RangeGt1000",'Scoring_Config'!$A:$A,'Scoring_Config'!$C:$C,10),0),0)+IF(LEFT(AI1381,4)="True",IF(_xlfn.XLOOKUP("Service_Insecure_Match",'Scoring_Config'!$A:$A,'Scoring_Config'!$D:$D,"Yes")="Yes",_xlfn.XLOOKUP("Service_Insecure_Match",'Scoring_Config'!$A:$A,'Scoring_Config'!$C:$C,5),0),0)+IF(LEFT(AJ1381,4)="True",IF(_xlfn.XLOOKUP("Risky_Inbound",'Scoring_Config'!$A:$A,'Scoring_Config'!$D:$D,"Yes")="Yes",_xlfn.XLOOKUP("Risky_Inbound",'Scoring_Config'!$A:$A,'Scoring_Config'!$C:$C,50),0),0)+IF(LEFT(AK1381,4)="True",IF(_xlfn.XLOOKUP("Risky_Outbound",'Scoring_Config'!$A:$A,'Scoring_Config'!$D:$D,"Yes")="Yes",_xlfn.XLOOKUP("Risky_Outbound",'Scoring_Config'!$A:$A,'Scoring_Config'!$C:$C,25),0),0)+IF(LEFT(AZ1381,4)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1381,FIND(",",AL1381)+1,100)),0)+IF(LEFT(AM1381,4)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1381,FIND(",",AN1381)+1,100)),0)+IF(_xlfn.XLOOKUP("Profile_Scoring",'Scoring_Config'!$A:$A,'Scoring_Config'!$D:$D,"Yes")="Yes",VALUE(MID(AO1381,FIND(",",AO1381)+1,100)),0)+IF(_xlfn.XLOOKUP("Options_Scoring",'Scoring_Config'!$A:$A,'Scoring_Config'!$D:$D,"Yes")="Yes",VALUE(MID(AP1381,FIND(",",AP1381)+1,100)),0)))</f>
        <v>0</v>
      </c>
      <c r="AZ1381" cm="1">
        <f t="array" ref="AZ1381">IF(FALSE,"True," &amp; IF(_xlfn.XLOOKUP("Migrate_Insecure",'Scoring_Config'!$A:$A,'Scoring_Config'!$D:$D,"Yes")="Yes",_xlfn.XLOOKUP("Migrate_Insecure",'Scoring_Config'!$A:$A,'Scoring_Config'!$C:$C,10),0),"False,0")</f>
        <v>0</v>
      </c>
    </row>
    <row r="1382" spans="1:52">
      <c r="A1382" t="s">
        <v>1979</v>
      </c>
      <c r="B1382" t="s">
        <v>3354</v>
      </c>
      <c r="C1382" t="s">
        <v>3542</v>
      </c>
      <c r="D1382" t="s">
        <v>3545</v>
      </c>
      <c r="E1382" t="s">
        <v>3563</v>
      </c>
      <c r="F1382" t="s">
        <v>3943</v>
      </c>
      <c r="G1382" t="s">
        <v>713</v>
      </c>
      <c r="H1382" t="s">
        <v>174</v>
      </c>
      <c r="I1382" t="s">
        <v>3576</v>
      </c>
      <c r="J1382" t="s">
        <v>1267</v>
      </c>
      <c r="K1382" t="s">
        <v>1667</v>
      </c>
      <c r="L1382" t="s">
        <v>1370</v>
      </c>
      <c r="M1382" t="s">
        <v>1974</v>
      </c>
      <c r="N1382" t="s">
        <v>4315</v>
      </c>
      <c r="O1382" t="s">
        <v>4319</v>
      </c>
      <c r="P1382" t="s">
        <v>4321</v>
      </c>
      <c r="Q1382" t="s">
        <v>5286</v>
      </c>
      <c r="R1382" t="s">
        <v>5439</v>
      </c>
      <c r="S1382" t="s">
        <v>4324</v>
      </c>
      <c r="T1382" t="s">
        <v>5817</v>
      </c>
      <c r="U1382" t="s">
        <v>6615</v>
      </c>
      <c r="Y1382" cm="1">
        <f t="array" ref="Y1382">IF(FALSE,"True," &amp; IF(_xlfn.XLOOKUP("Src_IsAny",'Scoring_Config'!$A:$A,'Scoring_Config'!$D:$D,"Yes")="Yes",_xlfn.XLOOKUP("Src_IsAny",'Scoring_Config'!$A:$A,'Scoring_Config'!$C:$C,10),0),"False,0")</f>
        <v>0</v>
      </c>
      <c r="Z1382" cm="1">
        <f t="array" ref="Z1382">IF(FALSE,"True," &amp; IF(_xlfn.XLOOKUP("Src_CIDR_Le_16",'Scoring_Config'!$A:$A,'Scoring_Config'!$D:$D,"Yes")="Yes",_xlfn.XLOOKUP("Src_CIDR_Le_16",'Scoring_Config'!$A:$A,'Scoring_Config'!$C:$C,10),0),"False,0")</f>
        <v>0</v>
      </c>
      <c r="AA1382" cm="1">
        <f t="array" ref="AA1382">IF(FALSE,"True," &amp; IF(_xlfn.XLOOKUP("Src_CIDR_17_22",'Scoring_Config'!$A:$A,'Scoring_Config'!$D:$D,"Yes")="Yes",_xlfn.XLOOKUP("Src_CIDR_17_22",'Scoring_Config'!$A:$A,'Scoring_Config'!$C:$C,5),0),"False,0")</f>
        <v>0</v>
      </c>
      <c r="AB1382" cm="1">
        <f t="array" ref="AB1382">IF(FALSE,"True," &amp; IF(_xlfn.XLOOKUP("Dst_IsAny",'Scoring_Config'!$A:$A,'Scoring_Config'!$D:$D,"Yes")="Yes",_xlfn.XLOOKUP("Dst_IsAny",'Scoring_Config'!$A:$A,'Scoring_Config'!$C:$C,10),0),"False,0")</f>
        <v>0</v>
      </c>
      <c r="AC1382" cm="1">
        <f t="array" ref="AC1382">IF(TRUE,"True," &amp; IF(_xlfn.XLOOKUP("Dst_CIDR_Le_16",'Scoring_Config'!$A:$A,'Scoring_Config'!$D:$D,"Yes")="Yes",_xlfn.XLOOKUP("Dst_CIDR_Le_16",'Scoring_Config'!$A:$A,'Scoring_Config'!$C:$C,10),0),"False,0")</f>
        <v>0</v>
      </c>
      <c r="AD1382" cm="1">
        <f t="array" ref="AD1382">IF(FALSE,"True," &amp; IF(_xlfn.XLOOKUP("Dst_CIDR_17_22",'Scoring_Config'!$A:$A,'Scoring_Config'!$D:$D,"Yes")="Yes",_xlfn.XLOOKUP("Dst_CIDR_17_22",'Scoring_Config'!$A:$A,'Scoring_Config'!$C:$C,5),0),"False,0")</f>
        <v>0</v>
      </c>
      <c r="AE1382" cm="1">
        <f t="array" ref="AE1382">IF(FALSE,"True," &amp; IF(_xlfn.XLOOKUP("SrcZone_IsAny",'Scoring_Config'!$A:$A,'Scoring_Config'!$D:$D,"Yes")="Yes",_xlfn.XLOOKUP("SrcZone_IsAny",'Scoring_Config'!$A:$A,'Scoring_Config'!$C:$C,10),0),"False,0")</f>
        <v>0</v>
      </c>
      <c r="AF1382" cm="1">
        <f t="array" ref="AF1382">IF(FALSE,"True," &amp; IF(_xlfn.XLOOKUP("DstZone_IsAny",'Scoring_Config'!$A:$A,'Scoring_Config'!$D:$D,"Yes")="Yes",_xlfn.XLOOKUP("DstZone_IsAny",'Scoring_Config'!$A:$A,'Scoring_Config'!$C:$C,10),0),"False,0")</f>
        <v>0</v>
      </c>
      <c r="AG1382" cm="1">
        <f t="array" ref="AG138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82" cm="1">
        <f t="array" ref="AH1382">IF(FALSE,"True," &amp; IF(_xlfn.XLOOKUP("App_Any_OR_RangeGt1000",'Scoring_Config'!$A:$A,'Scoring_Config'!$D:$D,"Yes")="Yes",_xlfn.XLOOKUP("App_Any_OR_RangeGt1000",'Scoring_Config'!$A:$A,'Scoring_Config'!$C:$C,10),0),"False,0")</f>
        <v>0</v>
      </c>
      <c r="AI1382" cm="1">
        <f t="array" ref="AI1382">IF(FALSE,"True," &amp; IF(_xlfn.XLOOKUP("Service_Insecure_Match",'Scoring_Config'!$A:$A,'Scoring_Config'!$D:$D,"Yes")="Yes",_xlfn.XLOOKUP("Service_Insecure_Match",'Scoring_Config'!$A:$A,'Scoring_Config'!$C:$C,5),0),"False,0")</f>
        <v>0</v>
      </c>
      <c r="AJ1382" cm="1">
        <f t="array" ref="AJ1382">IF(FALSE,"True," &amp; IF(_xlfn.XLOOKUP("Risky_Inbound",'Scoring_Config'!$A:$A,'Scoring_Config'!$D:$D,"Yes")="Yes",_xlfn.XLOOKUP("Risky_Inbound",'Scoring_Config'!$A:$A,'Scoring_Config'!$C:$C,50),0),"False,0")</f>
        <v>0</v>
      </c>
      <c r="AK1382" cm="1">
        <f t="array" ref="AK1382">IF(FALSE,"True," &amp; IF(_xlfn.XLOOKUP("Risky_Outbound",'Scoring_Config'!$A:$A,'Scoring_Config'!$D:$D,"Yes")="Yes",_xlfn.XLOOKUP("Risky_Outbound",'Scoring_Config'!$A:$A,'Scoring_Config'!$C:$C,25),0),"False,0")</f>
        <v>0</v>
      </c>
      <c r="AL1382" t="s">
        <v>6700</v>
      </c>
      <c r="AM1382" cm="1">
        <f t="array" ref="AM138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82" t="s">
        <v>6697</v>
      </c>
      <c r="AO1382" t="s">
        <v>6697</v>
      </c>
      <c r="AP1382" t="s">
        <v>6697</v>
      </c>
      <c r="AQ1382" cm="1">
        <f t="array" ref="AQ1382">IF(FALSE,"True," &amp; IF(_xlfn.XLOOKUP("Service_IsAny",'Scoring_Config'!$A:$A,'Scoring_Config'!$D:$D,"Yes")="Yes",_xlfn.XLOOKUP("Service_IsAny",'Scoring_Config'!$A:$A,'Scoring_Config'!$C:$C,0),0),"False,0")</f>
        <v>0</v>
      </c>
      <c r="AR1382">
        <v>1</v>
      </c>
      <c r="AS1382" cm="1">
        <f t="array" ref="AS1382">IF(FALSE,"True," &amp; IF(_xlfn.XLOOKUP("Service_RangeGt1000",'Scoring_Config'!$A:$A,'Scoring_Config'!$D:$D,"Yes")="Yes",_xlfn.XLOOKUP("Service_RangeGt1000",'Scoring_Config'!$A:$A,'Scoring_Config'!$C:$C,0),0),"False,0")</f>
        <v>0</v>
      </c>
      <c r="AT1382" cm="1">
        <f t="array" ref="AT1382">IF(FALSE,"True," &amp; IF(_xlfn.XLOOKUP("App_IsAny",'Scoring_Config'!$A:$A,'Scoring_Config'!$D:$D,"Yes")="Yes",_xlfn.XLOOKUP("App_IsAny",'Scoring_Config'!$A:$A,'Scoring_Config'!$C:$C,0),0),"False,0")</f>
        <v>0</v>
      </c>
      <c r="AU1382">
        <v>1</v>
      </c>
      <c r="AV1382" cm="1">
        <f t="array" ref="AV1382">IF(FALSE,"True," &amp; IF(_xlfn.XLOOKUP("App_RangeGt1000",'Scoring_Config'!$A:$A,'Scoring_Config'!$D:$D,"Yes")="Yes",_xlfn.XLOOKUP("App_RangeGt1000",'Scoring_Config'!$A:$A,'Scoring_Config'!$C:$C,0),0),"False,0")</f>
        <v>0</v>
      </c>
      <c r="AW1382" cm="1">
        <f t="array" ref="AW1382">IF(FALSE,"True," &amp; IF(_xlfn.XLOOKUP("Action_IsDenyOrDrop",'Scoring_Config'!$A:$A,'Scoring_Config'!$D:$D,"Yes")="Yes",_xlfn.XLOOKUP("Action_IsDenyOrDrop",'Scoring_Config'!$A:$A,'Scoring_Config'!$C:$C,0),0),"False,0")</f>
        <v>0</v>
      </c>
      <c r="AX1382" cm="1">
        <f t="array" ref="AX1382">IF(LEFT(AW1382,4)="True",0,(IF(LEFT(Y1382,4)="True",IF(_xlfn.XLOOKUP("Src_IsAny",'Scoring_Config'!$A:$A,'Scoring_Config'!$D:$D,"Yes")="Yes",_xlfn.XLOOKUP("Src_IsAny",'Scoring_Config'!$A:$A,'Scoring_Config'!$C:$C,10),0),0)+IF(LEFT(Z1382,4)="True",IF(_xlfn.XLOOKUP("Src_CIDR_Le_16",'Scoring_Config'!$A:$A,'Scoring_Config'!$D:$D,"Yes")="Yes",_xlfn.XLOOKUP("Src_CIDR_Le_16",'Scoring_Config'!$A:$A,'Scoring_Config'!$C:$C,10),0),0)+IF(LEFT(AA1382,4)="True",IF(_xlfn.XLOOKUP("Src_CIDR_17_22",'Scoring_Config'!$A:$A,'Scoring_Config'!$D:$D,"Yes")="Yes",_xlfn.XLOOKUP("Src_CIDR_17_22",'Scoring_Config'!$A:$A,'Scoring_Config'!$C:$C,5),0),0)+IF(LEFT(AB1382,4)="True",IF(_xlfn.XLOOKUP("Dst_IsAny",'Scoring_Config'!$A:$A,'Scoring_Config'!$D:$D,"Yes")="Yes",_xlfn.XLOOKUP("Dst_IsAny",'Scoring_Config'!$A:$A,'Scoring_Config'!$C:$C,10),0),0)+IF(LEFT(AC1382,4)="True",IF(_xlfn.XLOOKUP("Dst_CIDR_Le_16",'Scoring_Config'!$A:$A,'Scoring_Config'!$D:$D,"Yes")="Yes",_xlfn.XLOOKUP("Dst_CIDR_Le_16",'Scoring_Config'!$A:$A,'Scoring_Config'!$C:$C,10),0),0)+IF(LEFT(AD1382,4)="True",IF(_xlfn.XLOOKUP("Dst_CIDR_17_22",'Scoring_Config'!$A:$A,'Scoring_Config'!$D:$D,"Yes")="Yes",_xlfn.XLOOKUP("Dst_CIDR_17_22",'Scoring_Config'!$A:$A,'Scoring_Config'!$C:$C,5),0),0)+IF(LEFT(AE1382,4)="True",IF(_xlfn.XLOOKUP("SrcZone_IsAny",'Scoring_Config'!$A:$A,'Scoring_Config'!$D:$D,"Yes")="Yes",_xlfn.XLOOKUP("SrcZone_IsAny",'Scoring_Config'!$A:$A,'Scoring_Config'!$C:$C,10),0),0)+IF(LEFT(AF1382,4)="True",IF(_xlfn.XLOOKUP("DstZone_IsAny",'Scoring_Config'!$A:$A,'Scoring_Config'!$D:$D,"Yes")="Yes",_xlfn.XLOOKUP("DstZone_IsAny",'Scoring_Config'!$A:$A,'Scoring_Config'!$C:$C,10),0),0)+IF(LEFT(AG1382,4)="True",IF(_xlfn.XLOOKUP("Service_Any_OR_RangeGt1000",'Scoring_Config'!$A:$A,'Scoring_Config'!$D:$D,"Yes")="Yes",_xlfn.XLOOKUP("Service_Any_OR_RangeGt1000",'Scoring_Config'!$A:$A,'Scoring_Config'!$C:$C,10),0),0)+IF(LEFT(AH1382,4)="True",IF(_xlfn.XLOOKUP("App_Any_OR_RangeGt1000",'Scoring_Config'!$A:$A,'Scoring_Config'!$D:$D,"Yes")="Yes",_xlfn.XLOOKUP("App_Any_OR_RangeGt1000",'Scoring_Config'!$A:$A,'Scoring_Config'!$C:$C,10),0),0)+IF(LEFT(AI1382,4)="True",IF(_xlfn.XLOOKUP("Service_Insecure_Match",'Scoring_Config'!$A:$A,'Scoring_Config'!$D:$D,"Yes")="Yes",_xlfn.XLOOKUP("Service_Insecure_Match",'Scoring_Config'!$A:$A,'Scoring_Config'!$C:$C,5),0),0)+IF(LEFT(AJ1382,4)="True",IF(_xlfn.XLOOKUP("Risky_Inbound",'Scoring_Config'!$A:$A,'Scoring_Config'!$D:$D,"Yes")="Yes",_xlfn.XLOOKUP("Risky_Inbound",'Scoring_Config'!$A:$A,'Scoring_Config'!$C:$C,50),0),0)+IF(LEFT(AK1382,4)="True",IF(_xlfn.XLOOKUP("Risky_Outbound",'Scoring_Config'!$A:$A,'Scoring_Config'!$D:$D,"Yes")="Yes",_xlfn.XLOOKUP("Risky_Outbound",'Scoring_Config'!$A:$A,'Scoring_Config'!$C:$C,25),0),0)+IF(LEFT(AZ1382,4)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1382,FIND(",",AL1382)+1,100)),0)+IF(LEFT(AM1382,4)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1382,FIND(",",AN1382)+1,100)),0)+IF(_xlfn.XLOOKUP("Profile_Scoring",'Scoring_Config'!$A:$A,'Scoring_Config'!$D:$D,"Yes")="Yes",VALUE(MID(AO1382,FIND(",",AO1382)+1,100)),0)+IF(_xlfn.XLOOKUP("Options_Scoring",'Scoring_Config'!$A:$A,'Scoring_Config'!$D:$D,"Yes")="Yes",VALUE(MID(AP1382,FIND(",",AP1382)+1,100)),0)))</f>
        <v>0</v>
      </c>
      <c r="AZ1382" cm="1">
        <f t="array" ref="AZ1382">IF(FALSE,"True," &amp; IF(_xlfn.XLOOKUP("Migrate_Insecure",'Scoring_Config'!$A:$A,'Scoring_Config'!$D:$D,"Yes")="Yes",_xlfn.XLOOKUP("Migrate_Insecure",'Scoring_Config'!$A:$A,'Scoring_Config'!$C:$C,10),0),"False,0")</f>
        <v>0</v>
      </c>
    </row>
    <row r="1383" spans="1:52">
      <c r="A1383" t="s">
        <v>1979</v>
      </c>
      <c r="B1383" t="s">
        <v>3355</v>
      </c>
      <c r="C1383" t="s">
        <v>3542</v>
      </c>
      <c r="D1383" t="s">
        <v>3545</v>
      </c>
      <c r="E1383" t="s">
        <v>3563</v>
      </c>
      <c r="F1383" t="s">
        <v>3943</v>
      </c>
      <c r="G1383" t="s">
        <v>713</v>
      </c>
      <c r="H1383" t="s">
        <v>174</v>
      </c>
      <c r="I1383" t="s">
        <v>4294</v>
      </c>
      <c r="J1383" t="s">
        <v>1268</v>
      </c>
      <c r="K1383" t="s">
        <v>1667</v>
      </c>
      <c r="L1383" t="s">
        <v>1370</v>
      </c>
      <c r="M1383" t="s">
        <v>1974</v>
      </c>
      <c r="N1383" t="s">
        <v>4315</v>
      </c>
      <c r="O1383" t="s">
        <v>4319</v>
      </c>
      <c r="P1383" t="s">
        <v>4321</v>
      </c>
      <c r="Q1383" t="s">
        <v>5284</v>
      </c>
      <c r="R1383" t="s">
        <v>5439</v>
      </c>
      <c r="S1383" t="s">
        <v>4324</v>
      </c>
      <c r="T1383" t="s">
        <v>5817</v>
      </c>
      <c r="U1383" t="s">
        <v>6614</v>
      </c>
      <c r="Y1383" cm="1">
        <f t="array" ref="Y1383">IF(FALSE,"True," &amp; IF(_xlfn.XLOOKUP("Src_IsAny",'Scoring_Config'!$A:$A,'Scoring_Config'!$D:$D,"Yes")="Yes",_xlfn.XLOOKUP("Src_IsAny",'Scoring_Config'!$A:$A,'Scoring_Config'!$C:$C,10),0),"False,0")</f>
        <v>0</v>
      </c>
      <c r="Z1383" cm="1">
        <f t="array" ref="Z1383">IF(FALSE,"True," &amp; IF(_xlfn.XLOOKUP("Src_CIDR_Le_16",'Scoring_Config'!$A:$A,'Scoring_Config'!$D:$D,"Yes")="Yes",_xlfn.XLOOKUP("Src_CIDR_Le_16",'Scoring_Config'!$A:$A,'Scoring_Config'!$C:$C,10),0),"False,0")</f>
        <v>0</v>
      </c>
      <c r="AA1383" cm="1">
        <f t="array" ref="AA1383">IF(FALSE,"True," &amp; IF(_xlfn.XLOOKUP("Src_CIDR_17_22",'Scoring_Config'!$A:$A,'Scoring_Config'!$D:$D,"Yes")="Yes",_xlfn.XLOOKUP("Src_CIDR_17_22",'Scoring_Config'!$A:$A,'Scoring_Config'!$C:$C,5),0),"False,0")</f>
        <v>0</v>
      </c>
      <c r="AB1383" cm="1">
        <f t="array" ref="AB1383">IF(FALSE,"True," &amp; IF(_xlfn.XLOOKUP("Dst_IsAny",'Scoring_Config'!$A:$A,'Scoring_Config'!$D:$D,"Yes")="Yes",_xlfn.XLOOKUP("Dst_IsAny",'Scoring_Config'!$A:$A,'Scoring_Config'!$C:$C,10),0),"False,0")</f>
        <v>0</v>
      </c>
      <c r="AC1383" cm="1">
        <f t="array" ref="AC1383">IF(TRUE,"True," &amp; IF(_xlfn.XLOOKUP("Dst_CIDR_Le_16",'Scoring_Config'!$A:$A,'Scoring_Config'!$D:$D,"Yes")="Yes",_xlfn.XLOOKUP("Dst_CIDR_Le_16",'Scoring_Config'!$A:$A,'Scoring_Config'!$C:$C,10),0),"False,0")</f>
        <v>0</v>
      </c>
      <c r="AD1383" cm="1">
        <f t="array" ref="AD1383">IF(FALSE,"True," &amp; IF(_xlfn.XLOOKUP("Dst_CIDR_17_22",'Scoring_Config'!$A:$A,'Scoring_Config'!$D:$D,"Yes")="Yes",_xlfn.XLOOKUP("Dst_CIDR_17_22",'Scoring_Config'!$A:$A,'Scoring_Config'!$C:$C,5),0),"False,0")</f>
        <v>0</v>
      </c>
      <c r="AE1383" cm="1">
        <f t="array" ref="AE1383">IF(FALSE,"True," &amp; IF(_xlfn.XLOOKUP("SrcZone_IsAny",'Scoring_Config'!$A:$A,'Scoring_Config'!$D:$D,"Yes")="Yes",_xlfn.XLOOKUP("SrcZone_IsAny",'Scoring_Config'!$A:$A,'Scoring_Config'!$C:$C,10),0),"False,0")</f>
        <v>0</v>
      </c>
      <c r="AF1383" cm="1">
        <f t="array" ref="AF1383">IF(FALSE,"True," &amp; IF(_xlfn.XLOOKUP("DstZone_IsAny",'Scoring_Config'!$A:$A,'Scoring_Config'!$D:$D,"Yes")="Yes",_xlfn.XLOOKUP("DstZone_IsAny",'Scoring_Config'!$A:$A,'Scoring_Config'!$C:$C,10),0),"False,0")</f>
        <v>0</v>
      </c>
      <c r="AG1383" cm="1">
        <f t="array" ref="AG138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83" cm="1">
        <f t="array" ref="AH1383">IF(FALSE,"True," &amp; IF(_xlfn.XLOOKUP("App_Any_OR_RangeGt1000",'Scoring_Config'!$A:$A,'Scoring_Config'!$D:$D,"Yes")="Yes",_xlfn.XLOOKUP("App_Any_OR_RangeGt1000",'Scoring_Config'!$A:$A,'Scoring_Config'!$C:$C,10),0),"False,0")</f>
        <v>0</v>
      </c>
      <c r="AI1383" cm="1">
        <f t="array" ref="AI1383">IF(FALSE,"True," &amp; IF(_xlfn.XLOOKUP("Service_Insecure_Match",'Scoring_Config'!$A:$A,'Scoring_Config'!$D:$D,"Yes")="Yes",_xlfn.XLOOKUP("Service_Insecure_Match",'Scoring_Config'!$A:$A,'Scoring_Config'!$C:$C,5),0),"False,0")</f>
        <v>0</v>
      </c>
      <c r="AJ1383" cm="1">
        <f t="array" ref="AJ1383">IF(FALSE,"True," &amp; IF(_xlfn.XLOOKUP("Risky_Inbound",'Scoring_Config'!$A:$A,'Scoring_Config'!$D:$D,"Yes")="Yes",_xlfn.XLOOKUP("Risky_Inbound",'Scoring_Config'!$A:$A,'Scoring_Config'!$C:$C,50),0),"False,0")</f>
        <v>0</v>
      </c>
      <c r="AK1383" cm="1">
        <f t="array" ref="AK1383">IF(FALSE,"True," &amp; IF(_xlfn.XLOOKUP("Risky_Outbound",'Scoring_Config'!$A:$A,'Scoring_Config'!$D:$D,"Yes")="Yes",_xlfn.XLOOKUP("Risky_Outbound",'Scoring_Config'!$A:$A,'Scoring_Config'!$C:$C,25),0),"False,0")</f>
        <v>0</v>
      </c>
      <c r="AL1383" t="s">
        <v>6700</v>
      </c>
      <c r="AM1383" cm="1">
        <f t="array" ref="AM138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83" t="s">
        <v>6697</v>
      </c>
      <c r="AO1383" t="s">
        <v>6697</v>
      </c>
      <c r="AP1383" t="s">
        <v>6697</v>
      </c>
      <c r="AQ1383" cm="1">
        <f t="array" ref="AQ1383">IF(FALSE,"True," &amp; IF(_xlfn.XLOOKUP("Service_IsAny",'Scoring_Config'!$A:$A,'Scoring_Config'!$D:$D,"Yes")="Yes",_xlfn.XLOOKUP("Service_IsAny",'Scoring_Config'!$A:$A,'Scoring_Config'!$C:$C,0),0),"False,0")</f>
        <v>0</v>
      </c>
      <c r="AR1383">
        <v>1</v>
      </c>
      <c r="AS1383" cm="1">
        <f t="array" ref="AS1383">IF(FALSE,"True," &amp; IF(_xlfn.XLOOKUP("Service_RangeGt1000",'Scoring_Config'!$A:$A,'Scoring_Config'!$D:$D,"Yes")="Yes",_xlfn.XLOOKUP("Service_RangeGt1000",'Scoring_Config'!$A:$A,'Scoring_Config'!$C:$C,0),0),"False,0")</f>
        <v>0</v>
      </c>
      <c r="AT1383" cm="1">
        <f t="array" ref="AT1383">IF(FALSE,"True," &amp; IF(_xlfn.XLOOKUP("App_IsAny",'Scoring_Config'!$A:$A,'Scoring_Config'!$D:$D,"Yes")="Yes",_xlfn.XLOOKUP("App_IsAny",'Scoring_Config'!$A:$A,'Scoring_Config'!$C:$C,0),0),"False,0")</f>
        <v>0</v>
      </c>
      <c r="AU1383">
        <v>1</v>
      </c>
      <c r="AV1383" cm="1">
        <f t="array" ref="AV1383">IF(FALSE,"True," &amp; IF(_xlfn.XLOOKUP("App_RangeGt1000",'Scoring_Config'!$A:$A,'Scoring_Config'!$D:$D,"Yes")="Yes",_xlfn.XLOOKUP("App_RangeGt1000",'Scoring_Config'!$A:$A,'Scoring_Config'!$C:$C,0),0),"False,0")</f>
        <v>0</v>
      </c>
      <c r="AW1383" cm="1">
        <f t="array" ref="AW1383">IF(FALSE,"True," &amp; IF(_xlfn.XLOOKUP("Action_IsDenyOrDrop",'Scoring_Config'!$A:$A,'Scoring_Config'!$D:$D,"Yes")="Yes",_xlfn.XLOOKUP("Action_IsDenyOrDrop",'Scoring_Config'!$A:$A,'Scoring_Config'!$C:$C,0),0),"False,0")</f>
        <v>0</v>
      </c>
      <c r="AX1383" cm="1">
        <f t="array" ref="AX1383">IF(LEFT(AW1383,4)="True",0,(IF(LEFT(Y1383,4)="True",IF(_xlfn.XLOOKUP("Src_IsAny",'Scoring_Config'!$A:$A,'Scoring_Config'!$D:$D,"Yes")="Yes",_xlfn.XLOOKUP("Src_IsAny",'Scoring_Config'!$A:$A,'Scoring_Config'!$C:$C,10),0),0)+IF(LEFT(Z1383,4)="True",IF(_xlfn.XLOOKUP("Src_CIDR_Le_16",'Scoring_Config'!$A:$A,'Scoring_Config'!$D:$D,"Yes")="Yes",_xlfn.XLOOKUP("Src_CIDR_Le_16",'Scoring_Config'!$A:$A,'Scoring_Config'!$C:$C,10),0),0)+IF(LEFT(AA1383,4)="True",IF(_xlfn.XLOOKUP("Src_CIDR_17_22",'Scoring_Config'!$A:$A,'Scoring_Config'!$D:$D,"Yes")="Yes",_xlfn.XLOOKUP("Src_CIDR_17_22",'Scoring_Config'!$A:$A,'Scoring_Config'!$C:$C,5),0),0)+IF(LEFT(AB1383,4)="True",IF(_xlfn.XLOOKUP("Dst_IsAny",'Scoring_Config'!$A:$A,'Scoring_Config'!$D:$D,"Yes")="Yes",_xlfn.XLOOKUP("Dst_IsAny",'Scoring_Config'!$A:$A,'Scoring_Config'!$C:$C,10),0),0)+IF(LEFT(AC1383,4)="True",IF(_xlfn.XLOOKUP("Dst_CIDR_Le_16",'Scoring_Config'!$A:$A,'Scoring_Config'!$D:$D,"Yes")="Yes",_xlfn.XLOOKUP("Dst_CIDR_Le_16",'Scoring_Config'!$A:$A,'Scoring_Config'!$C:$C,10),0),0)+IF(LEFT(AD1383,4)="True",IF(_xlfn.XLOOKUP("Dst_CIDR_17_22",'Scoring_Config'!$A:$A,'Scoring_Config'!$D:$D,"Yes")="Yes",_xlfn.XLOOKUP("Dst_CIDR_17_22",'Scoring_Config'!$A:$A,'Scoring_Config'!$C:$C,5),0),0)+IF(LEFT(AE1383,4)="True",IF(_xlfn.XLOOKUP("SrcZone_IsAny",'Scoring_Config'!$A:$A,'Scoring_Config'!$D:$D,"Yes")="Yes",_xlfn.XLOOKUP("SrcZone_IsAny",'Scoring_Config'!$A:$A,'Scoring_Config'!$C:$C,10),0),0)+IF(LEFT(AF1383,4)="True",IF(_xlfn.XLOOKUP("DstZone_IsAny",'Scoring_Config'!$A:$A,'Scoring_Config'!$D:$D,"Yes")="Yes",_xlfn.XLOOKUP("DstZone_IsAny",'Scoring_Config'!$A:$A,'Scoring_Config'!$C:$C,10),0),0)+IF(LEFT(AG1383,4)="True",IF(_xlfn.XLOOKUP("Service_Any_OR_RangeGt1000",'Scoring_Config'!$A:$A,'Scoring_Config'!$D:$D,"Yes")="Yes",_xlfn.XLOOKUP("Service_Any_OR_RangeGt1000",'Scoring_Config'!$A:$A,'Scoring_Config'!$C:$C,10),0),0)+IF(LEFT(AH1383,4)="True",IF(_xlfn.XLOOKUP("App_Any_OR_RangeGt1000",'Scoring_Config'!$A:$A,'Scoring_Config'!$D:$D,"Yes")="Yes",_xlfn.XLOOKUP("App_Any_OR_RangeGt1000",'Scoring_Config'!$A:$A,'Scoring_Config'!$C:$C,10),0),0)+IF(LEFT(AI1383,4)="True",IF(_xlfn.XLOOKUP("Service_Insecure_Match",'Scoring_Config'!$A:$A,'Scoring_Config'!$D:$D,"Yes")="Yes",_xlfn.XLOOKUP("Service_Insecure_Match",'Scoring_Config'!$A:$A,'Scoring_Config'!$C:$C,5),0),0)+IF(LEFT(AJ1383,4)="True",IF(_xlfn.XLOOKUP("Risky_Inbound",'Scoring_Config'!$A:$A,'Scoring_Config'!$D:$D,"Yes")="Yes",_xlfn.XLOOKUP("Risky_Inbound",'Scoring_Config'!$A:$A,'Scoring_Config'!$C:$C,50),0),0)+IF(LEFT(AK1383,4)="True",IF(_xlfn.XLOOKUP("Risky_Outbound",'Scoring_Config'!$A:$A,'Scoring_Config'!$D:$D,"Yes")="Yes",_xlfn.XLOOKUP("Risky_Outbound",'Scoring_Config'!$A:$A,'Scoring_Config'!$C:$C,25),0),0)+IF(LEFT(AZ1383,4)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1383,FIND(",",AL1383)+1,100)),0)+IF(LEFT(AM1383,4)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1383,FIND(",",AN1383)+1,100)),0)+IF(_xlfn.XLOOKUP("Profile_Scoring",'Scoring_Config'!$A:$A,'Scoring_Config'!$D:$D,"Yes")="Yes",VALUE(MID(AO1383,FIND(",",AO1383)+1,100)),0)+IF(_xlfn.XLOOKUP("Options_Scoring",'Scoring_Config'!$A:$A,'Scoring_Config'!$D:$D,"Yes")="Yes",VALUE(MID(AP1383,FIND(",",AP1383)+1,100)),0)))</f>
        <v>0</v>
      </c>
      <c r="AZ1383" cm="1">
        <f t="array" ref="AZ1383">IF(FALSE,"True," &amp; IF(_xlfn.XLOOKUP("Migrate_Insecure",'Scoring_Config'!$A:$A,'Scoring_Config'!$D:$D,"Yes")="Yes",_xlfn.XLOOKUP("Migrate_Insecure",'Scoring_Config'!$A:$A,'Scoring_Config'!$C:$C,10),0),"False,0")</f>
        <v>0</v>
      </c>
    </row>
    <row r="1384" spans="1:52">
      <c r="A1384" t="s">
        <v>1979</v>
      </c>
      <c r="B1384" t="s">
        <v>3356</v>
      </c>
      <c r="C1384" t="s">
        <v>3542</v>
      </c>
      <c r="D1384" t="s">
        <v>3545</v>
      </c>
      <c r="E1384" t="s">
        <v>3563</v>
      </c>
      <c r="F1384" t="s">
        <v>4006</v>
      </c>
      <c r="G1384" t="s">
        <v>724</v>
      </c>
      <c r="H1384" t="s">
        <v>174</v>
      </c>
      <c r="I1384" t="s">
        <v>4295</v>
      </c>
      <c r="J1384" t="s">
        <v>1269</v>
      </c>
      <c r="K1384" t="s">
        <v>1949</v>
      </c>
      <c r="L1384" t="s">
        <v>1327</v>
      </c>
      <c r="M1384" t="s">
        <v>1974</v>
      </c>
      <c r="N1384" t="s">
        <v>4315</v>
      </c>
      <c r="O1384" t="s">
        <v>4319</v>
      </c>
      <c r="P1384" t="s">
        <v>4321</v>
      </c>
      <c r="Q1384" t="s">
        <v>5287</v>
      </c>
      <c r="R1384" t="s">
        <v>5440</v>
      </c>
      <c r="S1384" t="s">
        <v>5440</v>
      </c>
      <c r="T1384" t="s">
        <v>5817</v>
      </c>
      <c r="U1384" t="s">
        <v>6617</v>
      </c>
      <c r="Y1384" cm="1">
        <f t="array" ref="Y1384">IF(FALSE,"True," &amp; IF(_xlfn.XLOOKUP("Src_IsAny",'Scoring_Config'!$A:$A,'Scoring_Config'!$D:$D,"Yes")="Yes",_xlfn.XLOOKUP("Src_IsAny",'Scoring_Config'!$A:$A,'Scoring_Config'!$C:$C,10),0),"False,0")</f>
        <v>0</v>
      </c>
      <c r="Z1384" cm="1">
        <f t="array" ref="Z1384">IF(FALSE,"True," &amp; IF(_xlfn.XLOOKUP("Src_CIDR_Le_16",'Scoring_Config'!$A:$A,'Scoring_Config'!$D:$D,"Yes")="Yes",_xlfn.XLOOKUP("Src_CIDR_Le_16",'Scoring_Config'!$A:$A,'Scoring_Config'!$C:$C,10),0),"False,0")</f>
        <v>0</v>
      </c>
      <c r="AA1384" cm="1">
        <f t="array" ref="AA1384">IF(FALSE,"True," &amp; IF(_xlfn.XLOOKUP("Src_CIDR_17_22",'Scoring_Config'!$A:$A,'Scoring_Config'!$D:$D,"Yes")="Yes",_xlfn.XLOOKUP("Src_CIDR_17_22",'Scoring_Config'!$A:$A,'Scoring_Config'!$C:$C,5),0),"False,0")</f>
        <v>0</v>
      </c>
      <c r="AB1384" cm="1">
        <f t="array" ref="AB1384">IF(FALSE,"True," &amp; IF(_xlfn.XLOOKUP("Dst_IsAny",'Scoring_Config'!$A:$A,'Scoring_Config'!$D:$D,"Yes")="Yes",_xlfn.XLOOKUP("Dst_IsAny",'Scoring_Config'!$A:$A,'Scoring_Config'!$C:$C,10),0),"False,0")</f>
        <v>0</v>
      </c>
      <c r="AC1384" cm="1">
        <f t="array" ref="AC1384">IF(FALSE,"True," &amp; IF(_xlfn.XLOOKUP("Dst_CIDR_Le_16",'Scoring_Config'!$A:$A,'Scoring_Config'!$D:$D,"Yes")="Yes",_xlfn.XLOOKUP("Dst_CIDR_Le_16",'Scoring_Config'!$A:$A,'Scoring_Config'!$C:$C,10),0),"False,0")</f>
        <v>0</v>
      </c>
      <c r="AD1384" cm="1">
        <f t="array" ref="AD1384">IF(FALSE,"True," &amp; IF(_xlfn.XLOOKUP("Dst_CIDR_17_22",'Scoring_Config'!$A:$A,'Scoring_Config'!$D:$D,"Yes")="Yes",_xlfn.XLOOKUP("Dst_CIDR_17_22",'Scoring_Config'!$A:$A,'Scoring_Config'!$C:$C,5),0),"False,0")</f>
        <v>0</v>
      </c>
      <c r="AE1384" cm="1">
        <f t="array" ref="AE1384">IF(FALSE,"True," &amp; IF(_xlfn.XLOOKUP("SrcZone_IsAny",'Scoring_Config'!$A:$A,'Scoring_Config'!$D:$D,"Yes")="Yes",_xlfn.XLOOKUP("SrcZone_IsAny",'Scoring_Config'!$A:$A,'Scoring_Config'!$C:$C,10),0),"False,0")</f>
        <v>0</v>
      </c>
      <c r="AF1384" cm="1">
        <f t="array" ref="AF1384">IF(FALSE,"True," &amp; IF(_xlfn.XLOOKUP("DstZone_IsAny",'Scoring_Config'!$A:$A,'Scoring_Config'!$D:$D,"Yes")="Yes",_xlfn.XLOOKUP("DstZone_IsAny",'Scoring_Config'!$A:$A,'Scoring_Config'!$C:$C,10),0),"False,0")</f>
        <v>0</v>
      </c>
      <c r="AG1384" cm="1">
        <f t="array" ref="AG138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84" cm="1">
        <f t="array" ref="AH1384">IF(FALSE,"True," &amp; IF(_xlfn.XLOOKUP("App_Any_OR_RangeGt1000",'Scoring_Config'!$A:$A,'Scoring_Config'!$D:$D,"Yes")="Yes",_xlfn.XLOOKUP("App_Any_OR_RangeGt1000",'Scoring_Config'!$A:$A,'Scoring_Config'!$C:$C,10),0),"False,0")</f>
        <v>0</v>
      </c>
      <c r="AI1384" cm="1">
        <f t="array" ref="AI1384">IF(FALSE,"True," &amp; IF(_xlfn.XLOOKUP("Service_Insecure_Match",'Scoring_Config'!$A:$A,'Scoring_Config'!$D:$D,"Yes")="Yes",_xlfn.XLOOKUP("Service_Insecure_Match",'Scoring_Config'!$A:$A,'Scoring_Config'!$C:$C,5),0),"False,0")</f>
        <v>0</v>
      </c>
      <c r="AJ1384" cm="1">
        <f t="array" ref="AJ1384">IF(FALSE,"True," &amp; IF(_xlfn.XLOOKUP("Risky_Inbound",'Scoring_Config'!$A:$A,'Scoring_Config'!$D:$D,"Yes")="Yes",_xlfn.XLOOKUP("Risky_Inbound",'Scoring_Config'!$A:$A,'Scoring_Config'!$C:$C,50),0),"False,0")</f>
        <v>0</v>
      </c>
      <c r="AK1384" cm="1">
        <f t="array" ref="AK1384">IF(FALSE,"True," &amp; IF(_xlfn.XLOOKUP("Risky_Outbound",'Scoring_Config'!$A:$A,'Scoring_Config'!$D:$D,"Yes")="Yes",_xlfn.XLOOKUP("Risky_Outbound",'Scoring_Config'!$A:$A,'Scoring_Config'!$C:$C,25),0),"False,0")</f>
        <v>0</v>
      </c>
      <c r="AL1384" t="s">
        <v>6700</v>
      </c>
      <c r="AM1384" cm="1">
        <f t="array" ref="AM138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84" t="s">
        <v>6697</v>
      </c>
      <c r="AO1384" t="s">
        <v>6697</v>
      </c>
      <c r="AP1384" t="s">
        <v>6697</v>
      </c>
      <c r="AQ1384" cm="1">
        <f t="array" ref="AQ1384">IF(FALSE,"True," &amp; IF(_xlfn.XLOOKUP("Service_IsAny",'Scoring_Config'!$A:$A,'Scoring_Config'!$D:$D,"Yes")="Yes",_xlfn.XLOOKUP("Service_IsAny",'Scoring_Config'!$A:$A,'Scoring_Config'!$C:$C,0),0),"False,0")</f>
        <v>0</v>
      </c>
      <c r="AR1384">
        <v>0</v>
      </c>
      <c r="AS1384" cm="1">
        <f t="array" ref="AS1384">IF(FALSE,"True," &amp; IF(_xlfn.XLOOKUP("Service_RangeGt1000",'Scoring_Config'!$A:$A,'Scoring_Config'!$D:$D,"Yes")="Yes",_xlfn.XLOOKUP("Service_RangeGt1000",'Scoring_Config'!$A:$A,'Scoring_Config'!$C:$C,0),0),"False,0")</f>
        <v>0</v>
      </c>
      <c r="AT1384" cm="1">
        <f t="array" ref="AT1384">IF(FALSE,"True," &amp; IF(_xlfn.XLOOKUP("App_IsAny",'Scoring_Config'!$A:$A,'Scoring_Config'!$D:$D,"Yes")="Yes",_xlfn.XLOOKUP("App_IsAny",'Scoring_Config'!$A:$A,'Scoring_Config'!$C:$C,0),0),"False,0")</f>
        <v>0</v>
      </c>
      <c r="AU1384">
        <v>1</v>
      </c>
      <c r="AV1384" cm="1">
        <f t="array" ref="AV1384">IF(FALSE,"True," &amp; IF(_xlfn.XLOOKUP("App_RangeGt1000",'Scoring_Config'!$A:$A,'Scoring_Config'!$D:$D,"Yes")="Yes",_xlfn.XLOOKUP("App_RangeGt1000",'Scoring_Config'!$A:$A,'Scoring_Config'!$C:$C,0),0),"False,0")</f>
        <v>0</v>
      </c>
      <c r="AW1384" cm="1">
        <f t="array" ref="AW1384">IF(FALSE,"True," &amp; IF(_xlfn.XLOOKUP("Action_IsDenyOrDrop",'Scoring_Config'!$A:$A,'Scoring_Config'!$D:$D,"Yes")="Yes",_xlfn.XLOOKUP("Action_IsDenyOrDrop",'Scoring_Config'!$A:$A,'Scoring_Config'!$C:$C,0),0),"False,0")</f>
        <v>0</v>
      </c>
      <c r="AX1384" cm="1">
        <f t="array" ref="AX1384">IF(LEFT(AW1384,4)="True",0,(IF(LEFT(Y1384,4)="True",IF(_xlfn.XLOOKUP("Src_IsAny",'Scoring_Config'!$A:$A,'Scoring_Config'!$D:$D,"Yes")="Yes",_xlfn.XLOOKUP("Src_IsAny",'Scoring_Config'!$A:$A,'Scoring_Config'!$C:$C,10),0),0)+IF(LEFT(Z1384,4)="True",IF(_xlfn.XLOOKUP("Src_CIDR_Le_16",'Scoring_Config'!$A:$A,'Scoring_Config'!$D:$D,"Yes")="Yes",_xlfn.XLOOKUP("Src_CIDR_Le_16",'Scoring_Config'!$A:$A,'Scoring_Config'!$C:$C,10),0),0)+IF(LEFT(AA1384,4)="True",IF(_xlfn.XLOOKUP("Src_CIDR_17_22",'Scoring_Config'!$A:$A,'Scoring_Config'!$D:$D,"Yes")="Yes",_xlfn.XLOOKUP("Src_CIDR_17_22",'Scoring_Config'!$A:$A,'Scoring_Config'!$C:$C,5),0),0)+IF(LEFT(AB1384,4)="True",IF(_xlfn.XLOOKUP("Dst_IsAny",'Scoring_Config'!$A:$A,'Scoring_Config'!$D:$D,"Yes")="Yes",_xlfn.XLOOKUP("Dst_IsAny",'Scoring_Config'!$A:$A,'Scoring_Config'!$C:$C,10),0),0)+IF(LEFT(AC1384,4)="True",IF(_xlfn.XLOOKUP("Dst_CIDR_Le_16",'Scoring_Config'!$A:$A,'Scoring_Config'!$D:$D,"Yes")="Yes",_xlfn.XLOOKUP("Dst_CIDR_Le_16",'Scoring_Config'!$A:$A,'Scoring_Config'!$C:$C,10),0),0)+IF(LEFT(AD1384,4)="True",IF(_xlfn.XLOOKUP("Dst_CIDR_17_22",'Scoring_Config'!$A:$A,'Scoring_Config'!$D:$D,"Yes")="Yes",_xlfn.XLOOKUP("Dst_CIDR_17_22",'Scoring_Config'!$A:$A,'Scoring_Config'!$C:$C,5),0),0)+IF(LEFT(AE1384,4)="True",IF(_xlfn.XLOOKUP("SrcZone_IsAny",'Scoring_Config'!$A:$A,'Scoring_Config'!$D:$D,"Yes")="Yes",_xlfn.XLOOKUP("SrcZone_IsAny",'Scoring_Config'!$A:$A,'Scoring_Config'!$C:$C,10),0),0)+IF(LEFT(AF1384,4)="True",IF(_xlfn.XLOOKUP("DstZone_IsAny",'Scoring_Config'!$A:$A,'Scoring_Config'!$D:$D,"Yes")="Yes",_xlfn.XLOOKUP("DstZone_IsAny",'Scoring_Config'!$A:$A,'Scoring_Config'!$C:$C,10),0),0)+IF(LEFT(AG1384,4)="True",IF(_xlfn.XLOOKUP("Service_Any_OR_RangeGt1000",'Scoring_Config'!$A:$A,'Scoring_Config'!$D:$D,"Yes")="Yes",_xlfn.XLOOKUP("Service_Any_OR_RangeGt1000",'Scoring_Config'!$A:$A,'Scoring_Config'!$C:$C,10),0),0)+IF(LEFT(AH1384,4)="True",IF(_xlfn.XLOOKUP("App_Any_OR_RangeGt1000",'Scoring_Config'!$A:$A,'Scoring_Config'!$D:$D,"Yes")="Yes",_xlfn.XLOOKUP("App_Any_OR_RangeGt1000",'Scoring_Config'!$A:$A,'Scoring_Config'!$C:$C,10),0),0)+IF(LEFT(AI1384,4)="True",IF(_xlfn.XLOOKUP("Service_Insecure_Match",'Scoring_Config'!$A:$A,'Scoring_Config'!$D:$D,"Yes")="Yes",_xlfn.XLOOKUP("Service_Insecure_Match",'Scoring_Config'!$A:$A,'Scoring_Config'!$C:$C,5),0),0)+IF(LEFT(AJ1384,4)="True",IF(_xlfn.XLOOKUP("Risky_Inbound",'Scoring_Config'!$A:$A,'Scoring_Config'!$D:$D,"Yes")="Yes",_xlfn.XLOOKUP("Risky_Inbound",'Scoring_Config'!$A:$A,'Scoring_Config'!$C:$C,50),0),0)+IF(LEFT(AK1384,4)="True",IF(_xlfn.XLOOKUP("Risky_Outbound",'Scoring_Config'!$A:$A,'Scoring_Config'!$D:$D,"Yes")="Yes",_xlfn.XLOOKUP("Risky_Outbound",'Scoring_Config'!$A:$A,'Scoring_Config'!$C:$C,25),0),0)+IF(LEFT(AZ1384,4)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1384,FIND(",",AL1384)+1,100)),0)+IF(LEFT(AM1384,4)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1384,FIND(",",AN1384)+1,100)),0)+IF(_xlfn.XLOOKUP("Profile_Scoring",'Scoring_Config'!$A:$A,'Scoring_Config'!$D:$D,"Yes")="Yes",VALUE(MID(AO1384,FIND(",",AO1384)+1,100)),0)+IF(_xlfn.XLOOKUP("Options_Scoring",'Scoring_Config'!$A:$A,'Scoring_Config'!$D:$D,"Yes")="Yes",VALUE(MID(AP1384,FIND(",",AP1384)+1,100)),0)))</f>
        <v>0</v>
      </c>
      <c r="AZ1384" cm="1">
        <f t="array" ref="AZ1384">IF(FALSE,"True," &amp; IF(_xlfn.XLOOKUP("Migrate_Insecure",'Scoring_Config'!$A:$A,'Scoring_Config'!$D:$D,"Yes")="Yes",_xlfn.XLOOKUP("Migrate_Insecure",'Scoring_Config'!$A:$A,'Scoring_Config'!$C:$C,10),0),"False,0")</f>
        <v>0</v>
      </c>
    </row>
    <row r="1385" spans="1:52">
      <c r="A1385" t="s">
        <v>1979</v>
      </c>
      <c r="B1385" t="s">
        <v>3357</v>
      </c>
      <c r="C1385" t="s">
        <v>3542</v>
      </c>
      <c r="D1385" t="s">
        <v>3545</v>
      </c>
      <c r="E1385" t="s">
        <v>3563</v>
      </c>
      <c r="F1385" t="s">
        <v>4005</v>
      </c>
      <c r="G1385" t="s">
        <v>720</v>
      </c>
      <c r="H1385" t="s">
        <v>174</v>
      </c>
      <c r="I1385" t="s">
        <v>3679</v>
      </c>
      <c r="J1385" t="s">
        <v>240</v>
      </c>
      <c r="K1385" t="s">
        <v>1721</v>
      </c>
      <c r="L1385" t="s">
        <v>1327</v>
      </c>
      <c r="M1385" t="s">
        <v>1974</v>
      </c>
      <c r="N1385" t="s">
        <v>4315</v>
      </c>
      <c r="O1385" t="s">
        <v>4319</v>
      </c>
      <c r="P1385" t="s">
        <v>4323</v>
      </c>
      <c r="Q1385" t="s">
        <v>5288</v>
      </c>
      <c r="R1385" t="s">
        <v>5439</v>
      </c>
      <c r="S1385" t="s">
        <v>4324</v>
      </c>
      <c r="T1385" t="s">
        <v>5830</v>
      </c>
      <c r="U1385" t="s">
        <v>6618</v>
      </c>
      <c r="Y1385" cm="1">
        <f t="array" ref="Y1385">IF(FALSE,"True," &amp; IF(_xlfn.XLOOKUP("Src_IsAny",'Scoring_Config'!$A:$A,'Scoring_Config'!$D:$D,"Yes")="Yes",_xlfn.XLOOKUP("Src_IsAny",'Scoring_Config'!$A:$A,'Scoring_Config'!$C:$C,10),0),"False,0")</f>
        <v>0</v>
      </c>
      <c r="Z1385" cm="1">
        <f t="array" ref="Z1385">IF(FALSE,"True," &amp; IF(_xlfn.XLOOKUP("Src_CIDR_Le_16",'Scoring_Config'!$A:$A,'Scoring_Config'!$D:$D,"Yes")="Yes",_xlfn.XLOOKUP("Src_CIDR_Le_16",'Scoring_Config'!$A:$A,'Scoring_Config'!$C:$C,10),0),"False,0")</f>
        <v>0</v>
      </c>
      <c r="AA1385" cm="1">
        <f t="array" ref="AA1385">IF(FALSE,"True," &amp; IF(_xlfn.XLOOKUP("Src_CIDR_17_22",'Scoring_Config'!$A:$A,'Scoring_Config'!$D:$D,"Yes")="Yes",_xlfn.XLOOKUP("Src_CIDR_17_22",'Scoring_Config'!$A:$A,'Scoring_Config'!$C:$C,5),0),"False,0")</f>
        <v>0</v>
      </c>
      <c r="AB1385" cm="1">
        <f t="array" ref="AB1385">IF(FALSE,"True," &amp; IF(_xlfn.XLOOKUP("Dst_IsAny",'Scoring_Config'!$A:$A,'Scoring_Config'!$D:$D,"Yes")="Yes",_xlfn.XLOOKUP("Dst_IsAny",'Scoring_Config'!$A:$A,'Scoring_Config'!$C:$C,10),0),"False,0")</f>
        <v>0</v>
      </c>
      <c r="AC1385" cm="1">
        <f t="array" ref="AC1385">IF(FALSE,"True," &amp; IF(_xlfn.XLOOKUP("Dst_CIDR_Le_16",'Scoring_Config'!$A:$A,'Scoring_Config'!$D:$D,"Yes")="Yes",_xlfn.XLOOKUP("Dst_CIDR_Le_16",'Scoring_Config'!$A:$A,'Scoring_Config'!$C:$C,10),0),"False,0")</f>
        <v>0</v>
      </c>
      <c r="AD1385" cm="1">
        <f t="array" ref="AD1385">IF(FALSE,"True," &amp; IF(_xlfn.XLOOKUP("Dst_CIDR_17_22",'Scoring_Config'!$A:$A,'Scoring_Config'!$D:$D,"Yes")="Yes",_xlfn.XLOOKUP("Dst_CIDR_17_22",'Scoring_Config'!$A:$A,'Scoring_Config'!$C:$C,5),0),"False,0")</f>
        <v>0</v>
      </c>
      <c r="AE1385" cm="1">
        <f t="array" ref="AE1385">IF(FALSE,"True," &amp; IF(_xlfn.XLOOKUP("SrcZone_IsAny",'Scoring_Config'!$A:$A,'Scoring_Config'!$D:$D,"Yes")="Yes",_xlfn.XLOOKUP("SrcZone_IsAny",'Scoring_Config'!$A:$A,'Scoring_Config'!$C:$C,10),0),"False,0")</f>
        <v>0</v>
      </c>
      <c r="AF1385" cm="1">
        <f t="array" ref="AF1385">IF(FALSE,"True," &amp; IF(_xlfn.XLOOKUP("DstZone_IsAny",'Scoring_Config'!$A:$A,'Scoring_Config'!$D:$D,"Yes")="Yes",_xlfn.XLOOKUP("DstZone_IsAny",'Scoring_Config'!$A:$A,'Scoring_Config'!$C:$C,10),0),"False,0")</f>
        <v>0</v>
      </c>
      <c r="AG1385" cm="1">
        <f t="array" ref="AG138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85" cm="1">
        <f t="array" ref="AH1385">IF(FALSE,"True," &amp; IF(_xlfn.XLOOKUP("App_Any_OR_RangeGt1000",'Scoring_Config'!$A:$A,'Scoring_Config'!$D:$D,"Yes")="Yes",_xlfn.XLOOKUP("App_Any_OR_RangeGt1000",'Scoring_Config'!$A:$A,'Scoring_Config'!$C:$C,10),0),"False,0")</f>
        <v>0</v>
      </c>
      <c r="AI1385" cm="1">
        <f t="array" ref="AI1385">IF(FALSE,"True," &amp; IF(_xlfn.XLOOKUP("Service_Insecure_Match",'Scoring_Config'!$A:$A,'Scoring_Config'!$D:$D,"Yes")="Yes",_xlfn.XLOOKUP("Service_Insecure_Match",'Scoring_Config'!$A:$A,'Scoring_Config'!$C:$C,5),0),"False,0")</f>
        <v>0</v>
      </c>
      <c r="AJ1385" cm="1">
        <f t="array" ref="AJ1385">IF(FALSE,"True," &amp; IF(_xlfn.XLOOKUP("Risky_Inbound",'Scoring_Config'!$A:$A,'Scoring_Config'!$D:$D,"Yes")="Yes",_xlfn.XLOOKUP("Risky_Inbound",'Scoring_Config'!$A:$A,'Scoring_Config'!$C:$C,50),0),"False,0")</f>
        <v>0</v>
      </c>
      <c r="AK1385" cm="1">
        <f t="array" ref="AK1385">IF(FALSE,"True," &amp; IF(_xlfn.XLOOKUP("Risky_Outbound",'Scoring_Config'!$A:$A,'Scoring_Config'!$D:$D,"Yes")="Yes",_xlfn.XLOOKUP("Risky_Outbound",'Scoring_Config'!$A:$A,'Scoring_Config'!$C:$C,25),0),"False,0")</f>
        <v>0</v>
      </c>
      <c r="AL1385" t="s">
        <v>6699</v>
      </c>
      <c r="AM1385" cm="1">
        <f t="array" ref="AM138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85" t="s">
        <v>6697</v>
      </c>
      <c r="AO1385" t="s">
        <v>6697</v>
      </c>
      <c r="AP1385" t="s">
        <v>6697</v>
      </c>
      <c r="AQ1385" cm="1">
        <f t="array" ref="AQ1385">IF(FALSE,"True," &amp; IF(_xlfn.XLOOKUP("Service_IsAny",'Scoring_Config'!$A:$A,'Scoring_Config'!$D:$D,"Yes")="Yes",_xlfn.XLOOKUP("Service_IsAny",'Scoring_Config'!$A:$A,'Scoring_Config'!$C:$C,0),0),"False,0")</f>
        <v>0</v>
      </c>
      <c r="AR1385">
        <v>0</v>
      </c>
      <c r="AS1385" cm="1">
        <f t="array" ref="AS1385">IF(FALSE,"True," &amp; IF(_xlfn.XLOOKUP("Service_RangeGt1000",'Scoring_Config'!$A:$A,'Scoring_Config'!$D:$D,"Yes")="Yes",_xlfn.XLOOKUP("Service_RangeGt1000",'Scoring_Config'!$A:$A,'Scoring_Config'!$C:$C,0),0),"False,0")</f>
        <v>0</v>
      </c>
      <c r="AT1385" cm="1">
        <f t="array" ref="AT1385">IF(FALSE,"True," &amp; IF(_xlfn.XLOOKUP("App_IsAny",'Scoring_Config'!$A:$A,'Scoring_Config'!$D:$D,"Yes")="Yes",_xlfn.XLOOKUP("App_IsAny",'Scoring_Config'!$A:$A,'Scoring_Config'!$C:$C,0),0),"False,0")</f>
        <v>0</v>
      </c>
      <c r="AU1385">
        <v>2</v>
      </c>
      <c r="AV1385" cm="1">
        <f t="array" ref="AV1385">IF(FALSE,"True," &amp; IF(_xlfn.XLOOKUP("App_RangeGt1000",'Scoring_Config'!$A:$A,'Scoring_Config'!$D:$D,"Yes")="Yes",_xlfn.XLOOKUP("App_RangeGt1000",'Scoring_Config'!$A:$A,'Scoring_Config'!$C:$C,0),0),"False,0")</f>
        <v>0</v>
      </c>
      <c r="AW1385" cm="1">
        <f t="array" ref="AW1385">IF(FALSE,"True," &amp; IF(_xlfn.XLOOKUP("Action_IsDenyOrDrop",'Scoring_Config'!$A:$A,'Scoring_Config'!$D:$D,"Yes")="Yes",_xlfn.XLOOKUP("Action_IsDenyOrDrop",'Scoring_Config'!$A:$A,'Scoring_Config'!$C:$C,0),0),"False,0")</f>
        <v>0</v>
      </c>
      <c r="AX1385" cm="1">
        <f t="array" ref="AX1385">IF(LEFT(AW1385,4)="True",0,(IF(LEFT(Y1385,4)="True",IF(_xlfn.XLOOKUP("Src_IsAny",'Scoring_Config'!$A:$A,'Scoring_Config'!$D:$D,"Yes")="Yes",_xlfn.XLOOKUP("Src_IsAny",'Scoring_Config'!$A:$A,'Scoring_Config'!$C:$C,10),0),0)+IF(LEFT(Z1385,4)="True",IF(_xlfn.XLOOKUP("Src_CIDR_Le_16",'Scoring_Config'!$A:$A,'Scoring_Config'!$D:$D,"Yes")="Yes",_xlfn.XLOOKUP("Src_CIDR_Le_16",'Scoring_Config'!$A:$A,'Scoring_Config'!$C:$C,10),0),0)+IF(LEFT(AA1385,4)="True",IF(_xlfn.XLOOKUP("Src_CIDR_17_22",'Scoring_Config'!$A:$A,'Scoring_Config'!$D:$D,"Yes")="Yes",_xlfn.XLOOKUP("Src_CIDR_17_22",'Scoring_Config'!$A:$A,'Scoring_Config'!$C:$C,5),0),0)+IF(LEFT(AB1385,4)="True",IF(_xlfn.XLOOKUP("Dst_IsAny",'Scoring_Config'!$A:$A,'Scoring_Config'!$D:$D,"Yes")="Yes",_xlfn.XLOOKUP("Dst_IsAny",'Scoring_Config'!$A:$A,'Scoring_Config'!$C:$C,10),0),0)+IF(LEFT(AC1385,4)="True",IF(_xlfn.XLOOKUP("Dst_CIDR_Le_16",'Scoring_Config'!$A:$A,'Scoring_Config'!$D:$D,"Yes")="Yes",_xlfn.XLOOKUP("Dst_CIDR_Le_16",'Scoring_Config'!$A:$A,'Scoring_Config'!$C:$C,10),0),0)+IF(LEFT(AD1385,4)="True",IF(_xlfn.XLOOKUP("Dst_CIDR_17_22",'Scoring_Config'!$A:$A,'Scoring_Config'!$D:$D,"Yes")="Yes",_xlfn.XLOOKUP("Dst_CIDR_17_22",'Scoring_Config'!$A:$A,'Scoring_Config'!$C:$C,5),0),0)+IF(LEFT(AE1385,4)="True",IF(_xlfn.XLOOKUP("SrcZone_IsAny",'Scoring_Config'!$A:$A,'Scoring_Config'!$D:$D,"Yes")="Yes",_xlfn.XLOOKUP("SrcZone_IsAny",'Scoring_Config'!$A:$A,'Scoring_Config'!$C:$C,10),0),0)+IF(LEFT(AF1385,4)="True",IF(_xlfn.XLOOKUP("DstZone_IsAny",'Scoring_Config'!$A:$A,'Scoring_Config'!$D:$D,"Yes")="Yes",_xlfn.XLOOKUP("DstZone_IsAny",'Scoring_Config'!$A:$A,'Scoring_Config'!$C:$C,10),0),0)+IF(LEFT(AG1385,4)="True",IF(_xlfn.XLOOKUP("Service_Any_OR_RangeGt1000",'Scoring_Config'!$A:$A,'Scoring_Config'!$D:$D,"Yes")="Yes",_xlfn.XLOOKUP("Service_Any_OR_RangeGt1000",'Scoring_Config'!$A:$A,'Scoring_Config'!$C:$C,10),0),0)+IF(LEFT(AH1385,4)="True",IF(_xlfn.XLOOKUP("App_Any_OR_RangeGt1000",'Scoring_Config'!$A:$A,'Scoring_Config'!$D:$D,"Yes")="Yes",_xlfn.XLOOKUP("App_Any_OR_RangeGt1000",'Scoring_Config'!$A:$A,'Scoring_Config'!$C:$C,10),0),0)+IF(LEFT(AI1385,4)="True",IF(_xlfn.XLOOKUP("Service_Insecure_Match",'Scoring_Config'!$A:$A,'Scoring_Config'!$D:$D,"Yes")="Yes",_xlfn.XLOOKUP("Service_Insecure_Match",'Scoring_Config'!$A:$A,'Scoring_Config'!$C:$C,5),0),0)+IF(LEFT(AJ1385,4)="True",IF(_xlfn.XLOOKUP("Risky_Inbound",'Scoring_Config'!$A:$A,'Scoring_Config'!$D:$D,"Yes")="Yes",_xlfn.XLOOKUP("Risky_Inbound",'Scoring_Config'!$A:$A,'Scoring_Config'!$C:$C,50),0),0)+IF(LEFT(AK1385,4)="True",IF(_xlfn.XLOOKUP("Risky_Outbound",'Scoring_Config'!$A:$A,'Scoring_Config'!$D:$D,"Yes")="Yes",_xlfn.XLOOKUP("Risky_Outbound",'Scoring_Config'!$A:$A,'Scoring_Config'!$C:$C,25),0),0)+IF(LEFT(AZ1385,4)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1385,FIND(",",AL1385)+1,100)),0)+IF(LEFT(AM1385,4)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1385,FIND(",",AN1385)+1,100)),0)+IF(_xlfn.XLOOKUP("Profile_Scoring",'Scoring_Config'!$A:$A,'Scoring_Config'!$D:$D,"Yes")="Yes",VALUE(MID(AO1385,FIND(",",AO1385)+1,100)),0)+IF(_xlfn.XLOOKUP("Options_Scoring",'Scoring_Config'!$A:$A,'Scoring_Config'!$D:$D,"Yes")="Yes",VALUE(MID(AP1385,FIND(",",AP1385)+1,100)),0)))</f>
        <v>0</v>
      </c>
      <c r="AZ1385" cm="1">
        <f t="array" ref="AZ1385">IF(FALSE,"True," &amp; IF(_xlfn.XLOOKUP("Migrate_Insecure",'Scoring_Config'!$A:$A,'Scoring_Config'!$D:$D,"Yes")="Yes",_xlfn.XLOOKUP("Migrate_Insecure",'Scoring_Config'!$A:$A,'Scoring_Config'!$C:$C,10),0),"False,0")</f>
        <v>0</v>
      </c>
    </row>
    <row r="1386" spans="1:52">
      <c r="A1386" t="s">
        <v>1979</v>
      </c>
      <c r="B1386" t="s">
        <v>3358</v>
      </c>
      <c r="C1386" t="s">
        <v>3542</v>
      </c>
      <c r="D1386" t="s">
        <v>3547</v>
      </c>
      <c r="E1386" t="s">
        <v>3563</v>
      </c>
      <c r="F1386" t="s">
        <v>4007</v>
      </c>
      <c r="G1386" t="s">
        <v>724</v>
      </c>
      <c r="H1386" t="s">
        <v>174</v>
      </c>
      <c r="I1386" t="s">
        <v>3633</v>
      </c>
      <c r="J1386" t="s">
        <v>1269</v>
      </c>
      <c r="K1386" t="s">
        <v>174</v>
      </c>
      <c r="L1386" t="s">
        <v>1605</v>
      </c>
      <c r="M1386" t="s">
        <v>1974</v>
      </c>
      <c r="N1386" t="s">
        <v>4315</v>
      </c>
      <c r="O1386" t="s">
        <v>4319</v>
      </c>
      <c r="P1386" t="s">
        <v>4321</v>
      </c>
      <c r="Q1386" t="s">
        <v>5289</v>
      </c>
      <c r="R1386" t="s">
        <v>5466</v>
      </c>
      <c r="S1386" t="s">
        <v>5477</v>
      </c>
      <c r="T1386" t="s">
        <v>5817</v>
      </c>
      <c r="U1386" t="s">
        <v>6617</v>
      </c>
      <c r="Y1386" cm="1">
        <f t="array" ref="Y1386">IF(FALSE,"True," &amp; IF(_xlfn.XLOOKUP("Src_IsAny",'Scoring_Config'!$A:$A,'Scoring_Config'!$D:$D,"Yes")="Yes",_xlfn.XLOOKUP("Src_IsAny",'Scoring_Config'!$A:$A,'Scoring_Config'!$C:$C,10),0),"False,0")</f>
        <v>0</v>
      </c>
      <c r="Z1386" cm="1">
        <f t="array" ref="Z1386">IF(FALSE,"True," &amp; IF(_xlfn.XLOOKUP("Src_CIDR_Le_16",'Scoring_Config'!$A:$A,'Scoring_Config'!$D:$D,"Yes")="Yes",_xlfn.XLOOKUP("Src_CIDR_Le_16",'Scoring_Config'!$A:$A,'Scoring_Config'!$C:$C,10),0),"False,0")</f>
        <v>0</v>
      </c>
      <c r="AA1386" cm="1">
        <f t="array" ref="AA1386">IF(FALSE,"True," &amp; IF(_xlfn.XLOOKUP("Src_CIDR_17_22",'Scoring_Config'!$A:$A,'Scoring_Config'!$D:$D,"Yes")="Yes",_xlfn.XLOOKUP("Src_CIDR_17_22",'Scoring_Config'!$A:$A,'Scoring_Config'!$C:$C,5),0),"False,0")</f>
        <v>0</v>
      </c>
      <c r="AB1386" cm="1">
        <f t="array" ref="AB1386">IF(FALSE,"True," &amp; IF(_xlfn.XLOOKUP("Dst_IsAny",'Scoring_Config'!$A:$A,'Scoring_Config'!$D:$D,"Yes")="Yes",_xlfn.XLOOKUP("Dst_IsAny",'Scoring_Config'!$A:$A,'Scoring_Config'!$C:$C,10),0),"False,0")</f>
        <v>0</v>
      </c>
      <c r="AC1386" cm="1">
        <f t="array" ref="AC1386">IF(FALSE,"True," &amp; IF(_xlfn.XLOOKUP("Dst_CIDR_Le_16",'Scoring_Config'!$A:$A,'Scoring_Config'!$D:$D,"Yes")="Yes",_xlfn.XLOOKUP("Dst_CIDR_Le_16",'Scoring_Config'!$A:$A,'Scoring_Config'!$C:$C,10),0),"False,0")</f>
        <v>0</v>
      </c>
      <c r="AD1386" cm="1">
        <f t="array" ref="AD1386">IF(FALSE,"True," &amp; IF(_xlfn.XLOOKUP("Dst_CIDR_17_22",'Scoring_Config'!$A:$A,'Scoring_Config'!$D:$D,"Yes")="Yes",_xlfn.XLOOKUP("Dst_CIDR_17_22",'Scoring_Config'!$A:$A,'Scoring_Config'!$C:$C,5),0),"False,0")</f>
        <v>0</v>
      </c>
      <c r="AE1386" cm="1">
        <f t="array" ref="AE1386">IF(FALSE,"True," &amp; IF(_xlfn.XLOOKUP("SrcZone_IsAny",'Scoring_Config'!$A:$A,'Scoring_Config'!$D:$D,"Yes")="Yes",_xlfn.XLOOKUP("SrcZone_IsAny",'Scoring_Config'!$A:$A,'Scoring_Config'!$C:$C,10),0),"False,0")</f>
        <v>0</v>
      </c>
      <c r="AF1386" cm="1">
        <f t="array" ref="AF1386">IF(FALSE,"True," &amp; IF(_xlfn.XLOOKUP("DstZone_IsAny",'Scoring_Config'!$A:$A,'Scoring_Config'!$D:$D,"Yes")="Yes",_xlfn.XLOOKUP("DstZone_IsAny",'Scoring_Config'!$A:$A,'Scoring_Config'!$C:$C,10),0),"False,0")</f>
        <v>0</v>
      </c>
      <c r="AG1386" cm="1">
        <f t="array" ref="AG138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86" cm="1">
        <f t="array" ref="AH1386">IF(TRUE,"True," &amp; IF(_xlfn.XLOOKUP("App_Any_OR_RangeGt1000",'Scoring_Config'!$A:$A,'Scoring_Config'!$D:$D,"Yes")="Yes",_xlfn.XLOOKUP("App_Any_OR_RangeGt1000",'Scoring_Config'!$A:$A,'Scoring_Config'!$C:$C,10),0),"False,0")</f>
        <v>0</v>
      </c>
      <c r="AI1386" cm="1">
        <f t="array" ref="AI1386">IF(FALSE,"True," &amp; IF(_xlfn.XLOOKUP("Service_Insecure_Match",'Scoring_Config'!$A:$A,'Scoring_Config'!$D:$D,"Yes")="Yes",_xlfn.XLOOKUP("Service_Insecure_Match",'Scoring_Config'!$A:$A,'Scoring_Config'!$C:$C,5),0),"False,0")</f>
        <v>0</v>
      </c>
      <c r="AJ1386" cm="1">
        <f t="array" ref="AJ1386">IF(FALSE,"True," &amp; IF(_xlfn.XLOOKUP("Risky_Inbound",'Scoring_Config'!$A:$A,'Scoring_Config'!$D:$D,"Yes")="Yes",_xlfn.XLOOKUP("Risky_Inbound",'Scoring_Config'!$A:$A,'Scoring_Config'!$C:$C,50),0),"False,0")</f>
        <v>0</v>
      </c>
      <c r="AK1386" cm="1">
        <f t="array" ref="AK1386">IF(FALSE,"True," &amp; IF(_xlfn.XLOOKUP("Risky_Outbound",'Scoring_Config'!$A:$A,'Scoring_Config'!$D:$D,"Yes")="Yes",_xlfn.XLOOKUP("Risky_Outbound",'Scoring_Config'!$A:$A,'Scoring_Config'!$C:$C,25),0),"False,0")</f>
        <v>0</v>
      </c>
      <c r="AL1386" t="s">
        <v>6700</v>
      </c>
      <c r="AM1386" cm="1">
        <f t="array" ref="AM138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86" t="s">
        <v>6697</v>
      </c>
      <c r="AO1386" t="s">
        <v>6697</v>
      </c>
      <c r="AP1386" t="s">
        <v>6697</v>
      </c>
      <c r="AQ1386" cm="1">
        <f t="array" ref="AQ1386">IF(FALSE,"True," &amp; IF(_xlfn.XLOOKUP("Service_IsAny",'Scoring_Config'!$A:$A,'Scoring_Config'!$D:$D,"Yes")="Yes",_xlfn.XLOOKUP("Service_IsAny",'Scoring_Config'!$A:$A,'Scoring_Config'!$C:$C,0),0),"False,0")</f>
        <v>0</v>
      </c>
      <c r="AR1386">
        <v>21</v>
      </c>
      <c r="AS1386" cm="1">
        <f t="array" ref="AS1386">IF(FALSE,"True," &amp; IF(_xlfn.XLOOKUP("Service_RangeGt1000",'Scoring_Config'!$A:$A,'Scoring_Config'!$D:$D,"Yes")="Yes",_xlfn.XLOOKUP("Service_RangeGt1000",'Scoring_Config'!$A:$A,'Scoring_Config'!$C:$C,0),0),"False,0")</f>
        <v>0</v>
      </c>
      <c r="AT1386" cm="1">
        <f t="array" ref="AT1386">IF(TRUE,"True," &amp; IF(_xlfn.XLOOKUP("App_IsAny",'Scoring_Config'!$A:$A,'Scoring_Config'!$D:$D,"Yes")="Yes",_xlfn.XLOOKUP("App_IsAny",'Scoring_Config'!$A:$A,'Scoring_Config'!$C:$C,0),0),"False,0")</f>
        <v>0</v>
      </c>
      <c r="AU1386">
        <v>65535</v>
      </c>
      <c r="AV1386" cm="1">
        <f t="array" ref="AV1386">IF(TRUE,"True," &amp; IF(_xlfn.XLOOKUP("App_RangeGt1000",'Scoring_Config'!$A:$A,'Scoring_Config'!$D:$D,"Yes")="Yes",_xlfn.XLOOKUP("App_RangeGt1000",'Scoring_Config'!$A:$A,'Scoring_Config'!$C:$C,0),0),"False,0")</f>
        <v>0</v>
      </c>
      <c r="AW1386" cm="1">
        <f t="array" ref="AW1386">IF(FALSE,"True," &amp; IF(_xlfn.XLOOKUP("Action_IsDenyOrDrop",'Scoring_Config'!$A:$A,'Scoring_Config'!$D:$D,"Yes")="Yes",_xlfn.XLOOKUP("Action_IsDenyOrDrop",'Scoring_Config'!$A:$A,'Scoring_Config'!$C:$C,0),0),"False,0")</f>
        <v>0</v>
      </c>
      <c r="AX1386" cm="1">
        <f t="array" ref="AX1386">IF(LEFT(AW1386,4)="True",0,(IF(LEFT(Y1386,4)="True",IF(_xlfn.XLOOKUP("Src_IsAny",'Scoring_Config'!$A:$A,'Scoring_Config'!$D:$D,"Yes")="Yes",_xlfn.XLOOKUP("Src_IsAny",'Scoring_Config'!$A:$A,'Scoring_Config'!$C:$C,10),0),0)+IF(LEFT(Z1386,4)="True",IF(_xlfn.XLOOKUP("Src_CIDR_Le_16",'Scoring_Config'!$A:$A,'Scoring_Config'!$D:$D,"Yes")="Yes",_xlfn.XLOOKUP("Src_CIDR_Le_16",'Scoring_Config'!$A:$A,'Scoring_Config'!$C:$C,10),0),0)+IF(LEFT(AA1386,4)="True",IF(_xlfn.XLOOKUP("Src_CIDR_17_22",'Scoring_Config'!$A:$A,'Scoring_Config'!$D:$D,"Yes")="Yes",_xlfn.XLOOKUP("Src_CIDR_17_22",'Scoring_Config'!$A:$A,'Scoring_Config'!$C:$C,5),0),0)+IF(LEFT(AB1386,4)="True",IF(_xlfn.XLOOKUP("Dst_IsAny",'Scoring_Config'!$A:$A,'Scoring_Config'!$D:$D,"Yes")="Yes",_xlfn.XLOOKUP("Dst_IsAny",'Scoring_Config'!$A:$A,'Scoring_Config'!$C:$C,10),0),0)+IF(LEFT(AC1386,4)="True",IF(_xlfn.XLOOKUP("Dst_CIDR_Le_16",'Scoring_Config'!$A:$A,'Scoring_Config'!$D:$D,"Yes")="Yes",_xlfn.XLOOKUP("Dst_CIDR_Le_16",'Scoring_Config'!$A:$A,'Scoring_Config'!$C:$C,10),0),0)+IF(LEFT(AD1386,4)="True",IF(_xlfn.XLOOKUP("Dst_CIDR_17_22",'Scoring_Config'!$A:$A,'Scoring_Config'!$D:$D,"Yes")="Yes",_xlfn.XLOOKUP("Dst_CIDR_17_22",'Scoring_Config'!$A:$A,'Scoring_Config'!$C:$C,5),0),0)+IF(LEFT(AE1386,4)="True",IF(_xlfn.XLOOKUP("SrcZone_IsAny",'Scoring_Config'!$A:$A,'Scoring_Config'!$D:$D,"Yes")="Yes",_xlfn.XLOOKUP("SrcZone_IsAny",'Scoring_Config'!$A:$A,'Scoring_Config'!$C:$C,10),0),0)+IF(LEFT(AF1386,4)="True",IF(_xlfn.XLOOKUP("DstZone_IsAny",'Scoring_Config'!$A:$A,'Scoring_Config'!$D:$D,"Yes")="Yes",_xlfn.XLOOKUP("DstZone_IsAny",'Scoring_Config'!$A:$A,'Scoring_Config'!$C:$C,10),0),0)+IF(LEFT(AG1386,4)="True",IF(_xlfn.XLOOKUP("Service_Any_OR_RangeGt1000",'Scoring_Config'!$A:$A,'Scoring_Config'!$D:$D,"Yes")="Yes",_xlfn.XLOOKUP("Service_Any_OR_RangeGt1000",'Scoring_Config'!$A:$A,'Scoring_Config'!$C:$C,10),0),0)+IF(LEFT(AH1386,4)="True",IF(_xlfn.XLOOKUP("App_Any_OR_RangeGt1000",'Scoring_Config'!$A:$A,'Scoring_Config'!$D:$D,"Yes")="Yes",_xlfn.XLOOKUP("App_Any_OR_RangeGt1000",'Scoring_Config'!$A:$A,'Scoring_Config'!$C:$C,10),0),0)+IF(LEFT(AI1386,4)="True",IF(_xlfn.XLOOKUP("Service_Insecure_Match",'Scoring_Config'!$A:$A,'Scoring_Config'!$D:$D,"Yes")="Yes",_xlfn.XLOOKUP("Service_Insecure_Match",'Scoring_Config'!$A:$A,'Scoring_Config'!$C:$C,5),0),0)+IF(LEFT(AJ1386,4)="True",IF(_xlfn.XLOOKUP("Risky_Inbound",'Scoring_Config'!$A:$A,'Scoring_Config'!$D:$D,"Yes")="Yes",_xlfn.XLOOKUP("Risky_Inbound",'Scoring_Config'!$A:$A,'Scoring_Config'!$C:$C,50),0),0)+IF(LEFT(AK1386,4)="True",IF(_xlfn.XLOOKUP("Risky_Outbound",'Scoring_Config'!$A:$A,'Scoring_Config'!$D:$D,"Yes")="Yes",_xlfn.XLOOKUP("Risky_Outbound",'Scoring_Config'!$A:$A,'Scoring_Config'!$C:$C,25),0),0)+IF(LEFT(AZ1386,4)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1386,FIND(",",AL1386)+1,100)),0)+IF(LEFT(AM1386,4)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1386,FIND(",",AN1386)+1,100)),0)+IF(_xlfn.XLOOKUP("Profile_Scoring",'Scoring_Config'!$A:$A,'Scoring_Config'!$D:$D,"Yes")="Yes",VALUE(MID(AO1386,FIND(",",AO1386)+1,100)),0)+IF(_xlfn.XLOOKUP("Options_Scoring",'Scoring_Config'!$A:$A,'Scoring_Config'!$D:$D,"Yes")="Yes",VALUE(MID(AP1386,FIND(",",AP1386)+1,100)),0)))</f>
        <v>0</v>
      </c>
      <c r="AZ1386" cm="1">
        <f t="array" ref="AZ1386">IF(FALSE,"True," &amp; IF(_xlfn.XLOOKUP("Migrate_Insecure",'Scoring_Config'!$A:$A,'Scoring_Config'!$D:$D,"Yes")="Yes",_xlfn.XLOOKUP("Migrate_Insecure",'Scoring_Config'!$A:$A,'Scoring_Config'!$C:$C,10),0),"False,0")</f>
        <v>0</v>
      </c>
    </row>
    <row r="1387" spans="1:52">
      <c r="A1387" t="s">
        <v>1979</v>
      </c>
      <c r="B1387" t="s">
        <v>3359</v>
      </c>
      <c r="C1387" t="s">
        <v>3542</v>
      </c>
      <c r="D1387" t="s">
        <v>3545</v>
      </c>
      <c r="E1387" t="s">
        <v>3563</v>
      </c>
      <c r="F1387" t="s">
        <v>3575</v>
      </c>
      <c r="G1387" t="s">
        <v>99</v>
      </c>
      <c r="H1387" t="s">
        <v>174</v>
      </c>
      <c r="I1387" t="s">
        <v>3583</v>
      </c>
      <c r="J1387" t="s">
        <v>542</v>
      </c>
      <c r="K1387" t="s">
        <v>174</v>
      </c>
      <c r="L1387" t="s">
        <v>1606</v>
      </c>
      <c r="M1387" t="s">
        <v>1974</v>
      </c>
      <c r="N1387" t="s">
        <v>4315</v>
      </c>
      <c r="O1387" t="s">
        <v>4319</v>
      </c>
      <c r="P1387" t="s">
        <v>4321</v>
      </c>
      <c r="Q1387" t="s">
        <v>5290</v>
      </c>
      <c r="R1387" t="s">
        <v>5468</v>
      </c>
      <c r="S1387" t="s">
        <v>5486</v>
      </c>
      <c r="T1387" t="s">
        <v>5912</v>
      </c>
      <c r="U1387" t="s">
        <v>6619</v>
      </c>
      <c r="Y1387" cm="1">
        <f t="array" ref="Y1387">IF(FALSE,"True," &amp; IF(_xlfn.XLOOKUP("Src_IsAny",'Scoring_Config'!$A:$A,'Scoring_Config'!$D:$D,"Yes")="Yes",_xlfn.XLOOKUP("Src_IsAny",'Scoring_Config'!$A:$A,'Scoring_Config'!$C:$C,10),0),"False,0")</f>
        <v>0</v>
      </c>
      <c r="Z1387" cm="1">
        <f t="array" ref="Z1387">IF(TRUE,"True," &amp; IF(_xlfn.XLOOKUP("Src_CIDR_Le_16",'Scoring_Config'!$A:$A,'Scoring_Config'!$D:$D,"Yes")="Yes",_xlfn.XLOOKUP("Src_CIDR_Le_16",'Scoring_Config'!$A:$A,'Scoring_Config'!$C:$C,10),0),"False,0")</f>
        <v>0</v>
      </c>
      <c r="AA1387" cm="1">
        <f t="array" ref="AA1387">IF(FALSE,"True," &amp; IF(_xlfn.XLOOKUP("Src_CIDR_17_22",'Scoring_Config'!$A:$A,'Scoring_Config'!$D:$D,"Yes")="Yes",_xlfn.XLOOKUP("Src_CIDR_17_22",'Scoring_Config'!$A:$A,'Scoring_Config'!$C:$C,5),0),"False,0")</f>
        <v>0</v>
      </c>
      <c r="AB1387" cm="1">
        <f t="array" ref="AB1387">IF(FALSE,"True," &amp; IF(_xlfn.XLOOKUP("Dst_IsAny",'Scoring_Config'!$A:$A,'Scoring_Config'!$D:$D,"Yes")="Yes",_xlfn.XLOOKUP("Dst_IsAny",'Scoring_Config'!$A:$A,'Scoring_Config'!$C:$C,10),0),"False,0")</f>
        <v>0</v>
      </c>
      <c r="AC1387" cm="1">
        <f t="array" ref="AC1387">IF(FALSE,"True," &amp; IF(_xlfn.XLOOKUP("Dst_CIDR_Le_16",'Scoring_Config'!$A:$A,'Scoring_Config'!$D:$D,"Yes")="Yes",_xlfn.XLOOKUP("Dst_CIDR_Le_16",'Scoring_Config'!$A:$A,'Scoring_Config'!$C:$C,10),0),"False,0")</f>
        <v>0</v>
      </c>
      <c r="AD1387" cm="1">
        <f t="array" ref="AD1387">IF(FALSE,"True," &amp; IF(_xlfn.XLOOKUP("Dst_CIDR_17_22",'Scoring_Config'!$A:$A,'Scoring_Config'!$D:$D,"Yes")="Yes",_xlfn.XLOOKUP("Dst_CIDR_17_22",'Scoring_Config'!$A:$A,'Scoring_Config'!$C:$C,5),0),"False,0")</f>
        <v>0</v>
      </c>
      <c r="AE1387" cm="1">
        <f t="array" ref="AE1387">IF(FALSE,"True," &amp; IF(_xlfn.XLOOKUP("SrcZone_IsAny",'Scoring_Config'!$A:$A,'Scoring_Config'!$D:$D,"Yes")="Yes",_xlfn.XLOOKUP("SrcZone_IsAny",'Scoring_Config'!$A:$A,'Scoring_Config'!$C:$C,10),0),"False,0")</f>
        <v>0</v>
      </c>
      <c r="AF1387" cm="1">
        <f t="array" ref="AF1387">IF(FALSE,"True," &amp; IF(_xlfn.XLOOKUP("DstZone_IsAny",'Scoring_Config'!$A:$A,'Scoring_Config'!$D:$D,"Yes")="Yes",_xlfn.XLOOKUP("DstZone_IsAny",'Scoring_Config'!$A:$A,'Scoring_Config'!$C:$C,10),0),"False,0")</f>
        <v>0</v>
      </c>
      <c r="AG1387" cm="1">
        <f t="array" ref="AG138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87" cm="1">
        <f t="array" ref="AH1387">IF(TRUE,"True," &amp; IF(_xlfn.XLOOKUP("App_Any_OR_RangeGt1000",'Scoring_Config'!$A:$A,'Scoring_Config'!$D:$D,"Yes")="Yes",_xlfn.XLOOKUP("App_Any_OR_RangeGt1000",'Scoring_Config'!$A:$A,'Scoring_Config'!$C:$C,10),0),"False,0")</f>
        <v>0</v>
      </c>
      <c r="AI1387" cm="1">
        <f t="array" ref="AI1387">IF(FALSE,"True," &amp; IF(_xlfn.XLOOKUP("Service_Insecure_Match",'Scoring_Config'!$A:$A,'Scoring_Config'!$D:$D,"Yes")="Yes",_xlfn.XLOOKUP("Service_Insecure_Match",'Scoring_Config'!$A:$A,'Scoring_Config'!$C:$C,5),0),"False,0")</f>
        <v>0</v>
      </c>
      <c r="AJ1387" cm="1">
        <f t="array" ref="AJ1387">IF(FALSE,"True," &amp; IF(_xlfn.XLOOKUP("Risky_Inbound",'Scoring_Config'!$A:$A,'Scoring_Config'!$D:$D,"Yes")="Yes",_xlfn.XLOOKUP("Risky_Inbound",'Scoring_Config'!$A:$A,'Scoring_Config'!$C:$C,50),0),"False,0")</f>
        <v>0</v>
      </c>
      <c r="AK1387" cm="1">
        <f t="array" ref="AK1387">IF(FALSE,"True," &amp; IF(_xlfn.XLOOKUP("Risky_Outbound",'Scoring_Config'!$A:$A,'Scoring_Config'!$D:$D,"Yes")="Yes",_xlfn.XLOOKUP("Risky_Outbound",'Scoring_Config'!$A:$A,'Scoring_Config'!$C:$C,25),0),"False,0")</f>
        <v>0</v>
      </c>
      <c r="AL1387" t="s">
        <v>6700</v>
      </c>
      <c r="AM1387" cm="1">
        <f t="array" ref="AM138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87" t="s">
        <v>6697</v>
      </c>
      <c r="AO1387" t="s">
        <v>6697</v>
      </c>
      <c r="AP1387" t="s">
        <v>6697</v>
      </c>
      <c r="AQ1387" cm="1">
        <f t="array" ref="AQ1387">IF(FALSE,"True," &amp; IF(_xlfn.XLOOKUP("Service_IsAny",'Scoring_Config'!$A:$A,'Scoring_Config'!$D:$D,"Yes")="Yes",_xlfn.XLOOKUP("Service_IsAny",'Scoring_Config'!$A:$A,'Scoring_Config'!$C:$C,0),0),"False,0")</f>
        <v>0</v>
      </c>
      <c r="AR1387">
        <v>4</v>
      </c>
      <c r="AS1387" cm="1">
        <f t="array" ref="AS1387">IF(FALSE,"True," &amp; IF(_xlfn.XLOOKUP("Service_RangeGt1000",'Scoring_Config'!$A:$A,'Scoring_Config'!$D:$D,"Yes")="Yes",_xlfn.XLOOKUP("Service_RangeGt1000",'Scoring_Config'!$A:$A,'Scoring_Config'!$C:$C,0),0),"False,0")</f>
        <v>0</v>
      </c>
      <c r="AT1387" cm="1">
        <f t="array" ref="AT1387">IF(TRUE,"True," &amp; IF(_xlfn.XLOOKUP("App_IsAny",'Scoring_Config'!$A:$A,'Scoring_Config'!$D:$D,"Yes")="Yes",_xlfn.XLOOKUP("App_IsAny",'Scoring_Config'!$A:$A,'Scoring_Config'!$C:$C,0),0),"False,0")</f>
        <v>0</v>
      </c>
      <c r="AU1387">
        <v>65535</v>
      </c>
      <c r="AV1387" cm="1">
        <f t="array" ref="AV1387">IF(TRUE,"True," &amp; IF(_xlfn.XLOOKUP("App_RangeGt1000",'Scoring_Config'!$A:$A,'Scoring_Config'!$D:$D,"Yes")="Yes",_xlfn.XLOOKUP("App_RangeGt1000",'Scoring_Config'!$A:$A,'Scoring_Config'!$C:$C,0),0),"False,0")</f>
        <v>0</v>
      </c>
      <c r="AW1387" cm="1">
        <f t="array" ref="AW1387">IF(FALSE,"True," &amp; IF(_xlfn.XLOOKUP("Action_IsDenyOrDrop",'Scoring_Config'!$A:$A,'Scoring_Config'!$D:$D,"Yes")="Yes",_xlfn.XLOOKUP("Action_IsDenyOrDrop",'Scoring_Config'!$A:$A,'Scoring_Config'!$C:$C,0),0),"False,0")</f>
        <v>0</v>
      </c>
      <c r="AX1387" cm="1">
        <f t="array" ref="AX1387">IF(LEFT(AW1387,4)="True",0,(IF(LEFT(Y1387,4)="True",IF(_xlfn.XLOOKUP("Src_IsAny",'Scoring_Config'!$A:$A,'Scoring_Config'!$D:$D,"Yes")="Yes",_xlfn.XLOOKUP("Src_IsAny",'Scoring_Config'!$A:$A,'Scoring_Config'!$C:$C,10),0),0)+IF(LEFT(Z1387,4)="True",IF(_xlfn.XLOOKUP("Src_CIDR_Le_16",'Scoring_Config'!$A:$A,'Scoring_Config'!$D:$D,"Yes")="Yes",_xlfn.XLOOKUP("Src_CIDR_Le_16",'Scoring_Config'!$A:$A,'Scoring_Config'!$C:$C,10),0),0)+IF(LEFT(AA1387,4)="True",IF(_xlfn.XLOOKUP("Src_CIDR_17_22",'Scoring_Config'!$A:$A,'Scoring_Config'!$D:$D,"Yes")="Yes",_xlfn.XLOOKUP("Src_CIDR_17_22",'Scoring_Config'!$A:$A,'Scoring_Config'!$C:$C,5),0),0)+IF(LEFT(AB1387,4)="True",IF(_xlfn.XLOOKUP("Dst_IsAny",'Scoring_Config'!$A:$A,'Scoring_Config'!$D:$D,"Yes")="Yes",_xlfn.XLOOKUP("Dst_IsAny",'Scoring_Config'!$A:$A,'Scoring_Config'!$C:$C,10),0),0)+IF(LEFT(AC1387,4)="True",IF(_xlfn.XLOOKUP("Dst_CIDR_Le_16",'Scoring_Config'!$A:$A,'Scoring_Config'!$D:$D,"Yes")="Yes",_xlfn.XLOOKUP("Dst_CIDR_Le_16",'Scoring_Config'!$A:$A,'Scoring_Config'!$C:$C,10),0),0)+IF(LEFT(AD1387,4)="True",IF(_xlfn.XLOOKUP("Dst_CIDR_17_22",'Scoring_Config'!$A:$A,'Scoring_Config'!$D:$D,"Yes")="Yes",_xlfn.XLOOKUP("Dst_CIDR_17_22",'Scoring_Config'!$A:$A,'Scoring_Config'!$C:$C,5),0),0)+IF(LEFT(AE1387,4)="True",IF(_xlfn.XLOOKUP("SrcZone_IsAny",'Scoring_Config'!$A:$A,'Scoring_Config'!$D:$D,"Yes")="Yes",_xlfn.XLOOKUP("SrcZone_IsAny",'Scoring_Config'!$A:$A,'Scoring_Config'!$C:$C,10),0),0)+IF(LEFT(AF1387,4)="True",IF(_xlfn.XLOOKUP("DstZone_IsAny",'Scoring_Config'!$A:$A,'Scoring_Config'!$D:$D,"Yes")="Yes",_xlfn.XLOOKUP("DstZone_IsAny",'Scoring_Config'!$A:$A,'Scoring_Config'!$C:$C,10),0),0)+IF(LEFT(AG1387,4)="True",IF(_xlfn.XLOOKUP("Service_Any_OR_RangeGt1000",'Scoring_Config'!$A:$A,'Scoring_Config'!$D:$D,"Yes")="Yes",_xlfn.XLOOKUP("Service_Any_OR_RangeGt1000",'Scoring_Config'!$A:$A,'Scoring_Config'!$C:$C,10),0),0)+IF(LEFT(AH1387,4)="True",IF(_xlfn.XLOOKUP("App_Any_OR_RangeGt1000",'Scoring_Config'!$A:$A,'Scoring_Config'!$D:$D,"Yes")="Yes",_xlfn.XLOOKUP("App_Any_OR_RangeGt1000",'Scoring_Config'!$A:$A,'Scoring_Config'!$C:$C,10),0),0)+IF(LEFT(AI1387,4)="True",IF(_xlfn.XLOOKUP("Service_Insecure_Match",'Scoring_Config'!$A:$A,'Scoring_Config'!$D:$D,"Yes")="Yes",_xlfn.XLOOKUP("Service_Insecure_Match",'Scoring_Config'!$A:$A,'Scoring_Config'!$C:$C,5),0),0)+IF(LEFT(AJ1387,4)="True",IF(_xlfn.XLOOKUP("Risky_Inbound",'Scoring_Config'!$A:$A,'Scoring_Config'!$D:$D,"Yes")="Yes",_xlfn.XLOOKUP("Risky_Inbound",'Scoring_Config'!$A:$A,'Scoring_Config'!$C:$C,50),0),0)+IF(LEFT(AK1387,4)="True",IF(_xlfn.XLOOKUP("Risky_Outbound",'Scoring_Config'!$A:$A,'Scoring_Config'!$D:$D,"Yes")="Yes",_xlfn.XLOOKUP("Risky_Outbound",'Scoring_Config'!$A:$A,'Scoring_Config'!$C:$C,25),0),0)+IF(LEFT(AZ1387,4)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1387,FIND(",",AL1387)+1,100)),0)+IF(LEFT(AM1387,4)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1387,FIND(",",AN1387)+1,100)),0)+IF(_xlfn.XLOOKUP("Profile_Scoring",'Scoring_Config'!$A:$A,'Scoring_Config'!$D:$D,"Yes")="Yes",VALUE(MID(AO1387,FIND(",",AO1387)+1,100)),0)+IF(_xlfn.XLOOKUP("Options_Scoring",'Scoring_Config'!$A:$A,'Scoring_Config'!$D:$D,"Yes")="Yes",VALUE(MID(AP1387,FIND(",",AP1387)+1,100)),0)))</f>
        <v>0</v>
      </c>
      <c r="AZ1387" cm="1">
        <f t="array" ref="AZ1387">IF(FALSE,"True," &amp; IF(_xlfn.XLOOKUP("Migrate_Insecure",'Scoring_Config'!$A:$A,'Scoring_Config'!$D:$D,"Yes")="Yes",_xlfn.XLOOKUP("Migrate_Insecure",'Scoring_Config'!$A:$A,'Scoring_Config'!$C:$C,10),0),"False,0")</f>
        <v>0</v>
      </c>
    </row>
    <row r="1388" spans="1:52">
      <c r="A1388" t="s">
        <v>1979</v>
      </c>
      <c r="B1388" t="s">
        <v>3360</v>
      </c>
      <c r="C1388" t="s">
        <v>3542</v>
      </c>
      <c r="D1388" t="s">
        <v>3544</v>
      </c>
      <c r="E1388" t="s">
        <v>3562</v>
      </c>
      <c r="F1388" t="s">
        <v>4008</v>
      </c>
      <c r="G1388" t="s">
        <v>725</v>
      </c>
      <c r="H1388" t="s">
        <v>193</v>
      </c>
      <c r="I1388" t="s">
        <v>4296</v>
      </c>
      <c r="J1388" t="s">
        <v>1270</v>
      </c>
      <c r="K1388" t="s">
        <v>1950</v>
      </c>
      <c r="L1388" t="s">
        <v>1325</v>
      </c>
      <c r="M1388" t="s">
        <v>1973</v>
      </c>
      <c r="N1388" t="s">
        <v>4315</v>
      </c>
      <c r="O1388" t="s">
        <v>4319</v>
      </c>
      <c r="P1388" t="s">
        <v>4323</v>
      </c>
      <c r="Q1388" t="s">
        <v>5291</v>
      </c>
      <c r="R1388" t="s">
        <v>5439</v>
      </c>
      <c r="S1388" t="s">
        <v>4324</v>
      </c>
      <c r="T1388" t="s">
        <v>5616</v>
      </c>
      <c r="U1388" t="s">
        <v>6620</v>
      </c>
      <c r="Y1388" cm="1">
        <f t="array" ref="Y1388">IF(FALSE,"True," &amp; IF(_xlfn.XLOOKUP("Src_IsAny",'Scoring_Config'!$A:$A,'Scoring_Config'!$D:$D,"Yes")="Yes",_xlfn.XLOOKUP("Src_IsAny",'Scoring_Config'!$A:$A,'Scoring_Config'!$C:$C,10),0),"False,0")</f>
        <v>0</v>
      </c>
      <c r="Z1388" cm="1">
        <f t="array" ref="Z1388">IF(FALSE,"True," &amp; IF(_xlfn.XLOOKUP("Src_CIDR_Le_16",'Scoring_Config'!$A:$A,'Scoring_Config'!$D:$D,"Yes")="Yes",_xlfn.XLOOKUP("Src_CIDR_Le_16",'Scoring_Config'!$A:$A,'Scoring_Config'!$C:$C,10),0),"False,0")</f>
        <v>0</v>
      </c>
      <c r="AA1388" cm="1">
        <f t="array" ref="AA1388">IF(FALSE,"True," &amp; IF(_xlfn.XLOOKUP("Src_CIDR_17_22",'Scoring_Config'!$A:$A,'Scoring_Config'!$D:$D,"Yes")="Yes",_xlfn.XLOOKUP("Src_CIDR_17_22",'Scoring_Config'!$A:$A,'Scoring_Config'!$C:$C,5),0),"False,0")</f>
        <v>0</v>
      </c>
      <c r="AB1388" cm="1">
        <f t="array" ref="AB1388">IF(FALSE,"True," &amp; IF(_xlfn.XLOOKUP("Dst_IsAny",'Scoring_Config'!$A:$A,'Scoring_Config'!$D:$D,"Yes")="Yes",_xlfn.XLOOKUP("Dst_IsAny",'Scoring_Config'!$A:$A,'Scoring_Config'!$C:$C,10),0),"False,0")</f>
        <v>0</v>
      </c>
      <c r="AC1388" cm="1">
        <f t="array" ref="AC1388">IF(FALSE,"True," &amp; IF(_xlfn.XLOOKUP("Dst_CIDR_Le_16",'Scoring_Config'!$A:$A,'Scoring_Config'!$D:$D,"Yes")="Yes",_xlfn.XLOOKUP("Dst_CIDR_Le_16",'Scoring_Config'!$A:$A,'Scoring_Config'!$C:$C,10),0),"False,0")</f>
        <v>0</v>
      </c>
      <c r="AD1388" cm="1">
        <f t="array" ref="AD1388">IF(FALSE,"True," &amp; IF(_xlfn.XLOOKUP("Dst_CIDR_17_22",'Scoring_Config'!$A:$A,'Scoring_Config'!$D:$D,"Yes")="Yes",_xlfn.XLOOKUP("Dst_CIDR_17_22",'Scoring_Config'!$A:$A,'Scoring_Config'!$C:$C,5),0),"False,0")</f>
        <v>0</v>
      </c>
      <c r="AE1388" cm="1">
        <f t="array" ref="AE1388">IF(FALSE,"True," &amp; IF(_xlfn.XLOOKUP("SrcZone_IsAny",'Scoring_Config'!$A:$A,'Scoring_Config'!$D:$D,"Yes")="Yes",_xlfn.XLOOKUP("SrcZone_IsAny",'Scoring_Config'!$A:$A,'Scoring_Config'!$C:$C,10),0),"False,0")</f>
        <v>0</v>
      </c>
      <c r="AF1388" cm="1">
        <f t="array" ref="AF1388">IF(FALSE,"True," &amp; IF(_xlfn.XLOOKUP("DstZone_IsAny",'Scoring_Config'!$A:$A,'Scoring_Config'!$D:$D,"Yes")="Yes",_xlfn.XLOOKUP("DstZone_IsAny",'Scoring_Config'!$A:$A,'Scoring_Config'!$C:$C,10),0),"False,0")</f>
        <v>0</v>
      </c>
      <c r="AG1388" cm="1">
        <f t="array" ref="AG138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88" cm="1">
        <f t="array" ref="AH1388">IF(FALSE,"True," &amp; IF(_xlfn.XLOOKUP("App_Any_OR_RangeGt1000",'Scoring_Config'!$A:$A,'Scoring_Config'!$D:$D,"Yes")="Yes",_xlfn.XLOOKUP("App_Any_OR_RangeGt1000",'Scoring_Config'!$A:$A,'Scoring_Config'!$C:$C,10),0),"False,0")</f>
        <v>0</v>
      </c>
      <c r="AI1388" cm="1">
        <f t="array" ref="AI1388">IF(FALSE,"True," &amp; IF(_xlfn.XLOOKUP("Service_Insecure_Match",'Scoring_Config'!$A:$A,'Scoring_Config'!$D:$D,"Yes")="Yes",_xlfn.XLOOKUP("Service_Insecure_Match",'Scoring_Config'!$A:$A,'Scoring_Config'!$C:$C,5),0),"False,0")</f>
        <v>0</v>
      </c>
      <c r="AJ1388" cm="1">
        <f t="array" ref="AJ1388">IF(FALSE,"True," &amp; IF(_xlfn.XLOOKUP("Risky_Inbound",'Scoring_Config'!$A:$A,'Scoring_Config'!$D:$D,"Yes")="Yes",_xlfn.XLOOKUP("Risky_Inbound",'Scoring_Config'!$A:$A,'Scoring_Config'!$C:$C,50),0),"False,0")</f>
        <v>0</v>
      </c>
      <c r="AK1388" cm="1">
        <f t="array" ref="AK1388">IF(FALSE,"True," &amp; IF(_xlfn.XLOOKUP("Risky_Outbound",'Scoring_Config'!$A:$A,'Scoring_Config'!$D:$D,"Yes")="Yes",_xlfn.XLOOKUP("Risky_Outbound",'Scoring_Config'!$A:$A,'Scoring_Config'!$C:$C,25),0),"False,0")</f>
        <v>0</v>
      </c>
      <c r="AL1388" t="s">
        <v>6699</v>
      </c>
      <c r="AM1388" cm="1">
        <f t="array" ref="AM138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88" t="s">
        <v>6697</v>
      </c>
      <c r="AO1388" t="s">
        <v>6697</v>
      </c>
      <c r="AP1388" t="s">
        <v>6697</v>
      </c>
      <c r="AQ1388" cm="1">
        <f t="array" ref="AQ1388">IF(FALSE,"True," &amp; IF(_xlfn.XLOOKUP("Service_IsAny",'Scoring_Config'!$A:$A,'Scoring_Config'!$D:$D,"Yes")="Yes",_xlfn.XLOOKUP("Service_IsAny",'Scoring_Config'!$A:$A,'Scoring_Config'!$C:$C,0),0),"False,0")</f>
        <v>0</v>
      </c>
      <c r="AR1388">
        <v>0</v>
      </c>
      <c r="AS1388" cm="1">
        <f t="array" ref="AS1388">IF(FALSE,"True," &amp; IF(_xlfn.XLOOKUP("Service_RangeGt1000",'Scoring_Config'!$A:$A,'Scoring_Config'!$D:$D,"Yes")="Yes",_xlfn.XLOOKUP("Service_RangeGt1000",'Scoring_Config'!$A:$A,'Scoring_Config'!$C:$C,0),0),"False,0")</f>
        <v>0</v>
      </c>
      <c r="AT1388" cm="1">
        <f t="array" ref="AT1388">IF(FALSE,"True," &amp; IF(_xlfn.XLOOKUP("App_IsAny",'Scoring_Config'!$A:$A,'Scoring_Config'!$D:$D,"Yes")="Yes",_xlfn.XLOOKUP("App_IsAny",'Scoring_Config'!$A:$A,'Scoring_Config'!$C:$C,0),0),"False,0")</f>
        <v>0</v>
      </c>
      <c r="AU1388">
        <v>0</v>
      </c>
      <c r="AV1388" cm="1">
        <f t="array" ref="AV1388">IF(FALSE,"True," &amp; IF(_xlfn.XLOOKUP("App_RangeGt1000",'Scoring_Config'!$A:$A,'Scoring_Config'!$D:$D,"Yes")="Yes",_xlfn.XLOOKUP("App_RangeGt1000",'Scoring_Config'!$A:$A,'Scoring_Config'!$C:$C,0),0),"False,0")</f>
        <v>0</v>
      </c>
      <c r="AW1388" cm="1">
        <f t="array" ref="AW1388">IF(FALSE,"True," &amp; IF(_xlfn.XLOOKUP("Action_IsDenyOrDrop",'Scoring_Config'!$A:$A,'Scoring_Config'!$D:$D,"Yes")="Yes",_xlfn.XLOOKUP("Action_IsDenyOrDrop",'Scoring_Config'!$A:$A,'Scoring_Config'!$C:$C,0),0),"False,0")</f>
        <v>0</v>
      </c>
      <c r="AX1388" cm="1">
        <f t="array" ref="AX1388">IF(LEFT(AW1388,4)="True",0,(IF(LEFT(Y1388,4)="True",IF(_xlfn.XLOOKUP("Src_IsAny",'Scoring_Config'!$A:$A,'Scoring_Config'!$D:$D,"Yes")="Yes",_xlfn.XLOOKUP("Src_IsAny",'Scoring_Config'!$A:$A,'Scoring_Config'!$C:$C,10),0),0)+IF(LEFT(Z1388,4)="True",IF(_xlfn.XLOOKUP("Src_CIDR_Le_16",'Scoring_Config'!$A:$A,'Scoring_Config'!$D:$D,"Yes")="Yes",_xlfn.XLOOKUP("Src_CIDR_Le_16",'Scoring_Config'!$A:$A,'Scoring_Config'!$C:$C,10),0),0)+IF(LEFT(AA1388,4)="True",IF(_xlfn.XLOOKUP("Src_CIDR_17_22",'Scoring_Config'!$A:$A,'Scoring_Config'!$D:$D,"Yes")="Yes",_xlfn.XLOOKUP("Src_CIDR_17_22",'Scoring_Config'!$A:$A,'Scoring_Config'!$C:$C,5),0),0)+IF(LEFT(AB1388,4)="True",IF(_xlfn.XLOOKUP("Dst_IsAny",'Scoring_Config'!$A:$A,'Scoring_Config'!$D:$D,"Yes")="Yes",_xlfn.XLOOKUP("Dst_IsAny",'Scoring_Config'!$A:$A,'Scoring_Config'!$C:$C,10),0),0)+IF(LEFT(AC1388,4)="True",IF(_xlfn.XLOOKUP("Dst_CIDR_Le_16",'Scoring_Config'!$A:$A,'Scoring_Config'!$D:$D,"Yes")="Yes",_xlfn.XLOOKUP("Dst_CIDR_Le_16",'Scoring_Config'!$A:$A,'Scoring_Config'!$C:$C,10),0),0)+IF(LEFT(AD1388,4)="True",IF(_xlfn.XLOOKUP("Dst_CIDR_17_22",'Scoring_Config'!$A:$A,'Scoring_Config'!$D:$D,"Yes")="Yes",_xlfn.XLOOKUP("Dst_CIDR_17_22",'Scoring_Config'!$A:$A,'Scoring_Config'!$C:$C,5),0),0)+IF(LEFT(AE1388,4)="True",IF(_xlfn.XLOOKUP("SrcZone_IsAny",'Scoring_Config'!$A:$A,'Scoring_Config'!$D:$D,"Yes")="Yes",_xlfn.XLOOKUP("SrcZone_IsAny",'Scoring_Config'!$A:$A,'Scoring_Config'!$C:$C,10),0),0)+IF(LEFT(AF1388,4)="True",IF(_xlfn.XLOOKUP("DstZone_IsAny",'Scoring_Config'!$A:$A,'Scoring_Config'!$D:$D,"Yes")="Yes",_xlfn.XLOOKUP("DstZone_IsAny",'Scoring_Config'!$A:$A,'Scoring_Config'!$C:$C,10),0),0)+IF(LEFT(AG1388,4)="True",IF(_xlfn.XLOOKUP("Service_Any_OR_RangeGt1000",'Scoring_Config'!$A:$A,'Scoring_Config'!$D:$D,"Yes")="Yes",_xlfn.XLOOKUP("Service_Any_OR_RangeGt1000",'Scoring_Config'!$A:$A,'Scoring_Config'!$C:$C,10),0),0)+IF(LEFT(AH1388,4)="True",IF(_xlfn.XLOOKUP("App_Any_OR_RangeGt1000",'Scoring_Config'!$A:$A,'Scoring_Config'!$D:$D,"Yes")="Yes",_xlfn.XLOOKUP("App_Any_OR_RangeGt1000",'Scoring_Config'!$A:$A,'Scoring_Config'!$C:$C,10),0),0)+IF(LEFT(AI1388,4)="True",IF(_xlfn.XLOOKUP("Service_Insecure_Match",'Scoring_Config'!$A:$A,'Scoring_Config'!$D:$D,"Yes")="Yes",_xlfn.XLOOKUP("Service_Insecure_Match",'Scoring_Config'!$A:$A,'Scoring_Config'!$C:$C,5),0),0)+IF(LEFT(AJ1388,4)="True",IF(_xlfn.XLOOKUP("Risky_Inbound",'Scoring_Config'!$A:$A,'Scoring_Config'!$D:$D,"Yes")="Yes",_xlfn.XLOOKUP("Risky_Inbound",'Scoring_Config'!$A:$A,'Scoring_Config'!$C:$C,50),0),0)+IF(LEFT(AK1388,4)="True",IF(_xlfn.XLOOKUP("Risky_Outbound",'Scoring_Config'!$A:$A,'Scoring_Config'!$D:$D,"Yes")="Yes",_xlfn.XLOOKUP("Risky_Outbound",'Scoring_Config'!$A:$A,'Scoring_Config'!$C:$C,25),0),0)+IF(LEFT(AZ1388,4)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1388,FIND(",",AL1388)+1,100)),0)+IF(LEFT(AM1388,4)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1388,FIND(",",AN1388)+1,100)),0)+IF(_xlfn.XLOOKUP("Profile_Scoring",'Scoring_Config'!$A:$A,'Scoring_Config'!$D:$D,"Yes")="Yes",VALUE(MID(AO1388,FIND(",",AO1388)+1,100)),0)+IF(_xlfn.XLOOKUP("Options_Scoring",'Scoring_Config'!$A:$A,'Scoring_Config'!$D:$D,"Yes")="Yes",VALUE(MID(AP1388,FIND(",",AP1388)+1,100)),0)))</f>
        <v>0</v>
      </c>
      <c r="AZ1388" cm="1">
        <f t="array" ref="AZ1388">IF(FALSE,"True," &amp; IF(_xlfn.XLOOKUP("Migrate_Insecure",'Scoring_Config'!$A:$A,'Scoring_Config'!$D:$D,"Yes")="Yes",_xlfn.XLOOKUP("Migrate_Insecure",'Scoring_Config'!$A:$A,'Scoring_Config'!$C:$C,10),0),"False,0")</f>
        <v>0</v>
      </c>
    </row>
    <row r="1389" spans="1:52">
      <c r="A1389" t="s">
        <v>1979</v>
      </c>
      <c r="B1389" t="s">
        <v>3361</v>
      </c>
      <c r="C1389" t="s">
        <v>3542</v>
      </c>
      <c r="D1389" t="s">
        <v>3548</v>
      </c>
      <c r="E1389" t="s">
        <v>3562</v>
      </c>
      <c r="F1389" t="s">
        <v>4008</v>
      </c>
      <c r="G1389" t="s">
        <v>725</v>
      </c>
      <c r="H1389" t="s">
        <v>193</v>
      </c>
      <c r="I1389" t="s">
        <v>4296</v>
      </c>
      <c r="J1389" t="s">
        <v>1270</v>
      </c>
      <c r="K1389" t="s">
        <v>193</v>
      </c>
      <c r="L1389" t="s">
        <v>1607</v>
      </c>
      <c r="M1389" t="s">
        <v>1973</v>
      </c>
      <c r="N1389" t="s">
        <v>4315</v>
      </c>
      <c r="O1389" t="s">
        <v>4319</v>
      </c>
      <c r="P1389" t="s">
        <v>4323</v>
      </c>
      <c r="Q1389" t="s">
        <v>5292</v>
      </c>
      <c r="R1389" t="s">
        <v>5439</v>
      </c>
      <c r="S1389" t="s">
        <v>4324</v>
      </c>
      <c r="T1389" t="s">
        <v>5616</v>
      </c>
      <c r="U1389" t="s">
        <v>6620</v>
      </c>
      <c r="Y1389" cm="1">
        <f t="array" ref="Y1389">IF(FALSE,"True," &amp; IF(_xlfn.XLOOKUP("Src_IsAny",'Scoring_Config'!$A:$A,'Scoring_Config'!$D:$D,"Yes")="Yes",_xlfn.XLOOKUP("Src_IsAny",'Scoring_Config'!$A:$A,'Scoring_Config'!$C:$C,10),0),"False,0")</f>
        <v>0</v>
      </c>
      <c r="Z1389" cm="1">
        <f t="array" ref="Z1389">IF(FALSE,"True," &amp; IF(_xlfn.XLOOKUP("Src_CIDR_Le_16",'Scoring_Config'!$A:$A,'Scoring_Config'!$D:$D,"Yes")="Yes",_xlfn.XLOOKUP("Src_CIDR_Le_16",'Scoring_Config'!$A:$A,'Scoring_Config'!$C:$C,10),0),"False,0")</f>
        <v>0</v>
      </c>
      <c r="AA1389" cm="1">
        <f t="array" ref="AA1389">IF(FALSE,"True," &amp; IF(_xlfn.XLOOKUP("Src_CIDR_17_22",'Scoring_Config'!$A:$A,'Scoring_Config'!$D:$D,"Yes")="Yes",_xlfn.XLOOKUP("Src_CIDR_17_22",'Scoring_Config'!$A:$A,'Scoring_Config'!$C:$C,5),0),"False,0")</f>
        <v>0</v>
      </c>
      <c r="AB1389" cm="1">
        <f t="array" ref="AB1389">IF(FALSE,"True," &amp; IF(_xlfn.XLOOKUP("Dst_IsAny",'Scoring_Config'!$A:$A,'Scoring_Config'!$D:$D,"Yes")="Yes",_xlfn.XLOOKUP("Dst_IsAny",'Scoring_Config'!$A:$A,'Scoring_Config'!$C:$C,10),0),"False,0")</f>
        <v>0</v>
      </c>
      <c r="AC1389" cm="1">
        <f t="array" ref="AC1389">IF(FALSE,"True," &amp; IF(_xlfn.XLOOKUP("Dst_CIDR_Le_16",'Scoring_Config'!$A:$A,'Scoring_Config'!$D:$D,"Yes")="Yes",_xlfn.XLOOKUP("Dst_CIDR_Le_16",'Scoring_Config'!$A:$A,'Scoring_Config'!$C:$C,10),0),"False,0")</f>
        <v>0</v>
      </c>
      <c r="AD1389" cm="1">
        <f t="array" ref="AD1389">IF(FALSE,"True," &amp; IF(_xlfn.XLOOKUP("Dst_CIDR_17_22",'Scoring_Config'!$A:$A,'Scoring_Config'!$D:$D,"Yes")="Yes",_xlfn.XLOOKUP("Dst_CIDR_17_22",'Scoring_Config'!$A:$A,'Scoring_Config'!$C:$C,5),0),"False,0")</f>
        <v>0</v>
      </c>
      <c r="AE1389" cm="1">
        <f t="array" ref="AE1389">IF(FALSE,"True," &amp; IF(_xlfn.XLOOKUP("SrcZone_IsAny",'Scoring_Config'!$A:$A,'Scoring_Config'!$D:$D,"Yes")="Yes",_xlfn.XLOOKUP("SrcZone_IsAny",'Scoring_Config'!$A:$A,'Scoring_Config'!$C:$C,10),0),"False,0")</f>
        <v>0</v>
      </c>
      <c r="AF1389" cm="1">
        <f t="array" ref="AF1389">IF(FALSE,"True," &amp; IF(_xlfn.XLOOKUP("DstZone_IsAny",'Scoring_Config'!$A:$A,'Scoring_Config'!$D:$D,"Yes")="Yes",_xlfn.XLOOKUP("DstZone_IsAny",'Scoring_Config'!$A:$A,'Scoring_Config'!$C:$C,10),0),"False,0")</f>
        <v>0</v>
      </c>
      <c r="AG1389" cm="1">
        <f t="array" ref="AG138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89" cm="1">
        <f t="array" ref="AH1389">IF(FALSE,"True," &amp; IF(_xlfn.XLOOKUP("App_Any_OR_RangeGt1000",'Scoring_Config'!$A:$A,'Scoring_Config'!$D:$D,"Yes")="Yes",_xlfn.XLOOKUP("App_Any_OR_RangeGt1000",'Scoring_Config'!$A:$A,'Scoring_Config'!$C:$C,10),0),"False,0")</f>
        <v>0</v>
      </c>
      <c r="AI1389" cm="1">
        <f t="array" ref="AI1389">IF(FALSE,"True," &amp; IF(_xlfn.XLOOKUP("Service_Insecure_Match",'Scoring_Config'!$A:$A,'Scoring_Config'!$D:$D,"Yes")="Yes",_xlfn.XLOOKUP("Service_Insecure_Match",'Scoring_Config'!$A:$A,'Scoring_Config'!$C:$C,5),0),"False,0")</f>
        <v>0</v>
      </c>
      <c r="AJ1389" cm="1">
        <f t="array" ref="AJ1389">IF(FALSE,"True," &amp; IF(_xlfn.XLOOKUP("Risky_Inbound",'Scoring_Config'!$A:$A,'Scoring_Config'!$D:$D,"Yes")="Yes",_xlfn.XLOOKUP("Risky_Inbound",'Scoring_Config'!$A:$A,'Scoring_Config'!$C:$C,50),0),"False,0")</f>
        <v>0</v>
      </c>
      <c r="AK1389" cm="1">
        <f t="array" ref="AK1389">IF(FALSE,"True," &amp; IF(_xlfn.XLOOKUP("Risky_Outbound",'Scoring_Config'!$A:$A,'Scoring_Config'!$D:$D,"Yes")="Yes",_xlfn.XLOOKUP("Risky_Outbound",'Scoring_Config'!$A:$A,'Scoring_Config'!$C:$C,25),0),"False,0")</f>
        <v>0</v>
      </c>
      <c r="AL1389" t="s">
        <v>6699</v>
      </c>
      <c r="AM1389" cm="1">
        <f t="array" ref="AM138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89" t="s">
        <v>6697</v>
      </c>
      <c r="AO1389" t="s">
        <v>6697</v>
      </c>
      <c r="AP1389" t="s">
        <v>6697</v>
      </c>
      <c r="AQ1389" cm="1">
        <f t="array" ref="AQ1389">IF(FALSE,"True," &amp; IF(_xlfn.XLOOKUP("Service_IsAny",'Scoring_Config'!$A:$A,'Scoring_Config'!$D:$D,"Yes")="Yes",_xlfn.XLOOKUP("Service_IsAny",'Scoring_Config'!$A:$A,'Scoring_Config'!$C:$C,0),0),"False,0")</f>
        <v>0</v>
      </c>
      <c r="AR1389">
        <v>0</v>
      </c>
      <c r="AS1389" cm="1">
        <f t="array" ref="AS1389">IF(FALSE,"True," &amp; IF(_xlfn.XLOOKUP("Service_RangeGt1000",'Scoring_Config'!$A:$A,'Scoring_Config'!$D:$D,"Yes")="Yes",_xlfn.XLOOKUP("Service_RangeGt1000",'Scoring_Config'!$A:$A,'Scoring_Config'!$C:$C,0),0),"False,0")</f>
        <v>0</v>
      </c>
      <c r="AT1389" cm="1">
        <f t="array" ref="AT1389">IF(FALSE,"True," &amp; IF(_xlfn.XLOOKUP("App_IsAny",'Scoring_Config'!$A:$A,'Scoring_Config'!$D:$D,"Yes")="Yes",_xlfn.XLOOKUP("App_IsAny",'Scoring_Config'!$A:$A,'Scoring_Config'!$C:$C,0),0),"False,0")</f>
        <v>0</v>
      </c>
      <c r="AU1389">
        <v>0</v>
      </c>
      <c r="AV1389" cm="1">
        <f t="array" ref="AV1389">IF(FALSE,"True," &amp; IF(_xlfn.XLOOKUP("App_RangeGt1000",'Scoring_Config'!$A:$A,'Scoring_Config'!$D:$D,"Yes")="Yes",_xlfn.XLOOKUP("App_RangeGt1000",'Scoring_Config'!$A:$A,'Scoring_Config'!$C:$C,0),0),"False,0")</f>
        <v>0</v>
      </c>
      <c r="AW1389" cm="1">
        <f t="array" ref="AW1389">IF(FALSE,"True," &amp; IF(_xlfn.XLOOKUP("Action_IsDenyOrDrop",'Scoring_Config'!$A:$A,'Scoring_Config'!$D:$D,"Yes")="Yes",_xlfn.XLOOKUP("Action_IsDenyOrDrop",'Scoring_Config'!$A:$A,'Scoring_Config'!$C:$C,0),0),"False,0")</f>
        <v>0</v>
      </c>
      <c r="AX1389" cm="1">
        <f t="array" ref="AX1389">IF(LEFT(AW1389,4)="True",0,(IF(LEFT(Y1389,4)="True",IF(_xlfn.XLOOKUP("Src_IsAny",'Scoring_Config'!$A:$A,'Scoring_Config'!$D:$D,"Yes")="Yes",_xlfn.XLOOKUP("Src_IsAny",'Scoring_Config'!$A:$A,'Scoring_Config'!$C:$C,10),0),0)+IF(LEFT(Z1389,4)="True",IF(_xlfn.XLOOKUP("Src_CIDR_Le_16",'Scoring_Config'!$A:$A,'Scoring_Config'!$D:$D,"Yes")="Yes",_xlfn.XLOOKUP("Src_CIDR_Le_16",'Scoring_Config'!$A:$A,'Scoring_Config'!$C:$C,10),0),0)+IF(LEFT(AA1389,4)="True",IF(_xlfn.XLOOKUP("Src_CIDR_17_22",'Scoring_Config'!$A:$A,'Scoring_Config'!$D:$D,"Yes")="Yes",_xlfn.XLOOKUP("Src_CIDR_17_22",'Scoring_Config'!$A:$A,'Scoring_Config'!$C:$C,5),0),0)+IF(LEFT(AB1389,4)="True",IF(_xlfn.XLOOKUP("Dst_IsAny",'Scoring_Config'!$A:$A,'Scoring_Config'!$D:$D,"Yes")="Yes",_xlfn.XLOOKUP("Dst_IsAny",'Scoring_Config'!$A:$A,'Scoring_Config'!$C:$C,10),0),0)+IF(LEFT(AC1389,4)="True",IF(_xlfn.XLOOKUP("Dst_CIDR_Le_16",'Scoring_Config'!$A:$A,'Scoring_Config'!$D:$D,"Yes")="Yes",_xlfn.XLOOKUP("Dst_CIDR_Le_16",'Scoring_Config'!$A:$A,'Scoring_Config'!$C:$C,10),0),0)+IF(LEFT(AD1389,4)="True",IF(_xlfn.XLOOKUP("Dst_CIDR_17_22",'Scoring_Config'!$A:$A,'Scoring_Config'!$D:$D,"Yes")="Yes",_xlfn.XLOOKUP("Dst_CIDR_17_22",'Scoring_Config'!$A:$A,'Scoring_Config'!$C:$C,5),0),0)+IF(LEFT(AE1389,4)="True",IF(_xlfn.XLOOKUP("SrcZone_IsAny",'Scoring_Config'!$A:$A,'Scoring_Config'!$D:$D,"Yes")="Yes",_xlfn.XLOOKUP("SrcZone_IsAny",'Scoring_Config'!$A:$A,'Scoring_Config'!$C:$C,10),0),0)+IF(LEFT(AF1389,4)="True",IF(_xlfn.XLOOKUP("DstZone_IsAny",'Scoring_Config'!$A:$A,'Scoring_Config'!$D:$D,"Yes")="Yes",_xlfn.XLOOKUP("DstZone_IsAny",'Scoring_Config'!$A:$A,'Scoring_Config'!$C:$C,10),0),0)+IF(LEFT(AG1389,4)="True",IF(_xlfn.XLOOKUP("Service_Any_OR_RangeGt1000",'Scoring_Config'!$A:$A,'Scoring_Config'!$D:$D,"Yes")="Yes",_xlfn.XLOOKUP("Service_Any_OR_RangeGt1000",'Scoring_Config'!$A:$A,'Scoring_Config'!$C:$C,10),0),0)+IF(LEFT(AH1389,4)="True",IF(_xlfn.XLOOKUP("App_Any_OR_RangeGt1000",'Scoring_Config'!$A:$A,'Scoring_Config'!$D:$D,"Yes")="Yes",_xlfn.XLOOKUP("App_Any_OR_RangeGt1000",'Scoring_Config'!$A:$A,'Scoring_Config'!$C:$C,10),0),0)+IF(LEFT(AI1389,4)="True",IF(_xlfn.XLOOKUP("Service_Insecure_Match",'Scoring_Config'!$A:$A,'Scoring_Config'!$D:$D,"Yes")="Yes",_xlfn.XLOOKUP("Service_Insecure_Match",'Scoring_Config'!$A:$A,'Scoring_Config'!$C:$C,5),0),0)+IF(LEFT(AJ1389,4)="True",IF(_xlfn.XLOOKUP("Risky_Inbound",'Scoring_Config'!$A:$A,'Scoring_Config'!$D:$D,"Yes")="Yes",_xlfn.XLOOKUP("Risky_Inbound",'Scoring_Config'!$A:$A,'Scoring_Config'!$C:$C,50),0),0)+IF(LEFT(AK1389,4)="True",IF(_xlfn.XLOOKUP("Risky_Outbound",'Scoring_Config'!$A:$A,'Scoring_Config'!$D:$D,"Yes")="Yes",_xlfn.XLOOKUP("Risky_Outbound",'Scoring_Config'!$A:$A,'Scoring_Config'!$C:$C,25),0),0)+IF(LEFT(AZ1389,4)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1389,FIND(",",AL1389)+1,100)),0)+IF(LEFT(AM1389,4)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1389,FIND(",",AN1389)+1,100)),0)+IF(_xlfn.XLOOKUP("Profile_Scoring",'Scoring_Config'!$A:$A,'Scoring_Config'!$D:$D,"Yes")="Yes",VALUE(MID(AO1389,FIND(",",AO1389)+1,100)),0)+IF(_xlfn.XLOOKUP("Options_Scoring",'Scoring_Config'!$A:$A,'Scoring_Config'!$D:$D,"Yes")="Yes",VALUE(MID(AP1389,FIND(",",AP1389)+1,100)),0)))</f>
        <v>0</v>
      </c>
      <c r="AZ1389" cm="1">
        <f t="array" ref="AZ1389">IF(FALSE,"True," &amp; IF(_xlfn.XLOOKUP("Migrate_Insecure",'Scoring_Config'!$A:$A,'Scoring_Config'!$D:$D,"Yes")="Yes",_xlfn.XLOOKUP("Migrate_Insecure",'Scoring_Config'!$A:$A,'Scoring_Config'!$C:$C,10),0),"False,0")</f>
        <v>0</v>
      </c>
    </row>
    <row r="1390" spans="1:52">
      <c r="A1390" t="s">
        <v>1979</v>
      </c>
      <c r="B1390" t="s">
        <v>3362</v>
      </c>
      <c r="C1390" t="s">
        <v>3542</v>
      </c>
      <c r="D1390" t="s">
        <v>3544</v>
      </c>
      <c r="E1390" t="s">
        <v>3562</v>
      </c>
      <c r="F1390" t="s">
        <v>4009</v>
      </c>
      <c r="G1390" t="s">
        <v>572</v>
      </c>
      <c r="H1390" t="s">
        <v>193</v>
      </c>
      <c r="I1390" t="s">
        <v>4191</v>
      </c>
      <c r="J1390" t="s">
        <v>1271</v>
      </c>
      <c r="K1390" t="s">
        <v>1677</v>
      </c>
      <c r="L1390" t="s">
        <v>1325</v>
      </c>
      <c r="M1390" t="s">
        <v>1973</v>
      </c>
      <c r="N1390" t="s">
        <v>4315</v>
      </c>
      <c r="O1390" t="s">
        <v>4319</v>
      </c>
      <c r="P1390" t="s">
        <v>4323</v>
      </c>
      <c r="Q1390" t="s">
        <v>5044</v>
      </c>
      <c r="R1390" t="s">
        <v>5439</v>
      </c>
      <c r="S1390" t="s">
        <v>4324</v>
      </c>
      <c r="T1390" t="s">
        <v>5910</v>
      </c>
      <c r="U1390" t="s">
        <v>6268</v>
      </c>
      <c r="Y1390" cm="1">
        <f t="array" ref="Y1390">IF(FALSE,"True," &amp; IF(_xlfn.XLOOKUP("Src_IsAny",'Scoring_Config'!$A:$A,'Scoring_Config'!$D:$D,"Yes")="Yes",_xlfn.XLOOKUP("Src_IsAny",'Scoring_Config'!$A:$A,'Scoring_Config'!$C:$C,10),0),"False,0")</f>
        <v>0</v>
      </c>
      <c r="Z1390" cm="1">
        <f t="array" ref="Z1390">IF(FALSE,"True," &amp; IF(_xlfn.XLOOKUP("Src_CIDR_Le_16",'Scoring_Config'!$A:$A,'Scoring_Config'!$D:$D,"Yes")="Yes",_xlfn.XLOOKUP("Src_CIDR_Le_16",'Scoring_Config'!$A:$A,'Scoring_Config'!$C:$C,10),0),"False,0")</f>
        <v>0</v>
      </c>
      <c r="AA1390" cm="1">
        <f t="array" ref="AA1390">IF(FALSE,"True," &amp; IF(_xlfn.XLOOKUP("Src_CIDR_17_22",'Scoring_Config'!$A:$A,'Scoring_Config'!$D:$D,"Yes")="Yes",_xlfn.XLOOKUP("Src_CIDR_17_22",'Scoring_Config'!$A:$A,'Scoring_Config'!$C:$C,5),0),"False,0")</f>
        <v>0</v>
      </c>
      <c r="AB1390" cm="1">
        <f t="array" ref="AB1390">IF(FALSE,"True," &amp; IF(_xlfn.XLOOKUP("Dst_IsAny",'Scoring_Config'!$A:$A,'Scoring_Config'!$D:$D,"Yes")="Yes",_xlfn.XLOOKUP("Dst_IsAny",'Scoring_Config'!$A:$A,'Scoring_Config'!$C:$C,10),0),"False,0")</f>
        <v>0</v>
      </c>
      <c r="AC1390" cm="1">
        <f t="array" ref="AC1390">IF(FALSE,"True," &amp; IF(_xlfn.XLOOKUP("Dst_CIDR_Le_16",'Scoring_Config'!$A:$A,'Scoring_Config'!$D:$D,"Yes")="Yes",_xlfn.XLOOKUP("Dst_CIDR_Le_16",'Scoring_Config'!$A:$A,'Scoring_Config'!$C:$C,10),0),"False,0")</f>
        <v>0</v>
      </c>
      <c r="AD1390" cm="1">
        <f t="array" ref="AD1390">IF(FALSE,"True," &amp; IF(_xlfn.XLOOKUP("Dst_CIDR_17_22",'Scoring_Config'!$A:$A,'Scoring_Config'!$D:$D,"Yes")="Yes",_xlfn.XLOOKUP("Dst_CIDR_17_22",'Scoring_Config'!$A:$A,'Scoring_Config'!$C:$C,5),0),"False,0")</f>
        <v>0</v>
      </c>
      <c r="AE1390" cm="1">
        <f t="array" ref="AE1390">IF(FALSE,"True," &amp; IF(_xlfn.XLOOKUP("SrcZone_IsAny",'Scoring_Config'!$A:$A,'Scoring_Config'!$D:$D,"Yes")="Yes",_xlfn.XLOOKUP("SrcZone_IsAny",'Scoring_Config'!$A:$A,'Scoring_Config'!$C:$C,10),0),"False,0")</f>
        <v>0</v>
      </c>
      <c r="AF1390" cm="1">
        <f t="array" ref="AF1390">IF(FALSE,"True," &amp; IF(_xlfn.XLOOKUP("DstZone_IsAny",'Scoring_Config'!$A:$A,'Scoring_Config'!$D:$D,"Yes")="Yes",_xlfn.XLOOKUP("DstZone_IsAny",'Scoring_Config'!$A:$A,'Scoring_Config'!$C:$C,10),0),"False,0")</f>
        <v>0</v>
      </c>
      <c r="AG1390" cm="1">
        <f t="array" ref="AG139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90" cm="1">
        <f t="array" ref="AH1390">IF(FALSE,"True," &amp; IF(_xlfn.XLOOKUP("App_Any_OR_RangeGt1000",'Scoring_Config'!$A:$A,'Scoring_Config'!$D:$D,"Yes")="Yes",_xlfn.XLOOKUP("App_Any_OR_RangeGt1000",'Scoring_Config'!$A:$A,'Scoring_Config'!$C:$C,10),0),"False,0")</f>
        <v>0</v>
      </c>
      <c r="AI1390" cm="1">
        <f t="array" ref="AI1390">IF(FALSE,"True," &amp; IF(_xlfn.XLOOKUP("Service_Insecure_Match",'Scoring_Config'!$A:$A,'Scoring_Config'!$D:$D,"Yes")="Yes",_xlfn.XLOOKUP("Service_Insecure_Match",'Scoring_Config'!$A:$A,'Scoring_Config'!$C:$C,5),0),"False,0")</f>
        <v>0</v>
      </c>
      <c r="AJ1390" cm="1">
        <f t="array" ref="AJ1390">IF(FALSE,"True," &amp; IF(_xlfn.XLOOKUP("Risky_Inbound",'Scoring_Config'!$A:$A,'Scoring_Config'!$D:$D,"Yes")="Yes",_xlfn.XLOOKUP("Risky_Inbound",'Scoring_Config'!$A:$A,'Scoring_Config'!$C:$C,50),0),"False,0")</f>
        <v>0</v>
      </c>
      <c r="AK1390" cm="1">
        <f t="array" ref="AK1390">IF(FALSE,"True," &amp; IF(_xlfn.XLOOKUP("Risky_Outbound",'Scoring_Config'!$A:$A,'Scoring_Config'!$D:$D,"Yes")="Yes",_xlfn.XLOOKUP("Risky_Outbound",'Scoring_Config'!$A:$A,'Scoring_Config'!$C:$C,25),0),"False,0")</f>
        <v>0</v>
      </c>
      <c r="AL1390" t="s">
        <v>6699</v>
      </c>
      <c r="AM1390" cm="1">
        <f t="array" ref="AM139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90" t="s">
        <v>6697</v>
      </c>
      <c r="AO1390" t="s">
        <v>6697</v>
      </c>
      <c r="AP1390" t="s">
        <v>6697</v>
      </c>
      <c r="AQ1390" cm="1">
        <f t="array" ref="AQ1390">IF(FALSE,"True," &amp; IF(_xlfn.XLOOKUP("Service_IsAny",'Scoring_Config'!$A:$A,'Scoring_Config'!$D:$D,"Yes")="Yes",_xlfn.XLOOKUP("Service_IsAny",'Scoring_Config'!$A:$A,'Scoring_Config'!$C:$C,0),0),"False,0")</f>
        <v>0</v>
      </c>
      <c r="AR1390">
        <v>0</v>
      </c>
      <c r="AS1390" cm="1">
        <f t="array" ref="AS1390">IF(FALSE,"True," &amp; IF(_xlfn.XLOOKUP("Service_RangeGt1000",'Scoring_Config'!$A:$A,'Scoring_Config'!$D:$D,"Yes")="Yes",_xlfn.XLOOKUP("Service_RangeGt1000",'Scoring_Config'!$A:$A,'Scoring_Config'!$C:$C,0),0),"False,0")</f>
        <v>0</v>
      </c>
      <c r="AT1390" cm="1">
        <f t="array" ref="AT1390">IF(FALSE,"True," &amp; IF(_xlfn.XLOOKUP("App_IsAny",'Scoring_Config'!$A:$A,'Scoring_Config'!$D:$D,"Yes")="Yes",_xlfn.XLOOKUP("App_IsAny",'Scoring_Config'!$A:$A,'Scoring_Config'!$C:$C,0),0),"False,0")</f>
        <v>0</v>
      </c>
      <c r="AU1390">
        <v>0</v>
      </c>
      <c r="AV1390" cm="1">
        <f t="array" ref="AV1390">IF(FALSE,"True," &amp; IF(_xlfn.XLOOKUP("App_RangeGt1000",'Scoring_Config'!$A:$A,'Scoring_Config'!$D:$D,"Yes")="Yes",_xlfn.XLOOKUP("App_RangeGt1000",'Scoring_Config'!$A:$A,'Scoring_Config'!$C:$C,0),0),"False,0")</f>
        <v>0</v>
      </c>
      <c r="AW1390" cm="1">
        <f t="array" ref="AW1390">IF(FALSE,"True," &amp; IF(_xlfn.XLOOKUP("Action_IsDenyOrDrop",'Scoring_Config'!$A:$A,'Scoring_Config'!$D:$D,"Yes")="Yes",_xlfn.XLOOKUP("Action_IsDenyOrDrop",'Scoring_Config'!$A:$A,'Scoring_Config'!$C:$C,0),0),"False,0")</f>
        <v>0</v>
      </c>
      <c r="AX1390" cm="1">
        <f t="array" ref="AX1390">IF(LEFT(AW1390,4)="True",0,(IF(LEFT(Y1390,4)="True",IF(_xlfn.XLOOKUP("Src_IsAny",'Scoring_Config'!$A:$A,'Scoring_Config'!$D:$D,"Yes")="Yes",_xlfn.XLOOKUP("Src_IsAny",'Scoring_Config'!$A:$A,'Scoring_Config'!$C:$C,10),0),0)+IF(LEFT(Z1390,4)="True",IF(_xlfn.XLOOKUP("Src_CIDR_Le_16",'Scoring_Config'!$A:$A,'Scoring_Config'!$D:$D,"Yes")="Yes",_xlfn.XLOOKUP("Src_CIDR_Le_16",'Scoring_Config'!$A:$A,'Scoring_Config'!$C:$C,10),0),0)+IF(LEFT(AA1390,4)="True",IF(_xlfn.XLOOKUP("Src_CIDR_17_22",'Scoring_Config'!$A:$A,'Scoring_Config'!$D:$D,"Yes")="Yes",_xlfn.XLOOKUP("Src_CIDR_17_22",'Scoring_Config'!$A:$A,'Scoring_Config'!$C:$C,5),0),0)+IF(LEFT(AB1390,4)="True",IF(_xlfn.XLOOKUP("Dst_IsAny",'Scoring_Config'!$A:$A,'Scoring_Config'!$D:$D,"Yes")="Yes",_xlfn.XLOOKUP("Dst_IsAny",'Scoring_Config'!$A:$A,'Scoring_Config'!$C:$C,10),0),0)+IF(LEFT(AC1390,4)="True",IF(_xlfn.XLOOKUP("Dst_CIDR_Le_16",'Scoring_Config'!$A:$A,'Scoring_Config'!$D:$D,"Yes")="Yes",_xlfn.XLOOKUP("Dst_CIDR_Le_16",'Scoring_Config'!$A:$A,'Scoring_Config'!$C:$C,10),0),0)+IF(LEFT(AD1390,4)="True",IF(_xlfn.XLOOKUP("Dst_CIDR_17_22",'Scoring_Config'!$A:$A,'Scoring_Config'!$D:$D,"Yes")="Yes",_xlfn.XLOOKUP("Dst_CIDR_17_22",'Scoring_Config'!$A:$A,'Scoring_Config'!$C:$C,5),0),0)+IF(LEFT(AE1390,4)="True",IF(_xlfn.XLOOKUP("SrcZone_IsAny",'Scoring_Config'!$A:$A,'Scoring_Config'!$D:$D,"Yes")="Yes",_xlfn.XLOOKUP("SrcZone_IsAny",'Scoring_Config'!$A:$A,'Scoring_Config'!$C:$C,10),0),0)+IF(LEFT(AF1390,4)="True",IF(_xlfn.XLOOKUP("DstZone_IsAny",'Scoring_Config'!$A:$A,'Scoring_Config'!$D:$D,"Yes")="Yes",_xlfn.XLOOKUP("DstZone_IsAny",'Scoring_Config'!$A:$A,'Scoring_Config'!$C:$C,10),0),0)+IF(LEFT(AG1390,4)="True",IF(_xlfn.XLOOKUP("Service_Any_OR_RangeGt1000",'Scoring_Config'!$A:$A,'Scoring_Config'!$D:$D,"Yes")="Yes",_xlfn.XLOOKUP("Service_Any_OR_RangeGt1000",'Scoring_Config'!$A:$A,'Scoring_Config'!$C:$C,10),0),0)+IF(LEFT(AH1390,4)="True",IF(_xlfn.XLOOKUP("App_Any_OR_RangeGt1000",'Scoring_Config'!$A:$A,'Scoring_Config'!$D:$D,"Yes")="Yes",_xlfn.XLOOKUP("App_Any_OR_RangeGt1000",'Scoring_Config'!$A:$A,'Scoring_Config'!$C:$C,10),0),0)+IF(LEFT(AI1390,4)="True",IF(_xlfn.XLOOKUP("Service_Insecure_Match",'Scoring_Config'!$A:$A,'Scoring_Config'!$D:$D,"Yes")="Yes",_xlfn.XLOOKUP("Service_Insecure_Match",'Scoring_Config'!$A:$A,'Scoring_Config'!$C:$C,5),0),0)+IF(LEFT(AJ1390,4)="True",IF(_xlfn.XLOOKUP("Risky_Inbound",'Scoring_Config'!$A:$A,'Scoring_Config'!$D:$D,"Yes")="Yes",_xlfn.XLOOKUP("Risky_Inbound",'Scoring_Config'!$A:$A,'Scoring_Config'!$C:$C,50),0),0)+IF(LEFT(AK1390,4)="True",IF(_xlfn.XLOOKUP("Risky_Outbound",'Scoring_Config'!$A:$A,'Scoring_Config'!$D:$D,"Yes")="Yes",_xlfn.XLOOKUP("Risky_Outbound",'Scoring_Config'!$A:$A,'Scoring_Config'!$C:$C,25),0),0)+IF(LEFT(AZ1390,4)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1390,FIND(",",AL1390)+1,100)),0)+IF(LEFT(AM1390,4)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1390,FIND(",",AN1390)+1,100)),0)+IF(_xlfn.XLOOKUP("Profile_Scoring",'Scoring_Config'!$A:$A,'Scoring_Config'!$D:$D,"Yes")="Yes",VALUE(MID(AO1390,FIND(",",AO1390)+1,100)),0)+IF(_xlfn.XLOOKUP("Options_Scoring",'Scoring_Config'!$A:$A,'Scoring_Config'!$D:$D,"Yes")="Yes",VALUE(MID(AP1390,FIND(",",AP1390)+1,100)),0)))</f>
        <v>0</v>
      </c>
      <c r="AZ1390" cm="1">
        <f t="array" ref="AZ1390">IF(FALSE,"True," &amp; IF(_xlfn.XLOOKUP("Migrate_Insecure",'Scoring_Config'!$A:$A,'Scoring_Config'!$D:$D,"Yes")="Yes",_xlfn.XLOOKUP("Migrate_Insecure",'Scoring_Config'!$A:$A,'Scoring_Config'!$C:$C,10),0),"False,0")</f>
        <v>0</v>
      </c>
    </row>
    <row r="1391" spans="1:52">
      <c r="A1391" t="s">
        <v>1979</v>
      </c>
      <c r="B1391" t="s">
        <v>3363</v>
      </c>
      <c r="C1391" t="s">
        <v>3542</v>
      </c>
      <c r="D1391" t="s">
        <v>3545</v>
      </c>
      <c r="E1391" t="s">
        <v>3563</v>
      </c>
      <c r="F1391" t="s">
        <v>4010</v>
      </c>
      <c r="G1391" t="s">
        <v>726</v>
      </c>
      <c r="H1391" t="s">
        <v>174</v>
      </c>
      <c r="I1391" t="s">
        <v>3967</v>
      </c>
      <c r="J1391" t="s">
        <v>1226</v>
      </c>
      <c r="K1391" t="s">
        <v>1678</v>
      </c>
      <c r="L1391" t="s">
        <v>1327</v>
      </c>
      <c r="M1391" t="s">
        <v>1974</v>
      </c>
      <c r="N1391" t="s">
        <v>4315</v>
      </c>
      <c r="O1391" t="s">
        <v>4319</v>
      </c>
      <c r="P1391" t="s">
        <v>4322</v>
      </c>
      <c r="Q1391" t="s">
        <v>5293</v>
      </c>
      <c r="R1391" t="s">
        <v>5440</v>
      </c>
      <c r="S1391" t="s">
        <v>5440</v>
      </c>
      <c r="T1391" t="s">
        <v>5817</v>
      </c>
      <c r="U1391" t="s">
        <v>5955</v>
      </c>
      <c r="Y1391" cm="1">
        <f t="array" ref="Y1391">IF(FALSE,"True," &amp; IF(_xlfn.XLOOKUP("Src_IsAny",'Scoring_Config'!$A:$A,'Scoring_Config'!$D:$D,"Yes")="Yes",_xlfn.XLOOKUP("Src_IsAny",'Scoring_Config'!$A:$A,'Scoring_Config'!$C:$C,10),0),"False,0")</f>
        <v>0</v>
      </c>
      <c r="Z1391" cm="1">
        <f t="array" ref="Z1391">IF(FALSE,"True," &amp; IF(_xlfn.XLOOKUP("Src_CIDR_Le_16",'Scoring_Config'!$A:$A,'Scoring_Config'!$D:$D,"Yes")="Yes",_xlfn.XLOOKUP("Src_CIDR_Le_16",'Scoring_Config'!$A:$A,'Scoring_Config'!$C:$C,10),0),"False,0")</f>
        <v>0</v>
      </c>
      <c r="AA1391" cm="1">
        <f t="array" ref="AA1391">IF(FALSE,"True," &amp; IF(_xlfn.XLOOKUP("Src_CIDR_17_22",'Scoring_Config'!$A:$A,'Scoring_Config'!$D:$D,"Yes")="Yes",_xlfn.XLOOKUP("Src_CIDR_17_22",'Scoring_Config'!$A:$A,'Scoring_Config'!$C:$C,5),0),"False,0")</f>
        <v>0</v>
      </c>
      <c r="AB1391" cm="1">
        <f t="array" ref="AB1391">IF(FALSE,"True," &amp; IF(_xlfn.XLOOKUP("Dst_IsAny",'Scoring_Config'!$A:$A,'Scoring_Config'!$D:$D,"Yes")="Yes",_xlfn.XLOOKUP("Dst_IsAny",'Scoring_Config'!$A:$A,'Scoring_Config'!$C:$C,10),0),"False,0")</f>
        <v>0</v>
      </c>
      <c r="AC1391" cm="1">
        <f t="array" ref="AC1391">IF(FALSE,"True," &amp; IF(_xlfn.XLOOKUP("Dst_CIDR_Le_16",'Scoring_Config'!$A:$A,'Scoring_Config'!$D:$D,"Yes")="Yes",_xlfn.XLOOKUP("Dst_CIDR_Le_16",'Scoring_Config'!$A:$A,'Scoring_Config'!$C:$C,10),0),"False,0")</f>
        <v>0</v>
      </c>
      <c r="AD1391" cm="1">
        <f t="array" ref="AD1391">IF(FALSE,"True," &amp; IF(_xlfn.XLOOKUP("Dst_CIDR_17_22",'Scoring_Config'!$A:$A,'Scoring_Config'!$D:$D,"Yes")="Yes",_xlfn.XLOOKUP("Dst_CIDR_17_22",'Scoring_Config'!$A:$A,'Scoring_Config'!$C:$C,5),0),"False,0")</f>
        <v>0</v>
      </c>
      <c r="AE1391" cm="1">
        <f t="array" ref="AE1391">IF(FALSE,"True," &amp; IF(_xlfn.XLOOKUP("SrcZone_IsAny",'Scoring_Config'!$A:$A,'Scoring_Config'!$D:$D,"Yes")="Yes",_xlfn.XLOOKUP("SrcZone_IsAny",'Scoring_Config'!$A:$A,'Scoring_Config'!$C:$C,10),0),"False,0")</f>
        <v>0</v>
      </c>
      <c r="AF1391" cm="1">
        <f t="array" ref="AF1391">IF(FALSE,"True," &amp; IF(_xlfn.XLOOKUP("DstZone_IsAny",'Scoring_Config'!$A:$A,'Scoring_Config'!$D:$D,"Yes")="Yes",_xlfn.XLOOKUP("DstZone_IsAny",'Scoring_Config'!$A:$A,'Scoring_Config'!$C:$C,10),0),"False,0")</f>
        <v>0</v>
      </c>
      <c r="AG1391" cm="1">
        <f t="array" ref="AG139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91" cm="1">
        <f t="array" ref="AH1391">IF(FALSE,"True," &amp; IF(_xlfn.XLOOKUP("App_Any_OR_RangeGt1000",'Scoring_Config'!$A:$A,'Scoring_Config'!$D:$D,"Yes")="Yes",_xlfn.XLOOKUP("App_Any_OR_RangeGt1000",'Scoring_Config'!$A:$A,'Scoring_Config'!$C:$C,10),0),"False,0")</f>
        <v>0</v>
      </c>
      <c r="AI1391" cm="1">
        <f t="array" ref="AI1391">IF(FALSE,"True," &amp; IF(_xlfn.XLOOKUP("Service_Insecure_Match",'Scoring_Config'!$A:$A,'Scoring_Config'!$D:$D,"Yes")="Yes",_xlfn.XLOOKUP("Service_Insecure_Match",'Scoring_Config'!$A:$A,'Scoring_Config'!$C:$C,5),0),"False,0")</f>
        <v>0</v>
      </c>
      <c r="AJ1391" cm="1">
        <f t="array" ref="AJ1391">IF(FALSE,"True," &amp; IF(_xlfn.XLOOKUP("Risky_Inbound",'Scoring_Config'!$A:$A,'Scoring_Config'!$D:$D,"Yes")="Yes",_xlfn.XLOOKUP("Risky_Inbound",'Scoring_Config'!$A:$A,'Scoring_Config'!$C:$C,50),0),"False,0")</f>
        <v>0</v>
      </c>
      <c r="AK1391" cm="1">
        <f t="array" ref="AK1391">IF(FALSE,"True," &amp; IF(_xlfn.XLOOKUP("Risky_Outbound",'Scoring_Config'!$A:$A,'Scoring_Config'!$D:$D,"Yes")="Yes",_xlfn.XLOOKUP("Risky_Outbound",'Scoring_Config'!$A:$A,'Scoring_Config'!$C:$C,25),0),"False,0")</f>
        <v>0</v>
      </c>
      <c r="AL1391" t="s">
        <v>6697</v>
      </c>
      <c r="AM1391" cm="1">
        <f t="array" ref="AM139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91" t="s">
        <v>6697</v>
      </c>
      <c r="AO1391" t="s">
        <v>6697</v>
      </c>
      <c r="AP1391" t="s">
        <v>6697</v>
      </c>
      <c r="AQ1391" cm="1">
        <f t="array" ref="AQ1391">IF(FALSE,"True," &amp; IF(_xlfn.XLOOKUP("Service_IsAny",'Scoring_Config'!$A:$A,'Scoring_Config'!$D:$D,"Yes")="Yes",_xlfn.XLOOKUP("Service_IsAny",'Scoring_Config'!$A:$A,'Scoring_Config'!$C:$C,0),0),"False,0")</f>
        <v>0</v>
      </c>
      <c r="AR1391">
        <v>0</v>
      </c>
      <c r="AS1391" cm="1">
        <f t="array" ref="AS1391">IF(FALSE,"True," &amp; IF(_xlfn.XLOOKUP("Service_RangeGt1000",'Scoring_Config'!$A:$A,'Scoring_Config'!$D:$D,"Yes")="Yes",_xlfn.XLOOKUP("Service_RangeGt1000",'Scoring_Config'!$A:$A,'Scoring_Config'!$C:$C,0),0),"False,0")</f>
        <v>0</v>
      </c>
      <c r="AT1391" cm="1">
        <f t="array" ref="AT1391">IF(FALSE,"True," &amp; IF(_xlfn.XLOOKUP("App_IsAny",'Scoring_Config'!$A:$A,'Scoring_Config'!$D:$D,"Yes")="Yes",_xlfn.XLOOKUP("App_IsAny",'Scoring_Config'!$A:$A,'Scoring_Config'!$C:$C,0),0),"False,0")</f>
        <v>0</v>
      </c>
      <c r="AU1391">
        <v>0</v>
      </c>
      <c r="AV1391" cm="1">
        <f t="array" ref="AV1391">IF(FALSE,"True," &amp; IF(_xlfn.XLOOKUP("App_RangeGt1000",'Scoring_Config'!$A:$A,'Scoring_Config'!$D:$D,"Yes")="Yes",_xlfn.XLOOKUP("App_RangeGt1000",'Scoring_Config'!$A:$A,'Scoring_Config'!$C:$C,0),0),"False,0")</f>
        <v>0</v>
      </c>
      <c r="AW1391" cm="1">
        <f t="array" ref="AW1391">IF(FALSE,"True," &amp; IF(_xlfn.XLOOKUP("Action_IsDenyOrDrop",'Scoring_Config'!$A:$A,'Scoring_Config'!$D:$D,"Yes")="Yes",_xlfn.XLOOKUP("Action_IsDenyOrDrop",'Scoring_Config'!$A:$A,'Scoring_Config'!$C:$C,0),0),"False,0")</f>
        <v>0</v>
      </c>
      <c r="AX1391" cm="1">
        <f t="array" ref="AX1391">IF(LEFT(AW1391,4)="True",0,(IF(LEFT(Y1391,4)="True",IF(_xlfn.XLOOKUP("Src_IsAny",'Scoring_Config'!$A:$A,'Scoring_Config'!$D:$D,"Yes")="Yes",_xlfn.XLOOKUP("Src_IsAny",'Scoring_Config'!$A:$A,'Scoring_Config'!$C:$C,10),0),0)+IF(LEFT(Z1391,4)="True",IF(_xlfn.XLOOKUP("Src_CIDR_Le_16",'Scoring_Config'!$A:$A,'Scoring_Config'!$D:$D,"Yes")="Yes",_xlfn.XLOOKUP("Src_CIDR_Le_16",'Scoring_Config'!$A:$A,'Scoring_Config'!$C:$C,10),0),0)+IF(LEFT(AA1391,4)="True",IF(_xlfn.XLOOKUP("Src_CIDR_17_22",'Scoring_Config'!$A:$A,'Scoring_Config'!$D:$D,"Yes")="Yes",_xlfn.XLOOKUP("Src_CIDR_17_22",'Scoring_Config'!$A:$A,'Scoring_Config'!$C:$C,5),0),0)+IF(LEFT(AB1391,4)="True",IF(_xlfn.XLOOKUP("Dst_IsAny",'Scoring_Config'!$A:$A,'Scoring_Config'!$D:$D,"Yes")="Yes",_xlfn.XLOOKUP("Dst_IsAny",'Scoring_Config'!$A:$A,'Scoring_Config'!$C:$C,10),0),0)+IF(LEFT(AC1391,4)="True",IF(_xlfn.XLOOKUP("Dst_CIDR_Le_16",'Scoring_Config'!$A:$A,'Scoring_Config'!$D:$D,"Yes")="Yes",_xlfn.XLOOKUP("Dst_CIDR_Le_16",'Scoring_Config'!$A:$A,'Scoring_Config'!$C:$C,10),0),0)+IF(LEFT(AD1391,4)="True",IF(_xlfn.XLOOKUP("Dst_CIDR_17_22",'Scoring_Config'!$A:$A,'Scoring_Config'!$D:$D,"Yes")="Yes",_xlfn.XLOOKUP("Dst_CIDR_17_22",'Scoring_Config'!$A:$A,'Scoring_Config'!$C:$C,5),0),0)+IF(LEFT(AE1391,4)="True",IF(_xlfn.XLOOKUP("SrcZone_IsAny",'Scoring_Config'!$A:$A,'Scoring_Config'!$D:$D,"Yes")="Yes",_xlfn.XLOOKUP("SrcZone_IsAny",'Scoring_Config'!$A:$A,'Scoring_Config'!$C:$C,10),0),0)+IF(LEFT(AF1391,4)="True",IF(_xlfn.XLOOKUP("DstZone_IsAny",'Scoring_Config'!$A:$A,'Scoring_Config'!$D:$D,"Yes")="Yes",_xlfn.XLOOKUP("DstZone_IsAny",'Scoring_Config'!$A:$A,'Scoring_Config'!$C:$C,10),0),0)+IF(LEFT(AG1391,4)="True",IF(_xlfn.XLOOKUP("Service_Any_OR_RangeGt1000",'Scoring_Config'!$A:$A,'Scoring_Config'!$D:$D,"Yes")="Yes",_xlfn.XLOOKUP("Service_Any_OR_RangeGt1000",'Scoring_Config'!$A:$A,'Scoring_Config'!$C:$C,10),0),0)+IF(LEFT(AH1391,4)="True",IF(_xlfn.XLOOKUP("App_Any_OR_RangeGt1000",'Scoring_Config'!$A:$A,'Scoring_Config'!$D:$D,"Yes")="Yes",_xlfn.XLOOKUP("App_Any_OR_RangeGt1000",'Scoring_Config'!$A:$A,'Scoring_Config'!$C:$C,10),0),0)+IF(LEFT(AI1391,4)="True",IF(_xlfn.XLOOKUP("Service_Insecure_Match",'Scoring_Config'!$A:$A,'Scoring_Config'!$D:$D,"Yes")="Yes",_xlfn.XLOOKUP("Service_Insecure_Match",'Scoring_Config'!$A:$A,'Scoring_Config'!$C:$C,5),0),0)+IF(LEFT(AJ1391,4)="True",IF(_xlfn.XLOOKUP("Risky_Inbound",'Scoring_Config'!$A:$A,'Scoring_Config'!$D:$D,"Yes")="Yes",_xlfn.XLOOKUP("Risky_Inbound",'Scoring_Config'!$A:$A,'Scoring_Config'!$C:$C,50),0),0)+IF(LEFT(AK1391,4)="True",IF(_xlfn.XLOOKUP("Risky_Outbound",'Scoring_Config'!$A:$A,'Scoring_Config'!$D:$D,"Yes")="Yes",_xlfn.XLOOKUP("Risky_Outbound",'Scoring_Config'!$A:$A,'Scoring_Config'!$C:$C,25),0),0)+IF(LEFT(AZ1391,4)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1391,FIND(",",AL1391)+1,100)),0)+IF(LEFT(AM1391,4)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1391,FIND(",",AN1391)+1,100)),0)+IF(_xlfn.XLOOKUP("Profile_Scoring",'Scoring_Config'!$A:$A,'Scoring_Config'!$D:$D,"Yes")="Yes",VALUE(MID(AO1391,FIND(",",AO1391)+1,100)),0)+IF(_xlfn.XLOOKUP("Options_Scoring",'Scoring_Config'!$A:$A,'Scoring_Config'!$D:$D,"Yes")="Yes",VALUE(MID(AP1391,FIND(",",AP1391)+1,100)),0)))</f>
        <v>0</v>
      </c>
      <c r="AZ1391" cm="1">
        <f t="array" ref="AZ1391">IF(FALSE,"True," &amp; IF(_xlfn.XLOOKUP("Migrate_Insecure",'Scoring_Config'!$A:$A,'Scoring_Config'!$D:$D,"Yes")="Yes",_xlfn.XLOOKUP("Migrate_Insecure",'Scoring_Config'!$A:$A,'Scoring_Config'!$C:$C,10),0),"False,0")</f>
        <v>0</v>
      </c>
    </row>
    <row r="1392" spans="1:52">
      <c r="A1392" t="s">
        <v>1979</v>
      </c>
      <c r="B1392" t="s">
        <v>3364</v>
      </c>
      <c r="C1392" t="s">
        <v>3542</v>
      </c>
      <c r="D1392" t="s">
        <v>3545</v>
      </c>
      <c r="E1392" t="s">
        <v>3563</v>
      </c>
      <c r="F1392" t="s">
        <v>3988</v>
      </c>
      <c r="G1392" t="s">
        <v>727</v>
      </c>
      <c r="H1392" t="s">
        <v>174</v>
      </c>
      <c r="I1392" t="s">
        <v>3576</v>
      </c>
      <c r="J1392" t="s">
        <v>1272</v>
      </c>
      <c r="K1392" t="s">
        <v>1949</v>
      </c>
      <c r="L1392" t="s">
        <v>1327</v>
      </c>
      <c r="M1392" t="s">
        <v>1974</v>
      </c>
      <c r="N1392" t="s">
        <v>4315</v>
      </c>
      <c r="O1392" t="s">
        <v>4319</v>
      </c>
      <c r="P1392" t="s">
        <v>4321</v>
      </c>
      <c r="Q1392" t="s">
        <v>5294</v>
      </c>
      <c r="R1392" t="s">
        <v>5464</v>
      </c>
      <c r="S1392" t="s">
        <v>5440</v>
      </c>
      <c r="T1392" t="s">
        <v>5913</v>
      </c>
      <c r="U1392" t="s">
        <v>5955</v>
      </c>
      <c r="Y1392" cm="1">
        <f t="array" ref="Y1392">IF(FALSE,"True," &amp; IF(_xlfn.XLOOKUP("Src_IsAny",'Scoring_Config'!$A:$A,'Scoring_Config'!$D:$D,"Yes")="Yes",_xlfn.XLOOKUP("Src_IsAny",'Scoring_Config'!$A:$A,'Scoring_Config'!$C:$C,10),0),"False,0")</f>
        <v>0</v>
      </c>
      <c r="Z1392" cm="1">
        <f t="array" ref="Z1392">IF(FALSE,"True," &amp; IF(_xlfn.XLOOKUP("Src_CIDR_Le_16",'Scoring_Config'!$A:$A,'Scoring_Config'!$D:$D,"Yes")="Yes",_xlfn.XLOOKUP("Src_CIDR_Le_16",'Scoring_Config'!$A:$A,'Scoring_Config'!$C:$C,10),0),"False,0")</f>
        <v>0</v>
      </c>
      <c r="AA1392" cm="1">
        <f t="array" ref="AA1392">IF(FALSE,"True," &amp; IF(_xlfn.XLOOKUP("Src_CIDR_17_22",'Scoring_Config'!$A:$A,'Scoring_Config'!$D:$D,"Yes")="Yes",_xlfn.XLOOKUP("Src_CIDR_17_22",'Scoring_Config'!$A:$A,'Scoring_Config'!$C:$C,5),0),"False,0")</f>
        <v>0</v>
      </c>
      <c r="AB1392" cm="1">
        <f t="array" ref="AB1392">IF(FALSE,"True," &amp; IF(_xlfn.XLOOKUP("Dst_IsAny",'Scoring_Config'!$A:$A,'Scoring_Config'!$D:$D,"Yes")="Yes",_xlfn.XLOOKUP("Dst_IsAny",'Scoring_Config'!$A:$A,'Scoring_Config'!$C:$C,10),0),"False,0")</f>
        <v>0</v>
      </c>
      <c r="AC1392" cm="1">
        <f t="array" ref="AC1392">IF(TRUE,"True," &amp; IF(_xlfn.XLOOKUP("Dst_CIDR_Le_16",'Scoring_Config'!$A:$A,'Scoring_Config'!$D:$D,"Yes")="Yes",_xlfn.XLOOKUP("Dst_CIDR_Le_16",'Scoring_Config'!$A:$A,'Scoring_Config'!$C:$C,10),0),"False,0")</f>
        <v>0</v>
      </c>
      <c r="AD1392" cm="1">
        <f t="array" ref="AD1392">IF(FALSE,"True," &amp; IF(_xlfn.XLOOKUP("Dst_CIDR_17_22",'Scoring_Config'!$A:$A,'Scoring_Config'!$D:$D,"Yes")="Yes",_xlfn.XLOOKUP("Dst_CIDR_17_22",'Scoring_Config'!$A:$A,'Scoring_Config'!$C:$C,5),0),"False,0")</f>
        <v>0</v>
      </c>
      <c r="AE1392" cm="1">
        <f t="array" ref="AE1392">IF(FALSE,"True," &amp; IF(_xlfn.XLOOKUP("SrcZone_IsAny",'Scoring_Config'!$A:$A,'Scoring_Config'!$D:$D,"Yes")="Yes",_xlfn.XLOOKUP("SrcZone_IsAny",'Scoring_Config'!$A:$A,'Scoring_Config'!$C:$C,10),0),"False,0")</f>
        <v>0</v>
      </c>
      <c r="AF1392" cm="1">
        <f t="array" ref="AF1392">IF(FALSE,"True," &amp; IF(_xlfn.XLOOKUP("DstZone_IsAny",'Scoring_Config'!$A:$A,'Scoring_Config'!$D:$D,"Yes")="Yes",_xlfn.XLOOKUP("DstZone_IsAny",'Scoring_Config'!$A:$A,'Scoring_Config'!$C:$C,10),0),"False,0")</f>
        <v>0</v>
      </c>
      <c r="AG1392" cm="1">
        <f t="array" ref="AG139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92" cm="1">
        <f t="array" ref="AH1392">IF(FALSE,"True," &amp; IF(_xlfn.XLOOKUP("App_Any_OR_RangeGt1000",'Scoring_Config'!$A:$A,'Scoring_Config'!$D:$D,"Yes")="Yes",_xlfn.XLOOKUP("App_Any_OR_RangeGt1000",'Scoring_Config'!$A:$A,'Scoring_Config'!$C:$C,10),0),"False,0")</f>
        <v>0</v>
      </c>
      <c r="AI1392" cm="1">
        <f t="array" ref="AI1392">IF(FALSE,"True," &amp; IF(_xlfn.XLOOKUP("Service_Insecure_Match",'Scoring_Config'!$A:$A,'Scoring_Config'!$D:$D,"Yes")="Yes",_xlfn.XLOOKUP("Service_Insecure_Match",'Scoring_Config'!$A:$A,'Scoring_Config'!$C:$C,5),0),"False,0")</f>
        <v>0</v>
      </c>
      <c r="AJ1392" cm="1">
        <f t="array" ref="AJ1392">IF(FALSE,"True," &amp; IF(_xlfn.XLOOKUP("Risky_Inbound",'Scoring_Config'!$A:$A,'Scoring_Config'!$D:$D,"Yes")="Yes",_xlfn.XLOOKUP("Risky_Inbound",'Scoring_Config'!$A:$A,'Scoring_Config'!$C:$C,50),0),"False,0")</f>
        <v>0</v>
      </c>
      <c r="AK1392" cm="1">
        <f t="array" ref="AK1392">IF(FALSE,"True," &amp; IF(_xlfn.XLOOKUP("Risky_Outbound",'Scoring_Config'!$A:$A,'Scoring_Config'!$D:$D,"Yes")="Yes",_xlfn.XLOOKUP("Risky_Outbound",'Scoring_Config'!$A:$A,'Scoring_Config'!$C:$C,25),0),"False,0")</f>
        <v>0</v>
      </c>
      <c r="AL1392" t="s">
        <v>6700</v>
      </c>
      <c r="AM1392" cm="1">
        <f t="array" ref="AM139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92" t="s">
        <v>6697</v>
      </c>
      <c r="AO1392" t="s">
        <v>6697</v>
      </c>
      <c r="AP1392" t="s">
        <v>6697</v>
      </c>
      <c r="AQ1392" cm="1">
        <f t="array" ref="AQ1392">IF(FALSE,"True," &amp; IF(_xlfn.XLOOKUP("Service_IsAny",'Scoring_Config'!$A:$A,'Scoring_Config'!$D:$D,"Yes")="Yes",_xlfn.XLOOKUP("Service_IsAny",'Scoring_Config'!$A:$A,'Scoring_Config'!$C:$C,0),0),"False,0")</f>
        <v>0</v>
      </c>
      <c r="AR1392">
        <v>0</v>
      </c>
      <c r="AS1392" cm="1">
        <f t="array" ref="AS1392">IF(FALSE,"True," &amp; IF(_xlfn.XLOOKUP("Service_RangeGt1000",'Scoring_Config'!$A:$A,'Scoring_Config'!$D:$D,"Yes")="Yes",_xlfn.XLOOKUP("Service_RangeGt1000",'Scoring_Config'!$A:$A,'Scoring_Config'!$C:$C,0),0),"False,0")</f>
        <v>0</v>
      </c>
      <c r="AT1392" cm="1">
        <f t="array" ref="AT1392">IF(FALSE,"True," &amp; IF(_xlfn.XLOOKUP("App_IsAny",'Scoring_Config'!$A:$A,'Scoring_Config'!$D:$D,"Yes")="Yes",_xlfn.XLOOKUP("App_IsAny",'Scoring_Config'!$A:$A,'Scoring_Config'!$C:$C,0),0),"False,0")</f>
        <v>0</v>
      </c>
      <c r="AU1392">
        <v>1</v>
      </c>
      <c r="AV1392" cm="1">
        <f t="array" ref="AV1392">IF(FALSE,"True," &amp; IF(_xlfn.XLOOKUP("App_RangeGt1000",'Scoring_Config'!$A:$A,'Scoring_Config'!$D:$D,"Yes")="Yes",_xlfn.XLOOKUP("App_RangeGt1000",'Scoring_Config'!$A:$A,'Scoring_Config'!$C:$C,0),0),"False,0")</f>
        <v>0</v>
      </c>
      <c r="AW1392" cm="1">
        <f t="array" ref="AW1392">IF(FALSE,"True," &amp; IF(_xlfn.XLOOKUP("Action_IsDenyOrDrop",'Scoring_Config'!$A:$A,'Scoring_Config'!$D:$D,"Yes")="Yes",_xlfn.XLOOKUP("Action_IsDenyOrDrop",'Scoring_Config'!$A:$A,'Scoring_Config'!$C:$C,0),0),"False,0")</f>
        <v>0</v>
      </c>
      <c r="AX1392" cm="1">
        <f t="array" ref="AX1392">IF(LEFT(AW1392,4)="True",0,(IF(LEFT(Y1392,4)="True",IF(_xlfn.XLOOKUP("Src_IsAny",'Scoring_Config'!$A:$A,'Scoring_Config'!$D:$D,"Yes")="Yes",_xlfn.XLOOKUP("Src_IsAny",'Scoring_Config'!$A:$A,'Scoring_Config'!$C:$C,10),0),0)+IF(LEFT(Z1392,4)="True",IF(_xlfn.XLOOKUP("Src_CIDR_Le_16",'Scoring_Config'!$A:$A,'Scoring_Config'!$D:$D,"Yes")="Yes",_xlfn.XLOOKUP("Src_CIDR_Le_16",'Scoring_Config'!$A:$A,'Scoring_Config'!$C:$C,10),0),0)+IF(LEFT(AA1392,4)="True",IF(_xlfn.XLOOKUP("Src_CIDR_17_22",'Scoring_Config'!$A:$A,'Scoring_Config'!$D:$D,"Yes")="Yes",_xlfn.XLOOKUP("Src_CIDR_17_22",'Scoring_Config'!$A:$A,'Scoring_Config'!$C:$C,5),0),0)+IF(LEFT(AB1392,4)="True",IF(_xlfn.XLOOKUP("Dst_IsAny",'Scoring_Config'!$A:$A,'Scoring_Config'!$D:$D,"Yes")="Yes",_xlfn.XLOOKUP("Dst_IsAny",'Scoring_Config'!$A:$A,'Scoring_Config'!$C:$C,10),0),0)+IF(LEFT(AC1392,4)="True",IF(_xlfn.XLOOKUP("Dst_CIDR_Le_16",'Scoring_Config'!$A:$A,'Scoring_Config'!$D:$D,"Yes")="Yes",_xlfn.XLOOKUP("Dst_CIDR_Le_16",'Scoring_Config'!$A:$A,'Scoring_Config'!$C:$C,10),0),0)+IF(LEFT(AD1392,4)="True",IF(_xlfn.XLOOKUP("Dst_CIDR_17_22",'Scoring_Config'!$A:$A,'Scoring_Config'!$D:$D,"Yes")="Yes",_xlfn.XLOOKUP("Dst_CIDR_17_22",'Scoring_Config'!$A:$A,'Scoring_Config'!$C:$C,5),0),0)+IF(LEFT(AE1392,4)="True",IF(_xlfn.XLOOKUP("SrcZone_IsAny",'Scoring_Config'!$A:$A,'Scoring_Config'!$D:$D,"Yes")="Yes",_xlfn.XLOOKUP("SrcZone_IsAny",'Scoring_Config'!$A:$A,'Scoring_Config'!$C:$C,10),0),0)+IF(LEFT(AF1392,4)="True",IF(_xlfn.XLOOKUP("DstZone_IsAny",'Scoring_Config'!$A:$A,'Scoring_Config'!$D:$D,"Yes")="Yes",_xlfn.XLOOKUP("DstZone_IsAny",'Scoring_Config'!$A:$A,'Scoring_Config'!$C:$C,10),0),0)+IF(LEFT(AG1392,4)="True",IF(_xlfn.XLOOKUP("Service_Any_OR_RangeGt1000",'Scoring_Config'!$A:$A,'Scoring_Config'!$D:$D,"Yes")="Yes",_xlfn.XLOOKUP("Service_Any_OR_RangeGt1000",'Scoring_Config'!$A:$A,'Scoring_Config'!$C:$C,10),0),0)+IF(LEFT(AH1392,4)="True",IF(_xlfn.XLOOKUP("App_Any_OR_RangeGt1000",'Scoring_Config'!$A:$A,'Scoring_Config'!$D:$D,"Yes")="Yes",_xlfn.XLOOKUP("App_Any_OR_RangeGt1000",'Scoring_Config'!$A:$A,'Scoring_Config'!$C:$C,10),0),0)+IF(LEFT(AI1392,4)="True",IF(_xlfn.XLOOKUP("Service_Insecure_Match",'Scoring_Config'!$A:$A,'Scoring_Config'!$D:$D,"Yes")="Yes",_xlfn.XLOOKUP("Service_Insecure_Match",'Scoring_Config'!$A:$A,'Scoring_Config'!$C:$C,5),0),0)+IF(LEFT(AJ1392,4)="True",IF(_xlfn.XLOOKUP("Risky_Inbound",'Scoring_Config'!$A:$A,'Scoring_Config'!$D:$D,"Yes")="Yes",_xlfn.XLOOKUP("Risky_Inbound",'Scoring_Config'!$A:$A,'Scoring_Config'!$C:$C,50),0),0)+IF(LEFT(AK1392,4)="True",IF(_xlfn.XLOOKUP("Risky_Outbound",'Scoring_Config'!$A:$A,'Scoring_Config'!$D:$D,"Yes")="Yes",_xlfn.XLOOKUP("Risky_Outbound",'Scoring_Config'!$A:$A,'Scoring_Config'!$C:$C,25),0),0)+IF(LEFT(AZ1392,4)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1392,FIND(",",AL1392)+1,100)),0)+IF(LEFT(AM1392,4)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1392,FIND(",",AN1392)+1,100)),0)+IF(_xlfn.XLOOKUP("Profile_Scoring",'Scoring_Config'!$A:$A,'Scoring_Config'!$D:$D,"Yes")="Yes",VALUE(MID(AO1392,FIND(",",AO1392)+1,100)),0)+IF(_xlfn.XLOOKUP("Options_Scoring",'Scoring_Config'!$A:$A,'Scoring_Config'!$D:$D,"Yes")="Yes",VALUE(MID(AP1392,FIND(",",AP1392)+1,100)),0)))</f>
        <v>0</v>
      </c>
      <c r="AZ1392" cm="1">
        <f t="array" ref="AZ1392">IF(FALSE,"True," &amp; IF(_xlfn.XLOOKUP("Migrate_Insecure",'Scoring_Config'!$A:$A,'Scoring_Config'!$D:$D,"Yes")="Yes",_xlfn.XLOOKUP("Migrate_Insecure",'Scoring_Config'!$A:$A,'Scoring_Config'!$C:$C,10),0),"False,0")</f>
        <v>0</v>
      </c>
    </row>
    <row r="1393" spans="1:52">
      <c r="A1393" t="s">
        <v>1979</v>
      </c>
      <c r="B1393" t="s">
        <v>3365</v>
      </c>
      <c r="C1393" t="s">
        <v>3542</v>
      </c>
      <c r="D1393" t="s">
        <v>3547</v>
      </c>
      <c r="E1393" t="s">
        <v>3563</v>
      </c>
      <c r="F1393" t="s">
        <v>3988</v>
      </c>
      <c r="G1393" t="s">
        <v>727</v>
      </c>
      <c r="H1393" t="s">
        <v>174</v>
      </c>
      <c r="I1393" t="s">
        <v>3576</v>
      </c>
      <c r="J1393" t="s">
        <v>1272</v>
      </c>
      <c r="K1393" t="s">
        <v>174</v>
      </c>
      <c r="L1393" t="s">
        <v>1608</v>
      </c>
      <c r="M1393" t="s">
        <v>1974</v>
      </c>
      <c r="N1393" t="s">
        <v>4315</v>
      </c>
      <c r="O1393" t="s">
        <v>4319</v>
      </c>
      <c r="P1393" t="s">
        <v>4321</v>
      </c>
      <c r="Q1393" t="s">
        <v>5294</v>
      </c>
      <c r="R1393" t="s">
        <v>5454</v>
      </c>
      <c r="S1393" t="s">
        <v>5554</v>
      </c>
      <c r="T1393" t="s">
        <v>5913</v>
      </c>
      <c r="U1393" t="s">
        <v>5955</v>
      </c>
      <c r="Y1393" cm="1">
        <f t="array" ref="Y1393">IF(FALSE,"True," &amp; IF(_xlfn.XLOOKUP("Src_IsAny",'Scoring_Config'!$A:$A,'Scoring_Config'!$D:$D,"Yes")="Yes",_xlfn.XLOOKUP("Src_IsAny",'Scoring_Config'!$A:$A,'Scoring_Config'!$C:$C,10),0),"False,0")</f>
        <v>0</v>
      </c>
      <c r="Z1393" cm="1">
        <f t="array" ref="Z1393">IF(FALSE,"True," &amp; IF(_xlfn.XLOOKUP("Src_CIDR_Le_16",'Scoring_Config'!$A:$A,'Scoring_Config'!$D:$D,"Yes")="Yes",_xlfn.XLOOKUP("Src_CIDR_Le_16",'Scoring_Config'!$A:$A,'Scoring_Config'!$C:$C,10),0),"False,0")</f>
        <v>0</v>
      </c>
      <c r="AA1393" cm="1">
        <f t="array" ref="AA1393">IF(FALSE,"True," &amp; IF(_xlfn.XLOOKUP("Src_CIDR_17_22",'Scoring_Config'!$A:$A,'Scoring_Config'!$D:$D,"Yes")="Yes",_xlfn.XLOOKUP("Src_CIDR_17_22",'Scoring_Config'!$A:$A,'Scoring_Config'!$C:$C,5),0),"False,0")</f>
        <v>0</v>
      </c>
      <c r="AB1393" cm="1">
        <f t="array" ref="AB1393">IF(FALSE,"True," &amp; IF(_xlfn.XLOOKUP("Dst_IsAny",'Scoring_Config'!$A:$A,'Scoring_Config'!$D:$D,"Yes")="Yes",_xlfn.XLOOKUP("Dst_IsAny",'Scoring_Config'!$A:$A,'Scoring_Config'!$C:$C,10),0),"False,0")</f>
        <v>0</v>
      </c>
      <c r="AC1393" cm="1">
        <f t="array" ref="AC1393">IF(TRUE,"True," &amp; IF(_xlfn.XLOOKUP("Dst_CIDR_Le_16",'Scoring_Config'!$A:$A,'Scoring_Config'!$D:$D,"Yes")="Yes",_xlfn.XLOOKUP("Dst_CIDR_Le_16",'Scoring_Config'!$A:$A,'Scoring_Config'!$C:$C,10),0),"False,0")</f>
        <v>0</v>
      </c>
      <c r="AD1393" cm="1">
        <f t="array" ref="AD1393">IF(FALSE,"True," &amp; IF(_xlfn.XLOOKUP("Dst_CIDR_17_22",'Scoring_Config'!$A:$A,'Scoring_Config'!$D:$D,"Yes")="Yes",_xlfn.XLOOKUP("Dst_CIDR_17_22",'Scoring_Config'!$A:$A,'Scoring_Config'!$C:$C,5),0),"False,0")</f>
        <v>0</v>
      </c>
      <c r="AE1393" cm="1">
        <f t="array" ref="AE1393">IF(FALSE,"True," &amp; IF(_xlfn.XLOOKUP("SrcZone_IsAny",'Scoring_Config'!$A:$A,'Scoring_Config'!$D:$D,"Yes")="Yes",_xlfn.XLOOKUP("SrcZone_IsAny",'Scoring_Config'!$A:$A,'Scoring_Config'!$C:$C,10),0),"False,0")</f>
        <v>0</v>
      </c>
      <c r="AF1393" cm="1">
        <f t="array" ref="AF1393">IF(FALSE,"True," &amp; IF(_xlfn.XLOOKUP("DstZone_IsAny",'Scoring_Config'!$A:$A,'Scoring_Config'!$D:$D,"Yes")="Yes",_xlfn.XLOOKUP("DstZone_IsAny",'Scoring_Config'!$A:$A,'Scoring_Config'!$C:$C,10),0),"False,0")</f>
        <v>0</v>
      </c>
      <c r="AG1393" cm="1">
        <f t="array" ref="AG139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93" cm="1">
        <f t="array" ref="AH1393">IF(TRUE,"True," &amp; IF(_xlfn.XLOOKUP("App_Any_OR_RangeGt1000",'Scoring_Config'!$A:$A,'Scoring_Config'!$D:$D,"Yes")="Yes",_xlfn.XLOOKUP("App_Any_OR_RangeGt1000",'Scoring_Config'!$A:$A,'Scoring_Config'!$C:$C,10),0),"False,0")</f>
        <v>0</v>
      </c>
      <c r="AI1393" cm="1">
        <f t="array" ref="AI1393">IF(FALSE,"True," &amp; IF(_xlfn.XLOOKUP("Service_Insecure_Match",'Scoring_Config'!$A:$A,'Scoring_Config'!$D:$D,"Yes")="Yes",_xlfn.XLOOKUP("Service_Insecure_Match",'Scoring_Config'!$A:$A,'Scoring_Config'!$C:$C,5),0),"False,0")</f>
        <v>0</v>
      </c>
      <c r="AJ1393" cm="1">
        <f t="array" ref="AJ1393">IF(FALSE,"True," &amp; IF(_xlfn.XLOOKUP("Risky_Inbound",'Scoring_Config'!$A:$A,'Scoring_Config'!$D:$D,"Yes")="Yes",_xlfn.XLOOKUP("Risky_Inbound",'Scoring_Config'!$A:$A,'Scoring_Config'!$C:$C,50),0),"False,0")</f>
        <v>0</v>
      </c>
      <c r="AK1393" cm="1">
        <f t="array" ref="AK1393">IF(FALSE,"True," &amp; IF(_xlfn.XLOOKUP("Risky_Outbound",'Scoring_Config'!$A:$A,'Scoring_Config'!$D:$D,"Yes")="Yes",_xlfn.XLOOKUP("Risky_Outbound",'Scoring_Config'!$A:$A,'Scoring_Config'!$C:$C,25),0),"False,0")</f>
        <v>0</v>
      </c>
      <c r="AL1393" t="s">
        <v>6700</v>
      </c>
      <c r="AM1393" cm="1">
        <f t="array" ref="AM139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93" t="s">
        <v>6697</v>
      </c>
      <c r="AO1393" t="s">
        <v>6697</v>
      </c>
      <c r="AP1393" t="s">
        <v>6697</v>
      </c>
      <c r="AQ1393" cm="1">
        <f t="array" ref="AQ1393">IF(FALSE,"True," &amp; IF(_xlfn.XLOOKUP("Service_IsAny",'Scoring_Config'!$A:$A,'Scoring_Config'!$D:$D,"Yes")="Yes",_xlfn.XLOOKUP("Service_IsAny",'Scoring_Config'!$A:$A,'Scoring_Config'!$C:$C,0),0),"False,0")</f>
        <v>0</v>
      </c>
      <c r="AR1393">
        <v>18</v>
      </c>
      <c r="AS1393" cm="1">
        <f t="array" ref="AS1393">IF(FALSE,"True," &amp; IF(_xlfn.XLOOKUP("Service_RangeGt1000",'Scoring_Config'!$A:$A,'Scoring_Config'!$D:$D,"Yes")="Yes",_xlfn.XLOOKUP("Service_RangeGt1000",'Scoring_Config'!$A:$A,'Scoring_Config'!$C:$C,0),0),"False,0")</f>
        <v>0</v>
      </c>
      <c r="AT1393" cm="1">
        <f t="array" ref="AT1393">IF(TRUE,"True," &amp; IF(_xlfn.XLOOKUP("App_IsAny",'Scoring_Config'!$A:$A,'Scoring_Config'!$D:$D,"Yes")="Yes",_xlfn.XLOOKUP("App_IsAny",'Scoring_Config'!$A:$A,'Scoring_Config'!$C:$C,0),0),"False,0")</f>
        <v>0</v>
      </c>
      <c r="AU1393">
        <v>65535</v>
      </c>
      <c r="AV1393" cm="1">
        <f t="array" ref="AV1393">IF(TRUE,"True," &amp; IF(_xlfn.XLOOKUP("App_RangeGt1000",'Scoring_Config'!$A:$A,'Scoring_Config'!$D:$D,"Yes")="Yes",_xlfn.XLOOKUP("App_RangeGt1000",'Scoring_Config'!$A:$A,'Scoring_Config'!$C:$C,0),0),"False,0")</f>
        <v>0</v>
      </c>
      <c r="AW1393" cm="1">
        <f t="array" ref="AW1393">IF(FALSE,"True," &amp; IF(_xlfn.XLOOKUP("Action_IsDenyOrDrop",'Scoring_Config'!$A:$A,'Scoring_Config'!$D:$D,"Yes")="Yes",_xlfn.XLOOKUP("Action_IsDenyOrDrop",'Scoring_Config'!$A:$A,'Scoring_Config'!$C:$C,0),0),"False,0")</f>
        <v>0</v>
      </c>
      <c r="AX1393" cm="1">
        <f t="array" ref="AX1393">IF(LEFT(AW1393,4)="True",0,(IF(LEFT(Y1393,4)="True",IF(_xlfn.XLOOKUP("Src_IsAny",'Scoring_Config'!$A:$A,'Scoring_Config'!$D:$D,"Yes")="Yes",_xlfn.XLOOKUP("Src_IsAny",'Scoring_Config'!$A:$A,'Scoring_Config'!$C:$C,10),0),0)+IF(LEFT(Z1393,4)="True",IF(_xlfn.XLOOKUP("Src_CIDR_Le_16",'Scoring_Config'!$A:$A,'Scoring_Config'!$D:$D,"Yes")="Yes",_xlfn.XLOOKUP("Src_CIDR_Le_16",'Scoring_Config'!$A:$A,'Scoring_Config'!$C:$C,10),0),0)+IF(LEFT(AA1393,4)="True",IF(_xlfn.XLOOKUP("Src_CIDR_17_22",'Scoring_Config'!$A:$A,'Scoring_Config'!$D:$D,"Yes")="Yes",_xlfn.XLOOKUP("Src_CIDR_17_22",'Scoring_Config'!$A:$A,'Scoring_Config'!$C:$C,5),0),0)+IF(LEFT(AB1393,4)="True",IF(_xlfn.XLOOKUP("Dst_IsAny",'Scoring_Config'!$A:$A,'Scoring_Config'!$D:$D,"Yes")="Yes",_xlfn.XLOOKUP("Dst_IsAny",'Scoring_Config'!$A:$A,'Scoring_Config'!$C:$C,10),0),0)+IF(LEFT(AC1393,4)="True",IF(_xlfn.XLOOKUP("Dst_CIDR_Le_16",'Scoring_Config'!$A:$A,'Scoring_Config'!$D:$D,"Yes")="Yes",_xlfn.XLOOKUP("Dst_CIDR_Le_16",'Scoring_Config'!$A:$A,'Scoring_Config'!$C:$C,10),0),0)+IF(LEFT(AD1393,4)="True",IF(_xlfn.XLOOKUP("Dst_CIDR_17_22",'Scoring_Config'!$A:$A,'Scoring_Config'!$D:$D,"Yes")="Yes",_xlfn.XLOOKUP("Dst_CIDR_17_22",'Scoring_Config'!$A:$A,'Scoring_Config'!$C:$C,5),0),0)+IF(LEFT(AE1393,4)="True",IF(_xlfn.XLOOKUP("SrcZone_IsAny",'Scoring_Config'!$A:$A,'Scoring_Config'!$D:$D,"Yes")="Yes",_xlfn.XLOOKUP("SrcZone_IsAny",'Scoring_Config'!$A:$A,'Scoring_Config'!$C:$C,10),0),0)+IF(LEFT(AF1393,4)="True",IF(_xlfn.XLOOKUP("DstZone_IsAny",'Scoring_Config'!$A:$A,'Scoring_Config'!$D:$D,"Yes")="Yes",_xlfn.XLOOKUP("DstZone_IsAny",'Scoring_Config'!$A:$A,'Scoring_Config'!$C:$C,10),0),0)+IF(LEFT(AG1393,4)="True",IF(_xlfn.XLOOKUP("Service_Any_OR_RangeGt1000",'Scoring_Config'!$A:$A,'Scoring_Config'!$D:$D,"Yes")="Yes",_xlfn.XLOOKUP("Service_Any_OR_RangeGt1000",'Scoring_Config'!$A:$A,'Scoring_Config'!$C:$C,10),0),0)+IF(LEFT(AH1393,4)="True",IF(_xlfn.XLOOKUP("App_Any_OR_RangeGt1000",'Scoring_Config'!$A:$A,'Scoring_Config'!$D:$D,"Yes")="Yes",_xlfn.XLOOKUP("App_Any_OR_RangeGt1000",'Scoring_Config'!$A:$A,'Scoring_Config'!$C:$C,10),0),0)+IF(LEFT(AI1393,4)="True",IF(_xlfn.XLOOKUP("Service_Insecure_Match",'Scoring_Config'!$A:$A,'Scoring_Config'!$D:$D,"Yes")="Yes",_xlfn.XLOOKUP("Service_Insecure_Match",'Scoring_Config'!$A:$A,'Scoring_Config'!$C:$C,5),0),0)+IF(LEFT(AJ1393,4)="True",IF(_xlfn.XLOOKUP("Risky_Inbound",'Scoring_Config'!$A:$A,'Scoring_Config'!$D:$D,"Yes")="Yes",_xlfn.XLOOKUP("Risky_Inbound",'Scoring_Config'!$A:$A,'Scoring_Config'!$C:$C,50),0),0)+IF(LEFT(AK1393,4)="True",IF(_xlfn.XLOOKUP("Risky_Outbound",'Scoring_Config'!$A:$A,'Scoring_Config'!$D:$D,"Yes")="Yes",_xlfn.XLOOKUP("Risky_Outbound",'Scoring_Config'!$A:$A,'Scoring_Config'!$C:$C,25),0),0)+IF(LEFT(AZ1393,4)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1393,FIND(",",AL1393)+1,100)),0)+IF(LEFT(AM1393,4)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1393,FIND(",",AN1393)+1,100)),0)+IF(_xlfn.XLOOKUP("Profile_Scoring",'Scoring_Config'!$A:$A,'Scoring_Config'!$D:$D,"Yes")="Yes",VALUE(MID(AO1393,FIND(",",AO1393)+1,100)),0)+IF(_xlfn.XLOOKUP("Options_Scoring",'Scoring_Config'!$A:$A,'Scoring_Config'!$D:$D,"Yes")="Yes",VALUE(MID(AP1393,FIND(",",AP1393)+1,100)),0)))</f>
        <v>0</v>
      </c>
      <c r="AZ1393" cm="1">
        <f t="array" ref="AZ1393">IF(FALSE,"True," &amp; IF(_xlfn.XLOOKUP("Migrate_Insecure",'Scoring_Config'!$A:$A,'Scoring_Config'!$D:$D,"Yes")="Yes",_xlfn.XLOOKUP("Migrate_Insecure",'Scoring_Config'!$A:$A,'Scoring_Config'!$C:$C,10),0),"False,0")</f>
        <v>0</v>
      </c>
    </row>
    <row r="1394" spans="1:52">
      <c r="A1394" t="s">
        <v>1979</v>
      </c>
      <c r="B1394" t="s">
        <v>3366</v>
      </c>
      <c r="C1394" t="s">
        <v>3542</v>
      </c>
      <c r="D1394" t="s">
        <v>3545</v>
      </c>
      <c r="E1394" t="s">
        <v>3563</v>
      </c>
      <c r="F1394" t="s">
        <v>4011</v>
      </c>
      <c r="G1394" t="s">
        <v>647</v>
      </c>
      <c r="H1394" t="s">
        <v>174</v>
      </c>
      <c r="I1394" t="s">
        <v>4116</v>
      </c>
      <c r="J1394" t="s">
        <v>1273</v>
      </c>
      <c r="K1394" t="s">
        <v>1949</v>
      </c>
      <c r="L1394" t="s">
        <v>1327</v>
      </c>
      <c r="M1394" t="s">
        <v>1974</v>
      </c>
      <c r="N1394" t="s">
        <v>4315</v>
      </c>
      <c r="O1394" t="s">
        <v>4319</v>
      </c>
      <c r="P1394" t="s">
        <v>4321</v>
      </c>
      <c r="Q1394" t="s">
        <v>5295</v>
      </c>
      <c r="R1394" t="s">
        <v>5443</v>
      </c>
      <c r="S1394" t="s">
        <v>5439</v>
      </c>
      <c r="T1394" t="s">
        <v>5638</v>
      </c>
      <c r="U1394" t="s">
        <v>5955</v>
      </c>
      <c r="Y1394" cm="1">
        <f t="array" ref="Y1394">IF(FALSE,"True," &amp; IF(_xlfn.XLOOKUP("Src_IsAny",'Scoring_Config'!$A:$A,'Scoring_Config'!$D:$D,"Yes")="Yes",_xlfn.XLOOKUP("Src_IsAny",'Scoring_Config'!$A:$A,'Scoring_Config'!$C:$C,10),0),"False,0")</f>
        <v>0</v>
      </c>
      <c r="Z1394" cm="1">
        <f t="array" ref="Z1394">IF(FALSE,"True," &amp; IF(_xlfn.XLOOKUP("Src_CIDR_Le_16",'Scoring_Config'!$A:$A,'Scoring_Config'!$D:$D,"Yes")="Yes",_xlfn.XLOOKUP("Src_CIDR_Le_16",'Scoring_Config'!$A:$A,'Scoring_Config'!$C:$C,10),0),"False,0")</f>
        <v>0</v>
      </c>
      <c r="AA1394" cm="1">
        <f t="array" ref="AA1394">IF(FALSE,"True," &amp; IF(_xlfn.XLOOKUP("Src_CIDR_17_22",'Scoring_Config'!$A:$A,'Scoring_Config'!$D:$D,"Yes")="Yes",_xlfn.XLOOKUP("Src_CIDR_17_22",'Scoring_Config'!$A:$A,'Scoring_Config'!$C:$C,5),0),"False,0")</f>
        <v>0</v>
      </c>
      <c r="AB1394" cm="1">
        <f t="array" ref="AB1394">IF(FALSE,"True," &amp; IF(_xlfn.XLOOKUP("Dst_IsAny",'Scoring_Config'!$A:$A,'Scoring_Config'!$D:$D,"Yes")="Yes",_xlfn.XLOOKUP("Dst_IsAny",'Scoring_Config'!$A:$A,'Scoring_Config'!$C:$C,10),0),"False,0")</f>
        <v>0</v>
      </c>
      <c r="AC1394" cm="1">
        <f t="array" ref="AC1394">IF(TRUE,"True," &amp; IF(_xlfn.XLOOKUP("Dst_CIDR_Le_16",'Scoring_Config'!$A:$A,'Scoring_Config'!$D:$D,"Yes")="Yes",_xlfn.XLOOKUP("Dst_CIDR_Le_16",'Scoring_Config'!$A:$A,'Scoring_Config'!$C:$C,10),0),"False,0")</f>
        <v>0</v>
      </c>
      <c r="AD1394" cm="1">
        <f t="array" ref="AD1394">IF(FALSE,"True," &amp; IF(_xlfn.XLOOKUP("Dst_CIDR_17_22",'Scoring_Config'!$A:$A,'Scoring_Config'!$D:$D,"Yes")="Yes",_xlfn.XLOOKUP("Dst_CIDR_17_22",'Scoring_Config'!$A:$A,'Scoring_Config'!$C:$C,5),0),"False,0")</f>
        <v>0</v>
      </c>
      <c r="AE1394" cm="1">
        <f t="array" ref="AE1394">IF(FALSE,"True," &amp; IF(_xlfn.XLOOKUP("SrcZone_IsAny",'Scoring_Config'!$A:$A,'Scoring_Config'!$D:$D,"Yes")="Yes",_xlfn.XLOOKUP("SrcZone_IsAny",'Scoring_Config'!$A:$A,'Scoring_Config'!$C:$C,10),0),"False,0")</f>
        <v>0</v>
      </c>
      <c r="AF1394" cm="1">
        <f t="array" ref="AF1394">IF(FALSE,"True," &amp; IF(_xlfn.XLOOKUP("DstZone_IsAny",'Scoring_Config'!$A:$A,'Scoring_Config'!$D:$D,"Yes")="Yes",_xlfn.XLOOKUP("DstZone_IsAny",'Scoring_Config'!$A:$A,'Scoring_Config'!$C:$C,10),0),"False,0")</f>
        <v>0</v>
      </c>
      <c r="AG1394" cm="1">
        <f t="array" ref="AG139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94" cm="1">
        <f t="array" ref="AH1394">IF(FALSE,"True," &amp; IF(_xlfn.XLOOKUP("App_Any_OR_RangeGt1000",'Scoring_Config'!$A:$A,'Scoring_Config'!$D:$D,"Yes")="Yes",_xlfn.XLOOKUP("App_Any_OR_RangeGt1000",'Scoring_Config'!$A:$A,'Scoring_Config'!$C:$C,10),0),"False,0")</f>
        <v>0</v>
      </c>
      <c r="AI1394" cm="1">
        <f t="array" ref="AI1394">IF(FALSE,"True," &amp; IF(_xlfn.XLOOKUP("Service_Insecure_Match",'Scoring_Config'!$A:$A,'Scoring_Config'!$D:$D,"Yes")="Yes",_xlfn.XLOOKUP("Service_Insecure_Match",'Scoring_Config'!$A:$A,'Scoring_Config'!$C:$C,5),0),"False,0")</f>
        <v>0</v>
      </c>
      <c r="AJ1394" cm="1">
        <f t="array" ref="AJ1394">IF(FALSE,"True," &amp; IF(_xlfn.XLOOKUP("Risky_Inbound",'Scoring_Config'!$A:$A,'Scoring_Config'!$D:$D,"Yes")="Yes",_xlfn.XLOOKUP("Risky_Inbound",'Scoring_Config'!$A:$A,'Scoring_Config'!$C:$C,50),0),"False,0")</f>
        <v>0</v>
      </c>
      <c r="AK1394" cm="1">
        <f t="array" ref="AK1394">IF(FALSE,"True," &amp; IF(_xlfn.XLOOKUP("Risky_Outbound",'Scoring_Config'!$A:$A,'Scoring_Config'!$D:$D,"Yes")="Yes",_xlfn.XLOOKUP("Risky_Outbound",'Scoring_Config'!$A:$A,'Scoring_Config'!$C:$C,25),0),"False,0")</f>
        <v>0</v>
      </c>
      <c r="AL1394" t="s">
        <v>6700</v>
      </c>
      <c r="AM1394" cm="1">
        <f t="array" ref="AM139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94" t="s">
        <v>6697</v>
      </c>
      <c r="AO1394" t="s">
        <v>6697</v>
      </c>
      <c r="AP1394" t="s">
        <v>6697</v>
      </c>
      <c r="AQ1394" cm="1">
        <f t="array" ref="AQ1394">IF(FALSE,"True," &amp; IF(_xlfn.XLOOKUP("Service_IsAny",'Scoring_Config'!$A:$A,'Scoring_Config'!$D:$D,"Yes")="Yes",_xlfn.XLOOKUP("Service_IsAny",'Scoring_Config'!$A:$A,'Scoring_Config'!$C:$C,0),0),"False,0")</f>
        <v>0</v>
      </c>
      <c r="AR1394">
        <v>0</v>
      </c>
      <c r="AS1394" cm="1">
        <f t="array" ref="AS1394">IF(FALSE,"True," &amp; IF(_xlfn.XLOOKUP("Service_RangeGt1000",'Scoring_Config'!$A:$A,'Scoring_Config'!$D:$D,"Yes")="Yes",_xlfn.XLOOKUP("Service_RangeGt1000",'Scoring_Config'!$A:$A,'Scoring_Config'!$C:$C,0),0),"False,0")</f>
        <v>0</v>
      </c>
      <c r="AT1394" cm="1">
        <f t="array" ref="AT1394">IF(FALSE,"True," &amp; IF(_xlfn.XLOOKUP("App_IsAny",'Scoring_Config'!$A:$A,'Scoring_Config'!$D:$D,"Yes")="Yes",_xlfn.XLOOKUP("App_IsAny",'Scoring_Config'!$A:$A,'Scoring_Config'!$C:$C,0),0),"False,0")</f>
        <v>0</v>
      </c>
      <c r="AU1394">
        <v>1</v>
      </c>
      <c r="AV1394" cm="1">
        <f t="array" ref="AV1394">IF(FALSE,"True," &amp; IF(_xlfn.XLOOKUP("App_RangeGt1000",'Scoring_Config'!$A:$A,'Scoring_Config'!$D:$D,"Yes")="Yes",_xlfn.XLOOKUP("App_RangeGt1000",'Scoring_Config'!$A:$A,'Scoring_Config'!$C:$C,0),0),"False,0")</f>
        <v>0</v>
      </c>
      <c r="AW1394" cm="1">
        <f t="array" ref="AW1394">IF(FALSE,"True," &amp; IF(_xlfn.XLOOKUP("Action_IsDenyOrDrop",'Scoring_Config'!$A:$A,'Scoring_Config'!$D:$D,"Yes")="Yes",_xlfn.XLOOKUP("Action_IsDenyOrDrop",'Scoring_Config'!$A:$A,'Scoring_Config'!$C:$C,0),0),"False,0")</f>
        <v>0</v>
      </c>
      <c r="AX1394" cm="1">
        <f t="array" ref="AX1394">IF(LEFT(AW1394,4)="True",0,(IF(LEFT(Y1394,4)="True",IF(_xlfn.XLOOKUP("Src_IsAny",'Scoring_Config'!$A:$A,'Scoring_Config'!$D:$D,"Yes")="Yes",_xlfn.XLOOKUP("Src_IsAny",'Scoring_Config'!$A:$A,'Scoring_Config'!$C:$C,10),0),0)+IF(LEFT(Z1394,4)="True",IF(_xlfn.XLOOKUP("Src_CIDR_Le_16",'Scoring_Config'!$A:$A,'Scoring_Config'!$D:$D,"Yes")="Yes",_xlfn.XLOOKUP("Src_CIDR_Le_16",'Scoring_Config'!$A:$A,'Scoring_Config'!$C:$C,10),0),0)+IF(LEFT(AA1394,4)="True",IF(_xlfn.XLOOKUP("Src_CIDR_17_22",'Scoring_Config'!$A:$A,'Scoring_Config'!$D:$D,"Yes")="Yes",_xlfn.XLOOKUP("Src_CIDR_17_22",'Scoring_Config'!$A:$A,'Scoring_Config'!$C:$C,5),0),0)+IF(LEFT(AB1394,4)="True",IF(_xlfn.XLOOKUP("Dst_IsAny",'Scoring_Config'!$A:$A,'Scoring_Config'!$D:$D,"Yes")="Yes",_xlfn.XLOOKUP("Dst_IsAny",'Scoring_Config'!$A:$A,'Scoring_Config'!$C:$C,10),0),0)+IF(LEFT(AC1394,4)="True",IF(_xlfn.XLOOKUP("Dst_CIDR_Le_16",'Scoring_Config'!$A:$A,'Scoring_Config'!$D:$D,"Yes")="Yes",_xlfn.XLOOKUP("Dst_CIDR_Le_16",'Scoring_Config'!$A:$A,'Scoring_Config'!$C:$C,10),0),0)+IF(LEFT(AD1394,4)="True",IF(_xlfn.XLOOKUP("Dst_CIDR_17_22",'Scoring_Config'!$A:$A,'Scoring_Config'!$D:$D,"Yes")="Yes",_xlfn.XLOOKUP("Dst_CIDR_17_22",'Scoring_Config'!$A:$A,'Scoring_Config'!$C:$C,5),0),0)+IF(LEFT(AE1394,4)="True",IF(_xlfn.XLOOKUP("SrcZone_IsAny",'Scoring_Config'!$A:$A,'Scoring_Config'!$D:$D,"Yes")="Yes",_xlfn.XLOOKUP("SrcZone_IsAny",'Scoring_Config'!$A:$A,'Scoring_Config'!$C:$C,10),0),0)+IF(LEFT(AF1394,4)="True",IF(_xlfn.XLOOKUP("DstZone_IsAny",'Scoring_Config'!$A:$A,'Scoring_Config'!$D:$D,"Yes")="Yes",_xlfn.XLOOKUP("DstZone_IsAny",'Scoring_Config'!$A:$A,'Scoring_Config'!$C:$C,10),0),0)+IF(LEFT(AG1394,4)="True",IF(_xlfn.XLOOKUP("Service_Any_OR_RangeGt1000",'Scoring_Config'!$A:$A,'Scoring_Config'!$D:$D,"Yes")="Yes",_xlfn.XLOOKUP("Service_Any_OR_RangeGt1000",'Scoring_Config'!$A:$A,'Scoring_Config'!$C:$C,10),0),0)+IF(LEFT(AH1394,4)="True",IF(_xlfn.XLOOKUP("App_Any_OR_RangeGt1000",'Scoring_Config'!$A:$A,'Scoring_Config'!$D:$D,"Yes")="Yes",_xlfn.XLOOKUP("App_Any_OR_RangeGt1000",'Scoring_Config'!$A:$A,'Scoring_Config'!$C:$C,10),0),0)+IF(LEFT(AI1394,4)="True",IF(_xlfn.XLOOKUP("Service_Insecure_Match",'Scoring_Config'!$A:$A,'Scoring_Config'!$D:$D,"Yes")="Yes",_xlfn.XLOOKUP("Service_Insecure_Match",'Scoring_Config'!$A:$A,'Scoring_Config'!$C:$C,5),0),0)+IF(LEFT(AJ1394,4)="True",IF(_xlfn.XLOOKUP("Risky_Inbound",'Scoring_Config'!$A:$A,'Scoring_Config'!$D:$D,"Yes")="Yes",_xlfn.XLOOKUP("Risky_Inbound",'Scoring_Config'!$A:$A,'Scoring_Config'!$C:$C,50),0),0)+IF(LEFT(AK1394,4)="True",IF(_xlfn.XLOOKUP("Risky_Outbound",'Scoring_Config'!$A:$A,'Scoring_Config'!$D:$D,"Yes")="Yes",_xlfn.XLOOKUP("Risky_Outbound",'Scoring_Config'!$A:$A,'Scoring_Config'!$C:$C,25),0),0)+IF(LEFT(AZ1394,4)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1394,FIND(",",AL1394)+1,100)),0)+IF(LEFT(AM1394,4)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1394,FIND(",",AN1394)+1,100)),0)+IF(_xlfn.XLOOKUP("Profile_Scoring",'Scoring_Config'!$A:$A,'Scoring_Config'!$D:$D,"Yes")="Yes",VALUE(MID(AO1394,FIND(",",AO1394)+1,100)),0)+IF(_xlfn.XLOOKUP("Options_Scoring",'Scoring_Config'!$A:$A,'Scoring_Config'!$D:$D,"Yes")="Yes",VALUE(MID(AP1394,FIND(",",AP1394)+1,100)),0)))</f>
        <v>0</v>
      </c>
      <c r="AZ1394" cm="1">
        <f t="array" ref="AZ1394">IF(FALSE,"True," &amp; IF(_xlfn.XLOOKUP("Migrate_Insecure",'Scoring_Config'!$A:$A,'Scoring_Config'!$D:$D,"Yes")="Yes",_xlfn.XLOOKUP("Migrate_Insecure",'Scoring_Config'!$A:$A,'Scoring_Config'!$C:$C,10),0),"False,0")</f>
        <v>0</v>
      </c>
    </row>
    <row r="1395" spans="1:52">
      <c r="A1395" t="s">
        <v>1979</v>
      </c>
      <c r="B1395" t="s">
        <v>3367</v>
      </c>
      <c r="C1395" t="s">
        <v>3542</v>
      </c>
      <c r="D1395" t="s">
        <v>3547</v>
      </c>
      <c r="E1395" t="s">
        <v>3563</v>
      </c>
      <c r="F1395" t="s">
        <v>4011</v>
      </c>
      <c r="G1395" t="s">
        <v>647</v>
      </c>
      <c r="H1395" t="s">
        <v>174</v>
      </c>
      <c r="I1395" t="s">
        <v>4116</v>
      </c>
      <c r="J1395" t="s">
        <v>1273</v>
      </c>
      <c r="K1395" t="s">
        <v>174</v>
      </c>
      <c r="L1395" t="s">
        <v>1609</v>
      </c>
      <c r="M1395" t="s">
        <v>1974</v>
      </c>
      <c r="N1395" t="s">
        <v>4315</v>
      </c>
      <c r="O1395" t="s">
        <v>4319</v>
      </c>
      <c r="P1395" t="s">
        <v>4321</v>
      </c>
      <c r="Q1395" t="s">
        <v>5296</v>
      </c>
      <c r="R1395" t="s">
        <v>5459</v>
      </c>
      <c r="S1395" t="s">
        <v>5507</v>
      </c>
      <c r="T1395" t="s">
        <v>5638</v>
      </c>
      <c r="U1395" t="s">
        <v>5955</v>
      </c>
      <c r="Y1395" cm="1">
        <f t="array" ref="Y1395">IF(FALSE,"True," &amp; IF(_xlfn.XLOOKUP("Src_IsAny",'Scoring_Config'!$A:$A,'Scoring_Config'!$D:$D,"Yes")="Yes",_xlfn.XLOOKUP("Src_IsAny",'Scoring_Config'!$A:$A,'Scoring_Config'!$C:$C,10),0),"False,0")</f>
        <v>0</v>
      </c>
      <c r="Z1395" cm="1">
        <f t="array" ref="Z1395">IF(FALSE,"True," &amp; IF(_xlfn.XLOOKUP("Src_CIDR_Le_16",'Scoring_Config'!$A:$A,'Scoring_Config'!$D:$D,"Yes")="Yes",_xlfn.XLOOKUP("Src_CIDR_Le_16",'Scoring_Config'!$A:$A,'Scoring_Config'!$C:$C,10),0),"False,0")</f>
        <v>0</v>
      </c>
      <c r="AA1395" cm="1">
        <f t="array" ref="AA1395">IF(FALSE,"True," &amp; IF(_xlfn.XLOOKUP("Src_CIDR_17_22",'Scoring_Config'!$A:$A,'Scoring_Config'!$D:$D,"Yes")="Yes",_xlfn.XLOOKUP("Src_CIDR_17_22",'Scoring_Config'!$A:$A,'Scoring_Config'!$C:$C,5),0),"False,0")</f>
        <v>0</v>
      </c>
      <c r="AB1395" cm="1">
        <f t="array" ref="AB1395">IF(FALSE,"True," &amp; IF(_xlfn.XLOOKUP("Dst_IsAny",'Scoring_Config'!$A:$A,'Scoring_Config'!$D:$D,"Yes")="Yes",_xlfn.XLOOKUP("Dst_IsAny",'Scoring_Config'!$A:$A,'Scoring_Config'!$C:$C,10),0),"False,0")</f>
        <v>0</v>
      </c>
      <c r="AC1395" cm="1">
        <f t="array" ref="AC1395">IF(TRUE,"True," &amp; IF(_xlfn.XLOOKUP("Dst_CIDR_Le_16",'Scoring_Config'!$A:$A,'Scoring_Config'!$D:$D,"Yes")="Yes",_xlfn.XLOOKUP("Dst_CIDR_Le_16",'Scoring_Config'!$A:$A,'Scoring_Config'!$C:$C,10),0),"False,0")</f>
        <v>0</v>
      </c>
      <c r="AD1395" cm="1">
        <f t="array" ref="AD1395">IF(FALSE,"True," &amp; IF(_xlfn.XLOOKUP("Dst_CIDR_17_22",'Scoring_Config'!$A:$A,'Scoring_Config'!$D:$D,"Yes")="Yes",_xlfn.XLOOKUP("Dst_CIDR_17_22",'Scoring_Config'!$A:$A,'Scoring_Config'!$C:$C,5),0),"False,0")</f>
        <v>0</v>
      </c>
      <c r="AE1395" cm="1">
        <f t="array" ref="AE1395">IF(FALSE,"True," &amp; IF(_xlfn.XLOOKUP("SrcZone_IsAny",'Scoring_Config'!$A:$A,'Scoring_Config'!$D:$D,"Yes")="Yes",_xlfn.XLOOKUP("SrcZone_IsAny",'Scoring_Config'!$A:$A,'Scoring_Config'!$C:$C,10),0),"False,0")</f>
        <v>0</v>
      </c>
      <c r="AF1395" cm="1">
        <f t="array" ref="AF1395">IF(FALSE,"True," &amp; IF(_xlfn.XLOOKUP("DstZone_IsAny",'Scoring_Config'!$A:$A,'Scoring_Config'!$D:$D,"Yes")="Yes",_xlfn.XLOOKUP("DstZone_IsAny",'Scoring_Config'!$A:$A,'Scoring_Config'!$C:$C,10),0),"False,0")</f>
        <v>0</v>
      </c>
      <c r="AG1395" cm="1">
        <f t="array" ref="AG139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95" cm="1">
        <f t="array" ref="AH1395">IF(TRUE,"True," &amp; IF(_xlfn.XLOOKUP("App_Any_OR_RangeGt1000",'Scoring_Config'!$A:$A,'Scoring_Config'!$D:$D,"Yes")="Yes",_xlfn.XLOOKUP("App_Any_OR_RangeGt1000",'Scoring_Config'!$A:$A,'Scoring_Config'!$C:$C,10),0),"False,0")</f>
        <v>0</v>
      </c>
      <c r="AI1395" cm="1">
        <f t="array" ref="AI1395">IF(FALSE,"True," &amp; IF(_xlfn.XLOOKUP("Service_Insecure_Match",'Scoring_Config'!$A:$A,'Scoring_Config'!$D:$D,"Yes")="Yes",_xlfn.XLOOKUP("Service_Insecure_Match",'Scoring_Config'!$A:$A,'Scoring_Config'!$C:$C,5),0),"False,0")</f>
        <v>0</v>
      </c>
      <c r="AJ1395" cm="1">
        <f t="array" ref="AJ1395">IF(FALSE,"True," &amp; IF(_xlfn.XLOOKUP("Risky_Inbound",'Scoring_Config'!$A:$A,'Scoring_Config'!$D:$D,"Yes")="Yes",_xlfn.XLOOKUP("Risky_Inbound",'Scoring_Config'!$A:$A,'Scoring_Config'!$C:$C,50),0),"False,0")</f>
        <v>0</v>
      </c>
      <c r="AK1395" cm="1">
        <f t="array" ref="AK1395">IF(FALSE,"True," &amp; IF(_xlfn.XLOOKUP("Risky_Outbound",'Scoring_Config'!$A:$A,'Scoring_Config'!$D:$D,"Yes")="Yes",_xlfn.XLOOKUP("Risky_Outbound",'Scoring_Config'!$A:$A,'Scoring_Config'!$C:$C,25),0),"False,0")</f>
        <v>0</v>
      </c>
      <c r="AL1395" t="s">
        <v>6700</v>
      </c>
      <c r="AM1395" cm="1">
        <f t="array" ref="AM139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95" t="s">
        <v>6697</v>
      </c>
      <c r="AO1395" t="s">
        <v>6697</v>
      </c>
      <c r="AP1395" t="s">
        <v>6697</v>
      </c>
      <c r="AQ1395" cm="1">
        <f t="array" ref="AQ1395">IF(FALSE,"True," &amp; IF(_xlfn.XLOOKUP("Service_IsAny",'Scoring_Config'!$A:$A,'Scoring_Config'!$D:$D,"Yes")="Yes",_xlfn.XLOOKUP("Service_IsAny",'Scoring_Config'!$A:$A,'Scoring_Config'!$C:$C,0),0),"False,0")</f>
        <v>0</v>
      </c>
      <c r="AR1395">
        <v>10</v>
      </c>
      <c r="AS1395" cm="1">
        <f t="array" ref="AS1395">IF(FALSE,"True," &amp; IF(_xlfn.XLOOKUP("Service_RangeGt1000",'Scoring_Config'!$A:$A,'Scoring_Config'!$D:$D,"Yes")="Yes",_xlfn.XLOOKUP("Service_RangeGt1000",'Scoring_Config'!$A:$A,'Scoring_Config'!$C:$C,0),0),"False,0")</f>
        <v>0</v>
      </c>
      <c r="AT1395" cm="1">
        <f t="array" ref="AT1395">IF(TRUE,"True," &amp; IF(_xlfn.XLOOKUP("App_IsAny",'Scoring_Config'!$A:$A,'Scoring_Config'!$D:$D,"Yes")="Yes",_xlfn.XLOOKUP("App_IsAny",'Scoring_Config'!$A:$A,'Scoring_Config'!$C:$C,0),0),"False,0")</f>
        <v>0</v>
      </c>
      <c r="AU1395">
        <v>65535</v>
      </c>
      <c r="AV1395" cm="1">
        <f t="array" ref="AV1395">IF(TRUE,"True," &amp; IF(_xlfn.XLOOKUP("App_RangeGt1000",'Scoring_Config'!$A:$A,'Scoring_Config'!$D:$D,"Yes")="Yes",_xlfn.XLOOKUP("App_RangeGt1000",'Scoring_Config'!$A:$A,'Scoring_Config'!$C:$C,0),0),"False,0")</f>
        <v>0</v>
      </c>
      <c r="AW1395" cm="1">
        <f t="array" ref="AW1395">IF(FALSE,"True," &amp; IF(_xlfn.XLOOKUP("Action_IsDenyOrDrop",'Scoring_Config'!$A:$A,'Scoring_Config'!$D:$D,"Yes")="Yes",_xlfn.XLOOKUP("Action_IsDenyOrDrop",'Scoring_Config'!$A:$A,'Scoring_Config'!$C:$C,0),0),"False,0")</f>
        <v>0</v>
      </c>
      <c r="AX1395" cm="1">
        <f t="array" ref="AX1395">IF(LEFT(AW1395,4)="True",0,(IF(LEFT(Y1395,4)="True",IF(_xlfn.XLOOKUP("Src_IsAny",'Scoring_Config'!$A:$A,'Scoring_Config'!$D:$D,"Yes")="Yes",_xlfn.XLOOKUP("Src_IsAny",'Scoring_Config'!$A:$A,'Scoring_Config'!$C:$C,10),0),0)+IF(LEFT(Z1395,4)="True",IF(_xlfn.XLOOKUP("Src_CIDR_Le_16",'Scoring_Config'!$A:$A,'Scoring_Config'!$D:$D,"Yes")="Yes",_xlfn.XLOOKUP("Src_CIDR_Le_16",'Scoring_Config'!$A:$A,'Scoring_Config'!$C:$C,10),0),0)+IF(LEFT(AA1395,4)="True",IF(_xlfn.XLOOKUP("Src_CIDR_17_22",'Scoring_Config'!$A:$A,'Scoring_Config'!$D:$D,"Yes")="Yes",_xlfn.XLOOKUP("Src_CIDR_17_22",'Scoring_Config'!$A:$A,'Scoring_Config'!$C:$C,5),0),0)+IF(LEFT(AB1395,4)="True",IF(_xlfn.XLOOKUP("Dst_IsAny",'Scoring_Config'!$A:$A,'Scoring_Config'!$D:$D,"Yes")="Yes",_xlfn.XLOOKUP("Dst_IsAny",'Scoring_Config'!$A:$A,'Scoring_Config'!$C:$C,10),0),0)+IF(LEFT(AC1395,4)="True",IF(_xlfn.XLOOKUP("Dst_CIDR_Le_16",'Scoring_Config'!$A:$A,'Scoring_Config'!$D:$D,"Yes")="Yes",_xlfn.XLOOKUP("Dst_CIDR_Le_16",'Scoring_Config'!$A:$A,'Scoring_Config'!$C:$C,10),0),0)+IF(LEFT(AD1395,4)="True",IF(_xlfn.XLOOKUP("Dst_CIDR_17_22",'Scoring_Config'!$A:$A,'Scoring_Config'!$D:$D,"Yes")="Yes",_xlfn.XLOOKUP("Dst_CIDR_17_22",'Scoring_Config'!$A:$A,'Scoring_Config'!$C:$C,5),0),0)+IF(LEFT(AE1395,4)="True",IF(_xlfn.XLOOKUP("SrcZone_IsAny",'Scoring_Config'!$A:$A,'Scoring_Config'!$D:$D,"Yes")="Yes",_xlfn.XLOOKUP("SrcZone_IsAny",'Scoring_Config'!$A:$A,'Scoring_Config'!$C:$C,10),0),0)+IF(LEFT(AF1395,4)="True",IF(_xlfn.XLOOKUP("DstZone_IsAny",'Scoring_Config'!$A:$A,'Scoring_Config'!$D:$D,"Yes")="Yes",_xlfn.XLOOKUP("DstZone_IsAny",'Scoring_Config'!$A:$A,'Scoring_Config'!$C:$C,10),0),0)+IF(LEFT(AG1395,4)="True",IF(_xlfn.XLOOKUP("Service_Any_OR_RangeGt1000",'Scoring_Config'!$A:$A,'Scoring_Config'!$D:$D,"Yes")="Yes",_xlfn.XLOOKUP("Service_Any_OR_RangeGt1000",'Scoring_Config'!$A:$A,'Scoring_Config'!$C:$C,10),0),0)+IF(LEFT(AH1395,4)="True",IF(_xlfn.XLOOKUP("App_Any_OR_RangeGt1000",'Scoring_Config'!$A:$A,'Scoring_Config'!$D:$D,"Yes")="Yes",_xlfn.XLOOKUP("App_Any_OR_RangeGt1000",'Scoring_Config'!$A:$A,'Scoring_Config'!$C:$C,10),0),0)+IF(LEFT(AI1395,4)="True",IF(_xlfn.XLOOKUP("Service_Insecure_Match",'Scoring_Config'!$A:$A,'Scoring_Config'!$D:$D,"Yes")="Yes",_xlfn.XLOOKUP("Service_Insecure_Match",'Scoring_Config'!$A:$A,'Scoring_Config'!$C:$C,5),0),0)+IF(LEFT(AJ1395,4)="True",IF(_xlfn.XLOOKUP("Risky_Inbound",'Scoring_Config'!$A:$A,'Scoring_Config'!$D:$D,"Yes")="Yes",_xlfn.XLOOKUP("Risky_Inbound",'Scoring_Config'!$A:$A,'Scoring_Config'!$C:$C,50),0),0)+IF(LEFT(AK1395,4)="True",IF(_xlfn.XLOOKUP("Risky_Outbound",'Scoring_Config'!$A:$A,'Scoring_Config'!$D:$D,"Yes")="Yes",_xlfn.XLOOKUP("Risky_Outbound",'Scoring_Config'!$A:$A,'Scoring_Config'!$C:$C,25),0),0)+IF(LEFT(AZ1395,4)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1395,FIND(",",AL1395)+1,100)),0)+IF(LEFT(AM1395,4)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1395,FIND(",",AN1395)+1,100)),0)+IF(_xlfn.XLOOKUP("Profile_Scoring",'Scoring_Config'!$A:$A,'Scoring_Config'!$D:$D,"Yes")="Yes",VALUE(MID(AO1395,FIND(",",AO1395)+1,100)),0)+IF(_xlfn.XLOOKUP("Options_Scoring",'Scoring_Config'!$A:$A,'Scoring_Config'!$D:$D,"Yes")="Yes",VALUE(MID(AP1395,FIND(",",AP1395)+1,100)),0)))</f>
        <v>0</v>
      </c>
      <c r="AZ1395" cm="1">
        <f t="array" ref="AZ1395">IF(FALSE,"True," &amp; IF(_xlfn.XLOOKUP("Migrate_Insecure",'Scoring_Config'!$A:$A,'Scoring_Config'!$D:$D,"Yes")="Yes",_xlfn.XLOOKUP("Migrate_Insecure",'Scoring_Config'!$A:$A,'Scoring_Config'!$C:$C,10),0),"False,0")</f>
        <v>0</v>
      </c>
    </row>
    <row r="1396" spans="1:52">
      <c r="A1396" t="s">
        <v>1979</v>
      </c>
      <c r="B1396" t="s">
        <v>3368</v>
      </c>
      <c r="C1396" t="s">
        <v>3542</v>
      </c>
      <c r="D1396" t="s">
        <v>3545</v>
      </c>
      <c r="E1396" t="s">
        <v>3563</v>
      </c>
      <c r="F1396" t="s">
        <v>3990</v>
      </c>
      <c r="G1396" t="s">
        <v>645</v>
      </c>
      <c r="H1396" t="s">
        <v>174</v>
      </c>
      <c r="I1396" t="s">
        <v>4288</v>
      </c>
      <c r="J1396" t="s">
        <v>1267</v>
      </c>
      <c r="K1396" t="s">
        <v>1949</v>
      </c>
      <c r="L1396" t="s">
        <v>1327</v>
      </c>
      <c r="M1396" t="s">
        <v>1974</v>
      </c>
      <c r="N1396" t="s">
        <v>4315</v>
      </c>
      <c r="O1396" t="s">
        <v>4319</v>
      </c>
      <c r="P1396" t="s">
        <v>4321</v>
      </c>
      <c r="Q1396" t="s">
        <v>5297</v>
      </c>
      <c r="R1396" t="s">
        <v>5465</v>
      </c>
      <c r="S1396" t="s">
        <v>5439</v>
      </c>
      <c r="T1396" t="s">
        <v>5690</v>
      </c>
      <c r="U1396" t="s">
        <v>5955</v>
      </c>
      <c r="Y1396" cm="1">
        <f t="array" ref="Y1396">IF(FALSE,"True," &amp; IF(_xlfn.XLOOKUP("Src_IsAny",'Scoring_Config'!$A:$A,'Scoring_Config'!$D:$D,"Yes")="Yes",_xlfn.XLOOKUP("Src_IsAny",'Scoring_Config'!$A:$A,'Scoring_Config'!$C:$C,10),0),"False,0")</f>
        <v>0</v>
      </c>
      <c r="Z1396" cm="1">
        <f t="array" ref="Z1396">IF(FALSE,"True," &amp; IF(_xlfn.XLOOKUP("Src_CIDR_Le_16",'Scoring_Config'!$A:$A,'Scoring_Config'!$D:$D,"Yes")="Yes",_xlfn.XLOOKUP("Src_CIDR_Le_16",'Scoring_Config'!$A:$A,'Scoring_Config'!$C:$C,10),0),"False,0")</f>
        <v>0</v>
      </c>
      <c r="AA1396" cm="1">
        <f t="array" ref="AA1396">IF(FALSE,"True," &amp; IF(_xlfn.XLOOKUP("Src_CIDR_17_22",'Scoring_Config'!$A:$A,'Scoring_Config'!$D:$D,"Yes")="Yes",_xlfn.XLOOKUP("Src_CIDR_17_22",'Scoring_Config'!$A:$A,'Scoring_Config'!$C:$C,5),0),"False,0")</f>
        <v>0</v>
      </c>
      <c r="AB1396" cm="1">
        <f t="array" ref="AB1396">IF(FALSE,"True," &amp; IF(_xlfn.XLOOKUP("Dst_IsAny",'Scoring_Config'!$A:$A,'Scoring_Config'!$D:$D,"Yes")="Yes",_xlfn.XLOOKUP("Dst_IsAny",'Scoring_Config'!$A:$A,'Scoring_Config'!$C:$C,10),0),"False,0")</f>
        <v>0</v>
      </c>
      <c r="AC1396" cm="1">
        <f t="array" ref="AC1396">IF(TRUE,"True," &amp; IF(_xlfn.XLOOKUP("Dst_CIDR_Le_16",'Scoring_Config'!$A:$A,'Scoring_Config'!$D:$D,"Yes")="Yes",_xlfn.XLOOKUP("Dst_CIDR_Le_16",'Scoring_Config'!$A:$A,'Scoring_Config'!$C:$C,10),0),"False,0")</f>
        <v>0</v>
      </c>
      <c r="AD1396" cm="1">
        <f t="array" ref="AD1396">IF(FALSE,"True," &amp; IF(_xlfn.XLOOKUP("Dst_CIDR_17_22",'Scoring_Config'!$A:$A,'Scoring_Config'!$D:$D,"Yes")="Yes",_xlfn.XLOOKUP("Dst_CIDR_17_22",'Scoring_Config'!$A:$A,'Scoring_Config'!$C:$C,5),0),"False,0")</f>
        <v>0</v>
      </c>
      <c r="AE1396" cm="1">
        <f t="array" ref="AE1396">IF(FALSE,"True," &amp; IF(_xlfn.XLOOKUP("SrcZone_IsAny",'Scoring_Config'!$A:$A,'Scoring_Config'!$D:$D,"Yes")="Yes",_xlfn.XLOOKUP("SrcZone_IsAny",'Scoring_Config'!$A:$A,'Scoring_Config'!$C:$C,10),0),"False,0")</f>
        <v>0</v>
      </c>
      <c r="AF1396" cm="1">
        <f t="array" ref="AF1396">IF(FALSE,"True," &amp; IF(_xlfn.XLOOKUP("DstZone_IsAny",'Scoring_Config'!$A:$A,'Scoring_Config'!$D:$D,"Yes")="Yes",_xlfn.XLOOKUP("DstZone_IsAny",'Scoring_Config'!$A:$A,'Scoring_Config'!$C:$C,10),0),"False,0")</f>
        <v>0</v>
      </c>
      <c r="AG1396" cm="1">
        <f t="array" ref="AG139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96" cm="1">
        <f t="array" ref="AH1396">IF(FALSE,"True," &amp; IF(_xlfn.XLOOKUP("App_Any_OR_RangeGt1000",'Scoring_Config'!$A:$A,'Scoring_Config'!$D:$D,"Yes")="Yes",_xlfn.XLOOKUP("App_Any_OR_RangeGt1000",'Scoring_Config'!$A:$A,'Scoring_Config'!$C:$C,10),0),"False,0")</f>
        <v>0</v>
      </c>
      <c r="AI1396" cm="1">
        <f t="array" ref="AI1396">IF(FALSE,"True," &amp; IF(_xlfn.XLOOKUP("Service_Insecure_Match",'Scoring_Config'!$A:$A,'Scoring_Config'!$D:$D,"Yes")="Yes",_xlfn.XLOOKUP("Service_Insecure_Match",'Scoring_Config'!$A:$A,'Scoring_Config'!$C:$C,5),0),"False,0")</f>
        <v>0</v>
      </c>
      <c r="AJ1396" cm="1">
        <f t="array" ref="AJ1396">IF(FALSE,"True," &amp; IF(_xlfn.XLOOKUP("Risky_Inbound",'Scoring_Config'!$A:$A,'Scoring_Config'!$D:$D,"Yes")="Yes",_xlfn.XLOOKUP("Risky_Inbound",'Scoring_Config'!$A:$A,'Scoring_Config'!$C:$C,50),0),"False,0")</f>
        <v>0</v>
      </c>
      <c r="AK1396" cm="1">
        <f t="array" ref="AK1396">IF(FALSE,"True," &amp; IF(_xlfn.XLOOKUP("Risky_Outbound",'Scoring_Config'!$A:$A,'Scoring_Config'!$D:$D,"Yes")="Yes",_xlfn.XLOOKUP("Risky_Outbound",'Scoring_Config'!$A:$A,'Scoring_Config'!$C:$C,25),0),"False,0")</f>
        <v>0</v>
      </c>
      <c r="AL1396" t="s">
        <v>6700</v>
      </c>
      <c r="AM1396" cm="1">
        <f t="array" ref="AM139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96" t="s">
        <v>6697</v>
      </c>
      <c r="AO1396" t="s">
        <v>6697</v>
      </c>
      <c r="AP1396" t="s">
        <v>6697</v>
      </c>
      <c r="AQ1396" cm="1">
        <f t="array" ref="AQ1396">IF(FALSE,"True," &amp; IF(_xlfn.XLOOKUP("Service_IsAny",'Scoring_Config'!$A:$A,'Scoring_Config'!$D:$D,"Yes")="Yes",_xlfn.XLOOKUP("Service_IsAny",'Scoring_Config'!$A:$A,'Scoring_Config'!$C:$C,0),0),"False,0")</f>
        <v>0</v>
      </c>
      <c r="AR1396">
        <v>0</v>
      </c>
      <c r="AS1396" cm="1">
        <f t="array" ref="AS1396">IF(FALSE,"True," &amp; IF(_xlfn.XLOOKUP("Service_RangeGt1000",'Scoring_Config'!$A:$A,'Scoring_Config'!$D:$D,"Yes")="Yes",_xlfn.XLOOKUP("Service_RangeGt1000",'Scoring_Config'!$A:$A,'Scoring_Config'!$C:$C,0),0),"False,0")</f>
        <v>0</v>
      </c>
      <c r="AT1396" cm="1">
        <f t="array" ref="AT1396">IF(FALSE,"True," &amp; IF(_xlfn.XLOOKUP("App_IsAny",'Scoring_Config'!$A:$A,'Scoring_Config'!$D:$D,"Yes")="Yes",_xlfn.XLOOKUP("App_IsAny",'Scoring_Config'!$A:$A,'Scoring_Config'!$C:$C,0),0),"False,0")</f>
        <v>0</v>
      </c>
      <c r="AU1396">
        <v>1</v>
      </c>
      <c r="AV1396" cm="1">
        <f t="array" ref="AV1396">IF(FALSE,"True," &amp; IF(_xlfn.XLOOKUP("App_RangeGt1000",'Scoring_Config'!$A:$A,'Scoring_Config'!$D:$D,"Yes")="Yes",_xlfn.XLOOKUP("App_RangeGt1000",'Scoring_Config'!$A:$A,'Scoring_Config'!$C:$C,0),0),"False,0")</f>
        <v>0</v>
      </c>
      <c r="AW1396" cm="1">
        <f t="array" ref="AW1396">IF(FALSE,"True," &amp; IF(_xlfn.XLOOKUP("Action_IsDenyOrDrop",'Scoring_Config'!$A:$A,'Scoring_Config'!$D:$D,"Yes")="Yes",_xlfn.XLOOKUP("Action_IsDenyOrDrop",'Scoring_Config'!$A:$A,'Scoring_Config'!$C:$C,0),0),"False,0")</f>
        <v>0</v>
      </c>
      <c r="AX1396" cm="1">
        <f t="array" ref="AX1396">IF(LEFT(AW1396,4)="True",0,(IF(LEFT(Y1396,4)="True",IF(_xlfn.XLOOKUP("Src_IsAny",'Scoring_Config'!$A:$A,'Scoring_Config'!$D:$D,"Yes")="Yes",_xlfn.XLOOKUP("Src_IsAny",'Scoring_Config'!$A:$A,'Scoring_Config'!$C:$C,10),0),0)+IF(LEFT(Z1396,4)="True",IF(_xlfn.XLOOKUP("Src_CIDR_Le_16",'Scoring_Config'!$A:$A,'Scoring_Config'!$D:$D,"Yes")="Yes",_xlfn.XLOOKUP("Src_CIDR_Le_16",'Scoring_Config'!$A:$A,'Scoring_Config'!$C:$C,10),0),0)+IF(LEFT(AA1396,4)="True",IF(_xlfn.XLOOKUP("Src_CIDR_17_22",'Scoring_Config'!$A:$A,'Scoring_Config'!$D:$D,"Yes")="Yes",_xlfn.XLOOKUP("Src_CIDR_17_22",'Scoring_Config'!$A:$A,'Scoring_Config'!$C:$C,5),0),0)+IF(LEFT(AB1396,4)="True",IF(_xlfn.XLOOKUP("Dst_IsAny",'Scoring_Config'!$A:$A,'Scoring_Config'!$D:$D,"Yes")="Yes",_xlfn.XLOOKUP("Dst_IsAny",'Scoring_Config'!$A:$A,'Scoring_Config'!$C:$C,10),0),0)+IF(LEFT(AC1396,4)="True",IF(_xlfn.XLOOKUP("Dst_CIDR_Le_16",'Scoring_Config'!$A:$A,'Scoring_Config'!$D:$D,"Yes")="Yes",_xlfn.XLOOKUP("Dst_CIDR_Le_16",'Scoring_Config'!$A:$A,'Scoring_Config'!$C:$C,10),0),0)+IF(LEFT(AD1396,4)="True",IF(_xlfn.XLOOKUP("Dst_CIDR_17_22",'Scoring_Config'!$A:$A,'Scoring_Config'!$D:$D,"Yes")="Yes",_xlfn.XLOOKUP("Dst_CIDR_17_22",'Scoring_Config'!$A:$A,'Scoring_Config'!$C:$C,5),0),0)+IF(LEFT(AE1396,4)="True",IF(_xlfn.XLOOKUP("SrcZone_IsAny",'Scoring_Config'!$A:$A,'Scoring_Config'!$D:$D,"Yes")="Yes",_xlfn.XLOOKUP("SrcZone_IsAny",'Scoring_Config'!$A:$A,'Scoring_Config'!$C:$C,10),0),0)+IF(LEFT(AF1396,4)="True",IF(_xlfn.XLOOKUP("DstZone_IsAny",'Scoring_Config'!$A:$A,'Scoring_Config'!$D:$D,"Yes")="Yes",_xlfn.XLOOKUP("DstZone_IsAny",'Scoring_Config'!$A:$A,'Scoring_Config'!$C:$C,10),0),0)+IF(LEFT(AG1396,4)="True",IF(_xlfn.XLOOKUP("Service_Any_OR_RangeGt1000",'Scoring_Config'!$A:$A,'Scoring_Config'!$D:$D,"Yes")="Yes",_xlfn.XLOOKUP("Service_Any_OR_RangeGt1000",'Scoring_Config'!$A:$A,'Scoring_Config'!$C:$C,10),0),0)+IF(LEFT(AH1396,4)="True",IF(_xlfn.XLOOKUP("App_Any_OR_RangeGt1000",'Scoring_Config'!$A:$A,'Scoring_Config'!$D:$D,"Yes")="Yes",_xlfn.XLOOKUP("App_Any_OR_RangeGt1000",'Scoring_Config'!$A:$A,'Scoring_Config'!$C:$C,10),0),0)+IF(LEFT(AI1396,4)="True",IF(_xlfn.XLOOKUP("Service_Insecure_Match",'Scoring_Config'!$A:$A,'Scoring_Config'!$D:$D,"Yes")="Yes",_xlfn.XLOOKUP("Service_Insecure_Match",'Scoring_Config'!$A:$A,'Scoring_Config'!$C:$C,5),0),0)+IF(LEFT(AJ1396,4)="True",IF(_xlfn.XLOOKUP("Risky_Inbound",'Scoring_Config'!$A:$A,'Scoring_Config'!$D:$D,"Yes")="Yes",_xlfn.XLOOKUP("Risky_Inbound",'Scoring_Config'!$A:$A,'Scoring_Config'!$C:$C,50),0),0)+IF(LEFT(AK1396,4)="True",IF(_xlfn.XLOOKUP("Risky_Outbound",'Scoring_Config'!$A:$A,'Scoring_Config'!$D:$D,"Yes")="Yes",_xlfn.XLOOKUP("Risky_Outbound",'Scoring_Config'!$A:$A,'Scoring_Config'!$C:$C,25),0),0)+IF(LEFT(AZ1396,4)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1396,FIND(",",AL1396)+1,100)),0)+IF(LEFT(AM1396,4)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1396,FIND(",",AN1396)+1,100)),0)+IF(_xlfn.XLOOKUP("Profile_Scoring",'Scoring_Config'!$A:$A,'Scoring_Config'!$D:$D,"Yes")="Yes",VALUE(MID(AO1396,FIND(",",AO1396)+1,100)),0)+IF(_xlfn.XLOOKUP("Options_Scoring",'Scoring_Config'!$A:$A,'Scoring_Config'!$D:$D,"Yes")="Yes",VALUE(MID(AP1396,FIND(",",AP1396)+1,100)),0)))</f>
        <v>0</v>
      </c>
      <c r="AZ1396" cm="1">
        <f t="array" ref="AZ1396">IF(FALSE,"True," &amp; IF(_xlfn.XLOOKUP("Migrate_Insecure",'Scoring_Config'!$A:$A,'Scoring_Config'!$D:$D,"Yes")="Yes",_xlfn.XLOOKUP("Migrate_Insecure",'Scoring_Config'!$A:$A,'Scoring_Config'!$C:$C,10),0),"False,0")</f>
        <v>0</v>
      </c>
    </row>
    <row r="1397" spans="1:52">
      <c r="A1397" t="s">
        <v>1979</v>
      </c>
      <c r="B1397" t="s">
        <v>3369</v>
      </c>
      <c r="C1397" t="s">
        <v>3542</v>
      </c>
      <c r="D1397" t="s">
        <v>3547</v>
      </c>
      <c r="E1397" t="s">
        <v>3563</v>
      </c>
      <c r="F1397" t="s">
        <v>3990</v>
      </c>
      <c r="G1397" t="s">
        <v>645</v>
      </c>
      <c r="H1397" t="s">
        <v>174</v>
      </c>
      <c r="I1397" t="s">
        <v>4288</v>
      </c>
      <c r="J1397" t="s">
        <v>1267</v>
      </c>
      <c r="K1397" t="s">
        <v>174</v>
      </c>
      <c r="L1397" t="s">
        <v>1610</v>
      </c>
      <c r="M1397" t="s">
        <v>1974</v>
      </c>
      <c r="N1397" t="s">
        <v>4315</v>
      </c>
      <c r="O1397" t="s">
        <v>4319</v>
      </c>
      <c r="P1397" t="s">
        <v>4321</v>
      </c>
      <c r="Q1397" t="s">
        <v>5298</v>
      </c>
      <c r="R1397" t="s">
        <v>5470</v>
      </c>
      <c r="S1397" t="s">
        <v>5555</v>
      </c>
      <c r="T1397" t="s">
        <v>5690</v>
      </c>
      <c r="U1397" t="s">
        <v>5955</v>
      </c>
      <c r="Y1397" cm="1">
        <f t="array" ref="Y1397">IF(FALSE,"True," &amp; IF(_xlfn.XLOOKUP("Src_IsAny",'Scoring_Config'!$A:$A,'Scoring_Config'!$D:$D,"Yes")="Yes",_xlfn.XLOOKUP("Src_IsAny",'Scoring_Config'!$A:$A,'Scoring_Config'!$C:$C,10),0),"False,0")</f>
        <v>0</v>
      </c>
      <c r="Z1397" cm="1">
        <f t="array" ref="Z1397">IF(FALSE,"True," &amp; IF(_xlfn.XLOOKUP("Src_CIDR_Le_16",'Scoring_Config'!$A:$A,'Scoring_Config'!$D:$D,"Yes")="Yes",_xlfn.XLOOKUP("Src_CIDR_Le_16",'Scoring_Config'!$A:$A,'Scoring_Config'!$C:$C,10),0),"False,0")</f>
        <v>0</v>
      </c>
      <c r="AA1397" cm="1">
        <f t="array" ref="AA1397">IF(FALSE,"True," &amp; IF(_xlfn.XLOOKUP("Src_CIDR_17_22",'Scoring_Config'!$A:$A,'Scoring_Config'!$D:$D,"Yes")="Yes",_xlfn.XLOOKUP("Src_CIDR_17_22",'Scoring_Config'!$A:$A,'Scoring_Config'!$C:$C,5),0),"False,0")</f>
        <v>0</v>
      </c>
      <c r="AB1397" cm="1">
        <f t="array" ref="AB1397">IF(FALSE,"True," &amp; IF(_xlfn.XLOOKUP("Dst_IsAny",'Scoring_Config'!$A:$A,'Scoring_Config'!$D:$D,"Yes")="Yes",_xlfn.XLOOKUP("Dst_IsAny",'Scoring_Config'!$A:$A,'Scoring_Config'!$C:$C,10),0),"False,0")</f>
        <v>0</v>
      </c>
      <c r="AC1397" cm="1">
        <f t="array" ref="AC1397">IF(TRUE,"True," &amp; IF(_xlfn.XLOOKUP("Dst_CIDR_Le_16",'Scoring_Config'!$A:$A,'Scoring_Config'!$D:$D,"Yes")="Yes",_xlfn.XLOOKUP("Dst_CIDR_Le_16",'Scoring_Config'!$A:$A,'Scoring_Config'!$C:$C,10),0),"False,0")</f>
        <v>0</v>
      </c>
      <c r="AD1397" cm="1">
        <f t="array" ref="AD1397">IF(FALSE,"True," &amp; IF(_xlfn.XLOOKUP("Dst_CIDR_17_22",'Scoring_Config'!$A:$A,'Scoring_Config'!$D:$D,"Yes")="Yes",_xlfn.XLOOKUP("Dst_CIDR_17_22",'Scoring_Config'!$A:$A,'Scoring_Config'!$C:$C,5),0),"False,0")</f>
        <v>0</v>
      </c>
      <c r="AE1397" cm="1">
        <f t="array" ref="AE1397">IF(FALSE,"True," &amp; IF(_xlfn.XLOOKUP("SrcZone_IsAny",'Scoring_Config'!$A:$A,'Scoring_Config'!$D:$D,"Yes")="Yes",_xlfn.XLOOKUP("SrcZone_IsAny",'Scoring_Config'!$A:$A,'Scoring_Config'!$C:$C,10),0),"False,0")</f>
        <v>0</v>
      </c>
      <c r="AF1397" cm="1">
        <f t="array" ref="AF1397">IF(FALSE,"True," &amp; IF(_xlfn.XLOOKUP("DstZone_IsAny",'Scoring_Config'!$A:$A,'Scoring_Config'!$D:$D,"Yes")="Yes",_xlfn.XLOOKUP("DstZone_IsAny",'Scoring_Config'!$A:$A,'Scoring_Config'!$C:$C,10),0),"False,0")</f>
        <v>0</v>
      </c>
      <c r="AG1397" cm="1">
        <f t="array" ref="AG139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97" cm="1">
        <f t="array" ref="AH1397">IF(TRUE,"True," &amp; IF(_xlfn.XLOOKUP("App_Any_OR_RangeGt1000",'Scoring_Config'!$A:$A,'Scoring_Config'!$D:$D,"Yes")="Yes",_xlfn.XLOOKUP("App_Any_OR_RangeGt1000",'Scoring_Config'!$A:$A,'Scoring_Config'!$C:$C,10),0),"False,0")</f>
        <v>0</v>
      </c>
      <c r="AI1397" cm="1">
        <f t="array" ref="AI1397">IF(FALSE,"True," &amp; IF(_xlfn.XLOOKUP("Service_Insecure_Match",'Scoring_Config'!$A:$A,'Scoring_Config'!$D:$D,"Yes")="Yes",_xlfn.XLOOKUP("Service_Insecure_Match",'Scoring_Config'!$A:$A,'Scoring_Config'!$C:$C,5),0),"False,0")</f>
        <v>0</v>
      </c>
      <c r="AJ1397" cm="1">
        <f t="array" ref="AJ1397">IF(FALSE,"True," &amp; IF(_xlfn.XLOOKUP("Risky_Inbound",'Scoring_Config'!$A:$A,'Scoring_Config'!$D:$D,"Yes")="Yes",_xlfn.XLOOKUP("Risky_Inbound",'Scoring_Config'!$A:$A,'Scoring_Config'!$C:$C,50),0),"False,0")</f>
        <v>0</v>
      </c>
      <c r="AK1397" cm="1">
        <f t="array" ref="AK1397">IF(FALSE,"True," &amp; IF(_xlfn.XLOOKUP("Risky_Outbound",'Scoring_Config'!$A:$A,'Scoring_Config'!$D:$D,"Yes")="Yes",_xlfn.XLOOKUP("Risky_Outbound",'Scoring_Config'!$A:$A,'Scoring_Config'!$C:$C,25),0),"False,0")</f>
        <v>0</v>
      </c>
      <c r="AL1397" t="s">
        <v>6700</v>
      </c>
      <c r="AM1397" cm="1">
        <f t="array" ref="AM139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97" t="s">
        <v>6697</v>
      </c>
      <c r="AO1397" t="s">
        <v>6697</v>
      </c>
      <c r="AP1397" t="s">
        <v>6697</v>
      </c>
      <c r="AQ1397" cm="1">
        <f t="array" ref="AQ1397">IF(FALSE,"True," &amp; IF(_xlfn.XLOOKUP("Service_IsAny",'Scoring_Config'!$A:$A,'Scoring_Config'!$D:$D,"Yes")="Yes",_xlfn.XLOOKUP("Service_IsAny",'Scoring_Config'!$A:$A,'Scoring_Config'!$C:$C,0),0),"False,0")</f>
        <v>0</v>
      </c>
      <c r="AR1397">
        <v>23</v>
      </c>
      <c r="AS1397" cm="1">
        <f t="array" ref="AS1397">IF(FALSE,"True," &amp; IF(_xlfn.XLOOKUP("Service_RangeGt1000",'Scoring_Config'!$A:$A,'Scoring_Config'!$D:$D,"Yes")="Yes",_xlfn.XLOOKUP("Service_RangeGt1000",'Scoring_Config'!$A:$A,'Scoring_Config'!$C:$C,0),0),"False,0")</f>
        <v>0</v>
      </c>
      <c r="AT1397" cm="1">
        <f t="array" ref="AT1397">IF(TRUE,"True," &amp; IF(_xlfn.XLOOKUP("App_IsAny",'Scoring_Config'!$A:$A,'Scoring_Config'!$D:$D,"Yes")="Yes",_xlfn.XLOOKUP("App_IsAny",'Scoring_Config'!$A:$A,'Scoring_Config'!$C:$C,0),0),"False,0")</f>
        <v>0</v>
      </c>
      <c r="AU1397">
        <v>65535</v>
      </c>
      <c r="AV1397" cm="1">
        <f t="array" ref="AV1397">IF(TRUE,"True," &amp; IF(_xlfn.XLOOKUP("App_RangeGt1000",'Scoring_Config'!$A:$A,'Scoring_Config'!$D:$D,"Yes")="Yes",_xlfn.XLOOKUP("App_RangeGt1000",'Scoring_Config'!$A:$A,'Scoring_Config'!$C:$C,0),0),"False,0")</f>
        <v>0</v>
      </c>
      <c r="AW1397" cm="1">
        <f t="array" ref="AW1397">IF(FALSE,"True," &amp; IF(_xlfn.XLOOKUP("Action_IsDenyOrDrop",'Scoring_Config'!$A:$A,'Scoring_Config'!$D:$D,"Yes")="Yes",_xlfn.XLOOKUP("Action_IsDenyOrDrop",'Scoring_Config'!$A:$A,'Scoring_Config'!$C:$C,0),0),"False,0")</f>
        <v>0</v>
      </c>
      <c r="AX1397" cm="1">
        <f t="array" ref="AX1397">IF(LEFT(AW1397,4)="True",0,(IF(LEFT(Y1397,4)="True",IF(_xlfn.XLOOKUP("Src_IsAny",'Scoring_Config'!$A:$A,'Scoring_Config'!$D:$D,"Yes")="Yes",_xlfn.XLOOKUP("Src_IsAny",'Scoring_Config'!$A:$A,'Scoring_Config'!$C:$C,10),0),0)+IF(LEFT(Z1397,4)="True",IF(_xlfn.XLOOKUP("Src_CIDR_Le_16",'Scoring_Config'!$A:$A,'Scoring_Config'!$D:$D,"Yes")="Yes",_xlfn.XLOOKUP("Src_CIDR_Le_16",'Scoring_Config'!$A:$A,'Scoring_Config'!$C:$C,10),0),0)+IF(LEFT(AA1397,4)="True",IF(_xlfn.XLOOKUP("Src_CIDR_17_22",'Scoring_Config'!$A:$A,'Scoring_Config'!$D:$D,"Yes")="Yes",_xlfn.XLOOKUP("Src_CIDR_17_22",'Scoring_Config'!$A:$A,'Scoring_Config'!$C:$C,5),0),0)+IF(LEFT(AB1397,4)="True",IF(_xlfn.XLOOKUP("Dst_IsAny",'Scoring_Config'!$A:$A,'Scoring_Config'!$D:$D,"Yes")="Yes",_xlfn.XLOOKUP("Dst_IsAny",'Scoring_Config'!$A:$A,'Scoring_Config'!$C:$C,10),0),0)+IF(LEFT(AC1397,4)="True",IF(_xlfn.XLOOKUP("Dst_CIDR_Le_16",'Scoring_Config'!$A:$A,'Scoring_Config'!$D:$D,"Yes")="Yes",_xlfn.XLOOKUP("Dst_CIDR_Le_16",'Scoring_Config'!$A:$A,'Scoring_Config'!$C:$C,10),0),0)+IF(LEFT(AD1397,4)="True",IF(_xlfn.XLOOKUP("Dst_CIDR_17_22",'Scoring_Config'!$A:$A,'Scoring_Config'!$D:$D,"Yes")="Yes",_xlfn.XLOOKUP("Dst_CIDR_17_22",'Scoring_Config'!$A:$A,'Scoring_Config'!$C:$C,5),0),0)+IF(LEFT(AE1397,4)="True",IF(_xlfn.XLOOKUP("SrcZone_IsAny",'Scoring_Config'!$A:$A,'Scoring_Config'!$D:$D,"Yes")="Yes",_xlfn.XLOOKUP("SrcZone_IsAny",'Scoring_Config'!$A:$A,'Scoring_Config'!$C:$C,10),0),0)+IF(LEFT(AF1397,4)="True",IF(_xlfn.XLOOKUP("DstZone_IsAny",'Scoring_Config'!$A:$A,'Scoring_Config'!$D:$D,"Yes")="Yes",_xlfn.XLOOKUP("DstZone_IsAny",'Scoring_Config'!$A:$A,'Scoring_Config'!$C:$C,10),0),0)+IF(LEFT(AG1397,4)="True",IF(_xlfn.XLOOKUP("Service_Any_OR_RangeGt1000",'Scoring_Config'!$A:$A,'Scoring_Config'!$D:$D,"Yes")="Yes",_xlfn.XLOOKUP("Service_Any_OR_RangeGt1000",'Scoring_Config'!$A:$A,'Scoring_Config'!$C:$C,10),0),0)+IF(LEFT(AH1397,4)="True",IF(_xlfn.XLOOKUP("App_Any_OR_RangeGt1000",'Scoring_Config'!$A:$A,'Scoring_Config'!$D:$D,"Yes")="Yes",_xlfn.XLOOKUP("App_Any_OR_RangeGt1000",'Scoring_Config'!$A:$A,'Scoring_Config'!$C:$C,10),0),0)+IF(LEFT(AI1397,4)="True",IF(_xlfn.XLOOKUP("Service_Insecure_Match",'Scoring_Config'!$A:$A,'Scoring_Config'!$D:$D,"Yes")="Yes",_xlfn.XLOOKUP("Service_Insecure_Match",'Scoring_Config'!$A:$A,'Scoring_Config'!$C:$C,5),0),0)+IF(LEFT(AJ1397,4)="True",IF(_xlfn.XLOOKUP("Risky_Inbound",'Scoring_Config'!$A:$A,'Scoring_Config'!$D:$D,"Yes")="Yes",_xlfn.XLOOKUP("Risky_Inbound",'Scoring_Config'!$A:$A,'Scoring_Config'!$C:$C,50),0),0)+IF(LEFT(AK1397,4)="True",IF(_xlfn.XLOOKUP("Risky_Outbound",'Scoring_Config'!$A:$A,'Scoring_Config'!$D:$D,"Yes")="Yes",_xlfn.XLOOKUP("Risky_Outbound",'Scoring_Config'!$A:$A,'Scoring_Config'!$C:$C,25),0),0)+IF(LEFT(AZ1397,4)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1397,FIND(",",AL1397)+1,100)),0)+IF(LEFT(AM1397,4)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1397,FIND(",",AN1397)+1,100)),0)+IF(_xlfn.XLOOKUP("Profile_Scoring",'Scoring_Config'!$A:$A,'Scoring_Config'!$D:$D,"Yes")="Yes",VALUE(MID(AO1397,FIND(",",AO1397)+1,100)),0)+IF(_xlfn.XLOOKUP("Options_Scoring",'Scoring_Config'!$A:$A,'Scoring_Config'!$D:$D,"Yes")="Yes",VALUE(MID(AP1397,FIND(",",AP1397)+1,100)),0)))</f>
        <v>0</v>
      </c>
      <c r="AZ1397" cm="1">
        <f t="array" ref="AZ1397">IF(FALSE,"True," &amp; IF(_xlfn.XLOOKUP("Migrate_Insecure",'Scoring_Config'!$A:$A,'Scoring_Config'!$D:$D,"Yes")="Yes",_xlfn.XLOOKUP("Migrate_Insecure",'Scoring_Config'!$A:$A,'Scoring_Config'!$C:$C,10),0),"False,0")</f>
        <v>0</v>
      </c>
    </row>
    <row r="1398" spans="1:52">
      <c r="A1398" t="s">
        <v>1979</v>
      </c>
      <c r="B1398" t="s">
        <v>3370</v>
      </c>
      <c r="C1398" t="s">
        <v>3542</v>
      </c>
      <c r="D1398" t="s">
        <v>3545</v>
      </c>
      <c r="E1398" t="s">
        <v>3563</v>
      </c>
      <c r="F1398" t="s">
        <v>3977</v>
      </c>
      <c r="G1398" t="s">
        <v>646</v>
      </c>
      <c r="H1398" t="s">
        <v>174</v>
      </c>
      <c r="I1398" t="s">
        <v>3633</v>
      </c>
      <c r="J1398" t="s">
        <v>1274</v>
      </c>
      <c r="K1398" t="s">
        <v>1949</v>
      </c>
      <c r="L1398" t="s">
        <v>1327</v>
      </c>
      <c r="M1398" t="s">
        <v>1974</v>
      </c>
      <c r="N1398" t="s">
        <v>4315</v>
      </c>
      <c r="O1398" t="s">
        <v>4319</v>
      </c>
      <c r="P1398" t="s">
        <v>4321</v>
      </c>
      <c r="Q1398" t="s">
        <v>5299</v>
      </c>
      <c r="R1398" t="s">
        <v>5439</v>
      </c>
      <c r="S1398" t="s">
        <v>4324</v>
      </c>
      <c r="T1398" t="s">
        <v>5817</v>
      </c>
      <c r="U1398" t="s">
        <v>6621</v>
      </c>
      <c r="Y1398" cm="1">
        <f t="array" ref="Y1398">IF(FALSE,"True," &amp; IF(_xlfn.XLOOKUP("Src_IsAny",'Scoring_Config'!$A:$A,'Scoring_Config'!$D:$D,"Yes")="Yes",_xlfn.XLOOKUP("Src_IsAny",'Scoring_Config'!$A:$A,'Scoring_Config'!$C:$C,10),0),"False,0")</f>
        <v>0</v>
      </c>
      <c r="Z1398" cm="1">
        <f t="array" ref="Z1398">IF(FALSE,"True," &amp; IF(_xlfn.XLOOKUP("Src_CIDR_Le_16",'Scoring_Config'!$A:$A,'Scoring_Config'!$D:$D,"Yes")="Yes",_xlfn.XLOOKUP("Src_CIDR_Le_16",'Scoring_Config'!$A:$A,'Scoring_Config'!$C:$C,10),0),"False,0")</f>
        <v>0</v>
      </c>
      <c r="AA1398" cm="1">
        <f t="array" ref="AA1398">IF(FALSE,"True," &amp; IF(_xlfn.XLOOKUP("Src_CIDR_17_22",'Scoring_Config'!$A:$A,'Scoring_Config'!$D:$D,"Yes")="Yes",_xlfn.XLOOKUP("Src_CIDR_17_22",'Scoring_Config'!$A:$A,'Scoring_Config'!$C:$C,5),0),"False,0")</f>
        <v>0</v>
      </c>
      <c r="AB1398" cm="1">
        <f t="array" ref="AB1398">IF(FALSE,"True," &amp; IF(_xlfn.XLOOKUP("Dst_IsAny",'Scoring_Config'!$A:$A,'Scoring_Config'!$D:$D,"Yes")="Yes",_xlfn.XLOOKUP("Dst_IsAny",'Scoring_Config'!$A:$A,'Scoring_Config'!$C:$C,10),0),"False,0")</f>
        <v>0</v>
      </c>
      <c r="AC1398" cm="1">
        <f t="array" ref="AC1398">IF(FALSE,"True," &amp; IF(_xlfn.XLOOKUP("Dst_CIDR_Le_16",'Scoring_Config'!$A:$A,'Scoring_Config'!$D:$D,"Yes")="Yes",_xlfn.XLOOKUP("Dst_CIDR_Le_16",'Scoring_Config'!$A:$A,'Scoring_Config'!$C:$C,10),0),"False,0")</f>
        <v>0</v>
      </c>
      <c r="AD1398" cm="1">
        <f t="array" ref="AD1398">IF(TRUE,"True," &amp; IF(_xlfn.XLOOKUP("Dst_CIDR_17_22",'Scoring_Config'!$A:$A,'Scoring_Config'!$D:$D,"Yes")="Yes",_xlfn.XLOOKUP("Dst_CIDR_17_22",'Scoring_Config'!$A:$A,'Scoring_Config'!$C:$C,5),0),"False,0")</f>
        <v>0</v>
      </c>
      <c r="AE1398" cm="1">
        <f t="array" ref="AE1398">IF(FALSE,"True," &amp; IF(_xlfn.XLOOKUP("SrcZone_IsAny",'Scoring_Config'!$A:$A,'Scoring_Config'!$D:$D,"Yes")="Yes",_xlfn.XLOOKUP("SrcZone_IsAny",'Scoring_Config'!$A:$A,'Scoring_Config'!$C:$C,10),0),"False,0")</f>
        <v>0</v>
      </c>
      <c r="AF1398" cm="1">
        <f t="array" ref="AF1398">IF(FALSE,"True," &amp; IF(_xlfn.XLOOKUP("DstZone_IsAny",'Scoring_Config'!$A:$A,'Scoring_Config'!$D:$D,"Yes")="Yes",_xlfn.XLOOKUP("DstZone_IsAny",'Scoring_Config'!$A:$A,'Scoring_Config'!$C:$C,10),0),"False,0")</f>
        <v>0</v>
      </c>
      <c r="AG1398" cm="1">
        <f t="array" ref="AG139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98" cm="1">
        <f t="array" ref="AH1398">IF(FALSE,"True," &amp; IF(_xlfn.XLOOKUP("App_Any_OR_RangeGt1000",'Scoring_Config'!$A:$A,'Scoring_Config'!$D:$D,"Yes")="Yes",_xlfn.XLOOKUP("App_Any_OR_RangeGt1000",'Scoring_Config'!$A:$A,'Scoring_Config'!$C:$C,10),0),"False,0")</f>
        <v>0</v>
      </c>
      <c r="AI1398" cm="1">
        <f t="array" ref="AI1398">IF(FALSE,"True," &amp; IF(_xlfn.XLOOKUP("Service_Insecure_Match",'Scoring_Config'!$A:$A,'Scoring_Config'!$D:$D,"Yes")="Yes",_xlfn.XLOOKUP("Service_Insecure_Match",'Scoring_Config'!$A:$A,'Scoring_Config'!$C:$C,5),0),"False,0")</f>
        <v>0</v>
      </c>
      <c r="AJ1398" cm="1">
        <f t="array" ref="AJ1398">IF(FALSE,"True," &amp; IF(_xlfn.XLOOKUP("Risky_Inbound",'Scoring_Config'!$A:$A,'Scoring_Config'!$D:$D,"Yes")="Yes",_xlfn.XLOOKUP("Risky_Inbound",'Scoring_Config'!$A:$A,'Scoring_Config'!$C:$C,50),0),"False,0")</f>
        <v>0</v>
      </c>
      <c r="AK1398" cm="1">
        <f t="array" ref="AK1398">IF(FALSE,"True," &amp; IF(_xlfn.XLOOKUP("Risky_Outbound",'Scoring_Config'!$A:$A,'Scoring_Config'!$D:$D,"Yes")="Yes",_xlfn.XLOOKUP("Risky_Outbound",'Scoring_Config'!$A:$A,'Scoring_Config'!$C:$C,25),0),"False,0")</f>
        <v>0</v>
      </c>
      <c r="AL1398" t="s">
        <v>6700</v>
      </c>
      <c r="AM1398" cm="1">
        <f t="array" ref="AM139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98" t="s">
        <v>6697</v>
      </c>
      <c r="AO1398" t="s">
        <v>6697</v>
      </c>
      <c r="AP1398" t="s">
        <v>6697</v>
      </c>
      <c r="AQ1398" cm="1">
        <f t="array" ref="AQ1398">IF(FALSE,"True," &amp; IF(_xlfn.XLOOKUP("Service_IsAny",'Scoring_Config'!$A:$A,'Scoring_Config'!$D:$D,"Yes")="Yes",_xlfn.XLOOKUP("Service_IsAny",'Scoring_Config'!$A:$A,'Scoring_Config'!$C:$C,0),0),"False,0")</f>
        <v>0</v>
      </c>
      <c r="AR1398">
        <v>0</v>
      </c>
      <c r="AS1398" cm="1">
        <f t="array" ref="AS1398">IF(FALSE,"True," &amp; IF(_xlfn.XLOOKUP("Service_RangeGt1000",'Scoring_Config'!$A:$A,'Scoring_Config'!$D:$D,"Yes")="Yes",_xlfn.XLOOKUP("Service_RangeGt1000",'Scoring_Config'!$A:$A,'Scoring_Config'!$C:$C,0),0),"False,0")</f>
        <v>0</v>
      </c>
      <c r="AT1398" cm="1">
        <f t="array" ref="AT1398">IF(FALSE,"True," &amp; IF(_xlfn.XLOOKUP("App_IsAny",'Scoring_Config'!$A:$A,'Scoring_Config'!$D:$D,"Yes")="Yes",_xlfn.XLOOKUP("App_IsAny",'Scoring_Config'!$A:$A,'Scoring_Config'!$C:$C,0),0),"False,0")</f>
        <v>0</v>
      </c>
      <c r="AU1398">
        <v>1</v>
      </c>
      <c r="AV1398" cm="1">
        <f t="array" ref="AV1398">IF(FALSE,"True," &amp; IF(_xlfn.XLOOKUP("App_RangeGt1000",'Scoring_Config'!$A:$A,'Scoring_Config'!$D:$D,"Yes")="Yes",_xlfn.XLOOKUP("App_RangeGt1000",'Scoring_Config'!$A:$A,'Scoring_Config'!$C:$C,0),0),"False,0")</f>
        <v>0</v>
      </c>
      <c r="AW1398" cm="1">
        <f t="array" ref="AW1398">IF(FALSE,"True," &amp; IF(_xlfn.XLOOKUP("Action_IsDenyOrDrop",'Scoring_Config'!$A:$A,'Scoring_Config'!$D:$D,"Yes")="Yes",_xlfn.XLOOKUP("Action_IsDenyOrDrop",'Scoring_Config'!$A:$A,'Scoring_Config'!$C:$C,0),0),"False,0")</f>
        <v>0</v>
      </c>
      <c r="AX1398" cm="1">
        <f t="array" ref="AX1398">IF(LEFT(AW1398,4)="True",0,(IF(LEFT(Y1398,4)="True",IF(_xlfn.XLOOKUP("Src_IsAny",'Scoring_Config'!$A:$A,'Scoring_Config'!$D:$D,"Yes")="Yes",_xlfn.XLOOKUP("Src_IsAny",'Scoring_Config'!$A:$A,'Scoring_Config'!$C:$C,10),0),0)+IF(LEFT(Z1398,4)="True",IF(_xlfn.XLOOKUP("Src_CIDR_Le_16",'Scoring_Config'!$A:$A,'Scoring_Config'!$D:$D,"Yes")="Yes",_xlfn.XLOOKUP("Src_CIDR_Le_16",'Scoring_Config'!$A:$A,'Scoring_Config'!$C:$C,10),0),0)+IF(LEFT(AA1398,4)="True",IF(_xlfn.XLOOKUP("Src_CIDR_17_22",'Scoring_Config'!$A:$A,'Scoring_Config'!$D:$D,"Yes")="Yes",_xlfn.XLOOKUP("Src_CIDR_17_22",'Scoring_Config'!$A:$A,'Scoring_Config'!$C:$C,5),0),0)+IF(LEFT(AB1398,4)="True",IF(_xlfn.XLOOKUP("Dst_IsAny",'Scoring_Config'!$A:$A,'Scoring_Config'!$D:$D,"Yes")="Yes",_xlfn.XLOOKUP("Dst_IsAny",'Scoring_Config'!$A:$A,'Scoring_Config'!$C:$C,10),0),0)+IF(LEFT(AC1398,4)="True",IF(_xlfn.XLOOKUP("Dst_CIDR_Le_16",'Scoring_Config'!$A:$A,'Scoring_Config'!$D:$D,"Yes")="Yes",_xlfn.XLOOKUP("Dst_CIDR_Le_16",'Scoring_Config'!$A:$A,'Scoring_Config'!$C:$C,10),0),0)+IF(LEFT(AD1398,4)="True",IF(_xlfn.XLOOKUP("Dst_CIDR_17_22",'Scoring_Config'!$A:$A,'Scoring_Config'!$D:$D,"Yes")="Yes",_xlfn.XLOOKUP("Dst_CIDR_17_22",'Scoring_Config'!$A:$A,'Scoring_Config'!$C:$C,5),0),0)+IF(LEFT(AE1398,4)="True",IF(_xlfn.XLOOKUP("SrcZone_IsAny",'Scoring_Config'!$A:$A,'Scoring_Config'!$D:$D,"Yes")="Yes",_xlfn.XLOOKUP("SrcZone_IsAny",'Scoring_Config'!$A:$A,'Scoring_Config'!$C:$C,10),0),0)+IF(LEFT(AF1398,4)="True",IF(_xlfn.XLOOKUP("DstZone_IsAny",'Scoring_Config'!$A:$A,'Scoring_Config'!$D:$D,"Yes")="Yes",_xlfn.XLOOKUP("DstZone_IsAny",'Scoring_Config'!$A:$A,'Scoring_Config'!$C:$C,10),0),0)+IF(LEFT(AG1398,4)="True",IF(_xlfn.XLOOKUP("Service_Any_OR_RangeGt1000",'Scoring_Config'!$A:$A,'Scoring_Config'!$D:$D,"Yes")="Yes",_xlfn.XLOOKUP("Service_Any_OR_RangeGt1000",'Scoring_Config'!$A:$A,'Scoring_Config'!$C:$C,10),0),0)+IF(LEFT(AH1398,4)="True",IF(_xlfn.XLOOKUP("App_Any_OR_RangeGt1000",'Scoring_Config'!$A:$A,'Scoring_Config'!$D:$D,"Yes")="Yes",_xlfn.XLOOKUP("App_Any_OR_RangeGt1000",'Scoring_Config'!$A:$A,'Scoring_Config'!$C:$C,10),0),0)+IF(LEFT(AI1398,4)="True",IF(_xlfn.XLOOKUP("Service_Insecure_Match",'Scoring_Config'!$A:$A,'Scoring_Config'!$D:$D,"Yes")="Yes",_xlfn.XLOOKUP("Service_Insecure_Match",'Scoring_Config'!$A:$A,'Scoring_Config'!$C:$C,5),0),0)+IF(LEFT(AJ1398,4)="True",IF(_xlfn.XLOOKUP("Risky_Inbound",'Scoring_Config'!$A:$A,'Scoring_Config'!$D:$D,"Yes")="Yes",_xlfn.XLOOKUP("Risky_Inbound",'Scoring_Config'!$A:$A,'Scoring_Config'!$C:$C,50),0),0)+IF(LEFT(AK1398,4)="True",IF(_xlfn.XLOOKUP("Risky_Outbound",'Scoring_Config'!$A:$A,'Scoring_Config'!$D:$D,"Yes")="Yes",_xlfn.XLOOKUP("Risky_Outbound",'Scoring_Config'!$A:$A,'Scoring_Config'!$C:$C,25),0),0)+IF(LEFT(AZ1398,4)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1398,FIND(",",AL1398)+1,100)),0)+IF(LEFT(AM1398,4)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1398,FIND(",",AN1398)+1,100)),0)+IF(_xlfn.XLOOKUP("Profile_Scoring",'Scoring_Config'!$A:$A,'Scoring_Config'!$D:$D,"Yes")="Yes",VALUE(MID(AO1398,FIND(",",AO1398)+1,100)),0)+IF(_xlfn.XLOOKUP("Options_Scoring",'Scoring_Config'!$A:$A,'Scoring_Config'!$D:$D,"Yes")="Yes",VALUE(MID(AP1398,FIND(",",AP1398)+1,100)),0)))</f>
        <v>0</v>
      </c>
      <c r="AZ1398" cm="1">
        <f t="array" ref="AZ1398">IF(FALSE,"True," &amp; IF(_xlfn.XLOOKUP("Migrate_Insecure",'Scoring_Config'!$A:$A,'Scoring_Config'!$D:$D,"Yes")="Yes",_xlfn.XLOOKUP("Migrate_Insecure",'Scoring_Config'!$A:$A,'Scoring_Config'!$C:$C,10),0),"False,0")</f>
        <v>0</v>
      </c>
    </row>
    <row r="1399" spans="1:52">
      <c r="A1399" t="s">
        <v>1979</v>
      </c>
      <c r="B1399" t="s">
        <v>3371</v>
      </c>
      <c r="C1399" t="s">
        <v>3542</v>
      </c>
      <c r="D1399" t="s">
        <v>3547</v>
      </c>
      <c r="E1399" t="s">
        <v>3563</v>
      </c>
      <c r="F1399" t="s">
        <v>3977</v>
      </c>
      <c r="G1399" t="s">
        <v>646</v>
      </c>
      <c r="H1399" t="s">
        <v>174</v>
      </c>
      <c r="I1399" t="s">
        <v>3633</v>
      </c>
      <c r="J1399" t="s">
        <v>1274</v>
      </c>
      <c r="K1399" t="s">
        <v>174</v>
      </c>
      <c r="L1399" t="s">
        <v>1611</v>
      </c>
      <c r="M1399" t="s">
        <v>1974</v>
      </c>
      <c r="N1399" t="s">
        <v>4315</v>
      </c>
      <c r="O1399" t="s">
        <v>4319</v>
      </c>
      <c r="P1399" t="s">
        <v>4321</v>
      </c>
      <c r="Q1399" t="s">
        <v>5300</v>
      </c>
      <c r="R1399" t="s">
        <v>5461</v>
      </c>
      <c r="S1399" t="s">
        <v>5507</v>
      </c>
      <c r="T1399" t="s">
        <v>5817</v>
      </c>
      <c r="U1399" t="s">
        <v>6621</v>
      </c>
      <c r="Y1399" cm="1">
        <f t="array" ref="Y1399">IF(FALSE,"True," &amp; IF(_xlfn.XLOOKUP("Src_IsAny",'Scoring_Config'!$A:$A,'Scoring_Config'!$D:$D,"Yes")="Yes",_xlfn.XLOOKUP("Src_IsAny",'Scoring_Config'!$A:$A,'Scoring_Config'!$C:$C,10),0),"False,0")</f>
        <v>0</v>
      </c>
      <c r="Z1399" cm="1">
        <f t="array" ref="Z1399">IF(FALSE,"True," &amp; IF(_xlfn.XLOOKUP("Src_CIDR_Le_16",'Scoring_Config'!$A:$A,'Scoring_Config'!$D:$D,"Yes")="Yes",_xlfn.XLOOKUP("Src_CIDR_Le_16",'Scoring_Config'!$A:$A,'Scoring_Config'!$C:$C,10),0),"False,0")</f>
        <v>0</v>
      </c>
      <c r="AA1399" cm="1">
        <f t="array" ref="AA1399">IF(FALSE,"True," &amp; IF(_xlfn.XLOOKUP("Src_CIDR_17_22",'Scoring_Config'!$A:$A,'Scoring_Config'!$D:$D,"Yes")="Yes",_xlfn.XLOOKUP("Src_CIDR_17_22",'Scoring_Config'!$A:$A,'Scoring_Config'!$C:$C,5),0),"False,0")</f>
        <v>0</v>
      </c>
      <c r="AB1399" cm="1">
        <f t="array" ref="AB1399">IF(FALSE,"True," &amp; IF(_xlfn.XLOOKUP("Dst_IsAny",'Scoring_Config'!$A:$A,'Scoring_Config'!$D:$D,"Yes")="Yes",_xlfn.XLOOKUP("Dst_IsAny",'Scoring_Config'!$A:$A,'Scoring_Config'!$C:$C,10),0),"False,0")</f>
        <v>0</v>
      </c>
      <c r="AC1399" cm="1">
        <f t="array" ref="AC1399">IF(FALSE,"True," &amp; IF(_xlfn.XLOOKUP("Dst_CIDR_Le_16",'Scoring_Config'!$A:$A,'Scoring_Config'!$D:$D,"Yes")="Yes",_xlfn.XLOOKUP("Dst_CIDR_Le_16",'Scoring_Config'!$A:$A,'Scoring_Config'!$C:$C,10),0),"False,0")</f>
        <v>0</v>
      </c>
      <c r="AD1399" cm="1">
        <f t="array" ref="AD1399">IF(TRUE,"True," &amp; IF(_xlfn.XLOOKUP("Dst_CIDR_17_22",'Scoring_Config'!$A:$A,'Scoring_Config'!$D:$D,"Yes")="Yes",_xlfn.XLOOKUP("Dst_CIDR_17_22",'Scoring_Config'!$A:$A,'Scoring_Config'!$C:$C,5),0),"False,0")</f>
        <v>0</v>
      </c>
      <c r="AE1399" cm="1">
        <f t="array" ref="AE1399">IF(FALSE,"True," &amp; IF(_xlfn.XLOOKUP("SrcZone_IsAny",'Scoring_Config'!$A:$A,'Scoring_Config'!$D:$D,"Yes")="Yes",_xlfn.XLOOKUP("SrcZone_IsAny",'Scoring_Config'!$A:$A,'Scoring_Config'!$C:$C,10),0),"False,0")</f>
        <v>0</v>
      </c>
      <c r="AF1399" cm="1">
        <f t="array" ref="AF1399">IF(FALSE,"True," &amp; IF(_xlfn.XLOOKUP("DstZone_IsAny",'Scoring_Config'!$A:$A,'Scoring_Config'!$D:$D,"Yes")="Yes",_xlfn.XLOOKUP("DstZone_IsAny",'Scoring_Config'!$A:$A,'Scoring_Config'!$C:$C,10),0),"False,0")</f>
        <v>0</v>
      </c>
      <c r="AG1399" cm="1">
        <f t="array" ref="AG139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399" cm="1">
        <f t="array" ref="AH1399">IF(TRUE,"True," &amp; IF(_xlfn.XLOOKUP("App_Any_OR_RangeGt1000",'Scoring_Config'!$A:$A,'Scoring_Config'!$D:$D,"Yes")="Yes",_xlfn.XLOOKUP("App_Any_OR_RangeGt1000",'Scoring_Config'!$A:$A,'Scoring_Config'!$C:$C,10),0),"False,0")</f>
        <v>0</v>
      </c>
      <c r="AI1399" cm="1">
        <f t="array" ref="AI1399">IF(FALSE,"True," &amp; IF(_xlfn.XLOOKUP("Service_Insecure_Match",'Scoring_Config'!$A:$A,'Scoring_Config'!$D:$D,"Yes")="Yes",_xlfn.XLOOKUP("Service_Insecure_Match",'Scoring_Config'!$A:$A,'Scoring_Config'!$C:$C,5),0),"False,0")</f>
        <v>0</v>
      </c>
      <c r="AJ1399" cm="1">
        <f t="array" ref="AJ1399">IF(FALSE,"True," &amp; IF(_xlfn.XLOOKUP("Risky_Inbound",'Scoring_Config'!$A:$A,'Scoring_Config'!$D:$D,"Yes")="Yes",_xlfn.XLOOKUP("Risky_Inbound",'Scoring_Config'!$A:$A,'Scoring_Config'!$C:$C,50),0),"False,0")</f>
        <v>0</v>
      </c>
      <c r="AK1399" cm="1">
        <f t="array" ref="AK1399">IF(FALSE,"True," &amp; IF(_xlfn.XLOOKUP("Risky_Outbound",'Scoring_Config'!$A:$A,'Scoring_Config'!$D:$D,"Yes")="Yes",_xlfn.XLOOKUP("Risky_Outbound",'Scoring_Config'!$A:$A,'Scoring_Config'!$C:$C,25),0),"False,0")</f>
        <v>0</v>
      </c>
      <c r="AL1399" t="s">
        <v>6700</v>
      </c>
      <c r="AM1399" cm="1">
        <f t="array" ref="AM139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399" t="s">
        <v>6697</v>
      </c>
      <c r="AO1399" t="s">
        <v>6697</v>
      </c>
      <c r="AP1399" t="s">
        <v>6697</v>
      </c>
      <c r="AQ1399" cm="1">
        <f t="array" ref="AQ1399">IF(FALSE,"True," &amp; IF(_xlfn.XLOOKUP("Service_IsAny",'Scoring_Config'!$A:$A,'Scoring_Config'!$D:$D,"Yes")="Yes",_xlfn.XLOOKUP("Service_IsAny",'Scoring_Config'!$A:$A,'Scoring_Config'!$C:$C,0),0),"False,0")</f>
        <v>0</v>
      </c>
      <c r="AR1399">
        <v>18</v>
      </c>
      <c r="AS1399" cm="1">
        <f t="array" ref="AS1399">IF(FALSE,"True," &amp; IF(_xlfn.XLOOKUP("Service_RangeGt1000",'Scoring_Config'!$A:$A,'Scoring_Config'!$D:$D,"Yes")="Yes",_xlfn.XLOOKUP("Service_RangeGt1000",'Scoring_Config'!$A:$A,'Scoring_Config'!$C:$C,0),0),"False,0")</f>
        <v>0</v>
      </c>
      <c r="AT1399" cm="1">
        <f t="array" ref="AT1399">IF(TRUE,"True," &amp; IF(_xlfn.XLOOKUP("App_IsAny",'Scoring_Config'!$A:$A,'Scoring_Config'!$D:$D,"Yes")="Yes",_xlfn.XLOOKUP("App_IsAny",'Scoring_Config'!$A:$A,'Scoring_Config'!$C:$C,0),0),"False,0")</f>
        <v>0</v>
      </c>
      <c r="AU1399">
        <v>65535</v>
      </c>
      <c r="AV1399" cm="1">
        <f t="array" ref="AV1399">IF(TRUE,"True," &amp; IF(_xlfn.XLOOKUP("App_RangeGt1000",'Scoring_Config'!$A:$A,'Scoring_Config'!$D:$D,"Yes")="Yes",_xlfn.XLOOKUP("App_RangeGt1000",'Scoring_Config'!$A:$A,'Scoring_Config'!$C:$C,0),0),"False,0")</f>
        <v>0</v>
      </c>
      <c r="AW1399" cm="1">
        <f t="array" ref="AW1399">IF(FALSE,"True," &amp; IF(_xlfn.XLOOKUP("Action_IsDenyOrDrop",'Scoring_Config'!$A:$A,'Scoring_Config'!$D:$D,"Yes")="Yes",_xlfn.XLOOKUP("Action_IsDenyOrDrop",'Scoring_Config'!$A:$A,'Scoring_Config'!$C:$C,0),0),"False,0")</f>
        <v>0</v>
      </c>
      <c r="AX1399" cm="1">
        <f t="array" ref="AX1399">IF(LEFT(AW1399,4)="True",0,(IF(LEFT(Y1399,4)="True",IF(_xlfn.XLOOKUP("Src_IsAny",'Scoring_Config'!$A:$A,'Scoring_Config'!$D:$D,"Yes")="Yes",_xlfn.XLOOKUP("Src_IsAny",'Scoring_Config'!$A:$A,'Scoring_Config'!$C:$C,10),0),0)+IF(LEFT(Z1399,4)="True",IF(_xlfn.XLOOKUP("Src_CIDR_Le_16",'Scoring_Config'!$A:$A,'Scoring_Config'!$D:$D,"Yes")="Yes",_xlfn.XLOOKUP("Src_CIDR_Le_16",'Scoring_Config'!$A:$A,'Scoring_Config'!$C:$C,10),0),0)+IF(LEFT(AA1399,4)="True",IF(_xlfn.XLOOKUP("Src_CIDR_17_22",'Scoring_Config'!$A:$A,'Scoring_Config'!$D:$D,"Yes")="Yes",_xlfn.XLOOKUP("Src_CIDR_17_22",'Scoring_Config'!$A:$A,'Scoring_Config'!$C:$C,5),0),0)+IF(LEFT(AB1399,4)="True",IF(_xlfn.XLOOKUP("Dst_IsAny",'Scoring_Config'!$A:$A,'Scoring_Config'!$D:$D,"Yes")="Yes",_xlfn.XLOOKUP("Dst_IsAny",'Scoring_Config'!$A:$A,'Scoring_Config'!$C:$C,10),0),0)+IF(LEFT(AC1399,4)="True",IF(_xlfn.XLOOKUP("Dst_CIDR_Le_16",'Scoring_Config'!$A:$A,'Scoring_Config'!$D:$D,"Yes")="Yes",_xlfn.XLOOKUP("Dst_CIDR_Le_16",'Scoring_Config'!$A:$A,'Scoring_Config'!$C:$C,10),0),0)+IF(LEFT(AD1399,4)="True",IF(_xlfn.XLOOKUP("Dst_CIDR_17_22",'Scoring_Config'!$A:$A,'Scoring_Config'!$D:$D,"Yes")="Yes",_xlfn.XLOOKUP("Dst_CIDR_17_22",'Scoring_Config'!$A:$A,'Scoring_Config'!$C:$C,5),0),0)+IF(LEFT(AE1399,4)="True",IF(_xlfn.XLOOKUP("SrcZone_IsAny",'Scoring_Config'!$A:$A,'Scoring_Config'!$D:$D,"Yes")="Yes",_xlfn.XLOOKUP("SrcZone_IsAny",'Scoring_Config'!$A:$A,'Scoring_Config'!$C:$C,10),0),0)+IF(LEFT(AF1399,4)="True",IF(_xlfn.XLOOKUP("DstZone_IsAny",'Scoring_Config'!$A:$A,'Scoring_Config'!$D:$D,"Yes")="Yes",_xlfn.XLOOKUP("DstZone_IsAny",'Scoring_Config'!$A:$A,'Scoring_Config'!$C:$C,10),0),0)+IF(LEFT(AG1399,4)="True",IF(_xlfn.XLOOKUP("Service_Any_OR_RangeGt1000",'Scoring_Config'!$A:$A,'Scoring_Config'!$D:$D,"Yes")="Yes",_xlfn.XLOOKUP("Service_Any_OR_RangeGt1000",'Scoring_Config'!$A:$A,'Scoring_Config'!$C:$C,10),0),0)+IF(LEFT(AH1399,4)="True",IF(_xlfn.XLOOKUP("App_Any_OR_RangeGt1000",'Scoring_Config'!$A:$A,'Scoring_Config'!$D:$D,"Yes")="Yes",_xlfn.XLOOKUP("App_Any_OR_RangeGt1000",'Scoring_Config'!$A:$A,'Scoring_Config'!$C:$C,10),0),0)+IF(LEFT(AI1399,4)="True",IF(_xlfn.XLOOKUP("Service_Insecure_Match",'Scoring_Config'!$A:$A,'Scoring_Config'!$D:$D,"Yes")="Yes",_xlfn.XLOOKUP("Service_Insecure_Match",'Scoring_Config'!$A:$A,'Scoring_Config'!$C:$C,5),0),0)+IF(LEFT(AJ1399,4)="True",IF(_xlfn.XLOOKUP("Risky_Inbound",'Scoring_Config'!$A:$A,'Scoring_Config'!$D:$D,"Yes")="Yes",_xlfn.XLOOKUP("Risky_Inbound",'Scoring_Config'!$A:$A,'Scoring_Config'!$C:$C,50),0),0)+IF(LEFT(AK1399,4)="True",IF(_xlfn.XLOOKUP("Risky_Outbound",'Scoring_Config'!$A:$A,'Scoring_Config'!$D:$D,"Yes")="Yes",_xlfn.XLOOKUP("Risky_Outbound",'Scoring_Config'!$A:$A,'Scoring_Config'!$C:$C,25),0),0)+IF(LEFT(AZ1399,4)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1399,FIND(",",AL1399)+1,100)),0)+IF(LEFT(AM1399,4)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1399,FIND(",",AN1399)+1,100)),0)+IF(_xlfn.XLOOKUP("Profile_Scoring",'Scoring_Config'!$A:$A,'Scoring_Config'!$D:$D,"Yes")="Yes",VALUE(MID(AO1399,FIND(",",AO1399)+1,100)),0)+IF(_xlfn.XLOOKUP("Options_Scoring",'Scoring_Config'!$A:$A,'Scoring_Config'!$D:$D,"Yes")="Yes",VALUE(MID(AP1399,FIND(",",AP1399)+1,100)),0)))</f>
        <v>0</v>
      </c>
      <c r="AZ1399" cm="1">
        <f t="array" ref="AZ1399">IF(FALSE,"True," &amp; IF(_xlfn.XLOOKUP("Migrate_Insecure",'Scoring_Config'!$A:$A,'Scoring_Config'!$D:$D,"Yes")="Yes",_xlfn.XLOOKUP("Migrate_Insecure",'Scoring_Config'!$A:$A,'Scoring_Config'!$C:$C,10),0),"False,0")</f>
        <v>0</v>
      </c>
    </row>
    <row r="1400" spans="1:52">
      <c r="A1400" t="s">
        <v>1979</v>
      </c>
      <c r="B1400" t="s">
        <v>3372</v>
      </c>
      <c r="C1400" t="s">
        <v>3542</v>
      </c>
      <c r="D1400" t="s">
        <v>3545</v>
      </c>
      <c r="E1400" t="s">
        <v>3563</v>
      </c>
      <c r="F1400" t="s">
        <v>4012</v>
      </c>
      <c r="G1400" t="s">
        <v>728</v>
      </c>
      <c r="H1400" t="s">
        <v>174</v>
      </c>
      <c r="I1400" t="s">
        <v>3633</v>
      </c>
      <c r="J1400" t="s">
        <v>1269</v>
      </c>
      <c r="K1400" t="s">
        <v>1949</v>
      </c>
      <c r="L1400" t="s">
        <v>1327</v>
      </c>
      <c r="M1400" t="s">
        <v>1974</v>
      </c>
      <c r="N1400" t="s">
        <v>4315</v>
      </c>
      <c r="O1400" t="s">
        <v>4319</v>
      </c>
      <c r="P1400" t="s">
        <v>4321</v>
      </c>
      <c r="Q1400" t="s">
        <v>5301</v>
      </c>
      <c r="R1400" t="s">
        <v>5441</v>
      </c>
      <c r="S1400" t="s">
        <v>5440</v>
      </c>
      <c r="T1400" t="s">
        <v>5817</v>
      </c>
      <c r="U1400" t="s">
        <v>6622</v>
      </c>
      <c r="Y1400" cm="1">
        <f t="array" ref="Y1400">IF(FALSE,"True," &amp; IF(_xlfn.XLOOKUP("Src_IsAny",'Scoring_Config'!$A:$A,'Scoring_Config'!$D:$D,"Yes")="Yes",_xlfn.XLOOKUP("Src_IsAny",'Scoring_Config'!$A:$A,'Scoring_Config'!$C:$C,10),0),"False,0")</f>
        <v>0</v>
      </c>
      <c r="Z1400" cm="1">
        <f t="array" ref="Z1400">IF(FALSE,"True," &amp; IF(_xlfn.XLOOKUP("Src_CIDR_Le_16",'Scoring_Config'!$A:$A,'Scoring_Config'!$D:$D,"Yes")="Yes",_xlfn.XLOOKUP("Src_CIDR_Le_16",'Scoring_Config'!$A:$A,'Scoring_Config'!$C:$C,10),0),"False,0")</f>
        <v>0</v>
      </c>
      <c r="AA1400" cm="1">
        <f t="array" ref="AA1400">IF(FALSE,"True," &amp; IF(_xlfn.XLOOKUP("Src_CIDR_17_22",'Scoring_Config'!$A:$A,'Scoring_Config'!$D:$D,"Yes")="Yes",_xlfn.XLOOKUP("Src_CIDR_17_22",'Scoring_Config'!$A:$A,'Scoring_Config'!$C:$C,5),0),"False,0")</f>
        <v>0</v>
      </c>
      <c r="AB1400" cm="1">
        <f t="array" ref="AB1400">IF(FALSE,"True," &amp; IF(_xlfn.XLOOKUP("Dst_IsAny",'Scoring_Config'!$A:$A,'Scoring_Config'!$D:$D,"Yes")="Yes",_xlfn.XLOOKUP("Dst_IsAny",'Scoring_Config'!$A:$A,'Scoring_Config'!$C:$C,10),0),"False,0")</f>
        <v>0</v>
      </c>
      <c r="AC1400" cm="1">
        <f t="array" ref="AC1400">IF(FALSE,"True," &amp; IF(_xlfn.XLOOKUP("Dst_CIDR_Le_16",'Scoring_Config'!$A:$A,'Scoring_Config'!$D:$D,"Yes")="Yes",_xlfn.XLOOKUP("Dst_CIDR_Le_16",'Scoring_Config'!$A:$A,'Scoring_Config'!$C:$C,10),0),"False,0")</f>
        <v>0</v>
      </c>
      <c r="AD1400" cm="1">
        <f t="array" ref="AD1400">IF(FALSE,"True," &amp; IF(_xlfn.XLOOKUP("Dst_CIDR_17_22",'Scoring_Config'!$A:$A,'Scoring_Config'!$D:$D,"Yes")="Yes",_xlfn.XLOOKUP("Dst_CIDR_17_22",'Scoring_Config'!$A:$A,'Scoring_Config'!$C:$C,5),0),"False,0")</f>
        <v>0</v>
      </c>
      <c r="AE1400" cm="1">
        <f t="array" ref="AE1400">IF(FALSE,"True," &amp; IF(_xlfn.XLOOKUP("SrcZone_IsAny",'Scoring_Config'!$A:$A,'Scoring_Config'!$D:$D,"Yes")="Yes",_xlfn.XLOOKUP("SrcZone_IsAny",'Scoring_Config'!$A:$A,'Scoring_Config'!$C:$C,10),0),"False,0")</f>
        <v>0</v>
      </c>
      <c r="AF1400" cm="1">
        <f t="array" ref="AF1400">IF(FALSE,"True," &amp; IF(_xlfn.XLOOKUP("DstZone_IsAny",'Scoring_Config'!$A:$A,'Scoring_Config'!$D:$D,"Yes")="Yes",_xlfn.XLOOKUP("DstZone_IsAny",'Scoring_Config'!$A:$A,'Scoring_Config'!$C:$C,10),0),"False,0")</f>
        <v>0</v>
      </c>
      <c r="AG1400" cm="1">
        <f t="array" ref="AG140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00" cm="1">
        <f t="array" ref="AH1400">IF(FALSE,"True," &amp; IF(_xlfn.XLOOKUP("App_Any_OR_RangeGt1000",'Scoring_Config'!$A:$A,'Scoring_Config'!$D:$D,"Yes")="Yes",_xlfn.XLOOKUP("App_Any_OR_RangeGt1000",'Scoring_Config'!$A:$A,'Scoring_Config'!$C:$C,10),0),"False,0")</f>
        <v>0</v>
      </c>
      <c r="AI1400" cm="1">
        <f t="array" ref="AI1400">IF(FALSE,"True," &amp; IF(_xlfn.XLOOKUP("Service_Insecure_Match",'Scoring_Config'!$A:$A,'Scoring_Config'!$D:$D,"Yes")="Yes",_xlfn.XLOOKUP("Service_Insecure_Match",'Scoring_Config'!$A:$A,'Scoring_Config'!$C:$C,5),0),"False,0")</f>
        <v>0</v>
      </c>
      <c r="AJ1400" cm="1">
        <f t="array" ref="AJ1400">IF(FALSE,"True," &amp; IF(_xlfn.XLOOKUP("Risky_Inbound",'Scoring_Config'!$A:$A,'Scoring_Config'!$D:$D,"Yes")="Yes",_xlfn.XLOOKUP("Risky_Inbound",'Scoring_Config'!$A:$A,'Scoring_Config'!$C:$C,50),0),"False,0")</f>
        <v>0</v>
      </c>
      <c r="AK1400" cm="1">
        <f t="array" ref="AK1400">IF(FALSE,"True," &amp; IF(_xlfn.XLOOKUP("Risky_Outbound",'Scoring_Config'!$A:$A,'Scoring_Config'!$D:$D,"Yes")="Yes",_xlfn.XLOOKUP("Risky_Outbound",'Scoring_Config'!$A:$A,'Scoring_Config'!$C:$C,25),0),"False,0")</f>
        <v>0</v>
      </c>
      <c r="AL1400" t="s">
        <v>6700</v>
      </c>
      <c r="AM1400" cm="1">
        <f t="array" ref="AM140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00" t="s">
        <v>6697</v>
      </c>
      <c r="AO1400" t="s">
        <v>6697</v>
      </c>
      <c r="AP1400" t="s">
        <v>6697</v>
      </c>
      <c r="AQ1400" cm="1">
        <f t="array" ref="AQ1400">IF(FALSE,"True," &amp; IF(_xlfn.XLOOKUP("Service_IsAny",'Scoring_Config'!$A:$A,'Scoring_Config'!$D:$D,"Yes")="Yes",_xlfn.XLOOKUP("Service_IsAny",'Scoring_Config'!$A:$A,'Scoring_Config'!$C:$C,0),0),"False,0")</f>
        <v>0</v>
      </c>
      <c r="AR1400">
        <v>0</v>
      </c>
      <c r="AS1400" cm="1">
        <f t="array" ref="AS1400">IF(FALSE,"True," &amp; IF(_xlfn.XLOOKUP("Service_RangeGt1000",'Scoring_Config'!$A:$A,'Scoring_Config'!$D:$D,"Yes")="Yes",_xlfn.XLOOKUP("Service_RangeGt1000",'Scoring_Config'!$A:$A,'Scoring_Config'!$C:$C,0),0),"False,0")</f>
        <v>0</v>
      </c>
      <c r="AT1400" cm="1">
        <f t="array" ref="AT1400">IF(FALSE,"True," &amp; IF(_xlfn.XLOOKUP("App_IsAny",'Scoring_Config'!$A:$A,'Scoring_Config'!$D:$D,"Yes")="Yes",_xlfn.XLOOKUP("App_IsAny",'Scoring_Config'!$A:$A,'Scoring_Config'!$C:$C,0),0),"False,0")</f>
        <v>0</v>
      </c>
      <c r="AU1400">
        <v>1</v>
      </c>
      <c r="AV1400" cm="1">
        <f t="array" ref="AV1400">IF(FALSE,"True," &amp; IF(_xlfn.XLOOKUP("App_RangeGt1000",'Scoring_Config'!$A:$A,'Scoring_Config'!$D:$D,"Yes")="Yes",_xlfn.XLOOKUP("App_RangeGt1000",'Scoring_Config'!$A:$A,'Scoring_Config'!$C:$C,0),0),"False,0")</f>
        <v>0</v>
      </c>
      <c r="AW1400" cm="1">
        <f t="array" ref="AW1400">IF(FALSE,"True," &amp; IF(_xlfn.XLOOKUP("Action_IsDenyOrDrop",'Scoring_Config'!$A:$A,'Scoring_Config'!$D:$D,"Yes")="Yes",_xlfn.XLOOKUP("Action_IsDenyOrDrop",'Scoring_Config'!$A:$A,'Scoring_Config'!$C:$C,0),0),"False,0")</f>
        <v>0</v>
      </c>
      <c r="AX1400" cm="1">
        <f t="array" ref="AX1400">IF(LEFT(AW1400,4)="True",0,(IF(LEFT(Y1400,4)="True",IF(_xlfn.XLOOKUP("Src_IsAny",'Scoring_Config'!$A:$A,'Scoring_Config'!$D:$D,"Yes")="Yes",_xlfn.XLOOKUP("Src_IsAny",'Scoring_Config'!$A:$A,'Scoring_Config'!$C:$C,10),0),0)+IF(LEFT(Z1400,4)="True",IF(_xlfn.XLOOKUP("Src_CIDR_Le_16",'Scoring_Config'!$A:$A,'Scoring_Config'!$D:$D,"Yes")="Yes",_xlfn.XLOOKUP("Src_CIDR_Le_16",'Scoring_Config'!$A:$A,'Scoring_Config'!$C:$C,10),0),0)+IF(LEFT(AA1400,4)="True",IF(_xlfn.XLOOKUP("Src_CIDR_17_22",'Scoring_Config'!$A:$A,'Scoring_Config'!$D:$D,"Yes")="Yes",_xlfn.XLOOKUP("Src_CIDR_17_22",'Scoring_Config'!$A:$A,'Scoring_Config'!$C:$C,5),0),0)+IF(LEFT(AB1400,4)="True",IF(_xlfn.XLOOKUP("Dst_IsAny",'Scoring_Config'!$A:$A,'Scoring_Config'!$D:$D,"Yes")="Yes",_xlfn.XLOOKUP("Dst_IsAny",'Scoring_Config'!$A:$A,'Scoring_Config'!$C:$C,10),0),0)+IF(LEFT(AC1400,4)="True",IF(_xlfn.XLOOKUP("Dst_CIDR_Le_16",'Scoring_Config'!$A:$A,'Scoring_Config'!$D:$D,"Yes")="Yes",_xlfn.XLOOKUP("Dst_CIDR_Le_16",'Scoring_Config'!$A:$A,'Scoring_Config'!$C:$C,10),0),0)+IF(LEFT(AD1400,4)="True",IF(_xlfn.XLOOKUP("Dst_CIDR_17_22",'Scoring_Config'!$A:$A,'Scoring_Config'!$D:$D,"Yes")="Yes",_xlfn.XLOOKUP("Dst_CIDR_17_22",'Scoring_Config'!$A:$A,'Scoring_Config'!$C:$C,5),0),0)+IF(LEFT(AE1400,4)="True",IF(_xlfn.XLOOKUP("SrcZone_IsAny",'Scoring_Config'!$A:$A,'Scoring_Config'!$D:$D,"Yes")="Yes",_xlfn.XLOOKUP("SrcZone_IsAny",'Scoring_Config'!$A:$A,'Scoring_Config'!$C:$C,10),0),0)+IF(LEFT(AF1400,4)="True",IF(_xlfn.XLOOKUP("DstZone_IsAny",'Scoring_Config'!$A:$A,'Scoring_Config'!$D:$D,"Yes")="Yes",_xlfn.XLOOKUP("DstZone_IsAny",'Scoring_Config'!$A:$A,'Scoring_Config'!$C:$C,10),0),0)+IF(LEFT(AG1400,4)="True",IF(_xlfn.XLOOKUP("Service_Any_OR_RangeGt1000",'Scoring_Config'!$A:$A,'Scoring_Config'!$D:$D,"Yes")="Yes",_xlfn.XLOOKUP("Service_Any_OR_RangeGt1000",'Scoring_Config'!$A:$A,'Scoring_Config'!$C:$C,10),0),0)+IF(LEFT(AH1400,4)="True",IF(_xlfn.XLOOKUP("App_Any_OR_RangeGt1000",'Scoring_Config'!$A:$A,'Scoring_Config'!$D:$D,"Yes")="Yes",_xlfn.XLOOKUP("App_Any_OR_RangeGt1000",'Scoring_Config'!$A:$A,'Scoring_Config'!$C:$C,10),0),0)+IF(LEFT(AI1400,4)="True",IF(_xlfn.XLOOKUP("Service_Insecure_Match",'Scoring_Config'!$A:$A,'Scoring_Config'!$D:$D,"Yes")="Yes",_xlfn.XLOOKUP("Service_Insecure_Match",'Scoring_Config'!$A:$A,'Scoring_Config'!$C:$C,5),0),0)+IF(LEFT(AJ1400,4)="True",IF(_xlfn.XLOOKUP("Risky_Inbound",'Scoring_Config'!$A:$A,'Scoring_Config'!$D:$D,"Yes")="Yes",_xlfn.XLOOKUP("Risky_Inbound",'Scoring_Config'!$A:$A,'Scoring_Config'!$C:$C,50),0),0)+IF(LEFT(AK1400,4)="True",IF(_xlfn.XLOOKUP("Risky_Outbound",'Scoring_Config'!$A:$A,'Scoring_Config'!$D:$D,"Yes")="Yes",_xlfn.XLOOKUP("Risky_Outbound",'Scoring_Config'!$A:$A,'Scoring_Config'!$C:$C,25),0),0)+IF(LEFT(AZ1400,4)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1400,FIND(",",AL1400)+1,100)),0)+IF(LEFT(AM1400,4)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1400,FIND(",",AN1400)+1,100)),0)+IF(_xlfn.XLOOKUP("Profile_Scoring",'Scoring_Config'!$A:$A,'Scoring_Config'!$D:$D,"Yes")="Yes",VALUE(MID(AO1400,FIND(",",AO1400)+1,100)),0)+IF(_xlfn.XLOOKUP("Options_Scoring",'Scoring_Config'!$A:$A,'Scoring_Config'!$D:$D,"Yes")="Yes",VALUE(MID(AP1400,FIND(",",AP1400)+1,100)),0)))</f>
        <v>0</v>
      </c>
      <c r="AZ1400" cm="1">
        <f t="array" ref="AZ1400">IF(FALSE,"True," &amp; IF(_xlfn.XLOOKUP("Migrate_Insecure",'Scoring_Config'!$A:$A,'Scoring_Config'!$D:$D,"Yes")="Yes",_xlfn.XLOOKUP("Migrate_Insecure",'Scoring_Config'!$A:$A,'Scoring_Config'!$C:$C,10),0),"False,0")</f>
        <v>0</v>
      </c>
    </row>
    <row r="1401" spans="1:52">
      <c r="A1401" t="s">
        <v>1979</v>
      </c>
      <c r="B1401" t="s">
        <v>3373</v>
      </c>
      <c r="C1401" t="s">
        <v>3542</v>
      </c>
      <c r="D1401" t="s">
        <v>3547</v>
      </c>
      <c r="E1401" t="s">
        <v>3563</v>
      </c>
      <c r="F1401" t="s">
        <v>4012</v>
      </c>
      <c r="G1401" t="s">
        <v>728</v>
      </c>
      <c r="H1401" t="s">
        <v>174</v>
      </c>
      <c r="I1401" t="s">
        <v>3633</v>
      </c>
      <c r="J1401" t="s">
        <v>1269</v>
      </c>
      <c r="K1401" t="s">
        <v>174</v>
      </c>
      <c r="L1401" t="s">
        <v>1612</v>
      </c>
      <c r="M1401" t="s">
        <v>1974</v>
      </c>
      <c r="N1401" t="s">
        <v>4315</v>
      </c>
      <c r="O1401" t="s">
        <v>4319</v>
      </c>
      <c r="P1401" t="s">
        <v>4321</v>
      </c>
      <c r="Q1401" t="s">
        <v>5302</v>
      </c>
      <c r="R1401" t="s">
        <v>5436</v>
      </c>
      <c r="S1401" t="s">
        <v>5489</v>
      </c>
      <c r="T1401" t="s">
        <v>5914</v>
      </c>
      <c r="U1401" t="s">
        <v>6622</v>
      </c>
      <c r="Y1401" cm="1">
        <f t="array" ref="Y1401">IF(FALSE,"True," &amp; IF(_xlfn.XLOOKUP("Src_IsAny",'Scoring_Config'!$A:$A,'Scoring_Config'!$D:$D,"Yes")="Yes",_xlfn.XLOOKUP("Src_IsAny",'Scoring_Config'!$A:$A,'Scoring_Config'!$C:$C,10),0),"False,0")</f>
        <v>0</v>
      </c>
      <c r="Z1401" cm="1">
        <f t="array" ref="Z1401">IF(FALSE,"True," &amp; IF(_xlfn.XLOOKUP("Src_CIDR_Le_16",'Scoring_Config'!$A:$A,'Scoring_Config'!$D:$D,"Yes")="Yes",_xlfn.XLOOKUP("Src_CIDR_Le_16",'Scoring_Config'!$A:$A,'Scoring_Config'!$C:$C,10),0),"False,0")</f>
        <v>0</v>
      </c>
      <c r="AA1401" cm="1">
        <f t="array" ref="AA1401">IF(FALSE,"True," &amp; IF(_xlfn.XLOOKUP("Src_CIDR_17_22",'Scoring_Config'!$A:$A,'Scoring_Config'!$D:$D,"Yes")="Yes",_xlfn.XLOOKUP("Src_CIDR_17_22",'Scoring_Config'!$A:$A,'Scoring_Config'!$C:$C,5),0),"False,0")</f>
        <v>0</v>
      </c>
      <c r="AB1401" cm="1">
        <f t="array" ref="AB1401">IF(FALSE,"True," &amp; IF(_xlfn.XLOOKUP("Dst_IsAny",'Scoring_Config'!$A:$A,'Scoring_Config'!$D:$D,"Yes")="Yes",_xlfn.XLOOKUP("Dst_IsAny",'Scoring_Config'!$A:$A,'Scoring_Config'!$C:$C,10),0),"False,0")</f>
        <v>0</v>
      </c>
      <c r="AC1401" cm="1">
        <f t="array" ref="AC1401">IF(FALSE,"True," &amp; IF(_xlfn.XLOOKUP("Dst_CIDR_Le_16",'Scoring_Config'!$A:$A,'Scoring_Config'!$D:$D,"Yes")="Yes",_xlfn.XLOOKUP("Dst_CIDR_Le_16",'Scoring_Config'!$A:$A,'Scoring_Config'!$C:$C,10),0),"False,0")</f>
        <v>0</v>
      </c>
      <c r="AD1401" cm="1">
        <f t="array" ref="AD1401">IF(FALSE,"True," &amp; IF(_xlfn.XLOOKUP("Dst_CIDR_17_22",'Scoring_Config'!$A:$A,'Scoring_Config'!$D:$D,"Yes")="Yes",_xlfn.XLOOKUP("Dst_CIDR_17_22",'Scoring_Config'!$A:$A,'Scoring_Config'!$C:$C,5),0),"False,0")</f>
        <v>0</v>
      </c>
      <c r="AE1401" cm="1">
        <f t="array" ref="AE1401">IF(FALSE,"True," &amp; IF(_xlfn.XLOOKUP("SrcZone_IsAny",'Scoring_Config'!$A:$A,'Scoring_Config'!$D:$D,"Yes")="Yes",_xlfn.XLOOKUP("SrcZone_IsAny",'Scoring_Config'!$A:$A,'Scoring_Config'!$C:$C,10),0),"False,0")</f>
        <v>0</v>
      </c>
      <c r="AF1401" cm="1">
        <f t="array" ref="AF1401">IF(FALSE,"True," &amp; IF(_xlfn.XLOOKUP("DstZone_IsAny",'Scoring_Config'!$A:$A,'Scoring_Config'!$D:$D,"Yes")="Yes",_xlfn.XLOOKUP("DstZone_IsAny",'Scoring_Config'!$A:$A,'Scoring_Config'!$C:$C,10),0),"False,0")</f>
        <v>0</v>
      </c>
      <c r="AG1401" cm="1">
        <f t="array" ref="AG140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01" cm="1">
        <f t="array" ref="AH1401">IF(TRUE,"True," &amp; IF(_xlfn.XLOOKUP("App_Any_OR_RangeGt1000",'Scoring_Config'!$A:$A,'Scoring_Config'!$D:$D,"Yes")="Yes",_xlfn.XLOOKUP("App_Any_OR_RangeGt1000",'Scoring_Config'!$A:$A,'Scoring_Config'!$C:$C,10),0),"False,0")</f>
        <v>0</v>
      </c>
      <c r="AI1401" cm="1">
        <f t="array" ref="AI1401">IF(FALSE,"True," &amp; IF(_xlfn.XLOOKUP("Service_Insecure_Match",'Scoring_Config'!$A:$A,'Scoring_Config'!$D:$D,"Yes")="Yes",_xlfn.XLOOKUP("Service_Insecure_Match",'Scoring_Config'!$A:$A,'Scoring_Config'!$C:$C,5),0),"False,0")</f>
        <v>0</v>
      </c>
      <c r="AJ1401" cm="1">
        <f t="array" ref="AJ1401">IF(FALSE,"True," &amp; IF(_xlfn.XLOOKUP("Risky_Inbound",'Scoring_Config'!$A:$A,'Scoring_Config'!$D:$D,"Yes")="Yes",_xlfn.XLOOKUP("Risky_Inbound",'Scoring_Config'!$A:$A,'Scoring_Config'!$C:$C,50),0),"False,0")</f>
        <v>0</v>
      </c>
      <c r="AK1401" cm="1">
        <f t="array" ref="AK1401">IF(FALSE,"True," &amp; IF(_xlfn.XLOOKUP("Risky_Outbound",'Scoring_Config'!$A:$A,'Scoring_Config'!$D:$D,"Yes")="Yes",_xlfn.XLOOKUP("Risky_Outbound",'Scoring_Config'!$A:$A,'Scoring_Config'!$C:$C,25),0),"False,0")</f>
        <v>0</v>
      </c>
      <c r="AL1401" t="s">
        <v>6700</v>
      </c>
      <c r="AM1401" cm="1">
        <f t="array" ref="AM140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01" t="s">
        <v>6697</v>
      </c>
      <c r="AO1401" t="s">
        <v>6697</v>
      </c>
      <c r="AP1401" t="s">
        <v>6697</v>
      </c>
      <c r="AQ1401" cm="1">
        <f t="array" ref="AQ1401">IF(FALSE,"True," &amp; IF(_xlfn.XLOOKUP("Service_IsAny",'Scoring_Config'!$A:$A,'Scoring_Config'!$D:$D,"Yes")="Yes",_xlfn.XLOOKUP("Service_IsAny",'Scoring_Config'!$A:$A,'Scoring_Config'!$C:$C,0),0),"False,0")</f>
        <v>0</v>
      </c>
      <c r="AR1401">
        <v>19</v>
      </c>
      <c r="AS1401" cm="1">
        <f t="array" ref="AS1401">IF(FALSE,"True," &amp; IF(_xlfn.XLOOKUP("Service_RangeGt1000",'Scoring_Config'!$A:$A,'Scoring_Config'!$D:$D,"Yes")="Yes",_xlfn.XLOOKUP("Service_RangeGt1000",'Scoring_Config'!$A:$A,'Scoring_Config'!$C:$C,0),0),"False,0")</f>
        <v>0</v>
      </c>
      <c r="AT1401" cm="1">
        <f t="array" ref="AT1401">IF(TRUE,"True," &amp; IF(_xlfn.XLOOKUP("App_IsAny",'Scoring_Config'!$A:$A,'Scoring_Config'!$D:$D,"Yes")="Yes",_xlfn.XLOOKUP("App_IsAny",'Scoring_Config'!$A:$A,'Scoring_Config'!$C:$C,0),0),"False,0")</f>
        <v>0</v>
      </c>
      <c r="AU1401">
        <v>65535</v>
      </c>
      <c r="AV1401" cm="1">
        <f t="array" ref="AV1401">IF(TRUE,"True," &amp; IF(_xlfn.XLOOKUP("App_RangeGt1000",'Scoring_Config'!$A:$A,'Scoring_Config'!$D:$D,"Yes")="Yes",_xlfn.XLOOKUP("App_RangeGt1000",'Scoring_Config'!$A:$A,'Scoring_Config'!$C:$C,0),0),"False,0")</f>
        <v>0</v>
      </c>
      <c r="AW1401" cm="1">
        <f t="array" ref="AW1401">IF(FALSE,"True," &amp; IF(_xlfn.XLOOKUP("Action_IsDenyOrDrop",'Scoring_Config'!$A:$A,'Scoring_Config'!$D:$D,"Yes")="Yes",_xlfn.XLOOKUP("Action_IsDenyOrDrop",'Scoring_Config'!$A:$A,'Scoring_Config'!$C:$C,0),0),"False,0")</f>
        <v>0</v>
      </c>
      <c r="AX1401" cm="1">
        <f t="array" ref="AX1401">IF(LEFT(AW1401,4)="True",0,(IF(LEFT(Y1401,4)="True",IF(_xlfn.XLOOKUP("Src_IsAny",'Scoring_Config'!$A:$A,'Scoring_Config'!$D:$D,"Yes")="Yes",_xlfn.XLOOKUP("Src_IsAny",'Scoring_Config'!$A:$A,'Scoring_Config'!$C:$C,10),0),0)+IF(LEFT(Z1401,4)="True",IF(_xlfn.XLOOKUP("Src_CIDR_Le_16",'Scoring_Config'!$A:$A,'Scoring_Config'!$D:$D,"Yes")="Yes",_xlfn.XLOOKUP("Src_CIDR_Le_16",'Scoring_Config'!$A:$A,'Scoring_Config'!$C:$C,10),0),0)+IF(LEFT(AA1401,4)="True",IF(_xlfn.XLOOKUP("Src_CIDR_17_22",'Scoring_Config'!$A:$A,'Scoring_Config'!$D:$D,"Yes")="Yes",_xlfn.XLOOKUP("Src_CIDR_17_22",'Scoring_Config'!$A:$A,'Scoring_Config'!$C:$C,5),0),0)+IF(LEFT(AB1401,4)="True",IF(_xlfn.XLOOKUP("Dst_IsAny",'Scoring_Config'!$A:$A,'Scoring_Config'!$D:$D,"Yes")="Yes",_xlfn.XLOOKUP("Dst_IsAny",'Scoring_Config'!$A:$A,'Scoring_Config'!$C:$C,10),0),0)+IF(LEFT(AC1401,4)="True",IF(_xlfn.XLOOKUP("Dst_CIDR_Le_16",'Scoring_Config'!$A:$A,'Scoring_Config'!$D:$D,"Yes")="Yes",_xlfn.XLOOKUP("Dst_CIDR_Le_16",'Scoring_Config'!$A:$A,'Scoring_Config'!$C:$C,10),0),0)+IF(LEFT(AD1401,4)="True",IF(_xlfn.XLOOKUP("Dst_CIDR_17_22",'Scoring_Config'!$A:$A,'Scoring_Config'!$D:$D,"Yes")="Yes",_xlfn.XLOOKUP("Dst_CIDR_17_22",'Scoring_Config'!$A:$A,'Scoring_Config'!$C:$C,5),0),0)+IF(LEFT(AE1401,4)="True",IF(_xlfn.XLOOKUP("SrcZone_IsAny",'Scoring_Config'!$A:$A,'Scoring_Config'!$D:$D,"Yes")="Yes",_xlfn.XLOOKUP("SrcZone_IsAny",'Scoring_Config'!$A:$A,'Scoring_Config'!$C:$C,10),0),0)+IF(LEFT(AF1401,4)="True",IF(_xlfn.XLOOKUP("DstZone_IsAny",'Scoring_Config'!$A:$A,'Scoring_Config'!$D:$D,"Yes")="Yes",_xlfn.XLOOKUP("DstZone_IsAny",'Scoring_Config'!$A:$A,'Scoring_Config'!$C:$C,10),0),0)+IF(LEFT(AG1401,4)="True",IF(_xlfn.XLOOKUP("Service_Any_OR_RangeGt1000",'Scoring_Config'!$A:$A,'Scoring_Config'!$D:$D,"Yes")="Yes",_xlfn.XLOOKUP("Service_Any_OR_RangeGt1000",'Scoring_Config'!$A:$A,'Scoring_Config'!$C:$C,10),0),0)+IF(LEFT(AH1401,4)="True",IF(_xlfn.XLOOKUP("App_Any_OR_RangeGt1000",'Scoring_Config'!$A:$A,'Scoring_Config'!$D:$D,"Yes")="Yes",_xlfn.XLOOKUP("App_Any_OR_RangeGt1000",'Scoring_Config'!$A:$A,'Scoring_Config'!$C:$C,10),0),0)+IF(LEFT(AI1401,4)="True",IF(_xlfn.XLOOKUP("Service_Insecure_Match",'Scoring_Config'!$A:$A,'Scoring_Config'!$D:$D,"Yes")="Yes",_xlfn.XLOOKUP("Service_Insecure_Match",'Scoring_Config'!$A:$A,'Scoring_Config'!$C:$C,5),0),0)+IF(LEFT(AJ1401,4)="True",IF(_xlfn.XLOOKUP("Risky_Inbound",'Scoring_Config'!$A:$A,'Scoring_Config'!$D:$D,"Yes")="Yes",_xlfn.XLOOKUP("Risky_Inbound",'Scoring_Config'!$A:$A,'Scoring_Config'!$C:$C,50),0),0)+IF(LEFT(AK1401,4)="True",IF(_xlfn.XLOOKUP("Risky_Outbound",'Scoring_Config'!$A:$A,'Scoring_Config'!$D:$D,"Yes")="Yes",_xlfn.XLOOKUP("Risky_Outbound",'Scoring_Config'!$A:$A,'Scoring_Config'!$C:$C,25),0),0)+IF(LEFT(AZ1401,4)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1401,FIND(",",AL1401)+1,100)),0)+IF(LEFT(AM1401,4)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1401,FIND(",",AN1401)+1,100)),0)+IF(_xlfn.XLOOKUP("Profile_Scoring",'Scoring_Config'!$A:$A,'Scoring_Config'!$D:$D,"Yes")="Yes",VALUE(MID(AO1401,FIND(",",AO1401)+1,100)),0)+IF(_xlfn.XLOOKUP("Options_Scoring",'Scoring_Config'!$A:$A,'Scoring_Config'!$D:$D,"Yes")="Yes",VALUE(MID(AP1401,FIND(",",AP1401)+1,100)),0)))</f>
        <v>0</v>
      </c>
      <c r="AZ1401" cm="1">
        <f t="array" ref="AZ1401">IF(FALSE,"True," &amp; IF(_xlfn.XLOOKUP("Migrate_Insecure",'Scoring_Config'!$A:$A,'Scoring_Config'!$D:$D,"Yes")="Yes",_xlfn.XLOOKUP("Migrate_Insecure",'Scoring_Config'!$A:$A,'Scoring_Config'!$C:$C,10),0),"False,0")</f>
        <v>0</v>
      </c>
    </row>
    <row r="1402" spans="1:52">
      <c r="A1402" t="s">
        <v>1979</v>
      </c>
      <c r="B1402" t="s">
        <v>3374</v>
      </c>
      <c r="C1402" t="s">
        <v>3542</v>
      </c>
      <c r="D1402" t="s">
        <v>3545</v>
      </c>
      <c r="E1402" t="s">
        <v>3563</v>
      </c>
      <c r="F1402" t="s">
        <v>3975</v>
      </c>
      <c r="G1402" t="s">
        <v>644</v>
      </c>
      <c r="H1402" t="s">
        <v>174</v>
      </c>
      <c r="I1402" t="s">
        <v>3633</v>
      </c>
      <c r="J1402" t="s">
        <v>1275</v>
      </c>
      <c r="K1402" t="s">
        <v>1949</v>
      </c>
      <c r="L1402" t="s">
        <v>1327</v>
      </c>
      <c r="M1402" t="s">
        <v>1974</v>
      </c>
      <c r="N1402" t="s">
        <v>4315</v>
      </c>
      <c r="O1402" t="s">
        <v>4319</v>
      </c>
      <c r="P1402" t="s">
        <v>4321</v>
      </c>
      <c r="Q1402" t="s">
        <v>5303</v>
      </c>
      <c r="R1402" t="s">
        <v>5437</v>
      </c>
      <c r="S1402" t="s">
        <v>5440</v>
      </c>
      <c r="T1402" t="s">
        <v>5817</v>
      </c>
      <c r="U1402" t="s">
        <v>6623</v>
      </c>
      <c r="Y1402" cm="1">
        <f t="array" ref="Y1402">IF(FALSE,"True," &amp; IF(_xlfn.XLOOKUP("Src_IsAny",'Scoring_Config'!$A:$A,'Scoring_Config'!$D:$D,"Yes")="Yes",_xlfn.XLOOKUP("Src_IsAny",'Scoring_Config'!$A:$A,'Scoring_Config'!$C:$C,10),0),"False,0")</f>
        <v>0</v>
      </c>
      <c r="Z1402" cm="1">
        <f t="array" ref="Z1402">IF(FALSE,"True," &amp; IF(_xlfn.XLOOKUP("Src_CIDR_Le_16",'Scoring_Config'!$A:$A,'Scoring_Config'!$D:$D,"Yes")="Yes",_xlfn.XLOOKUP("Src_CIDR_Le_16",'Scoring_Config'!$A:$A,'Scoring_Config'!$C:$C,10),0),"False,0")</f>
        <v>0</v>
      </c>
      <c r="AA1402" cm="1">
        <f t="array" ref="AA1402">IF(FALSE,"True," &amp; IF(_xlfn.XLOOKUP("Src_CIDR_17_22",'Scoring_Config'!$A:$A,'Scoring_Config'!$D:$D,"Yes")="Yes",_xlfn.XLOOKUP("Src_CIDR_17_22",'Scoring_Config'!$A:$A,'Scoring_Config'!$C:$C,5),0),"False,0")</f>
        <v>0</v>
      </c>
      <c r="AB1402" cm="1">
        <f t="array" ref="AB1402">IF(FALSE,"True," &amp; IF(_xlfn.XLOOKUP("Dst_IsAny",'Scoring_Config'!$A:$A,'Scoring_Config'!$D:$D,"Yes")="Yes",_xlfn.XLOOKUP("Dst_IsAny",'Scoring_Config'!$A:$A,'Scoring_Config'!$C:$C,10),0),"False,0")</f>
        <v>0</v>
      </c>
      <c r="AC1402" cm="1">
        <f t="array" ref="AC1402">IF(FALSE,"True," &amp; IF(_xlfn.XLOOKUP("Dst_CIDR_Le_16",'Scoring_Config'!$A:$A,'Scoring_Config'!$D:$D,"Yes")="Yes",_xlfn.XLOOKUP("Dst_CIDR_Le_16",'Scoring_Config'!$A:$A,'Scoring_Config'!$C:$C,10),0),"False,0")</f>
        <v>0</v>
      </c>
      <c r="AD1402" cm="1">
        <f t="array" ref="AD1402">IF(FALSE,"True," &amp; IF(_xlfn.XLOOKUP("Dst_CIDR_17_22",'Scoring_Config'!$A:$A,'Scoring_Config'!$D:$D,"Yes")="Yes",_xlfn.XLOOKUP("Dst_CIDR_17_22",'Scoring_Config'!$A:$A,'Scoring_Config'!$C:$C,5),0),"False,0")</f>
        <v>0</v>
      </c>
      <c r="AE1402" cm="1">
        <f t="array" ref="AE1402">IF(FALSE,"True," &amp; IF(_xlfn.XLOOKUP("SrcZone_IsAny",'Scoring_Config'!$A:$A,'Scoring_Config'!$D:$D,"Yes")="Yes",_xlfn.XLOOKUP("SrcZone_IsAny",'Scoring_Config'!$A:$A,'Scoring_Config'!$C:$C,10),0),"False,0")</f>
        <v>0</v>
      </c>
      <c r="AF1402" cm="1">
        <f t="array" ref="AF1402">IF(FALSE,"True," &amp; IF(_xlfn.XLOOKUP("DstZone_IsAny",'Scoring_Config'!$A:$A,'Scoring_Config'!$D:$D,"Yes")="Yes",_xlfn.XLOOKUP("DstZone_IsAny",'Scoring_Config'!$A:$A,'Scoring_Config'!$C:$C,10),0),"False,0")</f>
        <v>0</v>
      </c>
      <c r="AG1402" cm="1">
        <f t="array" ref="AG140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02" cm="1">
        <f t="array" ref="AH1402">IF(FALSE,"True," &amp; IF(_xlfn.XLOOKUP("App_Any_OR_RangeGt1000",'Scoring_Config'!$A:$A,'Scoring_Config'!$D:$D,"Yes")="Yes",_xlfn.XLOOKUP("App_Any_OR_RangeGt1000",'Scoring_Config'!$A:$A,'Scoring_Config'!$C:$C,10),0),"False,0")</f>
        <v>0</v>
      </c>
      <c r="AI1402" cm="1">
        <f t="array" ref="AI1402">IF(FALSE,"True," &amp; IF(_xlfn.XLOOKUP("Service_Insecure_Match",'Scoring_Config'!$A:$A,'Scoring_Config'!$D:$D,"Yes")="Yes",_xlfn.XLOOKUP("Service_Insecure_Match",'Scoring_Config'!$A:$A,'Scoring_Config'!$C:$C,5),0),"False,0")</f>
        <v>0</v>
      </c>
      <c r="AJ1402" cm="1">
        <f t="array" ref="AJ1402">IF(FALSE,"True," &amp; IF(_xlfn.XLOOKUP("Risky_Inbound",'Scoring_Config'!$A:$A,'Scoring_Config'!$D:$D,"Yes")="Yes",_xlfn.XLOOKUP("Risky_Inbound",'Scoring_Config'!$A:$A,'Scoring_Config'!$C:$C,50),0),"False,0")</f>
        <v>0</v>
      </c>
      <c r="AK1402" cm="1">
        <f t="array" ref="AK1402">IF(FALSE,"True," &amp; IF(_xlfn.XLOOKUP("Risky_Outbound",'Scoring_Config'!$A:$A,'Scoring_Config'!$D:$D,"Yes")="Yes",_xlfn.XLOOKUP("Risky_Outbound",'Scoring_Config'!$A:$A,'Scoring_Config'!$C:$C,25),0),"False,0")</f>
        <v>0</v>
      </c>
      <c r="AL1402" t="s">
        <v>6700</v>
      </c>
      <c r="AM1402" cm="1">
        <f t="array" ref="AM140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02" t="s">
        <v>6697</v>
      </c>
      <c r="AO1402" t="s">
        <v>6697</v>
      </c>
      <c r="AP1402" t="s">
        <v>6697</v>
      </c>
      <c r="AQ1402" cm="1">
        <f t="array" ref="AQ1402">IF(FALSE,"True," &amp; IF(_xlfn.XLOOKUP("Service_IsAny",'Scoring_Config'!$A:$A,'Scoring_Config'!$D:$D,"Yes")="Yes",_xlfn.XLOOKUP("Service_IsAny",'Scoring_Config'!$A:$A,'Scoring_Config'!$C:$C,0),0),"False,0")</f>
        <v>0</v>
      </c>
      <c r="AR1402">
        <v>0</v>
      </c>
      <c r="AS1402" cm="1">
        <f t="array" ref="AS1402">IF(FALSE,"True," &amp; IF(_xlfn.XLOOKUP("Service_RangeGt1000",'Scoring_Config'!$A:$A,'Scoring_Config'!$D:$D,"Yes")="Yes",_xlfn.XLOOKUP("Service_RangeGt1000",'Scoring_Config'!$A:$A,'Scoring_Config'!$C:$C,0),0),"False,0")</f>
        <v>0</v>
      </c>
      <c r="AT1402" cm="1">
        <f t="array" ref="AT1402">IF(FALSE,"True," &amp; IF(_xlfn.XLOOKUP("App_IsAny",'Scoring_Config'!$A:$A,'Scoring_Config'!$D:$D,"Yes")="Yes",_xlfn.XLOOKUP("App_IsAny",'Scoring_Config'!$A:$A,'Scoring_Config'!$C:$C,0),0),"False,0")</f>
        <v>0</v>
      </c>
      <c r="AU1402">
        <v>1</v>
      </c>
      <c r="AV1402" cm="1">
        <f t="array" ref="AV1402">IF(FALSE,"True," &amp; IF(_xlfn.XLOOKUP("App_RangeGt1000",'Scoring_Config'!$A:$A,'Scoring_Config'!$D:$D,"Yes")="Yes",_xlfn.XLOOKUP("App_RangeGt1000",'Scoring_Config'!$A:$A,'Scoring_Config'!$C:$C,0),0),"False,0")</f>
        <v>0</v>
      </c>
      <c r="AW1402" cm="1">
        <f t="array" ref="AW1402">IF(FALSE,"True," &amp; IF(_xlfn.XLOOKUP("Action_IsDenyOrDrop",'Scoring_Config'!$A:$A,'Scoring_Config'!$D:$D,"Yes")="Yes",_xlfn.XLOOKUP("Action_IsDenyOrDrop",'Scoring_Config'!$A:$A,'Scoring_Config'!$C:$C,0),0),"False,0")</f>
        <v>0</v>
      </c>
      <c r="AX1402" cm="1">
        <f t="array" ref="AX1402">IF(LEFT(AW1402,4)="True",0,(IF(LEFT(Y1402,4)="True",IF(_xlfn.XLOOKUP("Src_IsAny",'Scoring_Config'!$A:$A,'Scoring_Config'!$D:$D,"Yes")="Yes",_xlfn.XLOOKUP("Src_IsAny",'Scoring_Config'!$A:$A,'Scoring_Config'!$C:$C,10),0),0)+IF(LEFT(Z1402,4)="True",IF(_xlfn.XLOOKUP("Src_CIDR_Le_16",'Scoring_Config'!$A:$A,'Scoring_Config'!$D:$D,"Yes")="Yes",_xlfn.XLOOKUP("Src_CIDR_Le_16",'Scoring_Config'!$A:$A,'Scoring_Config'!$C:$C,10),0),0)+IF(LEFT(AA1402,4)="True",IF(_xlfn.XLOOKUP("Src_CIDR_17_22",'Scoring_Config'!$A:$A,'Scoring_Config'!$D:$D,"Yes")="Yes",_xlfn.XLOOKUP("Src_CIDR_17_22",'Scoring_Config'!$A:$A,'Scoring_Config'!$C:$C,5),0),0)+IF(LEFT(AB1402,4)="True",IF(_xlfn.XLOOKUP("Dst_IsAny",'Scoring_Config'!$A:$A,'Scoring_Config'!$D:$D,"Yes")="Yes",_xlfn.XLOOKUP("Dst_IsAny",'Scoring_Config'!$A:$A,'Scoring_Config'!$C:$C,10),0),0)+IF(LEFT(AC1402,4)="True",IF(_xlfn.XLOOKUP("Dst_CIDR_Le_16",'Scoring_Config'!$A:$A,'Scoring_Config'!$D:$D,"Yes")="Yes",_xlfn.XLOOKUP("Dst_CIDR_Le_16",'Scoring_Config'!$A:$A,'Scoring_Config'!$C:$C,10),0),0)+IF(LEFT(AD1402,4)="True",IF(_xlfn.XLOOKUP("Dst_CIDR_17_22",'Scoring_Config'!$A:$A,'Scoring_Config'!$D:$D,"Yes")="Yes",_xlfn.XLOOKUP("Dst_CIDR_17_22",'Scoring_Config'!$A:$A,'Scoring_Config'!$C:$C,5),0),0)+IF(LEFT(AE1402,4)="True",IF(_xlfn.XLOOKUP("SrcZone_IsAny",'Scoring_Config'!$A:$A,'Scoring_Config'!$D:$D,"Yes")="Yes",_xlfn.XLOOKUP("SrcZone_IsAny",'Scoring_Config'!$A:$A,'Scoring_Config'!$C:$C,10),0),0)+IF(LEFT(AF1402,4)="True",IF(_xlfn.XLOOKUP("DstZone_IsAny",'Scoring_Config'!$A:$A,'Scoring_Config'!$D:$D,"Yes")="Yes",_xlfn.XLOOKUP("DstZone_IsAny",'Scoring_Config'!$A:$A,'Scoring_Config'!$C:$C,10),0),0)+IF(LEFT(AG1402,4)="True",IF(_xlfn.XLOOKUP("Service_Any_OR_RangeGt1000",'Scoring_Config'!$A:$A,'Scoring_Config'!$D:$D,"Yes")="Yes",_xlfn.XLOOKUP("Service_Any_OR_RangeGt1000",'Scoring_Config'!$A:$A,'Scoring_Config'!$C:$C,10),0),0)+IF(LEFT(AH1402,4)="True",IF(_xlfn.XLOOKUP("App_Any_OR_RangeGt1000",'Scoring_Config'!$A:$A,'Scoring_Config'!$D:$D,"Yes")="Yes",_xlfn.XLOOKUP("App_Any_OR_RangeGt1000",'Scoring_Config'!$A:$A,'Scoring_Config'!$C:$C,10),0),0)+IF(LEFT(AI1402,4)="True",IF(_xlfn.XLOOKUP("Service_Insecure_Match",'Scoring_Config'!$A:$A,'Scoring_Config'!$D:$D,"Yes")="Yes",_xlfn.XLOOKUP("Service_Insecure_Match",'Scoring_Config'!$A:$A,'Scoring_Config'!$C:$C,5),0),0)+IF(LEFT(AJ1402,4)="True",IF(_xlfn.XLOOKUP("Risky_Inbound",'Scoring_Config'!$A:$A,'Scoring_Config'!$D:$D,"Yes")="Yes",_xlfn.XLOOKUP("Risky_Inbound",'Scoring_Config'!$A:$A,'Scoring_Config'!$C:$C,50),0),0)+IF(LEFT(AK1402,4)="True",IF(_xlfn.XLOOKUP("Risky_Outbound",'Scoring_Config'!$A:$A,'Scoring_Config'!$D:$D,"Yes")="Yes",_xlfn.XLOOKUP("Risky_Outbound",'Scoring_Config'!$A:$A,'Scoring_Config'!$C:$C,25),0),0)+IF(LEFT(AZ1402,4)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1402,FIND(",",AL1402)+1,100)),0)+IF(LEFT(AM1402,4)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1402,FIND(",",AN1402)+1,100)),0)+IF(_xlfn.XLOOKUP("Profile_Scoring",'Scoring_Config'!$A:$A,'Scoring_Config'!$D:$D,"Yes")="Yes",VALUE(MID(AO1402,FIND(",",AO1402)+1,100)),0)+IF(_xlfn.XLOOKUP("Options_Scoring",'Scoring_Config'!$A:$A,'Scoring_Config'!$D:$D,"Yes")="Yes",VALUE(MID(AP1402,FIND(",",AP1402)+1,100)),0)))</f>
        <v>0</v>
      </c>
      <c r="AZ1402" cm="1">
        <f t="array" ref="AZ1402">IF(FALSE,"True," &amp; IF(_xlfn.XLOOKUP("Migrate_Insecure",'Scoring_Config'!$A:$A,'Scoring_Config'!$D:$D,"Yes")="Yes",_xlfn.XLOOKUP("Migrate_Insecure",'Scoring_Config'!$A:$A,'Scoring_Config'!$C:$C,10),0),"False,0")</f>
        <v>0</v>
      </c>
    </row>
    <row r="1403" spans="1:52">
      <c r="A1403" t="s">
        <v>1979</v>
      </c>
      <c r="B1403" t="s">
        <v>3375</v>
      </c>
      <c r="C1403" t="s">
        <v>3542</v>
      </c>
      <c r="D1403" t="s">
        <v>3558</v>
      </c>
      <c r="E1403" t="s">
        <v>3562</v>
      </c>
      <c r="F1403" t="s">
        <v>4013</v>
      </c>
      <c r="G1403" t="s">
        <v>729</v>
      </c>
      <c r="H1403" t="s">
        <v>193</v>
      </c>
      <c r="I1403" t="s">
        <v>4297</v>
      </c>
      <c r="J1403" t="s">
        <v>1276</v>
      </c>
      <c r="K1403" t="s">
        <v>193</v>
      </c>
      <c r="L1403" t="s">
        <v>1613</v>
      </c>
      <c r="M1403" t="s">
        <v>1973</v>
      </c>
      <c r="N1403" t="s">
        <v>4315</v>
      </c>
      <c r="O1403" t="s">
        <v>4319</v>
      </c>
      <c r="P1403" t="s">
        <v>4323</v>
      </c>
      <c r="Q1403" t="s">
        <v>5304</v>
      </c>
      <c r="R1403" t="s">
        <v>5439</v>
      </c>
      <c r="S1403" t="s">
        <v>4324</v>
      </c>
      <c r="T1403" t="s">
        <v>5915</v>
      </c>
      <c r="U1403" t="s">
        <v>6623</v>
      </c>
      <c r="Y1403" cm="1">
        <f t="array" ref="Y1403">IF(FALSE,"True," &amp; IF(_xlfn.XLOOKUP("Src_IsAny",'Scoring_Config'!$A:$A,'Scoring_Config'!$D:$D,"Yes")="Yes",_xlfn.XLOOKUP("Src_IsAny",'Scoring_Config'!$A:$A,'Scoring_Config'!$C:$C,10),0),"False,0")</f>
        <v>0</v>
      </c>
      <c r="Z1403" cm="1">
        <f t="array" ref="Z1403">IF(FALSE,"True," &amp; IF(_xlfn.XLOOKUP("Src_CIDR_Le_16",'Scoring_Config'!$A:$A,'Scoring_Config'!$D:$D,"Yes")="Yes",_xlfn.XLOOKUP("Src_CIDR_Le_16",'Scoring_Config'!$A:$A,'Scoring_Config'!$C:$C,10),0),"False,0")</f>
        <v>0</v>
      </c>
      <c r="AA1403" cm="1">
        <f t="array" ref="AA1403">IF(FALSE,"True," &amp; IF(_xlfn.XLOOKUP("Src_CIDR_17_22",'Scoring_Config'!$A:$A,'Scoring_Config'!$D:$D,"Yes")="Yes",_xlfn.XLOOKUP("Src_CIDR_17_22",'Scoring_Config'!$A:$A,'Scoring_Config'!$C:$C,5),0),"False,0")</f>
        <v>0</v>
      </c>
      <c r="AB1403" cm="1">
        <f t="array" ref="AB1403">IF(FALSE,"True," &amp; IF(_xlfn.XLOOKUP("Dst_IsAny",'Scoring_Config'!$A:$A,'Scoring_Config'!$D:$D,"Yes")="Yes",_xlfn.XLOOKUP("Dst_IsAny",'Scoring_Config'!$A:$A,'Scoring_Config'!$C:$C,10),0),"False,0")</f>
        <v>0</v>
      </c>
      <c r="AC1403" cm="1">
        <f t="array" ref="AC1403">IF(FALSE,"True," &amp; IF(_xlfn.XLOOKUP("Dst_CIDR_Le_16",'Scoring_Config'!$A:$A,'Scoring_Config'!$D:$D,"Yes")="Yes",_xlfn.XLOOKUP("Dst_CIDR_Le_16",'Scoring_Config'!$A:$A,'Scoring_Config'!$C:$C,10),0),"False,0")</f>
        <v>0</v>
      </c>
      <c r="AD1403" cm="1">
        <f t="array" ref="AD1403">IF(FALSE,"True," &amp; IF(_xlfn.XLOOKUP("Dst_CIDR_17_22",'Scoring_Config'!$A:$A,'Scoring_Config'!$D:$D,"Yes")="Yes",_xlfn.XLOOKUP("Dst_CIDR_17_22",'Scoring_Config'!$A:$A,'Scoring_Config'!$C:$C,5),0),"False,0")</f>
        <v>0</v>
      </c>
      <c r="AE1403" cm="1">
        <f t="array" ref="AE1403">IF(FALSE,"True," &amp; IF(_xlfn.XLOOKUP("SrcZone_IsAny",'Scoring_Config'!$A:$A,'Scoring_Config'!$D:$D,"Yes")="Yes",_xlfn.XLOOKUP("SrcZone_IsAny",'Scoring_Config'!$A:$A,'Scoring_Config'!$C:$C,10),0),"False,0")</f>
        <v>0</v>
      </c>
      <c r="AF1403" cm="1">
        <f t="array" ref="AF1403">IF(FALSE,"True," &amp; IF(_xlfn.XLOOKUP("DstZone_IsAny",'Scoring_Config'!$A:$A,'Scoring_Config'!$D:$D,"Yes")="Yes",_xlfn.XLOOKUP("DstZone_IsAny",'Scoring_Config'!$A:$A,'Scoring_Config'!$C:$C,10),0),"False,0")</f>
        <v>0</v>
      </c>
      <c r="AG1403" cm="1">
        <f t="array" ref="AG140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03" cm="1">
        <f t="array" ref="AH1403">IF(FALSE,"True," &amp; IF(_xlfn.XLOOKUP("App_Any_OR_RangeGt1000",'Scoring_Config'!$A:$A,'Scoring_Config'!$D:$D,"Yes")="Yes",_xlfn.XLOOKUP("App_Any_OR_RangeGt1000",'Scoring_Config'!$A:$A,'Scoring_Config'!$C:$C,10),0),"False,0")</f>
        <v>0</v>
      </c>
      <c r="AI1403" cm="1">
        <f t="array" ref="AI1403">IF(FALSE,"True," &amp; IF(_xlfn.XLOOKUP("Service_Insecure_Match",'Scoring_Config'!$A:$A,'Scoring_Config'!$D:$D,"Yes")="Yes",_xlfn.XLOOKUP("Service_Insecure_Match",'Scoring_Config'!$A:$A,'Scoring_Config'!$C:$C,5),0),"False,0")</f>
        <v>0</v>
      </c>
      <c r="AJ1403" cm="1">
        <f t="array" ref="AJ1403">IF(FALSE,"True," &amp; IF(_xlfn.XLOOKUP("Risky_Inbound",'Scoring_Config'!$A:$A,'Scoring_Config'!$D:$D,"Yes")="Yes",_xlfn.XLOOKUP("Risky_Inbound",'Scoring_Config'!$A:$A,'Scoring_Config'!$C:$C,50),0),"False,0")</f>
        <v>0</v>
      </c>
      <c r="AK1403" cm="1">
        <f t="array" ref="AK1403">IF(FALSE,"True," &amp; IF(_xlfn.XLOOKUP("Risky_Outbound",'Scoring_Config'!$A:$A,'Scoring_Config'!$D:$D,"Yes")="Yes",_xlfn.XLOOKUP("Risky_Outbound",'Scoring_Config'!$A:$A,'Scoring_Config'!$C:$C,25),0),"False,0")</f>
        <v>0</v>
      </c>
      <c r="AL1403" t="s">
        <v>6699</v>
      </c>
      <c r="AM1403" cm="1">
        <f t="array" ref="AM140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03" t="s">
        <v>6697</v>
      </c>
      <c r="AO1403" t="s">
        <v>6697</v>
      </c>
      <c r="AP1403" t="s">
        <v>6697</v>
      </c>
      <c r="AQ1403" cm="1">
        <f t="array" ref="AQ1403">IF(FALSE,"True," &amp; IF(_xlfn.XLOOKUP("Service_IsAny",'Scoring_Config'!$A:$A,'Scoring_Config'!$D:$D,"Yes")="Yes",_xlfn.XLOOKUP("Service_IsAny",'Scoring_Config'!$A:$A,'Scoring_Config'!$C:$C,0),0),"False,0")</f>
        <v>0</v>
      </c>
      <c r="AR1403">
        <v>0</v>
      </c>
      <c r="AS1403" cm="1">
        <f t="array" ref="AS1403">IF(FALSE,"True," &amp; IF(_xlfn.XLOOKUP("Service_RangeGt1000",'Scoring_Config'!$A:$A,'Scoring_Config'!$D:$D,"Yes")="Yes",_xlfn.XLOOKUP("Service_RangeGt1000",'Scoring_Config'!$A:$A,'Scoring_Config'!$C:$C,0),0),"False,0")</f>
        <v>0</v>
      </c>
      <c r="AT1403" cm="1">
        <f t="array" ref="AT1403">IF(FALSE,"True," &amp; IF(_xlfn.XLOOKUP("App_IsAny",'Scoring_Config'!$A:$A,'Scoring_Config'!$D:$D,"Yes")="Yes",_xlfn.XLOOKUP("App_IsAny",'Scoring_Config'!$A:$A,'Scoring_Config'!$C:$C,0),0),"False,0")</f>
        <v>0</v>
      </c>
      <c r="AU1403">
        <v>0</v>
      </c>
      <c r="AV1403" cm="1">
        <f t="array" ref="AV1403">IF(FALSE,"True," &amp; IF(_xlfn.XLOOKUP("App_RangeGt1000",'Scoring_Config'!$A:$A,'Scoring_Config'!$D:$D,"Yes")="Yes",_xlfn.XLOOKUP("App_RangeGt1000",'Scoring_Config'!$A:$A,'Scoring_Config'!$C:$C,0),0),"False,0")</f>
        <v>0</v>
      </c>
      <c r="AW1403" cm="1">
        <f t="array" ref="AW1403">IF(FALSE,"True," &amp; IF(_xlfn.XLOOKUP("Action_IsDenyOrDrop",'Scoring_Config'!$A:$A,'Scoring_Config'!$D:$D,"Yes")="Yes",_xlfn.XLOOKUP("Action_IsDenyOrDrop",'Scoring_Config'!$A:$A,'Scoring_Config'!$C:$C,0),0),"False,0")</f>
        <v>0</v>
      </c>
      <c r="AX1403" cm="1">
        <f t="array" ref="AX1403">IF(LEFT(AW1403,4)="True",0,(IF(LEFT(Y1403,4)="True",IF(_xlfn.XLOOKUP("Src_IsAny",'Scoring_Config'!$A:$A,'Scoring_Config'!$D:$D,"Yes")="Yes",_xlfn.XLOOKUP("Src_IsAny",'Scoring_Config'!$A:$A,'Scoring_Config'!$C:$C,10),0),0)+IF(LEFT(Z1403,4)="True",IF(_xlfn.XLOOKUP("Src_CIDR_Le_16",'Scoring_Config'!$A:$A,'Scoring_Config'!$D:$D,"Yes")="Yes",_xlfn.XLOOKUP("Src_CIDR_Le_16",'Scoring_Config'!$A:$A,'Scoring_Config'!$C:$C,10),0),0)+IF(LEFT(AA1403,4)="True",IF(_xlfn.XLOOKUP("Src_CIDR_17_22",'Scoring_Config'!$A:$A,'Scoring_Config'!$D:$D,"Yes")="Yes",_xlfn.XLOOKUP("Src_CIDR_17_22",'Scoring_Config'!$A:$A,'Scoring_Config'!$C:$C,5),0),0)+IF(LEFT(AB1403,4)="True",IF(_xlfn.XLOOKUP("Dst_IsAny",'Scoring_Config'!$A:$A,'Scoring_Config'!$D:$D,"Yes")="Yes",_xlfn.XLOOKUP("Dst_IsAny",'Scoring_Config'!$A:$A,'Scoring_Config'!$C:$C,10),0),0)+IF(LEFT(AC1403,4)="True",IF(_xlfn.XLOOKUP("Dst_CIDR_Le_16",'Scoring_Config'!$A:$A,'Scoring_Config'!$D:$D,"Yes")="Yes",_xlfn.XLOOKUP("Dst_CIDR_Le_16",'Scoring_Config'!$A:$A,'Scoring_Config'!$C:$C,10),0),0)+IF(LEFT(AD1403,4)="True",IF(_xlfn.XLOOKUP("Dst_CIDR_17_22",'Scoring_Config'!$A:$A,'Scoring_Config'!$D:$D,"Yes")="Yes",_xlfn.XLOOKUP("Dst_CIDR_17_22",'Scoring_Config'!$A:$A,'Scoring_Config'!$C:$C,5),0),0)+IF(LEFT(AE1403,4)="True",IF(_xlfn.XLOOKUP("SrcZone_IsAny",'Scoring_Config'!$A:$A,'Scoring_Config'!$D:$D,"Yes")="Yes",_xlfn.XLOOKUP("SrcZone_IsAny",'Scoring_Config'!$A:$A,'Scoring_Config'!$C:$C,10),0),0)+IF(LEFT(AF1403,4)="True",IF(_xlfn.XLOOKUP("DstZone_IsAny",'Scoring_Config'!$A:$A,'Scoring_Config'!$D:$D,"Yes")="Yes",_xlfn.XLOOKUP("DstZone_IsAny",'Scoring_Config'!$A:$A,'Scoring_Config'!$C:$C,10),0),0)+IF(LEFT(AG1403,4)="True",IF(_xlfn.XLOOKUP("Service_Any_OR_RangeGt1000",'Scoring_Config'!$A:$A,'Scoring_Config'!$D:$D,"Yes")="Yes",_xlfn.XLOOKUP("Service_Any_OR_RangeGt1000",'Scoring_Config'!$A:$A,'Scoring_Config'!$C:$C,10),0),0)+IF(LEFT(AH1403,4)="True",IF(_xlfn.XLOOKUP("App_Any_OR_RangeGt1000",'Scoring_Config'!$A:$A,'Scoring_Config'!$D:$D,"Yes")="Yes",_xlfn.XLOOKUP("App_Any_OR_RangeGt1000",'Scoring_Config'!$A:$A,'Scoring_Config'!$C:$C,10),0),0)+IF(LEFT(AI1403,4)="True",IF(_xlfn.XLOOKUP("Service_Insecure_Match",'Scoring_Config'!$A:$A,'Scoring_Config'!$D:$D,"Yes")="Yes",_xlfn.XLOOKUP("Service_Insecure_Match",'Scoring_Config'!$A:$A,'Scoring_Config'!$C:$C,5),0),0)+IF(LEFT(AJ1403,4)="True",IF(_xlfn.XLOOKUP("Risky_Inbound",'Scoring_Config'!$A:$A,'Scoring_Config'!$D:$D,"Yes")="Yes",_xlfn.XLOOKUP("Risky_Inbound",'Scoring_Config'!$A:$A,'Scoring_Config'!$C:$C,50),0),0)+IF(LEFT(AK1403,4)="True",IF(_xlfn.XLOOKUP("Risky_Outbound",'Scoring_Config'!$A:$A,'Scoring_Config'!$D:$D,"Yes")="Yes",_xlfn.XLOOKUP("Risky_Outbound",'Scoring_Config'!$A:$A,'Scoring_Config'!$C:$C,25),0),0)+IF(LEFT(AZ1403,4)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1403,FIND(",",AL1403)+1,100)),0)+IF(LEFT(AM1403,4)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1403,FIND(",",AN1403)+1,100)),0)+IF(_xlfn.XLOOKUP("Profile_Scoring",'Scoring_Config'!$A:$A,'Scoring_Config'!$D:$D,"Yes")="Yes",VALUE(MID(AO1403,FIND(",",AO1403)+1,100)),0)+IF(_xlfn.XLOOKUP("Options_Scoring",'Scoring_Config'!$A:$A,'Scoring_Config'!$D:$D,"Yes")="Yes",VALUE(MID(AP1403,FIND(",",AP1403)+1,100)),0)))</f>
        <v>0</v>
      </c>
      <c r="AZ1403" cm="1">
        <f t="array" ref="AZ1403">IF(FALSE,"True," &amp; IF(_xlfn.XLOOKUP("Migrate_Insecure",'Scoring_Config'!$A:$A,'Scoring_Config'!$D:$D,"Yes")="Yes",_xlfn.XLOOKUP("Migrate_Insecure",'Scoring_Config'!$A:$A,'Scoring_Config'!$C:$C,10),0),"False,0")</f>
        <v>0</v>
      </c>
    </row>
    <row r="1404" spans="1:52">
      <c r="A1404" t="s">
        <v>1979</v>
      </c>
      <c r="B1404" t="s">
        <v>3376</v>
      </c>
      <c r="C1404" t="s">
        <v>3542</v>
      </c>
      <c r="D1404" t="s">
        <v>3545</v>
      </c>
      <c r="E1404" t="s">
        <v>3563</v>
      </c>
      <c r="F1404" t="s">
        <v>4014</v>
      </c>
      <c r="G1404" t="s">
        <v>730</v>
      </c>
      <c r="H1404" t="s">
        <v>174</v>
      </c>
      <c r="I1404" t="s">
        <v>4014</v>
      </c>
      <c r="J1404" t="s">
        <v>1277</v>
      </c>
      <c r="K1404" t="s">
        <v>1951</v>
      </c>
      <c r="L1404" t="s">
        <v>1327</v>
      </c>
      <c r="M1404" t="s">
        <v>1974</v>
      </c>
      <c r="N1404" t="s">
        <v>4315</v>
      </c>
      <c r="O1404" t="s">
        <v>4319</v>
      </c>
      <c r="P1404" t="s">
        <v>4322</v>
      </c>
      <c r="Q1404" t="s">
        <v>5305</v>
      </c>
      <c r="R1404" t="s">
        <v>5440</v>
      </c>
      <c r="S1404" t="s">
        <v>5440</v>
      </c>
      <c r="T1404" t="s">
        <v>5817</v>
      </c>
      <c r="U1404" t="s">
        <v>5955</v>
      </c>
      <c r="Y1404" cm="1">
        <f t="array" ref="Y1404">IF(FALSE,"True," &amp; IF(_xlfn.XLOOKUP("Src_IsAny",'Scoring_Config'!$A:$A,'Scoring_Config'!$D:$D,"Yes")="Yes",_xlfn.XLOOKUP("Src_IsAny",'Scoring_Config'!$A:$A,'Scoring_Config'!$C:$C,10),0),"False,0")</f>
        <v>0</v>
      </c>
      <c r="Z1404" cm="1">
        <f t="array" ref="Z1404">IF(FALSE,"True," &amp; IF(_xlfn.XLOOKUP("Src_CIDR_Le_16",'Scoring_Config'!$A:$A,'Scoring_Config'!$D:$D,"Yes")="Yes",_xlfn.XLOOKUP("Src_CIDR_Le_16",'Scoring_Config'!$A:$A,'Scoring_Config'!$C:$C,10),0),"False,0")</f>
        <v>0</v>
      </c>
      <c r="AA1404" cm="1">
        <f t="array" ref="AA1404">IF(FALSE,"True," &amp; IF(_xlfn.XLOOKUP("Src_CIDR_17_22",'Scoring_Config'!$A:$A,'Scoring_Config'!$D:$D,"Yes")="Yes",_xlfn.XLOOKUP("Src_CIDR_17_22",'Scoring_Config'!$A:$A,'Scoring_Config'!$C:$C,5),0),"False,0")</f>
        <v>0</v>
      </c>
      <c r="AB1404" cm="1">
        <f t="array" ref="AB1404">IF(FALSE,"True," &amp; IF(_xlfn.XLOOKUP("Dst_IsAny",'Scoring_Config'!$A:$A,'Scoring_Config'!$D:$D,"Yes")="Yes",_xlfn.XLOOKUP("Dst_IsAny",'Scoring_Config'!$A:$A,'Scoring_Config'!$C:$C,10),0),"False,0")</f>
        <v>0</v>
      </c>
      <c r="AC1404" cm="1">
        <f t="array" ref="AC1404">IF(FALSE,"True," &amp; IF(_xlfn.XLOOKUP("Dst_CIDR_Le_16",'Scoring_Config'!$A:$A,'Scoring_Config'!$D:$D,"Yes")="Yes",_xlfn.XLOOKUP("Dst_CIDR_Le_16",'Scoring_Config'!$A:$A,'Scoring_Config'!$C:$C,10),0),"False,0")</f>
        <v>0</v>
      </c>
      <c r="AD1404" cm="1">
        <f t="array" ref="AD1404">IF(FALSE,"True," &amp; IF(_xlfn.XLOOKUP("Dst_CIDR_17_22",'Scoring_Config'!$A:$A,'Scoring_Config'!$D:$D,"Yes")="Yes",_xlfn.XLOOKUP("Dst_CIDR_17_22",'Scoring_Config'!$A:$A,'Scoring_Config'!$C:$C,5),0),"False,0")</f>
        <v>0</v>
      </c>
      <c r="AE1404" cm="1">
        <f t="array" ref="AE1404">IF(FALSE,"True," &amp; IF(_xlfn.XLOOKUP("SrcZone_IsAny",'Scoring_Config'!$A:$A,'Scoring_Config'!$D:$D,"Yes")="Yes",_xlfn.XLOOKUP("SrcZone_IsAny",'Scoring_Config'!$A:$A,'Scoring_Config'!$C:$C,10),0),"False,0")</f>
        <v>0</v>
      </c>
      <c r="AF1404" cm="1">
        <f t="array" ref="AF1404">IF(FALSE,"True," &amp; IF(_xlfn.XLOOKUP("DstZone_IsAny",'Scoring_Config'!$A:$A,'Scoring_Config'!$D:$D,"Yes")="Yes",_xlfn.XLOOKUP("DstZone_IsAny",'Scoring_Config'!$A:$A,'Scoring_Config'!$C:$C,10),0),"False,0")</f>
        <v>0</v>
      </c>
      <c r="AG1404" cm="1">
        <f t="array" ref="AG140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04" cm="1">
        <f t="array" ref="AH1404">IF(FALSE,"True," &amp; IF(_xlfn.XLOOKUP("App_Any_OR_RangeGt1000",'Scoring_Config'!$A:$A,'Scoring_Config'!$D:$D,"Yes")="Yes",_xlfn.XLOOKUP("App_Any_OR_RangeGt1000",'Scoring_Config'!$A:$A,'Scoring_Config'!$C:$C,10),0),"False,0")</f>
        <v>0</v>
      </c>
      <c r="AI1404" cm="1">
        <f t="array" ref="AI1404">IF(FALSE,"True," &amp; IF(_xlfn.XLOOKUP("Service_Insecure_Match",'Scoring_Config'!$A:$A,'Scoring_Config'!$D:$D,"Yes")="Yes",_xlfn.XLOOKUP("Service_Insecure_Match",'Scoring_Config'!$A:$A,'Scoring_Config'!$C:$C,5),0),"False,0")</f>
        <v>0</v>
      </c>
      <c r="AJ1404" cm="1">
        <f t="array" ref="AJ1404">IF(FALSE,"True," &amp; IF(_xlfn.XLOOKUP("Risky_Inbound",'Scoring_Config'!$A:$A,'Scoring_Config'!$D:$D,"Yes")="Yes",_xlfn.XLOOKUP("Risky_Inbound",'Scoring_Config'!$A:$A,'Scoring_Config'!$C:$C,50),0),"False,0")</f>
        <v>0</v>
      </c>
      <c r="AK1404" cm="1">
        <f t="array" ref="AK1404">IF(FALSE,"True," &amp; IF(_xlfn.XLOOKUP("Risky_Outbound",'Scoring_Config'!$A:$A,'Scoring_Config'!$D:$D,"Yes")="Yes",_xlfn.XLOOKUP("Risky_Outbound",'Scoring_Config'!$A:$A,'Scoring_Config'!$C:$C,25),0),"False,0")</f>
        <v>0</v>
      </c>
      <c r="AL1404" t="s">
        <v>6697</v>
      </c>
      <c r="AM1404" cm="1">
        <f t="array" ref="AM140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04" t="s">
        <v>6697</v>
      </c>
      <c r="AO1404" t="s">
        <v>6697</v>
      </c>
      <c r="AP1404" t="s">
        <v>6697</v>
      </c>
      <c r="AQ1404" cm="1">
        <f t="array" ref="AQ1404">IF(FALSE,"True," &amp; IF(_xlfn.XLOOKUP("Service_IsAny",'Scoring_Config'!$A:$A,'Scoring_Config'!$D:$D,"Yes")="Yes",_xlfn.XLOOKUP("Service_IsAny",'Scoring_Config'!$A:$A,'Scoring_Config'!$C:$C,0),0),"False,0")</f>
        <v>0</v>
      </c>
      <c r="AR1404">
        <v>0</v>
      </c>
      <c r="AS1404" cm="1">
        <f t="array" ref="AS1404">IF(FALSE,"True," &amp; IF(_xlfn.XLOOKUP("Service_RangeGt1000",'Scoring_Config'!$A:$A,'Scoring_Config'!$D:$D,"Yes")="Yes",_xlfn.XLOOKUP("Service_RangeGt1000",'Scoring_Config'!$A:$A,'Scoring_Config'!$C:$C,0),0),"False,0")</f>
        <v>0</v>
      </c>
      <c r="AT1404" cm="1">
        <f t="array" ref="AT1404">IF(FALSE,"True," &amp; IF(_xlfn.XLOOKUP("App_IsAny",'Scoring_Config'!$A:$A,'Scoring_Config'!$D:$D,"Yes")="Yes",_xlfn.XLOOKUP("App_IsAny",'Scoring_Config'!$A:$A,'Scoring_Config'!$C:$C,0),0),"False,0")</f>
        <v>0</v>
      </c>
      <c r="AU1404">
        <v>102</v>
      </c>
      <c r="AV1404" cm="1">
        <f t="array" ref="AV1404">IF(FALSE,"True," &amp; IF(_xlfn.XLOOKUP("App_RangeGt1000",'Scoring_Config'!$A:$A,'Scoring_Config'!$D:$D,"Yes")="Yes",_xlfn.XLOOKUP("App_RangeGt1000",'Scoring_Config'!$A:$A,'Scoring_Config'!$C:$C,0),0),"False,0")</f>
        <v>0</v>
      </c>
      <c r="AW1404" cm="1">
        <f t="array" ref="AW1404">IF(FALSE,"True," &amp; IF(_xlfn.XLOOKUP("Action_IsDenyOrDrop",'Scoring_Config'!$A:$A,'Scoring_Config'!$D:$D,"Yes")="Yes",_xlfn.XLOOKUP("Action_IsDenyOrDrop",'Scoring_Config'!$A:$A,'Scoring_Config'!$C:$C,0),0),"False,0")</f>
        <v>0</v>
      </c>
      <c r="AX1404" cm="1">
        <f t="array" ref="AX1404">IF(LEFT(AW1404,4)="True",0,(IF(LEFT(Y1404,4)="True",IF(_xlfn.XLOOKUP("Src_IsAny",'Scoring_Config'!$A:$A,'Scoring_Config'!$D:$D,"Yes")="Yes",_xlfn.XLOOKUP("Src_IsAny",'Scoring_Config'!$A:$A,'Scoring_Config'!$C:$C,10),0),0)+IF(LEFT(Z1404,4)="True",IF(_xlfn.XLOOKUP("Src_CIDR_Le_16",'Scoring_Config'!$A:$A,'Scoring_Config'!$D:$D,"Yes")="Yes",_xlfn.XLOOKUP("Src_CIDR_Le_16",'Scoring_Config'!$A:$A,'Scoring_Config'!$C:$C,10),0),0)+IF(LEFT(AA1404,4)="True",IF(_xlfn.XLOOKUP("Src_CIDR_17_22",'Scoring_Config'!$A:$A,'Scoring_Config'!$D:$D,"Yes")="Yes",_xlfn.XLOOKUP("Src_CIDR_17_22",'Scoring_Config'!$A:$A,'Scoring_Config'!$C:$C,5),0),0)+IF(LEFT(AB1404,4)="True",IF(_xlfn.XLOOKUP("Dst_IsAny",'Scoring_Config'!$A:$A,'Scoring_Config'!$D:$D,"Yes")="Yes",_xlfn.XLOOKUP("Dst_IsAny",'Scoring_Config'!$A:$A,'Scoring_Config'!$C:$C,10),0),0)+IF(LEFT(AC1404,4)="True",IF(_xlfn.XLOOKUP("Dst_CIDR_Le_16",'Scoring_Config'!$A:$A,'Scoring_Config'!$D:$D,"Yes")="Yes",_xlfn.XLOOKUP("Dst_CIDR_Le_16",'Scoring_Config'!$A:$A,'Scoring_Config'!$C:$C,10),0),0)+IF(LEFT(AD1404,4)="True",IF(_xlfn.XLOOKUP("Dst_CIDR_17_22",'Scoring_Config'!$A:$A,'Scoring_Config'!$D:$D,"Yes")="Yes",_xlfn.XLOOKUP("Dst_CIDR_17_22",'Scoring_Config'!$A:$A,'Scoring_Config'!$C:$C,5),0),0)+IF(LEFT(AE1404,4)="True",IF(_xlfn.XLOOKUP("SrcZone_IsAny",'Scoring_Config'!$A:$A,'Scoring_Config'!$D:$D,"Yes")="Yes",_xlfn.XLOOKUP("SrcZone_IsAny",'Scoring_Config'!$A:$A,'Scoring_Config'!$C:$C,10),0),0)+IF(LEFT(AF1404,4)="True",IF(_xlfn.XLOOKUP("DstZone_IsAny",'Scoring_Config'!$A:$A,'Scoring_Config'!$D:$D,"Yes")="Yes",_xlfn.XLOOKUP("DstZone_IsAny",'Scoring_Config'!$A:$A,'Scoring_Config'!$C:$C,10),0),0)+IF(LEFT(AG1404,4)="True",IF(_xlfn.XLOOKUP("Service_Any_OR_RangeGt1000",'Scoring_Config'!$A:$A,'Scoring_Config'!$D:$D,"Yes")="Yes",_xlfn.XLOOKUP("Service_Any_OR_RangeGt1000",'Scoring_Config'!$A:$A,'Scoring_Config'!$C:$C,10),0),0)+IF(LEFT(AH1404,4)="True",IF(_xlfn.XLOOKUP("App_Any_OR_RangeGt1000",'Scoring_Config'!$A:$A,'Scoring_Config'!$D:$D,"Yes")="Yes",_xlfn.XLOOKUP("App_Any_OR_RangeGt1000",'Scoring_Config'!$A:$A,'Scoring_Config'!$C:$C,10),0),0)+IF(LEFT(AI1404,4)="True",IF(_xlfn.XLOOKUP("Service_Insecure_Match",'Scoring_Config'!$A:$A,'Scoring_Config'!$D:$D,"Yes")="Yes",_xlfn.XLOOKUP("Service_Insecure_Match",'Scoring_Config'!$A:$A,'Scoring_Config'!$C:$C,5),0),0)+IF(LEFT(AJ1404,4)="True",IF(_xlfn.XLOOKUP("Risky_Inbound",'Scoring_Config'!$A:$A,'Scoring_Config'!$D:$D,"Yes")="Yes",_xlfn.XLOOKUP("Risky_Inbound",'Scoring_Config'!$A:$A,'Scoring_Config'!$C:$C,50),0),0)+IF(LEFT(AK1404,4)="True",IF(_xlfn.XLOOKUP("Risky_Outbound",'Scoring_Config'!$A:$A,'Scoring_Config'!$D:$D,"Yes")="Yes",_xlfn.XLOOKUP("Risky_Outbound",'Scoring_Config'!$A:$A,'Scoring_Config'!$C:$C,25),0),0)+IF(LEFT(AZ1404,4)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1404,FIND(",",AL1404)+1,100)),0)+IF(LEFT(AM1404,4)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1404,FIND(",",AN1404)+1,100)),0)+IF(_xlfn.XLOOKUP("Profile_Scoring",'Scoring_Config'!$A:$A,'Scoring_Config'!$D:$D,"Yes")="Yes",VALUE(MID(AO1404,FIND(",",AO1404)+1,100)),0)+IF(_xlfn.XLOOKUP("Options_Scoring",'Scoring_Config'!$A:$A,'Scoring_Config'!$D:$D,"Yes")="Yes",VALUE(MID(AP1404,FIND(",",AP1404)+1,100)),0)))</f>
        <v>0</v>
      </c>
      <c r="AZ1404" cm="1">
        <f t="array" ref="AZ1404">IF(FALSE,"True," &amp; IF(_xlfn.XLOOKUP("Migrate_Insecure",'Scoring_Config'!$A:$A,'Scoring_Config'!$D:$D,"Yes")="Yes",_xlfn.XLOOKUP("Migrate_Insecure",'Scoring_Config'!$A:$A,'Scoring_Config'!$C:$C,10),0),"False,0")</f>
        <v>0</v>
      </c>
    </row>
    <row r="1405" spans="1:52">
      <c r="A1405" t="s">
        <v>1979</v>
      </c>
      <c r="B1405" t="s">
        <v>3377</v>
      </c>
      <c r="C1405" t="s">
        <v>3542</v>
      </c>
      <c r="D1405" t="s">
        <v>3545</v>
      </c>
      <c r="E1405" t="s">
        <v>3563</v>
      </c>
      <c r="F1405" t="s">
        <v>3920</v>
      </c>
      <c r="G1405" t="s">
        <v>731</v>
      </c>
      <c r="H1405" t="s">
        <v>174</v>
      </c>
      <c r="I1405" t="s">
        <v>3920</v>
      </c>
      <c r="J1405" t="s">
        <v>1229</v>
      </c>
      <c r="K1405" t="s">
        <v>1951</v>
      </c>
      <c r="L1405" t="s">
        <v>1327</v>
      </c>
      <c r="M1405" t="s">
        <v>1974</v>
      </c>
      <c r="N1405" t="s">
        <v>4315</v>
      </c>
      <c r="O1405" t="s">
        <v>4319</v>
      </c>
      <c r="P1405" t="s">
        <v>4322</v>
      </c>
      <c r="Q1405" t="s">
        <v>5306</v>
      </c>
      <c r="R1405" t="s">
        <v>5439</v>
      </c>
      <c r="S1405" t="s">
        <v>4324</v>
      </c>
      <c r="T1405" t="s">
        <v>5817</v>
      </c>
      <c r="U1405" t="s">
        <v>6624</v>
      </c>
      <c r="Y1405" cm="1">
        <f t="array" ref="Y1405">IF(FALSE,"True," &amp; IF(_xlfn.XLOOKUP("Src_IsAny",'Scoring_Config'!$A:$A,'Scoring_Config'!$D:$D,"Yes")="Yes",_xlfn.XLOOKUP("Src_IsAny",'Scoring_Config'!$A:$A,'Scoring_Config'!$C:$C,10),0),"False,0")</f>
        <v>0</v>
      </c>
      <c r="Z1405" cm="1">
        <f t="array" ref="Z1405">IF(FALSE,"True," &amp; IF(_xlfn.XLOOKUP("Src_CIDR_Le_16",'Scoring_Config'!$A:$A,'Scoring_Config'!$D:$D,"Yes")="Yes",_xlfn.XLOOKUP("Src_CIDR_Le_16",'Scoring_Config'!$A:$A,'Scoring_Config'!$C:$C,10),0),"False,0")</f>
        <v>0</v>
      </c>
      <c r="AA1405" cm="1">
        <f t="array" ref="AA1405">IF(FALSE,"True," &amp; IF(_xlfn.XLOOKUP("Src_CIDR_17_22",'Scoring_Config'!$A:$A,'Scoring_Config'!$D:$D,"Yes")="Yes",_xlfn.XLOOKUP("Src_CIDR_17_22",'Scoring_Config'!$A:$A,'Scoring_Config'!$C:$C,5),0),"False,0")</f>
        <v>0</v>
      </c>
      <c r="AB1405" cm="1">
        <f t="array" ref="AB1405">IF(FALSE,"True," &amp; IF(_xlfn.XLOOKUP("Dst_IsAny",'Scoring_Config'!$A:$A,'Scoring_Config'!$D:$D,"Yes")="Yes",_xlfn.XLOOKUP("Dst_IsAny",'Scoring_Config'!$A:$A,'Scoring_Config'!$C:$C,10),0),"False,0")</f>
        <v>0</v>
      </c>
      <c r="AC1405" cm="1">
        <f t="array" ref="AC1405">IF(FALSE,"True," &amp; IF(_xlfn.XLOOKUP("Dst_CIDR_Le_16",'Scoring_Config'!$A:$A,'Scoring_Config'!$D:$D,"Yes")="Yes",_xlfn.XLOOKUP("Dst_CIDR_Le_16",'Scoring_Config'!$A:$A,'Scoring_Config'!$C:$C,10),0),"False,0")</f>
        <v>0</v>
      </c>
      <c r="AD1405" cm="1">
        <f t="array" ref="AD1405">IF(FALSE,"True," &amp; IF(_xlfn.XLOOKUP("Dst_CIDR_17_22",'Scoring_Config'!$A:$A,'Scoring_Config'!$D:$D,"Yes")="Yes",_xlfn.XLOOKUP("Dst_CIDR_17_22",'Scoring_Config'!$A:$A,'Scoring_Config'!$C:$C,5),0),"False,0")</f>
        <v>0</v>
      </c>
      <c r="AE1405" cm="1">
        <f t="array" ref="AE1405">IF(FALSE,"True," &amp; IF(_xlfn.XLOOKUP("SrcZone_IsAny",'Scoring_Config'!$A:$A,'Scoring_Config'!$D:$D,"Yes")="Yes",_xlfn.XLOOKUP("SrcZone_IsAny",'Scoring_Config'!$A:$A,'Scoring_Config'!$C:$C,10),0),"False,0")</f>
        <v>0</v>
      </c>
      <c r="AF1405" cm="1">
        <f t="array" ref="AF1405">IF(FALSE,"True," &amp; IF(_xlfn.XLOOKUP("DstZone_IsAny",'Scoring_Config'!$A:$A,'Scoring_Config'!$D:$D,"Yes")="Yes",_xlfn.XLOOKUP("DstZone_IsAny",'Scoring_Config'!$A:$A,'Scoring_Config'!$C:$C,10),0),"False,0")</f>
        <v>0</v>
      </c>
      <c r="AG1405" cm="1">
        <f t="array" ref="AG140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05" cm="1">
        <f t="array" ref="AH1405">IF(FALSE,"True," &amp; IF(_xlfn.XLOOKUP("App_Any_OR_RangeGt1000",'Scoring_Config'!$A:$A,'Scoring_Config'!$D:$D,"Yes")="Yes",_xlfn.XLOOKUP("App_Any_OR_RangeGt1000",'Scoring_Config'!$A:$A,'Scoring_Config'!$C:$C,10),0),"False,0")</f>
        <v>0</v>
      </c>
      <c r="AI1405" cm="1">
        <f t="array" ref="AI1405">IF(FALSE,"True," &amp; IF(_xlfn.XLOOKUP("Service_Insecure_Match",'Scoring_Config'!$A:$A,'Scoring_Config'!$D:$D,"Yes")="Yes",_xlfn.XLOOKUP("Service_Insecure_Match",'Scoring_Config'!$A:$A,'Scoring_Config'!$C:$C,5),0),"False,0")</f>
        <v>0</v>
      </c>
      <c r="AJ1405" cm="1">
        <f t="array" ref="AJ1405">IF(FALSE,"True," &amp; IF(_xlfn.XLOOKUP("Risky_Inbound",'Scoring_Config'!$A:$A,'Scoring_Config'!$D:$D,"Yes")="Yes",_xlfn.XLOOKUP("Risky_Inbound",'Scoring_Config'!$A:$A,'Scoring_Config'!$C:$C,50),0),"False,0")</f>
        <v>0</v>
      </c>
      <c r="AK1405" cm="1">
        <f t="array" ref="AK1405">IF(FALSE,"True," &amp; IF(_xlfn.XLOOKUP("Risky_Outbound",'Scoring_Config'!$A:$A,'Scoring_Config'!$D:$D,"Yes")="Yes",_xlfn.XLOOKUP("Risky_Outbound",'Scoring_Config'!$A:$A,'Scoring_Config'!$C:$C,25),0),"False,0")</f>
        <v>0</v>
      </c>
      <c r="AL1405" t="s">
        <v>6697</v>
      </c>
      <c r="AM1405" cm="1">
        <f t="array" ref="AM140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05" t="s">
        <v>6697</v>
      </c>
      <c r="AO1405" t="s">
        <v>6697</v>
      </c>
      <c r="AP1405" t="s">
        <v>6697</v>
      </c>
      <c r="AQ1405" cm="1">
        <f t="array" ref="AQ1405">IF(FALSE,"True," &amp; IF(_xlfn.XLOOKUP("Service_IsAny",'Scoring_Config'!$A:$A,'Scoring_Config'!$D:$D,"Yes")="Yes",_xlfn.XLOOKUP("Service_IsAny",'Scoring_Config'!$A:$A,'Scoring_Config'!$C:$C,0),0),"False,0")</f>
        <v>0</v>
      </c>
      <c r="AR1405">
        <v>0</v>
      </c>
      <c r="AS1405" cm="1">
        <f t="array" ref="AS1405">IF(FALSE,"True," &amp; IF(_xlfn.XLOOKUP("Service_RangeGt1000",'Scoring_Config'!$A:$A,'Scoring_Config'!$D:$D,"Yes")="Yes",_xlfn.XLOOKUP("Service_RangeGt1000",'Scoring_Config'!$A:$A,'Scoring_Config'!$C:$C,0),0),"False,0")</f>
        <v>0</v>
      </c>
      <c r="AT1405" cm="1">
        <f t="array" ref="AT1405">IF(FALSE,"True," &amp; IF(_xlfn.XLOOKUP("App_IsAny",'Scoring_Config'!$A:$A,'Scoring_Config'!$D:$D,"Yes")="Yes",_xlfn.XLOOKUP("App_IsAny",'Scoring_Config'!$A:$A,'Scoring_Config'!$C:$C,0),0),"False,0")</f>
        <v>0</v>
      </c>
      <c r="AU1405">
        <v>102</v>
      </c>
      <c r="AV1405" cm="1">
        <f t="array" ref="AV1405">IF(FALSE,"True," &amp; IF(_xlfn.XLOOKUP("App_RangeGt1000",'Scoring_Config'!$A:$A,'Scoring_Config'!$D:$D,"Yes")="Yes",_xlfn.XLOOKUP("App_RangeGt1000",'Scoring_Config'!$A:$A,'Scoring_Config'!$C:$C,0),0),"False,0")</f>
        <v>0</v>
      </c>
      <c r="AW1405" cm="1">
        <f t="array" ref="AW1405">IF(FALSE,"True," &amp; IF(_xlfn.XLOOKUP("Action_IsDenyOrDrop",'Scoring_Config'!$A:$A,'Scoring_Config'!$D:$D,"Yes")="Yes",_xlfn.XLOOKUP("Action_IsDenyOrDrop",'Scoring_Config'!$A:$A,'Scoring_Config'!$C:$C,0),0),"False,0")</f>
        <v>0</v>
      </c>
      <c r="AX1405" cm="1">
        <f t="array" ref="AX1405">IF(LEFT(AW1405,4)="True",0,(IF(LEFT(Y1405,4)="True",IF(_xlfn.XLOOKUP("Src_IsAny",'Scoring_Config'!$A:$A,'Scoring_Config'!$D:$D,"Yes")="Yes",_xlfn.XLOOKUP("Src_IsAny",'Scoring_Config'!$A:$A,'Scoring_Config'!$C:$C,10),0),0)+IF(LEFT(Z1405,4)="True",IF(_xlfn.XLOOKUP("Src_CIDR_Le_16",'Scoring_Config'!$A:$A,'Scoring_Config'!$D:$D,"Yes")="Yes",_xlfn.XLOOKUP("Src_CIDR_Le_16",'Scoring_Config'!$A:$A,'Scoring_Config'!$C:$C,10),0),0)+IF(LEFT(AA1405,4)="True",IF(_xlfn.XLOOKUP("Src_CIDR_17_22",'Scoring_Config'!$A:$A,'Scoring_Config'!$D:$D,"Yes")="Yes",_xlfn.XLOOKUP("Src_CIDR_17_22",'Scoring_Config'!$A:$A,'Scoring_Config'!$C:$C,5),0),0)+IF(LEFT(AB1405,4)="True",IF(_xlfn.XLOOKUP("Dst_IsAny",'Scoring_Config'!$A:$A,'Scoring_Config'!$D:$D,"Yes")="Yes",_xlfn.XLOOKUP("Dst_IsAny",'Scoring_Config'!$A:$A,'Scoring_Config'!$C:$C,10),0),0)+IF(LEFT(AC1405,4)="True",IF(_xlfn.XLOOKUP("Dst_CIDR_Le_16",'Scoring_Config'!$A:$A,'Scoring_Config'!$D:$D,"Yes")="Yes",_xlfn.XLOOKUP("Dst_CIDR_Le_16",'Scoring_Config'!$A:$A,'Scoring_Config'!$C:$C,10),0),0)+IF(LEFT(AD1405,4)="True",IF(_xlfn.XLOOKUP("Dst_CIDR_17_22",'Scoring_Config'!$A:$A,'Scoring_Config'!$D:$D,"Yes")="Yes",_xlfn.XLOOKUP("Dst_CIDR_17_22",'Scoring_Config'!$A:$A,'Scoring_Config'!$C:$C,5),0),0)+IF(LEFT(AE1405,4)="True",IF(_xlfn.XLOOKUP("SrcZone_IsAny",'Scoring_Config'!$A:$A,'Scoring_Config'!$D:$D,"Yes")="Yes",_xlfn.XLOOKUP("SrcZone_IsAny",'Scoring_Config'!$A:$A,'Scoring_Config'!$C:$C,10),0),0)+IF(LEFT(AF1405,4)="True",IF(_xlfn.XLOOKUP("DstZone_IsAny",'Scoring_Config'!$A:$A,'Scoring_Config'!$D:$D,"Yes")="Yes",_xlfn.XLOOKUP("DstZone_IsAny",'Scoring_Config'!$A:$A,'Scoring_Config'!$C:$C,10),0),0)+IF(LEFT(AG1405,4)="True",IF(_xlfn.XLOOKUP("Service_Any_OR_RangeGt1000",'Scoring_Config'!$A:$A,'Scoring_Config'!$D:$D,"Yes")="Yes",_xlfn.XLOOKUP("Service_Any_OR_RangeGt1000",'Scoring_Config'!$A:$A,'Scoring_Config'!$C:$C,10),0),0)+IF(LEFT(AH1405,4)="True",IF(_xlfn.XLOOKUP("App_Any_OR_RangeGt1000",'Scoring_Config'!$A:$A,'Scoring_Config'!$D:$D,"Yes")="Yes",_xlfn.XLOOKUP("App_Any_OR_RangeGt1000",'Scoring_Config'!$A:$A,'Scoring_Config'!$C:$C,10),0),0)+IF(LEFT(AI1405,4)="True",IF(_xlfn.XLOOKUP("Service_Insecure_Match",'Scoring_Config'!$A:$A,'Scoring_Config'!$D:$D,"Yes")="Yes",_xlfn.XLOOKUP("Service_Insecure_Match",'Scoring_Config'!$A:$A,'Scoring_Config'!$C:$C,5),0),0)+IF(LEFT(AJ1405,4)="True",IF(_xlfn.XLOOKUP("Risky_Inbound",'Scoring_Config'!$A:$A,'Scoring_Config'!$D:$D,"Yes")="Yes",_xlfn.XLOOKUP("Risky_Inbound",'Scoring_Config'!$A:$A,'Scoring_Config'!$C:$C,50),0),0)+IF(LEFT(AK1405,4)="True",IF(_xlfn.XLOOKUP("Risky_Outbound",'Scoring_Config'!$A:$A,'Scoring_Config'!$D:$D,"Yes")="Yes",_xlfn.XLOOKUP("Risky_Outbound",'Scoring_Config'!$A:$A,'Scoring_Config'!$C:$C,25),0),0)+IF(LEFT(AZ1405,4)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1405,FIND(",",AL1405)+1,100)),0)+IF(LEFT(AM1405,4)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1405,FIND(",",AN1405)+1,100)),0)+IF(_xlfn.XLOOKUP("Profile_Scoring",'Scoring_Config'!$A:$A,'Scoring_Config'!$D:$D,"Yes")="Yes",VALUE(MID(AO1405,FIND(",",AO1405)+1,100)),0)+IF(_xlfn.XLOOKUP("Options_Scoring",'Scoring_Config'!$A:$A,'Scoring_Config'!$D:$D,"Yes")="Yes",VALUE(MID(AP1405,FIND(",",AP1405)+1,100)),0)))</f>
        <v>0</v>
      </c>
      <c r="AZ1405" cm="1">
        <f t="array" ref="AZ1405">IF(FALSE,"True," &amp; IF(_xlfn.XLOOKUP("Migrate_Insecure",'Scoring_Config'!$A:$A,'Scoring_Config'!$D:$D,"Yes")="Yes",_xlfn.XLOOKUP("Migrate_Insecure",'Scoring_Config'!$A:$A,'Scoring_Config'!$C:$C,10),0),"False,0")</f>
        <v>0</v>
      </c>
    </row>
    <row r="1406" spans="1:52">
      <c r="A1406" t="s">
        <v>1979</v>
      </c>
      <c r="B1406" t="s">
        <v>3378</v>
      </c>
      <c r="C1406" t="s">
        <v>3542</v>
      </c>
      <c r="D1406" t="s">
        <v>3558</v>
      </c>
      <c r="E1406" t="s">
        <v>3562</v>
      </c>
      <c r="F1406" t="s">
        <v>4015</v>
      </c>
      <c r="G1406" t="s">
        <v>732</v>
      </c>
      <c r="H1406" t="s">
        <v>193</v>
      </c>
      <c r="I1406" t="s">
        <v>4015</v>
      </c>
      <c r="J1406" t="s">
        <v>1278</v>
      </c>
      <c r="K1406" t="s">
        <v>193</v>
      </c>
      <c r="L1406" t="s">
        <v>1614</v>
      </c>
      <c r="M1406" t="s">
        <v>1973</v>
      </c>
      <c r="N1406" t="s">
        <v>4315</v>
      </c>
      <c r="O1406" t="s">
        <v>4319</v>
      </c>
      <c r="P1406" t="s">
        <v>4323</v>
      </c>
      <c r="Q1406" t="s">
        <v>5307</v>
      </c>
      <c r="R1406" t="s">
        <v>5439</v>
      </c>
      <c r="S1406" t="s">
        <v>4324</v>
      </c>
      <c r="T1406" t="s">
        <v>5915</v>
      </c>
      <c r="U1406" t="s">
        <v>5955</v>
      </c>
      <c r="Y1406" cm="1">
        <f t="array" ref="Y1406">IF(FALSE,"True," &amp; IF(_xlfn.XLOOKUP("Src_IsAny",'Scoring_Config'!$A:$A,'Scoring_Config'!$D:$D,"Yes")="Yes",_xlfn.XLOOKUP("Src_IsAny",'Scoring_Config'!$A:$A,'Scoring_Config'!$C:$C,10),0),"False,0")</f>
        <v>0</v>
      </c>
      <c r="Z1406" cm="1">
        <f t="array" ref="Z1406">IF(FALSE,"True," &amp; IF(_xlfn.XLOOKUP("Src_CIDR_Le_16",'Scoring_Config'!$A:$A,'Scoring_Config'!$D:$D,"Yes")="Yes",_xlfn.XLOOKUP("Src_CIDR_Le_16",'Scoring_Config'!$A:$A,'Scoring_Config'!$C:$C,10),0),"False,0")</f>
        <v>0</v>
      </c>
      <c r="AA1406" cm="1">
        <f t="array" ref="AA1406">IF(FALSE,"True," &amp; IF(_xlfn.XLOOKUP("Src_CIDR_17_22",'Scoring_Config'!$A:$A,'Scoring_Config'!$D:$D,"Yes")="Yes",_xlfn.XLOOKUP("Src_CIDR_17_22",'Scoring_Config'!$A:$A,'Scoring_Config'!$C:$C,5),0),"False,0")</f>
        <v>0</v>
      </c>
      <c r="AB1406" cm="1">
        <f t="array" ref="AB1406">IF(FALSE,"True," &amp; IF(_xlfn.XLOOKUP("Dst_IsAny",'Scoring_Config'!$A:$A,'Scoring_Config'!$D:$D,"Yes")="Yes",_xlfn.XLOOKUP("Dst_IsAny",'Scoring_Config'!$A:$A,'Scoring_Config'!$C:$C,10),0),"False,0")</f>
        <v>0</v>
      </c>
      <c r="AC1406" cm="1">
        <f t="array" ref="AC1406">IF(FALSE,"True," &amp; IF(_xlfn.XLOOKUP("Dst_CIDR_Le_16",'Scoring_Config'!$A:$A,'Scoring_Config'!$D:$D,"Yes")="Yes",_xlfn.XLOOKUP("Dst_CIDR_Le_16",'Scoring_Config'!$A:$A,'Scoring_Config'!$C:$C,10),0),"False,0")</f>
        <v>0</v>
      </c>
      <c r="AD1406" cm="1">
        <f t="array" ref="AD1406">IF(FALSE,"True," &amp; IF(_xlfn.XLOOKUP("Dst_CIDR_17_22",'Scoring_Config'!$A:$A,'Scoring_Config'!$D:$D,"Yes")="Yes",_xlfn.XLOOKUP("Dst_CIDR_17_22",'Scoring_Config'!$A:$A,'Scoring_Config'!$C:$C,5),0),"False,0")</f>
        <v>0</v>
      </c>
      <c r="AE1406" cm="1">
        <f t="array" ref="AE1406">IF(FALSE,"True," &amp; IF(_xlfn.XLOOKUP("SrcZone_IsAny",'Scoring_Config'!$A:$A,'Scoring_Config'!$D:$D,"Yes")="Yes",_xlfn.XLOOKUP("SrcZone_IsAny",'Scoring_Config'!$A:$A,'Scoring_Config'!$C:$C,10),0),"False,0")</f>
        <v>0</v>
      </c>
      <c r="AF1406" cm="1">
        <f t="array" ref="AF1406">IF(FALSE,"True," &amp; IF(_xlfn.XLOOKUP("DstZone_IsAny",'Scoring_Config'!$A:$A,'Scoring_Config'!$D:$D,"Yes")="Yes",_xlfn.XLOOKUP("DstZone_IsAny",'Scoring_Config'!$A:$A,'Scoring_Config'!$C:$C,10),0),"False,0")</f>
        <v>0</v>
      </c>
      <c r="AG1406" cm="1">
        <f t="array" ref="AG140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06" cm="1">
        <f t="array" ref="AH1406">IF(FALSE,"True," &amp; IF(_xlfn.XLOOKUP("App_Any_OR_RangeGt1000",'Scoring_Config'!$A:$A,'Scoring_Config'!$D:$D,"Yes")="Yes",_xlfn.XLOOKUP("App_Any_OR_RangeGt1000",'Scoring_Config'!$A:$A,'Scoring_Config'!$C:$C,10),0),"False,0")</f>
        <v>0</v>
      </c>
      <c r="AI1406" cm="1">
        <f t="array" ref="AI1406">IF(FALSE,"True," &amp; IF(_xlfn.XLOOKUP("Service_Insecure_Match",'Scoring_Config'!$A:$A,'Scoring_Config'!$D:$D,"Yes")="Yes",_xlfn.XLOOKUP("Service_Insecure_Match",'Scoring_Config'!$A:$A,'Scoring_Config'!$C:$C,5),0),"False,0")</f>
        <v>0</v>
      </c>
      <c r="AJ1406" cm="1">
        <f t="array" ref="AJ1406">IF(FALSE,"True," &amp; IF(_xlfn.XLOOKUP("Risky_Inbound",'Scoring_Config'!$A:$A,'Scoring_Config'!$D:$D,"Yes")="Yes",_xlfn.XLOOKUP("Risky_Inbound",'Scoring_Config'!$A:$A,'Scoring_Config'!$C:$C,50),0),"False,0")</f>
        <v>0</v>
      </c>
      <c r="AK1406" cm="1">
        <f t="array" ref="AK1406">IF(FALSE,"True," &amp; IF(_xlfn.XLOOKUP("Risky_Outbound",'Scoring_Config'!$A:$A,'Scoring_Config'!$D:$D,"Yes")="Yes",_xlfn.XLOOKUP("Risky_Outbound",'Scoring_Config'!$A:$A,'Scoring_Config'!$C:$C,25),0),"False,0")</f>
        <v>0</v>
      </c>
      <c r="AL1406" t="s">
        <v>6699</v>
      </c>
      <c r="AM1406" cm="1">
        <f t="array" ref="AM140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06" t="s">
        <v>6697</v>
      </c>
      <c r="AO1406" t="s">
        <v>6697</v>
      </c>
      <c r="AP1406" t="s">
        <v>6697</v>
      </c>
      <c r="AQ1406" cm="1">
        <f t="array" ref="AQ1406">IF(FALSE,"True," &amp; IF(_xlfn.XLOOKUP("Service_IsAny",'Scoring_Config'!$A:$A,'Scoring_Config'!$D:$D,"Yes")="Yes",_xlfn.XLOOKUP("Service_IsAny",'Scoring_Config'!$A:$A,'Scoring_Config'!$C:$C,0),0),"False,0")</f>
        <v>0</v>
      </c>
      <c r="AR1406">
        <v>0</v>
      </c>
      <c r="AS1406" cm="1">
        <f t="array" ref="AS1406">IF(FALSE,"True," &amp; IF(_xlfn.XLOOKUP("Service_RangeGt1000",'Scoring_Config'!$A:$A,'Scoring_Config'!$D:$D,"Yes")="Yes",_xlfn.XLOOKUP("Service_RangeGt1000",'Scoring_Config'!$A:$A,'Scoring_Config'!$C:$C,0),0),"False,0")</f>
        <v>0</v>
      </c>
      <c r="AT1406" cm="1">
        <f t="array" ref="AT1406">IF(FALSE,"True," &amp; IF(_xlfn.XLOOKUP("App_IsAny",'Scoring_Config'!$A:$A,'Scoring_Config'!$D:$D,"Yes")="Yes",_xlfn.XLOOKUP("App_IsAny",'Scoring_Config'!$A:$A,'Scoring_Config'!$C:$C,0),0),"False,0")</f>
        <v>0</v>
      </c>
      <c r="AU1406">
        <v>0</v>
      </c>
      <c r="AV1406" cm="1">
        <f t="array" ref="AV1406">IF(FALSE,"True," &amp; IF(_xlfn.XLOOKUP("App_RangeGt1000",'Scoring_Config'!$A:$A,'Scoring_Config'!$D:$D,"Yes")="Yes",_xlfn.XLOOKUP("App_RangeGt1000",'Scoring_Config'!$A:$A,'Scoring_Config'!$C:$C,0),0),"False,0")</f>
        <v>0</v>
      </c>
      <c r="AW1406" cm="1">
        <f t="array" ref="AW1406">IF(FALSE,"True," &amp; IF(_xlfn.XLOOKUP("Action_IsDenyOrDrop",'Scoring_Config'!$A:$A,'Scoring_Config'!$D:$D,"Yes")="Yes",_xlfn.XLOOKUP("Action_IsDenyOrDrop",'Scoring_Config'!$A:$A,'Scoring_Config'!$C:$C,0),0),"False,0")</f>
        <v>0</v>
      </c>
      <c r="AX1406" cm="1">
        <f t="array" ref="AX1406">IF(LEFT(AW1406,4)="True",0,(IF(LEFT(Y1406,4)="True",IF(_xlfn.XLOOKUP("Src_IsAny",'Scoring_Config'!$A:$A,'Scoring_Config'!$D:$D,"Yes")="Yes",_xlfn.XLOOKUP("Src_IsAny",'Scoring_Config'!$A:$A,'Scoring_Config'!$C:$C,10),0),0)+IF(LEFT(Z1406,4)="True",IF(_xlfn.XLOOKUP("Src_CIDR_Le_16",'Scoring_Config'!$A:$A,'Scoring_Config'!$D:$D,"Yes")="Yes",_xlfn.XLOOKUP("Src_CIDR_Le_16",'Scoring_Config'!$A:$A,'Scoring_Config'!$C:$C,10),0),0)+IF(LEFT(AA1406,4)="True",IF(_xlfn.XLOOKUP("Src_CIDR_17_22",'Scoring_Config'!$A:$A,'Scoring_Config'!$D:$D,"Yes")="Yes",_xlfn.XLOOKUP("Src_CIDR_17_22",'Scoring_Config'!$A:$A,'Scoring_Config'!$C:$C,5),0),0)+IF(LEFT(AB1406,4)="True",IF(_xlfn.XLOOKUP("Dst_IsAny",'Scoring_Config'!$A:$A,'Scoring_Config'!$D:$D,"Yes")="Yes",_xlfn.XLOOKUP("Dst_IsAny",'Scoring_Config'!$A:$A,'Scoring_Config'!$C:$C,10),0),0)+IF(LEFT(AC1406,4)="True",IF(_xlfn.XLOOKUP("Dst_CIDR_Le_16",'Scoring_Config'!$A:$A,'Scoring_Config'!$D:$D,"Yes")="Yes",_xlfn.XLOOKUP("Dst_CIDR_Le_16",'Scoring_Config'!$A:$A,'Scoring_Config'!$C:$C,10),0),0)+IF(LEFT(AD1406,4)="True",IF(_xlfn.XLOOKUP("Dst_CIDR_17_22",'Scoring_Config'!$A:$A,'Scoring_Config'!$D:$D,"Yes")="Yes",_xlfn.XLOOKUP("Dst_CIDR_17_22",'Scoring_Config'!$A:$A,'Scoring_Config'!$C:$C,5),0),0)+IF(LEFT(AE1406,4)="True",IF(_xlfn.XLOOKUP("SrcZone_IsAny",'Scoring_Config'!$A:$A,'Scoring_Config'!$D:$D,"Yes")="Yes",_xlfn.XLOOKUP("SrcZone_IsAny",'Scoring_Config'!$A:$A,'Scoring_Config'!$C:$C,10),0),0)+IF(LEFT(AF1406,4)="True",IF(_xlfn.XLOOKUP("DstZone_IsAny",'Scoring_Config'!$A:$A,'Scoring_Config'!$D:$D,"Yes")="Yes",_xlfn.XLOOKUP("DstZone_IsAny",'Scoring_Config'!$A:$A,'Scoring_Config'!$C:$C,10),0),0)+IF(LEFT(AG1406,4)="True",IF(_xlfn.XLOOKUP("Service_Any_OR_RangeGt1000",'Scoring_Config'!$A:$A,'Scoring_Config'!$D:$D,"Yes")="Yes",_xlfn.XLOOKUP("Service_Any_OR_RangeGt1000",'Scoring_Config'!$A:$A,'Scoring_Config'!$C:$C,10),0),0)+IF(LEFT(AH1406,4)="True",IF(_xlfn.XLOOKUP("App_Any_OR_RangeGt1000",'Scoring_Config'!$A:$A,'Scoring_Config'!$D:$D,"Yes")="Yes",_xlfn.XLOOKUP("App_Any_OR_RangeGt1000",'Scoring_Config'!$A:$A,'Scoring_Config'!$C:$C,10),0),0)+IF(LEFT(AI1406,4)="True",IF(_xlfn.XLOOKUP("Service_Insecure_Match",'Scoring_Config'!$A:$A,'Scoring_Config'!$D:$D,"Yes")="Yes",_xlfn.XLOOKUP("Service_Insecure_Match",'Scoring_Config'!$A:$A,'Scoring_Config'!$C:$C,5),0),0)+IF(LEFT(AJ1406,4)="True",IF(_xlfn.XLOOKUP("Risky_Inbound",'Scoring_Config'!$A:$A,'Scoring_Config'!$D:$D,"Yes")="Yes",_xlfn.XLOOKUP("Risky_Inbound",'Scoring_Config'!$A:$A,'Scoring_Config'!$C:$C,50),0),0)+IF(LEFT(AK1406,4)="True",IF(_xlfn.XLOOKUP("Risky_Outbound",'Scoring_Config'!$A:$A,'Scoring_Config'!$D:$D,"Yes")="Yes",_xlfn.XLOOKUP("Risky_Outbound",'Scoring_Config'!$A:$A,'Scoring_Config'!$C:$C,25),0),0)+IF(LEFT(AZ1406,4)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1406,FIND(",",AL1406)+1,100)),0)+IF(LEFT(AM1406,4)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1406,FIND(",",AN1406)+1,100)),0)+IF(_xlfn.XLOOKUP("Profile_Scoring",'Scoring_Config'!$A:$A,'Scoring_Config'!$D:$D,"Yes")="Yes",VALUE(MID(AO1406,FIND(",",AO1406)+1,100)),0)+IF(_xlfn.XLOOKUP("Options_Scoring",'Scoring_Config'!$A:$A,'Scoring_Config'!$D:$D,"Yes")="Yes",VALUE(MID(AP1406,FIND(",",AP1406)+1,100)),0)))</f>
        <v>0</v>
      </c>
      <c r="AZ1406" cm="1">
        <f t="array" ref="AZ1406">IF(FALSE,"True," &amp; IF(_xlfn.XLOOKUP("Migrate_Insecure",'Scoring_Config'!$A:$A,'Scoring_Config'!$D:$D,"Yes")="Yes",_xlfn.XLOOKUP("Migrate_Insecure",'Scoring_Config'!$A:$A,'Scoring_Config'!$C:$C,10),0),"False,0")</f>
        <v>0</v>
      </c>
    </row>
    <row r="1407" spans="1:52">
      <c r="A1407" t="s">
        <v>1979</v>
      </c>
      <c r="B1407" t="s">
        <v>3379</v>
      </c>
      <c r="C1407" t="s">
        <v>3542</v>
      </c>
      <c r="D1407" t="s">
        <v>3545</v>
      </c>
      <c r="E1407" t="s">
        <v>3563</v>
      </c>
      <c r="F1407" t="s">
        <v>4016</v>
      </c>
      <c r="G1407" t="s">
        <v>733</v>
      </c>
      <c r="H1407" t="s">
        <v>174</v>
      </c>
      <c r="I1407" t="s">
        <v>4016</v>
      </c>
      <c r="J1407" t="s">
        <v>733</v>
      </c>
      <c r="K1407" t="s">
        <v>1952</v>
      </c>
      <c r="L1407" t="s">
        <v>1327</v>
      </c>
      <c r="M1407" t="s">
        <v>1974</v>
      </c>
      <c r="N1407" t="s">
        <v>4315</v>
      </c>
      <c r="O1407" t="s">
        <v>4319</v>
      </c>
      <c r="P1407" t="s">
        <v>4322</v>
      </c>
      <c r="Q1407" t="s">
        <v>5308</v>
      </c>
      <c r="R1407" t="s">
        <v>5441</v>
      </c>
      <c r="S1407" t="s">
        <v>5440</v>
      </c>
      <c r="T1407" t="s">
        <v>5817</v>
      </c>
      <c r="U1407" t="s">
        <v>5955</v>
      </c>
      <c r="Y1407" cm="1">
        <f t="array" ref="Y1407">IF(FALSE,"True," &amp; IF(_xlfn.XLOOKUP("Src_IsAny",'Scoring_Config'!$A:$A,'Scoring_Config'!$D:$D,"Yes")="Yes",_xlfn.XLOOKUP("Src_IsAny",'Scoring_Config'!$A:$A,'Scoring_Config'!$C:$C,10),0),"False,0")</f>
        <v>0</v>
      </c>
      <c r="Z1407" cm="1">
        <f t="array" ref="Z1407">IF(FALSE,"True," &amp; IF(_xlfn.XLOOKUP("Src_CIDR_Le_16",'Scoring_Config'!$A:$A,'Scoring_Config'!$D:$D,"Yes")="Yes",_xlfn.XLOOKUP("Src_CIDR_Le_16",'Scoring_Config'!$A:$A,'Scoring_Config'!$C:$C,10),0),"False,0")</f>
        <v>0</v>
      </c>
      <c r="AA1407" cm="1">
        <f t="array" ref="AA1407">IF(FALSE,"True," &amp; IF(_xlfn.XLOOKUP("Src_CIDR_17_22",'Scoring_Config'!$A:$A,'Scoring_Config'!$D:$D,"Yes")="Yes",_xlfn.XLOOKUP("Src_CIDR_17_22",'Scoring_Config'!$A:$A,'Scoring_Config'!$C:$C,5),0),"False,0")</f>
        <v>0</v>
      </c>
      <c r="AB1407" cm="1">
        <f t="array" ref="AB1407">IF(FALSE,"True," &amp; IF(_xlfn.XLOOKUP("Dst_IsAny",'Scoring_Config'!$A:$A,'Scoring_Config'!$D:$D,"Yes")="Yes",_xlfn.XLOOKUP("Dst_IsAny",'Scoring_Config'!$A:$A,'Scoring_Config'!$C:$C,10),0),"False,0")</f>
        <v>0</v>
      </c>
      <c r="AC1407" cm="1">
        <f t="array" ref="AC1407">IF(FALSE,"True," &amp; IF(_xlfn.XLOOKUP("Dst_CIDR_Le_16",'Scoring_Config'!$A:$A,'Scoring_Config'!$D:$D,"Yes")="Yes",_xlfn.XLOOKUP("Dst_CIDR_Le_16",'Scoring_Config'!$A:$A,'Scoring_Config'!$C:$C,10),0),"False,0")</f>
        <v>0</v>
      </c>
      <c r="AD1407" cm="1">
        <f t="array" ref="AD1407">IF(FALSE,"True," &amp; IF(_xlfn.XLOOKUP("Dst_CIDR_17_22",'Scoring_Config'!$A:$A,'Scoring_Config'!$D:$D,"Yes")="Yes",_xlfn.XLOOKUP("Dst_CIDR_17_22",'Scoring_Config'!$A:$A,'Scoring_Config'!$C:$C,5),0),"False,0")</f>
        <v>0</v>
      </c>
      <c r="AE1407" cm="1">
        <f t="array" ref="AE1407">IF(FALSE,"True," &amp; IF(_xlfn.XLOOKUP("SrcZone_IsAny",'Scoring_Config'!$A:$A,'Scoring_Config'!$D:$D,"Yes")="Yes",_xlfn.XLOOKUP("SrcZone_IsAny",'Scoring_Config'!$A:$A,'Scoring_Config'!$C:$C,10),0),"False,0")</f>
        <v>0</v>
      </c>
      <c r="AF1407" cm="1">
        <f t="array" ref="AF1407">IF(FALSE,"True," &amp; IF(_xlfn.XLOOKUP("DstZone_IsAny",'Scoring_Config'!$A:$A,'Scoring_Config'!$D:$D,"Yes")="Yes",_xlfn.XLOOKUP("DstZone_IsAny",'Scoring_Config'!$A:$A,'Scoring_Config'!$C:$C,10),0),"False,0")</f>
        <v>0</v>
      </c>
      <c r="AG1407" cm="1">
        <f t="array" ref="AG140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07" cm="1">
        <f t="array" ref="AH1407">IF(FALSE,"True," &amp; IF(_xlfn.XLOOKUP("App_Any_OR_RangeGt1000",'Scoring_Config'!$A:$A,'Scoring_Config'!$D:$D,"Yes")="Yes",_xlfn.XLOOKUP("App_Any_OR_RangeGt1000",'Scoring_Config'!$A:$A,'Scoring_Config'!$C:$C,10),0),"False,0")</f>
        <v>0</v>
      </c>
      <c r="AI1407" cm="1">
        <f t="array" ref="AI1407">IF(FALSE,"True," &amp; IF(_xlfn.XLOOKUP("Service_Insecure_Match",'Scoring_Config'!$A:$A,'Scoring_Config'!$D:$D,"Yes")="Yes",_xlfn.XLOOKUP("Service_Insecure_Match",'Scoring_Config'!$A:$A,'Scoring_Config'!$C:$C,5),0),"False,0")</f>
        <v>0</v>
      </c>
      <c r="AJ1407" cm="1">
        <f t="array" ref="AJ1407">IF(FALSE,"True," &amp; IF(_xlfn.XLOOKUP("Risky_Inbound",'Scoring_Config'!$A:$A,'Scoring_Config'!$D:$D,"Yes")="Yes",_xlfn.XLOOKUP("Risky_Inbound",'Scoring_Config'!$A:$A,'Scoring_Config'!$C:$C,50),0),"False,0")</f>
        <v>0</v>
      </c>
      <c r="AK1407" cm="1">
        <f t="array" ref="AK1407">IF(FALSE,"True," &amp; IF(_xlfn.XLOOKUP("Risky_Outbound",'Scoring_Config'!$A:$A,'Scoring_Config'!$D:$D,"Yes")="Yes",_xlfn.XLOOKUP("Risky_Outbound",'Scoring_Config'!$A:$A,'Scoring_Config'!$C:$C,25),0),"False,0")</f>
        <v>0</v>
      </c>
      <c r="AL1407" t="s">
        <v>6697</v>
      </c>
      <c r="AM1407" cm="1">
        <f t="array" ref="AM140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07" t="s">
        <v>6697</v>
      </c>
      <c r="AO1407" t="s">
        <v>6697</v>
      </c>
      <c r="AP1407" t="s">
        <v>6697</v>
      </c>
      <c r="AQ1407" cm="1">
        <f t="array" ref="AQ1407">IF(FALSE,"True," &amp; IF(_xlfn.XLOOKUP("Service_IsAny",'Scoring_Config'!$A:$A,'Scoring_Config'!$D:$D,"Yes")="Yes",_xlfn.XLOOKUP("Service_IsAny",'Scoring_Config'!$A:$A,'Scoring_Config'!$C:$C,0),0),"False,0")</f>
        <v>0</v>
      </c>
      <c r="AR1407">
        <v>0</v>
      </c>
      <c r="AS1407" cm="1">
        <f t="array" ref="AS1407">IF(FALSE,"True," &amp; IF(_xlfn.XLOOKUP("Service_RangeGt1000",'Scoring_Config'!$A:$A,'Scoring_Config'!$D:$D,"Yes")="Yes",_xlfn.XLOOKUP("Service_RangeGt1000",'Scoring_Config'!$A:$A,'Scoring_Config'!$C:$C,0),0),"False,0")</f>
        <v>0</v>
      </c>
      <c r="AT1407" cm="1">
        <f t="array" ref="AT1407">IF(FALSE,"True," &amp; IF(_xlfn.XLOOKUP("App_IsAny",'Scoring_Config'!$A:$A,'Scoring_Config'!$D:$D,"Yes")="Yes",_xlfn.XLOOKUP("App_IsAny",'Scoring_Config'!$A:$A,'Scoring_Config'!$C:$C,0),0),"False,0")</f>
        <v>0</v>
      </c>
      <c r="AU1407">
        <v>1</v>
      </c>
      <c r="AV1407" cm="1">
        <f t="array" ref="AV1407">IF(FALSE,"True," &amp; IF(_xlfn.XLOOKUP("App_RangeGt1000",'Scoring_Config'!$A:$A,'Scoring_Config'!$D:$D,"Yes")="Yes",_xlfn.XLOOKUP("App_RangeGt1000",'Scoring_Config'!$A:$A,'Scoring_Config'!$C:$C,0),0),"False,0")</f>
        <v>0</v>
      </c>
      <c r="AW1407" cm="1">
        <f t="array" ref="AW1407">IF(FALSE,"True," &amp; IF(_xlfn.XLOOKUP("Action_IsDenyOrDrop",'Scoring_Config'!$A:$A,'Scoring_Config'!$D:$D,"Yes")="Yes",_xlfn.XLOOKUP("Action_IsDenyOrDrop",'Scoring_Config'!$A:$A,'Scoring_Config'!$C:$C,0),0),"False,0")</f>
        <v>0</v>
      </c>
      <c r="AX1407" cm="1">
        <f t="array" ref="AX1407">IF(LEFT(AW1407,4)="True",0,(IF(LEFT(Y1407,4)="True",IF(_xlfn.XLOOKUP("Src_IsAny",'Scoring_Config'!$A:$A,'Scoring_Config'!$D:$D,"Yes")="Yes",_xlfn.XLOOKUP("Src_IsAny",'Scoring_Config'!$A:$A,'Scoring_Config'!$C:$C,10),0),0)+IF(LEFT(Z1407,4)="True",IF(_xlfn.XLOOKUP("Src_CIDR_Le_16",'Scoring_Config'!$A:$A,'Scoring_Config'!$D:$D,"Yes")="Yes",_xlfn.XLOOKUP("Src_CIDR_Le_16",'Scoring_Config'!$A:$A,'Scoring_Config'!$C:$C,10),0),0)+IF(LEFT(AA1407,4)="True",IF(_xlfn.XLOOKUP("Src_CIDR_17_22",'Scoring_Config'!$A:$A,'Scoring_Config'!$D:$D,"Yes")="Yes",_xlfn.XLOOKUP("Src_CIDR_17_22",'Scoring_Config'!$A:$A,'Scoring_Config'!$C:$C,5),0),0)+IF(LEFT(AB1407,4)="True",IF(_xlfn.XLOOKUP("Dst_IsAny",'Scoring_Config'!$A:$A,'Scoring_Config'!$D:$D,"Yes")="Yes",_xlfn.XLOOKUP("Dst_IsAny",'Scoring_Config'!$A:$A,'Scoring_Config'!$C:$C,10),0),0)+IF(LEFT(AC1407,4)="True",IF(_xlfn.XLOOKUP("Dst_CIDR_Le_16",'Scoring_Config'!$A:$A,'Scoring_Config'!$D:$D,"Yes")="Yes",_xlfn.XLOOKUP("Dst_CIDR_Le_16",'Scoring_Config'!$A:$A,'Scoring_Config'!$C:$C,10),0),0)+IF(LEFT(AD1407,4)="True",IF(_xlfn.XLOOKUP("Dst_CIDR_17_22",'Scoring_Config'!$A:$A,'Scoring_Config'!$D:$D,"Yes")="Yes",_xlfn.XLOOKUP("Dst_CIDR_17_22",'Scoring_Config'!$A:$A,'Scoring_Config'!$C:$C,5),0),0)+IF(LEFT(AE1407,4)="True",IF(_xlfn.XLOOKUP("SrcZone_IsAny",'Scoring_Config'!$A:$A,'Scoring_Config'!$D:$D,"Yes")="Yes",_xlfn.XLOOKUP("SrcZone_IsAny",'Scoring_Config'!$A:$A,'Scoring_Config'!$C:$C,10),0),0)+IF(LEFT(AF1407,4)="True",IF(_xlfn.XLOOKUP("DstZone_IsAny",'Scoring_Config'!$A:$A,'Scoring_Config'!$D:$D,"Yes")="Yes",_xlfn.XLOOKUP("DstZone_IsAny",'Scoring_Config'!$A:$A,'Scoring_Config'!$C:$C,10),0),0)+IF(LEFT(AG1407,4)="True",IF(_xlfn.XLOOKUP("Service_Any_OR_RangeGt1000",'Scoring_Config'!$A:$A,'Scoring_Config'!$D:$D,"Yes")="Yes",_xlfn.XLOOKUP("Service_Any_OR_RangeGt1000",'Scoring_Config'!$A:$A,'Scoring_Config'!$C:$C,10),0),0)+IF(LEFT(AH1407,4)="True",IF(_xlfn.XLOOKUP("App_Any_OR_RangeGt1000",'Scoring_Config'!$A:$A,'Scoring_Config'!$D:$D,"Yes")="Yes",_xlfn.XLOOKUP("App_Any_OR_RangeGt1000",'Scoring_Config'!$A:$A,'Scoring_Config'!$C:$C,10),0),0)+IF(LEFT(AI1407,4)="True",IF(_xlfn.XLOOKUP("Service_Insecure_Match",'Scoring_Config'!$A:$A,'Scoring_Config'!$D:$D,"Yes")="Yes",_xlfn.XLOOKUP("Service_Insecure_Match",'Scoring_Config'!$A:$A,'Scoring_Config'!$C:$C,5),0),0)+IF(LEFT(AJ1407,4)="True",IF(_xlfn.XLOOKUP("Risky_Inbound",'Scoring_Config'!$A:$A,'Scoring_Config'!$D:$D,"Yes")="Yes",_xlfn.XLOOKUP("Risky_Inbound",'Scoring_Config'!$A:$A,'Scoring_Config'!$C:$C,50),0),0)+IF(LEFT(AK1407,4)="True",IF(_xlfn.XLOOKUP("Risky_Outbound",'Scoring_Config'!$A:$A,'Scoring_Config'!$D:$D,"Yes")="Yes",_xlfn.XLOOKUP("Risky_Outbound",'Scoring_Config'!$A:$A,'Scoring_Config'!$C:$C,25),0),0)+IF(LEFT(AZ1407,4)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1407,FIND(",",AL1407)+1,100)),0)+IF(LEFT(AM1407,4)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1407,FIND(",",AN1407)+1,100)),0)+IF(_xlfn.XLOOKUP("Profile_Scoring",'Scoring_Config'!$A:$A,'Scoring_Config'!$D:$D,"Yes")="Yes",VALUE(MID(AO1407,FIND(",",AO1407)+1,100)),0)+IF(_xlfn.XLOOKUP("Options_Scoring",'Scoring_Config'!$A:$A,'Scoring_Config'!$D:$D,"Yes")="Yes",VALUE(MID(AP1407,FIND(",",AP1407)+1,100)),0)))</f>
        <v>0</v>
      </c>
      <c r="AZ1407" cm="1">
        <f t="array" ref="AZ1407">IF(FALSE,"True," &amp; IF(_xlfn.XLOOKUP("Migrate_Insecure",'Scoring_Config'!$A:$A,'Scoring_Config'!$D:$D,"Yes")="Yes",_xlfn.XLOOKUP("Migrate_Insecure",'Scoring_Config'!$A:$A,'Scoring_Config'!$C:$C,10),0),"False,0")</f>
        <v>0</v>
      </c>
    </row>
    <row r="1408" spans="1:52">
      <c r="A1408" t="s">
        <v>1979</v>
      </c>
      <c r="B1408" t="s">
        <v>3380</v>
      </c>
      <c r="C1408" t="s">
        <v>3542</v>
      </c>
      <c r="D1408" t="s">
        <v>3545</v>
      </c>
      <c r="E1408" t="s">
        <v>3563</v>
      </c>
      <c r="F1408" t="s">
        <v>4016</v>
      </c>
      <c r="G1408" t="s">
        <v>734</v>
      </c>
      <c r="H1408" t="s">
        <v>174</v>
      </c>
      <c r="I1408" t="s">
        <v>4016</v>
      </c>
      <c r="J1408" t="s">
        <v>734</v>
      </c>
      <c r="K1408" t="s">
        <v>1667</v>
      </c>
      <c r="L1408" t="s">
        <v>1327</v>
      </c>
      <c r="M1408" t="s">
        <v>1974</v>
      </c>
      <c r="N1408" t="s">
        <v>4315</v>
      </c>
      <c r="O1408" t="s">
        <v>4319</v>
      </c>
      <c r="P1408" t="s">
        <v>4322</v>
      </c>
      <c r="Q1408" t="s">
        <v>5309</v>
      </c>
      <c r="R1408" t="s">
        <v>5440</v>
      </c>
      <c r="S1408" t="s">
        <v>5440</v>
      </c>
      <c r="T1408" t="s">
        <v>5817</v>
      </c>
      <c r="U1408" t="s">
        <v>5955</v>
      </c>
      <c r="Y1408" cm="1">
        <f t="array" ref="Y1408">IF(FALSE,"True," &amp; IF(_xlfn.XLOOKUP("Src_IsAny",'Scoring_Config'!$A:$A,'Scoring_Config'!$D:$D,"Yes")="Yes",_xlfn.XLOOKUP("Src_IsAny",'Scoring_Config'!$A:$A,'Scoring_Config'!$C:$C,10),0),"False,0")</f>
        <v>0</v>
      </c>
      <c r="Z1408" cm="1">
        <f t="array" ref="Z1408">IF(FALSE,"True," &amp; IF(_xlfn.XLOOKUP("Src_CIDR_Le_16",'Scoring_Config'!$A:$A,'Scoring_Config'!$D:$D,"Yes")="Yes",_xlfn.XLOOKUP("Src_CIDR_Le_16",'Scoring_Config'!$A:$A,'Scoring_Config'!$C:$C,10),0),"False,0")</f>
        <v>0</v>
      </c>
      <c r="AA1408" cm="1">
        <f t="array" ref="AA1408">IF(FALSE,"True," &amp; IF(_xlfn.XLOOKUP("Src_CIDR_17_22",'Scoring_Config'!$A:$A,'Scoring_Config'!$D:$D,"Yes")="Yes",_xlfn.XLOOKUP("Src_CIDR_17_22",'Scoring_Config'!$A:$A,'Scoring_Config'!$C:$C,5),0),"False,0")</f>
        <v>0</v>
      </c>
      <c r="AB1408" cm="1">
        <f t="array" ref="AB1408">IF(FALSE,"True," &amp; IF(_xlfn.XLOOKUP("Dst_IsAny",'Scoring_Config'!$A:$A,'Scoring_Config'!$D:$D,"Yes")="Yes",_xlfn.XLOOKUP("Dst_IsAny",'Scoring_Config'!$A:$A,'Scoring_Config'!$C:$C,10),0),"False,0")</f>
        <v>0</v>
      </c>
      <c r="AC1408" cm="1">
        <f t="array" ref="AC1408">IF(FALSE,"True," &amp; IF(_xlfn.XLOOKUP("Dst_CIDR_Le_16",'Scoring_Config'!$A:$A,'Scoring_Config'!$D:$D,"Yes")="Yes",_xlfn.XLOOKUP("Dst_CIDR_Le_16",'Scoring_Config'!$A:$A,'Scoring_Config'!$C:$C,10),0),"False,0")</f>
        <v>0</v>
      </c>
      <c r="AD1408" cm="1">
        <f t="array" ref="AD1408">IF(FALSE,"True," &amp; IF(_xlfn.XLOOKUP("Dst_CIDR_17_22",'Scoring_Config'!$A:$A,'Scoring_Config'!$D:$D,"Yes")="Yes",_xlfn.XLOOKUP("Dst_CIDR_17_22",'Scoring_Config'!$A:$A,'Scoring_Config'!$C:$C,5),0),"False,0")</f>
        <v>0</v>
      </c>
      <c r="AE1408" cm="1">
        <f t="array" ref="AE1408">IF(FALSE,"True," &amp; IF(_xlfn.XLOOKUP("SrcZone_IsAny",'Scoring_Config'!$A:$A,'Scoring_Config'!$D:$D,"Yes")="Yes",_xlfn.XLOOKUP("SrcZone_IsAny",'Scoring_Config'!$A:$A,'Scoring_Config'!$C:$C,10),0),"False,0")</f>
        <v>0</v>
      </c>
      <c r="AF1408" cm="1">
        <f t="array" ref="AF1408">IF(FALSE,"True," &amp; IF(_xlfn.XLOOKUP("DstZone_IsAny",'Scoring_Config'!$A:$A,'Scoring_Config'!$D:$D,"Yes")="Yes",_xlfn.XLOOKUP("DstZone_IsAny",'Scoring_Config'!$A:$A,'Scoring_Config'!$C:$C,10),0),"False,0")</f>
        <v>0</v>
      </c>
      <c r="AG1408" cm="1">
        <f t="array" ref="AG140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08" cm="1">
        <f t="array" ref="AH1408">IF(FALSE,"True," &amp; IF(_xlfn.XLOOKUP("App_Any_OR_RangeGt1000",'Scoring_Config'!$A:$A,'Scoring_Config'!$D:$D,"Yes")="Yes",_xlfn.XLOOKUP("App_Any_OR_RangeGt1000",'Scoring_Config'!$A:$A,'Scoring_Config'!$C:$C,10),0),"False,0")</f>
        <v>0</v>
      </c>
      <c r="AI1408" cm="1">
        <f t="array" ref="AI1408">IF(FALSE,"True," &amp; IF(_xlfn.XLOOKUP("Service_Insecure_Match",'Scoring_Config'!$A:$A,'Scoring_Config'!$D:$D,"Yes")="Yes",_xlfn.XLOOKUP("Service_Insecure_Match",'Scoring_Config'!$A:$A,'Scoring_Config'!$C:$C,5),0),"False,0")</f>
        <v>0</v>
      </c>
      <c r="AJ1408" cm="1">
        <f t="array" ref="AJ1408">IF(FALSE,"True," &amp; IF(_xlfn.XLOOKUP("Risky_Inbound",'Scoring_Config'!$A:$A,'Scoring_Config'!$D:$D,"Yes")="Yes",_xlfn.XLOOKUP("Risky_Inbound",'Scoring_Config'!$A:$A,'Scoring_Config'!$C:$C,50),0),"False,0")</f>
        <v>0</v>
      </c>
      <c r="AK1408" cm="1">
        <f t="array" ref="AK1408">IF(FALSE,"True," &amp; IF(_xlfn.XLOOKUP("Risky_Outbound",'Scoring_Config'!$A:$A,'Scoring_Config'!$D:$D,"Yes")="Yes",_xlfn.XLOOKUP("Risky_Outbound",'Scoring_Config'!$A:$A,'Scoring_Config'!$C:$C,25),0),"False,0")</f>
        <v>0</v>
      </c>
      <c r="AL1408" t="s">
        <v>6697</v>
      </c>
      <c r="AM1408" cm="1">
        <f t="array" ref="AM140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08" t="s">
        <v>6697</v>
      </c>
      <c r="AO1408" t="s">
        <v>6697</v>
      </c>
      <c r="AP1408" t="s">
        <v>6697</v>
      </c>
      <c r="AQ1408" cm="1">
        <f t="array" ref="AQ1408">IF(FALSE,"True," &amp; IF(_xlfn.XLOOKUP("Service_IsAny",'Scoring_Config'!$A:$A,'Scoring_Config'!$D:$D,"Yes")="Yes",_xlfn.XLOOKUP("Service_IsAny",'Scoring_Config'!$A:$A,'Scoring_Config'!$C:$C,0),0),"False,0")</f>
        <v>0</v>
      </c>
      <c r="AR1408">
        <v>0</v>
      </c>
      <c r="AS1408" cm="1">
        <f t="array" ref="AS1408">IF(FALSE,"True," &amp; IF(_xlfn.XLOOKUP("Service_RangeGt1000",'Scoring_Config'!$A:$A,'Scoring_Config'!$D:$D,"Yes")="Yes",_xlfn.XLOOKUP("Service_RangeGt1000",'Scoring_Config'!$A:$A,'Scoring_Config'!$C:$C,0),0),"False,0")</f>
        <v>0</v>
      </c>
      <c r="AT1408" cm="1">
        <f t="array" ref="AT1408">IF(FALSE,"True," &amp; IF(_xlfn.XLOOKUP("App_IsAny",'Scoring_Config'!$A:$A,'Scoring_Config'!$D:$D,"Yes")="Yes",_xlfn.XLOOKUP("App_IsAny",'Scoring_Config'!$A:$A,'Scoring_Config'!$C:$C,0),0),"False,0")</f>
        <v>0</v>
      </c>
      <c r="AU1408">
        <v>1</v>
      </c>
      <c r="AV1408" cm="1">
        <f t="array" ref="AV1408">IF(FALSE,"True," &amp; IF(_xlfn.XLOOKUP("App_RangeGt1000",'Scoring_Config'!$A:$A,'Scoring_Config'!$D:$D,"Yes")="Yes",_xlfn.XLOOKUP("App_RangeGt1000",'Scoring_Config'!$A:$A,'Scoring_Config'!$C:$C,0),0),"False,0")</f>
        <v>0</v>
      </c>
      <c r="AW1408" cm="1">
        <f t="array" ref="AW1408">IF(FALSE,"True," &amp; IF(_xlfn.XLOOKUP("Action_IsDenyOrDrop",'Scoring_Config'!$A:$A,'Scoring_Config'!$D:$D,"Yes")="Yes",_xlfn.XLOOKUP("Action_IsDenyOrDrop",'Scoring_Config'!$A:$A,'Scoring_Config'!$C:$C,0),0),"False,0")</f>
        <v>0</v>
      </c>
      <c r="AX1408" cm="1">
        <f t="array" ref="AX1408">IF(LEFT(AW1408,4)="True",0,(IF(LEFT(Y1408,4)="True",IF(_xlfn.XLOOKUP("Src_IsAny",'Scoring_Config'!$A:$A,'Scoring_Config'!$D:$D,"Yes")="Yes",_xlfn.XLOOKUP("Src_IsAny",'Scoring_Config'!$A:$A,'Scoring_Config'!$C:$C,10),0),0)+IF(LEFT(Z1408,4)="True",IF(_xlfn.XLOOKUP("Src_CIDR_Le_16",'Scoring_Config'!$A:$A,'Scoring_Config'!$D:$D,"Yes")="Yes",_xlfn.XLOOKUP("Src_CIDR_Le_16",'Scoring_Config'!$A:$A,'Scoring_Config'!$C:$C,10),0),0)+IF(LEFT(AA1408,4)="True",IF(_xlfn.XLOOKUP("Src_CIDR_17_22",'Scoring_Config'!$A:$A,'Scoring_Config'!$D:$D,"Yes")="Yes",_xlfn.XLOOKUP("Src_CIDR_17_22",'Scoring_Config'!$A:$A,'Scoring_Config'!$C:$C,5),0),0)+IF(LEFT(AB1408,4)="True",IF(_xlfn.XLOOKUP("Dst_IsAny",'Scoring_Config'!$A:$A,'Scoring_Config'!$D:$D,"Yes")="Yes",_xlfn.XLOOKUP("Dst_IsAny",'Scoring_Config'!$A:$A,'Scoring_Config'!$C:$C,10),0),0)+IF(LEFT(AC1408,4)="True",IF(_xlfn.XLOOKUP("Dst_CIDR_Le_16",'Scoring_Config'!$A:$A,'Scoring_Config'!$D:$D,"Yes")="Yes",_xlfn.XLOOKUP("Dst_CIDR_Le_16",'Scoring_Config'!$A:$A,'Scoring_Config'!$C:$C,10),0),0)+IF(LEFT(AD1408,4)="True",IF(_xlfn.XLOOKUP("Dst_CIDR_17_22",'Scoring_Config'!$A:$A,'Scoring_Config'!$D:$D,"Yes")="Yes",_xlfn.XLOOKUP("Dst_CIDR_17_22",'Scoring_Config'!$A:$A,'Scoring_Config'!$C:$C,5),0),0)+IF(LEFT(AE1408,4)="True",IF(_xlfn.XLOOKUP("SrcZone_IsAny",'Scoring_Config'!$A:$A,'Scoring_Config'!$D:$D,"Yes")="Yes",_xlfn.XLOOKUP("SrcZone_IsAny",'Scoring_Config'!$A:$A,'Scoring_Config'!$C:$C,10),0),0)+IF(LEFT(AF1408,4)="True",IF(_xlfn.XLOOKUP("DstZone_IsAny",'Scoring_Config'!$A:$A,'Scoring_Config'!$D:$D,"Yes")="Yes",_xlfn.XLOOKUP("DstZone_IsAny",'Scoring_Config'!$A:$A,'Scoring_Config'!$C:$C,10),0),0)+IF(LEFT(AG1408,4)="True",IF(_xlfn.XLOOKUP("Service_Any_OR_RangeGt1000",'Scoring_Config'!$A:$A,'Scoring_Config'!$D:$D,"Yes")="Yes",_xlfn.XLOOKUP("Service_Any_OR_RangeGt1000",'Scoring_Config'!$A:$A,'Scoring_Config'!$C:$C,10),0),0)+IF(LEFT(AH1408,4)="True",IF(_xlfn.XLOOKUP("App_Any_OR_RangeGt1000",'Scoring_Config'!$A:$A,'Scoring_Config'!$D:$D,"Yes")="Yes",_xlfn.XLOOKUP("App_Any_OR_RangeGt1000",'Scoring_Config'!$A:$A,'Scoring_Config'!$C:$C,10),0),0)+IF(LEFT(AI1408,4)="True",IF(_xlfn.XLOOKUP("Service_Insecure_Match",'Scoring_Config'!$A:$A,'Scoring_Config'!$D:$D,"Yes")="Yes",_xlfn.XLOOKUP("Service_Insecure_Match",'Scoring_Config'!$A:$A,'Scoring_Config'!$C:$C,5),0),0)+IF(LEFT(AJ1408,4)="True",IF(_xlfn.XLOOKUP("Risky_Inbound",'Scoring_Config'!$A:$A,'Scoring_Config'!$D:$D,"Yes")="Yes",_xlfn.XLOOKUP("Risky_Inbound",'Scoring_Config'!$A:$A,'Scoring_Config'!$C:$C,50),0),0)+IF(LEFT(AK1408,4)="True",IF(_xlfn.XLOOKUP("Risky_Outbound",'Scoring_Config'!$A:$A,'Scoring_Config'!$D:$D,"Yes")="Yes",_xlfn.XLOOKUP("Risky_Outbound",'Scoring_Config'!$A:$A,'Scoring_Config'!$C:$C,25),0),0)+IF(LEFT(AZ1408,4)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1408,FIND(",",AL1408)+1,100)),0)+IF(LEFT(AM1408,4)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1408,FIND(",",AN1408)+1,100)),0)+IF(_xlfn.XLOOKUP("Profile_Scoring",'Scoring_Config'!$A:$A,'Scoring_Config'!$D:$D,"Yes")="Yes",VALUE(MID(AO1408,FIND(",",AO1408)+1,100)),0)+IF(_xlfn.XLOOKUP("Options_Scoring",'Scoring_Config'!$A:$A,'Scoring_Config'!$D:$D,"Yes")="Yes",VALUE(MID(AP1408,FIND(",",AP1408)+1,100)),0)))</f>
        <v>0</v>
      </c>
      <c r="AZ1408" cm="1">
        <f t="array" ref="AZ1408">IF(FALSE,"True," &amp; IF(_xlfn.XLOOKUP("Migrate_Insecure",'Scoring_Config'!$A:$A,'Scoring_Config'!$D:$D,"Yes")="Yes",_xlfn.XLOOKUP("Migrate_Insecure",'Scoring_Config'!$A:$A,'Scoring_Config'!$C:$C,10),0),"False,0")</f>
        <v>0</v>
      </c>
    </row>
    <row r="1409" spans="1:52">
      <c r="A1409" t="s">
        <v>1979</v>
      </c>
      <c r="B1409" t="s">
        <v>3381</v>
      </c>
      <c r="C1409" t="s">
        <v>3542</v>
      </c>
      <c r="D1409" t="s">
        <v>3545</v>
      </c>
      <c r="E1409" t="s">
        <v>3563</v>
      </c>
      <c r="F1409" t="s">
        <v>4016</v>
      </c>
      <c r="G1409" t="s">
        <v>735</v>
      </c>
      <c r="H1409" t="s">
        <v>174</v>
      </c>
      <c r="I1409" t="s">
        <v>4016</v>
      </c>
      <c r="J1409" t="s">
        <v>735</v>
      </c>
      <c r="K1409" t="s">
        <v>1953</v>
      </c>
      <c r="L1409" t="s">
        <v>1327</v>
      </c>
      <c r="M1409" t="s">
        <v>1974</v>
      </c>
      <c r="N1409" t="s">
        <v>4315</v>
      </c>
      <c r="O1409" t="s">
        <v>4319</v>
      </c>
      <c r="P1409" t="s">
        <v>4322</v>
      </c>
      <c r="Q1409" t="s">
        <v>5309</v>
      </c>
      <c r="R1409" t="s">
        <v>5437</v>
      </c>
      <c r="S1409" t="s">
        <v>5440</v>
      </c>
      <c r="T1409" t="s">
        <v>5817</v>
      </c>
      <c r="U1409" t="s">
        <v>5955</v>
      </c>
      <c r="Y1409" cm="1">
        <f t="array" ref="Y1409">IF(FALSE,"True," &amp; IF(_xlfn.XLOOKUP("Src_IsAny",'Scoring_Config'!$A:$A,'Scoring_Config'!$D:$D,"Yes")="Yes",_xlfn.XLOOKUP("Src_IsAny",'Scoring_Config'!$A:$A,'Scoring_Config'!$C:$C,10),0),"False,0")</f>
        <v>0</v>
      </c>
      <c r="Z1409" cm="1">
        <f t="array" ref="Z1409">IF(FALSE,"True," &amp; IF(_xlfn.XLOOKUP("Src_CIDR_Le_16",'Scoring_Config'!$A:$A,'Scoring_Config'!$D:$D,"Yes")="Yes",_xlfn.XLOOKUP("Src_CIDR_Le_16",'Scoring_Config'!$A:$A,'Scoring_Config'!$C:$C,10),0),"False,0")</f>
        <v>0</v>
      </c>
      <c r="AA1409" cm="1">
        <f t="array" ref="AA1409">IF(FALSE,"True," &amp; IF(_xlfn.XLOOKUP("Src_CIDR_17_22",'Scoring_Config'!$A:$A,'Scoring_Config'!$D:$D,"Yes")="Yes",_xlfn.XLOOKUP("Src_CIDR_17_22",'Scoring_Config'!$A:$A,'Scoring_Config'!$C:$C,5),0),"False,0")</f>
        <v>0</v>
      </c>
      <c r="AB1409" cm="1">
        <f t="array" ref="AB1409">IF(FALSE,"True," &amp; IF(_xlfn.XLOOKUP("Dst_IsAny",'Scoring_Config'!$A:$A,'Scoring_Config'!$D:$D,"Yes")="Yes",_xlfn.XLOOKUP("Dst_IsAny",'Scoring_Config'!$A:$A,'Scoring_Config'!$C:$C,10),0),"False,0")</f>
        <v>0</v>
      </c>
      <c r="AC1409" cm="1">
        <f t="array" ref="AC1409">IF(FALSE,"True," &amp; IF(_xlfn.XLOOKUP("Dst_CIDR_Le_16",'Scoring_Config'!$A:$A,'Scoring_Config'!$D:$D,"Yes")="Yes",_xlfn.XLOOKUP("Dst_CIDR_Le_16",'Scoring_Config'!$A:$A,'Scoring_Config'!$C:$C,10),0),"False,0")</f>
        <v>0</v>
      </c>
      <c r="AD1409" cm="1">
        <f t="array" ref="AD1409">IF(FALSE,"True," &amp; IF(_xlfn.XLOOKUP("Dst_CIDR_17_22",'Scoring_Config'!$A:$A,'Scoring_Config'!$D:$D,"Yes")="Yes",_xlfn.XLOOKUP("Dst_CIDR_17_22",'Scoring_Config'!$A:$A,'Scoring_Config'!$C:$C,5),0),"False,0")</f>
        <v>0</v>
      </c>
      <c r="AE1409" cm="1">
        <f t="array" ref="AE1409">IF(FALSE,"True," &amp; IF(_xlfn.XLOOKUP("SrcZone_IsAny",'Scoring_Config'!$A:$A,'Scoring_Config'!$D:$D,"Yes")="Yes",_xlfn.XLOOKUP("SrcZone_IsAny",'Scoring_Config'!$A:$A,'Scoring_Config'!$C:$C,10),0),"False,0")</f>
        <v>0</v>
      </c>
      <c r="AF1409" cm="1">
        <f t="array" ref="AF1409">IF(FALSE,"True," &amp; IF(_xlfn.XLOOKUP("DstZone_IsAny",'Scoring_Config'!$A:$A,'Scoring_Config'!$D:$D,"Yes")="Yes",_xlfn.XLOOKUP("DstZone_IsAny",'Scoring_Config'!$A:$A,'Scoring_Config'!$C:$C,10),0),"False,0")</f>
        <v>0</v>
      </c>
      <c r="AG1409" cm="1">
        <f t="array" ref="AG140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09" cm="1">
        <f t="array" ref="AH1409">IF(FALSE,"True," &amp; IF(_xlfn.XLOOKUP("App_Any_OR_RangeGt1000",'Scoring_Config'!$A:$A,'Scoring_Config'!$D:$D,"Yes")="Yes",_xlfn.XLOOKUP("App_Any_OR_RangeGt1000",'Scoring_Config'!$A:$A,'Scoring_Config'!$C:$C,10),0),"False,0")</f>
        <v>0</v>
      </c>
      <c r="AI1409" cm="1">
        <f t="array" ref="AI1409">IF(FALSE,"True," &amp; IF(_xlfn.XLOOKUP("Service_Insecure_Match",'Scoring_Config'!$A:$A,'Scoring_Config'!$D:$D,"Yes")="Yes",_xlfn.XLOOKUP("Service_Insecure_Match",'Scoring_Config'!$A:$A,'Scoring_Config'!$C:$C,5),0),"False,0")</f>
        <v>0</v>
      </c>
      <c r="AJ1409" cm="1">
        <f t="array" ref="AJ1409">IF(FALSE,"True," &amp; IF(_xlfn.XLOOKUP("Risky_Inbound",'Scoring_Config'!$A:$A,'Scoring_Config'!$D:$D,"Yes")="Yes",_xlfn.XLOOKUP("Risky_Inbound",'Scoring_Config'!$A:$A,'Scoring_Config'!$C:$C,50),0),"False,0")</f>
        <v>0</v>
      </c>
      <c r="AK1409" cm="1">
        <f t="array" ref="AK1409">IF(FALSE,"True," &amp; IF(_xlfn.XLOOKUP("Risky_Outbound",'Scoring_Config'!$A:$A,'Scoring_Config'!$D:$D,"Yes")="Yes",_xlfn.XLOOKUP("Risky_Outbound",'Scoring_Config'!$A:$A,'Scoring_Config'!$C:$C,25),0),"False,0")</f>
        <v>0</v>
      </c>
      <c r="AL1409" t="s">
        <v>6697</v>
      </c>
      <c r="AM1409" cm="1">
        <f t="array" ref="AM140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09" t="s">
        <v>6697</v>
      </c>
      <c r="AO1409" t="s">
        <v>6697</v>
      </c>
      <c r="AP1409" t="s">
        <v>6697</v>
      </c>
      <c r="AQ1409" cm="1">
        <f t="array" ref="AQ1409">IF(FALSE,"True," &amp; IF(_xlfn.XLOOKUP("Service_IsAny",'Scoring_Config'!$A:$A,'Scoring_Config'!$D:$D,"Yes")="Yes",_xlfn.XLOOKUP("Service_IsAny",'Scoring_Config'!$A:$A,'Scoring_Config'!$C:$C,0),0),"False,0")</f>
        <v>0</v>
      </c>
      <c r="AR1409">
        <v>0</v>
      </c>
      <c r="AS1409" cm="1">
        <f t="array" ref="AS1409">IF(FALSE,"True," &amp; IF(_xlfn.XLOOKUP("Service_RangeGt1000",'Scoring_Config'!$A:$A,'Scoring_Config'!$D:$D,"Yes")="Yes",_xlfn.XLOOKUP("Service_RangeGt1000",'Scoring_Config'!$A:$A,'Scoring_Config'!$C:$C,0),0),"False,0")</f>
        <v>0</v>
      </c>
      <c r="AT1409" cm="1">
        <f t="array" ref="AT1409">IF(FALSE,"True," &amp; IF(_xlfn.XLOOKUP("App_IsAny",'Scoring_Config'!$A:$A,'Scoring_Config'!$D:$D,"Yes")="Yes",_xlfn.XLOOKUP("App_IsAny",'Scoring_Config'!$A:$A,'Scoring_Config'!$C:$C,0),0),"False,0")</f>
        <v>0</v>
      </c>
      <c r="AU1409">
        <v>2</v>
      </c>
      <c r="AV1409" cm="1">
        <f t="array" ref="AV1409">IF(FALSE,"True," &amp; IF(_xlfn.XLOOKUP("App_RangeGt1000",'Scoring_Config'!$A:$A,'Scoring_Config'!$D:$D,"Yes")="Yes",_xlfn.XLOOKUP("App_RangeGt1000",'Scoring_Config'!$A:$A,'Scoring_Config'!$C:$C,0),0),"False,0")</f>
        <v>0</v>
      </c>
      <c r="AW1409" cm="1">
        <f t="array" ref="AW1409">IF(FALSE,"True," &amp; IF(_xlfn.XLOOKUP("Action_IsDenyOrDrop",'Scoring_Config'!$A:$A,'Scoring_Config'!$D:$D,"Yes")="Yes",_xlfn.XLOOKUP("Action_IsDenyOrDrop",'Scoring_Config'!$A:$A,'Scoring_Config'!$C:$C,0),0),"False,0")</f>
        <v>0</v>
      </c>
      <c r="AX1409" cm="1">
        <f t="array" ref="AX1409">IF(LEFT(AW1409,4)="True",0,(IF(LEFT(Y1409,4)="True",IF(_xlfn.XLOOKUP("Src_IsAny",'Scoring_Config'!$A:$A,'Scoring_Config'!$D:$D,"Yes")="Yes",_xlfn.XLOOKUP("Src_IsAny",'Scoring_Config'!$A:$A,'Scoring_Config'!$C:$C,10),0),0)+IF(LEFT(Z1409,4)="True",IF(_xlfn.XLOOKUP("Src_CIDR_Le_16",'Scoring_Config'!$A:$A,'Scoring_Config'!$D:$D,"Yes")="Yes",_xlfn.XLOOKUP("Src_CIDR_Le_16",'Scoring_Config'!$A:$A,'Scoring_Config'!$C:$C,10),0),0)+IF(LEFT(AA1409,4)="True",IF(_xlfn.XLOOKUP("Src_CIDR_17_22",'Scoring_Config'!$A:$A,'Scoring_Config'!$D:$D,"Yes")="Yes",_xlfn.XLOOKUP("Src_CIDR_17_22",'Scoring_Config'!$A:$A,'Scoring_Config'!$C:$C,5),0),0)+IF(LEFT(AB1409,4)="True",IF(_xlfn.XLOOKUP("Dst_IsAny",'Scoring_Config'!$A:$A,'Scoring_Config'!$D:$D,"Yes")="Yes",_xlfn.XLOOKUP("Dst_IsAny",'Scoring_Config'!$A:$A,'Scoring_Config'!$C:$C,10),0),0)+IF(LEFT(AC1409,4)="True",IF(_xlfn.XLOOKUP("Dst_CIDR_Le_16",'Scoring_Config'!$A:$A,'Scoring_Config'!$D:$D,"Yes")="Yes",_xlfn.XLOOKUP("Dst_CIDR_Le_16",'Scoring_Config'!$A:$A,'Scoring_Config'!$C:$C,10),0),0)+IF(LEFT(AD1409,4)="True",IF(_xlfn.XLOOKUP("Dst_CIDR_17_22",'Scoring_Config'!$A:$A,'Scoring_Config'!$D:$D,"Yes")="Yes",_xlfn.XLOOKUP("Dst_CIDR_17_22",'Scoring_Config'!$A:$A,'Scoring_Config'!$C:$C,5),0),0)+IF(LEFT(AE1409,4)="True",IF(_xlfn.XLOOKUP("SrcZone_IsAny",'Scoring_Config'!$A:$A,'Scoring_Config'!$D:$D,"Yes")="Yes",_xlfn.XLOOKUP("SrcZone_IsAny",'Scoring_Config'!$A:$A,'Scoring_Config'!$C:$C,10),0),0)+IF(LEFT(AF1409,4)="True",IF(_xlfn.XLOOKUP("DstZone_IsAny",'Scoring_Config'!$A:$A,'Scoring_Config'!$D:$D,"Yes")="Yes",_xlfn.XLOOKUP("DstZone_IsAny",'Scoring_Config'!$A:$A,'Scoring_Config'!$C:$C,10),0),0)+IF(LEFT(AG1409,4)="True",IF(_xlfn.XLOOKUP("Service_Any_OR_RangeGt1000",'Scoring_Config'!$A:$A,'Scoring_Config'!$D:$D,"Yes")="Yes",_xlfn.XLOOKUP("Service_Any_OR_RangeGt1000",'Scoring_Config'!$A:$A,'Scoring_Config'!$C:$C,10),0),0)+IF(LEFT(AH1409,4)="True",IF(_xlfn.XLOOKUP("App_Any_OR_RangeGt1000",'Scoring_Config'!$A:$A,'Scoring_Config'!$D:$D,"Yes")="Yes",_xlfn.XLOOKUP("App_Any_OR_RangeGt1000",'Scoring_Config'!$A:$A,'Scoring_Config'!$C:$C,10),0),0)+IF(LEFT(AI1409,4)="True",IF(_xlfn.XLOOKUP("Service_Insecure_Match",'Scoring_Config'!$A:$A,'Scoring_Config'!$D:$D,"Yes")="Yes",_xlfn.XLOOKUP("Service_Insecure_Match",'Scoring_Config'!$A:$A,'Scoring_Config'!$C:$C,5),0),0)+IF(LEFT(AJ1409,4)="True",IF(_xlfn.XLOOKUP("Risky_Inbound",'Scoring_Config'!$A:$A,'Scoring_Config'!$D:$D,"Yes")="Yes",_xlfn.XLOOKUP("Risky_Inbound",'Scoring_Config'!$A:$A,'Scoring_Config'!$C:$C,50),0),0)+IF(LEFT(AK1409,4)="True",IF(_xlfn.XLOOKUP("Risky_Outbound",'Scoring_Config'!$A:$A,'Scoring_Config'!$D:$D,"Yes")="Yes",_xlfn.XLOOKUP("Risky_Outbound",'Scoring_Config'!$A:$A,'Scoring_Config'!$C:$C,25),0),0)+IF(LEFT(AZ1409,4)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1409,FIND(",",AL1409)+1,100)),0)+IF(LEFT(AM1409,4)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1409,FIND(",",AN1409)+1,100)),0)+IF(_xlfn.XLOOKUP("Profile_Scoring",'Scoring_Config'!$A:$A,'Scoring_Config'!$D:$D,"Yes")="Yes",VALUE(MID(AO1409,FIND(",",AO1409)+1,100)),0)+IF(_xlfn.XLOOKUP("Options_Scoring",'Scoring_Config'!$A:$A,'Scoring_Config'!$D:$D,"Yes")="Yes",VALUE(MID(AP1409,FIND(",",AP1409)+1,100)),0)))</f>
        <v>0</v>
      </c>
      <c r="AZ1409" cm="1">
        <f t="array" ref="AZ1409">IF(FALSE,"True," &amp; IF(_xlfn.XLOOKUP("Migrate_Insecure",'Scoring_Config'!$A:$A,'Scoring_Config'!$D:$D,"Yes")="Yes",_xlfn.XLOOKUP("Migrate_Insecure",'Scoring_Config'!$A:$A,'Scoring_Config'!$C:$C,10),0),"False,0")</f>
        <v>0</v>
      </c>
    </row>
    <row r="1410" spans="1:52">
      <c r="A1410" t="s">
        <v>1979</v>
      </c>
      <c r="B1410" t="s">
        <v>3382</v>
      </c>
      <c r="C1410" t="s">
        <v>3542</v>
      </c>
      <c r="D1410" t="s">
        <v>3545</v>
      </c>
      <c r="E1410" t="s">
        <v>3563</v>
      </c>
      <c r="F1410" t="s">
        <v>4016</v>
      </c>
      <c r="G1410" t="s">
        <v>735</v>
      </c>
      <c r="H1410" t="s">
        <v>174</v>
      </c>
      <c r="I1410" t="s">
        <v>4016</v>
      </c>
      <c r="J1410" t="s">
        <v>735</v>
      </c>
      <c r="K1410" t="s">
        <v>174</v>
      </c>
      <c r="L1410" t="s">
        <v>1615</v>
      </c>
      <c r="M1410" t="s">
        <v>1974</v>
      </c>
      <c r="N1410" t="s">
        <v>4315</v>
      </c>
      <c r="O1410" t="s">
        <v>4319</v>
      </c>
      <c r="P1410" t="s">
        <v>4322</v>
      </c>
      <c r="Q1410" t="s">
        <v>5309</v>
      </c>
      <c r="R1410" t="s">
        <v>5448</v>
      </c>
      <c r="S1410" t="s">
        <v>5556</v>
      </c>
      <c r="T1410" t="s">
        <v>5817</v>
      </c>
      <c r="U1410" t="s">
        <v>5955</v>
      </c>
      <c r="Y1410" cm="1">
        <f t="array" ref="Y1410">IF(FALSE,"True," &amp; IF(_xlfn.XLOOKUP("Src_IsAny",'Scoring_Config'!$A:$A,'Scoring_Config'!$D:$D,"Yes")="Yes",_xlfn.XLOOKUP("Src_IsAny",'Scoring_Config'!$A:$A,'Scoring_Config'!$C:$C,10),0),"False,0")</f>
        <v>0</v>
      </c>
      <c r="Z1410" cm="1">
        <f t="array" ref="Z1410">IF(FALSE,"True," &amp; IF(_xlfn.XLOOKUP("Src_CIDR_Le_16",'Scoring_Config'!$A:$A,'Scoring_Config'!$D:$D,"Yes")="Yes",_xlfn.XLOOKUP("Src_CIDR_Le_16",'Scoring_Config'!$A:$A,'Scoring_Config'!$C:$C,10),0),"False,0")</f>
        <v>0</v>
      </c>
      <c r="AA1410" cm="1">
        <f t="array" ref="AA1410">IF(FALSE,"True," &amp; IF(_xlfn.XLOOKUP("Src_CIDR_17_22",'Scoring_Config'!$A:$A,'Scoring_Config'!$D:$D,"Yes")="Yes",_xlfn.XLOOKUP("Src_CIDR_17_22",'Scoring_Config'!$A:$A,'Scoring_Config'!$C:$C,5),0),"False,0")</f>
        <v>0</v>
      </c>
      <c r="AB1410" cm="1">
        <f t="array" ref="AB1410">IF(FALSE,"True," &amp; IF(_xlfn.XLOOKUP("Dst_IsAny",'Scoring_Config'!$A:$A,'Scoring_Config'!$D:$D,"Yes")="Yes",_xlfn.XLOOKUP("Dst_IsAny",'Scoring_Config'!$A:$A,'Scoring_Config'!$C:$C,10),0),"False,0")</f>
        <v>0</v>
      </c>
      <c r="AC1410" cm="1">
        <f t="array" ref="AC1410">IF(FALSE,"True," &amp; IF(_xlfn.XLOOKUP("Dst_CIDR_Le_16",'Scoring_Config'!$A:$A,'Scoring_Config'!$D:$D,"Yes")="Yes",_xlfn.XLOOKUP("Dst_CIDR_Le_16",'Scoring_Config'!$A:$A,'Scoring_Config'!$C:$C,10),0),"False,0")</f>
        <v>0</v>
      </c>
      <c r="AD1410" cm="1">
        <f t="array" ref="AD1410">IF(FALSE,"True," &amp; IF(_xlfn.XLOOKUP("Dst_CIDR_17_22",'Scoring_Config'!$A:$A,'Scoring_Config'!$D:$D,"Yes")="Yes",_xlfn.XLOOKUP("Dst_CIDR_17_22",'Scoring_Config'!$A:$A,'Scoring_Config'!$C:$C,5),0),"False,0")</f>
        <v>0</v>
      </c>
      <c r="AE1410" cm="1">
        <f t="array" ref="AE1410">IF(FALSE,"True," &amp; IF(_xlfn.XLOOKUP("SrcZone_IsAny",'Scoring_Config'!$A:$A,'Scoring_Config'!$D:$D,"Yes")="Yes",_xlfn.XLOOKUP("SrcZone_IsAny",'Scoring_Config'!$A:$A,'Scoring_Config'!$C:$C,10),0),"False,0")</f>
        <v>0</v>
      </c>
      <c r="AF1410" cm="1">
        <f t="array" ref="AF1410">IF(FALSE,"True," &amp; IF(_xlfn.XLOOKUP("DstZone_IsAny",'Scoring_Config'!$A:$A,'Scoring_Config'!$D:$D,"Yes")="Yes",_xlfn.XLOOKUP("DstZone_IsAny",'Scoring_Config'!$A:$A,'Scoring_Config'!$C:$C,10),0),"False,0")</f>
        <v>0</v>
      </c>
      <c r="AG1410" cm="1">
        <f t="array" ref="AG141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10" cm="1">
        <f t="array" ref="AH1410">IF(TRUE,"True," &amp; IF(_xlfn.XLOOKUP("App_Any_OR_RangeGt1000",'Scoring_Config'!$A:$A,'Scoring_Config'!$D:$D,"Yes")="Yes",_xlfn.XLOOKUP("App_Any_OR_RangeGt1000",'Scoring_Config'!$A:$A,'Scoring_Config'!$C:$C,10),0),"False,0")</f>
        <v>0</v>
      </c>
      <c r="AI1410" cm="1">
        <f t="array" ref="AI1410">IF(FALSE,"True," &amp; IF(_xlfn.XLOOKUP("Service_Insecure_Match",'Scoring_Config'!$A:$A,'Scoring_Config'!$D:$D,"Yes")="Yes",_xlfn.XLOOKUP("Service_Insecure_Match",'Scoring_Config'!$A:$A,'Scoring_Config'!$C:$C,5),0),"False,0")</f>
        <v>0</v>
      </c>
      <c r="AJ1410" cm="1">
        <f t="array" ref="AJ1410">IF(FALSE,"True," &amp; IF(_xlfn.XLOOKUP("Risky_Inbound",'Scoring_Config'!$A:$A,'Scoring_Config'!$D:$D,"Yes")="Yes",_xlfn.XLOOKUP("Risky_Inbound",'Scoring_Config'!$A:$A,'Scoring_Config'!$C:$C,50),0),"False,0")</f>
        <v>0</v>
      </c>
      <c r="AK1410" cm="1">
        <f t="array" ref="AK1410">IF(FALSE,"True," &amp; IF(_xlfn.XLOOKUP("Risky_Outbound",'Scoring_Config'!$A:$A,'Scoring_Config'!$D:$D,"Yes")="Yes",_xlfn.XLOOKUP("Risky_Outbound",'Scoring_Config'!$A:$A,'Scoring_Config'!$C:$C,25),0),"False,0")</f>
        <v>0</v>
      </c>
      <c r="AL1410" t="s">
        <v>6697</v>
      </c>
      <c r="AM1410" cm="1">
        <f t="array" ref="AM141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10" t="s">
        <v>6697</v>
      </c>
      <c r="AO1410" t="s">
        <v>6697</v>
      </c>
      <c r="AP1410" t="s">
        <v>6697</v>
      </c>
      <c r="AQ1410" cm="1">
        <f t="array" ref="AQ1410">IF(FALSE,"True," &amp; IF(_xlfn.XLOOKUP("Service_IsAny",'Scoring_Config'!$A:$A,'Scoring_Config'!$D:$D,"Yes")="Yes",_xlfn.XLOOKUP("Service_IsAny",'Scoring_Config'!$A:$A,'Scoring_Config'!$C:$C,0),0),"False,0")</f>
        <v>0</v>
      </c>
      <c r="AR1410">
        <v>3</v>
      </c>
      <c r="AS1410" cm="1">
        <f t="array" ref="AS1410">IF(FALSE,"True," &amp; IF(_xlfn.XLOOKUP("Service_RangeGt1000",'Scoring_Config'!$A:$A,'Scoring_Config'!$D:$D,"Yes")="Yes",_xlfn.XLOOKUP("Service_RangeGt1000",'Scoring_Config'!$A:$A,'Scoring_Config'!$C:$C,0),0),"False,0")</f>
        <v>0</v>
      </c>
      <c r="AT1410" cm="1">
        <f t="array" ref="AT1410">IF(TRUE,"True," &amp; IF(_xlfn.XLOOKUP("App_IsAny",'Scoring_Config'!$A:$A,'Scoring_Config'!$D:$D,"Yes")="Yes",_xlfn.XLOOKUP("App_IsAny",'Scoring_Config'!$A:$A,'Scoring_Config'!$C:$C,0),0),"False,0")</f>
        <v>0</v>
      </c>
      <c r="AU1410">
        <v>65535</v>
      </c>
      <c r="AV1410" cm="1">
        <f t="array" ref="AV1410">IF(TRUE,"True," &amp; IF(_xlfn.XLOOKUP("App_RangeGt1000",'Scoring_Config'!$A:$A,'Scoring_Config'!$D:$D,"Yes")="Yes",_xlfn.XLOOKUP("App_RangeGt1000",'Scoring_Config'!$A:$A,'Scoring_Config'!$C:$C,0),0),"False,0")</f>
        <v>0</v>
      </c>
      <c r="AW1410" cm="1">
        <f t="array" ref="AW1410">IF(FALSE,"True," &amp; IF(_xlfn.XLOOKUP("Action_IsDenyOrDrop",'Scoring_Config'!$A:$A,'Scoring_Config'!$D:$D,"Yes")="Yes",_xlfn.XLOOKUP("Action_IsDenyOrDrop",'Scoring_Config'!$A:$A,'Scoring_Config'!$C:$C,0),0),"False,0")</f>
        <v>0</v>
      </c>
      <c r="AX1410" cm="1">
        <f t="array" ref="AX1410">IF(LEFT(AW1410,4)="True",0,(IF(LEFT(Y1410,4)="True",IF(_xlfn.XLOOKUP("Src_IsAny",'Scoring_Config'!$A:$A,'Scoring_Config'!$D:$D,"Yes")="Yes",_xlfn.XLOOKUP("Src_IsAny",'Scoring_Config'!$A:$A,'Scoring_Config'!$C:$C,10),0),0)+IF(LEFT(Z1410,4)="True",IF(_xlfn.XLOOKUP("Src_CIDR_Le_16",'Scoring_Config'!$A:$A,'Scoring_Config'!$D:$D,"Yes")="Yes",_xlfn.XLOOKUP("Src_CIDR_Le_16",'Scoring_Config'!$A:$A,'Scoring_Config'!$C:$C,10),0),0)+IF(LEFT(AA1410,4)="True",IF(_xlfn.XLOOKUP("Src_CIDR_17_22",'Scoring_Config'!$A:$A,'Scoring_Config'!$D:$D,"Yes")="Yes",_xlfn.XLOOKUP("Src_CIDR_17_22",'Scoring_Config'!$A:$A,'Scoring_Config'!$C:$C,5),0),0)+IF(LEFT(AB1410,4)="True",IF(_xlfn.XLOOKUP("Dst_IsAny",'Scoring_Config'!$A:$A,'Scoring_Config'!$D:$D,"Yes")="Yes",_xlfn.XLOOKUP("Dst_IsAny",'Scoring_Config'!$A:$A,'Scoring_Config'!$C:$C,10),0),0)+IF(LEFT(AC1410,4)="True",IF(_xlfn.XLOOKUP("Dst_CIDR_Le_16",'Scoring_Config'!$A:$A,'Scoring_Config'!$D:$D,"Yes")="Yes",_xlfn.XLOOKUP("Dst_CIDR_Le_16",'Scoring_Config'!$A:$A,'Scoring_Config'!$C:$C,10),0),0)+IF(LEFT(AD1410,4)="True",IF(_xlfn.XLOOKUP("Dst_CIDR_17_22",'Scoring_Config'!$A:$A,'Scoring_Config'!$D:$D,"Yes")="Yes",_xlfn.XLOOKUP("Dst_CIDR_17_22",'Scoring_Config'!$A:$A,'Scoring_Config'!$C:$C,5),0),0)+IF(LEFT(AE1410,4)="True",IF(_xlfn.XLOOKUP("SrcZone_IsAny",'Scoring_Config'!$A:$A,'Scoring_Config'!$D:$D,"Yes")="Yes",_xlfn.XLOOKUP("SrcZone_IsAny",'Scoring_Config'!$A:$A,'Scoring_Config'!$C:$C,10),0),0)+IF(LEFT(AF1410,4)="True",IF(_xlfn.XLOOKUP("DstZone_IsAny",'Scoring_Config'!$A:$A,'Scoring_Config'!$D:$D,"Yes")="Yes",_xlfn.XLOOKUP("DstZone_IsAny",'Scoring_Config'!$A:$A,'Scoring_Config'!$C:$C,10),0),0)+IF(LEFT(AG1410,4)="True",IF(_xlfn.XLOOKUP("Service_Any_OR_RangeGt1000",'Scoring_Config'!$A:$A,'Scoring_Config'!$D:$D,"Yes")="Yes",_xlfn.XLOOKUP("Service_Any_OR_RangeGt1000",'Scoring_Config'!$A:$A,'Scoring_Config'!$C:$C,10),0),0)+IF(LEFT(AH1410,4)="True",IF(_xlfn.XLOOKUP("App_Any_OR_RangeGt1000",'Scoring_Config'!$A:$A,'Scoring_Config'!$D:$D,"Yes")="Yes",_xlfn.XLOOKUP("App_Any_OR_RangeGt1000",'Scoring_Config'!$A:$A,'Scoring_Config'!$C:$C,10),0),0)+IF(LEFT(AI1410,4)="True",IF(_xlfn.XLOOKUP("Service_Insecure_Match",'Scoring_Config'!$A:$A,'Scoring_Config'!$D:$D,"Yes")="Yes",_xlfn.XLOOKUP("Service_Insecure_Match",'Scoring_Config'!$A:$A,'Scoring_Config'!$C:$C,5),0),0)+IF(LEFT(AJ1410,4)="True",IF(_xlfn.XLOOKUP("Risky_Inbound",'Scoring_Config'!$A:$A,'Scoring_Config'!$D:$D,"Yes")="Yes",_xlfn.XLOOKUP("Risky_Inbound",'Scoring_Config'!$A:$A,'Scoring_Config'!$C:$C,50),0),0)+IF(LEFT(AK1410,4)="True",IF(_xlfn.XLOOKUP("Risky_Outbound",'Scoring_Config'!$A:$A,'Scoring_Config'!$D:$D,"Yes")="Yes",_xlfn.XLOOKUP("Risky_Outbound",'Scoring_Config'!$A:$A,'Scoring_Config'!$C:$C,25),0),0)+IF(LEFT(AZ1410,4)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1410,FIND(",",AL1410)+1,100)),0)+IF(LEFT(AM1410,4)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1410,FIND(",",AN1410)+1,100)),0)+IF(_xlfn.XLOOKUP("Profile_Scoring",'Scoring_Config'!$A:$A,'Scoring_Config'!$D:$D,"Yes")="Yes",VALUE(MID(AO1410,FIND(",",AO1410)+1,100)),0)+IF(_xlfn.XLOOKUP("Options_Scoring",'Scoring_Config'!$A:$A,'Scoring_Config'!$D:$D,"Yes")="Yes",VALUE(MID(AP1410,FIND(",",AP1410)+1,100)),0)))</f>
        <v>0</v>
      </c>
      <c r="AZ1410" cm="1">
        <f t="array" ref="AZ1410">IF(FALSE,"True," &amp; IF(_xlfn.XLOOKUP("Migrate_Insecure",'Scoring_Config'!$A:$A,'Scoring_Config'!$D:$D,"Yes")="Yes",_xlfn.XLOOKUP("Migrate_Insecure",'Scoring_Config'!$A:$A,'Scoring_Config'!$C:$C,10),0),"False,0")</f>
        <v>0</v>
      </c>
    </row>
    <row r="1411" spans="1:52">
      <c r="A1411" t="s">
        <v>1979</v>
      </c>
      <c r="B1411" t="s">
        <v>3383</v>
      </c>
      <c r="C1411" t="s">
        <v>3542</v>
      </c>
      <c r="D1411" t="s">
        <v>3547</v>
      </c>
      <c r="E1411" t="s">
        <v>3563</v>
      </c>
      <c r="F1411" t="s">
        <v>4016</v>
      </c>
      <c r="G1411" t="s">
        <v>736</v>
      </c>
      <c r="H1411" t="s">
        <v>174</v>
      </c>
      <c r="I1411" t="s">
        <v>4016</v>
      </c>
      <c r="J1411" t="s">
        <v>736</v>
      </c>
      <c r="K1411" t="s">
        <v>174</v>
      </c>
      <c r="L1411" t="s">
        <v>1616</v>
      </c>
      <c r="M1411" t="s">
        <v>1974</v>
      </c>
      <c r="N1411" t="s">
        <v>4315</v>
      </c>
      <c r="O1411" t="s">
        <v>4319</v>
      </c>
      <c r="P1411" t="s">
        <v>4322</v>
      </c>
      <c r="Q1411" t="s">
        <v>5310</v>
      </c>
      <c r="R1411" t="s">
        <v>5442</v>
      </c>
      <c r="S1411" t="s">
        <v>5519</v>
      </c>
      <c r="T1411" t="s">
        <v>5817</v>
      </c>
      <c r="U1411" t="s">
        <v>5955</v>
      </c>
      <c r="Y1411" cm="1">
        <f t="array" ref="Y1411">IF(FALSE,"True," &amp; IF(_xlfn.XLOOKUP("Src_IsAny",'Scoring_Config'!$A:$A,'Scoring_Config'!$D:$D,"Yes")="Yes",_xlfn.XLOOKUP("Src_IsAny",'Scoring_Config'!$A:$A,'Scoring_Config'!$C:$C,10),0),"False,0")</f>
        <v>0</v>
      </c>
      <c r="Z1411" cm="1">
        <f t="array" ref="Z1411">IF(FALSE,"True," &amp; IF(_xlfn.XLOOKUP("Src_CIDR_Le_16",'Scoring_Config'!$A:$A,'Scoring_Config'!$D:$D,"Yes")="Yes",_xlfn.XLOOKUP("Src_CIDR_Le_16",'Scoring_Config'!$A:$A,'Scoring_Config'!$C:$C,10),0),"False,0")</f>
        <v>0</v>
      </c>
      <c r="AA1411" cm="1">
        <f t="array" ref="AA1411">IF(FALSE,"True," &amp; IF(_xlfn.XLOOKUP("Src_CIDR_17_22",'Scoring_Config'!$A:$A,'Scoring_Config'!$D:$D,"Yes")="Yes",_xlfn.XLOOKUP("Src_CIDR_17_22",'Scoring_Config'!$A:$A,'Scoring_Config'!$C:$C,5),0),"False,0")</f>
        <v>0</v>
      </c>
      <c r="AB1411" cm="1">
        <f t="array" ref="AB1411">IF(FALSE,"True," &amp; IF(_xlfn.XLOOKUP("Dst_IsAny",'Scoring_Config'!$A:$A,'Scoring_Config'!$D:$D,"Yes")="Yes",_xlfn.XLOOKUP("Dst_IsAny",'Scoring_Config'!$A:$A,'Scoring_Config'!$C:$C,10),0),"False,0")</f>
        <v>0</v>
      </c>
      <c r="AC1411" cm="1">
        <f t="array" ref="AC1411">IF(FALSE,"True," &amp; IF(_xlfn.XLOOKUP("Dst_CIDR_Le_16",'Scoring_Config'!$A:$A,'Scoring_Config'!$D:$D,"Yes")="Yes",_xlfn.XLOOKUP("Dst_CIDR_Le_16",'Scoring_Config'!$A:$A,'Scoring_Config'!$C:$C,10),0),"False,0")</f>
        <v>0</v>
      </c>
      <c r="AD1411" cm="1">
        <f t="array" ref="AD1411">IF(FALSE,"True," &amp; IF(_xlfn.XLOOKUP("Dst_CIDR_17_22",'Scoring_Config'!$A:$A,'Scoring_Config'!$D:$D,"Yes")="Yes",_xlfn.XLOOKUP("Dst_CIDR_17_22",'Scoring_Config'!$A:$A,'Scoring_Config'!$C:$C,5),0),"False,0")</f>
        <v>0</v>
      </c>
      <c r="AE1411" cm="1">
        <f t="array" ref="AE1411">IF(FALSE,"True," &amp; IF(_xlfn.XLOOKUP("SrcZone_IsAny",'Scoring_Config'!$A:$A,'Scoring_Config'!$D:$D,"Yes")="Yes",_xlfn.XLOOKUP("SrcZone_IsAny",'Scoring_Config'!$A:$A,'Scoring_Config'!$C:$C,10),0),"False,0")</f>
        <v>0</v>
      </c>
      <c r="AF1411" cm="1">
        <f t="array" ref="AF1411">IF(FALSE,"True," &amp; IF(_xlfn.XLOOKUP("DstZone_IsAny",'Scoring_Config'!$A:$A,'Scoring_Config'!$D:$D,"Yes")="Yes",_xlfn.XLOOKUP("DstZone_IsAny",'Scoring_Config'!$A:$A,'Scoring_Config'!$C:$C,10),0),"False,0")</f>
        <v>0</v>
      </c>
      <c r="AG1411" cm="1">
        <f t="array" ref="AG141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11" cm="1">
        <f t="array" ref="AH1411">IF(TRUE,"True," &amp; IF(_xlfn.XLOOKUP("App_Any_OR_RangeGt1000",'Scoring_Config'!$A:$A,'Scoring_Config'!$D:$D,"Yes")="Yes",_xlfn.XLOOKUP("App_Any_OR_RangeGt1000",'Scoring_Config'!$A:$A,'Scoring_Config'!$C:$C,10),0),"False,0")</f>
        <v>0</v>
      </c>
      <c r="AI1411" cm="1">
        <f t="array" ref="AI1411">IF(FALSE,"True," &amp; IF(_xlfn.XLOOKUP("Service_Insecure_Match",'Scoring_Config'!$A:$A,'Scoring_Config'!$D:$D,"Yes")="Yes",_xlfn.XLOOKUP("Service_Insecure_Match",'Scoring_Config'!$A:$A,'Scoring_Config'!$C:$C,5),0),"False,0")</f>
        <v>0</v>
      </c>
      <c r="AJ1411" cm="1">
        <f t="array" ref="AJ1411">IF(FALSE,"True," &amp; IF(_xlfn.XLOOKUP("Risky_Inbound",'Scoring_Config'!$A:$A,'Scoring_Config'!$D:$D,"Yes")="Yes",_xlfn.XLOOKUP("Risky_Inbound",'Scoring_Config'!$A:$A,'Scoring_Config'!$C:$C,50),0),"False,0")</f>
        <v>0</v>
      </c>
      <c r="AK1411" cm="1">
        <f t="array" ref="AK1411">IF(FALSE,"True," &amp; IF(_xlfn.XLOOKUP("Risky_Outbound",'Scoring_Config'!$A:$A,'Scoring_Config'!$D:$D,"Yes")="Yes",_xlfn.XLOOKUP("Risky_Outbound",'Scoring_Config'!$A:$A,'Scoring_Config'!$C:$C,25),0),"False,0")</f>
        <v>0</v>
      </c>
      <c r="AL1411" t="s">
        <v>6697</v>
      </c>
      <c r="AM1411" cm="1">
        <f t="array" ref="AM141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11" t="s">
        <v>6697</v>
      </c>
      <c r="AO1411" t="s">
        <v>6697</v>
      </c>
      <c r="AP1411" t="s">
        <v>6697</v>
      </c>
      <c r="AQ1411" cm="1">
        <f t="array" ref="AQ1411">IF(FALSE,"True," &amp; IF(_xlfn.XLOOKUP("Service_IsAny",'Scoring_Config'!$A:$A,'Scoring_Config'!$D:$D,"Yes")="Yes",_xlfn.XLOOKUP("Service_IsAny",'Scoring_Config'!$A:$A,'Scoring_Config'!$C:$C,0),0),"False,0")</f>
        <v>0</v>
      </c>
      <c r="AR1411">
        <v>2</v>
      </c>
      <c r="AS1411" cm="1">
        <f t="array" ref="AS1411">IF(FALSE,"True," &amp; IF(_xlfn.XLOOKUP("Service_RangeGt1000",'Scoring_Config'!$A:$A,'Scoring_Config'!$D:$D,"Yes")="Yes",_xlfn.XLOOKUP("Service_RangeGt1000",'Scoring_Config'!$A:$A,'Scoring_Config'!$C:$C,0),0),"False,0")</f>
        <v>0</v>
      </c>
      <c r="AT1411" cm="1">
        <f t="array" ref="AT1411">IF(TRUE,"True," &amp; IF(_xlfn.XLOOKUP("App_IsAny",'Scoring_Config'!$A:$A,'Scoring_Config'!$D:$D,"Yes")="Yes",_xlfn.XLOOKUP("App_IsAny",'Scoring_Config'!$A:$A,'Scoring_Config'!$C:$C,0),0),"False,0")</f>
        <v>0</v>
      </c>
      <c r="AU1411">
        <v>65535</v>
      </c>
      <c r="AV1411" cm="1">
        <f t="array" ref="AV1411">IF(TRUE,"True," &amp; IF(_xlfn.XLOOKUP("App_RangeGt1000",'Scoring_Config'!$A:$A,'Scoring_Config'!$D:$D,"Yes")="Yes",_xlfn.XLOOKUP("App_RangeGt1000",'Scoring_Config'!$A:$A,'Scoring_Config'!$C:$C,0),0),"False,0")</f>
        <v>0</v>
      </c>
      <c r="AW1411" cm="1">
        <f t="array" ref="AW1411">IF(FALSE,"True," &amp; IF(_xlfn.XLOOKUP("Action_IsDenyOrDrop",'Scoring_Config'!$A:$A,'Scoring_Config'!$D:$D,"Yes")="Yes",_xlfn.XLOOKUP("Action_IsDenyOrDrop",'Scoring_Config'!$A:$A,'Scoring_Config'!$C:$C,0),0),"False,0")</f>
        <v>0</v>
      </c>
      <c r="AX1411" cm="1">
        <f t="array" ref="AX1411">IF(LEFT(AW1411,4)="True",0,(IF(LEFT(Y1411,4)="True",IF(_xlfn.XLOOKUP("Src_IsAny",'Scoring_Config'!$A:$A,'Scoring_Config'!$D:$D,"Yes")="Yes",_xlfn.XLOOKUP("Src_IsAny",'Scoring_Config'!$A:$A,'Scoring_Config'!$C:$C,10),0),0)+IF(LEFT(Z1411,4)="True",IF(_xlfn.XLOOKUP("Src_CIDR_Le_16",'Scoring_Config'!$A:$A,'Scoring_Config'!$D:$D,"Yes")="Yes",_xlfn.XLOOKUP("Src_CIDR_Le_16",'Scoring_Config'!$A:$A,'Scoring_Config'!$C:$C,10),0),0)+IF(LEFT(AA1411,4)="True",IF(_xlfn.XLOOKUP("Src_CIDR_17_22",'Scoring_Config'!$A:$A,'Scoring_Config'!$D:$D,"Yes")="Yes",_xlfn.XLOOKUP("Src_CIDR_17_22",'Scoring_Config'!$A:$A,'Scoring_Config'!$C:$C,5),0),0)+IF(LEFT(AB1411,4)="True",IF(_xlfn.XLOOKUP("Dst_IsAny",'Scoring_Config'!$A:$A,'Scoring_Config'!$D:$D,"Yes")="Yes",_xlfn.XLOOKUP("Dst_IsAny",'Scoring_Config'!$A:$A,'Scoring_Config'!$C:$C,10),0),0)+IF(LEFT(AC1411,4)="True",IF(_xlfn.XLOOKUP("Dst_CIDR_Le_16",'Scoring_Config'!$A:$A,'Scoring_Config'!$D:$D,"Yes")="Yes",_xlfn.XLOOKUP("Dst_CIDR_Le_16",'Scoring_Config'!$A:$A,'Scoring_Config'!$C:$C,10),0),0)+IF(LEFT(AD1411,4)="True",IF(_xlfn.XLOOKUP("Dst_CIDR_17_22",'Scoring_Config'!$A:$A,'Scoring_Config'!$D:$D,"Yes")="Yes",_xlfn.XLOOKUP("Dst_CIDR_17_22",'Scoring_Config'!$A:$A,'Scoring_Config'!$C:$C,5),0),0)+IF(LEFT(AE1411,4)="True",IF(_xlfn.XLOOKUP("SrcZone_IsAny",'Scoring_Config'!$A:$A,'Scoring_Config'!$D:$D,"Yes")="Yes",_xlfn.XLOOKUP("SrcZone_IsAny",'Scoring_Config'!$A:$A,'Scoring_Config'!$C:$C,10),0),0)+IF(LEFT(AF1411,4)="True",IF(_xlfn.XLOOKUP("DstZone_IsAny",'Scoring_Config'!$A:$A,'Scoring_Config'!$D:$D,"Yes")="Yes",_xlfn.XLOOKUP("DstZone_IsAny",'Scoring_Config'!$A:$A,'Scoring_Config'!$C:$C,10),0),0)+IF(LEFT(AG1411,4)="True",IF(_xlfn.XLOOKUP("Service_Any_OR_RangeGt1000",'Scoring_Config'!$A:$A,'Scoring_Config'!$D:$D,"Yes")="Yes",_xlfn.XLOOKUP("Service_Any_OR_RangeGt1000",'Scoring_Config'!$A:$A,'Scoring_Config'!$C:$C,10),0),0)+IF(LEFT(AH1411,4)="True",IF(_xlfn.XLOOKUP("App_Any_OR_RangeGt1000",'Scoring_Config'!$A:$A,'Scoring_Config'!$D:$D,"Yes")="Yes",_xlfn.XLOOKUP("App_Any_OR_RangeGt1000",'Scoring_Config'!$A:$A,'Scoring_Config'!$C:$C,10),0),0)+IF(LEFT(AI1411,4)="True",IF(_xlfn.XLOOKUP("Service_Insecure_Match",'Scoring_Config'!$A:$A,'Scoring_Config'!$D:$D,"Yes")="Yes",_xlfn.XLOOKUP("Service_Insecure_Match",'Scoring_Config'!$A:$A,'Scoring_Config'!$C:$C,5),0),0)+IF(LEFT(AJ1411,4)="True",IF(_xlfn.XLOOKUP("Risky_Inbound",'Scoring_Config'!$A:$A,'Scoring_Config'!$D:$D,"Yes")="Yes",_xlfn.XLOOKUP("Risky_Inbound",'Scoring_Config'!$A:$A,'Scoring_Config'!$C:$C,50),0),0)+IF(LEFT(AK1411,4)="True",IF(_xlfn.XLOOKUP("Risky_Outbound",'Scoring_Config'!$A:$A,'Scoring_Config'!$D:$D,"Yes")="Yes",_xlfn.XLOOKUP("Risky_Outbound",'Scoring_Config'!$A:$A,'Scoring_Config'!$C:$C,25),0),0)+IF(LEFT(AZ1411,4)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1411,FIND(",",AL1411)+1,100)),0)+IF(LEFT(AM1411,4)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1411,FIND(",",AN1411)+1,100)),0)+IF(_xlfn.XLOOKUP("Profile_Scoring",'Scoring_Config'!$A:$A,'Scoring_Config'!$D:$D,"Yes")="Yes",VALUE(MID(AO1411,FIND(",",AO1411)+1,100)),0)+IF(_xlfn.XLOOKUP("Options_Scoring",'Scoring_Config'!$A:$A,'Scoring_Config'!$D:$D,"Yes")="Yes",VALUE(MID(AP1411,FIND(",",AP1411)+1,100)),0)))</f>
        <v>0</v>
      </c>
      <c r="AZ1411" cm="1">
        <f t="array" ref="AZ1411">IF(FALSE,"True," &amp; IF(_xlfn.XLOOKUP("Migrate_Insecure",'Scoring_Config'!$A:$A,'Scoring_Config'!$D:$D,"Yes")="Yes",_xlfn.XLOOKUP("Migrate_Insecure",'Scoring_Config'!$A:$A,'Scoring_Config'!$C:$C,10),0),"False,0")</f>
        <v>0</v>
      </c>
    </row>
    <row r="1412" spans="1:52">
      <c r="A1412" t="s">
        <v>1979</v>
      </c>
      <c r="B1412" t="s">
        <v>3384</v>
      </c>
      <c r="C1412" t="s">
        <v>3542</v>
      </c>
      <c r="D1412" t="s">
        <v>3545</v>
      </c>
      <c r="E1412" t="s">
        <v>3563</v>
      </c>
      <c r="F1412" t="s">
        <v>3967</v>
      </c>
      <c r="G1412" t="s">
        <v>737</v>
      </c>
      <c r="H1412" t="s">
        <v>174</v>
      </c>
      <c r="I1412" t="s">
        <v>4010</v>
      </c>
      <c r="J1412" t="s">
        <v>726</v>
      </c>
      <c r="K1412" t="s">
        <v>1676</v>
      </c>
      <c r="L1412" t="s">
        <v>1617</v>
      </c>
      <c r="M1412" t="s">
        <v>1974</v>
      </c>
      <c r="N1412" t="s">
        <v>4315</v>
      </c>
      <c r="O1412" t="s">
        <v>4319</v>
      </c>
      <c r="P1412" t="s">
        <v>4323</v>
      </c>
      <c r="Q1412" t="s">
        <v>5311</v>
      </c>
      <c r="R1412" t="s">
        <v>5439</v>
      </c>
      <c r="S1412" t="s">
        <v>4324</v>
      </c>
      <c r="T1412" t="s">
        <v>5817</v>
      </c>
      <c r="U1412" t="s">
        <v>6625</v>
      </c>
      <c r="Y1412" cm="1">
        <f t="array" ref="Y1412">IF(FALSE,"True," &amp; IF(_xlfn.XLOOKUP("Src_IsAny",'Scoring_Config'!$A:$A,'Scoring_Config'!$D:$D,"Yes")="Yes",_xlfn.XLOOKUP("Src_IsAny",'Scoring_Config'!$A:$A,'Scoring_Config'!$C:$C,10),0),"False,0")</f>
        <v>0</v>
      </c>
      <c r="Z1412" cm="1">
        <f t="array" ref="Z1412">IF(FALSE,"True," &amp; IF(_xlfn.XLOOKUP("Src_CIDR_Le_16",'Scoring_Config'!$A:$A,'Scoring_Config'!$D:$D,"Yes")="Yes",_xlfn.XLOOKUP("Src_CIDR_Le_16",'Scoring_Config'!$A:$A,'Scoring_Config'!$C:$C,10),0),"False,0")</f>
        <v>0</v>
      </c>
      <c r="AA1412" cm="1">
        <f t="array" ref="AA1412">IF(FALSE,"True," &amp; IF(_xlfn.XLOOKUP("Src_CIDR_17_22",'Scoring_Config'!$A:$A,'Scoring_Config'!$D:$D,"Yes")="Yes",_xlfn.XLOOKUP("Src_CIDR_17_22",'Scoring_Config'!$A:$A,'Scoring_Config'!$C:$C,5),0),"False,0")</f>
        <v>0</v>
      </c>
      <c r="AB1412" cm="1">
        <f t="array" ref="AB1412">IF(FALSE,"True," &amp; IF(_xlfn.XLOOKUP("Dst_IsAny",'Scoring_Config'!$A:$A,'Scoring_Config'!$D:$D,"Yes")="Yes",_xlfn.XLOOKUP("Dst_IsAny",'Scoring_Config'!$A:$A,'Scoring_Config'!$C:$C,10),0),"False,0")</f>
        <v>0</v>
      </c>
      <c r="AC1412" cm="1">
        <f t="array" ref="AC1412">IF(FALSE,"True," &amp; IF(_xlfn.XLOOKUP("Dst_CIDR_Le_16",'Scoring_Config'!$A:$A,'Scoring_Config'!$D:$D,"Yes")="Yes",_xlfn.XLOOKUP("Dst_CIDR_Le_16",'Scoring_Config'!$A:$A,'Scoring_Config'!$C:$C,10),0),"False,0")</f>
        <v>0</v>
      </c>
      <c r="AD1412" cm="1">
        <f t="array" ref="AD1412">IF(FALSE,"True," &amp; IF(_xlfn.XLOOKUP("Dst_CIDR_17_22",'Scoring_Config'!$A:$A,'Scoring_Config'!$D:$D,"Yes")="Yes",_xlfn.XLOOKUP("Dst_CIDR_17_22",'Scoring_Config'!$A:$A,'Scoring_Config'!$C:$C,5),0),"False,0")</f>
        <v>0</v>
      </c>
      <c r="AE1412" cm="1">
        <f t="array" ref="AE1412">IF(FALSE,"True," &amp; IF(_xlfn.XLOOKUP("SrcZone_IsAny",'Scoring_Config'!$A:$A,'Scoring_Config'!$D:$D,"Yes")="Yes",_xlfn.XLOOKUP("SrcZone_IsAny",'Scoring_Config'!$A:$A,'Scoring_Config'!$C:$C,10),0),"False,0")</f>
        <v>0</v>
      </c>
      <c r="AF1412" cm="1">
        <f t="array" ref="AF1412">IF(FALSE,"True," &amp; IF(_xlfn.XLOOKUP("DstZone_IsAny",'Scoring_Config'!$A:$A,'Scoring_Config'!$D:$D,"Yes")="Yes",_xlfn.XLOOKUP("DstZone_IsAny",'Scoring_Config'!$A:$A,'Scoring_Config'!$C:$C,10),0),"False,0")</f>
        <v>0</v>
      </c>
      <c r="AG1412" cm="1">
        <f t="array" ref="AG141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12" cm="1">
        <f t="array" ref="AH1412">IF(FALSE,"True," &amp; IF(_xlfn.XLOOKUP("App_Any_OR_RangeGt1000",'Scoring_Config'!$A:$A,'Scoring_Config'!$D:$D,"Yes")="Yes",_xlfn.XLOOKUP("App_Any_OR_RangeGt1000",'Scoring_Config'!$A:$A,'Scoring_Config'!$C:$C,10),0),"False,0")</f>
        <v>0</v>
      </c>
      <c r="AI1412" cm="1">
        <f t="array" ref="AI1412">IF(FALSE,"True," &amp; IF(_xlfn.XLOOKUP("Service_Insecure_Match",'Scoring_Config'!$A:$A,'Scoring_Config'!$D:$D,"Yes")="Yes",_xlfn.XLOOKUP("Service_Insecure_Match",'Scoring_Config'!$A:$A,'Scoring_Config'!$C:$C,5),0),"False,0")</f>
        <v>0</v>
      </c>
      <c r="AJ1412" cm="1">
        <f t="array" ref="AJ1412">IF(FALSE,"True," &amp; IF(_xlfn.XLOOKUP("Risky_Inbound",'Scoring_Config'!$A:$A,'Scoring_Config'!$D:$D,"Yes")="Yes",_xlfn.XLOOKUP("Risky_Inbound",'Scoring_Config'!$A:$A,'Scoring_Config'!$C:$C,50),0),"False,0")</f>
        <v>0</v>
      </c>
      <c r="AK1412" cm="1">
        <f t="array" ref="AK1412">IF(FALSE,"True," &amp; IF(_xlfn.XLOOKUP("Risky_Outbound",'Scoring_Config'!$A:$A,'Scoring_Config'!$D:$D,"Yes")="Yes",_xlfn.XLOOKUP("Risky_Outbound",'Scoring_Config'!$A:$A,'Scoring_Config'!$C:$C,25),0),"False,0")</f>
        <v>0</v>
      </c>
      <c r="AL1412" t="s">
        <v>6699</v>
      </c>
      <c r="AM1412" cm="1">
        <f t="array" ref="AM141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12" t="s">
        <v>6697</v>
      </c>
      <c r="AO1412" t="s">
        <v>6697</v>
      </c>
      <c r="AP1412" t="s">
        <v>6697</v>
      </c>
      <c r="AQ1412" cm="1">
        <f t="array" ref="AQ1412">IF(FALSE,"True," &amp; IF(_xlfn.XLOOKUP("Service_IsAny",'Scoring_Config'!$A:$A,'Scoring_Config'!$D:$D,"Yes")="Yes",_xlfn.XLOOKUP("Service_IsAny",'Scoring_Config'!$A:$A,'Scoring_Config'!$C:$C,0),0),"False,0")</f>
        <v>0</v>
      </c>
      <c r="AR1412">
        <v>5</v>
      </c>
      <c r="AS1412" cm="1">
        <f t="array" ref="AS1412">IF(FALSE,"True," &amp; IF(_xlfn.XLOOKUP("Service_RangeGt1000",'Scoring_Config'!$A:$A,'Scoring_Config'!$D:$D,"Yes")="Yes",_xlfn.XLOOKUP("Service_RangeGt1000",'Scoring_Config'!$A:$A,'Scoring_Config'!$C:$C,0),0),"False,0")</f>
        <v>0</v>
      </c>
      <c r="AT1412" cm="1">
        <f t="array" ref="AT1412">IF(FALSE,"True," &amp; IF(_xlfn.XLOOKUP("App_IsAny",'Scoring_Config'!$A:$A,'Scoring_Config'!$D:$D,"Yes")="Yes",_xlfn.XLOOKUP("App_IsAny",'Scoring_Config'!$A:$A,'Scoring_Config'!$C:$C,0),0),"False,0")</f>
        <v>0</v>
      </c>
      <c r="AU1412">
        <v>0</v>
      </c>
      <c r="AV1412" cm="1">
        <f t="array" ref="AV1412">IF(FALSE,"True," &amp; IF(_xlfn.XLOOKUP("App_RangeGt1000",'Scoring_Config'!$A:$A,'Scoring_Config'!$D:$D,"Yes")="Yes",_xlfn.XLOOKUP("App_RangeGt1000",'Scoring_Config'!$A:$A,'Scoring_Config'!$C:$C,0),0),"False,0")</f>
        <v>0</v>
      </c>
      <c r="AW1412" cm="1">
        <f t="array" ref="AW1412">IF(FALSE,"True," &amp; IF(_xlfn.XLOOKUP("Action_IsDenyOrDrop",'Scoring_Config'!$A:$A,'Scoring_Config'!$D:$D,"Yes")="Yes",_xlfn.XLOOKUP("Action_IsDenyOrDrop",'Scoring_Config'!$A:$A,'Scoring_Config'!$C:$C,0),0),"False,0")</f>
        <v>0</v>
      </c>
      <c r="AX1412" cm="1">
        <f t="array" ref="AX1412">IF(LEFT(AW1412,4)="True",0,(IF(LEFT(Y1412,4)="True",IF(_xlfn.XLOOKUP("Src_IsAny",'Scoring_Config'!$A:$A,'Scoring_Config'!$D:$D,"Yes")="Yes",_xlfn.XLOOKUP("Src_IsAny",'Scoring_Config'!$A:$A,'Scoring_Config'!$C:$C,10),0),0)+IF(LEFT(Z1412,4)="True",IF(_xlfn.XLOOKUP("Src_CIDR_Le_16",'Scoring_Config'!$A:$A,'Scoring_Config'!$D:$D,"Yes")="Yes",_xlfn.XLOOKUP("Src_CIDR_Le_16",'Scoring_Config'!$A:$A,'Scoring_Config'!$C:$C,10),0),0)+IF(LEFT(AA1412,4)="True",IF(_xlfn.XLOOKUP("Src_CIDR_17_22",'Scoring_Config'!$A:$A,'Scoring_Config'!$D:$D,"Yes")="Yes",_xlfn.XLOOKUP("Src_CIDR_17_22",'Scoring_Config'!$A:$A,'Scoring_Config'!$C:$C,5),0),0)+IF(LEFT(AB1412,4)="True",IF(_xlfn.XLOOKUP("Dst_IsAny",'Scoring_Config'!$A:$A,'Scoring_Config'!$D:$D,"Yes")="Yes",_xlfn.XLOOKUP("Dst_IsAny",'Scoring_Config'!$A:$A,'Scoring_Config'!$C:$C,10),0),0)+IF(LEFT(AC1412,4)="True",IF(_xlfn.XLOOKUP("Dst_CIDR_Le_16",'Scoring_Config'!$A:$A,'Scoring_Config'!$D:$D,"Yes")="Yes",_xlfn.XLOOKUP("Dst_CIDR_Le_16",'Scoring_Config'!$A:$A,'Scoring_Config'!$C:$C,10),0),0)+IF(LEFT(AD1412,4)="True",IF(_xlfn.XLOOKUP("Dst_CIDR_17_22",'Scoring_Config'!$A:$A,'Scoring_Config'!$D:$D,"Yes")="Yes",_xlfn.XLOOKUP("Dst_CIDR_17_22",'Scoring_Config'!$A:$A,'Scoring_Config'!$C:$C,5),0),0)+IF(LEFT(AE1412,4)="True",IF(_xlfn.XLOOKUP("SrcZone_IsAny",'Scoring_Config'!$A:$A,'Scoring_Config'!$D:$D,"Yes")="Yes",_xlfn.XLOOKUP("SrcZone_IsAny",'Scoring_Config'!$A:$A,'Scoring_Config'!$C:$C,10),0),0)+IF(LEFT(AF1412,4)="True",IF(_xlfn.XLOOKUP("DstZone_IsAny",'Scoring_Config'!$A:$A,'Scoring_Config'!$D:$D,"Yes")="Yes",_xlfn.XLOOKUP("DstZone_IsAny",'Scoring_Config'!$A:$A,'Scoring_Config'!$C:$C,10),0),0)+IF(LEFT(AG1412,4)="True",IF(_xlfn.XLOOKUP("Service_Any_OR_RangeGt1000",'Scoring_Config'!$A:$A,'Scoring_Config'!$D:$D,"Yes")="Yes",_xlfn.XLOOKUP("Service_Any_OR_RangeGt1000",'Scoring_Config'!$A:$A,'Scoring_Config'!$C:$C,10),0),0)+IF(LEFT(AH1412,4)="True",IF(_xlfn.XLOOKUP("App_Any_OR_RangeGt1000",'Scoring_Config'!$A:$A,'Scoring_Config'!$D:$D,"Yes")="Yes",_xlfn.XLOOKUP("App_Any_OR_RangeGt1000",'Scoring_Config'!$A:$A,'Scoring_Config'!$C:$C,10),0),0)+IF(LEFT(AI1412,4)="True",IF(_xlfn.XLOOKUP("Service_Insecure_Match",'Scoring_Config'!$A:$A,'Scoring_Config'!$D:$D,"Yes")="Yes",_xlfn.XLOOKUP("Service_Insecure_Match",'Scoring_Config'!$A:$A,'Scoring_Config'!$C:$C,5),0),0)+IF(LEFT(AJ1412,4)="True",IF(_xlfn.XLOOKUP("Risky_Inbound",'Scoring_Config'!$A:$A,'Scoring_Config'!$D:$D,"Yes")="Yes",_xlfn.XLOOKUP("Risky_Inbound",'Scoring_Config'!$A:$A,'Scoring_Config'!$C:$C,50),0),0)+IF(LEFT(AK1412,4)="True",IF(_xlfn.XLOOKUP("Risky_Outbound",'Scoring_Config'!$A:$A,'Scoring_Config'!$D:$D,"Yes")="Yes",_xlfn.XLOOKUP("Risky_Outbound",'Scoring_Config'!$A:$A,'Scoring_Config'!$C:$C,25),0),0)+IF(LEFT(AZ1412,4)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1412,FIND(",",AL1412)+1,100)),0)+IF(LEFT(AM1412,4)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1412,FIND(",",AN1412)+1,100)),0)+IF(_xlfn.XLOOKUP("Profile_Scoring",'Scoring_Config'!$A:$A,'Scoring_Config'!$D:$D,"Yes")="Yes",VALUE(MID(AO1412,FIND(",",AO1412)+1,100)),0)+IF(_xlfn.XLOOKUP("Options_Scoring",'Scoring_Config'!$A:$A,'Scoring_Config'!$D:$D,"Yes")="Yes",VALUE(MID(AP1412,FIND(",",AP1412)+1,100)),0)))</f>
        <v>0</v>
      </c>
      <c r="AZ1412" cm="1">
        <f t="array" ref="AZ1412">IF(FALSE,"True," &amp; IF(_xlfn.XLOOKUP("Migrate_Insecure",'Scoring_Config'!$A:$A,'Scoring_Config'!$D:$D,"Yes")="Yes",_xlfn.XLOOKUP("Migrate_Insecure",'Scoring_Config'!$A:$A,'Scoring_Config'!$C:$C,10),0),"False,0")</f>
        <v>0</v>
      </c>
    </row>
    <row r="1413" spans="1:52">
      <c r="A1413" t="s">
        <v>1979</v>
      </c>
      <c r="B1413" t="s">
        <v>3385</v>
      </c>
      <c r="C1413" t="s">
        <v>3542</v>
      </c>
      <c r="D1413" t="s">
        <v>3545</v>
      </c>
      <c r="E1413" t="s">
        <v>3563</v>
      </c>
      <c r="F1413" t="s">
        <v>3937</v>
      </c>
      <c r="G1413" t="s">
        <v>659</v>
      </c>
      <c r="H1413" t="s">
        <v>174</v>
      </c>
      <c r="I1413" t="s">
        <v>3967</v>
      </c>
      <c r="J1413" t="s">
        <v>737</v>
      </c>
      <c r="K1413" t="s">
        <v>1678</v>
      </c>
      <c r="L1413" t="s">
        <v>1327</v>
      </c>
      <c r="M1413" t="s">
        <v>1974</v>
      </c>
      <c r="N1413" t="s">
        <v>4315</v>
      </c>
      <c r="O1413" t="s">
        <v>4319</v>
      </c>
      <c r="P1413" t="s">
        <v>4321</v>
      </c>
      <c r="Q1413" t="s">
        <v>5311</v>
      </c>
      <c r="R1413" t="s">
        <v>5440</v>
      </c>
      <c r="S1413" t="s">
        <v>5440</v>
      </c>
      <c r="T1413" t="s">
        <v>5817</v>
      </c>
      <c r="U1413" t="s">
        <v>6625</v>
      </c>
      <c r="Y1413" cm="1">
        <f t="array" ref="Y1413">IF(FALSE,"True," &amp; IF(_xlfn.XLOOKUP("Src_IsAny",'Scoring_Config'!$A:$A,'Scoring_Config'!$D:$D,"Yes")="Yes",_xlfn.XLOOKUP("Src_IsAny",'Scoring_Config'!$A:$A,'Scoring_Config'!$C:$C,10),0),"False,0")</f>
        <v>0</v>
      </c>
      <c r="Z1413" cm="1">
        <f t="array" ref="Z1413">IF(FALSE,"True," &amp; IF(_xlfn.XLOOKUP("Src_CIDR_Le_16",'Scoring_Config'!$A:$A,'Scoring_Config'!$D:$D,"Yes")="Yes",_xlfn.XLOOKUP("Src_CIDR_Le_16",'Scoring_Config'!$A:$A,'Scoring_Config'!$C:$C,10),0),"False,0")</f>
        <v>0</v>
      </c>
      <c r="AA1413" cm="1">
        <f t="array" ref="AA1413">IF(FALSE,"True," &amp; IF(_xlfn.XLOOKUP("Src_CIDR_17_22",'Scoring_Config'!$A:$A,'Scoring_Config'!$D:$D,"Yes")="Yes",_xlfn.XLOOKUP("Src_CIDR_17_22",'Scoring_Config'!$A:$A,'Scoring_Config'!$C:$C,5),0),"False,0")</f>
        <v>0</v>
      </c>
      <c r="AB1413" cm="1">
        <f t="array" ref="AB1413">IF(FALSE,"True," &amp; IF(_xlfn.XLOOKUP("Dst_IsAny",'Scoring_Config'!$A:$A,'Scoring_Config'!$D:$D,"Yes")="Yes",_xlfn.XLOOKUP("Dst_IsAny",'Scoring_Config'!$A:$A,'Scoring_Config'!$C:$C,10),0),"False,0")</f>
        <v>0</v>
      </c>
      <c r="AC1413" cm="1">
        <f t="array" ref="AC1413">IF(FALSE,"True," &amp; IF(_xlfn.XLOOKUP("Dst_CIDR_Le_16",'Scoring_Config'!$A:$A,'Scoring_Config'!$D:$D,"Yes")="Yes",_xlfn.XLOOKUP("Dst_CIDR_Le_16",'Scoring_Config'!$A:$A,'Scoring_Config'!$C:$C,10),0),"False,0")</f>
        <v>0</v>
      </c>
      <c r="AD1413" cm="1">
        <f t="array" ref="AD1413">IF(FALSE,"True," &amp; IF(_xlfn.XLOOKUP("Dst_CIDR_17_22",'Scoring_Config'!$A:$A,'Scoring_Config'!$D:$D,"Yes")="Yes",_xlfn.XLOOKUP("Dst_CIDR_17_22",'Scoring_Config'!$A:$A,'Scoring_Config'!$C:$C,5),0),"False,0")</f>
        <v>0</v>
      </c>
      <c r="AE1413" cm="1">
        <f t="array" ref="AE1413">IF(FALSE,"True," &amp; IF(_xlfn.XLOOKUP("SrcZone_IsAny",'Scoring_Config'!$A:$A,'Scoring_Config'!$D:$D,"Yes")="Yes",_xlfn.XLOOKUP("SrcZone_IsAny",'Scoring_Config'!$A:$A,'Scoring_Config'!$C:$C,10),0),"False,0")</f>
        <v>0</v>
      </c>
      <c r="AF1413" cm="1">
        <f t="array" ref="AF1413">IF(FALSE,"True," &amp; IF(_xlfn.XLOOKUP("DstZone_IsAny",'Scoring_Config'!$A:$A,'Scoring_Config'!$D:$D,"Yes")="Yes",_xlfn.XLOOKUP("DstZone_IsAny",'Scoring_Config'!$A:$A,'Scoring_Config'!$C:$C,10),0),"False,0")</f>
        <v>0</v>
      </c>
      <c r="AG1413" cm="1">
        <f t="array" ref="AG141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13" cm="1">
        <f t="array" ref="AH1413">IF(FALSE,"True," &amp; IF(_xlfn.XLOOKUP("App_Any_OR_RangeGt1000",'Scoring_Config'!$A:$A,'Scoring_Config'!$D:$D,"Yes")="Yes",_xlfn.XLOOKUP("App_Any_OR_RangeGt1000",'Scoring_Config'!$A:$A,'Scoring_Config'!$C:$C,10),0),"False,0")</f>
        <v>0</v>
      </c>
      <c r="AI1413" cm="1">
        <f t="array" ref="AI1413">IF(FALSE,"True," &amp; IF(_xlfn.XLOOKUP("Service_Insecure_Match",'Scoring_Config'!$A:$A,'Scoring_Config'!$D:$D,"Yes")="Yes",_xlfn.XLOOKUP("Service_Insecure_Match",'Scoring_Config'!$A:$A,'Scoring_Config'!$C:$C,5),0),"False,0")</f>
        <v>0</v>
      </c>
      <c r="AJ1413" cm="1">
        <f t="array" ref="AJ1413">IF(FALSE,"True," &amp; IF(_xlfn.XLOOKUP("Risky_Inbound",'Scoring_Config'!$A:$A,'Scoring_Config'!$D:$D,"Yes")="Yes",_xlfn.XLOOKUP("Risky_Inbound",'Scoring_Config'!$A:$A,'Scoring_Config'!$C:$C,50),0),"False,0")</f>
        <v>0</v>
      </c>
      <c r="AK1413" cm="1">
        <f t="array" ref="AK1413">IF(FALSE,"True," &amp; IF(_xlfn.XLOOKUP("Risky_Outbound",'Scoring_Config'!$A:$A,'Scoring_Config'!$D:$D,"Yes")="Yes",_xlfn.XLOOKUP("Risky_Outbound",'Scoring_Config'!$A:$A,'Scoring_Config'!$C:$C,25),0),"False,0")</f>
        <v>0</v>
      </c>
      <c r="AL1413" t="s">
        <v>6700</v>
      </c>
      <c r="AM1413" cm="1">
        <f t="array" ref="AM141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13" t="s">
        <v>6697</v>
      </c>
      <c r="AO1413" t="s">
        <v>6697</v>
      </c>
      <c r="AP1413" t="s">
        <v>6697</v>
      </c>
      <c r="AQ1413" cm="1">
        <f t="array" ref="AQ1413">IF(FALSE,"True," &amp; IF(_xlfn.XLOOKUP("Service_IsAny",'Scoring_Config'!$A:$A,'Scoring_Config'!$D:$D,"Yes")="Yes",_xlfn.XLOOKUP("Service_IsAny",'Scoring_Config'!$A:$A,'Scoring_Config'!$C:$C,0),0),"False,0")</f>
        <v>0</v>
      </c>
      <c r="AR1413">
        <v>0</v>
      </c>
      <c r="AS1413" cm="1">
        <f t="array" ref="AS1413">IF(FALSE,"True," &amp; IF(_xlfn.XLOOKUP("Service_RangeGt1000",'Scoring_Config'!$A:$A,'Scoring_Config'!$D:$D,"Yes")="Yes",_xlfn.XLOOKUP("Service_RangeGt1000",'Scoring_Config'!$A:$A,'Scoring_Config'!$C:$C,0),0),"False,0")</f>
        <v>0</v>
      </c>
      <c r="AT1413" cm="1">
        <f t="array" ref="AT1413">IF(FALSE,"True," &amp; IF(_xlfn.XLOOKUP("App_IsAny",'Scoring_Config'!$A:$A,'Scoring_Config'!$D:$D,"Yes")="Yes",_xlfn.XLOOKUP("App_IsAny",'Scoring_Config'!$A:$A,'Scoring_Config'!$C:$C,0),0),"False,0")</f>
        <v>0</v>
      </c>
      <c r="AU1413">
        <v>0</v>
      </c>
      <c r="AV1413" cm="1">
        <f t="array" ref="AV1413">IF(FALSE,"True," &amp; IF(_xlfn.XLOOKUP("App_RangeGt1000",'Scoring_Config'!$A:$A,'Scoring_Config'!$D:$D,"Yes")="Yes",_xlfn.XLOOKUP("App_RangeGt1000",'Scoring_Config'!$A:$A,'Scoring_Config'!$C:$C,0),0),"False,0")</f>
        <v>0</v>
      </c>
      <c r="AW1413" cm="1">
        <f t="array" ref="AW1413">IF(FALSE,"True," &amp; IF(_xlfn.XLOOKUP("Action_IsDenyOrDrop",'Scoring_Config'!$A:$A,'Scoring_Config'!$D:$D,"Yes")="Yes",_xlfn.XLOOKUP("Action_IsDenyOrDrop",'Scoring_Config'!$A:$A,'Scoring_Config'!$C:$C,0),0),"False,0")</f>
        <v>0</v>
      </c>
      <c r="AX1413" cm="1">
        <f t="array" ref="AX1413">IF(LEFT(AW1413,4)="True",0,(IF(LEFT(Y1413,4)="True",IF(_xlfn.XLOOKUP("Src_IsAny",'Scoring_Config'!$A:$A,'Scoring_Config'!$D:$D,"Yes")="Yes",_xlfn.XLOOKUP("Src_IsAny",'Scoring_Config'!$A:$A,'Scoring_Config'!$C:$C,10),0),0)+IF(LEFT(Z1413,4)="True",IF(_xlfn.XLOOKUP("Src_CIDR_Le_16",'Scoring_Config'!$A:$A,'Scoring_Config'!$D:$D,"Yes")="Yes",_xlfn.XLOOKUP("Src_CIDR_Le_16",'Scoring_Config'!$A:$A,'Scoring_Config'!$C:$C,10),0),0)+IF(LEFT(AA1413,4)="True",IF(_xlfn.XLOOKUP("Src_CIDR_17_22",'Scoring_Config'!$A:$A,'Scoring_Config'!$D:$D,"Yes")="Yes",_xlfn.XLOOKUP("Src_CIDR_17_22",'Scoring_Config'!$A:$A,'Scoring_Config'!$C:$C,5),0),0)+IF(LEFT(AB1413,4)="True",IF(_xlfn.XLOOKUP("Dst_IsAny",'Scoring_Config'!$A:$A,'Scoring_Config'!$D:$D,"Yes")="Yes",_xlfn.XLOOKUP("Dst_IsAny",'Scoring_Config'!$A:$A,'Scoring_Config'!$C:$C,10),0),0)+IF(LEFT(AC1413,4)="True",IF(_xlfn.XLOOKUP("Dst_CIDR_Le_16",'Scoring_Config'!$A:$A,'Scoring_Config'!$D:$D,"Yes")="Yes",_xlfn.XLOOKUP("Dst_CIDR_Le_16",'Scoring_Config'!$A:$A,'Scoring_Config'!$C:$C,10),0),0)+IF(LEFT(AD1413,4)="True",IF(_xlfn.XLOOKUP("Dst_CIDR_17_22",'Scoring_Config'!$A:$A,'Scoring_Config'!$D:$D,"Yes")="Yes",_xlfn.XLOOKUP("Dst_CIDR_17_22",'Scoring_Config'!$A:$A,'Scoring_Config'!$C:$C,5),0),0)+IF(LEFT(AE1413,4)="True",IF(_xlfn.XLOOKUP("SrcZone_IsAny",'Scoring_Config'!$A:$A,'Scoring_Config'!$D:$D,"Yes")="Yes",_xlfn.XLOOKUP("SrcZone_IsAny",'Scoring_Config'!$A:$A,'Scoring_Config'!$C:$C,10),0),0)+IF(LEFT(AF1413,4)="True",IF(_xlfn.XLOOKUP("DstZone_IsAny",'Scoring_Config'!$A:$A,'Scoring_Config'!$D:$D,"Yes")="Yes",_xlfn.XLOOKUP("DstZone_IsAny",'Scoring_Config'!$A:$A,'Scoring_Config'!$C:$C,10),0),0)+IF(LEFT(AG1413,4)="True",IF(_xlfn.XLOOKUP("Service_Any_OR_RangeGt1000",'Scoring_Config'!$A:$A,'Scoring_Config'!$D:$D,"Yes")="Yes",_xlfn.XLOOKUP("Service_Any_OR_RangeGt1000",'Scoring_Config'!$A:$A,'Scoring_Config'!$C:$C,10),0),0)+IF(LEFT(AH1413,4)="True",IF(_xlfn.XLOOKUP("App_Any_OR_RangeGt1000",'Scoring_Config'!$A:$A,'Scoring_Config'!$D:$D,"Yes")="Yes",_xlfn.XLOOKUP("App_Any_OR_RangeGt1000",'Scoring_Config'!$A:$A,'Scoring_Config'!$C:$C,10),0),0)+IF(LEFT(AI1413,4)="True",IF(_xlfn.XLOOKUP("Service_Insecure_Match",'Scoring_Config'!$A:$A,'Scoring_Config'!$D:$D,"Yes")="Yes",_xlfn.XLOOKUP("Service_Insecure_Match",'Scoring_Config'!$A:$A,'Scoring_Config'!$C:$C,5),0),0)+IF(LEFT(AJ1413,4)="True",IF(_xlfn.XLOOKUP("Risky_Inbound",'Scoring_Config'!$A:$A,'Scoring_Config'!$D:$D,"Yes")="Yes",_xlfn.XLOOKUP("Risky_Inbound",'Scoring_Config'!$A:$A,'Scoring_Config'!$C:$C,50),0),0)+IF(LEFT(AK1413,4)="True",IF(_xlfn.XLOOKUP("Risky_Outbound",'Scoring_Config'!$A:$A,'Scoring_Config'!$D:$D,"Yes")="Yes",_xlfn.XLOOKUP("Risky_Outbound",'Scoring_Config'!$A:$A,'Scoring_Config'!$C:$C,25),0),0)+IF(LEFT(AZ1413,4)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1413,FIND(",",AL1413)+1,100)),0)+IF(LEFT(AM1413,4)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1413,FIND(",",AN1413)+1,100)),0)+IF(_xlfn.XLOOKUP("Profile_Scoring",'Scoring_Config'!$A:$A,'Scoring_Config'!$D:$D,"Yes")="Yes",VALUE(MID(AO1413,FIND(",",AO1413)+1,100)),0)+IF(_xlfn.XLOOKUP("Options_Scoring",'Scoring_Config'!$A:$A,'Scoring_Config'!$D:$D,"Yes")="Yes",VALUE(MID(AP1413,FIND(",",AP1413)+1,100)),0)))</f>
        <v>0</v>
      </c>
      <c r="AZ1413" cm="1">
        <f t="array" ref="AZ1413">IF(FALSE,"True," &amp; IF(_xlfn.XLOOKUP("Migrate_Insecure",'Scoring_Config'!$A:$A,'Scoring_Config'!$D:$D,"Yes")="Yes",_xlfn.XLOOKUP("Migrate_Insecure",'Scoring_Config'!$A:$A,'Scoring_Config'!$C:$C,10),0),"False,0")</f>
        <v>0</v>
      </c>
    </row>
    <row r="1414" spans="1:52">
      <c r="A1414" t="s">
        <v>1979</v>
      </c>
      <c r="B1414" t="s">
        <v>3386</v>
      </c>
      <c r="C1414" t="s">
        <v>3542</v>
      </c>
      <c r="D1414" t="s">
        <v>3545</v>
      </c>
      <c r="E1414" t="s">
        <v>3563</v>
      </c>
      <c r="F1414" t="s">
        <v>3817</v>
      </c>
      <c r="G1414" t="s">
        <v>659</v>
      </c>
      <c r="H1414" t="s">
        <v>174</v>
      </c>
      <c r="I1414" t="s">
        <v>3971</v>
      </c>
      <c r="J1414" t="s">
        <v>1279</v>
      </c>
      <c r="K1414" t="s">
        <v>1676</v>
      </c>
      <c r="L1414" t="s">
        <v>1618</v>
      </c>
      <c r="M1414" t="s">
        <v>1974</v>
      </c>
      <c r="N1414" t="s">
        <v>4315</v>
      </c>
      <c r="O1414" t="s">
        <v>4319</v>
      </c>
      <c r="P1414" t="s">
        <v>4322</v>
      </c>
      <c r="Q1414" t="s">
        <v>5312</v>
      </c>
      <c r="R1414" t="s">
        <v>5440</v>
      </c>
      <c r="S1414" t="s">
        <v>5440</v>
      </c>
      <c r="T1414" t="s">
        <v>5817</v>
      </c>
      <c r="U1414" t="s">
        <v>6626</v>
      </c>
      <c r="Y1414" cm="1">
        <f t="array" ref="Y1414">IF(FALSE,"True," &amp; IF(_xlfn.XLOOKUP("Src_IsAny",'Scoring_Config'!$A:$A,'Scoring_Config'!$D:$D,"Yes")="Yes",_xlfn.XLOOKUP("Src_IsAny",'Scoring_Config'!$A:$A,'Scoring_Config'!$C:$C,10),0),"False,0")</f>
        <v>0</v>
      </c>
      <c r="Z1414" cm="1">
        <f t="array" ref="Z1414">IF(FALSE,"True," &amp; IF(_xlfn.XLOOKUP("Src_CIDR_Le_16",'Scoring_Config'!$A:$A,'Scoring_Config'!$D:$D,"Yes")="Yes",_xlfn.XLOOKUP("Src_CIDR_Le_16",'Scoring_Config'!$A:$A,'Scoring_Config'!$C:$C,10),0),"False,0")</f>
        <v>0</v>
      </c>
      <c r="AA1414" cm="1">
        <f t="array" ref="AA1414">IF(FALSE,"True," &amp; IF(_xlfn.XLOOKUP("Src_CIDR_17_22",'Scoring_Config'!$A:$A,'Scoring_Config'!$D:$D,"Yes")="Yes",_xlfn.XLOOKUP("Src_CIDR_17_22",'Scoring_Config'!$A:$A,'Scoring_Config'!$C:$C,5),0),"False,0")</f>
        <v>0</v>
      </c>
      <c r="AB1414" cm="1">
        <f t="array" ref="AB1414">IF(FALSE,"True," &amp; IF(_xlfn.XLOOKUP("Dst_IsAny",'Scoring_Config'!$A:$A,'Scoring_Config'!$D:$D,"Yes")="Yes",_xlfn.XLOOKUP("Dst_IsAny",'Scoring_Config'!$A:$A,'Scoring_Config'!$C:$C,10),0),"False,0")</f>
        <v>0</v>
      </c>
      <c r="AC1414" cm="1">
        <f t="array" ref="AC1414">IF(FALSE,"True," &amp; IF(_xlfn.XLOOKUP("Dst_CIDR_Le_16",'Scoring_Config'!$A:$A,'Scoring_Config'!$D:$D,"Yes")="Yes",_xlfn.XLOOKUP("Dst_CIDR_Le_16",'Scoring_Config'!$A:$A,'Scoring_Config'!$C:$C,10),0),"False,0")</f>
        <v>0</v>
      </c>
      <c r="AD1414" cm="1">
        <f t="array" ref="AD1414">IF(FALSE,"True," &amp; IF(_xlfn.XLOOKUP("Dst_CIDR_17_22",'Scoring_Config'!$A:$A,'Scoring_Config'!$D:$D,"Yes")="Yes",_xlfn.XLOOKUP("Dst_CIDR_17_22",'Scoring_Config'!$A:$A,'Scoring_Config'!$C:$C,5),0),"False,0")</f>
        <v>0</v>
      </c>
      <c r="AE1414" cm="1">
        <f t="array" ref="AE1414">IF(FALSE,"True," &amp; IF(_xlfn.XLOOKUP("SrcZone_IsAny",'Scoring_Config'!$A:$A,'Scoring_Config'!$D:$D,"Yes")="Yes",_xlfn.XLOOKUP("SrcZone_IsAny",'Scoring_Config'!$A:$A,'Scoring_Config'!$C:$C,10),0),"False,0")</f>
        <v>0</v>
      </c>
      <c r="AF1414" cm="1">
        <f t="array" ref="AF1414">IF(FALSE,"True," &amp; IF(_xlfn.XLOOKUP("DstZone_IsAny",'Scoring_Config'!$A:$A,'Scoring_Config'!$D:$D,"Yes")="Yes",_xlfn.XLOOKUP("DstZone_IsAny",'Scoring_Config'!$A:$A,'Scoring_Config'!$C:$C,10),0),"False,0")</f>
        <v>0</v>
      </c>
      <c r="AG1414" cm="1">
        <f t="array" ref="AG141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14" cm="1">
        <f t="array" ref="AH1414">IF(FALSE,"True," &amp; IF(_xlfn.XLOOKUP("App_Any_OR_RangeGt1000",'Scoring_Config'!$A:$A,'Scoring_Config'!$D:$D,"Yes")="Yes",_xlfn.XLOOKUP("App_Any_OR_RangeGt1000",'Scoring_Config'!$A:$A,'Scoring_Config'!$C:$C,10),0),"False,0")</f>
        <v>0</v>
      </c>
      <c r="AI1414" cm="1">
        <f t="array" ref="AI1414">IF(FALSE,"True," &amp; IF(_xlfn.XLOOKUP("Service_Insecure_Match",'Scoring_Config'!$A:$A,'Scoring_Config'!$D:$D,"Yes")="Yes",_xlfn.XLOOKUP("Service_Insecure_Match",'Scoring_Config'!$A:$A,'Scoring_Config'!$C:$C,5),0),"False,0")</f>
        <v>0</v>
      </c>
      <c r="AJ1414" cm="1">
        <f t="array" ref="AJ1414">IF(FALSE,"True," &amp; IF(_xlfn.XLOOKUP("Risky_Inbound",'Scoring_Config'!$A:$A,'Scoring_Config'!$D:$D,"Yes")="Yes",_xlfn.XLOOKUP("Risky_Inbound",'Scoring_Config'!$A:$A,'Scoring_Config'!$C:$C,50),0),"False,0")</f>
        <v>0</v>
      </c>
      <c r="AK1414" cm="1">
        <f t="array" ref="AK1414">IF(FALSE,"True," &amp; IF(_xlfn.XLOOKUP("Risky_Outbound",'Scoring_Config'!$A:$A,'Scoring_Config'!$D:$D,"Yes")="Yes",_xlfn.XLOOKUP("Risky_Outbound",'Scoring_Config'!$A:$A,'Scoring_Config'!$C:$C,25),0),"False,0")</f>
        <v>0</v>
      </c>
      <c r="AL1414" t="s">
        <v>6697</v>
      </c>
      <c r="AM1414" cm="1">
        <f t="array" ref="AM141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14" t="s">
        <v>6697</v>
      </c>
      <c r="AO1414" t="s">
        <v>6697</v>
      </c>
      <c r="AP1414" t="s">
        <v>6697</v>
      </c>
      <c r="AQ1414" cm="1">
        <f t="array" ref="AQ1414">IF(FALSE,"True," &amp; IF(_xlfn.XLOOKUP("Service_IsAny",'Scoring_Config'!$A:$A,'Scoring_Config'!$D:$D,"Yes")="Yes",_xlfn.XLOOKUP("Service_IsAny",'Scoring_Config'!$A:$A,'Scoring_Config'!$C:$C,0),0),"False,0")</f>
        <v>0</v>
      </c>
      <c r="AR1414">
        <v>15</v>
      </c>
      <c r="AS1414" cm="1">
        <f t="array" ref="AS1414">IF(FALSE,"True," &amp; IF(_xlfn.XLOOKUP("Service_RangeGt1000",'Scoring_Config'!$A:$A,'Scoring_Config'!$D:$D,"Yes")="Yes",_xlfn.XLOOKUP("Service_RangeGt1000",'Scoring_Config'!$A:$A,'Scoring_Config'!$C:$C,0),0),"False,0")</f>
        <v>0</v>
      </c>
      <c r="AT1414" cm="1">
        <f t="array" ref="AT1414">IF(FALSE,"True," &amp; IF(_xlfn.XLOOKUP("App_IsAny",'Scoring_Config'!$A:$A,'Scoring_Config'!$D:$D,"Yes")="Yes",_xlfn.XLOOKUP("App_IsAny",'Scoring_Config'!$A:$A,'Scoring_Config'!$C:$C,0),0),"False,0")</f>
        <v>0</v>
      </c>
      <c r="AU1414">
        <v>0</v>
      </c>
      <c r="AV1414" cm="1">
        <f t="array" ref="AV1414">IF(FALSE,"True," &amp; IF(_xlfn.XLOOKUP("App_RangeGt1000",'Scoring_Config'!$A:$A,'Scoring_Config'!$D:$D,"Yes")="Yes",_xlfn.XLOOKUP("App_RangeGt1000",'Scoring_Config'!$A:$A,'Scoring_Config'!$C:$C,0),0),"False,0")</f>
        <v>0</v>
      </c>
      <c r="AW1414" cm="1">
        <f t="array" ref="AW1414">IF(FALSE,"True," &amp; IF(_xlfn.XLOOKUP("Action_IsDenyOrDrop",'Scoring_Config'!$A:$A,'Scoring_Config'!$D:$D,"Yes")="Yes",_xlfn.XLOOKUP("Action_IsDenyOrDrop",'Scoring_Config'!$A:$A,'Scoring_Config'!$C:$C,0),0),"False,0")</f>
        <v>0</v>
      </c>
      <c r="AX1414" cm="1">
        <f t="array" ref="AX1414">IF(LEFT(AW1414,4)="True",0,(IF(LEFT(Y1414,4)="True",IF(_xlfn.XLOOKUP("Src_IsAny",'Scoring_Config'!$A:$A,'Scoring_Config'!$D:$D,"Yes")="Yes",_xlfn.XLOOKUP("Src_IsAny",'Scoring_Config'!$A:$A,'Scoring_Config'!$C:$C,10),0),0)+IF(LEFT(Z1414,4)="True",IF(_xlfn.XLOOKUP("Src_CIDR_Le_16",'Scoring_Config'!$A:$A,'Scoring_Config'!$D:$D,"Yes")="Yes",_xlfn.XLOOKUP("Src_CIDR_Le_16",'Scoring_Config'!$A:$A,'Scoring_Config'!$C:$C,10),0),0)+IF(LEFT(AA1414,4)="True",IF(_xlfn.XLOOKUP("Src_CIDR_17_22",'Scoring_Config'!$A:$A,'Scoring_Config'!$D:$D,"Yes")="Yes",_xlfn.XLOOKUP("Src_CIDR_17_22",'Scoring_Config'!$A:$A,'Scoring_Config'!$C:$C,5),0),0)+IF(LEFT(AB1414,4)="True",IF(_xlfn.XLOOKUP("Dst_IsAny",'Scoring_Config'!$A:$A,'Scoring_Config'!$D:$D,"Yes")="Yes",_xlfn.XLOOKUP("Dst_IsAny",'Scoring_Config'!$A:$A,'Scoring_Config'!$C:$C,10),0),0)+IF(LEFT(AC1414,4)="True",IF(_xlfn.XLOOKUP("Dst_CIDR_Le_16",'Scoring_Config'!$A:$A,'Scoring_Config'!$D:$D,"Yes")="Yes",_xlfn.XLOOKUP("Dst_CIDR_Le_16",'Scoring_Config'!$A:$A,'Scoring_Config'!$C:$C,10),0),0)+IF(LEFT(AD1414,4)="True",IF(_xlfn.XLOOKUP("Dst_CIDR_17_22",'Scoring_Config'!$A:$A,'Scoring_Config'!$D:$D,"Yes")="Yes",_xlfn.XLOOKUP("Dst_CIDR_17_22",'Scoring_Config'!$A:$A,'Scoring_Config'!$C:$C,5),0),0)+IF(LEFT(AE1414,4)="True",IF(_xlfn.XLOOKUP("SrcZone_IsAny",'Scoring_Config'!$A:$A,'Scoring_Config'!$D:$D,"Yes")="Yes",_xlfn.XLOOKUP("SrcZone_IsAny",'Scoring_Config'!$A:$A,'Scoring_Config'!$C:$C,10),0),0)+IF(LEFT(AF1414,4)="True",IF(_xlfn.XLOOKUP("DstZone_IsAny",'Scoring_Config'!$A:$A,'Scoring_Config'!$D:$D,"Yes")="Yes",_xlfn.XLOOKUP("DstZone_IsAny",'Scoring_Config'!$A:$A,'Scoring_Config'!$C:$C,10),0),0)+IF(LEFT(AG1414,4)="True",IF(_xlfn.XLOOKUP("Service_Any_OR_RangeGt1000",'Scoring_Config'!$A:$A,'Scoring_Config'!$D:$D,"Yes")="Yes",_xlfn.XLOOKUP("Service_Any_OR_RangeGt1000",'Scoring_Config'!$A:$A,'Scoring_Config'!$C:$C,10),0),0)+IF(LEFT(AH1414,4)="True",IF(_xlfn.XLOOKUP("App_Any_OR_RangeGt1000",'Scoring_Config'!$A:$A,'Scoring_Config'!$D:$D,"Yes")="Yes",_xlfn.XLOOKUP("App_Any_OR_RangeGt1000",'Scoring_Config'!$A:$A,'Scoring_Config'!$C:$C,10),0),0)+IF(LEFT(AI1414,4)="True",IF(_xlfn.XLOOKUP("Service_Insecure_Match",'Scoring_Config'!$A:$A,'Scoring_Config'!$D:$D,"Yes")="Yes",_xlfn.XLOOKUP("Service_Insecure_Match",'Scoring_Config'!$A:$A,'Scoring_Config'!$C:$C,5),0),0)+IF(LEFT(AJ1414,4)="True",IF(_xlfn.XLOOKUP("Risky_Inbound",'Scoring_Config'!$A:$A,'Scoring_Config'!$D:$D,"Yes")="Yes",_xlfn.XLOOKUP("Risky_Inbound",'Scoring_Config'!$A:$A,'Scoring_Config'!$C:$C,50),0),0)+IF(LEFT(AK1414,4)="True",IF(_xlfn.XLOOKUP("Risky_Outbound",'Scoring_Config'!$A:$A,'Scoring_Config'!$D:$D,"Yes")="Yes",_xlfn.XLOOKUP("Risky_Outbound",'Scoring_Config'!$A:$A,'Scoring_Config'!$C:$C,25),0),0)+IF(LEFT(AZ1414,4)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1414,FIND(",",AL1414)+1,100)),0)+IF(LEFT(AM1414,4)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1414,FIND(",",AN1414)+1,100)),0)+IF(_xlfn.XLOOKUP("Profile_Scoring",'Scoring_Config'!$A:$A,'Scoring_Config'!$D:$D,"Yes")="Yes",VALUE(MID(AO1414,FIND(",",AO1414)+1,100)),0)+IF(_xlfn.XLOOKUP("Options_Scoring",'Scoring_Config'!$A:$A,'Scoring_Config'!$D:$D,"Yes")="Yes",VALUE(MID(AP1414,FIND(",",AP1414)+1,100)),0)))</f>
        <v>0</v>
      </c>
      <c r="AZ1414" cm="1">
        <f t="array" ref="AZ1414">IF(FALSE,"True," &amp; IF(_xlfn.XLOOKUP("Migrate_Insecure",'Scoring_Config'!$A:$A,'Scoring_Config'!$D:$D,"Yes")="Yes",_xlfn.XLOOKUP("Migrate_Insecure",'Scoring_Config'!$A:$A,'Scoring_Config'!$C:$C,10),0),"False,0")</f>
        <v>0</v>
      </c>
    </row>
    <row r="1415" spans="1:52">
      <c r="A1415" t="s">
        <v>1979</v>
      </c>
      <c r="B1415" t="s">
        <v>3387</v>
      </c>
      <c r="C1415" t="s">
        <v>3542</v>
      </c>
      <c r="D1415" t="s">
        <v>3547</v>
      </c>
      <c r="E1415" t="s">
        <v>3563</v>
      </c>
      <c r="F1415" t="s">
        <v>3784</v>
      </c>
      <c r="G1415" t="s">
        <v>738</v>
      </c>
      <c r="H1415" t="s">
        <v>174</v>
      </c>
      <c r="I1415" t="s">
        <v>3866</v>
      </c>
      <c r="J1415" t="s">
        <v>1280</v>
      </c>
      <c r="K1415" t="s">
        <v>174</v>
      </c>
      <c r="L1415" t="s">
        <v>1619</v>
      </c>
      <c r="M1415" t="s">
        <v>1974</v>
      </c>
      <c r="N1415" t="s">
        <v>4315</v>
      </c>
      <c r="O1415" t="s">
        <v>4319</v>
      </c>
      <c r="P1415" t="s">
        <v>4322</v>
      </c>
      <c r="Q1415" t="s">
        <v>5313</v>
      </c>
      <c r="R1415" t="s">
        <v>5462</v>
      </c>
      <c r="S1415" t="s">
        <v>5507</v>
      </c>
      <c r="T1415" t="s">
        <v>5817</v>
      </c>
      <c r="U1415" t="s">
        <v>6627</v>
      </c>
      <c r="Y1415" cm="1">
        <f t="array" ref="Y1415">IF(FALSE,"True," &amp; IF(_xlfn.XLOOKUP("Src_IsAny",'Scoring_Config'!$A:$A,'Scoring_Config'!$D:$D,"Yes")="Yes",_xlfn.XLOOKUP("Src_IsAny",'Scoring_Config'!$A:$A,'Scoring_Config'!$C:$C,10),0),"False,0")</f>
        <v>0</v>
      </c>
      <c r="Z1415" cm="1">
        <f t="array" ref="Z1415">IF(FALSE,"True," &amp; IF(_xlfn.XLOOKUP("Src_CIDR_Le_16",'Scoring_Config'!$A:$A,'Scoring_Config'!$D:$D,"Yes")="Yes",_xlfn.XLOOKUP("Src_CIDR_Le_16",'Scoring_Config'!$A:$A,'Scoring_Config'!$C:$C,10),0),"False,0")</f>
        <v>0</v>
      </c>
      <c r="AA1415" cm="1">
        <f t="array" ref="AA1415">IF(FALSE,"True," &amp; IF(_xlfn.XLOOKUP("Src_CIDR_17_22",'Scoring_Config'!$A:$A,'Scoring_Config'!$D:$D,"Yes")="Yes",_xlfn.XLOOKUP("Src_CIDR_17_22",'Scoring_Config'!$A:$A,'Scoring_Config'!$C:$C,5),0),"False,0")</f>
        <v>0</v>
      </c>
      <c r="AB1415" cm="1">
        <f t="array" ref="AB1415">IF(FALSE,"True," &amp; IF(_xlfn.XLOOKUP("Dst_IsAny",'Scoring_Config'!$A:$A,'Scoring_Config'!$D:$D,"Yes")="Yes",_xlfn.XLOOKUP("Dst_IsAny",'Scoring_Config'!$A:$A,'Scoring_Config'!$C:$C,10),0),"False,0")</f>
        <v>0</v>
      </c>
      <c r="AC1415" cm="1">
        <f t="array" ref="AC1415">IF(FALSE,"True," &amp; IF(_xlfn.XLOOKUP("Dst_CIDR_Le_16",'Scoring_Config'!$A:$A,'Scoring_Config'!$D:$D,"Yes")="Yes",_xlfn.XLOOKUP("Dst_CIDR_Le_16",'Scoring_Config'!$A:$A,'Scoring_Config'!$C:$C,10),0),"False,0")</f>
        <v>0</v>
      </c>
      <c r="AD1415" cm="1">
        <f t="array" ref="AD1415">IF(FALSE,"True," &amp; IF(_xlfn.XLOOKUP("Dst_CIDR_17_22",'Scoring_Config'!$A:$A,'Scoring_Config'!$D:$D,"Yes")="Yes",_xlfn.XLOOKUP("Dst_CIDR_17_22",'Scoring_Config'!$A:$A,'Scoring_Config'!$C:$C,5),0),"False,0")</f>
        <v>0</v>
      </c>
      <c r="AE1415" cm="1">
        <f t="array" ref="AE1415">IF(FALSE,"True," &amp; IF(_xlfn.XLOOKUP("SrcZone_IsAny",'Scoring_Config'!$A:$A,'Scoring_Config'!$D:$D,"Yes")="Yes",_xlfn.XLOOKUP("SrcZone_IsAny",'Scoring_Config'!$A:$A,'Scoring_Config'!$C:$C,10),0),"False,0")</f>
        <v>0</v>
      </c>
      <c r="AF1415" cm="1">
        <f t="array" ref="AF1415">IF(FALSE,"True," &amp; IF(_xlfn.XLOOKUP("DstZone_IsAny",'Scoring_Config'!$A:$A,'Scoring_Config'!$D:$D,"Yes")="Yes",_xlfn.XLOOKUP("DstZone_IsAny",'Scoring_Config'!$A:$A,'Scoring_Config'!$C:$C,10),0),"False,0")</f>
        <v>0</v>
      </c>
      <c r="AG1415" cm="1">
        <f t="array" ref="AG141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15" cm="1">
        <f t="array" ref="AH1415">IF(TRUE,"True," &amp; IF(_xlfn.XLOOKUP("App_Any_OR_RangeGt1000",'Scoring_Config'!$A:$A,'Scoring_Config'!$D:$D,"Yes")="Yes",_xlfn.XLOOKUP("App_Any_OR_RangeGt1000",'Scoring_Config'!$A:$A,'Scoring_Config'!$C:$C,10),0),"False,0")</f>
        <v>0</v>
      </c>
      <c r="AI1415" cm="1">
        <f t="array" ref="AI1415">IF(FALSE,"True," &amp; IF(_xlfn.XLOOKUP("Service_Insecure_Match",'Scoring_Config'!$A:$A,'Scoring_Config'!$D:$D,"Yes")="Yes",_xlfn.XLOOKUP("Service_Insecure_Match",'Scoring_Config'!$A:$A,'Scoring_Config'!$C:$C,5),0),"False,0")</f>
        <v>0</v>
      </c>
      <c r="AJ1415" cm="1">
        <f t="array" ref="AJ1415">IF(FALSE,"True," &amp; IF(_xlfn.XLOOKUP("Risky_Inbound",'Scoring_Config'!$A:$A,'Scoring_Config'!$D:$D,"Yes")="Yes",_xlfn.XLOOKUP("Risky_Inbound",'Scoring_Config'!$A:$A,'Scoring_Config'!$C:$C,50),0),"False,0")</f>
        <v>0</v>
      </c>
      <c r="AK1415" cm="1">
        <f t="array" ref="AK1415">IF(FALSE,"True," &amp; IF(_xlfn.XLOOKUP("Risky_Outbound",'Scoring_Config'!$A:$A,'Scoring_Config'!$D:$D,"Yes")="Yes",_xlfn.XLOOKUP("Risky_Outbound",'Scoring_Config'!$A:$A,'Scoring_Config'!$C:$C,25),0),"False,0")</f>
        <v>0</v>
      </c>
      <c r="AL1415" t="s">
        <v>6697</v>
      </c>
      <c r="AM1415" cm="1">
        <f t="array" ref="AM141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15" t="s">
        <v>6697</v>
      </c>
      <c r="AO1415" t="s">
        <v>6697</v>
      </c>
      <c r="AP1415" t="s">
        <v>6697</v>
      </c>
      <c r="AQ1415" cm="1">
        <f t="array" ref="AQ1415">IF(FALSE,"True," &amp; IF(_xlfn.XLOOKUP("Service_IsAny",'Scoring_Config'!$A:$A,'Scoring_Config'!$D:$D,"Yes")="Yes",_xlfn.XLOOKUP("Service_IsAny",'Scoring_Config'!$A:$A,'Scoring_Config'!$C:$C,0),0),"False,0")</f>
        <v>0</v>
      </c>
      <c r="AR1415">
        <v>2</v>
      </c>
      <c r="AS1415" cm="1">
        <f t="array" ref="AS1415">IF(FALSE,"True," &amp; IF(_xlfn.XLOOKUP("Service_RangeGt1000",'Scoring_Config'!$A:$A,'Scoring_Config'!$D:$D,"Yes")="Yes",_xlfn.XLOOKUP("Service_RangeGt1000",'Scoring_Config'!$A:$A,'Scoring_Config'!$C:$C,0),0),"False,0")</f>
        <v>0</v>
      </c>
      <c r="AT1415" cm="1">
        <f t="array" ref="AT1415">IF(TRUE,"True," &amp; IF(_xlfn.XLOOKUP("App_IsAny",'Scoring_Config'!$A:$A,'Scoring_Config'!$D:$D,"Yes")="Yes",_xlfn.XLOOKUP("App_IsAny",'Scoring_Config'!$A:$A,'Scoring_Config'!$C:$C,0),0),"False,0")</f>
        <v>0</v>
      </c>
      <c r="AU1415">
        <v>65535</v>
      </c>
      <c r="AV1415" cm="1">
        <f t="array" ref="AV1415">IF(TRUE,"True," &amp; IF(_xlfn.XLOOKUP("App_RangeGt1000",'Scoring_Config'!$A:$A,'Scoring_Config'!$D:$D,"Yes")="Yes",_xlfn.XLOOKUP("App_RangeGt1000",'Scoring_Config'!$A:$A,'Scoring_Config'!$C:$C,0),0),"False,0")</f>
        <v>0</v>
      </c>
      <c r="AW1415" cm="1">
        <f t="array" ref="AW1415">IF(FALSE,"True," &amp; IF(_xlfn.XLOOKUP("Action_IsDenyOrDrop",'Scoring_Config'!$A:$A,'Scoring_Config'!$D:$D,"Yes")="Yes",_xlfn.XLOOKUP("Action_IsDenyOrDrop",'Scoring_Config'!$A:$A,'Scoring_Config'!$C:$C,0),0),"False,0")</f>
        <v>0</v>
      </c>
      <c r="AX1415" cm="1">
        <f t="array" ref="AX1415">IF(LEFT(AW1415,4)="True",0,(IF(LEFT(Y1415,4)="True",IF(_xlfn.XLOOKUP("Src_IsAny",'Scoring_Config'!$A:$A,'Scoring_Config'!$D:$D,"Yes")="Yes",_xlfn.XLOOKUP("Src_IsAny",'Scoring_Config'!$A:$A,'Scoring_Config'!$C:$C,10),0),0)+IF(LEFT(Z1415,4)="True",IF(_xlfn.XLOOKUP("Src_CIDR_Le_16",'Scoring_Config'!$A:$A,'Scoring_Config'!$D:$D,"Yes")="Yes",_xlfn.XLOOKUP("Src_CIDR_Le_16",'Scoring_Config'!$A:$A,'Scoring_Config'!$C:$C,10),0),0)+IF(LEFT(AA1415,4)="True",IF(_xlfn.XLOOKUP("Src_CIDR_17_22",'Scoring_Config'!$A:$A,'Scoring_Config'!$D:$D,"Yes")="Yes",_xlfn.XLOOKUP("Src_CIDR_17_22",'Scoring_Config'!$A:$A,'Scoring_Config'!$C:$C,5),0),0)+IF(LEFT(AB1415,4)="True",IF(_xlfn.XLOOKUP("Dst_IsAny",'Scoring_Config'!$A:$A,'Scoring_Config'!$D:$D,"Yes")="Yes",_xlfn.XLOOKUP("Dst_IsAny",'Scoring_Config'!$A:$A,'Scoring_Config'!$C:$C,10),0),0)+IF(LEFT(AC1415,4)="True",IF(_xlfn.XLOOKUP("Dst_CIDR_Le_16",'Scoring_Config'!$A:$A,'Scoring_Config'!$D:$D,"Yes")="Yes",_xlfn.XLOOKUP("Dst_CIDR_Le_16",'Scoring_Config'!$A:$A,'Scoring_Config'!$C:$C,10),0),0)+IF(LEFT(AD1415,4)="True",IF(_xlfn.XLOOKUP("Dst_CIDR_17_22",'Scoring_Config'!$A:$A,'Scoring_Config'!$D:$D,"Yes")="Yes",_xlfn.XLOOKUP("Dst_CIDR_17_22",'Scoring_Config'!$A:$A,'Scoring_Config'!$C:$C,5),0),0)+IF(LEFT(AE1415,4)="True",IF(_xlfn.XLOOKUP("SrcZone_IsAny",'Scoring_Config'!$A:$A,'Scoring_Config'!$D:$D,"Yes")="Yes",_xlfn.XLOOKUP("SrcZone_IsAny",'Scoring_Config'!$A:$A,'Scoring_Config'!$C:$C,10),0),0)+IF(LEFT(AF1415,4)="True",IF(_xlfn.XLOOKUP("DstZone_IsAny",'Scoring_Config'!$A:$A,'Scoring_Config'!$D:$D,"Yes")="Yes",_xlfn.XLOOKUP("DstZone_IsAny",'Scoring_Config'!$A:$A,'Scoring_Config'!$C:$C,10),0),0)+IF(LEFT(AG1415,4)="True",IF(_xlfn.XLOOKUP("Service_Any_OR_RangeGt1000",'Scoring_Config'!$A:$A,'Scoring_Config'!$D:$D,"Yes")="Yes",_xlfn.XLOOKUP("Service_Any_OR_RangeGt1000",'Scoring_Config'!$A:$A,'Scoring_Config'!$C:$C,10),0),0)+IF(LEFT(AH1415,4)="True",IF(_xlfn.XLOOKUP("App_Any_OR_RangeGt1000",'Scoring_Config'!$A:$A,'Scoring_Config'!$D:$D,"Yes")="Yes",_xlfn.XLOOKUP("App_Any_OR_RangeGt1000",'Scoring_Config'!$A:$A,'Scoring_Config'!$C:$C,10),0),0)+IF(LEFT(AI1415,4)="True",IF(_xlfn.XLOOKUP("Service_Insecure_Match",'Scoring_Config'!$A:$A,'Scoring_Config'!$D:$D,"Yes")="Yes",_xlfn.XLOOKUP("Service_Insecure_Match",'Scoring_Config'!$A:$A,'Scoring_Config'!$C:$C,5),0),0)+IF(LEFT(AJ1415,4)="True",IF(_xlfn.XLOOKUP("Risky_Inbound",'Scoring_Config'!$A:$A,'Scoring_Config'!$D:$D,"Yes")="Yes",_xlfn.XLOOKUP("Risky_Inbound",'Scoring_Config'!$A:$A,'Scoring_Config'!$C:$C,50),0),0)+IF(LEFT(AK1415,4)="True",IF(_xlfn.XLOOKUP("Risky_Outbound",'Scoring_Config'!$A:$A,'Scoring_Config'!$D:$D,"Yes")="Yes",_xlfn.XLOOKUP("Risky_Outbound",'Scoring_Config'!$A:$A,'Scoring_Config'!$C:$C,25),0),0)+IF(LEFT(AZ1415,4)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1415,FIND(",",AL1415)+1,100)),0)+IF(LEFT(AM1415,4)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1415,FIND(",",AN1415)+1,100)),0)+IF(_xlfn.XLOOKUP("Profile_Scoring",'Scoring_Config'!$A:$A,'Scoring_Config'!$D:$D,"Yes")="Yes",VALUE(MID(AO1415,FIND(",",AO1415)+1,100)),0)+IF(_xlfn.XLOOKUP("Options_Scoring",'Scoring_Config'!$A:$A,'Scoring_Config'!$D:$D,"Yes")="Yes",VALUE(MID(AP1415,FIND(",",AP1415)+1,100)),0)))</f>
        <v>0</v>
      </c>
      <c r="AZ1415" cm="1">
        <f t="array" ref="AZ1415">IF(FALSE,"True," &amp; IF(_xlfn.XLOOKUP("Migrate_Insecure",'Scoring_Config'!$A:$A,'Scoring_Config'!$D:$D,"Yes")="Yes",_xlfn.XLOOKUP("Migrate_Insecure",'Scoring_Config'!$A:$A,'Scoring_Config'!$C:$C,10),0),"False,0")</f>
        <v>0</v>
      </c>
    </row>
    <row r="1416" spans="1:52">
      <c r="A1416" t="s">
        <v>1979</v>
      </c>
      <c r="B1416" t="s">
        <v>3388</v>
      </c>
      <c r="C1416" t="s">
        <v>3542</v>
      </c>
      <c r="D1416" t="s">
        <v>3545</v>
      </c>
      <c r="E1416" t="s">
        <v>3563</v>
      </c>
      <c r="F1416" t="s">
        <v>3817</v>
      </c>
      <c r="G1416" t="s">
        <v>659</v>
      </c>
      <c r="H1416" t="s">
        <v>174</v>
      </c>
      <c r="I1416" t="s">
        <v>3971</v>
      </c>
      <c r="J1416" t="s">
        <v>1229</v>
      </c>
      <c r="K1416" t="s">
        <v>1676</v>
      </c>
      <c r="L1416" t="s">
        <v>1620</v>
      </c>
      <c r="M1416" t="s">
        <v>1974</v>
      </c>
      <c r="N1416" t="s">
        <v>4315</v>
      </c>
      <c r="O1416" t="s">
        <v>4319</v>
      </c>
      <c r="P1416" t="s">
        <v>4323</v>
      </c>
      <c r="Q1416" t="s">
        <v>5314</v>
      </c>
      <c r="R1416" t="s">
        <v>5439</v>
      </c>
      <c r="S1416" t="s">
        <v>4324</v>
      </c>
      <c r="T1416" t="s">
        <v>5817</v>
      </c>
      <c r="U1416" t="s">
        <v>6626</v>
      </c>
      <c r="Y1416" cm="1">
        <f t="array" ref="Y1416">IF(FALSE,"True," &amp; IF(_xlfn.XLOOKUP("Src_IsAny",'Scoring_Config'!$A:$A,'Scoring_Config'!$D:$D,"Yes")="Yes",_xlfn.XLOOKUP("Src_IsAny",'Scoring_Config'!$A:$A,'Scoring_Config'!$C:$C,10),0),"False,0")</f>
        <v>0</v>
      </c>
      <c r="Z1416" cm="1">
        <f t="array" ref="Z1416">IF(FALSE,"True," &amp; IF(_xlfn.XLOOKUP("Src_CIDR_Le_16",'Scoring_Config'!$A:$A,'Scoring_Config'!$D:$D,"Yes")="Yes",_xlfn.XLOOKUP("Src_CIDR_Le_16",'Scoring_Config'!$A:$A,'Scoring_Config'!$C:$C,10),0),"False,0")</f>
        <v>0</v>
      </c>
      <c r="AA1416" cm="1">
        <f t="array" ref="AA1416">IF(FALSE,"True," &amp; IF(_xlfn.XLOOKUP("Src_CIDR_17_22",'Scoring_Config'!$A:$A,'Scoring_Config'!$D:$D,"Yes")="Yes",_xlfn.XLOOKUP("Src_CIDR_17_22",'Scoring_Config'!$A:$A,'Scoring_Config'!$C:$C,5),0),"False,0")</f>
        <v>0</v>
      </c>
      <c r="AB1416" cm="1">
        <f t="array" ref="AB1416">IF(FALSE,"True," &amp; IF(_xlfn.XLOOKUP("Dst_IsAny",'Scoring_Config'!$A:$A,'Scoring_Config'!$D:$D,"Yes")="Yes",_xlfn.XLOOKUP("Dst_IsAny",'Scoring_Config'!$A:$A,'Scoring_Config'!$C:$C,10),0),"False,0")</f>
        <v>0</v>
      </c>
      <c r="AC1416" cm="1">
        <f t="array" ref="AC1416">IF(FALSE,"True," &amp; IF(_xlfn.XLOOKUP("Dst_CIDR_Le_16",'Scoring_Config'!$A:$A,'Scoring_Config'!$D:$D,"Yes")="Yes",_xlfn.XLOOKUP("Dst_CIDR_Le_16",'Scoring_Config'!$A:$A,'Scoring_Config'!$C:$C,10),0),"False,0")</f>
        <v>0</v>
      </c>
      <c r="AD1416" cm="1">
        <f t="array" ref="AD1416">IF(FALSE,"True," &amp; IF(_xlfn.XLOOKUP("Dst_CIDR_17_22",'Scoring_Config'!$A:$A,'Scoring_Config'!$D:$D,"Yes")="Yes",_xlfn.XLOOKUP("Dst_CIDR_17_22",'Scoring_Config'!$A:$A,'Scoring_Config'!$C:$C,5),0),"False,0")</f>
        <v>0</v>
      </c>
      <c r="AE1416" cm="1">
        <f t="array" ref="AE1416">IF(FALSE,"True," &amp; IF(_xlfn.XLOOKUP("SrcZone_IsAny",'Scoring_Config'!$A:$A,'Scoring_Config'!$D:$D,"Yes")="Yes",_xlfn.XLOOKUP("SrcZone_IsAny",'Scoring_Config'!$A:$A,'Scoring_Config'!$C:$C,10),0),"False,0")</f>
        <v>0</v>
      </c>
      <c r="AF1416" cm="1">
        <f t="array" ref="AF1416">IF(FALSE,"True," &amp; IF(_xlfn.XLOOKUP("DstZone_IsAny",'Scoring_Config'!$A:$A,'Scoring_Config'!$D:$D,"Yes")="Yes",_xlfn.XLOOKUP("DstZone_IsAny",'Scoring_Config'!$A:$A,'Scoring_Config'!$C:$C,10),0),"False,0")</f>
        <v>0</v>
      </c>
      <c r="AG1416" cm="1">
        <f t="array" ref="AG141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16" cm="1">
        <f t="array" ref="AH1416">IF(FALSE,"True," &amp; IF(_xlfn.XLOOKUP("App_Any_OR_RangeGt1000",'Scoring_Config'!$A:$A,'Scoring_Config'!$D:$D,"Yes")="Yes",_xlfn.XLOOKUP("App_Any_OR_RangeGt1000",'Scoring_Config'!$A:$A,'Scoring_Config'!$C:$C,10),0),"False,0")</f>
        <v>0</v>
      </c>
      <c r="AI1416" cm="1">
        <f t="array" ref="AI1416">IF(FALSE,"True," &amp; IF(_xlfn.XLOOKUP("Service_Insecure_Match",'Scoring_Config'!$A:$A,'Scoring_Config'!$D:$D,"Yes")="Yes",_xlfn.XLOOKUP("Service_Insecure_Match",'Scoring_Config'!$A:$A,'Scoring_Config'!$C:$C,5),0),"False,0")</f>
        <v>0</v>
      </c>
      <c r="AJ1416" cm="1">
        <f t="array" ref="AJ1416">IF(FALSE,"True," &amp; IF(_xlfn.XLOOKUP("Risky_Inbound",'Scoring_Config'!$A:$A,'Scoring_Config'!$D:$D,"Yes")="Yes",_xlfn.XLOOKUP("Risky_Inbound",'Scoring_Config'!$A:$A,'Scoring_Config'!$C:$C,50),0),"False,0")</f>
        <v>0</v>
      </c>
      <c r="AK1416" cm="1">
        <f t="array" ref="AK1416">IF(FALSE,"True," &amp; IF(_xlfn.XLOOKUP("Risky_Outbound",'Scoring_Config'!$A:$A,'Scoring_Config'!$D:$D,"Yes")="Yes",_xlfn.XLOOKUP("Risky_Outbound",'Scoring_Config'!$A:$A,'Scoring_Config'!$C:$C,25),0),"False,0")</f>
        <v>0</v>
      </c>
      <c r="AL1416" t="s">
        <v>6699</v>
      </c>
      <c r="AM1416" cm="1">
        <f t="array" ref="AM141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16" t="s">
        <v>6697</v>
      </c>
      <c r="AO1416" t="s">
        <v>6697</v>
      </c>
      <c r="AP1416" t="s">
        <v>6697</v>
      </c>
      <c r="AQ1416" cm="1">
        <f t="array" ref="AQ1416">IF(FALSE,"True," &amp; IF(_xlfn.XLOOKUP("Service_IsAny",'Scoring_Config'!$A:$A,'Scoring_Config'!$D:$D,"Yes")="Yes",_xlfn.XLOOKUP("Service_IsAny",'Scoring_Config'!$A:$A,'Scoring_Config'!$C:$C,0),0),"False,0")</f>
        <v>0</v>
      </c>
      <c r="AR1416">
        <v>17</v>
      </c>
      <c r="AS1416" cm="1">
        <f t="array" ref="AS1416">IF(FALSE,"True," &amp; IF(_xlfn.XLOOKUP("Service_RangeGt1000",'Scoring_Config'!$A:$A,'Scoring_Config'!$D:$D,"Yes")="Yes",_xlfn.XLOOKUP("Service_RangeGt1000",'Scoring_Config'!$A:$A,'Scoring_Config'!$C:$C,0),0),"False,0")</f>
        <v>0</v>
      </c>
      <c r="AT1416" cm="1">
        <f t="array" ref="AT1416">IF(FALSE,"True," &amp; IF(_xlfn.XLOOKUP("App_IsAny",'Scoring_Config'!$A:$A,'Scoring_Config'!$D:$D,"Yes")="Yes",_xlfn.XLOOKUP("App_IsAny",'Scoring_Config'!$A:$A,'Scoring_Config'!$C:$C,0),0),"False,0")</f>
        <v>0</v>
      </c>
      <c r="AU1416">
        <v>0</v>
      </c>
      <c r="AV1416" cm="1">
        <f t="array" ref="AV1416">IF(FALSE,"True," &amp; IF(_xlfn.XLOOKUP("App_RangeGt1000",'Scoring_Config'!$A:$A,'Scoring_Config'!$D:$D,"Yes")="Yes",_xlfn.XLOOKUP("App_RangeGt1000",'Scoring_Config'!$A:$A,'Scoring_Config'!$C:$C,0),0),"False,0")</f>
        <v>0</v>
      </c>
      <c r="AW1416" cm="1">
        <f t="array" ref="AW1416">IF(FALSE,"True," &amp; IF(_xlfn.XLOOKUP("Action_IsDenyOrDrop",'Scoring_Config'!$A:$A,'Scoring_Config'!$D:$D,"Yes")="Yes",_xlfn.XLOOKUP("Action_IsDenyOrDrop",'Scoring_Config'!$A:$A,'Scoring_Config'!$C:$C,0),0),"False,0")</f>
        <v>0</v>
      </c>
      <c r="AX1416" cm="1">
        <f t="array" ref="AX1416">IF(LEFT(AW1416,4)="True",0,(IF(LEFT(Y1416,4)="True",IF(_xlfn.XLOOKUP("Src_IsAny",'Scoring_Config'!$A:$A,'Scoring_Config'!$D:$D,"Yes")="Yes",_xlfn.XLOOKUP("Src_IsAny",'Scoring_Config'!$A:$A,'Scoring_Config'!$C:$C,10),0),0)+IF(LEFT(Z1416,4)="True",IF(_xlfn.XLOOKUP("Src_CIDR_Le_16",'Scoring_Config'!$A:$A,'Scoring_Config'!$D:$D,"Yes")="Yes",_xlfn.XLOOKUP("Src_CIDR_Le_16",'Scoring_Config'!$A:$A,'Scoring_Config'!$C:$C,10),0),0)+IF(LEFT(AA1416,4)="True",IF(_xlfn.XLOOKUP("Src_CIDR_17_22",'Scoring_Config'!$A:$A,'Scoring_Config'!$D:$D,"Yes")="Yes",_xlfn.XLOOKUP("Src_CIDR_17_22",'Scoring_Config'!$A:$A,'Scoring_Config'!$C:$C,5),0),0)+IF(LEFT(AB1416,4)="True",IF(_xlfn.XLOOKUP("Dst_IsAny",'Scoring_Config'!$A:$A,'Scoring_Config'!$D:$D,"Yes")="Yes",_xlfn.XLOOKUP("Dst_IsAny",'Scoring_Config'!$A:$A,'Scoring_Config'!$C:$C,10),0),0)+IF(LEFT(AC1416,4)="True",IF(_xlfn.XLOOKUP("Dst_CIDR_Le_16",'Scoring_Config'!$A:$A,'Scoring_Config'!$D:$D,"Yes")="Yes",_xlfn.XLOOKUP("Dst_CIDR_Le_16",'Scoring_Config'!$A:$A,'Scoring_Config'!$C:$C,10),0),0)+IF(LEFT(AD1416,4)="True",IF(_xlfn.XLOOKUP("Dst_CIDR_17_22",'Scoring_Config'!$A:$A,'Scoring_Config'!$D:$D,"Yes")="Yes",_xlfn.XLOOKUP("Dst_CIDR_17_22",'Scoring_Config'!$A:$A,'Scoring_Config'!$C:$C,5),0),0)+IF(LEFT(AE1416,4)="True",IF(_xlfn.XLOOKUP("SrcZone_IsAny",'Scoring_Config'!$A:$A,'Scoring_Config'!$D:$D,"Yes")="Yes",_xlfn.XLOOKUP("SrcZone_IsAny",'Scoring_Config'!$A:$A,'Scoring_Config'!$C:$C,10),0),0)+IF(LEFT(AF1416,4)="True",IF(_xlfn.XLOOKUP("DstZone_IsAny",'Scoring_Config'!$A:$A,'Scoring_Config'!$D:$D,"Yes")="Yes",_xlfn.XLOOKUP("DstZone_IsAny",'Scoring_Config'!$A:$A,'Scoring_Config'!$C:$C,10),0),0)+IF(LEFT(AG1416,4)="True",IF(_xlfn.XLOOKUP("Service_Any_OR_RangeGt1000",'Scoring_Config'!$A:$A,'Scoring_Config'!$D:$D,"Yes")="Yes",_xlfn.XLOOKUP("Service_Any_OR_RangeGt1000",'Scoring_Config'!$A:$A,'Scoring_Config'!$C:$C,10),0),0)+IF(LEFT(AH1416,4)="True",IF(_xlfn.XLOOKUP("App_Any_OR_RangeGt1000",'Scoring_Config'!$A:$A,'Scoring_Config'!$D:$D,"Yes")="Yes",_xlfn.XLOOKUP("App_Any_OR_RangeGt1000",'Scoring_Config'!$A:$A,'Scoring_Config'!$C:$C,10),0),0)+IF(LEFT(AI1416,4)="True",IF(_xlfn.XLOOKUP("Service_Insecure_Match",'Scoring_Config'!$A:$A,'Scoring_Config'!$D:$D,"Yes")="Yes",_xlfn.XLOOKUP("Service_Insecure_Match",'Scoring_Config'!$A:$A,'Scoring_Config'!$C:$C,5),0),0)+IF(LEFT(AJ1416,4)="True",IF(_xlfn.XLOOKUP("Risky_Inbound",'Scoring_Config'!$A:$A,'Scoring_Config'!$D:$D,"Yes")="Yes",_xlfn.XLOOKUP("Risky_Inbound",'Scoring_Config'!$A:$A,'Scoring_Config'!$C:$C,50),0),0)+IF(LEFT(AK1416,4)="True",IF(_xlfn.XLOOKUP("Risky_Outbound",'Scoring_Config'!$A:$A,'Scoring_Config'!$D:$D,"Yes")="Yes",_xlfn.XLOOKUP("Risky_Outbound",'Scoring_Config'!$A:$A,'Scoring_Config'!$C:$C,25),0),0)+IF(LEFT(AZ1416,4)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1416,FIND(",",AL1416)+1,100)),0)+IF(LEFT(AM1416,4)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1416,FIND(",",AN1416)+1,100)),0)+IF(_xlfn.XLOOKUP("Profile_Scoring",'Scoring_Config'!$A:$A,'Scoring_Config'!$D:$D,"Yes")="Yes",VALUE(MID(AO1416,FIND(",",AO1416)+1,100)),0)+IF(_xlfn.XLOOKUP("Options_Scoring",'Scoring_Config'!$A:$A,'Scoring_Config'!$D:$D,"Yes")="Yes",VALUE(MID(AP1416,FIND(",",AP1416)+1,100)),0)))</f>
        <v>0</v>
      </c>
      <c r="AZ1416" cm="1">
        <f t="array" ref="AZ1416">IF(FALSE,"True," &amp; IF(_xlfn.XLOOKUP("Migrate_Insecure",'Scoring_Config'!$A:$A,'Scoring_Config'!$D:$D,"Yes")="Yes",_xlfn.XLOOKUP("Migrate_Insecure",'Scoring_Config'!$A:$A,'Scoring_Config'!$C:$C,10),0),"False,0")</f>
        <v>0</v>
      </c>
    </row>
    <row r="1417" spans="1:52">
      <c r="A1417" t="s">
        <v>1979</v>
      </c>
      <c r="B1417" t="s">
        <v>3389</v>
      </c>
      <c r="C1417" t="s">
        <v>3542</v>
      </c>
      <c r="D1417" t="s">
        <v>3545</v>
      </c>
      <c r="E1417" t="s">
        <v>3563</v>
      </c>
      <c r="F1417" t="s">
        <v>3971</v>
      </c>
      <c r="G1417" t="s">
        <v>739</v>
      </c>
      <c r="H1417" t="s">
        <v>174</v>
      </c>
      <c r="I1417" t="s">
        <v>4278</v>
      </c>
      <c r="J1417" t="s">
        <v>647</v>
      </c>
      <c r="K1417" t="s">
        <v>1676</v>
      </c>
      <c r="L1417" t="s">
        <v>1621</v>
      </c>
      <c r="M1417" t="s">
        <v>1974</v>
      </c>
      <c r="N1417" t="s">
        <v>4315</v>
      </c>
      <c r="O1417" t="s">
        <v>4319</v>
      </c>
      <c r="P1417" t="s">
        <v>4321</v>
      </c>
      <c r="Q1417" t="s">
        <v>5315</v>
      </c>
      <c r="R1417" t="s">
        <v>5440</v>
      </c>
      <c r="S1417" t="s">
        <v>5440</v>
      </c>
      <c r="T1417" t="s">
        <v>5817</v>
      </c>
      <c r="U1417" t="s">
        <v>6628</v>
      </c>
      <c r="Y1417" cm="1">
        <f t="array" ref="Y1417">IF(FALSE,"True," &amp; IF(_xlfn.XLOOKUP("Src_IsAny",'Scoring_Config'!$A:$A,'Scoring_Config'!$D:$D,"Yes")="Yes",_xlfn.XLOOKUP("Src_IsAny",'Scoring_Config'!$A:$A,'Scoring_Config'!$C:$C,10),0),"False,0")</f>
        <v>0</v>
      </c>
      <c r="Z1417" cm="1">
        <f t="array" ref="Z1417">IF(FALSE,"True," &amp; IF(_xlfn.XLOOKUP("Src_CIDR_Le_16",'Scoring_Config'!$A:$A,'Scoring_Config'!$D:$D,"Yes")="Yes",_xlfn.XLOOKUP("Src_CIDR_Le_16",'Scoring_Config'!$A:$A,'Scoring_Config'!$C:$C,10),0),"False,0")</f>
        <v>0</v>
      </c>
      <c r="AA1417" cm="1">
        <f t="array" ref="AA1417">IF(FALSE,"True," &amp; IF(_xlfn.XLOOKUP("Src_CIDR_17_22",'Scoring_Config'!$A:$A,'Scoring_Config'!$D:$D,"Yes")="Yes",_xlfn.XLOOKUP("Src_CIDR_17_22",'Scoring_Config'!$A:$A,'Scoring_Config'!$C:$C,5),0),"False,0")</f>
        <v>0</v>
      </c>
      <c r="AB1417" cm="1">
        <f t="array" ref="AB1417">IF(FALSE,"True," &amp; IF(_xlfn.XLOOKUP("Dst_IsAny",'Scoring_Config'!$A:$A,'Scoring_Config'!$D:$D,"Yes")="Yes",_xlfn.XLOOKUP("Dst_IsAny",'Scoring_Config'!$A:$A,'Scoring_Config'!$C:$C,10),0),"False,0")</f>
        <v>0</v>
      </c>
      <c r="AC1417" cm="1">
        <f t="array" ref="AC1417">IF(FALSE,"True," &amp; IF(_xlfn.XLOOKUP("Dst_CIDR_Le_16",'Scoring_Config'!$A:$A,'Scoring_Config'!$D:$D,"Yes")="Yes",_xlfn.XLOOKUP("Dst_CIDR_Le_16",'Scoring_Config'!$A:$A,'Scoring_Config'!$C:$C,10),0),"False,0")</f>
        <v>0</v>
      </c>
      <c r="AD1417" cm="1">
        <f t="array" ref="AD1417">IF(FALSE,"True," &amp; IF(_xlfn.XLOOKUP("Dst_CIDR_17_22",'Scoring_Config'!$A:$A,'Scoring_Config'!$D:$D,"Yes")="Yes",_xlfn.XLOOKUP("Dst_CIDR_17_22",'Scoring_Config'!$A:$A,'Scoring_Config'!$C:$C,5),0),"False,0")</f>
        <v>0</v>
      </c>
      <c r="AE1417" cm="1">
        <f t="array" ref="AE1417">IF(FALSE,"True," &amp; IF(_xlfn.XLOOKUP("SrcZone_IsAny",'Scoring_Config'!$A:$A,'Scoring_Config'!$D:$D,"Yes")="Yes",_xlfn.XLOOKUP("SrcZone_IsAny",'Scoring_Config'!$A:$A,'Scoring_Config'!$C:$C,10),0),"False,0")</f>
        <v>0</v>
      </c>
      <c r="AF1417" cm="1">
        <f t="array" ref="AF1417">IF(FALSE,"True," &amp; IF(_xlfn.XLOOKUP("DstZone_IsAny",'Scoring_Config'!$A:$A,'Scoring_Config'!$D:$D,"Yes")="Yes",_xlfn.XLOOKUP("DstZone_IsAny",'Scoring_Config'!$A:$A,'Scoring_Config'!$C:$C,10),0),"False,0")</f>
        <v>0</v>
      </c>
      <c r="AG1417" cm="1">
        <f t="array" ref="AG141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17" cm="1">
        <f t="array" ref="AH1417">IF(FALSE,"True," &amp; IF(_xlfn.XLOOKUP("App_Any_OR_RangeGt1000",'Scoring_Config'!$A:$A,'Scoring_Config'!$D:$D,"Yes")="Yes",_xlfn.XLOOKUP("App_Any_OR_RangeGt1000",'Scoring_Config'!$A:$A,'Scoring_Config'!$C:$C,10),0),"False,0")</f>
        <v>0</v>
      </c>
      <c r="AI1417" cm="1">
        <f t="array" ref="AI1417">IF(FALSE,"True," &amp; IF(_xlfn.XLOOKUP("Service_Insecure_Match",'Scoring_Config'!$A:$A,'Scoring_Config'!$D:$D,"Yes")="Yes",_xlfn.XLOOKUP("Service_Insecure_Match",'Scoring_Config'!$A:$A,'Scoring_Config'!$C:$C,5),0),"False,0")</f>
        <v>0</v>
      </c>
      <c r="AJ1417" cm="1">
        <f t="array" ref="AJ1417">IF(FALSE,"True," &amp; IF(_xlfn.XLOOKUP("Risky_Inbound",'Scoring_Config'!$A:$A,'Scoring_Config'!$D:$D,"Yes")="Yes",_xlfn.XLOOKUP("Risky_Inbound",'Scoring_Config'!$A:$A,'Scoring_Config'!$C:$C,50),0),"False,0")</f>
        <v>0</v>
      </c>
      <c r="AK1417" cm="1">
        <f t="array" ref="AK1417">IF(FALSE,"True," &amp; IF(_xlfn.XLOOKUP("Risky_Outbound",'Scoring_Config'!$A:$A,'Scoring_Config'!$D:$D,"Yes")="Yes",_xlfn.XLOOKUP("Risky_Outbound",'Scoring_Config'!$A:$A,'Scoring_Config'!$C:$C,25),0),"False,0")</f>
        <v>0</v>
      </c>
      <c r="AL1417" t="s">
        <v>6700</v>
      </c>
      <c r="AM1417" cm="1">
        <f t="array" ref="AM141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17" t="s">
        <v>6697</v>
      </c>
      <c r="AO1417" t="s">
        <v>6697</v>
      </c>
      <c r="AP1417" t="s">
        <v>6697</v>
      </c>
      <c r="AQ1417" cm="1">
        <f t="array" ref="AQ1417">IF(FALSE,"True," &amp; IF(_xlfn.XLOOKUP("Service_IsAny",'Scoring_Config'!$A:$A,'Scoring_Config'!$D:$D,"Yes")="Yes",_xlfn.XLOOKUP("Service_IsAny",'Scoring_Config'!$A:$A,'Scoring_Config'!$C:$C,0),0),"False,0")</f>
        <v>0</v>
      </c>
      <c r="AR1417">
        <v>102</v>
      </c>
      <c r="AS1417" cm="1">
        <f t="array" ref="AS1417">IF(FALSE,"True," &amp; IF(_xlfn.XLOOKUP("Service_RangeGt1000",'Scoring_Config'!$A:$A,'Scoring_Config'!$D:$D,"Yes")="Yes",_xlfn.XLOOKUP("Service_RangeGt1000",'Scoring_Config'!$A:$A,'Scoring_Config'!$C:$C,0),0),"False,0")</f>
        <v>0</v>
      </c>
      <c r="AT1417" cm="1">
        <f t="array" ref="AT1417">IF(FALSE,"True," &amp; IF(_xlfn.XLOOKUP("App_IsAny",'Scoring_Config'!$A:$A,'Scoring_Config'!$D:$D,"Yes")="Yes",_xlfn.XLOOKUP("App_IsAny",'Scoring_Config'!$A:$A,'Scoring_Config'!$C:$C,0),0),"False,0")</f>
        <v>0</v>
      </c>
      <c r="AU1417">
        <v>0</v>
      </c>
      <c r="AV1417" cm="1">
        <f t="array" ref="AV1417">IF(FALSE,"True," &amp; IF(_xlfn.XLOOKUP("App_RangeGt1000",'Scoring_Config'!$A:$A,'Scoring_Config'!$D:$D,"Yes")="Yes",_xlfn.XLOOKUP("App_RangeGt1000",'Scoring_Config'!$A:$A,'Scoring_Config'!$C:$C,0),0),"False,0")</f>
        <v>0</v>
      </c>
      <c r="AW1417" cm="1">
        <f t="array" ref="AW1417">IF(FALSE,"True," &amp; IF(_xlfn.XLOOKUP("Action_IsDenyOrDrop",'Scoring_Config'!$A:$A,'Scoring_Config'!$D:$D,"Yes")="Yes",_xlfn.XLOOKUP("Action_IsDenyOrDrop",'Scoring_Config'!$A:$A,'Scoring_Config'!$C:$C,0),0),"False,0")</f>
        <v>0</v>
      </c>
      <c r="AX1417" cm="1">
        <f t="array" ref="AX1417">IF(LEFT(AW1417,4)="True",0,(IF(LEFT(Y1417,4)="True",IF(_xlfn.XLOOKUP("Src_IsAny",'Scoring_Config'!$A:$A,'Scoring_Config'!$D:$D,"Yes")="Yes",_xlfn.XLOOKUP("Src_IsAny",'Scoring_Config'!$A:$A,'Scoring_Config'!$C:$C,10),0),0)+IF(LEFT(Z1417,4)="True",IF(_xlfn.XLOOKUP("Src_CIDR_Le_16",'Scoring_Config'!$A:$A,'Scoring_Config'!$D:$D,"Yes")="Yes",_xlfn.XLOOKUP("Src_CIDR_Le_16",'Scoring_Config'!$A:$A,'Scoring_Config'!$C:$C,10),0),0)+IF(LEFT(AA1417,4)="True",IF(_xlfn.XLOOKUP("Src_CIDR_17_22",'Scoring_Config'!$A:$A,'Scoring_Config'!$D:$D,"Yes")="Yes",_xlfn.XLOOKUP("Src_CIDR_17_22",'Scoring_Config'!$A:$A,'Scoring_Config'!$C:$C,5),0),0)+IF(LEFT(AB1417,4)="True",IF(_xlfn.XLOOKUP("Dst_IsAny",'Scoring_Config'!$A:$A,'Scoring_Config'!$D:$D,"Yes")="Yes",_xlfn.XLOOKUP("Dst_IsAny",'Scoring_Config'!$A:$A,'Scoring_Config'!$C:$C,10),0),0)+IF(LEFT(AC1417,4)="True",IF(_xlfn.XLOOKUP("Dst_CIDR_Le_16",'Scoring_Config'!$A:$A,'Scoring_Config'!$D:$D,"Yes")="Yes",_xlfn.XLOOKUP("Dst_CIDR_Le_16",'Scoring_Config'!$A:$A,'Scoring_Config'!$C:$C,10),0),0)+IF(LEFT(AD1417,4)="True",IF(_xlfn.XLOOKUP("Dst_CIDR_17_22",'Scoring_Config'!$A:$A,'Scoring_Config'!$D:$D,"Yes")="Yes",_xlfn.XLOOKUP("Dst_CIDR_17_22",'Scoring_Config'!$A:$A,'Scoring_Config'!$C:$C,5),0),0)+IF(LEFT(AE1417,4)="True",IF(_xlfn.XLOOKUP("SrcZone_IsAny",'Scoring_Config'!$A:$A,'Scoring_Config'!$D:$D,"Yes")="Yes",_xlfn.XLOOKUP("SrcZone_IsAny",'Scoring_Config'!$A:$A,'Scoring_Config'!$C:$C,10),0),0)+IF(LEFT(AF1417,4)="True",IF(_xlfn.XLOOKUP("DstZone_IsAny",'Scoring_Config'!$A:$A,'Scoring_Config'!$D:$D,"Yes")="Yes",_xlfn.XLOOKUP("DstZone_IsAny",'Scoring_Config'!$A:$A,'Scoring_Config'!$C:$C,10),0),0)+IF(LEFT(AG1417,4)="True",IF(_xlfn.XLOOKUP("Service_Any_OR_RangeGt1000",'Scoring_Config'!$A:$A,'Scoring_Config'!$D:$D,"Yes")="Yes",_xlfn.XLOOKUP("Service_Any_OR_RangeGt1000",'Scoring_Config'!$A:$A,'Scoring_Config'!$C:$C,10),0),0)+IF(LEFT(AH1417,4)="True",IF(_xlfn.XLOOKUP("App_Any_OR_RangeGt1000",'Scoring_Config'!$A:$A,'Scoring_Config'!$D:$D,"Yes")="Yes",_xlfn.XLOOKUP("App_Any_OR_RangeGt1000",'Scoring_Config'!$A:$A,'Scoring_Config'!$C:$C,10),0),0)+IF(LEFT(AI1417,4)="True",IF(_xlfn.XLOOKUP("Service_Insecure_Match",'Scoring_Config'!$A:$A,'Scoring_Config'!$D:$D,"Yes")="Yes",_xlfn.XLOOKUP("Service_Insecure_Match",'Scoring_Config'!$A:$A,'Scoring_Config'!$C:$C,5),0),0)+IF(LEFT(AJ1417,4)="True",IF(_xlfn.XLOOKUP("Risky_Inbound",'Scoring_Config'!$A:$A,'Scoring_Config'!$D:$D,"Yes")="Yes",_xlfn.XLOOKUP("Risky_Inbound",'Scoring_Config'!$A:$A,'Scoring_Config'!$C:$C,50),0),0)+IF(LEFT(AK1417,4)="True",IF(_xlfn.XLOOKUP("Risky_Outbound",'Scoring_Config'!$A:$A,'Scoring_Config'!$D:$D,"Yes")="Yes",_xlfn.XLOOKUP("Risky_Outbound",'Scoring_Config'!$A:$A,'Scoring_Config'!$C:$C,25),0),0)+IF(LEFT(AZ1417,4)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1417,FIND(",",AL1417)+1,100)),0)+IF(LEFT(AM1417,4)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1417,FIND(",",AN1417)+1,100)),0)+IF(_xlfn.XLOOKUP("Profile_Scoring",'Scoring_Config'!$A:$A,'Scoring_Config'!$D:$D,"Yes")="Yes",VALUE(MID(AO1417,FIND(",",AO1417)+1,100)),0)+IF(_xlfn.XLOOKUP("Options_Scoring",'Scoring_Config'!$A:$A,'Scoring_Config'!$D:$D,"Yes")="Yes",VALUE(MID(AP1417,FIND(",",AP1417)+1,100)),0)))</f>
        <v>0</v>
      </c>
      <c r="AZ1417" cm="1">
        <f t="array" ref="AZ1417">IF(FALSE,"True," &amp; IF(_xlfn.XLOOKUP("Migrate_Insecure",'Scoring_Config'!$A:$A,'Scoring_Config'!$D:$D,"Yes")="Yes",_xlfn.XLOOKUP("Migrate_Insecure",'Scoring_Config'!$A:$A,'Scoring_Config'!$C:$C,10),0),"False,0")</f>
        <v>0</v>
      </c>
    </row>
    <row r="1418" spans="1:52">
      <c r="A1418" t="s">
        <v>1979</v>
      </c>
      <c r="B1418" t="s">
        <v>3390</v>
      </c>
      <c r="C1418" t="s">
        <v>3542</v>
      </c>
      <c r="D1418" t="s">
        <v>3545</v>
      </c>
      <c r="E1418" t="s">
        <v>3563</v>
      </c>
      <c r="F1418" t="s">
        <v>3967</v>
      </c>
      <c r="G1418" t="s">
        <v>634</v>
      </c>
      <c r="H1418" t="s">
        <v>174</v>
      </c>
      <c r="I1418" t="s">
        <v>3866</v>
      </c>
      <c r="J1418" t="s">
        <v>1280</v>
      </c>
      <c r="K1418" t="s">
        <v>1721</v>
      </c>
      <c r="L1418" t="s">
        <v>1327</v>
      </c>
      <c r="M1418" t="s">
        <v>1974</v>
      </c>
      <c r="N1418" t="s">
        <v>4315</v>
      </c>
      <c r="O1418" t="s">
        <v>4319</v>
      </c>
      <c r="P1418" t="s">
        <v>4323</v>
      </c>
      <c r="Q1418" t="s">
        <v>5316</v>
      </c>
      <c r="R1418" t="s">
        <v>5439</v>
      </c>
      <c r="S1418" t="s">
        <v>4324</v>
      </c>
      <c r="T1418" t="s">
        <v>5817</v>
      </c>
      <c r="U1418" t="s">
        <v>6629</v>
      </c>
      <c r="Y1418" cm="1">
        <f t="array" ref="Y1418">IF(FALSE,"True," &amp; IF(_xlfn.XLOOKUP("Src_IsAny",'Scoring_Config'!$A:$A,'Scoring_Config'!$D:$D,"Yes")="Yes",_xlfn.XLOOKUP("Src_IsAny",'Scoring_Config'!$A:$A,'Scoring_Config'!$C:$C,10),0),"False,0")</f>
        <v>0</v>
      </c>
      <c r="Z1418" cm="1">
        <f t="array" ref="Z1418">IF(FALSE,"True," &amp; IF(_xlfn.XLOOKUP("Src_CIDR_Le_16",'Scoring_Config'!$A:$A,'Scoring_Config'!$D:$D,"Yes")="Yes",_xlfn.XLOOKUP("Src_CIDR_Le_16",'Scoring_Config'!$A:$A,'Scoring_Config'!$C:$C,10),0),"False,0")</f>
        <v>0</v>
      </c>
      <c r="AA1418" cm="1">
        <f t="array" ref="AA1418">IF(FALSE,"True," &amp; IF(_xlfn.XLOOKUP("Src_CIDR_17_22",'Scoring_Config'!$A:$A,'Scoring_Config'!$D:$D,"Yes")="Yes",_xlfn.XLOOKUP("Src_CIDR_17_22",'Scoring_Config'!$A:$A,'Scoring_Config'!$C:$C,5),0),"False,0")</f>
        <v>0</v>
      </c>
      <c r="AB1418" cm="1">
        <f t="array" ref="AB1418">IF(FALSE,"True," &amp; IF(_xlfn.XLOOKUP("Dst_IsAny",'Scoring_Config'!$A:$A,'Scoring_Config'!$D:$D,"Yes")="Yes",_xlfn.XLOOKUP("Dst_IsAny",'Scoring_Config'!$A:$A,'Scoring_Config'!$C:$C,10),0),"False,0")</f>
        <v>0</v>
      </c>
      <c r="AC1418" cm="1">
        <f t="array" ref="AC1418">IF(FALSE,"True," &amp; IF(_xlfn.XLOOKUP("Dst_CIDR_Le_16",'Scoring_Config'!$A:$A,'Scoring_Config'!$D:$D,"Yes")="Yes",_xlfn.XLOOKUP("Dst_CIDR_Le_16",'Scoring_Config'!$A:$A,'Scoring_Config'!$C:$C,10),0),"False,0")</f>
        <v>0</v>
      </c>
      <c r="AD1418" cm="1">
        <f t="array" ref="AD1418">IF(FALSE,"True," &amp; IF(_xlfn.XLOOKUP("Dst_CIDR_17_22",'Scoring_Config'!$A:$A,'Scoring_Config'!$D:$D,"Yes")="Yes",_xlfn.XLOOKUP("Dst_CIDR_17_22",'Scoring_Config'!$A:$A,'Scoring_Config'!$C:$C,5),0),"False,0")</f>
        <v>0</v>
      </c>
      <c r="AE1418" cm="1">
        <f t="array" ref="AE1418">IF(FALSE,"True," &amp; IF(_xlfn.XLOOKUP("SrcZone_IsAny",'Scoring_Config'!$A:$A,'Scoring_Config'!$D:$D,"Yes")="Yes",_xlfn.XLOOKUP("SrcZone_IsAny",'Scoring_Config'!$A:$A,'Scoring_Config'!$C:$C,10),0),"False,0")</f>
        <v>0</v>
      </c>
      <c r="AF1418" cm="1">
        <f t="array" ref="AF1418">IF(FALSE,"True," &amp; IF(_xlfn.XLOOKUP("DstZone_IsAny",'Scoring_Config'!$A:$A,'Scoring_Config'!$D:$D,"Yes")="Yes",_xlfn.XLOOKUP("DstZone_IsAny",'Scoring_Config'!$A:$A,'Scoring_Config'!$C:$C,10),0),"False,0")</f>
        <v>0</v>
      </c>
      <c r="AG1418" cm="1">
        <f t="array" ref="AG141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18" cm="1">
        <f t="array" ref="AH1418">IF(FALSE,"True," &amp; IF(_xlfn.XLOOKUP("App_Any_OR_RangeGt1000",'Scoring_Config'!$A:$A,'Scoring_Config'!$D:$D,"Yes")="Yes",_xlfn.XLOOKUP("App_Any_OR_RangeGt1000",'Scoring_Config'!$A:$A,'Scoring_Config'!$C:$C,10),0),"False,0")</f>
        <v>0</v>
      </c>
      <c r="AI1418" cm="1">
        <f t="array" ref="AI1418">IF(FALSE,"True," &amp; IF(_xlfn.XLOOKUP("Service_Insecure_Match",'Scoring_Config'!$A:$A,'Scoring_Config'!$D:$D,"Yes")="Yes",_xlfn.XLOOKUP("Service_Insecure_Match",'Scoring_Config'!$A:$A,'Scoring_Config'!$C:$C,5),0),"False,0")</f>
        <v>0</v>
      </c>
      <c r="AJ1418" cm="1">
        <f t="array" ref="AJ1418">IF(FALSE,"True," &amp; IF(_xlfn.XLOOKUP("Risky_Inbound",'Scoring_Config'!$A:$A,'Scoring_Config'!$D:$D,"Yes")="Yes",_xlfn.XLOOKUP("Risky_Inbound",'Scoring_Config'!$A:$A,'Scoring_Config'!$C:$C,50),0),"False,0")</f>
        <v>0</v>
      </c>
      <c r="AK1418" cm="1">
        <f t="array" ref="AK1418">IF(FALSE,"True," &amp; IF(_xlfn.XLOOKUP("Risky_Outbound",'Scoring_Config'!$A:$A,'Scoring_Config'!$D:$D,"Yes")="Yes",_xlfn.XLOOKUP("Risky_Outbound",'Scoring_Config'!$A:$A,'Scoring_Config'!$C:$C,25),0),"False,0")</f>
        <v>0</v>
      </c>
      <c r="AL1418" t="s">
        <v>6699</v>
      </c>
      <c r="AM1418" cm="1">
        <f t="array" ref="AM141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18" t="s">
        <v>6697</v>
      </c>
      <c r="AO1418" t="s">
        <v>6697</v>
      </c>
      <c r="AP1418" t="s">
        <v>6697</v>
      </c>
      <c r="AQ1418" cm="1">
        <f t="array" ref="AQ1418">IF(FALSE,"True," &amp; IF(_xlfn.XLOOKUP("Service_IsAny",'Scoring_Config'!$A:$A,'Scoring_Config'!$D:$D,"Yes")="Yes",_xlfn.XLOOKUP("Service_IsAny",'Scoring_Config'!$A:$A,'Scoring_Config'!$C:$C,0),0),"False,0")</f>
        <v>0</v>
      </c>
      <c r="AR1418">
        <v>0</v>
      </c>
      <c r="AS1418" cm="1">
        <f t="array" ref="AS1418">IF(FALSE,"True," &amp; IF(_xlfn.XLOOKUP("Service_RangeGt1000",'Scoring_Config'!$A:$A,'Scoring_Config'!$D:$D,"Yes")="Yes",_xlfn.XLOOKUP("Service_RangeGt1000",'Scoring_Config'!$A:$A,'Scoring_Config'!$C:$C,0),0),"False,0")</f>
        <v>0</v>
      </c>
      <c r="AT1418" cm="1">
        <f t="array" ref="AT1418">IF(FALSE,"True," &amp; IF(_xlfn.XLOOKUP("App_IsAny",'Scoring_Config'!$A:$A,'Scoring_Config'!$D:$D,"Yes")="Yes",_xlfn.XLOOKUP("App_IsAny",'Scoring_Config'!$A:$A,'Scoring_Config'!$C:$C,0),0),"False,0")</f>
        <v>0</v>
      </c>
      <c r="AU1418">
        <v>2</v>
      </c>
      <c r="AV1418" cm="1">
        <f t="array" ref="AV1418">IF(FALSE,"True," &amp; IF(_xlfn.XLOOKUP("App_RangeGt1000",'Scoring_Config'!$A:$A,'Scoring_Config'!$D:$D,"Yes")="Yes",_xlfn.XLOOKUP("App_RangeGt1000",'Scoring_Config'!$A:$A,'Scoring_Config'!$C:$C,0),0),"False,0")</f>
        <v>0</v>
      </c>
      <c r="AW1418" cm="1">
        <f t="array" ref="AW1418">IF(FALSE,"True," &amp; IF(_xlfn.XLOOKUP("Action_IsDenyOrDrop",'Scoring_Config'!$A:$A,'Scoring_Config'!$D:$D,"Yes")="Yes",_xlfn.XLOOKUP("Action_IsDenyOrDrop",'Scoring_Config'!$A:$A,'Scoring_Config'!$C:$C,0),0),"False,0")</f>
        <v>0</v>
      </c>
      <c r="AX1418" cm="1">
        <f t="array" ref="AX1418">IF(LEFT(AW1418,4)="True",0,(IF(LEFT(Y1418,4)="True",IF(_xlfn.XLOOKUP("Src_IsAny",'Scoring_Config'!$A:$A,'Scoring_Config'!$D:$D,"Yes")="Yes",_xlfn.XLOOKUP("Src_IsAny",'Scoring_Config'!$A:$A,'Scoring_Config'!$C:$C,10),0),0)+IF(LEFT(Z1418,4)="True",IF(_xlfn.XLOOKUP("Src_CIDR_Le_16",'Scoring_Config'!$A:$A,'Scoring_Config'!$D:$D,"Yes")="Yes",_xlfn.XLOOKUP("Src_CIDR_Le_16",'Scoring_Config'!$A:$A,'Scoring_Config'!$C:$C,10),0),0)+IF(LEFT(AA1418,4)="True",IF(_xlfn.XLOOKUP("Src_CIDR_17_22",'Scoring_Config'!$A:$A,'Scoring_Config'!$D:$D,"Yes")="Yes",_xlfn.XLOOKUP("Src_CIDR_17_22",'Scoring_Config'!$A:$A,'Scoring_Config'!$C:$C,5),0),0)+IF(LEFT(AB1418,4)="True",IF(_xlfn.XLOOKUP("Dst_IsAny",'Scoring_Config'!$A:$A,'Scoring_Config'!$D:$D,"Yes")="Yes",_xlfn.XLOOKUP("Dst_IsAny",'Scoring_Config'!$A:$A,'Scoring_Config'!$C:$C,10),0),0)+IF(LEFT(AC1418,4)="True",IF(_xlfn.XLOOKUP("Dst_CIDR_Le_16",'Scoring_Config'!$A:$A,'Scoring_Config'!$D:$D,"Yes")="Yes",_xlfn.XLOOKUP("Dst_CIDR_Le_16",'Scoring_Config'!$A:$A,'Scoring_Config'!$C:$C,10),0),0)+IF(LEFT(AD1418,4)="True",IF(_xlfn.XLOOKUP("Dst_CIDR_17_22",'Scoring_Config'!$A:$A,'Scoring_Config'!$D:$D,"Yes")="Yes",_xlfn.XLOOKUP("Dst_CIDR_17_22",'Scoring_Config'!$A:$A,'Scoring_Config'!$C:$C,5),0),0)+IF(LEFT(AE1418,4)="True",IF(_xlfn.XLOOKUP("SrcZone_IsAny",'Scoring_Config'!$A:$A,'Scoring_Config'!$D:$D,"Yes")="Yes",_xlfn.XLOOKUP("SrcZone_IsAny",'Scoring_Config'!$A:$A,'Scoring_Config'!$C:$C,10),0),0)+IF(LEFT(AF1418,4)="True",IF(_xlfn.XLOOKUP("DstZone_IsAny",'Scoring_Config'!$A:$A,'Scoring_Config'!$D:$D,"Yes")="Yes",_xlfn.XLOOKUP("DstZone_IsAny",'Scoring_Config'!$A:$A,'Scoring_Config'!$C:$C,10),0),0)+IF(LEFT(AG1418,4)="True",IF(_xlfn.XLOOKUP("Service_Any_OR_RangeGt1000",'Scoring_Config'!$A:$A,'Scoring_Config'!$D:$D,"Yes")="Yes",_xlfn.XLOOKUP("Service_Any_OR_RangeGt1000",'Scoring_Config'!$A:$A,'Scoring_Config'!$C:$C,10),0),0)+IF(LEFT(AH1418,4)="True",IF(_xlfn.XLOOKUP("App_Any_OR_RangeGt1000",'Scoring_Config'!$A:$A,'Scoring_Config'!$D:$D,"Yes")="Yes",_xlfn.XLOOKUP("App_Any_OR_RangeGt1000",'Scoring_Config'!$A:$A,'Scoring_Config'!$C:$C,10),0),0)+IF(LEFT(AI1418,4)="True",IF(_xlfn.XLOOKUP("Service_Insecure_Match",'Scoring_Config'!$A:$A,'Scoring_Config'!$D:$D,"Yes")="Yes",_xlfn.XLOOKUP("Service_Insecure_Match",'Scoring_Config'!$A:$A,'Scoring_Config'!$C:$C,5),0),0)+IF(LEFT(AJ1418,4)="True",IF(_xlfn.XLOOKUP("Risky_Inbound",'Scoring_Config'!$A:$A,'Scoring_Config'!$D:$D,"Yes")="Yes",_xlfn.XLOOKUP("Risky_Inbound",'Scoring_Config'!$A:$A,'Scoring_Config'!$C:$C,50),0),0)+IF(LEFT(AK1418,4)="True",IF(_xlfn.XLOOKUP("Risky_Outbound",'Scoring_Config'!$A:$A,'Scoring_Config'!$D:$D,"Yes")="Yes",_xlfn.XLOOKUP("Risky_Outbound",'Scoring_Config'!$A:$A,'Scoring_Config'!$C:$C,25),0),0)+IF(LEFT(AZ1418,4)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1418,FIND(",",AL1418)+1,100)),0)+IF(LEFT(AM1418,4)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1418,FIND(",",AN1418)+1,100)),0)+IF(_xlfn.XLOOKUP("Profile_Scoring",'Scoring_Config'!$A:$A,'Scoring_Config'!$D:$D,"Yes")="Yes",VALUE(MID(AO1418,FIND(",",AO1418)+1,100)),0)+IF(_xlfn.XLOOKUP("Options_Scoring",'Scoring_Config'!$A:$A,'Scoring_Config'!$D:$D,"Yes")="Yes",VALUE(MID(AP1418,FIND(",",AP1418)+1,100)),0)))</f>
        <v>0</v>
      </c>
      <c r="AZ1418" cm="1">
        <f t="array" ref="AZ1418">IF(FALSE,"True," &amp; IF(_xlfn.XLOOKUP("Migrate_Insecure",'Scoring_Config'!$A:$A,'Scoring_Config'!$D:$D,"Yes")="Yes",_xlfn.XLOOKUP("Migrate_Insecure",'Scoring_Config'!$A:$A,'Scoring_Config'!$C:$C,10),0),"False,0")</f>
        <v>0</v>
      </c>
    </row>
    <row r="1419" spans="1:52">
      <c r="A1419" t="s">
        <v>1979</v>
      </c>
      <c r="B1419" t="s">
        <v>3391</v>
      </c>
      <c r="C1419" t="s">
        <v>3542</v>
      </c>
      <c r="D1419" t="s">
        <v>3545</v>
      </c>
      <c r="E1419" t="s">
        <v>3563</v>
      </c>
      <c r="F1419" t="s">
        <v>3990</v>
      </c>
      <c r="G1419" t="s">
        <v>740</v>
      </c>
      <c r="H1419" t="s">
        <v>174</v>
      </c>
      <c r="I1419" t="s">
        <v>3576</v>
      </c>
      <c r="J1419" t="s">
        <v>1281</v>
      </c>
      <c r="K1419" t="s">
        <v>1954</v>
      </c>
      <c r="L1419" t="s">
        <v>1622</v>
      </c>
      <c r="M1419" t="s">
        <v>1974</v>
      </c>
      <c r="N1419" t="s">
        <v>4315</v>
      </c>
      <c r="O1419" t="s">
        <v>4319</v>
      </c>
      <c r="P1419" t="s">
        <v>4323</v>
      </c>
      <c r="Q1419" t="s">
        <v>5317</v>
      </c>
      <c r="R1419" t="s">
        <v>5439</v>
      </c>
      <c r="S1419" t="s">
        <v>4324</v>
      </c>
      <c r="T1419" t="s">
        <v>5817</v>
      </c>
      <c r="U1419" t="s">
        <v>6630</v>
      </c>
      <c r="Y1419" cm="1">
        <f t="array" ref="Y1419">IF(FALSE,"True," &amp; IF(_xlfn.XLOOKUP("Src_IsAny",'Scoring_Config'!$A:$A,'Scoring_Config'!$D:$D,"Yes")="Yes",_xlfn.XLOOKUP("Src_IsAny",'Scoring_Config'!$A:$A,'Scoring_Config'!$C:$C,10),0),"False,0")</f>
        <v>0</v>
      </c>
      <c r="Z1419" cm="1">
        <f t="array" ref="Z1419">IF(FALSE,"True," &amp; IF(_xlfn.XLOOKUP("Src_CIDR_Le_16",'Scoring_Config'!$A:$A,'Scoring_Config'!$D:$D,"Yes")="Yes",_xlfn.XLOOKUP("Src_CIDR_Le_16",'Scoring_Config'!$A:$A,'Scoring_Config'!$C:$C,10),0),"False,0")</f>
        <v>0</v>
      </c>
      <c r="AA1419" cm="1">
        <f t="array" ref="AA1419">IF(FALSE,"True," &amp; IF(_xlfn.XLOOKUP("Src_CIDR_17_22",'Scoring_Config'!$A:$A,'Scoring_Config'!$D:$D,"Yes")="Yes",_xlfn.XLOOKUP("Src_CIDR_17_22",'Scoring_Config'!$A:$A,'Scoring_Config'!$C:$C,5),0),"False,0")</f>
        <v>0</v>
      </c>
      <c r="AB1419" cm="1">
        <f t="array" ref="AB1419">IF(FALSE,"True," &amp; IF(_xlfn.XLOOKUP("Dst_IsAny",'Scoring_Config'!$A:$A,'Scoring_Config'!$D:$D,"Yes")="Yes",_xlfn.XLOOKUP("Dst_IsAny",'Scoring_Config'!$A:$A,'Scoring_Config'!$C:$C,10),0),"False,0")</f>
        <v>0</v>
      </c>
      <c r="AC1419" cm="1">
        <f t="array" ref="AC1419">IF(FALSE,"True," &amp; IF(_xlfn.XLOOKUP("Dst_CIDR_Le_16",'Scoring_Config'!$A:$A,'Scoring_Config'!$D:$D,"Yes")="Yes",_xlfn.XLOOKUP("Dst_CIDR_Le_16",'Scoring_Config'!$A:$A,'Scoring_Config'!$C:$C,10),0),"False,0")</f>
        <v>0</v>
      </c>
      <c r="AD1419" cm="1">
        <f t="array" ref="AD1419">IF(FALSE,"True," &amp; IF(_xlfn.XLOOKUP("Dst_CIDR_17_22",'Scoring_Config'!$A:$A,'Scoring_Config'!$D:$D,"Yes")="Yes",_xlfn.XLOOKUP("Dst_CIDR_17_22",'Scoring_Config'!$A:$A,'Scoring_Config'!$C:$C,5),0),"False,0")</f>
        <v>0</v>
      </c>
      <c r="AE1419" cm="1">
        <f t="array" ref="AE1419">IF(FALSE,"True," &amp; IF(_xlfn.XLOOKUP("SrcZone_IsAny",'Scoring_Config'!$A:$A,'Scoring_Config'!$D:$D,"Yes")="Yes",_xlfn.XLOOKUP("SrcZone_IsAny",'Scoring_Config'!$A:$A,'Scoring_Config'!$C:$C,10),0),"False,0")</f>
        <v>0</v>
      </c>
      <c r="AF1419" cm="1">
        <f t="array" ref="AF1419">IF(FALSE,"True," &amp; IF(_xlfn.XLOOKUP("DstZone_IsAny",'Scoring_Config'!$A:$A,'Scoring_Config'!$D:$D,"Yes")="Yes",_xlfn.XLOOKUP("DstZone_IsAny",'Scoring_Config'!$A:$A,'Scoring_Config'!$C:$C,10),0),"False,0")</f>
        <v>0</v>
      </c>
      <c r="AG1419" cm="1">
        <f t="array" ref="AG141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19" cm="1">
        <f t="array" ref="AH1419">IF(FALSE,"True," &amp; IF(_xlfn.XLOOKUP("App_Any_OR_RangeGt1000",'Scoring_Config'!$A:$A,'Scoring_Config'!$D:$D,"Yes")="Yes",_xlfn.XLOOKUP("App_Any_OR_RangeGt1000",'Scoring_Config'!$A:$A,'Scoring_Config'!$C:$C,10),0),"False,0")</f>
        <v>0</v>
      </c>
      <c r="AI1419" cm="1">
        <f t="array" ref="AI1419">IF(FALSE,"True," &amp; IF(_xlfn.XLOOKUP("Service_Insecure_Match",'Scoring_Config'!$A:$A,'Scoring_Config'!$D:$D,"Yes")="Yes",_xlfn.XLOOKUP("Service_Insecure_Match",'Scoring_Config'!$A:$A,'Scoring_Config'!$C:$C,5),0),"False,0")</f>
        <v>0</v>
      </c>
      <c r="AJ1419" cm="1">
        <f t="array" ref="AJ1419">IF(FALSE,"True," &amp; IF(_xlfn.XLOOKUP("Risky_Inbound",'Scoring_Config'!$A:$A,'Scoring_Config'!$D:$D,"Yes")="Yes",_xlfn.XLOOKUP("Risky_Inbound",'Scoring_Config'!$A:$A,'Scoring_Config'!$C:$C,50),0),"False,0")</f>
        <v>0</v>
      </c>
      <c r="AK1419" cm="1">
        <f t="array" ref="AK1419">IF(FALSE,"True," &amp; IF(_xlfn.XLOOKUP("Risky_Outbound",'Scoring_Config'!$A:$A,'Scoring_Config'!$D:$D,"Yes")="Yes",_xlfn.XLOOKUP("Risky_Outbound",'Scoring_Config'!$A:$A,'Scoring_Config'!$C:$C,25),0),"False,0")</f>
        <v>0</v>
      </c>
      <c r="AL1419" t="s">
        <v>6699</v>
      </c>
      <c r="AM1419" cm="1">
        <f t="array" ref="AM141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19" t="s">
        <v>6697</v>
      </c>
      <c r="AO1419" t="s">
        <v>6697</v>
      </c>
      <c r="AP1419" t="s">
        <v>6697</v>
      </c>
      <c r="AQ1419" cm="1">
        <f t="array" ref="AQ1419">IF(FALSE,"True," &amp; IF(_xlfn.XLOOKUP("Service_IsAny",'Scoring_Config'!$A:$A,'Scoring_Config'!$D:$D,"Yes")="Yes",_xlfn.XLOOKUP("Service_IsAny",'Scoring_Config'!$A:$A,'Scoring_Config'!$C:$C,0),0),"False,0")</f>
        <v>0</v>
      </c>
      <c r="AR1419">
        <v>2</v>
      </c>
      <c r="AS1419" cm="1">
        <f t="array" ref="AS1419">IF(FALSE,"True," &amp; IF(_xlfn.XLOOKUP("Service_RangeGt1000",'Scoring_Config'!$A:$A,'Scoring_Config'!$D:$D,"Yes")="Yes",_xlfn.XLOOKUP("Service_RangeGt1000",'Scoring_Config'!$A:$A,'Scoring_Config'!$C:$C,0),0),"False,0")</f>
        <v>0</v>
      </c>
      <c r="AT1419" cm="1">
        <f t="array" ref="AT1419">IF(FALSE,"True," &amp; IF(_xlfn.XLOOKUP("App_IsAny",'Scoring_Config'!$A:$A,'Scoring_Config'!$D:$D,"Yes")="Yes",_xlfn.XLOOKUP("App_IsAny",'Scoring_Config'!$A:$A,'Scoring_Config'!$C:$C,0),0),"False,0")</f>
        <v>0</v>
      </c>
      <c r="AU1419">
        <v>1</v>
      </c>
      <c r="AV1419" cm="1">
        <f t="array" ref="AV1419">IF(FALSE,"True," &amp; IF(_xlfn.XLOOKUP("App_RangeGt1000",'Scoring_Config'!$A:$A,'Scoring_Config'!$D:$D,"Yes")="Yes",_xlfn.XLOOKUP("App_RangeGt1000",'Scoring_Config'!$A:$A,'Scoring_Config'!$C:$C,0),0),"False,0")</f>
        <v>0</v>
      </c>
      <c r="AW1419" cm="1">
        <f t="array" ref="AW1419">IF(FALSE,"True," &amp; IF(_xlfn.XLOOKUP("Action_IsDenyOrDrop",'Scoring_Config'!$A:$A,'Scoring_Config'!$D:$D,"Yes")="Yes",_xlfn.XLOOKUP("Action_IsDenyOrDrop",'Scoring_Config'!$A:$A,'Scoring_Config'!$C:$C,0),0),"False,0")</f>
        <v>0</v>
      </c>
      <c r="AX1419" cm="1">
        <f t="array" ref="AX1419">IF(LEFT(AW1419,4)="True",0,(IF(LEFT(Y1419,4)="True",IF(_xlfn.XLOOKUP("Src_IsAny",'Scoring_Config'!$A:$A,'Scoring_Config'!$D:$D,"Yes")="Yes",_xlfn.XLOOKUP("Src_IsAny",'Scoring_Config'!$A:$A,'Scoring_Config'!$C:$C,10),0),0)+IF(LEFT(Z1419,4)="True",IF(_xlfn.XLOOKUP("Src_CIDR_Le_16",'Scoring_Config'!$A:$A,'Scoring_Config'!$D:$D,"Yes")="Yes",_xlfn.XLOOKUP("Src_CIDR_Le_16",'Scoring_Config'!$A:$A,'Scoring_Config'!$C:$C,10),0),0)+IF(LEFT(AA1419,4)="True",IF(_xlfn.XLOOKUP("Src_CIDR_17_22",'Scoring_Config'!$A:$A,'Scoring_Config'!$D:$D,"Yes")="Yes",_xlfn.XLOOKUP("Src_CIDR_17_22",'Scoring_Config'!$A:$A,'Scoring_Config'!$C:$C,5),0),0)+IF(LEFT(AB1419,4)="True",IF(_xlfn.XLOOKUP("Dst_IsAny",'Scoring_Config'!$A:$A,'Scoring_Config'!$D:$D,"Yes")="Yes",_xlfn.XLOOKUP("Dst_IsAny",'Scoring_Config'!$A:$A,'Scoring_Config'!$C:$C,10),0),0)+IF(LEFT(AC1419,4)="True",IF(_xlfn.XLOOKUP("Dst_CIDR_Le_16",'Scoring_Config'!$A:$A,'Scoring_Config'!$D:$D,"Yes")="Yes",_xlfn.XLOOKUP("Dst_CIDR_Le_16",'Scoring_Config'!$A:$A,'Scoring_Config'!$C:$C,10),0),0)+IF(LEFT(AD1419,4)="True",IF(_xlfn.XLOOKUP("Dst_CIDR_17_22",'Scoring_Config'!$A:$A,'Scoring_Config'!$D:$D,"Yes")="Yes",_xlfn.XLOOKUP("Dst_CIDR_17_22",'Scoring_Config'!$A:$A,'Scoring_Config'!$C:$C,5),0),0)+IF(LEFT(AE1419,4)="True",IF(_xlfn.XLOOKUP("SrcZone_IsAny",'Scoring_Config'!$A:$A,'Scoring_Config'!$D:$D,"Yes")="Yes",_xlfn.XLOOKUP("SrcZone_IsAny",'Scoring_Config'!$A:$A,'Scoring_Config'!$C:$C,10),0),0)+IF(LEFT(AF1419,4)="True",IF(_xlfn.XLOOKUP("DstZone_IsAny",'Scoring_Config'!$A:$A,'Scoring_Config'!$D:$D,"Yes")="Yes",_xlfn.XLOOKUP("DstZone_IsAny",'Scoring_Config'!$A:$A,'Scoring_Config'!$C:$C,10),0),0)+IF(LEFT(AG1419,4)="True",IF(_xlfn.XLOOKUP("Service_Any_OR_RangeGt1000",'Scoring_Config'!$A:$A,'Scoring_Config'!$D:$D,"Yes")="Yes",_xlfn.XLOOKUP("Service_Any_OR_RangeGt1000",'Scoring_Config'!$A:$A,'Scoring_Config'!$C:$C,10),0),0)+IF(LEFT(AH1419,4)="True",IF(_xlfn.XLOOKUP("App_Any_OR_RangeGt1000",'Scoring_Config'!$A:$A,'Scoring_Config'!$D:$D,"Yes")="Yes",_xlfn.XLOOKUP("App_Any_OR_RangeGt1000",'Scoring_Config'!$A:$A,'Scoring_Config'!$C:$C,10),0),0)+IF(LEFT(AI1419,4)="True",IF(_xlfn.XLOOKUP("Service_Insecure_Match",'Scoring_Config'!$A:$A,'Scoring_Config'!$D:$D,"Yes")="Yes",_xlfn.XLOOKUP("Service_Insecure_Match",'Scoring_Config'!$A:$A,'Scoring_Config'!$C:$C,5),0),0)+IF(LEFT(AJ1419,4)="True",IF(_xlfn.XLOOKUP("Risky_Inbound",'Scoring_Config'!$A:$A,'Scoring_Config'!$D:$D,"Yes")="Yes",_xlfn.XLOOKUP("Risky_Inbound",'Scoring_Config'!$A:$A,'Scoring_Config'!$C:$C,50),0),0)+IF(LEFT(AK1419,4)="True",IF(_xlfn.XLOOKUP("Risky_Outbound",'Scoring_Config'!$A:$A,'Scoring_Config'!$D:$D,"Yes")="Yes",_xlfn.XLOOKUP("Risky_Outbound",'Scoring_Config'!$A:$A,'Scoring_Config'!$C:$C,25),0),0)+IF(LEFT(AZ1419,4)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1419,FIND(",",AL1419)+1,100)),0)+IF(LEFT(AM1419,4)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1419,FIND(",",AN1419)+1,100)),0)+IF(_xlfn.XLOOKUP("Profile_Scoring",'Scoring_Config'!$A:$A,'Scoring_Config'!$D:$D,"Yes")="Yes",VALUE(MID(AO1419,FIND(",",AO1419)+1,100)),0)+IF(_xlfn.XLOOKUP("Options_Scoring",'Scoring_Config'!$A:$A,'Scoring_Config'!$D:$D,"Yes")="Yes",VALUE(MID(AP1419,FIND(",",AP1419)+1,100)),0)))</f>
        <v>0</v>
      </c>
      <c r="AZ1419" cm="1">
        <f t="array" ref="AZ1419">IF(FALSE,"True," &amp; IF(_xlfn.XLOOKUP("Migrate_Insecure",'Scoring_Config'!$A:$A,'Scoring_Config'!$D:$D,"Yes")="Yes",_xlfn.XLOOKUP("Migrate_Insecure",'Scoring_Config'!$A:$A,'Scoring_Config'!$C:$C,10),0),"False,0")</f>
        <v>0</v>
      </c>
    </row>
    <row r="1420" spans="1:52">
      <c r="A1420" t="s">
        <v>1979</v>
      </c>
      <c r="B1420" t="s">
        <v>3392</v>
      </c>
      <c r="C1420" t="s">
        <v>3542</v>
      </c>
      <c r="D1420" t="s">
        <v>3545</v>
      </c>
      <c r="E1420" t="s">
        <v>3563</v>
      </c>
      <c r="F1420" t="s">
        <v>3825</v>
      </c>
      <c r="G1420" t="s">
        <v>225</v>
      </c>
      <c r="H1420" t="s">
        <v>174</v>
      </c>
      <c r="I1420" t="s">
        <v>3971</v>
      </c>
      <c r="J1420" t="s">
        <v>838</v>
      </c>
      <c r="K1420" t="s">
        <v>1666</v>
      </c>
      <c r="L1420" t="s">
        <v>1327</v>
      </c>
      <c r="M1420" t="s">
        <v>1974</v>
      </c>
      <c r="N1420" t="s">
        <v>4315</v>
      </c>
      <c r="O1420" t="s">
        <v>4319</v>
      </c>
      <c r="P1420" t="s">
        <v>4323</v>
      </c>
      <c r="Q1420" t="s">
        <v>4515</v>
      </c>
      <c r="R1420" t="s">
        <v>5439</v>
      </c>
      <c r="S1420" t="s">
        <v>4324</v>
      </c>
      <c r="T1420" t="s">
        <v>5817</v>
      </c>
      <c r="U1420" t="s">
        <v>6268</v>
      </c>
      <c r="Y1420" cm="1">
        <f t="array" ref="Y1420">IF(FALSE,"True," &amp; IF(_xlfn.XLOOKUP("Src_IsAny",'Scoring_Config'!$A:$A,'Scoring_Config'!$D:$D,"Yes")="Yes",_xlfn.XLOOKUP("Src_IsAny",'Scoring_Config'!$A:$A,'Scoring_Config'!$C:$C,10),0),"False,0")</f>
        <v>0</v>
      </c>
      <c r="Z1420" cm="1">
        <f t="array" ref="Z1420">IF(FALSE,"True," &amp; IF(_xlfn.XLOOKUP("Src_CIDR_Le_16",'Scoring_Config'!$A:$A,'Scoring_Config'!$D:$D,"Yes")="Yes",_xlfn.XLOOKUP("Src_CIDR_Le_16",'Scoring_Config'!$A:$A,'Scoring_Config'!$C:$C,10),0),"False,0")</f>
        <v>0</v>
      </c>
      <c r="AA1420" cm="1">
        <f t="array" ref="AA1420">IF(FALSE,"True," &amp; IF(_xlfn.XLOOKUP("Src_CIDR_17_22",'Scoring_Config'!$A:$A,'Scoring_Config'!$D:$D,"Yes")="Yes",_xlfn.XLOOKUP("Src_CIDR_17_22",'Scoring_Config'!$A:$A,'Scoring_Config'!$C:$C,5),0),"False,0")</f>
        <v>0</v>
      </c>
      <c r="AB1420" cm="1">
        <f t="array" ref="AB1420">IF(FALSE,"True," &amp; IF(_xlfn.XLOOKUP("Dst_IsAny",'Scoring_Config'!$A:$A,'Scoring_Config'!$D:$D,"Yes")="Yes",_xlfn.XLOOKUP("Dst_IsAny",'Scoring_Config'!$A:$A,'Scoring_Config'!$C:$C,10),0),"False,0")</f>
        <v>0</v>
      </c>
      <c r="AC1420" cm="1">
        <f t="array" ref="AC1420">IF(FALSE,"True," &amp; IF(_xlfn.XLOOKUP("Dst_CIDR_Le_16",'Scoring_Config'!$A:$A,'Scoring_Config'!$D:$D,"Yes")="Yes",_xlfn.XLOOKUP("Dst_CIDR_Le_16",'Scoring_Config'!$A:$A,'Scoring_Config'!$C:$C,10),0),"False,0")</f>
        <v>0</v>
      </c>
      <c r="AD1420" cm="1">
        <f t="array" ref="AD1420">IF(FALSE,"True," &amp; IF(_xlfn.XLOOKUP("Dst_CIDR_17_22",'Scoring_Config'!$A:$A,'Scoring_Config'!$D:$D,"Yes")="Yes",_xlfn.XLOOKUP("Dst_CIDR_17_22",'Scoring_Config'!$A:$A,'Scoring_Config'!$C:$C,5),0),"False,0")</f>
        <v>0</v>
      </c>
      <c r="AE1420" cm="1">
        <f t="array" ref="AE1420">IF(FALSE,"True," &amp; IF(_xlfn.XLOOKUP("SrcZone_IsAny",'Scoring_Config'!$A:$A,'Scoring_Config'!$D:$D,"Yes")="Yes",_xlfn.XLOOKUP("SrcZone_IsAny",'Scoring_Config'!$A:$A,'Scoring_Config'!$C:$C,10),0),"False,0")</f>
        <v>0</v>
      </c>
      <c r="AF1420" cm="1">
        <f t="array" ref="AF1420">IF(FALSE,"True," &amp; IF(_xlfn.XLOOKUP("DstZone_IsAny",'Scoring_Config'!$A:$A,'Scoring_Config'!$D:$D,"Yes")="Yes",_xlfn.XLOOKUP("DstZone_IsAny",'Scoring_Config'!$A:$A,'Scoring_Config'!$C:$C,10),0),"False,0")</f>
        <v>0</v>
      </c>
      <c r="AG1420" cm="1">
        <f t="array" ref="AG142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20" cm="1">
        <f t="array" ref="AH1420">IF(FALSE,"True," &amp; IF(_xlfn.XLOOKUP("App_Any_OR_RangeGt1000",'Scoring_Config'!$A:$A,'Scoring_Config'!$D:$D,"Yes")="Yes",_xlfn.XLOOKUP("App_Any_OR_RangeGt1000",'Scoring_Config'!$A:$A,'Scoring_Config'!$C:$C,10),0),"False,0")</f>
        <v>0</v>
      </c>
      <c r="AI1420" cm="1">
        <f t="array" ref="AI1420">IF(FALSE,"True," &amp; IF(_xlfn.XLOOKUP("Service_Insecure_Match",'Scoring_Config'!$A:$A,'Scoring_Config'!$D:$D,"Yes")="Yes",_xlfn.XLOOKUP("Service_Insecure_Match",'Scoring_Config'!$A:$A,'Scoring_Config'!$C:$C,5),0),"False,0")</f>
        <v>0</v>
      </c>
      <c r="AJ1420" cm="1">
        <f t="array" ref="AJ1420">IF(FALSE,"True," &amp; IF(_xlfn.XLOOKUP("Risky_Inbound",'Scoring_Config'!$A:$A,'Scoring_Config'!$D:$D,"Yes")="Yes",_xlfn.XLOOKUP("Risky_Inbound",'Scoring_Config'!$A:$A,'Scoring_Config'!$C:$C,50),0),"False,0")</f>
        <v>0</v>
      </c>
      <c r="AK1420" cm="1">
        <f t="array" ref="AK1420">IF(FALSE,"True," &amp; IF(_xlfn.XLOOKUP("Risky_Outbound",'Scoring_Config'!$A:$A,'Scoring_Config'!$D:$D,"Yes")="Yes",_xlfn.XLOOKUP("Risky_Outbound",'Scoring_Config'!$A:$A,'Scoring_Config'!$C:$C,25),0),"False,0")</f>
        <v>0</v>
      </c>
      <c r="AL1420" t="s">
        <v>6699</v>
      </c>
      <c r="AM1420" cm="1">
        <f t="array" ref="AM142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20" t="s">
        <v>6697</v>
      </c>
      <c r="AO1420" t="s">
        <v>6697</v>
      </c>
      <c r="AP1420" t="s">
        <v>6697</v>
      </c>
      <c r="AQ1420" cm="1">
        <f t="array" ref="AQ1420">IF(FALSE,"True," &amp; IF(_xlfn.XLOOKUP("Service_IsAny",'Scoring_Config'!$A:$A,'Scoring_Config'!$D:$D,"Yes")="Yes",_xlfn.XLOOKUP("Service_IsAny",'Scoring_Config'!$A:$A,'Scoring_Config'!$C:$C,0),0),"False,0")</f>
        <v>0</v>
      </c>
      <c r="AR1420">
        <v>0</v>
      </c>
      <c r="AS1420" cm="1">
        <f t="array" ref="AS1420">IF(FALSE,"True," &amp; IF(_xlfn.XLOOKUP("Service_RangeGt1000",'Scoring_Config'!$A:$A,'Scoring_Config'!$D:$D,"Yes")="Yes",_xlfn.XLOOKUP("Service_RangeGt1000",'Scoring_Config'!$A:$A,'Scoring_Config'!$C:$C,0),0),"False,0")</f>
        <v>0</v>
      </c>
      <c r="AT1420" cm="1">
        <f t="array" ref="AT1420">IF(FALSE,"True," &amp; IF(_xlfn.XLOOKUP("App_IsAny",'Scoring_Config'!$A:$A,'Scoring_Config'!$D:$D,"Yes")="Yes",_xlfn.XLOOKUP("App_IsAny",'Scoring_Config'!$A:$A,'Scoring_Config'!$C:$C,0),0),"False,0")</f>
        <v>0</v>
      </c>
      <c r="AU1420">
        <v>2</v>
      </c>
      <c r="AV1420" cm="1">
        <f t="array" ref="AV1420">IF(FALSE,"True," &amp; IF(_xlfn.XLOOKUP("App_RangeGt1000",'Scoring_Config'!$A:$A,'Scoring_Config'!$D:$D,"Yes")="Yes",_xlfn.XLOOKUP("App_RangeGt1000",'Scoring_Config'!$A:$A,'Scoring_Config'!$C:$C,0),0),"False,0")</f>
        <v>0</v>
      </c>
      <c r="AW1420" cm="1">
        <f t="array" ref="AW1420">IF(FALSE,"True," &amp; IF(_xlfn.XLOOKUP("Action_IsDenyOrDrop",'Scoring_Config'!$A:$A,'Scoring_Config'!$D:$D,"Yes")="Yes",_xlfn.XLOOKUP("Action_IsDenyOrDrop",'Scoring_Config'!$A:$A,'Scoring_Config'!$C:$C,0),0),"False,0")</f>
        <v>0</v>
      </c>
      <c r="AX1420" cm="1">
        <f t="array" ref="AX1420">IF(LEFT(AW1420,4)="True",0,(IF(LEFT(Y1420,4)="True",IF(_xlfn.XLOOKUP("Src_IsAny",'Scoring_Config'!$A:$A,'Scoring_Config'!$D:$D,"Yes")="Yes",_xlfn.XLOOKUP("Src_IsAny",'Scoring_Config'!$A:$A,'Scoring_Config'!$C:$C,10),0),0)+IF(LEFT(Z1420,4)="True",IF(_xlfn.XLOOKUP("Src_CIDR_Le_16",'Scoring_Config'!$A:$A,'Scoring_Config'!$D:$D,"Yes")="Yes",_xlfn.XLOOKUP("Src_CIDR_Le_16",'Scoring_Config'!$A:$A,'Scoring_Config'!$C:$C,10),0),0)+IF(LEFT(AA1420,4)="True",IF(_xlfn.XLOOKUP("Src_CIDR_17_22",'Scoring_Config'!$A:$A,'Scoring_Config'!$D:$D,"Yes")="Yes",_xlfn.XLOOKUP("Src_CIDR_17_22",'Scoring_Config'!$A:$A,'Scoring_Config'!$C:$C,5),0),0)+IF(LEFT(AB1420,4)="True",IF(_xlfn.XLOOKUP("Dst_IsAny",'Scoring_Config'!$A:$A,'Scoring_Config'!$D:$D,"Yes")="Yes",_xlfn.XLOOKUP("Dst_IsAny",'Scoring_Config'!$A:$A,'Scoring_Config'!$C:$C,10),0),0)+IF(LEFT(AC1420,4)="True",IF(_xlfn.XLOOKUP("Dst_CIDR_Le_16",'Scoring_Config'!$A:$A,'Scoring_Config'!$D:$D,"Yes")="Yes",_xlfn.XLOOKUP("Dst_CIDR_Le_16",'Scoring_Config'!$A:$A,'Scoring_Config'!$C:$C,10),0),0)+IF(LEFT(AD1420,4)="True",IF(_xlfn.XLOOKUP("Dst_CIDR_17_22",'Scoring_Config'!$A:$A,'Scoring_Config'!$D:$D,"Yes")="Yes",_xlfn.XLOOKUP("Dst_CIDR_17_22",'Scoring_Config'!$A:$A,'Scoring_Config'!$C:$C,5),0),0)+IF(LEFT(AE1420,4)="True",IF(_xlfn.XLOOKUP("SrcZone_IsAny",'Scoring_Config'!$A:$A,'Scoring_Config'!$D:$D,"Yes")="Yes",_xlfn.XLOOKUP("SrcZone_IsAny",'Scoring_Config'!$A:$A,'Scoring_Config'!$C:$C,10),0),0)+IF(LEFT(AF1420,4)="True",IF(_xlfn.XLOOKUP("DstZone_IsAny",'Scoring_Config'!$A:$A,'Scoring_Config'!$D:$D,"Yes")="Yes",_xlfn.XLOOKUP("DstZone_IsAny",'Scoring_Config'!$A:$A,'Scoring_Config'!$C:$C,10),0),0)+IF(LEFT(AG1420,4)="True",IF(_xlfn.XLOOKUP("Service_Any_OR_RangeGt1000",'Scoring_Config'!$A:$A,'Scoring_Config'!$D:$D,"Yes")="Yes",_xlfn.XLOOKUP("Service_Any_OR_RangeGt1000",'Scoring_Config'!$A:$A,'Scoring_Config'!$C:$C,10),0),0)+IF(LEFT(AH1420,4)="True",IF(_xlfn.XLOOKUP("App_Any_OR_RangeGt1000",'Scoring_Config'!$A:$A,'Scoring_Config'!$D:$D,"Yes")="Yes",_xlfn.XLOOKUP("App_Any_OR_RangeGt1000",'Scoring_Config'!$A:$A,'Scoring_Config'!$C:$C,10),0),0)+IF(LEFT(AI1420,4)="True",IF(_xlfn.XLOOKUP("Service_Insecure_Match",'Scoring_Config'!$A:$A,'Scoring_Config'!$D:$D,"Yes")="Yes",_xlfn.XLOOKUP("Service_Insecure_Match",'Scoring_Config'!$A:$A,'Scoring_Config'!$C:$C,5),0),0)+IF(LEFT(AJ1420,4)="True",IF(_xlfn.XLOOKUP("Risky_Inbound",'Scoring_Config'!$A:$A,'Scoring_Config'!$D:$D,"Yes")="Yes",_xlfn.XLOOKUP("Risky_Inbound",'Scoring_Config'!$A:$A,'Scoring_Config'!$C:$C,50),0),0)+IF(LEFT(AK1420,4)="True",IF(_xlfn.XLOOKUP("Risky_Outbound",'Scoring_Config'!$A:$A,'Scoring_Config'!$D:$D,"Yes")="Yes",_xlfn.XLOOKUP("Risky_Outbound",'Scoring_Config'!$A:$A,'Scoring_Config'!$C:$C,25),0),0)+IF(LEFT(AZ1420,4)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1420,FIND(",",AL1420)+1,100)),0)+IF(LEFT(AM1420,4)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1420,FIND(",",AN1420)+1,100)),0)+IF(_xlfn.XLOOKUP("Profile_Scoring",'Scoring_Config'!$A:$A,'Scoring_Config'!$D:$D,"Yes")="Yes",VALUE(MID(AO1420,FIND(",",AO1420)+1,100)),0)+IF(_xlfn.XLOOKUP("Options_Scoring",'Scoring_Config'!$A:$A,'Scoring_Config'!$D:$D,"Yes")="Yes",VALUE(MID(AP1420,FIND(",",AP1420)+1,100)),0)))</f>
        <v>0</v>
      </c>
      <c r="AZ1420" cm="1">
        <f t="array" ref="AZ1420">IF(FALSE,"True," &amp; IF(_xlfn.XLOOKUP("Migrate_Insecure",'Scoring_Config'!$A:$A,'Scoring_Config'!$D:$D,"Yes")="Yes",_xlfn.XLOOKUP("Migrate_Insecure",'Scoring_Config'!$A:$A,'Scoring_Config'!$C:$C,10),0),"False,0")</f>
        <v>0</v>
      </c>
    </row>
    <row r="1421" spans="1:52">
      <c r="A1421" t="s">
        <v>1979</v>
      </c>
      <c r="B1421" t="s">
        <v>3393</v>
      </c>
      <c r="C1421" t="s">
        <v>3542</v>
      </c>
      <c r="D1421" t="s">
        <v>3544</v>
      </c>
      <c r="E1421" t="s">
        <v>3562</v>
      </c>
      <c r="F1421" t="s">
        <v>4009</v>
      </c>
      <c r="G1421" t="s">
        <v>572</v>
      </c>
      <c r="H1421" t="s">
        <v>193</v>
      </c>
      <c r="I1421" t="s">
        <v>4298</v>
      </c>
      <c r="J1421" t="s">
        <v>1282</v>
      </c>
      <c r="K1421" t="s">
        <v>193</v>
      </c>
      <c r="L1421" t="s">
        <v>1534</v>
      </c>
      <c r="M1421" t="s">
        <v>1973</v>
      </c>
      <c r="N1421" t="s">
        <v>4315</v>
      </c>
      <c r="O1421" t="s">
        <v>4319</v>
      </c>
      <c r="P1421" t="s">
        <v>4323</v>
      </c>
      <c r="Q1421" t="s">
        <v>5044</v>
      </c>
      <c r="R1421" t="s">
        <v>5439</v>
      </c>
      <c r="S1421" t="s">
        <v>4324</v>
      </c>
      <c r="T1421" t="s">
        <v>5605</v>
      </c>
      <c r="U1421" t="s">
        <v>5804</v>
      </c>
      <c r="Y1421" cm="1">
        <f t="array" ref="Y1421">IF(FALSE,"True," &amp; IF(_xlfn.XLOOKUP("Src_IsAny",'Scoring_Config'!$A:$A,'Scoring_Config'!$D:$D,"Yes")="Yes",_xlfn.XLOOKUP("Src_IsAny",'Scoring_Config'!$A:$A,'Scoring_Config'!$C:$C,10),0),"False,0")</f>
        <v>0</v>
      </c>
      <c r="Z1421" cm="1">
        <f t="array" ref="Z1421">IF(FALSE,"True," &amp; IF(_xlfn.XLOOKUP("Src_CIDR_Le_16",'Scoring_Config'!$A:$A,'Scoring_Config'!$D:$D,"Yes")="Yes",_xlfn.XLOOKUP("Src_CIDR_Le_16",'Scoring_Config'!$A:$A,'Scoring_Config'!$C:$C,10),0),"False,0")</f>
        <v>0</v>
      </c>
      <c r="AA1421" cm="1">
        <f t="array" ref="AA1421">IF(FALSE,"True," &amp; IF(_xlfn.XLOOKUP("Src_CIDR_17_22",'Scoring_Config'!$A:$A,'Scoring_Config'!$D:$D,"Yes")="Yes",_xlfn.XLOOKUP("Src_CIDR_17_22",'Scoring_Config'!$A:$A,'Scoring_Config'!$C:$C,5),0),"False,0")</f>
        <v>0</v>
      </c>
      <c r="AB1421" cm="1">
        <f t="array" ref="AB1421">IF(FALSE,"True," &amp; IF(_xlfn.XLOOKUP("Dst_IsAny",'Scoring_Config'!$A:$A,'Scoring_Config'!$D:$D,"Yes")="Yes",_xlfn.XLOOKUP("Dst_IsAny",'Scoring_Config'!$A:$A,'Scoring_Config'!$C:$C,10),0),"False,0")</f>
        <v>0</v>
      </c>
      <c r="AC1421" cm="1">
        <f t="array" ref="AC1421">IF(FALSE,"True," &amp; IF(_xlfn.XLOOKUP("Dst_CIDR_Le_16",'Scoring_Config'!$A:$A,'Scoring_Config'!$D:$D,"Yes")="Yes",_xlfn.XLOOKUP("Dst_CIDR_Le_16",'Scoring_Config'!$A:$A,'Scoring_Config'!$C:$C,10),0),"False,0")</f>
        <v>0</v>
      </c>
      <c r="AD1421" cm="1">
        <f t="array" ref="AD1421">IF(FALSE,"True," &amp; IF(_xlfn.XLOOKUP("Dst_CIDR_17_22",'Scoring_Config'!$A:$A,'Scoring_Config'!$D:$D,"Yes")="Yes",_xlfn.XLOOKUP("Dst_CIDR_17_22",'Scoring_Config'!$A:$A,'Scoring_Config'!$C:$C,5),0),"False,0")</f>
        <v>0</v>
      </c>
      <c r="AE1421" cm="1">
        <f t="array" ref="AE1421">IF(FALSE,"True," &amp; IF(_xlfn.XLOOKUP("SrcZone_IsAny",'Scoring_Config'!$A:$A,'Scoring_Config'!$D:$D,"Yes")="Yes",_xlfn.XLOOKUP("SrcZone_IsAny",'Scoring_Config'!$A:$A,'Scoring_Config'!$C:$C,10),0),"False,0")</f>
        <v>0</v>
      </c>
      <c r="AF1421" cm="1">
        <f t="array" ref="AF1421">IF(FALSE,"True," &amp; IF(_xlfn.XLOOKUP("DstZone_IsAny",'Scoring_Config'!$A:$A,'Scoring_Config'!$D:$D,"Yes")="Yes",_xlfn.XLOOKUP("DstZone_IsAny",'Scoring_Config'!$A:$A,'Scoring_Config'!$C:$C,10),0),"False,0")</f>
        <v>0</v>
      </c>
      <c r="AG1421" cm="1">
        <f t="array" ref="AG142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21" cm="1">
        <f t="array" ref="AH1421">IF(FALSE,"True," &amp; IF(_xlfn.XLOOKUP("App_Any_OR_RangeGt1000",'Scoring_Config'!$A:$A,'Scoring_Config'!$D:$D,"Yes")="Yes",_xlfn.XLOOKUP("App_Any_OR_RangeGt1000",'Scoring_Config'!$A:$A,'Scoring_Config'!$C:$C,10),0),"False,0")</f>
        <v>0</v>
      </c>
      <c r="AI1421" cm="1">
        <f t="array" ref="AI1421">IF(FALSE,"True," &amp; IF(_xlfn.XLOOKUP("Service_Insecure_Match",'Scoring_Config'!$A:$A,'Scoring_Config'!$D:$D,"Yes")="Yes",_xlfn.XLOOKUP("Service_Insecure_Match",'Scoring_Config'!$A:$A,'Scoring_Config'!$C:$C,5),0),"False,0")</f>
        <v>0</v>
      </c>
      <c r="AJ1421" cm="1">
        <f t="array" ref="AJ1421">IF(FALSE,"True," &amp; IF(_xlfn.XLOOKUP("Risky_Inbound",'Scoring_Config'!$A:$A,'Scoring_Config'!$D:$D,"Yes")="Yes",_xlfn.XLOOKUP("Risky_Inbound",'Scoring_Config'!$A:$A,'Scoring_Config'!$C:$C,50),0),"False,0")</f>
        <v>0</v>
      </c>
      <c r="AK1421" cm="1">
        <f t="array" ref="AK1421">IF(FALSE,"True," &amp; IF(_xlfn.XLOOKUP("Risky_Outbound",'Scoring_Config'!$A:$A,'Scoring_Config'!$D:$D,"Yes")="Yes",_xlfn.XLOOKUP("Risky_Outbound",'Scoring_Config'!$A:$A,'Scoring_Config'!$C:$C,25),0),"False,0")</f>
        <v>0</v>
      </c>
      <c r="AL1421" t="s">
        <v>6699</v>
      </c>
      <c r="AM1421" cm="1">
        <f t="array" ref="AM142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21" t="s">
        <v>6697</v>
      </c>
      <c r="AO1421" t="s">
        <v>6697</v>
      </c>
      <c r="AP1421" t="s">
        <v>6697</v>
      </c>
      <c r="AQ1421" cm="1">
        <f t="array" ref="AQ1421">IF(FALSE,"True," &amp; IF(_xlfn.XLOOKUP("Service_IsAny",'Scoring_Config'!$A:$A,'Scoring_Config'!$D:$D,"Yes")="Yes",_xlfn.XLOOKUP("Service_IsAny",'Scoring_Config'!$A:$A,'Scoring_Config'!$C:$C,0),0),"False,0")</f>
        <v>0</v>
      </c>
      <c r="AR1421">
        <v>0</v>
      </c>
      <c r="AS1421" cm="1">
        <f t="array" ref="AS1421">IF(FALSE,"True," &amp; IF(_xlfn.XLOOKUP("Service_RangeGt1000",'Scoring_Config'!$A:$A,'Scoring_Config'!$D:$D,"Yes")="Yes",_xlfn.XLOOKUP("Service_RangeGt1000",'Scoring_Config'!$A:$A,'Scoring_Config'!$C:$C,0),0),"False,0")</f>
        <v>0</v>
      </c>
      <c r="AT1421" cm="1">
        <f t="array" ref="AT1421">IF(FALSE,"True," &amp; IF(_xlfn.XLOOKUP("App_IsAny",'Scoring_Config'!$A:$A,'Scoring_Config'!$D:$D,"Yes")="Yes",_xlfn.XLOOKUP("App_IsAny",'Scoring_Config'!$A:$A,'Scoring_Config'!$C:$C,0),0),"False,0")</f>
        <v>0</v>
      </c>
      <c r="AU1421">
        <v>0</v>
      </c>
      <c r="AV1421" cm="1">
        <f t="array" ref="AV1421">IF(FALSE,"True," &amp; IF(_xlfn.XLOOKUP("App_RangeGt1000",'Scoring_Config'!$A:$A,'Scoring_Config'!$D:$D,"Yes")="Yes",_xlfn.XLOOKUP("App_RangeGt1000",'Scoring_Config'!$A:$A,'Scoring_Config'!$C:$C,0),0),"False,0")</f>
        <v>0</v>
      </c>
      <c r="AW1421" cm="1">
        <f t="array" ref="AW1421">IF(FALSE,"True," &amp; IF(_xlfn.XLOOKUP("Action_IsDenyOrDrop",'Scoring_Config'!$A:$A,'Scoring_Config'!$D:$D,"Yes")="Yes",_xlfn.XLOOKUP("Action_IsDenyOrDrop",'Scoring_Config'!$A:$A,'Scoring_Config'!$C:$C,0),0),"False,0")</f>
        <v>0</v>
      </c>
      <c r="AX1421" cm="1">
        <f t="array" ref="AX1421">IF(LEFT(AW1421,4)="True",0,(IF(LEFT(Y1421,4)="True",IF(_xlfn.XLOOKUP("Src_IsAny",'Scoring_Config'!$A:$A,'Scoring_Config'!$D:$D,"Yes")="Yes",_xlfn.XLOOKUP("Src_IsAny",'Scoring_Config'!$A:$A,'Scoring_Config'!$C:$C,10),0),0)+IF(LEFT(Z1421,4)="True",IF(_xlfn.XLOOKUP("Src_CIDR_Le_16",'Scoring_Config'!$A:$A,'Scoring_Config'!$D:$D,"Yes")="Yes",_xlfn.XLOOKUP("Src_CIDR_Le_16",'Scoring_Config'!$A:$A,'Scoring_Config'!$C:$C,10),0),0)+IF(LEFT(AA1421,4)="True",IF(_xlfn.XLOOKUP("Src_CIDR_17_22",'Scoring_Config'!$A:$A,'Scoring_Config'!$D:$D,"Yes")="Yes",_xlfn.XLOOKUP("Src_CIDR_17_22",'Scoring_Config'!$A:$A,'Scoring_Config'!$C:$C,5),0),0)+IF(LEFT(AB1421,4)="True",IF(_xlfn.XLOOKUP("Dst_IsAny",'Scoring_Config'!$A:$A,'Scoring_Config'!$D:$D,"Yes")="Yes",_xlfn.XLOOKUP("Dst_IsAny",'Scoring_Config'!$A:$A,'Scoring_Config'!$C:$C,10),0),0)+IF(LEFT(AC1421,4)="True",IF(_xlfn.XLOOKUP("Dst_CIDR_Le_16",'Scoring_Config'!$A:$A,'Scoring_Config'!$D:$D,"Yes")="Yes",_xlfn.XLOOKUP("Dst_CIDR_Le_16",'Scoring_Config'!$A:$A,'Scoring_Config'!$C:$C,10),0),0)+IF(LEFT(AD1421,4)="True",IF(_xlfn.XLOOKUP("Dst_CIDR_17_22",'Scoring_Config'!$A:$A,'Scoring_Config'!$D:$D,"Yes")="Yes",_xlfn.XLOOKUP("Dst_CIDR_17_22",'Scoring_Config'!$A:$A,'Scoring_Config'!$C:$C,5),0),0)+IF(LEFT(AE1421,4)="True",IF(_xlfn.XLOOKUP("SrcZone_IsAny",'Scoring_Config'!$A:$A,'Scoring_Config'!$D:$D,"Yes")="Yes",_xlfn.XLOOKUP("SrcZone_IsAny",'Scoring_Config'!$A:$A,'Scoring_Config'!$C:$C,10),0),0)+IF(LEFT(AF1421,4)="True",IF(_xlfn.XLOOKUP("DstZone_IsAny",'Scoring_Config'!$A:$A,'Scoring_Config'!$D:$D,"Yes")="Yes",_xlfn.XLOOKUP("DstZone_IsAny",'Scoring_Config'!$A:$A,'Scoring_Config'!$C:$C,10),0),0)+IF(LEFT(AG1421,4)="True",IF(_xlfn.XLOOKUP("Service_Any_OR_RangeGt1000",'Scoring_Config'!$A:$A,'Scoring_Config'!$D:$D,"Yes")="Yes",_xlfn.XLOOKUP("Service_Any_OR_RangeGt1000",'Scoring_Config'!$A:$A,'Scoring_Config'!$C:$C,10),0),0)+IF(LEFT(AH1421,4)="True",IF(_xlfn.XLOOKUP("App_Any_OR_RangeGt1000",'Scoring_Config'!$A:$A,'Scoring_Config'!$D:$D,"Yes")="Yes",_xlfn.XLOOKUP("App_Any_OR_RangeGt1000",'Scoring_Config'!$A:$A,'Scoring_Config'!$C:$C,10),0),0)+IF(LEFT(AI1421,4)="True",IF(_xlfn.XLOOKUP("Service_Insecure_Match",'Scoring_Config'!$A:$A,'Scoring_Config'!$D:$D,"Yes")="Yes",_xlfn.XLOOKUP("Service_Insecure_Match",'Scoring_Config'!$A:$A,'Scoring_Config'!$C:$C,5),0),0)+IF(LEFT(AJ1421,4)="True",IF(_xlfn.XLOOKUP("Risky_Inbound",'Scoring_Config'!$A:$A,'Scoring_Config'!$D:$D,"Yes")="Yes",_xlfn.XLOOKUP("Risky_Inbound",'Scoring_Config'!$A:$A,'Scoring_Config'!$C:$C,50),0),0)+IF(LEFT(AK1421,4)="True",IF(_xlfn.XLOOKUP("Risky_Outbound",'Scoring_Config'!$A:$A,'Scoring_Config'!$D:$D,"Yes")="Yes",_xlfn.XLOOKUP("Risky_Outbound",'Scoring_Config'!$A:$A,'Scoring_Config'!$C:$C,25),0),0)+IF(LEFT(AZ1421,4)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1421,FIND(",",AL1421)+1,100)),0)+IF(LEFT(AM1421,4)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1421,FIND(",",AN1421)+1,100)),0)+IF(_xlfn.XLOOKUP("Profile_Scoring",'Scoring_Config'!$A:$A,'Scoring_Config'!$D:$D,"Yes")="Yes",VALUE(MID(AO1421,FIND(",",AO1421)+1,100)),0)+IF(_xlfn.XLOOKUP("Options_Scoring",'Scoring_Config'!$A:$A,'Scoring_Config'!$D:$D,"Yes")="Yes",VALUE(MID(AP1421,FIND(",",AP1421)+1,100)),0)))</f>
        <v>0</v>
      </c>
      <c r="AZ1421" cm="1">
        <f t="array" ref="AZ1421">IF(FALSE,"True," &amp; IF(_xlfn.XLOOKUP("Migrate_Insecure",'Scoring_Config'!$A:$A,'Scoring_Config'!$D:$D,"Yes")="Yes",_xlfn.XLOOKUP("Migrate_Insecure",'Scoring_Config'!$A:$A,'Scoring_Config'!$C:$C,10),0),"False,0")</f>
        <v>0</v>
      </c>
    </row>
    <row r="1422" spans="1:52">
      <c r="A1422" t="s">
        <v>1979</v>
      </c>
      <c r="B1422" t="s">
        <v>3394</v>
      </c>
      <c r="C1422" t="s">
        <v>3542</v>
      </c>
      <c r="D1422" t="s">
        <v>3545</v>
      </c>
      <c r="E1422" t="s">
        <v>3563</v>
      </c>
      <c r="F1422" t="s">
        <v>3954</v>
      </c>
      <c r="G1422" t="s">
        <v>741</v>
      </c>
      <c r="H1422" t="s">
        <v>174</v>
      </c>
      <c r="I1422" t="s">
        <v>3576</v>
      </c>
      <c r="J1422" t="s">
        <v>1283</v>
      </c>
      <c r="K1422" t="s">
        <v>1954</v>
      </c>
      <c r="L1422" t="s">
        <v>1622</v>
      </c>
      <c r="M1422" t="s">
        <v>1974</v>
      </c>
      <c r="N1422" t="s">
        <v>4315</v>
      </c>
      <c r="O1422" t="s">
        <v>4319</v>
      </c>
      <c r="P1422" t="s">
        <v>4321</v>
      </c>
      <c r="Q1422" t="s">
        <v>5318</v>
      </c>
      <c r="R1422" t="s">
        <v>5439</v>
      </c>
      <c r="S1422" t="s">
        <v>4324</v>
      </c>
      <c r="T1422" t="s">
        <v>5916</v>
      </c>
      <c r="U1422" t="s">
        <v>6631</v>
      </c>
      <c r="Y1422" cm="1">
        <f t="array" ref="Y1422">IF(FALSE,"True," &amp; IF(_xlfn.XLOOKUP("Src_IsAny",'Scoring_Config'!$A:$A,'Scoring_Config'!$D:$D,"Yes")="Yes",_xlfn.XLOOKUP("Src_IsAny",'Scoring_Config'!$A:$A,'Scoring_Config'!$C:$C,10),0),"False,0")</f>
        <v>0</v>
      </c>
      <c r="Z1422" cm="1">
        <f t="array" ref="Z1422">IF(FALSE,"True," &amp; IF(_xlfn.XLOOKUP("Src_CIDR_Le_16",'Scoring_Config'!$A:$A,'Scoring_Config'!$D:$D,"Yes")="Yes",_xlfn.XLOOKUP("Src_CIDR_Le_16",'Scoring_Config'!$A:$A,'Scoring_Config'!$C:$C,10),0),"False,0")</f>
        <v>0</v>
      </c>
      <c r="AA1422" cm="1">
        <f t="array" ref="AA1422">IF(FALSE,"True," &amp; IF(_xlfn.XLOOKUP("Src_CIDR_17_22",'Scoring_Config'!$A:$A,'Scoring_Config'!$D:$D,"Yes")="Yes",_xlfn.XLOOKUP("Src_CIDR_17_22",'Scoring_Config'!$A:$A,'Scoring_Config'!$C:$C,5),0),"False,0")</f>
        <v>0</v>
      </c>
      <c r="AB1422" cm="1">
        <f t="array" ref="AB1422">IF(FALSE,"True," &amp; IF(_xlfn.XLOOKUP("Dst_IsAny",'Scoring_Config'!$A:$A,'Scoring_Config'!$D:$D,"Yes")="Yes",_xlfn.XLOOKUP("Dst_IsAny",'Scoring_Config'!$A:$A,'Scoring_Config'!$C:$C,10),0),"False,0")</f>
        <v>0</v>
      </c>
      <c r="AC1422" cm="1">
        <f t="array" ref="AC1422">IF(FALSE,"True," &amp; IF(_xlfn.XLOOKUP("Dst_CIDR_Le_16",'Scoring_Config'!$A:$A,'Scoring_Config'!$D:$D,"Yes")="Yes",_xlfn.XLOOKUP("Dst_CIDR_Le_16",'Scoring_Config'!$A:$A,'Scoring_Config'!$C:$C,10),0),"False,0")</f>
        <v>0</v>
      </c>
      <c r="AD1422" cm="1">
        <f t="array" ref="AD1422">IF(TRUE,"True," &amp; IF(_xlfn.XLOOKUP("Dst_CIDR_17_22",'Scoring_Config'!$A:$A,'Scoring_Config'!$D:$D,"Yes")="Yes",_xlfn.XLOOKUP("Dst_CIDR_17_22",'Scoring_Config'!$A:$A,'Scoring_Config'!$C:$C,5),0),"False,0")</f>
        <v>0</v>
      </c>
      <c r="AE1422" cm="1">
        <f t="array" ref="AE1422">IF(FALSE,"True," &amp; IF(_xlfn.XLOOKUP("SrcZone_IsAny",'Scoring_Config'!$A:$A,'Scoring_Config'!$D:$D,"Yes")="Yes",_xlfn.XLOOKUP("SrcZone_IsAny",'Scoring_Config'!$A:$A,'Scoring_Config'!$C:$C,10),0),"False,0")</f>
        <v>0</v>
      </c>
      <c r="AF1422" cm="1">
        <f t="array" ref="AF1422">IF(FALSE,"True," &amp; IF(_xlfn.XLOOKUP("DstZone_IsAny",'Scoring_Config'!$A:$A,'Scoring_Config'!$D:$D,"Yes")="Yes",_xlfn.XLOOKUP("DstZone_IsAny",'Scoring_Config'!$A:$A,'Scoring_Config'!$C:$C,10),0),"False,0")</f>
        <v>0</v>
      </c>
      <c r="AG1422" cm="1">
        <f t="array" ref="AG142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22" cm="1">
        <f t="array" ref="AH1422">IF(FALSE,"True," &amp; IF(_xlfn.XLOOKUP("App_Any_OR_RangeGt1000",'Scoring_Config'!$A:$A,'Scoring_Config'!$D:$D,"Yes")="Yes",_xlfn.XLOOKUP("App_Any_OR_RangeGt1000",'Scoring_Config'!$A:$A,'Scoring_Config'!$C:$C,10),0),"False,0")</f>
        <v>0</v>
      </c>
      <c r="AI1422" cm="1">
        <f t="array" ref="AI1422">IF(FALSE,"True," &amp; IF(_xlfn.XLOOKUP("Service_Insecure_Match",'Scoring_Config'!$A:$A,'Scoring_Config'!$D:$D,"Yes")="Yes",_xlfn.XLOOKUP("Service_Insecure_Match",'Scoring_Config'!$A:$A,'Scoring_Config'!$C:$C,5),0),"False,0")</f>
        <v>0</v>
      </c>
      <c r="AJ1422" cm="1">
        <f t="array" ref="AJ1422">IF(FALSE,"True," &amp; IF(_xlfn.XLOOKUP("Risky_Inbound",'Scoring_Config'!$A:$A,'Scoring_Config'!$D:$D,"Yes")="Yes",_xlfn.XLOOKUP("Risky_Inbound",'Scoring_Config'!$A:$A,'Scoring_Config'!$C:$C,50),0),"False,0")</f>
        <v>0</v>
      </c>
      <c r="AK1422" cm="1">
        <f t="array" ref="AK1422">IF(FALSE,"True," &amp; IF(_xlfn.XLOOKUP("Risky_Outbound",'Scoring_Config'!$A:$A,'Scoring_Config'!$D:$D,"Yes")="Yes",_xlfn.XLOOKUP("Risky_Outbound",'Scoring_Config'!$A:$A,'Scoring_Config'!$C:$C,25),0),"False,0")</f>
        <v>0</v>
      </c>
      <c r="AL1422" t="s">
        <v>6700</v>
      </c>
      <c r="AM1422" cm="1">
        <f t="array" ref="AM142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22" t="s">
        <v>6697</v>
      </c>
      <c r="AO1422" t="s">
        <v>6697</v>
      </c>
      <c r="AP1422" t="s">
        <v>6697</v>
      </c>
      <c r="AQ1422" cm="1">
        <f t="array" ref="AQ1422">IF(FALSE,"True," &amp; IF(_xlfn.XLOOKUP("Service_IsAny",'Scoring_Config'!$A:$A,'Scoring_Config'!$D:$D,"Yes")="Yes",_xlfn.XLOOKUP("Service_IsAny",'Scoring_Config'!$A:$A,'Scoring_Config'!$C:$C,0),0),"False,0")</f>
        <v>0</v>
      </c>
      <c r="AR1422">
        <v>2</v>
      </c>
      <c r="AS1422" cm="1">
        <f t="array" ref="AS1422">IF(FALSE,"True," &amp; IF(_xlfn.XLOOKUP("Service_RangeGt1000",'Scoring_Config'!$A:$A,'Scoring_Config'!$D:$D,"Yes")="Yes",_xlfn.XLOOKUP("Service_RangeGt1000",'Scoring_Config'!$A:$A,'Scoring_Config'!$C:$C,0),0),"False,0")</f>
        <v>0</v>
      </c>
      <c r="AT1422" cm="1">
        <f t="array" ref="AT1422">IF(FALSE,"True," &amp; IF(_xlfn.XLOOKUP("App_IsAny",'Scoring_Config'!$A:$A,'Scoring_Config'!$D:$D,"Yes")="Yes",_xlfn.XLOOKUP("App_IsAny",'Scoring_Config'!$A:$A,'Scoring_Config'!$C:$C,0),0),"False,0")</f>
        <v>0</v>
      </c>
      <c r="AU1422">
        <v>1</v>
      </c>
      <c r="AV1422" cm="1">
        <f t="array" ref="AV1422">IF(FALSE,"True," &amp; IF(_xlfn.XLOOKUP("App_RangeGt1000",'Scoring_Config'!$A:$A,'Scoring_Config'!$D:$D,"Yes")="Yes",_xlfn.XLOOKUP("App_RangeGt1000",'Scoring_Config'!$A:$A,'Scoring_Config'!$C:$C,0),0),"False,0")</f>
        <v>0</v>
      </c>
      <c r="AW1422" cm="1">
        <f t="array" ref="AW1422">IF(FALSE,"True," &amp; IF(_xlfn.XLOOKUP("Action_IsDenyOrDrop",'Scoring_Config'!$A:$A,'Scoring_Config'!$D:$D,"Yes")="Yes",_xlfn.XLOOKUP("Action_IsDenyOrDrop",'Scoring_Config'!$A:$A,'Scoring_Config'!$C:$C,0),0),"False,0")</f>
        <v>0</v>
      </c>
      <c r="AX1422" cm="1">
        <f t="array" ref="AX1422">IF(LEFT(AW1422,4)="True",0,(IF(LEFT(Y1422,4)="True",IF(_xlfn.XLOOKUP("Src_IsAny",'Scoring_Config'!$A:$A,'Scoring_Config'!$D:$D,"Yes")="Yes",_xlfn.XLOOKUP("Src_IsAny",'Scoring_Config'!$A:$A,'Scoring_Config'!$C:$C,10),0),0)+IF(LEFT(Z1422,4)="True",IF(_xlfn.XLOOKUP("Src_CIDR_Le_16",'Scoring_Config'!$A:$A,'Scoring_Config'!$D:$D,"Yes")="Yes",_xlfn.XLOOKUP("Src_CIDR_Le_16",'Scoring_Config'!$A:$A,'Scoring_Config'!$C:$C,10),0),0)+IF(LEFT(AA1422,4)="True",IF(_xlfn.XLOOKUP("Src_CIDR_17_22",'Scoring_Config'!$A:$A,'Scoring_Config'!$D:$D,"Yes")="Yes",_xlfn.XLOOKUP("Src_CIDR_17_22",'Scoring_Config'!$A:$A,'Scoring_Config'!$C:$C,5),0),0)+IF(LEFT(AB1422,4)="True",IF(_xlfn.XLOOKUP("Dst_IsAny",'Scoring_Config'!$A:$A,'Scoring_Config'!$D:$D,"Yes")="Yes",_xlfn.XLOOKUP("Dst_IsAny",'Scoring_Config'!$A:$A,'Scoring_Config'!$C:$C,10),0),0)+IF(LEFT(AC1422,4)="True",IF(_xlfn.XLOOKUP("Dst_CIDR_Le_16",'Scoring_Config'!$A:$A,'Scoring_Config'!$D:$D,"Yes")="Yes",_xlfn.XLOOKUP("Dst_CIDR_Le_16",'Scoring_Config'!$A:$A,'Scoring_Config'!$C:$C,10),0),0)+IF(LEFT(AD1422,4)="True",IF(_xlfn.XLOOKUP("Dst_CIDR_17_22",'Scoring_Config'!$A:$A,'Scoring_Config'!$D:$D,"Yes")="Yes",_xlfn.XLOOKUP("Dst_CIDR_17_22",'Scoring_Config'!$A:$A,'Scoring_Config'!$C:$C,5),0),0)+IF(LEFT(AE1422,4)="True",IF(_xlfn.XLOOKUP("SrcZone_IsAny",'Scoring_Config'!$A:$A,'Scoring_Config'!$D:$D,"Yes")="Yes",_xlfn.XLOOKUP("SrcZone_IsAny",'Scoring_Config'!$A:$A,'Scoring_Config'!$C:$C,10),0),0)+IF(LEFT(AF1422,4)="True",IF(_xlfn.XLOOKUP("DstZone_IsAny",'Scoring_Config'!$A:$A,'Scoring_Config'!$D:$D,"Yes")="Yes",_xlfn.XLOOKUP("DstZone_IsAny",'Scoring_Config'!$A:$A,'Scoring_Config'!$C:$C,10),0),0)+IF(LEFT(AG1422,4)="True",IF(_xlfn.XLOOKUP("Service_Any_OR_RangeGt1000",'Scoring_Config'!$A:$A,'Scoring_Config'!$D:$D,"Yes")="Yes",_xlfn.XLOOKUP("Service_Any_OR_RangeGt1000",'Scoring_Config'!$A:$A,'Scoring_Config'!$C:$C,10),0),0)+IF(LEFT(AH1422,4)="True",IF(_xlfn.XLOOKUP("App_Any_OR_RangeGt1000",'Scoring_Config'!$A:$A,'Scoring_Config'!$D:$D,"Yes")="Yes",_xlfn.XLOOKUP("App_Any_OR_RangeGt1000",'Scoring_Config'!$A:$A,'Scoring_Config'!$C:$C,10),0),0)+IF(LEFT(AI1422,4)="True",IF(_xlfn.XLOOKUP("Service_Insecure_Match",'Scoring_Config'!$A:$A,'Scoring_Config'!$D:$D,"Yes")="Yes",_xlfn.XLOOKUP("Service_Insecure_Match",'Scoring_Config'!$A:$A,'Scoring_Config'!$C:$C,5),0),0)+IF(LEFT(AJ1422,4)="True",IF(_xlfn.XLOOKUP("Risky_Inbound",'Scoring_Config'!$A:$A,'Scoring_Config'!$D:$D,"Yes")="Yes",_xlfn.XLOOKUP("Risky_Inbound",'Scoring_Config'!$A:$A,'Scoring_Config'!$C:$C,50),0),0)+IF(LEFT(AK1422,4)="True",IF(_xlfn.XLOOKUP("Risky_Outbound",'Scoring_Config'!$A:$A,'Scoring_Config'!$D:$D,"Yes")="Yes",_xlfn.XLOOKUP("Risky_Outbound",'Scoring_Config'!$A:$A,'Scoring_Config'!$C:$C,25),0),0)+IF(LEFT(AZ1422,4)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1422,FIND(",",AL1422)+1,100)),0)+IF(LEFT(AM1422,4)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1422,FIND(",",AN1422)+1,100)),0)+IF(_xlfn.XLOOKUP("Profile_Scoring",'Scoring_Config'!$A:$A,'Scoring_Config'!$D:$D,"Yes")="Yes",VALUE(MID(AO1422,FIND(",",AO1422)+1,100)),0)+IF(_xlfn.XLOOKUP("Options_Scoring",'Scoring_Config'!$A:$A,'Scoring_Config'!$D:$D,"Yes")="Yes",VALUE(MID(AP1422,FIND(",",AP1422)+1,100)),0)))</f>
        <v>0</v>
      </c>
      <c r="AZ1422" cm="1">
        <f t="array" ref="AZ1422">IF(FALSE,"True," &amp; IF(_xlfn.XLOOKUP("Migrate_Insecure",'Scoring_Config'!$A:$A,'Scoring_Config'!$D:$D,"Yes")="Yes",_xlfn.XLOOKUP("Migrate_Insecure",'Scoring_Config'!$A:$A,'Scoring_Config'!$C:$C,10),0),"False,0")</f>
        <v>0</v>
      </c>
    </row>
    <row r="1423" spans="1:52">
      <c r="A1423" t="s">
        <v>1979</v>
      </c>
      <c r="B1423" t="s">
        <v>3395</v>
      </c>
      <c r="C1423" t="s">
        <v>3542</v>
      </c>
      <c r="D1423" t="s">
        <v>3547</v>
      </c>
      <c r="E1423" t="s">
        <v>3563</v>
      </c>
      <c r="F1423" t="s">
        <v>3954</v>
      </c>
      <c r="G1423" t="s">
        <v>742</v>
      </c>
      <c r="H1423" t="s">
        <v>174</v>
      </c>
      <c r="I1423" t="s">
        <v>3576</v>
      </c>
      <c r="J1423" t="s">
        <v>1263</v>
      </c>
      <c r="K1423" t="s">
        <v>174</v>
      </c>
      <c r="L1423" t="s">
        <v>1623</v>
      </c>
      <c r="M1423" t="s">
        <v>1974</v>
      </c>
      <c r="N1423" t="s">
        <v>4315</v>
      </c>
      <c r="O1423" t="s">
        <v>4319</v>
      </c>
      <c r="P1423" t="s">
        <v>4321</v>
      </c>
      <c r="Q1423" t="s">
        <v>5318</v>
      </c>
      <c r="R1423" t="s">
        <v>5441</v>
      </c>
      <c r="S1423" t="s">
        <v>5508</v>
      </c>
      <c r="T1423" t="s">
        <v>5618</v>
      </c>
      <c r="U1423" t="s">
        <v>5917</v>
      </c>
      <c r="Y1423" cm="1">
        <f t="array" ref="Y1423">IF(FALSE,"True," &amp; IF(_xlfn.XLOOKUP("Src_IsAny",'Scoring_Config'!$A:$A,'Scoring_Config'!$D:$D,"Yes")="Yes",_xlfn.XLOOKUP("Src_IsAny",'Scoring_Config'!$A:$A,'Scoring_Config'!$C:$C,10),0),"False,0")</f>
        <v>0</v>
      </c>
      <c r="Z1423" cm="1">
        <f t="array" ref="Z1423">IF(FALSE,"True," &amp; IF(_xlfn.XLOOKUP("Src_CIDR_Le_16",'Scoring_Config'!$A:$A,'Scoring_Config'!$D:$D,"Yes")="Yes",_xlfn.XLOOKUP("Src_CIDR_Le_16",'Scoring_Config'!$A:$A,'Scoring_Config'!$C:$C,10),0),"False,0")</f>
        <v>0</v>
      </c>
      <c r="AA1423" cm="1">
        <f t="array" ref="AA1423">IF(FALSE,"True," &amp; IF(_xlfn.XLOOKUP("Src_CIDR_17_22",'Scoring_Config'!$A:$A,'Scoring_Config'!$D:$D,"Yes")="Yes",_xlfn.XLOOKUP("Src_CIDR_17_22",'Scoring_Config'!$A:$A,'Scoring_Config'!$C:$C,5),0),"False,0")</f>
        <v>0</v>
      </c>
      <c r="AB1423" cm="1">
        <f t="array" ref="AB1423">IF(FALSE,"True," &amp; IF(_xlfn.XLOOKUP("Dst_IsAny",'Scoring_Config'!$A:$A,'Scoring_Config'!$D:$D,"Yes")="Yes",_xlfn.XLOOKUP("Dst_IsAny",'Scoring_Config'!$A:$A,'Scoring_Config'!$C:$C,10),0),"False,0")</f>
        <v>0</v>
      </c>
      <c r="AC1423" cm="1">
        <f t="array" ref="AC1423">IF(FALSE,"True," &amp; IF(_xlfn.XLOOKUP("Dst_CIDR_Le_16",'Scoring_Config'!$A:$A,'Scoring_Config'!$D:$D,"Yes")="Yes",_xlfn.XLOOKUP("Dst_CIDR_Le_16",'Scoring_Config'!$A:$A,'Scoring_Config'!$C:$C,10),0),"False,0")</f>
        <v>0</v>
      </c>
      <c r="AD1423" cm="1">
        <f t="array" ref="AD1423">IF(TRUE,"True," &amp; IF(_xlfn.XLOOKUP("Dst_CIDR_17_22",'Scoring_Config'!$A:$A,'Scoring_Config'!$D:$D,"Yes")="Yes",_xlfn.XLOOKUP("Dst_CIDR_17_22",'Scoring_Config'!$A:$A,'Scoring_Config'!$C:$C,5),0),"False,0")</f>
        <v>0</v>
      </c>
      <c r="AE1423" cm="1">
        <f t="array" ref="AE1423">IF(FALSE,"True," &amp; IF(_xlfn.XLOOKUP("SrcZone_IsAny",'Scoring_Config'!$A:$A,'Scoring_Config'!$D:$D,"Yes")="Yes",_xlfn.XLOOKUP("SrcZone_IsAny",'Scoring_Config'!$A:$A,'Scoring_Config'!$C:$C,10),0),"False,0")</f>
        <v>0</v>
      </c>
      <c r="AF1423" cm="1">
        <f t="array" ref="AF1423">IF(FALSE,"True," &amp; IF(_xlfn.XLOOKUP("DstZone_IsAny",'Scoring_Config'!$A:$A,'Scoring_Config'!$D:$D,"Yes")="Yes",_xlfn.XLOOKUP("DstZone_IsAny",'Scoring_Config'!$A:$A,'Scoring_Config'!$C:$C,10),0),"False,0")</f>
        <v>0</v>
      </c>
      <c r="AG1423" cm="1">
        <f t="array" ref="AG142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23" cm="1">
        <f t="array" ref="AH1423">IF(TRUE,"True," &amp; IF(_xlfn.XLOOKUP("App_Any_OR_RangeGt1000",'Scoring_Config'!$A:$A,'Scoring_Config'!$D:$D,"Yes")="Yes",_xlfn.XLOOKUP("App_Any_OR_RangeGt1000",'Scoring_Config'!$A:$A,'Scoring_Config'!$C:$C,10),0),"False,0")</f>
        <v>0</v>
      </c>
      <c r="AI1423" cm="1">
        <f t="array" ref="AI1423">IF(FALSE,"True," &amp; IF(_xlfn.XLOOKUP("Service_Insecure_Match",'Scoring_Config'!$A:$A,'Scoring_Config'!$D:$D,"Yes")="Yes",_xlfn.XLOOKUP("Service_Insecure_Match",'Scoring_Config'!$A:$A,'Scoring_Config'!$C:$C,5),0),"False,0")</f>
        <v>0</v>
      </c>
      <c r="AJ1423" cm="1">
        <f t="array" ref="AJ1423">IF(FALSE,"True," &amp; IF(_xlfn.XLOOKUP("Risky_Inbound",'Scoring_Config'!$A:$A,'Scoring_Config'!$D:$D,"Yes")="Yes",_xlfn.XLOOKUP("Risky_Inbound",'Scoring_Config'!$A:$A,'Scoring_Config'!$C:$C,50),0),"False,0")</f>
        <v>0</v>
      </c>
      <c r="AK1423" cm="1">
        <f t="array" ref="AK1423">IF(FALSE,"True," &amp; IF(_xlfn.XLOOKUP("Risky_Outbound",'Scoring_Config'!$A:$A,'Scoring_Config'!$D:$D,"Yes")="Yes",_xlfn.XLOOKUP("Risky_Outbound",'Scoring_Config'!$A:$A,'Scoring_Config'!$C:$C,25),0),"False,0")</f>
        <v>0</v>
      </c>
      <c r="AL1423" t="s">
        <v>6700</v>
      </c>
      <c r="AM1423" cm="1">
        <f t="array" ref="AM142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23" t="s">
        <v>6697</v>
      </c>
      <c r="AO1423" t="s">
        <v>6697</v>
      </c>
      <c r="AP1423" t="s">
        <v>6697</v>
      </c>
      <c r="AQ1423" cm="1">
        <f t="array" ref="AQ1423">IF(FALSE,"True," &amp; IF(_xlfn.XLOOKUP("Service_IsAny",'Scoring_Config'!$A:$A,'Scoring_Config'!$D:$D,"Yes")="Yes",_xlfn.XLOOKUP("Service_IsAny",'Scoring_Config'!$A:$A,'Scoring_Config'!$C:$C,0),0),"False,0")</f>
        <v>0</v>
      </c>
      <c r="AR1423">
        <v>8</v>
      </c>
      <c r="AS1423" cm="1">
        <f t="array" ref="AS1423">IF(FALSE,"True," &amp; IF(_xlfn.XLOOKUP("Service_RangeGt1000",'Scoring_Config'!$A:$A,'Scoring_Config'!$D:$D,"Yes")="Yes",_xlfn.XLOOKUP("Service_RangeGt1000",'Scoring_Config'!$A:$A,'Scoring_Config'!$C:$C,0),0),"False,0")</f>
        <v>0</v>
      </c>
      <c r="AT1423" cm="1">
        <f t="array" ref="AT1423">IF(TRUE,"True," &amp; IF(_xlfn.XLOOKUP("App_IsAny",'Scoring_Config'!$A:$A,'Scoring_Config'!$D:$D,"Yes")="Yes",_xlfn.XLOOKUP("App_IsAny",'Scoring_Config'!$A:$A,'Scoring_Config'!$C:$C,0),0),"False,0")</f>
        <v>0</v>
      </c>
      <c r="AU1423">
        <v>65535</v>
      </c>
      <c r="AV1423" cm="1">
        <f t="array" ref="AV1423">IF(TRUE,"True," &amp; IF(_xlfn.XLOOKUP("App_RangeGt1000",'Scoring_Config'!$A:$A,'Scoring_Config'!$D:$D,"Yes")="Yes",_xlfn.XLOOKUP("App_RangeGt1000",'Scoring_Config'!$A:$A,'Scoring_Config'!$C:$C,0),0),"False,0")</f>
        <v>0</v>
      </c>
      <c r="AW1423" cm="1">
        <f t="array" ref="AW1423">IF(FALSE,"True," &amp; IF(_xlfn.XLOOKUP("Action_IsDenyOrDrop",'Scoring_Config'!$A:$A,'Scoring_Config'!$D:$D,"Yes")="Yes",_xlfn.XLOOKUP("Action_IsDenyOrDrop",'Scoring_Config'!$A:$A,'Scoring_Config'!$C:$C,0),0),"False,0")</f>
        <v>0</v>
      </c>
      <c r="AX1423" cm="1">
        <f t="array" ref="AX1423">IF(LEFT(AW1423,4)="True",0,(IF(LEFT(Y1423,4)="True",IF(_xlfn.XLOOKUP("Src_IsAny",'Scoring_Config'!$A:$A,'Scoring_Config'!$D:$D,"Yes")="Yes",_xlfn.XLOOKUP("Src_IsAny",'Scoring_Config'!$A:$A,'Scoring_Config'!$C:$C,10),0),0)+IF(LEFT(Z1423,4)="True",IF(_xlfn.XLOOKUP("Src_CIDR_Le_16",'Scoring_Config'!$A:$A,'Scoring_Config'!$D:$D,"Yes")="Yes",_xlfn.XLOOKUP("Src_CIDR_Le_16",'Scoring_Config'!$A:$A,'Scoring_Config'!$C:$C,10),0),0)+IF(LEFT(AA1423,4)="True",IF(_xlfn.XLOOKUP("Src_CIDR_17_22",'Scoring_Config'!$A:$A,'Scoring_Config'!$D:$D,"Yes")="Yes",_xlfn.XLOOKUP("Src_CIDR_17_22",'Scoring_Config'!$A:$A,'Scoring_Config'!$C:$C,5),0),0)+IF(LEFT(AB1423,4)="True",IF(_xlfn.XLOOKUP("Dst_IsAny",'Scoring_Config'!$A:$A,'Scoring_Config'!$D:$D,"Yes")="Yes",_xlfn.XLOOKUP("Dst_IsAny",'Scoring_Config'!$A:$A,'Scoring_Config'!$C:$C,10),0),0)+IF(LEFT(AC1423,4)="True",IF(_xlfn.XLOOKUP("Dst_CIDR_Le_16",'Scoring_Config'!$A:$A,'Scoring_Config'!$D:$D,"Yes")="Yes",_xlfn.XLOOKUP("Dst_CIDR_Le_16",'Scoring_Config'!$A:$A,'Scoring_Config'!$C:$C,10),0),0)+IF(LEFT(AD1423,4)="True",IF(_xlfn.XLOOKUP("Dst_CIDR_17_22",'Scoring_Config'!$A:$A,'Scoring_Config'!$D:$D,"Yes")="Yes",_xlfn.XLOOKUP("Dst_CIDR_17_22",'Scoring_Config'!$A:$A,'Scoring_Config'!$C:$C,5),0),0)+IF(LEFT(AE1423,4)="True",IF(_xlfn.XLOOKUP("SrcZone_IsAny",'Scoring_Config'!$A:$A,'Scoring_Config'!$D:$D,"Yes")="Yes",_xlfn.XLOOKUP("SrcZone_IsAny",'Scoring_Config'!$A:$A,'Scoring_Config'!$C:$C,10),0),0)+IF(LEFT(AF1423,4)="True",IF(_xlfn.XLOOKUP("DstZone_IsAny",'Scoring_Config'!$A:$A,'Scoring_Config'!$D:$D,"Yes")="Yes",_xlfn.XLOOKUP("DstZone_IsAny",'Scoring_Config'!$A:$A,'Scoring_Config'!$C:$C,10),0),0)+IF(LEFT(AG1423,4)="True",IF(_xlfn.XLOOKUP("Service_Any_OR_RangeGt1000",'Scoring_Config'!$A:$A,'Scoring_Config'!$D:$D,"Yes")="Yes",_xlfn.XLOOKUP("Service_Any_OR_RangeGt1000",'Scoring_Config'!$A:$A,'Scoring_Config'!$C:$C,10),0),0)+IF(LEFT(AH1423,4)="True",IF(_xlfn.XLOOKUP("App_Any_OR_RangeGt1000",'Scoring_Config'!$A:$A,'Scoring_Config'!$D:$D,"Yes")="Yes",_xlfn.XLOOKUP("App_Any_OR_RangeGt1000",'Scoring_Config'!$A:$A,'Scoring_Config'!$C:$C,10),0),0)+IF(LEFT(AI1423,4)="True",IF(_xlfn.XLOOKUP("Service_Insecure_Match",'Scoring_Config'!$A:$A,'Scoring_Config'!$D:$D,"Yes")="Yes",_xlfn.XLOOKUP("Service_Insecure_Match",'Scoring_Config'!$A:$A,'Scoring_Config'!$C:$C,5),0),0)+IF(LEFT(AJ1423,4)="True",IF(_xlfn.XLOOKUP("Risky_Inbound",'Scoring_Config'!$A:$A,'Scoring_Config'!$D:$D,"Yes")="Yes",_xlfn.XLOOKUP("Risky_Inbound",'Scoring_Config'!$A:$A,'Scoring_Config'!$C:$C,50),0),0)+IF(LEFT(AK1423,4)="True",IF(_xlfn.XLOOKUP("Risky_Outbound",'Scoring_Config'!$A:$A,'Scoring_Config'!$D:$D,"Yes")="Yes",_xlfn.XLOOKUP("Risky_Outbound",'Scoring_Config'!$A:$A,'Scoring_Config'!$C:$C,25),0),0)+IF(LEFT(AZ1423,4)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1423,FIND(",",AL1423)+1,100)),0)+IF(LEFT(AM1423,4)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1423,FIND(",",AN1423)+1,100)),0)+IF(_xlfn.XLOOKUP("Profile_Scoring",'Scoring_Config'!$A:$A,'Scoring_Config'!$D:$D,"Yes")="Yes",VALUE(MID(AO1423,FIND(",",AO1423)+1,100)),0)+IF(_xlfn.XLOOKUP("Options_Scoring",'Scoring_Config'!$A:$A,'Scoring_Config'!$D:$D,"Yes")="Yes",VALUE(MID(AP1423,FIND(",",AP1423)+1,100)),0)))</f>
        <v>0</v>
      </c>
      <c r="AZ1423" cm="1">
        <f t="array" ref="AZ1423">IF(FALSE,"True," &amp; IF(_xlfn.XLOOKUP("Migrate_Insecure",'Scoring_Config'!$A:$A,'Scoring_Config'!$D:$D,"Yes")="Yes",_xlfn.XLOOKUP("Migrate_Insecure",'Scoring_Config'!$A:$A,'Scoring_Config'!$C:$C,10),0),"False,0")</f>
        <v>0</v>
      </c>
    </row>
    <row r="1424" spans="1:52">
      <c r="A1424" t="s">
        <v>1979</v>
      </c>
      <c r="B1424" t="s">
        <v>3396</v>
      </c>
      <c r="C1424" t="s">
        <v>3542</v>
      </c>
      <c r="D1424" t="s">
        <v>3545</v>
      </c>
      <c r="E1424" t="s">
        <v>3563</v>
      </c>
      <c r="F1424" t="s">
        <v>3954</v>
      </c>
      <c r="G1424" t="s">
        <v>743</v>
      </c>
      <c r="H1424" t="s">
        <v>174</v>
      </c>
      <c r="I1424" t="s">
        <v>4299</v>
      </c>
      <c r="J1424" t="s">
        <v>1284</v>
      </c>
      <c r="K1424" t="s">
        <v>1721</v>
      </c>
      <c r="L1424" t="s">
        <v>1327</v>
      </c>
      <c r="M1424" t="s">
        <v>1974</v>
      </c>
      <c r="N1424" t="s">
        <v>4315</v>
      </c>
      <c r="O1424" t="s">
        <v>4319</v>
      </c>
      <c r="P1424" t="s">
        <v>4321</v>
      </c>
      <c r="Q1424" t="s">
        <v>5319</v>
      </c>
      <c r="R1424" t="s">
        <v>5440</v>
      </c>
      <c r="S1424" t="s">
        <v>5440</v>
      </c>
      <c r="T1424" t="s">
        <v>5917</v>
      </c>
      <c r="U1424" t="s">
        <v>6632</v>
      </c>
      <c r="Y1424" cm="1">
        <f t="array" ref="Y1424">IF(FALSE,"True," &amp; IF(_xlfn.XLOOKUP("Src_IsAny",'Scoring_Config'!$A:$A,'Scoring_Config'!$D:$D,"Yes")="Yes",_xlfn.XLOOKUP("Src_IsAny",'Scoring_Config'!$A:$A,'Scoring_Config'!$C:$C,10),0),"False,0")</f>
        <v>0</v>
      </c>
      <c r="Z1424" cm="1">
        <f t="array" ref="Z1424">IF(FALSE,"True," &amp; IF(_xlfn.XLOOKUP("Src_CIDR_Le_16",'Scoring_Config'!$A:$A,'Scoring_Config'!$D:$D,"Yes")="Yes",_xlfn.XLOOKUP("Src_CIDR_Le_16",'Scoring_Config'!$A:$A,'Scoring_Config'!$C:$C,10),0),"False,0")</f>
        <v>0</v>
      </c>
      <c r="AA1424" cm="1">
        <f t="array" ref="AA1424">IF(FALSE,"True," &amp; IF(_xlfn.XLOOKUP("Src_CIDR_17_22",'Scoring_Config'!$A:$A,'Scoring_Config'!$D:$D,"Yes")="Yes",_xlfn.XLOOKUP("Src_CIDR_17_22",'Scoring_Config'!$A:$A,'Scoring_Config'!$C:$C,5),0),"False,0")</f>
        <v>0</v>
      </c>
      <c r="AB1424" cm="1">
        <f t="array" ref="AB1424">IF(FALSE,"True," &amp; IF(_xlfn.XLOOKUP("Dst_IsAny",'Scoring_Config'!$A:$A,'Scoring_Config'!$D:$D,"Yes")="Yes",_xlfn.XLOOKUP("Dst_IsAny",'Scoring_Config'!$A:$A,'Scoring_Config'!$C:$C,10),0),"False,0")</f>
        <v>0</v>
      </c>
      <c r="AC1424" cm="1">
        <f t="array" ref="AC1424">IF(FALSE,"True," &amp; IF(_xlfn.XLOOKUP("Dst_CIDR_Le_16",'Scoring_Config'!$A:$A,'Scoring_Config'!$D:$D,"Yes")="Yes",_xlfn.XLOOKUP("Dst_CIDR_Le_16",'Scoring_Config'!$A:$A,'Scoring_Config'!$C:$C,10),0),"False,0")</f>
        <v>0</v>
      </c>
      <c r="AD1424" cm="1">
        <f t="array" ref="AD1424">IF(FALSE,"True," &amp; IF(_xlfn.XLOOKUP("Dst_CIDR_17_22",'Scoring_Config'!$A:$A,'Scoring_Config'!$D:$D,"Yes")="Yes",_xlfn.XLOOKUP("Dst_CIDR_17_22",'Scoring_Config'!$A:$A,'Scoring_Config'!$C:$C,5),0),"False,0")</f>
        <v>0</v>
      </c>
      <c r="AE1424" cm="1">
        <f t="array" ref="AE1424">IF(FALSE,"True," &amp; IF(_xlfn.XLOOKUP("SrcZone_IsAny",'Scoring_Config'!$A:$A,'Scoring_Config'!$D:$D,"Yes")="Yes",_xlfn.XLOOKUP("SrcZone_IsAny",'Scoring_Config'!$A:$A,'Scoring_Config'!$C:$C,10),0),"False,0")</f>
        <v>0</v>
      </c>
      <c r="AF1424" cm="1">
        <f t="array" ref="AF1424">IF(FALSE,"True," &amp; IF(_xlfn.XLOOKUP("DstZone_IsAny",'Scoring_Config'!$A:$A,'Scoring_Config'!$D:$D,"Yes")="Yes",_xlfn.XLOOKUP("DstZone_IsAny",'Scoring_Config'!$A:$A,'Scoring_Config'!$C:$C,10),0),"False,0")</f>
        <v>0</v>
      </c>
      <c r="AG1424" cm="1">
        <f t="array" ref="AG142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24" cm="1">
        <f t="array" ref="AH1424">IF(FALSE,"True," &amp; IF(_xlfn.XLOOKUP("App_Any_OR_RangeGt1000",'Scoring_Config'!$A:$A,'Scoring_Config'!$D:$D,"Yes")="Yes",_xlfn.XLOOKUP("App_Any_OR_RangeGt1000",'Scoring_Config'!$A:$A,'Scoring_Config'!$C:$C,10),0),"False,0")</f>
        <v>0</v>
      </c>
      <c r="AI1424" cm="1">
        <f t="array" ref="AI1424">IF(FALSE,"True," &amp; IF(_xlfn.XLOOKUP("Service_Insecure_Match",'Scoring_Config'!$A:$A,'Scoring_Config'!$D:$D,"Yes")="Yes",_xlfn.XLOOKUP("Service_Insecure_Match",'Scoring_Config'!$A:$A,'Scoring_Config'!$C:$C,5),0),"False,0")</f>
        <v>0</v>
      </c>
      <c r="AJ1424" cm="1">
        <f t="array" ref="AJ1424">IF(FALSE,"True," &amp; IF(_xlfn.XLOOKUP("Risky_Inbound",'Scoring_Config'!$A:$A,'Scoring_Config'!$D:$D,"Yes")="Yes",_xlfn.XLOOKUP("Risky_Inbound",'Scoring_Config'!$A:$A,'Scoring_Config'!$C:$C,50),0),"False,0")</f>
        <v>0</v>
      </c>
      <c r="AK1424" cm="1">
        <f t="array" ref="AK1424">IF(FALSE,"True," &amp; IF(_xlfn.XLOOKUP("Risky_Outbound",'Scoring_Config'!$A:$A,'Scoring_Config'!$D:$D,"Yes")="Yes",_xlfn.XLOOKUP("Risky_Outbound",'Scoring_Config'!$A:$A,'Scoring_Config'!$C:$C,25),0),"False,0")</f>
        <v>0</v>
      </c>
      <c r="AL1424" t="s">
        <v>6700</v>
      </c>
      <c r="AM1424" cm="1">
        <f t="array" ref="AM142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24" t="s">
        <v>6697</v>
      </c>
      <c r="AO1424" t="s">
        <v>6697</v>
      </c>
      <c r="AP1424" t="s">
        <v>6697</v>
      </c>
      <c r="AQ1424" cm="1">
        <f t="array" ref="AQ1424">IF(FALSE,"True," &amp; IF(_xlfn.XLOOKUP("Service_IsAny",'Scoring_Config'!$A:$A,'Scoring_Config'!$D:$D,"Yes")="Yes",_xlfn.XLOOKUP("Service_IsAny",'Scoring_Config'!$A:$A,'Scoring_Config'!$C:$C,0),0),"False,0")</f>
        <v>0</v>
      </c>
      <c r="AR1424">
        <v>0</v>
      </c>
      <c r="AS1424" cm="1">
        <f t="array" ref="AS1424">IF(FALSE,"True," &amp; IF(_xlfn.XLOOKUP("Service_RangeGt1000",'Scoring_Config'!$A:$A,'Scoring_Config'!$D:$D,"Yes")="Yes",_xlfn.XLOOKUP("Service_RangeGt1000",'Scoring_Config'!$A:$A,'Scoring_Config'!$C:$C,0),0),"False,0")</f>
        <v>0</v>
      </c>
      <c r="AT1424" cm="1">
        <f t="array" ref="AT1424">IF(FALSE,"True," &amp; IF(_xlfn.XLOOKUP("App_IsAny",'Scoring_Config'!$A:$A,'Scoring_Config'!$D:$D,"Yes")="Yes",_xlfn.XLOOKUP("App_IsAny",'Scoring_Config'!$A:$A,'Scoring_Config'!$C:$C,0),0),"False,0")</f>
        <v>0</v>
      </c>
      <c r="AU1424">
        <v>2</v>
      </c>
      <c r="AV1424" cm="1">
        <f t="array" ref="AV1424">IF(FALSE,"True," &amp; IF(_xlfn.XLOOKUP("App_RangeGt1000",'Scoring_Config'!$A:$A,'Scoring_Config'!$D:$D,"Yes")="Yes",_xlfn.XLOOKUP("App_RangeGt1000",'Scoring_Config'!$A:$A,'Scoring_Config'!$C:$C,0),0),"False,0")</f>
        <v>0</v>
      </c>
      <c r="AW1424" cm="1">
        <f t="array" ref="AW1424">IF(FALSE,"True," &amp; IF(_xlfn.XLOOKUP("Action_IsDenyOrDrop",'Scoring_Config'!$A:$A,'Scoring_Config'!$D:$D,"Yes")="Yes",_xlfn.XLOOKUP("Action_IsDenyOrDrop",'Scoring_Config'!$A:$A,'Scoring_Config'!$C:$C,0),0),"False,0")</f>
        <v>0</v>
      </c>
      <c r="AX1424" cm="1">
        <f t="array" ref="AX1424">IF(LEFT(AW1424,4)="True",0,(IF(LEFT(Y1424,4)="True",IF(_xlfn.XLOOKUP("Src_IsAny",'Scoring_Config'!$A:$A,'Scoring_Config'!$D:$D,"Yes")="Yes",_xlfn.XLOOKUP("Src_IsAny",'Scoring_Config'!$A:$A,'Scoring_Config'!$C:$C,10),0),0)+IF(LEFT(Z1424,4)="True",IF(_xlfn.XLOOKUP("Src_CIDR_Le_16",'Scoring_Config'!$A:$A,'Scoring_Config'!$D:$D,"Yes")="Yes",_xlfn.XLOOKUP("Src_CIDR_Le_16",'Scoring_Config'!$A:$A,'Scoring_Config'!$C:$C,10),0),0)+IF(LEFT(AA1424,4)="True",IF(_xlfn.XLOOKUP("Src_CIDR_17_22",'Scoring_Config'!$A:$A,'Scoring_Config'!$D:$D,"Yes")="Yes",_xlfn.XLOOKUP("Src_CIDR_17_22",'Scoring_Config'!$A:$A,'Scoring_Config'!$C:$C,5),0),0)+IF(LEFT(AB1424,4)="True",IF(_xlfn.XLOOKUP("Dst_IsAny",'Scoring_Config'!$A:$A,'Scoring_Config'!$D:$D,"Yes")="Yes",_xlfn.XLOOKUP("Dst_IsAny",'Scoring_Config'!$A:$A,'Scoring_Config'!$C:$C,10),0),0)+IF(LEFT(AC1424,4)="True",IF(_xlfn.XLOOKUP("Dst_CIDR_Le_16",'Scoring_Config'!$A:$A,'Scoring_Config'!$D:$D,"Yes")="Yes",_xlfn.XLOOKUP("Dst_CIDR_Le_16",'Scoring_Config'!$A:$A,'Scoring_Config'!$C:$C,10),0),0)+IF(LEFT(AD1424,4)="True",IF(_xlfn.XLOOKUP("Dst_CIDR_17_22",'Scoring_Config'!$A:$A,'Scoring_Config'!$D:$D,"Yes")="Yes",_xlfn.XLOOKUP("Dst_CIDR_17_22",'Scoring_Config'!$A:$A,'Scoring_Config'!$C:$C,5),0),0)+IF(LEFT(AE1424,4)="True",IF(_xlfn.XLOOKUP("SrcZone_IsAny",'Scoring_Config'!$A:$A,'Scoring_Config'!$D:$D,"Yes")="Yes",_xlfn.XLOOKUP("SrcZone_IsAny",'Scoring_Config'!$A:$A,'Scoring_Config'!$C:$C,10),0),0)+IF(LEFT(AF1424,4)="True",IF(_xlfn.XLOOKUP("DstZone_IsAny",'Scoring_Config'!$A:$A,'Scoring_Config'!$D:$D,"Yes")="Yes",_xlfn.XLOOKUP("DstZone_IsAny",'Scoring_Config'!$A:$A,'Scoring_Config'!$C:$C,10),0),0)+IF(LEFT(AG1424,4)="True",IF(_xlfn.XLOOKUP("Service_Any_OR_RangeGt1000",'Scoring_Config'!$A:$A,'Scoring_Config'!$D:$D,"Yes")="Yes",_xlfn.XLOOKUP("Service_Any_OR_RangeGt1000",'Scoring_Config'!$A:$A,'Scoring_Config'!$C:$C,10),0),0)+IF(LEFT(AH1424,4)="True",IF(_xlfn.XLOOKUP("App_Any_OR_RangeGt1000",'Scoring_Config'!$A:$A,'Scoring_Config'!$D:$D,"Yes")="Yes",_xlfn.XLOOKUP("App_Any_OR_RangeGt1000",'Scoring_Config'!$A:$A,'Scoring_Config'!$C:$C,10),0),0)+IF(LEFT(AI1424,4)="True",IF(_xlfn.XLOOKUP("Service_Insecure_Match",'Scoring_Config'!$A:$A,'Scoring_Config'!$D:$D,"Yes")="Yes",_xlfn.XLOOKUP("Service_Insecure_Match",'Scoring_Config'!$A:$A,'Scoring_Config'!$C:$C,5),0),0)+IF(LEFT(AJ1424,4)="True",IF(_xlfn.XLOOKUP("Risky_Inbound",'Scoring_Config'!$A:$A,'Scoring_Config'!$D:$D,"Yes")="Yes",_xlfn.XLOOKUP("Risky_Inbound",'Scoring_Config'!$A:$A,'Scoring_Config'!$C:$C,50),0),0)+IF(LEFT(AK1424,4)="True",IF(_xlfn.XLOOKUP("Risky_Outbound",'Scoring_Config'!$A:$A,'Scoring_Config'!$D:$D,"Yes")="Yes",_xlfn.XLOOKUP("Risky_Outbound",'Scoring_Config'!$A:$A,'Scoring_Config'!$C:$C,25),0),0)+IF(LEFT(AZ1424,4)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1424,FIND(",",AL1424)+1,100)),0)+IF(LEFT(AM1424,4)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1424,FIND(",",AN1424)+1,100)),0)+IF(_xlfn.XLOOKUP("Profile_Scoring",'Scoring_Config'!$A:$A,'Scoring_Config'!$D:$D,"Yes")="Yes",VALUE(MID(AO1424,FIND(",",AO1424)+1,100)),0)+IF(_xlfn.XLOOKUP("Options_Scoring",'Scoring_Config'!$A:$A,'Scoring_Config'!$D:$D,"Yes")="Yes",VALUE(MID(AP1424,FIND(",",AP1424)+1,100)),0)))</f>
        <v>0</v>
      </c>
      <c r="AZ1424" cm="1">
        <f t="array" ref="AZ1424">IF(FALSE,"True," &amp; IF(_xlfn.XLOOKUP("Migrate_Insecure",'Scoring_Config'!$A:$A,'Scoring_Config'!$D:$D,"Yes")="Yes",_xlfn.XLOOKUP("Migrate_Insecure",'Scoring_Config'!$A:$A,'Scoring_Config'!$C:$C,10),0),"False,0")</f>
        <v>0</v>
      </c>
    </row>
    <row r="1425" spans="1:52">
      <c r="A1425" t="s">
        <v>1979</v>
      </c>
      <c r="B1425" t="s">
        <v>3397</v>
      </c>
      <c r="C1425" t="s">
        <v>3542</v>
      </c>
      <c r="D1425" t="s">
        <v>3545</v>
      </c>
      <c r="E1425" t="s">
        <v>3563</v>
      </c>
      <c r="F1425" t="s">
        <v>3954</v>
      </c>
      <c r="G1425" t="s">
        <v>742</v>
      </c>
      <c r="H1425" t="s">
        <v>174</v>
      </c>
      <c r="I1425" t="s">
        <v>3576</v>
      </c>
      <c r="J1425" t="s">
        <v>637</v>
      </c>
      <c r="K1425" t="s">
        <v>174</v>
      </c>
      <c r="L1425" t="s">
        <v>1624</v>
      </c>
      <c r="M1425" t="s">
        <v>1974</v>
      </c>
      <c r="N1425" t="s">
        <v>4315</v>
      </c>
      <c r="O1425" t="s">
        <v>4319</v>
      </c>
      <c r="P1425" t="s">
        <v>4321</v>
      </c>
      <c r="Q1425" t="s">
        <v>5320</v>
      </c>
      <c r="R1425" t="s">
        <v>5440</v>
      </c>
      <c r="S1425" t="s">
        <v>5474</v>
      </c>
      <c r="T1425" t="s">
        <v>5918</v>
      </c>
      <c r="U1425" t="s">
        <v>6633</v>
      </c>
      <c r="Y1425" cm="1">
        <f t="array" ref="Y1425">IF(FALSE,"True," &amp; IF(_xlfn.XLOOKUP("Src_IsAny",'Scoring_Config'!$A:$A,'Scoring_Config'!$D:$D,"Yes")="Yes",_xlfn.XLOOKUP("Src_IsAny",'Scoring_Config'!$A:$A,'Scoring_Config'!$C:$C,10),0),"False,0")</f>
        <v>0</v>
      </c>
      <c r="Z1425" cm="1">
        <f t="array" ref="Z1425">IF(FALSE,"True," &amp; IF(_xlfn.XLOOKUP("Src_CIDR_Le_16",'Scoring_Config'!$A:$A,'Scoring_Config'!$D:$D,"Yes")="Yes",_xlfn.XLOOKUP("Src_CIDR_Le_16",'Scoring_Config'!$A:$A,'Scoring_Config'!$C:$C,10),0),"False,0")</f>
        <v>0</v>
      </c>
      <c r="AA1425" cm="1">
        <f t="array" ref="AA1425">IF(FALSE,"True," &amp; IF(_xlfn.XLOOKUP("Src_CIDR_17_22",'Scoring_Config'!$A:$A,'Scoring_Config'!$D:$D,"Yes")="Yes",_xlfn.XLOOKUP("Src_CIDR_17_22",'Scoring_Config'!$A:$A,'Scoring_Config'!$C:$C,5),0),"False,0")</f>
        <v>0</v>
      </c>
      <c r="AB1425" cm="1">
        <f t="array" ref="AB1425">IF(FALSE,"True," &amp; IF(_xlfn.XLOOKUP("Dst_IsAny",'Scoring_Config'!$A:$A,'Scoring_Config'!$D:$D,"Yes")="Yes",_xlfn.XLOOKUP("Dst_IsAny",'Scoring_Config'!$A:$A,'Scoring_Config'!$C:$C,10),0),"False,0")</f>
        <v>0</v>
      </c>
      <c r="AC1425" cm="1">
        <f t="array" ref="AC1425">IF(TRUE,"True," &amp; IF(_xlfn.XLOOKUP("Dst_CIDR_Le_16",'Scoring_Config'!$A:$A,'Scoring_Config'!$D:$D,"Yes")="Yes",_xlfn.XLOOKUP("Dst_CIDR_Le_16",'Scoring_Config'!$A:$A,'Scoring_Config'!$C:$C,10),0),"False,0")</f>
        <v>0</v>
      </c>
      <c r="AD1425" cm="1">
        <f t="array" ref="AD1425">IF(FALSE,"True," &amp; IF(_xlfn.XLOOKUP("Dst_CIDR_17_22",'Scoring_Config'!$A:$A,'Scoring_Config'!$D:$D,"Yes")="Yes",_xlfn.XLOOKUP("Dst_CIDR_17_22",'Scoring_Config'!$A:$A,'Scoring_Config'!$C:$C,5),0),"False,0")</f>
        <v>0</v>
      </c>
      <c r="AE1425" cm="1">
        <f t="array" ref="AE1425">IF(FALSE,"True," &amp; IF(_xlfn.XLOOKUP("SrcZone_IsAny",'Scoring_Config'!$A:$A,'Scoring_Config'!$D:$D,"Yes")="Yes",_xlfn.XLOOKUP("SrcZone_IsAny",'Scoring_Config'!$A:$A,'Scoring_Config'!$C:$C,10),0),"False,0")</f>
        <v>0</v>
      </c>
      <c r="AF1425" cm="1">
        <f t="array" ref="AF1425">IF(FALSE,"True," &amp; IF(_xlfn.XLOOKUP("DstZone_IsAny",'Scoring_Config'!$A:$A,'Scoring_Config'!$D:$D,"Yes")="Yes",_xlfn.XLOOKUP("DstZone_IsAny",'Scoring_Config'!$A:$A,'Scoring_Config'!$C:$C,10),0),"False,0")</f>
        <v>0</v>
      </c>
      <c r="AG1425" cm="1">
        <f t="array" ref="AG142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25" cm="1">
        <f t="array" ref="AH1425">IF(TRUE,"True," &amp; IF(_xlfn.XLOOKUP("App_Any_OR_RangeGt1000",'Scoring_Config'!$A:$A,'Scoring_Config'!$D:$D,"Yes")="Yes",_xlfn.XLOOKUP("App_Any_OR_RangeGt1000",'Scoring_Config'!$A:$A,'Scoring_Config'!$C:$C,10),0),"False,0")</f>
        <v>0</v>
      </c>
      <c r="AI1425" cm="1">
        <f t="array" ref="AI1425">IF(FALSE,"True," &amp; IF(_xlfn.XLOOKUP("Service_Insecure_Match",'Scoring_Config'!$A:$A,'Scoring_Config'!$D:$D,"Yes")="Yes",_xlfn.XLOOKUP("Service_Insecure_Match",'Scoring_Config'!$A:$A,'Scoring_Config'!$C:$C,5),0),"False,0")</f>
        <v>0</v>
      </c>
      <c r="AJ1425" cm="1">
        <f t="array" ref="AJ1425">IF(FALSE,"True," &amp; IF(_xlfn.XLOOKUP("Risky_Inbound",'Scoring_Config'!$A:$A,'Scoring_Config'!$D:$D,"Yes")="Yes",_xlfn.XLOOKUP("Risky_Inbound",'Scoring_Config'!$A:$A,'Scoring_Config'!$C:$C,50),0),"False,0")</f>
        <v>0</v>
      </c>
      <c r="AK1425" cm="1">
        <f t="array" ref="AK1425">IF(FALSE,"True," &amp; IF(_xlfn.XLOOKUP("Risky_Outbound",'Scoring_Config'!$A:$A,'Scoring_Config'!$D:$D,"Yes")="Yes",_xlfn.XLOOKUP("Risky_Outbound",'Scoring_Config'!$A:$A,'Scoring_Config'!$C:$C,25),0),"False,0")</f>
        <v>0</v>
      </c>
      <c r="AL1425" t="s">
        <v>6700</v>
      </c>
      <c r="AM1425" cm="1">
        <f t="array" ref="AM142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25" t="s">
        <v>6697</v>
      </c>
      <c r="AO1425" t="s">
        <v>6697</v>
      </c>
      <c r="AP1425" t="s">
        <v>6697</v>
      </c>
      <c r="AQ1425" cm="1">
        <f t="array" ref="AQ1425">IF(FALSE,"True," &amp; IF(_xlfn.XLOOKUP("Service_IsAny",'Scoring_Config'!$A:$A,'Scoring_Config'!$D:$D,"Yes")="Yes",_xlfn.XLOOKUP("Service_IsAny",'Scoring_Config'!$A:$A,'Scoring_Config'!$C:$C,0),0),"False,0")</f>
        <v>0</v>
      </c>
      <c r="AR1425">
        <v>1</v>
      </c>
      <c r="AS1425" cm="1">
        <f t="array" ref="AS1425">IF(FALSE,"True," &amp; IF(_xlfn.XLOOKUP("Service_RangeGt1000",'Scoring_Config'!$A:$A,'Scoring_Config'!$D:$D,"Yes")="Yes",_xlfn.XLOOKUP("Service_RangeGt1000",'Scoring_Config'!$A:$A,'Scoring_Config'!$C:$C,0),0),"False,0")</f>
        <v>0</v>
      </c>
      <c r="AT1425" cm="1">
        <f t="array" ref="AT1425">IF(TRUE,"True," &amp; IF(_xlfn.XLOOKUP("App_IsAny",'Scoring_Config'!$A:$A,'Scoring_Config'!$D:$D,"Yes")="Yes",_xlfn.XLOOKUP("App_IsAny",'Scoring_Config'!$A:$A,'Scoring_Config'!$C:$C,0),0),"False,0")</f>
        <v>0</v>
      </c>
      <c r="AU1425">
        <v>65535</v>
      </c>
      <c r="AV1425" cm="1">
        <f t="array" ref="AV1425">IF(TRUE,"True," &amp; IF(_xlfn.XLOOKUP("App_RangeGt1000",'Scoring_Config'!$A:$A,'Scoring_Config'!$D:$D,"Yes")="Yes",_xlfn.XLOOKUP("App_RangeGt1000",'Scoring_Config'!$A:$A,'Scoring_Config'!$C:$C,0),0),"False,0")</f>
        <v>0</v>
      </c>
      <c r="AW1425" cm="1">
        <f t="array" ref="AW1425">IF(FALSE,"True," &amp; IF(_xlfn.XLOOKUP("Action_IsDenyOrDrop",'Scoring_Config'!$A:$A,'Scoring_Config'!$D:$D,"Yes")="Yes",_xlfn.XLOOKUP("Action_IsDenyOrDrop",'Scoring_Config'!$A:$A,'Scoring_Config'!$C:$C,0),0),"False,0")</f>
        <v>0</v>
      </c>
      <c r="AX1425" cm="1">
        <f t="array" ref="AX1425">IF(LEFT(AW1425,4)="True",0,(IF(LEFT(Y1425,4)="True",IF(_xlfn.XLOOKUP("Src_IsAny",'Scoring_Config'!$A:$A,'Scoring_Config'!$D:$D,"Yes")="Yes",_xlfn.XLOOKUP("Src_IsAny",'Scoring_Config'!$A:$A,'Scoring_Config'!$C:$C,10),0),0)+IF(LEFT(Z1425,4)="True",IF(_xlfn.XLOOKUP("Src_CIDR_Le_16",'Scoring_Config'!$A:$A,'Scoring_Config'!$D:$D,"Yes")="Yes",_xlfn.XLOOKUP("Src_CIDR_Le_16",'Scoring_Config'!$A:$A,'Scoring_Config'!$C:$C,10),0),0)+IF(LEFT(AA1425,4)="True",IF(_xlfn.XLOOKUP("Src_CIDR_17_22",'Scoring_Config'!$A:$A,'Scoring_Config'!$D:$D,"Yes")="Yes",_xlfn.XLOOKUP("Src_CIDR_17_22",'Scoring_Config'!$A:$A,'Scoring_Config'!$C:$C,5),0),0)+IF(LEFT(AB1425,4)="True",IF(_xlfn.XLOOKUP("Dst_IsAny",'Scoring_Config'!$A:$A,'Scoring_Config'!$D:$D,"Yes")="Yes",_xlfn.XLOOKUP("Dst_IsAny",'Scoring_Config'!$A:$A,'Scoring_Config'!$C:$C,10),0),0)+IF(LEFT(AC1425,4)="True",IF(_xlfn.XLOOKUP("Dst_CIDR_Le_16",'Scoring_Config'!$A:$A,'Scoring_Config'!$D:$D,"Yes")="Yes",_xlfn.XLOOKUP("Dst_CIDR_Le_16",'Scoring_Config'!$A:$A,'Scoring_Config'!$C:$C,10),0),0)+IF(LEFT(AD1425,4)="True",IF(_xlfn.XLOOKUP("Dst_CIDR_17_22",'Scoring_Config'!$A:$A,'Scoring_Config'!$D:$D,"Yes")="Yes",_xlfn.XLOOKUP("Dst_CIDR_17_22",'Scoring_Config'!$A:$A,'Scoring_Config'!$C:$C,5),0),0)+IF(LEFT(AE1425,4)="True",IF(_xlfn.XLOOKUP("SrcZone_IsAny",'Scoring_Config'!$A:$A,'Scoring_Config'!$D:$D,"Yes")="Yes",_xlfn.XLOOKUP("SrcZone_IsAny",'Scoring_Config'!$A:$A,'Scoring_Config'!$C:$C,10),0),0)+IF(LEFT(AF1425,4)="True",IF(_xlfn.XLOOKUP("DstZone_IsAny",'Scoring_Config'!$A:$A,'Scoring_Config'!$D:$D,"Yes")="Yes",_xlfn.XLOOKUP("DstZone_IsAny",'Scoring_Config'!$A:$A,'Scoring_Config'!$C:$C,10),0),0)+IF(LEFT(AG1425,4)="True",IF(_xlfn.XLOOKUP("Service_Any_OR_RangeGt1000",'Scoring_Config'!$A:$A,'Scoring_Config'!$D:$D,"Yes")="Yes",_xlfn.XLOOKUP("Service_Any_OR_RangeGt1000",'Scoring_Config'!$A:$A,'Scoring_Config'!$C:$C,10),0),0)+IF(LEFT(AH1425,4)="True",IF(_xlfn.XLOOKUP("App_Any_OR_RangeGt1000",'Scoring_Config'!$A:$A,'Scoring_Config'!$D:$D,"Yes")="Yes",_xlfn.XLOOKUP("App_Any_OR_RangeGt1000",'Scoring_Config'!$A:$A,'Scoring_Config'!$C:$C,10),0),0)+IF(LEFT(AI1425,4)="True",IF(_xlfn.XLOOKUP("Service_Insecure_Match",'Scoring_Config'!$A:$A,'Scoring_Config'!$D:$D,"Yes")="Yes",_xlfn.XLOOKUP("Service_Insecure_Match",'Scoring_Config'!$A:$A,'Scoring_Config'!$C:$C,5),0),0)+IF(LEFT(AJ1425,4)="True",IF(_xlfn.XLOOKUP("Risky_Inbound",'Scoring_Config'!$A:$A,'Scoring_Config'!$D:$D,"Yes")="Yes",_xlfn.XLOOKUP("Risky_Inbound",'Scoring_Config'!$A:$A,'Scoring_Config'!$C:$C,50),0),0)+IF(LEFT(AK1425,4)="True",IF(_xlfn.XLOOKUP("Risky_Outbound",'Scoring_Config'!$A:$A,'Scoring_Config'!$D:$D,"Yes")="Yes",_xlfn.XLOOKUP("Risky_Outbound",'Scoring_Config'!$A:$A,'Scoring_Config'!$C:$C,25),0),0)+IF(LEFT(AZ1425,4)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1425,FIND(",",AL1425)+1,100)),0)+IF(LEFT(AM1425,4)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1425,FIND(",",AN1425)+1,100)),0)+IF(_xlfn.XLOOKUP("Profile_Scoring",'Scoring_Config'!$A:$A,'Scoring_Config'!$D:$D,"Yes")="Yes",VALUE(MID(AO1425,FIND(",",AO1425)+1,100)),0)+IF(_xlfn.XLOOKUP("Options_Scoring",'Scoring_Config'!$A:$A,'Scoring_Config'!$D:$D,"Yes")="Yes",VALUE(MID(AP1425,FIND(",",AP1425)+1,100)),0)))</f>
        <v>0</v>
      </c>
      <c r="AZ1425" cm="1">
        <f t="array" ref="AZ1425">IF(FALSE,"True," &amp; IF(_xlfn.XLOOKUP("Migrate_Insecure",'Scoring_Config'!$A:$A,'Scoring_Config'!$D:$D,"Yes")="Yes",_xlfn.XLOOKUP("Migrate_Insecure",'Scoring_Config'!$A:$A,'Scoring_Config'!$C:$C,10),0),"False,0")</f>
        <v>0</v>
      </c>
    </row>
    <row r="1426" spans="1:52">
      <c r="A1426" t="s">
        <v>1979</v>
      </c>
      <c r="B1426" t="s">
        <v>3398</v>
      </c>
      <c r="C1426" t="s">
        <v>3542</v>
      </c>
      <c r="D1426" t="s">
        <v>3545</v>
      </c>
      <c r="E1426" t="s">
        <v>3563</v>
      </c>
      <c r="F1426" t="s">
        <v>3954</v>
      </c>
      <c r="G1426" t="s">
        <v>741</v>
      </c>
      <c r="H1426" t="s">
        <v>174</v>
      </c>
      <c r="I1426" t="s">
        <v>3576</v>
      </c>
      <c r="J1426" t="s">
        <v>1285</v>
      </c>
      <c r="K1426" t="s">
        <v>174</v>
      </c>
      <c r="L1426" t="s">
        <v>1624</v>
      </c>
      <c r="M1426" t="s">
        <v>1974</v>
      </c>
      <c r="N1426" t="s">
        <v>4315</v>
      </c>
      <c r="O1426" t="s">
        <v>4319</v>
      </c>
      <c r="P1426" t="s">
        <v>4321</v>
      </c>
      <c r="Q1426" t="s">
        <v>5320</v>
      </c>
      <c r="R1426" t="s">
        <v>5437</v>
      </c>
      <c r="S1426" t="s">
        <v>5500</v>
      </c>
      <c r="T1426" t="s">
        <v>5918</v>
      </c>
      <c r="U1426" t="s">
        <v>6633</v>
      </c>
      <c r="Y1426" cm="1">
        <f t="array" ref="Y1426">IF(FALSE,"True," &amp; IF(_xlfn.XLOOKUP("Src_IsAny",'Scoring_Config'!$A:$A,'Scoring_Config'!$D:$D,"Yes")="Yes",_xlfn.XLOOKUP("Src_IsAny",'Scoring_Config'!$A:$A,'Scoring_Config'!$C:$C,10),0),"False,0")</f>
        <v>0</v>
      </c>
      <c r="Z1426" cm="1">
        <f t="array" ref="Z1426">IF(FALSE,"True," &amp; IF(_xlfn.XLOOKUP("Src_CIDR_Le_16",'Scoring_Config'!$A:$A,'Scoring_Config'!$D:$D,"Yes")="Yes",_xlfn.XLOOKUP("Src_CIDR_Le_16",'Scoring_Config'!$A:$A,'Scoring_Config'!$C:$C,10),0),"False,0")</f>
        <v>0</v>
      </c>
      <c r="AA1426" cm="1">
        <f t="array" ref="AA1426">IF(FALSE,"True," &amp; IF(_xlfn.XLOOKUP("Src_CIDR_17_22",'Scoring_Config'!$A:$A,'Scoring_Config'!$D:$D,"Yes")="Yes",_xlfn.XLOOKUP("Src_CIDR_17_22",'Scoring_Config'!$A:$A,'Scoring_Config'!$C:$C,5),0),"False,0")</f>
        <v>0</v>
      </c>
      <c r="AB1426" cm="1">
        <f t="array" ref="AB1426">IF(FALSE,"True," &amp; IF(_xlfn.XLOOKUP("Dst_IsAny",'Scoring_Config'!$A:$A,'Scoring_Config'!$D:$D,"Yes")="Yes",_xlfn.XLOOKUP("Dst_IsAny",'Scoring_Config'!$A:$A,'Scoring_Config'!$C:$C,10),0),"False,0")</f>
        <v>0</v>
      </c>
      <c r="AC1426" cm="1">
        <f t="array" ref="AC1426">IF(TRUE,"True," &amp; IF(_xlfn.XLOOKUP("Dst_CIDR_Le_16",'Scoring_Config'!$A:$A,'Scoring_Config'!$D:$D,"Yes")="Yes",_xlfn.XLOOKUP("Dst_CIDR_Le_16",'Scoring_Config'!$A:$A,'Scoring_Config'!$C:$C,10),0),"False,0")</f>
        <v>0</v>
      </c>
      <c r="AD1426" cm="1">
        <f t="array" ref="AD1426">IF(FALSE,"True," &amp; IF(_xlfn.XLOOKUP("Dst_CIDR_17_22",'Scoring_Config'!$A:$A,'Scoring_Config'!$D:$D,"Yes")="Yes",_xlfn.XLOOKUP("Dst_CIDR_17_22",'Scoring_Config'!$A:$A,'Scoring_Config'!$C:$C,5),0),"False,0")</f>
        <v>0</v>
      </c>
      <c r="AE1426" cm="1">
        <f t="array" ref="AE1426">IF(FALSE,"True," &amp; IF(_xlfn.XLOOKUP("SrcZone_IsAny",'Scoring_Config'!$A:$A,'Scoring_Config'!$D:$D,"Yes")="Yes",_xlfn.XLOOKUP("SrcZone_IsAny",'Scoring_Config'!$A:$A,'Scoring_Config'!$C:$C,10),0),"False,0")</f>
        <v>0</v>
      </c>
      <c r="AF1426" cm="1">
        <f t="array" ref="AF1426">IF(FALSE,"True," &amp; IF(_xlfn.XLOOKUP("DstZone_IsAny",'Scoring_Config'!$A:$A,'Scoring_Config'!$D:$D,"Yes")="Yes",_xlfn.XLOOKUP("DstZone_IsAny",'Scoring_Config'!$A:$A,'Scoring_Config'!$C:$C,10),0),"False,0")</f>
        <v>0</v>
      </c>
      <c r="AG1426" cm="1">
        <f t="array" ref="AG142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26" cm="1">
        <f t="array" ref="AH1426">IF(TRUE,"True," &amp; IF(_xlfn.XLOOKUP("App_Any_OR_RangeGt1000",'Scoring_Config'!$A:$A,'Scoring_Config'!$D:$D,"Yes")="Yes",_xlfn.XLOOKUP("App_Any_OR_RangeGt1000",'Scoring_Config'!$A:$A,'Scoring_Config'!$C:$C,10),0),"False,0")</f>
        <v>0</v>
      </c>
      <c r="AI1426" cm="1">
        <f t="array" ref="AI1426">IF(FALSE,"True," &amp; IF(_xlfn.XLOOKUP("Service_Insecure_Match",'Scoring_Config'!$A:$A,'Scoring_Config'!$D:$D,"Yes")="Yes",_xlfn.XLOOKUP("Service_Insecure_Match",'Scoring_Config'!$A:$A,'Scoring_Config'!$C:$C,5),0),"False,0")</f>
        <v>0</v>
      </c>
      <c r="AJ1426" cm="1">
        <f t="array" ref="AJ1426">IF(FALSE,"True," &amp; IF(_xlfn.XLOOKUP("Risky_Inbound",'Scoring_Config'!$A:$A,'Scoring_Config'!$D:$D,"Yes")="Yes",_xlfn.XLOOKUP("Risky_Inbound",'Scoring_Config'!$A:$A,'Scoring_Config'!$C:$C,50),0),"False,0")</f>
        <v>0</v>
      </c>
      <c r="AK1426" cm="1">
        <f t="array" ref="AK1426">IF(FALSE,"True," &amp; IF(_xlfn.XLOOKUP("Risky_Outbound",'Scoring_Config'!$A:$A,'Scoring_Config'!$D:$D,"Yes")="Yes",_xlfn.XLOOKUP("Risky_Outbound",'Scoring_Config'!$A:$A,'Scoring_Config'!$C:$C,25),0),"False,0")</f>
        <v>0</v>
      </c>
      <c r="AL1426" t="s">
        <v>6700</v>
      </c>
      <c r="AM1426" cm="1">
        <f t="array" ref="AM142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26" t="s">
        <v>6697</v>
      </c>
      <c r="AO1426" t="s">
        <v>6697</v>
      </c>
      <c r="AP1426" t="s">
        <v>6697</v>
      </c>
      <c r="AQ1426" cm="1">
        <f t="array" ref="AQ1426">IF(FALSE,"True," &amp; IF(_xlfn.XLOOKUP("Service_IsAny",'Scoring_Config'!$A:$A,'Scoring_Config'!$D:$D,"Yes")="Yes",_xlfn.XLOOKUP("Service_IsAny",'Scoring_Config'!$A:$A,'Scoring_Config'!$C:$C,0),0),"False,0")</f>
        <v>0</v>
      </c>
      <c r="AR1426">
        <v>1</v>
      </c>
      <c r="AS1426" cm="1">
        <f t="array" ref="AS1426">IF(FALSE,"True," &amp; IF(_xlfn.XLOOKUP("Service_RangeGt1000",'Scoring_Config'!$A:$A,'Scoring_Config'!$D:$D,"Yes")="Yes",_xlfn.XLOOKUP("Service_RangeGt1000",'Scoring_Config'!$A:$A,'Scoring_Config'!$C:$C,0),0),"False,0")</f>
        <v>0</v>
      </c>
      <c r="AT1426" cm="1">
        <f t="array" ref="AT1426">IF(TRUE,"True," &amp; IF(_xlfn.XLOOKUP("App_IsAny",'Scoring_Config'!$A:$A,'Scoring_Config'!$D:$D,"Yes")="Yes",_xlfn.XLOOKUP("App_IsAny",'Scoring_Config'!$A:$A,'Scoring_Config'!$C:$C,0),0),"False,0")</f>
        <v>0</v>
      </c>
      <c r="AU1426">
        <v>65535</v>
      </c>
      <c r="AV1426" cm="1">
        <f t="array" ref="AV1426">IF(TRUE,"True," &amp; IF(_xlfn.XLOOKUP("App_RangeGt1000",'Scoring_Config'!$A:$A,'Scoring_Config'!$D:$D,"Yes")="Yes",_xlfn.XLOOKUP("App_RangeGt1000",'Scoring_Config'!$A:$A,'Scoring_Config'!$C:$C,0),0),"False,0")</f>
        <v>0</v>
      </c>
      <c r="AW1426" cm="1">
        <f t="array" ref="AW1426">IF(FALSE,"True," &amp; IF(_xlfn.XLOOKUP("Action_IsDenyOrDrop",'Scoring_Config'!$A:$A,'Scoring_Config'!$D:$D,"Yes")="Yes",_xlfn.XLOOKUP("Action_IsDenyOrDrop",'Scoring_Config'!$A:$A,'Scoring_Config'!$C:$C,0),0),"False,0")</f>
        <v>0</v>
      </c>
      <c r="AX1426" cm="1">
        <f t="array" ref="AX1426">IF(LEFT(AW1426,4)="True",0,(IF(LEFT(Y1426,4)="True",IF(_xlfn.XLOOKUP("Src_IsAny",'Scoring_Config'!$A:$A,'Scoring_Config'!$D:$D,"Yes")="Yes",_xlfn.XLOOKUP("Src_IsAny",'Scoring_Config'!$A:$A,'Scoring_Config'!$C:$C,10),0),0)+IF(LEFT(Z1426,4)="True",IF(_xlfn.XLOOKUP("Src_CIDR_Le_16",'Scoring_Config'!$A:$A,'Scoring_Config'!$D:$D,"Yes")="Yes",_xlfn.XLOOKUP("Src_CIDR_Le_16",'Scoring_Config'!$A:$A,'Scoring_Config'!$C:$C,10),0),0)+IF(LEFT(AA1426,4)="True",IF(_xlfn.XLOOKUP("Src_CIDR_17_22",'Scoring_Config'!$A:$A,'Scoring_Config'!$D:$D,"Yes")="Yes",_xlfn.XLOOKUP("Src_CIDR_17_22",'Scoring_Config'!$A:$A,'Scoring_Config'!$C:$C,5),0),0)+IF(LEFT(AB1426,4)="True",IF(_xlfn.XLOOKUP("Dst_IsAny",'Scoring_Config'!$A:$A,'Scoring_Config'!$D:$D,"Yes")="Yes",_xlfn.XLOOKUP("Dst_IsAny",'Scoring_Config'!$A:$A,'Scoring_Config'!$C:$C,10),0),0)+IF(LEFT(AC1426,4)="True",IF(_xlfn.XLOOKUP("Dst_CIDR_Le_16",'Scoring_Config'!$A:$A,'Scoring_Config'!$D:$D,"Yes")="Yes",_xlfn.XLOOKUP("Dst_CIDR_Le_16",'Scoring_Config'!$A:$A,'Scoring_Config'!$C:$C,10),0),0)+IF(LEFT(AD1426,4)="True",IF(_xlfn.XLOOKUP("Dst_CIDR_17_22",'Scoring_Config'!$A:$A,'Scoring_Config'!$D:$D,"Yes")="Yes",_xlfn.XLOOKUP("Dst_CIDR_17_22",'Scoring_Config'!$A:$A,'Scoring_Config'!$C:$C,5),0),0)+IF(LEFT(AE1426,4)="True",IF(_xlfn.XLOOKUP("SrcZone_IsAny",'Scoring_Config'!$A:$A,'Scoring_Config'!$D:$D,"Yes")="Yes",_xlfn.XLOOKUP("SrcZone_IsAny",'Scoring_Config'!$A:$A,'Scoring_Config'!$C:$C,10),0),0)+IF(LEFT(AF1426,4)="True",IF(_xlfn.XLOOKUP("DstZone_IsAny",'Scoring_Config'!$A:$A,'Scoring_Config'!$D:$D,"Yes")="Yes",_xlfn.XLOOKUP("DstZone_IsAny",'Scoring_Config'!$A:$A,'Scoring_Config'!$C:$C,10),0),0)+IF(LEFT(AG1426,4)="True",IF(_xlfn.XLOOKUP("Service_Any_OR_RangeGt1000",'Scoring_Config'!$A:$A,'Scoring_Config'!$D:$D,"Yes")="Yes",_xlfn.XLOOKUP("Service_Any_OR_RangeGt1000",'Scoring_Config'!$A:$A,'Scoring_Config'!$C:$C,10),0),0)+IF(LEFT(AH1426,4)="True",IF(_xlfn.XLOOKUP("App_Any_OR_RangeGt1000",'Scoring_Config'!$A:$A,'Scoring_Config'!$D:$D,"Yes")="Yes",_xlfn.XLOOKUP("App_Any_OR_RangeGt1000",'Scoring_Config'!$A:$A,'Scoring_Config'!$C:$C,10),0),0)+IF(LEFT(AI1426,4)="True",IF(_xlfn.XLOOKUP("Service_Insecure_Match",'Scoring_Config'!$A:$A,'Scoring_Config'!$D:$D,"Yes")="Yes",_xlfn.XLOOKUP("Service_Insecure_Match",'Scoring_Config'!$A:$A,'Scoring_Config'!$C:$C,5),0),0)+IF(LEFT(AJ1426,4)="True",IF(_xlfn.XLOOKUP("Risky_Inbound",'Scoring_Config'!$A:$A,'Scoring_Config'!$D:$D,"Yes")="Yes",_xlfn.XLOOKUP("Risky_Inbound",'Scoring_Config'!$A:$A,'Scoring_Config'!$C:$C,50),0),0)+IF(LEFT(AK1426,4)="True",IF(_xlfn.XLOOKUP("Risky_Outbound",'Scoring_Config'!$A:$A,'Scoring_Config'!$D:$D,"Yes")="Yes",_xlfn.XLOOKUP("Risky_Outbound",'Scoring_Config'!$A:$A,'Scoring_Config'!$C:$C,25),0),0)+IF(LEFT(AZ1426,4)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1426,FIND(",",AL1426)+1,100)),0)+IF(LEFT(AM1426,4)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1426,FIND(",",AN1426)+1,100)),0)+IF(_xlfn.XLOOKUP("Profile_Scoring",'Scoring_Config'!$A:$A,'Scoring_Config'!$D:$D,"Yes")="Yes",VALUE(MID(AO1426,FIND(",",AO1426)+1,100)),0)+IF(_xlfn.XLOOKUP("Options_Scoring",'Scoring_Config'!$A:$A,'Scoring_Config'!$D:$D,"Yes")="Yes",VALUE(MID(AP1426,FIND(",",AP1426)+1,100)),0)))</f>
        <v>0</v>
      </c>
      <c r="AZ1426" cm="1">
        <f t="array" ref="AZ1426">IF(FALSE,"True," &amp; IF(_xlfn.XLOOKUP("Migrate_Insecure",'Scoring_Config'!$A:$A,'Scoring_Config'!$D:$D,"Yes")="Yes",_xlfn.XLOOKUP("Migrate_Insecure",'Scoring_Config'!$A:$A,'Scoring_Config'!$C:$C,10),0),"False,0")</f>
        <v>0</v>
      </c>
    </row>
    <row r="1427" spans="1:52">
      <c r="A1427" t="s">
        <v>1979</v>
      </c>
      <c r="B1427" t="s">
        <v>3399</v>
      </c>
      <c r="C1427" t="s">
        <v>3542</v>
      </c>
      <c r="D1427" t="s">
        <v>3545</v>
      </c>
      <c r="E1427" t="s">
        <v>3563</v>
      </c>
      <c r="F1427" t="s">
        <v>3954</v>
      </c>
      <c r="G1427" t="s">
        <v>744</v>
      </c>
      <c r="H1427" t="s">
        <v>174</v>
      </c>
      <c r="I1427" t="s">
        <v>3576</v>
      </c>
      <c r="J1427" t="s">
        <v>1285</v>
      </c>
      <c r="K1427" t="s">
        <v>174</v>
      </c>
      <c r="L1427" t="s">
        <v>1625</v>
      </c>
      <c r="M1427" t="s">
        <v>1974</v>
      </c>
      <c r="N1427" t="s">
        <v>4315</v>
      </c>
      <c r="O1427" t="s">
        <v>4319</v>
      </c>
      <c r="P1427" t="s">
        <v>4323</v>
      </c>
      <c r="Q1427" t="s">
        <v>5320</v>
      </c>
      <c r="R1427" t="s">
        <v>5439</v>
      </c>
      <c r="S1427" t="s">
        <v>4324</v>
      </c>
      <c r="T1427" t="s">
        <v>5918</v>
      </c>
      <c r="U1427" t="s">
        <v>6633</v>
      </c>
      <c r="Y1427" cm="1">
        <f t="array" ref="Y1427">IF(FALSE,"True," &amp; IF(_xlfn.XLOOKUP("Src_IsAny",'Scoring_Config'!$A:$A,'Scoring_Config'!$D:$D,"Yes")="Yes",_xlfn.XLOOKUP("Src_IsAny",'Scoring_Config'!$A:$A,'Scoring_Config'!$C:$C,10),0),"False,0")</f>
        <v>0</v>
      </c>
      <c r="Z1427" cm="1">
        <f t="array" ref="Z1427">IF(FALSE,"True," &amp; IF(_xlfn.XLOOKUP("Src_CIDR_Le_16",'Scoring_Config'!$A:$A,'Scoring_Config'!$D:$D,"Yes")="Yes",_xlfn.XLOOKUP("Src_CIDR_Le_16",'Scoring_Config'!$A:$A,'Scoring_Config'!$C:$C,10),0),"False,0")</f>
        <v>0</v>
      </c>
      <c r="AA1427" cm="1">
        <f t="array" ref="AA1427">IF(FALSE,"True," &amp; IF(_xlfn.XLOOKUP("Src_CIDR_17_22",'Scoring_Config'!$A:$A,'Scoring_Config'!$D:$D,"Yes")="Yes",_xlfn.XLOOKUP("Src_CIDR_17_22",'Scoring_Config'!$A:$A,'Scoring_Config'!$C:$C,5),0),"False,0")</f>
        <v>0</v>
      </c>
      <c r="AB1427" cm="1">
        <f t="array" ref="AB1427">IF(FALSE,"True," &amp; IF(_xlfn.XLOOKUP("Dst_IsAny",'Scoring_Config'!$A:$A,'Scoring_Config'!$D:$D,"Yes")="Yes",_xlfn.XLOOKUP("Dst_IsAny",'Scoring_Config'!$A:$A,'Scoring_Config'!$C:$C,10),0),"False,0")</f>
        <v>0</v>
      </c>
      <c r="AC1427" cm="1">
        <f t="array" ref="AC1427">IF(TRUE,"True," &amp; IF(_xlfn.XLOOKUP("Dst_CIDR_Le_16",'Scoring_Config'!$A:$A,'Scoring_Config'!$D:$D,"Yes")="Yes",_xlfn.XLOOKUP("Dst_CIDR_Le_16",'Scoring_Config'!$A:$A,'Scoring_Config'!$C:$C,10),0),"False,0")</f>
        <v>0</v>
      </c>
      <c r="AD1427" cm="1">
        <f t="array" ref="AD1427">IF(FALSE,"True," &amp; IF(_xlfn.XLOOKUP("Dst_CIDR_17_22",'Scoring_Config'!$A:$A,'Scoring_Config'!$D:$D,"Yes")="Yes",_xlfn.XLOOKUP("Dst_CIDR_17_22",'Scoring_Config'!$A:$A,'Scoring_Config'!$C:$C,5),0),"False,0")</f>
        <v>0</v>
      </c>
      <c r="AE1427" cm="1">
        <f t="array" ref="AE1427">IF(FALSE,"True," &amp; IF(_xlfn.XLOOKUP("SrcZone_IsAny",'Scoring_Config'!$A:$A,'Scoring_Config'!$D:$D,"Yes")="Yes",_xlfn.XLOOKUP("SrcZone_IsAny",'Scoring_Config'!$A:$A,'Scoring_Config'!$C:$C,10),0),"False,0")</f>
        <v>0</v>
      </c>
      <c r="AF1427" cm="1">
        <f t="array" ref="AF1427">IF(FALSE,"True," &amp; IF(_xlfn.XLOOKUP("DstZone_IsAny",'Scoring_Config'!$A:$A,'Scoring_Config'!$D:$D,"Yes")="Yes",_xlfn.XLOOKUP("DstZone_IsAny",'Scoring_Config'!$A:$A,'Scoring_Config'!$C:$C,10),0),"False,0")</f>
        <v>0</v>
      </c>
      <c r="AG1427" cm="1">
        <f t="array" ref="AG142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27" cm="1">
        <f t="array" ref="AH1427">IF(TRUE,"True," &amp; IF(_xlfn.XLOOKUP("App_Any_OR_RangeGt1000",'Scoring_Config'!$A:$A,'Scoring_Config'!$D:$D,"Yes")="Yes",_xlfn.XLOOKUP("App_Any_OR_RangeGt1000",'Scoring_Config'!$A:$A,'Scoring_Config'!$C:$C,10),0),"False,0")</f>
        <v>0</v>
      </c>
      <c r="AI1427" cm="1">
        <f t="array" ref="AI1427">IF(FALSE,"True," &amp; IF(_xlfn.XLOOKUP("Service_Insecure_Match",'Scoring_Config'!$A:$A,'Scoring_Config'!$D:$D,"Yes")="Yes",_xlfn.XLOOKUP("Service_Insecure_Match",'Scoring_Config'!$A:$A,'Scoring_Config'!$C:$C,5),0),"False,0")</f>
        <v>0</v>
      </c>
      <c r="AJ1427" cm="1">
        <f t="array" ref="AJ1427">IF(FALSE,"True," &amp; IF(_xlfn.XLOOKUP("Risky_Inbound",'Scoring_Config'!$A:$A,'Scoring_Config'!$D:$D,"Yes")="Yes",_xlfn.XLOOKUP("Risky_Inbound",'Scoring_Config'!$A:$A,'Scoring_Config'!$C:$C,50),0),"False,0")</f>
        <v>0</v>
      </c>
      <c r="AK1427" cm="1">
        <f t="array" ref="AK1427">IF(FALSE,"True," &amp; IF(_xlfn.XLOOKUP("Risky_Outbound",'Scoring_Config'!$A:$A,'Scoring_Config'!$D:$D,"Yes")="Yes",_xlfn.XLOOKUP("Risky_Outbound",'Scoring_Config'!$A:$A,'Scoring_Config'!$C:$C,25),0),"False,0")</f>
        <v>0</v>
      </c>
      <c r="AL1427" t="s">
        <v>6699</v>
      </c>
      <c r="AM1427" cm="1">
        <f t="array" ref="AM142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27" t="s">
        <v>6697</v>
      </c>
      <c r="AO1427" t="s">
        <v>6697</v>
      </c>
      <c r="AP1427" t="s">
        <v>6697</v>
      </c>
      <c r="AQ1427" cm="1">
        <f t="array" ref="AQ1427">IF(FALSE,"True," &amp; IF(_xlfn.XLOOKUP("Service_IsAny",'Scoring_Config'!$A:$A,'Scoring_Config'!$D:$D,"Yes")="Yes",_xlfn.XLOOKUP("Service_IsAny",'Scoring_Config'!$A:$A,'Scoring_Config'!$C:$C,0),0),"False,0")</f>
        <v>0</v>
      </c>
      <c r="AR1427">
        <v>1</v>
      </c>
      <c r="AS1427" cm="1">
        <f t="array" ref="AS1427">IF(FALSE,"True," &amp; IF(_xlfn.XLOOKUP("Service_RangeGt1000",'Scoring_Config'!$A:$A,'Scoring_Config'!$D:$D,"Yes")="Yes",_xlfn.XLOOKUP("Service_RangeGt1000",'Scoring_Config'!$A:$A,'Scoring_Config'!$C:$C,0),0),"False,0")</f>
        <v>0</v>
      </c>
      <c r="AT1427" cm="1">
        <f t="array" ref="AT1427">IF(TRUE,"True," &amp; IF(_xlfn.XLOOKUP("App_IsAny",'Scoring_Config'!$A:$A,'Scoring_Config'!$D:$D,"Yes")="Yes",_xlfn.XLOOKUP("App_IsAny",'Scoring_Config'!$A:$A,'Scoring_Config'!$C:$C,0),0),"False,0")</f>
        <v>0</v>
      </c>
      <c r="AU1427">
        <v>65535</v>
      </c>
      <c r="AV1427" cm="1">
        <f t="array" ref="AV1427">IF(TRUE,"True," &amp; IF(_xlfn.XLOOKUP("App_RangeGt1000",'Scoring_Config'!$A:$A,'Scoring_Config'!$D:$D,"Yes")="Yes",_xlfn.XLOOKUP("App_RangeGt1000",'Scoring_Config'!$A:$A,'Scoring_Config'!$C:$C,0),0),"False,0")</f>
        <v>0</v>
      </c>
      <c r="AW1427" cm="1">
        <f t="array" ref="AW1427">IF(FALSE,"True," &amp; IF(_xlfn.XLOOKUP("Action_IsDenyOrDrop",'Scoring_Config'!$A:$A,'Scoring_Config'!$D:$D,"Yes")="Yes",_xlfn.XLOOKUP("Action_IsDenyOrDrop",'Scoring_Config'!$A:$A,'Scoring_Config'!$C:$C,0),0),"False,0")</f>
        <v>0</v>
      </c>
      <c r="AX1427" cm="1">
        <f t="array" ref="AX1427">IF(LEFT(AW1427,4)="True",0,(IF(LEFT(Y1427,4)="True",IF(_xlfn.XLOOKUP("Src_IsAny",'Scoring_Config'!$A:$A,'Scoring_Config'!$D:$D,"Yes")="Yes",_xlfn.XLOOKUP("Src_IsAny",'Scoring_Config'!$A:$A,'Scoring_Config'!$C:$C,10),0),0)+IF(LEFT(Z1427,4)="True",IF(_xlfn.XLOOKUP("Src_CIDR_Le_16",'Scoring_Config'!$A:$A,'Scoring_Config'!$D:$D,"Yes")="Yes",_xlfn.XLOOKUP("Src_CIDR_Le_16",'Scoring_Config'!$A:$A,'Scoring_Config'!$C:$C,10),0),0)+IF(LEFT(AA1427,4)="True",IF(_xlfn.XLOOKUP("Src_CIDR_17_22",'Scoring_Config'!$A:$A,'Scoring_Config'!$D:$D,"Yes")="Yes",_xlfn.XLOOKUP("Src_CIDR_17_22",'Scoring_Config'!$A:$A,'Scoring_Config'!$C:$C,5),0),0)+IF(LEFT(AB1427,4)="True",IF(_xlfn.XLOOKUP("Dst_IsAny",'Scoring_Config'!$A:$A,'Scoring_Config'!$D:$D,"Yes")="Yes",_xlfn.XLOOKUP("Dst_IsAny",'Scoring_Config'!$A:$A,'Scoring_Config'!$C:$C,10),0),0)+IF(LEFT(AC1427,4)="True",IF(_xlfn.XLOOKUP("Dst_CIDR_Le_16",'Scoring_Config'!$A:$A,'Scoring_Config'!$D:$D,"Yes")="Yes",_xlfn.XLOOKUP("Dst_CIDR_Le_16",'Scoring_Config'!$A:$A,'Scoring_Config'!$C:$C,10),0),0)+IF(LEFT(AD1427,4)="True",IF(_xlfn.XLOOKUP("Dst_CIDR_17_22",'Scoring_Config'!$A:$A,'Scoring_Config'!$D:$D,"Yes")="Yes",_xlfn.XLOOKUP("Dst_CIDR_17_22",'Scoring_Config'!$A:$A,'Scoring_Config'!$C:$C,5),0),0)+IF(LEFT(AE1427,4)="True",IF(_xlfn.XLOOKUP("SrcZone_IsAny",'Scoring_Config'!$A:$A,'Scoring_Config'!$D:$D,"Yes")="Yes",_xlfn.XLOOKUP("SrcZone_IsAny",'Scoring_Config'!$A:$A,'Scoring_Config'!$C:$C,10),0),0)+IF(LEFT(AF1427,4)="True",IF(_xlfn.XLOOKUP("DstZone_IsAny",'Scoring_Config'!$A:$A,'Scoring_Config'!$D:$D,"Yes")="Yes",_xlfn.XLOOKUP("DstZone_IsAny",'Scoring_Config'!$A:$A,'Scoring_Config'!$C:$C,10),0),0)+IF(LEFT(AG1427,4)="True",IF(_xlfn.XLOOKUP("Service_Any_OR_RangeGt1000",'Scoring_Config'!$A:$A,'Scoring_Config'!$D:$D,"Yes")="Yes",_xlfn.XLOOKUP("Service_Any_OR_RangeGt1000",'Scoring_Config'!$A:$A,'Scoring_Config'!$C:$C,10),0),0)+IF(LEFT(AH1427,4)="True",IF(_xlfn.XLOOKUP("App_Any_OR_RangeGt1000",'Scoring_Config'!$A:$A,'Scoring_Config'!$D:$D,"Yes")="Yes",_xlfn.XLOOKUP("App_Any_OR_RangeGt1000",'Scoring_Config'!$A:$A,'Scoring_Config'!$C:$C,10),0),0)+IF(LEFT(AI1427,4)="True",IF(_xlfn.XLOOKUP("Service_Insecure_Match",'Scoring_Config'!$A:$A,'Scoring_Config'!$D:$D,"Yes")="Yes",_xlfn.XLOOKUP("Service_Insecure_Match",'Scoring_Config'!$A:$A,'Scoring_Config'!$C:$C,5),0),0)+IF(LEFT(AJ1427,4)="True",IF(_xlfn.XLOOKUP("Risky_Inbound",'Scoring_Config'!$A:$A,'Scoring_Config'!$D:$D,"Yes")="Yes",_xlfn.XLOOKUP("Risky_Inbound",'Scoring_Config'!$A:$A,'Scoring_Config'!$C:$C,50),0),0)+IF(LEFT(AK1427,4)="True",IF(_xlfn.XLOOKUP("Risky_Outbound",'Scoring_Config'!$A:$A,'Scoring_Config'!$D:$D,"Yes")="Yes",_xlfn.XLOOKUP("Risky_Outbound",'Scoring_Config'!$A:$A,'Scoring_Config'!$C:$C,25),0),0)+IF(LEFT(AZ1427,4)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1427,FIND(",",AL1427)+1,100)),0)+IF(LEFT(AM1427,4)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1427,FIND(",",AN1427)+1,100)),0)+IF(_xlfn.XLOOKUP("Profile_Scoring",'Scoring_Config'!$A:$A,'Scoring_Config'!$D:$D,"Yes")="Yes",VALUE(MID(AO1427,FIND(",",AO1427)+1,100)),0)+IF(_xlfn.XLOOKUP("Options_Scoring",'Scoring_Config'!$A:$A,'Scoring_Config'!$D:$D,"Yes")="Yes",VALUE(MID(AP1427,FIND(",",AP1427)+1,100)),0)))</f>
        <v>0</v>
      </c>
      <c r="AZ1427" cm="1">
        <f t="array" ref="AZ1427">IF(FALSE,"True," &amp; IF(_xlfn.XLOOKUP("Migrate_Insecure",'Scoring_Config'!$A:$A,'Scoring_Config'!$D:$D,"Yes")="Yes",_xlfn.XLOOKUP("Migrate_Insecure",'Scoring_Config'!$A:$A,'Scoring_Config'!$C:$C,10),0),"False,0")</f>
        <v>0</v>
      </c>
    </row>
    <row r="1428" spans="1:52">
      <c r="A1428" t="s">
        <v>1979</v>
      </c>
      <c r="B1428" t="s">
        <v>3400</v>
      </c>
      <c r="C1428" t="s">
        <v>3542</v>
      </c>
      <c r="D1428" t="s">
        <v>3545</v>
      </c>
      <c r="E1428" t="s">
        <v>3563</v>
      </c>
      <c r="F1428" t="s">
        <v>4017</v>
      </c>
      <c r="G1428" t="s">
        <v>576</v>
      </c>
      <c r="H1428" t="s">
        <v>174</v>
      </c>
      <c r="I1428" t="s">
        <v>4035</v>
      </c>
      <c r="J1428" t="s">
        <v>523</v>
      </c>
      <c r="K1428" t="s">
        <v>1660</v>
      </c>
      <c r="L1428" t="s">
        <v>1327</v>
      </c>
      <c r="M1428" t="s">
        <v>1974</v>
      </c>
      <c r="N1428" t="s">
        <v>4315</v>
      </c>
      <c r="O1428" t="s">
        <v>4319</v>
      </c>
      <c r="P1428" t="s">
        <v>4321</v>
      </c>
      <c r="Q1428" t="s">
        <v>5321</v>
      </c>
      <c r="R1428" t="s">
        <v>5440</v>
      </c>
      <c r="S1428" t="s">
        <v>5440</v>
      </c>
      <c r="T1428" t="s">
        <v>5817</v>
      </c>
      <c r="U1428" t="s">
        <v>6634</v>
      </c>
      <c r="Y1428" cm="1">
        <f t="array" ref="Y1428">IF(FALSE,"True," &amp; IF(_xlfn.XLOOKUP("Src_IsAny",'Scoring_Config'!$A:$A,'Scoring_Config'!$D:$D,"Yes")="Yes",_xlfn.XLOOKUP("Src_IsAny",'Scoring_Config'!$A:$A,'Scoring_Config'!$C:$C,10),0),"False,0")</f>
        <v>0</v>
      </c>
      <c r="Z1428" cm="1">
        <f t="array" ref="Z1428">IF(FALSE,"True," &amp; IF(_xlfn.XLOOKUP("Src_CIDR_Le_16",'Scoring_Config'!$A:$A,'Scoring_Config'!$D:$D,"Yes")="Yes",_xlfn.XLOOKUP("Src_CIDR_Le_16",'Scoring_Config'!$A:$A,'Scoring_Config'!$C:$C,10),0),"False,0")</f>
        <v>0</v>
      </c>
      <c r="AA1428" cm="1">
        <f t="array" ref="AA1428">IF(FALSE,"True," &amp; IF(_xlfn.XLOOKUP("Src_CIDR_17_22",'Scoring_Config'!$A:$A,'Scoring_Config'!$D:$D,"Yes")="Yes",_xlfn.XLOOKUP("Src_CIDR_17_22",'Scoring_Config'!$A:$A,'Scoring_Config'!$C:$C,5),0),"False,0")</f>
        <v>0</v>
      </c>
      <c r="AB1428" cm="1">
        <f t="array" ref="AB1428">IF(FALSE,"True," &amp; IF(_xlfn.XLOOKUP("Dst_IsAny",'Scoring_Config'!$A:$A,'Scoring_Config'!$D:$D,"Yes")="Yes",_xlfn.XLOOKUP("Dst_IsAny",'Scoring_Config'!$A:$A,'Scoring_Config'!$C:$C,10),0),"False,0")</f>
        <v>0</v>
      </c>
      <c r="AC1428" cm="1">
        <f t="array" ref="AC1428">IF(FALSE,"True," &amp; IF(_xlfn.XLOOKUP("Dst_CIDR_Le_16",'Scoring_Config'!$A:$A,'Scoring_Config'!$D:$D,"Yes")="Yes",_xlfn.XLOOKUP("Dst_CIDR_Le_16",'Scoring_Config'!$A:$A,'Scoring_Config'!$C:$C,10),0),"False,0")</f>
        <v>0</v>
      </c>
      <c r="AD1428" cm="1">
        <f t="array" ref="AD1428">IF(FALSE,"True," &amp; IF(_xlfn.XLOOKUP("Dst_CIDR_17_22",'Scoring_Config'!$A:$A,'Scoring_Config'!$D:$D,"Yes")="Yes",_xlfn.XLOOKUP("Dst_CIDR_17_22",'Scoring_Config'!$A:$A,'Scoring_Config'!$C:$C,5),0),"False,0")</f>
        <v>0</v>
      </c>
      <c r="AE1428" cm="1">
        <f t="array" ref="AE1428">IF(FALSE,"True," &amp; IF(_xlfn.XLOOKUP("SrcZone_IsAny",'Scoring_Config'!$A:$A,'Scoring_Config'!$D:$D,"Yes")="Yes",_xlfn.XLOOKUP("SrcZone_IsAny",'Scoring_Config'!$A:$A,'Scoring_Config'!$C:$C,10),0),"False,0")</f>
        <v>0</v>
      </c>
      <c r="AF1428" cm="1">
        <f t="array" ref="AF1428">IF(FALSE,"True," &amp; IF(_xlfn.XLOOKUP("DstZone_IsAny",'Scoring_Config'!$A:$A,'Scoring_Config'!$D:$D,"Yes")="Yes",_xlfn.XLOOKUP("DstZone_IsAny",'Scoring_Config'!$A:$A,'Scoring_Config'!$C:$C,10),0),"False,0")</f>
        <v>0</v>
      </c>
      <c r="AG1428" cm="1">
        <f t="array" ref="AG142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28" cm="1">
        <f t="array" ref="AH1428">IF(FALSE,"True," &amp; IF(_xlfn.XLOOKUP("App_Any_OR_RangeGt1000",'Scoring_Config'!$A:$A,'Scoring_Config'!$D:$D,"Yes")="Yes",_xlfn.XLOOKUP("App_Any_OR_RangeGt1000",'Scoring_Config'!$A:$A,'Scoring_Config'!$C:$C,10),0),"False,0")</f>
        <v>0</v>
      </c>
      <c r="AI1428" cm="1">
        <f t="array" ref="AI1428">IF(FALSE,"True," &amp; IF(_xlfn.XLOOKUP("Service_Insecure_Match",'Scoring_Config'!$A:$A,'Scoring_Config'!$D:$D,"Yes")="Yes",_xlfn.XLOOKUP("Service_Insecure_Match",'Scoring_Config'!$A:$A,'Scoring_Config'!$C:$C,5),0),"False,0")</f>
        <v>0</v>
      </c>
      <c r="AJ1428" cm="1">
        <f t="array" ref="AJ1428">IF(FALSE,"True," &amp; IF(_xlfn.XLOOKUP("Risky_Inbound",'Scoring_Config'!$A:$A,'Scoring_Config'!$D:$D,"Yes")="Yes",_xlfn.XLOOKUP("Risky_Inbound",'Scoring_Config'!$A:$A,'Scoring_Config'!$C:$C,50),0),"False,0")</f>
        <v>0</v>
      </c>
      <c r="AK1428" cm="1">
        <f t="array" ref="AK1428">IF(FALSE,"True," &amp; IF(_xlfn.XLOOKUP("Risky_Outbound",'Scoring_Config'!$A:$A,'Scoring_Config'!$D:$D,"Yes")="Yes",_xlfn.XLOOKUP("Risky_Outbound",'Scoring_Config'!$A:$A,'Scoring_Config'!$C:$C,25),0),"False,0")</f>
        <v>0</v>
      </c>
      <c r="AL1428" t="s">
        <v>6700</v>
      </c>
      <c r="AM1428" cm="1">
        <f t="array" ref="AM142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28" t="s">
        <v>6697</v>
      </c>
      <c r="AO1428" t="s">
        <v>6697</v>
      </c>
      <c r="AP1428" t="s">
        <v>6697</v>
      </c>
      <c r="AQ1428" cm="1">
        <f t="array" ref="AQ1428">IF(FALSE,"True," &amp; IF(_xlfn.XLOOKUP("Service_IsAny",'Scoring_Config'!$A:$A,'Scoring_Config'!$D:$D,"Yes")="Yes",_xlfn.XLOOKUP("Service_IsAny",'Scoring_Config'!$A:$A,'Scoring_Config'!$C:$C,0),0),"False,0")</f>
        <v>0</v>
      </c>
      <c r="AR1428">
        <v>0</v>
      </c>
      <c r="AS1428" cm="1">
        <f t="array" ref="AS1428">IF(FALSE,"True," &amp; IF(_xlfn.XLOOKUP("Service_RangeGt1000",'Scoring_Config'!$A:$A,'Scoring_Config'!$D:$D,"Yes")="Yes",_xlfn.XLOOKUP("Service_RangeGt1000",'Scoring_Config'!$A:$A,'Scoring_Config'!$C:$C,0),0),"False,0")</f>
        <v>0</v>
      </c>
      <c r="AT1428" cm="1">
        <f t="array" ref="AT1428">IF(FALSE,"True," &amp; IF(_xlfn.XLOOKUP("App_IsAny",'Scoring_Config'!$A:$A,'Scoring_Config'!$D:$D,"Yes")="Yes",_xlfn.XLOOKUP("App_IsAny",'Scoring_Config'!$A:$A,'Scoring_Config'!$C:$C,0),0),"False,0")</f>
        <v>0</v>
      </c>
      <c r="AU1428">
        <v>1</v>
      </c>
      <c r="AV1428" cm="1">
        <f t="array" ref="AV1428">IF(FALSE,"True," &amp; IF(_xlfn.XLOOKUP("App_RangeGt1000",'Scoring_Config'!$A:$A,'Scoring_Config'!$D:$D,"Yes")="Yes",_xlfn.XLOOKUP("App_RangeGt1000",'Scoring_Config'!$A:$A,'Scoring_Config'!$C:$C,0),0),"False,0")</f>
        <v>0</v>
      </c>
      <c r="AW1428" cm="1">
        <f t="array" ref="AW1428">IF(FALSE,"True," &amp; IF(_xlfn.XLOOKUP("Action_IsDenyOrDrop",'Scoring_Config'!$A:$A,'Scoring_Config'!$D:$D,"Yes")="Yes",_xlfn.XLOOKUP("Action_IsDenyOrDrop",'Scoring_Config'!$A:$A,'Scoring_Config'!$C:$C,0),0),"False,0")</f>
        <v>0</v>
      </c>
      <c r="AX1428" cm="1">
        <f t="array" ref="AX1428">IF(LEFT(AW1428,4)="True",0,(IF(LEFT(Y1428,4)="True",IF(_xlfn.XLOOKUP("Src_IsAny",'Scoring_Config'!$A:$A,'Scoring_Config'!$D:$D,"Yes")="Yes",_xlfn.XLOOKUP("Src_IsAny",'Scoring_Config'!$A:$A,'Scoring_Config'!$C:$C,10),0),0)+IF(LEFT(Z1428,4)="True",IF(_xlfn.XLOOKUP("Src_CIDR_Le_16",'Scoring_Config'!$A:$A,'Scoring_Config'!$D:$D,"Yes")="Yes",_xlfn.XLOOKUP("Src_CIDR_Le_16",'Scoring_Config'!$A:$A,'Scoring_Config'!$C:$C,10),0),0)+IF(LEFT(AA1428,4)="True",IF(_xlfn.XLOOKUP("Src_CIDR_17_22",'Scoring_Config'!$A:$A,'Scoring_Config'!$D:$D,"Yes")="Yes",_xlfn.XLOOKUP("Src_CIDR_17_22",'Scoring_Config'!$A:$A,'Scoring_Config'!$C:$C,5),0),0)+IF(LEFT(AB1428,4)="True",IF(_xlfn.XLOOKUP("Dst_IsAny",'Scoring_Config'!$A:$A,'Scoring_Config'!$D:$D,"Yes")="Yes",_xlfn.XLOOKUP("Dst_IsAny",'Scoring_Config'!$A:$A,'Scoring_Config'!$C:$C,10),0),0)+IF(LEFT(AC1428,4)="True",IF(_xlfn.XLOOKUP("Dst_CIDR_Le_16",'Scoring_Config'!$A:$A,'Scoring_Config'!$D:$D,"Yes")="Yes",_xlfn.XLOOKUP("Dst_CIDR_Le_16",'Scoring_Config'!$A:$A,'Scoring_Config'!$C:$C,10),0),0)+IF(LEFT(AD1428,4)="True",IF(_xlfn.XLOOKUP("Dst_CIDR_17_22",'Scoring_Config'!$A:$A,'Scoring_Config'!$D:$D,"Yes")="Yes",_xlfn.XLOOKUP("Dst_CIDR_17_22",'Scoring_Config'!$A:$A,'Scoring_Config'!$C:$C,5),0),0)+IF(LEFT(AE1428,4)="True",IF(_xlfn.XLOOKUP("SrcZone_IsAny",'Scoring_Config'!$A:$A,'Scoring_Config'!$D:$D,"Yes")="Yes",_xlfn.XLOOKUP("SrcZone_IsAny",'Scoring_Config'!$A:$A,'Scoring_Config'!$C:$C,10),0),0)+IF(LEFT(AF1428,4)="True",IF(_xlfn.XLOOKUP("DstZone_IsAny",'Scoring_Config'!$A:$A,'Scoring_Config'!$D:$D,"Yes")="Yes",_xlfn.XLOOKUP("DstZone_IsAny",'Scoring_Config'!$A:$A,'Scoring_Config'!$C:$C,10),0),0)+IF(LEFT(AG1428,4)="True",IF(_xlfn.XLOOKUP("Service_Any_OR_RangeGt1000",'Scoring_Config'!$A:$A,'Scoring_Config'!$D:$D,"Yes")="Yes",_xlfn.XLOOKUP("Service_Any_OR_RangeGt1000",'Scoring_Config'!$A:$A,'Scoring_Config'!$C:$C,10),0),0)+IF(LEFT(AH1428,4)="True",IF(_xlfn.XLOOKUP("App_Any_OR_RangeGt1000",'Scoring_Config'!$A:$A,'Scoring_Config'!$D:$D,"Yes")="Yes",_xlfn.XLOOKUP("App_Any_OR_RangeGt1000",'Scoring_Config'!$A:$A,'Scoring_Config'!$C:$C,10),0),0)+IF(LEFT(AI1428,4)="True",IF(_xlfn.XLOOKUP("Service_Insecure_Match",'Scoring_Config'!$A:$A,'Scoring_Config'!$D:$D,"Yes")="Yes",_xlfn.XLOOKUP("Service_Insecure_Match",'Scoring_Config'!$A:$A,'Scoring_Config'!$C:$C,5),0),0)+IF(LEFT(AJ1428,4)="True",IF(_xlfn.XLOOKUP("Risky_Inbound",'Scoring_Config'!$A:$A,'Scoring_Config'!$D:$D,"Yes")="Yes",_xlfn.XLOOKUP("Risky_Inbound",'Scoring_Config'!$A:$A,'Scoring_Config'!$C:$C,50),0),0)+IF(LEFT(AK1428,4)="True",IF(_xlfn.XLOOKUP("Risky_Outbound",'Scoring_Config'!$A:$A,'Scoring_Config'!$D:$D,"Yes")="Yes",_xlfn.XLOOKUP("Risky_Outbound",'Scoring_Config'!$A:$A,'Scoring_Config'!$C:$C,25),0),0)+IF(LEFT(AZ1428,4)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1428,FIND(",",AL1428)+1,100)),0)+IF(LEFT(AM1428,4)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1428,FIND(",",AN1428)+1,100)),0)+IF(_xlfn.XLOOKUP("Profile_Scoring",'Scoring_Config'!$A:$A,'Scoring_Config'!$D:$D,"Yes")="Yes",VALUE(MID(AO1428,FIND(",",AO1428)+1,100)),0)+IF(_xlfn.XLOOKUP("Options_Scoring",'Scoring_Config'!$A:$A,'Scoring_Config'!$D:$D,"Yes")="Yes",VALUE(MID(AP1428,FIND(",",AP1428)+1,100)),0)))</f>
        <v>0</v>
      </c>
      <c r="AZ1428" cm="1">
        <f t="array" ref="AZ1428">IF(FALSE,"True," &amp; IF(_xlfn.XLOOKUP("Migrate_Insecure",'Scoring_Config'!$A:$A,'Scoring_Config'!$D:$D,"Yes")="Yes",_xlfn.XLOOKUP("Migrate_Insecure",'Scoring_Config'!$A:$A,'Scoring_Config'!$C:$C,10),0),"False,0")</f>
        <v>0</v>
      </c>
    </row>
    <row r="1429" spans="1:52">
      <c r="A1429" t="s">
        <v>1979</v>
      </c>
      <c r="B1429" t="s">
        <v>3401</v>
      </c>
      <c r="C1429" t="s">
        <v>3542</v>
      </c>
      <c r="D1429" t="s">
        <v>3545</v>
      </c>
      <c r="E1429" t="s">
        <v>3563</v>
      </c>
      <c r="F1429" t="s">
        <v>4018</v>
      </c>
      <c r="G1429" t="s">
        <v>745</v>
      </c>
      <c r="H1429" t="s">
        <v>174</v>
      </c>
      <c r="I1429" t="s">
        <v>4020</v>
      </c>
      <c r="J1429" t="s">
        <v>747</v>
      </c>
      <c r="K1429" t="s">
        <v>1678</v>
      </c>
      <c r="L1429" t="s">
        <v>1327</v>
      </c>
      <c r="M1429" t="s">
        <v>1974</v>
      </c>
      <c r="N1429" t="s">
        <v>4315</v>
      </c>
      <c r="O1429" t="s">
        <v>4319</v>
      </c>
      <c r="P1429" t="s">
        <v>4322</v>
      </c>
      <c r="Q1429" t="s">
        <v>5322</v>
      </c>
      <c r="R1429" t="s">
        <v>5439</v>
      </c>
      <c r="S1429" t="s">
        <v>4324</v>
      </c>
      <c r="T1429" t="s">
        <v>5817</v>
      </c>
      <c r="U1429" t="s">
        <v>5955</v>
      </c>
      <c r="Y1429" cm="1">
        <f t="array" ref="Y1429">IF(FALSE,"True," &amp; IF(_xlfn.XLOOKUP("Src_IsAny",'Scoring_Config'!$A:$A,'Scoring_Config'!$D:$D,"Yes")="Yes",_xlfn.XLOOKUP("Src_IsAny",'Scoring_Config'!$A:$A,'Scoring_Config'!$C:$C,10),0),"False,0")</f>
        <v>0</v>
      </c>
      <c r="Z1429" cm="1">
        <f t="array" ref="Z1429">IF(FALSE,"True," &amp; IF(_xlfn.XLOOKUP("Src_CIDR_Le_16",'Scoring_Config'!$A:$A,'Scoring_Config'!$D:$D,"Yes")="Yes",_xlfn.XLOOKUP("Src_CIDR_Le_16",'Scoring_Config'!$A:$A,'Scoring_Config'!$C:$C,10),0),"False,0")</f>
        <v>0</v>
      </c>
      <c r="AA1429" cm="1">
        <f t="array" ref="AA1429">IF(FALSE,"True," &amp; IF(_xlfn.XLOOKUP("Src_CIDR_17_22",'Scoring_Config'!$A:$A,'Scoring_Config'!$D:$D,"Yes")="Yes",_xlfn.XLOOKUP("Src_CIDR_17_22",'Scoring_Config'!$A:$A,'Scoring_Config'!$C:$C,5),0),"False,0")</f>
        <v>0</v>
      </c>
      <c r="AB1429" cm="1">
        <f t="array" ref="AB1429">IF(FALSE,"True," &amp; IF(_xlfn.XLOOKUP("Dst_IsAny",'Scoring_Config'!$A:$A,'Scoring_Config'!$D:$D,"Yes")="Yes",_xlfn.XLOOKUP("Dst_IsAny",'Scoring_Config'!$A:$A,'Scoring_Config'!$C:$C,10),0),"False,0")</f>
        <v>0</v>
      </c>
      <c r="AC1429" cm="1">
        <f t="array" ref="AC1429">IF(FALSE,"True," &amp; IF(_xlfn.XLOOKUP("Dst_CIDR_Le_16",'Scoring_Config'!$A:$A,'Scoring_Config'!$D:$D,"Yes")="Yes",_xlfn.XLOOKUP("Dst_CIDR_Le_16",'Scoring_Config'!$A:$A,'Scoring_Config'!$C:$C,10),0),"False,0")</f>
        <v>0</v>
      </c>
      <c r="AD1429" cm="1">
        <f t="array" ref="AD1429">IF(FALSE,"True," &amp; IF(_xlfn.XLOOKUP("Dst_CIDR_17_22",'Scoring_Config'!$A:$A,'Scoring_Config'!$D:$D,"Yes")="Yes",_xlfn.XLOOKUP("Dst_CIDR_17_22",'Scoring_Config'!$A:$A,'Scoring_Config'!$C:$C,5),0),"False,0")</f>
        <v>0</v>
      </c>
      <c r="AE1429" cm="1">
        <f t="array" ref="AE1429">IF(FALSE,"True," &amp; IF(_xlfn.XLOOKUP("SrcZone_IsAny",'Scoring_Config'!$A:$A,'Scoring_Config'!$D:$D,"Yes")="Yes",_xlfn.XLOOKUP("SrcZone_IsAny",'Scoring_Config'!$A:$A,'Scoring_Config'!$C:$C,10),0),"False,0")</f>
        <v>0</v>
      </c>
      <c r="AF1429" cm="1">
        <f t="array" ref="AF1429">IF(FALSE,"True," &amp; IF(_xlfn.XLOOKUP("DstZone_IsAny",'Scoring_Config'!$A:$A,'Scoring_Config'!$D:$D,"Yes")="Yes",_xlfn.XLOOKUP("DstZone_IsAny",'Scoring_Config'!$A:$A,'Scoring_Config'!$C:$C,10),0),"False,0")</f>
        <v>0</v>
      </c>
      <c r="AG1429" cm="1">
        <f t="array" ref="AG142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29" cm="1">
        <f t="array" ref="AH1429">IF(FALSE,"True," &amp; IF(_xlfn.XLOOKUP("App_Any_OR_RangeGt1000",'Scoring_Config'!$A:$A,'Scoring_Config'!$D:$D,"Yes")="Yes",_xlfn.XLOOKUP("App_Any_OR_RangeGt1000",'Scoring_Config'!$A:$A,'Scoring_Config'!$C:$C,10),0),"False,0")</f>
        <v>0</v>
      </c>
      <c r="AI1429" cm="1">
        <f t="array" ref="AI1429">IF(FALSE,"True," &amp; IF(_xlfn.XLOOKUP("Service_Insecure_Match",'Scoring_Config'!$A:$A,'Scoring_Config'!$D:$D,"Yes")="Yes",_xlfn.XLOOKUP("Service_Insecure_Match",'Scoring_Config'!$A:$A,'Scoring_Config'!$C:$C,5),0),"False,0")</f>
        <v>0</v>
      </c>
      <c r="AJ1429" cm="1">
        <f t="array" ref="AJ1429">IF(FALSE,"True," &amp; IF(_xlfn.XLOOKUP("Risky_Inbound",'Scoring_Config'!$A:$A,'Scoring_Config'!$D:$D,"Yes")="Yes",_xlfn.XLOOKUP("Risky_Inbound",'Scoring_Config'!$A:$A,'Scoring_Config'!$C:$C,50),0),"False,0")</f>
        <v>0</v>
      </c>
      <c r="AK1429" cm="1">
        <f t="array" ref="AK1429">IF(FALSE,"True," &amp; IF(_xlfn.XLOOKUP("Risky_Outbound",'Scoring_Config'!$A:$A,'Scoring_Config'!$D:$D,"Yes")="Yes",_xlfn.XLOOKUP("Risky_Outbound",'Scoring_Config'!$A:$A,'Scoring_Config'!$C:$C,25),0),"False,0")</f>
        <v>0</v>
      </c>
      <c r="AL1429" t="s">
        <v>6697</v>
      </c>
      <c r="AM1429" cm="1">
        <f t="array" ref="AM142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29" t="s">
        <v>6697</v>
      </c>
      <c r="AO1429" t="s">
        <v>6697</v>
      </c>
      <c r="AP1429" t="s">
        <v>6697</v>
      </c>
      <c r="AQ1429" cm="1">
        <f t="array" ref="AQ1429">IF(FALSE,"True," &amp; IF(_xlfn.XLOOKUP("Service_IsAny",'Scoring_Config'!$A:$A,'Scoring_Config'!$D:$D,"Yes")="Yes",_xlfn.XLOOKUP("Service_IsAny",'Scoring_Config'!$A:$A,'Scoring_Config'!$C:$C,0),0),"False,0")</f>
        <v>0</v>
      </c>
      <c r="AR1429">
        <v>0</v>
      </c>
      <c r="AS1429" cm="1">
        <f t="array" ref="AS1429">IF(FALSE,"True," &amp; IF(_xlfn.XLOOKUP("Service_RangeGt1000",'Scoring_Config'!$A:$A,'Scoring_Config'!$D:$D,"Yes")="Yes",_xlfn.XLOOKUP("Service_RangeGt1000",'Scoring_Config'!$A:$A,'Scoring_Config'!$C:$C,0),0),"False,0")</f>
        <v>0</v>
      </c>
      <c r="AT1429" cm="1">
        <f t="array" ref="AT1429">IF(FALSE,"True," &amp; IF(_xlfn.XLOOKUP("App_IsAny",'Scoring_Config'!$A:$A,'Scoring_Config'!$D:$D,"Yes")="Yes",_xlfn.XLOOKUP("App_IsAny",'Scoring_Config'!$A:$A,'Scoring_Config'!$C:$C,0),0),"False,0")</f>
        <v>0</v>
      </c>
      <c r="AU1429">
        <v>0</v>
      </c>
      <c r="AV1429" cm="1">
        <f t="array" ref="AV1429">IF(FALSE,"True," &amp; IF(_xlfn.XLOOKUP("App_RangeGt1000",'Scoring_Config'!$A:$A,'Scoring_Config'!$D:$D,"Yes")="Yes",_xlfn.XLOOKUP("App_RangeGt1000",'Scoring_Config'!$A:$A,'Scoring_Config'!$C:$C,0),0),"False,0")</f>
        <v>0</v>
      </c>
      <c r="AW1429" cm="1">
        <f t="array" ref="AW1429">IF(FALSE,"True," &amp; IF(_xlfn.XLOOKUP("Action_IsDenyOrDrop",'Scoring_Config'!$A:$A,'Scoring_Config'!$D:$D,"Yes")="Yes",_xlfn.XLOOKUP("Action_IsDenyOrDrop",'Scoring_Config'!$A:$A,'Scoring_Config'!$C:$C,0),0),"False,0")</f>
        <v>0</v>
      </c>
      <c r="AX1429" cm="1">
        <f t="array" ref="AX1429">IF(LEFT(AW1429,4)="True",0,(IF(LEFT(Y1429,4)="True",IF(_xlfn.XLOOKUP("Src_IsAny",'Scoring_Config'!$A:$A,'Scoring_Config'!$D:$D,"Yes")="Yes",_xlfn.XLOOKUP("Src_IsAny",'Scoring_Config'!$A:$A,'Scoring_Config'!$C:$C,10),0),0)+IF(LEFT(Z1429,4)="True",IF(_xlfn.XLOOKUP("Src_CIDR_Le_16",'Scoring_Config'!$A:$A,'Scoring_Config'!$D:$D,"Yes")="Yes",_xlfn.XLOOKUP("Src_CIDR_Le_16",'Scoring_Config'!$A:$A,'Scoring_Config'!$C:$C,10),0),0)+IF(LEFT(AA1429,4)="True",IF(_xlfn.XLOOKUP("Src_CIDR_17_22",'Scoring_Config'!$A:$A,'Scoring_Config'!$D:$D,"Yes")="Yes",_xlfn.XLOOKUP("Src_CIDR_17_22",'Scoring_Config'!$A:$A,'Scoring_Config'!$C:$C,5),0),0)+IF(LEFT(AB1429,4)="True",IF(_xlfn.XLOOKUP("Dst_IsAny",'Scoring_Config'!$A:$A,'Scoring_Config'!$D:$D,"Yes")="Yes",_xlfn.XLOOKUP("Dst_IsAny",'Scoring_Config'!$A:$A,'Scoring_Config'!$C:$C,10),0),0)+IF(LEFT(AC1429,4)="True",IF(_xlfn.XLOOKUP("Dst_CIDR_Le_16",'Scoring_Config'!$A:$A,'Scoring_Config'!$D:$D,"Yes")="Yes",_xlfn.XLOOKUP("Dst_CIDR_Le_16",'Scoring_Config'!$A:$A,'Scoring_Config'!$C:$C,10),0),0)+IF(LEFT(AD1429,4)="True",IF(_xlfn.XLOOKUP("Dst_CIDR_17_22",'Scoring_Config'!$A:$A,'Scoring_Config'!$D:$D,"Yes")="Yes",_xlfn.XLOOKUP("Dst_CIDR_17_22",'Scoring_Config'!$A:$A,'Scoring_Config'!$C:$C,5),0),0)+IF(LEFT(AE1429,4)="True",IF(_xlfn.XLOOKUP("SrcZone_IsAny",'Scoring_Config'!$A:$A,'Scoring_Config'!$D:$D,"Yes")="Yes",_xlfn.XLOOKUP("SrcZone_IsAny",'Scoring_Config'!$A:$A,'Scoring_Config'!$C:$C,10),0),0)+IF(LEFT(AF1429,4)="True",IF(_xlfn.XLOOKUP("DstZone_IsAny",'Scoring_Config'!$A:$A,'Scoring_Config'!$D:$D,"Yes")="Yes",_xlfn.XLOOKUP("DstZone_IsAny",'Scoring_Config'!$A:$A,'Scoring_Config'!$C:$C,10),0),0)+IF(LEFT(AG1429,4)="True",IF(_xlfn.XLOOKUP("Service_Any_OR_RangeGt1000",'Scoring_Config'!$A:$A,'Scoring_Config'!$D:$D,"Yes")="Yes",_xlfn.XLOOKUP("Service_Any_OR_RangeGt1000",'Scoring_Config'!$A:$A,'Scoring_Config'!$C:$C,10),0),0)+IF(LEFT(AH1429,4)="True",IF(_xlfn.XLOOKUP("App_Any_OR_RangeGt1000",'Scoring_Config'!$A:$A,'Scoring_Config'!$D:$D,"Yes")="Yes",_xlfn.XLOOKUP("App_Any_OR_RangeGt1000",'Scoring_Config'!$A:$A,'Scoring_Config'!$C:$C,10),0),0)+IF(LEFT(AI1429,4)="True",IF(_xlfn.XLOOKUP("Service_Insecure_Match",'Scoring_Config'!$A:$A,'Scoring_Config'!$D:$D,"Yes")="Yes",_xlfn.XLOOKUP("Service_Insecure_Match",'Scoring_Config'!$A:$A,'Scoring_Config'!$C:$C,5),0),0)+IF(LEFT(AJ1429,4)="True",IF(_xlfn.XLOOKUP("Risky_Inbound",'Scoring_Config'!$A:$A,'Scoring_Config'!$D:$D,"Yes")="Yes",_xlfn.XLOOKUP("Risky_Inbound",'Scoring_Config'!$A:$A,'Scoring_Config'!$C:$C,50),0),0)+IF(LEFT(AK1429,4)="True",IF(_xlfn.XLOOKUP("Risky_Outbound",'Scoring_Config'!$A:$A,'Scoring_Config'!$D:$D,"Yes")="Yes",_xlfn.XLOOKUP("Risky_Outbound",'Scoring_Config'!$A:$A,'Scoring_Config'!$C:$C,25),0),0)+IF(LEFT(AZ1429,4)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1429,FIND(",",AL1429)+1,100)),0)+IF(LEFT(AM1429,4)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1429,FIND(",",AN1429)+1,100)),0)+IF(_xlfn.XLOOKUP("Profile_Scoring",'Scoring_Config'!$A:$A,'Scoring_Config'!$D:$D,"Yes")="Yes",VALUE(MID(AO1429,FIND(",",AO1429)+1,100)),0)+IF(_xlfn.XLOOKUP("Options_Scoring",'Scoring_Config'!$A:$A,'Scoring_Config'!$D:$D,"Yes")="Yes",VALUE(MID(AP1429,FIND(",",AP1429)+1,100)),0)))</f>
        <v>0</v>
      </c>
      <c r="AZ1429" cm="1">
        <f t="array" ref="AZ1429">IF(FALSE,"True," &amp; IF(_xlfn.XLOOKUP("Migrate_Insecure",'Scoring_Config'!$A:$A,'Scoring_Config'!$D:$D,"Yes")="Yes",_xlfn.XLOOKUP("Migrate_Insecure",'Scoring_Config'!$A:$A,'Scoring_Config'!$C:$C,10),0),"False,0")</f>
        <v>0</v>
      </c>
    </row>
    <row r="1430" spans="1:52">
      <c r="A1430" t="s">
        <v>1979</v>
      </c>
      <c r="B1430" t="s">
        <v>3402</v>
      </c>
      <c r="C1430" t="s">
        <v>3542</v>
      </c>
      <c r="D1430" t="s">
        <v>3545</v>
      </c>
      <c r="E1430" t="s">
        <v>3563</v>
      </c>
      <c r="F1430" t="s">
        <v>4019</v>
      </c>
      <c r="G1430" t="s">
        <v>746</v>
      </c>
      <c r="H1430" t="s">
        <v>174</v>
      </c>
      <c r="I1430" t="s">
        <v>3576</v>
      </c>
      <c r="J1430" t="s">
        <v>1146</v>
      </c>
      <c r="K1430" t="s">
        <v>1666</v>
      </c>
      <c r="L1430" t="s">
        <v>1626</v>
      </c>
      <c r="M1430" t="s">
        <v>1974</v>
      </c>
      <c r="N1430" t="s">
        <v>4315</v>
      </c>
      <c r="O1430" t="s">
        <v>4319</v>
      </c>
      <c r="P1430" t="s">
        <v>4323</v>
      </c>
      <c r="Q1430" t="s">
        <v>5323</v>
      </c>
      <c r="R1430" t="s">
        <v>5439</v>
      </c>
      <c r="S1430" t="s">
        <v>4324</v>
      </c>
      <c r="T1430" t="s">
        <v>5817</v>
      </c>
      <c r="U1430" t="s">
        <v>5955</v>
      </c>
      <c r="Y1430" cm="1">
        <f t="array" ref="Y1430">IF(FALSE,"True," &amp; IF(_xlfn.XLOOKUP("Src_IsAny",'Scoring_Config'!$A:$A,'Scoring_Config'!$D:$D,"Yes")="Yes",_xlfn.XLOOKUP("Src_IsAny",'Scoring_Config'!$A:$A,'Scoring_Config'!$C:$C,10),0),"False,0")</f>
        <v>0</v>
      </c>
      <c r="Z1430" cm="1">
        <f t="array" ref="Z1430">IF(FALSE,"True," &amp; IF(_xlfn.XLOOKUP("Src_CIDR_Le_16",'Scoring_Config'!$A:$A,'Scoring_Config'!$D:$D,"Yes")="Yes",_xlfn.XLOOKUP("Src_CIDR_Le_16",'Scoring_Config'!$A:$A,'Scoring_Config'!$C:$C,10),0),"False,0")</f>
        <v>0</v>
      </c>
      <c r="AA1430" cm="1">
        <f t="array" ref="AA1430">IF(FALSE,"True," &amp; IF(_xlfn.XLOOKUP("Src_CIDR_17_22",'Scoring_Config'!$A:$A,'Scoring_Config'!$D:$D,"Yes")="Yes",_xlfn.XLOOKUP("Src_CIDR_17_22",'Scoring_Config'!$A:$A,'Scoring_Config'!$C:$C,5),0),"False,0")</f>
        <v>0</v>
      </c>
      <c r="AB1430" cm="1">
        <f t="array" ref="AB1430">IF(FALSE,"True," &amp; IF(_xlfn.XLOOKUP("Dst_IsAny",'Scoring_Config'!$A:$A,'Scoring_Config'!$D:$D,"Yes")="Yes",_xlfn.XLOOKUP("Dst_IsAny",'Scoring_Config'!$A:$A,'Scoring_Config'!$C:$C,10),0),"False,0")</f>
        <v>0</v>
      </c>
      <c r="AC1430" cm="1">
        <f t="array" ref="AC1430">IF(FALSE,"True," &amp; IF(_xlfn.XLOOKUP("Dst_CIDR_Le_16",'Scoring_Config'!$A:$A,'Scoring_Config'!$D:$D,"Yes")="Yes",_xlfn.XLOOKUP("Dst_CIDR_Le_16",'Scoring_Config'!$A:$A,'Scoring_Config'!$C:$C,10),0),"False,0")</f>
        <v>0</v>
      </c>
      <c r="AD1430" cm="1">
        <f t="array" ref="AD1430">IF(FALSE,"True," &amp; IF(_xlfn.XLOOKUP("Dst_CIDR_17_22",'Scoring_Config'!$A:$A,'Scoring_Config'!$D:$D,"Yes")="Yes",_xlfn.XLOOKUP("Dst_CIDR_17_22",'Scoring_Config'!$A:$A,'Scoring_Config'!$C:$C,5),0),"False,0")</f>
        <v>0</v>
      </c>
      <c r="AE1430" cm="1">
        <f t="array" ref="AE1430">IF(FALSE,"True," &amp; IF(_xlfn.XLOOKUP("SrcZone_IsAny",'Scoring_Config'!$A:$A,'Scoring_Config'!$D:$D,"Yes")="Yes",_xlfn.XLOOKUP("SrcZone_IsAny",'Scoring_Config'!$A:$A,'Scoring_Config'!$C:$C,10),0),"False,0")</f>
        <v>0</v>
      </c>
      <c r="AF1430" cm="1">
        <f t="array" ref="AF1430">IF(FALSE,"True," &amp; IF(_xlfn.XLOOKUP("DstZone_IsAny",'Scoring_Config'!$A:$A,'Scoring_Config'!$D:$D,"Yes")="Yes",_xlfn.XLOOKUP("DstZone_IsAny",'Scoring_Config'!$A:$A,'Scoring_Config'!$C:$C,10),0),"False,0")</f>
        <v>0</v>
      </c>
      <c r="AG1430" cm="1">
        <f t="array" ref="AG143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30" cm="1">
        <f t="array" ref="AH1430">IF(FALSE,"True," &amp; IF(_xlfn.XLOOKUP("App_Any_OR_RangeGt1000",'Scoring_Config'!$A:$A,'Scoring_Config'!$D:$D,"Yes")="Yes",_xlfn.XLOOKUP("App_Any_OR_RangeGt1000",'Scoring_Config'!$A:$A,'Scoring_Config'!$C:$C,10),0),"False,0")</f>
        <v>0</v>
      </c>
      <c r="AI1430" cm="1">
        <f t="array" ref="AI1430">IF(FALSE,"True," &amp; IF(_xlfn.XLOOKUP("Service_Insecure_Match",'Scoring_Config'!$A:$A,'Scoring_Config'!$D:$D,"Yes")="Yes",_xlfn.XLOOKUP("Service_Insecure_Match",'Scoring_Config'!$A:$A,'Scoring_Config'!$C:$C,5),0),"False,0")</f>
        <v>0</v>
      </c>
      <c r="AJ1430" cm="1">
        <f t="array" ref="AJ1430">IF(FALSE,"True," &amp; IF(_xlfn.XLOOKUP("Risky_Inbound",'Scoring_Config'!$A:$A,'Scoring_Config'!$D:$D,"Yes")="Yes",_xlfn.XLOOKUP("Risky_Inbound",'Scoring_Config'!$A:$A,'Scoring_Config'!$C:$C,50),0),"False,0")</f>
        <v>0</v>
      </c>
      <c r="AK1430" cm="1">
        <f t="array" ref="AK1430">IF(FALSE,"True," &amp; IF(_xlfn.XLOOKUP("Risky_Outbound",'Scoring_Config'!$A:$A,'Scoring_Config'!$D:$D,"Yes")="Yes",_xlfn.XLOOKUP("Risky_Outbound",'Scoring_Config'!$A:$A,'Scoring_Config'!$C:$C,25),0),"False,0")</f>
        <v>0</v>
      </c>
      <c r="AL1430" t="s">
        <v>6699</v>
      </c>
      <c r="AM1430" cm="1">
        <f t="array" ref="AM143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30" t="s">
        <v>6697</v>
      </c>
      <c r="AO1430" t="s">
        <v>6697</v>
      </c>
      <c r="AP1430" t="s">
        <v>6697</v>
      </c>
      <c r="AQ1430" cm="1">
        <f t="array" ref="AQ1430">IF(FALSE,"True," &amp; IF(_xlfn.XLOOKUP("Service_IsAny",'Scoring_Config'!$A:$A,'Scoring_Config'!$D:$D,"Yes")="Yes",_xlfn.XLOOKUP("Service_IsAny",'Scoring_Config'!$A:$A,'Scoring_Config'!$C:$C,0),0),"False,0")</f>
        <v>0</v>
      </c>
      <c r="AR1430">
        <v>2</v>
      </c>
      <c r="AS1430" cm="1">
        <f t="array" ref="AS1430">IF(FALSE,"True," &amp; IF(_xlfn.XLOOKUP("Service_RangeGt1000",'Scoring_Config'!$A:$A,'Scoring_Config'!$D:$D,"Yes")="Yes",_xlfn.XLOOKUP("Service_RangeGt1000",'Scoring_Config'!$A:$A,'Scoring_Config'!$C:$C,0),0),"False,0")</f>
        <v>0</v>
      </c>
      <c r="AT1430" cm="1">
        <f t="array" ref="AT1430">IF(FALSE,"True," &amp; IF(_xlfn.XLOOKUP("App_IsAny",'Scoring_Config'!$A:$A,'Scoring_Config'!$D:$D,"Yes")="Yes",_xlfn.XLOOKUP("App_IsAny",'Scoring_Config'!$A:$A,'Scoring_Config'!$C:$C,0),0),"False,0")</f>
        <v>0</v>
      </c>
      <c r="AU1430">
        <v>2</v>
      </c>
      <c r="AV1430" cm="1">
        <f t="array" ref="AV1430">IF(FALSE,"True," &amp; IF(_xlfn.XLOOKUP("App_RangeGt1000",'Scoring_Config'!$A:$A,'Scoring_Config'!$D:$D,"Yes")="Yes",_xlfn.XLOOKUP("App_RangeGt1000",'Scoring_Config'!$A:$A,'Scoring_Config'!$C:$C,0),0),"False,0")</f>
        <v>0</v>
      </c>
      <c r="AW1430" cm="1">
        <f t="array" ref="AW1430">IF(FALSE,"True," &amp; IF(_xlfn.XLOOKUP("Action_IsDenyOrDrop",'Scoring_Config'!$A:$A,'Scoring_Config'!$D:$D,"Yes")="Yes",_xlfn.XLOOKUP("Action_IsDenyOrDrop",'Scoring_Config'!$A:$A,'Scoring_Config'!$C:$C,0),0),"False,0")</f>
        <v>0</v>
      </c>
      <c r="AX1430" cm="1">
        <f t="array" ref="AX1430">IF(LEFT(AW1430,4)="True",0,(IF(LEFT(Y1430,4)="True",IF(_xlfn.XLOOKUP("Src_IsAny",'Scoring_Config'!$A:$A,'Scoring_Config'!$D:$D,"Yes")="Yes",_xlfn.XLOOKUP("Src_IsAny",'Scoring_Config'!$A:$A,'Scoring_Config'!$C:$C,10),0),0)+IF(LEFT(Z1430,4)="True",IF(_xlfn.XLOOKUP("Src_CIDR_Le_16",'Scoring_Config'!$A:$A,'Scoring_Config'!$D:$D,"Yes")="Yes",_xlfn.XLOOKUP("Src_CIDR_Le_16",'Scoring_Config'!$A:$A,'Scoring_Config'!$C:$C,10),0),0)+IF(LEFT(AA1430,4)="True",IF(_xlfn.XLOOKUP("Src_CIDR_17_22",'Scoring_Config'!$A:$A,'Scoring_Config'!$D:$D,"Yes")="Yes",_xlfn.XLOOKUP("Src_CIDR_17_22",'Scoring_Config'!$A:$A,'Scoring_Config'!$C:$C,5),0),0)+IF(LEFT(AB1430,4)="True",IF(_xlfn.XLOOKUP("Dst_IsAny",'Scoring_Config'!$A:$A,'Scoring_Config'!$D:$D,"Yes")="Yes",_xlfn.XLOOKUP("Dst_IsAny",'Scoring_Config'!$A:$A,'Scoring_Config'!$C:$C,10),0),0)+IF(LEFT(AC1430,4)="True",IF(_xlfn.XLOOKUP("Dst_CIDR_Le_16",'Scoring_Config'!$A:$A,'Scoring_Config'!$D:$D,"Yes")="Yes",_xlfn.XLOOKUP("Dst_CIDR_Le_16",'Scoring_Config'!$A:$A,'Scoring_Config'!$C:$C,10),0),0)+IF(LEFT(AD1430,4)="True",IF(_xlfn.XLOOKUP("Dst_CIDR_17_22",'Scoring_Config'!$A:$A,'Scoring_Config'!$D:$D,"Yes")="Yes",_xlfn.XLOOKUP("Dst_CIDR_17_22",'Scoring_Config'!$A:$A,'Scoring_Config'!$C:$C,5),0),0)+IF(LEFT(AE1430,4)="True",IF(_xlfn.XLOOKUP("SrcZone_IsAny",'Scoring_Config'!$A:$A,'Scoring_Config'!$D:$D,"Yes")="Yes",_xlfn.XLOOKUP("SrcZone_IsAny",'Scoring_Config'!$A:$A,'Scoring_Config'!$C:$C,10),0),0)+IF(LEFT(AF1430,4)="True",IF(_xlfn.XLOOKUP("DstZone_IsAny",'Scoring_Config'!$A:$A,'Scoring_Config'!$D:$D,"Yes")="Yes",_xlfn.XLOOKUP("DstZone_IsAny",'Scoring_Config'!$A:$A,'Scoring_Config'!$C:$C,10),0),0)+IF(LEFT(AG1430,4)="True",IF(_xlfn.XLOOKUP("Service_Any_OR_RangeGt1000",'Scoring_Config'!$A:$A,'Scoring_Config'!$D:$D,"Yes")="Yes",_xlfn.XLOOKUP("Service_Any_OR_RangeGt1000",'Scoring_Config'!$A:$A,'Scoring_Config'!$C:$C,10),0),0)+IF(LEFT(AH1430,4)="True",IF(_xlfn.XLOOKUP("App_Any_OR_RangeGt1000",'Scoring_Config'!$A:$A,'Scoring_Config'!$D:$D,"Yes")="Yes",_xlfn.XLOOKUP("App_Any_OR_RangeGt1000",'Scoring_Config'!$A:$A,'Scoring_Config'!$C:$C,10),0),0)+IF(LEFT(AI1430,4)="True",IF(_xlfn.XLOOKUP("Service_Insecure_Match",'Scoring_Config'!$A:$A,'Scoring_Config'!$D:$D,"Yes")="Yes",_xlfn.XLOOKUP("Service_Insecure_Match",'Scoring_Config'!$A:$A,'Scoring_Config'!$C:$C,5),0),0)+IF(LEFT(AJ1430,4)="True",IF(_xlfn.XLOOKUP("Risky_Inbound",'Scoring_Config'!$A:$A,'Scoring_Config'!$D:$D,"Yes")="Yes",_xlfn.XLOOKUP("Risky_Inbound",'Scoring_Config'!$A:$A,'Scoring_Config'!$C:$C,50),0),0)+IF(LEFT(AK1430,4)="True",IF(_xlfn.XLOOKUP("Risky_Outbound",'Scoring_Config'!$A:$A,'Scoring_Config'!$D:$D,"Yes")="Yes",_xlfn.XLOOKUP("Risky_Outbound",'Scoring_Config'!$A:$A,'Scoring_Config'!$C:$C,25),0),0)+IF(LEFT(AZ1430,4)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1430,FIND(",",AL1430)+1,100)),0)+IF(LEFT(AM1430,4)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1430,FIND(",",AN1430)+1,100)),0)+IF(_xlfn.XLOOKUP("Profile_Scoring",'Scoring_Config'!$A:$A,'Scoring_Config'!$D:$D,"Yes")="Yes",VALUE(MID(AO1430,FIND(",",AO1430)+1,100)),0)+IF(_xlfn.XLOOKUP("Options_Scoring",'Scoring_Config'!$A:$A,'Scoring_Config'!$D:$D,"Yes")="Yes",VALUE(MID(AP1430,FIND(",",AP1430)+1,100)),0)))</f>
        <v>0</v>
      </c>
      <c r="AZ1430" cm="1">
        <f t="array" ref="AZ1430">IF(FALSE,"True," &amp; IF(_xlfn.XLOOKUP("Migrate_Insecure",'Scoring_Config'!$A:$A,'Scoring_Config'!$D:$D,"Yes")="Yes",_xlfn.XLOOKUP("Migrate_Insecure",'Scoring_Config'!$A:$A,'Scoring_Config'!$C:$C,10),0),"False,0")</f>
        <v>0</v>
      </c>
    </row>
    <row r="1431" spans="1:52">
      <c r="A1431" t="s">
        <v>1979</v>
      </c>
      <c r="B1431" t="s">
        <v>3403</v>
      </c>
      <c r="C1431" t="s">
        <v>3542</v>
      </c>
      <c r="D1431" t="s">
        <v>3545</v>
      </c>
      <c r="E1431" t="s">
        <v>3563</v>
      </c>
      <c r="F1431" t="s">
        <v>4020</v>
      </c>
      <c r="G1431" t="s">
        <v>747</v>
      </c>
      <c r="H1431" t="s">
        <v>174</v>
      </c>
      <c r="I1431" t="s">
        <v>4020</v>
      </c>
      <c r="J1431" t="s">
        <v>747</v>
      </c>
      <c r="K1431" t="s">
        <v>1678</v>
      </c>
      <c r="L1431" t="s">
        <v>1327</v>
      </c>
      <c r="M1431" t="s">
        <v>1974</v>
      </c>
      <c r="N1431" t="s">
        <v>4315</v>
      </c>
      <c r="O1431" t="s">
        <v>4319</v>
      </c>
      <c r="P1431" t="s">
        <v>4323</v>
      </c>
      <c r="Q1431" t="s">
        <v>5324</v>
      </c>
      <c r="R1431" t="s">
        <v>5439</v>
      </c>
      <c r="S1431" t="s">
        <v>4324</v>
      </c>
      <c r="T1431" t="s">
        <v>5817</v>
      </c>
      <c r="U1431" t="s">
        <v>5955</v>
      </c>
      <c r="Y1431" cm="1">
        <f t="array" ref="Y1431">IF(FALSE,"True," &amp; IF(_xlfn.XLOOKUP("Src_IsAny",'Scoring_Config'!$A:$A,'Scoring_Config'!$D:$D,"Yes")="Yes",_xlfn.XLOOKUP("Src_IsAny",'Scoring_Config'!$A:$A,'Scoring_Config'!$C:$C,10),0),"False,0")</f>
        <v>0</v>
      </c>
      <c r="Z1431" cm="1">
        <f t="array" ref="Z1431">IF(FALSE,"True," &amp; IF(_xlfn.XLOOKUP("Src_CIDR_Le_16",'Scoring_Config'!$A:$A,'Scoring_Config'!$D:$D,"Yes")="Yes",_xlfn.XLOOKUP("Src_CIDR_Le_16",'Scoring_Config'!$A:$A,'Scoring_Config'!$C:$C,10),0),"False,0")</f>
        <v>0</v>
      </c>
      <c r="AA1431" cm="1">
        <f t="array" ref="AA1431">IF(FALSE,"True," &amp; IF(_xlfn.XLOOKUP("Src_CIDR_17_22",'Scoring_Config'!$A:$A,'Scoring_Config'!$D:$D,"Yes")="Yes",_xlfn.XLOOKUP("Src_CIDR_17_22",'Scoring_Config'!$A:$A,'Scoring_Config'!$C:$C,5),0),"False,0")</f>
        <v>0</v>
      </c>
      <c r="AB1431" cm="1">
        <f t="array" ref="AB1431">IF(FALSE,"True," &amp; IF(_xlfn.XLOOKUP("Dst_IsAny",'Scoring_Config'!$A:$A,'Scoring_Config'!$D:$D,"Yes")="Yes",_xlfn.XLOOKUP("Dst_IsAny",'Scoring_Config'!$A:$A,'Scoring_Config'!$C:$C,10),0),"False,0")</f>
        <v>0</v>
      </c>
      <c r="AC1431" cm="1">
        <f t="array" ref="AC1431">IF(FALSE,"True," &amp; IF(_xlfn.XLOOKUP("Dst_CIDR_Le_16",'Scoring_Config'!$A:$A,'Scoring_Config'!$D:$D,"Yes")="Yes",_xlfn.XLOOKUP("Dst_CIDR_Le_16",'Scoring_Config'!$A:$A,'Scoring_Config'!$C:$C,10),0),"False,0")</f>
        <v>0</v>
      </c>
      <c r="AD1431" cm="1">
        <f t="array" ref="AD1431">IF(FALSE,"True," &amp; IF(_xlfn.XLOOKUP("Dst_CIDR_17_22",'Scoring_Config'!$A:$A,'Scoring_Config'!$D:$D,"Yes")="Yes",_xlfn.XLOOKUP("Dst_CIDR_17_22",'Scoring_Config'!$A:$A,'Scoring_Config'!$C:$C,5),0),"False,0")</f>
        <v>0</v>
      </c>
      <c r="AE1431" cm="1">
        <f t="array" ref="AE1431">IF(FALSE,"True," &amp; IF(_xlfn.XLOOKUP("SrcZone_IsAny",'Scoring_Config'!$A:$A,'Scoring_Config'!$D:$D,"Yes")="Yes",_xlfn.XLOOKUP("SrcZone_IsAny",'Scoring_Config'!$A:$A,'Scoring_Config'!$C:$C,10),0),"False,0")</f>
        <v>0</v>
      </c>
      <c r="AF1431" cm="1">
        <f t="array" ref="AF1431">IF(FALSE,"True," &amp; IF(_xlfn.XLOOKUP("DstZone_IsAny",'Scoring_Config'!$A:$A,'Scoring_Config'!$D:$D,"Yes")="Yes",_xlfn.XLOOKUP("DstZone_IsAny",'Scoring_Config'!$A:$A,'Scoring_Config'!$C:$C,10),0),"False,0")</f>
        <v>0</v>
      </c>
      <c r="AG1431" cm="1">
        <f t="array" ref="AG143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31" cm="1">
        <f t="array" ref="AH1431">IF(FALSE,"True," &amp; IF(_xlfn.XLOOKUP("App_Any_OR_RangeGt1000",'Scoring_Config'!$A:$A,'Scoring_Config'!$D:$D,"Yes")="Yes",_xlfn.XLOOKUP("App_Any_OR_RangeGt1000",'Scoring_Config'!$A:$A,'Scoring_Config'!$C:$C,10),0),"False,0")</f>
        <v>0</v>
      </c>
      <c r="AI1431" cm="1">
        <f t="array" ref="AI1431">IF(FALSE,"True," &amp; IF(_xlfn.XLOOKUP("Service_Insecure_Match",'Scoring_Config'!$A:$A,'Scoring_Config'!$D:$D,"Yes")="Yes",_xlfn.XLOOKUP("Service_Insecure_Match",'Scoring_Config'!$A:$A,'Scoring_Config'!$C:$C,5),0),"False,0")</f>
        <v>0</v>
      </c>
      <c r="AJ1431" cm="1">
        <f t="array" ref="AJ1431">IF(FALSE,"True," &amp; IF(_xlfn.XLOOKUP("Risky_Inbound",'Scoring_Config'!$A:$A,'Scoring_Config'!$D:$D,"Yes")="Yes",_xlfn.XLOOKUP("Risky_Inbound",'Scoring_Config'!$A:$A,'Scoring_Config'!$C:$C,50),0),"False,0")</f>
        <v>0</v>
      </c>
      <c r="AK1431" cm="1">
        <f t="array" ref="AK1431">IF(FALSE,"True," &amp; IF(_xlfn.XLOOKUP("Risky_Outbound",'Scoring_Config'!$A:$A,'Scoring_Config'!$D:$D,"Yes")="Yes",_xlfn.XLOOKUP("Risky_Outbound",'Scoring_Config'!$A:$A,'Scoring_Config'!$C:$C,25),0),"False,0")</f>
        <v>0</v>
      </c>
      <c r="AL1431" t="s">
        <v>6699</v>
      </c>
      <c r="AM1431" cm="1">
        <f t="array" ref="AM143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31" t="s">
        <v>6697</v>
      </c>
      <c r="AO1431" t="s">
        <v>6697</v>
      </c>
      <c r="AP1431" t="s">
        <v>6697</v>
      </c>
      <c r="AQ1431" cm="1">
        <f t="array" ref="AQ1431">IF(FALSE,"True," &amp; IF(_xlfn.XLOOKUP("Service_IsAny",'Scoring_Config'!$A:$A,'Scoring_Config'!$D:$D,"Yes")="Yes",_xlfn.XLOOKUP("Service_IsAny",'Scoring_Config'!$A:$A,'Scoring_Config'!$C:$C,0),0),"False,0")</f>
        <v>0</v>
      </c>
      <c r="AR1431">
        <v>0</v>
      </c>
      <c r="AS1431" cm="1">
        <f t="array" ref="AS1431">IF(FALSE,"True," &amp; IF(_xlfn.XLOOKUP("Service_RangeGt1000",'Scoring_Config'!$A:$A,'Scoring_Config'!$D:$D,"Yes")="Yes",_xlfn.XLOOKUP("Service_RangeGt1000",'Scoring_Config'!$A:$A,'Scoring_Config'!$C:$C,0),0),"False,0")</f>
        <v>0</v>
      </c>
      <c r="AT1431" cm="1">
        <f t="array" ref="AT1431">IF(FALSE,"True," &amp; IF(_xlfn.XLOOKUP("App_IsAny",'Scoring_Config'!$A:$A,'Scoring_Config'!$D:$D,"Yes")="Yes",_xlfn.XLOOKUP("App_IsAny",'Scoring_Config'!$A:$A,'Scoring_Config'!$C:$C,0),0),"False,0")</f>
        <v>0</v>
      </c>
      <c r="AU1431">
        <v>0</v>
      </c>
      <c r="AV1431" cm="1">
        <f t="array" ref="AV1431">IF(FALSE,"True," &amp; IF(_xlfn.XLOOKUP("App_RangeGt1000",'Scoring_Config'!$A:$A,'Scoring_Config'!$D:$D,"Yes")="Yes",_xlfn.XLOOKUP("App_RangeGt1000",'Scoring_Config'!$A:$A,'Scoring_Config'!$C:$C,0),0),"False,0")</f>
        <v>0</v>
      </c>
      <c r="AW1431" cm="1">
        <f t="array" ref="AW1431">IF(FALSE,"True," &amp; IF(_xlfn.XLOOKUP("Action_IsDenyOrDrop",'Scoring_Config'!$A:$A,'Scoring_Config'!$D:$D,"Yes")="Yes",_xlfn.XLOOKUP("Action_IsDenyOrDrop",'Scoring_Config'!$A:$A,'Scoring_Config'!$C:$C,0),0),"False,0")</f>
        <v>0</v>
      </c>
      <c r="AX1431" cm="1">
        <f t="array" ref="AX1431">IF(LEFT(AW1431,4)="True",0,(IF(LEFT(Y1431,4)="True",IF(_xlfn.XLOOKUP("Src_IsAny",'Scoring_Config'!$A:$A,'Scoring_Config'!$D:$D,"Yes")="Yes",_xlfn.XLOOKUP("Src_IsAny",'Scoring_Config'!$A:$A,'Scoring_Config'!$C:$C,10),0),0)+IF(LEFT(Z1431,4)="True",IF(_xlfn.XLOOKUP("Src_CIDR_Le_16",'Scoring_Config'!$A:$A,'Scoring_Config'!$D:$D,"Yes")="Yes",_xlfn.XLOOKUP("Src_CIDR_Le_16",'Scoring_Config'!$A:$A,'Scoring_Config'!$C:$C,10),0),0)+IF(LEFT(AA1431,4)="True",IF(_xlfn.XLOOKUP("Src_CIDR_17_22",'Scoring_Config'!$A:$A,'Scoring_Config'!$D:$D,"Yes")="Yes",_xlfn.XLOOKUP("Src_CIDR_17_22",'Scoring_Config'!$A:$A,'Scoring_Config'!$C:$C,5),0),0)+IF(LEFT(AB1431,4)="True",IF(_xlfn.XLOOKUP("Dst_IsAny",'Scoring_Config'!$A:$A,'Scoring_Config'!$D:$D,"Yes")="Yes",_xlfn.XLOOKUP("Dst_IsAny",'Scoring_Config'!$A:$A,'Scoring_Config'!$C:$C,10),0),0)+IF(LEFT(AC1431,4)="True",IF(_xlfn.XLOOKUP("Dst_CIDR_Le_16",'Scoring_Config'!$A:$A,'Scoring_Config'!$D:$D,"Yes")="Yes",_xlfn.XLOOKUP("Dst_CIDR_Le_16",'Scoring_Config'!$A:$A,'Scoring_Config'!$C:$C,10),0),0)+IF(LEFT(AD1431,4)="True",IF(_xlfn.XLOOKUP("Dst_CIDR_17_22",'Scoring_Config'!$A:$A,'Scoring_Config'!$D:$D,"Yes")="Yes",_xlfn.XLOOKUP("Dst_CIDR_17_22",'Scoring_Config'!$A:$A,'Scoring_Config'!$C:$C,5),0),0)+IF(LEFT(AE1431,4)="True",IF(_xlfn.XLOOKUP("SrcZone_IsAny",'Scoring_Config'!$A:$A,'Scoring_Config'!$D:$D,"Yes")="Yes",_xlfn.XLOOKUP("SrcZone_IsAny",'Scoring_Config'!$A:$A,'Scoring_Config'!$C:$C,10),0),0)+IF(LEFT(AF1431,4)="True",IF(_xlfn.XLOOKUP("DstZone_IsAny",'Scoring_Config'!$A:$A,'Scoring_Config'!$D:$D,"Yes")="Yes",_xlfn.XLOOKUP("DstZone_IsAny",'Scoring_Config'!$A:$A,'Scoring_Config'!$C:$C,10),0),0)+IF(LEFT(AG1431,4)="True",IF(_xlfn.XLOOKUP("Service_Any_OR_RangeGt1000",'Scoring_Config'!$A:$A,'Scoring_Config'!$D:$D,"Yes")="Yes",_xlfn.XLOOKUP("Service_Any_OR_RangeGt1000",'Scoring_Config'!$A:$A,'Scoring_Config'!$C:$C,10),0),0)+IF(LEFT(AH1431,4)="True",IF(_xlfn.XLOOKUP("App_Any_OR_RangeGt1000",'Scoring_Config'!$A:$A,'Scoring_Config'!$D:$D,"Yes")="Yes",_xlfn.XLOOKUP("App_Any_OR_RangeGt1000",'Scoring_Config'!$A:$A,'Scoring_Config'!$C:$C,10),0),0)+IF(LEFT(AI1431,4)="True",IF(_xlfn.XLOOKUP("Service_Insecure_Match",'Scoring_Config'!$A:$A,'Scoring_Config'!$D:$D,"Yes")="Yes",_xlfn.XLOOKUP("Service_Insecure_Match",'Scoring_Config'!$A:$A,'Scoring_Config'!$C:$C,5),0),0)+IF(LEFT(AJ1431,4)="True",IF(_xlfn.XLOOKUP("Risky_Inbound",'Scoring_Config'!$A:$A,'Scoring_Config'!$D:$D,"Yes")="Yes",_xlfn.XLOOKUP("Risky_Inbound",'Scoring_Config'!$A:$A,'Scoring_Config'!$C:$C,50),0),0)+IF(LEFT(AK1431,4)="True",IF(_xlfn.XLOOKUP("Risky_Outbound",'Scoring_Config'!$A:$A,'Scoring_Config'!$D:$D,"Yes")="Yes",_xlfn.XLOOKUP("Risky_Outbound",'Scoring_Config'!$A:$A,'Scoring_Config'!$C:$C,25),0),0)+IF(LEFT(AZ1431,4)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1431,FIND(",",AL1431)+1,100)),0)+IF(LEFT(AM1431,4)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1431,FIND(",",AN1431)+1,100)),0)+IF(_xlfn.XLOOKUP("Profile_Scoring",'Scoring_Config'!$A:$A,'Scoring_Config'!$D:$D,"Yes")="Yes",VALUE(MID(AO1431,FIND(",",AO1431)+1,100)),0)+IF(_xlfn.XLOOKUP("Options_Scoring",'Scoring_Config'!$A:$A,'Scoring_Config'!$D:$D,"Yes")="Yes",VALUE(MID(AP1431,FIND(",",AP1431)+1,100)),0)))</f>
        <v>0</v>
      </c>
      <c r="AZ1431" cm="1">
        <f t="array" ref="AZ1431">IF(FALSE,"True," &amp; IF(_xlfn.XLOOKUP("Migrate_Insecure",'Scoring_Config'!$A:$A,'Scoring_Config'!$D:$D,"Yes")="Yes",_xlfn.XLOOKUP("Migrate_Insecure",'Scoring_Config'!$A:$A,'Scoring_Config'!$C:$C,10),0),"False,0")</f>
        <v>0</v>
      </c>
    </row>
    <row r="1432" spans="1:52">
      <c r="A1432" t="s">
        <v>1979</v>
      </c>
      <c r="B1432" t="s">
        <v>3404</v>
      </c>
      <c r="C1432" t="s">
        <v>3542</v>
      </c>
      <c r="D1432" t="s">
        <v>3547</v>
      </c>
      <c r="E1432" t="s">
        <v>3563</v>
      </c>
      <c r="F1432" t="s">
        <v>4020</v>
      </c>
      <c r="G1432" t="s">
        <v>747</v>
      </c>
      <c r="H1432" t="s">
        <v>174</v>
      </c>
      <c r="I1432" t="s">
        <v>4020</v>
      </c>
      <c r="J1432" t="s">
        <v>747</v>
      </c>
      <c r="K1432" t="s">
        <v>174</v>
      </c>
      <c r="L1432" t="s">
        <v>1627</v>
      </c>
      <c r="M1432" t="s">
        <v>1974</v>
      </c>
      <c r="N1432" t="s">
        <v>4315</v>
      </c>
      <c r="O1432" t="s">
        <v>4319</v>
      </c>
      <c r="P1432" t="s">
        <v>4323</v>
      </c>
      <c r="Q1432" t="s">
        <v>5325</v>
      </c>
      <c r="R1432" t="s">
        <v>5439</v>
      </c>
      <c r="S1432" t="s">
        <v>4324</v>
      </c>
      <c r="T1432" t="s">
        <v>5817</v>
      </c>
      <c r="U1432" t="s">
        <v>5955</v>
      </c>
      <c r="Y1432" cm="1">
        <f t="array" ref="Y1432">IF(FALSE,"True," &amp; IF(_xlfn.XLOOKUP("Src_IsAny",'Scoring_Config'!$A:$A,'Scoring_Config'!$D:$D,"Yes")="Yes",_xlfn.XLOOKUP("Src_IsAny",'Scoring_Config'!$A:$A,'Scoring_Config'!$C:$C,10),0),"False,0")</f>
        <v>0</v>
      </c>
      <c r="Z1432" cm="1">
        <f t="array" ref="Z1432">IF(FALSE,"True," &amp; IF(_xlfn.XLOOKUP("Src_CIDR_Le_16",'Scoring_Config'!$A:$A,'Scoring_Config'!$D:$D,"Yes")="Yes",_xlfn.XLOOKUP("Src_CIDR_Le_16",'Scoring_Config'!$A:$A,'Scoring_Config'!$C:$C,10),0),"False,0")</f>
        <v>0</v>
      </c>
      <c r="AA1432" cm="1">
        <f t="array" ref="AA1432">IF(FALSE,"True," &amp; IF(_xlfn.XLOOKUP("Src_CIDR_17_22",'Scoring_Config'!$A:$A,'Scoring_Config'!$D:$D,"Yes")="Yes",_xlfn.XLOOKUP("Src_CIDR_17_22",'Scoring_Config'!$A:$A,'Scoring_Config'!$C:$C,5),0),"False,0")</f>
        <v>0</v>
      </c>
      <c r="AB1432" cm="1">
        <f t="array" ref="AB1432">IF(FALSE,"True," &amp; IF(_xlfn.XLOOKUP("Dst_IsAny",'Scoring_Config'!$A:$A,'Scoring_Config'!$D:$D,"Yes")="Yes",_xlfn.XLOOKUP("Dst_IsAny",'Scoring_Config'!$A:$A,'Scoring_Config'!$C:$C,10),0),"False,0")</f>
        <v>0</v>
      </c>
      <c r="AC1432" cm="1">
        <f t="array" ref="AC1432">IF(FALSE,"True," &amp; IF(_xlfn.XLOOKUP("Dst_CIDR_Le_16",'Scoring_Config'!$A:$A,'Scoring_Config'!$D:$D,"Yes")="Yes",_xlfn.XLOOKUP("Dst_CIDR_Le_16",'Scoring_Config'!$A:$A,'Scoring_Config'!$C:$C,10),0),"False,0")</f>
        <v>0</v>
      </c>
      <c r="AD1432" cm="1">
        <f t="array" ref="AD1432">IF(FALSE,"True," &amp; IF(_xlfn.XLOOKUP("Dst_CIDR_17_22",'Scoring_Config'!$A:$A,'Scoring_Config'!$D:$D,"Yes")="Yes",_xlfn.XLOOKUP("Dst_CIDR_17_22",'Scoring_Config'!$A:$A,'Scoring_Config'!$C:$C,5),0),"False,0")</f>
        <v>0</v>
      </c>
      <c r="AE1432" cm="1">
        <f t="array" ref="AE1432">IF(FALSE,"True," &amp; IF(_xlfn.XLOOKUP("SrcZone_IsAny",'Scoring_Config'!$A:$A,'Scoring_Config'!$D:$D,"Yes")="Yes",_xlfn.XLOOKUP("SrcZone_IsAny",'Scoring_Config'!$A:$A,'Scoring_Config'!$C:$C,10),0),"False,0")</f>
        <v>0</v>
      </c>
      <c r="AF1432" cm="1">
        <f t="array" ref="AF1432">IF(FALSE,"True," &amp; IF(_xlfn.XLOOKUP("DstZone_IsAny",'Scoring_Config'!$A:$A,'Scoring_Config'!$D:$D,"Yes")="Yes",_xlfn.XLOOKUP("DstZone_IsAny",'Scoring_Config'!$A:$A,'Scoring_Config'!$C:$C,10),0),"False,0")</f>
        <v>0</v>
      </c>
      <c r="AG1432" cm="1">
        <f t="array" ref="AG143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32" cm="1">
        <f t="array" ref="AH1432">IF(TRUE,"True," &amp; IF(_xlfn.XLOOKUP("App_Any_OR_RangeGt1000",'Scoring_Config'!$A:$A,'Scoring_Config'!$D:$D,"Yes")="Yes",_xlfn.XLOOKUP("App_Any_OR_RangeGt1000",'Scoring_Config'!$A:$A,'Scoring_Config'!$C:$C,10),0),"False,0")</f>
        <v>0</v>
      </c>
      <c r="AI1432" cm="1">
        <f t="array" ref="AI1432">IF(FALSE,"True," &amp; IF(_xlfn.XLOOKUP("Service_Insecure_Match",'Scoring_Config'!$A:$A,'Scoring_Config'!$D:$D,"Yes")="Yes",_xlfn.XLOOKUP("Service_Insecure_Match",'Scoring_Config'!$A:$A,'Scoring_Config'!$C:$C,5),0),"False,0")</f>
        <v>0</v>
      </c>
      <c r="AJ1432" cm="1">
        <f t="array" ref="AJ1432">IF(FALSE,"True," &amp; IF(_xlfn.XLOOKUP("Risky_Inbound",'Scoring_Config'!$A:$A,'Scoring_Config'!$D:$D,"Yes")="Yes",_xlfn.XLOOKUP("Risky_Inbound",'Scoring_Config'!$A:$A,'Scoring_Config'!$C:$C,50),0),"False,0")</f>
        <v>0</v>
      </c>
      <c r="AK1432" cm="1">
        <f t="array" ref="AK1432">IF(FALSE,"True," &amp; IF(_xlfn.XLOOKUP("Risky_Outbound",'Scoring_Config'!$A:$A,'Scoring_Config'!$D:$D,"Yes")="Yes",_xlfn.XLOOKUP("Risky_Outbound",'Scoring_Config'!$A:$A,'Scoring_Config'!$C:$C,25),0),"False,0")</f>
        <v>0</v>
      </c>
      <c r="AL1432" t="s">
        <v>6699</v>
      </c>
      <c r="AM1432" cm="1">
        <f t="array" ref="AM143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32" t="s">
        <v>6697</v>
      </c>
      <c r="AO1432" t="s">
        <v>6697</v>
      </c>
      <c r="AP1432" t="s">
        <v>6697</v>
      </c>
      <c r="AQ1432" cm="1">
        <f t="array" ref="AQ1432">IF(FALSE,"True," &amp; IF(_xlfn.XLOOKUP("Service_IsAny",'Scoring_Config'!$A:$A,'Scoring_Config'!$D:$D,"Yes")="Yes",_xlfn.XLOOKUP("Service_IsAny",'Scoring_Config'!$A:$A,'Scoring_Config'!$C:$C,0),0),"False,0")</f>
        <v>0</v>
      </c>
      <c r="AR1432">
        <v>1</v>
      </c>
      <c r="AS1432" cm="1">
        <f t="array" ref="AS1432">IF(FALSE,"True," &amp; IF(_xlfn.XLOOKUP("Service_RangeGt1000",'Scoring_Config'!$A:$A,'Scoring_Config'!$D:$D,"Yes")="Yes",_xlfn.XLOOKUP("Service_RangeGt1000",'Scoring_Config'!$A:$A,'Scoring_Config'!$C:$C,0),0),"False,0")</f>
        <v>0</v>
      </c>
      <c r="AT1432" cm="1">
        <f t="array" ref="AT1432">IF(TRUE,"True," &amp; IF(_xlfn.XLOOKUP("App_IsAny",'Scoring_Config'!$A:$A,'Scoring_Config'!$D:$D,"Yes")="Yes",_xlfn.XLOOKUP("App_IsAny",'Scoring_Config'!$A:$A,'Scoring_Config'!$C:$C,0),0),"False,0")</f>
        <v>0</v>
      </c>
      <c r="AU1432">
        <v>65535</v>
      </c>
      <c r="AV1432" cm="1">
        <f t="array" ref="AV1432">IF(TRUE,"True," &amp; IF(_xlfn.XLOOKUP("App_RangeGt1000",'Scoring_Config'!$A:$A,'Scoring_Config'!$D:$D,"Yes")="Yes",_xlfn.XLOOKUP("App_RangeGt1000",'Scoring_Config'!$A:$A,'Scoring_Config'!$C:$C,0),0),"False,0")</f>
        <v>0</v>
      </c>
      <c r="AW1432" cm="1">
        <f t="array" ref="AW1432">IF(FALSE,"True," &amp; IF(_xlfn.XLOOKUP("Action_IsDenyOrDrop",'Scoring_Config'!$A:$A,'Scoring_Config'!$D:$D,"Yes")="Yes",_xlfn.XLOOKUP("Action_IsDenyOrDrop",'Scoring_Config'!$A:$A,'Scoring_Config'!$C:$C,0),0),"False,0")</f>
        <v>0</v>
      </c>
      <c r="AX1432" cm="1">
        <f t="array" ref="AX1432">IF(LEFT(AW1432,4)="True",0,(IF(LEFT(Y1432,4)="True",IF(_xlfn.XLOOKUP("Src_IsAny",'Scoring_Config'!$A:$A,'Scoring_Config'!$D:$D,"Yes")="Yes",_xlfn.XLOOKUP("Src_IsAny",'Scoring_Config'!$A:$A,'Scoring_Config'!$C:$C,10),0),0)+IF(LEFT(Z1432,4)="True",IF(_xlfn.XLOOKUP("Src_CIDR_Le_16",'Scoring_Config'!$A:$A,'Scoring_Config'!$D:$D,"Yes")="Yes",_xlfn.XLOOKUP("Src_CIDR_Le_16",'Scoring_Config'!$A:$A,'Scoring_Config'!$C:$C,10),0),0)+IF(LEFT(AA1432,4)="True",IF(_xlfn.XLOOKUP("Src_CIDR_17_22",'Scoring_Config'!$A:$A,'Scoring_Config'!$D:$D,"Yes")="Yes",_xlfn.XLOOKUP("Src_CIDR_17_22",'Scoring_Config'!$A:$A,'Scoring_Config'!$C:$C,5),0),0)+IF(LEFT(AB1432,4)="True",IF(_xlfn.XLOOKUP("Dst_IsAny",'Scoring_Config'!$A:$A,'Scoring_Config'!$D:$D,"Yes")="Yes",_xlfn.XLOOKUP("Dst_IsAny",'Scoring_Config'!$A:$A,'Scoring_Config'!$C:$C,10),0),0)+IF(LEFT(AC1432,4)="True",IF(_xlfn.XLOOKUP("Dst_CIDR_Le_16",'Scoring_Config'!$A:$A,'Scoring_Config'!$D:$D,"Yes")="Yes",_xlfn.XLOOKUP("Dst_CIDR_Le_16",'Scoring_Config'!$A:$A,'Scoring_Config'!$C:$C,10),0),0)+IF(LEFT(AD1432,4)="True",IF(_xlfn.XLOOKUP("Dst_CIDR_17_22",'Scoring_Config'!$A:$A,'Scoring_Config'!$D:$D,"Yes")="Yes",_xlfn.XLOOKUP("Dst_CIDR_17_22",'Scoring_Config'!$A:$A,'Scoring_Config'!$C:$C,5),0),0)+IF(LEFT(AE1432,4)="True",IF(_xlfn.XLOOKUP("SrcZone_IsAny",'Scoring_Config'!$A:$A,'Scoring_Config'!$D:$D,"Yes")="Yes",_xlfn.XLOOKUP("SrcZone_IsAny",'Scoring_Config'!$A:$A,'Scoring_Config'!$C:$C,10),0),0)+IF(LEFT(AF1432,4)="True",IF(_xlfn.XLOOKUP("DstZone_IsAny",'Scoring_Config'!$A:$A,'Scoring_Config'!$D:$D,"Yes")="Yes",_xlfn.XLOOKUP("DstZone_IsAny",'Scoring_Config'!$A:$A,'Scoring_Config'!$C:$C,10),0),0)+IF(LEFT(AG1432,4)="True",IF(_xlfn.XLOOKUP("Service_Any_OR_RangeGt1000",'Scoring_Config'!$A:$A,'Scoring_Config'!$D:$D,"Yes")="Yes",_xlfn.XLOOKUP("Service_Any_OR_RangeGt1000",'Scoring_Config'!$A:$A,'Scoring_Config'!$C:$C,10),0),0)+IF(LEFT(AH1432,4)="True",IF(_xlfn.XLOOKUP("App_Any_OR_RangeGt1000",'Scoring_Config'!$A:$A,'Scoring_Config'!$D:$D,"Yes")="Yes",_xlfn.XLOOKUP("App_Any_OR_RangeGt1000",'Scoring_Config'!$A:$A,'Scoring_Config'!$C:$C,10),0),0)+IF(LEFT(AI1432,4)="True",IF(_xlfn.XLOOKUP("Service_Insecure_Match",'Scoring_Config'!$A:$A,'Scoring_Config'!$D:$D,"Yes")="Yes",_xlfn.XLOOKUP("Service_Insecure_Match",'Scoring_Config'!$A:$A,'Scoring_Config'!$C:$C,5),0),0)+IF(LEFT(AJ1432,4)="True",IF(_xlfn.XLOOKUP("Risky_Inbound",'Scoring_Config'!$A:$A,'Scoring_Config'!$D:$D,"Yes")="Yes",_xlfn.XLOOKUP("Risky_Inbound",'Scoring_Config'!$A:$A,'Scoring_Config'!$C:$C,50),0),0)+IF(LEFT(AK1432,4)="True",IF(_xlfn.XLOOKUP("Risky_Outbound",'Scoring_Config'!$A:$A,'Scoring_Config'!$D:$D,"Yes")="Yes",_xlfn.XLOOKUP("Risky_Outbound",'Scoring_Config'!$A:$A,'Scoring_Config'!$C:$C,25),0),0)+IF(LEFT(AZ1432,4)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1432,FIND(",",AL1432)+1,100)),0)+IF(LEFT(AM1432,4)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1432,FIND(",",AN1432)+1,100)),0)+IF(_xlfn.XLOOKUP("Profile_Scoring",'Scoring_Config'!$A:$A,'Scoring_Config'!$D:$D,"Yes")="Yes",VALUE(MID(AO1432,FIND(",",AO1432)+1,100)),0)+IF(_xlfn.XLOOKUP("Options_Scoring",'Scoring_Config'!$A:$A,'Scoring_Config'!$D:$D,"Yes")="Yes",VALUE(MID(AP1432,FIND(",",AP1432)+1,100)),0)))</f>
        <v>0</v>
      </c>
      <c r="AZ1432" cm="1">
        <f t="array" ref="AZ1432">IF(FALSE,"True," &amp; IF(_xlfn.XLOOKUP("Migrate_Insecure",'Scoring_Config'!$A:$A,'Scoring_Config'!$D:$D,"Yes")="Yes",_xlfn.XLOOKUP("Migrate_Insecure",'Scoring_Config'!$A:$A,'Scoring_Config'!$C:$C,10),0),"False,0")</f>
        <v>0</v>
      </c>
    </row>
    <row r="1433" spans="1:52">
      <c r="A1433" t="s">
        <v>1979</v>
      </c>
      <c r="B1433" t="s">
        <v>3405</v>
      </c>
      <c r="C1433" t="s">
        <v>3542</v>
      </c>
      <c r="D1433" t="s">
        <v>3545</v>
      </c>
      <c r="E1433" t="s">
        <v>3563</v>
      </c>
      <c r="F1433" t="s">
        <v>4020</v>
      </c>
      <c r="G1433" t="s">
        <v>747</v>
      </c>
      <c r="H1433" t="s">
        <v>174</v>
      </c>
      <c r="I1433" t="s">
        <v>4020</v>
      </c>
      <c r="J1433" t="s">
        <v>747</v>
      </c>
      <c r="K1433" t="s">
        <v>1955</v>
      </c>
      <c r="L1433" t="s">
        <v>1327</v>
      </c>
      <c r="M1433" t="s">
        <v>1974</v>
      </c>
      <c r="N1433" t="s">
        <v>4315</v>
      </c>
      <c r="O1433" t="s">
        <v>4319</v>
      </c>
      <c r="P1433" t="s">
        <v>4323</v>
      </c>
      <c r="Q1433" t="s">
        <v>5324</v>
      </c>
      <c r="R1433" t="s">
        <v>5439</v>
      </c>
      <c r="S1433" t="s">
        <v>4324</v>
      </c>
      <c r="T1433" t="s">
        <v>5817</v>
      </c>
      <c r="U1433" t="s">
        <v>5955</v>
      </c>
      <c r="Y1433" cm="1">
        <f t="array" ref="Y1433">IF(FALSE,"True," &amp; IF(_xlfn.XLOOKUP("Src_IsAny",'Scoring_Config'!$A:$A,'Scoring_Config'!$D:$D,"Yes")="Yes",_xlfn.XLOOKUP("Src_IsAny",'Scoring_Config'!$A:$A,'Scoring_Config'!$C:$C,10),0),"False,0")</f>
        <v>0</v>
      </c>
      <c r="Z1433" cm="1">
        <f t="array" ref="Z1433">IF(FALSE,"True," &amp; IF(_xlfn.XLOOKUP("Src_CIDR_Le_16",'Scoring_Config'!$A:$A,'Scoring_Config'!$D:$D,"Yes")="Yes",_xlfn.XLOOKUP("Src_CIDR_Le_16",'Scoring_Config'!$A:$A,'Scoring_Config'!$C:$C,10),0),"False,0")</f>
        <v>0</v>
      </c>
      <c r="AA1433" cm="1">
        <f t="array" ref="AA1433">IF(FALSE,"True," &amp; IF(_xlfn.XLOOKUP("Src_CIDR_17_22",'Scoring_Config'!$A:$A,'Scoring_Config'!$D:$D,"Yes")="Yes",_xlfn.XLOOKUP("Src_CIDR_17_22",'Scoring_Config'!$A:$A,'Scoring_Config'!$C:$C,5),0),"False,0")</f>
        <v>0</v>
      </c>
      <c r="AB1433" cm="1">
        <f t="array" ref="AB1433">IF(FALSE,"True," &amp; IF(_xlfn.XLOOKUP("Dst_IsAny",'Scoring_Config'!$A:$A,'Scoring_Config'!$D:$D,"Yes")="Yes",_xlfn.XLOOKUP("Dst_IsAny",'Scoring_Config'!$A:$A,'Scoring_Config'!$C:$C,10),0),"False,0")</f>
        <v>0</v>
      </c>
      <c r="AC1433" cm="1">
        <f t="array" ref="AC1433">IF(FALSE,"True," &amp; IF(_xlfn.XLOOKUP("Dst_CIDR_Le_16",'Scoring_Config'!$A:$A,'Scoring_Config'!$D:$D,"Yes")="Yes",_xlfn.XLOOKUP("Dst_CIDR_Le_16",'Scoring_Config'!$A:$A,'Scoring_Config'!$C:$C,10),0),"False,0")</f>
        <v>0</v>
      </c>
      <c r="AD1433" cm="1">
        <f t="array" ref="AD1433">IF(FALSE,"True," &amp; IF(_xlfn.XLOOKUP("Dst_CIDR_17_22",'Scoring_Config'!$A:$A,'Scoring_Config'!$D:$D,"Yes")="Yes",_xlfn.XLOOKUP("Dst_CIDR_17_22",'Scoring_Config'!$A:$A,'Scoring_Config'!$C:$C,5),0),"False,0")</f>
        <v>0</v>
      </c>
      <c r="AE1433" cm="1">
        <f t="array" ref="AE1433">IF(FALSE,"True," &amp; IF(_xlfn.XLOOKUP("SrcZone_IsAny",'Scoring_Config'!$A:$A,'Scoring_Config'!$D:$D,"Yes")="Yes",_xlfn.XLOOKUP("SrcZone_IsAny",'Scoring_Config'!$A:$A,'Scoring_Config'!$C:$C,10),0),"False,0")</f>
        <v>0</v>
      </c>
      <c r="AF1433" cm="1">
        <f t="array" ref="AF1433">IF(FALSE,"True," &amp; IF(_xlfn.XLOOKUP("DstZone_IsAny",'Scoring_Config'!$A:$A,'Scoring_Config'!$D:$D,"Yes")="Yes",_xlfn.XLOOKUP("DstZone_IsAny",'Scoring_Config'!$A:$A,'Scoring_Config'!$C:$C,10),0),"False,0")</f>
        <v>0</v>
      </c>
      <c r="AG1433" cm="1">
        <f t="array" ref="AG143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33" cm="1">
        <f t="array" ref="AH1433">IF(TRUE,"True," &amp; IF(_xlfn.XLOOKUP("App_Any_OR_RangeGt1000",'Scoring_Config'!$A:$A,'Scoring_Config'!$D:$D,"Yes")="Yes",_xlfn.XLOOKUP("App_Any_OR_RangeGt1000",'Scoring_Config'!$A:$A,'Scoring_Config'!$C:$C,10),0),"False,0")</f>
        <v>0</v>
      </c>
      <c r="AI1433" cm="1">
        <f t="array" ref="AI1433">IF(FALSE,"True," &amp; IF(_xlfn.XLOOKUP("Service_Insecure_Match",'Scoring_Config'!$A:$A,'Scoring_Config'!$D:$D,"Yes")="Yes",_xlfn.XLOOKUP("Service_Insecure_Match",'Scoring_Config'!$A:$A,'Scoring_Config'!$C:$C,5),0),"False,0")</f>
        <v>0</v>
      </c>
      <c r="AJ1433" cm="1">
        <f t="array" ref="AJ1433">IF(FALSE,"True," &amp; IF(_xlfn.XLOOKUP("Risky_Inbound",'Scoring_Config'!$A:$A,'Scoring_Config'!$D:$D,"Yes")="Yes",_xlfn.XLOOKUP("Risky_Inbound",'Scoring_Config'!$A:$A,'Scoring_Config'!$C:$C,50),0),"False,0")</f>
        <v>0</v>
      </c>
      <c r="AK1433" cm="1">
        <f t="array" ref="AK1433">IF(FALSE,"True," &amp; IF(_xlfn.XLOOKUP("Risky_Outbound",'Scoring_Config'!$A:$A,'Scoring_Config'!$D:$D,"Yes")="Yes",_xlfn.XLOOKUP("Risky_Outbound",'Scoring_Config'!$A:$A,'Scoring_Config'!$C:$C,25),0),"False,0")</f>
        <v>0</v>
      </c>
      <c r="AL1433" t="s">
        <v>6699</v>
      </c>
      <c r="AM1433" cm="1">
        <f t="array" ref="AM143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33" t="s">
        <v>6697</v>
      </c>
      <c r="AO1433" t="s">
        <v>6697</v>
      </c>
      <c r="AP1433" t="s">
        <v>6697</v>
      </c>
      <c r="AQ1433" cm="1">
        <f t="array" ref="AQ1433">IF(FALSE,"True," &amp; IF(_xlfn.XLOOKUP("Service_IsAny",'Scoring_Config'!$A:$A,'Scoring_Config'!$D:$D,"Yes")="Yes",_xlfn.XLOOKUP("Service_IsAny",'Scoring_Config'!$A:$A,'Scoring_Config'!$C:$C,0),0),"False,0")</f>
        <v>0</v>
      </c>
      <c r="AR1433">
        <v>0</v>
      </c>
      <c r="AS1433" cm="1">
        <f t="array" ref="AS1433">IF(FALSE,"True," &amp; IF(_xlfn.XLOOKUP("Service_RangeGt1000",'Scoring_Config'!$A:$A,'Scoring_Config'!$D:$D,"Yes")="Yes",_xlfn.XLOOKUP("Service_RangeGt1000",'Scoring_Config'!$A:$A,'Scoring_Config'!$C:$C,0),0),"False,0")</f>
        <v>0</v>
      </c>
      <c r="AT1433" cm="1">
        <f t="array" ref="AT1433">IF(FALSE,"True," &amp; IF(_xlfn.XLOOKUP("App_IsAny",'Scoring_Config'!$A:$A,'Scoring_Config'!$D:$D,"Yes")="Yes",_xlfn.XLOOKUP("App_IsAny",'Scoring_Config'!$A:$A,'Scoring_Config'!$C:$C,0),0),"False,0")</f>
        <v>0</v>
      </c>
      <c r="AU1433">
        <v>20378</v>
      </c>
      <c r="AV1433" cm="1">
        <f t="array" ref="AV1433">IF(TRUE,"True," &amp; IF(_xlfn.XLOOKUP("App_RangeGt1000",'Scoring_Config'!$A:$A,'Scoring_Config'!$D:$D,"Yes")="Yes",_xlfn.XLOOKUP("App_RangeGt1000",'Scoring_Config'!$A:$A,'Scoring_Config'!$C:$C,0),0),"False,0")</f>
        <v>0</v>
      </c>
      <c r="AW1433" cm="1">
        <f t="array" ref="AW1433">IF(FALSE,"True," &amp; IF(_xlfn.XLOOKUP("Action_IsDenyOrDrop",'Scoring_Config'!$A:$A,'Scoring_Config'!$D:$D,"Yes")="Yes",_xlfn.XLOOKUP("Action_IsDenyOrDrop",'Scoring_Config'!$A:$A,'Scoring_Config'!$C:$C,0),0),"False,0")</f>
        <v>0</v>
      </c>
      <c r="AX1433" cm="1">
        <f t="array" ref="AX1433">IF(LEFT(AW1433,4)="True",0,(IF(LEFT(Y1433,4)="True",IF(_xlfn.XLOOKUP("Src_IsAny",'Scoring_Config'!$A:$A,'Scoring_Config'!$D:$D,"Yes")="Yes",_xlfn.XLOOKUP("Src_IsAny",'Scoring_Config'!$A:$A,'Scoring_Config'!$C:$C,10),0),0)+IF(LEFT(Z1433,4)="True",IF(_xlfn.XLOOKUP("Src_CIDR_Le_16",'Scoring_Config'!$A:$A,'Scoring_Config'!$D:$D,"Yes")="Yes",_xlfn.XLOOKUP("Src_CIDR_Le_16",'Scoring_Config'!$A:$A,'Scoring_Config'!$C:$C,10),0),0)+IF(LEFT(AA1433,4)="True",IF(_xlfn.XLOOKUP("Src_CIDR_17_22",'Scoring_Config'!$A:$A,'Scoring_Config'!$D:$D,"Yes")="Yes",_xlfn.XLOOKUP("Src_CIDR_17_22",'Scoring_Config'!$A:$A,'Scoring_Config'!$C:$C,5),0),0)+IF(LEFT(AB1433,4)="True",IF(_xlfn.XLOOKUP("Dst_IsAny",'Scoring_Config'!$A:$A,'Scoring_Config'!$D:$D,"Yes")="Yes",_xlfn.XLOOKUP("Dst_IsAny",'Scoring_Config'!$A:$A,'Scoring_Config'!$C:$C,10),0),0)+IF(LEFT(AC1433,4)="True",IF(_xlfn.XLOOKUP("Dst_CIDR_Le_16",'Scoring_Config'!$A:$A,'Scoring_Config'!$D:$D,"Yes")="Yes",_xlfn.XLOOKUP("Dst_CIDR_Le_16",'Scoring_Config'!$A:$A,'Scoring_Config'!$C:$C,10),0),0)+IF(LEFT(AD1433,4)="True",IF(_xlfn.XLOOKUP("Dst_CIDR_17_22",'Scoring_Config'!$A:$A,'Scoring_Config'!$D:$D,"Yes")="Yes",_xlfn.XLOOKUP("Dst_CIDR_17_22",'Scoring_Config'!$A:$A,'Scoring_Config'!$C:$C,5),0),0)+IF(LEFT(AE1433,4)="True",IF(_xlfn.XLOOKUP("SrcZone_IsAny",'Scoring_Config'!$A:$A,'Scoring_Config'!$D:$D,"Yes")="Yes",_xlfn.XLOOKUP("SrcZone_IsAny",'Scoring_Config'!$A:$A,'Scoring_Config'!$C:$C,10),0),0)+IF(LEFT(AF1433,4)="True",IF(_xlfn.XLOOKUP("DstZone_IsAny",'Scoring_Config'!$A:$A,'Scoring_Config'!$D:$D,"Yes")="Yes",_xlfn.XLOOKUP("DstZone_IsAny",'Scoring_Config'!$A:$A,'Scoring_Config'!$C:$C,10),0),0)+IF(LEFT(AG1433,4)="True",IF(_xlfn.XLOOKUP("Service_Any_OR_RangeGt1000",'Scoring_Config'!$A:$A,'Scoring_Config'!$D:$D,"Yes")="Yes",_xlfn.XLOOKUP("Service_Any_OR_RangeGt1000",'Scoring_Config'!$A:$A,'Scoring_Config'!$C:$C,10),0),0)+IF(LEFT(AH1433,4)="True",IF(_xlfn.XLOOKUP("App_Any_OR_RangeGt1000",'Scoring_Config'!$A:$A,'Scoring_Config'!$D:$D,"Yes")="Yes",_xlfn.XLOOKUP("App_Any_OR_RangeGt1000",'Scoring_Config'!$A:$A,'Scoring_Config'!$C:$C,10),0),0)+IF(LEFT(AI1433,4)="True",IF(_xlfn.XLOOKUP("Service_Insecure_Match",'Scoring_Config'!$A:$A,'Scoring_Config'!$D:$D,"Yes")="Yes",_xlfn.XLOOKUP("Service_Insecure_Match",'Scoring_Config'!$A:$A,'Scoring_Config'!$C:$C,5),0),0)+IF(LEFT(AJ1433,4)="True",IF(_xlfn.XLOOKUP("Risky_Inbound",'Scoring_Config'!$A:$A,'Scoring_Config'!$D:$D,"Yes")="Yes",_xlfn.XLOOKUP("Risky_Inbound",'Scoring_Config'!$A:$A,'Scoring_Config'!$C:$C,50),0),0)+IF(LEFT(AK1433,4)="True",IF(_xlfn.XLOOKUP("Risky_Outbound",'Scoring_Config'!$A:$A,'Scoring_Config'!$D:$D,"Yes")="Yes",_xlfn.XLOOKUP("Risky_Outbound",'Scoring_Config'!$A:$A,'Scoring_Config'!$C:$C,25),0),0)+IF(LEFT(AZ1433,4)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1433,FIND(",",AL1433)+1,100)),0)+IF(LEFT(AM1433,4)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1433,FIND(",",AN1433)+1,100)),0)+IF(_xlfn.XLOOKUP("Profile_Scoring",'Scoring_Config'!$A:$A,'Scoring_Config'!$D:$D,"Yes")="Yes",VALUE(MID(AO1433,FIND(",",AO1433)+1,100)),0)+IF(_xlfn.XLOOKUP("Options_Scoring",'Scoring_Config'!$A:$A,'Scoring_Config'!$D:$D,"Yes")="Yes",VALUE(MID(AP1433,FIND(",",AP1433)+1,100)),0)))</f>
        <v>0</v>
      </c>
      <c r="AZ1433" cm="1">
        <f t="array" ref="AZ1433">IF(FALSE,"True," &amp; IF(_xlfn.XLOOKUP("Migrate_Insecure",'Scoring_Config'!$A:$A,'Scoring_Config'!$D:$D,"Yes")="Yes",_xlfn.XLOOKUP("Migrate_Insecure",'Scoring_Config'!$A:$A,'Scoring_Config'!$C:$C,10),0),"False,0")</f>
        <v>0</v>
      </c>
    </row>
    <row r="1434" spans="1:52">
      <c r="A1434" t="s">
        <v>1979</v>
      </c>
      <c r="B1434" t="s">
        <v>3406</v>
      </c>
      <c r="C1434" t="s">
        <v>3542</v>
      </c>
      <c r="D1434" t="s">
        <v>3545</v>
      </c>
      <c r="E1434" t="s">
        <v>3563</v>
      </c>
      <c r="F1434" t="s">
        <v>4021</v>
      </c>
      <c r="G1434" t="s">
        <v>746</v>
      </c>
      <c r="H1434" t="s">
        <v>174</v>
      </c>
      <c r="I1434" t="s">
        <v>4020</v>
      </c>
      <c r="J1434" t="s">
        <v>747</v>
      </c>
      <c r="K1434" t="s">
        <v>1678</v>
      </c>
      <c r="L1434" t="s">
        <v>1327</v>
      </c>
      <c r="M1434" t="s">
        <v>1974</v>
      </c>
      <c r="N1434" t="s">
        <v>4315</v>
      </c>
      <c r="O1434" t="s">
        <v>4319</v>
      </c>
      <c r="P1434" t="s">
        <v>4323</v>
      </c>
      <c r="Q1434" t="s">
        <v>5326</v>
      </c>
      <c r="R1434" t="s">
        <v>5439</v>
      </c>
      <c r="S1434" t="s">
        <v>4324</v>
      </c>
      <c r="T1434" t="s">
        <v>5817</v>
      </c>
      <c r="U1434" t="s">
        <v>5955</v>
      </c>
      <c r="Y1434" cm="1">
        <f t="array" ref="Y1434">IF(FALSE,"True," &amp; IF(_xlfn.XLOOKUP("Src_IsAny",'Scoring_Config'!$A:$A,'Scoring_Config'!$D:$D,"Yes")="Yes",_xlfn.XLOOKUP("Src_IsAny",'Scoring_Config'!$A:$A,'Scoring_Config'!$C:$C,10),0),"False,0")</f>
        <v>0</v>
      </c>
      <c r="Z1434" cm="1">
        <f t="array" ref="Z1434">IF(FALSE,"True," &amp; IF(_xlfn.XLOOKUP("Src_CIDR_Le_16",'Scoring_Config'!$A:$A,'Scoring_Config'!$D:$D,"Yes")="Yes",_xlfn.XLOOKUP("Src_CIDR_Le_16",'Scoring_Config'!$A:$A,'Scoring_Config'!$C:$C,10),0),"False,0")</f>
        <v>0</v>
      </c>
      <c r="AA1434" cm="1">
        <f t="array" ref="AA1434">IF(FALSE,"True," &amp; IF(_xlfn.XLOOKUP("Src_CIDR_17_22",'Scoring_Config'!$A:$A,'Scoring_Config'!$D:$D,"Yes")="Yes",_xlfn.XLOOKUP("Src_CIDR_17_22",'Scoring_Config'!$A:$A,'Scoring_Config'!$C:$C,5),0),"False,0")</f>
        <v>0</v>
      </c>
      <c r="AB1434" cm="1">
        <f t="array" ref="AB1434">IF(FALSE,"True," &amp; IF(_xlfn.XLOOKUP("Dst_IsAny",'Scoring_Config'!$A:$A,'Scoring_Config'!$D:$D,"Yes")="Yes",_xlfn.XLOOKUP("Dst_IsAny",'Scoring_Config'!$A:$A,'Scoring_Config'!$C:$C,10),0),"False,0")</f>
        <v>0</v>
      </c>
      <c r="AC1434" cm="1">
        <f t="array" ref="AC1434">IF(FALSE,"True," &amp; IF(_xlfn.XLOOKUP("Dst_CIDR_Le_16",'Scoring_Config'!$A:$A,'Scoring_Config'!$D:$D,"Yes")="Yes",_xlfn.XLOOKUP("Dst_CIDR_Le_16",'Scoring_Config'!$A:$A,'Scoring_Config'!$C:$C,10),0),"False,0")</f>
        <v>0</v>
      </c>
      <c r="AD1434" cm="1">
        <f t="array" ref="AD1434">IF(FALSE,"True," &amp; IF(_xlfn.XLOOKUP("Dst_CIDR_17_22",'Scoring_Config'!$A:$A,'Scoring_Config'!$D:$D,"Yes")="Yes",_xlfn.XLOOKUP("Dst_CIDR_17_22",'Scoring_Config'!$A:$A,'Scoring_Config'!$C:$C,5),0),"False,0")</f>
        <v>0</v>
      </c>
      <c r="AE1434" cm="1">
        <f t="array" ref="AE1434">IF(FALSE,"True," &amp; IF(_xlfn.XLOOKUP("SrcZone_IsAny",'Scoring_Config'!$A:$A,'Scoring_Config'!$D:$D,"Yes")="Yes",_xlfn.XLOOKUP("SrcZone_IsAny",'Scoring_Config'!$A:$A,'Scoring_Config'!$C:$C,10),0),"False,0")</f>
        <v>0</v>
      </c>
      <c r="AF1434" cm="1">
        <f t="array" ref="AF1434">IF(FALSE,"True," &amp; IF(_xlfn.XLOOKUP("DstZone_IsAny",'Scoring_Config'!$A:$A,'Scoring_Config'!$D:$D,"Yes")="Yes",_xlfn.XLOOKUP("DstZone_IsAny",'Scoring_Config'!$A:$A,'Scoring_Config'!$C:$C,10),0),"False,0")</f>
        <v>0</v>
      </c>
      <c r="AG1434" cm="1">
        <f t="array" ref="AG143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34" cm="1">
        <f t="array" ref="AH1434">IF(FALSE,"True," &amp; IF(_xlfn.XLOOKUP("App_Any_OR_RangeGt1000",'Scoring_Config'!$A:$A,'Scoring_Config'!$D:$D,"Yes")="Yes",_xlfn.XLOOKUP("App_Any_OR_RangeGt1000",'Scoring_Config'!$A:$A,'Scoring_Config'!$C:$C,10),0),"False,0")</f>
        <v>0</v>
      </c>
      <c r="AI1434" cm="1">
        <f t="array" ref="AI1434">IF(FALSE,"True," &amp; IF(_xlfn.XLOOKUP("Service_Insecure_Match",'Scoring_Config'!$A:$A,'Scoring_Config'!$D:$D,"Yes")="Yes",_xlfn.XLOOKUP("Service_Insecure_Match",'Scoring_Config'!$A:$A,'Scoring_Config'!$C:$C,5),0),"False,0")</f>
        <v>0</v>
      </c>
      <c r="AJ1434" cm="1">
        <f t="array" ref="AJ1434">IF(FALSE,"True," &amp; IF(_xlfn.XLOOKUP("Risky_Inbound",'Scoring_Config'!$A:$A,'Scoring_Config'!$D:$D,"Yes")="Yes",_xlfn.XLOOKUP("Risky_Inbound",'Scoring_Config'!$A:$A,'Scoring_Config'!$C:$C,50),0),"False,0")</f>
        <v>0</v>
      </c>
      <c r="AK1434" cm="1">
        <f t="array" ref="AK1434">IF(FALSE,"True," &amp; IF(_xlfn.XLOOKUP("Risky_Outbound",'Scoring_Config'!$A:$A,'Scoring_Config'!$D:$D,"Yes")="Yes",_xlfn.XLOOKUP("Risky_Outbound",'Scoring_Config'!$A:$A,'Scoring_Config'!$C:$C,25),0),"False,0")</f>
        <v>0</v>
      </c>
      <c r="AL1434" t="s">
        <v>6699</v>
      </c>
      <c r="AM1434" cm="1">
        <f t="array" ref="AM143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34" t="s">
        <v>6697</v>
      </c>
      <c r="AO1434" t="s">
        <v>6697</v>
      </c>
      <c r="AP1434" t="s">
        <v>6697</v>
      </c>
      <c r="AQ1434" cm="1">
        <f t="array" ref="AQ1434">IF(FALSE,"True," &amp; IF(_xlfn.XLOOKUP("Service_IsAny",'Scoring_Config'!$A:$A,'Scoring_Config'!$D:$D,"Yes")="Yes",_xlfn.XLOOKUP("Service_IsAny",'Scoring_Config'!$A:$A,'Scoring_Config'!$C:$C,0),0),"False,0")</f>
        <v>0</v>
      </c>
      <c r="AR1434">
        <v>0</v>
      </c>
      <c r="AS1434" cm="1">
        <f t="array" ref="AS1434">IF(FALSE,"True," &amp; IF(_xlfn.XLOOKUP("Service_RangeGt1000",'Scoring_Config'!$A:$A,'Scoring_Config'!$D:$D,"Yes")="Yes",_xlfn.XLOOKUP("Service_RangeGt1000",'Scoring_Config'!$A:$A,'Scoring_Config'!$C:$C,0),0),"False,0")</f>
        <v>0</v>
      </c>
      <c r="AT1434" cm="1">
        <f t="array" ref="AT1434">IF(FALSE,"True," &amp; IF(_xlfn.XLOOKUP("App_IsAny",'Scoring_Config'!$A:$A,'Scoring_Config'!$D:$D,"Yes")="Yes",_xlfn.XLOOKUP("App_IsAny",'Scoring_Config'!$A:$A,'Scoring_Config'!$C:$C,0),0),"False,0")</f>
        <v>0</v>
      </c>
      <c r="AU1434">
        <v>0</v>
      </c>
      <c r="AV1434" cm="1">
        <f t="array" ref="AV1434">IF(FALSE,"True," &amp; IF(_xlfn.XLOOKUP("App_RangeGt1000",'Scoring_Config'!$A:$A,'Scoring_Config'!$D:$D,"Yes")="Yes",_xlfn.XLOOKUP("App_RangeGt1000",'Scoring_Config'!$A:$A,'Scoring_Config'!$C:$C,0),0),"False,0")</f>
        <v>0</v>
      </c>
      <c r="AW1434" cm="1">
        <f t="array" ref="AW1434">IF(FALSE,"True," &amp; IF(_xlfn.XLOOKUP("Action_IsDenyOrDrop",'Scoring_Config'!$A:$A,'Scoring_Config'!$D:$D,"Yes")="Yes",_xlfn.XLOOKUP("Action_IsDenyOrDrop",'Scoring_Config'!$A:$A,'Scoring_Config'!$C:$C,0),0),"False,0")</f>
        <v>0</v>
      </c>
      <c r="AX1434" cm="1">
        <f t="array" ref="AX1434">IF(LEFT(AW1434,4)="True",0,(IF(LEFT(Y1434,4)="True",IF(_xlfn.XLOOKUP("Src_IsAny",'Scoring_Config'!$A:$A,'Scoring_Config'!$D:$D,"Yes")="Yes",_xlfn.XLOOKUP("Src_IsAny",'Scoring_Config'!$A:$A,'Scoring_Config'!$C:$C,10),0),0)+IF(LEFT(Z1434,4)="True",IF(_xlfn.XLOOKUP("Src_CIDR_Le_16",'Scoring_Config'!$A:$A,'Scoring_Config'!$D:$D,"Yes")="Yes",_xlfn.XLOOKUP("Src_CIDR_Le_16",'Scoring_Config'!$A:$A,'Scoring_Config'!$C:$C,10),0),0)+IF(LEFT(AA1434,4)="True",IF(_xlfn.XLOOKUP("Src_CIDR_17_22",'Scoring_Config'!$A:$A,'Scoring_Config'!$D:$D,"Yes")="Yes",_xlfn.XLOOKUP("Src_CIDR_17_22",'Scoring_Config'!$A:$A,'Scoring_Config'!$C:$C,5),0),0)+IF(LEFT(AB1434,4)="True",IF(_xlfn.XLOOKUP("Dst_IsAny",'Scoring_Config'!$A:$A,'Scoring_Config'!$D:$D,"Yes")="Yes",_xlfn.XLOOKUP("Dst_IsAny",'Scoring_Config'!$A:$A,'Scoring_Config'!$C:$C,10),0),0)+IF(LEFT(AC1434,4)="True",IF(_xlfn.XLOOKUP("Dst_CIDR_Le_16",'Scoring_Config'!$A:$A,'Scoring_Config'!$D:$D,"Yes")="Yes",_xlfn.XLOOKUP("Dst_CIDR_Le_16",'Scoring_Config'!$A:$A,'Scoring_Config'!$C:$C,10),0),0)+IF(LEFT(AD1434,4)="True",IF(_xlfn.XLOOKUP("Dst_CIDR_17_22",'Scoring_Config'!$A:$A,'Scoring_Config'!$D:$D,"Yes")="Yes",_xlfn.XLOOKUP("Dst_CIDR_17_22",'Scoring_Config'!$A:$A,'Scoring_Config'!$C:$C,5),0),0)+IF(LEFT(AE1434,4)="True",IF(_xlfn.XLOOKUP("SrcZone_IsAny",'Scoring_Config'!$A:$A,'Scoring_Config'!$D:$D,"Yes")="Yes",_xlfn.XLOOKUP("SrcZone_IsAny",'Scoring_Config'!$A:$A,'Scoring_Config'!$C:$C,10),0),0)+IF(LEFT(AF1434,4)="True",IF(_xlfn.XLOOKUP("DstZone_IsAny",'Scoring_Config'!$A:$A,'Scoring_Config'!$D:$D,"Yes")="Yes",_xlfn.XLOOKUP("DstZone_IsAny",'Scoring_Config'!$A:$A,'Scoring_Config'!$C:$C,10),0),0)+IF(LEFT(AG1434,4)="True",IF(_xlfn.XLOOKUP("Service_Any_OR_RangeGt1000",'Scoring_Config'!$A:$A,'Scoring_Config'!$D:$D,"Yes")="Yes",_xlfn.XLOOKUP("Service_Any_OR_RangeGt1000",'Scoring_Config'!$A:$A,'Scoring_Config'!$C:$C,10),0),0)+IF(LEFT(AH1434,4)="True",IF(_xlfn.XLOOKUP("App_Any_OR_RangeGt1000",'Scoring_Config'!$A:$A,'Scoring_Config'!$D:$D,"Yes")="Yes",_xlfn.XLOOKUP("App_Any_OR_RangeGt1000",'Scoring_Config'!$A:$A,'Scoring_Config'!$C:$C,10),0),0)+IF(LEFT(AI1434,4)="True",IF(_xlfn.XLOOKUP("Service_Insecure_Match",'Scoring_Config'!$A:$A,'Scoring_Config'!$D:$D,"Yes")="Yes",_xlfn.XLOOKUP("Service_Insecure_Match",'Scoring_Config'!$A:$A,'Scoring_Config'!$C:$C,5),0),0)+IF(LEFT(AJ1434,4)="True",IF(_xlfn.XLOOKUP("Risky_Inbound",'Scoring_Config'!$A:$A,'Scoring_Config'!$D:$D,"Yes")="Yes",_xlfn.XLOOKUP("Risky_Inbound",'Scoring_Config'!$A:$A,'Scoring_Config'!$C:$C,50),0),0)+IF(LEFT(AK1434,4)="True",IF(_xlfn.XLOOKUP("Risky_Outbound",'Scoring_Config'!$A:$A,'Scoring_Config'!$D:$D,"Yes")="Yes",_xlfn.XLOOKUP("Risky_Outbound",'Scoring_Config'!$A:$A,'Scoring_Config'!$C:$C,25),0),0)+IF(LEFT(AZ1434,4)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1434,FIND(",",AL1434)+1,100)),0)+IF(LEFT(AM1434,4)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1434,FIND(",",AN1434)+1,100)),0)+IF(_xlfn.XLOOKUP("Profile_Scoring",'Scoring_Config'!$A:$A,'Scoring_Config'!$D:$D,"Yes")="Yes",VALUE(MID(AO1434,FIND(",",AO1434)+1,100)),0)+IF(_xlfn.XLOOKUP("Options_Scoring",'Scoring_Config'!$A:$A,'Scoring_Config'!$D:$D,"Yes")="Yes",VALUE(MID(AP1434,FIND(",",AP1434)+1,100)),0)))</f>
        <v>0</v>
      </c>
      <c r="AZ1434" cm="1">
        <f t="array" ref="AZ1434">IF(FALSE,"True," &amp; IF(_xlfn.XLOOKUP("Migrate_Insecure",'Scoring_Config'!$A:$A,'Scoring_Config'!$D:$D,"Yes")="Yes",_xlfn.XLOOKUP("Migrate_Insecure",'Scoring_Config'!$A:$A,'Scoring_Config'!$C:$C,10),0),"False,0")</f>
        <v>0</v>
      </c>
    </row>
    <row r="1435" spans="1:52">
      <c r="A1435" t="s">
        <v>1979</v>
      </c>
      <c r="B1435" t="s">
        <v>3407</v>
      </c>
      <c r="C1435" t="s">
        <v>3542</v>
      </c>
      <c r="D1435" t="s">
        <v>3545</v>
      </c>
      <c r="E1435" t="s">
        <v>3563</v>
      </c>
      <c r="F1435" t="s">
        <v>4020</v>
      </c>
      <c r="G1435" t="s">
        <v>748</v>
      </c>
      <c r="H1435" t="s">
        <v>174</v>
      </c>
      <c r="I1435" t="s">
        <v>4020</v>
      </c>
      <c r="J1435" t="s">
        <v>748</v>
      </c>
      <c r="K1435" t="s">
        <v>1667</v>
      </c>
      <c r="L1435" t="s">
        <v>1628</v>
      </c>
      <c r="M1435" t="s">
        <v>1974</v>
      </c>
      <c r="N1435" t="s">
        <v>4315</v>
      </c>
      <c r="O1435" t="s">
        <v>4319</v>
      </c>
      <c r="P1435" t="s">
        <v>4322</v>
      </c>
      <c r="Q1435" t="s">
        <v>5327</v>
      </c>
      <c r="R1435" t="s">
        <v>5440</v>
      </c>
      <c r="S1435" t="s">
        <v>5440</v>
      </c>
      <c r="T1435" t="s">
        <v>5817</v>
      </c>
      <c r="U1435" t="s">
        <v>6635</v>
      </c>
      <c r="Y1435" cm="1">
        <f t="array" ref="Y1435">IF(FALSE,"True," &amp; IF(_xlfn.XLOOKUP("Src_IsAny",'Scoring_Config'!$A:$A,'Scoring_Config'!$D:$D,"Yes")="Yes",_xlfn.XLOOKUP("Src_IsAny",'Scoring_Config'!$A:$A,'Scoring_Config'!$C:$C,10),0),"False,0")</f>
        <v>0</v>
      </c>
      <c r="Z1435" cm="1">
        <f t="array" ref="Z1435">IF(FALSE,"True," &amp; IF(_xlfn.XLOOKUP("Src_CIDR_Le_16",'Scoring_Config'!$A:$A,'Scoring_Config'!$D:$D,"Yes")="Yes",_xlfn.XLOOKUP("Src_CIDR_Le_16",'Scoring_Config'!$A:$A,'Scoring_Config'!$C:$C,10),0),"False,0")</f>
        <v>0</v>
      </c>
      <c r="AA1435" cm="1">
        <f t="array" ref="AA1435">IF(FALSE,"True," &amp; IF(_xlfn.XLOOKUP("Src_CIDR_17_22",'Scoring_Config'!$A:$A,'Scoring_Config'!$D:$D,"Yes")="Yes",_xlfn.XLOOKUP("Src_CIDR_17_22",'Scoring_Config'!$A:$A,'Scoring_Config'!$C:$C,5),0),"False,0")</f>
        <v>0</v>
      </c>
      <c r="AB1435" cm="1">
        <f t="array" ref="AB1435">IF(FALSE,"True," &amp; IF(_xlfn.XLOOKUP("Dst_IsAny",'Scoring_Config'!$A:$A,'Scoring_Config'!$D:$D,"Yes")="Yes",_xlfn.XLOOKUP("Dst_IsAny",'Scoring_Config'!$A:$A,'Scoring_Config'!$C:$C,10),0),"False,0")</f>
        <v>0</v>
      </c>
      <c r="AC1435" cm="1">
        <f t="array" ref="AC1435">IF(FALSE,"True," &amp; IF(_xlfn.XLOOKUP("Dst_CIDR_Le_16",'Scoring_Config'!$A:$A,'Scoring_Config'!$D:$D,"Yes")="Yes",_xlfn.XLOOKUP("Dst_CIDR_Le_16",'Scoring_Config'!$A:$A,'Scoring_Config'!$C:$C,10),0),"False,0")</f>
        <v>0</v>
      </c>
      <c r="AD1435" cm="1">
        <f t="array" ref="AD1435">IF(FALSE,"True," &amp; IF(_xlfn.XLOOKUP("Dst_CIDR_17_22",'Scoring_Config'!$A:$A,'Scoring_Config'!$D:$D,"Yes")="Yes",_xlfn.XLOOKUP("Dst_CIDR_17_22",'Scoring_Config'!$A:$A,'Scoring_Config'!$C:$C,5),0),"False,0")</f>
        <v>0</v>
      </c>
      <c r="AE1435" cm="1">
        <f t="array" ref="AE1435">IF(FALSE,"True," &amp; IF(_xlfn.XLOOKUP("SrcZone_IsAny",'Scoring_Config'!$A:$A,'Scoring_Config'!$D:$D,"Yes")="Yes",_xlfn.XLOOKUP("SrcZone_IsAny",'Scoring_Config'!$A:$A,'Scoring_Config'!$C:$C,10),0),"False,0")</f>
        <v>0</v>
      </c>
      <c r="AF1435" cm="1">
        <f t="array" ref="AF1435">IF(FALSE,"True," &amp; IF(_xlfn.XLOOKUP("DstZone_IsAny",'Scoring_Config'!$A:$A,'Scoring_Config'!$D:$D,"Yes")="Yes",_xlfn.XLOOKUP("DstZone_IsAny",'Scoring_Config'!$A:$A,'Scoring_Config'!$C:$C,10),0),"False,0")</f>
        <v>0</v>
      </c>
      <c r="AG1435" cm="1">
        <f t="array" ref="AG143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35" cm="1">
        <f t="array" ref="AH1435">IF(FALSE,"True," &amp; IF(_xlfn.XLOOKUP("App_Any_OR_RangeGt1000",'Scoring_Config'!$A:$A,'Scoring_Config'!$D:$D,"Yes")="Yes",_xlfn.XLOOKUP("App_Any_OR_RangeGt1000",'Scoring_Config'!$A:$A,'Scoring_Config'!$C:$C,10),0),"False,0")</f>
        <v>0</v>
      </c>
      <c r="AI1435" cm="1">
        <f t="array" ref="AI1435">IF(FALSE,"True," &amp; IF(_xlfn.XLOOKUP("Service_Insecure_Match",'Scoring_Config'!$A:$A,'Scoring_Config'!$D:$D,"Yes")="Yes",_xlfn.XLOOKUP("Service_Insecure_Match",'Scoring_Config'!$A:$A,'Scoring_Config'!$C:$C,5),0),"False,0")</f>
        <v>0</v>
      </c>
      <c r="AJ1435" cm="1">
        <f t="array" ref="AJ1435">IF(FALSE,"True," &amp; IF(_xlfn.XLOOKUP("Risky_Inbound",'Scoring_Config'!$A:$A,'Scoring_Config'!$D:$D,"Yes")="Yes",_xlfn.XLOOKUP("Risky_Inbound",'Scoring_Config'!$A:$A,'Scoring_Config'!$C:$C,50),0),"False,0")</f>
        <v>0</v>
      </c>
      <c r="AK1435" cm="1">
        <f t="array" ref="AK1435">IF(FALSE,"True," &amp; IF(_xlfn.XLOOKUP("Risky_Outbound",'Scoring_Config'!$A:$A,'Scoring_Config'!$D:$D,"Yes")="Yes",_xlfn.XLOOKUP("Risky_Outbound",'Scoring_Config'!$A:$A,'Scoring_Config'!$C:$C,25),0),"False,0")</f>
        <v>0</v>
      </c>
      <c r="AL1435" t="s">
        <v>6697</v>
      </c>
      <c r="AM1435" cm="1">
        <f t="array" ref="AM143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35" t="s">
        <v>6697</v>
      </c>
      <c r="AO1435" t="s">
        <v>6697</v>
      </c>
      <c r="AP1435" t="s">
        <v>6697</v>
      </c>
      <c r="AQ1435" cm="1">
        <f t="array" ref="AQ1435">IF(FALSE,"True," &amp; IF(_xlfn.XLOOKUP("Service_IsAny",'Scoring_Config'!$A:$A,'Scoring_Config'!$D:$D,"Yes")="Yes",_xlfn.XLOOKUP("Service_IsAny",'Scoring_Config'!$A:$A,'Scoring_Config'!$C:$C,0),0),"False,0")</f>
        <v>0</v>
      </c>
      <c r="AR1435">
        <v>1</v>
      </c>
      <c r="AS1435" cm="1">
        <f t="array" ref="AS1435">IF(FALSE,"True," &amp; IF(_xlfn.XLOOKUP("Service_RangeGt1000",'Scoring_Config'!$A:$A,'Scoring_Config'!$D:$D,"Yes")="Yes",_xlfn.XLOOKUP("Service_RangeGt1000",'Scoring_Config'!$A:$A,'Scoring_Config'!$C:$C,0),0),"False,0")</f>
        <v>0</v>
      </c>
      <c r="AT1435" cm="1">
        <f t="array" ref="AT1435">IF(FALSE,"True," &amp; IF(_xlfn.XLOOKUP("App_IsAny",'Scoring_Config'!$A:$A,'Scoring_Config'!$D:$D,"Yes")="Yes",_xlfn.XLOOKUP("App_IsAny",'Scoring_Config'!$A:$A,'Scoring_Config'!$C:$C,0),0),"False,0")</f>
        <v>0</v>
      </c>
      <c r="AU1435">
        <v>1</v>
      </c>
      <c r="AV1435" cm="1">
        <f t="array" ref="AV1435">IF(FALSE,"True," &amp; IF(_xlfn.XLOOKUP("App_RangeGt1000",'Scoring_Config'!$A:$A,'Scoring_Config'!$D:$D,"Yes")="Yes",_xlfn.XLOOKUP("App_RangeGt1000",'Scoring_Config'!$A:$A,'Scoring_Config'!$C:$C,0),0),"False,0")</f>
        <v>0</v>
      </c>
      <c r="AW1435" cm="1">
        <f t="array" ref="AW1435">IF(FALSE,"True," &amp; IF(_xlfn.XLOOKUP("Action_IsDenyOrDrop",'Scoring_Config'!$A:$A,'Scoring_Config'!$D:$D,"Yes")="Yes",_xlfn.XLOOKUP("Action_IsDenyOrDrop",'Scoring_Config'!$A:$A,'Scoring_Config'!$C:$C,0),0),"False,0")</f>
        <v>0</v>
      </c>
      <c r="AX1435" cm="1">
        <f t="array" ref="AX1435">IF(LEFT(AW1435,4)="True",0,(IF(LEFT(Y1435,4)="True",IF(_xlfn.XLOOKUP("Src_IsAny",'Scoring_Config'!$A:$A,'Scoring_Config'!$D:$D,"Yes")="Yes",_xlfn.XLOOKUP("Src_IsAny",'Scoring_Config'!$A:$A,'Scoring_Config'!$C:$C,10),0),0)+IF(LEFT(Z1435,4)="True",IF(_xlfn.XLOOKUP("Src_CIDR_Le_16",'Scoring_Config'!$A:$A,'Scoring_Config'!$D:$D,"Yes")="Yes",_xlfn.XLOOKUP("Src_CIDR_Le_16",'Scoring_Config'!$A:$A,'Scoring_Config'!$C:$C,10),0),0)+IF(LEFT(AA1435,4)="True",IF(_xlfn.XLOOKUP("Src_CIDR_17_22",'Scoring_Config'!$A:$A,'Scoring_Config'!$D:$D,"Yes")="Yes",_xlfn.XLOOKUP("Src_CIDR_17_22",'Scoring_Config'!$A:$A,'Scoring_Config'!$C:$C,5),0),0)+IF(LEFT(AB1435,4)="True",IF(_xlfn.XLOOKUP("Dst_IsAny",'Scoring_Config'!$A:$A,'Scoring_Config'!$D:$D,"Yes")="Yes",_xlfn.XLOOKUP("Dst_IsAny",'Scoring_Config'!$A:$A,'Scoring_Config'!$C:$C,10),0),0)+IF(LEFT(AC1435,4)="True",IF(_xlfn.XLOOKUP("Dst_CIDR_Le_16",'Scoring_Config'!$A:$A,'Scoring_Config'!$D:$D,"Yes")="Yes",_xlfn.XLOOKUP("Dst_CIDR_Le_16",'Scoring_Config'!$A:$A,'Scoring_Config'!$C:$C,10),0),0)+IF(LEFT(AD1435,4)="True",IF(_xlfn.XLOOKUP("Dst_CIDR_17_22",'Scoring_Config'!$A:$A,'Scoring_Config'!$D:$D,"Yes")="Yes",_xlfn.XLOOKUP("Dst_CIDR_17_22",'Scoring_Config'!$A:$A,'Scoring_Config'!$C:$C,5),0),0)+IF(LEFT(AE1435,4)="True",IF(_xlfn.XLOOKUP("SrcZone_IsAny",'Scoring_Config'!$A:$A,'Scoring_Config'!$D:$D,"Yes")="Yes",_xlfn.XLOOKUP("SrcZone_IsAny",'Scoring_Config'!$A:$A,'Scoring_Config'!$C:$C,10),0),0)+IF(LEFT(AF1435,4)="True",IF(_xlfn.XLOOKUP("DstZone_IsAny",'Scoring_Config'!$A:$A,'Scoring_Config'!$D:$D,"Yes")="Yes",_xlfn.XLOOKUP("DstZone_IsAny",'Scoring_Config'!$A:$A,'Scoring_Config'!$C:$C,10),0),0)+IF(LEFT(AG1435,4)="True",IF(_xlfn.XLOOKUP("Service_Any_OR_RangeGt1000",'Scoring_Config'!$A:$A,'Scoring_Config'!$D:$D,"Yes")="Yes",_xlfn.XLOOKUP("Service_Any_OR_RangeGt1000",'Scoring_Config'!$A:$A,'Scoring_Config'!$C:$C,10),0),0)+IF(LEFT(AH1435,4)="True",IF(_xlfn.XLOOKUP("App_Any_OR_RangeGt1000",'Scoring_Config'!$A:$A,'Scoring_Config'!$D:$D,"Yes")="Yes",_xlfn.XLOOKUP("App_Any_OR_RangeGt1000",'Scoring_Config'!$A:$A,'Scoring_Config'!$C:$C,10),0),0)+IF(LEFT(AI1435,4)="True",IF(_xlfn.XLOOKUP("Service_Insecure_Match",'Scoring_Config'!$A:$A,'Scoring_Config'!$D:$D,"Yes")="Yes",_xlfn.XLOOKUP("Service_Insecure_Match",'Scoring_Config'!$A:$A,'Scoring_Config'!$C:$C,5),0),0)+IF(LEFT(AJ1435,4)="True",IF(_xlfn.XLOOKUP("Risky_Inbound",'Scoring_Config'!$A:$A,'Scoring_Config'!$D:$D,"Yes")="Yes",_xlfn.XLOOKUP("Risky_Inbound",'Scoring_Config'!$A:$A,'Scoring_Config'!$C:$C,50),0),0)+IF(LEFT(AK1435,4)="True",IF(_xlfn.XLOOKUP("Risky_Outbound",'Scoring_Config'!$A:$A,'Scoring_Config'!$D:$D,"Yes")="Yes",_xlfn.XLOOKUP("Risky_Outbound",'Scoring_Config'!$A:$A,'Scoring_Config'!$C:$C,25),0),0)+IF(LEFT(AZ1435,4)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1435,FIND(",",AL1435)+1,100)),0)+IF(LEFT(AM1435,4)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1435,FIND(",",AN1435)+1,100)),0)+IF(_xlfn.XLOOKUP("Profile_Scoring",'Scoring_Config'!$A:$A,'Scoring_Config'!$D:$D,"Yes")="Yes",VALUE(MID(AO1435,FIND(",",AO1435)+1,100)),0)+IF(_xlfn.XLOOKUP("Options_Scoring",'Scoring_Config'!$A:$A,'Scoring_Config'!$D:$D,"Yes")="Yes",VALUE(MID(AP1435,FIND(",",AP1435)+1,100)),0)))</f>
        <v>0</v>
      </c>
      <c r="AZ1435" cm="1">
        <f t="array" ref="AZ1435">IF(FALSE,"True," &amp; IF(_xlfn.XLOOKUP("Migrate_Insecure",'Scoring_Config'!$A:$A,'Scoring_Config'!$D:$D,"Yes")="Yes",_xlfn.XLOOKUP("Migrate_Insecure",'Scoring_Config'!$A:$A,'Scoring_Config'!$C:$C,10),0),"False,0")</f>
        <v>0</v>
      </c>
    </row>
    <row r="1436" spans="1:52">
      <c r="A1436" t="s">
        <v>1979</v>
      </c>
      <c r="B1436" t="s">
        <v>3408</v>
      </c>
      <c r="C1436" t="s">
        <v>3542</v>
      </c>
      <c r="D1436" t="s">
        <v>3545</v>
      </c>
      <c r="E1436" t="s">
        <v>3563</v>
      </c>
      <c r="F1436" t="s">
        <v>4019</v>
      </c>
      <c r="G1436" t="s">
        <v>749</v>
      </c>
      <c r="H1436" t="s">
        <v>174</v>
      </c>
      <c r="I1436" t="s">
        <v>3576</v>
      </c>
      <c r="J1436" t="s">
        <v>750</v>
      </c>
      <c r="K1436" t="s">
        <v>1667</v>
      </c>
      <c r="L1436" t="s">
        <v>1629</v>
      </c>
      <c r="M1436" t="s">
        <v>1974</v>
      </c>
      <c r="N1436" t="s">
        <v>4315</v>
      </c>
      <c r="O1436" t="s">
        <v>4319</v>
      </c>
      <c r="P1436" t="s">
        <v>4322</v>
      </c>
      <c r="Q1436" t="s">
        <v>5328</v>
      </c>
      <c r="R1436" t="s">
        <v>5440</v>
      </c>
      <c r="S1436" t="s">
        <v>5440</v>
      </c>
      <c r="T1436" t="s">
        <v>5817</v>
      </c>
      <c r="U1436" t="s">
        <v>5955</v>
      </c>
      <c r="Y1436" cm="1">
        <f t="array" ref="Y1436">IF(FALSE,"True," &amp; IF(_xlfn.XLOOKUP("Src_IsAny",'Scoring_Config'!$A:$A,'Scoring_Config'!$D:$D,"Yes")="Yes",_xlfn.XLOOKUP("Src_IsAny",'Scoring_Config'!$A:$A,'Scoring_Config'!$C:$C,10),0),"False,0")</f>
        <v>0</v>
      </c>
      <c r="Z1436" cm="1">
        <f t="array" ref="Z1436">IF(FALSE,"True," &amp; IF(_xlfn.XLOOKUP("Src_CIDR_Le_16",'Scoring_Config'!$A:$A,'Scoring_Config'!$D:$D,"Yes")="Yes",_xlfn.XLOOKUP("Src_CIDR_Le_16",'Scoring_Config'!$A:$A,'Scoring_Config'!$C:$C,10),0),"False,0")</f>
        <v>0</v>
      </c>
      <c r="AA1436" cm="1">
        <f t="array" ref="AA1436">IF(FALSE,"True," &amp; IF(_xlfn.XLOOKUP("Src_CIDR_17_22",'Scoring_Config'!$A:$A,'Scoring_Config'!$D:$D,"Yes")="Yes",_xlfn.XLOOKUP("Src_CIDR_17_22",'Scoring_Config'!$A:$A,'Scoring_Config'!$C:$C,5),0),"False,0")</f>
        <v>0</v>
      </c>
      <c r="AB1436" cm="1">
        <f t="array" ref="AB1436">IF(FALSE,"True," &amp; IF(_xlfn.XLOOKUP("Dst_IsAny",'Scoring_Config'!$A:$A,'Scoring_Config'!$D:$D,"Yes")="Yes",_xlfn.XLOOKUP("Dst_IsAny",'Scoring_Config'!$A:$A,'Scoring_Config'!$C:$C,10),0),"False,0")</f>
        <v>0</v>
      </c>
      <c r="AC1436" cm="1">
        <f t="array" ref="AC1436">IF(FALSE,"True," &amp; IF(_xlfn.XLOOKUP("Dst_CIDR_Le_16",'Scoring_Config'!$A:$A,'Scoring_Config'!$D:$D,"Yes")="Yes",_xlfn.XLOOKUP("Dst_CIDR_Le_16",'Scoring_Config'!$A:$A,'Scoring_Config'!$C:$C,10),0),"False,0")</f>
        <v>0</v>
      </c>
      <c r="AD1436" cm="1">
        <f t="array" ref="AD1436">IF(FALSE,"True," &amp; IF(_xlfn.XLOOKUP("Dst_CIDR_17_22",'Scoring_Config'!$A:$A,'Scoring_Config'!$D:$D,"Yes")="Yes",_xlfn.XLOOKUP("Dst_CIDR_17_22",'Scoring_Config'!$A:$A,'Scoring_Config'!$C:$C,5),0),"False,0")</f>
        <v>0</v>
      </c>
      <c r="AE1436" cm="1">
        <f t="array" ref="AE1436">IF(FALSE,"True," &amp; IF(_xlfn.XLOOKUP("SrcZone_IsAny",'Scoring_Config'!$A:$A,'Scoring_Config'!$D:$D,"Yes")="Yes",_xlfn.XLOOKUP("SrcZone_IsAny",'Scoring_Config'!$A:$A,'Scoring_Config'!$C:$C,10),0),"False,0")</f>
        <v>0</v>
      </c>
      <c r="AF1436" cm="1">
        <f t="array" ref="AF1436">IF(FALSE,"True," &amp; IF(_xlfn.XLOOKUP("DstZone_IsAny",'Scoring_Config'!$A:$A,'Scoring_Config'!$D:$D,"Yes")="Yes",_xlfn.XLOOKUP("DstZone_IsAny",'Scoring_Config'!$A:$A,'Scoring_Config'!$C:$C,10),0),"False,0")</f>
        <v>0</v>
      </c>
      <c r="AG1436" cm="1">
        <f t="array" ref="AG143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36" cm="1">
        <f t="array" ref="AH1436">IF(FALSE,"True," &amp; IF(_xlfn.XLOOKUP("App_Any_OR_RangeGt1000",'Scoring_Config'!$A:$A,'Scoring_Config'!$D:$D,"Yes")="Yes",_xlfn.XLOOKUP("App_Any_OR_RangeGt1000",'Scoring_Config'!$A:$A,'Scoring_Config'!$C:$C,10),0),"False,0")</f>
        <v>0</v>
      </c>
      <c r="AI1436" cm="1">
        <f t="array" ref="AI1436">IF(FALSE,"True," &amp; IF(_xlfn.XLOOKUP("Service_Insecure_Match",'Scoring_Config'!$A:$A,'Scoring_Config'!$D:$D,"Yes")="Yes",_xlfn.XLOOKUP("Service_Insecure_Match",'Scoring_Config'!$A:$A,'Scoring_Config'!$C:$C,5),0),"False,0")</f>
        <v>0</v>
      </c>
      <c r="AJ1436" cm="1">
        <f t="array" ref="AJ1436">IF(FALSE,"True," &amp; IF(_xlfn.XLOOKUP("Risky_Inbound",'Scoring_Config'!$A:$A,'Scoring_Config'!$D:$D,"Yes")="Yes",_xlfn.XLOOKUP("Risky_Inbound",'Scoring_Config'!$A:$A,'Scoring_Config'!$C:$C,50),0),"False,0")</f>
        <v>0</v>
      </c>
      <c r="AK1436" cm="1">
        <f t="array" ref="AK1436">IF(FALSE,"True," &amp; IF(_xlfn.XLOOKUP("Risky_Outbound",'Scoring_Config'!$A:$A,'Scoring_Config'!$D:$D,"Yes")="Yes",_xlfn.XLOOKUP("Risky_Outbound",'Scoring_Config'!$A:$A,'Scoring_Config'!$C:$C,25),0),"False,0")</f>
        <v>0</v>
      </c>
      <c r="AL1436" t="s">
        <v>6697</v>
      </c>
      <c r="AM1436" cm="1">
        <f t="array" ref="AM143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36" t="s">
        <v>6697</v>
      </c>
      <c r="AO1436" t="s">
        <v>6697</v>
      </c>
      <c r="AP1436" t="s">
        <v>6697</v>
      </c>
      <c r="AQ1436" cm="1">
        <f t="array" ref="AQ1436">IF(FALSE,"True," &amp; IF(_xlfn.XLOOKUP("Service_IsAny",'Scoring_Config'!$A:$A,'Scoring_Config'!$D:$D,"Yes")="Yes",_xlfn.XLOOKUP("Service_IsAny",'Scoring_Config'!$A:$A,'Scoring_Config'!$C:$C,0),0),"False,0")</f>
        <v>0</v>
      </c>
      <c r="AR1436">
        <v>2</v>
      </c>
      <c r="AS1436" cm="1">
        <f t="array" ref="AS1436">IF(FALSE,"True," &amp; IF(_xlfn.XLOOKUP("Service_RangeGt1000",'Scoring_Config'!$A:$A,'Scoring_Config'!$D:$D,"Yes")="Yes",_xlfn.XLOOKUP("Service_RangeGt1000",'Scoring_Config'!$A:$A,'Scoring_Config'!$C:$C,0),0),"False,0")</f>
        <v>0</v>
      </c>
      <c r="AT1436" cm="1">
        <f t="array" ref="AT1436">IF(FALSE,"True," &amp; IF(_xlfn.XLOOKUP("App_IsAny",'Scoring_Config'!$A:$A,'Scoring_Config'!$D:$D,"Yes")="Yes",_xlfn.XLOOKUP("App_IsAny",'Scoring_Config'!$A:$A,'Scoring_Config'!$C:$C,0),0),"False,0")</f>
        <v>0</v>
      </c>
      <c r="AU1436">
        <v>1</v>
      </c>
      <c r="AV1436" cm="1">
        <f t="array" ref="AV1436">IF(FALSE,"True," &amp; IF(_xlfn.XLOOKUP("App_RangeGt1000",'Scoring_Config'!$A:$A,'Scoring_Config'!$D:$D,"Yes")="Yes",_xlfn.XLOOKUP("App_RangeGt1000",'Scoring_Config'!$A:$A,'Scoring_Config'!$C:$C,0),0),"False,0")</f>
        <v>0</v>
      </c>
      <c r="AW1436" cm="1">
        <f t="array" ref="AW1436">IF(FALSE,"True," &amp; IF(_xlfn.XLOOKUP("Action_IsDenyOrDrop",'Scoring_Config'!$A:$A,'Scoring_Config'!$D:$D,"Yes")="Yes",_xlfn.XLOOKUP("Action_IsDenyOrDrop",'Scoring_Config'!$A:$A,'Scoring_Config'!$C:$C,0),0),"False,0")</f>
        <v>0</v>
      </c>
      <c r="AX1436" cm="1">
        <f t="array" ref="AX1436">IF(LEFT(AW1436,4)="True",0,(IF(LEFT(Y1436,4)="True",IF(_xlfn.XLOOKUP("Src_IsAny",'Scoring_Config'!$A:$A,'Scoring_Config'!$D:$D,"Yes")="Yes",_xlfn.XLOOKUP("Src_IsAny",'Scoring_Config'!$A:$A,'Scoring_Config'!$C:$C,10),0),0)+IF(LEFT(Z1436,4)="True",IF(_xlfn.XLOOKUP("Src_CIDR_Le_16",'Scoring_Config'!$A:$A,'Scoring_Config'!$D:$D,"Yes")="Yes",_xlfn.XLOOKUP("Src_CIDR_Le_16",'Scoring_Config'!$A:$A,'Scoring_Config'!$C:$C,10),0),0)+IF(LEFT(AA1436,4)="True",IF(_xlfn.XLOOKUP("Src_CIDR_17_22",'Scoring_Config'!$A:$A,'Scoring_Config'!$D:$D,"Yes")="Yes",_xlfn.XLOOKUP("Src_CIDR_17_22",'Scoring_Config'!$A:$A,'Scoring_Config'!$C:$C,5),0),0)+IF(LEFT(AB1436,4)="True",IF(_xlfn.XLOOKUP("Dst_IsAny",'Scoring_Config'!$A:$A,'Scoring_Config'!$D:$D,"Yes")="Yes",_xlfn.XLOOKUP("Dst_IsAny",'Scoring_Config'!$A:$A,'Scoring_Config'!$C:$C,10),0),0)+IF(LEFT(AC1436,4)="True",IF(_xlfn.XLOOKUP("Dst_CIDR_Le_16",'Scoring_Config'!$A:$A,'Scoring_Config'!$D:$D,"Yes")="Yes",_xlfn.XLOOKUP("Dst_CIDR_Le_16",'Scoring_Config'!$A:$A,'Scoring_Config'!$C:$C,10),0),0)+IF(LEFT(AD1436,4)="True",IF(_xlfn.XLOOKUP("Dst_CIDR_17_22",'Scoring_Config'!$A:$A,'Scoring_Config'!$D:$D,"Yes")="Yes",_xlfn.XLOOKUP("Dst_CIDR_17_22",'Scoring_Config'!$A:$A,'Scoring_Config'!$C:$C,5),0),0)+IF(LEFT(AE1436,4)="True",IF(_xlfn.XLOOKUP("SrcZone_IsAny",'Scoring_Config'!$A:$A,'Scoring_Config'!$D:$D,"Yes")="Yes",_xlfn.XLOOKUP("SrcZone_IsAny",'Scoring_Config'!$A:$A,'Scoring_Config'!$C:$C,10),0),0)+IF(LEFT(AF1436,4)="True",IF(_xlfn.XLOOKUP("DstZone_IsAny",'Scoring_Config'!$A:$A,'Scoring_Config'!$D:$D,"Yes")="Yes",_xlfn.XLOOKUP("DstZone_IsAny",'Scoring_Config'!$A:$A,'Scoring_Config'!$C:$C,10),0),0)+IF(LEFT(AG1436,4)="True",IF(_xlfn.XLOOKUP("Service_Any_OR_RangeGt1000",'Scoring_Config'!$A:$A,'Scoring_Config'!$D:$D,"Yes")="Yes",_xlfn.XLOOKUP("Service_Any_OR_RangeGt1000",'Scoring_Config'!$A:$A,'Scoring_Config'!$C:$C,10),0),0)+IF(LEFT(AH1436,4)="True",IF(_xlfn.XLOOKUP("App_Any_OR_RangeGt1000",'Scoring_Config'!$A:$A,'Scoring_Config'!$D:$D,"Yes")="Yes",_xlfn.XLOOKUP("App_Any_OR_RangeGt1000",'Scoring_Config'!$A:$A,'Scoring_Config'!$C:$C,10),0),0)+IF(LEFT(AI1436,4)="True",IF(_xlfn.XLOOKUP("Service_Insecure_Match",'Scoring_Config'!$A:$A,'Scoring_Config'!$D:$D,"Yes")="Yes",_xlfn.XLOOKUP("Service_Insecure_Match",'Scoring_Config'!$A:$A,'Scoring_Config'!$C:$C,5),0),0)+IF(LEFT(AJ1436,4)="True",IF(_xlfn.XLOOKUP("Risky_Inbound",'Scoring_Config'!$A:$A,'Scoring_Config'!$D:$D,"Yes")="Yes",_xlfn.XLOOKUP("Risky_Inbound",'Scoring_Config'!$A:$A,'Scoring_Config'!$C:$C,50),0),0)+IF(LEFT(AK1436,4)="True",IF(_xlfn.XLOOKUP("Risky_Outbound",'Scoring_Config'!$A:$A,'Scoring_Config'!$D:$D,"Yes")="Yes",_xlfn.XLOOKUP("Risky_Outbound",'Scoring_Config'!$A:$A,'Scoring_Config'!$C:$C,25),0),0)+IF(LEFT(AZ1436,4)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1436,FIND(",",AL1436)+1,100)),0)+IF(LEFT(AM1436,4)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1436,FIND(",",AN1436)+1,100)),0)+IF(_xlfn.XLOOKUP("Profile_Scoring",'Scoring_Config'!$A:$A,'Scoring_Config'!$D:$D,"Yes")="Yes",VALUE(MID(AO1436,FIND(",",AO1436)+1,100)),0)+IF(_xlfn.XLOOKUP("Options_Scoring",'Scoring_Config'!$A:$A,'Scoring_Config'!$D:$D,"Yes")="Yes",VALUE(MID(AP1436,FIND(",",AP1436)+1,100)),0)))</f>
        <v>0</v>
      </c>
      <c r="AZ1436" cm="1">
        <f t="array" ref="AZ1436">IF(FALSE,"True," &amp; IF(_xlfn.XLOOKUP("Migrate_Insecure",'Scoring_Config'!$A:$A,'Scoring_Config'!$D:$D,"Yes")="Yes",_xlfn.XLOOKUP("Migrate_Insecure",'Scoring_Config'!$A:$A,'Scoring_Config'!$C:$C,10),0),"False,0")</f>
        <v>0</v>
      </c>
    </row>
    <row r="1437" spans="1:52">
      <c r="A1437" t="s">
        <v>1979</v>
      </c>
      <c r="B1437" t="s">
        <v>3409</v>
      </c>
      <c r="C1437" t="s">
        <v>3542</v>
      </c>
      <c r="D1437" t="s">
        <v>3545</v>
      </c>
      <c r="E1437" t="s">
        <v>3563</v>
      </c>
      <c r="F1437" t="s">
        <v>4019</v>
      </c>
      <c r="G1437" t="s">
        <v>749</v>
      </c>
      <c r="H1437" t="s">
        <v>174</v>
      </c>
      <c r="I1437" t="s">
        <v>3576</v>
      </c>
      <c r="J1437" t="s">
        <v>1146</v>
      </c>
      <c r="K1437" t="s">
        <v>1956</v>
      </c>
      <c r="L1437" t="s">
        <v>1630</v>
      </c>
      <c r="M1437" t="s">
        <v>1974</v>
      </c>
      <c r="N1437" t="s">
        <v>4315</v>
      </c>
      <c r="O1437" t="s">
        <v>4319</v>
      </c>
      <c r="P1437" t="s">
        <v>4321</v>
      </c>
      <c r="Q1437" t="s">
        <v>5329</v>
      </c>
      <c r="R1437" t="s">
        <v>5439</v>
      </c>
      <c r="S1437" t="s">
        <v>4324</v>
      </c>
      <c r="T1437" t="s">
        <v>5817</v>
      </c>
      <c r="U1437" t="s">
        <v>6636</v>
      </c>
      <c r="Y1437" cm="1">
        <f t="array" ref="Y1437">IF(FALSE,"True," &amp; IF(_xlfn.XLOOKUP("Src_IsAny",'Scoring_Config'!$A:$A,'Scoring_Config'!$D:$D,"Yes")="Yes",_xlfn.XLOOKUP("Src_IsAny",'Scoring_Config'!$A:$A,'Scoring_Config'!$C:$C,10),0),"False,0")</f>
        <v>0</v>
      </c>
      <c r="Z1437" cm="1">
        <f t="array" ref="Z1437">IF(FALSE,"True," &amp; IF(_xlfn.XLOOKUP("Src_CIDR_Le_16",'Scoring_Config'!$A:$A,'Scoring_Config'!$D:$D,"Yes")="Yes",_xlfn.XLOOKUP("Src_CIDR_Le_16",'Scoring_Config'!$A:$A,'Scoring_Config'!$C:$C,10),0),"False,0")</f>
        <v>0</v>
      </c>
      <c r="AA1437" cm="1">
        <f t="array" ref="AA1437">IF(FALSE,"True," &amp; IF(_xlfn.XLOOKUP("Src_CIDR_17_22",'Scoring_Config'!$A:$A,'Scoring_Config'!$D:$D,"Yes")="Yes",_xlfn.XLOOKUP("Src_CIDR_17_22",'Scoring_Config'!$A:$A,'Scoring_Config'!$C:$C,5),0),"False,0")</f>
        <v>0</v>
      </c>
      <c r="AB1437" cm="1">
        <f t="array" ref="AB1437">IF(FALSE,"True," &amp; IF(_xlfn.XLOOKUP("Dst_IsAny",'Scoring_Config'!$A:$A,'Scoring_Config'!$D:$D,"Yes")="Yes",_xlfn.XLOOKUP("Dst_IsAny",'Scoring_Config'!$A:$A,'Scoring_Config'!$C:$C,10),0),"False,0")</f>
        <v>0</v>
      </c>
      <c r="AC1437" cm="1">
        <f t="array" ref="AC1437">IF(FALSE,"True," &amp; IF(_xlfn.XLOOKUP("Dst_CIDR_Le_16",'Scoring_Config'!$A:$A,'Scoring_Config'!$D:$D,"Yes")="Yes",_xlfn.XLOOKUP("Dst_CIDR_Le_16",'Scoring_Config'!$A:$A,'Scoring_Config'!$C:$C,10),0),"False,0")</f>
        <v>0</v>
      </c>
      <c r="AD1437" cm="1">
        <f t="array" ref="AD1437">IF(FALSE,"True," &amp; IF(_xlfn.XLOOKUP("Dst_CIDR_17_22",'Scoring_Config'!$A:$A,'Scoring_Config'!$D:$D,"Yes")="Yes",_xlfn.XLOOKUP("Dst_CIDR_17_22",'Scoring_Config'!$A:$A,'Scoring_Config'!$C:$C,5),0),"False,0")</f>
        <v>0</v>
      </c>
      <c r="AE1437" cm="1">
        <f t="array" ref="AE1437">IF(FALSE,"True," &amp; IF(_xlfn.XLOOKUP("SrcZone_IsAny",'Scoring_Config'!$A:$A,'Scoring_Config'!$D:$D,"Yes")="Yes",_xlfn.XLOOKUP("SrcZone_IsAny",'Scoring_Config'!$A:$A,'Scoring_Config'!$C:$C,10),0),"False,0")</f>
        <v>0</v>
      </c>
      <c r="AF1437" cm="1">
        <f t="array" ref="AF1437">IF(FALSE,"True," &amp; IF(_xlfn.XLOOKUP("DstZone_IsAny",'Scoring_Config'!$A:$A,'Scoring_Config'!$D:$D,"Yes")="Yes",_xlfn.XLOOKUP("DstZone_IsAny",'Scoring_Config'!$A:$A,'Scoring_Config'!$C:$C,10),0),"False,0")</f>
        <v>0</v>
      </c>
      <c r="AG1437" cm="1">
        <f t="array" ref="AG143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37" cm="1">
        <f t="array" ref="AH1437">IF(FALSE,"True," &amp; IF(_xlfn.XLOOKUP("App_Any_OR_RangeGt1000",'Scoring_Config'!$A:$A,'Scoring_Config'!$D:$D,"Yes")="Yes",_xlfn.XLOOKUP("App_Any_OR_RangeGt1000",'Scoring_Config'!$A:$A,'Scoring_Config'!$C:$C,10),0),"False,0")</f>
        <v>0</v>
      </c>
      <c r="AI1437" cm="1">
        <f t="array" ref="AI1437">IF(FALSE,"True," &amp; IF(_xlfn.XLOOKUP("Service_Insecure_Match",'Scoring_Config'!$A:$A,'Scoring_Config'!$D:$D,"Yes")="Yes",_xlfn.XLOOKUP("Service_Insecure_Match",'Scoring_Config'!$A:$A,'Scoring_Config'!$C:$C,5),0),"False,0")</f>
        <v>0</v>
      </c>
      <c r="AJ1437" cm="1">
        <f t="array" ref="AJ1437">IF(FALSE,"True," &amp; IF(_xlfn.XLOOKUP("Risky_Inbound",'Scoring_Config'!$A:$A,'Scoring_Config'!$D:$D,"Yes")="Yes",_xlfn.XLOOKUP("Risky_Inbound",'Scoring_Config'!$A:$A,'Scoring_Config'!$C:$C,50),0),"False,0")</f>
        <v>0</v>
      </c>
      <c r="AK1437" cm="1">
        <f t="array" ref="AK1437">IF(FALSE,"True," &amp; IF(_xlfn.XLOOKUP("Risky_Outbound",'Scoring_Config'!$A:$A,'Scoring_Config'!$D:$D,"Yes")="Yes",_xlfn.XLOOKUP("Risky_Outbound",'Scoring_Config'!$A:$A,'Scoring_Config'!$C:$C,25),0),"False,0")</f>
        <v>0</v>
      </c>
      <c r="AL1437" t="s">
        <v>6700</v>
      </c>
      <c r="AM1437" cm="1">
        <f t="array" ref="AM143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37" t="s">
        <v>6697</v>
      </c>
      <c r="AO1437" t="s">
        <v>6697</v>
      </c>
      <c r="AP1437" t="s">
        <v>6697</v>
      </c>
      <c r="AQ1437" cm="1">
        <f t="array" ref="AQ1437">IF(FALSE,"True," &amp; IF(_xlfn.XLOOKUP("Service_IsAny",'Scoring_Config'!$A:$A,'Scoring_Config'!$D:$D,"Yes")="Yes",_xlfn.XLOOKUP("Service_IsAny",'Scoring_Config'!$A:$A,'Scoring_Config'!$C:$C,0),0),"False,0")</f>
        <v>0</v>
      </c>
      <c r="AR1437">
        <v>4</v>
      </c>
      <c r="AS1437" cm="1">
        <f t="array" ref="AS1437">IF(FALSE,"True," &amp; IF(_xlfn.XLOOKUP("Service_RangeGt1000",'Scoring_Config'!$A:$A,'Scoring_Config'!$D:$D,"Yes")="Yes",_xlfn.XLOOKUP("Service_RangeGt1000",'Scoring_Config'!$A:$A,'Scoring_Config'!$C:$C,0),0),"False,0")</f>
        <v>0</v>
      </c>
      <c r="AT1437" cm="1">
        <f t="array" ref="AT1437">IF(FALSE,"True," &amp; IF(_xlfn.XLOOKUP("App_IsAny",'Scoring_Config'!$A:$A,'Scoring_Config'!$D:$D,"Yes")="Yes",_xlfn.XLOOKUP("App_IsAny",'Scoring_Config'!$A:$A,'Scoring_Config'!$C:$C,0),0),"False,0")</f>
        <v>0</v>
      </c>
      <c r="AU1437">
        <v>2</v>
      </c>
      <c r="AV1437" cm="1">
        <f t="array" ref="AV1437">IF(FALSE,"True," &amp; IF(_xlfn.XLOOKUP("App_RangeGt1000",'Scoring_Config'!$A:$A,'Scoring_Config'!$D:$D,"Yes")="Yes",_xlfn.XLOOKUP("App_RangeGt1000",'Scoring_Config'!$A:$A,'Scoring_Config'!$C:$C,0),0),"False,0")</f>
        <v>0</v>
      </c>
      <c r="AW1437" cm="1">
        <f t="array" ref="AW1437">IF(FALSE,"True," &amp; IF(_xlfn.XLOOKUP("Action_IsDenyOrDrop",'Scoring_Config'!$A:$A,'Scoring_Config'!$D:$D,"Yes")="Yes",_xlfn.XLOOKUP("Action_IsDenyOrDrop",'Scoring_Config'!$A:$A,'Scoring_Config'!$C:$C,0),0),"False,0")</f>
        <v>0</v>
      </c>
      <c r="AX1437" cm="1">
        <f t="array" ref="AX1437">IF(LEFT(AW1437,4)="True",0,(IF(LEFT(Y1437,4)="True",IF(_xlfn.XLOOKUP("Src_IsAny",'Scoring_Config'!$A:$A,'Scoring_Config'!$D:$D,"Yes")="Yes",_xlfn.XLOOKUP("Src_IsAny",'Scoring_Config'!$A:$A,'Scoring_Config'!$C:$C,10),0),0)+IF(LEFT(Z1437,4)="True",IF(_xlfn.XLOOKUP("Src_CIDR_Le_16",'Scoring_Config'!$A:$A,'Scoring_Config'!$D:$D,"Yes")="Yes",_xlfn.XLOOKUP("Src_CIDR_Le_16",'Scoring_Config'!$A:$A,'Scoring_Config'!$C:$C,10),0),0)+IF(LEFT(AA1437,4)="True",IF(_xlfn.XLOOKUP("Src_CIDR_17_22",'Scoring_Config'!$A:$A,'Scoring_Config'!$D:$D,"Yes")="Yes",_xlfn.XLOOKUP("Src_CIDR_17_22",'Scoring_Config'!$A:$A,'Scoring_Config'!$C:$C,5),0),0)+IF(LEFT(AB1437,4)="True",IF(_xlfn.XLOOKUP("Dst_IsAny",'Scoring_Config'!$A:$A,'Scoring_Config'!$D:$D,"Yes")="Yes",_xlfn.XLOOKUP("Dst_IsAny",'Scoring_Config'!$A:$A,'Scoring_Config'!$C:$C,10),0),0)+IF(LEFT(AC1437,4)="True",IF(_xlfn.XLOOKUP("Dst_CIDR_Le_16",'Scoring_Config'!$A:$A,'Scoring_Config'!$D:$D,"Yes")="Yes",_xlfn.XLOOKUP("Dst_CIDR_Le_16",'Scoring_Config'!$A:$A,'Scoring_Config'!$C:$C,10),0),0)+IF(LEFT(AD1437,4)="True",IF(_xlfn.XLOOKUP("Dst_CIDR_17_22",'Scoring_Config'!$A:$A,'Scoring_Config'!$D:$D,"Yes")="Yes",_xlfn.XLOOKUP("Dst_CIDR_17_22",'Scoring_Config'!$A:$A,'Scoring_Config'!$C:$C,5),0),0)+IF(LEFT(AE1437,4)="True",IF(_xlfn.XLOOKUP("SrcZone_IsAny",'Scoring_Config'!$A:$A,'Scoring_Config'!$D:$D,"Yes")="Yes",_xlfn.XLOOKUP("SrcZone_IsAny",'Scoring_Config'!$A:$A,'Scoring_Config'!$C:$C,10),0),0)+IF(LEFT(AF1437,4)="True",IF(_xlfn.XLOOKUP("DstZone_IsAny",'Scoring_Config'!$A:$A,'Scoring_Config'!$D:$D,"Yes")="Yes",_xlfn.XLOOKUP("DstZone_IsAny",'Scoring_Config'!$A:$A,'Scoring_Config'!$C:$C,10),0),0)+IF(LEFT(AG1437,4)="True",IF(_xlfn.XLOOKUP("Service_Any_OR_RangeGt1000",'Scoring_Config'!$A:$A,'Scoring_Config'!$D:$D,"Yes")="Yes",_xlfn.XLOOKUP("Service_Any_OR_RangeGt1000",'Scoring_Config'!$A:$A,'Scoring_Config'!$C:$C,10),0),0)+IF(LEFT(AH1437,4)="True",IF(_xlfn.XLOOKUP("App_Any_OR_RangeGt1000",'Scoring_Config'!$A:$A,'Scoring_Config'!$D:$D,"Yes")="Yes",_xlfn.XLOOKUP("App_Any_OR_RangeGt1000",'Scoring_Config'!$A:$A,'Scoring_Config'!$C:$C,10),0),0)+IF(LEFT(AI1437,4)="True",IF(_xlfn.XLOOKUP("Service_Insecure_Match",'Scoring_Config'!$A:$A,'Scoring_Config'!$D:$D,"Yes")="Yes",_xlfn.XLOOKUP("Service_Insecure_Match",'Scoring_Config'!$A:$A,'Scoring_Config'!$C:$C,5),0),0)+IF(LEFT(AJ1437,4)="True",IF(_xlfn.XLOOKUP("Risky_Inbound",'Scoring_Config'!$A:$A,'Scoring_Config'!$D:$D,"Yes")="Yes",_xlfn.XLOOKUP("Risky_Inbound",'Scoring_Config'!$A:$A,'Scoring_Config'!$C:$C,50),0),0)+IF(LEFT(AK1437,4)="True",IF(_xlfn.XLOOKUP("Risky_Outbound",'Scoring_Config'!$A:$A,'Scoring_Config'!$D:$D,"Yes")="Yes",_xlfn.XLOOKUP("Risky_Outbound",'Scoring_Config'!$A:$A,'Scoring_Config'!$C:$C,25),0),0)+IF(LEFT(AZ1437,4)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1437,FIND(",",AL1437)+1,100)),0)+IF(LEFT(AM1437,4)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1437,FIND(",",AN1437)+1,100)),0)+IF(_xlfn.XLOOKUP("Profile_Scoring",'Scoring_Config'!$A:$A,'Scoring_Config'!$D:$D,"Yes")="Yes",VALUE(MID(AO1437,FIND(",",AO1437)+1,100)),0)+IF(_xlfn.XLOOKUP("Options_Scoring",'Scoring_Config'!$A:$A,'Scoring_Config'!$D:$D,"Yes")="Yes",VALUE(MID(AP1437,FIND(",",AP1437)+1,100)),0)))</f>
        <v>0</v>
      </c>
      <c r="AZ1437" cm="1">
        <f t="array" ref="AZ1437">IF(FALSE,"True," &amp; IF(_xlfn.XLOOKUP("Migrate_Insecure",'Scoring_Config'!$A:$A,'Scoring_Config'!$D:$D,"Yes")="Yes",_xlfn.XLOOKUP("Migrate_Insecure",'Scoring_Config'!$A:$A,'Scoring_Config'!$C:$C,10),0),"False,0")</f>
        <v>0</v>
      </c>
    </row>
    <row r="1438" spans="1:52">
      <c r="A1438" t="s">
        <v>1979</v>
      </c>
      <c r="B1438" t="s">
        <v>3410</v>
      </c>
      <c r="C1438" t="s">
        <v>3542</v>
      </c>
      <c r="D1438" t="s">
        <v>3545</v>
      </c>
      <c r="E1438" t="s">
        <v>3563</v>
      </c>
      <c r="F1438" t="s">
        <v>3576</v>
      </c>
      <c r="G1438" t="s">
        <v>750</v>
      </c>
      <c r="H1438" t="s">
        <v>174</v>
      </c>
      <c r="I1438" t="s">
        <v>4019</v>
      </c>
      <c r="J1438" t="s">
        <v>749</v>
      </c>
      <c r="K1438" t="s">
        <v>1667</v>
      </c>
      <c r="L1438" t="s">
        <v>1462</v>
      </c>
      <c r="M1438" t="s">
        <v>1974</v>
      </c>
      <c r="N1438" t="s">
        <v>4315</v>
      </c>
      <c r="O1438" t="s">
        <v>4319</v>
      </c>
      <c r="P1438" t="s">
        <v>4321</v>
      </c>
      <c r="Q1438" t="s">
        <v>5330</v>
      </c>
      <c r="R1438" t="s">
        <v>5439</v>
      </c>
      <c r="S1438" t="s">
        <v>4324</v>
      </c>
      <c r="T1438" t="s">
        <v>5817</v>
      </c>
      <c r="U1438" t="s">
        <v>6637</v>
      </c>
      <c r="Y1438" cm="1">
        <f t="array" ref="Y1438">IF(FALSE,"True," &amp; IF(_xlfn.XLOOKUP("Src_IsAny",'Scoring_Config'!$A:$A,'Scoring_Config'!$D:$D,"Yes")="Yes",_xlfn.XLOOKUP("Src_IsAny",'Scoring_Config'!$A:$A,'Scoring_Config'!$C:$C,10),0),"False,0")</f>
        <v>0</v>
      </c>
      <c r="Z1438" cm="1">
        <f t="array" ref="Z1438">IF(FALSE,"True," &amp; IF(_xlfn.XLOOKUP("Src_CIDR_Le_16",'Scoring_Config'!$A:$A,'Scoring_Config'!$D:$D,"Yes")="Yes",_xlfn.XLOOKUP("Src_CIDR_Le_16",'Scoring_Config'!$A:$A,'Scoring_Config'!$C:$C,10),0),"False,0")</f>
        <v>0</v>
      </c>
      <c r="AA1438" cm="1">
        <f t="array" ref="AA1438">IF(FALSE,"True," &amp; IF(_xlfn.XLOOKUP("Src_CIDR_17_22",'Scoring_Config'!$A:$A,'Scoring_Config'!$D:$D,"Yes")="Yes",_xlfn.XLOOKUP("Src_CIDR_17_22",'Scoring_Config'!$A:$A,'Scoring_Config'!$C:$C,5),0),"False,0")</f>
        <v>0</v>
      </c>
      <c r="AB1438" cm="1">
        <f t="array" ref="AB1438">IF(FALSE,"True," &amp; IF(_xlfn.XLOOKUP("Dst_IsAny",'Scoring_Config'!$A:$A,'Scoring_Config'!$D:$D,"Yes")="Yes",_xlfn.XLOOKUP("Dst_IsAny",'Scoring_Config'!$A:$A,'Scoring_Config'!$C:$C,10),0),"False,0")</f>
        <v>0</v>
      </c>
      <c r="AC1438" cm="1">
        <f t="array" ref="AC1438">IF(FALSE,"True," &amp; IF(_xlfn.XLOOKUP("Dst_CIDR_Le_16",'Scoring_Config'!$A:$A,'Scoring_Config'!$D:$D,"Yes")="Yes",_xlfn.XLOOKUP("Dst_CIDR_Le_16",'Scoring_Config'!$A:$A,'Scoring_Config'!$C:$C,10),0),"False,0")</f>
        <v>0</v>
      </c>
      <c r="AD1438" cm="1">
        <f t="array" ref="AD1438">IF(FALSE,"True," &amp; IF(_xlfn.XLOOKUP("Dst_CIDR_17_22",'Scoring_Config'!$A:$A,'Scoring_Config'!$D:$D,"Yes")="Yes",_xlfn.XLOOKUP("Dst_CIDR_17_22",'Scoring_Config'!$A:$A,'Scoring_Config'!$C:$C,5),0),"False,0")</f>
        <v>0</v>
      </c>
      <c r="AE1438" cm="1">
        <f t="array" ref="AE1438">IF(FALSE,"True," &amp; IF(_xlfn.XLOOKUP("SrcZone_IsAny",'Scoring_Config'!$A:$A,'Scoring_Config'!$D:$D,"Yes")="Yes",_xlfn.XLOOKUP("SrcZone_IsAny",'Scoring_Config'!$A:$A,'Scoring_Config'!$C:$C,10),0),"False,0")</f>
        <v>0</v>
      </c>
      <c r="AF1438" cm="1">
        <f t="array" ref="AF1438">IF(FALSE,"True," &amp; IF(_xlfn.XLOOKUP("DstZone_IsAny",'Scoring_Config'!$A:$A,'Scoring_Config'!$D:$D,"Yes")="Yes",_xlfn.XLOOKUP("DstZone_IsAny",'Scoring_Config'!$A:$A,'Scoring_Config'!$C:$C,10),0),"False,0")</f>
        <v>0</v>
      </c>
      <c r="AG1438" cm="1">
        <f t="array" ref="AG143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38" cm="1">
        <f t="array" ref="AH1438">IF(FALSE,"True," &amp; IF(_xlfn.XLOOKUP("App_Any_OR_RangeGt1000",'Scoring_Config'!$A:$A,'Scoring_Config'!$D:$D,"Yes")="Yes",_xlfn.XLOOKUP("App_Any_OR_RangeGt1000",'Scoring_Config'!$A:$A,'Scoring_Config'!$C:$C,10),0),"False,0")</f>
        <v>0</v>
      </c>
      <c r="AI1438" cm="1">
        <f t="array" ref="AI1438">IF(FALSE,"True," &amp; IF(_xlfn.XLOOKUP("Service_Insecure_Match",'Scoring_Config'!$A:$A,'Scoring_Config'!$D:$D,"Yes")="Yes",_xlfn.XLOOKUP("Service_Insecure_Match",'Scoring_Config'!$A:$A,'Scoring_Config'!$C:$C,5),0),"False,0")</f>
        <v>0</v>
      </c>
      <c r="AJ1438" cm="1">
        <f t="array" ref="AJ1438">IF(FALSE,"True," &amp; IF(_xlfn.XLOOKUP("Risky_Inbound",'Scoring_Config'!$A:$A,'Scoring_Config'!$D:$D,"Yes")="Yes",_xlfn.XLOOKUP("Risky_Inbound",'Scoring_Config'!$A:$A,'Scoring_Config'!$C:$C,50),0),"False,0")</f>
        <v>0</v>
      </c>
      <c r="AK1438" cm="1">
        <f t="array" ref="AK1438">IF(FALSE,"True," &amp; IF(_xlfn.XLOOKUP("Risky_Outbound",'Scoring_Config'!$A:$A,'Scoring_Config'!$D:$D,"Yes")="Yes",_xlfn.XLOOKUP("Risky_Outbound",'Scoring_Config'!$A:$A,'Scoring_Config'!$C:$C,25),0),"False,0")</f>
        <v>0</v>
      </c>
      <c r="AL1438" t="s">
        <v>6700</v>
      </c>
      <c r="AM1438" cm="1">
        <f t="array" ref="AM143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38" t="s">
        <v>6697</v>
      </c>
      <c r="AO1438" t="s">
        <v>6697</v>
      </c>
      <c r="AP1438" t="s">
        <v>6697</v>
      </c>
      <c r="AQ1438" cm="1">
        <f t="array" ref="AQ1438">IF(FALSE,"True," &amp; IF(_xlfn.XLOOKUP("Service_IsAny",'Scoring_Config'!$A:$A,'Scoring_Config'!$D:$D,"Yes")="Yes",_xlfn.XLOOKUP("Service_IsAny",'Scoring_Config'!$A:$A,'Scoring_Config'!$C:$C,0),0),"False,0")</f>
        <v>0</v>
      </c>
      <c r="AR1438">
        <v>1</v>
      </c>
      <c r="AS1438" cm="1">
        <f t="array" ref="AS1438">IF(FALSE,"True," &amp; IF(_xlfn.XLOOKUP("Service_RangeGt1000",'Scoring_Config'!$A:$A,'Scoring_Config'!$D:$D,"Yes")="Yes",_xlfn.XLOOKUP("Service_RangeGt1000",'Scoring_Config'!$A:$A,'Scoring_Config'!$C:$C,0),0),"False,0")</f>
        <v>0</v>
      </c>
      <c r="AT1438" cm="1">
        <f t="array" ref="AT1438">IF(FALSE,"True," &amp; IF(_xlfn.XLOOKUP("App_IsAny",'Scoring_Config'!$A:$A,'Scoring_Config'!$D:$D,"Yes")="Yes",_xlfn.XLOOKUP("App_IsAny",'Scoring_Config'!$A:$A,'Scoring_Config'!$C:$C,0),0),"False,0")</f>
        <v>0</v>
      </c>
      <c r="AU1438">
        <v>1</v>
      </c>
      <c r="AV1438" cm="1">
        <f t="array" ref="AV1438">IF(FALSE,"True," &amp; IF(_xlfn.XLOOKUP("App_RangeGt1000",'Scoring_Config'!$A:$A,'Scoring_Config'!$D:$D,"Yes")="Yes",_xlfn.XLOOKUP("App_RangeGt1000",'Scoring_Config'!$A:$A,'Scoring_Config'!$C:$C,0),0),"False,0")</f>
        <v>0</v>
      </c>
      <c r="AW1438" cm="1">
        <f t="array" ref="AW1438">IF(FALSE,"True," &amp; IF(_xlfn.XLOOKUP("Action_IsDenyOrDrop",'Scoring_Config'!$A:$A,'Scoring_Config'!$D:$D,"Yes")="Yes",_xlfn.XLOOKUP("Action_IsDenyOrDrop",'Scoring_Config'!$A:$A,'Scoring_Config'!$C:$C,0),0),"False,0")</f>
        <v>0</v>
      </c>
      <c r="AX1438" cm="1">
        <f t="array" ref="AX1438">IF(LEFT(AW1438,4)="True",0,(IF(LEFT(Y1438,4)="True",IF(_xlfn.XLOOKUP("Src_IsAny",'Scoring_Config'!$A:$A,'Scoring_Config'!$D:$D,"Yes")="Yes",_xlfn.XLOOKUP("Src_IsAny",'Scoring_Config'!$A:$A,'Scoring_Config'!$C:$C,10),0),0)+IF(LEFT(Z1438,4)="True",IF(_xlfn.XLOOKUP("Src_CIDR_Le_16",'Scoring_Config'!$A:$A,'Scoring_Config'!$D:$D,"Yes")="Yes",_xlfn.XLOOKUP("Src_CIDR_Le_16",'Scoring_Config'!$A:$A,'Scoring_Config'!$C:$C,10),0),0)+IF(LEFT(AA1438,4)="True",IF(_xlfn.XLOOKUP("Src_CIDR_17_22",'Scoring_Config'!$A:$A,'Scoring_Config'!$D:$D,"Yes")="Yes",_xlfn.XLOOKUP("Src_CIDR_17_22",'Scoring_Config'!$A:$A,'Scoring_Config'!$C:$C,5),0),0)+IF(LEFT(AB1438,4)="True",IF(_xlfn.XLOOKUP("Dst_IsAny",'Scoring_Config'!$A:$A,'Scoring_Config'!$D:$D,"Yes")="Yes",_xlfn.XLOOKUP("Dst_IsAny",'Scoring_Config'!$A:$A,'Scoring_Config'!$C:$C,10),0),0)+IF(LEFT(AC1438,4)="True",IF(_xlfn.XLOOKUP("Dst_CIDR_Le_16",'Scoring_Config'!$A:$A,'Scoring_Config'!$D:$D,"Yes")="Yes",_xlfn.XLOOKUP("Dst_CIDR_Le_16",'Scoring_Config'!$A:$A,'Scoring_Config'!$C:$C,10),0),0)+IF(LEFT(AD1438,4)="True",IF(_xlfn.XLOOKUP("Dst_CIDR_17_22",'Scoring_Config'!$A:$A,'Scoring_Config'!$D:$D,"Yes")="Yes",_xlfn.XLOOKUP("Dst_CIDR_17_22",'Scoring_Config'!$A:$A,'Scoring_Config'!$C:$C,5),0),0)+IF(LEFT(AE1438,4)="True",IF(_xlfn.XLOOKUP("SrcZone_IsAny",'Scoring_Config'!$A:$A,'Scoring_Config'!$D:$D,"Yes")="Yes",_xlfn.XLOOKUP("SrcZone_IsAny",'Scoring_Config'!$A:$A,'Scoring_Config'!$C:$C,10),0),0)+IF(LEFT(AF1438,4)="True",IF(_xlfn.XLOOKUP("DstZone_IsAny",'Scoring_Config'!$A:$A,'Scoring_Config'!$D:$D,"Yes")="Yes",_xlfn.XLOOKUP("DstZone_IsAny",'Scoring_Config'!$A:$A,'Scoring_Config'!$C:$C,10),0),0)+IF(LEFT(AG1438,4)="True",IF(_xlfn.XLOOKUP("Service_Any_OR_RangeGt1000",'Scoring_Config'!$A:$A,'Scoring_Config'!$D:$D,"Yes")="Yes",_xlfn.XLOOKUP("Service_Any_OR_RangeGt1000",'Scoring_Config'!$A:$A,'Scoring_Config'!$C:$C,10),0),0)+IF(LEFT(AH1438,4)="True",IF(_xlfn.XLOOKUP("App_Any_OR_RangeGt1000",'Scoring_Config'!$A:$A,'Scoring_Config'!$D:$D,"Yes")="Yes",_xlfn.XLOOKUP("App_Any_OR_RangeGt1000",'Scoring_Config'!$A:$A,'Scoring_Config'!$C:$C,10),0),0)+IF(LEFT(AI1438,4)="True",IF(_xlfn.XLOOKUP("Service_Insecure_Match",'Scoring_Config'!$A:$A,'Scoring_Config'!$D:$D,"Yes")="Yes",_xlfn.XLOOKUP("Service_Insecure_Match",'Scoring_Config'!$A:$A,'Scoring_Config'!$C:$C,5),0),0)+IF(LEFT(AJ1438,4)="True",IF(_xlfn.XLOOKUP("Risky_Inbound",'Scoring_Config'!$A:$A,'Scoring_Config'!$D:$D,"Yes")="Yes",_xlfn.XLOOKUP("Risky_Inbound",'Scoring_Config'!$A:$A,'Scoring_Config'!$C:$C,50),0),0)+IF(LEFT(AK1438,4)="True",IF(_xlfn.XLOOKUP("Risky_Outbound",'Scoring_Config'!$A:$A,'Scoring_Config'!$D:$D,"Yes")="Yes",_xlfn.XLOOKUP("Risky_Outbound",'Scoring_Config'!$A:$A,'Scoring_Config'!$C:$C,25),0),0)+IF(LEFT(AZ1438,4)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1438,FIND(",",AL1438)+1,100)),0)+IF(LEFT(AM1438,4)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1438,FIND(",",AN1438)+1,100)),0)+IF(_xlfn.XLOOKUP("Profile_Scoring",'Scoring_Config'!$A:$A,'Scoring_Config'!$D:$D,"Yes")="Yes",VALUE(MID(AO1438,FIND(",",AO1438)+1,100)),0)+IF(_xlfn.XLOOKUP("Options_Scoring",'Scoring_Config'!$A:$A,'Scoring_Config'!$D:$D,"Yes")="Yes",VALUE(MID(AP1438,FIND(",",AP1438)+1,100)),0)))</f>
        <v>0</v>
      </c>
      <c r="AZ1438" cm="1">
        <f t="array" ref="AZ1438">IF(FALSE,"True," &amp; IF(_xlfn.XLOOKUP("Migrate_Insecure",'Scoring_Config'!$A:$A,'Scoring_Config'!$D:$D,"Yes")="Yes",_xlfn.XLOOKUP("Migrate_Insecure",'Scoring_Config'!$A:$A,'Scoring_Config'!$C:$C,10),0),"False,0")</f>
        <v>0</v>
      </c>
    </row>
    <row r="1439" spans="1:52">
      <c r="A1439" t="s">
        <v>1979</v>
      </c>
      <c r="B1439" t="s">
        <v>3411</v>
      </c>
      <c r="C1439" t="s">
        <v>3542</v>
      </c>
      <c r="D1439" t="s">
        <v>3545</v>
      </c>
      <c r="E1439" t="s">
        <v>3563</v>
      </c>
      <c r="F1439" t="s">
        <v>4017</v>
      </c>
      <c r="G1439" t="s">
        <v>576</v>
      </c>
      <c r="H1439" t="s">
        <v>174</v>
      </c>
      <c r="I1439" t="s">
        <v>4035</v>
      </c>
      <c r="J1439" t="s">
        <v>523</v>
      </c>
      <c r="K1439" t="s">
        <v>1667</v>
      </c>
      <c r="L1439" t="s">
        <v>1628</v>
      </c>
      <c r="M1439" t="s">
        <v>1974</v>
      </c>
      <c r="N1439" t="s">
        <v>4315</v>
      </c>
      <c r="O1439" t="s">
        <v>4319</v>
      </c>
      <c r="P1439" t="s">
        <v>4322</v>
      </c>
      <c r="Q1439" t="s">
        <v>5331</v>
      </c>
      <c r="R1439" t="s">
        <v>5440</v>
      </c>
      <c r="S1439" t="s">
        <v>5440</v>
      </c>
      <c r="T1439" t="s">
        <v>5817</v>
      </c>
      <c r="U1439" t="s">
        <v>6612</v>
      </c>
      <c r="Y1439" cm="1">
        <f t="array" ref="Y1439">IF(FALSE,"True," &amp; IF(_xlfn.XLOOKUP("Src_IsAny",'Scoring_Config'!$A:$A,'Scoring_Config'!$D:$D,"Yes")="Yes",_xlfn.XLOOKUP("Src_IsAny",'Scoring_Config'!$A:$A,'Scoring_Config'!$C:$C,10),0),"False,0")</f>
        <v>0</v>
      </c>
      <c r="Z1439" cm="1">
        <f t="array" ref="Z1439">IF(FALSE,"True," &amp; IF(_xlfn.XLOOKUP("Src_CIDR_Le_16",'Scoring_Config'!$A:$A,'Scoring_Config'!$D:$D,"Yes")="Yes",_xlfn.XLOOKUP("Src_CIDR_Le_16",'Scoring_Config'!$A:$A,'Scoring_Config'!$C:$C,10),0),"False,0")</f>
        <v>0</v>
      </c>
      <c r="AA1439" cm="1">
        <f t="array" ref="AA1439">IF(FALSE,"True," &amp; IF(_xlfn.XLOOKUP("Src_CIDR_17_22",'Scoring_Config'!$A:$A,'Scoring_Config'!$D:$D,"Yes")="Yes",_xlfn.XLOOKUP("Src_CIDR_17_22",'Scoring_Config'!$A:$A,'Scoring_Config'!$C:$C,5),0),"False,0")</f>
        <v>0</v>
      </c>
      <c r="AB1439" cm="1">
        <f t="array" ref="AB1439">IF(FALSE,"True," &amp; IF(_xlfn.XLOOKUP("Dst_IsAny",'Scoring_Config'!$A:$A,'Scoring_Config'!$D:$D,"Yes")="Yes",_xlfn.XLOOKUP("Dst_IsAny",'Scoring_Config'!$A:$A,'Scoring_Config'!$C:$C,10),0),"False,0")</f>
        <v>0</v>
      </c>
      <c r="AC1439" cm="1">
        <f t="array" ref="AC1439">IF(FALSE,"True," &amp; IF(_xlfn.XLOOKUP("Dst_CIDR_Le_16",'Scoring_Config'!$A:$A,'Scoring_Config'!$D:$D,"Yes")="Yes",_xlfn.XLOOKUP("Dst_CIDR_Le_16",'Scoring_Config'!$A:$A,'Scoring_Config'!$C:$C,10),0),"False,0")</f>
        <v>0</v>
      </c>
      <c r="AD1439" cm="1">
        <f t="array" ref="AD1439">IF(FALSE,"True," &amp; IF(_xlfn.XLOOKUP("Dst_CIDR_17_22",'Scoring_Config'!$A:$A,'Scoring_Config'!$D:$D,"Yes")="Yes",_xlfn.XLOOKUP("Dst_CIDR_17_22",'Scoring_Config'!$A:$A,'Scoring_Config'!$C:$C,5),0),"False,0")</f>
        <v>0</v>
      </c>
      <c r="AE1439" cm="1">
        <f t="array" ref="AE1439">IF(FALSE,"True," &amp; IF(_xlfn.XLOOKUP("SrcZone_IsAny",'Scoring_Config'!$A:$A,'Scoring_Config'!$D:$D,"Yes")="Yes",_xlfn.XLOOKUP("SrcZone_IsAny",'Scoring_Config'!$A:$A,'Scoring_Config'!$C:$C,10),0),"False,0")</f>
        <v>0</v>
      </c>
      <c r="AF1439" cm="1">
        <f t="array" ref="AF1439">IF(FALSE,"True," &amp; IF(_xlfn.XLOOKUP("DstZone_IsAny",'Scoring_Config'!$A:$A,'Scoring_Config'!$D:$D,"Yes")="Yes",_xlfn.XLOOKUP("DstZone_IsAny",'Scoring_Config'!$A:$A,'Scoring_Config'!$C:$C,10),0),"False,0")</f>
        <v>0</v>
      </c>
      <c r="AG1439" cm="1">
        <f t="array" ref="AG143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39" cm="1">
        <f t="array" ref="AH1439">IF(FALSE,"True," &amp; IF(_xlfn.XLOOKUP("App_Any_OR_RangeGt1000",'Scoring_Config'!$A:$A,'Scoring_Config'!$D:$D,"Yes")="Yes",_xlfn.XLOOKUP("App_Any_OR_RangeGt1000",'Scoring_Config'!$A:$A,'Scoring_Config'!$C:$C,10),0),"False,0")</f>
        <v>0</v>
      </c>
      <c r="AI1439" cm="1">
        <f t="array" ref="AI1439">IF(FALSE,"True," &amp; IF(_xlfn.XLOOKUP("Service_Insecure_Match",'Scoring_Config'!$A:$A,'Scoring_Config'!$D:$D,"Yes")="Yes",_xlfn.XLOOKUP("Service_Insecure_Match",'Scoring_Config'!$A:$A,'Scoring_Config'!$C:$C,5),0),"False,0")</f>
        <v>0</v>
      </c>
      <c r="AJ1439" cm="1">
        <f t="array" ref="AJ1439">IF(FALSE,"True," &amp; IF(_xlfn.XLOOKUP("Risky_Inbound",'Scoring_Config'!$A:$A,'Scoring_Config'!$D:$D,"Yes")="Yes",_xlfn.XLOOKUP("Risky_Inbound",'Scoring_Config'!$A:$A,'Scoring_Config'!$C:$C,50),0),"False,0")</f>
        <v>0</v>
      </c>
      <c r="AK1439" cm="1">
        <f t="array" ref="AK1439">IF(FALSE,"True," &amp; IF(_xlfn.XLOOKUP("Risky_Outbound",'Scoring_Config'!$A:$A,'Scoring_Config'!$D:$D,"Yes")="Yes",_xlfn.XLOOKUP("Risky_Outbound",'Scoring_Config'!$A:$A,'Scoring_Config'!$C:$C,25),0),"False,0")</f>
        <v>0</v>
      </c>
      <c r="AL1439" t="s">
        <v>6697</v>
      </c>
      <c r="AM1439" cm="1">
        <f t="array" ref="AM143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39" t="s">
        <v>6697</v>
      </c>
      <c r="AO1439" t="s">
        <v>6697</v>
      </c>
      <c r="AP1439" t="s">
        <v>6697</v>
      </c>
      <c r="AQ1439" cm="1">
        <f t="array" ref="AQ1439">IF(FALSE,"True," &amp; IF(_xlfn.XLOOKUP("Service_IsAny",'Scoring_Config'!$A:$A,'Scoring_Config'!$D:$D,"Yes")="Yes",_xlfn.XLOOKUP("Service_IsAny",'Scoring_Config'!$A:$A,'Scoring_Config'!$C:$C,0),0),"False,0")</f>
        <v>0</v>
      </c>
      <c r="AR1439">
        <v>1</v>
      </c>
      <c r="AS1439" cm="1">
        <f t="array" ref="AS1439">IF(FALSE,"True," &amp; IF(_xlfn.XLOOKUP("Service_RangeGt1000",'Scoring_Config'!$A:$A,'Scoring_Config'!$D:$D,"Yes")="Yes",_xlfn.XLOOKUP("Service_RangeGt1000",'Scoring_Config'!$A:$A,'Scoring_Config'!$C:$C,0),0),"False,0")</f>
        <v>0</v>
      </c>
      <c r="AT1439" cm="1">
        <f t="array" ref="AT1439">IF(FALSE,"True," &amp; IF(_xlfn.XLOOKUP("App_IsAny",'Scoring_Config'!$A:$A,'Scoring_Config'!$D:$D,"Yes")="Yes",_xlfn.XLOOKUP("App_IsAny",'Scoring_Config'!$A:$A,'Scoring_Config'!$C:$C,0),0),"False,0")</f>
        <v>0</v>
      </c>
      <c r="AU1439">
        <v>1</v>
      </c>
      <c r="AV1439" cm="1">
        <f t="array" ref="AV1439">IF(FALSE,"True," &amp; IF(_xlfn.XLOOKUP("App_RangeGt1000",'Scoring_Config'!$A:$A,'Scoring_Config'!$D:$D,"Yes")="Yes",_xlfn.XLOOKUP("App_RangeGt1000",'Scoring_Config'!$A:$A,'Scoring_Config'!$C:$C,0),0),"False,0")</f>
        <v>0</v>
      </c>
      <c r="AW1439" cm="1">
        <f t="array" ref="AW1439">IF(FALSE,"True," &amp; IF(_xlfn.XLOOKUP("Action_IsDenyOrDrop",'Scoring_Config'!$A:$A,'Scoring_Config'!$D:$D,"Yes")="Yes",_xlfn.XLOOKUP("Action_IsDenyOrDrop",'Scoring_Config'!$A:$A,'Scoring_Config'!$C:$C,0),0),"False,0")</f>
        <v>0</v>
      </c>
      <c r="AX1439" cm="1">
        <f t="array" ref="AX1439">IF(LEFT(AW1439,4)="True",0,(IF(LEFT(Y1439,4)="True",IF(_xlfn.XLOOKUP("Src_IsAny",'Scoring_Config'!$A:$A,'Scoring_Config'!$D:$D,"Yes")="Yes",_xlfn.XLOOKUP("Src_IsAny",'Scoring_Config'!$A:$A,'Scoring_Config'!$C:$C,10),0),0)+IF(LEFT(Z1439,4)="True",IF(_xlfn.XLOOKUP("Src_CIDR_Le_16",'Scoring_Config'!$A:$A,'Scoring_Config'!$D:$D,"Yes")="Yes",_xlfn.XLOOKUP("Src_CIDR_Le_16",'Scoring_Config'!$A:$A,'Scoring_Config'!$C:$C,10),0),0)+IF(LEFT(AA1439,4)="True",IF(_xlfn.XLOOKUP("Src_CIDR_17_22",'Scoring_Config'!$A:$A,'Scoring_Config'!$D:$D,"Yes")="Yes",_xlfn.XLOOKUP("Src_CIDR_17_22",'Scoring_Config'!$A:$A,'Scoring_Config'!$C:$C,5),0),0)+IF(LEFT(AB1439,4)="True",IF(_xlfn.XLOOKUP("Dst_IsAny",'Scoring_Config'!$A:$A,'Scoring_Config'!$D:$D,"Yes")="Yes",_xlfn.XLOOKUP("Dst_IsAny",'Scoring_Config'!$A:$A,'Scoring_Config'!$C:$C,10),0),0)+IF(LEFT(AC1439,4)="True",IF(_xlfn.XLOOKUP("Dst_CIDR_Le_16",'Scoring_Config'!$A:$A,'Scoring_Config'!$D:$D,"Yes")="Yes",_xlfn.XLOOKUP("Dst_CIDR_Le_16",'Scoring_Config'!$A:$A,'Scoring_Config'!$C:$C,10),0),0)+IF(LEFT(AD1439,4)="True",IF(_xlfn.XLOOKUP("Dst_CIDR_17_22",'Scoring_Config'!$A:$A,'Scoring_Config'!$D:$D,"Yes")="Yes",_xlfn.XLOOKUP("Dst_CIDR_17_22",'Scoring_Config'!$A:$A,'Scoring_Config'!$C:$C,5),0),0)+IF(LEFT(AE1439,4)="True",IF(_xlfn.XLOOKUP("SrcZone_IsAny",'Scoring_Config'!$A:$A,'Scoring_Config'!$D:$D,"Yes")="Yes",_xlfn.XLOOKUP("SrcZone_IsAny",'Scoring_Config'!$A:$A,'Scoring_Config'!$C:$C,10),0),0)+IF(LEFT(AF1439,4)="True",IF(_xlfn.XLOOKUP("DstZone_IsAny",'Scoring_Config'!$A:$A,'Scoring_Config'!$D:$D,"Yes")="Yes",_xlfn.XLOOKUP("DstZone_IsAny",'Scoring_Config'!$A:$A,'Scoring_Config'!$C:$C,10),0),0)+IF(LEFT(AG1439,4)="True",IF(_xlfn.XLOOKUP("Service_Any_OR_RangeGt1000",'Scoring_Config'!$A:$A,'Scoring_Config'!$D:$D,"Yes")="Yes",_xlfn.XLOOKUP("Service_Any_OR_RangeGt1000",'Scoring_Config'!$A:$A,'Scoring_Config'!$C:$C,10),0),0)+IF(LEFT(AH1439,4)="True",IF(_xlfn.XLOOKUP("App_Any_OR_RangeGt1000",'Scoring_Config'!$A:$A,'Scoring_Config'!$D:$D,"Yes")="Yes",_xlfn.XLOOKUP("App_Any_OR_RangeGt1000",'Scoring_Config'!$A:$A,'Scoring_Config'!$C:$C,10),0),0)+IF(LEFT(AI1439,4)="True",IF(_xlfn.XLOOKUP("Service_Insecure_Match",'Scoring_Config'!$A:$A,'Scoring_Config'!$D:$D,"Yes")="Yes",_xlfn.XLOOKUP("Service_Insecure_Match",'Scoring_Config'!$A:$A,'Scoring_Config'!$C:$C,5),0),0)+IF(LEFT(AJ1439,4)="True",IF(_xlfn.XLOOKUP("Risky_Inbound",'Scoring_Config'!$A:$A,'Scoring_Config'!$D:$D,"Yes")="Yes",_xlfn.XLOOKUP("Risky_Inbound",'Scoring_Config'!$A:$A,'Scoring_Config'!$C:$C,50),0),0)+IF(LEFT(AK1439,4)="True",IF(_xlfn.XLOOKUP("Risky_Outbound",'Scoring_Config'!$A:$A,'Scoring_Config'!$D:$D,"Yes")="Yes",_xlfn.XLOOKUP("Risky_Outbound",'Scoring_Config'!$A:$A,'Scoring_Config'!$C:$C,25),0),0)+IF(LEFT(AZ1439,4)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1439,FIND(",",AL1439)+1,100)),0)+IF(LEFT(AM1439,4)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1439,FIND(",",AN1439)+1,100)),0)+IF(_xlfn.XLOOKUP("Profile_Scoring",'Scoring_Config'!$A:$A,'Scoring_Config'!$D:$D,"Yes")="Yes",VALUE(MID(AO1439,FIND(",",AO1439)+1,100)),0)+IF(_xlfn.XLOOKUP("Options_Scoring",'Scoring_Config'!$A:$A,'Scoring_Config'!$D:$D,"Yes")="Yes",VALUE(MID(AP1439,FIND(",",AP1439)+1,100)),0)))</f>
        <v>0</v>
      </c>
      <c r="AZ1439" cm="1">
        <f t="array" ref="AZ1439">IF(FALSE,"True," &amp; IF(_xlfn.XLOOKUP("Migrate_Insecure",'Scoring_Config'!$A:$A,'Scoring_Config'!$D:$D,"Yes")="Yes",_xlfn.XLOOKUP("Migrate_Insecure",'Scoring_Config'!$A:$A,'Scoring_Config'!$C:$C,10),0),"False,0")</f>
        <v>0</v>
      </c>
    </row>
    <row r="1440" spans="1:52">
      <c r="A1440" t="s">
        <v>1979</v>
      </c>
      <c r="B1440" t="s">
        <v>3412</v>
      </c>
      <c r="C1440" t="s">
        <v>3542</v>
      </c>
      <c r="D1440" t="s">
        <v>3544</v>
      </c>
      <c r="E1440" t="s">
        <v>3562</v>
      </c>
      <c r="F1440" t="s">
        <v>4022</v>
      </c>
      <c r="G1440" t="s">
        <v>751</v>
      </c>
      <c r="H1440" t="s">
        <v>193</v>
      </c>
      <c r="I1440" t="s">
        <v>4022</v>
      </c>
      <c r="J1440" t="s">
        <v>751</v>
      </c>
      <c r="K1440" t="s">
        <v>1677</v>
      </c>
      <c r="L1440" t="s">
        <v>1631</v>
      </c>
      <c r="M1440" t="s">
        <v>1973</v>
      </c>
      <c r="N1440" t="s">
        <v>4315</v>
      </c>
      <c r="O1440" t="s">
        <v>4319</v>
      </c>
      <c r="P1440" t="s">
        <v>4323</v>
      </c>
      <c r="Q1440" t="s">
        <v>5332</v>
      </c>
      <c r="R1440" t="s">
        <v>5439</v>
      </c>
      <c r="S1440" t="s">
        <v>4324</v>
      </c>
      <c r="T1440" t="s">
        <v>5616</v>
      </c>
      <c r="U1440" t="s">
        <v>6612</v>
      </c>
      <c r="Y1440" cm="1">
        <f t="array" ref="Y1440">IF(FALSE,"True," &amp; IF(_xlfn.XLOOKUP("Src_IsAny",'Scoring_Config'!$A:$A,'Scoring_Config'!$D:$D,"Yes")="Yes",_xlfn.XLOOKUP("Src_IsAny",'Scoring_Config'!$A:$A,'Scoring_Config'!$C:$C,10),0),"False,0")</f>
        <v>0</v>
      </c>
      <c r="Z1440" cm="1">
        <f t="array" ref="Z1440">IF(FALSE,"True," &amp; IF(_xlfn.XLOOKUP("Src_CIDR_Le_16",'Scoring_Config'!$A:$A,'Scoring_Config'!$D:$D,"Yes")="Yes",_xlfn.XLOOKUP("Src_CIDR_Le_16",'Scoring_Config'!$A:$A,'Scoring_Config'!$C:$C,10),0),"False,0")</f>
        <v>0</v>
      </c>
      <c r="AA1440" cm="1">
        <f t="array" ref="AA1440">IF(FALSE,"True," &amp; IF(_xlfn.XLOOKUP("Src_CIDR_17_22",'Scoring_Config'!$A:$A,'Scoring_Config'!$D:$D,"Yes")="Yes",_xlfn.XLOOKUP("Src_CIDR_17_22",'Scoring_Config'!$A:$A,'Scoring_Config'!$C:$C,5),0),"False,0")</f>
        <v>0</v>
      </c>
      <c r="AB1440" cm="1">
        <f t="array" ref="AB1440">IF(FALSE,"True," &amp; IF(_xlfn.XLOOKUP("Dst_IsAny",'Scoring_Config'!$A:$A,'Scoring_Config'!$D:$D,"Yes")="Yes",_xlfn.XLOOKUP("Dst_IsAny",'Scoring_Config'!$A:$A,'Scoring_Config'!$C:$C,10),0),"False,0")</f>
        <v>0</v>
      </c>
      <c r="AC1440" cm="1">
        <f t="array" ref="AC1440">IF(FALSE,"True," &amp; IF(_xlfn.XLOOKUP("Dst_CIDR_Le_16",'Scoring_Config'!$A:$A,'Scoring_Config'!$D:$D,"Yes")="Yes",_xlfn.XLOOKUP("Dst_CIDR_Le_16",'Scoring_Config'!$A:$A,'Scoring_Config'!$C:$C,10),0),"False,0")</f>
        <v>0</v>
      </c>
      <c r="AD1440" cm="1">
        <f t="array" ref="AD1440">IF(FALSE,"True," &amp; IF(_xlfn.XLOOKUP("Dst_CIDR_17_22",'Scoring_Config'!$A:$A,'Scoring_Config'!$D:$D,"Yes")="Yes",_xlfn.XLOOKUP("Dst_CIDR_17_22",'Scoring_Config'!$A:$A,'Scoring_Config'!$C:$C,5),0),"False,0")</f>
        <v>0</v>
      </c>
      <c r="AE1440" cm="1">
        <f t="array" ref="AE1440">IF(FALSE,"True," &amp; IF(_xlfn.XLOOKUP("SrcZone_IsAny",'Scoring_Config'!$A:$A,'Scoring_Config'!$D:$D,"Yes")="Yes",_xlfn.XLOOKUP("SrcZone_IsAny",'Scoring_Config'!$A:$A,'Scoring_Config'!$C:$C,10),0),"False,0")</f>
        <v>0</v>
      </c>
      <c r="AF1440" cm="1">
        <f t="array" ref="AF1440">IF(FALSE,"True," &amp; IF(_xlfn.XLOOKUP("DstZone_IsAny",'Scoring_Config'!$A:$A,'Scoring_Config'!$D:$D,"Yes")="Yes",_xlfn.XLOOKUP("DstZone_IsAny",'Scoring_Config'!$A:$A,'Scoring_Config'!$C:$C,10),0),"False,0")</f>
        <v>0</v>
      </c>
      <c r="AG1440" cm="1">
        <f t="array" ref="AG144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40" cm="1">
        <f t="array" ref="AH1440">IF(FALSE,"True," &amp; IF(_xlfn.XLOOKUP("App_Any_OR_RangeGt1000",'Scoring_Config'!$A:$A,'Scoring_Config'!$D:$D,"Yes")="Yes",_xlfn.XLOOKUP("App_Any_OR_RangeGt1000",'Scoring_Config'!$A:$A,'Scoring_Config'!$C:$C,10),0),"False,0")</f>
        <v>0</v>
      </c>
      <c r="AI1440" cm="1">
        <f t="array" ref="AI1440">IF(FALSE,"True," &amp; IF(_xlfn.XLOOKUP("Service_Insecure_Match",'Scoring_Config'!$A:$A,'Scoring_Config'!$D:$D,"Yes")="Yes",_xlfn.XLOOKUP("Service_Insecure_Match",'Scoring_Config'!$A:$A,'Scoring_Config'!$C:$C,5),0),"False,0")</f>
        <v>0</v>
      </c>
      <c r="AJ1440" cm="1">
        <f t="array" ref="AJ1440">IF(FALSE,"True," &amp; IF(_xlfn.XLOOKUP("Risky_Inbound",'Scoring_Config'!$A:$A,'Scoring_Config'!$D:$D,"Yes")="Yes",_xlfn.XLOOKUP("Risky_Inbound",'Scoring_Config'!$A:$A,'Scoring_Config'!$C:$C,50),0),"False,0")</f>
        <v>0</v>
      </c>
      <c r="AK1440" cm="1">
        <f t="array" ref="AK1440">IF(FALSE,"True," &amp; IF(_xlfn.XLOOKUP("Risky_Outbound",'Scoring_Config'!$A:$A,'Scoring_Config'!$D:$D,"Yes")="Yes",_xlfn.XLOOKUP("Risky_Outbound",'Scoring_Config'!$A:$A,'Scoring_Config'!$C:$C,25),0),"False,0")</f>
        <v>0</v>
      </c>
      <c r="AL1440" t="s">
        <v>6699</v>
      </c>
      <c r="AM1440" cm="1">
        <f t="array" ref="AM144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40" t="s">
        <v>6697</v>
      </c>
      <c r="AO1440" t="s">
        <v>6697</v>
      </c>
      <c r="AP1440" t="s">
        <v>6697</v>
      </c>
      <c r="AQ1440" cm="1">
        <f t="array" ref="AQ1440">IF(FALSE,"True," &amp; IF(_xlfn.XLOOKUP("Service_IsAny",'Scoring_Config'!$A:$A,'Scoring_Config'!$D:$D,"Yes")="Yes",_xlfn.XLOOKUP("Service_IsAny",'Scoring_Config'!$A:$A,'Scoring_Config'!$C:$C,0),0),"False,0")</f>
        <v>0</v>
      </c>
      <c r="AR1440">
        <v>0</v>
      </c>
      <c r="AS1440" cm="1">
        <f t="array" ref="AS1440">IF(FALSE,"True," &amp; IF(_xlfn.XLOOKUP("Service_RangeGt1000",'Scoring_Config'!$A:$A,'Scoring_Config'!$D:$D,"Yes")="Yes",_xlfn.XLOOKUP("Service_RangeGt1000",'Scoring_Config'!$A:$A,'Scoring_Config'!$C:$C,0),0),"False,0")</f>
        <v>0</v>
      </c>
      <c r="AT1440" cm="1">
        <f t="array" ref="AT1440">IF(FALSE,"True," &amp; IF(_xlfn.XLOOKUP("App_IsAny",'Scoring_Config'!$A:$A,'Scoring_Config'!$D:$D,"Yes")="Yes",_xlfn.XLOOKUP("App_IsAny",'Scoring_Config'!$A:$A,'Scoring_Config'!$C:$C,0),0),"False,0")</f>
        <v>0</v>
      </c>
      <c r="AU1440">
        <v>0</v>
      </c>
      <c r="AV1440" cm="1">
        <f t="array" ref="AV1440">IF(FALSE,"True," &amp; IF(_xlfn.XLOOKUP("App_RangeGt1000",'Scoring_Config'!$A:$A,'Scoring_Config'!$D:$D,"Yes")="Yes",_xlfn.XLOOKUP("App_RangeGt1000",'Scoring_Config'!$A:$A,'Scoring_Config'!$C:$C,0),0),"False,0")</f>
        <v>0</v>
      </c>
      <c r="AW1440" cm="1">
        <f t="array" ref="AW1440">IF(FALSE,"True," &amp; IF(_xlfn.XLOOKUP("Action_IsDenyOrDrop",'Scoring_Config'!$A:$A,'Scoring_Config'!$D:$D,"Yes")="Yes",_xlfn.XLOOKUP("Action_IsDenyOrDrop",'Scoring_Config'!$A:$A,'Scoring_Config'!$C:$C,0),0),"False,0")</f>
        <v>0</v>
      </c>
      <c r="AX1440" cm="1">
        <f t="array" ref="AX1440">IF(LEFT(AW1440,4)="True",0,(IF(LEFT(Y1440,4)="True",IF(_xlfn.XLOOKUP("Src_IsAny",'Scoring_Config'!$A:$A,'Scoring_Config'!$D:$D,"Yes")="Yes",_xlfn.XLOOKUP("Src_IsAny",'Scoring_Config'!$A:$A,'Scoring_Config'!$C:$C,10),0),0)+IF(LEFT(Z1440,4)="True",IF(_xlfn.XLOOKUP("Src_CIDR_Le_16",'Scoring_Config'!$A:$A,'Scoring_Config'!$D:$D,"Yes")="Yes",_xlfn.XLOOKUP("Src_CIDR_Le_16",'Scoring_Config'!$A:$A,'Scoring_Config'!$C:$C,10),0),0)+IF(LEFT(AA1440,4)="True",IF(_xlfn.XLOOKUP("Src_CIDR_17_22",'Scoring_Config'!$A:$A,'Scoring_Config'!$D:$D,"Yes")="Yes",_xlfn.XLOOKUP("Src_CIDR_17_22",'Scoring_Config'!$A:$A,'Scoring_Config'!$C:$C,5),0),0)+IF(LEFT(AB1440,4)="True",IF(_xlfn.XLOOKUP("Dst_IsAny",'Scoring_Config'!$A:$A,'Scoring_Config'!$D:$D,"Yes")="Yes",_xlfn.XLOOKUP("Dst_IsAny",'Scoring_Config'!$A:$A,'Scoring_Config'!$C:$C,10),0),0)+IF(LEFT(AC1440,4)="True",IF(_xlfn.XLOOKUP("Dst_CIDR_Le_16",'Scoring_Config'!$A:$A,'Scoring_Config'!$D:$D,"Yes")="Yes",_xlfn.XLOOKUP("Dst_CIDR_Le_16",'Scoring_Config'!$A:$A,'Scoring_Config'!$C:$C,10),0),0)+IF(LEFT(AD1440,4)="True",IF(_xlfn.XLOOKUP("Dst_CIDR_17_22",'Scoring_Config'!$A:$A,'Scoring_Config'!$D:$D,"Yes")="Yes",_xlfn.XLOOKUP("Dst_CIDR_17_22",'Scoring_Config'!$A:$A,'Scoring_Config'!$C:$C,5),0),0)+IF(LEFT(AE1440,4)="True",IF(_xlfn.XLOOKUP("SrcZone_IsAny",'Scoring_Config'!$A:$A,'Scoring_Config'!$D:$D,"Yes")="Yes",_xlfn.XLOOKUP("SrcZone_IsAny",'Scoring_Config'!$A:$A,'Scoring_Config'!$C:$C,10),0),0)+IF(LEFT(AF1440,4)="True",IF(_xlfn.XLOOKUP("DstZone_IsAny",'Scoring_Config'!$A:$A,'Scoring_Config'!$D:$D,"Yes")="Yes",_xlfn.XLOOKUP("DstZone_IsAny",'Scoring_Config'!$A:$A,'Scoring_Config'!$C:$C,10),0),0)+IF(LEFT(AG1440,4)="True",IF(_xlfn.XLOOKUP("Service_Any_OR_RangeGt1000",'Scoring_Config'!$A:$A,'Scoring_Config'!$D:$D,"Yes")="Yes",_xlfn.XLOOKUP("Service_Any_OR_RangeGt1000",'Scoring_Config'!$A:$A,'Scoring_Config'!$C:$C,10),0),0)+IF(LEFT(AH1440,4)="True",IF(_xlfn.XLOOKUP("App_Any_OR_RangeGt1000",'Scoring_Config'!$A:$A,'Scoring_Config'!$D:$D,"Yes")="Yes",_xlfn.XLOOKUP("App_Any_OR_RangeGt1000",'Scoring_Config'!$A:$A,'Scoring_Config'!$C:$C,10),0),0)+IF(LEFT(AI1440,4)="True",IF(_xlfn.XLOOKUP("Service_Insecure_Match",'Scoring_Config'!$A:$A,'Scoring_Config'!$D:$D,"Yes")="Yes",_xlfn.XLOOKUP("Service_Insecure_Match",'Scoring_Config'!$A:$A,'Scoring_Config'!$C:$C,5),0),0)+IF(LEFT(AJ1440,4)="True",IF(_xlfn.XLOOKUP("Risky_Inbound",'Scoring_Config'!$A:$A,'Scoring_Config'!$D:$D,"Yes")="Yes",_xlfn.XLOOKUP("Risky_Inbound",'Scoring_Config'!$A:$A,'Scoring_Config'!$C:$C,50),0),0)+IF(LEFT(AK1440,4)="True",IF(_xlfn.XLOOKUP("Risky_Outbound",'Scoring_Config'!$A:$A,'Scoring_Config'!$D:$D,"Yes")="Yes",_xlfn.XLOOKUP("Risky_Outbound",'Scoring_Config'!$A:$A,'Scoring_Config'!$C:$C,25),0),0)+IF(LEFT(AZ1440,4)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1440,FIND(",",AL1440)+1,100)),0)+IF(LEFT(AM1440,4)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1440,FIND(",",AN1440)+1,100)),0)+IF(_xlfn.XLOOKUP("Profile_Scoring",'Scoring_Config'!$A:$A,'Scoring_Config'!$D:$D,"Yes")="Yes",VALUE(MID(AO1440,FIND(",",AO1440)+1,100)),0)+IF(_xlfn.XLOOKUP("Options_Scoring",'Scoring_Config'!$A:$A,'Scoring_Config'!$D:$D,"Yes")="Yes",VALUE(MID(AP1440,FIND(",",AP1440)+1,100)),0)))</f>
        <v>0</v>
      </c>
      <c r="AZ1440" cm="1">
        <f t="array" ref="AZ1440">IF(FALSE,"True," &amp; IF(_xlfn.XLOOKUP("Migrate_Insecure",'Scoring_Config'!$A:$A,'Scoring_Config'!$D:$D,"Yes")="Yes",_xlfn.XLOOKUP("Migrate_Insecure",'Scoring_Config'!$A:$A,'Scoring_Config'!$C:$C,10),0),"False,0")</f>
        <v>0</v>
      </c>
    </row>
    <row r="1441" spans="1:52">
      <c r="A1441" t="s">
        <v>1979</v>
      </c>
      <c r="B1441" t="s">
        <v>3413</v>
      </c>
      <c r="C1441" t="s">
        <v>3542</v>
      </c>
      <c r="D1441" t="s">
        <v>3545</v>
      </c>
      <c r="E1441" t="s">
        <v>3563</v>
      </c>
      <c r="F1441" t="s">
        <v>4023</v>
      </c>
      <c r="G1441" t="s">
        <v>749</v>
      </c>
      <c r="H1441" t="s">
        <v>174</v>
      </c>
      <c r="I1441" t="s">
        <v>4249</v>
      </c>
      <c r="J1441" t="s">
        <v>1147</v>
      </c>
      <c r="K1441" t="s">
        <v>1667</v>
      </c>
      <c r="L1441" t="s">
        <v>1628</v>
      </c>
      <c r="M1441" t="s">
        <v>1974</v>
      </c>
      <c r="N1441" t="s">
        <v>4315</v>
      </c>
      <c r="O1441" t="s">
        <v>4319</v>
      </c>
      <c r="P1441" t="s">
        <v>4322</v>
      </c>
      <c r="Q1441" t="s">
        <v>5333</v>
      </c>
      <c r="R1441" t="s">
        <v>5440</v>
      </c>
      <c r="S1441" t="s">
        <v>5440</v>
      </c>
      <c r="T1441" t="s">
        <v>5817</v>
      </c>
      <c r="U1441" t="s">
        <v>6612</v>
      </c>
      <c r="Y1441" cm="1">
        <f t="array" ref="Y1441">IF(FALSE,"True," &amp; IF(_xlfn.XLOOKUP("Src_IsAny",'Scoring_Config'!$A:$A,'Scoring_Config'!$D:$D,"Yes")="Yes",_xlfn.XLOOKUP("Src_IsAny",'Scoring_Config'!$A:$A,'Scoring_Config'!$C:$C,10),0),"False,0")</f>
        <v>0</v>
      </c>
      <c r="Z1441" cm="1">
        <f t="array" ref="Z1441">IF(FALSE,"True," &amp; IF(_xlfn.XLOOKUP("Src_CIDR_Le_16",'Scoring_Config'!$A:$A,'Scoring_Config'!$D:$D,"Yes")="Yes",_xlfn.XLOOKUP("Src_CIDR_Le_16",'Scoring_Config'!$A:$A,'Scoring_Config'!$C:$C,10),0),"False,0")</f>
        <v>0</v>
      </c>
      <c r="AA1441" cm="1">
        <f t="array" ref="AA1441">IF(FALSE,"True," &amp; IF(_xlfn.XLOOKUP("Src_CIDR_17_22",'Scoring_Config'!$A:$A,'Scoring_Config'!$D:$D,"Yes")="Yes",_xlfn.XLOOKUP("Src_CIDR_17_22",'Scoring_Config'!$A:$A,'Scoring_Config'!$C:$C,5),0),"False,0")</f>
        <v>0</v>
      </c>
      <c r="AB1441" cm="1">
        <f t="array" ref="AB1441">IF(FALSE,"True," &amp; IF(_xlfn.XLOOKUP("Dst_IsAny",'Scoring_Config'!$A:$A,'Scoring_Config'!$D:$D,"Yes")="Yes",_xlfn.XLOOKUP("Dst_IsAny",'Scoring_Config'!$A:$A,'Scoring_Config'!$C:$C,10),0),"False,0")</f>
        <v>0</v>
      </c>
      <c r="AC1441" cm="1">
        <f t="array" ref="AC1441">IF(FALSE,"True," &amp; IF(_xlfn.XLOOKUP("Dst_CIDR_Le_16",'Scoring_Config'!$A:$A,'Scoring_Config'!$D:$D,"Yes")="Yes",_xlfn.XLOOKUP("Dst_CIDR_Le_16",'Scoring_Config'!$A:$A,'Scoring_Config'!$C:$C,10),0),"False,0")</f>
        <v>0</v>
      </c>
      <c r="AD1441" cm="1">
        <f t="array" ref="AD1441">IF(FALSE,"True," &amp; IF(_xlfn.XLOOKUP("Dst_CIDR_17_22",'Scoring_Config'!$A:$A,'Scoring_Config'!$D:$D,"Yes")="Yes",_xlfn.XLOOKUP("Dst_CIDR_17_22",'Scoring_Config'!$A:$A,'Scoring_Config'!$C:$C,5),0),"False,0")</f>
        <v>0</v>
      </c>
      <c r="AE1441" cm="1">
        <f t="array" ref="AE1441">IF(FALSE,"True," &amp; IF(_xlfn.XLOOKUP("SrcZone_IsAny",'Scoring_Config'!$A:$A,'Scoring_Config'!$D:$D,"Yes")="Yes",_xlfn.XLOOKUP("SrcZone_IsAny",'Scoring_Config'!$A:$A,'Scoring_Config'!$C:$C,10),0),"False,0")</f>
        <v>0</v>
      </c>
      <c r="AF1441" cm="1">
        <f t="array" ref="AF1441">IF(FALSE,"True," &amp; IF(_xlfn.XLOOKUP("DstZone_IsAny",'Scoring_Config'!$A:$A,'Scoring_Config'!$D:$D,"Yes")="Yes",_xlfn.XLOOKUP("DstZone_IsAny",'Scoring_Config'!$A:$A,'Scoring_Config'!$C:$C,10),0),"False,0")</f>
        <v>0</v>
      </c>
      <c r="AG1441" cm="1">
        <f t="array" ref="AG144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41" cm="1">
        <f t="array" ref="AH1441">IF(FALSE,"True," &amp; IF(_xlfn.XLOOKUP("App_Any_OR_RangeGt1000",'Scoring_Config'!$A:$A,'Scoring_Config'!$D:$D,"Yes")="Yes",_xlfn.XLOOKUP("App_Any_OR_RangeGt1000",'Scoring_Config'!$A:$A,'Scoring_Config'!$C:$C,10),0),"False,0")</f>
        <v>0</v>
      </c>
      <c r="AI1441" cm="1">
        <f t="array" ref="AI1441">IF(FALSE,"True," &amp; IF(_xlfn.XLOOKUP("Service_Insecure_Match",'Scoring_Config'!$A:$A,'Scoring_Config'!$D:$D,"Yes")="Yes",_xlfn.XLOOKUP("Service_Insecure_Match",'Scoring_Config'!$A:$A,'Scoring_Config'!$C:$C,5),0),"False,0")</f>
        <v>0</v>
      </c>
      <c r="AJ1441" cm="1">
        <f t="array" ref="AJ1441">IF(FALSE,"True," &amp; IF(_xlfn.XLOOKUP("Risky_Inbound",'Scoring_Config'!$A:$A,'Scoring_Config'!$D:$D,"Yes")="Yes",_xlfn.XLOOKUP("Risky_Inbound",'Scoring_Config'!$A:$A,'Scoring_Config'!$C:$C,50),0),"False,0")</f>
        <v>0</v>
      </c>
      <c r="AK1441" cm="1">
        <f t="array" ref="AK1441">IF(FALSE,"True," &amp; IF(_xlfn.XLOOKUP("Risky_Outbound",'Scoring_Config'!$A:$A,'Scoring_Config'!$D:$D,"Yes")="Yes",_xlfn.XLOOKUP("Risky_Outbound",'Scoring_Config'!$A:$A,'Scoring_Config'!$C:$C,25),0),"False,0")</f>
        <v>0</v>
      </c>
      <c r="AL1441" t="s">
        <v>6697</v>
      </c>
      <c r="AM1441" cm="1">
        <f t="array" ref="AM144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41" t="s">
        <v>6697</v>
      </c>
      <c r="AO1441" t="s">
        <v>6697</v>
      </c>
      <c r="AP1441" t="s">
        <v>6697</v>
      </c>
      <c r="AQ1441" cm="1">
        <f t="array" ref="AQ1441">IF(FALSE,"True," &amp; IF(_xlfn.XLOOKUP("Service_IsAny",'Scoring_Config'!$A:$A,'Scoring_Config'!$D:$D,"Yes")="Yes",_xlfn.XLOOKUP("Service_IsAny",'Scoring_Config'!$A:$A,'Scoring_Config'!$C:$C,0),0),"False,0")</f>
        <v>0</v>
      </c>
      <c r="AR1441">
        <v>1</v>
      </c>
      <c r="AS1441" cm="1">
        <f t="array" ref="AS1441">IF(FALSE,"True," &amp; IF(_xlfn.XLOOKUP("Service_RangeGt1000",'Scoring_Config'!$A:$A,'Scoring_Config'!$D:$D,"Yes")="Yes",_xlfn.XLOOKUP("Service_RangeGt1000",'Scoring_Config'!$A:$A,'Scoring_Config'!$C:$C,0),0),"False,0")</f>
        <v>0</v>
      </c>
      <c r="AT1441" cm="1">
        <f t="array" ref="AT1441">IF(FALSE,"True," &amp; IF(_xlfn.XLOOKUP("App_IsAny",'Scoring_Config'!$A:$A,'Scoring_Config'!$D:$D,"Yes")="Yes",_xlfn.XLOOKUP("App_IsAny",'Scoring_Config'!$A:$A,'Scoring_Config'!$C:$C,0),0),"False,0")</f>
        <v>0</v>
      </c>
      <c r="AU1441">
        <v>1</v>
      </c>
      <c r="AV1441" cm="1">
        <f t="array" ref="AV1441">IF(FALSE,"True," &amp; IF(_xlfn.XLOOKUP("App_RangeGt1000",'Scoring_Config'!$A:$A,'Scoring_Config'!$D:$D,"Yes")="Yes",_xlfn.XLOOKUP("App_RangeGt1000",'Scoring_Config'!$A:$A,'Scoring_Config'!$C:$C,0),0),"False,0")</f>
        <v>0</v>
      </c>
      <c r="AW1441" cm="1">
        <f t="array" ref="AW1441">IF(FALSE,"True," &amp; IF(_xlfn.XLOOKUP("Action_IsDenyOrDrop",'Scoring_Config'!$A:$A,'Scoring_Config'!$D:$D,"Yes")="Yes",_xlfn.XLOOKUP("Action_IsDenyOrDrop",'Scoring_Config'!$A:$A,'Scoring_Config'!$C:$C,0),0),"False,0")</f>
        <v>0</v>
      </c>
      <c r="AX1441" cm="1">
        <f t="array" ref="AX1441">IF(LEFT(AW1441,4)="True",0,(IF(LEFT(Y1441,4)="True",IF(_xlfn.XLOOKUP("Src_IsAny",'Scoring_Config'!$A:$A,'Scoring_Config'!$D:$D,"Yes")="Yes",_xlfn.XLOOKUP("Src_IsAny",'Scoring_Config'!$A:$A,'Scoring_Config'!$C:$C,10),0),0)+IF(LEFT(Z1441,4)="True",IF(_xlfn.XLOOKUP("Src_CIDR_Le_16",'Scoring_Config'!$A:$A,'Scoring_Config'!$D:$D,"Yes")="Yes",_xlfn.XLOOKUP("Src_CIDR_Le_16",'Scoring_Config'!$A:$A,'Scoring_Config'!$C:$C,10),0),0)+IF(LEFT(AA1441,4)="True",IF(_xlfn.XLOOKUP("Src_CIDR_17_22",'Scoring_Config'!$A:$A,'Scoring_Config'!$D:$D,"Yes")="Yes",_xlfn.XLOOKUP("Src_CIDR_17_22",'Scoring_Config'!$A:$A,'Scoring_Config'!$C:$C,5),0),0)+IF(LEFT(AB1441,4)="True",IF(_xlfn.XLOOKUP("Dst_IsAny",'Scoring_Config'!$A:$A,'Scoring_Config'!$D:$D,"Yes")="Yes",_xlfn.XLOOKUP("Dst_IsAny",'Scoring_Config'!$A:$A,'Scoring_Config'!$C:$C,10),0),0)+IF(LEFT(AC1441,4)="True",IF(_xlfn.XLOOKUP("Dst_CIDR_Le_16",'Scoring_Config'!$A:$A,'Scoring_Config'!$D:$D,"Yes")="Yes",_xlfn.XLOOKUP("Dst_CIDR_Le_16",'Scoring_Config'!$A:$A,'Scoring_Config'!$C:$C,10),0),0)+IF(LEFT(AD1441,4)="True",IF(_xlfn.XLOOKUP("Dst_CIDR_17_22",'Scoring_Config'!$A:$A,'Scoring_Config'!$D:$D,"Yes")="Yes",_xlfn.XLOOKUP("Dst_CIDR_17_22",'Scoring_Config'!$A:$A,'Scoring_Config'!$C:$C,5),0),0)+IF(LEFT(AE1441,4)="True",IF(_xlfn.XLOOKUP("SrcZone_IsAny",'Scoring_Config'!$A:$A,'Scoring_Config'!$D:$D,"Yes")="Yes",_xlfn.XLOOKUP("SrcZone_IsAny",'Scoring_Config'!$A:$A,'Scoring_Config'!$C:$C,10),0),0)+IF(LEFT(AF1441,4)="True",IF(_xlfn.XLOOKUP("DstZone_IsAny",'Scoring_Config'!$A:$A,'Scoring_Config'!$D:$D,"Yes")="Yes",_xlfn.XLOOKUP("DstZone_IsAny",'Scoring_Config'!$A:$A,'Scoring_Config'!$C:$C,10),0),0)+IF(LEFT(AG1441,4)="True",IF(_xlfn.XLOOKUP("Service_Any_OR_RangeGt1000",'Scoring_Config'!$A:$A,'Scoring_Config'!$D:$D,"Yes")="Yes",_xlfn.XLOOKUP("Service_Any_OR_RangeGt1000",'Scoring_Config'!$A:$A,'Scoring_Config'!$C:$C,10),0),0)+IF(LEFT(AH1441,4)="True",IF(_xlfn.XLOOKUP("App_Any_OR_RangeGt1000",'Scoring_Config'!$A:$A,'Scoring_Config'!$D:$D,"Yes")="Yes",_xlfn.XLOOKUP("App_Any_OR_RangeGt1000",'Scoring_Config'!$A:$A,'Scoring_Config'!$C:$C,10),0),0)+IF(LEFT(AI1441,4)="True",IF(_xlfn.XLOOKUP("Service_Insecure_Match",'Scoring_Config'!$A:$A,'Scoring_Config'!$D:$D,"Yes")="Yes",_xlfn.XLOOKUP("Service_Insecure_Match",'Scoring_Config'!$A:$A,'Scoring_Config'!$C:$C,5),0),0)+IF(LEFT(AJ1441,4)="True",IF(_xlfn.XLOOKUP("Risky_Inbound",'Scoring_Config'!$A:$A,'Scoring_Config'!$D:$D,"Yes")="Yes",_xlfn.XLOOKUP("Risky_Inbound",'Scoring_Config'!$A:$A,'Scoring_Config'!$C:$C,50),0),0)+IF(LEFT(AK1441,4)="True",IF(_xlfn.XLOOKUP("Risky_Outbound",'Scoring_Config'!$A:$A,'Scoring_Config'!$D:$D,"Yes")="Yes",_xlfn.XLOOKUP("Risky_Outbound",'Scoring_Config'!$A:$A,'Scoring_Config'!$C:$C,25),0),0)+IF(LEFT(AZ1441,4)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1441,FIND(",",AL1441)+1,100)),0)+IF(LEFT(AM1441,4)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1441,FIND(",",AN1441)+1,100)),0)+IF(_xlfn.XLOOKUP("Profile_Scoring",'Scoring_Config'!$A:$A,'Scoring_Config'!$D:$D,"Yes")="Yes",VALUE(MID(AO1441,FIND(",",AO1441)+1,100)),0)+IF(_xlfn.XLOOKUP("Options_Scoring",'Scoring_Config'!$A:$A,'Scoring_Config'!$D:$D,"Yes")="Yes",VALUE(MID(AP1441,FIND(",",AP1441)+1,100)),0)))</f>
        <v>0</v>
      </c>
      <c r="AZ1441" cm="1">
        <f t="array" ref="AZ1441">IF(FALSE,"True," &amp; IF(_xlfn.XLOOKUP("Migrate_Insecure",'Scoring_Config'!$A:$A,'Scoring_Config'!$D:$D,"Yes")="Yes",_xlfn.XLOOKUP("Migrate_Insecure",'Scoring_Config'!$A:$A,'Scoring_Config'!$C:$C,10),0),"False,0")</f>
        <v>0</v>
      </c>
    </row>
    <row r="1442" spans="1:52">
      <c r="A1442" t="s">
        <v>1979</v>
      </c>
      <c r="B1442" t="s">
        <v>3414</v>
      </c>
      <c r="C1442" t="s">
        <v>3542</v>
      </c>
      <c r="D1442" t="s">
        <v>3545</v>
      </c>
      <c r="E1442" t="s">
        <v>3563</v>
      </c>
      <c r="F1442" t="s">
        <v>4021</v>
      </c>
      <c r="G1442" t="s">
        <v>749</v>
      </c>
      <c r="H1442" t="s">
        <v>174</v>
      </c>
      <c r="I1442" t="s">
        <v>4018</v>
      </c>
      <c r="J1442" t="s">
        <v>1286</v>
      </c>
      <c r="K1442" t="s">
        <v>1667</v>
      </c>
      <c r="L1442" t="s">
        <v>1628</v>
      </c>
      <c r="M1442" t="s">
        <v>1974</v>
      </c>
      <c r="N1442" t="s">
        <v>4315</v>
      </c>
      <c r="O1442" t="s">
        <v>4319</v>
      </c>
      <c r="P1442" t="s">
        <v>4322</v>
      </c>
      <c r="Q1442" t="s">
        <v>5333</v>
      </c>
      <c r="R1442" t="s">
        <v>5440</v>
      </c>
      <c r="S1442" t="s">
        <v>5440</v>
      </c>
      <c r="T1442" t="s">
        <v>5817</v>
      </c>
      <c r="U1442" t="s">
        <v>6612</v>
      </c>
      <c r="Y1442" cm="1">
        <f t="array" ref="Y1442">IF(FALSE,"True," &amp; IF(_xlfn.XLOOKUP("Src_IsAny",'Scoring_Config'!$A:$A,'Scoring_Config'!$D:$D,"Yes")="Yes",_xlfn.XLOOKUP("Src_IsAny",'Scoring_Config'!$A:$A,'Scoring_Config'!$C:$C,10),0),"False,0")</f>
        <v>0</v>
      </c>
      <c r="Z1442" cm="1">
        <f t="array" ref="Z1442">IF(FALSE,"True," &amp; IF(_xlfn.XLOOKUP("Src_CIDR_Le_16",'Scoring_Config'!$A:$A,'Scoring_Config'!$D:$D,"Yes")="Yes",_xlfn.XLOOKUP("Src_CIDR_Le_16",'Scoring_Config'!$A:$A,'Scoring_Config'!$C:$C,10),0),"False,0")</f>
        <v>0</v>
      </c>
      <c r="AA1442" cm="1">
        <f t="array" ref="AA1442">IF(FALSE,"True," &amp; IF(_xlfn.XLOOKUP("Src_CIDR_17_22",'Scoring_Config'!$A:$A,'Scoring_Config'!$D:$D,"Yes")="Yes",_xlfn.XLOOKUP("Src_CIDR_17_22",'Scoring_Config'!$A:$A,'Scoring_Config'!$C:$C,5),0),"False,0")</f>
        <v>0</v>
      </c>
      <c r="AB1442" cm="1">
        <f t="array" ref="AB1442">IF(FALSE,"True," &amp; IF(_xlfn.XLOOKUP("Dst_IsAny",'Scoring_Config'!$A:$A,'Scoring_Config'!$D:$D,"Yes")="Yes",_xlfn.XLOOKUP("Dst_IsAny",'Scoring_Config'!$A:$A,'Scoring_Config'!$C:$C,10),0),"False,0")</f>
        <v>0</v>
      </c>
      <c r="AC1442" cm="1">
        <f t="array" ref="AC1442">IF(FALSE,"True," &amp; IF(_xlfn.XLOOKUP("Dst_CIDR_Le_16",'Scoring_Config'!$A:$A,'Scoring_Config'!$D:$D,"Yes")="Yes",_xlfn.XLOOKUP("Dst_CIDR_Le_16",'Scoring_Config'!$A:$A,'Scoring_Config'!$C:$C,10),0),"False,0")</f>
        <v>0</v>
      </c>
      <c r="AD1442" cm="1">
        <f t="array" ref="AD1442">IF(FALSE,"True," &amp; IF(_xlfn.XLOOKUP("Dst_CIDR_17_22",'Scoring_Config'!$A:$A,'Scoring_Config'!$D:$D,"Yes")="Yes",_xlfn.XLOOKUP("Dst_CIDR_17_22",'Scoring_Config'!$A:$A,'Scoring_Config'!$C:$C,5),0),"False,0")</f>
        <v>0</v>
      </c>
      <c r="AE1442" cm="1">
        <f t="array" ref="AE1442">IF(FALSE,"True," &amp; IF(_xlfn.XLOOKUP("SrcZone_IsAny",'Scoring_Config'!$A:$A,'Scoring_Config'!$D:$D,"Yes")="Yes",_xlfn.XLOOKUP("SrcZone_IsAny",'Scoring_Config'!$A:$A,'Scoring_Config'!$C:$C,10),0),"False,0")</f>
        <v>0</v>
      </c>
      <c r="AF1442" cm="1">
        <f t="array" ref="AF1442">IF(FALSE,"True," &amp; IF(_xlfn.XLOOKUP("DstZone_IsAny",'Scoring_Config'!$A:$A,'Scoring_Config'!$D:$D,"Yes")="Yes",_xlfn.XLOOKUP("DstZone_IsAny",'Scoring_Config'!$A:$A,'Scoring_Config'!$C:$C,10),0),"False,0")</f>
        <v>0</v>
      </c>
      <c r="AG1442" cm="1">
        <f t="array" ref="AG144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42" cm="1">
        <f t="array" ref="AH1442">IF(FALSE,"True," &amp; IF(_xlfn.XLOOKUP("App_Any_OR_RangeGt1000",'Scoring_Config'!$A:$A,'Scoring_Config'!$D:$D,"Yes")="Yes",_xlfn.XLOOKUP("App_Any_OR_RangeGt1000",'Scoring_Config'!$A:$A,'Scoring_Config'!$C:$C,10),0),"False,0")</f>
        <v>0</v>
      </c>
      <c r="AI1442" cm="1">
        <f t="array" ref="AI1442">IF(FALSE,"True," &amp; IF(_xlfn.XLOOKUP("Service_Insecure_Match",'Scoring_Config'!$A:$A,'Scoring_Config'!$D:$D,"Yes")="Yes",_xlfn.XLOOKUP("Service_Insecure_Match",'Scoring_Config'!$A:$A,'Scoring_Config'!$C:$C,5),0),"False,0")</f>
        <v>0</v>
      </c>
      <c r="AJ1442" cm="1">
        <f t="array" ref="AJ1442">IF(FALSE,"True," &amp; IF(_xlfn.XLOOKUP("Risky_Inbound",'Scoring_Config'!$A:$A,'Scoring_Config'!$D:$D,"Yes")="Yes",_xlfn.XLOOKUP("Risky_Inbound",'Scoring_Config'!$A:$A,'Scoring_Config'!$C:$C,50),0),"False,0")</f>
        <v>0</v>
      </c>
      <c r="AK1442" cm="1">
        <f t="array" ref="AK1442">IF(FALSE,"True," &amp; IF(_xlfn.XLOOKUP("Risky_Outbound",'Scoring_Config'!$A:$A,'Scoring_Config'!$D:$D,"Yes")="Yes",_xlfn.XLOOKUP("Risky_Outbound",'Scoring_Config'!$A:$A,'Scoring_Config'!$C:$C,25),0),"False,0")</f>
        <v>0</v>
      </c>
      <c r="AL1442" t="s">
        <v>6697</v>
      </c>
      <c r="AM1442" cm="1">
        <f t="array" ref="AM144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42" t="s">
        <v>6697</v>
      </c>
      <c r="AO1442" t="s">
        <v>6697</v>
      </c>
      <c r="AP1442" t="s">
        <v>6697</v>
      </c>
      <c r="AQ1442" cm="1">
        <f t="array" ref="AQ1442">IF(FALSE,"True," &amp; IF(_xlfn.XLOOKUP("Service_IsAny",'Scoring_Config'!$A:$A,'Scoring_Config'!$D:$D,"Yes")="Yes",_xlfn.XLOOKUP("Service_IsAny",'Scoring_Config'!$A:$A,'Scoring_Config'!$C:$C,0),0),"False,0")</f>
        <v>0</v>
      </c>
      <c r="AR1442">
        <v>1</v>
      </c>
      <c r="AS1442" cm="1">
        <f t="array" ref="AS1442">IF(FALSE,"True," &amp; IF(_xlfn.XLOOKUP("Service_RangeGt1000",'Scoring_Config'!$A:$A,'Scoring_Config'!$D:$D,"Yes")="Yes",_xlfn.XLOOKUP("Service_RangeGt1000",'Scoring_Config'!$A:$A,'Scoring_Config'!$C:$C,0),0),"False,0")</f>
        <v>0</v>
      </c>
      <c r="AT1442" cm="1">
        <f t="array" ref="AT1442">IF(FALSE,"True," &amp; IF(_xlfn.XLOOKUP("App_IsAny",'Scoring_Config'!$A:$A,'Scoring_Config'!$D:$D,"Yes")="Yes",_xlfn.XLOOKUP("App_IsAny",'Scoring_Config'!$A:$A,'Scoring_Config'!$C:$C,0),0),"False,0")</f>
        <v>0</v>
      </c>
      <c r="AU1442">
        <v>1</v>
      </c>
      <c r="AV1442" cm="1">
        <f t="array" ref="AV1442">IF(FALSE,"True," &amp; IF(_xlfn.XLOOKUP("App_RangeGt1000",'Scoring_Config'!$A:$A,'Scoring_Config'!$D:$D,"Yes")="Yes",_xlfn.XLOOKUP("App_RangeGt1000",'Scoring_Config'!$A:$A,'Scoring_Config'!$C:$C,0),0),"False,0")</f>
        <v>0</v>
      </c>
      <c r="AW1442" cm="1">
        <f t="array" ref="AW1442">IF(FALSE,"True," &amp; IF(_xlfn.XLOOKUP("Action_IsDenyOrDrop",'Scoring_Config'!$A:$A,'Scoring_Config'!$D:$D,"Yes")="Yes",_xlfn.XLOOKUP("Action_IsDenyOrDrop",'Scoring_Config'!$A:$A,'Scoring_Config'!$C:$C,0),0),"False,0")</f>
        <v>0</v>
      </c>
      <c r="AX1442" cm="1">
        <f t="array" ref="AX1442">IF(LEFT(AW1442,4)="True",0,(IF(LEFT(Y1442,4)="True",IF(_xlfn.XLOOKUP("Src_IsAny",'Scoring_Config'!$A:$A,'Scoring_Config'!$D:$D,"Yes")="Yes",_xlfn.XLOOKUP("Src_IsAny",'Scoring_Config'!$A:$A,'Scoring_Config'!$C:$C,10),0),0)+IF(LEFT(Z1442,4)="True",IF(_xlfn.XLOOKUP("Src_CIDR_Le_16",'Scoring_Config'!$A:$A,'Scoring_Config'!$D:$D,"Yes")="Yes",_xlfn.XLOOKUP("Src_CIDR_Le_16",'Scoring_Config'!$A:$A,'Scoring_Config'!$C:$C,10),0),0)+IF(LEFT(AA1442,4)="True",IF(_xlfn.XLOOKUP("Src_CIDR_17_22",'Scoring_Config'!$A:$A,'Scoring_Config'!$D:$D,"Yes")="Yes",_xlfn.XLOOKUP("Src_CIDR_17_22",'Scoring_Config'!$A:$A,'Scoring_Config'!$C:$C,5),0),0)+IF(LEFT(AB1442,4)="True",IF(_xlfn.XLOOKUP("Dst_IsAny",'Scoring_Config'!$A:$A,'Scoring_Config'!$D:$D,"Yes")="Yes",_xlfn.XLOOKUP("Dst_IsAny",'Scoring_Config'!$A:$A,'Scoring_Config'!$C:$C,10),0),0)+IF(LEFT(AC1442,4)="True",IF(_xlfn.XLOOKUP("Dst_CIDR_Le_16",'Scoring_Config'!$A:$A,'Scoring_Config'!$D:$D,"Yes")="Yes",_xlfn.XLOOKUP("Dst_CIDR_Le_16",'Scoring_Config'!$A:$A,'Scoring_Config'!$C:$C,10),0),0)+IF(LEFT(AD1442,4)="True",IF(_xlfn.XLOOKUP("Dst_CIDR_17_22",'Scoring_Config'!$A:$A,'Scoring_Config'!$D:$D,"Yes")="Yes",_xlfn.XLOOKUP("Dst_CIDR_17_22",'Scoring_Config'!$A:$A,'Scoring_Config'!$C:$C,5),0),0)+IF(LEFT(AE1442,4)="True",IF(_xlfn.XLOOKUP("SrcZone_IsAny",'Scoring_Config'!$A:$A,'Scoring_Config'!$D:$D,"Yes")="Yes",_xlfn.XLOOKUP("SrcZone_IsAny",'Scoring_Config'!$A:$A,'Scoring_Config'!$C:$C,10),0),0)+IF(LEFT(AF1442,4)="True",IF(_xlfn.XLOOKUP("DstZone_IsAny",'Scoring_Config'!$A:$A,'Scoring_Config'!$D:$D,"Yes")="Yes",_xlfn.XLOOKUP("DstZone_IsAny",'Scoring_Config'!$A:$A,'Scoring_Config'!$C:$C,10),0),0)+IF(LEFT(AG1442,4)="True",IF(_xlfn.XLOOKUP("Service_Any_OR_RangeGt1000",'Scoring_Config'!$A:$A,'Scoring_Config'!$D:$D,"Yes")="Yes",_xlfn.XLOOKUP("Service_Any_OR_RangeGt1000",'Scoring_Config'!$A:$A,'Scoring_Config'!$C:$C,10),0),0)+IF(LEFT(AH1442,4)="True",IF(_xlfn.XLOOKUP("App_Any_OR_RangeGt1000",'Scoring_Config'!$A:$A,'Scoring_Config'!$D:$D,"Yes")="Yes",_xlfn.XLOOKUP("App_Any_OR_RangeGt1000",'Scoring_Config'!$A:$A,'Scoring_Config'!$C:$C,10),0),0)+IF(LEFT(AI1442,4)="True",IF(_xlfn.XLOOKUP("Service_Insecure_Match",'Scoring_Config'!$A:$A,'Scoring_Config'!$D:$D,"Yes")="Yes",_xlfn.XLOOKUP("Service_Insecure_Match",'Scoring_Config'!$A:$A,'Scoring_Config'!$C:$C,5),0),0)+IF(LEFT(AJ1442,4)="True",IF(_xlfn.XLOOKUP("Risky_Inbound",'Scoring_Config'!$A:$A,'Scoring_Config'!$D:$D,"Yes")="Yes",_xlfn.XLOOKUP("Risky_Inbound",'Scoring_Config'!$A:$A,'Scoring_Config'!$C:$C,50),0),0)+IF(LEFT(AK1442,4)="True",IF(_xlfn.XLOOKUP("Risky_Outbound",'Scoring_Config'!$A:$A,'Scoring_Config'!$D:$D,"Yes")="Yes",_xlfn.XLOOKUP("Risky_Outbound",'Scoring_Config'!$A:$A,'Scoring_Config'!$C:$C,25),0),0)+IF(LEFT(AZ1442,4)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1442,FIND(",",AL1442)+1,100)),0)+IF(LEFT(AM1442,4)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1442,FIND(",",AN1442)+1,100)),0)+IF(_xlfn.XLOOKUP("Profile_Scoring",'Scoring_Config'!$A:$A,'Scoring_Config'!$D:$D,"Yes")="Yes",VALUE(MID(AO1442,FIND(",",AO1442)+1,100)),0)+IF(_xlfn.XLOOKUP("Options_Scoring",'Scoring_Config'!$A:$A,'Scoring_Config'!$D:$D,"Yes")="Yes",VALUE(MID(AP1442,FIND(",",AP1442)+1,100)),0)))</f>
        <v>0</v>
      </c>
      <c r="AZ1442" cm="1">
        <f t="array" ref="AZ1442">IF(FALSE,"True," &amp; IF(_xlfn.XLOOKUP("Migrate_Insecure",'Scoring_Config'!$A:$A,'Scoring_Config'!$D:$D,"Yes")="Yes",_xlfn.XLOOKUP("Migrate_Insecure",'Scoring_Config'!$A:$A,'Scoring_Config'!$C:$C,10),0),"False,0")</f>
        <v>0</v>
      </c>
    </row>
    <row r="1443" spans="1:52">
      <c r="A1443" t="s">
        <v>1979</v>
      </c>
      <c r="B1443" t="s">
        <v>3415</v>
      </c>
      <c r="C1443" t="s">
        <v>3542</v>
      </c>
      <c r="D1443" t="s">
        <v>3544</v>
      </c>
      <c r="E1443" t="s">
        <v>3562</v>
      </c>
      <c r="F1443" t="s">
        <v>4024</v>
      </c>
      <c r="G1443" t="s">
        <v>752</v>
      </c>
      <c r="H1443" t="s">
        <v>193</v>
      </c>
      <c r="I1443" t="s">
        <v>4300</v>
      </c>
      <c r="J1443" t="s">
        <v>1287</v>
      </c>
      <c r="K1443" t="s">
        <v>1957</v>
      </c>
      <c r="L1443" t="s">
        <v>1325</v>
      </c>
      <c r="M1443" t="s">
        <v>1973</v>
      </c>
      <c r="N1443" t="s">
        <v>4315</v>
      </c>
      <c r="O1443" t="s">
        <v>4319</v>
      </c>
      <c r="P1443" t="s">
        <v>4323</v>
      </c>
      <c r="Q1443" t="s">
        <v>5334</v>
      </c>
      <c r="R1443" t="s">
        <v>5439</v>
      </c>
      <c r="S1443" t="s">
        <v>4324</v>
      </c>
      <c r="T1443" t="s">
        <v>5616</v>
      </c>
      <c r="U1443" t="s">
        <v>6638</v>
      </c>
      <c r="Y1443" cm="1">
        <f t="array" ref="Y1443">IF(FALSE,"True," &amp; IF(_xlfn.XLOOKUP("Src_IsAny",'Scoring_Config'!$A:$A,'Scoring_Config'!$D:$D,"Yes")="Yes",_xlfn.XLOOKUP("Src_IsAny",'Scoring_Config'!$A:$A,'Scoring_Config'!$C:$C,10),0),"False,0")</f>
        <v>0</v>
      </c>
      <c r="Z1443" cm="1">
        <f t="array" ref="Z1443">IF(FALSE,"True," &amp; IF(_xlfn.XLOOKUP("Src_CIDR_Le_16",'Scoring_Config'!$A:$A,'Scoring_Config'!$D:$D,"Yes")="Yes",_xlfn.XLOOKUP("Src_CIDR_Le_16",'Scoring_Config'!$A:$A,'Scoring_Config'!$C:$C,10),0),"False,0")</f>
        <v>0</v>
      </c>
      <c r="AA1443" cm="1">
        <f t="array" ref="AA1443">IF(FALSE,"True," &amp; IF(_xlfn.XLOOKUP("Src_CIDR_17_22",'Scoring_Config'!$A:$A,'Scoring_Config'!$D:$D,"Yes")="Yes",_xlfn.XLOOKUP("Src_CIDR_17_22",'Scoring_Config'!$A:$A,'Scoring_Config'!$C:$C,5),0),"False,0")</f>
        <v>0</v>
      </c>
      <c r="AB1443" cm="1">
        <f t="array" ref="AB1443">IF(FALSE,"True," &amp; IF(_xlfn.XLOOKUP("Dst_IsAny",'Scoring_Config'!$A:$A,'Scoring_Config'!$D:$D,"Yes")="Yes",_xlfn.XLOOKUP("Dst_IsAny",'Scoring_Config'!$A:$A,'Scoring_Config'!$C:$C,10),0),"False,0")</f>
        <v>0</v>
      </c>
      <c r="AC1443" cm="1">
        <f t="array" ref="AC1443">IF(FALSE,"True," &amp; IF(_xlfn.XLOOKUP("Dst_CIDR_Le_16",'Scoring_Config'!$A:$A,'Scoring_Config'!$D:$D,"Yes")="Yes",_xlfn.XLOOKUP("Dst_CIDR_Le_16",'Scoring_Config'!$A:$A,'Scoring_Config'!$C:$C,10),0),"False,0")</f>
        <v>0</v>
      </c>
      <c r="AD1443" cm="1">
        <f t="array" ref="AD1443">IF(FALSE,"True," &amp; IF(_xlfn.XLOOKUP("Dst_CIDR_17_22",'Scoring_Config'!$A:$A,'Scoring_Config'!$D:$D,"Yes")="Yes",_xlfn.XLOOKUP("Dst_CIDR_17_22",'Scoring_Config'!$A:$A,'Scoring_Config'!$C:$C,5),0),"False,0")</f>
        <v>0</v>
      </c>
      <c r="AE1443" cm="1">
        <f t="array" ref="AE1443">IF(FALSE,"True," &amp; IF(_xlfn.XLOOKUP("SrcZone_IsAny",'Scoring_Config'!$A:$A,'Scoring_Config'!$D:$D,"Yes")="Yes",_xlfn.XLOOKUP("SrcZone_IsAny",'Scoring_Config'!$A:$A,'Scoring_Config'!$C:$C,10),0),"False,0")</f>
        <v>0</v>
      </c>
      <c r="AF1443" cm="1">
        <f t="array" ref="AF1443">IF(FALSE,"True," &amp; IF(_xlfn.XLOOKUP("DstZone_IsAny",'Scoring_Config'!$A:$A,'Scoring_Config'!$D:$D,"Yes")="Yes",_xlfn.XLOOKUP("DstZone_IsAny",'Scoring_Config'!$A:$A,'Scoring_Config'!$C:$C,10),0),"False,0")</f>
        <v>0</v>
      </c>
      <c r="AG1443" cm="1">
        <f t="array" ref="AG144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43" cm="1">
        <f t="array" ref="AH1443">IF(FALSE,"True," &amp; IF(_xlfn.XLOOKUP("App_Any_OR_RangeGt1000",'Scoring_Config'!$A:$A,'Scoring_Config'!$D:$D,"Yes")="Yes",_xlfn.XLOOKUP("App_Any_OR_RangeGt1000",'Scoring_Config'!$A:$A,'Scoring_Config'!$C:$C,10),0),"False,0")</f>
        <v>0</v>
      </c>
      <c r="AI1443" cm="1">
        <f t="array" ref="AI1443">IF(FALSE,"True," &amp; IF(_xlfn.XLOOKUP("Service_Insecure_Match",'Scoring_Config'!$A:$A,'Scoring_Config'!$D:$D,"Yes")="Yes",_xlfn.XLOOKUP("Service_Insecure_Match",'Scoring_Config'!$A:$A,'Scoring_Config'!$C:$C,5),0),"False,0")</f>
        <v>0</v>
      </c>
      <c r="AJ1443" cm="1">
        <f t="array" ref="AJ1443">IF(FALSE,"True," &amp; IF(_xlfn.XLOOKUP("Risky_Inbound",'Scoring_Config'!$A:$A,'Scoring_Config'!$D:$D,"Yes")="Yes",_xlfn.XLOOKUP("Risky_Inbound",'Scoring_Config'!$A:$A,'Scoring_Config'!$C:$C,50),0),"False,0")</f>
        <v>0</v>
      </c>
      <c r="AK1443" cm="1">
        <f t="array" ref="AK1443">IF(FALSE,"True," &amp; IF(_xlfn.XLOOKUP("Risky_Outbound",'Scoring_Config'!$A:$A,'Scoring_Config'!$D:$D,"Yes")="Yes",_xlfn.XLOOKUP("Risky_Outbound",'Scoring_Config'!$A:$A,'Scoring_Config'!$C:$C,25),0),"False,0")</f>
        <v>0</v>
      </c>
      <c r="AL1443" t="s">
        <v>6699</v>
      </c>
      <c r="AM1443" cm="1">
        <f t="array" ref="AM144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43" t="s">
        <v>6697</v>
      </c>
      <c r="AO1443" t="s">
        <v>6697</v>
      </c>
      <c r="AP1443" t="s">
        <v>6697</v>
      </c>
      <c r="AQ1443" cm="1">
        <f t="array" ref="AQ1443">IF(FALSE,"True," &amp; IF(_xlfn.XLOOKUP("Service_IsAny",'Scoring_Config'!$A:$A,'Scoring_Config'!$D:$D,"Yes")="Yes",_xlfn.XLOOKUP("Service_IsAny",'Scoring_Config'!$A:$A,'Scoring_Config'!$C:$C,0),0),"False,0")</f>
        <v>0</v>
      </c>
      <c r="AR1443">
        <v>0</v>
      </c>
      <c r="AS1443" cm="1">
        <f t="array" ref="AS1443">IF(FALSE,"True," &amp; IF(_xlfn.XLOOKUP("Service_RangeGt1000",'Scoring_Config'!$A:$A,'Scoring_Config'!$D:$D,"Yes")="Yes",_xlfn.XLOOKUP("Service_RangeGt1000",'Scoring_Config'!$A:$A,'Scoring_Config'!$C:$C,0),0),"False,0")</f>
        <v>0</v>
      </c>
      <c r="AT1443" cm="1">
        <f t="array" ref="AT1443">IF(FALSE,"True," &amp; IF(_xlfn.XLOOKUP("App_IsAny",'Scoring_Config'!$A:$A,'Scoring_Config'!$D:$D,"Yes")="Yes",_xlfn.XLOOKUP("App_IsAny",'Scoring_Config'!$A:$A,'Scoring_Config'!$C:$C,0),0),"False,0")</f>
        <v>0</v>
      </c>
      <c r="AU1443">
        <v>0</v>
      </c>
      <c r="AV1443" cm="1">
        <f t="array" ref="AV1443">IF(FALSE,"True," &amp; IF(_xlfn.XLOOKUP("App_RangeGt1000",'Scoring_Config'!$A:$A,'Scoring_Config'!$D:$D,"Yes")="Yes",_xlfn.XLOOKUP("App_RangeGt1000",'Scoring_Config'!$A:$A,'Scoring_Config'!$C:$C,0),0),"False,0")</f>
        <v>0</v>
      </c>
      <c r="AW1443" cm="1">
        <f t="array" ref="AW1443">IF(FALSE,"True," &amp; IF(_xlfn.XLOOKUP("Action_IsDenyOrDrop",'Scoring_Config'!$A:$A,'Scoring_Config'!$D:$D,"Yes")="Yes",_xlfn.XLOOKUP("Action_IsDenyOrDrop",'Scoring_Config'!$A:$A,'Scoring_Config'!$C:$C,0),0),"False,0")</f>
        <v>0</v>
      </c>
      <c r="AX1443" cm="1">
        <f t="array" ref="AX1443">IF(LEFT(AW1443,4)="True",0,(IF(LEFT(Y1443,4)="True",IF(_xlfn.XLOOKUP("Src_IsAny",'Scoring_Config'!$A:$A,'Scoring_Config'!$D:$D,"Yes")="Yes",_xlfn.XLOOKUP("Src_IsAny",'Scoring_Config'!$A:$A,'Scoring_Config'!$C:$C,10),0),0)+IF(LEFT(Z1443,4)="True",IF(_xlfn.XLOOKUP("Src_CIDR_Le_16",'Scoring_Config'!$A:$A,'Scoring_Config'!$D:$D,"Yes")="Yes",_xlfn.XLOOKUP("Src_CIDR_Le_16",'Scoring_Config'!$A:$A,'Scoring_Config'!$C:$C,10),0),0)+IF(LEFT(AA1443,4)="True",IF(_xlfn.XLOOKUP("Src_CIDR_17_22",'Scoring_Config'!$A:$A,'Scoring_Config'!$D:$D,"Yes")="Yes",_xlfn.XLOOKUP("Src_CIDR_17_22",'Scoring_Config'!$A:$A,'Scoring_Config'!$C:$C,5),0),0)+IF(LEFT(AB1443,4)="True",IF(_xlfn.XLOOKUP("Dst_IsAny",'Scoring_Config'!$A:$A,'Scoring_Config'!$D:$D,"Yes")="Yes",_xlfn.XLOOKUP("Dst_IsAny",'Scoring_Config'!$A:$A,'Scoring_Config'!$C:$C,10),0),0)+IF(LEFT(AC1443,4)="True",IF(_xlfn.XLOOKUP("Dst_CIDR_Le_16",'Scoring_Config'!$A:$A,'Scoring_Config'!$D:$D,"Yes")="Yes",_xlfn.XLOOKUP("Dst_CIDR_Le_16",'Scoring_Config'!$A:$A,'Scoring_Config'!$C:$C,10),0),0)+IF(LEFT(AD1443,4)="True",IF(_xlfn.XLOOKUP("Dst_CIDR_17_22",'Scoring_Config'!$A:$A,'Scoring_Config'!$D:$D,"Yes")="Yes",_xlfn.XLOOKUP("Dst_CIDR_17_22",'Scoring_Config'!$A:$A,'Scoring_Config'!$C:$C,5),0),0)+IF(LEFT(AE1443,4)="True",IF(_xlfn.XLOOKUP("SrcZone_IsAny",'Scoring_Config'!$A:$A,'Scoring_Config'!$D:$D,"Yes")="Yes",_xlfn.XLOOKUP("SrcZone_IsAny",'Scoring_Config'!$A:$A,'Scoring_Config'!$C:$C,10),0),0)+IF(LEFT(AF1443,4)="True",IF(_xlfn.XLOOKUP("DstZone_IsAny",'Scoring_Config'!$A:$A,'Scoring_Config'!$D:$D,"Yes")="Yes",_xlfn.XLOOKUP("DstZone_IsAny",'Scoring_Config'!$A:$A,'Scoring_Config'!$C:$C,10),0),0)+IF(LEFT(AG1443,4)="True",IF(_xlfn.XLOOKUP("Service_Any_OR_RangeGt1000",'Scoring_Config'!$A:$A,'Scoring_Config'!$D:$D,"Yes")="Yes",_xlfn.XLOOKUP("Service_Any_OR_RangeGt1000",'Scoring_Config'!$A:$A,'Scoring_Config'!$C:$C,10),0),0)+IF(LEFT(AH1443,4)="True",IF(_xlfn.XLOOKUP("App_Any_OR_RangeGt1000",'Scoring_Config'!$A:$A,'Scoring_Config'!$D:$D,"Yes")="Yes",_xlfn.XLOOKUP("App_Any_OR_RangeGt1000",'Scoring_Config'!$A:$A,'Scoring_Config'!$C:$C,10),0),0)+IF(LEFT(AI1443,4)="True",IF(_xlfn.XLOOKUP("Service_Insecure_Match",'Scoring_Config'!$A:$A,'Scoring_Config'!$D:$D,"Yes")="Yes",_xlfn.XLOOKUP("Service_Insecure_Match",'Scoring_Config'!$A:$A,'Scoring_Config'!$C:$C,5),0),0)+IF(LEFT(AJ1443,4)="True",IF(_xlfn.XLOOKUP("Risky_Inbound",'Scoring_Config'!$A:$A,'Scoring_Config'!$D:$D,"Yes")="Yes",_xlfn.XLOOKUP("Risky_Inbound",'Scoring_Config'!$A:$A,'Scoring_Config'!$C:$C,50),0),0)+IF(LEFT(AK1443,4)="True",IF(_xlfn.XLOOKUP("Risky_Outbound",'Scoring_Config'!$A:$A,'Scoring_Config'!$D:$D,"Yes")="Yes",_xlfn.XLOOKUP("Risky_Outbound",'Scoring_Config'!$A:$A,'Scoring_Config'!$C:$C,25),0),0)+IF(LEFT(AZ1443,4)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1443,FIND(",",AL1443)+1,100)),0)+IF(LEFT(AM1443,4)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1443,FIND(",",AN1443)+1,100)),0)+IF(_xlfn.XLOOKUP("Profile_Scoring",'Scoring_Config'!$A:$A,'Scoring_Config'!$D:$D,"Yes")="Yes",VALUE(MID(AO1443,FIND(",",AO1443)+1,100)),0)+IF(_xlfn.XLOOKUP("Options_Scoring",'Scoring_Config'!$A:$A,'Scoring_Config'!$D:$D,"Yes")="Yes",VALUE(MID(AP1443,FIND(",",AP1443)+1,100)),0)))</f>
        <v>0</v>
      </c>
      <c r="AZ1443" cm="1">
        <f t="array" ref="AZ1443">IF(FALSE,"True," &amp; IF(_xlfn.XLOOKUP("Migrate_Insecure",'Scoring_Config'!$A:$A,'Scoring_Config'!$D:$D,"Yes")="Yes",_xlfn.XLOOKUP("Migrate_Insecure",'Scoring_Config'!$A:$A,'Scoring_Config'!$C:$C,10),0),"False,0")</f>
        <v>0</v>
      </c>
    </row>
    <row r="1444" spans="1:52">
      <c r="A1444" t="s">
        <v>1979</v>
      </c>
      <c r="B1444" t="s">
        <v>3416</v>
      </c>
      <c r="C1444" t="s">
        <v>3542</v>
      </c>
      <c r="D1444" t="s">
        <v>3544</v>
      </c>
      <c r="E1444" t="s">
        <v>3562</v>
      </c>
      <c r="F1444" t="s">
        <v>4025</v>
      </c>
      <c r="G1444" t="s">
        <v>752</v>
      </c>
      <c r="H1444" t="s">
        <v>193</v>
      </c>
      <c r="I1444" t="s">
        <v>4022</v>
      </c>
      <c r="J1444" t="s">
        <v>1288</v>
      </c>
      <c r="K1444" t="s">
        <v>193</v>
      </c>
      <c r="L1444" t="s">
        <v>1632</v>
      </c>
      <c r="M1444" t="s">
        <v>1973</v>
      </c>
      <c r="N1444" t="s">
        <v>4315</v>
      </c>
      <c r="O1444" t="s">
        <v>4319</v>
      </c>
      <c r="P1444" t="s">
        <v>4323</v>
      </c>
      <c r="Q1444" t="s">
        <v>5335</v>
      </c>
      <c r="R1444" t="s">
        <v>5443</v>
      </c>
      <c r="S1444" t="s">
        <v>5557</v>
      </c>
      <c r="T1444" t="s">
        <v>5616</v>
      </c>
      <c r="U1444" t="s">
        <v>6638</v>
      </c>
      <c r="Y1444" cm="1">
        <f t="array" ref="Y1444">IF(FALSE,"True," &amp; IF(_xlfn.XLOOKUP("Src_IsAny",'Scoring_Config'!$A:$A,'Scoring_Config'!$D:$D,"Yes")="Yes",_xlfn.XLOOKUP("Src_IsAny",'Scoring_Config'!$A:$A,'Scoring_Config'!$C:$C,10),0),"False,0")</f>
        <v>0</v>
      </c>
      <c r="Z1444" cm="1">
        <f t="array" ref="Z1444">IF(FALSE,"True," &amp; IF(_xlfn.XLOOKUP("Src_CIDR_Le_16",'Scoring_Config'!$A:$A,'Scoring_Config'!$D:$D,"Yes")="Yes",_xlfn.XLOOKUP("Src_CIDR_Le_16",'Scoring_Config'!$A:$A,'Scoring_Config'!$C:$C,10),0),"False,0")</f>
        <v>0</v>
      </c>
      <c r="AA1444" cm="1">
        <f t="array" ref="AA1444">IF(FALSE,"True," &amp; IF(_xlfn.XLOOKUP("Src_CIDR_17_22",'Scoring_Config'!$A:$A,'Scoring_Config'!$D:$D,"Yes")="Yes",_xlfn.XLOOKUP("Src_CIDR_17_22",'Scoring_Config'!$A:$A,'Scoring_Config'!$C:$C,5),0),"False,0")</f>
        <v>0</v>
      </c>
      <c r="AB1444" cm="1">
        <f t="array" ref="AB1444">IF(FALSE,"True," &amp; IF(_xlfn.XLOOKUP("Dst_IsAny",'Scoring_Config'!$A:$A,'Scoring_Config'!$D:$D,"Yes")="Yes",_xlfn.XLOOKUP("Dst_IsAny",'Scoring_Config'!$A:$A,'Scoring_Config'!$C:$C,10),0),"False,0")</f>
        <v>0</v>
      </c>
      <c r="AC1444" cm="1">
        <f t="array" ref="AC1444">IF(FALSE,"True," &amp; IF(_xlfn.XLOOKUP("Dst_CIDR_Le_16",'Scoring_Config'!$A:$A,'Scoring_Config'!$D:$D,"Yes")="Yes",_xlfn.XLOOKUP("Dst_CIDR_Le_16",'Scoring_Config'!$A:$A,'Scoring_Config'!$C:$C,10),0),"False,0")</f>
        <v>0</v>
      </c>
      <c r="AD1444" cm="1">
        <f t="array" ref="AD1444">IF(FALSE,"True," &amp; IF(_xlfn.XLOOKUP("Dst_CIDR_17_22",'Scoring_Config'!$A:$A,'Scoring_Config'!$D:$D,"Yes")="Yes",_xlfn.XLOOKUP("Dst_CIDR_17_22",'Scoring_Config'!$A:$A,'Scoring_Config'!$C:$C,5),0),"False,0")</f>
        <v>0</v>
      </c>
      <c r="AE1444" cm="1">
        <f t="array" ref="AE1444">IF(FALSE,"True," &amp; IF(_xlfn.XLOOKUP("SrcZone_IsAny",'Scoring_Config'!$A:$A,'Scoring_Config'!$D:$D,"Yes")="Yes",_xlfn.XLOOKUP("SrcZone_IsAny",'Scoring_Config'!$A:$A,'Scoring_Config'!$C:$C,10),0),"False,0")</f>
        <v>0</v>
      </c>
      <c r="AF1444" cm="1">
        <f t="array" ref="AF1444">IF(FALSE,"True," &amp; IF(_xlfn.XLOOKUP("DstZone_IsAny",'Scoring_Config'!$A:$A,'Scoring_Config'!$D:$D,"Yes")="Yes",_xlfn.XLOOKUP("DstZone_IsAny",'Scoring_Config'!$A:$A,'Scoring_Config'!$C:$C,10),0),"False,0")</f>
        <v>0</v>
      </c>
      <c r="AG1444" cm="1">
        <f t="array" ref="AG144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44" cm="1">
        <f t="array" ref="AH1444">IF(FALSE,"True," &amp; IF(_xlfn.XLOOKUP("App_Any_OR_RangeGt1000",'Scoring_Config'!$A:$A,'Scoring_Config'!$D:$D,"Yes")="Yes",_xlfn.XLOOKUP("App_Any_OR_RangeGt1000",'Scoring_Config'!$A:$A,'Scoring_Config'!$C:$C,10),0),"False,0")</f>
        <v>0</v>
      </c>
      <c r="AI1444" cm="1">
        <f t="array" ref="AI1444">IF(FALSE,"True," &amp; IF(_xlfn.XLOOKUP("Service_Insecure_Match",'Scoring_Config'!$A:$A,'Scoring_Config'!$D:$D,"Yes")="Yes",_xlfn.XLOOKUP("Service_Insecure_Match",'Scoring_Config'!$A:$A,'Scoring_Config'!$C:$C,5),0),"False,0")</f>
        <v>0</v>
      </c>
      <c r="AJ1444" cm="1">
        <f t="array" ref="AJ1444">IF(FALSE,"True," &amp; IF(_xlfn.XLOOKUP("Risky_Inbound",'Scoring_Config'!$A:$A,'Scoring_Config'!$D:$D,"Yes")="Yes",_xlfn.XLOOKUP("Risky_Inbound",'Scoring_Config'!$A:$A,'Scoring_Config'!$C:$C,50),0),"False,0")</f>
        <v>0</v>
      </c>
      <c r="AK1444" cm="1">
        <f t="array" ref="AK1444">IF(FALSE,"True," &amp; IF(_xlfn.XLOOKUP("Risky_Outbound",'Scoring_Config'!$A:$A,'Scoring_Config'!$D:$D,"Yes")="Yes",_xlfn.XLOOKUP("Risky_Outbound",'Scoring_Config'!$A:$A,'Scoring_Config'!$C:$C,25),0),"False,0")</f>
        <v>0</v>
      </c>
      <c r="AL1444" t="s">
        <v>6699</v>
      </c>
      <c r="AM1444" cm="1">
        <f t="array" ref="AM144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44" t="s">
        <v>6697</v>
      </c>
      <c r="AO1444" t="s">
        <v>6697</v>
      </c>
      <c r="AP1444" t="s">
        <v>6697</v>
      </c>
      <c r="AQ1444" cm="1">
        <f t="array" ref="AQ1444">IF(FALSE,"True," &amp; IF(_xlfn.XLOOKUP("Service_IsAny",'Scoring_Config'!$A:$A,'Scoring_Config'!$D:$D,"Yes")="Yes",_xlfn.XLOOKUP("Service_IsAny",'Scoring_Config'!$A:$A,'Scoring_Config'!$C:$C,0),0),"False,0")</f>
        <v>0</v>
      </c>
      <c r="AR1444">
        <v>0</v>
      </c>
      <c r="AS1444" cm="1">
        <f t="array" ref="AS1444">IF(FALSE,"True," &amp; IF(_xlfn.XLOOKUP("Service_RangeGt1000",'Scoring_Config'!$A:$A,'Scoring_Config'!$D:$D,"Yes")="Yes",_xlfn.XLOOKUP("Service_RangeGt1000",'Scoring_Config'!$A:$A,'Scoring_Config'!$C:$C,0),0),"False,0")</f>
        <v>0</v>
      </c>
      <c r="AT1444" cm="1">
        <f t="array" ref="AT1444">IF(FALSE,"True," &amp; IF(_xlfn.XLOOKUP("App_IsAny",'Scoring_Config'!$A:$A,'Scoring_Config'!$D:$D,"Yes")="Yes",_xlfn.XLOOKUP("App_IsAny",'Scoring_Config'!$A:$A,'Scoring_Config'!$C:$C,0),0),"False,0")</f>
        <v>0</v>
      </c>
      <c r="AU1444">
        <v>0</v>
      </c>
      <c r="AV1444" cm="1">
        <f t="array" ref="AV1444">IF(FALSE,"True," &amp; IF(_xlfn.XLOOKUP("App_RangeGt1000",'Scoring_Config'!$A:$A,'Scoring_Config'!$D:$D,"Yes")="Yes",_xlfn.XLOOKUP("App_RangeGt1000",'Scoring_Config'!$A:$A,'Scoring_Config'!$C:$C,0),0),"False,0")</f>
        <v>0</v>
      </c>
      <c r="AW1444" cm="1">
        <f t="array" ref="AW1444">IF(FALSE,"True," &amp; IF(_xlfn.XLOOKUP("Action_IsDenyOrDrop",'Scoring_Config'!$A:$A,'Scoring_Config'!$D:$D,"Yes")="Yes",_xlfn.XLOOKUP("Action_IsDenyOrDrop",'Scoring_Config'!$A:$A,'Scoring_Config'!$C:$C,0),0),"False,0")</f>
        <v>0</v>
      </c>
      <c r="AX1444" cm="1">
        <f t="array" ref="AX1444">IF(LEFT(AW1444,4)="True",0,(IF(LEFT(Y1444,4)="True",IF(_xlfn.XLOOKUP("Src_IsAny",'Scoring_Config'!$A:$A,'Scoring_Config'!$D:$D,"Yes")="Yes",_xlfn.XLOOKUP("Src_IsAny",'Scoring_Config'!$A:$A,'Scoring_Config'!$C:$C,10),0),0)+IF(LEFT(Z1444,4)="True",IF(_xlfn.XLOOKUP("Src_CIDR_Le_16",'Scoring_Config'!$A:$A,'Scoring_Config'!$D:$D,"Yes")="Yes",_xlfn.XLOOKUP("Src_CIDR_Le_16",'Scoring_Config'!$A:$A,'Scoring_Config'!$C:$C,10),0),0)+IF(LEFT(AA1444,4)="True",IF(_xlfn.XLOOKUP("Src_CIDR_17_22",'Scoring_Config'!$A:$A,'Scoring_Config'!$D:$D,"Yes")="Yes",_xlfn.XLOOKUP("Src_CIDR_17_22",'Scoring_Config'!$A:$A,'Scoring_Config'!$C:$C,5),0),0)+IF(LEFT(AB1444,4)="True",IF(_xlfn.XLOOKUP("Dst_IsAny",'Scoring_Config'!$A:$A,'Scoring_Config'!$D:$D,"Yes")="Yes",_xlfn.XLOOKUP("Dst_IsAny",'Scoring_Config'!$A:$A,'Scoring_Config'!$C:$C,10),0),0)+IF(LEFT(AC1444,4)="True",IF(_xlfn.XLOOKUP("Dst_CIDR_Le_16",'Scoring_Config'!$A:$A,'Scoring_Config'!$D:$D,"Yes")="Yes",_xlfn.XLOOKUP("Dst_CIDR_Le_16",'Scoring_Config'!$A:$A,'Scoring_Config'!$C:$C,10),0),0)+IF(LEFT(AD1444,4)="True",IF(_xlfn.XLOOKUP("Dst_CIDR_17_22",'Scoring_Config'!$A:$A,'Scoring_Config'!$D:$D,"Yes")="Yes",_xlfn.XLOOKUP("Dst_CIDR_17_22",'Scoring_Config'!$A:$A,'Scoring_Config'!$C:$C,5),0),0)+IF(LEFT(AE1444,4)="True",IF(_xlfn.XLOOKUP("SrcZone_IsAny",'Scoring_Config'!$A:$A,'Scoring_Config'!$D:$D,"Yes")="Yes",_xlfn.XLOOKUP("SrcZone_IsAny",'Scoring_Config'!$A:$A,'Scoring_Config'!$C:$C,10),0),0)+IF(LEFT(AF1444,4)="True",IF(_xlfn.XLOOKUP("DstZone_IsAny",'Scoring_Config'!$A:$A,'Scoring_Config'!$D:$D,"Yes")="Yes",_xlfn.XLOOKUP("DstZone_IsAny",'Scoring_Config'!$A:$A,'Scoring_Config'!$C:$C,10),0),0)+IF(LEFT(AG1444,4)="True",IF(_xlfn.XLOOKUP("Service_Any_OR_RangeGt1000",'Scoring_Config'!$A:$A,'Scoring_Config'!$D:$D,"Yes")="Yes",_xlfn.XLOOKUP("Service_Any_OR_RangeGt1000",'Scoring_Config'!$A:$A,'Scoring_Config'!$C:$C,10),0),0)+IF(LEFT(AH1444,4)="True",IF(_xlfn.XLOOKUP("App_Any_OR_RangeGt1000",'Scoring_Config'!$A:$A,'Scoring_Config'!$D:$D,"Yes")="Yes",_xlfn.XLOOKUP("App_Any_OR_RangeGt1000",'Scoring_Config'!$A:$A,'Scoring_Config'!$C:$C,10),0),0)+IF(LEFT(AI1444,4)="True",IF(_xlfn.XLOOKUP("Service_Insecure_Match",'Scoring_Config'!$A:$A,'Scoring_Config'!$D:$D,"Yes")="Yes",_xlfn.XLOOKUP("Service_Insecure_Match",'Scoring_Config'!$A:$A,'Scoring_Config'!$C:$C,5),0),0)+IF(LEFT(AJ1444,4)="True",IF(_xlfn.XLOOKUP("Risky_Inbound",'Scoring_Config'!$A:$A,'Scoring_Config'!$D:$D,"Yes")="Yes",_xlfn.XLOOKUP("Risky_Inbound",'Scoring_Config'!$A:$A,'Scoring_Config'!$C:$C,50),0),0)+IF(LEFT(AK1444,4)="True",IF(_xlfn.XLOOKUP("Risky_Outbound",'Scoring_Config'!$A:$A,'Scoring_Config'!$D:$D,"Yes")="Yes",_xlfn.XLOOKUP("Risky_Outbound",'Scoring_Config'!$A:$A,'Scoring_Config'!$C:$C,25),0),0)+IF(LEFT(AZ1444,4)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1444,FIND(",",AL1444)+1,100)),0)+IF(LEFT(AM1444,4)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1444,FIND(",",AN1444)+1,100)),0)+IF(_xlfn.XLOOKUP("Profile_Scoring",'Scoring_Config'!$A:$A,'Scoring_Config'!$D:$D,"Yes")="Yes",VALUE(MID(AO1444,FIND(",",AO1444)+1,100)),0)+IF(_xlfn.XLOOKUP("Options_Scoring",'Scoring_Config'!$A:$A,'Scoring_Config'!$D:$D,"Yes")="Yes",VALUE(MID(AP1444,FIND(",",AP1444)+1,100)),0)))</f>
        <v>0</v>
      </c>
      <c r="AZ1444" cm="1">
        <f t="array" ref="AZ1444">IF(FALSE,"True," &amp; IF(_xlfn.XLOOKUP("Migrate_Insecure",'Scoring_Config'!$A:$A,'Scoring_Config'!$D:$D,"Yes")="Yes",_xlfn.XLOOKUP("Migrate_Insecure",'Scoring_Config'!$A:$A,'Scoring_Config'!$C:$C,10),0),"False,0")</f>
        <v>0</v>
      </c>
    </row>
    <row r="1445" spans="1:52">
      <c r="A1445" t="s">
        <v>1979</v>
      </c>
      <c r="B1445" t="s">
        <v>3417</v>
      </c>
      <c r="C1445" t="s">
        <v>3542</v>
      </c>
      <c r="D1445" t="s">
        <v>3544</v>
      </c>
      <c r="E1445" t="s">
        <v>3562</v>
      </c>
      <c r="F1445" t="s">
        <v>4025</v>
      </c>
      <c r="G1445" t="s">
        <v>753</v>
      </c>
      <c r="H1445" t="s">
        <v>193</v>
      </c>
      <c r="I1445" t="s">
        <v>4025</v>
      </c>
      <c r="J1445" t="s">
        <v>1289</v>
      </c>
      <c r="K1445" t="s">
        <v>1880</v>
      </c>
      <c r="L1445" t="s">
        <v>1325</v>
      </c>
      <c r="M1445" t="s">
        <v>1973</v>
      </c>
      <c r="N1445" t="s">
        <v>4315</v>
      </c>
      <c r="O1445" t="s">
        <v>4319</v>
      </c>
      <c r="P1445" t="s">
        <v>4323</v>
      </c>
      <c r="Q1445" t="s">
        <v>5336</v>
      </c>
      <c r="R1445" t="s">
        <v>5439</v>
      </c>
      <c r="S1445" t="s">
        <v>4324</v>
      </c>
      <c r="T1445" t="s">
        <v>5616</v>
      </c>
      <c r="U1445" t="s">
        <v>6639</v>
      </c>
      <c r="Y1445" cm="1">
        <f t="array" ref="Y1445">IF(FALSE,"True," &amp; IF(_xlfn.XLOOKUP("Src_IsAny",'Scoring_Config'!$A:$A,'Scoring_Config'!$D:$D,"Yes")="Yes",_xlfn.XLOOKUP("Src_IsAny",'Scoring_Config'!$A:$A,'Scoring_Config'!$C:$C,10),0),"False,0")</f>
        <v>0</v>
      </c>
      <c r="Z1445" cm="1">
        <f t="array" ref="Z1445">IF(FALSE,"True," &amp; IF(_xlfn.XLOOKUP("Src_CIDR_Le_16",'Scoring_Config'!$A:$A,'Scoring_Config'!$D:$D,"Yes")="Yes",_xlfn.XLOOKUP("Src_CIDR_Le_16",'Scoring_Config'!$A:$A,'Scoring_Config'!$C:$C,10),0),"False,0")</f>
        <v>0</v>
      </c>
      <c r="AA1445" cm="1">
        <f t="array" ref="AA1445">IF(FALSE,"True," &amp; IF(_xlfn.XLOOKUP("Src_CIDR_17_22",'Scoring_Config'!$A:$A,'Scoring_Config'!$D:$D,"Yes")="Yes",_xlfn.XLOOKUP("Src_CIDR_17_22",'Scoring_Config'!$A:$A,'Scoring_Config'!$C:$C,5),0),"False,0")</f>
        <v>0</v>
      </c>
      <c r="AB1445" cm="1">
        <f t="array" ref="AB1445">IF(FALSE,"True," &amp; IF(_xlfn.XLOOKUP("Dst_IsAny",'Scoring_Config'!$A:$A,'Scoring_Config'!$D:$D,"Yes")="Yes",_xlfn.XLOOKUP("Dst_IsAny",'Scoring_Config'!$A:$A,'Scoring_Config'!$C:$C,10),0),"False,0")</f>
        <v>0</v>
      </c>
      <c r="AC1445" cm="1">
        <f t="array" ref="AC1445">IF(FALSE,"True," &amp; IF(_xlfn.XLOOKUP("Dst_CIDR_Le_16",'Scoring_Config'!$A:$A,'Scoring_Config'!$D:$D,"Yes")="Yes",_xlfn.XLOOKUP("Dst_CIDR_Le_16",'Scoring_Config'!$A:$A,'Scoring_Config'!$C:$C,10),0),"False,0")</f>
        <v>0</v>
      </c>
      <c r="AD1445" cm="1">
        <f t="array" ref="AD1445">IF(FALSE,"True," &amp; IF(_xlfn.XLOOKUP("Dst_CIDR_17_22",'Scoring_Config'!$A:$A,'Scoring_Config'!$D:$D,"Yes")="Yes",_xlfn.XLOOKUP("Dst_CIDR_17_22",'Scoring_Config'!$A:$A,'Scoring_Config'!$C:$C,5),0),"False,0")</f>
        <v>0</v>
      </c>
      <c r="AE1445" cm="1">
        <f t="array" ref="AE1445">IF(FALSE,"True," &amp; IF(_xlfn.XLOOKUP("SrcZone_IsAny",'Scoring_Config'!$A:$A,'Scoring_Config'!$D:$D,"Yes")="Yes",_xlfn.XLOOKUP("SrcZone_IsAny",'Scoring_Config'!$A:$A,'Scoring_Config'!$C:$C,10),0),"False,0")</f>
        <v>0</v>
      </c>
      <c r="AF1445" cm="1">
        <f t="array" ref="AF1445">IF(FALSE,"True," &amp; IF(_xlfn.XLOOKUP("DstZone_IsAny",'Scoring_Config'!$A:$A,'Scoring_Config'!$D:$D,"Yes")="Yes",_xlfn.XLOOKUP("DstZone_IsAny",'Scoring_Config'!$A:$A,'Scoring_Config'!$C:$C,10),0),"False,0")</f>
        <v>0</v>
      </c>
      <c r="AG1445" cm="1">
        <f t="array" ref="AG144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45" cm="1">
        <f t="array" ref="AH1445">IF(FALSE,"True," &amp; IF(_xlfn.XLOOKUP("App_Any_OR_RangeGt1000",'Scoring_Config'!$A:$A,'Scoring_Config'!$D:$D,"Yes")="Yes",_xlfn.XLOOKUP("App_Any_OR_RangeGt1000",'Scoring_Config'!$A:$A,'Scoring_Config'!$C:$C,10),0),"False,0")</f>
        <v>0</v>
      </c>
      <c r="AI1445" cm="1">
        <f t="array" ref="AI1445">IF(FALSE,"True," &amp; IF(_xlfn.XLOOKUP("Service_Insecure_Match",'Scoring_Config'!$A:$A,'Scoring_Config'!$D:$D,"Yes")="Yes",_xlfn.XLOOKUP("Service_Insecure_Match",'Scoring_Config'!$A:$A,'Scoring_Config'!$C:$C,5),0),"False,0")</f>
        <v>0</v>
      </c>
      <c r="AJ1445" cm="1">
        <f t="array" ref="AJ1445">IF(FALSE,"True," &amp; IF(_xlfn.XLOOKUP("Risky_Inbound",'Scoring_Config'!$A:$A,'Scoring_Config'!$D:$D,"Yes")="Yes",_xlfn.XLOOKUP("Risky_Inbound",'Scoring_Config'!$A:$A,'Scoring_Config'!$C:$C,50),0),"False,0")</f>
        <v>0</v>
      </c>
      <c r="AK1445" cm="1">
        <f t="array" ref="AK1445">IF(FALSE,"True," &amp; IF(_xlfn.XLOOKUP("Risky_Outbound",'Scoring_Config'!$A:$A,'Scoring_Config'!$D:$D,"Yes")="Yes",_xlfn.XLOOKUP("Risky_Outbound",'Scoring_Config'!$A:$A,'Scoring_Config'!$C:$C,25),0),"False,0")</f>
        <v>0</v>
      </c>
      <c r="AL1445" t="s">
        <v>6699</v>
      </c>
      <c r="AM1445" cm="1">
        <f t="array" ref="AM144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45" t="s">
        <v>6697</v>
      </c>
      <c r="AO1445" t="s">
        <v>6697</v>
      </c>
      <c r="AP1445" t="s">
        <v>6697</v>
      </c>
      <c r="AQ1445" cm="1">
        <f t="array" ref="AQ1445">IF(FALSE,"True," &amp; IF(_xlfn.XLOOKUP("Service_IsAny",'Scoring_Config'!$A:$A,'Scoring_Config'!$D:$D,"Yes")="Yes",_xlfn.XLOOKUP("Service_IsAny",'Scoring_Config'!$A:$A,'Scoring_Config'!$C:$C,0),0),"False,0")</f>
        <v>0</v>
      </c>
      <c r="AR1445">
        <v>0</v>
      </c>
      <c r="AS1445" cm="1">
        <f t="array" ref="AS1445">IF(FALSE,"True," &amp; IF(_xlfn.XLOOKUP("Service_RangeGt1000",'Scoring_Config'!$A:$A,'Scoring_Config'!$D:$D,"Yes")="Yes",_xlfn.XLOOKUP("Service_RangeGt1000",'Scoring_Config'!$A:$A,'Scoring_Config'!$C:$C,0),0),"False,0")</f>
        <v>0</v>
      </c>
      <c r="AT1445" cm="1">
        <f t="array" ref="AT1445">IF(FALSE,"True," &amp; IF(_xlfn.XLOOKUP("App_IsAny",'Scoring_Config'!$A:$A,'Scoring_Config'!$D:$D,"Yes")="Yes",_xlfn.XLOOKUP("App_IsAny",'Scoring_Config'!$A:$A,'Scoring_Config'!$C:$C,0),0),"False,0")</f>
        <v>0</v>
      </c>
      <c r="AU1445">
        <v>0</v>
      </c>
      <c r="AV1445" cm="1">
        <f t="array" ref="AV1445">IF(FALSE,"True," &amp; IF(_xlfn.XLOOKUP("App_RangeGt1000",'Scoring_Config'!$A:$A,'Scoring_Config'!$D:$D,"Yes")="Yes",_xlfn.XLOOKUP("App_RangeGt1000",'Scoring_Config'!$A:$A,'Scoring_Config'!$C:$C,0),0),"False,0")</f>
        <v>0</v>
      </c>
      <c r="AW1445" cm="1">
        <f t="array" ref="AW1445">IF(FALSE,"True," &amp; IF(_xlfn.XLOOKUP("Action_IsDenyOrDrop",'Scoring_Config'!$A:$A,'Scoring_Config'!$D:$D,"Yes")="Yes",_xlfn.XLOOKUP("Action_IsDenyOrDrop",'Scoring_Config'!$A:$A,'Scoring_Config'!$C:$C,0),0),"False,0")</f>
        <v>0</v>
      </c>
      <c r="AX1445" cm="1">
        <f t="array" ref="AX1445">IF(LEFT(AW1445,4)="True",0,(IF(LEFT(Y1445,4)="True",IF(_xlfn.XLOOKUP("Src_IsAny",'Scoring_Config'!$A:$A,'Scoring_Config'!$D:$D,"Yes")="Yes",_xlfn.XLOOKUP("Src_IsAny",'Scoring_Config'!$A:$A,'Scoring_Config'!$C:$C,10),0),0)+IF(LEFT(Z1445,4)="True",IF(_xlfn.XLOOKUP("Src_CIDR_Le_16",'Scoring_Config'!$A:$A,'Scoring_Config'!$D:$D,"Yes")="Yes",_xlfn.XLOOKUP("Src_CIDR_Le_16",'Scoring_Config'!$A:$A,'Scoring_Config'!$C:$C,10),0),0)+IF(LEFT(AA1445,4)="True",IF(_xlfn.XLOOKUP("Src_CIDR_17_22",'Scoring_Config'!$A:$A,'Scoring_Config'!$D:$D,"Yes")="Yes",_xlfn.XLOOKUP("Src_CIDR_17_22",'Scoring_Config'!$A:$A,'Scoring_Config'!$C:$C,5),0),0)+IF(LEFT(AB1445,4)="True",IF(_xlfn.XLOOKUP("Dst_IsAny",'Scoring_Config'!$A:$A,'Scoring_Config'!$D:$D,"Yes")="Yes",_xlfn.XLOOKUP("Dst_IsAny",'Scoring_Config'!$A:$A,'Scoring_Config'!$C:$C,10),0),0)+IF(LEFT(AC1445,4)="True",IF(_xlfn.XLOOKUP("Dst_CIDR_Le_16",'Scoring_Config'!$A:$A,'Scoring_Config'!$D:$D,"Yes")="Yes",_xlfn.XLOOKUP("Dst_CIDR_Le_16",'Scoring_Config'!$A:$A,'Scoring_Config'!$C:$C,10),0),0)+IF(LEFT(AD1445,4)="True",IF(_xlfn.XLOOKUP("Dst_CIDR_17_22",'Scoring_Config'!$A:$A,'Scoring_Config'!$D:$D,"Yes")="Yes",_xlfn.XLOOKUP("Dst_CIDR_17_22",'Scoring_Config'!$A:$A,'Scoring_Config'!$C:$C,5),0),0)+IF(LEFT(AE1445,4)="True",IF(_xlfn.XLOOKUP("SrcZone_IsAny",'Scoring_Config'!$A:$A,'Scoring_Config'!$D:$D,"Yes")="Yes",_xlfn.XLOOKUP("SrcZone_IsAny",'Scoring_Config'!$A:$A,'Scoring_Config'!$C:$C,10),0),0)+IF(LEFT(AF1445,4)="True",IF(_xlfn.XLOOKUP("DstZone_IsAny",'Scoring_Config'!$A:$A,'Scoring_Config'!$D:$D,"Yes")="Yes",_xlfn.XLOOKUP("DstZone_IsAny",'Scoring_Config'!$A:$A,'Scoring_Config'!$C:$C,10),0),0)+IF(LEFT(AG1445,4)="True",IF(_xlfn.XLOOKUP("Service_Any_OR_RangeGt1000",'Scoring_Config'!$A:$A,'Scoring_Config'!$D:$D,"Yes")="Yes",_xlfn.XLOOKUP("Service_Any_OR_RangeGt1000",'Scoring_Config'!$A:$A,'Scoring_Config'!$C:$C,10),0),0)+IF(LEFT(AH1445,4)="True",IF(_xlfn.XLOOKUP("App_Any_OR_RangeGt1000",'Scoring_Config'!$A:$A,'Scoring_Config'!$D:$D,"Yes")="Yes",_xlfn.XLOOKUP("App_Any_OR_RangeGt1000",'Scoring_Config'!$A:$A,'Scoring_Config'!$C:$C,10),0),0)+IF(LEFT(AI1445,4)="True",IF(_xlfn.XLOOKUP("Service_Insecure_Match",'Scoring_Config'!$A:$A,'Scoring_Config'!$D:$D,"Yes")="Yes",_xlfn.XLOOKUP("Service_Insecure_Match",'Scoring_Config'!$A:$A,'Scoring_Config'!$C:$C,5),0),0)+IF(LEFT(AJ1445,4)="True",IF(_xlfn.XLOOKUP("Risky_Inbound",'Scoring_Config'!$A:$A,'Scoring_Config'!$D:$D,"Yes")="Yes",_xlfn.XLOOKUP("Risky_Inbound",'Scoring_Config'!$A:$A,'Scoring_Config'!$C:$C,50),0),0)+IF(LEFT(AK1445,4)="True",IF(_xlfn.XLOOKUP("Risky_Outbound",'Scoring_Config'!$A:$A,'Scoring_Config'!$D:$D,"Yes")="Yes",_xlfn.XLOOKUP("Risky_Outbound",'Scoring_Config'!$A:$A,'Scoring_Config'!$C:$C,25),0),0)+IF(LEFT(AZ1445,4)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1445,FIND(",",AL1445)+1,100)),0)+IF(LEFT(AM1445,4)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1445,FIND(",",AN1445)+1,100)),0)+IF(_xlfn.XLOOKUP("Profile_Scoring",'Scoring_Config'!$A:$A,'Scoring_Config'!$D:$D,"Yes")="Yes",VALUE(MID(AO1445,FIND(",",AO1445)+1,100)),0)+IF(_xlfn.XLOOKUP("Options_Scoring",'Scoring_Config'!$A:$A,'Scoring_Config'!$D:$D,"Yes")="Yes",VALUE(MID(AP1445,FIND(",",AP1445)+1,100)),0)))</f>
        <v>0</v>
      </c>
      <c r="AZ1445" cm="1">
        <f t="array" ref="AZ1445">IF(FALSE,"True," &amp; IF(_xlfn.XLOOKUP("Migrate_Insecure",'Scoring_Config'!$A:$A,'Scoring_Config'!$D:$D,"Yes")="Yes",_xlfn.XLOOKUP("Migrate_Insecure",'Scoring_Config'!$A:$A,'Scoring_Config'!$C:$C,10),0),"False,0")</f>
        <v>0</v>
      </c>
    </row>
    <row r="1446" spans="1:52">
      <c r="A1446" t="s">
        <v>1979</v>
      </c>
      <c r="B1446" t="s">
        <v>3418</v>
      </c>
      <c r="C1446" t="s">
        <v>3542</v>
      </c>
      <c r="D1446" t="s">
        <v>3545</v>
      </c>
      <c r="E1446" t="s">
        <v>3563</v>
      </c>
      <c r="F1446" t="s">
        <v>4020</v>
      </c>
      <c r="G1446" t="s">
        <v>754</v>
      </c>
      <c r="H1446" t="s">
        <v>174</v>
      </c>
      <c r="I1446" t="s">
        <v>4020</v>
      </c>
      <c r="J1446" t="s">
        <v>1290</v>
      </c>
      <c r="K1446" t="s">
        <v>1721</v>
      </c>
      <c r="L1446" t="s">
        <v>1327</v>
      </c>
      <c r="M1446" t="s">
        <v>1974</v>
      </c>
      <c r="N1446" t="s">
        <v>4315</v>
      </c>
      <c r="O1446" t="s">
        <v>4319</v>
      </c>
      <c r="P1446" t="s">
        <v>4323</v>
      </c>
      <c r="Q1446" t="s">
        <v>5337</v>
      </c>
      <c r="R1446" t="s">
        <v>5439</v>
      </c>
      <c r="S1446" t="s">
        <v>4324</v>
      </c>
      <c r="T1446" t="s">
        <v>5817</v>
      </c>
      <c r="U1446" t="s">
        <v>6640</v>
      </c>
      <c r="Y1446" cm="1">
        <f t="array" ref="Y1446">IF(FALSE,"True," &amp; IF(_xlfn.XLOOKUP("Src_IsAny",'Scoring_Config'!$A:$A,'Scoring_Config'!$D:$D,"Yes")="Yes",_xlfn.XLOOKUP("Src_IsAny",'Scoring_Config'!$A:$A,'Scoring_Config'!$C:$C,10),0),"False,0")</f>
        <v>0</v>
      </c>
      <c r="Z1446" cm="1">
        <f t="array" ref="Z1446">IF(FALSE,"True," &amp; IF(_xlfn.XLOOKUP("Src_CIDR_Le_16",'Scoring_Config'!$A:$A,'Scoring_Config'!$D:$D,"Yes")="Yes",_xlfn.XLOOKUP("Src_CIDR_Le_16",'Scoring_Config'!$A:$A,'Scoring_Config'!$C:$C,10),0),"False,0")</f>
        <v>0</v>
      </c>
      <c r="AA1446" cm="1">
        <f t="array" ref="AA1446">IF(FALSE,"True," &amp; IF(_xlfn.XLOOKUP("Src_CIDR_17_22",'Scoring_Config'!$A:$A,'Scoring_Config'!$D:$D,"Yes")="Yes",_xlfn.XLOOKUP("Src_CIDR_17_22",'Scoring_Config'!$A:$A,'Scoring_Config'!$C:$C,5),0),"False,0")</f>
        <v>0</v>
      </c>
      <c r="AB1446" cm="1">
        <f t="array" ref="AB1446">IF(FALSE,"True," &amp; IF(_xlfn.XLOOKUP("Dst_IsAny",'Scoring_Config'!$A:$A,'Scoring_Config'!$D:$D,"Yes")="Yes",_xlfn.XLOOKUP("Dst_IsAny",'Scoring_Config'!$A:$A,'Scoring_Config'!$C:$C,10),0),"False,0")</f>
        <v>0</v>
      </c>
      <c r="AC1446" cm="1">
        <f t="array" ref="AC1446">IF(FALSE,"True," &amp; IF(_xlfn.XLOOKUP("Dst_CIDR_Le_16",'Scoring_Config'!$A:$A,'Scoring_Config'!$D:$D,"Yes")="Yes",_xlfn.XLOOKUP("Dst_CIDR_Le_16",'Scoring_Config'!$A:$A,'Scoring_Config'!$C:$C,10),0),"False,0")</f>
        <v>0</v>
      </c>
      <c r="AD1446" cm="1">
        <f t="array" ref="AD1446">IF(FALSE,"True," &amp; IF(_xlfn.XLOOKUP("Dst_CIDR_17_22",'Scoring_Config'!$A:$A,'Scoring_Config'!$D:$D,"Yes")="Yes",_xlfn.XLOOKUP("Dst_CIDR_17_22",'Scoring_Config'!$A:$A,'Scoring_Config'!$C:$C,5),0),"False,0")</f>
        <v>0</v>
      </c>
      <c r="AE1446" cm="1">
        <f t="array" ref="AE1446">IF(FALSE,"True," &amp; IF(_xlfn.XLOOKUP("SrcZone_IsAny",'Scoring_Config'!$A:$A,'Scoring_Config'!$D:$D,"Yes")="Yes",_xlfn.XLOOKUP("SrcZone_IsAny",'Scoring_Config'!$A:$A,'Scoring_Config'!$C:$C,10),0),"False,0")</f>
        <v>0</v>
      </c>
      <c r="AF1446" cm="1">
        <f t="array" ref="AF1446">IF(FALSE,"True," &amp; IF(_xlfn.XLOOKUP("DstZone_IsAny",'Scoring_Config'!$A:$A,'Scoring_Config'!$D:$D,"Yes")="Yes",_xlfn.XLOOKUP("DstZone_IsAny",'Scoring_Config'!$A:$A,'Scoring_Config'!$C:$C,10),0),"False,0")</f>
        <v>0</v>
      </c>
      <c r="AG1446" cm="1">
        <f t="array" ref="AG144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46" cm="1">
        <f t="array" ref="AH1446">IF(FALSE,"True," &amp; IF(_xlfn.XLOOKUP("App_Any_OR_RangeGt1000",'Scoring_Config'!$A:$A,'Scoring_Config'!$D:$D,"Yes")="Yes",_xlfn.XLOOKUP("App_Any_OR_RangeGt1000",'Scoring_Config'!$A:$A,'Scoring_Config'!$C:$C,10),0),"False,0")</f>
        <v>0</v>
      </c>
      <c r="AI1446" cm="1">
        <f t="array" ref="AI1446">IF(FALSE,"True," &amp; IF(_xlfn.XLOOKUP("Service_Insecure_Match",'Scoring_Config'!$A:$A,'Scoring_Config'!$D:$D,"Yes")="Yes",_xlfn.XLOOKUP("Service_Insecure_Match",'Scoring_Config'!$A:$A,'Scoring_Config'!$C:$C,5),0),"False,0")</f>
        <v>0</v>
      </c>
      <c r="AJ1446" cm="1">
        <f t="array" ref="AJ1446">IF(FALSE,"True," &amp; IF(_xlfn.XLOOKUP("Risky_Inbound",'Scoring_Config'!$A:$A,'Scoring_Config'!$D:$D,"Yes")="Yes",_xlfn.XLOOKUP("Risky_Inbound",'Scoring_Config'!$A:$A,'Scoring_Config'!$C:$C,50),0),"False,0")</f>
        <v>0</v>
      </c>
      <c r="AK1446" cm="1">
        <f t="array" ref="AK1446">IF(FALSE,"True," &amp; IF(_xlfn.XLOOKUP("Risky_Outbound",'Scoring_Config'!$A:$A,'Scoring_Config'!$D:$D,"Yes")="Yes",_xlfn.XLOOKUP("Risky_Outbound",'Scoring_Config'!$A:$A,'Scoring_Config'!$C:$C,25),0),"False,0")</f>
        <v>0</v>
      </c>
      <c r="AL1446" t="s">
        <v>6699</v>
      </c>
      <c r="AM1446" cm="1">
        <f t="array" ref="AM144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46" t="s">
        <v>6697</v>
      </c>
      <c r="AO1446" t="s">
        <v>6697</v>
      </c>
      <c r="AP1446" t="s">
        <v>6697</v>
      </c>
      <c r="AQ1446" cm="1">
        <f t="array" ref="AQ1446">IF(FALSE,"True," &amp; IF(_xlfn.XLOOKUP("Service_IsAny",'Scoring_Config'!$A:$A,'Scoring_Config'!$D:$D,"Yes")="Yes",_xlfn.XLOOKUP("Service_IsAny",'Scoring_Config'!$A:$A,'Scoring_Config'!$C:$C,0),0),"False,0")</f>
        <v>0</v>
      </c>
      <c r="AR1446">
        <v>0</v>
      </c>
      <c r="AS1446" cm="1">
        <f t="array" ref="AS1446">IF(FALSE,"True," &amp; IF(_xlfn.XLOOKUP("Service_RangeGt1000",'Scoring_Config'!$A:$A,'Scoring_Config'!$D:$D,"Yes")="Yes",_xlfn.XLOOKUP("Service_RangeGt1000",'Scoring_Config'!$A:$A,'Scoring_Config'!$C:$C,0),0),"False,0")</f>
        <v>0</v>
      </c>
      <c r="AT1446" cm="1">
        <f t="array" ref="AT1446">IF(FALSE,"True," &amp; IF(_xlfn.XLOOKUP("App_IsAny",'Scoring_Config'!$A:$A,'Scoring_Config'!$D:$D,"Yes")="Yes",_xlfn.XLOOKUP("App_IsAny",'Scoring_Config'!$A:$A,'Scoring_Config'!$C:$C,0),0),"False,0")</f>
        <v>0</v>
      </c>
      <c r="AU1446">
        <v>2</v>
      </c>
      <c r="AV1446" cm="1">
        <f t="array" ref="AV1446">IF(FALSE,"True," &amp; IF(_xlfn.XLOOKUP("App_RangeGt1000",'Scoring_Config'!$A:$A,'Scoring_Config'!$D:$D,"Yes")="Yes",_xlfn.XLOOKUP("App_RangeGt1000",'Scoring_Config'!$A:$A,'Scoring_Config'!$C:$C,0),0),"False,0")</f>
        <v>0</v>
      </c>
      <c r="AW1446" cm="1">
        <f t="array" ref="AW1446">IF(FALSE,"True," &amp; IF(_xlfn.XLOOKUP("Action_IsDenyOrDrop",'Scoring_Config'!$A:$A,'Scoring_Config'!$D:$D,"Yes")="Yes",_xlfn.XLOOKUP("Action_IsDenyOrDrop",'Scoring_Config'!$A:$A,'Scoring_Config'!$C:$C,0),0),"False,0")</f>
        <v>0</v>
      </c>
      <c r="AX1446" cm="1">
        <f t="array" ref="AX1446">IF(LEFT(AW1446,4)="True",0,(IF(LEFT(Y1446,4)="True",IF(_xlfn.XLOOKUP("Src_IsAny",'Scoring_Config'!$A:$A,'Scoring_Config'!$D:$D,"Yes")="Yes",_xlfn.XLOOKUP("Src_IsAny",'Scoring_Config'!$A:$A,'Scoring_Config'!$C:$C,10),0),0)+IF(LEFT(Z1446,4)="True",IF(_xlfn.XLOOKUP("Src_CIDR_Le_16",'Scoring_Config'!$A:$A,'Scoring_Config'!$D:$D,"Yes")="Yes",_xlfn.XLOOKUP("Src_CIDR_Le_16",'Scoring_Config'!$A:$A,'Scoring_Config'!$C:$C,10),0),0)+IF(LEFT(AA1446,4)="True",IF(_xlfn.XLOOKUP("Src_CIDR_17_22",'Scoring_Config'!$A:$A,'Scoring_Config'!$D:$D,"Yes")="Yes",_xlfn.XLOOKUP("Src_CIDR_17_22",'Scoring_Config'!$A:$A,'Scoring_Config'!$C:$C,5),0),0)+IF(LEFT(AB1446,4)="True",IF(_xlfn.XLOOKUP("Dst_IsAny",'Scoring_Config'!$A:$A,'Scoring_Config'!$D:$D,"Yes")="Yes",_xlfn.XLOOKUP("Dst_IsAny",'Scoring_Config'!$A:$A,'Scoring_Config'!$C:$C,10),0),0)+IF(LEFT(AC1446,4)="True",IF(_xlfn.XLOOKUP("Dst_CIDR_Le_16",'Scoring_Config'!$A:$A,'Scoring_Config'!$D:$D,"Yes")="Yes",_xlfn.XLOOKUP("Dst_CIDR_Le_16",'Scoring_Config'!$A:$A,'Scoring_Config'!$C:$C,10),0),0)+IF(LEFT(AD1446,4)="True",IF(_xlfn.XLOOKUP("Dst_CIDR_17_22",'Scoring_Config'!$A:$A,'Scoring_Config'!$D:$D,"Yes")="Yes",_xlfn.XLOOKUP("Dst_CIDR_17_22",'Scoring_Config'!$A:$A,'Scoring_Config'!$C:$C,5),0),0)+IF(LEFT(AE1446,4)="True",IF(_xlfn.XLOOKUP("SrcZone_IsAny",'Scoring_Config'!$A:$A,'Scoring_Config'!$D:$D,"Yes")="Yes",_xlfn.XLOOKUP("SrcZone_IsAny",'Scoring_Config'!$A:$A,'Scoring_Config'!$C:$C,10),0),0)+IF(LEFT(AF1446,4)="True",IF(_xlfn.XLOOKUP("DstZone_IsAny",'Scoring_Config'!$A:$A,'Scoring_Config'!$D:$D,"Yes")="Yes",_xlfn.XLOOKUP("DstZone_IsAny",'Scoring_Config'!$A:$A,'Scoring_Config'!$C:$C,10),0),0)+IF(LEFT(AG1446,4)="True",IF(_xlfn.XLOOKUP("Service_Any_OR_RangeGt1000",'Scoring_Config'!$A:$A,'Scoring_Config'!$D:$D,"Yes")="Yes",_xlfn.XLOOKUP("Service_Any_OR_RangeGt1000",'Scoring_Config'!$A:$A,'Scoring_Config'!$C:$C,10),0),0)+IF(LEFT(AH1446,4)="True",IF(_xlfn.XLOOKUP("App_Any_OR_RangeGt1000",'Scoring_Config'!$A:$A,'Scoring_Config'!$D:$D,"Yes")="Yes",_xlfn.XLOOKUP("App_Any_OR_RangeGt1000",'Scoring_Config'!$A:$A,'Scoring_Config'!$C:$C,10),0),0)+IF(LEFT(AI1446,4)="True",IF(_xlfn.XLOOKUP("Service_Insecure_Match",'Scoring_Config'!$A:$A,'Scoring_Config'!$D:$D,"Yes")="Yes",_xlfn.XLOOKUP("Service_Insecure_Match",'Scoring_Config'!$A:$A,'Scoring_Config'!$C:$C,5),0),0)+IF(LEFT(AJ1446,4)="True",IF(_xlfn.XLOOKUP("Risky_Inbound",'Scoring_Config'!$A:$A,'Scoring_Config'!$D:$D,"Yes")="Yes",_xlfn.XLOOKUP("Risky_Inbound",'Scoring_Config'!$A:$A,'Scoring_Config'!$C:$C,50),0),0)+IF(LEFT(AK1446,4)="True",IF(_xlfn.XLOOKUP("Risky_Outbound",'Scoring_Config'!$A:$A,'Scoring_Config'!$D:$D,"Yes")="Yes",_xlfn.XLOOKUP("Risky_Outbound",'Scoring_Config'!$A:$A,'Scoring_Config'!$C:$C,25),0),0)+IF(LEFT(AZ1446,4)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1446,FIND(",",AL1446)+1,100)),0)+IF(LEFT(AM1446,4)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1446,FIND(",",AN1446)+1,100)),0)+IF(_xlfn.XLOOKUP("Profile_Scoring",'Scoring_Config'!$A:$A,'Scoring_Config'!$D:$D,"Yes")="Yes",VALUE(MID(AO1446,FIND(",",AO1446)+1,100)),0)+IF(_xlfn.XLOOKUP("Options_Scoring",'Scoring_Config'!$A:$A,'Scoring_Config'!$D:$D,"Yes")="Yes",VALUE(MID(AP1446,FIND(",",AP1446)+1,100)),0)))</f>
        <v>0</v>
      </c>
      <c r="AZ1446" cm="1">
        <f t="array" ref="AZ1446">IF(FALSE,"True," &amp; IF(_xlfn.XLOOKUP("Migrate_Insecure",'Scoring_Config'!$A:$A,'Scoring_Config'!$D:$D,"Yes")="Yes",_xlfn.XLOOKUP("Migrate_Insecure",'Scoring_Config'!$A:$A,'Scoring_Config'!$C:$C,10),0),"False,0")</f>
        <v>0</v>
      </c>
    </row>
    <row r="1447" spans="1:52">
      <c r="A1447" t="s">
        <v>1979</v>
      </c>
      <c r="B1447" t="s">
        <v>3419</v>
      </c>
      <c r="C1447" t="s">
        <v>3542</v>
      </c>
      <c r="D1447" t="s">
        <v>3545</v>
      </c>
      <c r="E1447" t="s">
        <v>3563</v>
      </c>
      <c r="F1447" t="s">
        <v>4020</v>
      </c>
      <c r="G1447" t="s">
        <v>755</v>
      </c>
      <c r="H1447" t="s">
        <v>174</v>
      </c>
      <c r="I1447" t="s">
        <v>4301</v>
      </c>
      <c r="J1447" t="s">
        <v>1291</v>
      </c>
      <c r="K1447" t="s">
        <v>1721</v>
      </c>
      <c r="L1447" t="s">
        <v>1327</v>
      </c>
      <c r="M1447" t="s">
        <v>1974</v>
      </c>
      <c r="N1447" t="s">
        <v>4315</v>
      </c>
      <c r="O1447" t="s">
        <v>4319</v>
      </c>
      <c r="P1447" t="s">
        <v>4321</v>
      </c>
      <c r="Q1447" t="s">
        <v>5337</v>
      </c>
      <c r="R1447" t="s">
        <v>5440</v>
      </c>
      <c r="S1447" t="s">
        <v>5440</v>
      </c>
      <c r="T1447" t="s">
        <v>5817</v>
      </c>
      <c r="U1447" t="s">
        <v>6641</v>
      </c>
      <c r="Y1447" cm="1">
        <f t="array" ref="Y1447">IF(FALSE,"True," &amp; IF(_xlfn.XLOOKUP("Src_IsAny",'Scoring_Config'!$A:$A,'Scoring_Config'!$D:$D,"Yes")="Yes",_xlfn.XLOOKUP("Src_IsAny",'Scoring_Config'!$A:$A,'Scoring_Config'!$C:$C,10),0),"False,0")</f>
        <v>0</v>
      </c>
      <c r="Z1447" cm="1">
        <f t="array" ref="Z1447">IF(FALSE,"True," &amp; IF(_xlfn.XLOOKUP("Src_CIDR_Le_16",'Scoring_Config'!$A:$A,'Scoring_Config'!$D:$D,"Yes")="Yes",_xlfn.XLOOKUP("Src_CIDR_Le_16",'Scoring_Config'!$A:$A,'Scoring_Config'!$C:$C,10),0),"False,0")</f>
        <v>0</v>
      </c>
      <c r="AA1447" cm="1">
        <f t="array" ref="AA1447">IF(FALSE,"True," &amp; IF(_xlfn.XLOOKUP("Src_CIDR_17_22",'Scoring_Config'!$A:$A,'Scoring_Config'!$D:$D,"Yes")="Yes",_xlfn.XLOOKUP("Src_CIDR_17_22",'Scoring_Config'!$A:$A,'Scoring_Config'!$C:$C,5),0),"False,0")</f>
        <v>0</v>
      </c>
      <c r="AB1447" cm="1">
        <f t="array" ref="AB1447">IF(FALSE,"True," &amp; IF(_xlfn.XLOOKUP("Dst_IsAny",'Scoring_Config'!$A:$A,'Scoring_Config'!$D:$D,"Yes")="Yes",_xlfn.XLOOKUP("Dst_IsAny",'Scoring_Config'!$A:$A,'Scoring_Config'!$C:$C,10),0),"False,0")</f>
        <v>0</v>
      </c>
      <c r="AC1447" cm="1">
        <f t="array" ref="AC1447">IF(FALSE,"True," &amp; IF(_xlfn.XLOOKUP("Dst_CIDR_Le_16",'Scoring_Config'!$A:$A,'Scoring_Config'!$D:$D,"Yes")="Yes",_xlfn.XLOOKUP("Dst_CIDR_Le_16",'Scoring_Config'!$A:$A,'Scoring_Config'!$C:$C,10),0),"False,0")</f>
        <v>0</v>
      </c>
      <c r="AD1447" cm="1">
        <f t="array" ref="AD1447">IF(FALSE,"True," &amp; IF(_xlfn.XLOOKUP("Dst_CIDR_17_22",'Scoring_Config'!$A:$A,'Scoring_Config'!$D:$D,"Yes")="Yes",_xlfn.XLOOKUP("Dst_CIDR_17_22",'Scoring_Config'!$A:$A,'Scoring_Config'!$C:$C,5),0),"False,0")</f>
        <v>0</v>
      </c>
      <c r="AE1447" cm="1">
        <f t="array" ref="AE1447">IF(FALSE,"True," &amp; IF(_xlfn.XLOOKUP("SrcZone_IsAny",'Scoring_Config'!$A:$A,'Scoring_Config'!$D:$D,"Yes")="Yes",_xlfn.XLOOKUP("SrcZone_IsAny",'Scoring_Config'!$A:$A,'Scoring_Config'!$C:$C,10),0),"False,0")</f>
        <v>0</v>
      </c>
      <c r="AF1447" cm="1">
        <f t="array" ref="AF1447">IF(FALSE,"True," &amp; IF(_xlfn.XLOOKUP("DstZone_IsAny",'Scoring_Config'!$A:$A,'Scoring_Config'!$D:$D,"Yes")="Yes",_xlfn.XLOOKUP("DstZone_IsAny",'Scoring_Config'!$A:$A,'Scoring_Config'!$C:$C,10),0),"False,0")</f>
        <v>0</v>
      </c>
      <c r="AG1447" cm="1">
        <f t="array" ref="AG144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47" cm="1">
        <f t="array" ref="AH1447">IF(FALSE,"True," &amp; IF(_xlfn.XLOOKUP("App_Any_OR_RangeGt1000",'Scoring_Config'!$A:$A,'Scoring_Config'!$D:$D,"Yes")="Yes",_xlfn.XLOOKUP("App_Any_OR_RangeGt1000",'Scoring_Config'!$A:$A,'Scoring_Config'!$C:$C,10),0),"False,0")</f>
        <v>0</v>
      </c>
      <c r="AI1447" cm="1">
        <f t="array" ref="AI1447">IF(FALSE,"True," &amp; IF(_xlfn.XLOOKUP("Service_Insecure_Match",'Scoring_Config'!$A:$A,'Scoring_Config'!$D:$D,"Yes")="Yes",_xlfn.XLOOKUP("Service_Insecure_Match",'Scoring_Config'!$A:$A,'Scoring_Config'!$C:$C,5),0),"False,0")</f>
        <v>0</v>
      </c>
      <c r="AJ1447" cm="1">
        <f t="array" ref="AJ1447">IF(FALSE,"True," &amp; IF(_xlfn.XLOOKUP("Risky_Inbound",'Scoring_Config'!$A:$A,'Scoring_Config'!$D:$D,"Yes")="Yes",_xlfn.XLOOKUP("Risky_Inbound",'Scoring_Config'!$A:$A,'Scoring_Config'!$C:$C,50),0),"False,0")</f>
        <v>0</v>
      </c>
      <c r="AK1447" cm="1">
        <f t="array" ref="AK1447">IF(FALSE,"True," &amp; IF(_xlfn.XLOOKUP("Risky_Outbound",'Scoring_Config'!$A:$A,'Scoring_Config'!$D:$D,"Yes")="Yes",_xlfn.XLOOKUP("Risky_Outbound",'Scoring_Config'!$A:$A,'Scoring_Config'!$C:$C,25),0),"False,0")</f>
        <v>0</v>
      </c>
      <c r="AL1447" t="s">
        <v>6700</v>
      </c>
      <c r="AM1447" cm="1">
        <f t="array" ref="AM144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47" t="s">
        <v>6697</v>
      </c>
      <c r="AO1447" t="s">
        <v>6697</v>
      </c>
      <c r="AP1447" t="s">
        <v>6697</v>
      </c>
      <c r="AQ1447" cm="1">
        <f t="array" ref="AQ1447">IF(FALSE,"True," &amp; IF(_xlfn.XLOOKUP("Service_IsAny",'Scoring_Config'!$A:$A,'Scoring_Config'!$D:$D,"Yes")="Yes",_xlfn.XLOOKUP("Service_IsAny",'Scoring_Config'!$A:$A,'Scoring_Config'!$C:$C,0),0),"False,0")</f>
        <v>0</v>
      </c>
      <c r="AR1447">
        <v>0</v>
      </c>
      <c r="AS1447" cm="1">
        <f t="array" ref="AS1447">IF(FALSE,"True," &amp; IF(_xlfn.XLOOKUP("Service_RangeGt1000",'Scoring_Config'!$A:$A,'Scoring_Config'!$D:$D,"Yes")="Yes",_xlfn.XLOOKUP("Service_RangeGt1000",'Scoring_Config'!$A:$A,'Scoring_Config'!$C:$C,0),0),"False,0")</f>
        <v>0</v>
      </c>
      <c r="AT1447" cm="1">
        <f t="array" ref="AT1447">IF(FALSE,"True," &amp; IF(_xlfn.XLOOKUP("App_IsAny",'Scoring_Config'!$A:$A,'Scoring_Config'!$D:$D,"Yes")="Yes",_xlfn.XLOOKUP("App_IsAny",'Scoring_Config'!$A:$A,'Scoring_Config'!$C:$C,0),0),"False,0")</f>
        <v>0</v>
      </c>
      <c r="AU1447">
        <v>2</v>
      </c>
      <c r="AV1447" cm="1">
        <f t="array" ref="AV1447">IF(FALSE,"True," &amp; IF(_xlfn.XLOOKUP("App_RangeGt1000",'Scoring_Config'!$A:$A,'Scoring_Config'!$D:$D,"Yes")="Yes",_xlfn.XLOOKUP("App_RangeGt1000",'Scoring_Config'!$A:$A,'Scoring_Config'!$C:$C,0),0),"False,0")</f>
        <v>0</v>
      </c>
      <c r="AW1447" cm="1">
        <f t="array" ref="AW1447">IF(FALSE,"True," &amp; IF(_xlfn.XLOOKUP("Action_IsDenyOrDrop",'Scoring_Config'!$A:$A,'Scoring_Config'!$D:$D,"Yes")="Yes",_xlfn.XLOOKUP("Action_IsDenyOrDrop",'Scoring_Config'!$A:$A,'Scoring_Config'!$C:$C,0),0),"False,0")</f>
        <v>0</v>
      </c>
      <c r="AX1447" cm="1">
        <f t="array" ref="AX1447">IF(LEFT(AW1447,4)="True",0,(IF(LEFT(Y1447,4)="True",IF(_xlfn.XLOOKUP("Src_IsAny",'Scoring_Config'!$A:$A,'Scoring_Config'!$D:$D,"Yes")="Yes",_xlfn.XLOOKUP("Src_IsAny",'Scoring_Config'!$A:$A,'Scoring_Config'!$C:$C,10),0),0)+IF(LEFT(Z1447,4)="True",IF(_xlfn.XLOOKUP("Src_CIDR_Le_16",'Scoring_Config'!$A:$A,'Scoring_Config'!$D:$D,"Yes")="Yes",_xlfn.XLOOKUP("Src_CIDR_Le_16",'Scoring_Config'!$A:$A,'Scoring_Config'!$C:$C,10),0),0)+IF(LEFT(AA1447,4)="True",IF(_xlfn.XLOOKUP("Src_CIDR_17_22",'Scoring_Config'!$A:$A,'Scoring_Config'!$D:$D,"Yes")="Yes",_xlfn.XLOOKUP("Src_CIDR_17_22",'Scoring_Config'!$A:$A,'Scoring_Config'!$C:$C,5),0),0)+IF(LEFT(AB1447,4)="True",IF(_xlfn.XLOOKUP("Dst_IsAny",'Scoring_Config'!$A:$A,'Scoring_Config'!$D:$D,"Yes")="Yes",_xlfn.XLOOKUP("Dst_IsAny",'Scoring_Config'!$A:$A,'Scoring_Config'!$C:$C,10),0),0)+IF(LEFT(AC1447,4)="True",IF(_xlfn.XLOOKUP("Dst_CIDR_Le_16",'Scoring_Config'!$A:$A,'Scoring_Config'!$D:$D,"Yes")="Yes",_xlfn.XLOOKUP("Dst_CIDR_Le_16",'Scoring_Config'!$A:$A,'Scoring_Config'!$C:$C,10),0),0)+IF(LEFT(AD1447,4)="True",IF(_xlfn.XLOOKUP("Dst_CIDR_17_22",'Scoring_Config'!$A:$A,'Scoring_Config'!$D:$D,"Yes")="Yes",_xlfn.XLOOKUP("Dst_CIDR_17_22",'Scoring_Config'!$A:$A,'Scoring_Config'!$C:$C,5),0),0)+IF(LEFT(AE1447,4)="True",IF(_xlfn.XLOOKUP("SrcZone_IsAny",'Scoring_Config'!$A:$A,'Scoring_Config'!$D:$D,"Yes")="Yes",_xlfn.XLOOKUP("SrcZone_IsAny",'Scoring_Config'!$A:$A,'Scoring_Config'!$C:$C,10),0),0)+IF(LEFT(AF1447,4)="True",IF(_xlfn.XLOOKUP("DstZone_IsAny",'Scoring_Config'!$A:$A,'Scoring_Config'!$D:$D,"Yes")="Yes",_xlfn.XLOOKUP("DstZone_IsAny",'Scoring_Config'!$A:$A,'Scoring_Config'!$C:$C,10),0),0)+IF(LEFT(AG1447,4)="True",IF(_xlfn.XLOOKUP("Service_Any_OR_RangeGt1000",'Scoring_Config'!$A:$A,'Scoring_Config'!$D:$D,"Yes")="Yes",_xlfn.XLOOKUP("Service_Any_OR_RangeGt1000",'Scoring_Config'!$A:$A,'Scoring_Config'!$C:$C,10),0),0)+IF(LEFT(AH1447,4)="True",IF(_xlfn.XLOOKUP("App_Any_OR_RangeGt1000",'Scoring_Config'!$A:$A,'Scoring_Config'!$D:$D,"Yes")="Yes",_xlfn.XLOOKUP("App_Any_OR_RangeGt1000",'Scoring_Config'!$A:$A,'Scoring_Config'!$C:$C,10),0),0)+IF(LEFT(AI1447,4)="True",IF(_xlfn.XLOOKUP("Service_Insecure_Match",'Scoring_Config'!$A:$A,'Scoring_Config'!$D:$D,"Yes")="Yes",_xlfn.XLOOKUP("Service_Insecure_Match",'Scoring_Config'!$A:$A,'Scoring_Config'!$C:$C,5),0),0)+IF(LEFT(AJ1447,4)="True",IF(_xlfn.XLOOKUP("Risky_Inbound",'Scoring_Config'!$A:$A,'Scoring_Config'!$D:$D,"Yes")="Yes",_xlfn.XLOOKUP("Risky_Inbound",'Scoring_Config'!$A:$A,'Scoring_Config'!$C:$C,50),0),0)+IF(LEFT(AK1447,4)="True",IF(_xlfn.XLOOKUP("Risky_Outbound",'Scoring_Config'!$A:$A,'Scoring_Config'!$D:$D,"Yes")="Yes",_xlfn.XLOOKUP("Risky_Outbound",'Scoring_Config'!$A:$A,'Scoring_Config'!$C:$C,25),0),0)+IF(LEFT(AZ1447,4)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1447,FIND(",",AL1447)+1,100)),0)+IF(LEFT(AM1447,4)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1447,FIND(",",AN1447)+1,100)),0)+IF(_xlfn.XLOOKUP("Profile_Scoring",'Scoring_Config'!$A:$A,'Scoring_Config'!$D:$D,"Yes")="Yes",VALUE(MID(AO1447,FIND(",",AO1447)+1,100)),0)+IF(_xlfn.XLOOKUP("Options_Scoring",'Scoring_Config'!$A:$A,'Scoring_Config'!$D:$D,"Yes")="Yes",VALUE(MID(AP1447,FIND(",",AP1447)+1,100)),0)))</f>
        <v>0</v>
      </c>
      <c r="AZ1447" cm="1">
        <f t="array" ref="AZ1447">IF(FALSE,"True," &amp; IF(_xlfn.XLOOKUP("Migrate_Insecure",'Scoring_Config'!$A:$A,'Scoring_Config'!$D:$D,"Yes")="Yes",_xlfn.XLOOKUP("Migrate_Insecure",'Scoring_Config'!$A:$A,'Scoring_Config'!$C:$C,10),0),"False,0")</f>
        <v>0</v>
      </c>
    </row>
    <row r="1448" spans="1:52">
      <c r="A1448" t="s">
        <v>1979</v>
      </c>
      <c r="B1448" t="s">
        <v>3420</v>
      </c>
      <c r="C1448" t="s">
        <v>3542</v>
      </c>
      <c r="D1448" t="s">
        <v>3545</v>
      </c>
      <c r="E1448" t="s">
        <v>3563</v>
      </c>
      <c r="F1448" t="s">
        <v>4019</v>
      </c>
      <c r="G1448" t="s">
        <v>756</v>
      </c>
      <c r="H1448" t="s">
        <v>174</v>
      </c>
      <c r="I1448" t="s">
        <v>3576</v>
      </c>
      <c r="J1448" t="s">
        <v>1146</v>
      </c>
      <c r="K1448" t="s">
        <v>1912</v>
      </c>
      <c r="L1448" t="s">
        <v>1537</v>
      </c>
      <c r="M1448" t="s">
        <v>1974</v>
      </c>
      <c r="N1448" t="s">
        <v>4315</v>
      </c>
      <c r="O1448" t="s">
        <v>4319</v>
      </c>
      <c r="P1448" t="s">
        <v>4323</v>
      </c>
      <c r="Q1448" t="s">
        <v>5338</v>
      </c>
      <c r="R1448" t="s">
        <v>5439</v>
      </c>
      <c r="S1448" t="s">
        <v>4324</v>
      </c>
      <c r="T1448" t="s">
        <v>5817</v>
      </c>
      <c r="U1448" t="s">
        <v>6642</v>
      </c>
      <c r="Y1448" cm="1">
        <f t="array" ref="Y1448">IF(FALSE,"True," &amp; IF(_xlfn.XLOOKUP("Src_IsAny",'Scoring_Config'!$A:$A,'Scoring_Config'!$D:$D,"Yes")="Yes",_xlfn.XLOOKUP("Src_IsAny",'Scoring_Config'!$A:$A,'Scoring_Config'!$C:$C,10),0),"False,0")</f>
        <v>0</v>
      </c>
      <c r="Z1448" cm="1">
        <f t="array" ref="Z1448">IF(FALSE,"True," &amp; IF(_xlfn.XLOOKUP("Src_CIDR_Le_16",'Scoring_Config'!$A:$A,'Scoring_Config'!$D:$D,"Yes")="Yes",_xlfn.XLOOKUP("Src_CIDR_Le_16",'Scoring_Config'!$A:$A,'Scoring_Config'!$C:$C,10),0),"False,0")</f>
        <v>0</v>
      </c>
      <c r="AA1448" cm="1">
        <f t="array" ref="AA1448">IF(FALSE,"True," &amp; IF(_xlfn.XLOOKUP("Src_CIDR_17_22",'Scoring_Config'!$A:$A,'Scoring_Config'!$D:$D,"Yes")="Yes",_xlfn.XLOOKUP("Src_CIDR_17_22",'Scoring_Config'!$A:$A,'Scoring_Config'!$C:$C,5),0),"False,0")</f>
        <v>0</v>
      </c>
      <c r="AB1448" cm="1">
        <f t="array" ref="AB1448">IF(FALSE,"True," &amp; IF(_xlfn.XLOOKUP("Dst_IsAny",'Scoring_Config'!$A:$A,'Scoring_Config'!$D:$D,"Yes")="Yes",_xlfn.XLOOKUP("Dst_IsAny",'Scoring_Config'!$A:$A,'Scoring_Config'!$C:$C,10),0),"False,0")</f>
        <v>0</v>
      </c>
      <c r="AC1448" cm="1">
        <f t="array" ref="AC1448">IF(FALSE,"True," &amp; IF(_xlfn.XLOOKUP("Dst_CIDR_Le_16",'Scoring_Config'!$A:$A,'Scoring_Config'!$D:$D,"Yes")="Yes",_xlfn.XLOOKUP("Dst_CIDR_Le_16",'Scoring_Config'!$A:$A,'Scoring_Config'!$C:$C,10),0),"False,0")</f>
        <v>0</v>
      </c>
      <c r="AD1448" cm="1">
        <f t="array" ref="AD1448">IF(FALSE,"True," &amp; IF(_xlfn.XLOOKUP("Dst_CIDR_17_22",'Scoring_Config'!$A:$A,'Scoring_Config'!$D:$D,"Yes")="Yes",_xlfn.XLOOKUP("Dst_CIDR_17_22",'Scoring_Config'!$A:$A,'Scoring_Config'!$C:$C,5),0),"False,0")</f>
        <v>0</v>
      </c>
      <c r="AE1448" cm="1">
        <f t="array" ref="AE1448">IF(FALSE,"True," &amp; IF(_xlfn.XLOOKUP("SrcZone_IsAny",'Scoring_Config'!$A:$A,'Scoring_Config'!$D:$D,"Yes")="Yes",_xlfn.XLOOKUP("SrcZone_IsAny",'Scoring_Config'!$A:$A,'Scoring_Config'!$C:$C,10),0),"False,0")</f>
        <v>0</v>
      </c>
      <c r="AF1448" cm="1">
        <f t="array" ref="AF1448">IF(FALSE,"True," &amp; IF(_xlfn.XLOOKUP("DstZone_IsAny",'Scoring_Config'!$A:$A,'Scoring_Config'!$D:$D,"Yes")="Yes",_xlfn.XLOOKUP("DstZone_IsAny",'Scoring_Config'!$A:$A,'Scoring_Config'!$C:$C,10),0),"False,0")</f>
        <v>0</v>
      </c>
      <c r="AG1448" cm="1">
        <f t="array" ref="AG144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48" cm="1">
        <f t="array" ref="AH1448">IF(FALSE,"True," &amp; IF(_xlfn.XLOOKUP("App_Any_OR_RangeGt1000",'Scoring_Config'!$A:$A,'Scoring_Config'!$D:$D,"Yes")="Yes",_xlfn.XLOOKUP("App_Any_OR_RangeGt1000",'Scoring_Config'!$A:$A,'Scoring_Config'!$C:$C,10),0),"False,0")</f>
        <v>0</v>
      </c>
      <c r="AI1448" cm="1">
        <f t="array" ref="AI1448">IF(FALSE,"True," &amp; IF(_xlfn.XLOOKUP("Service_Insecure_Match",'Scoring_Config'!$A:$A,'Scoring_Config'!$D:$D,"Yes")="Yes",_xlfn.XLOOKUP("Service_Insecure_Match",'Scoring_Config'!$A:$A,'Scoring_Config'!$C:$C,5),0),"False,0")</f>
        <v>0</v>
      </c>
      <c r="AJ1448" cm="1">
        <f t="array" ref="AJ1448">IF(FALSE,"True," &amp; IF(_xlfn.XLOOKUP("Risky_Inbound",'Scoring_Config'!$A:$A,'Scoring_Config'!$D:$D,"Yes")="Yes",_xlfn.XLOOKUP("Risky_Inbound",'Scoring_Config'!$A:$A,'Scoring_Config'!$C:$C,50),0),"False,0")</f>
        <v>0</v>
      </c>
      <c r="AK1448" cm="1">
        <f t="array" ref="AK1448">IF(FALSE,"True," &amp; IF(_xlfn.XLOOKUP("Risky_Outbound",'Scoring_Config'!$A:$A,'Scoring_Config'!$D:$D,"Yes")="Yes",_xlfn.XLOOKUP("Risky_Outbound",'Scoring_Config'!$A:$A,'Scoring_Config'!$C:$C,25),0),"False,0")</f>
        <v>0</v>
      </c>
      <c r="AL1448" t="s">
        <v>6699</v>
      </c>
      <c r="AM1448" cm="1">
        <f t="array" ref="AM144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48" t="s">
        <v>6697</v>
      </c>
      <c r="AO1448" t="s">
        <v>6697</v>
      </c>
      <c r="AP1448" t="s">
        <v>6697</v>
      </c>
      <c r="AQ1448" cm="1">
        <f t="array" ref="AQ1448">IF(FALSE,"True," &amp; IF(_xlfn.XLOOKUP("Service_IsAny",'Scoring_Config'!$A:$A,'Scoring_Config'!$D:$D,"Yes")="Yes",_xlfn.XLOOKUP("Service_IsAny",'Scoring_Config'!$A:$A,'Scoring_Config'!$C:$C,0),0),"False,0")</f>
        <v>0</v>
      </c>
      <c r="AR1448">
        <v>2</v>
      </c>
      <c r="AS1448" cm="1">
        <f t="array" ref="AS1448">IF(FALSE,"True," &amp; IF(_xlfn.XLOOKUP("Service_RangeGt1000",'Scoring_Config'!$A:$A,'Scoring_Config'!$D:$D,"Yes")="Yes",_xlfn.XLOOKUP("Service_RangeGt1000",'Scoring_Config'!$A:$A,'Scoring_Config'!$C:$C,0),0),"False,0")</f>
        <v>0</v>
      </c>
      <c r="AT1448" cm="1">
        <f t="array" ref="AT1448">IF(FALSE,"True," &amp; IF(_xlfn.XLOOKUP("App_IsAny",'Scoring_Config'!$A:$A,'Scoring_Config'!$D:$D,"Yes")="Yes",_xlfn.XLOOKUP("App_IsAny",'Scoring_Config'!$A:$A,'Scoring_Config'!$C:$C,0),0),"False,0")</f>
        <v>0</v>
      </c>
      <c r="AU1448">
        <v>1</v>
      </c>
      <c r="AV1448" cm="1">
        <f t="array" ref="AV1448">IF(FALSE,"True," &amp; IF(_xlfn.XLOOKUP("App_RangeGt1000",'Scoring_Config'!$A:$A,'Scoring_Config'!$D:$D,"Yes")="Yes",_xlfn.XLOOKUP("App_RangeGt1000",'Scoring_Config'!$A:$A,'Scoring_Config'!$C:$C,0),0),"False,0")</f>
        <v>0</v>
      </c>
      <c r="AW1448" cm="1">
        <f t="array" ref="AW1448">IF(FALSE,"True," &amp; IF(_xlfn.XLOOKUP("Action_IsDenyOrDrop",'Scoring_Config'!$A:$A,'Scoring_Config'!$D:$D,"Yes")="Yes",_xlfn.XLOOKUP("Action_IsDenyOrDrop",'Scoring_Config'!$A:$A,'Scoring_Config'!$C:$C,0),0),"False,0")</f>
        <v>0</v>
      </c>
      <c r="AX1448" cm="1">
        <f t="array" ref="AX1448">IF(LEFT(AW1448,4)="True",0,(IF(LEFT(Y1448,4)="True",IF(_xlfn.XLOOKUP("Src_IsAny",'Scoring_Config'!$A:$A,'Scoring_Config'!$D:$D,"Yes")="Yes",_xlfn.XLOOKUP("Src_IsAny",'Scoring_Config'!$A:$A,'Scoring_Config'!$C:$C,10),0),0)+IF(LEFT(Z1448,4)="True",IF(_xlfn.XLOOKUP("Src_CIDR_Le_16",'Scoring_Config'!$A:$A,'Scoring_Config'!$D:$D,"Yes")="Yes",_xlfn.XLOOKUP("Src_CIDR_Le_16",'Scoring_Config'!$A:$A,'Scoring_Config'!$C:$C,10),0),0)+IF(LEFT(AA1448,4)="True",IF(_xlfn.XLOOKUP("Src_CIDR_17_22",'Scoring_Config'!$A:$A,'Scoring_Config'!$D:$D,"Yes")="Yes",_xlfn.XLOOKUP("Src_CIDR_17_22",'Scoring_Config'!$A:$A,'Scoring_Config'!$C:$C,5),0),0)+IF(LEFT(AB1448,4)="True",IF(_xlfn.XLOOKUP("Dst_IsAny",'Scoring_Config'!$A:$A,'Scoring_Config'!$D:$D,"Yes")="Yes",_xlfn.XLOOKUP("Dst_IsAny",'Scoring_Config'!$A:$A,'Scoring_Config'!$C:$C,10),0),0)+IF(LEFT(AC1448,4)="True",IF(_xlfn.XLOOKUP("Dst_CIDR_Le_16",'Scoring_Config'!$A:$A,'Scoring_Config'!$D:$D,"Yes")="Yes",_xlfn.XLOOKUP("Dst_CIDR_Le_16",'Scoring_Config'!$A:$A,'Scoring_Config'!$C:$C,10),0),0)+IF(LEFT(AD1448,4)="True",IF(_xlfn.XLOOKUP("Dst_CIDR_17_22",'Scoring_Config'!$A:$A,'Scoring_Config'!$D:$D,"Yes")="Yes",_xlfn.XLOOKUP("Dst_CIDR_17_22",'Scoring_Config'!$A:$A,'Scoring_Config'!$C:$C,5),0),0)+IF(LEFT(AE1448,4)="True",IF(_xlfn.XLOOKUP("SrcZone_IsAny",'Scoring_Config'!$A:$A,'Scoring_Config'!$D:$D,"Yes")="Yes",_xlfn.XLOOKUP("SrcZone_IsAny",'Scoring_Config'!$A:$A,'Scoring_Config'!$C:$C,10),0),0)+IF(LEFT(AF1448,4)="True",IF(_xlfn.XLOOKUP("DstZone_IsAny",'Scoring_Config'!$A:$A,'Scoring_Config'!$D:$D,"Yes")="Yes",_xlfn.XLOOKUP("DstZone_IsAny",'Scoring_Config'!$A:$A,'Scoring_Config'!$C:$C,10),0),0)+IF(LEFT(AG1448,4)="True",IF(_xlfn.XLOOKUP("Service_Any_OR_RangeGt1000",'Scoring_Config'!$A:$A,'Scoring_Config'!$D:$D,"Yes")="Yes",_xlfn.XLOOKUP("Service_Any_OR_RangeGt1000",'Scoring_Config'!$A:$A,'Scoring_Config'!$C:$C,10),0),0)+IF(LEFT(AH1448,4)="True",IF(_xlfn.XLOOKUP("App_Any_OR_RangeGt1000",'Scoring_Config'!$A:$A,'Scoring_Config'!$D:$D,"Yes")="Yes",_xlfn.XLOOKUP("App_Any_OR_RangeGt1000",'Scoring_Config'!$A:$A,'Scoring_Config'!$C:$C,10),0),0)+IF(LEFT(AI1448,4)="True",IF(_xlfn.XLOOKUP("Service_Insecure_Match",'Scoring_Config'!$A:$A,'Scoring_Config'!$D:$D,"Yes")="Yes",_xlfn.XLOOKUP("Service_Insecure_Match",'Scoring_Config'!$A:$A,'Scoring_Config'!$C:$C,5),0),0)+IF(LEFT(AJ1448,4)="True",IF(_xlfn.XLOOKUP("Risky_Inbound",'Scoring_Config'!$A:$A,'Scoring_Config'!$D:$D,"Yes")="Yes",_xlfn.XLOOKUP("Risky_Inbound",'Scoring_Config'!$A:$A,'Scoring_Config'!$C:$C,50),0),0)+IF(LEFT(AK1448,4)="True",IF(_xlfn.XLOOKUP("Risky_Outbound",'Scoring_Config'!$A:$A,'Scoring_Config'!$D:$D,"Yes")="Yes",_xlfn.XLOOKUP("Risky_Outbound",'Scoring_Config'!$A:$A,'Scoring_Config'!$C:$C,25),0),0)+IF(LEFT(AZ1448,4)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1448,FIND(",",AL1448)+1,100)),0)+IF(LEFT(AM1448,4)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1448,FIND(",",AN1448)+1,100)),0)+IF(_xlfn.XLOOKUP("Profile_Scoring",'Scoring_Config'!$A:$A,'Scoring_Config'!$D:$D,"Yes")="Yes",VALUE(MID(AO1448,FIND(",",AO1448)+1,100)),0)+IF(_xlfn.XLOOKUP("Options_Scoring",'Scoring_Config'!$A:$A,'Scoring_Config'!$D:$D,"Yes")="Yes",VALUE(MID(AP1448,FIND(",",AP1448)+1,100)),0)))</f>
        <v>0</v>
      </c>
      <c r="AZ1448" cm="1">
        <f t="array" ref="AZ1448">IF(FALSE,"True," &amp; IF(_xlfn.XLOOKUP("Migrate_Insecure",'Scoring_Config'!$A:$A,'Scoring_Config'!$D:$D,"Yes")="Yes",_xlfn.XLOOKUP("Migrate_Insecure",'Scoring_Config'!$A:$A,'Scoring_Config'!$C:$C,10),0),"False,0")</f>
        <v>0</v>
      </c>
    </row>
    <row r="1449" spans="1:52">
      <c r="A1449" t="s">
        <v>1979</v>
      </c>
      <c r="B1449" t="s">
        <v>3421</v>
      </c>
      <c r="C1449" t="s">
        <v>3542</v>
      </c>
      <c r="D1449" t="s">
        <v>3545</v>
      </c>
      <c r="E1449" t="s">
        <v>3563</v>
      </c>
      <c r="F1449" t="s">
        <v>4026</v>
      </c>
      <c r="G1449" t="s">
        <v>757</v>
      </c>
      <c r="H1449" t="s">
        <v>174</v>
      </c>
      <c r="I1449" t="s">
        <v>3629</v>
      </c>
      <c r="J1449" t="s">
        <v>1292</v>
      </c>
      <c r="K1449" t="s">
        <v>1719</v>
      </c>
      <c r="L1449" t="s">
        <v>1327</v>
      </c>
      <c r="M1449" t="s">
        <v>1974</v>
      </c>
      <c r="N1449" t="s">
        <v>4315</v>
      </c>
      <c r="O1449" t="s">
        <v>4319</v>
      </c>
      <c r="P1449" t="s">
        <v>4322</v>
      </c>
      <c r="Q1449" t="s">
        <v>5339</v>
      </c>
      <c r="R1449" t="s">
        <v>5440</v>
      </c>
      <c r="S1449" t="s">
        <v>5439</v>
      </c>
      <c r="T1449" t="s">
        <v>5817</v>
      </c>
      <c r="U1449" t="s">
        <v>6643</v>
      </c>
      <c r="Y1449" cm="1">
        <f t="array" ref="Y1449">IF(FALSE,"True," &amp; IF(_xlfn.XLOOKUP("Src_IsAny",'Scoring_Config'!$A:$A,'Scoring_Config'!$D:$D,"Yes")="Yes",_xlfn.XLOOKUP("Src_IsAny",'Scoring_Config'!$A:$A,'Scoring_Config'!$C:$C,10),0),"False,0")</f>
        <v>0</v>
      </c>
      <c r="Z1449" cm="1">
        <f t="array" ref="Z1449">IF(FALSE,"True," &amp; IF(_xlfn.XLOOKUP("Src_CIDR_Le_16",'Scoring_Config'!$A:$A,'Scoring_Config'!$D:$D,"Yes")="Yes",_xlfn.XLOOKUP("Src_CIDR_Le_16",'Scoring_Config'!$A:$A,'Scoring_Config'!$C:$C,10),0),"False,0")</f>
        <v>0</v>
      </c>
      <c r="AA1449" cm="1">
        <f t="array" ref="AA1449">IF(FALSE,"True," &amp; IF(_xlfn.XLOOKUP("Src_CIDR_17_22",'Scoring_Config'!$A:$A,'Scoring_Config'!$D:$D,"Yes")="Yes",_xlfn.XLOOKUP("Src_CIDR_17_22",'Scoring_Config'!$A:$A,'Scoring_Config'!$C:$C,5),0),"False,0")</f>
        <v>0</v>
      </c>
      <c r="AB1449" cm="1">
        <f t="array" ref="AB1449">IF(FALSE,"True," &amp; IF(_xlfn.XLOOKUP("Dst_IsAny",'Scoring_Config'!$A:$A,'Scoring_Config'!$D:$D,"Yes")="Yes",_xlfn.XLOOKUP("Dst_IsAny",'Scoring_Config'!$A:$A,'Scoring_Config'!$C:$C,10),0),"False,0")</f>
        <v>0</v>
      </c>
      <c r="AC1449" cm="1">
        <f t="array" ref="AC1449">IF(FALSE,"True," &amp; IF(_xlfn.XLOOKUP("Dst_CIDR_Le_16",'Scoring_Config'!$A:$A,'Scoring_Config'!$D:$D,"Yes")="Yes",_xlfn.XLOOKUP("Dst_CIDR_Le_16",'Scoring_Config'!$A:$A,'Scoring_Config'!$C:$C,10),0),"False,0")</f>
        <v>0</v>
      </c>
      <c r="AD1449" cm="1">
        <f t="array" ref="AD1449">IF(FALSE,"True," &amp; IF(_xlfn.XLOOKUP("Dst_CIDR_17_22",'Scoring_Config'!$A:$A,'Scoring_Config'!$D:$D,"Yes")="Yes",_xlfn.XLOOKUP("Dst_CIDR_17_22",'Scoring_Config'!$A:$A,'Scoring_Config'!$C:$C,5),0),"False,0")</f>
        <v>0</v>
      </c>
      <c r="AE1449" cm="1">
        <f t="array" ref="AE1449">IF(FALSE,"True," &amp; IF(_xlfn.XLOOKUP("SrcZone_IsAny",'Scoring_Config'!$A:$A,'Scoring_Config'!$D:$D,"Yes")="Yes",_xlfn.XLOOKUP("SrcZone_IsAny",'Scoring_Config'!$A:$A,'Scoring_Config'!$C:$C,10),0),"False,0")</f>
        <v>0</v>
      </c>
      <c r="AF1449" cm="1">
        <f t="array" ref="AF1449">IF(FALSE,"True," &amp; IF(_xlfn.XLOOKUP("DstZone_IsAny",'Scoring_Config'!$A:$A,'Scoring_Config'!$D:$D,"Yes")="Yes",_xlfn.XLOOKUP("DstZone_IsAny",'Scoring_Config'!$A:$A,'Scoring_Config'!$C:$C,10),0),"False,0")</f>
        <v>0</v>
      </c>
      <c r="AG1449" cm="1">
        <f t="array" ref="AG144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49" cm="1">
        <f t="array" ref="AH1449">IF(FALSE,"True," &amp; IF(_xlfn.XLOOKUP("App_Any_OR_RangeGt1000",'Scoring_Config'!$A:$A,'Scoring_Config'!$D:$D,"Yes")="Yes",_xlfn.XLOOKUP("App_Any_OR_RangeGt1000",'Scoring_Config'!$A:$A,'Scoring_Config'!$C:$C,10),0),"False,0")</f>
        <v>0</v>
      </c>
      <c r="AI1449" cm="1">
        <f t="array" ref="AI1449">IF(FALSE,"True," &amp; IF(_xlfn.XLOOKUP("Service_Insecure_Match",'Scoring_Config'!$A:$A,'Scoring_Config'!$D:$D,"Yes")="Yes",_xlfn.XLOOKUP("Service_Insecure_Match",'Scoring_Config'!$A:$A,'Scoring_Config'!$C:$C,5),0),"False,0")</f>
        <v>0</v>
      </c>
      <c r="AJ1449" cm="1">
        <f t="array" ref="AJ1449">IF(FALSE,"True," &amp; IF(_xlfn.XLOOKUP("Risky_Inbound",'Scoring_Config'!$A:$A,'Scoring_Config'!$D:$D,"Yes")="Yes",_xlfn.XLOOKUP("Risky_Inbound",'Scoring_Config'!$A:$A,'Scoring_Config'!$C:$C,50),0),"False,0")</f>
        <v>0</v>
      </c>
      <c r="AK1449" cm="1">
        <f t="array" ref="AK1449">IF(FALSE,"True," &amp; IF(_xlfn.XLOOKUP("Risky_Outbound",'Scoring_Config'!$A:$A,'Scoring_Config'!$D:$D,"Yes")="Yes",_xlfn.XLOOKUP("Risky_Outbound",'Scoring_Config'!$A:$A,'Scoring_Config'!$C:$C,25),0),"False,0")</f>
        <v>0</v>
      </c>
      <c r="AL1449" t="s">
        <v>6697</v>
      </c>
      <c r="AM1449" cm="1">
        <f t="array" ref="AM144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49" t="s">
        <v>6697</v>
      </c>
      <c r="AO1449" t="s">
        <v>6697</v>
      </c>
      <c r="AP1449" t="s">
        <v>6697</v>
      </c>
      <c r="AQ1449" cm="1">
        <f t="array" ref="AQ1449">IF(FALSE,"True," &amp; IF(_xlfn.XLOOKUP("Service_IsAny",'Scoring_Config'!$A:$A,'Scoring_Config'!$D:$D,"Yes")="Yes",_xlfn.XLOOKUP("Service_IsAny",'Scoring_Config'!$A:$A,'Scoring_Config'!$C:$C,0),0),"False,0")</f>
        <v>0</v>
      </c>
      <c r="AR1449">
        <v>0</v>
      </c>
      <c r="AS1449" cm="1">
        <f t="array" ref="AS1449">IF(FALSE,"True," &amp; IF(_xlfn.XLOOKUP("Service_RangeGt1000",'Scoring_Config'!$A:$A,'Scoring_Config'!$D:$D,"Yes")="Yes",_xlfn.XLOOKUP("Service_RangeGt1000",'Scoring_Config'!$A:$A,'Scoring_Config'!$C:$C,0),0),"False,0")</f>
        <v>0</v>
      </c>
      <c r="AT1449" cm="1">
        <f t="array" ref="AT1449">IF(FALSE,"True," &amp; IF(_xlfn.XLOOKUP("App_IsAny",'Scoring_Config'!$A:$A,'Scoring_Config'!$D:$D,"Yes")="Yes",_xlfn.XLOOKUP("App_IsAny",'Scoring_Config'!$A:$A,'Scoring_Config'!$C:$C,0),0),"False,0")</f>
        <v>0</v>
      </c>
      <c r="AU1449">
        <v>1</v>
      </c>
      <c r="AV1449" cm="1">
        <f t="array" ref="AV1449">IF(FALSE,"True," &amp; IF(_xlfn.XLOOKUP("App_RangeGt1000",'Scoring_Config'!$A:$A,'Scoring_Config'!$D:$D,"Yes")="Yes",_xlfn.XLOOKUP("App_RangeGt1000",'Scoring_Config'!$A:$A,'Scoring_Config'!$C:$C,0),0),"False,0")</f>
        <v>0</v>
      </c>
      <c r="AW1449" cm="1">
        <f t="array" ref="AW1449">IF(FALSE,"True," &amp; IF(_xlfn.XLOOKUP("Action_IsDenyOrDrop",'Scoring_Config'!$A:$A,'Scoring_Config'!$D:$D,"Yes")="Yes",_xlfn.XLOOKUP("Action_IsDenyOrDrop",'Scoring_Config'!$A:$A,'Scoring_Config'!$C:$C,0),0),"False,0")</f>
        <v>0</v>
      </c>
      <c r="AX1449" cm="1">
        <f t="array" ref="AX1449">IF(LEFT(AW1449,4)="True",0,(IF(LEFT(Y1449,4)="True",IF(_xlfn.XLOOKUP("Src_IsAny",'Scoring_Config'!$A:$A,'Scoring_Config'!$D:$D,"Yes")="Yes",_xlfn.XLOOKUP("Src_IsAny",'Scoring_Config'!$A:$A,'Scoring_Config'!$C:$C,10),0),0)+IF(LEFT(Z1449,4)="True",IF(_xlfn.XLOOKUP("Src_CIDR_Le_16",'Scoring_Config'!$A:$A,'Scoring_Config'!$D:$D,"Yes")="Yes",_xlfn.XLOOKUP("Src_CIDR_Le_16",'Scoring_Config'!$A:$A,'Scoring_Config'!$C:$C,10),0),0)+IF(LEFT(AA1449,4)="True",IF(_xlfn.XLOOKUP("Src_CIDR_17_22",'Scoring_Config'!$A:$A,'Scoring_Config'!$D:$D,"Yes")="Yes",_xlfn.XLOOKUP("Src_CIDR_17_22",'Scoring_Config'!$A:$A,'Scoring_Config'!$C:$C,5),0),0)+IF(LEFT(AB1449,4)="True",IF(_xlfn.XLOOKUP("Dst_IsAny",'Scoring_Config'!$A:$A,'Scoring_Config'!$D:$D,"Yes")="Yes",_xlfn.XLOOKUP("Dst_IsAny",'Scoring_Config'!$A:$A,'Scoring_Config'!$C:$C,10),0),0)+IF(LEFT(AC1449,4)="True",IF(_xlfn.XLOOKUP("Dst_CIDR_Le_16",'Scoring_Config'!$A:$A,'Scoring_Config'!$D:$D,"Yes")="Yes",_xlfn.XLOOKUP("Dst_CIDR_Le_16",'Scoring_Config'!$A:$A,'Scoring_Config'!$C:$C,10),0),0)+IF(LEFT(AD1449,4)="True",IF(_xlfn.XLOOKUP("Dst_CIDR_17_22",'Scoring_Config'!$A:$A,'Scoring_Config'!$D:$D,"Yes")="Yes",_xlfn.XLOOKUP("Dst_CIDR_17_22",'Scoring_Config'!$A:$A,'Scoring_Config'!$C:$C,5),0),0)+IF(LEFT(AE1449,4)="True",IF(_xlfn.XLOOKUP("SrcZone_IsAny",'Scoring_Config'!$A:$A,'Scoring_Config'!$D:$D,"Yes")="Yes",_xlfn.XLOOKUP("SrcZone_IsAny",'Scoring_Config'!$A:$A,'Scoring_Config'!$C:$C,10),0),0)+IF(LEFT(AF1449,4)="True",IF(_xlfn.XLOOKUP("DstZone_IsAny",'Scoring_Config'!$A:$A,'Scoring_Config'!$D:$D,"Yes")="Yes",_xlfn.XLOOKUP("DstZone_IsAny",'Scoring_Config'!$A:$A,'Scoring_Config'!$C:$C,10),0),0)+IF(LEFT(AG1449,4)="True",IF(_xlfn.XLOOKUP("Service_Any_OR_RangeGt1000",'Scoring_Config'!$A:$A,'Scoring_Config'!$D:$D,"Yes")="Yes",_xlfn.XLOOKUP("Service_Any_OR_RangeGt1000",'Scoring_Config'!$A:$A,'Scoring_Config'!$C:$C,10),0),0)+IF(LEFT(AH1449,4)="True",IF(_xlfn.XLOOKUP("App_Any_OR_RangeGt1000",'Scoring_Config'!$A:$A,'Scoring_Config'!$D:$D,"Yes")="Yes",_xlfn.XLOOKUP("App_Any_OR_RangeGt1000",'Scoring_Config'!$A:$A,'Scoring_Config'!$C:$C,10),0),0)+IF(LEFT(AI1449,4)="True",IF(_xlfn.XLOOKUP("Service_Insecure_Match",'Scoring_Config'!$A:$A,'Scoring_Config'!$D:$D,"Yes")="Yes",_xlfn.XLOOKUP("Service_Insecure_Match",'Scoring_Config'!$A:$A,'Scoring_Config'!$C:$C,5),0),0)+IF(LEFT(AJ1449,4)="True",IF(_xlfn.XLOOKUP("Risky_Inbound",'Scoring_Config'!$A:$A,'Scoring_Config'!$D:$D,"Yes")="Yes",_xlfn.XLOOKUP("Risky_Inbound",'Scoring_Config'!$A:$A,'Scoring_Config'!$C:$C,50),0),0)+IF(LEFT(AK1449,4)="True",IF(_xlfn.XLOOKUP("Risky_Outbound",'Scoring_Config'!$A:$A,'Scoring_Config'!$D:$D,"Yes")="Yes",_xlfn.XLOOKUP("Risky_Outbound",'Scoring_Config'!$A:$A,'Scoring_Config'!$C:$C,25),0),0)+IF(LEFT(AZ1449,4)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1449,FIND(",",AL1449)+1,100)),0)+IF(LEFT(AM1449,4)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1449,FIND(",",AN1449)+1,100)),0)+IF(_xlfn.XLOOKUP("Profile_Scoring",'Scoring_Config'!$A:$A,'Scoring_Config'!$D:$D,"Yes")="Yes",VALUE(MID(AO1449,FIND(",",AO1449)+1,100)),0)+IF(_xlfn.XLOOKUP("Options_Scoring",'Scoring_Config'!$A:$A,'Scoring_Config'!$D:$D,"Yes")="Yes",VALUE(MID(AP1449,FIND(",",AP1449)+1,100)),0)))</f>
        <v>0</v>
      </c>
      <c r="AZ1449" cm="1">
        <f t="array" ref="AZ1449">IF(FALSE,"True," &amp; IF(_xlfn.XLOOKUP("Migrate_Insecure",'Scoring_Config'!$A:$A,'Scoring_Config'!$D:$D,"Yes")="Yes",_xlfn.XLOOKUP("Migrate_Insecure",'Scoring_Config'!$A:$A,'Scoring_Config'!$C:$C,10),0),"False,0")</f>
        <v>0</v>
      </c>
    </row>
    <row r="1450" spans="1:52">
      <c r="A1450" t="s">
        <v>1979</v>
      </c>
      <c r="B1450" t="s">
        <v>3422</v>
      </c>
      <c r="C1450" t="s">
        <v>3542</v>
      </c>
      <c r="D1450" t="s">
        <v>3544</v>
      </c>
      <c r="E1450" t="s">
        <v>3562</v>
      </c>
      <c r="F1450" t="s">
        <v>3587</v>
      </c>
      <c r="G1450" t="s">
        <v>131</v>
      </c>
      <c r="H1450" t="s">
        <v>193</v>
      </c>
      <c r="I1450" t="s">
        <v>4218</v>
      </c>
      <c r="J1450" t="s">
        <v>1087</v>
      </c>
      <c r="K1450" t="s">
        <v>1880</v>
      </c>
      <c r="L1450" t="s">
        <v>1325</v>
      </c>
      <c r="M1450" t="s">
        <v>1973</v>
      </c>
      <c r="N1450" t="s">
        <v>4315</v>
      </c>
      <c r="O1450" t="s">
        <v>4319</v>
      </c>
      <c r="P1450" t="s">
        <v>4323</v>
      </c>
      <c r="Q1450" t="s">
        <v>5340</v>
      </c>
      <c r="R1450" t="s">
        <v>5439</v>
      </c>
      <c r="S1450" t="s">
        <v>4324</v>
      </c>
      <c r="T1450" t="s">
        <v>5616</v>
      </c>
      <c r="U1450" t="s">
        <v>6644</v>
      </c>
      <c r="Y1450" cm="1">
        <f t="array" ref="Y1450">IF(FALSE,"True," &amp; IF(_xlfn.XLOOKUP("Src_IsAny",'Scoring_Config'!$A:$A,'Scoring_Config'!$D:$D,"Yes")="Yes",_xlfn.XLOOKUP("Src_IsAny",'Scoring_Config'!$A:$A,'Scoring_Config'!$C:$C,10),0),"False,0")</f>
        <v>0</v>
      </c>
      <c r="Z1450" cm="1">
        <f t="array" ref="Z1450">IF(FALSE,"True," &amp; IF(_xlfn.XLOOKUP("Src_CIDR_Le_16",'Scoring_Config'!$A:$A,'Scoring_Config'!$D:$D,"Yes")="Yes",_xlfn.XLOOKUP("Src_CIDR_Le_16",'Scoring_Config'!$A:$A,'Scoring_Config'!$C:$C,10),0),"False,0")</f>
        <v>0</v>
      </c>
      <c r="AA1450" cm="1">
        <f t="array" ref="AA1450">IF(FALSE,"True," &amp; IF(_xlfn.XLOOKUP("Src_CIDR_17_22",'Scoring_Config'!$A:$A,'Scoring_Config'!$D:$D,"Yes")="Yes",_xlfn.XLOOKUP("Src_CIDR_17_22",'Scoring_Config'!$A:$A,'Scoring_Config'!$C:$C,5),0),"False,0")</f>
        <v>0</v>
      </c>
      <c r="AB1450" cm="1">
        <f t="array" ref="AB1450">IF(FALSE,"True," &amp; IF(_xlfn.XLOOKUP("Dst_IsAny",'Scoring_Config'!$A:$A,'Scoring_Config'!$D:$D,"Yes")="Yes",_xlfn.XLOOKUP("Dst_IsAny",'Scoring_Config'!$A:$A,'Scoring_Config'!$C:$C,10),0),"False,0")</f>
        <v>0</v>
      </c>
      <c r="AC1450" cm="1">
        <f t="array" ref="AC1450">IF(FALSE,"True," &amp; IF(_xlfn.XLOOKUP("Dst_CIDR_Le_16",'Scoring_Config'!$A:$A,'Scoring_Config'!$D:$D,"Yes")="Yes",_xlfn.XLOOKUP("Dst_CIDR_Le_16",'Scoring_Config'!$A:$A,'Scoring_Config'!$C:$C,10),0),"False,0")</f>
        <v>0</v>
      </c>
      <c r="AD1450" cm="1">
        <f t="array" ref="AD1450">IF(FALSE,"True," &amp; IF(_xlfn.XLOOKUP("Dst_CIDR_17_22",'Scoring_Config'!$A:$A,'Scoring_Config'!$D:$D,"Yes")="Yes",_xlfn.XLOOKUP("Dst_CIDR_17_22",'Scoring_Config'!$A:$A,'Scoring_Config'!$C:$C,5),0),"False,0")</f>
        <v>0</v>
      </c>
      <c r="AE1450" cm="1">
        <f t="array" ref="AE1450">IF(FALSE,"True," &amp; IF(_xlfn.XLOOKUP("SrcZone_IsAny",'Scoring_Config'!$A:$A,'Scoring_Config'!$D:$D,"Yes")="Yes",_xlfn.XLOOKUP("SrcZone_IsAny",'Scoring_Config'!$A:$A,'Scoring_Config'!$C:$C,10),0),"False,0")</f>
        <v>0</v>
      </c>
      <c r="AF1450" cm="1">
        <f t="array" ref="AF1450">IF(FALSE,"True," &amp; IF(_xlfn.XLOOKUP("DstZone_IsAny",'Scoring_Config'!$A:$A,'Scoring_Config'!$D:$D,"Yes")="Yes",_xlfn.XLOOKUP("DstZone_IsAny",'Scoring_Config'!$A:$A,'Scoring_Config'!$C:$C,10),0),"False,0")</f>
        <v>0</v>
      </c>
      <c r="AG1450" cm="1">
        <f t="array" ref="AG145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50" cm="1">
        <f t="array" ref="AH1450">IF(FALSE,"True," &amp; IF(_xlfn.XLOOKUP("App_Any_OR_RangeGt1000",'Scoring_Config'!$A:$A,'Scoring_Config'!$D:$D,"Yes")="Yes",_xlfn.XLOOKUP("App_Any_OR_RangeGt1000",'Scoring_Config'!$A:$A,'Scoring_Config'!$C:$C,10),0),"False,0")</f>
        <v>0</v>
      </c>
      <c r="AI1450" cm="1">
        <f t="array" ref="AI1450">IF(FALSE,"True," &amp; IF(_xlfn.XLOOKUP("Service_Insecure_Match",'Scoring_Config'!$A:$A,'Scoring_Config'!$D:$D,"Yes")="Yes",_xlfn.XLOOKUP("Service_Insecure_Match",'Scoring_Config'!$A:$A,'Scoring_Config'!$C:$C,5),0),"False,0")</f>
        <v>0</v>
      </c>
      <c r="AJ1450" cm="1">
        <f t="array" ref="AJ1450">IF(FALSE,"True," &amp; IF(_xlfn.XLOOKUP("Risky_Inbound",'Scoring_Config'!$A:$A,'Scoring_Config'!$D:$D,"Yes")="Yes",_xlfn.XLOOKUP("Risky_Inbound",'Scoring_Config'!$A:$A,'Scoring_Config'!$C:$C,50),0),"False,0")</f>
        <v>0</v>
      </c>
      <c r="AK1450" cm="1">
        <f t="array" ref="AK1450">IF(FALSE,"True," &amp; IF(_xlfn.XLOOKUP("Risky_Outbound",'Scoring_Config'!$A:$A,'Scoring_Config'!$D:$D,"Yes")="Yes",_xlfn.XLOOKUP("Risky_Outbound",'Scoring_Config'!$A:$A,'Scoring_Config'!$C:$C,25),0),"False,0")</f>
        <v>0</v>
      </c>
      <c r="AL1450" t="s">
        <v>6699</v>
      </c>
      <c r="AM1450" cm="1">
        <f t="array" ref="AM145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50" t="s">
        <v>6697</v>
      </c>
      <c r="AO1450" t="s">
        <v>6697</v>
      </c>
      <c r="AP1450" t="s">
        <v>6697</v>
      </c>
      <c r="AQ1450" cm="1">
        <f t="array" ref="AQ1450">IF(FALSE,"True," &amp; IF(_xlfn.XLOOKUP("Service_IsAny",'Scoring_Config'!$A:$A,'Scoring_Config'!$D:$D,"Yes")="Yes",_xlfn.XLOOKUP("Service_IsAny",'Scoring_Config'!$A:$A,'Scoring_Config'!$C:$C,0),0),"False,0")</f>
        <v>0</v>
      </c>
      <c r="AR1450">
        <v>0</v>
      </c>
      <c r="AS1450" cm="1">
        <f t="array" ref="AS1450">IF(FALSE,"True," &amp; IF(_xlfn.XLOOKUP("Service_RangeGt1000",'Scoring_Config'!$A:$A,'Scoring_Config'!$D:$D,"Yes")="Yes",_xlfn.XLOOKUP("Service_RangeGt1000",'Scoring_Config'!$A:$A,'Scoring_Config'!$C:$C,0),0),"False,0")</f>
        <v>0</v>
      </c>
      <c r="AT1450" cm="1">
        <f t="array" ref="AT1450">IF(FALSE,"True," &amp; IF(_xlfn.XLOOKUP("App_IsAny",'Scoring_Config'!$A:$A,'Scoring_Config'!$D:$D,"Yes")="Yes",_xlfn.XLOOKUP("App_IsAny",'Scoring_Config'!$A:$A,'Scoring_Config'!$C:$C,0),0),"False,0")</f>
        <v>0</v>
      </c>
      <c r="AU1450">
        <v>0</v>
      </c>
      <c r="AV1450" cm="1">
        <f t="array" ref="AV1450">IF(FALSE,"True," &amp; IF(_xlfn.XLOOKUP("App_RangeGt1000",'Scoring_Config'!$A:$A,'Scoring_Config'!$D:$D,"Yes")="Yes",_xlfn.XLOOKUP("App_RangeGt1000",'Scoring_Config'!$A:$A,'Scoring_Config'!$C:$C,0),0),"False,0")</f>
        <v>0</v>
      </c>
      <c r="AW1450" cm="1">
        <f t="array" ref="AW1450">IF(FALSE,"True," &amp; IF(_xlfn.XLOOKUP("Action_IsDenyOrDrop",'Scoring_Config'!$A:$A,'Scoring_Config'!$D:$D,"Yes")="Yes",_xlfn.XLOOKUP("Action_IsDenyOrDrop",'Scoring_Config'!$A:$A,'Scoring_Config'!$C:$C,0),0),"False,0")</f>
        <v>0</v>
      </c>
      <c r="AX1450" cm="1">
        <f t="array" ref="AX1450">IF(LEFT(AW1450,4)="True",0,(IF(LEFT(Y1450,4)="True",IF(_xlfn.XLOOKUP("Src_IsAny",'Scoring_Config'!$A:$A,'Scoring_Config'!$D:$D,"Yes")="Yes",_xlfn.XLOOKUP("Src_IsAny",'Scoring_Config'!$A:$A,'Scoring_Config'!$C:$C,10),0),0)+IF(LEFT(Z1450,4)="True",IF(_xlfn.XLOOKUP("Src_CIDR_Le_16",'Scoring_Config'!$A:$A,'Scoring_Config'!$D:$D,"Yes")="Yes",_xlfn.XLOOKUP("Src_CIDR_Le_16",'Scoring_Config'!$A:$A,'Scoring_Config'!$C:$C,10),0),0)+IF(LEFT(AA1450,4)="True",IF(_xlfn.XLOOKUP("Src_CIDR_17_22",'Scoring_Config'!$A:$A,'Scoring_Config'!$D:$D,"Yes")="Yes",_xlfn.XLOOKUP("Src_CIDR_17_22",'Scoring_Config'!$A:$A,'Scoring_Config'!$C:$C,5),0),0)+IF(LEFT(AB1450,4)="True",IF(_xlfn.XLOOKUP("Dst_IsAny",'Scoring_Config'!$A:$A,'Scoring_Config'!$D:$D,"Yes")="Yes",_xlfn.XLOOKUP("Dst_IsAny",'Scoring_Config'!$A:$A,'Scoring_Config'!$C:$C,10),0),0)+IF(LEFT(AC1450,4)="True",IF(_xlfn.XLOOKUP("Dst_CIDR_Le_16",'Scoring_Config'!$A:$A,'Scoring_Config'!$D:$D,"Yes")="Yes",_xlfn.XLOOKUP("Dst_CIDR_Le_16",'Scoring_Config'!$A:$A,'Scoring_Config'!$C:$C,10),0),0)+IF(LEFT(AD1450,4)="True",IF(_xlfn.XLOOKUP("Dst_CIDR_17_22",'Scoring_Config'!$A:$A,'Scoring_Config'!$D:$D,"Yes")="Yes",_xlfn.XLOOKUP("Dst_CIDR_17_22",'Scoring_Config'!$A:$A,'Scoring_Config'!$C:$C,5),0),0)+IF(LEFT(AE1450,4)="True",IF(_xlfn.XLOOKUP("SrcZone_IsAny",'Scoring_Config'!$A:$A,'Scoring_Config'!$D:$D,"Yes")="Yes",_xlfn.XLOOKUP("SrcZone_IsAny",'Scoring_Config'!$A:$A,'Scoring_Config'!$C:$C,10),0),0)+IF(LEFT(AF1450,4)="True",IF(_xlfn.XLOOKUP("DstZone_IsAny",'Scoring_Config'!$A:$A,'Scoring_Config'!$D:$D,"Yes")="Yes",_xlfn.XLOOKUP("DstZone_IsAny",'Scoring_Config'!$A:$A,'Scoring_Config'!$C:$C,10),0),0)+IF(LEFT(AG1450,4)="True",IF(_xlfn.XLOOKUP("Service_Any_OR_RangeGt1000",'Scoring_Config'!$A:$A,'Scoring_Config'!$D:$D,"Yes")="Yes",_xlfn.XLOOKUP("Service_Any_OR_RangeGt1000",'Scoring_Config'!$A:$A,'Scoring_Config'!$C:$C,10),0),0)+IF(LEFT(AH1450,4)="True",IF(_xlfn.XLOOKUP("App_Any_OR_RangeGt1000",'Scoring_Config'!$A:$A,'Scoring_Config'!$D:$D,"Yes")="Yes",_xlfn.XLOOKUP("App_Any_OR_RangeGt1000",'Scoring_Config'!$A:$A,'Scoring_Config'!$C:$C,10),0),0)+IF(LEFT(AI1450,4)="True",IF(_xlfn.XLOOKUP("Service_Insecure_Match",'Scoring_Config'!$A:$A,'Scoring_Config'!$D:$D,"Yes")="Yes",_xlfn.XLOOKUP("Service_Insecure_Match",'Scoring_Config'!$A:$A,'Scoring_Config'!$C:$C,5),0),0)+IF(LEFT(AJ1450,4)="True",IF(_xlfn.XLOOKUP("Risky_Inbound",'Scoring_Config'!$A:$A,'Scoring_Config'!$D:$D,"Yes")="Yes",_xlfn.XLOOKUP("Risky_Inbound",'Scoring_Config'!$A:$A,'Scoring_Config'!$C:$C,50),0),0)+IF(LEFT(AK1450,4)="True",IF(_xlfn.XLOOKUP("Risky_Outbound",'Scoring_Config'!$A:$A,'Scoring_Config'!$D:$D,"Yes")="Yes",_xlfn.XLOOKUP("Risky_Outbound",'Scoring_Config'!$A:$A,'Scoring_Config'!$C:$C,25),0),0)+IF(LEFT(AZ1450,4)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1450,FIND(",",AL1450)+1,100)),0)+IF(LEFT(AM1450,4)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1450,FIND(",",AN1450)+1,100)),0)+IF(_xlfn.XLOOKUP("Profile_Scoring",'Scoring_Config'!$A:$A,'Scoring_Config'!$D:$D,"Yes")="Yes",VALUE(MID(AO1450,FIND(",",AO1450)+1,100)),0)+IF(_xlfn.XLOOKUP("Options_Scoring",'Scoring_Config'!$A:$A,'Scoring_Config'!$D:$D,"Yes")="Yes",VALUE(MID(AP1450,FIND(",",AP1450)+1,100)),0)))</f>
        <v>0</v>
      </c>
      <c r="AZ1450" cm="1">
        <f t="array" ref="AZ1450">IF(FALSE,"True," &amp; IF(_xlfn.XLOOKUP("Migrate_Insecure",'Scoring_Config'!$A:$A,'Scoring_Config'!$D:$D,"Yes")="Yes",_xlfn.XLOOKUP("Migrate_Insecure",'Scoring_Config'!$A:$A,'Scoring_Config'!$C:$C,10),0),"False,0")</f>
        <v>0</v>
      </c>
    </row>
    <row r="1451" spans="1:52">
      <c r="A1451" t="s">
        <v>1979</v>
      </c>
      <c r="B1451" t="s">
        <v>3423</v>
      </c>
      <c r="C1451" t="s">
        <v>3542</v>
      </c>
      <c r="D1451" t="s">
        <v>3545</v>
      </c>
      <c r="E1451" t="s">
        <v>3563</v>
      </c>
      <c r="F1451" t="s">
        <v>4027</v>
      </c>
      <c r="G1451" t="s">
        <v>758</v>
      </c>
      <c r="H1451" t="s">
        <v>174</v>
      </c>
      <c r="I1451" t="s">
        <v>4028</v>
      </c>
      <c r="J1451" t="s">
        <v>1293</v>
      </c>
      <c r="K1451" t="s">
        <v>1667</v>
      </c>
      <c r="L1451" t="s">
        <v>1633</v>
      </c>
      <c r="M1451" t="s">
        <v>1974</v>
      </c>
      <c r="N1451" t="s">
        <v>4315</v>
      </c>
      <c r="O1451" t="s">
        <v>4319</v>
      </c>
      <c r="P1451" t="s">
        <v>4323</v>
      </c>
      <c r="Q1451" t="s">
        <v>5341</v>
      </c>
      <c r="R1451" t="s">
        <v>5439</v>
      </c>
      <c r="S1451" t="s">
        <v>4324</v>
      </c>
      <c r="T1451" t="s">
        <v>5817</v>
      </c>
      <c r="U1451" t="s">
        <v>6645</v>
      </c>
      <c r="Y1451" cm="1">
        <f t="array" ref="Y1451">IF(FALSE,"True," &amp; IF(_xlfn.XLOOKUP("Src_IsAny",'Scoring_Config'!$A:$A,'Scoring_Config'!$D:$D,"Yes")="Yes",_xlfn.XLOOKUP("Src_IsAny",'Scoring_Config'!$A:$A,'Scoring_Config'!$C:$C,10),0),"False,0")</f>
        <v>0</v>
      </c>
      <c r="Z1451" cm="1">
        <f t="array" ref="Z1451">IF(FALSE,"True," &amp; IF(_xlfn.XLOOKUP("Src_CIDR_Le_16",'Scoring_Config'!$A:$A,'Scoring_Config'!$D:$D,"Yes")="Yes",_xlfn.XLOOKUP("Src_CIDR_Le_16",'Scoring_Config'!$A:$A,'Scoring_Config'!$C:$C,10),0),"False,0")</f>
        <v>0</v>
      </c>
      <c r="AA1451" cm="1">
        <f t="array" ref="AA1451">IF(FALSE,"True," &amp; IF(_xlfn.XLOOKUP("Src_CIDR_17_22",'Scoring_Config'!$A:$A,'Scoring_Config'!$D:$D,"Yes")="Yes",_xlfn.XLOOKUP("Src_CIDR_17_22",'Scoring_Config'!$A:$A,'Scoring_Config'!$C:$C,5),0),"False,0")</f>
        <v>0</v>
      </c>
      <c r="AB1451" cm="1">
        <f t="array" ref="AB1451">IF(FALSE,"True," &amp; IF(_xlfn.XLOOKUP("Dst_IsAny",'Scoring_Config'!$A:$A,'Scoring_Config'!$D:$D,"Yes")="Yes",_xlfn.XLOOKUP("Dst_IsAny",'Scoring_Config'!$A:$A,'Scoring_Config'!$C:$C,10),0),"False,0")</f>
        <v>0</v>
      </c>
      <c r="AC1451" cm="1">
        <f t="array" ref="AC1451">IF(FALSE,"True," &amp; IF(_xlfn.XLOOKUP("Dst_CIDR_Le_16",'Scoring_Config'!$A:$A,'Scoring_Config'!$D:$D,"Yes")="Yes",_xlfn.XLOOKUP("Dst_CIDR_Le_16",'Scoring_Config'!$A:$A,'Scoring_Config'!$C:$C,10),0),"False,0")</f>
        <v>0</v>
      </c>
      <c r="AD1451" cm="1">
        <f t="array" ref="AD1451">IF(FALSE,"True," &amp; IF(_xlfn.XLOOKUP("Dst_CIDR_17_22",'Scoring_Config'!$A:$A,'Scoring_Config'!$D:$D,"Yes")="Yes",_xlfn.XLOOKUP("Dst_CIDR_17_22",'Scoring_Config'!$A:$A,'Scoring_Config'!$C:$C,5),0),"False,0")</f>
        <v>0</v>
      </c>
      <c r="AE1451" cm="1">
        <f t="array" ref="AE1451">IF(FALSE,"True," &amp; IF(_xlfn.XLOOKUP("SrcZone_IsAny",'Scoring_Config'!$A:$A,'Scoring_Config'!$D:$D,"Yes")="Yes",_xlfn.XLOOKUP("SrcZone_IsAny",'Scoring_Config'!$A:$A,'Scoring_Config'!$C:$C,10),0),"False,0")</f>
        <v>0</v>
      </c>
      <c r="AF1451" cm="1">
        <f t="array" ref="AF1451">IF(FALSE,"True," &amp; IF(_xlfn.XLOOKUP("DstZone_IsAny",'Scoring_Config'!$A:$A,'Scoring_Config'!$D:$D,"Yes")="Yes",_xlfn.XLOOKUP("DstZone_IsAny",'Scoring_Config'!$A:$A,'Scoring_Config'!$C:$C,10),0),"False,0")</f>
        <v>0</v>
      </c>
      <c r="AG1451" cm="1">
        <f t="array" ref="AG145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51" cm="1">
        <f t="array" ref="AH1451">IF(FALSE,"True," &amp; IF(_xlfn.XLOOKUP("App_Any_OR_RangeGt1000",'Scoring_Config'!$A:$A,'Scoring_Config'!$D:$D,"Yes")="Yes",_xlfn.XLOOKUP("App_Any_OR_RangeGt1000",'Scoring_Config'!$A:$A,'Scoring_Config'!$C:$C,10),0),"False,0")</f>
        <v>0</v>
      </c>
      <c r="AI1451" cm="1">
        <f t="array" ref="AI1451">IF(FALSE,"True," &amp; IF(_xlfn.XLOOKUP("Service_Insecure_Match",'Scoring_Config'!$A:$A,'Scoring_Config'!$D:$D,"Yes")="Yes",_xlfn.XLOOKUP("Service_Insecure_Match",'Scoring_Config'!$A:$A,'Scoring_Config'!$C:$C,5),0),"False,0")</f>
        <v>0</v>
      </c>
      <c r="AJ1451" cm="1">
        <f t="array" ref="AJ1451">IF(FALSE,"True," &amp; IF(_xlfn.XLOOKUP("Risky_Inbound",'Scoring_Config'!$A:$A,'Scoring_Config'!$D:$D,"Yes")="Yes",_xlfn.XLOOKUP("Risky_Inbound",'Scoring_Config'!$A:$A,'Scoring_Config'!$C:$C,50),0),"False,0")</f>
        <v>0</v>
      </c>
      <c r="AK1451" cm="1">
        <f t="array" ref="AK1451">IF(FALSE,"True," &amp; IF(_xlfn.XLOOKUP("Risky_Outbound",'Scoring_Config'!$A:$A,'Scoring_Config'!$D:$D,"Yes")="Yes",_xlfn.XLOOKUP("Risky_Outbound",'Scoring_Config'!$A:$A,'Scoring_Config'!$C:$C,25),0),"False,0")</f>
        <v>0</v>
      </c>
      <c r="AL1451" t="s">
        <v>6699</v>
      </c>
      <c r="AM1451" cm="1">
        <f t="array" ref="AM145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51" t="s">
        <v>6697</v>
      </c>
      <c r="AO1451" t="s">
        <v>6697</v>
      </c>
      <c r="AP1451" t="s">
        <v>6697</v>
      </c>
      <c r="AQ1451" cm="1">
        <f t="array" ref="AQ1451">IF(FALSE,"True," &amp; IF(_xlfn.XLOOKUP("Service_IsAny",'Scoring_Config'!$A:$A,'Scoring_Config'!$D:$D,"Yes")="Yes",_xlfn.XLOOKUP("Service_IsAny",'Scoring_Config'!$A:$A,'Scoring_Config'!$C:$C,0),0),"False,0")</f>
        <v>0</v>
      </c>
      <c r="AR1451">
        <v>1</v>
      </c>
      <c r="AS1451" cm="1">
        <f t="array" ref="AS1451">IF(FALSE,"True," &amp; IF(_xlfn.XLOOKUP("Service_RangeGt1000",'Scoring_Config'!$A:$A,'Scoring_Config'!$D:$D,"Yes")="Yes",_xlfn.XLOOKUP("Service_RangeGt1000",'Scoring_Config'!$A:$A,'Scoring_Config'!$C:$C,0),0),"False,0")</f>
        <v>0</v>
      </c>
      <c r="AT1451" cm="1">
        <f t="array" ref="AT1451">IF(FALSE,"True," &amp; IF(_xlfn.XLOOKUP("App_IsAny",'Scoring_Config'!$A:$A,'Scoring_Config'!$D:$D,"Yes")="Yes",_xlfn.XLOOKUP("App_IsAny",'Scoring_Config'!$A:$A,'Scoring_Config'!$C:$C,0),0),"False,0")</f>
        <v>0</v>
      </c>
      <c r="AU1451">
        <v>1</v>
      </c>
      <c r="AV1451" cm="1">
        <f t="array" ref="AV1451">IF(FALSE,"True," &amp; IF(_xlfn.XLOOKUP("App_RangeGt1000",'Scoring_Config'!$A:$A,'Scoring_Config'!$D:$D,"Yes")="Yes",_xlfn.XLOOKUP("App_RangeGt1000",'Scoring_Config'!$A:$A,'Scoring_Config'!$C:$C,0),0),"False,0")</f>
        <v>0</v>
      </c>
      <c r="AW1451" cm="1">
        <f t="array" ref="AW1451">IF(FALSE,"True," &amp; IF(_xlfn.XLOOKUP("Action_IsDenyOrDrop",'Scoring_Config'!$A:$A,'Scoring_Config'!$D:$D,"Yes")="Yes",_xlfn.XLOOKUP("Action_IsDenyOrDrop",'Scoring_Config'!$A:$A,'Scoring_Config'!$C:$C,0),0),"False,0")</f>
        <v>0</v>
      </c>
      <c r="AX1451" cm="1">
        <f t="array" ref="AX1451">IF(LEFT(AW1451,4)="True",0,(IF(LEFT(Y1451,4)="True",IF(_xlfn.XLOOKUP("Src_IsAny",'Scoring_Config'!$A:$A,'Scoring_Config'!$D:$D,"Yes")="Yes",_xlfn.XLOOKUP("Src_IsAny",'Scoring_Config'!$A:$A,'Scoring_Config'!$C:$C,10),0),0)+IF(LEFT(Z1451,4)="True",IF(_xlfn.XLOOKUP("Src_CIDR_Le_16",'Scoring_Config'!$A:$A,'Scoring_Config'!$D:$D,"Yes")="Yes",_xlfn.XLOOKUP("Src_CIDR_Le_16",'Scoring_Config'!$A:$A,'Scoring_Config'!$C:$C,10),0),0)+IF(LEFT(AA1451,4)="True",IF(_xlfn.XLOOKUP("Src_CIDR_17_22",'Scoring_Config'!$A:$A,'Scoring_Config'!$D:$D,"Yes")="Yes",_xlfn.XLOOKUP("Src_CIDR_17_22",'Scoring_Config'!$A:$A,'Scoring_Config'!$C:$C,5),0),0)+IF(LEFT(AB1451,4)="True",IF(_xlfn.XLOOKUP("Dst_IsAny",'Scoring_Config'!$A:$A,'Scoring_Config'!$D:$D,"Yes")="Yes",_xlfn.XLOOKUP("Dst_IsAny",'Scoring_Config'!$A:$A,'Scoring_Config'!$C:$C,10),0),0)+IF(LEFT(AC1451,4)="True",IF(_xlfn.XLOOKUP("Dst_CIDR_Le_16",'Scoring_Config'!$A:$A,'Scoring_Config'!$D:$D,"Yes")="Yes",_xlfn.XLOOKUP("Dst_CIDR_Le_16",'Scoring_Config'!$A:$A,'Scoring_Config'!$C:$C,10),0),0)+IF(LEFT(AD1451,4)="True",IF(_xlfn.XLOOKUP("Dst_CIDR_17_22",'Scoring_Config'!$A:$A,'Scoring_Config'!$D:$D,"Yes")="Yes",_xlfn.XLOOKUP("Dst_CIDR_17_22",'Scoring_Config'!$A:$A,'Scoring_Config'!$C:$C,5),0),0)+IF(LEFT(AE1451,4)="True",IF(_xlfn.XLOOKUP("SrcZone_IsAny",'Scoring_Config'!$A:$A,'Scoring_Config'!$D:$D,"Yes")="Yes",_xlfn.XLOOKUP("SrcZone_IsAny",'Scoring_Config'!$A:$A,'Scoring_Config'!$C:$C,10),0),0)+IF(LEFT(AF1451,4)="True",IF(_xlfn.XLOOKUP("DstZone_IsAny",'Scoring_Config'!$A:$A,'Scoring_Config'!$D:$D,"Yes")="Yes",_xlfn.XLOOKUP("DstZone_IsAny",'Scoring_Config'!$A:$A,'Scoring_Config'!$C:$C,10),0),0)+IF(LEFT(AG1451,4)="True",IF(_xlfn.XLOOKUP("Service_Any_OR_RangeGt1000",'Scoring_Config'!$A:$A,'Scoring_Config'!$D:$D,"Yes")="Yes",_xlfn.XLOOKUP("Service_Any_OR_RangeGt1000",'Scoring_Config'!$A:$A,'Scoring_Config'!$C:$C,10),0),0)+IF(LEFT(AH1451,4)="True",IF(_xlfn.XLOOKUP("App_Any_OR_RangeGt1000",'Scoring_Config'!$A:$A,'Scoring_Config'!$D:$D,"Yes")="Yes",_xlfn.XLOOKUP("App_Any_OR_RangeGt1000",'Scoring_Config'!$A:$A,'Scoring_Config'!$C:$C,10),0),0)+IF(LEFT(AI1451,4)="True",IF(_xlfn.XLOOKUP("Service_Insecure_Match",'Scoring_Config'!$A:$A,'Scoring_Config'!$D:$D,"Yes")="Yes",_xlfn.XLOOKUP("Service_Insecure_Match",'Scoring_Config'!$A:$A,'Scoring_Config'!$C:$C,5),0),0)+IF(LEFT(AJ1451,4)="True",IF(_xlfn.XLOOKUP("Risky_Inbound",'Scoring_Config'!$A:$A,'Scoring_Config'!$D:$D,"Yes")="Yes",_xlfn.XLOOKUP("Risky_Inbound",'Scoring_Config'!$A:$A,'Scoring_Config'!$C:$C,50),0),0)+IF(LEFT(AK1451,4)="True",IF(_xlfn.XLOOKUP("Risky_Outbound",'Scoring_Config'!$A:$A,'Scoring_Config'!$D:$D,"Yes")="Yes",_xlfn.XLOOKUP("Risky_Outbound",'Scoring_Config'!$A:$A,'Scoring_Config'!$C:$C,25),0),0)+IF(LEFT(AZ1451,4)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1451,FIND(",",AL1451)+1,100)),0)+IF(LEFT(AM1451,4)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1451,FIND(",",AN1451)+1,100)),0)+IF(_xlfn.XLOOKUP("Profile_Scoring",'Scoring_Config'!$A:$A,'Scoring_Config'!$D:$D,"Yes")="Yes",VALUE(MID(AO1451,FIND(",",AO1451)+1,100)),0)+IF(_xlfn.XLOOKUP("Options_Scoring",'Scoring_Config'!$A:$A,'Scoring_Config'!$D:$D,"Yes")="Yes",VALUE(MID(AP1451,FIND(",",AP1451)+1,100)),0)))</f>
        <v>0</v>
      </c>
      <c r="AZ1451" cm="1">
        <f t="array" ref="AZ1451">IF(FALSE,"True," &amp; IF(_xlfn.XLOOKUP("Migrate_Insecure",'Scoring_Config'!$A:$A,'Scoring_Config'!$D:$D,"Yes")="Yes",_xlfn.XLOOKUP("Migrate_Insecure",'Scoring_Config'!$A:$A,'Scoring_Config'!$C:$C,10),0),"False,0")</f>
        <v>0</v>
      </c>
    </row>
    <row r="1452" spans="1:52">
      <c r="A1452" t="s">
        <v>1979</v>
      </c>
      <c r="B1452" t="s">
        <v>3424</v>
      </c>
      <c r="C1452" t="s">
        <v>3542</v>
      </c>
      <c r="D1452" t="s">
        <v>3544</v>
      </c>
      <c r="E1452" t="s">
        <v>3562</v>
      </c>
      <c r="F1452" t="s">
        <v>4009</v>
      </c>
      <c r="G1452" t="s">
        <v>572</v>
      </c>
      <c r="H1452" t="s">
        <v>193</v>
      </c>
      <c r="I1452" t="s">
        <v>4302</v>
      </c>
      <c r="J1452" t="s">
        <v>771</v>
      </c>
      <c r="K1452" t="s">
        <v>1677</v>
      </c>
      <c r="L1452" t="s">
        <v>1325</v>
      </c>
      <c r="M1452" t="s">
        <v>1973</v>
      </c>
      <c r="N1452" t="s">
        <v>4315</v>
      </c>
      <c r="O1452" t="s">
        <v>4319</v>
      </c>
      <c r="P1452" t="s">
        <v>4323</v>
      </c>
      <c r="Q1452" t="s">
        <v>5044</v>
      </c>
      <c r="R1452" t="s">
        <v>5439</v>
      </c>
      <c r="S1452" t="s">
        <v>4324</v>
      </c>
      <c r="T1452" t="s">
        <v>5616</v>
      </c>
      <c r="U1452" t="s">
        <v>6268</v>
      </c>
      <c r="Y1452" cm="1">
        <f t="array" ref="Y1452">IF(FALSE,"True," &amp; IF(_xlfn.XLOOKUP("Src_IsAny",'Scoring_Config'!$A:$A,'Scoring_Config'!$D:$D,"Yes")="Yes",_xlfn.XLOOKUP("Src_IsAny",'Scoring_Config'!$A:$A,'Scoring_Config'!$C:$C,10),0),"False,0")</f>
        <v>0</v>
      </c>
      <c r="Z1452" cm="1">
        <f t="array" ref="Z1452">IF(FALSE,"True," &amp; IF(_xlfn.XLOOKUP("Src_CIDR_Le_16",'Scoring_Config'!$A:$A,'Scoring_Config'!$D:$D,"Yes")="Yes",_xlfn.XLOOKUP("Src_CIDR_Le_16",'Scoring_Config'!$A:$A,'Scoring_Config'!$C:$C,10),0),"False,0")</f>
        <v>0</v>
      </c>
      <c r="AA1452" cm="1">
        <f t="array" ref="AA1452">IF(FALSE,"True," &amp; IF(_xlfn.XLOOKUP("Src_CIDR_17_22",'Scoring_Config'!$A:$A,'Scoring_Config'!$D:$D,"Yes")="Yes",_xlfn.XLOOKUP("Src_CIDR_17_22",'Scoring_Config'!$A:$A,'Scoring_Config'!$C:$C,5),0),"False,0")</f>
        <v>0</v>
      </c>
      <c r="AB1452" cm="1">
        <f t="array" ref="AB1452">IF(FALSE,"True," &amp; IF(_xlfn.XLOOKUP("Dst_IsAny",'Scoring_Config'!$A:$A,'Scoring_Config'!$D:$D,"Yes")="Yes",_xlfn.XLOOKUP("Dst_IsAny",'Scoring_Config'!$A:$A,'Scoring_Config'!$C:$C,10),0),"False,0")</f>
        <v>0</v>
      </c>
      <c r="AC1452" cm="1">
        <f t="array" ref="AC1452">IF(FALSE,"True," &amp; IF(_xlfn.XLOOKUP("Dst_CIDR_Le_16",'Scoring_Config'!$A:$A,'Scoring_Config'!$D:$D,"Yes")="Yes",_xlfn.XLOOKUP("Dst_CIDR_Le_16",'Scoring_Config'!$A:$A,'Scoring_Config'!$C:$C,10),0),"False,0")</f>
        <v>0</v>
      </c>
      <c r="AD1452" cm="1">
        <f t="array" ref="AD1452">IF(FALSE,"True," &amp; IF(_xlfn.XLOOKUP("Dst_CIDR_17_22",'Scoring_Config'!$A:$A,'Scoring_Config'!$D:$D,"Yes")="Yes",_xlfn.XLOOKUP("Dst_CIDR_17_22",'Scoring_Config'!$A:$A,'Scoring_Config'!$C:$C,5),0),"False,0")</f>
        <v>0</v>
      </c>
      <c r="AE1452" cm="1">
        <f t="array" ref="AE1452">IF(FALSE,"True," &amp; IF(_xlfn.XLOOKUP("SrcZone_IsAny",'Scoring_Config'!$A:$A,'Scoring_Config'!$D:$D,"Yes")="Yes",_xlfn.XLOOKUP("SrcZone_IsAny",'Scoring_Config'!$A:$A,'Scoring_Config'!$C:$C,10),0),"False,0")</f>
        <v>0</v>
      </c>
      <c r="AF1452" cm="1">
        <f t="array" ref="AF1452">IF(FALSE,"True," &amp; IF(_xlfn.XLOOKUP("DstZone_IsAny",'Scoring_Config'!$A:$A,'Scoring_Config'!$D:$D,"Yes")="Yes",_xlfn.XLOOKUP("DstZone_IsAny",'Scoring_Config'!$A:$A,'Scoring_Config'!$C:$C,10),0),"False,0")</f>
        <v>0</v>
      </c>
      <c r="AG1452" cm="1">
        <f t="array" ref="AG145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52" cm="1">
        <f t="array" ref="AH1452">IF(FALSE,"True," &amp; IF(_xlfn.XLOOKUP("App_Any_OR_RangeGt1000",'Scoring_Config'!$A:$A,'Scoring_Config'!$D:$D,"Yes")="Yes",_xlfn.XLOOKUP("App_Any_OR_RangeGt1000",'Scoring_Config'!$A:$A,'Scoring_Config'!$C:$C,10),0),"False,0")</f>
        <v>0</v>
      </c>
      <c r="AI1452" cm="1">
        <f t="array" ref="AI1452">IF(FALSE,"True," &amp; IF(_xlfn.XLOOKUP("Service_Insecure_Match",'Scoring_Config'!$A:$A,'Scoring_Config'!$D:$D,"Yes")="Yes",_xlfn.XLOOKUP("Service_Insecure_Match",'Scoring_Config'!$A:$A,'Scoring_Config'!$C:$C,5),0),"False,0")</f>
        <v>0</v>
      </c>
      <c r="AJ1452" cm="1">
        <f t="array" ref="AJ1452">IF(FALSE,"True," &amp; IF(_xlfn.XLOOKUP("Risky_Inbound",'Scoring_Config'!$A:$A,'Scoring_Config'!$D:$D,"Yes")="Yes",_xlfn.XLOOKUP("Risky_Inbound",'Scoring_Config'!$A:$A,'Scoring_Config'!$C:$C,50),0),"False,0")</f>
        <v>0</v>
      </c>
      <c r="AK1452" cm="1">
        <f t="array" ref="AK1452">IF(FALSE,"True," &amp; IF(_xlfn.XLOOKUP("Risky_Outbound",'Scoring_Config'!$A:$A,'Scoring_Config'!$D:$D,"Yes")="Yes",_xlfn.XLOOKUP("Risky_Outbound",'Scoring_Config'!$A:$A,'Scoring_Config'!$C:$C,25),0),"False,0")</f>
        <v>0</v>
      </c>
      <c r="AL1452" t="s">
        <v>6699</v>
      </c>
      <c r="AM1452" cm="1">
        <f t="array" ref="AM145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52" t="s">
        <v>6697</v>
      </c>
      <c r="AO1452" t="s">
        <v>6697</v>
      </c>
      <c r="AP1452" t="s">
        <v>6697</v>
      </c>
      <c r="AQ1452" cm="1">
        <f t="array" ref="AQ1452">IF(FALSE,"True," &amp; IF(_xlfn.XLOOKUP("Service_IsAny",'Scoring_Config'!$A:$A,'Scoring_Config'!$D:$D,"Yes")="Yes",_xlfn.XLOOKUP("Service_IsAny",'Scoring_Config'!$A:$A,'Scoring_Config'!$C:$C,0),0),"False,0")</f>
        <v>0</v>
      </c>
      <c r="AR1452">
        <v>0</v>
      </c>
      <c r="AS1452" cm="1">
        <f t="array" ref="AS1452">IF(FALSE,"True," &amp; IF(_xlfn.XLOOKUP("Service_RangeGt1000",'Scoring_Config'!$A:$A,'Scoring_Config'!$D:$D,"Yes")="Yes",_xlfn.XLOOKUP("Service_RangeGt1000",'Scoring_Config'!$A:$A,'Scoring_Config'!$C:$C,0),0),"False,0")</f>
        <v>0</v>
      </c>
      <c r="AT1452" cm="1">
        <f t="array" ref="AT1452">IF(FALSE,"True," &amp; IF(_xlfn.XLOOKUP("App_IsAny",'Scoring_Config'!$A:$A,'Scoring_Config'!$D:$D,"Yes")="Yes",_xlfn.XLOOKUP("App_IsAny",'Scoring_Config'!$A:$A,'Scoring_Config'!$C:$C,0),0),"False,0")</f>
        <v>0</v>
      </c>
      <c r="AU1452">
        <v>0</v>
      </c>
      <c r="AV1452" cm="1">
        <f t="array" ref="AV1452">IF(FALSE,"True," &amp; IF(_xlfn.XLOOKUP("App_RangeGt1000",'Scoring_Config'!$A:$A,'Scoring_Config'!$D:$D,"Yes")="Yes",_xlfn.XLOOKUP("App_RangeGt1000",'Scoring_Config'!$A:$A,'Scoring_Config'!$C:$C,0),0),"False,0")</f>
        <v>0</v>
      </c>
      <c r="AW1452" cm="1">
        <f t="array" ref="AW1452">IF(FALSE,"True," &amp; IF(_xlfn.XLOOKUP("Action_IsDenyOrDrop",'Scoring_Config'!$A:$A,'Scoring_Config'!$D:$D,"Yes")="Yes",_xlfn.XLOOKUP("Action_IsDenyOrDrop",'Scoring_Config'!$A:$A,'Scoring_Config'!$C:$C,0),0),"False,0")</f>
        <v>0</v>
      </c>
      <c r="AX1452" cm="1">
        <f t="array" ref="AX1452">IF(LEFT(AW1452,4)="True",0,(IF(LEFT(Y1452,4)="True",IF(_xlfn.XLOOKUP("Src_IsAny",'Scoring_Config'!$A:$A,'Scoring_Config'!$D:$D,"Yes")="Yes",_xlfn.XLOOKUP("Src_IsAny",'Scoring_Config'!$A:$A,'Scoring_Config'!$C:$C,10),0),0)+IF(LEFT(Z1452,4)="True",IF(_xlfn.XLOOKUP("Src_CIDR_Le_16",'Scoring_Config'!$A:$A,'Scoring_Config'!$D:$D,"Yes")="Yes",_xlfn.XLOOKUP("Src_CIDR_Le_16",'Scoring_Config'!$A:$A,'Scoring_Config'!$C:$C,10),0),0)+IF(LEFT(AA1452,4)="True",IF(_xlfn.XLOOKUP("Src_CIDR_17_22",'Scoring_Config'!$A:$A,'Scoring_Config'!$D:$D,"Yes")="Yes",_xlfn.XLOOKUP("Src_CIDR_17_22",'Scoring_Config'!$A:$A,'Scoring_Config'!$C:$C,5),0),0)+IF(LEFT(AB1452,4)="True",IF(_xlfn.XLOOKUP("Dst_IsAny",'Scoring_Config'!$A:$A,'Scoring_Config'!$D:$D,"Yes")="Yes",_xlfn.XLOOKUP("Dst_IsAny",'Scoring_Config'!$A:$A,'Scoring_Config'!$C:$C,10),0),0)+IF(LEFT(AC1452,4)="True",IF(_xlfn.XLOOKUP("Dst_CIDR_Le_16",'Scoring_Config'!$A:$A,'Scoring_Config'!$D:$D,"Yes")="Yes",_xlfn.XLOOKUP("Dst_CIDR_Le_16",'Scoring_Config'!$A:$A,'Scoring_Config'!$C:$C,10),0),0)+IF(LEFT(AD1452,4)="True",IF(_xlfn.XLOOKUP("Dst_CIDR_17_22",'Scoring_Config'!$A:$A,'Scoring_Config'!$D:$D,"Yes")="Yes",_xlfn.XLOOKUP("Dst_CIDR_17_22",'Scoring_Config'!$A:$A,'Scoring_Config'!$C:$C,5),0),0)+IF(LEFT(AE1452,4)="True",IF(_xlfn.XLOOKUP("SrcZone_IsAny",'Scoring_Config'!$A:$A,'Scoring_Config'!$D:$D,"Yes")="Yes",_xlfn.XLOOKUP("SrcZone_IsAny",'Scoring_Config'!$A:$A,'Scoring_Config'!$C:$C,10),0),0)+IF(LEFT(AF1452,4)="True",IF(_xlfn.XLOOKUP("DstZone_IsAny",'Scoring_Config'!$A:$A,'Scoring_Config'!$D:$D,"Yes")="Yes",_xlfn.XLOOKUP("DstZone_IsAny",'Scoring_Config'!$A:$A,'Scoring_Config'!$C:$C,10),0),0)+IF(LEFT(AG1452,4)="True",IF(_xlfn.XLOOKUP("Service_Any_OR_RangeGt1000",'Scoring_Config'!$A:$A,'Scoring_Config'!$D:$D,"Yes")="Yes",_xlfn.XLOOKUP("Service_Any_OR_RangeGt1000",'Scoring_Config'!$A:$A,'Scoring_Config'!$C:$C,10),0),0)+IF(LEFT(AH1452,4)="True",IF(_xlfn.XLOOKUP("App_Any_OR_RangeGt1000",'Scoring_Config'!$A:$A,'Scoring_Config'!$D:$D,"Yes")="Yes",_xlfn.XLOOKUP("App_Any_OR_RangeGt1000",'Scoring_Config'!$A:$A,'Scoring_Config'!$C:$C,10),0),0)+IF(LEFT(AI1452,4)="True",IF(_xlfn.XLOOKUP("Service_Insecure_Match",'Scoring_Config'!$A:$A,'Scoring_Config'!$D:$D,"Yes")="Yes",_xlfn.XLOOKUP("Service_Insecure_Match",'Scoring_Config'!$A:$A,'Scoring_Config'!$C:$C,5),0),0)+IF(LEFT(AJ1452,4)="True",IF(_xlfn.XLOOKUP("Risky_Inbound",'Scoring_Config'!$A:$A,'Scoring_Config'!$D:$D,"Yes")="Yes",_xlfn.XLOOKUP("Risky_Inbound",'Scoring_Config'!$A:$A,'Scoring_Config'!$C:$C,50),0),0)+IF(LEFT(AK1452,4)="True",IF(_xlfn.XLOOKUP("Risky_Outbound",'Scoring_Config'!$A:$A,'Scoring_Config'!$D:$D,"Yes")="Yes",_xlfn.XLOOKUP("Risky_Outbound",'Scoring_Config'!$A:$A,'Scoring_Config'!$C:$C,25),0),0)+IF(LEFT(AZ1452,4)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1452,FIND(",",AL1452)+1,100)),0)+IF(LEFT(AM1452,4)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1452,FIND(",",AN1452)+1,100)),0)+IF(_xlfn.XLOOKUP("Profile_Scoring",'Scoring_Config'!$A:$A,'Scoring_Config'!$D:$D,"Yes")="Yes",VALUE(MID(AO1452,FIND(",",AO1452)+1,100)),0)+IF(_xlfn.XLOOKUP("Options_Scoring",'Scoring_Config'!$A:$A,'Scoring_Config'!$D:$D,"Yes")="Yes",VALUE(MID(AP1452,FIND(",",AP1452)+1,100)),0)))</f>
        <v>0</v>
      </c>
      <c r="AZ1452" cm="1">
        <f t="array" ref="AZ1452">IF(FALSE,"True," &amp; IF(_xlfn.XLOOKUP("Migrate_Insecure",'Scoring_Config'!$A:$A,'Scoring_Config'!$D:$D,"Yes")="Yes",_xlfn.XLOOKUP("Migrate_Insecure",'Scoring_Config'!$A:$A,'Scoring_Config'!$C:$C,10),0),"False,0")</f>
        <v>0</v>
      </c>
    </row>
    <row r="1453" spans="1:52">
      <c r="A1453" t="s">
        <v>1979</v>
      </c>
      <c r="B1453" t="s">
        <v>3425</v>
      </c>
      <c r="C1453" t="s">
        <v>3542</v>
      </c>
      <c r="D1453" t="s">
        <v>3545</v>
      </c>
      <c r="E1453" t="s">
        <v>3563</v>
      </c>
      <c r="F1453" t="s">
        <v>4028</v>
      </c>
      <c r="G1453" t="s">
        <v>759</v>
      </c>
      <c r="H1453" t="s">
        <v>174</v>
      </c>
      <c r="I1453" t="s">
        <v>4027</v>
      </c>
      <c r="J1453" t="s">
        <v>758</v>
      </c>
      <c r="K1453" t="s">
        <v>1667</v>
      </c>
      <c r="L1453" t="s">
        <v>1633</v>
      </c>
      <c r="M1453" t="s">
        <v>1974</v>
      </c>
      <c r="N1453" t="s">
        <v>4315</v>
      </c>
      <c r="O1453" t="s">
        <v>4319</v>
      </c>
      <c r="P1453" t="s">
        <v>4321</v>
      </c>
      <c r="Q1453" t="s">
        <v>5342</v>
      </c>
      <c r="R1453" t="s">
        <v>5439</v>
      </c>
      <c r="S1453" t="s">
        <v>4324</v>
      </c>
      <c r="T1453" t="s">
        <v>5919</v>
      </c>
      <c r="U1453" t="s">
        <v>6646</v>
      </c>
      <c r="Y1453" cm="1">
        <f t="array" ref="Y1453">IF(FALSE,"True," &amp; IF(_xlfn.XLOOKUP("Src_IsAny",'Scoring_Config'!$A:$A,'Scoring_Config'!$D:$D,"Yes")="Yes",_xlfn.XLOOKUP("Src_IsAny",'Scoring_Config'!$A:$A,'Scoring_Config'!$C:$C,10),0),"False,0")</f>
        <v>0</v>
      </c>
      <c r="Z1453" cm="1">
        <f t="array" ref="Z1453">IF(FALSE,"True," &amp; IF(_xlfn.XLOOKUP("Src_CIDR_Le_16",'Scoring_Config'!$A:$A,'Scoring_Config'!$D:$D,"Yes")="Yes",_xlfn.XLOOKUP("Src_CIDR_Le_16",'Scoring_Config'!$A:$A,'Scoring_Config'!$C:$C,10),0),"False,0")</f>
        <v>0</v>
      </c>
      <c r="AA1453" cm="1">
        <f t="array" ref="AA1453">IF(FALSE,"True," &amp; IF(_xlfn.XLOOKUP("Src_CIDR_17_22",'Scoring_Config'!$A:$A,'Scoring_Config'!$D:$D,"Yes")="Yes",_xlfn.XLOOKUP("Src_CIDR_17_22",'Scoring_Config'!$A:$A,'Scoring_Config'!$C:$C,5),0),"False,0")</f>
        <v>0</v>
      </c>
      <c r="AB1453" cm="1">
        <f t="array" ref="AB1453">IF(FALSE,"True," &amp; IF(_xlfn.XLOOKUP("Dst_IsAny",'Scoring_Config'!$A:$A,'Scoring_Config'!$D:$D,"Yes")="Yes",_xlfn.XLOOKUP("Dst_IsAny",'Scoring_Config'!$A:$A,'Scoring_Config'!$C:$C,10),0),"False,0")</f>
        <v>0</v>
      </c>
      <c r="AC1453" cm="1">
        <f t="array" ref="AC1453">IF(FALSE,"True," &amp; IF(_xlfn.XLOOKUP("Dst_CIDR_Le_16",'Scoring_Config'!$A:$A,'Scoring_Config'!$D:$D,"Yes")="Yes",_xlfn.XLOOKUP("Dst_CIDR_Le_16",'Scoring_Config'!$A:$A,'Scoring_Config'!$C:$C,10),0),"False,0")</f>
        <v>0</v>
      </c>
      <c r="AD1453" cm="1">
        <f t="array" ref="AD1453">IF(FALSE,"True," &amp; IF(_xlfn.XLOOKUP("Dst_CIDR_17_22",'Scoring_Config'!$A:$A,'Scoring_Config'!$D:$D,"Yes")="Yes",_xlfn.XLOOKUP("Dst_CIDR_17_22",'Scoring_Config'!$A:$A,'Scoring_Config'!$C:$C,5),0),"False,0")</f>
        <v>0</v>
      </c>
      <c r="AE1453" cm="1">
        <f t="array" ref="AE1453">IF(FALSE,"True," &amp; IF(_xlfn.XLOOKUP("SrcZone_IsAny",'Scoring_Config'!$A:$A,'Scoring_Config'!$D:$D,"Yes")="Yes",_xlfn.XLOOKUP("SrcZone_IsAny",'Scoring_Config'!$A:$A,'Scoring_Config'!$C:$C,10),0),"False,0")</f>
        <v>0</v>
      </c>
      <c r="AF1453" cm="1">
        <f t="array" ref="AF1453">IF(FALSE,"True," &amp; IF(_xlfn.XLOOKUP("DstZone_IsAny",'Scoring_Config'!$A:$A,'Scoring_Config'!$D:$D,"Yes")="Yes",_xlfn.XLOOKUP("DstZone_IsAny",'Scoring_Config'!$A:$A,'Scoring_Config'!$C:$C,10),0),"False,0")</f>
        <v>0</v>
      </c>
      <c r="AG1453" cm="1">
        <f t="array" ref="AG145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53" cm="1">
        <f t="array" ref="AH1453">IF(FALSE,"True," &amp; IF(_xlfn.XLOOKUP("App_Any_OR_RangeGt1000",'Scoring_Config'!$A:$A,'Scoring_Config'!$D:$D,"Yes")="Yes",_xlfn.XLOOKUP("App_Any_OR_RangeGt1000",'Scoring_Config'!$A:$A,'Scoring_Config'!$C:$C,10),0),"False,0")</f>
        <v>0</v>
      </c>
      <c r="AI1453" cm="1">
        <f t="array" ref="AI1453">IF(FALSE,"True," &amp; IF(_xlfn.XLOOKUP("Service_Insecure_Match",'Scoring_Config'!$A:$A,'Scoring_Config'!$D:$D,"Yes")="Yes",_xlfn.XLOOKUP("Service_Insecure_Match",'Scoring_Config'!$A:$A,'Scoring_Config'!$C:$C,5),0),"False,0")</f>
        <v>0</v>
      </c>
      <c r="AJ1453" cm="1">
        <f t="array" ref="AJ1453">IF(FALSE,"True," &amp; IF(_xlfn.XLOOKUP("Risky_Inbound",'Scoring_Config'!$A:$A,'Scoring_Config'!$D:$D,"Yes")="Yes",_xlfn.XLOOKUP("Risky_Inbound",'Scoring_Config'!$A:$A,'Scoring_Config'!$C:$C,50),0),"False,0")</f>
        <v>0</v>
      </c>
      <c r="AK1453" cm="1">
        <f t="array" ref="AK1453">IF(FALSE,"True," &amp; IF(_xlfn.XLOOKUP("Risky_Outbound",'Scoring_Config'!$A:$A,'Scoring_Config'!$D:$D,"Yes")="Yes",_xlfn.XLOOKUP("Risky_Outbound",'Scoring_Config'!$A:$A,'Scoring_Config'!$C:$C,25),0),"False,0")</f>
        <v>0</v>
      </c>
      <c r="AL1453" t="s">
        <v>6700</v>
      </c>
      <c r="AM1453" cm="1">
        <f t="array" ref="AM145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53" t="s">
        <v>6697</v>
      </c>
      <c r="AO1453" t="s">
        <v>6697</v>
      </c>
      <c r="AP1453" t="s">
        <v>6697</v>
      </c>
      <c r="AQ1453" cm="1">
        <f t="array" ref="AQ1453">IF(FALSE,"True," &amp; IF(_xlfn.XLOOKUP("Service_IsAny",'Scoring_Config'!$A:$A,'Scoring_Config'!$D:$D,"Yes")="Yes",_xlfn.XLOOKUP("Service_IsAny",'Scoring_Config'!$A:$A,'Scoring_Config'!$C:$C,0),0),"False,0")</f>
        <v>0</v>
      </c>
      <c r="AR1453">
        <v>1</v>
      </c>
      <c r="AS1453" cm="1">
        <f t="array" ref="AS1453">IF(FALSE,"True," &amp; IF(_xlfn.XLOOKUP("Service_RangeGt1000",'Scoring_Config'!$A:$A,'Scoring_Config'!$D:$D,"Yes")="Yes",_xlfn.XLOOKUP("Service_RangeGt1000",'Scoring_Config'!$A:$A,'Scoring_Config'!$C:$C,0),0),"False,0")</f>
        <v>0</v>
      </c>
      <c r="AT1453" cm="1">
        <f t="array" ref="AT1453">IF(FALSE,"True," &amp; IF(_xlfn.XLOOKUP("App_IsAny",'Scoring_Config'!$A:$A,'Scoring_Config'!$D:$D,"Yes")="Yes",_xlfn.XLOOKUP("App_IsAny",'Scoring_Config'!$A:$A,'Scoring_Config'!$C:$C,0),0),"False,0")</f>
        <v>0</v>
      </c>
      <c r="AU1453">
        <v>1</v>
      </c>
      <c r="AV1453" cm="1">
        <f t="array" ref="AV1453">IF(FALSE,"True," &amp; IF(_xlfn.XLOOKUP("App_RangeGt1000",'Scoring_Config'!$A:$A,'Scoring_Config'!$D:$D,"Yes")="Yes",_xlfn.XLOOKUP("App_RangeGt1000",'Scoring_Config'!$A:$A,'Scoring_Config'!$C:$C,0),0),"False,0")</f>
        <v>0</v>
      </c>
      <c r="AW1453" cm="1">
        <f t="array" ref="AW1453">IF(FALSE,"True," &amp; IF(_xlfn.XLOOKUP("Action_IsDenyOrDrop",'Scoring_Config'!$A:$A,'Scoring_Config'!$D:$D,"Yes")="Yes",_xlfn.XLOOKUP("Action_IsDenyOrDrop",'Scoring_Config'!$A:$A,'Scoring_Config'!$C:$C,0),0),"False,0")</f>
        <v>0</v>
      </c>
      <c r="AX1453" cm="1">
        <f t="array" ref="AX1453">IF(LEFT(AW1453,4)="True",0,(IF(LEFT(Y1453,4)="True",IF(_xlfn.XLOOKUP("Src_IsAny",'Scoring_Config'!$A:$A,'Scoring_Config'!$D:$D,"Yes")="Yes",_xlfn.XLOOKUP("Src_IsAny",'Scoring_Config'!$A:$A,'Scoring_Config'!$C:$C,10),0),0)+IF(LEFT(Z1453,4)="True",IF(_xlfn.XLOOKUP("Src_CIDR_Le_16",'Scoring_Config'!$A:$A,'Scoring_Config'!$D:$D,"Yes")="Yes",_xlfn.XLOOKUP("Src_CIDR_Le_16",'Scoring_Config'!$A:$A,'Scoring_Config'!$C:$C,10),0),0)+IF(LEFT(AA1453,4)="True",IF(_xlfn.XLOOKUP("Src_CIDR_17_22",'Scoring_Config'!$A:$A,'Scoring_Config'!$D:$D,"Yes")="Yes",_xlfn.XLOOKUP("Src_CIDR_17_22",'Scoring_Config'!$A:$A,'Scoring_Config'!$C:$C,5),0),0)+IF(LEFT(AB1453,4)="True",IF(_xlfn.XLOOKUP("Dst_IsAny",'Scoring_Config'!$A:$A,'Scoring_Config'!$D:$D,"Yes")="Yes",_xlfn.XLOOKUP("Dst_IsAny",'Scoring_Config'!$A:$A,'Scoring_Config'!$C:$C,10),0),0)+IF(LEFT(AC1453,4)="True",IF(_xlfn.XLOOKUP("Dst_CIDR_Le_16",'Scoring_Config'!$A:$A,'Scoring_Config'!$D:$D,"Yes")="Yes",_xlfn.XLOOKUP("Dst_CIDR_Le_16",'Scoring_Config'!$A:$A,'Scoring_Config'!$C:$C,10),0),0)+IF(LEFT(AD1453,4)="True",IF(_xlfn.XLOOKUP("Dst_CIDR_17_22",'Scoring_Config'!$A:$A,'Scoring_Config'!$D:$D,"Yes")="Yes",_xlfn.XLOOKUP("Dst_CIDR_17_22",'Scoring_Config'!$A:$A,'Scoring_Config'!$C:$C,5),0),0)+IF(LEFT(AE1453,4)="True",IF(_xlfn.XLOOKUP("SrcZone_IsAny",'Scoring_Config'!$A:$A,'Scoring_Config'!$D:$D,"Yes")="Yes",_xlfn.XLOOKUP("SrcZone_IsAny",'Scoring_Config'!$A:$A,'Scoring_Config'!$C:$C,10),0),0)+IF(LEFT(AF1453,4)="True",IF(_xlfn.XLOOKUP("DstZone_IsAny",'Scoring_Config'!$A:$A,'Scoring_Config'!$D:$D,"Yes")="Yes",_xlfn.XLOOKUP("DstZone_IsAny",'Scoring_Config'!$A:$A,'Scoring_Config'!$C:$C,10),0),0)+IF(LEFT(AG1453,4)="True",IF(_xlfn.XLOOKUP("Service_Any_OR_RangeGt1000",'Scoring_Config'!$A:$A,'Scoring_Config'!$D:$D,"Yes")="Yes",_xlfn.XLOOKUP("Service_Any_OR_RangeGt1000",'Scoring_Config'!$A:$A,'Scoring_Config'!$C:$C,10),0),0)+IF(LEFT(AH1453,4)="True",IF(_xlfn.XLOOKUP("App_Any_OR_RangeGt1000",'Scoring_Config'!$A:$A,'Scoring_Config'!$D:$D,"Yes")="Yes",_xlfn.XLOOKUP("App_Any_OR_RangeGt1000",'Scoring_Config'!$A:$A,'Scoring_Config'!$C:$C,10),0),0)+IF(LEFT(AI1453,4)="True",IF(_xlfn.XLOOKUP("Service_Insecure_Match",'Scoring_Config'!$A:$A,'Scoring_Config'!$D:$D,"Yes")="Yes",_xlfn.XLOOKUP("Service_Insecure_Match",'Scoring_Config'!$A:$A,'Scoring_Config'!$C:$C,5),0),0)+IF(LEFT(AJ1453,4)="True",IF(_xlfn.XLOOKUP("Risky_Inbound",'Scoring_Config'!$A:$A,'Scoring_Config'!$D:$D,"Yes")="Yes",_xlfn.XLOOKUP("Risky_Inbound",'Scoring_Config'!$A:$A,'Scoring_Config'!$C:$C,50),0),0)+IF(LEFT(AK1453,4)="True",IF(_xlfn.XLOOKUP("Risky_Outbound",'Scoring_Config'!$A:$A,'Scoring_Config'!$D:$D,"Yes")="Yes",_xlfn.XLOOKUP("Risky_Outbound",'Scoring_Config'!$A:$A,'Scoring_Config'!$C:$C,25),0),0)+IF(LEFT(AZ1453,4)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1453,FIND(",",AL1453)+1,100)),0)+IF(LEFT(AM1453,4)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1453,FIND(",",AN1453)+1,100)),0)+IF(_xlfn.XLOOKUP("Profile_Scoring",'Scoring_Config'!$A:$A,'Scoring_Config'!$D:$D,"Yes")="Yes",VALUE(MID(AO1453,FIND(",",AO1453)+1,100)),0)+IF(_xlfn.XLOOKUP("Options_Scoring",'Scoring_Config'!$A:$A,'Scoring_Config'!$D:$D,"Yes")="Yes",VALUE(MID(AP1453,FIND(",",AP1453)+1,100)),0)))</f>
        <v>0</v>
      </c>
      <c r="AZ1453" cm="1">
        <f t="array" ref="AZ1453">IF(FALSE,"True," &amp; IF(_xlfn.XLOOKUP("Migrate_Insecure",'Scoring_Config'!$A:$A,'Scoring_Config'!$D:$D,"Yes")="Yes",_xlfn.XLOOKUP("Migrate_Insecure",'Scoring_Config'!$A:$A,'Scoring_Config'!$C:$C,10),0),"False,0")</f>
        <v>0</v>
      </c>
    </row>
    <row r="1454" spans="1:52">
      <c r="A1454" t="s">
        <v>1979</v>
      </c>
      <c r="B1454" t="s">
        <v>3426</v>
      </c>
      <c r="C1454" t="s">
        <v>3542</v>
      </c>
      <c r="D1454" t="s">
        <v>3545</v>
      </c>
      <c r="E1454" t="s">
        <v>3563</v>
      </c>
      <c r="F1454" t="s">
        <v>4011</v>
      </c>
      <c r="G1454" t="s">
        <v>760</v>
      </c>
      <c r="H1454" t="s">
        <v>174</v>
      </c>
      <c r="I1454" t="s">
        <v>4116</v>
      </c>
      <c r="J1454" t="s">
        <v>1294</v>
      </c>
      <c r="K1454" t="s">
        <v>1949</v>
      </c>
      <c r="L1454" t="s">
        <v>1327</v>
      </c>
      <c r="M1454" t="s">
        <v>1974</v>
      </c>
      <c r="N1454" t="s">
        <v>4315</v>
      </c>
      <c r="O1454" t="s">
        <v>4319</v>
      </c>
      <c r="P1454" t="s">
        <v>4321</v>
      </c>
      <c r="Q1454" t="s">
        <v>5343</v>
      </c>
      <c r="R1454" t="s">
        <v>5439</v>
      </c>
      <c r="S1454" t="s">
        <v>4324</v>
      </c>
      <c r="T1454" t="s">
        <v>5920</v>
      </c>
      <c r="U1454" t="s">
        <v>5766</v>
      </c>
      <c r="Y1454" cm="1">
        <f t="array" ref="Y1454">IF(FALSE,"True," &amp; IF(_xlfn.XLOOKUP("Src_IsAny",'Scoring_Config'!$A:$A,'Scoring_Config'!$D:$D,"Yes")="Yes",_xlfn.XLOOKUP("Src_IsAny",'Scoring_Config'!$A:$A,'Scoring_Config'!$C:$C,10),0),"False,0")</f>
        <v>0</v>
      </c>
      <c r="Z1454" cm="1">
        <f t="array" ref="Z1454">IF(FALSE,"True," &amp; IF(_xlfn.XLOOKUP("Src_CIDR_Le_16",'Scoring_Config'!$A:$A,'Scoring_Config'!$D:$D,"Yes")="Yes",_xlfn.XLOOKUP("Src_CIDR_Le_16",'Scoring_Config'!$A:$A,'Scoring_Config'!$C:$C,10),0),"False,0")</f>
        <v>0</v>
      </c>
      <c r="AA1454" cm="1">
        <f t="array" ref="AA1454">IF(FALSE,"True," &amp; IF(_xlfn.XLOOKUP("Src_CIDR_17_22",'Scoring_Config'!$A:$A,'Scoring_Config'!$D:$D,"Yes")="Yes",_xlfn.XLOOKUP("Src_CIDR_17_22",'Scoring_Config'!$A:$A,'Scoring_Config'!$C:$C,5),0),"False,0")</f>
        <v>0</v>
      </c>
      <c r="AB1454" cm="1">
        <f t="array" ref="AB1454">IF(FALSE,"True," &amp; IF(_xlfn.XLOOKUP("Dst_IsAny",'Scoring_Config'!$A:$A,'Scoring_Config'!$D:$D,"Yes")="Yes",_xlfn.XLOOKUP("Dst_IsAny",'Scoring_Config'!$A:$A,'Scoring_Config'!$C:$C,10),0),"False,0")</f>
        <v>0</v>
      </c>
      <c r="AC1454" cm="1">
        <f t="array" ref="AC1454">IF(FALSE,"True," &amp; IF(_xlfn.XLOOKUP("Dst_CIDR_Le_16",'Scoring_Config'!$A:$A,'Scoring_Config'!$D:$D,"Yes")="Yes",_xlfn.XLOOKUP("Dst_CIDR_Le_16",'Scoring_Config'!$A:$A,'Scoring_Config'!$C:$C,10),0),"False,0")</f>
        <v>0</v>
      </c>
      <c r="AD1454" cm="1">
        <f t="array" ref="AD1454">IF(FALSE,"True," &amp; IF(_xlfn.XLOOKUP("Dst_CIDR_17_22",'Scoring_Config'!$A:$A,'Scoring_Config'!$D:$D,"Yes")="Yes",_xlfn.XLOOKUP("Dst_CIDR_17_22",'Scoring_Config'!$A:$A,'Scoring_Config'!$C:$C,5),0),"False,0")</f>
        <v>0</v>
      </c>
      <c r="AE1454" cm="1">
        <f t="array" ref="AE1454">IF(FALSE,"True," &amp; IF(_xlfn.XLOOKUP("SrcZone_IsAny",'Scoring_Config'!$A:$A,'Scoring_Config'!$D:$D,"Yes")="Yes",_xlfn.XLOOKUP("SrcZone_IsAny",'Scoring_Config'!$A:$A,'Scoring_Config'!$C:$C,10),0),"False,0")</f>
        <v>0</v>
      </c>
      <c r="AF1454" cm="1">
        <f t="array" ref="AF1454">IF(FALSE,"True," &amp; IF(_xlfn.XLOOKUP("DstZone_IsAny",'Scoring_Config'!$A:$A,'Scoring_Config'!$D:$D,"Yes")="Yes",_xlfn.XLOOKUP("DstZone_IsAny",'Scoring_Config'!$A:$A,'Scoring_Config'!$C:$C,10),0),"False,0")</f>
        <v>0</v>
      </c>
      <c r="AG1454" cm="1">
        <f t="array" ref="AG145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54" cm="1">
        <f t="array" ref="AH1454">IF(FALSE,"True," &amp; IF(_xlfn.XLOOKUP("App_Any_OR_RangeGt1000",'Scoring_Config'!$A:$A,'Scoring_Config'!$D:$D,"Yes")="Yes",_xlfn.XLOOKUP("App_Any_OR_RangeGt1000",'Scoring_Config'!$A:$A,'Scoring_Config'!$C:$C,10),0),"False,0")</f>
        <v>0</v>
      </c>
      <c r="AI1454" cm="1">
        <f t="array" ref="AI1454">IF(FALSE,"True," &amp; IF(_xlfn.XLOOKUP("Service_Insecure_Match",'Scoring_Config'!$A:$A,'Scoring_Config'!$D:$D,"Yes")="Yes",_xlfn.XLOOKUP("Service_Insecure_Match",'Scoring_Config'!$A:$A,'Scoring_Config'!$C:$C,5),0),"False,0")</f>
        <v>0</v>
      </c>
      <c r="AJ1454" cm="1">
        <f t="array" ref="AJ1454">IF(FALSE,"True," &amp; IF(_xlfn.XLOOKUP("Risky_Inbound",'Scoring_Config'!$A:$A,'Scoring_Config'!$D:$D,"Yes")="Yes",_xlfn.XLOOKUP("Risky_Inbound",'Scoring_Config'!$A:$A,'Scoring_Config'!$C:$C,50),0),"False,0")</f>
        <v>0</v>
      </c>
      <c r="AK1454" cm="1">
        <f t="array" ref="AK1454">IF(FALSE,"True," &amp; IF(_xlfn.XLOOKUP("Risky_Outbound",'Scoring_Config'!$A:$A,'Scoring_Config'!$D:$D,"Yes")="Yes",_xlfn.XLOOKUP("Risky_Outbound",'Scoring_Config'!$A:$A,'Scoring_Config'!$C:$C,25),0),"False,0")</f>
        <v>0</v>
      </c>
      <c r="AL1454" t="s">
        <v>6700</v>
      </c>
      <c r="AM1454" cm="1">
        <f t="array" ref="AM145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54" t="s">
        <v>6697</v>
      </c>
      <c r="AO1454" t="s">
        <v>6697</v>
      </c>
      <c r="AP1454" t="s">
        <v>6697</v>
      </c>
      <c r="AQ1454" cm="1">
        <f t="array" ref="AQ1454">IF(FALSE,"True," &amp; IF(_xlfn.XLOOKUP("Service_IsAny",'Scoring_Config'!$A:$A,'Scoring_Config'!$D:$D,"Yes")="Yes",_xlfn.XLOOKUP("Service_IsAny",'Scoring_Config'!$A:$A,'Scoring_Config'!$C:$C,0),0),"False,0")</f>
        <v>0</v>
      </c>
      <c r="AR1454">
        <v>0</v>
      </c>
      <c r="AS1454" cm="1">
        <f t="array" ref="AS1454">IF(FALSE,"True," &amp; IF(_xlfn.XLOOKUP("Service_RangeGt1000",'Scoring_Config'!$A:$A,'Scoring_Config'!$D:$D,"Yes")="Yes",_xlfn.XLOOKUP("Service_RangeGt1000",'Scoring_Config'!$A:$A,'Scoring_Config'!$C:$C,0),0),"False,0")</f>
        <v>0</v>
      </c>
      <c r="AT1454" cm="1">
        <f t="array" ref="AT1454">IF(FALSE,"True," &amp; IF(_xlfn.XLOOKUP("App_IsAny",'Scoring_Config'!$A:$A,'Scoring_Config'!$D:$D,"Yes")="Yes",_xlfn.XLOOKUP("App_IsAny",'Scoring_Config'!$A:$A,'Scoring_Config'!$C:$C,0),0),"False,0")</f>
        <v>0</v>
      </c>
      <c r="AU1454">
        <v>1</v>
      </c>
      <c r="AV1454" cm="1">
        <f t="array" ref="AV1454">IF(FALSE,"True," &amp; IF(_xlfn.XLOOKUP("App_RangeGt1000",'Scoring_Config'!$A:$A,'Scoring_Config'!$D:$D,"Yes")="Yes",_xlfn.XLOOKUP("App_RangeGt1000",'Scoring_Config'!$A:$A,'Scoring_Config'!$C:$C,0),0),"False,0")</f>
        <v>0</v>
      </c>
      <c r="AW1454" cm="1">
        <f t="array" ref="AW1454">IF(FALSE,"True," &amp; IF(_xlfn.XLOOKUP("Action_IsDenyOrDrop",'Scoring_Config'!$A:$A,'Scoring_Config'!$D:$D,"Yes")="Yes",_xlfn.XLOOKUP("Action_IsDenyOrDrop",'Scoring_Config'!$A:$A,'Scoring_Config'!$C:$C,0),0),"False,0")</f>
        <v>0</v>
      </c>
      <c r="AX1454" cm="1">
        <f t="array" ref="AX1454">IF(LEFT(AW1454,4)="True",0,(IF(LEFT(Y1454,4)="True",IF(_xlfn.XLOOKUP("Src_IsAny",'Scoring_Config'!$A:$A,'Scoring_Config'!$D:$D,"Yes")="Yes",_xlfn.XLOOKUP("Src_IsAny",'Scoring_Config'!$A:$A,'Scoring_Config'!$C:$C,10),0),0)+IF(LEFT(Z1454,4)="True",IF(_xlfn.XLOOKUP("Src_CIDR_Le_16",'Scoring_Config'!$A:$A,'Scoring_Config'!$D:$D,"Yes")="Yes",_xlfn.XLOOKUP("Src_CIDR_Le_16",'Scoring_Config'!$A:$A,'Scoring_Config'!$C:$C,10),0),0)+IF(LEFT(AA1454,4)="True",IF(_xlfn.XLOOKUP("Src_CIDR_17_22",'Scoring_Config'!$A:$A,'Scoring_Config'!$D:$D,"Yes")="Yes",_xlfn.XLOOKUP("Src_CIDR_17_22",'Scoring_Config'!$A:$A,'Scoring_Config'!$C:$C,5),0),0)+IF(LEFT(AB1454,4)="True",IF(_xlfn.XLOOKUP("Dst_IsAny",'Scoring_Config'!$A:$A,'Scoring_Config'!$D:$D,"Yes")="Yes",_xlfn.XLOOKUP("Dst_IsAny",'Scoring_Config'!$A:$A,'Scoring_Config'!$C:$C,10),0),0)+IF(LEFT(AC1454,4)="True",IF(_xlfn.XLOOKUP("Dst_CIDR_Le_16",'Scoring_Config'!$A:$A,'Scoring_Config'!$D:$D,"Yes")="Yes",_xlfn.XLOOKUP("Dst_CIDR_Le_16",'Scoring_Config'!$A:$A,'Scoring_Config'!$C:$C,10),0),0)+IF(LEFT(AD1454,4)="True",IF(_xlfn.XLOOKUP("Dst_CIDR_17_22",'Scoring_Config'!$A:$A,'Scoring_Config'!$D:$D,"Yes")="Yes",_xlfn.XLOOKUP("Dst_CIDR_17_22",'Scoring_Config'!$A:$A,'Scoring_Config'!$C:$C,5),0),0)+IF(LEFT(AE1454,4)="True",IF(_xlfn.XLOOKUP("SrcZone_IsAny",'Scoring_Config'!$A:$A,'Scoring_Config'!$D:$D,"Yes")="Yes",_xlfn.XLOOKUP("SrcZone_IsAny",'Scoring_Config'!$A:$A,'Scoring_Config'!$C:$C,10),0),0)+IF(LEFT(AF1454,4)="True",IF(_xlfn.XLOOKUP("DstZone_IsAny",'Scoring_Config'!$A:$A,'Scoring_Config'!$D:$D,"Yes")="Yes",_xlfn.XLOOKUP("DstZone_IsAny",'Scoring_Config'!$A:$A,'Scoring_Config'!$C:$C,10),0),0)+IF(LEFT(AG1454,4)="True",IF(_xlfn.XLOOKUP("Service_Any_OR_RangeGt1000",'Scoring_Config'!$A:$A,'Scoring_Config'!$D:$D,"Yes")="Yes",_xlfn.XLOOKUP("Service_Any_OR_RangeGt1000",'Scoring_Config'!$A:$A,'Scoring_Config'!$C:$C,10),0),0)+IF(LEFT(AH1454,4)="True",IF(_xlfn.XLOOKUP("App_Any_OR_RangeGt1000",'Scoring_Config'!$A:$A,'Scoring_Config'!$D:$D,"Yes")="Yes",_xlfn.XLOOKUP("App_Any_OR_RangeGt1000",'Scoring_Config'!$A:$A,'Scoring_Config'!$C:$C,10),0),0)+IF(LEFT(AI1454,4)="True",IF(_xlfn.XLOOKUP("Service_Insecure_Match",'Scoring_Config'!$A:$A,'Scoring_Config'!$D:$D,"Yes")="Yes",_xlfn.XLOOKUP("Service_Insecure_Match",'Scoring_Config'!$A:$A,'Scoring_Config'!$C:$C,5),0),0)+IF(LEFT(AJ1454,4)="True",IF(_xlfn.XLOOKUP("Risky_Inbound",'Scoring_Config'!$A:$A,'Scoring_Config'!$D:$D,"Yes")="Yes",_xlfn.XLOOKUP("Risky_Inbound",'Scoring_Config'!$A:$A,'Scoring_Config'!$C:$C,50),0),0)+IF(LEFT(AK1454,4)="True",IF(_xlfn.XLOOKUP("Risky_Outbound",'Scoring_Config'!$A:$A,'Scoring_Config'!$D:$D,"Yes")="Yes",_xlfn.XLOOKUP("Risky_Outbound",'Scoring_Config'!$A:$A,'Scoring_Config'!$C:$C,25),0),0)+IF(LEFT(AZ1454,4)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1454,FIND(",",AL1454)+1,100)),0)+IF(LEFT(AM1454,4)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1454,FIND(",",AN1454)+1,100)),0)+IF(_xlfn.XLOOKUP("Profile_Scoring",'Scoring_Config'!$A:$A,'Scoring_Config'!$D:$D,"Yes")="Yes",VALUE(MID(AO1454,FIND(",",AO1454)+1,100)),0)+IF(_xlfn.XLOOKUP("Options_Scoring",'Scoring_Config'!$A:$A,'Scoring_Config'!$D:$D,"Yes")="Yes",VALUE(MID(AP1454,FIND(",",AP1454)+1,100)),0)))</f>
        <v>0</v>
      </c>
      <c r="AZ1454" cm="1">
        <f t="array" ref="AZ1454">IF(FALSE,"True," &amp; IF(_xlfn.XLOOKUP("Migrate_Insecure",'Scoring_Config'!$A:$A,'Scoring_Config'!$D:$D,"Yes")="Yes",_xlfn.XLOOKUP("Migrate_Insecure",'Scoring_Config'!$A:$A,'Scoring_Config'!$C:$C,10),0),"False,0")</f>
        <v>0</v>
      </c>
    </row>
    <row r="1455" spans="1:52">
      <c r="A1455" t="s">
        <v>1979</v>
      </c>
      <c r="B1455" t="s">
        <v>3427</v>
      </c>
      <c r="C1455" t="s">
        <v>3542</v>
      </c>
      <c r="D1455" t="s">
        <v>3545</v>
      </c>
      <c r="E1455" t="s">
        <v>3563</v>
      </c>
      <c r="F1455" t="s">
        <v>4011</v>
      </c>
      <c r="G1455" t="s">
        <v>760</v>
      </c>
      <c r="H1455" t="s">
        <v>174</v>
      </c>
      <c r="I1455" t="s">
        <v>4116</v>
      </c>
      <c r="J1455" t="s">
        <v>1295</v>
      </c>
      <c r="K1455" t="s">
        <v>174</v>
      </c>
      <c r="L1455" t="s">
        <v>1634</v>
      </c>
      <c r="M1455" t="s">
        <v>1974</v>
      </c>
      <c r="N1455" t="s">
        <v>4315</v>
      </c>
      <c r="O1455" t="s">
        <v>4319</v>
      </c>
      <c r="P1455" t="s">
        <v>4321</v>
      </c>
      <c r="Q1455" t="s">
        <v>5343</v>
      </c>
      <c r="R1455" t="s">
        <v>5441</v>
      </c>
      <c r="S1455" t="s">
        <v>5547</v>
      </c>
      <c r="T1455" t="s">
        <v>5920</v>
      </c>
      <c r="U1455" t="s">
        <v>5766</v>
      </c>
      <c r="Y1455" cm="1">
        <f t="array" ref="Y1455">IF(FALSE,"True," &amp; IF(_xlfn.XLOOKUP("Src_IsAny",'Scoring_Config'!$A:$A,'Scoring_Config'!$D:$D,"Yes")="Yes",_xlfn.XLOOKUP("Src_IsAny",'Scoring_Config'!$A:$A,'Scoring_Config'!$C:$C,10),0),"False,0")</f>
        <v>0</v>
      </c>
      <c r="Z1455" cm="1">
        <f t="array" ref="Z1455">IF(FALSE,"True," &amp; IF(_xlfn.XLOOKUP("Src_CIDR_Le_16",'Scoring_Config'!$A:$A,'Scoring_Config'!$D:$D,"Yes")="Yes",_xlfn.XLOOKUP("Src_CIDR_Le_16",'Scoring_Config'!$A:$A,'Scoring_Config'!$C:$C,10),0),"False,0")</f>
        <v>0</v>
      </c>
      <c r="AA1455" cm="1">
        <f t="array" ref="AA1455">IF(FALSE,"True," &amp; IF(_xlfn.XLOOKUP("Src_CIDR_17_22",'Scoring_Config'!$A:$A,'Scoring_Config'!$D:$D,"Yes")="Yes",_xlfn.XLOOKUP("Src_CIDR_17_22",'Scoring_Config'!$A:$A,'Scoring_Config'!$C:$C,5),0),"False,0")</f>
        <v>0</v>
      </c>
      <c r="AB1455" cm="1">
        <f t="array" ref="AB1455">IF(FALSE,"True," &amp; IF(_xlfn.XLOOKUP("Dst_IsAny",'Scoring_Config'!$A:$A,'Scoring_Config'!$D:$D,"Yes")="Yes",_xlfn.XLOOKUP("Dst_IsAny",'Scoring_Config'!$A:$A,'Scoring_Config'!$C:$C,10),0),"False,0")</f>
        <v>0</v>
      </c>
      <c r="AC1455" cm="1">
        <f t="array" ref="AC1455">IF(FALSE,"True," &amp; IF(_xlfn.XLOOKUP("Dst_CIDR_Le_16",'Scoring_Config'!$A:$A,'Scoring_Config'!$D:$D,"Yes")="Yes",_xlfn.XLOOKUP("Dst_CIDR_Le_16",'Scoring_Config'!$A:$A,'Scoring_Config'!$C:$C,10),0),"False,0")</f>
        <v>0</v>
      </c>
      <c r="AD1455" cm="1">
        <f t="array" ref="AD1455">IF(FALSE,"True," &amp; IF(_xlfn.XLOOKUP("Dst_CIDR_17_22",'Scoring_Config'!$A:$A,'Scoring_Config'!$D:$D,"Yes")="Yes",_xlfn.XLOOKUP("Dst_CIDR_17_22",'Scoring_Config'!$A:$A,'Scoring_Config'!$C:$C,5),0),"False,0")</f>
        <v>0</v>
      </c>
      <c r="AE1455" cm="1">
        <f t="array" ref="AE1455">IF(FALSE,"True," &amp; IF(_xlfn.XLOOKUP("SrcZone_IsAny",'Scoring_Config'!$A:$A,'Scoring_Config'!$D:$D,"Yes")="Yes",_xlfn.XLOOKUP("SrcZone_IsAny",'Scoring_Config'!$A:$A,'Scoring_Config'!$C:$C,10),0),"False,0")</f>
        <v>0</v>
      </c>
      <c r="AF1455" cm="1">
        <f t="array" ref="AF1455">IF(FALSE,"True," &amp; IF(_xlfn.XLOOKUP("DstZone_IsAny",'Scoring_Config'!$A:$A,'Scoring_Config'!$D:$D,"Yes")="Yes",_xlfn.XLOOKUP("DstZone_IsAny",'Scoring_Config'!$A:$A,'Scoring_Config'!$C:$C,10),0),"False,0")</f>
        <v>0</v>
      </c>
      <c r="AG1455" cm="1">
        <f t="array" ref="AG145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55" cm="1">
        <f t="array" ref="AH1455">IF(TRUE,"True," &amp; IF(_xlfn.XLOOKUP("App_Any_OR_RangeGt1000",'Scoring_Config'!$A:$A,'Scoring_Config'!$D:$D,"Yes")="Yes",_xlfn.XLOOKUP("App_Any_OR_RangeGt1000",'Scoring_Config'!$A:$A,'Scoring_Config'!$C:$C,10),0),"False,0")</f>
        <v>0</v>
      </c>
      <c r="AI1455" cm="1">
        <f t="array" ref="AI1455">IF(FALSE,"True," &amp; IF(_xlfn.XLOOKUP("Service_Insecure_Match",'Scoring_Config'!$A:$A,'Scoring_Config'!$D:$D,"Yes")="Yes",_xlfn.XLOOKUP("Service_Insecure_Match",'Scoring_Config'!$A:$A,'Scoring_Config'!$C:$C,5),0),"False,0")</f>
        <v>0</v>
      </c>
      <c r="AJ1455" cm="1">
        <f t="array" ref="AJ1455">IF(FALSE,"True," &amp; IF(_xlfn.XLOOKUP("Risky_Inbound",'Scoring_Config'!$A:$A,'Scoring_Config'!$D:$D,"Yes")="Yes",_xlfn.XLOOKUP("Risky_Inbound",'Scoring_Config'!$A:$A,'Scoring_Config'!$C:$C,50),0),"False,0")</f>
        <v>0</v>
      </c>
      <c r="AK1455" cm="1">
        <f t="array" ref="AK1455">IF(FALSE,"True," &amp; IF(_xlfn.XLOOKUP("Risky_Outbound",'Scoring_Config'!$A:$A,'Scoring_Config'!$D:$D,"Yes")="Yes",_xlfn.XLOOKUP("Risky_Outbound",'Scoring_Config'!$A:$A,'Scoring_Config'!$C:$C,25),0),"False,0")</f>
        <v>0</v>
      </c>
      <c r="AL1455" t="s">
        <v>6700</v>
      </c>
      <c r="AM1455" cm="1">
        <f t="array" ref="AM145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55" t="s">
        <v>6697</v>
      </c>
      <c r="AO1455" t="s">
        <v>6697</v>
      </c>
      <c r="AP1455" t="s">
        <v>6697</v>
      </c>
      <c r="AQ1455" cm="1">
        <f t="array" ref="AQ1455">IF(FALSE,"True," &amp; IF(_xlfn.XLOOKUP("Service_IsAny",'Scoring_Config'!$A:$A,'Scoring_Config'!$D:$D,"Yes")="Yes",_xlfn.XLOOKUP("Service_IsAny",'Scoring_Config'!$A:$A,'Scoring_Config'!$C:$C,0),0),"False,0")</f>
        <v>0</v>
      </c>
      <c r="AR1455">
        <v>7</v>
      </c>
      <c r="AS1455" cm="1">
        <f t="array" ref="AS1455">IF(FALSE,"True," &amp; IF(_xlfn.XLOOKUP("Service_RangeGt1000",'Scoring_Config'!$A:$A,'Scoring_Config'!$D:$D,"Yes")="Yes",_xlfn.XLOOKUP("Service_RangeGt1000",'Scoring_Config'!$A:$A,'Scoring_Config'!$C:$C,0),0),"False,0")</f>
        <v>0</v>
      </c>
      <c r="AT1455" cm="1">
        <f t="array" ref="AT1455">IF(TRUE,"True," &amp; IF(_xlfn.XLOOKUP("App_IsAny",'Scoring_Config'!$A:$A,'Scoring_Config'!$D:$D,"Yes")="Yes",_xlfn.XLOOKUP("App_IsAny",'Scoring_Config'!$A:$A,'Scoring_Config'!$C:$C,0),0),"False,0")</f>
        <v>0</v>
      </c>
      <c r="AU1455">
        <v>65535</v>
      </c>
      <c r="AV1455" cm="1">
        <f t="array" ref="AV1455">IF(TRUE,"True," &amp; IF(_xlfn.XLOOKUP("App_RangeGt1000",'Scoring_Config'!$A:$A,'Scoring_Config'!$D:$D,"Yes")="Yes",_xlfn.XLOOKUP("App_RangeGt1000",'Scoring_Config'!$A:$A,'Scoring_Config'!$C:$C,0),0),"False,0")</f>
        <v>0</v>
      </c>
      <c r="AW1455" cm="1">
        <f t="array" ref="AW1455">IF(FALSE,"True," &amp; IF(_xlfn.XLOOKUP("Action_IsDenyOrDrop",'Scoring_Config'!$A:$A,'Scoring_Config'!$D:$D,"Yes")="Yes",_xlfn.XLOOKUP("Action_IsDenyOrDrop",'Scoring_Config'!$A:$A,'Scoring_Config'!$C:$C,0),0),"False,0")</f>
        <v>0</v>
      </c>
      <c r="AX1455" cm="1">
        <f t="array" ref="AX1455">IF(LEFT(AW1455,4)="True",0,(IF(LEFT(Y1455,4)="True",IF(_xlfn.XLOOKUP("Src_IsAny",'Scoring_Config'!$A:$A,'Scoring_Config'!$D:$D,"Yes")="Yes",_xlfn.XLOOKUP("Src_IsAny",'Scoring_Config'!$A:$A,'Scoring_Config'!$C:$C,10),0),0)+IF(LEFT(Z1455,4)="True",IF(_xlfn.XLOOKUP("Src_CIDR_Le_16",'Scoring_Config'!$A:$A,'Scoring_Config'!$D:$D,"Yes")="Yes",_xlfn.XLOOKUP("Src_CIDR_Le_16",'Scoring_Config'!$A:$A,'Scoring_Config'!$C:$C,10),0),0)+IF(LEFT(AA1455,4)="True",IF(_xlfn.XLOOKUP("Src_CIDR_17_22",'Scoring_Config'!$A:$A,'Scoring_Config'!$D:$D,"Yes")="Yes",_xlfn.XLOOKUP("Src_CIDR_17_22",'Scoring_Config'!$A:$A,'Scoring_Config'!$C:$C,5),0),0)+IF(LEFT(AB1455,4)="True",IF(_xlfn.XLOOKUP("Dst_IsAny",'Scoring_Config'!$A:$A,'Scoring_Config'!$D:$D,"Yes")="Yes",_xlfn.XLOOKUP("Dst_IsAny",'Scoring_Config'!$A:$A,'Scoring_Config'!$C:$C,10),0),0)+IF(LEFT(AC1455,4)="True",IF(_xlfn.XLOOKUP("Dst_CIDR_Le_16",'Scoring_Config'!$A:$A,'Scoring_Config'!$D:$D,"Yes")="Yes",_xlfn.XLOOKUP("Dst_CIDR_Le_16",'Scoring_Config'!$A:$A,'Scoring_Config'!$C:$C,10),0),0)+IF(LEFT(AD1455,4)="True",IF(_xlfn.XLOOKUP("Dst_CIDR_17_22",'Scoring_Config'!$A:$A,'Scoring_Config'!$D:$D,"Yes")="Yes",_xlfn.XLOOKUP("Dst_CIDR_17_22",'Scoring_Config'!$A:$A,'Scoring_Config'!$C:$C,5),0),0)+IF(LEFT(AE1455,4)="True",IF(_xlfn.XLOOKUP("SrcZone_IsAny",'Scoring_Config'!$A:$A,'Scoring_Config'!$D:$D,"Yes")="Yes",_xlfn.XLOOKUP("SrcZone_IsAny",'Scoring_Config'!$A:$A,'Scoring_Config'!$C:$C,10),0),0)+IF(LEFT(AF1455,4)="True",IF(_xlfn.XLOOKUP("DstZone_IsAny",'Scoring_Config'!$A:$A,'Scoring_Config'!$D:$D,"Yes")="Yes",_xlfn.XLOOKUP("DstZone_IsAny",'Scoring_Config'!$A:$A,'Scoring_Config'!$C:$C,10),0),0)+IF(LEFT(AG1455,4)="True",IF(_xlfn.XLOOKUP("Service_Any_OR_RangeGt1000",'Scoring_Config'!$A:$A,'Scoring_Config'!$D:$D,"Yes")="Yes",_xlfn.XLOOKUP("Service_Any_OR_RangeGt1000",'Scoring_Config'!$A:$A,'Scoring_Config'!$C:$C,10),0),0)+IF(LEFT(AH1455,4)="True",IF(_xlfn.XLOOKUP("App_Any_OR_RangeGt1000",'Scoring_Config'!$A:$A,'Scoring_Config'!$D:$D,"Yes")="Yes",_xlfn.XLOOKUP("App_Any_OR_RangeGt1000",'Scoring_Config'!$A:$A,'Scoring_Config'!$C:$C,10),0),0)+IF(LEFT(AI1455,4)="True",IF(_xlfn.XLOOKUP("Service_Insecure_Match",'Scoring_Config'!$A:$A,'Scoring_Config'!$D:$D,"Yes")="Yes",_xlfn.XLOOKUP("Service_Insecure_Match",'Scoring_Config'!$A:$A,'Scoring_Config'!$C:$C,5),0),0)+IF(LEFT(AJ1455,4)="True",IF(_xlfn.XLOOKUP("Risky_Inbound",'Scoring_Config'!$A:$A,'Scoring_Config'!$D:$D,"Yes")="Yes",_xlfn.XLOOKUP("Risky_Inbound",'Scoring_Config'!$A:$A,'Scoring_Config'!$C:$C,50),0),0)+IF(LEFT(AK1455,4)="True",IF(_xlfn.XLOOKUP("Risky_Outbound",'Scoring_Config'!$A:$A,'Scoring_Config'!$D:$D,"Yes")="Yes",_xlfn.XLOOKUP("Risky_Outbound",'Scoring_Config'!$A:$A,'Scoring_Config'!$C:$C,25),0),0)+IF(LEFT(AZ1455,4)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1455,FIND(",",AL1455)+1,100)),0)+IF(LEFT(AM1455,4)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1455,FIND(",",AN1455)+1,100)),0)+IF(_xlfn.XLOOKUP("Profile_Scoring",'Scoring_Config'!$A:$A,'Scoring_Config'!$D:$D,"Yes")="Yes",VALUE(MID(AO1455,FIND(",",AO1455)+1,100)),0)+IF(_xlfn.XLOOKUP("Options_Scoring",'Scoring_Config'!$A:$A,'Scoring_Config'!$D:$D,"Yes")="Yes",VALUE(MID(AP1455,FIND(",",AP1455)+1,100)),0)))</f>
        <v>0</v>
      </c>
      <c r="AZ1455" cm="1">
        <f t="array" ref="AZ1455">IF(FALSE,"True," &amp; IF(_xlfn.XLOOKUP("Migrate_Insecure",'Scoring_Config'!$A:$A,'Scoring_Config'!$D:$D,"Yes")="Yes",_xlfn.XLOOKUP("Migrate_Insecure",'Scoring_Config'!$A:$A,'Scoring_Config'!$C:$C,10),0),"False,0")</f>
        <v>0</v>
      </c>
    </row>
    <row r="1456" spans="1:52">
      <c r="A1456" t="s">
        <v>1979</v>
      </c>
      <c r="B1456" t="s">
        <v>3428</v>
      </c>
      <c r="C1456" t="s">
        <v>3542</v>
      </c>
      <c r="D1456" t="s">
        <v>3545</v>
      </c>
      <c r="E1456" t="s">
        <v>3563</v>
      </c>
      <c r="F1456" t="s">
        <v>3979</v>
      </c>
      <c r="G1456" t="s">
        <v>761</v>
      </c>
      <c r="H1456" t="s">
        <v>174</v>
      </c>
      <c r="I1456" t="s">
        <v>4110</v>
      </c>
      <c r="J1456" t="s">
        <v>900</v>
      </c>
      <c r="K1456" t="s">
        <v>1667</v>
      </c>
      <c r="L1456" t="s">
        <v>1327</v>
      </c>
      <c r="M1456" t="s">
        <v>1974</v>
      </c>
      <c r="N1456" t="s">
        <v>4315</v>
      </c>
      <c r="O1456" t="s">
        <v>4319</v>
      </c>
      <c r="P1456" t="s">
        <v>4323</v>
      </c>
      <c r="Q1456" t="s">
        <v>5344</v>
      </c>
      <c r="R1456" t="s">
        <v>5439</v>
      </c>
      <c r="S1456" t="s">
        <v>4324</v>
      </c>
      <c r="T1456" t="s">
        <v>5812</v>
      </c>
      <c r="U1456" t="s">
        <v>5812</v>
      </c>
      <c r="Y1456" cm="1">
        <f t="array" ref="Y1456">IF(FALSE,"True," &amp; IF(_xlfn.XLOOKUP("Src_IsAny",'Scoring_Config'!$A:$A,'Scoring_Config'!$D:$D,"Yes")="Yes",_xlfn.XLOOKUP("Src_IsAny",'Scoring_Config'!$A:$A,'Scoring_Config'!$C:$C,10),0),"False,0")</f>
        <v>0</v>
      </c>
      <c r="Z1456" cm="1">
        <f t="array" ref="Z1456">IF(FALSE,"True," &amp; IF(_xlfn.XLOOKUP("Src_CIDR_Le_16",'Scoring_Config'!$A:$A,'Scoring_Config'!$D:$D,"Yes")="Yes",_xlfn.XLOOKUP("Src_CIDR_Le_16",'Scoring_Config'!$A:$A,'Scoring_Config'!$C:$C,10),0),"False,0")</f>
        <v>0</v>
      </c>
      <c r="AA1456" cm="1">
        <f t="array" ref="AA1456">IF(FALSE,"True," &amp; IF(_xlfn.XLOOKUP("Src_CIDR_17_22",'Scoring_Config'!$A:$A,'Scoring_Config'!$D:$D,"Yes")="Yes",_xlfn.XLOOKUP("Src_CIDR_17_22",'Scoring_Config'!$A:$A,'Scoring_Config'!$C:$C,5),0),"False,0")</f>
        <v>0</v>
      </c>
      <c r="AB1456" cm="1">
        <f t="array" ref="AB1456">IF(FALSE,"True," &amp; IF(_xlfn.XLOOKUP("Dst_IsAny",'Scoring_Config'!$A:$A,'Scoring_Config'!$D:$D,"Yes")="Yes",_xlfn.XLOOKUP("Dst_IsAny",'Scoring_Config'!$A:$A,'Scoring_Config'!$C:$C,10),0),"False,0")</f>
        <v>0</v>
      </c>
      <c r="AC1456" cm="1">
        <f t="array" ref="AC1456">IF(FALSE,"True," &amp; IF(_xlfn.XLOOKUP("Dst_CIDR_Le_16",'Scoring_Config'!$A:$A,'Scoring_Config'!$D:$D,"Yes")="Yes",_xlfn.XLOOKUP("Dst_CIDR_Le_16",'Scoring_Config'!$A:$A,'Scoring_Config'!$C:$C,10),0),"False,0")</f>
        <v>0</v>
      </c>
      <c r="AD1456" cm="1">
        <f t="array" ref="AD1456">IF(FALSE,"True," &amp; IF(_xlfn.XLOOKUP("Dst_CIDR_17_22",'Scoring_Config'!$A:$A,'Scoring_Config'!$D:$D,"Yes")="Yes",_xlfn.XLOOKUP("Dst_CIDR_17_22",'Scoring_Config'!$A:$A,'Scoring_Config'!$C:$C,5),0),"False,0")</f>
        <v>0</v>
      </c>
      <c r="AE1456" cm="1">
        <f t="array" ref="AE1456">IF(FALSE,"True," &amp; IF(_xlfn.XLOOKUP("SrcZone_IsAny",'Scoring_Config'!$A:$A,'Scoring_Config'!$D:$D,"Yes")="Yes",_xlfn.XLOOKUP("SrcZone_IsAny",'Scoring_Config'!$A:$A,'Scoring_Config'!$C:$C,10),0),"False,0")</f>
        <v>0</v>
      </c>
      <c r="AF1456" cm="1">
        <f t="array" ref="AF1456">IF(FALSE,"True," &amp; IF(_xlfn.XLOOKUP("DstZone_IsAny",'Scoring_Config'!$A:$A,'Scoring_Config'!$D:$D,"Yes")="Yes",_xlfn.XLOOKUP("DstZone_IsAny",'Scoring_Config'!$A:$A,'Scoring_Config'!$C:$C,10),0),"False,0")</f>
        <v>0</v>
      </c>
      <c r="AG1456" cm="1">
        <f t="array" ref="AG145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56" cm="1">
        <f t="array" ref="AH1456">IF(FALSE,"True," &amp; IF(_xlfn.XLOOKUP("App_Any_OR_RangeGt1000",'Scoring_Config'!$A:$A,'Scoring_Config'!$D:$D,"Yes")="Yes",_xlfn.XLOOKUP("App_Any_OR_RangeGt1000",'Scoring_Config'!$A:$A,'Scoring_Config'!$C:$C,10),0),"False,0")</f>
        <v>0</v>
      </c>
      <c r="AI1456" cm="1">
        <f t="array" ref="AI1456">IF(FALSE,"True," &amp; IF(_xlfn.XLOOKUP("Service_Insecure_Match",'Scoring_Config'!$A:$A,'Scoring_Config'!$D:$D,"Yes")="Yes",_xlfn.XLOOKUP("Service_Insecure_Match",'Scoring_Config'!$A:$A,'Scoring_Config'!$C:$C,5),0),"False,0")</f>
        <v>0</v>
      </c>
      <c r="AJ1456" cm="1">
        <f t="array" ref="AJ1456">IF(FALSE,"True," &amp; IF(_xlfn.XLOOKUP("Risky_Inbound",'Scoring_Config'!$A:$A,'Scoring_Config'!$D:$D,"Yes")="Yes",_xlfn.XLOOKUP("Risky_Inbound",'Scoring_Config'!$A:$A,'Scoring_Config'!$C:$C,50),0),"False,0")</f>
        <v>0</v>
      </c>
      <c r="AK1456" cm="1">
        <f t="array" ref="AK1456">IF(FALSE,"True," &amp; IF(_xlfn.XLOOKUP("Risky_Outbound",'Scoring_Config'!$A:$A,'Scoring_Config'!$D:$D,"Yes")="Yes",_xlfn.XLOOKUP("Risky_Outbound",'Scoring_Config'!$A:$A,'Scoring_Config'!$C:$C,25),0),"False,0")</f>
        <v>0</v>
      </c>
      <c r="AL1456" t="s">
        <v>6699</v>
      </c>
      <c r="AM1456" cm="1">
        <f t="array" ref="AM145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56" t="s">
        <v>6697</v>
      </c>
      <c r="AO1456" t="s">
        <v>6697</v>
      </c>
      <c r="AP1456" t="s">
        <v>6697</v>
      </c>
      <c r="AQ1456" cm="1">
        <f t="array" ref="AQ1456">IF(FALSE,"True," &amp; IF(_xlfn.XLOOKUP("Service_IsAny",'Scoring_Config'!$A:$A,'Scoring_Config'!$D:$D,"Yes")="Yes",_xlfn.XLOOKUP("Service_IsAny",'Scoring_Config'!$A:$A,'Scoring_Config'!$C:$C,0),0),"False,0")</f>
        <v>0</v>
      </c>
      <c r="AR1456">
        <v>0</v>
      </c>
      <c r="AS1456" cm="1">
        <f t="array" ref="AS1456">IF(FALSE,"True," &amp; IF(_xlfn.XLOOKUP("Service_RangeGt1000",'Scoring_Config'!$A:$A,'Scoring_Config'!$D:$D,"Yes")="Yes",_xlfn.XLOOKUP("Service_RangeGt1000",'Scoring_Config'!$A:$A,'Scoring_Config'!$C:$C,0),0),"False,0")</f>
        <v>0</v>
      </c>
      <c r="AT1456" cm="1">
        <f t="array" ref="AT1456">IF(FALSE,"True," &amp; IF(_xlfn.XLOOKUP("App_IsAny",'Scoring_Config'!$A:$A,'Scoring_Config'!$D:$D,"Yes")="Yes",_xlfn.XLOOKUP("App_IsAny",'Scoring_Config'!$A:$A,'Scoring_Config'!$C:$C,0),0),"False,0")</f>
        <v>0</v>
      </c>
      <c r="AU1456">
        <v>1</v>
      </c>
      <c r="AV1456" cm="1">
        <f t="array" ref="AV1456">IF(FALSE,"True," &amp; IF(_xlfn.XLOOKUP("App_RangeGt1000",'Scoring_Config'!$A:$A,'Scoring_Config'!$D:$D,"Yes")="Yes",_xlfn.XLOOKUP("App_RangeGt1000",'Scoring_Config'!$A:$A,'Scoring_Config'!$C:$C,0),0),"False,0")</f>
        <v>0</v>
      </c>
      <c r="AW1456" cm="1">
        <f t="array" ref="AW1456">IF(FALSE,"True," &amp; IF(_xlfn.XLOOKUP("Action_IsDenyOrDrop",'Scoring_Config'!$A:$A,'Scoring_Config'!$D:$D,"Yes")="Yes",_xlfn.XLOOKUP("Action_IsDenyOrDrop",'Scoring_Config'!$A:$A,'Scoring_Config'!$C:$C,0),0),"False,0")</f>
        <v>0</v>
      </c>
      <c r="AX1456" cm="1">
        <f t="array" ref="AX1456">IF(LEFT(AW1456,4)="True",0,(IF(LEFT(Y1456,4)="True",IF(_xlfn.XLOOKUP("Src_IsAny",'Scoring_Config'!$A:$A,'Scoring_Config'!$D:$D,"Yes")="Yes",_xlfn.XLOOKUP("Src_IsAny",'Scoring_Config'!$A:$A,'Scoring_Config'!$C:$C,10),0),0)+IF(LEFT(Z1456,4)="True",IF(_xlfn.XLOOKUP("Src_CIDR_Le_16",'Scoring_Config'!$A:$A,'Scoring_Config'!$D:$D,"Yes")="Yes",_xlfn.XLOOKUP("Src_CIDR_Le_16",'Scoring_Config'!$A:$A,'Scoring_Config'!$C:$C,10),0),0)+IF(LEFT(AA1456,4)="True",IF(_xlfn.XLOOKUP("Src_CIDR_17_22",'Scoring_Config'!$A:$A,'Scoring_Config'!$D:$D,"Yes")="Yes",_xlfn.XLOOKUP("Src_CIDR_17_22",'Scoring_Config'!$A:$A,'Scoring_Config'!$C:$C,5),0),0)+IF(LEFT(AB1456,4)="True",IF(_xlfn.XLOOKUP("Dst_IsAny",'Scoring_Config'!$A:$A,'Scoring_Config'!$D:$D,"Yes")="Yes",_xlfn.XLOOKUP("Dst_IsAny",'Scoring_Config'!$A:$A,'Scoring_Config'!$C:$C,10),0),0)+IF(LEFT(AC1456,4)="True",IF(_xlfn.XLOOKUP("Dst_CIDR_Le_16",'Scoring_Config'!$A:$A,'Scoring_Config'!$D:$D,"Yes")="Yes",_xlfn.XLOOKUP("Dst_CIDR_Le_16",'Scoring_Config'!$A:$A,'Scoring_Config'!$C:$C,10),0),0)+IF(LEFT(AD1456,4)="True",IF(_xlfn.XLOOKUP("Dst_CIDR_17_22",'Scoring_Config'!$A:$A,'Scoring_Config'!$D:$D,"Yes")="Yes",_xlfn.XLOOKUP("Dst_CIDR_17_22",'Scoring_Config'!$A:$A,'Scoring_Config'!$C:$C,5),0),0)+IF(LEFT(AE1456,4)="True",IF(_xlfn.XLOOKUP("SrcZone_IsAny",'Scoring_Config'!$A:$A,'Scoring_Config'!$D:$D,"Yes")="Yes",_xlfn.XLOOKUP("SrcZone_IsAny",'Scoring_Config'!$A:$A,'Scoring_Config'!$C:$C,10),0),0)+IF(LEFT(AF1456,4)="True",IF(_xlfn.XLOOKUP("DstZone_IsAny",'Scoring_Config'!$A:$A,'Scoring_Config'!$D:$D,"Yes")="Yes",_xlfn.XLOOKUP("DstZone_IsAny",'Scoring_Config'!$A:$A,'Scoring_Config'!$C:$C,10),0),0)+IF(LEFT(AG1456,4)="True",IF(_xlfn.XLOOKUP("Service_Any_OR_RangeGt1000",'Scoring_Config'!$A:$A,'Scoring_Config'!$D:$D,"Yes")="Yes",_xlfn.XLOOKUP("Service_Any_OR_RangeGt1000",'Scoring_Config'!$A:$A,'Scoring_Config'!$C:$C,10),0),0)+IF(LEFT(AH1456,4)="True",IF(_xlfn.XLOOKUP("App_Any_OR_RangeGt1000",'Scoring_Config'!$A:$A,'Scoring_Config'!$D:$D,"Yes")="Yes",_xlfn.XLOOKUP("App_Any_OR_RangeGt1000",'Scoring_Config'!$A:$A,'Scoring_Config'!$C:$C,10),0),0)+IF(LEFT(AI1456,4)="True",IF(_xlfn.XLOOKUP("Service_Insecure_Match",'Scoring_Config'!$A:$A,'Scoring_Config'!$D:$D,"Yes")="Yes",_xlfn.XLOOKUP("Service_Insecure_Match",'Scoring_Config'!$A:$A,'Scoring_Config'!$C:$C,5),0),0)+IF(LEFT(AJ1456,4)="True",IF(_xlfn.XLOOKUP("Risky_Inbound",'Scoring_Config'!$A:$A,'Scoring_Config'!$D:$D,"Yes")="Yes",_xlfn.XLOOKUP("Risky_Inbound",'Scoring_Config'!$A:$A,'Scoring_Config'!$C:$C,50),0),0)+IF(LEFT(AK1456,4)="True",IF(_xlfn.XLOOKUP("Risky_Outbound",'Scoring_Config'!$A:$A,'Scoring_Config'!$D:$D,"Yes")="Yes",_xlfn.XLOOKUP("Risky_Outbound",'Scoring_Config'!$A:$A,'Scoring_Config'!$C:$C,25),0),0)+IF(LEFT(AZ1456,4)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1456,FIND(",",AL1456)+1,100)),0)+IF(LEFT(AM1456,4)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1456,FIND(",",AN1456)+1,100)),0)+IF(_xlfn.XLOOKUP("Profile_Scoring",'Scoring_Config'!$A:$A,'Scoring_Config'!$D:$D,"Yes")="Yes",VALUE(MID(AO1456,FIND(",",AO1456)+1,100)),0)+IF(_xlfn.XLOOKUP("Options_Scoring",'Scoring_Config'!$A:$A,'Scoring_Config'!$D:$D,"Yes")="Yes",VALUE(MID(AP1456,FIND(",",AP1456)+1,100)),0)))</f>
        <v>0</v>
      </c>
      <c r="AZ1456" cm="1">
        <f t="array" ref="AZ1456">IF(FALSE,"True," &amp; IF(_xlfn.XLOOKUP("Migrate_Insecure",'Scoring_Config'!$A:$A,'Scoring_Config'!$D:$D,"Yes")="Yes",_xlfn.XLOOKUP("Migrate_Insecure",'Scoring_Config'!$A:$A,'Scoring_Config'!$C:$C,10),0),"False,0")</f>
        <v>0</v>
      </c>
    </row>
    <row r="1457" spans="1:52">
      <c r="A1457" t="s">
        <v>1979</v>
      </c>
      <c r="B1457" t="s">
        <v>3429</v>
      </c>
      <c r="C1457" t="s">
        <v>3542</v>
      </c>
      <c r="D1457" t="s">
        <v>3545</v>
      </c>
      <c r="E1457" t="s">
        <v>3563</v>
      </c>
      <c r="F1457" t="s">
        <v>4029</v>
      </c>
      <c r="G1457" t="s">
        <v>762</v>
      </c>
      <c r="H1457" t="s">
        <v>174</v>
      </c>
      <c r="I1457" t="s">
        <v>4029</v>
      </c>
      <c r="J1457" t="s">
        <v>762</v>
      </c>
      <c r="K1457" t="s">
        <v>1958</v>
      </c>
      <c r="L1457" t="s">
        <v>1327</v>
      </c>
      <c r="M1457" t="s">
        <v>1974</v>
      </c>
      <c r="N1457" t="s">
        <v>4315</v>
      </c>
      <c r="O1457" t="s">
        <v>4319</v>
      </c>
      <c r="P1457" t="s">
        <v>4321</v>
      </c>
      <c r="Q1457" t="s">
        <v>5345</v>
      </c>
      <c r="R1457" t="s">
        <v>5439</v>
      </c>
      <c r="S1457" t="s">
        <v>4324</v>
      </c>
      <c r="T1457" t="s">
        <v>5921</v>
      </c>
      <c r="U1457" t="s">
        <v>5924</v>
      </c>
      <c r="Y1457" cm="1">
        <f t="array" ref="Y1457">IF(FALSE,"True," &amp; IF(_xlfn.XLOOKUP("Src_IsAny",'Scoring_Config'!$A:$A,'Scoring_Config'!$D:$D,"Yes")="Yes",_xlfn.XLOOKUP("Src_IsAny",'Scoring_Config'!$A:$A,'Scoring_Config'!$C:$C,10),0),"False,0")</f>
        <v>0</v>
      </c>
      <c r="Z1457" cm="1">
        <f t="array" ref="Z1457">IF(FALSE,"True," &amp; IF(_xlfn.XLOOKUP("Src_CIDR_Le_16",'Scoring_Config'!$A:$A,'Scoring_Config'!$D:$D,"Yes")="Yes",_xlfn.XLOOKUP("Src_CIDR_Le_16",'Scoring_Config'!$A:$A,'Scoring_Config'!$C:$C,10),0),"False,0")</f>
        <v>0</v>
      </c>
      <c r="AA1457" cm="1">
        <f t="array" ref="AA1457">IF(FALSE,"True," &amp; IF(_xlfn.XLOOKUP("Src_CIDR_17_22",'Scoring_Config'!$A:$A,'Scoring_Config'!$D:$D,"Yes")="Yes",_xlfn.XLOOKUP("Src_CIDR_17_22",'Scoring_Config'!$A:$A,'Scoring_Config'!$C:$C,5),0),"False,0")</f>
        <v>0</v>
      </c>
      <c r="AB1457" cm="1">
        <f t="array" ref="AB1457">IF(FALSE,"True," &amp; IF(_xlfn.XLOOKUP("Dst_IsAny",'Scoring_Config'!$A:$A,'Scoring_Config'!$D:$D,"Yes")="Yes",_xlfn.XLOOKUP("Dst_IsAny",'Scoring_Config'!$A:$A,'Scoring_Config'!$C:$C,10),0),"False,0")</f>
        <v>0</v>
      </c>
      <c r="AC1457" cm="1">
        <f t="array" ref="AC1457">IF(FALSE,"True," &amp; IF(_xlfn.XLOOKUP("Dst_CIDR_Le_16",'Scoring_Config'!$A:$A,'Scoring_Config'!$D:$D,"Yes")="Yes",_xlfn.XLOOKUP("Dst_CIDR_Le_16",'Scoring_Config'!$A:$A,'Scoring_Config'!$C:$C,10),0),"False,0")</f>
        <v>0</v>
      </c>
      <c r="AD1457" cm="1">
        <f t="array" ref="AD1457">IF(FALSE,"True," &amp; IF(_xlfn.XLOOKUP("Dst_CIDR_17_22",'Scoring_Config'!$A:$A,'Scoring_Config'!$D:$D,"Yes")="Yes",_xlfn.XLOOKUP("Dst_CIDR_17_22",'Scoring_Config'!$A:$A,'Scoring_Config'!$C:$C,5),0),"False,0")</f>
        <v>0</v>
      </c>
      <c r="AE1457" cm="1">
        <f t="array" ref="AE1457">IF(FALSE,"True," &amp; IF(_xlfn.XLOOKUP("SrcZone_IsAny",'Scoring_Config'!$A:$A,'Scoring_Config'!$D:$D,"Yes")="Yes",_xlfn.XLOOKUP("SrcZone_IsAny",'Scoring_Config'!$A:$A,'Scoring_Config'!$C:$C,10),0),"False,0")</f>
        <v>0</v>
      </c>
      <c r="AF1457" cm="1">
        <f t="array" ref="AF1457">IF(FALSE,"True," &amp; IF(_xlfn.XLOOKUP("DstZone_IsAny",'Scoring_Config'!$A:$A,'Scoring_Config'!$D:$D,"Yes")="Yes",_xlfn.XLOOKUP("DstZone_IsAny",'Scoring_Config'!$A:$A,'Scoring_Config'!$C:$C,10),0),"False,0")</f>
        <v>0</v>
      </c>
      <c r="AG1457" cm="1">
        <f t="array" ref="AG145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57" cm="1">
        <f t="array" ref="AH1457">IF(FALSE,"True," &amp; IF(_xlfn.XLOOKUP("App_Any_OR_RangeGt1000",'Scoring_Config'!$A:$A,'Scoring_Config'!$D:$D,"Yes")="Yes",_xlfn.XLOOKUP("App_Any_OR_RangeGt1000",'Scoring_Config'!$A:$A,'Scoring_Config'!$C:$C,10),0),"False,0")</f>
        <v>0</v>
      </c>
      <c r="AI1457" cm="1">
        <f t="array" ref="AI1457">IF(FALSE,"True," &amp; IF(_xlfn.XLOOKUP("Service_Insecure_Match",'Scoring_Config'!$A:$A,'Scoring_Config'!$D:$D,"Yes")="Yes",_xlfn.XLOOKUP("Service_Insecure_Match",'Scoring_Config'!$A:$A,'Scoring_Config'!$C:$C,5),0),"False,0")</f>
        <v>0</v>
      </c>
      <c r="AJ1457" cm="1">
        <f t="array" ref="AJ1457">IF(FALSE,"True," &amp; IF(_xlfn.XLOOKUP("Risky_Inbound",'Scoring_Config'!$A:$A,'Scoring_Config'!$D:$D,"Yes")="Yes",_xlfn.XLOOKUP("Risky_Inbound",'Scoring_Config'!$A:$A,'Scoring_Config'!$C:$C,50),0),"False,0")</f>
        <v>0</v>
      </c>
      <c r="AK1457" cm="1">
        <f t="array" ref="AK1457">IF(FALSE,"True," &amp; IF(_xlfn.XLOOKUP("Risky_Outbound",'Scoring_Config'!$A:$A,'Scoring_Config'!$D:$D,"Yes")="Yes",_xlfn.XLOOKUP("Risky_Outbound",'Scoring_Config'!$A:$A,'Scoring_Config'!$C:$C,25),0),"False,0")</f>
        <v>0</v>
      </c>
      <c r="AL1457" t="s">
        <v>6700</v>
      </c>
      <c r="AM1457" cm="1">
        <f t="array" ref="AM145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57" t="s">
        <v>6697</v>
      </c>
      <c r="AO1457" t="s">
        <v>6697</v>
      </c>
      <c r="AP1457" t="s">
        <v>6697</v>
      </c>
      <c r="AQ1457" cm="1">
        <f t="array" ref="AQ1457">IF(FALSE,"True," &amp; IF(_xlfn.XLOOKUP("Service_IsAny",'Scoring_Config'!$A:$A,'Scoring_Config'!$D:$D,"Yes")="Yes",_xlfn.XLOOKUP("Service_IsAny",'Scoring_Config'!$A:$A,'Scoring_Config'!$C:$C,0),0),"False,0")</f>
        <v>0</v>
      </c>
      <c r="AR1457">
        <v>0</v>
      </c>
      <c r="AS1457" cm="1">
        <f t="array" ref="AS1457">IF(FALSE,"True," &amp; IF(_xlfn.XLOOKUP("Service_RangeGt1000",'Scoring_Config'!$A:$A,'Scoring_Config'!$D:$D,"Yes")="Yes",_xlfn.XLOOKUP("Service_RangeGt1000",'Scoring_Config'!$A:$A,'Scoring_Config'!$C:$C,0),0),"False,0")</f>
        <v>0</v>
      </c>
      <c r="AT1457" cm="1">
        <f t="array" ref="AT1457">IF(FALSE,"True," &amp; IF(_xlfn.XLOOKUP("App_IsAny",'Scoring_Config'!$A:$A,'Scoring_Config'!$D:$D,"Yes")="Yes",_xlfn.XLOOKUP("App_IsAny",'Scoring_Config'!$A:$A,'Scoring_Config'!$C:$C,0),0),"False,0")</f>
        <v>0</v>
      </c>
      <c r="AU1457">
        <v>2</v>
      </c>
      <c r="AV1457" cm="1">
        <f t="array" ref="AV1457">IF(FALSE,"True," &amp; IF(_xlfn.XLOOKUP("App_RangeGt1000",'Scoring_Config'!$A:$A,'Scoring_Config'!$D:$D,"Yes")="Yes",_xlfn.XLOOKUP("App_RangeGt1000",'Scoring_Config'!$A:$A,'Scoring_Config'!$C:$C,0),0),"False,0")</f>
        <v>0</v>
      </c>
      <c r="AW1457" cm="1">
        <f t="array" ref="AW1457">IF(FALSE,"True," &amp; IF(_xlfn.XLOOKUP("Action_IsDenyOrDrop",'Scoring_Config'!$A:$A,'Scoring_Config'!$D:$D,"Yes")="Yes",_xlfn.XLOOKUP("Action_IsDenyOrDrop",'Scoring_Config'!$A:$A,'Scoring_Config'!$C:$C,0),0),"False,0")</f>
        <v>0</v>
      </c>
      <c r="AX1457" cm="1">
        <f t="array" ref="AX1457">IF(LEFT(AW1457,4)="True",0,(IF(LEFT(Y1457,4)="True",IF(_xlfn.XLOOKUP("Src_IsAny",'Scoring_Config'!$A:$A,'Scoring_Config'!$D:$D,"Yes")="Yes",_xlfn.XLOOKUP("Src_IsAny",'Scoring_Config'!$A:$A,'Scoring_Config'!$C:$C,10),0),0)+IF(LEFT(Z1457,4)="True",IF(_xlfn.XLOOKUP("Src_CIDR_Le_16",'Scoring_Config'!$A:$A,'Scoring_Config'!$D:$D,"Yes")="Yes",_xlfn.XLOOKUP("Src_CIDR_Le_16",'Scoring_Config'!$A:$A,'Scoring_Config'!$C:$C,10),0),0)+IF(LEFT(AA1457,4)="True",IF(_xlfn.XLOOKUP("Src_CIDR_17_22",'Scoring_Config'!$A:$A,'Scoring_Config'!$D:$D,"Yes")="Yes",_xlfn.XLOOKUP("Src_CIDR_17_22",'Scoring_Config'!$A:$A,'Scoring_Config'!$C:$C,5),0),0)+IF(LEFT(AB1457,4)="True",IF(_xlfn.XLOOKUP("Dst_IsAny",'Scoring_Config'!$A:$A,'Scoring_Config'!$D:$D,"Yes")="Yes",_xlfn.XLOOKUP("Dst_IsAny",'Scoring_Config'!$A:$A,'Scoring_Config'!$C:$C,10),0),0)+IF(LEFT(AC1457,4)="True",IF(_xlfn.XLOOKUP("Dst_CIDR_Le_16",'Scoring_Config'!$A:$A,'Scoring_Config'!$D:$D,"Yes")="Yes",_xlfn.XLOOKUP("Dst_CIDR_Le_16",'Scoring_Config'!$A:$A,'Scoring_Config'!$C:$C,10),0),0)+IF(LEFT(AD1457,4)="True",IF(_xlfn.XLOOKUP("Dst_CIDR_17_22",'Scoring_Config'!$A:$A,'Scoring_Config'!$D:$D,"Yes")="Yes",_xlfn.XLOOKUP("Dst_CIDR_17_22",'Scoring_Config'!$A:$A,'Scoring_Config'!$C:$C,5),0),0)+IF(LEFT(AE1457,4)="True",IF(_xlfn.XLOOKUP("SrcZone_IsAny",'Scoring_Config'!$A:$A,'Scoring_Config'!$D:$D,"Yes")="Yes",_xlfn.XLOOKUP("SrcZone_IsAny",'Scoring_Config'!$A:$A,'Scoring_Config'!$C:$C,10),0),0)+IF(LEFT(AF1457,4)="True",IF(_xlfn.XLOOKUP("DstZone_IsAny",'Scoring_Config'!$A:$A,'Scoring_Config'!$D:$D,"Yes")="Yes",_xlfn.XLOOKUP("DstZone_IsAny",'Scoring_Config'!$A:$A,'Scoring_Config'!$C:$C,10),0),0)+IF(LEFT(AG1457,4)="True",IF(_xlfn.XLOOKUP("Service_Any_OR_RangeGt1000",'Scoring_Config'!$A:$A,'Scoring_Config'!$D:$D,"Yes")="Yes",_xlfn.XLOOKUP("Service_Any_OR_RangeGt1000",'Scoring_Config'!$A:$A,'Scoring_Config'!$C:$C,10),0),0)+IF(LEFT(AH1457,4)="True",IF(_xlfn.XLOOKUP("App_Any_OR_RangeGt1000",'Scoring_Config'!$A:$A,'Scoring_Config'!$D:$D,"Yes")="Yes",_xlfn.XLOOKUP("App_Any_OR_RangeGt1000",'Scoring_Config'!$A:$A,'Scoring_Config'!$C:$C,10),0),0)+IF(LEFT(AI1457,4)="True",IF(_xlfn.XLOOKUP("Service_Insecure_Match",'Scoring_Config'!$A:$A,'Scoring_Config'!$D:$D,"Yes")="Yes",_xlfn.XLOOKUP("Service_Insecure_Match",'Scoring_Config'!$A:$A,'Scoring_Config'!$C:$C,5),0),0)+IF(LEFT(AJ1457,4)="True",IF(_xlfn.XLOOKUP("Risky_Inbound",'Scoring_Config'!$A:$A,'Scoring_Config'!$D:$D,"Yes")="Yes",_xlfn.XLOOKUP("Risky_Inbound",'Scoring_Config'!$A:$A,'Scoring_Config'!$C:$C,50),0),0)+IF(LEFT(AK1457,4)="True",IF(_xlfn.XLOOKUP("Risky_Outbound",'Scoring_Config'!$A:$A,'Scoring_Config'!$D:$D,"Yes")="Yes",_xlfn.XLOOKUP("Risky_Outbound",'Scoring_Config'!$A:$A,'Scoring_Config'!$C:$C,25),0),0)+IF(LEFT(AZ1457,4)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1457,FIND(",",AL1457)+1,100)),0)+IF(LEFT(AM1457,4)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1457,FIND(",",AN1457)+1,100)),0)+IF(_xlfn.XLOOKUP("Profile_Scoring",'Scoring_Config'!$A:$A,'Scoring_Config'!$D:$D,"Yes")="Yes",VALUE(MID(AO1457,FIND(",",AO1457)+1,100)),0)+IF(_xlfn.XLOOKUP("Options_Scoring",'Scoring_Config'!$A:$A,'Scoring_Config'!$D:$D,"Yes")="Yes",VALUE(MID(AP1457,FIND(",",AP1457)+1,100)),0)))</f>
        <v>0</v>
      </c>
      <c r="AZ1457" cm="1">
        <f t="array" ref="AZ1457">IF(FALSE,"True," &amp; IF(_xlfn.XLOOKUP("Migrate_Insecure",'Scoring_Config'!$A:$A,'Scoring_Config'!$D:$D,"Yes")="Yes",_xlfn.XLOOKUP("Migrate_Insecure",'Scoring_Config'!$A:$A,'Scoring_Config'!$C:$C,10),0),"False,0")</f>
        <v>0</v>
      </c>
    </row>
    <row r="1458" spans="1:52">
      <c r="A1458" t="s">
        <v>1979</v>
      </c>
      <c r="B1458" t="s">
        <v>3430</v>
      </c>
      <c r="C1458" t="s">
        <v>3542</v>
      </c>
      <c r="D1458" t="s">
        <v>3545</v>
      </c>
      <c r="E1458" t="s">
        <v>3563</v>
      </c>
      <c r="F1458" t="s">
        <v>4030</v>
      </c>
      <c r="G1458" t="s">
        <v>763</v>
      </c>
      <c r="H1458" t="s">
        <v>174</v>
      </c>
      <c r="I1458" t="s">
        <v>4030</v>
      </c>
      <c r="J1458" t="s">
        <v>763</v>
      </c>
      <c r="K1458" t="s">
        <v>174</v>
      </c>
      <c r="L1458" t="s">
        <v>1628</v>
      </c>
      <c r="M1458" t="s">
        <v>1974</v>
      </c>
      <c r="N1458" t="s">
        <v>4315</v>
      </c>
      <c r="O1458" t="s">
        <v>4319</v>
      </c>
      <c r="P1458" t="s">
        <v>4321</v>
      </c>
      <c r="Q1458" t="s">
        <v>5346</v>
      </c>
      <c r="R1458" t="s">
        <v>5440</v>
      </c>
      <c r="S1458" t="s">
        <v>5558</v>
      </c>
      <c r="T1458" t="s">
        <v>5922</v>
      </c>
      <c r="U1458" t="s">
        <v>5924</v>
      </c>
      <c r="Y1458" cm="1">
        <f t="array" ref="Y1458">IF(FALSE,"True," &amp; IF(_xlfn.XLOOKUP("Src_IsAny",'Scoring_Config'!$A:$A,'Scoring_Config'!$D:$D,"Yes")="Yes",_xlfn.XLOOKUP("Src_IsAny",'Scoring_Config'!$A:$A,'Scoring_Config'!$C:$C,10),0),"False,0")</f>
        <v>0</v>
      </c>
      <c r="Z1458" cm="1">
        <f t="array" ref="Z1458">IF(FALSE,"True," &amp; IF(_xlfn.XLOOKUP("Src_CIDR_Le_16",'Scoring_Config'!$A:$A,'Scoring_Config'!$D:$D,"Yes")="Yes",_xlfn.XLOOKUP("Src_CIDR_Le_16",'Scoring_Config'!$A:$A,'Scoring_Config'!$C:$C,10),0),"False,0")</f>
        <v>0</v>
      </c>
      <c r="AA1458" cm="1">
        <f t="array" ref="AA1458">IF(FALSE,"True," &amp; IF(_xlfn.XLOOKUP("Src_CIDR_17_22",'Scoring_Config'!$A:$A,'Scoring_Config'!$D:$D,"Yes")="Yes",_xlfn.XLOOKUP("Src_CIDR_17_22",'Scoring_Config'!$A:$A,'Scoring_Config'!$C:$C,5),0),"False,0")</f>
        <v>0</v>
      </c>
      <c r="AB1458" cm="1">
        <f t="array" ref="AB1458">IF(FALSE,"True," &amp; IF(_xlfn.XLOOKUP("Dst_IsAny",'Scoring_Config'!$A:$A,'Scoring_Config'!$D:$D,"Yes")="Yes",_xlfn.XLOOKUP("Dst_IsAny",'Scoring_Config'!$A:$A,'Scoring_Config'!$C:$C,10),0),"False,0")</f>
        <v>0</v>
      </c>
      <c r="AC1458" cm="1">
        <f t="array" ref="AC1458">IF(FALSE,"True," &amp; IF(_xlfn.XLOOKUP("Dst_CIDR_Le_16",'Scoring_Config'!$A:$A,'Scoring_Config'!$D:$D,"Yes")="Yes",_xlfn.XLOOKUP("Dst_CIDR_Le_16",'Scoring_Config'!$A:$A,'Scoring_Config'!$C:$C,10),0),"False,0")</f>
        <v>0</v>
      </c>
      <c r="AD1458" cm="1">
        <f t="array" ref="AD1458">IF(FALSE,"True," &amp; IF(_xlfn.XLOOKUP("Dst_CIDR_17_22",'Scoring_Config'!$A:$A,'Scoring_Config'!$D:$D,"Yes")="Yes",_xlfn.XLOOKUP("Dst_CIDR_17_22",'Scoring_Config'!$A:$A,'Scoring_Config'!$C:$C,5),0),"False,0")</f>
        <v>0</v>
      </c>
      <c r="AE1458" cm="1">
        <f t="array" ref="AE1458">IF(FALSE,"True," &amp; IF(_xlfn.XLOOKUP("SrcZone_IsAny",'Scoring_Config'!$A:$A,'Scoring_Config'!$D:$D,"Yes")="Yes",_xlfn.XLOOKUP("SrcZone_IsAny",'Scoring_Config'!$A:$A,'Scoring_Config'!$C:$C,10),0),"False,0")</f>
        <v>0</v>
      </c>
      <c r="AF1458" cm="1">
        <f t="array" ref="AF1458">IF(FALSE,"True," &amp; IF(_xlfn.XLOOKUP("DstZone_IsAny",'Scoring_Config'!$A:$A,'Scoring_Config'!$D:$D,"Yes")="Yes",_xlfn.XLOOKUP("DstZone_IsAny",'Scoring_Config'!$A:$A,'Scoring_Config'!$C:$C,10),0),"False,0")</f>
        <v>0</v>
      </c>
      <c r="AG1458" cm="1">
        <f t="array" ref="AG145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58" cm="1">
        <f t="array" ref="AH1458">IF(TRUE,"True," &amp; IF(_xlfn.XLOOKUP("App_Any_OR_RangeGt1000",'Scoring_Config'!$A:$A,'Scoring_Config'!$D:$D,"Yes")="Yes",_xlfn.XLOOKUP("App_Any_OR_RangeGt1000",'Scoring_Config'!$A:$A,'Scoring_Config'!$C:$C,10),0),"False,0")</f>
        <v>0</v>
      </c>
      <c r="AI1458" cm="1">
        <f t="array" ref="AI1458">IF(FALSE,"True," &amp; IF(_xlfn.XLOOKUP("Service_Insecure_Match",'Scoring_Config'!$A:$A,'Scoring_Config'!$D:$D,"Yes")="Yes",_xlfn.XLOOKUP("Service_Insecure_Match",'Scoring_Config'!$A:$A,'Scoring_Config'!$C:$C,5),0),"False,0")</f>
        <v>0</v>
      </c>
      <c r="AJ1458" cm="1">
        <f t="array" ref="AJ1458">IF(FALSE,"True," &amp; IF(_xlfn.XLOOKUP("Risky_Inbound",'Scoring_Config'!$A:$A,'Scoring_Config'!$D:$D,"Yes")="Yes",_xlfn.XLOOKUP("Risky_Inbound",'Scoring_Config'!$A:$A,'Scoring_Config'!$C:$C,50),0),"False,0")</f>
        <v>0</v>
      </c>
      <c r="AK1458" cm="1">
        <f t="array" ref="AK1458">IF(FALSE,"True," &amp; IF(_xlfn.XLOOKUP("Risky_Outbound",'Scoring_Config'!$A:$A,'Scoring_Config'!$D:$D,"Yes")="Yes",_xlfn.XLOOKUP("Risky_Outbound",'Scoring_Config'!$A:$A,'Scoring_Config'!$C:$C,25),0),"False,0")</f>
        <v>0</v>
      </c>
      <c r="AL1458" t="s">
        <v>6700</v>
      </c>
      <c r="AM1458" cm="1">
        <f t="array" ref="AM145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58" t="s">
        <v>6697</v>
      </c>
      <c r="AO1458" t="s">
        <v>6697</v>
      </c>
      <c r="AP1458" t="s">
        <v>6697</v>
      </c>
      <c r="AQ1458" cm="1">
        <f t="array" ref="AQ1458">IF(FALSE,"True," &amp; IF(_xlfn.XLOOKUP("Service_IsAny",'Scoring_Config'!$A:$A,'Scoring_Config'!$D:$D,"Yes")="Yes",_xlfn.XLOOKUP("Service_IsAny",'Scoring_Config'!$A:$A,'Scoring_Config'!$C:$C,0),0),"False,0")</f>
        <v>0</v>
      </c>
      <c r="AR1458">
        <v>1</v>
      </c>
      <c r="AS1458" cm="1">
        <f t="array" ref="AS1458">IF(FALSE,"True," &amp; IF(_xlfn.XLOOKUP("Service_RangeGt1000",'Scoring_Config'!$A:$A,'Scoring_Config'!$D:$D,"Yes")="Yes",_xlfn.XLOOKUP("Service_RangeGt1000",'Scoring_Config'!$A:$A,'Scoring_Config'!$C:$C,0),0),"False,0")</f>
        <v>0</v>
      </c>
      <c r="AT1458" cm="1">
        <f t="array" ref="AT1458">IF(TRUE,"True," &amp; IF(_xlfn.XLOOKUP("App_IsAny",'Scoring_Config'!$A:$A,'Scoring_Config'!$D:$D,"Yes")="Yes",_xlfn.XLOOKUP("App_IsAny",'Scoring_Config'!$A:$A,'Scoring_Config'!$C:$C,0),0),"False,0")</f>
        <v>0</v>
      </c>
      <c r="AU1458">
        <v>65535</v>
      </c>
      <c r="AV1458" cm="1">
        <f t="array" ref="AV1458">IF(TRUE,"True," &amp; IF(_xlfn.XLOOKUP("App_RangeGt1000",'Scoring_Config'!$A:$A,'Scoring_Config'!$D:$D,"Yes")="Yes",_xlfn.XLOOKUP("App_RangeGt1000",'Scoring_Config'!$A:$A,'Scoring_Config'!$C:$C,0),0),"False,0")</f>
        <v>0</v>
      </c>
      <c r="AW1458" cm="1">
        <f t="array" ref="AW1458">IF(FALSE,"True," &amp; IF(_xlfn.XLOOKUP("Action_IsDenyOrDrop",'Scoring_Config'!$A:$A,'Scoring_Config'!$D:$D,"Yes")="Yes",_xlfn.XLOOKUP("Action_IsDenyOrDrop",'Scoring_Config'!$A:$A,'Scoring_Config'!$C:$C,0),0),"False,0")</f>
        <v>0</v>
      </c>
      <c r="AX1458" cm="1">
        <f t="array" ref="AX1458">IF(LEFT(AW1458,4)="True",0,(IF(LEFT(Y1458,4)="True",IF(_xlfn.XLOOKUP("Src_IsAny",'Scoring_Config'!$A:$A,'Scoring_Config'!$D:$D,"Yes")="Yes",_xlfn.XLOOKUP("Src_IsAny",'Scoring_Config'!$A:$A,'Scoring_Config'!$C:$C,10),0),0)+IF(LEFT(Z1458,4)="True",IF(_xlfn.XLOOKUP("Src_CIDR_Le_16",'Scoring_Config'!$A:$A,'Scoring_Config'!$D:$D,"Yes")="Yes",_xlfn.XLOOKUP("Src_CIDR_Le_16",'Scoring_Config'!$A:$A,'Scoring_Config'!$C:$C,10),0),0)+IF(LEFT(AA1458,4)="True",IF(_xlfn.XLOOKUP("Src_CIDR_17_22",'Scoring_Config'!$A:$A,'Scoring_Config'!$D:$D,"Yes")="Yes",_xlfn.XLOOKUP("Src_CIDR_17_22",'Scoring_Config'!$A:$A,'Scoring_Config'!$C:$C,5),0),0)+IF(LEFT(AB1458,4)="True",IF(_xlfn.XLOOKUP("Dst_IsAny",'Scoring_Config'!$A:$A,'Scoring_Config'!$D:$D,"Yes")="Yes",_xlfn.XLOOKUP("Dst_IsAny",'Scoring_Config'!$A:$A,'Scoring_Config'!$C:$C,10),0),0)+IF(LEFT(AC1458,4)="True",IF(_xlfn.XLOOKUP("Dst_CIDR_Le_16",'Scoring_Config'!$A:$A,'Scoring_Config'!$D:$D,"Yes")="Yes",_xlfn.XLOOKUP("Dst_CIDR_Le_16",'Scoring_Config'!$A:$A,'Scoring_Config'!$C:$C,10),0),0)+IF(LEFT(AD1458,4)="True",IF(_xlfn.XLOOKUP("Dst_CIDR_17_22",'Scoring_Config'!$A:$A,'Scoring_Config'!$D:$D,"Yes")="Yes",_xlfn.XLOOKUP("Dst_CIDR_17_22",'Scoring_Config'!$A:$A,'Scoring_Config'!$C:$C,5),0),0)+IF(LEFT(AE1458,4)="True",IF(_xlfn.XLOOKUP("SrcZone_IsAny",'Scoring_Config'!$A:$A,'Scoring_Config'!$D:$D,"Yes")="Yes",_xlfn.XLOOKUP("SrcZone_IsAny",'Scoring_Config'!$A:$A,'Scoring_Config'!$C:$C,10),0),0)+IF(LEFT(AF1458,4)="True",IF(_xlfn.XLOOKUP("DstZone_IsAny",'Scoring_Config'!$A:$A,'Scoring_Config'!$D:$D,"Yes")="Yes",_xlfn.XLOOKUP("DstZone_IsAny",'Scoring_Config'!$A:$A,'Scoring_Config'!$C:$C,10),0),0)+IF(LEFT(AG1458,4)="True",IF(_xlfn.XLOOKUP("Service_Any_OR_RangeGt1000",'Scoring_Config'!$A:$A,'Scoring_Config'!$D:$D,"Yes")="Yes",_xlfn.XLOOKUP("Service_Any_OR_RangeGt1000",'Scoring_Config'!$A:$A,'Scoring_Config'!$C:$C,10),0),0)+IF(LEFT(AH1458,4)="True",IF(_xlfn.XLOOKUP("App_Any_OR_RangeGt1000",'Scoring_Config'!$A:$A,'Scoring_Config'!$D:$D,"Yes")="Yes",_xlfn.XLOOKUP("App_Any_OR_RangeGt1000",'Scoring_Config'!$A:$A,'Scoring_Config'!$C:$C,10),0),0)+IF(LEFT(AI1458,4)="True",IF(_xlfn.XLOOKUP("Service_Insecure_Match",'Scoring_Config'!$A:$A,'Scoring_Config'!$D:$D,"Yes")="Yes",_xlfn.XLOOKUP("Service_Insecure_Match",'Scoring_Config'!$A:$A,'Scoring_Config'!$C:$C,5),0),0)+IF(LEFT(AJ1458,4)="True",IF(_xlfn.XLOOKUP("Risky_Inbound",'Scoring_Config'!$A:$A,'Scoring_Config'!$D:$D,"Yes")="Yes",_xlfn.XLOOKUP("Risky_Inbound",'Scoring_Config'!$A:$A,'Scoring_Config'!$C:$C,50),0),0)+IF(LEFT(AK1458,4)="True",IF(_xlfn.XLOOKUP("Risky_Outbound",'Scoring_Config'!$A:$A,'Scoring_Config'!$D:$D,"Yes")="Yes",_xlfn.XLOOKUP("Risky_Outbound",'Scoring_Config'!$A:$A,'Scoring_Config'!$C:$C,25),0),0)+IF(LEFT(AZ1458,4)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1458,FIND(",",AL1458)+1,100)),0)+IF(LEFT(AM1458,4)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1458,FIND(",",AN1458)+1,100)),0)+IF(_xlfn.XLOOKUP("Profile_Scoring",'Scoring_Config'!$A:$A,'Scoring_Config'!$D:$D,"Yes")="Yes",VALUE(MID(AO1458,FIND(",",AO1458)+1,100)),0)+IF(_xlfn.XLOOKUP("Options_Scoring",'Scoring_Config'!$A:$A,'Scoring_Config'!$D:$D,"Yes")="Yes",VALUE(MID(AP1458,FIND(",",AP1458)+1,100)),0)))</f>
        <v>0</v>
      </c>
      <c r="AZ1458" cm="1">
        <f t="array" ref="AZ1458">IF(FALSE,"True," &amp; IF(_xlfn.XLOOKUP("Migrate_Insecure",'Scoring_Config'!$A:$A,'Scoring_Config'!$D:$D,"Yes")="Yes",_xlfn.XLOOKUP("Migrate_Insecure",'Scoring_Config'!$A:$A,'Scoring_Config'!$C:$C,10),0),"False,0")</f>
        <v>0</v>
      </c>
    </row>
    <row r="1459" spans="1:52">
      <c r="A1459" t="s">
        <v>1979</v>
      </c>
      <c r="B1459" t="s">
        <v>3431</v>
      </c>
      <c r="C1459" t="s">
        <v>3542</v>
      </c>
      <c r="D1459" t="s">
        <v>3545</v>
      </c>
      <c r="E1459" t="s">
        <v>3563</v>
      </c>
      <c r="F1459" t="s">
        <v>3971</v>
      </c>
      <c r="G1459" t="s">
        <v>764</v>
      </c>
      <c r="H1459" t="s">
        <v>174</v>
      </c>
      <c r="I1459" t="s">
        <v>4303</v>
      </c>
      <c r="J1459" t="s">
        <v>1296</v>
      </c>
      <c r="K1459" t="s">
        <v>1678</v>
      </c>
      <c r="L1459" t="s">
        <v>1327</v>
      </c>
      <c r="M1459" t="s">
        <v>1974</v>
      </c>
      <c r="N1459" t="s">
        <v>4315</v>
      </c>
      <c r="O1459" t="s">
        <v>4319</v>
      </c>
      <c r="P1459" t="s">
        <v>4321</v>
      </c>
      <c r="Q1459" t="s">
        <v>5347</v>
      </c>
      <c r="R1459" t="s">
        <v>5439</v>
      </c>
      <c r="S1459" t="s">
        <v>4324</v>
      </c>
      <c r="T1459" t="s">
        <v>5923</v>
      </c>
      <c r="U1459" t="s">
        <v>5924</v>
      </c>
      <c r="Y1459" cm="1">
        <f t="array" ref="Y1459">IF(FALSE,"True," &amp; IF(_xlfn.XLOOKUP("Src_IsAny",'Scoring_Config'!$A:$A,'Scoring_Config'!$D:$D,"Yes")="Yes",_xlfn.XLOOKUP("Src_IsAny",'Scoring_Config'!$A:$A,'Scoring_Config'!$C:$C,10),0),"False,0")</f>
        <v>0</v>
      </c>
      <c r="Z1459" cm="1">
        <f t="array" ref="Z1459">IF(FALSE,"True," &amp; IF(_xlfn.XLOOKUP("Src_CIDR_Le_16",'Scoring_Config'!$A:$A,'Scoring_Config'!$D:$D,"Yes")="Yes",_xlfn.XLOOKUP("Src_CIDR_Le_16",'Scoring_Config'!$A:$A,'Scoring_Config'!$C:$C,10),0),"False,0")</f>
        <v>0</v>
      </c>
      <c r="AA1459" cm="1">
        <f t="array" ref="AA1459">IF(FALSE,"True," &amp; IF(_xlfn.XLOOKUP("Src_CIDR_17_22",'Scoring_Config'!$A:$A,'Scoring_Config'!$D:$D,"Yes")="Yes",_xlfn.XLOOKUP("Src_CIDR_17_22",'Scoring_Config'!$A:$A,'Scoring_Config'!$C:$C,5),0),"False,0")</f>
        <v>0</v>
      </c>
      <c r="AB1459" cm="1">
        <f t="array" ref="AB1459">IF(FALSE,"True," &amp; IF(_xlfn.XLOOKUP("Dst_IsAny",'Scoring_Config'!$A:$A,'Scoring_Config'!$D:$D,"Yes")="Yes",_xlfn.XLOOKUP("Dst_IsAny",'Scoring_Config'!$A:$A,'Scoring_Config'!$C:$C,10),0),"False,0")</f>
        <v>0</v>
      </c>
      <c r="AC1459" cm="1">
        <f t="array" ref="AC1459">IF(FALSE,"True," &amp; IF(_xlfn.XLOOKUP("Dst_CIDR_Le_16",'Scoring_Config'!$A:$A,'Scoring_Config'!$D:$D,"Yes")="Yes",_xlfn.XLOOKUP("Dst_CIDR_Le_16",'Scoring_Config'!$A:$A,'Scoring_Config'!$C:$C,10),0),"False,0")</f>
        <v>0</v>
      </c>
      <c r="AD1459" cm="1">
        <f t="array" ref="AD1459">IF(FALSE,"True," &amp; IF(_xlfn.XLOOKUP("Dst_CIDR_17_22",'Scoring_Config'!$A:$A,'Scoring_Config'!$D:$D,"Yes")="Yes",_xlfn.XLOOKUP("Dst_CIDR_17_22",'Scoring_Config'!$A:$A,'Scoring_Config'!$C:$C,5),0),"False,0")</f>
        <v>0</v>
      </c>
      <c r="AE1459" cm="1">
        <f t="array" ref="AE1459">IF(FALSE,"True," &amp; IF(_xlfn.XLOOKUP("SrcZone_IsAny",'Scoring_Config'!$A:$A,'Scoring_Config'!$D:$D,"Yes")="Yes",_xlfn.XLOOKUP("SrcZone_IsAny",'Scoring_Config'!$A:$A,'Scoring_Config'!$C:$C,10),0),"False,0")</f>
        <v>0</v>
      </c>
      <c r="AF1459" cm="1">
        <f t="array" ref="AF1459">IF(FALSE,"True," &amp; IF(_xlfn.XLOOKUP("DstZone_IsAny",'Scoring_Config'!$A:$A,'Scoring_Config'!$D:$D,"Yes")="Yes",_xlfn.XLOOKUP("DstZone_IsAny",'Scoring_Config'!$A:$A,'Scoring_Config'!$C:$C,10),0),"False,0")</f>
        <v>0</v>
      </c>
      <c r="AG1459" cm="1">
        <f t="array" ref="AG145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59" cm="1">
        <f t="array" ref="AH1459">IF(FALSE,"True," &amp; IF(_xlfn.XLOOKUP("App_Any_OR_RangeGt1000",'Scoring_Config'!$A:$A,'Scoring_Config'!$D:$D,"Yes")="Yes",_xlfn.XLOOKUP("App_Any_OR_RangeGt1000",'Scoring_Config'!$A:$A,'Scoring_Config'!$C:$C,10),0),"False,0")</f>
        <v>0</v>
      </c>
      <c r="AI1459" cm="1">
        <f t="array" ref="AI1459">IF(FALSE,"True," &amp; IF(_xlfn.XLOOKUP("Service_Insecure_Match",'Scoring_Config'!$A:$A,'Scoring_Config'!$D:$D,"Yes")="Yes",_xlfn.XLOOKUP("Service_Insecure_Match",'Scoring_Config'!$A:$A,'Scoring_Config'!$C:$C,5),0),"False,0")</f>
        <v>0</v>
      </c>
      <c r="AJ1459" cm="1">
        <f t="array" ref="AJ1459">IF(FALSE,"True," &amp; IF(_xlfn.XLOOKUP("Risky_Inbound",'Scoring_Config'!$A:$A,'Scoring_Config'!$D:$D,"Yes")="Yes",_xlfn.XLOOKUP("Risky_Inbound",'Scoring_Config'!$A:$A,'Scoring_Config'!$C:$C,50),0),"False,0")</f>
        <v>0</v>
      </c>
      <c r="AK1459" cm="1">
        <f t="array" ref="AK1459">IF(FALSE,"True," &amp; IF(_xlfn.XLOOKUP("Risky_Outbound",'Scoring_Config'!$A:$A,'Scoring_Config'!$D:$D,"Yes")="Yes",_xlfn.XLOOKUP("Risky_Outbound",'Scoring_Config'!$A:$A,'Scoring_Config'!$C:$C,25),0),"False,0")</f>
        <v>0</v>
      </c>
      <c r="AL1459" t="s">
        <v>6700</v>
      </c>
      <c r="AM1459" cm="1">
        <f t="array" ref="AM145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59" t="s">
        <v>6697</v>
      </c>
      <c r="AO1459" t="s">
        <v>6697</v>
      </c>
      <c r="AP1459" t="s">
        <v>6697</v>
      </c>
      <c r="AQ1459" cm="1">
        <f t="array" ref="AQ1459">IF(FALSE,"True," &amp; IF(_xlfn.XLOOKUP("Service_IsAny",'Scoring_Config'!$A:$A,'Scoring_Config'!$D:$D,"Yes")="Yes",_xlfn.XLOOKUP("Service_IsAny",'Scoring_Config'!$A:$A,'Scoring_Config'!$C:$C,0),0),"False,0")</f>
        <v>0</v>
      </c>
      <c r="AR1459">
        <v>0</v>
      </c>
      <c r="AS1459" cm="1">
        <f t="array" ref="AS1459">IF(FALSE,"True," &amp; IF(_xlfn.XLOOKUP("Service_RangeGt1000",'Scoring_Config'!$A:$A,'Scoring_Config'!$D:$D,"Yes")="Yes",_xlfn.XLOOKUP("Service_RangeGt1000",'Scoring_Config'!$A:$A,'Scoring_Config'!$C:$C,0),0),"False,0")</f>
        <v>0</v>
      </c>
      <c r="AT1459" cm="1">
        <f t="array" ref="AT1459">IF(FALSE,"True," &amp; IF(_xlfn.XLOOKUP("App_IsAny",'Scoring_Config'!$A:$A,'Scoring_Config'!$D:$D,"Yes")="Yes",_xlfn.XLOOKUP("App_IsAny",'Scoring_Config'!$A:$A,'Scoring_Config'!$C:$C,0),0),"False,0")</f>
        <v>0</v>
      </c>
      <c r="AU1459">
        <v>0</v>
      </c>
      <c r="AV1459" cm="1">
        <f t="array" ref="AV1459">IF(FALSE,"True," &amp; IF(_xlfn.XLOOKUP("App_RangeGt1000",'Scoring_Config'!$A:$A,'Scoring_Config'!$D:$D,"Yes")="Yes",_xlfn.XLOOKUP("App_RangeGt1000",'Scoring_Config'!$A:$A,'Scoring_Config'!$C:$C,0),0),"False,0")</f>
        <v>0</v>
      </c>
      <c r="AW1459" cm="1">
        <f t="array" ref="AW1459">IF(FALSE,"True," &amp; IF(_xlfn.XLOOKUP("Action_IsDenyOrDrop",'Scoring_Config'!$A:$A,'Scoring_Config'!$D:$D,"Yes")="Yes",_xlfn.XLOOKUP("Action_IsDenyOrDrop",'Scoring_Config'!$A:$A,'Scoring_Config'!$C:$C,0),0),"False,0")</f>
        <v>0</v>
      </c>
      <c r="AX1459" cm="1">
        <f t="array" ref="AX1459">IF(LEFT(AW1459,4)="True",0,(IF(LEFT(Y1459,4)="True",IF(_xlfn.XLOOKUP("Src_IsAny",'Scoring_Config'!$A:$A,'Scoring_Config'!$D:$D,"Yes")="Yes",_xlfn.XLOOKUP("Src_IsAny",'Scoring_Config'!$A:$A,'Scoring_Config'!$C:$C,10),0),0)+IF(LEFT(Z1459,4)="True",IF(_xlfn.XLOOKUP("Src_CIDR_Le_16",'Scoring_Config'!$A:$A,'Scoring_Config'!$D:$D,"Yes")="Yes",_xlfn.XLOOKUP("Src_CIDR_Le_16",'Scoring_Config'!$A:$A,'Scoring_Config'!$C:$C,10),0),0)+IF(LEFT(AA1459,4)="True",IF(_xlfn.XLOOKUP("Src_CIDR_17_22",'Scoring_Config'!$A:$A,'Scoring_Config'!$D:$D,"Yes")="Yes",_xlfn.XLOOKUP("Src_CIDR_17_22",'Scoring_Config'!$A:$A,'Scoring_Config'!$C:$C,5),0),0)+IF(LEFT(AB1459,4)="True",IF(_xlfn.XLOOKUP("Dst_IsAny",'Scoring_Config'!$A:$A,'Scoring_Config'!$D:$D,"Yes")="Yes",_xlfn.XLOOKUP("Dst_IsAny",'Scoring_Config'!$A:$A,'Scoring_Config'!$C:$C,10),0),0)+IF(LEFT(AC1459,4)="True",IF(_xlfn.XLOOKUP("Dst_CIDR_Le_16",'Scoring_Config'!$A:$A,'Scoring_Config'!$D:$D,"Yes")="Yes",_xlfn.XLOOKUP("Dst_CIDR_Le_16",'Scoring_Config'!$A:$A,'Scoring_Config'!$C:$C,10),0),0)+IF(LEFT(AD1459,4)="True",IF(_xlfn.XLOOKUP("Dst_CIDR_17_22",'Scoring_Config'!$A:$A,'Scoring_Config'!$D:$D,"Yes")="Yes",_xlfn.XLOOKUP("Dst_CIDR_17_22",'Scoring_Config'!$A:$A,'Scoring_Config'!$C:$C,5),0),0)+IF(LEFT(AE1459,4)="True",IF(_xlfn.XLOOKUP("SrcZone_IsAny",'Scoring_Config'!$A:$A,'Scoring_Config'!$D:$D,"Yes")="Yes",_xlfn.XLOOKUP("SrcZone_IsAny",'Scoring_Config'!$A:$A,'Scoring_Config'!$C:$C,10),0),0)+IF(LEFT(AF1459,4)="True",IF(_xlfn.XLOOKUP("DstZone_IsAny",'Scoring_Config'!$A:$A,'Scoring_Config'!$D:$D,"Yes")="Yes",_xlfn.XLOOKUP("DstZone_IsAny",'Scoring_Config'!$A:$A,'Scoring_Config'!$C:$C,10),0),0)+IF(LEFT(AG1459,4)="True",IF(_xlfn.XLOOKUP("Service_Any_OR_RangeGt1000",'Scoring_Config'!$A:$A,'Scoring_Config'!$D:$D,"Yes")="Yes",_xlfn.XLOOKUP("Service_Any_OR_RangeGt1000",'Scoring_Config'!$A:$A,'Scoring_Config'!$C:$C,10),0),0)+IF(LEFT(AH1459,4)="True",IF(_xlfn.XLOOKUP("App_Any_OR_RangeGt1000",'Scoring_Config'!$A:$A,'Scoring_Config'!$D:$D,"Yes")="Yes",_xlfn.XLOOKUP("App_Any_OR_RangeGt1000",'Scoring_Config'!$A:$A,'Scoring_Config'!$C:$C,10),0),0)+IF(LEFT(AI1459,4)="True",IF(_xlfn.XLOOKUP("Service_Insecure_Match",'Scoring_Config'!$A:$A,'Scoring_Config'!$D:$D,"Yes")="Yes",_xlfn.XLOOKUP("Service_Insecure_Match",'Scoring_Config'!$A:$A,'Scoring_Config'!$C:$C,5),0),0)+IF(LEFT(AJ1459,4)="True",IF(_xlfn.XLOOKUP("Risky_Inbound",'Scoring_Config'!$A:$A,'Scoring_Config'!$D:$D,"Yes")="Yes",_xlfn.XLOOKUP("Risky_Inbound",'Scoring_Config'!$A:$A,'Scoring_Config'!$C:$C,50),0),0)+IF(LEFT(AK1459,4)="True",IF(_xlfn.XLOOKUP("Risky_Outbound",'Scoring_Config'!$A:$A,'Scoring_Config'!$D:$D,"Yes")="Yes",_xlfn.XLOOKUP("Risky_Outbound",'Scoring_Config'!$A:$A,'Scoring_Config'!$C:$C,25),0),0)+IF(LEFT(AZ1459,4)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1459,FIND(",",AL1459)+1,100)),0)+IF(LEFT(AM1459,4)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1459,FIND(",",AN1459)+1,100)),0)+IF(_xlfn.XLOOKUP("Profile_Scoring",'Scoring_Config'!$A:$A,'Scoring_Config'!$D:$D,"Yes")="Yes",VALUE(MID(AO1459,FIND(",",AO1459)+1,100)),0)+IF(_xlfn.XLOOKUP("Options_Scoring",'Scoring_Config'!$A:$A,'Scoring_Config'!$D:$D,"Yes")="Yes",VALUE(MID(AP1459,FIND(",",AP1459)+1,100)),0)))</f>
        <v>0</v>
      </c>
      <c r="AZ1459" cm="1">
        <f t="array" ref="AZ1459">IF(FALSE,"True," &amp; IF(_xlfn.XLOOKUP("Migrate_Insecure",'Scoring_Config'!$A:$A,'Scoring_Config'!$D:$D,"Yes")="Yes",_xlfn.XLOOKUP("Migrate_Insecure",'Scoring_Config'!$A:$A,'Scoring_Config'!$C:$C,10),0),"False,0")</f>
        <v>0</v>
      </c>
    </row>
    <row r="1460" spans="1:52">
      <c r="A1460" t="s">
        <v>1979</v>
      </c>
      <c r="B1460" t="s">
        <v>3432</v>
      </c>
      <c r="C1460" t="s">
        <v>3542</v>
      </c>
      <c r="D1460" t="s">
        <v>3545</v>
      </c>
      <c r="E1460" t="s">
        <v>3563</v>
      </c>
      <c r="F1460" t="s">
        <v>3920</v>
      </c>
      <c r="G1460" t="s">
        <v>764</v>
      </c>
      <c r="H1460" t="s">
        <v>174</v>
      </c>
      <c r="I1460" t="s">
        <v>3920</v>
      </c>
      <c r="J1460" t="s">
        <v>764</v>
      </c>
      <c r="K1460" t="s">
        <v>1667</v>
      </c>
      <c r="L1460" t="s">
        <v>1327</v>
      </c>
      <c r="M1460" t="s">
        <v>1974</v>
      </c>
      <c r="N1460" t="s">
        <v>4315</v>
      </c>
      <c r="O1460" t="s">
        <v>4319</v>
      </c>
      <c r="P1460" t="s">
        <v>4323</v>
      </c>
      <c r="Q1460" t="s">
        <v>5348</v>
      </c>
      <c r="R1460" t="s">
        <v>5439</v>
      </c>
      <c r="S1460" t="s">
        <v>4324</v>
      </c>
      <c r="T1460" t="s">
        <v>5924</v>
      </c>
      <c r="U1460" t="s">
        <v>5924</v>
      </c>
      <c r="Y1460" cm="1">
        <f t="array" ref="Y1460">IF(FALSE,"True," &amp; IF(_xlfn.XLOOKUP("Src_IsAny",'Scoring_Config'!$A:$A,'Scoring_Config'!$D:$D,"Yes")="Yes",_xlfn.XLOOKUP("Src_IsAny",'Scoring_Config'!$A:$A,'Scoring_Config'!$C:$C,10),0),"False,0")</f>
        <v>0</v>
      </c>
      <c r="Z1460" cm="1">
        <f t="array" ref="Z1460">IF(FALSE,"True," &amp; IF(_xlfn.XLOOKUP("Src_CIDR_Le_16",'Scoring_Config'!$A:$A,'Scoring_Config'!$D:$D,"Yes")="Yes",_xlfn.XLOOKUP("Src_CIDR_Le_16",'Scoring_Config'!$A:$A,'Scoring_Config'!$C:$C,10),0),"False,0")</f>
        <v>0</v>
      </c>
      <c r="AA1460" cm="1">
        <f t="array" ref="AA1460">IF(FALSE,"True," &amp; IF(_xlfn.XLOOKUP("Src_CIDR_17_22",'Scoring_Config'!$A:$A,'Scoring_Config'!$D:$D,"Yes")="Yes",_xlfn.XLOOKUP("Src_CIDR_17_22",'Scoring_Config'!$A:$A,'Scoring_Config'!$C:$C,5),0),"False,0")</f>
        <v>0</v>
      </c>
      <c r="AB1460" cm="1">
        <f t="array" ref="AB1460">IF(FALSE,"True," &amp; IF(_xlfn.XLOOKUP("Dst_IsAny",'Scoring_Config'!$A:$A,'Scoring_Config'!$D:$D,"Yes")="Yes",_xlfn.XLOOKUP("Dst_IsAny",'Scoring_Config'!$A:$A,'Scoring_Config'!$C:$C,10),0),"False,0")</f>
        <v>0</v>
      </c>
      <c r="AC1460" cm="1">
        <f t="array" ref="AC1460">IF(FALSE,"True," &amp; IF(_xlfn.XLOOKUP("Dst_CIDR_Le_16",'Scoring_Config'!$A:$A,'Scoring_Config'!$D:$D,"Yes")="Yes",_xlfn.XLOOKUP("Dst_CIDR_Le_16",'Scoring_Config'!$A:$A,'Scoring_Config'!$C:$C,10),0),"False,0")</f>
        <v>0</v>
      </c>
      <c r="AD1460" cm="1">
        <f t="array" ref="AD1460">IF(FALSE,"True," &amp; IF(_xlfn.XLOOKUP("Dst_CIDR_17_22",'Scoring_Config'!$A:$A,'Scoring_Config'!$D:$D,"Yes")="Yes",_xlfn.XLOOKUP("Dst_CIDR_17_22",'Scoring_Config'!$A:$A,'Scoring_Config'!$C:$C,5),0),"False,0")</f>
        <v>0</v>
      </c>
      <c r="AE1460" cm="1">
        <f t="array" ref="AE1460">IF(FALSE,"True," &amp; IF(_xlfn.XLOOKUP("SrcZone_IsAny",'Scoring_Config'!$A:$A,'Scoring_Config'!$D:$D,"Yes")="Yes",_xlfn.XLOOKUP("SrcZone_IsAny",'Scoring_Config'!$A:$A,'Scoring_Config'!$C:$C,10),0),"False,0")</f>
        <v>0</v>
      </c>
      <c r="AF1460" cm="1">
        <f t="array" ref="AF1460">IF(FALSE,"True," &amp; IF(_xlfn.XLOOKUP("DstZone_IsAny",'Scoring_Config'!$A:$A,'Scoring_Config'!$D:$D,"Yes")="Yes",_xlfn.XLOOKUP("DstZone_IsAny",'Scoring_Config'!$A:$A,'Scoring_Config'!$C:$C,10),0),"False,0")</f>
        <v>0</v>
      </c>
      <c r="AG1460" cm="1">
        <f t="array" ref="AG146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60" cm="1">
        <f t="array" ref="AH1460">IF(FALSE,"True," &amp; IF(_xlfn.XLOOKUP("App_Any_OR_RangeGt1000",'Scoring_Config'!$A:$A,'Scoring_Config'!$D:$D,"Yes")="Yes",_xlfn.XLOOKUP("App_Any_OR_RangeGt1000",'Scoring_Config'!$A:$A,'Scoring_Config'!$C:$C,10),0),"False,0")</f>
        <v>0</v>
      </c>
      <c r="AI1460" cm="1">
        <f t="array" ref="AI1460">IF(FALSE,"True," &amp; IF(_xlfn.XLOOKUP("Service_Insecure_Match",'Scoring_Config'!$A:$A,'Scoring_Config'!$D:$D,"Yes")="Yes",_xlfn.XLOOKUP("Service_Insecure_Match",'Scoring_Config'!$A:$A,'Scoring_Config'!$C:$C,5),0),"False,0")</f>
        <v>0</v>
      </c>
      <c r="AJ1460" cm="1">
        <f t="array" ref="AJ1460">IF(FALSE,"True," &amp; IF(_xlfn.XLOOKUP("Risky_Inbound",'Scoring_Config'!$A:$A,'Scoring_Config'!$D:$D,"Yes")="Yes",_xlfn.XLOOKUP("Risky_Inbound",'Scoring_Config'!$A:$A,'Scoring_Config'!$C:$C,50),0),"False,0")</f>
        <v>0</v>
      </c>
      <c r="AK1460" cm="1">
        <f t="array" ref="AK1460">IF(FALSE,"True," &amp; IF(_xlfn.XLOOKUP("Risky_Outbound",'Scoring_Config'!$A:$A,'Scoring_Config'!$D:$D,"Yes")="Yes",_xlfn.XLOOKUP("Risky_Outbound",'Scoring_Config'!$A:$A,'Scoring_Config'!$C:$C,25),0),"False,0")</f>
        <v>0</v>
      </c>
      <c r="AL1460" t="s">
        <v>6699</v>
      </c>
      <c r="AM1460" cm="1">
        <f t="array" ref="AM146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60" t="s">
        <v>6697</v>
      </c>
      <c r="AO1460" t="s">
        <v>6697</v>
      </c>
      <c r="AP1460" t="s">
        <v>6697</v>
      </c>
      <c r="AQ1460" cm="1">
        <f t="array" ref="AQ1460">IF(FALSE,"True," &amp; IF(_xlfn.XLOOKUP("Service_IsAny",'Scoring_Config'!$A:$A,'Scoring_Config'!$D:$D,"Yes")="Yes",_xlfn.XLOOKUP("Service_IsAny",'Scoring_Config'!$A:$A,'Scoring_Config'!$C:$C,0),0),"False,0")</f>
        <v>0</v>
      </c>
      <c r="AR1460">
        <v>0</v>
      </c>
      <c r="AS1460" cm="1">
        <f t="array" ref="AS1460">IF(FALSE,"True," &amp; IF(_xlfn.XLOOKUP("Service_RangeGt1000",'Scoring_Config'!$A:$A,'Scoring_Config'!$D:$D,"Yes")="Yes",_xlfn.XLOOKUP("Service_RangeGt1000",'Scoring_Config'!$A:$A,'Scoring_Config'!$C:$C,0),0),"False,0")</f>
        <v>0</v>
      </c>
      <c r="AT1460" cm="1">
        <f t="array" ref="AT1460">IF(FALSE,"True," &amp; IF(_xlfn.XLOOKUP("App_IsAny",'Scoring_Config'!$A:$A,'Scoring_Config'!$D:$D,"Yes")="Yes",_xlfn.XLOOKUP("App_IsAny",'Scoring_Config'!$A:$A,'Scoring_Config'!$C:$C,0),0),"False,0")</f>
        <v>0</v>
      </c>
      <c r="AU1460">
        <v>1</v>
      </c>
      <c r="AV1460" cm="1">
        <f t="array" ref="AV1460">IF(FALSE,"True," &amp; IF(_xlfn.XLOOKUP("App_RangeGt1000",'Scoring_Config'!$A:$A,'Scoring_Config'!$D:$D,"Yes")="Yes",_xlfn.XLOOKUP("App_RangeGt1000",'Scoring_Config'!$A:$A,'Scoring_Config'!$C:$C,0),0),"False,0")</f>
        <v>0</v>
      </c>
      <c r="AW1460" cm="1">
        <f t="array" ref="AW1460">IF(FALSE,"True," &amp; IF(_xlfn.XLOOKUP("Action_IsDenyOrDrop",'Scoring_Config'!$A:$A,'Scoring_Config'!$D:$D,"Yes")="Yes",_xlfn.XLOOKUP("Action_IsDenyOrDrop",'Scoring_Config'!$A:$A,'Scoring_Config'!$C:$C,0),0),"False,0")</f>
        <v>0</v>
      </c>
      <c r="AX1460" cm="1">
        <f t="array" ref="AX1460">IF(LEFT(AW1460,4)="True",0,(IF(LEFT(Y1460,4)="True",IF(_xlfn.XLOOKUP("Src_IsAny",'Scoring_Config'!$A:$A,'Scoring_Config'!$D:$D,"Yes")="Yes",_xlfn.XLOOKUP("Src_IsAny",'Scoring_Config'!$A:$A,'Scoring_Config'!$C:$C,10),0),0)+IF(LEFT(Z1460,4)="True",IF(_xlfn.XLOOKUP("Src_CIDR_Le_16",'Scoring_Config'!$A:$A,'Scoring_Config'!$D:$D,"Yes")="Yes",_xlfn.XLOOKUP("Src_CIDR_Le_16",'Scoring_Config'!$A:$A,'Scoring_Config'!$C:$C,10),0),0)+IF(LEFT(AA1460,4)="True",IF(_xlfn.XLOOKUP("Src_CIDR_17_22",'Scoring_Config'!$A:$A,'Scoring_Config'!$D:$D,"Yes")="Yes",_xlfn.XLOOKUP("Src_CIDR_17_22",'Scoring_Config'!$A:$A,'Scoring_Config'!$C:$C,5),0),0)+IF(LEFT(AB1460,4)="True",IF(_xlfn.XLOOKUP("Dst_IsAny",'Scoring_Config'!$A:$A,'Scoring_Config'!$D:$D,"Yes")="Yes",_xlfn.XLOOKUP("Dst_IsAny",'Scoring_Config'!$A:$A,'Scoring_Config'!$C:$C,10),0),0)+IF(LEFT(AC1460,4)="True",IF(_xlfn.XLOOKUP("Dst_CIDR_Le_16",'Scoring_Config'!$A:$A,'Scoring_Config'!$D:$D,"Yes")="Yes",_xlfn.XLOOKUP("Dst_CIDR_Le_16",'Scoring_Config'!$A:$A,'Scoring_Config'!$C:$C,10),0),0)+IF(LEFT(AD1460,4)="True",IF(_xlfn.XLOOKUP("Dst_CIDR_17_22",'Scoring_Config'!$A:$A,'Scoring_Config'!$D:$D,"Yes")="Yes",_xlfn.XLOOKUP("Dst_CIDR_17_22",'Scoring_Config'!$A:$A,'Scoring_Config'!$C:$C,5),0),0)+IF(LEFT(AE1460,4)="True",IF(_xlfn.XLOOKUP("SrcZone_IsAny",'Scoring_Config'!$A:$A,'Scoring_Config'!$D:$D,"Yes")="Yes",_xlfn.XLOOKUP("SrcZone_IsAny",'Scoring_Config'!$A:$A,'Scoring_Config'!$C:$C,10),0),0)+IF(LEFT(AF1460,4)="True",IF(_xlfn.XLOOKUP("DstZone_IsAny",'Scoring_Config'!$A:$A,'Scoring_Config'!$D:$D,"Yes")="Yes",_xlfn.XLOOKUP("DstZone_IsAny",'Scoring_Config'!$A:$A,'Scoring_Config'!$C:$C,10),0),0)+IF(LEFT(AG1460,4)="True",IF(_xlfn.XLOOKUP("Service_Any_OR_RangeGt1000",'Scoring_Config'!$A:$A,'Scoring_Config'!$D:$D,"Yes")="Yes",_xlfn.XLOOKUP("Service_Any_OR_RangeGt1000",'Scoring_Config'!$A:$A,'Scoring_Config'!$C:$C,10),0),0)+IF(LEFT(AH1460,4)="True",IF(_xlfn.XLOOKUP("App_Any_OR_RangeGt1000",'Scoring_Config'!$A:$A,'Scoring_Config'!$D:$D,"Yes")="Yes",_xlfn.XLOOKUP("App_Any_OR_RangeGt1000",'Scoring_Config'!$A:$A,'Scoring_Config'!$C:$C,10),0),0)+IF(LEFT(AI1460,4)="True",IF(_xlfn.XLOOKUP("Service_Insecure_Match",'Scoring_Config'!$A:$A,'Scoring_Config'!$D:$D,"Yes")="Yes",_xlfn.XLOOKUP("Service_Insecure_Match",'Scoring_Config'!$A:$A,'Scoring_Config'!$C:$C,5),0),0)+IF(LEFT(AJ1460,4)="True",IF(_xlfn.XLOOKUP("Risky_Inbound",'Scoring_Config'!$A:$A,'Scoring_Config'!$D:$D,"Yes")="Yes",_xlfn.XLOOKUP("Risky_Inbound",'Scoring_Config'!$A:$A,'Scoring_Config'!$C:$C,50),0),0)+IF(LEFT(AK1460,4)="True",IF(_xlfn.XLOOKUP("Risky_Outbound",'Scoring_Config'!$A:$A,'Scoring_Config'!$D:$D,"Yes")="Yes",_xlfn.XLOOKUP("Risky_Outbound",'Scoring_Config'!$A:$A,'Scoring_Config'!$C:$C,25),0),0)+IF(LEFT(AZ1460,4)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1460,FIND(",",AL1460)+1,100)),0)+IF(LEFT(AM1460,4)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1460,FIND(",",AN1460)+1,100)),0)+IF(_xlfn.XLOOKUP("Profile_Scoring",'Scoring_Config'!$A:$A,'Scoring_Config'!$D:$D,"Yes")="Yes",VALUE(MID(AO1460,FIND(",",AO1460)+1,100)),0)+IF(_xlfn.XLOOKUP("Options_Scoring",'Scoring_Config'!$A:$A,'Scoring_Config'!$D:$D,"Yes")="Yes",VALUE(MID(AP1460,FIND(",",AP1460)+1,100)),0)))</f>
        <v>0</v>
      </c>
      <c r="AZ1460" cm="1">
        <f t="array" ref="AZ1460">IF(FALSE,"True," &amp; IF(_xlfn.XLOOKUP("Migrate_Insecure",'Scoring_Config'!$A:$A,'Scoring_Config'!$D:$D,"Yes")="Yes",_xlfn.XLOOKUP("Migrate_Insecure",'Scoring_Config'!$A:$A,'Scoring_Config'!$C:$C,10),0),"False,0")</f>
        <v>0</v>
      </c>
    </row>
    <row r="1461" spans="1:52">
      <c r="A1461" t="s">
        <v>1979</v>
      </c>
      <c r="B1461" t="s">
        <v>3433</v>
      </c>
      <c r="C1461" t="s">
        <v>3542</v>
      </c>
      <c r="D1461" t="s">
        <v>3545</v>
      </c>
      <c r="E1461" t="s">
        <v>3563</v>
      </c>
      <c r="F1461" t="s">
        <v>3920</v>
      </c>
      <c r="G1461" t="s">
        <v>764</v>
      </c>
      <c r="H1461" t="s">
        <v>174</v>
      </c>
      <c r="I1461" t="s">
        <v>3920</v>
      </c>
      <c r="J1461" t="s">
        <v>764</v>
      </c>
      <c r="K1461" t="s">
        <v>174</v>
      </c>
      <c r="L1461" t="s">
        <v>1628</v>
      </c>
      <c r="M1461" t="s">
        <v>1974</v>
      </c>
      <c r="N1461" t="s">
        <v>4315</v>
      </c>
      <c r="O1461" t="s">
        <v>4319</v>
      </c>
      <c r="P1461" t="s">
        <v>4321</v>
      </c>
      <c r="Q1461" t="s">
        <v>5348</v>
      </c>
      <c r="R1461" t="s">
        <v>5440</v>
      </c>
      <c r="S1461" t="s">
        <v>5473</v>
      </c>
      <c r="T1461" t="s">
        <v>5925</v>
      </c>
      <c r="U1461" t="s">
        <v>5924</v>
      </c>
      <c r="Y1461" cm="1">
        <f t="array" ref="Y1461">IF(FALSE,"True," &amp; IF(_xlfn.XLOOKUP("Src_IsAny",'Scoring_Config'!$A:$A,'Scoring_Config'!$D:$D,"Yes")="Yes",_xlfn.XLOOKUP("Src_IsAny",'Scoring_Config'!$A:$A,'Scoring_Config'!$C:$C,10),0),"False,0")</f>
        <v>0</v>
      </c>
      <c r="Z1461" cm="1">
        <f t="array" ref="Z1461">IF(FALSE,"True," &amp; IF(_xlfn.XLOOKUP("Src_CIDR_Le_16",'Scoring_Config'!$A:$A,'Scoring_Config'!$D:$D,"Yes")="Yes",_xlfn.XLOOKUP("Src_CIDR_Le_16",'Scoring_Config'!$A:$A,'Scoring_Config'!$C:$C,10),0),"False,0")</f>
        <v>0</v>
      </c>
      <c r="AA1461" cm="1">
        <f t="array" ref="AA1461">IF(FALSE,"True," &amp; IF(_xlfn.XLOOKUP("Src_CIDR_17_22",'Scoring_Config'!$A:$A,'Scoring_Config'!$D:$D,"Yes")="Yes",_xlfn.XLOOKUP("Src_CIDR_17_22",'Scoring_Config'!$A:$A,'Scoring_Config'!$C:$C,5),0),"False,0")</f>
        <v>0</v>
      </c>
      <c r="AB1461" cm="1">
        <f t="array" ref="AB1461">IF(FALSE,"True," &amp; IF(_xlfn.XLOOKUP("Dst_IsAny",'Scoring_Config'!$A:$A,'Scoring_Config'!$D:$D,"Yes")="Yes",_xlfn.XLOOKUP("Dst_IsAny",'Scoring_Config'!$A:$A,'Scoring_Config'!$C:$C,10),0),"False,0")</f>
        <v>0</v>
      </c>
      <c r="AC1461" cm="1">
        <f t="array" ref="AC1461">IF(FALSE,"True," &amp; IF(_xlfn.XLOOKUP("Dst_CIDR_Le_16",'Scoring_Config'!$A:$A,'Scoring_Config'!$D:$D,"Yes")="Yes",_xlfn.XLOOKUP("Dst_CIDR_Le_16",'Scoring_Config'!$A:$A,'Scoring_Config'!$C:$C,10),0),"False,0")</f>
        <v>0</v>
      </c>
      <c r="AD1461" cm="1">
        <f t="array" ref="AD1461">IF(FALSE,"True," &amp; IF(_xlfn.XLOOKUP("Dst_CIDR_17_22",'Scoring_Config'!$A:$A,'Scoring_Config'!$D:$D,"Yes")="Yes",_xlfn.XLOOKUP("Dst_CIDR_17_22",'Scoring_Config'!$A:$A,'Scoring_Config'!$C:$C,5),0),"False,0")</f>
        <v>0</v>
      </c>
      <c r="AE1461" cm="1">
        <f t="array" ref="AE1461">IF(FALSE,"True," &amp; IF(_xlfn.XLOOKUP("SrcZone_IsAny",'Scoring_Config'!$A:$A,'Scoring_Config'!$D:$D,"Yes")="Yes",_xlfn.XLOOKUP("SrcZone_IsAny",'Scoring_Config'!$A:$A,'Scoring_Config'!$C:$C,10),0),"False,0")</f>
        <v>0</v>
      </c>
      <c r="AF1461" cm="1">
        <f t="array" ref="AF1461">IF(FALSE,"True," &amp; IF(_xlfn.XLOOKUP("DstZone_IsAny",'Scoring_Config'!$A:$A,'Scoring_Config'!$D:$D,"Yes")="Yes",_xlfn.XLOOKUP("DstZone_IsAny",'Scoring_Config'!$A:$A,'Scoring_Config'!$C:$C,10),0),"False,0")</f>
        <v>0</v>
      </c>
      <c r="AG1461" cm="1">
        <f t="array" ref="AG146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61" cm="1">
        <f t="array" ref="AH1461">IF(TRUE,"True," &amp; IF(_xlfn.XLOOKUP("App_Any_OR_RangeGt1000",'Scoring_Config'!$A:$A,'Scoring_Config'!$D:$D,"Yes")="Yes",_xlfn.XLOOKUP("App_Any_OR_RangeGt1000",'Scoring_Config'!$A:$A,'Scoring_Config'!$C:$C,10),0),"False,0")</f>
        <v>0</v>
      </c>
      <c r="AI1461" cm="1">
        <f t="array" ref="AI1461">IF(FALSE,"True," &amp; IF(_xlfn.XLOOKUP("Service_Insecure_Match",'Scoring_Config'!$A:$A,'Scoring_Config'!$D:$D,"Yes")="Yes",_xlfn.XLOOKUP("Service_Insecure_Match",'Scoring_Config'!$A:$A,'Scoring_Config'!$C:$C,5),0),"False,0")</f>
        <v>0</v>
      </c>
      <c r="AJ1461" cm="1">
        <f t="array" ref="AJ1461">IF(FALSE,"True," &amp; IF(_xlfn.XLOOKUP("Risky_Inbound",'Scoring_Config'!$A:$A,'Scoring_Config'!$D:$D,"Yes")="Yes",_xlfn.XLOOKUP("Risky_Inbound",'Scoring_Config'!$A:$A,'Scoring_Config'!$C:$C,50),0),"False,0")</f>
        <v>0</v>
      </c>
      <c r="AK1461" cm="1">
        <f t="array" ref="AK1461">IF(FALSE,"True," &amp; IF(_xlfn.XLOOKUP("Risky_Outbound",'Scoring_Config'!$A:$A,'Scoring_Config'!$D:$D,"Yes")="Yes",_xlfn.XLOOKUP("Risky_Outbound",'Scoring_Config'!$A:$A,'Scoring_Config'!$C:$C,25),0),"False,0")</f>
        <v>0</v>
      </c>
      <c r="AL1461" t="s">
        <v>6700</v>
      </c>
      <c r="AM1461" cm="1">
        <f t="array" ref="AM146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61" t="s">
        <v>6697</v>
      </c>
      <c r="AO1461" t="s">
        <v>6697</v>
      </c>
      <c r="AP1461" t="s">
        <v>6697</v>
      </c>
      <c r="AQ1461" cm="1">
        <f t="array" ref="AQ1461">IF(FALSE,"True," &amp; IF(_xlfn.XLOOKUP("Service_IsAny",'Scoring_Config'!$A:$A,'Scoring_Config'!$D:$D,"Yes")="Yes",_xlfn.XLOOKUP("Service_IsAny",'Scoring_Config'!$A:$A,'Scoring_Config'!$C:$C,0),0),"False,0")</f>
        <v>0</v>
      </c>
      <c r="AR1461">
        <v>1</v>
      </c>
      <c r="AS1461" cm="1">
        <f t="array" ref="AS1461">IF(FALSE,"True," &amp; IF(_xlfn.XLOOKUP("Service_RangeGt1000",'Scoring_Config'!$A:$A,'Scoring_Config'!$D:$D,"Yes")="Yes",_xlfn.XLOOKUP("Service_RangeGt1000",'Scoring_Config'!$A:$A,'Scoring_Config'!$C:$C,0),0),"False,0")</f>
        <v>0</v>
      </c>
      <c r="AT1461" cm="1">
        <f t="array" ref="AT1461">IF(TRUE,"True," &amp; IF(_xlfn.XLOOKUP("App_IsAny",'Scoring_Config'!$A:$A,'Scoring_Config'!$D:$D,"Yes")="Yes",_xlfn.XLOOKUP("App_IsAny",'Scoring_Config'!$A:$A,'Scoring_Config'!$C:$C,0),0),"False,0")</f>
        <v>0</v>
      </c>
      <c r="AU1461">
        <v>65535</v>
      </c>
      <c r="AV1461" cm="1">
        <f t="array" ref="AV1461">IF(TRUE,"True," &amp; IF(_xlfn.XLOOKUP("App_RangeGt1000",'Scoring_Config'!$A:$A,'Scoring_Config'!$D:$D,"Yes")="Yes",_xlfn.XLOOKUP("App_RangeGt1000",'Scoring_Config'!$A:$A,'Scoring_Config'!$C:$C,0),0),"False,0")</f>
        <v>0</v>
      </c>
      <c r="AW1461" cm="1">
        <f t="array" ref="AW1461">IF(FALSE,"True," &amp; IF(_xlfn.XLOOKUP("Action_IsDenyOrDrop",'Scoring_Config'!$A:$A,'Scoring_Config'!$D:$D,"Yes")="Yes",_xlfn.XLOOKUP("Action_IsDenyOrDrop",'Scoring_Config'!$A:$A,'Scoring_Config'!$C:$C,0),0),"False,0")</f>
        <v>0</v>
      </c>
      <c r="AX1461" cm="1">
        <f t="array" ref="AX1461">IF(LEFT(AW1461,4)="True",0,(IF(LEFT(Y1461,4)="True",IF(_xlfn.XLOOKUP("Src_IsAny",'Scoring_Config'!$A:$A,'Scoring_Config'!$D:$D,"Yes")="Yes",_xlfn.XLOOKUP("Src_IsAny",'Scoring_Config'!$A:$A,'Scoring_Config'!$C:$C,10),0),0)+IF(LEFT(Z1461,4)="True",IF(_xlfn.XLOOKUP("Src_CIDR_Le_16",'Scoring_Config'!$A:$A,'Scoring_Config'!$D:$D,"Yes")="Yes",_xlfn.XLOOKUP("Src_CIDR_Le_16",'Scoring_Config'!$A:$A,'Scoring_Config'!$C:$C,10),0),0)+IF(LEFT(AA1461,4)="True",IF(_xlfn.XLOOKUP("Src_CIDR_17_22",'Scoring_Config'!$A:$A,'Scoring_Config'!$D:$D,"Yes")="Yes",_xlfn.XLOOKUP("Src_CIDR_17_22",'Scoring_Config'!$A:$A,'Scoring_Config'!$C:$C,5),0),0)+IF(LEFT(AB1461,4)="True",IF(_xlfn.XLOOKUP("Dst_IsAny",'Scoring_Config'!$A:$A,'Scoring_Config'!$D:$D,"Yes")="Yes",_xlfn.XLOOKUP("Dst_IsAny",'Scoring_Config'!$A:$A,'Scoring_Config'!$C:$C,10),0),0)+IF(LEFT(AC1461,4)="True",IF(_xlfn.XLOOKUP("Dst_CIDR_Le_16",'Scoring_Config'!$A:$A,'Scoring_Config'!$D:$D,"Yes")="Yes",_xlfn.XLOOKUP("Dst_CIDR_Le_16",'Scoring_Config'!$A:$A,'Scoring_Config'!$C:$C,10),0),0)+IF(LEFT(AD1461,4)="True",IF(_xlfn.XLOOKUP("Dst_CIDR_17_22",'Scoring_Config'!$A:$A,'Scoring_Config'!$D:$D,"Yes")="Yes",_xlfn.XLOOKUP("Dst_CIDR_17_22",'Scoring_Config'!$A:$A,'Scoring_Config'!$C:$C,5),0),0)+IF(LEFT(AE1461,4)="True",IF(_xlfn.XLOOKUP("SrcZone_IsAny",'Scoring_Config'!$A:$A,'Scoring_Config'!$D:$D,"Yes")="Yes",_xlfn.XLOOKUP("SrcZone_IsAny",'Scoring_Config'!$A:$A,'Scoring_Config'!$C:$C,10),0),0)+IF(LEFT(AF1461,4)="True",IF(_xlfn.XLOOKUP("DstZone_IsAny",'Scoring_Config'!$A:$A,'Scoring_Config'!$D:$D,"Yes")="Yes",_xlfn.XLOOKUP("DstZone_IsAny",'Scoring_Config'!$A:$A,'Scoring_Config'!$C:$C,10),0),0)+IF(LEFT(AG1461,4)="True",IF(_xlfn.XLOOKUP("Service_Any_OR_RangeGt1000",'Scoring_Config'!$A:$A,'Scoring_Config'!$D:$D,"Yes")="Yes",_xlfn.XLOOKUP("Service_Any_OR_RangeGt1000",'Scoring_Config'!$A:$A,'Scoring_Config'!$C:$C,10),0),0)+IF(LEFT(AH1461,4)="True",IF(_xlfn.XLOOKUP("App_Any_OR_RangeGt1000",'Scoring_Config'!$A:$A,'Scoring_Config'!$D:$D,"Yes")="Yes",_xlfn.XLOOKUP("App_Any_OR_RangeGt1000",'Scoring_Config'!$A:$A,'Scoring_Config'!$C:$C,10),0),0)+IF(LEFT(AI1461,4)="True",IF(_xlfn.XLOOKUP("Service_Insecure_Match",'Scoring_Config'!$A:$A,'Scoring_Config'!$D:$D,"Yes")="Yes",_xlfn.XLOOKUP("Service_Insecure_Match",'Scoring_Config'!$A:$A,'Scoring_Config'!$C:$C,5),0),0)+IF(LEFT(AJ1461,4)="True",IF(_xlfn.XLOOKUP("Risky_Inbound",'Scoring_Config'!$A:$A,'Scoring_Config'!$D:$D,"Yes")="Yes",_xlfn.XLOOKUP("Risky_Inbound",'Scoring_Config'!$A:$A,'Scoring_Config'!$C:$C,50),0),0)+IF(LEFT(AK1461,4)="True",IF(_xlfn.XLOOKUP("Risky_Outbound",'Scoring_Config'!$A:$A,'Scoring_Config'!$D:$D,"Yes")="Yes",_xlfn.XLOOKUP("Risky_Outbound",'Scoring_Config'!$A:$A,'Scoring_Config'!$C:$C,25),0),0)+IF(LEFT(AZ1461,4)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1461,FIND(",",AL1461)+1,100)),0)+IF(LEFT(AM1461,4)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1461,FIND(",",AN1461)+1,100)),0)+IF(_xlfn.XLOOKUP("Profile_Scoring",'Scoring_Config'!$A:$A,'Scoring_Config'!$D:$D,"Yes")="Yes",VALUE(MID(AO1461,FIND(",",AO1461)+1,100)),0)+IF(_xlfn.XLOOKUP("Options_Scoring",'Scoring_Config'!$A:$A,'Scoring_Config'!$D:$D,"Yes")="Yes",VALUE(MID(AP1461,FIND(",",AP1461)+1,100)),0)))</f>
        <v>0</v>
      </c>
      <c r="AZ1461" cm="1">
        <f t="array" ref="AZ1461">IF(FALSE,"True," &amp; IF(_xlfn.XLOOKUP("Migrate_Insecure",'Scoring_Config'!$A:$A,'Scoring_Config'!$D:$D,"Yes")="Yes",_xlfn.XLOOKUP("Migrate_Insecure",'Scoring_Config'!$A:$A,'Scoring_Config'!$C:$C,10),0),"False,0")</f>
        <v>0</v>
      </c>
    </row>
    <row r="1462" spans="1:52">
      <c r="A1462" t="s">
        <v>1979</v>
      </c>
      <c r="B1462" t="s">
        <v>3434</v>
      </c>
      <c r="C1462" t="s">
        <v>3542</v>
      </c>
      <c r="D1462" t="s">
        <v>3545</v>
      </c>
      <c r="E1462" t="s">
        <v>3563</v>
      </c>
      <c r="F1462" t="s">
        <v>4031</v>
      </c>
      <c r="G1462" t="s">
        <v>765</v>
      </c>
      <c r="H1462" t="s">
        <v>174</v>
      </c>
      <c r="I1462" t="s">
        <v>4031</v>
      </c>
      <c r="J1462" t="s">
        <v>765</v>
      </c>
      <c r="K1462" t="s">
        <v>1667</v>
      </c>
      <c r="L1462" t="s">
        <v>1327</v>
      </c>
      <c r="M1462" t="s">
        <v>1974</v>
      </c>
      <c r="N1462" t="s">
        <v>4315</v>
      </c>
      <c r="O1462" t="s">
        <v>4319</v>
      </c>
      <c r="P1462" t="s">
        <v>4321</v>
      </c>
      <c r="Q1462" t="s">
        <v>5349</v>
      </c>
      <c r="R1462" t="s">
        <v>5439</v>
      </c>
      <c r="S1462" t="s">
        <v>4324</v>
      </c>
      <c r="T1462" t="s">
        <v>5923</v>
      </c>
      <c r="U1462" t="s">
        <v>5924</v>
      </c>
      <c r="Y1462" cm="1">
        <f t="array" ref="Y1462">IF(FALSE,"True," &amp; IF(_xlfn.XLOOKUP("Src_IsAny",'Scoring_Config'!$A:$A,'Scoring_Config'!$D:$D,"Yes")="Yes",_xlfn.XLOOKUP("Src_IsAny",'Scoring_Config'!$A:$A,'Scoring_Config'!$C:$C,10),0),"False,0")</f>
        <v>0</v>
      </c>
      <c r="Z1462" cm="1">
        <f t="array" ref="Z1462">IF(FALSE,"True," &amp; IF(_xlfn.XLOOKUP("Src_CIDR_Le_16",'Scoring_Config'!$A:$A,'Scoring_Config'!$D:$D,"Yes")="Yes",_xlfn.XLOOKUP("Src_CIDR_Le_16",'Scoring_Config'!$A:$A,'Scoring_Config'!$C:$C,10),0),"False,0")</f>
        <v>0</v>
      </c>
      <c r="AA1462" cm="1">
        <f t="array" ref="AA1462">IF(FALSE,"True," &amp; IF(_xlfn.XLOOKUP("Src_CIDR_17_22",'Scoring_Config'!$A:$A,'Scoring_Config'!$D:$D,"Yes")="Yes",_xlfn.XLOOKUP("Src_CIDR_17_22",'Scoring_Config'!$A:$A,'Scoring_Config'!$C:$C,5),0),"False,0")</f>
        <v>0</v>
      </c>
      <c r="AB1462" cm="1">
        <f t="array" ref="AB1462">IF(FALSE,"True," &amp; IF(_xlfn.XLOOKUP("Dst_IsAny",'Scoring_Config'!$A:$A,'Scoring_Config'!$D:$D,"Yes")="Yes",_xlfn.XLOOKUP("Dst_IsAny",'Scoring_Config'!$A:$A,'Scoring_Config'!$C:$C,10),0),"False,0")</f>
        <v>0</v>
      </c>
      <c r="AC1462" cm="1">
        <f t="array" ref="AC1462">IF(FALSE,"True," &amp; IF(_xlfn.XLOOKUP("Dst_CIDR_Le_16",'Scoring_Config'!$A:$A,'Scoring_Config'!$D:$D,"Yes")="Yes",_xlfn.XLOOKUP("Dst_CIDR_Le_16",'Scoring_Config'!$A:$A,'Scoring_Config'!$C:$C,10),0),"False,0")</f>
        <v>0</v>
      </c>
      <c r="AD1462" cm="1">
        <f t="array" ref="AD1462">IF(FALSE,"True," &amp; IF(_xlfn.XLOOKUP("Dst_CIDR_17_22",'Scoring_Config'!$A:$A,'Scoring_Config'!$D:$D,"Yes")="Yes",_xlfn.XLOOKUP("Dst_CIDR_17_22",'Scoring_Config'!$A:$A,'Scoring_Config'!$C:$C,5),0),"False,0")</f>
        <v>0</v>
      </c>
      <c r="AE1462" cm="1">
        <f t="array" ref="AE1462">IF(FALSE,"True," &amp; IF(_xlfn.XLOOKUP("SrcZone_IsAny",'Scoring_Config'!$A:$A,'Scoring_Config'!$D:$D,"Yes")="Yes",_xlfn.XLOOKUP("SrcZone_IsAny",'Scoring_Config'!$A:$A,'Scoring_Config'!$C:$C,10),0),"False,0")</f>
        <v>0</v>
      </c>
      <c r="AF1462" cm="1">
        <f t="array" ref="AF1462">IF(FALSE,"True," &amp; IF(_xlfn.XLOOKUP("DstZone_IsAny",'Scoring_Config'!$A:$A,'Scoring_Config'!$D:$D,"Yes")="Yes",_xlfn.XLOOKUP("DstZone_IsAny",'Scoring_Config'!$A:$A,'Scoring_Config'!$C:$C,10),0),"False,0")</f>
        <v>0</v>
      </c>
      <c r="AG1462" cm="1">
        <f t="array" ref="AG146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62" cm="1">
        <f t="array" ref="AH1462">IF(FALSE,"True," &amp; IF(_xlfn.XLOOKUP("App_Any_OR_RangeGt1000",'Scoring_Config'!$A:$A,'Scoring_Config'!$D:$D,"Yes")="Yes",_xlfn.XLOOKUP("App_Any_OR_RangeGt1000",'Scoring_Config'!$A:$A,'Scoring_Config'!$C:$C,10),0),"False,0")</f>
        <v>0</v>
      </c>
      <c r="AI1462" cm="1">
        <f t="array" ref="AI1462">IF(FALSE,"True," &amp; IF(_xlfn.XLOOKUP("Service_Insecure_Match",'Scoring_Config'!$A:$A,'Scoring_Config'!$D:$D,"Yes")="Yes",_xlfn.XLOOKUP("Service_Insecure_Match",'Scoring_Config'!$A:$A,'Scoring_Config'!$C:$C,5),0),"False,0")</f>
        <v>0</v>
      </c>
      <c r="AJ1462" cm="1">
        <f t="array" ref="AJ1462">IF(FALSE,"True," &amp; IF(_xlfn.XLOOKUP("Risky_Inbound",'Scoring_Config'!$A:$A,'Scoring_Config'!$D:$D,"Yes")="Yes",_xlfn.XLOOKUP("Risky_Inbound",'Scoring_Config'!$A:$A,'Scoring_Config'!$C:$C,50),0),"False,0")</f>
        <v>0</v>
      </c>
      <c r="AK1462" cm="1">
        <f t="array" ref="AK1462">IF(FALSE,"True," &amp; IF(_xlfn.XLOOKUP("Risky_Outbound",'Scoring_Config'!$A:$A,'Scoring_Config'!$D:$D,"Yes")="Yes",_xlfn.XLOOKUP("Risky_Outbound",'Scoring_Config'!$A:$A,'Scoring_Config'!$C:$C,25),0),"False,0")</f>
        <v>0</v>
      </c>
      <c r="AL1462" t="s">
        <v>6700</v>
      </c>
      <c r="AM1462" cm="1">
        <f t="array" ref="AM146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62" t="s">
        <v>6697</v>
      </c>
      <c r="AO1462" t="s">
        <v>6697</v>
      </c>
      <c r="AP1462" t="s">
        <v>6697</v>
      </c>
      <c r="AQ1462" cm="1">
        <f t="array" ref="AQ1462">IF(FALSE,"True," &amp; IF(_xlfn.XLOOKUP("Service_IsAny",'Scoring_Config'!$A:$A,'Scoring_Config'!$D:$D,"Yes")="Yes",_xlfn.XLOOKUP("Service_IsAny",'Scoring_Config'!$A:$A,'Scoring_Config'!$C:$C,0),0),"False,0")</f>
        <v>0</v>
      </c>
      <c r="AR1462">
        <v>0</v>
      </c>
      <c r="AS1462" cm="1">
        <f t="array" ref="AS1462">IF(FALSE,"True," &amp; IF(_xlfn.XLOOKUP("Service_RangeGt1000",'Scoring_Config'!$A:$A,'Scoring_Config'!$D:$D,"Yes")="Yes",_xlfn.XLOOKUP("Service_RangeGt1000",'Scoring_Config'!$A:$A,'Scoring_Config'!$C:$C,0),0),"False,0")</f>
        <v>0</v>
      </c>
      <c r="AT1462" cm="1">
        <f t="array" ref="AT1462">IF(FALSE,"True," &amp; IF(_xlfn.XLOOKUP("App_IsAny",'Scoring_Config'!$A:$A,'Scoring_Config'!$D:$D,"Yes")="Yes",_xlfn.XLOOKUP("App_IsAny",'Scoring_Config'!$A:$A,'Scoring_Config'!$C:$C,0),0),"False,0")</f>
        <v>0</v>
      </c>
      <c r="AU1462">
        <v>1</v>
      </c>
      <c r="AV1462" cm="1">
        <f t="array" ref="AV1462">IF(FALSE,"True," &amp; IF(_xlfn.XLOOKUP("App_RangeGt1000",'Scoring_Config'!$A:$A,'Scoring_Config'!$D:$D,"Yes")="Yes",_xlfn.XLOOKUP("App_RangeGt1000",'Scoring_Config'!$A:$A,'Scoring_Config'!$C:$C,0),0),"False,0")</f>
        <v>0</v>
      </c>
      <c r="AW1462" cm="1">
        <f t="array" ref="AW1462">IF(FALSE,"True," &amp; IF(_xlfn.XLOOKUP("Action_IsDenyOrDrop",'Scoring_Config'!$A:$A,'Scoring_Config'!$D:$D,"Yes")="Yes",_xlfn.XLOOKUP("Action_IsDenyOrDrop",'Scoring_Config'!$A:$A,'Scoring_Config'!$C:$C,0),0),"False,0")</f>
        <v>0</v>
      </c>
      <c r="AX1462" cm="1">
        <f t="array" ref="AX1462">IF(LEFT(AW1462,4)="True",0,(IF(LEFT(Y1462,4)="True",IF(_xlfn.XLOOKUP("Src_IsAny",'Scoring_Config'!$A:$A,'Scoring_Config'!$D:$D,"Yes")="Yes",_xlfn.XLOOKUP("Src_IsAny",'Scoring_Config'!$A:$A,'Scoring_Config'!$C:$C,10),0),0)+IF(LEFT(Z1462,4)="True",IF(_xlfn.XLOOKUP("Src_CIDR_Le_16",'Scoring_Config'!$A:$A,'Scoring_Config'!$D:$D,"Yes")="Yes",_xlfn.XLOOKUP("Src_CIDR_Le_16",'Scoring_Config'!$A:$A,'Scoring_Config'!$C:$C,10),0),0)+IF(LEFT(AA1462,4)="True",IF(_xlfn.XLOOKUP("Src_CIDR_17_22",'Scoring_Config'!$A:$A,'Scoring_Config'!$D:$D,"Yes")="Yes",_xlfn.XLOOKUP("Src_CIDR_17_22",'Scoring_Config'!$A:$A,'Scoring_Config'!$C:$C,5),0),0)+IF(LEFT(AB1462,4)="True",IF(_xlfn.XLOOKUP("Dst_IsAny",'Scoring_Config'!$A:$A,'Scoring_Config'!$D:$D,"Yes")="Yes",_xlfn.XLOOKUP("Dst_IsAny",'Scoring_Config'!$A:$A,'Scoring_Config'!$C:$C,10),0),0)+IF(LEFT(AC1462,4)="True",IF(_xlfn.XLOOKUP("Dst_CIDR_Le_16",'Scoring_Config'!$A:$A,'Scoring_Config'!$D:$D,"Yes")="Yes",_xlfn.XLOOKUP("Dst_CIDR_Le_16",'Scoring_Config'!$A:$A,'Scoring_Config'!$C:$C,10),0),0)+IF(LEFT(AD1462,4)="True",IF(_xlfn.XLOOKUP("Dst_CIDR_17_22",'Scoring_Config'!$A:$A,'Scoring_Config'!$D:$D,"Yes")="Yes",_xlfn.XLOOKUP("Dst_CIDR_17_22",'Scoring_Config'!$A:$A,'Scoring_Config'!$C:$C,5),0),0)+IF(LEFT(AE1462,4)="True",IF(_xlfn.XLOOKUP("SrcZone_IsAny",'Scoring_Config'!$A:$A,'Scoring_Config'!$D:$D,"Yes")="Yes",_xlfn.XLOOKUP("SrcZone_IsAny",'Scoring_Config'!$A:$A,'Scoring_Config'!$C:$C,10),0),0)+IF(LEFT(AF1462,4)="True",IF(_xlfn.XLOOKUP("DstZone_IsAny",'Scoring_Config'!$A:$A,'Scoring_Config'!$D:$D,"Yes")="Yes",_xlfn.XLOOKUP("DstZone_IsAny",'Scoring_Config'!$A:$A,'Scoring_Config'!$C:$C,10),0),0)+IF(LEFT(AG1462,4)="True",IF(_xlfn.XLOOKUP("Service_Any_OR_RangeGt1000",'Scoring_Config'!$A:$A,'Scoring_Config'!$D:$D,"Yes")="Yes",_xlfn.XLOOKUP("Service_Any_OR_RangeGt1000",'Scoring_Config'!$A:$A,'Scoring_Config'!$C:$C,10),0),0)+IF(LEFT(AH1462,4)="True",IF(_xlfn.XLOOKUP("App_Any_OR_RangeGt1000",'Scoring_Config'!$A:$A,'Scoring_Config'!$D:$D,"Yes")="Yes",_xlfn.XLOOKUP("App_Any_OR_RangeGt1000",'Scoring_Config'!$A:$A,'Scoring_Config'!$C:$C,10),0),0)+IF(LEFT(AI1462,4)="True",IF(_xlfn.XLOOKUP("Service_Insecure_Match",'Scoring_Config'!$A:$A,'Scoring_Config'!$D:$D,"Yes")="Yes",_xlfn.XLOOKUP("Service_Insecure_Match",'Scoring_Config'!$A:$A,'Scoring_Config'!$C:$C,5),0),0)+IF(LEFT(AJ1462,4)="True",IF(_xlfn.XLOOKUP("Risky_Inbound",'Scoring_Config'!$A:$A,'Scoring_Config'!$D:$D,"Yes")="Yes",_xlfn.XLOOKUP("Risky_Inbound",'Scoring_Config'!$A:$A,'Scoring_Config'!$C:$C,50),0),0)+IF(LEFT(AK1462,4)="True",IF(_xlfn.XLOOKUP("Risky_Outbound",'Scoring_Config'!$A:$A,'Scoring_Config'!$D:$D,"Yes")="Yes",_xlfn.XLOOKUP("Risky_Outbound",'Scoring_Config'!$A:$A,'Scoring_Config'!$C:$C,25),0),0)+IF(LEFT(AZ1462,4)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1462,FIND(",",AL1462)+1,100)),0)+IF(LEFT(AM1462,4)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1462,FIND(",",AN1462)+1,100)),0)+IF(_xlfn.XLOOKUP("Profile_Scoring",'Scoring_Config'!$A:$A,'Scoring_Config'!$D:$D,"Yes")="Yes",VALUE(MID(AO1462,FIND(",",AO1462)+1,100)),0)+IF(_xlfn.XLOOKUP("Options_Scoring",'Scoring_Config'!$A:$A,'Scoring_Config'!$D:$D,"Yes")="Yes",VALUE(MID(AP1462,FIND(",",AP1462)+1,100)),0)))</f>
        <v>0</v>
      </c>
      <c r="AZ1462" cm="1">
        <f t="array" ref="AZ1462">IF(FALSE,"True," &amp; IF(_xlfn.XLOOKUP("Migrate_Insecure",'Scoring_Config'!$A:$A,'Scoring_Config'!$D:$D,"Yes")="Yes",_xlfn.XLOOKUP("Migrate_Insecure",'Scoring_Config'!$A:$A,'Scoring_Config'!$C:$C,10),0),"False,0")</f>
        <v>0</v>
      </c>
    </row>
    <row r="1463" spans="1:52">
      <c r="A1463" t="s">
        <v>1979</v>
      </c>
      <c r="B1463" t="s">
        <v>3435</v>
      </c>
      <c r="C1463" t="s">
        <v>3542</v>
      </c>
      <c r="D1463" t="s">
        <v>3545</v>
      </c>
      <c r="E1463" t="s">
        <v>3563</v>
      </c>
      <c r="F1463" t="s">
        <v>4031</v>
      </c>
      <c r="G1463" t="s">
        <v>765</v>
      </c>
      <c r="H1463" t="s">
        <v>174</v>
      </c>
      <c r="I1463" t="s">
        <v>4031</v>
      </c>
      <c r="J1463" t="s">
        <v>765</v>
      </c>
      <c r="K1463" t="s">
        <v>174</v>
      </c>
      <c r="L1463" t="s">
        <v>1628</v>
      </c>
      <c r="M1463" t="s">
        <v>1974</v>
      </c>
      <c r="N1463" t="s">
        <v>4315</v>
      </c>
      <c r="O1463" t="s">
        <v>4319</v>
      </c>
      <c r="P1463" t="s">
        <v>4321</v>
      </c>
      <c r="Q1463" t="s">
        <v>5349</v>
      </c>
      <c r="R1463" t="s">
        <v>5440</v>
      </c>
      <c r="S1463" t="s">
        <v>5547</v>
      </c>
      <c r="T1463" t="s">
        <v>5923</v>
      </c>
      <c r="U1463" t="s">
        <v>5924</v>
      </c>
      <c r="Y1463" cm="1">
        <f t="array" ref="Y1463">IF(FALSE,"True," &amp; IF(_xlfn.XLOOKUP("Src_IsAny",'Scoring_Config'!$A:$A,'Scoring_Config'!$D:$D,"Yes")="Yes",_xlfn.XLOOKUP("Src_IsAny",'Scoring_Config'!$A:$A,'Scoring_Config'!$C:$C,10),0),"False,0")</f>
        <v>0</v>
      </c>
      <c r="Z1463" cm="1">
        <f t="array" ref="Z1463">IF(FALSE,"True," &amp; IF(_xlfn.XLOOKUP("Src_CIDR_Le_16",'Scoring_Config'!$A:$A,'Scoring_Config'!$D:$D,"Yes")="Yes",_xlfn.XLOOKUP("Src_CIDR_Le_16",'Scoring_Config'!$A:$A,'Scoring_Config'!$C:$C,10),0),"False,0")</f>
        <v>0</v>
      </c>
      <c r="AA1463" cm="1">
        <f t="array" ref="AA1463">IF(FALSE,"True," &amp; IF(_xlfn.XLOOKUP("Src_CIDR_17_22",'Scoring_Config'!$A:$A,'Scoring_Config'!$D:$D,"Yes")="Yes",_xlfn.XLOOKUP("Src_CIDR_17_22",'Scoring_Config'!$A:$A,'Scoring_Config'!$C:$C,5),0),"False,0")</f>
        <v>0</v>
      </c>
      <c r="AB1463" cm="1">
        <f t="array" ref="AB1463">IF(FALSE,"True," &amp; IF(_xlfn.XLOOKUP("Dst_IsAny",'Scoring_Config'!$A:$A,'Scoring_Config'!$D:$D,"Yes")="Yes",_xlfn.XLOOKUP("Dst_IsAny",'Scoring_Config'!$A:$A,'Scoring_Config'!$C:$C,10),0),"False,0")</f>
        <v>0</v>
      </c>
      <c r="AC1463" cm="1">
        <f t="array" ref="AC1463">IF(FALSE,"True," &amp; IF(_xlfn.XLOOKUP("Dst_CIDR_Le_16",'Scoring_Config'!$A:$A,'Scoring_Config'!$D:$D,"Yes")="Yes",_xlfn.XLOOKUP("Dst_CIDR_Le_16",'Scoring_Config'!$A:$A,'Scoring_Config'!$C:$C,10),0),"False,0")</f>
        <v>0</v>
      </c>
      <c r="AD1463" cm="1">
        <f t="array" ref="AD1463">IF(FALSE,"True," &amp; IF(_xlfn.XLOOKUP("Dst_CIDR_17_22",'Scoring_Config'!$A:$A,'Scoring_Config'!$D:$D,"Yes")="Yes",_xlfn.XLOOKUP("Dst_CIDR_17_22",'Scoring_Config'!$A:$A,'Scoring_Config'!$C:$C,5),0),"False,0")</f>
        <v>0</v>
      </c>
      <c r="AE1463" cm="1">
        <f t="array" ref="AE1463">IF(FALSE,"True," &amp; IF(_xlfn.XLOOKUP("SrcZone_IsAny",'Scoring_Config'!$A:$A,'Scoring_Config'!$D:$D,"Yes")="Yes",_xlfn.XLOOKUP("SrcZone_IsAny",'Scoring_Config'!$A:$A,'Scoring_Config'!$C:$C,10),0),"False,0")</f>
        <v>0</v>
      </c>
      <c r="AF1463" cm="1">
        <f t="array" ref="AF1463">IF(FALSE,"True," &amp; IF(_xlfn.XLOOKUP("DstZone_IsAny",'Scoring_Config'!$A:$A,'Scoring_Config'!$D:$D,"Yes")="Yes",_xlfn.XLOOKUP("DstZone_IsAny",'Scoring_Config'!$A:$A,'Scoring_Config'!$C:$C,10),0),"False,0")</f>
        <v>0</v>
      </c>
      <c r="AG1463" cm="1">
        <f t="array" ref="AG146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63" cm="1">
        <f t="array" ref="AH1463">IF(TRUE,"True," &amp; IF(_xlfn.XLOOKUP("App_Any_OR_RangeGt1000",'Scoring_Config'!$A:$A,'Scoring_Config'!$D:$D,"Yes")="Yes",_xlfn.XLOOKUP("App_Any_OR_RangeGt1000",'Scoring_Config'!$A:$A,'Scoring_Config'!$C:$C,10),0),"False,0")</f>
        <v>0</v>
      </c>
      <c r="AI1463" cm="1">
        <f t="array" ref="AI1463">IF(FALSE,"True," &amp; IF(_xlfn.XLOOKUP("Service_Insecure_Match",'Scoring_Config'!$A:$A,'Scoring_Config'!$D:$D,"Yes")="Yes",_xlfn.XLOOKUP("Service_Insecure_Match",'Scoring_Config'!$A:$A,'Scoring_Config'!$C:$C,5),0),"False,0")</f>
        <v>0</v>
      </c>
      <c r="AJ1463" cm="1">
        <f t="array" ref="AJ1463">IF(FALSE,"True," &amp; IF(_xlfn.XLOOKUP("Risky_Inbound",'Scoring_Config'!$A:$A,'Scoring_Config'!$D:$D,"Yes")="Yes",_xlfn.XLOOKUP("Risky_Inbound",'Scoring_Config'!$A:$A,'Scoring_Config'!$C:$C,50),0),"False,0")</f>
        <v>0</v>
      </c>
      <c r="AK1463" cm="1">
        <f t="array" ref="AK1463">IF(FALSE,"True," &amp; IF(_xlfn.XLOOKUP("Risky_Outbound",'Scoring_Config'!$A:$A,'Scoring_Config'!$D:$D,"Yes")="Yes",_xlfn.XLOOKUP("Risky_Outbound",'Scoring_Config'!$A:$A,'Scoring_Config'!$C:$C,25),0),"False,0")</f>
        <v>0</v>
      </c>
      <c r="AL1463" t="s">
        <v>6700</v>
      </c>
      <c r="AM1463" cm="1">
        <f t="array" ref="AM146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63" t="s">
        <v>6697</v>
      </c>
      <c r="AO1463" t="s">
        <v>6697</v>
      </c>
      <c r="AP1463" t="s">
        <v>6697</v>
      </c>
      <c r="AQ1463" cm="1">
        <f t="array" ref="AQ1463">IF(FALSE,"True," &amp; IF(_xlfn.XLOOKUP("Service_IsAny",'Scoring_Config'!$A:$A,'Scoring_Config'!$D:$D,"Yes")="Yes",_xlfn.XLOOKUP("Service_IsAny",'Scoring_Config'!$A:$A,'Scoring_Config'!$C:$C,0),0),"False,0")</f>
        <v>0</v>
      </c>
      <c r="AR1463">
        <v>1</v>
      </c>
      <c r="AS1463" cm="1">
        <f t="array" ref="AS1463">IF(FALSE,"True," &amp; IF(_xlfn.XLOOKUP("Service_RangeGt1000",'Scoring_Config'!$A:$A,'Scoring_Config'!$D:$D,"Yes")="Yes",_xlfn.XLOOKUP("Service_RangeGt1000",'Scoring_Config'!$A:$A,'Scoring_Config'!$C:$C,0),0),"False,0")</f>
        <v>0</v>
      </c>
      <c r="AT1463" cm="1">
        <f t="array" ref="AT1463">IF(TRUE,"True," &amp; IF(_xlfn.XLOOKUP("App_IsAny",'Scoring_Config'!$A:$A,'Scoring_Config'!$D:$D,"Yes")="Yes",_xlfn.XLOOKUP("App_IsAny",'Scoring_Config'!$A:$A,'Scoring_Config'!$C:$C,0),0),"False,0")</f>
        <v>0</v>
      </c>
      <c r="AU1463">
        <v>65535</v>
      </c>
      <c r="AV1463" cm="1">
        <f t="array" ref="AV1463">IF(TRUE,"True," &amp; IF(_xlfn.XLOOKUP("App_RangeGt1000",'Scoring_Config'!$A:$A,'Scoring_Config'!$D:$D,"Yes")="Yes",_xlfn.XLOOKUP("App_RangeGt1000",'Scoring_Config'!$A:$A,'Scoring_Config'!$C:$C,0),0),"False,0")</f>
        <v>0</v>
      </c>
      <c r="AW1463" cm="1">
        <f t="array" ref="AW1463">IF(FALSE,"True," &amp; IF(_xlfn.XLOOKUP("Action_IsDenyOrDrop",'Scoring_Config'!$A:$A,'Scoring_Config'!$D:$D,"Yes")="Yes",_xlfn.XLOOKUP("Action_IsDenyOrDrop",'Scoring_Config'!$A:$A,'Scoring_Config'!$C:$C,0),0),"False,0")</f>
        <v>0</v>
      </c>
      <c r="AX1463" cm="1">
        <f t="array" ref="AX1463">IF(LEFT(AW1463,4)="True",0,(IF(LEFT(Y1463,4)="True",IF(_xlfn.XLOOKUP("Src_IsAny",'Scoring_Config'!$A:$A,'Scoring_Config'!$D:$D,"Yes")="Yes",_xlfn.XLOOKUP("Src_IsAny",'Scoring_Config'!$A:$A,'Scoring_Config'!$C:$C,10),0),0)+IF(LEFT(Z1463,4)="True",IF(_xlfn.XLOOKUP("Src_CIDR_Le_16",'Scoring_Config'!$A:$A,'Scoring_Config'!$D:$D,"Yes")="Yes",_xlfn.XLOOKUP("Src_CIDR_Le_16",'Scoring_Config'!$A:$A,'Scoring_Config'!$C:$C,10),0),0)+IF(LEFT(AA1463,4)="True",IF(_xlfn.XLOOKUP("Src_CIDR_17_22",'Scoring_Config'!$A:$A,'Scoring_Config'!$D:$D,"Yes")="Yes",_xlfn.XLOOKUP("Src_CIDR_17_22",'Scoring_Config'!$A:$A,'Scoring_Config'!$C:$C,5),0),0)+IF(LEFT(AB1463,4)="True",IF(_xlfn.XLOOKUP("Dst_IsAny",'Scoring_Config'!$A:$A,'Scoring_Config'!$D:$D,"Yes")="Yes",_xlfn.XLOOKUP("Dst_IsAny",'Scoring_Config'!$A:$A,'Scoring_Config'!$C:$C,10),0),0)+IF(LEFT(AC1463,4)="True",IF(_xlfn.XLOOKUP("Dst_CIDR_Le_16",'Scoring_Config'!$A:$A,'Scoring_Config'!$D:$D,"Yes")="Yes",_xlfn.XLOOKUP("Dst_CIDR_Le_16",'Scoring_Config'!$A:$A,'Scoring_Config'!$C:$C,10),0),0)+IF(LEFT(AD1463,4)="True",IF(_xlfn.XLOOKUP("Dst_CIDR_17_22",'Scoring_Config'!$A:$A,'Scoring_Config'!$D:$D,"Yes")="Yes",_xlfn.XLOOKUP("Dst_CIDR_17_22",'Scoring_Config'!$A:$A,'Scoring_Config'!$C:$C,5),0),0)+IF(LEFT(AE1463,4)="True",IF(_xlfn.XLOOKUP("SrcZone_IsAny",'Scoring_Config'!$A:$A,'Scoring_Config'!$D:$D,"Yes")="Yes",_xlfn.XLOOKUP("SrcZone_IsAny",'Scoring_Config'!$A:$A,'Scoring_Config'!$C:$C,10),0),0)+IF(LEFT(AF1463,4)="True",IF(_xlfn.XLOOKUP("DstZone_IsAny",'Scoring_Config'!$A:$A,'Scoring_Config'!$D:$D,"Yes")="Yes",_xlfn.XLOOKUP("DstZone_IsAny",'Scoring_Config'!$A:$A,'Scoring_Config'!$C:$C,10),0),0)+IF(LEFT(AG1463,4)="True",IF(_xlfn.XLOOKUP("Service_Any_OR_RangeGt1000",'Scoring_Config'!$A:$A,'Scoring_Config'!$D:$D,"Yes")="Yes",_xlfn.XLOOKUP("Service_Any_OR_RangeGt1000",'Scoring_Config'!$A:$A,'Scoring_Config'!$C:$C,10),0),0)+IF(LEFT(AH1463,4)="True",IF(_xlfn.XLOOKUP("App_Any_OR_RangeGt1000",'Scoring_Config'!$A:$A,'Scoring_Config'!$D:$D,"Yes")="Yes",_xlfn.XLOOKUP("App_Any_OR_RangeGt1000",'Scoring_Config'!$A:$A,'Scoring_Config'!$C:$C,10),0),0)+IF(LEFT(AI1463,4)="True",IF(_xlfn.XLOOKUP("Service_Insecure_Match",'Scoring_Config'!$A:$A,'Scoring_Config'!$D:$D,"Yes")="Yes",_xlfn.XLOOKUP("Service_Insecure_Match",'Scoring_Config'!$A:$A,'Scoring_Config'!$C:$C,5),0),0)+IF(LEFT(AJ1463,4)="True",IF(_xlfn.XLOOKUP("Risky_Inbound",'Scoring_Config'!$A:$A,'Scoring_Config'!$D:$D,"Yes")="Yes",_xlfn.XLOOKUP("Risky_Inbound",'Scoring_Config'!$A:$A,'Scoring_Config'!$C:$C,50),0),0)+IF(LEFT(AK1463,4)="True",IF(_xlfn.XLOOKUP("Risky_Outbound",'Scoring_Config'!$A:$A,'Scoring_Config'!$D:$D,"Yes")="Yes",_xlfn.XLOOKUP("Risky_Outbound",'Scoring_Config'!$A:$A,'Scoring_Config'!$C:$C,25),0),0)+IF(LEFT(AZ1463,4)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1463,FIND(",",AL1463)+1,100)),0)+IF(LEFT(AM1463,4)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1463,FIND(",",AN1463)+1,100)),0)+IF(_xlfn.XLOOKUP("Profile_Scoring",'Scoring_Config'!$A:$A,'Scoring_Config'!$D:$D,"Yes")="Yes",VALUE(MID(AO1463,FIND(",",AO1463)+1,100)),0)+IF(_xlfn.XLOOKUP("Options_Scoring",'Scoring_Config'!$A:$A,'Scoring_Config'!$D:$D,"Yes")="Yes",VALUE(MID(AP1463,FIND(",",AP1463)+1,100)),0)))</f>
        <v>0</v>
      </c>
      <c r="AZ1463" cm="1">
        <f t="array" ref="AZ1463">IF(FALSE,"True," &amp; IF(_xlfn.XLOOKUP("Migrate_Insecure",'Scoring_Config'!$A:$A,'Scoring_Config'!$D:$D,"Yes")="Yes",_xlfn.XLOOKUP("Migrate_Insecure",'Scoring_Config'!$A:$A,'Scoring_Config'!$C:$C,10),0),"False,0")</f>
        <v>0</v>
      </c>
    </row>
    <row r="1464" spans="1:52">
      <c r="A1464" t="s">
        <v>1979</v>
      </c>
      <c r="B1464" t="s">
        <v>3436</v>
      </c>
      <c r="C1464" t="s">
        <v>3542</v>
      </c>
      <c r="D1464" t="s">
        <v>3545</v>
      </c>
      <c r="E1464" t="s">
        <v>3563</v>
      </c>
      <c r="F1464" t="s">
        <v>4032</v>
      </c>
      <c r="G1464" t="s">
        <v>766</v>
      </c>
      <c r="H1464" t="s">
        <v>174</v>
      </c>
      <c r="I1464" t="s">
        <v>3967</v>
      </c>
      <c r="J1464" t="s">
        <v>768</v>
      </c>
      <c r="K1464" t="s">
        <v>174</v>
      </c>
      <c r="L1464" t="s">
        <v>1628</v>
      </c>
      <c r="M1464" t="s">
        <v>1974</v>
      </c>
      <c r="N1464" t="s">
        <v>4315</v>
      </c>
      <c r="O1464" t="s">
        <v>4319</v>
      </c>
      <c r="P1464" t="s">
        <v>4321</v>
      </c>
      <c r="Q1464" t="s">
        <v>5350</v>
      </c>
      <c r="R1464" t="s">
        <v>5440</v>
      </c>
      <c r="S1464" t="s">
        <v>5559</v>
      </c>
      <c r="T1464" t="s">
        <v>5926</v>
      </c>
      <c r="U1464" t="s">
        <v>5926</v>
      </c>
      <c r="Y1464" cm="1">
        <f t="array" ref="Y1464">IF(FALSE,"True," &amp; IF(_xlfn.XLOOKUP("Src_IsAny",'Scoring_Config'!$A:$A,'Scoring_Config'!$D:$D,"Yes")="Yes",_xlfn.XLOOKUP("Src_IsAny",'Scoring_Config'!$A:$A,'Scoring_Config'!$C:$C,10),0),"False,0")</f>
        <v>0</v>
      </c>
      <c r="Z1464" cm="1">
        <f t="array" ref="Z1464">IF(FALSE,"True," &amp; IF(_xlfn.XLOOKUP("Src_CIDR_Le_16",'Scoring_Config'!$A:$A,'Scoring_Config'!$D:$D,"Yes")="Yes",_xlfn.XLOOKUP("Src_CIDR_Le_16",'Scoring_Config'!$A:$A,'Scoring_Config'!$C:$C,10),0),"False,0")</f>
        <v>0</v>
      </c>
      <c r="AA1464" cm="1">
        <f t="array" ref="AA1464">IF(FALSE,"True," &amp; IF(_xlfn.XLOOKUP("Src_CIDR_17_22",'Scoring_Config'!$A:$A,'Scoring_Config'!$D:$D,"Yes")="Yes",_xlfn.XLOOKUP("Src_CIDR_17_22",'Scoring_Config'!$A:$A,'Scoring_Config'!$C:$C,5),0),"False,0")</f>
        <v>0</v>
      </c>
      <c r="AB1464" cm="1">
        <f t="array" ref="AB1464">IF(FALSE,"True," &amp; IF(_xlfn.XLOOKUP("Dst_IsAny",'Scoring_Config'!$A:$A,'Scoring_Config'!$D:$D,"Yes")="Yes",_xlfn.XLOOKUP("Dst_IsAny",'Scoring_Config'!$A:$A,'Scoring_Config'!$C:$C,10),0),"False,0")</f>
        <v>0</v>
      </c>
      <c r="AC1464" cm="1">
        <f t="array" ref="AC1464">IF(FALSE,"True," &amp; IF(_xlfn.XLOOKUP("Dst_CIDR_Le_16",'Scoring_Config'!$A:$A,'Scoring_Config'!$D:$D,"Yes")="Yes",_xlfn.XLOOKUP("Dst_CIDR_Le_16",'Scoring_Config'!$A:$A,'Scoring_Config'!$C:$C,10),0),"False,0")</f>
        <v>0</v>
      </c>
      <c r="AD1464" cm="1">
        <f t="array" ref="AD1464">IF(FALSE,"True," &amp; IF(_xlfn.XLOOKUP("Dst_CIDR_17_22",'Scoring_Config'!$A:$A,'Scoring_Config'!$D:$D,"Yes")="Yes",_xlfn.XLOOKUP("Dst_CIDR_17_22",'Scoring_Config'!$A:$A,'Scoring_Config'!$C:$C,5),0),"False,0")</f>
        <v>0</v>
      </c>
      <c r="AE1464" cm="1">
        <f t="array" ref="AE1464">IF(FALSE,"True," &amp; IF(_xlfn.XLOOKUP("SrcZone_IsAny",'Scoring_Config'!$A:$A,'Scoring_Config'!$D:$D,"Yes")="Yes",_xlfn.XLOOKUP("SrcZone_IsAny",'Scoring_Config'!$A:$A,'Scoring_Config'!$C:$C,10),0),"False,0")</f>
        <v>0</v>
      </c>
      <c r="AF1464" cm="1">
        <f t="array" ref="AF1464">IF(FALSE,"True," &amp; IF(_xlfn.XLOOKUP("DstZone_IsAny",'Scoring_Config'!$A:$A,'Scoring_Config'!$D:$D,"Yes")="Yes",_xlfn.XLOOKUP("DstZone_IsAny",'Scoring_Config'!$A:$A,'Scoring_Config'!$C:$C,10),0),"False,0")</f>
        <v>0</v>
      </c>
      <c r="AG1464" cm="1">
        <f t="array" ref="AG146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64" cm="1">
        <f t="array" ref="AH1464">IF(TRUE,"True," &amp; IF(_xlfn.XLOOKUP("App_Any_OR_RangeGt1000",'Scoring_Config'!$A:$A,'Scoring_Config'!$D:$D,"Yes")="Yes",_xlfn.XLOOKUP("App_Any_OR_RangeGt1000",'Scoring_Config'!$A:$A,'Scoring_Config'!$C:$C,10),0),"False,0")</f>
        <v>0</v>
      </c>
      <c r="AI1464" cm="1">
        <f t="array" ref="AI1464">IF(FALSE,"True," &amp; IF(_xlfn.XLOOKUP("Service_Insecure_Match",'Scoring_Config'!$A:$A,'Scoring_Config'!$D:$D,"Yes")="Yes",_xlfn.XLOOKUP("Service_Insecure_Match",'Scoring_Config'!$A:$A,'Scoring_Config'!$C:$C,5),0),"False,0")</f>
        <v>0</v>
      </c>
      <c r="AJ1464" cm="1">
        <f t="array" ref="AJ1464">IF(FALSE,"True," &amp; IF(_xlfn.XLOOKUP("Risky_Inbound",'Scoring_Config'!$A:$A,'Scoring_Config'!$D:$D,"Yes")="Yes",_xlfn.XLOOKUP("Risky_Inbound",'Scoring_Config'!$A:$A,'Scoring_Config'!$C:$C,50),0),"False,0")</f>
        <v>0</v>
      </c>
      <c r="AK1464" cm="1">
        <f t="array" ref="AK1464">IF(FALSE,"True," &amp; IF(_xlfn.XLOOKUP("Risky_Outbound",'Scoring_Config'!$A:$A,'Scoring_Config'!$D:$D,"Yes")="Yes",_xlfn.XLOOKUP("Risky_Outbound",'Scoring_Config'!$A:$A,'Scoring_Config'!$C:$C,25),0),"False,0")</f>
        <v>0</v>
      </c>
      <c r="AL1464" t="s">
        <v>6700</v>
      </c>
      <c r="AM1464" cm="1">
        <f t="array" ref="AM146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64" t="s">
        <v>6697</v>
      </c>
      <c r="AO1464" t="s">
        <v>6697</v>
      </c>
      <c r="AP1464" t="s">
        <v>6697</v>
      </c>
      <c r="AQ1464" cm="1">
        <f t="array" ref="AQ1464">IF(FALSE,"True," &amp; IF(_xlfn.XLOOKUP("Service_IsAny",'Scoring_Config'!$A:$A,'Scoring_Config'!$D:$D,"Yes")="Yes",_xlfn.XLOOKUP("Service_IsAny",'Scoring_Config'!$A:$A,'Scoring_Config'!$C:$C,0),0),"False,0")</f>
        <v>0</v>
      </c>
      <c r="AR1464">
        <v>1</v>
      </c>
      <c r="AS1464" cm="1">
        <f t="array" ref="AS1464">IF(FALSE,"True," &amp; IF(_xlfn.XLOOKUP("Service_RangeGt1000",'Scoring_Config'!$A:$A,'Scoring_Config'!$D:$D,"Yes")="Yes",_xlfn.XLOOKUP("Service_RangeGt1000",'Scoring_Config'!$A:$A,'Scoring_Config'!$C:$C,0),0),"False,0")</f>
        <v>0</v>
      </c>
      <c r="AT1464" cm="1">
        <f t="array" ref="AT1464">IF(TRUE,"True," &amp; IF(_xlfn.XLOOKUP("App_IsAny",'Scoring_Config'!$A:$A,'Scoring_Config'!$D:$D,"Yes")="Yes",_xlfn.XLOOKUP("App_IsAny",'Scoring_Config'!$A:$A,'Scoring_Config'!$C:$C,0),0),"False,0")</f>
        <v>0</v>
      </c>
      <c r="AU1464">
        <v>65535</v>
      </c>
      <c r="AV1464" cm="1">
        <f t="array" ref="AV1464">IF(TRUE,"True," &amp; IF(_xlfn.XLOOKUP("App_RangeGt1000",'Scoring_Config'!$A:$A,'Scoring_Config'!$D:$D,"Yes")="Yes",_xlfn.XLOOKUP("App_RangeGt1000",'Scoring_Config'!$A:$A,'Scoring_Config'!$C:$C,0),0),"False,0")</f>
        <v>0</v>
      </c>
      <c r="AW1464" cm="1">
        <f t="array" ref="AW1464">IF(FALSE,"True," &amp; IF(_xlfn.XLOOKUP("Action_IsDenyOrDrop",'Scoring_Config'!$A:$A,'Scoring_Config'!$D:$D,"Yes")="Yes",_xlfn.XLOOKUP("Action_IsDenyOrDrop",'Scoring_Config'!$A:$A,'Scoring_Config'!$C:$C,0),0),"False,0")</f>
        <v>0</v>
      </c>
      <c r="AX1464" cm="1">
        <f t="array" ref="AX1464">IF(LEFT(AW1464,4)="True",0,(IF(LEFT(Y1464,4)="True",IF(_xlfn.XLOOKUP("Src_IsAny",'Scoring_Config'!$A:$A,'Scoring_Config'!$D:$D,"Yes")="Yes",_xlfn.XLOOKUP("Src_IsAny",'Scoring_Config'!$A:$A,'Scoring_Config'!$C:$C,10),0),0)+IF(LEFT(Z1464,4)="True",IF(_xlfn.XLOOKUP("Src_CIDR_Le_16",'Scoring_Config'!$A:$A,'Scoring_Config'!$D:$D,"Yes")="Yes",_xlfn.XLOOKUP("Src_CIDR_Le_16",'Scoring_Config'!$A:$A,'Scoring_Config'!$C:$C,10),0),0)+IF(LEFT(AA1464,4)="True",IF(_xlfn.XLOOKUP("Src_CIDR_17_22",'Scoring_Config'!$A:$A,'Scoring_Config'!$D:$D,"Yes")="Yes",_xlfn.XLOOKUP("Src_CIDR_17_22",'Scoring_Config'!$A:$A,'Scoring_Config'!$C:$C,5),0),0)+IF(LEFT(AB1464,4)="True",IF(_xlfn.XLOOKUP("Dst_IsAny",'Scoring_Config'!$A:$A,'Scoring_Config'!$D:$D,"Yes")="Yes",_xlfn.XLOOKUP("Dst_IsAny",'Scoring_Config'!$A:$A,'Scoring_Config'!$C:$C,10),0),0)+IF(LEFT(AC1464,4)="True",IF(_xlfn.XLOOKUP("Dst_CIDR_Le_16",'Scoring_Config'!$A:$A,'Scoring_Config'!$D:$D,"Yes")="Yes",_xlfn.XLOOKUP("Dst_CIDR_Le_16",'Scoring_Config'!$A:$A,'Scoring_Config'!$C:$C,10),0),0)+IF(LEFT(AD1464,4)="True",IF(_xlfn.XLOOKUP("Dst_CIDR_17_22",'Scoring_Config'!$A:$A,'Scoring_Config'!$D:$D,"Yes")="Yes",_xlfn.XLOOKUP("Dst_CIDR_17_22",'Scoring_Config'!$A:$A,'Scoring_Config'!$C:$C,5),0),0)+IF(LEFT(AE1464,4)="True",IF(_xlfn.XLOOKUP("SrcZone_IsAny",'Scoring_Config'!$A:$A,'Scoring_Config'!$D:$D,"Yes")="Yes",_xlfn.XLOOKUP("SrcZone_IsAny",'Scoring_Config'!$A:$A,'Scoring_Config'!$C:$C,10),0),0)+IF(LEFT(AF1464,4)="True",IF(_xlfn.XLOOKUP("DstZone_IsAny",'Scoring_Config'!$A:$A,'Scoring_Config'!$D:$D,"Yes")="Yes",_xlfn.XLOOKUP("DstZone_IsAny",'Scoring_Config'!$A:$A,'Scoring_Config'!$C:$C,10),0),0)+IF(LEFT(AG1464,4)="True",IF(_xlfn.XLOOKUP("Service_Any_OR_RangeGt1000",'Scoring_Config'!$A:$A,'Scoring_Config'!$D:$D,"Yes")="Yes",_xlfn.XLOOKUP("Service_Any_OR_RangeGt1000",'Scoring_Config'!$A:$A,'Scoring_Config'!$C:$C,10),0),0)+IF(LEFT(AH1464,4)="True",IF(_xlfn.XLOOKUP("App_Any_OR_RangeGt1000",'Scoring_Config'!$A:$A,'Scoring_Config'!$D:$D,"Yes")="Yes",_xlfn.XLOOKUP("App_Any_OR_RangeGt1000",'Scoring_Config'!$A:$A,'Scoring_Config'!$C:$C,10),0),0)+IF(LEFT(AI1464,4)="True",IF(_xlfn.XLOOKUP("Service_Insecure_Match",'Scoring_Config'!$A:$A,'Scoring_Config'!$D:$D,"Yes")="Yes",_xlfn.XLOOKUP("Service_Insecure_Match",'Scoring_Config'!$A:$A,'Scoring_Config'!$C:$C,5),0),0)+IF(LEFT(AJ1464,4)="True",IF(_xlfn.XLOOKUP("Risky_Inbound",'Scoring_Config'!$A:$A,'Scoring_Config'!$D:$D,"Yes")="Yes",_xlfn.XLOOKUP("Risky_Inbound",'Scoring_Config'!$A:$A,'Scoring_Config'!$C:$C,50),0),0)+IF(LEFT(AK1464,4)="True",IF(_xlfn.XLOOKUP("Risky_Outbound",'Scoring_Config'!$A:$A,'Scoring_Config'!$D:$D,"Yes")="Yes",_xlfn.XLOOKUP("Risky_Outbound",'Scoring_Config'!$A:$A,'Scoring_Config'!$C:$C,25),0),0)+IF(LEFT(AZ1464,4)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1464,FIND(",",AL1464)+1,100)),0)+IF(LEFT(AM1464,4)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1464,FIND(",",AN1464)+1,100)),0)+IF(_xlfn.XLOOKUP("Profile_Scoring",'Scoring_Config'!$A:$A,'Scoring_Config'!$D:$D,"Yes")="Yes",VALUE(MID(AO1464,FIND(",",AO1464)+1,100)),0)+IF(_xlfn.XLOOKUP("Options_Scoring",'Scoring_Config'!$A:$A,'Scoring_Config'!$D:$D,"Yes")="Yes",VALUE(MID(AP1464,FIND(",",AP1464)+1,100)),0)))</f>
        <v>0</v>
      </c>
      <c r="AZ1464" cm="1">
        <f t="array" ref="AZ1464">IF(FALSE,"True," &amp; IF(_xlfn.XLOOKUP("Migrate_Insecure",'Scoring_Config'!$A:$A,'Scoring_Config'!$D:$D,"Yes")="Yes",_xlfn.XLOOKUP("Migrate_Insecure",'Scoring_Config'!$A:$A,'Scoring_Config'!$C:$C,10),0),"False,0")</f>
        <v>0</v>
      </c>
    </row>
    <row r="1465" spans="1:52">
      <c r="A1465" t="s">
        <v>1979</v>
      </c>
      <c r="B1465" t="s">
        <v>3437</v>
      </c>
      <c r="C1465" t="s">
        <v>3542</v>
      </c>
      <c r="D1465" t="s">
        <v>3545</v>
      </c>
      <c r="E1465" t="s">
        <v>3563</v>
      </c>
      <c r="F1465" t="s">
        <v>3978</v>
      </c>
      <c r="G1465" t="s">
        <v>767</v>
      </c>
      <c r="H1465" t="s">
        <v>174</v>
      </c>
      <c r="I1465" t="s">
        <v>3937</v>
      </c>
      <c r="J1465" t="s">
        <v>524</v>
      </c>
      <c r="K1465" t="s">
        <v>174</v>
      </c>
      <c r="L1465" t="s">
        <v>1628</v>
      </c>
      <c r="M1465" t="s">
        <v>1974</v>
      </c>
      <c r="N1465" t="s">
        <v>4315</v>
      </c>
      <c r="O1465" t="s">
        <v>4319</v>
      </c>
      <c r="P1465" t="s">
        <v>4321</v>
      </c>
      <c r="Q1465" t="s">
        <v>5350</v>
      </c>
      <c r="R1465" t="s">
        <v>5440</v>
      </c>
      <c r="S1465" t="s">
        <v>5559</v>
      </c>
      <c r="T1465" t="s">
        <v>5926</v>
      </c>
      <c r="U1465" t="s">
        <v>5926</v>
      </c>
      <c r="Y1465" cm="1">
        <f t="array" ref="Y1465">IF(FALSE,"True," &amp; IF(_xlfn.XLOOKUP("Src_IsAny",'Scoring_Config'!$A:$A,'Scoring_Config'!$D:$D,"Yes")="Yes",_xlfn.XLOOKUP("Src_IsAny",'Scoring_Config'!$A:$A,'Scoring_Config'!$C:$C,10),0),"False,0")</f>
        <v>0</v>
      </c>
      <c r="Z1465" cm="1">
        <f t="array" ref="Z1465">IF(FALSE,"True," &amp; IF(_xlfn.XLOOKUP("Src_CIDR_Le_16",'Scoring_Config'!$A:$A,'Scoring_Config'!$D:$D,"Yes")="Yes",_xlfn.XLOOKUP("Src_CIDR_Le_16",'Scoring_Config'!$A:$A,'Scoring_Config'!$C:$C,10),0),"False,0")</f>
        <v>0</v>
      </c>
      <c r="AA1465" cm="1">
        <f t="array" ref="AA1465">IF(FALSE,"True," &amp; IF(_xlfn.XLOOKUP("Src_CIDR_17_22",'Scoring_Config'!$A:$A,'Scoring_Config'!$D:$D,"Yes")="Yes",_xlfn.XLOOKUP("Src_CIDR_17_22",'Scoring_Config'!$A:$A,'Scoring_Config'!$C:$C,5),0),"False,0")</f>
        <v>0</v>
      </c>
      <c r="AB1465" cm="1">
        <f t="array" ref="AB1465">IF(FALSE,"True," &amp; IF(_xlfn.XLOOKUP("Dst_IsAny",'Scoring_Config'!$A:$A,'Scoring_Config'!$D:$D,"Yes")="Yes",_xlfn.XLOOKUP("Dst_IsAny",'Scoring_Config'!$A:$A,'Scoring_Config'!$C:$C,10),0),"False,0")</f>
        <v>0</v>
      </c>
      <c r="AC1465" cm="1">
        <f t="array" ref="AC1465">IF(FALSE,"True," &amp; IF(_xlfn.XLOOKUP("Dst_CIDR_Le_16",'Scoring_Config'!$A:$A,'Scoring_Config'!$D:$D,"Yes")="Yes",_xlfn.XLOOKUP("Dst_CIDR_Le_16",'Scoring_Config'!$A:$A,'Scoring_Config'!$C:$C,10),0),"False,0")</f>
        <v>0</v>
      </c>
      <c r="AD1465" cm="1">
        <f t="array" ref="AD1465">IF(FALSE,"True," &amp; IF(_xlfn.XLOOKUP("Dst_CIDR_17_22",'Scoring_Config'!$A:$A,'Scoring_Config'!$D:$D,"Yes")="Yes",_xlfn.XLOOKUP("Dst_CIDR_17_22",'Scoring_Config'!$A:$A,'Scoring_Config'!$C:$C,5),0),"False,0")</f>
        <v>0</v>
      </c>
      <c r="AE1465" cm="1">
        <f t="array" ref="AE1465">IF(FALSE,"True," &amp; IF(_xlfn.XLOOKUP("SrcZone_IsAny",'Scoring_Config'!$A:$A,'Scoring_Config'!$D:$D,"Yes")="Yes",_xlfn.XLOOKUP("SrcZone_IsAny",'Scoring_Config'!$A:$A,'Scoring_Config'!$C:$C,10),0),"False,0")</f>
        <v>0</v>
      </c>
      <c r="AF1465" cm="1">
        <f t="array" ref="AF1465">IF(FALSE,"True," &amp; IF(_xlfn.XLOOKUP("DstZone_IsAny",'Scoring_Config'!$A:$A,'Scoring_Config'!$D:$D,"Yes")="Yes",_xlfn.XLOOKUP("DstZone_IsAny",'Scoring_Config'!$A:$A,'Scoring_Config'!$C:$C,10),0),"False,0")</f>
        <v>0</v>
      </c>
      <c r="AG1465" cm="1">
        <f t="array" ref="AG146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65" cm="1">
        <f t="array" ref="AH1465">IF(TRUE,"True," &amp; IF(_xlfn.XLOOKUP("App_Any_OR_RangeGt1000",'Scoring_Config'!$A:$A,'Scoring_Config'!$D:$D,"Yes")="Yes",_xlfn.XLOOKUP("App_Any_OR_RangeGt1000",'Scoring_Config'!$A:$A,'Scoring_Config'!$C:$C,10),0),"False,0")</f>
        <v>0</v>
      </c>
      <c r="AI1465" cm="1">
        <f t="array" ref="AI1465">IF(FALSE,"True," &amp; IF(_xlfn.XLOOKUP("Service_Insecure_Match",'Scoring_Config'!$A:$A,'Scoring_Config'!$D:$D,"Yes")="Yes",_xlfn.XLOOKUP("Service_Insecure_Match",'Scoring_Config'!$A:$A,'Scoring_Config'!$C:$C,5),0),"False,0")</f>
        <v>0</v>
      </c>
      <c r="AJ1465" cm="1">
        <f t="array" ref="AJ1465">IF(FALSE,"True," &amp; IF(_xlfn.XLOOKUP("Risky_Inbound",'Scoring_Config'!$A:$A,'Scoring_Config'!$D:$D,"Yes")="Yes",_xlfn.XLOOKUP("Risky_Inbound",'Scoring_Config'!$A:$A,'Scoring_Config'!$C:$C,50),0),"False,0")</f>
        <v>0</v>
      </c>
      <c r="AK1465" cm="1">
        <f t="array" ref="AK1465">IF(FALSE,"True," &amp; IF(_xlfn.XLOOKUP("Risky_Outbound",'Scoring_Config'!$A:$A,'Scoring_Config'!$D:$D,"Yes")="Yes",_xlfn.XLOOKUP("Risky_Outbound",'Scoring_Config'!$A:$A,'Scoring_Config'!$C:$C,25),0),"False,0")</f>
        <v>0</v>
      </c>
      <c r="AL1465" t="s">
        <v>6700</v>
      </c>
      <c r="AM1465" cm="1">
        <f t="array" ref="AM146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65" t="s">
        <v>6697</v>
      </c>
      <c r="AO1465" t="s">
        <v>6697</v>
      </c>
      <c r="AP1465" t="s">
        <v>6697</v>
      </c>
      <c r="AQ1465" cm="1">
        <f t="array" ref="AQ1465">IF(FALSE,"True," &amp; IF(_xlfn.XLOOKUP("Service_IsAny",'Scoring_Config'!$A:$A,'Scoring_Config'!$D:$D,"Yes")="Yes",_xlfn.XLOOKUP("Service_IsAny",'Scoring_Config'!$A:$A,'Scoring_Config'!$C:$C,0),0),"False,0")</f>
        <v>0</v>
      </c>
      <c r="AR1465">
        <v>1</v>
      </c>
      <c r="AS1465" cm="1">
        <f t="array" ref="AS1465">IF(FALSE,"True," &amp; IF(_xlfn.XLOOKUP("Service_RangeGt1000",'Scoring_Config'!$A:$A,'Scoring_Config'!$D:$D,"Yes")="Yes",_xlfn.XLOOKUP("Service_RangeGt1000",'Scoring_Config'!$A:$A,'Scoring_Config'!$C:$C,0),0),"False,0")</f>
        <v>0</v>
      </c>
      <c r="AT1465" cm="1">
        <f t="array" ref="AT1465">IF(TRUE,"True," &amp; IF(_xlfn.XLOOKUP("App_IsAny",'Scoring_Config'!$A:$A,'Scoring_Config'!$D:$D,"Yes")="Yes",_xlfn.XLOOKUP("App_IsAny",'Scoring_Config'!$A:$A,'Scoring_Config'!$C:$C,0),0),"False,0")</f>
        <v>0</v>
      </c>
      <c r="AU1465">
        <v>65535</v>
      </c>
      <c r="AV1465" cm="1">
        <f t="array" ref="AV1465">IF(TRUE,"True," &amp; IF(_xlfn.XLOOKUP("App_RangeGt1000",'Scoring_Config'!$A:$A,'Scoring_Config'!$D:$D,"Yes")="Yes",_xlfn.XLOOKUP("App_RangeGt1000",'Scoring_Config'!$A:$A,'Scoring_Config'!$C:$C,0),0),"False,0")</f>
        <v>0</v>
      </c>
      <c r="AW1465" cm="1">
        <f t="array" ref="AW1465">IF(FALSE,"True," &amp; IF(_xlfn.XLOOKUP("Action_IsDenyOrDrop",'Scoring_Config'!$A:$A,'Scoring_Config'!$D:$D,"Yes")="Yes",_xlfn.XLOOKUP("Action_IsDenyOrDrop",'Scoring_Config'!$A:$A,'Scoring_Config'!$C:$C,0),0),"False,0")</f>
        <v>0</v>
      </c>
      <c r="AX1465" cm="1">
        <f t="array" ref="AX1465">IF(LEFT(AW1465,4)="True",0,(IF(LEFT(Y1465,4)="True",IF(_xlfn.XLOOKUP("Src_IsAny",'Scoring_Config'!$A:$A,'Scoring_Config'!$D:$D,"Yes")="Yes",_xlfn.XLOOKUP("Src_IsAny",'Scoring_Config'!$A:$A,'Scoring_Config'!$C:$C,10),0),0)+IF(LEFT(Z1465,4)="True",IF(_xlfn.XLOOKUP("Src_CIDR_Le_16",'Scoring_Config'!$A:$A,'Scoring_Config'!$D:$D,"Yes")="Yes",_xlfn.XLOOKUP("Src_CIDR_Le_16",'Scoring_Config'!$A:$A,'Scoring_Config'!$C:$C,10),0),0)+IF(LEFT(AA1465,4)="True",IF(_xlfn.XLOOKUP("Src_CIDR_17_22",'Scoring_Config'!$A:$A,'Scoring_Config'!$D:$D,"Yes")="Yes",_xlfn.XLOOKUP("Src_CIDR_17_22",'Scoring_Config'!$A:$A,'Scoring_Config'!$C:$C,5),0),0)+IF(LEFT(AB1465,4)="True",IF(_xlfn.XLOOKUP("Dst_IsAny",'Scoring_Config'!$A:$A,'Scoring_Config'!$D:$D,"Yes")="Yes",_xlfn.XLOOKUP("Dst_IsAny",'Scoring_Config'!$A:$A,'Scoring_Config'!$C:$C,10),0),0)+IF(LEFT(AC1465,4)="True",IF(_xlfn.XLOOKUP("Dst_CIDR_Le_16",'Scoring_Config'!$A:$A,'Scoring_Config'!$D:$D,"Yes")="Yes",_xlfn.XLOOKUP("Dst_CIDR_Le_16",'Scoring_Config'!$A:$A,'Scoring_Config'!$C:$C,10),0),0)+IF(LEFT(AD1465,4)="True",IF(_xlfn.XLOOKUP("Dst_CIDR_17_22",'Scoring_Config'!$A:$A,'Scoring_Config'!$D:$D,"Yes")="Yes",_xlfn.XLOOKUP("Dst_CIDR_17_22",'Scoring_Config'!$A:$A,'Scoring_Config'!$C:$C,5),0),0)+IF(LEFT(AE1465,4)="True",IF(_xlfn.XLOOKUP("SrcZone_IsAny",'Scoring_Config'!$A:$A,'Scoring_Config'!$D:$D,"Yes")="Yes",_xlfn.XLOOKUP("SrcZone_IsAny",'Scoring_Config'!$A:$A,'Scoring_Config'!$C:$C,10),0),0)+IF(LEFT(AF1465,4)="True",IF(_xlfn.XLOOKUP("DstZone_IsAny",'Scoring_Config'!$A:$A,'Scoring_Config'!$D:$D,"Yes")="Yes",_xlfn.XLOOKUP("DstZone_IsAny",'Scoring_Config'!$A:$A,'Scoring_Config'!$C:$C,10),0),0)+IF(LEFT(AG1465,4)="True",IF(_xlfn.XLOOKUP("Service_Any_OR_RangeGt1000",'Scoring_Config'!$A:$A,'Scoring_Config'!$D:$D,"Yes")="Yes",_xlfn.XLOOKUP("Service_Any_OR_RangeGt1000",'Scoring_Config'!$A:$A,'Scoring_Config'!$C:$C,10),0),0)+IF(LEFT(AH1465,4)="True",IF(_xlfn.XLOOKUP("App_Any_OR_RangeGt1000",'Scoring_Config'!$A:$A,'Scoring_Config'!$D:$D,"Yes")="Yes",_xlfn.XLOOKUP("App_Any_OR_RangeGt1000",'Scoring_Config'!$A:$A,'Scoring_Config'!$C:$C,10),0),0)+IF(LEFT(AI1465,4)="True",IF(_xlfn.XLOOKUP("Service_Insecure_Match",'Scoring_Config'!$A:$A,'Scoring_Config'!$D:$D,"Yes")="Yes",_xlfn.XLOOKUP("Service_Insecure_Match",'Scoring_Config'!$A:$A,'Scoring_Config'!$C:$C,5),0),0)+IF(LEFT(AJ1465,4)="True",IF(_xlfn.XLOOKUP("Risky_Inbound",'Scoring_Config'!$A:$A,'Scoring_Config'!$D:$D,"Yes")="Yes",_xlfn.XLOOKUP("Risky_Inbound",'Scoring_Config'!$A:$A,'Scoring_Config'!$C:$C,50),0),0)+IF(LEFT(AK1465,4)="True",IF(_xlfn.XLOOKUP("Risky_Outbound",'Scoring_Config'!$A:$A,'Scoring_Config'!$D:$D,"Yes")="Yes",_xlfn.XLOOKUP("Risky_Outbound",'Scoring_Config'!$A:$A,'Scoring_Config'!$C:$C,25),0),0)+IF(LEFT(AZ1465,4)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1465,FIND(",",AL1465)+1,100)),0)+IF(LEFT(AM1465,4)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1465,FIND(",",AN1465)+1,100)),0)+IF(_xlfn.XLOOKUP("Profile_Scoring",'Scoring_Config'!$A:$A,'Scoring_Config'!$D:$D,"Yes")="Yes",VALUE(MID(AO1465,FIND(",",AO1465)+1,100)),0)+IF(_xlfn.XLOOKUP("Options_Scoring",'Scoring_Config'!$A:$A,'Scoring_Config'!$D:$D,"Yes")="Yes",VALUE(MID(AP1465,FIND(",",AP1465)+1,100)),0)))</f>
        <v>0</v>
      </c>
      <c r="AZ1465" cm="1">
        <f t="array" ref="AZ1465">IF(FALSE,"True," &amp; IF(_xlfn.XLOOKUP("Migrate_Insecure",'Scoring_Config'!$A:$A,'Scoring_Config'!$D:$D,"Yes")="Yes",_xlfn.XLOOKUP("Migrate_Insecure",'Scoring_Config'!$A:$A,'Scoring_Config'!$C:$C,10),0),"False,0")</f>
        <v>0</v>
      </c>
    </row>
    <row r="1466" spans="1:52">
      <c r="A1466" t="s">
        <v>1979</v>
      </c>
      <c r="B1466" t="s">
        <v>3438</v>
      </c>
      <c r="C1466" t="s">
        <v>3542</v>
      </c>
      <c r="D1466" t="s">
        <v>3545</v>
      </c>
      <c r="E1466" t="s">
        <v>3563</v>
      </c>
      <c r="F1466" t="s">
        <v>3937</v>
      </c>
      <c r="G1466" t="s">
        <v>524</v>
      </c>
      <c r="H1466" t="s">
        <v>174</v>
      </c>
      <c r="I1466" t="s">
        <v>3978</v>
      </c>
      <c r="J1466" t="s">
        <v>1296</v>
      </c>
      <c r="K1466" t="s">
        <v>1678</v>
      </c>
      <c r="L1466" t="s">
        <v>1327</v>
      </c>
      <c r="M1466" t="s">
        <v>1974</v>
      </c>
      <c r="N1466" t="s">
        <v>4315</v>
      </c>
      <c r="O1466" t="s">
        <v>4319</v>
      </c>
      <c r="P1466" t="s">
        <v>4321</v>
      </c>
      <c r="Q1466" t="s">
        <v>5351</v>
      </c>
      <c r="R1466" t="s">
        <v>5439</v>
      </c>
      <c r="S1466" t="s">
        <v>4324</v>
      </c>
      <c r="T1466" t="s">
        <v>5927</v>
      </c>
      <c r="U1466" t="s">
        <v>5926</v>
      </c>
      <c r="Y1466" cm="1">
        <f t="array" ref="Y1466">IF(FALSE,"True," &amp; IF(_xlfn.XLOOKUP("Src_IsAny",'Scoring_Config'!$A:$A,'Scoring_Config'!$D:$D,"Yes")="Yes",_xlfn.XLOOKUP("Src_IsAny",'Scoring_Config'!$A:$A,'Scoring_Config'!$C:$C,10),0),"False,0")</f>
        <v>0</v>
      </c>
      <c r="Z1466" cm="1">
        <f t="array" ref="Z1466">IF(FALSE,"True," &amp; IF(_xlfn.XLOOKUP("Src_CIDR_Le_16",'Scoring_Config'!$A:$A,'Scoring_Config'!$D:$D,"Yes")="Yes",_xlfn.XLOOKUP("Src_CIDR_Le_16",'Scoring_Config'!$A:$A,'Scoring_Config'!$C:$C,10),0),"False,0")</f>
        <v>0</v>
      </c>
      <c r="AA1466" cm="1">
        <f t="array" ref="AA1466">IF(FALSE,"True," &amp; IF(_xlfn.XLOOKUP("Src_CIDR_17_22",'Scoring_Config'!$A:$A,'Scoring_Config'!$D:$D,"Yes")="Yes",_xlfn.XLOOKUP("Src_CIDR_17_22",'Scoring_Config'!$A:$A,'Scoring_Config'!$C:$C,5),0),"False,0")</f>
        <v>0</v>
      </c>
      <c r="AB1466" cm="1">
        <f t="array" ref="AB1466">IF(FALSE,"True," &amp; IF(_xlfn.XLOOKUP("Dst_IsAny",'Scoring_Config'!$A:$A,'Scoring_Config'!$D:$D,"Yes")="Yes",_xlfn.XLOOKUP("Dst_IsAny",'Scoring_Config'!$A:$A,'Scoring_Config'!$C:$C,10),0),"False,0")</f>
        <v>0</v>
      </c>
      <c r="AC1466" cm="1">
        <f t="array" ref="AC1466">IF(FALSE,"True," &amp; IF(_xlfn.XLOOKUP("Dst_CIDR_Le_16",'Scoring_Config'!$A:$A,'Scoring_Config'!$D:$D,"Yes")="Yes",_xlfn.XLOOKUP("Dst_CIDR_Le_16",'Scoring_Config'!$A:$A,'Scoring_Config'!$C:$C,10),0),"False,0")</f>
        <v>0</v>
      </c>
      <c r="AD1466" cm="1">
        <f t="array" ref="AD1466">IF(FALSE,"True," &amp; IF(_xlfn.XLOOKUP("Dst_CIDR_17_22",'Scoring_Config'!$A:$A,'Scoring_Config'!$D:$D,"Yes")="Yes",_xlfn.XLOOKUP("Dst_CIDR_17_22",'Scoring_Config'!$A:$A,'Scoring_Config'!$C:$C,5),0),"False,0")</f>
        <v>0</v>
      </c>
      <c r="AE1466" cm="1">
        <f t="array" ref="AE1466">IF(FALSE,"True," &amp; IF(_xlfn.XLOOKUP("SrcZone_IsAny",'Scoring_Config'!$A:$A,'Scoring_Config'!$D:$D,"Yes")="Yes",_xlfn.XLOOKUP("SrcZone_IsAny",'Scoring_Config'!$A:$A,'Scoring_Config'!$C:$C,10),0),"False,0")</f>
        <v>0</v>
      </c>
      <c r="AF1466" cm="1">
        <f t="array" ref="AF1466">IF(FALSE,"True," &amp; IF(_xlfn.XLOOKUP("DstZone_IsAny",'Scoring_Config'!$A:$A,'Scoring_Config'!$D:$D,"Yes")="Yes",_xlfn.XLOOKUP("DstZone_IsAny",'Scoring_Config'!$A:$A,'Scoring_Config'!$C:$C,10),0),"False,0")</f>
        <v>0</v>
      </c>
      <c r="AG1466" cm="1">
        <f t="array" ref="AG146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66" cm="1">
        <f t="array" ref="AH1466">IF(FALSE,"True," &amp; IF(_xlfn.XLOOKUP("App_Any_OR_RangeGt1000",'Scoring_Config'!$A:$A,'Scoring_Config'!$D:$D,"Yes")="Yes",_xlfn.XLOOKUP("App_Any_OR_RangeGt1000",'Scoring_Config'!$A:$A,'Scoring_Config'!$C:$C,10),0),"False,0")</f>
        <v>0</v>
      </c>
      <c r="AI1466" cm="1">
        <f t="array" ref="AI1466">IF(FALSE,"True," &amp; IF(_xlfn.XLOOKUP("Service_Insecure_Match",'Scoring_Config'!$A:$A,'Scoring_Config'!$D:$D,"Yes")="Yes",_xlfn.XLOOKUP("Service_Insecure_Match",'Scoring_Config'!$A:$A,'Scoring_Config'!$C:$C,5),0),"False,0")</f>
        <v>0</v>
      </c>
      <c r="AJ1466" cm="1">
        <f t="array" ref="AJ1466">IF(FALSE,"True," &amp; IF(_xlfn.XLOOKUP("Risky_Inbound",'Scoring_Config'!$A:$A,'Scoring_Config'!$D:$D,"Yes")="Yes",_xlfn.XLOOKUP("Risky_Inbound",'Scoring_Config'!$A:$A,'Scoring_Config'!$C:$C,50),0),"False,0")</f>
        <v>0</v>
      </c>
      <c r="AK1466" cm="1">
        <f t="array" ref="AK1466">IF(FALSE,"True," &amp; IF(_xlfn.XLOOKUP("Risky_Outbound",'Scoring_Config'!$A:$A,'Scoring_Config'!$D:$D,"Yes")="Yes",_xlfn.XLOOKUP("Risky_Outbound",'Scoring_Config'!$A:$A,'Scoring_Config'!$C:$C,25),0),"False,0")</f>
        <v>0</v>
      </c>
      <c r="AL1466" t="s">
        <v>6700</v>
      </c>
      <c r="AM1466" cm="1">
        <f t="array" ref="AM146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66" t="s">
        <v>6697</v>
      </c>
      <c r="AO1466" t="s">
        <v>6697</v>
      </c>
      <c r="AP1466" t="s">
        <v>6697</v>
      </c>
      <c r="AQ1466" cm="1">
        <f t="array" ref="AQ1466">IF(FALSE,"True," &amp; IF(_xlfn.XLOOKUP("Service_IsAny",'Scoring_Config'!$A:$A,'Scoring_Config'!$D:$D,"Yes")="Yes",_xlfn.XLOOKUP("Service_IsAny",'Scoring_Config'!$A:$A,'Scoring_Config'!$C:$C,0),0),"False,0")</f>
        <v>0</v>
      </c>
      <c r="AR1466">
        <v>0</v>
      </c>
      <c r="AS1466" cm="1">
        <f t="array" ref="AS1466">IF(FALSE,"True," &amp; IF(_xlfn.XLOOKUP("Service_RangeGt1000",'Scoring_Config'!$A:$A,'Scoring_Config'!$D:$D,"Yes")="Yes",_xlfn.XLOOKUP("Service_RangeGt1000",'Scoring_Config'!$A:$A,'Scoring_Config'!$C:$C,0),0),"False,0")</f>
        <v>0</v>
      </c>
      <c r="AT1466" cm="1">
        <f t="array" ref="AT1466">IF(FALSE,"True," &amp; IF(_xlfn.XLOOKUP("App_IsAny",'Scoring_Config'!$A:$A,'Scoring_Config'!$D:$D,"Yes")="Yes",_xlfn.XLOOKUP("App_IsAny",'Scoring_Config'!$A:$A,'Scoring_Config'!$C:$C,0),0),"False,0")</f>
        <v>0</v>
      </c>
      <c r="AU1466">
        <v>0</v>
      </c>
      <c r="AV1466" cm="1">
        <f t="array" ref="AV1466">IF(FALSE,"True," &amp; IF(_xlfn.XLOOKUP("App_RangeGt1000",'Scoring_Config'!$A:$A,'Scoring_Config'!$D:$D,"Yes")="Yes",_xlfn.XLOOKUP("App_RangeGt1000",'Scoring_Config'!$A:$A,'Scoring_Config'!$C:$C,0),0),"False,0")</f>
        <v>0</v>
      </c>
      <c r="AW1466" cm="1">
        <f t="array" ref="AW1466">IF(FALSE,"True," &amp; IF(_xlfn.XLOOKUP("Action_IsDenyOrDrop",'Scoring_Config'!$A:$A,'Scoring_Config'!$D:$D,"Yes")="Yes",_xlfn.XLOOKUP("Action_IsDenyOrDrop",'Scoring_Config'!$A:$A,'Scoring_Config'!$C:$C,0),0),"False,0")</f>
        <v>0</v>
      </c>
      <c r="AX1466" cm="1">
        <f t="array" ref="AX1466">IF(LEFT(AW1466,4)="True",0,(IF(LEFT(Y1466,4)="True",IF(_xlfn.XLOOKUP("Src_IsAny",'Scoring_Config'!$A:$A,'Scoring_Config'!$D:$D,"Yes")="Yes",_xlfn.XLOOKUP("Src_IsAny",'Scoring_Config'!$A:$A,'Scoring_Config'!$C:$C,10),0),0)+IF(LEFT(Z1466,4)="True",IF(_xlfn.XLOOKUP("Src_CIDR_Le_16",'Scoring_Config'!$A:$A,'Scoring_Config'!$D:$D,"Yes")="Yes",_xlfn.XLOOKUP("Src_CIDR_Le_16",'Scoring_Config'!$A:$A,'Scoring_Config'!$C:$C,10),0),0)+IF(LEFT(AA1466,4)="True",IF(_xlfn.XLOOKUP("Src_CIDR_17_22",'Scoring_Config'!$A:$A,'Scoring_Config'!$D:$D,"Yes")="Yes",_xlfn.XLOOKUP("Src_CIDR_17_22",'Scoring_Config'!$A:$A,'Scoring_Config'!$C:$C,5),0),0)+IF(LEFT(AB1466,4)="True",IF(_xlfn.XLOOKUP("Dst_IsAny",'Scoring_Config'!$A:$A,'Scoring_Config'!$D:$D,"Yes")="Yes",_xlfn.XLOOKUP("Dst_IsAny",'Scoring_Config'!$A:$A,'Scoring_Config'!$C:$C,10),0),0)+IF(LEFT(AC1466,4)="True",IF(_xlfn.XLOOKUP("Dst_CIDR_Le_16",'Scoring_Config'!$A:$A,'Scoring_Config'!$D:$D,"Yes")="Yes",_xlfn.XLOOKUP("Dst_CIDR_Le_16",'Scoring_Config'!$A:$A,'Scoring_Config'!$C:$C,10),0),0)+IF(LEFT(AD1466,4)="True",IF(_xlfn.XLOOKUP("Dst_CIDR_17_22",'Scoring_Config'!$A:$A,'Scoring_Config'!$D:$D,"Yes")="Yes",_xlfn.XLOOKUP("Dst_CIDR_17_22",'Scoring_Config'!$A:$A,'Scoring_Config'!$C:$C,5),0),0)+IF(LEFT(AE1466,4)="True",IF(_xlfn.XLOOKUP("SrcZone_IsAny",'Scoring_Config'!$A:$A,'Scoring_Config'!$D:$D,"Yes")="Yes",_xlfn.XLOOKUP("SrcZone_IsAny",'Scoring_Config'!$A:$A,'Scoring_Config'!$C:$C,10),0),0)+IF(LEFT(AF1466,4)="True",IF(_xlfn.XLOOKUP("DstZone_IsAny",'Scoring_Config'!$A:$A,'Scoring_Config'!$D:$D,"Yes")="Yes",_xlfn.XLOOKUP("DstZone_IsAny",'Scoring_Config'!$A:$A,'Scoring_Config'!$C:$C,10),0),0)+IF(LEFT(AG1466,4)="True",IF(_xlfn.XLOOKUP("Service_Any_OR_RangeGt1000",'Scoring_Config'!$A:$A,'Scoring_Config'!$D:$D,"Yes")="Yes",_xlfn.XLOOKUP("Service_Any_OR_RangeGt1000",'Scoring_Config'!$A:$A,'Scoring_Config'!$C:$C,10),0),0)+IF(LEFT(AH1466,4)="True",IF(_xlfn.XLOOKUP("App_Any_OR_RangeGt1000",'Scoring_Config'!$A:$A,'Scoring_Config'!$D:$D,"Yes")="Yes",_xlfn.XLOOKUP("App_Any_OR_RangeGt1000",'Scoring_Config'!$A:$A,'Scoring_Config'!$C:$C,10),0),0)+IF(LEFT(AI1466,4)="True",IF(_xlfn.XLOOKUP("Service_Insecure_Match",'Scoring_Config'!$A:$A,'Scoring_Config'!$D:$D,"Yes")="Yes",_xlfn.XLOOKUP("Service_Insecure_Match",'Scoring_Config'!$A:$A,'Scoring_Config'!$C:$C,5),0),0)+IF(LEFT(AJ1466,4)="True",IF(_xlfn.XLOOKUP("Risky_Inbound",'Scoring_Config'!$A:$A,'Scoring_Config'!$D:$D,"Yes")="Yes",_xlfn.XLOOKUP("Risky_Inbound",'Scoring_Config'!$A:$A,'Scoring_Config'!$C:$C,50),0),0)+IF(LEFT(AK1466,4)="True",IF(_xlfn.XLOOKUP("Risky_Outbound",'Scoring_Config'!$A:$A,'Scoring_Config'!$D:$D,"Yes")="Yes",_xlfn.XLOOKUP("Risky_Outbound",'Scoring_Config'!$A:$A,'Scoring_Config'!$C:$C,25),0),0)+IF(LEFT(AZ1466,4)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1466,FIND(",",AL1466)+1,100)),0)+IF(LEFT(AM1466,4)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1466,FIND(",",AN1466)+1,100)),0)+IF(_xlfn.XLOOKUP("Profile_Scoring",'Scoring_Config'!$A:$A,'Scoring_Config'!$D:$D,"Yes")="Yes",VALUE(MID(AO1466,FIND(",",AO1466)+1,100)),0)+IF(_xlfn.XLOOKUP("Options_Scoring",'Scoring_Config'!$A:$A,'Scoring_Config'!$D:$D,"Yes")="Yes",VALUE(MID(AP1466,FIND(",",AP1466)+1,100)),0)))</f>
        <v>0</v>
      </c>
      <c r="AZ1466" cm="1">
        <f t="array" ref="AZ1466">IF(FALSE,"True," &amp; IF(_xlfn.XLOOKUP("Migrate_Insecure",'Scoring_Config'!$A:$A,'Scoring_Config'!$D:$D,"Yes")="Yes",_xlfn.XLOOKUP("Migrate_Insecure",'Scoring_Config'!$A:$A,'Scoring_Config'!$C:$C,10),0),"False,0")</f>
        <v>0</v>
      </c>
    </row>
    <row r="1467" spans="1:52">
      <c r="A1467" t="s">
        <v>1979</v>
      </c>
      <c r="B1467" t="s">
        <v>3439</v>
      </c>
      <c r="C1467" t="s">
        <v>3542</v>
      </c>
      <c r="D1467" t="s">
        <v>3545</v>
      </c>
      <c r="E1467" t="s">
        <v>3563</v>
      </c>
      <c r="F1467" t="s">
        <v>3967</v>
      </c>
      <c r="G1467" t="s">
        <v>768</v>
      </c>
      <c r="H1467" t="s">
        <v>174</v>
      </c>
      <c r="I1467" t="s">
        <v>3978</v>
      </c>
      <c r="J1467" t="s">
        <v>1296</v>
      </c>
      <c r="K1467" t="s">
        <v>1938</v>
      </c>
      <c r="L1467" t="s">
        <v>1327</v>
      </c>
      <c r="M1467" t="s">
        <v>1974</v>
      </c>
      <c r="N1467" t="s">
        <v>4315</v>
      </c>
      <c r="O1467" t="s">
        <v>4319</v>
      </c>
      <c r="P1467" t="s">
        <v>4321</v>
      </c>
      <c r="Q1467" t="s">
        <v>5352</v>
      </c>
      <c r="R1467" t="s">
        <v>5439</v>
      </c>
      <c r="S1467" t="s">
        <v>4324</v>
      </c>
      <c r="T1467" t="s">
        <v>5881</v>
      </c>
      <c r="U1467" t="s">
        <v>5923</v>
      </c>
      <c r="Y1467" cm="1">
        <f t="array" ref="Y1467">IF(FALSE,"True," &amp; IF(_xlfn.XLOOKUP("Src_IsAny",'Scoring_Config'!$A:$A,'Scoring_Config'!$D:$D,"Yes")="Yes",_xlfn.XLOOKUP("Src_IsAny",'Scoring_Config'!$A:$A,'Scoring_Config'!$C:$C,10),0),"False,0")</f>
        <v>0</v>
      </c>
      <c r="Z1467" cm="1">
        <f t="array" ref="Z1467">IF(FALSE,"True," &amp; IF(_xlfn.XLOOKUP("Src_CIDR_Le_16",'Scoring_Config'!$A:$A,'Scoring_Config'!$D:$D,"Yes")="Yes",_xlfn.XLOOKUP("Src_CIDR_Le_16",'Scoring_Config'!$A:$A,'Scoring_Config'!$C:$C,10),0),"False,0")</f>
        <v>0</v>
      </c>
      <c r="AA1467" cm="1">
        <f t="array" ref="AA1467">IF(FALSE,"True," &amp; IF(_xlfn.XLOOKUP("Src_CIDR_17_22",'Scoring_Config'!$A:$A,'Scoring_Config'!$D:$D,"Yes")="Yes",_xlfn.XLOOKUP("Src_CIDR_17_22",'Scoring_Config'!$A:$A,'Scoring_Config'!$C:$C,5),0),"False,0")</f>
        <v>0</v>
      </c>
      <c r="AB1467" cm="1">
        <f t="array" ref="AB1467">IF(FALSE,"True," &amp; IF(_xlfn.XLOOKUP("Dst_IsAny",'Scoring_Config'!$A:$A,'Scoring_Config'!$D:$D,"Yes")="Yes",_xlfn.XLOOKUP("Dst_IsAny",'Scoring_Config'!$A:$A,'Scoring_Config'!$C:$C,10),0),"False,0")</f>
        <v>0</v>
      </c>
      <c r="AC1467" cm="1">
        <f t="array" ref="AC1467">IF(FALSE,"True," &amp; IF(_xlfn.XLOOKUP("Dst_CIDR_Le_16",'Scoring_Config'!$A:$A,'Scoring_Config'!$D:$D,"Yes")="Yes",_xlfn.XLOOKUP("Dst_CIDR_Le_16",'Scoring_Config'!$A:$A,'Scoring_Config'!$C:$C,10),0),"False,0")</f>
        <v>0</v>
      </c>
      <c r="AD1467" cm="1">
        <f t="array" ref="AD1467">IF(FALSE,"True," &amp; IF(_xlfn.XLOOKUP("Dst_CIDR_17_22",'Scoring_Config'!$A:$A,'Scoring_Config'!$D:$D,"Yes")="Yes",_xlfn.XLOOKUP("Dst_CIDR_17_22",'Scoring_Config'!$A:$A,'Scoring_Config'!$C:$C,5),0),"False,0")</f>
        <v>0</v>
      </c>
      <c r="AE1467" cm="1">
        <f t="array" ref="AE1467">IF(FALSE,"True," &amp; IF(_xlfn.XLOOKUP("SrcZone_IsAny",'Scoring_Config'!$A:$A,'Scoring_Config'!$D:$D,"Yes")="Yes",_xlfn.XLOOKUP("SrcZone_IsAny",'Scoring_Config'!$A:$A,'Scoring_Config'!$C:$C,10),0),"False,0")</f>
        <v>0</v>
      </c>
      <c r="AF1467" cm="1">
        <f t="array" ref="AF1467">IF(FALSE,"True," &amp; IF(_xlfn.XLOOKUP("DstZone_IsAny",'Scoring_Config'!$A:$A,'Scoring_Config'!$D:$D,"Yes")="Yes",_xlfn.XLOOKUP("DstZone_IsAny",'Scoring_Config'!$A:$A,'Scoring_Config'!$C:$C,10),0),"False,0")</f>
        <v>0</v>
      </c>
      <c r="AG1467" cm="1">
        <f t="array" ref="AG146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67" cm="1">
        <f t="array" ref="AH1467">IF(FALSE,"True," &amp; IF(_xlfn.XLOOKUP("App_Any_OR_RangeGt1000",'Scoring_Config'!$A:$A,'Scoring_Config'!$D:$D,"Yes")="Yes",_xlfn.XLOOKUP("App_Any_OR_RangeGt1000",'Scoring_Config'!$A:$A,'Scoring_Config'!$C:$C,10),0),"False,0")</f>
        <v>0</v>
      </c>
      <c r="AI1467" cm="1">
        <f t="array" ref="AI1467">IF(FALSE,"True," &amp; IF(_xlfn.XLOOKUP("Service_Insecure_Match",'Scoring_Config'!$A:$A,'Scoring_Config'!$D:$D,"Yes")="Yes",_xlfn.XLOOKUP("Service_Insecure_Match",'Scoring_Config'!$A:$A,'Scoring_Config'!$C:$C,5),0),"False,0")</f>
        <v>0</v>
      </c>
      <c r="AJ1467" cm="1">
        <f t="array" ref="AJ1467">IF(FALSE,"True," &amp; IF(_xlfn.XLOOKUP("Risky_Inbound",'Scoring_Config'!$A:$A,'Scoring_Config'!$D:$D,"Yes")="Yes",_xlfn.XLOOKUP("Risky_Inbound",'Scoring_Config'!$A:$A,'Scoring_Config'!$C:$C,50),0),"False,0")</f>
        <v>0</v>
      </c>
      <c r="AK1467" cm="1">
        <f t="array" ref="AK1467">IF(FALSE,"True," &amp; IF(_xlfn.XLOOKUP("Risky_Outbound",'Scoring_Config'!$A:$A,'Scoring_Config'!$D:$D,"Yes")="Yes",_xlfn.XLOOKUP("Risky_Outbound",'Scoring_Config'!$A:$A,'Scoring_Config'!$C:$C,25),0),"False,0")</f>
        <v>0</v>
      </c>
      <c r="AL1467" t="s">
        <v>6700</v>
      </c>
      <c r="AM1467" cm="1">
        <f t="array" ref="AM146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67" t="s">
        <v>6697</v>
      </c>
      <c r="AO1467" t="s">
        <v>6697</v>
      </c>
      <c r="AP1467" t="s">
        <v>6697</v>
      </c>
      <c r="AQ1467" cm="1">
        <f t="array" ref="AQ1467">IF(FALSE,"True," &amp; IF(_xlfn.XLOOKUP("Service_IsAny",'Scoring_Config'!$A:$A,'Scoring_Config'!$D:$D,"Yes")="Yes",_xlfn.XLOOKUP("Service_IsAny",'Scoring_Config'!$A:$A,'Scoring_Config'!$C:$C,0),0),"False,0")</f>
        <v>0</v>
      </c>
      <c r="AR1467">
        <v>0</v>
      </c>
      <c r="AS1467" cm="1">
        <f t="array" ref="AS1467">IF(FALSE,"True," &amp; IF(_xlfn.XLOOKUP("Service_RangeGt1000",'Scoring_Config'!$A:$A,'Scoring_Config'!$D:$D,"Yes")="Yes",_xlfn.XLOOKUP("Service_RangeGt1000",'Scoring_Config'!$A:$A,'Scoring_Config'!$C:$C,0),0),"False,0")</f>
        <v>0</v>
      </c>
      <c r="AT1467" cm="1">
        <f t="array" ref="AT1467">IF(FALSE,"True," &amp; IF(_xlfn.XLOOKUP("App_IsAny",'Scoring_Config'!$A:$A,'Scoring_Config'!$D:$D,"Yes")="Yes",_xlfn.XLOOKUP("App_IsAny",'Scoring_Config'!$A:$A,'Scoring_Config'!$C:$C,0),0),"False,0")</f>
        <v>0</v>
      </c>
      <c r="AU1467">
        <v>1</v>
      </c>
      <c r="AV1467" cm="1">
        <f t="array" ref="AV1467">IF(FALSE,"True," &amp; IF(_xlfn.XLOOKUP("App_RangeGt1000",'Scoring_Config'!$A:$A,'Scoring_Config'!$D:$D,"Yes")="Yes",_xlfn.XLOOKUP("App_RangeGt1000",'Scoring_Config'!$A:$A,'Scoring_Config'!$C:$C,0),0),"False,0")</f>
        <v>0</v>
      </c>
      <c r="AW1467" cm="1">
        <f t="array" ref="AW1467">IF(FALSE,"True," &amp; IF(_xlfn.XLOOKUP("Action_IsDenyOrDrop",'Scoring_Config'!$A:$A,'Scoring_Config'!$D:$D,"Yes")="Yes",_xlfn.XLOOKUP("Action_IsDenyOrDrop",'Scoring_Config'!$A:$A,'Scoring_Config'!$C:$C,0),0),"False,0")</f>
        <v>0</v>
      </c>
      <c r="AX1467" cm="1">
        <f t="array" ref="AX1467">IF(LEFT(AW1467,4)="True",0,(IF(LEFT(Y1467,4)="True",IF(_xlfn.XLOOKUP("Src_IsAny",'Scoring_Config'!$A:$A,'Scoring_Config'!$D:$D,"Yes")="Yes",_xlfn.XLOOKUP("Src_IsAny",'Scoring_Config'!$A:$A,'Scoring_Config'!$C:$C,10),0),0)+IF(LEFT(Z1467,4)="True",IF(_xlfn.XLOOKUP("Src_CIDR_Le_16",'Scoring_Config'!$A:$A,'Scoring_Config'!$D:$D,"Yes")="Yes",_xlfn.XLOOKUP("Src_CIDR_Le_16",'Scoring_Config'!$A:$A,'Scoring_Config'!$C:$C,10),0),0)+IF(LEFT(AA1467,4)="True",IF(_xlfn.XLOOKUP("Src_CIDR_17_22",'Scoring_Config'!$A:$A,'Scoring_Config'!$D:$D,"Yes")="Yes",_xlfn.XLOOKUP("Src_CIDR_17_22",'Scoring_Config'!$A:$A,'Scoring_Config'!$C:$C,5),0),0)+IF(LEFT(AB1467,4)="True",IF(_xlfn.XLOOKUP("Dst_IsAny",'Scoring_Config'!$A:$A,'Scoring_Config'!$D:$D,"Yes")="Yes",_xlfn.XLOOKUP("Dst_IsAny",'Scoring_Config'!$A:$A,'Scoring_Config'!$C:$C,10),0),0)+IF(LEFT(AC1467,4)="True",IF(_xlfn.XLOOKUP("Dst_CIDR_Le_16",'Scoring_Config'!$A:$A,'Scoring_Config'!$D:$D,"Yes")="Yes",_xlfn.XLOOKUP("Dst_CIDR_Le_16",'Scoring_Config'!$A:$A,'Scoring_Config'!$C:$C,10),0),0)+IF(LEFT(AD1467,4)="True",IF(_xlfn.XLOOKUP("Dst_CIDR_17_22",'Scoring_Config'!$A:$A,'Scoring_Config'!$D:$D,"Yes")="Yes",_xlfn.XLOOKUP("Dst_CIDR_17_22",'Scoring_Config'!$A:$A,'Scoring_Config'!$C:$C,5),0),0)+IF(LEFT(AE1467,4)="True",IF(_xlfn.XLOOKUP("SrcZone_IsAny",'Scoring_Config'!$A:$A,'Scoring_Config'!$D:$D,"Yes")="Yes",_xlfn.XLOOKUP("SrcZone_IsAny",'Scoring_Config'!$A:$A,'Scoring_Config'!$C:$C,10),0),0)+IF(LEFT(AF1467,4)="True",IF(_xlfn.XLOOKUP("DstZone_IsAny",'Scoring_Config'!$A:$A,'Scoring_Config'!$D:$D,"Yes")="Yes",_xlfn.XLOOKUP("DstZone_IsAny",'Scoring_Config'!$A:$A,'Scoring_Config'!$C:$C,10),0),0)+IF(LEFT(AG1467,4)="True",IF(_xlfn.XLOOKUP("Service_Any_OR_RangeGt1000",'Scoring_Config'!$A:$A,'Scoring_Config'!$D:$D,"Yes")="Yes",_xlfn.XLOOKUP("Service_Any_OR_RangeGt1000",'Scoring_Config'!$A:$A,'Scoring_Config'!$C:$C,10),0),0)+IF(LEFT(AH1467,4)="True",IF(_xlfn.XLOOKUP("App_Any_OR_RangeGt1000",'Scoring_Config'!$A:$A,'Scoring_Config'!$D:$D,"Yes")="Yes",_xlfn.XLOOKUP("App_Any_OR_RangeGt1000",'Scoring_Config'!$A:$A,'Scoring_Config'!$C:$C,10),0),0)+IF(LEFT(AI1467,4)="True",IF(_xlfn.XLOOKUP("Service_Insecure_Match",'Scoring_Config'!$A:$A,'Scoring_Config'!$D:$D,"Yes")="Yes",_xlfn.XLOOKUP("Service_Insecure_Match",'Scoring_Config'!$A:$A,'Scoring_Config'!$C:$C,5),0),0)+IF(LEFT(AJ1467,4)="True",IF(_xlfn.XLOOKUP("Risky_Inbound",'Scoring_Config'!$A:$A,'Scoring_Config'!$D:$D,"Yes")="Yes",_xlfn.XLOOKUP("Risky_Inbound",'Scoring_Config'!$A:$A,'Scoring_Config'!$C:$C,50),0),0)+IF(LEFT(AK1467,4)="True",IF(_xlfn.XLOOKUP("Risky_Outbound",'Scoring_Config'!$A:$A,'Scoring_Config'!$D:$D,"Yes")="Yes",_xlfn.XLOOKUP("Risky_Outbound",'Scoring_Config'!$A:$A,'Scoring_Config'!$C:$C,25),0),0)+IF(LEFT(AZ1467,4)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1467,FIND(",",AL1467)+1,100)),0)+IF(LEFT(AM1467,4)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1467,FIND(",",AN1467)+1,100)),0)+IF(_xlfn.XLOOKUP("Profile_Scoring",'Scoring_Config'!$A:$A,'Scoring_Config'!$D:$D,"Yes")="Yes",VALUE(MID(AO1467,FIND(",",AO1467)+1,100)),0)+IF(_xlfn.XLOOKUP("Options_Scoring",'Scoring_Config'!$A:$A,'Scoring_Config'!$D:$D,"Yes")="Yes",VALUE(MID(AP1467,FIND(",",AP1467)+1,100)),0)))</f>
        <v>0</v>
      </c>
      <c r="AZ1467" cm="1">
        <f t="array" ref="AZ1467">IF(FALSE,"True," &amp; IF(_xlfn.XLOOKUP("Migrate_Insecure",'Scoring_Config'!$A:$A,'Scoring_Config'!$D:$D,"Yes")="Yes",_xlfn.XLOOKUP("Migrate_Insecure",'Scoring_Config'!$A:$A,'Scoring_Config'!$C:$C,10),0),"False,0")</f>
        <v>0</v>
      </c>
    </row>
    <row r="1468" spans="1:52">
      <c r="A1468" t="s">
        <v>1979</v>
      </c>
      <c r="B1468" t="s">
        <v>3440</v>
      </c>
      <c r="C1468" t="s">
        <v>3542</v>
      </c>
      <c r="D1468" t="s">
        <v>3545</v>
      </c>
      <c r="E1468" t="s">
        <v>3563</v>
      </c>
      <c r="F1468" t="s">
        <v>4017</v>
      </c>
      <c r="G1468" t="s">
        <v>576</v>
      </c>
      <c r="H1468" t="s">
        <v>174</v>
      </c>
      <c r="I1468" t="s">
        <v>4304</v>
      </c>
      <c r="J1468" t="s">
        <v>1297</v>
      </c>
      <c r="K1468" t="s">
        <v>1667</v>
      </c>
      <c r="L1468" t="s">
        <v>1635</v>
      </c>
      <c r="M1468" t="s">
        <v>1974</v>
      </c>
      <c r="N1468" t="s">
        <v>4315</v>
      </c>
      <c r="O1468" t="s">
        <v>4319</v>
      </c>
      <c r="P1468" t="s">
        <v>4323</v>
      </c>
      <c r="Q1468" t="s">
        <v>5353</v>
      </c>
      <c r="R1468" t="s">
        <v>5439</v>
      </c>
      <c r="S1468" t="s">
        <v>4324</v>
      </c>
      <c r="T1468" t="s">
        <v>5817</v>
      </c>
      <c r="U1468" t="s">
        <v>5955</v>
      </c>
      <c r="Y1468" cm="1">
        <f t="array" ref="Y1468">IF(FALSE,"True," &amp; IF(_xlfn.XLOOKUP("Src_IsAny",'Scoring_Config'!$A:$A,'Scoring_Config'!$D:$D,"Yes")="Yes",_xlfn.XLOOKUP("Src_IsAny",'Scoring_Config'!$A:$A,'Scoring_Config'!$C:$C,10),0),"False,0")</f>
        <v>0</v>
      </c>
      <c r="Z1468" cm="1">
        <f t="array" ref="Z1468">IF(FALSE,"True," &amp; IF(_xlfn.XLOOKUP("Src_CIDR_Le_16",'Scoring_Config'!$A:$A,'Scoring_Config'!$D:$D,"Yes")="Yes",_xlfn.XLOOKUP("Src_CIDR_Le_16",'Scoring_Config'!$A:$A,'Scoring_Config'!$C:$C,10),0),"False,0")</f>
        <v>0</v>
      </c>
      <c r="AA1468" cm="1">
        <f t="array" ref="AA1468">IF(FALSE,"True," &amp; IF(_xlfn.XLOOKUP("Src_CIDR_17_22",'Scoring_Config'!$A:$A,'Scoring_Config'!$D:$D,"Yes")="Yes",_xlfn.XLOOKUP("Src_CIDR_17_22",'Scoring_Config'!$A:$A,'Scoring_Config'!$C:$C,5),0),"False,0")</f>
        <v>0</v>
      </c>
      <c r="AB1468" cm="1">
        <f t="array" ref="AB1468">IF(FALSE,"True," &amp; IF(_xlfn.XLOOKUP("Dst_IsAny",'Scoring_Config'!$A:$A,'Scoring_Config'!$D:$D,"Yes")="Yes",_xlfn.XLOOKUP("Dst_IsAny",'Scoring_Config'!$A:$A,'Scoring_Config'!$C:$C,10),0),"False,0")</f>
        <v>0</v>
      </c>
      <c r="AC1468" cm="1">
        <f t="array" ref="AC1468">IF(FALSE,"True," &amp; IF(_xlfn.XLOOKUP("Dst_CIDR_Le_16",'Scoring_Config'!$A:$A,'Scoring_Config'!$D:$D,"Yes")="Yes",_xlfn.XLOOKUP("Dst_CIDR_Le_16",'Scoring_Config'!$A:$A,'Scoring_Config'!$C:$C,10),0),"False,0")</f>
        <v>0</v>
      </c>
      <c r="AD1468" cm="1">
        <f t="array" ref="AD1468">IF(FALSE,"True," &amp; IF(_xlfn.XLOOKUP("Dst_CIDR_17_22",'Scoring_Config'!$A:$A,'Scoring_Config'!$D:$D,"Yes")="Yes",_xlfn.XLOOKUP("Dst_CIDR_17_22",'Scoring_Config'!$A:$A,'Scoring_Config'!$C:$C,5),0),"False,0")</f>
        <v>0</v>
      </c>
      <c r="AE1468" cm="1">
        <f t="array" ref="AE1468">IF(FALSE,"True," &amp; IF(_xlfn.XLOOKUP("SrcZone_IsAny",'Scoring_Config'!$A:$A,'Scoring_Config'!$D:$D,"Yes")="Yes",_xlfn.XLOOKUP("SrcZone_IsAny",'Scoring_Config'!$A:$A,'Scoring_Config'!$C:$C,10),0),"False,0")</f>
        <v>0</v>
      </c>
      <c r="AF1468" cm="1">
        <f t="array" ref="AF1468">IF(FALSE,"True," &amp; IF(_xlfn.XLOOKUP("DstZone_IsAny",'Scoring_Config'!$A:$A,'Scoring_Config'!$D:$D,"Yes")="Yes",_xlfn.XLOOKUP("DstZone_IsAny",'Scoring_Config'!$A:$A,'Scoring_Config'!$C:$C,10),0),"False,0")</f>
        <v>0</v>
      </c>
      <c r="AG1468" cm="1">
        <f t="array" ref="AG146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68" cm="1">
        <f t="array" ref="AH1468">IF(FALSE,"True," &amp; IF(_xlfn.XLOOKUP("App_Any_OR_RangeGt1000",'Scoring_Config'!$A:$A,'Scoring_Config'!$D:$D,"Yes")="Yes",_xlfn.XLOOKUP("App_Any_OR_RangeGt1000",'Scoring_Config'!$A:$A,'Scoring_Config'!$C:$C,10),0),"False,0")</f>
        <v>0</v>
      </c>
      <c r="AI1468" cm="1">
        <f t="array" ref="AI1468">IF(FALSE,"True," &amp; IF(_xlfn.XLOOKUP("Service_Insecure_Match",'Scoring_Config'!$A:$A,'Scoring_Config'!$D:$D,"Yes")="Yes",_xlfn.XLOOKUP("Service_Insecure_Match",'Scoring_Config'!$A:$A,'Scoring_Config'!$C:$C,5),0),"False,0")</f>
        <v>0</v>
      </c>
      <c r="AJ1468" cm="1">
        <f t="array" ref="AJ1468">IF(FALSE,"True," &amp; IF(_xlfn.XLOOKUP("Risky_Inbound",'Scoring_Config'!$A:$A,'Scoring_Config'!$D:$D,"Yes")="Yes",_xlfn.XLOOKUP("Risky_Inbound",'Scoring_Config'!$A:$A,'Scoring_Config'!$C:$C,50),0),"False,0")</f>
        <v>0</v>
      </c>
      <c r="AK1468" cm="1">
        <f t="array" ref="AK1468">IF(FALSE,"True," &amp; IF(_xlfn.XLOOKUP("Risky_Outbound",'Scoring_Config'!$A:$A,'Scoring_Config'!$D:$D,"Yes")="Yes",_xlfn.XLOOKUP("Risky_Outbound",'Scoring_Config'!$A:$A,'Scoring_Config'!$C:$C,25),0),"False,0")</f>
        <v>0</v>
      </c>
      <c r="AL1468" t="s">
        <v>6699</v>
      </c>
      <c r="AM1468" cm="1">
        <f t="array" ref="AM146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68" t="s">
        <v>6697</v>
      </c>
      <c r="AO1468" t="s">
        <v>6697</v>
      </c>
      <c r="AP1468" t="s">
        <v>6697</v>
      </c>
      <c r="AQ1468" cm="1">
        <f t="array" ref="AQ1468">IF(FALSE,"True," &amp; IF(_xlfn.XLOOKUP("Service_IsAny",'Scoring_Config'!$A:$A,'Scoring_Config'!$D:$D,"Yes")="Yes",_xlfn.XLOOKUP("Service_IsAny",'Scoring_Config'!$A:$A,'Scoring_Config'!$C:$C,0),0),"False,0")</f>
        <v>0</v>
      </c>
      <c r="AR1468">
        <v>1</v>
      </c>
      <c r="AS1468" cm="1">
        <f t="array" ref="AS1468">IF(FALSE,"True," &amp; IF(_xlfn.XLOOKUP("Service_RangeGt1000",'Scoring_Config'!$A:$A,'Scoring_Config'!$D:$D,"Yes")="Yes",_xlfn.XLOOKUP("Service_RangeGt1000",'Scoring_Config'!$A:$A,'Scoring_Config'!$C:$C,0),0),"False,0")</f>
        <v>0</v>
      </c>
      <c r="AT1468" cm="1">
        <f t="array" ref="AT1468">IF(FALSE,"True," &amp; IF(_xlfn.XLOOKUP("App_IsAny",'Scoring_Config'!$A:$A,'Scoring_Config'!$D:$D,"Yes")="Yes",_xlfn.XLOOKUP("App_IsAny",'Scoring_Config'!$A:$A,'Scoring_Config'!$C:$C,0),0),"False,0")</f>
        <v>0</v>
      </c>
      <c r="AU1468">
        <v>1</v>
      </c>
      <c r="AV1468" cm="1">
        <f t="array" ref="AV1468">IF(FALSE,"True," &amp; IF(_xlfn.XLOOKUP("App_RangeGt1000",'Scoring_Config'!$A:$A,'Scoring_Config'!$D:$D,"Yes")="Yes",_xlfn.XLOOKUP("App_RangeGt1000",'Scoring_Config'!$A:$A,'Scoring_Config'!$C:$C,0),0),"False,0")</f>
        <v>0</v>
      </c>
      <c r="AW1468" cm="1">
        <f t="array" ref="AW1468">IF(FALSE,"True," &amp; IF(_xlfn.XLOOKUP("Action_IsDenyOrDrop",'Scoring_Config'!$A:$A,'Scoring_Config'!$D:$D,"Yes")="Yes",_xlfn.XLOOKUP("Action_IsDenyOrDrop",'Scoring_Config'!$A:$A,'Scoring_Config'!$C:$C,0),0),"False,0")</f>
        <v>0</v>
      </c>
      <c r="AX1468" cm="1">
        <f t="array" ref="AX1468">IF(LEFT(AW1468,4)="True",0,(IF(LEFT(Y1468,4)="True",IF(_xlfn.XLOOKUP("Src_IsAny",'Scoring_Config'!$A:$A,'Scoring_Config'!$D:$D,"Yes")="Yes",_xlfn.XLOOKUP("Src_IsAny",'Scoring_Config'!$A:$A,'Scoring_Config'!$C:$C,10),0),0)+IF(LEFT(Z1468,4)="True",IF(_xlfn.XLOOKUP("Src_CIDR_Le_16",'Scoring_Config'!$A:$A,'Scoring_Config'!$D:$D,"Yes")="Yes",_xlfn.XLOOKUP("Src_CIDR_Le_16",'Scoring_Config'!$A:$A,'Scoring_Config'!$C:$C,10),0),0)+IF(LEFT(AA1468,4)="True",IF(_xlfn.XLOOKUP("Src_CIDR_17_22",'Scoring_Config'!$A:$A,'Scoring_Config'!$D:$D,"Yes")="Yes",_xlfn.XLOOKUP("Src_CIDR_17_22",'Scoring_Config'!$A:$A,'Scoring_Config'!$C:$C,5),0),0)+IF(LEFT(AB1468,4)="True",IF(_xlfn.XLOOKUP("Dst_IsAny",'Scoring_Config'!$A:$A,'Scoring_Config'!$D:$D,"Yes")="Yes",_xlfn.XLOOKUP("Dst_IsAny",'Scoring_Config'!$A:$A,'Scoring_Config'!$C:$C,10),0),0)+IF(LEFT(AC1468,4)="True",IF(_xlfn.XLOOKUP("Dst_CIDR_Le_16",'Scoring_Config'!$A:$A,'Scoring_Config'!$D:$D,"Yes")="Yes",_xlfn.XLOOKUP("Dst_CIDR_Le_16",'Scoring_Config'!$A:$A,'Scoring_Config'!$C:$C,10),0),0)+IF(LEFT(AD1468,4)="True",IF(_xlfn.XLOOKUP("Dst_CIDR_17_22",'Scoring_Config'!$A:$A,'Scoring_Config'!$D:$D,"Yes")="Yes",_xlfn.XLOOKUP("Dst_CIDR_17_22",'Scoring_Config'!$A:$A,'Scoring_Config'!$C:$C,5),0),0)+IF(LEFT(AE1468,4)="True",IF(_xlfn.XLOOKUP("SrcZone_IsAny",'Scoring_Config'!$A:$A,'Scoring_Config'!$D:$D,"Yes")="Yes",_xlfn.XLOOKUP("SrcZone_IsAny",'Scoring_Config'!$A:$A,'Scoring_Config'!$C:$C,10),0),0)+IF(LEFT(AF1468,4)="True",IF(_xlfn.XLOOKUP("DstZone_IsAny",'Scoring_Config'!$A:$A,'Scoring_Config'!$D:$D,"Yes")="Yes",_xlfn.XLOOKUP("DstZone_IsAny",'Scoring_Config'!$A:$A,'Scoring_Config'!$C:$C,10),0),0)+IF(LEFT(AG1468,4)="True",IF(_xlfn.XLOOKUP("Service_Any_OR_RangeGt1000",'Scoring_Config'!$A:$A,'Scoring_Config'!$D:$D,"Yes")="Yes",_xlfn.XLOOKUP("Service_Any_OR_RangeGt1000",'Scoring_Config'!$A:$A,'Scoring_Config'!$C:$C,10),0),0)+IF(LEFT(AH1468,4)="True",IF(_xlfn.XLOOKUP("App_Any_OR_RangeGt1000",'Scoring_Config'!$A:$A,'Scoring_Config'!$D:$D,"Yes")="Yes",_xlfn.XLOOKUP("App_Any_OR_RangeGt1000",'Scoring_Config'!$A:$A,'Scoring_Config'!$C:$C,10),0),0)+IF(LEFT(AI1468,4)="True",IF(_xlfn.XLOOKUP("Service_Insecure_Match",'Scoring_Config'!$A:$A,'Scoring_Config'!$D:$D,"Yes")="Yes",_xlfn.XLOOKUP("Service_Insecure_Match",'Scoring_Config'!$A:$A,'Scoring_Config'!$C:$C,5),0),0)+IF(LEFT(AJ1468,4)="True",IF(_xlfn.XLOOKUP("Risky_Inbound",'Scoring_Config'!$A:$A,'Scoring_Config'!$D:$D,"Yes")="Yes",_xlfn.XLOOKUP("Risky_Inbound",'Scoring_Config'!$A:$A,'Scoring_Config'!$C:$C,50),0),0)+IF(LEFT(AK1468,4)="True",IF(_xlfn.XLOOKUP("Risky_Outbound",'Scoring_Config'!$A:$A,'Scoring_Config'!$D:$D,"Yes")="Yes",_xlfn.XLOOKUP("Risky_Outbound",'Scoring_Config'!$A:$A,'Scoring_Config'!$C:$C,25),0),0)+IF(LEFT(AZ1468,4)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1468,FIND(",",AL1468)+1,100)),0)+IF(LEFT(AM1468,4)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1468,FIND(",",AN1468)+1,100)),0)+IF(_xlfn.XLOOKUP("Profile_Scoring",'Scoring_Config'!$A:$A,'Scoring_Config'!$D:$D,"Yes")="Yes",VALUE(MID(AO1468,FIND(",",AO1468)+1,100)),0)+IF(_xlfn.XLOOKUP("Options_Scoring",'Scoring_Config'!$A:$A,'Scoring_Config'!$D:$D,"Yes")="Yes",VALUE(MID(AP1468,FIND(",",AP1468)+1,100)),0)))</f>
        <v>0</v>
      </c>
      <c r="AZ1468" cm="1">
        <f t="array" ref="AZ1468">IF(FALSE,"True," &amp; IF(_xlfn.XLOOKUP("Migrate_Insecure",'Scoring_Config'!$A:$A,'Scoring_Config'!$D:$D,"Yes")="Yes",_xlfn.XLOOKUP("Migrate_Insecure",'Scoring_Config'!$A:$A,'Scoring_Config'!$C:$C,10),0),"False,0")</f>
        <v>0</v>
      </c>
    </row>
    <row r="1469" spans="1:52">
      <c r="A1469" t="s">
        <v>1979</v>
      </c>
      <c r="B1469" t="s">
        <v>3441</v>
      </c>
      <c r="C1469" t="s">
        <v>3542</v>
      </c>
      <c r="D1469" t="s">
        <v>3545</v>
      </c>
      <c r="E1469" t="s">
        <v>3563</v>
      </c>
      <c r="F1469" t="s">
        <v>3916</v>
      </c>
      <c r="G1469" t="s">
        <v>523</v>
      </c>
      <c r="H1469" t="s">
        <v>174</v>
      </c>
      <c r="I1469" t="s">
        <v>3916</v>
      </c>
      <c r="J1469" t="s">
        <v>523</v>
      </c>
      <c r="K1469" t="s">
        <v>1667</v>
      </c>
      <c r="L1469" t="s">
        <v>1635</v>
      </c>
      <c r="M1469" t="s">
        <v>1974</v>
      </c>
      <c r="N1469" t="s">
        <v>4315</v>
      </c>
      <c r="O1469" t="s">
        <v>4319</v>
      </c>
      <c r="P1469" t="s">
        <v>4323</v>
      </c>
      <c r="Q1469" t="s">
        <v>5353</v>
      </c>
      <c r="R1469" t="s">
        <v>5439</v>
      </c>
      <c r="S1469" t="s">
        <v>4324</v>
      </c>
      <c r="T1469" t="s">
        <v>5817</v>
      </c>
      <c r="U1469" t="s">
        <v>5955</v>
      </c>
      <c r="Y1469" cm="1">
        <f t="array" ref="Y1469">IF(FALSE,"True," &amp; IF(_xlfn.XLOOKUP("Src_IsAny",'Scoring_Config'!$A:$A,'Scoring_Config'!$D:$D,"Yes")="Yes",_xlfn.XLOOKUP("Src_IsAny",'Scoring_Config'!$A:$A,'Scoring_Config'!$C:$C,10),0),"False,0")</f>
        <v>0</v>
      </c>
      <c r="Z1469" cm="1">
        <f t="array" ref="Z1469">IF(FALSE,"True," &amp; IF(_xlfn.XLOOKUP("Src_CIDR_Le_16",'Scoring_Config'!$A:$A,'Scoring_Config'!$D:$D,"Yes")="Yes",_xlfn.XLOOKUP("Src_CIDR_Le_16",'Scoring_Config'!$A:$A,'Scoring_Config'!$C:$C,10),0),"False,0")</f>
        <v>0</v>
      </c>
      <c r="AA1469" cm="1">
        <f t="array" ref="AA1469">IF(FALSE,"True," &amp; IF(_xlfn.XLOOKUP("Src_CIDR_17_22",'Scoring_Config'!$A:$A,'Scoring_Config'!$D:$D,"Yes")="Yes",_xlfn.XLOOKUP("Src_CIDR_17_22",'Scoring_Config'!$A:$A,'Scoring_Config'!$C:$C,5),0),"False,0")</f>
        <v>0</v>
      </c>
      <c r="AB1469" cm="1">
        <f t="array" ref="AB1469">IF(FALSE,"True," &amp; IF(_xlfn.XLOOKUP("Dst_IsAny",'Scoring_Config'!$A:$A,'Scoring_Config'!$D:$D,"Yes")="Yes",_xlfn.XLOOKUP("Dst_IsAny",'Scoring_Config'!$A:$A,'Scoring_Config'!$C:$C,10),0),"False,0")</f>
        <v>0</v>
      </c>
      <c r="AC1469" cm="1">
        <f t="array" ref="AC1469">IF(FALSE,"True," &amp; IF(_xlfn.XLOOKUP("Dst_CIDR_Le_16",'Scoring_Config'!$A:$A,'Scoring_Config'!$D:$D,"Yes")="Yes",_xlfn.XLOOKUP("Dst_CIDR_Le_16",'Scoring_Config'!$A:$A,'Scoring_Config'!$C:$C,10),0),"False,0")</f>
        <v>0</v>
      </c>
      <c r="AD1469" cm="1">
        <f t="array" ref="AD1469">IF(FALSE,"True," &amp; IF(_xlfn.XLOOKUP("Dst_CIDR_17_22",'Scoring_Config'!$A:$A,'Scoring_Config'!$D:$D,"Yes")="Yes",_xlfn.XLOOKUP("Dst_CIDR_17_22",'Scoring_Config'!$A:$A,'Scoring_Config'!$C:$C,5),0),"False,0")</f>
        <v>0</v>
      </c>
      <c r="AE1469" cm="1">
        <f t="array" ref="AE1469">IF(FALSE,"True," &amp; IF(_xlfn.XLOOKUP("SrcZone_IsAny",'Scoring_Config'!$A:$A,'Scoring_Config'!$D:$D,"Yes")="Yes",_xlfn.XLOOKUP("SrcZone_IsAny",'Scoring_Config'!$A:$A,'Scoring_Config'!$C:$C,10),0),"False,0")</f>
        <v>0</v>
      </c>
      <c r="AF1469" cm="1">
        <f t="array" ref="AF1469">IF(FALSE,"True," &amp; IF(_xlfn.XLOOKUP("DstZone_IsAny",'Scoring_Config'!$A:$A,'Scoring_Config'!$D:$D,"Yes")="Yes",_xlfn.XLOOKUP("DstZone_IsAny",'Scoring_Config'!$A:$A,'Scoring_Config'!$C:$C,10),0),"False,0")</f>
        <v>0</v>
      </c>
      <c r="AG1469" cm="1">
        <f t="array" ref="AG146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69" cm="1">
        <f t="array" ref="AH1469">IF(FALSE,"True," &amp; IF(_xlfn.XLOOKUP("App_Any_OR_RangeGt1000",'Scoring_Config'!$A:$A,'Scoring_Config'!$D:$D,"Yes")="Yes",_xlfn.XLOOKUP("App_Any_OR_RangeGt1000",'Scoring_Config'!$A:$A,'Scoring_Config'!$C:$C,10),0),"False,0")</f>
        <v>0</v>
      </c>
      <c r="AI1469" cm="1">
        <f t="array" ref="AI1469">IF(FALSE,"True," &amp; IF(_xlfn.XLOOKUP("Service_Insecure_Match",'Scoring_Config'!$A:$A,'Scoring_Config'!$D:$D,"Yes")="Yes",_xlfn.XLOOKUP("Service_Insecure_Match",'Scoring_Config'!$A:$A,'Scoring_Config'!$C:$C,5),0),"False,0")</f>
        <v>0</v>
      </c>
      <c r="AJ1469" cm="1">
        <f t="array" ref="AJ1469">IF(FALSE,"True," &amp; IF(_xlfn.XLOOKUP("Risky_Inbound",'Scoring_Config'!$A:$A,'Scoring_Config'!$D:$D,"Yes")="Yes",_xlfn.XLOOKUP("Risky_Inbound",'Scoring_Config'!$A:$A,'Scoring_Config'!$C:$C,50),0),"False,0")</f>
        <v>0</v>
      </c>
      <c r="AK1469" cm="1">
        <f t="array" ref="AK1469">IF(FALSE,"True," &amp; IF(_xlfn.XLOOKUP("Risky_Outbound",'Scoring_Config'!$A:$A,'Scoring_Config'!$D:$D,"Yes")="Yes",_xlfn.XLOOKUP("Risky_Outbound",'Scoring_Config'!$A:$A,'Scoring_Config'!$C:$C,25),0),"False,0")</f>
        <v>0</v>
      </c>
      <c r="AL1469" t="s">
        <v>6699</v>
      </c>
      <c r="AM1469" cm="1">
        <f t="array" ref="AM146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69" t="s">
        <v>6697</v>
      </c>
      <c r="AO1469" t="s">
        <v>6697</v>
      </c>
      <c r="AP1469" t="s">
        <v>6697</v>
      </c>
      <c r="AQ1469" cm="1">
        <f t="array" ref="AQ1469">IF(FALSE,"True," &amp; IF(_xlfn.XLOOKUP("Service_IsAny",'Scoring_Config'!$A:$A,'Scoring_Config'!$D:$D,"Yes")="Yes",_xlfn.XLOOKUP("Service_IsAny",'Scoring_Config'!$A:$A,'Scoring_Config'!$C:$C,0),0),"False,0")</f>
        <v>0</v>
      </c>
      <c r="AR1469">
        <v>1</v>
      </c>
      <c r="AS1469" cm="1">
        <f t="array" ref="AS1469">IF(FALSE,"True," &amp; IF(_xlfn.XLOOKUP("Service_RangeGt1000",'Scoring_Config'!$A:$A,'Scoring_Config'!$D:$D,"Yes")="Yes",_xlfn.XLOOKUP("Service_RangeGt1000",'Scoring_Config'!$A:$A,'Scoring_Config'!$C:$C,0),0),"False,0")</f>
        <v>0</v>
      </c>
      <c r="AT1469" cm="1">
        <f t="array" ref="AT1469">IF(FALSE,"True," &amp; IF(_xlfn.XLOOKUP("App_IsAny",'Scoring_Config'!$A:$A,'Scoring_Config'!$D:$D,"Yes")="Yes",_xlfn.XLOOKUP("App_IsAny",'Scoring_Config'!$A:$A,'Scoring_Config'!$C:$C,0),0),"False,0")</f>
        <v>0</v>
      </c>
      <c r="AU1469">
        <v>1</v>
      </c>
      <c r="AV1469" cm="1">
        <f t="array" ref="AV1469">IF(FALSE,"True," &amp; IF(_xlfn.XLOOKUP("App_RangeGt1000",'Scoring_Config'!$A:$A,'Scoring_Config'!$D:$D,"Yes")="Yes",_xlfn.XLOOKUP("App_RangeGt1000",'Scoring_Config'!$A:$A,'Scoring_Config'!$C:$C,0),0),"False,0")</f>
        <v>0</v>
      </c>
      <c r="AW1469" cm="1">
        <f t="array" ref="AW1469">IF(FALSE,"True," &amp; IF(_xlfn.XLOOKUP("Action_IsDenyOrDrop",'Scoring_Config'!$A:$A,'Scoring_Config'!$D:$D,"Yes")="Yes",_xlfn.XLOOKUP("Action_IsDenyOrDrop",'Scoring_Config'!$A:$A,'Scoring_Config'!$C:$C,0),0),"False,0")</f>
        <v>0</v>
      </c>
      <c r="AX1469" cm="1">
        <f t="array" ref="AX1469">IF(LEFT(AW1469,4)="True",0,(IF(LEFT(Y1469,4)="True",IF(_xlfn.XLOOKUP("Src_IsAny",'Scoring_Config'!$A:$A,'Scoring_Config'!$D:$D,"Yes")="Yes",_xlfn.XLOOKUP("Src_IsAny",'Scoring_Config'!$A:$A,'Scoring_Config'!$C:$C,10),0),0)+IF(LEFT(Z1469,4)="True",IF(_xlfn.XLOOKUP("Src_CIDR_Le_16",'Scoring_Config'!$A:$A,'Scoring_Config'!$D:$D,"Yes")="Yes",_xlfn.XLOOKUP("Src_CIDR_Le_16",'Scoring_Config'!$A:$A,'Scoring_Config'!$C:$C,10),0),0)+IF(LEFT(AA1469,4)="True",IF(_xlfn.XLOOKUP("Src_CIDR_17_22",'Scoring_Config'!$A:$A,'Scoring_Config'!$D:$D,"Yes")="Yes",_xlfn.XLOOKUP("Src_CIDR_17_22",'Scoring_Config'!$A:$A,'Scoring_Config'!$C:$C,5),0),0)+IF(LEFT(AB1469,4)="True",IF(_xlfn.XLOOKUP("Dst_IsAny",'Scoring_Config'!$A:$A,'Scoring_Config'!$D:$D,"Yes")="Yes",_xlfn.XLOOKUP("Dst_IsAny",'Scoring_Config'!$A:$A,'Scoring_Config'!$C:$C,10),0),0)+IF(LEFT(AC1469,4)="True",IF(_xlfn.XLOOKUP("Dst_CIDR_Le_16",'Scoring_Config'!$A:$A,'Scoring_Config'!$D:$D,"Yes")="Yes",_xlfn.XLOOKUP("Dst_CIDR_Le_16",'Scoring_Config'!$A:$A,'Scoring_Config'!$C:$C,10),0),0)+IF(LEFT(AD1469,4)="True",IF(_xlfn.XLOOKUP("Dst_CIDR_17_22",'Scoring_Config'!$A:$A,'Scoring_Config'!$D:$D,"Yes")="Yes",_xlfn.XLOOKUP("Dst_CIDR_17_22",'Scoring_Config'!$A:$A,'Scoring_Config'!$C:$C,5),0),0)+IF(LEFT(AE1469,4)="True",IF(_xlfn.XLOOKUP("SrcZone_IsAny",'Scoring_Config'!$A:$A,'Scoring_Config'!$D:$D,"Yes")="Yes",_xlfn.XLOOKUP("SrcZone_IsAny",'Scoring_Config'!$A:$A,'Scoring_Config'!$C:$C,10),0),0)+IF(LEFT(AF1469,4)="True",IF(_xlfn.XLOOKUP("DstZone_IsAny",'Scoring_Config'!$A:$A,'Scoring_Config'!$D:$D,"Yes")="Yes",_xlfn.XLOOKUP("DstZone_IsAny",'Scoring_Config'!$A:$A,'Scoring_Config'!$C:$C,10),0),0)+IF(LEFT(AG1469,4)="True",IF(_xlfn.XLOOKUP("Service_Any_OR_RangeGt1000",'Scoring_Config'!$A:$A,'Scoring_Config'!$D:$D,"Yes")="Yes",_xlfn.XLOOKUP("Service_Any_OR_RangeGt1000",'Scoring_Config'!$A:$A,'Scoring_Config'!$C:$C,10),0),0)+IF(LEFT(AH1469,4)="True",IF(_xlfn.XLOOKUP("App_Any_OR_RangeGt1000",'Scoring_Config'!$A:$A,'Scoring_Config'!$D:$D,"Yes")="Yes",_xlfn.XLOOKUP("App_Any_OR_RangeGt1000",'Scoring_Config'!$A:$A,'Scoring_Config'!$C:$C,10),0),0)+IF(LEFT(AI1469,4)="True",IF(_xlfn.XLOOKUP("Service_Insecure_Match",'Scoring_Config'!$A:$A,'Scoring_Config'!$D:$D,"Yes")="Yes",_xlfn.XLOOKUP("Service_Insecure_Match",'Scoring_Config'!$A:$A,'Scoring_Config'!$C:$C,5),0),0)+IF(LEFT(AJ1469,4)="True",IF(_xlfn.XLOOKUP("Risky_Inbound",'Scoring_Config'!$A:$A,'Scoring_Config'!$D:$D,"Yes")="Yes",_xlfn.XLOOKUP("Risky_Inbound",'Scoring_Config'!$A:$A,'Scoring_Config'!$C:$C,50),0),0)+IF(LEFT(AK1469,4)="True",IF(_xlfn.XLOOKUP("Risky_Outbound",'Scoring_Config'!$A:$A,'Scoring_Config'!$D:$D,"Yes")="Yes",_xlfn.XLOOKUP("Risky_Outbound",'Scoring_Config'!$A:$A,'Scoring_Config'!$C:$C,25),0),0)+IF(LEFT(AZ1469,4)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1469,FIND(",",AL1469)+1,100)),0)+IF(LEFT(AM1469,4)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1469,FIND(",",AN1469)+1,100)),0)+IF(_xlfn.XLOOKUP("Profile_Scoring",'Scoring_Config'!$A:$A,'Scoring_Config'!$D:$D,"Yes")="Yes",VALUE(MID(AO1469,FIND(",",AO1469)+1,100)),0)+IF(_xlfn.XLOOKUP("Options_Scoring",'Scoring_Config'!$A:$A,'Scoring_Config'!$D:$D,"Yes")="Yes",VALUE(MID(AP1469,FIND(",",AP1469)+1,100)),0)))</f>
        <v>0</v>
      </c>
      <c r="AZ1469" cm="1">
        <f t="array" ref="AZ1469">IF(FALSE,"True," &amp; IF(_xlfn.XLOOKUP("Migrate_Insecure",'Scoring_Config'!$A:$A,'Scoring_Config'!$D:$D,"Yes")="Yes",_xlfn.XLOOKUP("Migrate_Insecure",'Scoring_Config'!$A:$A,'Scoring_Config'!$C:$C,10),0),"False,0")</f>
        <v>0</v>
      </c>
    </row>
    <row r="1470" spans="1:52">
      <c r="A1470" t="s">
        <v>1979</v>
      </c>
      <c r="B1470" t="s">
        <v>3442</v>
      </c>
      <c r="C1470" t="s">
        <v>3542</v>
      </c>
      <c r="D1470" t="s">
        <v>3545</v>
      </c>
      <c r="E1470" t="s">
        <v>3563</v>
      </c>
      <c r="F1470" t="s">
        <v>4017</v>
      </c>
      <c r="G1470" t="s">
        <v>769</v>
      </c>
      <c r="H1470" t="s">
        <v>174</v>
      </c>
      <c r="I1470" t="s">
        <v>4305</v>
      </c>
      <c r="J1470" t="s">
        <v>94</v>
      </c>
      <c r="K1470" t="s">
        <v>1667</v>
      </c>
      <c r="L1470" t="s">
        <v>1635</v>
      </c>
      <c r="M1470" t="s">
        <v>1974</v>
      </c>
      <c r="N1470" t="s">
        <v>4315</v>
      </c>
      <c r="O1470" t="s">
        <v>4319</v>
      </c>
      <c r="P1470" t="s">
        <v>4322</v>
      </c>
      <c r="Q1470" t="s">
        <v>5354</v>
      </c>
      <c r="R1470" t="s">
        <v>5439</v>
      </c>
      <c r="S1470" t="s">
        <v>4324</v>
      </c>
      <c r="T1470" t="s">
        <v>5817</v>
      </c>
      <c r="U1470" t="s">
        <v>6647</v>
      </c>
      <c r="Y1470" cm="1">
        <f t="array" ref="Y1470">IF(FALSE,"True," &amp; IF(_xlfn.XLOOKUP("Src_IsAny",'Scoring_Config'!$A:$A,'Scoring_Config'!$D:$D,"Yes")="Yes",_xlfn.XLOOKUP("Src_IsAny",'Scoring_Config'!$A:$A,'Scoring_Config'!$C:$C,10),0),"False,0")</f>
        <v>0</v>
      </c>
      <c r="Z1470" cm="1">
        <f t="array" ref="Z1470">IF(FALSE,"True," &amp; IF(_xlfn.XLOOKUP("Src_CIDR_Le_16",'Scoring_Config'!$A:$A,'Scoring_Config'!$D:$D,"Yes")="Yes",_xlfn.XLOOKUP("Src_CIDR_Le_16",'Scoring_Config'!$A:$A,'Scoring_Config'!$C:$C,10),0),"False,0")</f>
        <v>0</v>
      </c>
      <c r="AA1470" cm="1">
        <f t="array" ref="AA1470">IF(FALSE,"True," &amp; IF(_xlfn.XLOOKUP("Src_CIDR_17_22",'Scoring_Config'!$A:$A,'Scoring_Config'!$D:$D,"Yes")="Yes",_xlfn.XLOOKUP("Src_CIDR_17_22",'Scoring_Config'!$A:$A,'Scoring_Config'!$C:$C,5),0),"False,0")</f>
        <v>0</v>
      </c>
      <c r="AB1470" cm="1">
        <f t="array" ref="AB1470">IF(FALSE,"True," &amp; IF(_xlfn.XLOOKUP("Dst_IsAny",'Scoring_Config'!$A:$A,'Scoring_Config'!$D:$D,"Yes")="Yes",_xlfn.XLOOKUP("Dst_IsAny",'Scoring_Config'!$A:$A,'Scoring_Config'!$C:$C,10),0),"False,0")</f>
        <v>0</v>
      </c>
      <c r="AC1470" cm="1">
        <f t="array" ref="AC1470">IF(FALSE,"True," &amp; IF(_xlfn.XLOOKUP("Dst_CIDR_Le_16",'Scoring_Config'!$A:$A,'Scoring_Config'!$D:$D,"Yes")="Yes",_xlfn.XLOOKUP("Dst_CIDR_Le_16",'Scoring_Config'!$A:$A,'Scoring_Config'!$C:$C,10),0),"False,0")</f>
        <v>0</v>
      </c>
      <c r="AD1470" cm="1">
        <f t="array" ref="AD1470">IF(FALSE,"True," &amp; IF(_xlfn.XLOOKUP("Dst_CIDR_17_22",'Scoring_Config'!$A:$A,'Scoring_Config'!$D:$D,"Yes")="Yes",_xlfn.XLOOKUP("Dst_CIDR_17_22",'Scoring_Config'!$A:$A,'Scoring_Config'!$C:$C,5),0),"False,0")</f>
        <v>0</v>
      </c>
      <c r="AE1470" cm="1">
        <f t="array" ref="AE1470">IF(FALSE,"True," &amp; IF(_xlfn.XLOOKUP("SrcZone_IsAny",'Scoring_Config'!$A:$A,'Scoring_Config'!$D:$D,"Yes")="Yes",_xlfn.XLOOKUP("SrcZone_IsAny",'Scoring_Config'!$A:$A,'Scoring_Config'!$C:$C,10),0),"False,0")</f>
        <v>0</v>
      </c>
      <c r="AF1470" cm="1">
        <f t="array" ref="AF1470">IF(FALSE,"True," &amp; IF(_xlfn.XLOOKUP("DstZone_IsAny",'Scoring_Config'!$A:$A,'Scoring_Config'!$D:$D,"Yes")="Yes",_xlfn.XLOOKUP("DstZone_IsAny",'Scoring_Config'!$A:$A,'Scoring_Config'!$C:$C,10),0),"False,0")</f>
        <v>0</v>
      </c>
      <c r="AG1470" cm="1">
        <f t="array" ref="AG147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70" cm="1">
        <f t="array" ref="AH1470">IF(FALSE,"True," &amp; IF(_xlfn.XLOOKUP("App_Any_OR_RangeGt1000",'Scoring_Config'!$A:$A,'Scoring_Config'!$D:$D,"Yes")="Yes",_xlfn.XLOOKUP("App_Any_OR_RangeGt1000",'Scoring_Config'!$A:$A,'Scoring_Config'!$C:$C,10),0),"False,0")</f>
        <v>0</v>
      </c>
      <c r="AI1470" cm="1">
        <f t="array" ref="AI1470">IF(FALSE,"True," &amp; IF(_xlfn.XLOOKUP("Service_Insecure_Match",'Scoring_Config'!$A:$A,'Scoring_Config'!$D:$D,"Yes")="Yes",_xlfn.XLOOKUP("Service_Insecure_Match",'Scoring_Config'!$A:$A,'Scoring_Config'!$C:$C,5),0),"False,0")</f>
        <v>0</v>
      </c>
      <c r="AJ1470" cm="1">
        <f t="array" ref="AJ1470">IF(FALSE,"True," &amp; IF(_xlfn.XLOOKUP("Risky_Inbound",'Scoring_Config'!$A:$A,'Scoring_Config'!$D:$D,"Yes")="Yes",_xlfn.XLOOKUP("Risky_Inbound",'Scoring_Config'!$A:$A,'Scoring_Config'!$C:$C,50),0),"False,0")</f>
        <v>0</v>
      </c>
      <c r="AK1470" cm="1">
        <f t="array" ref="AK1470">IF(FALSE,"True," &amp; IF(_xlfn.XLOOKUP("Risky_Outbound",'Scoring_Config'!$A:$A,'Scoring_Config'!$D:$D,"Yes")="Yes",_xlfn.XLOOKUP("Risky_Outbound",'Scoring_Config'!$A:$A,'Scoring_Config'!$C:$C,25),0),"False,0")</f>
        <v>0</v>
      </c>
      <c r="AL1470" t="s">
        <v>6697</v>
      </c>
      <c r="AM1470" cm="1">
        <f t="array" ref="AM147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70" t="s">
        <v>6697</v>
      </c>
      <c r="AO1470" t="s">
        <v>6697</v>
      </c>
      <c r="AP1470" t="s">
        <v>6697</v>
      </c>
      <c r="AQ1470" cm="1">
        <f t="array" ref="AQ1470">IF(FALSE,"True," &amp; IF(_xlfn.XLOOKUP("Service_IsAny",'Scoring_Config'!$A:$A,'Scoring_Config'!$D:$D,"Yes")="Yes",_xlfn.XLOOKUP("Service_IsAny",'Scoring_Config'!$A:$A,'Scoring_Config'!$C:$C,0),0),"False,0")</f>
        <v>0</v>
      </c>
      <c r="AR1470">
        <v>1</v>
      </c>
      <c r="AS1470" cm="1">
        <f t="array" ref="AS1470">IF(FALSE,"True," &amp; IF(_xlfn.XLOOKUP("Service_RangeGt1000",'Scoring_Config'!$A:$A,'Scoring_Config'!$D:$D,"Yes")="Yes",_xlfn.XLOOKUP("Service_RangeGt1000",'Scoring_Config'!$A:$A,'Scoring_Config'!$C:$C,0),0),"False,0")</f>
        <v>0</v>
      </c>
      <c r="AT1470" cm="1">
        <f t="array" ref="AT1470">IF(FALSE,"True," &amp; IF(_xlfn.XLOOKUP("App_IsAny",'Scoring_Config'!$A:$A,'Scoring_Config'!$D:$D,"Yes")="Yes",_xlfn.XLOOKUP("App_IsAny",'Scoring_Config'!$A:$A,'Scoring_Config'!$C:$C,0),0),"False,0")</f>
        <v>0</v>
      </c>
      <c r="AU1470">
        <v>1</v>
      </c>
      <c r="AV1470" cm="1">
        <f t="array" ref="AV1470">IF(FALSE,"True," &amp; IF(_xlfn.XLOOKUP("App_RangeGt1000",'Scoring_Config'!$A:$A,'Scoring_Config'!$D:$D,"Yes")="Yes",_xlfn.XLOOKUP("App_RangeGt1000",'Scoring_Config'!$A:$A,'Scoring_Config'!$C:$C,0),0),"False,0")</f>
        <v>0</v>
      </c>
      <c r="AW1470" cm="1">
        <f t="array" ref="AW1470">IF(FALSE,"True," &amp; IF(_xlfn.XLOOKUP("Action_IsDenyOrDrop",'Scoring_Config'!$A:$A,'Scoring_Config'!$D:$D,"Yes")="Yes",_xlfn.XLOOKUP("Action_IsDenyOrDrop",'Scoring_Config'!$A:$A,'Scoring_Config'!$C:$C,0),0),"False,0")</f>
        <v>0</v>
      </c>
      <c r="AX1470" cm="1">
        <f t="array" ref="AX1470">IF(LEFT(AW1470,4)="True",0,(IF(LEFT(Y1470,4)="True",IF(_xlfn.XLOOKUP("Src_IsAny",'Scoring_Config'!$A:$A,'Scoring_Config'!$D:$D,"Yes")="Yes",_xlfn.XLOOKUP("Src_IsAny",'Scoring_Config'!$A:$A,'Scoring_Config'!$C:$C,10),0),0)+IF(LEFT(Z1470,4)="True",IF(_xlfn.XLOOKUP("Src_CIDR_Le_16",'Scoring_Config'!$A:$A,'Scoring_Config'!$D:$D,"Yes")="Yes",_xlfn.XLOOKUP("Src_CIDR_Le_16",'Scoring_Config'!$A:$A,'Scoring_Config'!$C:$C,10),0),0)+IF(LEFT(AA1470,4)="True",IF(_xlfn.XLOOKUP("Src_CIDR_17_22",'Scoring_Config'!$A:$A,'Scoring_Config'!$D:$D,"Yes")="Yes",_xlfn.XLOOKUP("Src_CIDR_17_22",'Scoring_Config'!$A:$A,'Scoring_Config'!$C:$C,5),0),0)+IF(LEFT(AB1470,4)="True",IF(_xlfn.XLOOKUP("Dst_IsAny",'Scoring_Config'!$A:$A,'Scoring_Config'!$D:$D,"Yes")="Yes",_xlfn.XLOOKUP("Dst_IsAny",'Scoring_Config'!$A:$A,'Scoring_Config'!$C:$C,10),0),0)+IF(LEFT(AC1470,4)="True",IF(_xlfn.XLOOKUP("Dst_CIDR_Le_16",'Scoring_Config'!$A:$A,'Scoring_Config'!$D:$D,"Yes")="Yes",_xlfn.XLOOKUP("Dst_CIDR_Le_16",'Scoring_Config'!$A:$A,'Scoring_Config'!$C:$C,10),0),0)+IF(LEFT(AD1470,4)="True",IF(_xlfn.XLOOKUP("Dst_CIDR_17_22",'Scoring_Config'!$A:$A,'Scoring_Config'!$D:$D,"Yes")="Yes",_xlfn.XLOOKUP("Dst_CIDR_17_22",'Scoring_Config'!$A:$A,'Scoring_Config'!$C:$C,5),0),0)+IF(LEFT(AE1470,4)="True",IF(_xlfn.XLOOKUP("SrcZone_IsAny",'Scoring_Config'!$A:$A,'Scoring_Config'!$D:$D,"Yes")="Yes",_xlfn.XLOOKUP("SrcZone_IsAny",'Scoring_Config'!$A:$A,'Scoring_Config'!$C:$C,10),0),0)+IF(LEFT(AF1470,4)="True",IF(_xlfn.XLOOKUP("DstZone_IsAny",'Scoring_Config'!$A:$A,'Scoring_Config'!$D:$D,"Yes")="Yes",_xlfn.XLOOKUP("DstZone_IsAny",'Scoring_Config'!$A:$A,'Scoring_Config'!$C:$C,10),0),0)+IF(LEFT(AG1470,4)="True",IF(_xlfn.XLOOKUP("Service_Any_OR_RangeGt1000",'Scoring_Config'!$A:$A,'Scoring_Config'!$D:$D,"Yes")="Yes",_xlfn.XLOOKUP("Service_Any_OR_RangeGt1000",'Scoring_Config'!$A:$A,'Scoring_Config'!$C:$C,10),0),0)+IF(LEFT(AH1470,4)="True",IF(_xlfn.XLOOKUP("App_Any_OR_RangeGt1000",'Scoring_Config'!$A:$A,'Scoring_Config'!$D:$D,"Yes")="Yes",_xlfn.XLOOKUP("App_Any_OR_RangeGt1000",'Scoring_Config'!$A:$A,'Scoring_Config'!$C:$C,10),0),0)+IF(LEFT(AI1470,4)="True",IF(_xlfn.XLOOKUP("Service_Insecure_Match",'Scoring_Config'!$A:$A,'Scoring_Config'!$D:$D,"Yes")="Yes",_xlfn.XLOOKUP("Service_Insecure_Match",'Scoring_Config'!$A:$A,'Scoring_Config'!$C:$C,5),0),0)+IF(LEFT(AJ1470,4)="True",IF(_xlfn.XLOOKUP("Risky_Inbound",'Scoring_Config'!$A:$A,'Scoring_Config'!$D:$D,"Yes")="Yes",_xlfn.XLOOKUP("Risky_Inbound",'Scoring_Config'!$A:$A,'Scoring_Config'!$C:$C,50),0),0)+IF(LEFT(AK1470,4)="True",IF(_xlfn.XLOOKUP("Risky_Outbound",'Scoring_Config'!$A:$A,'Scoring_Config'!$D:$D,"Yes")="Yes",_xlfn.XLOOKUP("Risky_Outbound",'Scoring_Config'!$A:$A,'Scoring_Config'!$C:$C,25),0),0)+IF(LEFT(AZ1470,4)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1470,FIND(",",AL1470)+1,100)),0)+IF(LEFT(AM1470,4)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1470,FIND(",",AN1470)+1,100)),0)+IF(_xlfn.XLOOKUP("Profile_Scoring",'Scoring_Config'!$A:$A,'Scoring_Config'!$D:$D,"Yes")="Yes",VALUE(MID(AO1470,FIND(",",AO1470)+1,100)),0)+IF(_xlfn.XLOOKUP("Options_Scoring",'Scoring_Config'!$A:$A,'Scoring_Config'!$D:$D,"Yes")="Yes",VALUE(MID(AP1470,FIND(",",AP1470)+1,100)),0)))</f>
        <v>0</v>
      </c>
      <c r="AZ1470" cm="1">
        <f t="array" ref="AZ1470">IF(FALSE,"True," &amp; IF(_xlfn.XLOOKUP("Migrate_Insecure",'Scoring_Config'!$A:$A,'Scoring_Config'!$D:$D,"Yes")="Yes",_xlfn.XLOOKUP("Migrate_Insecure",'Scoring_Config'!$A:$A,'Scoring_Config'!$C:$C,10),0),"False,0")</f>
        <v>0</v>
      </c>
    </row>
    <row r="1471" spans="1:52">
      <c r="A1471" t="s">
        <v>1979</v>
      </c>
      <c r="B1471" t="s">
        <v>3443</v>
      </c>
      <c r="C1471" t="s">
        <v>3542</v>
      </c>
      <c r="D1471" t="s">
        <v>3544</v>
      </c>
      <c r="E1471" t="s">
        <v>3562</v>
      </c>
      <c r="F1471" t="s">
        <v>3632</v>
      </c>
      <c r="G1471" t="s">
        <v>770</v>
      </c>
      <c r="H1471" t="s">
        <v>193</v>
      </c>
      <c r="I1471" t="s">
        <v>4306</v>
      </c>
      <c r="J1471" t="s">
        <v>1298</v>
      </c>
      <c r="K1471" t="s">
        <v>1677</v>
      </c>
      <c r="L1471" t="s">
        <v>1636</v>
      </c>
      <c r="M1471" t="s">
        <v>1973</v>
      </c>
      <c r="N1471" t="s">
        <v>4315</v>
      </c>
      <c r="O1471" t="s">
        <v>4319</v>
      </c>
      <c r="P1471" t="s">
        <v>4323</v>
      </c>
      <c r="Q1471" t="s">
        <v>5355</v>
      </c>
      <c r="R1471" t="s">
        <v>5439</v>
      </c>
      <c r="S1471" t="s">
        <v>4324</v>
      </c>
      <c r="T1471" t="s">
        <v>5910</v>
      </c>
      <c r="U1471" t="s">
        <v>6648</v>
      </c>
      <c r="Y1471" cm="1">
        <f t="array" ref="Y1471">IF(FALSE,"True," &amp; IF(_xlfn.XLOOKUP("Src_IsAny",'Scoring_Config'!$A:$A,'Scoring_Config'!$D:$D,"Yes")="Yes",_xlfn.XLOOKUP("Src_IsAny",'Scoring_Config'!$A:$A,'Scoring_Config'!$C:$C,10),0),"False,0")</f>
        <v>0</v>
      </c>
      <c r="Z1471" cm="1">
        <f t="array" ref="Z1471">IF(FALSE,"True," &amp; IF(_xlfn.XLOOKUP("Src_CIDR_Le_16",'Scoring_Config'!$A:$A,'Scoring_Config'!$D:$D,"Yes")="Yes",_xlfn.XLOOKUP("Src_CIDR_Le_16",'Scoring_Config'!$A:$A,'Scoring_Config'!$C:$C,10),0),"False,0")</f>
        <v>0</v>
      </c>
      <c r="AA1471" cm="1">
        <f t="array" ref="AA1471">IF(FALSE,"True," &amp; IF(_xlfn.XLOOKUP("Src_CIDR_17_22",'Scoring_Config'!$A:$A,'Scoring_Config'!$D:$D,"Yes")="Yes",_xlfn.XLOOKUP("Src_CIDR_17_22",'Scoring_Config'!$A:$A,'Scoring_Config'!$C:$C,5),0),"False,0")</f>
        <v>0</v>
      </c>
      <c r="AB1471" cm="1">
        <f t="array" ref="AB1471">IF(FALSE,"True," &amp; IF(_xlfn.XLOOKUP("Dst_IsAny",'Scoring_Config'!$A:$A,'Scoring_Config'!$D:$D,"Yes")="Yes",_xlfn.XLOOKUP("Dst_IsAny",'Scoring_Config'!$A:$A,'Scoring_Config'!$C:$C,10),0),"False,0")</f>
        <v>0</v>
      </c>
      <c r="AC1471" cm="1">
        <f t="array" ref="AC1471">IF(FALSE,"True," &amp; IF(_xlfn.XLOOKUP("Dst_CIDR_Le_16",'Scoring_Config'!$A:$A,'Scoring_Config'!$D:$D,"Yes")="Yes",_xlfn.XLOOKUP("Dst_CIDR_Le_16",'Scoring_Config'!$A:$A,'Scoring_Config'!$C:$C,10),0),"False,0")</f>
        <v>0</v>
      </c>
      <c r="AD1471" cm="1">
        <f t="array" ref="AD1471">IF(FALSE,"True," &amp; IF(_xlfn.XLOOKUP("Dst_CIDR_17_22",'Scoring_Config'!$A:$A,'Scoring_Config'!$D:$D,"Yes")="Yes",_xlfn.XLOOKUP("Dst_CIDR_17_22",'Scoring_Config'!$A:$A,'Scoring_Config'!$C:$C,5),0),"False,0")</f>
        <v>0</v>
      </c>
      <c r="AE1471" cm="1">
        <f t="array" ref="AE1471">IF(FALSE,"True," &amp; IF(_xlfn.XLOOKUP("SrcZone_IsAny",'Scoring_Config'!$A:$A,'Scoring_Config'!$D:$D,"Yes")="Yes",_xlfn.XLOOKUP("SrcZone_IsAny",'Scoring_Config'!$A:$A,'Scoring_Config'!$C:$C,10),0),"False,0")</f>
        <v>0</v>
      </c>
      <c r="AF1471" cm="1">
        <f t="array" ref="AF1471">IF(FALSE,"True," &amp; IF(_xlfn.XLOOKUP("DstZone_IsAny",'Scoring_Config'!$A:$A,'Scoring_Config'!$D:$D,"Yes")="Yes",_xlfn.XLOOKUP("DstZone_IsAny",'Scoring_Config'!$A:$A,'Scoring_Config'!$C:$C,10),0),"False,0")</f>
        <v>0</v>
      </c>
      <c r="AG1471" cm="1">
        <f t="array" ref="AG147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71" cm="1">
        <f t="array" ref="AH1471">IF(FALSE,"True," &amp; IF(_xlfn.XLOOKUP("App_Any_OR_RangeGt1000",'Scoring_Config'!$A:$A,'Scoring_Config'!$D:$D,"Yes")="Yes",_xlfn.XLOOKUP("App_Any_OR_RangeGt1000",'Scoring_Config'!$A:$A,'Scoring_Config'!$C:$C,10),0),"False,0")</f>
        <v>0</v>
      </c>
      <c r="AI1471" cm="1">
        <f t="array" ref="AI1471">IF(FALSE,"True," &amp; IF(_xlfn.XLOOKUP("Service_Insecure_Match",'Scoring_Config'!$A:$A,'Scoring_Config'!$D:$D,"Yes")="Yes",_xlfn.XLOOKUP("Service_Insecure_Match",'Scoring_Config'!$A:$A,'Scoring_Config'!$C:$C,5),0),"False,0")</f>
        <v>0</v>
      </c>
      <c r="AJ1471" cm="1">
        <f t="array" ref="AJ1471">IF(FALSE,"True," &amp; IF(_xlfn.XLOOKUP("Risky_Inbound",'Scoring_Config'!$A:$A,'Scoring_Config'!$D:$D,"Yes")="Yes",_xlfn.XLOOKUP("Risky_Inbound",'Scoring_Config'!$A:$A,'Scoring_Config'!$C:$C,50),0),"False,0")</f>
        <v>0</v>
      </c>
      <c r="AK1471" cm="1">
        <f t="array" ref="AK1471">IF(FALSE,"True," &amp; IF(_xlfn.XLOOKUP("Risky_Outbound",'Scoring_Config'!$A:$A,'Scoring_Config'!$D:$D,"Yes")="Yes",_xlfn.XLOOKUP("Risky_Outbound",'Scoring_Config'!$A:$A,'Scoring_Config'!$C:$C,25),0),"False,0")</f>
        <v>0</v>
      </c>
      <c r="AL1471" t="s">
        <v>6699</v>
      </c>
      <c r="AM1471" cm="1">
        <f t="array" ref="AM147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71" t="s">
        <v>6697</v>
      </c>
      <c r="AO1471" t="s">
        <v>6697</v>
      </c>
      <c r="AP1471" t="s">
        <v>6697</v>
      </c>
      <c r="AQ1471" cm="1">
        <f t="array" ref="AQ1471">IF(FALSE,"True," &amp; IF(_xlfn.XLOOKUP("Service_IsAny",'Scoring_Config'!$A:$A,'Scoring_Config'!$D:$D,"Yes")="Yes",_xlfn.XLOOKUP("Service_IsAny",'Scoring_Config'!$A:$A,'Scoring_Config'!$C:$C,0),0),"False,0")</f>
        <v>0</v>
      </c>
      <c r="AR1471">
        <v>0</v>
      </c>
      <c r="AS1471" cm="1">
        <f t="array" ref="AS1471">IF(FALSE,"True," &amp; IF(_xlfn.XLOOKUP("Service_RangeGt1000",'Scoring_Config'!$A:$A,'Scoring_Config'!$D:$D,"Yes")="Yes",_xlfn.XLOOKUP("Service_RangeGt1000",'Scoring_Config'!$A:$A,'Scoring_Config'!$C:$C,0),0),"False,0")</f>
        <v>0</v>
      </c>
      <c r="AT1471" cm="1">
        <f t="array" ref="AT1471">IF(FALSE,"True," &amp; IF(_xlfn.XLOOKUP("App_IsAny",'Scoring_Config'!$A:$A,'Scoring_Config'!$D:$D,"Yes")="Yes",_xlfn.XLOOKUP("App_IsAny",'Scoring_Config'!$A:$A,'Scoring_Config'!$C:$C,0),0),"False,0")</f>
        <v>0</v>
      </c>
      <c r="AU1471">
        <v>0</v>
      </c>
      <c r="AV1471" cm="1">
        <f t="array" ref="AV1471">IF(FALSE,"True," &amp; IF(_xlfn.XLOOKUP("App_RangeGt1000",'Scoring_Config'!$A:$A,'Scoring_Config'!$D:$D,"Yes")="Yes",_xlfn.XLOOKUP("App_RangeGt1000",'Scoring_Config'!$A:$A,'Scoring_Config'!$C:$C,0),0),"False,0")</f>
        <v>0</v>
      </c>
      <c r="AW1471" cm="1">
        <f t="array" ref="AW1471">IF(FALSE,"True," &amp; IF(_xlfn.XLOOKUP("Action_IsDenyOrDrop",'Scoring_Config'!$A:$A,'Scoring_Config'!$D:$D,"Yes")="Yes",_xlfn.XLOOKUP("Action_IsDenyOrDrop",'Scoring_Config'!$A:$A,'Scoring_Config'!$C:$C,0),0),"False,0")</f>
        <v>0</v>
      </c>
      <c r="AX1471" cm="1">
        <f t="array" ref="AX1471">IF(LEFT(AW1471,4)="True",0,(IF(LEFT(Y1471,4)="True",IF(_xlfn.XLOOKUP("Src_IsAny",'Scoring_Config'!$A:$A,'Scoring_Config'!$D:$D,"Yes")="Yes",_xlfn.XLOOKUP("Src_IsAny",'Scoring_Config'!$A:$A,'Scoring_Config'!$C:$C,10),0),0)+IF(LEFT(Z1471,4)="True",IF(_xlfn.XLOOKUP("Src_CIDR_Le_16",'Scoring_Config'!$A:$A,'Scoring_Config'!$D:$D,"Yes")="Yes",_xlfn.XLOOKUP("Src_CIDR_Le_16",'Scoring_Config'!$A:$A,'Scoring_Config'!$C:$C,10),0),0)+IF(LEFT(AA1471,4)="True",IF(_xlfn.XLOOKUP("Src_CIDR_17_22",'Scoring_Config'!$A:$A,'Scoring_Config'!$D:$D,"Yes")="Yes",_xlfn.XLOOKUP("Src_CIDR_17_22",'Scoring_Config'!$A:$A,'Scoring_Config'!$C:$C,5),0),0)+IF(LEFT(AB1471,4)="True",IF(_xlfn.XLOOKUP("Dst_IsAny",'Scoring_Config'!$A:$A,'Scoring_Config'!$D:$D,"Yes")="Yes",_xlfn.XLOOKUP("Dst_IsAny",'Scoring_Config'!$A:$A,'Scoring_Config'!$C:$C,10),0),0)+IF(LEFT(AC1471,4)="True",IF(_xlfn.XLOOKUP("Dst_CIDR_Le_16",'Scoring_Config'!$A:$A,'Scoring_Config'!$D:$D,"Yes")="Yes",_xlfn.XLOOKUP("Dst_CIDR_Le_16",'Scoring_Config'!$A:$A,'Scoring_Config'!$C:$C,10),0),0)+IF(LEFT(AD1471,4)="True",IF(_xlfn.XLOOKUP("Dst_CIDR_17_22",'Scoring_Config'!$A:$A,'Scoring_Config'!$D:$D,"Yes")="Yes",_xlfn.XLOOKUP("Dst_CIDR_17_22",'Scoring_Config'!$A:$A,'Scoring_Config'!$C:$C,5),0),0)+IF(LEFT(AE1471,4)="True",IF(_xlfn.XLOOKUP("SrcZone_IsAny",'Scoring_Config'!$A:$A,'Scoring_Config'!$D:$D,"Yes")="Yes",_xlfn.XLOOKUP("SrcZone_IsAny",'Scoring_Config'!$A:$A,'Scoring_Config'!$C:$C,10),0),0)+IF(LEFT(AF1471,4)="True",IF(_xlfn.XLOOKUP("DstZone_IsAny",'Scoring_Config'!$A:$A,'Scoring_Config'!$D:$D,"Yes")="Yes",_xlfn.XLOOKUP("DstZone_IsAny",'Scoring_Config'!$A:$A,'Scoring_Config'!$C:$C,10),0),0)+IF(LEFT(AG1471,4)="True",IF(_xlfn.XLOOKUP("Service_Any_OR_RangeGt1000",'Scoring_Config'!$A:$A,'Scoring_Config'!$D:$D,"Yes")="Yes",_xlfn.XLOOKUP("Service_Any_OR_RangeGt1000",'Scoring_Config'!$A:$A,'Scoring_Config'!$C:$C,10),0),0)+IF(LEFT(AH1471,4)="True",IF(_xlfn.XLOOKUP("App_Any_OR_RangeGt1000",'Scoring_Config'!$A:$A,'Scoring_Config'!$D:$D,"Yes")="Yes",_xlfn.XLOOKUP("App_Any_OR_RangeGt1000",'Scoring_Config'!$A:$A,'Scoring_Config'!$C:$C,10),0),0)+IF(LEFT(AI1471,4)="True",IF(_xlfn.XLOOKUP("Service_Insecure_Match",'Scoring_Config'!$A:$A,'Scoring_Config'!$D:$D,"Yes")="Yes",_xlfn.XLOOKUP("Service_Insecure_Match",'Scoring_Config'!$A:$A,'Scoring_Config'!$C:$C,5),0),0)+IF(LEFT(AJ1471,4)="True",IF(_xlfn.XLOOKUP("Risky_Inbound",'Scoring_Config'!$A:$A,'Scoring_Config'!$D:$D,"Yes")="Yes",_xlfn.XLOOKUP("Risky_Inbound",'Scoring_Config'!$A:$A,'Scoring_Config'!$C:$C,50),0),0)+IF(LEFT(AK1471,4)="True",IF(_xlfn.XLOOKUP("Risky_Outbound",'Scoring_Config'!$A:$A,'Scoring_Config'!$D:$D,"Yes")="Yes",_xlfn.XLOOKUP("Risky_Outbound",'Scoring_Config'!$A:$A,'Scoring_Config'!$C:$C,25),0),0)+IF(LEFT(AZ1471,4)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1471,FIND(",",AL1471)+1,100)),0)+IF(LEFT(AM1471,4)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1471,FIND(",",AN1471)+1,100)),0)+IF(_xlfn.XLOOKUP("Profile_Scoring",'Scoring_Config'!$A:$A,'Scoring_Config'!$D:$D,"Yes")="Yes",VALUE(MID(AO1471,FIND(",",AO1471)+1,100)),0)+IF(_xlfn.XLOOKUP("Options_Scoring",'Scoring_Config'!$A:$A,'Scoring_Config'!$D:$D,"Yes")="Yes",VALUE(MID(AP1471,FIND(",",AP1471)+1,100)),0)))</f>
        <v>0</v>
      </c>
      <c r="AZ1471" cm="1">
        <f t="array" ref="AZ1471">IF(FALSE,"True," &amp; IF(_xlfn.XLOOKUP("Migrate_Insecure",'Scoring_Config'!$A:$A,'Scoring_Config'!$D:$D,"Yes")="Yes",_xlfn.XLOOKUP("Migrate_Insecure",'Scoring_Config'!$A:$A,'Scoring_Config'!$C:$C,10),0),"False,0")</f>
        <v>0</v>
      </c>
    </row>
    <row r="1472" spans="1:52">
      <c r="A1472" t="s">
        <v>1979</v>
      </c>
      <c r="B1472" t="s">
        <v>3444</v>
      </c>
      <c r="C1472" t="s">
        <v>3542</v>
      </c>
      <c r="D1472" t="s">
        <v>3544</v>
      </c>
      <c r="E1472" t="s">
        <v>3562</v>
      </c>
      <c r="F1472" t="s">
        <v>4033</v>
      </c>
      <c r="G1472" t="s">
        <v>771</v>
      </c>
      <c r="H1472" t="s">
        <v>193</v>
      </c>
      <c r="I1472" t="s">
        <v>4307</v>
      </c>
      <c r="J1472" t="s">
        <v>1299</v>
      </c>
      <c r="K1472" t="s">
        <v>1895</v>
      </c>
      <c r="L1472" t="s">
        <v>1325</v>
      </c>
      <c r="M1472" t="s">
        <v>1973</v>
      </c>
      <c r="N1472" t="s">
        <v>4315</v>
      </c>
      <c r="O1472" t="s">
        <v>4319</v>
      </c>
      <c r="P1472" t="s">
        <v>4323</v>
      </c>
      <c r="Q1472" t="s">
        <v>5356</v>
      </c>
      <c r="R1472" t="s">
        <v>5439</v>
      </c>
      <c r="S1472" t="s">
        <v>4324</v>
      </c>
      <c r="T1472" t="s">
        <v>5616</v>
      </c>
      <c r="U1472" t="s">
        <v>6649</v>
      </c>
      <c r="Y1472" cm="1">
        <f t="array" ref="Y1472">IF(FALSE,"True," &amp; IF(_xlfn.XLOOKUP("Src_IsAny",'Scoring_Config'!$A:$A,'Scoring_Config'!$D:$D,"Yes")="Yes",_xlfn.XLOOKUP("Src_IsAny",'Scoring_Config'!$A:$A,'Scoring_Config'!$C:$C,10),0),"False,0")</f>
        <v>0</v>
      </c>
      <c r="Z1472" cm="1">
        <f t="array" ref="Z1472">IF(FALSE,"True," &amp; IF(_xlfn.XLOOKUP("Src_CIDR_Le_16",'Scoring_Config'!$A:$A,'Scoring_Config'!$D:$D,"Yes")="Yes",_xlfn.XLOOKUP("Src_CIDR_Le_16",'Scoring_Config'!$A:$A,'Scoring_Config'!$C:$C,10),0),"False,0")</f>
        <v>0</v>
      </c>
      <c r="AA1472" cm="1">
        <f t="array" ref="AA1472">IF(FALSE,"True," &amp; IF(_xlfn.XLOOKUP("Src_CIDR_17_22",'Scoring_Config'!$A:$A,'Scoring_Config'!$D:$D,"Yes")="Yes",_xlfn.XLOOKUP("Src_CIDR_17_22",'Scoring_Config'!$A:$A,'Scoring_Config'!$C:$C,5),0),"False,0")</f>
        <v>0</v>
      </c>
      <c r="AB1472" cm="1">
        <f t="array" ref="AB1472">IF(FALSE,"True," &amp; IF(_xlfn.XLOOKUP("Dst_IsAny",'Scoring_Config'!$A:$A,'Scoring_Config'!$D:$D,"Yes")="Yes",_xlfn.XLOOKUP("Dst_IsAny",'Scoring_Config'!$A:$A,'Scoring_Config'!$C:$C,10),0),"False,0")</f>
        <v>0</v>
      </c>
      <c r="AC1472" cm="1">
        <f t="array" ref="AC1472">IF(FALSE,"True," &amp; IF(_xlfn.XLOOKUP("Dst_CIDR_Le_16",'Scoring_Config'!$A:$A,'Scoring_Config'!$D:$D,"Yes")="Yes",_xlfn.XLOOKUP("Dst_CIDR_Le_16",'Scoring_Config'!$A:$A,'Scoring_Config'!$C:$C,10),0),"False,0")</f>
        <v>0</v>
      </c>
      <c r="AD1472" cm="1">
        <f t="array" ref="AD1472">IF(FALSE,"True," &amp; IF(_xlfn.XLOOKUP("Dst_CIDR_17_22",'Scoring_Config'!$A:$A,'Scoring_Config'!$D:$D,"Yes")="Yes",_xlfn.XLOOKUP("Dst_CIDR_17_22",'Scoring_Config'!$A:$A,'Scoring_Config'!$C:$C,5),0),"False,0")</f>
        <v>0</v>
      </c>
      <c r="AE1472" cm="1">
        <f t="array" ref="AE1472">IF(FALSE,"True," &amp; IF(_xlfn.XLOOKUP("SrcZone_IsAny",'Scoring_Config'!$A:$A,'Scoring_Config'!$D:$D,"Yes")="Yes",_xlfn.XLOOKUP("SrcZone_IsAny",'Scoring_Config'!$A:$A,'Scoring_Config'!$C:$C,10),0),"False,0")</f>
        <v>0</v>
      </c>
      <c r="AF1472" cm="1">
        <f t="array" ref="AF1472">IF(FALSE,"True," &amp; IF(_xlfn.XLOOKUP("DstZone_IsAny",'Scoring_Config'!$A:$A,'Scoring_Config'!$D:$D,"Yes")="Yes",_xlfn.XLOOKUP("DstZone_IsAny",'Scoring_Config'!$A:$A,'Scoring_Config'!$C:$C,10),0),"False,0")</f>
        <v>0</v>
      </c>
      <c r="AG1472" cm="1">
        <f t="array" ref="AG147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72" cm="1">
        <f t="array" ref="AH1472">IF(FALSE,"True," &amp; IF(_xlfn.XLOOKUP("App_Any_OR_RangeGt1000",'Scoring_Config'!$A:$A,'Scoring_Config'!$D:$D,"Yes")="Yes",_xlfn.XLOOKUP("App_Any_OR_RangeGt1000",'Scoring_Config'!$A:$A,'Scoring_Config'!$C:$C,10),0),"False,0")</f>
        <v>0</v>
      </c>
      <c r="AI1472" cm="1">
        <f t="array" ref="AI1472">IF(FALSE,"True," &amp; IF(_xlfn.XLOOKUP("Service_Insecure_Match",'Scoring_Config'!$A:$A,'Scoring_Config'!$D:$D,"Yes")="Yes",_xlfn.XLOOKUP("Service_Insecure_Match",'Scoring_Config'!$A:$A,'Scoring_Config'!$C:$C,5),0),"False,0")</f>
        <v>0</v>
      </c>
      <c r="AJ1472" cm="1">
        <f t="array" ref="AJ1472">IF(FALSE,"True," &amp; IF(_xlfn.XLOOKUP("Risky_Inbound",'Scoring_Config'!$A:$A,'Scoring_Config'!$D:$D,"Yes")="Yes",_xlfn.XLOOKUP("Risky_Inbound",'Scoring_Config'!$A:$A,'Scoring_Config'!$C:$C,50),0),"False,0")</f>
        <v>0</v>
      </c>
      <c r="AK1472" cm="1">
        <f t="array" ref="AK1472">IF(FALSE,"True," &amp; IF(_xlfn.XLOOKUP("Risky_Outbound",'Scoring_Config'!$A:$A,'Scoring_Config'!$D:$D,"Yes")="Yes",_xlfn.XLOOKUP("Risky_Outbound",'Scoring_Config'!$A:$A,'Scoring_Config'!$C:$C,25),0),"False,0")</f>
        <v>0</v>
      </c>
      <c r="AL1472" t="s">
        <v>6699</v>
      </c>
      <c r="AM1472" cm="1">
        <f t="array" ref="AM147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72" t="s">
        <v>6697</v>
      </c>
      <c r="AO1472" t="s">
        <v>6697</v>
      </c>
      <c r="AP1472" t="s">
        <v>6697</v>
      </c>
      <c r="AQ1472" cm="1">
        <f t="array" ref="AQ1472">IF(FALSE,"True," &amp; IF(_xlfn.XLOOKUP("Service_IsAny",'Scoring_Config'!$A:$A,'Scoring_Config'!$D:$D,"Yes")="Yes",_xlfn.XLOOKUP("Service_IsAny",'Scoring_Config'!$A:$A,'Scoring_Config'!$C:$C,0),0),"False,0")</f>
        <v>0</v>
      </c>
      <c r="AR1472">
        <v>0</v>
      </c>
      <c r="AS1472" cm="1">
        <f t="array" ref="AS1472">IF(FALSE,"True," &amp; IF(_xlfn.XLOOKUP("Service_RangeGt1000",'Scoring_Config'!$A:$A,'Scoring_Config'!$D:$D,"Yes")="Yes",_xlfn.XLOOKUP("Service_RangeGt1000",'Scoring_Config'!$A:$A,'Scoring_Config'!$C:$C,0),0),"False,0")</f>
        <v>0</v>
      </c>
      <c r="AT1472" cm="1">
        <f t="array" ref="AT1472">IF(FALSE,"True," &amp; IF(_xlfn.XLOOKUP("App_IsAny",'Scoring_Config'!$A:$A,'Scoring_Config'!$D:$D,"Yes")="Yes",_xlfn.XLOOKUP("App_IsAny",'Scoring_Config'!$A:$A,'Scoring_Config'!$C:$C,0),0),"False,0")</f>
        <v>0</v>
      </c>
      <c r="AU1472">
        <v>0</v>
      </c>
      <c r="AV1472" cm="1">
        <f t="array" ref="AV1472">IF(FALSE,"True," &amp; IF(_xlfn.XLOOKUP("App_RangeGt1000",'Scoring_Config'!$A:$A,'Scoring_Config'!$D:$D,"Yes")="Yes",_xlfn.XLOOKUP("App_RangeGt1000",'Scoring_Config'!$A:$A,'Scoring_Config'!$C:$C,0),0),"False,0")</f>
        <v>0</v>
      </c>
      <c r="AW1472" cm="1">
        <f t="array" ref="AW1472">IF(FALSE,"True," &amp; IF(_xlfn.XLOOKUP("Action_IsDenyOrDrop",'Scoring_Config'!$A:$A,'Scoring_Config'!$D:$D,"Yes")="Yes",_xlfn.XLOOKUP("Action_IsDenyOrDrop",'Scoring_Config'!$A:$A,'Scoring_Config'!$C:$C,0),0),"False,0")</f>
        <v>0</v>
      </c>
      <c r="AX1472" cm="1">
        <f t="array" ref="AX1472">IF(LEFT(AW1472,4)="True",0,(IF(LEFT(Y1472,4)="True",IF(_xlfn.XLOOKUP("Src_IsAny",'Scoring_Config'!$A:$A,'Scoring_Config'!$D:$D,"Yes")="Yes",_xlfn.XLOOKUP("Src_IsAny",'Scoring_Config'!$A:$A,'Scoring_Config'!$C:$C,10),0),0)+IF(LEFT(Z1472,4)="True",IF(_xlfn.XLOOKUP("Src_CIDR_Le_16",'Scoring_Config'!$A:$A,'Scoring_Config'!$D:$D,"Yes")="Yes",_xlfn.XLOOKUP("Src_CIDR_Le_16",'Scoring_Config'!$A:$A,'Scoring_Config'!$C:$C,10),0),0)+IF(LEFT(AA1472,4)="True",IF(_xlfn.XLOOKUP("Src_CIDR_17_22",'Scoring_Config'!$A:$A,'Scoring_Config'!$D:$D,"Yes")="Yes",_xlfn.XLOOKUP("Src_CIDR_17_22",'Scoring_Config'!$A:$A,'Scoring_Config'!$C:$C,5),0),0)+IF(LEFT(AB1472,4)="True",IF(_xlfn.XLOOKUP("Dst_IsAny",'Scoring_Config'!$A:$A,'Scoring_Config'!$D:$D,"Yes")="Yes",_xlfn.XLOOKUP("Dst_IsAny",'Scoring_Config'!$A:$A,'Scoring_Config'!$C:$C,10),0),0)+IF(LEFT(AC1472,4)="True",IF(_xlfn.XLOOKUP("Dst_CIDR_Le_16",'Scoring_Config'!$A:$A,'Scoring_Config'!$D:$D,"Yes")="Yes",_xlfn.XLOOKUP("Dst_CIDR_Le_16",'Scoring_Config'!$A:$A,'Scoring_Config'!$C:$C,10),0),0)+IF(LEFT(AD1472,4)="True",IF(_xlfn.XLOOKUP("Dst_CIDR_17_22",'Scoring_Config'!$A:$A,'Scoring_Config'!$D:$D,"Yes")="Yes",_xlfn.XLOOKUP("Dst_CIDR_17_22",'Scoring_Config'!$A:$A,'Scoring_Config'!$C:$C,5),0),0)+IF(LEFT(AE1472,4)="True",IF(_xlfn.XLOOKUP("SrcZone_IsAny",'Scoring_Config'!$A:$A,'Scoring_Config'!$D:$D,"Yes")="Yes",_xlfn.XLOOKUP("SrcZone_IsAny",'Scoring_Config'!$A:$A,'Scoring_Config'!$C:$C,10),0),0)+IF(LEFT(AF1472,4)="True",IF(_xlfn.XLOOKUP("DstZone_IsAny",'Scoring_Config'!$A:$A,'Scoring_Config'!$D:$D,"Yes")="Yes",_xlfn.XLOOKUP("DstZone_IsAny",'Scoring_Config'!$A:$A,'Scoring_Config'!$C:$C,10),0),0)+IF(LEFT(AG1472,4)="True",IF(_xlfn.XLOOKUP("Service_Any_OR_RangeGt1000",'Scoring_Config'!$A:$A,'Scoring_Config'!$D:$D,"Yes")="Yes",_xlfn.XLOOKUP("Service_Any_OR_RangeGt1000",'Scoring_Config'!$A:$A,'Scoring_Config'!$C:$C,10),0),0)+IF(LEFT(AH1472,4)="True",IF(_xlfn.XLOOKUP("App_Any_OR_RangeGt1000",'Scoring_Config'!$A:$A,'Scoring_Config'!$D:$D,"Yes")="Yes",_xlfn.XLOOKUP("App_Any_OR_RangeGt1000",'Scoring_Config'!$A:$A,'Scoring_Config'!$C:$C,10),0),0)+IF(LEFT(AI1472,4)="True",IF(_xlfn.XLOOKUP("Service_Insecure_Match",'Scoring_Config'!$A:$A,'Scoring_Config'!$D:$D,"Yes")="Yes",_xlfn.XLOOKUP("Service_Insecure_Match",'Scoring_Config'!$A:$A,'Scoring_Config'!$C:$C,5),0),0)+IF(LEFT(AJ1472,4)="True",IF(_xlfn.XLOOKUP("Risky_Inbound",'Scoring_Config'!$A:$A,'Scoring_Config'!$D:$D,"Yes")="Yes",_xlfn.XLOOKUP("Risky_Inbound",'Scoring_Config'!$A:$A,'Scoring_Config'!$C:$C,50),0),0)+IF(LEFT(AK1472,4)="True",IF(_xlfn.XLOOKUP("Risky_Outbound",'Scoring_Config'!$A:$A,'Scoring_Config'!$D:$D,"Yes")="Yes",_xlfn.XLOOKUP("Risky_Outbound",'Scoring_Config'!$A:$A,'Scoring_Config'!$C:$C,25),0),0)+IF(LEFT(AZ1472,4)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1472,FIND(",",AL1472)+1,100)),0)+IF(LEFT(AM1472,4)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1472,FIND(",",AN1472)+1,100)),0)+IF(_xlfn.XLOOKUP("Profile_Scoring",'Scoring_Config'!$A:$A,'Scoring_Config'!$D:$D,"Yes")="Yes",VALUE(MID(AO1472,FIND(",",AO1472)+1,100)),0)+IF(_xlfn.XLOOKUP("Options_Scoring",'Scoring_Config'!$A:$A,'Scoring_Config'!$D:$D,"Yes")="Yes",VALUE(MID(AP1472,FIND(",",AP1472)+1,100)),0)))</f>
        <v>0</v>
      </c>
      <c r="AZ1472" cm="1">
        <f t="array" ref="AZ1472">IF(FALSE,"True," &amp; IF(_xlfn.XLOOKUP("Migrate_Insecure",'Scoring_Config'!$A:$A,'Scoring_Config'!$D:$D,"Yes")="Yes",_xlfn.XLOOKUP("Migrate_Insecure",'Scoring_Config'!$A:$A,'Scoring_Config'!$C:$C,10),0),"False,0")</f>
        <v>0</v>
      </c>
    </row>
    <row r="1473" spans="1:52">
      <c r="A1473" t="s">
        <v>1979</v>
      </c>
      <c r="B1473" t="s">
        <v>3445</v>
      </c>
      <c r="C1473" t="s">
        <v>3542</v>
      </c>
      <c r="D1473" t="s">
        <v>3545</v>
      </c>
      <c r="E1473" t="s">
        <v>3563</v>
      </c>
      <c r="F1473" t="s">
        <v>3644</v>
      </c>
      <c r="G1473" t="s">
        <v>364</v>
      </c>
      <c r="H1473" t="s">
        <v>174</v>
      </c>
      <c r="I1473" t="s">
        <v>3608</v>
      </c>
      <c r="J1473" t="s">
        <v>154</v>
      </c>
      <c r="K1473" t="s">
        <v>1721</v>
      </c>
      <c r="L1473" t="s">
        <v>1327</v>
      </c>
      <c r="M1473" t="s">
        <v>1974</v>
      </c>
      <c r="N1473" t="s">
        <v>4315</v>
      </c>
      <c r="O1473" t="s">
        <v>4319</v>
      </c>
      <c r="P1473" t="s">
        <v>4321</v>
      </c>
      <c r="Q1473" t="s">
        <v>5357</v>
      </c>
      <c r="R1473" t="s">
        <v>5439</v>
      </c>
      <c r="S1473" t="s">
        <v>4324</v>
      </c>
      <c r="T1473" t="s">
        <v>5817</v>
      </c>
      <c r="U1473" t="s">
        <v>6650</v>
      </c>
      <c r="Y1473" cm="1">
        <f t="array" ref="Y1473">IF(FALSE,"True," &amp; IF(_xlfn.XLOOKUP("Src_IsAny",'Scoring_Config'!$A:$A,'Scoring_Config'!$D:$D,"Yes")="Yes",_xlfn.XLOOKUP("Src_IsAny",'Scoring_Config'!$A:$A,'Scoring_Config'!$C:$C,10),0),"False,0")</f>
        <v>0</v>
      </c>
      <c r="Z1473" cm="1">
        <f t="array" ref="Z1473">IF(FALSE,"True," &amp; IF(_xlfn.XLOOKUP("Src_CIDR_Le_16",'Scoring_Config'!$A:$A,'Scoring_Config'!$D:$D,"Yes")="Yes",_xlfn.XLOOKUP("Src_CIDR_Le_16",'Scoring_Config'!$A:$A,'Scoring_Config'!$C:$C,10),0),"False,0")</f>
        <v>0</v>
      </c>
      <c r="AA1473" cm="1">
        <f t="array" ref="AA1473">IF(FALSE,"True," &amp; IF(_xlfn.XLOOKUP("Src_CIDR_17_22",'Scoring_Config'!$A:$A,'Scoring_Config'!$D:$D,"Yes")="Yes",_xlfn.XLOOKUP("Src_CIDR_17_22",'Scoring_Config'!$A:$A,'Scoring_Config'!$C:$C,5),0),"False,0")</f>
        <v>0</v>
      </c>
      <c r="AB1473" cm="1">
        <f t="array" ref="AB1473">IF(FALSE,"True," &amp; IF(_xlfn.XLOOKUP("Dst_IsAny",'Scoring_Config'!$A:$A,'Scoring_Config'!$D:$D,"Yes")="Yes",_xlfn.XLOOKUP("Dst_IsAny",'Scoring_Config'!$A:$A,'Scoring_Config'!$C:$C,10),0),"False,0")</f>
        <v>0</v>
      </c>
      <c r="AC1473" cm="1">
        <f t="array" ref="AC1473">IF(FALSE,"True," &amp; IF(_xlfn.XLOOKUP("Dst_CIDR_Le_16",'Scoring_Config'!$A:$A,'Scoring_Config'!$D:$D,"Yes")="Yes",_xlfn.XLOOKUP("Dst_CIDR_Le_16",'Scoring_Config'!$A:$A,'Scoring_Config'!$C:$C,10),0),"False,0")</f>
        <v>0</v>
      </c>
      <c r="AD1473" cm="1">
        <f t="array" ref="AD1473">IF(FALSE,"True," &amp; IF(_xlfn.XLOOKUP("Dst_CIDR_17_22",'Scoring_Config'!$A:$A,'Scoring_Config'!$D:$D,"Yes")="Yes",_xlfn.XLOOKUP("Dst_CIDR_17_22",'Scoring_Config'!$A:$A,'Scoring_Config'!$C:$C,5),0),"False,0")</f>
        <v>0</v>
      </c>
      <c r="AE1473" cm="1">
        <f t="array" ref="AE1473">IF(FALSE,"True," &amp; IF(_xlfn.XLOOKUP("SrcZone_IsAny",'Scoring_Config'!$A:$A,'Scoring_Config'!$D:$D,"Yes")="Yes",_xlfn.XLOOKUP("SrcZone_IsAny",'Scoring_Config'!$A:$A,'Scoring_Config'!$C:$C,10),0),"False,0")</f>
        <v>0</v>
      </c>
      <c r="AF1473" cm="1">
        <f t="array" ref="AF1473">IF(FALSE,"True," &amp; IF(_xlfn.XLOOKUP("DstZone_IsAny",'Scoring_Config'!$A:$A,'Scoring_Config'!$D:$D,"Yes")="Yes",_xlfn.XLOOKUP("DstZone_IsAny",'Scoring_Config'!$A:$A,'Scoring_Config'!$C:$C,10),0),"False,0")</f>
        <v>0</v>
      </c>
      <c r="AG1473" cm="1">
        <f t="array" ref="AG147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73" cm="1">
        <f t="array" ref="AH1473">IF(FALSE,"True," &amp; IF(_xlfn.XLOOKUP("App_Any_OR_RangeGt1000",'Scoring_Config'!$A:$A,'Scoring_Config'!$D:$D,"Yes")="Yes",_xlfn.XLOOKUP("App_Any_OR_RangeGt1000",'Scoring_Config'!$A:$A,'Scoring_Config'!$C:$C,10),0),"False,0")</f>
        <v>0</v>
      </c>
      <c r="AI1473" cm="1">
        <f t="array" ref="AI1473">IF(FALSE,"True," &amp; IF(_xlfn.XLOOKUP("Service_Insecure_Match",'Scoring_Config'!$A:$A,'Scoring_Config'!$D:$D,"Yes")="Yes",_xlfn.XLOOKUP("Service_Insecure_Match",'Scoring_Config'!$A:$A,'Scoring_Config'!$C:$C,5),0),"False,0")</f>
        <v>0</v>
      </c>
      <c r="AJ1473" cm="1">
        <f t="array" ref="AJ1473">IF(FALSE,"True," &amp; IF(_xlfn.XLOOKUP("Risky_Inbound",'Scoring_Config'!$A:$A,'Scoring_Config'!$D:$D,"Yes")="Yes",_xlfn.XLOOKUP("Risky_Inbound",'Scoring_Config'!$A:$A,'Scoring_Config'!$C:$C,50),0),"False,0")</f>
        <v>0</v>
      </c>
      <c r="AK1473" cm="1">
        <f t="array" ref="AK1473">IF(FALSE,"True," &amp; IF(_xlfn.XLOOKUP("Risky_Outbound",'Scoring_Config'!$A:$A,'Scoring_Config'!$D:$D,"Yes")="Yes",_xlfn.XLOOKUP("Risky_Outbound",'Scoring_Config'!$A:$A,'Scoring_Config'!$C:$C,25),0),"False,0")</f>
        <v>0</v>
      </c>
      <c r="AL1473" t="s">
        <v>6700</v>
      </c>
      <c r="AM1473" cm="1">
        <f t="array" ref="AM147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73" t="s">
        <v>6697</v>
      </c>
      <c r="AO1473" t="s">
        <v>6697</v>
      </c>
      <c r="AP1473" t="s">
        <v>6697</v>
      </c>
      <c r="AQ1473" cm="1">
        <f t="array" ref="AQ1473">IF(FALSE,"True," &amp; IF(_xlfn.XLOOKUP("Service_IsAny",'Scoring_Config'!$A:$A,'Scoring_Config'!$D:$D,"Yes")="Yes",_xlfn.XLOOKUP("Service_IsAny",'Scoring_Config'!$A:$A,'Scoring_Config'!$C:$C,0),0),"False,0")</f>
        <v>0</v>
      </c>
      <c r="AR1473">
        <v>0</v>
      </c>
      <c r="AS1473" cm="1">
        <f t="array" ref="AS1473">IF(FALSE,"True," &amp; IF(_xlfn.XLOOKUP("Service_RangeGt1000",'Scoring_Config'!$A:$A,'Scoring_Config'!$D:$D,"Yes")="Yes",_xlfn.XLOOKUP("Service_RangeGt1000",'Scoring_Config'!$A:$A,'Scoring_Config'!$C:$C,0),0),"False,0")</f>
        <v>0</v>
      </c>
      <c r="AT1473" cm="1">
        <f t="array" ref="AT1473">IF(FALSE,"True," &amp; IF(_xlfn.XLOOKUP("App_IsAny",'Scoring_Config'!$A:$A,'Scoring_Config'!$D:$D,"Yes")="Yes",_xlfn.XLOOKUP("App_IsAny",'Scoring_Config'!$A:$A,'Scoring_Config'!$C:$C,0),0),"False,0")</f>
        <v>0</v>
      </c>
      <c r="AU1473">
        <v>2</v>
      </c>
      <c r="AV1473" cm="1">
        <f t="array" ref="AV1473">IF(FALSE,"True," &amp; IF(_xlfn.XLOOKUP("App_RangeGt1000",'Scoring_Config'!$A:$A,'Scoring_Config'!$D:$D,"Yes")="Yes",_xlfn.XLOOKUP("App_RangeGt1000",'Scoring_Config'!$A:$A,'Scoring_Config'!$C:$C,0),0),"False,0")</f>
        <v>0</v>
      </c>
      <c r="AW1473" cm="1">
        <f t="array" ref="AW1473">IF(FALSE,"True," &amp; IF(_xlfn.XLOOKUP("Action_IsDenyOrDrop",'Scoring_Config'!$A:$A,'Scoring_Config'!$D:$D,"Yes")="Yes",_xlfn.XLOOKUP("Action_IsDenyOrDrop",'Scoring_Config'!$A:$A,'Scoring_Config'!$C:$C,0),0),"False,0")</f>
        <v>0</v>
      </c>
      <c r="AX1473" cm="1">
        <f t="array" ref="AX1473">IF(LEFT(AW1473,4)="True",0,(IF(LEFT(Y1473,4)="True",IF(_xlfn.XLOOKUP("Src_IsAny",'Scoring_Config'!$A:$A,'Scoring_Config'!$D:$D,"Yes")="Yes",_xlfn.XLOOKUP("Src_IsAny",'Scoring_Config'!$A:$A,'Scoring_Config'!$C:$C,10),0),0)+IF(LEFT(Z1473,4)="True",IF(_xlfn.XLOOKUP("Src_CIDR_Le_16",'Scoring_Config'!$A:$A,'Scoring_Config'!$D:$D,"Yes")="Yes",_xlfn.XLOOKUP("Src_CIDR_Le_16",'Scoring_Config'!$A:$A,'Scoring_Config'!$C:$C,10),0),0)+IF(LEFT(AA1473,4)="True",IF(_xlfn.XLOOKUP("Src_CIDR_17_22",'Scoring_Config'!$A:$A,'Scoring_Config'!$D:$D,"Yes")="Yes",_xlfn.XLOOKUP("Src_CIDR_17_22",'Scoring_Config'!$A:$A,'Scoring_Config'!$C:$C,5),0),0)+IF(LEFT(AB1473,4)="True",IF(_xlfn.XLOOKUP("Dst_IsAny",'Scoring_Config'!$A:$A,'Scoring_Config'!$D:$D,"Yes")="Yes",_xlfn.XLOOKUP("Dst_IsAny",'Scoring_Config'!$A:$A,'Scoring_Config'!$C:$C,10),0),0)+IF(LEFT(AC1473,4)="True",IF(_xlfn.XLOOKUP("Dst_CIDR_Le_16",'Scoring_Config'!$A:$A,'Scoring_Config'!$D:$D,"Yes")="Yes",_xlfn.XLOOKUP("Dst_CIDR_Le_16",'Scoring_Config'!$A:$A,'Scoring_Config'!$C:$C,10),0),0)+IF(LEFT(AD1473,4)="True",IF(_xlfn.XLOOKUP("Dst_CIDR_17_22",'Scoring_Config'!$A:$A,'Scoring_Config'!$D:$D,"Yes")="Yes",_xlfn.XLOOKUP("Dst_CIDR_17_22",'Scoring_Config'!$A:$A,'Scoring_Config'!$C:$C,5),0),0)+IF(LEFT(AE1473,4)="True",IF(_xlfn.XLOOKUP("SrcZone_IsAny",'Scoring_Config'!$A:$A,'Scoring_Config'!$D:$D,"Yes")="Yes",_xlfn.XLOOKUP("SrcZone_IsAny",'Scoring_Config'!$A:$A,'Scoring_Config'!$C:$C,10),0),0)+IF(LEFT(AF1473,4)="True",IF(_xlfn.XLOOKUP("DstZone_IsAny",'Scoring_Config'!$A:$A,'Scoring_Config'!$D:$D,"Yes")="Yes",_xlfn.XLOOKUP("DstZone_IsAny",'Scoring_Config'!$A:$A,'Scoring_Config'!$C:$C,10),0),0)+IF(LEFT(AG1473,4)="True",IF(_xlfn.XLOOKUP("Service_Any_OR_RangeGt1000",'Scoring_Config'!$A:$A,'Scoring_Config'!$D:$D,"Yes")="Yes",_xlfn.XLOOKUP("Service_Any_OR_RangeGt1000",'Scoring_Config'!$A:$A,'Scoring_Config'!$C:$C,10),0),0)+IF(LEFT(AH1473,4)="True",IF(_xlfn.XLOOKUP("App_Any_OR_RangeGt1000",'Scoring_Config'!$A:$A,'Scoring_Config'!$D:$D,"Yes")="Yes",_xlfn.XLOOKUP("App_Any_OR_RangeGt1000",'Scoring_Config'!$A:$A,'Scoring_Config'!$C:$C,10),0),0)+IF(LEFT(AI1473,4)="True",IF(_xlfn.XLOOKUP("Service_Insecure_Match",'Scoring_Config'!$A:$A,'Scoring_Config'!$D:$D,"Yes")="Yes",_xlfn.XLOOKUP("Service_Insecure_Match",'Scoring_Config'!$A:$A,'Scoring_Config'!$C:$C,5),0),0)+IF(LEFT(AJ1473,4)="True",IF(_xlfn.XLOOKUP("Risky_Inbound",'Scoring_Config'!$A:$A,'Scoring_Config'!$D:$D,"Yes")="Yes",_xlfn.XLOOKUP("Risky_Inbound",'Scoring_Config'!$A:$A,'Scoring_Config'!$C:$C,50),0),0)+IF(LEFT(AK1473,4)="True",IF(_xlfn.XLOOKUP("Risky_Outbound",'Scoring_Config'!$A:$A,'Scoring_Config'!$D:$D,"Yes")="Yes",_xlfn.XLOOKUP("Risky_Outbound",'Scoring_Config'!$A:$A,'Scoring_Config'!$C:$C,25),0),0)+IF(LEFT(AZ1473,4)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1473,FIND(",",AL1473)+1,100)),0)+IF(LEFT(AM1473,4)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1473,FIND(",",AN1473)+1,100)),0)+IF(_xlfn.XLOOKUP("Profile_Scoring",'Scoring_Config'!$A:$A,'Scoring_Config'!$D:$D,"Yes")="Yes",VALUE(MID(AO1473,FIND(",",AO1473)+1,100)),0)+IF(_xlfn.XLOOKUP("Options_Scoring",'Scoring_Config'!$A:$A,'Scoring_Config'!$D:$D,"Yes")="Yes",VALUE(MID(AP1473,FIND(",",AP1473)+1,100)),0)))</f>
        <v>0</v>
      </c>
      <c r="AZ1473" cm="1">
        <f t="array" ref="AZ1473">IF(FALSE,"True," &amp; IF(_xlfn.XLOOKUP("Migrate_Insecure",'Scoring_Config'!$A:$A,'Scoring_Config'!$D:$D,"Yes")="Yes",_xlfn.XLOOKUP("Migrate_Insecure",'Scoring_Config'!$A:$A,'Scoring_Config'!$C:$C,10),0),"False,0")</f>
        <v>0</v>
      </c>
    </row>
    <row r="1474" spans="1:52">
      <c r="A1474" t="s">
        <v>1979</v>
      </c>
      <c r="B1474" t="s">
        <v>3446</v>
      </c>
      <c r="C1474" t="s">
        <v>3542</v>
      </c>
      <c r="D1474" t="s">
        <v>3544</v>
      </c>
      <c r="E1474" t="s">
        <v>3562</v>
      </c>
      <c r="F1474" t="s">
        <v>3932</v>
      </c>
      <c r="G1474" t="s">
        <v>568</v>
      </c>
      <c r="H1474" t="s">
        <v>4080</v>
      </c>
      <c r="I1474" t="s">
        <v>3632</v>
      </c>
      <c r="J1474" t="s">
        <v>1300</v>
      </c>
      <c r="K1474" t="s">
        <v>1959</v>
      </c>
      <c r="L1474" t="s">
        <v>1637</v>
      </c>
      <c r="M1474" t="s">
        <v>1973</v>
      </c>
      <c r="N1474" t="s">
        <v>4315</v>
      </c>
      <c r="O1474" t="s">
        <v>4319</v>
      </c>
      <c r="P1474" t="s">
        <v>4323</v>
      </c>
      <c r="Q1474" t="s">
        <v>5358</v>
      </c>
      <c r="R1474" t="s">
        <v>5439</v>
      </c>
      <c r="S1474" t="s">
        <v>4324</v>
      </c>
      <c r="T1474" t="s">
        <v>5616</v>
      </c>
      <c r="U1474" t="s">
        <v>6651</v>
      </c>
      <c r="Y1474" cm="1">
        <f t="array" ref="Y1474">IF(FALSE,"True," &amp; IF(_xlfn.XLOOKUP("Src_IsAny",'Scoring_Config'!$A:$A,'Scoring_Config'!$D:$D,"Yes")="Yes",_xlfn.XLOOKUP("Src_IsAny",'Scoring_Config'!$A:$A,'Scoring_Config'!$C:$C,10),0),"False,0")</f>
        <v>0</v>
      </c>
      <c r="Z1474" cm="1">
        <f t="array" ref="Z1474">IF(FALSE,"True," &amp; IF(_xlfn.XLOOKUP("Src_CIDR_Le_16",'Scoring_Config'!$A:$A,'Scoring_Config'!$D:$D,"Yes")="Yes",_xlfn.XLOOKUP("Src_CIDR_Le_16",'Scoring_Config'!$A:$A,'Scoring_Config'!$C:$C,10),0),"False,0")</f>
        <v>0</v>
      </c>
      <c r="AA1474" cm="1">
        <f t="array" ref="AA1474">IF(FALSE,"True," &amp; IF(_xlfn.XLOOKUP("Src_CIDR_17_22",'Scoring_Config'!$A:$A,'Scoring_Config'!$D:$D,"Yes")="Yes",_xlfn.XLOOKUP("Src_CIDR_17_22",'Scoring_Config'!$A:$A,'Scoring_Config'!$C:$C,5),0),"False,0")</f>
        <v>0</v>
      </c>
      <c r="AB1474" cm="1">
        <f t="array" ref="AB1474">IF(FALSE,"True," &amp; IF(_xlfn.XLOOKUP("Dst_IsAny",'Scoring_Config'!$A:$A,'Scoring_Config'!$D:$D,"Yes")="Yes",_xlfn.XLOOKUP("Dst_IsAny",'Scoring_Config'!$A:$A,'Scoring_Config'!$C:$C,10),0),"False,0")</f>
        <v>0</v>
      </c>
      <c r="AC1474" cm="1">
        <f t="array" ref="AC1474">IF(FALSE,"True," &amp; IF(_xlfn.XLOOKUP("Dst_CIDR_Le_16",'Scoring_Config'!$A:$A,'Scoring_Config'!$D:$D,"Yes")="Yes",_xlfn.XLOOKUP("Dst_CIDR_Le_16",'Scoring_Config'!$A:$A,'Scoring_Config'!$C:$C,10),0),"False,0")</f>
        <v>0</v>
      </c>
      <c r="AD1474" cm="1">
        <f t="array" ref="AD1474">IF(FALSE,"True," &amp; IF(_xlfn.XLOOKUP("Dst_CIDR_17_22",'Scoring_Config'!$A:$A,'Scoring_Config'!$D:$D,"Yes")="Yes",_xlfn.XLOOKUP("Dst_CIDR_17_22",'Scoring_Config'!$A:$A,'Scoring_Config'!$C:$C,5),0),"False,0")</f>
        <v>0</v>
      </c>
      <c r="AE1474" cm="1">
        <f t="array" ref="AE1474">IF(FALSE,"True," &amp; IF(_xlfn.XLOOKUP("SrcZone_IsAny",'Scoring_Config'!$A:$A,'Scoring_Config'!$D:$D,"Yes")="Yes",_xlfn.XLOOKUP("SrcZone_IsAny",'Scoring_Config'!$A:$A,'Scoring_Config'!$C:$C,10),0),"False,0")</f>
        <v>0</v>
      </c>
      <c r="AF1474" cm="1">
        <f t="array" ref="AF1474">IF(FALSE,"True," &amp; IF(_xlfn.XLOOKUP("DstZone_IsAny",'Scoring_Config'!$A:$A,'Scoring_Config'!$D:$D,"Yes")="Yes",_xlfn.XLOOKUP("DstZone_IsAny",'Scoring_Config'!$A:$A,'Scoring_Config'!$C:$C,10),0),"False,0")</f>
        <v>0</v>
      </c>
      <c r="AG1474" cm="1">
        <f t="array" ref="AG147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74" cm="1">
        <f t="array" ref="AH1474">IF(FALSE,"True," &amp; IF(_xlfn.XLOOKUP("App_Any_OR_RangeGt1000",'Scoring_Config'!$A:$A,'Scoring_Config'!$D:$D,"Yes")="Yes",_xlfn.XLOOKUP("App_Any_OR_RangeGt1000",'Scoring_Config'!$A:$A,'Scoring_Config'!$C:$C,10),0),"False,0")</f>
        <v>0</v>
      </c>
      <c r="AI1474" cm="1">
        <f t="array" ref="AI1474">IF(FALSE,"True," &amp; IF(_xlfn.XLOOKUP("Service_Insecure_Match",'Scoring_Config'!$A:$A,'Scoring_Config'!$D:$D,"Yes")="Yes",_xlfn.XLOOKUP("Service_Insecure_Match",'Scoring_Config'!$A:$A,'Scoring_Config'!$C:$C,5),0),"False,0")</f>
        <v>0</v>
      </c>
      <c r="AJ1474" cm="1">
        <f t="array" ref="AJ1474">IF(FALSE,"True," &amp; IF(_xlfn.XLOOKUP("Risky_Inbound",'Scoring_Config'!$A:$A,'Scoring_Config'!$D:$D,"Yes")="Yes",_xlfn.XLOOKUP("Risky_Inbound",'Scoring_Config'!$A:$A,'Scoring_Config'!$C:$C,50),0),"False,0")</f>
        <v>0</v>
      </c>
      <c r="AK1474" cm="1">
        <f t="array" ref="AK1474">IF(FALSE,"True," &amp; IF(_xlfn.XLOOKUP("Risky_Outbound",'Scoring_Config'!$A:$A,'Scoring_Config'!$D:$D,"Yes")="Yes",_xlfn.XLOOKUP("Risky_Outbound",'Scoring_Config'!$A:$A,'Scoring_Config'!$C:$C,25),0),"False,0")</f>
        <v>0</v>
      </c>
      <c r="AL1474" t="s">
        <v>6699</v>
      </c>
      <c r="AM1474" cm="1">
        <f t="array" ref="AM147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74" t="s">
        <v>6697</v>
      </c>
      <c r="AO1474" t="s">
        <v>6697</v>
      </c>
      <c r="AP1474" t="s">
        <v>6697</v>
      </c>
      <c r="AQ1474" cm="1">
        <f t="array" ref="AQ1474">IF(FALSE,"True," &amp; IF(_xlfn.XLOOKUP("Service_IsAny",'Scoring_Config'!$A:$A,'Scoring_Config'!$D:$D,"Yes")="Yes",_xlfn.XLOOKUP("Service_IsAny",'Scoring_Config'!$A:$A,'Scoring_Config'!$C:$C,0),0),"False,0")</f>
        <v>0</v>
      </c>
      <c r="AR1474">
        <v>0</v>
      </c>
      <c r="AS1474" cm="1">
        <f t="array" ref="AS1474">IF(FALSE,"True," &amp; IF(_xlfn.XLOOKUP("Service_RangeGt1000",'Scoring_Config'!$A:$A,'Scoring_Config'!$D:$D,"Yes")="Yes",_xlfn.XLOOKUP("Service_RangeGt1000",'Scoring_Config'!$A:$A,'Scoring_Config'!$C:$C,0),0),"False,0")</f>
        <v>0</v>
      </c>
      <c r="AT1474" cm="1">
        <f t="array" ref="AT1474">IF(FALSE,"True," &amp; IF(_xlfn.XLOOKUP("App_IsAny",'Scoring_Config'!$A:$A,'Scoring_Config'!$D:$D,"Yes")="Yes",_xlfn.XLOOKUP("App_IsAny",'Scoring_Config'!$A:$A,'Scoring_Config'!$C:$C,0),0),"False,0")</f>
        <v>0</v>
      </c>
      <c r="AU1474">
        <v>0</v>
      </c>
      <c r="AV1474" cm="1">
        <f t="array" ref="AV1474">IF(FALSE,"True," &amp; IF(_xlfn.XLOOKUP("App_RangeGt1000",'Scoring_Config'!$A:$A,'Scoring_Config'!$D:$D,"Yes")="Yes",_xlfn.XLOOKUP("App_RangeGt1000",'Scoring_Config'!$A:$A,'Scoring_Config'!$C:$C,0),0),"False,0")</f>
        <v>0</v>
      </c>
      <c r="AW1474" cm="1">
        <f t="array" ref="AW1474">IF(FALSE,"True," &amp; IF(_xlfn.XLOOKUP("Action_IsDenyOrDrop",'Scoring_Config'!$A:$A,'Scoring_Config'!$D:$D,"Yes")="Yes",_xlfn.XLOOKUP("Action_IsDenyOrDrop",'Scoring_Config'!$A:$A,'Scoring_Config'!$C:$C,0),0),"False,0")</f>
        <v>0</v>
      </c>
      <c r="AX1474" cm="1">
        <f t="array" ref="AX1474">IF(LEFT(AW1474,4)="True",0,(IF(LEFT(Y1474,4)="True",IF(_xlfn.XLOOKUP("Src_IsAny",'Scoring_Config'!$A:$A,'Scoring_Config'!$D:$D,"Yes")="Yes",_xlfn.XLOOKUP("Src_IsAny",'Scoring_Config'!$A:$A,'Scoring_Config'!$C:$C,10),0),0)+IF(LEFT(Z1474,4)="True",IF(_xlfn.XLOOKUP("Src_CIDR_Le_16",'Scoring_Config'!$A:$A,'Scoring_Config'!$D:$D,"Yes")="Yes",_xlfn.XLOOKUP("Src_CIDR_Le_16",'Scoring_Config'!$A:$A,'Scoring_Config'!$C:$C,10),0),0)+IF(LEFT(AA1474,4)="True",IF(_xlfn.XLOOKUP("Src_CIDR_17_22",'Scoring_Config'!$A:$A,'Scoring_Config'!$D:$D,"Yes")="Yes",_xlfn.XLOOKUP("Src_CIDR_17_22",'Scoring_Config'!$A:$A,'Scoring_Config'!$C:$C,5),0),0)+IF(LEFT(AB1474,4)="True",IF(_xlfn.XLOOKUP("Dst_IsAny",'Scoring_Config'!$A:$A,'Scoring_Config'!$D:$D,"Yes")="Yes",_xlfn.XLOOKUP("Dst_IsAny",'Scoring_Config'!$A:$A,'Scoring_Config'!$C:$C,10),0),0)+IF(LEFT(AC1474,4)="True",IF(_xlfn.XLOOKUP("Dst_CIDR_Le_16",'Scoring_Config'!$A:$A,'Scoring_Config'!$D:$D,"Yes")="Yes",_xlfn.XLOOKUP("Dst_CIDR_Le_16",'Scoring_Config'!$A:$A,'Scoring_Config'!$C:$C,10),0),0)+IF(LEFT(AD1474,4)="True",IF(_xlfn.XLOOKUP("Dst_CIDR_17_22",'Scoring_Config'!$A:$A,'Scoring_Config'!$D:$D,"Yes")="Yes",_xlfn.XLOOKUP("Dst_CIDR_17_22",'Scoring_Config'!$A:$A,'Scoring_Config'!$C:$C,5),0),0)+IF(LEFT(AE1474,4)="True",IF(_xlfn.XLOOKUP("SrcZone_IsAny",'Scoring_Config'!$A:$A,'Scoring_Config'!$D:$D,"Yes")="Yes",_xlfn.XLOOKUP("SrcZone_IsAny",'Scoring_Config'!$A:$A,'Scoring_Config'!$C:$C,10),0),0)+IF(LEFT(AF1474,4)="True",IF(_xlfn.XLOOKUP("DstZone_IsAny",'Scoring_Config'!$A:$A,'Scoring_Config'!$D:$D,"Yes")="Yes",_xlfn.XLOOKUP("DstZone_IsAny",'Scoring_Config'!$A:$A,'Scoring_Config'!$C:$C,10),0),0)+IF(LEFT(AG1474,4)="True",IF(_xlfn.XLOOKUP("Service_Any_OR_RangeGt1000",'Scoring_Config'!$A:$A,'Scoring_Config'!$D:$D,"Yes")="Yes",_xlfn.XLOOKUP("Service_Any_OR_RangeGt1000",'Scoring_Config'!$A:$A,'Scoring_Config'!$C:$C,10),0),0)+IF(LEFT(AH1474,4)="True",IF(_xlfn.XLOOKUP("App_Any_OR_RangeGt1000",'Scoring_Config'!$A:$A,'Scoring_Config'!$D:$D,"Yes")="Yes",_xlfn.XLOOKUP("App_Any_OR_RangeGt1000",'Scoring_Config'!$A:$A,'Scoring_Config'!$C:$C,10),0),0)+IF(LEFT(AI1474,4)="True",IF(_xlfn.XLOOKUP("Service_Insecure_Match",'Scoring_Config'!$A:$A,'Scoring_Config'!$D:$D,"Yes")="Yes",_xlfn.XLOOKUP("Service_Insecure_Match",'Scoring_Config'!$A:$A,'Scoring_Config'!$C:$C,5),0),0)+IF(LEFT(AJ1474,4)="True",IF(_xlfn.XLOOKUP("Risky_Inbound",'Scoring_Config'!$A:$A,'Scoring_Config'!$D:$D,"Yes")="Yes",_xlfn.XLOOKUP("Risky_Inbound",'Scoring_Config'!$A:$A,'Scoring_Config'!$C:$C,50),0),0)+IF(LEFT(AK1474,4)="True",IF(_xlfn.XLOOKUP("Risky_Outbound",'Scoring_Config'!$A:$A,'Scoring_Config'!$D:$D,"Yes")="Yes",_xlfn.XLOOKUP("Risky_Outbound",'Scoring_Config'!$A:$A,'Scoring_Config'!$C:$C,25),0),0)+IF(LEFT(AZ1474,4)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1474,FIND(",",AL1474)+1,100)),0)+IF(LEFT(AM1474,4)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1474,FIND(",",AN1474)+1,100)),0)+IF(_xlfn.XLOOKUP("Profile_Scoring",'Scoring_Config'!$A:$A,'Scoring_Config'!$D:$D,"Yes")="Yes",VALUE(MID(AO1474,FIND(",",AO1474)+1,100)),0)+IF(_xlfn.XLOOKUP("Options_Scoring",'Scoring_Config'!$A:$A,'Scoring_Config'!$D:$D,"Yes")="Yes",VALUE(MID(AP1474,FIND(",",AP1474)+1,100)),0)))</f>
        <v>0</v>
      </c>
      <c r="AZ1474" cm="1">
        <f t="array" ref="AZ1474">IF(FALSE,"True," &amp; IF(_xlfn.XLOOKUP("Migrate_Insecure",'Scoring_Config'!$A:$A,'Scoring_Config'!$D:$D,"Yes")="Yes",_xlfn.XLOOKUP("Migrate_Insecure",'Scoring_Config'!$A:$A,'Scoring_Config'!$C:$C,10),0),"False,0")</f>
        <v>0</v>
      </c>
    </row>
    <row r="1475" spans="1:52">
      <c r="A1475" t="s">
        <v>1979</v>
      </c>
      <c r="B1475" t="s">
        <v>3447</v>
      </c>
      <c r="C1475" t="s">
        <v>3542</v>
      </c>
      <c r="D1475" t="s">
        <v>3545</v>
      </c>
      <c r="E1475" t="s">
        <v>3563</v>
      </c>
      <c r="F1475" t="s">
        <v>3789</v>
      </c>
      <c r="G1475" t="s">
        <v>202</v>
      </c>
      <c r="H1475" t="s">
        <v>174</v>
      </c>
      <c r="I1475" t="s">
        <v>3789</v>
      </c>
      <c r="J1475" t="s">
        <v>202</v>
      </c>
      <c r="K1475" t="s">
        <v>1660</v>
      </c>
      <c r="L1475" t="s">
        <v>1327</v>
      </c>
      <c r="M1475" t="s">
        <v>1974</v>
      </c>
      <c r="N1475" t="s">
        <v>4315</v>
      </c>
      <c r="O1475" t="s">
        <v>4319</v>
      </c>
      <c r="P1475" t="s">
        <v>4321</v>
      </c>
      <c r="Q1475" t="s">
        <v>5359</v>
      </c>
      <c r="R1475" t="s">
        <v>5439</v>
      </c>
      <c r="S1475" t="s">
        <v>4324</v>
      </c>
      <c r="T1475" t="s">
        <v>5928</v>
      </c>
      <c r="U1475" t="s">
        <v>6652</v>
      </c>
      <c r="Y1475" cm="1">
        <f t="array" ref="Y1475">IF(FALSE,"True," &amp; IF(_xlfn.XLOOKUP("Src_IsAny",'Scoring_Config'!$A:$A,'Scoring_Config'!$D:$D,"Yes")="Yes",_xlfn.XLOOKUP("Src_IsAny",'Scoring_Config'!$A:$A,'Scoring_Config'!$C:$C,10),0),"False,0")</f>
        <v>0</v>
      </c>
      <c r="Z1475" cm="1">
        <f t="array" ref="Z1475">IF(FALSE,"True," &amp; IF(_xlfn.XLOOKUP("Src_CIDR_Le_16",'Scoring_Config'!$A:$A,'Scoring_Config'!$D:$D,"Yes")="Yes",_xlfn.XLOOKUP("Src_CIDR_Le_16",'Scoring_Config'!$A:$A,'Scoring_Config'!$C:$C,10),0),"False,0")</f>
        <v>0</v>
      </c>
      <c r="AA1475" cm="1">
        <f t="array" ref="AA1475">IF(TRUE,"True," &amp; IF(_xlfn.XLOOKUP("Src_CIDR_17_22",'Scoring_Config'!$A:$A,'Scoring_Config'!$D:$D,"Yes")="Yes",_xlfn.XLOOKUP("Src_CIDR_17_22",'Scoring_Config'!$A:$A,'Scoring_Config'!$C:$C,5),0),"False,0")</f>
        <v>0</v>
      </c>
      <c r="AB1475" cm="1">
        <f t="array" ref="AB1475">IF(FALSE,"True," &amp; IF(_xlfn.XLOOKUP("Dst_IsAny",'Scoring_Config'!$A:$A,'Scoring_Config'!$D:$D,"Yes")="Yes",_xlfn.XLOOKUP("Dst_IsAny",'Scoring_Config'!$A:$A,'Scoring_Config'!$C:$C,10),0),"False,0")</f>
        <v>0</v>
      </c>
      <c r="AC1475" cm="1">
        <f t="array" ref="AC1475">IF(FALSE,"True," &amp; IF(_xlfn.XLOOKUP("Dst_CIDR_Le_16",'Scoring_Config'!$A:$A,'Scoring_Config'!$D:$D,"Yes")="Yes",_xlfn.XLOOKUP("Dst_CIDR_Le_16",'Scoring_Config'!$A:$A,'Scoring_Config'!$C:$C,10),0),"False,0")</f>
        <v>0</v>
      </c>
      <c r="AD1475" cm="1">
        <f t="array" ref="AD1475">IF(TRUE,"True," &amp; IF(_xlfn.XLOOKUP("Dst_CIDR_17_22",'Scoring_Config'!$A:$A,'Scoring_Config'!$D:$D,"Yes")="Yes",_xlfn.XLOOKUP("Dst_CIDR_17_22",'Scoring_Config'!$A:$A,'Scoring_Config'!$C:$C,5),0),"False,0")</f>
        <v>0</v>
      </c>
      <c r="AE1475" cm="1">
        <f t="array" ref="AE1475">IF(FALSE,"True," &amp; IF(_xlfn.XLOOKUP("SrcZone_IsAny",'Scoring_Config'!$A:$A,'Scoring_Config'!$D:$D,"Yes")="Yes",_xlfn.XLOOKUP("SrcZone_IsAny",'Scoring_Config'!$A:$A,'Scoring_Config'!$C:$C,10),0),"False,0")</f>
        <v>0</v>
      </c>
      <c r="AF1475" cm="1">
        <f t="array" ref="AF1475">IF(FALSE,"True," &amp; IF(_xlfn.XLOOKUP("DstZone_IsAny",'Scoring_Config'!$A:$A,'Scoring_Config'!$D:$D,"Yes")="Yes",_xlfn.XLOOKUP("DstZone_IsAny",'Scoring_Config'!$A:$A,'Scoring_Config'!$C:$C,10),0),"False,0")</f>
        <v>0</v>
      </c>
      <c r="AG1475" cm="1">
        <f t="array" ref="AG147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75" cm="1">
        <f t="array" ref="AH1475">IF(FALSE,"True," &amp; IF(_xlfn.XLOOKUP("App_Any_OR_RangeGt1000",'Scoring_Config'!$A:$A,'Scoring_Config'!$D:$D,"Yes")="Yes",_xlfn.XLOOKUP("App_Any_OR_RangeGt1000",'Scoring_Config'!$A:$A,'Scoring_Config'!$C:$C,10),0),"False,0")</f>
        <v>0</v>
      </c>
      <c r="AI1475" cm="1">
        <f t="array" ref="AI1475">IF(FALSE,"True," &amp; IF(_xlfn.XLOOKUP("Service_Insecure_Match",'Scoring_Config'!$A:$A,'Scoring_Config'!$D:$D,"Yes")="Yes",_xlfn.XLOOKUP("Service_Insecure_Match",'Scoring_Config'!$A:$A,'Scoring_Config'!$C:$C,5),0),"False,0")</f>
        <v>0</v>
      </c>
      <c r="AJ1475" cm="1">
        <f t="array" ref="AJ1475">IF(FALSE,"True," &amp; IF(_xlfn.XLOOKUP("Risky_Inbound",'Scoring_Config'!$A:$A,'Scoring_Config'!$D:$D,"Yes")="Yes",_xlfn.XLOOKUP("Risky_Inbound",'Scoring_Config'!$A:$A,'Scoring_Config'!$C:$C,50),0),"False,0")</f>
        <v>0</v>
      </c>
      <c r="AK1475" cm="1">
        <f t="array" ref="AK1475">IF(FALSE,"True," &amp; IF(_xlfn.XLOOKUP("Risky_Outbound",'Scoring_Config'!$A:$A,'Scoring_Config'!$D:$D,"Yes")="Yes",_xlfn.XLOOKUP("Risky_Outbound",'Scoring_Config'!$A:$A,'Scoring_Config'!$C:$C,25),0),"False,0")</f>
        <v>0</v>
      </c>
      <c r="AL1475" t="s">
        <v>6700</v>
      </c>
      <c r="AM1475" cm="1">
        <f t="array" ref="AM147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75" t="s">
        <v>6697</v>
      </c>
      <c r="AO1475" t="s">
        <v>6697</v>
      </c>
      <c r="AP1475" t="s">
        <v>6697</v>
      </c>
      <c r="AQ1475" cm="1">
        <f t="array" ref="AQ1475">IF(FALSE,"True," &amp; IF(_xlfn.XLOOKUP("Service_IsAny",'Scoring_Config'!$A:$A,'Scoring_Config'!$D:$D,"Yes")="Yes",_xlfn.XLOOKUP("Service_IsAny",'Scoring_Config'!$A:$A,'Scoring_Config'!$C:$C,0),0),"False,0")</f>
        <v>0</v>
      </c>
      <c r="AR1475">
        <v>0</v>
      </c>
      <c r="AS1475" cm="1">
        <f t="array" ref="AS1475">IF(FALSE,"True," &amp; IF(_xlfn.XLOOKUP("Service_RangeGt1000",'Scoring_Config'!$A:$A,'Scoring_Config'!$D:$D,"Yes")="Yes",_xlfn.XLOOKUP("Service_RangeGt1000",'Scoring_Config'!$A:$A,'Scoring_Config'!$C:$C,0),0),"False,0")</f>
        <v>0</v>
      </c>
      <c r="AT1475" cm="1">
        <f t="array" ref="AT1475">IF(FALSE,"True," &amp; IF(_xlfn.XLOOKUP("App_IsAny",'Scoring_Config'!$A:$A,'Scoring_Config'!$D:$D,"Yes")="Yes",_xlfn.XLOOKUP("App_IsAny",'Scoring_Config'!$A:$A,'Scoring_Config'!$C:$C,0),0),"False,0")</f>
        <v>0</v>
      </c>
      <c r="AU1475">
        <v>1</v>
      </c>
      <c r="AV1475" cm="1">
        <f t="array" ref="AV1475">IF(FALSE,"True," &amp; IF(_xlfn.XLOOKUP("App_RangeGt1000",'Scoring_Config'!$A:$A,'Scoring_Config'!$D:$D,"Yes")="Yes",_xlfn.XLOOKUP("App_RangeGt1000",'Scoring_Config'!$A:$A,'Scoring_Config'!$C:$C,0),0),"False,0")</f>
        <v>0</v>
      </c>
      <c r="AW1475" cm="1">
        <f t="array" ref="AW1475">IF(FALSE,"True," &amp; IF(_xlfn.XLOOKUP("Action_IsDenyOrDrop",'Scoring_Config'!$A:$A,'Scoring_Config'!$D:$D,"Yes")="Yes",_xlfn.XLOOKUP("Action_IsDenyOrDrop",'Scoring_Config'!$A:$A,'Scoring_Config'!$C:$C,0),0),"False,0")</f>
        <v>0</v>
      </c>
      <c r="AX1475" cm="1">
        <f t="array" ref="AX1475">IF(LEFT(AW1475,4)="True",0,(IF(LEFT(Y1475,4)="True",IF(_xlfn.XLOOKUP("Src_IsAny",'Scoring_Config'!$A:$A,'Scoring_Config'!$D:$D,"Yes")="Yes",_xlfn.XLOOKUP("Src_IsAny",'Scoring_Config'!$A:$A,'Scoring_Config'!$C:$C,10),0),0)+IF(LEFT(Z1475,4)="True",IF(_xlfn.XLOOKUP("Src_CIDR_Le_16",'Scoring_Config'!$A:$A,'Scoring_Config'!$D:$D,"Yes")="Yes",_xlfn.XLOOKUP("Src_CIDR_Le_16",'Scoring_Config'!$A:$A,'Scoring_Config'!$C:$C,10),0),0)+IF(LEFT(AA1475,4)="True",IF(_xlfn.XLOOKUP("Src_CIDR_17_22",'Scoring_Config'!$A:$A,'Scoring_Config'!$D:$D,"Yes")="Yes",_xlfn.XLOOKUP("Src_CIDR_17_22",'Scoring_Config'!$A:$A,'Scoring_Config'!$C:$C,5),0),0)+IF(LEFT(AB1475,4)="True",IF(_xlfn.XLOOKUP("Dst_IsAny",'Scoring_Config'!$A:$A,'Scoring_Config'!$D:$D,"Yes")="Yes",_xlfn.XLOOKUP("Dst_IsAny",'Scoring_Config'!$A:$A,'Scoring_Config'!$C:$C,10),0),0)+IF(LEFT(AC1475,4)="True",IF(_xlfn.XLOOKUP("Dst_CIDR_Le_16",'Scoring_Config'!$A:$A,'Scoring_Config'!$D:$D,"Yes")="Yes",_xlfn.XLOOKUP("Dst_CIDR_Le_16",'Scoring_Config'!$A:$A,'Scoring_Config'!$C:$C,10),0),0)+IF(LEFT(AD1475,4)="True",IF(_xlfn.XLOOKUP("Dst_CIDR_17_22",'Scoring_Config'!$A:$A,'Scoring_Config'!$D:$D,"Yes")="Yes",_xlfn.XLOOKUP("Dst_CIDR_17_22",'Scoring_Config'!$A:$A,'Scoring_Config'!$C:$C,5),0),0)+IF(LEFT(AE1475,4)="True",IF(_xlfn.XLOOKUP("SrcZone_IsAny",'Scoring_Config'!$A:$A,'Scoring_Config'!$D:$D,"Yes")="Yes",_xlfn.XLOOKUP("SrcZone_IsAny",'Scoring_Config'!$A:$A,'Scoring_Config'!$C:$C,10),0),0)+IF(LEFT(AF1475,4)="True",IF(_xlfn.XLOOKUP("DstZone_IsAny",'Scoring_Config'!$A:$A,'Scoring_Config'!$D:$D,"Yes")="Yes",_xlfn.XLOOKUP("DstZone_IsAny",'Scoring_Config'!$A:$A,'Scoring_Config'!$C:$C,10),0),0)+IF(LEFT(AG1475,4)="True",IF(_xlfn.XLOOKUP("Service_Any_OR_RangeGt1000",'Scoring_Config'!$A:$A,'Scoring_Config'!$D:$D,"Yes")="Yes",_xlfn.XLOOKUP("Service_Any_OR_RangeGt1000",'Scoring_Config'!$A:$A,'Scoring_Config'!$C:$C,10),0),0)+IF(LEFT(AH1475,4)="True",IF(_xlfn.XLOOKUP("App_Any_OR_RangeGt1000",'Scoring_Config'!$A:$A,'Scoring_Config'!$D:$D,"Yes")="Yes",_xlfn.XLOOKUP("App_Any_OR_RangeGt1000",'Scoring_Config'!$A:$A,'Scoring_Config'!$C:$C,10),0),0)+IF(LEFT(AI1475,4)="True",IF(_xlfn.XLOOKUP("Service_Insecure_Match",'Scoring_Config'!$A:$A,'Scoring_Config'!$D:$D,"Yes")="Yes",_xlfn.XLOOKUP("Service_Insecure_Match",'Scoring_Config'!$A:$A,'Scoring_Config'!$C:$C,5),0),0)+IF(LEFT(AJ1475,4)="True",IF(_xlfn.XLOOKUP("Risky_Inbound",'Scoring_Config'!$A:$A,'Scoring_Config'!$D:$D,"Yes")="Yes",_xlfn.XLOOKUP("Risky_Inbound",'Scoring_Config'!$A:$A,'Scoring_Config'!$C:$C,50),0),0)+IF(LEFT(AK1475,4)="True",IF(_xlfn.XLOOKUP("Risky_Outbound",'Scoring_Config'!$A:$A,'Scoring_Config'!$D:$D,"Yes")="Yes",_xlfn.XLOOKUP("Risky_Outbound",'Scoring_Config'!$A:$A,'Scoring_Config'!$C:$C,25),0),0)+IF(LEFT(AZ1475,4)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1475,FIND(",",AL1475)+1,100)),0)+IF(LEFT(AM1475,4)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1475,FIND(",",AN1475)+1,100)),0)+IF(_xlfn.XLOOKUP("Profile_Scoring",'Scoring_Config'!$A:$A,'Scoring_Config'!$D:$D,"Yes")="Yes",VALUE(MID(AO1475,FIND(",",AO1475)+1,100)),0)+IF(_xlfn.XLOOKUP("Options_Scoring",'Scoring_Config'!$A:$A,'Scoring_Config'!$D:$D,"Yes")="Yes",VALUE(MID(AP1475,FIND(",",AP1475)+1,100)),0)))</f>
        <v>0</v>
      </c>
      <c r="AZ1475" cm="1">
        <f t="array" ref="AZ1475">IF(FALSE,"True," &amp; IF(_xlfn.XLOOKUP("Migrate_Insecure",'Scoring_Config'!$A:$A,'Scoring_Config'!$D:$D,"Yes")="Yes",_xlfn.XLOOKUP("Migrate_Insecure",'Scoring_Config'!$A:$A,'Scoring_Config'!$C:$C,10),0),"False,0")</f>
        <v>0</v>
      </c>
    </row>
    <row r="1476" spans="1:52">
      <c r="A1476" t="s">
        <v>1979</v>
      </c>
      <c r="B1476" t="s">
        <v>3448</v>
      </c>
      <c r="C1476" t="s">
        <v>3542</v>
      </c>
      <c r="D1476" t="s">
        <v>3545</v>
      </c>
      <c r="E1476" t="s">
        <v>3563</v>
      </c>
      <c r="F1476" t="s">
        <v>3864</v>
      </c>
      <c r="G1476" t="s">
        <v>433</v>
      </c>
      <c r="H1476" t="s">
        <v>174</v>
      </c>
      <c r="I1476" t="s">
        <v>3788</v>
      </c>
      <c r="J1476" t="s">
        <v>432</v>
      </c>
      <c r="K1476" t="s">
        <v>1860</v>
      </c>
      <c r="L1476" t="s">
        <v>1568</v>
      </c>
      <c r="M1476" t="s">
        <v>1974</v>
      </c>
      <c r="N1476" t="s">
        <v>4315</v>
      </c>
      <c r="O1476" t="s">
        <v>4319</v>
      </c>
      <c r="P1476" t="s">
        <v>4321</v>
      </c>
      <c r="Q1476" t="s">
        <v>5360</v>
      </c>
      <c r="R1476" t="s">
        <v>5439</v>
      </c>
      <c r="S1476" t="s">
        <v>4324</v>
      </c>
      <c r="T1476" t="s">
        <v>5929</v>
      </c>
      <c r="U1476" t="s">
        <v>6653</v>
      </c>
      <c r="Y1476" cm="1">
        <f t="array" ref="Y1476">IF(FALSE,"True," &amp; IF(_xlfn.XLOOKUP("Src_IsAny",'Scoring_Config'!$A:$A,'Scoring_Config'!$D:$D,"Yes")="Yes",_xlfn.XLOOKUP("Src_IsAny",'Scoring_Config'!$A:$A,'Scoring_Config'!$C:$C,10),0),"False,0")</f>
        <v>0</v>
      </c>
      <c r="Z1476" cm="1">
        <f t="array" ref="Z1476">IF(FALSE,"True," &amp; IF(_xlfn.XLOOKUP("Src_CIDR_Le_16",'Scoring_Config'!$A:$A,'Scoring_Config'!$D:$D,"Yes")="Yes",_xlfn.XLOOKUP("Src_CIDR_Le_16",'Scoring_Config'!$A:$A,'Scoring_Config'!$C:$C,10),0),"False,0")</f>
        <v>0</v>
      </c>
      <c r="AA1476" cm="1">
        <f t="array" ref="AA1476">IF(FALSE,"True," &amp; IF(_xlfn.XLOOKUP("Src_CIDR_17_22",'Scoring_Config'!$A:$A,'Scoring_Config'!$D:$D,"Yes")="Yes",_xlfn.XLOOKUP("Src_CIDR_17_22",'Scoring_Config'!$A:$A,'Scoring_Config'!$C:$C,5),0),"False,0")</f>
        <v>0</v>
      </c>
      <c r="AB1476" cm="1">
        <f t="array" ref="AB1476">IF(FALSE,"True," &amp; IF(_xlfn.XLOOKUP("Dst_IsAny",'Scoring_Config'!$A:$A,'Scoring_Config'!$D:$D,"Yes")="Yes",_xlfn.XLOOKUP("Dst_IsAny",'Scoring_Config'!$A:$A,'Scoring_Config'!$C:$C,10),0),"False,0")</f>
        <v>0</v>
      </c>
      <c r="AC1476" cm="1">
        <f t="array" ref="AC1476">IF(FALSE,"True," &amp; IF(_xlfn.XLOOKUP("Dst_CIDR_Le_16",'Scoring_Config'!$A:$A,'Scoring_Config'!$D:$D,"Yes")="Yes",_xlfn.XLOOKUP("Dst_CIDR_Le_16",'Scoring_Config'!$A:$A,'Scoring_Config'!$C:$C,10),0),"False,0")</f>
        <v>0</v>
      </c>
      <c r="AD1476" cm="1">
        <f t="array" ref="AD1476">IF(FALSE,"True," &amp; IF(_xlfn.XLOOKUP("Dst_CIDR_17_22",'Scoring_Config'!$A:$A,'Scoring_Config'!$D:$D,"Yes")="Yes",_xlfn.XLOOKUP("Dst_CIDR_17_22",'Scoring_Config'!$A:$A,'Scoring_Config'!$C:$C,5),0),"False,0")</f>
        <v>0</v>
      </c>
      <c r="AE1476" cm="1">
        <f t="array" ref="AE1476">IF(FALSE,"True," &amp; IF(_xlfn.XLOOKUP("SrcZone_IsAny",'Scoring_Config'!$A:$A,'Scoring_Config'!$D:$D,"Yes")="Yes",_xlfn.XLOOKUP("SrcZone_IsAny",'Scoring_Config'!$A:$A,'Scoring_Config'!$C:$C,10),0),"False,0")</f>
        <v>0</v>
      </c>
      <c r="AF1476" cm="1">
        <f t="array" ref="AF1476">IF(FALSE,"True," &amp; IF(_xlfn.XLOOKUP("DstZone_IsAny",'Scoring_Config'!$A:$A,'Scoring_Config'!$D:$D,"Yes")="Yes",_xlfn.XLOOKUP("DstZone_IsAny",'Scoring_Config'!$A:$A,'Scoring_Config'!$C:$C,10),0),"False,0")</f>
        <v>0</v>
      </c>
      <c r="AG1476" cm="1">
        <f t="array" ref="AG147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76" cm="1">
        <f t="array" ref="AH1476">IF(FALSE,"True," &amp; IF(_xlfn.XLOOKUP("App_Any_OR_RangeGt1000",'Scoring_Config'!$A:$A,'Scoring_Config'!$D:$D,"Yes")="Yes",_xlfn.XLOOKUP("App_Any_OR_RangeGt1000",'Scoring_Config'!$A:$A,'Scoring_Config'!$C:$C,10),0),"False,0")</f>
        <v>0</v>
      </c>
      <c r="AI1476" cm="1">
        <f t="array" ref="AI1476">IF(FALSE,"True," &amp; IF(_xlfn.XLOOKUP("Service_Insecure_Match",'Scoring_Config'!$A:$A,'Scoring_Config'!$D:$D,"Yes")="Yes",_xlfn.XLOOKUP("Service_Insecure_Match",'Scoring_Config'!$A:$A,'Scoring_Config'!$C:$C,5),0),"False,0")</f>
        <v>0</v>
      </c>
      <c r="AJ1476" cm="1">
        <f t="array" ref="AJ1476">IF(FALSE,"True," &amp; IF(_xlfn.XLOOKUP("Risky_Inbound",'Scoring_Config'!$A:$A,'Scoring_Config'!$D:$D,"Yes")="Yes",_xlfn.XLOOKUP("Risky_Inbound",'Scoring_Config'!$A:$A,'Scoring_Config'!$C:$C,50),0),"False,0")</f>
        <v>0</v>
      </c>
      <c r="AK1476" cm="1">
        <f t="array" ref="AK1476">IF(FALSE,"True," &amp; IF(_xlfn.XLOOKUP("Risky_Outbound",'Scoring_Config'!$A:$A,'Scoring_Config'!$D:$D,"Yes")="Yes",_xlfn.XLOOKUP("Risky_Outbound",'Scoring_Config'!$A:$A,'Scoring_Config'!$C:$C,25),0),"False,0")</f>
        <v>0</v>
      </c>
      <c r="AL1476" t="s">
        <v>6700</v>
      </c>
      <c r="AM1476" cm="1">
        <f t="array" ref="AM147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76" t="s">
        <v>6697</v>
      </c>
      <c r="AO1476" t="s">
        <v>6697</v>
      </c>
      <c r="AP1476" t="s">
        <v>6697</v>
      </c>
      <c r="AQ1476" cm="1">
        <f t="array" ref="AQ1476">IF(FALSE,"True," &amp; IF(_xlfn.XLOOKUP("Service_IsAny",'Scoring_Config'!$A:$A,'Scoring_Config'!$D:$D,"Yes")="Yes",_xlfn.XLOOKUP("Service_IsAny",'Scoring_Config'!$A:$A,'Scoring_Config'!$C:$C,0),0),"False,0")</f>
        <v>0</v>
      </c>
      <c r="AR1476">
        <v>1</v>
      </c>
      <c r="AS1476" cm="1">
        <f t="array" ref="AS1476">IF(FALSE,"True," &amp; IF(_xlfn.XLOOKUP("Service_RangeGt1000",'Scoring_Config'!$A:$A,'Scoring_Config'!$D:$D,"Yes")="Yes",_xlfn.XLOOKUP("Service_RangeGt1000",'Scoring_Config'!$A:$A,'Scoring_Config'!$C:$C,0),0),"False,0")</f>
        <v>0</v>
      </c>
      <c r="AT1476" cm="1">
        <f t="array" ref="AT1476">IF(FALSE,"True," &amp; IF(_xlfn.XLOOKUP("App_IsAny",'Scoring_Config'!$A:$A,'Scoring_Config'!$D:$D,"Yes")="Yes",_xlfn.XLOOKUP("App_IsAny",'Scoring_Config'!$A:$A,'Scoring_Config'!$C:$C,0),0),"False,0")</f>
        <v>0</v>
      </c>
      <c r="AU1476">
        <v>7</v>
      </c>
      <c r="AV1476" cm="1">
        <f t="array" ref="AV1476">IF(FALSE,"True," &amp; IF(_xlfn.XLOOKUP("App_RangeGt1000",'Scoring_Config'!$A:$A,'Scoring_Config'!$D:$D,"Yes")="Yes",_xlfn.XLOOKUP("App_RangeGt1000",'Scoring_Config'!$A:$A,'Scoring_Config'!$C:$C,0),0),"False,0")</f>
        <v>0</v>
      </c>
      <c r="AW1476" cm="1">
        <f t="array" ref="AW1476">IF(FALSE,"True," &amp; IF(_xlfn.XLOOKUP("Action_IsDenyOrDrop",'Scoring_Config'!$A:$A,'Scoring_Config'!$D:$D,"Yes")="Yes",_xlfn.XLOOKUP("Action_IsDenyOrDrop",'Scoring_Config'!$A:$A,'Scoring_Config'!$C:$C,0),0),"False,0")</f>
        <v>0</v>
      </c>
      <c r="AX1476" cm="1">
        <f t="array" ref="AX1476">IF(LEFT(AW1476,4)="True",0,(IF(LEFT(Y1476,4)="True",IF(_xlfn.XLOOKUP("Src_IsAny",'Scoring_Config'!$A:$A,'Scoring_Config'!$D:$D,"Yes")="Yes",_xlfn.XLOOKUP("Src_IsAny",'Scoring_Config'!$A:$A,'Scoring_Config'!$C:$C,10),0),0)+IF(LEFT(Z1476,4)="True",IF(_xlfn.XLOOKUP("Src_CIDR_Le_16",'Scoring_Config'!$A:$A,'Scoring_Config'!$D:$D,"Yes")="Yes",_xlfn.XLOOKUP("Src_CIDR_Le_16",'Scoring_Config'!$A:$A,'Scoring_Config'!$C:$C,10),0),0)+IF(LEFT(AA1476,4)="True",IF(_xlfn.XLOOKUP("Src_CIDR_17_22",'Scoring_Config'!$A:$A,'Scoring_Config'!$D:$D,"Yes")="Yes",_xlfn.XLOOKUP("Src_CIDR_17_22",'Scoring_Config'!$A:$A,'Scoring_Config'!$C:$C,5),0),0)+IF(LEFT(AB1476,4)="True",IF(_xlfn.XLOOKUP("Dst_IsAny",'Scoring_Config'!$A:$A,'Scoring_Config'!$D:$D,"Yes")="Yes",_xlfn.XLOOKUP("Dst_IsAny",'Scoring_Config'!$A:$A,'Scoring_Config'!$C:$C,10),0),0)+IF(LEFT(AC1476,4)="True",IF(_xlfn.XLOOKUP("Dst_CIDR_Le_16",'Scoring_Config'!$A:$A,'Scoring_Config'!$D:$D,"Yes")="Yes",_xlfn.XLOOKUP("Dst_CIDR_Le_16",'Scoring_Config'!$A:$A,'Scoring_Config'!$C:$C,10),0),0)+IF(LEFT(AD1476,4)="True",IF(_xlfn.XLOOKUP("Dst_CIDR_17_22",'Scoring_Config'!$A:$A,'Scoring_Config'!$D:$D,"Yes")="Yes",_xlfn.XLOOKUP("Dst_CIDR_17_22",'Scoring_Config'!$A:$A,'Scoring_Config'!$C:$C,5),0),0)+IF(LEFT(AE1476,4)="True",IF(_xlfn.XLOOKUP("SrcZone_IsAny",'Scoring_Config'!$A:$A,'Scoring_Config'!$D:$D,"Yes")="Yes",_xlfn.XLOOKUP("SrcZone_IsAny",'Scoring_Config'!$A:$A,'Scoring_Config'!$C:$C,10),0),0)+IF(LEFT(AF1476,4)="True",IF(_xlfn.XLOOKUP("DstZone_IsAny",'Scoring_Config'!$A:$A,'Scoring_Config'!$D:$D,"Yes")="Yes",_xlfn.XLOOKUP("DstZone_IsAny",'Scoring_Config'!$A:$A,'Scoring_Config'!$C:$C,10),0),0)+IF(LEFT(AG1476,4)="True",IF(_xlfn.XLOOKUP("Service_Any_OR_RangeGt1000",'Scoring_Config'!$A:$A,'Scoring_Config'!$D:$D,"Yes")="Yes",_xlfn.XLOOKUP("Service_Any_OR_RangeGt1000",'Scoring_Config'!$A:$A,'Scoring_Config'!$C:$C,10),0),0)+IF(LEFT(AH1476,4)="True",IF(_xlfn.XLOOKUP("App_Any_OR_RangeGt1000",'Scoring_Config'!$A:$A,'Scoring_Config'!$D:$D,"Yes")="Yes",_xlfn.XLOOKUP("App_Any_OR_RangeGt1000",'Scoring_Config'!$A:$A,'Scoring_Config'!$C:$C,10),0),0)+IF(LEFT(AI1476,4)="True",IF(_xlfn.XLOOKUP("Service_Insecure_Match",'Scoring_Config'!$A:$A,'Scoring_Config'!$D:$D,"Yes")="Yes",_xlfn.XLOOKUP("Service_Insecure_Match",'Scoring_Config'!$A:$A,'Scoring_Config'!$C:$C,5),0),0)+IF(LEFT(AJ1476,4)="True",IF(_xlfn.XLOOKUP("Risky_Inbound",'Scoring_Config'!$A:$A,'Scoring_Config'!$D:$D,"Yes")="Yes",_xlfn.XLOOKUP("Risky_Inbound",'Scoring_Config'!$A:$A,'Scoring_Config'!$C:$C,50),0),0)+IF(LEFT(AK1476,4)="True",IF(_xlfn.XLOOKUP("Risky_Outbound",'Scoring_Config'!$A:$A,'Scoring_Config'!$D:$D,"Yes")="Yes",_xlfn.XLOOKUP("Risky_Outbound",'Scoring_Config'!$A:$A,'Scoring_Config'!$C:$C,25),0),0)+IF(LEFT(AZ1476,4)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1476,FIND(",",AL1476)+1,100)),0)+IF(LEFT(AM1476,4)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1476,FIND(",",AN1476)+1,100)),0)+IF(_xlfn.XLOOKUP("Profile_Scoring",'Scoring_Config'!$A:$A,'Scoring_Config'!$D:$D,"Yes")="Yes",VALUE(MID(AO1476,FIND(",",AO1476)+1,100)),0)+IF(_xlfn.XLOOKUP("Options_Scoring",'Scoring_Config'!$A:$A,'Scoring_Config'!$D:$D,"Yes")="Yes",VALUE(MID(AP1476,FIND(",",AP1476)+1,100)),0)))</f>
        <v>0</v>
      </c>
      <c r="AZ1476" cm="1">
        <f t="array" ref="AZ1476">IF(FALSE,"True," &amp; IF(_xlfn.XLOOKUP("Migrate_Insecure",'Scoring_Config'!$A:$A,'Scoring_Config'!$D:$D,"Yes")="Yes",_xlfn.XLOOKUP("Migrate_Insecure",'Scoring_Config'!$A:$A,'Scoring_Config'!$C:$C,10),0),"False,0")</f>
        <v>0</v>
      </c>
    </row>
    <row r="1477" spans="1:52">
      <c r="A1477" t="s">
        <v>1979</v>
      </c>
      <c r="B1477" t="s">
        <v>3449</v>
      </c>
      <c r="C1477" t="s">
        <v>3542</v>
      </c>
      <c r="D1477" t="s">
        <v>3545</v>
      </c>
      <c r="E1477" t="s">
        <v>3563</v>
      </c>
      <c r="F1477" t="s">
        <v>3865</v>
      </c>
      <c r="G1477" t="s">
        <v>397</v>
      </c>
      <c r="H1477" t="s">
        <v>174</v>
      </c>
      <c r="I1477" t="s">
        <v>3678</v>
      </c>
      <c r="J1477" t="s">
        <v>1023</v>
      </c>
      <c r="K1477" t="s">
        <v>1898</v>
      </c>
      <c r="L1477" t="s">
        <v>1327</v>
      </c>
      <c r="M1477" t="s">
        <v>1974</v>
      </c>
      <c r="N1477" t="s">
        <v>4315</v>
      </c>
      <c r="O1477" t="s">
        <v>4319</v>
      </c>
      <c r="P1477" t="s">
        <v>4321</v>
      </c>
      <c r="Q1477" t="s">
        <v>5361</v>
      </c>
      <c r="R1477" t="s">
        <v>5439</v>
      </c>
      <c r="S1477" t="s">
        <v>4324</v>
      </c>
      <c r="T1477" t="s">
        <v>5930</v>
      </c>
      <c r="U1477" t="s">
        <v>6654</v>
      </c>
      <c r="Y1477" cm="1">
        <f t="array" ref="Y1477">IF(FALSE,"True," &amp; IF(_xlfn.XLOOKUP("Src_IsAny",'Scoring_Config'!$A:$A,'Scoring_Config'!$D:$D,"Yes")="Yes",_xlfn.XLOOKUP("Src_IsAny",'Scoring_Config'!$A:$A,'Scoring_Config'!$C:$C,10),0),"False,0")</f>
        <v>0</v>
      </c>
      <c r="Z1477" cm="1">
        <f t="array" ref="Z1477">IF(FALSE,"True," &amp; IF(_xlfn.XLOOKUP("Src_CIDR_Le_16",'Scoring_Config'!$A:$A,'Scoring_Config'!$D:$D,"Yes")="Yes",_xlfn.XLOOKUP("Src_CIDR_Le_16",'Scoring_Config'!$A:$A,'Scoring_Config'!$C:$C,10),0),"False,0")</f>
        <v>0</v>
      </c>
      <c r="AA1477" cm="1">
        <f t="array" ref="AA1477">IF(FALSE,"True," &amp; IF(_xlfn.XLOOKUP("Src_CIDR_17_22",'Scoring_Config'!$A:$A,'Scoring_Config'!$D:$D,"Yes")="Yes",_xlfn.XLOOKUP("Src_CIDR_17_22",'Scoring_Config'!$A:$A,'Scoring_Config'!$C:$C,5),0),"False,0")</f>
        <v>0</v>
      </c>
      <c r="AB1477" cm="1">
        <f t="array" ref="AB1477">IF(FALSE,"True," &amp; IF(_xlfn.XLOOKUP("Dst_IsAny",'Scoring_Config'!$A:$A,'Scoring_Config'!$D:$D,"Yes")="Yes",_xlfn.XLOOKUP("Dst_IsAny",'Scoring_Config'!$A:$A,'Scoring_Config'!$C:$C,10),0),"False,0")</f>
        <v>0</v>
      </c>
      <c r="AC1477" cm="1">
        <f t="array" ref="AC1477">IF(FALSE,"True," &amp; IF(_xlfn.XLOOKUP("Dst_CIDR_Le_16",'Scoring_Config'!$A:$A,'Scoring_Config'!$D:$D,"Yes")="Yes",_xlfn.XLOOKUP("Dst_CIDR_Le_16",'Scoring_Config'!$A:$A,'Scoring_Config'!$C:$C,10),0),"False,0")</f>
        <v>0</v>
      </c>
      <c r="AD1477" cm="1">
        <f t="array" ref="AD1477">IF(FALSE,"True," &amp; IF(_xlfn.XLOOKUP("Dst_CIDR_17_22",'Scoring_Config'!$A:$A,'Scoring_Config'!$D:$D,"Yes")="Yes",_xlfn.XLOOKUP("Dst_CIDR_17_22",'Scoring_Config'!$A:$A,'Scoring_Config'!$C:$C,5),0),"False,0")</f>
        <v>0</v>
      </c>
      <c r="AE1477" cm="1">
        <f t="array" ref="AE1477">IF(FALSE,"True," &amp; IF(_xlfn.XLOOKUP("SrcZone_IsAny",'Scoring_Config'!$A:$A,'Scoring_Config'!$D:$D,"Yes")="Yes",_xlfn.XLOOKUP("SrcZone_IsAny",'Scoring_Config'!$A:$A,'Scoring_Config'!$C:$C,10),0),"False,0")</f>
        <v>0</v>
      </c>
      <c r="AF1477" cm="1">
        <f t="array" ref="AF1477">IF(FALSE,"True," &amp; IF(_xlfn.XLOOKUP("DstZone_IsAny",'Scoring_Config'!$A:$A,'Scoring_Config'!$D:$D,"Yes")="Yes",_xlfn.XLOOKUP("DstZone_IsAny",'Scoring_Config'!$A:$A,'Scoring_Config'!$C:$C,10),0),"False,0")</f>
        <v>0</v>
      </c>
      <c r="AG1477" cm="1">
        <f t="array" ref="AG147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77" cm="1">
        <f t="array" ref="AH1477">IF(FALSE,"True," &amp; IF(_xlfn.XLOOKUP("App_Any_OR_RangeGt1000",'Scoring_Config'!$A:$A,'Scoring_Config'!$D:$D,"Yes")="Yes",_xlfn.XLOOKUP("App_Any_OR_RangeGt1000",'Scoring_Config'!$A:$A,'Scoring_Config'!$C:$C,10),0),"False,0")</f>
        <v>0</v>
      </c>
      <c r="AI1477" cm="1">
        <f t="array" ref="AI1477">IF(FALSE,"True," &amp; IF(_xlfn.XLOOKUP("Service_Insecure_Match",'Scoring_Config'!$A:$A,'Scoring_Config'!$D:$D,"Yes")="Yes",_xlfn.XLOOKUP("Service_Insecure_Match",'Scoring_Config'!$A:$A,'Scoring_Config'!$C:$C,5),0),"False,0")</f>
        <v>0</v>
      </c>
      <c r="AJ1477" cm="1">
        <f t="array" ref="AJ1477">IF(FALSE,"True," &amp; IF(_xlfn.XLOOKUP("Risky_Inbound",'Scoring_Config'!$A:$A,'Scoring_Config'!$D:$D,"Yes")="Yes",_xlfn.XLOOKUP("Risky_Inbound",'Scoring_Config'!$A:$A,'Scoring_Config'!$C:$C,50),0),"False,0")</f>
        <v>0</v>
      </c>
      <c r="AK1477" cm="1">
        <f t="array" ref="AK1477">IF(FALSE,"True," &amp; IF(_xlfn.XLOOKUP("Risky_Outbound",'Scoring_Config'!$A:$A,'Scoring_Config'!$D:$D,"Yes")="Yes",_xlfn.XLOOKUP("Risky_Outbound",'Scoring_Config'!$A:$A,'Scoring_Config'!$C:$C,25),0),"False,0")</f>
        <v>0</v>
      </c>
      <c r="AL1477" t="s">
        <v>6700</v>
      </c>
      <c r="AM1477" cm="1">
        <f t="array" ref="AM147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77" t="s">
        <v>6697</v>
      </c>
      <c r="AO1477" t="s">
        <v>6697</v>
      </c>
      <c r="AP1477" t="s">
        <v>6697</v>
      </c>
      <c r="AQ1477" cm="1">
        <f t="array" ref="AQ1477">IF(FALSE,"True," &amp; IF(_xlfn.XLOOKUP("Service_IsAny",'Scoring_Config'!$A:$A,'Scoring_Config'!$D:$D,"Yes")="Yes",_xlfn.XLOOKUP("Service_IsAny",'Scoring_Config'!$A:$A,'Scoring_Config'!$C:$C,0),0),"False,0")</f>
        <v>0</v>
      </c>
      <c r="AR1477">
        <v>0</v>
      </c>
      <c r="AS1477" cm="1">
        <f t="array" ref="AS1477">IF(FALSE,"True," &amp; IF(_xlfn.XLOOKUP("Service_RangeGt1000",'Scoring_Config'!$A:$A,'Scoring_Config'!$D:$D,"Yes")="Yes",_xlfn.XLOOKUP("Service_RangeGt1000",'Scoring_Config'!$A:$A,'Scoring_Config'!$C:$C,0),0),"False,0")</f>
        <v>0</v>
      </c>
      <c r="AT1477" cm="1">
        <f t="array" ref="AT1477">IF(FALSE,"True," &amp; IF(_xlfn.XLOOKUP("App_IsAny",'Scoring_Config'!$A:$A,'Scoring_Config'!$D:$D,"Yes")="Yes",_xlfn.XLOOKUP("App_IsAny",'Scoring_Config'!$A:$A,'Scoring_Config'!$C:$C,0),0),"False,0")</f>
        <v>0</v>
      </c>
      <c r="AU1477">
        <v>3</v>
      </c>
      <c r="AV1477" cm="1">
        <f t="array" ref="AV1477">IF(FALSE,"True," &amp; IF(_xlfn.XLOOKUP("App_RangeGt1000",'Scoring_Config'!$A:$A,'Scoring_Config'!$D:$D,"Yes")="Yes",_xlfn.XLOOKUP("App_RangeGt1000",'Scoring_Config'!$A:$A,'Scoring_Config'!$C:$C,0),0),"False,0")</f>
        <v>0</v>
      </c>
      <c r="AW1477" cm="1">
        <f t="array" ref="AW1477">IF(FALSE,"True," &amp; IF(_xlfn.XLOOKUP("Action_IsDenyOrDrop",'Scoring_Config'!$A:$A,'Scoring_Config'!$D:$D,"Yes")="Yes",_xlfn.XLOOKUP("Action_IsDenyOrDrop",'Scoring_Config'!$A:$A,'Scoring_Config'!$C:$C,0),0),"False,0")</f>
        <v>0</v>
      </c>
      <c r="AX1477" cm="1">
        <f t="array" ref="AX1477">IF(LEFT(AW1477,4)="True",0,(IF(LEFT(Y1477,4)="True",IF(_xlfn.XLOOKUP("Src_IsAny",'Scoring_Config'!$A:$A,'Scoring_Config'!$D:$D,"Yes")="Yes",_xlfn.XLOOKUP("Src_IsAny",'Scoring_Config'!$A:$A,'Scoring_Config'!$C:$C,10),0),0)+IF(LEFT(Z1477,4)="True",IF(_xlfn.XLOOKUP("Src_CIDR_Le_16",'Scoring_Config'!$A:$A,'Scoring_Config'!$D:$D,"Yes")="Yes",_xlfn.XLOOKUP("Src_CIDR_Le_16",'Scoring_Config'!$A:$A,'Scoring_Config'!$C:$C,10),0),0)+IF(LEFT(AA1477,4)="True",IF(_xlfn.XLOOKUP("Src_CIDR_17_22",'Scoring_Config'!$A:$A,'Scoring_Config'!$D:$D,"Yes")="Yes",_xlfn.XLOOKUP("Src_CIDR_17_22",'Scoring_Config'!$A:$A,'Scoring_Config'!$C:$C,5),0),0)+IF(LEFT(AB1477,4)="True",IF(_xlfn.XLOOKUP("Dst_IsAny",'Scoring_Config'!$A:$A,'Scoring_Config'!$D:$D,"Yes")="Yes",_xlfn.XLOOKUP("Dst_IsAny",'Scoring_Config'!$A:$A,'Scoring_Config'!$C:$C,10),0),0)+IF(LEFT(AC1477,4)="True",IF(_xlfn.XLOOKUP("Dst_CIDR_Le_16",'Scoring_Config'!$A:$A,'Scoring_Config'!$D:$D,"Yes")="Yes",_xlfn.XLOOKUP("Dst_CIDR_Le_16",'Scoring_Config'!$A:$A,'Scoring_Config'!$C:$C,10),0),0)+IF(LEFT(AD1477,4)="True",IF(_xlfn.XLOOKUP("Dst_CIDR_17_22",'Scoring_Config'!$A:$A,'Scoring_Config'!$D:$D,"Yes")="Yes",_xlfn.XLOOKUP("Dst_CIDR_17_22",'Scoring_Config'!$A:$A,'Scoring_Config'!$C:$C,5),0),0)+IF(LEFT(AE1477,4)="True",IF(_xlfn.XLOOKUP("SrcZone_IsAny",'Scoring_Config'!$A:$A,'Scoring_Config'!$D:$D,"Yes")="Yes",_xlfn.XLOOKUP("SrcZone_IsAny",'Scoring_Config'!$A:$A,'Scoring_Config'!$C:$C,10),0),0)+IF(LEFT(AF1477,4)="True",IF(_xlfn.XLOOKUP("DstZone_IsAny",'Scoring_Config'!$A:$A,'Scoring_Config'!$D:$D,"Yes")="Yes",_xlfn.XLOOKUP("DstZone_IsAny",'Scoring_Config'!$A:$A,'Scoring_Config'!$C:$C,10),0),0)+IF(LEFT(AG1477,4)="True",IF(_xlfn.XLOOKUP("Service_Any_OR_RangeGt1000",'Scoring_Config'!$A:$A,'Scoring_Config'!$D:$D,"Yes")="Yes",_xlfn.XLOOKUP("Service_Any_OR_RangeGt1000",'Scoring_Config'!$A:$A,'Scoring_Config'!$C:$C,10),0),0)+IF(LEFT(AH1477,4)="True",IF(_xlfn.XLOOKUP("App_Any_OR_RangeGt1000",'Scoring_Config'!$A:$A,'Scoring_Config'!$D:$D,"Yes")="Yes",_xlfn.XLOOKUP("App_Any_OR_RangeGt1000",'Scoring_Config'!$A:$A,'Scoring_Config'!$C:$C,10),0),0)+IF(LEFT(AI1477,4)="True",IF(_xlfn.XLOOKUP("Service_Insecure_Match",'Scoring_Config'!$A:$A,'Scoring_Config'!$D:$D,"Yes")="Yes",_xlfn.XLOOKUP("Service_Insecure_Match",'Scoring_Config'!$A:$A,'Scoring_Config'!$C:$C,5),0),0)+IF(LEFT(AJ1477,4)="True",IF(_xlfn.XLOOKUP("Risky_Inbound",'Scoring_Config'!$A:$A,'Scoring_Config'!$D:$D,"Yes")="Yes",_xlfn.XLOOKUP("Risky_Inbound",'Scoring_Config'!$A:$A,'Scoring_Config'!$C:$C,50),0),0)+IF(LEFT(AK1477,4)="True",IF(_xlfn.XLOOKUP("Risky_Outbound",'Scoring_Config'!$A:$A,'Scoring_Config'!$D:$D,"Yes")="Yes",_xlfn.XLOOKUP("Risky_Outbound",'Scoring_Config'!$A:$A,'Scoring_Config'!$C:$C,25),0),0)+IF(LEFT(AZ1477,4)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1477,FIND(",",AL1477)+1,100)),0)+IF(LEFT(AM1477,4)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1477,FIND(",",AN1477)+1,100)),0)+IF(_xlfn.XLOOKUP("Profile_Scoring",'Scoring_Config'!$A:$A,'Scoring_Config'!$D:$D,"Yes")="Yes",VALUE(MID(AO1477,FIND(",",AO1477)+1,100)),0)+IF(_xlfn.XLOOKUP("Options_Scoring",'Scoring_Config'!$A:$A,'Scoring_Config'!$D:$D,"Yes")="Yes",VALUE(MID(AP1477,FIND(",",AP1477)+1,100)),0)))</f>
        <v>0</v>
      </c>
      <c r="AZ1477" cm="1">
        <f t="array" ref="AZ1477">IF(FALSE,"True," &amp; IF(_xlfn.XLOOKUP("Migrate_Insecure",'Scoring_Config'!$A:$A,'Scoring_Config'!$D:$D,"Yes")="Yes",_xlfn.XLOOKUP("Migrate_Insecure",'Scoring_Config'!$A:$A,'Scoring_Config'!$C:$C,10),0),"False,0")</f>
        <v>0</v>
      </c>
    </row>
    <row r="1478" spans="1:52">
      <c r="A1478" t="s">
        <v>1979</v>
      </c>
      <c r="B1478" t="s">
        <v>3450</v>
      </c>
      <c r="C1478" t="s">
        <v>3542</v>
      </c>
      <c r="D1478" t="s">
        <v>3544</v>
      </c>
      <c r="E1478" t="s">
        <v>3562</v>
      </c>
      <c r="F1478" t="s">
        <v>4034</v>
      </c>
      <c r="G1478" t="s">
        <v>772</v>
      </c>
      <c r="H1478" t="s">
        <v>193</v>
      </c>
      <c r="I1478" t="s">
        <v>4308</v>
      </c>
      <c r="J1478" t="s">
        <v>1301</v>
      </c>
      <c r="K1478" t="s">
        <v>1903</v>
      </c>
      <c r="L1478" t="s">
        <v>1325</v>
      </c>
      <c r="M1478" t="s">
        <v>1973</v>
      </c>
      <c r="N1478" t="s">
        <v>4315</v>
      </c>
      <c r="O1478" t="s">
        <v>4319</v>
      </c>
      <c r="P1478" t="s">
        <v>4323</v>
      </c>
      <c r="Q1478" t="s">
        <v>5362</v>
      </c>
      <c r="R1478" t="s">
        <v>5439</v>
      </c>
      <c r="S1478" t="s">
        <v>4324</v>
      </c>
      <c r="T1478" t="s">
        <v>5616</v>
      </c>
      <c r="U1478" t="s">
        <v>6654</v>
      </c>
      <c r="Y1478" cm="1">
        <f t="array" ref="Y1478">IF(FALSE,"True," &amp; IF(_xlfn.XLOOKUP("Src_IsAny",'Scoring_Config'!$A:$A,'Scoring_Config'!$D:$D,"Yes")="Yes",_xlfn.XLOOKUP("Src_IsAny",'Scoring_Config'!$A:$A,'Scoring_Config'!$C:$C,10),0),"False,0")</f>
        <v>0</v>
      </c>
      <c r="Z1478" cm="1">
        <f t="array" ref="Z1478">IF(FALSE,"True," &amp; IF(_xlfn.XLOOKUP("Src_CIDR_Le_16",'Scoring_Config'!$A:$A,'Scoring_Config'!$D:$D,"Yes")="Yes",_xlfn.XLOOKUP("Src_CIDR_Le_16",'Scoring_Config'!$A:$A,'Scoring_Config'!$C:$C,10),0),"False,0")</f>
        <v>0</v>
      </c>
      <c r="AA1478" cm="1">
        <f t="array" ref="AA1478">IF(FALSE,"True," &amp; IF(_xlfn.XLOOKUP("Src_CIDR_17_22",'Scoring_Config'!$A:$A,'Scoring_Config'!$D:$D,"Yes")="Yes",_xlfn.XLOOKUP("Src_CIDR_17_22",'Scoring_Config'!$A:$A,'Scoring_Config'!$C:$C,5),0),"False,0")</f>
        <v>0</v>
      </c>
      <c r="AB1478" cm="1">
        <f t="array" ref="AB1478">IF(FALSE,"True," &amp; IF(_xlfn.XLOOKUP("Dst_IsAny",'Scoring_Config'!$A:$A,'Scoring_Config'!$D:$D,"Yes")="Yes",_xlfn.XLOOKUP("Dst_IsAny",'Scoring_Config'!$A:$A,'Scoring_Config'!$C:$C,10),0),"False,0")</f>
        <v>0</v>
      </c>
      <c r="AC1478" cm="1">
        <f t="array" ref="AC1478">IF(FALSE,"True," &amp; IF(_xlfn.XLOOKUP("Dst_CIDR_Le_16",'Scoring_Config'!$A:$A,'Scoring_Config'!$D:$D,"Yes")="Yes",_xlfn.XLOOKUP("Dst_CIDR_Le_16",'Scoring_Config'!$A:$A,'Scoring_Config'!$C:$C,10),0),"False,0")</f>
        <v>0</v>
      </c>
      <c r="AD1478" cm="1">
        <f t="array" ref="AD1478">IF(FALSE,"True," &amp; IF(_xlfn.XLOOKUP("Dst_CIDR_17_22",'Scoring_Config'!$A:$A,'Scoring_Config'!$D:$D,"Yes")="Yes",_xlfn.XLOOKUP("Dst_CIDR_17_22",'Scoring_Config'!$A:$A,'Scoring_Config'!$C:$C,5),0),"False,0")</f>
        <v>0</v>
      </c>
      <c r="AE1478" cm="1">
        <f t="array" ref="AE1478">IF(FALSE,"True," &amp; IF(_xlfn.XLOOKUP("SrcZone_IsAny",'Scoring_Config'!$A:$A,'Scoring_Config'!$D:$D,"Yes")="Yes",_xlfn.XLOOKUP("SrcZone_IsAny",'Scoring_Config'!$A:$A,'Scoring_Config'!$C:$C,10),0),"False,0")</f>
        <v>0</v>
      </c>
      <c r="AF1478" cm="1">
        <f t="array" ref="AF1478">IF(FALSE,"True," &amp; IF(_xlfn.XLOOKUP("DstZone_IsAny",'Scoring_Config'!$A:$A,'Scoring_Config'!$D:$D,"Yes")="Yes",_xlfn.XLOOKUP("DstZone_IsAny",'Scoring_Config'!$A:$A,'Scoring_Config'!$C:$C,10),0),"False,0")</f>
        <v>0</v>
      </c>
      <c r="AG1478" cm="1">
        <f t="array" ref="AG147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78" cm="1">
        <f t="array" ref="AH1478">IF(FALSE,"True," &amp; IF(_xlfn.XLOOKUP("App_Any_OR_RangeGt1000",'Scoring_Config'!$A:$A,'Scoring_Config'!$D:$D,"Yes")="Yes",_xlfn.XLOOKUP("App_Any_OR_RangeGt1000",'Scoring_Config'!$A:$A,'Scoring_Config'!$C:$C,10),0),"False,0")</f>
        <v>0</v>
      </c>
      <c r="AI1478" cm="1">
        <f t="array" ref="AI1478">IF(FALSE,"True," &amp; IF(_xlfn.XLOOKUP("Service_Insecure_Match",'Scoring_Config'!$A:$A,'Scoring_Config'!$D:$D,"Yes")="Yes",_xlfn.XLOOKUP("Service_Insecure_Match",'Scoring_Config'!$A:$A,'Scoring_Config'!$C:$C,5),0),"False,0")</f>
        <v>0</v>
      </c>
      <c r="AJ1478" cm="1">
        <f t="array" ref="AJ1478">IF(FALSE,"True," &amp; IF(_xlfn.XLOOKUP("Risky_Inbound",'Scoring_Config'!$A:$A,'Scoring_Config'!$D:$D,"Yes")="Yes",_xlfn.XLOOKUP("Risky_Inbound",'Scoring_Config'!$A:$A,'Scoring_Config'!$C:$C,50),0),"False,0")</f>
        <v>0</v>
      </c>
      <c r="AK1478" cm="1">
        <f t="array" ref="AK1478">IF(FALSE,"True," &amp; IF(_xlfn.XLOOKUP("Risky_Outbound",'Scoring_Config'!$A:$A,'Scoring_Config'!$D:$D,"Yes")="Yes",_xlfn.XLOOKUP("Risky_Outbound",'Scoring_Config'!$A:$A,'Scoring_Config'!$C:$C,25),0),"False,0")</f>
        <v>0</v>
      </c>
      <c r="AL1478" t="s">
        <v>6699</v>
      </c>
      <c r="AM1478" cm="1">
        <f t="array" ref="AM147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78" t="s">
        <v>6697</v>
      </c>
      <c r="AO1478" t="s">
        <v>6697</v>
      </c>
      <c r="AP1478" t="s">
        <v>6697</v>
      </c>
      <c r="AQ1478" cm="1">
        <f t="array" ref="AQ1478">IF(FALSE,"True," &amp; IF(_xlfn.XLOOKUP("Service_IsAny",'Scoring_Config'!$A:$A,'Scoring_Config'!$D:$D,"Yes")="Yes",_xlfn.XLOOKUP("Service_IsAny",'Scoring_Config'!$A:$A,'Scoring_Config'!$C:$C,0),0),"False,0")</f>
        <v>0</v>
      </c>
      <c r="AR1478">
        <v>0</v>
      </c>
      <c r="AS1478" cm="1">
        <f t="array" ref="AS1478">IF(FALSE,"True," &amp; IF(_xlfn.XLOOKUP("Service_RangeGt1000",'Scoring_Config'!$A:$A,'Scoring_Config'!$D:$D,"Yes")="Yes",_xlfn.XLOOKUP("Service_RangeGt1000",'Scoring_Config'!$A:$A,'Scoring_Config'!$C:$C,0),0),"False,0")</f>
        <v>0</v>
      </c>
      <c r="AT1478" cm="1">
        <f t="array" ref="AT1478">IF(FALSE,"True," &amp; IF(_xlfn.XLOOKUP("App_IsAny",'Scoring_Config'!$A:$A,'Scoring_Config'!$D:$D,"Yes")="Yes",_xlfn.XLOOKUP("App_IsAny",'Scoring_Config'!$A:$A,'Scoring_Config'!$C:$C,0),0),"False,0")</f>
        <v>0</v>
      </c>
      <c r="AU1478">
        <v>0</v>
      </c>
      <c r="AV1478" cm="1">
        <f t="array" ref="AV1478">IF(FALSE,"True," &amp; IF(_xlfn.XLOOKUP("App_RangeGt1000",'Scoring_Config'!$A:$A,'Scoring_Config'!$D:$D,"Yes")="Yes",_xlfn.XLOOKUP("App_RangeGt1000",'Scoring_Config'!$A:$A,'Scoring_Config'!$C:$C,0),0),"False,0")</f>
        <v>0</v>
      </c>
      <c r="AW1478" cm="1">
        <f t="array" ref="AW1478">IF(FALSE,"True," &amp; IF(_xlfn.XLOOKUP("Action_IsDenyOrDrop",'Scoring_Config'!$A:$A,'Scoring_Config'!$D:$D,"Yes")="Yes",_xlfn.XLOOKUP("Action_IsDenyOrDrop",'Scoring_Config'!$A:$A,'Scoring_Config'!$C:$C,0),0),"False,0")</f>
        <v>0</v>
      </c>
      <c r="AX1478" cm="1">
        <f t="array" ref="AX1478">IF(LEFT(AW1478,4)="True",0,(IF(LEFT(Y1478,4)="True",IF(_xlfn.XLOOKUP("Src_IsAny",'Scoring_Config'!$A:$A,'Scoring_Config'!$D:$D,"Yes")="Yes",_xlfn.XLOOKUP("Src_IsAny",'Scoring_Config'!$A:$A,'Scoring_Config'!$C:$C,10),0),0)+IF(LEFT(Z1478,4)="True",IF(_xlfn.XLOOKUP("Src_CIDR_Le_16",'Scoring_Config'!$A:$A,'Scoring_Config'!$D:$D,"Yes")="Yes",_xlfn.XLOOKUP("Src_CIDR_Le_16",'Scoring_Config'!$A:$A,'Scoring_Config'!$C:$C,10),0),0)+IF(LEFT(AA1478,4)="True",IF(_xlfn.XLOOKUP("Src_CIDR_17_22",'Scoring_Config'!$A:$A,'Scoring_Config'!$D:$D,"Yes")="Yes",_xlfn.XLOOKUP("Src_CIDR_17_22",'Scoring_Config'!$A:$A,'Scoring_Config'!$C:$C,5),0),0)+IF(LEFT(AB1478,4)="True",IF(_xlfn.XLOOKUP("Dst_IsAny",'Scoring_Config'!$A:$A,'Scoring_Config'!$D:$D,"Yes")="Yes",_xlfn.XLOOKUP("Dst_IsAny",'Scoring_Config'!$A:$A,'Scoring_Config'!$C:$C,10),0),0)+IF(LEFT(AC1478,4)="True",IF(_xlfn.XLOOKUP("Dst_CIDR_Le_16",'Scoring_Config'!$A:$A,'Scoring_Config'!$D:$D,"Yes")="Yes",_xlfn.XLOOKUP("Dst_CIDR_Le_16",'Scoring_Config'!$A:$A,'Scoring_Config'!$C:$C,10),0),0)+IF(LEFT(AD1478,4)="True",IF(_xlfn.XLOOKUP("Dst_CIDR_17_22",'Scoring_Config'!$A:$A,'Scoring_Config'!$D:$D,"Yes")="Yes",_xlfn.XLOOKUP("Dst_CIDR_17_22",'Scoring_Config'!$A:$A,'Scoring_Config'!$C:$C,5),0),0)+IF(LEFT(AE1478,4)="True",IF(_xlfn.XLOOKUP("SrcZone_IsAny",'Scoring_Config'!$A:$A,'Scoring_Config'!$D:$D,"Yes")="Yes",_xlfn.XLOOKUP("SrcZone_IsAny",'Scoring_Config'!$A:$A,'Scoring_Config'!$C:$C,10),0),0)+IF(LEFT(AF1478,4)="True",IF(_xlfn.XLOOKUP("DstZone_IsAny",'Scoring_Config'!$A:$A,'Scoring_Config'!$D:$D,"Yes")="Yes",_xlfn.XLOOKUP("DstZone_IsAny",'Scoring_Config'!$A:$A,'Scoring_Config'!$C:$C,10),0),0)+IF(LEFT(AG1478,4)="True",IF(_xlfn.XLOOKUP("Service_Any_OR_RangeGt1000",'Scoring_Config'!$A:$A,'Scoring_Config'!$D:$D,"Yes")="Yes",_xlfn.XLOOKUP("Service_Any_OR_RangeGt1000",'Scoring_Config'!$A:$A,'Scoring_Config'!$C:$C,10),0),0)+IF(LEFT(AH1478,4)="True",IF(_xlfn.XLOOKUP("App_Any_OR_RangeGt1000",'Scoring_Config'!$A:$A,'Scoring_Config'!$D:$D,"Yes")="Yes",_xlfn.XLOOKUP("App_Any_OR_RangeGt1000",'Scoring_Config'!$A:$A,'Scoring_Config'!$C:$C,10),0),0)+IF(LEFT(AI1478,4)="True",IF(_xlfn.XLOOKUP("Service_Insecure_Match",'Scoring_Config'!$A:$A,'Scoring_Config'!$D:$D,"Yes")="Yes",_xlfn.XLOOKUP("Service_Insecure_Match",'Scoring_Config'!$A:$A,'Scoring_Config'!$C:$C,5),0),0)+IF(LEFT(AJ1478,4)="True",IF(_xlfn.XLOOKUP("Risky_Inbound",'Scoring_Config'!$A:$A,'Scoring_Config'!$D:$D,"Yes")="Yes",_xlfn.XLOOKUP("Risky_Inbound",'Scoring_Config'!$A:$A,'Scoring_Config'!$C:$C,50),0),0)+IF(LEFT(AK1478,4)="True",IF(_xlfn.XLOOKUP("Risky_Outbound",'Scoring_Config'!$A:$A,'Scoring_Config'!$D:$D,"Yes")="Yes",_xlfn.XLOOKUP("Risky_Outbound",'Scoring_Config'!$A:$A,'Scoring_Config'!$C:$C,25),0),0)+IF(LEFT(AZ1478,4)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1478,FIND(",",AL1478)+1,100)),0)+IF(LEFT(AM1478,4)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1478,FIND(",",AN1478)+1,100)),0)+IF(_xlfn.XLOOKUP("Profile_Scoring",'Scoring_Config'!$A:$A,'Scoring_Config'!$D:$D,"Yes")="Yes",VALUE(MID(AO1478,FIND(",",AO1478)+1,100)),0)+IF(_xlfn.XLOOKUP("Options_Scoring",'Scoring_Config'!$A:$A,'Scoring_Config'!$D:$D,"Yes")="Yes",VALUE(MID(AP1478,FIND(",",AP1478)+1,100)),0)))</f>
        <v>0</v>
      </c>
      <c r="AZ1478" cm="1">
        <f t="array" ref="AZ1478">IF(FALSE,"True," &amp; IF(_xlfn.XLOOKUP("Migrate_Insecure",'Scoring_Config'!$A:$A,'Scoring_Config'!$D:$D,"Yes")="Yes",_xlfn.XLOOKUP("Migrate_Insecure",'Scoring_Config'!$A:$A,'Scoring_Config'!$C:$C,10),0),"False,0")</f>
        <v>0</v>
      </c>
    </row>
    <row r="1479" spans="1:52">
      <c r="A1479" t="s">
        <v>1979</v>
      </c>
      <c r="B1479" t="s">
        <v>3451</v>
      </c>
      <c r="C1479" t="s">
        <v>3542</v>
      </c>
      <c r="D1479" t="s">
        <v>3545</v>
      </c>
      <c r="E1479" t="s">
        <v>3563</v>
      </c>
      <c r="F1479" t="s">
        <v>3878</v>
      </c>
      <c r="G1479" t="s">
        <v>397</v>
      </c>
      <c r="H1479" t="s">
        <v>174</v>
      </c>
      <c r="I1479" t="s">
        <v>4193</v>
      </c>
      <c r="J1479" t="s">
        <v>1024</v>
      </c>
      <c r="K1479" t="s">
        <v>1678</v>
      </c>
      <c r="L1479" t="s">
        <v>1327</v>
      </c>
      <c r="M1479" t="s">
        <v>1974</v>
      </c>
      <c r="N1479" t="s">
        <v>4315</v>
      </c>
      <c r="O1479" t="s">
        <v>4319</v>
      </c>
      <c r="P1479" t="s">
        <v>4323</v>
      </c>
      <c r="Q1479" t="s">
        <v>5363</v>
      </c>
      <c r="R1479" t="s">
        <v>5439</v>
      </c>
      <c r="S1479" t="s">
        <v>4324</v>
      </c>
      <c r="T1479" t="s">
        <v>5618</v>
      </c>
      <c r="U1479" t="s">
        <v>6296</v>
      </c>
      <c r="Y1479" cm="1">
        <f t="array" ref="Y1479">IF(FALSE,"True," &amp; IF(_xlfn.XLOOKUP("Src_IsAny",'Scoring_Config'!$A:$A,'Scoring_Config'!$D:$D,"Yes")="Yes",_xlfn.XLOOKUP("Src_IsAny",'Scoring_Config'!$A:$A,'Scoring_Config'!$C:$C,10),0),"False,0")</f>
        <v>0</v>
      </c>
      <c r="Z1479" cm="1">
        <f t="array" ref="Z1479">IF(FALSE,"True," &amp; IF(_xlfn.XLOOKUP("Src_CIDR_Le_16",'Scoring_Config'!$A:$A,'Scoring_Config'!$D:$D,"Yes")="Yes",_xlfn.XLOOKUP("Src_CIDR_Le_16",'Scoring_Config'!$A:$A,'Scoring_Config'!$C:$C,10),0),"False,0")</f>
        <v>0</v>
      </c>
      <c r="AA1479" cm="1">
        <f t="array" ref="AA1479">IF(FALSE,"True," &amp; IF(_xlfn.XLOOKUP("Src_CIDR_17_22",'Scoring_Config'!$A:$A,'Scoring_Config'!$D:$D,"Yes")="Yes",_xlfn.XLOOKUP("Src_CIDR_17_22",'Scoring_Config'!$A:$A,'Scoring_Config'!$C:$C,5),0),"False,0")</f>
        <v>0</v>
      </c>
      <c r="AB1479" cm="1">
        <f t="array" ref="AB1479">IF(FALSE,"True," &amp; IF(_xlfn.XLOOKUP("Dst_IsAny",'Scoring_Config'!$A:$A,'Scoring_Config'!$D:$D,"Yes")="Yes",_xlfn.XLOOKUP("Dst_IsAny",'Scoring_Config'!$A:$A,'Scoring_Config'!$C:$C,10),0),"False,0")</f>
        <v>0</v>
      </c>
      <c r="AC1479" cm="1">
        <f t="array" ref="AC1479">IF(FALSE,"True," &amp; IF(_xlfn.XLOOKUP("Dst_CIDR_Le_16",'Scoring_Config'!$A:$A,'Scoring_Config'!$D:$D,"Yes")="Yes",_xlfn.XLOOKUP("Dst_CIDR_Le_16",'Scoring_Config'!$A:$A,'Scoring_Config'!$C:$C,10),0),"False,0")</f>
        <v>0</v>
      </c>
      <c r="AD1479" cm="1">
        <f t="array" ref="AD1479">IF(FALSE,"True," &amp; IF(_xlfn.XLOOKUP("Dst_CIDR_17_22",'Scoring_Config'!$A:$A,'Scoring_Config'!$D:$D,"Yes")="Yes",_xlfn.XLOOKUP("Dst_CIDR_17_22",'Scoring_Config'!$A:$A,'Scoring_Config'!$C:$C,5),0),"False,0")</f>
        <v>0</v>
      </c>
      <c r="AE1479" cm="1">
        <f t="array" ref="AE1479">IF(FALSE,"True," &amp; IF(_xlfn.XLOOKUP("SrcZone_IsAny",'Scoring_Config'!$A:$A,'Scoring_Config'!$D:$D,"Yes")="Yes",_xlfn.XLOOKUP("SrcZone_IsAny",'Scoring_Config'!$A:$A,'Scoring_Config'!$C:$C,10),0),"False,0")</f>
        <v>0</v>
      </c>
      <c r="AF1479" cm="1">
        <f t="array" ref="AF1479">IF(FALSE,"True," &amp; IF(_xlfn.XLOOKUP("DstZone_IsAny",'Scoring_Config'!$A:$A,'Scoring_Config'!$D:$D,"Yes")="Yes",_xlfn.XLOOKUP("DstZone_IsAny",'Scoring_Config'!$A:$A,'Scoring_Config'!$C:$C,10),0),"False,0")</f>
        <v>0</v>
      </c>
      <c r="AG1479" cm="1">
        <f t="array" ref="AG147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79" cm="1">
        <f t="array" ref="AH1479">IF(FALSE,"True," &amp; IF(_xlfn.XLOOKUP("App_Any_OR_RangeGt1000",'Scoring_Config'!$A:$A,'Scoring_Config'!$D:$D,"Yes")="Yes",_xlfn.XLOOKUP("App_Any_OR_RangeGt1000",'Scoring_Config'!$A:$A,'Scoring_Config'!$C:$C,10),0),"False,0")</f>
        <v>0</v>
      </c>
      <c r="AI1479" cm="1">
        <f t="array" ref="AI1479">IF(FALSE,"True," &amp; IF(_xlfn.XLOOKUP("Service_Insecure_Match",'Scoring_Config'!$A:$A,'Scoring_Config'!$D:$D,"Yes")="Yes",_xlfn.XLOOKUP("Service_Insecure_Match",'Scoring_Config'!$A:$A,'Scoring_Config'!$C:$C,5),0),"False,0")</f>
        <v>0</v>
      </c>
      <c r="AJ1479" cm="1">
        <f t="array" ref="AJ1479">IF(FALSE,"True," &amp; IF(_xlfn.XLOOKUP("Risky_Inbound",'Scoring_Config'!$A:$A,'Scoring_Config'!$D:$D,"Yes")="Yes",_xlfn.XLOOKUP("Risky_Inbound",'Scoring_Config'!$A:$A,'Scoring_Config'!$C:$C,50),0),"False,0")</f>
        <v>0</v>
      </c>
      <c r="AK1479" cm="1">
        <f t="array" ref="AK1479">IF(FALSE,"True," &amp; IF(_xlfn.XLOOKUP("Risky_Outbound",'Scoring_Config'!$A:$A,'Scoring_Config'!$D:$D,"Yes")="Yes",_xlfn.XLOOKUP("Risky_Outbound",'Scoring_Config'!$A:$A,'Scoring_Config'!$C:$C,25),0),"False,0")</f>
        <v>0</v>
      </c>
      <c r="AL1479" t="s">
        <v>6699</v>
      </c>
      <c r="AM1479" cm="1">
        <f t="array" ref="AM147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79" t="s">
        <v>6697</v>
      </c>
      <c r="AO1479" t="s">
        <v>6697</v>
      </c>
      <c r="AP1479" t="s">
        <v>6697</v>
      </c>
      <c r="AQ1479" cm="1">
        <f t="array" ref="AQ1479">IF(FALSE,"True," &amp; IF(_xlfn.XLOOKUP("Service_IsAny",'Scoring_Config'!$A:$A,'Scoring_Config'!$D:$D,"Yes")="Yes",_xlfn.XLOOKUP("Service_IsAny",'Scoring_Config'!$A:$A,'Scoring_Config'!$C:$C,0),0),"False,0")</f>
        <v>0</v>
      </c>
      <c r="AR1479">
        <v>0</v>
      </c>
      <c r="AS1479" cm="1">
        <f t="array" ref="AS1479">IF(FALSE,"True," &amp; IF(_xlfn.XLOOKUP("Service_RangeGt1000",'Scoring_Config'!$A:$A,'Scoring_Config'!$D:$D,"Yes")="Yes",_xlfn.XLOOKUP("Service_RangeGt1000",'Scoring_Config'!$A:$A,'Scoring_Config'!$C:$C,0),0),"False,0")</f>
        <v>0</v>
      </c>
      <c r="AT1479" cm="1">
        <f t="array" ref="AT1479">IF(FALSE,"True," &amp; IF(_xlfn.XLOOKUP("App_IsAny",'Scoring_Config'!$A:$A,'Scoring_Config'!$D:$D,"Yes")="Yes",_xlfn.XLOOKUP("App_IsAny",'Scoring_Config'!$A:$A,'Scoring_Config'!$C:$C,0),0),"False,0")</f>
        <v>0</v>
      </c>
      <c r="AU1479">
        <v>0</v>
      </c>
      <c r="AV1479" cm="1">
        <f t="array" ref="AV1479">IF(FALSE,"True," &amp; IF(_xlfn.XLOOKUP("App_RangeGt1000",'Scoring_Config'!$A:$A,'Scoring_Config'!$D:$D,"Yes")="Yes",_xlfn.XLOOKUP("App_RangeGt1000",'Scoring_Config'!$A:$A,'Scoring_Config'!$C:$C,0),0),"False,0")</f>
        <v>0</v>
      </c>
      <c r="AW1479" cm="1">
        <f t="array" ref="AW1479">IF(FALSE,"True," &amp; IF(_xlfn.XLOOKUP("Action_IsDenyOrDrop",'Scoring_Config'!$A:$A,'Scoring_Config'!$D:$D,"Yes")="Yes",_xlfn.XLOOKUP("Action_IsDenyOrDrop",'Scoring_Config'!$A:$A,'Scoring_Config'!$C:$C,0),0),"False,0")</f>
        <v>0</v>
      </c>
      <c r="AX1479" cm="1">
        <f t="array" ref="AX1479">IF(LEFT(AW1479,4)="True",0,(IF(LEFT(Y1479,4)="True",IF(_xlfn.XLOOKUP("Src_IsAny",'Scoring_Config'!$A:$A,'Scoring_Config'!$D:$D,"Yes")="Yes",_xlfn.XLOOKUP("Src_IsAny",'Scoring_Config'!$A:$A,'Scoring_Config'!$C:$C,10),0),0)+IF(LEFT(Z1479,4)="True",IF(_xlfn.XLOOKUP("Src_CIDR_Le_16",'Scoring_Config'!$A:$A,'Scoring_Config'!$D:$D,"Yes")="Yes",_xlfn.XLOOKUP("Src_CIDR_Le_16",'Scoring_Config'!$A:$A,'Scoring_Config'!$C:$C,10),0),0)+IF(LEFT(AA1479,4)="True",IF(_xlfn.XLOOKUP("Src_CIDR_17_22",'Scoring_Config'!$A:$A,'Scoring_Config'!$D:$D,"Yes")="Yes",_xlfn.XLOOKUP("Src_CIDR_17_22",'Scoring_Config'!$A:$A,'Scoring_Config'!$C:$C,5),0),0)+IF(LEFT(AB1479,4)="True",IF(_xlfn.XLOOKUP("Dst_IsAny",'Scoring_Config'!$A:$A,'Scoring_Config'!$D:$D,"Yes")="Yes",_xlfn.XLOOKUP("Dst_IsAny",'Scoring_Config'!$A:$A,'Scoring_Config'!$C:$C,10),0),0)+IF(LEFT(AC1479,4)="True",IF(_xlfn.XLOOKUP("Dst_CIDR_Le_16",'Scoring_Config'!$A:$A,'Scoring_Config'!$D:$D,"Yes")="Yes",_xlfn.XLOOKUP("Dst_CIDR_Le_16",'Scoring_Config'!$A:$A,'Scoring_Config'!$C:$C,10),0),0)+IF(LEFT(AD1479,4)="True",IF(_xlfn.XLOOKUP("Dst_CIDR_17_22",'Scoring_Config'!$A:$A,'Scoring_Config'!$D:$D,"Yes")="Yes",_xlfn.XLOOKUP("Dst_CIDR_17_22",'Scoring_Config'!$A:$A,'Scoring_Config'!$C:$C,5),0),0)+IF(LEFT(AE1479,4)="True",IF(_xlfn.XLOOKUP("SrcZone_IsAny",'Scoring_Config'!$A:$A,'Scoring_Config'!$D:$D,"Yes")="Yes",_xlfn.XLOOKUP("SrcZone_IsAny",'Scoring_Config'!$A:$A,'Scoring_Config'!$C:$C,10),0),0)+IF(LEFT(AF1479,4)="True",IF(_xlfn.XLOOKUP("DstZone_IsAny",'Scoring_Config'!$A:$A,'Scoring_Config'!$D:$D,"Yes")="Yes",_xlfn.XLOOKUP("DstZone_IsAny",'Scoring_Config'!$A:$A,'Scoring_Config'!$C:$C,10),0),0)+IF(LEFT(AG1479,4)="True",IF(_xlfn.XLOOKUP("Service_Any_OR_RangeGt1000",'Scoring_Config'!$A:$A,'Scoring_Config'!$D:$D,"Yes")="Yes",_xlfn.XLOOKUP("Service_Any_OR_RangeGt1000",'Scoring_Config'!$A:$A,'Scoring_Config'!$C:$C,10),0),0)+IF(LEFT(AH1479,4)="True",IF(_xlfn.XLOOKUP("App_Any_OR_RangeGt1000",'Scoring_Config'!$A:$A,'Scoring_Config'!$D:$D,"Yes")="Yes",_xlfn.XLOOKUP("App_Any_OR_RangeGt1000",'Scoring_Config'!$A:$A,'Scoring_Config'!$C:$C,10),0),0)+IF(LEFT(AI1479,4)="True",IF(_xlfn.XLOOKUP("Service_Insecure_Match",'Scoring_Config'!$A:$A,'Scoring_Config'!$D:$D,"Yes")="Yes",_xlfn.XLOOKUP("Service_Insecure_Match",'Scoring_Config'!$A:$A,'Scoring_Config'!$C:$C,5),0),0)+IF(LEFT(AJ1479,4)="True",IF(_xlfn.XLOOKUP("Risky_Inbound",'Scoring_Config'!$A:$A,'Scoring_Config'!$D:$D,"Yes")="Yes",_xlfn.XLOOKUP("Risky_Inbound",'Scoring_Config'!$A:$A,'Scoring_Config'!$C:$C,50),0),0)+IF(LEFT(AK1479,4)="True",IF(_xlfn.XLOOKUP("Risky_Outbound",'Scoring_Config'!$A:$A,'Scoring_Config'!$D:$D,"Yes")="Yes",_xlfn.XLOOKUP("Risky_Outbound",'Scoring_Config'!$A:$A,'Scoring_Config'!$C:$C,25),0),0)+IF(LEFT(AZ1479,4)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1479,FIND(",",AL1479)+1,100)),0)+IF(LEFT(AM1479,4)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1479,FIND(",",AN1479)+1,100)),0)+IF(_xlfn.XLOOKUP("Profile_Scoring",'Scoring_Config'!$A:$A,'Scoring_Config'!$D:$D,"Yes")="Yes",VALUE(MID(AO1479,FIND(",",AO1479)+1,100)),0)+IF(_xlfn.XLOOKUP("Options_Scoring",'Scoring_Config'!$A:$A,'Scoring_Config'!$D:$D,"Yes")="Yes",VALUE(MID(AP1479,FIND(",",AP1479)+1,100)),0)))</f>
        <v>0</v>
      </c>
      <c r="AZ1479" cm="1">
        <f t="array" ref="AZ1479">IF(FALSE,"True," &amp; IF(_xlfn.XLOOKUP("Migrate_Insecure",'Scoring_Config'!$A:$A,'Scoring_Config'!$D:$D,"Yes")="Yes",_xlfn.XLOOKUP("Migrate_Insecure",'Scoring_Config'!$A:$A,'Scoring_Config'!$C:$C,10),0),"False,0")</f>
        <v>0</v>
      </c>
    </row>
    <row r="1480" spans="1:52">
      <c r="A1480" t="s">
        <v>1979</v>
      </c>
      <c r="B1480" t="s">
        <v>3452</v>
      </c>
      <c r="C1480" t="s">
        <v>3542</v>
      </c>
      <c r="D1480" t="s">
        <v>3545</v>
      </c>
      <c r="E1480" t="s">
        <v>3563</v>
      </c>
      <c r="F1480" t="s">
        <v>3649</v>
      </c>
      <c r="G1480" t="s">
        <v>620</v>
      </c>
      <c r="H1480" t="s">
        <v>174</v>
      </c>
      <c r="I1480" t="s">
        <v>3971</v>
      </c>
      <c r="J1480" t="s">
        <v>731</v>
      </c>
      <c r="K1480" t="s">
        <v>1666</v>
      </c>
      <c r="L1480" t="s">
        <v>1327</v>
      </c>
      <c r="M1480" t="s">
        <v>1974</v>
      </c>
      <c r="N1480" t="s">
        <v>4315</v>
      </c>
      <c r="O1480" t="s">
        <v>4319</v>
      </c>
      <c r="P1480" t="s">
        <v>4321</v>
      </c>
      <c r="Q1480" t="s">
        <v>5364</v>
      </c>
      <c r="R1480" t="s">
        <v>5439</v>
      </c>
      <c r="S1480" t="s">
        <v>4324</v>
      </c>
      <c r="T1480" t="s">
        <v>5931</v>
      </c>
      <c r="U1480" t="s">
        <v>6655</v>
      </c>
      <c r="Y1480" cm="1">
        <f t="array" ref="Y1480">IF(FALSE,"True," &amp; IF(_xlfn.XLOOKUP("Src_IsAny",'Scoring_Config'!$A:$A,'Scoring_Config'!$D:$D,"Yes")="Yes",_xlfn.XLOOKUP("Src_IsAny",'Scoring_Config'!$A:$A,'Scoring_Config'!$C:$C,10),0),"False,0")</f>
        <v>0</v>
      </c>
      <c r="Z1480" cm="1">
        <f t="array" ref="Z1480">IF(FALSE,"True," &amp; IF(_xlfn.XLOOKUP("Src_CIDR_Le_16",'Scoring_Config'!$A:$A,'Scoring_Config'!$D:$D,"Yes")="Yes",_xlfn.XLOOKUP("Src_CIDR_Le_16",'Scoring_Config'!$A:$A,'Scoring_Config'!$C:$C,10),0),"False,0")</f>
        <v>0</v>
      </c>
      <c r="AA1480" cm="1">
        <f t="array" ref="AA1480">IF(FALSE,"True," &amp; IF(_xlfn.XLOOKUP("Src_CIDR_17_22",'Scoring_Config'!$A:$A,'Scoring_Config'!$D:$D,"Yes")="Yes",_xlfn.XLOOKUP("Src_CIDR_17_22",'Scoring_Config'!$A:$A,'Scoring_Config'!$C:$C,5),0),"False,0")</f>
        <v>0</v>
      </c>
      <c r="AB1480" cm="1">
        <f t="array" ref="AB1480">IF(FALSE,"True," &amp; IF(_xlfn.XLOOKUP("Dst_IsAny",'Scoring_Config'!$A:$A,'Scoring_Config'!$D:$D,"Yes")="Yes",_xlfn.XLOOKUP("Dst_IsAny",'Scoring_Config'!$A:$A,'Scoring_Config'!$C:$C,10),0),"False,0")</f>
        <v>0</v>
      </c>
      <c r="AC1480" cm="1">
        <f t="array" ref="AC1480">IF(FALSE,"True," &amp; IF(_xlfn.XLOOKUP("Dst_CIDR_Le_16",'Scoring_Config'!$A:$A,'Scoring_Config'!$D:$D,"Yes")="Yes",_xlfn.XLOOKUP("Dst_CIDR_Le_16",'Scoring_Config'!$A:$A,'Scoring_Config'!$C:$C,10),0),"False,0")</f>
        <v>0</v>
      </c>
      <c r="AD1480" cm="1">
        <f t="array" ref="AD1480">IF(FALSE,"True," &amp; IF(_xlfn.XLOOKUP("Dst_CIDR_17_22",'Scoring_Config'!$A:$A,'Scoring_Config'!$D:$D,"Yes")="Yes",_xlfn.XLOOKUP("Dst_CIDR_17_22",'Scoring_Config'!$A:$A,'Scoring_Config'!$C:$C,5),0),"False,0")</f>
        <v>0</v>
      </c>
      <c r="AE1480" cm="1">
        <f t="array" ref="AE1480">IF(FALSE,"True," &amp; IF(_xlfn.XLOOKUP("SrcZone_IsAny",'Scoring_Config'!$A:$A,'Scoring_Config'!$D:$D,"Yes")="Yes",_xlfn.XLOOKUP("SrcZone_IsAny",'Scoring_Config'!$A:$A,'Scoring_Config'!$C:$C,10),0),"False,0")</f>
        <v>0</v>
      </c>
      <c r="AF1480" cm="1">
        <f t="array" ref="AF1480">IF(FALSE,"True," &amp; IF(_xlfn.XLOOKUP("DstZone_IsAny",'Scoring_Config'!$A:$A,'Scoring_Config'!$D:$D,"Yes")="Yes",_xlfn.XLOOKUP("DstZone_IsAny",'Scoring_Config'!$A:$A,'Scoring_Config'!$C:$C,10),0),"False,0")</f>
        <v>0</v>
      </c>
      <c r="AG1480" cm="1">
        <f t="array" ref="AG148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80" cm="1">
        <f t="array" ref="AH1480">IF(FALSE,"True," &amp; IF(_xlfn.XLOOKUP("App_Any_OR_RangeGt1000",'Scoring_Config'!$A:$A,'Scoring_Config'!$D:$D,"Yes")="Yes",_xlfn.XLOOKUP("App_Any_OR_RangeGt1000",'Scoring_Config'!$A:$A,'Scoring_Config'!$C:$C,10),0),"False,0")</f>
        <v>0</v>
      </c>
      <c r="AI1480" cm="1">
        <f t="array" ref="AI1480">IF(FALSE,"True," &amp; IF(_xlfn.XLOOKUP("Service_Insecure_Match",'Scoring_Config'!$A:$A,'Scoring_Config'!$D:$D,"Yes")="Yes",_xlfn.XLOOKUP("Service_Insecure_Match",'Scoring_Config'!$A:$A,'Scoring_Config'!$C:$C,5),0),"False,0")</f>
        <v>0</v>
      </c>
      <c r="AJ1480" cm="1">
        <f t="array" ref="AJ1480">IF(FALSE,"True," &amp; IF(_xlfn.XLOOKUP("Risky_Inbound",'Scoring_Config'!$A:$A,'Scoring_Config'!$D:$D,"Yes")="Yes",_xlfn.XLOOKUP("Risky_Inbound",'Scoring_Config'!$A:$A,'Scoring_Config'!$C:$C,50),0),"False,0")</f>
        <v>0</v>
      </c>
      <c r="AK1480" cm="1">
        <f t="array" ref="AK1480">IF(FALSE,"True," &amp; IF(_xlfn.XLOOKUP("Risky_Outbound",'Scoring_Config'!$A:$A,'Scoring_Config'!$D:$D,"Yes")="Yes",_xlfn.XLOOKUP("Risky_Outbound",'Scoring_Config'!$A:$A,'Scoring_Config'!$C:$C,25),0),"False,0")</f>
        <v>0</v>
      </c>
      <c r="AL1480" t="s">
        <v>6700</v>
      </c>
      <c r="AM1480" cm="1">
        <f t="array" ref="AM148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80" t="s">
        <v>6697</v>
      </c>
      <c r="AO1480" t="s">
        <v>6697</v>
      </c>
      <c r="AP1480" t="s">
        <v>6697</v>
      </c>
      <c r="AQ1480" cm="1">
        <f t="array" ref="AQ1480">IF(FALSE,"True," &amp; IF(_xlfn.XLOOKUP("Service_IsAny",'Scoring_Config'!$A:$A,'Scoring_Config'!$D:$D,"Yes")="Yes",_xlfn.XLOOKUP("Service_IsAny",'Scoring_Config'!$A:$A,'Scoring_Config'!$C:$C,0),0),"False,0")</f>
        <v>0</v>
      </c>
      <c r="AR1480">
        <v>0</v>
      </c>
      <c r="AS1480" cm="1">
        <f t="array" ref="AS1480">IF(FALSE,"True," &amp; IF(_xlfn.XLOOKUP("Service_RangeGt1000",'Scoring_Config'!$A:$A,'Scoring_Config'!$D:$D,"Yes")="Yes",_xlfn.XLOOKUP("Service_RangeGt1000",'Scoring_Config'!$A:$A,'Scoring_Config'!$C:$C,0),0),"False,0")</f>
        <v>0</v>
      </c>
      <c r="AT1480" cm="1">
        <f t="array" ref="AT1480">IF(FALSE,"True," &amp; IF(_xlfn.XLOOKUP("App_IsAny",'Scoring_Config'!$A:$A,'Scoring_Config'!$D:$D,"Yes")="Yes",_xlfn.XLOOKUP("App_IsAny",'Scoring_Config'!$A:$A,'Scoring_Config'!$C:$C,0),0),"False,0")</f>
        <v>0</v>
      </c>
      <c r="AU1480">
        <v>2</v>
      </c>
      <c r="AV1480" cm="1">
        <f t="array" ref="AV1480">IF(FALSE,"True," &amp; IF(_xlfn.XLOOKUP("App_RangeGt1000",'Scoring_Config'!$A:$A,'Scoring_Config'!$D:$D,"Yes")="Yes",_xlfn.XLOOKUP("App_RangeGt1000",'Scoring_Config'!$A:$A,'Scoring_Config'!$C:$C,0),0),"False,0")</f>
        <v>0</v>
      </c>
      <c r="AW1480" cm="1">
        <f t="array" ref="AW1480">IF(FALSE,"True," &amp; IF(_xlfn.XLOOKUP("Action_IsDenyOrDrop",'Scoring_Config'!$A:$A,'Scoring_Config'!$D:$D,"Yes")="Yes",_xlfn.XLOOKUP("Action_IsDenyOrDrop",'Scoring_Config'!$A:$A,'Scoring_Config'!$C:$C,0),0),"False,0")</f>
        <v>0</v>
      </c>
      <c r="AX1480" cm="1">
        <f t="array" ref="AX1480">IF(LEFT(AW1480,4)="True",0,(IF(LEFT(Y1480,4)="True",IF(_xlfn.XLOOKUP("Src_IsAny",'Scoring_Config'!$A:$A,'Scoring_Config'!$D:$D,"Yes")="Yes",_xlfn.XLOOKUP("Src_IsAny",'Scoring_Config'!$A:$A,'Scoring_Config'!$C:$C,10),0),0)+IF(LEFT(Z1480,4)="True",IF(_xlfn.XLOOKUP("Src_CIDR_Le_16",'Scoring_Config'!$A:$A,'Scoring_Config'!$D:$D,"Yes")="Yes",_xlfn.XLOOKUP("Src_CIDR_Le_16",'Scoring_Config'!$A:$A,'Scoring_Config'!$C:$C,10),0),0)+IF(LEFT(AA1480,4)="True",IF(_xlfn.XLOOKUP("Src_CIDR_17_22",'Scoring_Config'!$A:$A,'Scoring_Config'!$D:$D,"Yes")="Yes",_xlfn.XLOOKUP("Src_CIDR_17_22",'Scoring_Config'!$A:$A,'Scoring_Config'!$C:$C,5),0),0)+IF(LEFT(AB1480,4)="True",IF(_xlfn.XLOOKUP("Dst_IsAny",'Scoring_Config'!$A:$A,'Scoring_Config'!$D:$D,"Yes")="Yes",_xlfn.XLOOKUP("Dst_IsAny",'Scoring_Config'!$A:$A,'Scoring_Config'!$C:$C,10),0),0)+IF(LEFT(AC1480,4)="True",IF(_xlfn.XLOOKUP("Dst_CIDR_Le_16",'Scoring_Config'!$A:$A,'Scoring_Config'!$D:$D,"Yes")="Yes",_xlfn.XLOOKUP("Dst_CIDR_Le_16",'Scoring_Config'!$A:$A,'Scoring_Config'!$C:$C,10),0),0)+IF(LEFT(AD1480,4)="True",IF(_xlfn.XLOOKUP("Dst_CIDR_17_22",'Scoring_Config'!$A:$A,'Scoring_Config'!$D:$D,"Yes")="Yes",_xlfn.XLOOKUP("Dst_CIDR_17_22",'Scoring_Config'!$A:$A,'Scoring_Config'!$C:$C,5),0),0)+IF(LEFT(AE1480,4)="True",IF(_xlfn.XLOOKUP("SrcZone_IsAny",'Scoring_Config'!$A:$A,'Scoring_Config'!$D:$D,"Yes")="Yes",_xlfn.XLOOKUP("SrcZone_IsAny",'Scoring_Config'!$A:$A,'Scoring_Config'!$C:$C,10),0),0)+IF(LEFT(AF1480,4)="True",IF(_xlfn.XLOOKUP("DstZone_IsAny",'Scoring_Config'!$A:$A,'Scoring_Config'!$D:$D,"Yes")="Yes",_xlfn.XLOOKUP("DstZone_IsAny",'Scoring_Config'!$A:$A,'Scoring_Config'!$C:$C,10),0),0)+IF(LEFT(AG1480,4)="True",IF(_xlfn.XLOOKUP("Service_Any_OR_RangeGt1000",'Scoring_Config'!$A:$A,'Scoring_Config'!$D:$D,"Yes")="Yes",_xlfn.XLOOKUP("Service_Any_OR_RangeGt1000",'Scoring_Config'!$A:$A,'Scoring_Config'!$C:$C,10),0),0)+IF(LEFT(AH1480,4)="True",IF(_xlfn.XLOOKUP("App_Any_OR_RangeGt1000",'Scoring_Config'!$A:$A,'Scoring_Config'!$D:$D,"Yes")="Yes",_xlfn.XLOOKUP("App_Any_OR_RangeGt1000",'Scoring_Config'!$A:$A,'Scoring_Config'!$C:$C,10),0),0)+IF(LEFT(AI1480,4)="True",IF(_xlfn.XLOOKUP("Service_Insecure_Match",'Scoring_Config'!$A:$A,'Scoring_Config'!$D:$D,"Yes")="Yes",_xlfn.XLOOKUP("Service_Insecure_Match",'Scoring_Config'!$A:$A,'Scoring_Config'!$C:$C,5),0),0)+IF(LEFT(AJ1480,4)="True",IF(_xlfn.XLOOKUP("Risky_Inbound",'Scoring_Config'!$A:$A,'Scoring_Config'!$D:$D,"Yes")="Yes",_xlfn.XLOOKUP("Risky_Inbound",'Scoring_Config'!$A:$A,'Scoring_Config'!$C:$C,50),0),0)+IF(LEFT(AK1480,4)="True",IF(_xlfn.XLOOKUP("Risky_Outbound",'Scoring_Config'!$A:$A,'Scoring_Config'!$D:$D,"Yes")="Yes",_xlfn.XLOOKUP("Risky_Outbound",'Scoring_Config'!$A:$A,'Scoring_Config'!$C:$C,25),0),0)+IF(LEFT(AZ1480,4)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1480,FIND(",",AL1480)+1,100)),0)+IF(LEFT(AM1480,4)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1480,FIND(",",AN1480)+1,100)),0)+IF(_xlfn.XLOOKUP("Profile_Scoring",'Scoring_Config'!$A:$A,'Scoring_Config'!$D:$D,"Yes")="Yes",VALUE(MID(AO1480,FIND(",",AO1480)+1,100)),0)+IF(_xlfn.XLOOKUP("Options_Scoring",'Scoring_Config'!$A:$A,'Scoring_Config'!$D:$D,"Yes")="Yes",VALUE(MID(AP1480,FIND(",",AP1480)+1,100)),0)))</f>
        <v>0</v>
      </c>
      <c r="AZ1480" cm="1">
        <f t="array" ref="AZ1480">IF(FALSE,"True," &amp; IF(_xlfn.XLOOKUP("Migrate_Insecure",'Scoring_Config'!$A:$A,'Scoring_Config'!$D:$D,"Yes")="Yes",_xlfn.XLOOKUP("Migrate_Insecure",'Scoring_Config'!$A:$A,'Scoring_Config'!$C:$C,10),0),"False,0")</f>
        <v>0</v>
      </c>
    </row>
    <row r="1481" spans="1:52">
      <c r="A1481" t="s">
        <v>1979</v>
      </c>
      <c r="B1481" t="s">
        <v>3453</v>
      </c>
      <c r="C1481" t="s">
        <v>3542</v>
      </c>
      <c r="D1481" t="s">
        <v>3545</v>
      </c>
      <c r="E1481" t="s">
        <v>3563</v>
      </c>
      <c r="F1481" t="s">
        <v>3789</v>
      </c>
      <c r="G1481" t="s">
        <v>202</v>
      </c>
      <c r="H1481" t="s">
        <v>174</v>
      </c>
      <c r="I1481" t="s">
        <v>3808</v>
      </c>
      <c r="J1481" t="s">
        <v>637</v>
      </c>
      <c r="K1481" t="s">
        <v>1884</v>
      </c>
      <c r="L1481" t="s">
        <v>1327</v>
      </c>
      <c r="M1481" t="s">
        <v>1974</v>
      </c>
      <c r="N1481" t="s">
        <v>4315</v>
      </c>
      <c r="O1481" t="s">
        <v>4319</v>
      </c>
      <c r="P1481" t="s">
        <v>4321</v>
      </c>
      <c r="Q1481" t="s">
        <v>5365</v>
      </c>
      <c r="R1481" t="s">
        <v>5439</v>
      </c>
      <c r="S1481" t="s">
        <v>4324</v>
      </c>
      <c r="T1481" t="s">
        <v>5932</v>
      </c>
      <c r="U1481" t="s">
        <v>5737</v>
      </c>
      <c r="Y1481" cm="1">
        <f t="array" ref="Y1481">IF(FALSE,"True," &amp; IF(_xlfn.XLOOKUP("Src_IsAny",'Scoring_Config'!$A:$A,'Scoring_Config'!$D:$D,"Yes")="Yes",_xlfn.XLOOKUP("Src_IsAny",'Scoring_Config'!$A:$A,'Scoring_Config'!$C:$C,10),0),"False,0")</f>
        <v>0</v>
      </c>
      <c r="Z1481" cm="1">
        <f t="array" ref="Z1481">IF(FALSE,"True," &amp; IF(_xlfn.XLOOKUP("Src_CIDR_Le_16",'Scoring_Config'!$A:$A,'Scoring_Config'!$D:$D,"Yes")="Yes",_xlfn.XLOOKUP("Src_CIDR_Le_16",'Scoring_Config'!$A:$A,'Scoring_Config'!$C:$C,10),0),"False,0")</f>
        <v>0</v>
      </c>
      <c r="AA1481" cm="1">
        <f t="array" ref="AA1481">IF(TRUE,"True," &amp; IF(_xlfn.XLOOKUP("Src_CIDR_17_22",'Scoring_Config'!$A:$A,'Scoring_Config'!$D:$D,"Yes")="Yes",_xlfn.XLOOKUP("Src_CIDR_17_22",'Scoring_Config'!$A:$A,'Scoring_Config'!$C:$C,5),0),"False,0")</f>
        <v>0</v>
      </c>
      <c r="AB1481" cm="1">
        <f t="array" ref="AB1481">IF(FALSE,"True," &amp; IF(_xlfn.XLOOKUP("Dst_IsAny",'Scoring_Config'!$A:$A,'Scoring_Config'!$D:$D,"Yes")="Yes",_xlfn.XLOOKUP("Dst_IsAny",'Scoring_Config'!$A:$A,'Scoring_Config'!$C:$C,10),0),"False,0")</f>
        <v>0</v>
      </c>
      <c r="AC1481" cm="1">
        <f t="array" ref="AC1481">IF(TRUE,"True," &amp; IF(_xlfn.XLOOKUP("Dst_CIDR_Le_16",'Scoring_Config'!$A:$A,'Scoring_Config'!$D:$D,"Yes")="Yes",_xlfn.XLOOKUP("Dst_CIDR_Le_16",'Scoring_Config'!$A:$A,'Scoring_Config'!$C:$C,10),0),"False,0")</f>
        <v>0</v>
      </c>
      <c r="AD1481" cm="1">
        <f t="array" ref="AD1481">IF(FALSE,"True," &amp; IF(_xlfn.XLOOKUP("Dst_CIDR_17_22",'Scoring_Config'!$A:$A,'Scoring_Config'!$D:$D,"Yes")="Yes",_xlfn.XLOOKUP("Dst_CIDR_17_22",'Scoring_Config'!$A:$A,'Scoring_Config'!$C:$C,5),0),"False,0")</f>
        <v>0</v>
      </c>
      <c r="AE1481" cm="1">
        <f t="array" ref="AE1481">IF(FALSE,"True," &amp; IF(_xlfn.XLOOKUP("SrcZone_IsAny",'Scoring_Config'!$A:$A,'Scoring_Config'!$D:$D,"Yes")="Yes",_xlfn.XLOOKUP("SrcZone_IsAny",'Scoring_Config'!$A:$A,'Scoring_Config'!$C:$C,10),0),"False,0")</f>
        <v>0</v>
      </c>
      <c r="AF1481" cm="1">
        <f t="array" ref="AF1481">IF(FALSE,"True," &amp; IF(_xlfn.XLOOKUP("DstZone_IsAny",'Scoring_Config'!$A:$A,'Scoring_Config'!$D:$D,"Yes")="Yes",_xlfn.XLOOKUP("DstZone_IsAny",'Scoring_Config'!$A:$A,'Scoring_Config'!$C:$C,10),0),"False,0")</f>
        <v>0</v>
      </c>
      <c r="AG1481" cm="1">
        <f t="array" ref="AG148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81" cm="1">
        <f t="array" ref="AH1481">IF(FALSE,"True," &amp; IF(_xlfn.XLOOKUP("App_Any_OR_RangeGt1000",'Scoring_Config'!$A:$A,'Scoring_Config'!$D:$D,"Yes")="Yes",_xlfn.XLOOKUP("App_Any_OR_RangeGt1000",'Scoring_Config'!$A:$A,'Scoring_Config'!$C:$C,10),0),"False,0")</f>
        <v>0</v>
      </c>
      <c r="AI1481" cm="1">
        <f t="array" ref="AI1481">IF(FALSE,"True," &amp; IF(_xlfn.XLOOKUP("Service_Insecure_Match",'Scoring_Config'!$A:$A,'Scoring_Config'!$D:$D,"Yes")="Yes",_xlfn.XLOOKUP("Service_Insecure_Match",'Scoring_Config'!$A:$A,'Scoring_Config'!$C:$C,5),0),"False,0")</f>
        <v>0</v>
      </c>
      <c r="AJ1481" cm="1">
        <f t="array" ref="AJ1481">IF(FALSE,"True," &amp; IF(_xlfn.XLOOKUP("Risky_Inbound",'Scoring_Config'!$A:$A,'Scoring_Config'!$D:$D,"Yes")="Yes",_xlfn.XLOOKUP("Risky_Inbound",'Scoring_Config'!$A:$A,'Scoring_Config'!$C:$C,50),0),"False,0")</f>
        <v>0</v>
      </c>
      <c r="AK1481" cm="1">
        <f t="array" ref="AK1481">IF(FALSE,"True," &amp; IF(_xlfn.XLOOKUP("Risky_Outbound",'Scoring_Config'!$A:$A,'Scoring_Config'!$D:$D,"Yes")="Yes",_xlfn.XLOOKUP("Risky_Outbound",'Scoring_Config'!$A:$A,'Scoring_Config'!$C:$C,25),0),"False,0")</f>
        <v>0</v>
      </c>
      <c r="AL1481" t="s">
        <v>6700</v>
      </c>
      <c r="AM1481" cm="1">
        <f t="array" ref="AM148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81" t="s">
        <v>6697</v>
      </c>
      <c r="AO1481" t="s">
        <v>6697</v>
      </c>
      <c r="AP1481" t="s">
        <v>6697</v>
      </c>
      <c r="AQ1481" cm="1">
        <f t="array" ref="AQ1481">IF(FALSE,"True," &amp; IF(_xlfn.XLOOKUP("Service_IsAny",'Scoring_Config'!$A:$A,'Scoring_Config'!$D:$D,"Yes")="Yes",_xlfn.XLOOKUP("Service_IsAny",'Scoring_Config'!$A:$A,'Scoring_Config'!$C:$C,0),0),"False,0")</f>
        <v>0</v>
      </c>
      <c r="AR1481">
        <v>0</v>
      </c>
      <c r="AS1481" cm="1">
        <f t="array" ref="AS1481">IF(FALSE,"True," &amp; IF(_xlfn.XLOOKUP("Service_RangeGt1000",'Scoring_Config'!$A:$A,'Scoring_Config'!$D:$D,"Yes")="Yes",_xlfn.XLOOKUP("Service_RangeGt1000",'Scoring_Config'!$A:$A,'Scoring_Config'!$C:$C,0),0),"False,0")</f>
        <v>0</v>
      </c>
      <c r="AT1481" cm="1">
        <f t="array" ref="AT1481">IF(FALSE,"True," &amp; IF(_xlfn.XLOOKUP("App_IsAny",'Scoring_Config'!$A:$A,'Scoring_Config'!$D:$D,"Yes")="Yes",_xlfn.XLOOKUP("App_IsAny",'Scoring_Config'!$A:$A,'Scoring_Config'!$C:$C,0),0),"False,0")</f>
        <v>0</v>
      </c>
      <c r="AU1481">
        <v>1</v>
      </c>
      <c r="AV1481" cm="1">
        <f t="array" ref="AV1481">IF(FALSE,"True," &amp; IF(_xlfn.XLOOKUP("App_RangeGt1000",'Scoring_Config'!$A:$A,'Scoring_Config'!$D:$D,"Yes")="Yes",_xlfn.XLOOKUP("App_RangeGt1000",'Scoring_Config'!$A:$A,'Scoring_Config'!$C:$C,0),0),"False,0")</f>
        <v>0</v>
      </c>
      <c r="AW1481" cm="1">
        <f t="array" ref="AW1481">IF(FALSE,"True," &amp; IF(_xlfn.XLOOKUP("Action_IsDenyOrDrop",'Scoring_Config'!$A:$A,'Scoring_Config'!$D:$D,"Yes")="Yes",_xlfn.XLOOKUP("Action_IsDenyOrDrop",'Scoring_Config'!$A:$A,'Scoring_Config'!$C:$C,0),0),"False,0")</f>
        <v>0</v>
      </c>
      <c r="AX1481" cm="1">
        <f t="array" ref="AX1481">IF(LEFT(AW1481,4)="True",0,(IF(LEFT(Y1481,4)="True",IF(_xlfn.XLOOKUP("Src_IsAny",'Scoring_Config'!$A:$A,'Scoring_Config'!$D:$D,"Yes")="Yes",_xlfn.XLOOKUP("Src_IsAny",'Scoring_Config'!$A:$A,'Scoring_Config'!$C:$C,10),0),0)+IF(LEFT(Z1481,4)="True",IF(_xlfn.XLOOKUP("Src_CIDR_Le_16",'Scoring_Config'!$A:$A,'Scoring_Config'!$D:$D,"Yes")="Yes",_xlfn.XLOOKUP("Src_CIDR_Le_16",'Scoring_Config'!$A:$A,'Scoring_Config'!$C:$C,10),0),0)+IF(LEFT(AA1481,4)="True",IF(_xlfn.XLOOKUP("Src_CIDR_17_22",'Scoring_Config'!$A:$A,'Scoring_Config'!$D:$D,"Yes")="Yes",_xlfn.XLOOKUP("Src_CIDR_17_22",'Scoring_Config'!$A:$A,'Scoring_Config'!$C:$C,5),0),0)+IF(LEFT(AB1481,4)="True",IF(_xlfn.XLOOKUP("Dst_IsAny",'Scoring_Config'!$A:$A,'Scoring_Config'!$D:$D,"Yes")="Yes",_xlfn.XLOOKUP("Dst_IsAny",'Scoring_Config'!$A:$A,'Scoring_Config'!$C:$C,10),0),0)+IF(LEFT(AC1481,4)="True",IF(_xlfn.XLOOKUP("Dst_CIDR_Le_16",'Scoring_Config'!$A:$A,'Scoring_Config'!$D:$D,"Yes")="Yes",_xlfn.XLOOKUP("Dst_CIDR_Le_16",'Scoring_Config'!$A:$A,'Scoring_Config'!$C:$C,10),0),0)+IF(LEFT(AD1481,4)="True",IF(_xlfn.XLOOKUP("Dst_CIDR_17_22",'Scoring_Config'!$A:$A,'Scoring_Config'!$D:$D,"Yes")="Yes",_xlfn.XLOOKUP("Dst_CIDR_17_22",'Scoring_Config'!$A:$A,'Scoring_Config'!$C:$C,5),0),0)+IF(LEFT(AE1481,4)="True",IF(_xlfn.XLOOKUP("SrcZone_IsAny",'Scoring_Config'!$A:$A,'Scoring_Config'!$D:$D,"Yes")="Yes",_xlfn.XLOOKUP("SrcZone_IsAny",'Scoring_Config'!$A:$A,'Scoring_Config'!$C:$C,10),0),0)+IF(LEFT(AF1481,4)="True",IF(_xlfn.XLOOKUP("DstZone_IsAny",'Scoring_Config'!$A:$A,'Scoring_Config'!$D:$D,"Yes")="Yes",_xlfn.XLOOKUP("DstZone_IsAny",'Scoring_Config'!$A:$A,'Scoring_Config'!$C:$C,10),0),0)+IF(LEFT(AG1481,4)="True",IF(_xlfn.XLOOKUP("Service_Any_OR_RangeGt1000",'Scoring_Config'!$A:$A,'Scoring_Config'!$D:$D,"Yes")="Yes",_xlfn.XLOOKUP("Service_Any_OR_RangeGt1000",'Scoring_Config'!$A:$A,'Scoring_Config'!$C:$C,10),0),0)+IF(LEFT(AH1481,4)="True",IF(_xlfn.XLOOKUP("App_Any_OR_RangeGt1000",'Scoring_Config'!$A:$A,'Scoring_Config'!$D:$D,"Yes")="Yes",_xlfn.XLOOKUP("App_Any_OR_RangeGt1000",'Scoring_Config'!$A:$A,'Scoring_Config'!$C:$C,10),0),0)+IF(LEFT(AI1481,4)="True",IF(_xlfn.XLOOKUP("Service_Insecure_Match",'Scoring_Config'!$A:$A,'Scoring_Config'!$D:$D,"Yes")="Yes",_xlfn.XLOOKUP("Service_Insecure_Match",'Scoring_Config'!$A:$A,'Scoring_Config'!$C:$C,5),0),0)+IF(LEFT(AJ1481,4)="True",IF(_xlfn.XLOOKUP("Risky_Inbound",'Scoring_Config'!$A:$A,'Scoring_Config'!$D:$D,"Yes")="Yes",_xlfn.XLOOKUP("Risky_Inbound",'Scoring_Config'!$A:$A,'Scoring_Config'!$C:$C,50),0),0)+IF(LEFT(AK1481,4)="True",IF(_xlfn.XLOOKUP("Risky_Outbound",'Scoring_Config'!$A:$A,'Scoring_Config'!$D:$D,"Yes")="Yes",_xlfn.XLOOKUP("Risky_Outbound",'Scoring_Config'!$A:$A,'Scoring_Config'!$C:$C,25),0),0)+IF(LEFT(AZ1481,4)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1481,FIND(",",AL1481)+1,100)),0)+IF(LEFT(AM1481,4)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1481,FIND(",",AN1481)+1,100)),0)+IF(_xlfn.XLOOKUP("Profile_Scoring",'Scoring_Config'!$A:$A,'Scoring_Config'!$D:$D,"Yes")="Yes",VALUE(MID(AO1481,FIND(",",AO1481)+1,100)),0)+IF(_xlfn.XLOOKUP("Options_Scoring",'Scoring_Config'!$A:$A,'Scoring_Config'!$D:$D,"Yes")="Yes",VALUE(MID(AP1481,FIND(",",AP1481)+1,100)),0)))</f>
        <v>0</v>
      </c>
      <c r="AZ1481" cm="1">
        <f t="array" ref="AZ1481">IF(FALSE,"True," &amp; IF(_xlfn.XLOOKUP("Migrate_Insecure",'Scoring_Config'!$A:$A,'Scoring_Config'!$D:$D,"Yes")="Yes",_xlfn.XLOOKUP("Migrate_Insecure",'Scoring_Config'!$A:$A,'Scoring_Config'!$C:$C,10),0),"False,0")</f>
        <v>0</v>
      </c>
    </row>
    <row r="1482" spans="1:52">
      <c r="A1482" t="s">
        <v>1979</v>
      </c>
      <c r="B1482" t="s">
        <v>3454</v>
      </c>
      <c r="C1482" t="s">
        <v>3542</v>
      </c>
      <c r="D1482" t="s">
        <v>3545</v>
      </c>
      <c r="E1482" t="s">
        <v>3563</v>
      </c>
      <c r="F1482" t="s">
        <v>3864</v>
      </c>
      <c r="G1482" t="s">
        <v>613</v>
      </c>
      <c r="H1482" t="s">
        <v>174</v>
      </c>
      <c r="I1482" t="s">
        <v>4186</v>
      </c>
      <c r="J1482" t="s">
        <v>1017</v>
      </c>
      <c r="K1482" t="s">
        <v>1666</v>
      </c>
      <c r="L1482" t="s">
        <v>1327</v>
      </c>
      <c r="M1482" t="s">
        <v>1974</v>
      </c>
      <c r="N1482" t="s">
        <v>4315</v>
      </c>
      <c r="O1482" t="s">
        <v>4319</v>
      </c>
      <c r="P1482" t="s">
        <v>4321</v>
      </c>
      <c r="Q1482" t="s">
        <v>5366</v>
      </c>
      <c r="R1482" t="s">
        <v>5439</v>
      </c>
      <c r="S1482" t="s">
        <v>4324</v>
      </c>
      <c r="T1482" t="s">
        <v>5627</v>
      </c>
      <c r="U1482" t="s">
        <v>5756</v>
      </c>
      <c r="Y1482" cm="1">
        <f t="array" ref="Y1482">IF(FALSE,"True," &amp; IF(_xlfn.XLOOKUP("Src_IsAny",'Scoring_Config'!$A:$A,'Scoring_Config'!$D:$D,"Yes")="Yes",_xlfn.XLOOKUP("Src_IsAny",'Scoring_Config'!$A:$A,'Scoring_Config'!$C:$C,10),0),"False,0")</f>
        <v>0</v>
      </c>
      <c r="Z1482" cm="1">
        <f t="array" ref="Z1482">IF(FALSE,"True," &amp; IF(_xlfn.XLOOKUP("Src_CIDR_Le_16",'Scoring_Config'!$A:$A,'Scoring_Config'!$D:$D,"Yes")="Yes",_xlfn.XLOOKUP("Src_CIDR_Le_16",'Scoring_Config'!$A:$A,'Scoring_Config'!$C:$C,10),0),"False,0")</f>
        <v>0</v>
      </c>
      <c r="AA1482" cm="1">
        <f t="array" ref="AA1482">IF(FALSE,"True," &amp; IF(_xlfn.XLOOKUP("Src_CIDR_17_22",'Scoring_Config'!$A:$A,'Scoring_Config'!$D:$D,"Yes")="Yes",_xlfn.XLOOKUP("Src_CIDR_17_22",'Scoring_Config'!$A:$A,'Scoring_Config'!$C:$C,5),0),"False,0")</f>
        <v>0</v>
      </c>
      <c r="AB1482" cm="1">
        <f t="array" ref="AB1482">IF(FALSE,"True," &amp; IF(_xlfn.XLOOKUP("Dst_IsAny",'Scoring_Config'!$A:$A,'Scoring_Config'!$D:$D,"Yes")="Yes",_xlfn.XLOOKUP("Dst_IsAny",'Scoring_Config'!$A:$A,'Scoring_Config'!$C:$C,10),0),"False,0")</f>
        <v>0</v>
      </c>
      <c r="AC1482" cm="1">
        <f t="array" ref="AC1482">IF(FALSE,"True," &amp; IF(_xlfn.XLOOKUP("Dst_CIDR_Le_16",'Scoring_Config'!$A:$A,'Scoring_Config'!$D:$D,"Yes")="Yes",_xlfn.XLOOKUP("Dst_CIDR_Le_16",'Scoring_Config'!$A:$A,'Scoring_Config'!$C:$C,10),0),"False,0")</f>
        <v>0</v>
      </c>
      <c r="AD1482" cm="1">
        <f t="array" ref="AD1482">IF(FALSE,"True," &amp; IF(_xlfn.XLOOKUP("Dst_CIDR_17_22",'Scoring_Config'!$A:$A,'Scoring_Config'!$D:$D,"Yes")="Yes",_xlfn.XLOOKUP("Dst_CIDR_17_22",'Scoring_Config'!$A:$A,'Scoring_Config'!$C:$C,5),0),"False,0")</f>
        <v>0</v>
      </c>
      <c r="AE1482" cm="1">
        <f t="array" ref="AE1482">IF(FALSE,"True," &amp; IF(_xlfn.XLOOKUP("SrcZone_IsAny",'Scoring_Config'!$A:$A,'Scoring_Config'!$D:$D,"Yes")="Yes",_xlfn.XLOOKUP("SrcZone_IsAny",'Scoring_Config'!$A:$A,'Scoring_Config'!$C:$C,10),0),"False,0")</f>
        <v>0</v>
      </c>
      <c r="AF1482" cm="1">
        <f t="array" ref="AF1482">IF(FALSE,"True," &amp; IF(_xlfn.XLOOKUP("DstZone_IsAny",'Scoring_Config'!$A:$A,'Scoring_Config'!$D:$D,"Yes")="Yes",_xlfn.XLOOKUP("DstZone_IsAny",'Scoring_Config'!$A:$A,'Scoring_Config'!$C:$C,10),0),"False,0")</f>
        <v>0</v>
      </c>
      <c r="AG1482" cm="1">
        <f t="array" ref="AG148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82" cm="1">
        <f t="array" ref="AH1482">IF(FALSE,"True," &amp; IF(_xlfn.XLOOKUP("App_Any_OR_RangeGt1000",'Scoring_Config'!$A:$A,'Scoring_Config'!$D:$D,"Yes")="Yes",_xlfn.XLOOKUP("App_Any_OR_RangeGt1000",'Scoring_Config'!$A:$A,'Scoring_Config'!$C:$C,10),0),"False,0")</f>
        <v>0</v>
      </c>
      <c r="AI1482" cm="1">
        <f t="array" ref="AI1482">IF(FALSE,"True," &amp; IF(_xlfn.XLOOKUP("Service_Insecure_Match",'Scoring_Config'!$A:$A,'Scoring_Config'!$D:$D,"Yes")="Yes",_xlfn.XLOOKUP("Service_Insecure_Match",'Scoring_Config'!$A:$A,'Scoring_Config'!$C:$C,5),0),"False,0")</f>
        <v>0</v>
      </c>
      <c r="AJ1482" cm="1">
        <f t="array" ref="AJ1482">IF(FALSE,"True," &amp; IF(_xlfn.XLOOKUP("Risky_Inbound",'Scoring_Config'!$A:$A,'Scoring_Config'!$D:$D,"Yes")="Yes",_xlfn.XLOOKUP("Risky_Inbound",'Scoring_Config'!$A:$A,'Scoring_Config'!$C:$C,50),0),"False,0")</f>
        <v>0</v>
      </c>
      <c r="AK1482" cm="1">
        <f t="array" ref="AK1482">IF(FALSE,"True," &amp; IF(_xlfn.XLOOKUP("Risky_Outbound",'Scoring_Config'!$A:$A,'Scoring_Config'!$D:$D,"Yes")="Yes",_xlfn.XLOOKUP("Risky_Outbound",'Scoring_Config'!$A:$A,'Scoring_Config'!$C:$C,25),0),"False,0")</f>
        <v>0</v>
      </c>
      <c r="AL1482" t="s">
        <v>6700</v>
      </c>
      <c r="AM1482" cm="1">
        <f t="array" ref="AM148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82" t="s">
        <v>6697</v>
      </c>
      <c r="AO1482" t="s">
        <v>6697</v>
      </c>
      <c r="AP1482" t="s">
        <v>6697</v>
      </c>
      <c r="AQ1482" cm="1">
        <f t="array" ref="AQ1482">IF(FALSE,"True," &amp; IF(_xlfn.XLOOKUP("Service_IsAny",'Scoring_Config'!$A:$A,'Scoring_Config'!$D:$D,"Yes")="Yes",_xlfn.XLOOKUP("Service_IsAny",'Scoring_Config'!$A:$A,'Scoring_Config'!$C:$C,0),0),"False,0")</f>
        <v>0</v>
      </c>
      <c r="AR1482">
        <v>0</v>
      </c>
      <c r="AS1482" cm="1">
        <f t="array" ref="AS1482">IF(FALSE,"True," &amp; IF(_xlfn.XLOOKUP("Service_RangeGt1000",'Scoring_Config'!$A:$A,'Scoring_Config'!$D:$D,"Yes")="Yes",_xlfn.XLOOKUP("Service_RangeGt1000",'Scoring_Config'!$A:$A,'Scoring_Config'!$C:$C,0),0),"False,0")</f>
        <v>0</v>
      </c>
      <c r="AT1482" cm="1">
        <f t="array" ref="AT1482">IF(FALSE,"True," &amp; IF(_xlfn.XLOOKUP("App_IsAny",'Scoring_Config'!$A:$A,'Scoring_Config'!$D:$D,"Yes")="Yes",_xlfn.XLOOKUP("App_IsAny",'Scoring_Config'!$A:$A,'Scoring_Config'!$C:$C,0),0),"False,0")</f>
        <v>0</v>
      </c>
      <c r="AU1482">
        <v>2</v>
      </c>
      <c r="AV1482" cm="1">
        <f t="array" ref="AV1482">IF(FALSE,"True," &amp; IF(_xlfn.XLOOKUP("App_RangeGt1000",'Scoring_Config'!$A:$A,'Scoring_Config'!$D:$D,"Yes")="Yes",_xlfn.XLOOKUP("App_RangeGt1000",'Scoring_Config'!$A:$A,'Scoring_Config'!$C:$C,0),0),"False,0")</f>
        <v>0</v>
      </c>
      <c r="AW1482" cm="1">
        <f t="array" ref="AW1482">IF(FALSE,"True," &amp; IF(_xlfn.XLOOKUP("Action_IsDenyOrDrop",'Scoring_Config'!$A:$A,'Scoring_Config'!$D:$D,"Yes")="Yes",_xlfn.XLOOKUP("Action_IsDenyOrDrop",'Scoring_Config'!$A:$A,'Scoring_Config'!$C:$C,0),0),"False,0")</f>
        <v>0</v>
      </c>
      <c r="AX1482" cm="1">
        <f t="array" ref="AX1482">IF(LEFT(AW1482,4)="True",0,(IF(LEFT(Y1482,4)="True",IF(_xlfn.XLOOKUP("Src_IsAny",'Scoring_Config'!$A:$A,'Scoring_Config'!$D:$D,"Yes")="Yes",_xlfn.XLOOKUP("Src_IsAny",'Scoring_Config'!$A:$A,'Scoring_Config'!$C:$C,10),0),0)+IF(LEFT(Z1482,4)="True",IF(_xlfn.XLOOKUP("Src_CIDR_Le_16",'Scoring_Config'!$A:$A,'Scoring_Config'!$D:$D,"Yes")="Yes",_xlfn.XLOOKUP("Src_CIDR_Le_16",'Scoring_Config'!$A:$A,'Scoring_Config'!$C:$C,10),0),0)+IF(LEFT(AA1482,4)="True",IF(_xlfn.XLOOKUP("Src_CIDR_17_22",'Scoring_Config'!$A:$A,'Scoring_Config'!$D:$D,"Yes")="Yes",_xlfn.XLOOKUP("Src_CIDR_17_22",'Scoring_Config'!$A:$A,'Scoring_Config'!$C:$C,5),0),0)+IF(LEFT(AB1482,4)="True",IF(_xlfn.XLOOKUP("Dst_IsAny",'Scoring_Config'!$A:$A,'Scoring_Config'!$D:$D,"Yes")="Yes",_xlfn.XLOOKUP("Dst_IsAny",'Scoring_Config'!$A:$A,'Scoring_Config'!$C:$C,10),0),0)+IF(LEFT(AC1482,4)="True",IF(_xlfn.XLOOKUP("Dst_CIDR_Le_16",'Scoring_Config'!$A:$A,'Scoring_Config'!$D:$D,"Yes")="Yes",_xlfn.XLOOKUP("Dst_CIDR_Le_16",'Scoring_Config'!$A:$A,'Scoring_Config'!$C:$C,10),0),0)+IF(LEFT(AD1482,4)="True",IF(_xlfn.XLOOKUP("Dst_CIDR_17_22",'Scoring_Config'!$A:$A,'Scoring_Config'!$D:$D,"Yes")="Yes",_xlfn.XLOOKUP("Dst_CIDR_17_22",'Scoring_Config'!$A:$A,'Scoring_Config'!$C:$C,5),0),0)+IF(LEFT(AE1482,4)="True",IF(_xlfn.XLOOKUP("SrcZone_IsAny",'Scoring_Config'!$A:$A,'Scoring_Config'!$D:$D,"Yes")="Yes",_xlfn.XLOOKUP("SrcZone_IsAny",'Scoring_Config'!$A:$A,'Scoring_Config'!$C:$C,10),0),0)+IF(LEFT(AF1482,4)="True",IF(_xlfn.XLOOKUP("DstZone_IsAny",'Scoring_Config'!$A:$A,'Scoring_Config'!$D:$D,"Yes")="Yes",_xlfn.XLOOKUP("DstZone_IsAny",'Scoring_Config'!$A:$A,'Scoring_Config'!$C:$C,10),0),0)+IF(LEFT(AG1482,4)="True",IF(_xlfn.XLOOKUP("Service_Any_OR_RangeGt1000",'Scoring_Config'!$A:$A,'Scoring_Config'!$D:$D,"Yes")="Yes",_xlfn.XLOOKUP("Service_Any_OR_RangeGt1000",'Scoring_Config'!$A:$A,'Scoring_Config'!$C:$C,10),0),0)+IF(LEFT(AH1482,4)="True",IF(_xlfn.XLOOKUP("App_Any_OR_RangeGt1000",'Scoring_Config'!$A:$A,'Scoring_Config'!$D:$D,"Yes")="Yes",_xlfn.XLOOKUP("App_Any_OR_RangeGt1000",'Scoring_Config'!$A:$A,'Scoring_Config'!$C:$C,10),0),0)+IF(LEFT(AI1482,4)="True",IF(_xlfn.XLOOKUP("Service_Insecure_Match",'Scoring_Config'!$A:$A,'Scoring_Config'!$D:$D,"Yes")="Yes",_xlfn.XLOOKUP("Service_Insecure_Match",'Scoring_Config'!$A:$A,'Scoring_Config'!$C:$C,5),0),0)+IF(LEFT(AJ1482,4)="True",IF(_xlfn.XLOOKUP("Risky_Inbound",'Scoring_Config'!$A:$A,'Scoring_Config'!$D:$D,"Yes")="Yes",_xlfn.XLOOKUP("Risky_Inbound",'Scoring_Config'!$A:$A,'Scoring_Config'!$C:$C,50),0),0)+IF(LEFT(AK1482,4)="True",IF(_xlfn.XLOOKUP("Risky_Outbound",'Scoring_Config'!$A:$A,'Scoring_Config'!$D:$D,"Yes")="Yes",_xlfn.XLOOKUP("Risky_Outbound",'Scoring_Config'!$A:$A,'Scoring_Config'!$C:$C,25),0),0)+IF(LEFT(AZ1482,4)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1482,FIND(",",AL1482)+1,100)),0)+IF(LEFT(AM1482,4)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1482,FIND(",",AN1482)+1,100)),0)+IF(_xlfn.XLOOKUP("Profile_Scoring",'Scoring_Config'!$A:$A,'Scoring_Config'!$D:$D,"Yes")="Yes",VALUE(MID(AO1482,FIND(",",AO1482)+1,100)),0)+IF(_xlfn.XLOOKUP("Options_Scoring",'Scoring_Config'!$A:$A,'Scoring_Config'!$D:$D,"Yes")="Yes",VALUE(MID(AP1482,FIND(",",AP1482)+1,100)),0)))</f>
        <v>0</v>
      </c>
      <c r="AZ1482" cm="1">
        <f t="array" ref="AZ1482">IF(FALSE,"True," &amp; IF(_xlfn.XLOOKUP("Migrate_Insecure",'Scoring_Config'!$A:$A,'Scoring_Config'!$D:$D,"Yes")="Yes",_xlfn.XLOOKUP("Migrate_Insecure",'Scoring_Config'!$A:$A,'Scoring_Config'!$C:$C,10),0),"False,0")</f>
        <v>0</v>
      </c>
    </row>
    <row r="1483" spans="1:52">
      <c r="A1483" t="s">
        <v>1979</v>
      </c>
      <c r="B1483" t="s">
        <v>3455</v>
      </c>
      <c r="C1483" t="s">
        <v>3542</v>
      </c>
      <c r="D1483" t="s">
        <v>3545</v>
      </c>
      <c r="E1483" t="s">
        <v>3563</v>
      </c>
      <c r="F1483" t="s">
        <v>3637</v>
      </c>
      <c r="G1483" t="s">
        <v>202</v>
      </c>
      <c r="H1483" t="s">
        <v>174</v>
      </c>
      <c r="I1483" t="s">
        <v>3597</v>
      </c>
      <c r="J1483" t="s">
        <v>1302</v>
      </c>
      <c r="K1483" t="s">
        <v>1660</v>
      </c>
      <c r="L1483" t="s">
        <v>1327</v>
      </c>
      <c r="M1483" t="s">
        <v>1974</v>
      </c>
      <c r="N1483" t="s">
        <v>4315</v>
      </c>
      <c r="O1483" t="s">
        <v>4319</v>
      </c>
      <c r="P1483" t="s">
        <v>4321</v>
      </c>
      <c r="Q1483" t="s">
        <v>5367</v>
      </c>
      <c r="R1483" t="s">
        <v>5439</v>
      </c>
      <c r="S1483" t="s">
        <v>4324</v>
      </c>
      <c r="T1483" t="s">
        <v>5933</v>
      </c>
      <c r="U1483" t="s">
        <v>5933</v>
      </c>
      <c r="Y1483" cm="1">
        <f t="array" ref="Y1483">IF(FALSE,"True," &amp; IF(_xlfn.XLOOKUP("Src_IsAny",'Scoring_Config'!$A:$A,'Scoring_Config'!$D:$D,"Yes")="Yes",_xlfn.XLOOKUP("Src_IsAny",'Scoring_Config'!$A:$A,'Scoring_Config'!$C:$C,10),0),"False,0")</f>
        <v>0</v>
      </c>
      <c r="Z1483" cm="1">
        <f t="array" ref="Z1483">IF(FALSE,"True," &amp; IF(_xlfn.XLOOKUP("Src_CIDR_Le_16",'Scoring_Config'!$A:$A,'Scoring_Config'!$D:$D,"Yes")="Yes",_xlfn.XLOOKUP("Src_CIDR_Le_16",'Scoring_Config'!$A:$A,'Scoring_Config'!$C:$C,10),0),"False,0")</f>
        <v>0</v>
      </c>
      <c r="AA1483" cm="1">
        <f t="array" ref="AA1483">IF(TRUE,"True," &amp; IF(_xlfn.XLOOKUP("Src_CIDR_17_22",'Scoring_Config'!$A:$A,'Scoring_Config'!$D:$D,"Yes")="Yes",_xlfn.XLOOKUP("Src_CIDR_17_22",'Scoring_Config'!$A:$A,'Scoring_Config'!$C:$C,5),0),"False,0")</f>
        <v>0</v>
      </c>
      <c r="AB1483" cm="1">
        <f t="array" ref="AB1483">IF(FALSE,"True," &amp; IF(_xlfn.XLOOKUP("Dst_IsAny",'Scoring_Config'!$A:$A,'Scoring_Config'!$D:$D,"Yes")="Yes",_xlfn.XLOOKUP("Dst_IsAny",'Scoring_Config'!$A:$A,'Scoring_Config'!$C:$C,10),0),"False,0")</f>
        <v>0</v>
      </c>
      <c r="AC1483" cm="1">
        <f t="array" ref="AC1483">IF(FALSE,"True," &amp; IF(_xlfn.XLOOKUP("Dst_CIDR_Le_16",'Scoring_Config'!$A:$A,'Scoring_Config'!$D:$D,"Yes")="Yes",_xlfn.XLOOKUP("Dst_CIDR_Le_16",'Scoring_Config'!$A:$A,'Scoring_Config'!$C:$C,10),0),"False,0")</f>
        <v>0</v>
      </c>
      <c r="AD1483" cm="1">
        <f t="array" ref="AD1483">IF(FALSE,"True," &amp; IF(_xlfn.XLOOKUP("Dst_CIDR_17_22",'Scoring_Config'!$A:$A,'Scoring_Config'!$D:$D,"Yes")="Yes",_xlfn.XLOOKUP("Dst_CIDR_17_22",'Scoring_Config'!$A:$A,'Scoring_Config'!$C:$C,5),0),"False,0")</f>
        <v>0</v>
      </c>
      <c r="AE1483" cm="1">
        <f t="array" ref="AE1483">IF(FALSE,"True," &amp; IF(_xlfn.XLOOKUP("SrcZone_IsAny",'Scoring_Config'!$A:$A,'Scoring_Config'!$D:$D,"Yes")="Yes",_xlfn.XLOOKUP("SrcZone_IsAny",'Scoring_Config'!$A:$A,'Scoring_Config'!$C:$C,10),0),"False,0")</f>
        <v>0</v>
      </c>
      <c r="AF1483" cm="1">
        <f t="array" ref="AF1483">IF(FALSE,"True," &amp; IF(_xlfn.XLOOKUP("DstZone_IsAny",'Scoring_Config'!$A:$A,'Scoring_Config'!$D:$D,"Yes")="Yes",_xlfn.XLOOKUP("DstZone_IsAny",'Scoring_Config'!$A:$A,'Scoring_Config'!$C:$C,10),0),"False,0")</f>
        <v>0</v>
      </c>
      <c r="AG1483" cm="1">
        <f t="array" ref="AG148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83" cm="1">
        <f t="array" ref="AH1483">IF(FALSE,"True," &amp; IF(_xlfn.XLOOKUP("App_Any_OR_RangeGt1000",'Scoring_Config'!$A:$A,'Scoring_Config'!$D:$D,"Yes")="Yes",_xlfn.XLOOKUP("App_Any_OR_RangeGt1000",'Scoring_Config'!$A:$A,'Scoring_Config'!$C:$C,10),0),"False,0")</f>
        <v>0</v>
      </c>
      <c r="AI1483" cm="1">
        <f t="array" ref="AI1483">IF(FALSE,"True," &amp; IF(_xlfn.XLOOKUP("Service_Insecure_Match",'Scoring_Config'!$A:$A,'Scoring_Config'!$D:$D,"Yes")="Yes",_xlfn.XLOOKUP("Service_Insecure_Match",'Scoring_Config'!$A:$A,'Scoring_Config'!$C:$C,5),0),"False,0")</f>
        <v>0</v>
      </c>
      <c r="AJ1483" cm="1">
        <f t="array" ref="AJ1483">IF(FALSE,"True," &amp; IF(_xlfn.XLOOKUP("Risky_Inbound",'Scoring_Config'!$A:$A,'Scoring_Config'!$D:$D,"Yes")="Yes",_xlfn.XLOOKUP("Risky_Inbound",'Scoring_Config'!$A:$A,'Scoring_Config'!$C:$C,50),0),"False,0")</f>
        <v>0</v>
      </c>
      <c r="AK1483" cm="1">
        <f t="array" ref="AK1483">IF(FALSE,"True," &amp; IF(_xlfn.XLOOKUP("Risky_Outbound",'Scoring_Config'!$A:$A,'Scoring_Config'!$D:$D,"Yes")="Yes",_xlfn.XLOOKUP("Risky_Outbound",'Scoring_Config'!$A:$A,'Scoring_Config'!$C:$C,25),0),"False,0")</f>
        <v>0</v>
      </c>
      <c r="AL1483" t="s">
        <v>6700</v>
      </c>
      <c r="AM1483" cm="1">
        <f t="array" ref="AM148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83" t="s">
        <v>6697</v>
      </c>
      <c r="AO1483" t="s">
        <v>6697</v>
      </c>
      <c r="AP1483" t="s">
        <v>6697</v>
      </c>
      <c r="AQ1483" cm="1">
        <f t="array" ref="AQ1483">IF(FALSE,"True," &amp; IF(_xlfn.XLOOKUP("Service_IsAny",'Scoring_Config'!$A:$A,'Scoring_Config'!$D:$D,"Yes")="Yes",_xlfn.XLOOKUP("Service_IsAny",'Scoring_Config'!$A:$A,'Scoring_Config'!$C:$C,0),0),"False,0")</f>
        <v>0</v>
      </c>
      <c r="AR1483">
        <v>0</v>
      </c>
      <c r="AS1483" cm="1">
        <f t="array" ref="AS1483">IF(FALSE,"True," &amp; IF(_xlfn.XLOOKUP("Service_RangeGt1000",'Scoring_Config'!$A:$A,'Scoring_Config'!$D:$D,"Yes")="Yes",_xlfn.XLOOKUP("Service_RangeGt1000",'Scoring_Config'!$A:$A,'Scoring_Config'!$C:$C,0),0),"False,0")</f>
        <v>0</v>
      </c>
      <c r="AT1483" cm="1">
        <f t="array" ref="AT1483">IF(FALSE,"True," &amp; IF(_xlfn.XLOOKUP("App_IsAny",'Scoring_Config'!$A:$A,'Scoring_Config'!$D:$D,"Yes")="Yes",_xlfn.XLOOKUP("App_IsAny",'Scoring_Config'!$A:$A,'Scoring_Config'!$C:$C,0),0),"False,0")</f>
        <v>0</v>
      </c>
      <c r="AU1483">
        <v>1</v>
      </c>
      <c r="AV1483" cm="1">
        <f t="array" ref="AV1483">IF(FALSE,"True," &amp; IF(_xlfn.XLOOKUP("App_RangeGt1000",'Scoring_Config'!$A:$A,'Scoring_Config'!$D:$D,"Yes")="Yes",_xlfn.XLOOKUP("App_RangeGt1000",'Scoring_Config'!$A:$A,'Scoring_Config'!$C:$C,0),0),"False,0")</f>
        <v>0</v>
      </c>
      <c r="AW1483" cm="1">
        <f t="array" ref="AW1483">IF(FALSE,"True," &amp; IF(_xlfn.XLOOKUP("Action_IsDenyOrDrop",'Scoring_Config'!$A:$A,'Scoring_Config'!$D:$D,"Yes")="Yes",_xlfn.XLOOKUP("Action_IsDenyOrDrop",'Scoring_Config'!$A:$A,'Scoring_Config'!$C:$C,0),0),"False,0")</f>
        <v>0</v>
      </c>
      <c r="AX1483" cm="1">
        <f t="array" ref="AX1483">IF(LEFT(AW1483,4)="True",0,(IF(LEFT(Y1483,4)="True",IF(_xlfn.XLOOKUP("Src_IsAny",'Scoring_Config'!$A:$A,'Scoring_Config'!$D:$D,"Yes")="Yes",_xlfn.XLOOKUP("Src_IsAny",'Scoring_Config'!$A:$A,'Scoring_Config'!$C:$C,10),0),0)+IF(LEFT(Z1483,4)="True",IF(_xlfn.XLOOKUP("Src_CIDR_Le_16",'Scoring_Config'!$A:$A,'Scoring_Config'!$D:$D,"Yes")="Yes",_xlfn.XLOOKUP("Src_CIDR_Le_16",'Scoring_Config'!$A:$A,'Scoring_Config'!$C:$C,10),0),0)+IF(LEFT(AA1483,4)="True",IF(_xlfn.XLOOKUP("Src_CIDR_17_22",'Scoring_Config'!$A:$A,'Scoring_Config'!$D:$D,"Yes")="Yes",_xlfn.XLOOKUP("Src_CIDR_17_22",'Scoring_Config'!$A:$A,'Scoring_Config'!$C:$C,5),0),0)+IF(LEFT(AB1483,4)="True",IF(_xlfn.XLOOKUP("Dst_IsAny",'Scoring_Config'!$A:$A,'Scoring_Config'!$D:$D,"Yes")="Yes",_xlfn.XLOOKUP("Dst_IsAny",'Scoring_Config'!$A:$A,'Scoring_Config'!$C:$C,10),0),0)+IF(LEFT(AC1483,4)="True",IF(_xlfn.XLOOKUP("Dst_CIDR_Le_16",'Scoring_Config'!$A:$A,'Scoring_Config'!$D:$D,"Yes")="Yes",_xlfn.XLOOKUP("Dst_CIDR_Le_16",'Scoring_Config'!$A:$A,'Scoring_Config'!$C:$C,10),0),0)+IF(LEFT(AD1483,4)="True",IF(_xlfn.XLOOKUP("Dst_CIDR_17_22",'Scoring_Config'!$A:$A,'Scoring_Config'!$D:$D,"Yes")="Yes",_xlfn.XLOOKUP("Dst_CIDR_17_22",'Scoring_Config'!$A:$A,'Scoring_Config'!$C:$C,5),0),0)+IF(LEFT(AE1483,4)="True",IF(_xlfn.XLOOKUP("SrcZone_IsAny",'Scoring_Config'!$A:$A,'Scoring_Config'!$D:$D,"Yes")="Yes",_xlfn.XLOOKUP("SrcZone_IsAny",'Scoring_Config'!$A:$A,'Scoring_Config'!$C:$C,10),0),0)+IF(LEFT(AF1483,4)="True",IF(_xlfn.XLOOKUP("DstZone_IsAny",'Scoring_Config'!$A:$A,'Scoring_Config'!$D:$D,"Yes")="Yes",_xlfn.XLOOKUP("DstZone_IsAny",'Scoring_Config'!$A:$A,'Scoring_Config'!$C:$C,10),0),0)+IF(LEFT(AG1483,4)="True",IF(_xlfn.XLOOKUP("Service_Any_OR_RangeGt1000",'Scoring_Config'!$A:$A,'Scoring_Config'!$D:$D,"Yes")="Yes",_xlfn.XLOOKUP("Service_Any_OR_RangeGt1000",'Scoring_Config'!$A:$A,'Scoring_Config'!$C:$C,10),0),0)+IF(LEFT(AH1483,4)="True",IF(_xlfn.XLOOKUP("App_Any_OR_RangeGt1000",'Scoring_Config'!$A:$A,'Scoring_Config'!$D:$D,"Yes")="Yes",_xlfn.XLOOKUP("App_Any_OR_RangeGt1000",'Scoring_Config'!$A:$A,'Scoring_Config'!$C:$C,10),0),0)+IF(LEFT(AI1483,4)="True",IF(_xlfn.XLOOKUP("Service_Insecure_Match",'Scoring_Config'!$A:$A,'Scoring_Config'!$D:$D,"Yes")="Yes",_xlfn.XLOOKUP("Service_Insecure_Match",'Scoring_Config'!$A:$A,'Scoring_Config'!$C:$C,5),0),0)+IF(LEFT(AJ1483,4)="True",IF(_xlfn.XLOOKUP("Risky_Inbound",'Scoring_Config'!$A:$A,'Scoring_Config'!$D:$D,"Yes")="Yes",_xlfn.XLOOKUP("Risky_Inbound",'Scoring_Config'!$A:$A,'Scoring_Config'!$C:$C,50),0),0)+IF(LEFT(AK1483,4)="True",IF(_xlfn.XLOOKUP("Risky_Outbound",'Scoring_Config'!$A:$A,'Scoring_Config'!$D:$D,"Yes")="Yes",_xlfn.XLOOKUP("Risky_Outbound",'Scoring_Config'!$A:$A,'Scoring_Config'!$C:$C,25),0),0)+IF(LEFT(AZ1483,4)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1483,FIND(",",AL1483)+1,100)),0)+IF(LEFT(AM1483,4)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1483,FIND(",",AN1483)+1,100)),0)+IF(_xlfn.XLOOKUP("Profile_Scoring",'Scoring_Config'!$A:$A,'Scoring_Config'!$D:$D,"Yes")="Yes",VALUE(MID(AO1483,FIND(",",AO1483)+1,100)),0)+IF(_xlfn.XLOOKUP("Options_Scoring",'Scoring_Config'!$A:$A,'Scoring_Config'!$D:$D,"Yes")="Yes",VALUE(MID(AP1483,FIND(",",AP1483)+1,100)),0)))</f>
        <v>0</v>
      </c>
      <c r="AZ1483" cm="1">
        <f t="array" ref="AZ1483">IF(FALSE,"True," &amp; IF(_xlfn.XLOOKUP("Migrate_Insecure",'Scoring_Config'!$A:$A,'Scoring_Config'!$D:$D,"Yes")="Yes",_xlfn.XLOOKUP("Migrate_Insecure",'Scoring_Config'!$A:$A,'Scoring_Config'!$C:$C,10),0),"False,0")</f>
        <v>0</v>
      </c>
    </row>
    <row r="1484" spans="1:52">
      <c r="A1484" t="s">
        <v>1979</v>
      </c>
      <c r="B1484" t="s">
        <v>3456</v>
      </c>
      <c r="C1484" t="s">
        <v>3542</v>
      </c>
      <c r="D1484" t="s">
        <v>3545</v>
      </c>
      <c r="E1484" t="s">
        <v>3563</v>
      </c>
      <c r="F1484" t="s">
        <v>3637</v>
      </c>
      <c r="G1484" t="s">
        <v>202</v>
      </c>
      <c r="H1484" t="s">
        <v>174</v>
      </c>
      <c r="I1484" t="s">
        <v>3576</v>
      </c>
      <c r="J1484" t="s">
        <v>512</v>
      </c>
      <c r="K1484" t="s">
        <v>1660</v>
      </c>
      <c r="L1484" t="s">
        <v>1327</v>
      </c>
      <c r="M1484" t="s">
        <v>1974</v>
      </c>
      <c r="N1484" t="s">
        <v>4315</v>
      </c>
      <c r="O1484" t="s">
        <v>4319</v>
      </c>
      <c r="P1484" t="s">
        <v>4323</v>
      </c>
      <c r="Q1484" t="s">
        <v>4967</v>
      </c>
      <c r="R1484" t="s">
        <v>5439</v>
      </c>
      <c r="S1484" t="s">
        <v>4324</v>
      </c>
      <c r="T1484" t="s">
        <v>5934</v>
      </c>
      <c r="U1484" t="s">
        <v>5934</v>
      </c>
      <c r="Y1484" cm="1">
        <f t="array" ref="Y1484">IF(FALSE,"True," &amp; IF(_xlfn.XLOOKUP("Src_IsAny",'Scoring_Config'!$A:$A,'Scoring_Config'!$D:$D,"Yes")="Yes",_xlfn.XLOOKUP("Src_IsAny",'Scoring_Config'!$A:$A,'Scoring_Config'!$C:$C,10),0),"False,0")</f>
        <v>0</v>
      </c>
      <c r="Z1484" cm="1">
        <f t="array" ref="Z1484">IF(FALSE,"True," &amp; IF(_xlfn.XLOOKUP("Src_CIDR_Le_16",'Scoring_Config'!$A:$A,'Scoring_Config'!$D:$D,"Yes")="Yes",_xlfn.XLOOKUP("Src_CIDR_Le_16",'Scoring_Config'!$A:$A,'Scoring_Config'!$C:$C,10),0),"False,0")</f>
        <v>0</v>
      </c>
      <c r="AA1484" cm="1">
        <f t="array" ref="AA1484">IF(TRUE,"True," &amp; IF(_xlfn.XLOOKUP("Src_CIDR_17_22",'Scoring_Config'!$A:$A,'Scoring_Config'!$D:$D,"Yes")="Yes",_xlfn.XLOOKUP("Src_CIDR_17_22",'Scoring_Config'!$A:$A,'Scoring_Config'!$C:$C,5),0),"False,0")</f>
        <v>0</v>
      </c>
      <c r="AB1484" cm="1">
        <f t="array" ref="AB1484">IF(FALSE,"True," &amp; IF(_xlfn.XLOOKUP("Dst_IsAny",'Scoring_Config'!$A:$A,'Scoring_Config'!$D:$D,"Yes")="Yes",_xlfn.XLOOKUP("Dst_IsAny",'Scoring_Config'!$A:$A,'Scoring_Config'!$C:$C,10),0),"False,0")</f>
        <v>0</v>
      </c>
      <c r="AC1484" cm="1">
        <f t="array" ref="AC1484">IF(FALSE,"True," &amp; IF(_xlfn.XLOOKUP("Dst_CIDR_Le_16",'Scoring_Config'!$A:$A,'Scoring_Config'!$D:$D,"Yes")="Yes",_xlfn.XLOOKUP("Dst_CIDR_Le_16",'Scoring_Config'!$A:$A,'Scoring_Config'!$C:$C,10),0),"False,0")</f>
        <v>0</v>
      </c>
      <c r="AD1484" cm="1">
        <f t="array" ref="AD1484">IF(FALSE,"True," &amp; IF(_xlfn.XLOOKUP("Dst_CIDR_17_22",'Scoring_Config'!$A:$A,'Scoring_Config'!$D:$D,"Yes")="Yes",_xlfn.XLOOKUP("Dst_CIDR_17_22",'Scoring_Config'!$A:$A,'Scoring_Config'!$C:$C,5),0),"False,0")</f>
        <v>0</v>
      </c>
      <c r="AE1484" cm="1">
        <f t="array" ref="AE1484">IF(FALSE,"True," &amp; IF(_xlfn.XLOOKUP("SrcZone_IsAny",'Scoring_Config'!$A:$A,'Scoring_Config'!$D:$D,"Yes")="Yes",_xlfn.XLOOKUP("SrcZone_IsAny",'Scoring_Config'!$A:$A,'Scoring_Config'!$C:$C,10),0),"False,0")</f>
        <v>0</v>
      </c>
      <c r="AF1484" cm="1">
        <f t="array" ref="AF1484">IF(FALSE,"True," &amp; IF(_xlfn.XLOOKUP("DstZone_IsAny",'Scoring_Config'!$A:$A,'Scoring_Config'!$D:$D,"Yes")="Yes",_xlfn.XLOOKUP("DstZone_IsAny",'Scoring_Config'!$A:$A,'Scoring_Config'!$C:$C,10),0),"False,0")</f>
        <v>0</v>
      </c>
      <c r="AG1484" cm="1">
        <f t="array" ref="AG148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84" cm="1">
        <f t="array" ref="AH1484">IF(FALSE,"True," &amp; IF(_xlfn.XLOOKUP("App_Any_OR_RangeGt1000",'Scoring_Config'!$A:$A,'Scoring_Config'!$D:$D,"Yes")="Yes",_xlfn.XLOOKUP("App_Any_OR_RangeGt1000",'Scoring_Config'!$A:$A,'Scoring_Config'!$C:$C,10),0),"False,0")</f>
        <v>0</v>
      </c>
      <c r="AI1484" cm="1">
        <f t="array" ref="AI1484">IF(FALSE,"True," &amp; IF(_xlfn.XLOOKUP("Service_Insecure_Match",'Scoring_Config'!$A:$A,'Scoring_Config'!$D:$D,"Yes")="Yes",_xlfn.XLOOKUP("Service_Insecure_Match",'Scoring_Config'!$A:$A,'Scoring_Config'!$C:$C,5),0),"False,0")</f>
        <v>0</v>
      </c>
      <c r="AJ1484" cm="1">
        <f t="array" ref="AJ1484">IF(FALSE,"True," &amp; IF(_xlfn.XLOOKUP("Risky_Inbound",'Scoring_Config'!$A:$A,'Scoring_Config'!$D:$D,"Yes")="Yes",_xlfn.XLOOKUP("Risky_Inbound",'Scoring_Config'!$A:$A,'Scoring_Config'!$C:$C,50),0),"False,0")</f>
        <v>0</v>
      </c>
      <c r="AK1484" cm="1">
        <f t="array" ref="AK1484">IF(FALSE,"True," &amp; IF(_xlfn.XLOOKUP("Risky_Outbound",'Scoring_Config'!$A:$A,'Scoring_Config'!$D:$D,"Yes")="Yes",_xlfn.XLOOKUP("Risky_Outbound",'Scoring_Config'!$A:$A,'Scoring_Config'!$C:$C,25),0),"False,0")</f>
        <v>0</v>
      </c>
      <c r="AL1484" t="s">
        <v>6699</v>
      </c>
      <c r="AM1484" cm="1">
        <f t="array" ref="AM148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84" t="s">
        <v>6697</v>
      </c>
      <c r="AO1484" t="s">
        <v>6697</v>
      </c>
      <c r="AP1484" t="s">
        <v>6697</v>
      </c>
      <c r="AQ1484" cm="1">
        <f t="array" ref="AQ1484">IF(FALSE,"True," &amp; IF(_xlfn.XLOOKUP("Service_IsAny",'Scoring_Config'!$A:$A,'Scoring_Config'!$D:$D,"Yes")="Yes",_xlfn.XLOOKUP("Service_IsAny",'Scoring_Config'!$A:$A,'Scoring_Config'!$C:$C,0),0),"False,0")</f>
        <v>0</v>
      </c>
      <c r="AR1484">
        <v>0</v>
      </c>
      <c r="AS1484" cm="1">
        <f t="array" ref="AS1484">IF(FALSE,"True," &amp; IF(_xlfn.XLOOKUP("Service_RangeGt1000",'Scoring_Config'!$A:$A,'Scoring_Config'!$D:$D,"Yes")="Yes",_xlfn.XLOOKUP("Service_RangeGt1000",'Scoring_Config'!$A:$A,'Scoring_Config'!$C:$C,0),0),"False,0")</f>
        <v>0</v>
      </c>
      <c r="AT1484" cm="1">
        <f t="array" ref="AT1484">IF(FALSE,"True," &amp; IF(_xlfn.XLOOKUP("App_IsAny",'Scoring_Config'!$A:$A,'Scoring_Config'!$D:$D,"Yes")="Yes",_xlfn.XLOOKUP("App_IsAny",'Scoring_Config'!$A:$A,'Scoring_Config'!$C:$C,0),0),"False,0")</f>
        <v>0</v>
      </c>
      <c r="AU1484">
        <v>1</v>
      </c>
      <c r="AV1484" cm="1">
        <f t="array" ref="AV1484">IF(FALSE,"True," &amp; IF(_xlfn.XLOOKUP("App_RangeGt1000",'Scoring_Config'!$A:$A,'Scoring_Config'!$D:$D,"Yes")="Yes",_xlfn.XLOOKUP("App_RangeGt1000",'Scoring_Config'!$A:$A,'Scoring_Config'!$C:$C,0),0),"False,0")</f>
        <v>0</v>
      </c>
      <c r="AW1484" cm="1">
        <f t="array" ref="AW1484">IF(FALSE,"True," &amp; IF(_xlfn.XLOOKUP("Action_IsDenyOrDrop",'Scoring_Config'!$A:$A,'Scoring_Config'!$D:$D,"Yes")="Yes",_xlfn.XLOOKUP("Action_IsDenyOrDrop",'Scoring_Config'!$A:$A,'Scoring_Config'!$C:$C,0),0),"False,0")</f>
        <v>0</v>
      </c>
      <c r="AX1484" cm="1">
        <f t="array" ref="AX1484">IF(LEFT(AW1484,4)="True",0,(IF(LEFT(Y1484,4)="True",IF(_xlfn.XLOOKUP("Src_IsAny",'Scoring_Config'!$A:$A,'Scoring_Config'!$D:$D,"Yes")="Yes",_xlfn.XLOOKUP("Src_IsAny",'Scoring_Config'!$A:$A,'Scoring_Config'!$C:$C,10),0),0)+IF(LEFT(Z1484,4)="True",IF(_xlfn.XLOOKUP("Src_CIDR_Le_16",'Scoring_Config'!$A:$A,'Scoring_Config'!$D:$D,"Yes")="Yes",_xlfn.XLOOKUP("Src_CIDR_Le_16",'Scoring_Config'!$A:$A,'Scoring_Config'!$C:$C,10),0),0)+IF(LEFT(AA1484,4)="True",IF(_xlfn.XLOOKUP("Src_CIDR_17_22",'Scoring_Config'!$A:$A,'Scoring_Config'!$D:$D,"Yes")="Yes",_xlfn.XLOOKUP("Src_CIDR_17_22",'Scoring_Config'!$A:$A,'Scoring_Config'!$C:$C,5),0),0)+IF(LEFT(AB1484,4)="True",IF(_xlfn.XLOOKUP("Dst_IsAny",'Scoring_Config'!$A:$A,'Scoring_Config'!$D:$D,"Yes")="Yes",_xlfn.XLOOKUP("Dst_IsAny",'Scoring_Config'!$A:$A,'Scoring_Config'!$C:$C,10),0),0)+IF(LEFT(AC1484,4)="True",IF(_xlfn.XLOOKUP("Dst_CIDR_Le_16",'Scoring_Config'!$A:$A,'Scoring_Config'!$D:$D,"Yes")="Yes",_xlfn.XLOOKUP("Dst_CIDR_Le_16",'Scoring_Config'!$A:$A,'Scoring_Config'!$C:$C,10),0),0)+IF(LEFT(AD1484,4)="True",IF(_xlfn.XLOOKUP("Dst_CIDR_17_22",'Scoring_Config'!$A:$A,'Scoring_Config'!$D:$D,"Yes")="Yes",_xlfn.XLOOKUP("Dst_CIDR_17_22",'Scoring_Config'!$A:$A,'Scoring_Config'!$C:$C,5),0),0)+IF(LEFT(AE1484,4)="True",IF(_xlfn.XLOOKUP("SrcZone_IsAny",'Scoring_Config'!$A:$A,'Scoring_Config'!$D:$D,"Yes")="Yes",_xlfn.XLOOKUP("SrcZone_IsAny",'Scoring_Config'!$A:$A,'Scoring_Config'!$C:$C,10),0),0)+IF(LEFT(AF1484,4)="True",IF(_xlfn.XLOOKUP("DstZone_IsAny",'Scoring_Config'!$A:$A,'Scoring_Config'!$D:$D,"Yes")="Yes",_xlfn.XLOOKUP("DstZone_IsAny",'Scoring_Config'!$A:$A,'Scoring_Config'!$C:$C,10),0),0)+IF(LEFT(AG1484,4)="True",IF(_xlfn.XLOOKUP("Service_Any_OR_RangeGt1000",'Scoring_Config'!$A:$A,'Scoring_Config'!$D:$D,"Yes")="Yes",_xlfn.XLOOKUP("Service_Any_OR_RangeGt1000",'Scoring_Config'!$A:$A,'Scoring_Config'!$C:$C,10),0),0)+IF(LEFT(AH1484,4)="True",IF(_xlfn.XLOOKUP("App_Any_OR_RangeGt1000",'Scoring_Config'!$A:$A,'Scoring_Config'!$D:$D,"Yes")="Yes",_xlfn.XLOOKUP("App_Any_OR_RangeGt1000",'Scoring_Config'!$A:$A,'Scoring_Config'!$C:$C,10),0),0)+IF(LEFT(AI1484,4)="True",IF(_xlfn.XLOOKUP("Service_Insecure_Match",'Scoring_Config'!$A:$A,'Scoring_Config'!$D:$D,"Yes")="Yes",_xlfn.XLOOKUP("Service_Insecure_Match",'Scoring_Config'!$A:$A,'Scoring_Config'!$C:$C,5),0),0)+IF(LEFT(AJ1484,4)="True",IF(_xlfn.XLOOKUP("Risky_Inbound",'Scoring_Config'!$A:$A,'Scoring_Config'!$D:$D,"Yes")="Yes",_xlfn.XLOOKUP("Risky_Inbound",'Scoring_Config'!$A:$A,'Scoring_Config'!$C:$C,50),0),0)+IF(LEFT(AK1484,4)="True",IF(_xlfn.XLOOKUP("Risky_Outbound",'Scoring_Config'!$A:$A,'Scoring_Config'!$D:$D,"Yes")="Yes",_xlfn.XLOOKUP("Risky_Outbound",'Scoring_Config'!$A:$A,'Scoring_Config'!$C:$C,25),0),0)+IF(LEFT(AZ1484,4)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1484,FIND(",",AL1484)+1,100)),0)+IF(LEFT(AM1484,4)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1484,FIND(",",AN1484)+1,100)),0)+IF(_xlfn.XLOOKUP("Profile_Scoring",'Scoring_Config'!$A:$A,'Scoring_Config'!$D:$D,"Yes")="Yes",VALUE(MID(AO1484,FIND(",",AO1484)+1,100)),0)+IF(_xlfn.XLOOKUP("Options_Scoring",'Scoring_Config'!$A:$A,'Scoring_Config'!$D:$D,"Yes")="Yes",VALUE(MID(AP1484,FIND(",",AP1484)+1,100)),0)))</f>
        <v>0</v>
      </c>
      <c r="AZ1484" cm="1">
        <f t="array" ref="AZ1484">IF(FALSE,"True," &amp; IF(_xlfn.XLOOKUP("Migrate_Insecure",'Scoring_Config'!$A:$A,'Scoring_Config'!$D:$D,"Yes")="Yes",_xlfn.XLOOKUP("Migrate_Insecure",'Scoring_Config'!$A:$A,'Scoring_Config'!$C:$C,10),0),"False,0")</f>
        <v>0</v>
      </c>
    </row>
    <row r="1485" spans="1:52">
      <c r="A1485" t="s">
        <v>1979</v>
      </c>
      <c r="B1485" t="s">
        <v>3457</v>
      </c>
      <c r="C1485" t="s">
        <v>3542</v>
      </c>
      <c r="D1485" t="s">
        <v>3545</v>
      </c>
      <c r="E1485" t="s">
        <v>3563</v>
      </c>
      <c r="F1485" t="s">
        <v>3637</v>
      </c>
      <c r="G1485" t="s">
        <v>202</v>
      </c>
      <c r="H1485" t="s">
        <v>4076</v>
      </c>
      <c r="I1485" t="s">
        <v>3576</v>
      </c>
      <c r="J1485" t="s">
        <v>1303</v>
      </c>
      <c r="K1485" t="s">
        <v>1913</v>
      </c>
      <c r="L1485" t="s">
        <v>1638</v>
      </c>
      <c r="M1485" t="s">
        <v>1974</v>
      </c>
      <c r="N1485" t="s">
        <v>4315</v>
      </c>
      <c r="O1485" t="s">
        <v>4319</v>
      </c>
      <c r="P1485" t="s">
        <v>4323</v>
      </c>
      <c r="Q1485" t="s">
        <v>5368</v>
      </c>
      <c r="R1485" t="s">
        <v>5439</v>
      </c>
      <c r="S1485" t="s">
        <v>4324</v>
      </c>
      <c r="T1485" t="s">
        <v>5817</v>
      </c>
      <c r="U1485" t="s">
        <v>6656</v>
      </c>
      <c r="Y1485" cm="1">
        <f t="array" ref="Y1485">IF(FALSE,"True," &amp; IF(_xlfn.XLOOKUP("Src_IsAny",'Scoring_Config'!$A:$A,'Scoring_Config'!$D:$D,"Yes")="Yes",_xlfn.XLOOKUP("Src_IsAny",'Scoring_Config'!$A:$A,'Scoring_Config'!$C:$C,10),0),"False,0")</f>
        <v>0</v>
      </c>
      <c r="Z1485" cm="1">
        <f t="array" ref="Z1485">IF(FALSE,"True," &amp; IF(_xlfn.XLOOKUP("Src_CIDR_Le_16",'Scoring_Config'!$A:$A,'Scoring_Config'!$D:$D,"Yes")="Yes",_xlfn.XLOOKUP("Src_CIDR_Le_16",'Scoring_Config'!$A:$A,'Scoring_Config'!$C:$C,10),0),"False,0")</f>
        <v>0</v>
      </c>
      <c r="AA1485" cm="1">
        <f t="array" ref="AA1485">IF(TRUE,"True," &amp; IF(_xlfn.XLOOKUP("Src_CIDR_17_22",'Scoring_Config'!$A:$A,'Scoring_Config'!$D:$D,"Yes")="Yes",_xlfn.XLOOKUP("Src_CIDR_17_22",'Scoring_Config'!$A:$A,'Scoring_Config'!$C:$C,5),0),"False,0")</f>
        <v>0</v>
      </c>
      <c r="AB1485" cm="1">
        <f t="array" ref="AB1485">IF(FALSE,"True," &amp; IF(_xlfn.XLOOKUP("Dst_IsAny",'Scoring_Config'!$A:$A,'Scoring_Config'!$D:$D,"Yes")="Yes",_xlfn.XLOOKUP("Dst_IsAny",'Scoring_Config'!$A:$A,'Scoring_Config'!$C:$C,10),0),"False,0")</f>
        <v>0</v>
      </c>
      <c r="AC1485" cm="1">
        <f t="array" ref="AC1485">IF(FALSE,"True," &amp; IF(_xlfn.XLOOKUP("Dst_CIDR_Le_16",'Scoring_Config'!$A:$A,'Scoring_Config'!$D:$D,"Yes")="Yes",_xlfn.XLOOKUP("Dst_CIDR_Le_16",'Scoring_Config'!$A:$A,'Scoring_Config'!$C:$C,10),0),"False,0")</f>
        <v>0</v>
      </c>
      <c r="AD1485" cm="1">
        <f t="array" ref="AD1485">IF(FALSE,"True," &amp; IF(_xlfn.XLOOKUP("Dst_CIDR_17_22",'Scoring_Config'!$A:$A,'Scoring_Config'!$D:$D,"Yes")="Yes",_xlfn.XLOOKUP("Dst_CIDR_17_22",'Scoring_Config'!$A:$A,'Scoring_Config'!$C:$C,5),0),"False,0")</f>
        <v>0</v>
      </c>
      <c r="AE1485" cm="1">
        <f t="array" ref="AE1485">IF(FALSE,"True," &amp; IF(_xlfn.XLOOKUP("SrcZone_IsAny",'Scoring_Config'!$A:$A,'Scoring_Config'!$D:$D,"Yes")="Yes",_xlfn.XLOOKUP("SrcZone_IsAny",'Scoring_Config'!$A:$A,'Scoring_Config'!$C:$C,10),0),"False,0")</f>
        <v>0</v>
      </c>
      <c r="AF1485" cm="1">
        <f t="array" ref="AF1485">IF(FALSE,"True," &amp; IF(_xlfn.XLOOKUP("DstZone_IsAny",'Scoring_Config'!$A:$A,'Scoring_Config'!$D:$D,"Yes")="Yes",_xlfn.XLOOKUP("DstZone_IsAny",'Scoring_Config'!$A:$A,'Scoring_Config'!$C:$C,10),0),"False,0")</f>
        <v>0</v>
      </c>
      <c r="AG1485" cm="1">
        <f t="array" ref="AG148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85" cm="1">
        <f t="array" ref="AH1485">IF(FALSE,"True," &amp; IF(_xlfn.XLOOKUP("App_Any_OR_RangeGt1000",'Scoring_Config'!$A:$A,'Scoring_Config'!$D:$D,"Yes")="Yes",_xlfn.XLOOKUP("App_Any_OR_RangeGt1000",'Scoring_Config'!$A:$A,'Scoring_Config'!$C:$C,10),0),"False,0")</f>
        <v>0</v>
      </c>
      <c r="AI1485" cm="1">
        <f t="array" ref="AI1485">IF(TRUE,"True," &amp; IF(_xlfn.XLOOKUP("Service_Insecure_Match",'Scoring_Config'!$A:$A,'Scoring_Config'!$D:$D,"Yes")="Yes",_xlfn.XLOOKUP("Service_Insecure_Match",'Scoring_Config'!$A:$A,'Scoring_Config'!$C:$C,5),0),"False,0")</f>
        <v>0</v>
      </c>
      <c r="AJ1485" cm="1">
        <f t="array" ref="AJ1485">IF(FALSE,"True," &amp; IF(_xlfn.XLOOKUP("Risky_Inbound",'Scoring_Config'!$A:$A,'Scoring_Config'!$D:$D,"Yes")="Yes",_xlfn.XLOOKUP("Risky_Inbound",'Scoring_Config'!$A:$A,'Scoring_Config'!$C:$C,50),0),"False,0")</f>
        <v>0</v>
      </c>
      <c r="AK1485" cm="1">
        <f t="array" ref="AK1485">IF(FALSE,"True," &amp; IF(_xlfn.XLOOKUP("Risky_Outbound",'Scoring_Config'!$A:$A,'Scoring_Config'!$D:$D,"Yes")="Yes",_xlfn.XLOOKUP("Risky_Outbound",'Scoring_Config'!$A:$A,'Scoring_Config'!$C:$C,25),0),"False,0")</f>
        <v>0</v>
      </c>
      <c r="AL1485" t="s">
        <v>6699</v>
      </c>
      <c r="AM1485" cm="1">
        <f t="array" ref="AM148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85" t="s">
        <v>6702</v>
      </c>
      <c r="AO1485" t="s">
        <v>6697</v>
      </c>
      <c r="AP1485" t="s">
        <v>6697</v>
      </c>
      <c r="AQ1485" cm="1">
        <f t="array" ref="AQ1485">IF(FALSE,"True," &amp; IF(_xlfn.XLOOKUP("Service_IsAny",'Scoring_Config'!$A:$A,'Scoring_Config'!$D:$D,"Yes")="Yes",_xlfn.XLOOKUP("Service_IsAny",'Scoring_Config'!$A:$A,'Scoring_Config'!$C:$C,0),0),"False,0")</f>
        <v>0</v>
      </c>
      <c r="AR1485">
        <v>7</v>
      </c>
      <c r="AS1485" cm="1">
        <f t="array" ref="AS1485">IF(FALSE,"True," &amp; IF(_xlfn.XLOOKUP("Service_RangeGt1000",'Scoring_Config'!$A:$A,'Scoring_Config'!$D:$D,"Yes")="Yes",_xlfn.XLOOKUP("Service_RangeGt1000",'Scoring_Config'!$A:$A,'Scoring_Config'!$C:$C,0),0),"False,0")</f>
        <v>0</v>
      </c>
      <c r="AT1485" cm="1">
        <f t="array" ref="AT1485">IF(FALSE,"True," &amp; IF(_xlfn.XLOOKUP("App_IsAny",'Scoring_Config'!$A:$A,'Scoring_Config'!$D:$D,"Yes")="Yes",_xlfn.XLOOKUP("App_IsAny",'Scoring_Config'!$A:$A,'Scoring_Config'!$C:$C,0),0),"False,0")</f>
        <v>0</v>
      </c>
      <c r="AU1485">
        <v>4</v>
      </c>
      <c r="AV1485" cm="1">
        <f t="array" ref="AV1485">IF(FALSE,"True," &amp; IF(_xlfn.XLOOKUP("App_RangeGt1000",'Scoring_Config'!$A:$A,'Scoring_Config'!$D:$D,"Yes")="Yes",_xlfn.XLOOKUP("App_RangeGt1000",'Scoring_Config'!$A:$A,'Scoring_Config'!$C:$C,0),0),"False,0")</f>
        <v>0</v>
      </c>
      <c r="AW1485" cm="1">
        <f t="array" ref="AW1485">IF(FALSE,"True," &amp; IF(_xlfn.XLOOKUP("Action_IsDenyOrDrop",'Scoring_Config'!$A:$A,'Scoring_Config'!$D:$D,"Yes")="Yes",_xlfn.XLOOKUP("Action_IsDenyOrDrop",'Scoring_Config'!$A:$A,'Scoring_Config'!$C:$C,0),0),"False,0")</f>
        <v>0</v>
      </c>
      <c r="AX1485" cm="1">
        <f t="array" ref="AX1485">IF(LEFT(AW1485,4)="True",0,(IF(LEFT(Y1485,4)="True",IF(_xlfn.XLOOKUP("Src_IsAny",'Scoring_Config'!$A:$A,'Scoring_Config'!$D:$D,"Yes")="Yes",_xlfn.XLOOKUP("Src_IsAny",'Scoring_Config'!$A:$A,'Scoring_Config'!$C:$C,10),0),0)+IF(LEFT(Z1485,4)="True",IF(_xlfn.XLOOKUP("Src_CIDR_Le_16",'Scoring_Config'!$A:$A,'Scoring_Config'!$D:$D,"Yes")="Yes",_xlfn.XLOOKUP("Src_CIDR_Le_16",'Scoring_Config'!$A:$A,'Scoring_Config'!$C:$C,10),0),0)+IF(LEFT(AA1485,4)="True",IF(_xlfn.XLOOKUP("Src_CIDR_17_22",'Scoring_Config'!$A:$A,'Scoring_Config'!$D:$D,"Yes")="Yes",_xlfn.XLOOKUP("Src_CIDR_17_22",'Scoring_Config'!$A:$A,'Scoring_Config'!$C:$C,5),0),0)+IF(LEFT(AB1485,4)="True",IF(_xlfn.XLOOKUP("Dst_IsAny",'Scoring_Config'!$A:$A,'Scoring_Config'!$D:$D,"Yes")="Yes",_xlfn.XLOOKUP("Dst_IsAny",'Scoring_Config'!$A:$A,'Scoring_Config'!$C:$C,10),0),0)+IF(LEFT(AC1485,4)="True",IF(_xlfn.XLOOKUP("Dst_CIDR_Le_16",'Scoring_Config'!$A:$A,'Scoring_Config'!$D:$D,"Yes")="Yes",_xlfn.XLOOKUP("Dst_CIDR_Le_16",'Scoring_Config'!$A:$A,'Scoring_Config'!$C:$C,10),0),0)+IF(LEFT(AD1485,4)="True",IF(_xlfn.XLOOKUP("Dst_CIDR_17_22",'Scoring_Config'!$A:$A,'Scoring_Config'!$D:$D,"Yes")="Yes",_xlfn.XLOOKUP("Dst_CIDR_17_22",'Scoring_Config'!$A:$A,'Scoring_Config'!$C:$C,5),0),0)+IF(LEFT(AE1485,4)="True",IF(_xlfn.XLOOKUP("SrcZone_IsAny",'Scoring_Config'!$A:$A,'Scoring_Config'!$D:$D,"Yes")="Yes",_xlfn.XLOOKUP("SrcZone_IsAny",'Scoring_Config'!$A:$A,'Scoring_Config'!$C:$C,10),0),0)+IF(LEFT(AF1485,4)="True",IF(_xlfn.XLOOKUP("DstZone_IsAny",'Scoring_Config'!$A:$A,'Scoring_Config'!$D:$D,"Yes")="Yes",_xlfn.XLOOKUP("DstZone_IsAny",'Scoring_Config'!$A:$A,'Scoring_Config'!$C:$C,10),0),0)+IF(LEFT(AG1485,4)="True",IF(_xlfn.XLOOKUP("Service_Any_OR_RangeGt1000",'Scoring_Config'!$A:$A,'Scoring_Config'!$D:$D,"Yes")="Yes",_xlfn.XLOOKUP("Service_Any_OR_RangeGt1000",'Scoring_Config'!$A:$A,'Scoring_Config'!$C:$C,10),0),0)+IF(LEFT(AH1485,4)="True",IF(_xlfn.XLOOKUP("App_Any_OR_RangeGt1000",'Scoring_Config'!$A:$A,'Scoring_Config'!$D:$D,"Yes")="Yes",_xlfn.XLOOKUP("App_Any_OR_RangeGt1000",'Scoring_Config'!$A:$A,'Scoring_Config'!$C:$C,10),0),0)+IF(LEFT(AI1485,4)="True",IF(_xlfn.XLOOKUP("Service_Insecure_Match",'Scoring_Config'!$A:$A,'Scoring_Config'!$D:$D,"Yes")="Yes",_xlfn.XLOOKUP("Service_Insecure_Match",'Scoring_Config'!$A:$A,'Scoring_Config'!$C:$C,5),0),0)+IF(LEFT(AJ1485,4)="True",IF(_xlfn.XLOOKUP("Risky_Inbound",'Scoring_Config'!$A:$A,'Scoring_Config'!$D:$D,"Yes")="Yes",_xlfn.XLOOKUP("Risky_Inbound",'Scoring_Config'!$A:$A,'Scoring_Config'!$C:$C,50),0),0)+IF(LEFT(AK1485,4)="True",IF(_xlfn.XLOOKUP("Risky_Outbound",'Scoring_Config'!$A:$A,'Scoring_Config'!$D:$D,"Yes")="Yes",_xlfn.XLOOKUP("Risky_Outbound",'Scoring_Config'!$A:$A,'Scoring_Config'!$C:$C,25),0),0)+IF(LEFT(AZ1485,4)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1485,FIND(",",AL1485)+1,100)),0)+IF(LEFT(AM1485,4)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1485,FIND(",",AN1485)+1,100)),0)+IF(_xlfn.XLOOKUP("Profile_Scoring",'Scoring_Config'!$A:$A,'Scoring_Config'!$D:$D,"Yes")="Yes",VALUE(MID(AO1485,FIND(",",AO1485)+1,100)),0)+IF(_xlfn.XLOOKUP("Options_Scoring",'Scoring_Config'!$A:$A,'Scoring_Config'!$D:$D,"Yes")="Yes",VALUE(MID(AP1485,FIND(",",AP1485)+1,100)),0)))</f>
        <v>0</v>
      </c>
      <c r="AY1485" t="s">
        <v>6706</v>
      </c>
      <c r="AZ1485" cm="1">
        <f t="array" ref="AZ1485">IF(TRUE,"True," &amp; IF(_xlfn.XLOOKUP("Migrate_Insecure",'Scoring_Config'!$A:$A,'Scoring_Config'!$D:$D,"Yes")="Yes",_xlfn.XLOOKUP("Migrate_Insecure",'Scoring_Config'!$A:$A,'Scoring_Config'!$C:$C,10),0),"False,0")</f>
        <v>0</v>
      </c>
    </row>
    <row r="1486" spans="1:52">
      <c r="A1486" t="s">
        <v>1979</v>
      </c>
      <c r="B1486" t="s">
        <v>3458</v>
      </c>
      <c r="C1486" t="s">
        <v>3542</v>
      </c>
      <c r="D1486" t="s">
        <v>3545</v>
      </c>
      <c r="E1486" t="s">
        <v>3563</v>
      </c>
      <c r="F1486" t="s">
        <v>4035</v>
      </c>
      <c r="G1486" t="s">
        <v>523</v>
      </c>
      <c r="H1486" t="s">
        <v>174</v>
      </c>
      <c r="I1486" t="s">
        <v>4023</v>
      </c>
      <c r="J1486" t="s">
        <v>746</v>
      </c>
      <c r="K1486" t="s">
        <v>1667</v>
      </c>
      <c r="L1486" t="s">
        <v>1462</v>
      </c>
      <c r="M1486" t="s">
        <v>1974</v>
      </c>
      <c r="N1486" t="s">
        <v>4315</v>
      </c>
      <c r="O1486" t="s">
        <v>4319</v>
      </c>
      <c r="P1486" t="s">
        <v>4321</v>
      </c>
      <c r="Q1486" t="s">
        <v>5369</v>
      </c>
      <c r="R1486" t="s">
        <v>5440</v>
      </c>
      <c r="S1486" t="s">
        <v>5440</v>
      </c>
      <c r="T1486" t="s">
        <v>5817</v>
      </c>
      <c r="U1486" t="s">
        <v>6657</v>
      </c>
      <c r="Y1486" cm="1">
        <f t="array" ref="Y1486">IF(FALSE,"True," &amp; IF(_xlfn.XLOOKUP("Src_IsAny",'Scoring_Config'!$A:$A,'Scoring_Config'!$D:$D,"Yes")="Yes",_xlfn.XLOOKUP("Src_IsAny",'Scoring_Config'!$A:$A,'Scoring_Config'!$C:$C,10),0),"False,0")</f>
        <v>0</v>
      </c>
      <c r="Z1486" cm="1">
        <f t="array" ref="Z1486">IF(FALSE,"True," &amp; IF(_xlfn.XLOOKUP("Src_CIDR_Le_16",'Scoring_Config'!$A:$A,'Scoring_Config'!$D:$D,"Yes")="Yes",_xlfn.XLOOKUP("Src_CIDR_Le_16",'Scoring_Config'!$A:$A,'Scoring_Config'!$C:$C,10),0),"False,0")</f>
        <v>0</v>
      </c>
      <c r="AA1486" cm="1">
        <f t="array" ref="AA1486">IF(FALSE,"True," &amp; IF(_xlfn.XLOOKUP("Src_CIDR_17_22",'Scoring_Config'!$A:$A,'Scoring_Config'!$D:$D,"Yes")="Yes",_xlfn.XLOOKUP("Src_CIDR_17_22",'Scoring_Config'!$A:$A,'Scoring_Config'!$C:$C,5),0),"False,0")</f>
        <v>0</v>
      </c>
      <c r="AB1486" cm="1">
        <f t="array" ref="AB1486">IF(FALSE,"True," &amp; IF(_xlfn.XLOOKUP("Dst_IsAny",'Scoring_Config'!$A:$A,'Scoring_Config'!$D:$D,"Yes")="Yes",_xlfn.XLOOKUP("Dst_IsAny",'Scoring_Config'!$A:$A,'Scoring_Config'!$C:$C,10),0),"False,0")</f>
        <v>0</v>
      </c>
      <c r="AC1486" cm="1">
        <f t="array" ref="AC1486">IF(FALSE,"True," &amp; IF(_xlfn.XLOOKUP("Dst_CIDR_Le_16",'Scoring_Config'!$A:$A,'Scoring_Config'!$D:$D,"Yes")="Yes",_xlfn.XLOOKUP("Dst_CIDR_Le_16",'Scoring_Config'!$A:$A,'Scoring_Config'!$C:$C,10),0),"False,0")</f>
        <v>0</v>
      </c>
      <c r="AD1486" cm="1">
        <f t="array" ref="AD1486">IF(FALSE,"True," &amp; IF(_xlfn.XLOOKUP("Dst_CIDR_17_22",'Scoring_Config'!$A:$A,'Scoring_Config'!$D:$D,"Yes")="Yes",_xlfn.XLOOKUP("Dst_CIDR_17_22",'Scoring_Config'!$A:$A,'Scoring_Config'!$C:$C,5),0),"False,0")</f>
        <v>0</v>
      </c>
      <c r="AE1486" cm="1">
        <f t="array" ref="AE1486">IF(FALSE,"True," &amp; IF(_xlfn.XLOOKUP("SrcZone_IsAny",'Scoring_Config'!$A:$A,'Scoring_Config'!$D:$D,"Yes")="Yes",_xlfn.XLOOKUP("SrcZone_IsAny",'Scoring_Config'!$A:$A,'Scoring_Config'!$C:$C,10),0),"False,0")</f>
        <v>0</v>
      </c>
      <c r="AF1486" cm="1">
        <f t="array" ref="AF1486">IF(FALSE,"True," &amp; IF(_xlfn.XLOOKUP("DstZone_IsAny",'Scoring_Config'!$A:$A,'Scoring_Config'!$D:$D,"Yes")="Yes",_xlfn.XLOOKUP("DstZone_IsAny",'Scoring_Config'!$A:$A,'Scoring_Config'!$C:$C,10),0),"False,0")</f>
        <v>0</v>
      </c>
      <c r="AG1486" cm="1">
        <f t="array" ref="AG148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86" cm="1">
        <f t="array" ref="AH1486">IF(FALSE,"True," &amp; IF(_xlfn.XLOOKUP("App_Any_OR_RangeGt1000",'Scoring_Config'!$A:$A,'Scoring_Config'!$D:$D,"Yes")="Yes",_xlfn.XLOOKUP("App_Any_OR_RangeGt1000",'Scoring_Config'!$A:$A,'Scoring_Config'!$C:$C,10),0),"False,0")</f>
        <v>0</v>
      </c>
      <c r="AI1486" cm="1">
        <f t="array" ref="AI1486">IF(FALSE,"True," &amp; IF(_xlfn.XLOOKUP("Service_Insecure_Match",'Scoring_Config'!$A:$A,'Scoring_Config'!$D:$D,"Yes")="Yes",_xlfn.XLOOKUP("Service_Insecure_Match",'Scoring_Config'!$A:$A,'Scoring_Config'!$C:$C,5),0),"False,0")</f>
        <v>0</v>
      </c>
      <c r="AJ1486" cm="1">
        <f t="array" ref="AJ1486">IF(FALSE,"True," &amp; IF(_xlfn.XLOOKUP("Risky_Inbound",'Scoring_Config'!$A:$A,'Scoring_Config'!$D:$D,"Yes")="Yes",_xlfn.XLOOKUP("Risky_Inbound",'Scoring_Config'!$A:$A,'Scoring_Config'!$C:$C,50),0),"False,0")</f>
        <v>0</v>
      </c>
      <c r="AK1486" cm="1">
        <f t="array" ref="AK1486">IF(FALSE,"True," &amp; IF(_xlfn.XLOOKUP("Risky_Outbound",'Scoring_Config'!$A:$A,'Scoring_Config'!$D:$D,"Yes")="Yes",_xlfn.XLOOKUP("Risky_Outbound",'Scoring_Config'!$A:$A,'Scoring_Config'!$C:$C,25),0),"False,0")</f>
        <v>0</v>
      </c>
      <c r="AL1486" t="s">
        <v>6700</v>
      </c>
      <c r="AM1486" cm="1">
        <f t="array" ref="AM148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86" t="s">
        <v>6697</v>
      </c>
      <c r="AO1486" t="s">
        <v>6697</v>
      </c>
      <c r="AP1486" t="s">
        <v>6697</v>
      </c>
      <c r="AQ1486" cm="1">
        <f t="array" ref="AQ1486">IF(FALSE,"True," &amp; IF(_xlfn.XLOOKUP("Service_IsAny",'Scoring_Config'!$A:$A,'Scoring_Config'!$D:$D,"Yes")="Yes",_xlfn.XLOOKUP("Service_IsAny",'Scoring_Config'!$A:$A,'Scoring_Config'!$C:$C,0),0),"False,0")</f>
        <v>0</v>
      </c>
      <c r="AR1486">
        <v>1</v>
      </c>
      <c r="AS1486" cm="1">
        <f t="array" ref="AS1486">IF(FALSE,"True," &amp; IF(_xlfn.XLOOKUP("Service_RangeGt1000",'Scoring_Config'!$A:$A,'Scoring_Config'!$D:$D,"Yes")="Yes",_xlfn.XLOOKUP("Service_RangeGt1000",'Scoring_Config'!$A:$A,'Scoring_Config'!$C:$C,0),0),"False,0")</f>
        <v>0</v>
      </c>
      <c r="AT1486" cm="1">
        <f t="array" ref="AT1486">IF(FALSE,"True," &amp; IF(_xlfn.XLOOKUP("App_IsAny",'Scoring_Config'!$A:$A,'Scoring_Config'!$D:$D,"Yes")="Yes",_xlfn.XLOOKUP("App_IsAny",'Scoring_Config'!$A:$A,'Scoring_Config'!$C:$C,0),0),"False,0")</f>
        <v>0</v>
      </c>
      <c r="AU1486">
        <v>1</v>
      </c>
      <c r="AV1486" cm="1">
        <f t="array" ref="AV1486">IF(FALSE,"True," &amp; IF(_xlfn.XLOOKUP("App_RangeGt1000",'Scoring_Config'!$A:$A,'Scoring_Config'!$D:$D,"Yes")="Yes",_xlfn.XLOOKUP("App_RangeGt1000",'Scoring_Config'!$A:$A,'Scoring_Config'!$C:$C,0),0),"False,0")</f>
        <v>0</v>
      </c>
      <c r="AW1486" cm="1">
        <f t="array" ref="AW1486">IF(FALSE,"True," &amp; IF(_xlfn.XLOOKUP("Action_IsDenyOrDrop",'Scoring_Config'!$A:$A,'Scoring_Config'!$D:$D,"Yes")="Yes",_xlfn.XLOOKUP("Action_IsDenyOrDrop",'Scoring_Config'!$A:$A,'Scoring_Config'!$C:$C,0),0),"False,0")</f>
        <v>0</v>
      </c>
      <c r="AX1486" cm="1">
        <f t="array" ref="AX1486">IF(LEFT(AW1486,4)="True",0,(IF(LEFT(Y1486,4)="True",IF(_xlfn.XLOOKUP("Src_IsAny",'Scoring_Config'!$A:$A,'Scoring_Config'!$D:$D,"Yes")="Yes",_xlfn.XLOOKUP("Src_IsAny",'Scoring_Config'!$A:$A,'Scoring_Config'!$C:$C,10),0),0)+IF(LEFT(Z1486,4)="True",IF(_xlfn.XLOOKUP("Src_CIDR_Le_16",'Scoring_Config'!$A:$A,'Scoring_Config'!$D:$D,"Yes")="Yes",_xlfn.XLOOKUP("Src_CIDR_Le_16",'Scoring_Config'!$A:$A,'Scoring_Config'!$C:$C,10),0),0)+IF(LEFT(AA1486,4)="True",IF(_xlfn.XLOOKUP("Src_CIDR_17_22",'Scoring_Config'!$A:$A,'Scoring_Config'!$D:$D,"Yes")="Yes",_xlfn.XLOOKUP("Src_CIDR_17_22",'Scoring_Config'!$A:$A,'Scoring_Config'!$C:$C,5),0),0)+IF(LEFT(AB1486,4)="True",IF(_xlfn.XLOOKUP("Dst_IsAny",'Scoring_Config'!$A:$A,'Scoring_Config'!$D:$D,"Yes")="Yes",_xlfn.XLOOKUP("Dst_IsAny",'Scoring_Config'!$A:$A,'Scoring_Config'!$C:$C,10),0),0)+IF(LEFT(AC1486,4)="True",IF(_xlfn.XLOOKUP("Dst_CIDR_Le_16",'Scoring_Config'!$A:$A,'Scoring_Config'!$D:$D,"Yes")="Yes",_xlfn.XLOOKUP("Dst_CIDR_Le_16",'Scoring_Config'!$A:$A,'Scoring_Config'!$C:$C,10),0),0)+IF(LEFT(AD1486,4)="True",IF(_xlfn.XLOOKUP("Dst_CIDR_17_22",'Scoring_Config'!$A:$A,'Scoring_Config'!$D:$D,"Yes")="Yes",_xlfn.XLOOKUP("Dst_CIDR_17_22",'Scoring_Config'!$A:$A,'Scoring_Config'!$C:$C,5),0),0)+IF(LEFT(AE1486,4)="True",IF(_xlfn.XLOOKUP("SrcZone_IsAny",'Scoring_Config'!$A:$A,'Scoring_Config'!$D:$D,"Yes")="Yes",_xlfn.XLOOKUP("SrcZone_IsAny",'Scoring_Config'!$A:$A,'Scoring_Config'!$C:$C,10),0),0)+IF(LEFT(AF1486,4)="True",IF(_xlfn.XLOOKUP("DstZone_IsAny",'Scoring_Config'!$A:$A,'Scoring_Config'!$D:$D,"Yes")="Yes",_xlfn.XLOOKUP("DstZone_IsAny",'Scoring_Config'!$A:$A,'Scoring_Config'!$C:$C,10),0),0)+IF(LEFT(AG1486,4)="True",IF(_xlfn.XLOOKUP("Service_Any_OR_RangeGt1000",'Scoring_Config'!$A:$A,'Scoring_Config'!$D:$D,"Yes")="Yes",_xlfn.XLOOKUP("Service_Any_OR_RangeGt1000",'Scoring_Config'!$A:$A,'Scoring_Config'!$C:$C,10),0),0)+IF(LEFT(AH1486,4)="True",IF(_xlfn.XLOOKUP("App_Any_OR_RangeGt1000",'Scoring_Config'!$A:$A,'Scoring_Config'!$D:$D,"Yes")="Yes",_xlfn.XLOOKUP("App_Any_OR_RangeGt1000",'Scoring_Config'!$A:$A,'Scoring_Config'!$C:$C,10),0),0)+IF(LEFT(AI1486,4)="True",IF(_xlfn.XLOOKUP("Service_Insecure_Match",'Scoring_Config'!$A:$A,'Scoring_Config'!$D:$D,"Yes")="Yes",_xlfn.XLOOKUP("Service_Insecure_Match",'Scoring_Config'!$A:$A,'Scoring_Config'!$C:$C,5),0),0)+IF(LEFT(AJ1486,4)="True",IF(_xlfn.XLOOKUP("Risky_Inbound",'Scoring_Config'!$A:$A,'Scoring_Config'!$D:$D,"Yes")="Yes",_xlfn.XLOOKUP("Risky_Inbound",'Scoring_Config'!$A:$A,'Scoring_Config'!$C:$C,50),0),0)+IF(LEFT(AK1486,4)="True",IF(_xlfn.XLOOKUP("Risky_Outbound",'Scoring_Config'!$A:$A,'Scoring_Config'!$D:$D,"Yes")="Yes",_xlfn.XLOOKUP("Risky_Outbound",'Scoring_Config'!$A:$A,'Scoring_Config'!$C:$C,25),0),0)+IF(LEFT(AZ1486,4)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1486,FIND(",",AL1486)+1,100)),0)+IF(LEFT(AM1486,4)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1486,FIND(",",AN1486)+1,100)),0)+IF(_xlfn.XLOOKUP("Profile_Scoring",'Scoring_Config'!$A:$A,'Scoring_Config'!$D:$D,"Yes")="Yes",VALUE(MID(AO1486,FIND(",",AO1486)+1,100)),0)+IF(_xlfn.XLOOKUP("Options_Scoring",'Scoring_Config'!$A:$A,'Scoring_Config'!$D:$D,"Yes")="Yes",VALUE(MID(AP1486,FIND(",",AP1486)+1,100)),0)))</f>
        <v>0</v>
      </c>
      <c r="AZ1486" cm="1">
        <f t="array" ref="AZ1486">IF(FALSE,"True," &amp; IF(_xlfn.XLOOKUP("Migrate_Insecure",'Scoring_Config'!$A:$A,'Scoring_Config'!$D:$D,"Yes")="Yes",_xlfn.XLOOKUP("Migrate_Insecure",'Scoring_Config'!$A:$A,'Scoring_Config'!$C:$C,10),0),"False,0")</f>
        <v>0</v>
      </c>
    </row>
    <row r="1487" spans="1:52">
      <c r="A1487" t="s">
        <v>1979</v>
      </c>
      <c r="B1487" t="s">
        <v>3459</v>
      </c>
      <c r="C1487" t="s">
        <v>3542</v>
      </c>
      <c r="D1487" t="s">
        <v>3545</v>
      </c>
      <c r="E1487" t="s">
        <v>3563</v>
      </c>
      <c r="F1487" t="s">
        <v>4023</v>
      </c>
      <c r="G1487" t="s">
        <v>746</v>
      </c>
      <c r="H1487" t="s">
        <v>174</v>
      </c>
      <c r="I1487" t="s">
        <v>4035</v>
      </c>
      <c r="J1487" t="s">
        <v>523</v>
      </c>
      <c r="K1487" t="s">
        <v>1667</v>
      </c>
      <c r="L1487" t="s">
        <v>1462</v>
      </c>
      <c r="M1487" t="s">
        <v>1974</v>
      </c>
      <c r="N1487" t="s">
        <v>4315</v>
      </c>
      <c r="O1487" t="s">
        <v>4319</v>
      </c>
      <c r="P1487" t="s">
        <v>4322</v>
      </c>
      <c r="Q1487" t="s">
        <v>5369</v>
      </c>
      <c r="R1487" t="s">
        <v>5440</v>
      </c>
      <c r="S1487" t="s">
        <v>5440</v>
      </c>
      <c r="T1487" t="s">
        <v>5817</v>
      </c>
      <c r="U1487" t="s">
        <v>6657</v>
      </c>
      <c r="Y1487" cm="1">
        <f t="array" ref="Y1487">IF(FALSE,"True," &amp; IF(_xlfn.XLOOKUP("Src_IsAny",'Scoring_Config'!$A:$A,'Scoring_Config'!$D:$D,"Yes")="Yes",_xlfn.XLOOKUP("Src_IsAny",'Scoring_Config'!$A:$A,'Scoring_Config'!$C:$C,10),0),"False,0")</f>
        <v>0</v>
      </c>
      <c r="Z1487" cm="1">
        <f t="array" ref="Z1487">IF(FALSE,"True," &amp; IF(_xlfn.XLOOKUP("Src_CIDR_Le_16",'Scoring_Config'!$A:$A,'Scoring_Config'!$D:$D,"Yes")="Yes",_xlfn.XLOOKUP("Src_CIDR_Le_16",'Scoring_Config'!$A:$A,'Scoring_Config'!$C:$C,10),0),"False,0")</f>
        <v>0</v>
      </c>
      <c r="AA1487" cm="1">
        <f t="array" ref="AA1487">IF(FALSE,"True," &amp; IF(_xlfn.XLOOKUP("Src_CIDR_17_22",'Scoring_Config'!$A:$A,'Scoring_Config'!$D:$D,"Yes")="Yes",_xlfn.XLOOKUP("Src_CIDR_17_22",'Scoring_Config'!$A:$A,'Scoring_Config'!$C:$C,5),0),"False,0")</f>
        <v>0</v>
      </c>
      <c r="AB1487" cm="1">
        <f t="array" ref="AB1487">IF(FALSE,"True," &amp; IF(_xlfn.XLOOKUP("Dst_IsAny",'Scoring_Config'!$A:$A,'Scoring_Config'!$D:$D,"Yes")="Yes",_xlfn.XLOOKUP("Dst_IsAny",'Scoring_Config'!$A:$A,'Scoring_Config'!$C:$C,10),0),"False,0")</f>
        <v>0</v>
      </c>
      <c r="AC1487" cm="1">
        <f t="array" ref="AC1487">IF(FALSE,"True," &amp; IF(_xlfn.XLOOKUP("Dst_CIDR_Le_16",'Scoring_Config'!$A:$A,'Scoring_Config'!$D:$D,"Yes")="Yes",_xlfn.XLOOKUP("Dst_CIDR_Le_16",'Scoring_Config'!$A:$A,'Scoring_Config'!$C:$C,10),0),"False,0")</f>
        <v>0</v>
      </c>
      <c r="AD1487" cm="1">
        <f t="array" ref="AD1487">IF(FALSE,"True," &amp; IF(_xlfn.XLOOKUP("Dst_CIDR_17_22",'Scoring_Config'!$A:$A,'Scoring_Config'!$D:$D,"Yes")="Yes",_xlfn.XLOOKUP("Dst_CIDR_17_22",'Scoring_Config'!$A:$A,'Scoring_Config'!$C:$C,5),0),"False,0")</f>
        <v>0</v>
      </c>
      <c r="AE1487" cm="1">
        <f t="array" ref="AE1487">IF(FALSE,"True," &amp; IF(_xlfn.XLOOKUP("SrcZone_IsAny",'Scoring_Config'!$A:$A,'Scoring_Config'!$D:$D,"Yes")="Yes",_xlfn.XLOOKUP("SrcZone_IsAny",'Scoring_Config'!$A:$A,'Scoring_Config'!$C:$C,10),0),"False,0")</f>
        <v>0</v>
      </c>
      <c r="AF1487" cm="1">
        <f t="array" ref="AF1487">IF(FALSE,"True," &amp; IF(_xlfn.XLOOKUP("DstZone_IsAny",'Scoring_Config'!$A:$A,'Scoring_Config'!$D:$D,"Yes")="Yes",_xlfn.XLOOKUP("DstZone_IsAny",'Scoring_Config'!$A:$A,'Scoring_Config'!$C:$C,10),0),"False,0")</f>
        <v>0</v>
      </c>
      <c r="AG1487" cm="1">
        <f t="array" ref="AG148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87" cm="1">
        <f t="array" ref="AH1487">IF(FALSE,"True," &amp; IF(_xlfn.XLOOKUP("App_Any_OR_RangeGt1000",'Scoring_Config'!$A:$A,'Scoring_Config'!$D:$D,"Yes")="Yes",_xlfn.XLOOKUP("App_Any_OR_RangeGt1000",'Scoring_Config'!$A:$A,'Scoring_Config'!$C:$C,10),0),"False,0")</f>
        <v>0</v>
      </c>
      <c r="AI1487" cm="1">
        <f t="array" ref="AI1487">IF(FALSE,"True," &amp; IF(_xlfn.XLOOKUP("Service_Insecure_Match",'Scoring_Config'!$A:$A,'Scoring_Config'!$D:$D,"Yes")="Yes",_xlfn.XLOOKUP("Service_Insecure_Match",'Scoring_Config'!$A:$A,'Scoring_Config'!$C:$C,5),0),"False,0")</f>
        <v>0</v>
      </c>
      <c r="AJ1487" cm="1">
        <f t="array" ref="AJ1487">IF(FALSE,"True," &amp; IF(_xlfn.XLOOKUP("Risky_Inbound",'Scoring_Config'!$A:$A,'Scoring_Config'!$D:$D,"Yes")="Yes",_xlfn.XLOOKUP("Risky_Inbound",'Scoring_Config'!$A:$A,'Scoring_Config'!$C:$C,50),0),"False,0")</f>
        <v>0</v>
      </c>
      <c r="AK1487" cm="1">
        <f t="array" ref="AK1487">IF(FALSE,"True," &amp; IF(_xlfn.XLOOKUP("Risky_Outbound",'Scoring_Config'!$A:$A,'Scoring_Config'!$D:$D,"Yes")="Yes",_xlfn.XLOOKUP("Risky_Outbound",'Scoring_Config'!$A:$A,'Scoring_Config'!$C:$C,25),0),"False,0")</f>
        <v>0</v>
      </c>
      <c r="AL1487" t="s">
        <v>6697</v>
      </c>
      <c r="AM1487" cm="1">
        <f t="array" ref="AM148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87" t="s">
        <v>6697</v>
      </c>
      <c r="AO1487" t="s">
        <v>6697</v>
      </c>
      <c r="AP1487" t="s">
        <v>6697</v>
      </c>
      <c r="AQ1487" cm="1">
        <f t="array" ref="AQ1487">IF(FALSE,"True," &amp; IF(_xlfn.XLOOKUP("Service_IsAny",'Scoring_Config'!$A:$A,'Scoring_Config'!$D:$D,"Yes")="Yes",_xlfn.XLOOKUP("Service_IsAny",'Scoring_Config'!$A:$A,'Scoring_Config'!$C:$C,0),0),"False,0")</f>
        <v>0</v>
      </c>
      <c r="AR1487">
        <v>1</v>
      </c>
      <c r="AS1487" cm="1">
        <f t="array" ref="AS1487">IF(FALSE,"True," &amp; IF(_xlfn.XLOOKUP("Service_RangeGt1000",'Scoring_Config'!$A:$A,'Scoring_Config'!$D:$D,"Yes")="Yes",_xlfn.XLOOKUP("Service_RangeGt1000",'Scoring_Config'!$A:$A,'Scoring_Config'!$C:$C,0),0),"False,0")</f>
        <v>0</v>
      </c>
      <c r="AT1487" cm="1">
        <f t="array" ref="AT1487">IF(FALSE,"True," &amp; IF(_xlfn.XLOOKUP("App_IsAny",'Scoring_Config'!$A:$A,'Scoring_Config'!$D:$D,"Yes")="Yes",_xlfn.XLOOKUP("App_IsAny",'Scoring_Config'!$A:$A,'Scoring_Config'!$C:$C,0),0),"False,0")</f>
        <v>0</v>
      </c>
      <c r="AU1487">
        <v>1</v>
      </c>
      <c r="AV1487" cm="1">
        <f t="array" ref="AV1487">IF(FALSE,"True," &amp; IF(_xlfn.XLOOKUP("App_RangeGt1000",'Scoring_Config'!$A:$A,'Scoring_Config'!$D:$D,"Yes")="Yes",_xlfn.XLOOKUP("App_RangeGt1000",'Scoring_Config'!$A:$A,'Scoring_Config'!$C:$C,0),0),"False,0")</f>
        <v>0</v>
      </c>
      <c r="AW1487" cm="1">
        <f t="array" ref="AW1487">IF(FALSE,"True," &amp; IF(_xlfn.XLOOKUP("Action_IsDenyOrDrop",'Scoring_Config'!$A:$A,'Scoring_Config'!$D:$D,"Yes")="Yes",_xlfn.XLOOKUP("Action_IsDenyOrDrop",'Scoring_Config'!$A:$A,'Scoring_Config'!$C:$C,0),0),"False,0")</f>
        <v>0</v>
      </c>
      <c r="AX1487" cm="1">
        <f t="array" ref="AX1487">IF(LEFT(AW1487,4)="True",0,(IF(LEFT(Y1487,4)="True",IF(_xlfn.XLOOKUP("Src_IsAny",'Scoring_Config'!$A:$A,'Scoring_Config'!$D:$D,"Yes")="Yes",_xlfn.XLOOKUP("Src_IsAny",'Scoring_Config'!$A:$A,'Scoring_Config'!$C:$C,10),0),0)+IF(LEFT(Z1487,4)="True",IF(_xlfn.XLOOKUP("Src_CIDR_Le_16",'Scoring_Config'!$A:$A,'Scoring_Config'!$D:$D,"Yes")="Yes",_xlfn.XLOOKUP("Src_CIDR_Le_16",'Scoring_Config'!$A:$A,'Scoring_Config'!$C:$C,10),0),0)+IF(LEFT(AA1487,4)="True",IF(_xlfn.XLOOKUP("Src_CIDR_17_22",'Scoring_Config'!$A:$A,'Scoring_Config'!$D:$D,"Yes")="Yes",_xlfn.XLOOKUP("Src_CIDR_17_22",'Scoring_Config'!$A:$A,'Scoring_Config'!$C:$C,5),0),0)+IF(LEFT(AB1487,4)="True",IF(_xlfn.XLOOKUP("Dst_IsAny",'Scoring_Config'!$A:$A,'Scoring_Config'!$D:$D,"Yes")="Yes",_xlfn.XLOOKUP("Dst_IsAny",'Scoring_Config'!$A:$A,'Scoring_Config'!$C:$C,10),0),0)+IF(LEFT(AC1487,4)="True",IF(_xlfn.XLOOKUP("Dst_CIDR_Le_16",'Scoring_Config'!$A:$A,'Scoring_Config'!$D:$D,"Yes")="Yes",_xlfn.XLOOKUP("Dst_CIDR_Le_16",'Scoring_Config'!$A:$A,'Scoring_Config'!$C:$C,10),0),0)+IF(LEFT(AD1487,4)="True",IF(_xlfn.XLOOKUP("Dst_CIDR_17_22",'Scoring_Config'!$A:$A,'Scoring_Config'!$D:$D,"Yes")="Yes",_xlfn.XLOOKUP("Dst_CIDR_17_22",'Scoring_Config'!$A:$A,'Scoring_Config'!$C:$C,5),0),0)+IF(LEFT(AE1487,4)="True",IF(_xlfn.XLOOKUP("SrcZone_IsAny",'Scoring_Config'!$A:$A,'Scoring_Config'!$D:$D,"Yes")="Yes",_xlfn.XLOOKUP("SrcZone_IsAny",'Scoring_Config'!$A:$A,'Scoring_Config'!$C:$C,10),0),0)+IF(LEFT(AF1487,4)="True",IF(_xlfn.XLOOKUP("DstZone_IsAny",'Scoring_Config'!$A:$A,'Scoring_Config'!$D:$D,"Yes")="Yes",_xlfn.XLOOKUP("DstZone_IsAny",'Scoring_Config'!$A:$A,'Scoring_Config'!$C:$C,10),0),0)+IF(LEFT(AG1487,4)="True",IF(_xlfn.XLOOKUP("Service_Any_OR_RangeGt1000",'Scoring_Config'!$A:$A,'Scoring_Config'!$D:$D,"Yes")="Yes",_xlfn.XLOOKUP("Service_Any_OR_RangeGt1000",'Scoring_Config'!$A:$A,'Scoring_Config'!$C:$C,10),0),0)+IF(LEFT(AH1487,4)="True",IF(_xlfn.XLOOKUP("App_Any_OR_RangeGt1000",'Scoring_Config'!$A:$A,'Scoring_Config'!$D:$D,"Yes")="Yes",_xlfn.XLOOKUP("App_Any_OR_RangeGt1000",'Scoring_Config'!$A:$A,'Scoring_Config'!$C:$C,10),0),0)+IF(LEFT(AI1487,4)="True",IF(_xlfn.XLOOKUP("Service_Insecure_Match",'Scoring_Config'!$A:$A,'Scoring_Config'!$D:$D,"Yes")="Yes",_xlfn.XLOOKUP("Service_Insecure_Match",'Scoring_Config'!$A:$A,'Scoring_Config'!$C:$C,5),0),0)+IF(LEFT(AJ1487,4)="True",IF(_xlfn.XLOOKUP("Risky_Inbound",'Scoring_Config'!$A:$A,'Scoring_Config'!$D:$D,"Yes")="Yes",_xlfn.XLOOKUP("Risky_Inbound",'Scoring_Config'!$A:$A,'Scoring_Config'!$C:$C,50),0),0)+IF(LEFT(AK1487,4)="True",IF(_xlfn.XLOOKUP("Risky_Outbound",'Scoring_Config'!$A:$A,'Scoring_Config'!$D:$D,"Yes")="Yes",_xlfn.XLOOKUP("Risky_Outbound",'Scoring_Config'!$A:$A,'Scoring_Config'!$C:$C,25),0),0)+IF(LEFT(AZ1487,4)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1487,FIND(",",AL1487)+1,100)),0)+IF(LEFT(AM1487,4)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1487,FIND(",",AN1487)+1,100)),0)+IF(_xlfn.XLOOKUP("Profile_Scoring",'Scoring_Config'!$A:$A,'Scoring_Config'!$D:$D,"Yes")="Yes",VALUE(MID(AO1487,FIND(",",AO1487)+1,100)),0)+IF(_xlfn.XLOOKUP("Options_Scoring",'Scoring_Config'!$A:$A,'Scoring_Config'!$D:$D,"Yes")="Yes",VALUE(MID(AP1487,FIND(",",AP1487)+1,100)),0)))</f>
        <v>0</v>
      </c>
      <c r="AZ1487" cm="1">
        <f t="array" ref="AZ1487">IF(FALSE,"True," &amp; IF(_xlfn.XLOOKUP("Migrate_Insecure",'Scoring_Config'!$A:$A,'Scoring_Config'!$D:$D,"Yes")="Yes",_xlfn.XLOOKUP("Migrate_Insecure",'Scoring_Config'!$A:$A,'Scoring_Config'!$C:$C,10),0),"False,0")</f>
        <v>0</v>
      </c>
    </row>
    <row r="1488" spans="1:52">
      <c r="A1488" t="s">
        <v>1979</v>
      </c>
      <c r="B1488" t="s">
        <v>3460</v>
      </c>
      <c r="C1488" t="s">
        <v>3542</v>
      </c>
      <c r="D1488" t="s">
        <v>3545</v>
      </c>
      <c r="E1488" t="s">
        <v>3563</v>
      </c>
      <c r="F1488" t="s">
        <v>4021</v>
      </c>
      <c r="G1488" t="s">
        <v>746</v>
      </c>
      <c r="H1488" t="s">
        <v>174</v>
      </c>
      <c r="I1488" t="s">
        <v>3644</v>
      </c>
      <c r="J1488" t="s">
        <v>376</v>
      </c>
      <c r="K1488" t="s">
        <v>1667</v>
      </c>
      <c r="L1488" t="s">
        <v>1327</v>
      </c>
      <c r="M1488" t="s">
        <v>1974</v>
      </c>
      <c r="N1488" t="s">
        <v>4315</v>
      </c>
      <c r="O1488" t="s">
        <v>4319</v>
      </c>
      <c r="P1488" t="s">
        <v>4321</v>
      </c>
      <c r="Q1488" t="s">
        <v>5370</v>
      </c>
      <c r="R1488" t="s">
        <v>5440</v>
      </c>
      <c r="S1488" t="s">
        <v>5440</v>
      </c>
      <c r="T1488" t="s">
        <v>5701</v>
      </c>
      <c r="U1488" t="s">
        <v>6658</v>
      </c>
      <c r="Y1488" cm="1">
        <f t="array" ref="Y1488">IF(FALSE,"True," &amp; IF(_xlfn.XLOOKUP("Src_IsAny",'Scoring_Config'!$A:$A,'Scoring_Config'!$D:$D,"Yes")="Yes",_xlfn.XLOOKUP("Src_IsAny",'Scoring_Config'!$A:$A,'Scoring_Config'!$C:$C,10),0),"False,0")</f>
        <v>0</v>
      </c>
      <c r="Z1488" cm="1">
        <f t="array" ref="Z1488">IF(FALSE,"True," &amp; IF(_xlfn.XLOOKUP("Src_CIDR_Le_16",'Scoring_Config'!$A:$A,'Scoring_Config'!$D:$D,"Yes")="Yes",_xlfn.XLOOKUP("Src_CIDR_Le_16",'Scoring_Config'!$A:$A,'Scoring_Config'!$C:$C,10),0),"False,0")</f>
        <v>0</v>
      </c>
      <c r="AA1488" cm="1">
        <f t="array" ref="AA1488">IF(FALSE,"True," &amp; IF(_xlfn.XLOOKUP("Src_CIDR_17_22",'Scoring_Config'!$A:$A,'Scoring_Config'!$D:$D,"Yes")="Yes",_xlfn.XLOOKUP("Src_CIDR_17_22",'Scoring_Config'!$A:$A,'Scoring_Config'!$C:$C,5),0),"False,0")</f>
        <v>0</v>
      </c>
      <c r="AB1488" cm="1">
        <f t="array" ref="AB1488">IF(FALSE,"True," &amp; IF(_xlfn.XLOOKUP("Dst_IsAny",'Scoring_Config'!$A:$A,'Scoring_Config'!$D:$D,"Yes")="Yes",_xlfn.XLOOKUP("Dst_IsAny",'Scoring_Config'!$A:$A,'Scoring_Config'!$C:$C,10),0),"False,0")</f>
        <v>0</v>
      </c>
      <c r="AC1488" cm="1">
        <f t="array" ref="AC1488">IF(FALSE,"True," &amp; IF(_xlfn.XLOOKUP("Dst_CIDR_Le_16",'Scoring_Config'!$A:$A,'Scoring_Config'!$D:$D,"Yes")="Yes",_xlfn.XLOOKUP("Dst_CIDR_Le_16",'Scoring_Config'!$A:$A,'Scoring_Config'!$C:$C,10),0),"False,0")</f>
        <v>0</v>
      </c>
      <c r="AD1488" cm="1">
        <f t="array" ref="AD1488">IF(FALSE,"True," &amp; IF(_xlfn.XLOOKUP("Dst_CIDR_17_22",'Scoring_Config'!$A:$A,'Scoring_Config'!$D:$D,"Yes")="Yes",_xlfn.XLOOKUP("Dst_CIDR_17_22",'Scoring_Config'!$A:$A,'Scoring_Config'!$C:$C,5),0),"False,0")</f>
        <v>0</v>
      </c>
      <c r="AE1488" cm="1">
        <f t="array" ref="AE1488">IF(FALSE,"True," &amp; IF(_xlfn.XLOOKUP("SrcZone_IsAny",'Scoring_Config'!$A:$A,'Scoring_Config'!$D:$D,"Yes")="Yes",_xlfn.XLOOKUP("SrcZone_IsAny",'Scoring_Config'!$A:$A,'Scoring_Config'!$C:$C,10),0),"False,0")</f>
        <v>0</v>
      </c>
      <c r="AF1488" cm="1">
        <f t="array" ref="AF1488">IF(FALSE,"True," &amp; IF(_xlfn.XLOOKUP("DstZone_IsAny",'Scoring_Config'!$A:$A,'Scoring_Config'!$D:$D,"Yes")="Yes",_xlfn.XLOOKUP("DstZone_IsAny",'Scoring_Config'!$A:$A,'Scoring_Config'!$C:$C,10),0),"False,0")</f>
        <v>0</v>
      </c>
      <c r="AG1488" cm="1">
        <f t="array" ref="AG148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88" cm="1">
        <f t="array" ref="AH1488">IF(FALSE,"True," &amp; IF(_xlfn.XLOOKUP("App_Any_OR_RangeGt1000",'Scoring_Config'!$A:$A,'Scoring_Config'!$D:$D,"Yes")="Yes",_xlfn.XLOOKUP("App_Any_OR_RangeGt1000",'Scoring_Config'!$A:$A,'Scoring_Config'!$C:$C,10),0),"False,0")</f>
        <v>0</v>
      </c>
      <c r="AI1488" cm="1">
        <f t="array" ref="AI1488">IF(FALSE,"True," &amp; IF(_xlfn.XLOOKUP("Service_Insecure_Match",'Scoring_Config'!$A:$A,'Scoring_Config'!$D:$D,"Yes")="Yes",_xlfn.XLOOKUP("Service_Insecure_Match",'Scoring_Config'!$A:$A,'Scoring_Config'!$C:$C,5),0),"False,0")</f>
        <v>0</v>
      </c>
      <c r="AJ1488" cm="1">
        <f t="array" ref="AJ1488">IF(FALSE,"True," &amp; IF(_xlfn.XLOOKUP("Risky_Inbound",'Scoring_Config'!$A:$A,'Scoring_Config'!$D:$D,"Yes")="Yes",_xlfn.XLOOKUP("Risky_Inbound",'Scoring_Config'!$A:$A,'Scoring_Config'!$C:$C,50),0),"False,0")</f>
        <v>0</v>
      </c>
      <c r="AK1488" cm="1">
        <f t="array" ref="AK1488">IF(FALSE,"True," &amp; IF(_xlfn.XLOOKUP("Risky_Outbound",'Scoring_Config'!$A:$A,'Scoring_Config'!$D:$D,"Yes")="Yes",_xlfn.XLOOKUP("Risky_Outbound",'Scoring_Config'!$A:$A,'Scoring_Config'!$C:$C,25),0),"False,0")</f>
        <v>0</v>
      </c>
      <c r="AL1488" t="s">
        <v>6700</v>
      </c>
      <c r="AM1488" cm="1">
        <f t="array" ref="AM148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88" t="s">
        <v>6697</v>
      </c>
      <c r="AO1488" t="s">
        <v>6697</v>
      </c>
      <c r="AP1488" t="s">
        <v>6697</v>
      </c>
      <c r="AQ1488" cm="1">
        <f t="array" ref="AQ1488">IF(FALSE,"True," &amp; IF(_xlfn.XLOOKUP("Service_IsAny",'Scoring_Config'!$A:$A,'Scoring_Config'!$D:$D,"Yes")="Yes",_xlfn.XLOOKUP("Service_IsAny",'Scoring_Config'!$A:$A,'Scoring_Config'!$C:$C,0),0),"False,0")</f>
        <v>0</v>
      </c>
      <c r="AR1488">
        <v>0</v>
      </c>
      <c r="AS1488" cm="1">
        <f t="array" ref="AS1488">IF(FALSE,"True," &amp; IF(_xlfn.XLOOKUP("Service_RangeGt1000",'Scoring_Config'!$A:$A,'Scoring_Config'!$D:$D,"Yes")="Yes",_xlfn.XLOOKUP("Service_RangeGt1000",'Scoring_Config'!$A:$A,'Scoring_Config'!$C:$C,0),0),"False,0")</f>
        <v>0</v>
      </c>
      <c r="AT1488" cm="1">
        <f t="array" ref="AT1488">IF(FALSE,"True," &amp; IF(_xlfn.XLOOKUP("App_IsAny",'Scoring_Config'!$A:$A,'Scoring_Config'!$D:$D,"Yes")="Yes",_xlfn.XLOOKUP("App_IsAny",'Scoring_Config'!$A:$A,'Scoring_Config'!$C:$C,0),0),"False,0")</f>
        <v>0</v>
      </c>
      <c r="AU1488">
        <v>1</v>
      </c>
      <c r="AV1488" cm="1">
        <f t="array" ref="AV1488">IF(FALSE,"True," &amp; IF(_xlfn.XLOOKUP("App_RangeGt1000",'Scoring_Config'!$A:$A,'Scoring_Config'!$D:$D,"Yes")="Yes",_xlfn.XLOOKUP("App_RangeGt1000",'Scoring_Config'!$A:$A,'Scoring_Config'!$C:$C,0),0),"False,0")</f>
        <v>0</v>
      </c>
      <c r="AW1488" cm="1">
        <f t="array" ref="AW1488">IF(FALSE,"True," &amp; IF(_xlfn.XLOOKUP("Action_IsDenyOrDrop",'Scoring_Config'!$A:$A,'Scoring_Config'!$D:$D,"Yes")="Yes",_xlfn.XLOOKUP("Action_IsDenyOrDrop",'Scoring_Config'!$A:$A,'Scoring_Config'!$C:$C,0),0),"False,0")</f>
        <v>0</v>
      </c>
      <c r="AX1488" cm="1">
        <f t="array" ref="AX1488">IF(LEFT(AW1488,4)="True",0,(IF(LEFT(Y1488,4)="True",IF(_xlfn.XLOOKUP("Src_IsAny",'Scoring_Config'!$A:$A,'Scoring_Config'!$D:$D,"Yes")="Yes",_xlfn.XLOOKUP("Src_IsAny",'Scoring_Config'!$A:$A,'Scoring_Config'!$C:$C,10),0),0)+IF(LEFT(Z1488,4)="True",IF(_xlfn.XLOOKUP("Src_CIDR_Le_16",'Scoring_Config'!$A:$A,'Scoring_Config'!$D:$D,"Yes")="Yes",_xlfn.XLOOKUP("Src_CIDR_Le_16",'Scoring_Config'!$A:$A,'Scoring_Config'!$C:$C,10),0),0)+IF(LEFT(AA1488,4)="True",IF(_xlfn.XLOOKUP("Src_CIDR_17_22",'Scoring_Config'!$A:$A,'Scoring_Config'!$D:$D,"Yes")="Yes",_xlfn.XLOOKUP("Src_CIDR_17_22",'Scoring_Config'!$A:$A,'Scoring_Config'!$C:$C,5),0),0)+IF(LEFT(AB1488,4)="True",IF(_xlfn.XLOOKUP("Dst_IsAny",'Scoring_Config'!$A:$A,'Scoring_Config'!$D:$D,"Yes")="Yes",_xlfn.XLOOKUP("Dst_IsAny",'Scoring_Config'!$A:$A,'Scoring_Config'!$C:$C,10),0),0)+IF(LEFT(AC1488,4)="True",IF(_xlfn.XLOOKUP("Dst_CIDR_Le_16",'Scoring_Config'!$A:$A,'Scoring_Config'!$D:$D,"Yes")="Yes",_xlfn.XLOOKUP("Dst_CIDR_Le_16",'Scoring_Config'!$A:$A,'Scoring_Config'!$C:$C,10),0),0)+IF(LEFT(AD1488,4)="True",IF(_xlfn.XLOOKUP("Dst_CIDR_17_22",'Scoring_Config'!$A:$A,'Scoring_Config'!$D:$D,"Yes")="Yes",_xlfn.XLOOKUP("Dst_CIDR_17_22",'Scoring_Config'!$A:$A,'Scoring_Config'!$C:$C,5),0),0)+IF(LEFT(AE1488,4)="True",IF(_xlfn.XLOOKUP("SrcZone_IsAny",'Scoring_Config'!$A:$A,'Scoring_Config'!$D:$D,"Yes")="Yes",_xlfn.XLOOKUP("SrcZone_IsAny",'Scoring_Config'!$A:$A,'Scoring_Config'!$C:$C,10),0),0)+IF(LEFT(AF1488,4)="True",IF(_xlfn.XLOOKUP("DstZone_IsAny",'Scoring_Config'!$A:$A,'Scoring_Config'!$D:$D,"Yes")="Yes",_xlfn.XLOOKUP("DstZone_IsAny",'Scoring_Config'!$A:$A,'Scoring_Config'!$C:$C,10),0),0)+IF(LEFT(AG1488,4)="True",IF(_xlfn.XLOOKUP("Service_Any_OR_RangeGt1000",'Scoring_Config'!$A:$A,'Scoring_Config'!$D:$D,"Yes")="Yes",_xlfn.XLOOKUP("Service_Any_OR_RangeGt1000",'Scoring_Config'!$A:$A,'Scoring_Config'!$C:$C,10),0),0)+IF(LEFT(AH1488,4)="True",IF(_xlfn.XLOOKUP("App_Any_OR_RangeGt1000",'Scoring_Config'!$A:$A,'Scoring_Config'!$D:$D,"Yes")="Yes",_xlfn.XLOOKUP("App_Any_OR_RangeGt1000",'Scoring_Config'!$A:$A,'Scoring_Config'!$C:$C,10),0),0)+IF(LEFT(AI1488,4)="True",IF(_xlfn.XLOOKUP("Service_Insecure_Match",'Scoring_Config'!$A:$A,'Scoring_Config'!$D:$D,"Yes")="Yes",_xlfn.XLOOKUP("Service_Insecure_Match",'Scoring_Config'!$A:$A,'Scoring_Config'!$C:$C,5),0),0)+IF(LEFT(AJ1488,4)="True",IF(_xlfn.XLOOKUP("Risky_Inbound",'Scoring_Config'!$A:$A,'Scoring_Config'!$D:$D,"Yes")="Yes",_xlfn.XLOOKUP("Risky_Inbound",'Scoring_Config'!$A:$A,'Scoring_Config'!$C:$C,50),0),0)+IF(LEFT(AK1488,4)="True",IF(_xlfn.XLOOKUP("Risky_Outbound",'Scoring_Config'!$A:$A,'Scoring_Config'!$D:$D,"Yes")="Yes",_xlfn.XLOOKUP("Risky_Outbound",'Scoring_Config'!$A:$A,'Scoring_Config'!$C:$C,25),0),0)+IF(LEFT(AZ1488,4)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1488,FIND(",",AL1488)+1,100)),0)+IF(LEFT(AM1488,4)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1488,FIND(",",AN1488)+1,100)),0)+IF(_xlfn.XLOOKUP("Profile_Scoring",'Scoring_Config'!$A:$A,'Scoring_Config'!$D:$D,"Yes")="Yes",VALUE(MID(AO1488,FIND(",",AO1488)+1,100)),0)+IF(_xlfn.XLOOKUP("Options_Scoring",'Scoring_Config'!$A:$A,'Scoring_Config'!$D:$D,"Yes")="Yes",VALUE(MID(AP1488,FIND(",",AP1488)+1,100)),0)))</f>
        <v>0</v>
      </c>
      <c r="AZ1488" cm="1">
        <f t="array" ref="AZ1488">IF(FALSE,"True," &amp; IF(_xlfn.XLOOKUP("Migrate_Insecure",'Scoring_Config'!$A:$A,'Scoring_Config'!$D:$D,"Yes")="Yes",_xlfn.XLOOKUP("Migrate_Insecure",'Scoring_Config'!$A:$A,'Scoring_Config'!$C:$C,10),0),"False,0")</f>
        <v>0</v>
      </c>
    </row>
    <row r="1489" spans="1:52">
      <c r="A1489" t="s">
        <v>1979</v>
      </c>
      <c r="B1489" t="s">
        <v>3461</v>
      </c>
      <c r="C1489" t="s">
        <v>3542</v>
      </c>
      <c r="D1489" t="s">
        <v>3545</v>
      </c>
      <c r="E1489" t="s">
        <v>3563</v>
      </c>
      <c r="F1489" t="s">
        <v>3576</v>
      </c>
      <c r="G1489" t="s">
        <v>773</v>
      </c>
      <c r="H1489" t="s">
        <v>174</v>
      </c>
      <c r="I1489" t="s">
        <v>4019</v>
      </c>
      <c r="J1489" t="s">
        <v>746</v>
      </c>
      <c r="K1489" t="s">
        <v>1667</v>
      </c>
      <c r="L1489" t="s">
        <v>1629</v>
      </c>
      <c r="M1489" t="s">
        <v>1974</v>
      </c>
      <c r="N1489" t="s">
        <v>4315</v>
      </c>
      <c r="O1489" t="s">
        <v>4319</v>
      </c>
      <c r="P1489" t="s">
        <v>4322</v>
      </c>
      <c r="Q1489" t="s">
        <v>5371</v>
      </c>
      <c r="R1489" t="s">
        <v>5440</v>
      </c>
      <c r="S1489" t="s">
        <v>5440</v>
      </c>
      <c r="T1489" t="s">
        <v>5817</v>
      </c>
      <c r="U1489" t="s">
        <v>6659</v>
      </c>
      <c r="Y1489" cm="1">
        <f t="array" ref="Y1489">IF(FALSE,"True," &amp; IF(_xlfn.XLOOKUP("Src_IsAny",'Scoring_Config'!$A:$A,'Scoring_Config'!$D:$D,"Yes")="Yes",_xlfn.XLOOKUP("Src_IsAny",'Scoring_Config'!$A:$A,'Scoring_Config'!$C:$C,10),0),"False,0")</f>
        <v>0</v>
      </c>
      <c r="Z1489" cm="1">
        <f t="array" ref="Z1489">IF(FALSE,"True," &amp; IF(_xlfn.XLOOKUP("Src_CIDR_Le_16",'Scoring_Config'!$A:$A,'Scoring_Config'!$D:$D,"Yes")="Yes",_xlfn.XLOOKUP("Src_CIDR_Le_16",'Scoring_Config'!$A:$A,'Scoring_Config'!$C:$C,10),0),"False,0")</f>
        <v>0</v>
      </c>
      <c r="AA1489" cm="1">
        <f t="array" ref="AA1489">IF(FALSE,"True," &amp; IF(_xlfn.XLOOKUP("Src_CIDR_17_22",'Scoring_Config'!$A:$A,'Scoring_Config'!$D:$D,"Yes")="Yes",_xlfn.XLOOKUP("Src_CIDR_17_22",'Scoring_Config'!$A:$A,'Scoring_Config'!$C:$C,5),0),"False,0")</f>
        <v>0</v>
      </c>
      <c r="AB1489" cm="1">
        <f t="array" ref="AB1489">IF(FALSE,"True," &amp; IF(_xlfn.XLOOKUP("Dst_IsAny",'Scoring_Config'!$A:$A,'Scoring_Config'!$D:$D,"Yes")="Yes",_xlfn.XLOOKUP("Dst_IsAny",'Scoring_Config'!$A:$A,'Scoring_Config'!$C:$C,10),0),"False,0")</f>
        <v>0</v>
      </c>
      <c r="AC1489" cm="1">
        <f t="array" ref="AC1489">IF(FALSE,"True," &amp; IF(_xlfn.XLOOKUP("Dst_CIDR_Le_16",'Scoring_Config'!$A:$A,'Scoring_Config'!$D:$D,"Yes")="Yes",_xlfn.XLOOKUP("Dst_CIDR_Le_16",'Scoring_Config'!$A:$A,'Scoring_Config'!$C:$C,10),0),"False,0")</f>
        <v>0</v>
      </c>
      <c r="AD1489" cm="1">
        <f t="array" ref="AD1489">IF(FALSE,"True," &amp; IF(_xlfn.XLOOKUP("Dst_CIDR_17_22",'Scoring_Config'!$A:$A,'Scoring_Config'!$D:$D,"Yes")="Yes",_xlfn.XLOOKUP("Dst_CIDR_17_22",'Scoring_Config'!$A:$A,'Scoring_Config'!$C:$C,5),0),"False,0")</f>
        <v>0</v>
      </c>
      <c r="AE1489" cm="1">
        <f t="array" ref="AE1489">IF(FALSE,"True," &amp; IF(_xlfn.XLOOKUP("SrcZone_IsAny",'Scoring_Config'!$A:$A,'Scoring_Config'!$D:$D,"Yes")="Yes",_xlfn.XLOOKUP("SrcZone_IsAny",'Scoring_Config'!$A:$A,'Scoring_Config'!$C:$C,10),0),"False,0")</f>
        <v>0</v>
      </c>
      <c r="AF1489" cm="1">
        <f t="array" ref="AF1489">IF(FALSE,"True," &amp; IF(_xlfn.XLOOKUP("DstZone_IsAny",'Scoring_Config'!$A:$A,'Scoring_Config'!$D:$D,"Yes")="Yes",_xlfn.XLOOKUP("DstZone_IsAny",'Scoring_Config'!$A:$A,'Scoring_Config'!$C:$C,10),0),"False,0")</f>
        <v>0</v>
      </c>
      <c r="AG1489" cm="1">
        <f t="array" ref="AG148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89" cm="1">
        <f t="array" ref="AH1489">IF(FALSE,"True," &amp; IF(_xlfn.XLOOKUP("App_Any_OR_RangeGt1000",'Scoring_Config'!$A:$A,'Scoring_Config'!$D:$D,"Yes")="Yes",_xlfn.XLOOKUP("App_Any_OR_RangeGt1000",'Scoring_Config'!$A:$A,'Scoring_Config'!$C:$C,10),0),"False,0")</f>
        <v>0</v>
      </c>
      <c r="AI1489" cm="1">
        <f t="array" ref="AI1489">IF(FALSE,"True," &amp; IF(_xlfn.XLOOKUP("Service_Insecure_Match",'Scoring_Config'!$A:$A,'Scoring_Config'!$D:$D,"Yes")="Yes",_xlfn.XLOOKUP("Service_Insecure_Match",'Scoring_Config'!$A:$A,'Scoring_Config'!$C:$C,5),0),"False,0")</f>
        <v>0</v>
      </c>
      <c r="AJ1489" cm="1">
        <f t="array" ref="AJ1489">IF(FALSE,"True," &amp; IF(_xlfn.XLOOKUP("Risky_Inbound",'Scoring_Config'!$A:$A,'Scoring_Config'!$D:$D,"Yes")="Yes",_xlfn.XLOOKUP("Risky_Inbound",'Scoring_Config'!$A:$A,'Scoring_Config'!$C:$C,50),0),"False,0")</f>
        <v>0</v>
      </c>
      <c r="AK1489" cm="1">
        <f t="array" ref="AK1489">IF(FALSE,"True," &amp; IF(_xlfn.XLOOKUP("Risky_Outbound",'Scoring_Config'!$A:$A,'Scoring_Config'!$D:$D,"Yes")="Yes",_xlfn.XLOOKUP("Risky_Outbound",'Scoring_Config'!$A:$A,'Scoring_Config'!$C:$C,25),0),"False,0")</f>
        <v>0</v>
      </c>
      <c r="AL1489" t="s">
        <v>6697</v>
      </c>
      <c r="AM1489" cm="1">
        <f t="array" ref="AM148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89" t="s">
        <v>6697</v>
      </c>
      <c r="AO1489" t="s">
        <v>6697</v>
      </c>
      <c r="AP1489" t="s">
        <v>6697</v>
      </c>
      <c r="AQ1489" cm="1">
        <f t="array" ref="AQ1489">IF(FALSE,"True," &amp; IF(_xlfn.XLOOKUP("Service_IsAny",'Scoring_Config'!$A:$A,'Scoring_Config'!$D:$D,"Yes")="Yes",_xlfn.XLOOKUP("Service_IsAny",'Scoring_Config'!$A:$A,'Scoring_Config'!$C:$C,0),0),"False,0")</f>
        <v>0</v>
      </c>
      <c r="AR1489">
        <v>2</v>
      </c>
      <c r="AS1489" cm="1">
        <f t="array" ref="AS1489">IF(FALSE,"True," &amp; IF(_xlfn.XLOOKUP("Service_RangeGt1000",'Scoring_Config'!$A:$A,'Scoring_Config'!$D:$D,"Yes")="Yes",_xlfn.XLOOKUP("Service_RangeGt1000",'Scoring_Config'!$A:$A,'Scoring_Config'!$C:$C,0),0),"False,0")</f>
        <v>0</v>
      </c>
      <c r="AT1489" cm="1">
        <f t="array" ref="AT1489">IF(FALSE,"True," &amp; IF(_xlfn.XLOOKUP("App_IsAny",'Scoring_Config'!$A:$A,'Scoring_Config'!$D:$D,"Yes")="Yes",_xlfn.XLOOKUP("App_IsAny",'Scoring_Config'!$A:$A,'Scoring_Config'!$C:$C,0),0),"False,0")</f>
        <v>0</v>
      </c>
      <c r="AU1489">
        <v>1</v>
      </c>
      <c r="AV1489" cm="1">
        <f t="array" ref="AV1489">IF(FALSE,"True," &amp; IF(_xlfn.XLOOKUP("App_RangeGt1000",'Scoring_Config'!$A:$A,'Scoring_Config'!$D:$D,"Yes")="Yes",_xlfn.XLOOKUP("App_RangeGt1000",'Scoring_Config'!$A:$A,'Scoring_Config'!$C:$C,0),0),"False,0")</f>
        <v>0</v>
      </c>
      <c r="AW1489" cm="1">
        <f t="array" ref="AW1489">IF(FALSE,"True," &amp; IF(_xlfn.XLOOKUP("Action_IsDenyOrDrop",'Scoring_Config'!$A:$A,'Scoring_Config'!$D:$D,"Yes")="Yes",_xlfn.XLOOKUP("Action_IsDenyOrDrop",'Scoring_Config'!$A:$A,'Scoring_Config'!$C:$C,0),0),"False,0")</f>
        <v>0</v>
      </c>
      <c r="AX1489" cm="1">
        <f t="array" ref="AX1489">IF(LEFT(AW1489,4)="True",0,(IF(LEFT(Y1489,4)="True",IF(_xlfn.XLOOKUP("Src_IsAny",'Scoring_Config'!$A:$A,'Scoring_Config'!$D:$D,"Yes")="Yes",_xlfn.XLOOKUP("Src_IsAny",'Scoring_Config'!$A:$A,'Scoring_Config'!$C:$C,10),0),0)+IF(LEFT(Z1489,4)="True",IF(_xlfn.XLOOKUP("Src_CIDR_Le_16",'Scoring_Config'!$A:$A,'Scoring_Config'!$D:$D,"Yes")="Yes",_xlfn.XLOOKUP("Src_CIDR_Le_16",'Scoring_Config'!$A:$A,'Scoring_Config'!$C:$C,10),0),0)+IF(LEFT(AA1489,4)="True",IF(_xlfn.XLOOKUP("Src_CIDR_17_22",'Scoring_Config'!$A:$A,'Scoring_Config'!$D:$D,"Yes")="Yes",_xlfn.XLOOKUP("Src_CIDR_17_22",'Scoring_Config'!$A:$A,'Scoring_Config'!$C:$C,5),0),0)+IF(LEFT(AB1489,4)="True",IF(_xlfn.XLOOKUP("Dst_IsAny",'Scoring_Config'!$A:$A,'Scoring_Config'!$D:$D,"Yes")="Yes",_xlfn.XLOOKUP("Dst_IsAny",'Scoring_Config'!$A:$A,'Scoring_Config'!$C:$C,10),0),0)+IF(LEFT(AC1489,4)="True",IF(_xlfn.XLOOKUP("Dst_CIDR_Le_16",'Scoring_Config'!$A:$A,'Scoring_Config'!$D:$D,"Yes")="Yes",_xlfn.XLOOKUP("Dst_CIDR_Le_16",'Scoring_Config'!$A:$A,'Scoring_Config'!$C:$C,10),0),0)+IF(LEFT(AD1489,4)="True",IF(_xlfn.XLOOKUP("Dst_CIDR_17_22",'Scoring_Config'!$A:$A,'Scoring_Config'!$D:$D,"Yes")="Yes",_xlfn.XLOOKUP("Dst_CIDR_17_22",'Scoring_Config'!$A:$A,'Scoring_Config'!$C:$C,5),0),0)+IF(LEFT(AE1489,4)="True",IF(_xlfn.XLOOKUP("SrcZone_IsAny",'Scoring_Config'!$A:$A,'Scoring_Config'!$D:$D,"Yes")="Yes",_xlfn.XLOOKUP("SrcZone_IsAny",'Scoring_Config'!$A:$A,'Scoring_Config'!$C:$C,10),0),0)+IF(LEFT(AF1489,4)="True",IF(_xlfn.XLOOKUP("DstZone_IsAny",'Scoring_Config'!$A:$A,'Scoring_Config'!$D:$D,"Yes")="Yes",_xlfn.XLOOKUP("DstZone_IsAny",'Scoring_Config'!$A:$A,'Scoring_Config'!$C:$C,10),0),0)+IF(LEFT(AG1489,4)="True",IF(_xlfn.XLOOKUP("Service_Any_OR_RangeGt1000",'Scoring_Config'!$A:$A,'Scoring_Config'!$D:$D,"Yes")="Yes",_xlfn.XLOOKUP("Service_Any_OR_RangeGt1000",'Scoring_Config'!$A:$A,'Scoring_Config'!$C:$C,10),0),0)+IF(LEFT(AH1489,4)="True",IF(_xlfn.XLOOKUP("App_Any_OR_RangeGt1000",'Scoring_Config'!$A:$A,'Scoring_Config'!$D:$D,"Yes")="Yes",_xlfn.XLOOKUP("App_Any_OR_RangeGt1000",'Scoring_Config'!$A:$A,'Scoring_Config'!$C:$C,10),0),0)+IF(LEFT(AI1489,4)="True",IF(_xlfn.XLOOKUP("Service_Insecure_Match",'Scoring_Config'!$A:$A,'Scoring_Config'!$D:$D,"Yes")="Yes",_xlfn.XLOOKUP("Service_Insecure_Match",'Scoring_Config'!$A:$A,'Scoring_Config'!$C:$C,5),0),0)+IF(LEFT(AJ1489,4)="True",IF(_xlfn.XLOOKUP("Risky_Inbound",'Scoring_Config'!$A:$A,'Scoring_Config'!$D:$D,"Yes")="Yes",_xlfn.XLOOKUP("Risky_Inbound",'Scoring_Config'!$A:$A,'Scoring_Config'!$C:$C,50),0),0)+IF(LEFT(AK1489,4)="True",IF(_xlfn.XLOOKUP("Risky_Outbound",'Scoring_Config'!$A:$A,'Scoring_Config'!$D:$D,"Yes")="Yes",_xlfn.XLOOKUP("Risky_Outbound",'Scoring_Config'!$A:$A,'Scoring_Config'!$C:$C,25),0),0)+IF(LEFT(AZ1489,4)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1489,FIND(",",AL1489)+1,100)),0)+IF(LEFT(AM1489,4)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1489,FIND(",",AN1489)+1,100)),0)+IF(_xlfn.XLOOKUP("Profile_Scoring",'Scoring_Config'!$A:$A,'Scoring_Config'!$D:$D,"Yes")="Yes",VALUE(MID(AO1489,FIND(",",AO1489)+1,100)),0)+IF(_xlfn.XLOOKUP("Options_Scoring",'Scoring_Config'!$A:$A,'Scoring_Config'!$D:$D,"Yes")="Yes",VALUE(MID(AP1489,FIND(",",AP1489)+1,100)),0)))</f>
        <v>0</v>
      </c>
      <c r="AZ1489" cm="1">
        <f t="array" ref="AZ1489">IF(FALSE,"True," &amp; IF(_xlfn.XLOOKUP("Migrate_Insecure",'Scoring_Config'!$A:$A,'Scoring_Config'!$D:$D,"Yes")="Yes",_xlfn.XLOOKUP("Migrate_Insecure",'Scoring_Config'!$A:$A,'Scoring_Config'!$C:$C,10),0),"False,0")</f>
        <v>0</v>
      </c>
    </row>
    <row r="1490" spans="1:52">
      <c r="A1490" t="s">
        <v>1979</v>
      </c>
      <c r="B1490" t="s">
        <v>3462</v>
      </c>
      <c r="C1490" t="s">
        <v>3542</v>
      </c>
      <c r="D1490" t="s">
        <v>3545</v>
      </c>
      <c r="E1490" t="s">
        <v>3563</v>
      </c>
      <c r="F1490" t="s">
        <v>3576</v>
      </c>
      <c r="G1490" t="s">
        <v>773</v>
      </c>
      <c r="H1490" t="s">
        <v>174</v>
      </c>
      <c r="I1490" t="s">
        <v>3947</v>
      </c>
      <c r="J1490" t="s">
        <v>576</v>
      </c>
      <c r="K1490" t="s">
        <v>1667</v>
      </c>
      <c r="L1490" t="s">
        <v>1629</v>
      </c>
      <c r="M1490" t="s">
        <v>1974</v>
      </c>
      <c r="N1490" t="s">
        <v>4315</v>
      </c>
      <c r="O1490" t="s">
        <v>4319</v>
      </c>
      <c r="P1490" t="s">
        <v>4322</v>
      </c>
      <c r="Q1490" t="s">
        <v>5372</v>
      </c>
      <c r="R1490" t="s">
        <v>5440</v>
      </c>
      <c r="S1490" t="s">
        <v>5440</v>
      </c>
      <c r="T1490" t="s">
        <v>5817</v>
      </c>
      <c r="U1490" t="s">
        <v>6660</v>
      </c>
      <c r="Y1490" cm="1">
        <f t="array" ref="Y1490">IF(FALSE,"True," &amp; IF(_xlfn.XLOOKUP("Src_IsAny",'Scoring_Config'!$A:$A,'Scoring_Config'!$D:$D,"Yes")="Yes",_xlfn.XLOOKUP("Src_IsAny",'Scoring_Config'!$A:$A,'Scoring_Config'!$C:$C,10),0),"False,0")</f>
        <v>0</v>
      </c>
      <c r="Z1490" cm="1">
        <f t="array" ref="Z1490">IF(FALSE,"True," &amp; IF(_xlfn.XLOOKUP("Src_CIDR_Le_16",'Scoring_Config'!$A:$A,'Scoring_Config'!$D:$D,"Yes")="Yes",_xlfn.XLOOKUP("Src_CIDR_Le_16",'Scoring_Config'!$A:$A,'Scoring_Config'!$C:$C,10),0),"False,0")</f>
        <v>0</v>
      </c>
      <c r="AA1490" cm="1">
        <f t="array" ref="AA1490">IF(FALSE,"True," &amp; IF(_xlfn.XLOOKUP("Src_CIDR_17_22",'Scoring_Config'!$A:$A,'Scoring_Config'!$D:$D,"Yes")="Yes",_xlfn.XLOOKUP("Src_CIDR_17_22",'Scoring_Config'!$A:$A,'Scoring_Config'!$C:$C,5),0),"False,0")</f>
        <v>0</v>
      </c>
      <c r="AB1490" cm="1">
        <f t="array" ref="AB1490">IF(FALSE,"True," &amp; IF(_xlfn.XLOOKUP("Dst_IsAny",'Scoring_Config'!$A:$A,'Scoring_Config'!$D:$D,"Yes")="Yes",_xlfn.XLOOKUP("Dst_IsAny",'Scoring_Config'!$A:$A,'Scoring_Config'!$C:$C,10),0),"False,0")</f>
        <v>0</v>
      </c>
      <c r="AC1490" cm="1">
        <f t="array" ref="AC1490">IF(FALSE,"True," &amp; IF(_xlfn.XLOOKUP("Dst_CIDR_Le_16",'Scoring_Config'!$A:$A,'Scoring_Config'!$D:$D,"Yes")="Yes",_xlfn.XLOOKUP("Dst_CIDR_Le_16",'Scoring_Config'!$A:$A,'Scoring_Config'!$C:$C,10),0),"False,0")</f>
        <v>0</v>
      </c>
      <c r="AD1490" cm="1">
        <f t="array" ref="AD1490">IF(FALSE,"True," &amp; IF(_xlfn.XLOOKUP("Dst_CIDR_17_22",'Scoring_Config'!$A:$A,'Scoring_Config'!$D:$D,"Yes")="Yes",_xlfn.XLOOKUP("Dst_CIDR_17_22",'Scoring_Config'!$A:$A,'Scoring_Config'!$C:$C,5),0),"False,0")</f>
        <v>0</v>
      </c>
      <c r="AE1490" cm="1">
        <f t="array" ref="AE1490">IF(FALSE,"True," &amp; IF(_xlfn.XLOOKUP("SrcZone_IsAny",'Scoring_Config'!$A:$A,'Scoring_Config'!$D:$D,"Yes")="Yes",_xlfn.XLOOKUP("SrcZone_IsAny",'Scoring_Config'!$A:$A,'Scoring_Config'!$C:$C,10),0),"False,0")</f>
        <v>0</v>
      </c>
      <c r="AF1490" cm="1">
        <f t="array" ref="AF1490">IF(FALSE,"True," &amp; IF(_xlfn.XLOOKUP("DstZone_IsAny",'Scoring_Config'!$A:$A,'Scoring_Config'!$D:$D,"Yes")="Yes",_xlfn.XLOOKUP("DstZone_IsAny",'Scoring_Config'!$A:$A,'Scoring_Config'!$C:$C,10),0),"False,0")</f>
        <v>0</v>
      </c>
      <c r="AG1490" cm="1">
        <f t="array" ref="AG149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90" cm="1">
        <f t="array" ref="AH1490">IF(FALSE,"True," &amp; IF(_xlfn.XLOOKUP("App_Any_OR_RangeGt1000",'Scoring_Config'!$A:$A,'Scoring_Config'!$D:$D,"Yes")="Yes",_xlfn.XLOOKUP("App_Any_OR_RangeGt1000",'Scoring_Config'!$A:$A,'Scoring_Config'!$C:$C,10),0),"False,0")</f>
        <v>0</v>
      </c>
      <c r="AI1490" cm="1">
        <f t="array" ref="AI1490">IF(FALSE,"True," &amp; IF(_xlfn.XLOOKUP("Service_Insecure_Match",'Scoring_Config'!$A:$A,'Scoring_Config'!$D:$D,"Yes")="Yes",_xlfn.XLOOKUP("Service_Insecure_Match",'Scoring_Config'!$A:$A,'Scoring_Config'!$C:$C,5),0),"False,0")</f>
        <v>0</v>
      </c>
      <c r="AJ1490" cm="1">
        <f t="array" ref="AJ1490">IF(FALSE,"True," &amp; IF(_xlfn.XLOOKUP("Risky_Inbound",'Scoring_Config'!$A:$A,'Scoring_Config'!$D:$D,"Yes")="Yes",_xlfn.XLOOKUP("Risky_Inbound",'Scoring_Config'!$A:$A,'Scoring_Config'!$C:$C,50),0),"False,0")</f>
        <v>0</v>
      </c>
      <c r="AK1490" cm="1">
        <f t="array" ref="AK1490">IF(FALSE,"True," &amp; IF(_xlfn.XLOOKUP("Risky_Outbound",'Scoring_Config'!$A:$A,'Scoring_Config'!$D:$D,"Yes")="Yes",_xlfn.XLOOKUP("Risky_Outbound",'Scoring_Config'!$A:$A,'Scoring_Config'!$C:$C,25),0),"False,0")</f>
        <v>0</v>
      </c>
      <c r="AL1490" t="s">
        <v>6697</v>
      </c>
      <c r="AM1490" cm="1">
        <f t="array" ref="AM149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90" t="s">
        <v>6697</v>
      </c>
      <c r="AO1490" t="s">
        <v>6697</v>
      </c>
      <c r="AP1490" t="s">
        <v>6697</v>
      </c>
      <c r="AQ1490" cm="1">
        <f t="array" ref="AQ1490">IF(FALSE,"True," &amp; IF(_xlfn.XLOOKUP("Service_IsAny",'Scoring_Config'!$A:$A,'Scoring_Config'!$D:$D,"Yes")="Yes",_xlfn.XLOOKUP("Service_IsAny",'Scoring_Config'!$A:$A,'Scoring_Config'!$C:$C,0),0),"False,0")</f>
        <v>0</v>
      </c>
      <c r="AR1490">
        <v>2</v>
      </c>
      <c r="AS1490" cm="1">
        <f t="array" ref="AS1490">IF(FALSE,"True," &amp; IF(_xlfn.XLOOKUP("Service_RangeGt1000",'Scoring_Config'!$A:$A,'Scoring_Config'!$D:$D,"Yes")="Yes",_xlfn.XLOOKUP("Service_RangeGt1000",'Scoring_Config'!$A:$A,'Scoring_Config'!$C:$C,0),0),"False,0")</f>
        <v>0</v>
      </c>
      <c r="AT1490" cm="1">
        <f t="array" ref="AT1490">IF(FALSE,"True," &amp; IF(_xlfn.XLOOKUP("App_IsAny",'Scoring_Config'!$A:$A,'Scoring_Config'!$D:$D,"Yes")="Yes",_xlfn.XLOOKUP("App_IsAny",'Scoring_Config'!$A:$A,'Scoring_Config'!$C:$C,0),0),"False,0")</f>
        <v>0</v>
      </c>
      <c r="AU1490">
        <v>1</v>
      </c>
      <c r="AV1490" cm="1">
        <f t="array" ref="AV1490">IF(FALSE,"True," &amp; IF(_xlfn.XLOOKUP("App_RangeGt1000",'Scoring_Config'!$A:$A,'Scoring_Config'!$D:$D,"Yes")="Yes",_xlfn.XLOOKUP("App_RangeGt1000",'Scoring_Config'!$A:$A,'Scoring_Config'!$C:$C,0),0),"False,0")</f>
        <v>0</v>
      </c>
      <c r="AW1490" cm="1">
        <f t="array" ref="AW1490">IF(FALSE,"True," &amp; IF(_xlfn.XLOOKUP("Action_IsDenyOrDrop",'Scoring_Config'!$A:$A,'Scoring_Config'!$D:$D,"Yes")="Yes",_xlfn.XLOOKUP("Action_IsDenyOrDrop",'Scoring_Config'!$A:$A,'Scoring_Config'!$C:$C,0),0),"False,0")</f>
        <v>0</v>
      </c>
      <c r="AX1490" cm="1">
        <f t="array" ref="AX1490">IF(LEFT(AW1490,4)="True",0,(IF(LEFT(Y1490,4)="True",IF(_xlfn.XLOOKUP("Src_IsAny",'Scoring_Config'!$A:$A,'Scoring_Config'!$D:$D,"Yes")="Yes",_xlfn.XLOOKUP("Src_IsAny",'Scoring_Config'!$A:$A,'Scoring_Config'!$C:$C,10),0),0)+IF(LEFT(Z1490,4)="True",IF(_xlfn.XLOOKUP("Src_CIDR_Le_16",'Scoring_Config'!$A:$A,'Scoring_Config'!$D:$D,"Yes")="Yes",_xlfn.XLOOKUP("Src_CIDR_Le_16",'Scoring_Config'!$A:$A,'Scoring_Config'!$C:$C,10),0),0)+IF(LEFT(AA1490,4)="True",IF(_xlfn.XLOOKUP("Src_CIDR_17_22",'Scoring_Config'!$A:$A,'Scoring_Config'!$D:$D,"Yes")="Yes",_xlfn.XLOOKUP("Src_CIDR_17_22",'Scoring_Config'!$A:$A,'Scoring_Config'!$C:$C,5),0),0)+IF(LEFT(AB1490,4)="True",IF(_xlfn.XLOOKUP("Dst_IsAny",'Scoring_Config'!$A:$A,'Scoring_Config'!$D:$D,"Yes")="Yes",_xlfn.XLOOKUP("Dst_IsAny",'Scoring_Config'!$A:$A,'Scoring_Config'!$C:$C,10),0),0)+IF(LEFT(AC1490,4)="True",IF(_xlfn.XLOOKUP("Dst_CIDR_Le_16",'Scoring_Config'!$A:$A,'Scoring_Config'!$D:$D,"Yes")="Yes",_xlfn.XLOOKUP("Dst_CIDR_Le_16",'Scoring_Config'!$A:$A,'Scoring_Config'!$C:$C,10),0),0)+IF(LEFT(AD1490,4)="True",IF(_xlfn.XLOOKUP("Dst_CIDR_17_22",'Scoring_Config'!$A:$A,'Scoring_Config'!$D:$D,"Yes")="Yes",_xlfn.XLOOKUP("Dst_CIDR_17_22",'Scoring_Config'!$A:$A,'Scoring_Config'!$C:$C,5),0),0)+IF(LEFT(AE1490,4)="True",IF(_xlfn.XLOOKUP("SrcZone_IsAny",'Scoring_Config'!$A:$A,'Scoring_Config'!$D:$D,"Yes")="Yes",_xlfn.XLOOKUP("SrcZone_IsAny",'Scoring_Config'!$A:$A,'Scoring_Config'!$C:$C,10),0),0)+IF(LEFT(AF1490,4)="True",IF(_xlfn.XLOOKUP("DstZone_IsAny",'Scoring_Config'!$A:$A,'Scoring_Config'!$D:$D,"Yes")="Yes",_xlfn.XLOOKUP("DstZone_IsAny",'Scoring_Config'!$A:$A,'Scoring_Config'!$C:$C,10),0),0)+IF(LEFT(AG1490,4)="True",IF(_xlfn.XLOOKUP("Service_Any_OR_RangeGt1000",'Scoring_Config'!$A:$A,'Scoring_Config'!$D:$D,"Yes")="Yes",_xlfn.XLOOKUP("Service_Any_OR_RangeGt1000",'Scoring_Config'!$A:$A,'Scoring_Config'!$C:$C,10),0),0)+IF(LEFT(AH1490,4)="True",IF(_xlfn.XLOOKUP("App_Any_OR_RangeGt1000",'Scoring_Config'!$A:$A,'Scoring_Config'!$D:$D,"Yes")="Yes",_xlfn.XLOOKUP("App_Any_OR_RangeGt1000",'Scoring_Config'!$A:$A,'Scoring_Config'!$C:$C,10),0),0)+IF(LEFT(AI1490,4)="True",IF(_xlfn.XLOOKUP("Service_Insecure_Match",'Scoring_Config'!$A:$A,'Scoring_Config'!$D:$D,"Yes")="Yes",_xlfn.XLOOKUP("Service_Insecure_Match",'Scoring_Config'!$A:$A,'Scoring_Config'!$C:$C,5),0),0)+IF(LEFT(AJ1490,4)="True",IF(_xlfn.XLOOKUP("Risky_Inbound",'Scoring_Config'!$A:$A,'Scoring_Config'!$D:$D,"Yes")="Yes",_xlfn.XLOOKUP("Risky_Inbound",'Scoring_Config'!$A:$A,'Scoring_Config'!$C:$C,50),0),0)+IF(LEFT(AK1490,4)="True",IF(_xlfn.XLOOKUP("Risky_Outbound",'Scoring_Config'!$A:$A,'Scoring_Config'!$D:$D,"Yes")="Yes",_xlfn.XLOOKUP("Risky_Outbound",'Scoring_Config'!$A:$A,'Scoring_Config'!$C:$C,25),0),0)+IF(LEFT(AZ1490,4)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1490,FIND(",",AL1490)+1,100)),0)+IF(LEFT(AM1490,4)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1490,FIND(",",AN1490)+1,100)),0)+IF(_xlfn.XLOOKUP("Profile_Scoring",'Scoring_Config'!$A:$A,'Scoring_Config'!$D:$D,"Yes")="Yes",VALUE(MID(AO1490,FIND(",",AO1490)+1,100)),0)+IF(_xlfn.XLOOKUP("Options_Scoring",'Scoring_Config'!$A:$A,'Scoring_Config'!$D:$D,"Yes")="Yes",VALUE(MID(AP1490,FIND(",",AP1490)+1,100)),0)))</f>
        <v>0</v>
      </c>
      <c r="AZ1490" cm="1">
        <f t="array" ref="AZ1490">IF(FALSE,"True," &amp; IF(_xlfn.XLOOKUP("Migrate_Insecure",'Scoring_Config'!$A:$A,'Scoring_Config'!$D:$D,"Yes")="Yes",_xlfn.XLOOKUP("Migrate_Insecure",'Scoring_Config'!$A:$A,'Scoring_Config'!$C:$C,10),0),"False,0")</f>
        <v>0</v>
      </c>
    </row>
    <row r="1491" spans="1:52">
      <c r="A1491" t="s">
        <v>1979</v>
      </c>
      <c r="B1491" t="s">
        <v>3463</v>
      </c>
      <c r="C1491" t="s">
        <v>3542</v>
      </c>
      <c r="D1491" t="s">
        <v>3545</v>
      </c>
      <c r="E1491" t="s">
        <v>3563</v>
      </c>
      <c r="F1491" t="s">
        <v>3734</v>
      </c>
      <c r="G1491" t="s">
        <v>330</v>
      </c>
      <c r="H1491" t="s">
        <v>174</v>
      </c>
      <c r="I1491" t="s">
        <v>3576</v>
      </c>
      <c r="J1491" t="s">
        <v>1170</v>
      </c>
      <c r="K1491" t="s">
        <v>1660</v>
      </c>
      <c r="L1491" t="s">
        <v>1639</v>
      </c>
      <c r="M1491" t="s">
        <v>1974</v>
      </c>
      <c r="N1491" t="s">
        <v>4315</v>
      </c>
      <c r="O1491" t="s">
        <v>4319</v>
      </c>
      <c r="P1491" t="s">
        <v>4321</v>
      </c>
      <c r="Q1491" t="s">
        <v>5373</v>
      </c>
      <c r="R1491" t="s">
        <v>5439</v>
      </c>
      <c r="S1491" t="s">
        <v>4324</v>
      </c>
      <c r="T1491" t="s">
        <v>5817</v>
      </c>
      <c r="U1491" t="s">
        <v>6661</v>
      </c>
      <c r="Y1491" cm="1">
        <f t="array" ref="Y1491">IF(FALSE,"True," &amp; IF(_xlfn.XLOOKUP("Src_IsAny",'Scoring_Config'!$A:$A,'Scoring_Config'!$D:$D,"Yes")="Yes",_xlfn.XLOOKUP("Src_IsAny",'Scoring_Config'!$A:$A,'Scoring_Config'!$C:$C,10),0),"False,0")</f>
        <v>0</v>
      </c>
      <c r="Z1491" cm="1">
        <f t="array" ref="Z1491">IF(FALSE,"True," &amp; IF(_xlfn.XLOOKUP("Src_CIDR_Le_16",'Scoring_Config'!$A:$A,'Scoring_Config'!$D:$D,"Yes")="Yes",_xlfn.XLOOKUP("Src_CIDR_Le_16",'Scoring_Config'!$A:$A,'Scoring_Config'!$C:$C,10),0),"False,0")</f>
        <v>0</v>
      </c>
      <c r="AA1491" cm="1">
        <f t="array" ref="AA1491">IF(FALSE,"True," &amp; IF(_xlfn.XLOOKUP("Src_CIDR_17_22",'Scoring_Config'!$A:$A,'Scoring_Config'!$D:$D,"Yes")="Yes",_xlfn.XLOOKUP("Src_CIDR_17_22",'Scoring_Config'!$A:$A,'Scoring_Config'!$C:$C,5),0),"False,0")</f>
        <v>0</v>
      </c>
      <c r="AB1491" cm="1">
        <f t="array" ref="AB1491">IF(FALSE,"True," &amp; IF(_xlfn.XLOOKUP("Dst_IsAny",'Scoring_Config'!$A:$A,'Scoring_Config'!$D:$D,"Yes")="Yes",_xlfn.XLOOKUP("Dst_IsAny",'Scoring_Config'!$A:$A,'Scoring_Config'!$C:$C,10),0),"False,0")</f>
        <v>0</v>
      </c>
      <c r="AC1491" cm="1">
        <f t="array" ref="AC1491">IF(FALSE,"True," &amp; IF(_xlfn.XLOOKUP("Dst_CIDR_Le_16",'Scoring_Config'!$A:$A,'Scoring_Config'!$D:$D,"Yes")="Yes",_xlfn.XLOOKUP("Dst_CIDR_Le_16",'Scoring_Config'!$A:$A,'Scoring_Config'!$C:$C,10),0),"False,0")</f>
        <v>0</v>
      </c>
      <c r="AD1491" cm="1">
        <f t="array" ref="AD1491">IF(FALSE,"True," &amp; IF(_xlfn.XLOOKUP("Dst_CIDR_17_22",'Scoring_Config'!$A:$A,'Scoring_Config'!$D:$D,"Yes")="Yes",_xlfn.XLOOKUP("Dst_CIDR_17_22",'Scoring_Config'!$A:$A,'Scoring_Config'!$C:$C,5),0),"False,0")</f>
        <v>0</v>
      </c>
      <c r="AE1491" cm="1">
        <f t="array" ref="AE1491">IF(FALSE,"True," &amp; IF(_xlfn.XLOOKUP("SrcZone_IsAny",'Scoring_Config'!$A:$A,'Scoring_Config'!$D:$D,"Yes")="Yes",_xlfn.XLOOKUP("SrcZone_IsAny",'Scoring_Config'!$A:$A,'Scoring_Config'!$C:$C,10),0),"False,0")</f>
        <v>0</v>
      </c>
      <c r="AF1491" cm="1">
        <f t="array" ref="AF1491">IF(FALSE,"True," &amp; IF(_xlfn.XLOOKUP("DstZone_IsAny",'Scoring_Config'!$A:$A,'Scoring_Config'!$D:$D,"Yes")="Yes",_xlfn.XLOOKUP("DstZone_IsAny",'Scoring_Config'!$A:$A,'Scoring_Config'!$C:$C,10),0),"False,0")</f>
        <v>0</v>
      </c>
      <c r="AG1491" cm="1">
        <f t="array" ref="AG149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91" cm="1">
        <f t="array" ref="AH1491">IF(FALSE,"True," &amp; IF(_xlfn.XLOOKUP("App_Any_OR_RangeGt1000",'Scoring_Config'!$A:$A,'Scoring_Config'!$D:$D,"Yes")="Yes",_xlfn.XLOOKUP("App_Any_OR_RangeGt1000",'Scoring_Config'!$A:$A,'Scoring_Config'!$C:$C,10),0),"False,0")</f>
        <v>0</v>
      </c>
      <c r="AI1491" cm="1">
        <f t="array" ref="AI1491">IF(FALSE,"True," &amp; IF(_xlfn.XLOOKUP("Service_Insecure_Match",'Scoring_Config'!$A:$A,'Scoring_Config'!$D:$D,"Yes")="Yes",_xlfn.XLOOKUP("Service_Insecure_Match",'Scoring_Config'!$A:$A,'Scoring_Config'!$C:$C,5),0),"False,0")</f>
        <v>0</v>
      </c>
      <c r="AJ1491" cm="1">
        <f t="array" ref="AJ1491">IF(FALSE,"True," &amp; IF(_xlfn.XLOOKUP("Risky_Inbound",'Scoring_Config'!$A:$A,'Scoring_Config'!$D:$D,"Yes")="Yes",_xlfn.XLOOKUP("Risky_Inbound",'Scoring_Config'!$A:$A,'Scoring_Config'!$C:$C,50),0),"False,0")</f>
        <v>0</v>
      </c>
      <c r="AK1491" cm="1">
        <f t="array" ref="AK1491">IF(FALSE,"True," &amp; IF(_xlfn.XLOOKUP("Risky_Outbound",'Scoring_Config'!$A:$A,'Scoring_Config'!$D:$D,"Yes")="Yes",_xlfn.XLOOKUP("Risky_Outbound",'Scoring_Config'!$A:$A,'Scoring_Config'!$C:$C,25),0),"False,0")</f>
        <v>0</v>
      </c>
      <c r="AL1491" t="s">
        <v>6700</v>
      </c>
      <c r="AM1491" cm="1">
        <f t="array" ref="AM149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91" t="s">
        <v>6697</v>
      </c>
      <c r="AO1491" t="s">
        <v>6697</v>
      </c>
      <c r="AP1491" t="s">
        <v>6697</v>
      </c>
      <c r="AQ1491" cm="1">
        <f t="array" ref="AQ1491">IF(FALSE,"True," &amp; IF(_xlfn.XLOOKUP("Service_IsAny",'Scoring_Config'!$A:$A,'Scoring_Config'!$D:$D,"Yes")="Yes",_xlfn.XLOOKUP("Service_IsAny",'Scoring_Config'!$A:$A,'Scoring_Config'!$C:$C,0),0),"False,0")</f>
        <v>0</v>
      </c>
      <c r="AR1491">
        <v>1</v>
      </c>
      <c r="AS1491" cm="1">
        <f t="array" ref="AS1491">IF(FALSE,"True," &amp; IF(_xlfn.XLOOKUP("Service_RangeGt1000",'Scoring_Config'!$A:$A,'Scoring_Config'!$D:$D,"Yes")="Yes",_xlfn.XLOOKUP("Service_RangeGt1000",'Scoring_Config'!$A:$A,'Scoring_Config'!$C:$C,0),0),"False,0")</f>
        <v>0</v>
      </c>
      <c r="AT1491" cm="1">
        <f t="array" ref="AT1491">IF(FALSE,"True," &amp; IF(_xlfn.XLOOKUP("App_IsAny",'Scoring_Config'!$A:$A,'Scoring_Config'!$D:$D,"Yes")="Yes",_xlfn.XLOOKUP("App_IsAny",'Scoring_Config'!$A:$A,'Scoring_Config'!$C:$C,0),0),"False,0")</f>
        <v>0</v>
      </c>
      <c r="AU1491">
        <v>1</v>
      </c>
      <c r="AV1491" cm="1">
        <f t="array" ref="AV1491">IF(FALSE,"True," &amp; IF(_xlfn.XLOOKUP("App_RangeGt1000",'Scoring_Config'!$A:$A,'Scoring_Config'!$D:$D,"Yes")="Yes",_xlfn.XLOOKUP("App_RangeGt1000",'Scoring_Config'!$A:$A,'Scoring_Config'!$C:$C,0),0),"False,0")</f>
        <v>0</v>
      </c>
      <c r="AW1491" cm="1">
        <f t="array" ref="AW1491">IF(FALSE,"True," &amp; IF(_xlfn.XLOOKUP("Action_IsDenyOrDrop",'Scoring_Config'!$A:$A,'Scoring_Config'!$D:$D,"Yes")="Yes",_xlfn.XLOOKUP("Action_IsDenyOrDrop",'Scoring_Config'!$A:$A,'Scoring_Config'!$C:$C,0),0),"False,0")</f>
        <v>0</v>
      </c>
      <c r="AX1491" cm="1">
        <f t="array" ref="AX1491">IF(LEFT(AW1491,4)="True",0,(IF(LEFT(Y1491,4)="True",IF(_xlfn.XLOOKUP("Src_IsAny",'Scoring_Config'!$A:$A,'Scoring_Config'!$D:$D,"Yes")="Yes",_xlfn.XLOOKUP("Src_IsAny",'Scoring_Config'!$A:$A,'Scoring_Config'!$C:$C,10),0),0)+IF(LEFT(Z1491,4)="True",IF(_xlfn.XLOOKUP("Src_CIDR_Le_16",'Scoring_Config'!$A:$A,'Scoring_Config'!$D:$D,"Yes")="Yes",_xlfn.XLOOKUP("Src_CIDR_Le_16",'Scoring_Config'!$A:$A,'Scoring_Config'!$C:$C,10),0),0)+IF(LEFT(AA1491,4)="True",IF(_xlfn.XLOOKUP("Src_CIDR_17_22",'Scoring_Config'!$A:$A,'Scoring_Config'!$D:$D,"Yes")="Yes",_xlfn.XLOOKUP("Src_CIDR_17_22",'Scoring_Config'!$A:$A,'Scoring_Config'!$C:$C,5),0),0)+IF(LEFT(AB1491,4)="True",IF(_xlfn.XLOOKUP("Dst_IsAny",'Scoring_Config'!$A:$A,'Scoring_Config'!$D:$D,"Yes")="Yes",_xlfn.XLOOKUP("Dst_IsAny",'Scoring_Config'!$A:$A,'Scoring_Config'!$C:$C,10),0),0)+IF(LEFT(AC1491,4)="True",IF(_xlfn.XLOOKUP("Dst_CIDR_Le_16",'Scoring_Config'!$A:$A,'Scoring_Config'!$D:$D,"Yes")="Yes",_xlfn.XLOOKUP("Dst_CIDR_Le_16",'Scoring_Config'!$A:$A,'Scoring_Config'!$C:$C,10),0),0)+IF(LEFT(AD1491,4)="True",IF(_xlfn.XLOOKUP("Dst_CIDR_17_22",'Scoring_Config'!$A:$A,'Scoring_Config'!$D:$D,"Yes")="Yes",_xlfn.XLOOKUP("Dst_CIDR_17_22",'Scoring_Config'!$A:$A,'Scoring_Config'!$C:$C,5),0),0)+IF(LEFT(AE1491,4)="True",IF(_xlfn.XLOOKUP("SrcZone_IsAny",'Scoring_Config'!$A:$A,'Scoring_Config'!$D:$D,"Yes")="Yes",_xlfn.XLOOKUP("SrcZone_IsAny",'Scoring_Config'!$A:$A,'Scoring_Config'!$C:$C,10),0),0)+IF(LEFT(AF1491,4)="True",IF(_xlfn.XLOOKUP("DstZone_IsAny",'Scoring_Config'!$A:$A,'Scoring_Config'!$D:$D,"Yes")="Yes",_xlfn.XLOOKUP("DstZone_IsAny",'Scoring_Config'!$A:$A,'Scoring_Config'!$C:$C,10),0),0)+IF(LEFT(AG1491,4)="True",IF(_xlfn.XLOOKUP("Service_Any_OR_RangeGt1000",'Scoring_Config'!$A:$A,'Scoring_Config'!$D:$D,"Yes")="Yes",_xlfn.XLOOKUP("Service_Any_OR_RangeGt1000",'Scoring_Config'!$A:$A,'Scoring_Config'!$C:$C,10),0),0)+IF(LEFT(AH1491,4)="True",IF(_xlfn.XLOOKUP("App_Any_OR_RangeGt1000",'Scoring_Config'!$A:$A,'Scoring_Config'!$D:$D,"Yes")="Yes",_xlfn.XLOOKUP("App_Any_OR_RangeGt1000",'Scoring_Config'!$A:$A,'Scoring_Config'!$C:$C,10),0),0)+IF(LEFT(AI1491,4)="True",IF(_xlfn.XLOOKUP("Service_Insecure_Match",'Scoring_Config'!$A:$A,'Scoring_Config'!$D:$D,"Yes")="Yes",_xlfn.XLOOKUP("Service_Insecure_Match",'Scoring_Config'!$A:$A,'Scoring_Config'!$C:$C,5),0),0)+IF(LEFT(AJ1491,4)="True",IF(_xlfn.XLOOKUP("Risky_Inbound",'Scoring_Config'!$A:$A,'Scoring_Config'!$D:$D,"Yes")="Yes",_xlfn.XLOOKUP("Risky_Inbound",'Scoring_Config'!$A:$A,'Scoring_Config'!$C:$C,50),0),0)+IF(LEFT(AK1491,4)="True",IF(_xlfn.XLOOKUP("Risky_Outbound",'Scoring_Config'!$A:$A,'Scoring_Config'!$D:$D,"Yes")="Yes",_xlfn.XLOOKUP("Risky_Outbound",'Scoring_Config'!$A:$A,'Scoring_Config'!$C:$C,25),0),0)+IF(LEFT(AZ1491,4)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1491,FIND(",",AL1491)+1,100)),0)+IF(LEFT(AM1491,4)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1491,FIND(",",AN1491)+1,100)),0)+IF(_xlfn.XLOOKUP("Profile_Scoring",'Scoring_Config'!$A:$A,'Scoring_Config'!$D:$D,"Yes")="Yes",VALUE(MID(AO1491,FIND(",",AO1491)+1,100)),0)+IF(_xlfn.XLOOKUP("Options_Scoring",'Scoring_Config'!$A:$A,'Scoring_Config'!$D:$D,"Yes")="Yes",VALUE(MID(AP1491,FIND(",",AP1491)+1,100)),0)))</f>
        <v>0</v>
      </c>
      <c r="AZ1491" cm="1">
        <f t="array" ref="AZ1491">IF(FALSE,"True," &amp; IF(_xlfn.XLOOKUP("Migrate_Insecure",'Scoring_Config'!$A:$A,'Scoring_Config'!$D:$D,"Yes")="Yes",_xlfn.XLOOKUP("Migrate_Insecure",'Scoring_Config'!$A:$A,'Scoring_Config'!$C:$C,10),0),"False,0")</f>
        <v>0</v>
      </c>
    </row>
    <row r="1492" spans="1:52">
      <c r="A1492" t="s">
        <v>1979</v>
      </c>
      <c r="B1492" t="s">
        <v>3464</v>
      </c>
      <c r="C1492" t="s">
        <v>3542</v>
      </c>
      <c r="D1492" t="s">
        <v>3545</v>
      </c>
      <c r="E1492" t="s">
        <v>3563</v>
      </c>
      <c r="F1492" t="s">
        <v>3576</v>
      </c>
      <c r="G1492" t="s">
        <v>774</v>
      </c>
      <c r="H1492" t="s">
        <v>174</v>
      </c>
      <c r="I1492" t="s">
        <v>3576</v>
      </c>
      <c r="J1492" t="s">
        <v>1146</v>
      </c>
      <c r="K1492" t="s">
        <v>1912</v>
      </c>
      <c r="L1492" t="s">
        <v>1537</v>
      </c>
      <c r="M1492" t="s">
        <v>1974</v>
      </c>
      <c r="N1492" t="s">
        <v>4315</v>
      </c>
      <c r="O1492" t="s">
        <v>4319</v>
      </c>
      <c r="P1492" t="s">
        <v>4321</v>
      </c>
      <c r="Q1492" t="s">
        <v>5374</v>
      </c>
      <c r="R1492" t="s">
        <v>5439</v>
      </c>
      <c r="S1492" t="s">
        <v>4324</v>
      </c>
      <c r="T1492" t="s">
        <v>5780</v>
      </c>
      <c r="U1492" t="s">
        <v>5843</v>
      </c>
      <c r="Y1492" cm="1">
        <f t="array" ref="Y1492">IF(FALSE,"True," &amp; IF(_xlfn.XLOOKUP("Src_IsAny",'Scoring_Config'!$A:$A,'Scoring_Config'!$D:$D,"Yes")="Yes",_xlfn.XLOOKUP("Src_IsAny",'Scoring_Config'!$A:$A,'Scoring_Config'!$C:$C,10),0),"False,0")</f>
        <v>0</v>
      </c>
      <c r="Z1492" cm="1">
        <f t="array" ref="Z1492">IF(FALSE,"True," &amp; IF(_xlfn.XLOOKUP("Src_CIDR_Le_16",'Scoring_Config'!$A:$A,'Scoring_Config'!$D:$D,"Yes")="Yes",_xlfn.XLOOKUP("Src_CIDR_Le_16",'Scoring_Config'!$A:$A,'Scoring_Config'!$C:$C,10),0),"False,0")</f>
        <v>0</v>
      </c>
      <c r="AA1492" cm="1">
        <f t="array" ref="AA1492">IF(FALSE,"True," &amp; IF(_xlfn.XLOOKUP("Src_CIDR_17_22",'Scoring_Config'!$A:$A,'Scoring_Config'!$D:$D,"Yes")="Yes",_xlfn.XLOOKUP("Src_CIDR_17_22",'Scoring_Config'!$A:$A,'Scoring_Config'!$C:$C,5),0),"False,0")</f>
        <v>0</v>
      </c>
      <c r="AB1492" cm="1">
        <f t="array" ref="AB1492">IF(FALSE,"True," &amp; IF(_xlfn.XLOOKUP("Dst_IsAny",'Scoring_Config'!$A:$A,'Scoring_Config'!$D:$D,"Yes")="Yes",_xlfn.XLOOKUP("Dst_IsAny",'Scoring_Config'!$A:$A,'Scoring_Config'!$C:$C,10),0),"False,0")</f>
        <v>0</v>
      </c>
      <c r="AC1492" cm="1">
        <f t="array" ref="AC1492">IF(FALSE,"True," &amp; IF(_xlfn.XLOOKUP("Dst_CIDR_Le_16",'Scoring_Config'!$A:$A,'Scoring_Config'!$D:$D,"Yes")="Yes",_xlfn.XLOOKUP("Dst_CIDR_Le_16",'Scoring_Config'!$A:$A,'Scoring_Config'!$C:$C,10),0),"False,0")</f>
        <v>0</v>
      </c>
      <c r="AD1492" cm="1">
        <f t="array" ref="AD1492">IF(FALSE,"True," &amp; IF(_xlfn.XLOOKUP("Dst_CIDR_17_22",'Scoring_Config'!$A:$A,'Scoring_Config'!$D:$D,"Yes")="Yes",_xlfn.XLOOKUP("Dst_CIDR_17_22",'Scoring_Config'!$A:$A,'Scoring_Config'!$C:$C,5),0),"False,0")</f>
        <v>0</v>
      </c>
      <c r="AE1492" cm="1">
        <f t="array" ref="AE1492">IF(FALSE,"True," &amp; IF(_xlfn.XLOOKUP("SrcZone_IsAny",'Scoring_Config'!$A:$A,'Scoring_Config'!$D:$D,"Yes")="Yes",_xlfn.XLOOKUP("SrcZone_IsAny",'Scoring_Config'!$A:$A,'Scoring_Config'!$C:$C,10),0),"False,0")</f>
        <v>0</v>
      </c>
      <c r="AF1492" cm="1">
        <f t="array" ref="AF1492">IF(FALSE,"True," &amp; IF(_xlfn.XLOOKUP("DstZone_IsAny",'Scoring_Config'!$A:$A,'Scoring_Config'!$D:$D,"Yes")="Yes",_xlfn.XLOOKUP("DstZone_IsAny",'Scoring_Config'!$A:$A,'Scoring_Config'!$C:$C,10),0),"False,0")</f>
        <v>0</v>
      </c>
      <c r="AG1492" cm="1">
        <f t="array" ref="AG149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92" cm="1">
        <f t="array" ref="AH1492">IF(FALSE,"True," &amp; IF(_xlfn.XLOOKUP("App_Any_OR_RangeGt1000",'Scoring_Config'!$A:$A,'Scoring_Config'!$D:$D,"Yes")="Yes",_xlfn.XLOOKUP("App_Any_OR_RangeGt1000",'Scoring_Config'!$A:$A,'Scoring_Config'!$C:$C,10),0),"False,0")</f>
        <v>0</v>
      </c>
      <c r="AI1492" cm="1">
        <f t="array" ref="AI1492">IF(FALSE,"True," &amp; IF(_xlfn.XLOOKUP("Service_Insecure_Match",'Scoring_Config'!$A:$A,'Scoring_Config'!$D:$D,"Yes")="Yes",_xlfn.XLOOKUP("Service_Insecure_Match",'Scoring_Config'!$A:$A,'Scoring_Config'!$C:$C,5),0),"False,0")</f>
        <v>0</v>
      </c>
      <c r="AJ1492" cm="1">
        <f t="array" ref="AJ1492">IF(FALSE,"True," &amp; IF(_xlfn.XLOOKUP("Risky_Inbound",'Scoring_Config'!$A:$A,'Scoring_Config'!$D:$D,"Yes")="Yes",_xlfn.XLOOKUP("Risky_Inbound",'Scoring_Config'!$A:$A,'Scoring_Config'!$C:$C,50),0),"False,0")</f>
        <v>0</v>
      </c>
      <c r="AK1492" cm="1">
        <f t="array" ref="AK1492">IF(FALSE,"True," &amp; IF(_xlfn.XLOOKUP("Risky_Outbound",'Scoring_Config'!$A:$A,'Scoring_Config'!$D:$D,"Yes")="Yes",_xlfn.XLOOKUP("Risky_Outbound",'Scoring_Config'!$A:$A,'Scoring_Config'!$C:$C,25),0),"False,0")</f>
        <v>0</v>
      </c>
      <c r="AL1492" t="s">
        <v>6700</v>
      </c>
      <c r="AM1492" cm="1">
        <f t="array" ref="AM149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92" t="s">
        <v>6697</v>
      </c>
      <c r="AO1492" t="s">
        <v>6697</v>
      </c>
      <c r="AP1492" t="s">
        <v>6697</v>
      </c>
      <c r="AQ1492" cm="1">
        <f t="array" ref="AQ1492">IF(FALSE,"True," &amp; IF(_xlfn.XLOOKUP("Service_IsAny",'Scoring_Config'!$A:$A,'Scoring_Config'!$D:$D,"Yes")="Yes",_xlfn.XLOOKUP("Service_IsAny",'Scoring_Config'!$A:$A,'Scoring_Config'!$C:$C,0),0),"False,0")</f>
        <v>0</v>
      </c>
      <c r="AR1492">
        <v>2</v>
      </c>
      <c r="AS1492" cm="1">
        <f t="array" ref="AS1492">IF(FALSE,"True," &amp; IF(_xlfn.XLOOKUP("Service_RangeGt1000",'Scoring_Config'!$A:$A,'Scoring_Config'!$D:$D,"Yes")="Yes",_xlfn.XLOOKUP("Service_RangeGt1000",'Scoring_Config'!$A:$A,'Scoring_Config'!$C:$C,0),0),"False,0")</f>
        <v>0</v>
      </c>
      <c r="AT1492" cm="1">
        <f t="array" ref="AT1492">IF(FALSE,"True," &amp; IF(_xlfn.XLOOKUP("App_IsAny",'Scoring_Config'!$A:$A,'Scoring_Config'!$D:$D,"Yes")="Yes",_xlfn.XLOOKUP("App_IsAny",'Scoring_Config'!$A:$A,'Scoring_Config'!$C:$C,0),0),"False,0")</f>
        <v>0</v>
      </c>
      <c r="AU1492">
        <v>1</v>
      </c>
      <c r="AV1492" cm="1">
        <f t="array" ref="AV1492">IF(FALSE,"True," &amp; IF(_xlfn.XLOOKUP("App_RangeGt1000",'Scoring_Config'!$A:$A,'Scoring_Config'!$D:$D,"Yes")="Yes",_xlfn.XLOOKUP("App_RangeGt1000",'Scoring_Config'!$A:$A,'Scoring_Config'!$C:$C,0),0),"False,0")</f>
        <v>0</v>
      </c>
      <c r="AW1492" cm="1">
        <f t="array" ref="AW1492">IF(FALSE,"True," &amp; IF(_xlfn.XLOOKUP("Action_IsDenyOrDrop",'Scoring_Config'!$A:$A,'Scoring_Config'!$D:$D,"Yes")="Yes",_xlfn.XLOOKUP("Action_IsDenyOrDrop",'Scoring_Config'!$A:$A,'Scoring_Config'!$C:$C,0),0),"False,0")</f>
        <v>0</v>
      </c>
      <c r="AX1492" cm="1">
        <f t="array" ref="AX1492">IF(LEFT(AW1492,4)="True",0,(IF(LEFT(Y1492,4)="True",IF(_xlfn.XLOOKUP("Src_IsAny",'Scoring_Config'!$A:$A,'Scoring_Config'!$D:$D,"Yes")="Yes",_xlfn.XLOOKUP("Src_IsAny",'Scoring_Config'!$A:$A,'Scoring_Config'!$C:$C,10),0),0)+IF(LEFT(Z1492,4)="True",IF(_xlfn.XLOOKUP("Src_CIDR_Le_16",'Scoring_Config'!$A:$A,'Scoring_Config'!$D:$D,"Yes")="Yes",_xlfn.XLOOKUP("Src_CIDR_Le_16",'Scoring_Config'!$A:$A,'Scoring_Config'!$C:$C,10),0),0)+IF(LEFT(AA1492,4)="True",IF(_xlfn.XLOOKUP("Src_CIDR_17_22",'Scoring_Config'!$A:$A,'Scoring_Config'!$D:$D,"Yes")="Yes",_xlfn.XLOOKUP("Src_CIDR_17_22",'Scoring_Config'!$A:$A,'Scoring_Config'!$C:$C,5),0),0)+IF(LEFT(AB1492,4)="True",IF(_xlfn.XLOOKUP("Dst_IsAny",'Scoring_Config'!$A:$A,'Scoring_Config'!$D:$D,"Yes")="Yes",_xlfn.XLOOKUP("Dst_IsAny",'Scoring_Config'!$A:$A,'Scoring_Config'!$C:$C,10),0),0)+IF(LEFT(AC1492,4)="True",IF(_xlfn.XLOOKUP("Dst_CIDR_Le_16",'Scoring_Config'!$A:$A,'Scoring_Config'!$D:$D,"Yes")="Yes",_xlfn.XLOOKUP("Dst_CIDR_Le_16",'Scoring_Config'!$A:$A,'Scoring_Config'!$C:$C,10),0),0)+IF(LEFT(AD1492,4)="True",IF(_xlfn.XLOOKUP("Dst_CIDR_17_22",'Scoring_Config'!$A:$A,'Scoring_Config'!$D:$D,"Yes")="Yes",_xlfn.XLOOKUP("Dst_CIDR_17_22",'Scoring_Config'!$A:$A,'Scoring_Config'!$C:$C,5),0),0)+IF(LEFT(AE1492,4)="True",IF(_xlfn.XLOOKUP("SrcZone_IsAny",'Scoring_Config'!$A:$A,'Scoring_Config'!$D:$D,"Yes")="Yes",_xlfn.XLOOKUP("SrcZone_IsAny",'Scoring_Config'!$A:$A,'Scoring_Config'!$C:$C,10),0),0)+IF(LEFT(AF1492,4)="True",IF(_xlfn.XLOOKUP("DstZone_IsAny",'Scoring_Config'!$A:$A,'Scoring_Config'!$D:$D,"Yes")="Yes",_xlfn.XLOOKUP("DstZone_IsAny",'Scoring_Config'!$A:$A,'Scoring_Config'!$C:$C,10),0),0)+IF(LEFT(AG1492,4)="True",IF(_xlfn.XLOOKUP("Service_Any_OR_RangeGt1000",'Scoring_Config'!$A:$A,'Scoring_Config'!$D:$D,"Yes")="Yes",_xlfn.XLOOKUP("Service_Any_OR_RangeGt1000",'Scoring_Config'!$A:$A,'Scoring_Config'!$C:$C,10),0),0)+IF(LEFT(AH1492,4)="True",IF(_xlfn.XLOOKUP("App_Any_OR_RangeGt1000",'Scoring_Config'!$A:$A,'Scoring_Config'!$D:$D,"Yes")="Yes",_xlfn.XLOOKUP("App_Any_OR_RangeGt1000",'Scoring_Config'!$A:$A,'Scoring_Config'!$C:$C,10),0),0)+IF(LEFT(AI1492,4)="True",IF(_xlfn.XLOOKUP("Service_Insecure_Match",'Scoring_Config'!$A:$A,'Scoring_Config'!$D:$D,"Yes")="Yes",_xlfn.XLOOKUP("Service_Insecure_Match",'Scoring_Config'!$A:$A,'Scoring_Config'!$C:$C,5),0),0)+IF(LEFT(AJ1492,4)="True",IF(_xlfn.XLOOKUP("Risky_Inbound",'Scoring_Config'!$A:$A,'Scoring_Config'!$D:$D,"Yes")="Yes",_xlfn.XLOOKUP("Risky_Inbound",'Scoring_Config'!$A:$A,'Scoring_Config'!$C:$C,50),0),0)+IF(LEFT(AK1492,4)="True",IF(_xlfn.XLOOKUP("Risky_Outbound",'Scoring_Config'!$A:$A,'Scoring_Config'!$D:$D,"Yes")="Yes",_xlfn.XLOOKUP("Risky_Outbound",'Scoring_Config'!$A:$A,'Scoring_Config'!$C:$C,25),0),0)+IF(LEFT(AZ1492,4)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1492,FIND(",",AL1492)+1,100)),0)+IF(LEFT(AM1492,4)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1492,FIND(",",AN1492)+1,100)),0)+IF(_xlfn.XLOOKUP("Profile_Scoring",'Scoring_Config'!$A:$A,'Scoring_Config'!$D:$D,"Yes")="Yes",VALUE(MID(AO1492,FIND(",",AO1492)+1,100)),0)+IF(_xlfn.XLOOKUP("Options_Scoring",'Scoring_Config'!$A:$A,'Scoring_Config'!$D:$D,"Yes")="Yes",VALUE(MID(AP1492,FIND(",",AP1492)+1,100)),0)))</f>
        <v>0</v>
      </c>
      <c r="AZ1492" cm="1">
        <f t="array" ref="AZ1492">IF(FALSE,"True," &amp; IF(_xlfn.XLOOKUP("Migrate_Insecure",'Scoring_Config'!$A:$A,'Scoring_Config'!$D:$D,"Yes")="Yes",_xlfn.XLOOKUP("Migrate_Insecure",'Scoring_Config'!$A:$A,'Scoring_Config'!$C:$C,10),0),"False,0")</f>
        <v>0</v>
      </c>
    </row>
    <row r="1493" spans="1:52">
      <c r="A1493" t="s">
        <v>1979</v>
      </c>
      <c r="B1493" t="s">
        <v>3465</v>
      </c>
      <c r="C1493" t="s">
        <v>3542</v>
      </c>
      <c r="D1493" t="s">
        <v>3545</v>
      </c>
      <c r="E1493" t="s">
        <v>3563</v>
      </c>
      <c r="F1493" t="s">
        <v>3576</v>
      </c>
      <c r="G1493" t="s">
        <v>774</v>
      </c>
      <c r="H1493" t="s">
        <v>174</v>
      </c>
      <c r="I1493" t="s">
        <v>3576</v>
      </c>
      <c r="J1493" t="s">
        <v>750</v>
      </c>
      <c r="K1493" t="s">
        <v>1667</v>
      </c>
      <c r="L1493" t="s">
        <v>1628</v>
      </c>
      <c r="M1493" t="s">
        <v>1974</v>
      </c>
      <c r="N1493" t="s">
        <v>4315</v>
      </c>
      <c r="O1493" t="s">
        <v>4319</v>
      </c>
      <c r="P1493" t="s">
        <v>4321</v>
      </c>
      <c r="Q1493" t="s">
        <v>5374</v>
      </c>
      <c r="R1493" t="s">
        <v>5440</v>
      </c>
      <c r="S1493" t="s">
        <v>5440</v>
      </c>
      <c r="T1493" t="s">
        <v>5817</v>
      </c>
      <c r="U1493" t="s">
        <v>5843</v>
      </c>
      <c r="Y1493" cm="1">
        <f t="array" ref="Y1493">IF(FALSE,"True," &amp; IF(_xlfn.XLOOKUP("Src_IsAny",'Scoring_Config'!$A:$A,'Scoring_Config'!$D:$D,"Yes")="Yes",_xlfn.XLOOKUP("Src_IsAny",'Scoring_Config'!$A:$A,'Scoring_Config'!$C:$C,10),0),"False,0")</f>
        <v>0</v>
      </c>
      <c r="Z1493" cm="1">
        <f t="array" ref="Z1493">IF(FALSE,"True," &amp; IF(_xlfn.XLOOKUP("Src_CIDR_Le_16",'Scoring_Config'!$A:$A,'Scoring_Config'!$D:$D,"Yes")="Yes",_xlfn.XLOOKUP("Src_CIDR_Le_16",'Scoring_Config'!$A:$A,'Scoring_Config'!$C:$C,10),0),"False,0")</f>
        <v>0</v>
      </c>
      <c r="AA1493" cm="1">
        <f t="array" ref="AA1493">IF(FALSE,"True," &amp; IF(_xlfn.XLOOKUP("Src_CIDR_17_22",'Scoring_Config'!$A:$A,'Scoring_Config'!$D:$D,"Yes")="Yes",_xlfn.XLOOKUP("Src_CIDR_17_22",'Scoring_Config'!$A:$A,'Scoring_Config'!$C:$C,5),0),"False,0")</f>
        <v>0</v>
      </c>
      <c r="AB1493" cm="1">
        <f t="array" ref="AB1493">IF(FALSE,"True," &amp; IF(_xlfn.XLOOKUP("Dst_IsAny",'Scoring_Config'!$A:$A,'Scoring_Config'!$D:$D,"Yes")="Yes",_xlfn.XLOOKUP("Dst_IsAny",'Scoring_Config'!$A:$A,'Scoring_Config'!$C:$C,10),0),"False,0")</f>
        <v>0</v>
      </c>
      <c r="AC1493" cm="1">
        <f t="array" ref="AC1493">IF(FALSE,"True," &amp; IF(_xlfn.XLOOKUP("Dst_CIDR_Le_16",'Scoring_Config'!$A:$A,'Scoring_Config'!$D:$D,"Yes")="Yes",_xlfn.XLOOKUP("Dst_CIDR_Le_16",'Scoring_Config'!$A:$A,'Scoring_Config'!$C:$C,10),0),"False,0")</f>
        <v>0</v>
      </c>
      <c r="AD1493" cm="1">
        <f t="array" ref="AD1493">IF(FALSE,"True," &amp; IF(_xlfn.XLOOKUP("Dst_CIDR_17_22",'Scoring_Config'!$A:$A,'Scoring_Config'!$D:$D,"Yes")="Yes",_xlfn.XLOOKUP("Dst_CIDR_17_22",'Scoring_Config'!$A:$A,'Scoring_Config'!$C:$C,5),0),"False,0")</f>
        <v>0</v>
      </c>
      <c r="AE1493" cm="1">
        <f t="array" ref="AE1493">IF(FALSE,"True," &amp; IF(_xlfn.XLOOKUP("SrcZone_IsAny",'Scoring_Config'!$A:$A,'Scoring_Config'!$D:$D,"Yes")="Yes",_xlfn.XLOOKUP("SrcZone_IsAny",'Scoring_Config'!$A:$A,'Scoring_Config'!$C:$C,10),0),"False,0")</f>
        <v>0</v>
      </c>
      <c r="AF1493" cm="1">
        <f t="array" ref="AF1493">IF(FALSE,"True," &amp; IF(_xlfn.XLOOKUP("DstZone_IsAny",'Scoring_Config'!$A:$A,'Scoring_Config'!$D:$D,"Yes")="Yes",_xlfn.XLOOKUP("DstZone_IsAny",'Scoring_Config'!$A:$A,'Scoring_Config'!$C:$C,10),0),"False,0")</f>
        <v>0</v>
      </c>
      <c r="AG1493" cm="1">
        <f t="array" ref="AG149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93" cm="1">
        <f t="array" ref="AH1493">IF(FALSE,"True," &amp; IF(_xlfn.XLOOKUP("App_Any_OR_RangeGt1000",'Scoring_Config'!$A:$A,'Scoring_Config'!$D:$D,"Yes")="Yes",_xlfn.XLOOKUP("App_Any_OR_RangeGt1000",'Scoring_Config'!$A:$A,'Scoring_Config'!$C:$C,10),0),"False,0")</f>
        <v>0</v>
      </c>
      <c r="AI1493" cm="1">
        <f t="array" ref="AI1493">IF(FALSE,"True," &amp; IF(_xlfn.XLOOKUP("Service_Insecure_Match",'Scoring_Config'!$A:$A,'Scoring_Config'!$D:$D,"Yes")="Yes",_xlfn.XLOOKUP("Service_Insecure_Match",'Scoring_Config'!$A:$A,'Scoring_Config'!$C:$C,5),0),"False,0")</f>
        <v>0</v>
      </c>
      <c r="AJ1493" cm="1">
        <f t="array" ref="AJ1493">IF(FALSE,"True," &amp; IF(_xlfn.XLOOKUP("Risky_Inbound",'Scoring_Config'!$A:$A,'Scoring_Config'!$D:$D,"Yes")="Yes",_xlfn.XLOOKUP("Risky_Inbound",'Scoring_Config'!$A:$A,'Scoring_Config'!$C:$C,50),0),"False,0")</f>
        <v>0</v>
      </c>
      <c r="AK1493" cm="1">
        <f t="array" ref="AK1493">IF(FALSE,"True," &amp; IF(_xlfn.XLOOKUP("Risky_Outbound",'Scoring_Config'!$A:$A,'Scoring_Config'!$D:$D,"Yes")="Yes",_xlfn.XLOOKUP("Risky_Outbound",'Scoring_Config'!$A:$A,'Scoring_Config'!$C:$C,25),0),"False,0")</f>
        <v>0</v>
      </c>
      <c r="AL1493" t="s">
        <v>6700</v>
      </c>
      <c r="AM1493" cm="1">
        <f t="array" ref="AM149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93" t="s">
        <v>6697</v>
      </c>
      <c r="AO1493" t="s">
        <v>6697</v>
      </c>
      <c r="AP1493" t="s">
        <v>6697</v>
      </c>
      <c r="AQ1493" cm="1">
        <f t="array" ref="AQ1493">IF(FALSE,"True," &amp; IF(_xlfn.XLOOKUP("Service_IsAny",'Scoring_Config'!$A:$A,'Scoring_Config'!$D:$D,"Yes")="Yes",_xlfn.XLOOKUP("Service_IsAny",'Scoring_Config'!$A:$A,'Scoring_Config'!$C:$C,0),0),"False,0")</f>
        <v>0</v>
      </c>
      <c r="AR1493">
        <v>1</v>
      </c>
      <c r="AS1493" cm="1">
        <f t="array" ref="AS1493">IF(FALSE,"True," &amp; IF(_xlfn.XLOOKUP("Service_RangeGt1000",'Scoring_Config'!$A:$A,'Scoring_Config'!$D:$D,"Yes")="Yes",_xlfn.XLOOKUP("Service_RangeGt1000",'Scoring_Config'!$A:$A,'Scoring_Config'!$C:$C,0),0),"False,0")</f>
        <v>0</v>
      </c>
      <c r="AT1493" cm="1">
        <f t="array" ref="AT1493">IF(FALSE,"True," &amp; IF(_xlfn.XLOOKUP("App_IsAny",'Scoring_Config'!$A:$A,'Scoring_Config'!$D:$D,"Yes")="Yes",_xlfn.XLOOKUP("App_IsAny",'Scoring_Config'!$A:$A,'Scoring_Config'!$C:$C,0),0),"False,0")</f>
        <v>0</v>
      </c>
      <c r="AU1493">
        <v>1</v>
      </c>
      <c r="AV1493" cm="1">
        <f t="array" ref="AV1493">IF(FALSE,"True," &amp; IF(_xlfn.XLOOKUP("App_RangeGt1000",'Scoring_Config'!$A:$A,'Scoring_Config'!$D:$D,"Yes")="Yes",_xlfn.XLOOKUP("App_RangeGt1000",'Scoring_Config'!$A:$A,'Scoring_Config'!$C:$C,0),0),"False,0")</f>
        <v>0</v>
      </c>
      <c r="AW1493" cm="1">
        <f t="array" ref="AW1493">IF(FALSE,"True," &amp; IF(_xlfn.XLOOKUP("Action_IsDenyOrDrop",'Scoring_Config'!$A:$A,'Scoring_Config'!$D:$D,"Yes")="Yes",_xlfn.XLOOKUP("Action_IsDenyOrDrop",'Scoring_Config'!$A:$A,'Scoring_Config'!$C:$C,0),0),"False,0")</f>
        <v>0</v>
      </c>
      <c r="AX1493" cm="1">
        <f t="array" ref="AX1493">IF(LEFT(AW1493,4)="True",0,(IF(LEFT(Y1493,4)="True",IF(_xlfn.XLOOKUP("Src_IsAny",'Scoring_Config'!$A:$A,'Scoring_Config'!$D:$D,"Yes")="Yes",_xlfn.XLOOKUP("Src_IsAny",'Scoring_Config'!$A:$A,'Scoring_Config'!$C:$C,10),0),0)+IF(LEFT(Z1493,4)="True",IF(_xlfn.XLOOKUP("Src_CIDR_Le_16",'Scoring_Config'!$A:$A,'Scoring_Config'!$D:$D,"Yes")="Yes",_xlfn.XLOOKUP("Src_CIDR_Le_16",'Scoring_Config'!$A:$A,'Scoring_Config'!$C:$C,10),0),0)+IF(LEFT(AA1493,4)="True",IF(_xlfn.XLOOKUP("Src_CIDR_17_22",'Scoring_Config'!$A:$A,'Scoring_Config'!$D:$D,"Yes")="Yes",_xlfn.XLOOKUP("Src_CIDR_17_22",'Scoring_Config'!$A:$A,'Scoring_Config'!$C:$C,5),0),0)+IF(LEFT(AB1493,4)="True",IF(_xlfn.XLOOKUP("Dst_IsAny",'Scoring_Config'!$A:$A,'Scoring_Config'!$D:$D,"Yes")="Yes",_xlfn.XLOOKUP("Dst_IsAny",'Scoring_Config'!$A:$A,'Scoring_Config'!$C:$C,10),0),0)+IF(LEFT(AC1493,4)="True",IF(_xlfn.XLOOKUP("Dst_CIDR_Le_16",'Scoring_Config'!$A:$A,'Scoring_Config'!$D:$D,"Yes")="Yes",_xlfn.XLOOKUP("Dst_CIDR_Le_16",'Scoring_Config'!$A:$A,'Scoring_Config'!$C:$C,10),0),0)+IF(LEFT(AD1493,4)="True",IF(_xlfn.XLOOKUP("Dst_CIDR_17_22",'Scoring_Config'!$A:$A,'Scoring_Config'!$D:$D,"Yes")="Yes",_xlfn.XLOOKUP("Dst_CIDR_17_22",'Scoring_Config'!$A:$A,'Scoring_Config'!$C:$C,5),0),0)+IF(LEFT(AE1493,4)="True",IF(_xlfn.XLOOKUP("SrcZone_IsAny",'Scoring_Config'!$A:$A,'Scoring_Config'!$D:$D,"Yes")="Yes",_xlfn.XLOOKUP("SrcZone_IsAny",'Scoring_Config'!$A:$A,'Scoring_Config'!$C:$C,10),0),0)+IF(LEFT(AF1493,4)="True",IF(_xlfn.XLOOKUP("DstZone_IsAny",'Scoring_Config'!$A:$A,'Scoring_Config'!$D:$D,"Yes")="Yes",_xlfn.XLOOKUP("DstZone_IsAny",'Scoring_Config'!$A:$A,'Scoring_Config'!$C:$C,10),0),0)+IF(LEFT(AG1493,4)="True",IF(_xlfn.XLOOKUP("Service_Any_OR_RangeGt1000",'Scoring_Config'!$A:$A,'Scoring_Config'!$D:$D,"Yes")="Yes",_xlfn.XLOOKUP("Service_Any_OR_RangeGt1000",'Scoring_Config'!$A:$A,'Scoring_Config'!$C:$C,10),0),0)+IF(LEFT(AH1493,4)="True",IF(_xlfn.XLOOKUP("App_Any_OR_RangeGt1000",'Scoring_Config'!$A:$A,'Scoring_Config'!$D:$D,"Yes")="Yes",_xlfn.XLOOKUP("App_Any_OR_RangeGt1000",'Scoring_Config'!$A:$A,'Scoring_Config'!$C:$C,10),0),0)+IF(LEFT(AI1493,4)="True",IF(_xlfn.XLOOKUP("Service_Insecure_Match",'Scoring_Config'!$A:$A,'Scoring_Config'!$D:$D,"Yes")="Yes",_xlfn.XLOOKUP("Service_Insecure_Match",'Scoring_Config'!$A:$A,'Scoring_Config'!$C:$C,5),0),0)+IF(LEFT(AJ1493,4)="True",IF(_xlfn.XLOOKUP("Risky_Inbound",'Scoring_Config'!$A:$A,'Scoring_Config'!$D:$D,"Yes")="Yes",_xlfn.XLOOKUP("Risky_Inbound",'Scoring_Config'!$A:$A,'Scoring_Config'!$C:$C,50),0),0)+IF(LEFT(AK1493,4)="True",IF(_xlfn.XLOOKUP("Risky_Outbound",'Scoring_Config'!$A:$A,'Scoring_Config'!$D:$D,"Yes")="Yes",_xlfn.XLOOKUP("Risky_Outbound",'Scoring_Config'!$A:$A,'Scoring_Config'!$C:$C,25),0),0)+IF(LEFT(AZ1493,4)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1493,FIND(",",AL1493)+1,100)),0)+IF(LEFT(AM1493,4)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1493,FIND(",",AN1493)+1,100)),0)+IF(_xlfn.XLOOKUP("Profile_Scoring",'Scoring_Config'!$A:$A,'Scoring_Config'!$D:$D,"Yes")="Yes",VALUE(MID(AO1493,FIND(",",AO1493)+1,100)),0)+IF(_xlfn.XLOOKUP("Options_Scoring",'Scoring_Config'!$A:$A,'Scoring_Config'!$D:$D,"Yes")="Yes",VALUE(MID(AP1493,FIND(",",AP1493)+1,100)),0)))</f>
        <v>0</v>
      </c>
      <c r="AZ1493" cm="1">
        <f t="array" ref="AZ1493">IF(FALSE,"True," &amp; IF(_xlfn.XLOOKUP("Migrate_Insecure",'Scoring_Config'!$A:$A,'Scoring_Config'!$D:$D,"Yes")="Yes",_xlfn.XLOOKUP("Migrate_Insecure",'Scoring_Config'!$A:$A,'Scoring_Config'!$C:$C,10),0),"False,0")</f>
        <v>0</v>
      </c>
    </row>
    <row r="1494" spans="1:52">
      <c r="A1494" t="s">
        <v>1979</v>
      </c>
      <c r="B1494" t="s">
        <v>3466</v>
      </c>
      <c r="C1494" t="s">
        <v>3542</v>
      </c>
      <c r="D1494" t="s">
        <v>3545</v>
      </c>
      <c r="E1494" t="s">
        <v>3563</v>
      </c>
      <c r="F1494" t="s">
        <v>3576</v>
      </c>
      <c r="G1494" t="s">
        <v>774</v>
      </c>
      <c r="H1494" t="s">
        <v>174</v>
      </c>
      <c r="I1494" t="s">
        <v>3576</v>
      </c>
      <c r="J1494" t="s">
        <v>750</v>
      </c>
      <c r="K1494" t="s">
        <v>1660</v>
      </c>
      <c r="L1494" t="s">
        <v>1327</v>
      </c>
      <c r="M1494" t="s">
        <v>1974</v>
      </c>
      <c r="N1494" t="s">
        <v>4315</v>
      </c>
      <c r="O1494" t="s">
        <v>4319</v>
      </c>
      <c r="P1494" t="s">
        <v>4321</v>
      </c>
      <c r="Q1494" t="s">
        <v>5374</v>
      </c>
      <c r="R1494" t="s">
        <v>5439</v>
      </c>
      <c r="S1494" t="s">
        <v>4324</v>
      </c>
      <c r="T1494" t="s">
        <v>5843</v>
      </c>
      <c r="U1494" t="s">
        <v>5843</v>
      </c>
      <c r="Y1494" cm="1">
        <f t="array" ref="Y1494">IF(FALSE,"True," &amp; IF(_xlfn.XLOOKUP("Src_IsAny",'Scoring_Config'!$A:$A,'Scoring_Config'!$D:$D,"Yes")="Yes",_xlfn.XLOOKUP("Src_IsAny",'Scoring_Config'!$A:$A,'Scoring_Config'!$C:$C,10),0),"False,0")</f>
        <v>0</v>
      </c>
      <c r="Z1494" cm="1">
        <f t="array" ref="Z1494">IF(FALSE,"True," &amp; IF(_xlfn.XLOOKUP("Src_CIDR_Le_16",'Scoring_Config'!$A:$A,'Scoring_Config'!$D:$D,"Yes")="Yes",_xlfn.XLOOKUP("Src_CIDR_Le_16",'Scoring_Config'!$A:$A,'Scoring_Config'!$C:$C,10),0),"False,0")</f>
        <v>0</v>
      </c>
      <c r="AA1494" cm="1">
        <f t="array" ref="AA1494">IF(FALSE,"True," &amp; IF(_xlfn.XLOOKUP("Src_CIDR_17_22",'Scoring_Config'!$A:$A,'Scoring_Config'!$D:$D,"Yes")="Yes",_xlfn.XLOOKUP("Src_CIDR_17_22",'Scoring_Config'!$A:$A,'Scoring_Config'!$C:$C,5),0),"False,0")</f>
        <v>0</v>
      </c>
      <c r="AB1494" cm="1">
        <f t="array" ref="AB1494">IF(FALSE,"True," &amp; IF(_xlfn.XLOOKUP("Dst_IsAny",'Scoring_Config'!$A:$A,'Scoring_Config'!$D:$D,"Yes")="Yes",_xlfn.XLOOKUP("Dst_IsAny",'Scoring_Config'!$A:$A,'Scoring_Config'!$C:$C,10),0),"False,0")</f>
        <v>0</v>
      </c>
      <c r="AC1494" cm="1">
        <f t="array" ref="AC1494">IF(FALSE,"True," &amp; IF(_xlfn.XLOOKUP("Dst_CIDR_Le_16",'Scoring_Config'!$A:$A,'Scoring_Config'!$D:$D,"Yes")="Yes",_xlfn.XLOOKUP("Dst_CIDR_Le_16",'Scoring_Config'!$A:$A,'Scoring_Config'!$C:$C,10),0),"False,0")</f>
        <v>0</v>
      </c>
      <c r="AD1494" cm="1">
        <f t="array" ref="AD1494">IF(FALSE,"True," &amp; IF(_xlfn.XLOOKUP("Dst_CIDR_17_22",'Scoring_Config'!$A:$A,'Scoring_Config'!$D:$D,"Yes")="Yes",_xlfn.XLOOKUP("Dst_CIDR_17_22",'Scoring_Config'!$A:$A,'Scoring_Config'!$C:$C,5),0),"False,0")</f>
        <v>0</v>
      </c>
      <c r="AE1494" cm="1">
        <f t="array" ref="AE1494">IF(FALSE,"True," &amp; IF(_xlfn.XLOOKUP("SrcZone_IsAny",'Scoring_Config'!$A:$A,'Scoring_Config'!$D:$D,"Yes")="Yes",_xlfn.XLOOKUP("SrcZone_IsAny",'Scoring_Config'!$A:$A,'Scoring_Config'!$C:$C,10),0),"False,0")</f>
        <v>0</v>
      </c>
      <c r="AF1494" cm="1">
        <f t="array" ref="AF1494">IF(FALSE,"True," &amp; IF(_xlfn.XLOOKUP("DstZone_IsAny",'Scoring_Config'!$A:$A,'Scoring_Config'!$D:$D,"Yes")="Yes",_xlfn.XLOOKUP("DstZone_IsAny",'Scoring_Config'!$A:$A,'Scoring_Config'!$C:$C,10),0),"False,0")</f>
        <v>0</v>
      </c>
      <c r="AG1494" cm="1">
        <f t="array" ref="AG149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94" cm="1">
        <f t="array" ref="AH1494">IF(FALSE,"True," &amp; IF(_xlfn.XLOOKUP("App_Any_OR_RangeGt1000",'Scoring_Config'!$A:$A,'Scoring_Config'!$D:$D,"Yes")="Yes",_xlfn.XLOOKUP("App_Any_OR_RangeGt1000",'Scoring_Config'!$A:$A,'Scoring_Config'!$C:$C,10),0),"False,0")</f>
        <v>0</v>
      </c>
      <c r="AI1494" cm="1">
        <f t="array" ref="AI1494">IF(FALSE,"True," &amp; IF(_xlfn.XLOOKUP("Service_Insecure_Match",'Scoring_Config'!$A:$A,'Scoring_Config'!$D:$D,"Yes")="Yes",_xlfn.XLOOKUP("Service_Insecure_Match",'Scoring_Config'!$A:$A,'Scoring_Config'!$C:$C,5),0),"False,0")</f>
        <v>0</v>
      </c>
      <c r="AJ1494" cm="1">
        <f t="array" ref="AJ1494">IF(FALSE,"True," &amp; IF(_xlfn.XLOOKUP("Risky_Inbound",'Scoring_Config'!$A:$A,'Scoring_Config'!$D:$D,"Yes")="Yes",_xlfn.XLOOKUP("Risky_Inbound",'Scoring_Config'!$A:$A,'Scoring_Config'!$C:$C,50),0),"False,0")</f>
        <v>0</v>
      </c>
      <c r="AK1494" cm="1">
        <f t="array" ref="AK1494">IF(FALSE,"True," &amp; IF(_xlfn.XLOOKUP("Risky_Outbound",'Scoring_Config'!$A:$A,'Scoring_Config'!$D:$D,"Yes")="Yes",_xlfn.XLOOKUP("Risky_Outbound",'Scoring_Config'!$A:$A,'Scoring_Config'!$C:$C,25),0),"False,0")</f>
        <v>0</v>
      </c>
      <c r="AL1494" t="s">
        <v>6700</v>
      </c>
      <c r="AM1494" cm="1">
        <f t="array" ref="AM149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94" t="s">
        <v>6697</v>
      </c>
      <c r="AO1494" t="s">
        <v>6697</v>
      </c>
      <c r="AP1494" t="s">
        <v>6697</v>
      </c>
      <c r="AQ1494" cm="1">
        <f t="array" ref="AQ1494">IF(FALSE,"True," &amp; IF(_xlfn.XLOOKUP("Service_IsAny",'Scoring_Config'!$A:$A,'Scoring_Config'!$D:$D,"Yes")="Yes",_xlfn.XLOOKUP("Service_IsAny",'Scoring_Config'!$A:$A,'Scoring_Config'!$C:$C,0),0),"False,0")</f>
        <v>0</v>
      </c>
      <c r="AR1494">
        <v>0</v>
      </c>
      <c r="AS1494" cm="1">
        <f t="array" ref="AS1494">IF(FALSE,"True," &amp; IF(_xlfn.XLOOKUP("Service_RangeGt1000",'Scoring_Config'!$A:$A,'Scoring_Config'!$D:$D,"Yes")="Yes",_xlfn.XLOOKUP("Service_RangeGt1000",'Scoring_Config'!$A:$A,'Scoring_Config'!$C:$C,0),0),"False,0")</f>
        <v>0</v>
      </c>
      <c r="AT1494" cm="1">
        <f t="array" ref="AT1494">IF(FALSE,"True," &amp; IF(_xlfn.XLOOKUP("App_IsAny",'Scoring_Config'!$A:$A,'Scoring_Config'!$D:$D,"Yes")="Yes",_xlfn.XLOOKUP("App_IsAny",'Scoring_Config'!$A:$A,'Scoring_Config'!$C:$C,0),0),"False,0")</f>
        <v>0</v>
      </c>
      <c r="AU1494">
        <v>1</v>
      </c>
      <c r="AV1494" cm="1">
        <f t="array" ref="AV1494">IF(FALSE,"True," &amp; IF(_xlfn.XLOOKUP("App_RangeGt1000",'Scoring_Config'!$A:$A,'Scoring_Config'!$D:$D,"Yes")="Yes",_xlfn.XLOOKUP("App_RangeGt1000",'Scoring_Config'!$A:$A,'Scoring_Config'!$C:$C,0),0),"False,0")</f>
        <v>0</v>
      </c>
      <c r="AW1494" cm="1">
        <f t="array" ref="AW1494">IF(FALSE,"True," &amp; IF(_xlfn.XLOOKUP("Action_IsDenyOrDrop",'Scoring_Config'!$A:$A,'Scoring_Config'!$D:$D,"Yes")="Yes",_xlfn.XLOOKUP("Action_IsDenyOrDrop",'Scoring_Config'!$A:$A,'Scoring_Config'!$C:$C,0),0),"False,0")</f>
        <v>0</v>
      </c>
      <c r="AX1494" cm="1">
        <f t="array" ref="AX1494">IF(LEFT(AW1494,4)="True",0,(IF(LEFT(Y1494,4)="True",IF(_xlfn.XLOOKUP("Src_IsAny",'Scoring_Config'!$A:$A,'Scoring_Config'!$D:$D,"Yes")="Yes",_xlfn.XLOOKUP("Src_IsAny",'Scoring_Config'!$A:$A,'Scoring_Config'!$C:$C,10),0),0)+IF(LEFT(Z1494,4)="True",IF(_xlfn.XLOOKUP("Src_CIDR_Le_16",'Scoring_Config'!$A:$A,'Scoring_Config'!$D:$D,"Yes")="Yes",_xlfn.XLOOKUP("Src_CIDR_Le_16",'Scoring_Config'!$A:$A,'Scoring_Config'!$C:$C,10),0),0)+IF(LEFT(AA1494,4)="True",IF(_xlfn.XLOOKUP("Src_CIDR_17_22",'Scoring_Config'!$A:$A,'Scoring_Config'!$D:$D,"Yes")="Yes",_xlfn.XLOOKUP("Src_CIDR_17_22",'Scoring_Config'!$A:$A,'Scoring_Config'!$C:$C,5),0),0)+IF(LEFT(AB1494,4)="True",IF(_xlfn.XLOOKUP("Dst_IsAny",'Scoring_Config'!$A:$A,'Scoring_Config'!$D:$D,"Yes")="Yes",_xlfn.XLOOKUP("Dst_IsAny",'Scoring_Config'!$A:$A,'Scoring_Config'!$C:$C,10),0),0)+IF(LEFT(AC1494,4)="True",IF(_xlfn.XLOOKUP("Dst_CIDR_Le_16",'Scoring_Config'!$A:$A,'Scoring_Config'!$D:$D,"Yes")="Yes",_xlfn.XLOOKUP("Dst_CIDR_Le_16",'Scoring_Config'!$A:$A,'Scoring_Config'!$C:$C,10),0),0)+IF(LEFT(AD1494,4)="True",IF(_xlfn.XLOOKUP("Dst_CIDR_17_22",'Scoring_Config'!$A:$A,'Scoring_Config'!$D:$D,"Yes")="Yes",_xlfn.XLOOKUP("Dst_CIDR_17_22",'Scoring_Config'!$A:$A,'Scoring_Config'!$C:$C,5),0),0)+IF(LEFT(AE1494,4)="True",IF(_xlfn.XLOOKUP("SrcZone_IsAny",'Scoring_Config'!$A:$A,'Scoring_Config'!$D:$D,"Yes")="Yes",_xlfn.XLOOKUP("SrcZone_IsAny",'Scoring_Config'!$A:$A,'Scoring_Config'!$C:$C,10),0),0)+IF(LEFT(AF1494,4)="True",IF(_xlfn.XLOOKUP("DstZone_IsAny",'Scoring_Config'!$A:$A,'Scoring_Config'!$D:$D,"Yes")="Yes",_xlfn.XLOOKUP("DstZone_IsAny",'Scoring_Config'!$A:$A,'Scoring_Config'!$C:$C,10),0),0)+IF(LEFT(AG1494,4)="True",IF(_xlfn.XLOOKUP("Service_Any_OR_RangeGt1000",'Scoring_Config'!$A:$A,'Scoring_Config'!$D:$D,"Yes")="Yes",_xlfn.XLOOKUP("Service_Any_OR_RangeGt1000",'Scoring_Config'!$A:$A,'Scoring_Config'!$C:$C,10),0),0)+IF(LEFT(AH1494,4)="True",IF(_xlfn.XLOOKUP("App_Any_OR_RangeGt1000",'Scoring_Config'!$A:$A,'Scoring_Config'!$D:$D,"Yes")="Yes",_xlfn.XLOOKUP("App_Any_OR_RangeGt1000",'Scoring_Config'!$A:$A,'Scoring_Config'!$C:$C,10),0),0)+IF(LEFT(AI1494,4)="True",IF(_xlfn.XLOOKUP("Service_Insecure_Match",'Scoring_Config'!$A:$A,'Scoring_Config'!$D:$D,"Yes")="Yes",_xlfn.XLOOKUP("Service_Insecure_Match",'Scoring_Config'!$A:$A,'Scoring_Config'!$C:$C,5),0),0)+IF(LEFT(AJ1494,4)="True",IF(_xlfn.XLOOKUP("Risky_Inbound",'Scoring_Config'!$A:$A,'Scoring_Config'!$D:$D,"Yes")="Yes",_xlfn.XLOOKUP("Risky_Inbound",'Scoring_Config'!$A:$A,'Scoring_Config'!$C:$C,50),0),0)+IF(LEFT(AK1494,4)="True",IF(_xlfn.XLOOKUP("Risky_Outbound",'Scoring_Config'!$A:$A,'Scoring_Config'!$D:$D,"Yes")="Yes",_xlfn.XLOOKUP("Risky_Outbound",'Scoring_Config'!$A:$A,'Scoring_Config'!$C:$C,25),0),0)+IF(LEFT(AZ1494,4)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1494,FIND(",",AL1494)+1,100)),0)+IF(LEFT(AM1494,4)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1494,FIND(",",AN1494)+1,100)),0)+IF(_xlfn.XLOOKUP("Profile_Scoring",'Scoring_Config'!$A:$A,'Scoring_Config'!$D:$D,"Yes")="Yes",VALUE(MID(AO1494,FIND(",",AO1494)+1,100)),0)+IF(_xlfn.XLOOKUP("Options_Scoring",'Scoring_Config'!$A:$A,'Scoring_Config'!$D:$D,"Yes")="Yes",VALUE(MID(AP1494,FIND(",",AP1494)+1,100)),0)))</f>
        <v>0</v>
      </c>
      <c r="AZ1494" cm="1">
        <f t="array" ref="AZ1494">IF(FALSE,"True," &amp; IF(_xlfn.XLOOKUP("Migrate_Insecure",'Scoring_Config'!$A:$A,'Scoring_Config'!$D:$D,"Yes")="Yes",_xlfn.XLOOKUP("Migrate_Insecure",'Scoring_Config'!$A:$A,'Scoring_Config'!$C:$C,10),0),"False,0")</f>
        <v>0</v>
      </c>
    </row>
    <row r="1495" spans="1:52">
      <c r="A1495" t="s">
        <v>1979</v>
      </c>
      <c r="B1495" t="s">
        <v>3467</v>
      </c>
      <c r="C1495" t="s">
        <v>3542</v>
      </c>
      <c r="D1495" t="s">
        <v>3545</v>
      </c>
      <c r="E1495" t="s">
        <v>3563</v>
      </c>
      <c r="F1495" t="s">
        <v>3576</v>
      </c>
      <c r="G1495" t="s">
        <v>774</v>
      </c>
      <c r="H1495" t="s">
        <v>174</v>
      </c>
      <c r="I1495" t="s">
        <v>3576</v>
      </c>
      <c r="J1495" t="s">
        <v>1170</v>
      </c>
      <c r="K1495" t="s">
        <v>1660</v>
      </c>
      <c r="L1495" t="s">
        <v>1327</v>
      </c>
      <c r="M1495" t="s">
        <v>1974</v>
      </c>
      <c r="N1495" t="s">
        <v>4315</v>
      </c>
      <c r="O1495" t="s">
        <v>4319</v>
      </c>
      <c r="P1495" t="s">
        <v>4323</v>
      </c>
      <c r="Q1495" t="s">
        <v>5374</v>
      </c>
      <c r="R1495" t="s">
        <v>5439</v>
      </c>
      <c r="S1495" t="s">
        <v>4324</v>
      </c>
      <c r="T1495" t="s">
        <v>5817</v>
      </c>
      <c r="U1495" t="s">
        <v>5843</v>
      </c>
      <c r="Y1495" cm="1">
        <f t="array" ref="Y1495">IF(FALSE,"True," &amp; IF(_xlfn.XLOOKUP("Src_IsAny",'Scoring_Config'!$A:$A,'Scoring_Config'!$D:$D,"Yes")="Yes",_xlfn.XLOOKUP("Src_IsAny",'Scoring_Config'!$A:$A,'Scoring_Config'!$C:$C,10),0),"False,0")</f>
        <v>0</v>
      </c>
      <c r="Z1495" cm="1">
        <f t="array" ref="Z1495">IF(FALSE,"True," &amp; IF(_xlfn.XLOOKUP("Src_CIDR_Le_16",'Scoring_Config'!$A:$A,'Scoring_Config'!$D:$D,"Yes")="Yes",_xlfn.XLOOKUP("Src_CIDR_Le_16",'Scoring_Config'!$A:$A,'Scoring_Config'!$C:$C,10),0),"False,0")</f>
        <v>0</v>
      </c>
      <c r="AA1495" cm="1">
        <f t="array" ref="AA1495">IF(FALSE,"True," &amp; IF(_xlfn.XLOOKUP("Src_CIDR_17_22",'Scoring_Config'!$A:$A,'Scoring_Config'!$D:$D,"Yes")="Yes",_xlfn.XLOOKUP("Src_CIDR_17_22",'Scoring_Config'!$A:$A,'Scoring_Config'!$C:$C,5),0),"False,0")</f>
        <v>0</v>
      </c>
      <c r="AB1495" cm="1">
        <f t="array" ref="AB1495">IF(FALSE,"True," &amp; IF(_xlfn.XLOOKUP("Dst_IsAny",'Scoring_Config'!$A:$A,'Scoring_Config'!$D:$D,"Yes")="Yes",_xlfn.XLOOKUP("Dst_IsAny",'Scoring_Config'!$A:$A,'Scoring_Config'!$C:$C,10),0),"False,0")</f>
        <v>0</v>
      </c>
      <c r="AC1495" cm="1">
        <f t="array" ref="AC1495">IF(FALSE,"True," &amp; IF(_xlfn.XLOOKUP("Dst_CIDR_Le_16",'Scoring_Config'!$A:$A,'Scoring_Config'!$D:$D,"Yes")="Yes",_xlfn.XLOOKUP("Dst_CIDR_Le_16",'Scoring_Config'!$A:$A,'Scoring_Config'!$C:$C,10),0),"False,0")</f>
        <v>0</v>
      </c>
      <c r="AD1495" cm="1">
        <f t="array" ref="AD1495">IF(FALSE,"True," &amp; IF(_xlfn.XLOOKUP("Dst_CIDR_17_22",'Scoring_Config'!$A:$A,'Scoring_Config'!$D:$D,"Yes")="Yes",_xlfn.XLOOKUP("Dst_CIDR_17_22",'Scoring_Config'!$A:$A,'Scoring_Config'!$C:$C,5),0),"False,0")</f>
        <v>0</v>
      </c>
      <c r="AE1495" cm="1">
        <f t="array" ref="AE1495">IF(FALSE,"True," &amp; IF(_xlfn.XLOOKUP("SrcZone_IsAny",'Scoring_Config'!$A:$A,'Scoring_Config'!$D:$D,"Yes")="Yes",_xlfn.XLOOKUP("SrcZone_IsAny",'Scoring_Config'!$A:$A,'Scoring_Config'!$C:$C,10),0),"False,0")</f>
        <v>0</v>
      </c>
      <c r="AF1495" cm="1">
        <f t="array" ref="AF1495">IF(FALSE,"True," &amp; IF(_xlfn.XLOOKUP("DstZone_IsAny",'Scoring_Config'!$A:$A,'Scoring_Config'!$D:$D,"Yes")="Yes",_xlfn.XLOOKUP("DstZone_IsAny",'Scoring_Config'!$A:$A,'Scoring_Config'!$C:$C,10),0),"False,0")</f>
        <v>0</v>
      </c>
      <c r="AG1495" cm="1">
        <f t="array" ref="AG149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95" cm="1">
        <f t="array" ref="AH1495">IF(FALSE,"True," &amp; IF(_xlfn.XLOOKUP("App_Any_OR_RangeGt1000",'Scoring_Config'!$A:$A,'Scoring_Config'!$D:$D,"Yes")="Yes",_xlfn.XLOOKUP("App_Any_OR_RangeGt1000",'Scoring_Config'!$A:$A,'Scoring_Config'!$C:$C,10),0),"False,0")</f>
        <v>0</v>
      </c>
      <c r="AI1495" cm="1">
        <f t="array" ref="AI1495">IF(FALSE,"True," &amp; IF(_xlfn.XLOOKUP("Service_Insecure_Match",'Scoring_Config'!$A:$A,'Scoring_Config'!$D:$D,"Yes")="Yes",_xlfn.XLOOKUP("Service_Insecure_Match",'Scoring_Config'!$A:$A,'Scoring_Config'!$C:$C,5),0),"False,0")</f>
        <v>0</v>
      </c>
      <c r="AJ1495" cm="1">
        <f t="array" ref="AJ1495">IF(FALSE,"True," &amp; IF(_xlfn.XLOOKUP("Risky_Inbound",'Scoring_Config'!$A:$A,'Scoring_Config'!$D:$D,"Yes")="Yes",_xlfn.XLOOKUP("Risky_Inbound",'Scoring_Config'!$A:$A,'Scoring_Config'!$C:$C,50),0),"False,0")</f>
        <v>0</v>
      </c>
      <c r="AK1495" cm="1">
        <f t="array" ref="AK1495">IF(FALSE,"True," &amp; IF(_xlfn.XLOOKUP("Risky_Outbound",'Scoring_Config'!$A:$A,'Scoring_Config'!$D:$D,"Yes")="Yes",_xlfn.XLOOKUP("Risky_Outbound",'Scoring_Config'!$A:$A,'Scoring_Config'!$C:$C,25),0),"False,0")</f>
        <v>0</v>
      </c>
      <c r="AL1495" t="s">
        <v>6699</v>
      </c>
      <c r="AM1495" cm="1">
        <f t="array" ref="AM149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95" t="s">
        <v>6697</v>
      </c>
      <c r="AO1495" t="s">
        <v>6697</v>
      </c>
      <c r="AP1495" t="s">
        <v>6697</v>
      </c>
      <c r="AQ1495" cm="1">
        <f t="array" ref="AQ1495">IF(FALSE,"True," &amp; IF(_xlfn.XLOOKUP("Service_IsAny",'Scoring_Config'!$A:$A,'Scoring_Config'!$D:$D,"Yes")="Yes",_xlfn.XLOOKUP("Service_IsAny",'Scoring_Config'!$A:$A,'Scoring_Config'!$C:$C,0),0),"False,0")</f>
        <v>0</v>
      </c>
      <c r="AR1495">
        <v>0</v>
      </c>
      <c r="AS1495" cm="1">
        <f t="array" ref="AS1495">IF(FALSE,"True," &amp; IF(_xlfn.XLOOKUP("Service_RangeGt1000",'Scoring_Config'!$A:$A,'Scoring_Config'!$D:$D,"Yes")="Yes",_xlfn.XLOOKUP("Service_RangeGt1000",'Scoring_Config'!$A:$A,'Scoring_Config'!$C:$C,0),0),"False,0")</f>
        <v>0</v>
      </c>
      <c r="AT1495" cm="1">
        <f t="array" ref="AT1495">IF(FALSE,"True," &amp; IF(_xlfn.XLOOKUP("App_IsAny",'Scoring_Config'!$A:$A,'Scoring_Config'!$D:$D,"Yes")="Yes",_xlfn.XLOOKUP("App_IsAny",'Scoring_Config'!$A:$A,'Scoring_Config'!$C:$C,0),0),"False,0")</f>
        <v>0</v>
      </c>
      <c r="AU1495">
        <v>1</v>
      </c>
      <c r="AV1495" cm="1">
        <f t="array" ref="AV1495">IF(FALSE,"True," &amp; IF(_xlfn.XLOOKUP("App_RangeGt1000",'Scoring_Config'!$A:$A,'Scoring_Config'!$D:$D,"Yes")="Yes",_xlfn.XLOOKUP("App_RangeGt1000",'Scoring_Config'!$A:$A,'Scoring_Config'!$C:$C,0),0),"False,0")</f>
        <v>0</v>
      </c>
      <c r="AW1495" cm="1">
        <f t="array" ref="AW1495">IF(FALSE,"True," &amp; IF(_xlfn.XLOOKUP("Action_IsDenyOrDrop",'Scoring_Config'!$A:$A,'Scoring_Config'!$D:$D,"Yes")="Yes",_xlfn.XLOOKUP("Action_IsDenyOrDrop",'Scoring_Config'!$A:$A,'Scoring_Config'!$C:$C,0),0),"False,0")</f>
        <v>0</v>
      </c>
      <c r="AX1495" cm="1">
        <f t="array" ref="AX1495">IF(LEFT(AW1495,4)="True",0,(IF(LEFT(Y1495,4)="True",IF(_xlfn.XLOOKUP("Src_IsAny",'Scoring_Config'!$A:$A,'Scoring_Config'!$D:$D,"Yes")="Yes",_xlfn.XLOOKUP("Src_IsAny",'Scoring_Config'!$A:$A,'Scoring_Config'!$C:$C,10),0),0)+IF(LEFT(Z1495,4)="True",IF(_xlfn.XLOOKUP("Src_CIDR_Le_16",'Scoring_Config'!$A:$A,'Scoring_Config'!$D:$D,"Yes")="Yes",_xlfn.XLOOKUP("Src_CIDR_Le_16",'Scoring_Config'!$A:$A,'Scoring_Config'!$C:$C,10),0),0)+IF(LEFT(AA1495,4)="True",IF(_xlfn.XLOOKUP("Src_CIDR_17_22",'Scoring_Config'!$A:$A,'Scoring_Config'!$D:$D,"Yes")="Yes",_xlfn.XLOOKUP("Src_CIDR_17_22",'Scoring_Config'!$A:$A,'Scoring_Config'!$C:$C,5),0),0)+IF(LEFT(AB1495,4)="True",IF(_xlfn.XLOOKUP("Dst_IsAny",'Scoring_Config'!$A:$A,'Scoring_Config'!$D:$D,"Yes")="Yes",_xlfn.XLOOKUP("Dst_IsAny",'Scoring_Config'!$A:$A,'Scoring_Config'!$C:$C,10),0),0)+IF(LEFT(AC1495,4)="True",IF(_xlfn.XLOOKUP("Dst_CIDR_Le_16",'Scoring_Config'!$A:$A,'Scoring_Config'!$D:$D,"Yes")="Yes",_xlfn.XLOOKUP("Dst_CIDR_Le_16",'Scoring_Config'!$A:$A,'Scoring_Config'!$C:$C,10),0),0)+IF(LEFT(AD1495,4)="True",IF(_xlfn.XLOOKUP("Dst_CIDR_17_22",'Scoring_Config'!$A:$A,'Scoring_Config'!$D:$D,"Yes")="Yes",_xlfn.XLOOKUP("Dst_CIDR_17_22",'Scoring_Config'!$A:$A,'Scoring_Config'!$C:$C,5),0),0)+IF(LEFT(AE1495,4)="True",IF(_xlfn.XLOOKUP("SrcZone_IsAny",'Scoring_Config'!$A:$A,'Scoring_Config'!$D:$D,"Yes")="Yes",_xlfn.XLOOKUP("SrcZone_IsAny",'Scoring_Config'!$A:$A,'Scoring_Config'!$C:$C,10),0),0)+IF(LEFT(AF1495,4)="True",IF(_xlfn.XLOOKUP("DstZone_IsAny",'Scoring_Config'!$A:$A,'Scoring_Config'!$D:$D,"Yes")="Yes",_xlfn.XLOOKUP("DstZone_IsAny",'Scoring_Config'!$A:$A,'Scoring_Config'!$C:$C,10),0),0)+IF(LEFT(AG1495,4)="True",IF(_xlfn.XLOOKUP("Service_Any_OR_RangeGt1000",'Scoring_Config'!$A:$A,'Scoring_Config'!$D:$D,"Yes")="Yes",_xlfn.XLOOKUP("Service_Any_OR_RangeGt1000",'Scoring_Config'!$A:$A,'Scoring_Config'!$C:$C,10),0),0)+IF(LEFT(AH1495,4)="True",IF(_xlfn.XLOOKUP("App_Any_OR_RangeGt1000",'Scoring_Config'!$A:$A,'Scoring_Config'!$D:$D,"Yes")="Yes",_xlfn.XLOOKUP("App_Any_OR_RangeGt1000",'Scoring_Config'!$A:$A,'Scoring_Config'!$C:$C,10),0),0)+IF(LEFT(AI1495,4)="True",IF(_xlfn.XLOOKUP("Service_Insecure_Match",'Scoring_Config'!$A:$A,'Scoring_Config'!$D:$D,"Yes")="Yes",_xlfn.XLOOKUP("Service_Insecure_Match",'Scoring_Config'!$A:$A,'Scoring_Config'!$C:$C,5),0),0)+IF(LEFT(AJ1495,4)="True",IF(_xlfn.XLOOKUP("Risky_Inbound",'Scoring_Config'!$A:$A,'Scoring_Config'!$D:$D,"Yes")="Yes",_xlfn.XLOOKUP("Risky_Inbound",'Scoring_Config'!$A:$A,'Scoring_Config'!$C:$C,50),0),0)+IF(LEFT(AK1495,4)="True",IF(_xlfn.XLOOKUP("Risky_Outbound",'Scoring_Config'!$A:$A,'Scoring_Config'!$D:$D,"Yes")="Yes",_xlfn.XLOOKUP("Risky_Outbound",'Scoring_Config'!$A:$A,'Scoring_Config'!$C:$C,25),0),0)+IF(LEFT(AZ1495,4)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1495,FIND(",",AL1495)+1,100)),0)+IF(LEFT(AM1495,4)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1495,FIND(",",AN1495)+1,100)),0)+IF(_xlfn.XLOOKUP("Profile_Scoring",'Scoring_Config'!$A:$A,'Scoring_Config'!$D:$D,"Yes")="Yes",VALUE(MID(AO1495,FIND(",",AO1495)+1,100)),0)+IF(_xlfn.XLOOKUP("Options_Scoring",'Scoring_Config'!$A:$A,'Scoring_Config'!$D:$D,"Yes")="Yes",VALUE(MID(AP1495,FIND(",",AP1495)+1,100)),0)))</f>
        <v>0</v>
      </c>
      <c r="AZ1495" cm="1">
        <f t="array" ref="AZ1495">IF(FALSE,"True," &amp; IF(_xlfn.XLOOKUP("Migrate_Insecure",'Scoring_Config'!$A:$A,'Scoring_Config'!$D:$D,"Yes")="Yes",_xlfn.XLOOKUP("Migrate_Insecure",'Scoring_Config'!$A:$A,'Scoring_Config'!$C:$C,10),0),"False,0")</f>
        <v>0</v>
      </c>
    </row>
    <row r="1496" spans="1:52">
      <c r="A1496" t="s">
        <v>1979</v>
      </c>
      <c r="B1496" t="s">
        <v>3468</v>
      </c>
      <c r="C1496" t="s">
        <v>3542</v>
      </c>
      <c r="D1496" t="s">
        <v>3545</v>
      </c>
      <c r="E1496" t="s">
        <v>3563</v>
      </c>
      <c r="F1496" t="s">
        <v>3576</v>
      </c>
      <c r="G1496" t="s">
        <v>774</v>
      </c>
      <c r="H1496" t="s">
        <v>174</v>
      </c>
      <c r="I1496" t="s">
        <v>3576</v>
      </c>
      <c r="J1496" t="s">
        <v>336</v>
      </c>
      <c r="K1496" t="s">
        <v>1666</v>
      </c>
      <c r="L1496" t="s">
        <v>1640</v>
      </c>
      <c r="M1496" t="s">
        <v>1974</v>
      </c>
      <c r="N1496" t="s">
        <v>4315</v>
      </c>
      <c r="O1496" t="s">
        <v>4319</v>
      </c>
      <c r="P1496" t="s">
        <v>4321</v>
      </c>
      <c r="Q1496" t="s">
        <v>5375</v>
      </c>
      <c r="R1496" t="s">
        <v>5440</v>
      </c>
      <c r="S1496" t="s">
        <v>5440</v>
      </c>
      <c r="T1496" t="s">
        <v>5935</v>
      </c>
      <c r="U1496" t="s">
        <v>6662</v>
      </c>
      <c r="Y1496" cm="1">
        <f t="array" ref="Y1496">IF(FALSE,"True," &amp; IF(_xlfn.XLOOKUP("Src_IsAny",'Scoring_Config'!$A:$A,'Scoring_Config'!$D:$D,"Yes")="Yes",_xlfn.XLOOKUP("Src_IsAny",'Scoring_Config'!$A:$A,'Scoring_Config'!$C:$C,10),0),"False,0")</f>
        <v>0</v>
      </c>
      <c r="Z1496" cm="1">
        <f t="array" ref="Z1496">IF(FALSE,"True," &amp; IF(_xlfn.XLOOKUP("Src_CIDR_Le_16",'Scoring_Config'!$A:$A,'Scoring_Config'!$D:$D,"Yes")="Yes",_xlfn.XLOOKUP("Src_CIDR_Le_16",'Scoring_Config'!$A:$A,'Scoring_Config'!$C:$C,10),0),"False,0")</f>
        <v>0</v>
      </c>
      <c r="AA1496" cm="1">
        <f t="array" ref="AA1496">IF(FALSE,"True," &amp; IF(_xlfn.XLOOKUP("Src_CIDR_17_22",'Scoring_Config'!$A:$A,'Scoring_Config'!$D:$D,"Yes")="Yes",_xlfn.XLOOKUP("Src_CIDR_17_22",'Scoring_Config'!$A:$A,'Scoring_Config'!$C:$C,5),0),"False,0")</f>
        <v>0</v>
      </c>
      <c r="AB1496" cm="1">
        <f t="array" ref="AB1496">IF(FALSE,"True," &amp; IF(_xlfn.XLOOKUP("Dst_IsAny",'Scoring_Config'!$A:$A,'Scoring_Config'!$D:$D,"Yes")="Yes",_xlfn.XLOOKUP("Dst_IsAny",'Scoring_Config'!$A:$A,'Scoring_Config'!$C:$C,10),0),"False,0")</f>
        <v>0</v>
      </c>
      <c r="AC1496" cm="1">
        <f t="array" ref="AC1496">IF(FALSE,"True," &amp; IF(_xlfn.XLOOKUP("Dst_CIDR_Le_16",'Scoring_Config'!$A:$A,'Scoring_Config'!$D:$D,"Yes")="Yes",_xlfn.XLOOKUP("Dst_CIDR_Le_16",'Scoring_Config'!$A:$A,'Scoring_Config'!$C:$C,10),0),"False,0")</f>
        <v>0</v>
      </c>
      <c r="AD1496" cm="1">
        <f t="array" ref="AD1496">IF(FALSE,"True," &amp; IF(_xlfn.XLOOKUP("Dst_CIDR_17_22",'Scoring_Config'!$A:$A,'Scoring_Config'!$D:$D,"Yes")="Yes",_xlfn.XLOOKUP("Dst_CIDR_17_22",'Scoring_Config'!$A:$A,'Scoring_Config'!$C:$C,5),0),"False,0")</f>
        <v>0</v>
      </c>
      <c r="AE1496" cm="1">
        <f t="array" ref="AE1496">IF(FALSE,"True," &amp; IF(_xlfn.XLOOKUP("SrcZone_IsAny",'Scoring_Config'!$A:$A,'Scoring_Config'!$D:$D,"Yes")="Yes",_xlfn.XLOOKUP("SrcZone_IsAny",'Scoring_Config'!$A:$A,'Scoring_Config'!$C:$C,10),0),"False,0")</f>
        <v>0</v>
      </c>
      <c r="AF1496" cm="1">
        <f t="array" ref="AF1496">IF(FALSE,"True," &amp; IF(_xlfn.XLOOKUP("DstZone_IsAny",'Scoring_Config'!$A:$A,'Scoring_Config'!$D:$D,"Yes")="Yes",_xlfn.XLOOKUP("DstZone_IsAny",'Scoring_Config'!$A:$A,'Scoring_Config'!$C:$C,10),0),"False,0")</f>
        <v>0</v>
      </c>
      <c r="AG1496" cm="1">
        <f t="array" ref="AG149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96" cm="1">
        <f t="array" ref="AH1496">IF(FALSE,"True," &amp; IF(_xlfn.XLOOKUP("App_Any_OR_RangeGt1000",'Scoring_Config'!$A:$A,'Scoring_Config'!$D:$D,"Yes")="Yes",_xlfn.XLOOKUP("App_Any_OR_RangeGt1000",'Scoring_Config'!$A:$A,'Scoring_Config'!$C:$C,10),0),"False,0")</f>
        <v>0</v>
      </c>
      <c r="AI1496" cm="1">
        <f t="array" ref="AI1496">IF(TRUE,"True," &amp; IF(_xlfn.XLOOKUP("Service_Insecure_Match",'Scoring_Config'!$A:$A,'Scoring_Config'!$D:$D,"Yes")="Yes",_xlfn.XLOOKUP("Service_Insecure_Match",'Scoring_Config'!$A:$A,'Scoring_Config'!$C:$C,5),0),"False,0")</f>
        <v>0</v>
      </c>
      <c r="AJ1496" cm="1">
        <f t="array" ref="AJ1496">IF(FALSE,"True," &amp; IF(_xlfn.XLOOKUP("Risky_Inbound",'Scoring_Config'!$A:$A,'Scoring_Config'!$D:$D,"Yes")="Yes",_xlfn.XLOOKUP("Risky_Inbound",'Scoring_Config'!$A:$A,'Scoring_Config'!$C:$C,50),0),"False,0")</f>
        <v>0</v>
      </c>
      <c r="AK1496" cm="1">
        <f t="array" ref="AK1496">IF(FALSE,"True," &amp; IF(_xlfn.XLOOKUP("Risky_Outbound",'Scoring_Config'!$A:$A,'Scoring_Config'!$D:$D,"Yes")="Yes",_xlfn.XLOOKUP("Risky_Outbound",'Scoring_Config'!$A:$A,'Scoring_Config'!$C:$C,25),0),"False,0")</f>
        <v>0</v>
      </c>
      <c r="AL1496" t="s">
        <v>6700</v>
      </c>
      <c r="AM1496" cm="1">
        <f t="array" ref="AM149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96" t="s">
        <v>6697</v>
      </c>
      <c r="AO1496" t="s">
        <v>6697</v>
      </c>
      <c r="AP1496" t="s">
        <v>6697</v>
      </c>
      <c r="AQ1496" cm="1">
        <f t="array" ref="AQ1496">IF(FALSE,"True," &amp; IF(_xlfn.XLOOKUP("Service_IsAny",'Scoring_Config'!$A:$A,'Scoring_Config'!$D:$D,"Yes")="Yes",_xlfn.XLOOKUP("Service_IsAny",'Scoring_Config'!$A:$A,'Scoring_Config'!$C:$C,0),0),"False,0")</f>
        <v>0</v>
      </c>
      <c r="AR1496">
        <v>4</v>
      </c>
      <c r="AS1496" cm="1">
        <f t="array" ref="AS1496">IF(FALSE,"True," &amp; IF(_xlfn.XLOOKUP("Service_RangeGt1000",'Scoring_Config'!$A:$A,'Scoring_Config'!$D:$D,"Yes")="Yes",_xlfn.XLOOKUP("Service_RangeGt1000",'Scoring_Config'!$A:$A,'Scoring_Config'!$C:$C,0),0),"False,0")</f>
        <v>0</v>
      </c>
      <c r="AT1496" cm="1">
        <f t="array" ref="AT1496">IF(FALSE,"True," &amp; IF(_xlfn.XLOOKUP("App_IsAny",'Scoring_Config'!$A:$A,'Scoring_Config'!$D:$D,"Yes")="Yes",_xlfn.XLOOKUP("App_IsAny",'Scoring_Config'!$A:$A,'Scoring_Config'!$C:$C,0),0),"False,0")</f>
        <v>0</v>
      </c>
      <c r="AU1496">
        <v>2</v>
      </c>
      <c r="AV1496" cm="1">
        <f t="array" ref="AV1496">IF(FALSE,"True," &amp; IF(_xlfn.XLOOKUP("App_RangeGt1000",'Scoring_Config'!$A:$A,'Scoring_Config'!$D:$D,"Yes")="Yes",_xlfn.XLOOKUP("App_RangeGt1000",'Scoring_Config'!$A:$A,'Scoring_Config'!$C:$C,0),0),"False,0")</f>
        <v>0</v>
      </c>
      <c r="AW1496" cm="1">
        <f t="array" ref="AW1496">IF(FALSE,"True," &amp; IF(_xlfn.XLOOKUP("Action_IsDenyOrDrop",'Scoring_Config'!$A:$A,'Scoring_Config'!$D:$D,"Yes")="Yes",_xlfn.XLOOKUP("Action_IsDenyOrDrop",'Scoring_Config'!$A:$A,'Scoring_Config'!$C:$C,0),0),"False,0")</f>
        <v>0</v>
      </c>
      <c r="AX1496" cm="1">
        <f t="array" ref="AX1496">IF(LEFT(AW1496,4)="True",0,(IF(LEFT(Y1496,4)="True",IF(_xlfn.XLOOKUP("Src_IsAny",'Scoring_Config'!$A:$A,'Scoring_Config'!$D:$D,"Yes")="Yes",_xlfn.XLOOKUP("Src_IsAny",'Scoring_Config'!$A:$A,'Scoring_Config'!$C:$C,10),0),0)+IF(LEFT(Z1496,4)="True",IF(_xlfn.XLOOKUP("Src_CIDR_Le_16",'Scoring_Config'!$A:$A,'Scoring_Config'!$D:$D,"Yes")="Yes",_xlfn.XLOOKUP("Src_CIDR_Le_16",'Scoring_Config'!$A:$A,'Scoring_Config'!$C:$C,10),0),0)+IF(LEFT(AA1496,4)="True",IF(_xlfn.XLOOKUP("Src_CIDR_17_22",'Scoring_Config'!$A:$A,'Scoring_Config'!$D:$D,"Yes")="Yes",_xlfn.XLOOKUP("Src_CIDR_17_22",'Scoring_Config'!$A:$A,'Scoring_Config'!$C:$C,5),0),0)+IF(LEFT(AB1496,4)="True",IF(_xlfn.XLOOKUP("Dst_IsAny",'Scoring_Config'!$A:$A,'Scoring_Config'!$D:$D,"Yes")="Yes",_xlfn.XLOOKUP("Dst_IsAny",'Scoring_Config'!$A:$A,'Scoring_Config'!$C:$C,10),0),0)+IF(LEFT(AC1496,4)="True",IF(_xlfn.XLOOKUP("Dst_CIDR_Le_16",'Scoring_Config'!$A:$A,'Scoring_Config'!$D:$D,"Yes")="Yes",_xlfn.XLOOKUP("Dst_CIDR_Le_16",'Scoring_Config'!$A:$A,'Scoring_Config'!$C:$C,10),0),0)+IF(LEFT(AD1496,4)="True",IF(_xlfn.XLOOKUP("Dst_CIDR_17_22",'Scoring_Config'!$A:$A,'Scoring_Config'!$D:$D,"Yes")="Yes",_xlfn.XLOOKUP("Dst_CIDR_17_22",'Scoring_Config'!$A:$A,'Scoring_Config'!$C:$C,5),0),0)+IF(LEFT(AE1496,4)="True",IF(_xlfn.XLOOKUP("SrcZone_IsAny",'Scoring_Config'!$A:$A,'Scoring_Config'!$D:$D,"Yes")="Yes",_xlfn.XLOOKUP("SrcZone_IsAny",'Scoring_Config'!$A:$A,'Scoring_Config'!$C:$C,10),0),0)+IF(LEFT(AF1496,4)="True",IF(_xlfn.XLOOKUP("DstZone_IsAny",'Scoring_Config'!$A:$A,'Scoring_Config'!$D:$D,"Yes")="Yes",_xlfn.XLOOKUP("DstZone_IsAny",'Scoring_Config'!$A:$A,'Scoring_Config'!$C:$C,10),0),0)+IF(LEFT(AG1496,4)="True",IF(_xlfn.XLOOKUP("Service_Any_OR_RangeGt1000",'Scoring_Config'!$A:$A,'Scoring_Config'!$D:$D,"Yes")="Yes",_xlfn.XLOOKUP("Service_Any_OR_RangeGt1000",'Scoring_Config'!$A:$A,'Scoring_Config'!$C:$C,10),0),0)+IF(LEFT(AH1496,4)="True",IF(_xlfn.XLOOKUP("App_Any_OR_RangeGt1000",'Scoring_Config'!$A:$A,'Scoring_Config'!$D:$D,"Yes")="Yes",_xlfn.XLOOKUP("App_Any_OR_RangeGt1000",'Scoring_Config'!$A:$A,'Scoring_Config'!$C:$C,10),0),0)+IF(LEFT(AI1496,4)="True",IF(_xlfn.XLOOKUP("Service_Insecure_Match",'Scoring_Config'!$A:$A,'Scoring_Config'!$D:$D,"Yes")="Yes",_xlfn.XLOOKUP("Service_Insecure_Match",'Scoring_Config'!$A:$A,'Scoring_Config'!$C:$C,5),0),0)+IF(LEFT(AJ1496,4)="True",IF(_xlfn.XLOOKUP("Risky_Inbound",'Scoring_Config'!$A:$A,'Scoring_Config'!$D:$D,"Yes")="Yes",_xlfn.XLOOKUP("Risky_Inbound",'Scoring_Config'!$A:$A,'Scoring_Config'!$C:$C,50),0),0)+IF(LEFT(AK1496,4)="True",IF(_xlfn.XLOOKUP("Risky_Outbound",'Scoring_Config'!$A:$A,'Scoring_Config'!$D:$D,"Yes")="Yes",_xlfn.XLOOKUP("Risky_Outbound",'Scoring_Config'!$A:$A,'Scoring_Config'!$C:$C,25),0),0)+IF(LEFT(AZ1496,4)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1496,FIND(",",AL1496)+1,100)),0)+IF(LEFT(AM1496,4)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1496,FIND(",",AN1496)+1,100)),0)+IF(_xlfn.XLOOKUP("Profile_Scoring",'Scoring_Config'!$A:$A,'Scoring_Config'!$D:$D,"Yes")="Yes",VALUE(MID(AO1496,FIND(",",AO1496)+1,100)),0)+IF(_xlfn.XLOOKUP("Options_Scoring",'Scoring_Config'!$A:$A,'Scoring_Config'!$D:$D,"Yes")="Yes",VALUE(MID(AP1496,FIND(",",AP1496)+1,100)),0)))</f>
        <v>0</v>
      </c>
      <c r="AY1496" t="s">
        <v>6706</v>
      </c>
      <c r="AZ1496" cm="1">
        <f t="array" ref="AZ1496">IF(TRUE,"True," &amp; IF(_xlfn.XLOOKUP("Migrate_Insecure",'Scoring_Config'!$A:$A,'Scoring_Config'!$D:$D,"Yes")="Yes",_xlfn.XLOOKUP("Migrate_Insecure",'Scoring_Config'!$A:$A,'Scoring_Config'!$C:$C,10),0),"False,0")</f>
        <v>0</v>
      </c>
    </row>
    <row r="1497" spans="1:52">
      <c r="A1497" t="s">
        <v>1979</v>
      </c>
      <c r="B1497" t="s">
        <v>3469</v>
      </c>
      <c r="C1497" t="s">
        <v>3542</v>
      </c>
      <c r="D1497" t="s">
        <v>3545</v>
      </c>
      <c r="E1497" t="s">
        <v>3563</v>
      </c>
      <c r="F1497" t="s">
        <v>3576</v>
      </c>
      <c r="G1497" t="s">
        <v>336</v>
      </c>
      <c r="H1497" t="s">
        <v>174</v>
      </c>
      <c r="I1497" t="s">
        <v>3576</v>
      </c>
      <c r="J1497" t="s">
        <v>774</v>
      </c>
      <c r="K1497" t="s">
        <v>1660</v>
      </c>
      <c r="L1497" t="s">
        <v>1327</v>
      </c>
      <c r="M1497" t="s">
        <v>1974</v>
      </c>
      <c r="N1497" t="s">
        <v>4315</v>
      </c>
      <c r="O1497" t="s">
        <v>4319</v>
      </c>
      <c r="P1497" t="s">
        <v>4323</v>
      </c>
      <c r="Q1497" t="s">
        <v>5375</v>
      </c>
      <c r="R1497" t="s">
        <v>5439</v>
      </c>
      <c r="S1497" t="s">
        <v>4324</v>
      </c>
      <c r="T1497" t="s">
        <v>5936</v>
      </c>
      <c r="U1497" t="s">
        <v>5936</v>
      </c>
      <c r="Y1497" cm="1">
        <f t="array" ref="Y1497">IF(FALSE,"True," &amp; IF(_xlfn.XLOOKUP("Src_IsAny",'Scoring_Config'!$A:$A,'Scoring_Config'!$D:$D,"Yes")="Yes",_xlfn.XLOOKUP("Src_IsAny",'Scoring_Config'!$A:$A,'Scoring_Config'!$C:$C,10),0),"False,0")</f>
        <v>0</v>
      </c>
      <c r="Z1497" cm="1">
        <f t="array" ref="Z1497">IF(FALSE,"True," &amp; IF(_xlfn.XLOOKUP("Src_CIDR_Le_16",'Scoring_Config'!$A:$A,'Scoring_Config'!$D:$D,"Yes")="Yes",_xlfn.XLOOKUP("Src_CIDR_Le_16",'Scoring_Config'!$A:$A,'Scoring_Config'!$C:$C,10),0),"False,0")</f>
        <v>0</v>
      </c>
      <c r="AA1497" cm="1">
        <f t="array" ref="AA1497">IF(FALSE,"True," &amp; IF(_xlfn.XLOOKUP("Src_CIDR_17_22",'Scoring_Config'!$A:$A,'Scoring_Config'!$D:$D,"Yes")="Yes",_xlfn.XLOOKUP("Src_CIDR_17_22",'Scoring_Config'!$A:$A,'Scoring_Config'!$C:$C,5),0),"False,0")</f>
        <v>0</v>
      </c>
      <c r="AB1497" cm="1">
        <f t="array" ref="AB1497">IF(FALSE,"True," &amp; IF(_xlfn.XLOOKUP("Dst_IsAny",'Scoring_Config'!$A:$A,'Scoring_Config'!$D:$D,"Yes")="Yes",_xlfn.XLOOKUP("Dst_IsAny",'Scoring_Config'!$A:$A,'Scoring_Config'!$C:$C,10),0),"False,0")</f>
        <v>0</v>
      </c>
      <c r="AC1497" cm="1">
        <f t="array" ref="AC1497">IF(FALSE,"True," &amp; IF(_xlfn.XLOOKUP("Dst_CIDR_Le_16",'Scoring_Config'!$A:$A,'Scoring_Config'!$D:$D,"Yes")="Yes",_xlfn.XLOOKUP("Dst_CIDR_Le_16",'Scoring_Config'!$A:$A,'Scoring_Config'!$C:$C,10),0),"False,0")</f>
        <v>0</v>
      </c>
      <c r="AD1497" cm="1">
        <f t="array" ref="AD1497">IF(FALSE,"True," &amp; IF(_xlfn.XLOOKUP("Dst_CIDR_17_22",'Scoring_Config'!$A:$A,'Scoring_Config'!$D:$D,"Yes")="Yes",_xlfn.XLOOKUP("Dst_CIDR_17_22",'Scoring_Config'!$A:$A,'Scoring_Config'!$C:$C,5),0),"False,0")</f>
        <v>0</v>
      </c>
      <c r="AE1497" cm="1">
        <f t="array" ref="AE1497">IF(FALSE,"True," &amp; IF(_xlfn.XLOOKUP("SrcZone_IsAny",'Scoring_Config'!$A:$A,'Scoring_Config'!$D:$D,"Yes")="Yes",_xlfn.XLOOKUP("SrcZone_IsAny",'Scoring_Config'!$A:$A,'Scoring_Config'!$C:$C,10),0),"False,0")</f>
        <v>0</v>
      </c>
      <c r="AF1497" cm="1">
        <f t="array" ref="AF1497">IF(FALSE,"True," &amp; IF(_xlfn.XLOOKUP("DstZone_IsAny",'Scoring_Config'!$A:$A,'Scoring_Config'!$D:$D,"Yes")="Yes",_xlfn.XLOOKUP("DstZone_IsAny",'Scoring_Config'!$A:$A,'Scoring_Config'!$C:$C,10),0),"False,0")</f>
        <v>0</v>
      </c>
      <c r="AG1497" cm="1">
        <f t="array" ref="AG149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97" cm="1">
        <f t="array" ref="AH1497">IF(FALSE,"True," &amp; IF(_xlfn.XLOOKUP("App_Any_OR_RangeGt1000",'Scoring_Config'!$A:$A,'Scoring_Config'!$D:$D,"Yes")="Yes",_xlfn.XLOOKUP("App_Any_OR_RangeGt1000",'Scoring_Config'!$A:$A,'Scoring_Config'!$C:$C,10),0),"False,0")</f>
        <v>0</v>
      </c>
      <c r="AI1497" cm="1">
        <f t="array" ref="AI1497">IF(FALSE,"True," &amp; IF(_xlfn.XLOOKUP("Service_Insecure_Match",'Scoring_Config'!$A:$A,'Scoring_Config'!$D:$D,"Yes")="Yes",_xlfn.XLOOKUP("Service_Insecure_Match",'Scoring_Config'!$A:$A,'Scoring_Config'!$C:$C,5),0),"False,0")</f>
        <v>0</v>
      </c>
      <c r="AJ1497" cm="1">
        <f t="array" ref="AJ1497">IF(FALSE,"True," &amp; IF(_xlfn.XLOOKUP("Risky_Inbound",'Scoring_Config'!$A:$A,'Scoring_Config'!$D:$D,"Yes")="Yes",_xlfn.XLOOKUP("Risky_Inbound",'Scoring_Config'!$A:$A,'Scoring_Config'!$C:$C,50),0),"False,0")</f>
        <v>0</v>
      </c>
      <c r="AK1497" cm="1">
        <f t="array" ref="AK1497">IF(FALSE,"True," &amp; IF(_xlfn.XLOOKUP("Risky_Outbound",'Scoring_Config'!$A:$A,'Scoring_Config'!$D:$D,"Yes")="Yes",_xlfn.XLOOKUP("Risky_Outbound",'Scoring_Config'!$A:$A,'Scoring_Config'!$C:$C,25),0),"False,0")</f>
        <v>0</v>
      </c>
      <c r="AL1497" t="s">
        <v>6699</v>
      </c>
      <c r="AM1497" cm="1">
        <f t="array" ref="AM149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97" t="s">
        <v>6697</v>
      </c>
      <c r="AO1497" t="s">
        <v>6697</v>
      </c>
      <c r="AP1497" t="s">
        <v>6697</v>
      </c>
      <c r="AQ1497" cm="1">
        <f t="array" ref="AQ1497">IF(FALSE,"True," &amp; IF(_xlfn.XLOOKUP("Service_IsAny",'Scoring_Config'!$A:$A,'Scoring_Config'!$D:$D,"Yes")="Yes",_xlfn.XLOOKUP("Service_IsAny",'Scoring_Config'!$A:$A,'Scoring_Config'!$C:$C,0),0),"False,0")</f>
        <v>0</v>
      </c>
      <c r="AR1497">
        <v>0</v>
      </c>
      <c r="AS1497" cm="1">
        <f t="array" ref="AS1497">IF(FALSE,"True," &amp; IF(_xlfn.XLOOKUP("Service_RangeGt1000",'Scoring_Config'!$A:$A,'Scoring_Config'!$D:$D,"Yes")="Yes",_xlfn.XLOOKUP("Service_RangeGt1000",'Scoring_Config'!$A:$A,'Scoring_Config'!$C:$C,0),0),"False,0")</f>
        <v>0</v>
      </c>
      <c r="AT1497" cm="1">
        <f t="array" ref="AT1497">IF(FALSE,"True," &amp; IF(_xlfn.XLOOKUP("App_IsAny",'Scoring_Config'!$A:$A,'Scoring_Config'!$D:$D,"Yes")="Yes",_xlfn.XLOOKUP("App_IsAny",'Scoring_Config'!$A:$A,'Scoring_Config'!$C:$C,0),0),"False,0")</f>
        <v>0</v>
      </c>
      <c r="AU1497">
        <v>1</v>
      </c>
      <c r="AV1497" cm="1">
        <f t="array" ref="AV1497">IF(FALSE,"True," &amp; IF(_xlfn.XLOOKUP("App_RangeGt1000",'Scoring_Config'!$A:$A,'Scoring_Config'!$D:$D,"Yes")="Yes",_xlfn.XLOOKUP("App_RangeGt1000",'Scoring_Config'!$A:$A,'Scoring_Config'!$C:$C,0),0),"False,0")</f>
        <v>0</v>
      </c>
      <c r="AW1497" cm="1">
        <f t="array" ref="AW1497">IF(FALSE,"True," &amp; IF(_xlfn.XLOOKUP("Action_IsDenyOrDrop",'Scoring_Config'!$A:$A,'Scoring_Config'!$D:$D,"Yes")="Yes",_xlfn.XLOOKUP("Action_IsDenyOrDrop",'Scoring_Config'!$A:$A,'Scoring_Config'!$C:$C,0),0),"False,0")</f>
        <v>0</v>
      </c>
      <c r="AX1497" cm="1">
        <f t="array" ref="AX1497">IF(LEFT(AW1497,4)="True",0,(IF(LEFT(Y1497,4)="True",IF(_xlfn.XLOOKUP("Src_IsAny",'Scoring_Config'!$A:$A,'Scoring_Config'!$D:$D,"Yes")="Yes",_xlfn.XLOOKUP("Src_IsAny",'Scoring_Config'!$A:$A,'Scoring_Config'!$C:$C,10),0),0)+IF(LEFT(Z1497,4)="True",IF(_xlfn.XLOOKUP("Src_CIDR_Le_16",'Scoring_Config'!$A:$A,'Scoring_Config'!$D:$D,"Yes")="Yes",_xlfn.XLOOKUP("Src_CIDR_Le_16",'Scoring_Config'!$A:$A,'Scoring_Config'!$C:$C,10),0),0)+IF(LEFT(AA1497,4)="True",IF(_xlfn.XLOOKUP("Src_CIDR_17_22",'Scoring_Config'!$A:$A,'Scoring_Config'!$D:$D,"Yes")="Yes",_xlfn.XLOOKUP("Src_CIDR_17_22",'Scoring_Config'!$A:$A,'Scoring_Config'!$C:$C,5),0),0)+IF(LEFT(AB1497,4)="True",IF(_xlfn.XLOOKUP("Dst_IsAny",'Scoring_Config'!$A:$A,'Scoring_Config'!$D:$D,"Yes")="Yes",_xlfn.XLOOKUP("Dst_IsAny",'Scoring_Config'!$A:$A,'Scoring_Config'!$C:$C,10),0),0)+IF(LEFT(AC1497,4)="True",IF(_xlfn.XLOOKUP("Dst_CIDR_Le_16",'Scoring_Config'!$A:$A,'Scoring_Config'!$D:$D,"Yes")="Yes",_xlfn.XLOOKUP("Dst_CIDR_Le_16",'Scoring_Config'!$A:$A,'Scoring_Config'!$C:$C,10),0),0)+IF(LEFT(AD1497,4)="True",IF(_xlfn.XLOOKUP("Dst_CIDR_17_22",'Scoring_Config'!$A:$A,'Scoring_Config'!$D:$D,"Yes")="Yes",_xlfn.XLOOKUP("Dst_CIDR_17_22",'Scoring_Config'!$A:$A,'Scoring_Config'!$C:$C,5),0),0)+IF(LEFT(AE1497,4)="True",IF(_xlfn.XLOOKUP("SrcZone_IsAny",'Scoring_Config'!$A:$A,'Scoring_Config'!$D:$D,"Yes")="Yes",_xlfn.XLOOKUP("SrcZone_IsAny",'Scoring_Config'!$A:$A,'Scoring_Config'!$C:$C,10),0),0)+IF(LEFT(AF1497,4)="True",IF(_xlfn.XLOOKUP("DstZone_IsAny",'Scoring_Config'!$A:$A,'Scoring_Config'!$D:$D,"Yes")="Yes",_xlfn.XLOOKUP("DstZone_IsAny",'Scoring_Config'!$A:$A,'Scoring_Config'!$C:$C,10),0),0)+IF(LEFT(AG1497,4)="True",IF(_xlfn.XLOOKUP("Service_Any_OR_RangeGt1000",'Scoring_Config'!$A:$A,'Scoring_Config'!$D:$D,"Yes")="Yes",_xlfn.XLOOKUP("Service_Any_OR_RangeGt1000",'Scoring_Config'!$A:$A,'Scoring_Config'!$C:$C,10),0),0)+IF(LEFT(AH1497,4)="True",IF(_xlfn.XLOOKUP("App_Any_OR_RangeGt1000",'Scoring_Config'!$A:$A,'Scoring_Config'!$D:$D,"Yes")="Yes",_xlfn.XLOOKUP("App_Any_OR_RangeGt1000",'Scoring_Config'!$A:$A,'Scoring_Config'!$C:$C,10),0),0)+IF(LEFT(AI1497,4)="True",IF(_xlfn.XLOOKUP("Service_Insecure_Match",'Scoring_Config'!$A:$A,'Scoring_Config'!$D:$D,"Yes")="Yes",_xlfn.XLOOKUP("Service_Insecure_Match",'Scoring_Config'!$A:$A,'Scoring_Config'!$C:$C,5),0),0)+IF(LEFT(AJ1497,4)="True",IF(_xlfn.XLOOKUP("Risky_Inbound",'Scoring_Config'!$A:$A,'Scoring_Config'!$D:$D,"Yes")="Yes",_xlfn.XLOOKUP("Risky_Inbound",'Scoring_Config'!$A:$A,'Scoring_Config'!$C:$C,50),0),0)+IF(LEFT(AK1497,4)="True",IF(_xlfn.XLOOKUP("Risky_Outbound",'Scoring_Config'!$A:$A,'Scoring_Config'!$D:$D,"Yes")="Yes",_xlfn.XLOOKUP("Risky_Outbound",'Scoring_Config'!$A:$A,'Scoring_Config'!$C:$C,25),0),0)+IF(LEFT(AZ1497,4)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1497,FIND(",",AL1497)+1,100)),0)+IF(LEFT(AM1497,4)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1497,FIND(",",AN1497)+1,100)),0)+IF(_xlfn.XLOOKUP("Profile_Scoring",'Scoring_Config'!$A:$A,'Scoring_Config'!$D:$D,"Yes")="Yes",VALUE(MID(AO1497,FIND(",",AO1497)+1,100)),0)+IF(_xlfn.XLOOKUP("Options_Scoring",'Scoring_Config'!$A:$A,'Scoring_Config'!$D:$D,"Yes")="Yes",VALUE(MID(AP1497,FIND(",",AP1497)+1,100)),0)))</f>
        <v>0</v>
      </c>
      <c r="AZ1497" cm="1">
        <f t="array" ref="AZ1497">IF(FALSE,"True," &amp; IF(_xlfn.XLOOKUP("Migrate_Insecure",'Scoring_Config'!$A:$A,'Scoring_Config'!$D:$D,"Yes")="Yes",_xlfn.XLOOKUP("Migrate_Insecure",'Scoring_Config'!$A:$A,'Scoring_Config'!$C:$C,10),0),"False,0")</f>
        <v>0</v>
      </c>
    </row>
    <row r="1498" spans="1:52">
      <c r="A1498" t="s">
        <v>1979</v>
      </c>
      <c r="B1498" t="s">
        <v>3470</v>
      </c>
      <c r="C1498" t="s">
        <v>3542</v>
      </c>
      <c r="D1498" t="s">
        <v>3545</v>
      </c>
      <c r="E1498" t="s">
        <v>3563</v>
      </c>
      <c r="F1498" t="s">
        <v>4036</v>
      </c>
      <c r="G1498" t="s">
        <v>775</v>
      </c>
      <c r="H1498" t="s">
        <v>174</v>
      </c>
      <c r="I1498" t="s">
        <v>4309</v>
      </c>
      <c r="J1498" t="s">
        <v>901</v>
      </c>
      <c r="K1498" t="s">
        <v>1960</v>
      </c>
      <c r="L1498" t="s">
        <v>1327</v>
      </c>
      <c r="M1498" t="s">
        <v>1974</v>
      </c>
      <c r="N1498" t="s">
        <v>4315</v>
      </c>
      <c r="O1498" t="s">
        <v>4319</v>
      </c>
      <c r="P1498" t="s">
        <v>4321</v>
      </c>
      <c r="Q1498" t="s">
        <v>5376</v>
      </c>
      <c r="R1498" t="s">
        <v>5440</v>
      </c>
      <c r="S1498" t="s">
        <v>5440</v>
      </c>
      <c r="T1498" t="s">
        <v>5618</v>
      </c>
      <c r="U1498" t="s">
        <v>6663</v>
      </c>
      <c r="Y1498" cm="1">
        <f t="array" ref="Y1498">IF(FALSE,"True," &amp; IF(_xlfn.XLOOKUP("Src_IsAny",'Scoring_Config'!$A:$A,'Scoring_Config'!$D:$D,"Yes")="Yes",_xlfn.XLOOKUP("Src_IsAny",'Scoring_Config'!$A:$A,'Scoring_Config'!$C:$C,10),0),"False,0")</f>
        <v>0</v>
      </c>
      <c r="Z1498" cm="1">
        <f t="array" ref="Z1498">IF(FALSE,"True," &amp; IF(_xlfn.XLOOKUP("Src_CIDR_Le_16",'Scoring_Config'!$A:$A,'Scoring_Config'!$D:$D,"Yes")="Yes",_xlfn.XLOOKUP("Src_CIDR_Le_16",'Scoring_Config'!$A:$A,'Scoring_Config'!$C:$C,10),0),"False,0")</f>
        <v>0</v>
      </c>
      <c r="AA1498" cm="1">
        <f t="array" ref="AA1498">IF(TRUE,"True," &amp; IF(_xlfn.XLOOKUP("Src_CIDR_17_22",'Scoring_Config'!$A:$A,'Scoring_Config'!$D:$D,"Yes")="Yes",_xlfn.XLOOKUP("Src_CIDR_17_22",'Scoring_Config'!$A:$A,'Scoring_Config'!$C:$C,5),0),"False,0")</f>
        <v>0</v>
      </c>
      <c r="AB1498" cm="1">
        <f t="array" ref="AB1498">IF(FALSE,"True," &amp; IF(_xlfn.XLOOKUP("Dst_IsAny",'Scoring_Config'!$A:$A,'Scoring_Config'!$D:$D,"Yes")="Yes",_xlfn.XLOOKUP("Dst_IsAny",'Scoring_Config'!$A:$A,'Scoring_Config'!$C:$C,10),0),"False,0")</f>
        <v>0</v>
      </c>
      <c r="AC1498" cm="1">
        <f t="array" ref="AC1498">IF(FALSE,"True," &amp; IF(_xlfn.XLOOKUP("Dst_CIDR_Le_16",'Scoring_Config'!$A:$A,'Scoring_Config'!$D:$D,"Yes")="Yes",_xlfn.XLOOKUP("Dst_CIDR_Le_16",'Scoring_Config'!$A:$A,'Scoring_Config'!$C:$C,10),0),"False,0")</f>
        <v>0</v>
      </c>
      <c r="AD1498" cm="1">
        <f t="array" ref="AD1498">IF(FALSE,"True," &amp; IF(_xlfn.XLOOKUP("Dst_CIDR_17_22",'Scoring_Config'!$A:$A,'Scoring_Config'!$D:$D,"Yes")="Yes",_xlfn.XLOOKUP("Dst_CIDR_17_22",'Scoring_Config'!$A:$A,'Scoring_Config'!$C:$C,5),0),"False,0")</f>
        <v>0</v>
      </c>
      <c r="AE1498" cm="1">
        <f t="array" ref="AE1498">IF(FALSE,"True," &amp; IF(_xlfn.XLOOKUP("SrcZone_IsAny",'Scoring_Config'!$A:$A,'Scoring_Config'!$D:$D,"Yes")="Yes",_xlfn.XLOOKUP("SrcZone_IsAny",'Scoring_Config'!$A:$A,'Scoring_Config'!$C:$C,10),0),"False,0")</f>
        <v>0</v>
      </c>
      <c r="AF1498" cm="1">
        <f t="array" ref="AF1498">IF(FALSE,"True," &amp; IF(_xlfn.XLOOKUP("DstZone_IsAny",'Scoring_Config'!$A:$A,'Scoring_Config'!$D:$D,"Yes")="Yes",_xlfn.XLOOKUP("DstZone_IsAny",'Scoring_Config'!$A:$A,'Scoring_Config'!$C:$C,10),0),"False,0")</f>
        <v>0</v>
      </c>
      <c r="AG1498" cm="1">
        <f t="array" ref="AG149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98" cm="1">
        <f t="array" ref="AH1498">IF(FALSE,"True," &amp; IF(_xlfn.XLOOKUP("App_Any_OR_RangeGt1000",'Scoring_Config'!$A:$A,'Scoring_Config'!$D:$D,"Yes")="Yes",_xlfn.XLOOKUP("App_Any_OR_RangeGt1000",'Scoring_Config'!$A:$A,'Scoring_Config'!$C:$C,10),0),"False,0")</f>
        <v>0</v>
      </c>
      <c r="AI1498" cm="1">
        <f t="array" ref="AI1498">IF(FALSE,"True," &amp; IF(_xlfn.XLOOKUP("Service_Insecure_Match",'Scoring_Config'!$A:$A,'Scoring_Config'!$D:$D,"Yes")="Yes",_xlfn.XLOOKUP("Service_Insecure_Match",'Scoring_Config'!$A:$A,'Scoring_Config'!$C:$C,5),0),"False,0")</f>
        <v>0</v>
      </c>
      <c r="AJ1498" cm="1">
        <f t="array" ref="AJ1498">IF(FALSE,"True," &amp; IF(_xlfn.XLOOKUP("Risky_Inbound",'Scoring_Config'!$A:$A,'Scoring_Config'!$D:$D,"Yes")="Yes",_xlfn.XLOOKUP("Risky_Inbound",'Scoring_Config'!$A:$A,'Scoring_Config'!$C:$C,50),0),"False,0")</f>
        <v>0</v>
      </c>
      <c r="AK1498" cm="1">
        <f t="array" ref="AK1498">IF(FALSE,"True," &amp; IF(_xlfn.XLOOKUP("Risky_Outbound",'Scoring_Config'!$A:$A,'Scoring_Config'!$D:$D,"Yes")="Yes",_xlfn.XLOOKUP("Risky_Outbound",'Scoring_Config'!$A:$A,'Scoring_Config'!$C:$C,25),0),"False,0")</f>
        <v>0</v>
      </c>
      <c r="AL1498" t="s">
        <v>6700</v>
      </c>
      <c r="AM1498" cm="1">
        <f t="array" ref="AM149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98" t="s">
        <v>6697</v>
      </c>
      <c r="AO1498" t="s">
        <v>6697</v>
      </c>
      <c r="AP1498" t="s">
        <v>6697</v>
      </c>
      <c r="AQ1498" cm="1">
        <f t="array" ref="AQ1498">IF(FALSE,"True," &amp; IF(_xlfn.XLOOKUP("Service_IsAny",'Scoring_Config'!$A:$A,'Scoring_Config'!$D:$D,"Yes")="Yes",_xlfn.XLOOKUP("Service_IsAny",'Scoring_Config'!$A:$A,'Scoring_Config'!$C:$C,0),0),"False,0")</f>
        <v>0</v>
      </c>
      <c r="AR1498">
        <v>0</v>
      </c>
      <c r="AS1498" cm="1">
        <f t="array" ref="AS1498">IF(FALSE,"True," &amp; IF(_xlfn.XLOOKUP("Service_RangeGt1000",'Scoring_Config'!$A:$A,'Scoring_Config'!$D:$D,"Yes")="Yes",_xlfn.XLOOKUP("Service_RangeGt1000",'Scoring_Config'!$A:$A,'Scoring_Config'!$C:$C,0),0),"False,0")</f>
        <v>0</v>
      </c>
      <c r="AT1498" cm="1">
        <f t="array" ref="AT1498">IF(FALSE,"True," &amp; IF(_xlfn.XLOOKUP("App_IsAny",'Scoring_Config'!$A:$A,'Scoring_Config'!$D:$D,"Yes")="Yes",_xlfn.XLOOKUP("App_IsAny",'Scoring_Config'!$A:$A,'Scoring_Config'!$C:$C,0),0),"False,0")</f>
        <v>0</v>
      </c>
      <c r="AU1498">
        <v>2</v>
      </c>
      <c r="AV1498" cm="1">
        <f t="array" ref="AV1498">IF(FALSE,"True," &amp; IF(_xlfn.XLOOKUP("App_RangeGt1000",'Scoring_Config'!$A:$A,'Scoring_Config'!$D:$D,"Yes")="Yes",_xlfn.XLOOKUP("App_RangeGt1000",'Scoring_Config'!$A:$A,'Scoring_Config'!$C:$C,0),0),"False,0")</f>
        <v>0</v>
      </c>
      <c r="AW1498" cm="1">
        <f t="array" ref="AW1498">IF(FALSE,"True," &amp; IF(_xlfn.XLOOKUP("Action_IsDenyOrDrop",'Scoring_Config'!$A:$A,'Scoring_Config'!$D:$D,"Yes")="Yes",_xlfn.XLOOKUP("Action_IsDenyOrDrop",'Scoring_Config'!$A:$A,'Scoring_Config'!$C:$C,0),0),"False,0")</f>
        <v>0</v>
      </c>
      <c r="AX1498" cm="1">
        <f t="array" ref="AX1498">IF(LEFT(AW1498,4)="True",0,(IF(LEFT(Y1498,4)="True",IF(_xlfn.XLOOKUP("Src_IsAny",'Scoring_Config'!$A:$A,'Scoring_Config'!$D:$D,"Yes")="Yes",_xlfn.XLOOKUP("Src_IsAny",'Scoring_Config'!$A:$A,'Scoring_Config'!$C:$C,10),0),0)+IF(LEFT(Z1498,4)="True",IF(_xlfn.XLOOKUP("Src_CIDR_Le_16",'Scoring_Config'!$A:$A,'Scoring_Config'!$D:$D,"Yes")="Yes",_xlfn.XLOOKUP("Src_CIDR_Le_16",'Scoring_Config'!$A:$A,'Scoring_Config'!$C:$C,10),0),0)+IF(LEFT(AA1498,4)="True",IF(_xlfn.XLOOKUP("Src_CIDR_17_22",'Scoring_Config'!$A:$A,'Scoring_Config'!$D:$D,"Yes")="Yes",_xlfn.XLOOKUP("Src_CIDR_17_22",'Scoring_Config'!$A:$A,'Scoring_Config'!$C:$C,5),0),0)+IF(LEFT(AB1498,4)="True",IF(_xlfn.XLOOKUP("Dst_IsAny",'Scoring_Config'!$A:$A,'Scoring_Config'!$D:$D,"Yes")="Yes",_xlfn.XLOOKUP("Dst_IsAny",'Scoring_Config'!$A:$A,'Scoring_Config'!$C:$C,10),0),0)+IF(LEFT(AC1498,4)="True",IF(_xlfn.XLOOKUP("Dst_CIDR_Le_16",'Scoring_Config'!$A:$A,'Scoring_Config'!$D:$D,"Yes")="Yes",_xlfn.XLOOKUP("Dst_CIDR_Le_16",'Scoring_Config'!$A:$A,'Scoring_Config'!$C:$C,10),0),0)+IF(LEFT(AD1498,4)="True",IF(_xlfn.XLOOKUP("Dst_CIDR_17_22",'Scoring_Config'!$A:$A,'Scoring_Config'!$D:$D,"Yes")="Yes",_xlfn.XLOOKUP("Dst_CIDR_17_22",'Scoring_Config'!$A:$A,'Scoring_Config'!$C:$C,5),0),0)+IF(LEFT(AE1498,4)="True",IF(_xlfn.XLOOKUP("SrcZone_IsAny",'Scoring_Config'!$A:$A,'Scoring_Config'!$D:$D,"Yes")="Yes",_xlfn.XLOOKUP("SrcZone_IsAny",'Scoring_Config'!$A:$A,'Scoring_Config'!$C:$C,10),0),0)+IF(LEFT(AF1498,4)="True",IF(_xlfn.XLOOKUP("DstZone_IsAny",'Scoring_Config'!$A:$A,'Scoring_Config'!$D:$D,"Yes")="Yes",_xlfn.XLOOKUP("DstZone_IsAny",'Scoring_Config'!$A:$A,'Scoring_Config'!$C:$C,10),0),0)+IF(LEFT(AG1498,4)="True",IF(_xlfn.XLOOKUP("Service_Any_OR_RangeGt1000",'Scoring_Config'!$A:$A,'Scoring_Config'!$D:$D,"Yes")="Yes",_xlfn.XLOOKUP("Service_Any_OR_RangeGt1000",'Scoring_Config'!$A:$A,'Scoring_Config'!$C:$C,10),0),0)+IF(LEFT(AH1498,4)="True",IF(_xlfn.XLOOKUP("App_Any_OR_RangeGt1000",'Scoring_Config'!$A:$A,'Scoring_Config'!$D:$D,"Yes")="Yes",_xlfn.XLOOKUP("App_Any_OR_RangeGt1000",'Scoring_Config'!$A:$A,'Scoring_Config'!$C:$C,10),0),0)+IF(LEFT(AI1498,4)="True",IF(_xlfn.XLOOKUP("Service_Insecure_Match",'Scoring_Config'!$A:$A,'Scoring_Config'!$D:$D,"Yes")="Yes",_xlfn.XLOOKUP("Service_Insecure_Match",'Scoring_Config'!$A:$A,'Scoring_Config'!$C:$C,5),0),0)+IF(LEFT(AJ1498,4)="True",IF(_xlfn.XLOOKUP("Risky_Inbound",'Scoring_Config'!$A:$A,'Scoring_Config'!$D:$D,"Yes")="Yes",_xlfn.XLOOKUP("Risky_Inbound",'Scoring_Config'!$A:$A,'Scoring_Config'!$C:$C,50),0),0)+IF(LEFT(AK1498,4)="True",IF(_xlfn.XLOOKUP("Risky_Outbound",'Scoring_Config'!$A:$A,'Scoring_Config'!$D:$D,"Yes")="Yes",_xlfn.XLOOKUP("Risky_Outbound",'Scoring_Config'!$A:$A,'Scoring_Config'!$C:$C,25),0),0)+IF(LEFT(AZ1498,4)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1498,FIND(",",AL1498)+1,100)),0)+IF(LEFT(AM1498,4)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1498,FIND(",",AN1498)+1,100)),0)+IF(_xlfn.XLOOKUP("Profile_Scoring",'Scoring_Config'!$A:$A,'Scoring_Config'!$D:$D,"Yes")="Yes",VALUE(MID(AO1498,FIND(",",AO1498)+1,100)),0)+IF(_xlfn.XLOOKUP("Options_Scoring",'Scoring_Config'!$A:$A,'Scoring_Config'!$D:$D,"Yes")="Yes",VALUE(MID(AP1498,FIND(",",AP1498)+1,100)),0)))</f>
        <v>0</v>
      </c>
      <c r="AZ1498" cm="1">
        <f t="array" ref="AZ1498">IF(FALSE,"True," &amp; IF(_xlfn.XLOOKUP("Migrate_Insecure",'Scoring_Config'!$A:$A,'Scoring_Config'!$D:$D,"Yes")="Yes",_xlfn.XLOOKUP("Migrate_Insecure",'Scoring_Config'!$A:$A,'Scoring_Config'!$C:$C,10),0),"False,0")</f>
        <v>0</v>
      </c>
    </row>
    <row r="1499" spans="1:52">
      <c r="A1499" t="s">
        <v>1979</v>
      </c>
      <c r="B1499" t="s">
        <v>3471</v>
      </c>
      <c r="C1499" t="s">
        <v>3542</v>
      </c>
      <c r="D1499" t="s">
        <v>3545</v>
      </c>
      <c r="E1499" t="s">
        <v>3563</v>
      </c>
      <c r="F1499" t="s">
        <v>3576</v>
      </c>
      <c r="G1499" t="s">
        <v>776</v>
      </c>
      <c r="H1499" t="s">
        <v>174</v>
      </c>
      <c r="I1499" t="s">
        <v>4309</v>
      </c>
      <c r="J1499" t="s">
        <v>1304</v>
      </c>
      <c r="K1499" t="s">
        <v>1961</v>
      </c>
      <c r="L1499" t="s">
        <v>1327</v>
      </c>
      <c r="M1499" t="s">
        <v>1974</v>
      </c>
      <c r="N1499" t="s">
        <v>4315</v>
      </c>
      <c r="O1499" t="s">
        <v>4319</v>
      </c>
      <c r="P1499" t="s">
        <v>4321</v>
      </c>
      <c r="Q1499" t="s">
        <v>5376</v>
      </c>
      <c r="R1499" t="s">
        <v>5440</v>
      </c>
      <c r="S1499" t="s">
        <v>5440</v>
      </c>
      <c r="T1499" t="s">
        <v>5618</v>
      </c>
      <c r="U1499" t="s">
        <v>6664</v>
      </c>
      <c r="Y1499" cm="1">
        <f t="array" ref="Y1499">IF(FALSE,"True," &amp; IF(_xlfn.XLOOKUP("Src_IsAny",'Scoring_Config'!$A:$A,'Scoring_Config'!$D:$D,"Yes")="Yes",_xlfn.XLOOKUP("Src_IsAny",'Scoring_Config'!$A:$A,'Scoring_Config'!$C:$C,10),0),"False,0")</f>
        <v>0</v>
      </c>
      <c r="Z1499" cm="1">
        <f t="array" ref="Z1499">IF(FALSE,"True," &amp; IF(_xlfn.XLOOKUP("Src_CIDR_Le_16",'Scoring_Config'!$A:$A,'Scoring_Config'!$D:$D,"Yes")="Yes",_xlfn.XLOOKUP("Src_CIDR_Le_16",'Scoring_Config'!$A:$A,'Scoring_Config'!$C:$C,10),0),"False,0")</f>
        <v>0</v>
      </c>
      <c r="AA1499" cm="1">
        <f t="array" ref="AA1499">IF(FALSE,"True," &amp; IF(_xlfn.XLOOKUP("Src_CIDR_17_22",'Scoring_Config'!$A:$A,'Scoring_Config'!$D:$D,"Yes")="Yes",_xlfn.XLOOKUP("Src_CIDR_17_22",'Scoring_Config'!$A:$A,'Scoring_Config'!$C:$C,5),0),"False,0")</f>
        <v>0</v>
      </c>
      <c r="AB1499" cm="1">
        <f t="array" ref="AB1499">IF(FALSE,"True," &amp; IF(_xlfn.XLOOKUP("Dst_IsAny",'Scoring_Config'!$A:$A,'Scoring_Config'!$D:$D,"Yes")="Yes",_xlfn.XLOOKUP("Dst_IsAny",'Scoring_Config'!$A:$A,'Scoring_Config'!$C:$C,10),0),"False,0")</f>
        <v>0</v>
      </c>
      <c r="AC1499" cm="1">
        <f t="array" ref="AC1499">IF(FALSE,"True," &amp; IF(_xlfn.XLOOKUP("Dst_CIDR_Le_16",'Scoring_Config'!$A:$A,'Scoring_Config'!$D:$D,"Yes")="Yes",_xlfn.XLOOKUP("Dst_CIDR_Le_16",'Scoring_Config'!$A:$A,'Scoring_Config'!$C:$C,10),0),"False,0")</f>
        <v>0</v>
      </c>
      <c r="AD1499" cm="1">
        <f t="array" ref="AD1499">IF(FALSE,"True," &amp; IF(_xlfn.XLOOKUP("Dst_CIDR_17_22",'Scoring_Config'!$A:$A,'Scoring_Config'!$D:$D,"Yes")="Yes",_xlfn.XLOOKUP("Dst_CIDR_17_22",'Scoring_Config'!$A:$A,'Scoring_Config'!$C:$C,5),0),"False,0")</f>
        <v>0</v>
      </c>
      <c r="AE1499" cm="1">
        <f t="array" ref="AE1499">IF(FALSE,"True," &amp; IF(_xlfn.XLOOKUP("SrcZone_IsAny",'Scoring_Config'!$A:$A,'Scoring_Config'!$D:$D,"Yes")="Yes",_xlfn.XLOOKUP("SrcZone_IsAny",'Scoring_Config'!$A:$A,'Scoring_Config'!$C:$C,10),0),"False,0")</f>
        <v>0</v>
      </c>
      <c r="AF1499" cm="1">
        <f t="array" ref="AF1499">IF(FALSE,"True," &amp; IF(_xlfn.XLOOKUP("DstZone_IsAny",'Scoring_Config'!$A:$A,'Scoring_Config'!$D:$D,"Yes")="Yes",_xlfn.XLOOKUP("DstZone_IsAny",'Scoring_Config'!$A:$A,'Scoring_Config'!$C:$C,10),0),"False,0")</f>
        <v>0</v>
      </c>
      <c r="AG1499" cm="1">
        <f t="array" ref="AG149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499" cm="1">
        <f t="array" ref="AH1499">IF(FALSE,"True," &amp; IF(_xlfn.XLOOKUP("App_Any_OR_RangeGt1000",'Scoring_Config'!$A:$A,'Scoring_Config'!$D:$D,"Yes")="Yes",_xlfn.XLOOKUP("App_Any_OR_RangeGt1000",'Scoring_Config'!$A:$A,'Scoring_Config'!$C:$C,10),0),"False,0")</f>
        <v>0</v>
      </c>
      <c r="AI1499" cm="1">
        <f t="array" ref="AI1499">IF(FALSE,"True," &amp; IF(_xlfn.XLOOKUP("Service_Insecure_Match",'Scoring_Config'!$A:$A,'Scoring_Config'!$D:$D,"Yes")="Yes",_xlfn.XLOOKUP("Service_Insecure_Match",'Scoring_Config'!$A:$A,'Scoring_Config'!$C:$C,5),0),"False,0")</f>
        <v>0</v>
      </c>
      <c r="AJ1499" cm="1">
        <f t="array" ref="AJ1499">IF(FALSE,"True," &amp; IF(_xlfn.XLOOKUP("Risky_Inbound",'Scoring_Config'!$A:$A,'Scoring_Config'!$D:$D,"Yes")="Yes",_xlfn.XLOOKUP("Risky_Inbound",'Scoring_Config'!$A:$A,'Scoring_Config'!$C:$C,50),0),"False,0")</f>
        <v>0</v>
      </c>
      <c r="AK1499" cm="1">
        <f t="array" ref="AK1499">IF(FALSE,"True," &amp; IF(_xlfn.XLOOKUP("Risky_Outbound",'Scoring_Config'!$A:$A,'Scoring_Config'!$D:$D,"Yes")="Yes",_xlfn.XLOOKUP("Risky_Outbound",'Scoring_Config'!$A:$A,'Scoring_Config'!$C:$C,25),0),"False,0")</f>
        <v>0</v>
      </c>
      <c r="AL1499" t="s">
        <v>6700</v>
      </c>
      <c r="AM1499" cm="1">
        <f t="array" ref="AM149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499" t="s">
        <v>6697</v>
      </c>
      <c r="AO1499" t="s">
        <v>6697</v>
      </c>
      <c r="AP1499" t="s">
        <v>6697</v>
      </c>
      <c r="AQ1499" cm="1">
        <f t="array" ref="AQ1499">IF(FALSE,"True," &amp; IF(_xlfn.XLOOKUP("Service_IsAny",'Scoring_Config'!$A:$A,'Scoring_Config'!$D:$D,"Yes")="Yes",_xlfn.XLOOKUP("Service_IsAny",'Scoring_Config'!$A:$A,'Scoring_Config'!$C:$C,0),0),"False,0")</f>
        <v>0</v>
      </c>
      <c r="AR1499">
        <v>0</v>
      </c>
      <c r="AS1499" cm="1">
        <f t="array" ref="AS1499">IF(FALSE,"True," &amp; IF(_xlfn.XLOOKUP("Service_RangeGt1000",'Scoring_Config'!$A:$A,'Scoring_Config'!$D:$D,"Yes")="Yes",_xlfn.XLOOKUP("Service_RangeGt1000",'Scoring_Config'!$A:$A,'Scoring_Config'!$C:$C,0),0),"False,0")</f>
        <v>0</v>
      </c>
      <c r="AT1499" cm="1">
        <f t="array" ref="AT1499">IF(FALSE,"True," &amp; IF(_xlfn.XLOOKUP("App_IsAny",'Scoring_Config'!$A:$A,'Scoring_Config'!$D:$D,"Yes")="Yes",_xlfn.XLOOKUP("App_IsAny",'Scoring_Config'!$A:$A,'Scoring_Config'!$C:$C,0),0),"False,0")</f>
        <v>0</v>
      </c>
      <c r="AU1499">
        <v>1</v>
      </c>
      <c r="AV1499" cm="1">
        <f t="array" ref="AV1499">IF(FALSE,"True," &amp; IF(_xlfn.XLOOKUP("App_RangeGt1000",'Scoring_Config'!$A:$A,'Scoring_Config'!$D:$D,"Yes")="Yes",_xlfn.XLOOKUP("App_RangeGt1000",'Scoring_Config'!$A:$A,'Scoring_Config'!$C:$C,0),0),"False,0")</f>
        <v>0</v>
      </c>
      <c r="AW1499" cm="1">
        <f t="array" ref="AW1499">IF(FALSE,"True," &amp; IF(_xlfn.XLOOKUP("Action_IsDenyOrDrop",'Scoring_Config'!$A:$A,'Scoring_Config'!$D:$D,"Yes")="Yes",_xlfn.XLOOKUP("Action_IsDenyOrDrop",'Scoring_Config'!$A:$A,'Scoring_Config'!$C:$C,0),0),"False,0")</f>
        <v>0</v>
      </c>
      <c r="AX1499" cm="1">
        <f t="array" ref="AX1499">IF(LEFT(AW1499,4)="True",0,(IF(LEFT(Y1499,4)="True",IF(_xlfn.XLOOKUP("Src_IsAny",'Scoring_Config'!$A:$A,'Scoring_Config'!$D:$D,"Yes")="Yes",_xlfn.XLOOKUP("Src_IsAny",'Scoring_Config'!$A:$A,'Scoring_Config'!$C:$C,10),0),0)+IF(LEFT(Z1499,4)="True",IF(_xlfn.XLOOKUP("Src_CIDR_Le_16",'Scoring_Config'!$A:$A,'Scoring_Config'!$D:$D,"Yes")="Yes",_xlfn.XLOOKUP("Src_CIDR_Le_16",'Scoring_Config'!$A:$A,'Scoring_Config'!$C:$C,10),0),0)+IF(LEFT(AA1499,4)="True",IF(_xlfn.XLOOKUP("Src_CIDR_17_22",'Scoring_Config'!$A:$A,'Scoring_Config'!$D:$D,"Yes")="Yes",_xlfn.XLOOKUP("Src_CIDR_17_22",'Scoring_Config'!$A:$A,'Scoring_Config'!$C:$C,5),0),0)+IF(LEFT(AB1499,4)="True",IF(_xlfn.XLOOKUP("Dst_IsAny",'Scoring_Config'!$A:$A,'Scoring_Config'!$D:$D,"Yes")="Yes",_xlfn.XLOOKUP("Dst_IsAny",'Scoring_Config'!$A:$A,'Scoring_Config'!$C:$C,10),0),0)+IF(LEFT(AC1499,4)="True",IF(_xlfn.XLOOKUP("Dst_CIDR_Le_16",'Scoring_Config'!$A:$A,'Scoring_Config'!$D:$D,"Yes")="Yes",_xlfn.XLOOKUP("Dst_CIDR_Le_16",'Scoring_Config'!$A:$A,'Scoring_Config'!$C:$C,10),0),0)+IF(LEFT(AD1499,4)="True",IF(_xlfn.XLOOKUP("Dst_CIDR_17_22",'Scoring_Config'!$A:$A,'Scoring_Config'!$D:$D,"Yes")="Yes",_xlfn.XLOOKUP("Dst_CIDR_17_22",'Scoring_Config'!$A:$A,'Scoring_Config'!$C:$C,5),0),0)+IF(LEFT(AE1499,4)="True",IF(_xlfn.XLOOKUP("SrcZone_IsAny",'Scoring_Config'!$A:$A,'Scoring_Config'!$D:$D,"Yes")="Yes",_xlfn.XLOOKUP("SrcZone_IsAny",'Scoring_Config'!$A:$A,'Scoring_Config'!$C:$C,10),0),0)+IF(LEFT(AF1499,4)="True",IF(_xlfn.XLOOKUP("DstZone_IsAny",'Scoring_Config'!$A:$A,'Scoring_Config'!$D:$D,"Yes")="Yes",_xlfn.XLOOKUP("DstZone_IsAny",'Scoring_Config'!$A:$A,'Scoring_Config'!$C:$C,10),0),0)+IF(LEFT(AG1499,4)="True",IF(_xlfn.XLOOKUP("Service_Any_OR_RangeGt1000",'Scoring_Config'!$A:$A,'Scoring_Config'!$D:$D,"Yes")="Yes",_xlfn.XLOOKUP("Service_Any_OR_RangeGt1000",'Scoring_Config'!$A:$A,'Scoring_Config'!$C:$C,10),0),0)+IF(LEFT(AH1499,4)="True",IF(_xlfn.XLOOKUP("App_Any_OR_RangeGt1000",'Scoring_Config'!$A:$A,'Scoring_Config'!$D:$D,"Yes")="Yes",_xlfn.XLOOKUP("App_Any_OR_RangeGt1000",'Scoring_Config'!$A:$A,'Scoring_Config'!$C:$C,10),0),0)+IF(LEFT(AI1499,4)="True",IF(_xlfn.XLOOKUP("Service_Insecure_Match",'Scoring_Config'!$A:$A,'Scoring_Config'!$D:$D,"Yes")="Yes",_xlfn.XLOOKUP("Service_Insecure_Match",'Scoring_Config'!$A:$A,'Scoring_Config'!$C:$C,5),0),0)+IF(LEFT(AJ1499,4)="True",IF(_xlfn.XLOOKUP("Risky_Inbound",'Scoring_Config'!$A:$A,'Scoring_Config'!$D:$D,"Yes")="Yes",_xlfn.XLOOKUP("Risky_Inbound",'Scoring_Config'!$A:$A,'Scoring_Config'!$C:$C,50),0),0)+IF(LEFT(AK1499,4)="True",IF(_xlfn.XLOOKUP("Risky_Outbound",'Scoring_Config'!$A:$A,'Scoring_Config'!$D:$D,"Yes")="Yes",_xlfn.XLOOKUP("Risky_Outbound",'Scoring_Config'!$A:$A,'Scoring_Config'!$C:$C,25),0),0)+IF(LEFT(AZ1499,4)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1499,FIND(",",AL1499)+1,100)),0)+IF(LEFT(AM1499,4)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1499,FIND(",",AN1499)+1,100)),0)+IF(_xlfn.XLOOKUP("Profile_Scoring",'Scoring_Config'!$A:$A,'Scoring_Config'!$D:$D,"Yes")="Yes",VALUE(MID(AO1499,FIND(",",AO1499)+1,100)),0)+IF(_xlfn.XLOOKUP("Options_Scoring",'Scoring_Config'!$A:$A,'Scoring_Config'!$D:$D,"Yes")="Yes",VALUE(MID(AP1499,FIND(",",AP1499)+1,100)),0)))</f>
        <v>0</v>
      </c>
      <c r="AZ1499" cm="1">
        <f t="array" ref="AZ1499">IF(FALSE,"True," &amp; IF(_xlfn.XLOOKUP("Migrate_Insecure",'Scoring_Config'!$A:$A,'Scoring_Config'!$D:$D,"Yes")="Yes",_xlfn.XLOOKUP("Migrate_Insecure",'Scoring_Config'!$A:$A,'Scoring_Config'!$C:$C,10),0),"False,0")</f>
        <v>0</v>
      </c>
    </row>
    <row r="1500" spans="1:52">
      <c r="A1500" t="s">
        <v>1979</v>
      </c>
      <c r="B1500" t="s">
        <v>3472</v>
      </c>
      <c r="C1500" t="s">
        <v>3542</v>
      </c>
      <c r="D1500" t="s">
        <v>3544</v>
      </c>
      <c r="E1500" t="s">
        <v>3562</v>
      </c>
      <c r="F1500" t="s">
        <v>4037</v>
      </c>
      <c r="G1500" t="s">
        <v>777</v>
      </c>
      <c r="H1500" t="s">
        <v>193</v>
      </c>
      <c r="I1500" t="s">
        <v>4180</v>
      </c>
      <c r="J1500" t="s">
        <v>1305</v>
      </c>
      <c r="K1500" t="s">
        <v>1659</v>
      </c>
      <c r="L1500" t="s">
        <v>1325</v>
      </c>
      <c r="M1500" t="s">
        <v>1973</v>
      </c>
      <c r="N1500" t="s">
        <v>4315</v>
      </c>
      <c r="O1500" t="s">
        <v>4319</v>
      </c>
      <c r="P1500" t="s">
        <v>4323</v>
      </c>
      <c r="Q1500" t="s">
        <v>5377</v>
      </c>
      <c r="R1500" t="s">
        <v>5439</v>
      </c>
      <c r="S1500" t="s">
        <v>4324</v>
      </c>
      <c r="T1500" t="s">
        <v>5616</v>
      </c>
      <c r="U1500" t="s">
        <v>6664</v>
      </c>
      <c r="Y1500" cm="1">
        <f t="array" ref="Y1500">IF(FALSE,"True," &amp; IF(_xlfn.XLOOKUP("Src_IsAny",'Scoring_Config'!$A:$A,'Scoring_Config'!$D:$D,"Yes")="Yes",_xlfn.XLOOKUP("Src_IsAny",'Scoring_Config'!$A:$A,'Scoring_Config'!$C:$C,10),0),"False,0")</f>
        <v>0</v>
      </c>
      <c r="Z1500" cm="1">
        <f t="array" ref="Z1500">IF(FALSE,"True," &amp; IF(_xlfn.XLOOKUP("Src_CIDR_Le_16",'Scoring_Config'!$A:$A,'Scoring_Config'!$D:$D,"Yes")="Yes",_xlfn.XLOOKUP("Src_CIDR_Le_16",'Scoring_Config'!$A:$A,'Scoring_Config'!$C:$C,10),0),"False,0")</f>
        <v>0</v>
      </c>
      <c r="AA1500" cm="1">
        <f t="array" ref="AA1500">IF(FALSE,"True," &amp; IF(_xlfn.XLOOKUP("Src_CIDR_17_22",'Scoring_Config'!$A:$A,'Scoring_Config'!$D:$D,"Yes")="Yes",_xlfn.XLOOKUP("Src_CIDR_17_22",'Scoring_Config'!$A:$A,'Scoring_Config'!$C:$C,5),0),"False,0")</f>
        <v>0</v>
      </c>
      <c r="AB1500" cm="1">
        <f t="array" ref="AB1500">IF(FALSE,"True," &amp; IF(_xlfn.XLOOKUP("Dst_IsAny",'Scoring_Config'!$A:$A,'Scoring_Config'!$D:$D,"Yes")="Yes",_xlfn.XLOOKUP("Dst_IsAny",'Scoring_Config'!$A:$A,'Scoring_Config'!$C:$C,10),0),"False,0")</f>
        <v>0</v>
      </c>
      <c r="AC1500" cm="1">
        <f t="array" ref="AC1500">IF(FALSE,"True," &amp; IF(_xlfn.XLOOKUP("Dst_CIDR_Le_16",'Scoring_Config'!$A:$A,'Scoring_Config'!$D:$D,"Yes")="Yes",_xlfn.XLOOKUP("Dst_CIDR_Le_16",'Scoring_Config'!$A:$A,'Scoring_Config'!$C:$C,10),0),"False,0")</f>
        <v>0</v>
      </c>
      <c r="AD1500" cm="1">
        <f t="array" ref="AD1500">IF(FALSE,"True," &amp; IF(_xlfn.XLOOKUP("Dst_CIDR_17_22",'Scoring_Config'!$A:$A,'Scoring_Config'!$D:$D,"Yes")="Yes",_xlfn.XLOOKUP("Dst_CIDR_17_22",'Scoring_Config'!$A:$A,'Scoring_Config'!$C:$C,5),0),"False,0")</f>
        <v>0</v>
      </c>
      <c r="AE1500" cm="1">
        <f t="array" ref="AE1500">IF(FALSE,"True," &amp; IF(_xlfn.XLOOKUP("SrcZone_IsAny",'Scoring_Config'!$A:$A,'Scoring_Config'!$D:$D,"Yes")="Yes",_xlfn.XLOOKUP("SrcZone_IsAny",'Scoring_Config'!$A:$A,'Scoring_Config'!$C:$C,10),0),"False,0")</f>
        <v>0</v>
      </c>
      <c r="AF1500" cm="1">
        <f t="array" ref="AF1500">IF(FALSE,"True," &amp; IF(_xlfn.XLOOKUP("DstZone_IsAny",'Scoring_Config'!$A:$A,'Scoring_Config'!$D:$D,"Yes")="Yes",_xlfn.XLOOKUP("DstZone_IsAny",'Scoring_Config'!$A:$A,'Scoring_Config'!$C:$C,10),0),"False,0")</f>
        <v>0</v>
      </c>
      <c r="AG1500" cm="1">
        <f t="array" ref="AG150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00" cm="1">
        <f t="array" ref="AH1500">IF(FALSE,"True," &amp; IF(_xlfn.XLOOKUP("App_Any_OR_RangeGt1000",'Scoring_Config'!$A:$A,'Scoring_Config'!$D:$D,"Yes")="Yes",_xlfn.XLOOKUP("App_Any_OR_RangeGt1000",'Scoring_Config'!$A:$A,'Scoring_Config'!$C:$C,10),0),"False,0")</f>
        <v>0</v>
      </c>
      <c r="AI1500" cm="1">
        <f t="array" ref="AI1500">IF(FALSE,"True," &amp; IF(_xlfn.XLOOKUP("Service_Insecure_Match",'Scoring_Config'!$A:$A,'Scoring_Config'!$D:$D,"Yes")="Yes",_xlfn.XLOOKUP("Service_Insecure_Match",'Scoring_Config'!$A:$A,'Scoring_Config'!$C:$C,5),0),"False,0")</f>
        <v>0</v>
      </c>
      <c r="AJ1500" cm="1">
        <f t="array" ref="AJ1500">IF(FALSE,"True," &amp; IF(_xlfn.XLOOKUP("Risky_Inbound",'Scoring_Config'!$A:$A,'Scoring_Config'!$D:$D,"Yes")="Yes",_xlfn.XLOOKUP("Risky_Inbound",'Scoring_Config'!$A:$A,'Scoring_Config'!$C:$C,50),0),"False,0")</f>
        <v>0</v>
      </c>
      <c r="AK1500" cm="1">
        <f t="array" ref="AK1500">IF(FALSE,"True," &amp; IF(_xlfn.XLOOKUP("Risky_Outbound",'Scoring_Config'!$A:$A,'Scoring_Config'!$D:$D,"Yes")="Yes",_xlfn.XLOOKUP("Risky_Outbound",'Scoring_Config'!$A:$A,'Scoring_Config'!$C:$C,25),0),"False,0")</f>
        <v>0</v>
      </c>
      <c r="AL1500" t="s">
        <v>6699</v>
      </c>
      <c r="AM1500" cm="1">
        <f t="array" ref="AM150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00" t="s">
        <v>6697</v>
      </c>
      <c r="AO1500" t="s">
        <v>6697</v>
      </c>
      <c r="AP1500" t="s">
        <v>6697</v>
      </c>
      <c r="AQ1500" cm="1">
        <f t="array" ref="AQ1500">IF(FALSE,"True," &amp; IF(_xlfn.XLOOKUP("Service_IsAny",'Scoring_Config'!$A:$A,'Scoring_Config'!$D:$D,"Yes")="Yes",_xlfn.XLOOKUP("Service_IsAny",'Scoring_Config'!$A:$A,'Scoring_Config'!$C:$C,0),0),"False,0")</f>
        <v>0</v>
      </c>
      <c r="AR1500">
        <v>0</v>
      </c>
      <c r="AS1500" cm="1">
        <f t="array" ref="AS1500">IF(FALSE,"True," &amp; IF(_xlfn.XLOOKUP("Service_RangeGt1000",'Scoring_Config'!$A:$A,'Scoring_Config'!$D:$D,"Yes")="Yes",_xlfn.XLOOKUP("Service_RangeGt1000",'Scoring_Config'!$A:$A,'Scoring_Config'!$C:$C,0),0),"False,0")</f>
        <v>0</v>
      </c>
      <c r="AT1500" cm="1">
        <f t="array" ref="AT1500">IF(FALSE,"True," &amp; IF(_xlfn.XLOOKUP("App_IsAny",'Scoring_Config'!$A:$A,'Scoring_Config'!$D:$D,"Yes")="Yes",_xlfn.XLOOKUP("App_IsAny",'Scoring_Config'!$A:$A,'Scoring_Config'!$C:$C,0),0),"False,0")</f>
        <v>0</v>
      </c>
      <c r="AU1500">
        <v>0</v>
      </c>
      <c r="AV1500" cm="1">
        <f t="array" ref="AV1500">IF(FALSE,"True," &amp; IF(_xlfn.XLOOKUP("App_RangeGt1000",'Scoring_Config'!$A:$A,'Scoring_Config'!$D:$D,"Yes")="Yes",_xlfn.XLOOKUP("App_RangeGt1000",'Scoring_Config'!$A:$A,'Scoring_Config'!$C:$C,0),0),"False,0")</f>
        <v>0</v>
      </c>
      <c r="AW1500" cm="1">
        <f t="array" ref="AW1500">IF(FALSE,"True," &amp; IF(_xlfn.XLOOKUP("Action_IsDenyOrDrop",'Scoring_Config'!$A:$A,'Scoring_Config'!$D:$D,"Yes")="Yes",_xlfn.XLOOKUP("Action_IsDenyOrDrop",'Scoring_Config'!$A:$A,'Scoring_Config'!$C:$C,0),0),"False,0")</f>
        <v>0</v>
      </c>
      <c r="AX1500" cm="1">
        <f t="array" ref="AX1500">IF(LEFT(AW1500,4)="True",0,(IF(LEFT(Y1500,4)="True",IF(_xlfn.XLOOKUP("Src_IsAny",'Scoring_Config'!$A:$A,'Scoring_Config'!$D:$D,"Yes")="Yes",_xlfn.XLOOKUP("Src_IsAny",'Scoring_Config'!$A:$A,'Scoring_Config'!$C:$C,10),0),0)+IF(LEFT(Z1500,4)="True",IF(_xlfn.XLOOKUP("Src_CIDR_Le_16",'Scoring_Config'!$A:$A,'Scoring_Config'!$D:$D,"Yes")="Yes",_xlfn.XLOOKUP("Src_CIDR_Le_16",'Scoring_Config'!$A:$A,'Scoring_Config'!$C:$C,10),0),0)+IF(LEFT(AA1500,4)="True",IF(_xlfn.XLOOKUP("Src_CIDR_17_22",'Scoring_Config'!$A:$A,'Scoring_Config'!$D:$D,"Yes")="Yes",_xlfn.XLOOKUP("Src_CIDR_17_22",'Scoring_Config'!$A:$A,'Scoring_Config'!$C:$C,5),0),0)+IF(LEFT(AB1500,4)="True",IF(_xlfn.XLOOKUP("Dst_IsAny",'Scoring_Config'!$A:$A,'Scoring_Config'!$D:$D,"Yes")="Yes",_xlfn.XLOOKUP("Dst_IsAny",'Scoring_Config'!$A:$A,'Scoring_Config'!$C:$C,10),0),0)+IF(LEFT(AC1500,4)="True",IF(_xlfn.XLOOKUP("Dst_CIDR_Le_16",'Scoring_Config'!$A:$A,'Scoring_Config'!$D:$D,"Yes")="Yes",_xlfn.XLOOKUP("Dst_CIDR_Le_16",'Scoring_Config'!$A:$A,'Scoring_Config'!$C:$C,10),0),0)+IF(LEFT(AD1500,4)="True",IF(_xlfn.XLOOKUP("Dst_CIDR_17_22",'Scoring_Config'!$A:$A,'Scoring_Config'!$D:$D,"Yes")="Yes",_xlfn.XLOOKUP("Dst_CIDR_17_22",'Scoring_Config'!$A:$A,'Scoring_Config'!$C:$C,5),0),0)+IF(LEFT(AE1500,4)="True",IF(_xlfn.XLOOKUP("SrcZone_IsAny",'Scoring_Config'!$A:$A,'Scoring_Config'!$D:$D,"Yes")="Yes",_xlfn.XLOOKUP("SrcZone_IsAny",'Scoring_Config'!$A:$A,'Scoring_Config'!$C:$C,10),0),0)+IF(LEFT(AF1500,4)="True",IF(_xlfn.XLOOKUP("DstZone_IsAny",'Scoring_Config'!$A:$A,'Scoring_Config'!$D:$D,"Yes")="Yes",_xlfn.XLOOKUP("DstZone_IsAny",'Scoring_Config'!$A:$A,'Scoring_Config'!$C:$C,10),0),0)+IF(LEFT(AG1500,4)="True",IF(_xlfn.XLOOKUP("Service_Any_OR_RangeGt1000",'Scoring_Config'!$A:$A,'Scoring_Config'!$D:$D,"Yes")="Yes",_xlfn.XLOOKUP("Service_Any_OR_RangeGt1000",'Scoring_Config'!$A:$A,'Scoring_Config'!$C:$C,10),0),0)+IF(LEFT(AH1500,4)="True",IF(_xlfn.XLOOKUP("App_Any_OR_RangeGt1000",'Scoring_Config'!$A:$A,'Scoring_Config'!$D:$D,"Yes")="Yes",_xlfn.XLOOKUP("App_Any_OR_RangeGt1000",'Scoring_Config'!$A:$A,'Scoring_Config'!$C:$C,10),0),0)+IF(LEFT(AI1500,4)="True",IF(_xlfn.XLOOKUP("Service_Insecure_Match",'Scoring_Config'!$A:$A,'Scoring_Config'!$D:$D,"Yes")="Yes",_xlfn.XLOOKUP("Service_Insecure_Match",'Scoring_Config'!$A:$A,'Scoring_Config'!$C:$C,5),0),0)+IF(LEFT(AJ1500,4)="True",IF(_xlfn.XLOOKUP("Risky_Inbound",'Scoring_Config'!$A:$A,'Scoring_Config'!$D:$D,"Yes")="Yes",_xlfn.XLOOKUP("Risky_Inbound",'Scoring_Config'!$A:$A,'Scoring_Config'!$C:$C,50),0),0)+IF(LEFT(AK1500,4)="True",IF(_xlfn.XLOOKUP("Risky_Outbound",'Scoring_Config'!$A:$A,'Scoring_Config'!$D:$D,"Yes")="Yes",_xlfn.XLOOKUP("Risky_Outbound",'Scoring_Config'!$A:$A,'Scoring_Config'!$C:$C,25),0),0)+IF(LEFT(AZ1500,4)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1500,FIND(",",AL1500)+1,100)),0)+IF(LEFT(AM1500,4)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1500,FIND(",",AN1500)+1,100)),0)+IF(_xlfn.XLOOKUP("Profile_Scoring",'Scoring_Config'!$A:$A,'Scoring_Config'!$D:$D,"Yes")="Yes",VALUE(MID(AO1500,FIND(",",AO1500)+1,100)),0)+IF(_xlfn.XLOOKUP("Options_Scoring",'Scoring_Config'!$A:$A,'Scoring_Config'!$D:$D,"Yes")="Yes",VALUE(MID(AP1500,FIND(",",AP1500)+1,100)),0)))</f>
        <v>0</v>
      </c>
      <c r="AZ1500" cm="1">
        <f t="array" ref="AZ1500">IF(FALSE,"True," &amp; IF(_xlfn.XLOOKUP("Migrate_Insecure",'Scoring_Config'!$A:$A,'Scoring_Config'!$D:$D,"Yes")="Yes",_xlfn.XLOOKUP("Migrate_Insecure",'Scoring_Config'!$A:$A,'Scoring_Config'!$C:$C,10),0),"False,0")</f>
        <v>0</v>
      </c>
    </row>
    <row r="1501" spans="1:52">
      <c r="A1501" t="s">
        <v>1979</v>
      </c>
      <c r="B1501" t="s">
        <v>3473</v>
      </c>
      <c r="C1501" t="s">
        <v>3542</v>
      </c>
      <c r="D1501" t="s">
        <v>3545</v>
      </c>
      <c r="E1501" t="s">
        <v>3563</v>
      </c>
      <c r="F1501" t="s">
        <v>4038</v>
      </c>
      <c r="G1501" t="s">
        <v>778</v>
      </c>
      <c r="H1501" t="s">
        <v>174</v>
      </c>
      <c r="I1501" t="s">
        <v>3568</v>
      </c>
      <c r="J1501" t="s">
        <v>288</v>
      </c>
      <c r="K1501" t="s">
        <v>1962</v>
      </c>
      <c r="L1501" t="s">
        <v>1641</v>
      </c>
      <c r="M1501" t="s">
        <v>1974</v>
      </c>
      <c r="N1501" t="s">
        <v>4315</v>
      </c>
      <c r="O1501" t="s">
        <v>4319</v>
      </c>
      <c r="P1501" t="s">
        <v>4323</v>
      </c>
      <c r="Q1501" t="s">
        <v>5378</v>
      </c>
      <c r="R1501" t="s">
        <v>5439</v>
      </c>
      <c r="S1501" t="s">
        <v>4324</v>
      </c>
      <c r="T1501" t="s">
        <v>5937</v>
      </c>
      <c r="U1501" t="s">
        <v>6665</v>
      </c>
      <c r="Y1501" cm="1">
        <f t="array" ref="Y1501">IF(FALSE,"True," &amp; IF(_xlfn.XLOOKUP("Src_IsAny",'Scoring_Config'!$A:$A,'Scoring_Config'!$D:$D,"Yes")="Yes",_xlfn.XLOOKUP("Src_IsAny",'Scoring_Config'!$A:$A,'Scoring_Config'!$C:$C,10),0),"False,0")</f>
        <v>0</v>
      </c>
      <c r="Z1501" cm="1">
        <f t="array" ref="Z1501">IF(FALSE,"True," &amp; IF(_xlfn.XLOOKUP("Src_CIDR_Le_16",'Scoring_Config'!$A:$A,'Scoring_Config'!$D:$D,"Yes")="Yes",_xlfn.XLOOKUP("Src_CIDR_Le_16",'Scoring_Config'!$A:$A,'Scoring_Config'!$C:$C,10),0),"False,0")</f>
        <v>0</v>
      </c>
      <c r="AA1501" cm="1">
        <f t="array" ref="AA1501">IF(TRUE,"True," &amp; IF(_xlfn.XLOOKUP("Src_CIDR_17_22",'Scoring_Config'!$A:$A,'Scoring_Config'!$D:$D,"Yes")="Yes",_xlfn.XLOOKUP("Src_CIDR_17_22",'Scoring_Config'!$A:$A,'Scoring_Config'!$C:$C,5),0),"False,0")</f>
        <v>0</v>
      </c>
      <c r="AB1501" cm="1">
        <f t="array" ref="AB1501">IF(FALSE,"True," &amp; IF(_xlfn.XLOOKUP("Dst_IsAny",'Scoring_Config'!$A:$A,'Scoring_Config'!$D:$D,"Yes")="Yes",_xlfn.XLOOKUP("Dst_IsAny",'Scoring_Config'!$A:$A,'Scoring_Config'!$C:$C,10),0),"False,0")</f>
        <v>0</v>
      </c>
      <c r="AC1501" cm="1">
        <f t="array" ref="AC1501">IF(FALSE,"True," &amp; IF(_xlfn.XLOOKUP("Dst_CIDR_Le_16",'Scoring_Config'!$A:$A,'Scoring_Config'!$D:$D,"Yes")="Yes",_xlfn.XLOOKUP("Dst_CIDR_Le_16",'Scoring_Config'!$A:$A,'Scoring_Config'!$C:$C,10),0),"False,0")</f>
        <v>0</v>
      </c>
      <c r="AD1501" cm="1">
        <f t="array" ref="AD1501">IF(FALSE,"True," &amp; IF(_xlfn.XLOOKUP("Dst_CIDR_17_22",'Scoring_Config'!$A:$A,'Scoring_Config'!$D:$D,"Yes")="Yes",_xlfn.XLOOKUP("Dst_CIDR_17_22",'Scoring_Config'!$A:$A,'Scoring_Config'!$C:$C,5),0),"False,0")</f>
        <v>0</v>
      </c>
      <c r="AE1501" cm="1">
        <f t="array" ref="AE1501">IF(FALSE,"True," &amp; IF(_xlfn.XLOOKUP("SrcZone_IsAny",'Scoring_Config'!$A:$A,'Scoring_Config'!$D:$D,"Yes")="Yes",_xlfn.XLOOKUP("SrcZone_IsAny",'Scoring_Config'!$A:$A,'Scoring_Config'!$C:$C,10),0),"False,0")</f>
        <v>0</v>
      </c>
      <c r="AF1501" cm="1">
        <f t="array" ref="AF1501">IF(FALSE,"True," &amp; IF(_xlfn.XLOOKUP("DstZone_IsAny",'Scoring_Config'!$A:$A,'Scoring_Config'!$D:$D,"Yes")="Yes",_xlfn.XLOOKUP("DstZone_IsAny",'Scoring_Config'!$A:$A,'Scoring_Config'!$C:$C,10),0),"False,0")</f>
        <v>0</v>
      </c>
      <c r="AG1501" cm="1">
        <f t="array" ref="AG150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01" cm="1">
        <f t="array" ref="AH1501">IF(FALSE,"True," &amp; IF(_xlfn.XLOOKUP("App_Any_OR_RangeGt1000",'Scoring_Config'!$A:$A,'Scoring_Config'!$D:$D,"Yes")="Yes",_xlfn.XLOOKUP("App_Any_OR_RangeGt1000",'Scoring_Config'!$A:$A,'Scoring_Config'!$C:$C,10),0),"False,0")</f>
        <v>0</v>
      </c>
      <c r="AI1501" cm="1">
        <f t="array" ref="AI1501">IF(FALSE,"True," &amp; IF(_xlfn.XLOOKUP("Service_Insecure_Match",'Scoring_Config'!$A:$A,'Scoring_Config'!$D:$D,"Yes")="Yes",_xlfn.XLOOKUP("Service_Insecure_Match",'Scoring_Config'!$A:$A,'Scoring_Config'!$C:$C,5),0),"False,0")</f>
        <v>0</v>
      </c>
      <c r="AJ1501" cm="1">
        <f t="array" ref="AJ1501">IF(FALSE,"True," &amp; IF(_xlfn.XLOOKUP("Risky_Inbound",'Scoring_Config'!$A:$A,'Scoring_Config'!$D:$D,"Yes")="Yes",_xlfn.XLOOKUP("Risky_Inbound",'Scoring_Config'!$A:$A,'Scoring_Config'!$C:$C,50),0),"False,0")</f>
        <v>0</v>
      </c>
      <c r="AK1501" cm="1">
        <f t="array" ref="AK1501">IF(FALSE,"True," &amp; IF(_xlfn.XLOOKUP("Risky_Outbound",'Scoring_Config'!$A:$A,'Scoring_Config'!$D:$D,"Yes")="Yes",_xlfn.XLOOKUP("Risky_Outbound",'Scoring_Config'!$A:$A,'Scoring_Config'!$C:$C,25),0),"False,0")</f>
        <v>0</v>
      </c>
      <c r="AL1501" t="s">
        <v>6699</v>
      </c>
      <c r="AM1501" cm="1">
        <f t="array" ref="AM150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01" t="s">
        <v>6697</v>
      </c>
      <c r="AO1501" t="s">
        <v>6697</v>
      </c>
      <c r="AP1501" t="s">
        <v>6697</v>
      </c>
      <c r="AQ1501" cm="1">
        <f t="array" ref="AQ1501">IF(FALSE,"True," &amp; IF(_xlfn.XLOOKUP("Service_IsAny",'Scoring_Config'!$A:$A,'Scoring_Config'!$D:$D,"Yes")="Yes",_xlfn.XLOOKUP("Service_IsAny",'Scoring_Config'!$A:$A,'Scoring_Config'!$C:$C,0),0),"False,0")</f>
        <v>0</v>
      </c>
      <c r="AR1501">
        <v>1</v>
      </c>
      <c r="AS1501" cm="1">
        <f t="array" ref="AS1501">IF(FALSE,"True," &amp; IF(_xlfn.XLOOKUP("Service_RangeGt1000",'Scoring_Config'!$A:$A,'Scoring_Config'!$D:$D,"Yes")="Yes",_xlfn.XLOOKUP("Service_RangeGt1000",'Scoring_Config'!$A:$A,'Scoring_Config'!$C:$C,0),0),"False,0")</f>
        <v>0</v>
      </c>
      <c r="AT1501" cm="1">
        <f t="array" ref="AT1501">IF(FALSE,"True," &amp; IF(_xlfn.XLOOKUP("App_IsAny",'Scoring_Config'!$A:$A,'Scoring_Config'!$D:$D,"Yes")="Yes",_xlfn.XLOOKUP("App_IsAny",'Scoring_Config'!$A:$A,'Scoring_Config'!$C:$C,0),0),"False,0")</f>
        <v>0</v>
      </c>
      <c r="AU1501">
        <v>2</v>
      </c>
      <c r="AV1501" cm="1">
        <f t="array" ref="AV1501">IF(FALSE,"True," &amp; IF(_xlfn.XLOOKUP("App_RangeGt1000",'Scoring_Config'!$A:$A,'Scoring_Config'!$D:$D,"Yes")="Yes",_xlfn.XLOOKUP("App_RangeGt1000",'Scoring_Config'!$A:$A,'Scoring_Config'!$C:$C,0),0),"False,0")</f>
        <v>0</v>
      </c>
      <c r="AW1501" cm="1">
        <f t="array" ref="AW1501">IF(FALSE,"True," &amp; IF(_xlfn.XLOOKUP("Action_IsDenyOrDrop",'Scoring_Config'!$A:$A,'Scoring_Config'!$D:$D,"Yes")="Yes",_xlfn.XLOOKUP("Action_IsDenyOrDrop",'Scoring_Config'!$A:$A,'Scoring_Config'!$C:$C,0),0),"False,0")</f>
        <v>0</v>
      </c>
      <c r="AX1501" cm="1">
        <f t="array" ref="AX1501">IF(LEFT(AW1501,4)="True",0,(IF(LEFT(Y1501,4)="True",IF(_xlfn.XLOOKUP("Src_IsAny",'Scoring_Config'!$A:$A,'Scoring_Config'!$D:$D,"Yes")="Yes",_xlfn.XLOOKUP("Src_IsAny",'Scoring_Config'!$A:$A,'Scoring_Config'!$C:$C,10),0),0)+IF(LEFT(Z1501,4)="True",IF(_xlfn.XLOOKUP("Src_CIDR_Le_16",'Scoring_Config'!$A:$A,'Scoring_Config'!$D:$D,"Yes")="Yes",_xlfn.XLOOKUP("Src_CIDR_Le_16",'Scoring_Config'!$A:$A,'Scoring_Config'!$C:$C,10),0),0)+IF(LEFT(AA1501,4)="True",IF(_xlfn.XLOOKUP("Src_CIDR_17_22",'Scoring_Config'!$A:$A,'Scoring_Config'!$D:$D,"Yes")="Yes",_xlfn.XLOOKUP("Src_CIDR_17_22",'Scoring_Config'!$A:$A,'Scoring_Config'!$C:$C,5),0),0)+IF(LEFT(AB1501,4)="True",IF(_xlfn.XLOOKUP("Dst_IsAny",'Scoring_Config'!$A:$A,'Scoring_Config'!$D:$D,"Yes")="Yes",_xlfn.XLOOKUP("Dst_IsAny",'Scoring_Config'!$A:$A,'Scoring_Config'!$C:$C,10),0),0)+IF(LEFT(AC1501,4)="True",IF(_xlfn.XLOOKUP("Dst_CIDR_Le_16",'Scoring_Config'!$A:$A,'Scoring_Config'!$D:$D,"Yes")="Yes",_xlfn.XLOOKUP("Dst_CIDR_Le_16",'Scoring_Config'!$A:$A,'Scoring_Config'!$C:$C,10),0),0)+IF(LEFT(AD1501,4)="True",IF(_xlfn.XLOOKUP("Dst_CIDR_17_22",'Scoring_Config'!$A:$A,'Scoring_Config'!$D:$D,"Yes")="Yes",_xlfn.XLOOKUP("Dst_CIDR_17_22",'Scoring_Config'!$A:$A,'Scoring_Config'!$C:$C,5),0),0)+IF(LEFT(AE1501,4)="True",IF(_xlfn.XLOOKUP("SrcZone_IsAny",'Scoring_Config'!$A:$A,'Scoring_Config'!$D:$D,"Yes")="Yes",_xlfn.XLOOKUP("SrcZone_IsAny",'Scoring_Config'!$A:$A,'Scoring_Config'!$C:$C,10),0),0)+IF(LEFT(AF1501,4)="True",IF(_xlfn.XLOOKUP("DstZone_IsAny",'Scoring_Config'!$A:$A,'Scoring_Config'!$D:$D,"Yes")="Yes",_xlfn.XLOOKUP("DstZone_IsAny",'Scoring_Config'!$A:$A,'Scoring_Config'!$C:$C,10),0),0)+IF(LEFT(AG1501,4)="True",IF(_xlfn.XLOOKUP("Service_Any_OR_RangeGt1000",'Scoring_Config'!$A:$A,'Scoring_Config'!$D:$D,"Yes")="Yes",_xlfn.XLOOKUP("Service_Any_OR_RangeGt1000",'Scoring_Config'!$A:$A,'Scoring_Config'!$C:$C,10),0),0)+IF(LEFT(AH1501,4)="True",IF(_xlfn.XLOOKUP("App_Any_OR_RangeGt1000",'Scoring_Config'!$A:$A,'Scoring_Config'!$D:$D,"Yes")="Yes",_xlfn.XLOOKUP("App_Any_OR_RangeGt1000",'Scoring_Config'!$A:$A,'Scoring_Config'!$C:$C,10),0),0)+IF(LEFT(AI1501,4)="True",IF(_xlfn.XLOOKUP("Service_Insecure_Match",'Scoring_Config'!$A:$A,'Scoring_Config'!$D:$D,"Yes")="Yes",_xlfn.XLOOKUP("Service_Insecure_Match",'Scoring_Config'!$A:$A,'Scoring_Config'!$C:$C,5),0),0)+IF(LEFT(AJ1501,4)="True",IF(_xlfn.XLOOKUP("Risky_Inbound",'Scoring_Config'!$A:$A,'Scoring_Config'!$D:$D,"Yes")="Yes",_xlfn.XLOOKUP("Risky_Inbound",'Scoring_Config'!$A:$A,'Scoring_Config'!$C:$C,50),0),0)+IF(LEFT(AK1501,4)="True",IF(_xlfn.XLOOKUP("Risky_Outbound",'Scoring_Config'!$A:$A,'Scoring_Config'!$D:$D,"Yes")="Yes",_xlfn.XLOOKUP("Risky_Outbound",'Scoring_Config'!$A:$A,'Scoring_Config'!$C:$C,25),0),0)+IF(LEFT(AZ1501,4)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1501,FIND(",",AL1501)+1,100)),0)+IF(LEFT(AM1501,4)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1501,FIND(",",AN1501)+1,100)),0)+IF(_xlfn.XLOOKUP("Profile_Scoring",'Scoring_Config'!$A:$A,'Scoring_Config'!$D:$D,"Yes")="Yes",VALUE(MID(AO1501,FIND(",",AO1501)+1,100)),0)+IF(_xlfn.XLOOKUP("Options_Scoring",'Scoring_Config'!$A:$A,'Scoring_Config'!$D:$D,"Yes")="Yes",VALUE(MID(AP1501,FIND(",",AP1501)+1,100)),0)))</f>
        <v>0</v>
      </c>
      <c r="AZ1501" cm="1">
        <f t="array" ref="AZ1501">IF(FALSE,"True," &amp; IF(_xlfn.XLOOKUP("Migrate_Insecure",'Scoring_Config'!$A:$A,'Scoring_Config'!$D:$D,"Yes")="Yes",_xlfn.XLOOKUP("Migrate_Insecure",'Scoring_Config'!$A:$A,'Scoring_Config'!$C:$C,10),0),"False,0")</f>
        <v>0</v>
      </c>
    </row>
    <row r="1502" spans="1:52">
      <c r="A1502" t="s">
        <v>1979</v>
      </c>
      <c r="B1502" t="s">
        <v>3474</v>
      </c>
      <c r="C1502" t="s">
        <v>3542</v>
      </c>
      <c r="D1502" t="s">
        <v>3544</v>
      </c>
      <c r="E1502" t="s">
        <v>3562</v>
      </c>
      <c r="F1502" t="s">
        <v>4039</v>
      </c>
      <c r="G1502" t="s">
        <v>779</v>
      </c>
      <c r="H1502" t="s">
        <v>193</v>
      </c>
      <c r="I1502" t="s">
        <v>4088</v>
      </c>
      <c r="J1502" t="s">
        <v>841</v>
      </c>
      <c r="K1502" t="s">
        <v>1681</v>
      </c>
      <c r="L1502" t="s">
        <v>1335</v>
      </c>
      <c r="M1502" t="s">
        <v>1973</v>
      </c>
      <c r="N1502" t="s">
        <v>4315</v>
      </c>
      <c r="O1502" t="s">
        <v>4319</v>
      </c>
      <c r="P1502" t="s">
        <v>4323</v>
      </c>
      <c r="Q1502" t="s">
        <v>5379</v>
      </c>
      <c r="R1502" t="s">
        <v>5439</v>
      </c>
      <c r="S1502" t="s">
        <v>4324</v>
      </c>
      <c r="T1502" t="s">
        <v>5616</v>
      </c>
      <c r="U1502" t="s">
        <v>6666</v>
      </c>
      <c r="Y1502" cm="1">
        <f t="array" ref="Y1502">IF(FALSE,"True," &amp; IF(_xlfn.XLOOKUP("Src_IsAny",'Scoring_Config'!$A:$A,'Scoring_Config'!$D:$D,"Yes")="Yes",_xlfn.XLOOKUP("Src_IsAny",'Scoring_Config'!$A:$A,'Scoring_Config'!$C:$C,10),0),"False,0")</f>
        <v>0</v>
      </c>
      <c r="Z1502" cm="1">
        <f t="array" ref="Z1502">IF(FALSE,"True," &amp; IF(_xlfn.XLOOKUP("Src_CIDR_Le_16",'Scoring_Config'!$A:$A,'Scoring_Config'!$D:$D,"Yes")="Yes",_xlfn.XLOOKUP("Src_CIDR_Le_16",'Scoring_Config'!$A:$A,'Scoring_Config'!$C:$C,10),0),"False,0")</f>
        <v>0</v>
      </c>
      <c r="AA1502" cm="1">
        <f t="array" ref="AA1502">IF(FALSE,"True," &amp; IF(_xlfn.XLOOKUP("Src_CIDR_17_22",'Scoring_Config'!$A:$A,'Scoring_Config'!$D:$D,"Yes")="Yes",_xlfn.XLOOKUP("Src_CIDR_17_22",'Scoring_Config'!$A:$A,'Scoring_Config'!$C:$C,5),0),"False,0")</f>
        <v>0</v>
      </c>
      <c r="AB1502" cm="1">
        <f t="array" ref="AB1502">IF(FALSE,"True," &amp; IF(_xlfn.XLOOKUP("Dst_IsAny",'Scoring_Config'!$A:$A,'Scoring_Config'!$D:$D,"Yes")="Yes",_xlfn.XLOOKUP("Dst_IsAny",'Scoring_Config'!$A:$A,'Scoring_Config'!$C:$C,10),0),"False,0")</f>
        <v>0</v>
      </c>
      <c r="AC1502" cm="1">
        <f t="array" ref="AC1502">IF(FALSE,"True," &amp; IF(_xlfn.XLOOKUP("Dst_CIDR_Le_16",'Scoring_Config'!$A:$A,'Scoring_Config'!$D:$D,"Yes")="Yes",_xlfn.XLOOKUP("Dst_CIDR_Le_16",'Scoring_Config'!$A:$A,'Scoring_Config'!$C:$C,10),0),"False,0")</f>
        <v>0</v>
      </c>
      <c r="AD1502" cm="1">
        <f t="array" ref="AD1502">IF(FALSE,"True," &amp; IF(_xlfn.XLOOKUP("Dst_CIDR_17_22",'Scoring_Config'!$A:$A,'Scoring_Config'!$D:$D,"Yes")="Yes",_xlfn.XLOOKUP("Dst_CIDR_17_22",'Scoring_Config'!$A:$A,'Scoring_Config'!$C:$C,5),0),"False,0")</f>
        <v>0</v>
      </c>
      <c r="AE1502" cm="1">
        <f t="array" ref="AE1502">IF(FALSE,"True," &amp; IF(_xlfn.XLOOKUP("SrcZone_IsAny",'Scoring_Config'!$A:$A,'Scoring_Config'!$D:$D,"Yes")="Yes",_xlfn.XLOOKUP("SrcZone_IsAny",'Scoring_Config'!$A:$A,'Scoring_Config'!$C:$C,10),0),"False,0")</f>
        <v>0</v>
      </c>
      <c r="AF1502" cm="1">
        <f t="array" ref="AF1502">IF(FALSE,"True," &amp; IF(_xlfn.XLOOKUP("DstZone_IsAny",'Scoring_Config'!$A:$A,'Scoring_Config'!$D:$D,"Yes")="Yes",_xlfn.XLOOKUP("DstZone_IsAny",'Scoring_Config'!$A:$A,'Scoring_Config'!$C:$C,10),0),"False,0")</f>
        <v>0</v>
      </c>
      <c r="AG1502" cm="1">
        <f t="array" ref="AG150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02" cm="1">
        <f t="array" ref="AH1502">IF(FALSE,"True," &amp; IF(_xlfn.XLOOKUP("App_Any_OR_RangeGt1000",'Scoring_Config'!$A:$A,'Scoring_Config'!$D:$D,"Yes")="Yes",_xlfn.XLOOKUP("App_Any_OR_RangeGt1000",'Scoring_Config'!$A:$A,'Scoring_Config'!$C:$C,10),0),"False,0")</f>
        <v>0</v>
      </c>
      <c r="AI1502" cm="1">
        <f t="array" ref="AI1502">IF(FALSE,"True," &amp; IF(_xlfn.XLOOKUP("Service_Insecure_Match",'Scoring_Config'!$A:$A,'Scoring_Config'!$D:$D,"Yes")="Yes",_xlfn.XLOOKUP("Service_Insecure_Match",'Scoring_Config'!$A:$A,'Scoring_Config'!$C:$C,5),0),"False,0")</f>
        <v>0</v>
      </c>
      <c r="AJ1502" cm="1">
        <f t="array" ref="AJ1502">IF(FALSE,"True," &amp; IF(_xlfn.XLOOKUP("Risky_Inbound",'Scoring_Config'!$A:$A,'Scoring_Config'!$D:$D,"Yes")="Yes",_xlfn.XLOOKUP("Risky_Inbound",'Scoring_Config'!$A:$A,'Scoring_Config'!$C:$C,50),0),"False,0")</f>
        <v>0</v>
      </c>
      <c r="AK1502" cm="1">
        <f t="array" ref="AK1502">IF(FALSE,"True," &amp; IF(_xlfn.XLOOKUP("Risky_Outbound",'Scoring_Config'!$A:$A,'Scoring_Config'!$D:$D,"Yes")="Yes",_xlfn.XLOOKUP("Risky_Outbound",'Scoring_Config'!$A:$A,'Scoring_Config'!$C:$C,25),0),"False,0")</f>
        <v>0</v>
      </c>
      <c r="AL1502" t="s">
        <v>6699</v>
      </c>
      <c r="AM1502" cm="1">
        <f t="array" ref="AM150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02" t="s">
        <v>6697</v>
      </c>
      <c r="AO1502" t="s">
        <v>6697</v>
      </c>
      <c r="AP1502" t="s">
        <v>6697</v>
      </c>
      <c r="AQ1502" cm="1">
        <f t="array" ref="AQ1502">IF(FALSE,"True," &amp; IF(_xlfn.XLOOKUP("Service_IsAny",'Scoring_Config'!$A:$A,'Scoring_Config'!$D:$D,"Yes")="Yes",_xlfn.XLOOKUP("Service_IsAny",'Scoring_Config'!$A:$A,'Scoring_Config'!$C:$C,0),0),"False,0")</f>
        <v>0</v>
      </c>
      <c r="AR1502">
        <v>0</v>
      </c>
      <c r="AS1502" cm="1">
        <f t="array" ref="AS1502">IF(FALSE,"True," &amp; IF(_xlfn.XLOOKUP("Service_RangeGt1000",'Scoring_Config'!$A:$A,'Scoring_Config'!$D:$D,"Yes")="Yes",_xlfn.XLOOKUP("Service_RangeGt1000",'Scoring_Config'!$A:$A,'Scoring_Config'!$C:$C,0),0),"False,0")</f>
        <v>0</v>
      </c>
      <c r="AT1502" cm="1">
        <f t="array" ref="AT1502">IF(FALSE,"True," &amp; IF(_xlfn.XLOOKUP("App_IsAny",'Scoring_Config'!$A:$A,'Scoring_Config'!$D:$D,"Yes")="Yes",_xlfn.XLOOKUP("App_IsAny",'Scoring_Config'!$A:$A,'Scoring_Config'!$C:$C,0),0),"False,0")</f>
        <v>0</v>
      </c>
      <c r="AU1502">
        <v>0</v>
      </c>
      <c r="AV1502" cm="1">
        <f t="array" ref="AV1502">IF(FALSE,"True," &amp; IF(_xlfn.XLOOKUP("App_RangeGt1000",'Scoring_Config'!$A:$A,'Scoring_Config'!$D:$D,"Yes")="Yes",_xlfn.XLOOKUP("App_RangeGt1000",'Scoring_Config'!$A:$A,'Scoring_Config'!$C:$C,0),0),"False,0")</f>
        <v>0</v>
      </c>
      <c r="AW1502" cm="1">
        <f t="array" ref="AW1502">IF(FALSE,"True," &amp; IF(_xlfn.XLOOKUP("Action_IsDenyOrDrop",'Scoring_Config'!$A:$A,'Scoring_Config'!$D:$D,"Yes")="Yes",_xlfn.XLOOKUP("Action_IsDenyOrDrop",'Scoring_Config'!$A:$A,'Scoring_Config'!$C:$C,0),0),"False,0")</f>
        <v>0</v>
      </c>
      <c r="AX1502" cm="1">
        <f t="array" ref="AX1502">IF(LEFT(AW1502,4)="True",0,(IF(LEFT(Y1502,4)="True",IF(_xlfn.XLOOKUP("Src_IsAny",'Scoring_Config'!$A:$A,'Scoring_Config'!$D:$D,"Yes")="Yes",_xlfn.XLOOKUP("Src_IsAny",'Scoring_Config'!$A:$A,'Scoring_Config'!$C:$C,10),0),0)+IF(LEFT(Z1502,4)="True",IF(_xlfn.XLOOKUP("Src_CIDR_Le_16",'Scoring_Config'!$A:$A,'Scoring_Config'!$D:$D,"Yes")="Yes",_xlfn.XLOOKUP("Src_CIDR_Le_16",'Scoring_Config'!$A:$A,'Scoring_Config'!$C:$C,10),0),0)+IF(LEFT(AA1502,4)="True",IF(_xlfn.XLOOKUP("Src_CIDR_17_22",'Scoring_Config'!$A:$A,'Scoring_Config'!$D:$D,"Yes")="Yes",_xlfn.XLOOKUP("Src_CIDR_17_22",'Scoring_Config'!$A:$A,'Scoring_Config'!$C:$C,5),0),0)+IF(LEFT(AB1502,4)="True",IF(_xlfn.XLOOKUP("Dst_IsAny",'Scoring_Config'!$A:$A,'Scoring_Config'!$D:$D,"Yes")="Yes",_xlfn.XLOOKUP("Dst_IsAny",'Scoring_Config'!$A:$A,'Scoring_Config'!$C:$C,10),0),0)+IF(LEFT(AC1502,4)="True",IF(_xlfn.XLOOKUP("Dst_CIDR_Le_16",'Scoring_Config'!$A:$A,'Scoring_Config'!$D:$D,"Yes")="Yes",_xlfn.XLOOKUP("Dst_CIDR_Le_16",'Scoring_Config'!$A:$A,'Scoring_Config'!$C:$C,10),0),0)+IF(LEFT(AD1502,4)="True",IF(_xlfn.XLOOKUP("Dst_CIDR_17_22",'Scoring_Config'!$A:$A,'Scoring_Config'!$D:$D,"Yes")="Yes",_xlfn.XLOOKUP("Dst_CIDR_17_22",'Scoring_Config'!$A:$A,'Scoring_Config'!$C:$C,5),0),0)+IF(LEFT(AE1502,4)="True",IF(_xlfn.XLOOKUP("SrcZone_IsAny",'Scoring_Config'!$A:$A,'Scoring_Config'!$D:$D,"Yes")="Yes",_xlfn.XLOOKUP("SrcZone_IsAny",'Scoring_Config'!$A:$A,'Scoring_Config'!$C:$C,10),0),0)+IF(LEFT(AF1502,4)="True",IF(_xlfn.XLOOKUP("DstZone_IsAny",'Scoring_Config'!$A:$A,'Scoring_Config'!$D:$D,"Yes")="Yes",_xlfn.XLOOKUP("DstZone_IsAny",'Scoring_Config'!$A:$A,'Scoring_Config'!$C:$C,10),0),0)+IF(LEFT(AG1502,4)="True",IF(_xlfn.XLOOKUP("Service_Any_OR_RangeGt1000",'Scoring_Config'!$A:$A,'Scoring_Config'!$D:$D,"Yes")="Yes",_xlfn.XLOOKUP("Service_Any_OR_RangeGt1000",'Scoring_Config'!$A:$A,'Scoring_Config'!$C:$C,10),0),0)+IF(LEFT(AH1502,4)="True",IF(_xlfn.XLOOKUP("App_Any_OR_RangeGt1000",'Scoring_Config'!$A:$A,'Scoring_Config'!$D:$D,"Yes")="Yes",_xlfn.XLOOKUP("App_Any_OR_RangeGt1000",'Scoring_Config'!$A:$A,'Scoring_Config'!$C:$C,10),0),0)+IF(LEFT(AI1502,4)="True",IF(_xlfn.XLOOKUP("Service_Insecure_Match",'Scoring_Config'!$A:$A,'Scoring_Config'!$D:$D,"Yes")="Yes",_xlfn.XLOOKUP("Service_Insecure_Match",'Scoring_Config'!$A:$A,'Scoring_Config'!$C:$C,5),0),0)+IF(LEFT(AJ1502,4)="True",IF(_xlfn.XLOOKUP("Risky_Inbound",'Scoring_Config'!$A:$A,'Scoring_Config'!$D:$D,"Yes")="Yes",_xlfn.XLOOKUP("Risky_Inbound",'Scoring_Config'!$A:$A,'Scoring_Config'!$C:$C,50),0),0)+IF(LEFT(AK1502,4)="True",IF(_xlfn.XLOOKUP("Risky_Outbound",'Scoring_Config'!$A:$A,'Scoring_Config'!$D:$D,"Yes")="Yes",_xlfn.XLOOKUP("Risky_Outbound",'Scoring_Config'!$A:$A,'Scoring_Config'!$C:$C,25),0),0)+IF(LEFT(AZ1502,4)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1502,FIND(",",AL1502)+1,100)),0)+IF(LEFT(AM1502,4)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1502,FIND(",",AN1502)+1,100)),0)+IF(_xlfn.XLOOKUP("Profile_Scoring",'Scoring_Config'!$A:$A,'Scoring_Config'!$D:$D,"Yes")="Yes",VALUE(MID(AO1502,FIND(",",AO1502)+1,100)),0)+IF(_xlfn.XLOOKUP("Options_Scoring",'Scoring_Config'!$A:$A,'Scoring_Config'!$D:$D,"Yes")="Yes",VALUE(MID(AP1502,FIND(",",AP1502)+1,100)),0)))</f>
        <v>0</v>
      </c>
      <c r="AZ1502" cm="1">
        <f t="array" ref="AZ1502">IF(FALSE,"True," &amp; IF(_xlfn.XLOOKUP("Migrate_Insecure",'Scoring_Config'!$A:$A,'Scoring_Config'!$D:$D,"Yes")="Yes",_xlfn.XLOOKUP("Migrate_Insecure",'Scoring_Config'!$A:$A,'Scoring_Config'!$C:$C,10),0),"False,0")</f>
        <v>0</v>
      </c>
    </row>
    <row r="1503" spans="1:52">
      <c r="A1503" t="s">
        <v>1979</v>
      </c>
      <c r="B1503" t="s">
        <v>3475</v>
      </c>
      <c r="C1503" t="s">
        <v>3542</v>
      </c>
      <c r="D1503" t="s">
        <v>3544</v>
      </c>
      <c r="E1503" t="s">
        <v>3562</v>
      </c>
      <c r="F1503" t="s">
        <v>4039</v>
      </c>
      <c r="G1503" t="s">
        <v>779</v>
      </c>
      <c r="H1503" t="s">
        <v>193</v>
      </c>
      <c r="I1503" t="s">
        <v>3574</v>
      </c>
      <c r="J1503" t="s">
        <v>1306</v>
      </c>
      <c r="K1503" t="s">
        <v>1681</v>
      </c>
      <c r="L1503" t="s">
        <v>1335</v>
      </c>
      <c r="M1503" t="s">
        <v>1973</v>
      </c>
      <c r="N1503" t="s">
        <v>4315</v>
      </c>
      <c r="O1503" t="s">
        <v>4319</v>
      </c>
      <c r="P1503" t="s">
        <v>4323</v>
      </c>
      <c r="Q1503" t="s">
        <v>5379</v>
      </c>
      <c r="R1503" t="s">
        <v>5439</v>
      </c>
      <c r="S1503" t="s">
        <v>4324</v>
      </c>
      <c r="T1503" t="s">
        <v>5616</v>
      </c>
      <c r="U1503" t="s">
        <v>6667</v>
      </c>
      <c r="Y1503" cm="1">
        <f t="array" ref="Y1503">IF(FALSE,"True," &amp; IF(_xlfn.XLOOKUP("Src_IsAny",'Scoring_Config'!$A:$A,'Scoring_Config'!$D:$D,"Yes")="Yes",_xlfn.XLOOKUP("Src_IsAny",'Scoring_Config'!$A:$A,'Scoring_Config'!$C:$C,10),0),"False,0")</f>
        <v>0</v>
      </c>
      <c r="Z1503" cm="1">
        <f t="array" ref="Z1503">IF(FALSE,"True," &amp; IF(_xlfn.XLOOKUP("Src_CIDR_Le_16",'Scoring_Config'!$A:$A,'Scoring_Config'!$D:$D,"Yes")="Yes",_xlfn.XLOOKUP("Src_CIDR_Le_16",'Scoring_Config'!$A:$A,'Scoring_Config'!$C:$C,10),0),"False,0")</f>
        <v>0</v>
      </c>
      <c r="AA1503" cm="1">
        <f t="array" ref="AA1503">IF(FALSE,"True," &amp; IF(_xlfn.XLOOKUP("Src_CIDR_17_22",'Scoring_Config'!$A:$A,'Scoring_Config'!$D:$D,"Yes")="Yes",_xlfn.XLOOKUP("Src_CIDR_17_22",'Scoring_Config'!$A:$A,'Scoring_Config'!$C:$C,5),0),"False,0")</f>
        <v>0</v>
      </c>
      <c r="AB1503" cm="1">
        <f t="array" ref="AB1503">IF(FALSE,"True," &amp; IF(_xlfn.XLOOKUP("Dst_IsAny",'Scoring_Config'!$A:$A,'Scoring_Config'!$D:$D,"Yes")="Yes",_xlfn.XLOOKUP("Dst_IsAny",'Scoring_Config'!$A:$A,'Scoring_Config'!$C:$C,10),0),"False,0")</f>
        <v>0</v>
      </c>
      <c r="AC1503" cm="1">
        <f t="array" ref="AC1503">IF(FALSE,"True," &amp; IF(_xlfn.XLOOKUP("Dst_CIDR_Le_16",'Scoring_Config'!$A:$A,'Scoring_Config'!$D:$D,"Yes")="Yes",_xlfn.XLOOKUP("Dst_CIDR_Le_16",'Scoring_Config'!$A:$A,'Scoring_Config'!$C:$C,10),0),"False,0")</f>
        <v>0</v>
      </c>
      <c r="AD1503" cm="1">
        <f t="array" ref="AD1503">IF(FALSE,"True," &amp; IF(_xlfn.XLOOKUP("Dst_CIDR_17_22",'Scoring_Config'!$A:$A,'Scoring_Config'!$D:$D,"Yes")="Yes",_xlfn.XLOOKUP("Dst_CIDR_17_22",'Scoring_Config'!$A:$A,'Scoring_Config'!$C:$C,5),0),"False,0")</f>
        <v>0</v>
      </c>
      <c r="AE1503" cm="1">
        <f t="array" ref="AE1503">IF(FALSE,"True," &amp; IF(_xlfn.XLOOKUP("SrcZone_IsAny",'Scoring_Config'!$A:$A,'Scoring_Config'!$D:$D,"Yes")="Yes",_xlfn.XLOOKUP("SrcZone_IsAny",'Scoring_Config'!$A:$A,'Scoring_Config'!$C:$C,10),0),"False,0")</f>
        <v>0</v>
      </c>
      <c r="AF1503" cm="1">
        <f t="array" ref="AF1503">IF(FALSE,"True," &amp; IF(_xlfn.XLOOKUP("DstZone_IsAny",'Scoring_Config'!$A:$A,'Scoring_Config'!$D:$D,"Yes")="Yes",_xlfn.XLOOKUP("DstZone_IsAny",'Scoring_Config'!$A:$A,'Scoring_Config'!$C:$C,10),0),"False,0")</f>
        <v>0</v>
      </c>
      <c r="AG1503" cm="1">
        <f t="array" ref="AG150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03" cm="1">
        <f t="array" ref="AH1503">IF(FALSE,"True," &amp; IF(_xlfn.XLOOKUP("App_Any_OR_RangeGt1000",'Scoring_Config'!$A:$A,'Scoring_Config'!$D:$D,"Yes")="Yes",_xlfn.XLOOKUP("App_Any_OR_RangeGt1000",'Scoring_Config'!$A:$A,'Scoring_Config'!$C:$C,10),0),"False,0")</f>
        <v>0</v>
      </c>
      <c r="AI1503" cm="1">
        <f t="array" ref="AI1503">IF(FALSE,"True," &amp; IF(_xlfn.XLOOKUP("Service_Insecure_Match",'Scoring_Config'!$A:$A,'Scoring_Config'!$D:$D,"Yes")="Yes",_xlfn.XLOOKUP("Service_Insecure_Match",'Scoring_Config'!$A:$A,'Scoring_Config'!$C:$C,5),0),"False,0")</f>
        <v>0</v>
      </c>
      <c r="AJ1503" cm="1">
        <f t="array" ref="AJ1503">IF(FALSE,"True," &amp; IF(_xlfn.XLOOKUP("Risky_Inbound",'Scoring_Config'!$A:$A,'Scoring_Config'!$D:$D,"Yes")="Yes",_xlfn.XLOOKUP("Risky_Inbound",'Scoring_Config'!$A:$A,'Scoring_Config'!$C:$C,50),0),"False,0")</f>
        <v>0</v>
      </c>
      <c r="AK1503" cm="1">
        <f t="array" ref="AK1503">IF(FALSE,"True," &amp; IF(_xlfn.XLOOKUP("Risky_Outbound",'Scoring_Config'!$A:$A,'Scoring_Config'!$D:$D,"Yes")="Yes",_xlfn.XLOOKUP("Risky_Outbound",'Scoring_Config'!$A:$A,'Scoring_Config'!$C:$C,25),0),"False,0")</f>
        <v>0</v>
      </c>
      <c r="AL1503" t="s">
        <v>6699</v>
      </c>
      <c r="AM1503" cm="1">
        <f t="array" ref="AM150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03" t="s">
        <v>6697</v>
      </c>
      <c r="AO1503" t="s">
        <v>6697</v>
      </c>
      <c r="AP1503" t="s">
        <v>6697</v>
      </c>
      <c r="AQ1503" cm="1">
        <f t="array" ref="AQ1503">IF(FALSE,"True," &amp; IF(_xlfn.XLOOKUP("Service_IsAny",'Scoring_Config'!$A:$A,'Scoring_Config'!$D:$D,"Yes")="Yes",_xlfn.XLOOKUP("Service_IsAny",'Scoring_Config'!$A:$A,'Scoring_Config'!$C:$C,0),0),"False,0")</f>
        <v>0</v>
      </c>
      <c r="AR1503">
        <v>0</v>
      </c>
      <c r="AS1503" cm="1">
        <f t="array" ref="AS1503">IF(FALSE,"True," &amp; IF(_xlfn.XLOOKUP("Service_RangeGt1000",'Scoring_Config'!$A:$A,'Scoring_Config'!$D:$D,"Yes")="Yes",_xlfn.XLOOKUP("Service_RangeGt1000",'Scoring_Config'!$A:$A,'Scoring_Config'!$C:$C,0),0),"False,0")</f>
        <v>0</v>
      </c>
      <c r="AT1503" cm="1">
        <f t="array" ref="AT1503">IF(FALSE,"True," &amp; IF(_xlfn.XLOOKUP("App_IsAny",'Scoring_Config'!$A:$A,'Scoring_Config'!$D:$D,"Yes")="Yes",_xlfn.XLOOKUP("App_IsAny",'Scoring_Config'!$A:$A,'Scoring_Config'!$C:$C,0),0),"False,0")</f>
        <v>0</v>
      </c>
      <c r="AU1503">
        <v>0</v>
      </c>
      <c r="AV1503" cm="1">
        <f t="array" ref="AV1503">IF(FALSE,"True," &amp; IF(_xlfn.XLOOKUP("App_RangeGt1000",'Scoring_Config'!$A:$A,'Scoring_Config'!$D:$D,"Yes")="Yes",_xlfn.XLOOKUP("App_RangeGt1000",'Scoring_Config'!$A:$A,'Scoring_Config'!$C:$C,0),0),"False,0")</f>
        <v>0</v>
      </c>
      <c r="AW1503" cm="1">
        <f t="array" ref="AW1503">IF(FALSE,"True," &amp; IF(_xlfn.XLOOKUP("Action_IsDenyOrDrop",'Scoring_Config'!$A:$A,'Scoring_Config'!$D:$D,"Yes")="Yes",_xlfn.XLOOKUP("Action_IsDenyOrDrop",'Scoring_Config'!$A:$A,'Scoring_Config'!$C:$C,0),0),"False,0")</f>
        <v>0</v>
      </c>
      <c r="AX1503" cm="1">
        <f t="array" ref="AX1503">IF(LEFT(AW1503,4)="True",0,(IF(LEFT(Y1503,4)="True",IF(_xlfn.XLOOKUP("Src_IsAny",'Scoring_Config'!$A:$A,'Scoring_Config'!$D:$D,"Yes")="Yes",_xlfn.XLOOKUP("Src_IsAny",'Scoring_Config'!$A:$A,'Scoring_Config'!$C:$C,10),0),0)+IF(LEFT(Z1503,4)="True",IF(_xlfn.XLOOKUP("Src_CIDR_Le_16",'Scoring_Config'!$A:$A,'Scoring_Config'!$D:$D,"Yes")="Yes",_xlfn.XLOOKUP("Src_CIDR_Le_16",'Scoring_Config'!$A:$A,'Scoring_Config'!$C:$C,10),0),0)+IF(LEFT(AA1503,4)="True",IF(_xlfn.XLOOKUP("Src_CIDR_17_22",'Scoring_Config'!$A:$A,'Scoring_Config'!$D:$D,"Yes")="Yes",_xlfn.XLOOKUP("Src_CIDR_17_22",'Scoring_Config'!$A:$A,'Scoring_Config'!$C:$C,5),0),0)+IF(LEFT(AB1503,4)="True",IF(_xlfn.XLOOKUP("Dst_IsAny",'Scoring_Config'!$A:$A,'Scoring_Config'!$D:$D,"Yes")="Yes",_xlfn.XLOOKUP("Dst_IsAny",'Scoring_Config'!$A:$A,'Scoring_Config'!$C:$C,10),0),0)+IF(LEFT(AC1503,4)="True",IF(_xlfn.XLOOKUP("Dst_CIDR_Le_16",'Scoring_Config'!$A:$A,'Scoring_Config'!$D:$D,"Yes")="Yes",_xlfn.XLOOKUP("Dst_CIDR_Le_16",'Scoring_Config'!$A:$A,'Scoring_Config'!$C:$C,10),0),0)+IF(LEFT(AD1503,4)="True",IF(_xlfn.XLOOKUP("Dst_CIDR_17_22",'Scoring_Config'!$A:$A,'Scoring_Config'!$D:$D,"Yes")="Yes",_xlfn.XLOOKUP("Dst_CIDR_17_22",'Scoring_Config'!$A:$A,'Scoring_Config'!$C:$C,5),0),0)+IF(LEFT(AE1503,4)="True",IF(_xlfn.XLOOKUP("SrcZone_IsAny",'Scoring_Config'!$A:$A,'Scoring_Config'!$D:$D,"Yes")="Yes",_xlfn.XLOOKUP("SrcZone_IsAny",'Scoring_Config'!$A:$A,'Scoring_Config'!$C:$C,10),0),0)+IF(LEFT(AF1503,4)="True",IF(_xlfn.XLOOKUP("DstZone_IsAny",'Scoring_Config'!$A:$A,'Scoring_Config'!$D:$D,"Yes")="Yes",_xlfn.XLOOKUP("DstZone_IsAny",'Scoring_Config'!$A:$A,'Scoring_Config'!$C:$C,10),0),0)+IF(LEFT(AG1503,4)="True",IF(_xlfn.XLOOKUP("Service_Any_OR_RangeGt1000",'Scoring_Config'!$A:$A,'Scoring_Config'!$D:$D,"Yes")="Yes",_xlfn.XLOOKUP("Service_Any_OR_RangeGt1000",'Scoring_Config'!$A:$A,'Scoring_Config'!$C:$C,10),0),0)+IF(LEFT(AH1503,4)="True",IF(_xlfn.XLOOKUP("App_Any_OR_RangeGt1000",'Scoring_Config'!$A:$A,'Scoring_Config'!$D:$D,"Yes")="Yes",_xlfn.XLOOKUP("App_Any_OR_RangeGt1000",'Scoring_Config'!$A:$A,'Scoring_Config'!$C:$C,10),0),0)+IF(LEFT(AI1503,4)="True",IF(_xlfn.XLOOKUP("Service_Insecure_Match",'Scoring_Config'!$A:$A,'Scoring_Config'!$D:$D,"Yes")="Yes",_xlfn.XLOOKUP("Service_Insecure_Match",'Scoring_Config'!$A:$A,'Scoring_Config'!$C:$C,5),0),0)+IF(LEFT(AJ1503,4)="True",IF(_xlfn.XLOOKUP("Risky_Inbound",'Scoring_Config'!$A:$A,'Scoring_Config'!$D:$D,"Yes")="Yes",_xlfn.XLOOKUP("Risky_Inbound",'Scoring_Config'!$A:$A,'Scoring_Config'!$C:$C,50),0),0)+IF(LEFT(AK1503,4)="True",IF(_xlfn.XLOOKUP("Risky_Outbound",'Scoring_Config'!$A:$A,'Scoring_Config'!$D:$D,"Yes")="Yes",_xlfn.XLOOKUP("Risky_Outbound",'Scoring_Config'!$A:$A,'Scoring_Config'!$C:$C,25),0),0)+IF(LEFT(AZ1503,4)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1503,FIND(",",AL1503)+1,100)),0)+IF(LEFT(AM1503,4)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1503,FIND(",",AN1503)+1,100)),0)+IF(_xlfn.XLOOKUP("Profile_Scoring",'Scoring_Config'!$A:$A,'Scoring_Config'!$D:$D,"Yes")="Yes",VALUE(MID(AO1503,FIND(",",AO1503)+1,100)),0)+IF(_xlfn.XLOOKUP("Options_Scoring",'Scoring_Config'!$A:$A,'Scoring_Config'!$D:$D,"Yes")="Yes",VALUE(MID(AP1503,FIND(",",AP1503)+1,100)),0)))</f>
        <v>0</v>
      </c>
      <c r="AZ1503" cm="1">
        <f t="array" ref="AZ1503">IF(FALSE,"True," &amp; IF(_xlfn.XLOOKUP("Migrate_Insecure",'Scoring_Config'!$A:$A,'Scoring_Config'!$D:$D,"Yes")="Yes",_xlfn.XLOOKUP("Migrate_Insecure",'Scoring_Config'!$A:$A,'Scoring_Config'!$C:$C,10),0),"False,0")</f>
        <v>0</v>
      </c>
    </row>
    <row r="1504" spans="1:52">
      <c r="A1504" t="s">
        <v>1979</v>
      </c>
      <c r="B1504" t="s">
        <v>3476</v>
      </c>
      <c r="C1504" t="s">
        <v>3542</v>
      </c>
      <c r="D1504" t="s">
        <v>3545</v>
      </c>
      <c r="E1504" t="s">
        <v>3563</v>
      </c>
      <c r="F1504" t="s">
        <v>3576</v>
      </c>
      <c r="G1504" t="s">
        <v>780</v>
      </c>
      <c r="H1504" t="s">
        <v>174</v>
      </c>
      <c r="I1504" t="s">
        <v>3885</v>
      </c>
      <c r="J1504" t="s">
        <v>1307</v>
      </c>
      <c r="K1504" t="s">
        <v>174</v>
      </c>
      <c r="L1504" t="s">
        <v>1642</v>
      </c>
      <c r="M1504" t="s">
        <v>1974</v>
      </c>
      <c r="N1504" t="s">
        <v>4315</v>
      </c>
      <c r="O1504" t="s">
        <v>4319</v>
      </c>
      <c r="P1504" t="s">
        <v>4321</v>
      </c>
      <c r="Q1504" t="s">
        <v>5380</v>
      </c>
      <c r="R1504" t="s">
        <v>5440</v>
      </c>
      <c r="S1504" t="s">
        <v>5470</v>
      </c>
      <c r="T1504" t="s">
        <v>5667</v>
      </c>
      <c r="U1504" t="s">
        <v>5667</v>
      </c>
      <c r="Y1504" cm="1">
        <f t="array" ref="Y1504">IF(FALSE,"True," &amp; IF(_xlfn.XLOOKUP("Src_IsAny",'Scoring_Config'!$A:$A,'Scoring_Config'!$D:$D,"Yes")="Yes",_xlfn.XLOOKUP("Src_IsAny",'Scoring_Config'!$A:$A,'Scoring_Config'!$C:$C,10),0),"False,0")</f>
        <v>0</v>
      </c>
      <c r="Z1504" cm="1">
        <f t="array" ref="Z1504">IF(FALSE,"True," &amp; IF(_xlfn.XLOOKUP("Src_CIDR_Le_16",'Scoring_Config'!$A:$A,'Scoring_Config'!$D:$D,"Yes")="Yes",_xlfn.XLOOKUP("Src_CIDR_Le_16",'Scoring_Config'!$A:$A,'Scoring_Config'!$C:$C,10),0),"False,0")</f>
        <v>0</v>
      </c>
      <c r="AA1504" cm="1">
        <f t="array" ref="AA1504">IF(FALSE,"True," &amp; IF(_xlfn.XLOOKUP("Src_CIDR_17_22",'Scoring_Config'!$A:$A,'Scoring_Config'!$D:$D,"Yes")="Yes",_xlfn.XLOOKUP("Src_CIDR_17_22",'Scoring_Config'!$A:$A,'Scoring_Config'!$C:$C,5),0),"False,0")</f>
        <v>0</v>
      </c>
      <c r="AB1504" cm="1">
        <f t="array" ref="AB1504">IF(FALSE,"True," &amp; IF(_xlfn.XLOOKUP("Dst_IsAny",'Scoring_Config'!$A:$A,'Scoring_Config'!$D:$D,"Yes")="Yes",_xlfn.XLOOKUP("Dst_IsAny",'Scoring_Config'!$A:$A,'Scoring_Config'!$C:$C,10),0),"False,0")</f>
        <v>0</v>
      </c>
      <c r="AC1504" cm="1">
        <f t="array" ref="AC1504">IF(FALSE,"True," &amp; IF(_xlfn.XLOOKUP("Dst_CIDR_Le_16",'Scoring_Config'!$A:$A,'Scoring_Config'!$D:$D,"Yes")="Yes",_xlfn.XLOOKUP("Dst_CIDR_Le_16",'Scoring_Config'!$A:$A,'Scoring_Config'!$C:$C,10),0),"False,0")</f>
        <v>0</v>
      </c>
      <c r="AD1504" cm="1">
        <f t="array" ref="AD1504">IF(FALSE,"True," &amp; IF(_xlfn.XLOOKUP("Dst_CIDR_17_22",'Scoring_Config'!$A:$A,'Scoring_Config'!$D:$D,"Yes")="Yes",_xlfn.XLOOKUP("Dst_CIDR_17_22",'Scoring_Config'!$A:$A,'Scoring_Config'!$C:$C,5),0),"False,0")</f>
        <v>0</v>
      </c>
      <c r="AE1504" cm="1">
        <f t="array" ref="AE1504">IF(FALSE,"True," &amp; IF(_xlfn.XLOOKUP("SrcZone_IsAny",'Scoring_Config'!$A:$A,'Scoring_Config'!$D:$D,"Yes")="Yes",_xlfn.XLOOKUP("SrcZone_IsAny",'Scoring_Config'!$A:$A,'Scoring_Config'!$C:$C,10),0),"False,0")</f>
        <v>0</v>
      </c>
      <c r="AF1504" cm="1">
        <f t="array" ref="AF1504">IF(FALSE,"True," &amp; IF(_xlfn.XLOOKUP("DstZone_IsAny",'Scoring_Config'!$A:$A,'Scoring_Config'!$D:$D,"Yes")="Yes",_xlfn.XLOOKUP("DstZone_IsAny",'Scoring_Config'!$A:$A,'Scoring_Config'!$C:$C,10),0),"False,0")</f>
        <v>0</v>
      </c>
      <c r="AG1504" cm="1">
        <f t="array" ref="AG150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04" cm="1">
        <f t="array" ref="AH1504">IF(TRUE,"True," &amp; IF(_xlfn.XLOOKUP("App_Any_OR_RangeGt1000",'Scoring_Config'!$A:$A,'Scoring_Config'!$D:$D,"Yes")="Yes",_xlfn.XLOOKUP("App_Any_OR_RangeGt1000",'Scoring_Config'!$A:$A,'Scoring_Config'!$C:$C,10),0),"False,0")</f>
        <v>0</v>
      </c>
      <c r="AI1504" cm="1">
        <f t="array" ref="AI1504">IF(TRUE,"True," &amp; IF(_xlfn.XLOOKUP("Service_Insecure_Match",'Scoring_Config'!$A:$A,'Scoring_Config'!$D:$D,"Yes")="Yes",_xlfn.XLOOKUP("Service_Insecure_Match",'Scoring_Config'!$A:$A,'Scoring_Config'!$C:$C,5),0),"False,0")</f>
        <v>0</v>
      </c>
      <c r="AJ1504" cm="1">
        <f t="array" ref="AJ1504">IF(FALSE,"True," &amp; IF(_xlfn.XLOOKUP("Risky_Inbound",'Scoring_Config'!$A:$A,'Scoring_Config'!$D:$D,"Yes")="Yes",_xlfn.XLOOKUP("Risky_Inbound",'Scoring_Config'!$A:$A,'Scoring_Config'!$C:$C,50),0),"False,0")</f>
        <v>0</v>
      </c>
      <c r="AK1504" cm="1">
        <f t="array" ref="AK1504">IF(FALSE,"True," &amp; IF(_xlfn.XLOOKUP("Risky_Outbound",'Scoring_Config'!$A:$A,'Scoring_Config'!$D:$D,"Yes")="Yes",_xlfn.XLOOKUP("Risky_Outbound",'Scoring_Config'!$A:$A,'Scoring_Config'!$C:$C,25),0),"False,0")</f>
        <v>0</v>
      </c>
      <c r="AL1504" t="s">
        <v>6700</v>
      </c>
      <c r="AM1504" cm="1">
        <f t="array" ref="AM150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04" t="s">
        <v>6697</v>
      </c>
      <c r="AO1504" t="s">
        <v>6697</v>
      </c>
      <c r="AP1504" t="s">
        <v>6697</v>
      </c>
      <c r="AQ1504" cm="1">
        <f t="array" ref="AQ1504">IF(FALSE,"True," &amp; IF(_xlfn.XLOOKUP("Service_IsAny",'Scoring_Config'!$A:$A,'Scoring_Config'!$D:$D,"Yes")="Yes",_xlfn.XLOOKUP("Service_IsAny",'Scoring_Config'!$A:$A,'Scoring_Config'!$C:$C,0),0),"False,0")</f>
        <v>0</v>
      </c>
      <c r="AR1504">
        <v>3</v>
      </c>
      <c r="AS1504" cm="1">
        <f t="array" ref="AS1504">IF(FALSE,"True," &amp; IF(_xlfn.XLOOKUP("Service_RangeGt1000",'Scoring_Config'!$A:$A,'Scoring_Config'!$D:$D,"Yes")="Yes",_xlfn.XLOOKUP("Service_RangeGt1000",'Scoring_Config'!$A:$A,'Scoring_Config'!$C:$C,0),0),"False,0")</f>
        <v>0</v>
      </c>
      <c r="AT1504" cm="1">
        <f t="array" ref="AT1504">IF(TRUE,"True," &amp; IF(_xlfn.XLOOKUP("App_IsAny",'Scoring_Config'!$A:$A,'Scoring_Config'!$D:$D,"Yes")="Yes",_xlfn.XLOOKUP("App_IsAny",'Scoring_Config'!$A:$A,'Scoring_Config'!$C:$C,0),0),"False,0")</f>
        <v>0</v>
      </c>
      <c r="AU1504">
        <v>65535</v>
      </c>
      <c r="AV1504" cm="1">
        <f t="array" ref="AV1504">IF(TRUE,"True," &amp; IF(_xlfn.XLOOKUP("App_RangeGt1000",'Scoring_Config'!$A:$A,'Scoring_Config'!$D:$D,"Yes")="Yes",_xlfn.XLOOKUP("App_RangeGt1000",'Scoring_Config'!$A:$A,'Scoring_Config'!$C:$C,0),0),"False,0")</f>
        <v>0</v>
      </c>
      <c r="AW1504" cm="1">
        <f t="array" ref="AW1504">IF(FALSE,"True," &amp; IF(_xlfn.XLOOKUP("Action_IsDenyOrDrop",'Scoring_Config'!$A:$A,'Scoring_Config'!$D:$D,"Yes")="Yes",_xlfn.XLOOKUP("Action_IsDenyOrDrop",'Scoring_Config'!$A:$A,'Scoring_Config'!$C:$C,0),0),"False,0")</f>
        <v>0</v>
      </c>
      <c r="AX1504" cm="1">
        <f t="array" ref="AX1504">IF(LEFT(AW1504,4)="True",0,(IF(LEFT(Y1504,4)="True",IF(_xlfn.XLOOKUP("Src_IsAny",'Scoring_Config'!$A:$A,'Scoring_Config'!$D:$D,"Yes")="Yes",_xlfn.XLOOKUP("Src_IsAny",'Scoring_Config'!$A:$A,'Scoring_Config'!$C:$C,10),0),0)+IF(LEFT(Z1504,4)="True",IF(_xlfn.XLOOKUP("Src_CIDR_Le_16",'Scoring_Config'!$A:$A,'Scoring_Config'!$D:$D,"Yes")="Yes",_xlfn.XLOOKUP("Src_CIDR_Le_16",'Scoring_Config'!$A:$A,'Scoring_Config'!$C:$C,10),0),0)+IF(LEFT(AA1504,4)="True",IF(_xlfn.XLOOKUP("Src_CIDR_17_22",'Scoring_Config'!$A:$A,'Scoring_Config'!$D:$D,"Yes")="Yes",_xlfn.XLOOKUP("Src_CIDR_17_22",'Scoring_Config'!$A:$A,'Scoring_Config'!$C:$C,5),0),0)+IF(LEFT(AB1504,4)="True",IF(_xlfn.XLOOKUP("Dst_IsAny",'Scoring_Config'!$A:$A,'Scoring_Config'!$D:$D,"Yes")="Yes",_xlfn.XLOOKUP("Dst_IsAny",'Scoring_Config'!$A:$A,'Scoring_Config'!$C:$C,10),0),0)+IF(LEFT(AC1504,4)="True",IF(_xlfn.XLOOKUP("Dst_CIDR_Le_16",'Scoring_Config'!$A:$A,'Scoring_Config'!$D:$D,"Yes")="Yes",_xlfn.XLOOKUP("Dst_CIDR_Le_16",'Scoring_Config'!$A:$A,'Scoring_Config'!$C:$C,10),0),0)+IF(LEFT(AD1504,4)="True",IF(_xlfn.XLOOKUP("Dst_CIDR_17_22",'Scoring_Config'!$A:$A,'Scoring_Config'!$D:$D,"Yes")="Yes",_xlfn.XLOOKUP("Dst_CIDR_17_22",'Scoring_Config'!$A:$A,'Scoring_Config'!$C:$C,5),0),0)+IF(LEFT(AE1504,4)="True",IF(_xlfn.XLOOKUP("SrcZone_IsAny",'Scoring_Config'!$A:$A,'Scoring_Config'!$D:$D,"Yes")="Yes",_xlfn.XLOOKUP("SrcZone_IsAny",'Scoring_Config'!$A:$A,'Scoring_Config'!$C:$C,10),0),0)+IF(LEFT(AF1504,4)="True",IF(_xlfn.XLOOKUP("DstZone_IsAny",'Scoring_Config'!$A:$A,'Scoring_Config'!$D:$D,"Yes")="Yes",_xlfn.XLOOKUP("DstZone_IsAny",'Scoring_Config'!$A:$A,'Scoring_Config'!$C:$C,10),0),0)+IF(LEFT(AG1504,4)="True",IF(_xlfn.XLOOKUP("Service_Any_OR_RangeGt1000",'Scoring_Config'!$A:$A,'Scoring_Config'!$D:$D,"Yes")="Yes",_xlfn.XLOOKUP("Service_Any_OR_RangeGt1000",'Scoring_Config'!$A:$A,'Scoring_Config'!$C:$C,10),0),0)+IF(LEFT(AH1504,4)="True",IF(_xlfn.XLOOKUP("App_Any_OR_RangeGt1000",'Scoring_Config'!$A:$A,'Scoring_Config'!$D:$D,"Yes")="Yes",_xlfn.XLOOKUP("App_Any_OR_RangeGt1000",'Scoring_Config'!$A:$A,'Scoring_Config'!$C:$C,10),0),0)+IF(LEFT(AI1504,4)="True",IF(_xlfn.XLOOKUP("Service_Insecure_Match",'Scoring_Config'!$A:$A,'Scoring_Config'!$D:$D,"Yes")="Yes",_xlfn.XLOOKUP("Service_Insecure_Match",'Scoring_Config'!$A:$A,'Scoring_Config'!$C:$C,5),0),0)+IF(LEFT(AJ1504,4)="True",IF(_xlfn.XLOOKUP("Risky_Inbound",'Scoring_Config'!$A:$A,'Scoring_Config'!$D:$D,"Yes")="Yes",_xlfn.XLOOKUP("Risky_Inbound",'Scoring_Config'!$A:$A,'Scoring_Config'!$C:$C,50),0),0)+IF(LEFT(AK1504,4)="True",IF(_xlfn.XLOOKUP("Risky_Outbound",'Scoring_Config'!$A:$A,'Scoring_Config'!$D:$D,"Yes")="Yes",_xlfn.XLOOKUP("Risky_Outbound",'Scoring_Config'!$A:$A,'Scoring_Config'!$C:$C,25),0),0)+IF(LEFT(AZ1504,4)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1504,FIND(",",AL1504)+1,100)),0)+IF(LEFT(AM1504,4)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1504,FIND(",",AN1504)+1,100)),0)+IF(_xlfn.XLOOKUP("Profile_Scoring",'Scoring_Config'!$A:$A,'Scoring_Config'!$D:$D,"Yes")="Yes",VALUE(MID(AO1504,FIND(",",AO1504)+1,100)),0)+IF(_xlfn.XLOOKUP("Options_Scoring",'Scoring_Config'!$A:$A,'Scoring_Config'!$D:$D,"Yes")="Yes",VALUE(MID(AP1504,FIND(",",AP1504)+1,100)),0)))</f>
        <v>0</v>
      </c>
      <c r="AY1504" t="s">
        <v>6706</v>
      </c>
      <c r="AZ1504" cm="1">
        <f t="array" ref="AZ1504">IF(TRUE,"True," &amp; IF(_xlfn.XLOOKUP("Migrate_Insecure",'Scoring_Config'!$A:$A,'Scoring_Config'!$D:$D,"Yes")="Yes",_xlfn.XLOOKUP("Migrate_Insecure",'Scoring_Config'!$A:$A,'Scoring_Config'!$C:$C,10),0),"False,0")</f>
        <v>0</v>
      </c>
    </row>
    <row r="1505" spans="1:52">
      <c r="A1505" t="s">
        <v>1979</v>
      </c>
      <c r="B1505" t="s">
        <v>3477</v>
      </c>
      <c r="C1505" t="s">
        <v>3542</v>
      </c>
      <c r="D1505" t="s">
        <v>3545</v>
      </c>
      <c r="E1505" t="s">
        <v>3563</v>
      </c>
      <c r="F1505" t="s">
        <v>4040</v>
      </c>
      <c r="G1505" t="s">
        <v>781</v>
      </c>
      <c r="H1505" t="s">
        <v>174</v>
      </c>
      <c r="I1505" t="s">
        <v>3597</v>
      </c>
      <c r="J1505" t="s">
        <v>783</v>
      </c>
      <c r="K1505" t="s">
        <v>1963</v>
      </c>
      <c r="L1505" t="s">
        <v>1327</v>
      </c>
      <c r="M1505" t="s">
        <v>1974</v>
      </c>
      <c r="N1505" t="s">
        <v>4315</v>
      </c>
      <c r="O1505" t="s">
        <v>4319</v>
      </c>
      <c r="P1505" t="s">
        <v>4323</v>
      </c>
      <c r="Q1505" t="s">
        <v>5381</v>
      </c>
      <c r="R1505" t="s">
        <v>5439</v>
      </c>
      <c r="S1505" t="s">
        <v>4324</v>
      </c>
      <c r="T1505" t="s">
        <v>5817</v>
      </c>
      <c r="U1505" t="s">
        <v>6668</v>
      </c>
      <c r="Y1505" cm="1">
        <f t="array" ref="Y1505">IF(FALSE,"True," &amp; IF(_xlfn.XLOOKUP("Src_IsAny",'Scoring_Config'!$A:$A,'Scoring_Config'!$D:$D,"Yes")="Yes",_xlfn.XLOOKUP("Src_IsAny",'Scoring_Config'!$A:$A,'Scoring_Config'!$C:$C,10),0),"False,0")</f>
        <v>0</v>
      </c>
      <c r="Z1505" cm="1">
        <f t="array" ref="Z1505">IF(FALSE,"True," &amp; IF(_xlfn.XLOOKUP("Src_CIDR_Le_16",'Scoring_Config'!$A:$A,'Scoring_Config'!$D:$D,"Yes")="Yes",_xlfn.XLOOKUP("Src_CIDR_Le_16",'Scoring_Config'!$A:$A,'Scoring_Config'!$C:$C,10),0),"False,0")</f>
        <v>0</v>
      </c>
      <c r="AA1505" cm="1">
        <f t="array" ref="AA1505">IF(FALSE,"True," &amp; IF(_xlfn.XLOOKUP("Src_CIDR_17_22",'Scoring_Config'!$A:$A,'Scoring_Config'!$D:$D,"Yes")="Yes",_xlfn.XLOOKUP("Src_CIDR_17_22",'Scoring_Config'!$A:$A,'Scoring_Config'!$C:$C,5),0),"False,0")</f>
        <v>0</v>
      </c>
      <c r="AB1505" cm="1">
        <f t="array" ref="AB1505">IF(FALSE,"True," &amp; IF(_xlfn.XLOOKUP("Dst_IsAny",'Scoring_Config'!$A:$A,'Scoring_Config'!$D:$D,"Yes")="Yes",_xlfn.XLOOKUP("Dst_IsAny",'Scoring_Config'!$A:$A,'Scoring_Config'!$C:$C,10),0),"False,0")</f>
        <v>0</v>
      </c>
      <c r="AC1505" cm="1">
        <f t="array" ref="AC1505">IF(FALSE,"True," &amp; IF(_xlfn.XLOOKUP("Dst_CIDR_Le_16",'Scoring_Config'!$A:$A,'Scoring_Config'!$D:$D,"Yes")="Yes",_xlfn.XLOOKUP("Dst_CIDR_Le_16",'Scoring_Config'!$A:$A,'Scoring_Config'!$C:$C,10),0),"False,0")</f>
        <v>0</v>
      </c>
      <c r="AD1505" cm="1">
        <f t="array" ref="AD1505">IF(FALSE,"True," &amp; IF(_xlfn.XLOOKUP("Dst_CIDR_17_22",'Scoring_Config'!$A:$A,'Scoring_Config'!$D:$D,"Yes")="Yes",_xlfn.XLOOKUP("Dst_CIDR_17_22",'Scoring_Config'!$A:$A,'Scoring_Config'!$C:$C,5),0),"False,0")</f>
        <v>0</v>
      </c>
      <c r="AE1505" cm="1">
        <f t="array" ref="AE1505">IF(FALSE,"True," &amp; IF(_xlfn.XLOOKUP("SrcZone_IsAny",'Scoring_Config'!$A:$A,'Scoring_Config'!$D:$D,"Yes")="Yes",_xlfn.XLOOKUP("SrcZone_IsAny",'Scoring_Config'!$A:$A,'Scoring_Config'!$C:$C,10),0),"False,0")</f>
        <v>0</v>
      </c>
      <c r="AF1505" cm="1">
        <f t="array" ref="AF1505">IF(FALSE,"True," &amp; IF(_xlfn.XLOOKUP("DstZone_IsAny",'Scoring_Config'!$A:$A,'Scoring_Config'!$D:$D,"Yes")="Yes",_xlfn.XLOOKUP("DstZone_IsAny",'Scoring_Config'!$A:$A,'Scoring_Config'!$C:$C,10),0),"False,0")</f>
        <v>0</v>
      </c>
      <c r="AG1505" cm="1">
        <f t="array" ref="AG150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05" cm="1">
        <f t="array" ref="AH1505">IF(FALSE,"True," &amp; IF(_xlfn.XLOOKUP("App_Any_OR_RangeGt1000",'Scoring_Config'!$A:$A,'Scoring_Config'!$D:$D,"Yes")="Yes",_xlfn.XLOOKUP("App_Any_OR_RangeGt1000",'Scoring_Config'!$A:$A,'Scoring_Config'!$C:$C,10),0),"False,0")</f>
        <v>0</v>
      </c>
      <c r="AI1505" cm="1">
        <f t="array" ref="AI1505">IF(FALSE,"True," &amp; IF(_xlfn.XLOOKUP("Service_Insecure_Match",'Scoring_Config'!$A:$A,'Scoring_Config'!$D:$D,"Yes")="Yes",_xlfn.XLOOKUP("Service_Insecure_Match",'Scoring_Config'!$A:$A,'Scoring_Config'!$C:$C,5),0),"False,0")</f>
        <v>0</v>
      </c>
      <c r="AJ1505" cm="1">
        <f t="array" ref="AJ1505">IF(FALSE,"True," &amp; IF(_xlfn.XLOOKUP("Risky_Inbound",'Scoring_Config'!$A:$A,'Scoring_Config'!$D:$D,"Yes")="Yes",_xlfn.XLOOKUP("Risky_Inbound",'Scoring_Config'!$A:$A,'Scoring_Config'!$C:$C,50),0),"False,0")</f>
        <v>0</v>
      </c>
      <c r="AK1505" cm="1">
        <f t="array" ref="AK1505">IF(FALSE,"True," &amp; IF(_xlfn.XLOOKUP("Risky_Outbound",'Scoring_Config'!$A:$A,'Scoring_Config'!$D:$D,"Yes")="Yes",_xlfn.XLOOKUP("Risky_Outbound",'Scoring_Config'!$A:$A,'Scoring_Config'!$C:$C,25),0),"False,0")</f>
        <v>0</v>
      </c>
      <c r="AL1505" t="s">
        <v>6699</v>
      </c>
      <c r="AM1505" cm="1">
        <f t="array" ref="AM150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05" t="s">
        <v>6697</v>
      </c>
      <c r="AO1505" t="s">
        <v>6697</v>
      </c>
      <c r="AP1505" t="s">
        <v>6697</v>
      </c>
      <c r="AQ1505" cm="1">
        <f t="array" ref="AQ1505">IF(FALSE,"True," &amp; IF(_xlfn.XLOOKUP("Service_IsAny",'Scoring_Config'!$A:$A,'Scoring_Config'!$D:$D,"Yes")="Yes",_xlfn.XLOOKUP("Service_IsAny",'Scoring_Config'!$A:$A,'Scoring_Config'!$C:$C,0),0),"False,0")</f>
        <v>0</v>
      </c>
      <c r="AR1505">
        <v>0</v>
      </c>
      <c r="AS1505" cm="1">
        <f t="array" ref="AS1505">IF(FALSE,"True," &amp; IF(_xlfn.XLOOKUP("Service_RangeGt1000",'Scoring_Config'!$A:$A,'Scoring_Config'!$D:$D,"Yes")="Yes",_xlfn.XLOOKUP("Service_RangeGt1000",'Scoring_Config'!$A:$A,'Scoring_Config'!$C:$C,0),0),"False,0")</f>
        <v>0</v>
      </c>
      <c r="AT1505" cm="1">
        <f t="array" ref="AT1505">IF(FALSE,"True," &amp; IF(_xlfn.XLOOKUP("App_IsAny",'Scoring_Config'!$A:$A,'Scoring_Config'!$D:$D,"Yes")="Yes",_xlfn.XLOOKUP("App_IsAny",'Scoring_Config'!$A:$A,'Scoring_Config'!$C:$C,0),0),"False,0")</f>
        <v>0</v>
      </c>
      <c r="AU1505">
        <v>2</v>
      </c>
      <c r="AV1505" cm="1">
        <f t="array" ref="AV1505">IF(FALSE,"True," &amp; IF(_xlfn.XLOOKUP("App_RangeGt1000",'Scoring_Config'!$A:$A,'Scoring_Config'!$D:$D,"Yes")="Yes",_xlfn.XLOOKUP("App_RangeGt1000",'Scoring_Config'!$A:$A,'Scoring_Config'!$C:$C,0),0),"False,0")</f>
        <v>0</v>
      </c>
      <c r="AW1505" cm="1">
        <f t="array" ref="AW1505">IF(FALSE,"True," &amp; IF(_xlfn.XLOOKUP("Action_IsDenyOrDrop",'Scoring_Config'!$A:$A,'Scoring_Config'!$D:$D,"Yes")="Yes",_xlfn.XLOOKUP("Action_IsDenyOrDrop",'Scoring_Config'!$A:$A,'Scoring_Config'!$C:$C,0),0),"False,0")</f>
        <v>0</v>
      </c>
      <c r="AX1505" cm="1">
        <f t="array" ref="AX1505">IF(LEFT(AW1505,4)="True",0,(IF(LEFT(Y1505,4)="True",IF(_xlfn.XLOOKUP("Src_IsAny",'Scoring_Config'!$A:$A,'Scoring_Config'!$D:$D,"Yes")="Yes",_xlfn.XLOOKUP("Src_IsAny",'Scoring_Config'!$A:$A,'Scoring_Config'!$C:$C,10),0),0)+IF(LEFT(Z1505,4)="True",IF(_xlfn.XLOOKUP("Src_CIDR_Le_16",'Scoring_Config'!$A:$A,'Scoring_Config'!$D:$D,"Yes")="Yes",_xlfn.XLOOKUP("Src_CIDR_Le_16",'Scoring_Config'!$A:$A,'Scoring_Config'!$C:$C,10),0),0)+IF(LEFT(AA1505,4)="True",IF(_xlfn.XLOOKUP("Src_CIDR_17_22",'Scoring_Config'!$A:$A,'Scoring_Config'!$D:$D,"Yes")="Yes",_xlfn.XLOOKUP("Src_CIDR_17_22",'Scoring_Config'!$A:$A,'Scoring_Config'!$C:$C,5),0),0)+IF(LEFT(AB1505,4)="True",IF(_xlfn.XLOOKUP("Dst_IsAny",'Scoring_Config'!$A:$A,'Scoring_Config'!$D:$D,"Yes")="Yes",_xlfn.XLOOKUP("Dst_IsAny",'Scoring_Config'!$A:$A,'Scoring_Config'!$C:$C,10),0),0)+IF(LEFT(AC1505,4)="True",IF(_xlfn.XLOOKUP("Dst_CIDR_Le_16",'Scoring_Config'!$A:$A,'Scoring_Config'!$D:$D,"Yes")="Yes",_xlfn.XLOOKUP("Dst_CIDR_Le_16",'Scoring_Config'!$A:$A,'Scoring_Config'!$C:$C,10),0),0)+IF(LEFT(AD1505,4)="True",IF(_xlfn.XLOOKUP("Dst_CIDR_17_22",'Scoring_Config'!$A:$A,'Scoring_Config'!$D:$D,"Yes")="Yes",_xlfn.XLOOKUP("Dst_CIDR_17_22",'Scoring_Config'!$A:$A,'Scoring_Config'!$C:$C,5),0),0)+IF(LEFT(AE1505,4)="True",IF(_xlfn.XLOOKUP("SrcZone_IsAny",'Scoring_Config'!$A:$A,'Scoring_Config'!$D:$D,"Yes")="Yes",_xlfn.XLOOKUP("SrcZone_IsAny",'Scoring_Config'!$A:$A,'Scoring_Config'!$C:$C,10),0),0)+IF(LEFT(AF1505,4)="True",IF(_xlfn.XLOOKUP("DstZone_IsAny",'Scoring_Config'!$A:$A,'Scoring_Config'!$D:$D,"Yes")="Yes",_xlfn.XLOOKUP("DstZone_IsAny",'Scoring_Config'!$A:$A,'Scoring_Config'!$C:$C,10),0),0)+IF(LEFT(AG1505,4)="True",IF(_xlfn.XLOOKUP("Service_Any_OR_RangeGt1000",'Scoring_Config'!$A:$A,'Scoring_Config'!$D:$D,"Yes")="Yes",_xlfn.XLOOKUP("Service_Any_OR_RangeGt1000",'Scoring_Config'!$A:$A,'Scoring_Config'!$C:$C,10),0),0)+IF(LEFT(AH1505,4)="True",IF(_xlfn.XLOOKUP("App_Any_OR_RangeGt1000",'Scoring_Config'!$A:$A,'Scoring_Config'!$D:$D,"Yes")="Yes",_xlfn.XLOOKUP("App_Any_OR_RangeGt1000",'Scoring_Config'!$A:$A,'Scoring_Config'!$C:$C,10),0),0)+IF(LEFT(AI1505,4)="True",IF(_xlfn.XLOOKUP("Service_Insecure_Match",'Scoring_Config'!$A:$A,'Scoring_Config'!$D:$D,"Yes")="Yes",_xlfn.XLOOKUP("Service_Insecure_Match",'Scoring_Config'!$A:$A,'Scoring_Config'!$C:$C,5),0),0)+IF(LEFT(AJ1505,4)="True",IF(_xlfn.XLOOKUP("Risky_Inbound",'Scoring_Config'!$A:$A,'Scoring_Config'!$D:$D,"Yes")="Yes",_xlfn.XLOOKUP("Risky_Inbound",'Scoring_Config'!$A:$A,'Scoring_Config'!$C:$C,50),0),0)+IF(LEFT(AK1505,4)="True",IF(_xlfn.XLOOKUP("Risky_Outbound",'Scoring_Config'!$A:$A,'Scoring_Config'!$D:$D,"Yes")="Yes",_xlfn.XLOOKUP("Risky_Outbound",'Scoring_Config'!$A:$A,'Scoring_Config'!$C:$C,25),0),0)+IF(LEFT(AZ1505,4)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1505,FIND(",",AL1505)+1,100)),0)+IF(LEFT(AM1505,4)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1505,FIND(",",AN1505)+1,100)),0)+IF(_xlfn.XLOOKUP("Profile_Scoring",'Scoring_Config'!$A:$A,'Scoring_Config'!$D:$D,"Yes")="Yes",VALUE(MID(AO1505,FIND(",",AO1505)+1,100)),0)+IF(_xlfn.XLOOKUP("Options_Scoring",'Scoring_Config'!$A:$A,'Scoring_Config'!$D:$D,"Yes")="Yes",VALUE(MID(AP1505,FIND(",",AP1505)+1,100)),0)))</f>
        <v>0</v>
      </c>
      <c r="AZ1505" cm="1">
        <f t="array" ref="AZ1505">IF(FALSE,"True," &amp; IF(_xlfn.XLOOKUP("Migrate_Insecure",'Scoring_Config'!$A:$A,'Scoring_Config'!$D:$D,"Yes")="Yes",_xlfn.XLOOKUP("Migrate_Insecure",'Scoring_Config'!$A:$A,'Scoring_Config'!$C:$C,10),0),"False,0")</f>
        <v>0</v>
      </c>
    </row>
    <row r="1506" spans="1:52">
      <c r="A1506" t="s">
        <v>1979</v>
      </c>
      <c r="B1506" t="s">
        <v>3478</v>
      </c>
      <c r="C1506" t="s">
        <v>3542</v>
      </c>
      <c r="D1506" t="s">
        <v>3545</v>
      </c>
      <c r="E1506" t="s">
        <v>3563</v>
      </c>
      <c r="F1506" t="s">
        <v>4027</v>
      </c>
      <c r="G1506" t="s">
        <v>782</v>
      </c>
      <c r="H1506" t="s">
        <v>174</v>
      </c>
      <c r="I1506" t="s">
        <v>3586</v>
      </c>
      <c r="J1506" t="s">
        <v>130</v>
      </c>
      <c r="K1506" t="s">
        <v>1964</v>
      </c>
      <c r="L1506" t="s">
        <v>1643</v>
      </c>
      <c r="M1506" t="s">
        <v>1974</v>
      </c>
      <c r="N1506" t="s">
        <v>4315</v>
      </c>
      <c r="O1506" t="s">
        <v>4319</v>
      </c>
      <c r="P1506" t="s">
        <v>4321</v>
      </c>
      <c r="Q1506" t="s">
        <v>5382</v>
      </c>
      <c r="R1506" t="s">
        <v>5439</v>
      </c>
      <c r="S1506" t="s">
        <v>4324</v>
      </c>
      <c r="T1506" t="s">
        <v>5817</v>
      </c>
      <c r="U1506" t="s">
        <v>6644</v>
      </c>
      <c r="Y1506" cm="1">
        <f t="array" ref="Y1506">IF(FALSE,"True," &amp; IF(_xlfn.XLOOKUP("Src_IsAny",'Scoring_Config'!$A:$A,'Scoring_Config'!$D:$D,"Yes")="Yes",_xlfn.XLOOKUP("Src_IsAny",'Scoring_Config'!$A:$A,'Scoring_Config'!$C:$C,10),0),"False,0")</f>
        <v>0</v>
      </c>
      <c r="Z1506" cm="1">
        <f t="array" ref="Z1506">IF(FALSE,"True," &amp; IF(_xlfn.XLOOKUP("Src_CIDR_Le_16",'Scoring_Config'!$A:$A,'Scoring_Config'!$D:$D,"Yes")="Yes",_xlfn.XLOOKUP("Src_CIDR_Le_16",'Scoring_Config'!$A:$A,'Scoring_Config'!$C:$C,10),0),"False,0")</f>
        <v>0</v>
      </c>
      <c r="AA1506" cm="1">
        <f t="array" ref="AA1506">IF(FALSE,"True," &amp; IF(_xlfn.XLOOKUP("Src_CIDR_17_22",'Scoring_Config'!$A:$A,'Scoring_Config'!$D:$D,"Yes")="Yes",_xlfn.XLOOKUP("Src_CIDR_17_22",'Scoring_Config'!$A:$A,'Scoring_Config'!$C:$C,5),0),"False,0")</f>
        <v>0</v>
      </c>
      <c r="AB1506" cm="1">
        <f t="array" ref="AB1506">IF(FALSE,"True," &amp; IF(_xlfn.XLOOKUP("Dst_IsAny",'Scoring_Config'!$A:$A,'Scoring_Config'!$D:$D,"Yes")="Yes",_xlfn.XLOOKUP("Dst_IsAny",'Scoring_Config'!$A:$A,'Scoring_Config'!$C:$C,10),0),"False,0")</f>
        <v>0</v>
      </c>
      <c r="AC1506" cm="1">
        <f t="array" ref="AC1506">IF(FALSE,"True," &amp; IF(_xlfn.XLOOKUP("Dst_CIDR_Le_16",'Scoring_Config'!$A:$A,'Scoring_Config'!$D:$D,"Yes")="Yes",_xlfn.XLOOKUP("Dst_CIDR_Le_16",'Scoring_Config'!$A:$A,'Scoring_Config'!$C:$C,10),0),"False,0")</f>
        <v>0</v>
      </c>
      <c r="AD1506" cm="1">
        <f t="array" ref="AD1506">IF(FALSE,"True," &amp; IF(_xlfn.XLOOKUP("Dst_CIDR_17_22",'Scoring_Config'!$A:$A,'Scoring_Config'!$D:$D,"Yes")="Yes",_xlfn.XLOOKUP("Dst_CIDR_17_22",'Scoring_Config'!$A:$A,'Scoring_Config'!$C:$C,5),0),"False,0")</f>
        <v>0</v>
      </c>
      <c r="AE1506" cm="1">
        <f t="array" ref="AE1506">IF(FALSE,"True," &amp; IF(_xlfn.XLOOKUP("SrcZone_IsAny",'Scoring_Config'!$A:$A,'Scoring_Config'!$D:$D,"Yes")="Yes",_xlfn.XLOOKUP("SrcZone_IsAny",'Scoring_Config'!$A:$A,'Scoring_Config'!$C:$C,10),0),"False,0")</f>
        <v>0</v>
      </c>
      <c r="AF1506" cm="1">
        <f t="array" ref="AF1506">IF(FALSE,"True," &amp; IF(_xlfn.XLOOKUP("DstZone_IsAny",'Scoring_Config'!$A:$A,'Scoring_Config'!$D:$D,"Yes")="Yes",_xlfn.XLOOKUP("DstZone_IsAny",'Scoring_Config'!$A:$A,'Scoring_Config'!$C:$C,10),0),"False,0")</f>
        <v>0</v>
      </c>
      <c r="AG1506" cm="1">
        <f t="array" ref="AG150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06" cm="1">
        <f t="array" ref="AH1506">IF(FALSE,"True," &amp; IF(_xlfn.XLOOKUP("App_Any_OR_RangeGt1000",'Scoring_Config'!$A:$A,'Scoring_Config'!$D:$D,"Yes")="Yes",_xlfn.XLOOKUP("App_Any_OR_RangeGt1000",'Scoring_Config'!$A:$A,'Scoring_Config'!$C:$C,10),0),"False,0")</f>
        <v>0</v>
      </c>
      <c r="AI1506" cm="1">
        <f t="array" ref="AI1506">IF(FALSE,"True," &amp; IF(_xlfn.XLOOKUP("Service_Insecure_Match",'Scoring_Config'!$A:$A,'Scoring_Config'!$D:$D,"Yes")="Yes",_xlfn.XLOOKUP("Service_Insecure_Match",'Scoring_Config'!$A:$A,'Scoring_Config'!$C:$C,5),0),"False,0")</f>
        <v>0</v>
      </c>
      <c r="AJ1506" cm="1">
        <f t="array" ref="AJ1506">IF(FALSE,"True," &amp; IF(_xlfn.XLOOKUP("Risky_Inbound",'Scoring_Config'!$A:$A,'Scoring_Config'!$D:$D,"Yes")="Yes",_xlfn.XLOOKUP("Risky_Inbound",'Scoring_Config'!$A:$A,'Scoring_Config'!$C:$C,50),0),"False,0")</f>
        <v>0</v>
      </c>
      <c r="AK1506" cm="1">
        <f t="array" ref="AK1506">IF(FALSE,"True," &amp; IF(_xlfn.XLOOKUP("Risky_Outbound",'Scoring_Config'!$A:$A,'Scoring_Config'!$D:$D,"Yes")="Yes",_xlfn.XLOOKUP("Risky_Outbound",'Scoring_Config'!$A:$A,'Scoring_Config'!$C:$C,25),0),"False,0")</f>
        <v>0</v>
      </c>
      <c r="AL1506" t="s">
        <v>6700</v>
      </c>
      <c r="AM1506" cm="1">
        <f t="array" ref="AM150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06" t="s">
        <v>6697</v>
      </c>
      <c r="AO1506" t="s">
        <v>6697</v>
      </c>
      <c r="AP1506" t="s">
        <v>6697</v>
      </c>
      <c r="AQ1506" cm="1">
        <f t="array" ref="AQ1506">IF(FALSE,"True," &amp; IF(_xlfn.XLOOKUP("Service_IsAny",'Scoring_Config'!$A:$A,'Scoring_Config'!$D:$D,"Yes")="Yes",_xlfn.XLOOKUP("Service_IsAny",'Scoring_Config'!$A:$A,'Scoring_Config'!$C:$C,0),0),"False,0")</f>
        <v>0</v>
      </c>
      <c r="AR1506">
        <v>4</v>
      </c>
      <c r="AS1506" cm="1">
        <f t="array" ref="AS1506">IF(FALSE,"True," &amp; IF(_xlfn.XLOOKUP("Service_RangeGt1000",'Scoring_Config'!$A:$A,'Scoring_Config'!$D:$D,"Yes")="Yes",_xlfn.XLOOKUP("Service_RangeGt1000",'Scoring_Config'!$A:$A,'Scoring_Config'!$C:$C,0),0),"False,0")</f>
        <v>0</v>
      </c>
      <c r="AT1506" cm="1">
        <f t="array" ref="AT1506">IF(FALSE,"True," &amp; IF(_xlfn.XLOOKUP("App_IsAny",'Scoring_Config'!$A:$A,'Scoring_Config'!$D:$D,"Yes")="Yes",_xlfn.XLOOKUP("App_IsAny",'Scoring_Config'!$A:$A,'Scoring_Config'!$C:$C,0),0),"False,0")</f>
        <v>0</v>
      </c>
      <c r="AU1506">
        <v>4</v>
      </c>
      <c r="AV1506" cm="1">
        <f t="array" ref="AV1506">IF(FALSE,"True," &amp; IF(_xlfn.XLOOKUP("App_RangeGt1000",'Scoring_Config'!$A:$A,'Scoring_Config'!$D:$D,"Yes")="Yes",_xlfn.XLOOKUP("App_RangeGt1000",'Scoring_Config'!$A:$A,'Scoring_Config'!$C:$C,0),0),"False,0")</f>
        <v>0</v>
      </c>
      <c r="AW1506" cm="1">
        <f t="array" ref="AW1506">IF(FALSE,"True," &amp; IF(_xlfn.XLOOKUP("Action_IsDenyOrDrop",'Scoring_Config'!$A:$A,'Scoring_Config'!$D:$D,"Yes")="Yes",_xlfn.XLOOKUP("Action_IsDenyOrDrop",'Scoring_Config'!$A:$A,'Scoring_Config'!$C:$C,0),0),"False,0")</f>
        <v>0</v>
      </c>
      <c r="AX1506" cm="1">
        <f t="array" ref="AX1506">IF(LEFT(AW1506,4)="True",0,(IF(LEFT(Y1506,4)="True",IF(_xlfn.XLOOKUP("Src_IsAny",'Scoring_Config'!$A:$A,'Scoring_Config'!$D:$D,"Yes")="Yes",_xlfn.XLOOKUP("Src_IsAny",'Scoring_Config'!$A:$A,'Scoring_Config'!$C:$C,10),0),0)+IF(LEFT(Z1506,4)="True",IF(_xlfn.XLOOKUP("Src_CIDR_Le_16",'Scoring_Config'!$A:$A,'Scoring_Config'!$D:$D,"Yes")="Yes",_xlfn.XLOOKUP("Src_CIDR_Le_16",'Scoring_Config'!$A:$A,'Scoring_Config'!$C:$C,10),0),0)+IF(LEFT(AA1506,4)="True",IF(_xlfn.XLOOKUP("Src_CIDR_17_22",'Scoring_Config'!$A:$A,'Scoring_Config'!$D:$D,"Yes")="Yes",_xlfn.XLOOKUP("Src_CIDR_17_22",'Scoring_Config'!$A:$A,'Scoring_Config'!$C:$C,5),0),0)+IF(LEFT(AB1506,4)="True",IF(_xlfn.XLOOKUP("Dst_IsAny",'Scoring_Config'!$A:$A,'Scoring_Config'!$D:$D,"Yes")="Yes",_xlfn.XLOOKUP("Dst_IsAny",'Scoring_Config'!$A:$A,'Scoring_Config'!$C:$C,10),0),0)+IF(LEFT(AC1506,4)="True",IF(_xlfn.XLOOKUP("Dst_CIDR_Le_16",'Scoring_Config'!$A:$A,'Scoring_Config'!$D:$D,"Yes")="Yes",_xlfn.XLOOKUP("Dst_CIDR_Le_16",'Scoring_Config'!$A:$A,'Scoring_Config'!$C:$C,10),0),0)+IF(LEFT(AD1506,4)="True",IF(_xlfn.XLOOKUP("Dst_CIDR_17_22",'Scoring_Config'!$A:$A,'Scoring_Config'!$D:$D,"Yes")="Yes",_xlfn.XLOOKUP("Dst_CIDR_17_22",'Scoring_Config'!$A:$A,'Scoring_Config'!$C:$C,5),0),0)+IF(LEFT(AE1506,4)="True",IF(_xlfn.XLOOKUP("SrcZone_IsAny",'Scoring_Config'!$A:$A,'Scoring_Config'!$D:$D,"Yes")="Yes",_xlfn.XLOOKUP("SrcZone_IsAny",'Scoring_Config'!$A:$A,'Scoring_Config'!$C:$C,10),0),0)+IF(LEFT(AF1506,4)="True",IF(_xlfn.XLOOKUP("DstZone_IsAny",'Scoring_Config'!$A:$A,'Scoring_Config'!$D:$D,"Yes")="Yes",_xlfn.XLOOKUP("DstZone_IsAny",'Scoring_Config'!$A:$A,'Scoring_Config'!$C:$C,10),0),0)+IF(LEFT(AG1506,4)="True",IF(_xlfn.XLOOKUP("Service_Any_OR_RangeGt1000",'Scoring_Config'!$A:$A,'Scoring_Config'!$D:$D,"Yes")="Yes",_xlfn.XLOOKUP("Service_Any_OR_RangeGt1000",'Scoring_Config'!$A:$A,'Scoring_Config'!$C:$C,10),0),0)+IF(LEFT(AH1506,4)="True",IF(_xlfn.XLOOKUP("App_Any_OR_RangeGt1000",'Scoring_Config'!$A:$A,'Scoring_Config'!$D:$D,"Yes")="Yes",_xlfn.XLOOKUP("App_Any_OR_RangeGt1000",'Scoring_Config'!$A:$A,'Scoring_Config'!$C:$C,10),0),0)+IF(LEFT(AI1506,4)="True",IF(_xlfn.XLOOKUP("Service_Insecure_Match",'Scoring_Config'!$A:$A,'Scoring_Config'!$D:$D,"Yes")="Yes",_xlfn.XLOOKUP("Service_Insecure_Match",'Scoring_Config'!$A:$A,'Scoring_Config'!$C:$C,5),0),0)+IF(LEFT(AJ1506,4)="True",IF(_xlfn.XLOOKUP("Risky_Inbound",'Scoring_Config'!$A:$A,'Scoring_Config'!$D:$D,"Yes")="Yes",_xlfn.XLOOKUP("Risky_Inbound",'Scoring_Config'!$A:$A,'Scoring_Config'!$C:$C,50),0),0)+IF(LEFT(AK1506,4)="True",IF(_xlfn.XLOOKUP("Risky_Outbound",'Scoring_Config'!$A:$A,'Scoring_Config'!$D:$D,"Yes")="Yes",_xlfn.XLOOKUP("Risky_Outbound",'Scoring_Config'!$A:$A,'Scoring_Config'!$C:$C,25),0),0)+IF(LEFT(AZ1506,4)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1506,FIND(",",AL1506)+1,100)),0)+IF(LEFT(AM1506,4)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1506,FIND(",",AN1506)+1,100)),0)+IF(_xlfn.XLOOKUP("Profile_Scoring",'Scoring_Config'!$A:$A,'Scoring_Config'!$D:$D,"Yes")="Yes",VALUE(MID(AO1506,FIND(",",AO1506)+1,100)),0)+IF(_xlfn.XLOOKUP("Options_Scoring",'Scoring_Config'!$A:$A,'Scoring_Config'!$D:$D,"Yes")="Yes",VALUE(MID(AP1506,FIND(",",AP1506)+1,100)),0)))</f>
        <v>0</v>
      </c>
      <c r="AZ1506" cm="1">
        <f t="array" ref="AZ1506">IF(FALSE,"True," &amp; IF(_xlfn.XLOOKUP("Migrate_Insecure",'Scoring_Config'!$A:$A,'Scoring_Config'!$D:$D,"Yes")="Yes",_xlfn.XLOOKUP("Migrate_Insecure",'Scoring_Config'!$A:$A,'Scoring_Config'!$C:$C,10),0),"False,0")</f>
        <v>0</v>
      </c>
    </row>
    <row r="1507" spans="1:52">
      <c r="A1507" t="s">
        <v>1979</v>
      </c>
      <c r="B1507" t="s">
        <v>3479</v>
      </c>
      <c r="C1507" t="s">
        <v>3542</v>
      </c>
      <c r="D1507" t="s">
        <v>3545</v>
      </c>
      <c r="E1507" t="s">
        <v>3563</v>
      </c>
      <c r="F1507" t="s">
        <v>3597</v>
      </c>
      <c r="G1507" t="s">
        <v>783</v>
      </c>
      <c r="H1507" t="s">
        <v>174</v>
      </c>
      <c r="I1507" t="s">
        <v>4027</v>
      </c>
      <c r="J1507" t="s">
        <v>782</v>
      </c>
      <c r="K1507" t="s">
        <v>1965</v>
      </c>
      <c r="L1507" t="s">
        <v>1327</v>
      </c>
      <c r="M1507" t="s">
        <v>1974</v>
      </c>
      <c r="N1507" t="s">
        <v>4315</v>
      </c>
      <c r="O1507" t="s">
        <v>4319</v>
      </c>
      <c r="P1507" t="s">
        <v>4323</v>
      </c>
      <c r="Q1507" t="s">
        <v>5383</v>
      </c>
      <c r="R1507" t="s">
        <v>5439</v>
      </c>
      <c r="S1507" t="s">
        <v>4324</v>
      </c>
      <c r="T1507" t="s">
        <v>5817</v>
      </c>
      <c r="U1507" t="s">
        <v>6668</v>
      </c>
      <c r="Y1507" cm="1">
        <f t="array" ref="Y1507">IF(FALSE,"True," &amp; IF(_xlfn.XLOOKUP("Src_IsAny",'Scoring_Config'!$A:$A,'Scoring_Config'!$D:$D,"Yes")="Yes",_xlfn.XLOOKUP("Src_IsAny",'Scoring_Config'!$A:$A,'Scoring_Config'!$C:$C,10),0),"False,0")</f>
        <v>0</v>
      </c>
      <c r="Z1507" cm="1">
        <f t="array" ref="Z1507">IF(FALSE,"True," &amp; IF(_xlfn.XLOOKUP("Src_CIDR_Le_16",'Scoring_Config'!$A:$A,'Scoring_Config'!$D:$D,"Yes")="Yes",_xlfn.XLOOKUP("Src_CIDR_Le_16",'Scoring_Config'!$A:$A,'Scoring_Config'!$C:$C,10),0),"False,0")</f>
        <v>0</v>
      </c>
      <c r="AA1507" cm="1">
        <f t="array" ref="AA1507">IF(FALSE,"True," &amp; IF(_xlfn.XLOOKUP("Src_CIDR_17_22",'Scoring_Config'!$A:$A,'Scoring_Config'!$D:$D,"Yes")="Yes",_xlfn.XLOOKUP("Src_CIDR_17_22",'Scoring_Config'!$A:$A,'Scoring_Config'!$C:$C,5),0),"False,0")</f>
        <v>0</v>
      </c>
      <c r="AB1507" cm="1">
        <f t="array" ref="AB1507">IF(FALSE,"True," &amp; IF(_xlfn.XLOOKUP("Dst_IsAny",'Scoring_Config'!$A:$A,'Scoring_Config'!$D:$D,"Yes")="Yes",_xlfn.XLOOKUP("Dst_IsAny",'Scoring_Config'!$A:$A,'Scoring_Config'!$C:$C,10),0),"False,0")</f>
        <v>0</v>
      </c>
      <c r="AC1507" cm="1">
        <f t="array" ref="AC1507">IF(FALSE,"True," &amp; IF(_xlfn.XLOOKUP("Dst_CIDR_Le_16",'Scoring_Config'!$A:$A,'Scoring_Config'!$D:$D,"Yes")="Yes",_xlfn.XLOOKUP("Dst_CIDR_Le_16",'Scoring_Config'!$A:$A,'Scoring_Config'!$C:$C,10),0),"False,0")</f>
        <v>0</v>
      </c>
      <c r="AD1507" cm="1">
        <f t="array" ref="AD1507">IF(FALSE,"True," &amp; IF(_xlfn.XLOOKUP("Dst_CIDR_17_22",'Scoring_Config'!$A:$A,'Scoring_Config'!$D:$D,"Yes")="Yes",_xlfn.XLOOKUP("Dst_CIDR_17_22",'Scoring_Config'!$A:$A,'Scoring_Config'!$C:$C,5),0),"False,0")</f>
        <v>0</v>
      </c>
      <c r="AE1507" cm="1">
        <f t="array" ref="AE1507">IF(FALSE,"True," &amp; IF(_xlfn.XLOOKUP("SrcZone_IsAny",'Scoring_Config'!$A:$A,'Scoring_Config'!$D:$D,"Yes")="Yes",_xlfn.XLOOKUP("SrcZone_IsAny",'Scoring_Config'!$A:$A,'Scoring_Config'!$C:$C,10),0),"False,0")</f>
        <v>0</v>
      </c>
      <c r="AF1507" cm="1">
        <f t="array" ref="AF1507">IF(FALSE,"True," &amp; IF(_xlfn.XLOOKUP("DstZone_IsAny",'Scoring_Config'!$A:$A,'Scoring_Config'!$D:$D,"Yes")="Yes",_xlfn.XLOOKUP("DstZone_IsAny",'Scoring_Config'!$A:$A,'Scoring_Config'!$C:$C,10),0),"False,0")</f>
        <v>0</v>
      </c>
      <c r="AG1507" cm="1">
        <f t="array" ref="AG150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07" cm="1">
        <f t="array" ref="AH1507">IF(FALSE,"True," &amp; IF(_xlfn.XLOOKUP("App_Any_OR_RangeGt1000",'Scoring_Config'!$A:$A,'Scoring_Config'!$D:$D,"Yes")="Yes",_xlfn.XLOOKUP("App_Any_OR_RangeGt1000",'Scoring_Config'!$A:$A,'Scoring_Config'!$C:$C,10),0),"False,0")</f>
        <v>0</v>
      </c>
      <c r="AI1507" cm="1">
        <f t="array" ref="AI1507">IF(FALSE,"True," &amp; IF(_xlfn.XLOOKUP("Service_Insecure_Match",'Scoring_Config'!$A:$A,'Scoring_Config'!$D:$D,"Yes")="Yes",_xlfn.XLOOKUP("Service_Insecure_Match",'Scoring_Config'!$A:$A,'Scoring_Config'!$C:$C,5),0),"False,0")</f>
        <v>0</v>
      </c>
      <c r="AJ1507" cm="1">
        <f t="array" ref="AJ1507">IF(FALSE,"True," &amp; IF(_xlfn.XLOOKUP("Risky_Inbound",'Scoring_Config'!$A:$A,'Scoring_Config'!$D:$D,"Yes")="Yes",_xlfn.XLOOKUP("Risky_Inbound",'Scoring_Config'!$A:$A,'Scoring_Config'!$C:$C,50),0),"False,0")</f>
        <v>0</v>
      </c>
      <c r="AK1507" cm="1">
        <f t="array" ref="AK1507">IF(FALSE,"True," &amp; IF(_xlfn.XLOOKUP("Risky_Outbound",'Scoring_Config'!$A:$A,'Scoring_Config'!$D:$D,"Yes")="Yes",_xlfn.XLOOKUP("Risky_Outbound",'Scoring_Config'!$A:$A,'Scoring_Config'!$C:$C,25),0),"False,0")</f>
        <v>0</v>
      </c>
      <c r="AL1507" t="s">
        <v>6699</v>
      </c>
      <c r="AM1507" cm="1">
        <f t="array" ref="AM150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07" t="s">
        <v>6697</v>
      </c>
      <c r="AO1507" t="s">
        <v>6697</v>
      </c>
      <c r="AP1507" t="s">
        <v>6697</v>
      </c>
      <c r="AQ1507" cm="1">
        <f t="array" ref="AQ1507">IF(FALSE,"True," &amp; IF(_xlfn.XLOOKUP("Service_IsAny",'Scoring_Config'!$A:$A,'Scoring_Config'!$D:$D,"Yes")="Yes",_xlfn.XLOOKUP("Service_IsAny",'Scoring_Config'!$A:$A,'Scoring_Config'!$C:$C,0),0),"False,0")</f>
        <v>0</v>
      </c>
      <c r="AR1507">
        <v>0</v>
      </c>
      <c r="AS1507" cm="1">
        <f t="array" ref="AS1507">IF(FALSE,"True," &amp; IF(_xlfn.XLOOKUP("Service_RangeGt1000",'Scoring_Config'!$A:$A,'Scoring_Config'!$D:$D,"Yes")="Yes",_xlfn.XLOOKUP("Service_RangeGt1000",'Scoring_Config'!$A:$A,'Scoring_Config'!$C:$C,0),0),"False,0")</f>
        <v>0</v>
      </c>
      <c r="AT1507" cm="1">
        <f t="array" ref="AT1507">IF(FALSE,"True," &amp; IF(_xlfn.XLOOKUP("App_IsAny",'Scoring_Config'!$A:$A,'Scoring_Config'!$D:$D,"Yes")="Yes",_xlfn.XLOOKUP("App_IsAny",'Scoring_Config'!$A:$A,'Scoring_Config'!$C:$C,0),0),"False,0")</f>
        <v>0</v>
      </c>
      <c r="AU1507">
        <v>2</v>
      </c>
      <c r="AV1507" cm="1">
        <f t="array" ref="AV1507">IF(FALSE,"True," &amp; IF(_xlfn.XLOOKUP("App_RangeGt1000",'Scoring_Config'!$A:$A,'Scoring_Config'!$D:$D,"Yes")="Yes",_xlfn.XLOOKUP("App_RangeGt1000",'Scoring_Config'!$A:$A,'Scoring_Config'!$C:$C,0),0),"False,0")</f>
        <v>0</v>
      </c>
      <c r="AW1507" cm="1">
        <f t="array" ref="AW1507">IF(FALSE,"True," &amp; IF(_xlfn.XLOOKUP("Action_IsDenyOrDrop",'Scoring_Config'!$A:$A,'Scoring_Config'!$D:$D,"Yes")="Yes",_xlfn.XLOOKUP("Action_IsDenyOrDrop",'Scoring_Config'!$A:$A,'Scoring_Config'!$C:$C,0),0),"False,0")</f>
        <v>0</v>
      </c>
      <c r="AX1507" cm="1">
        <f t="array" ref="AX1507">IF(LEFT(AW1507,4)="True",0,(IF(LEFT(Y1507,4)="True",IF(_xlfn.XLOOKUP("Src_IsAny",'Scoring_Config'!$A:$A,'Scoring_Config'!$D:$D,"Yes")="Yes",_xlfn.XLOOKUP("Src_IsAny",'Scoring_Config'!$A:$A,'Scoring_Config'!$C:$C,10),0),0)+IF(LEFT(Z1507,4)="True",IF(_xlfn.XLOOKUP("Src_CIDR_Le_16",'Scoring_Config'!$A:$A,'Scoring_Config'!$D:$D,"Yes")="Yes",_xlfn.XLOOKUP("Src_CIDR_Le_16",'Scoring_Config'!$A:$A,'Scoring_Config'!$C:$C,10),0),0)+IF(LEFT(AA1507,4)="True",IF(_xlfn.XLOOKUP("Src_CIDR_17_22",'Scoring_Config'!$A:$A,'Scoring_Config'!$D:$D,"Yes")="Yes",_xlfn.XLOOKUP("Src_CIDR_17_22",'Scoring_Config'!$A:$A,'Scoring_Config'!$C:$C,5),0),0)+IF(LEFT(AB1507,4)="True",IF(_xlfn.XLOOKUP("Dst_IsAny",'Scoring_Config'!$A:$A,'Scoring_Config'!$D:$D,"Yes")="Yes",_xlfn.XLOOKUP("Dst_IsAny",'Scoring_Config'!$A:$A,'Scoring_Config'!$C:$C,10),0),0)+IF(LEFT(AC1507,4)="True",IF(_xlfn.XLOOKUP("Dst_CIDR_Le_16",'Scoring_Config'!$A:$A,'Scoring_Config'!$D:$D,"Yes")="Yes",_xlfn.XLOOKUP("Dst_CIDR_Le_16",'Scoring_Config'!$A:$A,'Scoring_Config'!$C:$C,10),0),0)+IF(LEFT(AD1507,4)="True",IF(_xlfn.XLOOKUP("Dst_CIDR_17_22",'Scoring_Config'!$A:$A,'Scoring_Config'!$D:$D,"Yes")="Yes",_xlfn.XLOOKUP("Dst_CIDR_17_22",'Scoring_Config'!$A:$A,'Scoring_Config'!$C:$C,5),0),0)+IF(LEFT(AE1507,4)="True",IF(_xlfn.XLOOKUP("SrcZone_IsAny",'Scoring_Config'!$A:$A,'Scoring_Config'!$D:$D,"Yes")="Yes",_xlfn.XLOOKUP("SrcZone_IsAny",'Scoring_Config'!$A:$A,'Scoring_Config'!$C:$C,10),0),0)+IF(LEFT(AF1507,4)="True",IF(_xlfn.XLOOKUP("DstZone_IsAny",'Scoring_Config'!$A:$A,'Scoring_Config'!$D:$D,"Yes")="Yes",_xlfn.XLOOKUP("DstZone_IsAny",'Scoring_Config'!$A:$A,'Scoring_Config'!$C:$C,10),0),0)+IF(LEFT(AG1507,4)="True",IF(_xlfn.XLOOKUP("Service_Any_OR_RangeGt1000",'Scoring_Config'!$A:$A,'Scoring_Config'!$D:$D,"Yes")="Yes",_xlfn.XLOOKUP("Service_Any_OR_RangeGt1000",'Scoring_Config'!$A:$A,'Scoring_Config'!$C:$C,10),0),0)+IF(LEFT(AH1507,4)="True",IF(_xlfn.XLOOKUP("App_Any_OR_RangeGt1000",'Scoring_Config'!$A:$A,'Scoring_Config'!$D:$D,"Yes")="Yes",_xlfn.XLOOKUP("App_Any_OR_RangeGt1000",'Scoring_Config'!$A:$A,'Scoring_Config'!$C:$C,10),0),0)+IF(LEFT(AI1507,4)="True",IF(_xlfn.XLOOKUP("Service_Insecure_Match",'Scoring_Config'!$A:$A,'Scoring_Config'!$D:$D,"Yes")="Yes",_xlfn.XLOOKUP("Service_Insecure_Match",'Scoring_Config'!$A:$A,'Scoring_Config'!$C:$C,5),0),0)+IF(LEFT(AJ1507,4)="True",IF(_xlfn.XLOOKUP("Risky_Inbound",'Scoring_Config'!$A:$A,'Scoring_Config'!$D:$D,"Yes")="Yes",_xlfn.XLOOKUP("Risky_Inbound",'Scoring_Config'!$A:$A,'Scoring_Config'!$C:$C,50),0),0)+IF(LEFT(AK1507,4)="True",IF(_xlfn.XLOOKUP("Risky_Outbound",'Scoring_Config'!$A:$A,'Scoring_Config'!$D:$D,"Yes")="Yes",_xlfn.XLOOKUP("Risky_Outbound",'Scoring_Config'!$A:$A,'Scoring_Config'!$C:$C,25),0),0)+IF(LEFT(AZ1507,4)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1507,FIND(",",AL1507)+1,100)),0)+IF(LEFT(AM1507,4)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1507,FIND(",",AN1507)+1,100)),0)+IF(_xlfn.XLOOKUP("Profile_Scoring",'Scoring_Config'!$A:$A,'Scoring_Config'!$D:$D,"Yes")="Yes",VALUE(MID(AO1507,FIND(",",AO1507)+1,100)),0)+IF(_xlfn.XLOOKUP("Options_Scoring",'Scoring_Config'!$A:$A,'Scoring_Config'!$D:$D,"Yes")="Yes",VALUE(MID(AP1507,FIND(",",AP1507)+1,100)),0)))</f>
        <v>0</v>
      </c>
      <c r="AZ1507" cm="1">
        <f t="array" ref="AZ1507">IF(FALSE,"True," &amp; IF(_xlfn.XLOOKUP("Migrate_Insecure",'Scoring_Config'!$A:$A,'Scoring_Config'!$D:$D,"Yes")="Yes",_xlfn.XLOOKUP("Migrate_Insecure",'Scoring_Config'!$A:$A,'Scoring_Config'!$C:$C,10),0),"False,0")</f>
        <v>0</v>
      </c>
    </row>
    <row r="1508" spans="1:52">
      <c r="A1508" t="s">
        <v>1979</v>
      </c>
      <c r="B1508" t="s">
        <v>3480</v>
      </c>
      <c r="C1508" t="s">
        <v>3542</v>
      </c>
      <c r="D1508" t="s">
        <v>3545</v>
      </c>
      <c r="E1508" t="s">
        <v>3563</v>
      </c>
      <c r="F1508" t="s">
        <v>3576</v>
      </c>
      <c r="G1508" t="s">
        <v>784</v>
      </c>
      <c r="H1508" t="s">
        <v>174</v>
      </c>
      <c r="I1508" t="s">
        <v>4027</v>
      </c>
      <c r="J1508" t="s">
        <v>782</v>
      </c>
      <c r="K1508" t="s">
        <v>174</v>
      </c>
      <c r="L1508" t="s">
        <v>1644</v>
      </c>
      <c r="M1508" t="s">
        <v>1974</v>
      </c>
      <c r="N1508" t="s">
        <v>4315</v>
      </c>
      <c r="O1508" t="s">
        <v>4319</v>
      </c>
      <c r="P1508" t="s">
        <v>4321</v>
      </c>
      <c r="Q1508" t="s">
        <v>5384</v>
      </c>
      <c r="R1508" t="s">
        <v>5458</v>
      </c>
      <c r="S1508" t="s">
        <v>5560</v>
      </c>
      <c r="T1508" t="s">
        <v>5817</v>
      </c>
      <c r="U1508" t="s">
        <v>6669</v>
      </c>
      <c r="Y1508" cm="1">
        <f t="array" ref="Y1508">IF(FALSE,"True," &amp; IF(_xlfn.XLOOKUP("Src_IsAny",'Scoring_Config'!$A:$A,'Scoring_Config'!$D:$D,"Yes")="Yes",_xlfn.XLOOKUP("Src_IsAny",'Scoring_Config'!$A:$A,'Scoring_Config'!$C:$C,10),0),"False,0")</f>
        <v>0</v>
      </c>
      <c r="Z1508" cm="1">
        <f t="array" ref="Z1508">IF(FALSE,"True," &amp; IF(_xlfn.XLOOKUP("Src_CIDR_Le_16",'Scoring_Config'!$A:$A,'Scoring_Config'!$D:$D,"Yes")="Yes",_xlfn.XLOOKUP("Src_CIDR_Le_16",'Scoring_Config'!$A:$A,'Scoring_Config'!$C:$C,10),0),"False,0")</f>
        <v>0</v>
      </c>
      <c r="AA1508" cm="1">
        <f t="array" ref="AA1508">IF(FALSE,"True," &amp; IF(_xlfn.XLOOKUP("Src_CIDR_17_22",'Scoring_Config'!$A:$A,'Scoring_Config'!$D:$D,"Yes")="Yes",_xlfn.XLOOKUP("Src_CIDR_17_22",'Scoring_Config'!$A:$A,'Scoring_Config'!$C:$C,5),0),"False,0")</f>
        <v>0</v>
      </c>
      <c r="AB1508" cm="1">
        <f t="array" ref="AB1508">IF(FALSE,"True," &amp; IF(_xlfn.XLOOKUP("Dst_IsAny",'Scoring_Config'!$A:$A,'Scoring_Config'!$D:$D,"Yes")="Yes",_xlfn.XLOOKUP("Dst_IsAny",'Scoring_Config'!$A:$A,'Scoring_Config'!$C:$C,10),0),"False,0")</f>
        <v>0</v>
      </c>
      <c r="AC1508" cm="1">
        <f t="array" ref="AC1508">IF(FALSE,"True," &amp; IF(_xlfn.XLOOKUP("Dst_CIDR_Le_16",'Scoring_Config'!$A:$A,'Scoring_Config'!$D:$D,"Yes")="Yes",_xlfn.XLOOKUP("Dst_CIDR_Le_16",'Scoring_Config'!$A:$A,'Scoring_Config'!$C:$C,10),0),"False,0")</f>
        <v>0</v>
      </c>
      <c r="AD1508" cm="1">
        <f t="array" ref="AD1508">IF(FALSE,"True," &amp; IF(_xlfn.XLOOKUP("Dst_CIDR_17_22",'Scoring_Config'!$A:$A,'Scoring_Config'!$D:$D,"Yes")="Yes",_xlfn.XLOOKUP("Dst_CIDR_17_22",'Scoring_Config'!$A:$A,'Scoring_Config'!$C:$C,5),0),"False,0")</f>
        <v>0</v>
      </c>
      <c r="AE1508" cm="1">
        <f t="array" ref="AE1508">IF(FALSE,"True," &amp; IF(_xlfn.XLOOKUP("SrcZone_IsAny",'Scoring_Config'!$A:$A,'Scoring_Config'!$D:$D,"Yes")="Yes",_xlfn.XLOOKUP("SrcZone_IsAny",'Scoring_Config'!$A:$A,'Scoring_Config'!$C:$C,10),0),"False,0")</f>
        <v>0</v>
      </c>
      <c r="AF1508" cm="1">
        <f t="array" ref="AF1508">IF(FALSE,"True," &amp; IF(_xlfn.XLOOKUP("DstZone_IsAny",'Scoring_Config'!$A:$A,'Scoring_Config'!$D:$D,"Yes")="Yes",_xlfn.XLOOKUP("DstZone_IsAny",'Scoring_Config'!$A:$A,'Scoring_Config'!$C:$C,10),0),"False,0")</f>
        <v>0</v>
      </c>
      <c r="AG1508" cm="1">
        <f t="array" ref="AG150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08" cm="1">
        <f t="array" ref="AH1508">IF(TRUE,"True," &amp; IF(_xlfn.XLOOKUP("App_Any_OR_RangeGt1000",'Scoring_Config'!$A:$A,'Scoring_Config'!$D:$D,"Yes")="Yes",_xlfn.XLOOKUP("App_Any_OR_RangeGt1000",'Scoring_Config'!$A:$A,'Scoring_Config'!$C:$C,10),0),"False,0")</f>
        <v>0</v>
      </c>
      <c r="AI1508" cm="1">
        <f t="array" ref="AI1508">IF(TRUE,"True," &amp; IF(_xlfn.XLOOKUP("Service_Insecure_Match",'Scoring_Config'!$A:$A,'Scoring_Config'!$D:$D,"Yes")="Yes",_xlfn.XLOOKUP("Service_Insecure_Match",'Scoring_Config'!$A:$A,'Scoring_Config'!$C:$C,5),0),"False,0")</f>
        <v>0</v>
      </c>
      <c r="AJ1508" cm="1">
        <f t="array" ref="AJ1508">IF(FALSE,"True," &amp; IF(_xlfn.XLOOKUP("Risky_Inbound",'Scoring_Config'!$A:$A,'Scoring_Config'!$D:$D,"Yes")="Yes",_xlfn.XLOOKUP("Risky_Inbound",'Scoring_Config'!$A:$A,'Scoring_Config'!$C:$C,50),0),"False,0")</f>
        <v>0</v>
      </c>
      <c r="AK1508" cm="1">
        <f t="array" ref="AK1508">IF(FALSE,"True," &amp; IF(_xlfn.XLOOKUP("Risky_Outbound",'Scoring_Config'!$A:$A,'Scoring_Config'!$D:$D,"Yes")="Yes",_xlfn.XLOOKUP("Risky_Outbound",'Scoring_Config'!$A:$A,'Scoring_Config'!$C:$C,25),0),"False,0")</f>
        <v>0</v>
      </c>
      <c r="AL1508" t="s">
        <v>6700</v>
      </c>
      <c r="AM1508" cm="1">
        <f t="array" ref="AM150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08" t="s">
        <v>6697</v>
      </c>
      <c r="AO1508" t="s">
        <v>6697</v>
      </c>
      <c r="AP1508" t="s">
        <v>6697</v>
      </c>
      <c r="AQ1508" cm="1">
        <f t="array" ref="AQ1508">IF(FALSE,"True," &amp; IF(_xlfn.XLOOKUP("Service_IsAny",'Scoring_Config'!$A:$A,'Scoring_Config'!$D:$D,"Yes")="Yes",_xlfn.XLOOKUP("Service_IsAny",'Scoring_Config'!$A:$A,'Scoring_Config'!$C:$C,0),0),"False,0")</f>
        <v>0</v>
      </c>
      <c r="AR1508">
        <v>8</v>
      </c>
      <c r="AS1508" cm="1">
        <f t="array" ref="AS1508">IF(FALSE,"True," &amp; IF(_xlfn.XLOOKUP("Service_RangeGt1000",'Scoring_Config'!$A:$A,'Scoring_Config'!$D:$D,"Yes")="Yes",_xlfn.XLOOKUP("Service_RangeGt1000",'Scoring_Config'!$A:$A,'Scoring_Config'!$C:$C,0),0),"False,0")</f>
        <v>0</v>
      </c>
      <c r="AT1508" cm="1">
        <f t="array" ref="AT1508">IF(TRUE,"True," &amp; IF(_xlfn.XLOOKUP("App_IsAny",'Scoring_Config'!$A:$A,'Scoring_Config'!$D:$D,"Yes")="Yes",_xlfn.XLOOKUP("App_IsAny",'Scoring_Config'!$A:$A,'Scoring_Config'!$C:$C,0),0),"False,0")</f>
        <v>0</v>
      </c>
      <c r="AU1508">
        <v>65535</v>
      </c>
      <c r="AV1508" cm="1">
        <f t="array" ref="AV1508">IF(TRUE,"True," &amp; IF(_xlfn.XLOOKUP("App_RangeGt1000",'Scoring_Config'!$A:$A,'Scoring_Config'!$D:$D,"Yes")="Yes",_xlfn.XLOOKUP("App_RangeGt1000",'Scoring_Config'!$A:$A,'Scoring_Config'!$C:$C,0),0),"False,0")</f>
        <v>0</v>
      </c>
      <c r="AW1508" cm="1">
        <f t="array" ref="AW1508">IF(FALSE,"True," &amp; IF(_xlfn.XLOOKUP("Action_IsDenyOrDrop",'Scoring_Config'!$A:$A,'Scoring_Config'!$D:$D,"Yes")="Yes",_xlfn.XLOOKUP("Action_IsDenyOrDrop",'Scoring_Config'!$A:$A,'Scoring_Config'!$C:$C,0),0),"False,0")</f>
        <v>0</v>
      </c>
      <c r="AX1508" cm="1">
        <f t="array" ref="AX1508">IF(LEFT(AW1508,4)="True",0,(IF(LEFT(Y1508,4)="True",IF(_xlfn.XLOOKUP("Src_IsAny",'Scoring_Config'!$A:$A,'Scoring_Config'!$D:$D,"Yes")="Yes",_xlfn.XLOOKUP("Src_IsAny",'Scoring_Config'!$A:$A,'Scoring_Config'!$C:$C,10),0),0)+IF(LEFT(Z1508,4)="True",IF(_xlfn.XLOOKUP("Src_CIDR_Le_16",'Scoring_Config'!$A:$A,'Scoring_Config'!$D:$D,"Yes")="Yes",_xlfn.XLOOKUP("Src_CIDR_Le_16",'Scoring_Config'!$A:$A,'Scoring_Config'!$C:$C,10),0),0)+IF(LEFT(AA1508,4)="True",IF(_xlfn.XLOOKUP("Src_CIDR_17_22",'Scoring_Config'!$A:$A,'Scoring_Config'!$D:$D,"Yes")="Yes",_xlfn.XLOOKUP("Src_CIDR_17_22",'Scoring_Config'!$A:$A,'Scoring_Config'!$C:$C,5),0),0)+IF(LEFT(AB1508,4)="True",IF(_xlfn.XLOOKUP("Dst_IsAny",'Scoring_Config'!$A:$A,'Scoring_Config'!$D:$D,"Yes")="Yes",_xlfn.XLOOKUP("Dst_IsAny",'Scoring_Config'!$A:$A,'Scoring_Config'!$C:$C,10),0),0)+IF(LEFT(AC1508,4)="True",IF(_xlfn.XLOOKUP("Dst_CIDR_Le_16",'Scoring_Config'!$A:$A,'Scoring_Config'!$D:$D,"Yes")="Yes",_xlfn.XLOOKUP("Dst_CIDR_Le_16",'Scoring_Config'!$A:$A,'Scoring_Config'!$C:$C,10),0),0)+IF(LEFT(AD1508,4)="True",IF(_xlfn.XLOOKUP("Dst_CIDR_17_22",'Scoring_Config'!$A:$A,'Scoring_Config'!$D:$D,"Yes")="Yes",_xlfn.XLOOKUP("Dst_CIDR_17_22",'Scoring_Config'!$A:$A,'Scoring_Config'!$C:$C,5),0),0)+IF(LEFT(AE1508,4)="True",IF(_xlfn.XLOOKUP("SrcZone_IsAny",'Scoring_Config'!$A:$A,'Scoring_Config'!$D:$D,"Yes")="Yes",_xlfn.XLOOKUP("SrcZone_IsAny",'Scoring_Config'!$A:$A,'Scoring_Config'!$C:$C,10),0),0)+IF(LEFT(AF1508,4)="True",IF(_xlfn.XLOOKUP("DstZone_IsAny",'Scoring_Config'!$A:$A,'Scoring_Config'!$D:$D,"Yes")="Yes",_xlfn.XLOOKUP("DstZone_IsAny",'Scoring_Config'!$A:$A,'Scoring_Config'!$C:$C,10),0),0)+IF(LEFT(AG1508,4)="True",IF(_xlfn.XLOOKUP("Service_Any_OR_RangeGt1000",'Scoring_Config'!$A:$A,'Scoring_Config'!$D:$D,"Yes")="Yes",_xlfn.XLOOKUP("Service_Any_OR_RangeGt1000",'Scoring_Config'!$A:$A,'Scoring_Config'!$C:$C,10),0),0)+IF(LEFT(AH1508,4)="True",IF(_xlfn.XLOOKUP("App_Any_OR_RangeGt1000",'Scoring_Config'!$A:$A,'Scoring_Config'!$D:$D,"Yes")="Yes",_xlfn.XLOOKUP("App_Any_OR_RangeGt1000",'Scoring_Config'!$A:$A,'Scoring_Config'!$C:$C,10),0),0)+IF(LEFT(AI1508,4)="True",IF(_xlfn.XLOOKUP("Service_Insecure_Match",'Scoring_Config'!$A:$A,'Scoring_Config'!$D:$D,"Yes")="Yes",_xlfn.XLOOKUP("Service_Insecure_Match",'Scoring_Config'!$A:$A,'Scoring_Config'!$C:$C,5),0),0)+IF(LEFT(AJ1508,4)="True",IF(_xlfn.XLOOKUP("Risky_Inbound",'Scoring_Config'!$A:$A,'Scoring_Config'!$D:$D,"Yes")="Yes",_xlfn.XLOOKUP("Risky_Inbound",'Scoring_Config'!$A:$A,'Scoring_Config'!$C:$C,50),0),0)+IF(LEFT(AK1508,4)="True",IF(_xlfn.XLOOKUP("Risky_Outbound",'Scoring_Config'!$A:$A,'Scoring_Config'!$D:$D,"Yes")="Yes",_xlfn.XLOOKUP("Risky_Outbound",'Scoring_Config'!$A:$A,'Scoring_Config'!$C:$C,25),0),0)+IF(LEFT(AZ1508,4)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1508,FIND(",",AL1508)+1,100)),0)+IF(LEFT(AM1508,4)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1508,FIND(",",AN1508)+1,100)),0)+IF(_xlfn.XLOOKUP("Profile_Scoring",'Scoring_Config'!$A:$A,'Scoring_Config'!$D:$D,"Yes")="Yes",VALUE(MID(AO1508,FIND(",",AO1508)+1,100)),0)+IF(_xlfn.XLOOKUP("Options_Scoring",'Scoring_Config'!$A:$A,'Scoring_Config'!$D:$D,"Yes")="Yes",VALUE(MID(AP1508,FIND(",",AP1508)+1,100)),0)))</f>
        <v>0</v>
      </c>
      <c r="AY1508" t="s">
        <v>6707</v>
      </c>
      <c r="AZ1508" cm="1">
        <f t="array" ref="AZ1508">IF(TRUE,"True," &amp; IF(_xlfn.XLOOKUP("Migrate_Insecure",'Scoring_Config'!$A:$A,'Scoring_Config'!$D:$D,"Yes")="Yes",_xlfn.XLOOKUP("Migrate_Insecure",'Scoring_Config'!$A:$A,'Scoring_Config'!$C:$C,10),0),"False,0")</f>
        <v>0</v>
      </c>
    </row>
    <row r="1509" spans="1:52">
      <c r="A1509" t="s">
        <v>1979</v>
      </c>
      <c r="B1509" t="s">
        <v>3481</v>
      </c>
      <c r="C1509" t="s">
        <v>3542</v>
      </c>
      <c r="D1509" t="s">
        <v>3544</v>
      </c>
      <c r="E1509" t="s">
        <v>3562</v>
      </c>
      <c r="F1509" t="s">
        <v>3632</v>
      </c>
      <c r="G1509" t="s">
        <v>785</v>
      </c>
      <c r="H1509" t="s">
        <v>193</v>
      </c>
      <c r="I1509" t="s">
        <v>4042</v>
      </c>
      <c r="J1509" t="s">
        <v>1308</v>
      </c>
      <c r="K1509" t="s">
        <v>1673</v>
      </c>
      <c r="L1509" t="s">
        <v>1325</v>
      </c>
      <c r="M1509" t="s">
        <v>1973</v>
      </c>
      <c r="N1509" t="s">
        <v>4315</v>
      </c>
      <c r="O1509" t="s">
        <v>4319</v>
      </c>
      <c r="P1509" t="s">
        <v>4323</v>
      </c>
      <c r="Q1509" t="s">
        <v>5385</v>
      </c>
      <c r="R1509" t="s">
        <v>5439</v>
      </c>
      <c r="S1509" t="s">
        <v>4324</v>
      </c>
      <c r="T1509" t="s">
        <v>5616</v>
      </c>
      <c r="U1509" t="s">
        <v>6670</v>
      </c>
      <c r="Y1509" cm="1">
        <f t="array" ref="Y1509">IF(FALSE,"True," &amp; IF(_xlfn.XLOOKUP("Src_IsAny",'Scoring_Config'!$A:$A,'Scoring_Config'!$D:$D,"Yes")="Yes",_xlfn.XLOOKUP("Src_IsAny",'Scoring_Config'!$A:$A,'Scoring_Config'!$C:$C,10),0),"False,0")</f>
        <v>0</v>
      </c>
      <c r="Z1509" cm="1">
        <f t="array" ref="Z1509">IF(FALSE,"True," &amp; IF(_xlfn.XLOOKUP("Src_CIDR_Le_16",'Scoring_Config'!$A:$A,'Scoring_Config'!$D:$D,"Yes")="Yes",_xlfn.XLOOKUP("Src_CIDR_Le_16",'Scoring_Config'!$A:$A,'Scoring_Config'!$C:$C,10),0),"False,0")</f>
        <v>0</v>
      </c>
      <c r="AA1509" cm="1">
        <f t="array" ref="AA1509">IF(FALSE,"True," &amp; IF(_xlfn.XLOOKUP("Src_CIDR_17_22",'Scoring_Config'!$A:$A,'Scoring_Config'!$D:$D,"Yes")="Yes",_xlfn.XLOOKUP("Src_CIDR_17_22",'Scoring_Config'!$A:$A,'Scoring_Config'!$C:$C,5),0),"False,0")</f>
        <v>0</v>
      </c>
      <c r="AB1509" cm="1">
        <f t="array" ref="AB1509">IF(FALSE,"True," &amp; IF(_xlfn.XLOOKUP("Dst_IsAny",'Scoring_Config'!$A:$A,'Scoring_Config'!$D:$D,"Yes")="Yes",_xlfn.XLOOKUP("Dst_IsAny",'Scoring_Config'!$A:$A,'Scoring_Config'!$C:$C,10),0),"False,0")</f>
        <v>0</v>
      </c>
      <c r="AC1509" cm="1">
        <f t="array" ref="AC1509">IF(FALSE,"True," &amp; IF(_xlfn.XLOOKUP("Dst_CIDR_Le_16",'Scoring_Config'!$A:$A,'Scoring_Config'!$D:$D,"Yes")="Yes",_xlfn.XLOOKUP("Dst_CIDR_Le_16",'Scoring_Config'!$A:$A,'Scoring_Config'!$C:$C,10),0),"False,0")</f>
        <v>0</v>
      </c>
      <c r="AD1509" cm="1">
        <f t="array" ref="AD1509">IF(FALSE,"True," &amp; IF(_xlfn.XLOOKUP("Dst_CIDR_17_22",'Scoring_Config'!$A:$A,'Scoring_Config'!$D:$D,"Yes")="Yes",_xlfn.XLOOKUP("Dst_CIDR_17_22",'Scoring_Config'!$A:$A,'Scoring_Config'!$C:$C,5),0),"False,0")</f>
        <v>0</v>
      </c>
      <c r="AE1509" cm="1">
        <f t="array" ref="AE1509">IF(FALSE,"True," &amp; IF(_xlfn.XLOOKUP("SrcZone_IsAny",'Scoring_Config'!$A:$A,'Scoring_Config'!$D:$D,"Yes")="Yes",_xlfn.XLOOKUP("SrcZone_IsAny",'Scoring_Config'!$A:$A,'Scoring_Config'!$C:$C,10),0),"False,0")</f>
        <v>0</v>
      </c>
      <c r="AF1509" cm="1">
        <f t="array" ref="AF1509">IF(FALSE,"True," &amp; IF(_xlfn.XLOOKUP("DstZone_IsAny",'Scoring_Config'!$A:$A,'Scoring_Config'!$D:$D,"Yes")="Yes",_xlfn.XLOOKUP("DstZone_IsAny",'Scoring_Config'!$A:$A,'Scoring_Config'!$C:$C,10),0),"False,0")</f>
        <v>0</v>
      </c>
      <c r="AG1509" cm="1">
        <f t="array" ref="AG150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09" cm="1">
        <f t="array" ref="AH1509">IF(FALSE,"True," &amp; IF(_xlfn.XLOOKUP("App_Any_OR_RangeGt1000",'Scoring_Config'!$A:$A,'Scoring_Config'!$D:$D,"Yes")="Yes",_xlfn.XLOOKUP("App_Any_OR_RangeGt1000",'Scoring_Config'!$A:$A,'Scoring_Config'!$C:$C,10),0),"False,0")</f>
        <v>0</v>
      </c>
      <c r="AI1509" cm="1">
        <f t="array" ref="AI1509">IF(FALSE,"True," &amp; IF(_xlfn.XLOOKUP("Service_Insecure_Match",'Scoring_Config'!$A:$A,'Scoring_Config'!$D:$D,"Yes")="Yes",_xlfn.XLOOKUP("Service_Insecure_Match",'Scoring_Config'!$A:$A,'Scoring_Config'!$C:$C,5),0),"False,0")</f>
        <v>0</v>
      </c>
      <c r="AJ1509" cm="1">
        <f t="array" ref="AJ1509">IF(FALSE,"True," &amp; IF(_xlfn.XLOOKUP("Risky_Inbound",'Scoring_Config'!$A:$A,'Scoring_Config'!$D:$D,"Yes")="Yes",_xlfn.XLOOKUP("Risky_Inbound",'Scoring_Config'!$A:$A,'Scoring_Config'!$C:$C,50),0),"False,0")</f>
        <v>0</v>
      </c>
      <c r="AK1509" cm="1">
        <f t="array" ref="AK1509">IF(FALSE,"True," &amp; IF(_xlfn.XLOOKUP("Risky_Outbound",'Scoring_Config'!$A:$A,'Scoring_Config'!$D:$D,"Yes")="Yes",_xlfn.XLOOKUP("Risky_Outbound",'Scoring_Config'!$A:$A,'Scoring_Config'!$C:$C,25),0),"False,0")</f>
        <v>0</v>
      </c>
      <c r="AL1509" t="s">
        <v>6699</v>
      </c>
      <c r="AM1509" cm="1">
        <f t="array" ref="AM150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09" t="s">
        <v>6697</v>
      </c>
      <c r="AO1509" t="s">
        <v>6697</v>
      </c>
      <c r="AP1509" t="s">
        <v>6697</v>
      </c>
      <c r="AQ1509" cm="1">
        <f t="array" ref="AQ1509">IF(FALSE,"True," &amp; IF(_xlfn.XLOOKUP("Service_IsAny",'Scoring_Config'!$A:$A,'Scoring_Config'!$D:$D,"Yes")="Yes",_xlfn.XLOOKUP("Service_IsAny",'Scoring_Config'!$A:$A,'Scoring_Config'!$C:$C,0),0),"False,0")</f>
        <v>0</v>
      </c>
      <c r="AR1509">
        <v>0</v>
      </c>
      <c r="AS1509" cm="1">
        <f t="array" ref="AS1509">IF(FALSE,"True," &amp; IF(_xlfn.XLOOKUP("Service_RangeGt1000",'Scoring_Config'!$A:$A,'Scoring_Config'!$D:$D,"Yes")="Yes",_xlfn.XLOOKUP("Service_RangeGt1000",'Scoring_Config'!$A:$A,'Scoring_Config'!$C:$C,0),0),"False,0")</f>
        <v>0</v>
      </c>
      <c r="AT1509" cm="1">
        <f t="array" ref="AT1509">IF(FALSE,"True," &amp; IF(_xlfn.XLOOKUP("App_IsAny",'Scoring_Config'!$A:$A,'Scoring_Config'!$D:$D,"Yes")="Yes",_xlfn.XLOOKUP("App_IsAny",'Scoring_Config'!$A:$A,'Scoring_Config'!$C:$C,0),0),"False,0")</f>
        <v>0</v>
      </c>
      <c r="AU1509">
        <v>0</v>
      </c>
      <c r="AV1509" cm="1">
        <f t="array" ref="AV1509">IF(FALSE,"True," &amp; IF(_xlfn.XLOOKUP("App_RangeGt1000",'Scoring_Config'!$A:$A,'Scoring_Config'!$D:$D,"Yes")="Yes",_xlfn.XLOOKUP("App_RangeGt1000",'Scoring_Config'!$A:$A,'Scoring_Config'!$C:$C,0),0),"False,0")</f>
        <v>0</v>
      </c>
      <c r="AW1509" cm="1">
        <f t="array" ref="AW1509">IF(FALSE,"True," &amp; IF(_xlfn.XLOOKUP("Action_IsDenyOrDrop",'Scoring_Config'!$A:$A,'Scoring_Config'!$D:$D,"Yes")="Yes",_xlfn.XLOOKUP("Action_IsDenyOrDrop",'Scoring_Config'!$A:$A,'Scoring_Config'!$C:$C,0),0),"False,0")</f>
        <v>0</v>
      </c>
      <c r="AX1509" cm="1">
        <f t="array" ref="AX1509">IF(LEFT(AW1509,4)="True",0,(IF(LEFT(Y1509,4)="True",IF(_xlfn.XLOOKUP("Src_IsAny",'Scoring_Config'!$A:$A,'Scoring_Config'!$D:$D,"Yes")="Yes",_xlfn.XLOOKUP("Src_IsAny",'Scoring_Config'!$A:$A,'Scoring_Config'!$C:$C,10),0),0)+IF(LEFT(Z1509,4)="True",IF(_xlfn.XLOOKUP("Src_CIDR_Le_16",'Scoring_Config'!$A:$A,'Scoring_Config'!$D:$D,"Yes")="Yes",_xlfn.XLOOKUP("Src_CIDR_Le_16",'Scoring_Config'!$A:$A,'Scoring_Config'!$C:$C,10),0),0)+IF(LEFT(AA1509,4)="True",IF(_xlfn.XLOOKUP("Src_CIDR_17_22",'Scoring_Config'!$A:$A,'Scoring_Config'!$D:$D,"Yes")="Yes",_xlfn.XLOOKUP("Src_CIDR_17_22",'Scoring_Config'!$A:$A,'Scoring_Config'!$C:$C,5),0),0)+IF(LEFT(AB1509,4)="True",IF(_xlfn.XLOOKUP("Dst_IsAny",'Scoring_Config'!$A:$A,'Scoring_Config'!$D:$D,"Yes")="Yes",_xlfn.XLOOKUP("Dst_IsAny",'Scoring_Config'!$A:$A,'Scoring_Config'!$C:$C,10),0),0)+IF(LEFT(AC1509,4)="True",IF(_xlfn.XLOOKUP("Dst_CIDR_Le_16",'Scoring_Config'!$A:$A,'Scoring_Config'!$D:$D,"Yes")="Yes",_xlfn.XLOOKUP("Dst_CIDR_Le_16",'Scoring_Config'!$A:$A,'Scoring_Config'!$C:$C,10),0),0)+IF(LEFT(AD1509,4)="True",IF(_xlfn.XLOOKUP("Dst_CIDR_17_22",'Scoring_Config'!$A:$A,'Scoring_Config'!$D:$D,"Yes")="Yes",_xlfn.XLOOKUP("Dst_CIDR_17_22",'Scoring_Config'!$A:$A,'Scoring_Config'!$C:$C,5),0),0)+IF(LEFT(AE1509,4)="True",IF(_xlfn.XLOOKUP("SrcZone_IsAny",'Scoring_Config'!$A:$A,'Scoring_Config'!$D:$D,"Yes")="Yes",_xlfn.XLOOKUP("SrcZone_IsAny",'Scoring_Config'!$A:$A,'Scoring_Config'!$C:$C,10),0),0)+IF(LEFT(AF1509,4)="True",IF(_xlfn.XLOOKUP("DstZone_IsAny",'Scoring_Config'!$A:$A,'Scoring_Config'!$D:$D,"Yes")="Yes",_xlfn.XLOOKUP("DstZone_IsAny",'Scoring_Config'!$A:$A,'Scoring_Config'!$C:$C,10),0),0)+IF(LEFT(AG1509,4)="True",IF(_xlfn.XLOOKUP("Service_Any_OR_RangeGt1000",'Scoring_Config'!$A:$A,'Scoring_Config'!$D:$D,"Yes")="Yes",_xlfn.XLOOKUP("Service_Any_OR_RangeGt1000",'Scoring_Config'!$A:$A,'Scoring_Config'!$C:$C,10),0),0)+IF(LEFT(AH1509,4)="True",IF(_xlfn.XLOOKUP("App_Any_OR_RangeGt1000",'Scoring_Config'!$A:$A,'Scoring_Config'!$D:$D,"Yes")="Yes",_xlfn.XLOOKUP("App_Any_OR_RangeGt1000",'Scoring_Config'!$A:$A,'Scoring_Config'!$C:$C,10),0),0)+IF(LEFT(AI1509,4)="True",IF(_xlfn.XLOOKUP("Service_Insecure_Match",'Scoring_Config'!$A:$A,'Scoring_Config'!$D:$D,"Yes")="Yes",_xlfn.XLOOKUP("Service_Insecure_Match",'Scoring_Config'!$A:$A,'Scoring_Config'!$C:$C,5),0),0)+IF(LEFT(AJ1509,4)="True",IF(_xlfn.XLOOKUP("Risky_Inbound",'Scoring_Config'!$A:$A,'Scoring_Config'!$D:$D,"Yes")="Yes",_xlfn.XLOOKUP("Risky_Inbound",'Scoring_Config'!$A:$A,'Scoring_Config'!$C:$C,50),0),0)+IF(LEFT(AK1509,4)="True",IF(_xlfn.XLOOKUP("Risky_Outbound",'Scoring_Config'!$A:$A,'Scoring_Config'!$D:$D,"Yes")="Yes",_xlfn.XLOOKUP("Risky_Outbound",'Scoring_Config'!$A:$A,'Scoring_Config'!$C:$C,25),0),0)+IF(LEFT(AZ1509,4)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1509,FIND(",",AL1509)+1,100)),0)+IF(LEFT(AM1509,4)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1509,FIND(",",AN1509)+1,100)),0)+IF(_xlfn.XLOOKUP("Profile_Scoring",'Scoring_Config'!$A:$A,'Scoring_Config'!$D:$D,"Yes")="Yes",VALUE(MID(AO1509,FIND(",",AO1509)+1,100)),0)+IF(_xlfn.XLOOKUP("Options_Scoring",'Scoring_Config'!$A:$A,'Scoring_Config'!$D:$D,"Yes")="Yes",VALUE(MID(AP1509,FIND(",",AP1509)+1,100)),0)))</f>
        <v>0</v>
      </c>
      <c r="AZ1509" cm="1">
        <f t="array" ref="AZ1509">IF(FALSE,"True," &amp; IF(_xlfn.XLOOKUP("Migrate_Insecure",'Scoring_Config'!$A:$A,'Scoring_Config'!$D:$D,"Yes")="Yes",_xlfn.XLOOKUP("Migrate_Insecure",'Scoring_Config'!$A:$A,'Scoring_Config'!$C:$C,10),0),"False,0")</f>
        <v>0</v>
      </c>
    </row>
    <row r="1510" spans="1:52">
      <c r="A1510" t="s">
        <v>1979</v>
      </c>
      <c r="B1510" t="s">
        <v>3482</v>
      </c>
      <c r="C1510" t="s">
        <v>3542</v>
      </c>
      <c r="D1510" t="s">
        <v>3544</v>
      </c>
      <c r="E1510" t="s">
        <v>3562</v>
      </c>
      <c r="F1510" t="s">
        <v>4041</v>
      </c>
      <c r="G1510" t="s">
        <v>786</v>
      </c>
      <c r="H1510" t="s">
        <v>193</v>
      </c>
      <c r="I1510" t="s">
        <v>3632</v>
      </c>
      <c r="J1510" t="s">
        <v>1309</v>
      </c>
      <c r="K1510" t="s">
        <v>1880</v>
      </c>
      <c r="L1510" t="s">
        <v>1325</v>
      </c>
      <c r="M1510" t="s">
        <v>1973</v>
      </c>
      <c r="N1510" t="s">
        <v>4315</v>
      </c>
      <c r="O1510" t="s">
        <v>4319</v>
      </c>
      <c r="P1510" t="s">
        <v>4323</v>
      </c>
      <c r="Q1510" t="s">
        <v>5386</v>
      </c>
      <c r="R1510" t="s">
        <v>5439</v>
      </c>
      <c r="S1510" t="s">
        <v>4324</v>
      </c>
      <c r="T1510" t="s">
        <v>5616</v>
      </c>
      <c r="U1510" t="s">
        <v>6669</v>
      </c>
      <c r="Y1510" cm="1">
        <f t="array" ref="Y1510">IF(FALSE,"True," &amp; IF(_xlfn.XLOOKUP("Src_IsAny",'Scoring_Config'!$A:$A,'Scoring_Config'!$D:$D,"Yes")="Yes",_xlfn.XLOOKUP("Src_IsAny",'Scoring_Config'!$A:$A,'Scoring_Config'!$C:$C,10),0),"False,0")</f>
        <v>0</v>
      </c>
      <c r="Z1510" cm="1">
        <f t="array" ref="Z1510">IF(FALSE,"True," &amp; IF(_xlfn.XLOOKUP("Src_CIDR_Le_16",'Scoring_Config'!$A:$A,'Scoring_Config'!$D:$D,"Yes")="Yes",_xlfn.XLOOKUP("Src_CIDR_Le_16",'Scoring_Config'!$A:$A,'Scoring_Config'!$C:$C,10),0),"False,0")</f>
        <v>0</v>
      </c>
      <c r="AA1510" cm="1">
        <f t="array" ref="AA1510">IF(FALSE,"True," &amp; IF(_xlfn.XLOOKUP("Src_CIDR_17_22",'Scoring_Config'!$A:$A,'Scoring_Config'!$D:$D,"Yes")="Yes",_xlfn.XLOOKUP("Src_CIDR_17_22",'Scoring_Config'!$A:$A,'Scoring_Config'!$C:$C,5),0),"False,0")</f>
        <v>0</v>
      </c>
      <c r="AB1510" cm="1">
        <f t="array" ref="AB1510">IF(FALSE,"True," &amp; IF(_xlfn.XLOOKUP("Dst_IsAny",'Scoring_Config'!$A:$A,'Scoring_Config'!$D:$D,"Yes")="Yes",_xlfn.XLOOKUP("Dst_IsAny",'Scoring_Config'!$A:$A,'Scoring_Config'!$C:$C,10),0),"False,0")</f>
        <v>0</v>
      </c>
      <c r="AC1510" cm="1">
        <f t="array" ref="AC1510">IF(FALSE,"True," &amp; IF(_xlfn.XLOOKUP("Dst_CIDR_Le_16",'Scoring_Config'!$A:$A,'Scoring_Config'!$D:$D,"Yes")="Yes",_xlfn.XLOOKUP("Dst_CIDR_Le_16",'Scoring_Config'!$A:$A,'Scoring_Config'!$C:$C,10),0),"False,0")</f>
        <v>0</v>
      </c>
      <c r="AD1510" cm="1">
        <f t="array" ref="AD1510">IF(FALSE,"True," &amp; IF(_xlfn.XLOOKUP("Dst_CIDR_17_22",'Scoring_Config'!$A:$A,'Scoring_Config'!$D:$D,"Yes")="Yes",_xlfn.XLOOKUP("Dst_CIDR_17_22",'Scoring_Config'!$A:$A,'Scoring_Config'!$C:$C,5),0),"False,0")</f>
        <v>0</v>
      </c>
      <c r="AE1510" cm="1">
        <f t="array" ref="AE1510">IF(FALSE,"True," &amp; IF(_xlfn.XLOOKUP("SrcZone_IsAny",'Scoring_Config'!$A:$A,'Scoring_Config'!$D:$D,"Yes")="Yes",_xlfn.XLOOKUP("SrcZone_IsAny",'Scoring_Config'!$A:$A,'Scoring_Config'!$C:$C,10),0),"False,0")</f>
        <v>0</v>
      </c>
      <c r="AF1510" cm="1">
        <f t="array" ref="AF1510">IF(FALSE,"True," &amp; IF(_xlfn.XLOOKUP("DstZone_IsAny",'Scoring_Config'!$A:$A,'Scoring_Config'!$D:$D,"Yes")="Yes",_xlfn.XLOOKUP("DstZone_IsAny",'Scoring_Config'!$A:$A,'Scoring_Config'!$C:$C,10),0),"False,0")</f>
        <v>0</v>
      </c>
      <c r="AG1510" cm="1">
        <f t="array" ref="AG151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10" cm="1">
        <f t="array" ref="AH1510">IF(FALSE,"True," &amp; IF(_xlfn.XLOOKUP("App_Any_OR_RangeGt1000",'Scoring_Config'!$A:$A,'Scoring_Config'!$D:$D,"Yes")="Yes",_xlfn.XLOOKUP("App_Any_OR_RangeGt1000",'Scoring_Config'!$A:$A,'Scoring_Config'!$C:$C,10),0),"False,0")</f>
        <v>0</v>
      </c>
      <c r="AI1510" cm="1">
        <f t="array" ref="AI1510">IF(FALSE,"True," &amp; IF(_xlfn.XLOOKUP("Service_Insecure_Match",'Scoring_Config'!$A:$A,'Scoring_Config'!$D:$D,"Yes")="Yes",_xlfn.XLOOKUP("Service_Insecure_Match",'Scoring_Config'!$A:$A,'Scoring_Config'!$C:$C,5),0),"False,0")</f>
        <v>0</v>
      </c>
      <c r="AJ1510" cm="1">
        <f t="array" ref="AJ1510">IF(FALSE,"True," &amp; IF(_xlfn.XLOOKUP("Risky_Inbound",'Scoring_Config'!$A:$A,'Scoring_Config'!$D:$D,"Yes")="Yes",_xlfn.XLOOKUP("Risky_Inbound",'Scoring_Config'!$A:$A,'Scoring_Config'!$C:$C,50),0),"False,0")</f>
        <v>0</v>
      </c>
      <c r="AK1510" cm="1">
        <f t="array" ref="AK1510">IF(FALSE,"True," &amp; IF(_xlfn.XLOOKUP("Risky_Outbound",'Scoring_Config'!$A:$A,'Scoring_Config'!$D:$D,"Yes")="Yes",_xlfn.XLOOKUP("Risky_Outbound",'Scoring_Config'!$A:$A,'Scoring_Config'!$C:$C,25),0),"False,0")</f>
        <v>0</v>
      </c>
      <c r="AL1510" t="s">
        <v>6699</v>
      </c>
      <c r="AM1510" cm="1">
        <f t="array" ref="AM151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10" t="s">
        <v>6697</v>
      </c>
      <c r="AO1510" t="s">
        <v>6697</v>
      </c>
      <c r="AP1510" t="s">
        <v>6697</v>
      </c>
      <c r="AQ1510" cm="1">
        <f t="array" ref="AQ1510">IF(FALSE,"True," &amp; IF(_xlfn.XLOOKUP("Service_IsAny",'Scoring_Config'!$A:$A,'Scoring_Config'!$D:$D,"Yes")="Yes",_xlfn.XLOOKUP("Service_IsAny",'Scoring_Config'!$A:$A,'Scoring_Config'!$C:$C,0),0),"False,0")</f>
        <v>0</v>
      </c>
      <c r="AR1510">
        <v>0</v>
      </c>
      <c r="AS1510" cm="1">
        <f t="array" ref="AS1510">IF(FALSE,"True," &amp; IF(_xlfn.XLOOKUP("Service_RangeGt1000",'Scoring_Config'!$A:$A,'Scoring_Config'!$D:$D,"Yes")="Yes",_xlfn.XLOOKUP("Service_RangeGt1000",'Scoring_Config'!$A:$A,'Scoring_Config'!$C:$C,0),0),"False,0")</f>
        <v>0</v>
      </c>
      <c r="AT1510" cm="1">
        <f t="array" ref="AT1510">IF(FALSE,"True," &amp; IF(_xlfn.XLOOKUP("App_IsAny",'Scoring_Config'!$A:$A,'Scoring_Config'!$D:$D,"Yes")="Yes",_xlfn.XLOOKUP("App_IsAny",'Scoring_Config'!$A:$A,'Scoring_Config'!$C:$C,0),0),"False,0")</f>
        <v>0</v>
      </c>
      <c r="AU1510">
        <v>0</v>
      </c>
      <c r="AV1510" cm="1">
        <f t="array" ref="AV1510">IF(FALSE,"True," &amp; IF(_xlfn.XLOOKUP("App_RangeGt1000",'Scoring_Config'!$A:$A,'Scoring_Config'!$D:$D,"Yes")="Yes",_xlfn.XLOOKUP("App_RangeGt1000",'Scoring_Config'!$A:$A,'Scoring_Config'!$C:$C,0),0),"False,0")</f>
        <v>0</v>
      </c>
      <c r="AW1510" cm="1">
        <f t="array" ref="AW1510">IF(FALSE,"True," &amp; IF(_xlfn.XLOOKUP("Action_IsDenyOrDrop",'Scoring_Config'!$A:$A,'Scoring_Config'!$D:$D,"Yes")="Yes",_xlfn.XLOOKUP("Action_IsDenyOrDrop",'Scoring_Config'!$A:$A,'Scoring_Config'!$C:$C,0),0),"False,0")</f>
        <v>0</v>
      </c>
      <c r="AX1510" cm="1">
        <f t="array" ref="AX1510">IF(LEFT(AW1510,4)="True",0,(IF(LEFT(Y1510,4)="True",IF(_xlfn.XLOOKUP("Src_IsAny",'Scoring_Config'!$A:$A,'Scoring_Config'!$D:$D,"Yes")="Yes",_xlfn.XLOOKUP("Src_IsAny",'Scoring_Config'!$A:$A,'Scoring_Config'!$C:$C,10),0),0)+IF(LEFT(Z1510,4)="True",IF(_xlfn.XLOOKUP("Src_CIDR_Le_16",'Scoring_Config'!$A:$A,'Scoring_Config'!$D:$D,"Yes")="Yes",_xlfn.XLOOKUP("Src_CIDR_Le_16",'Scoring_Config'!$A:$A,'Scoring_Config'!$C:$C,10),0),0)+IF(LEFT(AA1510,4)="True",IF(_xlfn.XLOOKUP("Src_CIDR_17_22",'Scoring_Config'!$A:$A,'Scoring_Config'!$D:$D,"Yes")="Yes",_xlfn.XLOOKUP("Src_CIDR_17_22",'Scoring_Config'!$A:$A,'Scoring_Config'!$C:$C,5),0),0)+IF(LEFT(AB1510,4)="True",IF(_xlfn.XLOOKUP("Dst_IsAny",'Scoring_Config'!$A:$A,'Scoring_Config'!$D:$D,"Yes")="Yes",_xlfn.XLOOKUP("Dst_IsAny",'Scoring_Config'!$A:$A,'Scoring_Config'!$C:$C,10),0),0)+IF(LEFT(AC1510,4)="True",IF(_xlfn.XLOOKUP("Dst_CIDR_Le_16",'Scoring_Config'!$A:$A,'Scoring_Config'!$D:$D,"Yes")="Yes",_xlfn.XLOOKUP("Dst_CIDR_Le_16",'Scoring_Config'!$A:$A,'Scoring_Config'!$C:$C,10),0),0)+IF(LEFT(AD1510,4)="True",IF(_xlfn.XLOOKUP("Dst_CIDR_17_22",'Scoring_Config'!$A:$A,'Scoring_Config'!$D:$D,"Yes")="Yes",_xlfn.XLOOKUP("Dst_CIDR_17_22",'Scoring_Config'!$A:$A,'Scoring_Config'!$C:$C,5),0),0)+IF(LEFT(AE1510,4)="True",IF(_xlfn.XLOOKUP("SrcZone_IsAny",'Scoring_Config'!$A:$A,'Scoring_Config'!$D:$D,"Yes")="Yes",_xlfn.XLOOKUP("SrcZone_IsAny",'Scoring_Config'!$A:$A,'Scoring_Config'!$C:$C,10),0),0)+IF(LEFT(AF1510,4)="True",IF(_xlfn.XLOOKUP("DstZone_IsAny",'Scoring_Config'!$A:$A,'Scoring_Config'!$D:$D,"Yes")="Yes",_xlfn.XLOOKUP("DstZone_IsAny",'Scoring_Config'!$A:$A,'Scoring_Config'!$C:$C,10),0),0)+IF(LEFT(AG1510,4)="True",IF(_xlfn.XLOOKUP("Service_Any_OR_RangeGt1000",'Scoring_Config'!$A:$A,'Scoring_Config'!$D:$D,"Yes")="Yes",_xlfn.XLOOKUP("Service_Any_OR_RangeGt1000",'Scoring_Config'!$A:$A,'Scoring_Config'!$C:$C,10),0),0)+IF(LEFT(AH1510,4)="True",IF(_xlfn.XLOOKUP("App_Any_OR_RangeGt1000",'Scoring_Config'!$A:$A,'Scoring_Config'!$D:$D,"Yes")="Yes",_xlfn.XLOOKUP("App_Any_OR_RangeGt1000",'Scoring_Config'!$A:$A,'Scoring_Config'!$C:$C,10),0),0)+IF(LEFT(AI1510,4)="True",IF(_xlfn.XLOOKUP("Service_Insecure_Match",'Scoring_Config'!$A:$A,'Scoring_Config'!$D:$D,"Yes")="Yes",_xlfn.XLOOKUP("Service_Insecure_Match",'Scoring_Config'!$A:$A,'Scoring_Config'!$C:$C,5),0),0)+IF(LEFT(AJ1510,4)="True",IF(_xlfn.XLOOKUP("Risky_Inbound",'Scoring_Config'!$A:$A,'Scoring_Config'!$D:$D,"Yes")="Yes",_xlfn.XLOOKUP("Risky_Inbound",'Scoring_Config'!$A:$A,'Scoring_Config'!$C:$C,50),0),0)+IF(LEFT(AK1510,4)="True",IF(_xlfn.XLOOKUP("Risky_Outbound",'Scoring_Config'!$A:$A,'Scoring_Config'!$D:$D,"Yes")="Yes",_xlfn.XLOOKUP("Risky_Outbound",'Scoring_Config'!$A:$A,'Scoring_Config'!$C:$C,25),0),0)+IF(LEFT(AZ1510,4)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1510,FIND(",",AL1510)+1,100)),0)+IF(LEFT(AM1510,4)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1510,FIND(",",AN1510)+1,100)),0)+IF(_xlfn.XLOOKUP("Profile_Scoring",'Scoring_Config'!$A:$A,'Scoring_Config'!$D:$D,"Yes")="Yes",VALUE(MID(AO1510,FIND(",",AO1510)+1,100)),0)+IF(_xlfn.XLOOKUP("Options_Scoring",'Scoring_Config'!$A:$A,'Scoring_Config'!$D:$D,"Yes")="Yes",VALUE(MID(AP1510,FIND(",",AP1510)+1,100)),0)))</f>
        <v>0</v>
      </c>
      <c r="AZ1510" cm="1">
        <f t="array" ref="AZ1510">IF(FALSE,"True," &amp; IF(_xlfn.XLOOKUP("Migrate_Insecure",'Scoring_Config'!$A:$A,'Scoring_Config'!$D:$D,"Yes")="Yes",_xlfn.XLOOKUP("Migrate_Insecure",'Scoring_Config'!$A:$A,'Scoring_Config'!$C:$C,10),0),"False,0")</f>
        <v>0</v>
      </c>
    </row>
    <row r="1511" spans="1:52">
      <c r="A1511" t="s">
        <v>1979</v>
      </c>
      <c r="B1511" t="s">
        <v>3483</v>
      </c>
      <c r="C1511" t="s">
        <v>3542</v>
      </c>
      <c r="D1511" t="s">
        <v>3544</v>
      </c>
      <c r="E1511" t="s">
        <v>3562</v>
      </c>
      <c r="F1511" t="s">
        <v>4042</v>
      </c>
      <c r="G1511" t="s">
        <v>787</v>
      </c>
      <c r="H1511" t="s">
        <v>193</v>
      </c>
      <c r="I1511" t="s">
        <v>4310</v>
      </c>
      <c r="J1511" t="s">
        <v>1310</v>
      </c>
      <c r="K1511" t="s">
        <v>1966</v>
      </c>
      <c r="L1511" t="s">
        <v>1325</v>
      </c>
      <c r="M1511" t="s">
        <v>1973</v>
      </c>
      <c r="N1511" t="s">
        <v>4315</v>
      </c>
      <c r="O1511" t="s">
        <v>4319</v>
      </c>
      <c r="P1511" t="s">
        <v>4323</v>
      </c>
      <c r="Q1511" t="s">
        <v>5387</v>
      </c>
      <c r="R1511" t="s">
        <v>5439</v>
      </c>
      <c r="S1511" t="s">
        <v>4324</v>
      </c>
      <c r="T1511" t="s">
        <v>5910</v>
      </c>
      <c r="U1511" t="s">
        <v>6671</v>
      </c>
      <c r="Y1511" cm="1">
        <f t="array" ref="Y1511">IF(FALSE,"True," &amp; IF(_xlfn.XLOOKUP("Src_IsAny",'Scoring_Config'!$A:$A,'Scoring_Config'!$D:$D,"Yes")="Yes",_xlfn.XLOOKUP("Src_IsAny",'Scoring_Config'!$A:$A,'Scoring_Config'!$C:$C,10),0),"False,0")</f>
        <v>0</v>
      </c>
      <c r="Z1511" cm="1">
        <f t="array" ref="Z1511">IF(FALSE,"True," &amp; IF(_xlfn.XLOOKUP("Src_CIDR_Le_16",'Scoring_Config'!$A:$A,'Scoring_Config'!$D:$D,"Yes")="Yes",_xlfn.XLOOKUP("Src_CIDR_Le_16",'Scoring_Config'!$A:$A,'Scoring_Config'!$C:$C,10),0),"False,0")</f>
        <v>0</v>
      </c>
      <c r="AA1511" cm="1">
        <f t="array" ref="AA1511">IF(FALSE,"True," &amp; IF(_xlfn.XLOOKUP("Src_CIDR_17_22",'Scoring_Config'!$A:$A,'Scoring_Config'!$D:$D,"Yes")="Yes",_xlfn.XLOOKUP("Src_CIDR_17_22",'Scoring_Config'!$A:$A,'Scoring_Config'!$C:$C,5),0),"False,0")</f>
        <v>0</v>
      </c>
      <c r="AB1511" cm="1">
        <f t="array" ref="AB1511">IF(FALSE,"True," &amp; IF(_xlfn.XLOOKUP("Dst_IsAny",'Scoring_Config'!$A:$A,'Scoring_Config'!$D:$D,"Yes")="Yes",_xlfn.XLOOKUP("Dst_IsAny",'Scoring_Config'!$A:$A,'Scoring_Config'!$C:$C,10),0),"False,0")</f>
        <v>0</v>
      </c>
      <c r="AC1511" cm="1">
        <f t="array" ref="AC1511">IF(FALSE,"True," &amp; IF(_xlfn.XLOOKUP("Dst_CIDR_Le_16",'Scoring_Config'!$A:$A,'Scoring_Config'!$D:$D,"Yes")="Yes",_xlfn.XLOOKUP("Dst_CIDR_Le_16",'Scoring_Config'!$A:$A,'Scoring_Config'!$C:$C,10),0),"False,0")</f>
        <v>0</v>
      </c>
      <c r="AD1511" cm="1">
        <f t="array" ref="AD1511">IF(FALSE,"True," &amp; IF(_xlfn.XLOOKUP("Dst_CIDR_17_22",'Scoring_Config'!$A:$A,'Scoring_Config'!$D:$D,"Yes")="Yes",_xlfn.XLOOKUP("Dst_CIDR_17_22",'Scoring_Config'!$A:$A,'Scoring_Config'!$C:$C,5),0),"False,0")</f>
        <v>0</v>
      </c>
      <c r="AE1511" cm="1">
        <f t="array" ref="AE1511">IF(FALSE,"True," &amp; IF(_xlfn.XLOOKUP("SrcZone_IsAny",'Scoring_Config'!$A:$A,'Scoring_Config'!$D:$D,"Yes")="Yes",_xlfn.XLOOKUP("SrcZone_IsAny",'Scoring_Config'!$A:$A,'Scoring_Config'!$C:$C,10),0),"False,0")</f>
        <v>0</v>
      </c>
      <c r="AF1511" cm="1">
        <f t="array" ref="AF1511">IF(FALSE,"True," &amp; IF(_xlfn.XLOOKUP("DstZone_IsAny",'Scoring_Config'!$A:$A,'Scoring_Config'!$D:$D,"Yes")="Yes",_xlfn.XLOOKUP("DstZone_IsAny",'Scoring_Config'!$A:$A,'Scoring_Config'!$C:$C,10),0),"False,0")</f>
        <v>0</v>
      </c>
      <c r="AG1511" cm="1">
        <f t="array" ref="AG151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11" cm="1">
        <f t="array" ref="AH1511">IF(FALSE,"True," &amp; IF(_xlfn.XLOOKUP("App_Any_OR_RangeGt1000",'Scoring_Config'!$A:$A,'Scoring_Config'!$D:$D,"Yes")="Yes",_xlfn.XLOOKUP("App_Any_OR_RangeGt1000",'Scoring_Config'!$A:$A,'Scoring_Config'!$C:$C,10),0),"False,0")</f>
        <v>0</v>
      </c>
      <c r="AI1511" cm="1">
        <f t="array" ref="AI1511">IF(FALSE,"True," &amp; IF(_xlfn.XLOOKUP("Service_Insecure_Match",'Scoring_Config'!$A:$A,'Scoring_Config'!$D:$D,"Yes")="Yes",_xlfn.XLOOKUP("Service_Insecure_Match",'Scoring_Config'!$A:$A,'Scoring_Config'!$C:$C,5),0),"False,0")</f>
        <v>0</v>
      </c>
      <c r="AJ1511" cm="1">
        <f t="array" ref="AJ1511">IF(FALSE,"True," &amp; IF(_xlfn.XLOOKUP("Risky_Inbound",'Scoring_Config'!$A:$A,'Scoring_Config'!$D:$D,"Yes")="Yes",_xlfn.XLOOKUP("Risky_Inbound",'Scoring_Config'!$A:$A,'Scoring_Config'!$C:$C,50),0),"False,0")</f>
        <v>0</v>
      </c>
      <c r="AK1511" cm="1">
        <f t="array" ref="AK1511">IF(FALSE,"True," &amp; IF(_xlfn.XLOOKUP("Risky_Outbound",'Scoring_Config'!$A:$A,'Scoring_Config'!$D:$D,"Yes")="Yes",_xlfn.XLOOKUP("Risky_Outbound",'Scoring_Config'!$A:$A,'Scoring_Config'!$C:$C,25),0),"False,0")</f>
        <v>0</v>
      </c>
      <c r="AL1511" t="s">
        <v>6699</v>
      </c>
      <c r="AM1511" cm="1">
        <f t="array" ref="AM151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11" t="s">
        <v>6697</v>
      </c>
      <c r="AO1511" t="s">
        <v>6697</v>
      </c>
      <c r="AP1511" t="s">
        <v>6697</v>
      </c>
      <c r="AQ1511" cm="1">
        <f t="array" ref="AQ1511">IF(FALSE,"True," &amp; IF(_xlfn.XLOOKUP("Service_IsAny",'Scoring_Config'!$A:$A,'Scoring_Config'!$D:$D,"Yes")="Yes",_xlfn.XLOOKUP("Service_IsAny",'Scoring_Config'!$A:$A,'Scoring_Config'!$C:$C,0),0),"False,0")</f>
        <v>0</v>
      </c>
      <c r="AR1511">
        <v>0</v>
      </c>
      <c r="AS1511" cm="1">
        <f t="array" ref="AS1511">IF(FALSE,"True," &amp; IF(_xlfn.XLOOKUP("Service_RangeGt1000",'Scoring_Config'!$A:$A,'Scoring_Config'!$D:$D,"Yes")="Yes",_xlfn.XLOOKUP("Service_RangeGt1000",'Scoring_Config'!$A:$A,'Scoring_Config'!$C:$C,0),0),"False,0")</f>
        <v>0</v>
      </c>
      <c r="AT1511" cm="1">
        <f t="array" ref="AT1511">IF(FALSE,"True," &amp; IF(_xlfn.XLOOKUP("App_IsAny",'Scoring_Config'!$A:$A,'Scoring_Config'!$D:$D,"Yes")="Yes",_xlfn.XLOOKUP("App_IsAny",'Scoring_Config'!$A:$A,'Scoring_Config'!$C:$C,0),0),"False,0")</f>
        <v>0</v>
      </c>
      <c r="AU1511">
        <v>0</v>
      </c>
      <c r="AV1511" cm="1">
        <f t="array" ref="AV1511">IF(FALSE,"True," &amp; IF(_xlfn.XLOOKUP("App_RangeGt1000",'Scoring_Config'!$A:$A,'Scoring_Config'!$D:$D,"Yes")="Yes",_xlfn.XLOOKUP("App_RangeGt1000",'Scoring_Config'!$A:$A,'Scoring_Config'!$C:$C,0),0),"False,0")</f>
        <v>0</v>
      </c>
      <c r="AW1511" cm="1">
        <f t="array" ref="AW1511">IF(FALSE,"True," &amp; IF(_xlfn.XLOOKUP("Action_IsDenyOrDrop",'Scoring_Config'!$A:$A,'Scoring_Config'!$D:$D,"Yes")="Yes",_xlfn.XLOOKUP("Action_IsDenyOrDrop",'Scoring_Config'!$A:$A,'Scoring_Config'!$C:$C,0),0),"False,0")</f>
        <v>0</v>
      </c>
      <c r="AX1511" cm="1">
        <f t="array" ref="AX1511">IF(LEFT(AW1511,4)="True",0,(IF(LEFT(Y1511,4)="True",IF(_xlfn.XLOOKUP("Src_IsAny",'Scoring_Config'!$A:$A,'Scoring_Config'!$D:$D,"Yes")="Yes",_xlfn.XLOOKUP("Src_IsAny",'Scoring_Config'!$A:$A,'Scoring_Config'!$C:$C,10),0),0)+IF(LEFT(Z1511,4)="True",IF(_xlfn.XLOOKUP("Src_CIDR_Le_16",'Scoring_Config'!$A:$A,'Scoring_Config'!$D:$D,"Yes")="Yes",_xlfn.XLOOKUP("Src_CIDR_Le_16",'Scoring_Config'!$A:$A,'Scoring_Config'!$C:$C,10),0),0)+IF(LEFT(AA1511,4)="True",IF(_xlfn.XLOOKUP("Src_CIDR_17_22",'Scoring_Config'!$A:$A,'Scoring_Config'!$D:$D,"Yes")="Yes",_xlfn.XLOOKUP("Src_CIDR_17_22",'Scoring_Config'!$A:$A,'Scoring_Config'!$C:$C,5),0),0)+IF(LEFT(AB1511,4)="True",IF(_xlfn.XLOOKUP("Dst_IsAny",'Scoring_Config'!$A:$A,'Scoring_Config'!$D:$D,"Yes")="Yes",_xlfn.XLOOKUP("Dst_IsAny",'Scoring_Config'!$A:$A,'Scoring_Config'!$C:$C,10),0),0)+IF(LEFT(AC1511,4)="True",IF(_xlfn.XLOOKUP("Dst_CIDR_Le_16",'Scoring_Config'!$A:$A,'Scoring_Config'!$D:$D,"Yes")="Yes",_xlfn.XLOOKUP("Dst_CIDR_Le_16",'Scoring_Config'!$A:$A,'Scoring_Config'!$C:$C,10),0),0)+IF(LEFT(AD1511,4)="True",IF(_xlfn.XLOOKUP("Dst_CIDR_17_22",'Scoring_Config'!$A:$A,'Scoring_Config'!$D:$D,"Yes")="Yes",_xlfn.XLOOKUP("Dst_CIDR_17_22",'Scoring_Config'!$A:$A,'Scoring_Config'!$C:$C,5),0),0)+IF(LEFT(AE1511,4)="True",IF(_xlfn.XLOOKUP("SrcZone_IsAny",'Scoring_Config'!$A:$A,'Scoring_Config'!$D:$D,"Yes")="Yes",_xlfn.XLOOKUP("SrcZone_IsAny",'Scoring_Config'!$A:$A,'Scoring_Config'!$C:$C,10),0),0)+IF(LEFT(AF1511,4)="True",IF(_xlfn.XLOOKUP("DstZone_IsAny",'Scoring_Config'!$A:$A,'Scoring_Config'!$D:$D,"Yes")="Yes",_xlfn.XLOOKUP("DstZone_IsAny",'Scoring_Config'!$A:$A,'Scoring_Config'!$C:$C,10),0),0)+IF(LEFT(AG1511,4)="True",IF(_xlfn.XLOOKUP("Service_Any_OR_RangeGt1000",'Scoring_Config'!$A:$A,'Scoring_Config'!$D:$D,"Yes")="Yes",_xlfn.XLOOKUP("Service_Any_OR_RangeGt1000",'Scoring_Config'!$A:$A,'Scoring_Config'!$C:$C,10),0),0)+IF(LEFT(AH1511,4)="True",IF(_xlfn.XLOOKUP("App_Any_OR_RangeGt1000",'Scoring_Config'!$A:$A,'Scoring_Config'!$D:$D,"Yes")="Yes",_xlfn.XLOOKUP("App_Any_OR_RangeGt1000",'Scoring_Config'!$A:$A,'Scoring_Config'!$C:$C,10),0),0)+IF(LEFT(AI1511,4)="True",IF(_xlfn.XLOOKUP("Service_Insecure_Match",'Scoring_Config'!$A:$A,'Scoring_Config'!$D:$D,"Yes")="Yes",_xlfn.XLOOKUP("Service_Insecure_Match",'Scoring_Config'!$A:$A,'Scoring_Config'!$C:$C,5),0),0)+IF(LEFT(AJ1511,4)="True",IF(_xlfn.XLOOKUP("Risky_Inbound",'Scoring_Config'!$A:$A,'Scoring_Config'!$D:$D,"Yes")="Yes",_xlfn.XLOOKUP("Risky_Inbound",'Scoring_Config'!$A:$A,'Scoring_Config'!$C:$C,50),0),0)+IF(LEFT(AK1511,4)="True",IF(_xlfn.XLOOKUP("Risky_Outbound",'Scoring_Config'!$A:$A,'Scoring_Config'!$D:$D,"Yes")="Yes",_xlfn.XLOOKUP("Risky_Outbound",'Scoring_Config'!$A:$A,'Scoring_Config'!$C:$C,25),0),0)+IF(LEFT(AZ1511,4)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1511,FIND(",",AL1511)+1,100)),0)+IF(LEFT(AM1511,4)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1511,FIND(",",AN1511)+1,100)),0)+IF(_xlfn.XLOOKUP("Profile_Scoring",'Scoring_Config'!$A:$A,'Scoring_Config'!$D:$D,"Yes")="Yes",VALUE(MID(AO1511,FIND(",",AO1511)+1,100)),0)+IF(_xlfn.XLOOKUP("Options_Scoring",'Scoring_Config'!$A:$A,'Scoring_Config'!$D:$D,"Yes")="Yes",VALUE(MID(AP1511,FIND(",",AP1511)+1,100)),0)))</f>
        <v>0</v>
      </c>
      <c r="AZ1511" cm="1">
        <f t="array" ref="AZ1511">IF(FALSE,"True," &amp; IF(_xlfn.XLOOKUP("Migrate_Insecure",'Scoring_Config'!$A:$A,'Scoring_Config'!$D:$D,"Yes")="Yes",_xlfn.XLOOKUP("Migrate_Insecure",'Scoring_Config'!$A:$A,'Scoring_Config'!$C:$C,10),0),"False,0")</f>
        <v>0</v>
      </c>
    </row>
    <row r="1512" spans="1:52">
      <c r="A1512" t="s">
        <v>1979</v>
      </c>
      <c r="B1512" t="s">
        <v>3484</v>
      </c>
      <c r="C1512" t="s">
        <v>3542</v>
      </c>
      <c r="D1512" t="s">
        <v>3545</v>
      </c>
      <c r="E1512" t="s">
        <v>3563</v>
      </c>
      <c r="F1512" t="s">
        <v>4043</v>
      </c>
      <c r="G1512" t="s">
        <v>788</v>
      </c>
      <c r="H1512" t="s">
        <v>174</v>
      </c>
      <c r="I1512" t="s">
        <v>4027</v>
      </c>
      <c r="J1512" t="s">
        <v>782</v>
      </c>
      <c r="K1512" t="s">
        <v>174</v>
      </c>
      <c r="L1512" t="s">
        <v>1645</v>
      </c>
      <c r="M1512" t="s">
        <v>1974</v>
      </c>
      <c r="N1512" t="s">
        <v>4315</v>
      </c>
      <c r="O1512" t="s">
        <v>4319</v>
      </c>
      <c r="P1512" t="s">
        <v>4321</v>
      </c>
      <c r="Q1512" t="s">
        <v>5388</v>
      </c>
      <c r="R1512" t="s">
        <v>5464</v>
      </c>
      <c r="S1512" t="s">
        <v>5477</v>
      </c>
      <c r="T1512" t="s">
        <v>5938</v>
      </c>
      <c r="U1512" t="s">
        <v>6672</v>
      </c>
      <c r="Y1512" cm="1">
        <f t="array" ref="Y1512">IF(FALSE,"True," &amp; IF(_xlfn.XLOOKUP("Src_IsAny",'Scoring_Config'!$A:$A,'Scoring_Config'!$D:$D,"Yes")="Yes",_xlfn.XLOOKUP("Src_IsAny",'Scoring_Config'!$A:$A,'Scoring_Config'!$C:$C,10),0),"False,0")</f>
        <v>0</v>
      </c>
      <c r="Z1512" cm="1">
        <f t="array" ref="Z1512">IF(FALSE,"True," &amp; IF(_xlfn.XLOOKUP("Src_CIDR_Le_16",'Scoring_Config'!$A:$A,'Scoring_Config'!$D:$D,"Yes")="Yes",_xlfn.XLOOKUP("Src_CIDR_Le_16",'Scoring_Config'!$A:$A,'Scoring_Config'!$C:$C,10),0),"False,0")</f>
        <v>0</v>
      </c>
      <c r="AA1512" cm="1">
        <f t="array" ref="AA1512">IF(FALSE,"True," &amp; IF(_xlfn.XLOOKUP("Src_CIDR_17_22",'Scoring_Config'!$A:$A,'Scoring_Config'!$D:$D,"Yes")="Yes",_xlfn.XLOOKUP("Src_CIDR_17_22",'Scoring_Config'!$A:$A,'Scoring_Config'!$C:$C,5),0),"False,0")</f>
        <v>0</v>
      </c>
      <c r="AB1512" cm="1">
        <f t="array" ref="AB1512">IF(FALSE,"True," &amp; IF(_xlfn.XLOOKUP("Dst_IsAny",'Scoring_Config'!$A:$A,'Scoring_Config'!$D:$D,"Yes")="Yes",_xlfn.XLOOKUP("Dst_IsAny",'Scoring_Config'!$A:$A,'Scoring_Config'!$C:$C,10),0),"False,0")</f>
        <v>0</v>
      </c>
      <c r="AC1512" cm="1">
        <f t="array" ref="AC1512">IF(FALSE,"True," &amp; IF(_xlfn.XLOOKUP("Dst_CIDR_Le_16",'Scoring_Config'!$A:$A,'Scoring_Config'!$D:$D,"Yes")="Yes",_xlfn.XLOOKUP("Dst_CIDR_Le_16",'Scoring_Config'!$A:$A,'Scoring_Config'!$C:$C,10),0),"False,0")</f>
        <v>0</v>
      </c>
      <c r="AD1512" cm="1">
        <f t="array" ref="AD1512">IF(FALSE,"True," &amp; IF(_xlfn.XLOOKUP("Dst_CIDR_17_22",'Scoring_Config'!$A:$A,'Scoring_Config'!$D:$D,"Yes")="Yes",_xlfn.XLOOKUP("Dst_CIDR_17_22",'Scoring_Config'!$A:$A,'Scoring_Config'!$C:$C,5),0),"False,0")</f>
        <v>0</v>
      </c>
      <c r="AE1512" cm="1">
        <f t="array" ref="AE1512">IF(FALSE,"True," &amp; IF(_xlfn.XLOOKUP("SrcZone_IsAny",'Scoring_Config'!$A:$A,'Scoring_Config'!$D:$D,"Yes")="Yes",_xlfn.XLOOKUP("SrcZone_IsAny",'Scoring_Config'!$A:$A,'Scoring_Config'!$C:$C,10),0),"False,0")</f>
        <v>0</v>
      </c>
      <c r="AF1512" cm="1">
        <f t="array" ref="AF1512">IF(FALSE,"True," &amp; IF(_xlfn.XLOOKUP("DstZone_IsAny",'Scoring_Config'!$A:$A,'Scoring_Config'!$D:$D,"Yes")="Yes",_xlfn.XLOOKUP("DstZone_IsAny",'Scoring_Config'!$A:$A,'Scoring_Config'!$C:$C,10),0),"False,0")</f>
        <v>0</v>
      </c>
      <c r="AG1512" cm="1">
        <f t="array" ref="AG151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12" cm="1">
        <f t="array" ref="AH1512">IF(TRUE,"True," &amp; IF(_xlfn.XLOOKUP("App_Any_OR_RangeGt1000",'Scoring_Config'!$A:$A,'Scoring_Config'!$D:$D,"Yes")="Yes",_xlfn.XLOOKUP("App_Any_OR_RangeGt1000",'Scoring_Config'!$A:$A,'Scoring_Config'!$C:$C,10),0),"False,0")</f>
        <v>0</v>
      </c>
      <c r="AI1512" cm="1">
        <f t="array" ref="AI1512">IF(FALSE,"True," &amp; IF(_xlfn.XLOOKUP("Service_Insecure_Match",'Scoring_Config'!$A:$A,'Scoring_Config'!$D:$D,"Yes")="Yes",_xlfn.XLOOKUP("Service_Insecure_Match",'Scoring_Config'!$A:$A,'Scoring_Config'!$C:$C,5),0),"False,0")</f>
        <v>0</v>
      </c>
      <c r="AJ1512" cm="1">
        <f t="array" ref="AJ1512">IF(FALSE,"True," &amp; IF(_xlfn.XLOOKUP("Risky_Inbound",'Scoring_Config'!$A:$A,'Scoring_Config'!$D:$D,"Yes")="Yes",_xlfn.XLOOKUP("Risky_Inbound",'Scoring_Config'!$A:$A,'Scoring_Config'!$C:$C,50),0),"False,0")</f>
        <v>0</v>
      </c>
      <c r="AK1512" cm="1">
        <f t="array" ref="AK1512">IF(FALSE,"True," &amp; IF(_xlfn.XLOOKUP("Risky_Outbound",'Scoring_Config'!$A:$A,'Scoring_Config'!$D:$D,"Yes")="Yes",_xlfn.XLOOKUP("Risky_Outbound",'Scoring_Config'!$A:$A,'Scoring_Config'!$C:$C,25),0),"False,0")</f>
        <v>0</v>
      </c>
      <c r="AL1512" t="s">
        <v>6700</v>
      </c>
      <c r="AM1512" cm="1">
        <f t="array" ref="AM151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12" t="s">
        <v>6697</v>
      </c>
      <c r="AO1512" t="s">
        <v>6697</v>
      </c>
      <c r="AP1512" t="s">
        <v>6697</v>
      </c>
      <c r="AQ1512" cm="1">
        <f t="array" ref="AQ1512">IF(FALSE,"True," &amp; IF(_xlfn.XLOOKUP("Service_IsAny",'Scoring_Config'!$A:$A,'Scoring_Config'!$D:$D,"Yes")="Yes",_xlfn.XLOOKUP("Service_IsAny",'Scoring_Config'!$A:$A,'Scoring_Config'!$C:$C,0),0),"False,0")</f>
        <v>0</v>
      </c>
      <c r="AR1512">
        <v>1</v>
      </c>
      <c r="AS1512" cm="1">
        <f t="array" ref="AS1512">IF(FALSE,"True," &amp; IF(_xlfn.XLOOKUP("Service_RangeGt1000",'Scoring_Config'!$A:$A,'Scoring_Config'!$D:$D,"Yes")="Yes",_xlfn.XLOOKUP("Service_RangeGt1000",'Scoring_Config'!$A:$A,'Scoring_Config'!$C:$C,0),0),"False,0")</f>
        <v>0</v>
      </c>
      <c r="AT1512" cm="1">
        <f t="array" ref="AT1512">IF(TRUE,"True," &amp; IF(_xlfn.XLOOKUP("App_IsAny",'Scoring_Config'!$A:$A,'Scoring_Config'!$D:$D,"Yes")="Yes",_xlfn.XLOOKUP("App_IsAny",'Scoring_Config'!$A:$A,'Scoring_Config'!$C:$C,0),0),"False,0")</f>
        <v>0</v>
      </c>
      <c r="AU1512">
        <v>65535</v>
      </c>
      <c r="AV1512" cm="1">
        <f t="array" ref="AV1512">IF(TRUE,"True," &amp; IF(_xlfn.XLOOKUP("App_RangeGt1000",'Scoring_Config'!$A:$A,'Scoring_Config'!$D:$D,"Yes")="Yes",_xlfn.XLOOKUP("App_RangeGt1000",'Scoring_Config'!$A:$A,'Scoring_Config'!$C:$C,0),0),"False,0")</f>
        <v>0</v>
      </c>
      <c r="AW1512" cm="1">
        <f t="array" ref="AW1512">IF(FALSE,"True," &amp; IF(_xlfn.XLOOKUP("Action_IsDenyOrDrop",'Scoring_Config'!$A:$A,'Scoring_Config'!$D:$D,"Yes")="Yes",_xlfn.XLOOKUP("Action_IsDenyOrDrop",'Scoring_Config'!$A:$A,'Scoring_Config'!$C:$C,0),0),"False,0")</f>
        <v>0</v>
      </c>
      <c r="AX1512" cm="1">
        <f t="array" ref="AX1512">IF(LEFT(AW1512,4)="True",0,(IF(LEFT(Y1512,4)="True",IF(_xlfn.XLOOKUP("Src_IsAny",'Scoring_Config'!$A:$A,'Scoring_Config'!$D:$D,"Yes")="Yes",_xlfn.XLOOKUP("Src_IsAny",'Scoring_Config'!$A:$A,'Scoring_Config'!$C:$C,10),0),0)+IF(LEFT(Z1512,4)="True",IF(_xlfn.XLOOKUP("Src_CIDR_Le_16",'Scoring_Config'!$A:$A,'Scoring_Config'!$D:$D,"Yes")="Yes",_xlfn.XLOOKUP("Src_CIDR_Le_16",'Scoring_Config'!$A:$A,'Scoring_Config'!$C:$C,10),0),0)+IF(LEFT(AA1512,4)="True",IF(_xlfn.XLOOKUP("Src_CIDR_17_22",'Scoring_Config'!$A:$A,'Scoring_Config'!$D:$D,"Yes")="Yes",_xlfn.XLOOKUP("Src_CIDR_17_22",'Scoring_Config'!$A:$A,'Scoring_Config'!$C:$C,5),0),0)+IF(LEFT(AB1512,4)="True",IF(_xlfn.XLOOKUP("Dst_IsAny",'Scoring_Config'!$A:$A,'Scoring_Config'!$D:$D,"Yes")="Yes",_xlfn.XLOOKUP("Dst_IsAny",'Scoring_Config'!$A:$A,'Scoring_Config'!$C:$C,10),0),0)+IF(LEFT(AC1512,4)="True",IF(_xlfn.XLOOKUP("Dst_CIDR_Le_16",'Scoring_Config'!$A:$A,'Scoring_Config'!$D:$D,"Yes")="Yes",_xlfn.XLOOKUP("Dst_CIDR_Le_16",'Scoring_Config'!$A:$A,'Scoring_Config'!$C:$C,10),0),0)+IF(LEFT(AD1512,4)="True",IF(_xlfn.XLOOKUP("Dst_CIDR_17_22",'Scoring_Config'!$A:$A,'Scoring_Config'!$D:$D,"Yes")="Yes",_xlfn.XLOOKUP("Dst_CIDR_17_22",'Scoring_Config'!$A:$A,'Scoring_Config'!$C:$C,5),0),0)+IF(LEFT(AE1512,4)="True",IF(_xlfn.XLOOKUP("SrcZone_IsAny",'Scoring_Config'!$A:$A,'Scoring_Config'!$D:$D,"Yes")="Yes",_xlfn.XLOOKUP("SrcZone_IsAny",'Scoring_Config'!$A:$A,'Scoring_Config'!$C:$C,10),0),0)+IF(LEFT(AF1512,4)="True",IF(_xlfn.XLOOKUP("DstZone_IsAny",'Scoring_Config'!$A:$A,'Scoring_Config'!$D:$D,"Yes")="Yes",_xlfn.XLOOKUP("DstZone_IsAny",'Scoring_Config'!$A:$A,'Scoring_Config'!$C:$C,10),0),0)+IF(LEFT(AG1512,4)="True",IF(_xlfn.XLOOKUP("Service_Any_OR_RangeGt1000",'Scoring_Config'!$A:$A,'Scoring_Config'!$D:$D,"Yes")="Yes",_xlfn.XLOOKUP("Service_Any_OR_RangeGt1000",'Scoring_Config'!$A:$A,'Scoring_Config'!$C:$C,10),0),0)+IF(LEFT(AH1512,4)="True",IF(_xlfn.XLOOKUP("App_Any_OR_RangeGt1000",'Scoring_Config'!$A:$A,'Scoring_Config'!$D:$D,"Yes")="Yes",_xlfn.XLOOKUP("App_Any_OR_RangeGt1000",'Scoring_Config'!$A:$A,'Scoring_Config'!$C:$C,10),0),0)+IF(LEFT(AI1512,4)="True",IF(_xlfn.XLOOKUP("Service_Insecure_Match",'Scoring_Config'!$A:$A,'Scoring_Config'!$D:$D,"Yes")="Yes",_xlfn.XLOOKUP("Service_Insecure_Match",'Scoring_Config'!$A:$A,'Scoring_Config'!$C:$C,5),0),0)+IF(LEFT(AJ1512,4)="True",IF(_xlfn.XLOOKUP("Risky_Inbound",'Scoring_Config'!$A:$A,'Scoring_Config'!$D:$D,"Yes")="Yes",_xlfn.XLOOKUP("Risky_Inbound",'Scoring_Config'!$A:$A,'Scoring_Config'!$C:$C,50),0),0)+IF(LEFT(AK1512,4)="True",IF(_xlfn.XLOOKUP("Risky_Outbound",'Scoring_Config'!$A:$A,'Scoring_Config'!$D:$D,"Yes")="Yes",_xlfn.XLOOKUP("Risky_Outbound",'Scoring_Config'!$A:$A,'Scoring_Config'!$C:$C,25),0),0)+IF(LEFT(AZ1512,4)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1512,FIND(",",AL1512)+1,100)),0)+IF(LEFT(AM1512,4)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1512,FIND(",",AN1512)+1,100)),0)+IF(_xlfn.XLOOKUP("Profile_Scoring",'Scoring_Config'!$A:$A,'Scoring_Config'!$D:$D,"Yes")="Yes",VALUE(MID(AO1512,FIND(",",AO1512)+1,100)),0)+IF(_xlfn.XLOOKUP("Options_Scoring",'Scoring_Config'!$A:$A,'Scoring_Config'!$D:$D,"Yes")="Yes",VALUE(MID(AP1512,FIND(",",AP1512)+1,100)),0)))</f>
        <v>0</v>
      </c>
      <c r="AZ1512" cm="1">
        <f t="array" ref="AZ1512">IF(FALSE,"True," &amp; IF(_xlfn.XLOOKUP("Migrate_Insecure",'Scoring_Config'!$A:$A,'Scoring_Config'!$D:$D,"Yes")="Yes",_xlfn.XLOOKUP("Migrate_Insecure",'Scoring_Config'!$A:$A,'Scoring_Config'!$C:$C,10),0),"False,0")</f>
        <v>0</v>
      </c>
    </row>
    <row r="1513" spans="1:52">
      <c r="A1513" t="s">
        <v>1979</v>
      </c>
      <c r="B1513" t="s">
        <v>3485</v>
      </c>
      <c r="C1513" t="s">
        <v>3542</v>
      </c>
      <c r="D1513" t="s">
        <v>3545</v>
      </c>
      <c r="E1513" t="s">
        <v>3563</v>
      </c>
      <c r="F1513" t="s">
        <v>3637</v>
      </c>
      <c r="G1513" t="s">
        <v>218</v>
      </c>
      <c r="H1513" t="s">
        <v>174</v>
      </c>
      <c r="I1513" t="s">
        <v>4043</v>
      </c>
      <c r="J1513" t="s">
        <v>1311</v>
      </c>
      <c r="K1513" t="s">
        <v>1660</v>
      </c>
      <c r="L1513" t="s">
        <v>1327</v>
      </c>
      <c r="M1513" t="s">
        <v>1974</v>
      </c>
      <c r="N1513" t="s">
        <v>4315</v>
      </c>
      <c r="O1513" t="s">
        <v>4319</v>
      </c>
      <c r="P1513" t="s">
        <v>4323</v>
      </c>
      <c r="Q1513" t="s">
        <v>5389</v>
      </c>
      <c r="R1513" t="s">
        <v>5439</v>
      </c>
      <c r="S1513" t="s">
        <v>4324</v>
      </c>
      <c r="T1513" t="s">
        <v>5817</v>
      </c>
      <c r="U1513" t="s">
        <v>6673</v>
      </c>
      <c r="Y1513" cm="1">
        <f t="array" ref="Y1513">IF(FALSE,"True," &amp; IF(_xlfn.XLOOKUP("Src_IsAny",'Scoring_Config'!$A:$A,'Scoring_Config'!$D:$D,"Yes")="Yes",_xlfn.XLOOKUP("Src_IsAny",'Scoring_Config'!$A:$A,'Scoring_Config'!$C:$C,10),0),"False,0")</f>
        <v>0</v>
      </c>
      <c r="Z1513" cm="1">
        <f t="array" ref="Z1513">IF(FALSE,"True," &amp; IF(_xlfn.XLOOKUP("Src_CIDR_Le_16",'Scoring_Config'!$A:$A,'Scoring_Config'!$D:$D,"Yes")="Yes",_xlfn.XLOOKUP("Src_CIDR_Le_16",'Scoring_Config'!$A:$A,'Scoring_Config'!$C:$C,10),0),"False,0")</f>
        <v>0</v>
      </c>
      <c r="AA1513" cm="1">
        <f t="array" ref="AA1513">IF(FALSE,"True," &amp; IF(_xlfn.XLOOKUP("Src_CIDR_17_22",'Scoring_Config'!$A:$A,'Scoring_Config'!$D:$D,"Yes")="Yes",_xlfn.XLOOKUP("Src_CIDR_17_22",'Scoring_Config'!$A:$A,'Scoring_Config'!$C:$C,5),0),"False,0")</f>
        <v>0</v>
      </c>
      <c r="AB1513" cm="1">
        <f t="array" ref="AB1513">IF(FALSE,"True," &amp; IF(_xlfn.XLOOKUP("Dst_IsAny",'Scoring_Config'!$A:$A,'Scoring_Config'!$D:$D,"Yes")="Yes",_xlfn.XLOOKUP("Dst_IsAny",'Scoring_Config'!$A:$A,'Scoring_Config'!$C:$C,10),0),"False,0")</f>
        <v>0</v>
      </c>
      <c r="AC1513" cm="1">
        <f t="array" ref="AC1513">IF(FALSE,"True," &amp; IF(_xlfn.XLOOKUP("Dst_CIDR_Le_16",'Scoring_Config'!$A:$A,'Scoring_Config'!$D:$D,"Yes")="Yes",_xlfn.XLOOKUP("Dst_CIDR_Le_16",'Scoring_Config'!$A:$A,'Scoring_Config'!$C:$C,10),0),"False,0")</f>
        <v>0</v>
      </c>
      <c r="AD1513" cm="1">
        <f t="array" ref="AD1513">IF(FALSE,"True," &amp; IF(_xlfn.XLOOKUP("Dst_CIDR_17_22",'Scoring_Config'!$A:$A,'Scoring_Config'!$D:$D,"Yes")="Yes",_xlfn.XLOOKUP("Dst_CIDR_17_22",'Scoring_Config'!$A:$A,'Scoring_Config'!$C:$C,5),0),"False,0")</f>
        <v>0</v>
      </c>
      <c r="AE1513" cm="1">
        <f t="array" ref="AE1513">IF(FALSE,"True," &amp; IF(_xlfn.XLOOKUP("SrcZone_IsAny",'Scoring_Config'!$A:$A,'Scoring_Config'!$D:$D,"Yes")="Yes",_xlfn.XLOOKUP("SrcZone_IsAny",'Scoring_Config'!$A:$A,'Scoring_Config'!$C:$C,10),0),"False,0")</f>
        <v>0</v>
      </c>
      <c r="AF1513" cm="1">
        <f t="array" ref="AF1513">IF(FALSE,"True," &amp; IF(_xlfn.XLOOKUP("DstZone_IsAny",'Scoring_Config'!$A:$A,'Scoring_Config'!$D:$D,"Yes")="Yes",_xlfn.XLOOKUP("DstZone_IsAny",'Scoring_Config'!$A:$A,'Scoring_Config'!$C:$C,10),0),"False,0")</f>
        <v>0</v>
      </c>
      <c r="AG1513" cm="1">
        <f t="array" ref="AG151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13" cm="1">
        <f t="array" ref="AH1513">IF(FALSE,"True," &amp; IF(_xlfn.XLOOKUP("App_Any_OR_RangeGt1000",'Scoring_Config'!$A:$A,'Scoring_Config'!$D:$D,"Yes")="Yes",_xlfn.XLOOKUP("App_Any_OR_RangeGt1000",'Scoring_Config'!$A:$A,'Scoring_Config'!$C:$C,10),0),"False,0")</f>
        <v>0</v>
      </c>
      <c r="AI1513" cm="1">
        <f t="array" ref="AI1513">IF(FALSE,"True," &amp; IF(_xlfn.XLOOKUP("Service_Insecure_Match",'Scoring_Config'!$A:$A,'Scoring_Config'!$D:$D,"Yes")="Yes",_xlfn.XLOOKUP("Service_Insecure_Match",'Scoring_Config'!$A:$A,'Scoring_Config'!$C:$C,5),0),"False,0")</f>
        <v>0</v>
      </c>
      <c r="AJ1513" cm="1">
        <f t="array" ref="AJ1513">IF(FALSE,"True," &amp; IF(_xlfn.XLOOKUP("Risky_Inbound",'Scoring_Config'!$A:$A,'Scoring_Config'!$D:$D,"Yes")="Yes",_xlfn.XLOOKUP("Risky_Inbound",'Scoring_Config'!$A:$A,'Scoring_Config'!$C:$C,50),0),"False,0")</f>
        <v>0</v>
      </c>
      <c r="AK1513" cm="1">
        <f t="array" ref="AK1513">IF(FALSE,"True," &amp; IF(_xlfn.XLOOKUP("Risky_Outbound",'Scoring_Config'!$A:$A,'Scoring_Config'!$D:$D,"Yes")="Yes",_xlfn.XLOOKUP("Risky_Outbound",'Scoring_Config'!$A:$A,'Scoring_Config'!$C:$C,25),0),"False,0")</f>
        <v>0</v>
      </c>
      <c r="AL1513" t="s">
        <v>6699</v>
      </c>
      <c r="AM1513" cm="1">
        <f t="array" ref="AM151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13" t="s">
        <v>6697</v>
      </c>
      <c r="AO1513" t="s">
        <v>6697</v>
      </c>
      <c r="AP1513" t="s">
        <v>6697</v>
      </c>
      <c r="AQ1513" cm="1">
        <f t="array" ref="AQ1513">IF(FALSE,"True," &amp; IF(_xlfn.XLOOKUP("Service_IsAny",'Scoring_Config'!$A:$A,'Scoring_Config'!$D:$D,"Yes")="Yes",_xlfn.XLOOKUP("Service_IsAny",'Scoring_Config'!$A:$A,'Scoring_Config'!$C:$C,0),0),"False,0")</f>
        <v>0</v>
      </c>
      <c r="AR1513">
        <v>0</v>
      </c>
      <c r="AS1513" cm="1">
        <f t="array" ref="AS1513">IF(FALSE,"True," &amp; IF(_xlfn.XLOOKUP("Service_RangeGt1000",'Scoring_Config'!$A:$A,'Scoring_Config'!$D:$D,"Yes")="Yes",_xlfn.XLOOKUP("Service_RangeGt1000",'Scoring_Config'!$A:$A,'Scoring_Config'!$C:$C,0),0),"False,0")</f>
        <v>0</v>
      </c>
      <c r="AT1513" cm="1">
        <f t="array" ref="AT1513">IF(FALSE,"True," &amp; IF(_xlfn.XLOOKUP("App_IsAny",'Scoring_Config'!$A:$A,'Scoring_Config'!$D:$D,"Yes")="Yes",_xlfn.XLOOKUP("App_IsAny",'Scoring_Config'!$A:$A,'Scoring_Config'!$C:$C,0),0),"False,0")</f>
        <v>0</v>
      </c>
      <c r="AU1513">
        <v>1</v>
      </c>
      <c r="AV1513" cm="1">
        <f t="array" ref="AV1513">IF(FALSE,"True," &amp; IF(_xlfn.XLOOKUP("App_RangeGt1000",'Scoring_Config'!$A:$A,'Scoring_Config'!$D:$D,"Yes")="Yes",_xlfn.XLOOKUP("App_RangeGt1000",'Scoring_Config'!$A:$A,'Scoring_Config'!$C:$C,0),0),"False,0")</f>
        <v>0</v>
      </c>
      <c r="AW1513" cm="1">
        <f t="array" ref="AW1513">IF(FALSE,"True," &amp; IF(_xlfn.XLOOKUP("Action_IsDenyOrDrop",'Scoring_Config'!$A:$A,'Scoring_Config'!$D:$D,"Yes")="Yes",_xlfn.XLOOKUP("Action_IsDenyOrDrop",'Scoring_Config'!$A:$A,'Scoring_Config'!$C:$C,0),0),"False,0")</f>
        <v>0</v>
      </c>
      <c r="AX1513" cm="1">
        <f t="array" ref="AX1513">IF(LEFT(AW1513,4)="True",0,(IF(LEFT(Y1513,4)="True",IF(_xlfn.XLOOKUP("Src_IsAny",'Scoring_Config'!$A:$A,'Scoring_Config'!$D:$D,"Yes")="Yes",_xlfn.XLOOKUP("Src_IsAny",'Scoring_Config'!$A:$A,'Scoring_Config'!$C:$C,10),0),0)+IF(LEFT(Z1513,4)="True",IF(_xlfn.XLOOKUP("Src_CIDR_Le_16",'Scoring_Config'!$A:$A,'Scoring_Config'!$D:$D,"Yes")="Yes",_xlfn.XLOOKUP("Src_CIDR_Le_16",'Scoring_Config'!$A:$A,'Scoring_Config'!$C:$C,10),0),0)+IF(LEFT(AA1513,4)="True",IF(_xlfn.XLOOKUP("Src_CIDR_17_22",'Scoring_Config'!$A:$A,'Scoring_Config'!$D:$D,"Yes")="Yes",_xlfn.XLOOKUP("Src_CIDR_17_22",'Scoring_Config'!$A:$A,'Scoring_Config'!$C:$C,5),0),0)+IF(LEFT(AB1513,4)="True",IF(_xlfn.XLOOKUP("Dst_IsAny",'Scoring_Config'!$A:$A,'Scoring_Config'!$D:$D,"Yes")="Yes",_xlfn.XLOOKUP("Dst_IsAny",'Scoring_Config'!$A:$A,'Scoring_Config'!$C:$C,10),0),0)+IF(LEFT(AC1513,4)="True",IF(_xlfn.XLOOKUP("Dst_CIDR_Le_16",'Scoring_Config'!$A:$A,'Scoring_Config'!$D:$D,"Yes")="Yes",_xlfn.XLOOKUP("Dst_CIDR_Le_16",'Scoring_Config'!$A:$A,'Scoring_Config'!$C:$C,10),0),0)+IF(LEFT(AD1513,4)="True",IF(_xlfn.XLOOKUP("Dst_CIDR_17_22",'Scoring_Config'!$A:$A,'Scoring_Config'!$D:$D,"Yes")="Yes",_xlfn.XLOOKUP("Dst_CIDR_17_22",'Scoring_Config'!$A:$A,'Scoring_Config'!$C:$C,5),0),0)+IF(LEFT(AE1513,4)="True",IF(_xlfn.XLOOKUP("SrcZone_IsAny",'Scoring_Config'!$A:$A,'Scoring_Config'!$D:$D,"Yes")="Yes",_xlfn.XLOOKUP("SrcZone_IsAny",'Scoring_Config'!$A:$A,'Scoring_Config'!$C:$C,10),0),0)+IF(LEFT(AF1513,4)="True",IF(_xlfn.XLOOKUP("DstZone_IsAny",'Scoring_Config'!$A:$A,'Scoring_Config'!$D:$D,"Yes")="Yes",_xlfn.XLOOKUP("DstZone_IsAny",'Scoring_Config'!$A:$A,'Scoring_Config'!$C:$C,10),0),0)+IF(LEFT(AG1513,4)="True",IF(_xlfn.XLOOKUP("Service_Any_OR_RangeGt1000",'Scoring_Config'!$A:$A,'Scoring_Config'!$D:$D,"Yes")="Yes",_xlfn.XLOOKUP("Service_Any_OR_RangeGt1000",'Scoring_Config'!$A:$A,'Scoring_Config'!$C:$C,10),0),0)+IF(LEFT(AH1513,4)="True",IF(_xlfn.XLOOKUP("App_Any_OR_RangeGt1000",'Scoring_Config'!$A:$A,'Scoring_Config'!$D:$D,"Yes")="Yes",_xlfn.XLOOKUP("App_Any_OR_RangeGt1000",'Scoring_Config'!$A:$A,'Scoring_Config'!$C:$C,10),0),0)+IF(LEFT(AI1513,4)="True",IF(_xlfn.XLOOKUP("Service_Insecure_Match",'Scoring_Config'!$A:$A,'Scoring_Config'!$D:$D,"Yes")="Yes",_xlfn.XLOOKUP("Service_Insecure_Match",'Scoring_Config'!$A:$A,'Scoring_Config'!$C:$C,5),0),0)+IF(LEFT(AJ1513,4)="True",IF(_xlfn.XLOOKUP("Risky_Inbound",'Scoring_Config'!$A:$A,'Scoring_Config'!$D:$D,"Yes")="Yes",_xlfn.XLOOKUP("Risky_Inbound",'Scoring_Config'!$A:$A,'Scoring_Config'!$C:$C,50),0),0)+IF(LEFT(AK1513,4)="True",IF(_xlfn.XLOOKUP("Risky_Outbound",'Scoring_Config'!$A:$A,'Scoring_Config'!$D:$D,"Yes")="Yes",_xlfn.XLOOKUP("Risky_Outbound",'Scoring_Config'!$A:$A,'Scoring_Config'!$C:$C,25),0),0)+IF(LEFT(AZ1513,4)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1513,FIND(",",AL1513)+1,100)),0)+IF(LEFT(AM1513,4)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1513,FIND(",",AN1513)+1,100)),0)+IF(_xlfn.XLOOKUP("Profile_Scoring",'Scoring_Config'!$A:$A,'Scoring_Config'!$D:$D,"Yes")="Yes",VALUE(MID(AO1513,FIND(",",AO1513)+1,100)),0)+IF(_xlfn.XLOOKUP("Options_Scoring",'Scoring_Config'!$A:$A,'Scoring_Config'!$D:$D,"Yes")="Yes",VALUE(MID(AP1513,FIND(",",AP1513)+1,100)),0)))</f>
        <v>0</v>
      </c>
      <c r="AZ1513" cm="1">
        <f t="array" ref="AZ1513">IF(FALSE,"True," &amp; IF(_xlfn.XLOOKUP("Migrate_Insecure",'Scoring_Config'!$A:$A,'Scoring_Config'!$D:$D,"Yes")="Yes",_xlfn.XLOOKUP("Migrate_Insecure",'Scoring_Config'!$A:$A,'Scoring_Config'!$C:$C,10),0),"False,0")</f>
        <v>0</v>
      </c>
    </row>
    <row r="1514" spans="1:52">
      <c r="A1514" t="s">
        <v>1979</v>
      </c>
      <c r="B1514" t="s">
        <v>3486</v>
      </c>
      <c r="C1514" t="s">
        <v>3542</v>
      </c>
      <c r="D1514" t="s">
        <v>3545</v>
      </c>
      <c r="E1514" t="s">
        <v>3563</v>
      </c>
      <c r="F1514" t="s">
        <v>4043</v>
      </c>
      <c r="G1514" t="s">
        <v>789</v>
      </c>
      <c r="H1514" t="s">
        <v>174</v>
      </c>
      <c r="I1514" t="s">
        <v>4027</v>
      </c>
      <c r="J1514" t="s">
        <v>792</v>
      </c>
      <c r="K1514" t="s">
        <v>1963</v>
      </c>
      <c r="L1514" t="s">
        <v>1327</v>
      </c>
      <c r="M1514" t="s">
        <v>1974</v>
      </c>
      <c r="N1514" t="s">
        <v>4315</v>
      </c>
      <c r="O1514" t="s">
        <v>4319</v>
      </c>
      <c r="P1514" t="s">
        <v>4321</v>
      </c>
      <c r="Q1514" t="s">
        <v>5390</v>
      </c>
      <c r="R1514" t="s">
        <v>5440</v>
      </c>
      <c r="S1514" t="s">
        <v>5440</v>
      </c>
      <c r="T1514" t="s">
        <v>5938</v>
      </c>
      <c r="U1514" t="s">
        <v>6674</v>
      </c>
      <c r="Y1514" cm="1">
        <f t="array" ref="Y1514">IF(FALSE,"True," &amp; IF(_xlfn.XLOOKUP("Src_IsAny",'Scoring_Config'!$A:$A,'Scoring_Config'!$D:$D,"Yes")="Yes",_xlfn.XLOOKUP("Src_IsAny",'Scoring_Config'!$A:$A,'Scoring_Config'!$C:$C,10),0),"False,0")</f>
        <v>0</v>
      </c>
      <c r="Z1514" cm="1">
        <f t="array" ref="Z1514">IF(FALSE,"True," &amp; IF(_xlfn.XLOOKUP("Src_CIDR_Le_16",'Scoring_Config'!$A:$A,'Scoring_Config'!$D:$D,"Yes")="Yes",_xlfn.XLOOKUP("Src_CIDR_Le_16",'Scoring_Config'!$A:$A,'Scoring_Config'!$C:$C,10),0),"False,0")</f>
        <v>0</v>
      </c>
      <c r="AA1514" cm="1">
        <f t="array" ref="AA1514">IF(FALSE,"True," &amp; IF(_xlfn.XLOOKUP("Src_CIDR_17_22",'Scoring_Config'!$A:$A,'Scoring_Config'!$D:$D,"Yes")="Yes",_xlfn.XLOOKUP("Src_CIDR_17_22",'Scoring_Config'!$A:$A,'Scoring_Config'!$C:$C,5),0),"False,0")</f>
        <v>0</v>
      </c>
      <c r="AB1514" cm="1">
        <f t="array" ref="AB1514">IF(FALSE,"True," &amp; IF(_xlfn.XLOOKUP("Dst_IsAny",'Scoring_Config'!$A:$A,'Scoring_Config'!$D:$D,"Yes")="Yes",_xlfn.XLOOKUP("Dst_IsAny",'Scoring_Config'!$A:$A,'Scoring_Config'!$C:$C,10),0),"False,0")</f>
        <v>0</v>
      </c>
      <c r="AC1514" cm="1">
        <f t="array" ref="AC1514">IF(FALSE,"True," &amp; IF(_xlfn.XLOOKUP("Dst_CIDR_Le_16",'Scoring_Config'!$A:$A,'Scoring_Config'!$D:$D,"Yes")="Yes",_xlfn.XLOOKUP("Dst_CIDR_Le_16",'Scoring_Config'!$A:$A,'Scoring_Config'!$C:$C,10),0),"False,0")</f>
        <v>0</v>
      </c>
      <c r="AD1514" cm="1">
        <f t="array" ref="AD1514">IF(FALSE,"True," &amp; IF(_xlfn.XLOOKUP("Dst_CIDR_17_22",'Scoring_Config'!$A:$A,'Scoring_Config'!$D:$D,"Yes")="Yes",_xlfn.XLOOKUP("Dst_CIDR_17_22",'Scoring_Config'!$A:$A,'Scoring_Config'!$C:$C,5),0),"False,0")</f>
        <v>0</v>
      </c>
      <c r="AE1514" cm="1">
        <f t="array" ref="AE1514">IF(FALSE,"True," &amp; IF(_xlfn.XLOOKUP("SrcZone_IsAny",'Scoring_Config'!$A:$A,'Scoring_Config'!$D:$D,"Yes")="Yes",_xlfn.XLOOKUP("SrcZone_IsAny",'Scoring_Config'!$A:$A,'Scoring_Config'!$C:$C,10),0),"False,0")</f>
        <v>0</v>
      </c>
      <c r="AF1514" cm="1">
        <f t="array" ref="AF1514">IF(FALSE,"True," &amp; IF(_xlfn.XLOOKUP("DstZone_IsAny",'Scoring_Config'!$A:$A,'Scoring_Config'!$D:$D,"Yes")="Yes",_xlfn.XLOOKUP("DstZone_IsAny",'Scoring_Config'!$A:$A,'Scoring_Config'!$C:$C,10),0),"False,0")</f>
        <v>0</v>
      </c>
      <c r="AG1514" cm="1">
        <f t="array" ref="AG151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14" cm="1">
        <f t="array" ref="AH1514">IF(FALSE,"True," &amp; IF(_xlfn.XLOOKUP("App_Any_OR_RangeGt1000",'Scoring_Config'!$A:$A,'Scoring_Config'!$D:$D,"Yes")="Yes",_xlfn.XLOOKUP("App_Any_OR_RangeGt1000",'Scoring_Config'!$A:$A,'Scoring_Config'!$C:$C,10),0),"False,0")</f>
        <v>0</v>
      </c>
      <c r="AI1514" cm="1">
        <f t="array" ref="AI1514">IF(FALSE,"True," &amp; IF(_xlfn.XLOOKUP("Service_Insecure_Match",'Scoring_Config'!$A:$A,'Scoring_Config'!$D:$D,"Yes")="Yes",_xlfn.XLOOKUP("Service_Insecure_Match",'Scoring_Config'!$A:$A,'Scoring_Config'!$C:$C,5),0),"False,0")</f>
        <v>0</v>
      </c>
      <c r="AJ1514" cm="1">
        <f t="array" ref="AJ1514">IF(FALSE,"True," &amp; IF(_xlfn.XLOOKUP("Risky_Inbound",'Scoring_Config'!$A:$A,'Scoring_Config'!$D:$D,"Yes")="Yes",_xlfn.XLOOKUP("Risky_Inbound",'Scoring_Config'!$A:$A,'Scoring_Config'!$C:$C,50),0),"False,0")</f>
        <v>0</v>
      </c>
      <c r="AK1514" cm="1">
        <f t="array" ref="AK1514">IF(FALSE,"True," &amp; IF(_xlfn.XLOOKUP("Risky_Outbound",'Scoring_Config'!$A:$A,'Scoring_Config'!$D:$D,"Yes")="Yes",_xlfn.XLOOKUP("Risky_Outbound",'Scoring_Config'!$A:$A,'Scoring_Config'!$C:$C,25),0),"False,0")</f>
        <v>0</v>
      </c>
      <c r="AL1514" t="s">
        <v>6700</v>
      </c>
      <c r="AM1514" cm="1">
        <f t="array" ref="AM151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14" t="s">
        <v>6697</v>
      </c>
      <c r="AO1514" t="s">
        <v>6697</v>
      </c>
      <c r="AP1514" t="s">
        <v>6697</v>
      </c>
      <c r="AQ1514" cm="1">
        <f t="array" ref="AQ1514">IF(FALSE,"True," &amp; IF(_xlfn.XLOOKUP("Service_IsAny",'Scoring_Config'!$A:$A,'Scoring_Config'!$D:$D,"Yes")="Yes",_xlfn.XLOOKUP("Service_IsAny",'Scoring_Config'!$A:$A,'Scoring_Config'!$C:$C,0),0),"False,0")</f>
        <v>0</v>
      </c>
      <c r="AR1514">
        <v>0</v>
      </c>
      <c r="AS1514" cm="1">
        <f t="array" ref="AS1514">IF(FALSE,"True," &amp; IF(_xlfn.XLOOKUP("Service_RangeGt1000",'Scoring_Config'!$A:$A,'Scoring_Config'!$D:$D,"Yes")="Yes",_xlfn.XLOOKUP("Service_RangeGt1000",'Scoring_Config'!$A:$A,'Scoring_Config'!$C:$C,0),0),"False,0")</f>
        <v>0</v>
      </c>
      <c r="AT1514" cm="1">
        <f t="array" ref="AT1514">IF(FALSE,"True," &amp; IF(_xlfn.XLOOKUP("App_IsAny",'Scoring_Config'!$A:$A,'Scoring_Config'!$D:$D,"Yes")="Yes",_xlfn.XLOOKUP("App_IsAny",'Scoring_Config'!$A:$A,'Scoring_Config'!$C:$C,0),0),"False,0")</f>
        <v>0</v>
      </c>
      <c r="AU1514">
        <v>2</v>
      </c>
      <c r="AV1514" cm="1">
        <f t="array" ref="AV1514">IF(FALSE,"True," &amp; IF(_xlfn.XLOOKUP("App_RangeGt1000",'Scoring_Config'!$A:$A,'Scoring_Config'!$D:$D,"Yes")="Yes",_xlfn.XLOOKUP("App_RangeGt1000",'Scoring_Config'!$A:$A,'Scoring_Config'!$C:$C,0),0),"False,0")</f>
        <v>0</v>
      </c>
      <c r="AW1514" cm="1">
        <f t="array" ref="AW1514">IF(FALSE,"True," &amp; IF(_xlfn.XLOOKUP("Action_IsDenyOrDrop",'Scoring_Config'!$A:$A,'Scoring_Config'!$D:$D,"Yes")="Yes",_xlfn.XLOOKUP("Action_IsDenyOrDrop",'Scoring_Config'!$A:$A,'Scoring_Config'!$C:$C,0),0),"False,0")</f>
        <v>0</v>
      </c>
      <c r="AX1514" cm="1">
        <f t="array" ref="AX1514">IF(LEFT(AW1514,4)="True",0,(IF(LEFT(Y1514,4)="True",IF(_xlfn.XLOOKUP("Src_IsAny",'Scoring_Config'!$A:$A,'Scoring_Config'!$D:$D,"Yes")="Yes",_xlfn.XLOOKUP("Src_IsAny",'Scoring_Config'!$A:$A,'Scoring_Config'!$C:$C,10),0),0)+IF(LEFT(Z1514,4)="True",IF(_xlfn.XLOOKUP("Src_CIDR_Le_16",'Scoring_Config'!$A:$A,'Scoring_Config'!$D:$D,"Yes")="Yes",_xlfn.XLOOKUP("Src_CIDR_Le_16",'Scoring_Config'!$A:$A,'Scoring_Config'!$C:$C,10),0),0)+IF(LEFT(AA1514,4)="True",IF(_xlfn.XLOOKUP("Src_CIDR_17_22",'Scoring_Config'!$A:$A,'Scoring_Config'!$D:$D,"Yes")="Yes",_xlfn.XLOOKUP("Src_CIDR_17_22",'Scoring_Config'!$A:$A,'Scoring_Config'!$C:$C,5),0),0)+IF(LEFT(AB1514,4)="True",IF(_xlfn.XLOOKUP("Dst_IsAny",'Scoring_Config'!$A:$A,'Scoring_Config'!$D:$D,"Yes")="Yes",_xlfn.XLOOKUP("Dst_IsAny",'Scoring_Config'!$A:$A,'Scoring_Config'!$C:$C,10),0),0)+IF(LEFT(AC1514,4)="True",IF(_xlfn.XLOOKUP("Dst_CIDR_Le_16",'Scoring_Config'!$A:$A,'Scoring_Config'!$D:$D,"Yes")="Yes",_xlfn.XLOOKUP("Dst_CIDR_Le_16",'Scoring_Config'!$A:$A,'Scoring_Config'!$C:$C,10),0),0)+IF(LEFT(AD1514,4)="True",IF(_xlfn.XLOOKUP("Dst_CIDR_17_22",'Scoring_Config'!$A:$A,'Scoring_Config'!$D:$D,"Yes")="Yes",_xlfn.XLOOKUP("Dst_CIDR_17_22",'Scoring_Config'!$A:$A,'Scoring_Config'!$C:$C,5),0),0)+IF(LEFT(AE1514,4)="True",IF(_xlfn.XLOOKUP("SrcZone_IsAny",'Scoring_Config'!$A:$A,'Scoring_Config'!$D:$D,"Yes")="Yes",_xlfn.XLOOKUP("SrcZone_IsAny",'Scoring_Config'!$A:$A,'Scoring_Config'!$C:$C,10),0),0)+IF(LEFT(AF1514,4)="True",IF(_xlfn.XLOOKUP("DstZone_IsAny",'Scoring_Config'!$A:$A,'Scoring_Config'!$D:$D,"Yes")="Yes",_xlfn.XLOOKUP("DstZone_IsAny",'Scoring_Config'!$A:$A,'Scoring_Config'!$C:$C,10),0),0)+IF(LEFT(AG1514,4)="True",IF(_xlfn.XLOOKUP("Service_Any_OR_RangeGt1000",'Scoring_Config'!$A:$A,'Scoring_Config'!$D:$D,"Yes")="Yes",_xlfn.XLOOKUP("Service_Any_OR_RangeGt1000",'Scoring_Config'!$A:$A,'Scoring_Config'!$C:$C,10),0),0)+IF(LEFT(AH1514,4)="True",IF(_xlfn.XLOOKUP("App_Any_OR_RangeGt1000",'Scoring_Config'!$A:$A,'Scoring_Config'!$D:$D,"Yes")="Yes",_xlfn.XLOOKUP("App_Any_OR_RangeGt1000",'Scoring_Config'!$A:$A,'Scoring_Config'!$C:$C,10),0),0)+IF(LEFT(AI1514,4)="True",IF(_xlfn.XLOOKUP("Service_Insecure_Match",'Scoring_Config'!$A:$A,'Scoring_Config'!$D:$D,"Yes")="Yes",_xlfn.XLOOKUP("Service_Insecure_Match",'Scoring_Config'!$A:$A,'Scoring_Config'!$C:$C,5),0),0)+IF(LEFT(AJ1514,4)="True",IF(_xlfn.XLOOKUP("Risky_Inbound",'Scoring_Config'!$A:$A,'Scoring_Config'!$D:$D,"Yes")="Yes",_xlfn.XLOOKUP("Risky_Inbound",'Scoring_Config'!$A:$A,'Scoring_Config'!$C:$C,50),0),0)+IF(LEFT(AK1514,4)="True",IF(_xlfn.XLOOKUP("Risky_Outbound",'Scoring_Config'!$A:$A,'Scoring_Config'!$D:$D,"Yes")="Yes",_xlfn.XLOOKUP("Risky_Outbound",'Scoring_Config'!$A:$A,'Scoring_Config'!$C:$C,25),0),0)+IF(LEFT(AZ1514,4)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1514,FIND(",",AL1514)+1,100)),0)+IF(LEFT(AM1514,4)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1514,FIND(",",AN1514)+1,100)),0)+IF(_xlfn.XLOOKUP("Profile_Scoring",'Scoring_Config'!$A:$A,'Scoring_Config'!$D:$D,"Yes")="Yes",VALUE(MID(AO1514,FIND(",",AO1514)+1,100)),0)+IF(_xlfn.XLOOKUP("Options_Scoring",'Scoring_Config'!$A:$A,'Scoring_Config'!$D:$D,"Yes")="Yes",VALUE(MID(AP1514,FIND(",",AP1514)+1,100)),0)))</f>
        <v>0</v>
      </c>
      <c r="AZ1514" cm="1">
        <f t="array" ref="AZ1514">IF(FALSE,"True," &amp; IF(_xlfn.XLOOKUP("Migrate_Insecure",'Scoring_Config'!$A:$A,'Scoring_Config'!$D:$D,"Yes")="Yes",_xlfn.XLOOKUP("Migrate_Insecure",'Scoring_Config'!$A:$A,'Scoring_Config'!$C:$C,10),0),"False,0")</f>
        <v>0</v>
      </c>
    </row>
    <row r="1515" spans="1:52">
      <c r="A1515" t="s">
        <v>1979</v>
      </c>
      <c r="B1515" t="s">
        <v>3487</v>
      </c>
      <c r="C1515" t="s">
        <v>3542</v>
      </c>
      <c r="D1515" t="s">
        <v>3545</v>
      </c>
      <c r="E1515" t="s">
        <v>3563</v>
      </c>
      <c r="F1515" t="s">
        <v>3597</v>
      </c>
      <c r="G1515" t="s">
        <v>790</v>
      </c>
      <c r="H1515" t="s">
        <v>174</v>
      </c>
      <c r="I1515" t="s">
        <v>4027</v>
      </c>
      <c r="J1515" t="s">
        <v>792</v>
      </c>
      <c r="K1515" t="s">
        <v>1963</v>
      </c>
      <c r="L1515" t="s">
        <v>1327</v>
      </c>
      <c r="M1515" t="s">
        <v>1974</v>
      </c>
      <c r="N1515" t="s">
        <v>4315</v>
      </c>
      <c r="O1515" t="s">
        <v>4319</v>
      </c>
      <c r="P1515" t="s">
        <v>4323</v>
      </c>
      <c r="Q1515" t="s">
        <v>5391</v>
      </c>
      <c r="R1515" t="s">
        <v>5439</v>
      </c>
      <c r="S1515" t="s">
        <v>4324</v>
      </c>
      <c r="T1515" t="s">
        <v>5817</v>
      </c>
      <c r="U1515" t="s">
        <v>6675</v>
      </c>
      <c r="Y1515" cm="1">
        <f t="array" ref="Y1515">IF(FALSE,"True," &amp; IF(_xlfn.XLOOKUP("Src_IsAny",'Scoring_Config'!$A:$A,'Scoring_Config'!$D:$D,"Yes")="Yes",_xlfn.XLOOKUP("Src_IsAny",'Scoring_Config'!$A:$A,'Scoring_Config'!$C:$C,10),0),"False,0")</f>
        <v>0</v>
      </c>
      <c r="Z1515" cm="1">
        <f t="array" ref="Z1515">IF(FALSE,"True," &amp; IF(_xlfn.XLOOKUP("Src_CIDR_Le_16",'Scoring_Config'!$A:$A,'Scoring_Config'!$D:$D,"Yes")="Yes",_xlfn.XLOOKUP("Src_CIDR_Le_16",'Scoring_Config'!$A:$A,'Scoring_Config'!$C:$C,10),0),"False,0")</f>
        <v>0</v>
      </c>
      <c r="AA1515" cm="1">
        <f t="array" ref="AA1515">IF(FALSE,"True," &amp; IF(_xlfn.XLOOKUP("Src_CIDR_17_22",'Scoring_Config'!$A:$A,'Scoring_Config'!$D:$D,"Yes")="Yes",_xlfn.XLOOKUP("Src_CIDR_17_22",'Scoring_Config'!$A:$A,'Scoring_Config'!$C:$C,5),0),"False,0")</f>
        <v>0</v>
      </c>
      <c r="AB1515" cm="1">
        <f t="array" ref="AB1515">IF(FALSE,"True," &amp; IF(_xlfn.XLOOKUP("Dst_IsAny",'Scoring_Config'!$A:$A,'Scoring_Config'!$D:$D,"Yes")="Yes",_xlfn.XLOOKUP("Dst_IsAny",'Scoring_Config'!$A:$A,'Scoring_Config'!$C:$C,10),0),"False,0")</f>
        <v>0</v>
      </c>
      <c r="AC1515" cm="1">
        <f t="array" ref="AC1515">IF(FALSE,"True," &amp; IF(_xlfn.XLOOKUP("Dst_CIDR_Le_16",'Scoring_Config'!$A:$A,'Scoring_Config'!$D:$D,"Yes")="Yes",_xlfn.XLOOKUP("Dst_CIDR_Le_16",'Scoring_Config'!$A:$A,'Scoring_Config'!$C:$C,10),0),"False,0")</f>
        <v>0</v>
      </c>
      <c r="AD1515" cm="1">
        <f t="array" ref="AD1515">IF(FALSE,"True," &amp; IF(_xlfn.XLOOKUP("Dst_CIDR_17_22",'Scoring_Config'!$A:$A,'Scoring_Config'!$D:$D,"Yes")="Yes",_xlfn.XLOOKUP("Dst_CIDR_17_22",'Scoring_Config'!$A:$A,'Scoring_Config'!$C:$C,5),0),"False,0")</f>
        <v>0</v>
      </c>
      <c r="AE1515" cm="1">
        <f t="array" ref="AE1515">IF(FALSE,"True," &amp; IF(_xlfn.XLOOKUP("SrcZone_IsAny",'Scoring_Config'!$A:$A,'Scoring_Config'!$D:$D,"Yes")="Yes",_xlfn.XLOOKUP("SrcZone_IsAny",'Scoring_Config'!$A:$A,'Scoring_Config'!$C:$C,10),0),"False,0")</f>
        <v>0</v>
      </c>
      <c r="AF1515" cm="1">
        <f t="array" ref="AF1515">IF(FALSE,"True," &amp; IF(_xlfn.XLOOKUP("DstZone_IsAny",'Scoring_Config'!$A:$A,'Scoring_Config'!$D:$D,"Yes")="Yes",_xlfn.XLOOKUP("DstZone_IsAny",'Scoring_Config'!$A:$A,'Scoring_Config'!$C:$C,10),0),"False,0")</f>
        <v>0</v>
      </c>
      <c r="AG1515" cm="1">
        <f t="array" ref="AG151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15" cm="1">
        <f t="array" ref="AH1515">IF(FALSE,"True," &amp; IF(_xlfn.XLOOKUP("App_Any_OR_RangeGt1000",'Scoring_Config'!$A:$A,'Scoring_Config'!$D:$D,"Yes")="Yes",_xlfn.XLOOKUP("App_Any_OR_RangeGt1000",'Scoring_Config'!$A:$A,'Scoring_Config'!$C:$C,10),0),"False,0")</f>
        <v>0</v>
      </c>
      <c r="AI1515" cm="1">
        <f t="array" ref="AI1515">IF(FALSE,"True," &amp; IF(_xlfn.XLOOKUP("Service_Insecure_Match",'Scoring_Config'!$A:$A,'Scoring_Config'!$D:$D,"Yes")="Yes",_xlfn.XLOOKUP("Service_Insecure_Match",'Scoring_Config'!$A:$A,'Scoring_Config'!$C:$C,5),0),"False,0")</f>
        <v>0</v>
      </c>
      <c r="AJ1515" cm="1">
        <f t="array" ref="AJ1515">IF(FALSE,"True," &amp; IF(_xlfn.XLOOKUP("Risky_Inbound",'Scoring_Config'!$A:$A,'Scoring_Config'!$D:$D,"Yes")="Yes",_xlfn.XLOOKUP("Risky_Inbound",'Scoring_Config'!$A:$A,'Scoring_Config'!$C:$C,50),0),"False,0")</f>
        <v>0</v>
      </c>
      <c r="AK1515" cm="1">
        <f t="array" ref="AK1515">IF(FALSE,"True," &amp; IF(_xlfn.XLOOKUP("Risky_Outbound",'Scoring_Config'!$A:$A,'Scoring_Config'!$D:$D,"Yes")="Yes",_xlfn.XLOOKUP("Risky_Outbound",'Scoring_Config'!$A:$A,'Scoring_Config'!$C:$C,25),0),"False,0")</f>
        <v>0</v>
      </c>
      <c r="AL1515" t="s">
        <v>6699</v>
      </c>
      <c r="AM1515" cm="1">
        <f t="array" ref="AM151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15" t="s">
        <v>6697</v>
      </c>
      <c r="AO1515" t="s">
        <v>6697</v>
      </c>
      <c r="AP1515" t="s">
        <v>6697</v>
      </c>
      <c r="AQ1515" cm="1">
        <f t="array" ref="AQ1515">IF(FALSE,"True," &amp; IF(_xlfn.XLOOKUP("Service_IsAny",'Scoring_Config'!$A:$A,'Scoring_Config'!$D:$D,"Yes")="Yes",_xlfn.XLOOKUP("Service_IsAny",'Scoring_Config'!$A:$A,'Scoring_Config'!$C:$C,0),0),"False,0")</f>
        <v>0</v>
      </c>
      <c r="AR1515">
        <v>0</v>
      </c>
      <c r="AS1515" cm="1">
        <f t="array" ref="AS1515">IF(FALSE,"True," &amp; IF(_xlfn.XLOOKUP("Service_RangeGt1000",'Scoring_Config'!$A:$A,'Scoring_Config'!$D:$D,"Yes")="Yes",_xlfn.XLOOKUP("Service_RangeGt1000",'Scoring_Config'!$A:$A,'Scoring_Config'!$C:$C,0),0),"False,0")</f>
        <v>0</v>
      </c>
      <c r="AT1515" cm="1">
        <f t="array" ref="AT1515">IF(FALSE,"True," &amp; IF(_xlfn.XLOOKUP("App_IsAny",'Scoring_Config'!$A:$A,'Scoring_Config'!$D:$D,"Yes")="Yes",_xlfn.XLOOKUP("App_IsAny",'Scoring_Config'!$A:$A,'Scoring_Config'!$C:$C,0),0),"False,0")</f>
        <v>0</v>
      </c>
      <c r="AU1515">
        <v>2</v>
      </c>
      <c r="AV1515" cm="1">
        <f t="array" ref="AV1515">IF(FALSE,"True," &amp; IF(_xlfn.XLOOKUP("App_RangeGt1000",'Scoring_Config'!$A:$A,'Scoring_Config'!$D:$D,"Yes")="Yes",_xlfn.XLOOKUP("App_RangeGt1000",'Scoring_Config'!$A:$A,'Scoring_Config'!$C:$C,0),0),"False,0")</f>
        <v>0</v>
      </c>
      <c r="AW1515" cm="1">
        <f t="array" ref="AW1515">IF(FALSE,"True," &amp; IF(_xlfn.XLOOKUP("Action_IsDenyOrDrop",'Scoring_Config'!$A:$A,'Scoring_Config'!$D:$D,"Yes")="Yes",_xlfn.XLOOKUP("Action_IsDenyOrDrop",'Scoring_Config'!$A:$A,'Scoring_Config'!$C:$C,0),0),"False,0")</f>
        <v>0</v>
      </c>
      <c r="AX1515" cm="1">
        <f t="array" ref="AX1515">IF(LEFT(AW1515,4)="True",0,(IF(LEFT(Y1515,4)="True",IF(_xlfn.XLOOKUP("Src_IsAny",'Scoring_Config'!$A:$A,'Scoring_Config'!$D:$D,"Yes")="Yes",_xlfn.XLOOKUP("Src_IsAny",'Scoring_Config'!$A:$A,'Scoring_Config'!$C:$C,10),0),0)+IF(LEFT(Z1515,4)="True",IF(_xlfn.XLOOKUP("Src_CIDR_Le_16",'Scoring_Config'!$A:$A,'Scoring_Config'!$D:$D,"Yes")="Yes",_xlfn.XLOOKUP("Src_CIDR_Le_16",'Scoring_Config'!$A:$A,'Scoring_Config'!$C:$C,10),0),0)+IF(LEFT(AA1515,4)="True",IF(_xlfn.XLOOKUP("Src_CIDR_17_22",'Scoring_Config'!$A:$A,'Scoring_Config'!$D:$D,"Yes")="Yes",_xlfn.XLOOKUP("Src_CIDR_17_22",'Scoring_Config'!$A:$A,'Scoring_Config'!$C:$C,5),0),0)+IF(LEFT(AB1515,4)="True",IF(_xlfn.XLOOKUP("Dst_IsAny",'Scoring_Config'!$A:$A,'Scoring_Config'!$D:$D,"Yes")="Yes",_xlfn.XLOOKUP("Dst_IsAny",'Scoring_Config'!$A:$A,'Scoring_Config'!$C:$C,10),0),0)+IF(LEFT(AC1515,4)="True",IF(_xlfn.XLOOKUP("Dst_CIDR_Le_16",'Scoring_Config'!$A:$A,'Scoring_Config'!$D:$D,"Yes")="Yes",_xlfn.XLOOKUP("Dst_CIDR_Le_16",'Scoring_Config'!$A:$A,'Scoring_Config'!$C:$C,10),0),0)+IF(LEFT(AD1515,4)="True",IF(_xlfn.XLOOKUP("Dst_CIDR_17_22",'Scoring_Config'!$A:$A,'Scoring_Config'!$D:$D,"Yes")="Yes",_xlfn.XLOOKUP("Dst_CIDR_17_22",'Scoring_Config'!$A:$A,'Scoring_Config'!$C:$C,5),0),0)+IF(LEFT(AE1515,4)="True",IF(_xlfn.XLOOKUP("SrcZone_IsAny",'Scoring_Config'!$A:$A,'Scoring_Config'!$D:$D,"Yes")="Yes",_xlfn.XLOOKUP("SrcZone_IsAny",'Scoring_Config'!$A:$A,'Scoring_Config'!$C:$C,10),0),0)+IF(LEFT(AF1515,4)="True",IF(_xlfn.XLOOKUP("DstZone_IsAny",'Scoring_Config'!$A:$A,'Scoring_Config'!$D:$D,"Yes")="Yes",_xlfn.XLOOKUP("DstZone_IsAny",'Scoring_Config'!$A:$A,'Scoring_Config'!$C:$C,10),0),0)+IF(LEFT(AG1515,4)="True",IF(_xlfn.XLOOKUP("Service_Any_OR_RangeGt1000",'Scoring_Config'!$A:$A,'Scoring_Config'!$D:$D,"Yes")="Yes",_xlfn.XLOOKUP("Service_Any_OR_RangeGt1000",'Scoring_Config'!$A:$A,'Scoring_Config'!$C:$C,10),0),0)+IF(LEFT(AH1515,4)="True",IF(_xlfn.XLOOKUP("App_Any_OR_RangeGt1000",'Scoring_Config'!$A:$A,'Scoring_Config'!$D:$D,"Yes")="Yes",_xlfn.XLOOKUP("App_Any_OR_RangeGt1000",'Scoring_Config'!$A:$A,'Scoring_Config'!$C:$C,10),0),0)+IF(LEFT(AI1515,4)="True",IF(_xlfn.XLOOKUP("Service_Insecure_Match",'Scoring_Config'!$A:$A,'Scoring_Config'!$D:$D,"Yes")="Yes",_xlfn.XLOOKUP("Service_Insecure_Match",'Scoring_Config'!$A:$A,'Scoring_Config'!$C:$C,5),0),0)+IF(LEFT(AJ1515,4)="True",IF(_xlfn.XLOOKUP("Risky_Inbound",'Scoring_Config'!$A:$A,'Scoring_Config'!$D:$D,"Yes")="Yes",_xlfn.XLOOKUP("Risky_Inbound",'Scoring_Config'!$A:$A,'Scoring_Config'!$C:$C,50),0),0)+IF(LEFT(AK1515,4)="True",IF(_xlfn.XLOOKUP("Risky_Outbound",'Scoring_Config'!$A:$A,'Scoring_Config'!$D:$D,"Yes")="Yes",_xlfn.XLOOKUP("Risky_Outbound",'Scoring_Config'!$A:$A,'Scoring_Config'!$C:$C,25),0),0)+IF(LEFT(AZ1515,4)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1515,FIND(",",AL1515)+1,100)),0)+IF(LEFT(AM1515,4)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1515,FIND(",",AN1515)+1,100)),0)+IF(_xlfn.XLOOKUP("Profile_Scoring",'Scoring_Config'!$A:$A,'Scoring_Config'!$D:$D,"Yes")="Yes",VALUE(MID(AO1515,FIND(",",AO1515)+1,100)),0)+IF(_xlfn.XLOOKUP("Options_Scoring",'Scoring_Config'!$A:$A,'Scoring_Config'!$D:$D,"Yes")="Yes",VALUE(MID(AP1515,FIND(",",AP1515)+1,100)),0)))</f>
        <v>0</v>
      </c>
      <c r="AZ1515" cm="1">
        <f t="array" ref="AZ1515">IF(FALSE,"True," &amp; IF(_xlfn.XLOOKUP("Migrate_Insecure",'Scoring_Config'!$A:$A,'Scoring_Config'!$D:$D,"Yes")="Yes",_xlfn.XLOOKUP("Migrate_Insecure",'Scoring_Config'!$A:$A,'Scoring_Config'!$C:$C,10),0),"False,0")</f>
        <v>0</v>
      </c>
    </row>
    <row r="1516" spans="1:52">
      <c r="A1516" t="s">
        <v>1979</v>
      </c>
      <c r="B1516" t="s">
        <v>3488</v>
      </c>
      <c r="C1516" t="s">
        <v>3542</v>
      </c>
      <c r="D1516" t="s">
        <v>3544</v>
      </c>
      <c r="E1516" t="s">
        <v>3562</v>
      </c>
      <c r="F1516" t="s">
        <v>3632</v>
      </c>
      <c r="G1516" t="s">
        <v>791</v>
      </c>
      <c r="H1516" t="s">
        <v>193</v>
      </c>
      <c r="I1516" t="s">
        <v>4042</v>
      </c>
      <c r="J1516" t="s">
        <v>785</v>
      </c>
      <c r="K1516" t="s">
        <v>1880</v>
      </c>
      <c r="L1516" t="s">
        <v>1325</v>
      </c>
      <c r="M1516" t="s">
        <v>1973</v>
      </c>
      <c r="N1516" t="s">
        <v>4315</v>
      </c>
      <c r="O1516" t="s">
        <v>4319</v>
      </c>
      <c r="P1516" t="s">
        <v>4323</v>
      </c>
      <c r="Q1516" t="s">
        <v>5385</v>
      </c>
      <c r="R1516" t="s">
        <v>5439</v>
      </c>
      <c r="S1516" t="s">
        <v>4324</v>
      </c>
      <c r="T1516" t="s">
        <v>5616</v>
      </c>
      <c r="U1516" t="s">
        <v>6670</v>
      </c>
      <c r="Y1516" cm="1">
        <f t="array" ref="Y1516">IF(FALSE,"True," &amp; IF(_xlfn.XLOOKUP("Src_IsAny",'Scoring_Config'!$A:$A,'Scoring_Config'!$D:$D,"Yes")="Yes",_xlfn.XLOOKUP("Src_IsAny",'Scoring_Config'!$A:$A,'Scoring_Config'!$C:$C,10),0),"False,0")</f>
        <v>0</v>
      </c>
      <c r="Z1516" cm="1">
        <f t="array" ref="Z1516">IF(FALSE,"True," &amp; IF(_xlfn.XLOOKUP("Src_CIDR_Le_16",'Scoring_Config'!$A:$A,'Scoring_Config'!$D:$D,"Yes")="Yes",_xlfn.XLOOKUP("Src_CIDR_Le_16",'Scoring_Config'!$A:$A,'Scoring_Config'!$C:$C,10),0),"False,0")</f>
        <v>0</v>
      </c>
      <c r="AA1516" cm="1">
        <f t="array" ref="AA1516">IF(FALSE,"True," &amp; IF(_xlfn.XLOOKUP("Src_CIDR_17_22",'Scoring_Config'!$A:$A,'Scoring_Config'!$D:$D,"Yes")="Yes",_xlfn.XLOOKUP("Src_CIDR_17_22",'Scoring_Config'!$A:$A,'Scoring_Config'!$C:$C,5),0),"False,0")</f>
        <v>0</v>
      </c>
      <c r="AB1516" cm="1">
        <f t="array" ref="AB1516">IF(FALSE,"True," &amp; IF(_xlfn.XLOOKUP("Dst_IsAny",'Scoring_Config'!$A:$A,'Scoring_Config'!$D:$D,"Yes")="Yes",_xlfn.XLOOKUP("Dst_IsAny",'Scoring_Config'!$A:$A,'Scoring_Config'!$C:$C,10),0),"False,0")</f>
        <v>0</v>
      </c>
      <c r="AC1516" cm="1">
        <f t="array" ref="AC1516">IF(FALSE,"True," &amp; IF(_xlfn.XLOOKUP("Dst_CIDR_Le_16",'Scoring_Config'!$A:$A,'Scoring_Config'!$D:$D,"Yes")="Yes",_xlfn.XLOOKUP("Dst_CIDR_Le_16",'Scoring_Config'!$A:$A,'Scoring_Config'!$C:$C,10),0),"False,0")</f>
        <v>0</v>
      </c>
      <c r="AD1516" cm="1">
        <f t="array" ref="AD1516">IF(FALSE,"True," &amp; IF(_xlfn.XLOOKUP("Dst_CIDR_17_22",'Scoring_Config'!$A:$A,'Scoring_Config'!$D:$D,"Yes")="Yes",_xlfn.XLOOKUP("Dst_CIDR_17_22",'Scoring_Config'!$A:$A,'Scoring_Config'!$C:$C,5),0),"False,0")</f>
        <v>0</v>
      </c>
      <c r="AE1516" cm="1">
        <f t="array" ref="AE1516">IF(FALSE,"True," &amp; IF(_xlfn.XLOOKUP("SrcZone_IsAny",'Scoring_Config'!$A:$A,'Scoring_Config'!$D:$D,"Yes")="Yes",_xlfn.XLOOKUP("SrcZone_IsAny",'Scoring_Config'!$A:$A,'Scoring_Config'!$C:$C,10),0),"False,0")</f>
        <v>0</v>
      </c>
      <c r="AF1516" cm="1">
        <f t="array" ref="AF1516">IF(FALSE,"True," &amp; IF(_xlfn.XLOOKUP("DstZone_IsAny",'Scoring_Config'!$A:$A,'Scoring_Config'!$D:$D,"Yes")="Yes",_xlfn.XLOOKUP("DstZone_IsAny",'Scoring_Config'!$A:$A,'Scoring_Config'!$C:$C,10),0),"False,0")</f>
        <v>0</v>
      </c>
      <c r="AG1516" cm="1">
        <f t="array" ref="AG151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16" cm="1">
        <f t="array" ref="AH1516">IF(FALSE,"True," &amp; IF(_xlfn.XLOOKUP("App_Any_OR_RangeGt1000",'Scoring_Config'!$A:$A,'Scoring_Config'!$D:$D,"Yes")="Yes",_xlfn.XLOOKUP("App_Any_OR_RangeGt1000",'Scoring_Config'!$A:$A,'Scoring_Config'!$C:$C,10),0),"False,0")</f>
        <v>0</v>
      </c>
      <c r="AI1516" cm="1">
        <f t="array" ref="AI1516">IF(FALSE,"True," &amp; IF(_xlfn.XLOOKUP("Service_Insecure_Match",'Scoring_Config'!$A:$A,'Scoring_Config'!$D:$D,"Yes")="Yes",_xlfn.XLOOKUP("Service_Insecure_Match",'Scoring_Config'!$A:$A,'Scoring_Config'!$C:$C,5),0),"False,0")</f>
        <v>0</v>
      </c>
      <c r="AJ1516" cm="1">
        <f t="array" ref="AJ1516">IF(FALSE,"True," &amp; IF(_xlfn.XLOOKUP("Risky_Inbound",'Scoring_Config'!$A:$A,'Scoring_Config'!$D:$D,"Yes")="Yes",_xlfn.XLOOKUP("Risky_Inbound",'Scoring_Config'!$A:$A,'Scoring_Config'!$C:$C,50),0),"False,0")</f>
        <v>0</v>
      </c>
      <c r="AK1516" cm="1">
        <f t="array" ref="AK1516">IF(FALSE,"True," &amp; IF(_xlfn.XLOOKUP("Risky_Outbound",'Scoring_Config'!$A:$A,'Scoring_Config'!$D:$D,"Yes")="Yes",_xlfn.XLOOKUP("Risky_Outbound",'Scoring_Config'!$A:$A,'Scoring_Config'!$C:$C,25),0),"False,0")</f>
        <v>0</v>
      </c>
      <c r="AL1516" t="s">
        <v>6699</v>
      </c>
      <c r="AM1516" cm="1">
        <f t="array" ref="AM151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16" t="s">
        <v>6697</v>
      </c>
      <c r="AO1516" t="s">
        <v>6697</v>
      </c>
      <c r="AP1516" t="s">
        <v>6697</v>
      </c>
      <c r="AQ1516" cm="1">
        <f t="array" ref="AQ1516">IF(FALSE,"True," &amp; IF(_xlfn.XLOOKUP("Service_IsAny",'Scoring_Config'!$A:$A,'Scoring_Config'!$D:$D,"Yes")="Yes",_xlfn.XLOOKUP("Service_IsAny",'Scoring_Config'!$A:$A,'Scoring_Config'!$C:$C,0),0),"False,0")</f>
        <v>0</v>
      </c>
      <c r="AR1516">
        <v>0</v>
      </c>
      <c r="AS1516" cm="1">
        <f t="array" ref="AS1516">IF(FALSE,"True," &amp; IF(_xlfn.XLOOKUP("Service_RangeGt1000",'Scoring_Config'!$A:$A,'Scoring_Config'!$D:$D,"Yes")="Yes",_xlfn.XLOOKUP("Service_RangeGt1000",'Scoring_Config'!$A:$A,'Scoring_Config'!$C:$C,0),0),"False,0")</f>
        <v>0</v>
      </c>
      <c r="AT1516" cm="1">
        <f t="array" ref="AT1516">IF(FALSE,"True," &amp; IF(_xlfn.XLOOKUP("App_IsAny",'Scoring_Config'!$A:$A,'Scoring_Config'!$D:$D,"Yes")="Yes",_xlfn.XLOOKUP("App_IsAny",'Scoring_Config'!$A:$A,'Scoring_Config'!$C:$C,0),0),"False,0")</f>
        <v>0</v>
      </c>
      <c r="AU1516">
        <v>0</v>
      </c>
      <c r="AV1516" cm="1">
        <f t="array" ref="AV1516">IF(FALSE,"True," &amp; IF(_xlfn.XLOOKUP("App_RangeGt1000",'Scoring_Config'!$A:$A,'Scoring_Config'!$D:$D,"Yes")="Yes",_xlfn.XLOOKUP("App_RangeGt1000",'Scoring_Config'!$A:$A,'Scoring_Config'!$C:$C,0),0),"False,0")</f>
        <v>0</v>
      </c>
      <c r="AW1516" cm="1">
        <f t="array" ref="AW1516">IF(FALSE,"True," &amp; IF(_xlfn.XLOOKUP("Action_IsDenyOrDrop",'Scoring_Config'!$A:$A,'Scoring_Config'!$D:$D,"Yes")="Yes",_xlfn.XLOOKUP("Action_IsDenyOrDrop",'Scoring_Config'!$A:$A,'Scoring_Config'!$C:$C,0),0),"False,0")</f>
        <v>0</v>
      </c>
      <c r="AX1516" cm="1">
        <f t="array" ref="AX1516">IF(LEFT(AW1516,4)="True",0,(IF(LEFT(Y1516,4)="True",IF(_xlfn.XLOOKUP("Src_IsAny",'Scoring_Config'!$A:$A,'Scoring_Config'!$D:$D,"Yes")="Yes",_xlfn.XLOOKUP("Src_IsAny",'Scoring_Config'!$A:$A,'Scoring_Config'!$C:$C,10),0),0)+IF(LEFT(Z1516,4)="True",IF(_xlfn.XLOOKUP("Src_CIDR_Le_16",'Scoring_Config'!$A:$A,'Scoring_Config'!$D:$D,"Yes")="Yes",_xlfn.XLOOKUP("Src_CIDR_Le_16",'Scoring_Config'!$A:$A,'Scoring_Config'!$C:$C,10),0),0)+IF(LEFT(AA1516,4)="True",IF(_xlfn.XLOOKUP("Src_CIDR_17_22",'Scoring_Config'!$A:$A,'Scoring_Config'!$D:$D,"Yes")="Yes",_xlfn.XLOOKUP("Src_CIDR_17_22",'Scoring_Config'!$A:$A,'Scoring_Config'!$C:$C,5),0),0)+IF(LEFT(AB1516,4)="True",IF(_xlfn.XLOOKUP("Dst_IsAny",'Scoring_Config'!$A:$A,'Scoring_Config'!$D:$D,"Yes")="Yes",_xlfn.XLOOKUP("Dst_IsAny",'Scoring_Config'!$A:$A,'Scoring_Config'!$C:$C,10),0),0)+IF(LEFT(AC1516,4)="True",IF(_xlfn.XLOOKUP("Dst_CIDR_Le_16",'Scoring_Config'!$A:$A,'Scoring_Config'!$D:$D,"Yes")="Yes",_xlfn.XLOOKUP("Dst_CIDR_Le_16",'Scoring_Config'!$A:$A,'Scoring_Config'!$C:$C,10),0),0)+IF(LEFT(AD1516,4)="True",IF(_xlfn.XLOOKUP("Dst_CIDR_17_22",'Scoring_Config'!$A:$A,'Scoring_Config'!$D:$D,"Yes")="Yes",_xlfn.XLOOKUP("Dst_CIDR_17_22",'Scoring_Config'!$A:$A,'Scoring_Config'!$C:$C,5),0),0)+IF(LEFT(AE1516,4)="True",IF(_xlfn.XLOOKUP("SrcZone_IsAny",'Scoring_Config'!$A:$A,'Scoring_Config'!$D:$D,"Yes")="Yes",_xlfn.XLOOKUP("SrcZone_IsAny",'Scoring_Config'!$A:$A,'Scoring_Config'!$C:$C,10),0),0)+IF(LEFT(AF1516,4)="True",IF(_xlfn.XLOOKUP("DstZone_IsAny",'Scoring_Config'!$A:$A,'Scoring_Config'!$D:$D,"Yes")="Yes",_xlfn.XLOOKUP("DstZone_IsAny",'Scoring_Config'!$A:$A,'Scoring_Config'!$C:$C,10),0),0)+IF(LEFT(AG1516,4)="True",IF(_xlfn.XLOOKUP("Service_Any_OR_RangeGt1000",'Scoring_Config'!$A:$A,'Scoring_Config'!$D:$D,"Yes")="Yes",_xlfn.XLOOKUP("Service_Any_OR_RangeGt1000",'Scoring_Config'!$A:$A,'Scoring_Config'!$C:$C,10),0),0)+IF(LEFT(AH1516,4)="True",IF(_xlfn.XLOOKUP("App_Any_OR_RangeGt1000",'Scoring_Config'!$A:$A,'Scoring_Config'!$D:$D,"Yes")="Yes",_xlfn.XLOOKUP("App_Any_OR_RangeGt1000",'Scoring_Config'!$A:$A,'Scoring_Config'!$C:$C,10),0),0)+IF(LEFT(AI1516,4)="True",IF(_xlfn.XLOOKUP("Service_Insecure_Match",'Scoring_Config'!$A:$A,'Scoring_Config'!$D:$D,"Yes")="Yes",_xlfn.XLOOKUP("Service_Insecure_Match",'Scoring_Config'!$A:$A,'Scoring_Config'!$C:$C,5),0),0)+IF(LEFT(AJ1516,4)="True",IF(_xlfn.XLOOKUP("Risky_Inbound",'Scoring_Config'!$A:$A,'Scoring_Config'!$D:$D,"Yes")="Yes",_xlfn.XLOOKUP("Risky_Inbound",'Scoring_Config'!$A:$A,'Scoring_Config'!$C:$C,50),0),0)+IF(LEFT(AK1516,4)="True",IF(_xlfn.XLOOKUP("Risky_Outbound",'Scoring_Config'!$A:$A,'Scoring_Config'!$D:$D,"Yes")="Yes",_xlfn.XLOOKUP("Risky_Outbound",'Scoring_Config'!$A:$A,'Scoring_Config'!$C:$C,25),0),0)+IF(LEFT(AZ1516,4)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1516,FIND(",",AL1516)+1,100)),0)+IF(LEFT(AM1516,4)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1516,FIND(",",AN1516)+1,100)),0)+IF(_xlfn.XLOOKUP("Profile_Scoring",'Scoring_Config'!$A:$A,'Scoring_Config'!$D:$D,"Yes")="Yes",VALUE(MID(AO1516,FIND(",",AO1516)+1,100)),0)+IF(_xlfn.XLOOKUP("Options_Scoring",'Scoring_Config'!$A:$A,'Scoring_Config'!$D:$D,"Yes")="Yes",VALUE(MID(AP1516,FIND(",",AP1516)+1,100)),0)))</f>
        <v>0</v>
      </c>
      <c r="AZ1516" cm="1">
        <f t="array" ref="AZ1516">IF(FALSE,"True," &amp; IF(_xlfn.XLOOKUP("Migrate_Insecure",'Scoring_Config'!$A:$A,'Scoring_Config'!$D:$D,"Yes")="Yes",_xlfn.XLOOKUP("Migrate_Insecure",'Scoring_Config'!$A:$A,'Scoring_Config'!$C:$C,10),0),"False,0")</f>
        <v>0</v>
      </c>
    </row>
    <row r="1517" spans="1:52">
      <c r="A1517" t="s">
        <v>1979</v>
      </c>
      <c r="B1517" t="s">
        <v>3489</v>
      </c>
      <c r="C1517" t="s">
        <v>3542</v>
      </c>
      <c r="D1517" t="s">
        <v>3545</v>
      </c>
      <c r="E1517" t="s">
        <v>3563</v>
      </c>
      <c r="F1517" t="s">
        <v>4044</v>
      </c>
      <c r="G1517" t="s">
        <v>792</v>
      </c>
      <c r="H1517" t="s">
        <v>174</v>
      </c>
      <c r="I1517" t="s">
        <v>4110</v>
      </c>
      <c r="J1517" t="s">
        <v>900</v>
      </c>
      <c r="K1517" t="s">
        <v>1667</v>
      </c>
      <c r="L1517" t="s">
        <v>1327</v>
      </c>
      <c r="M1517" t="s">
        <v>1974</v>
      </c>
      <c r="N1517" t="s">
        <v>4315</v>
      </c>
      <c r="O1517" t="s">
        <v>4319</v>
      </c>
      <c r="P1517" t="s">
        <v>4323</v>
      </c>
      <c r="Q1517" t="s">
        <v>5392</v>
      </c>
      <c r="R1517" t="s">
        <v>5439</v>
      </c>
      <c r="S1517" t="s">
        <v>4324</v>
      </c>
      <c r="T1517" t="s">
        <v>5817</v>
      </c>
      <c r="U1517" t="s">
        <v>6676</v>
      </c>
      <c r="Y1517" cm="1">
        <f t="array" ref="Y1517">IF(FALSE,"True," &amp; IF(_xlfn.XLOOKUP("Src_IsAny",'Scoring_Config'!$A:$A,'Scoring_Config'!$D:$D,"Yes")="Yes",_xlfn.XLOOKUP("Src_IsAny",'Scoring_Config'!$A:$A,'Scoring_Config'!$C:$C,10),0),"False,0")</f>
        <v>0</v>
      </c>
      <c r="Z1517" cm="1">
        <f t="array" ref="Z1517">IF(FALSE,"True," &amp; IF(_xlfn.XLOOKUP("Src_CIDR_Le_16",'Scoring_Config'!$A:$A,'Scoring_Config'!$D:$D,"Yes")="Yes",_xlfn.XLOOKUP("Src_CIDR_Le_16",'Scoring_Config'!$A:$A,'Scoring_Config'!$C:$C,10),0),"False,0")</f>
        <v>0</v>
      </c>
      <c r="AA1517" cm="1">
        <f t="array" ref="AA1517">IF(FALSE,"True," &amp; IF(_xlfn.XLOOKUP("Src_CIDR_17_22",'Scoring_Config'!$A:$A,'Scoring_Config'!$D:$D,"Yes")="Yes",_xlfn.XLOOKUP("Src_CIDR_17_22",'Scoring_Config'!$A:$A,'Scoring_Config'!$C:$C,5),0),"False,0")</f>
        <v>0</v>
      </c>
      <c r="AB1517" cm="1">
        <f t="array" ref="AB1517">IF(FALSE,"True," &amp; IF(_xlfn.XLOOKUP("Dst_IsAny",'Scoring_Config'!$A:$A,'Scoring_Config'!$D:$D,"Yes")="Yes",_xlfn.XLOOKUP("Dst_IsAny",'Scoring_Config'!$A:$A,'Scoring_Config'!$C:$C,10),0),"False,0")</f>
        <v>0</v>
      </c>
      <c r="AC1517" cm="1">
        <f t="array" ref="AC1517">IF(FALSE,"True," &amp; IF(_xlfn.XLOOKUP("Dst_CIDR_Le_16",'Scoring_Config'!$A:$A,'Scoring_Config'!$D:$D,"Yes")="Yes",_xlfn.XLOOKUP("Dst_CIDR_Le_16",'Scoring_Config'!$A:$A,'Scoring_Config'!$C:$C,10),0),"False,0")</f>
        <v>0</v>
      </c>
      <c r="AD1517" cm="1">
        <f t="array" ref="AD1517">IF(FALSE,"True," &amp; IF(_xlfn.XLOOKUP("Dst_CIDR_17_22",'Scoring_Config'!$A:$A,'Scoring_Config'!$D:$D,"Yes")="Yes",_xlfn.XLOOKUP("Dst_CIDR_17_22",'Scoring_Config'!$A:$A,'Scoring_Config'!$C:$C,5),0),"False,0")</f>
        <v>0</v>
      </c>
      <c r="AE1517" cm="1">
        <f t="array" ref="AE1517">IF(FALSE,"True," &amp; IF(_xlfn.XLOOKUP("SrcZone_IsAny",'Scoring_Config'!$A:$A,'Scoring_Config'!$D:$D,"Yes")="Yes",_xlfn.XLOOKUP("SrcZone_IsAny",'Scoring_Config'!$A:$A,'Scoring_Config'!$C:$C,10),0),"False,0")</f>
        <v>0</v>
      </c>
      <c r="AF1517" cm="1">
        <f t="array" ref="AF1517">IF(FALSE,"True," &amp; IF(_xlfn.XLOOKUP("DstZone_IsAny",'Scoring_Config'!$A:$A,'Scoring_Config'!$D:$D,"Yes")="Yes",_xlfn.XLOOKUP("DstZone_IsAny",'Scoring_Config'!$A:$A,'Scoring_Config'!$C:$C,10),0),"False,0")</f>
        <v>0</v>
      </c>
      <c r="AG1517" cm="1">
        <f t="array" ref="AG151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17" cm="1">
        <f t="array" ref="AH1517">IF(FALSE,"True," &amp; IF(_xlfn.XLOOKUP("App_Any_OR_RangeGt1000",'Scoring_Config'!$A:$A,'Scoring_Config'!$D:$D,"Yes")="Yes",_xlfn.XLOOKUP("App_Any_OR_RangeGt1000",'Scoring_Config'!$A:$A,'Scoring_Config'!$C:$C,10),0),"False,0")</f>
        <v>0</v>
      </c>
      <c r="AI1517" cm="1">
        <f t="array" ref="AI1517">IF(FALSE,"True," &amp; IF(_xlfn.XLOOKUP("Service_Insecure_Match",'Scoring_Config'!$A:$A,'Scoring_Config'!$D:$D,"Yes")="Yes",_xlfn.XLOOKUP("Service_Insecure_Match",'Scoring_Config'!$A:$A,'Scoring_Config'!$C:$C,5),0),"False,0")</f>
        <v>0</v>
      </c>
      <c r="AJ1517" cm="1">
        <f t="array" ref="AJ1517">IF(FALSE,"True," &amp; IF(_xlfn.XLOOKUP("Risky_Inbound",'Scoring_Config'!$A:$A,'Scoring_Config'!$D:$D,"Yes")="Yes",_xlfn.XLOOKUP("Risky_Inbound",'Scoring_Config'!$A:$A,'Scoring_Config'!$C:$C,50),0),"False,0")</f>
        <v>0</v>
      </c>
      <c r="AK1517" cm="1">
        <f t="array" ref="AK1517">IF(FALSE,"True," &amp; IF(_xlfn.XLOOKUP("Risky_Outbound",'Scoring_Config'!$A:$A,'Scoring_Config'!$D:$D,"Yes")="Yes",_xlfn.XLOOKUP("Risky_Outbound",'Scoring_Config'!$A:$A,'Scoring_Config'!$C:$C,25),0),"False,0")</f>
        <v>0</v>
      </c>
      <c r="AL1517" t="s">
        <v>6699</v>
      </c>
      <c r="AM1517" cm="1">
        <f t="array" ref="AM151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17" t="s">
        <v>6697</v>
      </c>
      <c r="AO1517" t="s">
        <v>6697</v>
      </c>
      <c r="AP1517" t="s">
        <v>6697</v>
      </c>
      <c r="AQ1517" cm="1">
        <f t="array" ref="AQ1517">IF(FALSE,"True," &amp; IF(_xlfn.XLOOKUP("Service_IsAny",'Scoring_Config'!$A:$A,'Scoring_Config'!$D:$D,"Yes")="Yes",_xlfn.XLOOKUP("Service_IsAny",'Scoring_Config'!$A:$A,'Scoring_Config'!$C:$C,0),0),"False,0")</f>
        <v>0</v>
      </c>
      <c r="AR1517">
        <v>0</v>
      </c>
      <c r="AS1517" cm="1">
        <f t="array" ref="AS1517">IF(FALSE,"True," &amp; IF(_xlfn.XLOOKUP("Service_RangeGt1000",'Scoring_Config'!$A:$A,'Scoring_Config'!$D:$D,"Yes")="Yes",_xlfn.XLOOKUP("Service_RangeGt1000",'Scoring_Config'!$A:$A,'Scoring_Config'!$C:$C,0),0),"False,0")</f>
        <v>0</v>
      </c>
      <c r="AT1517" cm="1">
        <f t="array" ref="AT1517">IF(FALSE,"True," &amp; IF(_xlfn.XLOOKUP("App_IsAny",'Scoring_Config'!$A:$A,'Scoring_Config'!$D:$D,"Yes")="Yes",_xlfn.XLOOKUP("App_IsAny",'Scoring_Config'!$A:$A,'Scoring_Config'!$C:$C,0),0),"False,0")</f>
        <v>0</v>
      </c>
      <c r="AU1517">
        <v>1</v>
      </c>
      <c r="AV1517" cm="1">
        <f t="array" ref="AV1517">IF(FALSE,"True," &amp; IF(_xlfn.XLOOKUP("App_RangeGt1000",'Scoring_Config'!$A:$A,'Scoring_Config'!$D:$D,"Yes")="Yes",_xlfn.XLOOKUP("App_RangeGt1000",'Scoring_Config'!$A:$A,'Scoring_Config'!$C:$C,0),0),"False,0")</f>
        <v>0</v>
      </c>
      <c r="AW1517" cm="1">
        <f t="array" ref="AW1517">IF(FALSE,"True," &amp; IF(_xlfn.XLOOKUP("Action_IsDenyOrDrop",'Scoring_Config'!$A:$A,'Scoring_Config'!$D:$D,"Yes")="Yes",_xlfn.XLOOKUP("Action_IsDenyOrDrop",'Scoring_Config'!$A:$A,'Scoring_Config'!$C:$C,0),0),"False,0")</f>
        <v>0</v>
      </c>
      <c r="AX1517" cm="1">
        <f t="array" ref="AX1517">IF(LEFT(AW1517,4)="True",0,(IF(LEFT(Y1517,4)="True",IF(_xlfn.XLOOKUP("Src_IsAny",'Scoring_Config'!$A:$A,'Scoring_Config'!$D:$D,"Yes")="Yes",_xlfn.XLOOKUP("Src_IsAny",'Scoring_Config'!$A:$A,'Scoring_Config'!$C:$C,10),0),0)+IF(LEFT(Z1517,4)="True",IF(_xlfn.XLOOKUP("Src_CIDR_Le_16",'Scoring_Config'!$A:$A,'Scoring_Config'!$D:$D,"Yes")="Yes",_xlfn.XLOOKUP("Src_CIDR_Le_16",'Scoring_Config'!$A:$A,'Scoring_Config'!$C:$C,10),0),0)+IF(LEFT(AA1517,4)="True",IF(_xlfn.XLOOKUP("Src_CIDR_17_22",'Scoring_Config'!$A:$A,'Scoring_Config'!$D:$D,"Yes")="Yes",_xlfn.XLOOKUP("Src_CIDR_17_22",'Scoring_Config'!$A:$A,'Scoring_Config'!$C:$C,5),0),0)+IF(LEFT(AB1517,4)="True",IF(_xlfn.XLOOKUP("Dst_IsAny",'Scoring_Config'!$A:$A,'Scoring_Config'!$D:$D,"Yes")="Yes",_xlfn.XLOOKUP("Dst_IsAny",'Scoring_Config'!$A:$A,'Scoring_Config'!$C:$C,10),0),0)+IF(LEFT(AC1517,4)="True",IF(_xlfn.XLOOKUP("Dst_CIDR_Le_16",'Scoring_Config'!$A:$A,'Scoring_Config'!$D:$D,"Yes")="Yes",_xlfn.XLOOKUP("Dst_CIDR_Le_16",'Scoring_Config'!$A:$A,'Scoring_Config'!$C:$C,10),0),0)+IF(LEFT(AD1517,4)="True",IF(_xlfn.XLOOKUP("Dst_CIDR_17_22",'Scoring_Config'!$A:$A,'Scoring_Config'!$D:$D,"Yes")="Yes",_xlfn.XLOOKUP("Dst_CIDR_17_22",'Scoring_Config'!$A:$A,'Scoring_Config'!$C:$C,5),0),0)+IF(LEFT(AE1517,4)="True",IF(_xlfn.XLOOKUP("SrcZone_IsAny",'Scoring_Config'!$A:$A,'Scoring_Config'!$D:$D,"Yes")="Yes",_xlfn.XLOOKUP("SrcZone_IsAny",'Scoring_Config'!$A:$A,'Scoring_Config'!$C:$C,10),0),0)+IF(LEFT(AF1517,4)="True",IF(_xlfn.XLOOKUP("DstZone_IsAny",'Scoring_Config'!$A:$A,'Scoring_Config'!$D:$D,"Yes")="Yes",_xlfn.XLOOKUP("DstZone_IsAny",'Scoring_Config'!$A:$A,'Scoring_Config'!$C:$C,10),0),0)+IF(LEFT(AG1517,4)="True",IF(_xlfn.XLOOKUP("Service_Any_OR_RangeGt1000",'Scoring_Config'!$A:$A,'Scoring_Config'!$D:$D,"Yes")="Yes",_xlfn.XLOOKUP("Service_Any_OR_RangeGt1000",'Scoring_Config'!$A:$A,'Scoring_Config'!$C:$C,10),0),0)+IF(LEFT(AH1517,4)="True",IF(_xlfn.XLOOKUP("App_Any_OR_RangeGt1000",'Scoring_Config'!$A:$A,'Scoring_Config'!$D:$D,"Yes")="Yes",_xlfn.XLOOKUP("App_Any_OR_RangeGt1000",'Scoring_Config'!$A:$A,'Scoring_Config'!$C:$C,10),0),0)+IF(LEFT(AI1517,4)="True",IF(_xlfn.XLOOKUP("Service_Insecure_Match",'Scoring_Config'!$A:$A,'Scoring_Config'!$D:$D,"Yes")="Yes",_xlfn.XLOOKUP("Service_Insecure_Match",'Scoring_Config'!$A:$A,'Scoring_Config'!$C:$C,5),0),0)+IF(LEFT(AJ1517,4)="True",IF(_xlfn.XLOOKUP("Risky_Inbound",'Scoring_Config'!$A:$A,'Scoring_Config'!$D:$D,"Yes")="Yes",_xlfn.XLOOKUP("Risky_Inbound",'Scoring_Config'!$A:$A,'Scoring_Config'!$C:$C,50),0),0)+IF(LEFT(AK1517,4)="True",IF(_xlfn.XLOOKUP("Risky_Outbound",'Scoring_Config'!$A:$A,'Scoring_Config'!$D:$D,"Yes")="Yes",_xlfn.XLOOKUP("Risky_Outbound",'Scoring_Config'!$A:$A,'Scoring_Config'!$C:$C,25),0),0)+IF(LEFT(AZ1517,4)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1517,FIND(",",AL1517)+1,100)),0)+IF(LEFT(AM1517,4)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1517,FIND(",",AN1517)+1,100)),0)+IF(_xlfn.XLOOKUP("Profile_Scoring",'Scoring_Config'!$A:$A,'Scoring_Config'!$D:$D,"Yes")="Yes",VALUE(MID(AO1517,FIND(",",AO1517)+1,100)),0)+IF(_xlfn.XLOOKUP("Options_Scoring",'Scoring_Config'!$A:$A,'Scoring_Config'!$D:$D,"Yes")="Yes",VALUE(MID(AP1517,FIND(",",AP1517)+1,100)),0)))</f>
        <v>0</v>
      </c>
      <c r="AZ1517" cm="1">
        <f t="array" ref="AZ1517">IF(FALSE,"True," &amp; IF(_xlfn.XLOOKUP("Migrate_Insecure",'Scoring_Config'!$A:$A,'Scoring_Config'!$D:$D,"Yes")="Yes",_xlfn.XLOOKUP("Migrate_Insecure",'Scoring_Config'!$A:$A,'Scoring_Config'!$C:$C,10),0),"False,0")</f>
        <v>0</v>
      </c>
    </row>
    <row r="1518" spans="1:52">
      <c r="A1518" t="s">
        <v>1979</v>
      </c>
      <c r="B1518" t="s">
        <v>3490</v>
      </c>
      <c r="C1518" t="s">
        <v>3542</v>
      </c>
      <c r="D1518" t="s">
        <v>3545</v>
      </c>
      <c r="E1518" t="s">
        <v>3563</v>
      </c>
      <c r="F1518" t="s">
        <v>3597</v>
      </c>
      <c r="G1518" t="s">
        <v>793</v>
      </c>
      <c r="H1518" t="s">
        <v>174</v>
      </c>
      <c r="I1518" t="s">
        <v>4027</v>
      </c>
      <c r="J1518" t="s">
        <v>792</v>
      </c>
      <c r="K1518" t="s">
        <v>174</v>
      </c>
      <c r="L1518" t="s">
        <v>1645</v>
      </c>
      <c r="M1518" t="s">
        <v>1974</v>
      </c>
      <c r="N1518" t="s">
        <v>4315</v>
      </c>
      <c r="O1518" t="s">
        <v>4319</v>
      </c>
      <c r="P1518" t="s">
        <v>4321</v>
      </c>
      <c r="Q1518" t="s">
        <v>5393</v>
      </c>
      <c r="R1518" t="s">
        <v>5441</v>
      </c>
      <c r="S1518" t="s">
        <v>5452</v>
      </c>
      <c r="T1518" t="s">
        <v>5744</v>
      </c>
      <c r="U1518" t="s">
        <v>6677</v>
      </c>
      <c r="Y1518" cm="1">
        <f t="array" ref="Y1518">IF(FALSE,"True," &amp; IF(_xlfn.XLOOKUP("Src_IsAny",'Scoring_Config'!$A:$A,'Scoring_Config'!$D:$D,"Yes")="Yes",_xlfn.XLOOKUP("Src_IsAny",'Scoring_Config'!$A:$A,'Scoring_Config'!$C:$C,10),0),"False,0")</f>
        <v>0</v>
      </c>
      <c r="Z1518" cm="1">
        <f t="array" ref="Z1518">IF(FALSE,"True," &amp; IF(_xlfn.XLOOKUP("Src_CIDR_Le_16",'Scoring_Config'!$A:$A,'Scoring_Config'!$D:$D,"Yes")="Yes",_xlfn.XLOOKUP("Src_CIDR_Le_16",'Scoring_Config'!$A:$A,'Scoring_Config'!$C:$C,10),0),"False,0")</f>
        <v>0</v>
      </c>
      <c r="AA1518" cm="1">
        <f t="array" ref="AA1518">IF(FALSE,"True," &amp; IF(_xlfn.XLOOKUP("Src_CIDR_17_22",'Scoring_Config'!$A:$A,'Scoring_Config'!$D:$D,"Yes")="Yes",_xlfn.XLOOKUP("Src_CIDR_17_22",'Scoring_Config'!$A:$A,'Scoring_Config'!$C:$C,5),0),"False,0")</f>
        <v>0</v>
      </c>
      <c r="AB1518" cm="1">
        <f t="array" ref="AB1518">IF(FALSE,"True," &amp; IF(_xlfn.XLOOKUP("Dst_IsAny",'Scoring_Config'!$A:$A,'Scoring_Config'!$D:$D,"Yes")="Yes",_xlfn.XLOOKUP("Dst_IsAny",'Scoring_Config'!$A:$A,'Scoring_Config'!$C:$C,10),0),"False,0")</f>
        <v>0</v>
      </c>
      <c r="AC1518" cm="1">
        <f t="array" ref="AC1518">IF(FALSE,"True," &amp; IF(_xlfn.XLOOKUP("Dst_CIDR_Le_16",'Scoring_Config'!$A:$A,'Scoring_Config'!$D:$D,"Yes")="Yes",_xlfn.XLOOKUP("Dst_CIDR_Le_16",'Scoring_Config'!$A:$A,'Scoring_Config'!$C:$C,10),0),"False,0")</f>
        <v>0</v>
      </c>
      <c r="AD1518" cm="1">
        <f t="array" ref="AD1518">IF(FALSE,"True," &amp; IF(_xlfn.XLOOKUP("Dst_CIDR_17_22",'Scoring_Config'!$A:$A,'Scoring_Config'!$D:$D,"Yes")="Yes",_xlfn.XLOOKUP("Dst_CIDR_17_22",'Scoring_Config'!$A:$A,'Scoring_Config'!$C:$C,5),0),"False,0")</f>
        <v>0</v>
      </c>
      <c r="AE1518" cm="1">
        <f t="array" ref="AE1518">IF(FALSE,"True," &amp; IF(_xlfn.XLOOKUP("SrcZone_IsAny",'Scoring_Config'!$A:$A,'Scoring_Config'!$D:$D,"Yes")="Yes",_xlfn.XLOOKUP("SrcZone_IsAny",'Scoring_Config'!$A:$A,'Scoring_Config'!$C:$C,10),0),"False,0")</f>
        <v>0</v>
      </c>
      <c r="AF1518" cm="1">
        <f t="array" ref="AF1518">IF(FALSE,"True," &amp; IF(_xlfn.XLOOKUP("DstZone_IsAny",'Scoring_Config'!$A:$A,'Scoring_Config'!$D:$D,"Yes")="Yes",_xlfn.XLOOKUP("DstZone_IsAny",'Scoring_Config'!$A:$A,'Scoring_Config'!$C:$C,10),0),"False,0")</f>
        <v>0</v>
      </c>
      <c r="AG1518" cm="1">
        <f t="array" ref="AG151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18" cm="1">
        <f t="array" ref="AH1518">IF(TRUE,"True," &amp; IF(_xlfn.XLOOKUP("App_Any_OR_RangeGt1000",'Scoring_Config'!$A:$A,'Scoring_Config'!$D:$D,"Yes")="Yes",_xlfn.XLOOKUP("App_Any_OR_RangeGt1000",'Scoring_Config'!$A:$A,'Scoring_Config'!$C:$C,10),0),"False,0")</f>
        <v>0</v>
      </c>
      <c r="AI1518" cm="1">
        <f t="array" ref="AI1518">IF(FALSE,"True," &amp; IF(_xlfn.XLOOKUP("Service_Insecure_Match",'Scoring_Config'!$A:$A,'Scoring_Config'!$D:$D,"Yes")="Yes",_xlfn.XLOOKUP("Service_Insecure_Match",'Scoring_Config'!$A:$A,'Scoring_Config'!$C:$C,5),0),"False,0")</f>
        <v>0</v>
      </c>
      <c r="AJ1518" cm="1">
        <f t="array" ref="AJ1518">IF(FALSE,"True," &amp; IF(_xlfn.XLOOKUP("Risky_Inbound",'Scoring_Config'!$A:$A,'Scoring_Config'!$D:$D,"Yes")="Yes",_xlfn.XLOOKUP("Risky_Inbound",'Scoring_Config'!$A:$A,'Scoring_Config'!$C:$C,50),0),"False,0")</f>
        <v>0</v>
      </c>
      <c r="AK1518" cm="1">
        <f t="array" ref="AK1518">IF(FALSE,"True," &amp; IF(_xlfn.XLOOKUP("Risky_Outbound",'Scoring_Config'!$A:$A,'Scoring_Config'!$D:$D,"Yes")="Yes",_xlfn.XLOOKUP("Risky_Outbound",'Scoring_Config'!$A:$A,'Scoring_Config'!$C:$C,25),0),"False,0")</f>
        <v>0</v>
      </c>
      <c r="AL1518" t="s">
        <v>6700</v>
      </c>
      <c r="AM1518" cm="1">
        <f t="array" ref="AM151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18" t="s">
        <v>6697</v>
      </c>
      <c r="AO1518" t="s">
        <v>6697</v>
      </c>
      <c r="AP1518" t="s">
        <v>6697</v>
      </c>
      <c r="AQ1518" cm="1">
        <f t="array" ref="AQ1518">IF(FALSE,"True," &amp; IF(_xlfn.XLOOKUP("Service_IsAny",'Scoring_Config'!$A:$A,'Scoring_Config'!$D:$D,"Yes")="Yes",_xlfn.XLOOKUP("Service_IsAny",'Scoring_Config'!$A:$A,'Scoring_Config'!$C:$C,0),0),"False,0")</f>
        <v>0</v>
      </c>
      <c r="AR1518">
        <v>1</v>
      </c>
      <c r="AS1518" cm="1">
        <f t="array" ref="AS1518">IF(FALSE,"True," &amp; IF(_xlfn.XLOOKUP("Service_RangeGt1000",'Scoring_Config'!$A:$A,'Scoring_Config'!$D:$D,"Yes")="Yes",_xlfn.XLOOKUP("Service_RangeGt1000",'Scoring_Config'!$A:$A,'Scoring_Config'!$C:$C,0),0),"False,0")</f>
        <v>0</v>
      </c>
      <c r="AT1518" cm="1">
        <f t="array" ref="AT1518">IF(TRUE,"True," &amp; IF(_xlfn.XLOOKUP("App_IsAny",'Scoring_Config'!$A:$A,'Scoring_Config'!$D:$D,"Yes")="Yes",_xlfn.XLOOKUP("App_IsAny",'Scoring_Config'!$A:$A,'Scoring_Config'!$C:$C,0),0),"False,0")</f>
        <v>0</v>
      </c>
      <c r="AU1518">
        <v>65535</v>
      </c>
      <c r="AV1518" cm="1">
        <f t="array" ref="AV1518">IF(TRUE,"True," &amp; IF(_xlfn.XLOOKUP("App_RangeGt1000",'Scoring_Config'!$A:$A,'Scoring_Config'!$D:$D,"Yes")="Yes",_xlfn.XLOOKUP("App_RangeGt1000",'Scoring_Config'!$A:$A,'Scoring_Config'!$C:$C,0),0),"False,0")</f>
        <v>0</v>
      </c>
      <c r="AW1518" cm="1">
        <f t="array" ref="AW1518">IF(FALSE,"True," &amp; IF(_xlfn.XLOOKUP("Action_IsDenyOrDrop",'Scoring_Config'!$A:$A,'Scoring_Config'!$D:$D,"Yes")="Yes",_xlfn.XLOOKUP("Action_IsDenyOrDrop",'Scoring_Config'!$A:$A,'Scoring_Config'!$C:$C,0),0),"False,0")</f>
        <v>0</v>
      </c>
      <c r="AX1518" cm="1">
        <f t="array" ref="AX1518">IF(LEFT(AW1518,4)="True",0,(IF(LEFT(Y1518,4)="True",IF(_xlfn.XLOOKUP("Src_IsAny",'Scoring_Config'!$A:$A,'Scoring_Config'!$D:$D,"Yes")="Yes",_xlfn.XLOOKUP("Src_IsAny",'Scoring_Config'!$A:$A,'Scoring_Config'!$C:$C,10),0),0)+IF(LEFT(Z1518,4)="True",IF(_xlfn.XLOOKUP("Src_CIDR_Le_16",'Scoring_Config'!$A:$A,'Scoring_Config'!$D:$D,"Yes")="Yes",_xlfn.XLOOKUP("Src_CIDR_Le_16",'Scoring_Config'!$A:$A,'Scoring_Config'!$C:$C,10),0),0)+IF(LEFT(AA1518,4)="True",IF(_xlfn.XLOOKUP("Src_CIDR_17_22",'Scoring_Config'!$A:$A,'Scoring_Config'!$D:$D,"Yes")="Yes",_xlfn.XLOOKUP("Src_CIDR_17_22",'Scoring_Config'!$A:$A,'Scoring_Config'!$C:$C,5),0),0)+IF(LEFT(AB1518,4)="True",IF(_xlfn.XLOOKUP("Dst_IsAny",'Scoring_Config'!$A:$A,'Scoring_Config'!$D:$D,"Yes")="Yes",_xlfn.XLOOKUP("Dst_IsAny",'Scoring_Config'!$A:$A,'Scoring_Config'!$C:$C,10),0),0)+IF(LEFT(AC1518,4)="True",IF(_xlfn.XLOOKUP("Dst_CIDR_Le_16",'Scoring_Config'!$A:$A,'Scoring_Config'!$D:$D,"Yes")="Yes",_xlfn.XLOOKUP("Dst_CIDR_Le_16",'Scoring_Config'!$A:$A,'Scoring_Config'!$C:$C,10),0),0)+IF(LEFT(AD1518,4)="True",IF(_xlfn.XLOOKUP("Dst_CIDR_17_22",'Scoring_Config'!$A:$A,'Scoring_Config'!$D:$D,"Yes")="Yes",_xlfn.XLOOKUP("Dst_CIDR_17_22",'Scoring_Config'!$A:$A,'Scoring_Config'!$C:$C,5),0),0)+IF(LEFT(AE1518,4)="True",IF(_xlfn.XLOOKUP("SrcZone_IsAny",'Scoring_Config'!$A:$A,'Scoring_Config'!$D:$D,"Yes")="Yes",_xlfn.XLOOKUP("SrcZone_IsAny",'Scoring_Config'!$A:$A,'Scoring_Config'!$C:$C,10),0),0)+IF(LEFT(AF1518,4)="True",IF(_xlfn.XLOOKUP("DstZone_IsAny",'Scoring_Config'!$A:$A,'Scoring_Config'!$D:$D,"Yes")="Yes",_xlfn.XLOOKUP("DstZone_IsAny",'Scoring_Config'!$A:$A,'Scoring_Config'!$C:$C,10),0),0)+IF(LEFT(AG1518,4)="True",IF(_xlfn.XLOOKUP("Service_Any_OR_RangeGt1000",'Scoring_Config'!$A:$A,'Scoring_Config'!$D:$D,"Yes")="Yes",_xlfn.XLOOKUP("Service_Any_OR_RangeGt1000",'Scoring_Config'!$A:$A,'Scoring_Config'!$C:$C,10),0),0)+IF(LEFT(AH1518,4)="True",IF(_xlfn.XLOOKUP("App_Any_OR_RangeGt1000",'Scoring_Config'!$A:$A,'Scoring_Config'!$D:$D,"Yes")="Yes",_xlfn.XLOOKUP("App_Any_OR_RangeGt1000",'Scoring_Config'!$A:$A,'Scoring_Config'!$C:$C,10),0),0)+IF(LEFT(AI1518,4)="True",IF(_xlfn.XLOOKUP("Service_Insecure_Match",'Scoring_Config'!$A:$A,'Scoring_Config'!$D:$D,"Yes")="Yes",_xlfn.XLOOKUP("Service_Insecure_Match",'Scoring_Config'!$A:$A,'Scoring_Config'!$C:$C,5),0),0)+IF(LEFT(AJ1518,4)="True",IF(_xlfn.XLOOKUP("Risky_Inbound",'Scoring_Config'!$A:$A,'Scoring_Config'!$D:$D,"Yes")="Yes",_xlfn.XLOOKUP("Risky_Inbound",'Scoring_Config'!$A:$A,'Scoring_Config'!$C:$C,50),0),0)+IF(LEFT(AK1518,4)="True",IF(_xlfn.XLOOKUP("Risky_Outbound",'Scoring_Config'!$A:$A,'Scoring_Config'!$D:$D,"Yes")="Yes",_xlfn.XLOOKUP("Risky_Outbound",'Scoring_Config'!$A:$A,'Scoring_Config'!$C:$C,25),0),0)+IF(LEFT(AZ1518,4)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1518,FIND(",",AL1518)+1,100)),0)+IF(LEFT(AM1518,4)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1518,FIND(",",AN1518)+1,100)),0)+IF(_xlfn.XLOOKUP("Profile_Scoring",'Scoring_Config'!$A:$A,'Scoring_Config'!$D:$D,"Yes")="Yes",VALUE(MID(AO1518,FIND(",",AO1518)+1,100)),0)+IF(_xlfn.XLOOKUP("Options_Scoring",'Scoring_Config'!$A:$A,'Scoring_Config'!$D:$D,"Yes")="Yes",VALUE(MID(AP1518,FIND(",",AP1518)+1,100)),0)))</f>
        <v>0</v>
      </c>
      <c r="AZ1518" cm="1">
        <f t="array" ref="AZ1518">IF(FALSE,"True," &amp; IF(_xlfn.XLOOKUP("Migrate_Insecure",'Scoring_Config'!$A:$A,'Scoring_Config'!$D:$D,"Yes")="Yes",_xlfn.XLOOKUP("Migrate_Insecure",'Scoring_Config'!$A:$A,'Scoring_Config'!$C:$C,10),0),"False,0")</f>
        <v>0</v>
      </c>
    </row>
    <row r="1519" spans="1:52">
      <c r="A1519" t="s">
        <v>1979</v>
      </c>
      <c r="B1519" t="s">
        <v>3491</v>
      </c>
      <c r="C1519" t="s">
        <v>3542</v>
      </c>
      <c r="D1519" t="s">
        <v>3545</v>
      </c>
      <c r="E1519" t="s">
        <v>3563</v>
      </c>
      <c r="F1519" t="s">
        <v>4045</v>
      </c>
      <c r="G1519" t="s">
        <v>794</v>
      </c>
      <c r="H1519" t="s">
        <v>174</v>
      </c>
      <c r="I1519" t="s">
        <v>4311</v>
      </c>
      <c r="J1519" t="s">
        <v>726</v>
      </c>
      <c r="K1519" t="s">
        <v>1721</v>
      </c>
      <c r="L1519" t="s">
        <v>1327</v>
      </c>
      <c r="M1519" t="s">
        <v>1974</v>
      </c>
      <c r="N1519" t="s">
        <v>4315</v>
      </c>
      <c r="O1519" t="s">
        <v>4319</v>
      </c>
      <c r="P1519" t="s">
        <v>4321</v>
      </c>
      <c r="Q1519" t="s">
        <v>5394</v>
      </c>
      <c r="R1519" t="s">
        <v>5439</v>
      </c>
      <c r="S1519" t="s">
        <v>4324</v>
      </c>
      <c r="T1519" t="s">
        <v>5817</v>
      </c>
      <c r="U1519" t="s">
        <v>5955</v>
      </c>
      <c r="Y1519" cm="1">
        <f t="array" ref="Y1519">IF(FALSE,"True," &amp; IF(_xlfn.XLOOKUP("Src_IsAny",'Scoring_Config'!$A:$A,'Scoring_Config'!$D:$D,"Yes")="Yes",_xlfn.XLOOKUP("Src_IsAny",'Scoring_Config'!$A:$A,'Scoring_Config'!$C:$C,10),0),"False,0")</f>
        <v>0</v>
      </c>
      <c r="Z1519" cm="1">
        <f t="array" ref="Z1519">IF(FALSE,"True," &amp; IF(_xlfn.XLOOKUP("Src_CIDR_Le_16",'Scoring_Config'!$A:$A,'Scoring_Config'!$D:$D,"Yes")="Yes",_xlfn.XLOOKUP("Src_CIDR_Le_16",'Scoring_Config'!$A:$A,'Scoring_Config'!$C:$C,10),0),"False,0")</f>
        <v>0</v>
      </c>
      <c r="AA1519" cm="1">
        <f t="array" ref="AA1519">IF(FALSE,"True," &amp; IF(_xlfn.XLOOKUP("Src_CIDR_17_22",'Scoring_Config'!$A:$A,'Scoring_Config'!$D:$D,"Yes")="Yes",_xlfn.XLOOKUP("Src_CIDR_17_22",'Scoring_Config'!$A:$A,'Scoring_Config'!$C:$C,5),0),"False,0")</f>
        <v>0</v>
      </c>
      <c r="AB1519" cm="1">
        <f t="array" ref="AB1519">IF(FALSE,"True," &amp; IF(_xlfn.XLOOKUP("Dst_IsAny",'Scoring_Config'!$A:$A,'Scoring_Config'!$D:$D,"Yes")="Yes",_xlfn.XLOOKUP("Dst_IsAny",'Scoring_Config'!$A:$A,'Scoring_Config'!$C:$C,10),0),"False,0")</f>
        <v>0</v>
      </c>
      <c r="AC1519" cm="1">
        <f t="array" ref="AC1519">IF(FALSE,"True," &amp; IF(_xlfn.XLOOKUP("Dst_CIDR_Le_16",'Scoring_Config'!$A:$A,'Scoring_Config'!$D:$D,"Yes")="Yes",_xlfn.XLOOKUP("Dst_CIDR_Le_16",'Scoring_Config'!$A:$A,'Scoring_Config'!$C:$C,10),0),"False,0")</f>
        <v>0</v>
      </c>
      <c r="AD1519" cm="1">
        <f t="array" ref="AD1519">IF(FALSE,"True," &amp; IF(_xlfn.XLOOKUP("Dst_CIDR_17_22",'Scoring_Config'!$A:$A,'Scoring_Config'!$D:$D,"Yes")="Yes",_xlfn.XLOOKUP("Dst_CIDR_17_22",'Scoring_Config'!$A:$A,'Scoring_Config'!$C:$C,5),0),"False,0")</f>
        <v>0</v>
      </c>
      <c r="AE1519" cm="1">
        <f t="array" ref="AE1519">IF(FALSE,"True," &amp; IF(_xlfn.XLOOKUP("SrcZone_IsAny",'Scoring_Config'!$A:$A,'Scoring_Config'!$D:$D,"Yes")="Yes",_xlfn.XLOOKUP("SrcZone_IsAny",'Scoring_Config'!$A:$A,'Scoring_Config'!$C:$C,10),0),"False,0")</f>
        <v>0</v>
      </c>
      <c r="AF1519" cm="1">
        <f t="array" ref="AF1519">IF(FALSE,"True," &amp; IF(_xlfn.XLOOKUP("DstZone_IsAny",'Scoring_Config'!$A:$A,'Scoring_Config'!$D:$D,"Yes")="Yes",_xlfn.XLOOKUP("DstZone_IsAny",'Scoring_Config'!$A:$A,'Scoring_Config'!$C:$C,10),0),"False,0")</f>
        <v>0</v>
      </c>
      <c r="AG1519" cm="1">
        <f t="array" ref="AG151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19" cm="1">
        <f t="array" ref="AH1519">IF(FALSE,"True," &amp; IF(_xlfn.XLOOKUP("App_Any_OR_RangeGt1000",'Scoring_Config'!$A:$A,'Scoring_Config'!$D:$D,"Yes")="Yes",_xlfn.XLOOKUP("App_Any_OR_RangeGt1000",'Scoring_Config'!$A:$A,'Scoring_Config'!$C:$C,10),0),"False,0")</f>
        <v>0</v>
      </c>
      <c r="AI1519" cm="1">
        <f t="array" ref="AI1519">IF(FALSE,"True," &amp; IF(_xlfn.XLOOKUP("Service_Insecure_Match",'Scoring_Config'!$A:$A,'Scoring_Config'!$D:$D,"Yes")="Yes",_xlfn.XLOOKUP("Service_Insecure_Match",'Scoring_Config'!$A:$A,'Scoring_Config'!$C:$C,5),0),"False,0")</f>
        <v>0</v>
      </c>
      <c r="AJ1519" cm="1">
        <f t="array" ref="AJ1519">IF(FALSE,"True," &amp; IF(_xlfn.XLOOKUP("Risky_Inbound",'Scoring_Config'!$A:$A,'Scoring_Config'!$D:$D,"Yes")="Yes",_xlfn.XLOOKUP("Risky_Inbound",'Scoring_Config'!$A:$A,'Scoring_Config'!$C:$C,50),0),"False,0")</f>
        <v>0</v>
      </c>
      <c r="AK1519" cm="1">
        <f t="array" ref="AK1519">IF(FALSE,"True," &amp; IF(_xlfn.XLOOKUP("Risky_Outbound",'Scoring_Config'!$A:$A,'Scoring_Config'!$D:$D,"Yes")="Yes",_xlfn.XLOOKUP("Risky_Outbound",'Scoring_Config'!$A:$A,'Scoring_Config'!$C:$C,25),0),"False,0")</f>
        <v>0</v>
      </c>
      <c r="AL1519" t="s">
        <v>6700</v>
      </c>
      <c r="AM1519" cm="1">
        <f t="array" ref="AM151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19" t="s">
        <v>6697</v>
      </c>
      <c r="AO1519" t="s">
        <v>6697</v>
      </c>
      <c r="AP1519" t="s">
        <v>6697</v>
      </c>
      <c r="AQ1519" cm="1">
        <f t="array" ref="AQ1519">IF(FALSE,"True," &amp; IF(_xlfn.XLOOKUP("Service_IsAny",'Scoring_Config'!$A:$A,'Scoring_Config'!$D:$D,"Yes")="Yes",_xlfn.XLOOKUP("Service_IsAny",'Scoring_Config'!$A:$A,'Scoring_Config'!$C:$C,0),0),"False,0")</f>
        <v>0</v>
      </c>
      <c r="AR1519">
        <v>0</v>
      </c>
      <c r="AS1519" cm="1">
        <f t="array" ref="AS1519">IF(FALSE,"True," &amp; IF(_xlfn.XLOOKUP("Service_RangeGt1000",'Scoring_Config'!$A:$A,'Scoring_Config'!$D:$D,"Yes")="Yes",_xlfn.XLOOKUP("Service_RangeGt1000",'Scoring_Config'!$A:$A,'Scoring_Config'!$C:$C,0),0),"False,0")</f>
        <v>0</v>
      </c>
      <c r="AT1519" cm="1">
        <f t="array" ref="AT1519">IF(FALSE,"True," &amp; IF(_xlfn.XLOOKUP("App_IsAny",'Scoring_Config'!$A:$A,'Scoring_Config'!$D:$D,"Yes")="Yes",_xlfn.XLOOKUP("App_IsAny",'Scoring_Config'!$A:$A,'Scoring_Config'!$C:$C,0),0),"False,0")</f>
        <v>0</v>
      </c>
      <c r="AU1519">
        <v>2</v>
      </c>
      <c r="AV1519" cm="1">
        <f t="array" ref="AV1519">IF(FALSE,"True," &amp; IF(_xlfn.XLOOKUP("App_RangeGt1000",'Scoring_Config'!$A:$A,'Scoring_Config'!$D:$D,"Yes")="Yes",_xlfn.XLOOKUP("App_RangeGt1000",'Scoring_Config'!$A:$A,'Scoring_Config'!$C:$C,0),0),"False,0")</f>
        <v>0</v>
      </c>
      <c r="AW1519" cm="1">
        <f t="array" ref="AW1519">IF(FALSE,"True," &amp; IF(_xlfn.XLOOKUP("Action_IsDenyOrDrop",'Scoring_Config'!$A:$A,'Scoring_Config'!$D:$D,"Yes")="Yes",_xlfn.XLOOKUP("Action_IsDenyOrDrop",'Scoring_Config'!$A:$A,'Scoring_Config'!$C:$C,0),0),"False,0")</f>
        <v>0</v>
      </c>
      <c r="AX1519" cm="1">
        <f t="array" ref="AX1519">IF(LEFT(AW1519,4)="True",0,(IF(LEFT(Y1519,4)="True",IF(_xlfn.XLOOKUP("Src_IsAny",'Scoring_Config'!$A:$A,'Scoring_Config'!$D:$D,"Yes")="Yes",_xlfn.XLOOKUP("Src_IsAny",'Scoring_Config'!$A:$A,'Scoring_Config'!$C:$C,10),0),0)+IF(LEFT(Z1519,4)="True",IF(_xlfn.XLOOKUP("Src_CIDR_Le_16",'Scoring_Config'!$A:$A,'Scoring_Config'!$D:$D,"Yes")="Yes",_xlfn.XLOOKUP("Src_CIDR_Le_16",'Scoring_Config'!$A:$A,'Scoring_Config'!$C:$C,10),0),0)+IF(LEFT(AA1519,4)="True",IF(_xlfn.XLOOKUP("Src_CIDR_17_22",'Scoring_Config'!$A:$A,'Scoring_Config'!$D:$D,"Yes")="Yes",_xlfn.XLOOKUP("Src_CIDR_17_22",'Scoring_Config'!$A:$A,'Scoring_Config'!$C:$C,5),0),0)+IF(LEFT(AB1519,4)="True",IF(_xlfn.XLOOKUP("Dst_IsAny",'Scoring_Config'!$A:$A,'Scoring_Config'!$D:$D,"Yes")="Yes",_xlfn.XLOOKUP("Dst_IsAny",'Scoring_Config'!$A:$A,'Scoring_Config'!$C:$C,10),0),0)+IF(LEFT(AC1519,4)="True",IF(_xlfn.XLOOKUP("Dst_CIDR_Le_16",'Scoring_Config'!$A:$A,'Scoring_Config'!$D:$D,"Yes")="Yes",_xlfn.XLOOKUP("Dst_CIDR_Le_16",'Scoring_Config'!$A:$A,'Scoring_Config'!$C:$C,10),0),0)+IF(LEFT(AD1519,4)="True",IF(_xlfn.XLOOKUP("Dst_CIDR_17_22",'Scoring_Config'!$A:$A,'Scoring_Config'!$D:$D,"Yes")="Yes",_xlfn.XLOOKUP("Dst_CIDR_17_22",'Scoring_Config'!$A:$A,'Scoring_Config'!$C:$C,5),0),0)+IF(LEFT(AE1519,4)="True",IF(_xlfn.XLOOKUP("SrcZone_IsAny",'Scoring_Config'!$A:$A,'Scoring_Config'!$D:$D,"Yes")="Yes",_xlfn.XLOOKUP("SrcZone_IsAny",'Scoring_Config'!$A:$A,'Scoring_Config'!$C:$C,10),0),0)+IF(LEFT(AF1519,4)="True",IF(_xlfn.XLOOKUP("DstZone_IsAny",'Scoring_Config'!$A:$A,'Scoring_Config'!$D:$D,"Yes")="Yes",_xlfn.XLOOKUP("DstZone_IsAny",'Scoring_Config'!$A:$A,'Scoring_Config'!$C:$C,10),0),0)+IF(LEFT(AG1519,4)="True",IF(_xlfn.XLOOKUP("Service_Any_OR_RangeGt1000",'Scoring_Config'!$A:$A,'Scoring_Config'!$D:$D,"Yes")="Yes",_xlfn.XLOOKUP("Service_Any_OR_RangeGt1000",'Scoring_Config'!$A:$A,'Scoring_Config'!$C:$C,10),0),0)+IF(LEFT(AH1519,4)="True",IF(_xlfn.XLOOKUP("App_Any_OR_RangeGt1000",'Scoring_Config'!$A:$A,'Scoring_Config'!$D:$D,"Yes")="Yes",_xlfn.XLOOKUP("App_Any_OR_RangeGt1000",'Scoring_Config'!$A:$A,'Scoring_Config'!$C:$C,10),0),0)+IF(LEFT(AI1519,4)="True",IF(_xlfn.XLOOKUP("Service_Insecure_Match",'Scoring_Config'!$A:$A,'Scoring_Config'!$D:$D,"Yes")="Yes",_xlfn.XLOOKUP("Service_Insecure_Match",'Scoring_Config'!$A:$A,'Scoring_Config'!$C:$C,5),0),0)+IF(LEFT(AJ1519,4)="True",IF(_xlfn.XLOOKUP("Risky_Inbound",'Scoring_Config'!$A:$A,'Scoring_Config'!$D:$D,"Yes")="Yes",_xlfn.XLOOKUP("Risky_Inbound",'Scoring_Config'!$A:$A,'Scoring_Config'!$C:$C,50),0),0)+IF(LEFT(AK1519,4)="True",IF(_xlfn.XLOOKUP("Risky_Outbound",'Scoring_Config'!$A:$A,'Scoring_Config'!$D:$D,"Yes")="Yes",_xlfn.XLOOKUP("Risky_Outbound",'Scoring_Config'!$A:$A,'Scoring_Config'!$C:$C,25),0),0)+IF(LEFT(AZ1519,4)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1519,FIND(",",AL1519)+1,100)),0)+IF(LEFT(AM1519,4)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1519,FIND(",",AN1519)+1,100)),0)+IF(_xlfn.XLOOKUP("Profile_Scoring",'Scoring_Config'!$A:$A,'Scoring_Config'!$D:$D,"Yes")="Yes",VALUE(MID(AO1519,FIND(",",AO1519)+1,100)),0)+IF(_xlfn.XLOOKUP("Options_Scoring",'Scoring_Config'!$A:$A,'Scoring_Config'!$D:$D,"Yes")="Yes",VALUE(MID(AP1519,FIND(",",AP1519)+1,100)),0)))</f>
        <v>0</v>
      </c>
      <c r="AZ1519" cm="1">
        <f t="array" ref="AZ1519">IF(FALSE,"True," &amp; IF(_xlfn.XLOOKUP("Migrate_Insecure",'Scoring_Config'!$A:$A,'Scoring_Config'!$D:$D,"Yes")="Yes",_xlfn.XLOOKUP("Migrate_Insecure",'Scoring_Config'!$A:$A,'Scoring_Config'!$C:$C,10),0),"False,0")</f>
        <v>0</v>
      </c>
    </row>
    <row r="1520" spans="1:52">
      <c r="A1520" t="s">
        <v>1979</v>
      </c>
      <c r="B1520" t="s">
        <v>3492</v>
      </c>
      <c r="C1520" t="s">
        <v>3542</v>
      </c>
      <c r="D1520" t="s">
        <v>3545</v>
      </c>
      <c r="E1520" t="s">
        <v>3563</v>
      </c>
      <c r="F1520" t="s">
        <v>4045</v>
      </c>
      <c r="G1520" t="s">
        <v>794</v>
      </c>
      <c r="H1520" t="s">
        <v>174</v>
      </c>
      <c r="I1520" t="s">
        <v>4311</v>
      </c>
      <c r="J1520" t="s">
        <v>726</v>
      </c>
      <c r="K1520" t="s">
        <v>1676</v>
      </c>
      <c r="L1520" t="s">
        <v>1646</v>
      </c>
      <c r="M1520" t="s">
        <v>1974</v>
      </c>
      <c r="N1520" t="s">
        <v>4315</v>
      </c>
      <c r="O1520" t="s">
        <v>4319</v>
      </c>
      <c r="P1520" t="s">
        <v>4321</v>
      </c>
      <c r="Q1520" t="s">
        <v>5395</v>
      </c>
      <c r="R1520" t="s">
        <v>5439</v>
      </c>
      <c r="S1520" t="s">
        <v>4324</v>
      </c>
      <c r="T1520" t="s">
        <v>5817</v>
      </c>
      <c r="U1520" t="s">
        <v>5955</v>
      </c>
      <c r="Y1520" cm="1">
        <f t="array" ref="Y1520">IF(FALSE,"True," &amp; IF(_xlfn.XLOOKUP("Src_IsAny",'Scoring_Config'!$A:$A,'Scoring_Config'!$D:$D,"Yes")="Yes",_xlfn.XLOOKUP("Src_IsAny",'Scoring_Config'!$A:$A,'Scoring_Config'!$C:$C,10),0),"False,0")</f>
        <v>0</v>
      </c>
      <c r="Z1520" cm="1">
        <f t="array" ref="Z1520">IF(FALSE,"True," &amp; IF(_xlfn.XLOOKUP("Src_CIDR_Le_16",'Scoring_Config'!$A:$A,'Scoring_Config'!$D:$D,"Yes")="Yes",_xlfn.XLOOKUP("Src_CIDR_Le_16",'Scoring_Config'!$A:$A,'Scoring_Config'!$C:$C,10),0),"False,0")</f>
        <v>0</v>
      </c>
      <c r="AA1520" cm="1">
        <f t="array" ref="AA1520">IF(FALSE,"True," &amp; IF(_xlfn.XLOOKUP("Src_CIDR_17_22",'Scoring_Config'!$A:$A,'Scoring_Config'!$D:$D,"Yes")="Yes",_xlfn.XLOOKUP("Src_CIDR_17_22",'Scoring_Config'!$A:$A,'Scoring_Config'!$C:$C,5),0),"False,0")</f>
        <v>0</v>
      </c>
      <c r="AB1520" cm="1">
        <f t="array" ref="AB1520">IF(FALSE,"True," &amp; IF(_xlfn.XLOOKUP("Dst_IsAny",'Scoring_Config'!$A:$A,'Scoring_Config'!$D:$D,"Yes")="Yes",_xlfn.XLOOKUP("Dst_IsAny",'Scoring_Config'!$A:$A,'Scoring_Config'!$C:$C,10),0),"False,0")</f>
        <v>0</v>
      </c>
      <c r="AC1520" cm="1">
        <f t="array" ref="AC1520">IF(FALSE,"True," &amp; IF(_xlfn.XLOOKUP("Dst_CIDR_Le_16",'Scoring_Config'!$A:$A,'Scoring_Config'!$D:$D,"Yes")="Yes",_xlfn.XLOOKUP("Dst_CIDR_Le_16",'Scoring_Config'!$A:$A,'Scoring_Config'!$C:$C,10),0),"False,0")</f>
        <v>0</v>
      </c>
      <c r="AD1520" cm="1">
        <f t="array" ref="AD1520">IF(FALSE,"True," &amp; IF(_xlfn.XLOOKUP("Dst_CIDR_17_22",'Scoring_Config'!$A:$A,'Scoring_Config'!$D:$D,"Yes")="Yes",_xlfn.XLOOKUP("Dst_CIDR_17_22",'Scoring_Config'!$A:$A,'Scoring_Config'!$C:$C,5),0),"False,0")</f>
        <v>0</v>
      </c>
      <c r="AE1520" cm="1">
        <f t="array" ref="AE1520">IF(FALSE,"True," &amp; IF(_xlfn.XLOOKUP("SrcZone_IsAny",'Scoring_Config'!$A:$A,'Scoring_Config'!$D:$D,"Yes")="Yes",_xlfn.XLOOKUP("SrcZone_IsAny",'Scoring_Config'!$A:$A,'Scoring_Config'!$C:$C,10),0),"False,0")</f>
        <v>0</v>
      </c>
      <c r="AF1520" cm="1">
        <f t="array" ref="AF1520">IF(FALSE,"True," &amp; IF(_xlfn.XLOOKUP("DstZone_IsAny",'Scoring_Config'!$A:$A,'Scoring_Config'!$D:$D,"Yes")="Yes",_xlfn.XLOOKUP("DstZone_IsAny",'Scoring_Config'!$A:$A,'Scoring_Config'!$C:$C,10),0),"False,0")</f>
        <v>0</v>
      </c>
      <c r="AG1520" cm="1">
        <f t="array" ref="AG152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20" cm="1">
        <f t="array" ref="AH1520">IF(FALSE,"True," &amp; IF(_xlfn.XLOOKUP("App_Any_OR_RangeGt1000",'Scoring_Config'!$A:$A,'Scoring_Config'!$D:$D,"Yes")="Yes",_xlfn.XLOOKUP("App_Any_OR_RangeGt1000",'Scoring_Config'!$A:$A,'Scoring_Config'!$C:$C,10),0),"False,0")</f>
        <v>0</v>
      </c>
      <c r="AI1520" cm="1">
        <f t="array" ref="AI1520">IF(FALSE,"True," &amp; IF(_xlfn.XLOOKUP("Service_Insecure_Match",'Scoring_Config'!$A:$A,'Scoring_Config'!$D:$D,"Yes")="Yes",_xlfn.XLOOKUP("Service_Insecure_Match",'Scoring_Config'!$A:$A,'Scoring_Config'!$C:$C,5),0),"False,0")</f>
        <v>0</v>
      </c>
      <c r="AJ1520" cm="1">
        <f t="array" ref="AJ1520">IF(FALSE,"True," &amp; IF(_xlfn.XLOOKUP("Risky_Inbound",'Scoring_Config'!$A:$A,'Scoring_Config'!$D:$D,"Yes")="Yes",_xlfn.XLOOKUP("Risky_Inbound",'Scoring_Config'!$A:$A,'Scoring_Config'!$C:$C,50),0),"False,0")</f>
        <v>0</v>
      </c>
      <c r="AK1520" cm="1">
        <f t="array" ref="AK1520">IF(FALSE,"True," &amp; IF(_xlfn.XLOOKUP("Risky_Outbound",'Scoring_Config'!$A:$A,'Scoring_Config'!$D:$D,"Yes")="Yes",_xlfn.XLOOKUP("Risky_Outbound",'Scoring_Config'!$A:$A,'Scoring_Config'!$C:$C,25),0),"False,0")</f>
        <v>0</v>
      </c>
      <c r="AL1520" t="s">
        <v>6700</v>
      </c>
      <c r="AM1520" cm="1">
        <f t="array" ref="AM152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20" t="s">
        <v>6697</v>
      </c>
      <c r="AO1520" t="s">
        <v>6697</v>
      </c>
      <c r="AP1520" t="s">
        <v>6697</v>
      </c>
      <c r="AQ1520" cm="1">
        <f t="array" ref="AQ1520">IF(FALSE,"True," &amp; IF(_xlfn.XLOOKUP("Service_IsAny",'Scoring_Config'!$A:$A,'Scoring_Config'!$D:$D,"Yes")="Yes",_xlfn.XLOOKUP("Service_IsAny",'Scoring_Config'!$A:$A,'Scoring_Config'!$C:$C,0),0),"False,0")</f>
        <v>0</v>
      </c>
      <c r="AR1520">
        <v>107</v>
      </c>
      <c r="AS1520" cm="1">
        <f t="array" ref="AS1520">IF(FALSE,"True," &amp; IF(_xlfn.XLOOKUP("Service_RangeGt1000",'Scoring_Config'!$A:$A,'Scoring_Config'!$D:$D,"Yes")="Yes",_xlfn.XLOOKUP("Service_RangeGt1000",'Scoring_Config'!$A:$A,'Scoring_Config'!$C:$C,0),0),"False,0")</f>
        <v>0</v>
      </c>
      <c r="AT1520" cm="1">
        <f t="array" ref="AT1520">IF(FALSE,"True," &amp; IF(_xlfn.XLOOKUP("App_IsAny",'Scoring_Config'!$A:$A,'Scoring_Config'!$D:$D,"Yes")="Yes",_xlfn.XLOOKUP("App_IsAny",'Scoring_Config'!$A:$A,'Scoring_Config'!$C:$C,0),0),"False,0")</f>
        <v>0</v>
      </c>
      <c r="AU1520">
        <v>0</v>
      </c>
      <c r="AV1520" cm="1">
        <f t="array" ref="AV1520">IF(FALSE,"True," &amp; IF(_xlfn.XLOOKUP("App_RangeGt1000",'Scoring_Config'!$A:$A,'Scoring_Config'!$D:$D,"Yes")="Yes",_xlfn.XLOOKUP("App_RangeGt1000",'Scoring_Config'!$A:$A,'Scoring_Config'!$C:$C,0),0),"False,0")</f>
        <v>0</v>
      </c>
      <c r="AW1520" cm="1">
        <f t="array" ref="AW1520">IF(FALSE,"True," &amp; IF(_xlfn.XLOOKUP("Action_IsDenyOrDrop",'Scoring_Config'!$A:$A,'Scoring_Config'!$D:$D,"Yes")="Yes",_xlfn.XLOOKUP("Action_IsDenyOrDrop",'Scoring_Config'!$A:$A,'Scoring_Config'!$C:$C,0),0),"False,0")</f>
        <v>0</v>
      </c>
      <c r="AX1520" cm="1">
        <f t="array" ref="AX1520">IF(LEFT(AW1520,4)="True",0,(IF(LEFT(Y1520,4)="True",IF(_xlfn.XLOOKUP("Src_IsAny",'Scoring_Config'!$A:$A,'Scoring_Config'!$D:$D,"Yes")="Yes",_xlfn.XLOOKUP("Src_IsAny",'Scoring_Config'!$A:$A,'Scoring_Config'!$C:$C,10),0),0)+IF(LEFT(Z1520,4)="True",IF(_xlfn.XLOOKUP("Src_CIDR_Le_16",'Scoring_Config'!$A:$A,'Scoring_Config'!$D:$D,"Yes")="Yes",_xlfn.XLOOKUP("Src_CIDR_Le_16",'Scoring_Config'!$A:$A,'Scoring_Config'!$C:$C,10),0),0)+IF(LEFT(AA1520,4)="True",IF(_xlfn.XLOOKUP("Src_CIDR_17_22",'Scoring_Config'!$A:$A,'Scoring_Config'!$D:$D,"Yes")="Yes",_xlfn.XLOOKUP("Src_CIDR_17_22",'Scoring_Config'!$A:$A,'Scoring_Config'!$C:$C,5),0),0)+IF(LEFT(AB1520,4)="True",IF(_xlfn.XLOOKUP("Dst_IsAny",'Scoring_Config'!$A:$A,'Scoring_Config'!$D:$D,"Yes")="Yes",_xlfn.XLOOKUP("Dst_IsAny",'Scoring_Config'!$A:$A,'Scoring_Config'!$C:$C,10),0),0)+IF(LEFT(AC1520,4)="True",IF(_xlfn.XLOOKUP("Dst_CIDR_Le_16",'Scoring_Config'!$A:$A,'Scoring_Config'!$D:$D,"Yes")="Yes",_xlfn.XLOOKUP("Dst_CIDR_Le_16",'Scoring_Config'!$A:$A,'Scoring_Config'!$C:$C,10),0),0)+IF(LEFT(AD1520,4)="True",IF(_xlfn.XLOOKUP("Dst_CIDR_17_22",'Scoring_Config'!$A:$A,'Scoring_Config'!$D:$D,"Yes")="Yes",_xlfn.XLOOKUP("Dst_CIDR_17_22",'Scoring_Config'!$A:$A,'Scoring_Config'!$C:$C,5),0),0)+IF(LEFT(AE1520,4)="True",IF(_xlfn.XLOOKUP("SrcZone_IsAny",'Scoring_Config'!$A:$A,'Scoring_Config'!$D:$D,"Yes")="Yes",_xlfn.XLOOKUP("SrcZone_IsAny",'Scoring_Config'!$A:$A,'Scoring_Config'!$C:$C,10),0),0)+IF(LEFT(AF1520,4)="True",IF(_xlfn.XLOOKUP("DstZone_IsAny",'Scoring_Config'!$A:$A,'Scoring_Config'!$D:$D,"Yes")="Yes",_xlfn.XLOOKUP("DstZone_IsAny",'Scoring_Config'!$A:$A,'Scoring_Config'!$C:$C,10),0),0)+IF(LEFT(AG1520,4)="True",IF(_xlfn.XLOOKUP("Service_Any_OR_RangeGt1000",'Scoring_Config'!$A:$A,'Scoring_Config'!$D:$D,"Yes")="Yes",_xlfn.XLOOKUP("Service_Any_OR_RangeGt1000",'Scoring_Config'!$A:$A,'Scoring_Config'!$C:$C,10),0),0)+IF(LEFT(AH1520,4)="True",IF(_xlfn.XLOOKUP("App_Any_OR_RangeGt1000",'Scoring_Config'!$A:$A,'Scoring_Config'!$D:$D,"Yes")="Yes",_xlfn.XLOOKUP("App_Any_OR_RangeGt1000",'Scoring_Config'!$A:$A,'Scoring_Config'!$C:$C,10),0),0)+IF(LEFT(AI1520,4)="True",IF(_xlfn.XLOOKUP("Service_Insecure_Match",'Scoring_Config'!$A:$A,'Scoring_Config'!$D:$D,"Yes")="Yes",_xlfn.XLOOKUP("Service_Insecure_Match",'Scoring_Config'!$A:$A,'Scoring_Config'!$C:$C,5),0),0)+IF(LEFT(AJ1520,4)="True",IF(_xlfn.XLOOKUP("Risky_Inbound",'Scoring_Config'!$A:$A,'Scoring_Config'!$D:$D,"Yes")="Yes",_xlfn.XLOOKUP("Risky_Inbound",'Scoring_Config'!$A:$A,'Scoring_Config'!$C:$C,50),0),0)+IF(LEFT(AK1520,4)="True",IF(_xlfn.XLOOKUP("Risky_Outbound",'Scoring_Config'!$A:$A,'Scoring_Config'!$D:$D,"Yes")="Yes",_xlfn.XLOOKUP("Risky_Outbound",'Scoring_Config'!$A:$A,'Scoring_Config'!$C:$C,25),0),0)+IF(LEFT(AZ1520,4)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1520,FIND(",",AL1520)+1,100)),0)+IF(LEFT(AM1520,4)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1520,FIND(",",AN1520)+1,100)),0)+IF(_xlfn.XLOOKUP("Profile_Scoring",'Scoring_Config'!$A:$A,'Scoring_Config'!$D:$D,"Yes")="Yes",VALUE(MID(AO1520,FIND(",",AO1520)+1,100)),0)+IF(_xlfn.XLOOKUP("Options_Scoring",'Scoring_Config'!$A:$A,'Scoring_Config'!$D:$D,"Yes")="Yes",VALUE(MID(AP1520,FIND(",",AP1520)+1,100)),0)))</f>
        <v>0</v>
      </c>
      <c r="AZ1520" cm="1">
        <f t="array" ref="AZ1520">IF(FALSE,"True," &amp; IF(_xlfn.XLOOKUP("Migrate_Insecure",'Scoring_Config'!$A:$A,'Scoring_Config'!$D:$D,"Yes")="Yes",_xlfn.XLOOKUP("Migrate_Insecure",'Scoring_Config'!$A:$A,'Scoring_Config'!$C:$C,10),0),"False,0")</f>
        <v>0</v>
      </c>
    </row>
    <row r="1521" spans="1:52">
      <c r="A1521" t="s">
        <v>1979</v>
      </c>
      <c r="B1521" t="s">
        <v>3493</v>
      </c>
      <c r="C1521" t="s">
        <v>3542</v>
      </c>
      <c r="D1521" t="s">
        <v>3545</v>
      </c>
      <c r="E1521" t="s">
        <v>3563</v>
      </c>
      <c r="F1521" t="s">
        <v>3988</v>
      </c>
      <c r="G1521" t="s">
        <v>795</v>
      </c>
      <c r="H1521" t="s">
        <v>174</v>
      </c>
      <c r="I1521" t="s">
        <v>3576</v>
      </c>
      <c r="J1521" t="s">
        <v>1283</v>
      </c>
      <c r="K1521" t="s">
        <v>1947</v>
      </c>
      <c r="L1521" t="s">
        <v>1327</v>
      </c>
      <c r="M1521" t="s">
        <v>1974</v>
      </c>
      <c r="N1521" t="s">
        <v>4315</v>
      </c>
      <c r="O1521" t="s">
        <v>4319</v>
      </c>
      <c r="P1521" t="s">
        <v>4323</v>
      </c>
      <c r="Q1521" t="s">
        <v>5396</v>
      </c>
      <c r="R1521" t="s">
        <v>5439</v>
      </c>
      <c r="S1521" t="s">
        <v>4324</v>
      </c>
      <c r="T1521" t="s">
        <v>5817</v>
      </c>
      <c r="U1521" t="s">
        <v>6678</v>
      </c>
      <c r="Y1521" cm="1">
        <f t="array" ref="Y1521">IF(FALSE,"True," &amp; IF(_xlfn.XLOOKUP("Src_IsAny",'Scoring_Config'!$A:$A,'Scoring_Config'!$D:$D,"Yes")="Yes",_xlfn.XLOOKUP("Src_IsAny",'Scoring_Config'!$A:$A,'Scoring_Config'!$C:$C,10),0),"False,0")</f>
        <v>0</v>
      </c>
      <c r="Z1521" cm="1">
        <f t="array" ref="Z1521">IF(FALSE,"True," &amp; IF(_xlfn.XLOOKUP("Src_CIDR_Le_16",'Scoring_Config'!$A:$A,'Scoring_Config'!$D:$D,"Yes")="Yes",_xlfn.XLOOKUP("Src_CIDR_Le_16",'Scoring_Config'!$A:$A,'Scoring_Config'!$C:$C,10),0),"False,0")</f>
        <v>0</v>
      </c>
      <c r="AA1521" cm="1">
        <f t="array" ref="AA1521">IF(FALSE,"True," &amp; IF(_xlfn.XLOOKUP("Src_CIDR_17_22",'Scoring_Config'!$A:$A,'Scoring_Config'!$D:$D,"Yes")="Yes",_xlfn.XLOOKUP("Src_CIDR_17_22",'Scoring_Config'!$A:$A,'Scoring_Config'!$C:$C,5),0),"False,0")</f>
        <v>0</v>
      </c>
      <c r="AB1521" cm="1">
        <f t="array" ref="AB1521">IF(FALSE,"True," &amp; IF(_xlfn.XLOOKUP("Dst_IsAny",'Scoring_Config'!$A:$A,'Scoring_Config'!$D:$D,"Yes")="Yes",_xlfn.XLOOKUP("Dst_IsAny",'Scoring_Config'!$A:$A,'Scoring_Config'!$C:$C,10),0),"False,0")</f>
        <v>0</v>
      </c>
      <c r="AC1521" cm="1">
        <f t="array" ref="AC1521">IF(FALSE,"True," &amp; IF(_xlfn.XLOOKUP("Dst_CIDR_Le_16",'Scoring_Config'!$A:$A,'Scoring_Config'!$D:$D,"Yes")="Yes",_xlfn.XLOOKUP("Dst_CIDR_Le_16",'Scoring_Config'!$A:$A,'Scoring_Config'!$C:$C,10),0),"False,0")</f>
        <v>0</v>
      </c>
      <c r="AD1521" cm="1">
        <f t="array" ref="AD1521">IF(TRUE,"True," &amp; IF(_xlfn.XLOOKUP("Dst_CIDR_17_22",'Scoring_Config'!$A:$A,'Scoring_Config'!$D:$D,"Yes")="Yes",_xlfn.XLOOKUP("Dst_CIDR_17_22",'Scoring_Config'!$A:$A,'Scoring_Config'!$C:$C,5),0),"False,0")</f>
        <v>0</v>
      </c>
      <c r="AE1521" cm="1">
        <f t="array" ref="AE1521">IF(FALSE,"True," &amp; IF(_xlfn.XLOOKUP("SrcZone_IsAny",'Scoring_Config'!$A:$A,'Scoring_Config'!$D:$D,"Yes")="Yes",_xlfn.XLOOKUP("SrcZone_IsAny",'Scoring_Config'!$A:$A,'Scoring_Config'!$C:$C,10),0),"False,0")</f>
        <v>0</v>
      </c>
      <c r="AF1521" cm="1">
        <f t="array" ref="AF1521">IF(FALSE,"True," &amp; IF(_xlfn.XLOOKUP("DstZone_IsAny",'Scoring_Config'!$A:$A,'Scoring_Config'!$D:$D,"Yes")="Yes",_xlfn.XLOOKUP("DstZone_IsAny",'Scoring_Config'!$A:$A,'Scoring_Config'!$C:$C,10),0),"False,0")</f>
        <v>0</v>
      </c>
      <c r="AG1521" cm="1">
        <f t="array" ref="AG152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21" cm="1">
        <f t="array" ref="AH1521">IF(FALSE,"True," &amp; IF(_xlfn.XLOOKUP("App_Any_OR_RangeGt1000",'Scoring_Config'!$A:$A,'Scoring_Config'!$D:$D,"Yes")="Yes",_xlfn.XLOOKUP("App_Any_OR_RangeGt1000",'Scoring_Config'!$A:$A,'Scoring_Config'!$C:$C,10),0),"False,0")</f>
        <v>0</v>
      </c>
      <c r="AI1521" cm="1">
        <f t="array" ref="AI1521">IF(FALSE,"True," &amp; IF(_xlfn.XLOOKUP("Service_Insecure_Match",'Scoring_Config'!$A:$A,'Scoring_Config'!$D:$D,"Yes")="Yes",_xlfn.XLOOKUP("Service_Insecure_Match",'Scoring_Config'!$A:$A,'Scoring_Config'!$C:$C,5),0),"False,0")</f>
        <v>0</v>
      </c>
      <c r="AJ1521" cm="1">
        <f t="array" ref="AJ1521">IF(FALSE,"True," &amp; IF(_xlfn.XLOOKUP("Risky_Inbound",'Scoring_Config'!$A:$A,'Scoring_Config'!$D:$D,"Yes")="Yes",_xlfn.XLOOKUP("Risky_Inbound",'Scoring_Config'!$A:$A,'Scoring_Config'!$C:$C,50),0),"False,0")</f>
        <v>0</v>
      </c>
      <c r="AK1521" cm="1">
        <f t="array" ref="AK1521">IF(FALSE,"True," &amp; IF(_xlfn.XLOOKUP("Risky_Outbound",'Scoring_Config'!$A:$A,'Scoring_Config'!$D:$D,"Yes")="Yes",_xlfn.XLOOKUP("Risky_Outbound",'Scoring_Config'!$A:$A,'Scoring_Config'!$C:$C,25),0),"False,0")</f>
        <v>0</v>
      </c>
      <c r="AL1521" t="s">
        <v>6699</v>
      </c>
      <c r="AM1521" cm="1">
        <f t="array" ref="AM152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21" t="s">
        <v>6697</v>
      </c>
      <c r="AO1521" t="s">
        <v>6697</v>
      </c>
      <c r="AP1521" t="s">
        <v>6697</v>
      </c>
      <c r="AQ1521" cm="1">
        <f t="array" ref="AQ1521">IF(FALSE,"True," &amp; IF(_xlfn.XLOOKUP("Service_IsAny",'Scoring_Config'!$A:$A,'Scoring_Config'!$D:$D,"Yes")="Yes",_xlfn.XLOOKUP("Service_IsAny",'Scoring_Config'!$A:$A,'Scoring_Config'!$C:$C,0),0),"False,0")</f>
        <v>0</v>
      </c>
      <c r="AR1521">
        <v>0</v>
      </c>
      <c r="AS1521" cm="1">
        <f t="array" ref="AS1521">IF(FALSE,"True," &amp; IF(_xlfn.XLOOKUP("Service_RangeGt1000",'Scoring_Config'!$A:$A,'Scoring_Config'!$D:$D,"Yes")="Yes",_xlfn.XLOOKUP("Service_RangeGt1000",'Scoring_Config'!$A:$A,'Scoring_Config'!$C:$C,0),0),"False,0")</f>
        <v>0</v>
      </c>
      <c r="AT1521" cm="1">
        <f t="array" ref="AT1521">IF(FALSE,"True," &amp; IF(_xlfn.XLOOKUP("App_IsAny",'Scoring_Config'!$A:$A,'Scoring_Config'!$D:$D,"Yes")="Yes",_xlfn.XLOOKUP("App_IsAny",'Scoring_Config'!$A:$A,'Scoring_Config'!$C:$C,0),0),"False,0")</f>
        <v>0</v>
      </c>
      <c r="AU1521">
        <v>0</v>
      </c>
      <c r="AV1521" cm="1">
        <f t="array" ref="AV1521">IF(FALSE,"True," &amp; IF(_xlfn.XLOOKUP("App_RangeGt1000",'Scoring_Config'!$A:$A,'Scoring_Config'!$D:$D,"Yes")="Yes",_xlfn.XLOOKUP("App_RangeGt1000",'Scoring_Config'!$A:$A,'Scoring_Config'!$C:$C,0),0),"False,0")</f>
        <v>0</v>
      </c>
      <c r="AW1521" cm="1">
        <f t="array" ref="AW1521">IF(FALSE,"True," &amp; IF(_xlfn.XLOOKUP("Action_IsDenyOrDrop",'Scoring_Config'!$A:$A,'Scoring_Config'!$D:$D,"Yes")="Yes",_xlfn.XLOOKUP("Action_IsDenyOrDrop",'Scoring_Config'!$A:$A,'Scoring_Config'!$C:$C,0),0),"False,0")</f>
        <v>0</v>
      </c>
      <c r="AX1521" cm="1">
        <f t="array" ref="AX1521">IF(LEFT(AW1521,4)="True",0,(IF(LEFT(Y1521,4)="True",IF(_xlfn.XLOOKUP("Src_IsAny",'Scoring_Config'!$A:$A,'Scoring_Config'!$D:$D,"Yes")="Yes",_xlfn.XLOOKUP("Src_IsAny",'Scoring_Config'!$A:$A,'Scoring_Config'!$C:$C,10),0),0)+IF(LEFT(Z1521,4)="True",IF(_xlfn.XLOOKUP("Src_CIDR_Le_16",'Scoring_Config'!$A:$A,'Scoring_Config'!$D:$D,"Yes")="Yes",_xlfn.XLOOKUP("Src_CIDR_Le_16",'Scoring_Config'!$A:$A,'Scoring_Config'!$C:$C,10),0),0)+IF(LEFT(AA1521,4)="True",IF(_xlfn.XLOOKUP("Src_CIDR_17_22",'Scoring_Config'!$A:$A,'Scoring_Config'!$D:$D,"Yes")="Yes",_xlfn.XLOOKUP("Src_CIDR_17_22",'Scoring_Config'!$A:$A,'Scoring_Config'!$C:$C,5),0),0)+IF(LEFT(AB1521,4)="True",IF(_xlfn.XLOOKUP("Dst_IsAny",'Scoring_Config'!$A:$A,'Scoring_Config'!$D:$D,"Yes")="Yes",_xlfn.XLOOKUP("Dst_IsAny",'Scoring_Config'!$A:$A,'Scoring_Config'!$C:$C,10),0),0)+IF(LEFT(AC1521,4)="True",IF(_xlfn.XLOOKUP("Dst_CIDR_Le_16",'Scoring_Config'!$A:$A,'Scoring_Config'!$D:$D,"Yes")="Yes",_xlfn.XLOOKUP("Dst_CIDR_Le_16",'Scoring_Config'!$A:$A,'Scoring_Config'!$C:$C,10),0),0)+IF(LEFT(AD1521,4)="True",IF(_xlfn.XLOOKUP("Dst_CIDR_17_22",'Scoring_Config'!$A:$A,'Scoring_Config'!$D:$D,"Yes")="Yes",_xlfn.XLOOKUP("Dst_CIDR_17_22",'Scoring_Config'!$A:$A,'Scoring_Config'!$C:$C,5),0),0)+IF(LEFT(AE1521,4)="True",IF(_xlfn.XLOOKUP("SrcZone_IsAny",'Scoring_Config'!$A:$A,'Scoring_Config'!$D:$D,"Yes")="Yes",_xlfn.XLOOKUP("SrcZone_IsAny",'Scoring_Config'!$A:$A,'Scoring_Config'!$C:$C,10),0),0)+IF(LEFT(AF1521,4)="True",IF(_xlfn.XLOOKUP("DstZone_IsAny",'Scoring_Config'!$A:$A,'Scoring_Config'!$D:$D,"Yes")="Yes",_xlfn.XLOOKUP("DstZone_IsAny",'Scoring_Config'!$A:$A,'Scoring_Config'!$C:$C,10),0),0)+IF(LEFT(AG1521,4)="True",IF(_xlfn.XLOOKUP("Service_Any_OR_RangeGt1000",'Scoring_Config'!$A:$A,'Scoring_Config'!$D:$D,"Yes")="Yes",_xlfn.XLOOKUP("Service_Any_OR_RangeGt1000",'Scoring_Config'!$A:$A,'Scoring_Config'!$C:$C,10),0),0)+IF(LEFT(AH1521,4)="True",IF(_xlfn.XLOOKUP("App_Any_OR_RangeGt1000",'Scoring_Config'!$A:$A,'Scoring_Config'!$D:$D,"Yes")="Yes",_xlfn.XLOOKUP("App_Any_OR_RangeGt1000",'Scoring_Config'!$A:$A,'Scoring_Config'!$C:$C,10),0),0)+IF(LEFT(AI1521,4)="True",IF(_xlfn.XLOOKUP("Service_Insecure_Match",'Scoring_Config'!$A:$A,'Scoring_Config'!$D:$D,"Yes")="Yes",_xlfn.XLOOKUP("Service_Insecure_Match",'Scoring_Config'!$A:$A,'Scoring_Config'!$C:$C,5),0),0)+IF(LEFT(AJ1521,4)="True",IF(_xlfn.XLOOKUP("Risky_Inbound",'Scoring_Config'!$A:$A,'Scoring_Config'!$D:$D,"Yes")="Yes",_xlfn.XLOOKUP("Risky_Inbound",'Scoring_Config'!$A:$A,'Scoring_Config'!$C:$C,50),0),0)+IF(LEFT(AK1521,4)="True",IF(_xlfn.XLOOKUP("Risky_Outbound",'Scoring_Config'!$A:$A,'Scoring_Config'!$D:$D,"Yes")="Yes",_xlfn.XLOOKUP("Risky_Outbound",'Scoring_Config'!$A:$A,'Scoring_Config'!$C:$C,25),0),0)+IF(LEFT(AZ1521,4)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1521,FIND(",",AL1521)+1,100)),0)+IF(LEFT(AM1521,4)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1521,FIND(",",AN1521)+1,100)),0)+IF(_xlfn.XLOOKUP("Profile_Scoring",'Scoring_Config'!$A:$A,'Scoring_Config'!$D:$D,"Yes")="Yes",VALUE(MID(AO1521,FIND(",",AO1521)+1,100)),0)+IF(_xlfn.XLOOKUP("Options_Scoring",'Scoring_Config'!$A:$A,'Scoring_Config'!$D:$D,"Yes")="Yes",VALUE(MID(AP1521,FIND(",",AP1521)+1,100)),0)))</f>
        <v>0</v>
      </c>
      <c r="AZ1521" cm="1">
        <f t="array" ref="AZ1521">IF(FALSE,"True," &amp; IF(_xlfn.XLOOKUP("Migrate_Insecure",'Scoring_Config'!$A:$A,'Scoring_Config'!$D:$D,"Yes")="Yes",_xlfn.XLOOKUP("Migrate_Insecure",'Scoring_Config'!$A:$A,'Scoring_Config'!$C:$C,10),0),"False,0")</f>
        <v>0</v>
      </c>
    </row>
    <row r="1522" spans="1:52">
      <c r="A1522" t="s">
        <v>1979</v>
      </c>
      <c r="B1522" t="s">
        <v>3494</v>
      </c>
      <c r="C1522" t="s">
        <v>3542</v>
      </c>
      <c r="D1522" t="s">
        <v>3545</v>
      </c>
      <c r="E1522" t="s">
        <v>3563</v>
      </c>
      <c r="F1522" t="s">
        <v>3988</v>
      </c>
      <c r="G1522" t="s">
        <v>795</v>
      </c>
      <c r="H1522" t="s">
        <v>174</v>
      </c>
      <c r="I1522" t="s">
        <v>3576</v>
      </c>
      <c r="J1522" t="s">
        <v>1283</v>
      </c>
      <c r="K1522" t="s">
        <v>174</v>
      </c>
      <c r="L1522" t="s">
        <v>1647</v>
      </c>
      <c r="M1522" t="s">
        <v>1974</v>
      </c>
      <c r="N1522" t="s">
        <v>4315</v>
      </c>
      <c r="O1522" t="s">
        <v>4319</v>
      </c>
      <c r="P1522" t="s">
        <v>4321</v>
      </c>
      <c r="Q1522" t="s">
        <v>5397</v>
      </c>
      <c r="R1522" t="s">
        <v>5447</v>
      </c>
      <c r="S1522" t="s">
        <v>5477</v>
      </c>
      <c r="T1522" t="s">
        <v>5817</v>
      </c>
      <c r="U1522" t="s">
        <v>6678</v>
      </c>
      <c r="Y1522" cm="1">
        <f t="array" ref="Y1522">IF(FALSE,"True," &amp; IF(_xlfn.XLOOKUP("Src_IsAny",'Scoring_Config'!$A:$A,'Scoring_Config'!$D:$D,"Yes")="Yes",_xlfn.XLOOKUP("Src_IsAny",'Scoring_Config'!$A:$A,'Scoring_Config'!$C:$C,10),0),"False,0")</f>
        <v>0</v>
      </c>
      <c r="Z1522" cm="1">
        <f t="array" ref="Z1522">IF(FALSE,"True," &amp; IF(_xlfn.XLOOKUP("Src_CIDR_Le_16",'Scoring_Config'!$A:$A,'Scoring_Config'!$D:$D,"Yes")="Yes",_xlfn.XLOOKUP("Src_CIDR_Le_16",'Scoring_Config'!$A:$A,'Scoring_Config'!$C:$C,10),0),"False,0")</f>
        <v>0</v>
      </c>
      <c r="AA1522" cm="1">
        <f t="array" ref="AA1522">IF(FALSE,"True," &amp; IF(_xlfn.XLOOKUP("Src_CIDR_17_22",'Scoring_Config'!$A:$A,'Scoring_Config'!$D:$D,"Yes")="Yes",_xlfn.XLOOKUP("Src_CIDR_17_22",'Scoring_Config'!$A:$A,'Scoring_Config'!$C:$C,5),0),"False,0")</f>
        <v>0</v>
      </c>
      <c r="AB1522" cm="1">
        <f t="array" ref="AB1522">IF(FALSE,"True," &amp; IF(_xlfn.XLOOKUP("Dst_IsAny",'Scoring_Config'!$A:$A,'Scoring_Config'!$D:$D,"Yes")="Yes",_xlfn.XLOOKUP("Dst_IsAny",'Scoring_Config'!$A:$A,'Scoring_Config'!$C:$C,10),0),"False,0")</f>
        <v>0</v>
      </c>
      <c r="AC1522" cm="1">
        <f t="array" ref="AC1522">IF(FALSE,"True," &amp; IF(_xlfn.XLOOKUP("Dst_CIDR_Le_16",'Scoring_Config'!$A:$A,'Scoring_Config'!$D:$D,"Yes")="Yes",_xlfn.XLOOKUP("Dst_CIDR_Le_16",'Scoring_Config'!$A:$A,'Scoring_Config'!$C:$C,10),0),"False,0")</f>
        <v>0</v>
      </c>
      <c r="AD1522" cm="1">
        <f t="array" ref="AD1522">IF(TRUE,"True," &amp; IF(_xlfn.XLOOKUP("Dst_CIDR_17_22",'Scoring_Config'!$A:$A,'Scoring_Config'!$D:$D,"Yes")="Yes",_xlfn.XLOOKUP("Dst_CIDR_17_22",'Scoring_Config'!$A:$A,'Scoring_Config'!$C:$C,5),0),"False,0")</f>
        <v>0</v>
      </c>
      <c r="AE1522" cm="1">
        <f t="array" ref="AE1522">IF(FALSE,"True," &amp; IF(_xlfn.XLOOKUP("SrcZone_IsAny",'Scoring_Config'!$A:$A,'Scoring_Config'!$D:$D,"Yes")="Yes",_xlfn.XLOOKUP("SrcZone_IsAny",'Scoring_Config'!$A:$A,'Scoring_Config'!$C:$C,10),0),"False,0")</f>
        <v>0</v>
      </c>
      <c r="AF1522" cm="1">
        <f t="array" ref="AF1522">IF(FALSE,"True," &amp; IF(_xlfn.XLOOKUP("DstZone_IsAny",'Scoring_Config'!$A:$A,'Scoring_Config'!$D:$D,"Yes")="Yes",_xlfn.XLOOKUP("DstZone_IsAny",'Scoring_Config'!$A:$A,'Scoring_Config'!$C:$C,10),0),"False,0")</f>
        <v>0</v>
      </c>
      <c r="AG1522" cm="1">
        <f t="array" ref="AG152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22" cm="1">
        <f t="array" ref="AH1522">IF(TRUE,"True," &amp; IF(_xlfn.XLOOKUP("App_Any_OR_RangeGt1000",'Scoring_Config'!$A:$A,'Scoring_Config'!$D:$D,"Yes")="Yes",_xlfn.XLOOKUP("App_Any_OR_RangeGt1000",'Scoring_Config'!$A:$A,'Scoring_Config'!$C:$C,10),0),"False,0")</f>
        <v>0</v>
      </c>
      <c r="AI1522" cm="1">
        <f t="array" ref="AI1522">IF(TRUE,"True," &amp; IF(_xlfn.XLOOKUP("Service_Insecure_Match",'Scoring_Config'!$A:$A,'Scoring_Config'!$D:$D,"Yes")="Yes",_xlfn.XLOOKUP("Service_Insecure_Match",'Scoring_Config'!$A:$A,'Scoring_Config'!$C:$C,5),0),"False,0")</f>
        <v>0</v>
      </c>
      <c r="AJ1522" cm="1">
        <f t="array" ref="AJ1522">IF(FALSE,"True," &amp; IF(_xlfn.XLOOKUP("Risky_Inbound",'Scoring_Config'!$A:$A,'Scoring_Config'!$D:$D,"Yes")="Yes",_xlfn.XLOOKUP("Risky_Inbound",'Scoring_Config'!$A:$A,'Scoring_Config'!$C:$C,50),0),"False,0")</f>
        <v>0</v>
      </c>
      <c r="AK1522" cm="1">
        <f t="array" ref="AK1522">IF(FALSE,"True," &amp; IF(_xlfn.XLOOKUP("Risky_Outbound",'Scoring_Config'!$A:$A,'Scoring_Config'!$D:$D,"Yes")="Yes",_xlfn.XLOOKUP("Risky_Outbound",'Scoring_Config'!$A:$A,'Scoring_Config'!$C:$C,25),0),"False,0")</f>
        <v>0</v>
      </c>
      <c r="AL1522" t="s">
        <v>6700</v>
      </c>
      <c r="AM1522" cm="1">
        <f t="array" ref="AM152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22" t="s">
        <v>6697</v>
      </c>
      <c r="AO1522" t="s">
        <v>6697</v>
      </c>
      <c r="AP1522" t="s">
        <v>6697</v>
      </c>
      <c r="AQ1522" cm="1">
        <f t="array" ref="AQ1522">IF(FALSE,"True," &amp; IF(_xlfn.XLOOKUP("Service_IsAny",'Scoring_Config'!$A:$A,'Scoring_Config'!$D:$D,"Yes")="Yes",_xlfn.XLOOKUP("Service_IsAny",'Scoring_Config'!$A:$A,'Scoring_Config'!$C:$C,0),0),"False,0")</f>
        <v>0</v>
      </c>
      <c r="AR1522">
        <v>18</v>
      </c>
      <c r="AS1522" cm="1">
        <f t="array" ref="AS1522">IF(FALSE,"True," &amp; IF(_xlfn.XLOOKUP("Service_RangeGt1000",'Scoring_Config'!$A:$A,'Scoring_Config'!$D:$D,"Yes")="Yes",_xlfn.XLOOKUP("Service_RangeGt1000",'Scoring_Config'!$A:$A,'Scoring_Config'!$C:$C,0),0),"False,0")</f>
        <v>0</v>
      </c>
      <c r="AT1522" cm="1">
        <f t="array" ref="AT1522">IF(TRUE,"True," &amp; IF(_xlfn.XLOOKUP("App_IsAny",'Scoring_Config'!$A:$A,'Scoring_Config'!$D:$D,"Yes")="Yes",_xlfn.XLOOKUP("App_IsAny",'Scoring_Config'!$A:$A,'Scoring_Config'!$C:$C,0),0),"False,0")</f>
        <v>0</v>
      </c>
      <c r="AU1522">
        <v>65535</v>
      </c>
      <c r="AV1522" cm="1">
        <f t="array" ref="AV1522">IF(TRUE,"True," &amp; IF(_xlfn.XLOOKUP("App_RangeGt1000",'Scoring_Config'!$A:$A,'Scoring_Config'!$D:$D,"Yes")="Yes",_xlfn.XLOOKUP("App_RangeGt1000",'Scoring_Config'!$A:$A,'Scoring_Config'!$C:$C,0),0),"False,0")</f>
        <v>0</v>
      </c>
      <c r="AW1522" cm="1">
        <f t="array" ref="AW1522">IF(FALSE,"True," &amp; IF(_xlfn.XLOOKUP("Action_IsDenyOrDrop",'Scoring_Config'!$A:$A,'Scoring_Config'!$D:$D,"Yes")="Yes",_xlfn.XLOOKUP("Action_IsDenyOrDrop",'Scoring_Config'!$A:$A,'Scoring_Config'!$C:$C,0),0),"False,0")</f>
        <v>0</v>
      </c>
      <c r="AX1522" cm="1">
        <f t="array" ref="AX1522">IF(LEFT(AW1522,4)="True",0,(IF(LEFT(Y1522,4)="True",IF(_xlfn.XLOOKUP("Src_IsAny",'Scoring_Config'!$A:$A,'Scoring_Config'!$D:$D,"Yes")="Yes",_xlfn.XLOOKUP("Src_IsAny",'Scoring_Config'!$A:$A,'Scoring_Config'!$C:$C,10),0),0)+IF(LEFT(Z1522,4)="True",IF(_xlfn.XLOOKUP("Src_CIDR_Le_16",'Scoring_Config'!$A:$A,'Scoring_Config'!$D:$D,"Yes")="Yes",_xlfn.XLOOKUP("Src_CIDR_Le_16",'Scoring_Config'!$A:$A,'Scoring_Config'!$C:$C,10),0),0)+IF(LEFT(AA1522,4)="True",IF(_xlfn.XLOOKUP("Src_CIDR_17_22",'Scoring_Config'!$A:$A,'Scoring_Config'!$D:$D,"Yes")="Yes",_xlfn.XLOOKUP("Src_CIDR_17_22",'Scoring_Config'!$A:$A,'Scoring_Config'!$C:$C,5),0),0)+IF(LEFT(AB1522,4)="True",IF(_xlfn.XLOOKUP("Dst_IsAny",'Scoring_Config'!$A:$A,'Scoring_Config'!$D:$D,"Yes")="Yes",_xlfn.XLOOKUP("Dst_IsAny",'Scoring_Config'!$A:$A,'Scoring_Config'!$C:$C,10),0),0)+IF(LEFT(AC1522,4)="True",IF(_xlfn.XLOOKUP("Dst_CIDR_Le_16",'Scoring_Config'!$A:$A,'Scoring_Config'!$D:$D,"Yes")="Yes",_xlfn.XLOOKUP("Dst_CIDR_Le_16",'Scoring_Config'!$A:$A,'Scoring_Config'!$C:$C,10),0),0)+IF(LEFT(AD1522,4)="True",IF(_xlfn.XLOOKUP("Dst_CIDR_17_22",'Scoring_Config'!$A:$A,'Scoring_Config'!$D:$D,"Yes")="Yes",_xlfn.XLOOKUP("Dst_CIDR_17_22",'Scoring_Config'!$A:$A,'Scoring_Config'!$C:$C,5),0),0)+IF(LEFT(AE1522,4)="True",IF(_xlfn.XLOOKUP("SrcZone_IsAny",'Scoring_Config'!$A:$A,'Scoring_Config'!$D:$D,"Yes")="Yes",_xlfn.XLOOKUP("SrcZone_IsAny",'Scoring_Config'!$A:$A,'Scoring_Config'!$C:$C,10),0),0)+IF(LEFT(AF1522,4)="True",IF(_xlfn.XLOOKUP("DstZone_IsAny",'Scoring_Config'!$A:$A,'Scoring_Config'!$D:$D,"Yes")="Yes",_xlfn.XLOOKUP("DstZone_IsAny",'Scoring_Config'!$A:$A,'Scoring_Config'!$C:$C,10),0),0)+IF(LEFT(AG1522,4)="True",IF(_xlfn.XLOOKUP("Service_Any_OR_RangeGt1000",'Scoring_Config'!$A:$A,'Scoring_Config'!$D:$D,"Yes")="Yes",_xlfn.XLOOKUP("Service_Any_OR_RangeGt1000",'Scoring_Config'!$A:$A,'Scoring_Config'!$C:$C,10),0),0)+IF(LEFT(AH1522,4)="True",IF(_xlfn.XLOOKUP("App_Any_OR_RangeGt1000",'Scoring_Config'!$A:$A,'Scoring_Config'!$D:$D,"Yes")="Yes",_xlfn.XLOOKUP("App_Any_OR_RangeGt1000",'Scoring_Config'!$A:$A,'Scoring_Config'!$C:$C,10),0),0)+IF(LEFT(AI1522,4)="True",IF(_xlfn.XLOOKUP("Service_Insecure_Match",'Scoring_Config'!$A:$A,'Scoring_Config'!$D:$D,"Yes")="Yes",_xlfn.XLOOKUP("Service_Insecure_Match",'Scoring_Config'!$A:$A,'Scoring_Config'!$C:$C,5),0),0)+IF(LEFT(AJ1522,4)="True",IF(_xlfn.XLOOKUP("Risky_Inbound",'Scoring_Config'!$A:$A,'Scoring_Config'!$D:$D,"Yes")="Yes",_xlfn.XLOOKUP("Risky_Inbound",'Scoring_Config'!$A:$A,'Scoring_Config'!$C:$C,50),0),0)+IF(LEFT(AK1522,4)="True",IF(_xlfn.XLOOKUP("Risky_Outbound",'Scoring_Config'!$A:$A,'Scoring_Config'!$D:$D,"Yes")="Yes",_xlfn.XLOOKUP("Risky_Outbound",'Scoring_Config'!$A:$A,'Scoring_Config'!$C:$C,25),0),0)+IF(LEFT(AZ1522,4)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1522,FIND(",",AL1522)+1,100)),0)+IF(LEFT(AM1522,4)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1522,FIND(",",AN1522)+1,100)),0)+IF(_xlfn.XLOOKUP("Profile_Scoring",'Scoring_Config'!$A:$A,'Scoring_Config'!$D:$D,"Yes")="Yes",VALUE(MID(AO1522,FIND(",",AO1522)+1,100)),0)+IF(_xlfn.XLOOKUP("Options_Scoring",'Scoring_Config'!$A:$A,'Scoring_Config'!$D:$D,"Yes")="Yes",VALUE(MID(AP1522,FIND(",",AP1522)+1,100)),0)))</f>
        <v>0</v>
      </c>
      <c r="AY1522" t="s">
        <v>6706</v>
      </c>
      <c r="AZ1522" cm="1">
        <f t="array" ref="AZ1522">IF(TRUE,"True," &amp; IF(_xlfn.XLOOKUP("Migrate_Insecure",'Scoring_Config'!$A:$A,'Scoring_Config'!$D:$D,"Yes")="Yes",_xlfn.XLOOKUP("Migrate_Insecure",'Scoring_Config'!$A:$A,'Scoring_Config'!$C:$C,10),0),"False,0")</f>
        <v>0</v>
      </c>
    </row>
    <row r="1523" spans="1:52">
      <c r="A1523" t="s">
        <v>1979</v>
      </c>
      <c r="B1523" t="s">
        <v>3495</v>
      </c>
      <c r="C1523" t="s">
        <v>3542</v>
      </c>
      <c r="D1523" t="s">
        <v>3545</v>
      </c>
      <c r="E1523" t="s">
        <v>3563</v>
      </c>
      <c r="F1523" t="s">
        <v>4046</v>
      </c>
      <c r="G1523" t="s">
        <v>796</v>
      </c>
      <c r="H1523" t="s">
        <v>174</v>
      </c>
      <c r="I1523" t="s">
        <v>3576</v>
      </c>
      <c r="J1523" t="s">
        <v>1312</v>
      </c>
      <c r="K1523" t="s">
        <v>1967</v>
      </c>
      <c r="L1523" t="s">
        <v>1327</v>
      </c>
      <c r="M1523" t="s">
        <v>1974</v>
      </c>
      <c r="N1523" t="s">
        <v>4315</v>
      </c>
      <c r="O1523" t="s">
        <v>4319</v>
      </c>
      <c r="P1523" t="s">
        <v>4323</v>
      </c>
      <c r="Q1523" t="s">
        <v>5398</v>
      </c>
      <c r="R1523" t="s">
        <v>5439</v>
      </c>
      <c r="S1523" t="s">
        <v>4324</v>
      </c>
      <c r="T1523" t="s">
        <v>5907</v>
      </c>
      <c r="U1523" t="s">
        <v>6679</v>
      </c>
      <c r="Y1523" cm="1">
        <f t="array" ref="Y1523">IF(FALSE,"True," &amp; IF(_xlfn.XLOOKUP("Src_IsAny",'Scoring_Config'!$A:$A,'Scoring_Config'!$D:$D,"Yes")="Yes",_xlfn.XLOOKUP("Src_IsAny",'Scoring_Config'!$A:$A,'Scoring_Config'!$C:$C,10),0),"False,0")</f>
        <v>0</v>
      </c>
      <c r="Z1523" cm="1">
        <f t="array" ref="Z1523">IF(FALSE,"True," &amp; IF(_xlfn.XLOOKUP("Src_CIDR_Le_16",'Scoring_Config'!$A:$A,'Scoring_Config'!$D:$D,"Yes")="Yes",_xlfn.XLOOKUP("Src_CIDR_Le_16",'Scoring_Config'!$A:$A,'Scoring_Config'!$C:$C,10),0),"False,0")</f>
        <v>0</v>
      </c>
      <c r="AA1523" cm="1">
        <f t="array" ref="AA1523">IF(FALSE,"True," &amp; IF(_xlfn.XLOOKUP("Src_CIDR_17_22",'Scoring_Config'!$A:$A,'Scoring_Config'!$D:$D,"Yes")="Yes",_xlfn.XLOOKUP("Src_CIDR_17_22",'Scoring_Config'!$A:$A,'Scoring_Config'!$C:$C,5),0),"False,0")</f>
        <v>0</v>
      </c>
      <c r="AB1523" cm="1">
        <f t="array" ref="AB1523">IF(FALSE,"True," &amp; IF(_xlfn.XLOOKUP("Dst_IsAny",'Scoring_Config'!$A:$A,'Scoring_Config'!$D:$D,"Yes")="Yes",_xlfn.XLOOKUP("Dst_IsAny",'Scoring_Config'!$A:$A,'Scoring_Config'!$C:$C,10),0),"False,0")</f>
        <v>0</v>
      </c>
      <c r="AC1523" cm="1">
        <f t="array" ref="AC1523">IF(TRUE,"True," &amp; IF(_xlfn.XLOOKUP("Dst_CIDR_Le_16",'Scoring_Config'!$A:$A,'Scoring_Config'!$D:$D,"Yes")="Yes",_xlfn.XLOOKUP("Dst_CIDR_Le_16",'Scoring_Config'!$A:$A,'Scoring_Config'!$C:$C,10),0),"False,0")</f>
        <v>0</v>
      </c>
      <c r="AD1523" cm="1">
        <f t="array" ref="AD1523">IF(FALSE,"True," &amp; IF(_xlfn.XLOOKUP("Dst_CIDR_17_22",'Scoring_Config'!$A:$A,'Scoring_Config'!$D:$D,"Yes")="Yes",_xlfn.XLOOKUP("Dst_CIDR_17_22",'Scoring_Config'!$A:$A,'Scoring_Config'!$C:$C,5),0),"False,0")</f>
        <v>0</v>
      </c>
      <c r="AE1523" cm="1">
        <f t="array" ref="AE1523">IF(FALSE,"True," &amp; IF(_xlfn.XLOOKUP("SrcZone_IsAny",'Scoring_Config'!$A:$A,'Scoring_Config'!$D:$D,"Yes")="Yes",_xlfn.XLOOKUP("SrcZone_IsAny",'Scoring_Config'!$A:$A,'Scoring_Config'!$C:$C,10),0),"False,0")</f>
        <v>0</v>
      </c>
      <c r="AF1523" cm="1">
        <f t="array" ref="AF1523">IF(FALSE,"True," &amp; IF(_xlfn.XLOOKUP("DstZone_IsAny",'Scoring_Config'!$A:$A,'Scoring_Config'!$D:$D,"Yes")="Yes",_xlfn.XLOOKUP("DstZone_IsAny",'Scoring_Config'!$A:$A,'Scoring_Config'!$C:$C,10),0),"False,0")</f>
        <v>0</v>
      </c>
      <c r="AG1523" cm="1">
        <f t="array" ref="AG152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23" cm="1">
        <f t="array" ref="AH1523">IF(FALSE,"True," &amp; IF(_xlfn.XLOOKUP("App_Any_OR_RangeGt1000",'Scoring_Config'!$A:$A,'Scoring_Config'!$D:$D,"Yes")="Yes",_xlfn.XLOOKUP("App_Any_OR_RangeGt1000",'Scoring_Config'!$A:$A,'Scoring_Config'!$C:$C,10),0),"False,0")</f>
        <v>0</v>
      </c>
      <c r="AI1523" cm="1">
        <f t="array" ref="AI1523">IF(FALSE,"True," &amp; IF(_xlfn.XLOOKUP("Service_Insecure_Match",'Scoring_Config'!$A:$A,'Scoring_Config'!$D:$D,"Yes")="Yes",_xlfn.XLOOKUP("Service_Insecure_Match",'Scoring_Config'!$A:$A,'Scoring_Config'!$C:$C,5),0),"False,0")</f>
        <v>0</v>
      </c>
      <c r="AJ1523" cm="1">
        <f t="array" ref="AJ1523">IF(FALSE,"True," &amp; IF(_xlfn.XLOOKUP("Risky_Inbound",'Scoring_Config'!$A:$A,'Scoring_Config'!$D:$D,"Yes")="Yes",_xlfn.XLOOKUP("Risky_Inbound",'Scoring_Config'!$A:$A,'Scoring_Config'!$C:$C,50),0),"False,0")</f>
        <v>0</v>
      </c>
      <c r="AK1523" cm="1">
        <f t="array" ref="AK1523">IF(FALSE,"True," &amp; IF(_xlfn.XLOOKUP("Risky_Outbound",'Scoring_Config'!$A:$A,'Scoring_Config'!$D:$D,"Yes")="Yes",_xlfn.XLOOKUP("Risky_Outbound",'Scoring_Config'!$A:$A,'Scoring_Config'!$C:$C,25),0),"False,0")</f>
        <v>0</v>
      </c>
      <c r="AL1523" t="s">
        <v>6699</v>
      </c>
      <c r="AM1523" cm="1">
        <f t="array" ref="AM152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23" t="s">
        <v>6697</v>
      </c>
      <c r="AO1523" t="s">
        <v>6697</v>
      </c>
      <c r="AP1523" t="s">
        <v>6697</v>
      </c>
      <c r="AQ1523" cm="1">
        <f t="array" ref="AQ1523">IF(FALSE,"True," &amp; IF(_xlfn.XLOOKUP("Service_IsAny",'Scoring_Config'!$A:$A,'Scoring_Config'!$D:$D,"Yes")="Yes",_xlfn.XLOOKUP("Service_IsAny",'Scoring_Config'!$A:$A,'Scoring_Config'!$C:$C,0),0),"False,0")</f>
        <v>0</v>
      </c>
      <c r="AR1523">
        <v>0</v>
      </c>
      <c r="AS1523" cm="1">
        <f t="array" ref="AS1523">IF(FALSE,"True," &amp; IF(_xlfn.XLOOKUP("Service_RangeGt1000",'Scoring_Config'!$A:$A,'Scoring_Config'!$D:$D,"Yes")="Yes",_xlfn.XLOOKUP("Service_RangeGt1000",'Scoring_Config'!$A:$A,'Scoring_Config'!$C:$C,0),0),"False,0")</f>
        <v>0</v>
      </c>
      <c r="AT1523" cm="1">
        <f t="array" ref="AT1523">IF(FALSE,"True," &amp; IF(_xlfn.XLOOKUP("App_IsAny",'Scoring_Config'!$A:$A,'Scoring_Config'!$D:$D,"Yes")="Yes",_xlfn.XLOOKUP("App_IsAny",'Scoring_Config'!$A:$A,'Scoring_Config'!$C:$C,0),0),"False,0")</f>
        <v>0</v>
      </c>
      <c r="AU1523">
        <v>102</v>
      </c>
      <c r="AV1523" cm="1">
        <f t="array" ref="AV1523">IF(FALSE,"True," &amp; IF(_xlfn.XLOOKUP("App_RangeGt1000",'Scoring_Config'!$A:$A,'Scoring_Config'!$D:$D,"Yes")="Yes",_xlfn.XLOOKUP("App_RangeGt1000",'Scoring_Config'!$A:$A,'Scoring_Config'!$C:$C,0),0),"False,0")</f>
        <v>0</v>
      </c>
      <c r="AW1523" cm="1">
        <f t="array" ref="AW1523">IF(FALSE,"True," &amp; IF(_xlfn.XLOOKUP("Action_IsDenyOrDrop",'Scoring_Config'!$A:$A,'Scoring_Config'!$D:$D,"Yes")="Yes",_xlfn.XLOOKUP("Action_IsDenyOrDrop",'Scoring_Config'!$A:$A,'Scoring_Config'!$C:$C,0),0),"False,0")</f>
        <v>0</v>
      </c>
      <c r="AX1523" cm="1">
        <f t="array" ref="AX1523">IF(LEFT(AW1523,4)="True",0,(IF(LEFT(Y1523,4)="True",IF(_xlfn.XLOOKUP("Src_IsAny",'Scoring_Config'!$A:$A,'Scoring_Config'!$D:$D,"Yes")="Yes",_xlfn.XLOOKUP("Src_IsAny",'Scoring_Config'!$A:$A,'Scoring_Config'!$C:$C,10),0),0)+IF(LEFT(Z1523,4)="True",IF(_xlfn.XLOOKUP("Src_CIDR_Le_16",'Scoring_Config'!$A:$A,'Scoring_Config'!$D:$D,"Yes")="Yes",_xlfn.XLOOKUP("Src_CIDR_Le_16",'Scoring_Config'!$A:$A,'Scoring_Config'!$C:$C,10),0),0)+IF(LEFT(AA1523,4)="True",IF(_xlfn.XLOOKUP("Src_CIDR_17_22",'Scoring_Config'!$A:$A,'Scoring_Config'!$D:$D,"Yes")="Yes",_xlfn.XLOOKUP("Src_CIDR_17_22",'Scoring_Config'!$A:$A,'Scoring_Config'!$C:$C,5),0),0)+IF(LEFT(AB1523,4)="True",IF(_xlfn.XLOOKUP("Dst_IsAny",'Scoring_Config'!$A:$A,'Scoring_Config'!$D:$D,"Yes")="Yes",_xlfn.XLOOKUP("Dst_IsAny",'Scoring_Config'!$A:$A,'Scoring_Config'!$C:$C,10),0),0)+IF(LEFT(AC1523,4)="True",IF(_xlfn.XLOOKUP("Dst_CIDR_Le_16",'Scoring_Config'!$A:$A,'Scoring_Config'!$D:$D,"Yes")="Yes",_xlfn.XLOOKUP("Dst_CIDR_Le_16",'Scoring_Config'!$A:$A,'Scoring_Config'!$C:$C,10),0),0)+IF(LEFT(AD1523,4)="True",IF(_xlfn.XLOOKUP("Dst_CIDR_17_22",'Scoring_Config'!$A:$A,'Scoring_Config'!$D:$D,"Yes")="Yes",_xlfn.XLOOKUP("Dst_CIDR_17_22",'Scoring_Config'!$A:$A,'Scoring_Config'!$C:$C,5),0),0)+IF(LEFT(AE1523,4)="True",IF(_xlfn.XLOOKUP("SrcZone_IsAny",'Scoring_Config'!$A:$A,'Scoring_Config'!$D:$D,"Yes")="Yes",_xlfn.XLOOKUP("SrcZone_IsAny",'Scoring_Config'!$A:$A,'Scoring_Config'!$C:$C,10),0),0)+IF(LEFT(AF1523,4)="True",IF(_xlfn.XLOOKUP("DstZone_IsAny",'Scoring_Config'!$A:$A,'Scoring_Config'!$D:$D,"Yes")="Yes",_xlfn.XLOOKUP("DstZone_IsAny",'Scoring_Config'!$A:$A,'Scoring_Config'!$C:$C,10),0),0)+IF(LEFT(AG1523,4)="True",IF(_xlfn.XLOOKUP("Service_Any_OR_RangeGt1000",'Scoring_Config'!$A:$A,'Scoring_Config'!$D:$D,"Yes")="Yes",_xlfn.XLOOKUP("Service_Any_OR_RangeGt1000",'Scoring_Config'!$A:$A,'Scoring_Config'!$C:$C,10),0),0)+IF(LEFT(AH1523,4)="True",IF(_xlfn.XLOOKUP("App_Any_OR_RangeGt1000",'Scoring_Config'!$A:$A,'Scoring_Config'!$D:$D,"Yes")="Yes",_xlfn.XLOOKUP("App_Any_OR_RangeGt1000",'Scoring_Config'!$A:$A,'Scoring_Config'!$C:$C,10),0),0)+IF(LEFT(AI1523,4)="True",IF(_xlfn.XLOOKUP("Service_Insecure_Match",'Scoring_Config'!$A:$A,'Scoring_Config'!$D:$D,"Yes")="Yes",_xlfn.XLOOKUP("Service_Insecure_Match",'Scoring_Config'!$A:$A,'Scoring_Config'!$C:$C,5),0),0)+IF(LEFT(AJ1523,4)="True",IF(_xlfn.XLOOKUP("Risky_Inbound",'Scoring_Config'!$A:$A,'Scoring_Config'!$D:$D,"Yes")="Yes",_xlfn.XLOOKUP("Risky_Inbound",'Scoring_Config'!$A:$A,'Scoring_Config'!$C:$C,50),0),0)+IF(LEFT(AK1523,4)="True",IF(_xlfn.XLOOKUP("Risky_Outbound",'Scoring_Config'!$A:$A,'Scoring_Config'!$D:$D,"Yes")="Yes",_xlfn.XLOOKUP("Risky_Outbound",'Scoring_Config'!$A:$A,'Scoring_Config'!$C:$C,25),0),0)+IF(LEFT(AZ1523,4)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1523,FIND(",",AL1523)+1,100)),0)+IF(LEFT(AM1523,4)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1523,FIND(",",AN1523)+1,100)),0)+IF(_xlfn.XLOOKUP("Profile_Scoring",'Scoring_Config'!$A:$A,'Scoring_Config'!$D:$D,"Yes")="Yes",VALUE(MID(AO1523,FIND(",",AO1523)+1,100)),0)+IF(_xlfn.XLOOKUP("Options_Scoring",'Scoring_Config'!$A:$A,'Scoring_Config'!$D:$D,"Yes")="Yes",VALUE(MID(AP1523,FIND(",",AP1523)+1,100)),0)))</f>
        <v>0</v>
      </c>
      <c r="AZ1523" cm="1">
        <f t="array" ref="AZ1523">IF(FALSE,"True," &amp; IF(_xlfn.XLOOKUP("Migrate_Insecure",'Scoring_Config'!$A:$A,'Scoring_Config'!$D:$D,"Yes")="Yes",_xlfn.XLOOKUP("Migrate_Insecure",'Scoring_Config'!$A:$A,'Scoring_Config'!$C:$C,10),0),"False,0")</f>
        <v>0</v>
      </c>
    </row>
    <row r="1524" spans="1:52">
      <c r="A1524" t="s">
        <v>1979</v>
      </c>
      <c r="B1524" t="s">
        <v>3496</v>
      </c>
      <c r="C1524" t="s">
        <v>3542</v>
      </c>
      <c r="D1524" t="s">
        <v>3545</v>
      </c>
      <c r="E1524" t="s">
        <v>3563</v>
      </c>
      <c r="F1524" t="s">
        <v>4046</v>
      </c>
      <c r="G1524" t="s">
        <v>796</v>
      </c>
      <c r="H1524" t="s">
        <v>174</v>
      </c>
      <c r="I1524" t="s">
        <v>3576</v>
      </c>
      <c r="J1524" t="s">
        <v>1312</v>
      </c>
      <c r="K1524" t="s">
        <v>174</v>
      </c>
      <c r="L1524" t="s">
        <v>1648</v>
      </c>
      <c r="M1524" t="s">
        <v>1974</v>
      </c>
      <c r="N1524" t="s">
        <v>4315</v>
      </c>
      <c r="O1524" t="s">
        <v>4319</v>
      </c>
      <c r="P1524" t="s">
        <v>4321</v>
      </c>
      <c r="Q1524" t="s">
        <v>5399</v>
      </c>
      <c r="R1524" t="s">
        <v>5458</v>
      </c>
      <c r="S1524" t="s">
        <v>5509</v>
      </c>
      <c r="T1524" t="s">
        <v>5907</v>
      </c>
      <c r="U1524" t="s">
        <v>6679</v>
      </c>
      <c r="Y1524" cm="1">
        <f t="array" ref="Y1524">IF(FALSE,"True," &amp; IF(_xlfn.XLOOKUP("Src_IsAny",'Scoring_Config'!$A:$A,'Scoring_Config'!$D:$D,"Yes")="Yes",_xlfn.XLOOKUP("Src_IsAny",'Scoring_Config'!$A:$A,'Scoring_Config'!$C:$C,10),0),"False,0")</f>
        <v>0</v>
      </c>
      <c r="Z1524" cm="1">
        <f t="array" ref="Z1524">IF(FALSE,"True," &amp; IF(_xlfn.XLOOKUP("Src_CIDR_Le_16",'Scoring_Config'!$A:$A,'Scoring_Config'!$D:$D,"Yes")="Yes",_xlfn.XLOOKUP("Src_CIDR_Le_16",'Scoring_Config'!$A:$A,'Scoring_Config'!$C:$C,10),0),"False,0")</f>
        <v>0</v>
      </c>
      <c r="AA1524" cm="1">
        <f t="array" ref="AA1524">IF(FALSE,"True," &amp; IF(_xlfn.XLOOKUP("Src_CIDR_17_22",'Scoring_Config'!$A:$A,'Scoring_Config'!$D:$D,"Yes")="Yes",_xlfn.XLOOKUP("Src_CIDR_17_22",'Scoring_Config'!$A:$A,'Scoring_Config'!$C:$C,5),0),"False,0")</f>
        <v>0</v>
      </c>
      <c r="AB1524" cm="1">
        <f t="array" ref="AB1524">IF(FALSE,"True," &amp; IF(_xlfn.XLOOKUP("Dst_IsAny",'Scoring_Config'!$A:$A,'Scoring_Config'!$D:$D,"Yes")="Yes",_xlfn.XLOOKUP("Dst_IsAny",'Scoring_Config'!$A:$A,'Scoring_Config'!$C:$C,10),0),"False,0")</f>
        <v>0</v>
      </c>
      <c r="AC1524" cm="1">
        <f t="array" ref="AC1524">IF(TRUE,"True," &amp; IF(_xlfn.XLOOKUP("Dst_CIDR_Le_16",'Scoring_Config'!$A:$A,'Scoring_Config'!$D:$D,"Yes")="Yes",_xlfn.XLOOKUP("Dst_CIDR_Le_16",'Scoring_Config'!$A:$A,'Scoring_Config'!$C:$C,10),0),"False,0")</f>
        <v>0</v>
      </c>
      <c r="AD1524" cm="1">
        <f t="array" ref="AD1524">IF(FALSE,"True," &amp; IF(_xlfn.XLOOKUP("Dst_CIDR_17_22",'Scoring_Config'!$A:$A,'Scoring_Config'!$D:$D,"Yes")="Yes",_xlfn.XLOOKUP("Dst_CIDR_17_22",'Scoring_Config'!$A:$A,'Scoring_Config'!$C:$C,5),0),"False,0")</f>
        <v>0</v>
      </c>
      <c r="AE1524" cm="1">
        <f t="array" ref="AE1524">IF(FALSE,"True," &amp; IF(_xlfn.XLOOKUP("SrcZone_IsAny",'Scoring_Config'!$A:$A,'Scoring_Config'!$D:$D,"Yes")="Yes",_xlfn.XLOOKUP("SrcZone_IsAny",'Scoring_Config'!$A:$A,'Scoring_Config'!$C:$C,10),0),"False,0")</f>
        <v>0</v>
      </c>
      <c r="AF1524" cm="1">
        <f t="array" ref="AF1524">IF(FALSE,"True," &amp; IF(_xlfn.XLOOKUP("DstZone_IsAny",'Scoring_Config'!$A:$A,'Scoring_Config'!$D:$D,"Yes")="Yes",_xlfn.XLOOKUP("DstZone_IsAny",'Scoring_Config'!$A:$A,'Scoring_Config'!$C:$C,10),0),"False,0")</f>
        <v>0</v>
      </c>
      <c r="AG1524" cm="1">
        <f t="array" ref="AG152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24" cm="1">
        <f t="array" ref="AH1524">IF(TRUE,"True," &amp; IF(_xlfn.XLOOKUP("App_Any_OR_RangeGt1000",'Scoring_Config'!$A:$A,'Scoring_Config'!$D:$D,"Yes")="Yes",_xlfn.XLOOKUP("App_Any_OR_RangeGt1000",'Scoring_Config'!$A:$A,'Scoring_Config'!$C:$C,10),0),"False,0")</f>
        <v>0</v>
      </c>
      <c r="AI1524" cm="1">
        <f t="array" ref="AI1524">IF(TRUE,"True," &amp; IF(_xlfn.XLOOKUP("Service_Insecure_Match",'Scoring_Config'!$A:$A,'Scoring_Config'!$D:$D,"Yes")="Yes",_xlfn.XLOOKUP("Service_Insecure_Match",'Scoring_Config'!$A:$A,'Scoring_Config'!$C:$C,5),0),"False,0")</f>
        <v>0</v>
      </c>
      <c r="AJ1524" cm="1">
        <f t="array" ref="AJ1524">IF(FALSE,"True," &amp; IF(_xlfn.XLOOKUP("Risky_Inbound",'Scoring_Config'!$A:$A,'Scoring_Config'!$D:$D,"Yes")="Yes",_xlfn.XLOOKUP("Risky_Inbound",'Scoring_Config'!$A:$A,'Scoring_Config'!$C:$C,50),0),"False,0")</f>
        <v>0</v>
      </c>
      <c r="AK1524" cm="1">
        <f t="array" ref="AK1524">IF(FALSE,"True," &amp; IF(_xlfn.XLOOKUP("Risky_Outbound",'Scoring_Config'!$A:$A,'Scoring_Config'!$D:$D,"Yes")="Yes",_xlfn.XLOOKUP("Risky_Outbound",'Scoring_Config'!$A:$A,'Scoring_Config'!$C:$C,25),0),"False,0")</f>
        <v>0</v>
      </c>
      <c r="AL1524" t="s">
        <v>6700</v>
      </c>
      <c r="AM1524" cm="1">
        <f t="array" ref="AM152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24" t="s">
        <v>6697</v>
      </c>
      <c r="AO1524" t="s">
        <v>6697</v>
      </c>
      <c r="AP1524" t="s">
        <v>6697</v>
      </c>
      <c r="AQ1524" cm="1">
        <f t="array" ref="AQ1524">IF(FALSE,"True," &amp; IF(_xlfn.XLOOKUP("Service_IsAny",'Scoring_Config'!$A:$A,'Scoring_Config'!$D:$D,"Yes")="Yes",_xlfn.XLOOKUP("Service_IsAny",'Scoring_Config'!$A:$A,'Scoring_Config'!$C:$C,0),0),"False,0")</f>
        <v>0</v>
      </c>
      <c r="AR1524">
        <v>19</v>
      </c>
      <c r="AS1524" cm="1">
        <f t="array" ref="AS1524">IF(FALSE,"True," &amp; IF(_xlfn.XLOOKUP("Service_RangeGt1000",'Scoring_Config'!$A:$A,'Scoring_Config'!$D:$D,"Yes")="Yes",_xlfn.XLOOKUP("Service_RangeGt1000",'Scoring_Config'!$A:$A,'Scoring_Config'!$C:$C,0),0),"False,0")</f>
        <v>0</v>
      </c>
      <c r="AT1524" cm="1">
        <f t="array" ref="AT1524">IF(TRUE,"True," &amp; IF(_xlfn.XLOOKUP("App_IsAny",'Scoring_Config'!$A:$A,'Scoring_Config'!$D:$D,"Yes")="Yes",_xlfn.XLOOKUP("App_IsAny",'Scoring_Config'!$A:$A,'Scoring_Config'!$C:$C,0),0),"False,0")</f>
        <v>0</v>
      </c>
      <c r="AU1524">
        <v>65535</v>
      </c>
      <c r="AV1524" cm="1">
        <f t="array" ref="AV1524">IF(TRUE,"True," &amp; IF(_xlfn.XLOOKUP("App_RangeGt1000",'Scoring_Config'!$A:$A,'Scoring_Config'!$D:$D,"Yes")="Yes",_xlfn.XLOOKUP("App_RangeGt1000",'Scoring_Config'!$A:$A,'Scoring_Config'!$C:$C,0),0),"False,0")</f>
        <v>0</v>
      </c>
      <c r="AW1524" cm="1">
        <f t="array" ref="AW1524">IF(FALSE,"True," &amp; IF(_xlfn.XLOOKUP("Action_IsDenyOrDrop",'Scoring_Config'!$A:$A,'Scoring_Config'!$D:$D,"Yes")="Yes",_xlfn.XLOOKUP("Action_IsDenyOrDrop",'Scoring_Config'!$A:$A,'Scoring_Config'!$C:$C,0),0),"False,0")</f>
        <v>0</v>
      </c>
      <c r="AX1524" cm="1">
        <f t="array" ref="AX1524">IF(LEFT(AW1524,4)="True",0,(IF(LEFT(Y1524,4)="True",IF(_xlfn.XLOOKUP("Src_IsAny",'Scoring_Config'!$A:$A,'Scoring_Config'!$D:$D,"Yes")="Yes",_xlfn.XLOOKUP("Src_IsAny",'Scoring_Config'!$A:$A,'Scoring_Config'!$C:$C,10),0),0)+IF(LEFT(Z1524,4)="True",IF(_xlfn.XLOOKUP("Src_CIDR_Le_16",'Scoring_Config'!$A:$A,'Scoring_Config'!$D:$D,"Yes")="Yes",_xlfn.XLOOKUP("Src_CIDR_Le_16",'Scoring_Config'!$A:$A,'Scoring_Config'!$C:$C,10),0),0)+IF(LEFT(AA1524,4)="True",IF(_xlfn.XLOOKUP("Src_CIDR_17_22",'Scoring_Config'!$A:$A,'Scoring_Config'!$D:$D,"Yes")="Yes",_xlfn.XLOOKUP("Src_CIDR_17_22",'Scoring_Config'!$A:$A,'Scoring_Config'!$C:$C,5),0),0)+IF(LEFT(AB1524,4)="True",IF(_xlfn.XLOOKUP("Dst_IsAny",'Scoring_Config'!$A:$A,'Scoring_Config'!$D:$D,"Yes")="Yes",_xlfn.XLOOKUP("Dst_IsAny",'Scoring_Config'!$A:$A,'Scoring_Config'!$C:$C,10),0),0)+IF(LEFT(AC1524,4)="True",IF(_xlfn.XLOOKUP("Dst_CIDR_Le_16",'Scoring_Config'!$A:$A,'Scoring_Config'!$D:$D,"Yes")="Yes",_xlfn.XLOOKUP("Dst_CIDR_Le_16",'Scoring_Config'!$A:$A,'Scoring_Config'!$C:$C,10),0),0)+IF(LEFT(AD1524,4)="True",IF(_xlfn.XLOOKUP("Dst_CIDR_17_22",'Scoring_Config'!$A:$A,'Scoring_Config'!$D:$D,"Yes")="Yes",_xlfn.XLOOKUP("Dst_CIDR_17_22",'Scoring_Config'!$A:$A,'Scoring_Config'!$C:$C,5),0),0)+IF(LEFT(AE1524,4)="True",IF(_xlfn.XLOOKUP("SrcZone_IsAny",'Scoring_Config'!$A:$A,'Scoring_Config'!$D:$D,"Yes")="Yes",_xlfn.XLOOKUP("SrcZone_IsAny",'Scoring_Config'!$A:$A,'Scoring_Config'!$C:$C,10),0),0)+IF(LEFT(AF1524,4)="True",IF(_xlfn.XLOOKUP("DstZone_IsAny",'Scoring_Config'!$A:$A,'Scoring_Config'!$D:$D,"Yes")="Yes",_xlfn.XLOOKUP("DstZone_IsAny",'Scoring_Config'!$A:$A,'Scoring_Config'!$C:$C,10),0),0)+IF(LEFT(AG1524,4)="True",IF(_xlfn.XLOOKUP("Service_Any_OR_RangeGt1000",'Scoring_Config'!$A:$A,'Scoring_Config'!$D:$D,"Yes")="Yes",_xlfn.XLOOKUP("Service_Any_OR_RangeGt1000",'Scoring_Config'!$A:$A,'Scoring_Config'!$C:$C,10),0),0)+IF(LEFT(AH1524,4)="True",IF(_xlfn.XLOOKUP("App_Any_OR_RangeGt1000",'Scoring_Config'!$A:$A,'Scoring_Config'!$D:$D,"Yes")="Yes",_xlfn.XLOOKUP("App_Any_OR_RangeGt1000",'Scoring_Config'!$A:$A,'Scoring_Config'!$C:$C,10),0),0)+IF(LEFT(AI1524,4)="True",IF(_xlfn.XLOOKUP("Service_Insecure_Match",'Scoring_Config'!$A:$A,'Scoring_Config'!$D:$D,"Yes")="Yes",_xlfn.XLOOKUP("Service_Insecure_Match",'Scoring_Config'!$A:$A,'Scoring_Config'!$C:$C,5),0),0)+IF(LEFT(AJ1524,4)="True",IF(_xlfn.XLOOKUP("Risky_Inbound",'Scoring_Config'!$A:$A,'Scoring_Config'!$D:$D,"Yes")="Yes",_xlfn.XLOOKUP("Risky_Inbound",'Scoring_Config'!$A:$A,'Scoring_Config'!$C:$C,50),0),0)+IF(LEFT(AK1524,4)="True",IF(_xlfn.XLOOKUP("Risky_Outbound",'Scoring_Config'!$A:$A,'Scoring_Config'!$D:$D,"Yes")="Yes",_xlfn.XLOOKUP("Risky_Outbound",'Scoring_Config'!$A:$A,'Scoring_Config'!$C:$C,25),0),0)+IF(LEFT(AZ1524,4)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1524,FIND(",",AL1524)+1,100)),0)+IF(LEFT(AM1524,4)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1524,FIND(",",AN1524)+1,100)),0)+IF(_xlfn.XLOOKUP("Profile_Scoring",'Scoring_Config'!$A:$A,'Scoring_Config'!$D:$D,"Yes")="Yes",VALUE(MID(AO1524,FIND(",",AO1524)+1,100)),0)+IF(_xlfn.XLOOKUP("Options_Scoring",'Scoring_Config'!$A:$A,'Scoring_Config'!$D:$D,"Yes")="Yes",VALUE(MID(AP1524,FIND(",",AP1524)+1,100)),0)))</f>
        <v>0</v>
      </c>
      <c r="AY1524" t="s">
        <v>6711</v>
      </c>
      <c r="AZ1524" cm="1">
        <f t="array" ref="AZ1524">IF(TRUE,"True," &amp; IF(_xlfn.XLOOKUP("Migrate_Insecure",'Scoring_Config'!$A:$A,'Scoring_Config'!$D:$D,"Yes")="Yes",_xlfn.XLOOKUP("Migrate_Insecure",'Scoring_Config'!$A:$A,'Scoring_Config'!$C:$C,10),0),"False,0")</f>
        <v>0</v>
      </c>
    </row>
    <row r="1525" spans="1:52">
      <c r="A1525" t="s">
        <v>1979</v>
      </c>
      <c r="B1525" t="s">
        <v>3497</v>
      </c>
      <c r="C1525" t="s">
        <v>3542</v>
      </c>
      <c r="D1525" t="s">
        <v>3545</v>
      </c>
      <c r="E1525" t="s">
        <v>3563</v>
      </c>
      <c r="F1525" t="s">
        <v>3866</v>
      </c>
      <c r="G1525" t="s">
        <v>797</v>
      </c>
      <c r="H1525" t="s">
        <v>174</v>
      </c>
      <c r="I1525" t="s">
        <v>3775</v>
      </c>
      <c r="J1525" t="s">
        <v>316</v>
      </c>
      <c r="K1525" t="s">
        <v>1662</v>
      </c>
      <c r="L1525" t="s">
        <v>1327</v>
      </c>
      <c r="M1525" t="s">
        <v>1974</v>
      </c>
      <c r="N1525" t="s">
        <v>4315</v>
      </c>
      <c r="O1525" t="s">
        <v>4319</v>
      </c>
      <c r="P1525" t="s">
        <v>4323</v>
      </c>
      <c r="Q1525" t="s">
        <v>5400</v>
      </c>
      <c r="R1525" t="s">
        <v>5439</v>
      </c>
      <c r="S1525" t="s">
        <v>4324</v>
      </c>
      <c r="T1525" t="s">
        <v>5817</v>
      </c>
      <c r="U1525" t="s">
        <v>6092</v>
      </c>
      <c r="Y1525" cm="1">
        <f t="array" ref="Y1525">IF(FALSE,"True," &amp; IF(_xlfn.XLOOKUP("Src_IsAny",'Scoring_Config'!$A:$A,'Scoring_Config'!$D:$D,"Yes")="Yes",_xlfn.XLOOKUP("Src_IsAny",'Scoring_Config'!$A:$A,'Scoring_Config'!$C:$C,10),0),"False,0")</f>
        <v>0</v>
      </c>
      <c r="Z1525" cm="1">
        <f t="array" ref="Z1525">IF(FALSE,"True," &amp; IF(_xlfn.XLOOKUP("Src_CIDR_Le_16",'Scoring_Config'!$A:$A,'Scoring_Config'!$D:$D,"Yes")="Yes",_xlfn.XLOOKUP("Src_CIDR_Le_16",'Scoring_Config'!$A:$A,'Scoring_Config'!$C:$C,10),0),"False,0")</f>
        <v>0</v>
      </c>
      <c r="AA1525" cm="1">
        <f t="array" ref="AA1525">IF(FALSE,"True," &amp; IF(_xlfn.XLOOKUP("Src_CIDR_17_22",'Scoring_Config'!$A:$A,'Scoring_Config'!$D:$D,"Yes")="Yes",_xlfn.XLOOKUP("Src_CIDR_17_22",'Scoring_Config'!$A:$A,'Scoring_Config'!$C:$C,5),0),"False,0")</f>
        <v>0</v>
      </c>
      <c r="AB1525" cm="1">
        <f t="array" ref="AB1525">IF(FALSE,"True," &amp; IF(_xlfn.XLOOKUP("Dst_IsAny",'Scoring_Config'!$A:$A,'Scoring_Config'!$D:$D,"Yes")="Yes",_xlfn.XLOOKUP("Dst_IsAny",'Scoring_Config'!$A:$A,'Scoring_Config'!$C:$C,10),0),"False,0")</f>
        <v>0</v>
      </c>
      <c r="AC1525" cm="1">
        <f t="array" ref="AC1525">IF(FALSE,"True," &amp; IF(_xlfn.XLOOKUP("Dst_CIDR_Le_16",'Scoring_Config'!$A:$A,'Scoring_Config'!$D:$D,"Yes")="Yes",_xlfn.XLOOKUP("Dst_CIDR_Le_16",'Scoring_Config'!$A:$A,'Scoring_Config'!$C:$C,10),0),"False,0")</f>
        <v>0</v>
      </c>
      <c r="AD1525" cm="1">
        <f t="array" ref="AD1525">IF(FALSE,"True," &amp; IF(_xlfn.XLOOKUP("Dst_CIDR_17_22",'Scoring_Config'!$A:$A,'Scoring_Config'!$D:$D,"Yes")="Yes",_xlfn.XLOOKUP("Dst_CIDR_17_22",'Scoring_Config'!$A:$A,'Scoring_Config'!$C:$C,5),0),"False,0")</f>
        <v>0</v>
      </c>
      <c r="AE1525" cm="1">
        <f t="array" ref="AE1525">IF(FALSE,"True," &amp; IF(_xlfn.XLOOKUP("SrcZone_IsAny",'Scoring_Config'!$A:$A,'Scoring_Config'!$D:$D,"Yes")="Yes",_xlfn.XLOOKUP("SrcZone_IsAny",'Scoring_Config'!$A:$A,'Scoring_Config'!$C:$C,10),0),"False,0")</f>
        <v>0</v>
      </c>
      <c r="AF1525" cm="1">
        <f t="array" ref="AF1525">IF(FALSE,"True," &amp; IF(_xlfn.XLOOKUP("DstZone_IsAny",'Scoring_Config'!$A:$A,'Scoring_Config'!$D:$D,"Yes")="Yes",_xlfn.XLOOKUP("DstZone_IsAny",'Scoring_Config'!$A:$A,'Scoring_Config'!$C:$C,10),0),"False,0")</f>
        <v>0</v>
      </c>
      <c r="AG1525" cm="1">
        <f t="array" ref="AG152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25" cm="1">
        <f t="array" ref="AH1525">IF(FALSE,"True," &amp; IF(_xlfn.XLOOKUP("App_Any_OR_RangeGt1000",'Scoring_Config'!$A:$A,'Scoring_Config'!$D:$D,"Yes")="Yes",_xlfn.XLOOKUP("App_Any_OR_RangeGt1000",'Scoring_Config'!$A:$A,'Scoring_Config'!$C:$C,10),0),"False,0")</f>
        <v>0</v>
      </c>
      <c r="AI1525" cm="1">
        <f t="array" ref="AI1525">IF(FALSE,"True," &amp; IF(_xlfn.XLOOKUP("Service_Insecure_Match",'Scoring_Config'!$A:$A,'Scoring_Config'!$D:$D,"Yes")="Yes",_xlfn.XLOOKUP("Service_Insecure_Match",'Scoring_Config'!$A:$A,'Scoring_Config'!$C:$C,5),0),"False,0")</f>
        <v>0</v>
      </c>
      <c r="AJ1525" cm="1">
        <f t="array" ref="AJ1525">IF(FALSE,"True," &amp; IF(_xlfn.XLOOKUP("Risky_Inbound",'Scoring_Config'!$A:$A,'Scoring_Config'!$D:$D,"Yes")="Yes",_xlfn.XLOOKUP("Risky_Inbound",'Scoring_Config'!$A:$A,'Scoring_Config'!$C:$C,50),0),"False,0")</f>
        <v>0</v>
      </c>
      <c r="AK1525" cm="1">
        <f t="array" ref="AK1525">IF(FALSE,"True," &amp; IF(_xlfn.XLOOKUP("Risky_Outbound",'Scoring_Config'!$A:$A,'Scoring_Config'!$D:$D,"Yes")="Yes",_xlfn.XLOOKUP("Risky_Outbound",'Scoring_Config'!$A:$A,'Scoring_Config'!$C:$C,25),0),"False,0")</f>
        <v>0</v>
      </c>
      <c r="AL1525" t="s">
        <v>6699</v>
      </c>
      <c r="AM1525" cm="1">
        <f t="array" ref="AM152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25" t="s">
        <v>6697</v>
      </c>
      <c r="AO1525" t="s">
        <v>6697</v>
      </c>
      <c r="AP1525" t="s">
        <v>6697</v>
      </c>
      <c r="AQ1525" cm="1">
        <f t="array" ref="AQ1525">IF(FALSE,"True," &amp; IF(_xlfn.XLOOKUP("Service_IsAny",'Scoring_Config'!$A:$A,'Scoring_Config'!$D:$D,"Yes")="Yes",_xlfn.XLOOKUP("Service_IsAny",'Scoring_Config'!$A:$A,'Scoring_Config'!$C:$C,0),0),"False,0")</f>
        <v>0</v>
      </c>
      <c r="AR1525">
        <v>0</v>
      </c>
      <c r="AS1525" cm="1">
        <f t="array" ref="AS1525">IF(FALSE,"True," &amp; IF(_xlfn.XLOOKUP("Service_RangeGt1000",'Scoring_Config'!$A:$A,'Scoring_Config'!$D:$D,"Yes")="Yes",_xlfn.XLOOKUP("Service_RangeGt1000",'Scoring_Config'!$A:$A,'Scoring_Config'!$C:$C,0),0),"False,0")</f>
        <v>0</v>
      </c>
      <c r="AT1525" cm="1">
        <f t="array" ref="AT1525">IF(FALSE,"True," &amp; IF(_xlfn.XLOOKUP("App_IsAny",'Scoring_Config'!$A:$A,'Scoring_Config'!$D:$D,"Yes")="Yes",_xlfn.XLOOKUP("App_IsAny",'Scoring_Config'!$A:$A,'Scoring_Config'!$C:$C,0),0),"False,0")</f>
        <v>0</v>
      </c>
      <c r="AU1525">
        <v>2</v>
      </c>
      <c r="AV1525" cm="1">
        <f t="array" ref="AV1525">IF(FALSE,"True," &amp; IF(_xlfn.XLOOKUP("App_RangeGt1000",'Scoring_Config'!$A:$A,'Scoring_Config'!$D:$D,"Yes")="Yes",_xlfn.XLOOKUP("App_RangeGt1000",'Scoring_Config'!$A:$A,'Scoring_Config'!$C:$C,0),0),"False,0")</f>
        <v>0</v>
      </c>
      <c r="AW1525" cm="1">
        <f t="array" ref="AW1525">IF(FALSE,"True," &amp; IF(_xlfn.XLOOKUP("Action_IsDenyOrDrop",'Scoring_Config'!$A:$A,'Scoring_Config'!$D:$D,"Yes")="Yes",_xlfn.XLOOKUP("Action_IsDenyOrDrop",'Scoring_Config'!$A:$A,'Scoring_Config'!$C:$C,0),0),"False,0")</f>
        <v>0</v>
      </c>
      <c r="AX1525" cm="1">
        <f t="array" ref="AX1525">IF(LEFT(AW1525,4)="True",0,(IF(LEFT(Y1525,4)="True",IF(_xlfn.XLOOKUP("Src_IsAny",'Scoring_Config'!$A:$A,'Scoring_Config'!$D:$D,"Yes")="Yes",_xlfn.XLOOKUP("Src_IsAny",'Scoring_Config'!$A:$A,'Scoring_Config'!$C:$C,10),0),0)+IF(LEFT(Z1525,4)="True",IF(_xlfn.XLOOKUP("Src_CIDR_Le_16",'Scoring_Config'!$A:$A,'Scoring_Config'!$D:$D,"Yes")="Yes",_xlfn.XLOOKUP("Src_CIDR_Le_16",'Scoring_Config'!$A:$A,'Scoring_Config'!$C:$C,10),0),0)+IF(LEFT(AA1525,4)="True",IF(_xlfn.XLOOKUP("Src_CIDR_17_22",'Scoring_Config'!$A:$A,'Scoring_Config'!$D:$D,"Yes")="Yes",_xlfn.XLOOKUP("Src_CIDR_17_22",'Scoring_Config'!$A:$A,'Scoring_Config'!$C:$C,5),0),0)+IF(LEFT(AB1525,4)="True",IF(_xlfn.XLOOKUP("Dst_IsAny",'Scoring_Config'!$A:$A,'Scoring_Config'!$D:$D,"Yes")="Yes",_xlfn.XLOOKUP("Dst_IsAny",'Scoring_Config'!$A:$A,'Scoring_Config'!$C:$C,10),0),0)+IF(LEFT(AC1525,4)="True",IF(_xlfn.XLOOKUP("Dst_CIDR_Le_16",'Scoring_Config'!$A:$A,'Scoring_Config'!$D:$D,"Yes")="Yes",_xlfn.XLOOKUP("Dst_CIDR_Le_16",'Scoring_Config'!$A:$A,'Scoring_Config'!$C:$C,10),0),0)+IF(LEFT(AD1525,4)="True",IF(_xlfn.XLOOKUP("Dst_CIDR_17_22",'Scoring_Config'!$A:$A,'Scoring_Config'!$D:$D,"Yes")="Yes",_xlfn.XLOOKUP("Dst_CIDR_17_22",'Scoring_Config'!$A:$A,'Scoring_Config'!$C:$C,5),0),0)+IF(LEFT(AE1525,4)="True",IF(_xlfn.XLOOKUP("SrcZone_IsAny",'Scoring_Config'!$A:$A,'Scoring_Config'!$D:$D,"Yes")="Yes",_xlfn.XLOOKUP("SrcZone_IsAny",'Scoring_Config'!$A:$A,'Scoring_Config'!$C:$C,10),0),0)+IF(LEFT(AF1525,4)="True",IF(_xlfn.XLOOKUP("DstZone_IsAny",'Scoring_Config'!$A:$A,'Scoring_Config'!$D:$D,"Yes")="Yes",_xlfn.XLOOKUP("DstZone_IsAny",'Scoring_Config'!$A:$A,'Scoring_Config'!$C:$C,10),0),0)+IF(LEFT(AG1525,4)="True",IF(_xlfn.XLOOKUP("Service_Any_OR_RangeGt1000",'Scoring_Config'!$A:$A,'Scoring_Config'!$D:$D,"Yes")="Yes",_xlfn.XLOOKUP("Service_Any_OR_RangeGt1000",'Scoring_Config'!$A:$A,'Scoring_Config'!$C:$C,10),0),0)+IF(LEFT(AH1525,4)="True",IF(_xlfn.XLOOKUP("App_Any_OR_RangeGt1000",'Scoring_Config'!$A:$A,'Scoring_Config'!$D:$D,"Yes")="Yes",_xlfn.XLOOKUP("App_Any_OR_RangeGt1000",'Scoring_Config'!$A:$A,'Scoring_Config'!$C:$C,10),0),0)+IF(LEFT(AI1525,4)="True",IF(_xlfn.XLOOKUP("Service_Insecure_Match",'Scoring_Config'!$A:$A,'Scoring_Config'!$D:$D,"Yes")="Yes",_xlfn.XLOOKUP("Service_Insecure_Match",'Scoring_Config'!$A:$A,'Scoring_Config'!$C:$C,5),0),0)+IF(LEFT(AJ1525,4)="True",IF(_xlfn.XLOOKUP("Risky_Inbound",'Scoring_Config'!$A:$A,'Scoring_Config'!$D:$D,"Yes")="Yes",_xlfn.XLOOKUP("Risky_Inbound",'Scoring_Config'!$A:$A,'Scoring_Config'!$C:$C,50),0),0)+IF(LEFT(AK1525,4)="True",IF(_xlfn.XLOOKUP("Risky_Outbound",'Scoring_Config'!$A:$A,'Scoring_Config'!$D:$D,"Yes")="Yes",_xlfn.XLOOKUP("Risky_Outbound",'Scoring_Config'!$A:$A,'Scoring_Config'!$C:$C,25),0),0)+IF(LEFT(AZ1525,4)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1525,FIND(",",AL1525)+1,100)),0)+IF(LEFT(AM1525,4)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1525,FIND(",",AN1525)+1,100)),0)+IF(_xlfn.XLOOKUP("Profile_Scoring",'Scoring_Config'!$A:$A,'Scoring_Config'!$D:$D,"Yes")="Yes",VALUE(MID(AO1525,FIND(",",AO1525)+1,100)),0)+IF(_xlfn.XLOOKUP("Options_Scoring",'Scoring_Config'!$A:$A,'Scoring_Config'!$D:$D,"Yes")="Yes",VALUE(MID(AP1525,FIND(",",AP1525)+1,100)),0)))</f>
        <v>0</v>
      </c>
      <c r="AZ1525" cm="1">
        <f t="array" ref="AZ1525">IF(FALSE,"True," &amp; IF(_xlfn.XLOOKUP("Migrate_Insecure",'Scoring_Config'!$A:$A,'Scoring_Config'!$D:$D,"Yes")="Yes",_xlfn.XLOOKUP("Migrate_Insecure",'Scoring_Config'!$A:$A,'Scoring_Config'!$C:$C,10),0),"False,0")</f>
        <v>0</v>
      </c>
    </row>
    <row r="1526" spans="1:52">
      <c r="A1526" t="s">
        <v>1979</v>
      </c>
      <c r="B1526" t="s">
        <v>3498</v>
      </c>
      <c r="C1526" t="s">
        <v>3542</v>
      </c>
      <c r="D1526" t="s">
        <v>3545</v>
      </c>
      <c r="E1526" t="s">
        <v>3563</v>
      </c>
      <c r="F1526" t="s">
        <v>4047</v>
      </c>
      <c r="G1526" t="s">
        <v>726</v>
      </c>
      <c r="H1526" t="s">
        <v>174</v>
      </c>
      <c r="I1526" t="s">
        <v>3681</v>
      </c>
      <c r="J1526" t="s">
        <v>1068</v>
      </c>
      <c r="K1526" t="s">
        <v>1721</v>
      </c>
      <c r="L1526" t="s">
        <v>1327</v>
      </c>
      <c r="M1526" t="s">
        <v>1974</v>
      </c>
      <c r="N1526" t="s">
        <v>4315</v>
      </c>
      <c r="O1526" t="s">
        <v>4319</v>
      </c>
      <c r="P1526" t="s">
        <v>4321</v>
      </c>
      <c r="Q1526" t="s">
        <v>5401</v>
      </c>
      <c r="R1526" t="s">
        <v>5439</v>
      </c>
      <c r="S1526" t="s">
        <v>4324</v>
      </c>
      <c r="T1526" t="s">
        <v>5817</v>
      </c>
      <c r="U1526" t="s">
        <v>6459</v>
      </c>
      <c r="Y1526" cm="1">
        <f t="array" ref="Y1526">IF(FALSE,"True," &amp; IF(_xlfn.XLOOKUP("Src_IsAny",'Scoring_Config'!$A:$A,'Scoring_Config'!$D:$D,"Yes")="Yes",_xlfn.XLOOKUP("Src_IsAny",'Scoring_Config'!$A:$A,'Scoring_Config'!$C:$C,10),0),"False,0")</f>
        <v>0</v>
      </c>
      <c r="Z1526" cm="1">
        <f t="array" ref="Z1526">IF(FALSE,"True," &amp; IF(_xlfn.XLOOKUP("Src_CIDR_Le_16",'Scoring_Config'!$A:$A,'Scoring_Config'!$D:$D,"Yes")="Yes",_xlfn.XLOOKUP("Src_CIDR_Le_16",'Scoring_Config'!$A:$A,'Scoring_Config'!$C:$C,10),0),"False,0")</f>
        <v>0</v>
      </c>
      <c r="AA1526" cm="1">
        <f t="array" ref="AA1526">IF(FALSE,"True," &amp; IF(_xlfn.XLOOKUP("Src_CIDR_17_22",'Scoring_Config'!$A:$A,'Scoring_Config'!$D:$D,"Yes")="Yes",_xlfn.XLOOKUP("Src_CIDR_17_22",'Scoring_Config'!$A:$A,'Scoring_Config'!$C:$C,5),0),"False,0")</f>
        <v>0</v>
      </c>
      <c r="AB1526" cm="1">
        <f t="array" ref="AB1526">IF(FALSE,"True," &amp; IF(_xlfn.XLOOKUP("Dst_IsAny",'Scoring_Config'!$A:$A,'Scoring_Config'!$D:$D,"Yes")="Yes",_xlfn.XLOOKUP("Dst_IsAny",'Scoring_Config'!$A:$A,'Scoring_Config'!$C:$C,10),0),"False,0")</f>
        <v>0</v>
      </c>
      <c r="AC1526" cm="1">
        <f t="array" ref="AC1526">IF(FALSE,"True," &amp; IF(_xlfn.XLOOKUP("Dst_CIDR_Le_16",'Scoring_Config'!$A:$A,'Scoring_Config'!$D:$D,"Yes")="Yes",_xlfn.XLOOKUP("Dst_CIDR_Le_16",'Scoring_Config'!$A:$A,'Scoring_Config'!$C:$C,10),0),"False,0")</f>
        <v>0</v>
      </c>
      <c r="AD1526" cm="1">
        <f t="array" ref="AD1526">IF(FALSE,"True," &amp; IF(_xlfn.XLOOKUP("Dst_CIDR_17_22",'Scoring_Config'!$A:$A,'Scoring_Config'!$D:$D,"Yes")="Yes",_xlfn.XLOOKUP("Dst_CIDR_17_22",'Scoring_Config'!$A:$A,'Scoring_Config'!$C:$C,5),0),"False,0")</f>
        <v>0</v>
      </c>
      <c r="AE1526" cm="1">
        <f t="array" ref="AE1526">IF(FALSE,"True," &amp; IF(_xlfn.XLOOKUP("SrcZone_IsAny",'Scoring_Config'!$A:$A,'Scoring_Config'!$D:$D,"Yes")="Yes",_xlfn.XLOOKUP("SrcZone_IsAny",'Scoring_Config'!$A:$A,'Scoring_Config'!$C:$C,10),0),"False,0")</f>
        <v>0</v>
      </c>
      <c r="AF1526" cm="1">
        <f t="array" ref="AF1526">IF(FALSE,"True," &amp; IF(_xlfn.XLOOKUP("DstZone_IsAny",'Scoring_Config'!$A:$A,'Scoring_Config'!$D:$D,"Yes")="Yes",_xlfn.XLOOKUP("DstZone_IsAny",'Scoring_Config'!$A:$A,'Scoring_Config'!$C:$C,10),0),"False,0")</f>
        <v>0</v>
      </c>
      <c r="AG1526" cm="1">
        <f t="array" ref="AG152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26" cm="1">
        <f t="array" ref="AH1526">IF(FALSE,"True," &amp; IF(_xlfn.XLOOKUP("App_Any_OR_RangeGt1000",'Scoring_Config'!$A:$A,'Scoring_Config'!$D:$D,"Yes")="Yes",_xlfn.XLOOKUP("App_Any_OR_RangeGt1000",'Scoring_Config'!$A:$A,'Scoring_Config'!$C:$C,10),0),"False,0")</f>
        <v>0</v>
      </c>
      <c r="AI1526" cm="1">
        <f t="array" ref="AI1526">IF(FALSE,"True," &amp; IF(_xlfn.XLOOKUP("Service_Insecure_Match",'Scoring_Config'!$A:$A,'Scoring_Config'!$D:$D,"Yes")="Yes",_xlfn.XLOOKUP("Service_Insecure_Match",'Scoring_Config'!$A:$A,'Scoring_Config'!$C:$C,5),0),"False,0")</f>
        <v>0</v>
      </c>
      <c r="AJ1526" cm="1">
        <f t="array" ref="AJ1526">IF(FALSE,"True," &amp; IF(_xlfn.XLOOKUP("Risky_Inbound",'Scoring_Config'!$A:$A,'Scoring_Config'!$D:$D,"Yes")="Yes",_xlfn.XLOOKUP("Risky_Inbound",'Scoring_Config'!$A:$A,'Scoring_Config'!$C:$C,50),0),"False,0")</f>
        <v>0</v>
      </c>
      <c r="AK1526" cm="1">
        <f t="array" ref="AK1526">IF(FALSE,"True," &amp; IF(_xlfn.XLOOKUP("Risky_Outbound",'Scoring_Config'!$A:$A,'Scoring_Config'!$D:$D,"Yes")="Yes",_xlfn.XLOOKUP("Risky_Outbound",'Scoring_Config'!$A:$A,'Scoring_Config'!$C:$C,25),0),"False,0")</f>
        <v>0</v>
      </c>
      <c r="AL1526" t="s">
        <v>6700</v>
      </c>
      <c r="AM1526" cm="1">
        <f t="array" ref="AM152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26" t="s">
        <v>6697</v>
      </c>
      <c r="AO1526" t="s">
        <v>6697</v>
      </c>
      <c r="AP1526" t="s">
        <v>6697</v>
      </c>
      <c r="AQ1526" cm="1">
        <f t="array" ref="AQ1526">IF(FALSE,"True," &amp; IF(_xlfn.XLOOKUP("Service_IsAny",'Scoring_Config'!$A:$A,'Scoring_Config'!$D:$D,"Yes")="Yes",_xlfn.XLOOKUP("Service_IsAny",'Scoring_Config'!$A:$A,'Scoring_Config'!$C:$C,0),0),"False,0")</f>
        <v>0</v>
      </c>
      <c r="AR1526">
        <v>0</v>
      </c>
      <c r="AS1526" cm="1">
        <f t="array" ref="AS1526">IF(FALSE,"True," &amp; IF(_xlfn.XLOOKUP("Service_RangeGt1000",'Scoring_Config'!$A:$A,'Scoring_Config'!$D:$D,"Yes")="Yes",_xlfn.XLOOKUP("Service_RangeGt1000",'Scoring_Config'!$A:$A,'Scoring_Config'!$C:$C,0),0),"False,0")</f>
        <v>0</v>
      </c>
      <c r="AT1526" cm="1">
        <f t="array" ref="AT1526">IF(FALSE,"True," &amp; IF(_xlfn.XLOOKUP("App_IsAny",'Scoring_Config'!$A:$A,'Scoring_Config'!$D:$D,"Yes")="Yes",_xlfn.XLOOKUP("App_IsAny",'Scoring_Config'!$A:$A,'Scoring_Config'!$C:$C,0),0),"False,0")</f>
        <v>0</v>
      </c>
      <c r="AU1526">
        <v>2</v>
      </c>
      <c r="AV1526" cm="1">
        <f t="array" ref="AV1526">IF(FALSE,"True," &amp; IF(_xlfn.XLOOKUP("App_RangeGt1000",'Scoring_Config'!$A:$A,'Scoring_Config'!$D:$D,"Yes")="Yes",_xlfn.XLOOKUP("App_RangeGt1000",'Scoring_Config'!$A:$A,'Scoring_Config'!$C:$C,0),0),"False,0")</f>
        <v>0</v>
      </c>
      <c r="AW1526" cm="1">
        <f t="array" ref="AW1526">IF(FALSE,"True," &amp; IF(_xlfn.XLOOKUP("Action_IsDenyOrDrop",'Scoring_Config'!$A:$A,'Scoring_Config'!$D:$D,"Yes")="Yes",_xlfn.XLOOKUP("Action_IsDenyOrDrop",'Scoring_Config'!$A:$A,'Scoring_Config'!$C:$C,0),0),"False,0")</f>
        <v>0</v>
      </c>
      <c r="AX1526" cm="1">
        <f t="array" ref="AX1526">IF(LEFT(AW1526,4)="True",0,(IF(LEFT(Y1526,4)="True",IF(_xlfn.XLOOKUP("Src_IsAny",'Scoring_Config'!$A:$A,'Scoring_Config'!$D:$D,"Yes")="Yes",_xlfn.XLOOKUP("Src_IsAny",'Scoring_Config'!$A:$A,'Scoring_Config'!$C:$C,10),0),0)+IF(LEFT(Z1526,4)="True",IF(_xlfn.XLOOKUP("Src_CIDR_Le_16",'Scoring_Config'!$A:$A,'Scoring_Config'!$D:$D,"Yes")="Yes",_xlfn.XLOOKUP("Src_CIDR_Le_16",'Scoring_Config'!$A:$A,'Scoring_Config'!$C:$C,10),0),0)+IF(LEFT(AA1526,4)="True",IF(_xlfn.XLOOKUP("Src_CIDR_17_22",'Scoring_Config'!$A:$A,'Scoring_Config'!$D:$D,"Yes")="Yes",_xlfn.XLOOKUP("Src_CIDR_17_22",'Scoring_Config'!$A:$A,'Scoring_Config'!$C:$C,5),0),0)+IF(LEFT(AB1526,4)="True",IF(_xlfn.XLOOKUP("Dst_IsAny",'Scoring_Config'!$A:$A,'Scoring_Config'!$D:$D,"Yes")="Yes",_xlfn.XLOOKUP("Dst_IsAny",'Scoring_Config'!$A:$A,'Scoring_Config'!$C:$C,10),0),0)+IF(LEFT(AC1526,4)="True",IF(_xlfn.XLOOKUP("Dst_CIDR_Le_16",'Scoring_Config'!$A:$A,'Scoring_Config'!$D:$D,"Yes")="Yes",_xlfn.XLOOKUP("Dst_CIDR_Le_16",'Scoring_Config'!$A:$A,'Scoring_Config'!$C:$C,10),0),0)+IF(LEFT(AD1526,4)="True",IF(_xlfn.XLOOKUP("Dst_CIDR_17_22",'Scoring_Config'!$A:$A,'Scoring_Config'!$D:$D,"Yes")="Yes",_xlfn.XLOOKUP("Dst_CIDR_17_22",'Scoring_Config'!$A:$A,'Scoring_Config'!$C:$C,5),0),0)+IF(LEFT(AE1526,4)="True",IF(_xlfn.XLOOKUP("SrcZone_IsAny",'Scoring_Config'!$A:$A,'Scoring_Config'!$D:$D,"Yes")="Yes",_xlfn.XLOOKUP("SrcZone_IsAny",'Scoring_Config'!$A:$A,'Scoring_Config'!$C:$C,10),0),0)+IF(LEFT(AF1526,4)="True",IF(_xlfn.XLOOKUP("DstZone_IsAny",'Scoring_Config'!$A:$A,'Scoring_Config'!$D:$D,"Yes")="Yes",_xlfn.XLOOKUP("DstZone_IsAny",'Scoring_Config'!$A:$A,'Scoring_Config'!$C:$C,10),0),0)+IF(LEFT(AG1526,4)="True",IF(_xlfn.XLOOKUP("Service_Any_OR_RangeGt1000",'Scoring_Config'!$A:$A,'Scoring_Config'!$D:$D,"Yes")="Yes",_xlfn.XLOOKUP("Service_Any_OR_RangeGt1000",'Scoring_Config'!$A:$A,'Scoring_Config'!$C:$C,10),0),0)+IF(LEFT(AH1526,4)="True",IF(_xlfn.XLOOKUP("App_Any_OR_RangeGt1000",'Scoring_Config'!$A:$A,'Scoring_Config'!$D:$D,"Yes")="Yes",_xlfn.XLOOKUP("App_Any_OR_RangeGt1000",'Scoring_Config'!$A:$A,'Scoring_Config'!$C:$C,10),0),0)+IF(LEFT(AI1526,4)="True",IF(_xlfn.XLOOKUP("Service_Insecure_Match",'Scoring_Config'!$A:$A,'Scoring_Config'!$D:$D,"Yes")="Yes",_xlfn.XLOOKUP("Service_Insecure_Match",'Scoring_Config'!$A:$A,'Scoring_Config'!$C:$C,5),0),0)+IF(LEFT(AJ1526,4)="True",IF(_xlfn.XLOOKUP("Risky_Inbound",'Scoring_Config'!$A:$A,'Scoring_Config'!$D:$D,"Yes")="Yes",_xlfn.XLOOKUP("Risky_Inbound",'Scoring_Config'!$A:$A,'Scoring_Config'!$C:$C,50),0),0)+IF(LEFT(AK1526,4)="True",IF(_xlfn.XLOOKUP("Risky_Outbound",'Scoring_Config'!$A:$A,'Scoring_Config'!$D:$D,"Yes")="Yes",_xlfn.XLOOKUP("Risky_Outbound",'Scoring_Config'!$A:$A,'Scoring_Config'!$C:$C,25),0),0)+IF(LEFT(AZ1526,4)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1526,FIND(",",AL1526)+1,100)),0)+IF(LEFT(AM1526,4)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1526,FIND(",",AN1526)+1,100)),0)+IF(_xlfn.XLOOKUP("Profile_Scoring",'Scoring_Config'!$A:$A,'Scoring_Config'!$D:$D,"Yes")="Yes",VALUE(MID(AO1526,FIND(",",AO1526)+1,100)),0)+IF(_xlfn.XLOOKUP("Options_Scoring",'Scoring_Config'!$A:$A,'Scoring_Config'!$D:$D,"Yes")="Yes",VALUE(MID(AP1526,FIND(",",AP1526)+1,100)),0)))</f>
        <v>0</v>
      </c>
      <c r="AZ1526" cm="1">
        <f t="array" ref="AZ1526">IF(FALSE,"True," &amp; IF(_xlfn.XLOOKUP("Migrate_Insecure",'Scoring_Config'!$A:$A,'Scoring_Config'!$D:$D,"Yes")="Yes",_xlfn.XLOOKUP("Migrate_Insecure",'Scoring_Config'!$A:$A,'Scoring_Config'!$C:$C,10),0),"False,0")</f>
        <v>0</v>
      </c>
    </row>
    <row r="1527" spans="1:52">
      <c r="A1527" t="s">
        <v>1979</v>
      </c>
      <c r="B1527" t="s">
        <v>3499</v>
      </c>
      <c r="C1527" t="s">
        <v>3542</v>
      </c>
      <c r="D1527" t="s">
        <v>3545</v>
      </c>
      <c r="E1527" t="s">
        <v>3563</v>
      </c>
      <c r="F1527" t="s">
        <v>4048</v>
      </c>
      <c r="G1527" t="s">
        <v>798</v>
      </c>
      <c r="H1527" t="s">
        <v>174</v>
      </c>
      <c r="I1527" t="s">
        <v>3970</v>
      </c>
      <c r="J1527" t="s">
        <v>637</v>
      </c>
      <c r="K1527" t="s">
        <v>1968</v>
      </c>
      <c r="L1527" t="s">
        <v>1327</v>
      </c>
      <c r="M1527" t="s">
        <v>1974</v>
      </c>
      <c r="N1527" t="s">
        <v>4315</v>
      </c>
      <c r="O1527" t="s">
        <v>4319</v>
      </c>
      <c r="P1527" t="s">
        <v>4321</v>
      </c>
      <c r="Q1527" t="s">
        <v>5402</v>
      </c>
      <c r="R1527" t="s">
        <v>5446</v>
      </c>
      <c r="S1527" t="s">
        <v>5439</v>
      </c>
      <c r="T1527" t="s">
        <v>5737</v>
      </c>
      <c r="U1527" t="s">
        <v>5780</v>
      </c>
      <c r="Y1527" cm="1">
        <f t="array" ref="Y1527">IF(FALSE,"True," &amp; IF(_xlfn.XLOOKUP("Src_IsAny",'Scoring_Config'!$A:$A,'Scoring_Config'!$D:$D,"Yes")="Yes",_xlfn.XLOOKUP("Src_IsAny",'Scoring_Config'!$A:$A,'Scoring_Config'!$C:$C,10),0),"False,0")</f>
        <v>0</v>
      </c>
      <c r="Z1527" cm="1">
        <f t="array" ref="Z1527">IF(FALSE,"True," &amp; IF(_xlfn.XLOOKUP("Src_CIDR_Le_16",'Scoring_Config'!$A:$A,'Scoring_Config'!$D:$D,"Yes")="Yes",_xlfn.XLOOKUP("Src_CIDR_Le_16",'Scoring_Config'!$A:$A,'Scoring_Config'!$C:$C,10),0),"False,0")</f>
        <v>0</v>
      </c>
      <c r="AA1527" cm="1">
        <f t="array" ref="AA1527">IF(FALSE,"True," &amp; IF(_xlfn.XLOOKUP("Src_CIDR_17_22",'Scoring_Config'!$A:$A,'Scoring_Config'!$D:$D,"Yes")="Yes",_xlfn.XLOOKUP("Src_CIDR_17_22",'Scoring_Config'!$A:$A,'Scoring_Config'!$C:$C,5),0),"False,0")</f>
        <v>0</v>
      </c>
      <c r="AB1527" cm="1">
        <f t="array" ref="AB1527">IF(FALSE,"True," &amp; IF(_xlfn.XLOOKUP("Dst_IsAny",'Scoring_Config'!$A:$A,'Scoring_Config'!$D:$D,"Yes")="Yes",_xlfn.XLOOKUP("Dst_IsAny",'Scoring_Config'!$A:$A,'Scoring_Config'!$C:$C,10),0),"False,0")</f>
        <v>0</v>
      </c>
      <c r="AC1527" cm="1">
        <f t="array" ref="AC1527">IF(TRUE,"True," &amp; IF(_xlfn.XLOOKUP("Dst_CIDR_Le_16",'Scoring_Config'!$A:$A,'Scoring_Config'!$D:$D,"Yes")="Yes",_xlfn.XLOOKUP("Dst_CIDR_Le_16",'Scoring_Config'!$A:$A,'Scoring_Config'!$C:$C,10),0),"False,0")</f>
        <v>0</v>
      </c>
      <c r="AD1527" cm="1">
        <f t="array" ref="AD1527">IF(FALSE,"True," &amp; IF(_xlfn.XLOOKUP("Dst_CIDR_17_22",'Scoring_Config'!$A:$A,'Scoring_Config'!$D:$D,"Yes")="Yes",_xlfn.XLOOKUP("Dst_CIDR_17_22",'Scoring_Config'!$A:$A,'Scoring_Config'!$C:$C,5),0),"False,0")</f>
        <v>0</v>
      </c>
      <c r="AE1527" cm="1">
        <f t="array" ref="AE1527">IF(FALSE,"True," &amp; IF(_xlfn.XLOOKUP("SrcZone_IsAny",'Scoring_Config'!$A:$A,'Scoring_Config'!$D:$D,"Yes")="Yes",_xlfn.XLOOKUP("SrcZone_IsAny",'Scoring_Config'!$A:$A,'Scoring_Config'!$C:$C,10),0),"False,0")</f>
        <v>0</v>
      </c>
      <c r="AF1527" cm="1">
        <f t="array" ref="AF1527">IF(FALSE,"True," &amp; IF(_xlfn.XLOOKUP("DstZone_IsAny",'Scoring_Config'!$A:$A,'Scoring_Config'!$D:$D,"Yes")="Yes",_xlfn.XLOOKUP("DstZone_IsAny",'Scoring_Config'!$A:$A,'Scoring_Config'!$C:$C,10),0),"False,0")</f>
        <v>0</v>
      </c>
      <c r="AG1527" cm="1">
        <f t="array" ref="AG152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27" cm="1">
        <f t="array" ref="AH1527">IF(FALSE,"True," &amp; IF(_xlfn.XLOOKUP("App_Any_OR_RangeGt1000",'Scoring_Config'!$A:$A,'Scoring_Config'!$D:$D,"Yes")="Yes",_xlfn.XLOOKUP("App_Any_OR_RangeGt1000",'Scoring_Config'!$A:$A,'Scoring_Config'!$C:$C,10),0),"False,0")</f>
        <v>0</v>
      </c>
      <c r="AI1527" cm="1">
        <f t="array" ref="AI1527">IF(FALSE,"True," &amp; IF(_xlfn.XLOOKUP("Service_Insecure_Match",'Scoring_Config'!$A:$A,'Scoring_Config'!$D:$D,"Yes")="Yes",_xlfn.XLOOKUP("Service_Insecure_Match",'Scoring_Config'!$A:$A,'Scoring_Config'!$C:$C,5),0),"False,0")</f>
        <v>0</v>
      </c>
      <c r="AJ1527" cm="1">
        <f t="array" ref="AJ1527">IF(FALSE,"True," &amp; IF(_xlfn.XLOOKUP("Risky_Inbound",'Scoring_Config'!$A:$A,'Scoring_Config'!$D:$D,"Yes")="Yes",_xlfn.XLOOKUP("Risky_Inbound",'Scoring_Config'!$A:$A,'Scoring_Config'!$C:$C,50),0),"False,0")</f>
        <v>0</v>
      </c>
      <c r="AK1527" cm="1">
        <f t="array" ref="AK1527">IF(FALSE,"True," &amp; IF(_xlfn.XLOOKUP("Risky_Outbound",'Scoring_Config'!$A:$A,'Scoring_Config'!$D:$D,"Yes")="Yes",_xlfn.XLOOKUP("Risky_Outbound",'Scoring_Config'!$A:$A,'Scoring_Config'!$C:$C,25),0),"False,0")</f>
        <v>0</v>
      </c>
      <c r="AL1527" t="s">
        <v>6700</v>
      </c>
      <c r="AM1527" cm="1">
        <f t="array" ref="AM152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27" t="s">
        <v>6697</v>
      </c>
      <c r="AO1527" t="s">
        <v>6697</v>
      </c>
      <c r="AP1527" t="s">
        <v>6697</v>
      </c>
      <c r="AQ1527" cm="1">
        <f t="array" ref="AQ1527">IF(FALSE,"True," &amp; IF(_xlfn.XLOOKUP("Service_IsAny",'Scoring_Config'!$A:$A,'Scoring_Config'!$D:$D,"Yes")="Yes",_xlfn.XLOOKUP("Service_IsAny",'Scoring_Config'!$A:$A,'Scoring_Config'!$C:$C,0),0),"False,0")</f>
        <v>0</v>
      </c>
      <c r="AR1527">
        <v>0</v>
      </c>
      <c r="AS1527" cm="1">
        <f t="array" ref="AS1527">IF(FALSE,"True," &amp; IF(_xlfn.XLOOKUP("Service_RangeGt1000",'Scoring_Config'!$A:$A,'Scoring_Config'!$D:$D,"Yes")="Yes",_xlfn.XLOOKUP("Service_RangeGt1000",'Scoring_Config'!$A:$A,'Scoring_Config'!$C:$C,0),0),"False,0")</f>
        <v>0</v>
      </c>
      <c r="AT1527" cm="1">
        <f t="array" ref="AT1527">IF(FALSE,"True," &amp; IF(_xlfn.XLOOKUP("App_IsAny",'Scoring_Config'!$A:$A,'Scoring_Config'!$D:$D,"Yes")="Yes",_xlfn.XLOOKUP("App_IsAny",'Scoring_Config'!$A:$A,'Scoring_Config'!$C:$C,0),0),"False,0")</f>
        <v>0</v>
      </c>
      <c r="AU1527">
        <v>101</v>
      </c>
      <c r="AV1527" cm="1">
        <f t="array" ref="AV1527">IF(FALSE,"True," &amp; IF(_xlfn.XLOOKUP("App_RangeGt1000",'Scoring_Config'!$A:$A,'Scoring_Config'!$D:$D,"Yes")="Yes",_xlfn.XLOOKUP("App_RangeGt1000",'Scoring_Config'!$A:$A,'Scoring_Config'!$C:$C,0),0),"False,0")</f>
        <v>0</v>
      </c>
      <c r="AW1527" cm="1">
        <f t="array" ref="AW1527">IF(FALSE,"True," &amp; IF(_xlfn.XLOOKUP("Action_IsDenyOrDrop",'Scoring_Config'!$A:$A,'Scoring_Config'!$D:$D,"Yes")="Yes",_xlfn.XLOOKUP("Action_IsDenyOrDrop",'Scoring_Config'!$A:$A,'Scoring_Config'!$C:$C,0),0),"False,0")</f>
        <v>0</v>
      </c>
      <c r="AX1527" cm="1">
        <f t="array" ref="AX1527">IF(LEFT(AW1527,4)="True",0,(IF(LEFT(Y1527,4)="True",IF(_xlfn.XLOOKUP("Src_IsAny",'Scoring_Config'!$A:$A,'Scoring_Config'!$D:$D,"Yes")="Yes",_xlfn.XLOOKUP("Src_IsAny",'Scoring_Config'!$A:$A,'Scoring_Config'!$C:$C,10),0),0)+IF(LEFT(Z1527,4)="True",IF(_xlfn.XLOOKUP("Src_CIDR_Le_16",'Scoring_Config'!$A:$A,'Scoring_Config'!$D:$D,"Yes")="Yes",_xlfn.XLOOKUP("Src_CIDR_Le_16",'Scoring_Config'!$A:$A,'Scoring_Config'!$C:$C,10),0),0)+IF(LEFT(AA1527,4)="True",IF(_xlfn.XLOOKUP("Src_CIDR_17_22",'Scoring_Config'!$A:$A,'Scoring_Config'!$D:$D,"Yes")="Yes",_xlfn.XLOOKUP("Src_CIDR_17_22",'Scoring_Config'!$A:$A,'Scoring_Config'!$C:$C,5),0),0)+IF(LEFT(AB1527,4)="True",IF(_xlfn.XLOOKUP("Dst_IsAny",'Scoring_Config'!$A:$A,'Scoring_Config'!$D:$D,"Yes")="Yes",_xlfn.XLOOKUP("Dst_IsAny",'Scoring_Config'!$A:$A,'Scoring_Config'!$C:$C,10),0),0)+IF(LEFT(AC1527,4)="True",IF(_xlfn.XLOOKUP("Dst_CIDR_Le_16",'Scoring_Config'!$A:$A,'Scoring_Config'!$D:$D,"Yes")="Yes",_xlfn.XLOOKUP("Dst_CIDR_Le_16",'Scoring_Config'!$A:$A,'Scoring_Config'!$C:$C,10),0),0)+IF(LEFT(AD1527,4)="True",IF(_xlfn.XLOOKUP("Dst_CIDR_17_22",'Scoring_Config'!$A:$A,'Scoring_Config'!$D:$D,"Yes")="Yes",_xlfn.XLOOKUP("Dst_CIDR_17_22",'Scoring_Config'!$A:$A,'Scoring_Config'!$C:$C,5),0),0)+IF(LEFT(AE1527,4)="True",IF(_xlfn.XLOOKUP("SrcZone_IsAny",'Scoring_Config'!$A:$A,'Scoring_Config'!$D:$D,"Yes")="Yes",_xlfn.XLOOKUP("SrcZone_IsAny",'Scoring_Config'!$A:$A,'Scoring_Config'!$C:$C,10),0),0)+IF(LEFT(AF1527,4)="True",IF(_xlfn.XLOOKUP("DstZone_IsAny",'Scoring_Config'!$A:$A,'Scoring_Config'!$D:$D,"Yes")="Yes",_xlfn.XLOOKUP("DstZone_IsAny",'Scoring_Config'!$A:$A,'Scoring_Config'!$C:$C,10),0),0)+IF(LEFT(AG1527,4)="True",IF(_xlfn.XLOOKUP("Service_Any_OR_RangeGt1000",'Scoring_Config'!$A:$A,'Scoring_Config'!$D:$D,"Yes")="Yes",_xlfn.XLOOKUP("Service_Any_OR_RangeGt1000",'Scoring_Config'!$A:$A,'Scoring_Config'!$C:$C,10),0),0)+IF(LEFT(AH1527,4)="True",IF(_xlfn.XLOOKUP("App_Any_OR_RangeGt1000",'Scoring_Config'!$A:$A,'Scoring_Config'!$D:$D,"Yes")="Yes",_xlfn.XLOOKUP("App_Any_OR_RangeGt1000",'Scoring_Config'!$A:$A,'Scoring_Config'!$C:$C,10),0),0)+IF(LEFT(AI1527,4)="True",IF(_xlfn.XLOOKUP("Service_Insecure_Match",'Scoring_Config'!$A:$A,'Scoring_Config'!$D:$D,"Yes")="Yes",_xlfn.XLOOKUP("Service_Insecure_Match",'Scoring_Config'!$A:$A,'Scoring_Config'!$C:$C,5),0),0)+IF(LEFT(AJ1527,4)="True",IF(_xlfn.XLOOKUP("Risky_Inbound",'Scoring_Config'!$A:$A,'Scoring_Config'!$D:$D,"Yes")="Yes",_xlfn.XLOOKUP("Risky_Inbound",'Scoring_Config'!$A:$A,'Scoring_Config'!$C:$C,50),0),0)+IF(LEFT(AK1527,4)="True",IF(_xlfn.XLOOKUP("Risky_Outbound",'Scoring_Config'!$A:$A,'Scoring_Config'!$D:$D,"Yes")="Yes",_xlfn.XLOOKUP("Risky_Outbound",'Scoring_Config'!$A:$A,'Scoring_Config'!$C:$C,25),0),0)+IF(LEFT(AZ1527,4)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1527,FIND(",",AL1527)+1,100)),0)+IF(LEFT(AM1527,4)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1527,FIND(",",AN1527)+1,100)),0)+IF(_xlfn.XLOOKUP("Profile_Scoring",'Scoring_Config'!$A:$A,'Scoring_Config'!$D:$D,"Yes")="Yes",VALUE(MID(AO1527,FIND(",",AO1527)+1,100)),0)+IF(_xlfn.XLOOKUP("Options_Scoring",'Scoring_Config'!$A:$A,'Scoring_Config'!$D:$D,"Yes")="Yes",VALUE(MID(AP1527,FIND(",",AP1527)+1,100)),0)))</f>
        <v>0</v>
      </c>
      <c r="AZ1527" cm="1">
        <f t="array" ref="AZ1527">IF(FALSE,"True," &amp; IF(_xlfn.XLOOKUP("Migrate_Insecure",'Scoring_Config'!$A:$A,'Scoring_Config'!$D:$D,"Yes")="Yes",_xlfn.XLOOKUP("Migrate_Insecure",'Scoring_Config'!$A:$A,'Scoring_Config'!$C:$C,10),0),"False,0")</f>
        <v>0</v>
      </c>
    </row>
    <row r="1528" spans="1:52">
      <c r="A1528" t="s">
        <v>1979</v>
      </c>
      <c r="B1528" t="s">
        <v>3500</v>
      </c>
      <c r="C1528" t="s">
        <v>3542</v>
      </c>
      <c r="D1528" t="s">
        <v>3545</v>
      </c>
      <c r="E1528" t="s">
        <v>3563</v>
      </c>
      <c r="F1528" t="s">
        <v>4048</v>
      </c>
      <c r="G1528" t="s">
        <v>798</v>
      </c>
      <c r="H1528" t="s">
        <v>174</v>
      </c>
      <c r="I1528" t="s">
        <v>3970</v>
      </c>
      <c r="J1528" t="s">
        <v>637</v>
      </c>
      <c r="K1528" t="s">
        <v>174</v>
      </c>
      <c r="L1528" t="s">
        <v>1649</v>
      </c>
      <c r="M1528" t="s">
        <v>1974</v>
      </c>
      <c r="N1528" t="s">
        <v>4315</v>
      </c>
      <c r="O1528" t="s">
        <v>4319</v>
      </c>
      <c r="P1528" t="s">
        <v>4321</v>
      </c>
      <c r="Q1528" t="s">
        <v>5402</v>
      </c>
      <c r="R1528" t="s">
        <v>5441</v>
      </c>
      <c r="S1528" t="s">
        <v>5466</v>
      </c>
      <c r="T1528" t="s">
        <v>5737</v>
      </c>
      <c r="U1528" t="s">
        <v>6680</v>
      </c>
      <c r="Y1528" cm="1">
        <f t="array" ref="Y1528">IF(FALSE,"True," &amp; IF(_xlfn.XLOOKUP("Src_IsAny",'Scoring_Config'!$A:$A,'Scoring_Config'!$D:$D,"Yes")="Yes",_xlfn.XLOOKUP("Src_IsAny",'Scoring_Config'!$A:$A,'Scoring_Config'!$C:$C,10),0),"False,0")</f>
        <v>0</v>
      </c>
      <c r="Z1528" cm="1">
        <f t="array" ref="Z1528">IF(FALSE,"True," &amp; IF(_xlfn.XLOOKUP("Src_CIDR_Le_16",'Scoring_Config'!$A:$A,'Scoring_Config'!$D:$D,"Yes")="Yes",_xlfn.XLOOKUP("Src_CIDR_Le_16",'Scoring_Config'!$A:$A,'Scoring_Config'!$C:$C,10),0),"False,0")</f>
        <v>0</v>
      </c>
      <c r="AA1528" cm="1">
        <f t="array" ref="AA1528">IF(FALSE,"True," &amp; IF(_xlfn.XLOOKUP("Src_CIDR_17_22",'Scoring_Config'!$A:$A,'Scoring_Config'!$D:$D,"Yes")="Yes",_xlfn.XLOOKUP("Src_CIDR_17_22",'Scoring_Config'!$A:$A,'Scoring_Config'!$C:$C,5),0),"False,0")</f>
        <v>0</v>
      </c>
      <c r="AB1528" cm="1">
        <f t="array" ref="AB1528">IF(FALSE,"True," &amp; IF(_xlfn.XLOOKUP("Dst_IsAny",'Scoring_Config'!$A:$A,'Scoring_Config'!$D:$D,"Yes")="Yes",_xlfn.XLOOKUP("Dst_IsAny",'Scoring_Config'!$A:$A,'Scoring_Config'!$C:$C,10),0),"False,0")</f>
        <v>0</v>
      </c>
      <c r="AC1528" cm="1">
        <f t="array" ref="AC1528">IF(TRUE,"True," &amp; IF(_xlfn.XLOOKUP("Dst_CIDR_Le_16",'Scoring_Config'!$A:$A,'Scoring_Config'!$D:$D,"Yes")="Yes",_xlfn.XLOOKUP("Dst_CIDR_Le_16",'Scoring_Config'!$A:$A,'Scoring_Config'!$C:$C,10),0),"False,0")</f>
        <v>0</v>
      </c>
      <c r="AD1528" cm="1">
        <f t="array" ref="AD1528">IF(FALSE,"True," &amp; IF(_xlfn.XLOOKUP("Dst_CIDR_17_22",'Scoring_Config'!$A:$A,'Scoring_Config'!$D:$D,"Yes")="Yes",_xlfn.XLOOKUP("Dst_CIDR_17_22",'Scoring_Config'!$A:$A,'Scoring_Config'!$C:$C,5),0),"False,0")</f>
        <v>0</v>
      </c>
      <c r="AE1528" cm="1">
        <f t="array" ref="AE1528">IF(FALSE,"True," &amp; IF(_xlfn.XLOOKUP("SrcZone_IsAny",'Scoring_Config'!$A:$A,'Scoring_Config'!$D:$D,"Yes")="Yes",_xlfn.XLOOKUP("SrcZone_IsAny",'Scoring_Config'!$A:$A,'Scoring_Config'!$C:$C,10),0),"False,0")</f>
        <v>0</v>
      </c>
      <c r="AF1528" cm="1">
        <f t="array" ref="AF1528">IF(FALSE,"True," &amp; IF(_xlfn.XLOOKUP("DstZone_IsAny",'Scoring_Config'!$A:$A,'Scoring_Config'!$D:$D,"Yes")="Yes",_xlfn.XLOOKUP("DstZone_IsAny",'Scoring_Config'!$A:$A,'Scoring_Config'!$C:$C,10),0),"False,0")</f>
        <v>0</v>
      </c>
      <c r="AG1528" cm="1">
        <f t="array" ref="AG152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28" cm="1">
        <f t="array" ref="AH1528">IF(TRUE,"True," &amp; IF(_xlfn.XLOOKUP("App_Any_OR_RangeGt1000",'Scoring_Config'!$A:$A,'Scoring_Config'!$D:$D,"Yes")="Yes",_xlfn.XLOOKUP("App_Any_OR_RangeGt1000",'Scoring_Config'!$A:$A,'Scoring_Config'!$C:$C,10),0),"False,0")</f>
        <v>0</v>
      </c>
      <c r="AI1528" cm="1">
        <f t="array" ref="AI1528">IF(FALSE,"True," &amp; IF(_xlfn.XLOOKUP("Service_Insecure_Match",'Scoring_Config'!$A:$A,'Scoring_Config'!$D:$D,"Yes")="Yes",_xlfn.XLOOKUP("Service_Insecure_Match",'Scoring_Config'!$A:$A,'Scoring_Config'!$C:$C,5),0),"False,0")</f>
        <v>0</v>
      </c>
      <c r="AJ1528" cm="1">
        <f t="array" ref="AJ1528">IF(FALSE,"True," &amp; IF(_xlfn.XLOOKUP("Risky_Inbound",'Scoring_Config'!$A:$A,'Scoring_Config'!$D:$D,"Yes")="Yes",_xlfn.XLOOKUP("Risky_Inbound",'Scoring_Config'!$A:$A,'Scoring_Config'!$C:$C,50),0),"False,0")</f>
        <v>0</v>
      </c>
      <c r="AK1528" cm="1">
        <f t="array" ref="AK1528">IF(FALSE,"True," &amp; IF(_xlfn.XLOOKUP("Risky_Outbound",'Scoring_Config'!$A:$A,'Scoring_Config'!$D:$D,"Yes")="Yes",_xlfn.XLOOKUP("Risky_Outbound",'Scoring_Config'!$A:$A,'Scoring_Config'!$C:$C,25),0),"False,0")</f>
        <v>0</v>
      </c>
      <c r="AL1528" t="s">
        <v>6700</v>
      </c>
      <c r="AM1528" cm="1">
        <f t="array" ref="AM152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28" t="s">
        <v>6697</v>
      </c>
      <c r="AO1528" t="s">
        <v>6697</v>
      </c>
      <c r="AP1528" t="s">
        <v>6697</v>
      </c>
      <c r="AQ1528" cm="1">
        <f t="array" ref="AQ1528">IF(FALSE,"True," &amp; IF(_xlfn.XLOOKUP("Service_IsAny",'Scoring_Config'!$A:$A,'Scoring_Config'!$D:$D,"Yes")="Yes",_xlfn.XLOOKUP("Service_IsAny",'Scoring_Config'!$A:$A,'Scoring_Config'!$C:$C,0),0),"False,0")</f>
        <v>0</v>
      </c>
      <c r="AR1528">
        <v>9</v>
      </c>
      <c r="AS1528" cm="1">
        <f t="array" ref="AS1528">IF(FALSE,"True," &amp; IF(_xlfn.XLOOKUP("Service_RangeGt1000",'Scoring_Config'!$A:$A,'Scoring_Config'!$D:$D,"Yes")="Yes",_xlfn.XLOOKUP("Service_RangeGt1000",'Scoring_Config'!$A:$A,'Scoring_Config'!$C:$C,0),0),"False,0")</f>
        <v>0</v>
      </c>
      <c r="AT1528" cm="1">
        <f t="array" ref="AT1528">IF(TRUE,"True," &amp; IF(_xlfn.XLOOKUP("App_IsAny",'Scoring_Config'!$A:$A,'Scoring_Config'!$D:$D,"Yes")="Yes",_xlfn.XLOOKUP("App_IsAny",'Scoring_Config'!$A:$A,'Scoring_Config'!$C:$C,0),0),"False,0")</f>
        <v>0</v>
      </c>
      <c r="AU1528">
        <v>65535</v>
      </c>
      <c r="AV1528" cm="1">
        <f t="array" ref="AV1528">IF(TRUE,"True," &amp; IF(_xlfn.XLOOKUP("App_RangeGt1000",'Scoring_Config'!$A:$A,'Scoring_Config'!$D:$D,"Yes")="Yes",_xlfn.XLOOKUP("App_RangeGt1000",'Scoring_Config'!$A:$A,'Scoring_Config'!$C:$C,0),0),"False,0")</f>
        <v>0</v>
      </c>
      <c r="AW1528" cm="1">
        <f t="array" ref="AW1528">IF(FALSE,"True," &amp; IF(_xlfn.XLOOKUP("Action_IsDenyOrDrop",'Scoring_Config'!$A:$A,'Scoring_Config'!$D:$D,"Yes")="Yes",_xlfn.XLOOKUP("Action_IsDenyOrDrop",'Scoring_Config'!$A:$A,'Scoring_Config'!$C:$C,0),0),"False,0")</f>
        <v>0</v>
      </c>
      <c r="AX1528" cm="1">
        <f t="array" ref="AX1528">IF(LEFT(AW1528,4)="True",0,(IF(LEFT(Y1528,4)="True",IF(_xlfn.XLOOKUP("Src_IsAny",'Scoring_Config'!$A:$A,'Scoring_Config'!$D:$D,"Yes")="Yes",_xlfn.XLOOKUP("Src_IsAny",'Scoring_Config'!$A:$A,'Scoring_Config'!$C:$C,10),0),0)+IF(LEFT(Z1528,4)="True",IF(_xlfn.XLOOKUP("Src_CIDR_Le_16",'Scoring_Config'!$A:$A,'Scoring_Config'!$D:$D,"Yes")="Yes",_xlfn.XLOOKUP("Src_CIDR_Le_16",'Scoring_Config'!$A:$A,'Scoring_Config'!$C:$C,10),0),0)+IF(LEFT(AA1528,4)="True",IF(_xlfn.XLOOKUP("Src_CIDR_17_22",'Scoring_Config'!$A:$A,'Scoring_Config'!$D:$D,"Yes")="Yes",_xlfn.XLOOKUP("Src_CIDR_17_22",'Scoring_Config'!$A:$A,'Scoring_Config'!$C:$C,5),0),0)+IF(LEFT(AB1528,4)="True",IF(_xlfn.XLOOKUP("Dst_IsAny",'Scoring_Config'!$A:$A,'Scoring_Config'!$D:$D,"Yes")="Yes",_xlfn.XLOOKUP("Dst_IsAny",'Scoring_Config'!$A:$A,'Scoring_Config'!$C:$C,10),0),0)+IF(LEFT(AC1528,4)="True",IF(_xlfn.XLOOKUP("Dst_CIDR_Le_16",'Scoring_Config'!$A:$A,'Scoring_Config'!$D:$D,"Yes")="Yes",_xlfn.XLOOKUP("Dst_CIDR_Le_16",'Scoring_Config'!$A:$A,'Scoring_Config'!$C:$C,10),0),0)+IF(LEFT(AD1528,4)="True",IF(_xlfn.XLOOKUP("Dst_CIDR_17_22",'Scoring_Config'!$A:$A,'Scoring_Config'!$D:$D,"Yes")="Yes",_xlfn.XLOOKUP("Dst_CIDR_17_22",'Scoring_Config'!$A:$A,'Scoring_Config'!$C:$C,5),0),0)+IF(LEFT(AE1528,4)="True",IF(_xlfn.XLOOKUP("SrcZone_IsAny",'Scoring_Config'!$A:$A,'Scoring_Config'!$D:$D,"Yes")="Yes",_xlfn.XLOOKUP("SrcZone_IsAny",'Scoring_Config'!$A:$A,'Scoring_Config'!$C:$C,10),0),0)+IF(LEFT(AF1528,4)="True",IF(_xlfn.XLOOKUP("DstZone_IsAny",'Scoring_Config'!$A:$A,'Scoring_Config'!$D:$D,"Yes")="Yes",_xlfn.XLOOKUP("DstZone_IsAny",'Scoring_Config'!$A:$A,'Scoring_Config'!$C:$C,10),0),0)+IF(LEFT(AG1528,4)="True",IF(_xlfn.XLOOKUP("Service_Any_OR_RangeGt1000",'Scoring_Config'!$A:$A,'Scoring_Config'!$D:$D,"Yes")="Yes",_xlfn.XLOOKUP("Service_Any_OR_RangeGt1000",'Scoring_Config'!$A:$A,'Scoring_Config'!$C:$C,10),0),0)+IF(LEFT(AH1528,4)="True",IF(_xlfn.XLOOKUP("App_Any_OR_RangeGt1000",'Scoring_Config'!$A:$A,'Scoring_Config'!$D:$D,"Yes")="Yes",_xlfn.XLOOKUP("App_Any_OR_RangeGt1000",'Scoring_Config'!$A:$A,'Scoring_Config'!$C:$C,10),0),0)+IF(LEFT(AI1528,4)="True",IF(_xlfn.XLOOKUP("Service_Insecure_Match",'Scoring_Config'!$A:$A,'Scoring_Config'!$D:$D,"Yes")="Yes",_xlfn.XLOOKUP("Service_Insecure_Match",'Scoring_Config'!$A:$A,'Scoring_Config'!$C:$C,5),0),0)+IF(LEFT(AJ1528,4)="True",IF(_xlfn.XLOOKUP("Risky_Inbound",'Scoring_Config'!$A:$A,'Scoring_Config'!$D:$D,"Yes")="Yes",_xlfn.XLOOKUP("Risky_Inbound",'Scoring_Config'!$A:$A,'Scoring_Config'!$C:$C,50),0),0)+IF(LEFT(AK1528,4)="True",IF(_xlfn.XLOOKUP("Risky_Outbound",'Scoring_Config'!$A:$A,'Scoring_Config'!$D:$D,"Yes")="Yes",_xlfn.XLOOKUP("Risky_Outbound",'Scoring_Config'!$A:$A,'Scoring_Config'!$C:$C,25),0),0)+IF(LEFT(AZ1528,4)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1528,FIND(",",AL1528)+1,100)),0)+IF(LEFT(AM1528,4)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1528,FIND(",",AN1528)+1,100)),0)+IF(_xlfn.XLOOKUP("Profile_Scoring",'Scoring_Config'!$A:$A,'Scoring_Config'!$D:$D,"Yes")="Yes",VALUE(MID(AO1528,FIND(",",AO1528)+1,100)),0)+IF(_xlfn.XLOOKUP("Options_Scoring",'Scoring_Config'!$A:$A,'Scoring_Config'!$D:$D,"Yes")="Yes",VALUE(MID(AP1528,FIND(",",AP1528)+1,100)),0)))</f>
        <v>0</v>
      </c>
      <c r="AZ1528" cm="1">
        <f t="array" ref="AZ1528">IF(FALSE,"True," &amp; IF(_xlfn.XLOOKUP("Migrate_Insecure",'Scoring_Config'!$A:$A,'Scoring_Config'!$D:$D,"Yes")="Yes",_xlfn.XLOOKUP("Migrate_Insecure",'Scoring_Config'!$A:$A,'Scoring_Config'!$C:$C,10),0),"False,0")</f>
        <v>0</v>
      </c>
    </row>
    <row r="1529" spans="1:52">
      <c r="A1529" t="s">
        <v>1979</v>
      </c>
      <c r="B1529" t="s">
        <v>3501</v>
      </c>
      <c r="C1529" t="s">
        <v>3542</v>
      </c>
      <c r="D1529" t="s">
        <v>3545</v>
      </c>
      <c r="E1529" t="s">
        <v>3563</v>
      </c>
      <c r="F1529" t="s">
        <v>4049</v>
      </c>
      <c r="G1529" t="s">
        <v>799</v>
      </c>
      <c r="H1529" t="s">
        <v>174</v>
      </c>
      <c r="I1529" t="s">
        <v>3576</v>
      </c>
      <c r="J1529" t="s">
        <v>917</v>
      </c>
      <c r="K1529" t="s">
        <v>1968</v>
      </c>
      <c r="L1529" t="s">
        <v>1327</v>
      </c>
      <c r="M1529" t="s">
        <v>1974</v>
      </c>
      <c r="N1529" t="s">
        <v>4315</v>
      </c>
      <c r="O1529" t="s">
        <v>4319</v>
      </c>
      <c r="P1529" t="s">
        <v>4321</v>
      </c>
      <c r="Q1529" t="s">
        <v>5403</v>
      </c>
      <c r="R1529" t="s">
        <v>5449</v>
      </c>
      <c r="S1529" t="s">
        <v>5439</v>
      </c>
      <c r="T1529" t="s">
        <v>5773</v>
      </c>
      <c r="U1529" t="s">
        <v>6681</v>
      </c>
      <c r="Y1529" cm="1">
        <f t="array" ref="Y1529">IF(FALSE,"True," &amp; IF(_xlfn.XLOOKUP("Src_IsAny",'Scoring_Config'!$A:$A,'Scoring_Config'!$D:$D,"Yes")="Yes",_xlfn.XLOOKUP("Src_IsAny",'Scoring_Config'!$A:$A,'Scoring_Config'!$C:$C,10),0),"False,0")</f>
        <v>0</v>
      </c>
      <c r="Z1529" cm="1">
        <f t="array" ref="Z1529">IF(FALSE,"True," &amp; IF(_xlfn.XLOOKUP("Src_CIDR_Le_16",'Scoring_Config'!$A:$A,'Scoring_Config'!$D:$D,"Yes")="Yes",_xlfn.XLOOKUP("Src_CIDR_Le_16",'Scoring_Config'!$A:$A,'Scoring_Config'!$C:$C,10),0),"False,0")</f>
        <v>0</v>
      </c>
      <c r="AA1529" cm="1">
        <f t="array" ref="AA1529">IF(FALSE,"True," &amp; IF(_xlfn.XLOOKUP("Src_CIDR_17_22",'Scoring_Config'!$A:$A,'Scoring_Config'!$D:$D,"Yes")="Yes",_xlfn.XLOOKUP("Src_CIDR_17_22",'Scoring_Config'!$A:$A,'Scoring_Config'!$C:$C,5),0),"False,0")</f>
        <v>0</v>
      </c>
      <c r="AB1529" cm="1">
        <f t="array" ref="AB1529">IF(FALSE,"True," &amp; IF(_xlfn.XLOOKUP("Dst_IsAny",'Scoring_Config'!$A:$A,'Scoring_Config'!$D:$D,"Yes")="Yes",_xlfn.XLOOKUP("Dst_IsAny",'Scoring_Config'!$A:$A,'Scoring_Config'!$C:$C,10),0),"False,0")</f>
        <v>0</v>
      </c>
      <c r="AC1529" cm="1">
        <f t="array" ref="AC1529">IF(TRUE,"True," &amp; IF(_xlfn.XLOOKUP("Dst_CIDR_Le_16",'Scoring_Config'!$A:$A,'Scoring_Config'!$D:$D,"Yes")="Yes",_xlfn.XLOOKUP("Dst_CIDR_Le_16",'Scoring_Config'!$A:$A,'Scoring_Config'!$C:$C,10),0),"False,0")</f>
        <v>0</v>
      </c>
      <c r="AD1529" cm="1">
        <f t="array" ref="AD1529">IF(FALSE,"True," &amp; IF(_xlfn.XLOOKUP("Dst_CIDR_17_22",'Scoring_Config'!$A:$A,'Scoring_Config'!$D:$D,"Yes")="Yes",_xlfn.XLOOKUP("Dst_CIDR_17_22",'Scoring_Config'!$A:$A,'Scoring_Config'!$C:$C,5),0),"False,0")</f>
        <v>0</v>
      </c>
      <c r="AE1529" cm="1">
        <f t="array" ref="AE1529">IF(FALSE,"True," &amp; IF(_xlfn.XLOOKUP("SrcZone_IsAny",'Scoring_Config'!$A:$A,'Scoring_Config'!$D:$D,"Yes")="Yes",_xlfn.XLOOKUP("SrcZone_IsAny",'Scoring_Config'!$A:$A,'Scoring_Config'!$C:$C,10),0),"False,0")</f>
        <v>0</v>
      </c>
      <c r="AF1529" cm="1">
        <f t="array" ref="AF1529">IF(FALSE,"True," &amp; IF(_xlfn.XLOOKUP("DstZone_IsAny",'Scoring_Config'!$A:$A,'Scoring_Config'!$D:$D,"Yes")="Yes",_xlfn.XLOOKUP("DstZone_IsAny",'Scoring_Config'!$A:$A,'Scoring_Config'!$C:$C,10),0),"False,0")</f>
        <v>0</v>
      </c>
      <c r="AG1529" cm="1">
        <f t="array" ref="AG152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29" cm="1">
        <f t="array" ref="AH1529">IF(FALSE,"True," &amp; IF(_xlfn.XLOOKUP("App_Any_OR_RangeGt1000",'Scoring_Config'!$A:$A,'Scoring_Config'!$D:$D,"Yes")="Yes",_xlfn.XLOOKUP("App_Any_OR_RangeGt1000",'Scoring_Config'!$A:$A,'Scoring_Config'!$C:$C,10),0),"False,0")</f>
        <v>0</v>
      </c>
      <c r="AI1529" cm="1">
        <f t="array" ref="AI1529">IF(FALSE,"True," &amp; IF(_xlfn.XLOOKUP("Service_Insecure_Match",'Scoring_Config'!$A:$A,'Scoring_Config'!$D:$D,"Yes")="Yes",_xlfn.XLOOKUP("Service_Insecure_Match",'Scoring_Config'!$A:$A,'Scoring_Config'!$C:$C,5),0),"False,0")</f>
        <v>0</v>
      </c>
      <c r="AJ1529" cm="1">
        <f t="array" ref="AJ1529">IF(FALSE,"True," &amp; IF(_xlfn.XLOOKUP("Risky_Inbound",'Scoring_Config'!$A:$A,'Scoring_Config'!$D:$D,"Yes")="Yes",_xlfn.XLOOKUP("Risky_Inbound",'Scoring_Config'!$A:$A,'Scoring_Config'!$C:$C,50),0),"False,0")</f>
        <v>0</v>
      </c>
      <c r="AK1529" cm="1">
        <f t="array" ref="AK1529">IF(FALSE,"True," &amp; IF(_xlfn.XLOOKUP("Risky_Outbound",'Scoring_Config'!$A:$A,'Scoring_Config'!$D:$D,"Yes")="Yes",_xlfn.XLOOKUP("Risky_Outbound",'Scoring_Config'!$A:$A,'Scoring_Config'!$C:$C,25),0),"False,0")</f>
        <v>0</v>
      </c>
      <c r="AL1529" t="s">
        <v>6700</v>
      </c>
      <c r="AM1529" cm="1">
        <f t="array" ref="AM152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29" t="s">
        <v>6697</v>
      </c>
      <c r="AO1529" t="s">
        <v>6697</v>
      </c>
      <c r="AP1529" t="s">
        <v>6697</v>
      </c>
      <c r="AQ1529" cm="1">
        <f t="array" ref="AQ1529">IF(FALSE,"True," &amp; IF(_xlfn.XLOOKUP("Service_IsAny",'Scoring_Config'!$A:$A,'Scoring_Config'!$D:$D,"Yes")="Yes",_xlfn.XLOOKUP("Service_IsAny",'Scoring_Config'!$A:$A,'Scoring_Config'!$C:$C,0),0),"False,0")</f>
        <v>0</v>
      </c>
      <c r="AR1529">
        <v>0</v>
      </c>
      <c r="AS1529" cm="1">
        <f t="array" ref="AS1529">IF(FALSE,"True," &amp; IF(_xlfn.XLOOKUP("Service_RangeGt1000",'Scoring_Config'!$A:$A,'Scoring_Config'!$D:$D,"Yes")="Yes",_xlfn.XLOOKUP("Service_RangeGt1000",'Scoring_Config'!$A:$A,'Scoring_Config'!$C:$C,0),0),"False,0")</f>
        <v>0</v>
      </c>
      <c r="AT1529" cm="1">
        <f t="array" ref="AT1529">IF(FALSE,"True," &amp; IF(_xlfn.XLOOKUP("App_IsAny",'Scoring_Config'!$A:$A,'Scoring_Config'!$D:$D,"Yes")="Yes",_xlfn.XLOOKUP("App_IsAny",'Scoring_Config'!$A:$A,'Scoring_Config'!$C:$C,0),0),"False,0")</f>
        <v>0</v>
      </c>
      <c r="AU1529">
        <v>101</v>
      </c>
      <c r="AV1529" cm="1">
        <f t="array" ref="AV1529">IF(FALSE,"True," &amp; IF(_xlfn.XLOOKUP("App_RangeGt1000",'Scoring_Config'!$A:$A,'Scoring_Config'!$D:$D,"Yes")="Yes",_xlfn.XLOOKUP("App_RangeGt1000",'Scoring_Config'!$A:$A,'Scoring_Config'!$C:$C,0),0),"False,0")</f>
        <v>0</v>
      </c>
      <c r="AW1529" cm="1">
        <f t="array" ref="AW1529">IF(FALSE,"True," &amp; IF(_xlfn.XLOOKUP("Action_IsDenyOrDrop",'Scoring_Config'!$A:$A,'Scoring_Config'!$D:$D,"Yes")="Yes",_xlfn.XLOOKUP("Action_IsDenyOrDrop",'Scoring_Config'!$A:$A,'Scoring_Config'!$C:$C,0),0),"False,0")</f>
        <v>0</v>
      </c>
      <c r="AX1529" cm="1">
        <f t="array" ref="AX1529">IF(LEFT(AW1529,4)="True",0,(IF(LEFT(Y1529,4)="True",IF(_xlfn.XLOOKUP("Src_IsAny",'Scoring_Config'!$A:$A,'Scoring_Config'!$D:$D,"Yes")="Yes",_xlfn.XLOOKUP("Src_IsAny",'Scoring_Config'!$A:$A,'Scoring_Config'!$C:$C,10),0),0)+IF(LEFT(Z1529,4)="True",IF(_xlfn.XLOOKUP("Src_CIDR_Le_16",'Scoring_Config'!$A:$A,'Scoring_Config'!$D:$D,"Yes")="Yes",_xlfn.XLOOKUP("Src_CIDR_Le_16",'Scoring_Config'!$A:$A,'Scoring_Config'!$C:$C,10),0),0)+IF(LEFT(AA1529,4)="True",IF(_xlfn.XLOOKUP("Src_CIDR_17_22",'Scoring_Config'!$A:$A,'Scoring_Config'!$D:$D,"Yes")="Yes",_xlfn.XLOOKUP("Src_CIDR_17_22",'Scoring_Config'!$A:$A,'Scoring_Config'!$C:$C,5),0),0)+IF(LEFT(AB1529,4)="True",IF(_xlfn.XLOOKUP("Dst_IsAny",'Scoring_Config'!$A:$A,'Scoring_Config'!$D:$D,"Yes")="Yes",_xlfn.XLOOKUP("Dst_IsAny",'Scoring_Config'!$A:$A,'Scoring_Config'!$C:$C,10),0),0)+IF(LEFT(AC1529,4)="True",IF(_xlfn.XLOOKUP("Dst_CIDR_Le_16",'Scoring_Config'!$A:$A,'Scoring_Config'!$D:$D,"Yes")="Yes",_xlfn.XLOOKUP("Dst_CIDR_Le_16",'Scoring_Config'!$A:$A,'Scoring_Config'!$C:$C,10),0),0)+IF(LEFT(AD1529,4)="True",IF(_xlfn.XLOOKUP("Dst_CIDR_17_22",'Scoring_Config'!$A:$A,'Scoring_Config'!$D:$D,"Yes")="Yes",_xlfn.XLOOKUP("Dst_CIDR_17_22",'Scoring_Config'!$A:$A,'Scoring_Config'!$C:$C,5),0),0)+IF(LEFT(AE1529,4)="True",IF(_xlfn.XLOOKUP("SrcZone_IsAny",'Scoring_Config'!$A:$A,'Scoring_Config'!$D:$D,"Yes")="Yes",_xlfn.XLOOKUP("SrcZone_IsAny",'Scoring_Config'!$A:$A,'Scoring_Config'!$C:$C,10),0),0)+IF(LEFT(AF1529,4)="True",IF(_xlfn.XLOOKUP("DstZone_IsAny",'Scoring_Config'!$A:$A,'Scoring_Config'!$D:$D,"Yes")="Yes",_xlfn.XLOOKUP("DstZone_IsAny",'Scoring_Config'!$A:$A,'Scoring_Config'!$C:$C,10),0),0)+IF(LEFT(AG1529,4)="True",IF(_xlfn.XLOOKUP("Service_Any_OR_RangeGt1000",'Scoring_Config'!$A:$A,'Scoring_Config'!$D:$D,"Yes")="Yes",_xlfn.XLOOKUP("Service_Any_OR_RangeGt1000",'Scoring_Config'!$A:$A,'Scoring_Config'!$C:$C,10),0),0)+IF(LEFT(AH1529,4)="True",IF(_xlfn.XLOOKUP("App_Any_OR_RangeGt1000",'Scoring_Config'!$A:$A,'Scoring_Config'!$D:$D,"Yes")="Yes",_xlfn.XLOOKUP("App_Any_OR_RangeGt1000",'Scoring_Config'!$A:$A,'Scoring_Config'!$C:$C,10),0),0)+IF(LEFT(AI1529,4)="True",IF(_xlfn.XLOOKUP("Service_Insecure_Match",'Scoring_Config'!$A:$A,'Scoring_Config'!$D:$D,"Yes")="Yes",_xlfn.XLOOKUP("Service_Insecure_Match",'Scoring_Config'!$A:$A,'Scoring_Config'!$C:$C,5),0),0)+IF(LEFT(AJ1529,4)="True",IF(_xlfn.XLOOKUP("Risky_Inbound",'Scoring_Config'!$A:$A,'Scoring_Config'!$D:$D,"Yes")="Yes",_xlfn.XLOOKUP("Risky_Inbound",'Scoring_Config'!$A:$A,'Scoring_Config'!$C:$C,50),0),0)+IF(LEFT(AK1529,4)="True",IF(_xlfn.XLOOKUP("Risky_Outbound",'Scoring_Config'!$A:$A,'Scoring_Config'!$D:$D,"Yes")="Yes",_xlfn.XLOOKUP("Risky_Outbound",'Scoring_Config'!$A:$A,'Scoring_Config'!$C:$C,25),0),0)+IF(LEFT(AZ1529,4)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1529,FIND(",",AL1529)+1,100)),0)+IF(LEFT(AM1529,4)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1529,FIND(",",AN1529)+1,100)),0)+IF(_xlfn.XLOOKUP("Profile_Scoring",'Scoring_Config'!$A:$A,'Scoring_Config'!$D:$D,"Yes")="Yes",VALUE(MID(AO1529,FIND(",",AO1529)+1,100)),0)+IF(_xlfn.XLOOKUP("Options_Scoring",'Scoring_Config'!$A:$A,'Scoring_Config'!$D:$D,"Yes")="Yes",VALUE(MID(AP1529,FIND(",",AP1529)+1,100)),0)))</f>
        <v>0</v>
      </c>
      <c r="AZ1529" cm="1">
        <f t="array" ref="AZ1529">IF(FALSE,"True," &amp; IF(_xlfn.XLOOKUP("Migrate_Insecure",'Scoring_Config'!$A:$A,'Scoring_Config'!$D:$D,"Yes")="Yes",_xlfn.XLOOKUP("Migrate_Insecure",'Scoring_Config'!$A:$A,'Scoring_Config'!$C:$C,10),0),"False,0")</f>
        <v>0</v>
      </c>
    </row>
    <row r="1530" spans="1:52">
      <c r="A1530" t="s">
        <v>1979</v>
      </c>
      <c r="B1530" t="s">
        <v>3502</v>
      </c>
      <c r="C1530" t="s">
        <v>3542</v>
      </c>
      <c r="D1530" t="s">
        <v>3545</v>
      </c>
      <c r="E1530" t="s">
        <v>3563</v>
      </c>
      <c r="F1530" t="s">
        <v>4049</v>
      </c>
      <c r="G1530" t="s">
        <v>799</v>
      </c>
      <c r="H1530" t="s">
        <v>174</v>
      </c>
      <c r="I1530" t="s">
        <v>3576</v>
      </c>
      <c r="J1530" t="s">
        <v>917</v>
      </c>
      <c r="K1530" t="s">
        <v>174</v>
      </c>
      <c r="L1530" t="s">
        <v>1650</v>
      </c>
      <c r="M1530" t="s">
        <v>1974</v>
      </c>
      <c r="N1530" t="s">
        <v>4315</v>
      </c>
      <c r="O1530" t="s">
        <v>4319</v>
      </c>
      <c r="P1530" t="s">
        <v>4321</v>
      </c>
      <c r="Q1530" t="s">
        <v>5404</v>
      </c>
      <c r="R1530" t="s">
        <v>5451</v>
      </c>
      <c r="S1530" t="s">
        <v>5446</v>
      </c>
      <c r="T1530" t="s">
        <v>5939</v>
      </c>
      <c r="U1530" t="s">
        <v>6681</v>
      </c>
      <c r="Y1530" cm="1">
        <f t="array" ref="Y1530">IF(FALSE,"True," &amp; IF(_xlfn.XLOOKUP("Src_IsAny",'Scoring_Config'!$A:$A,'Scoring_Config'!$D:$D,"Yes")="Yes",_xlfn.XLOOKUP("Src_IsAny",'Scoring_Config'!$A:$A,'Scoring_Config'!$C:$C,10),0),"False,0")</f>
        <v>0</v>
      </c>
      <c r="Z1530" cm="1">
        <f t="array" ref="Z1530">IF(FALSE,"True," &amp; IF(_xlfn.XLOOKUP("Src_CIDR_Le_16",'Scoring_Config'!$A:$A,'Scoring_Config'!$D:$D,"Yes")="Yes",_xlfn.XLOOKUP("Src_CIDR_Le_16",'Scoring_Config'!$A:$A,'Scoring_Config'!$C:$C,10),0),"False,0")</f>
        <v>0</v>
      </c>
      <c r="AA1530" cm="1">
        <f t="array" ref="AA1530">IF(FALSE,"True," &amp; IF(_xlfn.XLOOKUP("Src_CIDR_17_22",'Scoring_Config'!$A:$A,'Scoring_Config'!$D:$D,"Yes")="Yes",_xlfn.XLOOKUP("Src_CIDR_17_22",'Scoring_Config'!$A:$A,'Scoring_Config'!$C:$C,5),0),"False,0")</f>
        <v>0</v>
      </c>
      <c r="AB1530" cm="1">
        <f t="array" ref="AB1530">IF(FALSE,"True," &amp; IF(_xlfn.XLOOKUP("Dst_IsAny",'Scoring_Config'!$A:$A,'Scoring_Config'!$D:$D,"Yes")="Yes",_xlfn.XLOOKUP("Dst_IsAny",'Scoring_Config'!$A:$A,'Scoring_Config'!$C:$C,10),0),"False,0")</f>
        <v>0</v>
      </c>
      <c r="AC1530" cm="1">
        <f t="array" ref="AC1530">IF(TRUE,"True," &amp; IF(_xlfn.XLOOKUP("Dst_CIDR_Le_16",'Scoring_Config'!$A:$A,'Scoring_Config'!$D:$D,"Yes")="Yes",_xlfn.XLOOKUP("Dst_CIDR_Le_16",'Scoring_Config'!$A:$A,'Scoring_Config'!$C:$C,10),0),"False,0")</f>
        <v>0</v>
      </c>
      <c r="AD1530" cm="1">
        <f t="array" ref="AD1530">IF(FALSE,"True," &amp; IF(_xlfn.XLOOKUP("Dst_CIDR_17_22",'Scoring_Config'!$A:$A,'Scoring_Config'!$D:$D,"Yes")="Yes",_xlfn.XLOOKUP("Dst_CIDR_17_22",'Scoring_Config'!$A:$A,'Scoring_Config'!$C:$C,5),0),"False,0")</f>
        <v>0</v>
      </c>
      <c r="AE1530" cm="1">
        <f t="array" ref="AE1530">IF(FALSE,"True," &amp; IF(_xlfn.XLOOKUP("SrcZone_IsAny",'Scoring_Config'!$A:$A,'Scoring_Config'!$D:$D,"Yes")="Yes",_xlfn.XLOOKUP("SrcZone_IsAny",'Scoring_Config'!$A:$A,'Scoring_Config'!$C:$C,10),0),"False,0")</f>
        <v>0</v>
      </c>
      <c r="AF1530" cm="1">
        <f t="array" ref="AF1530">IF(FALSE,"True," &amp; IF(_xlfn.XLOOKUP("DstZone_IsAny",'Scoring_Config'!$A:$A,'Scoring_Config'!$D:$D,"Yes")="Yes",_xlfn.XLOOKUP("DstZone_IsAny",'Scoring_Config'!$A:$A,'Scoring_Config'!$C:$C,10),0),"False,0")</f>
        <v>0</v>
      </c>
      <c r="AG1530" cm="1">
        <f t="array" ref="AG153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30" cm="1">
        <f t="array" ref="AH1530">IF(TRUE,"True," &amp; IF(_xlfn.XLOOKUP("App_Any_OR_RangeGt1000",'Scoring_Config'!$A:$A,'Scoring_Config'!$D:$D,"Yes")="Yes",_xlfn.XLOOKUP("App_Any_OR_RangeGt1000",'Scoring_Config'!$A:$A,'Scoring_Config'!$C:$C,10),0),"False,0")</f>
        <v>0</v>
      </c>
      <c r="AI1530" cm="1">
        <f t="array" ref="AI1530">IF(TRUE,"True," &amp; IF(_xlfn.XLOOKUP("Service_Insecure_Match",'Scoring_Config'!$A:$A,'Scoring_Config'!$D:$D,"Yes")="Yes",_xlfn.XLOOKUP("Service_Insecure_Match",'Scoring_Config'!$A:$A,'Scoring_Config'!$C:$C,5),0),"False,0")</f>
        <v>0</v>
      </c>
      <c r="AJ1530" cm="1">
        <f t="array" ref="AJ1530">IF(FALSE,"True," &amp; IF(_xlfn.XLOOKUP("Risky_Inbound",'Scoring_Config'!$A:$A,'Scoring_Config'!$D:$D,"Yes")="Yes",_xlfn.XLOOKUP("Risky_Inbound",'Scoring_Config'!$A:$A,'Scoring_Config'!$C:$C,50),0),"False,0")</f>
        <v>0</v>
      </c>
      <c r="AK1530" cm="1">
        <f t="array" ref="AK1530">IF(FALSE,"True," &amp; IF(_xlfn.XLOOKUP("Risky_Outbound",'Scoring_Config'!$A:$A,'Scoring_Config'!$D:$D,"Yes")="Yes",_xlfn.XLOOKUP("Risky_Outbound",'Scoring_Config'!$A:$A,'Scoring_Config'!$C:$C,25),0),"False,0")</f>
        <v>0</v>
      </c>
      <c r="AL1530" t="s">
        <v>6700</v>
      </c>
      <c r="AM1530" cm="1">
        <f t="array" ref="AM153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30" t="s">
        <v>6697</v>
      </c>
      <c r="AO1530" t="s">
        <v>6697</v>
      </c>
      <c r="AP1530" t="s">
        <v>6697</v>
      </c>
      <c r="AQ1530" cm="1">
        <f t="array" ref="AQ1530">IF(FALSE,"True," &amp; IF(_xlfn.XLOOKUP("Service_IsAny",'Scoring_Config'!$A:$A,'Scoring_Config'!$D:$D,"Yes")="Yes",_xlfn.XLOOKUP("Service_IsAny",'Scoring_Config'!$A:$A,'Scoring_Config'!$C:$C,0),0),"False,0")</f>
        <v>0</v>
      </c>
      <c r="AR1530">
        <v>23</v>
      </c>
      <c r="AS1530" cm="1">
        <f t="array" ref="AS1530">IF(FALSE,"True," &amp; IF(_xlfn.XLOOKUP("Service_RangeGt1000",'Scoring_Config'!$A:$A,'Scoring_Config'!$D:$D,"Yes")="Yes",_xlfn.XLOOKUP("Service_RangeGt1000",'Scoring_Config'!$A:$A,'Scoring_Config'!$C:$C,0),0),"False,0")</f>
        <v>0</v>
      </c>
      <c r="AT1530" cm="1">
        <f t="array" ref="AT1530">IF(TRUE,"True," &amp; IF(_xlfn.XLOOKUP("App_IsAny",'Scoring_Config'!$A:$A,'Scoring_Config'!$D:$D,"Yes")="Yes",_xlfn.XLOOKUP("App_IsAny",'Scoring_Config'!$A:$A,'Scoring_Config'!$C:$C,0),0),"False,0")</f>
        <v>0</v>
      </c>
      <c r="AU1530">
        <v>65535</v>
      </c>
      <c r="AV1530" cm="1">
        <f t="array" ref="AV1530">IF(TRUE,"True," &amp; IF(_xlfn.XLOOKUP("App_RangeGt1000",'Scoring_Config'!$A:$A,'Scoring_Config'!$D:$D,"Yes")="Yes",_xlfn.XLOOKUP("App_RangeGt1000",'Scoring_Config'!$A:$A,'Scoring_Config'!$C:$C,0),0),"False,0")</f>
        <v>0</v>
      </c>
      <c r="AW1530" cm="1">
        <f t="array" ref="AW1530">IF(FALSE,"True," &amp; IF(_xlfn.XLOOKUP("Action_IsDenyOrDrop",'Scoring_Config'!$A:$A,'Scoring_Config'!$D:$D,"Yes")="Yes",_xlfn.XLOOKUP("Action_IsDenyOrDrop",'Scoring_Config'!$A:$A,'Scoring_Config'!$C:$C,0),0),"False,0")</f>
        <v>0</v>
      </c>
      <c r="AX1530" cm="1">
        <f t="array" ref="AX1530">IF(LEFT(AW1530,4)="True",0,(IF(LEFT(Y1530,4)="True",IF(_xlfn.XLOOKUP("Src_IsAny",'Scoring_Config'!$A:$A,'Scoring_Config'!$D:$D,"Yes")="Yes",_xlfn.XLOOKUP("Src_IsAny",'Scoring_Config'!$A:$A,'Scoring_Config'!$C:$C,10),0),0)+IF(LEFT(Z1530,4)="True",IF(_xlfn.XLOOKUP("Src_CIDR_Le_16",'Scoring_Config'!$A:$A,'Scoring_Config'!$D:$D,"Yes")="Yes",_xlfn.XLOOKUP("Src_CIDR_Le_16",'Scoring_Config'!$A:$A,'Scoring_Config'!$C:$C,10),0),0)+IF(LEFT(AA1530,4)="True",IF(_xlfn.XLOOKUP("Src_CIDR_17_22",'Scoring_Config'!$A:$A,'Scoring_Config'!$D:$D,"Yes")="Yes",_xlfn.XLOOKUP("Src_CIDR_17_22",'Scoring_Config'!$A:$A,'Scoring_Config'!$C:$C,5),0),0)+IF(LEFT(AB1530,4)="True",IF(_xlfn.XLOOKUP("Dst_IsAny",'Scoring_Config'!$A:$A,'Scoring_Config'!$D:$D,"Yes")="Yes",_xlfn.XLOOKUP("Dst_IsAny",'Scoring_Config'!$A:$A,'Scoring_Config'!$C:$C,10),0),0)+IF(LEFT(AC1530,4)="True",IF(_xlfn.XLOOKUP("Dst_CIDR_Le_16",'Scoring_Config'!$A:$A,'Scoring_Config'!$D:$D,"Yes")="Yes",_xlfn.XLOOKUP("Dst_CIDR_Le_16",'Scoring_Config'!$A:$A,'Scoring_Config'!$C:$C,10),0),0)+IF(LEFT(AD1530,4)="True",IF(_xlfn.XLOOKUP("Dst_CIDR_17_22",'Scoring_Config'!$A:$A,'Scoring_Config'!$D:$D,"Yes")="Yes",_xlfn.XLOOKUP("Dst_CIDR_17_22",'Scoring_Config'!$A:$A,'Scoring_Config'!$C:$C,5),0),0)+IF(LEFT(AE1530,4)="True",IF(_xlfn.XLOOKUP("SrcZone_IsAny",'Scoring_Config'!$A:$A,'Scoring_Config'!$D:$D,"Yes")="Yes",_xlfn.XLOOKUP("SrcZone_IsAny",'Scoring_Config'!$A:$A,'Scoring_Config'!$C:$C,10),0),0)+IF(LEFT(AF1530,4)="True",IF(_xlfn.XLOOKUP("DstZone_IsAny",'Scoring_Config'!$A:$A,'Scoring_Config'!$D:$D,"Yes")="Yes",_xlfn.XLOOKUP("DstZone_IsAny",'Scoring_Config'!$A:$A,'Scoring_Config'!$C:$C,10),0),0)+IF(LEFT(AG1530,4)="True",IF(_xlfn.XLOOKUP("Service_Any_OR_RangeGt1000",'Scoring_Config'!$A:$A,'Scoring_Config'!$D:$D,"Yes")="Yes",_xlfn.XLOOKUP("Service_Any_OR_RangeGt1000",'Scoring_Config'!$A:$A,'Scoring_Config'!$C:$C,10),0),0)+IF(LEFT(AH1530,4)="True",IF(_xlfn.XLOOKUP("App_Any_OR_RangeGt1000",'Scoring_Config'!$A:$A,'Scoring_Config'!$D:$D,"Yes")="Yes",_xlfn.XLOOKUP("App_Any_OR_RangeGt1000",'Scoring_Config'!$A:$A,'Scoring_Config'!$C:$C,10),0),0)+IF(LEFT(AI1530,4)="True",IF(_xlfn.XLOOKUP("Service_Insecure_Match",'Scoring_Config'!$A:$A,'Scoring_Config'!$D:$D,"Yes")="Yes",_xlfn.XLOOKUP("Service_Insecure_Match",'Scoring_Config'!$A:$A,'Scoring_Config'!$C:$C,5),0),0)+IF(LEFT(AJ1530,4)="True",IF(_xlfn.XLOOKUP("Risky_Inbound",'Scoring_Config'!$A:$A,'Scoring_Config'!$D:$D,"Yes")="Yes",_xlfn.XLOOKUP("Risky_Inbound",'Scoring_Config'!$A:$A,'Scoring_Config'!$C:$C,50),0),0)+IF(LEFT(AK1530,4)="True",IF(_xlfn.XLOOKUP("Risky_Outbound",'Scoring_Config'!$A:$A,'Scoring_Config'!$D:$D,"Yes")="Yes",_xlfn.XLOOKUP("Risky_Outbound",'Scoring_Config'!$A:$A,'Scoring_Config'!$C:$C,25),0),0)+IF(LEFT(AZ1530,4)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1530,FIND(",",AL1530)+1,100)),0)+IF(LEFT(AM1530,4)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1530,FIND(",",AN1530)+1,100)),0)+IF(_xlfn.XLOOKUP("Profile_Scoring",'Scoring_Config'!$A:$A,'Scoring_Config'!$D:$D,"Yes")="Yes",VALUE(MID(AO1530,FIND(",",AO1530)+1,100)),0)+IF(_xlfn.XLOOKUP("Options_Scoring",'Scoring_Config'!$A:$A,'Scoring_Config'!$D:$D,"Yes")="Yes",VALUE(MID(AP1530,FIND(",",AP1530)+1,100)),0)))</f>
        <v>0</v>
      </c>
      <c r="AY1530" t="s">
        <v>6706</v>
      </c>
      <c r="AZ1530" cm="1">
        <f t="array" ref="AZ1530">IF(TRUE,"True," &amp; IF(_xlfn.XLOOKUP("Migrate_Insecure",'Scoring_Config'!$A:$A,'Scoring_Config'!$D:$D,"Yes")="Yes",_xlfn.XLOOKUP("Migrate_Insecure",'Scoring_Config'!$A:$A,'Scoring_Config'!$C:$C,10),0),"False,0")</f>
        <v>0</v>
      </c>
    </row>
    <row r="1531" spans="1:52">
      <c r="A1531" t="s">
        <v>1979</v>
      </c>
      <c r="B1531" t="s">
        <v>3503</v>
      </c>
      <c r="C1531" t="s">
        <v>3542</v>
      </c>
      <c r="D1531" t="s">
        <v>3545</v>
      </c>
      <c r="E1531" t="s">
        <v>3563</v>
      </c>
      <c r="F1531" t="s">
        <v>3576</v>
      </c>
      <c r="G1531" t="s">
        <v>800</v>
      </c>
      <c r="H1531" t="s">
        <v>174</v>
      </c>
      <c r="I1531" t="s">
        <v>3986</v>
      </c>
      <c r="J1531" t="s">
        <v>1313</v>
      </c>
      <c r="K1531" t="s">
        <v>174</v>
      </c>
      <c r="L1531" t="s">
        <v>1595</v>
      </c>
      <c r="M1531" t="s">
        <v>1974</v>
      </c>
      <c r="N1531" t="s">
        <v>4315</v>
      </c>
      <c r="O1531" t="s">
        <v>4319</v>
      </c>
      <c r="P1531" t="s">
        <v>4321</v>
      </c>
      <c r="Q1531" t="s">
        <v>5405</v>
      </c>
      <c r="R1531" t="s">
        <v>5437</v>
      </c>
      <c r="S1531" t="s">
        <v>5484</v>
      </c>
      <c r="T1531" t="s">
        <v>5896</v>
      </c>
      <c r="U1531" t="s">
        <v>6682</v>
      </c>
      <c r="Y1531" cm="1">
        <f t="array" ref="Y1531">IF(FALSE,"True," &amp; IF(_xlfn.XLOOKUP("Src_IsAny",'Scoring_Config'!$A:$A,'Scoring_Config'!$D:$D,"Yes")="Yes",_xlfn.XLOOKUP("Src_IsAny",'Scoring_Config'!$A:$A,'Scoring_Config'!$C:$C,10),0),"False,0")</f>
        <v>0</v>
      </c>
      <c r="Z1531" cm="1">
        <f t="array" ref="Z1531">IF(FALSE,"True," &amp; IF(_xlfn.XLOOKUP("Src_CIDR_Le_16",'Scoring_Config'!$A:$A,'Scoring_Config'!$D:$D,"Yes")="Yes",_xlfn.XLOOKUP("Src_CIDR_Le_16",'Scoring_Config'!$A:$A,'Scoring_Config'!$C:$C,10),0),"False,0")</f>
        <v>0</v>
      </c>
      <c r="AA1531" cm="1">
        <f t="array" ref="AA1531">IF(FALSE,"True," &amp; IF(_xlfn.XLOOKUP("Src_CIDR_17_22",'Scoring_Config'!$A:$A,'Scoring_Config'!$D:$D,"Yes")="Yes",_xlfn.XLOOKUP("Src_CIDR_17_22",'Scoring_Config'!$A:$A,'Scoring_Config'!$C:$C,5),0),"False,0")</f>
        <v>0</v>
      </c>
      <c r="AB1531" cm="1">
        <f t="array" ref="AB1531">IF(FALSE,"True," &amp; IF(_xlfn.XLOOKUP("Dst_IsAny",'Scoring_Config'!$A:$A,'Scoring_Config'!$D:$D,"Yes")="Yes",_xlfn.XLOOKUP("Dst_IsAny",'Scoring_Config'!$A:$A,'Scoring_Config'!$C:$C,10),0),"False,0")</f>
        <v>0</v>
      </c>
      <c r="AC1531" cm="1">
        <f t="array" ref="AC1531">IF(FALSE,"True," &amp; IF(_xlfn.XLOOKUP("Dst_CIDR_Le_16",'Scoring_Config'!$A:$A,'Scoring_Config'!$D:$D,"Yes")="Yes",_xlfn.XLOOKUP("Dst_CIDR_Le_16",'Scoring_Config'!$A:$A,'Scoring_Config'!$C:$C,10),0),"False,0")</f>
        <v>0</v>
      </c>
      <c r="AD1531" cm="1">
        <f t="array" ref="AD1531">IF(FALSE,"True," &amp; IF(_xlfn.XLOOKUP("Dst_CIDR_17_22",'Scoring_Config'!$A:$A,'Scoring_Config'!$D:$D,"Yes")="Yes",_xlfn.XLOOKUP("Dst_CIDR_17_22",'Scoring_Config'!$A:$A,'Scoring_Config'!$C:$C,5),0),"False,0")</f>
        <v>0</v>
      </c>
      <c r="AE1531" cm="1">
        <f t="array" ref="AE1531">IF(FALSE,"True," &amp; IF(_xlfn.XLOOKUP("SrcZone_IsAny",'Scoring_Config'!$A:$A,'Scoring_Config'!$D:$D,"Yes")="Yes",_xlfn.XLOOKUP("SrcZone_IsAny",'Scoring_Config'!$A:$A,'Scoring_Config'!$C:$C,10),0),"False,0")</f>
        <v>0</v>
      </c>
      <c r="AF1531" cm="1">
        <f t="array" ref="AF1531">IF(FALSE,"True," &amp; IF(_xlfn.XLOOKUP("DstZone_IsAny",'Scoring_Config'!$A:$A,'Scoring_Config'!$D:$D,"Yes")="Yes",_xlfn.XLOOKUP("DstZone_IsAny",'Scoring_Config'!$A:$A,'Scoring_Config'!$C:$C,10),0),"False,0")</f>
        <v>0</v>
      </c>
      <c r="AG1531" cm="1">
        <f t="array" ref="AG153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31" cm="1">
        <f t="array" ref="AH1531">IF(TRUE,"True," &amp; IF(_xlfn.XLOOKUP("App_Any_OR_RangeGt1000",'Scoring_Config'!$A:$A,'Scoring_Config'!$D:$D,"Yes")="Yes",_xlfn.XLOOKUP("App_Any_OR_RangeGt1000",'Scoring_Config'!$A:$A,'Scoring_Config'!$C:$C,10),0),"False,0")</f>
        <v>0</v>
      </c>
      <c r="AI1531" cm="1">
        <f t="array" ref="AI1531">IF(TRUE,"True," &amp; IF(_xlfn.XLOOKUP("Service_Insecure_Match",'Scoring_Config'!$A:$A,'Scoring_Config'!$D:$D,"Yes")="Yes",_xlfn.XLOOKUP("Service_Insecure_Match",'Scoring_Config'!$A:$A,'Scoring_Config'!$C:$C,5),0),"False,0")</f>
        <v>0</v>
      </c>
      <c r="AJ1531" cm="1">
        <f t="array" ref="AJ1531">IF(FALSE,"True," &amp; IF(_xlfn.XLOOKUP("Risky_Inbound",'Scoring_Config'!$A:$A,'Scoring_Config'!$D:$D,"Yes")="Yes",_xlfn.XLOOKUP("Risky_Inbound",'Scoring_Config'!$A:$A,'Scoring_Config'!$C:$C,50),0),"False,0")</f>
        <v>0</v>
      </c>
      <c r="AK1531" cm="1">
        <f t="array" ref="AK1531">IF(FALSE,"True," &amp; IF(_xlfn.XLOOKUP("Risky_Outbound",'Scoring_Config'!$A:$A,'Scoring_Config'!$D:$D,"Yes")="Yes",_xlfn.XLOOKUP("Risky_Outbound",'Scoring_Config'!$A:$A,'Scoring_Config'!$C:$C,25),0),"False,0")</f>
        <v>0</v>
      </c>
      <c r="AL1531" t="s">
        <v>6700</v>
      </c>
      <c r="AM1531" cm="1">
        <f t="array" ref="AM153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31" t="s">
        <v>6697</v>
      </c>
      <c r="AO1531" t="s">
        <v>6697</v>
      </c>
      <c r="AP1531" t="s">
        <v>6697</v>
      </c>
      <c r="AQ1531" cm="1">
        <f t="array" ref="AQ1531">IF(FALSE,"True," &amp; IF(_xlfn.XLOOKUP("Service_IsAny",'Scoring_Config'!$A:$A,'Scoring_Config'!$D:$D,"Yes")="Yes",_xlfn.XLOOKUP("Service_IsAny",'Scoring_Config'!$A:$A,'Scoring_Config'!$C:$C,0),0),"False,0")</f>
        <v>0</v>
      </c>
      <c r="AR1531">
        <v>3</v>
      </c>
      <c r="AS1531" cm="1">
        <f t="array" ref="AS1531">IF(FALSE,"True," &amp; IF(_xlfn.XLOOKUP("Service_RangeGt1000",'Scoring_Config'!$A:$A,'Scoring_Config'!$D:$D,"Yes")="Yes",_xlfn.XLOOKUP("Service_RangeGt1000",'Scoring_Config'!$A:$A,'Scoring_Config'!$C:$C,0),0),"False,0")</f>
        <v>0</v>
      </c>
      <c r="AT1531" cm="1">
        <f t="array" ref="AT1531">IF(TRUE,"True," &amp; IF(_xlfn.XLOOKUP("App_IsAny",'Scoring_Config'!$A:$A,'Scoring_Config'!$D:$D,"Yes")="Yes",_xlfn.XLOOKUP("App_IsAny",'Scoring_Config'!$A:$A,'Scoring_Config'!$C:$C,0),0),"False,0")</f>
        <v>0</v>
      </c>
      <c r="AU1531">
        <v>65535</v>
      </c>
      <c r="AV1531" cm="1">
        <f t="array" ref="AV1531">IF(TRUE,"True," &amp; IF(_xlfn.XLOOKUP("App_RangeGt1000",'Scoring_Config'!$A:$A,'Scoring_Config'!$D:$D,"Yes")="Yes",_xlfn.XLOOKUP("App_RangeGt1000",'Scoring_Config'!$A:$A,'Scoring_Config'!$C:$C,0),0),"False,0")</f>
        <v>0</v>
      </c>
      <c r="AW1531" cm="1">
        <f t="array" ref="AW1531">IF(FALSE,"True," &amp; IF(_xlfn.XLOOKUP("Action_IsDenyOrDrop",'Scoring_Config'!$A:$A,'Scoring_Config'!$D:$D,"Yes")="Yes",_xlfn.XLOOKUP("Action_IsDenyOrDrop",'Scoring_Config'!$A:$A,'Scoring_Config'!$C:$C,0),0),"False,0")</f>
        <v>0</v>
      </c>
      <c r="AX1531" cm="1">
        <f t="array" ref="AX1531">IF(LEFT(AW1531,4)="True",0,(IF(LEFT(Y1531,4)="True",IF(_xlfn.XLOOKUP("Src_IsAny",'Scoring_Config'!$A:$A,'Scoring_Config'!$D:$D,"Yes")="Yes",_xlfn.XLOOKUP("Src_IsAny",'Scoring_Config'!$A:$A,'Scoring_Config'!$C:$C,10),0),0)+IF(LEFT(Z1531,4)="True",IF(_xlfn.XLOOKUP("Src_CIDR_Le_16",'Scoring_Config'!$A:$A,'Scoring_Config'!$D:$D,"Yes")="Yes",_xlfn.XLOOKUP("Src_CIDR_Le_16",'Scoring_Config'!$A:$A,'Scoring_Config'!$C:$C,10),0),0)+IF(LEFT(AA1531,4)="True",IF(_xlfn.XLOOKUP("Src_CIDR_17_22",'Scoring_Config'!$A:$A,'Scoring_Config'!$D:$D,"Yes")="Yes",_xlfn.XLOOKUP("Src_CIDR_17_22",'Scoring_Config'!$A:$A,'Scoring_Config'!$C:$C,5),0),0)+IF(LEFT(AB1531,4)="True",IF(_xlfn.XLOOKUP("Dst_IsAny",'Scoring_Config'!$A:$A,'Scoring_Config'!$D:$D,"Yes")="Yes",_xlfn.XLOOKUP("Dst_IsAny",'Scoring_Config'!$A:$A,'Scoring_Config'!$C:$C,10),0),0)+IF(LEFT(AC1531,4)="True",IF(_xlfn.XLOOKUP("Dst_CIDR_Le_16",'Scoring_Config'!$A:$A,'Scoring_Config'!$D:$D,"Yes")="Yes",_xlfn.XLOOKUP("Dst_CIDR_Le_16",'Scoring_Config'!$A:$A,'Scoring_Config'!$C:$C,10),0),0)+IF(LEFT(AD1531,4)="True",IF(_xlfn.XLOOKUP("Dst_CIDR_17_22",'Scoring_Config'!$A:$A,'Scoring_Config'!$D:$D,"Yes")="Yes",_xlfn.XLOOKUP("Dst_CIDR_17_22",'Scoring_Config'!$A:$A,'Scoring_Config'!$C:$C,5),0),0)+IF(LEFT(AE1531,4)="True",IF(_xlfn.XLOOKUP("SrcZone_IsAny",'Scoring_Config'!$A:$A,'Scoring_Config'!$D:$D,"Yes")="Yes",_xlfn.XLOOKUP("SrcZone_IsAny",'Scoring_Config'!$A:$A,'Scoring_Config'!$C:$C,10),0),0)+IF(LEFT(AF1531,4)="True",IF(_xlfn.XLOOKUP("DstZone_IsAny",'Scoring_Config'!$A:$A,'Scoring_Config'!$D:$D,"Yes")="Yes",_xlfn.XLOOKUP("DstZone_IsAny",'Scoring_Config'!$A:$A,'Scoring_Config'!$C:$C,10),0),0)+IF(LEFT(AG1531,4)="True",IF(_xlfn.XLOOKUP("Service_Any_OR_RangeGt1000",'Scoring_Config'!$A:$A,'Scoring_Config'!$D:$D,"Yes")="Yes",_xlfn.XLOOKUP("Service_Any_OR_RangeGt1000",'Scoring_Config'!$A:$A,'Scoring_Config'!$C:$C,10),0),0)+IF(LEFT(AH1531,4)="True",IF(_xlfn.XLOOKUP("App_Any_OR_RangeGt1000",'Scoring_Config'!$A:$A,'Scoring_Config'!$D:$D,"Yes")="Yes",_xlfn.XLOOKUP("App_Any_OR_RangeGt1000",'Scoring_Config'!$A:$A,'Scoring_Config'!$C:$C,10),0),0)+IF(LEFT(AI1531,4)="True",IF(_xlfn.XLOOKUP("Service_Insecure_Match",'Scoring_Config'!$A:$A,'Scoring_Config'!$D:$D,"Yes")="Yes",_xlfn.XLOOKUP("Service_Insecure_Match",'Scoring_Config'!$A:$A,'Scoring_Config'!$C:$C,5),0),0)+IF(LEFT(AJ1531,4)="True",IF(_xlfn.XLOOKUP("Risky_Inbound",'Scoring_Config'!$A:$A,'Scoring_Config'!$D:$D,"Yes")="Yes",_xlfn.XLOOKUP("Risky_Inbound",'Scoring_Config'!$A:$A,'Scoring_Config'!$C:$C,50),0),0)+IF(LEFT(AK1531,4)="True",IF(_xlfn.XLOOKUP("Risky_Outbound",'Scoring_Config'!$A:$A,'Scoring_Config'!$D:$D,"Yes")="Yes",_xlfn.XLOOKUP("Risky_Outbound",'Scoring_Config'!$A:$A,'Scoring_Config'!$C:$C,25),0),0)+IF(LEFT(AZ1531,4)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1531,FIND(",",AL1531)+1,100)),0)+IF(LEFT(AM1531,4)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1531,FIND(",",AN1531)+1,100)),0)+IF(_xlfn.XLOOKUP("Profile_Scoring",'Scoring_Config'!$A:$A,'Scoring_Config'!$D:$D,"Yes")="Yes",VALUE(MID(AO1531,FIND(",",AO1531)+1,100)),0)+IF(_xlfn.XLOOKUP("Options_Scoring",'Scoring_Config'!$A:$A,'Scoring_Config'!$D:$D,"Yes")="Yes",VALUE(MID(AP1531,FIND(",",AP1531)+1,100)),0)))</f>
        <v>0</v>
      </c>
      <c r="AY1531" t="s">
        <v>6710</v>
      </c>
      <c r="AZ1531" cm="1">
        <f t="array" ref="AZ1531">IF(TRUE,"True," &amp; IF(_xlfn.XLOOKUP("Migrate_Insecure",'Scoring_Config'!$A:$A,'Scoring_Config'!$D:$D,"Yes")="Yes",_xlfn.XLOOKUP("Migrate_Insecure",'Scoring_Config'!$A:$A,'Scoring_Config'!$C:$C,10),0),"False,0")</f>
        <v>0</v>
      </c>
    </row>
    <row r="1532" spans="1:52">
      <c r="A1532" t="s">
        <v>1979</v>
      </c>
      <c r="B1532" t="s">
        <v>3504</v>
      </c>
      <c r="C1532" t="s">
        <v>3542</v>
      </c>
      <c r="D1532" t="s">
        <v>3545</v>
      </c>
      <c r="E1532" t="s">
        <v>3563</v>
      </c>
      <c r="F1532" t="s">
        <v>3986</v>
      </c>
      <c r="G1532" t="s">
        <v>801</v>
      </c>
      <c r="H1532" t="s">
        <v>174</v>
      </c>
      <c r="I1532" t="s">
        <v>3576</v>
      </c>
      <c r="J1532" t="s">
        <v>1314</v>
      </c>
      <c r="K1532" t="s">
        <v>174</v>
      </c>
      <c r="L1532" t="s">
        <v>1651</v>
      </c>
      <c r="M1532" t="s">
        <v>1974</v>
      </c>
      <c r="N1532" t="s">
        <v>4315</v>
      </c>
      <c r="O1532" t="s">
        <v>4320</v>
      </c>
      <c r="P1532" t="s">
        <v>4321</v>
      </c>
      <c r="Q1532" t="s">
        <v>5406</v>
      </c>
      <c r="R1532" t="s">
        <v>5440</v>
      </c>
      <c r="S1532" t="s">
        <v>5548</v>
      </c>
      <c r="T1532" t="s">
        <v>5896</v>
      </c>
      <c r="U1532" t="s">
        <v>6683</v>
      </c>
      <c r="Y1532" cm="1">
        <f t="array" ref="Y1532">IF(FALSE,"True," &amp; IF(_xlfn.XLOOKUP("Src_IsAny",'Scoring_Config'!$A:$A,'Scoring_Config'!$D:$D,"Yes")="Yes",_xlfn.XLOOKUP("Src_IsAny",'Scoring_Config'!$A:$A,'Scoring_Config'!$C:$C,10),0),"False,0")</f>
        <v>0</v>
      </c>
      <c r="Z1532" cm="1">
        <f t="array" ref="Z1532">IF(FALSE,"True," &amp; IF(_xlfn.XLOOKUP("Src_CIDR_Le_16",'Scoring_Config'!$A:$A,'Scoring_Config'!$D:$D,"Yes")="Yes",_xlfn.XLOOKUP("Src_CIDR_Le_16",'Scoring_Config'!$A:$A,'Scoring_Config'!$C:$C,10),0),"False,0")</f>
        <v>0</v>
      </c>
      <c r="AA1532" cm="1">
        <f t="array" ref="AA1532">IF(FALSE,"True," &amp; IF(_xlfn.XLOOKUP("Src_CIDR_17_22",'Scoring_Config'!$A:$A,'Scoring_Config'!$D:$D,"Yes")="Yes",_xlfn.XLOOKUP("Src_CIDR_17_22",'Scoring_Config'!$A:$A,'Scoring_Config'!$C:$C,5),0),"False,0")</f>
        <v>0</v>
      </c>
      <c r="AB1532" cm="1">
        <f t="array" ref="AB1532">IF(FALSE,"True," &amp; IF(_xlfn.XLOOKUP("Dst_IsAny",'Scoring_Config'!$A:$A,'Scoring_Config'!$D:$D,"Yes")="Yes",_xlfn.XLOOKUP("Dst_IsAny",'Scoring_Config'!$A:$A,'Scoring_Config'!$C:$C,10),0),"False,0")</f>
        <v>0</v>
      </c>
      <c r="AC1532" cm="1">
        <f t="array" ref="AC1532">IF(FALSE,"True," &amp; IF(_xlfn.XLOOKUP("Dst_CIDR_Le_16",'Scoring_Config'!$A:$A,'Scoring_Config'!$D:$D,"Yes")="Yes",_xlfn.XLOOKUP("Dst_CIDR_Le_16",'Scoring_Config'!$A:$A,'Scoring_Config'!$C:$C,10),0),"False,0")</f>
        <v>0</v>
      </c>
      <c r="AD1532" cm="1">
        <f t="array" ref="AD1532">IF(FALSE,"True," &amp; IF(_xlfn.XLOOKUP("Dst_CIDR_17_22",'Scoring_Config'!$A:$A,'Scoring_Config'!$D:$D,"Yes")="Yes",_xlfn.XLOOKUP("Dst_CIDR_17_22",'Scoring_Config'!$A:$A,'Scoring_Config'!$C:$C,5),0),"False,0")</f>
        <v>0</v>
      </c>
      <c r="AE1532" cm="1">
        <f t="array" ref="AE1532">IF(FALSE,"True," &amp; IF(_xlfn.XLOOKUP("SrcZone_IsAny",'Scoring_Config'!$A:$A,'Scoring_Config'!$D:$D,"Yes")="Yes",_xlfn.XLOOKUP("SrcZone_IsAny",'Scoring_Config'!$A:$A,'Scoring_Config'!$C:$C,10),0),"False,0")</f>
        <v>0</v>
      </c>
      <c r="AF1532" cm="1">
        <f t="array" ref="AF1532">IF(FALSE,"True," &amp; IF(_xlfn.XLOOKUP("DstZone_IsAny",'Scoring_Config'!$A:$A,'Scoring_Config'!$D:$D,"Yes")="Yes",_xlfn.XLOOKUP("DstZone_IsAny",'Scoring_Config'!$A:$A,'Scoring_Config'!$C:$C,10),0),"False,0")</f>
        <v>0</v>
      </c>
      <c r="AG1532" cm="1">
        <f t="array" ref="AG153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32" cm="1">
        <f t="array" ref="AH1532">IF(TRUE,"True," &amp; IF(_xlfn.XLOOKUP("App_Any_OR_RangeGt1000",'Scoring_Config'!$A:$A,'Scoring_Config'!$D:$D,"Yes")="Yes",_xlfn.XLOOKUP("App_Any_OR_RangeGt1000",'Scoring_Config'!$A:$A,'Scoring_Config'!$C:$C,10),0),"False,0")</f>
        <v>0</v>
      </c>
      <c r="AI1532" cm="1">
        <f t="array" ref="AI1532">IF(FALSE,"True," &amp; IF(_xlfn.XLOOKUP("Service_Insecure_Match",'Scoring_Config'!$A:$A,'Scoring_Config'!$D:$D,"Yes")="Yes",_xlfn.XLOOKUP("Service_Insecure_Match",'Scoring_Config'!$A:$A,'Scoring_Config'!$C:$C,5),0),"False,0")</f>
        <v>0</v>
      </c>
      <c r="AJ1532" cm="1">
        <f t="array" ref="AJ1532">IF(FALSE,"True," &amp; IF(_xlfn.XLOOKUP("Risky_Inbound",'Scoring_Config'!$A:$A,'Scoring_Config'!$D:$D,"Yes")="Yes",_xlfn.XLOOKUP("Risky_Inbound",'Scoring_Config'!$A:$A,'Scoring_Config'!$C:$C,50),0),"False,0")</f>
        <v>0</v>
      </c>
      <c r="AK1532" cm="1">
        <f t="array" ref="AK1532">IF(FALSE,"True," &amp; IF(_xlfn.XLOOKUP("Risky_Outbound",'Scoring_Config'!$A:$A,'Scoring_Config'!$D:$D,"Yes")="Yes",_xlfn.XLOOKUP("Risky_Outbound",'Scoring_Config'!$A:$A,'Scoring_Config'!$C:$C,25),0),"False,0")</f>
        <v>0</v>
      </c>
      <c r="AL1532" t="s">
        <v>6700</v>
      </c>
      <c r="AM1532" cm="1">
        <f t="array" ref="AM153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32" t="s">
        <v>6697</v>
      </c>
      <c r="AO1532" t="s">
        <v>6697</v>
      </c>
      <c r="AP1532" t="s">
        <v>6697</v>
      </c>
      <c r="AQ1532" cm="1">
        <f t="array" ref="AQ1532">IF(FALSE,"True," &amp; IF(_xlfn.XLOOKUP("Service_IsAny",'Scoring_Config'!$A:$A,'Scoring_Config'!$D:$D,"Yes")="Yes",_xlfn.XLOOKUP("Service_IsAny",'Scoring_Config'!$A:$A,'Scoring_Config'!$C:$C,0),0),"False,0")</f>
        <v>0</v>
      </c>
      <c r="AR1532">
        <v>102</v>
      </c>
      <c r="AS1532" cm="1">
        <f t="array" ref="AS1532">IF(FALSE,"True," &amp; IF(_xlfn.XLOOKUP("Service_RangeGt1000",'Scoring_Config'!$A:$A,'Scoring_Config'!$D:$D,"Yes")="Yes",_xlfn.XLOOKUP("Service_RangeGt1000",'Scoring_Config'!$A:$A,'Scoring_Config'!$C:$C,0),0),"False,0")</f>
        <v>0</v>
      </c>
      <c r="AT1532" cm="1">
        <f t="array" ref="AT1532">IF(TRUE,"True," &amp; IF(_xlfn.XLOOKUP("App_IsAny",'Scoring_Config'!$A:$A,'Scoring_Config'!$D:$D,"Yes")="Yes",_xlfn.XLOOKUP("App_IsAny",'Scoring_Config'!$A:$A,'Scoring_Config'!$C:$C,0),0),"False,0")</f>
        <v>0</v>
      </c>
      <c r="AU1532">
        <v>65535</v>
      </c>
      <c r="AV1532" cm="1">
        <f t="array" ref="AV1532">IF(TRUE,"True," &amp; IF(_xlfn.XLOOKUP("App_RangeGt1000",'Scoring_Config'!$A:$A,'Scoring_Config'!$D:$D,"Yes")="Yes",_xlfn.XLOOKUP("App_RangeGt1000",'Scoring_Config'!$A:$A,'Scoring_Config'!$C:$C,0),0),"False,0")</f>
        <v>0</v>
      </c>
      <c r="AW1532" cm="1">
        <f t="array" ref="AW1532">IF(FALSE,"True," &amp; IF(_xlfn.XLOOKUP("Action_IsDenyOrDrop",'Scoring_Config'!$A:$A,'Scoring_Config'!$D:$D,"Yes")="Yes",_xlfn.XLOOKUP("Action_IsDenyOrDrop",'Scoring_Config'!$A:$A,'Scoring_Config'!$C:$C,0),0),"False,0")</f>
        <v>0</v>
      </c>
      <c r="AX1532" cm="1">
        <f t="array" ref="AX1532">IF(LEFT(AW1532,4)="True",0,(IF(LEFT(Y1532,4)="True",IF(_xlfn.XLOOKUP("Src_IsAny",'Scoring_Config'!$A:$A,'Scoring_Config'!$D:$D,"Yes")="Yes",_xlfn.XLOOKUP("Src_IsAny",'Scoring_Config'!$A:$A,'Scoring_Config'!$C:$C,10),0),0)+IF(LEFT(Z1532,4)="True",IF(_xlfn.XLOOKUP("Src_CIDR_Le_16",'Scoring_Config'!$A:$A,'Scoring_Config'!$D:$D,"Yes")="Yes",_xlfn.XLOOKUP("Src_CIDR_Le_16",'Scoring_Config'!$A:$A,'Scoring_Config'!$C:$C,10),0),0)+IF(LEFT(AA1532,4)="True",IF(_xlfn.XLOOKUP("Src_CIDR_17_22",'Scoring_Config'!$A:$A,'Scoring_Config'!$D:$D,"Yes")="Yes",_xlfn.XLOOKUP("Src_CIDR_17_22",'Scoring_Config'!$A:$A,'Scoring_Config'!$C:$C,5),0),0)+IF(LEFT(AB1532,4)="True",IF(_xlfn.XLOOKUP("Dst_IsAny",'Scoring_Config'!$A:$A,'Scoring_Config'!$D:$D,"Yes")="Yes",_xlfn.XLOOKUP("Dst_IsAny",'Scoring_Config'!$A:$A,'Scoring_Config'!$C:$C,10),0),0)+IF(LEFT(AC1532,4)="True",IF(_xlfn.XLOOKUP("Dst_CIDR_Le_16",'Scoring_Config'!$A:$A,'Scoring_Config'!$D:$D,"Yes")="Yes",_xlfn.XLOOKUP("Dst_CIDR_Le_16",'Scoring_Config'!$A:$A,'Scoring_Config'!$C:$C,10),0),0)+IF(LEFT(AD1532,4)="True",IF(_xlfn.XLOOKUP("Dst_CIDR_17_22",'Scoring_Config'!$A:$A,'Scoring_Config'!$D:$D,"Yes")="Yes",_xlfn.XLOOKUP("Dst_CIDR_17_22",'Scoring_Config'!$A:$A,'Scoring_Config'!$C:$C,5),0),0)+IF(LEFT(AE1532,4)="True",IF(_xlfn.XLOOKUP("SrcZone_IsAny",'Scoring_Config'!$A:$A,'Scoring_Config'!$D:$D,"Yes")="Yes",_xlfn.XLOOKUP("SrcZone_IsAny",'Scoring_Config'!$A:$A,'Scoring_Config'!$C:$C,10),0),0)+IF(LEFT(AF1532,4)="True",IF(_xlfn.XLOOKUP("DstZone_IsAny",'Scoring_Config'!$A:$A,'Scoring_Config'!$D:$D,"Yes")="Yes",_xlfn.XLOOKUP("DstZone_IsAny",'Scoring_Config'!$A:$A,'Scoring_Config'!$C:$C,10),0),0)+IF(LEFT(AG1532,4)="True",IF(_xlfn.XLOOKUP("Service_Any_OR_RangeGt1000",'Scoring_Config'!$A:$A,'Scoring_Config'!$D:$D,"Yes")="Yes",_xlfn.XLOOKUP("Service_Any_OR_RangeGt1000",'Scoring_Config'!$A:$A,'Scoring_Config'!$C:$C,10),0),0)+IF(LEFT(AH1532,4)="True",IF(_xlfn.XLOOKUP("App_Any_OR_RangeGt1000",'Scoring_Config'!$A:$A,'Scoring_Config'!$D:$D,"Yes")="Yes",_xlfn.XLOOKUP("App_Any_OR_RangeGt1000",'Scoring_Config'!$A:$A,'Scoring_Config'!$C:$C,10),0),0)+IF(LEFT(AI1532,4)="True",IF(_xlfn.XLOOKUP("Service_Insecure_Match",'Scoring_Config'!$A:$A,'Scoring_Config'!$D:$D,"Yes")="Yes",_xlfn.XLOOKUP("Service_Insecure_Match",'Scoring_Config'!$A:$A,'Scoring_Config'!$C:$C,5),0),0)+IF(LEFT(AJ1532,4)="True",IF(_xlfn.XLOOKUP("Risky_Inbound",'Scoring_Config'!$A:$A,'Scoring_Config'!$D:$D,"Yes")="Yes",_xlfn.XLOOKUP("Risky_Inbound",'Scoring_Config'!$A:$A,'Scoring_Config'!$C:$C,50),0),0)+IF(LEFT(AK1532,4)="True",IF(_xlfn.XLOOKUP("Risky_Outbound",'Scoring_Config'!$A:$A,'Scoring_Config'!$D:$D,"Yes")="Yes",_xlfn.XLOOKUP("Risky_Outbound",'Scoring_Config'!$A:$A,'Scoring_Config'!$C:$C,25),0),0)+IF(LEFT(AZ1532,4)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1532,FIND(",",AL1532)+1,100)),0)+IF(LEFT(AM1532,4)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1532,FIND(",",AN1532)+1,100)),0)+IF(_xlfn.XLOOKUP("Profile_Scoring",'Scoring_Config'!$A:$A,'Scoring_Config'!$D:$D,"Yes")="Yes",VALUE(MID(AO1532,FIND(",",AO1532)+1,100)),0)+IF(_xlfn.XLOOKUP("Options_Scoring",'Scoring_Config'!$A:$A,'Scoring_Config'!$D:$D,"Yes")="Yes",VALUE(MID(AP1532,FIND(",",AP1532)+1,100)),0)))</f>
        <v>0</v>
      </c>
      <c r="AZ1532" cm="1">
        <f t="array" ref="AZ1532">IF(FALSE,"True," &amp; IF(_xlfn.XLOOKUP("Migrate_Insecure",'Scoring_Config'!$A:$A,'Scoring_Config'!$D:$D,"Yes")="Yes",_xlfn.XLOOKUP("Migrate_Insecure",'Scoring_Config'!$A:$A,'Scoring_Config'!$C:$C,10),0),"False,0")</f>
        <v>0</v>
      </c>
    </row>
    <row r="1533" spans="1:52">
      <c r="A1533" t="s">
        <v>1979</v>
      </c>
      <c r="B1533" t="s">
        <v>3505</v>
      </c>
      <c r="C1533" t="s">
        <v>3542</v>
      </c>
      <c r="D1533" t="s">
        <v>3545</v>
      </c>
      <c r="E1533" t="s">
        <v>3563</v>
      </c>
      <c r="F1533" t="s">
        <v>3990</v>
      </c>
      <c r="G1533" t="s">
        <v>802</v>
      </c>
      <c r="H1533" t="s">
        <v>174</v>
      </c>
      <c r="I1533" t="s">
        <v>3576</v>
      </c>
      <c r="J1533" t="s">
        <v>1315</v>
      </c>
      <c r="K1533" t="s">
        <v>174</v>
      </c>
      <c r="L1533" t="s">
        <v>1651</v>
      </c>
      <c r="M1533" t="s">
        <v>1974</v>
      </c>
      <c r="N1533" t="s">
        <v>4315</v>
      </c>
      <c r="O1533" t="s">
        <v>4320</v>
      </c>
      <c r="P1533" t="s">
        <v>4321</v>
      </c>
      <c r="Q1533" t="s">
        <v>5407</v>
      </c>
      <c r="R1533" t="s">
        <v>5440</v>
      </c>
      <c r="S1533" t="s">
        <v>5552</v>
      </c>
      <c r="T1533" t="s">
        <v>5940</v>
      </c>
      <c r="U1533" t="s">
        <v>6684</v>
      </c>
      <c r="Y1533" cm="1">
        <f t="array" ref="Y1533">IF(FALSE,"True," &amp; IF(_xlfn.XLOOKUP("Src_IsAny",'Scoring_Config'!$A:$A,'Scoring_Config'!$D:$D,"Yes")="Yes",_xlfn.XLOOKUP("Src_IsAny",'Scoring_Config'!$A:$A,'Scoring_Config'!$C:$C,10),0),"False,0")</f>
        <v>0</v>
      </c>
      <c r="Z1533" cm="1">
        <f t="array" ref="Z1533">IF(FALSE,"True," &amp; IF(_xlfn.XLOOKUP("Src_CIDR_Le_16",'Scoring_Config'!$A:$A,'Scoring_Config'!$D:$D,"Yes")="Yes",_xlfn.XLOOKUP("Src_CIDR_Le_16",'Scoring_Config'!$A:$A,'Scoring_Config'!$C:$C,10),0),"False,0")</f>
        <v>0</v>
      </c>
      <c r="AA1533" cm="1">
        <f t="array" ref="AA1533">IF(FALSE,"True," &amp; IF(_xlfn.XLOOKUP("Src_CIDR_17_22",'Scoring_Config'!$A:$A,'Scoring_Config'!$D:$D,"Yes")="Yes",_xlfn.XLOOKUP("Src_CIDR_17_22",'Scoring_Config'!$A:$A,'Scoring_Config'!$C:$C,5),0),"False,0")</f>
        <v>0</v>
      </c>
      <c r="AB1533" cm="1">
        <f t="array" ref="AB1533">IF(FALSE,"True," &amp; IF(_xlfn.XLOOKUP("Dst_IsAny",'Scoring_Config'!$A:$A,'Scoring_Config'!$D:$D,"Yes")="Yes",_xlfn.XLOOKUP("Dst_IsAny",'Scoring_Config'!$A:$A,'Scoring_Config'!$C:$C,10),0),"False,0")</f>
        <v>0</v>
      </c>
      <c r="AC1533" cm="1">
        <f t="array" ref="AC1533">IF(FALSE,"True," &amp; IF(_xlfn.XLOOKUP("Dst_CIDR_Le_16",'Scoring_Config'!$A:$A,'Scoring_Config'!$D:$D,"Yes")="Yes",_xlfn.XLOOKUP("Dst_CIDR_Le_16",'Scoring_Config'!$A:$A,'Scoring_Config'!$C:$C,10),0),"False,0")</f>
        <v>0</v>
      </c>
      <c r="AD1533" cm="1">
        <f t="array" ref="AD1533">IF(FALSE,"True," &amp; IF(_xlfn.XLOOKUP("Dst_CIDR_17_22",'Scoring_Config'!$A:$A,'Scoring_Config'!$D:$D,"Yes")="Yes",_xlfn.XLOOKUP("Dst_CIDR_17_22",'Scoring_Config'!$A:$A,'Scoring_Config'!$C:$C,5),0),"False,0")</f>
        <v>0</v>
      </c>
      <c r="AE1533" cm="1">
        <f t="array" ref="AE1533">IF(FALSE,"True," &amp; IF(_xlfn.XLOOKUP("SrcZone_IsAny",'Scoring_Config'!$A:$A,'Scoring_Config'!$D:$D,"Yes")="Yes",_xlfn.XLOOKUP("SrcZone_IsAny",'Scoring_Config'!$A:$A,'Scoring_Config'!$C:$C,10),0),"False,0")</f>
        <v>0</v>
      </c>
      <c r="AF1533" cm="1">
        <f t="array" ref="AF1533">IF(FALSE,"True," &amp; IF(_xlfn.XLOOKUP("DstZone_IsAny",'Scoring_Config'!$A:$A,'Scoring_Config'!$D:$D,"Yes")="Yes",_xlfn.XLOOKUP("DstZone_IsAny",'Scoring_Config'!$A:$A,'Scoring_Config'!$C:$C,10),0),"False,0")</f>
        <v>0</v>
      </c>
      <c r="AG1533" cm="1">
        <f t="array" ref="AG153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33" cm="1">
        <f t="array" ref="AH1533">IF(TRUE,"True," &amp; IF(_xlfn.XLOOKUP("App_Any_OR_RangeGt1000",'Scoring_Config'!$A:$A,'Scoring_Config'!$D:$D,"Yes")="Yes",_xlfn.XLOOKUP("App_Any_OR_RangeGt1000",'Scoring_Config'!$A:$A,'Scoring_Config'!$C:$C,10),0),"False,0")</f>
        <v>0</v>
      </c>
      <c r="AI1533" cm="1">
        <f t="array" ref="AI1533">IF(FALSE,"True," &amp; IF(_xlfn.XLOOKUP("Service_Insecure_Match",'Scoring_Config'!$A:$A,'Scoring_Config'!$D:$D,"Yes")="Yes",_xlfn.XLOOKUP("Service_Insecure_Match",'Scoring_Config'!$A:$A,'Scoring_Config'!$C:$C,5),0),"False,0")</f>
        <v>0</v>
      </c>
      <c r="AJ1533" cm="1">
        <f t="array" ref="AJ1533">IF(FALSE,"True," &amp; IF(_xlfn.XLOOKUP("Risky_Inbound",'Scoring_Config'!$A:$A,'Scoring_Config'!$D:$D,"Yes")="Yes",_xlfn.XLOOKUP("Risky_Inbound",'Scoring_Config'!$A:$A,'Scoring_Config'!$C:$C,50),0),"False,0")</f>
        <v>0</v>
      </c>
      <c r="AK1533" cm="1">
        <f t="array" ref="AK1533">IF(FALSE,"True," &amp; IF(_xlfn.XLOOKUP("Risky_Outbound",'Scoring_Config'!$A:$A,'Scoring_Config'!$D:$D,"Yes")="Yes",_xlfn.XLOOKUP("Risky_Outbound",'Scoring_Config'!$A:$A,'Scoring_Config'!$C:$C,25),0),"False,0")</f>
        <v>0</v>
      </c>
      <c r="AL1533" t="s">
        <v>6700</v>
      </c>
      <c r="AM1533" cm="1">
        <f t="array" ref="AM153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33" t="s">
        <v>6697</v>
      </c>
      <c r="AO1533" t="s">
        <v>6697</v>
      </c>
      <c r="AP1533" t="s">
        <v>6697</v>
      </c>
      <c r="AQ1533" cm="1">
        <f t="array" ref="AQ1533">IF(FALSE,"True," &amp; IF(_xlfn.XLOOKUP("Service_IsAny",'Scoring_Config'!$A:$A,'Scoring_Config'!$D:$D,"Yes")="Yes",_xlfn.XLOOKUP("Service_IsAny",'Scoring_Config'!$A:$A,'Scoring_Config'!$C:$C,0),0),"False,0")</f>
        <v>0</v>
      </c>
      <c r="AR1533">
        <v>102</v>
      </c>
      <c r="AS1533" cm="1">
        <f t="array" ref="AS1533">IF(FALSE,"True," &amp; IF(_xlfn.XLOOKUP("Service_RangeGt1000",'Scoring_Config'!$A:$A,'Scoring_Config'!$D:$D,"Yes")="Yes",_xlfn.XLOOKUP("Service_RangeGt1000",'Scoring_Config'!$A:$A,'Scoring_Config'!$C:$C,0),0),"False,0")</f>
        <v>0</v>
      </c>
      <c r="AT1533" cm="1">
        <f t="array" ref="AT1533">IF(TRUE,"True," &amp; IF(_xlfn.XLOOKUP("App_IsAny",'Scoring_Config'!$A:$A,'Scoring_Config'!$D:$D,"Yes")="Yes",_xlfn.XLOOKUP("App_IsAny",'Scoring_Config'!$A:$A,'Scoring_Config'!$C:$C,0),0),"False,0")</f>
        <v>0</v>
      </c>
      <c r="AU1533">
        <v>65535</v>
      </c>
      <c r="AV1533" cm="1">
        <f t="array" ref="AV1533">IF(TRUE,"True," &amp; IF(_xlfn.XLOOKUP("App_RangeGt1000",'Scoring_Config'!$A:$A,'Scoring_Config'!$D:$D,"Yes")="Yes",_xlfn.XLOOKUP("App_RangeGt1000",'Scoring_Config'!$A:$A,'Scoring_Config'!$C:$C,0),0),"False,0")</f>
        <v>0</v>
      </c>
      <c r="AW1533" cm="1">
        <f t="array" ref="AW1533">IF(FALSE,"True," &amp; IF(_xlfn.XLOOKUP("Action_IsDenyOrDrop",'Scoring_Config'!$A:$A,'Scoring_Config'!$D:$D,"Yes")="Yes",_xlfn.XLOOKUP("Action_IsDenyOrDrop",'Scoring_Config'!$A:$A,'Scoring_Config'!$C:$C,0),0),"False,0")</f>
        <v>0</v>
      </c>
      <c r="AX1533" cm="1">
        <f t="array" ref="AX1533">IF(LEFT(AW1533,4)="True",0,(IF(LEFT(Y1533,4)="True",IF(_xlfn.XLOOKUP("Src_IsAny",'Scoring_Config'!$A:$A,'Scoring_Config'!$D:$D,"Yes")="Yes",_xlfn.XLOOKUP("Src_IsAny",'Scoring_Config'!$A:$A,'Scoring_Config'!$C:$C,10),0),0)+IF(LEFT(Z1533,4)="True",IF(_xlfn.XLOOKUP("Src_CIDR_Le_16",'Scoring_Config'!$A:$A,'Scoring_Config'!$D:$D,"Yes")="Yes",_xlfn.XLOOKUP("Src_CIDR_Le_16",'Scoring_Config'!$A:$A,'Scoring_Config'!$C:$C,10),0),0)+IF(LEFT(AA1533,4)="True",IF(_xlfn.XLOOKUP("Src_CIDR_17_22",'Scoring_Config'!$A:$A,'Scoring_Config'!$D:$D,"Yes")="Yes",_xlfn.XLOOKUP("Src_CIDR_17_22",'Scoring_Config'!$A:$A,'Scoring_Config'!$C:$C,5),0),0)+IF(LEFT(AB1533,4)="True",IF(_xlfn.XLOOKUP("Dst_IsAny",'Scoring_Config'!$A:$A,'Scoring_Config'!$D:$D,"Yes")="Yes",_xlfn.XLOOKUP("Dst_IsAny",'Scoring_Config'!$A:$A,'Scoring_Config'!$C:$C,10),0),0)+IF(LEFT(AC1533,4)="True",IF(_xlfn.XLOOKUP("Dst_CIDR_Le_16",'Scoring_Config'!$A:$A,'Scoring_Config'!$D:$D,"Yes")="Yes",_xlfn.XLOOKUP("Dst_CIDR_Le_16",'Scoring_Config'!$A:$A,'Scoring_Config'!$C:$C,10),0),0)+IF(LEFT(AD1533,4)="True",IF(_xlfn.XLOOKUP("Dst_CIDR_17_22",'Scoring_Config'!$A:$A,'Scoring_Config'!$D:$D,"Yes")="Yes",_xlfn.XLOOKUP("Dst_CIDR_17_22",'Scoring_Config'!$A:$A,'Scoring_Config'!$C:$C,5),0),0)+IF(LEFT(AE1533,4)="True",IF(_xlfn.XLOOKUP("SrcZone_IsAny",'Scoring_Config'!$A:$A,'Scoring_Config'!$D:$D,"Yes")="Yes",_xlfn.XLOOKUP("SrcZone_IsAny",'Scoring_Config'!$A:$A,'Scoring_Config'!$C:$C,10),0),0)+IF(LEFT(AF1533,4)="True",IF(_xlfn.XLOOKUP("DstZone_IsAny",'Scoring_Config'!$A:$A,'Scoring_Config'!$D:$D,"Yes")="Yes",_xlfn.XLOOKUP("DstZone_IsAny",'Scoring_Config'!$A:$A,'Scoring_Config'!$C:$C,10),0),0)+IF(LEFT(AG1533,4)="True",IF(_xlfn.XLOOKUP("Service_Any_OR_RangeGt1000",'Scoring_Config'!$A:$A,'Scoring_Config'!$D:$D,"Yes")="Yes",_xlfn.XLOOKUP("Service_Any_OR_RangeGt1000",'Scoring_Config'!$A:$A,'Scoring_Config'!$C:$C,10),0),0)+IF(LEFT(AH1533,4)="True",IF(_xlfn.XLOOKUP("App_Any_OR_RangeGt1000",'Scoring_Config'!$A:$A,'Scoring_Config'!$D:$D,"Yes")="Yes",_xlfn.XLOOKUP("App_Any_OR_RangeGt1000",'Scoring_Config'!$A:$A,'Scoring_Config'!$C:$C,10),0),0)+IF(LEFT(AI1533,4)="True",IF(_xlfn.XLOOKUP("Service_Insecure_Match",'Scoring_Config'!$A:$A,'Scoring_Config'!$D:$D,"Yes")="Yes",_xlfn.XLOOKUP("Service_Insecure_Match",'Scoring_Config'!$A:$A,'Scoring_Config'!$C:$C,5),0),0)+IF(LEFT(AJ1533,4)="True",IF(_xlfn.XLOOKUP("Risky_Inbound",'Scoring_Config'!$A:$A,'Scoring_Config'!$D:$D,"Yes")="Yes",_xlfn.XLOOKUP("Risky_Inbound",'Scoring_Config'!$A:$A,'Scoring_Config'!$C:$C,50),0),0)+IF(LEFT(AK1533,4)="True",IF(_xlfn.XLOOKUP("Risky_Outbound",'Scoring_Config'!$A:$A,'Scoring_Config'!$D:$D,"Yes")="Yes",_xlfn.XLOOKUP("Risky_Outbound",'Scoring_Config'!$A:$A,'Scoring_Config'!$C:$C,25),0),0)+IF(LEFT(AZ1533,4)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1533,FIND(",",AL1533)+1,100)),0)+IF(LEFT(AM1533,4)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1533,FIND(",",AN1533)+1,100)),0)+IF(_xlfn.XLOOKUP("Profile_Scoring",'Scoring_Config'!$A:$A,'Scoring_Config'!$D:$D,"Yes")="Yes",VALUE(MID(AO1533,FIND(",",AO1533)+1,100)),0)+IF(_xlfn.XLOOKUP("Options_Scoring",'Scoring_Config'!$A:$A,'Scoring_Config'!$D:$D,"Yes")="Yes",VALUE(MID(AP1533,FIND(",",AP1533)+1,100)),0)))</f>
        <v>0</v>
      </c>
      <c r="AZ1533" cm="1">
        <f t="array" ref="AZ1533">IF(FALSE,"True," &amp; IF(_xlfn.XLOOKUP("Migrate_Insecure",'Scoring_Config'!$A:$A,'Scoring_Config'!$D:$D,"Yes")="Yes",_xlfn.XLOOKUP("Migrate_Insecure",'Scoring_Config'!$A:$A,'Scoring_Config'!$C:$C,10),0),"False,0")</f>
        <v>0</v>
      </c>
    </row>
    <row r="1534" spans="1:52">
      <c r="A1534" t="s">
        <v>1979</v>
      </c>
      <c r="B1534" t="s">
        <v>3506</v>
      </c>
      <c r="C1534" t="s">
        <v>3542</v>
      </c>
      <c r="D1534" t="s">
        <v>3545</v>
      </c>
      <c r="E1534" t="s">
        <v>3563</v>
      </c>
      <c r="F1534" t="s">
        <v>3988</v>
      </c>
      <c r="G1534" t="s">
        <v>803</v>
      </c>
      <c r="H1534" t="s">
        <v>174</v>
      </c>
      <c r="I1534" t="s">
        <v>3576</v>
      </c>
      <c r="J1534" t="s">
        <v>813</v>
      </c>
      <c r="K1534" t="s">
        <v>174</v>
      </c>
      <c r="L1534" t="s">
        <v>1652</v>
      </c>
      <c r="M1534" t="s">
        <v>1974</v>
      </c>
      <c r="N1534" t="s">
        <v>4315</v>
      </c>
      <c r="O1534" t="s">
        <v>4320</v>
      </c>
      <c r="P1534" t="s">
        <v>4321</v>
      </c>
      <c r="Q1534" t="s">
        <v>5408</v>
      </c>
      <c r="R1534" t="s">
        <v>5440</v>
      </c>
      <c r="S1534" t="s">
        <v>5514</v>
      </c>
      <c r="T1534" t="s">
        <v>5896</v>
      </c>
      <c r="U1534" t="s">
        <v>6685</v>
      </c>
      <c r="Y1534" cm="1">
        <f t="array" ref="Y1534">IF(FALSE,"True," &amp; IF(_xlfn.XLOOKUP("Src_IsAny",'Scoring_Config'!$A:$A,'Scoring_Config'!$D:$D,"Yes")="Yes",_xlfn.XLOOKUP("Src_IsAny",'Scoring_Config'!$A:$A,'Scoring_Config'!$C:$C,10),0),"False,0")</f>
        <v>0</v>
      </c>
      <c r="Z1534" cm="1">
        <f t="array" ref="Z1534">IF(FALSE,"True," &amp; IF(_xlfn.XLOOKUP("Src_CIDR_Le_16",'Scoring_Config'!$A:$A,'Scoring_Config'!$D:$D,"Yes")="Yes",_xlfn.XLOOKUP("Src_CIDR_Le_16",'Scoring_Config'!$A:$A,'Scoring_Config'!$C:$C,10),0),"False,0")</f>
        <v>0</v>
      </c>
      <c r="AA1534" cm="1">
        <f t="array" ref="AA1534">IF(FALSE,"True," &amp; IF(_xlfn.XLOOKUP("Src_CIDR_17_22",'Scoring_Config'!$A:$A,'Scoring_Config'!$D:$D,"Yes")="Yes",_xlfn.XLOOKUP("Src_CIDR_17_22",'Scoring_Config'!$A:$A,'Scoring_Config'!$C:$C,5),0),"False,0")</f>
        <v>0</v>
      </c>
      <c r="AB1534" cm="1">
        <f t="array" ref="AB1534">IF(FALSE,"True," &amp; IF(_xlfn.XLOOKUP("Dst_IsAny",'Scoring_Config'!$A:$A,'Scoring_Config'!$D:$D,"Yes")="Yes",_xlfn.XLOOKUP("Dst_IsAny",'Scoring_Config'!$A:$A,'Scoring_Config'!$C:$C,10),0),"False,0")</f>
        <v>0</v>
      </c>
      <c r="AC1534" cm="1">
        <f t="array" ref="AC1534">IF(FALSE,"True," &amp; IF(_xlfn.XLOOKUP("Dst_CIDR_Le_16",'Scoring_Config'!$A:$A,'Scoring_Config'!$D:$D,"Yes")="Yes",_xlfn.XLOOKUP("Dst_CIDR_Le_16",'Scoring_Config'!$A:$A,'Scoring_Config'!$C:$C,10),0),"False,0")</f>
        <v>0</v>
      </c>
      <c r="AD1534" cm="1">
        <f t="array" ref="AD1534">IF(FALSE,"True," &amp; IF(_xlfn.XLOOKUP("Dst_CIDR_17_22",'Scoring_Config'!$A:$A,'Scoring_Config'!$D:$D,"Yes")="Yes",_xlfn.XLOOKUP("Dst_CIDR_17_22",'Scoring_Config'!$A:$A,'Scoring_Config'!$C:$C,5),0),"False,0")</f>
        <v>0</v>
      </c>
      <c r="AE1534" cm="1">
        <f t="array" ref="AE1534">IF(FALSE,"True," &amp; IF(_xlfn.XLOOKUP("SrcZone_IsAny",'Scoring_Config'!$A:$A,'Scoring_Config'!$D:$D,"Yes")="Yes",_xlfn.XLOOKUP("SrcZone_IsAny",'Scoring_Config'!$A:$A,'Scoring_Config'!$C:$C,10),0),"False,0")</f>
        <v>0</v>
      </c>
      <c r="AF1534" cm="1">
        <f t="array" ref="AF1534">IF(FALSE,"True," &amp; IF(_xlfn.XLOOKUP("DstZone_IsAny",'Scoring_Config'!$A:$A,'Scoring_Config'!$D:$D,"Yes")="Yes",_xlfn.XLOOKUP("DstZone_IsAny",'Scoring_Config'!$A:$A,'Scoring_Config'!$C:$C,10),0),"False,0")</f>
        <v>0</v>
      </c>
      <c r="AG1534" cm="1">
        <f t="array" ref="AG153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34" cm="1">
        <f t="array" ref="AH1534">IF(TRUE,"True," &amp; IF(_xlfn.XLOOKUP("App_Any_OR_RangeGt1000",'Scoring_Config'!$A:$A,'Scoring_Config'!$D:$D,"Yes")="Yes",_xlfn.XLOOKUP("App_Any_OR_RangeGt1000",'Scoring_Config'!$A:$A,'Scoring_Config'!$C:$C,10),0),"False,0")</f>
        <v>0</v>
      </c>
      <c r="AI1534" cm="1">
        <f t="array" ref="AI1534">IF(FALSE,"True," &amp; IF(_xlfn.XLOOKUP("Service_Insecure_Match",'Scoring_Config'!$A:$A,'Scoring_Config'!$D:$D,"Yes")="Yes",_xlfn.XLOOKUP("Service_Insecure_Match",'Scoring_Config'!$A:$A,'Scoring_Config'!$C:$C,5),0),"False,0")</f>
        <v>0</v>
      </c>
      <c r="AJ1534" cm="1">
        <f t="array" ref="AJ1534">IF(FALSE,"True," &amp; IF(_xlfn.XLOOKUP("Risky_Inbound",'Scoring_Config'!$A:$A,'Scoring_Config'!$D:$D,"Yes")="Yes",_xlfn.XLOOKUP("Risky_Inbound",'Scoring_Config'!$A:$A,'Scoring_Config'!$C:$C,50),0),"False,0")</f>
        <v>0</v>
      </c>
      <c r="AK1534" cm="1">
        <f t="array" ref="AK1534">IF(FALSE,"True," &amp; IF(_xlfn.XLOOKUP("Risky_Outbound",'Scoring_Config'!$A:$A,'Scoring_Config'!$D:$D,"Yes")="Yes",_xlfn.XLOOKUP("Risky_Outbound",'Scoring_Config'!$A:$A,'Scoring_Config'!$C:$C,25),0),"False,0")</f>
        <v>0</v>
      </c>
      <c r="AL1534" t="s">
        <v>6700</v>
      </c>
      <c r="AM1534" cm="1">
        <f t="array" ref="AM153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34" t="s">
        <v>6697</v>
      </c>
      <c r="AO1534" t="s">
        <v>6697</v>
      </c>
      <c r="AP1534" t="s">
        <v>6697</v>
      </c>
      <c r="AQ1534" cm="1">
        <f t="array" ref="AQ1534">IF(FALSE,"True," &amp; IF(_xlfn.XLOOKUP("Service_IsAny",'Scoring_Config'!$A:$A,'Scoring_Config'!$D:$D,"Yes")="Yes",_xlfn.XLOOKUP("Service_IsAny",'Scoring_Config'!$A:$A,'Scoring_Config'!$C:$C,0),0),"False,0")</f>
        <v>0</v>
      </c>
      <c r="AR1534">
        <v>103</v>
      </c>
      <c r="AS1534" cm="1">
        <f t="array" ref="AS1534">IF(FALSE,"True," &amp; IF(_xlfn.XLOOKUP("Service_RangeGt1000",'Scoring_Config'!$A:$A,'Scoring_Config'!$D:$D,"Yes")="Yes",_xlfn.XLOOKUP("Service_RangeGt1000",'Scoring_Config'!$A:$A,'Scoring_Config'!$C:$C,0),0),"False,0")</f>
        <v>0</v>
      </c>
      <c r="AT1534" cm="1">
        <f t="array" ref="AT1534">IF(TRUE,"True," &amp; IF(_xlfn.XLOOKUP("App_IsAny",'Scoring_Config'!$A:$A,'Scoring_Config'!$D:$D,"Yes")="Yes",_xlfn.XLOOKUP("App_IsAny",'Scoring_Config'!$A:$A,'Scoring_Config'!$C:$C,0),0),"False,0")</f>
        <v>0</v>
      </c>
      <c r="AU1534">
        <v>65535</v>
      </c>
      <c r="AV1534" cm="1">
        <f t="array" ref="AV1534">IF(TRUE,"True," &amp; IF(_xlfn.XLOOKUP("App_RangeGt1000",'Scoring_Config'!$A:$A,'Scoring_Config'!$D:$D,"Yes")="Yes",_xlfn.XLOOKUP("App_RangeGt1000",'Scoring_Config'!$A:$A,'Scoring_Config'!$C:$C,0),0),"False,0")</f>
        <v>0</v>
      </c>
      <c r="AW1534" cm="1">
        <f t="array" ref="AW1534">IF(FALSE,"True," &amp; IF(_xlfn.XLOOKUP("Action_IsDenyOrDrop",'Scoring_Config'!$A:$A,'Scoring_Config'!$D:$D,"Yes")="Yes",_xlfn.XLOOKUP("Action_IsDenyOrDrop",'Scoring_Config'!$A:$A,'Scoring_Config'!$C:$C,0),0),"False,0")</f>
        <v>0</v>
      </c>
      <c r="AX1534" cm="1">
        <f t="array" ref="AX1534">IF(LEFT(AW1534,4)="True",0,(IF(LEFT(Y1534,4)="True",IF(_xlfn.XLOOKUP("Src_IsAny",'Scoring_Config'!$A:$A,'Scoring_Config'!$D:$D,"Yes")="Yes",_xlfn.XLOOKUP("Src_IsAny",'Scoring_Config'!$A:$A,'Scoring_Config'!$C:$C,10),0),0)+IF(LEFT(Z1534,4)="True",IF(_xlfn.XLOOKUP("Src_CIDR_Le_16",'Scoring_Config'!$A:$A,'Scoring_Config'!$D:$D,"Yes")="Yes",_xlfn.XLOOKUP("Src_CIDR_Le_16",'Scoring_Config'!$A:$A,'Scoring_Config'!$C:$C,10),0),0)+IF(LEFT(AA1534,4)="True",IF(_xlfn.XLOOKUP("Src_CIDR_17_22",'Scoring_Config'!$A:$A,'Scoring_Config'!$D:$D,"Yes")="Yes",_xlfn.XLOOKUP("Src_CIDR_17_22",'Scoring_Config'!$A:$A,'Scoring_Config'!$C:$C,5),0),0)+IF(LEFT(AB1534,4)="True",IF(_xlfn.XLOOKUP("Dst_IsAny",'Scoring_Config'!$A:$A,'Scoring_Config'!$D:$D,"Yes")="Yes",_xlfn.XLOOKUP("Dst_IsAny",'Scoring_Config'!$A:$A,'Scoring_Config'!$C:$C,10),0),0)+IF(LEFT(AC1534,4)="True",IF(_xlfn.XLOOKUP("Dst_CIDR_Le_16",'Scoring_Config'!$A:$A,'Scoring_Config'!$D:$D,"Yes")="Yes",_xlfn.XLOOKUP("Dst_CIDR_Le_16",'Scoring_Config'!$A:$A,'Scoring_Config'!$C:$C,10),0),0)+IF(LEFT(AD1534,4)="True",IF(_xlfn.XLOOKUP("Dst_CIDR_17_22",'Scoring_Config'!$A:$A,'Scoring_Config'!$D:$D,"Yes")="Yes",_xlfn.XLOOKUP("Dst_CIDR_17_22",'Scoring_Config'!$A:$A,'Scoring_Config'!$C:$C,5),0),0)+IF(LEFT(AE1534,4)="True",IF(_xlfn.XLOOKUP("SrcZone_IsAny",'Scoring_Config'!$A:$A,'Scoring_Config'!$D:$D,"Yes")="Yes",_xlfn.XLOOKUP("SrcZone_IsAny",'Scoring_Config'!$A:$A,'Scoring_Config'!$C:$C,10),0),0)+IF(LEFT(AF1534,4)="True",IF(_xlfn.XLOOKUP("DstZone_IsAny",'Scoring_Config'!$A:$A,'Scoring_Config'!$D:$D,"Yes")="Yes",_xlfn.XLOOKUP("DstZone_IsAny",'Scoring_Config'!$A:$A,'Scoring_Config'!$C:$C,10),0),0)+IF(LEFT(AG1534,4)="True",IF(_xlfn.XLOOKUP("Service_Any_OR_RangeGt1000",'Scoring_Config'!$A:$A,'Scoring_Config'!$D:$D,"Yes")="Yes",_xlfn.XLOOKUP("Service_Any_OR_RangeGt1000",'Scoring_Config'!$A:$A,'Scoring_Config'!$C:$C,10),0),0)+IF(LEFT(AH1534,4)="True",IF(_xlfn.XLOOKUP("App_Any_OR_RangeGt1000",'Scoring_Config'!$A:$A,'Scoring_Config'!$D:$D,"Yes")="Yes",_xlfn.XLOOKUP("App_Any_OR_RangeGt1000",'Scoring_Config'!$A:$A,'Scoring_Config'!$C:$C,10),0),0)+IF(LEFT(AI1534,4)="True",IF(_xlfn.XLOOKUP("Service_Insecure_Match",'Scoring_Config'!$A:$A,'Scoring_Config'!$D:$D,"Yes")="Yes",_xlfn.XLOOKUP("Service_Insecure_Match",'Scoring_Config'!$A:$A,'Scoring_Config'!$C:$C,5),0),0)+IF(LEFT(AJ1534,4)="True",IF(_xlfn.XLOOKUP("Risky_Inbound",'Scoring_Config'!$A:$A,'Scoring_Config'!$D:$D,"Yes")="Yes",_xlfn.XLOOKUP("Risky_Inbound",'Scoring_Config'!$A:$A,'Scoring_Config'!$C:$C,50),0),0)+IF(LEFT(AK1534,4)="True",IF(_xlfn.XLOOKUP("Risky_Outbound",'Scoring_Config'!$A:$A,'Scoring_Config'!$D:$D,"Yes")="Yes",_xlfn.XLOOKUP("Risky_Outbound",'Scoring_Config'!$A:$A,'Scoring_Config'!$C:$C,25),0),0)+IF(LEFT(AZ1534,4)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1534,FIND(",",AL1534)+1,100)),0)+IF(LEFT(AM1534,4)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1534,FIND(",",AN1534)+1,100)),0)+IF(_xlfn.XLOOKUP("Profile_Scoring",'Scoring_Config'!$A:$A,'Scoring_Config'!$D:$D,"Yes")="Yes",VALUE(MID(AO1534,FIND(",",AO1534)+1,100)),0)+IF(_xlfn.XLOOKUP("Options_Scoring",'Scoring_Config'!$A:$A,'Scoring_Config'!$D:$D,"Yes")="Yes",VALUE(MID(AP1534,FIND(",",AP1534)+1,100)),0)))</f>
        <v>0</v>
      </c>
      <c r="AZ1534" cm="1">
        <f t="array" ref="AZ1534">IF(FALSE,"True," &amp; IF(_xlfn.XLOOKUP("Migrate_Insecure",'Scoring_Config'!$A:$A,'Scoring_Config'!$D:$D,"Yes")="Yes",_xlfn.XLOOKUP("Migrate_Insecure",'Scoring_Config'!$A:$A,'Scoring_Config'!$C:$C,10),0),"False,0")</f>
        <v>0</v>
      </c>
    </row>
    <row r="1535" spans="1:52">
      <c r="A1535" t="s">
        <v>1979</v>
      </c>
      <c r="B1535" t="s">
        <v>3507</v>
      </c>
      <c r="C1535" t="s">
        <v>3542</v>
      </c>
      <c r="D1535" t="s">
        <v>3545</v>
      </c>
      <c r="E1535" t="s">
        <v>3563</v>
      </c>
      <c r="F1535" t="s">
        <v>3986</v>
      </c>
      <c r="G1535" t="s">
        <v>804</v>
      </c>
      <c r="H1535" t="s">
        <v>174</v>
      </c>
      <c r="I1535" t="s">
        <v>3970</v>
      </c>
      <c r="J1535" t="s">
        <v>1316</v>
      </c>
      <c r="K1535" t="s">
        <v>1946</v>
      </c>
      <c r="L1535" t="s">
        <v>1327</v>
      </c>
      <c r="M1535" t="s">
        <v>1974</v>
      </c>
      <c r="N1535" t="s">
        <v>4315</v>
      </c>
      <c r="O1535" t="s">
        <v>4319</v>
      </c>
      <c r="P1535" t="s">
        <v>4321</v>
      </c>
      <c r="Q1535" t="s">
        <v>5409</v>
      </c>
      <c r="R1535" t="s">
        <v>5439</v>
      </c>
      <c r="S1535" t="s">
        <v>4324</v>
      </c>
      <c r="T1535" t="s">
        <v>5941</v>
      </c>
      <c r="U1535" t="s">
        <v>6607</v>
      </c>
      <c r="Y1535" cm="1">
        <f t="array" ref="Y1535">IF(FALSE,"True," &amp; IF(_xlfn.XLOOKUP("Src_IsAny",'Scoring_Config'!$A:$A,'Scoring_Config'!$D:$D,"Yes")="Yes",_xlfn.XLOOKUP("Src_IsAny",'Scoring_Config'!$A:$A,'Scoring_Config'!$C:$C,10),0),"False,0")</f>
        <v>0</v>
      </c>
      <c r="Z1535" cm="1">
        <f t="array" ref="Z1535">IF(FALSE,"True," &amp; IF(_xlfn.XLOOKUP("Src_CIDR_Le_16",'Scoring_Config'!$A:$A,'Scoring_Config'!$D:$D,"Yes")="Yes",_xlfn.XLOOKUP("Src_CIDR_Le_16",'Scoring_Config'!$A:$A,'Scoring_Config'!$C:$C,10),0),"False,0")</f>
        <v>0</v>
      </c>
      <c r="AA1535" cm="1">
        <f t="array" ref="AA1535">IF(FALSE,"True," &amp; IF(_xlfn.XLOOKUP("Src_CIDR_17_22",'Scoring_Config'!$A:$A,'Scoring_Config'!$D:$D,"Yes")="Yes",_xlfn.XLOOKUP("Src_CIDR_17_22",'Scoring_Config'!$A:$A,'Scoring_Config'!$C:$C,5),0),"False,0")</f>
        <v>0</v>
      </c>
      <c r="AB1535" cm="1">
        <f t="array" ref="AB1535">IF(FALSE,"True," &amp; IF(_xlfn.XLOOKUP("Dst_IsAny",'Scoring_Config'!$A:$A,'Scoring_Config'!$D:$D,"Yes")="Yes",_xlfn.XLOOKUP("Dst_IsAny",'Scoring_Config'!$A:$A,'Scoring_Config'!$C:$C,10),0),"False,0")</f>
        <v>0</v>
      </c>
      <c r="AC1535" cm="1">
        <f t="array" ref="AC1535">IF(TRUE,"True," &amp; IF(_xlfn.XLOOKUP("Dst_CIDR_Le_16",'Scoring_Config'!$A:$A,'Scoring_Config'!$D:$D,"Yes")="Yes",_xlfn.XLOOKUP("Dst_CIDR_Le_16",'Scoring_Config'!$A:$A,'Scoring_Config'!$C:$C,10),0),"False,0")</f>
        <v>0</v>
      </c>
      <c r="AD1535" cm="1">
        <f t="array" ref="AD1535">IF(FALSE,"True," &amp; IF(_xlfn.XLOOKUP("Dst_CIDR_17_22",'Scoring_Config'!$A:$A,'Scoring_Config'!$D:$D,"Yes")="Yes",_xlfn.XLOOKUP("Dst_CIDR_17_22",'Scoring_Config'!$A:$A,'Scoring_Config'!$C:$C,5),0),"False,0")</f>
        <v>0</v>
      </c>
      <c r="AE1535" cm="1">
        <f t="array" ref="AE1535">IF(FALSE,"True," &amp; IF(_xlfn.XLOOKUP("SrcZone_IsAny",'Scoring_Config'!$A:$A,'Scoring_Config'!$D:$D,"Yes")="Yes",_xlfn.XLOOKUP("SrcZone_IsAny",'Scoring_Config'!$A:$A,'Scoring_Config'!$C:$C,10),0),"False,0")</f>
        <v>0</v>
      </c>
      <c r="AF1535" cm="1">
        <f t="array" ref="AF1535">IF(FALSE,"True," &amp; IF(_xlfn.XLOOKUP("DstZone_IsAny",'Scoring_Config'!$A:$A,'Scoring_Config'!$D:$D,"Yes")="Yes",_xlfn.XLOOKUP("DstZone_IsAny",'Scoring_Config'!$A:$A,'Scoring_Config'!$C:$C,10),0),"False,0")</f>
        <v>0</v>
      </c>
      <c r="AG1535" cm="1">
        <f t="array" ref="AG153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35" cm="1">
        <f t="array" ref="AH1535">IF(FALSE,"True," &amp; IF(_xlfn.XLOOKUP("App_Any_OR_RangeGt1000",'Scoring_Config'!$A:$A,'Scoring_Config'!$D:$D,"Yes")="Yes",_xlfn.XLOOKUP("App_Any_OR_RangeGt1000",'Scoring_Config'!$A:$A,'Scoring_Config'!$C:$C,10),0),"False,0")</f>
        <v>0</v>
      </c>
      <c r="AI1535" cm="1">
        <f t="array" ref="AI1535">IF(FALSE,"True," &amp; IF(_xlfn.XLOOKUP("Service_Insecure_Match",'Scoring_Config'!$A:$A,'Scoring_Config'!$D:$D,"Yes")="Yes",_xlfn.XLOOKUP("Service_Insecure_Match",'Scoring_Config'!$A:$A,'Scoring_Config'!$C:$C,5),0),"False,0")</f>
        <v>0</v>
      </c>
      <c r="AJ1535" cm="1">
        <f t="array" ref="AJ1535">IF(FALSE,"True," &amp; IF(_xlfn.XLOOKUP("Risky_Inbound",'Scoring_Config'!$A:$A,'Scoring_Config'!$D:$D,"Yes")="Yes",_xlfn.XLOOKUP("Risky_Inbound",'Scoring_Config'!$A:$A,'Scoring_Config'!$C:$C,50),0),"False,0")</f>
        <v>0</v>
      </c>
      <c r="AK1535" cm="1">
        <f t="array" ref="AK1535">IF(FALSE,"True," &amp; IF(_xlfn.XLOOKUP("Risky_Outbound",'Scoring_Config'!$A:$A,'Scoring_Config'!$D:$D,"Yes")="Yes",_xlfn.XLOOKUP("Risky_Outbound",'Scoring_Config'!$A:$A,'Scoring_Config'!$C:$C,25),0),"False,0")</f>
        <v>0</v>
      </c>
      <c r="AL1535" t="s">
        <v>6700</v>
      </c>
      <c r="AM1535" cm="1">
        <f t="array" ref="AM153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35" t="s">
        <v>6697</v>
      </c>
      <c r="AO1535" t="s">
        <v>6697</v>
      </c>
      <c r="AP1535" t="s">
        <v>6697</v>
      </c>
      <c r="AQ1535" cm="1">
        <f t="array" ref="AQ1535">IF(FALSE,"True," &amp; IF(_xlfn.XLOOKUP("Service_IsAny",'Scoring_Config'!$A:$A,'Scoring_Config'!$D:$D,"Yes")="Yes",_xlfn.XLOOKUP("Service_IsAny",'Scoring_Config'!$A:$A,'Scoring_Config'!$C:$C,0),0),"False,0")</f>
        <v>0</v>
      </c>
      <c r="AR1535">
        <v>0</v>
      </c>
      <c r="AS1535" cm="1">
        <f t="array" ref="AS1535">IF(FALSE,"True," &amp; IF(_xlfn.XLOOKUP("Service_RangeGt1000",'Scoring_Config'!$A:$A,'Scoring_Config'!$D:$D,"Yes")="Yes",_xlfn.XLOOKUP("Service_RangeGt1000",'Scoring_Config'!$A:$A,'Scoring_Config'!$C:$C,0),0),"False,0")</f>
        <v>0</v>
      </c>
      <c r="AT1535" cm="1">
        <f t="array" ref="AT1535">IF(FALSE,"True," &amp; IF(_xlfn.XLOOKUP("App_IsAny",'Scoring_Config'!$A:$A,'Scoring_Config'!$D:$D,"Yes")="Yes",_xlfn.XLOOKUP("App_IsAny",'Scoring_Config'!$A:$A,'Scoring_Config'!$C:$C,0),0),"False,0")</f>
        <v>0</v>
      </c>
      <c r="AU1535">
        <v>102</v>
      </c>
      <c r="AV1535" cm="1">
        <f t="array" ref="AV1535">IF(FALSE,"True," &amp; IF(_xlfn.XLOOKUP("App_RangeGt1000",'Scoring_Config'!$A:$A,'Scoring_Config'!$D:$D,"Yes")="Yes",_xlfn.XLOOKUP("App_RangeGt1000",'Scoring_Config'!$A:$A,'Scoring_Config'!$C:$C,0),0),"False,0")</f>
        <v>0</v>
      </c>
      <c r="AW1535" cm="1">
        <f t="array" ref="AW1535">IF(FALSE,"True," &amp; IF(_xlfn.XLOOKUP("Action_IsDenyOrDrop",'Scoring_Config'!$A:$A,'Scoring_Config'!$D:$D,"Yes")="Yes",_xlfn.XLOOKUP("Action_IsDenyOrDrop",'Scoring_Config'!$A:$A,'Scoring_Config'!$C:$C,0),0),"False,0")</f>
        <v>0</v>
      </c>
      <c r="AX1535" cm="1">
        <f t="array" ref="AX1535">IF(LEFT(AW1535,4)="True",0,(IF(LEFT(Y1535,4)="True",IF(_xlfn.XLOOKUP("Src_IsAny",'Scoring_Config'!$A:$A,'Scoring_Config'!$D:$D,"Yes")="Yes",_xlfn.XLOOKUP("Src_IsAny",'Scoring_Config'!$A:$A,'Scoring_Config'!$C:$C,10),0),0)+IF(LEFT(Z1535,4)="True",IF(_xlfn.XLOOKUP("Src_CIDR_Le_16",'Scoring_Config'!$A:$A,'Scoring_Config'!$D:$D,"Yes")="Yes",_xlfn.XLOOKUP("Src_CIDR_Le_16",'Scoring_Config'!$A:$A,'Scoring_Config'!$C:$C,10),0),0)+IF(LEFT(AA1535,4)="True",IF(_xlfn.XLOOKUP("Src_CIDR_17_22",'Scoring_Config'!$A:$A,'Scoring_Config'!$D:$D,"Yes")="Yes",_xlfn.XLOOKUP("Src_CIDR_17_22",'Scoring_Config'!$A:$A,'Scoring_Config'!$C:$C,5),0),0)+IF(LEFT(AB1535,4)="True",IF(_xlfn.XLOOKUP("Dst_IsAny",'Scoring_Config'!$A:$A,'Scoring_Config'!$D:$D,"Yes")="Yes",_xlfn.XLOOKUP("Dst_IsAny",'Scoring_Config'!$A:$A,'Scoring_Config'!$C:$C,10),0),0)+IF(LEFT(AC1535,4)="True",IF(_xlfn.XLOOKUP("Dst_CIDR_Le_16",'Scoring_Config'!$A:$A,'Scoring_Config'!$D:$D,"Yes")="Yes",_xlfn.XLOOKUP("Dst_CIDR_Le_16",'Scoring_Config'!$A:$A,'Scoring_Config'!$C:$C,10),0),0)+IF(LEFT(AD1535,4)="True",IF(_xlfn.XLOOKUP("Dst_CIDR_17_22",'Scoring_Config'!$A:$A,'Scoring_Config'!$D:$D,"Yes")="Yes",_xlfn.XLOOKUP("Dst_CIDR_17_22",'Scoring_Config'!$A:$A,'Scoring_Config'!$C:$C,5),0),0)+IF(LEFT(AE1535,4)="True",IF(_xlfn.XLOOKUP("SrcZone_IsAny",'Scoring_Config'!$A:$A,'Scoring_Config'!$D:$D,"Yes")="Yes",_xlfn.XLOOKUP("SrcZone_IsAny",'Scoring_Config'!$A:$A,'Scoring_Config'!$C:$C,10),0),0)+IF(LEFT(AF1535,4)="True",IF(_xlfn.XLOOKUP("DstZone_IsAny",'Scoring_Config'!$A:$A,'Scoring_Config'!$D:$D,"Yes")="Yes",_xlfn.XLOOKUP("DstZone_IsAny",'Scoring_Config'!$A:$A,'Scoring_Config'!$C:$C,10),0),0)+IF(LEFT(AG1535,4)="True",IF(_xlfn.XLOOKUP("Service_Any_OR_RangeGt1000",'Scoring_Config'!$A:$A,'Scoring_Config'!$D:$D,"Yes")="Yes",_xlfn.XLOOKUP("Service_Any_OR_RangeGt1000",'Scoring_Config'!$A:$A,'Scoring_Config'!$C:$C,10),0),0)+IF(LEFT(AH1535,4)="True",IF(_xlfn.XLOOKUP("App_Any_OR_RangeGt1000",'Scoring_Config'!$A:$A,'Scoring_Config'!$D:$D,"Yes")="Yes",_xlfn.XLOOKUP("App_Any_OR_RangeGt1000",'Scoring_Config'!$A:$A,'Scoring_Config'!$C:$C,10),0),0)+IF(LEFT(AI1535,4)="True",IF(_xlfn.XLOOKUP("Service_Insecure_Match",'Scoring_Config'!$A:$A,'Scoring_Config'!$D:$D,"Yes")="Yes",_xlfn.XLOOKUP("Service_Insecure_Match",'Scoring_Config'!$A:$A,'Scoring_Config'!$C:$C,5),0),0)+IF(LEFT(AJ1535,4)="True",IF(_xlfn.XLOOKUP("Risky_Inbound",'Scoring_Config'!$A:$A,'Scoring_Config'!$D:$D,"Yes")="Yes",_xlfn.XLOOKUP("Risky_Inbound",'Scoring_Config'!$A:$A,'Scoring_Config'!$C:$C,50),0),0)+IF(LEFT(AK1535,4)="True",IF(_xlfn.XLOOKUP("Risky_Outbound",'Scoring_Config'!$A:$A,'Scoring_Config'!$D:$D,"Yes")="Yes",_xlfn.XLOOKUP("Risky_Outbound",'Scoring_Config'!$A:$A,'Scoring_Config'!$C:$C,25),0),0)+IF(LEFT(AZ1535,4)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1535,FIND(",",AL1535)+1,100)),0)+IF(LEFT(AM1535,4)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1535,FIND(",",AN1535)+1,100)),0)+IF(_xlfn.XLOOKUP("Profile_Scoring",'Scoring_Config'!$A:$A,'Scoring_Config'!$D:$D,"Yes")="Yes",VALUE(MID(AO1535,FIND(",",AO1535)+1,100)),0)+IF(_xlfn.XLOOKUP("Options_Scoring",'Scoring_Config'!$A:$A,'Scoring_Config'!$D:$D,"Yes")="Yes",VALUE(MID(AP1535,FIND(",",AP1535)+1,100)),0)))</f>
        <v>0</v>
      </c>
      <c r="AZ1535" cm="1">
        <f t="array" ref="AZ1535">IF(FALSE,"True," &amp; IF(_xlfn.XLOOKUP("Migrate_Insecure",'Scoring_Config'!$A:$A,'Scoring_Config'!$D:$D,"Yes")="Yes",_xlfn.XLOOKUP("Migrate_Insecure",'Scoring_Config'!$A:$A,'Scoring_Config'!$C:$C,10),0),"False,0")</f>
        <v>0</v>
      </c>
    </row>
    <row r="1536" spans="1:52">
      <c r="A1536" t="s">
        <v>1979</v>
      </c>
      <c r="B1536" t="s">
        <v>3508</v>
      </c>
      <c r="C1536" t="s">
        <v>3542</v>
      </c>
      <c r="D1536" t="s">
        <v>3549</v>
      </c>
      <c r="E1536" t="s">
        <v>3563</v>
      </c>
      <c r="F1536" t="s">
        <v>3986</v>
      </c>
      <c r="G1536" t="s">
        <v>804</v>
      </c>
      <c r="H1536" t="s">
        <v>174</v>
      </c>
      <c r="I1536" t="s">
        <v>3970</v>
      </c>
      <c r="J1536" t="s">
        <v>1316</v>
      </c>
      <c r="K1536" t="s">
        <v>174</v>
      </c>
      <c r="L1536" t="s">
        <v>1653</v>
      </c>
      <c r="M1536" t="s">
        <v>1974</v>
      </c>
      <c r="N1536" t="s">
        <v>4315</v>
      </c>
      <c r="O1536" t="s">
        <v>4319</v>
      </c>
      <c r="P1536" t="s">
        <v>4321</v>
      </c>
      <c r="Q1536" t="s">
        <v>5410</v>
      </c>
      <c r="R1536" t="s">
        <v>5440</v>
      </c>
      <c r="S1536" t="s">
        <v>5561</v>
      </c>
      <c r="T1536" t="s">
        <v>5941</v>
      </c>
      <c r="U1536" t="s">
        <v>6607</v>
      </c>
      <c r="Y1536" cm="1">
        <f t="array" ref="Y1536">IF(FALSE,"True," &amp; IF(_xlfn.XLOOKUP("Src_IsAny",'Scoring_Config'!$A:$A,'Scoring_Config'!$D:$D,"Yes")="Yes",_xlfn.XLOOKUP("Src_IsAny",'Scoring_Config'!$A:$A,'Scoring_Config'!$C:$C,10),0),"False,0")</f>
        <v>0</v>
      </c>
      <c r="Z1536" cm="1">
        <f t="array" ref="Z1536">IF(FALSE,"True," &amp; IF(_xlfn.XLOOKUP("Src_CIDR_Le_16",'Scoring_Config'!$A:$A,'Scoring_Config'!$D:$D,"Yes")="Yes",_xlfn.XLOOKUP("Src_CIDR_Le_16",'Scoring_Config'!$A:$A,'Scoring_Config'!$C:$C,10),0),"False,0")</f>
        <v>0</v>
      </c>
      <c r="AA1536" cm="1">
        <f t="array" ref="AA1536">IF(FALSE,"True," &amp; IF(_xlfn.XLOOKUP("Src_CIDR_17_22",'Scoring_Config'!$A:$A,'Scoring_Config'!$D:$D,"Yes")="Yes",_xlfn.XLOOKUP("Src_CIDR_17_22",'Scoring_Config'!$A:$A,'Scoring_Config'!$C:$C,5),0),"False,0")</f>
        <v>0</v>
      </c>
      <c r="AB1536" cm="1">
        <f t="array" ref="AB1536">IF(FALSE,"True," &amp; IF(_xlfn.XLOOKUP("Dst_IsAny",'Scoring_Config'!$A:$A,'Scoring_Config'!$D:$D,"Yes")="Yes",_xlfn.XLOOKUP("Dst_IsAny",'Scoring_Config'!$A:$A,'Scoring_Config'!$C:$C,10),0),"False,0")</f>
        <v>0</v>
      </c>
      <c r="AC1536" cm="1">
        <f t="array" ref="AC1536">IF(TRUE,"True," &amp; IF(_xlfn.XLOOKUP("Dst_CIDR_Le_16",'Scoring_Config'!$A:$A,'Scoring_Config'!$D:$D,"Yes")="Yes",_xlfn.XLOOKUP("Dst_CIDR_Le_16",'Scoring_Config'!$A:$A,'Scoring_Config'!$C:$C,10),0),"False,0")</f>
        <v>0</v>
      </c>
      <c r="AD1536" cm="1">
        <f t="array" ref="AD1536">IF(FALSE,"True," &amp; IF(_xlfn.XLOOKUP("Dst_CIDR_17_22",'Scoring_Config'!$A:$A,'Scoring_Config'!$D:$D,"Yes")="Yes",_xlfn.XLOOKUP("Dst_CIDR_17_22",'Scoring_Config'!$A:$A,'Scoring_Config'!$C:$C,5),0),"False,0")</f>
        <v>0</v>
      </c>
      <c r="AE1536" cm="1">
        <f t="array" ref="AE1536">IF(FALSE,"True," &amp; IF(_xlfn.XLOOKUP("SrcZone_IsAny",'Scoring_Config'!$A:$A,'Scoring_Config'!$D:$D,"Yes")="Yes",_xlfn.XLOOKUP("SrcZone_IsAny",'Scoring_Config'!$A:$A,'Scoring_Config'!$C:$C,10),0),"False,0")</f>
        <v>0</v>
      </c>
      <c r="AF1536" cm="1">
        <f t="array" ref="AF1536">IF(FALSE,"True," &amp; IF(_xlfn.XLOOKUP("DstZone_IsAny",'Scoring_Config'!$A:$A,'Scoring_Config'!$D:$D,"Yes")="Yes",_xlfn.XLOOKUP("DstZone_IsAny",'Scoring_Config'!$A:$A,'Scoring_Config'!$C:$C,10),0),"False,0")</f>
        <v>0</v>
      </c>
      <c r="AG1536" cm="1">
        <f t="array" ref="AG153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36" cm="1">
        <f t="array" ref="AH1536">IF(TRUE,"True," &amp; IF(_xlfn.XLOOKUP("App_Any_OR_RangeGt1000",'Scoring_Config'!$A:$A,'Scoring_Config'!$D:$D,"Yes")="Yes",_xlfn.XLOOKUP("App_Any_OR_RangeGt1000",'Scoring_Config'!$A:$A,'Scoring_Config'!$C:$C,10),0),"False,0")</f>
        <v>0</v>
      </c>
      <c r="AI1536" cm="1">
        <f t="array" ref="AI1536">IF(TRUE,"True," &amp; IF(_xlfn.XLOOKUP("Service_Insecure_Match",'Scoring_Config'!$A:$A,'Scoring_Config'!$D:$D,"Yes")="Yes",_xlfn.XLOOKUP("Service_Insecure_Match",'Scoring_Config'!$A:$A,'Scoring_Config'!$C:$C,5),0),"False,0")</f>
        <v>0</v>
      </c>
      <c r="AJ1536" cm="1">
        <f t="array" ref="AJ1536">IF(FALSE,"True," &amp; IF(_xlfn.XLOOKUP("Risky_Inbound",'Scoring_Config'!$A:$A,'Scoring_Config'!$D:$D,"Yes")="Yes",_xlfn.XLOOKUP("Risky_Inbound",'Scoring_Config'!$A:$A,'Scoring_Config'!$C:$C,50),0),"False,0")</f>
        <v>0</v>
      </c>
      <c r="AK1536" cm="1">
        <f t="array" ref="AK1536">IF(FALSE,"True," &amp; IF(_xlfn.XLOOKUP("Risky_Outbound",'Scoring_Config'!$A:$A,'Scoring_Config'!$D:$D,"Yes")="Yes",_xlfn.XLOOKUP("Risky_Outbound",'Scoring_Config'!$A:$A,'Scoring_Config'!$C:$C,25),0),"False,0")</f>
        <v>0</v>
      </c>
      <c r="AL1536" t="s">
        <v>6700</v>
      </c>
      <c r="AM1536" cm="1">
        <f t="array" ref="AM153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36" t="s">
        <v>6697</v>
      </c>
      <c r="AO1536" t="s">
        <v>6697</v>
      </c>
      <c r="AP1536" t="s">
        <v>6697</v>
      </c>
      <c r="AQ1536" cm="1">
        <f t="array" ref="AQ1536">IF(FALSE,"True," &amp; IF(_xlfn.XLOOKUP("Service_IsAny",'Scoring_Config'!$A:$A,'Scoring_Config'!$D:$D,"Yes")="Yes",_xlfn.XLOOKUP("Service_IsAny",'Scoring_Config'!$A:$A,'Scoring_Config'!$C:$C,0),0),"False,0")</f>
        <v>0</v>
      </c>
      <c r="AR1536">
        <v>11</v>
      </c>
      <c r="AS1536" cm="1">
        <f t="array" ref="AS1536">IF(FALSE,"True," &amp; IF(_xlfn.XLOOKUP("Service_RangeGt1000",'Scoring_Config'!$A:$A,'Scoring_Config'!$D:$D,"Yes")="Yes",_xlfn.XLOOKUP("Service_RangeGt1000",'Scoring_Config'!$A:$A,'Scoring_Config'!$C:$C,0),0),"False,0")</f>
        <v>0</v>
      </c>
      <c r="AT1536" cm="1">
        <f t="array" ref="AT1536">IF(TRUE,"True," &amp; IF(_xlfn.XLOOKUP("App_IsAny",'Scoring_Config'!$A:$A,'Scoring_Config'!$D:$D,"Yes")="Yes",_xlfn.XLOOKUP("App_IsAny",'Scoring_Config'!$A:$A,'Scoring_Config'!$C:$C,0),0),"False,0")</f>
        <v>0</v>
      </c>
      <c r="AU1536">
        <v>65535</v>
      </c>
      <c r="AV1536" cm="1">
        <f t="array" ref="AV1536">IF(TRUE,"True," &amp; IF(_xlfn.XLOOKUP("App_RangeGt1000",'Scoring_Config'!$A:$A,'Scoring_Config'!$D:$D,"Yes")="Yes",_xlfn.XLOOKUP("App_RangeGt1000",'Scoring_Config'!$A:$A,'Scoring_Config'!$C:$C,0),0),"False,0")</f>
        <v>0</v>
      </c>
      <c r="AW1536" cm="1">
        <f t="array" ref="AW1536">IF(FALSE,"True," &amp; IF(_xlfn.XLOOKUP("Action_IsDenyOrDrop",'Scoring_Config'!$A:$A,'Scoring_Config'!$D:$D,"Yes")="Yes",_xlfn.XLOOKUP("Action_IsDenyOrDrop",'Scoring_Config'!$A:$A,'Scoring_Config'!$C:$C,0),0),"False,0")</f>
        <v>0</v>
      </c>
      <c r="AX1536" cm="1">
        <f t="array" ref="AX1536">IF(LEFT(AW1536,4)="True",0,(IF(LEFT(Y1536,4)="True",IF(_xlfn.XLOOKUP("Src_IsAny",'Scoring_Config'!$A:$A,'Scoring_Config'!$D:$D,"Yes")="Yes",_xlfn.XLOOKUP("Src_IsAny",'Scoring_Config'!$A:$A,'Scoring_Config'!$C:$C,10),0),0)+IF(LEFT(Z1536,4)="True",IF(_xlfn.XLOOKUP("Src_CIDR_Le_16",'Scoring_Config'!$A:$A,'Scoring_Config'!$D:$D,"Yes")="Yes",_xlfn.XLOOKUP("Src_CIDR_Le_16",'Scoring_Config'!$A:$A,'Scoring_Config'!$C:$C,10),0),0)+IF(LEFT(AA1536,4)="True",IF(_xlfn.XLOOKUP("Src_CIDR_17_22",'Scoring_Config'!$A:$A,'Scoring_Config'!$D:$D,"Yes")="Yes",_xlfn.XLOOKUP("Src_CIDR_17_22",'Scoring_Config'!$A:$A,'Scoring_Config'!$C:$C,5),0),0)+IF(LEFT(AB1536,4)="True",IF(_xlfn.XLOOKUP("Dst_IsAny",'Scoring_Config'!$A:$A,'Scoring_Config'!$D:$D,"Yes")="Yes",_xlfn.XLOOKUP("Dst_IsAny",'Scoring_Config'!$A:$A,'Scoring_Config'!$C:$C,10),0),0)+IF(LEFT(AC1536,4)="True",IF(_xlfn.XLOOKUP("Dst_CIDR_Le_16",'Scoring_Config'!$A:$A,'Scoring_Config'!$D:$D,"Yes")="Yes",_xlfn.XLOOKUP("Dst_CIDR_Le_16",'Scoring_Config'!$A:$A,'Scoring_Config'!$C:$C,10),0),0)+IF(LEFT(AD1536,4)="True",IF(_xlfn.XLOOKUP("Dst_CIDR_17_22",'Scoring_Config'!$A:$A,'Scoring_Config'!$D:$D,"Yes")="Yes",_xlfn.XLOOKUP("Dst_CIDR_17_22",'Scoring_Config'!$A:$A,'Scoring_Config'!$C:$C,5),0),0)+IF(LEFT(AE1536,4)="True",IF(_xlfn.XLOOKUP("SrcZone_IsAny",'Scoring_Config'!$A:$A,'Scoring_Config'!$D:$D,"Yes")="Yes",_xlfn.XLOOKUP("SrcZone_IsAny",'Scoring_Config'!$A:$A,'Scoring_Config'!$C:$C,10),0),0)+IF(LEFT(AF1536,4)="True",IF(_xlfn.XLOOKUP("DstZone_IsAny",'Scoring_Config'!$A:$A,'Scoring_Config'!$D:$D,"Yes")="Yes",_xlfn.XLOOKUP("DstZone_IsAny",'Scoring_Config'!$A:$A,'Scoring_Config'!$C:$C,10),0),0)+IF(LEFT(AG1536,4)="True",IF(_xlfn.XLOOKUP("Service_Any_OR_RangeGt1000",'Scoring_Config'!$A:$A,'Scoring_Config'!$D:$D,"Yes")="Yes",_xlfn.XLOOKUP("Service_Any_OR_RangeGt1000",'Scoring_Config'!$A:$A,'Scoring_Config'!$C:$C,10),0),0)+IF(LEFT(AH1536,4)="True",IF(_xlfn.XLOOKUP("App_Any_OR_RangeGt1000",'Scoring_Config'!$A:$A,'Scoring_Config'!$D:$D,"Yes")="Yes",_xlfn.XLOOKUP("App_Any_OR_RangeGt1000",'Scoring_Config'!$A:$A,'Scoring_Config'!$C:$C,10),0),0)+IF(LEFT(AI1536,4)="True",IF(_xlfn.XLOOKUP("Service_Insecure_Match",'Scoring_Config'!$A:$A,'Scoring_Config'!$D:$D,"Yes")="Yes",_xlfn.XLOOKUP("Service_Insecure_Match",'Scoring_Config'!$A:$A,'Scoring_Config'!$C:$C,5),0),0)+IF(LEFT(AJ1536,4)="True",IF(_xlfn.XLOOKUP("Risky_Inbound",'Scoring_Config'!$A:$A,'Scoring_Config'!$D:$D,"Yes")="Yes",_xlfn.XLOOKUP("Risky_Inbound",'Scoring_Config'!$A:$A,'Scoring_Config'!$C:$C,50),0),0)+IF(LEFT(AK1536,4)="True",IF(_xlfn.XLOOKUP("Risky_Outbound",'Scoring_Config'!$A:$A,'Scoring_Config'!$D:$D,"Yes")="Yes",_xlfn.XLOOKUP("Risky_Outbound",'Scoring_Config'!$A:$A,'Scoring_Config'!$C:$C,25),0),0)+IF(LEFT(AZ1536,4)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1536,FIND(",",AL1536)+1,100)),0)+IF(LEFT(AM1536,4)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1536,FIND(",",AN1536)+1,100)),0)+IF(_xlfn.XLOOKUP("Profile_Scoring",'Scoring_Config'!$A:$A,'Scoring_Config'!$D:$D,"Yes")="Yes",VALUE(MID(AO1536,FIND(",",AO1536)+1,100)),0)+IF(_xlfn.XLOOKUP("Options_Scoring",'Scoring_Config'!$A:$A,'Scoring_Config'!$D:$D,"Yes")="Yes",VALUE(MID(AP1536,FIND(",",AP1536)+1,100)),0)))</f>
        <v>0</v>
      </c>
      <c r="AY1536" t="s">
        <v>6706</v>
      </c>
      <c r="AZ1536" cm="1">
        <f t="array" ref="AZ1536">IF(TRUE,"True," &amp; IF(_xlfn.XLOOKUP("Migrate_Insecure",'Scoring_Config'!$A:$A,'Scoring_Config'!$D:$D,"Yes")="Yes",_xlfn.XLOOKUP("Migrate_Insecure",'Scoring_Config'!$A:$A,'Scoring_Config'!$C:$C,10),0),"False,0")</f>
        <v>0</v>
      </c>
    </row>
    <row r="1537" spans="1:52">
      <c r="A1537" t="s">
        <v>1979</v>
      </c>
      <c r="B1537" t="s">
        <v>3509</v>
      </c>
      <c r="C1537" t="s">
        <v>3542</v>
      </c>
      <c r="D1537" t="s">
        <v>3545</v>
      </c>
      <c r="E1537" t="s">
        <v>3563</v>
      </c>
      <c r="F1537" t="s">
        <v>4050</v>
      </c>
      <c r="G1537" t="s">
        <v>805</v>
      </c>
      <c r="H1537" t="s">
        <v>174</v>
      </c>
      <c r="I1537" t="s">
        <v>3576</v>
      </c>
      <c r="J1537" t="s">
        <v>919</v>
      </c>
      <c r="K1537" t="s">
        <v>1946</v>
      </c>
      <c r="L1537" t="s">
        <v>1327</v>
      </c>
      <c r="M1537" t="s">
        <v>1974</v>
      </c>
      <c r="N1537" t="s">
        <v>4315</v>
      </c>
      <c r="O1537" t="s">
        <v>4319</v>
      </c>
      <c r="P1537" t="s">
        <v>4321</v>
      </c>
      <c r="Q1537" t="s">
        <v>5411</v>
      </c>
      <c r="R1537" t="s">
        <v>5439</v>
      </c>
      <c r="S1537" t="s">
        <v>4324</v>
      </c>
      <c r="T1537" t="s">
        <v>5942</v>
      </c>
      <c r="U1537" t="s">
        <v>6607</v>
      </c>
      <c r="Y1537" cm="1">
        <f t="array" ref="Y1537">IF(FALSE,"True," &amp; IF(_xlfn.XLOOKUP("Src_IsAny",'Scoring_Config'!$A:$A,'Scoring_Config'!$D:$D,"Yes")="Yes",_xlfn.XLOOKUP("Src_IsAny",'Scoring_Config'!$A:$A,'Scoring_Config'!$C:$C,10),0),"False,0")</f>
        <v>0</v>
      </c>
      <c r="Z1537" cm="1">
        <f t="array" ref="Z1537">IF(FALSE,"True," &amp; IF(_xlfn.XLOOKUP("Src_CIDR_Le_16",'Scoring_Config'!$A:$A,'Scoring_Config'!$D:$D,"Yes")="Yes",_xlfn.XLOOKUP("Src_CIDR_Le_16",'Scoring_Config'!$A:$A,'Scoring_Config'!$C:$C,10),0),"False,0")</f>
        <v>0</v>
      </c>
      <c r="AA1537" cm="1">
        <f t="array" ref="AA1537">IF(FALSE,"True," &amp; IF(_xlfn.XLOOKUP("Src_CIDR_17_22",'Scoring_Config'!$A:$A,'Scoring_Config'!$D:$D,"Yes")="Yes",_xlfn.XLOOKUP("Src_CIDR_17_22",'Scoring_Config'!$A:$A,'Scoring_Config'!$C:$C,5),0),"False,0")</f>
        <v>0</v>
      </c>
      <c r="AB1537" cm="1">
        <f t="array" ref="AB1537">IF(FALSE,"True," &amp; IF(_xlfn.XLOOKUP("Dst_IsAny",'Scoring_Config'!$A:$A,'Scoring_Config'!$D:$D,"Yes")="Yes",_xlfn.XLOOKUP("Dst_IsAny",'Scoring_Config'!$A:$A,'Scoring_Config'!$C:$C,10),0),"False,0")</f>
        <v>0</v>
      </c>
      <c r="AC1537" cm="1">
        <f t="array" ref="AC1537">IF(TRUE,"True," &amp; IF(_xlfn.XLOOKUP("Dst_CIDR_Le_16",'Scoring_Config'!$A:$A,'Scoring_Config'!$D:$D,"Yes")="Yes",_xlfn.XLOOKUP("Dst_CIDR_Le_16",'Scoring_Config'!$A:$A,'Scoring_Config'!$C:$C,10),0),"False,0")</f>
        <v>0</v>
      </c>
      <c r="AD1537" cm="1">
        <f t="array" ref="AD1537">IF(FALSE,"True," &amp; IF(_xlfn.XLOOKUP("Dst_CIDR_17_22",'Scoring_Config'!$A:$A,'Scoring_Config'!$D:$D,"Yes")="Yes",_xlfn.XLOOKUP("Dst_CIDR_17_22",'Scoring_Config'!$A:$A,'Scoring_Config'!$C:$C,5),0),"False,0")</f>
        <v>0</v>
      </c>
      <c r="AE1537" cm="1">
        <f t="array" ref="AE1537">IF(FALSE,"True," &amp; IF(_xlfn.XLOOKUP("SrcZone_IsAny",'Scoring_Config'!$A:$A,'Scoring_Config'!$D:$D,"Yes")="Yes",_xlfn.XLOOKUP("SrcZone_IsAny",'Scoring_Config'!$A:$A,'Scoring_Config'!$C:$C,10),0),"False,0")</f>
        <v>0</v>
      </c>
      <c r="AF1537" cm="1">
        <f t="array" ref="AF1537">IF(FALSE,"True," &amp; IF(_xlfn.XLOOKUP("DstZone_IsAny",'Scoring_Config'!$A:$A,'Scoring_Config'!$D:$D,"Yes")="Yes",_xlfn.XLOOKUP("DstZone_IsAny",'Scoring_Config'!$A:$A,'Scoring_Config'!$C:$C,10),0),"False,0")</f>
        <v>0</v>
      </c>
      <c r="AG1537" cm="1">
        <f t="array" ref="AG153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37" cm="1">
        <f t="array" ref="AH1537">IF(FALSE,"True," &amp; IF(_xlfn.XLOOKUP("App_Any_OR_RangeGt1000",'Scoring_Config'!$A:$A,'Scoring_Config'!$D:$D,"Yes")="Yes",_xlfn.XLOOKUP("App_Any_OR_RangeGt1000",'Scoring_Config'!$A:$A,'Scoring_Config'!$C:$C,10),0),"False,0")</f>
        <v>0</v>
      </c>
      <c r="AI1537" cm="1">
        <f t="array" ref="AI1537">IF(FALSE,"True," &amp; IF(_xlfn.XLOOKUP("Service_Insecure_Match",'Scoring_Config'!$A:$A,'Scoring_Config'!$D:$D,"Yes")="Yes",_xlfn.XLOOKUP("Service_Insecure_Match",'Scoring_Config'!$A:$A,'Scoring_Config'!$C:$C,5),0),"False,0")</f>
        <v>0</v>
      </c>
      <c r="AJ1537" cm="1">
        <f t="array" ref="AJ1537">IF(FALSE,"True," &amp; IF(_xlfn.XLOOKUP("Risky_Inbound",'Scoring_Config'!$A:$A,'Scoring_Config'!$D:$D,"Yes")="Yes",_xlfn.XLOOKUP("Risky_Inbound",'Scoring_Config'!$A:$A,'Scoring_Config'!$C:$C,50),0),"False,0")</f>
        <v>0</v>
      </c>
      <c r="AK1537" cm="1">
        <f t="array" ref="AK1537">IF(FALSE,"True," &amp; IF(_xlfn.XLOOKUP("Risky_Outbound",'Scoring_Config'!$A:$A,'Scoring_Config'!$D:$D,"Yes")="Yes",_xlfn.XLOOKUP("Risky_Outbound",'Scoring_Config'!$A:$A,'Scoring_Config'!$C:$C,25),0),"False,0")</f>
        <v>0</v>
      </c>
      <c r="AL1537" t="s">
        <v>6700</v>
      </c>
      <c r="AM1537" cm="1">
        <f t="array" ref="AM153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37" t="s">
        <v>6697</v>
      </c>
      <c r="AO1537" t="s">
        <v>6697</v>
      </c>
      <c r="AP1537" t="s">
        <v>6697</v>
      </c>
      <c r="AQ1537" cm="1">
        <f t="array" ref="AQ1537">IF(FALSE,"True," &amp; IF(_xlfn.XLOOKUP("Service_IsAny",'Scoring_Config'!$A:$A,'Scoring_Config'!$D:$D,"Yes")="Yes",_xlfn.XLOOKUP("Service_IsAny",'Scoring_Config'!$A:$A,'Scoring_Config'!$C:$C,0),0),"False,0")</f>
        <v>0</v>
      </c>
      <c r="AR1537">
        <v>0</v>
      </c>
      <c r="AS1537" cm="1">
        <f t="array" ref="AS1537">IF(FALSE,"True," &amp; IF(_xlfn.XLOOKUP("Service_RangeGt1000",'Scoring_Config'!$A:$A,'Scoring_Config'!$D:$D,"Yes")="Yes",_xlfn.XLOOKUP("Service_RangeGt1000",'Scoring_Config'!$A:$A,'Scoring_Config'!$C:$C,0),0),"False,0")</f>
        <v>0</v>
      </c>
      <c r="AT1537" cm="1">
        <f t="array" ref="AT1537">IF(FALSE,"True," &amp; IF(_xlfn.XLOOKUP("App_IsAny",'Scoring_Config'!$A:$A,'Scoring_Config'!$D:$D,"Yes")="Yes",_xlfn.XLOOKUP("App_IsAny",'Scoring_Config'!$A:$A,'Scoring_Config'!$C:$C,0),0),"False,0")</f>
        <v>0</v>
      </c>
      <c r="AU1537">
        <v>102</v>
      </c>
      <c r="AV1537" cm="1">
        <f t="array" ref="AV1537">IF(FALSE,"True," &amp; IF(_xlfn.XLOOKUP("App_RangeGt1000",'Scoring_Config'!$A:$A,'Scoring_Config'!$D:$D,"Yes")="Yes",_xlfn.XLOOKUP("App_RangeGt1000",'Scoring_Config'!$A:$A,'Scoring_Config'!$C:$C,0),0),"False,0")</f>
        <v>0</v>
      </c>
      <c r="AW1537" cm="1">
        <f t="array" ref="AW1537">IF(FALSE,"True," &amp; IF(_xlfn.XLOOKUP("Action_IsDenyOrDrop",'Scoring_Config'!$A:$A,'Scoring_Config'!$D:$D,"Yes")="Yes",_xlfn.XLOOKUP("Action_IsDenyOrDrop",'Scoring_Config'!$A:$A,'Scoring_Config'!$C:$C,0),0),"False,0")</f>
        <v>0</v>
      </c>
      <c r="AX1537" cm="1">
        <f t="array" ref="AX1537">IF(LEFT(AW1537,4)="True",0,(IF(LEFT(Y1537,4)="True",IF(_xlfn.XLOOKUP("Src_IsAny",'Scoring_Config'!$A:$A,'Scoring_Config'!$D:$D,"Yes")="Yes",_xlfn.XLOOKUP("Src_IsAny",'Scoring_Config'!$A:$A,'Scoring_Config'!$C:$C,10),0),0)+IF(LEFT(Z1537,4)="True",IF(_xlfn.XLOOKUP("Src_CIDR_Le_16",'Scoring_Config'!$A:$A,'Scoring_Config'!$D:$D,"Yes")="Yes",_xlfn.XLOOKUP("Src_CIDR_Le_16",'Scoring_Config'!$A:$A,'Scoring_Config'!$C:$C,10),0),0)+IF(LEFT(AA1537,4)="True",IF(_xlfn.XLOOKUP("Src_CIDR_17_22",'Scoring_Config'!$A:$A,'Scoring_Config'!$D:$D,"Yes")="Yes",_xlfn.XLOOKUP("Src_CIDR_17_22",'Scoring_Config'!$A:$A,'Scoring_Config'!$C:$C,5),0),0)+IF(LEFT(AB1537,4)="True",IF(_xlfn.XLOOKUP("Dst_IsAny",'Scoring_Config'!$A:$A,'Scoring_Config'!$D:$D,"Yes")="Yes",_xlfn.XLOOKUP("Dst_IsAny",'Scoring_Config'!$A:$A,'Scoring_Config'!$C:$C,10),0),0)+IF(LEFT(AC1537,4)="True",IF(_xlfn.XLOOKUP("Dst_CIDR_Le_16",'Scoring_Config'!$A:$A,'Scoring_Config'!$D:$D,"Yes")="Yes",_xlfn.XLOOKUP("Dst_CIDR_Le_16",'Scoring_Config'!$A:$A,'Scoring_Config'!$C:$C,10),0),0)+IF(LEFT(AD1537,4)="True",IF(_xlfn.XLOOKUP("Dst_CIDR_17_22",'Scoring_Config'!$A:$A,'Scoring_Config'!$D:$D,"Yes")="Yes",_xlfn.XLOOKUP("Dst_CIDR_17_22",'Scoring_Config'!$A:$A,'Scoring_Config'!$C:$C,5),0),0)+IF(LEFT(AE1537,4)="True",IF(_xlfn.XLOOKUP("SrcZone_IsAny",'Scoring_Config'!$A:$A,'Scoring_Config'!$D:$D,"Yes")="Yes",_xlfn.XLOOKUP("SrcZone_IsAny",'Scoring_Config'!$A:$A,'Scoring_Config'!$C:$C,10),0),0)+IF(LEFT(AF1537,4)="True",IF(_xlfn.XLOOKUP("DstZone_IsAny",'Scoring_Config'!$A:$A,'Scoring_Config'!$D:$D,"Yes")="Yes",_xlfn.XLOOKUP("DstZone_IsAny",'Scoring_Config'!$A:$A,'Scoring_Config'!$C:$C,10),0),0)+IF(LEFT(AG1537,4)="True",IF(_xlfn.XLOOKUP("Service_Any_OR_RangeGt1000",'Scoring_Config'!$A:$A,'Scoring_Config'!$D:$D,"Yes")="Yes",_xlfn.XLOOKUP("Service_Any_OR_RangeGt1000",'Scoring_Config'!$A:$A,'Scoring_Config'!$C:$C,10),0),0)+IF(LEFT(AH1537,4)="True",IF(_xlfn.XLOOKUP("App_Any_OR_RangeGt1000",'Scoring_Config'!$A:$A,'Scoring_Config'!$D:$D,"Yes")="Yes",_xlfn.XLOOKUP("App_Any_OR_RangeGt1000",'Scoring_Config'!$A:$A,'Scoring_Config'!$C:$C,10),0),0)+IF(LEFT(AI1537,4)="True",IF(_xlfn.XLOOKUP("Service_Insecure_Match",'Scoring_Config'!$A:$A,'Scoring_Config'!$D:$D,"Yes")="Yes",_xlfn.XLOOKUP("Service_Insecure_Match",'Scoring_Config'!$A:$A,'Scoring_Config'!$C:$C,5),0),0)+IF(LEFT(AJ1537,4)="True",IF(_xlfn.XLOOKUP("Risky_Inbound",'Scoring_Config'!$A:$A,'Scoring_Config'!$D:$D,"Yes")="Yes",_xlfn.XLOOKUP("Risky_Inbound",'Scoring_Config'!$A:$A,'Scoring_Config'!$C:$C,50),0),0)+IF(LEFT(AK1537,4)="True",IF(_xlfn.XLOOKUP("Risky_Outbound",'Scoring_Config'!$A:$A,'Scoring_Config'!$D:$D,"Yes")="Yes",_xlfn.XLOOKUP("Risky_Outbound",'Scoring_Config'!$A:$A,'Scoring_Config'!$C:$C,25),0),0)+IF(LEFT(AZ1537,4)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1537,FIND(",",AL1537)+1,100)),0)+IF(LEFT(AM1537,4)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1537,FIND(",",AN1537)+1,100)),0)+IF(_xlfn.XLOOKUP("Profile_Scoring",'Scoring_Config'!$A:$A,'Scoring_Config'!$D:$D,"Yes")="Yes",VALUE(MID(AO1537,FIND(",",AO1537)+1,100)),0)+IF(_xlfn.XLOOKUP("Options_Scoring",'Scoring_Config'!$A:$A,'Scoring_Config'!$D:$D,"Yes")="Yes",VALUE(MID(AP1537,FIND(",",AP1537)+1,100)),0)))</f>
        <v>0</v>
      </c>
      <c r="AZ1537" cm="1">
        <f t="array" ref="AZ1537">IF(FALSE,"True," &amp; IF(_xlfn.XLOOKUP("Migrate_Insecure",'Scoring_Config'!$A:$A,'Scoring_Config'!$D:$D,"Yes")="Yes",_xlfn.XLOOKUP("Migrate_Insecure",'Scoring_Config'!$A:$A,'Scoring_Config'!$C:$C,10),0),"False,0")</f>
        <v>0</v>
      </c>
    </row>
    <row r="1538" spans="1:52">
      <c r="A1538" t="s">
        <v>1979</v>
      </c>
      <c r="B1538" t="s">
        <v>3510</v>
      </c>
      <c r="C1538" t="s">
        <v>3542</v>
      </c>
      <c r="D1538" t="s">
        <v>3549</v>
      </c>
      <c r="E1538" t="s">
        <v>3563</v>
      </c>
      <c r="F1538" t="s">
        <v>4050</v>
      </c>
      <c r="G1538" t="s">
        <v>805</v>
      </c>
      <c r="H1538" t="s">
        <v>174</v>
      </c>
      <c r="I1538" t="s">
        <v>3576</v>
      </c>
      <c r="J1538" t="s">
        <v>919</v>
      </c>
      <c r="K1538" t="s">
        <v>174</v>
      </c>
      <c r="L1538" t="s">
        <v>1654</v>
      </c>
      <c r="M1538" t="s">
        <v>1974</v>
      </c>
      <c r="N1538" t="s">
        <v>4315</v>
      </c>
      <c r="O1538" t="s">
        <v>4319</v>
      </c>
      <c r="P1538" t="s">
        <v>4321</v>
      </c>
      <c r="Q1538" t="s">
        <v>5411</v>
      </c>
      <c r="R1538" t="s">
        <v>5451</v>
      </c>
      <c r="S1538" t="s">
        <v>5562</v>
      </c>
      <c r="T1538" t="s">
        <v>5903</v>
      </c>
      <c r="U1538" t="s">
        <v>6607</v>
      </c>
      <c r="Y1538" cm="1">
        <f t="array" ref="Y1538">IF(FALSE,"True," &amp; IF(_xlfn.XLOOKUP("Src_IsAny",'Scoring_Config'!$A:$A,'Scoring_Config'!$D:$D,"Yes")="Yes",_xlfn.XLOOKUP("Src_IsAny",'Scoring_Config'!$A:$A,'Scoring_Config'!$C:$C,10),0),"False,0")</f>
        <v>0</v>
      </c>
      <c r="Z1538" cm="1">
        <f t="array" ref="Z1538">IF(FALSE,"True," &amp; IF(_xlfn.XLOOKUP("Src_CIDR_Le_16",'Scoring_Config'!$A:$A,'Scoring_Config'!$D:$D,"Yes")="Yes",_xlfn.XLOOKUP("Src_CIDR_Le_16",'Scoring_Config'!$A:$A,'Scoring_Config'!$C:$C,10),0),"False,0")</f>
        <v>0</v>
      </c>
      <c r="AA1538" cm="1">
        <f t="array" ref="AA1538">IF(FALSE,"True," &amp; IF(_xlfn.XLOOKUP("Src_CIDR_17_22",'Scoring_Config'!$A:$A,'Scoring_Config'!$D:$D,"Yes")="Yes",_xlfn.XLOOKUP("Src_CIDR_17_22",'Scoring_Config'!$A:$A,'Scoring_Config'!$C:$C,5),0),"False,0")</f>
        <v>0</v>
      </c>
      <c r="AB1538" cm="1">
        <f t="array" ref="AB1538">IF(FALSE,"True," &amp; IF(_xlfn.XLOOKUP("Dst_IsAny",'Scoring_Config'!$A:$A,'Scoring_Config'!$D:$D,"Yes")="Yes",_xlfn.XLOOKUP("Dst_IsAny",'Scoring_Config'!$A:$A,'Scoring_Config'!$C:$C,10),0),"False,0")</f>
        <v>0</v>
      </c>
      <c r="AC1538" cm="1">
        <f t="array" ref="AC1538">IF(TRUE,"True," &amp; IF(_xlfn.XLOOKUP("Dst_CIDR_Le_16",'Scoring_Config'!$A:$A,'Scoring_Config'!$D:$D,"Yes")="Yes",_xlfn.XLOOKUP("Dst_CIDR_Le_16",'Scoring_Config'!$A:$A,'Scoring_Config'!$C:$C,10),0),"False,0")</f>
        <v>0</v>
      </c>
      <c r="AD1538" cm="1">
        <f t="array" ref="AD1538">IF(FALSE,"True," &amp; IF(_xlfn.XLOOKUP("Dst_CIDR_17_22",'Scoring_Config'!$A:$A,'Scoring_Config'!$D:$D,"Yes")="Yes",_xlfn.XLOOKUP("Dst_CIDR_17_22",'Scoring_Config'!$A:$A,'Scoring_Config'!$C:$C,5),0),"False,0")</f>
        <v>0</v>
      </c>
      <c r="AE1538" cm="1">
        <f t="array" ref="AE1538">IF(FALSE,"True," &amp; IF(_xlfn.XLOOKUP("SrcZone_IsAny",'Scoring_Config'!$A:$A,'Scoring_Config'!$D:$D,"Yes")="Yes",_xlfn.XLOOKUP("SrcZone_IsAny",'Scoring_Config'!$A:$A,'Scoring_Config'!$C:$C,10),0),"False,0")</f>
        <v>0</v>
      </c>
      <c r="AF1538" cm="1">
        <f t="array" ref="AF1538">IF(FALSE,"True," &amp; IF(_xlfn.XLOOKUP("DstZone_IsAny",'Scoring_Config'!$A:$A,'Scoring_Config'!$D:$D,"Yes")="Yes",_xlfn.XLOOKUP("DstZone_IsAny",'Scoring_Config'!$A:$A,'Scoring_Config'!$C:$C,10),0),"False,0")</f>
        <v>0</v>
      </c>
      <c r="AG1538" cm="1">
        <f t="array" ref="AG153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38" cm="1">
        <f t="array" ref="AH1538">IF(TRUE,"True," &amp; IF(_xlfn.XLOOKUP("App_Any_OR_RangeGt1000",'Scoring_Config'!$A:$A,'Scoring_Config'!$D:$D,"Yes")="Yes",_xlfn.XLOOKUP("App_Any_OR_RangeGt1000",'Scoring_Config'!$A:$A,'Scoring_Config'!$C:$C,10),0),"False,0")</f>
        <v>0</v>
      </c>
      <c r="AI1538" cm="1">
        <f t="array" ref="AI1538">IF(TRUE,"True," &amp; IF(_xlfn.XLOOKUP("Service_Insecure_Match",'Scoring_Config'!$A:$A,'Scoring_Config'!$D:$D,"Yes")="Yes",_xlfn.XLOOKUP("Service_Insecure_Match",'Scoring_Config'!$A:$A,'Scoring_Config'!$C:$C,5),0),"False,0")</f>
        <v>0</v>
      </c>
      <c r="AJ1538" cm="1">
        <f t="array" ref="AJ1538">IF(FALSE,"True," &amp; IF(_xlfn.XLOOKUP("Risky_Inbound",'Scoring_Config'!$A:$A,'Scoring_Config'!$D:$D,"Yes")="Yes",_xlfn.XLOOKUP("Risky_Inbound",'Scoring_Config'!$A:$A,'Scoring_Config'!$C:$C,50),0),"False,0")</f>
        <v>0</v>
      </c>
      <c r="AK1538" cm="1">
        <f t="array" ref="AK1538">IF(FALSE,"True," &amp; IF(_xlfn.XLOOKUP("Risky_Outbound",'Scoring_Config'!$A:$A,'Scoring_Config'!$D:$D,"Yes")="Yes",_xlfn.XLOOKUP("Risky_Outbound",'Scoring_Config'!$A:$A,'Scoring_Config'!$C:$C,25),0),"False,0")</f>
        <v>0</v>
      </c>
      <c r="AL1538" t="s">
        <v>6700</v>
      </c>
      <c r="AM1538" cm="1">
        <f t="array" ref="AM153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38" t="s">
        <v>6697</v>
      </c>
      <c r="AO1538" t="s">
        <v>6697</v>
      </c>
      <c r="AP1538" t="s">
        <v>6697</v>
      </c>
      <c r="AQ1538" cm="1">
        <f t="array" ref="AQ1538">IF(FALSE,"True," &amp; IF(_xlfn.XLOOKUP("Service_IsAny",'Scoring_Config'!$A:$A,'Scoring_Config'!$D:$D,"Yes")="Yes",_xlfn.XLOOKUP("Service_IsAny",'Scoring_Config'!$A:$A,'Scoring_Config'!$C:$C,0),0),"False,0")</f>
        <v>0</v>
      </c>
      <c r="AR1538">
        <v>10</v>
      </c>
      <c r="AS1538" cm="1">
        <f t="array" ref="AS1538">IF(FALSE,"True," &amp; IF(_xlfn.XLOOKUP("Service_RangeGt1000",'Scoring_Config'!$A:$A,'Scoring_Config'!$D:$D,"Yes")="Yes",_xlfn.XLOOKUP("Service_RangeGt1000",'Scoring_Config'!$A:$A,'Scoring_Config'!$C:$C,0),0),"False,0")</f>
        <v>0</v>
      </c>
      <c r="AT1538" cm="1">
        <f t="array" ref="AT1538">IF(TRUE,"True," &amp; IF(_xlfn.XLOOKUP("App_IsAny",'Scoring_Config'!$A:$A,'Scoring_Config'!$D:$D,"Yes")="Yes",_xlfn.XLOOKUP("App_IsAny",'Scoring_Config'!$A:$A,'Scoring_Config'!$C:$C,0),0),"False,0")</f>
        <v>0</v>
      </c>
      <c r="AU1538">
        <v>65535</v>
      </c>
      <c r="AV1538" cm="1">
        <f t="array" ref="AV1538">IF(TRUE,"True," &amp; IF(_xlfn.XLOOKUP("App_RangeGt1000",'Scoring_Config'!$A:$A,'Scoring_Config'!$D:$D,"Yes")="Yes",_xlfn.XLOOKUP("App_RangeGt1000",'Scoring_Config'!$A:$A,'Scoring_Config'!$C:$C,0),0),"False,0")</f>
        <v>0</v>
      </c>
      <c r="AW1538" cm="1">
        <f t="array" ref="AW1538">IF(FALSE,"True," &amp; IF(_xlfn.XLOOKUP("Action_IsDenyOrDrop",'Scoring_Config'!$A:$A,'Scoring_Config'!$D:$D,"Yes")="Yes",_xlfn.XLOOKUP("Action_IsDenyOrDrop",'Scoring_Config'!$A:$A,'Scoring_Config'!$C:$C,0),0),"False,0")</f>
        <v>0</v>
      </c>
      <c r="AX1538" cm="1">
        <f t="array" ref="AX1538">IF(LEFT(AW1538,4)="True",0,(IF(LEFT(Y1538,4)="True",IF(_xlfn.XLOOKUP("Src_IsAny",'Scoring_Config'!$A:$A,'Scoring_Config'!$D:$D,"Yes")="Yes",_xlfn.XLOOKUP("Src_IsAny",'Scoring_Config'!$A:$A,'Scoring_Config'!$C:$C,10),0),0)+IF(LEFT(Z1538,4)="True",IF(_xlfn.XLOOKUP("Src_CIDR_Le_16",'Scoring_Config'!$A:$A,'Scoring_Config'!$D:$D,"Yes")="Yes",_xlfn.XLOOKUP("Src_CIDR_Le_16",'Scoring_Config'!$A:$A,'Scoring_Config'!$C:$C,10),0),0)+IF(LEFT(AA1538,4)="True",IF(_xlfn.XLOOKUP("Src_CIDR_17_22",'Scoring_Config'!$A:$A,'Scoring_Config'!$D:$D,"Yes")="Yes",_xlfn.XLOOKUP("Src_CIDR_17_22",'Scoring_Config'!$A:$A,'Scoring_Config'!$C:$C,5),0),0)+IF(LEFT(AB1538,4)="True",IF(_xlfn.XLOOKUP("Dst_IsAny",'Scoring_Config'!$A:$A,'Scoring_Config'!$D:$D,"Yes")="Yes",_xlfn.XLOOKUP("Dst_IsAny",'Scoring_Config'!$A:$A,'Scoring_Config'!$C:$C,10),0),0)+IF(LEFT(AC1538,4)="True",IF(_xlfn.XLOOKUP("Dst_CIDR_Le_16",'Scoring_Config'!$A:$A,'Scoring_Config'!$D:$D,"Yes")="Yes",_xlfn.XLOOKUP("Dst_CIDR_Le_16",'Scoring_Config'!$A:$A,'Scoring_Config'!$C:$C,10),0),0)+IF(LEFT(AD1538,4)="True",IF(_xlfn.XLOOKUP("Dst_CIDR_17_22",'Scoring_Config'!$A:$A,'Scoring_Config'!$D:$D,"Yes")="Yes",_xlfn.XLOOKUP("Dst_CIDR_17_22",'Scoring_Config'!$A:$A,'Scoring_Config'!$C:$C,5),0),0)+IF(LEFT(AE1538,4)="True",IF(_xlfn.XLOOKUP("SrcZone_IsAny",'Scoring_Config'!$A:$A,'Scoring_Config'!$D:$D,"Yes")="Yes",_xlfn.XLOOKUP("SrcZone_IsAny",'Scoring_Config'!$A:$A,'Scoring_Config'!$C:$C,10),0),0)+IF(LEFT(AF1538,4)="True",IF(_xlfn.XLOOKUP("DstZone_IsAny",'Scoring_Config'!$A:$A,'Scoring_Config'!$D:$D,"Yes")="Yes",_xlfn.XLOOKUP("DstZone_IsAny",'Scoring_Config'!$A:$A,'Scoring_Config'!$C:$C,10),0),0)+IF(LEFT(AG1538,4)="True",IF(_xlfn.XLOOKUP("Service_Any_OR_RangeGt1000",'Scoring_Config'!$A:$A,'Scoring_Config'!$D:$D,"Yes")="Yes",_xlfn.XLOOKUP("Service_Any_OR_RangeGt1000",'Scoring_Config'!$A:$A,'Scoring_Config'!$C:$C,10),0),0)+IF(LEFT(AH1538,4)="True",IF(_xlfn.XLOOKUP("App_Any_OR_RangeGt1000",'Scoring_Config'!$A:$A,'Scoring_Config'!$D:$D,"Yes")="Yes",_xlfn.XLOOKUP("App_Any_OR_RangeGt1000",'Scoring_Config'!$A:$A,'Scoring_Config'!$C:$C,10),0),0)+IF(LEFT(AI1538,4)="True",IF(_xlfn.XLOOKUP("Service_Insecure_Match",'Scoring_Config'!$A:$A,'Scoring_Config'!$D:$D,"Yes")="Yes",_xlfn.XLOOKUP("Service_Insecure_Match",'Scoring_Config'!$A:$A,'Scoring_Config'!$C:$C,5),0),0)+IF(LEFT(AJ1538,4)="True",IF(_xlfn.XLOOKUP("Risky_Inbound",'Scoring_Config'!$A:$A,'Scoring_Config'!$D:$D,"Yes")="Yes",_xlfn.XLOOKUP("Risky_Inbound",'Scoring_Config'!$A:$A,'Scoring_Config'!$C:$C,50),0),0)+IF(LEFT(AK1538,4)="True",IF(_xlfn.XLOOKUP("Risky_Outbound",'Scoring_Config'!$A:$A,'Scoring_Config'!$D:$D,"Yes")="Yes",_xlfn.XLOOKUP("Risky_Outbound",'Scoring_Config'!$A:$A,'Scoring_Config'!$C:$C,25),0),0)+IF(LEFT(AZ1538,4)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1538,FIND(",",AL1538)+1,100)),0)+IF(LEFT(AM1538,4)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1538,FIND(",",AN1538)+1,100)),0)+IF(_xlfn.XLOOKUP("Profile_Scoring",'Scoring_Config'!$A:$A,'Scoring_Config'!$D:$D,"Yes")="Yes",VALUE(MID(AO1538,FIND(",",AO1538)+1,100)),0)+IF(_xlfn.XLOOKUP("Options_Scoring",'Scoring_Config'!$A:$A,'Scoring_Config'!$D:$D,"Yes")="Yes",VALUE(MID(AP1538,FIND(",",AP1538)+1,100)),0)))</f>
        <v>0</v>
      </c>
      <c r="AY1538" t="s">
        <v>6712</v>
      </c>
      <c r="AZ1538" cm="1">
        <f t="array" ref="AZ1538">IF(TRUE,"True," &amp; IF(_xlfn.XLOOKUP("Migrate_Insecure",'Scoring_Config'!$A:$A,'Scoring_Config'!$D:$D,"Yes")="Yes",_xlfn.XLOOKUP("Migrate_Insecure",'Scoring_Config'!$A:$A,'Scoring_Config'!$C:$C,10),0),"False,0")</f>
        <v>0</v>
      </c>
    </row>
    <row r="1539" spans="1:52">
      <c r="A1539" t="s">
        <v>1979</v>
      </c>
      <c r="B1539" t="s">
        <v>3511</v>
      </c>
      <c r="C1539" t="s">
        <v>3542</v>
      </c>
      <c r="D1539" t="s">
        <v>3545</v>
      </c>
      <c r="E1539" t="s">
        <v>3563</v>
      </c>
      <c r="F1539" t="s">
        <v>3986</v>
      </c>
      <c r="G1539" t="s">
        <v>702</v>
      </c>
      <c r="H1539" t="s">
        <v>174</v>
      </c>
      <c r="I1539" t="s">
        <v>3576</v>
      </c>
      <c r="J1539" t="s">
        <v>1255</v>
      </c>
      <c r="K1539" t="s">
        <v>1896</v>
      </c>
      <c r="L1539" t="s">
        <v>1512</v>
      </c>
      <c r="M1539" t="s">
        <v>1974</v>
      </c>
      <c r="N1539" t="s">
        <v>4315</v>
      </c>
      <c r="O1539" t="s">
        <v>4319</v>
      </c>
      <c r="P1539" t="s">
        <v>4321</v>
      </c>
      <c r="Q1539" t="s">
        <v>5412</v>
      </c>
      <c r="R1539" t="s">
        <v>5439</v>
      </c>
      <c r="S1539" t="s">
        <v>4324</v>
      </c>
      <c r="T1539" t="s">
        <v>5896</v>
      </c>
      <c r="U1539" t="s">
        <v>6607</v>
      </c>
      <c r="Y1539" cm="1">
        <f t="array" ref="Y1539">IF(FALSE,"True," &amp; IF(_xlfn.XLOOKUP("Src_IsAny",'Scoring_Config'!$A:$A,'Scoring_Config'!$D:$D,"Yes")="Yes",_xlfn.XLOOKUP("Src_IsAny",'Scoring_Config'!$A:$A,'Scoring_Config'!$C:$C,10),0),"False,0")</f>
        <v>0</v>
      </c>
      <c r="Z1539" cm="1">
        <f t="array" ref="Z1539">IF(FALSE,"True," &amp; IF(_xlfn.XLOOKUP("Src_CIDR_Le_16",'Scoring_Config'!$A:$A,'Scoring_Config'!$D:$D,"Yes")="Yes",_xlfn.XLOOKUP("Src_CIDR_Le_16",'Scoring_Config'!$A:$A,'Scoring_Config'!$C:$C,10),0),"False,0")</f>
        <v>0</v>
      </c>
      <c r="AA1539" cm="1">
        <f t="array" ref="AA1539">IF(FALSE,"True," &amp; IF(_xlfn.XLOOKUP("Src_CIDR_17_22",'Scoring_Config'!$A:$A,'Scoring_Config'!$D:$D,"Yes")="Yes",_xlfn.XLOOKUP("Src_CIDR_17_22",'Scoring_Config'!$A:$A,'Scoring_Config'!$C:$C,5),0),"False,0")</f>
        <v>0</v>
      </c>
      <c r="AB1539" cm="1">
        <f t="array" ref="AB1539">IF(FALSE,"True," &amp; IF(_xlfn.XLOOKUP("Dst_IsAny",'Scoring_Config'!$A:$A,'Scoring_Config'!$D:$D,"Yes")="Yes",_xlfn.XLOOKUP("Dst_IsAny",'Scoring_Config'!$A:$A,'Scoring_Config'!$C:$C,10),0),"False,0")</f>
        <v>0</v>
      </c>
      <c r="AC1539" cm="1">
        <f t="array" ref="AC1539">IF(FALSE,"True," &amp; IF(_xlfn.XLOOKUP("Dst_CIDR_Le_16",'Scoring_Config'!$A:$A,'Scoring_Config'!$D:$D,"Yes")="Yes",_xlfn.XLOOKUP("Dst_CIDR_Le_16",'Scoring_Config'!$A:$A,'Scoring_Config'!$C:$C,10),0),"False,0")</f>
        <v>0</v>
      </c>
      <c r="AD1539" cm="1">
        <f t="array" ref="AD1539">IF(FALSE,"True," &amp; IF(_xlfn.XLOOKUP("Dst_CIDR_17_22",'Scoring_Config'!$A:$A,'Scoring_Config'!$D:$D,"Yes")="Yes",_xlfn.XLOOKUP("Dst_CIDR_17_22",'Scoring_Config'!$A:$A,'Scoring_Config'!$C:$C,5),0),"False,0")</f>
        <v>0</v>
      </c>
      <c r="AE1539" cm="1">
        <f t="array" ref="AE1539">IF(FALSE,"True," &amp; IF(_xlfn.XLOOKUP("SrcZone_IsAny",'Scoring_Config'!$A:$A,'Scoring_Config'!$D:$D,"Yes")="Yes",_xlfn.XLOOKUP("SrcZone_IsAny",'Scoring_Config'!$A:$A,'Scoring_Config'!$C:$C,10),0),"False,0")</f>
        <v>0</v>
      </c>
      <c r="AF1539" cm="1">
        <f t="array" ref="AF1539">IF(FALSE,"True," &amp; IF(_xlfn.XLOOKUP("DstZone_IsAny",'Scoring_Config'!$A:$A,'Scoring_Config'!$D:$D,"Yes")="Yes",_xlfn.XLOOKUP("DstZone_IsAny",'Scoring_Config'!$A:$A,'Scoring_Config'!$C:$C,10),0),"False,0")</f>
        <v>0</v>
      </c>
      <c r="AG1539" cm="1">
        <f t="array" ref="AG153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39" cm="1">
        <f t="array" ref="AH1539">IF(FALSE,"True," &amp; IF(_xlfn.XLOOKUP("App_Any_OR_RangeGt1000",'Scoring_Config'!$A:$A,'Scoring_Config'!$D:$D,"Yes")="Yes",_xlfn.XLOOKUP("App_Any_OR_RangeGt1000",'Scoring_Config'!$A:$A,'Scoring_Config'!$C:$C,10),0),"False,0")</f>
        <v>0</v>
      </c>
      <c r="AI1539" cm="1">
        <f t="array" ref="AI1539">IF(FALSE,"True," &amp; IF(_xlfn.XLOOKUP("Service_Insecure_Match",'Scoring_Config'!$A:$A,'Scoring_Config'!$D:$D,"Yes")="Yes",_xlfn.XLOOKUP("Service_Insecure_Match",'Scoring_Config'!$A:$A,'Scoring_Config'!$C:$C,5),0),"False,0")</f>
        <v>0</v>
      </c>
      <c r="AJ1539" cm="1">
        <f t="array" ref="AJ1539">IF(FALSE,"True," &amp; IF(_xlfn.XLOOKUP("Risky_Inbound",'Scoring_Config'!$A:$A,'Scoring_Config'!$D:$D,"Yes")="Yes",_xlfn.XLOOKUP("Risky_Inbound",'Scoring_Config'!$A:$A,'Scoring_Config'!$C:$C,50),0),"False,0")</f>
        <v>0</v>
      </c>
      <c r="AK1539" cm="1">
        <f t="array" ref="AK1539">IF(FALSE,"True," &amp; IF(_xlfn.XLOOKUP("Risky_Outbound",'Scoring_Config'!$A:$A,'Scoring_Config'!$D:$D,"Yes")="Yes",_xlfn.XLOOKUP("Risky_Outbound",'Scoring_Config'!$A:$A,'Scoring_Config'!$C:$C,25),0),"False,0")</f>
        <v>0</v>
      </c>
      <c r="AL1539" t="s">
        <v>6700</v>
      </c>
      <c r="AM1539" cm="1">
        <f t="array" ref="AM153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39" t="s">
        <v>6697</v>
      </c>
      <c r="AO1539" t="s">
        <v>6697</v>
      </c>
      <c r="AP1539" t="s">
        <v>6697</v>
      </c>
      <c r="AQ1539" cm="1">
        <f t="array" ref="AQ1539">IF(FALSE,"True," &amp; IF(_xlfn.XLOOKUP("Service_IsAny",'Scoring_Config'!$A:$A,'Scoring_Config'!$D:$D,"Yes")="Yes",_xlfn.XLOOKUP("Service_IsAny",'Scoring_Config'!$A:$A,'Scoring_Config'!$C:$C,0),0),"False,0")</f>
        <v>0</v>
      </c>
      <c r="AR1539">
        <v>1</v>
      </c>
      <c r="AS1539" cm="1">
        <f t="array" ref="AS1539">IF(FALSE,"True," &amp; IF(_xlfn.XLOOKUP("Service_RangeGt1000",'Scoring_Config'!$A:$A,'Scoring_Config'!$D:$D,"Yes")="Yes",_xlfn.XLOOKUP("Service_RangeGt1000",'Scoring_Config'!$A:$A,'Scoring_Config'!$C:$C,0),0),"False,0")</f>
        <v>0</v>
      </c>
      <c r="AT1539" cm="1">
        <f t="array" ref="AT1539">IF(FALSE,"True," &amp; IF(_xlfn.XLOOKUP("App_IsAny",'Scoring_Config'!$A:$A,'Scoring_Config'!$D:$D,"Yes")="Yes",_xlfn.XLOOKUP("App_IsAny",'Scoring_Config'!$A:$A,'Scoring_Config'!$C:$C,0),0),"False,0")</f>
        <v>0</v>
      </c>
      <c r="AU1539">
        <v>0</v>
      </c>
      <c r="AV1539" cm="1">
        <f t="array" ref="AV1539">IF(FALSE,"True," &amp; IF(_xlfn.XLOOKUP("App_RangeGt1000",'Scoring_Config'!$A:$A,'Scoring_Config'!$D:$D,"Yes")="Yes",_xlfn.XLOOKUP("App_RangeGt1000",'Scoring_Config'!$A:$A,'Scoring_Config'!$C:$C,0),0),"False,0")</f>
        <v>0</v>
      </c>
      <c r="AW1539" cm="1">
        <f t="array" ref="AW1539">IF(FALSE,"True," &amp; IF(_xlfn.XLOOKUP("Action_IsDenyOrDrop",'Scoring_Config'!$A:$A,'Scoring_Config'!$D:$D,"Yes")="Yes",_xlfn.XLOOKUP("Action_IsDenyOrDrop",'Scoring_Config'!$A:$A,'Scoring_Config'!$C:$C,0),0),"False,0")</f>
        <v>0</v>
      </c>
      <c r="AX1539" cm="1">
        <f t="array" ref="AX1539">IF(LEFT(AW1539,4)="True",0,(IF(LEFT(Y1539,4)="True",IF(_xlfn.XLOOKUP("Src_IsAny",'Scoring_Config'!$A:$A,'Scoring_Config'!$D:$D,"Yes")="Yes",_xlfn.XLOOKUP("Src_IsAny",'Scoring_Config'!$A:$A,'Scoring_Config'!$C:$C,10),0),0)+IF(LEFT(Z1539,4)="True",IF(_xlfn.XLOOKUP("Src_CIDR_Le_16",'Scoring_Config'!$A:$A,'Scoring_Config'!$D:$D,"Yes")="Yes",_xlfn.XLOOKUP("Src_CIDR_Le_16",'Scoring_Config'!$A:$A,'Scoring_Config'!$C:$C,10),0),0)+IF(LEFT(AA1539,4)="True",IF(_xlfn.XLOOKUP("Src_CIDR_17_22",'Scoring_Config'!$A:$A,'Scoring_Config'!$D:$D,"Yes")="Yes",_xlfn.XLOOKUP("Src_CIDR_17_22",'Scoring_Config'!$A:$A,'Scoring_Config'!$C:$C,5),0),0)+IF(LEFT(AB1539,4)="True",IF(_xlfn.XLOOKUP("Dst_IsAny",'Scoring_Config'!$A:$A,'Scoring_Config'!$D:$D,"Yes")="Yes",_xlfn.XLOOKUP("Dst_IsAny",'Scoring_Config'!$A:$A,'Scoring_Config'!$C:$C,10),0),0)+IF(LEFT(AC1539,4)="True",IF(_xlfn.XLOOKUP("Dst_CIDR_Le_16",'Scoring_Config'!$A:$A,'Scoring_Config'!$D:$D,"Yes")="Yes",_xlfn.XLOOKUP("Dst_CIDR_Le_16",'Scoring_Config'!$A:$A,'Scoring_Config'!$C:$C,10),0),0)+IF(LEFT(AD1539,4)="True",IF(_xlfn.XLOOKUP("Dst_CIDR_17_22",'Scoring_Config'!$A:$A,'Scoring_Config'!$D:$D,"Yes")="Yes",_xlfn.XLOOKUP("Dst_CIDR_17_22",'Scoring_Config'!$A:$A,'Scoring_Config'!$C:$C,5),0),0)+IF(LEFT(AE1539,4)="True",IF(_xlfn.XLOOKUP("SrcZone_IsAny",'Scoring_Config'!$A:$A,'Scoring_Config'!$D:$D,"Yes")="Yes",_xlfn.XLOOKUP("SrcZone_IsAny",'Scoring_Config'!$A:$A,'Scoring_Config'!$C:$C,10),0),0)+IF(LEFT(AF1539,4)="True",IF(_xlfn.XLOOKUP("DstZone_IsAny",'Scoring_Config'!$A:$A,'Scoring_Config'!$D:$D,"Yes")="Yes",_xlfn.XLOOKUP("DstZone_IsAny",'Scoring_Config'!$A:$A,'Scoring_Config'!$C:$C,10),0),0)+IF(LEFT(AG1539,4)="True",IF(_xlfn.XLOOKUP("Service_Any_OR_RangeGt1000",'Scoring_Config'!$A:$A,'Scoring_Config'!$D:$D,"Yes")="Yes",_xlfn.XLOOKUP("Service_Any_OR_RangeGt1000",'Scoring_Config'!$A:$A,'Scoring_Config'!$C:$C,10),0),0)+IF(LEFT(AH1539,4)="True",IF(_xlfn.XLOOKUP("App_Any_OR_RangeGt1000",'Scoring_Config'!$A:$A,'Scoring_Config'!$D:$D,"Yes")="Yes",_xlfn.XLOOKUP("App_Any_OR_RangeGt1000",'Scoring_Config'!$A:$A,'Scoring_Config'!$C:$C,10),0),0)+IF(LEFT(AI1539,4)="True",IF(_xlfn.XLOOKUP("Service_Insecure_Match",'Scoring_Config'!$A:$A,'Scoring_Config'!$D:$D,"Yes")="Yes",_xlfn.XLOOKUP("Service_Insecure_Match",'Scoring_Config'!$A:$A,'Scoring_Config'!$C:$C,5),0),0)+IF(LEFT(AJ1539,4)="True",IF(_xlfn.XLOOKUP("Risky_Inbound",'Scoring_Config'!$A:$A,'Scoring_Config'!$D:$D,"Yes")="Yes",_xlfn.XLOOKUP("Risky_Inbound",'Scoring_Config'!$A:$A,'Scoring_Config'!$C:$C,50),0),0)+IF(LEFT(AK1539,4)="True",IF(_xlfn.XLOOKUP("Risky_Outbound",'Scoring_Config'!$A:$A,'Scoring_Config'!$D:$D,"Yes")="Yes",_xlfn.XLOOKUP("Risky_Outbound",'Scoring_Config'!$A:$A,'Scoring_Config'!$C:$C,25),0),0)+IF(LEFT(AZ1539,4)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1539,FIND(",",AL1539)+1,100)),0)+IF(LEFT(AM1539,4)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1539,FIND(",",AN1539)+1,100)),0)+IF(_xlfn.XLOOKUP("Profile_Scoring",'Scoring_Config'!$A:$A,'Scoring_Config'!$D:$D,"Yes")="Yes",VALUE(MID(AO1539,FIND(",",AO1539)+1,100)),0)+IF(_xlfn.XLOOKUP("Options_Scoring",'Scoring_Config'!$A:$A,'Scoring_Config'!$D:$D,"Yes")="Yes",VALUE(MID(AP1539,FIND(",",AP1539)+1,100)),0)))</f>
        <v>0</v>
      </c>
      <c r="AZ1539" cm="1">
        <f t="array" ref="AZ1539">IF(FALSE,"True," &amp; IF(_xlfn.XLOOKUP("Migrate_Insecure",'Scoring_Config'!$A:$A,'Scoring_Config'!$D:$D,"Yes")="Yes",_xlfn.XLOOKUP("Migrate_Insecure",'Scoring_Config'!$A:$A,'Scoring_Config'!$C:$C,10),0),"False,0")</f>
        <v>0</v>
      </c>
    </row>
    <row r="1540" spans="1:52">
      <c r="A1540" t="s">
        <v>1979</v>
      </c>
      <c r="B1540" t="s">
        <v>3512</v>
      </c>
      <c r="C1540" t="s">
        <v>3542</v>
      </c>
      <c r="D1540" t="s">
        <v>3545</v>
      </c>
      <c r="E1540" t="s">
        <v>3563</v>
      </c>
      <c r="F1540" t="s">
        <v>3992</v>
      </c>
      <c r="G1540" t="s">
        <v>806</v>
      </c>
      <c r="H1540" t="s">
        <v>174</v>
      </c>
      <c r="I1540" t="s">
        <v>3576</v>
      </c>
      <c r="J1540" t="s">
        <v>102</v>
      </c>
      <c r="K1540" t="s">
        <v>1696</v>
      </c>
      <c r="L1540" t="s">
        <v>1327</v>
      </c>
      <c r="M1540" t="s">
        <v>1974</v>
      </c>
      <c r="N1540" t="s">
        <v>4315</v>
      </c>
      <c r="O1540" t="s">
        <v>4319</v>
      </c>
      <c r="P1540" t="s">
        <v>4323</v>
      </c>
      <c r="Q1540" t="s">
        <v>5413</v>
      </c>
      <c r="R1540" t="s">
        <v>5439</v>
      </c>
      <c r="S1540" t="s">
        <v>4324</v>
      </c>
      <c r="T1540" t="s">
        <v>5578</v>
      </c>
      <c r="U1540" t="s">
        <v>5578</v>
      </c>
      <c r="Y1540" cm="1">
        <f t="array" ref="Y1540">IF(FALSE,"True," &amp; IF(_xlfn.XLOOKUP("Src_IsAny",'Scoring_Config'!$A:$A,'Scoring_Config'!$D:$D,"Yes")="Yes",_xlfn.XLOOKUP("Src_IsAny",'Scoring_Config'!$A:$A,'Scoring_Config'!$C:$C,10),0),"False,0")</f>
        <v>0</v>
      </c>
      <c r="Z1540" cm="1">
        <f t="array" ref="Z1540">IF(FALSE,"True," &amp; IF(_xlfn.XLOOKUP("Src_CIDR_Le_16",'Scoring_Config'!$A:$A,'Scoring_Config'!$D:$D,"Yes")="Yes",_xlfn.XLOOKUP("Src_CIDR_Le_16",'Scoring_Config'!$A:$A,'Scoring_Config'!$C:$C,10),0),"False,0")</f>
        <v>0</v>
      </c>
      <c r="AA1540" cm="1">
        <f t="array" ref="AA1540">IF(FALSE,"True," &amp; IF(_xlfn.XLOOKUP("Src_CIDR_17_22",'Scoring_Config'!$A:$A,'Scoring_Config'!$D:$D,"Yes")="Yes",_xlfn.XLOOKUP("Src_CIDR_17_22",'Scoring_Config'!$A:$A,'Scoring_Config'!$C:$C,5),0),"False,0")</f>
        <v>0</v>
      </c>
      <c r="AB1540" cm="1">
        <f t="array" ref="AB1540">IF(FALSE,"True," &amp; IF(_xlfn.XLOOKUP("Dst_IsAny",'Scoring_Config'!$A:$A,'Scoring_Config'!$D:$D,"Yes")="Yes",_xlfn.XLOOKUP("Dst_IsAny",'Scoring_Config'!$A:$A,'Scoring_Config'!$C:$C,10),0),"False,0")</f>
        <v>0</v>
      </c>
      <c r="AC1540" cm="1">
        <f t="array" ref="AC1540">IF(FALSE,"True," &amp; IF(_xlfn.XLOOKUP("Dst_CIDR_Le_16",'Scoring_Config'!$A:$A,'Scoring_Config'!$D:$D,"Yes")="Yes",_xlfn.XLOOKUP("Dst_CIDR_Le_16",'Scoring_Config'!$A:$A,'Scoring_Config'!$C:$C,10),0),"False,0")</f>
        <v>0</v>
      </c>
      <c r="AD1540" cm="1">
        <f t="array" ref="AD1540">IF(FALSE,"True," &amp; IF(_xlfn.XLOOKUP("Dst_CIDR_17_22",'Scoring_Config'!$A:$A,'Scoring_Config'!$D:$D,"Yes")="Yes",_xlfn.XLOOKUP("Dst_CIDR_17_22",'Scoring_Config'!$A:$A,'Scoring_Config'!$C:$C,5),0),"False,0")</f>
        <v>0</v>
      </c>
      <c r="AE1540" cm="1">
        <f t="array" ref="AE1540">IF(FALSE,"True," &amp; IF(_xlfn.XLOOKUP("SrcZone_IsAny",'Scoring_Config'!$A:$A,'Scoring_Config'!$D:$D,"Yes")="Yes",_xlfn.XLOOKUP("SrcZone_IsAny",'Scoring_Config'!$A:$A,'Scoring_Config'!$C:$C,10),0),"False,0")</f>
        <v>0</v>
      </c>
      <c r="AF1540" cm="1">
        <f t="array" ref="AF1540">IF(FALSE,"True," &amp; IF(_xlfn.XLOOKUP("DstZone_IsAny",'Scoring_Config'!$A:$A,'Scoring_Config'!$D:$D,"Yes")="Yes",_xlfn.XLOOKUP("DstZone_IsAny",'Scoring_Config'!$A:$A,'Scoring_Config'!$C:$C,10),0),"False,0")</f>
        <v>0</v>
      </c>
      <c r="AG1540" cm="1">
        <f t="array" ref="AG154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40" cm="1">
        <f t="array" ref="AH1540">IF(FALSE,"True," &amp; IF(_xlfn.XLOOKUP("App_Any_OR_RangeGt1000",'Scoring_Config'!$A:$A,'Scoring_Config'!$D:$D,"Yes")="Yes",_xlfn.XLOOKUP("App_Any_OR_RangeGt1000",'Scoring_Config'!$A:$A,'Scoring_Config'!$C:$C,10),0),"False,0")</f>
        <v>0</v>
      </c>
      <c r="AI1540" cm="1">
        <f t="array" ref="AI1540">IF(FALSE,"True," &amp; IF(_xlfn.XLOOKUP("Service_Insecure_Match",'Scoring_Config'!$A:$A,'Scoring_Config'!$D:$D,"Yes")="Yes",_xlfn.XLOOKUP("Service_Insecure_Match",'Scoring_Config'!$A:$A,'Scoring_Config'!$C:$C,5),0),"False,0")</f>
        <v>0</v>
      </c>
      <c r="AJ1540" cm="1">
        <f t="array" ref="AJ1540">IF(FALSE,"True," &amp; IF(_xlfn.XLOOKUP("Risky_Inbound",'Scoring_Config'!$A:$A,'Scoring_Config'!$D:$D,"Yes")="Yes",_xlfn.XLOOKUP("Risky_Inbound",'Scoring_Config'!$A:$A,'Scoring_Config'!$C:$C,50),0),"False,0")</f>
        <v>0</v>
      </c>
      <c r="AK1540" cm="1">
        <f t="array" ref="AK1540">IF(FALSE,"True," &amp; IF(_xlfn.XLOOKUP("Risky_Outbound",'Scoring_Config'!$A:$A,'Scoring_Config'!$D:$D,"Yes")="Yes",_xlfn.XLOOKUP("Risky_Outbound",'Scoring_Config'!$A:$A,'Scoring_Config'!$C:$C,25),0),"False,0")</f>
        <v>0</v>
      </c>
      <c r="AL1540" t="s">
        <v>6699</v>
      </c>
      <c r="AM1540" cm="1">
        <f t="array" ref="AM154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40" t="s">
        <v>6697</v>
      </c>
      <c r="AO1540" t="s">
        <v>6697</v>
      </c>
      <c r="AP1540" t="s">
        <v>6697</v>
      </c>
      <c r="AQ1540" cm="1">
        <f t="array" ref="AQ1540">IF(FALSE,"True," &amp; IF(_xlfn.XLOOKUP("Service_IsAny",'Scoring_Config'!$A:$A,'Scoring_Config'!$D:$D,"Yes")="Yes",_xlfn.XLOOKUP("Service_IsAny",'Scoring_Config'!$A:$A,'Scoring_Config'!$C:$C,0),0),"False,0")</f>
        <v>0</v>
      </c>
      <c r="AR1540">
        <v>0</v>
      </c>
      <c r="AS1540" cm="1">
        <f t="array" ref="AS1540">IF(FALSE,"True," &amp; IF(_xlfn.XLOOKUP("Service_RangeGt1000",'Scoring_Config'!$A:$A,'Scoring_Config'!$D:$D,"Yes")="Yes",_xlfn.XLOOKUP("Service_RangeGt1000",'Scoring_Config'!$A:$A,'Scoring_Config'!$C:$C,0),0),"False,0")</f>
        <v>0</v>
      </c>
      <c r="AT1540" cm="1">
        <f t="array" ref="AT1540">IF(FALSE,"True," &amp; IF(_xlfn.XLOOKUP("App_IsAny",'Scoring_Config'!$A:$A,'Scoring_Config'!$D:$D,"Yes")="Yes",_xlfn.XLOOKUP("App_IsAny",'Scoring_Config'!$A:$A,'Scoring_Config'!$C:$C,0),0),"False,0")</f>
        <v>0</v>
      </c>
      <c r="AU1540">
        <v>0</v>
      </c>
      <c r="AV1540" cm="1">
        <f t="array" ref="AV1540">IF(FALSE,"True," &amp; IF(_xlfn.XLOOKUP("App_RangeGt1000",'Scoring_Config'!$A:$A,'Scoring_Config'!$D:$D,"Yes")="Yes",_xlfn.XLOOKUP("App_RangeGt1000",'Scoring_Config'!$A:$A,'Scoring_Config'!$C:$C,0),0),"False,0")</f>
        <v>0</v>
      </c>
      <c r="AW1540" cm="1">
        <f t="array" ref="AW1540">IF(FALSE,"True," &amp; IF(_xlfn.XLOOKUP("Action_IsDenyOrDrop",'Scoring_Config'!$A:$A,'Scoring_Config'!$D:$D,"Yes")="Yes",_xlfn.XLOOKUP("Action_IsDenyOrDrop",'Scoring_Config'!$A:$A,'Scoring_Config'!$C:$C,0),0),"False,0")</f>
        <v>0</v>
      </c>
      <c r="AX1540" cm="1">
        <f t="array" ref="AX1540">IF(LEFT(AW1540,4)="True",0,(IF(LEFT(Y1540,4)="True",IF(_xlfn.XLOOKUP("Src_IsAny",'Scoring_Config'!$A:$A,'Scoring_Config'!$D:$D,"Yes")="Yes",_xlfn.XLOOKUP("Src_IsAny",'Scoring_Config'!$A:$A,'Scoring_Config'!$C:$C,10),0),0)+IF(LEFT(Z1540,4)="True",IF(_xlfn.XLOOKUP("Src_CIDR_Le_16",'Scoring_Config'!$A:$A,'Scoring_Config'!$D:$D,"Yes")="Yes",_xlfn.XLOOKUP("Src_CIDR_Le_16",'Scoring_Config'!$A:$A,'Scoring_Config'!$C:$C,10),0),0)+IF(LEFT(AA1540,4)="True",IF(_xlfn.XLOOKUP("Src_CIDR_17_22",'Scoring_Config'!$A:$A,'Scoring_Config'!$D:$D,"Yes")="Yes",_xlfn.XLOOKUP("Src_CIDR_17_22",'Scoring_Config'!$A:$A,'Scoring_Config'!$C:$C,5),0),0)+IF(LEFT(AB1540,4)="True",IF(_xlfn.XLOOKUP("Dst_IsAny",'Scoring_Config'!$A:$A,'Scoring_Config'!$D:$D,"Yes")="Yes",_xlfn.XLOOKUP("Dst_IsAny",'Scoring_Config'!$A:$A,'Scoring_Config'!$C:$C,10),0),0)+IF(LEFT(AC1540,4)="True",IF(_xlfn.XLOOKUP("Dst_CIDR_Le_16",'Scoring_Config'!$A:$A,'Scoring_Config'!$D:$D,"Yes")="Yes",_xlfn.XLOOKUP("Dst_CIDR_Le_16",'Scoring_Config'!$A:$A,'Scoring_Config'!$C:$C,10),0),0)+IF(LEFT(AD1540,4)="True",IF(_xlfn.XLOOKUP("Dst_CIDR_17_22",'Scoring_Config'!$A:$A,'Scoring_Config'!$D:$D,"Yes")="Yes",_xlfn.XLOOKUP("Dst_CIDR_17_22",'Scoring_Config'!$A:$A,'Scoring_Config'!$C:$C,5),0),0)+IF(LEFT(AE1540,4)="True",IF(_xlfn.XLOOKUP("SrcZone_IsAny",'Scoring_Config'!$A:$A,'Scoring_Config'!$D:$D,"Yes")="Yes",_xlfn.XLOOKUP("SrcZone_IsAny",'Scoring_Config'!$A:$A,'Scoring_Config'!$C:$C,10),0),0)+IF(LEFT(AF1540,4)="True",IF(_xlfn.XLOOKUP("DstZone_IsAny",'Scoring_Config'!$A:$A,'Scoring_Config'!$D:$D,"Yes")="Yes",_xlfn.XLOOKUP("DstZone_IsAny",'Scoring_Config'!$A:$A,'Scoring_Config'!$C:$C,10),0),0)+IF(LEFT(AG1540,4)="True",IF(_xlfn.XLOOKUP("Service_Any_OR_RangeGt1000",'Scoring_Config'!$A:$A,'Scoring_Config'!$D:$D,"Yes")="Yes",_xlfn.XLOOKUP("Service_Any_OR_RangeGt1000",'Scoring_Config'!$A:$A,'Scoring_Config'!$C:$C,10),0),0)+IF(LEFT(AH1540,4)="True",IF(_xlfn.XLOOKUP("App_Any_OR_RangeGt1000",'Scoring_Config'!$A:$A,'Scoring_Config'!$D:$D,"Yes")="Yes",_xlfn.XLOOKUP("App_Any_OR_RangeGt1000",'Scoring_Config'!$A:$A,'Scoring_Config'!$C:$C,10),0),0)+IF(LEFT(AI1540,4)="True",IF(_xlfn.XLOOKUP("Service_Insecure_Match",'Scoring_Config'!$A:$A,'Scoring_Config'!$D:$D,"Yes")="Yes",_xlfn.XLOOKUP("Service_Insecure_Match",'Scoring_Config'!$A:$A,'Scoring_Config'!$C:$C,5),0),0)+IF(LEFT(AJ1540,4)="True",IF(_xlfn.XLOOKUP("Risky_Inbound",'Scoring_Config'!$A:$A,'Scoring_Config'!$D:$D,"Yes")="Yes",_xlfn.XLOOKUP("Risky_Inbound",'Scoring_Config'!$A:$A,'Scoring_Config'!$C:$C,50),0),0)+IF(LEFT(AK1540,4)="True",IF(_xlfn.XLOOKUP("Risky_Outbound",'Scoring_Config'!$A:$A,'Scoring_Config'!$D:$D,"Yes")="Yes",_xlfn.XLOOKUP("Risky_Outbound",'Scoring_Config'!$A:$A,'Scoring_Config'!$C:$C,25),0),0)+IF(LEFT(AZ1540,4)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1540,FIND(",",AL1540)+1,100)),0)+IF(LEFT(AM1540,4)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1540,FIND(",",AN1540)+1,100)),0)+IF(_xlfn.XLOOKUP("Profile_Scoring",'Scoring_Config'!$A:$A,'Scoring_Config'!$D:$D,"Yes")="Yes",VALUE(MID(AO1540,FIND(",",AO1540)+1,100)),0)+IF(_xlfn.XLOOKUP("Options_Scoring",'Scoring_Config'!$A:$A,'Scoring_Config'!$D:$D,"Yes")="Yes",VALUE(MID(AP1540,FIND(",",AP1540)+1,100)),0)))</f>
        <v>0</v>
      </c>
      <c r="AZ1540" cm="1">
        <f t="array" ref="AZ1540">IF(FALSE,"True," &amp; IF(_xlfn.XLOOKUP("Migrate_Insecure",'Scoring_Config'!$A:$A,'Scoring_Config'!$D:$D,"Yes")="Yes",_xlfn.XLOOKUP("Migrate_Insecure",'Scoring_Config'!$A:$A,'Scoring_Config'!$C:$C,10),0),"False,0")</f>
        <v>0</v>
      </c>
    </row>
    <row r="1541" spans="1:52">
      <c r="A1541" t="s">
        <v>1979</v>
      </c>
      <c r="B1541" t="s">
        <v>3513</v>
      </c>
      <c r="C1541" t="s">
        <v>3542</v>
      </c>
      <c r="D1541" t="s">
        <v>3545</v>
      </c>
      <c r="E1541" t="s">
        <v>3563</v>
      </c>
      <c r="F1541" t="s">
        <v>3992</v>
      </c>
      <c r="G1541" t="s">
        <v>806</v>
      </c>
      <c r="H1541" t="s">
        <v>174</v>
      </c>
      <c r="I1541" t="s">
        <v>3576</v>
      </c>
      <c r="J1541" t="s">
        <v>102</v>
      </c>
      <c r="K1541" t="s">
        <v>174</v>
      </c>
      <c r="L1541" t="s">
        <v>1592</v>
      </c>
      <c r="M1541" t="s">
        <v>1974</v>
      </c>
      <c r="N1541" t="s">
        <v>4315</v>
      </c>
      <c r="O1541" t="s">
        <v>4319</v>
      </c>
      <c r="P1541" t="s">
        <v>4323</v>
      </c>
      <c r="Q1541" t="s">
        <v>5413</v>
      </c>
      <c r="R1541" t="s">
        <v>5439</v>
      </c>
      <c r="S1541" t="s">
        <v>4324</v>
      </c>
      <c r="T1541" t="s">
        <v>5578</v>
      </c>
      <c r="U1541" t="s">
        <v>5578</v>
      </c>
      <c r="Y1541" cm="1">
        <f t="array" ref="Y1541">IF(FALSE,"True," &amp; IF(_xlfn.XLOOKUP("Src_IsAny",'Scoring_Config'!$A:$A,'Scoring_Config'!$D:$D,"Yes")="Yes",_xlfn.XLOOKUP("Src_IsAny",'Scoring_Config'!$A:$A,'Scoring_Config'!$C:$C,10),0),"False,0")</f>
        <v>0</v>
      </c>
      <c r="Z1541" cm="1">
        <f t="array" ref="Z1541">IF(FALSE,"True," &amp; IF(_xlfn.XLOOKUP("Src_CIDR_Le_16",'Scoring_Config'!$A:$A,'Scoring_Config'!$D:$D,"Yes")="Yes",_xlfn.XLOOKUP("Src_CIDR_Le_16",'Scoring_Config'!$A:$A,'Scoring_Config'!$C:$C,10),0),"False,0")</f>
        <v>0</v>
      </c>
      <c r="AA1541" cm="1">
        <f t="array" ref="AA1541">IF(FALSE,"True," &amp; IF(_xlfn.XLOOKUP("Src_CIDR_17_22",'Scoring_Config'!$A:$A,'Scoring_Config'!$D:$D,"Yes")="Yes",_xlfn.XLOOKUP("Src_CIDR_17_22",'Scoring_Config'!$A:$A,'Scoring_Config'!$C:$C,5),0),"False,0")</f>
        <v>0</v>
      </c>
      <c r="AB1541" cm="1">
        <f t="array" ref="AB1541">IF(FALSE,"True," &amp; IF(_xlfn.XLOOKUP("Dst_IsAny",'Scoring_Config'!$A:$A,'Scoring_Config'!$D:$D,"Yes")="Yes",_xlfn.XLOOKUP("Dst_IsAny",'Scoring_Config'!$A:$A,'Scoring_Config'!$C:$C,10),0),"False,0")</f>
        <v>0</v>
      </c>
      <c r="AC1541" cm="1">
        <f t="array" ref="AC1541">IF(FALSE,"True," &amp; IF(_xlfn.XLOOKUP("Dst_CIDR_Le_16",'Scoring_Config'!$A:$A,'Scoring_Config'!$D:$D,"Yes")="Yes",_xlfn.XLOOKUP("Dst_CIDR_Le_16",'Scoring_Config'!$A:$A,'Scoring_Config'!$C:$C,10),0),"False,0")</f>
        <v>0</v>
      </c>
      <c r="AD1541" cm="1">
        <f t="array" ref="AD1541">IF(FALSE,"True," &amp; IF(_xlfn.XLOOKUP("Dst_CIDR_17_22",'Scoring_Config'!$A:$A,'Scoring_Config'!$D:$D,"Yes")="Yes",_xlfn.XLOOKUP("Dst_CIDR_17_22",'Scoring_Config'!$A:$A,'Scoring_Config'!$C:$C,5),0),"False,0")</f>
        <v>0</v>
      </c>
      <c r="AE1541" cm="1">
        <f t="array" ref="AE1541">IF(FALSE,"True," &amp; IF(_xlfn.XLOOKUP("SrcZone_IsAny",'Scoring_Config'!$A:$A,'Scoring_Config'!$D:$D,"Yes")="Yes",_xlfn.XLOOKUP("SrcZone_IsAny",'Scoring_Config'!$A:$A,'Scoring_Config'!$C:$C,10),0),"False,0")</f>
        <v>0</v>
      </c>
      <c r="AF1541" cm="1">
        <f t="array" ref="AF1541">IF(FALSE,"True," &amp; IF(_xlfn.XLOOKUP("DstZone_IsAny",'Scoring_Config'!$A:$A,'Scoring_Config'!$D:$D,"Yes")="Yes",_xlfn.XLOOKUP("DstZone_IsAny",'Scoring_Config'!$A:$A,'Scoring_Config'!$C:$C,10),0),"False,0")</f>
        <v>0</v>
      </c>
      <c r="AG1541" cm="1">
        <f t="array" ref="AG1541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541" cm="1">
        <f t="array" ref="AH1541">IF(TRUE,"True," &amp; IF(_xlfn.XLOOKUP("App_Any_OR_RangeGt1000",'Scoring_Config'!$A:$A,'Scoring_Config'!$D:$D,"Yes")="Yes",_xlfn.XLOOKUP("App_Any_OR_RangeGt1000",'Scoring_Config'!$A:$A,'Scoring_Config'!$C:$C,10),0),"False,0")</f>
        <v>0</v>
      </c>
      <c r="AI1541" cm="1">
        <f t="array" ref="AI1541">IF(TRUE,"True," &amp; IF(_xlfn.XLOOKUP("Service_Insecure_Match",'Scoring_Config'!$A:$A,'Scoring_Config'!$D:$D,"Yes")="Yes",_xlfn.XLOOKUP("Service_Insecure_Match",'Scoring_Config'!$A:$A,'Scoring_Config'!$C:$C,5),0),"False,0")</f>
        <v>0</v>
      </c>
      <c r="AJ1541" cm="1">
        <f t="array" ref="AJ1541">IF(FALSE,"True," &amp; IF(_xlfn.XLOOKUP("Risky_Inbound",'Scoring_Config'!$A:$A,'Scoring_Config'!$D:$D,"Yes")="Yes",_xlfn.XLOOKUP("Risky_Inbound",'Scoring_Config'!$A:$A,'Scoring_Config'!$C:$C,50),0),"False,0")</f>
        <v>0</v>
      </c>
      <c r="AK1541" cm="1">
        <f t="array" ref="AK1541">IF(FALSE,"True," &amp; IF(_xlfn.XLOOKUP("Risky_Outbound",'Scoring_Config'!$A:$A,'Scoring_Config'!$D:$D,"Yes")="Yes",_xlfn.XLOOKUP("Risky_Outbound",'Scoring_Config'!$A:$A,'Scoring_Config'!$C:$C,25),0),"False,0")</f>
        <v>0</v>
      </c>
      <c r="AL1541" t="s">
        <v>6699</v>
      </c>
      <c r="AM1541" cm="1">
        <f t="array" ref="AM154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41" t="s">
        <v>6697</v>
      </c>
      <c r="AO1541" t="s">
        <v>6697</v>
      </c>
      <c r="AP1541" t="s">
        <v>6697</v>
      </c>
      <c r="AQ1541" cm="1">
        <f t="array" ref="AQ1541">IF(FALSE,"True," &amp; IF(_xlfn.XLOOKUP("Service_IsAny",'Scoring_Config'!$A:$A,'Scoring_Config'!$D:$D,"Yes")="Yes",_xlfn.XLOOKUP("Service_IsAny",'Scoring_Config'!$A:$A,'Scoring_Config'!$C:$C,0),0),"False,0")</f>
        <v>0</v>
      </c>
      <c r="AR1541">
        <v>16411</v>
      </c>
      <c r="AS1541" cm="1">
        <f t="array" ref="AS1541">IF(TRUE,"True," &amp; IF(_xlfn.XLOOKUP("Service_RangeGt1000",'Scoring_Config'!$A:$A,'Scoring_Config'!$D:$D,"Yes")="Yes",_xlfn.XLOOKUP("Service_RangeGt1000",'Scoring_Config'!$A:$A,'Scoring_Config'!$C:$C,0),0),"False,0")</f>
        <v>0</v>
      </c>
      <c r="AT1541" cm="1">
        <f t="array" ref="AT1541">IF(TRUE,"True," &amp; IF(_xlfn.XLOOKUP("App_IsAny",'Scoring_Config'!$A:$A,'Scoring_Config'!$D:$D,"Yes")="Yes",_xlfn.XLOOKUP("App_IsAny",'Scoring_Config'!$A:$A,'Scoring_Config'!$C:$C,0),0),"False,0")</f>
        <v>0</v>
      </c>
      <c r="AU1541">
        <v>65535</v>
      </c>
      <c r="AV1541" cm="1">
        <f t="array" ref="AV1541">IF(TRUE,"True," &amp; IF(_xlfn.XLOOKUP("App_RangeGt1000",'Scoring_Config'!$A:$A,'Scoring_Config'!$D:$D,"Yes")="Yes",_xlfn.XLOOKUP("App_RangeGt1000",'Scoring_Config'!$A:$A,'Scoring_Config'!$C:$C,0),0),"False,0")</f>
        <v>0</v>
      </c>
      <c r="AW1541" cm="1">
        <f t="array" ref="AW1541">IF(FALSE,"True," &amp; IF(_xlfn.XLOOKUP("Action_IsDenyOrDrop",'Scoring_Config'!$A:$A,'Scoring_Config'!$D:$D,"Yes")="Yes",_xlfn.XLOOKUP("Action_IsDenyOrDrop",'Scoring_Config'!$A:$A,'Scoring_Config'!$C:$C,0),0),"False,0")</f>
        <v>0</v>
      </c>
      <c r="AX1541" cm="1">
        <f t="array" ref="AX1541">IF(LEFT(AW1541,4)="True",0,(IF(LEFT(Y1541,4)="True",IF(_xlfn.XLOOKUP("Src_IsAny",'Scoring_Config'!$A:$A,'Scoring_Config'!$D:$D,"Yes")="Yes",_xlfn.XLOOKUP("Src_IsAny",'Scoring_Config'!$A:$A,'Scoring_Config'!$C:$C,10),0),0)+IF(LEFT(Z1541,4)="True",IF(_xlfn.XLOOKUP("Src_CIDR_Le_16",'Scoring_Config'!$A:$A,'Scoring_Config'!$D:$D,"Yes")="Yes",_xlfn.XLOOKUP("Src_CIDR_Le_16",'Scoring_Config'!$A:$A,'Scoring_Config'!$C:$C,10),0),0)+IF(LEFT(AA1541,4)="True",IF(_xlfn.XLOOKUP("Src_CIDR_17_22",'Scoring_Config'!$A:$A,'Scoring_Config'!$D:$D,"Yes")="Yes",_xlfn.XLOOKUP("Src_CIDR_17_22",'Scoring_Config'!$A:$A,'Scoring_Config'!$C:$C,5),0),0)+IF(LEFT(AB1541,4)="True",IF(_xlfn.XLOOKUP("Dst_IsAny",'Scoring_Config'!$A:$A,'Scoring_Config'!$D:$D,"Yes")="Yes",_xlfn.XLOOKUP("Dst_IsAny",'Scoring_Config'!$A:$A,'Scoring_Config'!$C:$C,10),0),0)+IF(LEFT(AC1541,4)="True",IF(_xlfn.XLOOKUP("Dst_CIDR_Le_16",'Scoring_Config'!$A:$A,'Scoring_Config'!$D:$D,"Yes")="Yes",_xlfn.XLOOKUP("Dst_CIDR_Le_16",'Scoring_Config'!$A:$A,'Scoring_Config'!$C:$C,10),0),0)+IF(LEFT(AD1541,4)="True",IF(_xlfn.XLOOKUP("Dst_CIDR_17_22",'Scoring_Config'!$A:$A,'Scoring_Config'!$D:$D,"Yes")="Yes",_xlfn.XLOOKUP("Dst_CIDR_17_22",'Scoring_Config'!$A:$A,'Scoring_Config'!$C:$C,5),0),0)+IF(LEFT(AE1541,4)="True",IF(_xlfn.XLOOKUP("SrcZone_IsAny",'Scoring_Config'!$A:$A,'Scoring_Config'!$D:$D,"Yes")="Yes",_xlfn.XLOOKUP("SrcZone_IsAny",'Scoring_Config'!$A:$A,'Scoring_Config'!$C:$C,10),0),0)+IF(LEFT(AF1541,4)="True",IF(_xlfn.XLOOKUP("DstZone_IsAny",'Scoring_Config'!$A:$A,'Scoring_Config'!$D:$D,"Yes")="Yes",_xlfn.XLOOKUP("DstZone_IsAny",'Scoring_Config'!$A:$A,'Scoring_Config'!$C:$C,10),0),0)+IF(LEFT(AG1541,4)="True",IF(_xlfn.XLOOKUP("Service_Any_OR_RangeGt1000",'Scoring_Config'!$A:$A,'Scoring_Config'!$D:$D,"Yes")="Yes",_xlfn.XLOOKUP("Service_Any_OR_RangeGt1000",'Scoring_Config'!$A:$A,'Scoring_Config'!$C:$C,10),0),0)+IF(LEFT(AH1541,4)="True",IF(_xlfn.XLOOKUP("App_Any_OR_RangeGt1000",'Scoring_Config'!$A:$A,'Scoring_Config'!$D:$D,"Yes")="Yes",_xlfn.XLOOKUP("App_Any_OR_RangeGt1000",'Scoring_Config'!$A:$A,'Scoring_Config'!$C:$C,10),0),0)+IF(LEFT(AI1541,4)="True",IF(_xlfn.XLOOKUP("Service_Insecure_Match",'Scoring_Config'!$A:$A,'Scoring_Config'!$D:$D,"Yes")="Yes",_xlfn.XLOOKUP("Service_Insecure_Match",'Scoring_Config'!$A:$A,'Scoring_Config'!$C:$C,5),0),0)+IF(LEFT(AJ1541,4)="True",IF(_xlfn.XLOOKUP("Risky_Inbound",'Scoring_Config'!$A:$A,'Scoring_Config'!$D:$D,"Yes")="Yes",_xlfn.XLOOKUP("Risky_Inbound",'Scoring_Config'!$A:$A,'Scoring_Config'!$C:$C,50),0),0)+IF(LEFT(AK1541,4)="True",IF(_xlfn.XLOOKUP("Risky_Outbound",'Scoring_Config'!$A:$A,'Scoring_Config'!$D:$D,"Yes")="Yes",_xlfn.XLOOKUP("Risky_Outbound",'Scoring_Config'!$A:$A,'Scoring_Config'!$C:$C,25),0),0)+IF(LEFT(AZ1541,4)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1541,FIND(",",AL1541)+1,100)),0)+IF(LEFT(AM1541,4)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1541,FIND(",",AN1541)+1,100)),0)+IF(_xlfn.XLOOKUP("Profile_Scoring",'Scoring_Config'!$A:$A,'Scoring_Config'!$D:$D,"Yes")="Yes",VALUE(MID(AO1541,FIND(",",AO1541)+1,100)),0)+IF(_xlfn.XLOOKUP("Options_Scoring",'Scoring_Config'!$A:$A,'Scoring_Config'!$D:$D,"Yes")="Yes",VALUE(MID(AP1541,FIND(",",AP1541)+1,100)),0)))</f>
        <v>0</v>
      </c>
      <c r="AY1541" t="s">
        <v>6706</v>
      </c>
      <c r="AZ1541" cm="1">
        <f t="array" ref="AZ1541">IF(TRUE,"True," &amp; IF(_xlfn.XLOOKUP("Migrate_Insecure",'Scoring_Config'!$A:$A,'Scoring_Config'!$D:$D,"Yes")="Yes",_xlfn.XLOOKUP("Migrate_Insecure",'Scoring_Config'!$A:$A,'Scoring_Config'!$C:$C,10),0),"False,0")</f>
        <v>0</v>
      </c>
    </row>
    <row r="1542" spans="1:52">
      <c r="A1542" t="s">
        <v>1979</v>
      </c>
      <c r="B1542" t="s">
        <v>3514</v>
      </c>
      <c r="C1542" t="s">
        <v>3542</v>
      </c>
      <c r="D1542" t="s">
        <v>3545</v>
      </c>
      <c r="E1542" t="s">
        <v>3563</v>
      </c>
      <c r="F1542" t="s">
        <v>3576</v>
      </c>
      <c r="G1542" t="s">
        <v>102</v>
      </c>
      <c r="H1542" t="s">
        <v>174</v>
      </c>
      <c r="I1542" t="s">
        <v>3992</v>
      </c>
      <c r="J1542" t="s">
        <v>806</v>
      </c>
      <c r="K1542" t="s">
        <v>1696</v>
      </c>
      <c r="L1542" t="s">
        <v>1327</v>
      </c>
      <c r="M1542" t="s">
        <v>1974</v>
      </c>
      <c r="N1542" t="s">
        <v>4316</v>
      </c>
      <c r="O1542" t="s">
        <v>4319</v>
      </c>
      <c r="P1542" t="s">
        <v>4323</v>
      </c>
      <c r="Q1542" t="s">
        <v>5413</v>
      </c>
      <c r="R1542" t="s">
        <v>5439</v>
      </c>
      <c r="S1542" t="s">
        <v>4324</v>
      </c>
      <c r="T1542" t="s">
        <v>5578</v>
      </c>
      <c r="U1542" t="s">
        <v>5578</v>
      </c>
      <c r="Y1542" cm="1">
        <f t="array" ref="Y1542">IF(FALSE,"True," &amp; IF(_xlfn.XLOOKUP("Src_IsAny",'Scoring_Config'!$A:$A,'Scoring_Config'!$D:$D,"Yes")="Yes",_xlfn.XLOOKUP("Src_IsAny",'Scoring_Config'!$A:$A,'Scoring_Config'!$C:$C,10),0),"False,0")</f>
        <v>0</v>
      </c>
      <c r="Z1542" cm="1">
        <f t="array" ref="Z1542">IF(FALSE,"True," &amp; IF(_xlfn.XLOOKUP("Src_CIDR_Le_16",'Scoring_Config'!$A:$A,'Scoring_Config'!$D:$D,"Yes")="Yes",_xlfn.XLOOKUP("Src_CIDR_Le_16",'Scoring_Config'!$A:$A,'Scoring_Config'!$C:$C,10),0),"False,0")</f>
        <v>0</v>
      </c>
      <c r="AA1542" cm="1">
        <f t="array" ref="AA1542">IF(FALSE,"True," &amp; IF(_xlfn.XLOOKUP("Src_CIDR_17_22",'Scoring_Config'!$A:$A,'Scoring_Config'!$D:$D,"Yes")="Yes",_xlfn.XLOOKUP("Src_CIDR_17_22",'Scoring_Config'!$A:$A,'Scoring_Config'!$C:$C,5),0),"False,0")</f>
        <v>0</v>
      </c>
      <c r="AB1542" cm="1">
        <f t="array" ref="AB1542">IF(FALSE,"True," &amp; IF(_xlfn.XLOOKUP("Dst_IsAny",'Scoring_Config'!$A:$A,'Scoring_Config'!$D:$D,"Yes")="Yes",_xlfn.XLOOKUP("Dst_IsAny",'Scoring_Config'!$A:$A,'Scoring_Config'!$C:$C,10),0),"False,0")</f>
        <v>0</v>
      </c>
      <c r="AC1542" cm="1">
        <f t="array" ref="AC1542">IF(FALSE,"True," &amp; IF(_xlfn.XLOOKUP("Dst_CIDR_Le_16",'Scoring_Config'!$A:$A,'Scoring_Config'!$D:$D,"Yes")="Yes",_xlfn.XLOOKUP("Dst_CIDR_Le_16",'Scoring_Config'!$A:$A,'Scoring_Config'!$C:$C,10),0),"False,0")</f>
        <v>0</v>
      </c>
      <c r="AD1542" cm="1">
        <f t="array" ref="AD1542">IF(FALSE,"True," &amp; IF(_xlfn.XLOOKUP("Dst_CIDR_17_22",'Scoring_Config'!$A:$A,'Scoring_Config'!$D:$D,"Yes")="Yes",_xlfn.XLOOKUP("Dst_CIDR_17_22",'Scoring_Config'!$A:$A,'Scoring_Config'!$C:$C,5),0),"False,0")</f>
        <v>0</v>
      </c>
      <c r="AE1542" cm="1">
        <f t="array" ref="AE1542">IF(FALSE,"True," &amp; IF(_xlfn.XLOOKUP("SrcZone_IsAny",'Scoring_Config'!$A:$A,'Scoring_Config'!$D:$D,"Yes")="Yes",_xlfn.XLOOKUP("SrcZone_IsAny",'Scoring_Config'!$A:$A,'Scoring_Config'!$C:$C,10),0),"False,0")</f>
        <v>0</v>
      </c>
      <c r="AF1542" cm="1">
        <f t="array" ref="AF1542">IF(FALSE,"True," &amp; IF(_xlfn.XLOOKUP("DstZone_IsAny",'Scoring_Config'!$A:$A,'Scoring_Config'!$D:$D,"Yes")="Yes",_xlfn.XLOOKUP("DstZone_IsAny",'Scoring_Config'!$A:$A,'Scoring_Config'!$C:$C,10),0),"False,0")</f>
        <v>0</v>
      </c>
      <c r="AG1542" cm="1">
        <f t="array" ref="AG154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42" cm="1">
        <f t="array" ref="AH1542">IF(FALSE,"True," &amp; IF(_xlfn.XLOOKUP("App_Any_OR_RangeGt1000",'Scoring_Config'!$A:$A,'Scoring_Config'!$D:$D,"Yes")="Yes",_xlfn.XLOOKUP("App_Any_OR_RangeGt1000",'Scoring_Config'!$A:$A,'Scoring_Config'!$C:$C,10),0),"False,0")</f>
        <v>0</v>
      </c>
      <c r="AI1542" cm="1">
        <f t="array" ref="AI1542">IF(FALSE,"True," &amp; IF(_xlfn.XLOOKUP("Service_Insecure_Match",'Scoring_Config'!$A:$A,'Scoring_Config'!$D:$D,"Yes")="Yes",_xlfn.XLOOKUP("Service_Insecure_Match",'Scoring_Config'!$A:$A,'Scoring_Config'!$C:$C,5),0),"False,0")</f>
        <v>0</v>
      </c>
      <c r="AJ1542" cm="1">
        <f t="array" ref="AJ1542">IF(FALSE,"True," &amp; IF(_xlfn.XLOOKUP("Risky_Inbound",'Scoring_Config'!$A:$A,'Scoring_Config'!$D:$D,"Yes")="Yes",_xlfn.XLOOKUP("Risky_Inbound",'Scoring_Config'!$A:$A,'Scoring_Config'!$C:$C,50),0),"False,0")</f>
        <v>0</v>
      </c>
      <c r="AK1542" cm="1">
        <f t="array" ref="AK1542">IF(FALSE,"True," &amp; IF(_xlfn.XLOOKUP("Risky_Outbound",'Scoring_Config'!$A:$A,'Scoring_Config'!$D:$D,"Yes")="Yes",_xlfn.XLOOKUP("Risky_Outbound",'Scoring_Config'!$A:$A,'Scoring_Config'!$C:$C,25),0),"False,0")</f>
        <v>0</v>
      </c>
      <c r="AL1542" t="s">
        <v>6699</v>
      </c>
      <c r="AM1542" cm="1">
        <f t="array" ref="AM154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42" t="s">
        <v>6697</v>
      </c>
      <c r="AO1542" t="s">
        <v>6697</v>
      </c>
      <c r="AP1542" t="s">
        <v>6697</v>
      </c>
      <c r="AQ1542" cm="1">
        <f t="array" ref="AQ1542">IF(FALSE,"True," &amp; IF(_xlfn.XLOOKUP("Service_IsAny",'Scoring_Config'!$A:$A,'Scoring_Config'!$D:$D,"Yes")="Yes",_xlfn.XLOOKUP("Service_IsAny",'Scoring_Config'!$A:$A,'Scoring_Config'!$C:$C,0),0),"False,0")</f>
        <v>0</v>
      </c>
      <c r="AR1542">
        <v>0</v>
      </c>
      <c r="AS1542" cm="1">
        <f t="array" ref="AS1542">IF(FALSE,"True," &amp; IF(_xlfn.XLOOKUP("Service_RangeGt1000",'Scoring_Config'!$A:$A,'Scoring_Config'!$D:$D,"Yes")="Yes",_xlfn.XLOOKUP("Service_RangeGt1000",'Scoring_Config'!$A:$A,'Scoring_Config'!$C:$C,0),0),"False,0")</f>
        <v>0</v>
      </c>
      <c r="AT1542" cm="1">
        <f t="array" ref="AT1542">IF(FALSE,"True," &amp; IF(_xlfn.XLOOKUP("App_IsAny",'Scoring_Config'!$A:$A,'Scoring_Config'!$D:$D,"Yes")="Yes",_xlfn.XLOOKUP("App_IsAny",'Scoring_Config'!$A:$A,'Scoring_Config'!$C:$C,0),0),"False,0")</f>
        <v>0</v>
      </c>
      <c r="AU1542">
        <v>0</v>
      </c>
      <c r="AV1542" cm="1">
        <f t="array" ref="AV1542">IF(FALSE,"True," &amp; IF(_xlfn.XLOOKUP("App_RangeGt1000",'Scoring_Config'!$A:$A,'Scoring_Config'!$D:$D,"Yes")="Yes",_xlfn.XLOOKUP("App_RangeGt1000",'Scoring_Config'!$A:$A,'Scoring_Config'!$C:$C,0),0),"False,0")</f>
        <v>0</v>
      </c>
      <c r="AW1542" cm="1">
        <f t="array" ref="AW1542">IF(FALSE,"True," &amp; IF(_xlfn.XLOOKUP("Action_IsDenyOrDrop",'Scoring_Config'!$A:$A,'Scoring_Config'!$D:$D,"Yes")="Yes",_xlfn.XLOOKUP("Action_IsDenyOrDrop",'Scoring_Config'!$A:$A,'Scoring_Config'!$C:$C,0),0),"False,0")</f>
        <v>0</v>
      </c>
      <c r="AX1542" cm="1">
        <f t="array" ref="AX1542">IF(LEFT(AW1542,4)="True",0,(IF(LEFT(Y1542,4)="True",IF(_xlfn.XLOOKUP("Src_IsAny",'Scoring_Config'!$A:$A,'Scoring_Config'!$D:$D,"Yes")="Yes",_xlfn.XLOOKUP("Src_IsAny",'Scoring_Config'!$A:$A,'Scoring_Config'!$C:$C,10),0),0)+IF(LEFT(Z1542,4)="True",IF(_xlfn.XLOOKUP("Src_CIDR_Le_16",'Scoring_Config'!$A:$A,'Scoring_Config'!$D:$D,"Yes")="Yes",_xlfn.XLOOKUP("Src_CIDR_Le_16",'Scoring_Config'!$A:$A,'Scoring_Config'!$C:$C,10),0),0)+IF(LEFT(AA1542,4)="True",IF(_xlfn.XLOOKUP("Src_CIDR_17_22",'Scoring_Config'!$A:$A,'Scoring_Config'!$D:$D,"Yes")="Yes",_xlfn.XLOOKUP("Src_CIDR_17_22",'Scoring_Config'!$A:$A,'Scoring_Config'!$C:$C,5),0),0)+IF(LEFT(AB1542,4)="True",IF(_xlfn.XLOOKUP("Dst_IsAny",'Scoring_Config'!$A:$A,'Scoring_Config'!$D:$D,"Yes")="Yes",_xlfn.XLOOKUP("Dst_IsAny",'Scoring_Config'!$A:$A,'Scoring_Config'!$C:$C,10),0),0)+IF(LEFT(AC1542,4)="True",IF(_xlfn.XLOOKUP("Dst_CIDR_Le_16",'Scoring_Config'!$A:$A,'Scoring_Config'!$D:$D,"Yes")="Yes",_xlfn.XLOOKUP("Dst_CIDR_Le_16",'Scoring_Config'!$A:$A,'Scoring_Config'!$C:$C,10),0),0)+IF(LEFT(AD1542,4)="True",IF(_xlfn.XLOOKUP("Dst_CIDR_17_22",'Scoring_Config'!$A:$A,'Scoring_Config'!$D:$D,"Yes")="Yes",_xlfn.XLOOKUP("Dst_CIDR_17_22",'Scoring_Config'!$A:$A,'Scoring_Config'!$C:$C,5),0),0)+IF(LEFT(AE1542,4)="True",IF(_xlfn.XLOOKUP("SrcZone_IsAny",'Scoring_Config'!$A:$A,'Scoring_Config'!$D:$D,"Yes")="Yes",_xlfn.XLOOKUP("SrcZone_IsAny",'Scoring_Config'!$A:$A,'Scoring_Config'!$C:$C,10),0),0)+IF(LEFT(AF1542,4)="True",IF(_xlfn.XLOOKUP("DstZone_IsAny",'Scoring_Config'!$A:$A,'Scoring_Config'!$D:$D,"Yes")="Yes",_xlfn.XLOOKUP("DstZone_IsAny",'Scoring_Config'!$A:$A,'Scoring_Config'!$C:$C,10),0),0)+IF(LEFT(AG1542,4)="True",IF(_xlfn.XLOOKUP("Service_Any_OR_RangeGt1000",'Scoring_Config'!$A:$A,'Scoring_Config'!$D:$D,"Yes")="Yes",_xlfn.XLOOKUP("Service_Any_OR_RangeGt1000",'Scoring_Config'!$A:$A,'Scoring_Config'!$C:$C,10),0),0)+IF(LEFT(AH1542,4)="True",IF(_xlfn.XLOOKUP("App_Any_OR_RangeGt1000",'Scoring_Config'!$A:$A,'Scoring_Config'!$D:$D,"Yes")="Yes",_xlfn.XLOOKUP("App_Any_OR_RangeGt1000",'Scoring_Config'!$A:$A,'Scoring_Config'!$C:$C,10),0),0)+IF(LEFT(AI1542,4)="True",IF(_xlfn.XLOOKUP("Service_Insecure_Match",'Scoring_Config'!$A:$A,'Scoring_Config'!$D:$D,"Yes")="Yes",_xlfn.XLOOKUP("Service_Insecure_Match",'Scoring_Config'!$A:$A,'Scoring_Config'!$C:$C,5),0),0)+IF(LEFT(AJ1542,4)="True",IF(_xlfn.XLOOKUP("Risky_Inbound",'Scoring_Config'!$A:$A,'Scoring_Config'!$D:$D,"Yes")="Yes",_xlfn.XLOOKUP("Risky_Inbound",'Scoring_Config'!$A:$A,'Scoring_Config'!$C:$C,50),0),0)+IF(LEFT(AK1542,4)="True",IF(_xlfn.XLOOKUP("Risky_Outbound",'Scoring_Config'!$A:$A,'Scoring_Config'!$D:$D,"Yes")="Yes",_xlfn.XLOOKUP("Risky_Outbound",'Scoring_Config'!$A:$A,'Scoring_Config'!$C:$C,25),0),0)+IF(LEFT(AZ1542,4)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1542,FIND(",",AL1542)+1,100)),0)+IF(LEFT(AM1542,4)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1542,FIND(",",AN1542)+1,100)),0)+IF(_xlfn.XLOOKUP("Profile_Scoring",'Scoring_Config'!$A:$A,'Scoring_Config'!$D:$D,"Yes")="Yes",VALUE(MID(AO1542,FIND(",",AO1542)+1,100)),0)+IF(_xlfn.XLOOKUP("Options_Scoring",'Scoring_Config'!$A:$A,'Scoring_Config'!$D:$D,"Yes")="Yes",VALUE(MID(AP1542,FIND(",",AP1542)+1,100)),0)))</f>
        <v>0</v>
      </c>
      <c r="AZ1542" cm="1">
        <f t="array" ref="AZ1542">IF(FALSE,"True," &amp; IF(_xlfn.XLOOKUP("Migrate_Insecure",'Scoring_Config'!$A:$A,'Scoring_Config'!$D:$D,"Yes")="Yes",_xlfn.XLOOKUP("Migrate_Insecure",'Scoring_Config'!$A:$A,'Scoring_Config'!$C:$C,10),0),"False,0")</f>
        <v>0</v>
      </c>
    </row>
    <row r="1543" spans="1:52">
      <c r="A1543" t="s">
        <v>1979</v>
      </c>
      <c r="B1543" t="s">
        <v>3515</v>
      </c>
      <c r="C1543" t="s">
        <v>3542</v>
      </c>
      <c r="D1543" t="s">
        <v>3545</v>
      </c>
      <c r="E1543" t="s">
        <v>3563</v>
      </c>
      <c r="F1543" t="s">
        <v>3576</v>
      </c>
      <c r="G1543" t="s">
        <v>102</v>
      </c>
      <c r="H1543" t="s">
        <v>174</v>
      </c>
      <c r="I1543" t="s">
        <v>3992</v>
      </c>
      <c r="J1543" t="s">
        <v>806</v>
      </c>
      <c r="K1543" t="s">
        <v>174</v>
      </c>
      <c r="L1543" t="s">
        <v>1592</v>
      </c>
      <c r="M1543" t="s">
        <v>1974</v>
      </c>
      <c r="N1543" t="s">
        <v>4315</v>
      </c>
      <c r="O1543" t="s">
        <v>4319</v>
      </c>
      <c r="P1543" t="s">
        <v>4323</v>
      </c>
      <c r="Q1543" t="s">
        <v>5413</v>
      </c>
      <c r="R1543" t="s">
        <v>5439</v>
      </c>
      <c r="S1543" t="s">
        <v>4324</v>
      </c>
      <c r="T1543" t="s">
        <v>5578</v>
      </c>
      <c r="U1543" t="s">
        <v>5578</v>
      </c>
      <c r="Y1543" cm="1">
        <f t="array" ref="Y1543">IF(FALSE,"True," &amp; IF(_xlfn.XLOOKUP("Src_IsAny",'Scoring_Config'!$A:$A,'Scoring_Config'!$D:$D,"Yes")="Yes",_xlfn.XLOOKUP("Src_IsAny",'Scoring_Config'!$A:$A,'Scoring_Config'!$C:$C,10),0),"False,0")</f>
        <v>0</v>
      </c>
      <c r="Z1543" cm="1">
        <f t="array" ref="Z1543">IF(FALSE,"True," &amp; IF(_xlfn.XLOOKUP("Src_CIDR_Le_16",'Scoring_Config'!$A:$A,'Scoring_Config'!$D:$D,"Yes")="Yes",_xlfn.XLOOKUP("Src_CIDR_Le_16",'Scoring_Config'!$A:$A,'Scoring_Config'!$C:$C,10),0),"False,0")</f>
        <v>0</v>
      </c>
      <c r="AA1543" cm="1">
        <f t="array" ref="AA1543">IF(FALSE,"True," &amp; IF(_xlfn.XLOOKUP("Src_CIDR_17_22",'Scoring_Config'!$A:$A,'Scoring_Config'!$D:$D,"Yes")="Yes",_xlfn.XLOOKUP("Src_CIDR_17_22",'Scoring_Config'!$A:$A,'Scoring_Config'!$C:$C,5),0),"False,0")</f>
        <v>0</v>
      </c>
      <c r="AB1543" cm="1">
        <f t="array" ref="AB1543">IF(FALSE,"True," &amp; IF(_xlfn.XLOOKUP("Dst_IsAny",'Scoring_Config'!$A:$A,'Scoring_Config'!$D:$D,"Yes")="Yes",_xlfn.XLOOKUP("Dst_IsAny",'Scoring_Config'!$A:$A,'Scoring_Config'!$C:$C,10),0),"False,0")</f>
        <v>0</v>
      </c>
      <c r="AC1543" cm="1">
        <f t="array" ref="AC1543">IF(FALSE,"True," &amp; IF(_xlfn.XLOOKUP("Dst_CIDR_Le_16",'Scoring_Config'!$A:$A,'Scoring_Config'!$D:$D,"Yes")="Yes",_xlfn.XLOOKUP("Dst_CIDR_Le_16",'Scoring_Config'!$A:$A,'Scoring_Config'!$C:$C,10),0),"False,0")</f>
        <v>0</v>
      </c>
      <c r="AD1543" cm="1">
        <f t="array" ref="AD1543">IF(FALSE,"True," &amp; IF(_xlfn.XLOOKUP("Dst_CIDR_17_22",'Scoring_Config'!$A:$A,'Scoring_Config'!$D:$D,"Yes")="Yes",_xlfn.XLOOKUP("Dst_CIDR_17_22",'Scoring_Config'!$A:$A,'Scoring_Config'!$C:$C,5),0),"False,0")</f>
        <v>0</v>
      </c>
      <c r="AE1543" cm="1">
        <f t="array" ref="AE1543">IF(FALSE,"True," &amp; IF(_xlfn.XLOOKUP("SrcZone_IsAny",'Scoring_Config'!$A:$A,'Scoring_Config'!$D:$D,"Yes")="Yes",_xlfn.XLOOKUP("SrcZone_IsAny",'Scoring_Config'!$A:$A,'Scoring_Config'!$C:$C,10),0),"False,0")</f>
        <v>0</v>
      </c>
      <c r="AF1543" cm="1">
        <f t="array" ref="AF1543">IF(FALSE,"True," &amp; IF(_xlfn.XLOOKUP("DstZone_IsAny",'Scoring_Config'!$A:$A,'Scoring_Config'!$D:$D,"Yes")="Yes",_xlfn.XLOOKUP("DstZone_IsAny",'Scoring_Config'!$A:$A,'Scoring_Config'!$C:$C,10),0),"False,0")</f>
        <v>0</v>
      </c>
      <c r="AG1543" cm="1">
        <f t="array" ref="AG1543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543" cm="1">
        <f t="array" ref="AH1543">IF(TRUE,"True," &amp; IF(_xlfn.XLOOKUP("App_Any_OR_RangeGt1000",'Scoring_Config'!$A:$A,'Scoring_Config'!$D:$D,"Yes")="Yes",_xlfn.XLOOKUP("App_Any_OR_RangeGt1000",'Scoring_Config'!$A:$A,'Scoring_Config'!$C:$C,10),0),"False,0")</f>
        <v>0</v>
      </c>
      <c r="AI1543" cm="1">
        <f t="array" ref="AI1543">IF(TRUE,"True," &amp; IF(_xlfn.XLOOKUP("Service_Insecure_Match",'Scoring_Config'!$A:$A,'Scoring_Config'!$D:$D,"Yes")="Yes",_xlfn.XLOOKUP("Service_Insecure_Match",'Scoring_Config'!$A:$A,'Scoring_Config'!$C:$C,5),0),"False,0")</f>
        <v>0</v>
      </c>
      <c r="AJ1543" cm="1">
        <f t="array" ref="AJ1543">IF(FALSE,"True," &amp; IF(_xlfn.XLOOKUP("Risky_Inbound",'Scoring_Config'!$A:$A,'Scoring_Config'!$D:$D,"Yes")="Yes",_xlfn.XLOOKUP("Risky_Inbound",'Scoring_Config'!$A:$A,'Scoring_Config'!$C:$C,50),0),"False,0")</f>
        <v>0</v>
      </c>
      <c r="AK1543" cm="1">
        <f t="array" ref="AK1543">IF(FALSE,"True," &amp; IF(_xlfn.XLOOKUP("Risky_Outbound",'Scoring_Config'!$A:$A,'Scoring_Config'!$D:$D,"Yes")="Yes",_xlfn.XLOOKUP("Risky_Outbound",'Scoring_Config'!$A:$A,'Scoring_Config'!$C:$C,25),0),"False,0")</f>
        <v>0</v>
      </c>
      <c r="AL1543" t="s">
        <v>6699</v>
      </c>
      <c r="AM1543" cm="1">
        <f t="array" ref="AM154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43" t="s">
        <v>6697</v>
      </c>
      <c r="AO1543" t="s">
        <v>6697</v>
      </c>
      <c r="AP1543" t="s">
        <v>6697</v>
      </c>
      <c r="AQ1543" cm="1">
        <f t="array" ref="AQ1543">IF(FALSE,"True," &amp; IF(_xlfn.XLOOKUP("Service_IsAny",'Scoring_Config'!$A:$A,'Scoring_Config'!$D:$D,"Yes")="Yes",_xlfn.XLOOKUP("Service_IsAny",'Scoring_Config'!$A:$A,'Scoring_Config'!$C:$C,0),0),"False,0")</f>
        <v>0</v>
      </c>
      <c r="AR1543">
        <v>16411</v>
      </c>
      <c r="AS1543" cm="1">
        <f t="array" ref="AS1543">IF(TRUE,"True," &amp; IF(_xlfn.XLOOKUP("Service_RangeGt1000",'Scoring_Config'!$A:$A,'Scoring_Config'!$D:$D,"Yes")="Yes",_xlfn.XLOOKUP("Service_RangeGt1000",'Scoring_Config'!$A:$A,'Scoring_Config'!$C:$C,0),0),"False,0")</f>
        <v>0</v>
      </c>
      <c r="AT1543" cm="1">
        <f t="array" ref="AT1543">IF(TRUE,"True," &amp; IF(_xlfn.XLOOKUP("App_IsAny",'Scoring_Config'!$A:$A,'Scoring_Config'!$D:$D,"Yes")="Yes",_xlfn.XLOOKUP("App_IsAny",'Scoring_Config'!$A:$A,'Scoring_Config'!$C:$C,0),0),"False,0")</f>
        <v>0</v>
      </c>
      <c r="AU1543">
        <v>65535</v>
      </c>
      <c r="AV1543" cm="1">
        <f t="array" ref="AV1543">IF(TRUE,"True," &amp; IF(_xlfn.XLOOKUP("App_RangeGt1000",'Scoring_Config'!$A:$A,'Scoring_Config'!$D:$D,"Yes")="Yes",_xlfn.XLOOKUP("App_RangeGt1000",'Scoring_Config'!$A:$A,'Scoring_Config'!$C:$C,0),0),"False,0")</f>
        <v>0</v>
      </c>
      <c r="AW1543" cm="1">
        <f t="array" ref="AW1543">IF(FALSE,"True," &amp; IF(_xlfn.XLOOKUP("Action_IsDenyOrDrop",'Scoring_Config'!$A:$A,'Scoring_Config'!$D:$D,"Yes")="Yes",_xlfn.XLOOKUP("Action_IsDenyOrDrop",'Scoring_Config'!$A:$A,'Scoring_Config'!$C:$C,0),0),"False,0")</f>
        <v>0</v>
      </c>
      <c r="AX1543" cm="1">
        <f t="array" ref="AX1543">IF(LEFT(AW1543,4)="True",0,(IF(LEFT(Y1543,4)="True",IF(_xlfn.XLOOKUP("Src_IsAny",'Scoring_Config'!$A:$A,'Scoring_Config'!$D:$D,"Yes")="Yes",_xlfn.XLOOKUP("Src_IsAny",'Scoring_Config'!$A:$A,'Scoring_Config'!$C:$C,10),0),0)+IF(LEFT(Z1543,4)="True",IF(_xlfn.XLOOKUP("Src_CIDR_Le_16",'Scoring_Config'!$A:$A,'Scoring_Config'!$D:$D,"Yes")="Yes",_xlfn.XLOOKUP("Src_CIDR_Le_16",'Scoring_Config'!$A:$A,'Scoring_Config'!$C:$C,10),0),0)+IF(LEFT(AA1543,4)="True",IF(_xlfn.XLOOKUP("Src_CIDR_17_22",'Scoring_Config'!$A:$A,'Scoring_Config'!$D:$D,"Yes")="Yes",_xlfn.XLOOKUP("Src_CIDR_17_22",'Scoring_Config'!$A:$A,'Scoring_Config'!$C:$C,5),0),0)+IF(LEFT(AB1543,4)="True",IF(_xlfn.XLOOKUP("Dst_IsAny",'Scoring_Config'!$A:$A,'Scoring_Config'!$D:$D,"Yes")="Yes",_xlfn.XLOOKUP("Dst_IsAny",'Scoring_Config'!$A:$A,'Scoring_Config'!$C:$C,10),0),0)+IF(LEFT(AC1543,4)="True",IF(_xlfn.XLOOKUP("Dst_CIDR_Le_16",'Scoring_Config'!$A:$A,'Scoring_Config'!$D:$D,"Yes")="Yes",_xlfn.XLOOKUP("Dst_CIDR_Le_16",'Scoring_Config'!$A:$A,'Scoring_Config'!$C:$C,10),0),0)+IF(LEFT(AD1543,4)="True",IF(_xlfn.XLOOKUP("Dst_CIDR_17_22",'Scoring_Config'!$A:$A,'Scoring_Config'!$D:$D,"Yes")="Yes",_xlfn.XLOOKUP("Dst_CIDR_17_22",'Scoring_Config'!$A:$A,'Scoring_Config'!$C:$C,5),0),0)+IF(LEFT(AE1543,4)="True",IF(_xlfn.XLOOKUP("SrcZone_IsAny",'Scoring_Config'!$A:$A,'Scoring_Config'!$D:$D,"Yes")="Yes",_xlfn.XLOOKUP("SrcZone_IsAny",'Scoring_Config'!$A:$A,'Scoring_Config'!$C:$C,10),0),0)+IF(LEFT(AF1543,4)="True",IF(_xlfn.XLOOKUP("DstZone_IsAny",'Scoring_Config'!$A:$A,'Scoring_Config'!$D:$D,"Yes")="Yes",_xlfn.XLOOKUP("DstZone_IsAny",'Scoring_Config'!$A:$A,'Scoring_Config'!$C:$C,10),0),0)+IF(LEFT(AG1543,4)="True",IF(_xlfn.XLOOKUP("Service_Any_OR_RangeGt1000",'Scoring_Config'!$A:$A,'Scoring_Config'!$D:$D,"Yes")="Yes",_xlfn.XLOOKUP("Service_Any_OR_RangeGt1000",'Scoring_Config'!$A:$A,'Scoring_Config'!$C:$C,10),0),0)+IF(LEFT(AH1543,4)="True",IF(_xlfn.XLOOKUP("App_Any_OR_RangeGt1000",'Scoring_Config'!$A:$A,'Scoring_Config'!$D:$D,"Yes")="Yes",_xlfn.XLOOKUP("App_Any_OR_RangeGt1000",'Scoring_Config'!$A:$A,'Scoring_Config'!$C:$C,10),0),0)+IF(LEFT(AI1543,4)="True",IF(_xlfn.XLOOKUP("Service_Insecure_Match",'Scoring_Config'!$A:$A,'Scoring_Config'!$D:$D,"Yes")="Yes",_xlfn.XLOOKUP("Service_Insecure_Match",'Scoring_Config'!$A:$A,'Scoring_Config'!$C:$C,5),0),0)+IF(LEFT(AJ1543,4)="True",IF(_xlfn.XLOOKUP("Risky_Inbound",'Scoring_Config'!$A:$A,'Scoring_Config'!$D:$D,"Yes")="Yes",_xlfn.XLOOKUP("Risky_Inbound",'Scoring_Config'!$A:$A,'Scoring_Config'!$C:$C,50),0),0)+IF(LEFT(AK1543,4)="True",IF(_xlfn.XLOOKUP("Risky_Outbound",'Scoring_Config'!$A:$A,'Scoring_Config'!$D:$D,"Yes")="Yes",_xlfn.XLOOKUP("Risky_Outbound",'Scoring_Config'!$A:$A,'Scoring_Config'!$C:$C,25),0),0)+IF(LEFT(AZ1543,4)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1543,FIND(",",AL1543)+1,100)),0)+IF(LEFT(AM1543,4)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1543,FIND(",",AN1543)+1,100)),0)+IF(_xlfn.XLOOKUP("Profile_Scoring",'Scoring_Config'!$A:$A,'Scoring_Config'!$D:$D,"Yes")="Yes",VALUE(MID(AO1543,FIND(",",AO1543)+1,100)),0)+IF(_xlfn.XLOOKUP("Options_Scoring",'Scoring_Config'!$A:$A,'Scoring_Config'!$D:$D,"Yes")="Yes",VALUE(MID(AP1543,FIND(",",AP1543)+1,100)),0)))</f>
        <v>0</v>
      </c>
      <c r="AY1543" t="s">
        <v>6706</v>
      </c>
      <c r="AZ1543" cm="1">
        <f t="array" ref="AZ1543">IF(TRUE,"True," &amp; IF(_xlfn.XLOOKUP("Migrate_Insecure",'Scoring_Config'!$A:$A,'Scoring_Config'!$D:$D,"Yes")="Yes",_xlfn.XLOOKUP("Migrate_Insecure",'Scoring_Config'!$A:$A,'Scoring_Config'!$C:$C,10),0),"False,0")</f>
        <v>0</v>
      </c>
    </row>
    <row r="1544" spans="1:52">
      <c r="A1544" t="s">
        <v>1979</v>
      </c>
      <c r="B1544" t="s">
        <v>3516</v>
      </c>
      <c r="C1544" t="s">
        <v>3542</v>
      </c>
      <c r="D1544" t="s">
        <v>3545</v>
      </c>
      <c r="E1544" t="s">
        <v>3563</v>
      </c>
      <c r="F1544" t="s">
        <v>3576</v>
      </c>
      <c r="G1544" t="s">
        <v>674</v>
      </c>
      <c r="H1544" t="s">
        <v>174</v>
      </c>
      <c r="I1544" t="s">
        <v>3812</v>
      </c>
      <c r="J1544" t="s">
        <v>918</v>
      </c>
      <c r="K1544" t="s">
        <v>174</v>
      </c>
      <c r="L1544" t="s">
        <v>1655</v>
      </c>
      <c r="M1544" t="s">
        <v>1974</v>
      </c>
      <c r="N1544" t="s">
        <v>4315</v>
      </c>
      <c r="O1544" t="s">
        <v>4319</v>
      </c>
      <c r="P1544" t="s">
        <v>4321</v>
      </c>
      <c r="Q1544" t="s">
        <v>5233</v>
      </c>
      <c r="R1544" t="s">
        <v>5441</v>
      </c>
      <c r="S1544" t="s">
        <v>5466</v>
      </c>
      <c r="T1544" t="s">
        <v>5943</v>
      </c>
      <c r="U1544" t="s">
        <v>6686</v>
      </c>
      <c r="Y1544" cm="1">
        <f t="array" ref="Y1544">IF(FALSE,"True," &amp; IF(_xlfn.XLOOKUP("Src_IsAny",'Scoring_Config'!$A:$A,'Scoring_Config'!$D:$D,"Yes")="Yes",_xlfn.XLOOKUP("Src_IsAny",'Scoring_Config'!$A:$A,'Scoring_Config'!$C:$C,10),0),"False,0")</f>
        <v>0</v>
      </c>
      <c r="Z1544" cm="1">
        <f t="array" ref="Z1544">IF(FALSE,"True," &amp; IF(_xlfn.XLOOKUP("Src_CIDR_Le_16",'Scoring_Config'!$A:$A,'Scoring_Config'!$D:$D,"Yes")="Yes",_xlfn.XLOOKUP("Src_CIDR_Le_16",'Scoring_Config'!$A:$A,'Scoring_Config'!$C:$C,10),0),"False,0")</f>
        <v>0</v>
      </c>
      <c r="AA1544" cm="1">
        <f t="array" ref="AA1544">IF(FALSE,"True," &amp; IF(_xlfn.XLOOKUP("Src_CIDR_17_22",'Scoring_Config'!$A:$A,'Scoring_Config'!$D:$D,"Yes")="Yes",_xlfn.XLOOKUP("Src_CIDR_17_22",'Scoring_Config'!$A:$A,'Scoring_Config'!$C:$C,5),0),"False,0")</f>
        <v>0</v>
      </c>
      <c r="AB1544" cm="1">
        <f t="array" ref="AB1544">IF(FALSE,"True," &amp; IF(_xlfn.XLOOKUP("Dst_IsAny",'Scoring_Config'!$A:$A,'Scoring_Config'!$D:$D,"Yes")="Yes",_xlfn.XLOOKUP("Dst_IsAny",'Scoring_Config'!$A:$A,'Scoring_Config'!$C:$C,10),0),"False,0")</f>
        <v>0</v>
      </c>
      <c r="AC1544" cm="1">
        <f t="array" ref="AC1544">IF(TRUE,"True," &amp; IF(_xlfn.XLOOKUP("Dst_CIDR_Le_16",'Scoring_Config'!$A:$A,'Scoring_Config'!$D:$D,"Yes")="Yes",_xlfn.XLOOKUP("Dst_CIDR_Le_16",'Scoring_Config'!$A:$A,'Scoring_Config'!$C:$C,10),0),"False,0")</f>
        <v>0</v>
      </c>
      <c r="AD1544" cm="1">
        <f t="array" ref="AD1544">IF(FALSE,"True," &amp; IF(_xlfn.XLOOKUP("Dst_CIDR_17_22",'Scoring_Config'!$A:$A,'Scoring_Config'!$D:$D,"Yes")="Yes",_xlfn.XLOOKUP("Dst_CIDR_17_22",'Scoring_Config'!$A:$A,'Scoring_Config'!$C:$C,5),0),"False,0")</f>
        <v>0</v>
      </c>
      <c r="AE1544" cm="1">
        <f t="array" ref="AE1544">IF(FALSE,"True," &amp; IF(_xlfn.XLOOKUP("SrcZone_IsAny",'Scoring_Config'!$A:$A,'Scoring_Config'!$D:$D,"Yes")="Yes",_xlfn.XLOOKUP("SrcZone_IsAny",'Scoring_Config'!$A:$A,'Scoring_Config'!$C:$C,10),0),"False,0")</f>
        <v>0</v>
      </c>
      <c r="AF1544" cm="1">
        <f t="array" ref="AF1544">IF(FALSE,"True," &amp; IF(_xlfn.XLOOKUP("DstZone_IsAny",'Scoring_Config'!$A:$A,'Scoring_Config'!$D:$D,"Yes")="Yes",_xlfn.XLOOKUP("DstZone_IsAny",'Scoring_Config'!$A:$A,'Scoring_Config'!$C:$C,10),0),"False,0")</f>
        <v>0</v>
      </c>
      <c r="AG1544" cm="1">
        <f t="array" ref="AG154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44" cm="1">
        <f t="array" ref="AH1544">IF(TRUE,"True," &amp; IF(_xlfn.XLOOKUP("App_Any_OR_RangeGt1000",'Scoring_Config'!$A:$A,'Scoring_Config'!$D:$D,"Yes")="Yes",_xlfn.XLOOKUP("App_Any_OR_RangeGt1000",'Scoring_Config'!$A:$A,'Scoring_Config'!$C:$C,10),0),"False,0")</f>
        <v>0</v>
      </c>
      <c r="AI1544" cm="1">
        <f t="array" ref="AI1544">IF(FALSE,"True," &amp; IF(_xlfn.XLOOKUP("Service_Insecure_Match",'Scoring_Config'!$A:$A,'Scoring_Config'!$D:$D,"Yes")="Yes",_xlfn.XLOOKUP("Service_Insecure_Match",'Scoring_Config'!$A:$A,'Scoring_Config'!$C:$C,5),0),"False,0")</f>
        <v>0</v>
      </c>
      <c r="AJ1544" cm="1">
        <f t="array" ref="AJ1544">IF(FALSE,"True," &amp; IF(_xlfn.XLOOKUP("Risky_Inbound",'Scoring_Config'!$A:$A,'Scoring_Config'!$D:$D,"Yes")="Yes",_xlfn.XLOOKUP("Risky_Inbound",'Scoring_Config'!$A:$A,'Scoring_Config'!$C:$C,50),0),"False,0")</f>
        <v>0</v>
      </c>
      <c r="AK1544" cm="1">
        <f t="array" ref="AK1544">IF(FALSE,"True," &amp; IF(_xlfn.XLOOKUP("Risky_Outbound",'Scoring_Config'!$A:$A,'Scoring_Config'!$D:$D,"Yes")="Yes",_xlfn.XLOOKUP("Risky_Outbound",'Scoring_Config'!$A:$A,'Scoring_Config'!$C:$C,25),0),"False,0")</f>
        <v>0</v>
      </c>
      <c r="AL1544" t="s">
        <v>6700</v>
      </c>
      <c r="AM1544" cm="1">
        <f t="array" ref="AM154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44" t="s">
        <v>6697</v>
      </c>
      <c r="AO1544" t="s">
        <v>6697</v>
      </c>
      <c r="AP1544" t="s">
        <v>6697</v>
      </c>
      <c r="AQ1544" cm="1">
        <f t="array" ref="AQ1544">IF(FALSE,"True," &amp; IF(_xlfn.XLOOKUP("Service_IsAny",'Scoring_Config'!$A:$A,'Scoring_Config'!$D:$D,"Yes")="Yes",_xlfn.XLOOKUP("Service_IsAny",'Scoring_Config'!$A:$A,'Scoring_Config'!$C:$C,0),0),"False,0")</f>
        <v>0</v>
      </c>
      <c r="AR1544">
        <v>3</v>
      </c>
      <c r="AS1544" cm="1">
        <f t="array" ref="AS1544">IF(FALSE,"True," &amp; IF(_xlfn.XLOOKUP("Service_RangeGt1000",'Scoring_Config'!$A:$A,'Scoring_Config'!$D:$D,"Yes")="Yes",_xlfn.XLOOKUP("Service_RangeGt1000",'Scoring_Config'!$A:$A,'Scoring_Config'!$C:$C,0),0),"False,0")</f>
        <v>0</v>
      </c>
      <c r="AT1544" cm="1">
        <f t="array" ref="AT1544">IF(TRUE,"True," &amp; IF(_xlfn.XLOOKUP("App_IsAny",'Scoring_Config'!$A:$A,'Scoring_Config'!$D:$D,"Yes")="Yes",_xlfn.XLOOKUP("App_IsAny",'Scoring_Config'!$A:$A,'Scoring_Config'!$C:$C,0),0),"False,0")</f>
        <v>0</v>
      </c>
      <c r="AU1544">
        <v>65535</v>
      </c>
      <c r="AV1544" cm="1">
        <f t="array" ref="AV1544">IF(TRUE,"True," &amp; IF(_xlfn.XLOOKUP("App_RangeGt1000",'Scoring_Config'!$A:$A,'Scoring_Config'!$D:$D,"Yes")="Yes",_xlfn.XLOOKUP("App_RangeGt1000",'Scoring_Config'!$A:$A,'Scoring_Config'!$C:$C,0),0),"False,0")</f>
        <v>0</v>
      </c>
      <c r="AW1544" cm="1">
        <f t="array" ref="AW1544">IF(FALSE,"True," &amp; IF(_xlfn.XLOOKUP("Action_IsDenyOrDrop",'Scoring_Config'!$A:$A,'Scoring_Config'!$D:$D,"Yes")="Yes",_xlfn.XLOOKUP("Action_IsDenyOrDrop",'Scoring_Config'!$A:$A,'Scoring_Config'!$C:$C,0),0),"False,0")</f>
        <v>0</v>
      </c>
      <c r="AX1544" cm="1">
        <f t="array" ref="AX1544">IF(LEFT(AW1544,4)="True",0,(IF(LEFT(Y1544,4)="True",IF(_xlfn.XLOOKUP("Src_IsAny",'Scoring_Config'!$A:$A,'Scoring_Config'!$D:$D,"Yes")="Yes",_xlfn.XLOOKUP("Src_IsAny",'Scoring_Config'!$A:$A,'Scoring_Config'!$C:$C,10),0),0)+IF(LEFT(Z1544,4)="True",IF(_xlfn.XLOOKUP("Src_CIDR_Le_16",'Scoring_Config'!$A:$A,'Scoring_Config'!$D:$D,"Yes")="Yes",_xlfn.XLOOKUP("Src_CIDR_Le_16",'Scoring_Config'!$A:$A,'Scoring_Config'!$C:$C,10),0),0)+IF(LEFT(AA1544,4)="True",IF(_xlfn.XLOOKUP("Src_CIDR_17_22",'Scoring_Config'!$A:$A,'Scoring_Config'!$D:$D,"Yes")="Yes",_xlfn.XLOOKUP("Src_CIDR_17_22",'Scoring_Config'!$A:$A,'Scoring_Config'!$C:$C,5),0),0)+IF(LEFT(AB1544,4)="True",IF(_xlfn.XLOOKUP("Dst_IsAny",'Scoring_Config'!$A:$A,'Scoring_Config'!$D:$D,"Yes")="Yes",_xlfn.XLOOKUP("Dst_IsAny",'Scoring_Config'!$A:$A,'Scoring_Config'!$C:$C,10),0),0)+IF(LEFT(AC1544,4)="True",IF(_xlfn.XLOOKUP("Dst_CIDR_Le_16",'Scoring_Config'!$A:$A,'Scoring_Config'!$D:$D,"Yes")="Yes",_xlfn.XLOOKUP("Dst_CIDR_Le_16",'Scoring_Config'!$A:$A,'Scoring_Config'!$C:$C,10),0),0)+IF(LEFT(AD1544,4)="True",IF(_xlfn.XLOOKUP("Dst_CIDR_17_22",'Scoring_Config'!$A:$A,'Scoring_Config'!$D:$D,"Yes")="Yes",_xlfn.XLOOKUP("Dst_CIDR_17_22",'Scoring_Config'!$A:$A,'Scoring_Config'!$C:$C,5),0),0)+IF(LEFT(AE1544,4)="True",IF(_xlfn.XLOOKUP("SrcZone_IsAny",'Scoring_Config'!$A:$A,'Scoring_Config'!$D:$D,"Yes")="Yes",_xlfn.XLOOKUP("SrcZone_IsAny",'Scoring_Config'!$A:$A,'Scoring_Config'!$C:$C,10),0),0)+IF(LEFT(AF1544,4)="True",IF(_xlfn.XLOOKUP("DstZone_IsAny",'Scoring_Config'!$A:$A,'Scoring_Config'!$D:$D,"Yes")="Yes",_xlfn.XLOOKUP("DstZone_IsAny",'Scoring_Config'!$A:$A,'Scoring_Config'!$C:$C,10),0),0)+IF(LEFT(AG1544,4)="True",IF(_xlfn.XLOOKUP("Service_Any_OR_RangeGt1000",'Scoring_Config'!$A:$A,'Scoring_Config'!$D:$D,"Yes")="Yes",_xlfn.XLOOKUP("Service_Any_OR_RangeGt1000",'Scoring_Config'!$A:$A,'Scoring_Config'!$C:$C,10),0),0)+IF(LEFT(AH1544,4)="True",IF(_xlfn.XLOOKUP("App_Any_OR_RangeGt1000",'Scoring_Config'!$A:$A,'Scoring_Config'!$D:$D,"Yes")="Yes",_xlfn.XLOOKUP("App_Any_OR_RangeGt1000",'Scoring_Config'!$A:$A,'Scoring_Config'!$C:$C,10),0),0)+IF(LEFT(AI1544,4)="True",IF(_xlfn.XLOOKUP("Service_Insecure_Match",'Scoring_Config'!$A:$A,'Scoring_Config'!$D:$D,"Yes")="Yes",_xlfn.XLOOKUP("Service_Insecure_Match",'Scoring_Config'!$A:$A,'Scoring_Config'!$C:$C,5),0),0)+IF(LEFT(AJ1544,4)="True",IF(_xlfn.XLOOKUP("Risky_Inbound",'Scoring_Config'!$A:$A,'Scoring_Config'!$D:$D,"Yes")="Yes",_xlfn.XLOOKUP("Risky_Inbound",'Scoring_Config'!$A:$A,'Scoring_Config'!$C:$C,50),0),0)+IF(LEFT(AK1544,4)="True",IF(_xlfn.XLOOKUP("Risky_Outbound",'Scoring_Config'!$A:$A,'Scoring_Config'!$D:$D,"Yes")="Yes",_xlfn.XLOOKUP("Risky_Outbound",'Scoring_Config'!$A:$A,'Scoring_Config'!$C:$C,25),0),0)+IF(LEFT(AZ1544,4)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1544,FIND(",",AL1544)+1,100)),0)+IF(LEFT(AM1544,4)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1544,FIND(",",AN1544)+1,100)),0)+IF(_xlfn.XLOOKUP("Profile_Scoring",'Scoring_Config'!$A:$A,'Scoring_Config'!$D:$D,"Yes")="Yes",VALUE(MID(AO1544,FIND(",",AO1544)+1,100)),0)+IF(_xlfn.XLOOKUP("Options_Scoring",'Scoring_Config'!$A:$A,'Scoring_Config'!$D:$D,"Yes")="Yes",VALUE(MID(AP1544,FIND(",",AP1544)+1,100)),0)))</f>
        <v>0</v>
      </c>
      <c r="AZ1544" cm="1">
        <f t="array" ref="AZ1544">IF(FALSE,"True," &amp; IF(_xlfn.XLOOKUP("Migrate_Insecure",'Scoring_Config'!$A:$A,'Scoring_Config'!$D:$D,"Yes")="Yes",_xlfn.XLOOKUP("Migrate_Insecure",'Scoring_Config'!$A:$A,'Scoring_Config'!$C:$C,10),0),"False,0")</f>
        <v>0</v>
      </c>
    </row>
    <row r="1545" spans="1:52">
      <c r="A1545" t="s">
        <v>1979</v>
      </c>
      <c r="B1545" t="s">
        <v>3517</v>
      </c>
      <c r="C1545" t="s">
        <v>3542</v>
      </c>
      <c r="D1545" t="s">
        <v>3545</v>
      </c>
      <c r="E1545" t="s">
        <v>3563</v>
      </c>
      <c r="F1545" t="s">
        <v>3975</v>
      </c>
      <c r="G1545" t="s">
        <v>807</v>
      </c>
      <c r="H1545" t="s">
        <v>174</v>
      </c>
      <c r="I1545" t="s">
        <v>4312</v>
      </c>
      <c r="J1545" t="s">
        <v>718</v>
      </c>
      <c r="K1545" t="s">
        <v>1969</v>
      </c>
      <c r="L1545" t="s">
        <v>1327</v>
      </c>
      <c r="M1545" t="s">
        <v>1974</v>
      </c>
      <c r="N1545" t="s">
        <v>4315</v>
      </c>
      <c r="O1545" t="s">
        <v>4319</v>
      </c>
      <c r="P1545" t="s">
        <v>4321</v>
      </c>
      <c r="Q1545" t="s">
        <v>5414</v>
      </c>
      <c r="R1545" t="s">
        <v>5437</v>
      </c>
      <c r="S1545" t="s">
        <v>5440</v>
      </c>
      <c r="T1545" t="s">
        <v>5944</v>
      </c>
      <c r="U1545" t="s">
        <v>5761</v>
      </c>
      <c r="Y1545" cm="1">
        <f t="array" ref="Y1545">IF(FALSE,"True," &amp; IF(_xlfn.XLOOKUP("Src_IsAny",'Scoring_Config'!$A:$A,'Scoring_Config'!$D:$D,"Yes")="Yes",_xlfn.XLOOKUP("Src_IsAny",'Scoring_Config'!$A:$A,'Scoring_Config'!$C:$C,10),0),"False,0")</f>
        <v>0</v>
      </c>
      <c r="Z1545" cm="1">
        <f t="array" ref="Z1545">IF(FALSE,"True," &amp; IF(_xlfn.XLOOKUP("Src_CIDR_Le_16",'Scoring_Config'!$A:$A,'Scoring_Config'!$D:$D,"Yes")="Yes",_xlfn.XLOOKUP("Src_CIDR_Le_16",'Scoring_Config'!$A:$A,'Scoring_Config'!$C:$C,10),0),"False,0")</f>
        <v>0</v>
      </c>
      <c r="AA1545" cm="1">
        <f t="array" ref="AA1545">IF(FALSE,"True," &amp; IF(_xlfn.XLOOKUP("Src_CIDR_17_22",'Scoring_Config'!$A:$A,'Scoring_Config'!$D:$D,"Yes")="Yes",_xlfn.XLOOKUP("Src_CIDR_17_22",'Scoring_Config'!$A:$A,'Scoring_Config'!$C:$C,5),0),"False,0")</f>
        <v>0</v>
      </c>
      <c r="AB1545" cm="1">
        <f t="array" ref="AB1545">IF(FALSE,"True," &amp; IF(_xlfn.XLOOKUP("Dst_IsAny",'Scoring_Config'!$A:$A,'Scoring_Config'!$D:$D,"Yes")="Yes",_xlfn.XLOOKUP("Dst_IsAny",'Scoring_Config'!$A:$A,'Scoring_Config'!$C:$C,10),0),"False,0")</f>
        <v>0</v>
      </c>
      <c r="AC1545" cm="1">
        <f t="array" ref="AC1545">IF(FALSE,"True," &amp; IF(_xlfn.XLOOKUP("Dst_CIDR_Le_16",'Scoring_Config'!$A:$A,'Scoring_Config'!$D:$D,"Yes")="Yes",_xlfn.XLOOKUP("Dst_CIDR_Le_16",'Scoring_Config'!$A:$A,'Scoring_Config'!$C:$C,10),0),"False,0")</f>
        <v>0</v>
      </c>
      <c r="AD1545" cm="1">
        <f t="array" ref="AD1545">IF(FALSE,"True," &amp; IF(_xlfn.XLOOKUP("Dst_CIDR_17_22",'Scoring_Config'!$A:$A,'Scoring_Config'!$D:$D,"Yes")="Yes",_xlfn.XLOOKUP("Dst_CIDR_17_22",'Scoring_Config'!$A:$A,'Scoring_Config'!$C:$C,5),0),"False,0")</f>
        <v>0</v>
      </c>
      <c r="AE1545" cm="1">
        <f t="array" ref="AE1545">IF(FALSE,"True," &amp; IF(_xlfn.XLOOKUP("SrcZone_IsAny",'Scoring_Config'!$A:$A,'Scoring_Config'!$D:$D,"Yes")="Yes",_xlfn.XLOOKUP("SrcZone_IsAny",'Scoring_Config'!$A:$A,'Scoring_Config'!$C:$C,10),0),"False,0")</f>
        <v>0</v>
      </c>
      <c r="AF1545" cm="1">
        <f t="array" ref="AF1545">IF(FALSE,"True," &amp; IF(_xlfn.XLOOKUP("DstZone_IsAny",'Scoring_Config'!$A:$A,'Scoring_Config'!$D:$D,"Yes")="Yes",_xlfn.XLOOKUP("DstZone_IsAny",'Scoring_Config'!$A:$A,'Scoring_Config'!$C:$C,10),0),"False,0")</f>
        <v>0</v>
      </c>
      <c r="AG1545" cm="1">
        <f t="array" ref="AG154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45" cm="1">
        <f t="array" ref="AH1545">IF(FALSE,"True," &amp; IF(_xlfn.XLOOKUP("App_Any_OR_RangeGt1000",'Scoring_Config'!$A:$A,'Scoring_Config'!$D:$D,"Yes")="Yes",_xlfn.XLOOKUP("App_Any_OR_RangeGt1000",'Scoring_Config'!$A:$A,'Scoring_Config'!$C:$C,10),0),"False,0")</f>
        <v>0</v>
      </c>
      <c r="AI1545" cm="1">
        <f t="array" ref="AI1545">IF(FALSE,"True," &amp; IF(_xlfn.XLOOKUP("Service_Insecure_Match",'Scoring_Config'!$A:$A,'Scoring_Config'!$D:$D,"Yes")="Yes",_xlfn.XLOOKUP("Service_Insecure_Match",'Scoring_Config'!$A:$A,'Scoring_Config'!$C:$C,5),0),"False,0")</f>
        <v>0</v>
      </c>
      <c r="AJ1545" cm="1">
        <f t="array" ref="AJ1545">IF(FALSE,"True," &amp; IF(_xlfn.XLOOKUP("Risky_Inbound",'Scoring_Config'!$A:$A,'Scoring_Config'!$D:$D,"Yes")="Yes",_xlfn.XLOOKUP("Risky_Inbound",'Scoring_Config'!$A:$A,'Scoring_Config'!$C:$C,50),0),"False,0")</f>
        <v>0</v>
      </c>
      <c r="AK1545" cm="1">
        <f t="array" ref="AK1545">IF(FALSE,"True," &amp; IF(_xlfn.XLOOKUP("Risky_Outbound",'Scoring_Config'!$A:$A,'Scoring_Config'!$D:$D,"Yes")="Yes",_xlfn.XLOOKUP("Risky_Outbound",'Scoring_Config'!$A:$A,'Scoring_Config'!$C:$C,25),0),"False,0")</f>
        <v>0</v>
      </c>
      <c r="AL1545" t="s">
        <v>6700</v>
      </c>
      <c r="AM1545" cm="1">
        <f t="array" ref="AM154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45" t="s">
        <v>6697</v>
      </c>
      <c r="AO1545" t="s">
        <v>6697</v>
      </c>
      <c r="AP1545" t="s">
        <v>6697</v>
      </c>
      <c r="AQ1545" cm="1">
        <f t="array" ref="AQ1545">IF(FALSE,"True," &amp; IF(_xlfn.XLOOKUP("Service_IsAny",'Scoring_Config'!$A:$A,'Scoring_Config'!$D:$D,"Yes")="Yes",_xlfn.XLOOKUP("Service_IsAny",'Scoring_Config'!$A:$A,'Scoring_Config'!$C:$C,0),0),"False,0")</f>
        <v>0</v>
      </c>
      <c r="AR1545">
        <v>0</v>
      </c>
      <c r="AS1545" cm="1">
        <f t="array" ref="AS1545">IF(FALSE,"True," &amp; IF(_xlfn.XLOOKUP("Service_RangeGt1000",'Scoring_Config'!$A:$A,'Scoring_Config'!$D:$D,"Yes")="Yes",_xlfn.XLOOKUP("Service_RangeGt1000",'Scoring_Config'!$A:$A,'Scoring_Config'!$C:$C,0),0),"False,0")</f>
        <v>0</v>
      </c>
      <c r="AT1545" cm="1">
        <f t="array" ref="AT1545">IF(FALSE,"True," &amp; IF(_xlfn.XLOOKUP("App_IsAny",'Scoring_Config'!$A:$A,'Scoring_Config'!$D:$D,"Yes")="Yes",_xlfn.XLOOKUP("App_IsAny",'Scoring_Config'!$A:$A,'Scoring_Config'!$C:$C,0),0),"False,0")</f>
        <v>0</v>
      </c>
      <c r="AU1545">
        <v>2</v>
      </c>
      <c r="AV1545" cm="1">
        <f t="array" ref="AV1545">IF(FALSE,"True," &amp; IF(_xlfn.XLOOKUP("App_RangeGt1000",'Scoring_Config'!$A:$A,'Scoring_Config'!$D:$D,"Yes")="Yes",_xlfn.XLOOKUP("App_RangeGt1000",'Scoring_Config'!$A:$A,'Scoring_Config'!$C:$C,0),0),"False,0")</f>
        <v>0</v>
      </c>
      <c r="AW1545" cm="1">
        <f t="array" ref="AW1545">IF(FALSE,"True," &amp; IF(_xlfn.XLOOKUP("Action_IsDenyOrDrop",'Scoring_Config'!$A:$A,'Scoring_Config'!$D:$D,"Yes")="Yes",_xlfn.XLOOKUP("Action_IsDenyOrDrop",'Scoring_Config'!$A:$A,'Scoring_Config'!$C:$C,0),0),"False,0")</f>
        <v>0</v>
      </c>
      <c r="AX1545" cm="1">
        <f t="array" ref="AX1545">IF(LEFT(AW1545,4)="True",0,(IF(LEFT(Y1545,4)="True",IF(_xlfn.XLOOKUP("Src_IsAny",'Scoring_Config'!$A:$A,'Scoring_Config'!$D:$D,"Yes")="Yes",_xlfn.XLOOKUP("Src_IsAny",'Scoring_Config'!$A:$A,'Scoring_Config'!$C:$C,10),0),0)+IF(LEFT(Z1545,4)="True",IF(_xlfn.XLOOKUP("Src_CIDR_Le_16",'Scoring_Config'!$A:$A,'Scoring_Config'!$D:$D,"Yes")="Yes",_xlfn.XLOOKUP("Src_CIDR_Le_16",'Scoring_Config'!$A:$A,'Scoring_Config'!$C:$C,10),0),0)+IF(LEFT(AA1545,4)="True",IF(_xlfn.XLOOKUP("Src_CIDR_17_22",'Scoring_Config'!$A:$A,'Scoring_Config'!$D:$D,"Yes")="Yes",_xlfn.XLOOKUP("Src_CIDR_17_22",'Scoring_Config'!$A:$A,'Scoring_Config'!$C:$C,5),0),0)+IF(LEFT(AB1545,4)="True",IF(_xlfn.XLOOKUP("Dst_IsAny",'Scoring_Config'!$A:$A,'Scoring_Config'!$D:$D,"Yes")="Yes",_xlfn.XLOOKUP("Dst_IsAny",'Scoring_Config'!$A:$A,'Scoring_Config'!$C:$C,10),0),0)+IF(LEFT(AC1545,4)="True",IF(_xlfn.XLOOKUP("Dst_CIDR_Le_16",'Scoring_Config'!$A:$A,'Scoring_Config'!$D:$D,"Yes")="Yes",_xlfn.XLOOKUP("Dst_CIDR_Le_16",'Scoring_Config'!$A:$A,'Scoring_Config'!$C:$C,10),0),0)+IF(LEFT(AD1545,4)="True",IF(_xlfn.XLOOKUP("Dst_CIDR_17_22",'Scoring_Config'!$A:$A,'Scoring_Config'!$D:$D,"Yes")="Yes",_xlfn.XLOOKUP("Dst_CIDR_17_22",'Scoring_Config'!$A:$A,'Scoring_Config'!$C:$C,5),0),0)+IF(LEFT(AE1545,4)="True",IF(_xlfn.XLOOKUP("SrcZone_IsAny",'Scoring_Config'!$A:$A,'Scoring_Config'!$D:$D,"Yes")="Yes",_xlfn.XLOOKUP("SrcZone_IsAny",'Scoring_Config'!$A:$A,'Scoring_Config'!$C:$C,10),0),0)+IF(LEFT(AF1545,4)="True",IF(_xlfn.XLOOKUP("DstZone_IsAny",'Scoring_Config'!$A:$A,'Scoring_Config'!$D:$D,"Yes")="Yes",_xlfn.XLOOKUP("DstZone_IsAny",'Scoring_Config'!$A:$A,'Scoring_Config'!$C:$C,10),0),0)+IF(LEFT(AG1545,4)="True",IF(_xlfn.XLOOKUP("Service_Any_OR_RangeGt1000",'Scoring_Config'!$A:$A,'Scoring_Config'!$D:$D,"Yes")="Yes",_xlfn.XLOOKUP("Service_Any_OR_RangeGt1000",'Scoring_Config'!$A:$A,'Scoring_Config'!$C:$C,10),0),0)+IF(LEFT(AH1545,4)="True",IF(_xlfn.XLOOKUP("App_Any_OR_RangeGt1000",'Scoring_Config'!$A:$A,'Scoring_Config'!$D:$D,"Yes")="Yes",_xlfn.XLOOKUP("App_Any_OR_RangeGt1000",'Scoring_Config'!$A:$A,'Scoring_Config'!$C:$C,10),0),0)+IF(LEFT(AI1545,4)="True",IF(_xlfn.XLOOKUP("Service_Insecure_Match",'Scoring_Config'!$A:$A,'Scoring_Config'!$D:$D,"Yes")="Yes",_xlfn.XLOOKUP("Service_Insecure_Match",'Scoring_Config'!$A:$A,'Scoring_Config'!$C:$C,5),0),0)+IF(LEFT(AJ1545,4)="True",IF(_xlfn.XLOOKUP("Risky_Inbound",'Scoring_Config'!$A:$A,'Scoring_Config'!$D:$D,"Yes")="Yes",_xlfn.XLOOKUP("Risky_Inbound",'Scoring_Config'!$A:$A,'Scoring_Config'!$C:$C,50),0),0)+IF(LEFT(AK1545,4)="True",IF(_xlfn.XLOOKUP("Risky_Outbound",'Scoring_Config'!$A:$A,'Scoring_Config'!$D:$D,"Yes")="Yes",_xlfn.XLOOKUP("Risky_Outbound",'Scoring_Config'!$A:$A,'Scoring_Config'!$C:$C,25),0),0)+IF(LEFT(AZ1545,4)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1545,FIND(",",AL1545)+1,100)),0)+IF(LEFT(AM1545,4)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1545,FIND(",",AN1545)+1,100)),0)+IF(_xlfn.XLOOKUP("Profile_Scoring",'Scoring_Config'!$A:$A,'Scoring_Config'!$D:$D,"Yes")="Yes",VALUE(MID(AO1545,FIND(",",AO1545)+1,100)),0)+IF(_xlfn.XLOOKUP("Options_Scoring",'Scoring_Config'!$A:$A,'Scoring_Config'!$D:$D,"Yes")="Yes",VALUE(MID(AP1545,FIND(",",AP1545)+1,100)),0)))</f>
        <v>0</v>
      </c>
      <c r="AZ1545" cm="1">
        <f t="array" ref="AZ1545">IF(FALSE,"True," &amp; IF(_xlfn.XLOOKUP("Migrate_Insecure",'Scoring_Config'!$A:$A,'Scoring_Config'!$D:$D,"Yes")="Yes",_xlfn.XLOOKUP("Migrate_Insecure",'Scoring_Config'!$A:$A,'Scoring_Config'!$C:$C,10),0),"False,0")</f>
        <v>0</v>
      </c>
    </row>
    <row r="1546" spans="1:52">
      <c r="A1546" t="s">
        <v>1979</v>
      </c>
      <c r="B1546" t="s">
        <v>3518</v>
      </c>
      <c r="C1546" t="s">
        <v>3542</v>
      </c>
      <c r="D1546" t="s">
        <v>3545</v>
      </c>
      <c r="E1546" t="s">
        <v>3563</v>
      </c>
      <c r="F1546" t="s">
        <v>3985</v>
      </c>
      <c r="G1546" t="s">
        <v>808</v>
      </c>
      <c r="H1546" t="s">
        <v>174</v>
      </c>
      <c r="I1546" t="s">
        <v>4301</v>
      </c>
      <c r="J1546" t="s">
        <v>1174</v>
      </c>
      <c r="K1546" t="s">
        <v>1696</v>
      </c>
      <c r="L1546" t="s">
        <v>1327</v>
      </c>
      <c r="M1546" t="s">
        <v>1974</v>
      </c>
      <c r="N1546" t="s">
        <v>4315</v>
      </c>
      <c r="O1546" t="s">
        <v>4319</v>
      </c>
      <c r="P1546" t="s">
        <v>4321</v>
      </c>
      <c r="Q1546" t="s">
        <v>5415</v>
      </c>
      <c r="R1546" t="s">
        <v>5440</v>
      </c>
      <c r="S1546" t="s">
        <v>5440</v>
      </c>
      <c r="T1546" t="s">
        <v>5945</v>
      </c>
      <c r="U1546" t="s">
        <v>6687</v>
      </c>
      <c r="Y1546" cm="1">
        <f t="array" ref="Y1546">IF(FALSE,"True," &amp; IF(_xlfn.XLOOKUP("Src_IsAny",'Scoring_Config'!$A:$A,'Scoring_Config'!$D:$D,"Yes")="Yes",_xlfn.XLOOKUP("Src_IsAny",'Scoring_Config'!$A:$A,'Scoring_Config'!$C:$C,10),0),"False,0")</f>
        <v>0</v>
      </c>
      <c r="Z1546" cm="1">
        <f t="array" ref="Z1546">IF(FALSE,"True," &amp; IF(_xlfn.XLOOKUP("Src_CIDR_Le_16",'Scoring_Config'!$A:$A,'Scoring_Config'!$D:$D,"Yes")="Yes",_xlfn.XLOOKUP("Src_CIDR_Le_16",'Scoring_Config'!$A:$A,'Scoring_Config'!$C:$C,10),0),"False,0")</f>
        <v>0</v>
      </c>
      <c r="AA1546" cm="1">
        <f t="array" ref="AA1546">IF(FALSE,"True," &amp; IF(_xlfn.XLOOKUP("Src_CIDR_17_22",'Scoring_Config'!$A:$A,'Scoring_Config'!$D:$D,"Yes")="Yes",_xlfn.XLOOKUP("Src_CIDR_17_22",'Scoring_Config'!$A:$A,'Scoring_Config'!$C:$C,5),0),"False,0")</f>
        <v>0</v>
      </c>
      <c r="AB1546" cm="1">
        <f t="array" ref="AB1546">IF(FALSE,"True," &amp; IF(_xlfn.XLOOKUP("Dst_IsAny",'Scoring_Config'!$A:$A,'Scoring_Config'!$D:$D,"Yes")="Yes",_xlfn.XLOOKUP("Dst_IsAny",'Scoring_Config'!$A:$A,'Scoring_Config'!$C:$C,10),0),"False,0")</f>
        <v>0</v>
      </c>
      <c r="AC1546" cm="1">
        <f t="array" ref="AC1546">IF(FALSE,"True," &amp; IF(_xlfn.XLOOKUP("Dst_CIDR_Le_16",'Scoring_Config'!$A:$A,'Scoring_Config'!$D:$D,"Yes")="Yes",_xlfn.XLOOKUP("Dst_CIDR_Le_16",'Scoring_Config'!$A:$A,'Scoring_Config'!$C:$C,10),0),"False,0")</f>
        <v>0</v>
      </c>
      <c r="AD1546" cm="1">
        <f t="array" ref="AD1546">IF(FALSE,"True," &amp; IF(_xlfn.XLOOKUP("Dst_CIDR_17_22",'Scoring_Config'!$A:$A,'Scoring_Config'!$D:$D,"Yes")="Yes",_xlfn.XLOOKUP("Dst_CIDR_17_22",'Scoring_Config'!$A:$A,'Scoring_Config'!$C:$C,5),0),"False,0")</f>
        <v>0</v>
      </c>
      <c r="AE1546" cm="1">
        <f t="array" ref="AE1546">IF(FALSE,"True," &amp; IF(_xlfn.XLOOKUP("SrcZone_IsAny",'Scoring_Config'!$A:$A,'Scoring_Config'!$D:$D,"Yes")="Yes",_xlfn.XLOOKUP("SrcZone_IsAny",'Scoring_Config'!$A:$A,'Scoring_Config'!$C:$C,10),0),"False,0")</f>
        <v>0</v>
      </c>
      <c r="AF1546" cm="1">
        <f t="array" ref="AF1546">IF(FALSE,"True," &amp; IF(_xlfn.XLOOKUP("DstZone_IsAny",'Scoring_Config'!$A:$A,'Scoring_Config'!$D:$D,"Yes")="Yes",_xlfn.XLOOKUP("DstZone_IsAny",'Scoring_Config'!$A:$A,'Scoring_Config'!$C:$C,10),0),"False,0")</f>
        <v>0</v>
      </c>
      <c r="AG1546" cm="1">
        <f t="array" ref="AG154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46" cm="1">
        <f t="array" ref="AH1546">IF(FALSE,"True," &amp; IF(_xlfn.XLOOKUP("App_Any_OR_RangeGt1000",'Scoring_Config'!$A:$A,'Scoring_Config'!$D:$D,"Yes")="Yes",_xlfn.XLOOKUP("App_Any_OR_RangeGt1000",'Scoring_Config'!$A:$A,'Scoring_Config'!$C:$C,10),0),"False,0")</f>
        <v>0</v>
      </c>
      <c r="AI1546" cm="1">
        <f t="array" ref="AI1546">IF(FALSE,"True," &amp; IF(_xlfn.XLOOKUP("Service_Insecure_Match",'Scoring_Config'!$A:$A,'Scoring_Config'!$D:$D,"Yes")="Yes",_xlfn.XLOOKUP("Service_Insecure_Match",'Scoring_Config'!$A:$A,'Scoring_Config'!$C:$C,5),0),"False,0")</f>
        <v>0</v>
      </c>
      <c r="AJ1546" cm="1">
        <f t="array" ref="AJ1546">IF(FALSE,"True," &amp; IF(_xlfn.XLOOKUP("Risky_Inbound",'Scoring_Config'!$A:$A,'Scoring_Config'!$D:$D,"Yes")="Yes",_xlfn.XLOOKUP("Risky_Inbound",'Scoring_Config'!$A:$A,'Scoring_Config'!$C:$C,50),0),"False,0")</f>
        <v>0</v>
      </c>
      <c r="AK1546" cm="1">
        <f t="array" ref="AK1546">IF(FALSE,"True," &amp; IF(_xlfn.XLOOKUP("Risky_Outbound",'Scoring_Config'!$A:$A,'Scoring_Config'!$D:$D,"Yes")="Yes",_xlfn.XLOOKUP("Risky_Outbound",'Scoring_Config'!$A:$A,'Scoring_Config'!$C:$C,25),0),"False,0")</f>
        <v>0</v>
      </c>
      <c r="AL1546" t="s">
        <v>6700</v>
      </c>
      <c r="AM1546" cm="1">
        <f t="array" ref="AM154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46" t="s">
        <v>6697</v>
      </c>
      <c r="AO1546" t="s">
        <v>6697</v>
      </c>
      <c r="AP1546" t="s">
        <v>6697</v>
      </c>
      <c r="AQ1546" cm="1">
        <f t="array" ref="AQ1546">IF(FALSE,"True," &amp; IF(_xlfn.XLOOKUP("Service_IsAny",'Scoring_Config'!$A:$A,'Scoring_Config'!$D:$D,"Yes")="Yes",_xlfn.XLOOKUP("Service_IsAny",'Scoring_Config'!$A:$A,'Scoring_Config'!$C:$C,0),0),"False,0")</f>
        <v>0</v>
      </c>
      <c r="AR1546">
        <v>0</v>
      </c>
      <c r="AS1546" cm="1">
        <f t="array" ref="AS1546">IF(FALSE,"True," &amp; IF(_xlfn.XLOOKUP("Service_RangeGt1000",'Scoring_Config'!$A:$A,'Scoring_Config'!$D:$D,"Yes")="Yes",_xlfn.XLOOKUP("Service_RangeGt1000",'Scoring_Config'!$A:$A,'Scoring_Config'!$C:$C,0),0),"False,0")</f>
        <v>0</v>
      </c>
      <c r="AT1546" cm="1">
        <f t="array" ref="AT1546">IF(FALSE,"True," &amp; IF(_xlfn.XLOOKUP("App_IsAny",'Scoring_Config'!$A:$A,'Scoring_Config'!$D:$D,"Yes")="Yes",_xlfn.XLOOKUP("App_IsAny",'Scoring_Config'!$A:$A,'Scoring_Config'!$C:$C,0),0),"False,0")</f>
        <v>0</v>
      </c>
      <c r="AU1546">
        <v>0</v>
      </c>
      <c r="AV1546" cm="1">
        <f t="array" ref="AV1546">IF(FALSE,"True," &amp; IF(_xlfn.XLOOKUP("App_RangeGt1000",'Scoring_Config'!$A:$A,'Scoring_Config'!$D:$D,"Yes")="Yes",_xlfn.XLOOKUP("App_RangeGt1000",'Scoring_Config'!$A:$A,'Scoring_Config'!$C:$C,0),0),"False,0")</f>
        <v>0</v>
      </c>
      <c r="AW1546" cm="1">
        <f t="array" ref="AW1546">IF(FALSE,"True," &amp; IF(_xlfn.XLOOKUP("Action_IsDenyOrDrop",'Scoring_Config'!$A:$A,'Scoring_Config'!$D:$D,"Yes")="Yes",_xlfn.XLOOKUP("Action_IsDenyOrDrop",'Scoring_Config'!$A:$A,'Scoring_Config'!$C:$C,0),0),"False,0")</f>
        <v>0</v>
      </c>
      <c r="AX1546" cm="1">
        <f t="array" ref="AX1546">IF(LEFT(AW1546,4)="True",0,(IF(LEFT(Y1546,4)="True",IF(_xlfn.XLOOKUP("Src_IsAny",'Scoring_Config'!$A:$A,'Scoring_Config'!$D:$D,"Yes")="Yes",_xlfn.XLOOKUP("Src_IsAny",'Scoring_Config'!$A:$A,'Scoring_Config'!$C:$C,10),0),0)+IF(LEFT(Z1546,4)="True",IF(_xlfn.XLOOKUP("Src_CIDR_Le_16",'Scoring_Config'!$A:$A,'Scoring_Config'!$D:$D,"Yes")="Yes",_xlfn.XLOOKUP("Src_CIDR_Le_16",'Scoring_Config'!$A:$A,'Scoring_Config'!$C:$C,10),0),0)+IF(LEFT(AA1546,4)="True",IF(_xlfn.XLOOKUP("Src_CIDR_17_22",'Scoring_Config'!$A:$A,'Scoring_Config'!$D:$D,"Yes")="Yes",_xlfn.XLOOKUP("Src_CIDR_17_22",'Scoring_Config'!$A:$A,'Scoring_Config'!$C:$C,5),0),0)+IF(LEFT(AB1546,4)="True",IF(_xlfn.XLOOKUP("Dst_IsAny",'Scoring_Config'!$A:$A,'Scoring_Config'!$D:$D,"Yes")="Yes",_xlfn.XLOOKUP("Dst_IsAny",'Scoring_Config'!$A:$A,'Scoring_Config'!$C:$C,10),0),0)+IF(LEFT(AC1546,4)="True",IF(_xlfn.XLOOKUP("Dst_CIDR_Le_16",'Scoring_Config'!$A:$A,'Scoring_Config'!$D:$D,"Yes")="Yes",_xlfn.XLOOKUP("Dst_CIDR_Le_16",'Scoring_Config'!$A:$A,'Scoring_Config'!$C:$C,10),0),0)+IF(LEFT(AD1546,4)="True",IF(_xlfn.XLOOKUP("Dst_CIDR_17_22",'Scoring_Config'!$A:$A,'Scoring_Config'!$D:$D,"Yes")="Yes",_xlfn.XLOOKUP("Dst_CIDR_17_22",'Scoring_Config'!$A:$A,'Scoring_Config'!$C:$C,5),0),0)+IF(LEFT(AE1546,4)="True",IF(_xlfn.XLOOKUP("SrcZone_IsAny",'Scoring_Config'!$A:$A,'Scoring_Config'!$D:$D,"Yes")="Yes",_xlfn.XLOOKUP("SrcZone_IsAny",'Scoring_Config'!$A:$A,'Scoring_Config'!$C:$C,10),0),0)+IF(LEFT(AF1546,4)="True",IF(_xlfn.XLOOKUP("DstZone_IsAny",'Scoring_Config'!$A:$A,'Scoring_Config'!$D:$D,"Yes")="Yes",_xlfn.XLOOKUP("DstZone_IsAny",'Scoring_Config'!$A:$A,'Scoring_Config'!$C:$C,10),0),0)+IF(LEFT(AG1546,4)="True",IF(_xlfn.XLOOKUP("Service_Any_OR_RangeGt1000",'Scoring_Config'!$A:$A,'Scoring_Config'!$D:$D,"Yes")="Yes",_xlfn.XLOOKUP("Service_Any_OR_RangeGt1000",'Scoring_Config'!$A:$A,'Scoring_Config'!$C:$C,10),0),0)+IF(LEFT(AH1546,4)="True",IF(_xlfn.XLOOKUP("App_Any_OR_RangeGt1000",'Scoring_Config'!$A:$A,'Scoring_Config'!$D:$D,"Yes")="Yes",_xlfn.XLOOKUP("App_Any_OR_RangeGt1000",'Scoring_Config'!$A:$A,'Scoring_Config'!$C:$C,10),0),0)+IF(LEFT(AI1546,4)="True",IF(_xlfn.XLOOKUP("Service_Insecure_Match",'Scoring_Config'!$A:$A,'Scoring_Config'!$D:$D,"Yes")="Yes",_xlfn.XLOOKUP("Service_Insecure_Match",'Scoring_Config'!$A:$A,'Scoring_Config'!$C:$C,5),0),0)+IF(LEFT(AJ1546,4)="True",IF(_xlfn.XLOOKUP("Risky_Inbound",'Scoring_Config'!$A:$A,'Scoring_Config'!$D:$D,"Yes")="Yes",_xlfn.XLOOKUP("Risky_Inbound",'Scoring_Config'!$A:$A,'Scoring_Config'!$C:$C,50),0),0)+IF(LEFT(AK1546,4)="True",IF(_xlfn.XLOOKUP("Risky_Outbound",'Scoring_Config'!$A:$A,'Scoring_Config'!$D:$D,"Yes")="Yes",_xlfn.XLOOKUP("Risky_Outbound",'Scoring_Config'!$A:$A,'Scoring_Config'!$C:$C,25),0),0)+IF(LEFT(AZ1546,4)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1546,FIND(",",AL1546)+1,100)),0)+IF(LEFT(AM1546,4)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1546,FIND(",",AN1546)+1,100)),0)+IF(_xlfn.XLOOKUP("Profile_Scoring",'Scoring_Config'!$A:$A,'Scoring_Config'!$D:$D,"Yes")="Yes",VALUE(MID(AO1546,FIND(",",AO1546)+1,100)),0)+IF(_xlfn.XLOOKUP("Options_Scoring",'Scoring_Config'!$A:$A,'Scoring_Config'!$D:$D,"Yes")="Yes",VALUE(MID(AP1546,FIND(",",AP1546)+1,100)),0)))</f>
        <v>0</v>
      </c>
      <c r="AZ1546" cm="1">
        <f t="array" ref="AZ1546">IF(FALSE,"True," &amp; IF(_xlfn.XLOOKUP("Migrate_Insecure",'Scoring_Config'!$A:$A,'Scoring_Config'!$D:$D,"Yes")="Yes",_xlfn.XLOOKUP("Migrate_Insecure",'Scoring_Config'!$A:$A,'Scoring_Config'!$C:$C,10),0),"False,0")</f>
        <v>0</v>
      </c>
    </row>
    <row r="1547" spans="1:52">
      <c r="A1547" t="s">
        <v>1979</v>
      </c>
      <c r="B1547" t="s">
        <v>3519</v>
      </c>
      <c r="C1547" t="s">
        <v>3542</v>
      </c>
      <c r="D1547" t="s">
        <v>3545</v>
      </c>
      <c r="E1547" t="s">
        <v>3563</v>
      </c>
      <c r="F1547" t="s">
        <v>4051</v>
      </c>
      <c r="G1547" t="s">
        <v>809</v>
      </c>
      <c r="H1547" t="s">
        <v>174</v>
      </c>
      <c r="I1547" t="s">
        <v>3576</v>
      </c>
      <c r="J1547" t="s">
        <v>918</v>
      </c>
      <c r="K1547" t="s">
        <v>1970</v>
      </c>
      <c r="L1547" t="s">
        <v>1327</v>
      </c>
      <c r="M1547" t="s">
        <v>1974</v>
      </c>
      <c r="N1547" t="s">
        <v>4315</v>
      </c>
      <c r="O1547" t="s">
        <v>4319</v>
      </c>
      <c r="P1547" t="s">
        <v>4321</v>
      </c>
      <c r="Q1547" t="s">
        <v>5416</v>
      </c>
      <c r="R1547" t="s">
        <v>5439</v>
      </c>
      <c r="S1547" t="s">
        <v>4324</v>
      </c>
      <c r="T1547" t="s">
        <v>5787</v>
      </c>
      <c r="U1547" t="s">
        <v>6680</v>
      </c>
      <c r="Y1547" cm="1">
        <f t="array" ref="Y1547">IF(FALSE,"True," &amp; IF(_xlfn.XLOOKUP("Src_IsAny",'Scoring_Config'!$A:$A,'Scoring_Config'!$D:$D,"Yes")="Yes",_xlfn.XLOOKUP("Src_IsAny",'Scoring_Config'!$A:$A,'Scoring_Config'!$C:$C,10),0),"False,0")</f>
        <v>0</v>
      </c>
      <c r="Z1547" cm="1">
        <f t="array" ref="Z1547">IF(FALSE,"True," &amp; IF(_xlfn.XLOOKUP("Src_CIDR_Le_16",'Scoring_Config'!$A:$A,'Scoring_Config'!$D:$D,"Yes")="Yes",_xlfn.XLOOKUP("Src_CIDR_Le_16",'Scoring_Config'!$A:$A,'Scoring_Config'!$C:$C,10),0),"False,0")</f>
        <v>0</v>
      </c>
      <c r="AA1547" cm="1">
        <f t="array" ref="AA1547">IF(FALSE,"True," &amp; IF(_xlfn.XLOOKUP("Src_CIDR_17_22",'Scoring_Config'!$A:$A,'Scoring_Config'!$D:$D,"Yes")="Yes",_xlfn.XLOOKUP("Src_CIDR_17_22",'Scoring_Config'!$A:$A,'Scoring_Config'!$C:$C,5),0),"False,0")</f>
        <v>0</v>
      </c>
      <c r="AB1547" cm="1">
        <f t="array" ref="AB1547">IF(FALSE,"True," &amp; IF(_xlfn.XLOOKUP("Dst_IsAny",'Scoring_Config'!$A:$A,'Scoring_Config'!$D:$D,"Yes")="Yes",_xlfn.XLOOKUP("Dst_IsAny",'Scoring_Config'!$A:$A,'Scoring_Config'!$C:$C,10),0),"False,0")</f>
        <v>0</v>
      </c>
      <c r="AC1547" cm="1">
        <f t="array" ref="AC1547">IF(TRUE,"True," &amp; IF(_xlfn.XLOOKUP("Dst_CIDR_Le_16",'Scoring_Config'!$A:$A,'Scoring_Config'!$D:$D,"Yes")="Yes",_xlfn.XLOOKUP("Dst_CIDR_Le_16",'Scoring_Config'!$A:$A,'Scoring_Config'!$C:$C,10),0),"False,0")</f>
        <v>0</v>
      </c>
      <c r="AD1547" cm="1">
        <f t="array" ref="AD1547">IF(FALSE,"True," &amp; IF(_xlfn.XLOOKUP("Dst_CIDR_17_22",'Scoring_Config'!$A:$A,'Scoring_Config'!$D:$D,"Yes")="Yes",_xlfn.XLOOKUP("Dst_CIDR_17_22",'Scoring_Config'!$A:$A,'Scoring_Config'!$C:$C,5),0),"False,0")</f>
        <v>0</v>
      </c>
      <c r="AE1547" cm="1">
        <f t="array" ref="AE1547">IF(FALSE,"True," &amp; IF(_xlfn.XLOOKUP("SrcZone_IsAny",'Scoring_Config'!$A:$A,'Scoring_Config'!$D:$D,"Yes")="Yes",_xlfn.XLOOKUP("SrcZone_IsAny",'Scoring_Config'!$A:$A,'Scoring_Config'!$C:$C,10),0),"False,0")</f>
        <v>0</v>
      </c>
      <c r="AF1547" cm="1">
        <f t="array" ref="AF1547">IF(FALSE,"True," &amp; IF(_xlfn.XLOOKUP("DstZone_IsAny",'Scoring_Config'!$A:$A,'Scoring_Config'!$D:$D,"Yes")="Yes",_xlfn.XLOOKUP("DstZone_IsAny",'Scoring_Config'!$A:$A,'Scoring_Config'!$C:$C,10),0),"False,0")</f>
        <v>0</v>
      </c>
      <c r="AG1547" cm="1">
        <f t="array" ref="AG154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47" cm="1">
        <f t="array" ref="AH1547">IF(FALSE,"True," &amp; IF(_xlfn.XLOOKUP("App_Any_OR_RangeGt1000",'Scoring_Config'!$A:$A,'Scoring_Config'!$D:$D,"Yes")="Yes",_xlfn.XLOOKUP("App_Any_OR_RangeGt1000",'Scoring_Config'!$A:$A,'Scoring_Config'!$C:$C,10),0),"False,0")</f>
        <v>0</v>
      </c>
      <c r="AI1547" cm="1">
        <f t="array" ref="AI1547">IF(FALSE,"True," &amp; IF(_xlfn.XLOOKUP("Service_Insecure_Match",'Scoring_Config'!$A:$A,'Scoring_Config'!$D:$D,"Yes")="Yes",_xlfn.XLOOKUP("Service_Insecure_Match",'Scoring_Config'!$A:$A,'Scoring_Config'!$C:$C,5),0),"False,0")</f>
        <v>0</v>
      </c>
      <c r="AJ1547" cm="1">
        <f t="array" ref="AJ1547">IF(FALSE,"True," &amp; IF(_xlfn.XLOOKUP("Risky_Inbound",'Scoring_Config'!$A:$A,'Scoring_Config'!$D:$D,"Yes")="Yes",_xlfn.XLOOKUP("Risky_Inbound",'Scoring_Config'!$A:$A,'Scoring_Config'!$C:$C,50),0),"False,0")</f>
        <v>0</v>
      </c>
      <c r="AK1547" cm="1">
        <f t="array" ref="AK1547">IF(FALSE,"True," &amp; IF(_xlfn.XLOOKUP("Risky_Outbound",'Scoring_Config'!$A:$A,'Scoring_Config'!$D:$D,"Yes")="Yes",_xlfn.XLOOKUP("Risky_Outbound",'Scoring_Config'!$A:$A,'Scoring_Config'!$C:$C,25),0),"False,0")</f>
        <v>0</v>
      </c>
      <c r="AL1547" t="s">
        <v>6700</v>
      </c>
      <c r="AM1547" cm="1">
        <f t="array" ref="AM154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47" t="s">
        <v>6697</v>
      </c>
      <c r="AO1547" t="s">
        <v>6697</v>
      </c>
      <c r="AP1547" t="s">
        <v>6697</v>
      </c>
      <c r="AQ1547" cm="1">
        <f t="array" ref="AQ1547">IF(FALSE,"True," &amp; IF(_xlfn.XLOOKUP("Service_IsAny",'Scoring_Config'!$A:$A,'Scoring_Config'!$D:$D,"Yes")="Yes",_xlfn.XLOOKUP("Service_IsAny",'Scoring_Config'!$A:$A,'Scoring_Config'!$C:$C,0),0),"False,0")</f>
        <v>0</v>
      </c>
      <c r="AR1547">
        <v>0</v>
      </c>
      <c r="AS1547" cm="1">
        <f t="array" ref="AS1547">IF(FALSE,"True," &amp; IF(_xlfn.XLOOKUP("Service_RangeGt1000",'Scoring_Config'!$A:$A,'Scoring_Config'!$D:$D,"Yes")="Yes",_xlfn.XLOOKUP("Service_RangeGt1000",'Scoring_Config'!$A:$A,'Scoring_Config'!$C:$C,0),0),"False,0")</f>
        <v>0</v>
      </c>
      <c r="AT1547" cm="1">
        <f t="array" ref="AT1547">IF(FALSE,"True," &amp; IF(_xlfn.XLOOKUP("App_IsAny",'Scoring_Config'!$A:$A,'Scoring_Config'!$D:$D,"Yes")="Yes",_xlfn.XLOOKUP("App_IsAny",'Scoring_Config'!$A:$A,'Scoring_Config'!$C:$C,0),0),"False,0")</f>
        <v>0</v>
      </c>
      <c r="AU1547">
        <v>101</v>
      </c>
      <c r="AV1547" cm="1">
        <f t="array" ref="AV1547">IF(FALSE,"True," &amp; IF(_xlfn.XLOOKUP("App_RangeGt1000",'Scoring_Config'!$A:$A,'Scoring_Config'!$D:$D,"Yes")="Yes",_xlfn.XLOOKUP("App_RangeGt1000",'Scoring_Config'!$A:$A,'Scoring_Config'!$C:$C,0),0),"False,0")</f>
        <v>0</v>
      </c>
      <c r="AW1547" cm="1">
        <f t="array" ref="AW1547">IF(FALSE,"True," &amp; IF(_xlfn.XLOOKUP("Action_IsDenyOrDrop",'Scoring_Config'!$A:$A,'Scoring_Config'!$D:$D,"Yes")="Yes",_xlfn.XLOOKUP("Action_IsDenyOrDrop",'Scoring_Config'!$A:$A,'Scoring_Config'!$C:$C,0),0),"False,0")</f>
        <v>0</v>
      </c>
      <c r="AX1547" cm="1">
        <f t="array" ref="AX1547">IF(LEFT(AW1547,4)="True",0,(IF(LEFT(Y1547,4)="True",IF(_xlfn.XLOOKUP("Src_IsAny",'Scoring_Config'!$A:$A,'Scoring_Config'!$D:$D,"Yes")="Yes",_xlfn.XLOOKUP("Src_IsAny",'Scoring_Config'!$A:$A,'Scoring_Config'!$C:$C,10),0),0)+IF(LEFT(Z1547,4)="True",IF(_xlfn.XLOOKUP("Src_CIDR_Le_16",'Scoring_Config'!$A:$A,'Scoring_Config'!$D:$D,"Yes")="Yes",_xlfn.XLOOKUP("Src_CIDR_Le_16",'Scoring_Config'!$A:$A,'Scoring_Config'!$C:$C,10),0),0)+IF(LEFT(AA1547,4)="True",IF(_xlfn.XLOOKUP("Src_CIDR_17_22",'Scoring_Config'!$A:$A,'Scoring_Config'!$D:$D,"Yes")="Yes",_xlfn.XLOOKUP("Src_CIDR_17_22",'Scoring_Config'!$A:$A,'Scoring_Config'!$C:$C,5),0),0)+IF(LEFT(AB1547,4)="True",IF(_xlfn.XLOOKUP("Dst_IsAny",'Scoring_Config'!$A:$A,'Scoring_Config'!$D:$D,"Yes")="Yes",_xlfn.XLOOKUP("Dst_IsAny",'Scoring_Config'!$A:$A,'Scoring_Config'!$C:$C,10),0),0)+IF(LEFT(AC1547,4)="True",IF(_xlfn.XLOOKUP("Dst_CIDR_Le_16",'Scoring_Config'!$A:$A,'Scoring_Config'!$D:$D,"Yes")="Yes",_xlfn.XLOOKUP("Dst_CIDR_Le_16",'Scoring_Config'!$A:$A,'Scoring_Config'!$C:$C,10),0),0)+IF(LEFT(AD1547,4)="True",IF(_xlfn.XLOOKUP("Dst_CIDR_17_22",'Scoring_Config'!$A:$A,'Scoring_Config'!$D:$D,"Yes")="Yes",_xlfn.XLOOKUP("Dst_CIDR_17_22",'Scoring_Config'!$A:$A,'Scoring_Config'!$C:$C,5),0),0)+IF(LEFT(AE1547,4)="True",IF(_xlfn.XLOOKUP("SrcZone_IsAny",'Scoring_Config'!$A:$A,'Scoring_Config'!$D:$D,"Yes")="Yes",_xlfn.XLOOKUP("SrcZone_IsAny",'Scoring_Config'!$A:$A,'Scoring_Config'!$C:$C,10),0),0)+IF(LEFT(AF1547,4)="True",IF(_xlfn.XLOOKUP("DstZone_IsAny",'Scoring_Config'!$A:$A,'Scoring_Config'!$D:$D,"Yes")="Yes",_xlfn.XLOOKUP("DstZone_IsAny",'Scoring_Config'!$A:$A,'Scoring_Config'!$C:$C,10),0),0)+IF(LEFT(AG1547,4)="True",IF(_xlfn.XLOOKUP("Service_Any_OR_RangeGt1000",'Scoring_Config'!$A:$A,'Scoring_Config'!$D:$D,"Yes")="Yes",_xlfn.XLOOKUP("Service_Any_OR_RangeGt1000",'Scoring_Config'!$A:$A,'Scoring_Config'!$C:$C,10),0),0)+IF(LEFT(AH1547,4)="True",IF(_xlfn.XLOOKUP("App_Any_OR_RangeGt1000",'Scoring_Config'!$A:$A,'Scoring_Config'!$D:$D,"Yes")="Yes",_xlfn.XLOOKUP("App_Any_OR_RangeGt1000",'Scoring_Config'!$A:$A,'Scoring_Config'!$C:$C,10),0),0)+IF(LEFT(AI1547,4)="True",IF(_xlfn.XLOOKUP("Service_Insecure_Match",'Scoring_Config'!$A:$A,'Scoring_Config'!$D:$D,"Yes")="Yes",_xlfn.XLOOKUP("Service_Insecure_Match",'Scoring_Config'!$A:$A,'Scoring_Config'!$C:$C,5),0),0)+IF(LEFT(AJ1547,4)="True",IF(_xlfn.XLOOKUP("Risky_Inbound",'Scoring_Config'!$A:$A,'Scoring_Config'!$D:$D,"Yes")="Yes",_xlfn.XLOOKUP("Risky_Inbound",'Scoring_Config'!$A:$A,'Scoring_Config'!$C:$C,50),0),0)+IF(LEFT(AK1547,4)="True",IF(_xlfn.XLOOKUP("Risky_Outbound",'Scoring_Config'!$A:$A,'Scoring_Config'!$D:$D,"Yes")="Yes",_xlfn.XLOOKUP("Risky_Outbound",'Scoring_Config'!$A:$A,'Scoring_Config'!$C:$C,25),0),0)+IF(LEFT(AZ1547,4)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1547,FIND(",",AL1547)+1,100)),0)+IF(LEFT(AM1547,4)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1547,FIND(",",AN1547)+1,100)),0)+IF(_xlfn.XLOOKUP("Profile_Scoring",'Scoring_Config'!$A:$A,'Scoring_Config'!$D:$D,"Yes")="Yes",VALUE(MID(AO1547,FIND(",",AO1547)+1,100)),0)+IF(_xlfn.XLOOKUP("Options_Scoring",'Scoring_Config'!$A:$A,'Scoring_Config'!$D:$D,"Yes")="Yes",VALUE(MID(AP1547,FIND(",",AP1547)+1,100)),0)))</f>
        <v>0</v>
      </c>
      <c r="AZ1547" cm="1">
        <f t="array" ref="AZ1547">IF(FALSE,"True," &amp; IF(_xlfn.XLOOKUP("Migrate_Insecure",'Scoring_Config'!$A:$A,'Scoring_Config'!$D:$D,"Yes")="Yes",_xlfn.XLOOKUP("Migrate_Insecure",'Scoring_Config'!$A:$A,'Scoring_Config'!$C:$C,10),0),"False,0")</f>
        <v>0</v>
      </c>
    </row>
    <row r="1548" spans="1:52">
      <c r="A1548" t="s">
        <v>1979</v>
      </c>
      <c r="B1548" t="s">
        <v>3520</v>
      </c>
      <c r="C1548" t="s">
        <v>3542</v>
      </c>
      <c r="D1548" t="s">
        <v>3545</v>
      </c>
      <c r="E1548" t="s">
        <v>3563</v>
      </c>
      <c r="F1548" t="s">
        <v>4051</v>
      </c>
      <c r="G1548" t="s">
        <v>809</v>
      </c>
      <c r="H1548" t="s">
        <v>174</v>
      </c>
      <c r="I1548" t="s">
        <v>3576</v>
      </c>
      <c r="J1548" t="s">
        <v>918</v>
      </c>
      <c r="K1548" t="s">
        <v>174</v>
      </c>
      <c r="L1548" t="s">
        <v>1656</v>
      </c>
      <c r="M1548" t="s">
        <v>1974</v>
      </c>
      <c r="N1548" t="s">
        <v>4315</v>
      </c>
      <c r="O1548" t="s">
        <v>4319</v>
      </c>
      <c r="P1548" t="s">
        <v>4321</v>
      </c>
      <c r="Q1548" t="s">
        <v>5417</v>
      </c>
      <c r="R1548" t="s">
        <v>5441</v>
      </c>
      <c r="S1548" t="s">
        <v>5453</v>
      </c>
      <c r="T1548" t="s">
        <v>5946</v>
      </c>
      <c r="U1548" t="s">
        <v>6607</v>
      </c>
      <c r="Y1548" cm="1">
        <f t="array" ref="Y1548">IF(FALSE,"True," &amp; IF(_xlfn.XLOOKUP("Src_IsAny",'Scoring_Config'!$A:$A,'Scoring_Config'!$D:$D,"Yes")="Yes",_xlfn.XLOOKUP("Src_IsAny",'Scoring_Config'!$A:$A,'Scoring_Config'!$C:$C,10),0),"False,0")</f>
        <v>0</v>
      </c>
      <c r="Z1548" cm="1">
        <f t="array" ref="Z1548">IF(FALSE,"True," &amp; IF(_xlfn.XLOOKUP("Src_CIDR_Le_16",'Scoring_Config'!$A:$A,'Scoring_Config'!$D:$D,"Yes")="Yes",_xlfn.XLOOKUP("Src_CIDR_Le_16",'Scoring_Config'!$A:$A,'Scoring_Config'!$C:$C,10),0),"False,0")</f>
        <v>0</v>
      </c>
      <c r="AA1548" cm="1">
        <f t="array" ref="AA1548">IF(FALSE,"True," &amp; IF(_xlfn.XLOOKUP("Src_CIDR_17_22",'Scoring_Config'!$A:$A,'Scoring_Config'!$D:$D,"Yes")="Yes",_xlfn.XLOOKUP("Src_CIDR_17_22",'Scoring_Config'!$A:$A,'Scoring_Config'!$C:$C,5),0),"False,0")</f>
        <v>0</v>
      </c>
      <c r="AB1548" cm="1">
        <f t="array" ref="AB1548">IF(FALSE,"True," &amp; IF(_xlfn.XLOOKUP("Dst_IsAny",'Scoring_Config'!$A:$A,'Scoring_Config'!$D:$D,"Yes")="Yes",_xlfn.XLOOKUP("Dst_IsAny",'Scoring_Config'!$A:$A,'Scoring_Config'!$C:$C,10),0),"False,0")</f>
        <v>0</v>
      </c>
      <c r="AC1548" cm="1">
        <f t="array" ref="AC1548">IF(TRUE,"True," &amp; IF(_xlfn.XLOOKUP("Dst_CIDR_Le_16",'Scoring_Config'!$A:$A,'Scoring_Config'!$D:$D,"Yes")="Yes",_xlfn.XLOOKUP("Dst_CIDR_Le_16",'Scoring_Config'!$A:$A,'Scoring_Config'!$C:$C,10),0),"False,0")</f>
        <v>0</v>
      </c>
      <c r="AD1548" cm="1">
        <f t="array" ref="AD1548">IF(FALSE,"True," &amp; IF(_xlfn.XLOOKUP("Dst_CIDR_17_22",'Scoring_Config'!$A:$A,'Scoring_Config'!$D:$D,"Yes")="Yes",_xlfn.XLOOKUP("Dst_CIDR_17_22",'Scoring_Config'!$A:$A,'Scoring_Config'!$C:$C,5),0),"False,0")</f>
        <v>0</v>
      </c>
      <c r="AE1548" cm="1">
        <f t="array" ref="AE1548">IF(FALSE,"True," &amp; IF(_xlfn.XLOOKUP("SrcZone_IsAny",'Scoring_Config'!$A:$A,'Scoring_Config'!$D:$D,"Yes")="Yes",_xlfn.XLOOKUP("SrcZone_IsAny",'Scoring_Config'!$A:$A,'Scoring_Config'!$C:$C,10),0),"False,0")</f>
        <v>0</v>
      </c>
      <c r="AF1548" cm="1">
        <f t="array" ref="AF1548">IF(FALSE,"True," &amp; IF(_xlfn.XLOOKUP("DstZone_IsAny",'Scoring_Config'!$A:$A,'Scoring_Config'!$D:$D,"Yes")="Yes",_xlfn.XLOOKUP("DstZone_IsAny",'Scoring_Config'!$A:$A,'Scoring_Config'!$C:$C,10),0),"False,0")</f>
        <v>0</v>
      </c>
      <c r="AG1548" cm="1">
        <f t="array" ref="AG154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48" cm="1">
        <f t="array" ref="AH1548">IF(TRUE,"True," &amp; IF(_xlfn.XLOOKUP("App_Any_OR_RangeGt1000",'Scoring_Config'!$A:$A,'Scoring_Config'!$D:$D,"Yes")="Yes",_xlfn.XLOOKUP("App_Any_OR_RangeGt1000",'Scoring_Config'!$A:$A,'Scoring_Config'!$C:$C,10),0),"False,0")</f>
        <v>0</v>
      </c>
      <c r="AI1548" cm="1">
        <f t="array" ref="AI1548">IF(FALSE,"True," &amp; IF(_xlfn.XLOOKUP("Service_Insecure_Match",'Scoring_Config'!$A:$A,'Scoring_Config'!$D:$D,"Yes")="Yes",_xlfn.XLOOKUP("Service_Insecure_Match",'Scoring_Config'!$A:$A,'Scoring_Config'!$C:$C,5),0),"False,0")</f>
        <v>0</v>
      </c>
      <c r="AJ1548" cm="1">
        <f t="array" ref="AJ1548">IF(FALSE,"True," &amp; IF(_xlfn.XLOOKUP("Risky_Inbound",'Scoring_Config'!$A:$A,'Scoring_Config'!$D:$D,"Yes")="Yes",_xlfn.XLOOKUP("Risky_Inbound",'Scoring_Config'!$A:$A,'Scoring_Config'!$C:$C,50),0),"False,0")</f>
        <v>0</v>
      </c>
      <c r="AK1548" cm="1">
        <f t="array" ref="AK1548">IF(FALSE,"True," &amp; IF(_xlfn.XLOOKUP("Risky_Outbound",'Scoring_Config'!$A:$A,'Scoring_Config'!$D:$D,"Yes")="Yes",_xlfn.XLOOKUP("Risky_Outbound",'Scoring_Config'!$A:$A,'Scoring_Config'!$C:$C,25),0),"False,0")</f>
        <v>0</v>
      </c>
      <c r="AL1548" t="s">
        <v>6700</v>
      </c>
      <c r="AM1548" cm="1">
        <f t="array" ref="AM154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48" t="s">
        <v>6697</v>
      </c>
      <c r="AO1548" t="s">
        <v>6697</v>
      </c>
      <c r="AP1548" t="s">
        <v>6697</v>
      </c>
      <c r="AQ1548" cm="1">
        <f t="array" ref="AQ1548">IF(FALSE,"True," &amp; IF(_xlfn.XLOOKUP("Service_IsAny",'Scoring_Config'!$A:$A,'Scoring_Config'!$D:$D,"Yes")="Yes",_xlfn.XLOOKUP("Service_IsAny",'Scoring_Config'!$A:$A,'Scoring_Config'!$C:$C,0),0),"False,0")</f>
        <v>0</v>
      </c>
      <c r="AR1548">
        <v>8</v>
      </c>
      <c r="AS1548" cm="1">
        <f t="array" ref="AS1548">IF(FALSE,"True," &amp; IF(_xlfn.XLOOKUP("Service_RangeGt1000",'Scoring_Config'!$A:$A,'Scoring_Config'!$D:$D,"Yes")="Yes",_xlfn.XLOOKUP("Service_RangeGt1000",'Scoring_Config'!$A:$A,'Scoring_Config'!$C:$C,0),0),"False,0")</f>
        <v>0</v>
      </c>
      <c r="AT1548" cm="1">
        <f t="array" ref="AT1548">IF(TRUE,"True," &amp; IF(_xlfn.XLOOKUP("App_IsAny",'Scoring_Config'!$A:$A,'Scoring_Config'!$D:$D,"Yes")="Yes",_xlfn.XLOOKUP("App_IsAny",'Scoring_Config'!$A:$A,'Scoring_Config'!$C:$C,0),0),"False,0")</f>
        <v>0</v>
      </c>
      <c r="AU1548">
        <v>65535</v>
      </c>
      <c r="AV1548" cm="1">
        <f t="array" ref="AV1548">IF(TRUE,"True," &amp; IF(_xlfn.XLOOKUP("App_RangeGt1000",'Scoring_Config'!$A:$A,'Scoring_Config'!$D:$D,"Yes")="Yes",_xlfn.XLOOKUP("App_RangeGt1000",'Scoring_Config'!$A:$A,'Scoring_Config'!$C:$C,0),0),"False,0")</f>
        <v>0</v>
      </c>
      <c r="AW1548" cm="1">
        <f t="array" ref="AW1548">IF(FALSE,"True," &amp; IF(_xlfn.XLOOKUP("Action_IsDenyOrDrop",'Scoring_Config'!$A:$A,'Scoring_Config'!$D:$D,"Yes")="Yes",_xlfn.XLOOKUP("Action_IsDenyOrDrop",'Scoring_Config'!$A:$A,'Scoring_Config'!$C:$C,0),0),"False,0")</f>
        <v>0</v>
      </c>
      <c r="AX1548" cm="1">
        <f t="array" ref="AX1548">IF(LEFT(AW1548,4)="True",0,(IF(LEFT(Y1548,4)="True",IF(_xlfn.XLOOKUP("Src_IsAny",'Scoring_Config'!$A:$A,'Scoring_Config'!$D:$D,"Yes")="Yes",_xlfn.XLOOKUP("Src_IsAny",'Scoring_Config'!$A:$A,'Scoring_Config'!$C:$C,10),0),0)+IF(LEFT(Z1548,4)="True",IF(_xlfn.XLOOKUP("Src_CIDR_Le_16",'Scoring_Config'!$A:$A,'Scoring_Config'!$D:$D,"Yes")="Yes",_xlfn.XLOOKUP("Src_CIDR_Le_16",'Scoring_Config'!$A:$A,'Scoring_Config'!$C:$C,10),0),0)+IF(LEFT(AA1548,4)="True",IF(_xlfn.XLOOKUP("Src_CIDR_17_22",'Scoring_Config'!$A:$A,'Scoring_Config'!$D:$D,"Yes")="Yes",_xlfn.XLOOKUP("Src_CIDR_17_22",'Scoring_Config'!$A:$A,'Scoring_Config'!$C:$C,5),0),0)+IF(LEFT(AB1548,4)="True",IF(_xlfn.XLOOKUP("Dst_IsAny",'Scoring_Config'!$A:$A,'Scoring_Config'!$D:$D,"Yes")="Yes",_xlfn.XLOOKUP("Dst_IsAny",'Scoring_Config'!$A:$A,'Scoring_Config'!$C:$C,10),0),0)+IF(LEFT(AC1548,4)="True",IF(_xlfn.XLOOKUP("Dst_CIDR_Le_16",'Scoring_Config'!$A:$A,'Scoring_Config'!$D:$D,"Yes")="Yes",_xlfn.XLOOKUP("Dst_CIDR_Le_16",'Scoring_Config'!$A:$A,'Scoring_Config'!$C:$C,10),0),0)+IF(LEFT(AD1548,4)="True",IF(_xlfn.XLOOKUP("Dst_CIDR_17_22",'Scoring_Config'!$A:$A,'Scoring_Config'!$D:$D,"Yes")="Yes",_xlfn.XLOOKUP("Dst_CIDR_17_22",'Scoring_Config'!$A:$A,'Scoring_Config'!$C:$C,5),0),0)+IF(LEFT(AE1548,4)="True",IF(_xlfn.XLOOKUP("SrcZone_IsAny",'Scoring_Config'!$A:$A,'Scoring_Config'!$D:$D,"Yes")="Yes",_xlfn.XLOOKUP("SrcZone_IsAny",'Scoring_Config'!$A:$A,'Scoring_Config'!$C:$C,10),0),0)+IF(LEFT(AF1548,4)="True",IF(_xlfn.XLOOKUP("DstZone_IsAny",'Scoring_Config'!$A:$A,'Scoring_Config'!$D:$D,"Yes")="Yes",_xlfn.XLOOKUP("DstZone_IsAny",'Scoring_Config'!$A:$A,'Scoring_Config'!$C:$C,10),0),0)+IF(LEFT(AG1548,4)="True",IF(_xlfn.XLOOKUP("Service_Any_OR_RangeGt1000",'Scoring_Config'!$A:$A,'Scoring_Config'!$D:$D,"Yes")="Yes",_xlfn.XLOOKUP("Service_Any_OR_RangeGt1000",'Scoring_Config'!$A:$A,'Scoring_Config'!$C:$C,10),0),0)+IF(LEFT(AH1548,4)="True",IF(_xlfn.XLOOKUP("App_Any_OR_RangeGt1000",'Scoring_Config'!$A:$A,'Scoring_Config'!$D:$D,"Yes")="Yes",_xlfn.XLOOKUP("App_Any_OR_RangeGt1000",'Scoring_Config'!$A:$A,'Scoring_Config'!$C:$C,10),0),0)+IF(LEFT(AI1548,4)="True",IF(_xlfn.XLOOKUP("Service_Insecure_Match",'Scoring_Config'!$A:$A,'Scoring_Config'!$D:$D,"Yes")="Yes",_xlfn.XLOOKUP("Service_Insecure_Match",'Scoring_Config'!$A:$A,'Scoring_Config'!$C:$C,5),0),0)+IF(LEFT(AJ1548,4)="True",IF(_xlfn.XLOOKUP("Risky_Inbound",'Scoring_Config'!$A:$A,'Scoring_Config'!$D:$D,"Yes")="Yes",_xlfn.XLOOKUP("Risky_Inbound",'Scoring_Config'!$A:$A,'Scoring_Config'!$C:$C,50),0),0)+IF(LEFT(AK1548,4)="True",IF(_xlfn.XLOOKUP("Risky_Outbound",'Scoring_Config'!$A:$A,'Scoring_Config'!$D:$D,"Yes")="Yes",_xlfn.XLOOKUP("Risky_Outbound",'Scoring_Config'!$A:$A,'Scoring_Config'!$C:$C,25),0),0)+IF(LEFT(AZ1548,4)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1548,FIND(",",AL1548)+1,100)),0)+IF(LEFT(AM1548,4)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1548,FIND(",",AN1548)+1,100)),0)+IF(_xlfn.XLOOKUP("Profile_Scoring",'Scoring_Config'!$A:$A,'Scoring_Config'!$D:$D,"Yes")="Yes",VALUE(MID(AO1548,FIND(",",AO1548)+1,100)),0)+IF(_xlfn.XLOOKUP("Options_Scoring",'Scoring_Config'!$A:$A,'Scoring_Config'!$D:$D,"Yes")="Yes",VALUE(MID(AP1548,FIND(",",AP1548)+1,100)),0)))</f>
        <v>0</v>
      </c>
      <c r="AZ1548" cm="1">
        <f t="array" ref="AZ1548">IF(FALSE,"True," &amp; IF(_xlfn.XLOOKUP("Migrate_Insecure",'Scoring_Config'!$A:$A,'Scoring_Config'!$D:$D,"Yes")="Yes",_xlfn.XLOOKUP("Migrate_Insecure",'Scoring_Config'!$A:$A,'Scoring_Config'!$C:$C,10),0),"False,0")</f>
        <v>0</v>
      </c>
    </row>
    <row r="1549" spans="1:52">
      <c r="A1549" t="s">
        <v>1979</v>
      </c>
      <c r="B1549" t="s">
        <v>3521</v>
      </c>
      <c r="C1549" t="s">
        <v>3542</v>
      </c>
      <c r="D1549" t="s">
        <v>3545</v>
      </c>
      <c r="E1549" t="s">
        <v>3563</v>
      </c>
      <c r="F1549" t="s">
        <v>4049</v>
      </c>
      <c r="G1549" t="s">
        <v>810</v>
      </c>
      <c r="H1549" t="s">
        <v>174</v>
      </c>
      <c r="I1549" t="s">
        <v>3576</v>
      </c>
      <c r="J1549" t="s">
        <v>1285</v>
      </c>
      <c r="K1549" t="s">
        <v>1970</v>
      </c>
      <c r="L1549" t="s">
        <v>1327</v>
      </c>
      <c r="M1549" t="s">
        <v>1974</v>
      </c>
      <c r="N1549" t="s">
        <v>4315</v>
      </c>
      <c r="O1549" t="s">
        <v>4319</v>
      </c>
      <c r="P1549" t="s">
        <v>4321</v>
      </c>
      <c r="Q1549" t="s">
        <v>5418</v>
      </c>
      <c r="R1549" t="s">
        <v>5439</v>
      </c>
      <c r="S1549" t="s">
        <v>4324</v>
      </c>
      <c r="T1549" t="s">
        <v>5947</v>
      </c>
      <c r="U1549" t="s">
        <v>6688</v>
      </c>
      <c r="Y1549" cm="1">
        <f t="array" ref="Y1549">IF(FALSE,"True," &amp; IF(_xlfn.XLOOKUP("Src_IsAny",'Scoring_Config'!$A:$A,'Scoring_Config'!$D:$D,"Yes")="Yes",_xlfn.XLOOKUP("Src_IsAny",'Scoring_Config'!$A:$A,'Scoring_Config'!$C:$C,10),0),"False,0")</f>
        <v>0</v>
      </c>
      <c r="Z1549" cm="1">
        <f t="array" ref="Z1549">IF(FALSE,"True," &amp; IF(_xlfn.XLOOKUP("Src_CIDR_Le_16",'Scoring_Config'!$A:$A,'Scoring_Config'!$D:$D,"Yes")="Yes",_xlfn.XLOOKUP("Src_CIDR_Le_16",'Scoring_Config'!$A:$A,'Scoring_Config'!$C:$C,10),0),"False,0")</f>
        <v>0</v>
      </c>
      <c r="AA1549" cm="1">
        <f t="array" ref="AA1549">IF(FALSE,"True," &amp; IF(_xlfn.XLOOKUP("Src_CIDR_17_22",'Scoring_Config'!$A:$A,'Scoring_Config'!$D:$D,"Yes")="Yes",_xlfn.XLOOKUP("Src_CIDR_17_22",'Scoring_Config'!$A:$A,'Scoring_Config'!$C:$C,5),0),"False,0")</f>
        <v>0</v>
      </c>
      <c r="AB1549" cm="1">
        <f t="array" ref="AB1549">IF(FALSE,"True," &amp; IF(_xlfn.XLOOKUP("Dst_IsAny",'Scoring_Config'!$A:$A,'Scoring_Config'!$D:$D,"Yes")="Yes",_xlfn.XLOOKUP("Dst_IsAny",'Scoring_Config'!$A:$A,'Scoring_Config'!$C:$C,10),0),"False,0")</f>
        <v>0</v>
      </c>
      <c r="AC1549" cm="1">
        <f t="array" ref="AC1549">IF(TRUE,"True," &amp; IF(_xlfn.XLOOKUP("Dst_CIDR_Le_16",'Scoring_Config'!$A:$A,'Scoring_Config'!$D:$D,"Yes")="Yes",_xlfn.XLOOKUP("Dst_CIDR_Le_16",'Scoring_Config'!$A:$A,'Scoring_Config'!$C:$C,10),0),"False,0")</f>
        <v>0</v>
      </c>
      <c r="AD1549" cm="1">
        <f t="array" ref="AD1549">IF(FALSE,"True," &amp; IF(_xlfn.XLOOKUP("Dst_CIDR_17_22",'Scoring_Config'!$A:$A,'Scoring_Config'!$D:$D,"Yes")="Yes",_xlfn.XLOOKUP("Dst_CIDR_17_22",'Scoring_Config'!$A:$A,'Scoring_Config'!$C:$C,5),0),"False,0")</f>
        <v>0</v>
      </c>
      <c r="AE1549" cm="1">
        <f t="array" ref="AE1549">IF(FALSE,"True," &amp; IF(_xlfn.XLOOKUP("SrcZone_IsAny",'Scoring_Config'!$A:$A,'Scoring_Config'!$D:$D,"Yes")="Yes",_xlfn.XLOOKUP("SrcZone_IsAny",'Scoring_Config'!$A:$A,'Scoring_Config'!$C:$C,10),0),"False,0")</f>
        <v>0</v>
      </c>
      <c r="AF1549" cm="1">
        <f t="array" ref="AF1549">IF(FALSE,"True," &amp; IF(_xlfn.XLOOKUP("DstZone_IsAny",'Scoring_Config'!$A:$A,'Scoring_Config'!$D:$D,"Yes")="Yes",_xlfn.XLOOKUP("DstZone_IsAny",'Scoring_Config'!$A:$A,'Scoring_Config'!$C:$C,10),0),"False,0")</f>
        <v>0</v>
      </c>
      <c r="AG1549" cm="1">
        <f t="array" ref="AG154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49" cm="1">
        <f t="array" ref="AH1549">IF(FALSE,"True," &amp; IF(_xlfn.XLOOKUP("App_Any_OR_RangeGt1000",'Scoring_Config'!$A:$A,'Scoring_Config'!$D:$D,"Yes")="Yes",_xlfn.XLOOKUP("App_Any_OR_RangeGt1000",'Scoring_Config'!$A:$A,'Scoring_Config'!$C:$C,10),0),"False,0")</f>
        <v>0</v>
      </c>
      <c r="AI1549" cm="1">
        <f t="array" ref="AI1549">IF(FALSE,"True," &amp; IF(_xlfn.XLOOKUP("Service_Insecure_Match",'Scoring_Config'!$A:$A,'Scoring_Config'!$D:$D,"Yes")="Yes",_xlfn.XLOOKUP("Service_Insecure_Match",'Scoring_Config'!$A:$A,'Scoring_Config'!$C:$C,5),0),"False,0")</f>
        <v>0</v>
      </c>
      <c r="AJ1549" cm="1">
        <f t="array" ref="AJ1549">IF(FALSE,"True," &amp; IF(_xlfn.XLOOKUP("Risky_Inbound",'Scoring_Config'!$A:$A,'Scoring_Config'!$D:$D,"Yes")="Yes",_xlfn.XLOOKUP("Risky_Inbound",'Scoring_Config'!$A:$A,'Scoring_Config'!$C:$C,50),0),"False,0")</f>
        <v>0</v>
      </c>
      <c r="AK1549" cm="1">
        <f t="array" ref="AK1549">IF(FALSE,"True," &amp; IF(_xlfn.XLOOKUP("Risky_Outbound",'Scoring_Config'!$A:$A,'Scoring_Config'!$D:$D,"Yes")="Yes",_xlfn.XLOOKUP("Risky_Outbound",'Scoring_Config'!$A:$A,'Scoring_Config'!$C:$C,25),0),"False,0")</f>
        <v>0</v>
      </c>
      <c r="AL1549" t="s">
        <v>6700</v>
      </c>
      <c r="AM1549" cm="1">
        <f t="array" ref="AM154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49" t="s">
        <v>6697</v>
      </c>
      <c r="AO1549" t="s">
        <v>6697</v>
      </c>
      <c r="AP1549" t="s">
        <v>6697</v>
      </c>
      <c r="AQ1549" cm="1">
        <f t="array" ref="AQ1549">IF(FALSE,"True," &amp; IF(_xlfn.XLOOKUP("Service_IsAny",'Scoring_Config'!$A:$A,'Scoring_Config'!$D:$D,"Yes")="Yes",_xlfn.XLOOKUP("Service_IsAny",'Scoring_Config'!$A:$A,'Scoring_Config'!$C:$C,0),0),"False,0")</f>
        <v>0</v>
      </c>
      <c r="AR1549">
        <v>0</v>
      </c>
      <c r="AS1549" cm="1">
        <f t="array" ref="AS1549">IF(FALSE,"True," &amp; IF(_xlfn.XLOOKUP("Service_RangeGt1000",'Scoring_Config'!$A:$A,'Scoring_Config'!$D:$D,"Yes")="Yes",_xlfn.XLOOKUP("Service_RangeGt1000",'Scoring_Config'!$A:$A,'Scoring_Config'!$C:$C,0),0),"False,0")</f>
        <v>0</v>
      </c>
      <c r="AT1549" cm="1">
        <f t="array" ref="AT1549">IF(FALSE,"True," &amp; IF(_xlfn.XLOOKUP("App_IsAny",'Scoring_Config'!$A:$A,'Scoring_Config'!$D:$D,"Yes")="Yes",_xlfn.XLOOKUP("App_IsAny",'Scoring_Config'!$A:$A,'Scoring_Config'!$C:$C,0),0),"False,0")</f>
        <v>0</v>
      </c>
      <c r="AU1549">
        <v>101</v>
      </c>
      <c r="AV1549" cm="1">
        <f t="array" ref="AV1549">IF(FALSE,"True," &amp; IF(_xlfn.XLOOKUP("App_RangeGt1000",'Scoring_Config'!$A:$A,'Scoring_Config'!$D:$D,"Yes")="Yes",_xlfn.XLOOKUP("App_RangeGt1000",'Scoring_Config'!$A:$A,'Scoring_Config'!$C:$C,0),0),"False,0")</f>
        <v>0</v>
      </c>
      <c r="AW1549" cm="1">
        <f t="array" ref="AW1549">IF(FALSE,"True," &amp; IF(_xlfn.XLOOKUP("Action_IsDenyOrDrop",'Scoring_Config'!$A:$A,'Scoring_Config'!$D:$D,"Yes")="Yes",_xlfn.XLOOKUP("Action_IsDenyOrDrop",'Scoring_Config'!$A:$A,'Scoring_Config'!$C:$C,0),0),"False,0")</f>
        <v>0</v>
      </c>
      <c r="AX1549" cm="1">
        <f t="array" ref="AX1549">IF(LEFT(AW1549,4)="True",0,(IF(LEFT(Y1549,4)="True",IF(_xlfn.XLOOKUP("Src_IsAny",'Scoring_Config'!$A:$A,'Scoring_Config'!$D:$D,"Yes")="Yes",_xlfn.XLOOKUP("Src_IsAny",'Scoring_Config'!$A:$A,'Scoring_Config'!$C:$C,10),0),0)+IF(LEFT(Z1549,4)="True",IF(_xlfn.XLOOKUP("Src_CIDR_Le_16",'Scoring_Config'!$A:$A,'Scoring_Config'!$D:$D,"Yes")="Yes",_xlfn.XLOOKUP("Src_CIDR_Le_16",'Scoring_Config'!$A:$A,'Scoring_Config'!$C:$C,10),0),0)+IF(LEFT(AA1549,4)="True",IF(_xlfn.XLOOKUP("Src_CIDR_17_22",'Scoring_Config'!$A:$A,'Scoring_Config'!$D:$D,"Yes")="Yes",_xlfn.XLOOKUP("Src_CIDR_17_22",'Scoring_Config'!$A:$A,'Scoring_Config'!$C:$C,5),0),0)+IF(LEFT(AB1549,4)="True",IF(_xlfn.XLOOKUP("Dst_IsAny",'Scoring_Config'!$A:$A,'Scoring_Config'!$D:$D,"Yes")="Yes",_xlfn.XLOOKUP("Dst_IsAny",'Scoring_Config'!$A:$A,'Scoring_Config'!$C:$C,10),0),0)+IF(LEFT(AC1549,4)="True",IF(_xlfn.XLOOKUP("Dst_CIDR_Le_16",'Scoring_Config'!$A:$A,'Scoring_Config'!$D:$D,"Yes")="Yes",_xlfn.XLOOKUP("Dst_CIDR_Le_16",'Scoring_Config'!$A:$A,'Scoring_Config'!$C:$C,10),0),0)+IF(LEFT(AD1549,4)="True",IF(_xlfn.XLOOKUP("Dst_CIDR_17_22",'Scoring_Config'!$A:$A,'Scoring_Config'!$D:$D,"Yes")="Yes",_xlfn.XLOOKUP("Dst_CIDR_17_22",'Scoring_Config'!$A:$A,'Scoring_Config'!$C:$C,5),0),0)+IF(LEFT(AE1549,4)="True",IF(_xlfn.XLOOKUP("SrcZone_IsAny",'Scoring_Config'!$A:$A,'Scoring_Config'!$D:$D,"Yes")="Yes",_xlfn.XLOOKUP("SrcZone_IsAny",'Scoring_Config'!$A:$A,'Scoring_Config'!$C:$C,10),0),0)+IF(LEFT(AF1549,4)="True",IF(_xlfn.XLOOKUP("DstZone_IsAny",'Scoring_Config'!$A:$A,'Scoring_Config'!$D:$D,"Yes")="Yes",_xlfn.XLOOKUP("DstZone_IsAny",'Scoring_Config'!$A:$A,'Scoring_Config'!$C:$C,10),0),0)+IF(LEFT(AG1549,4)="True",IF(_xlfn.XLOOKUP("Service_Any_OR_RangeGt1000",'Scoring_Config'!$A:$A,'Scoring_Config'!$D:$D,"Yes")="Yes",_xlfn.XLOOKUP("Service_Any_OR_RangeGt1000",'Scoring_Config'!$A:$A,'Scoring_Config'!$C:$C,10),0),0)+IF(LEFT(AH1549,4)="True",IF(_xlfn.XLOOKUP("App_Any_OR_RangeGt1000",'Scoring_Config'!$A:$A,'Scoring_Config'!$D:$D,"Yes")="Yes",_xlfn.XLOOKUP("App_Any_OR_RangeGt1000",'Scoring_Config'!$A:$A,'Scoring_Config'!$C:$C,10),0),0)+IF(LEFT(AI1549,4)="True",IF(_xlfn.XLOOKUP("Service_Insecure_Match",'Scoring_Config'!$A:$A,'Scoring_Config'!$D:$D,"Yes")="Yes",_xlfn.XLOOKUP("Service_Insecure_Match",'Scoring_Config'!$A:$A,'Scoring_Config'!$C:$C,5),0),0)+IF(LEFT(AJ1549,4)="True",IF(_xlfn.XLOOKUP("Risky_Inbound",'Scoring_Config'!$A:$A,'Scoring_Config'!$D:$D,"Yes")="Yes",_xlfn.XLOOKUP("Risky_Inbound",'Scoring_Config'!$A:$A,'Scoring_Config'!$C:$C,50),0),0)+IF(LEFT(AK1549,4)="True",IF(_xlfn.XLOOKUP("Risky_Outbound",'Scoring_Config'!$A:$A,'Scoring_Config'!$D:$D,"Yes")="Yes",_xlfn.XLOOKUP("Risky_Outbound",'Scoring_Config'!$A:$A,'Scoring_Config'!$C:$C,25),0),0)+IF(LEFT(AZ1549,4)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1549,FIND(",",AL1549)+1,100)),0)+IF(LEFT(AM1549,4)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1549,FIND(",",AN1549)+1,100)),0)+IF(_xlfn.XLOOKUP("Profile_Scoring",'Scoring_Config'!$A:$A,'Scoring_Config'!$D:$D,"Yes")="Yes",VALUE(MID(AO1549,FIND(",",AO1549)+1,100)),0)+IF(_xlfn.XLOOKUP("Options_Scoring",'Scoring_Config'!$A:$A,'Scoring_Config'!$D:$D,"Yes")="Yes",VALUE(MID(AP1549,FIND(",",AP1549)+1,100)),0)))</f>
        <v>0</v>
      </c>
      <c r="AZ1549" cm="1">
        <f t="array" ref="AZ1549">IF(FALSE,"True," &amp; IF(_xlfn.XLOOKUP("Migrate_Insecure",'Scoring_Config'!$A:$A,'Scoring_Config'!$D:$D,"Yes")="Yes",_xlfn.XLOOKUP("Migrate_Insecure",'Scoring_Config'!$A:$A,'Scoring_Config'!$C:$C,10),0),"False,0")</f>
        <v>0</v>
      </c>
    </row>
    <row r="1550" spans="1:52">
      <c r="A1550" t="s">
        <v>1979</v>
      </c>
      <c r="B1550" t="s">
        <v>3522</v>
      </c>
      <c r="C1550" t="s">
        <v>3542</v>
      </c>
      <c r="D1550" t="s">
        <v>3545</v>
      </c>
      <c r="E1550" t="s">
        <v>3563</v>
      </c>
      <c r="F1550" t="s">
        <v>4049</v>
      </c>
      <c r="G1550" t="s">
        <v>810</v>
      </c>
      <c r="H1550" t="s">
        <v>174</v>
      </c>
      <c r="I1550" t="s">
        <v>3576</v>
      </c>
      <c r="J1550" t="s">
        <v>1285</v>
      </c>
      <c r="K1550" t="s">
        <v>174</v>
      </c>
      <c r="L1550" t="s">
        <v>1657</v>
      </c>
      <c r="M1550" t="s">
        <v>1974</v>
      </c>
      <c r="N1550" t="s">
        <v>4315</v>
      </c>
      <c r="O1550" t="s">
        <v>4319</v>
      </c>
      <c r="P1550" t="s">
        <v>4321</v>
      </c>
      <c r="Q1550" t="s">
        <v>5419</v>
      </c>
      <c r="R1550" t="s">
        <v>5439</v>
      </c>
      <c r="S1550" t="s">
        <v>4324</v>
      </c>
      <c r="T1550" t="s">
        <v>5939</v>
      </c>
      <c r="U1550" t="s">
        <v>6688</v>
      </c>
      <c r="Y1550" cm="1">
        <f t="array" ref="Y1550">IF(FALSE,"True," &amp; IF(_xlfn.XLOOKUP("Src_IsAny",'Scoring_Config'!$A:$A,'Scoring_Config'!$D:$D,"Yes")="Yes",_xlfn.XLOOKUP("Src_IsAny",'Scoring_Config'!$A:$A,'Scoring_Config'!$C:$C,10),0),"False,0")</f>
        <v>0</v>
      </c>
      <c r="Z1550" cm="1">
        <f t="array" ref="Z1550">IF(FALSE,"True," &amp; IF(_xlfn.XLOOKUP("Src_CIDR_Le_16",'Scoring_Config'!$A:$A,'Scoring_Config'!$D:$D,"Yes")="Yes",_xlfn.XLOOKUP("Src_CIDR_Le_16",'Scoring_Config'!$A:$A,'Scoring_Config'!$C:$C,10),0),"False,0")</f>
        <v>0</v>
      </c>
      <c r="AA1550" cm="1">
        <f t="array" ref="AA1550">IF(FALSE,"True," &amp; IF(_xlfn.XLOOKUP("Src_CIDR_17_22",'Scoring_Config'!$A:$A,'Scoring_Config'!$D:$D,"Yes")="Yes",_xlfn.XLOOKUP("Src_CIDR_17_22",'Scoring_Config'!$A:$A,'Scoring_Config'!$C:$C,5),0),"False,0")</f>
        <v>0</v>
      </c>
      <c r="AB1550" cm="1">
        <f t="array" ref="AB1550">IF(FALSE,"True," &amp; IF(_xlfn.XLOOKUP("Dst_IsAny",'Scoring_Config'!$A:$A,'Scoring_Config'!$D:$D,"Yes")="Yes",_xlfn.XLOOKUP("Dst_IsAny",'Scoring_Config'!$A:$A,'Scoring_Config'!$C:$C,10),0),"False,0")</f>
        <v>0</v>
      </c>
      <c r="AC1550" cm="1">
        <f t="array" ref="AC1550">IF(TRUE,"True," &amp; IF(_xlfn.XLOOKUP("Dst_CIDR_Le_16",'Scoring_Config'!$A:$A,'Scoring_Config'!$D:$D,"Yes")="Yes",_xlfn.XLOOKUP("Dst_CIDR_Le_16",'Scoring_Config'!$A:$A,'Scoring_Config'!$C:$C,10),0),"False,0")</f>
        <v>0</v>
      </c>
      <c r="AD1550" cm="1">
        <f t="array" ref="AD1550">IF(FALSE,"True," &amp; IF(_xlfn.XLOOKUP("Dst_CIDR_17_22",'Scoring_Config'!$A:$A,'Scoring_Config'!$D:$D,"Yes")="Yes",_xlfn.XLOOKUP("Dst_CIDR_17_22",'Scoring_Config'!$A:$A,'Scoring_Config'!$C:$C,5),0),"False,0")</f>
        <v>0</v>
      </c>
      <c r="AE1550" cm="1">
        <f t="array" ref="AE1550">IF(FALSE,"True," &amp; IF(_xlfn.XLOOKUP("SrcZone_IsAny",'Scoring_Config'!$A:$A,'Scoring_Config'!$D:$D,"Yes")="Yes",_xlfn.XLOOKUP("SrcZone_IsAny",'Scoring_Config'!$A:$A,'Scoring_Config'!$C:$C,10),0),"False,0")</f>
        <v>0</v>
      </c>
      <c r="AF1550" cm="1">
        <f t="array" ref="AF1550">IF(FALSE,"True," &amp; IF(_xlfn.XLOOKUP("DstZone_IsAny",'Scoring_Config'!$A:$A,'Scoring_Config'!$D:$D,"Yes")="Yes",_xlfn.XLOOKUP("DstZone_IsAny",'Scoring_Config'!$A:$A,'Scoring_Config'!$C:$C,10),0),"False,0")</f>
        <v>0</v>
      </c>
      <c r="AG1550" cm="1">
        <f t="array" ref="AG155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50" cm="1">
        <f t="array" ref="AH1550">IF(TRUE,"True," &amp; IF(_xlfn.XLOOKUP("App_Any_OR_RangeGt1000",'Scoring_Config'!$A:$A,'Scoring_Config'!$D:$D,"Yes")="Yes",_xlfn.XLOOKUP("App_Any_OR_RangeGt1000",'Scoring_Config'!$A:$A,'Scoring_Config'!$C:$C,10),0),"False,0")</f>
        <v>0</v>
      </c>
      <c r="AI1550" cm="1">
        <f t="array" ref="AI1550">IF(FALSE,"True," &amp; IF(_xlfn.XLOOKUP("Service_Insecure_Match",'Scoring_Config'!$A:$A,'Scoring_Config'!$D:$D,"Yes")="Yes",_xlfn.XLOOKUP("Service_Insecure_Match",'Scoring_Config'!$A:$A,'Scoring_Config'!$C:$C,5),0),"False,0")</f>
        <v>0</v>
      </c>
      <c r="AJ1550" cm="1">
        <f t="array" ref="AJ1550">IF(FALSE,"True," &amp; IF(_xlfn.XLOOKUP("Risky_Inbound",'Scoring_Config'!$A:$A,'Scoring_Config'!$D:$D,"Yes")="Yes",_xlfn.XLOOKUP("Risky_Inbound",'Scoring_Config'!$A:$A,'Scoring_Config'!$C:$C,50),0),"False,0")</f>
        <v>0</v>
      </c>
      <c r="AK1550" cm="1">
        <f t="array" ref="AK1550">IF(FALSE,"True," &amp; IF(_xlfn.XLOOKUP("Risky_Outbound",'Scoring_Config'!$A:$A,'Scoring_Config'!$D:$D,"Yes")="Yes",_xlfn.XLOOKUP("Risky_Outbound",'Scoring_Config'!$A:$A,'Scoring_Config'!$C:$C,25),0),"False,0")</f>
        <v>0</v>
      </c>
      <c r="AL1550" t="s">
        <v>6700</v>
      </c>
      <c r="AM1550" cm="1">
        <f t="array" ref="AM155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50" t="s">
        <v>6697</v>
      </c>
      <c r="AO1550" t="s">
        <v>6697</v>
      </c>
      <c r="AP1550" t="s">
        <v>6697</v>
      </c>
      <c r="AQ1550" cm="1">
        <f t="array" ref="AQ1550">IF(FALSE,"True," &amp; IF(_xlfn.XLOOKUP("Service_IsAny",'Scoring_Config'!$A:$A,'Scoring_Config'!$D:$D,"Yes")="Yes",_xlfn.XLOOKUP("Service_IsAny",'Scoring_Config'!$A:$A,'Scoring_Config'!$C:$C,0),0),"False,0")</f>
        <v>0</v>
      </c>
      <c r="AR1550">
        <v>8</v>
      </c>
      <c r="AS1550" cm="1">
        <f t="array" ref="AS1550">IF(FALSE,"True," &amp; IF(_xlfn.XLOOKUP("Service_RangeGt1000",'Scoring_Config'!$A:$A,'Scoring_Config'!$D:$D,"Yes")="Yes",_xlfn.XLOOKUP("Service_RangeGt1000",'Scoring_Config'!$A:$A,'Scoring_Config'!$C:$C,0),0),"False,0")</f>
        <v>0</v>
      </c>
      <c r="AT1550" cm="1">
        <f t="array" ref="AT1550">IF(TRUE,"True," &amp; IF(_xlfn.XLOOKUP("App_IsAny",'Scoring_Config'!$A:$A,'Scoring_Config'!$D:$D,"Yes")="Yes",_xlfn.XLOOKUP("App_IsAny",'Scoring_Config'!$A:$A,'Scoring_Config'!$C:$C,0),0),"False,0")</f>
        <v>0</v>
      </c>
      <c r="AU1550">
        <v>65535</v>
      </c>
      <c r="AV1550" cm="1">
        <f t="array" ref="AV1550">IF(TRUE,"True," &amp; IF(_xlfn.XLOOKUP("App_RangeGt1000",'Scoring_Config'!$A:$A,'Scoring_Config'!$D:$D,"Yes")="Yes",_xlfn.XLOOKUP("App_RangeGt1000",'Scoring_Config'!$A:$A,'Scoring_Config'!$C:$C,0),0),"False,0")</f>
        <v>0</v>
      </c>
      <c r="AW1550" cm="1">
        <f t="array" ref="AW1550">IF(FALSE,"True," &amp; IF(_xlfn.XLOOKUP("Action_IsDenyOrDrop",'Scoring_Config'!$A:$A,'Scoring_Config'!$D:$D,"Yes")="Yes",_xlfn.XLOOKUP("Action_IsDenyOrDrop",'Scoring_Config'!$A:$A,'Scoring_Config'!$C:$C,0),0),"False,0")</f>
        <v>0</v>
      </c>
      <c r="AX1550" cm="1">
        <f t="array" ref="AX1550">IF(LEFT(AW1550,4)="True",0,(IF(LEFT(Y1550,4)="True",IF(_xlfn.XLOOKUP("Src_IsAny",'Scoring_Config'!$A:$A,'Scoring_Config'!$D:$D,"Yes")="Yes",_xlfn.XLOOKUP("Src_IsAny",'Scoring_Config'!$A:$A,'Scoring_Config'!$C:$C,10),0),0)+IF(LEFT(Z1550,4)="True",IF(_xlfn.XLOOKUP("Src_CIDR_Le_16",'Scoring_Config'!$A:$A,'Scoring_Config'!$D:$D,"Yes")="Yes",_xlfn.XLOOKUP("Src_CIDR_Le_16",'Scoring_Config'!$A:$A,'Scoring_Config'!$C:$C,10),0),0)+IF(LEFT(AA1550,4)="True",IF(_xlfn.XLOOKUP("Src_CIDR_17_22",'Scoring_Config'!$A:$A,'Scoring_Config'!$D:$D,"Yes")="Yes",_xlfn.XLOOKUP("Src_CIDR_17_22",'Scoring_Config'!$A:$A,'Scoring_Config'!$C:$C,5),0),0)+IF(LEFT(AB1550,4)="True",IF(_xlfn.XLOOKUP("Dst_IsAny",'Scoring_Config'!$A:$A,'Scoring_Config'!$D:$D,"Yes")="Yes",_xlfn.XLOOKUP("Dst_IsAny",'Scoring_Config'!$A:$A,'Scoring_Config'!$C:$C,10),0),0)+IF(LEFT(AC1550,4)="True",IF(_xlfn.XLOOKUP("Dst_CIDR_Le_16",'Scoring_Config'!$A:$A,'Scoring_Config'!$D:$D,"Yes")="Yes",_xlfn.XLOOKUP("Dst_CIDR_Le_16",'Scoring_Config'!$A:$A,'Scoring_Config'!$C:$C,10),0),0)+IF(LEFT(AD1550,4)="True",IF(_xlfn.XLOOKUP("Dst_CIDR_17_22",'Scoring_Config'!$A:$A,'Scoring_Config'!$D:$D,"Yes")="Yes",_xlfn.XLOOKUP("Dst_CIDR_17_22",'Scoring_Config'!$A:$A,'Scoring_Config'!$C:$C,5),0),0)+IF(LEFT(AE1550,4)="True",IF(_xlfn.XLOOKUP("SrcZone_IsAny",'Scoring_Config'!$A:$A,'Scoring_Config'!$D:$D,"Yes")="Yes",_xlfn.XLOOKUP("SrcZone_IsAny",'Scoring_Config'!$A:$A,'Scoring_Config'!$C:$C,10),0),0)+IF(LEFT(AF1550,4)="True",IF(_xlfn.XLOOKUP("DstZone_IsAny",'Scoring_Config'!$A:$A,'Scoring_Config'!$D:$D,"Yes")="Yes",_xlfn.XLOOKUP("DstZone_IsAny",'Scoring_Config'!$A:$A,'Scoring_Config'!$C:$C,10),0),0)+IF(LEFT(AG1550,4)="True",IF(_xlfn.XLOOKUP("Service_Any_OR_RangeGt1000",'Scoring_Config'!$A:$A,'Scoring_Config'!$D:$D,"Yes")="Yes",_xlfn.XLOOKUP("Service_Any_OR_RangeGt1000",'Scoring_Config'!$A:$A,'Scoring_Config'!$C:$C,10),0),0)+IF(LEFT(AH1550,4)="True",IF(_xlfn.XLOOKUP("App_Any_OR_RangeGt1000",'Scoring_Config'!$A:$A,'Scoring_Config'!$D:$D,"Yes")="Yes",_xlfn.XLOOKUP("App_Any_OR_RangeGt1000",'Scoring_Config'!$A:$A,'Scoring_Config'!$C:$C,10),0),0)+IF(LEFT(AI1550,4)="True",IF(_xlfn.XLOOKUP("Service_Insecure_Match",'Scoring_Config'!$A:$A,'Scoring_Config'!$D:$D,"Yes")="Yes",_xlfn.XLOOKUP("Service_Insecure_Match",'Scoring_Config'!$A:$A,'Scoring_Config'!$C:$C,5),0),0)+IF(LEFT(AJ1550,4)="True",IF(_xlfn.XLOOKUP("Risky_Inbound",'Scoring_Config'!$A:$A,'Scoring_Config'!$D:$D,"Yes")="Yes",_xlfn.XLOOKUP("Risky_Inbound",'Scoring_Config'!$A:$A,'Scoring_Config'!$C:$C,50),0),0)+IF(LEFT(AK1550,4)="True",IF(_xlfn.XLOOKUP("Risky_Outbound",'Scoring_Config'!$A:$A,'Scoring_Config'!$D:$D,"Yes")="Yes",_xlfn.XLOOKUP("Risky_Outbound",'Scoring_Config'!$A:$A,'Scoring_Config'!$C:$C,25),0),0)+IF(LEFT(AZ1550,4)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1550,FIND(",",AL1550)+1,100)),0)+IF(LEFT(AM1550,4)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1550,FIND(",",AN1550)+1,100)),0)+IF(_xlfn.XLOOKUP("Profile_Scoring",'Scoring_Config'!$A:$A,'Scoring_Config'!$D:$D,"Yes")="Yes",VALUE(MID(AO1550,FIND(",",AO1550)+1,100)),0)+IF(_xlfn.XLOOKUP("Options_Scoring",'Scoring_Config'!$A:$A,'Scoring_Config'!$D:$D,"Yes")="Yes",VALUE(MID(AP1550,FIND(",",AP1550)+1,100)),0)))</f>
        <v>0</v>
      </c>
      <c r="AZ1550" cm="1">
        <f t="array" ref="AZ1550">IF(FALSE,"True," &amp; IF(_xlfn.XLOOKUP("Migrate_Insecure",'Scoring_Config'!$A:$A,'Scoring_Config'!$D:$D,"Yes")="Yes",_xlfn.XLOOKUP("Migrate_Insecure",'Scoring_Config'!$A:$A,'Scoring_Config'!$C:$C,10),0),"False,0")</f>
        <v>0</v>
      </c>
    </row>
    <row r="1551" spans="1:52">
      <c r="A1551" t="s">
        <v>1979</v>
      </c>
      <c r="B1551" t="s">
        <v>3523</v>
      </c>
      <c r="C1551" t="s">
        <v>3542</v>
      </c>
      <c r="D1551" t="s">
        <v>3545</v>
      </c>
      <c r="E1551" t="s">
        <v>3563</v>
      </c>
      <c r="F1551" t="s">
        <v>4052</v>
      </c>
      <c r="G1551" t="s">
        <v>811</v>
      </c>
      <c r="H1551" t="s">
        <v>174</v>
      </c>
      <c r="I1551" t="s">
        <v>3967</v>
      </c>
      <c r="J1551" t="s">
        <v>1317</v>
      </c>
      <c r="K1551" t="s">
        <v>1971</v>
      </c>
      <c r="L1551" t="s">
        <v>1327</v>
      </c>
      <c r="M1551" t="s">
        <v>1974</v>
      </c>
      <c r="N1551" t="s">
        <v>4315</v>
      </c>
      <c r="O1551" t="s">
        <v>4319</v>
      </c>
      <c r="P1551" t="s">
        <v>4321</v>
      </c>
      <c r="Q1551" t="s">
        <v>5420</v>
      </c>
      <c r="R1551" t="s">
        <v>5439</v>
      </c>
      <c r="S1551" t="s">
        <v>4324</v>
      </c>
      <c r="T1551" t="s">
        <v>5948</v>
      </c>
      <c r="U1551" t="s">
        <v>6689</v>
      </c>
      <c r="Y1551" cm="1">
        <f t="array" ref="Y1551">IF(FALSE,"True," &amp; IF(_xlfn.XLOOKUP("Src_IsAny",'Scoring_Config'!$A:$A,'Scoring_Config'!$D:$D,"Yes")="Yes",_xlfn.XLOOKUP("Src_IsAny",'Scoring_Config'!$A:$A,'Scoring_Config'!$C:$C,10),0),"False,0")</f>
        <v>0</v>
      </c>
      <c r="Z1551" cm="1">
        <f t="array" ref="Z1551">IF(FALSE,"True," &amp; IF(_xlfn.XLOOKUP("Src_CIDR_Le_16",'Scoring_Config'!$A:$A,'Scoring_Config'!$D:$D,"Yes")="Yes",_xlfn.XLOOKUP("Src_CIDR_Le_16",'Scoring_Config'!$A:$A,'Scoring_Config'!$C:$C,10),0),"False,0")</f>
        <v>0</v>
      </c>
      <c r="AA1551" cm="1">
        <f t="array" ref="AA1551">IF(FALSE,"True," &amp; IF(_xlfn.XLOOKUP("Src_CIDR_17_22",'Scoring_Config'!$A:$A,'Scoring_Config'!$D:$D,"Yes")="Yes",_xlfn.XLOOKUP("Src_CIDR_17_22",'Scoring_Config'!$A:$A,'Scoring_Config'!$C:$C,5),0),"False,0")</f>
        <v>0</v>
      </c>
      <c r="AB1551" cm="1">
        <f t="array" ref="AB1551">IF(FALSE,"True," &amp; IF(_xlfn.XLOOKUP("Dst_IsAny",'Scoring_Config'!$A:$A,'Scoring_Config'!$D:$D,"Yes")="Yes",_xlfn.XLOOKUP("Dst_IsAny",'Scoring_Config'!$A:$A,'Scoring_Config'!$C:$C,10),0),"False,0")</f>
        <v>0</v>
      </c>
      <c r="AC1551" cm="1">
        <f t="array" ref="AC1551">IF(FALSE,"True," &amp; IF(_xlfn.XLOOKUP("Dst_CIDR_Le_16",'Scoring_Config'!$A:$A,'Scoring_Config'!$D:$D,"Yes")="Yes",_xlfn.XLOOKUP("Dst_CIDR_Le_16",'Scoring_Config'!$A:$A,'Scoring_Config'!$C:$C,10),0),"False,0")</f>
        <v>0</v>
      </c>
      <c r="AD1551" cm="1">
        <f t="array" ref="AD1551">IF(FALSE,"True," &amp; IF(_xlfn.XLOOKUP("Dst_CIDR_17_22",'Scoring_Config'!$A:$A,'Scoring_Config'!$D:$D,"Yes")="Yes",_xlfn.XLOOKUP("Dst_CIDR_17_22",'Scoring_Config'!$A:$A,'Scoring_Config'!$C:$C,5),0),"False,0")</f>
        <v>0</v>
      </c>
      <c r="AE1551" cm="1">
        <f t="array" ref="AE1551">IF(FALSE,"True," &amp; IF(_xlfn.XLOOKUP("SrcZone_IsAny",'Scoring_Config'!$A:$A,'Scoring_Config'!$D:$D,"Yes")="Yes",_xlfn.XLOOKUP("SrcZone_IsAny",'Scoring_Config'!$A:$A,'Scoring_Config'!$C:$C,10),0),"False,0")</f>
        <v>0</v>
      </c>
      <c r="AF1551" cm="1">
        <f t="array" ref="AF1551">IF(FALSE,"True," &amp; IF(_xlfn.XLOOKUP("DstZone_IsAny",'Scoring_Config'!$A:$A,'Scoring_Config'!$D:$D,"Yes")="Yes",_xlfn.XLOOKUP("DstZone_IsAny",'Scoring_Config'!$A:$A,'Scoring_Config'!$C:$C,10),0),"False,0")</f>
        <v>0</v>
      </c>
      <c r="AG1551" cm="1">
        <f t="array" ref="AG155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51" cm="1">
        <f t="array" ref="AH1551">IF(FALSE,"True," &amp; IF(_xlfn.XLOOKUP("App_Any_OR_RangeGt1000",'Scoring_Config'!$A:$A,'Scoring_Config'!$D:$D,"Yes")="Yes",_xlfn.XLOOKUP("App_Any_OR_RangeGt1000",'Scoring_Config'!$A:$A,'Scoring_Config'!$C:$C,10),0),"False,0")</f>
        <v>0</v>
      </c>
      <c r="AI1551" cm="1">
        <f t="array" ref="AI1551">IF(FALSE,"True," &amp; IF(_xlfn.XLOOKUP("Service_Insecure_Match",'Scoring_Config'!$A:$A,'Scoring_Config'!$D:$D,"Yes")="Yes",_xlfn.XLOOKUP("Service_Insecure_Match",'Scoring_Config'!$A:$A,'Scoring_Config'!$C:$C,5),0),"False,0")</f>
        <v>0</v>
      </c>
      <c r="AJ1551" cm="1">
        <f t="array" ref="AJ1551">IF(FALSE,"True," &amp; IF(_xlfn.XLOOKUP("Risky_Inbound",'Scoring_Config'!$A:$A,'Scoring_Config'!$D:$D,"Yes")="Yes",_xlfn.XLOOKUP("Risky_Inbound",'Scoring_Config'!$A:$A,'Scoring_Config'!$C:$C,50),0),"False,0")</f>
        <v>0</v>
      </c>
      <c r="AK1551" cm="1">
        <f t="array" ref="AK1551">IF(FALSE,"True," &amp; IF(_xlfn.XLOOKUP("Risky_Outbound",'Scoring_Config'!$A:$A,'Scoring_Config'!$D:$D,"Yes")="Yes",_xlfn.XLOOKUP("Risky_Outbound",'Scoring_Config'!$A:$A,'Scoring_Config'!$C:$C,25),0),"False,0")</f>
        <v>0</v>
      </c>
      <c r="AL1551" t="s">
        <v>6700</v>
      </c>
      <c r="AM1551" cm="1">
        <f t="array" ref="AM155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51" t="s">
        <v>6697</v>
      </c>
      <c r="AO1551" t="s">
        <v>6697</v>
      </c>
      <c r="AP1551" t="s">
        <v>6697</v>
      </c>
      <c r="AQ1551" cm="1">
        <f t="array" ref="AQ1551">IF(FALSE,"True," &amp; IF(_xlfn.XLOOKUP("Service_IsAny",'Scoring_Config'!$A:$A,'Scoring_Config'!$D:$D,"Yes")="Yes",_xlfn.XLOOKUP("Service_IsAny",'Scoring_Config'!$A:$A,'Scoring_Config'!$C:$C,0),0),"False,0")</f>
        <v>0</v>
      </c>
      <c r="AR1551">
        <v>0</v>
      </c>
      <c r="AS1551" cm="1">
        <f t="array" ref="AS1551">IF(FALSE,"True," &amp; IF(_xlfn.XLOOKUP("Service_RangeGt1000",'Scoring_Config'!$A:$A,'Scoring_Config'!$D:$D,"Yes")="Yes",_xlfn.XLOOKUP("Service_RangeGt1000",'Scoring_Config'!$A:$A,'Scoring_Config'!$C:$C,0),0),"False,0")</f>
        <v>0</v>
      </c>
      <c r="AT1551" cm="1">
        <f t="array" ref="AT1551">IF(FALSE,"True," &amp; IF(_xlfn.XLOOKUP("App_IsAny",'Scoring_Config'!$A:$A,'Scoring_Config'!$D:$D,"Yes")="Yes",_xlfn.XLOOKUP("App_IsAny",'Scoring_Config'!$A:$A,'Scoring_Config'!$C:$C,0),0),"False,0")</f>
        <v>0</v>
      </c>
      <c r="AU1551">
        <v>3</v>
      </c>
      <c r="AV1551" cm="1">
        <f t="array" ref="AV1551">IF(FALSE,"True," &amp; IF(_xlfn.XLOOKUP("App_RangeGt1000",'Scoring_Config'!$A:$A,'Scoring_Config'!$D:$D,"Yes")="Yes",_xlfn.XLOOKUP("App_RangeGt1000",'Scoring_Config'!$A:$A,'Scoring_Config'!$C:$C,0),0),"False,0")</f>
        <v>0</v>
      </c>
      <c r="AW1551" cm="1">
        <f t="array" ref="AW1551">IF(FALSE,"True," &amp; IF(_xlfn.XLOOKUP("Action_IsDenyOrDrop",'Scoring_Config'!$A:$A,'Scoring_Config'!$D:$D,"Yes")="Yes",_xlfn.XLOOKUP("Action_IsDenyOrDrop",'Scoring_Config'!$A:$A,'Scoring_Config'!$C:$C,0),0),"False,0")</f>
        <v>0</v>
      </c>
      <c r="AX1551" cm="1">
        <f t="array" ref="AX1551">IF(LEFT(AW1551,4)="True",0,(IF(LEFT(Y1551,4)="True",IF(_xlfn.XLOOKUP("Src_IsAny",'Scoring_Config'!$A:$A,'Scoring_Config'!$D:$D,"Yes")="Yes",_xlfn.XLOOKUP("Src_IsAny",'Scoring_Config'!$A:$A,'Scoring_Config'!$C:$C,10),0),0)+IF(LEFT(Z1551,4)="True",IF(_xlfn.XLOOKUP("Src_CIDR_Le_16",'Scoring_Config'!$A:$A,'Scoring_Config'!$D:$D,"Yes")="Yes",_xlfn.XLOOKUP("Src_CIDR_Le_16",'Scoring_Config'!$A:$A,'Scoring_Config'!$C:$C,10),0),0)+IF(LEFT(AA1551,4)="True",IF(_xlfn.XLOOKUP("Src_CIDR_17_22",'Scoring_Config'!$A:$A,'Scoring_Config'!$D:$D,"Yes")="Yes",_xlfn.XLOOKUP("Src_CIDR_17_22",'Scoring_Config'!$A:$A,'Scoring_Config'!$C:$C,5),0),0)+IF(LEFT(AB1551,4)="True",IF(_xlfn.XLOOKUP("Dst_IsAny",'Scoring_Config'!$A:$A,'Scoring_Config'!$D:$D,"Yes")="Yes",_xlfn.XLOOKUP("Dst_IsAny",'Scoring_Config'!$A:$A,'Scoring_Config'!$C:$C,10),0),0)+IF(LEFT(AC1551,4)="True",IF(_xlfn.XLOOKUP("Dst_CIDR_Le_16",'Scoring_Config'!$A:$A,'Scoring_Config'!$D:$D,"Yes")="Yes",_xlfn.XLOOKUP("Dst_CIDR_Le_16",'Scoring_Config'!$A:$A,'Scoring_Config'!$C:$C,10),0),0)+IF(LEFT(AD1551,4)="True",IF(_xlfn.XLOOKUP("Dst_CIDR_17_22",'Scoring_Config'!$A:$A,'Scoring_Config'!$D:$D,"Yes")="Yes",_xlfn.XLOOKUP("Dst_CIDR_17_22",'Scoring_Config'!$A:$A,'Scoring_Config'!$C:$C,5),0),0)+IF(LEFT(AE1551,4)="True",IF(_xlfn.XLOOKUP("SrcZone_IsAny",'Scoring_Config'!$A:$A,'Scoring_Config'!$D:$D,"Yes")="Yes",_xlfn.XLOOKUP("SrcZone_IsAny",'Scoring_Config'!$A:$A,'Scoring_Config'!$C:$C,10),0),0)+IF(LEFT(AF1551,4)="True",IF(_xlfn.XLOOKUP("DstZone_IsAny",'Scoring_Config'!$A:$A,'Scoring_Config'!$D:$D,"Yes")="Yes",_xlfn.XLOOKUP("DstZone_IsAny",'Scoring_Config'!$A:$A,'Scoring_Config'!$C:$C,10),0),0)+IF(LEFT(AG1551,4)="True",IF(_xlfn.XLOOKUP("Service_Any_OR_RangeGt1000",'Scoring_Config'!$A:$A,'Scoring_Config'!$D:$D,"Yes")="Yes",_xlfn.XLOOKUP("Service_Any_OR_RangeGt1000",'Scoring_Config'!$A:$A,'Scoring_Config'!$C:$C,10),0),0)+IF(LEFT(AH1551,4)="True",IF(_xlfn.XLOOKUP("App_Any_OR_RangeGt1000",'Scoring_Config'!$A:$A,'Scoring_Config'!$D:$D,"Yes")="Yes",_xlfn.XLOOKUP("App_Any_OR_RangeGt1000",'Scoring_Config'!$A:$A,'Scoring_Config'!$C:$C,10),0),0)+IF(LEFT(AI1551,4)="True",IF(_xlfn.XLOOKUP("Service_Insecure_Match",'Scoring_Config'!$A:$A,'Scoring_Config'!$D:$D,"Yes")="Yes",_xlfn.XLOOKUP("Service_Insecure_Match",'Scoring_Config'!$A:$A,'Scoring_Config'!$C:$C,5),0),0)+IF(LEFT(AJ1551,4)="True",IF(_xlfn.XLOOKUP("Risky_Inbound",'Scoring_Config'!$A:$A,'Scoring_Config'!$D:$D,"Yes")="Yes",_xlfn.XLOOKUP("Risky_Inbound",'Scoring_Config'!$A:$A,'Scoring_Config'!$C:$C,50),0),0)+IF(LEFT(AK1551,4)="True",IF(_xlfn.XLOOKUP("Risky_Outbound",'Scoring_Config'!$A:$A,'Scoring_Config'!$D:$D,"Yes")="Yes",_xlfn.XLOOKUP("Risky_Outbound",'Scoring_Config'!$A:$A,'Scoring_Config'!$C:$C,25),0),0)+IF(LEFT(AZ1551,4)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1551,FIND(",",AL1551)+1,100)),0)+IF(LEFT(AM1551,4)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1551,FIND(",",AN1551)+1,100)),0)+IF(_xlfn.XLOOKUP("Profile_Scoring",'Scoring_Config'!$A:$A,'Scoring_Config'!$D:$D,"Yes")="Yes",VALUE(MID(AO1551,FIND(",",AO1551)+1,100)),0)+IF(_xlfn.XLOOKUP("Options_Scoring",'Scoring_Config'!$A:$A,'Scoring_Config'!$D:$D,"Yes")="Yes",VALUE(MID(AP1551,FIND(",",AP1551)+1,100)),0)))</f>
        <v>0</v>
      </c>
      <c r="AZ1551" cm="1">
        <f t="array" ref="AZ1551">IF(FALSE,"True," &amp; IF(_xlfn.XLOOKUP("Migrate_Insecure",'Scoring_Config'!$A:$A,'Scoring_Config'!$D:$D,"Yes")="Yes",_xlfn.XLOOKUP("Migrate_Insecure",'Scoring_Config'!$A:$A,'Scoring_Config'!$C:$C,10),0),"False,0")</f>
        <v>0</v>
      </c>
    </row>
    <row r="1552" spans="1:52">
      <c r="A1552" t="s">
        <v>1979</v>
      </c>
      <c r="B1552" t="s">
        <v>3524</v>
      </c>
      <c r="C1552" t="s">
        <v>3542</v>
      </c>
      <c r="D1552" t="s">
        <v>3545</v>
      </c>
      <c r="E1552" t="s">
        <v>3563</v>
      </c>
      <c r="F1552" t="s">
        <v>3576</v>
      </c>
      <c r="G1552" t="s">
        <v>812</v>
      </c>
      <c r="H1552" t="s">
        <v>174</v>
      </c>
      <c r="I1552" t="s">
        <v>3990</v>
      </c>
      <c r="J1552" t="s">
        <v>1318</v>
      </c>
      <c r="K1552" t="s">
        <v>174</v>
      </c>
      <c r="L1552" t="s">
        <v>1595</v>
      </c>
      <c r="M1552" t="s">
        <v>1974</v>
      </c>
      <c r="N1552" t="s">
        <v>4315</v>
      </c>
      <c r="O1552" t="s">
        <v>4319</v>
      </c>
      <c r="P1552" t="s">
        <v>4321</v>
      </c>
      <c r="Q1552" t="s">
        <v>5421</v>
      </c>
      <c r="R1552" t="s">
        <v>5440</v>
      </c>
      <c r="S1552" t="s">
        <v>5484</v>
      </c>
      <c r="T1552" t="s">
        <v>5896</v>
      </c>
      <c r="U1552" t="s">
        <v>6607</v>
      </c>
      <c r="Y1552" cm="1">
        <f t="array" ref="Y1552">IF(FALSE,"True," &amp; IF(_xlfn.XLOOKUP("Src_IsAny",'Scoring_Config'!$A:$A,'Scoring_Config'!$D:$D,"Yes")="Yes",_xlfn.XLOOKUP("Src_IsAny",'Scoring_Config'!$A:$A,'Scoring_Config'!$C:$C,10),0),"False,0")</f>
        <v>0</v>
      </c>
      <c r="Z1552" cm="1">
        <f t="array" ref="Z1552">IF(FALSE,"True," &amp; IF(_xlfn.XLOOKUP("Src_CIDR_Le_16",'Scoring_Config'!$A:$A,'Scoring_Config'!$D:$D,"Yes")="Yes",_xlfn.XLOOKUP("Src_CIDR_Le_16",'Scoring_Config'!$A:$A,'Scoring_Config'!$C:$C,10),0),"False,0")</f>
        <v>0</v>
      </c>
      <c r="AA1552" cm="1">
        <f t="array" ref="AA1552">IF(FALSE,"True," &amp; IF(_xlfn.XLOOKUP("Src_CIDR_17_22",'Scoring_Config'!$A:$A,'Scoring_Config'!$D:$D,"Yes")="Yes",_xlfn.XLOOKUP("Src_CIDR_17_22",'Scoring_Config'!$A:$A,'Scoring_Config'!$C:$C,5),0),"False,0")</f>
        <v>0</v>
      </c>
      <c r="AB1552" cm="1">
        <f t="array" ref="AB1552">IF(FALSE,"True," &amp; IF(_xlfn.XLOOKUP("Dst_IsAny",'Scoring_Config'!$A:$A,'Scoring_Config'!$D:$D,"Yes")="Yes",_xlfn.XLOOKUP("Dst_IsAny",'Scoring_Config'!$A:$A,'Scoring_Config'!$C:$C,10),0),"False,0")</f>
        <v>0</v>
      </c>
      <c r="AC1552" cm="1">
        <f t="array" ref="AC1552">IF(FALSE,"True," &amp; IF(_xlfn.XLOOKUP("Dst_CIDR_Le_16",'Scoring_Config'!$A:$A,'Scoring_Config'!$D:$D,"Yes")="Yes",_xlfn.XLOOKUP("Dst_CIDR_Le_16",'Scoring_Config'!$A:$A,'Scoring_Config'!$C:$C,10),0),"False,0")</f>
        <v>0</v>
      </c>
      <c r="AD1552" cm="1">
        <f t="array" ref="AD1552">IF(FALSE,"True," &amp; IF(_xlfn.XLOOKUP("Dst_CIDR_17_22",'Scoring_Config'!$A:$A,'Scoring_Config'!$D:$D,"Yes")="Yes",_xlfn.XLOOKUP("Dst_CIDR_17_22",'Scoring_Config'!$A:$A,'Scoring_Config'!$C:$C,5),0),"False,0")</f>
        <v>0</v>
      </c>
      <c r="AE1552" cm="1">
        <f t="array" ref="AE1552">IF(FALSE,"True," &amp; IF(_xlfn.XLOOKUP("SrcZone_IsAny",'Scoring_Config'!$A:$A,'Scoring_Config'!$D:$D,"Yes")="Yes",_xlfn.XLOOKUP("SrcZone_IsAny",'Scoring_Config'!$A:$A,'Scoring_Config'!$C:$C,10),0),"False,0")</f>
        <v>0</v>
      </c>
      <c r="AF1552" cm="1">
        <f t="array" ref="AF1552">IF(FALSE,"True," &amp; IF(_xlfn.XLOOKUP("DstZone_IsAny",'Scoring_Config'!$A:$A,'Scoring_Config'!$D:$D,"Yes")="Yes",_xlfn.XLOOKUP("DstZone_IsAny",'Scoring_Config'!$A:$A,'Scoring_Config'!$C:$C,10),0),"False,0")</f>
        <v>0</v>
      </c>
      <c r="AG1552" cm="1">
        <f t="array" ref="AG155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52" cm="1">
        <f t="array" ref="AH1552">IF(TRUE,"True," &amp; IF(_xlfn.XLOOKUP("App_Any_OR_RangeGt1000",'Scoring_Config'!$A:$A,'Scoring_Config'!$D:$D,"Yes")="Yes",_xlfn.XLOOKUP("App_Any_OR_RangeGt1000",'Scoring_Config'!$A:$A,'Scoring_Config'!$C:$C,10),0),"False,0")</f>
        <v>0</v>
      </c>
      <c r="AI1552" cm="1">
        <f t="array" ref="AI1552">IF(TRUE,"True," &amp; IF(_xlfn.XLOOKUP("Service_Insecure_Match",'Scoring_Config'!$A:$A,'Scoring_Config'!$D:$D,"Yes")="Yes",_xlfn.XLOOKUP("Service_Insecure_Match",'Scoring_Config'!$A:$A,'Scoring_Config'!$C:$C,5),0),"False,0")</f>
        <v>0</v>
      </c>
      <c r="AJ1552" cm="1">
        <f t="array" ref="AJ1552">IF(FALSE,"True," &amp; IF(_xlfn.XLOOKUP("Risky_Inbound",'Scoring_Config'!$A:$A,'Scoring_Config'!$D:$D,"Yes")="Yes",_xlfn.XLOOKUP("Risky_Inbound",'Scoring_Config'!$A:$A,'Scoring_Config'!$C:$C,50),0),"False,0")</f>
        <v>0</v>
      </c>
      <c r="AK1552" cm="1">
        <f t="array" ref="AK1552">IF(FALSE,"True," &amp; IF(_xlfn.XLOOKUP("Risky_Outbound",'Scoring_Config'!$A:$A,'Scoring_Config'!$D:$D,"Yes")="Yes",_xlfn.XLOOKUP("Risky_Outbound",'Scoring_Config'!$A:$A,'Scoring_Config'!$C:$C,25),0),"False,0")</f>
        <v>0</v>
      </c>
      <c r="AL1552" t="s">
        <v>6700</v>
      </c>
      <c r="AM1552" cm="1">
        <f t="array" ref="AM155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52" t="s">
        <v>6697</v>
      </c>
      <c r="AO1552" t="s">
        <v>6697</v>
      </c>
      <c r="AP1552" t="s">
        <v>6697</v>
      </c>
      <c r="AQ1552" cm="1">
        <f t="array" ref="AQ1552">IF(FALSE,"True," &amp; IF(_xlfn.XLOOKUP("Service_IsAny",'Scoring_Config'!$A:$A,'Scoring_Config'!$D:$D,"Yes")="Yes",_xlfn.XLOOKUP("Service_IsAny",'Scoring_Config'!$A:$A,'Scoring_Config'!$C:$C,0),0),"False,0")</f>
        <v>0</v>
      </c>
      <c r="AR1552">
        <v>3</v>
      </c>
      <c r="AS1552" cm="1">
        <f t="array" ref="AS1552">IF(FALSE,"True," &amp; IF(_xlfn.XLOOKUP("Service_RangeGt1000",'Scoring_Config'!$A:$A,'Scoring_Config'!$D:$D,"Yes")="Yes",_xlfn.XLOOKUP("Service_RangeGt1000",'Scoring_Config'!$A:$A,'Scoring_Config'!$C:$C,0),0),"False,0")</f>
        <v>0</v>
      </c>
      <c r="AT1552" cm="1">
        <f t="array" ref="AT1552">IF(TRUE,"True," &amp; IF(_xlfn.XLOOKUP("App_IsAny",'Scoring_Config'!$A:$A,'Scoring_Config'!$D:$D,"Yes")="Yes",_xlfn.XLOOKUP("App_IsAny",'Scoring_Config'!$A:$A,'Scoring_Config'!$C:$C,0),0),"False,0")</f>
        <v>0</v>
      </c>
      <c r="AU1552">
        <v>65535</v>
      </c>
      <c r="AV1552" cm="1">
        <f t="array" ref="AV1552">IF(TRUE,"True," &amp; IF(_xlfn.XLOOKUP("App_RangeGt1000",'Scoring_Config'!$A:$A,'Scoring_Config'!$D:$D,"Yes")="Yes",_xlfn.XLOOKUP("App_RangeGt1000",'Scoring_Config'!$A:$A,'Scoring_Config'!$C:$C,0),0),"False,0")</f>
        <v>0</v>
      </c>
      <c r="AW1552" cm="1">
        <f t="array" ref="AW1552">IF(FALSE,"True," &amp; IF(_xlfn.XLOOKUP("Action_IsDenyOrDrop",'Scoring_Config'!$A:$A,'Scoring_Config'!$D:$D,"Yes")="Yes",_xlfn.XLOOKUP("Action_IsDenyOrDrop",'Scoring_Config'!$A:$A,'Scoring_Config'!$C:$C,0),0),"False,0")</f>
        <v>0</v>
      </c>
      <c r="AX1552" cm="1">
        <f t="array" ref="AX1552">IF(LEFT(AW1552,4)="True",0,(IF(LEFT(Y1552,4)="True",IF(_xlfn.XLOOKUP("Src_IsAny",'Scoring_Config'!$A:$A,'Scoring_Config'!$D:$D,"Yes")="Yes",_xlfn.XLOOKUP("Src_IsAny",'Scoring_Config'!$A:$A,'Scoring_Config'!$C:$C,10),0),0)+IF(LEFT(Z1552,4)="True",IF(_xlfn.XLOOKUP("Src_CIDR_Le_16",'Scoring_Config'!$A:$A,'Scoring_Config'!$D:$D,"Yes")="Yes",_xlfn.XLOOKUP("Src_CIDR_Le_16",'Scoring_Config'!$A:$A,'Scoring_Config'!$C:$C,10),0),0)+IF(LEFT(AA1552,4)="True",IF(_xlfn.XLOOKUP("Src_CIDR_17_22",'Scoring_Config'!$A:$A,'Scoring_Config'!$D:$D,"Yes")="Yes",_xlfn.XLOOKUP("Src_CIDR_17_22",'Scoring_Config'!$A:$A,'Scoring_Config'!$C:$C,5),0),0)+IF(LEFT(AB1552,4)="True",IF(_xlfn.XLOOKUP("Dst_IsAny",'Scoring_Config'!$A:$A,'Scoring_Config'!$D:$D,"Yes")="Yes",_xlfn.XLOOKUP("Dst_IsAny",'Scoring_Config'!$A:$A,'Scoring_Config'!$C:$C,10),0),0)+IF(LEFT(AC1552,4)="True",IF(_xlfn.XLOOKUP("Dst_CIDR_Le_16",'Scoring_Config'!$A:$A,'Scoring_Config'!$D:$D,"Yes")="Yes",_xlfn.XLOOKUP("Dst_CIDR_Le_16",'Scoring_Config'!$A:$A,'Scoring_Config'!$C:$C,10),0),0)+IF(LEFT(AD1552,4)="True",IF(_xlfn.XLOOKUP("Dst_CIDR_17_22",'Scoring_Config'!$A:$A,'Scoring_Config'!$D:$D,"Yes")="Yes",_xlfn.XLOOKUP("Dst_CIDR_17_22",'Scoring_Config'!$A:$A,'Scoring_Config'!$C:$C,5),0),0)+IF(LEFT(AE1552,4)="True",IF(_xlfn.XLOOKUP("SrcZone_IsAny",'Scoring_Config'!$A:$A,'Scoring_Config'!$D:$D,"Yes")="Yes",_xlfn.XLOOKUP("SrcZone_IsAny",'Scoring_Config'!$A:$A,'Scoring_Config'!$C:$C,10),0),0)+IF(LEFT(AF1552,4)="True",IF(_xlfn.XLOOKUP("DstZone_IsAny",'Scoring_Config'!$A:$A,'Scoring_Config'!$D:$D,"Yes")="Yes",_xlfn.XLOOKUP("DstZone_IsAny",'Scoring_Config'!$A:$A,'Scoring_Config'!$C:$C,10),0),0)+IF(LEFT(AG1552,4)="True",IF(_xlfn.XLOOKUP("Service_Any_OR_RangeGt1000",'Scoring_Config'!$A:$A,'Scoring_Config'!$D:$D,"Yes")="Yes",_xlfn.XLOOKUP("Service_Any_OR_RangeGt1000",'Scoring_Config'!$A:$A,'Scoring_Config'!$C:$C,10),0),0)+IF(LEFT(AH1552,4)="True",IF(_xlfn.XLOOKUP("App_Any_OR_RangeGt1000",'Scoring_Config'!$A:$A,'Scoring_Config'!$D:$D,"Yes")="Yes",_xlfn.XLOOKUP("App_Any_OR_RangeGt1000",'Scoring_Config'!$A:$A,'Scoring_Config'!$C:$C,10),0),0)+IF(LEFT(AI1552,4)="True",IF(_xlfn.XLOOKUP("Service_Insecure_Match",'Scoring_Config'!$A:$A,'Scoring_Config'!$D:$D,"Yes")="Yes",_xlfn.XLOOKUP("Service_Insecure_Match",'Scoring_Config'!$A:$A,'Scoring_Config'!$C:$C,5),0),0)+IF(LEFT(AJ1552,4)="True",IF(_xlfn.XLOOKUP("Risky_Inbound",'Scoring_Config'!$A:$A,'Scoring_Config'!$D:$D,"Yes")="Yes",_xlfn.XLOOKUP("Risky_Inbound",'Scoring_Config'!$A:$A,'Scoring_Config'!$C:$C,50),0),0)+IF(LEFT(AK1552,4)="True",IF(_xlfn.XLOOKUP("Risky_Outbound",'Scoring_Config'!$A:$A,'Scoring_Config'!$D:$D,"Yes")="Yes",_xlfn.XLOOKUP("Risky_Outbound",'Scoring_Config'!$A:$A,'Scoring_Config'!$C:$C,25),0),0)+IF(LEFT(AZ1552,4)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1552,FIND(",",AL1552)+1,100)),0)+IF(LEFT(AM1552,4)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1552,FIND(",",AN1552)+1,100)),0)+IF(_xlfn.XLOOKUP("Profile_Scoring",'Scoring_Config'!$A:$A,'Scoring_Config'!$D:$D,"Yes")="Yes",VALUE(MID(AO1552,FIND(",",AO1552)+1,100)),0)+IF(_xlfn.XLOOKUP("Options_Scoring",'Scoring_Config'!$A:$A,'Scoring_Config'!$D:$D,"Yes")="Yes",VALUE(MID(AP1552,FIND(",",AP1552)+1,100)),0)))</f>
        <v>0</v>
      </c>
      <c r="AY1552" t="s">
        <v>6710</v>
      </c>
      <c r="AZ1552" cm="1">
        <f t="array" ref="AZ1552">IF(TRUE,"True," &amp; IF(_xlfn.XLOOKUP("Migrate_Insecure",'Scoring_Config'!$A:$A,'Scoring_Config'!$D:$D,"Yes")="Yes",_xlfn.XLOOKUP("Migrate_Insecure",'Scoring_Config'!$A:$A,'Scoring_Config'!$C:$C,10),0),"False,0")</f>
        <v>0</v>
      </c>
    </row>
    <row r="1553" spans="1:52">
      <c r="A1553" t="s">
        <v>1979</v>
      </c>
      <c r="B1553" t="s">
        <v>3525</v>
      </c>
      <c r="C1553" t="s">
        <v>3542</v>
      </c>
      <c r="D1553" t="s">
        <v>3545</v>
      </c>
      <c r="E1553" t="s">
        <v>3563</v>
      </c>
      <c r="F1553" t="s">
        <v>3576</v>
      </c>
      <c r="G1553" t="s">
        <v>813</v>
      </c>
      <c r="H1553" t="s">
        <v>174</v>
      </c>
      <c r="I1553" t="s">
        <v>3988</v>
      </c>
      <c r="J1553" t="s">
        <v>1319</v>
      </c>
      <c r="K1553" t="s">
        <v>174</v>
      </c>
      <c r="L1553" t="s">
        <v>1595</v>
      </c>
      <c r="M1553" t="s">
        <v>1974</v>
      </c>
      <c r="N1553" t="s">
        <v>4315</v>
      </c>
      <c r="O1553" t="s">
        <v>4319</v>
      </c>
      <c r="P1553" t="s">
        <v>4321</v>
      </c>
      <c r="Q1553" t="s">
        <v>5422</v>
      </c>
      <c r="R1553" t="s">
        <v>5437</v>
      </c>
      <c r="S1553" t="s">
        <v>5514</v>
      </c>
      <c r="T1553" t="s">
        <v>5896</v>
      </c>
      <c r="U1553" t="s">
        <v>6690</v>
      </c>
      <c r="Y1553" cm="1">
        <f t="array" ref="Y1553">IF(FALSE,"True," &amp; IF(_xlfn.XLOOKUP("Src_IsAny",'Scoring_Config'!$A:$A,'Scoring_Config'!$D:$D,"Yes")="Yes",_xlfn.XLOOKUP("Src_IsAny",'Scoring_Config'!$A:$A,'Scoring_Config'!$C:$C,10),0),"False,0")</f>
        <v>0</v>
      </c>
      <c r="Z1553" cm="1">
        <f t="array" ref="Z1553">IF(FALSE,"True," &amp; IF(_xlfn.XLOOKUP("Src_CIDR_Le_16",'Scoring_Config'!$A:$A,'Scoring_Config'!$D:$D,"Yes")="Yes",_xlfn.XLOOKUP("Src_CIDR_Le_16",'Scoring_Config'!$A:$A,'Scoring_Config'!$C:$C,10),0),"False,0")</f>
        <v>0</v>
      </c>
      <c r="AA1553" cm="1">
        <f t="array" ref="AA1553">IF(FALSE,"True," &amp; IF(_xlfn.XLOOKUP("Src_CIDR_17_22",'Scoring_Config'!$A:$A,'Scoring_Config'!$D:$D,"Yes")="Yes",_xlfn.XLOOKUP("Src_CIDR_17_22",'Scoring_Config'!$A:$A,'Scoring_Config'!$C:$C,5),0),"False,0")</f>
        <v>0</v>
      </c>
      <c r="AB1553" cm="1">
        <f t="array" ref="AB1553">IF(FALSE,"True," &amp; IF(_xlfn.XLOOKUP("Dst_IsAny",'Scoring_Config'!$A:$A,'Scoring_Config'!$D:$D,"Yes")="Yes",_xlfn.XLOOKUP("Dst_IsAny",'Scoring_Config'!$A:$A,'Scoring_Config'!$C:$C,10),0),"False,0")</f>
        <v>0</v>
      </c>
      <c r="AC1553" cm="1">
        <f t="array" ref="AC1553">IF(FALSE,"True," &amp; IF(_xlfn.XLOOKUP("Dst_CIDR_Le_16",'Scoring_Config'!$A:$A,'Scoring_Config'!$D:$D,"Yes")="Yes",_xlfn.XLOOKUP("Dst_CIDR_Le_16",'Scoring_Config'!$A:$A,'Scoring_Config'!$C:$C,10),0),"False,0")</f>
        <v>0</v>
      </c>
      <c r="AD1553" cm="1">
        <f t="array" ref="AD1553">IF(FALSE,"True," &amp; IF(_xlfn.XLOOKUP("Dst_CIDR_17_22",'Scoring_Config'!$A:$A,'Scoring_Config'!$D:$D,"Yes")="Yes",_xlfn.XLOOKUP("Dst_CIDR_17_22",'Scoring_Config'!$A:$A,'Scoring_Config'!$C:$C,5),0),"False,0")</f>
        <v>0</v>
      </c>
      <c r="AE1553" cm="1">
        <f t="array" ref="AE1553">IF(FALSE,"True," &amp; IF(_xlfn.XLOOKUP("SrcZone_IsAny",'Scoring_Config'!$A:$A,'Scoring_Config'!$D:$D,"Yes")="Yes",_xlfn.XLOOKUP("SrcZone_IsAny",'Scoring_Config'!$A:$A,'Scoring_Config'!$C:$C,10),0),"False,0")</f>
        <v>0</v>
      </c>
      <c r="AF1553" cm="1">
        <f t="array" ref="AF1553">IF(FALSE,"True," &amp; IF(_xlfn.XLOOKUP("DstZone_IsAny",'Scoring_Config'!$A:$A,'Scoring_Config'!$D:$D,"Yes")="Yes",_xlfn.XLOOKUP("DstZone_IsAny",'Scoring_Config'!$A:$A,'Scoring_Config'!$C:$C,10),0),"False,0")</f>
        <v>0</v>
      </c>
      <c r="AG1553" cm="1">
        <f t="array" ref="AG155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53" cm="1">
        <f t="array" ref="AH1553">IF(TRUE,"True," &amp; IF(_xlfn.XLOOKUP("App_Any_OR_RangeGt1000",'Scoring_Config'!$A:$A,'Scoring_Config'!$D:$D,"Yes")="Yes",_xlfn.XLOOKUP("App_Any_OR_RangeGt1000",'Scoring_Config'!$A:$A,'Scoring_Config'!$C:$C,10),0),"False,0")</f>
        <v>0</v>
      </c>
      <c r="AI1553" cm="1">
        <f t="array" ref="AI1553">IF(TRUE,"True," &amp; IF(_xlfn.XLOOKUP("Service_Insecure_Match",'Scoring_Config'!$A:$A,'Scoring_Config'!$D:$D,"Yes")="Yes",_xlfn.XLOOKUP("Service_Insecure_Match",'Scoring_Config'!$A:$A,'Scoring_Config'!$C:$C,5),0),"False,0")</f>
        <v>0</v>
      </c>
      <c r="AJ1553" cm="1">
        <f t="array" ref="AJ1553">IF(FALSE,"True," &amp; IF(_xlfn.XLOOKUP("Risky_Inbound",'Scoring_Config'!$A:$A,'Scoring_Config'!$D:$D,"Yes")="Yes",_xlfn.XLOOKUP("Risky_Inbound",'Scoring_Config'!$A:$A,'Scoring_Config'!$C:$C,50),0),"False,0")</f>
        <v>0</v>
      </c>
      <c r="AK1553" cm="1">
        <f t="array" ref="AK1553">IF(FALSE,"True," &amp; IF(_xlfn.XLOOKUP("Risky_Outbound",'Scoring_Config'!$A:$A,'Scoring_Config'!$D:$D,"Yes")="Yes",_xlfn.XLOOKUP("Risky_Outbound",'Scoring_Config'!$A:$A,'Scoring_Config'!$C:$C,25),0),"False,0")</f>
        <v>0</v>
      </c>
      <c r="AL1553" t="s">
        <v>6700</v>
      </c>
      <c r="AM1553" cm="1">
        <f t="array" ref="AM155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53" t="s">
        <v>6697</v>
      </c>
      <c r="AO1553" t="s">
        <v>6697</v>
      </c>
      <c r="AP1553" t="s">
        <v>6697</v>
      </c>
      <c r="AQ1553" cm="1">
        <f t="array" ref="AQ1553">IF(FALSE,"True," &amp; IF(_xlfn.XLOOKUP("Service_IsAny",'Scoring_Config'!$A:$A,'Scoring_Config'!$D:$D,"Yes")="Yes",_xlfn.XLOOKUP("Service_IsAny",'Scoring_Config'!$A:$A,'Scoring_Config'!$C:$C,0),0),"False,0")</f>
        <v>0</v>
      </c>
      <c r="AR1553">
        <v>3</v>
      </c>
      <c r="AS1553" cm="1">
        <f t="array" ref="AS1553">IF(FALSE,"True," &amp; IF(_xlfn.XLOOKUP("Service_RangeGt1000",'Scoring_Config'!$A:$A,'Scoring_Config'!$D:$D,"Yes")="Yes",_xlfn.XLOOKUP("Service_RangeGt1000",'Scoring_Config'!$A:$A,'Scoring_Config'!$C:$C,0),0),"False,0")</f>
        <v>0</v>
      </c>
      <c r="AT1553" cm="1">
        <f t="array" ref="AT1553">IF(TRUE,"True," &amp; IF(_xlfn.XLOOKUP("App_IsAny",'Scoring_Config'!$A:$A,'Scoring_Config'!$D:$D,"Yes")="Yes",_xlfn.XLOOKUP("App_IsAny",'Scoring_Config'!$A:$A,'Scoring_Config'!$C:$C,0),0),"False,0")</f>
        <v>0</v>
      </c>
      <c r="AU1553">
        <v>65535</v>
      </c>
      <c r="AV1553" cm="1">
        <f t="array" ref="AV1553">IF(TRUE,"True," &amp; IF(_xlfn.XLOOKUP("App_RangeGt1000",'Scoring_Config'!$A:$A,'Scoring_Config'!$D:$D,"Yes")="Yes",_xlfn.XLOOKUP("App_RangeGt1000",'Scoring_Config'!$A:$A,'Scoring_Config'!$C:$C,0),0),"False,0")</f>
        <v>0</v>
      </c>
      <c r="AW1553" cm="1">
        <f t="array" ref="AW1553">IF(FALSE,"True," &amp; IF(_xlfn.XLOOKUP("Action_IsDenyOrDrop",'Scoring_Config'!$A:$A,'Scoring_Config'!$D:$D,"Yes")="Yes",_xlfn.XLOOKUP("Action_IsDenyOrDrop",'Scoring_Config'!$A:$A,'Scoring_Config'!$C:$C,0),0),"False,0")</f>
        <v>0</v>
      </c>
      <c r="AX1553" cm="1">
        <f t="array" ref="AX1553">IF(LEFT(AW1553,4)="True",0,(IF(LEFT(Y1553,4)="True",IF(_xlfn.XLOOKUP("Src_IsAny",'Scoring_Config'!$A:$A,'Scoring_Config'!$D:$D,"Yes")="Yes",_xlfn.XLOOKUP("Src_IsAny",'Scoring_Config'!$A:$A,'Scoring_Config'!$C:$C,10),0),0)+IF(LEFT(Z1553,4)="True",IF(_xlfn.XLOOKUP("Src_CIDR_Le_16",'Scoring_Config'!$A:$A,'Scoring_Config'!$D:$D,"Yes")="Yes",_xlfn.XLOOKUP("Src_CIDR_Le_16",'Scoring_Config'!$A:$A,'Scoring_Config'!$C:$C,10),0),0)+IF(LEFT(AA1553,4)="True",IF(_xlfn.XLOOKUP("Src_CIDR_17_22",'Scoring_Config'!$A:$A,'Scoring_Config'!$D:$D,"Yes")="Yes",_xlfn.XLOOKUP("Src_CIDR_17_22",'Scoring_Config'!$A:$A,'Scoring_Config'!$C:$C,5),0),0)+IF(LEFT(AB1553,4)="True",IF(_xlfn.XLOOKUP("Dst_IsAny",'Scoring_Config'!$A:$A,'Scoring_Config'!$D:$D,"Yes")="Yes",_xlfn.XLOOKUP("Dst_IsAny",'Scoring_Config'!$A:$A,'Scoring_Config'!$C:$C,10),0),0)+IF(LEFT(AC1553,4)="True",IF(_xlfn.XLOOKUP("Dst_CIDR_Le_16",'Scoring_Config'!$A:$A,'Scoring_Config'!$D:$D,"Yes")="Yes",_xlfn.XLOOKUP("Dst_CIDR_Le_16",'Scoring_Config'!$A:$A,'Scoring_Config'!$C:$C,10),0),0)+IF(LEFT(AD1553,4)="True",IF(_xlfn.XLOOKUP("Dst_CIDR_17_22",'Scoring_Config'!$A:$A,'Scoring_Config'!$D:$D,"Yes")="Yes",_xlfn.XLOOKUP("Dst_CIDR_17_22",'Scoring_Config'!$A:$A,'Scoring_Config'!$C:$C,5),0),0)+IF(LEFT(AE1553,4)="True",IF(_xlfn.XLOOKUP("SrcZone_IsAny",'Scoring_Config'!$A:$A,'Scoring_Config'!$D:$D,"Yes")="Yes",_xlfn.XLOOKUP("SrcZone_IsAny",'Scoring_Config'!$A:$A,'Scoring_Config'!$C:$C,10),0),0)+IF(LEFT(AF1553,4)="True",IF(_xlfn.XLOOKUP("DstZone_IsAny",'Scoring_Config'!$A:$A,'Scoring_Config'!$D:$D,"Yes")="Yes",_xlfn.XLOOKUP("DstZone_IsAny",'Scoring_Config'!$A:$A,'Scoring_Config'!$C:$C,10),0),0)+IF(LEFT(AG1553,4)="True",IF(_xlfn.XLOOKUP("Service_Any_OR_RangeGt1000",'Scoring_Config'!$A:$A,'Scoring_Config'!$D:$D,"Yes")="Yes",_xlfn.XLOOKUP("Service_Any_OR_RangeGt1000",'Scoring_Config'!$A:$A,'Scoring_Config'!$C:$C,10),0),0)+IF(LEFT(AH1553,4)="True",IF(_xlfn.XLOOKUP("App_Any_OR_RangeGt1000",'Scoring_Config'!$A:$A,'Scoring_Config'!$D:$D,"Yes")="Yes",_xlfn.XLOOKUP("App_Any_OR_RangeGt1000",'Scoring_Config'!$A:$A,'Scoring_Config'!$C:$C,10),0),0)+IF(LEFT(AI1553,4)="True",IF(_xlfn.XLOOKUP("Service_Insecure_Match",'Scoring_Config'!$A:$A,'Scoring_Config'!$D:$D,"Yes")="Yes",_xlfn.XLOOKUP("Service_Insecure_Match",'Scoring_Config'!$A:$A,'Scoring_Config'!$C:$C,5),0),0)+IF(LEFT(AJ1553,4)="True",IF(_xlfn.XLOOKUP("Risky_Inbound",'Scoring_Config'!$A:$A,'Scoring_Config'!$D:$D,"Yes")="Yes",_xlfn.XLOOKUP("Risky_Inbound",'Scoring_Config'!$A:$A,'Scoring_Config'!$C:$C,50),0),0)+IF(LEFT(AK1553,4)="True",IF(_xlfn.XLOOKUP("Risky_Outbound",'Scoring_Config'!$A:$A,'Scoring_Config'!$D:$D,"Yes")="Yes",_xlfn.XLOOKUP("Risky_Outbound",'Scoring_Config'!$A:$A,'Scoring_Config'!$C:$C,25),0),0)+IF(LEFT(AZ1553,4)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1553,FIND(",",AL1553)+1,100)),0)+IF(LEFT(AM1553,4)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1553,FIND(",",AN1553)+1,100)),0)+IF(_xlfn.XLOOKUP("Profile_Scoring",'Scoring_Config'!$A:$A,'Scoring_Config'!$D:$D,"Yes")="Yes",VALUE(MID(AO1553,FIND(",",AO1553)+1,100)),0)+IF(_xlfn.XLOOKUP("Options_Scoring",'Scoring_Config'!$A:$A,'Scoring_Config'!$D:$D,"Yes")="Yes",VALUE(MID(AP1553,FIND(",",AP1553)+1,100)),0)))</f>
        <v>0</v>
      </c>
      <c r="AY1553" t="s">
        <v>6710</v>
      </c>
      <c r="AZ1553" cm="1">
        <f t="array" ref="AZ1553">IF(TRUE,"True," &amp; IF(_xlfn.XLOOKUP("Migrate_Insecure",'Scoring_Config'!$A:$A,'Scoring_Config'!$D:$D,"Yes")="Yes",_xlfn.XLOOKUP("Migrate_Insecure",'Scoring_Config'!$A:$A,'Scoring_Config'!$C:$C,10),0),"False,0")</f>
        <v>0</v>
      </c>
    </row>
    <row r="1554" spans="1:52">
      <c r="A1554" t="s">
        <v>1979</v>
      </c>
      <c r="B1554" t="s">
        <v>3526</v>
      </c>
      <c r="C1554" t="s">
        <v>3542</v>
      </c>
      <c r="D1554" t="s">
        <v>3545</v>
      </c>
      <c r="E1554" t="s">
        <v>3563</v>
      </c>
      <c r="F1554" t="s">
        <v>3971</v>
      </c>
      <c r="G1554" t="s">
        <v>133</v>
      </c>
      <c r="H1554" t="s">
        <v>174</v>
      </c>
      <c r="I1554" t="s">
        <v>3979</v>
      </c>
      <c r="J1554" t="s">
        <v>634</v>
      </c>
      <c r="K1554" t="s">
        <v>1721</v>
      </c>
      <c r="L1554" t="s">
        <v>1327</v>
      </c>
      <c r="M1554" t="s">
        <v>1974</v>
      </c>
      <c r="N1554" t="s">
        <v>4315</v>
      </c>
      <c r="O1554" t="s">
        <v>4319</v>
      </c>
      <c r="P1554" t="s">
        <v>4321</v>
      </c>
      <c r="Q1554" t="s">
        <v>5423</v>
      </c>
      <c r="R1554" t="s">
        <v>5440</v>
      </c>
      <c r="S1554" t="s">
        <v>5439</v>
      </c>
      <c r="T1554" t="s">
        <v>5949</v>
      </c>
      <c r="U1554" t="s">
        <v>5949</v>
      </c>
      <c r="Y1554" cm="1">
        <f t="array" ref="Y1554">IF(FALSE,"True," &amp; IF(_xlfn.XLOOKUP("Src_IsAny",'Scoring_Config'!$A:$A,'Scoring_Config'!$D:$D,"Yes")="Yes",_xlfn.XLOOKUP("Src_IsAny",'Scoring_Config'!$A:$A,'Scoring_Config'!$C:$C,10),0),"False,0")</f>
        <v>0</v>
      </c>
      <c r="Z1554" cm="1">
        <f t="array" ref="Z1554">IF(FALSE,"True," &amp; IF(_xlfn.XLOOKUP("Src_CIDR_Le_16",'Scoring_Config'!$A:$A,'Scoring_Config'!$D:$D,"Yes")="Yes",_xlfn.XLOOKUP("Src_CIDR_Le_16",'Scoring_Config'!$A:$A,'Scoring_Config'!$C:$C,10),0),"False,0")</f>
        <v>0</v>
      </c>
      <c r="AA1554" cm="1">
        <f t="array" ref="AA1554">IF(FALSE,"True," &amp; IF(_xlfn.XLOOKUP("Src_CIDR_17_22",'Scoring_Config'!$A:$A,'Scoring_Config'!$D:$D,"Yes")="Yes",_xlfn.XLOOKUP("Src_CIDR_17_22",'Scoring_Config'!$A:$A,'Scoring_Config'!$C:$C,5),0),"False,0")</f>
        <v>0</v>
      </c>
      <c r="AB1554" cm="1">
        <f t="array" ref="AB1554">IF(FALSE,"True," &amp; IF(_xlfn.XLOOKUP("Dst_IsAny",'Scoring_Config'!$A:$A,'Scoring_Config'!$D:$D,"Yes")="Yes",_xlfn.XLOOKUP("Dst_IsAny",'Scoring_Config'!$A:$A,'Scoring_Config'!$C:$C,10),0),"False,0")</f>
        <v>0</v>
      </c>
      <c r="AC1554" cm="1">
        <f t="array" ref="AC1554">IF(FALSE,"True," &amp; IF(_xlfn.XLOOKUP("Dst_CIDR_Le_16",'Scoring_Config'!$A:$A,'Scoring_Config'!$D:$D,"Yes")="Yes",_xlfn.XLOOKUP("Dst_CIDR_Le_16",'Scoring_Config'!$A:$A,'Scoring_Config'!$C:$C,10),0),"False,0")</f>
        <v>0</v>
      </c>
      <c r="AD1554" cm="1">
        <f t="array" ref="AD1554">IF(FALSE,"True," &amp; IF(_xlfn.XLOOKUP("Dst_CIDR_17_22",'Scoring_Config'!$A:$A,'Scoring_Config'!$D:$D,"Yes")="Yes",_xlfn.XLOOKUP("Dst_CIDR_17_22",'Scoring_Config'!$A:$A,'Scoring_Config'!$C:$C,5),0),"False,0")</f>
        <v>0</v>
      </c>
      <c r="AE1554" cm="1">
        <f t="array" ref="AE1554">IF(FALSE,"True," &amp; IF(_xlfn.XLOOKUP("SrcZone_IsAny",'Scoring_Config'!$A:$A,'Scoring_Config'!$D:$D,"Yes")="Yes",_xlfn.XLOOKUP("SrcZone_IsAny",'Scoring_Config'!$A:$A,'Scoring_Config'!$C:$C,10),0),"False,0")</f>
        <v>0</v>
      </c>
      <c r="AF1554" cm="1">
        <f t="array" ref="AF1554">IF(FALSE,"True," &amp; IF(_xlfn.XLOOKUP("DstZone_IsAny",'Scoring_Config'!$A:$A,'Scoring_Config'!$D:$D,"Yes")="Yes",_xlfn.XLOOKUP("DstZone_IsAny",'Scoring_Config'!$A:$A,'Scoring_Config'!$C:$C,10),0),"False,0")</f>
        <v>0</v>
      </c>
      <c r="AG1554" cm="1">
        <f t="array" ref="AG1554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54" cm="1">
        <f t="array" ref="AH1554">IF(FALSE,"True," &amp; IF(_xlfn.XLOOKUP("App_Any_OR_RangeGt1000",'Scoring_Config'!$A:$A,'Scoring_Config'!$D:$D,"Yes")="Yes",_xlfn.XLOOKUP("App_Any_OR_RangeGt1000",'Scoring_Config'!$A:$A,'Scoring_Config'!$C:$C,10),0),"False,0")</f>
        <v>0</v>
      </c>
      <c r="AI1554" cm="1">
        <f t="array" ref="AI1554">IF(FALSE,"True," &amp; IF(_xlfn.XLOOKUP("Service_Insecure_Match",'Scoring_Config'!$A:$A,'Scoring_Config'!$D:$D,"Yes")="Yes",_xlfn.XLOOKUP("Service_Insecure_Match",'Scoring_Config'!$A:$A,'Scoring_Config'!$C:$C,5),0),"False,0")</f>
        <v>0</v>
      </c>
      <c r="AJ1554" cm="1">
        <f t="array" ref="AJ1554">IF(FALSE,"True," &amp; IF(_xlfn.XLOOKUP("Risky_Inbound",'Scoring_Config'!$A:$A,'Scoring_Config'!$D:$D,"Yes")="Yes",_xlfn.XLOOKUP("Risky_Inbound",'Scoring_Config'!$A:$A,'Scoring_Config'!$C:$C,50),0),"False,0")</f>
        <v>0</v>
      </c>
      <c r="AK1554" cm="1">
        <f t="array" ref="AK1554">IF(FALSE,"True," &amp; IF(_xlfn.XLOOKUP("Risky_Outbound",'Scoring_Config'!$A:$A,'Scoring_Config'!$D:$D,"Yes")="Yes",_xlfn.XLOOKUP("Risky_Outbound",'Scoring_Config'!$A:$A,'Scoring_Config'!$C:$C,25),0),"False,0")</f>
        <v>0</v>
      </c>
      <c r="AL1554" t="s">
        <v>6700</v>
      </c>
      <c r="AM1554" cm="1">
        <f t="array" ref="AM155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54" t="s">
        <v>6697</v>
      </c>
      <c r="AO1554" t="s">
        <v>6697</v>
      </c>
      <c r="AP1554" t="s">
        <v>6697</v>
      </c>
      <c r="AQ1554" cm="1">
        <f t="array" ref="AQ1554">IF(FALSE,"True," &amp; IF(_xlfn.XLOOKUP("Service_IsAny",'Scoring_Config'!$A:$A,'Scoring_Config'!$D:$D,"Yes")="Yes",_xlfn.XLOOKUP("Service_IsAny",'Scoring_Config'!$A:$A,'Scoring_Config'!$C:$C,0),0),"False,0")</f>
        <v>0</v>
      </c>
      <c r="AR1554">
        <v>0</v>
      </c>
      <c r="AS1554" cm="1">
        <f t="array" ref="AS1554">IF(FALSE,"True," &amp; IF(_xlfn.XLOOKUP("Service_RangeGt1000",'Scoring_Config'!$A:$A,'Scoring_Config'!$D:$D,"Yes")="Yes",_xlfn.XLOOKUP("Service_RangeGt1000",'Scoring_Config'!$A:$A,'Scoring_Config'!$C:$C,0),0),"False,0")</f>
        <v>0</v>
      </c>
      <c r="AT1554" cm="1">
        <f t="array" ref="AT1554">IF(FALSE,"True," &amp; IF(_xlfn.XLOOKUP("App_IsAny",'Scoring_Config'!$A:$A,'Scoring_Config'!$D:$D,"Yes")="Yes",_xlfn.XLOOKUP("App_IsAny",'Scoring_Config'!$A:$A,'Scoring_Config'!$C:$C,0),0),"False,0")</f>
        <v>0</v>
      </c>
      <c r="AU1554">
        <v>2</v>
      </c>
      <c r="AV1554" cm="1">
        <f t="array" ref="AV1554">IF(FALSE,"True," &amp; IF(_xlfn.XLOOKUP("App_RangeGt1000",'Scoring_Config'!$A:$A,'Scoring_Config'!$D:$D,"Yes")="Yes",_xlfn.XLOOKUP("App_RangeGt1000",'Scoring_Config'!$A:$A,'Scoring_Config'!$C:$C,0),0),"False,0")</f>
        <v>0</v>
      </c>
      <c r="AW1554" cm="1">
        <f t="array" ref="AW1554">IF(FALSE,"True," &amp; IF(_xlfn.XLOOKUP("Action_IsDenyOrDrop",'Scoring_Config'!$A:$A,'Scoring_Config'!$D:$D,"Yes")="Yes",_xlfn.XLOOKUP("Action_IsDenyOrDrop",'Scoring_Config'!$A:$A,'Scoring_Config'!$C:$C,0),0),"False,0")</f>
        <v>0</v>
      </c>
      <c r="AX1554" cm="1">
        <f t="array" ref="AX1554">IF(LEFT(AW1554,4)="True",0,(IF(LEFT(Y1554,4)="True",IF(_xlfn.XLOOKUP("Src_IsAny",'Scoring_Config'!$A:$A,'Scoring_Config'!$D:$D,"Yes")="Yes",_xlfn.XLOOKUP("Src_IsAny",'Scoring_Config'!$A:$A,'Scoring_Config'!$C:$C,10),0),0)+IF(LEFT(Z1554,4)="True",IF(_xlfn.XLOOKUP("Src_CIDR_Le_16",'Scoring_Config'!$A:$A,'Scoring_Config'!$D:$D,"Yes")="Yes",_xlfn.XLOOKUP("Src_CIDR_Le_16",'Scoring_Config'!$A:$A,'Scoring_Config'!$C:$C,10),0),0)+IF(LEFT(AA1554,4)="True",IF(_xlfn.XLOOKUP("Src_CIDR_17_22",'Scoring_Config'!$A:$A,'Scoring_Config'!$D:$D,"Yes")="Yes",_xlfn.XLOOKUP("Src_CIDR_17_22",'Scoring_Config'!$A:$A,'Scoring_Config'!$C:$C,5),0),0)+IF(LEFT(AB1554,4)="True",IF(_xlfn.XLOOKUP("Dst_IsAny",'Scoring_Config'!$A:$A,'Scoring_Config'!$D:$D,"Yes")="Yes",_xlfn.XLOOKUP("Dst_IsAny",'Scoring_Config'!$A:$A,'Scoring_Config'!$C:$C,10),0),0)+IF(LEFT(AC1554,4)="True",IF(_xlfn.XLOOKUP("Dst_CIDR_Le_16",'Scoring_Config'!$A:$A,'Scoring_Config'!$D:$D,"Yes")="Yes",_xlfn.XLOOKUP("Dst_CIDR_Le_16",'Scoring_Config'!$A:$A,'Scoring_Config'!$C:$C,10),0),0)+IF(LEFT(AD1554,4)="True",IF(_xlfn.XLOOKUP("Dst_CIDR_17_22",'Scoring_Config'!$A:$A,'Scoring_Config'!$D:$D,"Yes")="Yes",_xlfn.XLOOKUP("Dst_CIDR_17_22",'Scoring_Config'!$A:$A,'Scoring_Config'!$C:$C,5),0),0)+IF(LEFT(AE1554,4)="True",IF(_xlfn.XLOOKUP("SrcZone_IsAny",'Scoring_Config'!$A:$A,'Scoring_Config'!$D:$D,"Yes")="Yes",_xlfn.XLOOKUP("SrcZone_IsAny",'Scoring_Config'!$A:$A,'Scoring_Config'!$C:$C,10),0),0)+IF(LEFT(AF1554,4)="True",IF(_xlfn.XLOOKUP("DstZone_IsAny",'Scoring_Config'!$A:$A,'Scoring_Config'!$D:$D,"Yes")="Yes",_xlfn.XLOOKUP("DstZone_IsAny",'Scoring_Config'!$A:$A,'Scoring_Config'!$C:$C,10),0),0)+IF(LEFT(AG1554,4)="True",IF(_xlfn.XLOOKUP("Service_Any_OR_RangeGt1000",'Scoring_Config'!$A:$A,'Scoring_Config'!$D:$D,"Yes")="Yes",_xlfn.XLOOKUP("Service_Any_OR_RangeGt1000",'Scoring_Config'!$A:$A,'Scoring_Config'!$C:$C,10),0),0)+IF(LEFT(AH1554,4)="True",IF(_xlfn.XLOOKUP("App_Any_OR_RangeGt1000",'Scoring_Config'!$A:$A,'Scoring_Config'!$D:$D,"Yes")="Yes",_xlfn.XLOOKUP("App_Any_OR_RangeGt1000",'Scoring_Config'!$A:$A,'Scoring_Config'!$C:$C,10),0),0)+IF(LEFT(AI1554,4)="True",IF(_xlfn.XLOOKUP("Service_Insecure_Match",'Scoring_Config'!$A:$A,'Scoring_Config'!$D:$D,"Yes")="Yes",_xlfn.XLOOKUP("Service_Insecure_Match",'Scoring_Config'!$A:$A,'Scoring_Config'!$C:$C,5),0),0)+IF(LEFT(AJ1554,4)="True",IF(_xlfn.XLOOKUP("Risky_Inbound",'Scoring_Config'!$A:$A,'Scoring_Config'!$D:$D,"Yes")="Yes",_xlfn.XLOOKUP("Risky_Inbound",'Scoring_Config'!$A:$A,'Scoring_Config'!$C:$C,50),0),0)+IF(LEFT(AK1554,4)="True",IF(_xlfn.XLOOKUP("Risky_Outbound",'Scoring_Config'!$A:$A,'Scoring_Config'!$D:$D,"Yes")="Yes",_xlfn.XLOOKUP("Risky_Outbound",'Scoring_Config'!$A:$A,'Scoring_Config'!$C:$C,25),0),0)+IF(LEFT(AZ1554,4)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1554,FIND(",",AL1554)+1,100)),0)+IF(LEFT(AM1554,4)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1554,FIND(",",AN1554)+1,100)),0)+IF(_xlfn.XLOOKUP("Profile_Scoring",'Scoring_Config'!$A:$A,'Scoring_Config'!$D:$D,"Yes")="Yes",VALUE(MID(AO1554,FIND(",",AO1554)+1,100)),0)+IF(_xlfn.XLOOKUP("Options_Scoring",'Scoring_Config'!$A:$A,'Scoring_Config'!$D:$D,"Yes")="Yes",VALUE(MID(AP1554,FIND(",",AP1554)+1,100)),0)))</f>
        <v>0</v>
      </c>
      <c r="AZ1554" cm="1">
        <f t="array" ref="AZ1554">IF(FALSE,"True," &amp; IF(_xlfn.XLOOKUP("Migrate_Insecure",'Scoring_Config'!$A:$A,'Scoring_Config'!$D:$D,"Yes")="Yes",_xlfn.XLOOKUP("Migrate_Insecure",'Scoring_Config'!$A:$A,'Scoring_Config'!$C:$C,10),0),"False,0")</f>
        <v>0</v>
      </c>
    </row>
    <row r="1555" spans="1:52">
      <c r="A1555" t="s">
        <v>1979</v>
      </c>
      <c r="B1555" t="s">
        <v>3527</v>
      </c>
      <c r="C1555" t="s">
        <v>3542</v>
      </c>
      <c r="D1555" t="s">
        <v>3545</v>
      </c>
      <c r="E1555" t="s">
        <v>3563</v>
      </c>
      <c r="F1555" t="s">
        <v>4053</v>
      </c>
      <c r="G1555" t="s">
        <v>814</v>
      </c>
      <c r="H1555" t="s">
        <v>174</v>
      </c>
      <c r="I1555" t="s">
        <v>3576</v>
      </c>
      <c r="J1555" t="s">
        <v>1320</v>
      </c>
      <c r="K1555" t="s">
        <v>1667</v>
      </c>
      <c r="L1555" t="s">
        <v>1658</v>
      </c>
      <c r="M1555" t="s">
        <v>1974</v>
      </c>
      <c r="N1555" t="s">
        <v>4315</v>
      </c>
      <c r="O1555" t="s">
        <v>4319</v>
      </c>
      <c r="P1555" t="s">
        <v>4321</v>
      </c>
      <c r="Q1555" t="s">
        <v>5424</v>
      </c>
      <c r="R1555" t="s">
        <v>5440</v>
      </c>
      <c r="S1555" t="s">
        <v>5440</v>
      </c>
      <c r="T1555" t="s">
        <v>5662</v>
      </c>
      <c r="U1555" t="s">
        <v>5780</v>
      </c>
      <c r="Y1555" cm="1">
        <f t="array" ref="Y1555">IF(FALSE,"True," &amp; IF(_xlfn.XLOOKUP("Src_IsAny",'Scoring_Config'!$A:$A,'Scoring_Config'!$D:$D,"Yes")="Yes",_xlfn.XLOOKUP("Src_IsAny",'Scoring_Config'!$A:$A,'Scoring_Config'!$C:$C,10),0),"False,0")</f>
        <v>0</v>
      </c>
      <c r="Z1555" cm="1">
        <f t="array" ref="Z1555">IF(FALSE,"True," &amp; IF(_xlfn.XLOOKUP("Src_CIDR_Le_16",'Scoring_Config'!$A:$A,'Scoring_Config'!$D:$D,"Yes")="Yes",_xlfn.XLOOKUP("Src_CIDR_Le_16",'Scoring_Config'!$A:$A,'Scoring_Config'!$C:$C,10),0),"False,0")</f>
        <v>0</v>
      </c>
      <c r="AA1555" cm="1">
        <f t="array" ref="AA1555">IF(FALSE,"True," &amp; IF(_xlfn.XLOOKUP("Src_CIDR_17_22",'Scoring_Config'!$A:$A,'Scoring_Config'!$D:$D,"Yes")="Yes",_xlfn.XLOOKUP("Src_CIDR_17_22",'Scoring_Config'!$A:$A,'Scoring_Config'!$C:$C,5),0),"False,0")</f>
        <v>0</v>
      </c>
      <c r="AB1555" cm="1">
        <f t="array" ref="AB1555">IF(FALSE,"True," &amp; IF(_xlfn.XLOOKUP("Dst_IsAny",'Scoring_Config'!$A:$A,'Scoring_Config'!$D:$D,"Yes")="Yes",_xlfn.XLOOKUP("Dst_IsAny",'Scoring_Config'!$A:$A,'Scoring_Config'!$C:$C,10),0),"False,0")</f>
        <v>0</v>
      </c>
      <c r="AC1555" cm="1">
        <f t="array" ref="AC1555">IF(FALSE,"True," &amp; IF(_xlfn.XLOOKUP("Dst_CIDR_Le_16",'Scoring_Config'!$A:$A,'Scoring_Config'!$D:$D,"Yes")="Yes",_xlfn.XLOOKUP("Dst_CIDR_Le_16",'Scoring_Config'!$A:$A,'Scoring_Config'!$C:$C,10),0),"False,0")</f>
        <v>0</v>
      </c>
      <c r="AD1555" cm="1">
        <f t="array" ref="AD1555">IF(FALSE,"True," &amp; IF(_xlfn.XLOOKUP("Dst_CIDR_17_22",'Scoring_Config'!$A:$A,'Scoring_Config'!$D:$D,"Yes")="Yes",_xlfn.XLOOKUP("Dst_CIDR_17_22",'Scoring_Config'!$A:$A,'Scoring_Config'!$C:$C,5),0),"False,0")</f>
        <v>0</v>
      </c>
      <c r="AE1555" cm="1">
        <f t="array" ref="AE1555">IF(FALSE,"True," &amp; IF(_xlfn.XLOOKUP("SrcZone_IsAny",'Scoring_Config'!$A:$A,'Scoring_Config'!$D:$D,"Yes")="Yes",_xlfn.XLOOKUP("SrcZone_IsAny",'Scoring_Config'!$A:$A,'Scoring_Config'!$C:$C,10),0),"False,0")</f>
        <v>0</v>
      </c>
      <c r="AF1555" cm="1">
        <f t="array" ref="AF1555">IF(FALSE,"True," &amp; IF(_xlfn.XLOOKUP("DstZone_IsAny",'Scoring_Config'!$A:$A,'Scoring_Config'!$D:$D,"Yes")="Yes",_xlfn.XLOOKUP("DstZone_IsAny",'Scoring_Config'!$A:$A,'Scoring_Config'!$C:$C,10),0),"False,0")</f>
        <v>0</v>
      </c>
      <c r="AG1555" cm="1">
        <f t="array" ref="AG1555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55" cm="1">
        <f t="array" ref="AH1555">IF(FALSE,"True," &amp; IF(_xlfn.XLOOKUP("App_Any_OR_RangeGt1000",'Scoring_Config'!$A:$A,'Scoring_Config'!$D:$D,"Yes")="Yes",_xlfn.XLOOKUP("App_Any_OR_RangeGt1000",'Scoring_Config'!$A:$A,'Scoring_Config'!$C:$C,10),0),"False,0")</f>
        <v>0</v>
      </c>
      <c r="AI1555" cm="1">
        <f t="array" ref="AI1555">IF(FALSE,"True," &amp; IF(_xlfn.XLOOKUP("Service_Insecure_Match",'Scoring_Config'!$A:$A,'Scoring_Config'!$D:$D,"Yes")="Yes",_xlfn.XLOOKUP("Service_Insecure_Match",'Scoring_Config'!$A:$A,'Scoring_Config'!$C:$C,5),0),"False,0")</f>
        <v>0</v>
      </c>
      <c r="AJ1555" cm="1">
        <f t="array" ref="AJ1555">IF(FALSE,"True," &amp; IF(_xlfn.XLOOKUP("Risky_Inbound",'Scoring_Config'!$A:$A,'Scoring_Config'!$D:$D,"Yes")="Yes",_xlfn.XLOOKUP("Risky_Inbound",'Scoring_Config'!$A:$A,'Scoring_Config'!$C:$C,50),0),"False,0")</f>
        <v>0</v>
      </c>
      <c r="AK1555" cm="1">
        <f t="array" ref="AK1555">IF(FALSE,"True," &amp; IF(_xlfn.XLOOKUP("Risky_Outbound",'Scoring_Config'!$A:$A,'Scoring_Config'!$D:$D,"Yes")="Yes",_xlfn.XLOOKUP("Risky_Outbound",'Scoring_Config'!$A:$A,'Scoring_Config'!$C:$C,25),0),"False,0")</f>
        <v>0</v>
      </c>
      <c r="AL1555" t="s">
        <v>6700</v>
      </c>
      <c r="AM1555" cm="1">
        <f t="array" ref="AM155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55" t="s">
        <v>6697</v>
      </c>
      <c r="AO1555" t="s">
        <v>6697</v>
      </c>
      <c r="AP1555" t="s">
        <v>6697</v>
      </c>
      <c r="AQ1555" cm="1">
        <f t="array" ref="AQ1555">IF(FALSE,"True," &amp; IF(_xlfn.XLOOKUP("Service_IsAny",'Scoring_Config'!$A:$A,'Scoring_Config'!$D:$D,"Yes")="Yes",_xlfn.XLOOKUP("Service_IsAny",'Scoring_Config'!$A:$A,'Scoring_Config'!$C:$C,0),0),"False,0")</f>
        <v>0</v>
      </c>
      <c r="AR1555">
        <v>1</v>
      </c>
      <c r="AS1555" cm="1">
        <f t="array" ref="AS1555">IF(FALSE,"True," &amp; IF(_xlfn.XLOOKUP("Service_RangeGt1000",'Scoring_Config'!$A:$A,'Scoring_Config'!$D:$D,"Yes")="Yes",_xlfn.XLOOKUP("Service_RangeGt1000",'Scoring_Config'!$A:$A,'Scoring_Config'!$C:$C,0),0),"False,0")</f>
        <v>0</v>
      </c>
      <c r="AT1555" cm="1">
        <f t="array" ref="AT1555">IF(FALSE,"True," &amp; IF(_xlfn.XLOOKUP("App_IsAny",'Scoring_Config'!$A:$A,'Scoring_Config'!$D:$D,"Yes")="Yes",_xlfn.XLOOKUP("App_IsAny",'Scoring_Config'!$A:$A,'Scoring_Config'!$C:$C,0),0),"False,0")</f>
        <v>0</v>
      </c>
      <c r="AU1555">
        <v>1</v>
      </c>
      <c r="AV1555" cm="1">
        <f t="array" ref="AV1555">IF(FALSE,"True," &amp; IF(_xlfn.XLOOKUP("App_RangeGt1000",'Scoring_Config'!$A:$A,'Scoring_Config'!$D:$D,"Yes")="Yes",_xlfn.XLOOKUP("App_RangeGt1000",'Scoring_Config'!$A:$A,'Scoring_Config'!$C:$C,0),0),"False,0")</f>
        <v>0</v>
      </c>
      <c r="AW1555" cm="1">
        <f t="array" ref="AW1555">IF(FALSE,"True," &amp; IF(_xlfn.XLOOKUP("Action_IsDenyOrDrop",'Scoring_Config'!$A:$A,'Scoring_Config'!$D:$D,"Yes")="Yes",_xlfn.XLOOKUP("Action_IsDenyOrDrop",'Scoring_Config'!$A:$A,'Scoring_Config'!$C:$C,0),0),"False,0")</f>
        <v>0</v>
      </c>
      <c r="AX1555" cm="1">
        <f t="array" ref="AX1555">IF(LEFT(AW1555,4)="True",0,(IF(LEFT(Y1555,4)="True",IF(_xlfn.XLOOKUP("Src_IsAny",'Scoring_Config'!$A:$A,'Scoring_Config'!$D:$D,"Yes")="Yes",_xlfn.XLOOKUP("Src_IsAny",'Scoring_Config'!$A:$A,'Scoring_Config'!$C:$C,10),0),0)+IF(LEFT(Z1555,4)="True",IF(_xlfn.XLOOKUP("Src_CIDR_Le_16",'Scoring_Config'!$A:$A,'Scoring_Config'!$D:$D,"Yes")="Yes",_xlfn.XLOOKUP("Src_CIDR_Le_16",'Scoring_Config'!$A:$A,'Scoring_Config'!$C:$C,10),0),0)+IF(LEFT(AA1555,4)="True",IF(_xlfn.XLOOKUP("Src_CIDR_17_22",'Scoring_Config'!$A:$A,'Scoring_Config'!$D:$D,"Yes")="Yes",_xlfn.XLOOKUP("Src_CIDR_17_22",'Scoring_Config'!$A:$A,'Scoring_Config'!$C:$C,5),0),0)+IF(LEFT(AB1555,4)="True",IF(_xlfn.XLOOKUP("Dst_IsAny",'Scoring_Config'!$A:$A,'Scoring_Config'!$D:$D,"Yes")="Yes",_xlfn.XLOOKUP("Dst_IsAny",'Scoring_Config'!$A:$A,'Scoring_Config'!$C:$C,10),0),0)+IF(LEFT(AC1555,4)="True",IF(_xlfn.XLOOKUP("Dst_CIDR_Le_16",'Scoring_Config'!$A:$A,'Scoring_Config'!$D:$D,"Yes")="Yes",_xlfn.XLOOKUP("Dst_CIDR_Le_16",'Scoring_Config'!$A:$A,'Scoring_Config'!$C:$C,10),0),0)+IF(LEFT(AD1555,4)="True",IF(_xlfn.XLOOKUP("Dst_CIDR_17_22",'Scoring_Config'!$A:$A,'Scoring_Config'!$D:$D,"Yes")="Yes",_xlfn.XLOOKUP("Dst_CIDR_17_22",'Scoring_Config'!$A:$A,'Scoring_Config'!$C:$C,5),0),0)+IF(LEFT(AE1555,4)="True",IF(_xlfn.XLOOKUP("SrcZone_IsAny",'Scoring_Config'!$A:$A,'Scoring_Config'!$D:$D,"Yes")="Yes",_xlfn.XLOOKUP("SrcZone_IsAny",'Scoring_Config'!$A:$A,'Scoring_Config'!$C:$C,10),0),0)+IF(LEFT(AF1555,4)="True",IF(_xlfn.XLOOKUP("DstZone_IsAny",'Scoring_Config'!$A:$A,'Scoring_Config'!$D:$D,"Yes")="Yes",_xlfn.XLOOKUP("DstZone_IsAny",'Scoring_Config'!$A:$A,'Scoring_Config'!$C:$C,10),0),0)+IF(LEFT(AG1555,4)="True",IF(_xlfn.XLOOKUP("Service_Any_OR_RangeGt1000",'Scoring_Config'!$A:$A,'Scoring_Config'!$D:$D,"Yes")="Yes",_xlfn.XLOOKUP("Service_Any_OR_RangeGt1000",'Scoring_Config'!$A:$A,'Scoring_Config'!$C:$C,10),0),0)+IF(LEFT(AH1555,4)="True",IF(_xlfn.XLOOKUP("App_Any_OR_RangeGt1000",'Scoring_Config'!$A:$A,'Scoring_Config'!$D:$D,"Yes")="Yes",_xlfn.XLOOKUP("App_Any_OR_RangeGt1000",'Scoring_Config'!$A:$A,'Scoring_Config'!$C:$C,10),0),0)+IF(LEFT(AI1555,4)="True",IF(_xlfn.XLOOKUP("Service_Insecure_Match",'Scoring_Config'!$A:$A,'Scoring_Config'!$D:$D,"Yes")="Yes",_xlfn.XLOOKUP("Service_Insecure_Match",'Scoring_Config'!$A:$A,'Scoring_Config'!$C:$C,5),0),0)+IF(LEFT(AJ1555,4)="True",IF(_xlfn.XLOOKUP("Risky_Inbound",'Scoring_Config'!$A:$A,'Scoring_Config'!$D:$D,"Yes")="Yes",_xlfn.XLOOKUP("Risky_Inbound",'Scoring_Config'!$A:$A,'Scoring_Config'!$C:$C,50),0),0)+IF(LEFT(AK1555,4)="True",IF(_xlfn.XLOOKUP("Risky_Outbound",'Scoring_Config'!$A:$A,'Scoring_Config'!$D:$D,"Yes")="Yes",_xlfn.XLOOKUP("Risky_Outbound",'Scoring_Config'!$A:$A,'Scoring_Config'!$C:$C,25),0),0)+IF(LEFT(AZ1555,4)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1555,FIND(",",AL1555)+1,100)),0)+IF(LEFT(AM1555,4)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1555,FIND(",",AN1555)+1,100)),0)+IF(_xlfn.XLOOKUP("Profile_Scoring",'Scoring_Config'!$A:$A,'Scoring_Config'!$D:$D,"Yes")="Yes",VALUE(MID(AO1555,FIND(",",AO1555)+1,100)),0)+IF(_xlfn.XLOOKUP("Options_Scoring",'Scoring_Config'!$A:$A,'Scoring_Config'!$D:$D,"Yes")="Yes",VALUE(MID(AP1555,FIND(",",AP1555)+1,100)),0)))</f>
        <v>0</v>
      </c>
      <c r="AZ1555" cm="1">
        <f t="array" ref="AZ1555">IF(FALSE,"True," &amp; IF(_xlfn.XLOOKUP("Migrate_Insecure",'Scoring_Config'!$A:$A,'Scoring_Config'!$D:$D,"Yes")="Yes",_xlfn.XLOOKUP("Migrate_Insecure",'Scoring_Config'!$A:$A,'Scoring_Config'!$C:$C,10),0),"False,0")</f>
        <v>0</v>
      </c>
    </row>
    <row r="1556" spans="1:52">
      <c r="A1556" t="s">
        <v>1979</v>
      </c>
      <c r="B1556" t="s">
        <v>3528</v>
      </c>
      <c r="C1556" t="s">
        <v>3542</v>
      </c>
      <c r="D1556" t="s">
        <v>3545</v>
      </c>
      <c r="E1556" t="s">
        <v>3563</v>
      </c>
      <c r="F1556" t="s">
        <v>4053</v>
      </c>
      <c r="G1556" t="s">
        <v>814</v>
      </c>
      <c r="H1556" t="s">
        <v>174</v>
      </c>
      <c r="I1556" t="s">
        <v>3576</v>
      </c>
      <c r="J1556" t="s">
        <v>1320</v>
      </c>
      <c r="K1556" t="s">
        <v>1696</v>
      </c>
      <c r="L1556" t="s">
        <v>1327</v>
      </c>
      <c r="M1556" t="s">
        <v>1974</v>
      </c>
      <c r="N1556" t="s">
        <v>4315</v>
      </c>
      <c r="O1556" t="s">
        <v>4319</v>
      </c>
      <c r="P1556" t="s">
        <v>4323</v>
      </c>
      <c r="Q1556" t="s">
        <v>5424</v>
      </c>
      <c r="R1556" t="s">
        <v>5439</v>
      </c>
      <c r="S1556" t="s">
        <v>4324</v>
      </c>
      <c r="T1556" t="s">
        <v>5662</v>
      </c>
      <c r="U1556" t="s">
        <v>5780</v>
      </c>
      <c r="Y1556" cm="1">
        <f t="array" ref="Y1556">IF(FALSE,"True," &amp; IF(_xlfn.XLOOKUP("Src_IsAny",'Scoring_Config'!$A:$A,'Scoring_Config'!$D:$D,"Yes")="Yes",_xlfn.XLOOKUP("Src_IsAny",'Scoring_Config'!$A:$A,'Scoring_Config'!$C:$C,10),0),"False,0")</f>
        <v>0</v>
      </c>
      <c r="Z1556" cm="1">
        <f t="array" ref="Z1556">IF(FALSE,"True," &amp; IF(_xlfn.XLOOKUP("Src_CIDR_Le_16",'Scoring_Config'!$A:$A,'Scoring_Config'!$D:$D,"Yes")="Yes",_xlfn.XLOOKUP("Src_CIDR_Le_16",'Scoring_Config'!$A:$A,'Scoring_Config'!$C:$C,10),0),"False,0")</f>
        <v>0</v>
      </c>
      <c r="AA1556" cm="1">
        <f t="array" ref="AA1556">IF(FALSE,"True," &amp; IF(_xlfn.XLOOKUP("Src_CIDR_17_22",'Scoring_Config'!$A:$A,'Scoring_Config'!$D:$D,"Yes")="Yes",_xlfn.XLOOKUP("Src_CIDR_17_22",'Scoring_Config'!$A:$A,'Scoring_Config'!$C:$C,5),0),"False,0")</f>
        <v>0</v>
      </c>
      <c r="AB1556" cm="1">
        <f t="array" ref="AB1556">IF(FALSE,"True," &amp; IF(_xlfn.XLOOKUP("Dst_IsAny",'Scoring_Config'!$A:$A,'Scoring_Config'!$D:$D,"Yes")="Yes",_xlfn.XLOOKUP("Dst_IsAny",'Scoring_Config'!$A:$A,'Scoring_Config'!$C:$C,10),0),"False,0")</f>
        <v>0</v>
      </c>
      <c r="AC1556" cm="1">
        <f t="array" ref="AC1556">IF(FALSE,"True," &amp; IF(_xlfn.XLOOKUP("Dst_CIDR_Le_16",'Scoring_Config'!$A:$A,'Scoring_Config'!$D:$D,"Yes")="Yes",_xlfn.XLOOKUP("Dst_CIDR_Le_16",'Scoring_Config'!$A:$A,'Scoring_Config'!$C:$C,10),0),"False,0")</f>
        <v>0</v>
      </c>
      <c r="AD1556" cm="1">
        <f t="array" ref="AD1556">IF(FALSE,"True," &amp; IF(_xlfn.XLOOKUP("Dst_CIDR_17_22",'Scoring_Config'!$A:$A,'Scoring_Config'!$D:$D,"Yes")="Yes",_xlfn.XLOOKUP("Dst_CIDR_17_22",'Scoring_Config'!$A:$A,'Scoring_Config'!$C:$C,5),0),"False,0")</f>
        <v>0</v>
      </c>
      <c r="AE1556" cm="1">
        <f t="array" ref="AE1556">IF(FALSE,"True," &amp; IF(_xlfn.XLOOKUP("SrcZone_IsAny",'Scoring_Config'!$A:$A,'Scoring_Config'!$D:$D,"Yes")="Yes",_xlfn.XLOOKUP("SrcZone_IsAny",'Scoring_Config'!$A:$A,'Scoring_Config'!$C:$C,10),0),"False,0")</f>
        <v>0</v>
      </c>
      <c r="AF1556" cm="1">
        <f t="array" ref="AF1556">IF(FALSE,"True," &amp; IF(_xlfn.XLOOKUP("DstZone_IsAny",'Scoring_Config'!$A:$A,'Scoring_Config'!$D:$D,"Yes")="Yes",_xlfn.XLOOKUP("DstZone_IsAny",'Scoring_Config'!$A:$A,'Scoring_Config'!$C:$C,10),0),"False,0")</f>
        <v>0</v>
      </c>
      <c r="AG1556" cm="1">
        <f t="array" ref="AG155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56" cm="1">
        <f t="array" ref="AH1556">IF(FALSE,"True," &amp; IF(_xlfn.XLOOKUP("App_Any_OR_RangeGt1000",'Scoring_Config'!$A:$A,'Scoring_Config'!$D:$D,"Yes")="Yes",_xlfn.XLOOKUP("App_Any_OR_RangeGt1000",'Scoring_Config'!$A:$A,'Scoring_Config'!$C:$C,10),0),"False,0")</f>
        <v>0</v>
      </c>
      <c r="AI1556" cm="1">
        <f t="array" ref="AI1556">IF(FALSE,"True," &amp; IF(_xlfn.XLOOKUP("Service_Insecure_Match",'Scoring_Config'!$A:$A,'Scoring_Config'!$D:$D,"Yes")="Yes",_xlfn.XLOOKUP("Service_Insecure_Match",'Scoring_Config'!$A:$A,'Scoring_Config'!$C:$C,5),0),"False,0")</f>
        <v>0</v>
      </c>
      <c r="AJ1556" cm="1">
        <f t="array" ref="AJ1556">IF(FALSE,"True," &amp; IF(_xlfn.XLOOKUP("Risky_Inbound",'Scoring_Config'!$A:$A,'Scoring_Config'!$D:$D,"Yes")="Yes",_xlfn.XLOOKUP("Risky_Inbound",'Scoring_Config'!$A:$A,'Scoring_Config'!$C:$C,50),0),"False,0")</f>
        <v>0</v>
      </c>
      <c r="AK1556" cm="1">
        <f t="array" ref="AK1556">IF(FALSE,"True," &amp; IF(_xlfn.XLOOKUP("Risky_Outbound",'Scoring_Config'!$A:$A,'Scoring_Config'!$D:$D,"Yes")="Yes",_xlfn.XLOOKUP("Risky_Outbound",'Scoring_Config'!$A:$A,'Scoring_Config'!$C:$C,25),0),"False,0")</f>
        <v>0</v>
      </c>
      <c r="AL1556" t="s">
        <v>6699</v>
      </c>
      <c r="AM1556" cm="1">
        <f t="array" ref="AM155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56" t="s">
        <v>6697</v>
      </c>
      <c r="AO1556" t="s">
        <v>6697</v>
      </c>
      <c r="AP1556" t="s">
        <v>6697</v>
      </c>
      <c r="AQ1556" cm="1">
        <f t="array" ref="AQ1556">IF(FALSE,"True," &amp; IF(_xlfn.XLOOKUP("Service_IsAny",'Scoring_Config'!$A:$A,'Scoring_Config'!$D:$D,"Yes")="Yes",_xlfn.XLOOKUP("Service_IsAny",'Scoring_Config'!$A:$A,'Scoring_Config'!$C:$C,0),0),"False,0")</f>
        <v>0</v>
      </c>
      <c r="AR1556">
        <v>0</v>
      </c>
      <c r="AS1556" cm="1">
        <f t="array" ref="AS1556">IF(FALSE,"True," &amp; IF(_xlfn.XLOOKUP("Service_RangeGt1000",'Scoring_Config'!$A:$A,'Scoring_Config'!$D:$D,"Yes")="Yes",_xlfn.XLOOKUP("Service_RangeGt1000",'Scoring_Config'!$A:$A,'Scoring_Config'!$C:$C,0),0),"False,0")</f>
        <v>0</v>
      </c>
      <c r="AT1556" cm="1">
        <f t="array" ref="AT1556">IF(FALSE,"True," &amp; IF(_xlfn.XLOOKUP("App_IsAny",'Scoring_Config'!$A:$A,'Scoring_Config'!$D:$D,"Yes")="Yes",_xlfn.XLOOKUP("App_IsAny",'Scoring_Config'!$A:$A,'Scoring_Config'!$C:$C,0),0),"False,0")</f>
        <v>0</v>
      </c>
      <c r="AU1556">
        <v>0</v>
      </c>
      <c r="AV1556" cm="1">
        <f t="array" ref="AV1556">IF(FALSE,"True," &amp; IF(_xlfn.XLOOKUP("App_RangeGt1000",'Scoring_Config'!$A:$A,'Scoring_Config'!$D:$D,"Yes")="Yes",_xlfn.XLOOKUP("App_RangeGt1000",'Scoring_Config'!$A:$A,'Scoring_Config'!$C:$C,0),0),"False,0")</f>
        <v>0</v>
      </c>
      <c r="AW1556" cm="1">
        <f t="array" ref="AW1556">IF(FALSE,"True," &amp; IF(_xlfn.XLOOKUP("Action_IsDenyOrDrop",'Scoring_Config'!$A:$A,'Scoring_Config'!$D:$D,"Yes")="Yes",_xlfn.XLOOKUP("Action_IsDenyOrDrop",'Scoring_Config'!$A:$A,'Scoring_Config'!$C:$C,0),0),"False,0")</f>
        <v>0</v>
      </c>
      <c r="AX1556" cm="1">
        <f t="array" ref="AX1556">IF(LEFT(AW1556,4)="True",0,(IF(LEFT(Y1556,4)="True",IF(_xlfn.XLOOKUP("Src_IsAny",'Scoring_Config'!$A:$A,'Scoring_Config'!$D:$D,"Yes")="Yes",_xlfn.XLOOKUP("Src_IsAny",'Scoring_Config'!$A:$A,'Scoring_Config'!$C:$C,10),0),0)+IF(LEFT(Z1556,4)="True",IF(_xlfn.XLOOKUP("Src_CIDR_Le_16",'Scoring_Config'!$A:$A,'Scoring_Config'!$D:$D,"Yes")="Yes",_xlfn.XLOOKUP("Src_CIDR_Le_16",'Scoring_Config'!$A:$A,'Scoring_Config'!$C:$C,10),0),0)+IF(LEFT(AA1556,4)="True",IF(_xlfn.XLOOKUP("Src_CIDR_17_22",'Scoring_Config'!$A:$A,'Scoring_Config'!$D:$D,"Yes")="Yes",_xlfn.XLOOKUP("Src_CIDR_17_22",'Scoring_Config'!$A:$A,'Scoring_Config'!$C:$C,5),0),0)+IF(LEFT(AB1556,4)="True",IF(_xlfn.XLOOKUP("Dst_IsAny",'Scoring_Config'!$A:$A,'Scoring_Config'!$D:$D,"Yes")="Yes",_xlfn.XLOOKUP("Dst_IsAny",'Scoring_Config'!$A:$A,'Scoring_Config'!$C:$C,10),0),0)+IF(LEFT(AC1556,4)="True",IF(_xlfn.XLOOKUP("Dst_CIDR_Le_16",'Scoring_Config'!$A:$A,'Scoring_Config'!$D:$D,"Yes")="Yes",_xlfn.XLOOKUP("Dst_CIDR_Le_16",'Scoring_Config'!$A:$A,'Scoring_Config'!$C:$C,10),0),0)+IF(LEFT(AD1556,4)="True",IF(_xlfn.XLOOKUP("Dst_CIDR_17_22",'Scoring_Config'!$A:$A,'Scoring_Config'!$D:$D,"Yes")="Yes",_xlfn.XLOOKUP("Dst_CIDR_17_22",'Scoring_Config'!$A:$A,'Scoring_Config'!$C:$C,5),0),0)+IF(LEFT(AE1556,4)="True",IF(_xlfn.XLOOKUP("SrcZone_IsAny",'Scoring_Config'!$A:$A,'Scoring_Config'!$D:$D,"Yes")="Yes",_xlfn.XLOOKUP("SrcZone_IsAny",'Scoring_Config'!$A:$A,'Scoring_Config'!$C:$C,10),0),0)+IF(LEFT(AF1556,4)="True",IF(_xlfn.XLOOKUP("DstZone_IsAny",'Scoring_Config'!$A:$A,'Scoring_Config'!$D:$D,"Yes")="Yes",_xlfn.XLOOKUP("DstZone_IsAny",'Scoring_Config'!$A:$A,'Scoring_Config'!$C:$C,10),0),0)+IF(LEFT(AG1556,4)="True",IF(_xlfn.XLOOKUP("Service_Any_OR_RangeGt1000",'Scoring_Config'!$A:$A,'Scoring_Config'!$D:$D,"Yes")="Yes",_xlfn.XLOOKUP("Service_Any_OR_RangeGt1000",'Scoring_Config'!$A:$A,'Scoring_Config'!$C:$C,10),0),0)+IF(LEFT(AH1556,4)="True",IF(_xlfn.XLOOKUP("App_Any_OR_RangeGt1000",'Scoring_Config'!$A:$A,'Scoring_Config'!$D:$D,"Yes")="Yes",_xlfn.XLOOKUP("App_Any_OR_RangeGt1000",'Scoring_Config'!$A:$A,'Scoring_Config'!$C:$C,10),0),0)+IF(LEFT(AI1556,4)="True",IF(_xlfn.XLOOKUP("Service_Insecure_Match",'Scoring_Config'!$A:$A,'Scoring_Config'!$D:$D,"Yes")="Yes",_xlfn.XLOOKUP("Service_Insecure_Match",'Scoring_Config'!$A:$A,'Scoring_Config'!$C:$C,5),0),0)+IF(LEFT(AJ1556,4)="True",IF(_xlfn.XLOOKUP("Risky_Inbound",'Scoring_Config'!$A:$A,'Scoring_Config'!$D:$D,"Yes")="Yes",_xlfn.XLOOKUP("Risky_Inbound",'Scoring_Config'!$A:$A,'Scoring_Config'!$C:$C,50),0),0)+IF(LEFT(AK1556,4)="True",IF(_xlfn.XLOOKUP("Risky_Outbound",'Scoring_Config'!$A:$A,'Scoring_Config'!$D:$D,"Yes")="Yes",_xlfn.XLOOKUP("Risky_Outbound",'Scoring_Config'!$A:$A,'Scoring_Config'!$C:$C,25),0),0)+IF(LEFT(AZ1556,4)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1556,FIND(",",AL1556)+1,100)),0)+IF(LEFT(AM1556,4)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1556,FIND(",",AN1556)+1,100)),0)+IF(_xlfn.XLOOKUP("Profile_Scoring",'Scoring_Config'!$A:$A,'Scoring_Config'!$D:$D,"Yes")="Yes",VALUE(MID(AO1556,FIND(",",AO1556)+1,100)),0)+IF(_xlfn.XLOOKUP("Options_Scoring",'Scoring_Config'!$A:$A,'Scoring_Config'!$D:$D,"Yes")="Yes",VALUE(MID(AP1556,FIND(",",AP1556)+1,100)),0)))</f>
        <v>0</v>
      </c>
      <c r="AZ1556" cm="1">
        <f t="array" ref="AZ1556">IF(FALSE,"True," &amp; IF(_xlfn.XLOOKUP("Migrate_Insecure",'Scoring_Config'!$A:$A,'Scoring_Config'!$D:$D,"Yes")="Yes",_xlfn.XLOOKUP("Migrate_Insecure",'Scoring_Config'!$A:$A,'Scoring_Config'!$C:$C,10),0),"False,0")</f>
        <v>0</v>
      </c>
    </row>
    <row r="1557" spans="1:52">
      <c r="A1557" t="s">
        <v>1979</v>
      </c>
      <c r="B1557" t="s">
        <v>3529</v>
      </c>
      <c r="C1557" t="s">
        <v>3542</v>
      </c>
      <c r="D1557" t="s">
        <v>3545</v>
      </c>
      <c r="E1557" t="s">
        <v>3563</v>
      </c>
      <c r="F1557" t="s">
        <v>4019</v>
      </c>
      <c r="G1557" t="s">
        <v>756</v>
      </c>
      <c r="H1557" t="s">
        <v>174</v>
      </c>
      <c r="I1557" t="s">
        <v>3576</v>
      </c>
      <c r="J1557" t="s">
        <v>1170</v>
      </c>
      <c r="K1557" t="s">
        <v>1660</v>
      </c>
      <c r="L1557" t="s">
        <v>1327</v>
      </c>
      <c r="M1557" t="s">
        <v>1974</v>
      </c>
      <c r="N1557" t="s">
        <v>4315</v>
      </c>
      <c r="O1557" t="s">
        <v>4319</v>
      </c>
      <c r="P1557" t="s">
        <v>4321</v>
      </c>
      <c r="Q1557" t="s">
        <v>5425</v>
      </c>
      <c r="R1557" t="s">
        <v>5439</v>
      </c>
      <c r="S1557" t="s">
        <v>4324</v>
      </c>
      <c r="T1557" t="s">
        <v>5780</v>
      </c>
      <c r="U1557" t="s">
        <v>5780</v>
      </c>
      <c r="Y1557" cm="1">
        <f t="array" ref="Y1557">IF(FALSE,"True," &amp; IF(_xlfn.XLOOKUP("Src_IsAny",'Scoring_Config'!$A:$A,'Scoring_Config'!$D:$D,"Yes")="Yes",_xlfn.XLOOKUP("Src_IsAny",'Scoring_Config'!$A:$A,'Scoring_Config'!$C:$C,10),0),"False,0")</f>
        <v>0</v>
      </c>
      <c r="Z1557" cm="1">
        <f t="array" ref="Z1557">IF(FALSE,"True," &amp; IF(_xlfn.XLOOKUP("Src_CIDR_Le_16",'Scoring_Config'!$A:$A,'Scoring_Config'!$D:$D,"Yes")="Yes",_xlfn.XLOOKUP("Src_CIDR_Le_16",'Scoring_Config'!$A:$A,'Scoring_Config'!$C:$C,10),0),"False,0")</f>
        <v>0</v>
      </c>
      <c r="AA1557" cm="1">
        <f t="array" ref="AA1557">IF(FALSE,"True," &amp; IF(_xlfn.XLOOKUP("Src_CIDR_17_22",'Scoring_Config'!$A:$A,'Scoring_Config'!$D:$D,"Yes")="Yes",_xlfn.XLOOKUP("Src_CIDR_17_22",'Scoring_Config'!$A:$A,'Scoring_Config'!$C:$C,5),0),"False,0")</f>
        <v>0</v>
      </c>
      <c r="AB1557" cm="1">
        <f t="array" ref="AB1557">IF(FALSE,"True," &amp; IF(_xlfn.XLOOKUP("Dst_IsAny",'Scoring_Config'!$A:$A,'Scoring_Config'!$D:$D,"Yes")="Yes",_xlfn.XLOOKUP("Dst_IsAny",'Scoring_Config'!$A:$A,'Scoring_Config'!$C:$C,10),0),"False,0")</f>
        <v>0</v>
      </c>
      <c r="AC1557" cm="1">
        <f t="array" ref="AC1557">IF(FALSE,"True," &amp; IF(_xlfn.XLOOKUP("Dst_CIDR_Le_16",'Scoring_Config'!$A:$A,'Scoring_Config'!$D:$D,"Yes")="Yes",_xlfn.XLOOKUP("Dst_CIDR_Le_16",'Scoring_Config'!$A:$A,'Scoring_Config'!$C:$C,10),0),"False,0")</f>
        <v>0</v>
      </c>
      <c r="AD1557" cm="1">
        <f t="array" ref="AD1557">IF(FALSE,"True," &amp; IF(_xlfn.XLOOKUP("Dst_CIDR_17_22",'Scoring_Config'!$A:$A,'Scoring_Config'!$D:$D,"Yes")="Yes",_xlfn.XLOOKUP("Dst_CIDR_17_22",'Scoring_Config'!$A:$A,'Scoring_Config'!$C:$C,5),0),"False,0")</f>
        <v>0</v>
      </c>
      <c r="AE1557" cm="1">
        <f t="array" ref="AE1557">IF(FALSE,"True," &amp; IF(_xlfn.XLOOKUP("SrcZone_IsAny",'Scoring_Config'!$A:$A,'Scoring_Config'!$D:$D,"Yes")="Yes",_xlfn.XLOOKUP("SrcZone_IsAny",'Scoring_Config'!$A:$A,'Scoring_Config'!$C:$C,10),0),"False,0")</f>
        <v>0</v>
      </c>
      <c r="AF1557" cm="1">
        <f t="array" ref="AF1557">IF(FALSE,"True," &amp; IF(_xlfn.XLOOKUP("DstZone_IsAny",'Scoring_Config'!$A:$A,'Scoring_Config'!$D:$D,"Yes")="Yes",_xlfn.XLOOKUP("DstZone_IsAny",'Scoring_Config'!$A:$A,'Scoring_Config'!$C:$C,10),0),"False,0")</f>
        <v>0</v>
      </c>
      <c r="AG1557" cm="1">
        <f t="array" ref="AG155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57" cm="1">
        <f t="array" ref="AH1557">IF(FALSE,"True," &amp; IF(_xlfn.XLOOKUP("App_Any_OR_RangeGt1000",'Scoring_Config'!$A:$A,'Scoring_Config'!$D:$D,"Yes")="Yes",_xlfn.XLOOKUP("App_Any_OR_RangeGt1000",'Scoring_Config'!$A:$A,'Scoring_Config'!$C:$C,10),0),"False,0")</f>
        <v>0</v>
      </c>
      <c r="AI1557" cm="1">
        <f t="array" ref="AI1557">IF(FALSE,"True," &amp; IF(_xlfn.XLOOKUP("Service_Insecure_Match",'Scoring_Config'!$A:$A,'Scoring_Config'!$D:$D,"Yes")="Yes",_xlfn.XLOOKUP("Service_Insecure_Match",'Scoring_Config'!$A:$A,'Scoring_Config'!$C:$C,5),0),"False,0")</f>
        <v>0</v>
      </c>
      <c r="AJ1557" cm="1">
        <f t="array" ref="AJ1557">IF(FALSE,"True," &amp; IF(_xlfn.XLOOKUP("Risky_Inbound",'Scoring_Config'!$A:$A,'Scoring_Config'!$D:$D,"Yes")="Yes",_xlfn.XLOOKUP("Risky_Inbound",'Scoring_Config'!$A:$A,'Scoring_Config'!$C:$C,50),0),"False,0")</f>
        <v>0</v>
      </c>
      <c r="AK1557" cm="1">
        <f t="array" ref="AK1557">IF(FALSE,"True," &amp; IF(_xlfn.XLOOKUP("Risky_Outbound",'Scoring_Config'!$A:$A,'Scoring_Config'!$D:$D,"Yes")="Yes",_xlfn.XLOOKUP("Risky_Outbound",'Scoring_Config'!$A:$A,'Scoring_Config'!$C:$C,25),0),"False,0")</f>
        <v>0</v>
      </c>
      <c r="AL1557" t="s">
        <v>6700</v>
      </c>
      <c r="AM1557" cm="1">
        <f t="array" ref="AM155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57" t="s">
        <v>6697</v>
      </c>
      <c r="AO1557" t="s">
        <v>6697</v>
      </c>
      <c r="AP1557" t="s">
        <v>6697</v>
      </c>
      <c r="AQ1557" cm="1">
        <f t="array" ref="AQ1557">IF(FALSE,"True," &amp; IF(_xlfn.XLOOKUP("Service_IsAny",'Scoring_Config'!$A:$A,'Scoring_Config'!$D:$D,"Yes")="Yes",_xlfn.XLOOKUP("Service_IsAny",'Scoring_Config'!$A:$A,'Scoring_Config'!$C:$C,0),0),"False,0")</f>
        <v>0</v>
      </c>
      <c r="AR1557">
        <v>0</v>
      </c>
      <c r="AS1557" cm="1">
        <f t="array" ref="AS1557">IF(FALSE,"True," &amp; IF(_xlfn.XLOOKUP("Service_RangeGt1000",'Scoring_Config'!$A:$A,'Scoring_Config'!$D:$D,"Yes")="Yes",_xlfn.XLOOKUP("Service_RangeGt1000",'Scoring_Config'!$A:$A,'Scoring_Config'!$C:$C,0),0),"False,0")</f>
        <v>0</v>
      </c>
      <c r="AT1557" cm="1">
        <f t="array" ref="AT1557">IF(FALSE,"True," &amp; IF(_xlfn.XLOOKUP("App_IsAny",'Scoring_Config'!$A:$A,'Scoring_Config'!$D:$D,"Yes")="Yes",_xlfn.XLOOKUP("App_IsAny",'Scoring_Config'!$A:$A,'Scoring_Config'!$C:$C,0),0),"False,0")</f>
        <v>0</v>
      </c>
      <c r="AU1557">
        <v>1</v>
      </c>
      <c r="AV1557" cm="1">
        <f t="array" ref="AV1557">IF(FALSE,"True," &amp; IF(_xlfn.XLOOKUP("App_RangeGt1000",'Scoring_Config'!$A:$A,'Scoring_Config'!$D:$D,"Yes")="Yes",_xlfn.XLOOKUP("App_RangeGt1000",'Scoring_Config'!$A:$A,'Scoring_Config'!$C:$C,0),0),"False,0")</f>
        <v>0</v>
      </c>
      <c r="AW1557" cm="1">
        <f t="array" ref="AW1557">IF(FALSE,"True," &amp; IF(_xlfn.XLOOKUP("Action_IsDenyOrDrop",'Scoring_Config'!$A:$A,'Scoring_Config'!$D:$D,"Yes")="Yes",_xlfn.XLOOKUP("Action_IsDenyOrDrop",'Scoring_Config'!$A:$A,'Scoring_Config'!$C:$C,0),0),"False,0")</f>
        <v>0</v>
      </c>
      <c r="AX1557" cm="1">
        <f t="array" ref="AX1557">IF(LEFT(AW1557,4)="True",0,(IF(LEFT(Y1557,4)="True",IF(_xlfn.XLOOKUP("Src_IsAny",'Scoring_Config'!$A:$A,'Scoring_Config'!$D:$D,"Yes")="Yes",_xlfn.XLOOKUP("Src_IsAny",'Scoring_Config'!$A:$A,'Scoring_Config'!$C:$C,10),0),0)+IF(LEFT(Z1557,4)="True",IF(_xlfn.XLOOKUP("Src_CIDR_Le_16",'Scoring_Config'!$A:$A,'Scoring_Config'!$D:$D,"Yes")="Yes",_xlfn.XLOOKUP("Src_CIDR_Le_16",'Scoring_Config'!$A:$A,'Scoring_Config'!$C:$C,10),0),0)+IF(LEFT(AA1557,4)="True",IF(_xlfn.XLOOKUP("Src_CIDR_17_22",'Scoring_Config'!$A:$A,'Scoring_Config'!$D:$D,"Yes")="Yes",_xlfn.XLOOKUP("Src_CIDR_17_22",'Scoring_Config'!$A:$A,'Scoring_Config'!$C:$C,5),0),0)+IF(LEFT(AB1557,4)="True",IF(_xlfn.XLOOKUP("Dst_IsAny",'Scoring_Config'!$A:$A,'Scoring_Config'!$D:$D,"Yes")="Yes",_xlfn.XLOOKUP("Dst_IsAny",'Scoring_Config'!$A:$A,'Scoring_Config'!$C:$C,10),0),0)+IF(LEFT(AC1557,4)="True",IF(_xlfn.XLOOKUP("Dst_CIDR_Le_16",'Scoring_Config'!$A:$A,'Scoring_Config'!$D:$D,"Yes")="Yes",_xlfn.XLOOKUP("Dst_CIDR_Le_16",'Scoring_Config'!$A:$A,'Scoring_Config'!$C:$C,10),0),0)+IF(LEFT(AD1557,4)="True",IF(_xlfn.XLOOKUP("Dst_CIDR_17_22",'Scoring_Config'!$A:$A,'Scoring_Config'!$D:$D,"Yes")="Yes",_xlfn.XLOOKUP("Dst_CIDR_17_22",'Scoring_Config'!$A:$A,'Scoring_Config'!$C:$C,5),0),0)+IF(LEFT(AE1557,4)="True",IF(_xlfn.XLOOKUP("SrcZone_IsAny",'Scoring_Config'!$A:$A,'Scoring_Config'!$D:$D,"Yes")="Yes",_xlfn.XLOOKUP("SrcZone_IsAny",'Scoring_Config'!$A:$A,'Scoring_Config'!$C:$C,10),0),0)+IF(LEFT(AF1557,4)="True",IF(_xlfn.XLOOKUP("DstZone_IsAny",'Scoring_Config'!$A:$A,'Scoring_Config'!$D:$D,"Yes")="Yes",_xlfn.XLOOKUP("DstZone_IsAny",'Scoring_Config'!$A:$A,'Scoring_Config'!$C:$C,10),0),0)+IF(LEFT(AG1557,4)="True",IF(_xlfn.XLOOKUP("Service_Any_OR_RangeGt1000",'Scoring_Config'!$A:$A,'Scoring_Config'!$D:$D,"Yes")="Yes",_xlfn.XLOOKUP("Service_Any_OR_RangeGt1000",'Scoring_Config'!$A:$A,'Scoring_Config'!$C:$C,10),0),0)+IF(LEFT(AH1557,4)="True",IF(_xlfn.XLOOKUP("App_Any_OR_RangeGt1000",'Scoring_Config'!$A:$A,'Scoring_Config'!$D:$D,"Yes")="Yes",_xlfn.XLOOKUP("App_Any_OR_RangeGt1000",'Scoring_Config'!$A:$A,'Scoring_Config'!$C:$C,10),0),0)+IF(LEFT(AI1557,4)="True",IF(_xlfn.XLOOKUP("Service_Insecure_Match",'Scoring_Config'!$A:$A,'Scoring_Config'!$D:$D,"Yes")="Yes",_xlfn.XLOOKUP("Service_Insecure_Match",'Scoring_Config'!$A:$A,'Scoring_Config'!$C:$C,5),0),0)+IF(LEFT(AJ1557,4)="True",IF(_xlfn.XLOOKUP("Risky_Inbound",'Scoring_Config'!$A:$A,'Scoring_Config'!$D:$D,"Yes")="Yes",_xlfn.XLOOKUP("Risky_Inbound",'Scoring_Config'!$A:$A,'Scoring_Config'!$C:$C,50),0),0)+IF(LEFT(AK1557,4)="True",IF(_xlfn.XLOOKUP("Risky_Outbound",'Scoring_Config'!$A:$A,'Scoring_Config'!$D:$D,"Yes")="Yes",_xlfn.XLOOKUP("Risky_Outbound",'Scoring_Config'!$A:$A,'Scoring_Config'!$C:$C,25),0),0)+IF(LEFT(AZ1557,4)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1557,FIND(",",AL1557)+1,100)),0)+IF(LEFT(AM1557,4)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1557,FIND(",",AN1557)+1,100)),0)+IF(_xlfn.XLOOKUP("Profile_Scoring",'Scoring_Config'!$A:$A,'Scoring_Config'!$D:$D,"Yes")="Yes",VALUE(MID(AO1557,FIND(",",AO1557)+1,100)),0)+IF(_xlfn.XLOOKUP("Options_Scoring",'Scoring_Config'!$A:$A,'Scoring_Config'!$D:$D,"Yes")="Yes",VALUE(MID(AP1557,FIND(",",AP1557)+1,100)),0)))</f>
        <v>0</v>
      </c>
      <c r="AZ1557" cm="1">
        <f t="array" ref="AZ1557">IF(FALSE,"True," &amp; IF(_xlfn.XLOOKUP("Migrate_Insecure",'Scoring_Config'!$A:$A,'Scoring_Config'!$D:$D,"Yes")="Yes",_xlfn.XLOOKUP("Migrate_Insecure",'Scoring_Config'!$A:$A,'Scoring_Config'!$C:$C,10),0),"False,0")</f>
        <v>0</v>
      </c>
    </row>
    <row r="1558" spans="1:52">
      <c r="A1558" t="s">
        <v>1979</v>
      </c>
      <c r="B1558" t="s">
        <v>3530</v>
      </c>
      <c r="C1558" t="s">
        <v>3542</v>
      </c>
      <c r="D1558" t="s">
        <v>3545</v>
      </c>
      <c r="E1558" t="s">
        <v>3563</v>
      </c>
      <c r="F1558" t="s">
        <v>4021</v>
      </c>
      <c r="G1558" t="s">
        <v>746</v>
      </c>
      <c r="H1558" t="s">
        <v>174</v>
      </c>
      <c r="I1558" t="s">
        <v>4263</v>
      </c>
      <c r="J1558" t="s">
        <v>1192</v>
      </c>
      <c r="K1558" t="s">
        <v>1667</v>
      </c>
      <c r="L1558" t="s">
        <v>1327</v>
      </c>
      <c r="M1558" t="s">
        <v>1974</v>
      </c>
      <c r="N1558" t="s">
        <v>4315</v>
      </c>
      <c r="O1558" t="s">
        <v>4319</v>
      </c>
      <c r="P1558" t="s">
        <v>4321</v>
      </c>
      <c r="Q1558" t="s">
        <v>5426</v>
      </c>
      <c r="R1558" t="s">
        <v>5440</v>
      </c>
      <c r="S1558" t="s">
        <v>5439</v>
      </c>
      <c r="T1558" t="s">
        <v>5780</v>
      </c>
      <c r="U1558" t="s">
        <v>5780</v>
      </c>
      <c r="Y1558" cm="1">
        <f t="array" ref="Y1558">IF(FALSE,"True," &amp; IF(_xlfn.XLOOKUP("Src_IsAny",'Scoring_Config'!$A:$A,'Scoring_Config'!$D:$D,"Yes")="Yes",_xlfn.XLOOKUP("Src_IsAny",'Scoring_Config'!$A:$A,'Scoring_Config'!$C:$C,10),0),"False,0")</f>
        <v>0</v>
      </c>
      <c r="Z1558" cm="1">
        <f t="array" ref="Z1558">IF(FALSE,"True," &amp; IF(_xlfn.XLOOKUP("Src_CIDR_Le_16",'Scoring_Config'!$A:$A,'Scoring_Config'!$D:$D,"Yes")="Yes",_xlfn.XLOOKUP("Src_CIDR_Le_16",'Scoring_Config'!$A:$A,'Scoring_Config'!$C:$C,10),0),"False,0")</f>
        <v>0</v>
      </c>
      <c r="AA1558" cm="1">
        <f t="array" ref="AA1558">IF(FALSE,"True," &amp; IF(_xlfn.XLOOKUP("Src_CIDR_17_22",'Scoring_Config'!$A:$A,'Scoring_Config'!$D:$D,"Yes")="Yes",_xlfn.XLOOKUP("Src_CIDR_17_22",'Scoring_Config'!$A:$A,'Scoring_Config'!$C:$C,5),0),"False,0")</f>
        <v>0</v>
      </c>
      <c r="AB1558" cm="1">
        <f t="array" ref="AB1558">IF(FALSE,"True," &amp; IF(_xlfn.XLOOKUP("Dst_IsAny",'Scoring_Config'!$A:$A,'Scoring_Config'!$D:$D,"Yes")="Yes",_xlfn.XLOOKUP("Dst_IsAny",'Scoring_Config'!$A:$A,'Scoring_Config'!$C:$C,10),0),"False,0")</f>
        <v>0</v>
      </c>
      <c r="AC1558" cm="1">
        <f t="array" ref="AC1558">IF(FALSE,"True," &amp; IF(_xlfn.XLOOKUP("Dst_CIDR_Le_16",'Scoring_Config'!$A:$A,'Scoring_Config'!$D:$D,"Yes")="Yes",_xlfn.XLOOKUP("Dst_CIDR_Le_16",'Scoring_Config'!$A:$A,'Scoring_Config'!$C:$C,10),0),"False,0")</f>
        <v>0</v>
      </c>
      <c r="AD1558" cm="1">
        <f t="array" ref="AD1558">IF(FALSE,"True," &amp; IF(_xlfn.XLOOKUP("Dst_CIDR_17_22",'Scoring_Config'!$A:$A,'Scoring_Config'!$D:$D,"Yes")="Yes",_xlfn.XLOOKUP("Dst_CIDR_17_22",'Scoring_Config'!$A:$A,'Scoring_Config'!$C:$C,5),0),"False,0")</f>
        <v>0</v>
      </c>
      <c r="AE1558" cm="1">
        <f t="array" ref="AE1558">IF(FALSE,"True," &amp; IF(_xlfn.XLOOKUP("SrcZone_IsAny",'Scoring_Config'!$A:$A,'Scoring_Config'!$D:$D,"Yes")="Yes",_xlfn.XLOOKUP("SrcZone_IsAny",'Scoring_Config'!$A:$A,'Scoring_Config'!$C:$C,10),0),"False,0")</f>
        <v>0</v>
      </c>
      <c r="AF1558" cm="1">
        <f t="array" ref="AF1558">IF(FALSE,"True," &amp; IF(_xlfn.XLOOKUP("DstZone_IsAny",'Scoring_Config'!$A:$A,'Scoring_Config'!$D:$D,"Yes")="Yes",_xlfn.XLOOKUP("DstZone_IsAny",'Scoring_Config'!$A:$A,'Scoring_Config'!$C:$C,10),0),"False,0")</f>
        <v>0</v>
      </c>
      <c r="AG1558" cm="1">
        <f t="array" ref="AG155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58" cm="1">
        <f t="array" ref="AH1558">IF(FALSE,"True," &amp; IF(_xlfn.XLOOKUP("App_Any_OR_RangeGt1000",'Scoring_Config'!$A:$A,'Scoring_Config'!$D:$D,"Yes")="Yes",_xlfn.XLOOKUP("App_Any_OR_RangeGt1000",'Scoring_Config'!$A:$A,'Scoring_Config'!$C:$C,10),0),"False,0")</f>
        <v>0</v>
      </c>
      <c r="AI1558" cm="1">
        <f t="array" ref="AI1558">IF(FALSE,"True," &amp; IF(_xlfn.XLOOKUP("Service_Insecure_Match",'Scoring_Config'!$A:$A,'Scoring_Config'!$D:$D,"Yes")="Yes",_xlfn.XLOOKUP("Service_Insecure_Match",'Scoring_Config'!$A:$A,'Scoring_Config'!$C:$C,5),0),"False,0")</f>
        <v>0</v>
      </c>
      <c r="AJ1558" cm="1">
        <f t="array" ref="AJ1558">IF(FALSE,"True," &amp; IF(_xlfn.XLOOKUP("Risky_Inbound",'Scoring_Config'!$A:$A,'Scoring_Config'!$D:$D,"Yes")="Yes",_xlfn.XLOOKUP("Risky_Inbound",'Scoring_Config'!$A:$A,'Scoring_Config'!$C:$C,50),0),"False,0")</f>
        <v>0</v>
      </c>
      <c r="AK1558" cm="1">
        <f t="array" ref="AK1558">IF(FALSE,"True," &amp; IF(_xlfn.XLOOKUP("Risky_Outbound",'Scoring_Config'!$A:$A,'Scoring_Config'!$D:$D,"Yes")="Yes",_xlfn.XLOOKUP("Risky_Outbound",'Scoring_Config'!$A:$A,'Scoring_Config'!$C:$C,25),0),"False,0")</f>
        <v>0</v>
      </c>
      <c r="AL1558" t="s">
        <v>6700</v>
      </c>
      <c r="AM1558" cm="1">
        <f t="array" ref="AM155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58" t="s">
        <v>6697</v>
      </c>
      <c r="AO1558" t="s">
        <v>6697</v>
      </c>
      <c r="AP1558" t="s">
        <v>6697</v>
      </c>
      <c r="AQ1558" cm="1">
        <f t="array" ref="AQ1558">IF(FALSE,"True," &amp; IF(_xlfn.XLOOKUP("Service_IsAny",'Scoring_Config'!$A:$A,'Scoring_Config'!$D:$D,"Yes")="Yes",_xlfn.XLOOKUP("Service_IsAny",'Scoring_Config'!$A:$A,'Scoring_Config'!$C:$C,0),0),"False,0")</f>
        <v>0</v>
      </c>
      <c r="AR1558">
        <v>0</v>
      </c>
      <c r="AS1558" cm="1">
        <f t="array" ref="AS1558">IF(FALSE,"True," &amp; IF(_xlfn.XLOOKUP("Service_RangeGt1000",'Scoring_Config'!$A:$A,'Scoring_Config'!$D:$D,"Yes")="Yes",_xlfn.XLOOKUP("Service_RangeGt1000",'Scoring_Config'!$A:$A,'Scoring_Config'!$C:$C,0),0),"False,0")</f>
        <v>0</v>
      </c>
      <c r="AT1558" cm="1">
        <f t="array" ref="AT1558">IF(FALSE,"True," &amp; IF(_xlfn.XLOOKUP("App_IsAny",'Scoring_Config'!$A:$A,'Scoring_Config'!$D:$D,"Yes")="Yes",_xlfn.XLOOKUP("App_IsAny",'Scoring_Config'!$A:$A,'Scoring_Config'!$C:$C,0),0),"False,0")</f>
        <v>0</v>
      </c>
      <c r="AU1558">
        <v>1</v>
      </c>
      <c r="AV1558" cm="1">
        <f t="array" ref="AV1558">IF(FALSE,"True," &amp; IF(_xlfn.XLOOKUP("App_RangeGt1000",'Scoring_Config'!$A:$A,'Scoring_Config'!$D:$D,"Yes")="Yes",_xlfn.XLOOKUP("App_RangeGt1000",'Scoring_Config'!$A:$A,'Scoring_Config'!$C:$C,0),0),"False,0")</f>
        <v>0</v>
      </c>
      <c r="AW1558" cm="1">
        <f t="array" ref="AW1558">IF(FALSE,"True," &amp; IF(_xlfn.XLOOKUP("Action_IsDenyOrDrop",'Scoring_Config'!$A:$A,'Scoring_Config'!$D:$D,"Yes")="Yes",_xlfn.XLOOKUP("Action_IsDenyOrDrop",'Scoring_Config'!$A:$A,'Scoring_Config'!$C:$C,0),0),"False,0")</f>
        <v>0</v>
      </c>
      <c r="AX1558" cm="1">
        <f t="array" ref="AX1558">IF(LEFT(AW1558,4)="True",0,(IF(LEFT(Y1558,4)="True",IF(_xlfn.XLOOKUP("Src_IsAny",'Scoring_Config'!$A:$A,'Scoring_Config'!$D:$D,"Yes")="Yes",_xlfn.XLOOKUP("Src_IsAny",'Scoring_Config'!$A:$A,'Scoring_Config'!$C:$C,10),0),0)+IF(LEFT(Z1558,4)="True",IF(_xlfn.XLOOKUP("Src_CIDR_Le_16",'Scoring_Config'!$A:$A,'Scoring_Config'!$D:$D,"Yes")="Yes",_xlfn.XLOOKUP("Src_CIDR_Le_16",'Scoring_Config'!$A:$A,'Scoring_Config'!$C:$C,10),0),0)+IF(LEFT(AA1558,4)="True",IF(_xlfn.XLOOKUP("Src_CIDR_17_22",'Scoring_Config'!$A:$A,'Scoring_Config'!$D:$D,"Yes")="Yes",_xlfn.XLOOKUP("Src_CIDR_17_22",'Scoring_Config'!$A:$A,'Scoring_Config'!$C:$C,5),0),0)+IF(LEFT(AB1558,4)="True",IF(_xlfn.XLOOKUP("Dst_IsAny",'Scoring_Config'!$A:$A,'Scoring_Config'!$D:$D,"Yes")="Yes",_xlfn.XLOOKUP("Dst_IsAny",'Scoring_Config'!$A:$A,'Scoring_Config'!$C:$C,10),0),0)+IF(LEFT(AC1558,4)="True",IF(_xlfn.XLOOKUP("Dst_CIDR_Le_16",'Scoring_Config'!$A:$A,'Scoring_Config'!$D:$D,"Yes")="Yes",_xlfn.XLOOKUP("Dst_CIDR_Le_16",'Scoring_Config'!$A:$A,'Scoring_Config'!$C:$C,10),0),0)+IF(LEFT(AD1558,4)="True",IF(_xlfn.XLOOKUP("Dst_CIDR_17_22",'Scoring_Config'!$A:$A,'Scoring_Config'!$D:$D,"Yes")="Yes",_xlfn.XLOOKUP("Dst_CIDR_17_22",'Scoring_Config'!$A:$A,'Scoring_Config'!$C:$C,5),0),0)+IF(LEFT(AE1558,4)="True",IF(_xlfn.XLOOKUP("SrcZone_IsAny",'Scoring_Config'!$A:$A,'Scoring_Config'!$D:$D,"Yes")="Yes",_xlfn.XLOOKUP("SrcZone_IsAny",'Scoring_Config'!$A:$A,'Scoring_Config'!$C:$C,10),0),0)+IF(LEFT(AF1558,4)="True",IF(_xlfn.XLOOKUP("DstZone_IsAny",'Scoring_Config'!$A:$A,'Scoring_Config'!$D:$D,"Yes")="Yes",_xlfn.XLOOKUP("DstZone_IsAny",'Scoring_Config'!$A:$A,'Scoring_Config'!$C:$C,10),0),0)+IF(LEFT(AG1558,4)="True",IF(_xlfn.XLOOKUP("Service_Any_OR_RangeGt1000",'Scoring_Config'!$A:$A,'Scoring_Config'!$D:$D,"Yes")="Yes",_xlfn.XLOOKUP("Service_Any_OR_RangeGt1000",'Scoring_Config'!$A:$A,'Scoring_Config'!$C:$C,10),0),0)+IF(LEFT(AH1558,4)="True",IF(_xlfn.XLOOKUP("App_Any_OR_RangeGt1000",'Scoring_Config'!$A:$A,'Scoring_Config'!$D:$D,"Yes")="Yes",_xlfn.XLOOKUP("App_Any_OR_RangeGt1000",'Scoring_Config'!$A:$A,'Scoring_Config'!$C:$C,10),0),0)+IF(LEFT(AI1558,4)="True",IF(_xlfn.XLOOKUP("Service_Insecure_Match",'Scoring_Config'!$A:$A,'Scoring_Config'!$D:$D,"Yes")="Yes",_xlfn.XLOOKUP("Service_Insecure_Match",'Scoring_Config'!$A:$A,'Scoring_Config'!$C:$C,5),0),0)+IF(LEFT(AJ1558,4)="True",IF(_xlfn.XLOOKUP("Risky_Inbound",'Scoring_Config'!$A:$A,'Scoring_Config'!$D:$D,"Yes")="Yes",_xlfn.XLOOKUP("Risky_Inbound",'Scoring_Config'!$A:$A,'Scoring_Config'!$C:$C,50),0),0)+IF(LEFT(AK1558,4)="True",IF(_xlfn.XLOOKUP("Risky_Outbound",'Scoring_Config'!$A:$A,'Scoring_Config'!$D:$D,"Yes")="Yes",_xlfn.XLOOKUP("Risky_Outbound",'Scoring_Config'!$A:$A,'Scoring_Config'!$C:$C,25),0),0)+IF(LEFT(AZ1558,4)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1558,FIND(",",AL1558)+1,100)),0)+IF(LEFT(AM1558,4)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1558,FIND(",",AN1558)+1,100)),0)+IF(_xlfn.XLOOKUP("Profile_Scoring",'Scoring_Config'!$A:$A,'Scoring_Config'!$D:$D,"Yes")="Yes",VALUE(MID(AO1558,FIND(",",AO1558)+1,100)),0)+IF(_xlfn.XLOOKUP("Options_Scoring",'Scoring_Config'!$A:$A,'Scoring_Config'!$D:$D,"Yes")="Yes",VALUE(MID(AP1558,FIND(",",AP1558)+1,100)),0)))</f>
        <v>0</v>
      </c>
      <c r="AZ1558" cm="1">
        <f t="array" ref="AZ1558">IF(FALSE,"True," &amp; IF(_xlfn.XLOOKUP("Migrate_Insecure",'Scoring_Config'!$A:$A,'Scoring_Config'!$D:$D,"Yes")="Yes",_xlfn.XLOOKUP("Migrate_Insecure",'Scoring_Config'!$A:$A,'Scoring_Config'!$C:$C,10),0),"False,0")</f>
        <v>0</v>
      </c>
    </row>
    <row r="1559" spans="1:52">
      <c r="A1559" t="s">
        <v>1979</v>
      </c>
      <c r="B1559" t="s">
        <v>3531</v>
      </c>
      <c r="C1559" t="s">
        <v>3542</v>
      </c>
      <c r="D1559" t="s">
        <v>3545</v>
      </c>
      <c r="E1559" t="s">
        <v>3563</v>
      </c>
      <c r="F1559" t="s">
        <v>3576</v>
      </c>
      <c r="G1559" t="s">
        <v>773</v>
      </c>
      <c r="H1559" t="s">
        <v>174</v>
      </c>
      <c r="I1559" t="s">
        <v>4313</v>
      </c>
      <c r="J1559" t="s">
        <v>1192</v>
      </c>
      <c r="K1559" t="s">
        <v>1667</v>
      </c>
      <c r="L1559" t="s">
        <v>1327</v>
      </c>
      <c r="M1559" t="s">
        <v>1974</v>
      </c>
      <c r="N1559" t="s">
        <v>4315</v>
      </c>
      <c r="O1559" t="s">
        <v>4319</v>
      </c>
      <c r="P1559" t="s">
        <v>4323</v>
      </c>
      <c r="Q1559" t="s">
        <v>5426</v>
      </c>
      <c r="R1559" t="s">
        <v>5439</v>
      </c>
      <c r="S1559" t="s">
        <v>4324</v>
      </c>
      <c r="T1559" t="s">
        <v>5780</v>
      </c>
      <c r="U1559" t="s">
        <v>5780</v>
      </c>
      <c r="Y1559" cm="1">
        <f t="array" ref="Y1559">IF(FALSE,"True," &amp; IF(_xlfn.XLOOKUP("Src_IsAny",'Scoring_Config'!$A:$A,'Scoring_Config'!$D:$D,"Yes")="Yes",_xlfn.XLOOKUP("Src_IsAny",'Scoring_Config'!$A:$A,'Scoring_Config'!$C:$C,10),0),"False,0")</f>
        <v>0</v>
      </c>
      <c r="Z1559" cm="1">
        <f t="array" ref="Z1559">IF(FALSE,"True," &amp; IF(_xlfn.XLOOKUP("Src_CIDR_Le_16",'Scoring_Config'!$A:$A,'Scoring_Config'!$D:$D,"Yes")="Yes",_xlfn.XLOOKUP("Src_CIDR_Le_16",'Scoring_Config'!$A:$A,'Scoring_Config'!$C:$C,10),0),"False,0")</f>
        <v>0</v>
      </c>
      <c r="AA1559" cm="1">
        <f t="array" ref="AA1559">IF(FALSE,"True," &amp; IF(_xlfn.XLOOKUP("Src_CIDR_17_22",'Scoring_Config'!$A:$A,'Scoring_Config'!$D:$D,"Yes")="Yes",_xlfn.XLOOKUP("Src_CIDR_17_22",'Scoring_Config'!$A:$A,'Scoring_Config'!$C:$C,5),0),"False,0")</f>
        <v>0</v>
      </c>
      <c r="AB1559" cm="1">
        <f t="array" ref="AB1559">IF(FALSE,"True," &amp; IF(_xlfn.XLOOKUP("Dst_IsAny",'Scoring_Config'!$A:$A,'Scoring_Config'!$D:$D,"Yes")="Yes",_xlfn.XLOOKUP("Dst_IsAny",'Scoring_Config'!$A:$A,'Scoring_Config'!$C:$C,10),0),"False,0")</f>
        <v>0</v>
      </c>
      <c r="AC1559" cm="1">
        <f t="array" ref="AC1559">IF(FALSE,"True," &amp; IF(_xlfn.XLOOKUP("Dst_CIDR_Le_16",'Scoring_Config'!$A:$A,'Scoring_Config'!$D:$D,"Yes")="Yes",_xlfn.XLOOKUP("Dst_CIDR_Le_16",'Scoring_Config'!$A:$A,'Scoring_Config'!$C:$C,10),0),"False,0")</f>
        <v>0</v>
      </c>
      <c r="AD1559" cm="1">
        <f t="array" ref="AD1559">IF(FALSE,"True," &amp; IF(_xlfn.XLOOKUP("Dst_CIDR_17_22",'Scoring_Config'!$A:$A,'Scoring_Config'!$D:$D,"Yes")="Yes",_xlfn.XLOOKUP("Dst_CIDR_17_22",'Scoring_Config'!$A:$A,'Scoring_Config'!$C:$C,5),0),"False,0")</f>
        <v>0</v>
      </c>
      <c r="AE1559" cm="1">
        <f t="array" ref="AE1559">IF(FALSE,"True," &amp; IF(_xlfn.XLOOKUP("SrcZone_IsAny",'Scoring_Config'!$A:$A,'Scoring_Config'!$D:$D,"Yes")="Yes",_xlfn.XLOOKUP("SrcZone_IsAny",'Scoring_Config'!$A:$A,'Scoring_Config'!$C:$C,10),0),"False,0")</f>
        <v>0</v>
      </c>
      <c r="AF1559" cm="1">
        <f t="array" ref="AF1559">IF(FALSE,"True," &amp; IF(_xlfn.XLOOKUP("DstZone_IsAny",'Scoring_Config'!$A:$A,'Scoring_Config'!$D:$D,"Yes")="Yes",_xlfn.XLOOKUP("DstZone_IsAny",'Scoring_Config'!$A:$A,'Scoring_Config'!$C:$C,10),0),"False,0")</f>
        <v>0</v>
      </c>
      <c r="AG1559" cm="1">
        <f t="array" ref="AG155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59" cm="1">
        <f t="array" ref="AH1559">IF(FALSE,"True," &amp; IF(_xlfn.XLOOKUP("App_Any_OR_RangeGt1000",'Scoring_Config'!$A:$A,'Scoring_Config'!$D:$D,"Yes")="Yes",_xlfn.XLOOKUP("App_Any_OR_RangeGt1000",'Scoring_Config'!$A:$A,'Scoring_Config'!$C:$C,10),0),"False,0")</f>
        <v>0</v>
      </c>
      <c r="AI1559" cm="1">
        <f t="array" ref="AI1559">IF(FALSE,"True," &amp; IF(_xlfn.XLOOKUP("Service_Insecure_Match",'Scoring_Config'!$A:$A,'Scoring_Config'!$D:$D,"Yes")="Yes",_xlfn.XLOOKUP("Service_Insecure_Match",'Scoring_Config'!$A:$A,'Scoring_Config'!$C:$C,5),0),"False,0")</f>
        <v>0</v>
      </c>
      <c r="AJ1559" cm="1">
        <f t="array" ref="AJ1559">IF(FALSE,"True," &amp; IF(_xlfn.XLOOKUP("Risky_Inbound",'Scoring_Config'!$A:$A,'Scoring_Config'!$D:$D,"Yes")="Yes",_xlfn.XLOOKUP("Risky_Inbound",'Scoring_Config'!$A:$A,'Scoring_Config'!$C:$C,50),0),"False,0")</f>
        <v>0</v>
      </c>
      <c r="AK1559" cm="1">
        <f t="array" ref="AK1559">IF(FALSE,"True," &amp; IF(_xlfn.XLOOKUP("Risky_Outbound",'Scoring_Config'!$A:$A,'Scoring_Config'!$D:$D,"Yes")="Yes",_xlfn.XLOOKUP("Risky_Outbound",'Scoring_Config'!$A:$A,'Scoring_Config'!$C:$C,25),0),"False,0")</f>
        <v>0</v>
      </c>
      <c r="AL1559" t="s">
        <v>6699</v>
      </c>
      <c r="AM1559" cm="1">
        <f t="array" ref="AM155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59" t="s">
        <v>6697</v>
      </c>
      <c r="AO1559" t="s">
        <v>6697</v>
      </c>
      <c r="AP1559" t="s">
        <v>6697</v>
      </c>
      <c r="AQ1559" cm="1">
        <f t="array" ref="AQ1559">IF(FALSE,"True," &amp; IF(_xlfn.XLOOKUP("Service_IsAny",'Scoring_Config'!$A:$A,'Scoring_Config'!$D:$D,"Yes")="Yes",_xlfn.XLOOKUP("Service_IsAny",'Scoring_Config'!$A:$A,'Scoring_Config'!$C:$C,0),0),"False,0")</f>
        <v>0</v>
      </c>
      <c r="AR1559">
        <v>0</v>
      </c>
      <c r="AS1559" cm="1">
        <f t="array" ref="AS1559">IF(FALSE,"True," &amp; IF(_xlfn.XLOOKUP("Service_RangeGt1000",'Scoring_Config'!$A:$A,'Scoring_Config'!$D:$D,"Yes")="Yes",_xlfn.XLOOKUP("Service_RangeGt1000",'Scoring_Config'!$A:$A,'Scoring_Config'!$C:$C,0),0),"False,0")</f>
        <v>0</v>
      </c>
      <c r="AT1559" cm="1">
        <f t="array" ref="AT1559">IF(FALSE,"True," &amp; IF(_xlfn.XLOOKUP("App_IsAny",'Scoring_Config'!$A:$A,'Scoring_Config'!$D:$D,"Yes")="Yes",_xlfn.XLOOKUP("App_IsAny",'Scoring_Config'!$A:$A,'Scoring_Config'!$C:$C,0),0),"False,0")</f>
        <v>0</v>
      </c>
      <c r="AU1559">
        <v>1</v>
      </c>
      <c r="AV1559" cm="1">
        <f t="array" ref="AV1559">IF(FALSE,"True," &amp; IF(_xlfn.XLOOKUP("App_RangeGt1000",'Scoring_Config'!$A:$A,'Scoring_Config'!$D:$D,"Yes")="Yes",_xlfn.XLOOKUP("App_RangeGt1000",'Scoring_Config'!$A:$A,'Scoring_Config'!$C:$C,0),0),"False,0")</f>
        <v>0</v>
      </c>
      <c r="AW1559" cm="1">
        <f t="array" ref="AW1559">IF(FALSE,"True," &amp; IF(_xlfn.XLOOKUP("Action_IsDenyOrDrop",'Scoring_Config'!$A:$A,'Scoring_Config'!$D:$D,"Yes")="Yes",_xlfn.XLOOKUP("Action_IsDenyOrDrop",'Scoring_Config'!$A:$A,'Scoring_Config'!$C:$C,0),0),"False,0")</f>
        <v>0</v>
      </c>
      <c r="AX1559" cm="1">
        <f t="array" ref="AX1559">IF(LEFT(AW1559,4)="True",0,(IF(LEFT(Y1559,4)="True",IF(_xlfn.XLOOKUP("Src_IsAny",'Scoring_Config'!$A:$A,'Scoring_Config'!$D:$D,"Yes")="Yes",_xlfn.XLOOKUP("Src_IsAny",'Scoring_Config'!$A:$A,'Scoring_Config'!$C:$C,10),0),0)+IF(LEFT(Z1559,4)="True",IF(_xlfn.XLOOKUP("Src_CIDR_Le_16",'Scoring_Config'!$A:$A,'Scoring_Config'!$D:$D,"Yes")="Yes",_xlfn.XLOOKUP("Src_CIDR_Le_16",'Scoring_Config'!$A:$A,'Scoring_Config'!$C:$C,10),0),0)+IF(LEFT(AA1559,4)="True",IF(_xlfn.XLOOKUP("Src_CIDR_17_22",'Scoring_Config'!$A:$A,'Scoring_Config'!$D:$D,"Yes")="Yes",_xlfn.XLOOKUP("Src_CIDR_17_22",'Scoring_Config'!$A:$A,'Scoring_Config'!$C:$C,5),0),0)+IF(LEFT(AB1559,4)="True",IF(_xlfn.XLOOKUP("Dst_IsAny",'Scoring_Config'!$A:$A,'Scoring_Config'!$D:$D,"Yes")="Yes",_xlfn.XLOOKUP("Dst_IsAny",'Scoring_Config'!$A:$A,'Scoring_Config'!$C:$C,10),0),0)+IF(LEFT(AC1559,4)="True",IF(_xlfn.XLOOKUP("Dst_CIDR_Le_16",'Scoring_Config'!$A:$A,'Scoring_Config'!$D:$D,"Yes")="Yes",_xlfn.XLOOKUP("Dst_CIDR_Le_16",'Scoring_Config'!$A:$A,'Scoring_Config'!$C:$C,10),0),0)+IF(LEFT(AD1559,4)="True",IF(_xlfn.XLOOKUP("Dst_CIDR_17_22",'Scoring_Config'!$A:$A,'Scoring_Config'!$D:$D,"Yes")="Yes",_xlfn.XLOOKUP("Dst_CIDR_17_22",'Scoring_Config'!$A:$A,'Scoring_Config'!$C:$C,5),0),0)+IF(LEFT(AE1559,4)="True",IF(_xlfn.XLOOKUP("SrcZone_IsAny",'Scoring_Config'!$A:$A,'Scoring_Config'!$D:$D,"Yes")="Yes",_xlfn.XLOOKUP("SrcZone_IsAny",'Scoring_Config'!$A:$A,'Scoring_Config'!$C:$C,10),0),0)+IF(LEFT(AF1559,4)="True",IF(_xlfn.XLOOKUP("DstZone_IsAny",'Scoring_Config'!$A:$A,'Scoring_Config'!$D:$D,"Yes")="Yes",_xlfn.XLOOKUP("DstZone_IsAny",'Scoring_Config'!$A:$A,'Scoring_Config'!$C:$C,10),0),0)+IF(LEFT(AG1559,4)="True",IF(_xlfn.XLOOKUP("Service_Any_OR_RangeGt1000",'Scoring_Config'!$A:$A,'Scoring_Config'!$D:$D,"Yes")="Yes",_xlfn.XLOOKUP("Service_Any_OR_RangeGt1000",'Scoring_Config'!$A:$A,'Scoring_Config'!$C:$C,10),0),0)+IF(LEFT(AH1559,4)="True",IF(_xlfn.XLOOKUP("App_Any_OR_RangeGt1000",'Scoring_Config'!$A:$A,'Scoring_Config'!$D:$D,"Yes")="Yes",_xlfn.XLOOKUP("App_Any_OR_RangeGt1000",'Scoring_Config'!$A:$A,'Scoring_Config'!$C:$C,10),0),0)+IF(LEFT(AI1559,4)="True",IF(_xlfn.XLOOKUP("Service_Insecure_Match",'Scoring_Config'!$A:$A,'Scoring_Config'!$D:$D,"Yes")="Yes",_xlfn.XLOOKUP("Service_Insecure_Match",'Scoring_Config'!$A:$A,'Scoring_Config'!$C:$C,5),0),0)+IF(LEFT(AJ1559,4)="True",IF(_xlfn.XLOOKUP("Risky_Inbound",'Scoring_Config'!$A:$A,'Scoring_Config'!$D:$D,"Yes")="Yes",_xlfn.XLOOKUP("Risky_Inbound",'Scoring_Config'!$A:$A,'Scoring_Config'!$C:$C,50),0),0)+IF(LEFT(AK1559,4)="True",IF(_xlfn.XLOOKUP("Risky_Outbound",'Scoring_Config'!$A:$A,'Scoring_Config'!$D:$D,"Yes")="Yes",_xlfn.XLOOKUP("Risky_Outbound",'Scoring_Config'!$A:$A,'Scoring_Config'!$C:$C,25),0),0)+IF(LEFT(AZ1559,4)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1559,FIND(",",AL1559)+1,100)),0)+IF(LEFT(AM1559,4)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1559,FIND(",",AN1559)+1,100)),0)+IF(_xlfn.XLOOKUP("Profile_Scoring",'Scoring_Config'!$A:$A,'Scoring_Config'!$D:$D,"Yes")="Yes",VALUE(MID(AO1559,FIND(",",AO1559)+1,100)),0)+IF(_xlfn.XLOOKUP("Options_Scoring",'Scoring_Config'!$A:$A,'Scoring_Config'!$D:$D,"Yes")="Yes",VALUE(MID(AP1559,FIND(",",AP1559)+1,100)),0)))</f>
        <v>0</v>
      </c>
      <c r="AZ1559" cm="1">
        <f t="array" ref="AZ1559">IF(FALSE,"True," &amp; IF(_xlfn.XLOOKUP("Migrate_Insecure",'Scoring_Config'!$A:$A,'Scoring_Config'!$D:$D,"Yes")="Yes",_xlfn.XLOOKUP("Migrate_Insecure",'Scoring_Config'!$A:$A,'Scoring_Config'!$C:$C,10),0),"False,0")</f>
        <v>0</v>
      </c>
    </row>
    <row r="1560" spans="1:52">
      <c r="A1560" t="s">
        <v>1979</v>
      </c>
      <c r="B1560" t="s">
        <v>3532</v>
      </c>
      <c r="C1560" t="s">
        <v>3542</v>
      </c>
      <c r="D1560" t="s">
        <v>3545</v>
      </c>
      <c r="E1560" t="s">
        <v>3563</v>
      </c>
      <c r="F1560" t="s">
        <v>3597</v>
      </c>
      <c r="G1560" t="s">
        <v>815</v>
      </c>
      <c r="H1560" t="s">
        <v>174</v>
      </c>
      <c r="I1560" t="s">
        <v>3576</v>
      </c>
      <c r="J1560" t="s">
        <v>1320</v>
      </c>
      <c r="K1560" t="s">
        <v>1923</v>
      </c>
      <c r="L1560" t="s">
        <v>1327</v>
      </c>
      <c r="M1560" t="s">
        <v>1974</v>
      </c>
      <c r="N1560" t="s">
        <v>4315</v>
      </c>
      <c r="O1560" t="s">
        <v>4319</v>
      </c>
      <c r="P1560" t="s">
        <v>4321</v>
      </c>
      <c r="Q1560" t="s">
        <v>5427</v>
      </c>
      <c r="R1560" t="s">
        <v>5442</v>
      </c>
      <c r="S1560" t="s">
        <v>5440</v>
      </c>
      <c r="T1560" t="s">
        <v>5780</v>
      </c>
      <c r="U1560" t="s">
        <v>5780</v>
      </c>
      <c r="Y1560" cm="1">
        <f t="array" ref="Y1560">IF(FALSE,"True," &amp; IF(_xlfn.XLOOKUP("Src_IsAny",'Scoring_Config'!$A:$A,'Scoring_Config'!$D:$D,"Yes")="Yes",_xlfn.XLOOKUP("Src_IsAny",'Scoring_Config'!$A:$A,'Scoring_Config'!$C:$C,10),0),"False,0")</f>
        <v>0</v>
      </c>
      <c r="Z1560" cm="1">
        <f t="array" ref="Z1560">IF(FALSE,"True," &amp; IF(_xlfn.XLOOKUP("Src_CIDR_Le_16",'Scoring_Config'!$A:$A,'Scoring_Config'!$D:$D,"Yes")="Yes",_xlfn.XLOOKUP("Src_CIDR_Le_16",'Scoring_Config'!$A:$A,'Scoring_Config'!$C:$C,10),0),"False,0")</f>
        <v>0</v>
      </c>
      <c r="AA1560" cm="1">
        <f t="array" ref="AA1560">IF(FALSE,"True," &amp; IF(_xlfn.XLOOKUP("Src_CIDR_17_22",'Scoring_Config'!$A:$A,'Scoring_Config'!$D:$D,"Yes")="Yes",_xlfn.XLOOKUP("Src_CIDR_17_22",'Scoring_Config'!$A:$A,'Scoring_Config'!$C:$C,5),0),"False,0")</f>
        <v>0</v>
      </c>
      <c r="AB1560" cm="1">
        <f t="array" ref="AB1560">IF(FALSE,"True," &amp; IF(_xlfn.XLOOKUP("Dst_IsAny",'Scoring_Config'!$A:$A,'Scoring_Config'!$D:$D,"Yes")="Yes",_xlfn.XLOOKUP("Dst_IsAny",'Scoring_Config'!$A:$A,'Scoring_Config'!$C:$C,10),0),"False,0")</f>
        <v>0</v>
      </c>
      <c r="AC1560" cm="1">
        <f t="array" ref="AC1560">IF(FALSE,"True," &amp; IF(_xlfn.XLOOKUP("Dst_CIDR_Le_16",'Scoring_Config'!$A:$A,'Scoring_Config'!$D:$D,"Yes")="Yes",_xlfn.XLOOKUP("Dst_CIDR_Le_16",'Scoring_Config'!$A:$A,'Scoring_Config'!$C:$C,10),0),"False,0")</f>
        <v>0</v>
      </c>
      <c r="AD1560" cm="1">
        <f t="array" ref="AD1560">IF(FALSE,"True," &amp; IF(_xlfn.XLOOKUP("Dst_CIDR_17_22",'Scoring_Config'!$A:$A,'Scoring_Config'!$D:$D,"Yes")="Yes",_xlfn.XLOOKUP("Dst_CIDR_17_22",'Scoring_Config'!$A:$A,'Scoring_Config'!$C:$C,5),0),"False,0")</f>
        <v>0</v>
      </c>
      <c r="AE1560" cm="1">
        <f t="array" ref="AE1560">IF(FALSE,"True," &amp; IF(_xlfn.XLOOKUP("SrcZone_IsAny",'Scoring_Config'!$A:$A,'Scoring_Config'!$D:$D,"Yes")="Yes",_xlfn.XLOOKUP("SrcZone_IsAny",'Scoring_Config'!$A:$A,'Scoring_Config'!$C:$C,10),0),"False,0")</f>
        <v>0</v>
      </c>
      <c r="AF1560" cm="1">
        <f t="array" ref="AF1560">IF(FALSE,"True," &amp; IF(_xlfn.XLOOKUP("DstZone_IsAny",'Scoring_Config'!$A:$A,'Scoring_Config'!$D:$D,"Yes")="Yes",_xlfn.XLOOKUP("DstZone_IsAny",'Scoring_Config'!$A:$A,'Scoring_Config'!$C:$C,10),0),"False,0")</f>
        <v>0</v>
      </c>
      <c r="AG1560" cm="1">
        <f t="array" ref="AG1560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60" cm="1">
        <f t="array" ref="AH1560">IF(FALSE,"True," &amp; IF(_xlfn.XLOOKUP("App_Any_OR_RangeGt1000",'Scoring_Config'!$A:$A,'Scoring_Config'!$D:$D,"Yes")="Yes",_xlfn.XLOOKUP("App_Any_OR_RangeGt1000",'Scoring_Config'!$A:$A,'Scoring_Config'!$C:$C,10),0),"False,0")</f>
        <v>0</v>
      </c>
      <c r="AI1560" cm="1">
        <f t="array" ref="AI1560">IF(FALSE,"True," &amp; IF(_xlfn.XLOOKUP("Service_Insecure_Match",'Scoring_Config'!$A:$A,'Scoring_Config'!$D:$D,"Yes")="Yes",_xlfn.XLOOKUP("Service_Insecure_Match",'Scoring_Config'!$A:$A,'Scoring_Config'!$C:$C,5),0),"False,0")</f>
        <v>0</v>
      </c>
      <c r="AJ1560" cm="1">
        <f t="array" ref="AJ1560">IF(FALSE,"True," &amp; IF(_xlfn.XLOOKUP("Risky_Inbound",'Scoring_Config'!$A:$A,'Scoring_Config'!$D:$D,"Yes")="Yes",_xlfn.XLOOKUP("Risky_Inbound",'Scoring_Config'!$A:$A,'Scoring_Config'!$C:$C,50),0),"False,0")</f>
        <v>0</v>
      </c>
      <c r="AK1560" cm="1">
        <f t="array" ref="AK1560">IF(FALSE,"True," &amp; IF(_xlfn.XLOOKUP("Risky_Outbound",'Scoring_Config'!$A:$A,'Scoring_Config'!$D:$D,"Yes")="Yes",_xlfn.XLOOKUP("Risky_Outbound",'Scoring_Config'!$A:$A,'Scoring_Config'!$C:$C,25),0),"False,0")</f>
        <v>0</v>
      </c>
      <c r="AL1560" t="s">
        <v>6700</v>
      </c>
      <c r="AM1560" cm="1">
        <f t="array" ref="AM156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60" t="s">
        <v>6697</v>
      </c>
      <c r="AO1560" t="s">
        <v>6697</v>
      </c>
      <c r="AP1560" t="s">
        <v>6697</v>
      </c>
      <c r="AQ1560" cm="1">
        <f t="array" ref="AQ1560">IF(FALSE,"True," &amp; IF(_xlfn.XLOOKUP("Service_IsAny",'Scoring_Config'!$A:$A,'Scoring_Config'!$D:$D,"Yes")="Yes",_xlfn.XLOOKUP("Service_IsAny",'Scoring_Config'!$A:$A,'Scoring_Config'!$C:$C,0),0),"False,0")</f>
        <v>0</v>
      </c>
      <c r="AR1560">
        <v>0</v>
      </c>
      <c r="AS1560" cm="1">
        <f t="array" ref="AS1560">IF(FALSE,"True," &amp; IF(_xlfn.XLOOKUP("Service_RangeGt1000",'Scoring_Config'!$A:$A,'Scoring_Config'!$D:$D,"Yes")="Yes",_xlfn.XLOOKUP("Service_RangeGt1000",'Scoring_Config'!$A:$A,'Scoring_Config'!$C:$C,0),0),"False,0")</f>
        <v>0</v>
      </c>
      <c r="AT1560" cm="1">
        <f t="array" ref="AT1560">IF(FALSE,"True," &amp; IF(_xlfn.XLOOKUP("App_IsAny",'Scoring_Config'!$A:$A,'Scoring_Config'!$D:$D,"Yes")="Yes",_xlfn.XLOOKUP("App_IsAny",'Scoring_Config'!$A:$A,'Scoring_Config'!$C:$C,0),0),"False,0")</f>
        <v>0</v>
      </c>
      <c r="AU1560">
        <v>3</v>
      </c>
      <c r="AV1560" cm="1">
        <f t="array" ref="AV1560">IF(FALSE,"True," &amp; IF(_xlfn.XLOOKUP("App_RangeGt1000",'Scoring_Config'!$A:$A,'Scoring_Config'!$D:$D,"Yes")="Yes",_xlfn.XLOOKUP("App_RangeGt1000",'Scoring_Config'!$A:$A,'Scoring_Config'!$C:$C,0),0),"False,0")</f>
        <v>0</v>
      </c>
      <c r="AW1560" cm="1">
        <f t="array" ref="AW1560">IF(FALSE,"True," &amp; IF(_xlfn.XLOOKUP("Action_IsDenyOrDrop",'Scoring_Config'!$A:$A,'Scoring_Config'!$D:$D,"Yes")="Yes",_xlfn.XLOOKUP("Action_IsDenyOrDrop",'Scoring_Config'!$A:$A,'Scoring_Config'!$C:$C,0),0),"False,0")</f>
        <v>0</v>
      </c>
      <c r="AX1560" cm="1">
        <f t="array" ref="AX1560">IF(LEFT(AW1560,4)="True",0,(IF(LEFT(Y1560,4)="True",IF(_xlfn.XLOOKUP("Src_IsAny",'Scoring_Config'!$A:$A,'Scoring_Config'!$D:$D,"Yes")="Yes",_xlfn.XLOOKUP("Src_IsAny",'Scoring_Config'!$A:$A,'Scoring_Config'!$C:$C,10),0),0)+IF(LEFT(Z1560,4)="True",IF(_xlfn.XLOOKUP("Src_CIDR_Le_16",'Scoring_Config'!$A:$A,'Scoring_Config'!$D:$D,"Yes")="Yes",_xlfn.XLOOKUP("Src_CIDR_Le_16",'Scoring_Config'!$A:$A,'Scoring_Config'!$C:$C,10),0),0)+IF(LEFT(AA1560,4)="True",IF(_xlfn.XLOOKUP("Src_CIDR_17_22",'Scoring_Config'!$A:$A,'Scoring_Config'!$D:$D,"Yes")="Yes",_xlfn.XLOOKUP("Src_CIDR_17_22",'Scoring_Config'!$A:$A,'Scoring_Config'!$C:$C,5),0),0)+IF(LEFT(AB1560,4)="True",IF(_xlfn.XLOOKUP("Dst_IsAny",'Scoring_Config'!$A:$A,'Scoring_Config'!$D:$D,"Yes")="Yes",_xlfn.XLOOKUP("Dst_IsAny",'Scoring_Config'!$A:$A,'Scoring_Config'!$C:$C,10),0),0)+IF(LEFT(AC1560,4)="True",IF(_xlfn.XLOOKUP("Dst_CIDR_Le_16",'Scoring_Config'!$A:$A,'Scoring_Config'!$D:$D,"Yes")="Yes",_xlfn.XLOOKUP("Dst_CIDR_Le_16",'Scoring_Config'!$A:$A,'Scoring_Config'!$C:$C,10),0),0)+IF(LEFT(AD1560,4)="True",IF(_xlfn.XLOOKUP("Dst_CIDR_17_22",'Scoring_Config'!$A:$A,'Scoring_Config'!$D:$D,"Yes")="Yes",_xlfn.XLOOKUP("Dst_CIDR_17_22",'Scoring_Config'!$A:$A,'Scoring_Config'!$C:$C,5),0),0)+IF(LEFT(AE1560,4)="True",IF(_xlfn.XLOOKUP("SrcZone_IsAny",'Scoring_Config'!$A:$A,'Scoring_Config'!$D:$D,"Yes")="Yes",_xlfn.XLOOKUP("SrcZone_IsAny",'Scoring_Config'!$A:$A,'Scoring_Config'!$C:$C,10),0),0)+IF(LEFT(AF1560,4)="True",IF(_xlfn.XLOOKUP("DstZone_IsAny",'Scoring_Config'!$A:$A,'Scoring_Config'!$D:$D,"Yes")="Yes",_xlfn.XLOOKUP("DstZone_IsAny",'Scoring_Config'!$A:$A,'Scoring_Config'!$C:$C,10),0),0)+IF(LEFT(AG1560,4)="True",IF(_xlfn.XLOOKUP("Service_Any_OR_RangeGt1000",'Scoring_Config'!$A:$A,'Scoring_Config'!$D:$D,"Yes")="Yes",_xlfn.XLOOKUP("Service_Any_OR_RangeGt1000",'Scoring_Config'!$A:$A,'Scoring_Config'!$C:$C,10),0),0)+IF(LEFT(AH1560,4)="True",IF(_xlfn.XLOOKUP("App_Any_OR_RangeGt1000",'Scoring_Config'!$A:$A,'Scoring_Config'!$D:$D,"Yes")="Yes",_xlfn.XLOOKUP("App_Any_OR_RangeGt1000",'Scoring_Config'!$A:$A,'Scoring_Config'!$C:$C,10),0),0)+IF(LEFT(AI1560,4)="True",IF(_xlfn.XLOOKUP("Service_Insecure_Match",'Scoring_Config'!$A:$A,'Scoring_Config'!$D:$D,"Yes")="Yes",_xlfn.XLOOKUP("Service_Insecure_Match",'Scoring_Config'!$A:$A,'Scoring_Config'!$C:$C,5),0),0)+IF(LEFT(AJ1560,4)="True",IF(_xlfn.XLOOKUP("Risky_Inbound",'Scoring_Config'!$A:$A,'Scoring_Config'!$D:$D,"Yes")="Yes",_xlfn.XLOOKUP("Risky_Inbound",'Scoring_Config'!$A:$A,'Scoring_Config'!$C:$C,50),0),0)+IF(LEFT(AK1560,4)="True",IF(_xlfn.XLOOKUP("Risky_Outbound",'Scoring_Config'!$A:$A,'Scoring_Config'!$D:$D,"Yes")="Yes",_xlfn.XLOOKUP("Risky_Outbound",'Scoring_Config'!$A:$A,'Scoring_Config'!$C:$C,25),0),0)+IF(LEFT(AZ1560,4)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1560,FIND(",",AL1560)+1,100)),0)+IF(LEFT(AM1560,4)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1560,FIND(",",AN1560)+1,100)),0)+IF(_xlfn.XLOOKUP("Profile_Scoring",'Scoring_Config'!$A:$A,'Scoring_Config'!$D:$D,"Yes")="Yes",VALUE(MID(AO1560,FIND(",",AO1560)+1,100)),0)+IF(_xlfn.XLOOKUP("Options_Scoring",'Scoring_Config'!$A:$A,'Scoring_Config'!$D:$D,"Yes")="Yes",VALUE(MID(AP1560,FIND(",",AP1560)+1,100)),0)))</f>
        <v>0</v>
      </c>
      <c r="AZ1560" cm="1">
        <f t="array" ref="AZ1560">IF(FALSE,"True," &amp; IF(_xlfn.XLOOKUP("Migrate_Insecure",'Scoring_Config'!$A:$A,'Scoring_Config'!$D:$D,"Yes")="Yes",_xlfn.XLOOKUP("Migrate_Insecure",'Scoring_Config'!$A:$A,'Scoring_Config'!$C:$C,10),0),"False,0")</f>
        <v>0</v>
      </c>
    </row>
    <row r="1561" spans="1:52">
      <c r="A1561" t="s">
        <v>1979</v>
      </c>
      <c r="B1561" t="s">
        <v>3533</v>
      </c>
      <c r="C1561" t="s">
        <v>3542</v>
      </c>
      <c r="D1561" t="s">
        <v>3545</v>
      </c>
      <c r="E1561" t="s">
        <v>3563</v>
      </c>
      <c r="F1561" t="s">
        <v>3597</v>
      </c>
      <c r="G1561" t="s">
        <v>815</v>
      </c>
      <c r="H1561" t="s">
        <v>174</v>
      </c>
      <c r="I1561" t="s">
        <v>3576</v>
      </c>
      <c r="J1561" t="s">
        <v>1320</v>
      </c>
      <c r="K1561" t="s">
        <v>174</v>
      </c>
      <c r="L1561" t="s">
        <v>1479</v>
      </c>
      <c r="M1561" t="s">
        <v>1974</v>
      </c>
      <c r="N1561" t="s">
        <v>4315</v>
      </c>
      <c r="O1561" t="s">
        <v>4319</v>
      </c>
      <c r="P1561" t="s">
        <v>4323</v>
      </c>
      <c r="Q1561" t="s">
        <v>5427</v>
      </c>
      <c r="R1561" t="s">
        <v>5439</v>
      </c>
      <c r="S1561" t="s">
        <v>4324</v>
      </c>
      <c r="T1561" t="s">
        <v>5780</v>
      </c>
      <c r="U1561" t="s">
        <v>5780</v>
      </c>
      <c r="Y1561" cm="1">
        <f t="array" ref="Y1561">IF(FALSE,"True," &amp; IF(_xlfn.XLOOKUP("Src_IsAny",'Scoring_Config'!$A:$A,'Scoring_Config'!$D:$D,"Yes")="Yes",_xlfn.XLOOKUP("Src_IsAny",'Scoring_Config'!$A:$A,'Scoring_Config'!$C:$C,10),0),"False,0")</f>
        <v>0</v>
      </c>
      <c r="Z1561" cm="1">
        <f t="array" ref="Z1561">IF(FALSE,"True," &amp; IF(_xlfn.XLOOKUP("Src_CIDR_Le_16",'Scoring_Config'!$A:$A,'Scoring_Config'!$D:$D,"Yes")="Yes",_xlfn.XLOOKUP("Src_CIDR_Le_16",'Scoring_Config'!$A:$A,'Scoring_Config'!$C:$C,10),0),"False,0")</f>
        <v>0</v>
      </c>
      <c r="AA1561" cm="1">
        <f t="array" ref="AA1561">IF(FALSE,"True," &amp; IF(_xlfn.XLOOKUP("Src_CIDR_17_22",'Scoring_Config'!$A:$A,'Scoring_Config'!$D:$D,"Yes")="Yes",_xlfn.XLOOKUP("Src_CIDR_17_22",'Scoring_Config'!$A:$A,'Scoring_Config'!$C:$C,5),0),"False,0")</f>
        <v>0</v>
      </c>
      <c r="AB1561" cm="1">
        <f t="array" ref="AB1561">IF(FALSE,"True," &amp; IF(_xlfn.XLOOKUP("Dst_IsAny",'Scoring_Config'!$A:$A,'Scoring_Config'!$D:$D,"Yes")="Yes",_xlfn.XLOOKUP("Dst_IsAny",'Scoring_Config'!$A:$A,'Scoring_Config'!$C:$C,10),0),"False,0")</f>
        <v>0</v>
      </c>
      <c r="AC1561" cm="1">
        <f t="array" ref="AC1561">IF(FALSE,"True," &amp; IF(_xlfn.XLOOKUP("Dst_CIDR_Le_16",'Scoring_Config'!$A:$A,'Scoring_Config'!$D:$D,"Yes")="Yes",_xlfn.XLOOKUP("Dst_CIDR_Le_16",'Scoring_Config'!$A:$A,'Scoring_Config'!$C:$C,10),0),"False,0")</f>
        <v>0</v>
      </c>
      <c r="AD1561" cm="1">
        <f t="array" ref="AD1561">IF(FALSE,"True," &amp; IF(_xlfn.XLOOKUP("Dst_CIDR_17_22",'Scoring_Config'!$A:$A,'Scoring_Config'!$D:$D,"Yes")="Yes",_xlfn.XLOOKUP("Dst_CIDR_17_22",'Scoring_Config'!$A:$A,'Scoring_Config'!$C:$C,5),0),"False,0")</f>
        <v>0</v>
      </c>
      <c r="AE1561" cm="1">
        <f t="array" ref="AE1561">IF(FALSE,"True," &amp; IF(_xlfn.XLOOKUP("SrcZone_IsAny",'Scoring_Config'!$A:$A,'Scoring_Config'!$D:$D,"Yes")="Yes",_xlfn.XLOOKUP("SrcZone_IsAny",'Scoring_Config'!$A:$A,'Scoring_Config'!$C:$C,10),0),"False,0")</f>
        <v>0</v>
      </c>
      <c r="AF1561" cm="1">
        <f t="array" ref="AF1561">IF(FALSE,"True," &amp; IF(_xlfn.XLOOKUP("DstZone_IsAny",'Scoring_Config'!$A:$A,'Scoring_Config'!$D:$D,"Yes")="Yes",_xlfn.XLOOKUP("DstZone_IsAny",'Scoring_Config'!$A:$A,'Scoring_Config'!$C:$C,10),0),"False,0")</f>
        <v>0</v>
      </c>
      <c r="AG1561" cm="1">
        <f t="array" ref="AG1561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61" cm="1">
        <f t="array" ref="AH1561">IF(TRUE,"True," &amp; IF(_xlfn.XLOOKUP("App_Any_OR_RangeGt1000",'Scoring_Config'!$A:$A,'Scoring_Config'!$D:$D,"Yes")="Yes",_xlfn.XLOOKUP("App_Any_OR_RangeGt1000",'Scoring_Config'!$A:$A,'Scoring_Config'!$C:$C,10),0),"False,0")</f>
        <v>0</v>
      </c>
      <c r="AI1561" cm="1">
        <f t="array" ref="AI1561">IF(TRUE,"True," &amp; IF(_xlfn.XLOOKUP("Service_Insecure_Match",'Scoring_Config'!$A:$A,'Scoring_Config'!$D:$D,"Yes")="Yes",_xlfn.XLOOKUP("Service_Insecure_Match",'Scoring_Config'!$A:$A,'Scoring_Config'!$C:$C,5),0),"False,0")</f>
        <v>0</v>
      </c>
      <c r="AJ1561" cm="1">
        <f t="array" ref="AJ1561">IF(FALSE,"True," &amp; IF(_xlfn.XLOOKUP("Risky_Inbound",'Scoring_Config'!$A:$A,'Scoring_Config'!$D:$D,"Yes")="Yes",_xlfn.XLOOKUP("Risky_Inbound",'Scoring_Config'!$A:$A,'Scoring_Config'!$C:$C,50),0),"False,0")</f>
        <v>0</v>
      </c>
      <c r="AK1561" cm="1">
        <f t="array" ref="AK1561">IF(FALSE,"True," &amp; IF(_xlfn.XLOOKUP("Risky_Outbound",'Scoring_Config'!$A:$A,'Scoring_Config'!$D:$D,"Yes")="Yes",_xlfn.XLOOKUP("Risky_Outbound",'Scoring_Config'!$A:$A,'Scoring_Config'!$C:$C,25),0),"False,0")</f>
        <v>0</v>
      </c>
      <c r="AL1561" t="s">
        <v>6699</v>
      </c>
      <c r="AM1561" cm="1">
        <f t="array" ref="AM156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61" t="s">
        <v>6697</v>
      </c>
      <c r="AO1561" t="s">
        <v>6697</v>
      </c>
      <c r="AP1561" t="s">
        <v>6697</v>
      </c>
      <c r="AQ1561" cm="1">
        <f t="array" ref="AQ1561">IF(FALSE,"True," &amp; IF(_xlfn.XLOOKUP("Service_IsAny",'Scoring_Config'!$A:$A,'Scoring_Config'!$D:$D,"Yes")="Yes",_xlfn.XLOOKUP("Service_IsAny",'Scoring_Config'!$A:$A,'Scoring_Config'!$C:$C,0),0),"False,0")</f>
        <v>0</v>
      </c>
      <c r="AR1561">
        <v>2</v>
      </c>
      <c r="AS1561" cm="1">
        <f t="array" ref="AS1561">IF(FALSE,"True," &amp; IF(_xlfn.XLOOKUP("Service_RangeGt1000",'Scoring_Config'!$A:$A,'Scoring_Config'!$D:$D,"Yes")="Yes",_xlfn.XLOOKUP("Service_RangeGt1000",'Scoring_Config'!$A:$A,'Scoring_Config'!$C:$C,0),0),"False,0")</f>
        <v>0</v>
      </c>
      <c r="AT1561" cm="1">
        <f t="array" ref="AT1561">IF(TRUE,"True," &amp; IF(_xlfn.XLOOKUP("App_IsAny",'Scoring_Config'!$A:$A,'Scoring_Config'!$D:$D,"Yes")="Yes",_xlfn.XLOOKUP("App_IsAny",'Scoring_Config'!$A:$A,'Scoring_Config'!$C:$C,0),0),"False,0")</f>
        <v>0</v>
      </c>
      <c r="AU1561">
        <v>65535</v>
      </c>
      <c r="AV1561" cm="1">
        <f t="array" ref="AV1561">IF(TRUE,"True," &amp; IF(_xlfn.XLOOKUP("App_RangeGt1000",'Scoring_Config'!$A:$A,'Scoring_Config'!$D:$D,"Yes")="Yes",_xlfn.XLOOKUP("App_RangeGt1000",'Scoring_Config'!$A:$A,'Scoring_Config'!$C:$C,0),0),"False,0")</f>
        <v>0</v>
      </c>
      <c r="AW1561" cm="1">
        <f t="array" ref="AW1561">IF(FALSE,"True," &amp; IF(_xlfn.XLOOKUP("Action_IsDenyOrDrop",'Scoring_Config'!$A:$A,'Scoring_Config'!$D:$D,"Yes")="Yes",_xlfn.XLOOKUP("Action_IsDenyOrDrop",'Scoring_Config'!$A:$A,'Scoring_Config'!$C:$C,0),0),"False,0")</f>
        <v>0</v>
      </c>
      <c r="AX1561" cm="1">
        <f t="array" ref="AX1561">IF(LEFT(AW1561,4)="True",0,(IF(LEFT(Y1561,4)="True",IF(_xlfn.XLOOKUP("Src_IsAny",'Scoring_Config'!$A:$A,'Scoring_Config'!$D:$D,"Yes")="Yes",_xlfn.XLOOKUP("Src_IsAny",'Scoring_Config'!$A:$A,'Scoring_Config'!$C:$C,10),0),0)+IF(LEFT(Z1561,4)="True",IF(_xlfn.XLOOKUP("Src_CIDR_Le_16",'Scoring_Config'!$A:$A,'Scoring_Config'!$D:$D,"Yes")="Yes",_xlfn.XLOOKUP("Src_CIDR_Le_16",'Scoring_Config'!$A:$A,'Scoring_Config'!$C:$C,10),0),0)+IF(LEFT(AA1561,4)="True",IF(_xlfn.XLOOKUP("Src_CIDR_17_22",'Scoring_Config'!$A:$A,'Scoring_Config'!$D:$D,"Yes")="Yes",_xlfn.XLOOKUP("Src_CIDR_17_22",'Scoring_Config'!$A:$A,'Scoring_Config'!$C:$C,5),0),0)+IF(LEFT(AB1561,4)="True",IF(_xlfn.XLOOKUP("Dst_IsAny",'Scoring_Config'!$A:$A,'Scoring_Config'!$D:$D,"Yes")="Yes",_xlfn.XLOOKUP("Dst_IsAny",'Scoring_Config'!$A:$A,'Scoring_Config'!$C:$C,10),0),0)+IF(LEFT(AC1561,4)="True",IF(_xlfn.XLOOKUP("Dst_CIDR_Le_16",'Scoring_Config'!$A:$A,'Scoring_Config'!$D:$D,"Yes")="Yes",_xlfn.XLOOKUP("Dst_CIDR_Le_16",'Scoring_Config'!$A:$A,'Scoring_Config'!$C:$C,10),0),0)+IF(LEFT(AD1561,4)="True",IF(_xlfn.XLOOKUP("Dst_CIDR_17_22",'Scoring_Config'!$A:$A,'Scoring_Config'!$D:$D,"Yes")="Yes",_xlfn.XLOOKUP("Dst_CIDR_17_22",'Scoring_Config'!$A:$A,'Scoring_Config'!$C:$C,5),0),0)+IF(LEFT(AE1561,4)="True",IF(_xlfn.XLOOKUP("SrcZone_IsAny",'Scoring_Config'!$A:$A,'Scoring_Config'!$D:$D,"Yes")="Yes",_xlfn.XLOOKUP("SrcZone_IsAny",'Scoring_Config'!$A:$A,'Scoring_Config'!$C:$C,10),0),0)+IF(LEFT(AF1561,4)="True",IF(_xlfn.XLOOKUP("DstZone_IsAny",'Scoring_Config'!$A:$A,'Scoring_Config'!$D:$D,"Yes")="Yes",_xlfn.XLOOKUP("DstZone_IsAny",'Scoring_Config'!$A:$A,'Scoring_Config'!$C:$C,10),0),0)+IF(LEFT(AG1561,4)="True",IF(_xlfn.XLOOKUP("Service_Any_OR_RangeGt1000",'Scoring_Config'!$A:$A,'Scoring_Config'!$D:$D,"Yes")="Yes",_xlfn.XLOOKUP("Service_Any_OR_RangeGt1000",'Scoring_Config'!$A:$A,'Scoring_Config'!$C:$C,10),0),0)+IF(LEFT(AH1561,4)="True",IF(_xlfn.XLOOKUP("App_Any_OR_RangeGt1000",'Scoring_Config'!$A:$A,'Scoring_Config'!$D:$D,"Yes")="Yes",_xlfn.XLOOKUP("App_Any_OR_RangeGt1000",'Scoring_Config'!$A:$A,'Scoring_Config'!$C:$C,10),0),0)+IF(LEFT(AI1561,4)="True",IF(_xlfn.XLOOKUP("Service_Insecure_Match",'Scoring_Config'!$A:$A,'Scoring_Config'!$D:$D,"Yes")="Yes",_xlfn.XLOOKUP("Service_Insecure_Match",'Scoring_Config'!$A:$A,'Scoring_Config'!$C:$C,5),0),0)+IF(LEFT(AJ1561,4)="True",IF(_xlfn.XLOOKUP("Risky_Inbound",'Scoring_Config'!$A:$A,'Scoring_Config'!$D:$D,"Yes")="Yes",_xlfn.XLOOKUP("Risky_Inbound",'Scoring_Config'!$A:$A,'Scoring_Config'!$C:$C,50),0),0)+IF(LEFT(AK1561,4)="True",IF(_xlfn.XLOOKUP("Risky_Outbound",'Scoring_Config'!$A:$A,'Scoring_Config'!$D:$D,"Yes")="Yes",_xlfn.XLOOKUP("Risky_Outbound",'Scoring_Config'!$A:$A,'Scoring_Config'!$C:$C,25),0),0)+IF(LEFT(AZ1561,4)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1561,FIND(",",AL1561)+1,100)),0)+IF(LEFT(AM1561,4)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1561,FIND(",",AN1561)+1,100)),0)+IF(_xlfn.XLOOKUP("Profile_Scoring",'Scoring_Config'!$A:$A,'Scoring_Config'!$D:$D,"Yes")="Yes",VALUE(MID(AO1561,FIND(",",AO1561)+1,100)),0)+IF(_xlfn.XLOOKUP("Options_Scoring",'Scoring_Config'!$A:$A,'Scoring_Config'!$D:$D,"Yes")="Yes",VALUE(MID(AP1561,FIND(",",AP1561)+1,100)),0)))</f>
        <v>0</v>
      </c>
      <c r="AY1561" t="s">
        <v>6706</v>
      </c>
      <c r="AZ1561" cm="1">
        <f t="array" ref="AZ1561">IF(TRUE,"True," &amp; IF(_xlfn.XLOOKUP("Migrate_Insecure",'Scoring_Config'!$A:$A,'Scoring_Config'!$D:$D,"Yes")="Yes",_xlfn.XLOOKUP("Migrate_Insecure",'Scoring_Config'!$A:$A,'Scoring_Config'!$C:$C,10),0),"False,0")</f>
        <v>0</v>
      </c>
    </row>
    <row r="1562" spans="1:52">
      <c r="A1562" t="s">
        <v>1979</v>
      </c>
      <c r="B1562" t="s">
        <v>3534</v>
      </c>
      <c r="C1562" t="s">
        <v>3542</v>
      </c>
      <c r="D1562" t="s">
        <v>3545</v>
      </c>
      <c r="E1562" t="s">
        <v>3563</v>
      </c>
      <c r="F1562" t="s">
        <v>3578</v>
      </c>
      <c r="G1562" t="s">
        <v>136</v>
      </c>
      <c r="H1562" t="s">
        <v>174</v>
      </c>
      <c r="I1562" t="s">
        <v>4106</v>
      </c>
      <c r="J1562" t="s">
        <v>1321</v>
      </c>
      <c r="K1562" t="s">
        <v>1667</v>
      </c>
      <c r="L1562" t="s">
        <v>1327</v>
      </c>
      <c r="M1562" t="s">
        <v>1974</v>
      </c>
      <c r="N1562" t="s">
        <v>4315</v>
      </c>
      <c r="O1562" t="s">
        <v>4319</v>
      </c>
      <c r="P1562" t="s">
        <v>4321</v>
      </c>
      <c r="Q1562" t="s">
        <v>5428</v>
      </c>
      <c r="R1562" t="s">
        <v>5439</v>
      </c>
      <c r="S1562" t="s">
        <v>4324</v>
      </c>
      <c r="T1562" t="s">
        <v>5950</v>
      </c>
      <c r="U1562" t="s">
        <v>5950</v>
      </c>
      <c r="Y1562" cm="1">
        <f t="array" ref="Y1562">IF(FALSE,"True," &amp; IF(_xlfn.XLOOKUP("Src_IsAny",'Scoring_Config'!$A:$A,'Scoring_Config'!$D:$D,"Yes")="Yes",_xlfn.XLOOKUP("Src_IsAny",'Scoring_Config'!$A:$A,'Scoring_Config'!$C:$C,10),0),"False,0")</f>
        <v>0</v>
      </c>
      <c r="Z1562" cm="1">
        <f t="array" ref="Z1562">IF(FALSE,"True," &amp; IF(_xlfn.XLOOKUP("Src_CIDR_Le_16",'Scoring_Config'!$A:$A,'Scoring_Config'!$D:$D,"Yes")="Yes",_xlfn.XLOOKUP("Src_CIDR_Le_16",'Scoring_Config'!$A:$A,'Scoring_Config'!$C:$C,10),0),"False,0")</f>
        <v>0</v>
      </c>
      <c r="AA1562" cm="1">
        <f t="array" ref="AA1562">IF(FALSE,"True," &amp; IF(_xlfn.XLOOKUP("Src_CIDR_17_22",'Scoring_Config'!$A:$A,'Scoring_Config'!$D:$D,"Yes")="Yes",_xlfn.XLOOKUP("Src_CIDR_17_22",'Scoring_Config'!$A:$A,'Scoring_Config'!$C:$C,5),0),"False,0")</f>
        <v>0</v>
      </c>
      <c r="AB1562" cm="1">
        <f t="array" ref="AB1562">IF(FALSE,"True," &amp; IF(_xlfn.XLOOKUP("Dst_IsAny",'Scoring_Config'!$A:$A,'Scoring_Config'!$D:$D,"Yes")="Yes",_xlfn.XLOOKUP("Dst_IsAny",'Scoring_Config'!$A:$A,'Scoring_Config'!$C:$C,10),0),"False,0")</f>
        <v>0</v>
      </c>
      <c r="AC1562" cm="1">
        <f t="array" ref="AC1562">IF(FALSE,"True," &amp; IF(_xlfn.XLOOKUP("Dst_CIDR_Le_16",'Scoring_Config'!$A:$A,'Scoring_Config'!$D:$D,"Yes")="Yes",_xlfn.XLOOKUP("Dst_CIDR_Le_16",'Scoring_Config'!$A:$A,'Scoring_Config'!$C:$C,10),0),"False,0")</f>
        <v>0</v>
      </c>
      <c r="AD1562" cm="1">
        <f t="array" ref="AD1562">IF(FALSE,"True," &amp; IF(_xlfn.XLOOKUP("Dst_CIDR_17_22",'Scoring_Config'!$A:$A,'Scoring_Config'!$D:$D,"Yes")="Yes",_xlfn.XLOOKUP("Dst_CIDR_17_22",'Scoring_Config'!$A:$A,'Scoring_Config'!$C:$C,5),0),"False,0")</f>
        <v>0</v>
      </c>
      <c r="AE1562" cm="1">
        <f t="array" ref="AE1562">IF(FALSE,"True," &amp; IF(_xlfn.XLOOKUP("SrcZone_IsAny",'Scoring_Config'!$A:$A,'Scoring_Config'!$D:$D,"Yes")="Yes",_xlfn.XLOOKUP("SrcZone_IsAny",'Scoring_Config'!$A:$A,'Scoring_Config'!$C:$C,10),0),"False,0")</f>
        <v>0</v>
      </c>
      <c r="AF1562" cm="1">
        <f t="array" ref="AF1562">IF(FALSE,"True," &amp; IF(_xlfn.XLOOKUP("DstZone_IsAny",'Scoring_Config'!$A:$A,'Scoring_Config'!$D:$D,"Yes")="Yes",_xlfn.XLOOKUP("DstZone_IsAny",'Scoring_Config'!$A:$A,'Scoring_Config'!$C:$C,10),0),"False,0")</f>
        <v>0</v>
      </c>
      <c r="AG1562" cm="1">
        <f t="array" ref="AG156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62" cm="1">
        <f t="array" ref="AH1562">IF(FALSE,"True," &amp; IF(_xlfn.XLOOKUP("App_Any_OR_RangeGt1000",'Scoring_Config'!$A:$A,'Scoring_Config'!$D:$D,"Yes")="Yes",_xlfn.XLOOKUP("App_Any_OR_RangeGt1000",'Scoring_Config'!$A:$A,'Scoring_Config'!$C:$C,10),0),"False,0")</f>
        <v>0</v>
      </c>
      <c r="AI1562" cm="1">
        <f t="array" ref="AI1562">IF(FALSE,"True," &amp; IF(_xlfn.XLOOKUP("Service_Insecure_Match",'Scoring_Config'!$A:$A,'Scoring_Config'!$D:$D,"Yes")="Yes",_xlfn.XLOOKUP("Service_Insecure_Match",'Scoring_Config'!$A:$A,'Scoring_Config'!$C:$C,5),0),"False,0")</f>
        <v>0</v>
      </c>
      <c r="AJ1562" cm="1">
        <f t="array" ref="AJ1562">IF(FALSE,"True," &amp; IF(_xlfn.XLOOKUP("Risky_Inbound",'Scoring_Config'!$A:$A,'Scoring_Config'!$D:$D,"Yes")="Yes",_xlfn.XLOOKUP("Risky_Inbound",'Scoring_Config'!$A:$A,'Scoring_Config'!$C:$C,50),0),"False,0")</f>
        <v>0</v>
      </c>
      <c r="AK1562" cm="1">
        <f t="array" ref="AK1562">IF(FALSE,"True," &amp; IF(_xlfn.XLOOKUP("Risky_Outbound",'Scoring_Config'!$A:$A,'Scoring_Config'!$D:$D,"Yes")="Yes",_xlfn.XLOOKUP("Risky_Outbound",'Scoring_Config'!$A:$A,'Scoring_Config'!$C:$C,25),0),"False,0")</f>
        <v>0</v>
      </c>
      <c r="AL1562" t="s">
        <v>6700</v>
      </c>
      <c r="AM1562" cm="1">
        <f t="array" ref="AM156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62" t="s">
        <v>6697</v>
      </c>
      <c r="AO1562" t="s">
        <v>6697</v>
      </c>
      <c r="AP1562" t="s">
        <v>6697</v>
      </c>
      <c r="AQ1562" cm="1">
        <f t="array" ref="AQ1562">IF(FALSE,"True," &amp; IF(_xlfn.XLOOKUP("Service_IsAny",'Scoring_Config'!$A:$A,'Scoring_Config'!$D:$D,"Yes")="Yes",_xlfn.XLOOKUP("Service_IsAny",'Scoring_Config'!$A:$A,'Scoring_Config'!$C:$C,0),0),"False,0")</f>
        <v>0</v>
      </c>
      <c r="AR1562">
        <v>0</v>
      </c>
      <c r="AS1562" cm="1">
        <f t="array" ref="AS1562">IF(FALSE,"True," &amp; IF(_xlfn.XLOOKUP("Service_RangeGt1000",'Scoring_Config'!$A:$A,'Scoring_Config'!$D:$D,"Yes")="Yes",_xlfn.XLOOKUP("Service_RangeGt1000",'Scoring_Config'!$A:$A,'Scoring_Config'!$C:$C,0),0),"False,0")</f>
        <v>0</v>
      </c>
      <c r="AT1562" cm="1">
        <f t="array" ref="AT1562">IF(FALSE,"True," &amp; IF(_xlfn.XLOOKUP("App_IsAny",'Scoring_Config'!$A:$A,'Scoring_Config'!$D:$D,"Yes")="Yes",_xlfn.XLOOKUP("App_IsAny",'Scoring_Config'!$A:$A,'Scoring_Config'!$C:$C,0),0),"False,0")</f>
        <v>0</v>
      </c>
      <c r="AU1562">
        <v>1</v>
      </c>
      <c r="AV1562" cm="1">
        <f t="array" ref="AV1562">IF(FALSE,"True," &amp; IF(_xlfn.XLOOKUP("App_RangeGt1000",'Scoring_Config'!$A:$A,'Scoring_Config'!$D:$D,"Yes")="Yes",_xlfn.XLOOKUP("App_RangeGt1000",'Scoring_Config'!$A:$A,'Scoring_Config'!$C:$C,0),0),"False,0")</f>
        <v>0</v>
      </c>
      <c r="AW1562" cm="1">
        <f t="array" ref="AW1562">IF(FALSE,"True," &amp; IF(_xlfn.XLOOKUP("Action_IsDenyOrDrop",'Scoring_Config'!$A:$A,'Scoring_Config'!$D:$D,"Yes")="Yes",_xlfn.XLOOKUP("Action_IsDenyOrDrop",'Scoring_Config'!$A:$A,'Scoring_Config'!$C:$C,0),0),"False,0")</f>
        <v>0</v>
      </c>
      <c r="AX1562" cm="1">
        <f t="array" ref="AX1562">IF(LEFT(AW1562,4)="True",0,(IF(LEFT(Y1562,4)="True",IF(_xlfn.XLOOKUP("Src_IsAny",'Scoring_Config'!$A:$A,'Scoring_Config'!$D:$D,"Yes")="Yes",_xlfn.XLOOKUP("Src_IsAny",'Scoring_Config'!$A:$A,'Scoring_Config'!$C:$C,10),0),0)+IF(LEFT(Z1562,4)="True",IF(_xlfn.XLOOKUP("Src_CIDR_Le_16",'Scoring_Config'!$A:$A,'Scoring_Config'!$D:$D,"Yes")="Yes",_xlfn.XLOOKUP("Src_CIDR_Le_16",'Scoring_Config'!$A:$A,'Scoring_Config'!$C:$C,10),0),0)+IF(LEFT(AA1562,4)="True",IF(_xlfn.XLOOKUP("Src_CIDR_17_22",'Scoring_Config'!$A:$A,'Scoring_Config'!$D:$D,"Yes")="Yes",_xlfn.XLOOKUP("Src_CIDR_17_22",'Scoring_Config'!$A:$A,'Scoring_Config'!$C:$C,5),0),0)+IF(LEFT(AB1562,4)="True",IF(_xlfn.XLOOKUP("Dst_IsAny",'Scoring_Config'!$A:$A,'Scoring_Config'!$D:$D,"Yes")="Yes",_xlfn.XLOOKUP("Dst_IsAny",'Scoring_Config'!$A:$A,'Scoring_Config'!$C:$C,10),0),0)+IF(LEFT(AC1562,4)="True",IF(_xlfn.XLOOKUP("Dst_CIDR_Le_16",'Scoring_Config'!$A:$A,'Scoring_Config'!$D:$D,"Yes")="Yes",_xlfn.XLOOKUP("Dst_CIDR_Le_16",'Scoring_Config'!$A:$A,'Scoring_Config'!$C:$C,10),0),0)+IF(LEFT(AD1562,4)="True",IF(_xlfn.XLOOKUP("Dst_CIDR_17_22",'Scoring_Config'!$A:$A,'Scoring_Config'!$D:$D,"Yes")="Yes",_xlfn.XLOOKUP("Dst_CIDR_17_22",'Scoring_Config'!$A:$A,'Scoring_Config'!$C:$C,5),0),0)+IF(LEFT(AE1562,4)="True",IF(_xlfn.XLOOKUP("SrcZone_IsAny",'Scoring_Config'!$A:$A,'Scoring_Config'!$D:$D,"Yes")="Yes",_xlfn.XLOOKUP("SrcZone_IsAny",'Scoring_Config'!$A:$A,'Scoring_Config'!$C:$C,10),0),0)+IF(LEFT(AF1562,4)="True",IF(_xlfn.XLOOKUP("DstZone_IsAny",'Scoring_Config'!$A:$A,'Scoring_Config'!$D:$D,"Yes")="Yes",_xlfn.XLOOKUP("DstZone_IsAny",'Scoring_Config'!$A:$A,'Scoring_Config'!$C:$C,10),0),0)+IF(LEFT(AG1562,4)="True",IF(_xlfn.XLOOKUP("Service_Any_OR_RangeGt1000",'Scoring_Config'!$A:$A,'Scoring_Config'!$D:$D,"Yes")="Yes",_xlfn.XLOOKUP("Service_Any_OR_RangeGt1000",'Scoring_Config'!$A:$A,'Scoring_Config'!$C:$C,10),0),0)+IF(LEFT(AH1562,4)="True",IF(_xlfn.XLOOKUP("App_Any_OR_RangeGt1000",'Scoring_Config'!$A:$A,'Scoring_Config'!$D:$D,"Yes")="Yes",_xlfn.XLOOKUP("App_Any_OR_RangeGt1000",'Scoring_Config'!$A:$A,'Scoring_Config'!$C:$C,10),0),0)+IF(LEFT(AI1562,4)="True",IF(_xlfn.XLOOKUP("Service_Insecure_Match",'Scoring_Config'!$A:$A,'Scoring_Config'!$D:$D,"Yes")="Yes",_xlfn.XLOOKUP("Service_Insecure_Match",'Scoring_Config'!$A:$A,'Scoring_Config'!$C:$C,5),0),0)+IF(LEFT(AJ1562,4)="True",IF(_xlfn.XLOOKUP("Risky_Inbound",'Scoring_Config'!$A:$A,'Scoring_Config'!$D:$D,"Yes")="Yes",_xlfn.XLOOKUP("Risky_Inbound",'Scoring_Config'!$A:$A,'Scoring_Config'!$C:$C,50),0),0)+IF(LEFT(AK1562,4)="True",IF(_xlfn.XLOOKUP("Risky_Outbound",'Scoring_Config'!$A:$A,'Scoring_Config'!$D:$D,"Yes")="Yes",_xlfn.XLOOKUP("Risky_Outbound",'Scoring_Config'!$A:$A,'Scoring_Config'!$C:$C,25),0),0)+IF(LEFT(AZ1562,4)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1562,FIND(",",AL1562)+1,100)),0)+IF(LEFT(AM1562,4)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1562,FIND(",",AN1562)+1,100)),0)+IF(_xlfn.XLOOKUP("Profile_Scoring",'Scoring_Config'!$A:$A,'Scoring_Config'!$D:$D,"Yes")="Yes",VALUE(MID(AO1562,FIND(",",AO1562)+1,100)),0)+IF(_xlfn.XLOOKUP("Options_Scoring",'Scoring_Config'!$A:$A,'Scoring_Config'!$D:$D,"Yes")="Yes",VALUE(MID(AP1562,FIND(",",AP1562)+1,100)),0)))</f>
        <v>0</v>
      </c>
      <c r="AZ1562" cm="1">
        <f t="array" ref="AZ1562">IF(FALSE,"True," &amp; IF(_xlfn.XLOOKUP("Migrate_Insecure",'Scoring_Config'!$A:$A,'Scoring_Config'!$D:$D,"Yes")="Yes",_xlfn.XLOOKUP("Migrate_Insecure",'Scoring_Config'!$A:$A,'Scoring_Config'!$C:$C,10),0),"False,0")</f>
        <v>0</v>
      </c>
    </row>
    <row r="1563" spans="1:52">
      <c r="A1563" t="s">
        <v>1979</v>
      </c>
      <c r="B1563" t="s">
        <v>3535</v>
      </c>
      <c r="C1563" t="s">
        <v>3542</v>
      </c>
      <c r="D1563" t="s">
        <v>3545</v>
      </c>
      <c r="E1563" t="s">
        <v>3563</v>
      </c>
      <c r="F1563" t="s">
        <v>3578</v>
      </c>
      <c r="G1563" t="s">
        <v>136</v>
      </c>
      <c r="H1563" t="s">
        <v>174</v>
      </c>
      <c r="I1563" t="s">
        <v>4106</v>
      </c>
      <c r="J1563" t="s">
        <v>1321</v>
      </c>
      <c r="K1563" t="s">
        <v>1667</v>
      </c>
      <c r="L1563" t="s">
        <v>1327</v>
      </c>
      <c r="M1563" t="s">
        <v>1974</v>
      </c>
      <c r="N1563" t="s">
        <v>4315</v>
      </c>
      <c r="O1563" t="s">
        <v>4319</v>
      </c>
      <c r="P1563" t="s">
        <v>4323</v>
      </c>
      <c r="Q1563" t="s">
        <v>5428</v>
      </c>
      <c r="R1563" t="s">
        <v>5439</v>
      </c>
      <c r="S1563" t="s">
        <v>4324</v>
      </c>
      <c r="T1563" t="s">
        <v>5646</v>
      </c>
      <c r="U1563" t="s">
        <v>5646</v>
      </c>
      <c r="Y1563" cm="1">
        <f t="array" ref="Y1563">IF(FALSE,"True," &amp; IF(_xlfn.XLOOKUP("Src_IsAny",'Scoring_Config'!$A:$A,'Scoring_Config'!$D:$D,"Yes")="Yes",_xlfn.XLOOKUP("Src_IsAny",'Scoring_Config'!$A:$A,'Scoring_Config'!$C:$C,10),0),"False,0")</f>
        <v>0</v>
      </c>
      <c r="Z1563" cm="1">
        <f t="array" ref="Z1563">IF(FALSE,"True," &amp; IF(_xlfn.XLOOKUP("Src_CIDR_Le_16",'Scoring_Config'!$A:$A,'Scoring_Config'!$D:$D,"Yes")="Yes",_xlfn.XLOOKUP("Src_CIDR_Le_16",'Scoring_Config'!$A:$A,'Scoring_Config'!$C:$C,10),0),"False,0")</f>
        <v>0</v>
      </c>
      <c r="AA1563" cm="1">
        <f t="array" ref="AA1563">IF(FALSE,"True," &amp; IF(_xlfn.XLOOKUP("Src_CIDR_17_22",'Scoring_Config'!$A:$A,'Scoring_Config'!$D:$D,"Yes")="Yes",_xlfn.XLOOKUP("Src_CIDR_17_22",'Scoring_Config'!$A:$A,'Scoring_Config'!$C:$C,5),0),"False,0")</f>
        <v>0</v>
      </c>
      <c r="AB1563" cm="1">
        <f t="array" ref="AB1563">IF(FALSE,"True," &amp; IF(_xlfn.XLOOKUP("Dst_IsAny",'Scoring_Config'!$A:$A,'Scoring_Config'!$D:$D,"Yes")="Yes",_xlfn.XLOOKUP("Dst_IsAny",'Scoring_Config'!$A:$A,'Scoring_Config'!$C:$C,10),0),"False,0")</f>
        <v>0</v>
      </c>
      <c r="AC1563" cm="1">
        <f t="array" ref="AC1563">IF(FALSE,"True," &amp; IF(_xlfn.XLOOKUP("Dst_CIDR_Le_16",'Scoring_Config'!$A:$A,'Scoring_Config'!$D:$D,"Yes")="Yes",_xlfn.XLOOKUP("Dst_CIDR_Le_16",'Scoring_Config'!$A:$A,'Scoring_Config'!$C:$C,10),0),"False,0")</f>
        <v>0</v>
      </c>
      <c r="AD1563" cm="1">
        <f t="array" ref="AD1563">IF(FALSE,"True," &amp; IF(_xlfn.XLOOKUP("Dst_CIDR_17_22",'Scoring_Config'!$A:$A,'Scoring_Config'!$D:$D,"Yes")="Yes",_xlfn.XLOOKUP("Dst_CIDR_17_22",'Scoring_Config'!$A:$A,'Scoring_Config'!$C:$C,5),0),"False,0")</f>
        <v>0</v>
      </c>
      <c r="AE1563" cm="1">
        <f t="array" ref="AE1563">IF(FALSE,"True," &amp; IF(_xlfn.XLOOKUP("SrcZone_IsAny",'Scoring_Config'!$A:$A,'Scoring_Config'!$D:$D,"Yes")="Yes",_xlfn.XLOOKUP("SrcZone_IsAny",'Scoring_Config'!$A:$A,'Scoring_Config'!$C:$C,10),0),"False,0")</f>
        <v>0</v>
      </c>
      <c r="AF1563" cm="1">
        <f t="array" ref="AF1563">IF(FALSE,"True," &amp; IF(_xlfn.XLOOKUP("DstZone_IsAny",'Scoring_Config'!$A:$A,'Scoring_Config'!$D:$D,"Yes")="Yes",_xlfn.XLOOKUP("DstZone_IsAny",'Scoring_Config'!$A:$A,'Scoring_Config'!$C:$C,10),0),"False,0")</f>
        <v>0</v>
      </c>
      <c r="AG1563" cm="1">
        <f t="array" ref="AG1563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63" cm="1">
        <f t="array" ref="AH1563">IF(FALSE,"True," &amp; IF(_xlfn.XLOOKUP("App_Any_OR_RangeGt1000",'Scoring_Config'!$A:$A,'Scoring_Config'!$D:$D,"Yes")="Yes",_xlfn.XLOOKUP("App_Any_OR_RangeGt1000",'Scoring_Config'!$A:$A,'Scoring_Config'!$C:$C,10),0),"False,0")</f>
        <v>0</v>
      </c>
      <c r="AI1563" cm="1">
        <f t="array" ref="AI1563">IF(FALSE,"True," &amp; IF(_xlfn.XLOOKUP("Service_Insecure_Match",'Scoring_Config'!$A:$A,'Scoring_Config'!$D:$D,"Yes")="Yes",_xlfn.XLOOKUP("Service_Insecure_Match",'Scoring_Config'!$A:$A,'Scoring_Config'!$C:$C,5),0),"False,0")</f>
        <v>0</v>
      </c>
      <c r="AJ1563" cm="1">
        <f t="array" ref="AJ1563">IF(FALSE,"True," &amp; IF(_xlfn.XLOOKUP("Risky_Inbound",'Scoring_Config'!$A:$A,'Scoring_Config'!$D:$D,"Yes")="Yes",_xlfn.XLOOKUP("Risky_Inbound",'Scoring_Config'!$A:$A,'Scoring_Config'!$C:$C,50),0),"False,0")</f>
        <v>0</v>
      </c>
      <c r="AK1563" cm="1">
        <f t="array" ref="AK1563">IF(FALSE,"True," &amp; IF(_xlfn.XLOOKUP("Risky_Outbound",'Scoring_Config'!$A:$A,'Scoring_Config'!$D:$D,"Yes")="Yes",_xlfn.XLOOKUP("Risky_Outbound",'Scoring_Config'!$A:$A,'Scoring_Config'!$C:$C,25),0),"False,0")</f>
        <v>0</v>
      </c>
      <c r="AL1563" t="s">
        <v>6699</v>
      </c>
      <c r="AM1563" cm="1">
        <f t="array" ref="AM156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63" t="s">
        <v>6697</v>
      </c>
      <c r="AO1563" t="s">
        <v>6697</v>
      </c>
      <c r="AP1563" t="s">
        <v>6697</v>
      </c>
      <c r="AQ1563" cm="1">
        <f t="array" ref="AQ1563">IF(FALSE,"True," &amp; IF(_xlfn.XLOOKUP("Service_IsAny",'Scoring_Config'!$A:$A,'Scoring_Config'!$D:$D,"Yes")="Yes",_xlfn.XLOOKUP("Service_IsAny",'Scoring_Config'!$A:$A,'Scoring_Config'!$C:$C,0),0),"False,0")</f>
        <v>0</v>
      </c>
      <c r="AR1563">
        <v>0</v>
      </c>
      <c r="AS1563" cm="1">
        <f t="array" ref="AS1563">IF(FALSE,"True," &amp; IF(_xlfn.XLOOKUP("Service_RangeGt1000",'Scoring_Config'!$A:$A,'Scoring_Config'!$D:$D,"Yes")="Yes",_xlfn.XLOOKUP("Service_RangeGt1000",'Scoring_Config'!$A:$A,'Scoring_Config'!$C:$C,0),0),"False,0")</f>
        <v>0</v>
      </c>
      <c r="AT1563" cm="1">
        <f t="array" ref="AT1563">IF(FALSE,"True," &amp; IF(_xlfn.XLOOKUP("App_IsAny",'Scoring_Config'!$A:$A,'Scoring_Config'!$D:$D,"Yes")="Yes",_xlfn.XLOOKUP("App_IsAny",'Scoring_Config'!$A:$A,'Scoring_Config'!$C:$C,0),0),"False,0")</f>
        <v>0</v>
      </c>
      <c r="AU1563">
        <v>1</v>
      </c>
      <c r="AV1563" cm="1">
        <f t="array" ref="AV1563">IF(FALSE,"True," &amp; IF(_xlfn.XLOOKUP("App_RangeGt1000",'Scoring_Config'!$A:$A,'Scoring_Config'!$D:$D,"Yes")="Yes",_xlfn.XLOOKUP("App_RangeGt1000",'Scoring_Config'!$A:$A,'Scoring_Config'!$C:$C,0),0),"False,0")</f>
        <v>0</v>
      </c>
      <c r="AW1563" cm="1">
        <f t="array" ref="AW1563">IF(FALSE,"True," &amp; IF(_xlfn.XLOOKUP("Action_IsDenyOrDrop",'Scoring_Config'!$A:$A,'Scoring_Config'!$D:$D,"Yes")="Yes",_xlfn.XLOOKUP("Action_IsDenyOrDrop",'Scoring_Config'!$A:$A,'Scoring_Config'!$C:$C,0),0),"False,0")</f>
        <v>0</v>
      </c>
      <c r="AX1563" cm="1">
        <f t="array" ref="AX1563">IF(LEFT(AW1563,4)="True",0,(IF(LEFT(Y1563,4)="True",IF(_xlfn.XLOOKUP("Src_IsAny",'Scoring_Config'!$A:$A,'Scoring_Config'!$D:$D,"Yes")="Yes",_xlfn.XLOOKUP("Src_IsAny",'Scoring_Config'!$A:$A,'Scoring_Config'!$C:$C,10),0),0)+IF(LEFT(Z1563,4)="True",IF(_xlfn.XLOOKUP("Src_CIDR_Le_16",'Scoring_Config'!$A:$A,'Scoring_Config'!$D:$D,"Yes")="Yes",_xlfn.XLOOKUP("Src_CIDR_Le_16",'Scoring_Config'!$A:$A,'Scoring_Config'!$C:$C,10),0),0)+IF(LEFT(AA1563,4)="True",IF(_xlfn.XLOOKUP("Src_CIDR_17_22",'Scoring_Config'!$A:$A,'Scoring_Config'!$D:$D,"Yes")="Yes",_xlfn.XLOOKUP("Src_CIDR_17_22",'Scoring_Config'!$A:$A,'Scoring_Config'!$C:$C,5),0),0)+IF(LEFT(AB1563,4)="True",IF(_xlfn.XLOOKUP("Dst_IsAny",'Scoring_Config'!$A:$A,'Scoring_Config'!$D:$D,"Yes")="Yes",_xlfn.XLOOKUP("Dst_IsAny",'Scoring_Config'!$A:$A,'Scoring_Config'!$C:$C,10),0),0)+IF(LEFT(AC1563,4)="True",IF(_xlfn.XLOOKUP("Dst_CIDR_Le_16",'Scoring_Config'!$A:$A,'Scoring_Config'!$D:$D,"Yes")="Yes",_xlfn.XLOOKUP("Dst_CIDR_Le_16",'Scoring_Config'!$A:$A,'Scoring_Config'!$C:$C,10),0),0)+IF(LEFT(AD1563,4)="True",IF(_xlfn.XLOOKUP("Dst_CIDR_17_22",'Scoring_Config'!$A:$A,'Scoring_Config'!$D:$D,"Yes")="Yes",_xlfn.XLOOKUP("Dst_CIDR_17_22",'Scoring_Config'!$A:$A,'Scoring_Config'!$C:$C,5),0),0)+IF(LEFT(AE1563,4)="True",IF(_xlfn.XLOOKUP("SrcZone_IsAny",'Scoring_Config'!$A:$A,'Scoring_Config'!$D:$D,"Yes")="Yes",_xlfn.XLOOKUP("SrcZone_IsAny",'Scoring_Config'!$A:$A,'Scoring_Config'!$C:$C,10),0),0)+IF(LEFT(AF1563,4)="True",IF(_xlfn.XLOOKUP("DstZone_IsAny",'Scoring_Config'!$A:$A,'Scoring_Config'!$D:$D,"Yes")="Yes",_xlfn.XLOOKUP("DstZone_IsAny",'Scoring_Config'!$A:$A,'Scoring_Config'!$C:$C,10),0),0)+IF(LEFT(AG1563,4)="True",IF(_xlfn.XLOOKUP("Service_Any_OR_RangeGt1000",'Scoring_Config'!$A:$A,'Scoring_Config'!$D:$D,"Yes")="Yes",_xlfn.XLOOKUP("Service_Any_OR_RangeGt1000",'Scoring_Config'!$A:$A,'Scoring_Config'!$C:$C,10),0),0)+IF(LEFT(AH1563,4)="True",IF(_xlfn.XLOOKUP("App_Any_OR_RangeGt1000",'Scoring_Config'!$A:$A,'Scoring_Config'!$D:$D,"Yes")="Yes",_xlfn.XLOOKUP("App_Any_OR_RangeGt1000",'Scoring_Config'!$A:$A,'Scoring_Config'!$C:$C,10),0),0)+IF(LEFT(AI1563,4)="True",IF(_xlfn.XLOOKUP("Service_Insecure_Match",'Scoring_Config'!$A:$A,'Scoring_Config'!$D:$D,"Yes")="Yes",_xlfn.XLOOKUP("Service_Insecure_Match",'Scoring_Config'!$A:$A,'Scoring_Config'!$C:$C,5),0),0)+IF(LEFT(AJ1563,4)="True",IF(_xlfn.XLOOKUP("Risky_Inbound",'Scoring_Config'!$A:$A,'Scoring_Config'!$D:$D,"Yes")="Yes",_xlfn.XLOOKUP("Risky_Inbound",'Scoring_Config'!$A:$A,'Scoring_Config'!$C:$C,50),0),0)+IF(LEFT(AK1563,4)="True",IF(_xlfn.XLOOKUP("Risky_Outbound",'Scoring_Config'!$A:$A,'Scoring_Config'!$D:$D,"Yes")="Yes",_xlfn.XLOOKUP("Risky_Outbound",'Scoring_Config'!$A:$A,'Scoring_Config'!$C:$C,25),0),0)+IF(LEFT(AZ1563,4)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1563,FIND(",",AL1563)+1,100)),0)+IF(LEFT(AM1563,4)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1563,FIND(",",AN1563)+1,100)),0)+IF(_xlfn.XLOOKUP("Profile_Scoring",'Scoring_Config'!$A:$A,'Scoring_Config'!$D:$D,"Yes")="Yes",VALUE(MID(AO1563,FIND(",",AO1563)+1,100)),0)+IF(_xlfn.XLOOKUP("Options_Scoring",'Scoring_Config'!$A:$A,'Scoring_Config'!$D:$D,"Yes")="Yes",VALUE(MID(AP1563,FIND(",",AP1563)+1,100)),0)))</f>
        <v>0</v>
      </c>
      <c r="AZ1563" cm="1">
        <f t="array" ref="AZ1563">IF(FALSE,"True," &amp; IF(_xlfn.XLOOKUP("Migrate_Insecure",'Scoring_Config'!$A:$A,'Scoring_Config'!$D:$D,"Yes")="Yes",_xlfn.XLOOKUP("Migrate_Insecure",'Scoring_Config'!$A:$A,'Scoring_Config'!$C:$C,10),0),"False,0")</f>
        <v>0</v>
      </c>
    </row>
    <row r="1564" spans="1:52">
      <c r="A1564" t="s">
        <v>1979</v>
      </c>
      <c r="B1564" t="s">
        <v>26</v>
      </c>
      <c r="C1564" t="s">
        <v>3542</v>
      </c>
      <c r="D1564" t="s">
        <v>3545</v>
      </c>
      <c r="E1564" t="s">
        <v>3563</v>
      </c>
      <c r="F1564" t="s">
        <v>4054</v>
      </c>
      <c r="G1564" t="s">
        <v>816</v>
      </c>
      <c r="H1564" t="s">
        <v>174</v>
      </c>
      <c r="I1564" t="s">
        <v>4054</v>
      </c>
      <c r="J1564" t="s">
        <v>816</v>
      </c>
      <c r="K1564" t="s">
        <v>174</v>
      </c>
      <c r="L1564" t="s">
        <v>174</v>
      </c>
      <c r="M1564" t="s">
        <v>1974</v>
      </c>
      <c r="N1564" t="s">
        <v>4315</v>
      </c>
      <c r="O1564" t="s">
        <v>4319</v>
      </c>
      <c r="P1564" t="s">
        <v>4322</v>
      </c>
      <c r="Q1564" t="s">
        <v>5429</v>
      </c>
      <c r="R1564" t="s">
        <v>5474</v>
      </c>
      <c r="S1564" t="s">
        <v>5464</v>
      </c>
      <c r="T1564" t="s">
        <v>5951</v>
      </c>
      <c r="U1564" t="s">
        <v>6691</v>
      </c>
      <c r="Y1564" cm="1">
        <f t="array" ref="Y1564">IF(FALSE,"True," &amp; IF(_xlfn.XLOOKUP("Src_IsAny",'Scoring_Config'!$A:$A,'Scoring_Config'!$D:$D,"Yes")="Yes",_xlfn.XLOOKUP("Src_IsAny",'Scoring_Config'!$A:$A,'Scoring_Config'!$C:$C,10),0),"False,0")</f>
        <v>0</v>
      </c>
      <c r="Z1564" cm="1">
        <f t="array" ref="Z1564">IF(TRUE,"True," &amp; IF(_xlfn.XLOOKUP("Src_CIDR_Le_16",'Scoring_Config'!$A:$A,'Scoring_Config'!$D:$D,"Yes")="Yes",_xlfn.XLOOKUP("Src_CIDR_Le_16",'Scoring_Config'!$A:$A,'Scoring_Config'!$C:$C,10),0),"False,0")</f>
        <v>0</v>
      </c>
      <c r="AA1564" cm="1">
        <f t="array" ref="AA1564">IF(FALSE,"True," &amp; IF(_xlfn.XLOOKUP("Src_CIDR_17_22",'Scoring_Config'!$A:$A,'Scoring_Config'!$D:$D,"Yes")="Yes",_xlfn.XLOOKUP("Src_CIDR_17_22",'Scoring_Config'!$A:$A,'Scoring_Config'!$C:$C,5),0),"False,0")</f>
        <v>0</v>
      </c>
      <c r="AB1564" cm="1">
        <f t="array" ref="AB1564">IF(FALSE,"True," &amp; IF(_xlfn.XLOOKUP("Dst_IsAny",'Scoring_Config'!$A:$A,'Scoring_Config'!$D:$D,"Yes")="Yes",_xlfn.XLOOKUP("Dst_IsAny",'Scoring_Config'!$A:$A,'Scoring_Config'!$C:$C,10),0),"False,0")</f>
        <v>0</v>
      </c>
      <c r="AC1564" cm="1">
        <f t="array" ref="AC1564">IF(TRUE,"True," &amp; IF(_xlfn.XLOOKUP("Dst_CIDR_Le_16",'Scoring_Config'!$A:$A,'Scoring_Config'!$D:$D,"Yes")="Yes",_xlfn.XLOOKUP("Dst_CIDR_Le_16",'Scoring_Config'!$A:$A,'Scoring_Config'!$C:$C,10),0),"False,0")</f>
        <v>0</v>
      </c>
      <c r="AD1564" cm="1">
        <f t="array" ref="AD1564">IF(FALSE,"True," &amp; IF(_xlfn.XLOOKUP("Dst_CIDR_17_22",'Scoring_Config'!$A:$A,'Scoring_Config'!$D:$D,"Yes")="Yes",_xlfn.XLOOKUP("Dst_CIDR_17_22",'Scoring_Config'!$A:$A,'Scoring_Config'!$C:$C,5),0),"False,0")</f>
        <v>0</v>
      </c>
      <c r="AE1564" cm="1">
        <f t="array" ref="AE1564">IF(FALSE,"True," &amp; IF(_xlfn.XLOOKUP("SrcZone_IsAny",'Scoring_Config'!$A:$A,'Scoring_Config'!$D:$D,"Yes")="Yes",_xlfn.XLOOKUP("SrcZone_IsAny",'Scoring_Config'!$A:$A,'Scoring_Config'!$C:$C,10),0),"False,0")</f>
        <v>0</v>
      </c>
      <c r="AF1564" cm="1">
        <f t="array" ref="AF1564">IF(FALSE,"True," &amp; IF(_xlfn.XLOOKUP("DstZone_IsAny",'Scoring_Config'!$A:$A,'Scoring_Config'!$D:$D,"Yes")="Yes",_xlfn.XLOOKUP("DstZone_IsAny",'Scoring_Config'!$A:$A,'Scoring_Config'!$C:$C,10),0),"False,0")</f>
        <v>0</v>
      </c>
      <c r="AG1564" cm="1">
        <f t="array" ref="AG1564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564" cm="1">
        <f t="array" ref="AH1564">IF(TRUE,"True," &amp; IF(_xlfn.XLOOKUP("App_Any_OR_RangeGt1000",'Scoring_Config'!$A:$A,'Scoring_Config'!$D:$D,"Yes")="Yes",_xlfn.XLOOKUP("App_Any_OR_RangeGt1000",'Scoring_Config'!$A:$A,'Scoring_Config'!$C:$C,10),0),"False,0")</f>
        <v>0</v>
      </c>
      <c r="AI1564" cm="1">
        <f t="array" ref="AI1564">IF(TRUE,"True," &amp; IF(_xlfn.XLOOKUP("Service_Insecure_Match",'Scoring_Config'!$A:$A,'Scoring_Config'!$D:$D,"Yes")="Yes",_xlfn.XLOOKUP("Service_Insecure_Match",'Scoring_Config'!$A:$A,'Scoring_Config'!$C:$C,5),0),"False,0")</f>
        <v>0</v>
      </c>
      <c r="AJ1564" cm="1">
        <f t="array" ref="AJ1564">IF(FALSE,"True," &amp; IF(_xlfn.XLOOKUP("Risky_Inbound",'Scoring_Config'!$A:$A,'Scoring_Config'!$D:$D,"Yes")="Yes",_xlfn.XLOOKUP("Risky_Inbound",'Scoring_Config'!$A:$A,'Scoring_Config'!$C:$C,50),0),"False,0")</f>
        <v>0</v>
      </c>
      <c r="AK1564" cm="1">
        <f t="array" ref="AK1564">IF(FALSE,"True," &amp; IF(_xlfn.XLOOKUP("Risky_Outbound",'Scoring_Config'!$A:$A,'Scoring_Config'!$D:$D,"Yes")="Yes",_xlfn.XLOOKUP("Risky_Outbound",'Scoring_Config'!$A:$A,'Scoring_Config'!$C:$C,25),0),"False,0")</f>
        <v>0</v>
      </c>
      <c r="AL1564" t="s">
        <v>6697</v>
      </c>
      <c r="AM1564" cm="1">
        <f t="array" ref="AM1564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64" t="s">
        <v>6697</v>
      </c>
      <c r="AO1564" t="s">
        <v>6697</v>
      </c>
      <c r="AP1564" t="s">
        <v>6697</v>
      </c>
      <c r="AQ1564" cm="1">
        <f t="array" ref="AQ1564">IF(TRUE,"True," &amp; IF(_xlfn.XLOOKUP("Service_IsAny",'Scoring_Config'!$A:$A,'Scoring_Config'!$D:$D,"Yes")="Yes",_xlfn.XLOOKUP("Service_IsAny",'Scoring_Config'!$A:$A,'Scoring_Config'!$C:$C,0),0),"False,0")</f>
        <v>0</v>
      </c>
      <c r="AR1564">
        <v>65535</v>
      </c>
      <c r="AS1564" cm="1">
        <f t="array" ref="AS1564">IF(TRUE,"True," &amp; IF(_xlfn.XLOOKUP("Service_RangeGt1000",'Scoring_Config'!$A:$A,'Scoring_Config'!$D:$D,"Yes")="Yes",_xlfn.XLOOKUP("Service_RangeGt1000",'Scoring_Config'!$A:$A,'Scoring_Config'!$C:$C,0),0),"False,0")</f>
        <v>0</v>
      </c>
      <c r="AT1564" cm="1">
        <f t="array" ref="AT1564">IF(TRUE,"True," &amp; IF(_xlfn.XLOOKUP("App_IsAny",'Scoring_Config'!$A:$A,'Scoring_Config'!$D:$D,"Yes")="Yes",_xlfn.XLOOKUP("App_IsAny",'Scoring_Config'!$A:$A,'Scoring_Config'!$C:$C,0),0),"False,0")</f>
        <v>0</v>
      </c>
      <c r="AU1564">
        <v>65535</v>
      </c>
      <c r="AV1564" cm="1">
        <f t="array" ref="AV1564">IF(TRUE,"True," &amp; IF(_xlfn.XLOOKUP("App_RangeGt1000",'Scoring_Config'!$A:$A,'Scoring_Config'!$D:$D,"Yes")="Yes",_xlfn.XLOOKUP("App_RangeGt1000",'Scoring_Config'!$A:$A,'Scoring_Config'!$C:$C,0),0),"False,0")</f>
        <v>0</v>
      </c>
      <c r="AW1564" cm="1">
        <f t="array" ref="AW1564">IF(FALSE,"True," &amp; IF(_xlfn.XLOOKUP("Action_IsDenyOrDrop",'Scoring_Config'!$A:$A,'Scoring_Config'!$D:$D,"Yes")="Yes",_xlfn.XLOOKUP("Action_IsDenyOrDrop",'Scoring_Config'!$A:$A,'Scoring_Config'!$C:$C,0),0),"False,0")</f>
        <v>0</v>
      </c>
      <c r="AX1564" cm="1">
        <f t="array" ref="AX1564">IF(LEFT(AW1564,4)="True",0,(IF(LEFT(Y1564,4)="True",IF(_xlfn.XLOOKUP("Src_IsAny",'Scoring_Config'!$A:$A,'Scoring_Config'!$D:$D,"Yes")="Yes",_xlfn.XLOOKUP("Src_IsAny",'Scoring_Config'!$A:$A,'Scoring_Config'!$C:$C,10),0),0)+IF(LEFT(Z1564,4)="True",IF(_xlfn.XLOOKUP("Src_CIDR_Le_16",'Scoring_Config'!$A:$A,'Scoring_Config'!$D:$D,"Yes")="Yes",_xlfn.XLOOKUP("Src_CIDR_Le_16",'Scoring_Config'!$A:$A,'Scoring_Config'!$C:$C,10),0),0)+IF(LEFT(AA1564,4)="True",IF(_xlfn.XLOOKUP("Src_CIDR_17_22",'Scoring_Config'!$A:$A,'Scoring_Config'!$D:$D,"Yes")="Yes",_xlfn.XLOOKUP("Src_CIDR_17_22",'Scoring_Config'!$A:$A,'Scoring_Config'!$C:$C,5),0),0)+IF(LEFT(AB1564,4)="True",IF(_xlfn.XLOOKUP("Dst_IsAny",'Scoring_Config'!$A:$A,'Scoring_Config'!$D:$D,"Yes")="Yes",_xlfn.XLOOKUP("Dst_IsAny",'Scoring_Config'!$A:$A,'Scoring_Config'!$C:$C,10),0),0)+IF(LEFT(AC1564,4)="True",IF(_xlfn.XLOOKUP("Dst_CIDR_Le_16",'Scoring_Config'!$A:$A,'Scoring_Config'!$D:$D,"Yes")="Yes",_xlfn.XLOOKUP("Dst_CIDR_Le_16",'Scoring_Config'!$A:$A,'Scoring_Config'!$C:$C,10),0),0)+IF(LEFT(AD1564,4)="True",IF(_xlfn.XLOOKUP("Dst_CIDR_17_22",'Scoring_Config'!$A:$A,'Scoring_Config'!$D:$D,"Yes")="Yes",_xlfn.XLOOKUP("Dst_CIDR_17_22",'Scoring_Config'!$A:$A,'Scoring_Config'!$C:$C,5),0),0)+IF(LEFT(AE1564,4)="True",IF(_xlfn.XLOOKUP("SrcZone_IsAny",'Scoring_Config'!$A:$A,'Scoring_Config'!$D:$D,"Yes")="Yes",_xlfn.XLOOKUP("SrcZone_IsAny",'Scoring_Config'!$A:$A,'Scoring_Config'!$C:$C,10),0),0)+IF(LEFT(AF1564,4)="True",IF(_xlfn.XLOOKUP("DstZone_IsAny",'Scoring_Config'!$A:$A,'Scoring_Config'!$D:$D,"Yes")="Yes",_xlfn.XLOOKUP("DstZone_IsAny",'Scoring_Config'!$A:$A,'Scoring_Config'!$C:$C,10),0),0)+IF(LEFT(AG1564,4)="True",IF(_xlfn.XLOOKUP("Service_Any_OR_RangeGt1000",'Scoring_Config'!$A:$A,'Scoring_Config'!$D:$D,"Yes")="Yes",_xlfn.XLOOKUP("Service_Any_OR_RangeGt1000",'Scoring_Config'!$A:$A,'Scoring_Config'!$C:$C,10),0),0)+IF(LEFT(AH1564,4)="True",IF(_xlfn.XLOOKUP("App_Any_OR_RangeGt1000",'Scoring_Config'!$A:$A,'Scoring_Config'!$D:$D,"Yes")="Yes",_xlfn.XLOOKUP("App_Any_OR_RangeGt1000",'Scoring_Config'!$A:$A,'Scoring_Config'!$C:$C,10),0),0)+IF(LEFT(AI1564,4)="True",IF(_xlfn.XLOOKUP("Service_Insecure_Match",'Scoring_Config'!$A:$A,'Scoring_Config'!$D:$D,"Yes")="Yes",_xlfn.XLOOKUP("Service_Insecure_Match",'Scoring_Config'!$A:$A,'Scoring_Config'!$C:$C,5),0),0)+IF(LEFT(AJ1564,4)="True",IF(_xlfn.XLOOKUP("Risky_Inbound",'Scoring_Config'!$A:$A,'Scoring_Config'!$D:$D,"Yes")="Yes",_xlfn.XLOOKUP("Risky_Inbound",'Scoring_Config'!$A:$A,'Scoring_Config'!$C:$C,50),0),0)+IF(LEFT(AK1564,4)="True",IF(_xlfn.XLOOKUP("Risky_Outbound",'Scoring_Config'!$A:$A,'Scoring_Config'!$D:$D,"Yes")="Yes",_xlfn.XLOOKUP("Risky_Outbound",'Scoring_Config'!$A:$A,'Scoring_Config'!$C:$C,25),0),0)+IF(LEFT(AZ1564,4)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1564,FIND(",",AL1564)+1,100)),0)+IF(LEFT(AM1564,4)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1564,FIND(",",AN1564)+1,100)),0)+IF(_xlfn.XLOOKUP("Profile_Scoring",'Scoring_Config'!$A:$A,'Scoring_Config'!$D:$D,"Yes")="Yes",VALUE(MID(AO1564,FIND(",",AO1564)+1,100)),0)+IF(_xlfn.XLOOKUP("Options_Scoring",'Scoring_Config'!$A:$A,'Scoring_Config'!$D:$D,"Yes")="Yes",VALUE(MID(AP1564,FIND(",",AP1564)+1,100)),0)))</f>
        <v>0</v>
      </c>
      <c r="AY1564" t="s">
        <v>6706</v>
      </c>
      <c r="AZ1564" cm="1">
        <f t="array" ref="AZ1564">IF(TRUE,"True," &amp; IF(_xlfn.XLOOKUP("Migrate_Insecure",'Scoring_Config'!$A:$A,'Scoring_Config'!$D:$D,"Yes")="Yes",_xlfn.XLOOKUP("Migrate_Insecure",'Scoring_Config'!$A:$A,'Scoring_Config'!$C:$C,10),0),"False,0")</f>
        <v>0</v>
      </c>
    </row>
    <row r="1565" spans="1:52">
      <c r="A1565" t="s">
        <v>1979</v>
      </c>
      <c r="B1565" t="s">
        <v>27</v>
      </c>
      <c r="C1565" t="s">
        <v>3542</v>
      </c>
      <c r="D1565" t="s">
        <v>3545</v>
      </c>
      <c r="E1565" t="s">
        <v>3563</v>
      </c>
      <c r="F1565" t="s">
        <v>3970</v>
      </c>
      <c r="G1565" t="s">
        <v>817</v>
      </c>
      <c r="H1565" t="s">
        <v>174</v>
      </c>
      <c r="I1565" t="s">
        <v>3970</v>
      </c>
      <c r="J1565" t="s">
        <v>817</v>
      </c>
      <c r="K1565" t="s">
        <v>174</v>
      </c>
      <c r="L1565" t="s">
        <v>174</v>
      </c>
      <c r="M1565" t="s">
        <v>1974</v>
      </c>
      <c r="N1565" t="s">
        <v>4315</v>
      </c>
      <c r="O1565" t="s">
        <v>4319</v>
      </c>
      <c r="P1565" t="s">
        <v>4321</v>
      </c>
      <c r="Q1565" t="s">
        <v>5430</v>
      </c>
      <c r="R1565" t="s">
        <v>5475</v>
      </c>
      <c r="S1565" t="s">
        <v>5440</v>
      </c>
      <c r="T1565" t="s">
        <v>5828</v>
      </c>
      <c r="U1565" t="s">
        <v>6691</v>
      </c>
      <c r="Y1565" cm="1">
        <f t="array" ref="Y1565">IF(FALSE,"True," &amp; IF(_xlfn.XLOOKUP("Src_IsAny",'Scoring_Config'!$A:$A,'Scoring_Config'!$D:$D,"Yes")="Yes",_xlfn.XLOOKUP("Src_IsAny",'Scoring_Config'!$A:$A,'Scoring_Config'!$C:$C,10),0),"False,0")</f>
        <v>0</v>
      </c>
      <c r="Z1565" cm="1">
        <f t="array" ref="Z1565">IF(TRUE,"True," &amp; IF(_xlfn.XLOOKUP("Src_CIDR_Le_16",'Scoring_Config'!$A:$A,'Scoring_Config'!$D:$D,"Yes")="Yes",_xlfn.XLOOKUP("Src_CIDR_Le_16",'Scoring_Config'!$A:$A,'Scoring_Config'!$C:$C,10),0),"False,0")</f>
        <v>0</v>
      </c>
      <c r="AA1565" cm="1">
        <f t="array" ref="AA1565">IF(FALSE,"True," &amp; IF(_xlfn.XLOOKUP("Src_CIDR_17_22",'Scoring_Config'!$A:$A,'Scoring_Config'!$D:$D,"Yes")="Yes",_xlfn.XLOOKUP("Src_CIDR_17_22",'Scoring_Config'!$A:$A,'Scoring_Config'!$C:$C,5),0),"False,0")</f>
        <v>0</v>
      </c>
      <c r="AB1565" cm="1">
        <f t="array" ref="AB1565">IF(FALSE,"True," &amp; IF(_xlfn.XLOOKUP("Dst_IsAny",'Scoring_Config'!$A:$A,'Scoring_Config'!$D:$D,"Yes")="Yes",_xlfn.XLOOKUP("Dst_IsAny",'Scoring_Config'!$A:$A,'Scoring_Config'!$C:$C,10),0),"False,0")</f>
        <v>0</v>
      </c>
      <c r="AC1565" cm="1">
        <f t="array" ref="AC1565">IF(TRUE,"True," &amp; IF(_xlfn.XLOOKUP("Dst_CIDR_Le_16",'Scoring_Config'!$A:$A,'Scoring_Config'!$D:$D,"Yes")="Yes",_xlfn.XLOOKUP("Dst_CIDR_Le_16",'Scoring_Config'!$A:$A,'Scoring_Config'!$C:$C,10),0),"False,0")</f>
        <v>0</v>
      </c>
      <c r="AD1565" cm="1">
        <f t="array" ref="AD1565">IF(FALSE,"True," &amp; IF(_xlfn.XLOOKUP("Dst_CIDR_17_22",'Scoring_Config'!$A:$A,'Scoring_Config'!$D:$D,"Yes")="Yes",_xlfn.XLOOKUP("Dst_CIDR_17_22",'Scoring_Config'!$A:$A,'Scoring_Config'!$C:$C,5),0),"False,0")</f>
        <v>0</v>
      </c>
      <c r="AE1565" cm="1">
        <f t="array" ref="AE1565">IF(FALSE,"True," &amp; IF(_xlfn.XLOOKUP("SrcZone_IsAny",'Scoring_Config'!$A:$A,'Scoring_Config'!$D:$D,"Yes")="Yes",_xlfn.XLOOKUP("SrcZone_IsAny",'Scoring_Config'!$A:$A,'Scoring_Config'!$C:$C,10),0),"False,0")</f>
        <v>0</v>
      </c>
      <c r="AF1565" cm="1">
        <f t="array" ref="AF1565">IF(FALSE,"True," &amp; IF(_xlfn.XLOOKUP("DstZone_IsAny",'Scoring_Config'!$A:$A,'Scoring_Config'!$D:$D,"Yes")="Yes",_xlfn.XLOOKUP("DstZone_IsAny",'Scoring_Config'!$A:$A,'Scoring_Config'!$C:$C,10),0),"False,0")</f>
        <v>0</v>
      </c>
      <c r="AG1565" cm="1">
        <f t="array" ref="AG1565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565" cm="1">
        <f t="array" ref="AH1565">IF(TRUE,"True," &amp; IF(_xlfn.XLOOKUP("App_Any_OR_RangeGt1000",'Scoring_Config'!$A:$A,'Scoring_Config'!$D:$D,"Yes")="Yes",_xlfn.XLOOKUP("App_Any_OR_RangeGt1000",'Scoring_Config'!$A:$A,'Scoring_Config'!$C:$C,10),0),"False,0")</f>
        <v>0</v>
      </c>
      <c r="AI1565" cm="1">
        <f t="array" ref="AI1565">IF(TRUE,"True," &amp; IF(_xlfn.XLOOKUP("Service_Insecure_Match",'Scoring_Config'!$A:$A,'Scoring_Config'!$D:$D,"Yes")="Yes",_xlfn.XLOOKUP("Service_Insecure_Match",'Scoring_Config'!$A:$A,'Scoring_Config'!$C:$C,5),0),"False,0")</f>
        <v>0</v>
      </c>
      <c r="AJ1565" cm="1">
        <f t="array" ref="AJ1565">IF(FALSE,"True," &amp; IF(_xlfn.XLOOKUP("Risky_Inbound",'Scoring_Config'!$A:$A,'Scoring_Config'!$D:$D,"Yes")="Yes",_xlfn.XLOOKUP("Risky_Inbound",'Scoring_Config'!$A:$A,'Scoring_Config'!$C:$C,50),0),"False,0")</f>
        <v>0</v>
      </c>
      <c r="AK1565" cm="1">
        <f t="array" ref="AK1565">IF(FALSE,"True," &amp; IF(_xlfn.XLOOKUP("Risky_Outbound",'Scoring_Config'!$A:$A,'Scoring_Config'!$D:$D,"Yes")="Yes",_xlfn.XLOOKUP("Risky_Outbound",'Scoring_Config'!$A:$A,'Scoring_Config'!$C:$C,25),0),"False,0")</f>
        <v>0</v>
      </c>
      <c r="AL1565" t="s">
        <v>6700</v>
      </c>
      <c r="AM1565" cm="1">
        <f t="array" ref="AM1565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65" t="s">
        <v>6697</v>
      </c>
      <c r="AO1565" t="s">
        <v>6697</v>
      </c>
      <c r="AP1565" t="s">
        <v>6697</v>
      </c>
      <c r="AQ1565" cm="1">
        <f t="array" ref="AQ1565">IF(TRUE,"True," &amp; IF(_xlfn.XLOOKUP("Service_IsAny",'Scoring_Config'!$A:$A,'Scoring_Config'!$D:$D,"Yes")="Yes",_xlfn.XLOOKUP("Service_IsAny",'Scoring_Config'!$A:$A,'Scoring_Config'!$C:$C,0),0),"False,0")</f>
        <v>0</v>
      </c>
      <c r="AR1565">
        <v>65535</v>
      </c>
      <c r="AS1565" cm="1">
        <f t="array" ref="AS1565">IF(TRUE,"True," &amp; IF(_xlfn.XLOOKUP("Service_RangeGt1000",'Scoring_Config'!$A:$A,'Scoring_Config'!$D:$D,"Yes")="Yes",_xlfn.XLOOKUP("Service_RangeGt1000",'Scoring_Config'!$A:$A,'Scoring_Config'!$C:$C,0),0),"False,0")</f>
        <v>0</v>
      </c>
      <c r="AT1565" cm="1">
        <f t="array" ref="AT1565">IF(TRUE,"True," &amp; IF(_xlfn.XLOOKUP("App_IsAny",'Scoring_Config'!$A:$A,'Scoring_Config'!$D:$D,"Yes")="Yes",_xlfn.XLOOKUP("App_IsAny",'Scoring_Config'!$A:$A,'Scoring_Config'!$C:$C,0),0),"False,0")</f>
        <v>0</v>
      </c>
      <c r="AU1565">
        <v>65535</v>
      </c>
      <c r="AV1565" cm="1">
        <f t="array" ref="AV1565">IF(TRUE,"True," &amp; IF(_xlfn.XLOOKUP("App_RangeGt1000",'Scoring_Config'!$A:$A,'Scoring_Config'!$D:$D,"Yes")="Yes",_xlfn.XLOOKUP("App_RangeGt1000",'Scoring_Config'!$A:$A,'Scoring_Config'!$C:$C,0),0),"False,0")</f>
        <v>0</v>
      </c>
      <c r="AW1565" cm="1">
        <f t="array" ref="AW1565">IF(FALSE,"True," &amp; IF(_xlfn.XLOOKUP("Action_IsDenyOrDrop",'Scoring_Config'!$A:$A,'Scoring_Config'!$D:$D,"Yes")="Yes",_xlfn.XLOOKUP("Action_IsDenyOrDrop",'Scoring_Config'!$A:$A,'Scoring_Config'!$C:$C,0),0),"False,0")</f>
        <v>0</v>
      </c>
      <c r="AX1565" cm="1">
        <f t="array" ref="AX1565">IF(LEFT(AW1565,4)="True",0,(IF(LEFT(Y1565,4)="True",IF(_xlfn.XLOOKUP("Src_IsAny",'Scoring_Config'!$A:$A,'Scoring_Config'!$D:$D,"Yes")="Yes",_xlfn.XLOOKUP("Src_IsAny",'Scoring_Config'!$A:$A,'Scoring_Config'!$C:$C,10),0),0)+IF(LEFT(Z1565,4)="True",IF(_xlfn.XLOOKUP("Src_CIDR_Le_16",'Scoring_Config'!$A:$A,'Scoring_Config'!$D:$D,"Yes")="Yes",_xlfn.XLOOKUP("Src_CIDR_Le_16",'Scoring_Config'!$A:$A,'Scoring_Config'!$C:$C,10),0),0)+IF(LEFT(AA1565,4)="True",IF(_xlfn.XLOOKUP("Src_CIDR_17_22",'Scoring_Config'!$A:$A,'Scoring_Config'!$D:$D,"Yes")="Yes",_xlfn.XLOOKUP("Src_CIDR_17_22",'Scoring_Config'!$A:$A,'Scoring_Config'!$C:$C,5),0),0)+IF(LEFT(AB1565,4)="True",IF(_xlfn.XLOOKUP("Dst_IsAny",'Scoring_Config'!$A:$A,'Scoring_Config'!$D:$D,"Yes")="Yes",_xlfn.XLOOKUP("Dst_IsAny",'Scoring_Config'!$A:$A,'Scoring_Config'!$C:$C,10),0),0)+IF(LEFT(AC1565,4)="True",IF(_xlfn.XLOOKUP("Dst_CIDR_Le_16",'Scoring_Config'!$A:$A,'Scoring_Config'!$D:$D,"Yes")="Yes",_xlfn.XLOOKUP("Dst_CIDR_Le_16",'Scoring_Config'!$A:$A,'Scoring_Config'!$C:$C,10),0),0)+IF(LEFT(AD1565,4)="True",IF(_xlfn.XLOOKUP("Dst_CIDR_17_22",'Scoring_Config'!$A:$A,'Scoring_Config'!$D:$D,"Yes")="Yes",_xlfn.XLOOKUP("Dst_CIDR_17_22",'Scoring_Config'!$A:$A,'Scoring_Config'!$C:$C,5),0),0)+IF(LEFT(AE1565,4)="True",IF(_xlfn.XLOOKUP("SrcZone_IsAny",'Scoring_Config'!$A:$A,'Scoring_Config'!$D:$D,"Yes")="Yes",_xlfn.XLOOKUP("SrcZone_IsAny",'Scoring_Config'!$A:$A,'Scoring_Config'!$C:$C,10),0),0)+IF(LEFT(AF1565,4)="True",IF(_xlfn.XLOOKUP("DstZone_IsAny",'Scoring_Config'!$A:$A,'Scoring_Config'!$D:$D,"Yes")="Yes",_xlfn.XLOOKUP("DstZone_IsAny",'Scoring_Config'!$A:$A,'Scoring_Config'!$C:$C,10),0),0)+IF(LEFT(AG1565,4)="True",IF(_xlfn.XLOOKUP("Service_Any_OR_RangeGt1000",'Scoring_Config'!$A:$A,'Scoring_Config'!$D:$D,"Yes")="Yes",_xlfn.XLOOKUP("Service_Any_OR_RangeGt1000",'Scoring_Config'!$A:$A,'Scoring_Config'!$C:$C,10),0),0)+IF(LEFT(AH1565,4)="True",IF(_xlfn.XLOOKUP("App_Any_OR_RangeGt1000",'Scoring_Config'!$A:$A,'Scoring_Config'!$D:$D,"Yes")="Yes",_xlfn.XLOOKUP("App_Any_OR_RangeGt1000",'Scoring_Config'!$A:$A,'Scoring_Config'!$C:$C,10),0),0)+IF(LEFT(AI1565,4)="True",IF(_xlfn.XLOOKUP("Service_Insecure_Match",'Scoring_Config'!$A:$A,'Scoring_Config'!$D:$D,"Yes")="Yes",_xlfn.XLOOKUP("Service_Insecure_Match",'Scoring_Config'!$A:$A,'Scoring_Config'!$C:$C,5),0),0)+IF(LEFT(AJ1565,4)="True",IF(_xlfn.XLOOKUP("Risky_Inbound",'Scoring_Config'!$A:$A,'Scoring_Config'!$D:$D,"Yes")="Yes",_xlfn.XLOOKUP("Risky_Inbound",'Scoring_Config'!$A:$A,'Scoring_Config'!$C:$C,50),0),0)+IF(LEFT(AK1565,4)="True",IF(_xlfn.XLOOKUP("Risky_Outbound",'Scoring_Config'!$A:$A,'Scoring_Config'!$D:$D,"Yes")="Yes",_xlfn.XLOOKUP("Risky_Outbound",'Scoring_Config'!$A:$A,'Scoring_Config'!$C:$C,25),0),0)+IF(LEFT(AZ1565,4)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1565,FIND(",",AL1565)+1,100)),0)+IF(LEFT(AM1565,4)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1565,FIND(",",AN1565)+1,100)),0)+IF(_xlfn.XLOOKUP("Profile_Scoring",'Scoring_Config'!$A:$A,'Scoring_Config'!$D:$D,"Yes")="Yes",VALUE(MID(AO1565,FIND(",",AO1565)+1,100)),0)+IF(_xlfn.XLOOKUP("Options_Scoring",'Scoring_Config'!$A:$A,'Scoring_Config'!$D:$D,"Yes")="Yes",VALUE(MID(AP1565,FIND(",",AP1565)+1,100)),0)))</f>
        <v>0</v>
      </c>
      <c r="AY1565" t="s">
        <v>6706</v>
      </c>
      <c r="AZ1565" cm="1">
        <f t="array" ref="AZ1565">IF(TRUE,"True," &amp; IF(_xlfn.XLOOKUP("Migrate_Insecure",'Scoring_Config'!$A:$A,'Scoring_Config'!$D:$D,"Yes")="Yes",_xlfn.XLOOKUP("Migrate_Insecure",'Scoring_Config'!$A:$A,'Scoring_Config'!$C:$C,10),0),"False,0")</f>
        <v>0</v>
      </c>
    </row>
    <row r="1566" spans="1:52">
      <c r="A1566" t="s">
        <v>1979</v>
      </c>
      <c r="B1566" t="s">
        <v>3536</v>
      </c>
      <c r="C1566" t="s">
        <v>3542</v>
      </c>
      <c r="D1566" t="s">
        <v>3545</v>
      </c>
      <c r="E1566" t="s">
        <v>3563</v>
      </c>
      <c r="F1566" t="s">
        <v>3970</v>
      </c>
      <c r="G1566" t="s">
        <v>818</v>
      </c>
      <c r="H1566" t="s">
        <v>174</v>
      </c>
      <c r="I1566" t="s">
        <v>3970</v>
      </c>
      <c r="J1566" t="s">
        <v>1322</v>
      </c>
      <c r="K1566" t="s">
        <v>174</v>
      </c>
      <c r="L1566" t="s">
        <v>1594</v>
      </c>
      <c r="M1566" t="s">
        <v>1974</v>
      </c>
      <c r="N1566" t="s">
        <v>4315</v>
      </c>
      <c r="O1566" t="s">
        <v>4319</v>
      </c>
      <c r="P1566" t="s">
        <v>4321</v>
      </c>
      <c r="Q1566" t="s">
        <v>5431</v>
      </c>
      <c r="R1566" t="s">
        <v>5437</v>
      </c>
      <c r="S1566" t="s">
        <v>5467</v>
      </c>
      <c r="T1566" t="s">
        <v>5952</v>
      </c>
      <c r="U1566" t="s">
        <v>6692</v>
      </c>
      <c r="Y1566" cm="1">
        <f t="array" ref="Y1566">IF(FALSE,"True," &amp; IF(_xlfn.XLOOKUP("Src_IsAny",'Scoring_Config'!$A:$A,'Scoring_Config'!$D:$D,"Yes")="Yes",_xlfn.XLOOKUP("Src_IsAny",'Scoring_Config'!$A:$A,'Scoring_Config'!$C:$C,10),0),"False,0")</f>
        <v>0</v>
      </c>
      <c r="Z1566" cm="1">
        <f t="array" ref="Z1566">IF(FALSE,"True," &amp; IF(_xlfn.XLOOKUP("Src_CIDR_Le_16",'Scoring_Config'!$A:$A,'Scoring_Config'!$D:$D,"Yes")="Yes",_xlfn.XLOOKUP("Src_CIDR_Le_16",'Scoring_Config'!$A:$A,'Scoring_Config'!$C:$C,10),0),"False,0")</f>
        <v>0</v>
      </c>
      <c r="AA1566" cm="1">
        <f t="array" ref="AA1566">IF(FALSE,"True," &amp; IF(_xlfn.XLOOKUP("Src_CIDR_17_22",'Scoring_Config'!$A:$A,'Scoring_Config'!$D:$D,"Yes")="Yes",_xlfn.XLOOKUP("Src_CIDR_17_22",'Scoring_Config'!$A:$A,'Scoring_Config'!$C:$C,5),0),"False,0")</f>
        <v>0</v>
      </c>
      <c r="AB1566" cm="1">
        <f t="array" ref="AB1566">IF(FALSE,"True," &amp; IF(_xlfn.XLOOKUP("Dst_IsAny",'Scoring_Config'!$A:$A,'Scoring_Config'!$D:$D,"Yes")="Yes",_xlfn.XLOOKUP("Dst_IsAny",'Scoring_Config'!$A:$A,'Scoring_Config'!$C:$C,10),0),"False,0")</f>
        <v>0</v>
      </c>
      <c r="AC1566" cm="1">
        <f t="array" ref="AC1566">IF(FALSE,"True," &amp; IF(_xlfn.XLOOKUP("Dst_CIDR_Le_16",'Scoring_Config'!$A:$A,'Scoring_Config'!$D:$D,"Yes")="Yes",_xlfn.XLOOKUP("Dst_CIDR_Le_16",'Scoring_Config'!$A:$A,'Scoring_Config'!$C:$C,10),0),"False,0")</f>
        <v>0</v>
      </c>
      <c r="AD1566" cm="1">
        <f t="array" ref="AD1566">IF(FALSE,"True," &amp; IF(_xlfn.XLOOKUP("Dst_CIDR_17_22",'Scoring_Config'!$A:$A,'Scoring_Config'!$D:$D,"Yes")="Yes",_xlfn.XLOOKUP("Dst_CIDR_17_22",'Scoring_Config'!$A:$A,'Scoring_Config'!$C:$C,5),0),"False,0")</f>
        <v>0</v>
      </c>
      <c r="AE1566" cm="1">
        <f t="array" ref="AE1566">IF(FALSE,"True," &amp; IF(_xlfn.XLOOKUP("SrcZone_IsAny",'Scoring_Config'!$A:$A,'Scoring_Config'!$D:$D,"Yes")="Yes",_xlfn.XLOOKUP("SrcZone_IsAny",'Scoring_Config'!$A:$A,'Scoring_Config'!$C:$C,10),0),"False,0")</f>
        <v>0</v>
      </c>
      <c r="AF1566" cm="1">
        <f t="array" ref="AF1566">IF(FALSE,"True," &amp; IF(_xlfn.XLOOKUP("DstZone_IsAny",'Scoring_Config'!$A:$A,'Scoring_Config'!$D:$D,"Yes")="Yes",_xlfn.XLOOKUP("DstZone_IsAny",'Scoring_Config'!$A:$A,'Scoring_Config'!$C:$C,10),0),"False,0")</f>
        <v>0</v>
      </c>
      <c r="AG1566" cm="1">
        <f t="array" ref="AG1566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66" cm="1">
        <f t="array" ref="AH1566">IF(TRUE,"True," &amp; IF(_xlfn.XLOOKUP("App_Any_OR_RangeGt1000",'Scoring_Config'!$A:$A,'Scoring_Config'!$D:$D,"Yes")="Yes",_xlfn.XLOOKUP("App_Any_OR_RangeGt1000",'Scoring_Config'!$A:$A,'Scoring_Config'!$C:$C,10),0),"False,0")</f>
        <v>0</v>
      </c>
      <c r="AI1566" cm="1">
        <f t="array" ref="AI1566">IF(FALSE,"True," &amp; IF(_xlfn.XLOOKUP("Service_Insecure_Match",'Scoring_Config'!$A:$A,'Scoring_Config'!$D:$D,"Yes")="Yes",_xlfn.XLOOKUP("Service_Insecure_Match",'Scoring_Config'!$A:$A,'Scoring_Config'!$C:$C,5),0),"False,0")</f>
        <v>0</v>
      </c>
      <c r="AJ1566" cm="1">
        <f t="array" ref="AJ1566">IF(FALSE,"True," &amp; IF(_xlfn.XLOOKUP("Risky_Inbound",'Scoring_Config'!$A:$A,'Scoring_Config'!$D:$D,"Yes")="Yes",_xlfn.XLOOKUP("Risky_Inbound",'Scoring_Config'!$A:$A,'Scoring_Config'!$C:$C,50),0),"False,0")</f>
        <v>0</v>
      </c>
      <c r="AK1566" cm="1">
        <f t="array" ref="AK1566">IF(FALSE,"True," &amp; IF(_xlfn.XLOOKUP("Risky_Outbound",'Scoring_Config'!$A:$A,'Scoring_Config'!$D:$D,"Yes")="Yes",_xlfn.XLOOKUP("Risky_Outbound",'Scoring_Config'!$A:$A,'Scoring_Config'!$C:$C,25),0),"False,0")</f>
        <v>0</v>
      </c>
      <c r="AL1566" t="s">
        <v>6700</v>
      </c>
      <c r="AM1566" cm="1">
        <f t="array" ref="AM1566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66" t="s">
        <v>6697</v>
      </c>
      <c r="AO1566" t="s">
        <v>6697</v>
      </c>
      <c r="AP1566" t="s">
        <v>6697</v>
      </c>
      <c r="AQ1566" cm="1">
        <f t="array" ref="AQ1566">IF(FALSE,"True," &amp; IF(_xlfn.XLOOKUP("Service_IsAny",'Scoring_Config'!$A:$A,'Scoring_Config'!$D:$D,"Yes")="Yes",_xlfn.XLOOKUP("Service_IsAny",'Scoring_Config'!$A:$A,'Scoring_Config'!$C:$C,0),0),"False,0")</f>
        <v>0</v>
      </c>
      <c r="AR1566">
        <v>1</v>
      </c>
      <c r="AS1566" cm="1">
        <f t="array" ref="AS1566">IF(FALSE,"True," &amp; IF(_xlfn.XLOOKUP("Service_RangeGt1000",'Scoring_Config'!$A:$A,'Scoring_Config'!$D:$D,"Yes")="Yes",_xlfn.XLOOKUP("Service_RangeGt1000",'Scoring_Config'!$A:$A,'Scoring_Config'!$C:$C,0),0),"False,0")</f>
        <v>0</v>
      </c>
      <c r="AT1566" cm="1">
        <f t="array" ref="AT1566">IF(TRUE,"True," &amp; IF(_xlfn.XLOOKUP("App_IsAny",'Scoring_Config'!$A:$A,'Scoring_Config'!$D:$D,"Yes")="Yes",_xlfn.XLOOKUP("App_IsAny",'Scoring_Config'!$A:$A,'Scoring_Config'!$C:$C,0),0),"False,0")</f>
        <v>0</v>
      </c>
      <c r="AU1566">
        <v>65535</v>
      </c>
      <c r="AV1566" cm="1">
        <f t="array" ref="AV1566">IF(TRUE,"True," &amp; IF(_xlfn.XLOOKUP("App_RangeGt1000",'Scoring_Config'!$A:$A,'Scoring_Config'!$D:$D,"Yes")="Yes",_xlfn.XLOOKUP("App_RangeGt1000",'Scoring_Config'!$A:$A,'Scoring_Config'!$C:$C,0),0),"False,0")</f>
        <v>0</v>
      </c>
      <c r="AW1566" cm="1">
        <f t="array" ref="AW1566">IF(FALSE,"True," &amp; IF(_xlfn.XLOOKUP("Action_IsDenyOrDrop",'Scoring_Config'!$A:$A,'Scoring_Config'!$D:$D,"Yes")="Yes",_xlfn.XLOOKUP("Action_IsDenyOrDrop",'Scoring_Config'!$A:$A,'Scoring_Config'!$C:$C,0),0),"False,0")</f>
        <v>0</v>
      </c>
      <c r="AX1566" cm="1">
        <f t="array" ref="AX1566">IF(LEFT(AW1566,4)="True",0,(IF(LEFT(Y1566,4)="True",IF(_xlfn.XLOOKUP("Src_IsAny",'Scoring_Config'!$A:$A,'Scoring_Config'!$D:$D,"Yes")="Yes",_xlfn.XLOOKUP("Src_IsAny",'Scoring_Config'!$A:$A,'Scoring_Config'!$C:$C,10),0),0)+IF(LEFT(Z1566,4)="True",IF(_xlfn.XLOOKUP("Src_CIDR_Le_16",'Scoring_Config'!$A:$A,'Scoring_Config'!$D:$D,"Yes")="Yes",_xlfn.XLOOKUP("Src_CIDR_Le_16",'Scoring_Config'!$A:$A,'Scoring_Config'!$C:$C,10),0),0)+IF(LEFT(AA1566,4)="True",IF(_xlfn.XLOOKUP("Src_CIDR_17_22",'Scoring_Config'!$A:$A,'Scoring_Config'!$D:$D,"Yes")="Yes",_xlfn.XLOOKUP("Src_CIDR_17_22",'Scoring_Config'!$A:$A,'Scoring_Config'!$C:$C,5),0),0)+IF(LEFT(AB1566,4)="True",IF(_xlfn.XLOOKUP("Dst_IsAny",'Scoring_Config'!$A:$A,'Scoring_Config'!$D:$D,"Yes")="Yes",_xlfn.XLOOKUP("Dst_IsAny",'Scoring_Config'!$A:$A,'Scoring_Config'!$C:$C,10),0),0)+IF(LEFT(AC1566,4)="True",IF(_xlfn.XLOOKUP("Dst_CIDR_Le_16",'Scoring_Config'!$A:$A,'Scoring_Config'!$D:$D,"Yes")="Yes",_xlfn.XLOOKUP("Dst_CIDR_Le_16",'Scoring_Config'!$A:$A,'Scoring_Config'!$C:$C,10),0),0)+IF(LEFT(AD1566,4)="True",IF(_xlfn.XLOOKUP("Dst_CIDR_17_22",'Scoring_Config'!$A:$A,'Scoring_Config'!$D:$D,"Yes")="Yes",_xlfn.XLOOKUP("Dst_CIDR_17_22",'Scoring_Config'!$A:$A,'Scoring_Config'!$C:$C,5),0),0)+IF(LEFT(AE1566,4)="True",IF(_xlfn.XLOOKUP("SrcZone_IsAny",'Scoring_Config'!$A:$A,'Scoring_Config'!$D:$D,"Yes")="Yes",_xlfn.XLOOKUP("SrcZone_IsAny",'Scoring_Config'!$A:$A,'Scoring_Config'!$C:$C,10),0),0)+IF(LEFT(AF1566,4)="True",IF(_xlfn.XLOOKUP("DstZone_IsAny",'Scoring_Config'!$A:$A,'Scoring_Config'!$D:$D,"Yes")="Yes",_xlfn.XLOOKUP("DstZone_IsAny",'Scoring_Config'!$A:$A,'Scoring_Config'!$C:$C,10),0),0)+IF(LEFT(AG1566,4)="True",IF(_xlfn.XLOOKUP("Service_Any_OR_RangeGt1000",'Scoring_Config'!$A:$A,'Scoring_Config'!$D:$D,"Yes")="Yes",_xlfn.XLOOKUP("Service_Any_OR_RangeGt1000",'Scoring_Config'!$A:$A,'Scoring_Config'!$C:$C,10),0),0)+IF(LEFT(AH1566,4)="True",IF(_xlfn.XLOOKUP("App_Any_OR_RangeGt1000",'Scoring_Config'!$A:$A,'Scoring_Config'!$D:$D,"Yes")="Yes",_xlfn.XLOOKUP("App_Any_OR_RangeGt1000",'Scoring_Config'!$A:$A,'Scoring_Config'!$C:$C,10),0),0)+IF(LEFT(AI1566,4)="True",IF(_xlfn.XLOOKUP("Service_Insecure_Match",'Scoring_Config'!$A:$A,'Scoring_Config'!$D:$D,"Yes")="Yes",_xlfn.XLOOKUP("Service_Insecure_Match",'Scoring_Config'!$A:$A,'Scoring_Config'!$C:$C,5),0),0)+IF(LEFT(AJ1566,4)="True",IF(_xlfn.XLOOKUP("Risky_Inbound",'Scoring_Config'!$A:$A,'Scoring_Config'!$D:$D,"Yes")="Yes",_xlfn.XLOOKUP("Risky_Inbound",'Scoring_Config'!$A:$A,'Scoring_Config'!$C:$C,50),0),0)+IF(LEFT(AK1566,4)="True",IF(_xlfn.XLOOKUP("Risky_Outbound",'Scoring_Config'!$A:$A,'Scoring_Config'!$D:$D,"Yes")="Yes",_xlfn.XLOOKUP("Risky_Outbound",'Scoring_Config'!$A:$A,'Scoring_Config'!$C:$C,25),0),0)+IF(LEFT(AZ1566,4)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1566,FIND(",",AL1566)+1,100)),0)+IF(LEFT(AM1566,4)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1566,FIND(",",AN1566)+1,100)),0)+IF(_xlfn.XLOOKUP("Profile_Scoring",'Scoring_Config'!$A:$A,'Scoring_Config'!$D:$D,"Yes")="Yes",VALUE(MID(AO1566,FIND(",",AO1566)+1,100)),0)+IF(_xlfn.XLOOKUP("Options_Scoring",'Scoring_Config'!$A:$A,'Scoring_Config'!$D:$D,"Yes")="Yes",VALUE(MID(AP1566,FIND(",",AP1566)+1,100)),0)))</f>
        <v>0</v>
      </c>
      <c r="AZ1566" cm="1">
        <f t="array" ref="AZ1566">IF(FALSE,"True," &amp; IF(_xlfn.XLOOKUP("Migrate_Insecure",'Scoring_Config'!$A:$A,'Scoring_Config'!$D:$D,"Yes")="Yes",_xlfn.XLOOKUP("Migrate_Insecure",'Scoring_Config'!$A:$A,'Scoring_Config'!$C:$C,10),0),"False,0")</f>
        <v>0</v>
      </c>
    </row>
    <row r="1567" spans="1:52">
      <c r="A1567" t="s">
        <v>1979</v>
      </c>
      <c r="B1567" t="s">
        <v>3537</v>
      </c>
      <c r="C1567" t="s">
        <v>3542</v>
      </c>
      <c r="D1567" t="s">
        <v>3545</v>
      </c>
      <c r="E1567" t="s">
        <v>3563</v>
      </c>
      <c r="F1567" t="s">
        <v>3970</v>
      </c>
      <c r="G1567" t="s">
        <v>819</v>
      </c>
      <c r="H1567" t="s">
        <v>174</v>
      </c>
      <c r="I1567" t="s">
        <v>3970</v>
      </c>
      <c r="J1567" t="s">
        <v>1322</v>
      </c>
      <c r="K1567" t="s">
        <v>174</v>
      </c>
      <c r="L1567" t="s">
        <v>1594</v>
      </c>
      <c r="M1567" t="s">
        <v>1974</v>
      </c>
      <c r="N1567" t="s">
        <v>4315</v>
      </c>
      <c r="O1567" t="s">
        <v>4319</v>
      </c>
      <c r="P1567" t="s">
        <v>4321</v>
      </c>
      <c r="Q1567" t="s">
        <v>5431</v>
      </c>
      <c r="R1567" t="s">
        <v>5437</v>
      </c>
      <c r="S1567" t="s">
        <v>5500</v>
      </c>
      <c r="T1567" t="s">
        <v>5894</v>
      </c>
      <c r="U1567" t="s">
        <v>6693</v>
      </c>
      <c r="Y1567" cm="1">
        <f t="array" ref="Y1567">IF(FALSE,"True," &amp; IF(_xlfn.XLOOKUP("Src_IsAny",'Scoring_Config'!$A:$A,'Scoring_Config'!$D:$D,"Yes")="Yes",_xlfn.XLOOKUP("Src_IsAny",'Scoring_Config'!$A:$A,'Scoring_Config'!$C:$C,10),0),"False,0")</f>
        <v>0</v>
      </c>
      <c r="Z1567" cm="1">
        <f t="array" ref="Z1567">IF(TRUE,"True," &amp; IF(_xlfn.XLOOKUP("Src_CIDR_Le_16",'Scoring_Config'!$A:$A,'Scoring_Config'!$D:$D,"Yes")="Yes",_xlfn.XLOOKUP("Src_CIDR_Le_16",'Scoring_Config'!$A:$A,'Scoring_Config'!$C:$C,10),0),"False,0")</f>
        <v>0</v>
      </c>
      <c r="AA1567" cm="1">
        <f t="array" ref="AA1567">IF(FALSE,"True," &amp; IF(_xlfn.XLOOKUP("Src_CIDR_17_22",'Scoring_Config'!$A:$A,'Scoring_Config'!$D:$D,"Yes")="Yes",_xlfn.XLOOKUP("Src_CIDR_17_22",'Scoring_Config'!$A:$A,'Scoring_Config'!$C:$C,5),0),"False,0")</f>
        <v>0</v>
      </c>
      <c r="AB1567" cm="1">
        <f t="array" ref="AB1567">IF(FALSE,"True," &amp; IF(_xlfn.XLOOKUP("Dst_IsAny",'Scoring_Config'!$A:$A,'Scoring_Config'!$D:$D,"Yes")="Yes",_xlfn.XLOOKUP("Dst_IsAny",'Scoring_Config'!$A:$A,'Scoring_Config'!$C:$C,10),0),"False,0")</f>
        <v>0</v>
      </c>
      <c r="AC1567" cm="1">
        <f t="array" ref="AC1567">IF(FALSE,"True," &amp; IF(_xlfn.XLOOKUP("Dst_CIDR_Le_16",'Scoring_Config'!$A:$A,'Scoring_Config'!$D:$D,"Yes")="Yes",_xlfn.XLOOKUP("Dst_CIDR_Le_16",'Scoring_Config'!$A:$A,'Scoring_Config'!$C:$C,10),0),"False,0")</f>
        <v>0</v>
      </c>
      <c r="AD1567" cm="1">
        <f t="array" ref="AD1567">IF(FALSE,"True," &amp; IF(_xlfn.XLOOKUP("Dst_CIDR_17_22",'Scoring_Config'!$A:$A,'Scoring_Config'!$D:$D,"Yes")="Yes",_xlfn.XLOOKUP("Dst_CIDR_17_22",'Scoring_Config'!$A:$A,'Scoring_Config'!$C:$C,5),0),"False,0")</f>
        <v>0</v>
      </c>
      <c r="AE1567" cm="1">
        <f t="array" ref="AE1567">IF(FALSE,"True," &amp; IF(_xlfn.XLOOKUP("SrcZone_IsAny",'Scoring_Config'!$A:$A,'Scoring_Config'!$D:$D,"Yes")="Yes",_xlfn.XLOOKUP("SrcZone_IsAny",'Scoring_Config'!$A:$A,'Scoring_Config'!$C:$C,10),0),"False,0")</f>
        <v>0</v>
      </c>
      <c r="AF1567" cm="1">
        <f t="array" ref="AF1567">IF(FALSE,"True," &amp; IF(_xlfn.XLOOKUP("DstZone_IsAny",'Scoring_Config'!$A:$A,'Scoring_Config'!$D:$D,"Yes")="Yes",_xlfn.XLOOKUP("DstZone_IsAny",'Scoring_Config'!$A:$A,'Scoring_Config'!$C:$C,10),0),"False,0")</f>
        <v>0</v>
      </c>
      <c r="AG1567" cm="1">
        <f t="array" ref="AG1567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67" cm="1">
        <f t="array" ref="AH1567">IF(TRUE,"True," &amp; IF(_xlfn.XLOOKUP("App_Any_OR_RangeGt1000",'Scoring_Config'!$A:$A,'Scoring_Config'!$D:$D,"Yes")="Yes",_xlfn.XLOOKUP("App_Any_OR_RangeGt1000",'Scoring_Config'!$A:$A,'Scoring_Config'!$C:$C,10),0),"False,0")</f>
        <v>0</v>
      </c>
      <c r="AI1567" cm="1">
        <f t="array" ref="AI1567">IF(FALSE,"True," &amp; IF(_xlfn.XLOOKUP("Service_Insecure_Match",'Scoring_Config'!$A:$A,'Scoring_Config'!$D:$D,"Yes")="Yes",_xlfn.XLOOKUP("Service_Insecure_Match",'Scoring_Config'!$A:$A,'Scoring_Config'!$C:$C,5),0),"False,0")</f>
        <v>0</v>
      </c>
      <c r="AJ1567" cm="1">
        <f t="array" ref="AJ1567">IF(FALSE,"True," &amp; IF(_xlfn.XLOOKUP("Risky_Inbound",'Scoring_Config'!$A:$A,'Scoring_Config'!$D:$D,"Yes")="Yes",_xlfn.XLOOKUP("Risky_Inbound",'Scoring_Config'!$A:$A,'Scoring_Config'!$C:$C,50),0),"False,0")</f>
        <v>0</v>
      </c>
      <c r="AK1567" cm="1">
        <f t="array" ref="AK1567">IF(FALSE,"True," &amp; IF(_xlfn.XLOOKUP("Risky_Outbound",'Scoring_Config'!$A:$A,'Scoring_Config'!$D:$D,"Yes")="Yes",_xlfn.XLOOKUP("Risky_Outbound",'Scoring_Config'!$A:$A,'Scoring_Config'!$C:$C,25),0),"False,0")</f>
        <v>0</v>
      </c>
      <c r="AL1567" t="s">
        <v>6700</v>
      </c>
      <c r="AM1567" cm="1">
        <f t="array" ref="AM1567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67" t="s">
        <v>6697</v>
      </c>
      <c r="AO1567" t="s">
        <v>6697</v>
      </c>
      <c r="AP1567" t="s">
        <v>6697</v>
      </c>
      <c r="AQ1567" cm="1">
        <f t="array" ref="AQ1567">IF(FALSE,"True," &amp; IF(_xlfn.XLOOKUP("Service_IsAny",'Scoring_Config'!$A:$A,'Scoring_Config'!$D:$D,"Yes")="Yes",_xlfn.XLOOKUP("Service_IsAny",'Scoring_Config'!$A:$A,'Scoring_Config'!$C:$C,0),0),"False,0")</f>
        <v>0</v>
      </c>
      <c r="AR1567">
        <v>1</v>
      </c>
      <c r="AS1567" cm="1">
        <f t="array" ref="AS1567">IF(FALSE,"True," &amp; IF(_xlfn.XLOOKUP("Service_RangeGt1000",'Scoring_Config'!$A:$A,'Scoring_Config'!$D:$D,"Yes")="Yes",_xlfn.XLOOKUP("Service_RangeGt1000",'Scoring_Config'!$A:$A,'Scoring_Config'!$C:$C,0),0),"False,0")</f>
        <v>0</v>
      </c>
      <c r="AT1567" cm="1">
        <f t="array" ref="AT1567">IF(TRUE,"True," &amp; IF(_xlfn.XLOOKUP("App_IsAny",'Scoring_Config'!$A:$A,'Scoring_Config'!$D:$D,"Yes")="Yes",_xlfn.XLOOKUP("App_IsAny",'Scoring_Config'!$A:$A,'Scoring_Config'!$C:$C,0),0),"False,0")</f>
        <v>0</v>
      </c>
      <c r="AU1567">
        <v>65535</v>
      </c>
      <c r="AV1567" cm="1">
        <f t="array" ref="AV1567">IF(TRUE,"True," &amp; IF(_xlfn.XLOOKUP("App_RangeGt1000",'Scoring_Config'!$A:$A,'Scoring_Config'!$D:$D,"Yes")="Yes",_xlfn.XLOOKUP("App_RangeGt1000",'Scoring_Config'!$A:$A,'Scoring_Config'!$C:$C,0),0),"False,0")</f>
        <v>0</v>
      </c>
      <c r="AW1567" cm="1">
        <f t="array" ref="AW1567">IF(FALSE,"True," &amp; IF(_xlfn.XLOOKUP("Action_IsDenyOrDrop",'Scoring_Config'!$A:$A,'Scoring_Config'!$D:$D,"Yes")="Yes",_xlfn.XLOOKUP("Action_IsDenyOrDrop",'Scoring_Config'!$A:$A,'Scoring_Config'!$C:$C,0),0),"False,0")</f>
        <v>0</v>
      </c>
      <c r="AX1567" cm="1">
        <f t="array" ref="AX1567">IF(LEFT(AW1567,4)="True",0,(IF(LEFT(Y1567,4)="True",IF(_xlfn.XLOOKUP("Src_IsAny",'Scoring_Config'!$A:$A,'Scoring_Config'!$D:$D,"Yes")="Yes",_xlfn.XLOOKUP("Src_IsAny",'Scoring_Config'!$A:$A,'Scoring_Config'!$C:$C,10),0),0)+IF(LEFT(Z1567,4)="True",IF(_xlfn.XLOOKUP("Src_CIDR_Le_16",'Scoring_Config'!$A:$A,'Scoring_Config'!$D:$D,"Yes")="Yes",_xlfn.XLOOKUP("Src_CIDR_Le_16",'Scoring_Config'!$A:$A,'Scoring_Config'!$C:$C,10),0),0)+IF(LEFT(AA1567,4)="True",IF(_xlfn.XLOOKUP("Src_CIDR_17_22",'Scoring_Config'!$A:$A,'Scoring_Config'!$D:$D,"Yes")="Yes",_xlfn.XLOOKUP("Src_CIDR_17_22",'Scoring_Config'!$A:$A,'Scoring_Config'!$C:$C,5),0),0)+IF(LEFT(AB1567,4)="True",IF(_xlfn.XLOOKUP("Dst_IsAny",'Scoring_Config'!$A:$A,'Scoring_Config'!$D:$D,"Yes")="Yes",_xlfn.XLOOKUP("Dst_IsAny",'Scoring_Config'!$A:$A,'Scoring_Config'!$C:$C,10),0),0)+IF(LEFT(AC1567,4)="True",IF(_xlfn.XLOOKUP("Dst_CIDR_Le_16",'Scoring_Config'!$A:$A,'Scoring_Config'!$D:$D,"Yes")="Yes",_xlfn.XLOOKUP("Dst_CIDR_Le_16",'Scoring_Config'!$A:$A,'Scoring_Config'!$C:$C,10),0),0)+IF(LEFT(AD1567,4)="True",IF(_xlfn.XLOOKUP("Dst_CIDR_17_22",'Scoring_Config'!$A:$A,'Scoring_Config'!$D:$D,"Yes")="Yes",_xlfn.XLOOKUP("Dst_CIDR_17_22",'Scoring_Config'!$A:$A,'Scoring_Config'!$C:$C,5),0),0)+IF(LEFT(AE1567,4)="True",IF(_xlfn.XLOOKUP("SrcZone_IsAny",'Scoring_Config'!$A:$A,'Scoring_Config'!$D:$D,"Yes")="Yes",_xlfn.XLOOKUP("SrcZone_IsAny",'Scoring_Config'!$A:$A,'Scoring_Config'!$C:$C,10),0),0)+IF(LEFT(AF1567,4)="True",IF(_xlfn.XLOOKUP("DstZone_IsAny",'Scoring_Config'!$A:$A,'Scoring_Config'!$D:$D,"Yes")="Yes",_xlfn.XLOOKUP("DstZone_IsAny",'Scoring_Config'!$A:$A,'Scoring_Config'!$C:$C,10),0),0)+IF(LEFT(AG1567,4)="True",IF(_xlfn.XLOOKUP("Service_Any_OR_RangeGt1000",'Scoring_Config'!$A:$A,'Scoring_Config'!$D:$D,"Yes")="Yes",_xlfn.XLOOKUP("Service_Any_OR_RangeGt1000",'Scoring_Config'!$A:$A,'Scoring_Config'!$C:$C,10),0),0)+IF(LEFT(AH1567,4)="True",IF(_xlfn.XLOOKUP("App_Any_OR_RangeGt1000",'Scoring_Config'!$A:$A,'Scoring_Config'!$D:$D,"Yes")="Yes",_xlfn.XLOOKUP("App_Any_OR_RangeGt1000",'Scoring_Config'!$A:$A,'Scoring_Config'!$C:$C,10),0),0)+IF(LEFT(AI1567,4)="True",IF(_xlfn.XLOOKUP("Service_Insecure_Match",'Scoring_Config'!$A:$A,'Scoring_Config'!$D:$D,"Yes")="Yes",_xlfn.XLOOKUP("Service_Insecure_Match",'Scoring_Config'!$A:$A,'Scoring_Config'!$C:$C,5),0),0)+IF(LEFT(AJ1567,4)="True",IF(_xlfn.XLOOKUP("Risky_Inbound",'Scoring_Config'!$A:$A,'Scoring_Config'!$D:$D,"Yes")="Yes",_xlfn.XLOOKUP("Risky_Inbound",'Scoring_Config'!$A:$A,'Scoring_Config'!$C:$C,50),0),0)+IF(LEFT(AK1567,4)="True",IF(_xlfn.XLOOKUP("Risky_Outbound",'Scoring_Config'!$A:$A,'Scoring_Config'!$D:$D,"Yes")="Yes",_xlfn.XLOOKUP("Risky_Outbound",'Scoring_Config'!$A:$A,'Scoring_Config'!$C:$C,25),0),0)+IF(LEFT(AZ1567,4)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1567,FIND(",",AL1567)+1,100)),0)+IF(LEFT(AM1567,4)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1567,FIND(",",AN1567)+1,100)),0)+IF(_xlfn.XLOOKUP("Profile_Scoring",'Scoring_Config'!$A:$A,'Scoring_Config'!$D:$D,"Yes")="Yes",VALUE(MID(AO1567,FIND(",",AO1567)+1,100)),0)+IF(_xlfn.XLOOKUP("Options_Scoring",'Scoring_Config'!$A:$A,'Scoring_Config'!$D:$D,"Yes")="Yes",VALUE(MID(AP1567,FIND(",",AP1567)+1,100)),0)))</f>
        <v>0</v>
      </c>
      <c r="AZ1567" cm="1">
        <f t="array" ref="AZ1567">IF(FALSE,"True," &amp; IF(_xlfn.XLOOKUP("Migrate_Insecure",'Scoring_Config'!$A:$A,'Scoring_Config'!$D:$D,"Yes")="Yes",_xlfn.XLOOKUP("Migrate_Insecure",'Scoring_Config'!$A:$A,'Scoring_Config'!$C:$C,10),0),"False,0")</f>
        <v>0</v>
      </c>
    </row>
    <row r="1568" spans="1:52">
      <c r="A1568" t="s">
        <v>1979</v>
      </c>
      <c r="B1568" t="s">
        <v>3538</v>
      </c>
      <c r="C1568" t="s">
        <v>3542</v>
      </c>
      <c r="D1568" t="s">
        <v>3560</v>
      </c>
      <c r="E1568" t="s">
        <v>3562</v>
      </c>
      <c r="F1568" t="s">
        <v>4055</v>
      </c>
      <c r="G1568" t="s">
        <v>820</v>
      </c>
      <c r="H1568" t="s">
        <v>193</v>
      </c>
      <c r="I1568" t="s">
        <v>4314</v>
      </c>
      <c r="J1568" t="s">
        <v>1323</v>
      </c>
      <c r="K1568" t="s">
        <v>1972</v>
      </c>
      <c r="L1568" t="s">
        <v>1325</v>
      </c>
      <c r="M1568" t="s">
        <v>1973</v>
      </c>
      <c r="N1568" t="s">
        <v>4315</v>
      </c>
      <c r="O1568" t="s">
        <v>4319</v>
      </c>
      <c r="P1568" t="s">
        <v>4321</v>
      </c>
      <c r="Q1568" t="s">
        <v>4850</v>
      </c>
      <c r="R1568" t="s">
        <v>5439</v>
      </c>
      <c r="S1568" t="s">
        <v>4324</v>
      </c>
      <c r="T1568" t="s">
        <v>5631</v>
      </c>
      <c r="U1568" t="s">
        <v>6694</v>
      </c>
      <c r="Y1568" cm="1">
        <f t="array" ref="Y1568">IF(FALSE,"True," &amp; IF(_xlfn.XLOOKUP("Src_IsAny",'Scoring_Config'!$A:$A,'Scoring_Config'!$D:$D,"Yes")="Yes",_xlfn.XLOOKUP("Src_IsAny",'Scoring_Config'!$A:$A,'Scoring_Config'!$C:$C,10),0),"False,0")</f>
        <v>0</v>
      </c>
      <c r="Z1568" cm="1">
        <f t="array" ref="Z1568">IF(FALSE,"True," &amp; IF(_xlfn.XLOOKUP("Src_CIDR_Le_16",'Scoring_Config'!$A:$A,'Scoring_Config'!$D:$D,"Yes")="Yes",_xlfn.XLOOKUP("Src_CIDR_Le_16",'Scoring_Config'!$A:$A,'Scoring_Config'!$C:$C,10),0),"False,0")</f>
        <v>0</v>
      </c>
      <c r="AA1568" cm="1">
        <f t="array" ref="AA1568">IF(FALSE,"True," &amp; IF(_xlfn.XLOOKUP("Src_CIDR_17_22",'Scoring_Config'!$A:$A,'Scoring_Config'!$D:$D,"Yes")="Yes",_xlfn.XLOOKUP("Src_CIDR_17_22",'Scoring_Config'!$A:$A,'Scoring_Config'!$C:$C,5),0),"False,0")</f>
        <v>0</v>
      </c>
      <c r="AB1568" cm="1">
        <f t="array" ref="AB1568">IF(FALSE,"True," &amp; IF(_xlfn.XLOOKUP("Dst_IsAny",'Scoring_Config'!$A:$A,'Scoring_Config'!$D:$D,"Yes")="Yes",_xlfn.XLOOKUP("Dst_IsAny",'Scoring_Config'!$A:$A,'Scoring_Config'!$C:$C,10),0),"False,0")</f>
        <v>0</v>
      </c>
      <c r="AC1568" cm="1">
        <f t="array" ref="AC1568">IF(FALSE,"True," &amp; IF(_xlfn.XLOOKUP("Dst_CIDR_Le_16",'Scoring_Config'!$A:$A,'Scoring_Config'!$D:$D,"Yes")="Yes",_xlfn.XLOOKUP("Dst_CIDR_Le_16",'Scoring_Config'!$A:$A,'Scoring_Config'!$C:$C,10),0),"False,0")</f>
        <v>0</v>
      </c>
      <c r="AD1568" cm="1">
        <f t="array" ref="AD1568">IF(FALSE,"True," &amp; IF(_xlfn.XLOOKUP("Dst_CIDR_17_22",'Scoring_Config'!$A:$A,'Scoring_Config'!$D:$D,"Yes")="Yes",_xlfn.XLOOKUP("Dst_CIDR_17_22",'Scoring_Config'!$A:$A,'Scoring_Config'!$C:$C,5),0),"False,0")</f>
        <v>0</v>
      </c>
      <c r="AE1568" cm="1">
        <f t="array" ref="AE1568">IF(FALSE,"True," &amp; IF(_xlfn.XLOOKUP("SrcZone_IsAny",'Scoring_Config'!$A:$A,'Scoring_Config'!$D:$D,"Yes")="Yes",_xlfn.XLOOKUP("SrcZone_IsAny",'Scoring_Config'!$A:$A,'Scoring_Config'!$C:$C,10),0),"False,0")</f>
        <v>0</v>
      </c>
      <c r="AF1568" cm="1">
        <f t="array" ref="AF1568">IF(FALSE,"True," &amp; IF(_xlfn.XLOOKUP("DstZone_IsAny",'Scoring_Config'!$A:$A,'Scoring_Config'!$D:$D,"Yes")="Yes",_xlfn.XLOOKUP("DstZone_IsAny",'Scoring_Config'!$A:$A,'Scoring_Config'!$C:$C,10),0),"False,0")</f>
        <v>0</v>
      </c>
      <c r="AG1568" cm="1">
        <f t="array" ref="AG1568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68" cm="1">
        <f t="array" ref="AH1568">IF(FALSE,"True," &amp; IF(_xlfn.XLOOKUP("App_Any_OR_RangeGt1000",'Scoring_Config'!$A:$A,'Scoring_Config'!$D:$D,"Yes")="Yes",_xlfn.XLOOKUP("App_Any_OR_RangeGt1000",'Scoring_Config'!$A:$A,'Scoring_Config'!$C:$C,10),0),"False,0")</f>
        <v>0</v>
      </c>
      <c r="AI1568" cm="1">
        <f t="array" ref="AI1568">IF(FALSE,"True," &amp; IF(_xlfn.XLOOKUP("Service_Insecure_Match",'Scoring_Config'!$A:$A,'Scoring_Config'!$D:$D,"Yes")="Yes",_xlfn.XLOOKUP("Service_Insecure_Match",'Scoring_Config'!$A:$A,'Scoring_Config'!$C:$C,5),0),"False,0")</f>
        <v>0</v>
      </c>
      <c r="AJ1568" cm="1">
        <f t="array" ref="AJ1568">IF(FALSE,"True," &amp; IF(_xlfn.XLOOKUP("Risky_Inbound",'Scoring_Config'!$A:$A,'Scoring_Config'!$D:$D,"Yes")="Yes",_xlfn.XLOOKUP("Risky_Inbound",'Scoring_Config'!$A:$A,'Scoring_Config'!$C:$C,50),0),"False,0")</f>
        <v>0</v>
      </c>
      <c r="AK1568" cm="1">
        <f t="array" ref="AK1568">IF(FALSE,"True," &amp; IF(_xlfn.XLOOKUP("Risky_Outbound",'Scoring_Config'!$A:$A,'Scoring_Config'!$D:$D,"Yes")="Yes",_xlfn.XLOOKUP("Risky_Outbound",'Scoring_Config'!$A:$A,'Scoring_Config'!$C:$C,25),0),"False,0")</f>
        <v>0</v>
      </c>
      <c r="AL1568" t="s">
        <v>6700</v>
      </c>
      <c r="AM1568" cm="1">
        <f t="array" ref="AM1568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68" t="s">
        <v>6697</v>
      </c>
      <c r="AO1568" t="s">
        <v>6697</v>
      </c>
      <c r="AP1568" t="s">
        <v>6697</v>
      </c>
      <c r="AQ1568" cm="1">
        <f t="array" ref="AQ1568">IF(FALSE,"True," &amp; IF(_xlfn.XLOOKUP("Service_IsAny",'Scoring_Config'!$A:$A,'Scoring_Config'!$D:$D,"Yes")="Yes",_xlfn.XLOOKUP("Service_IsAny",'Scoring_Config'!$A:$A,'Scoring_Config'!$C:$C,0),0),"False,0")</f>
        <v>0</v>
      </c>
      <c r="AR1568">
        <v>0</v>
      </c>
      <c r="AS1568" cm="1">
        <f t="array" ref="AS1568">IF(FALSE,"True," &amp; IF(_xlfn.XLOOKUP("Service_RangeGt1000",'Scoring_Config'!$A:$A,'Scoring_Config'!$D:$D,"Yes")="Yes",_xlfn.XLOOKUP("Service_RangeGt1000",'Scoring_Config'!$A:$A,'Scoring_Config'!$C:$C,0),0),"False,0")</f>
        <v>0</v>
      </c>
      <c r="AT1568" cm="1">
        <f t="array" ref="AT1568">IF(FALSE,"True," &amp; IF(_xlfn.XLOOKUP("App_IsAny",'Scoring_Config'!$A:$A,'Scoring_Config'!$D:$D,"Yes")="Yes",_xlfn.XLOOKUP("App_IsAny",'Scoring_Config'!$A:$A,'Scoring_Config'!$C:$C,0),0),"False,0")</f>
        <v>0</v>
      </c>
      <c r="AU1568">
        <v>0</v>
      </c>
      <c r="AV1568" cm="1">
        <f t="array" ref="AV1568">IF(FALSE,"True," &amp; IF(_xlfn.XLOOKUP("App_RangeGt1000",'Scoring_Config'!$A:$A,'Scoring_Config'!$D:$D,"Yes")="Yes",_xlfn.XLOOKUP("App_RangeGt1000",'Scoring_Config'!$A:$A,'Scoring_Config'!$C:$C,0),0),"False,0")</f>
        <v>0</v>
      </c>
      <c r="AW1568" cm="1">
        <f t="array" ref="AW1568">IF(FALSE,"True," &amp; IF(_xlfn.XLOOKUP("Action_IsDenyOrDrop",'Scoring_Config'!$A:$A,'Scoring_Config'!$D:$D,"Yes")="Yes",_xlfn.XLOOKUP("Action_IsDenyOrDrop",'Scoring_Config'!$A:$A,'Scoring_Config'!$C:$C,0),0),"False,0")</f>
        <v>0</v>
      </c>
      <c r="AX1568" cm="1">
        <f t="array" ref="AX1568">IF(LEFT(AW1568,4)="True",0,(IF(LEFT(Y1568,4)="True",IF(_xlfn.XLOOKUP("Src_IsAny",'Scoring_Config'!$A:$A,'Scoring_Config'!$D:$D,"Yes")="Yes",_xlfn.XLOOKUP("Src_IsAny",'Scoring_Config'!$A:$A,'Scoring_Config'!$C:$C,10),0),0)+IF(LEFT(Z1568,4)="True",IF(_xlfn.XLOOKUP("Src_CIDR_Le_16",'Scoring_Config'!$A:$A,'Scoring_Config'!$D:$D,"Yes")="Yes",_xlfn.XLOOKUP("Src_CIDR_Le_16",'Scoring_Config'!$A:$A,'Scoring_Config'!$C:$C,10),0),0)+IF(LEFT(AA1568,4)="True",IF(_xlfn.XLOOKUP("Src_CIDR_17_22",'Scoring_Config'!$A:$A,'Scoring_Config'!$D:$D,"Yes")="Yes",_xlfn.XLOOKUP("Src_CIDR_17_22",'Scoring_Config'!$A:$A,'Scoring_Config'!$C:$C,5),0),0)+IF(LEFT(AB1568,4)="True",IF(_xlfn.XLOOKUP("Dst_IsAny",'Scoring_Config'!$A:$A,'Scoring_Config'!$D:$D,"Yes")="Yes",_xlfn.XLOOKUP("Dst_IsAny",'Scoring_Config'!$A:$A,'Scoring_Config'!$C:$C,10),0),0)+IF(LEFT(AC1568,4)="True",IF(_xlfn.XLOOKUP("Dst_CIDR_Le_16",'Scoring_Config'!$A:$A,'Scoring_Config'!$D:$D,"Yes")="Yes",_xlfn.XLOOKUP("Dst_CIDR_Le_16",'Scoring_Config'!$A:$A,'Scoring_Config'!$C:$C,10),0),0)+IF(LEFT(AD1568,4)="True",IF(_xlfn.XLOOKUP("Dst_CIDR_17_22",'Scoring_Config'!$A:$A,'Scoring_Config'!$D:$D,"Yes")="Yes",_xlfn.XLOOKUP("Dst_CIDR_17_22",'Scoring_Config'!$A:$A,'Scoring_Config'!$C:$C,5),0),0)+IF(LEFT(AE1568,4)="True",IF(_xlfn.XLOOKUP("SrcZone_IsAny",'Scoring_Config'!$A:$A,'Scoring_Config'!$D:$D,"Yes")="Yes",_xlfn.XLOOKUP("SrcZone_IsAny",'Scoring_Config'!$A:$A,'Scoring_Config'!$C:$C,10),0),0)+IF(LEFT(AF1568,4)="True",IF(_xlfn.XLOOKUP("DstZone_IsAny",'Scoring_Config'!$A:$A,'Scoring_Config'!$D:$D,"Yes")="Yes",_xlfn.XLOOKUP("DstZone_IsAny",'Scoring_Config'!$A:$A,'Scoring_Config'!$C:$C,10),0),0)+IF(LEFT(AG1568,4)="True",IF(_xlfn.XLOOKUP("Service_Any_OR_RangeGt1000",'Scoring_Config'!$A:$A,'Scoring_Config'!$D:$D,"Yes")="Yes",_xlfn.XLOOKUP("Service_Any_OR_RangeGt1000",'Scoring_Config'!$A:$A,'Scoring_Config'!$C:$C,10),0),0)+IF(LEFT(AH1568,4)="True",IF(_xlfn.XLOOKUP("App_Any_OR_RangeGt1000",'Scoring_Config'!$A:$A,'Scoring_Config'!$D:$D,"Yes")="Yes",_xlfn.XLOOKUP("App_Any_OR_RangeGt1000",'Scoring_Config'!$A:$A,'Scoring_Config'!$C:$C,10),0),0)+IF(LEFT(AI1568,4)="True",IF(_xlfn.XLOOKUP("Service_Insecure_Match",'Scoring_Config'!$A:$A,'Scoring_Config'!$D:$D,"Yes")="Yes",_xlfn.XLOOKUP("Service_Insecure_Match",'Scoring_Config'!$A:$A,'Scoring_Config'!$C:$C,5),0),0)+IF(LEFT(AJ1568,4)="True",IF(_xlfn.XLOOKUP("Risky_Inbound",'Scoring_Config'!$A:$A,'Scoring_Config'!$D:$D,"Yes")="Yes",_xlfn.XLOOKUP("Risky_Inbound",'Scoring_Config'!$A:$A,'Scoring_Config'!$C:$C,50),0),0)+IF(LEFT(AK1568,4)="True",IF(_xlfn.XLOOKUP("Risky_Outbound",'Scoring_Config'!$A:$A,'Scoring_Config'!$D:$D,"Yes")="Yes",_xlfn.XLOOKUP("Risky_Outbound",'Scoring_Config'!$A:$A,'Scoring_Config'!$C:$C,25),0),0)+IF(LEFT(AZ1568,4)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1568,FIND(",",AL1568)+1,100)),0)+IF(LEFT(AM1568,4)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1568,FIND(",",AN1568)+1,100)),0)+IF(_xlfn.XLOOKUP("Profile_Scoring",'Scoring_Config'!$A:$A,'Scoring_Config'!$D:$D,"Yes")="Yes",VALUE(MID(AO1568,FIND(",",AO1568)+1,100)),0)+IF(_xlfn.XLOOKUP("Options_Scoring",'Scoring_Config'!$A:$A,'Scoring_Config'!$D:$D,"Yes")="Yes",VALUE(MID(AP1568,FIND(",",AP1568)+1,100)),0)))</f>
        <v>0</v>
      </c>
      <c r="AZ1568" cm="1">
        <f t="array" ref="AZ1568">IF(FALSE,"True," &amp; IF(_xlfn.XLOOKUP("Migrate_Insecure",'Scoring_Config'!$A:$A,'Scoring_Config'!$D:$D,"Yes")="Yes",_xlfn.XLOOKUP("Migrate_Insecure",'Scoring_Config'!$A:$A,'Scoring_Config'!$C:$C,10),0),"False,0")</f>
        <v>0</v>
      </c>
    </row>
    <row r="1569" spans="1:52">
      <c r="A1569" t="s">
        <v>1979</v>
      </c>
      <c r="B1569" t="s">
        <v>3539</v>
      </c>
      <c r="C1569" t="s">
        <v>3542</v>
      </c>
      <c r="D1569" t="s">
        <v>3557</v>
      </c>
      <c r="E1569" t="s">
        <v>3563</v>
      </c>
      <c r="F1569" t="s">
        <v>3601</v>
      </c>
      <c r="G1569" t="s">
        <v>821</v>
      </c>
      <c r="H1569" t="s">
        <v>174</v>
      </c>
      <c r="I1569" t="s">
        <v>3601</v>
      </c>
      <c r="J1569" t="s">
        <v>1324</v>
      </c>
      <c r="K1569" t="s">
        <v>1702</v>
      </c>
      <c r="L1569" t="s">
        <v>1327</v>
      </c>
      <c r="M1569" t="s">
        <v>1974</v>
      </c>
      <c r="N1569" t="s">
        <v>4315</v>
      </c>
      <c r="O1569" t="s">
        <v>4319</v>
      </c>
      <c r="P1569" t="s">
        <v>4321</v>
      </c>
      <c r="Q1569" t="s">
        <v>4401</v>
      </c>
      <c r="R1569" t="s">
        <v>5439</v>
      </c>
      <c r="S1569" t="s">
        <v>4324</v>
      </c>
      <c r="T1569" t="s">
        <v>5953</v>
      </c>
      <c r="U1569" t="s">
        <v>6695</v>
      </c>
      <c r="Y1569" cm="1">
        <f t="array" ref="Y1569">IF(FALSE,"True," &amp; IF(_xlfn.XLOOKUP("Src_IsAny",'Scoring_Config'!$A:$A,'Scoring_Config'!$D:$D,"Yes")="Yes",_xlfn.XLOOKUP("Src_IsAny",'Scoring_Config'!$A:$A,'Scoring_Config'!$C:$C,10),0),"False,0")</f>
        <v>0</v>
      </c>
      <c r="Z1569" cm="1">
        <f t="array" ref="Z1569">IF(FALSE,"True," &amp; IF(_xlfn.XLOOKUP("Src_CIDR_Le_16",'Scoring_Config'!$A:$A,'Scoring_Config'!$D:$D,"Yes")="Yes",_xlfn.XLOOKUP("Src_CIDR_Le_16",'Scoring_Config'!$A:$A,'Scoring_Config'!$C:$C,10),0),"False,0")</f>
        <v>0</v>
      </c>
      <c r="AA1569" cm="1">
        <f t="array" ref="AA1569">IF(TRUE,"True," &amp; IF(_xlfn.XLOOKUP("Src_CIDR_17_22",'Scoring_Config'!$A:$A,'Scoring_Config'!$D:$D,"Yes")="Yes",_xlfn.XLOOKUP("Src_CIDR_17_22",'Scoring_Config'!$A:$A,'Scoring_Config'!$C:$C,5),0),"False,0")</f>
        <v>0</v>
      </c>
      <c r="AB1569" cm="1">
        <f t="array" ref="AB1569">IF(FALSE,"True," &amp; IF(_xlfn.XLOOKUP("Dst_IsAny",'Scoring_Config'!$A:$A,'Scoring_Config'!$D:$D,"Yes")="Yes",_xlfn.XLOOKUP("Dst_IsAny",'Scoring_Config'!$A:$A,'Scoring_Config'!$C:$C,10),0),"False,0")</f>
        <v>0</v>
      </c>
      <c r="AC1569" cm="1">
        <f t="array" ref="AC1569">IF(FALSE,"True," &amp; IF(_xlfn.XLOOKUP("Dst_CIDR_Le_16",'Scoring_Config'!$A:$A,'Scoring_Config'!$D:$D,"Yes")="Yes",_xlfn.XLOOKUP("Dst_CIDR_Le_16",'Scoring_Config'!$A:$A,'Scoring_Config'!$C:$C,10),0),"False,0")</f>
        <v>0</v>
      </c>
      <c r="AD1569" cm="1">
        <f t="array" ref="AD1569">IF(TRUE,"True," &amp; IF(_xlfn.XLOOKUP("Dst_CIDR_17_22",'Scoring_Config'!$A:$A,'Scoring_Config'!$D:$D,"Yes")="Yes",_xlfn.XLOOKUP("Dst_CIDR_17_22",'Scoring_Config'!$A:$A,'Scoring_Config'!$C:$C,5),0),"False,0")</f>
        <v>0</v>
      </c>
      <c r="AE1569" cm="1">
        <f t="array" ref="AE1569">IF(FALSE,"True," &amp; IF(_xlfn.XLOOKUP("SrcZone_IsAny",'Scoring_Config'!$A:$A,'Scoring_Config'!$D:$D,"Yes")="Yes",_xlfn.XLOOKUP("SrcZone_IsAny",'Scoring_Config'!$A:$A,'Scoring_Config'!$C:$C,10),0),"False,0")</f>
        <v>0</v>
      </c>
      <c r="AF1569" cm="1">
        <f t="array" ref="AF1569">IF(FALSE,"True," &amp; IF(_xlfn.XLOOKUP("DstZone_IsAny",'Scoring_Config'!$A:$A,'Scoring_Config'!$D:$D,"Yes")="Yes",_xlfn.XLOOKUP("DstZone_IsAny",'Scoring_Config'!$A:$A,'Scoring_Config'!$C:$C,10),0),"False,0")</f>
        <v>0</v>
      </c>
      <c r="AG1569" cm="1">
        <f t="array" ref="AG1569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69" cm="1">
        <f t="array" ref="AH1569">IF(FALSE,"True," &amp; IF(_xlfn.XLOOKUP("App_Any_OR_RangeGt1000",'Scoring_Config'!$A:$A,'Scoring_Config'!$D:$D,"Yes")="Yes",_xlfn.XLOOKUP("App_Any_OR_RangeGt1000",'Scoring_Config'!$A:$A,'Scoring_Config'!$C:$C,10),0),"False,0")</f>
        <v>0</v>
      </c>
      <c r="AI1569" cm="1">
        <f t="array" ref="AI1569">IF(FALSE,"True," &amp; IF(_xlfn.XLOOKUP("Service_Insecure_Match",'Scoring_Config'!$A:$A,'Scoring_Config'!$D:$D,"Yes")="Yes",_xlfn.XLOOKUP("Service_Insecure_Match",'Scoring_Config'!$A:$A,'Scoring_Config'!$C:$C,5),0),"False,0")</f>
        <v>0</v>
      </c>
      <c r="AJ1569" cm="1">
        <f t="array" ref="AJ1569">IF(FALSE,"True," &amp; IF(_xlfn.XLOOKUP("Risky_Inbound",'Scoring_Config'!$A:$A,'Scoring_Config'!$D:$D,"Yes")="Yes",_xlfn.XLOOKUP("Risky_Inbound",'Scoring_Config'!$A:$A,'Scoring_Config'!$C:$C,50),0),"False,0")</f>
        <v>0</v>
      </c>
      <c r="AK1569" cm="1">
        <f t="array" ref="AK1569">IF(FALSE,"True," &amp; IF(_xlfn.XLOOKUP("Risky_Outbound",'Scoring_Config'!$A:$A,'Scoring_Config'!$D:$D,"Yes")="Yes",_xlfn.XLOOKUP("Risky_Outbound",'Scoring_Config'!$A:$A,'Scoring_Config'!$C:$C,25),0),"False,0")</f>
        <v>0</v>
      </c>
      <c r="AL1569" t="s">
        <v>6700</v>
      </c>
      <c r="AM1569" cm="1">
        <f t="array" ref="AM1569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69" t="s">
        <v>6697</v>
      </c>
      <c r="AO1569" t="s">
        <v>6697</v>
      </c>
      <c r="AP1569" t="s">
        <v>6697</v>
      </c>
      <c r="AQ1569" cm="1">
        <f t="array" ref="AQ1569">IF(FALSE,"True," &amp; IF(_xlfn.XLOOKUP("Service_IsAny",'Scoring_Config'!$A:$A,'Scoring_Config'!$D:$D,"Yes")="Yes",_xlfn.XLOOKUP("Service_IsAny",'Scoring_Config'!$A:$A,'Scoring_Config'!$C:$C,0),0),"False,0")</f>
        <v>0</v>
      </c>
      <c r="AR1569">
        <v>0</v>
      </c>
      <c r="AS1569" cm="1">
        <f t="array" ref="AS1569">IF(FALSE,"True," &amp; IF(_xlfn.XLOOKUP("Service_RangeGt1000",'Scoring_Config'!$A:$A,'Scoring_Config'!$D:$D,"Yes")="Yes",_xlfn.XLOOKUP("Service_RangeGt1000",'Scoring_Config'!$A:$A,'Scoring_Config'!$C:$C,0),0),"False,0")</f>
        <v>0</v>
      </c>
      <c r="AT1569" cm="1">
        <f t="array" ref="AT1569">IF(FALSE,"True," &amp; IF(_xlfn.XLOOKUP("App_IsAny",'Scoring_Config'!$A:$A,'Scoring_Config'!$D:$D,"Yes")="Yes",_xlfn.XLOOKUP("App_IsAny",'Scoring_Config'!$A:$A,'Scoring_Config'!$C:$C,0),0),"False,0")</f>
        <v>0</v>
      </c>
      <c r="AU1569">
        <v>101</v>
      </c>
      <c r="AV1569" cm="1">
        <f t="array" ref="AV1569">IF(FALSE,"True," &amp; IF(_xlfn.XLOOKUP("App_RangeGt1000",'Scoring_Config'!$A:$A,'Scoring_Config'!$D:$D,"Yes")="Yes",_xlfn.XLOOKUP("App_RangeGt1000",'Scoring_Config'!$A:$A,'Scoring_Config'!$C:$C,0),0),"False,0")</f>
        <v>0</v>
      </c>
      <c r="AW1569" cm="1">
        <f t="array" ref="AW1569">IF(FALSE,"True," &amp; IF(_xlfn.XLOOKUP("Action_IsDenyOrDrop",'Scoring_Config'!$A:$A,'Scoring_Config'!$D:$D,"Yes")="Yes",_xlfn.XLOOKUP("Action_IsDenyOrDrop",'Scoring_Config'!$A:$A,'Scoring_Config'!$C:$C,0),0),"False,0")</f>
        <v>0</v>
      </c>
      <c r="AX1569" cm="1">
        <f t="array" ref="AX1569">IF(LEFT(AW1569,4)="True",0,(IF(LEFT(Y1569,4)="True",IF(_xlfn.XLOOKUP("Src_IsAny",'Scoring_Config'!$A:$A,'Scoring_Config'!$D:$D,"Yes")="Yes",_xlfn.XLOOKUP("Src_IsAny",'Scoring_Config'!$A:$A,'Scoring_Config'!$C:$C,10),0),0)+IF(LEFT(Z1569,4)="True",IF(_xlfn.XLOOKUP("Src_CIDR_Le_16",'Scoring_Config'!$A:$A,'Scoring_Config'!$D:$D,"Yes")="Yes",_xlfn.XLOOKUP("Src_CIDR_Le_16",'Scoring_Config'!$A:$A,'Scoring_Config'!$C:$C,10),0),0)+IF(LEFT(AA1569,4)="True",IF(_xlfn.XLOOKUP("Src_CIDR_17_22",'Scoring_Config'!$A:$A,'Scoring_Config'!$D:$D,"Yes")="Yes",_xlfn.XLOOKUP("Src_CIDR_17_22",'Scoring_Config'!$A:$A,'Scoring_Config'!$C:$C,5),0),0)+IF(LEFT(AB1569,4)="True",IF(_xlfn.XLOOKUP("Dst_IsAny",'Scoring_Config'!$A:$A,'Scoring_Config'!$D:$D,"Yes")="Yes",_xlfn.XLOOKUP("Dst_IsAny",'Scoring_Config'!$A:$A,'Scoring_Config'!$C:$C,10),0),0)+IF(LEFT(AC1569,4)="True",IF(_xlfn.XLOOKUP("Dst_CIDR_Le_16",'Scoring_Config'!$A:$A,'Scoring_Config'!$D:$D,"Yes")="Yes",_xlfn.XLOOKUP("Dst_CIDR_Le_16",'Scoring_Config'!$A:$A,'Scoring_Config'!$C:$C,10),0),0)+IF(LEFT(AD1569,4)="True",IF(_xlfn.XLOOKUP("Dst_CIDR_17_22",'Scoring_Config'!$A:$A,'Scoring_Config'!$D:$D,"Yes")="Yes",_xlfn.XLOOKUP("Dst_CIDR_17_22",'Scoring_Config'!$A:$A,'Scoring_Config'!$C:$C,5),0),0)+IF(LEFT(AE1569,4)="True",IF(_xlfn.XLOOKUP("SrcZone_IsAny",'Scoring_Config'!$A:$A,'Scoring_Config'!$D:$D,"Yes")="Yes",_xlfn.XLOOKUP("SrcZone_IsAny",'Scoring_Config'!$A:$A,'Scoring_Config'!$C:$C,10),0),0)+IF(LEFT(AF1569,4)="True",IF(_xlfn.XLOOKUP("DstZone_IsAny",'Scoring_Config'!$A:$A,'Scoring_Config'!$D:$D,"Yes")="Yes",_xlfn.XLOOKUP("DstZone_IsAny",'Scoring_Config'!$A:$A,'Scoring_Config'!$C:$C,10),0),0)+IF(LEFT(AG1569,4)="True",IF(_xlfn.XLOOKUP("Service_Any_OR_RangeGt1000",'Scoring_Config'!$A:$A,'Scoring_Config'!$D:$D,"Yes")="Yes",_xlfn.XLOOKUP("Service_Any_OR_RangeGt1000",'Scoring_Config'!$A:$A,'Scoring_Config'!$C:$C,10),0),0)+IF(LEFT(AH1569,4)="True",IF(_xlfn.XLOOKUP("App_Any_OR_RangeGt1000",'Scoring_Config'!$A:$A,'Scoring_Config'!$D:$D,"Yes")="Yes",_xlfn.XLOOKUP("App_Any_OR_RangeGt1000",'Scoring_Config'!$A:$A,'Scoring_Config'!$C:$C,10),0),0)+IF(LEFT(AI1569,4)="True",IF(_xlfn.XLOOKUP("Service_Insecure_Match",'Scoring_Config'!$A:$A,'Scoring_Config'!$D:$D,"Yes")="Yes",_xlfn.XLOOKUP("Service_Insecure_Match",'Scoring_Config'!$A:$A,'Scoring_Config'!$C:$C,5),0),0)+IF(LEFT(AJ1569,4)="True",IF(_xlfn.XLOOKUP("Risky_Inbound",'Scoring_Config'!$A:$A,'Scoring_Config'!$D:$D,"Yes")="Yes",_xlfn.XLOOKUP("Risky_Inbound",'Scoring_Config'!$A:$A,'Scoring_Config'!$C:$C,50),0),0)+IF(LEFT(AK1569,4)="True",IF(_xlfn.XLOOKUP("Risky_Outbound",'Scoring_Config'!$A:$A,'Scoring_Config'!$D:$D,"Yes")="Yes",_xlfn.XLOOKUP("Risky_Outbound",'Scoring_Config'!$A:$A,'Scoring_Config'!$C:$C,25),0),0)+IF(LEFT(AZ1569,4)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1569,FIND(",",AL1569)+1,100)),0)+IF(LEFT(AM1569,4)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1569,FIND(",",AN1569)+1,100)),0)+IF(_xlfn.XLOOKUP("Profile_Scoring",'Scoring_Config'!$A:$A,'Scoring_Config'!$D:$D,"Yes")="Yes",VALUE(MID(AO1569,FIND(",",AO1569)+1,100)),0)+IF(_xlfn.XLOOKUP("Options_Scoring",'Scoring_Config'!$A:$A,'Scoring_Config'!$D:$D,"Yes")="Yes",VALUE(MID(AP1569,FIND(",",AP1569)+1,100)),0)))</f>
        <v>0</v>
      </c>
      <c r="AZ1569" cm="1">
        <f t="array" ref="AZ1569">IF(FALSE,"True," &amp; IF(_xlfn.XLOOKUP("Migrate_Insecure",'Scoring_Config'!$A:$A,'Scoring_Config'!$D:$D,"Yes")="Yes",_xlfn.XLOOKUP("Migrate_Insecure",'Scoring_Config'!$A:$A,'Scoring_Config'!$C:$C,10),0),"False,0")</f>
        <v>0</v>
      </c>
    </row>
    <row r="1570" spans="1:52">
      <c r="A1570" t="s">
        <v>1979</v>
      </c>
      <c r="B1570" t="s">
        <v>32</v>
      </c>
      <c r="C1570" t="s">
        <v>3542</v>
      </c>
      <c r="D1570" t="s">
        <v>3561</v>
      </c>
      <c r="E1570" t="s">
        <v>3563</v>
      </c>
      <c r="F1570" t="s">
        <v>3882</v>
      </c>
      <c r="G1570" t="s">
        <v>174</v>
      </c>
      <c r="H1570" t="s">
        <v>174</v>
      </c>
      <c r="I1570" t="s">
        <v>3575</v>
      </c>
      <c r="J1570" t="s">
        <v>824</v>
      </c>
      <c r="K1570" t="s">
        <v>174</v>
      </c>
      <c r="L1570" t="s">
        <v>174</v>
      </c>
      <c r="M1570" t="s">
        <v>1974</v>
      </c>
      <c r="N1570" t="s">
        <v>4318</v>
      </c>
      <c r="O1570" t="s">
        <v>4319</v>
      </c>
      <c r="P1570" t="s">
        <v>4322</v>
      </c>
      <c r="Q1570" t="s">
        <v>5432</v>
      </c>
      <c r="R1570" t="s">
        <v>5471</v>
      </c>
      <c r="S1570" t="s">
        <v>5439</v>
      </c>
      <c r="T1570" t="s">
        <v>5780</v>
      </c>
      <c r="U1570" t="s">
        <v>5780</v>
      </c>
      <c r="Y1570" cm="1">
        <f t="array" ref="Y1570">IF(TRUE,"True," &amp; IF(_xlfn.XLOOKUP("Src_IsAny",'Scoring_Config'!$A:$A,'Scoring_Config'!$D:$D,"Yes")="Yes",_xlfn.XLOOKUP("Src_IsAny",'Scoring_Config'!$A:$A,'Scoring_Config'!$C:$C,10),0),"False,0")</f>
        <v>0</v>
      </c>
      <c r="Z1570" cm="1">
        <f t="array" ref="Z1570">IF(FALSE,"True," &amp; IF(_xlfn.XLOOKUP("Src_CIDR_Le_16",'Scoring_Config'!$A:$A,'Scoring_Config'!$D:$D,"Yes")="Yes",_xlfn.XLOOKUP("Src_CIDR_Le_16",'Scoring_Config'!$A:$A,'Scoring_Config'!$C:$C,10),0),"False,0")</f>
        <v>0</v>
      </c>
      <c r="AA1570" cm="1">
        <f t="array" ref="AA1570">IF(FALSE,"True," &amp; IF(_xlfn.XLOOKUP("Src_CIDR_17_22",'Scoring_Config'!$A:$A,'Scoring_Config'!$D:$D,"Yes")="Yes",_xlfn.XLOOKUP("Src_CIDR_17_22",'Scoring_Config'!$A:$A,'Scoring_Config'!$C:$C,5),0),"False,0")</f>
        <v>0</v>
      </c>
      <c r="AB1570" cm="1">
        <f t="array" ref="AB1570">IF(FALSE,"True," &amp; IF(_xlfn.XLOOKUP("Dst_IsAny",'Scoring_Config'!$A:$A,'Scoring_Config'!$D:$D,"Yes")="Yes",_xlfn.XLOOKUP("Dst_IsAny",'Scoring_Config'!$A:$A,'Scoring_Config'!$C:$C,10),0),"False,0")</f>
        <v>0</v>
      </c>
      <c r="AC1570" cm="1">
        <f t="array" ref="AC1570">IF(FALSE,"True," &amp; IF(_xlfn.XLOOKUP("Dst_CIDR_Le_16",'Scoring_Config'!$A:$A,'Scoring_Config'!$D:$D,"Yes")="Yes",_xlfn.XLOOKUP("Dst_CIDR_Le_16",'Scoring_Config'!$A:$A,'Scoring_Config'!$C:$C,10),0),"False,0")</f>
        <v>0</v>
      </c>
      <c r="AD1570" cm="1">
        <f t="array" ref="AD1570">IF(FALSE,"True," &amp; IF(_xlfn.XLOOKUP("Dst_CIDR_17_22",'Scoring_Config'!$A:$A,'Scoring_Config'!$D:$D,"Yes")="Yes",_xlfn.XLOOKUP("Dst_CIDR_17_22",'Scoring_Config'!$A:$A,'Scoring_Config'!$C:$C,5),0),"False,0")</f>
        <v>0</v>
      </c>
      <c r="AE1570" cm="1">
        <f t="array" ref="AE1570">IF(FALSE,"True," &amp; IF(_xlfn.XLOOKUP("SrcZone_IsAny",'Scoring_Config'!$A:$A,'Scoring_Config'!$D:$D,"Yes")="Yes",_xlfn.XLOOKUP("SrcZone_IsAny",'Scoring_Config'!$A:$A,'Scoring_Config'!$C:$C,10),0),"False,0")</f>
        <v>0</v>
      </c>
      <c r="AF1570" cm="1">
        <f t="array" ref="AF1570">IF(FALSE,"True," &amp; IF(_xlfn.XLOOKUP("DstZone_IsAny",'Scoring_Config'!$A:$A,'Scoring_Config'!$D:$D,"Yes")="Yes",_xlfn.XLOOKUP("DstZone_IsAny",'Scoring_Config'!$A:$A,'Scoring_Config'!$C:$C,10),0),"False,0")</f>
        <v>0</v>
      </c>
      <c r="AG1570" cm="1">
        <f t="array" ref="AG1570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570" cm="1">
        <f t="array" ref="AH1570">IF(TRUE,"True," &amp; IF(_xlfn.XLOOKUP("App_Any_OR_RangeGt1000",'Scoring_Config'!$A:$A,'Scoring_Config'!$D:$D,"Yes")="Yes",_xlfn.XLOOKUP("App_Any_OR_RangeGt1000",'Scoring_Config'!$A:$A,'Scoring_Config'!$C:$C,10),0),"False,0")</f>
        <v>0</v>
      </c>
      <c r="AI1570" cm="1">
        <f t="array" ref="AI1570">IF(TRUE,"True," &amp; IF(_xlfn.XLOOKUP("Service_Insecure_Match",'Scoring_Config'!$A:$A,'Scoring_Config'!$D:$D,"Yes")="Yes",_xlfn.XLOOKUP("Service_Insecure_Match",'Scoring_Config'!$A:$A,'Scoring_Config'!$C:$C,5),0),"False,0")</f>
        <v>0</v>
      </c>
      <c r="AJ1570" cm="1">
        <f t="array" ref="AJ1570">IF(FALSE,"True," &amp; IF(_xlfn.XLOOKUP("Risky_Inbound",'Scoring_Config'!$A:$A,'Scoring_Config'!$D:$D,"Yes")="Yes",_xlfn.XLOOKUP("Risky_Inbound",'Scoring_Config'!$A:$A,'Scoring_Config'!$C:$C,50),0),"False,0")</f>
        <v>0</v>
      </c>
      <c r="AK1570" cm="1">
        <f t="array" ref="AK1570">IF(FALSE,"True," &amp; IF(_xlfn.XLOOKUP("Risky_Outbound",'Scoring_Config'!$A:$A,'Scoring_Config'!$D:$D,"Yes")="Yes",_xlfn.XLOOKUP("Risky_Outbound",'Scoring_Config'!$A:$A,'Scoring_Config'!$C:$C,25),0),"False,0")</f>
        <v>0</v>
      </c>
      <c r="AL1570" t="s">
        <v>6697</v>
      </c>
      <c r="AM1570" cm="1">
        <f t="array" ref="AM1570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70" t="s">
        <v>6697</v>
      </c>
      <c r="AO1570" t="s">
        <v>6697</v>
      </c>
      <c r="AP1570" t="s">
        <v>6697</v>
      </c>
      <c r="AQ1570" cm="1">
        <f t="array" ref="AQ1570">IF(TRUE,"True," &amp; IF(_xlfn.XLOOKUP("Service_IsAny",'Scoring_Config'!$A:$A,'Scoring_Config'!$D:$D,"Yes")="Yes",_xlfn.XLOOKUP("Service_IsAny",'Scoring_Config'!$A:$A,'Scoring_Config'!$C:$C,0),0),"False,0")</f>
        <v>0</v>
      </c>
      <c r="AR1570">
        <v>65535</v>
      </c>
      <c r="AS1570" cm="1">
        <f t="array" ref="AS1570">IF(TRUE,"True," &amp; IF(_xlfn.XLOOKUP("Service_RangeGt1000",'Scoring_Config'!$A:$A,'Scoring_Config'!$D:$D,"Yes")="Yes",_xlfn.XLOOKUP("Service_RangeGt1000",'Scoring_Config'!$A:$A,'Scoring_Config'!$C:$C,0),0),"False,0")</f>
        <v>0</v>
      </c>
      <c r="AT1570" cm="1">
        <f t="array" ref="AT1570">IF(TRUE,"True," &amp; IF(_xlfn.XLOOKUP("App_IsAny",'Scoring_Config'!$A:$A,'Scoring_Config'!$D:$D,"Yes")="Yes",_xlfn.XLOOKUP("App_IsAny",'Scoring_Config'!$A:$A,'Scoring_Config'!$C:$C,0),0),"False,0")</f>
        <v>0</v>
      </c>
      <c r="AU1570">
        <v>65535</v>
      </c>
      <c r="AV1570" cm="1">
        <f t="array" ref="AV1570">IF(TRUE,"True," &amp; IF(_xlfn.XLOOKUP("App_RangeGt1000",'Scoring_Config'!$A:$A,'Scoring_Config'!$D:$D,"Yes")="Yes",_xlfn.XLOOKUP("App_RangeGt1000",'Scoring_Config'!$A:$A,'Scoring_Config'!$C:$C,0),0),"False,0")</f>
        <v>0</v>
      </c>
      <c r="AW1570" cm="1">
        <f t="array" ref="AW1570">IF(FALSE,"True," &amp; IF(_xlfn.XLOOKUP("Action_IsDenyOrDrop",'Scoring_Config'!$A:$A,'Scoring_Config'!$D:$D,"Yes")="Yes",_xlfn.XLOOKUP("Action_IsDenyOrDrop",'Scoring_Config'!$A:$A,'Scoring_Config'!$C:$C,0),0),"False,0")</f>
        <v>0</v>
      </c>
      <c r="AX1570" cm="1">
        <f t="array" ref="AX1570">IF(LEFT(AW1570,4)="True",0,(IF(LEFT(Y1570,4)="True",IF(_xlfn.XLOOKUP("Src_IsAny",'Scoring_Config'!$A:$A,'Scoring_Config'!$D:$D,"Yes")="Yes",_xlfn.XLOOKUP("Src_IsAny",'Scoring_Config'!$A:$A,'Scoring_Config'!$C:$C,10),0),0)+IF(LEFT(Z1570,4)="True",IF(_xlfn.XLOOKUP("Src_CIDR_Le_16",'Scoring_Config'!$A:$A,'Scoring_Config'!$D:$D,"Yes")="Yes",_xlfn.XLOOKUP("Src_CIDR_Le_16",'Scoring_Config'!$A:$A,'Scoring_Config'!$C:$C,10),0),0)+IF(LEFT(AA1570,4)="True",IF(_xlfn.XLOOKUP("Src_CIDR_17_22",'Scoring_Config'!$A:$A,'Scoring_Config'!$D:$D,"Yes")="Yes",_xlfn.XLOOKUP("Src_CIDR_17_22",'Scoring_Config'!$A:$A,'Scoring_Config'!$C:$C,5),0),0)+IF(LEFT(AB1570,4)="True",IF(_xlfn.XLOOKUP("Dst_IsAny",'Scoring_Config'!$A:$A,'Scoring_Config'!$D:$D,"Yes")="Yes",_xlfn.XLOOKUP("Dst_IsAny",'Scoring_Config'!$A:$A,'Scoring_Config'!$C:$C,10),0),0)+IF(LEFT(AC1570,4)="True",IF(_xlfn.XLOOKUP("Dst_CIDR_Le_16",'Scoring_Config'!$A:$A,'Scoring_Config'!$D:$D,"Yes")="Yes",_xlfn.XLOOKUP("Dst_CIDR_Le_16",'Scoring_Config'!$A:$A,'Scoring_Config'!$C:$C,10),0),0)+IF(LEFT(AD1570,4)="True",IF(_xlfn.XLOOKUP("Dst_CIDR_17_22",'Scoring_Config'!$A:$A,'Scoring_Config'!$D:$D,"Yes")="Yes",_xlfn.XLOOKUP("Dst_CIDR_17_22",'Scoring_Config'!$A:$A,'Scoring_Config'!$C:$C,5),0),0)+IF(LEFT(AE1570,4)="True",IF(_xlfn.XLOOKUP("SrcZone_IsAny",'Scoring_Config'!$A:$A,'Scoring_Config'!$D:$D,"Yes")="Yes",_xlfn.XLOOKUP("SrcZone_IsAny",'Scoring_Config'!$A:$A,'Scoring_Config'!$C:$C,10),0),0)+IF(LEFT(AF1570,4)="True",IF(_xlfn.XLOOKUP("DstZone_IsAny",'Scoring_Config'!$A:$A,'Scoring_Config'!$D:$D,"Yes")="Yes",_xlfn.XLOOKUP("DstZone_IsAny",'Scoring_Config'!$A:$A,'Scoring_Config'!$C:$C,10),0),0)+IF(LEFT(AG1570,4)="True",IF(_xlfn.XLOOKUP("Service_Any_OR_RangeGt1000",'Scoring_Config'!$A:$A,'Scoring_Config'!$D:$D,"Yes")="Yes",_xlfn.XLOOKUP("Service_Any_OR_RangeGt1000",'Scoring_Config'!$A:$A,'Scoring_Config'!$C:$C,10),0),0)+IF(LEFT(AH1570,4)="True",IF(_xlfn.XLOOKUP("App_Any_OR_RangeGt1000",'Scoring_Config'!$A:$A,'Scoring_Config'!$D:$D,"Yes")="Yes",_xlfn.XLOOKUP("App_Any_OR_RangeGt1000",'Scoring_Config'!$A:$A,'Scoring_Config'!$C:$C,10),0),0)+IF(LEFT(AI1570,4)="True",IF(_xlfn.XLOOKUP("Service_Insecure_Match",'Scoring_Config'!$A:$A,'Scoring_Config'!$D:$D,"Yes")="Yes",_xlfn.XLOOKUP("Service_Insecure_Match",'Scoring_Config'!$A:$A,'Scoring_Config'!$C:$C,5),0),0)+IF(LEFT(AJ1570,4)="True",IF(_xlfn.XLOOKUP("Risky_Inbound",'Scoring_Config'!$A:$A,'Scoring_Config'!$D:$D,"Yes")="Yes",_xlfn.XLOOKUP("Risky_Inbound",'Scoring_Config'!$A:$A,'Scoring_Config'!$C:$C,50),0),0)+IF(LEFT(AK1570,4)="True",IF(_xlfn.XLOOKUP("Risky_Outbound",'Scoring_Config'!$A:$A,'Scoring_Config'!$D:$D,"Yes")="Yes",_xlfn.XLOOKUP("Risky_Outbound",'Scoring_Config'!$A:$A,'Scoring_Config'!$C:$C,25),0),0)+IF(LEFT(AZ1570,4)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1570,FIND(",",AL1570)+1,100)),0)+IF(LEFT(AM1570,4)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1570,FIND(",",AN1570)+1,100)),0)+IF(_xlfn.XLOOKUP("Profile_Scoring",'Scoring_Config'!$A:$A,'Scoring_Config'!$D:$D,"Yes")="Yes",VALUE(MID(AO1570,FIND(",",AO1570)+1,100)),0)+IF(_xlfn.XLOOKUP("Options_Scoring",'Scoring_Config'!$A:$A,'Scoring_Config'!$D:$D,"Yes")="Yes",VALUE(MID(AP1570,FIND(",",AP1570)+1,100)),0)))</f>
        <v>0</v>
      </c>
      <c r="AY1570" t="s">
        <v>6706</v>
      </c>
      <c r="AZ1570" cm="1">
        <f t="array" ref="AZ1570">IF(TRUE,"True," &amp; IF(_xlfn.XLOOKUP("Migrate_Insecure",'Scoring_Config'!$A:$A,'Scoring_Config'!$D:$D,"Yes")="Yes",_xlfn.XLOOKUP("Migrate_Insecure",'Scoring_Config'!$A:$A,'Scoring_Config'!$C:$C,10),0),"False,0")</f>
        <v>0</v>
      </c>
    </row>
    <row r="1571" spans="1:52">
      <c r="A1571" t="s">
        <v>1979</v>
      </c>
      <c r="B1571" t="s">
        <v>29</v>
      </c>
      <c r="C1571" t="s">
        <v>3542</v>
      </c>
      <c r="D1571" t="s">
        <v>3545</v>
      </c>
      <c r="E1571" t="s">
        <v>3563</v>
      </c>
      <c r="F1571" t="s">
        <v>4056</v>
      </c>
      <c r="G1571" t="s">
        <v>222</v>
      </c>
      <c r="H1571" t="s">
        <v>174</v>
      </c>
      <c r="I1571" t="s">
        <v>3600</v>
      </c>
      <c r="J1571" t="s">
        <v>174</v>
      </c>
      <c r="K1571" t="s">
        <v>174</v>
      </c>
      <c r="L1571" t="s">
        <v>174</v>
      </c>
      <c r="M1571" t="s">
        <v>1975</v>
      </c>
      <c r="N1571" t="s">
        <v>4318</v>
      </c>
      <c r="O1571" t="s">
        <v>4319</v>
      </c>
      <c r="P1571" t="s">
        <v>4322</v>
      </c>
      <c r="Q1571" t="s">
        <v>5433</v>
      </c>
      <c r="R1571" t="s">
        <v>5436</v>
      </c>
      <c r="S1571" t="s">
        <v>5563</v>
      </c>
      <c r="T1571" t="s">
        <v>5780</v>
      </c>
      <c r="U1571" t="s">
        <v>5780</v>
      </c>
      <c r="Y1571" cm="1">
        <f t="array" ref="Y1571">IF(FALSE,"True," &amp; IF(_xlfn.XLOOKUP("Src_IsAny",'Scoring_Config'!$A:$A,'Scoring_Config'!$D:$D,"Yes")="Yes",_xlfn.XLOOKUP("Src_IsAny",'Scoring_Config'!$A:$A,'Scoring_Config'!$C:$C,10),0),"False,0")</f>
        <v>0</v>
      </c>
      <c r="Z1571" cm="1">
        <f t="array" ref="Z1571">IF(FALSE,"True," &amp; IF(_xlfn.XLOOKUP("Src_CIDR_Le_16",'Scoring_Config'!$A:$A,'Scoring_Config'!$D:$D,"Yes")="Yes",_xlfn.XLOOKUP("Src_CIDR_Le_16",'Scoring_Config'!$A:$A,'Scoring_Config'!$C:$C,10),0),"False,0")</f>
        <v>0</v>
      </c>
      <c r="AA1571" cm="1">
        <f t="array" ref="AA1571">IF(TRUE,"True," &amp; IF(_xlfn.XLOOKUP("Src_CIDR_17_22",'Scoring_Config'!$A:$A,'Scoring_Config'!$D:$D,"Yes")="Yes",_xlfn.XLOOKUP("Src_CIDR_17_22",'Scoring_Config'!$A:$A,'Scoring_Config'!$C:$C,5),0),"False,0")</f>
        <v>0</v>
      </c>
      <c r="AB1571" cm="1">
        <f t="array" ref="AB1571">IF(TRUE,"True," &amp; IF(_xlfn.XLOOKUP("Dst_IsAny",'Scoring_Config'!$A:$A,'Scoring_Config'!$D:$D,"Yes")="Yes",_xlfn.XLOOKUP("Dst_IsAny",'Scoring_Config'!$A:$A,'Scoring_Config'!$C:$C,10),0),"False,0")</f>
        <v>0</v>
      </c>
      <c r="AC1571" cm="1">
        <f t="array" ref="AC1571">IF(FALSE,"True," &amp; IF(_xlfn.XLOOKUP("Dst_CIDR_Le_16",'Scoring_Config'!$A:$A,'Scoring_Config'!$D:$D,"Yes")="Yes",_xlfn.XLOOKUP("Dst_CIDR_Le_16",'Scoring_Config'!$A:$A,'Scoring_Config'!$C:$C,10),0),"False,0")</f>
        <v>0</v>
      </c>
      <c r="AD1571" cm="1">
        <f t="array" ref="AD1571">IF(FALSE,"True," &amp; IF(_xlfn.XLOOKUP("Dst_CIDR_17_22",'Scoring_Config'!$A:$A,'Scoring_Config'!$D:$D,"Yes")="Yes",_xlfn.XLOOKUP("Dst_CIDR_17_22",'Scoring_Config'!$A:$A,'Scoring_Config'!$C:$C,5),0),"False,0")</f>
        <v>0</v>
      </c>
      <c r="AE1571" cm="1">
        <f t="array" ref="AE1571">IF(FALSE,"True," &amp; IF(_xlfn.XLOOKUP("SrcZone_IsAny",'Scoring_Config'!$A:$A,'Scoring_Config'!$D:$D,"Yes")="Yes",_xlfn.XLOOKUP("SrcZone_IsAny",'Scoring_Config'!$A:$A,'Scoring_Config'!$C:$C,10),0),"False,0")</f>
        <v>0</v>
      </c>
      <c r="AF1571" cm="1">
        <f t="array" ref="AF1571">IF(FALSE,"True," &amp; IF(_xlfn.XLOOKUP("DstZone_IsAny",'Scoring_Config'!$A:$A,'Scoring_Config'!$D:$D,"Yes")="Yes",_xlfn.XLOOKUP("DstZone_IsAny",'Scoring_Config'!$A:$A,'Scoring_Config'!$C:$C,10),0),"False,0")</f>
        <v>0</v>
      </c>
      <c r="AG1571" cm="1">
        <f t="array" ref="AG1571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571" cm="1">
        <f t="array" ref="AH1571">IF(TRUE,"True," &amp; IF(_xlfn.XLOOKUP("App_Any_OR_RangeGt1000",'Scoring_Config'!$A:$A,'Scoring_Config'!$D:$D,"Yes")="Yes",_xlfn.XLOOKUP("App_Any_OR_RangeGt1000",'Scoring_Config'!$A:$A,'Scoring_Config'!$C:$C,10),0),"False,0")</f>
        <v>0</v>
      </c>
      <c r="AI1571" cm="1">
        <f t="array" ref="AI1571">IF(TRUE,"True," &amp; IF(_xlfn.XLOOKUP("Service_Insecure_Match",'Scoring_Config'!$A:$A,'Scoring_Config'!$D:$D,"Yes")="Yes",_xlfn.XLOOKUP("Service_Insecure_Match",'Scoring_Config'!$A:$A,'Scoring_Config'!$C:$C,5),0),"False,0")</f>
        <v>0</v>
      </c>
      <c r="AJ1571" cm="1">
        <f t="array" ref="AJ1571">IF(FALSE,"True," &amp; IF(_xlfn.XLOOKUP("Risky_Inbound",'Scoring_Config'!$A:$A,'Scoring_Config'!$D:$D,"Yes")="Yes",_xlfn.XLOOKUP("Risky_Inbound",'Scoring_Config'!$A:$A,'Scoring_Config'!$C:$C,50),0),"False,0")</f>
        <v>0</v>
      </c>
      <c r="AK1571" cm="1">
        <f t="array" ref="AK1571">IF(FALSE,"True," &amp; IF(_xlfn.XLOOKUP("Risky_Outbound",'Scoring_Config'!$A:$A,'Scoring_Config'!$D:$D,"Yes")="Yes",_xlfn.XLOOKUP("Risky_Outbound",'Scoring_Config'!$A:$A,'Scoring_Config'!$C:$C,25),0),"False,0")</f>
        <v>0</v>
      </c>
      <c r="AL1571" t="s">
        <v>6697</v>
      </c>
      <c r="AM1571" cm="1">
        <f t="array" ref="AM1571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71" t="s">
        <v>6697</v>
      </c>
      <c r="AO1571" t="s">
        <v>6697</v>
      </c>
      <c r="AP1571" t="s">
        <v>6697</v>
      </c>
      <c r="AQ1571" cm="1">
        <f t="array" ref="AQ1571">IF(TRUE,"True," &amp; IF(_xlfn.XLOOKUP("Service_IsAny",'Scoring_Config'!$A:$A,'Scoring_Config'!$D:$D,"Yes")="Yes",_xlfn.XLOOKUP("Service_IsAny",'Scoring_Config'!$A:$A,'Scoring_Config'!$C:$C,0),0),"False,0")</f>
        <v>0</v>
      </c>
      <c r="AR1571">
        <v>65535</v>
      </c>
      <c r="AS1571" cm="1">
        <f t="array" ref="AS1571">IF(TRUE,"True," &amp; IF(_xlfn.XLOOKUP("Service_RangeGt1000",'Scoring_Config'!$A:$A,'Scoring_Config'!$D:$D,"Yes")="Yes",_xlfn.XLOOKUP("Service_RangeGt1000",'Scoring_Config'!$A:$A,'Scoring_Config'!$C:$C,0),0),"False,0")</f>
        <v>0</v>
      </c>
      <c r="AT1571" cm="1">
        <f t="array" ref="AT1571">IF(TRUE,"True," &amp; IF(_xlfn.XLOOKUP("App_IsAny",'Scoring_Config'!$A:$A,'Scoring_Config'!$D:$D,"Yes")="Yes",_xlfn.XLOOKUP("App_IsAny",'Scoring_Config'!$A:$A,'Scoring_Config'!$C:$C,0),0),"False,0")</f>
        <v>0</v>
      </c>
      <c r="AU1571">
        <v>65535</v>
      </c>
      <c r="AV1571" cm="1">
        <f t="array" ref="AV1571">IF(TRUE,"True," &amp; IF(_xlfn.XLOOKUP("App_RangeGt1000",'Scoring_Config'!$A:$A,'Scoring_Config'!$D:$D,"Yes")="Yes",_xlfn.XLOOKUP("App_RangeGt1000",'Scoring_Config'!$A:$A,'Scoring_Config'!$C:$C,0),0),"False,0")</f>
        <v>0</v>
      </c>
      <c r="AW1571" cm="1">
        <f t="array" ref="AW1571">IF(FALSE,"True," &amp; IF(_xlfn.XLOOKUP("Action_IsDenyOrDrop",'Scoring_Config'!$A:$A,'Scoring_Config'!$D:$D,"Yes")="Yes",_xlfn.XLOOKUP("Action_IsDenyOrDrop",'Scoring_Config'!$A:$A,'Scoring_Config'!$C:$C,0),0),"False,0")</f>
        <v>0</v>
      </c>
      <c r="AX1571" cm="1">
        <f t="array" ref="AX1571">IF(LEFT(AW1571,4)="True",0,(IF(LEFT(Y1571,4)="True",IF(_xlfn.XLOOKUP("Src_IsAny",'Scoring_Config'!$A:$A,'Scoring_Config'!$D:$D,"Yes")="Yes",_xlfn.XLOOKUP("Src_IsAny",'Scoring_Config'!$A:$A,'Scoring_Config'!$C:$C,10),0),0)+IF(LEFT(Z1571,4)="True",IF(_xlfn.XLOOKUP("Src_CIDR_Le_16",'Scoring_Config'!$A:$A,'Scoring_Config'!$D:$D,"Yes")="Yes",_xlfn.XLOOKUP("Src_CIDR_Le_16",'Scoring_Config'!$A:$A,'Scoring_Config'!$C:$C,10),0),0)+IF(LEFT(AA1571,4)="True",IF(_xlfn.XLOOKUP("Src_CIDR_17_22",'Scoring_Config'!$A:$A,'Scoring_Config'!$D:$D,"Yes")="Yes",_xlfn.XLOOKUP("Src_CIDR_17_22",'Scoring_Config'!$A:$A,'Scoring_Config'!$C:$C,5),0),0)+IF(LEFT(AB1571,4)="True",IF(_xlfn.XLOOKUP("Dst_IsAny",'Scoring_Config'!$A:$A,'Scoring_Config'!$D:$D,"Yes")="Yes",_xlfn.XLOOKUP("Dst_IsAny",'Scoring_Config'!$A:$A,'Scoring_Config'!$C:$C,10),0),0)+IF(LEFT(AC1571,4)="True",IF(_xlfn.XLOOKUP("Dst_CIDR_Le_16",'Scoring_Config'!$A:$A,'Scoring_Config'!$D:$D,"Yes")="Yes",_xlfn.XLOOKUP("Dst_CIDR_Le_16",'Scoring_Config'!$A:$A,'Scoring_Config'!$C:$C,10),0),0)+IF(LEFT(AD1571,4)="True",IF(_xlfn.XLOOKUP("Dst_CIDR_17_22",'Scoring_Config'!$A:$A,'Scoring_Config'!$D:$D,"Yes")="Yes",_xlfn.XLOOKUP("Dst_CIDR_17_22",'Scoring_Config'!$A:$A,'Scoring_Config'!$C:$C,5),0),0)+IF(LEFT(AE1571,4)="True",IF(_xlfn.XLOOKUP("SrcZone_IsAny",'Scoring_Config'!$A:$A,'Scoring_Config'!$D:$D,"Yes")="Yes",_xlfn.XLOOKUP("SrcZone_IsAny",'Scoring_Config'!$A:$A,'Scoring_Config'!$C:$C,10),0),0)+IF(LEFT(AF1571,4)="True",IF(_xlfn.XLOOKUP("DstZone_IsAny",'Scoring_Config'!$A:$A,'Scoring_Config'!$D:$D,"Yes")="Yes",_xlfn.XLOOKUP("DstZone_IsAny",'Scoring_Config'!$A:$A,'Scoring_Config'!$C:$C,10),0),0)+IF(LEFT(AG1571,4)="True",IF(_xlfn.XLOOKUP("Service_Any_OR_RangeGt1000",'Scoring_Config'!$A:$A,'Scoring_Config'!$D:$D,"Yes")="Yes",_xlfn.XLOOKUP("Service_Any_OR_RangeGt1000",'Scoring_Config'!$A:$A,'Scoring_Config'!$C:$C,10),0),0)+IF(LEFT(AH1571,4)="True",IF(_xlfn.XLOOKUP("App_Any_OR_RangeGt1000",'Scoring_Config'!$A:$A,'Scoring_Config'!$D:$D,"Yes")="Yes",_xlfn.XLOOKUP("App_Any_OR_RangeGt1000",'Scoring_Config'!$A:$A,'Scoring_Config'!$C:$C,10),0),0)+IF(LEFT(AI1571,4)="True",IF(_xlfn.XLOOKUP("Service_Insecure_Match",'Scoring_Config'!$A:$A,'Scoring_Config'!$D:$D,"Yes")="Yes",_xlfn.XLOOKUP("Service_Insecure_Match",'Scoring_Config'!$A:$A,'Scoring_Config'!$C:$C,5),0),0)+IF(LEFT(AJ1571,4)="True",IF(_xlfn.XLOOKUP("Risky_Inbound",'Scoring_Config'!$A:$A,'Scoring_Config'!$D:$D,"Yes")="Yes",_xlfn.XLOOKUP("Risky_Inbound",'Scoring_Config'!$A:$A,'Scoring_Config'!$C:$C,50),0),0)+IF(LEFT(AK1571,4)="True",IF(_xlfn.XLOOKUP("Risky_Outbound",'Scoring_Config'!$A:$A,'Scoring_Config'!$D:$D,"Yes")="Yes",_xlfn.XLOOKUP("Risky_Outbound",'Scoring_Config'!$A:$A,'Scoring_Config'!$C:$C,25),0),0)+IF(LEFT(AZ1571,4)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1571,FIND(",",AL1571)+1,100)),0)+IF(LEFT(AM1571,4)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1571,FIND(",",AN1571)+1,100)),0)+IF(_xlfn.XLOOKUP("Profile_Scoring",'Scoring_Config'!$A:$A,'Scoring_Config'!$D:$D,"Yes")="Yes",VALUE(MID(AO1571,FIND(",",AO1571)+1,100)),0)+IF(_xlfn.XLOOKUP("Options_Scoring",'Scoring_Config'!$A:$A,'Scoring_Config'!$D:$D,"Yes")="Yes",VALUE(MID(AP1571,FIND(",",AP1571)+1,100)),0)))</f>
        <v>0</v>
      </c>
      <c r="AY1571" t="s">
        <v>6706</v>
      </c>
      <c r="AZ1571" cm="1">
        <f t="array" ref="AZ1571">IF(TRUE,"True," &amp; IF(_xlfn.XLOOKUP("Migrate_Insecure",'Scoring_Config'!$A:$A,'Scoring_Config'!$D:$D,"Yes")="Yes",_xlfn.XLOOKUP("Migrate_Insecure",'Scoring_Config'!$A:$A,'Scoring_Config'!$C:$C,10),0),"False,0")</f>
        <v>0</v>
      </c>
    </row>
    <row r="1572" spans="1:52">
      <c r="A1572" t="s">
        <v>1979</v>
      </c>
      <c r="B1572" t="s">
        <v>3540</v>
      </c>
      <c r="C1572" t="s">
        <v>3542</v>
      </c>
      <c r="D1572" t="s">
        <v>3545</v>
      </c>
      <c r="E1572" t="s">
        <v>3563</v>
      </c>
      <c r="F1572" t="s">
        <v>3734</v>
      </c>
      <c r="G1572" t="s">
        <v>621</v>
      </c>
      <c r="H1572" t="s">
        <v>174</v>
      </c>
      <c r="I1572" t="s">
        <v>4299</v>
      </c>
      <c r="J1572" t="s">
        <v>1284</v>
      </c>
      <c r="K1572" t="s">
        <v>1721</v>
      </c>
      <c r="L1572" t="s">
        <v>1327</v>
      </c>
      <c r="M1572" t="s">
        <v>1974</v>
      </c>
      <c r="N1572" t="s">
        <v>4315</v>
      </c>
      <c r="O1572" t="s">
        <v>4319</v>
      </c>
      <c r="P1572" t="s">
        <v>4321</v>
      </c>
      <c r="Q1572" t="s">
        <v>5434</v>
      </c>
      <c r="R1572" t="s">
        <v>5440</v>
      </c>
      <c r="S1572" t="s">
        <v>5440</v>
      </c>
      <c r="T1572" t="s">
        <v>5954</v>
      </c>
      <c r="U1572" t="s">
        <v>5954</v>
      </c>
      <c r="Y1572" cm="1">
        <f t="array" ref="Y1572">IF(FALSE,"True," &amp; IF(_xlfn.XLOOKUP("Src_IsAny",'Scoring_Config'!$A:$A,'Scoring_Config'!$D:$D,"Yes")="Yes",_xlfn.XLOOKUP("Src_IsAny",'Scoring_Config'!$A:$A,'Scoring_Config'!$C:$C,10),0),"False,0")</f>
        <v>0</v>
      </c>
      <c r="Z1572" cm="1">
        <f t="array" ref="Z1572">IF(FALSE,"True," &amp; IF(_xlfn.XLOOKUP("Src_CIDR_Le_16",'Scoring_Config'!$A:$A,'Scoring_Config'!$D:$D,"Yes")="Yes",_xlfn.XLOOKUP("Src_CIDR_Le_16",'Scoring_Config'!$A:$A,'Scoring_Config'!$C:$C,10),0),"False,0")</f>
        <v>0</v>
      </c>
      <c r="AA1572" cm="1">
        <f t="array" ref="AA1572">IF(FALSE,"True," &amp; IF(_xlfn.XLOOKUP("Src_CIDR_17_22",'Scoring_Config'!$A:$A,'Scoring_Config'!$D:$D,"Yes")="Yes",_xlfn.XLOOKUP("Src_CIDR_17_22",'Scoring_Config'!$A:$A,'Scoring_Config'!$C:$C,5),0),"False,0")</f>
        <v>0</v>
      </c>
      <c r="AB1572" cm="1">
        <f t="array" ref="AB1572">IF(FALSE,"True," &amp; IF(_xlfn.XLOOKUP("Dst_IsAny",'Scoring_Config'!$A:$A,'Scoring_Config'!$D:$D,"Yes")="Yes",_xlfn.XLOOKUP("Dst_IsAny",'Scoring_Config'!$A:$A,'Scoring_Config'!$C:$C,10),0),"False,0")</f>
        <v>0</v>
      </c>
      <c r="AC1572" cm="1">
        <f t="array" ref="AC1572">IF(FALSE,"True," &amp; IF(_xlfn.XLOOKUP("Dst_CIDR_Le_16",'Scoring_Config'!$A:$A,'Scoring_Config'!$D:$D,"Yes")="Yes",_xlfn.XLOOKUP("Dst_CIDR_Le_16",'Scoring_Config'!$A:$A,'Scoring_Config'!$C:$C,10),0),"False,0")</f>
        <v>0</v>
      </c>
      <c r="AD1572" cm="1">
        <f t="array" ref="AD1572">IF(FALSE,"True," &amp; IF(_xlfn.XLOOKUP("Dst_CIDR_17_22",'Scoring_Config'!$A:$A,'Scoring_Config'!$D:$D,"Yes")="Yes",_xlfn.XLOOKUP("Dst_CIDR_17_22",'Scoring_Config'!$A:$A,'Scoring_Config'!$C:$C,5),0),"False,0")</f>
        <v>0</v>
      </c>
      <c r="AE1572" cm="1">
        <f t="array" ref="AE1572">IF(FALSE,"True," &amp; IF(_xlfn.XLOOKUP("SrcZone_IsAny",'Scoring_Config'!$A:$A,'Scoring_Config'!$D:$D,"Yes")="Yes",_xlfn.XLOOKUP("SrcZone_IsAny",'Scoring_Config'!$A:$A,'Scoring_Config'!$C:$C,10),0),"False,0")</f>
        <v>0</v>
      </c>
      <c r="AF1572" cm="1">
        <f t="array" ref="AF1572">IF(FALSE,"True," &amp; IF(_xlfn.XLOOKUP("DstZone_IsAny",'Scoring_Config'!$A:$A,'Scoring_Config'!$D:$D,"Yes")="Yes",_xlfn.XLOOKUP("DstZone_IsAny",'Scoring_Config'!$A:$A,'Scoring_Config'!$C:$C,10),0),"False,0")</f>
        <v>0</v>
      </c>
      <c r="AG1572" cm="1">
        <f t="array" ref="AG1572">IF(FALSE,"True," &amp; IF(_xlfn.XLOOKUP("Service_Any_OR_RangeGt1000",'Scoring_Config'!$A:$A,'Scoring_Config'!$D:$D,"Yes")="Yes",_xlfn.XLOOKUP("Service_Any_OR_RangeGt1000",'Scoring_Config'!$A:$A,'Scoring_Config'!$C:$C,10),0),"False,0")</f>
        <v>0</v>
      </c>
      <c r="AH1572" cm="1">
        <f t="array" ref="AH1572">IF(FALSE,"True," &amp; IF(_xlfn.XLOOKUP("App_Any_OR_RangeGt1000",'Scoring_Config'!$A:$A,'Scoring_Config'!$D:$D,"Yes")="Yes",_xlfn.XLOOKUP("App_Any_OR_RangeGt1000",'Scoring_Config'!$A:$A,'Scoring_Config'!$C:$C,10),0),"False,0")</f>
        <v>0</v>
      </c>
      <c r="AI1572" cm="1">
        <f t="array" ref="AI1572">IF(FALSE,"True," &amp; IF(_xlfn.XLOOKUP("Service_Insecure_Match",'Scoring_Config'!$A:$A,'Scoring_Config'!$D:$D,"Yes")="Yes",_xlfn.XLOOKUP("Service_Insecure_Match",'Scoring_Config'!$A:$A,'Scoring_Config'!$C:$C,5),0),"False,0")</f>
        <v>0</v>
      </c>
      <c r="AJ1572" cm="1">
        <f t="array" ref="AJ1572">IF(FALSE,"True," &amp; IF(_xlfn.XLOOKUP("Risky_Inbound",'Scoring_Config'!$A:$A,'Scoring_Config'!$D:$D,"Yes")="Yes",_xlfn.XLOOKUP("Risky_Inbound",'Scoring_Config'!$A:$A,'Scoring_Config'!$C:$C,50),0),"False,0")</f>
        <v>0</v>
      </c>
      <c r="AK1572" cm="1">
        <f t="array" ref="AK1572">IF(FALSE,"True," &amp; IF(_xlfn.XLOOKUP("Risky_Outbound",'Scoring_Config'!$A:$A,'Scoring_Config'!$D:$D,"Yes")="Yes",_xlfn.XLOOKUP("Risky_Outbound",'Scoring_Config'!$A:$A,'Scoring_Config'!$C:$C,25),0),"False,0")</f>
        <v>0</v>
      </c>
      <c r="AL1572" t="s">
        <v>6700</v>
      </c>
      <c r="AM1572" cm="1">
        <f t="array" ref="AM1572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72" t="s">
        <v>6697</v>
      </c>
      <c r="AO1572" t="s">
        <v>6697</v>
      </c>
      <c r="AP1572" t="s">
        <v>6697</v>
      </c>
      <c r="AQ1572" cm="1">
        <f t="array" ref="AQ1572">IF(FALSE,"True," &amp; IF(_xlfn.XLOOKUP("Service_IsAny",'Scoring_Config'!$A:$A,'Scoring_Config'!$D:$D,"Yes")="Yes",_xlfn.XLOOKUP("Service_IsAny",'Scoring_Config'!$A:$A,'Scoring_Config'!$C:$C,0),0),"False,0")</f>
        <v>0</v>
      </c>
      <c r="AR1572">
        <v>0</v>
      </c>
      <c r="AS1572" cm="1">
        <f t="array" ref="AS1572">IF(FALSE,"True," &amp; IF(_xlfn.XLOOKUP("Service_RangeGt1000",'Scoring_Config'!$A:$A,'Scoring_Config'!$D:$D,"Yes")="Yes",_xlfn.XLOOKUP("Service_RangeGt1000",'Scoring_Config'!$A:$A,'Scoring_Config'!$C:$C,0),0),"False,0")</f>
        <v>0</v>
      </c>
      <c r="AT1572" cm="1">
        <f t="array" ref="AT1572">IF(FALSE,"True," &amp; IF(_xlfn.XLOOKUP("App_IsAny",'Scoring_Config'!$A:$A,'Scoring_Config'!$D:$D,"Yes")="Yes",_xlfn.XLOOKUP("App_IsAny",'Scoring_Config'!$A:$A,'Scoring_Config'!$C:$C,0),0),"False,0")</f>
        <v>0</v>
      </c>
      <c r="AU1572">
        <v>2</v>
      </c>
      <c r="AV1572" cm="1">
        <f t="array" ref="AV1572">IF(FALSE,"True," &amp; IF(_xlfn.XLOOKUP("App_RangeGt1000",'Scoring_Config'!$A:$A,'Scoring_Config'!$D:$D,"Yes")="Yes",_xlfn.XLOOKUP("App_RangeGt1000",'Scoring_Config'!$A:$A,'Scoring_Config'!$C:$C,0),0),"False,0")</f>
        <v>0</v>
      </c>
      <c r="AW1572" cm="1">
        <f t="array" ref="AW1572">IF(FALSE,"True," &amp; IF(_xlfn.XLOOKUP("Action_IsDenyOrDrop",'Scoring_Config'!$A:$A,'Scoring_Config'!$D:$D,"Yes")="Yes",_xlfn.XLOOKUP("Action_IsDenyOrDrop",'Scoring_Config'!$A:$A,'Scoring_Config'!$C:$C,0),0),"False,0")</f>
        <v>0</v>
      </c>
      <c r="AX1572" cm="1">
        <f t="array" ref="AX1572">IF(LEFT(AW1572,4)="True",0,(IF(LEFT(Y1572,4)="True",IF(_xlfn.XLOOKUP("Src_IsAny",'Scoring_Config'!$A:$A,'Scoring_Config'!$D:$D,"Yes")="Yes",_xlfn.XLOOKUP("Src_IsAny",'Scoring_Config'!$A:$A,'Scoring_Config'!$C:$C,10),0),0)+IF(LEFT(Z1572,4)="True",IF(_xlfn.XLOOKUP("Src_CIDR_Le_16",'Scoring_Config'!$A:$A,'Scoring_Config'!$D:$D,"Yes")="Yes",_xlfn.XLOOKUP("Src_CIDR_Le_16",'Scoring_Config'!$A:$A,'Scoring_Config'!$C:$C,10),0),0)+IF(LEFT(AA1572,4)="True",IF(_xlfn.XLOOKUP("Src_CIDR_17_22",'Scoring_Config'!$A:$A,'Scoring_Config'!$D:$D,"Yes")="Yes",_xlfn.XLOOKUP("Src_CIDR_17_22",'Scoring_Config'!$A:$A,'Scoring_Config'!$C:$C,5),0),0)+IF(LEFT(AB1572,4)="True",IF(_xlfn.XLOOKUP("Dst_IsAny",'Scoring_Config'!$A:$A,'Scoring_Config'!$D:$D,"Yes")="Yes",_xlfn.XLOOKUP("Dst_IsAny",'Scoring_Config'!$A:$A,'Scoring_Config'!$C:$C,10),0),0)+IF(LEFT(AC1572,4)="True",IF(_xlfn.XLOOKUP("Dst_CIDR_Le_16",'Scoring_Config'!$A:$A,'Scoring_Config'!$D:$D,"Yes")="Yes",_xlfn.XLOOKUP("Dst_CIDR_Le_16",'Scoring_Config'!$A:$A,'Scoring_Config'!$C:$C,10),0),0)+IF(LEFT(AD1572,4)="True",IF(_xlfn.XLOOKUP("Dst_CIDR_17_22",'Scoring_Config'!$A:$A,'Scoring_Config'!$D:$D,"Yes")="Yes",_xlfn.XLOOKUP("Dst_CIDR_17_22",'Scoring_Config'!$A:$A,'Scoring_Config'!$C:$C,5),0),0)+IF(LEFT(AE1572,4)="True",IF(_xlfn.XLOOKUP("SrcZone_IsAny",'Scoring_Config'!$A:$A,'Scoring_Config'!$D:$D,"Yes")="Yes",_xlfn.XLOOKUP("SrcZone_IsAny",'Scoring_Config'!$A:$A,'Scoring_Config'!$C:$C,10),0),0)+IF(LEFT(AF1572,4)="True",IF(_xlfn.XLOOKUP("DstZone_IsAny",'Scoring_Config'!$A:$A,'Scoring_Config'!$D:$D,"Yes")="Yes",_xlfn.XLOOKUP("DstZone_IsAny",'Scoring_Config'!$A:$A,'Scoring_Config'!$C:$C,10),0),0)+IF(LEFT(AG1572,4)="True",IF(_xlfn.XLOOKUP("Service_Any_OR_RangeGt1000",'Scoring_Config'!$A:$A,'Scoring_Config'!$D:$D,"Yes")="Yes",_xlfn.XLOOKUP("Service_Any_OR_RangeGt1000",'Scoring_Config'!$A:$A,'Scoring_Config'!$C:$C,10),0),0)+IF(LEFT(AH1572,4)="True",IF(_xlfn.XLOOKUP("App_Any_OR_RangeGt1000",'Scoring_Config'!$A:$A,'Scoring_Config'!$D:$D,"Yes")="Yes",_xlfn.XLOOKUP("App_Any_OR_RangeGt1000",'Scoring_Config'!$A:$A,'Scoring_Config'!$C:$C,10),0),0)+IF(LEFT(AI1572,4)="True",IF(_xlfn.XLOOKUP("Service_Insecure_Match",'Scoring_Config'!$A:$A,'Scoring_Config'!$D:$D,"Yes")="Yes",_xlfn.XLOOKUP("Service_Insecure_Match",'Scoring_Config'!$A:$A,'Scoring_Config'!$C:$C,5),0),0)+IF(LEFT(AJ1572,4)="True",IF(_xlfn.XLOOKUP("Risky_Inbound",'Scoring_Config'!$A:$A,'Scoring_Config'!$D:$D,"Yes")="Yes",_xlfn.XLOOKUP("Risky_Inbound",'Scoring_Config'!$A:$A,'Scoring_Config'!$C:$C,50),0),0)+IF(LEFT(AK1572,4)="True",IF(_xlfn.XLOOKUP("Risky_Outbound",'Scoring_Config'!$A:$A,'Scoring_Config'!$D:$D,"Yes")="Yes",_xlfn.XLOOKUP("Risky_Outbound",'Scoring_Config'!$A:$A,'Scoring_Config'!$C:$C,25),0),0)+IF(LEFT(AZ1572,4)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1572,FIND(",",AL1572)+1,100)),0)+IF(LEFT(AM1572,4)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1572,FIND(",",AN1572)+1,100)),0)+IF(_xlfn.XLOOKUP("Profile_Scoring",'Scoring_Config'!$A:$A,'Scoring_Config'!$D:$D,"Yes")="Yes",VALUE(MID(AO1572,FIND(",",AO1572)+1,100)),0)+IF(_xlfn.XLOOKUP("Options_Scoring",'Scoring_Config'!$A:$A,'Scoring_Config'!$D:$D,"Yes")="Yes",VALUE(MID(AP1572,FIND(",",AP1572)+1,100)),0)))</f>
        <v>0</v>
      </c>
      <c r="AZ1572" cm="1">
        <f t="array" ref="AZ1572">IF(FALSE,"True," &amp; IF(_xlfn.XLOOKUP("Migrate_Insecure",'Scoring_Config'!$A:$A,'Scoring_Config'!$D:$D,"Yes")="Yes",_xlfn.XLOOKUP("Migrate_Insecure",'Scoring_Config'!$A:$A,'Scoring_Config'!$C:$C,10),0),"False,0")</f>
        <v>0</v>
      </c>
    </row>
    <row r="1573" spans="1:52">
      <c r="A1573" t="s">
        <v>1979</v>
      </c>
      <c r="B1573" t="s">
        <v>3541</v>
      </c>
      <c r="C1573" t="s">
        <v>3543</v>
      </c>
      <c r="D1573" t="s">
        <v>3545</v>
      </c>
      <c r="E1573" t="s">
        <v>3563</v>
      </c>
      <c r="F1573" t="s">
        <v>174</v>
      </c>
      <c r="G1573" t="s">
        <v>174</v>
      </c>
      <c r="H1573" t="s">
        <v>174</v>
      </c>
      <c r="I1573" t="s">
        <v>174</v>
      </c>
      <c r="J1573" t="s">
        <v>174</v>
      </c>
      <c r="K1573" t="s">
        <v>174</v>
      </c>
      <c r="L1573" t="s">
        <v>174</v>
      </c>
      <c r="M1573" t="s">
        <v>1976</v>
      </c>
      <c r="N1573" t="s">
        <v>3545</v>
      </c>
      <c r="O1573" t="s">
        <v>4319</v>
      </c>
      <c r="P1573" t="s">
        <v>4322</v>
      </c>
      <c r="Q1573" t="s">
        <v>5435</v>
      </c>
      <c r="R1573" t="s">
        <v>5476</v>
      </c>
      <c r="S1573" t="s">
        <v>5489</v>
      </c>
      <c r="T1573" t="s">
        <v>5955</v>
      </c>
      <c r="U1573" t="s">
        <v>6696</v>
      </c>
      <c r="Y1573" cm="1">
        <f t="array" ref="Y1573">IF(TRUE,"True," &amp; IF(_xlfn.XLOOKUP("Src_IsAny",'Scoring_Config'!$A:$A,'Scoring_Config'!$D:$D,"Yes")="Yes",_xlfn.XLOOKUP("Src_IsAny",'Scoring_Config'!$A:$A,'Scoring_Config'!$C:$C,10),0),"False,0")</f>
        <v>0</v>
      </c>
      <c r="Z1573" cm="1">
        <f t="array" ref="Z1573">IF(FALSE,"True," &amp; IF(_xlfn.XLOOKUP("Src_CIDR_Le_16",'Scoring_Config'!$A:$A,'Scoring_Config'!$D:$D,"Yes")="Yes",_xlfn.XLOOKUP("Src_CIDR_Le_16",'Scoring_Config'!$A:$A,'Scoring_Config'!$C:$C,10),0),"False,0")</f>
        <v>0</v>
      </c>
      <c r="AA1573" cm="1">
        <f t="array" ref="AA1573">IF(FALSE,"True," &amp; IF(_xlfn.XLOOKUP("Src_CIDR_17_22",'Scoring_Config'!$A:$A,'Scoring_Config'!$D:$D,"Yes")="Yes",_xlfn.XLOOKUP("Src_CIDR_17_22",'Scoring_Config'!$A:$A,'Scoring_Config'!$C:$C,5),0),"False,0")</f>
        <v>0</v>
      </c>
      <c r="AB1573" cm="1">
        <f t="array" ref="AB1573">IF(TRUE,"True," &amp; IF(_xlfn.XLOOKUP("Dst_IsAny",'Scoring_Config'!$A:$A,'Scoring_Config'!$D:$D,"Yes")="Yes",_xlfn.XLOOKUP("Dst_IsAny",'Scoring_Config'!$A:$A,'Scoring_Config'!$C:$C,10),0),"False,0")</f>
        <v>0</v>
      </c>
      <c r="AC1573" cm="1">
        <f t="array" ref="AC1573">IF(FALSE,"True," &amp; IF(_xlfn.XLOOKUP("Dst_CIDR_Le_16",'Scoring_Config'!$A:$A,'Scoring_Config'!$D:$D,"Yes")="Yes",_xlfn.XLOOKUP("Dst_CIDR_Le_16",'Scoring_Config'!$A:$A,'Scoring_Config'!$C:$C,10),0),"False,0")</f>
        <v>0</v>
      </c>
      <c r="AD1573" cm="1">
        <f t="array" ref="AD1573">IF(FALSE,"True," &amp; IF(_xlfn.XLOOKUP("Dst_CIDR_17_22",'Scoring_Config'!$A:$A,'Scoring_Config'!$D:$D,"Yes")="Yes",_xlfn.XLOOKUP("Dst_CIDR_17_22",'Scoring_Config'!$A:$A,'Scoring_Config'!$C:$C,5),0),"False,0")</f>
        <v>0</v>
      </c>
      <c r="AE1573" cm="1">
        <f t="array" ref="AE1573">IF(TRUE,"True," &amp; IF(_xlfn.XLOOKUP("SrcZone_IsAny",'Scoring_Config'!$A:$A,'Scoring_Config'!$D:$D,"Yes")="Yes",_xlfn.XLOOKUP("SrcZone_IsAny",'Scoring_Config'!$A:$A,'Scoring_Config'!$C:$C,10),0),"False,0")</f>
        <v>0</v>
      </c>
      <c r="AF1573" cm="1">
        <f t="array" ref="AF1573">IF(TRUE,"True," &amp; IF(_xlfn.XLOOKUP("DstZone_IsAny",'Scoring_Config'!$A:$A,'Scoring_Config'!$D:$D,"Yes")="Yes",_xlfn.XLOOKUP("DstZone_IsAny",'Scoring_Config'!$A:$A,'Scoring_Config'!$C:$C,10),0),"False,0")</f>
        <v>0</v>
      </c>
      <c r="AG1573" cm="1">
        <f t="array" ref="AG1573">IF(TRUE,"True," &amp; IF(_xlfn.XLOOKUP("Service_Any_OR_RangeGt1000",'Scoring_Config'!$A:$A,'Scoring_Config'!$D:$D,"Yes")="Yes",_xlfn.XLOOKUP("Service_Any_OR_RangeGt1000",'Scoring_Config'!$A:$A,'Scoring_Config'!$C:$C,10),0),"False,0")</f>
        <v>0</v>
      </c>
      <c r="AH1573" cm="1">
        <f t="array" ref="AH1573">IF(TRUE,"True," &amp; IF(_xlfn.XLOOKUP("App_Any_OR_RangeGt1000",'Scoring_Config'!$A:$A,'Scoring_Config'!$D:$D,"Yes")="Yes",_xlfn.XLOOKUP("App_Any_OR_RangeGt1000",'Scoring_Config'!$A:$A,'Scoring_Config'!$C:$C,10),0),"False,0")</f>
        <v>0</v>
      </c>
      <c r="AI1573" cm="1">
        <f t="array" ref="AI1573">IF(TRUE,"True," &amp; IF(_xlfn.XLOOKUP("Service_Insecure_Match",'Scoring_Config'!$A:$A,'Scoring_Config'!$D:$D,"Yes")="Yes",_xlfn.XLOOKUP("Service_Insecure_Match",'Scoring_Config'!$A:$A,'Scoring_Config'!$C:$C,5),0),"False,0")</f>
        <v>0</v>
      </c>
      <c r="AJ1573" cm="1">
        <f t="array" ref="AJ1573">IF(FALSE,"True," &amp; IF(_xlfn.XLOOKUP("Risky_Inbound",'Scoring_Config'!$A:$A,'Scoring_Config'!$D:$D,"Yes")="Yes",_xlfn.XLOOKUP("Risky_Inbound",'Scoring_Config'!$A:$A,'Scoring_Config'!$C:$C,50),0),"False,0")</f>
        <v>0</v>
      </c>
      <c r="AK1573" cm="1">
        <f t="array" ref="AK1573">IF(FALSE,"True," &amp; IF(_xlfn.XLOOKUP("Risky_Outbound",'Scoring_Config'!$A:$A,'Scoring_Config'!$D:$D,"Yes")="Yes",_xlfn.XLOOKUP("Risky_Outbound",'Scoring_Config'!$A:$A,'Scoring_Config'!$C:$C,25),0),"False,0")</f>
        <v>0</v>
      </c>
      <c r="AL1573" t="s">
        <v>6697</v>
      </c>
      <c r="AM1573" cm="1">
        <f t="array" ref="AM1573">IF(FALSE,"True," &amp; IF(_xlfn.XLOOKUP("Rule_Usage_Description_Scoring",'Scoring_Config'!$A:$A,'Scoring_Config'!$D:$D,"Yes")="Yes",_xlfn.XLOOKUP("Rule_Usage_Description_Scoring",'Scoring_Config'!$A:$A,'Scoring_Config'!$C:$C,4),0),"False,0")</f>
        <v>0</v>
      </c>
      <c r="AN1573" t="s">
        <v>6697</v>
      </c>
      <c r="AO1573" t="s">
        <v>6699</v>
      </c>
      <c r="AP1573" t="s">
        <v>6697</v>
      </c>
      <c r="AQ1573" cm="1">
        <f t="array" ref="AQ1573">IF(TRUE,"True," &amp; IF(_xlfn.XLOOKUP("Service_IsAny",'Scoring_Config'!$A:$A,'Scoring_Config'!$D:$D,"Yes")="Yes",_xlfn.XLOOKUP("Service_IsAny",'Scoring_Config'!$A:$A,'Scoring_Config'!$C:$C,0),0),"False,0")</f>
        <v>0</v>
      </c>
      <c r="AR1573">
        <v>65535</v>
      </c>
      <c r="AS1573" cm="1">
        <f t="array" ref="AS1573">IF(TRUE,"True," &amp; IF(_xlfn.XLOOKUP("Service_RangeGt1000",'Scoring_Config'!$A:$A,'Scoring_Config'!$D:$D,"Yes")="Yes",_xlfn.XLOOKUP("Service_RangeGt1000",'Scoring_Config'!$A:$A,'Scoring_Config'!$C:$C,0),0),"False,0")</f>
        <v>0</v>
      </c>
      <c r="AT1573" cm="1">
        <f t="array" ref="AT1573">IF(TRUE,"True," &amp; IF(_xlfn.XLOOKUP("App_IsAny",'Scoring_Config'!$A:$A,'Scoring_Config'!$D:$D,"Yes")="Yes",_xlfn.XLOOKUP("App_IsAny",'Scoring_Config'!$A:$A,'Scoring_Config'!$C:$C,0),0),"False,0")</f>
        <v>0</v>
      </c>
      <c r="AU1573">
        <v>65535</v>
      </c>
      <c r="AV1573" cm="1">
        <f t="array" ref="AV1573">IF(TRUE,"True," &amp; IF(_xlfn.XLOOKUP("App_RangeGt1000",'Scoring_Config'!$A:$A,'Scoring_Config'!$D:$D,"Yes")="Yes",_xlfn.XLOOKUP("App_RangeGt1000",'Scoring_Config'!$A:$A,'Scoring_Config'!$C:$C,0),0),"False,0")</f>
        <v>0</v>
      </c>
      <c r="AW1573" cm="1">
        <f t="array" ref="AW1573">IF(TRUE,"True," &amp; IF(_xlfn.XLOOKUP("Action_IsDenyOrDrop",'Scoring_Config'!$A:$A,'Scoring_Config'!$D:$D,"Yes")="Yes",_xlfn.XLOOKUP("Action_IsDenyOrDrop",'Scoring_Config'!$A:$A,'Scoring_Config'!$C:$C,0),0),"False,0")</f>
        <v>0</v>
      </c>
      <c r="AX1573" cm="1">
        <f t="array" ref="AX1573">IF(LEFT(AW1573,4)="True",0,(IF(LEFT(Y1573,4)="True",IF(_xlfn.XLOOKUP("Src_IsAny",'Scoring_Config'!$A:$A,'Scoring_Config'!$D:$D,"Yes")="Yes",_xlfn.XLOOKUP("Src_IsAny",'Scoring_Config'!$A:$A,'Scoring_Config'!$C:$C,10),0),0)+IF(LEFT(Z1573,4)="True",IF(_xlfn.XLOOKUP("Src_CIDR_Le_16",'Scoring_Config'!$A:$A,'Scoring_Config'!$D:$D,"Yes")="Yes",_xlfn.XLOOKUP("Src_CIDR_Le_16",'Scoring_Config'!$A:$A,'Scoring_Config'!$C:$C,10),0),0)+IF(LEFT(AA1573,4)="True",IF(_xlfn.XLOOKUP("Src_CIDR_17_22",'Scoring_Config'!$A:$A,'Scoring_Config'!$D:$D,"Yes")="Yes",_xlfn.XLOOKUP("Src_CIDR_17_22",'Scoring_Config'!$A:$A,'Scoring_Config'!$C:$C,5),0),0)+IF(LEFT(AB1573,4)="True",IF(_xlfn.XLOOKUP("Dst_IsAny",'Scoring_Config'!$A:$A,'Scoring_Config'!$D:$D,"Yes")="Yes",_xlfn.XLOOKUP("Dst_IsAny",'Scoring_Config'!$A:$A,'Scoring_Config'!$C:$C,10),0),0)+IF(LEFT(AC1573,4)="True",IF(_xlfn.XLOOKUP("Dst_CIDR_Le_16",'Scoring_Config'!$A:$A,'Scoring_Config'!$D:$D,"Yes")="Yes",_xlfn.XLOOKUP("Dst_CIDR_Le_16",'Scoring_Config'!$A:$A,'Scoring_Config'!$C:$C,10),0),0)+IF(LEFT(AD1573,4)="True",IF(_xlfn.XLOOKUP("Dst_CIDR_17_22",'Scoring_Config'!$A:$A,'Scoring_Config'!$D:$D,"Yes")="Yes",_xlfn.XLOOKUP("Dst_CIDR_17_22",'Scoring_Config'!$A:$A,'Scoring_Config'!$C:$C,5),0),0)+IF(LEFT(AE1573,4)="True",IF(_xlfn.XLOOKUP("SrcZone_IsAny",'Scoring_Config'!$A:$A,'Scoring_Config'!$D:$D,"Yes")="Yes",_xlfn.XLOOKUP("SrcZone_IsAny",'Scoring_Config'!$A:$A,'Scoring_Config'!$C:$C,10),0),0)+IF(LEFT(AF1573,4)="True",IF(_xlfn.XLOOKUP("DstZone_IsAny",'Scoring_Config'!$A:$A,'Scoring_Config'!$D:$D,"Yes")="Yes",_xlfn.XLOOKUP("DstZone_IsAny",'Scoring_Config'!$A:$A,'Scoring_Config'!$C:$C,10),0),0)+IF(LEFT(AG1573,4)="True",IF(_xlfn.XLOOKUP("Service_Any_OR_RangeGt1000",'Scoring_Config'!$A:$A,'Scoring_Config'!$D:$D,"Yes")="Yes",_xlfn.XLOOKUP("Service_Any_OR_RangeGt1000",'Scoring_Config'!$A:$A,'Scoring_Config'!$C:$C,10),0),0)+IF(LEFT(AH1573,4)="True",IF(_xlfn.XLOOKUP("App_Any_OR_RangeGt1000",'Scoring_Config'!$A:$A,'Scoring_Config'!$D:$D,"Yes")="Yes",_xlfn.XLOOKUP("App_Any_OR_RangeGt1000",'Scoring_Config'!$A:$A,'Scoring_Config'!$C:$C,10),0),0)+IF(LEFT(AI1573,4)="True",IF(_xlfn.XLOOKUP("Service_Insecure_Match",'Scoring_Config'!$A:$A,'Scoring_Config'!$D:$D,"Yes")="Yes",_xlfn.XLOOKUP("Service_Insecure_Match",'Scoring_Config'!$A:$A,'Scoring_Config'!$C:$C,5),0),0)+IF(LEFT(AJ1573,4)="True",IF(_xlfn.XLOOKUP("Risky_Inbound",'Scoring_Config'!$A:$A,'Scoring_Config'!$D:$D,"Yes")="Yes",_xlfn.XLOOKUP("Risky_Inbound",'Scoring_Config'!$A:$A,'Scoring_Config'!$C:$C,50),0),0)+IF(LEFT(AK1573,4)="True",IF(_xlfn.XLOOKUP("Risky_Outbound",'Scoring_Config'!$A:$A,'Scoring_Config'!$D:$D,"Yes")="Yes",_xlfn.XLOOKUP("Risky_Outbound",'Scoring_Config'!$A:$A,'Scoring_Config'!$C:$C,25),0),0)+IF(LEFT(AZ1573,4)="True",IF(_xlfn.XLOOKUP("Migrate_Insecure",'Scoring_Config'!$A:$A,'Scoring_Config'!$D:$D,"Yes")="Yes",_xlfn.XLOOKUP("Migrate_Insecure",'Scoring_Config'!$A:$A,'Scoring_Config'!$C:$C,10),0),0)+IF(_xlfn.XLOOKUP("Rule_Usage_Scoring",'Scoring_Config'!$A:$A,'Scoring_Config'!$D:$D,"Yes")="Yes",VALUE(MID(AL1573,FIND(",",AL1573)+1,100)),0)+IF(LEFT(AM1573,4)="True",IF(_xlfn.XLOOKUP("Rule_Usage_Description_Scoring",'Scoring_Config'!$A:$A,'Scoring_Config'!$D:$D,"Yes")="Yes",_xlfn.XLOOKUP("Rule_Usage_Description_Scoring",'Scoring_Config'!$A:$A,'Scoring_Config'!$C:$C,4),0),0)+IF(_xlfn.XLOOKUP("Source_User_Scoring",'Scoring_Config'!$A:$A,'Scoring_Config'!$D:$D,"Yes")="Yes",VALUE(MID(AN1573,FIND(",",AN1573)+1,100)),0)+IF(_xlfn.XLOOKUP("Profile_Scoring",'Scoring_Config'!$A:$A,'Scoring_Config'!$D:$D,"Yes")="Yes",VALUE(MID(AO1573,FIND(",",AO1573)+1,100)),0)+IF(_xlfn.XLOOKUP("Options_Scoring",'Scoring_Config'!$A:$A,'Scoring_Config'!$D:$D,"Yes")="Yes",VALUE(MID(AP1573,FIND(",",AP1573)+1,100)),0)))</f>
        <v>0</v>
      </c>
      <c r="AY1573" t="s">
        <v>6706</v>
      </c>
      <c r="AZ1573" cm="1">
        <f t="array" ref="AZ1573">IF(TRUE,"True," &amp; IF(_xlfn.XLOOKUP("Migrate_Insecure",'Scoring_Config'!$A:$A,'Scoring_Config'!$D:$D,"Yes")="Yes",_xlfn.XLOOKUP("Migrate_Insecure",'Scoring_Config'!$A:$A,'Scoring_Config'!$C:$C,10),0),"False,0")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2" t="s">
        <v>6766</v>
      </c>
      <c r="B1" s="2" t="s">
        <v>6767</v>
      </c>
      <c r="C1" s="2" t="s">
        <v>6768</v>
      </c>
    </row>
    <row r="2" spans="1:3">
      <c r="A2" t="s">
        <v>6769</v>
      </c>
      <c r="B2" t="s">
        <v>6770</v>
      </c>
      <c r="C2" t="s">
        <v>6771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1" width="26.7109375" customWidth="1"/>
    <col min="2" max="2" width="54.7109375" customWidth="1"/>
    <col min="3" max="3" width="10.7109375" customWidth="1"/>
    <col min="4" max="4" width="12.7109375" customWidth="1"/>
  </cols>
  <sheetData>
    <row r="1" spans="1:6">
      <c r="A1" s="6" t="s">
        <v>6772</v>
      </c>
      <c r="B1" s="6" t="s">
        <v>6773</v>
      </c>
      <c r="C1" s="6" t="s">
        <v>6774</v>
      </c>
      <c r="D1" s="6" t="s">
        <v>6775</v>
      </c>
    </row>
    <row r="2" spans="1:6">
      <c r="A2" t="s">
        <v>62</v>
      </c>
      <c r="B2" t="s">
        <v>6776</v>
      </c>
      <c r="C2">
        <v>10</v>
      </c>
      <c r="D2" t="s">
        <v>6795</v>
      </c>
      <c r="F2" t="s">
        <v>6796</v>
      </c>
    </row>
    <row r="3" spans="1:6">
      <c r="A3" t="s">
        <v>63</v>
      </c>
      <c r="B3" t="s">
        <v>6777</v>
      </c>
      <c r="C3">
        <v>10</v>
      </c>
      <c r="D3" t="s">
        <v>6795</v>
      </c>
    </row>
    <row r="4" spans="1:6">
      <c r="A4" t="s">
        <v>64</v>
      </c>
      <c r="B4" t="s">
        <v>6778</v>
      </c>
      <c r="C4">
        <v>5</v>
      </c>
      <c r="D4" t="s">
        <v>6795</v>
      </c>
    </row>
    <row r="5" spans="1:6">
      <c r="A5" t="s">
        <v>65</v>
      </c>
      <c r="B5" t="s">
        <v>6779</v>
      </c>
      <c r="C5">
        <v>10</v>
      </c>
      <c r="D5" t="s">
        <v>6795</v>
      </c>
    </row>
    <row r="6" spans="1:6">
      <c r="A6" t="s">
        <v>66</v>
      </c>
      <c r="B6" t="s">
        <v>6780</v>
      </c>
      <c r="C6">
        <v>10</v>
      </c>
      <c r="D6" t="s">
        <v>6795</v>
      </c>
    </row>
    <row r="7" spans="1:6">
      <c r="A7" t="s">
        <v>67</v>
      </c>
      <c r="B7" t="s">
        <v>6781</v>
      </c>
      <c r="C7">
        <v>5</v>
      </c>
      <c r="D7" t="s">
        <v>6795</v>
      </c>
    </row>
    <row r="8" spans="1:6">
      <c r="A8" t="s">
        <v>68</v>
      </c>
      <c r="B8" t="s">
        <v>6782</v>
      </c>
      <c r="C8">
        <v>10</v>
      </c>
      <c r="D8" t="s">
        <v>6795</v>
      </c>
    </row>
    <row r="9" spans="1:6">
      <c r="A9" t="s">
        <v>69</v>
      </c>
      <c r="B9" t="s">
        <v>6783</v>
      </c>
      <c r="C9">
        <v>10</v>
      </c>
      <c r="D9" t="s">
        <v>6795</v>
      </c>
    </row>
    <row r="10" spans="1:6">
      <c r="A10" t="s">
        <v>70</v>
      </c>
      <c r="B10" t="s">
        <v>6784</v>
      </c>
      <c r="C10">
        <v>10</v>
      </c>
      <c r="D10" t="s">
        <v>6795</v>
      </c>
    </row>
    <row r="11" spans="1:6">
      <c r="A11" t="s">
        <v>71</v>
      </c>
      <c r="B11" t="s">
        <v>6785</v>
      </c>
      <c r="C11">
        <v>10</v>
      </c>
      <c r="D11" t="s">
        <v>6795</v>
      </c>
    </row>
    <row r="12" spans="1:6">
      <c r="A12" t="s">
        <v>72</v>
      </c>
      <c r="B12" t="s">
        <v>6786</v>
      </c>
      <c r="C12">
        <v>5</v>
      </c>
      <c r="D12" t="s">
        <v>6795</v>
      </c>
    </row>
    <row r="13" spans="1:6">
      <c r="A13" t="s">
        <v>73</v>
      </c>
      <c r="B13" t="s">
        <v>6787</v>
      </c>
      <c r="C13">
        <v>50</v>
      </c>
      <c r="D13" t="s">
        <v>6795</v>
      </c>
    </row>
    <row r="14" spans="1:6">
      <c r="A14" t="s">
        <v>74</v>
      </c>
      <c r="B14" t="s">
        <v>6788</v>
      </c>
      <c r="C14">
        <v>25</v>
      </c>
      <c r="D14" t="s">
        <v>6795</v>
      </c>
    </row>
    <row r="15" spans="1:6">
      <c r="A15" t="s">
        <v>75</v>
      </c>
      <c r="B15" t="s">
        <v>6789</v>
      </c>
      <c r="C15">
        <v>5</v>
      </c>
      <c r="D15" t="s">
        <v>6795</v>
      </c>
    </row>
    <row r="16" spans="1:6">
      <c r="A16" t="s">
        <v>76</v>
      </c>
      <c r="B16" t="s">
        <v>6790</v>
      </c>
      <c r="C16">
        <v>4</v>
      </c>
      <c r="D16" t="s">
        <v>6795</v>
      </c>
    </row>
    <row r="17" spans="1:4">
      <c r="A17" t="s">
        <v>77</v>
      </c>
      <c r="B17" t="s">
        <v>6791</v>
      </c>
      <c r="C17">
        <v>-10</v>
      </c>
      <c r="D17" t="s">
        <v>6795</v>
      </c>
    </row>
    <row r="18" spans="1:4">
      <c r="A18" t="s">
        <v>78</v>
      </c>
      <c r="B18" t="s">
        <v>6792</v>
      </c>
      <c r="C18">
        <v>5</v>
      </c>
      <c r="D18" t="s">
        <v>6795</v>
      </c>
    </row>
    <row r="19" spans="1:4">
      <c r="A19" t="s">
        <v>88</v>
      </c>
      <c r="B19" t="s">
        <v>6793</v>
      </c>
      <c r="C19">
        <v>10</v>
      </c>
      <c r="D19" t="s">
        <v>6795</v>
      </c>
    </row>
    <row r="20" spans="1:4">
      <c r="A20" t="s">
        <v>79</v>
      </c>
      <c r="B20" t="s">
        <v>6794</v>
      </c>
      <c r="C20">
        <v>8</v>
      </c>
      <c r="D20" t="s">
        <v>6795</v>
      </c>
    </row>
  </sheetData>
  <dataValidations count="2">
    <dataValidation type="list" allowBlank="1" showInputMessage="1" showErrorMessage="1" sqref="D2:D500">
      <formula1>"Yes,No"</formula1>
    </dataValidation>
    <dataValidation type="whole" allowBlank="1" showInputMessage="1" showErrorMessage="1" sqref="C2:C500">
      <formula1>-100</formula1>
      <formula2>100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934"/>
  <sheetViews>
    <sheetView workbookViewId="0"/>
  </sheetViews>
  <sheetFormatPr defaultRowHeight="15"/>
  <cols>
    <col min="1" max="7" width="15.7109375" customWidth="1"/>
  </cols>
  <sheetData>
    <row r="1" spans="1:7">
      <c r="A1" s="4" t="s">
        <v>44</v>
      </c>
      <c r="B1" s="4" t="s">
        <v>46</v>
      </c>
      <c r="C1" s="4" t="s">
        <v>6797</v>
      </c>
      <c r="D1" s="4" t="s">
        <v>6798</v>
      </c>
      <c r="E1" s="4" t="s">
        <v>6799</v>
      </c>
      <c r="F1" s="4" t="s">
        <v>6800</v>
      </c>
      <c r="G1" s="4" t="s">
        <v>6801</v>
      </c>
    </row>
    <row r="2" spans="1:7">
      <c r="A2" t="s">
        <v>6802</v>
      </c>
      <c r="C2" t="s">
        <v>12542</v>
      </c>
      <c r="D2" t="s">
        <v>12550</v>
      </c>
      <c r="E2" t="s">
        <v>5442</v>
      </c>
      <c r="F2" t="s">
        <v>12594</v>
      </c>
      <c r="G2" t="s">
        <v>12598</v>
      </c>
    </row>
    <row r="3" spans="1:7">
      <c r="A3" t="s">
        <v>6803</v>
      </c>
      <c r="C3" t="s">
        <v>12543</v>
      </c>
      <c r="D3" t="s">
        <v>12543</v>
      </c>
      <c r="E3" t="s">
        <v>5439</v>
      </c>
      <c r="F3" t="s">
        <v>12543</v>
      </c>
    </row>
    <row r="4" spans="1:7">
      <c r="A4" t="s">
        <v>6804</v>
      </c>
      <c r="C4" t="s">
        <v>12544</v>
      </c>
      <c r="D4" t="s">
        <v>12551</v>
      </c>
      <c r="E4" t="s">
        <v>5437</v>
      </c>
      <c r="F4" t="s">
        <v>12595</v>
      </c>
      <c r="G4" t="s">
        <v>12599</v>
      </c>
    </row>
    <row r="5" spans="1:7">
      <c r="A5" t="s">
        <v>6805</v>
      </c>
      <c r="C5" t="s">
        <v>12544</v>
      </c>
      <c r="D5" t="s">
        <v>12551</v>
      </c>
      <c r="E5" t="s">
        <v>5437</v>
      </c>
      <c r="F5" t="s">
        <v>12595</v>
      </c>
      <c r="G5" t="s">
        <v>12599</v>
      </c>
    </row>
    <row r="6" spans="1:7">
      <c r="A6" t="s">
        <v>6806</v>
      </c>
      <c r="C6" t="s">
        <v>12544</v>
      </c>
      <c r="D6" t="s">
        <v>12551</v>
      </c>
      <c r="E6" t="s">
        <v>5440</v>
      </c>
      <c r="F6" t="s">
        <v>12595</v>
      </c>
      <c r="G6" t="s">
        <v>12599</v>
      </c>
    </row>
    <row r="7" spans="1:7">
      <c r="A7" t="s">
        <v>6807</v>
      </c>
      <c r="C7" t="s">
        <v>12544</v>
      </c>
      <c r="D7" t="s">
        <v>12551</v>
      </c>
      <c r="E7" t="s">
        <v>5440</v>
      </c>
      <c r="F7" t="s">
        <v>12595</v>
      </c>
      <c r="G7" t="s">
        <v>12599</v>
      </c>
    </row>
    <row r="8" spans="1:7">
      <c r="A8" t="s">
        <v>6808</v>
      </c>
      <c r="C8" t="s">
        <v>12544</v>
      </c>
      <c r="D8" t="s">
        <v>12551</v>
      </c>
      <c r="E8" t="s">
        <v>5440</v>
      </c>
      <c r="F8" t="s">
        <v>12595</v>
      </c>
      <c r="G8" t="s">
        <v>12599</v>
      </c>
    </row>
    <row r="9" spans="1:7">
      <c r="A9" t="s">
        <v>6809</v>
      </c>
      <c r="C9" t="s">
        <v>12544</v>
      </c>
      <c r="D9" t="s">
        <v>12551</v>
      </c>
      <c r="E9" t="s">
        <v>5440</v>
      </c>
      <c r="F9" t="s">
        <v>12595</v>
      </c>
      <c r="G9" t="s">
        <v>12599</v>
      </c>
    </row>
    <row r="10" spans="1:7">
      <c r="A10" t="s">
        <v>6810</v>
      </c>
      <c r="C10" t="s">
        <v>12544</v>
      </c>
      <c r="D10" t="s">
        <v>12551</v>
      </c>
      <c r="E10" t="s">
        <v>5440</v>
      </c>
      <c r="F10" t="s">
        <v>12595</v>
      </c>
      <c r="G10" t="s">
        <v>12599</v>
      </c>
    </row>
    <row r="11" spans="1:7">
      <c r="A11" t="s">
        <v>6811</v>
      </c>
      <c r="C11" t="s">
        <v>12544</v>
      </c>
      <c r="D11" t="s">
        <v>12551</v>
      </c>
      <c r="E11" t="s">
        <v>5440</v>
      </c>
      <c r="F11" t="s">
        <v>12595</v>
      </c>
      <c r="G11" t="s">
        <v>12599</v>
      </c>
    </row>
    <row r="12" spans="1:7">
      <c r="A12" t="s">
        <v>6812</v>
      </c>
      <c r="C12" t="s">
        <v>12544</v>
      </c>
      <c r="D12" t="s">
        <v>12552</v>
      </c>
      <c r="E12" t="s">
        <v>5441</v>
      </c>
      <c r="F12" t="s">
        <v>12595</v>
      </c>
      <c r="G12" t="s">
        <v>12599</v>
      </c>
    </row>
    <row r="13" spans="1:7">
      <c r="A13" t="s">
        <v>6813</v>
      </c>
      <c r="C13" t="s">
        <v>12544</v>
      </c>
      <c r="D13" t="s">
        <v>12551</v>
      </c>
      <c r="E13" t="s">
        <v>5440</v>
      </c>
      <c r="F13" t="s">
        <v>12595</v>
      </c>
      <c r="G13" t="s">
        <v>12599</v>
      </c>
    </row>
    <row r="14" spans="1:7">
      <c r="A14" t="s">
        <v>6814</v>
      </c>
      <c r="C14" t="s">
        <v>12544</v>
      </c>
      <c r="D14" t="s">
        <v>12551</v>
      </c>
      <c r="E14" t="s">
        <v>5440</v>
      </c>
      <c r="F14" t="s">
        <v>12595</v>
      </c>
      <c r="G14" t="s">
        <v>12599</v>
      </c>
    </row>
    <row r="15" spans="1:7">
      <c r="A15" t="s">
        <v>6815</v>
      </c>
      <c r="C15" t="s">
        <v>12544</v>
      </c>
      <c r="D15" t="s">
        <v>12551</v>
      </c>
      <c r="E15" t="s">
        <v>5440</v>
      </c>
      <c r="F15" t="s">
        <v>12595</v>
      </c>
      <c r="G15" t="s">
        <v>12599</v>
      </c>
    </row>
    <row r="16" spans="1:7">
      <c r="A16" t="s">
        <v>6816</v>
      </c>
      <c r="C16" t="s">
        <v>12544</v>
      </c>
      <c r="D16" t="s">
        <v>12551</v>
      </c>
      <c r="E16" t="s">
        <v>5440</v>
      </c>
      <c r="F16" t="s">
        <v>12595</v>
      </c>
      <c r="G16" t="s">
        <v>12599</v>
      </c>
    </row>
    <row r="17" spans="1:7">
      <c r="A17" t="s">
        <v>6817</v>
      </c>
      <c r="C17" t="s">
        <v>12544</v>
      </c>
      <c r="D17" t="s">
        <v>12551</v>
      </c>
      <c r="E17" t="s">
        <v>5440</v>
      </c>
      <c r="F17" t="s">
        <v>12595</v>
      </c>
      <c r="G17" t="s">
        <v>12599</v>
      </c>
    </row>
    <row r="18" spans="1:7">
      <c r="A18" t="s">
        <v>6818</v>
      </c>
      <c r="C18" t="s">
        <v>12544</v>
      </c>
      <c r="D18" t="s">
        <v>12551</v>
      </c>
      <c r="E18" t="s">
        <v>5440</v>
      </c>
      <c r="F18" t="s">
        <v>12595</v>
      </c>
      <c r="G18" t="s">
        <v>12599</v>
      </c>
    </row>
    <row r="19" spans="1:7">
      <c r="A19" t="s">
        <v>6819</v>
      </c>
      <c r="C19" t="s">
        <v>12544</v>
      </c>
      <c r="D19" t="s">
        <v>12551</v>
      </c>
      <c r="E19" t="s">
        <v>5440</v>
      </c>
      <c r="F19" t="s">
        <v>12595</v>
      </c>
      <c r="G19" t="s">
        <v>12599</v>
      </c>
    </row>
    <row r="20" spans="1:7">
      <c r="A20" t="s">
        <v>6820</v>
      </c>
      <c r="C20" t="s">
        <v>12544</v>
      </c>
      <c r="D20" t="s">
        <v>12551</v>
      </c>
      <c r="E20" t="s">
        <v>5440</v>
      </c>
      <c r="F20" t="s">
        <v>12595</v>
      </c>
      <c r="G20" t="s">
        <v>12599</v>
      </c>
    </row>
    <row r="21" spans="1:7">
      <c r="A21" t="s">
        <v>6821</v>
      </c>
      <c r="C21" t="s">
        <v>12544</v>
      </c>
      <c r="D21" t="s">
        <v>12552</v>
      </c>
      <c r="E21" t="s">
        <v>5437</v>
      </c>
      <c r="F21" t="s">
        <v>12595</v>
      </c>
      <c r="G21" t="s">
        <v>12599</v>
      </c>
    </row>
    <row r="22" spans="1:7">
      <c r="A22" t="s">
        <v>6822</v>
      </c>
      <c r="C22" t="s">
        <v>12544</v>
      </c>
      <c r="D22" t="s">
        <v>12551</v>
      </c>
      <c r="E22" t="s">
        <v>5440</v>
      </c>
      <c r="F22" t="s">
        <v>12595</v>
      </c>
      <c r="G22" t="s">
        <v>12599</v>
      </c>
    </row>
    <row r="23" spans="1:7">
      <c r="A23" t="s">
        <v>6823</v>
      </c>
      <c r="C23" t="s">
        <v>12544</v>
      </c>
      <c r="D23" t="s">
        <v>12551</v>
      </c>
      <c r="E23" t="s">
        <v>5440</v>
      </c>
      <c r="F23" t="s">
        <v>12595</v>
      </c>
      <c r="G23" t="s">
        <v>12599</v>
      </c>
    </row>
    <row r="24" spans="1:7">
      <c r="A24" t="s">
        <v>6824</v>
      </c>
      <c r="C24" t="s">
        <v>12544</v>
      </c>
      <c r="D24" t="s">
        <v>12551</v>
      </c>
      <c r="E24" t="s">
        <v>5440</v>
      </c>
      <c r="F24" t="s">
        <v>12595</v>
      </c>
      <c r="G24" t="s">
        <v>12599</v>
      </c>
    </row>
    <row r="25" spans="1:7">
      <c r="A25" t="s">
        <v>6825</v>
      </c>
      <c r="C25" t="s">
        <v>12544</v>
      </c>
      <c r="D25" t="s">
        <v>12551</v>
      </c>
      <c r="E25" t="s">
        <v>5440</v>
      </c>
      <c r="F25" t="s">
        <v>12595</v>
      </c>
      <c r="G25" t="s">
        <v>12599</v>
      </c>
    </row>
    <row r="26" spans="1:7">
      <c r="A26" t="s">
        <v>6826</v>
      </c>
      <c r="C26" t="s">
        <v>12544</v>
      </c>
      <c r="D26" t="s">
        <v>12552</v>
      </c>
      <c r="E26" t="s">
        <v>5437</v>
      </c>
      <c r="F26" t="s">
        <v>12595</v>
      </c>
      <c r="G26" t="s">
        <v>12599</v>
      </c>
    </row>
    <row r="27" spans="1:7">
      <c r="A27" t="s">
        <v>6827</v>
      </c>
      <c r="C27" t="s">
        <v>12544</v>
      </c>
      <c r="D27" t="s">
        <v>12551</v>
      </c>
      <c r="E27" t="s">
        <v>5440</v>
      </c>
      <c r="F27" t="s">
        <v>12595</v>
      </c>
      <c r="G27" t="s">
        <v>12599</v>
      </c>
    </row>
    <row r="28" spans="1:7">
      <c r="A28" t="s">
        <v>6828</v>
      </c>
      <c r="C28" t="s">
        <v>12544</v>
      </c>
      <c r="D28" t="s">
        <v>12551</v>
      </c>
      <c r="E28" t="s">
        <v>5440</v>
      </c>
      <c r="F28" t="s">
        <v>12595</v>
      </c>
      <c r="G28" t="s">
        <v>12599</v>
      </c>
    </row>
    <row r="29" spans="1:7">
      <c r="A29" t="s">
        <v>6829</v>
      </c>
      <c r="C29" t="s">
        <v>12544</v>
      </c>
      <c r="D29" t="s">
        <v>12551</v>
      </c>
      <c r="E29" t="s">
        <v>5440</v>
      </c>
      <c r="F29" t="s">
        <v>12595</v>
      </c>
      <c r="G29" t="s">
        <v>12599</v>
      </c>
    </row>
    <row r="30" spans="1:7">
      <c r="A30" t="s">
        <v>6830</v>
      </c>
      <c r="C30" t="s">
        <v>12544</v>
      </c>
      <c r="D30" t="s">
        <v>12551</v>
      </c>
      <c r="E30" t="s">
        <v>5440</v>
      </c>
      <c r="F30" t="s">
        <v>12595</v>
      </c>
      <c r="G30" t="s">
        <v>12599</v>
      </c>
    </row>
    <row r="31" spans="1:7">
      <c r="A31" t="s">
        <v>6831</v>
      </c>
      <c r="C31" t="s">
        <v>12544</v>
      </c>
      <c r="D31" t="s">
        <v>12551</v>
      </c>
      <c r="E31" t="s">
        <v>5440</v>
      </c>
      <c r="F31" t="s">
        <v>12595</v>
      </c>
      <c r="G31" t="s">
        <v>12599</v>
      </c>
    </row>
    <row r="32" spans="1:7">
      <c r="A32" t="s">
        <v>6832</v>
      </c>
      <c r="C32" t="s">
        <v>12544</v>
      </c>
      <c r="D32" t="s">
        <v>12551</v>
      </c>
      <c r="E32" t="s">
        <v>5440</v>
      </c>
      <c r="F32" t="s">
        <v>12595</v>
      </c>
      <c r="G32" t="s">
        <v>12599</v>
      </c>
    </row>
    <row r="33" spans="1:7">
      <c r="A33" t="s">
        <v>6833</v>
      </c>
      <c r="C33" t="s">
        <v>12544</v>
      </c>
      <c r="D33" t="s">
        <v>12551</v>
      </c>
      <c r="E33" t="s">
        <v>5440</v>
      </c>
      <c r="F33" t="s">
        <v>12595</v>
      </c>
      <c r="G33" t="s">
        <v>12599</v>
      </c>
    </row>
    <row r="34" spans="1:7">
      <c r="A34" t="s">
        <v>6834</v>
      </c>
      <c r="C34" t="s">
        <v>12544</v>
      </c>
      <c r="D34" t="s">
        <v>12551</v>
      </c>
      <c r="E34" t="s">
        <v>5440</v>
      </c>
      <c r="F34" t="s">
        <v>12595</v>
      </c>
      <c r="G34" t="s">
        <v>12599</v>
      </c>
    </row>
    <row r="35" spans="1:7">
      <c r="A35" t="s">
        <v>6835</v>
      </c>
      <c r="C35" t="s">
        <v>12544</v>
      </c>
      <c r="D35" t="s">
        <v>12551</v>
      </c>
      <c r="E35" t="s">
        <v>5440</v>
      </c>
      <c r="F35" t="s">
        <v>12595</v>
      </c>
      <c r="G35" t="s">
        <v>12599</v>
      </c>
    </row>
    <row r="36" spans="1:7">
      <c r="A36" t="s">
        <v>6836</v>
      </c>
      <c r="C36" t="s">
        <v>12544</v>
      </c>
      <c r="D36" t="s">
        <v>12551</v>
      </c>
      <c r="E36" t="s">
        <v>5440</v>
      </c>
      <c r="F36" t="s">
        <v>12595</v>
      </c>
      <c r="G36" t="s">
        <v>12599</v>
      </c>
    </row>
    <row r="37" spans="1:7">
      <c r="A37" t="s">
        <v>6837</v>
      </c>
      <c r="C37" t="s">
        <v>12544</v>
      </c>
      <c r="D37" t="s">
        <v>12551</v>
      </c>
      <c r="E37" t="s">
        <v>5440</v>
      </c>
      <c r="F37" t="s">
        <v>12595</v>
      </c>
      <c r="G37" t="s">
        <v>12599</v>
      </c>
    </row>
    <row r="38" spans="1:7">
      <c r="A38" t="s">
        <v>6838</v>
      </c>
      <c r="C38" t="s">
        <v>12544</v>
      </c>
      <c r="D38" t="s">
        <v>12551</v>
      </c>
      <c r="E38" t="s">
        <v>5440</v>
      </c>
      <c r="F38" t="s">
        <v>12595</v>
      </c>
      <c r="G38" t="s">
        <v>12599</v>
      </c>
    </row>
    <row r="39" spans="1:7">
      <c r="A39" t="s">
        <v>6839</v>
      </c>
      <c r="C39" t="s">
        <v>12544</v>
      </c>
      <c r="D39" t="s">
        <v>12551</v>
      </c>
      <c r="E39" t="s">
        <v>5440</v>
      </c>
      <c r="F39" t="s">
        <v>12595</v>
      </c>
      <c r="G39" t="s">
        <v>12599</v>
      </c>
    </row>
    <row r="40" spans="1:7">
      <c r="A40" t="s">
        <v>6840</v>
      </c>
      <c r="C40" t="s">
        <v>12544</v>
      </c>
      <c r="D40" t="s">
        <v>12551</v>
      </c>
      <c r="E40" t="s">
        <v>5440</v>
      </c>
      <c r="F40" t="s">
        <v>12595</v>
      </c>
      <c r="G40" t="s">
        <v>12599</v>
      </c>
    </row>
    <row r="41" spans="1:7">
      <c r="A41" t="s">
        <v>6841</v>
      </c>
      <c r="C41" t="s">
        <v>12544</v>
      </c>
      <c r="D41" t="s">
        <v>12552</v>
      </c>
      <c r="E41" t="s">
        <v>5437</v>
      </c>
      <c r="F41" t="s">
        <v>12595</v>
      </c>
      <c r="G41" t="s">
        <v>12599</v>
      </c>
    </row>
    <row r="42" spans="1:7">
      <c r="A42" t="s">
        <v>6842</v>
      </c>
      <c r="C42" t="s">
        <v>12544</v>
      </c>
      <c r="D42" t="s">
        <v>12551</v>
      </c>
      <c r="E42" t="s">
        <v>5440</v>
      </c>
      <c r="F42" t="s">
        <v>12595</v>
      </c>
      <c r="G42" t="s">
        <v>12599</v>
      </c>
    </row>
    <row r="43" spans="1:7">
      <c r="A43" t="s">
        <v>6843</v>
      </c>
      <c r="C43" t="s">
        <v>12544</v>
      </c>
      <c r="D43" t="s">
        <v>12551</v>
      </c>
      <c r="E43" t="s">
        <v>5440</v>
      </c>
      <c r="F43" t="s">
        <v>12595</v>
      </c>
      <c r="G43" t="s">
        <v>12599</v>
      </c>
    </row>
    <row r="44" spans="1:7">
      <c r="A44" t="s">
        <v>6844</v>
      </c>
      <c r="C44" t="s">
        <v>12544</v>
      </c>
      <c r="D44" t="s">
        <v>12551</v>
      </c>
      <c r="E44" t="s">
        <v>5440</v>
      </c>
      <c r="F44" t="s">
        <v>12595</v>
      </c>
      <c r="G44" t="s">
        <v>12599</v>
      </c>
    </row>
    <row r="45" spans="1:7">
      <c r="A45" t="s">
        <v>6845</v>
      </c>
      <c r="C45" t="s">
        <v>12544</v>
      </c>
      <c r="D45" t="s">
        <v>12551</v>
      </c>
      <c r="E45" t="s">
        <v>5440</v>
      </c>
      <c r="F45" t="s">
        <v>12595</v>
      </c>
      <c r="G45" t="s">
        <v>12599</v>
      </c>
    </row>
    <row r="46" spans="1:7">
      <c r="A46" t="s">
        <v>6846</v>
      </c>
      <c r="C46" t="s">
        <v>12544</v>
      </c>
      <c r="D46" t="s">
        <v>12551</v>
      </c>
      <c r="E46" t="s">
        <v>5440</v>
      </c>
      <c r="F46" t="s">
        <v>12595</v>
      </c>
      <c r="G46" t="s">
        <v>12599</v>
      </c>
    </row>
    <row r="47" spans="1:7">
      <c r="A47" t="s">
        <v>6847</v>
      </c>
      <c r="C47" t="s">
        <v>12544</v>
      </c>
      <c r="D47" t="s">
        <v>12551</v>
      </c>
      <c r="E47" t="s">
        <v>5440</v>
      </c>
      <c r="F47" t="s">
        <v>12595</v>
      </c>
      <c r="G47" t="s">
        <v>12599</v>
      </c>
    </row>
    <row r="48" spans="1:7">
      <c r="A48" t="s">
        <v>6848</v>
      </c>
      <c r="C48" t="s">
        <v>12544</v>
      </c>
      <c r="D48" t="s">
        <v>12551</v>
      </c>
      <c r="E48" t="s">
        <v>5440</v>
      </c>
      <c r="F48" t="s">
        <v>12595</v>
      </c>
      <c r="G48" t="s">
        <v>12599</v>
      </c>
    </row>
    <row r="49" spans="1:7">
      <c r="A49" t="s">
        <v>6849</v>
      </c>
      <c r="C49" t="s">
        <v>12544</v>
      </c>
      <c r="D49" t="s">
        <v>12551</v>
      </c>
      <c r="E49" t="s">
        <v>5440</v>
      </c>
      <c r="F49" t="s">
        <v>12595</v>
      </c>
      <c r="G49" t="s">
        <v>12599</v>
      </c>
    </row>
    <row r="50" spans="1:7">
      <c r="A50" t="s">
        <v>6850</v>
      </c>
      <c r="C50" t="s">
        <v>12544</v>
      </c>
      <c r="D50" t="s">
        <v>12551</v>
      </c>
      <c r="E50" t="s">
        <v>5440</v>
      </c>
      <c r="F50" t="s">
        <v>12595</v>
      </c>
      <c r="G50" t="s">
        <v>12599</v>
      </c>
    </row>
    <row r="51" spans="1:7">
      <c r="A51" t="s">
        <v>6851</v>
      </c>
      <c r="C51" t="s">
        <v>12544</v>
      </c>
      <c r="D51" t="s">
        <v>12551</v>
      </c>
      <c r="E51" t="s">
        <v>5440</v>
      </c>
      <c r="F51" t="s">
        <v>12595</v>
      </c>
      <c r="G51" t="s">
        <v>12599</v>
      </c>
    </row>
    <row r="52" spans="1:7">
      <c r="A52" t="s">
        <v>6852</v>
      </c>
      <c r="C52" t="s">
        <v>12544</v>
      </c>
      <c r="D52" t="s">
        <v>12551</v>
      </c>
      <c r="E52" t="s">
        <v>5440</v>
      </c>
      <c r="F52" t="s">
        <v>12595</v>
      </c>
      <c r="G52" t="s">
        <v>12599</v>
      </c>
    </row>
    <row r="53" spans="1:7">
      <c r="A53" t="s">
        <v>6853</v>
      </c>
      <c r="C53" t="s">
        <v>12544</v>
      </c>
      <c r="D53" t="s">
        <v>12551</v>
      </c>
      <c r="E53" t="s">
        <v>5440</v>
      </c>
      <c r="F53" t="s">
        <v>12595</v>
      </c>
      <c r="G53" t="s">
        <v>12599</v>
      </c>
    </row>
    <row r="54" spans="1:7">
      <c r="A54" t="s">
        <v>6854</v>
      </c>
      <c r="C54" t="s">
        <v>12544</v>
      </c>
      <c r="D54" t="s">
        <v>12551</v>
      </c>
      <c r="E54" t="s">
        <v>5440</v>
      </c>
      <c r="F54" t="s">
        <v>12595</v>
      </c>
      <c r="G54" t="s">
        <v>12599</v>
      </c>
    </row>
    <row r="55" spans="1:7">
      <c r="A55" t="s">
        <v>6855</v>
      </c>
      <c r="C55" t="s">
        <v>12544</v>
      </c>
      <c r="D55" t="s">
        <v>12551</v>
      </c>
      <c r="E55" t="s">
        <v>5440</v>
      </c>
      <c r="F55" t="s">
        <v>12595</v>
      </c>
      <c r="G55" t="s">
        <v>12599</v>
      </c>
    </row>
    <row r="56" spans="1:7">
      <c r="A56" t="s">
        <v>6856</v>
      </c>
      <c r="C56" t="s">
        <v>12544</v>
      </c>
      <c r="D56" t="s">
        <v>12551</v>
      </c>
      <c r="E56" t="s">
        <v>5440</v>
      </c>
      <c r="F56" t="s">
        <v>12595</v>
      </c>
      <c r="G56" t="s">
        <v>12599</v>
      </c>
    </row>
    <row r="57" spans="1:7">
      <c r="A57" t="s">
        <v>6857</v>
      </c>
      <c r="C57" t="s">
        <v>12544</v>
      </c>
      <c r="D57" t="s">
        <v>12551</v>
      </c>
      <c r="E57" t="s">
        <v>5440</v>
      </c>
      <c r="F57" t="s">
        <v>12595</v>
      </c>
      <c r="G57" t="s">
        <v>12599</v>
      </c>
    </row>
    <row r="58" spans="1:7">
      <c r="A58" t="s">
        <v>6858</v>
      </c>
      <c r="C58" t="s">
        <v>12544</v>
      </c>
      <c r="D58" t="s">
        <v>12551</v>
      </c>
      <c r="E58" t="s">
        <v>5440</v>
      </c>
      <c r="F58" t="s">
        <v>12595</v>
      </c>
      <c r="G58" t="s">
        <v>12599</v>
      </c>
    </row>
    <row r="59" spans="1:7">
      <c r="A59" t="s">
        <v>6859</v>
      </c>
      <c r="C59" t="s">
        <v>12544</v>
      </c>
      <c r="D59" t="s">
        <v>12551</v>
      </c>
      <c r="E59" t="s">
        <v>5440</v>
      </c>
      <c r="F59" t="s">
        <v>12595</v>
      </c>
      <c r="G59" t="s">
        <v>12599</v>
      </c>
    </row>
    <row r="60" spans="1:7">
      <c r="A60" t="s">
        <v>6860</v>
      </c>
      <c r="C60" t="s">
        <v>12544</v>
      </c>
      <c r="D60" t="s">
        <v>12551</v>
      </c>
      <c r="E60" t="s">
        <v>5440</v>
      </c>
      <c r="F60" t="s">
        <v>12595</v>
      </c>
      <c r="G60" t="s">
        <v>12599</v>
      </c>
    </row>
    <row r="61" spans="1:7">
      <c r="A61" t="s">
        <v>6861</v>
      </c>
      <c r="C61" t="s">
        <v>12544</v>
      </c>
      <c r="D61" t="s">
        <v>12551</v>
      </c>
      <c r="E61" t="s">
        <v>5440</v>
      </c>
      <c r="F61" t="s">
        <v>12595</v>
      </c>
      <c r="G61" t="s">
        <v>12599</v>
      </c>
    </row>
    <row r="62" spans="1:7">
      <c r="A62" t="s">
        <v>6862</v>
      </c>
      <c r="C62" t="s">
        <v>12544</v>
      </c>
      <c r="D62" t="s">
        <v>12551</v>
      </c>
      <c r="E62" t="s">
        <v>5440</v>
      </c>
      <c r="F62" t="s">
        <v>12595</v>
      </c>
      <c r="G62" t="s">
        <v>12599</v>
      </c>
    </row>
    <row r="63" spans="1:7">
      <c r="A63" t="s">
        <v>6863</v>
      </c>
      <c r="C63" t="s">
        <v>12544</v>
      </c>
      <c r="D63" t="s">
        <v>12551</v>
      </c>
      <c r="E63" t="s">
        <v>5440</v>
      </c>
      <c r="F63" t="s">
        <v>12595</v>
      </c>
      <c r="G63" t="s">
        <v>12599</v>
      </c>
    </row>
    <row r="64" spans="1:7">
      <c r="A64" t="s">
        <v>6864</v>
      </c>
      <c r="C64" t="s">
        <v>12544</v>
      </c>
      <c r="D64" t="s">
        <v>12551</v>
      </c>
      <c r="E64" t="s">
        <v>5440</v>
      </c>
      <c r="F64" t="s">
        <v>12595</v>
      </c>
      <c r="G64" t="s">
        <v>12599</v>
      </c>
    </row>
    <row r="65" spans="1:7">
      <c r="A65" t="s">
        <v>6865</v>
      </c>
      <c r="C65" t="s">
        <v>12544</v>
      </c>
      <c r="D65" t="s">
        <v>12551</v>
      </c>
      <c r="E65" t="s">
        <v>5440</v>
      </c>
      <c r="F65" t="s">
        <v>12595</v>
      </c>
      <c r="G65" t="s">
        <v>12599</v>
      </c>
    </row>
    <row r="66" spans="1:7">
      <c r="A66" t="s">
        <v>6866</v>
      </c>
      <c r="C66" t="s">
        <v>12544</v>
      </c>
      <c r="D66" t="s">
        <v>12551</v>
      </c>
      <c r="E66" t="s">
        <v>5440</v>
      </c>
      <c r="F66" t="s">
        <v>12595</v>
      </c>
      <c r="G66" t="s">
        <v>12599</v>
      </c>
    </row>
    <row r="67" spans="1:7">
      <c r="A67" t="s">
        <v>6867</v>
      </c>
      <c r="C67" t="s">
        <v>12544</v>
      </c>
      <c r="D67" t="s">
        <v>12551</v>
      </c>
      <c r="E67" t="s">
        <v>5440</v>
      </c>
      <c r="F67" t="s">
        <v>12595</v>
      </c>
      <c r="G67" t="s">
        <v>12599</v>
      </c>
    </row>
    <row r="68" spans="1:7">
      <c r="A68" t="s">
        <v>6868</v>
      </c>
      <c r="C68" t="s">
        <v>12544</v>
      </c>
      <c r="D68" t="s">
        <v>12551</v>
      </c>
      <c r="E68" t="s">
        <v>5440</v>
      </c>
      <c r="F68" t="s">
        <v>12595</v>
      </c>
      <c r="G68" t="s">
        <v>12599</v>
      </c>
    </row>
    <row r="69" spans="1:7">
      <c r="A69" t="s">
        <v>6869</v>
      </c>
      <c r="C69" t="s">
        <v>12544</v>
      </c>
      <c r="D69" t="s">
        <v>12551</v>
      </c>
      <c r="E69" t="s">
        <v>5440</v>
      </c>
      <c r="F69" t="s">
        <v>12595</v>
      </c>
      <c r="G69" t="s">
        <v>12599</v>
      </c>
    </row>
    <row r="70" spans="1:7">
      <c r="A70" t="s">
        <v>6870</v>
      </c>
      <c r="C70" t="s">
        <v>12544</v>
      </c>
      <c r="D70" t="s">
        <v>12551</v>
      </c>
      <c r="E70" t="s">
        <v>5440</v>
      </c>
      <c r="F70" t="s">
        <v>12595</v>
      </c>
      <c r="G70" t="s">
        <v>12599</v>
      </c>
    </row>
    <row r="71" spans="1:7">
      <c r="A71" t="s">
        <v>6871</v>
      </c>
      <c r="C71" t="s">
        <v>12544</v>
      </c>
      <c r="D71" t="s">
        <v>12551</v>
      </c>
      <c r="E71" t="s">
        <v>5440</v>
      </c>
      <c r="F71" t="s">
        <v>12595</v>
      </c>
      <c r="G71" t="s">
        <v>12599</v>
      </c>
    </row>
    <row r="72" spans="1:7">
      <c r="A72" t="s">
        <v>6872</v>
      </c>
      <c r="C72" t="s">
        <v>12544</v>
      </c>
      <c r="D72" t="s">
        <v>12551</v>
      </c>
      <c r="E72" t="s">
        <v>5440</v>
      </c>
      <c r="F72" t="s">
        <v>12595</v>
      </c>
      <c r="G72" t="s">
        <v>12599</v>
      </c>
    </row>
    <row r="73" spans="1:7">
      <c r="A73" t="s">
        <v>6873</v>
      </c>
      <c r="C73" t="s">
        <v>12544</v>
      </c>
      <c r="D73" t="s">
        <v>12551</v>
      </c>
      <c r="E73" t="s">
        <v>5440</v>
      </c>
      <c r="F73" t="s">
        <v>12595</v>
      </c>
      <c r="G73" t="s">
        <v>12599</v>
      </c>
    </row>
    <row r="74" spans="1:7">
      <c r="A74" t="s">
        <v>6874</v>
      </c>
      <c r="C74" t="s">
        <v>12544</v>
      </c>
      <c r="D74" t="s">
        <v>12552</v>
      </c>
      <c r="E74" t="s">
        <v>5437</v>
      </c>
      <c r="F74" t="s">
        <v>12595</v>
      </c>
      <c r="G74" t="s">
        <v>12599</v>
      </c>
    </row>
    <row r="75" spans="1:7">
      <c r="A75" t="s">
        <v>6875</v>
      </c>
      <c r="C75" t="s">
        <v>12544</v>
      </c>
      <c r="D75" t="s">
        <v>12551</v>
      </c>
      <c r="E75" t="s">
        <v>5440</v>
      </c>
      <c r="F75" t="s">
        <v>12595</v>
      </c>
      <c r="G75" t="s">
        <v>12599</v>
      </c>
    </row>
    <row r="76" spans="1:7">
      <c r="A76" t="s">
        <v>6876</v>
      </c>
      <c r="C76" t="s">
        <v>12544</v>
      </c>
      <c r="D76" t="s">
        <v>12551</v>
      </c>
      <c r="E76" t="s">
        <v>5440</v>
      </c>
      <c r="F76" t="s">
        <v>12595</v>
      </c>
      <c r="G76" t="s">
        <v>12599</v>
      </c>
    </row>
    <row r="77" spans="1:7">
      <c r="A77" t="s">
        <v>6877</v>
      </c>
      <c r="C77" t="s">
        <v>12544</v>
      </c>
      <c r="D77" t="s">
        <v>12551</v>
      </c>
      <c r="E77" t="s">
        <v>5440</v>
      </c>
      <c r="F77" t="s">
        <v>12595</v>
      </c>
      <c r="G77" t="s">
        <v>12599</v>
      </c>
    </row>
    <row r="78" spans="1:7">
      <c r="A78" t="s">
        <v>6878</v>
      </c>
      <c r="C78" t="s">
        <v>12544</v>
      </c>
      <c r="D78" t="s">
        <v>12551</v>
      </c>
      <c r="E78" t="s">
        <v>5440</v>
      </c>
      <c r="F78" t="s">
        <v>12595</v>
      </c>
      <c r="G78" t="s">
        <v>12599</v>
      </c>
    </row>
    <row r="79" spans="1:7">
      <c r="A79" t="s">
        <v>6879</v>
      </c>
      <c r="C79" t="s">
        <v>12544</v>
      </c>
      <c r="D79" t="s">
        <v>12551</v>
      </c>
      <c r="E79" t="s">
        <v>5440</v>
      </c>
      <c r="F79" t="s">
        <v>12595</v>
      </c>
      <c r="G79" t="s">
        <v>12599</v>
      </c>
    </row>
    <row r="80" spans="1:7">
      <c r="A80" t="s">
        <v>6880</v>
      </c>
      <c r="C80" t="s">
        <v>12544</v>
      </c>
      <c r="D80" t="s">
        <v>12551</v>
      </c>
      <c r="E80" t="s">
        <v>5440</v>
      </c>
      <c r="F80" t="s">
        <v>12595</v>
      </c>
      <c r="G80" t="s">
        <v>12599</v>
      </c>
    </row>
    <row r="81" spans="1:7">
      <c r="A81" t="s">
        <v>6881</v>
      </c>
      <c r="C81" t="s">
        <v>12544</v>
      </c>
      <c r="D81" t="s">
        <v>12551</v>
      </c>
      <c r="E81" t="s">
        <v>5440</v>
      </c>
      <c r="F81" t="s">
        <v>12595</v>
      </c>
      <c r="G81" t="s">
        <v>12599</v>
      </c>
    </row>
    <row r="82" spans="1:7">
      <c r="A82" t="s">
        <v>6882</v>
      </c>
      <c r="C82" t="s">
        <v>12544</v>
      </c>
      <c r="D82" t="s">
        <v>12551</v>
      </c>
      <c r="E82" t="s">
        <v>5440</v>
      </c>
      <c r="F82" t="s">
        <v>12595</v>
      </c>
      <c r="G82" t="s">
        <v>12599</v>
      </c>
    </row>
    <row r="83" spans="1:7">
      <c r="A83" t="s">
        <v>6883</v>
      </c>
      <c r="C83" t="s">
        <v>12544</v>
      </c>
      <c r="D83" t="s">
        <v>12552</v>
      </c>
      <c r="E83" t="s">
        <v>5437</v>
      </c>
      <c r="F83" t="s">
        <v>12595</v>
      </c>
      <c r="G83" t="s">
        <v>12599</v>
      </c>
    </row>
    <row r="84" spans="1:7">
      <c r="A84" t="s">
        <v>6884</v>
      </c>
      <c r="C84" t="s">
        <v>12544</v>
      </c>
      <c r="D84" t="s">
        <v>12551</v>
      </c>
      <c r="E84" t="s">
        <v>5440</v>
      </c>
      <c r="F84" t="s">
        <v>12595</v>
      </c>
      <c r="G84" t="s">
        <v>12599</v>
      </c>
    </row>
    <row r="85" spans="1:7">
      <c r="A85" t="s">
        <v>6885</v>
      </c>
      <c r="C85" t="s">
        <v>12544</v>
      </c>
      <c r="D85" t="s">
        <v>12551</v>
      </c>
      <c r="E85" t="s">
        <v>5437</v>
      </c>
      <c r="F85" t="s">
        <v>12595</v>
      </c>
      <c r="G85" t="s">
        <v>12600</v>
      </c>
    </row>
    <row r="86" spans="1:7">
      <c r="A86" t="s">
        <v>6886</v>
      </c>
      <c r="C86" t="s">
        <v>12544</v>
      </c>
      <c r="D86" t="s">
        <v>12553</v>
      </c>
      <c r="E86" t="s">
        <v>5440</v>
      </c>
      <c r="F86" t="s">
        <v>12595</v>
      </c>
      <c r="G86" t="s">
        <v>12601</v>
      </c>
    </row>
    <row r="87" spans="1:7">
      <c r="A87" t="s">
        <v>6887</v>
      </c>
      <c r="B87" t="s">
        <v>12423</v>
      </c>
      <c r="C87" t="s">
        <v>12545</v>
      </c>
      <c r="D87" t="s">
        <v>12554</v>
      </c>
      <c r="E87" t="s">
        <v>5450</v>
      </c>
      <c r="F87" t="s">
        <v>12596</v>
      </c>
      <c r="G87" t="s">
        <v>1940</v>
      </c>
    </row>
    <row r="88" spans="1:7">
      <c r="A88" t="s">
        <v>6888</v>
      </c>
      <c r="B88" t="s">
        <v>12423</v>
      </c>
      <c r="C88" t="s">
        <v>12545</v>
      </c>
      <c r="D88" t="s">
        <v>12553</v>
      </c>
      <c r="E88" t="s">
        <v>5441</v>
      </c>
      <c r="F88" t="s">
        <v>12596</v>
      </c>
      <c r="G88" t="s">
        <v>1940</v>
      </c>
    </row>
    <row r="89" spans="1:7">
      <c r="A89" t="s">
        <v>6889</v>
      </c>
      <c r="C89" t="s">
        <v>12543</v>
      </c>
      <c r="D89" t="s">
        <v>12543</v>
      </c>
      <c r="E89" t="s">
        <v>5439</v>
      </c>
      <c r="F89" t="s">
        <v>12543</v>
      </c>
    </row>
    <row r="90" spans="1:7">
      <c r="A90" t="s">
        <v>6890</v>
      </c>
      <c r="B90" t="s">
        <v>12423</v>
      </c>
      <c r="C90" t="s">
        <v>12546</v>
      </c>
      <c r="D90" t="s">
        <v>12555</v>
      </c>
      <c r="E90" t="s">
        <v>5437</v>
      </c>
      <c r="F90" t="s">
        <v>12596</v>
      </c>
      <c r="G90" t="s">
        <v>1940</v>
      </c>
    </row>
    <row r="91" spans="1:7">
      <c r="A91" t="s">
        <v>6891</v>
      </c>
      <c r="B91" t="s">
        <v>12424</v>
      </c>
      <c r="C91" t="s">
        <v>12546</v>
      </c>
      <c r="D91" t="s">
        <v>12556</v>
      </c>
      <c r="E91" t="s">
        <v>5437</v>
      </c>
      <c r="F91" t="s">
        <v>12596</v>
      </c>
      <c r="G91" t="s">
        <v>1940</v>
      </c>
    </row>
    <row r="92" spans="1:7">
      <c r="A92" t="s">
        <v>6892</v>
      </c>
      <c r="B92" t="s">
        <v>12423</v>
      </c>
      <c r="C92" t="s">
        <v>12544</v>
      </c>
      <c r="D92" t="s">
        <v>12557</v>
      </c>
      <c r="E92" t="s">
        <v>5437</v>
      </c>
      <c r="F92" t="s">
        <v>12595</v>
      </c>
      <c r="G92" t="s">
        <v>12602</v>
      </c>
    </row>
    <row r="93" spans="1:7">
      <c r="A93" t="s">
        <v>6893</v>
      </c>
      <c r="C93" t="s">
        <v>12547</v>
      </c>
      <c r="D93" t="s">
        <v>12558</v>
      </c>
      <c r="E93" t="s">
        <v>5440</v>
      </c>
      <c r="F93" t="s">
        <v>12597</v>
      </c>
    </row>
    <row r="94" spans="1:7">
      <c r="A94" t="s">
        <v>6894</v>
      </c>
      <c r="B94" t="s">
        <v>12423</v>
      </c>
      <c r="C94" t="s">
        <v>12545</v>
      </c>
      <c r="D94" t="s">
        <v>12550</v>
      </c>
      <c r="E94" t="s">
        <v>5441</v>
      </c>
      <c r="F94" t="s">
        <v>12596</v>
      </c>
      <c r="G94" t="s">
        <v>1940</v>
      </c>
    </row>
    <row r="95" spans="1:7">
      <c r="A95" t="s">
        <v>6895</v>
      </c>
      <c r="B95" t="s">
        <v>12423</v>
      </c>
      <c r="C95" t="s">
        <v>12545</v>
      </c>
      <c r="D95" t="s">
        <v>12550</v>
      </c>
      <c r="E95" t="s">
        <v>5441</v>
      </c>
      <c r="F95" t="s">
        <v>12595</v>
      </c>
      <c r="G95" t="s">
        <v>1940</v>
      </c>
    </row>
    <row r="96" spans="1:7">
      <c r="A96" t="s">
        <v>6896</v>
      </c>
      <c r="C96" t="s">
        <v>12543</v>
      </c>
      <c r="D96" t="s">
        <v>12543</v>
      </c>
      <c r="E96" t="s">
        <v>5439</v>
      </c>
      <c r="F96" t="s">
        <v>12543</v>
      </c>
    </row>
    <row r="97" spans="1:7">
      <c r="A97" t="s">
        <v>6706</v>
      </c>
      <c r="B97" t="s">
        <v>12423</v>
      </c>
      <c r="C97" t="s">
        <v>12546</v>
      </c>
      <c r="D97" t="s">
        <v>12555</v>
      </c>
      <c r="E97" t="s">
        <v>5441</v>
      </c>
      <c r="F97" t="s">
        <v>12596</v>
      </c>
      <c r="G97" t="s">
        <v>12603</v>
      </c>
    </row>
    <row r="98" spans="1:7">
      <c r="A98" t="s">
        <v>6897</v>
      </c>
      <c r="B98" t="s">
        <v>12423</v>
      </c>
      <c r="C98" t="s">
        <v>12546</v>
      </c>
      <c r="D98" t="s">
        <v>12556</v>
      </c>
      <c r="E98" t="s">
        <v>5441</v>
      </c>
      <c r="F98" t="s">
        <v>12596</v>
      </c>
      <c r="G98" t="s">
        <v>1940</v>
      </c>
    </row>
    <row r="99" spans="1:7">
      <c r="A99" t="s">
        <v>6898</v>
      </c>
      <c r="B99" t="s">
        <v>12423</v>
      </c>
      <c r="C99" t="s">
        <v>12548</v>
      </c>
      <c r="D99" t="s">
        <v>12559</v>
      </c>
      <c r="E99" t="s">
        <v>5441</v>
      </c>
      <c r="F99" t="s">
        <v>12596</v>
      </c>
      <c r="G99" t="s">
        <v>1884</v>
      </c>
    </row>
    <row r="100" spans="1:7">
      <c r="A100" t="s">
        <v>6899</v>
      </c>
      <c r="B100" t="s">
        <v>12423</v>
      </c>
      <c r="C100" t="s">
        <v>12545</v>
      </c>
      <c r="D100" t="s">
        <v>12554</v>
      </c>
      <c r="E100" t="s">
        <v>5441</v>
      </c>
      <c r="F100" t="s">
        <v>12596</v>
      </c>
      <c r="G100" t="s">
        <v>1940</v>
      </c>
    </row>
    <row r="101" spans="1:7">
      <c r="A101" t="s">
        <v>6900</v>
      </c>
      <c r="B101" t="s">
        <v>12423</v>
      </c>
      <c r="C101" t="s">
        <v>12548</v>
      </c>
      <c r="D101" t="s">
        <v>12560</v>
      </c>
      <c r="E101" t="s">
        <v>5441</v>
      </c>
      <c r="F101" t="s">
        <v>12596</v>
      </c>
      <c r="G101" t="s">
        <v>1940</v>
      </c>
    </row>
    <row r="102" spans="1:7">
      <c r="A102" t="s">
        <v>6901</v>
      </c>
      <c r="B102" t="s">
        <v>12424</v>
      </c>
      <c r="C102" t="s">
        <v>12546</v>
      </c>
      <c r="D102" t="s">
        <v>12556</v>
      </c>
      <c r="E102" t="s">
        <v>5441</v>
      </c>
      <c r="F102" t="s">
        <v>12596</v>
      </c>
      <c r="G102" t="s">
        <v>1940</v>
      </c>
    </row>
    <row r="103" spans="1:7">
      <c r="A103" t="s">
        <v>6902</v>
      </c>
      <c r="B103" t="s">
        <v>12423</v>
      </c>
      <c r="C103" t="s">
        <v>12542</v>
      </c>
      <c r="D103" t="s">
        <v>12550</v>
      </c>
      <c r="E103" t="s">
        <v>5441</v>
      </c>
      <c r="F103" t="s">
        <v>12596</v>
      </c>
      <c r="G103" t="s">
        <v>1940</v>
      </c>
    </row>
    <row r="104" spans="1:7">
      <c r="A104" t="s">
        <v>6903</v>
      </c>
      <c r="B104" t="s">
        <v>12423</v>
      </c>
      <c r="C104" t="s">
        <v>12545</v>
      </c>
      <c r="D104" t="s">
        <v>12552</v>
      </c>
      <c r="E104" t="s">
        <v>5441</v>
      </c>
      <c r="F104" t="s">
        <v>12596</v>
      </c>
      <c r="G104" t="s">
        <v>1940</v>
      </c>
    </row>
    <row r="105" spans="1:7">
      <c r="A105" t="s">
        <v>6904</v>
      </c>
      <c r="B105" t="s">
        <v>12425</v>
      </c>
      <c r="C105" t="s">
        <v>12546</v>
      </c>
      <c r="D105" t="s">
        <v>12561</v>
      </c>
      <c r="E105" t="s">
        <v>5441</v>
      </c>
      <c r="F105" t="s">
        <v>12595</v>
      </c>
      <c r="G105" t="s">
        <v>12604</v>
      </c>
    </row>
    <row r="106" spans="1:7">
      <c r="A106" t="s">
        <v>6905</v>
      </c>
      <c r="B106" t="s">
        <v>12423</v>
      </c>
      <c r="C106" t="s">
        <v>12544</v>
      </c>
      <c r="D106" t="s">
        <v>12551</v>
      </c>
      <c r="E106" t="s">
        <v>5440</v>
      </c>
      <c r="F106" t="s">
        <v>12595</v>
      </c>
      <c r="G106" t="s">
        <v>1940</v>
      </c>
    </row>
    <row r="107" spans="1:7">
      <c r="A107" t="s">
        <v>6906</v>
      </c>
      <c r="C107" t="s">
        <v>12544</v>
      </c>
      <c r="D107" t="s">
        <v>12551</v>
      </c>
      <c r="E107" t="s">
        <v>5440</v>
      </c>
      <c r="F107" t="s">
        <v>12595</v>
      </c>
      <c r="G107" t="s">
        <v>12605</v>
      </c>
    </row>
    <row r="108" spans="1:7">
      <c r="A108" t="s">
        <v>6907</v>
      </c>
      <c r="C108" t="s">
        <v>12544</v>
      </c>
      <c r="D108" t="s">
        <v>12551</v>
      </c>
      <c r="E108" t="s">
        <v>5440</v>
      </c>
      <c r="F108" t="s">
        <v>12595</v>
      </c>
      <c r="G108" t="s">
        <v>12606</v>
      </c>
    </row>
    <row r="109" spans="1:7">
      <c r="A109" t="s">
        <v>6908</v>
      </c>
      <c r="C109" t="s">
        <v>12544</v>
      </c>
      <c r="D109" t="s">
        <v>12551</v>
      </c>
      <c r="E109" t="s">
        <v>5440</v>
      </c>
      <c r="F109" t="s">
        <v>12595</v>
      </c>
      <c r="G109" t="s">
        <v>12607</v>
      </c>
    </row>
    <row r="110" spans="1:7">
      <c r="A110" t="s">
        <v>6909</v>
      </c>
      <c r="C110" t="s">
        <v>12547</v>
      </c>
      <c r="D110" t="s">
        <v>12562</v>
      </c>
      <c r="E110" t="s">
        <v>5440</v>
      </c>
      <c r="F110" t="s">
        <v>12597</v>
      </c>
      <c r="G110" t="s">
        <v>12608</v>
      </c>
    </row>
    <row r="111" spans="1:7">
      <c r="A111" t="s">
        <v>6910</v>
      </c>
      <c r="C111" t="s">
        <v>12544</v>
      </c>
      <c r="D111" t="s">
        <v>12551</v>
      </c>
      <c r="E111" t="s">
        <v>5440</v>
      </c>
      <c r="F111" t="s">
        <v>12597</v>
      </c>
      <c r="G111" t="s">
        <v>1900</v>
      </c>
    </row>
    <row r="112" spans="1:7">
      <c r="A112" t="s">
        <v>6911</v>
      </c>
      <c r="C112" t="s">
        <v>12544</v>
      </c>
      <c r="D112" t="s">
        <v>12551</v>
      </c>
      <c r="E112" t="s">
        <v>5440</v>
      </c>
      <c r="F112" t="s">
        <v>12595</v>
      </c>
      <c r="G112" t="s">
        <v>12609</v>
      </c>
    </row>
    <row r="113" spans="1:7">
      <c r="A113" t="s">
        <v>6912</v>
      </c>
      <c r="C113" t="s">
        <v>12544</v>
      </c>
      <c r="D113" t="s">
        <v>12563</v>
      </c>
      <c r="E113" t="s">
        <v>5440</v>
      </c>
      <c r="F113" t="s">
        <v>12595</v>
      </c>
      <c r="G113" t="s">
        <v>12610</v>
      </c>
    </row>
    <row r="114" spans="1:7">
      <c r="A114" t="s">
        <v>6913</v>
      </c>
      <c r="B114" t="s">
        <v>12423</v>
      </c>
      <c r="C114" t="s">
        <v>12544</v>
      </c>
      <c r="D114" t="s">
        <v>12563</v>
      </c>
      <c r="E114" t="s">
        <v>5440</v>
      </c>
      <c r="F114" t="s">
        <v>12595</v>
      </c>
      <c r="G114" t="s">
        <v>1940</v>
      </c>
    </row>
    <row r="115" spans="1:7">
      <c r="A115" t="s">
        <v>6914</v>
      </c>
      <c r="B115" t="s">
        <v>12423</v>
      </c>
      <c r="C115" t="s">
        <v>12544</v>
      </c>
      <c r="D115" t="s">
        <v>12563</v>
      </c>
      <c r="E115" t="s">
        <v>5440</v>
      </c>
      <c r="F115" t="s">
        <v>12595</v>
      </c>
      <c r="G115" t="s">
        <v>1940</v>
      </c>
    </row>
    <row r="116" spans="1:7">
      <c r="A116" t="s">
        <v>6915</v>
      </c>
      <c r="C116" t="s">
        <v>12544</v>
      </c>
      <c r="D116" t="s">
        <v>12563</v>
      </c>
      <c r="E116" t="s">
        <v>5440</v>
      </c>
      <c r="F116" t="s">
        <v>12595</v>
      </c>
      <c r="G116" t="s">
        <v>12611</v>
      </c>
    </row>
    <row r="117" spans="1:7">
      <c r="A117" t="s">
        <v>6916</v>
      </c>
      <c r="B117" t="s">
        <v>12423</v>
      </c>
      <c r="C117" t="s">
        <v>12544</v>
      </c>
      <c r="D117" t="s">
        <v>12563</v>
      </c>
      <c r="E117" t="s">
        <v>5440</v>
      </c>
      <c r="F117" t="s">
        <v>12595</v>
      </c>
      <c r="G117" t="s">
        <v>1940</v>
      </c>
    </row>
    <row r="118" spans="1:7">
      <c r="A118" t="s">
        <v>6917</v>
      </c>
      <c r="C118" t="s">
        <v>12544</v>
      </c>
      <c r="D118" t="s">
        <v>12552</v>
      </c>
      <c r="E118" t="s">
        <v>5440</v>
      </c>
      <c r="F118" t="s">
        <v>12595</v>
      </c>
      <c r="G118" t="s">
        <v>12600</v>
      </c>
    </row>
    <row r="119" spans="1:7">
      <c r="A119" t="s">
        <v>6918</v>
      </c>
      <c r="B119" t="s">
        <v>12423</v>
      </c>
      <c r="C119" t="s">
        <v>12545</v>
      </c>
      <c r="D119" t="s">
        <v>12550</v>
      </c>
      <c r="E119" t="s">
        <v>5441</v>
      </c>
      <c r="F119" t="s">
        <v>12595</v>
      </c>
      <c r="G119" t="s">
        <v>1940</v>
      </c>
    </row>
    <row r="120" spans="1:7">
      <c r="A120" t="s">
        <v>6919</v>
      </c>
      <c r="B120" t="s">
        <v>12423</v>
      </c>
      <c r="C120" t="s">
        <v>12545</v>
      </c>
      <c r="D120" t="s">
        <v>12553</v>
      </c>
      <c r="E120" t="s">
        <v>5441</v>
      </c>
      <c r="F120" t="s">
        <v>12596</v>
      </c>
      <c r="G120" t="s">
        <v>1940</v>
      </c>
    </row>
    <row r="121" spans="1:7">
      <c r="A121" t="s">
        <v>6920</v>
      </c>
      <c r="B121" t="s">
        <v>12423</v>
      </c>
      <c r="C121" t="s">
        <v>12546</v>
      </c>
      <c r="D121" t="s">
        <v>12561</v>
      </c>
      <c r="E121" t="s">
        <v>5441</v>
      </c>
      <c r="F121" t="s">
        <v>12595</v>
      </c>
      <c r="G121" t="s">
        <v>12612</v>
      </c>
    </row>
    <row r="122" spans="1:7">
      <c r="A122" t="s">
        <v>6921</v>
      </c>
      <c r="B122" t="s">
        <v>12426</v>
      </c>
      <c r="C122" t="s">
        <v>12545</v>
      </c>
      <c r="D122" t="s">
        <v>12564</v>
      </c>
      <c r="E122" t="s">
        <v>5441</v>
      </c>
      <c r="F122" t="s">
        <v>12596</v>
      </c>
      <c r="G122" t="s">
        <v>1940</v>
      </c>
    </row>
    <row r="123" spans="1:7">
      <c r="A123" t="s">
        <v>6922</v>
      </c>
      <c r="B123" t="s">
        <v>12423</v>
      </c>
      <c r="C123" t="s">
        <v>12542</v>
      </c>
      <c r="D123" t="s">
        <v>12565</v>
      </c>
      <c r="E123" t="s">
        <v>5440</v>
      </c>
      <c r="F123" t="s">
        <v>12596</v>
      </c>
      <c r="G123" t="s">
        <v>1940</v>
      </c>
    </row>
    <row r="124" spans="1:7">
      <c r="A124" t="s">
        <v>6923</v>
      </c>
      <c r="B124" t="s">
        <v>12423</v>
      </c>
      <c r="C124" t="s">
        <v>12545</v>
      </c>
      <c r="D124" t="s">
        <v>12566</v>
      </c>
      <c r="E124" t="s">
        <v>5437</v>
      </c>
      <c r="F124" t="s">
        <v>12595</v>
      </c>
      <c r="G124" t="s">
        <v>12613</v>
      </c>
    </row>
    <row r="125" spans="1:7">
      <c r="A125" t="s">
        <v>6924</v>
      </c>
      <c r="C125" t="s">
        <v>12544</v>
      </c>
      <c r="D125" t="s">
        <v>12552</v>
      </c>
      <c r="E125" t="s">
        <v>5437</v>
      </c>
      <c r="F125" t="s">
        <v>12595</v>
      </c>
      <c r="G125" t="s">
        <v>12614</v>
      </c>
    </row>
    <row r="126" spans="1:7">
      <c r="A126" t="s">
        <v>6925</v>
      </c>
      <c r="C126" t="s">
        <v>12543</v>
      </c>
      <c r="D126" t="s">
        <v>12543</v>
      </c>
      <c r="E126" t="s">
        <v>5439</v>
      </c>
      <c r="F126" t="s">
        <v>12543</v>
      </c>
    </row>
    <row r="127" spans="1:7">
      <c r="A127" t="s">
        <v>6926</v>
      </c>
      <c r="C127" t="s">
        <v>12544</v>
      </c>
      <c r="D127" t="s">
        <v>12567</v>
      </c>
      <c r="E127" t="s">
        <v>5437</v>
      </c>
      <c r="F127" t="s">
        <v>12595</v>
      </c>
      <c r="G127" t="s">
        <v>12615</v>
      </c>
    </row>
    <row r="128" spans="1:7">
      <c r="A128" t="s">
        <v>6927</v>
      </c>
      <c r="C128" t="s">
        <v>12547</v>
      </c>
      <c r="D128" t="s">
        <v>12568</v>
      </c>
      <c r="E128" t="s">
        <v>5440</v>
      </c>
      <c r="F128" t="s">
        <v>12597</v>
      </c>
      <c r="G128" t="s">
        <v>1900</v>
      </c>
    </row>
    <row r="129" spans="1:7">
      <c r="A129" t="s">
        <v>6928</v>
      </c>
      <c r="C129" t="s">
        <v>12547</v>
      </c>
      <c r="D129" t="s">
        <v>12568</v>
      </c>
      <c r="E129" t="s">
        <v>5440</v>
      </c>
      <c r="F129" t="s">
        <v>12597</v>
      </c>
      <c r="G129" t="s">
        <v>1900</v>
      </c>
    </row>
    <row r="130" spans="1:7">
      <c r="A130" t="s">
        <v>6929</v>
      </c>
      <c r="C130" t="s">
        <v>12547</v>
      </c>
      <c r="D130" t="s">
        <v>12558</v>
      </c>
      <c r="E130" t="s">
        <v>5440</v>
      </c>
      <c r="F130" t="s">
        <v>12597</v>
      </c>
    </row>
    <row r="131" spans="1:7">
      <c r="A131" t="s">
        <v>6930</v>
      </c>
      <c r="B131" t="s">
        <v>12423</v>
      </c>
      <c r="C131" t="s">
        <v>12544</v>
      </c>
      <c r="D131" t="s">
        <v>12564</v>
      </c>
      <c r="E131" t="s">
        <v>5450</v>
      </c>
      <c r="F131" t="s">
        <v>12595</v>
      </c>
      <c r="G131" t="s">
        <v>1940</v>
      </c>
    </row>
    <row r="132" spans="1:7">
      <c r="A132" t="s">
        <v>6931</v>
      </c>
      <c r="B132" t="s">
        <v>12423</v>
      </c>
      <c r="C132" t="s">
        <v>12544</v>
      </c>
      <c r="D132" t="s">
        <v>12567</v>
      </c>
      <c r="E132" t="s">
        <v>5440</v>
      </c>
      <c r="F132" t="s">
        <v>12596</v>
      </c>
      <c r="G132" t="s">
        <v>12616</v>
      </c>
    </row>
    <row r="133" spans="1:7">
      <c r="A133" t="s">
        <v>6932</v>
      </c>
      <c r="C133" t="s">
        <v>12544</v>
      </c>
      <c r="D133" t="s">
        <v>12551</v>
      </c>
      <c r="E133" t="s">
        <v>5440</v>
      </c>
      <c r="F133" t="s">
        <v>12595</v>
      </c>
      <c r="G133" t="s">
        <v>12617</v>
      </c>
    </row>
    <row r="134" spans="1:7">
      <c r="A134" t="s">
        <v>6933</v>
      </c>
      <c r="C134" t="s">
        <v>12544</v>
      </c>
      <c r="D134" t="s">
        <v>12551</v>
      </c>
      <c r="E134" t="s">
        <v>5440</v>
      </c>
      <c r="F134" t="s">
        <v>12595</v>
      </c>
      <c r="G134" t="s">
        <v>12618</v>
      </c>
    </row>
    <row r="135" spans="1:7">
      <c r="A135" t="s">
        <v>6934</v>
      </c>
      <c r="C135" t="s">
        <v>12543</v>
      </c>
      <c r="D135" t="s">
        <v>12543</v>
      </c>
      <c r="E135" t="s">
        <v>5439</v>
      </c>
      <c r="F135" t="s">
        <v>12543</v>
      </c>
    </row>
    <row r="136" spans="1:7">
      <c r="A136" t="s">
        <v>6935</v>
      </c>
      <c r="C136" t="s">
        <v>12544</v>
      </c>
      <c r="D136" t="s">
        <v>12551</v>
      </c>
      <c r="E136" t="s">
        <v>5440</v>
      </c>
      <c r="F136" t="s">
        <v>12597</v>
      </c>
      <c r="G136" t="s">
        <v>1676</v>
      </c>
    </row>
    <row r="137" spans="1:7">
      <c r="A137" t="s">
        <v>6936</v>
      </c>
      <c r="C137" t="s">
        <v>12544</v>
      </c>
      <c r="D137" t="s">
        <v>12551</v>
      </c>
      <c r="E137" t="s">
        <v>5440</v>
      </c>
      <c r="F137" t="s">
        <v>12597</v>
      </c>
      <c r="G137" t="s">
        <v>1676</v>
      </c>
    </row>
    <row r="138" spans="1:7">
      <c r="A138" t="s">
        <v>6937</v>
      </c>
      <c r="C138" t="s">
        <v>12544</v>
      </c>
      <c r="D138" t="s">
        <v>12551</v>
      </c>
      <c r="E138" t="s">
        <v>5440</v>
      </c>
      <c r="F138" t="s">
        <v>12597</v>
      </c>
      <c r="G138" t="s">
        <v>1676</v>
      </c>
    </row>
    <row r="139" spans="1:7">
      <c r="A139" t="s">
        <v>6938</v>
      </c>
      <c r="C139" t="s">
        <v>12544</v>
      </c>
      <c r="D139" t="s">
        <v>12551</v>
      </c>
      <c r="E139" t="s">
        <v>5440</v>
      </c>
      <c r="F139" t="s">
        <v>12597</v>
      </c>
      <c r="G139" t="s">
        <v>1676</v>
      </c>
    </row>
    <row r="140" spans="1:7">
      <c r="A140" t="s">
        <v>6939</v>
      </c>
      <c r="C140" t="s">
        <v>12544</v>
      </c>
      <c r="D140" t="s">
        <v>12551</v>
      </c>
      <c r="E140" t="s">
        <v>5440</v>
      </c>
      <c r="F140" t="s">
        <v>12597</v>
      </c>
      <c r="G140" t="s">
        <v>1676</v>
      </c>
    </row>
    <row r="141" spans="1:7">
      <c r="A141" t="s">
        <v>6940</v>
      </c>
      <c r="C141" t="s">
        <v>12544</v>
      </c>
      <c r="D141" t="s">
        <v>12551</v>
      </c>
      <c r="E141" t="s">
        <v>5440</v>
      </c>
      <c r="F141" t="s">
        <v>12597</v>
      </c>
      <c r="G141" t="s">
        <v>1676</v>
      </c>
    </row>
    <row r="142" spans="1:7">
      <c r="A142" t="s">
        <v>6941</v>
      </c>
      <c r="C142" t="s">
        <v>12544</v>
      </c>
      <c r="D142" t="s">
        <v>12551</v>
      </c>
      <c r="E142" t="s">
        <v>5440</v>
      </c>
      <c r="F142" t="s">
        <v>12597</v>
      </c>
      <c r="G142" t="s">
        <v>1676</v>
      </c>
    </row>
    <row r="143" spans="1:7">
      <c r="A143" t="s">
        <v>6942</v>
      </c>
      <c r="C143" t="s">
        <v>12544</v>
      </c>
      <c r="D143" t="s">
        <v>12551</v>
      </c>
      <c r="E143" t="s">
        <v>5440</v>
      </c>
      <c r="F143" t="s">
        <v>12597</v>
      </c>
      <c r="G143" t="s">
        <v>1676</v>
      </c>
    </row>
    <row r="144" spans="1:7">
      <c r="A144" t="s">
        <v>6943</v>
      </c>
      <c r="C144" t="s">
        <v>12544</v>
      </c>
      <c r="D144" t="s">
        <v>12551</v>
      </c>
      <c r="E144" t="s">
        <v>5440</v>
      </c>
      <c r="F144" t="s">
        <v>12597</v>
      </c>
      <c r="G144" t="s">
        <v>1676</v>
      </c>
    </row>
    <row r="145" spans="1:7">
      <c r="A145" t="s">
        <v>6944</v>
      </c>
      <c r="B145" t="s">
        <v>12423</v>
      </c>
      <c r="C145" t="s">
        <v>12548</v>
      </c>
      <c r="D145" t="s">
        <v>12569</v>
      </c>
      <c r="E145" t="s">
        <v>5441</v>
      </c>
      <c r="F145" t="s">
        <v>12596</v>
      </c>
      <c r="G145" t="s">
        <v>1940</v>
      </c>
    </row>
    <row r="146" spans="1:7">
      <c r="A146" t="s">
        <v>6945</v>
      </c>
      <c r="B146" t="s">
        <v>12423</v>
      </c>
      <c r="C146" t="s">
        <v>12545</v>
      </c>
      <c r="D146" t="s">
        <v>12550</v>
      </c>
      <c r="E146" t="s">
        <v>5437</v>
      </c>
      <c r="F146" t="s">
        <v>12596</v>
      </c>
      <c r="G146" t="s">
        <v>1940</v>
      </c>
    </row>
    <row r="147" spans="1:7">
      <c r="A147" t="s">
        <v>6946</v>
      </c>
      <c r="C147" t="s">
        <v>12543</v>
      </c>
      <c r="D147" t="s">
        <v>12543</v>
      </c>
      <c r="E147" t="s">
        <v>5439</v>
      </c>
      <c r="F147" t="s">
        <v>12543</v>
      </c>
    </row>
    <row r="148" spans="1:7">
      <c r="A148" t="s">
        <v>6947</v>
      </c>
      <c r="B148" t="s">
        <v>12425</v>
      </c>
      <c r="C148" t="s">
        <v>12545</v>
      </c>
      <c r="D148" t="s">
        <v>12570</v>
      </c>
      <c r="E148" t="s">
        <v>5437</v>
      </c>
      <c r="F148" t="s">
        <v>12596</v>
      </c>
      <c r="G148" t="s">
        <v>12619</v>
      </c>
    </row>
    <row r="149" spans="1:7">
      <c r="A149" t="s">
        <v>6948</v>
      </c>
      <c r="B149" t="s">
        <v>12425</v>
      </c>
      <c r="C149" t="s">
        <v>12545</v>
      </c>
      <c r="D149" t="s">
        <v>12550</v>
      </c>
      <c r="E149" t="s">
        <v>5437</v>
      </c>
      <c r="F149" t="s">
        <v>12596</v>
      </c>
      <c r="G149" t="s">
        <v>1667</v>
      </c>
    </row>
    <row r="150" spans="1:7">
      <c r="A150" t="s">
        <v>6949</v>
      </c>
      <c r="B150" t="s">
        <v>12425</v>
      </c>
      <c r="C150" t="s">
        <v>12545</v>
      </c>
      <c r="D150" t="s">
        <v>12571</v>
      </c>
      <c r="E150" t="s">
        <v>5437</v>
      </c>
      <c r="F150" t="s">
        <v>12596</v>
      </c>
      <c r="G150" t="s">
        <v>12620</v>
      </c>
    </row>
    <row r="151" spans="1:7">
      <c r="A151" t="s">
        <v>6950</v>
      </c>
      <c r="B151" t="s">
        <v>12423</v>
      </c>
      <c r="C151" t="s">
        <v>12544</v>
      </c>
      <c r="D151" t="s">
        <v>12564</v>
      </c>
      <c r="E151" t="s">
        <v>5440</v>
      </c>
      <c r="F151" t="s">
        <v>12595</v>
      </c>
      <c r="G151" t="s">
        <v>12621</v>
      </c>
    </row>
    <row r="152" spans="1:7">
      <c r="A152" t="s">
        <v>6951</v>
      </c>
      <c r="C152" t="s">
        <v>12543</v>
      </c>
      <c r="D152" t="s">
        <v>12543</v>
      </c>
      <c r="E152" t="s">
        <v>5439</v>
      </c>
      <c r="F152" t="s">
        <v>12543</v>
      </c>
    </row>
    <row r="153" spans="1:7">
      <c r="A153" t="s">
        <v>6952</v>
      </c>
      <c r="B153" t="s">
        <v>12423</v>
      </c>
      <c r="C153" t="s">
        <v>12545</v>
      </c>
      <c r="D153" t="s">
        <v>12564</v>
      </c>
      <c r="E153" t="s">
        <v>5437</v>
      </c>
      <c r="F153" t="s">
        <v>12595</v>
      </c>
      <c r="G153" t="s">
        <v>1940</v>
      </c>
    </row>
    <row r="154" spans="1:7">
      <c r="A154" t="s">
        <v>6953</v>
      </c>
      <c r="B154" t="s">
        <v>12427</v>
      </c>
      <c r="C154" t="s">
        <v>12545</v>
      </c>
      <c r="D154" t="s">
        <v>12564</v>
      </c>
      <c r="E154" t="s">
        <v>5437</v>
      </c>
      <c r="F154" t="s">
        <v>12595</v>
      </c>
      <c r="G154" t="s">
        <v>1667</v>
      </c>
    </row>
    <row r="155" spans="1:7">
      <c r="A155" t="s">
        <v>6954</v>
      </c>
      <c r="B155" t="s">
        <v>12423</v>
      </c>
      <c r="C155" t="s">
        <v>12544</v>
      </c>
      <c r="D155" t="s">
        <v>12572</v>
      </c>
      <c r="E155" t="s">
        <v>5440</v>
      </c>
      <c r="F155" t="s">
        <v>12596</v>
      </c>
      <c r="G155" t="s">
        <v>1940</v>
      </c>
    </row>
    <row r="156" spans="1:7">
      <c r="A156" t="s">
        <v>6955</v>
      </c>
      <c r="C156" t="s">
        <v>12543</v>
      </c>
      <c r="D156" t="s">
        <v>12543</v>
      </c>
      <c r="E156" t="s">
        <v>5439</v>
      </c>
      <c r="F156" t="s">
        <v>12543</v>
      </c>
    </row>
    <row r="157" spans="1:7">
      <c r="A157" t="s">
        <v>6956</v>
      </c>
      <c r="B157" t="s">
        <v>12428</v>
      </c>
      <c r="C157" t="s">
        <v>12544</v>
      </c>
      <c r="D157" t="s">
        <v>12573</v>
      </c>
      <c r="E157" t="s">
        <v>5437</v>
      </c>
      <c r="F157" t="s">
        <v>12596</v>
      </c>
      <c r="G157" t="s">
        <v>1940</v>
      </c>
    </row>
    <row r="158" spans="1:7">
      <c r="A158" t="s">
        <v>6957</v>
      </c>
      <c r="B158" t="s">
        <v>12429</v>
      </c>
      <c r="C158" t="s">
        <v>12544</v>
      </c>
      <c r="D158" t="s">
        <v>12573</v>
      </c>
      <c r="E158" t="s">
        <v>5437</v>
      </c>
      <c r="F158" t="s">
        <v>12596</v>
      </c>
      <c r="G158" t="s">
        <v>1940</v>
      </c>
    </row>
    <row r="159" spans="1:7">
      <c r="A159" t="s">
        <v>6958</v>
      </c>
      <c r="B159" t="s">
        <v>12430</v>
      </c>
      <c r="C159" t="s">
        <v>12544</v>
      </c>
      <c r="D159" t="s">
        <v>12573</v>
      </c>
      <c r="E159" t="s">
        <v>5437</v>
      </c>
      <c r="F159" t="s">
        <v>12596</v>
      </c>
      <c r="G159" t="s">
        <v>1940</v>
      </c>
    </row>
    <row r="160" spans="1:7">
      <c r="A160" t="s">
        <v>6959</v>
      </c>
      <c r="B160" t="s">
        <v>12431</v>
      </c>
      <c r="C160" t="s">
        <v>12544</v>
      </c>
      <c r="D160" t="s">
        <v>12573</v>
      </c>
      <c r="E160" t="s">
        <v>5437</v>
      </c>
      <c r="F160" t="s">
        <v>12596</v>
      </c>
      <c r="G160" t="s">
        <v>1940</v>
      </c>
    </row>
    <row r="161" spans="1:7">
      <c r="A161" t="s">
        <v>6960</v>
      </c>
      <c r="C161" t="s">
        <v>12543</v>
      </c>
      <c r="D161" t="s">
        <v>12543</v>
      </c>
      <c r="E161" t="s">
        <v>5439</v>
      </c>
      <c r="F161" t="s">
        <v>12543</v>
      </c>
    </row>
    <row r="162" spans="1:7">
      <c r="A162" t="s">
        <v>6961</v>
      </c>
      <c r="B162" t="s">
        <v>12428</v>
      </c>
      <c r="C162" t="s">
        <v>12544</v>
      </c>
      <c r="D162" t="s">
        <v>12573</v>
      </c>
      <c r="E162" t="s">
        <v>5437</v>
      </c>
      <c r="F162" t="s">
        <v>12596</v>
      </c>
      <c r="G162" t="s">
        <v>1940</v>
      </c>
    </row>
    <row r="163" spans="1:7">
      <c r="A163" t="s">
        <v>6962</v>
      </c>
      <c r="B163" t="s">
        <v>12429</v>
      </c>
      <c r="C163" t="s">
        <v>12544</v>
      </c>
      <c r="D163" t="s">
        <v>12573</v>
      </c>
      <c r="E163" t="s">
        <v>5437</v>
      </c>
      <c r="F163" t="s">
        <v>12596</v>
      </c>
      <c r="G163" t="s">
        <v>1940</v>
      </c>
    </row>
    <row r="164" spans="1:7">
      <c r="A164" t="s">
        <v>6963</v>
      </c>
      <c r="B164" t="s">
        <v>12430</v>
      </c>
      <c r="C164" t="s">
        <v>12544</v>
      </c>
      <c r="D164" t="s">
        <v>12573</v>
      </c>
      <c r="E164" t="s">
        <v>5437</v>
      </c>
      <c r="F164" t="s">
        <v>12596</v>
      </c>
      <c r="G164" t="s">
        <v>1940</v>
      </c>
    </row>
    <row r="165" spans="1:7">
      <c r="A165" t="s">
        <v>6964</v>
      </c>
      <c r="B165" t="s">
        <v>12431</v>
      </c>
      <c r="C165" t="s">
        <v>12544</v>
      </c>
      <c r="D165" t="s">
        <v>12573</v>
      </c>
      <c r="E165" t="s">
        <v>5437</v>
      </c>
      <c r="F165" t="s">
        <v>12596</v>
      </c>
      <c r="G165" t="s">
        <v>1940</v>
      </c>
    </row>
    <row r="166" spans="1:7">
      <c r="A166" t="s">
        <v>6965</v>
      </c>
      <c r="C166" t="s">
        <v>12542</v>
      </c>
      <c r="D166" t="s">
        <v>12565</v>
      </c>
      <c r="E166" t="s">
        <v>5437</v>
      </c>
      <c r="F166" t="s">
        <v>12595</v>
      </c>
      <c r="G166" t="s">
        <v>12600</v>
      </c>
    </row>
    <row r="167" spans="1:7">
      <c r="A167" t="s">
        <v>6966</v>
      </c>
      <c r="B167" t="s">
        <v>12423</v>
      </c>
      <c r="C167" t="s">
        <v>12548</v>
      </c>
      <c r="D167" t="s">
        <v>12569</v>
      </c>
      <c r="E167" t="s">
        <v>5437</v>
      </c>
      <c r="F167" t="s">
        <v>12595</v>
      </c>
      <c r="G167" t="s">
        <v>1940</v>
      </c>
    </row>
    <row r="168" spans="1:7">
      <c r="A168" t="s">
        <v>6967</v>
      </c>
      <c r="C168" t="s">
        <v>12543</v>
      </c>
      <c r="D168" t="s">
        <v>12543</v>
      </c>
      <c r="E168" t="s">
        <v>5439</v>
      </c>
      <c r="F168" t="s">
        <v>12543</v>
      </c>
    </row>
    <row r="169" spans="1:7">
      <c r="A169" t="s">
        <v>6968</v>
      </c>
      <c r="B169" t="s">
        <v>12425</v>
      </c>
      <c r="C169" t="s">
        <v>12545</v>
      </c>
      <c r="D169" t="s">
        <v>12570</v>
      </c>
      <c r="E169" t="s">
        <v>5437</v>
      </c>
      <c r="F169" t="s">
        <v>12596</v>
      </c>
      <c r="G169" t="s">
        <v>12619</v>
      </c>
    </row>
    <row r="170" spans="1:7">
      <c r="A170" t="s">
        <v>6969</v>
      </c>
      <c r="B170" t="s">
        <v>12432</v>
      </c>
      <c r="C170" t="s">
        <v>12545</v>
      </c>
      <c r="D170" t="s">
        <v>12570</v>
      </c>
      <c r="E170" t="s">
        <v>5437</v>
      </c>
      <c r="F170" t="s">
        <v>12595</v>
      </c>
      <c r="G170" t="s">
        <v>12619</v>
      </c>
    </row>
    <row r="171" spans="1:7">
      <c r="A171" t="s">
        <v>6970</v>
      </c>
      <c r="B171" t="s">
        <v>12425</v>
      </c>
      <c r="C171" t="s">
        <v>12545</v>
      </c>
      <c r="D171" t="s">
        <v>12550</v>
      </c>
      <c r="E171" t="s">
        <v>5437</v>
      </c>
      <c r="F171" t="s">
        <v>12596</v>
      </c>
      <c r="G171" t="s">
        <v>12619</v>
      </c>
    </row>
    <row r="172" spans="1:7">
      <c r="A172" t="s">
        <v>6971</v>
      </c>
      <c r="B172" t="s">
        <v>12425</v>
      </c>
      <c r="C172" t="s">
        <v>12545</v>
      </c>
      <c r="D172" t="s">
        <v>12571</v>
      </c>
      <c r="E172" t="s">
        <v>5437</v>
      </c>
      <c r="F172" t="s">
        <v>12596</v>
      </c>
      <c r="G172" t="s">
        <v>12619</v>
      </c>
    </row>
    <row r="173" spans="1:7">
      <c r="A173" t="s">
        <v>6972</v>
      </c>
      <c r="B173" t="s">
        <v>12433</v>
      </c>
      <c r="C173" t="s">
        <v>12545</v>
      </c>
      <c r="D173" t="s">
        <v>12550</v>
      </c>
      <c r="E173" t="s">
        <v>5437</v>
      </c>
      <c r="F173" t="s">
        <v>12596</v>
      </c>
      <c r="G173" t="s">
        <v>12619</v>
      </c>
    </row>
    <row r="174" spans="1:7">
      <c r="A174" t="s">
        <v>6973</v>
      </c>
      <c r="B174" t="s">
        <v>12423</v>
      </c>
      <c r="C174" t="s">
        <v>12545</v>
      </c>
      <c r="D174" t="s">
        <v>12572</v>
      </c>
      <c r="E174" t="s">
        <v>5440</v>
      </c>
      <c r="F174" t="s">
        <v>12596</v>
      </c>
      <c r="G174" t="s">
        <v>1940</v>
      </c>
    </row>
    <row r="175" spans="1:7">
      <c r="A175" t="s">
        <v>6974</v>
      </c>
      <c r="C175" t="s">
        <v>12544</v>
      </c>
      <c r="D175" t="s">
        <v>12557</v>
      </c>
      <c r="E175" t="s">
        <v>5437</v>
      </c>
      <c r="F175" t="s">
        <v>12595</v>
      </c>
      <c r="G175" t="s">
        <v>1940</v>
      </c>
    </row>
    <row r="176" spans="1:7">
      <c r="A176" t="s">
        <v>6975</v>
      </c>
      <c r="B176" t="s">
        <v>12423</v>
      </c>
      <c r="C176" t="s">
        <v>12545</v>
      </c>
      <c r="D176" t="s">
        <v>12550</v>
      </c>
      <c r="E176" t="s">
        <v>5441</v>
      </c>
      <c r="F176" t="s">
        <v>12596</v>
      </c>
      <c r="G176" t="s">
        <v>1940</v>
      </c>
    </row>
    <row r="177" spans="1:7">
      <c r="A177" t="s">
        <v>6976</v>
      </c>
      <c r="C177" t="s">
        <v>12544</v>
      </c>
      <c r="D177" t="s">
        <v>12551</v>
      </c>
      <c r="E177" t="s">
        <v>5440</v>
      </c>
      <c r="F177" t="s">
        <v>12595</v>
      </c>
      <c r="G177" t="s">
        <v>12622</v>
      </c>
    </row>
    <row r="178" spans="1:7">
      <c r="A178" t="s">
        <v>6977</v>
      </c>
      <c r="C178" t="s">
        <v>12547</v>
      </c>
      <c r="D178" t="s">
        <v>12571</v>
      </c>
      <c r="E178" t="s">
        <v>5437</v>
      </c>
      <c r="F178" t="s">
        <v>12595</v>
      </c>
      <c r="G178" t="s">
        <v>12623</v>
      </c>
    </row>
    <row r="179" spans="1:7">
      <c r="A179" t="s">
        <v>6978</v>
      </c>
      <c r="B179" t="s">
        <v>12423</v>
      </c>
      <c r="C179" t="s">
        <v>12545</v>
      </c>
      <c r="D179" t="s">
        <v>12550</v>
      </c>
      <c r="E179" t="s">
        <v>5441</v>
      </c>
      <c r="F179" t="s">
        <v>12595</v>
      </c>
      <c r="G179" t="s">
        <v>12624</v>
      </c>
    </row>
    <row r="180" spans="1:7">
      <c r="A180" t="s">
        <v>6979</v>
      </c>
      <c r="C180" t="s">
        <v>12544</v>
      </c>
      <c r="D180" t="s">
        <v>12574</v>
      </c>
      <c r="E180" t="s">
        <v>5441</v>
      </c>
      <c r="F180" t="s">
        <v>12595</v>
      </c>
      <c r="G180" t="s">
        <v>12625</v>
      </c>
    </row>
    <row r="181" spans="1:7">
      <c r="A181" t="s">
        <v>6980</v>
      </c>
      <c r="B181" t="s">
        <v>12423</v>
      </c>
      <c r="C181" t="s">
        <v>12544</v>
      </c>
      <c r="D181" t="s">
        <v>12552</v>
      </c>
      <c r="E181" t="s">
        <v>5441</v>
      </c>
      <c r="F181" t="s">
        <v>12595</v>
      </c>
      <c r="G181" t="s">
        <v>12626</v>
      </c>
    </row>
    <row r="182" spans="1:7">
      <c r="A182" t="s">
        <v>6981</v>
      </c>
      <c r="C182" t="s">
        <v>12544</v>
      </c>
      <c r="D182" t="s">
        <v>12566</v>
      </c>
      <c r="E182" t="s">
        <v>5441</v>
      </c>
      <c r="F182" t="s">
        <v>12595</v>
      </c>
      <c r="G182" t="s">
        <v>12627</v>
      </c>
    </row>
    <row r="183" spans="1:7">
      <c r="A183" t="s">
        <v>6982</v>
      </c>
      <c r="B183" t="s">
        <v>12423</v>
      </c>
      <c r="C183" t="s">
        <v>12548</v>
      </c>
      <c r="D183" t="s">
        <v>12569</v>
      </c>
      <c r="E183" t="s">
        <v>5450</v>
      </c>
      <c r="F183" t="s">
        <v>12596</v>
      </c>
      <c r="G183" t="s">
        <v>12628</v>
      </c>
    </row>
    <row r="184" spans="1:7">
      <c r="A184" t="s">
        <v>6983</v>
      </c>
      <c r="C184" t="s">
        <v>12544</v>
      </c>
      <c r="D184" t="s">
        <v>12566</v>
      </c>
      <c r="E184" t="s">
        <v>5441</v>
      </c>
      <c r="F184" t="s">
        <v>12595</v>
      </c>
      <c r="G184" t="s">
        <v>12629</v>
      </c>
    </row>
    <row r="185" spans="1:7">
      <c r="A185" t="s">
        <v>6984</v>
      </c>
      <c r="B185" t="s">
        <v>12423</v>
      </c>
      <c r="C185" t="s">
        <v>12546</v>
      </c>
      <c r="D185" t="s">
        <v>12555</v>
      </c>
      <c r="E185" t="s">
        <v>5437</v>
      </c>
      <c r="F185" t="s">
        <v>12596</v>
      </c>
      <c r="G185" t="s">
        <v>1940</v>
      </c>
    </row>
    <row r="186" spans="1:7">
      <c r="A186" t="s">
        <v>6985</v>
      </c>
      <c r="B186" t="s">
        <v>12423</v>
      </c>
      <c r="C186" t="s">
        <v>12545</v>
      </c>
      <c r="D186" t="s">
        <v>12564</v>
      </c>
      <c r="E186" t="s">
        <v>5441</v>
      </c>
      <c r="F186" t="s">
        <v>12595</v>
      </c>
      <c r="G186" t="s">
        <v>1940</v>
      </c>
    </row>
    <row r="187" spans="1:7">
      <c r="A187" t="s">
        <v>6986</v>
      </c>
      <c r="C187" t="s">
        <v>12542</v>
      </c>
      <c r="D187" t="s">
        <v>12565</v>
      </c>
      <c r="E187" t="s">
        <v>5440</v>
      </c>
      <c r="F187" t="s">
        <v>12595</v>
      </c>
      <c r="G187" t="s">
        <v>12630</v>
      </c>
    </row>
    <row r="188" spans="1:7">
      <c r="A188" t="s">
        <v>6987</v>
      </c>
      <c r="C188" t="s">
        <v>12543</v>
      </c>
      <c r="D188" t="s">
        <v>12543</v>
      </c>
      <c r="E188" t="s">
        <v>5439</v>
      </c>
      <c r="F188" t="s">
        <v>12543</v>
      </c>
    </row>
    <row r="189" spans="1:7">
      <c r="A189" t="s">
        <v>6988</v>
      </c>
      <c r="B189" t="s">
        <v>12428</v>
      </c>
      <c r="C189" t="s">
        <v>12544</v>
      </c>
      <c r="D189" t="s">
        <v>12573</v>
      </c>
      <c r="E189" t="s">
        <v>5441</v>
      </c>
      <c r="F189" t="s">
        <v>12596</v>
      </c>
      <c r="G189" t="s">
        <v>1940</v>
      </c>
    </row>
    <row r="190" spans="1:7">
      <c r="A190" t="s">
        <v>6989</v>
      </c>
      <c r="B190" t="s">
        <v>12434</v>
      </c>
      <c r="C190" t="s">
        <v>12544</v>
      </c>
      <c r="D190" t="s">
        <v>12573</v>
      </c>
      <c r="E190" t="s">
        <v>5441</v>
      </c>
      <c r="F190" t="s">
        <v>12596</v>
      </c>
      <c r="G190" t="s">
        <v>1940</v>
      </c>
    </row>
    <row r="191" spans="1:7">
      <c r="A191" t="s">
        <v>6990</v>
      </c>
      <c r="B191" t="s">
        <v>12428</v>
      </c>
      <c r="C191" t="s">
        <v>12544</v>
      </c>
      <c r="D191" t="s">
        <v>12573</v>
      </c>
      <c r="E191" t="s">
        <v>5441</v>
      </c>
      <c r="F191" t="s">
        <v>12596</v>
      </c>
      <c r="G191" t="s">
        <v>1940</v>
      </c>
    </row>
    <row r="192" spans="1:7">
      <c r="A192" t="s">
        <v>6991</v>
      </c>
      <c r="B192" t="s">
        <v>12428</v>
      </c>
      <c r="C192" t="s">
        <v>12544</v>
      </c>
      <c r="D192" t="s">
        <v>12573</v>
      </c>
      <c r="E192" t="s">
        <v>5441</v>
      </c>
      <c r="F192" t="s">
        <v>12596</v>
      </c>
      <c r="G192" t="s">
        <v>1940</v>
      </c>
    </row>
    <row r="193" spans="1:7">
      <c r="A193" t="s">
        <v>6992</v>
      </c>
      <c r="B193" t="s">
        <v>12431</v>
      </c>
      <c r="C193" t="s">
        <v>12544</v>
      </c>
      <c r="D193" t="s">
        <v>12573</v>
      </c>
      <c r="E193" t="s">
        <v>5441</v>
      </c>
      <c r="F193" t="s">
        <v>12596</v>
      </c>
      <c r="G193" t="s">
        <v>1940</v>
      </c>
    </row>
    <row r="194" spans="1:7">
      <c r="A194" t="s">
        <v>6993</v>
      </c>
      <c r="C194" t="s">
        <v>12543</v>
      </c>
      <c r="D194" t="s">
        <v>12543</v>
      </c>
      <c r="E194" t="s">
        <v>5439</v>
      </c>
      <c r="F194" t="s">
        <v>12543</v>
      </c>
    </row>
    <row r="195" spans="1:7">
      <c r="A195" t="s">
        <v>6994</v>
      </c>
      <c r="B195" t="s">
        <v>12428</v>
      </c>
      <c r="C195" t="s">
        <v>12545</v>
      </c>
      <c r="D195" t="s">
        <v>12573</v>
      </c>
      <c r="E195" t="s">
        <v>5441</v>
      </c>
      <c r="F195" t="s">
        <v>12596</v>
      </c>
      <c r="G195" t="s">
        <v>1940</v>
      </c>
    </row>
    <row r="196" spans="1:7">
      <c r="A196" t="s">
        <v>6995</v>
      </c>
      <c r="B196" t="s">
        <v>12431</v>
      </c>
      <c r="C196" t="s">
        <v>12544</v>
      </c>
      <c r="D196" t="s">
        <v>12573</v>
      </c>
      <c r="E196" t="s">
        <v>5441</v>
      </c>
      <c r="F196" t="s">
        <v>12596</v>
      </c>
      <c r="G196" t="s">
        <v>1940</v>
      </c>
    </row>
    <row r="197" spans="1:7">
      <c r="A197" t="s">
        <v>6996</v>
      </c>
      <c r="C197" t="s">
        <v>12543</v>
      </c>
      <c r="D197" t="s">
        <v>12543</v>
      </c>
      <c r="E197" t="s">
        <v>5439</v>
      </c>
      <c r="F197" t="s">
        <v>12543</v>
      </c>
    </row>
    <row r="198" spans="1:7">
      <c r="A198" t="s">
        <v>6997</v>
      </c>
      <c r="B198" t="s">
        <v>12423</v>
      </c>
      <c r="C198" t="s">
        <v>12546</v>
      </c>
      <c r="D198" t="s">
        <v>12561</v>
      </c>
      <c r="E198" t="s">
        <v>5441</v>
      </c>
      <c r="F198" t="s">
        <v>12594</v>
      </c>
      <c r="G198" t="s">
        <v>1676</v>
      </c>
    </row>
    <row r="199" spans="1:7">
      <c r="A199" t="s">
        <v>6998</v>
      </c>
      <c r="B199" t="s">
        <v>12423</v>
      </c>
      <c r="C199" t="s">
        <v>12546</v>
      </c>
      <c r="D199" t="s">
        <v>12575</v>
      </c>
      <c r="E199" t="s">
        <v>5441</v>
      </c>
      <c r="F199" t="s">
        <v>12595</v>
      </c>
      <c r="G199" t="s">
        <v>12631</v>
      </c>
    </row>
    <row r="200" spans="1:7">
      <c r="A200" t="s">
        <v>6999</v>
      </c>
      <c r="C200" t="s">
        <v>12542</v>
      </c>
      <c r="D200" t="s">
        <v>12550</v>
      </c>
      <c r="E200" t="s">
        <v>5450</v>
      </c>
      <c r="F200" t="s">
        <v>12594</v>
      </c>
      <c r="G200" t="s">
        <v>12631</v>
      </c>
    </row>
    <row r="201" spans="1:7">
      <c r="A201" t="s">
        <v>7000</v>
      </c>
      <c r="B201" t="s">
        <v>12423</v>
      </c>
      <c r="C201" t="s">
        <v>12546</v>
      </c>
      <c r="D201" t="s">
        <v>12561</v>
      </c>
      <c r="E201" t="s">
        <v>5441</v>
      </c>
      <c r="F201" t="s">
        <v>12594</v>
      </c>
      <c r="G201" t="s">
        <v>12632</v>
      </c>
    </row>
    <row r="202" spans="1:7">
      <c r="A202" t="s">
        <v>7001</v>
      </c>
      <c r="C202" t="s">
        <v>12543</v>
      </c>
      <c r="D202" t="s">
        <v>12543</v>
      </c>
      <c r="E202" t="s">
        <v>5439</v>
      </c>
      <c r="F202" t="s">
        <v>12543</v>
      </c>
    </row>
    <row r="203" spans="1:7">
      <c r="A203" t="s">
        <v>7002</v>
      </c>
      <c r="C203" t="s">
        <v>12546</v>
      </c>
      <c r="D203" t="s">
        <v>12575</v>
      </c>
      <c r="E203" t="s">
        <v>5450</v>
      </c>
      <c r="F203" t="s">
        <v>12596</v>
      </c>
      <c r="G203" t="s">
        <v>1940</v>
      </c>
    </row>
    <row r="204" spans="1:7">
      <c r="A204" t="s">
        <v>7003</v>
      </c>
      <c r="B204" t="s">
        <v>12423</v>
      </c>
      <c r="C204" t="s">
        <v>12545</v>
      </c>
      <c r="D204" t="s">
        <v>12550</v>
      </c>
      <c r="E204" t="s">
        <v>5441</v>
      </c>
      <c r="F204" t="s">
        <v>12596</v>
      </c>
      <c r="G204" t="s">
        <v>1940</v>
      </c>
    </row>
    <row r="205" spans="1:7">
      <c r="A205" t="s">
        <v>7004</v>
      </c>
      <c r="B205" t="s">
        <v>12423</v>
      </c>
      <c r="C205" t="s">
        <v>12545</v>
      </c>
      <c r="D205" t="s">
        <v>12554</v>
      </c>
      <c r="E205" t="s">
        <v>5441</v>
      </c>
      <c r="F205" t="s">
        <v>12596</v>
      </c>
      <c r="G205" t="s">
        <v>12633</v>
      </c>
    </row>
    <row r="206" spans="1:7">
      <c r="A206" t="s">
        <v>7005</v>
      </c>
      <c r="C206" t="s">
        <v>12543</v>
      </c>
      <c r="D206" t="s">
        <v>12543</v>
      </c>
      <c r="E206" t="s">
        <v>5439</v>
      </c>
      <c r="F206" t="s">
        <v>12543</v>
      </c>
    </row>
    <row r="207" spans="1:7">
      <c r="A207" t="s">
        <v>7006</v>
      </c>
      <c r="B207" t="s">
        <v>12428</v>
      </c>
      <c r="C207" t="s">
        <v>12544</v>
      </c>
      <c r="D207" t="s">
        <v>12573</v>
      </c>
      <c r="E207" t="s">
        <v>5441</v>
      </c>
      <c r="F207" t="s">
        <v>12595</v>
      </c>
      <c r="G207" t="s">
        <v>1940</v>
      </c>
    </row>
    <row r="208" spans="1:7">
      <c r="A208" t="s">
        <v>7007</v>
      </c>
      <c r="B208" t="s">
        <v>12429</v>
      </c>
      <c r="C208" t="s">
        <v>12544</v>
      </c>
      <c r="D208" t="s">
        <v>12573</v>
      </c>
      <c r="E208" t="s">
        <v>5441</v>
      </c>
      <c r="F208" t="s">
        <v>12595</v>
      </c>
      <c r="G208" t="s">
        <v>1940</v>
      </c>
    </row>
    <row r="209" spans="1:7">
      <c r="A209" t="s">
        <v>7008</v>
      </c>
      <c r="B209" t="s">
        <v>12431</v>
      </c>
      <c r="C209" t="s">
        <v>12544</v>
      </c>
      <c r="D209" t="s">
        <v>12573</v>
      </c>
      <c r="E209" t="s">
        <v>5441</v>
      </c>
      <c r="F209" t="s">
        <v>12595</v>
      </c>
      <c r="G209" t="s">
        <v>1940</v>
      </c>
    </row>
    <row r="210" spans="1:7">
      <c r="A210" t="s">
        <v>7009</v>
      </c>
      <c r="B210" t="s">
        <v>12423</v>
      </c>
      <c r="C210" t="s">
        <v>12548</v>
      </c>
      <c r="D210" t="s">
        <v>12560</v>
      </c>
      <c r="E210" t="s">
        <v>5440</v>
      </c>
      <c r="F210" t="s">
        <v>12595</v>
      </c>
      <c r="G210" t="s">
        <v>12600</v>
      </c>
    </row>
    <row r="211" spans="1:7">
      <c r="A211" t="s">
        <v>7010</v>
      </c>
      <c r="B211" t="s">
        <v>12423</v>
      </c>
      <c r="C211" t="s">
        <v>12546</v>
      </c>
      <c r="D211" t="s">
        <v>12575</v>
      </c>
      <c r="E211" t="s">
        <v>5437</v>
      </c>
      <c r="F211" t="s">
        <v>12596</v>
      </c>
      <c r="G211" t="s">
        <v>1940</v>
      </c>
    </row>
    <row r="212" spans="1:7">
      <c r="A212" t="s">
        <v>7011</v>
      </c>
      <c r="B212" t="s">
        <v>12423</v>
      </c>
      <c r="C212" t="s">
        <v>12547</v>
      </c>
      <c r="D212" t="s">
        <v>12571</v>
      </c>
      <c r="E212" t="s">
        <v>5441</v>
      </c>
      <c r="F212" t="s">
        <v>12596</v>
      </c>
      <c r="G212" t="s">
        <v>12634</v>
      </c>
    </row>
    <row r="213" spans="1:7">
      <c r="A213" t="s">
        <v>7012</v>
      </c>
      <c r="C213" t="s">
        <v>12543</v>
      </c>
      <c r="D213" t="s">
        <v>12543</v>
      </c>
      <c r="E213" t="s">
        <v>5439</v>
      </c>
      <c r="F213" t="s">
        <v>12543</v>
      </c>
    </row>
    <row r="214" spans="1:7">
      <c r="A214" t="s">
        <v>7013</v>
      </c>
      <c r="B214" t="s">
        <v>12423</v>
      </c>
      <c r="C214" t="s">
        <v>12544</v>
      </c>
      <c r="D214" t="s">
        <v>12572</v>
      </c>
      <c r="E214" t="s">
        <v>5441</v>
      </c>
      <c r="F214" t="s">
        <v>12596</v>
      </c>
      <c r="G214" t="s">
        <v>1940</v>
      </c>
    </row>
    <row r="215" spans="1:7">
      <c r="A215" t="s">
        <v>7014</v>
      </c>
      <c r="B215" t="s">
        <v>12435</v>
      </c>
      <c r="C215" t="s">
        <v>12544</v>
      </c>
      <c r="D215" t="s">
        <v>12572</v>
      </c>
      <c r="E215" t="s">
        <v>5441</v>
      </c>
      <c r="F215" t="s">
        <v>12596</v>
      </c>
      <c r="G215" t="s">
        <v>1940</v>
      </c>
    </row>
    <row r="216" spans="1:7">
      <c r="A216" t="s">
        <v>7015</v>
      </c>
      <c r="B216" t="s">
        <v>12436</v>
      </c>
      <c r="C216" t="s">
        <v>12544</v>
      </c>
      <c r="D216" t="s">
        <v>12572</v>
      </c>
      <c r="E216" t="s">
        <v>5441</v>
      </c>
      <c r="F216" t="s">
        <v>12596</v>
      </c>
      <c r="G216" t="s">
        <v>1940</v>
      </c>
    </row>
    <row r="217" spans="1:7">
      <c r="A217" t="s">
        <v>7016</v>
      </c>
      <c r="B217" t="s">
        <v>12424</v>
      </c>
      <c r="C217" t="s">
        <v>12544</v>
      </c>
      <c r="D217" t="s">
        <v>12572</v>
      </c>
      <c r="E217" t="s">
        <v>5441</v>
      </c>
      <c r="F217" t="s">
        <v>12596</v>
      </c>
      <c r="G217" t="s">
        <v>1940</v>
      </c>
    </row>
    <row r="218" spans="1:7">
      <c r="A218" t="s">
        <v>7017</v>
      </c>
      <c r="B218" t="s">
        <v>12437</v>
      </c>
      <c r="C218" t="s">
        <v>12544</v>
      </c>
      <c r="D218" t="s">
        <v>12572</v>
      </c>
      <c r="E218" t="s">
        <v>5441</v>
      </c>
      <c r="F218" t="s">
        <v>12596</v>
      </c>
      <c r="G218" t="s">
        <v>1940</v>
      </c>
    </row>
    <row r="219" spans="1:7">
      <c r="A219" t="s">
        <v>7018</v>
      </c>
      <c r="B219" t="s">
        <v>12427</v>
      </c>
      <c r="C219" t="s">
        <v>12544</v>
      </c>
      <c r="D219" t="s">
        <v>12572</v>
      </c>
      <c r="E219" t="s">
        <v>5441</v>
      </c>
      <c r="F219" t="s">
        <v>12596</v>
      </c>
      <c r="G219" t="s">
        <v>1940</v>
      </c>
    </row>
    <row r="220" spans="1:7">
      <c r="A220" t="s">
        <v>7019</v>
      </c>
      <c r="B220" t="s">
        <v>12423</v>
      </c>
      <c r="C220" t="s">
        <v>12545</v>
      </c>
      <c r="D220" t="s">
        <v>12561</v>
      </c>
      <c r="E220" t="s">
        <v>5441</v>
      </c>
      <c r="F220" t="s">
        <v>12596</v>
      </c>
      <c r="G220" t="s">
        <v>1900</v>
      </c>
    </row>
    <row r="221" spans="1:7">
      <c r="A221" t="s">
        <v>7020</v>
      </c>
      <c r="B221" t="s">
        <v>12423</v>
      </c>
      <c r="C221" t="s">
        <v>12544</v>
      </c>
      <c r="D221" t="s">
        <v>12552</v>
      </c>
      <c r="E221" t="s">
        <v>5440</v>
      </c>
      <c r="F221" t="s">
        <v>12596</v>
      </c>
      <c r="G221" t="s">
        <v>1940</v>
      </c>
    </row>
    <row r="222" spans="1:7">
      <c r="A222" t="s">
        <v>7021</v>
      </c>
      <c r="B222" t="s">
        <v>12423</v>
      </c>
      <c r="C222" t="s">
        <v>12542</v>
      </c>
      <c r="D222" t="s">
        <v>12550</v>
      </c>
      <c r="E222" t="s">
        <v>5441</v>
      </c>
      <c r="F222" t="s">
        <v>12595</v>
      </c>
      <c r="G222" t="s">
        <v>1940</v>
      </c>
    </row>
    <row r="223" spans="1:7">
      <c r="A223" t="s">
        <v>7022</v>
      </c>
      <c r="C223" t="s">
        <v>12544</v>
      </c>
      <c r="D223" t="s">
        <v>12564</v>
      </c>
      <c r="E223" t="s">
        <v>5450</v>
      </c>
      <c r="F223" t="s">
        <v>12595</v>
      </c>
      <c r="G223" t="s">
        <v>12635</v>
      </c>
    </row>
    <row r="224" spans="1:7">
      <c r="A224" t="s">
        <v>7023</v>
      </c>
      <c r="C224" t="s">
        <v>12544</v>
      </c>
      <c r="D224" t="s">
        <v>12563</v>
      </c>
      <c r="E224" t="s">
        <v>5440</v>
      </c>
      <c r="F224" t="s">
        <v>12595</v>
      </c>
      <c r="G224" t="s">
        <v>12636</v>
      </c>
    </row>
    <row r="225" spans="1:7">
      <c r="A225" t="s">
        <v>7024</v>
      </c>
      <c r="B225" t="s">
        <v>12423</v>
      </c>
      <c r="C225" t="s">
        <v>12545</v>
      </c>
      <c r="D225" t="s">
        <v>12564</v>
      </c>
      <c r="E225" t="s">
        <v>5441</v>
      </c>
      <c r="F225" t="s">
        <v>12596</v>
      </c>
      <c r="G225" t="s">
        <v>1940</v>
      </c>
    </row>
    <row r="226" spans="1:7">
      <c r="A226" t="s">
        <v>7025</v>
      </c>
      <c r="C226" t="s">
        <v>12543</v>
      </c>
      <c r="D226" t="s">
        <v>12543</v>
      </c>
      <c r="E226" t="s">
        <v>5439</v>
      </c>
      <c r="F226" t="s">
        <v>12543</v>
      </c>
    </row>
    <row r="227" spans="1:7">
      <c r="A227" t="s">
        <v>7026</v>
      </c>
      <c r="B227" t="s">
        <v>12423</v>
      </c>
      <c r="C227" t="s">
        <v>12545</v>
      </c>
      <c r="D227" t="s">
        <v>12561</v>
      </c>
      <c r="E227" t="s">
        <v>5450</v>
      </c>
      <c r="F227" t="s">
        <v>12595</v>
      </c>
      <c r="G227" t="s">
        <v>1900</v>
      </c>
    </row>
    <row r="228" spans="1:7">
      <c r="A228" t="s">
        <v>7027</v>
      </c>
      <c r="B228" t="s">
        <v>12423</v>
      </c>
      <c r="C228" t="s">
        <v>12546</v>
      </c>
      <c r="D228" t="s">
        <v>12575</v>
      </c>
      <c r="E228" t="s">
        <v>5450</v>
      </c>
      <c r="F228" t="s">
        <v>12595</v>
      </c>
      <c r="G228" t="s">
        <v>12637</v>
      </c>
    </row>
    <row r="229" spans="1:7">
      <c r="A229" t="s">
        <v>7028</v>
      </c>
      <c r="B229" t="s">
        <v>12423</v>
      </c>
      <c r="C229" t="s">
        <v>12545</v>
      </c>
      <c r="D229" t="s">
        <v>12550</v>
      </c>
      <c r="E229" t="s">
        <v>5450</v>
      </c>
      <c r="F229" t="s">
        <v>12595</v>
      </c>
      <c r="G229" t="s">
        <v>1900</v>
      </c>
    </row>
    <row r="230" spans="1:7">
      <c r="A230" t="s">
        <v>7029</v>
      </c>
      <c r="B230" t="s">
        <v>12423</v>
      </c>
      <c r="C230" t="s">
        <v>12547</v>
      </c>
      <c r="D230" t="s">
        <v>12571</v>
      </c>
      <c r="E230" t="s">
        <v>5450</v>
      </c>
      <c r="F230" t="s">
        <v>12595</v>
      </c>
      <c r="G230" t="s">
        <v>12638</v>
      </c>
    </row>
    <row r="231" spans="1:7">
      <c r="A231" t="s">
        <v>7030</v>
      </c>
      <c r="B231" t="s">
        <v>12423</v>
      </c>
      <c r="C231" t="s">
        <v>12546</v>
      </c>
      <c r="D231" t="s">
        <v>12576</v>
      </c>
      <c r="E231" t="s">
        <v>5441</v>
      </c>
      <c r="F231" t="s">
        <v>12595</v>
      </c>
      <c r="G231" t="s">
        <v>1940</v>
      </c>
    </row>
    <row r="232" spans="1:7">
      <c r="A232" t="s">
        <v>7031</v>
      </c>
      <c r="B232" t="s">
        <v>12423</v>
      </c>
      <c r="C232" t="s">
        <v>12545</v>
      </c>
      <c r="D232" t="s">
        <v>12552</v>
      </c>
      <c r="E232" t="s">
        <v>5441</v>
      </c>
      <c r="F232" t="s">
        <v>12596</v>
      </c>
      <c r="G232" t="s">
        <v>1940</v>
      </c>
    </row>
    <row r="233" spans="1:7">
      <c r="A233" t="s">
        <v>7032</v>
      </c>
      <c r="B233" t="s">
        <v>12423</v>
      </c>
      <c r="C233" t="s">
        <v>12548</v>
      </c>
      <c r="D233" t="s">
        <v>12559</v>
      </c>
      <c r="E233" t="s">
        <v>5450</v>
      </c>
      <c r="F233" t="s">
        <v>12595</v>
      </c>
      <c r="G233" t="s">
        <v>1940</v>
      </c>
    </row>
    <row r="234" spans="1:7">
      <c r="A234" t="s">
        <v>7033</v>
      </c>
      <c r="B234" t="s">
        <v>12423</v>
      </c>
      <c r="C234" t="s">
        <v>12542</v>
      </c>
      <c r="D234" t="s">
        <v>12550</v>
      </c>
      <c r="E234" t="s">
        <v>5442</v>
      </c>
      <c r="F234" t="s">
        <v>12594</v>
      </c>
      <c r="G234" t="s">
        <v>1667</v>
      </c>
    </row>
    <row r="235" spans="1:7">
      <c r="A235" t="s">
        <v>7034</v>
      </c>
      <c r="C235" t="s">
        <v>12547</v>
      </c>
      <c r="D235" t="s">
        <v>12571</v>
      </c>
      <c r="E235" t="s">
        <v>5437</v>
      </c>
      <c r="F235" t="s">
        <v>12595</v>
      </c>
      <c r="G235" t="s">
        <v>1900</v>
      </c>
    </row>
    <row r="236" spans="1:7">
      <c r="A236" t="s">
        <v>7035</v>
      </c>
      <c r="B236" t="s">
        <v>12423</v>
      </c>
      <c r="C236" t="s">
        <v>12544</v>
      </c>
      <c r="D236" t="s">
        <v>12577</v>
      </c>
      <c r="E236" t="s">
        <v>5441</v>
      </c>
      <c r="F236" t="s">
        <v>12595</v>
      </c>
      <c r="G236" t="s">
        <v>12639</v>
      </c>
    </row>
    <row r="237" spans="1:7">
      <c r="A237" t="s">
        <v>7036</v>
      </c>
      <c r="B237" t="s">
        <v>12423</v>
      </c>
      <c r="C237" t="s">
        <v>12544</v>
      </c>
      <c r="D237" t="s">
        <v>12563</v>
      </c>
      <c r="E237" t="s">
        <v>5440</v>
      </c>
      <c r="F237" t="s">
        <v>12595</v>
      </c>
      <c r="G237" t="s">
        <v>1940</v>
      </c>
    </row>
    <row r="238" spans="1:7">
      <c r="A238" t="s">
        <v>7037</v>
      </c>
      <c r="C238" t="s">
        <v>12543</v>
      </c>
      <c r="D238" t="s">
        <v>12543</v>
      </c>
      <c r="E238" t="s">
        <v>5439</v>
      </c>
      <c r="F238" t="s">
        <v>12543</v>
      </c>
    </row>
    <row r="239" spans="1:7">
      <c r="A239" t="s">
        <v>7038</v>
      </c>
      <c r="B239" t="s">
        <v>12428</v>
      </c>
      <c r="C239" t="s">
        <v>12544</v>
      </c>
      <c r="D239" t="s">
        <v>12573</v>
      </c>
      <c r="E239" t="s">
        <v>5441</v>
      </c>
      <c r="F239" t="s">
        <v>12596</v>
      </c>
      <c r="G239" t="s">
        <v>1940</v>
      </c>
    </row>
    <row r="240" spans="1:7">
      <c r="A240" t="s">
        <v>7039</v>
      </c>
      <c r="B240" t="s">
        <v>12428</v>
      </c>
      <c r="C240" t="s">
        <v>12544</v>
      </c>
      <c r="D240" t="s">
        <v>12573</v>
      </c>
      <c r="E240" t="s">
        <v>5441</v>
      </c>
      <c r="F240" t="s">
        <v>12596</v>
      </c>
      <c r="G240" t="s">
        <v>1940</v>
      </c>
    </row>
    <row r="241" spans="1:7">
      <c r="A241" t="s">
        <v>7040</v>
      </c>
      <c r="B241" t="s">
        <v>12434</v>
      </c>
      <c r="C241" t="s">
        <v>12544</v>
      </c>
      <c r="D241" t="s">
        <v>12573</v>
      </c>
      <c r="E241" t="s">
        <v>5441</v>
      </c>
      <c r="F241" t="s">
        <v>12596</v>
      </c>
      <c r="G241" t="s">
        <v>1940</v>
      </c>
    </row>
    <row r="242" spans="1:7">
      <c r="A242" t="s">
        <v>7041</v>
      </c>
      <c r="B242" t="s">
        <v>12423</v>
      </c>
      <c r="C242" t="s">
        <v>12545</v>
      </c>
      <c r="D242" t="s">
        <v>12578</v>
      </c>
      <c r="E242" t="s">
        <v>5441</v>
      </c>
      <c r="F242" t="s">
        <v>12596</v>
      </c>
      <c r="G242" t="s">
        <v>1940</v>
      </c>
    </row>
    <row r="243" spans="1:7">
      <c r="A243" t="s">
        <v>7042</v>
      </c>
      <c r="B243" t="s">
        <v>12423</v>
      </c>
      <c r="C243" t="s">
        <v>12544</v>
      </c>
      <c r="D243" t="s">
        <v>12552</v>
      </c>
      <c r="E243" t="s">
        <v>5440</v>
      </c>
      <c r="F243" t="s">
        <v>12595</v>
      </c>
      <c r="G243" t="s">
        <v>12640</v>
      </c>
    </row>
    <row r="244" spans="1:7">
      <c r="A244" t="s">
        <v>7043</v>
      </c>
      <c r="B244" t="s">
        <v>12423</v>
      </c>
      <c r="C244" t="s">
        <v>12542</v>
      </c>
      <c r="D244" t="s">
        <v>12565</v>
      </c>
      <c r="E244" t="s">
        <v>5440</v>
      </c>
      <c r="F244" t="s">
        <v>12595</v>
      </c>
      <c r="G244" t="s">
        <v>1940</v>
      </c>
    </row>
    <row r="245" spans="1:7">
      <c r="A245" t="s">
        <v>7044</v>
      </c>
      <c r="B245" t="s">
        <v>12438</v>
      </c>
      <c r="C245" t="s">
        <v>12544</v>
      </c>
      <c r="D245" t="s">
        <v>12552</v>
      </c>
      <c r="E245" t="s">
        <v>5440</v>
      </c>
      <c r="F245" t="s">
        <v>12596</v>
      </c>
      <c r="G245" t="s">
        <v>1940</v>
      </c>
    </row>
    <row r="246" spans="1:7">
      <c r="A246" t="s">
        <v>7045</v>
      </c>
      <c r="C246" t="s">
        <v>12543</v>
      </c>
      <c r="D246" t="s">
        <v>12543</v>
      </c>
      <c r="E246" t="s">
        <v>5439</v>
      </c>
      <c r="F246" t="s">
        <v>12543</v>
      </c>
    </row>
    <row r="247" spans="1:7">
      <c r="A247" t="s">
        <v>7046</v>
      </c>
      <c r="B247" t="s">
        <v>12439</v>
      </c>
      <c r="C247" t="s">
        <v>12545</v>
      </c>
      <c r="D247" t="s">
        <v>12573</v>
      </c>
      <c r="E247" t="s">
        <v>5437</v>
      </c>
      <c r="F247" t="s">
        <v>12596</v>
      </c>
      <c r="G247" t="s">
        <v>1940</v>
      </c>
    </row>
    <row r="248" spans="1:7">
      <c r="A248" t="s">
        <v>7047</v>
      </c>
      <c r="B248" t="s">
        <v>12440</v>
      </c>
      <c r="C248" t="s">
        <v>12545</v>
      </c>
      <c r="D248" t="s">
        <v>12573</v>
      </c>
      <c r="E248" t="s">
        <v>5437</v>
      </c>
      <c r="F248" t="s">
        <v>12596</v>
      </c>
      <c r="G248" t="s">
        <v>1940</v>
      </c>
    </row>
    <row r="249" spans="1:7">
      <c r="A249" t="s">
        <v>7048</v>
      </c>
      <c r="B249" t="s">
        <v>12441</v>
      </c>
      <c r="C249" t="s">
        <v>12545</v>
      </c>
      <c r="D249" t="s">
        <v>12573</v>
      </c>
      <c r="E249" t="s">
        <v>5437</v>
      </c>
      <c r="F249" t="s">
        <v>12596</v>
      </c>
      <c r="G249" t="s">
        <v>1940</v>
      </c>
    </row>
    <row r="250" spans="1:7">
      <c r="A250" t="s">
        <v>7049</v>
      </c>
      <c r="C250" t="s">
        <v>12543</v>
      </c>
      <c r="D250" t="s">
        <v>12543</v>
      </c>
      <c r="E250" t="s">
        <v>5439</v>
      </c>
      <c r="F250" t="s">
        <v>12543</v>
      </c>
    </row>
    <row r="251" spans="1:7">
      <c r="A251" t="s">
        <v>7050</v>
      </c>
      <c r="B251" t="s">
        <v>12438</v>
      </c>
      <c r="C251" t="s">
        <v>12545</v>
      </c>
      <c r="D251" t="s">
        <v>12570</v>
      </c>
      <c r="E251" t="s">
        <v>5437</v>
      </c>
      <c r="F251" t="s">
        <v>12595</v>
      </c>
      <c r="G251" t="s">
        <v>12641</v>
      </c>
    </row>
    <row r="252" spans="1:7">
      <c r="A252" t="s">
        <v>7051</v>
      </c>
      <c r="B252" t="s">
        <v>12438</v>
      </c>
      <c r="C252" t="s">
        <v>12546</v>
      </c>
      <c r="D252" t="s">
        <v>12570</v>
      </c>
      <c r="E252" t="s">
        <v>5437</v>
      </c>
      <c r="F252" t="s">
        <v>12595</v>
      </c>
      <c r="G252" t="s">
        <v>12642</v>
      </c>
    </row>
    <row r="253" spans="1:7">
      <c r="A253" t="s">
        <v>7052</v>
      </c>
      <c r="B253" t="s">
        <v>12438</v>
      </c>
      <c r="C253" t="s">
        <v>12546</v>
      </c>
      <c r="D253" t="s">
        <v>12575</v>
      </c>
      <c r="E253" t="s">
        <v>5437</v>
      </c>
      <c r="F253" t="s">
        <v>12595</v>
      </c>
      <c r="G253" t="s">
        <v>1940</v>
      </c>
    </row>
    <row r="254" spans="1:7">
      <c r="A254" t="s">
        <v>7053</v>
      </c>
      <c r="B254" t="s">
        <v>12442</v>
      </c>
      <c r="C254" t="s">
        <v>12546</v>
      </c>
      <c r="D254" t="s">
        <v>12570</v>
      </c>
      <c r="E254" t="s">
        <v>5437</v>
      </c>
      <c r="F254" t="s">
        <v>12595</v>
      </c>
      <c r="G254" t="s">
        <v>1940</v>
      </c>
    </row>
    <row r="255" spans="1:7">
      <c r="A255" t="s">
        <v>7054</v>
      </c>
      <c r="C255" t="s">
        <v>12543</v>
      </c>
      <c r="D255" t="s">
        <v>12543</v>
      </c>
      <c r="E255" t="s">
        <v>5439</v>
      </c>
      <c r="F255" t="s">
        <v>12543</v>
      </c>
    </row>
    <row r="256" spans="1:7">
      <c r="A256" t="s">
        <v>7055</v>
      </c>
      <c r="B256" t="s">
        <v>12423</v>
      </c>
      <c r="C256" t="s">
        <v>12545</v>
      </c>
      <c r="D256" t="s">
        <v>12550</v>
      </c>
      <c r="E256" t="s">
        <v>5440</v>
      </c>
      <c r="F256" t="s">
        <v>12596</v>
      </c>
      <c r="G256" t="s">
        <v>1940</v>
      </c>
    </row>
    <row r="257" spans="1:7">
      <c r="A257" t="s">
        <v>7056</v>
      </c>
      <c r="B257" t="s">
        <v>12427</v>
      </c>
      <c r="C257" t="s">
        <v>12545</v>
      </c>
      <c r="D257" t="s">
        <v>12550</v>
      </c>
      <c r="E257" t="s">
        <v>5440</v>
      </c>
      <c r="F257" t="s">
        <v>12596</v>
      </c>
      <c r="G257" t="s">
        <v>1940</v>
      </c>
    </row>
    <row r="258" spans="1:7">
      <c r="A258" t="s">
        <v>7057</v>
      </c>
      <c r="C258" t="s">
        <v>12548</v>
      </c>
      <c r="D258" t="s">
        <v>12560</v>
      </c>
      <c r="E258" t="s">
        <v>5441</v>
      </c>
      <c r="F258" t="s">
        <v>12596</v>
      </c>
      <c r="G258" t="s">
        <v>1940</v>
      </c>
    </row>
    <row r="259" spans="1:7">
      <c r="A259" t="s">
        <v>7058</v>
      </c>
      <c r="B259" t="s">
        <v>12439</v>
      </c>
      <c r="C259" t="s">
        <v>12545</v>
      </c>
      <c r="D259" t="s">
        <v>12573</v>
      </c>
      <c r="E259" t="s">
        <v>5437</v>
      </c>
      <c r="F259" t="s">
        <v>12596</v>
      </c>
      <c r="G259" t="s">
        <v>1940</v>
      </c>
    </row>
    <row r="260" spans="1:7">
      <c r="A260" t="s">
        <v>7059</v>
      </c>
      <c r="C260" t="s">
        <v>12543</v>
      </c>
      <c r="D260" t="s">
        <v>12543</v>
      </c>
      <c r="E260" t="s">
        <v>5439</v>
      </c>
      <c r="F260" t="s">
        <v>12543</v>
      </c>
    </row>
    <row r="261" spans="1:7">
      <c r="A261" t="s">
        <v>7060</v>
      </c>
      <c r="B261" t="s">
        <v>12438</v>
      </c>
      <c r="C261" t="s">
        <v>12544</v>
      </c>
      <c r="D261" t="s">
        <v>12579</v>
      </c>
      <c r="E261" t="s">
        <v>5440</v>
      </c>
      <c r="F261" t="s">
        <v>12596</v>
      </c>
      <c r="G261" t="s">
        <v>1940</v>
      </c>
    </row>
    <row r="262" spans="1:7">
      <c r="A262" t="s">
        <v>7061</v>
      </c>
      <c r="B262" t="s">
        <v>12443</v>
      </c>
      <c r="C262" t="s">
        <v>12544</v>
      </c>
      <c r="D262" t="s">
        <v>12579</v>
      </c>
      <c r="E262" t="s">
        <v>5440</v>
      </c>
      <c r="F262" t="s">
        <v>12596</v>
      </c>
      <c r="G262" t="s">
        <v>1940</v>
      </c>
    </row>
    <row r="263" spans="1:7">
      <c r="A263" t="s">
        <v>7062</v>
      </c>
      <c r="B263" t="s">
        <v>12444</v>
      </c>
      <c r="C263" t="s">
        <v>12544</v>
      </c>
      <c r="D263" t="s">
        <v>12579</v>
      </c>
      <c r="E263" t="s">
        <v>5440</v>
      </c>
      <c r="F263" t="s">
        <v>12596</v>
      </c>
      <c r="G263" t="s">
        <v>1940</v>
      </c>
    </row>
    <row r="264" spans="1:7">
      <c r="A264" t="s">
        <v>7063</v>
      </c>
      <c r="B264" t="s">
        <v>12423</v>
      </c>
      <c r="C264" t="s">
        <v>12548</v>
      </c>
      <c r="D264" t="s">
        <v>12560</v>
      </c>
      <c r="E264" t="s">
        <v>5440</v>
      </c>
      <c r="F264" t="s">
        <v>12595</v>
      </c>
      <c r="G264" t="s">
        <v>1940</v>
      </c>
    </row>
    <row r="265" spans="1:7">
      <c r="A265" t="s">
        <v>7064</v>
      </c>
      <c r="B265" t="s">
        <v>12423</v>
      </c>
      <c r="C265" t="s">
        <v>12548</v>
      </c>
      <c r="D265" t="s">
        <v>12569</v>
      </c>
      <c r="E265" t="s">
        <v>5440</v>
      </c>
      <c r="F265" t="s">
        <v>12595</v>
      </c>
      <c r="G265" t="s">
        <v>1940</v>
      </c>
    </row>
    <row r="266" spans="1:7">
      <c r="A266" t="s">
        <v>7065</v>
      </c>
      <c r="B266" t="s">
        <v>12423</v>
      </c>
      <c r="C266" t="s">
        <v>12548</v>
      </c>
      <c r="D266" t="s">
        <v>12569</v>
      </c>
      <c r="E266" t="s">
        <v>5440</v>
      </c>
      <c r="F266" t="s">
        <v>12595</v>
      </c>
      <c r="G266" t="s">
        <v>1940</v>
      </c>
    </row>
    <row r="267" spans="1:7">
      <c r="A267" t="s">
        <v>7066</v>
      </c>
      <c r="B267" t="s">
        <v>12423</v>
      </c>
      <c r="C267" t="s">
        <v>12548</v>
      </c>
      <c r="D267" t="s">
        <v>12569</v>
      </c>
      <c r="E267" t="s">
        <v>5440</v>
      </c>
      <c r="F267" t="s">
        <v>12595</v>
      </c>
      <c r="G267" t="s">
        <v>1940</v>
      </c>
    </row>
    <row r="268" spans="1:7">
      <c r="A268" t="s">
        <v>7067</v>
      </c>
      <c r="B268" t="s">
        <v>12423</v>
      </c>
      <c r="C268" t="s">
        <v>12548</v>
      </c>
      <c r="D268" t="s">
        <v>12569</v>
      </c>
      <c r="E268" t="s">
        <v>5441</v>
      </c>
      <c r="F268" t="s">
        <v>12596</v>
      </c>
      <c r="G268" t="s">
        <v>1940</v>
      </c>
    </row>
    <row r="269" spans="1:7">
      <c r="A269" t="s">
        <v>7068</v>
      </c>
      <c r="B269" t="s">
        <v>12423</v>
      </c>
      <c r="C269" t="s">
        <v>12545</v>
      </c>
      <c r="D269" t="s">
        <v>12565</v>
      </c>
      <c r="E269" t="s">
        <v>5440</v>
      </c>
      <c r="F269" t="s">
        <v>12596</v>
      </c>
      <c r="G269" t="s">
        <v>1940</v>
      </c>
    </row>
    <row r="270" spans="1:7">
      <c r="A270" t="s">
        <v>7069</v>
      </c>
      <c r="C270" t="s">
        <v>12543</v>
      </c>
      <c r="D270" t="s">
        <v>12543</v>
      </c>
      <c r="E270" t="s">
        <v>5439</v>
      </c>
      <c r="F270" t="s">
        <v>12543</v>
      </c>
    </row>
    <row r="271" spans="1:7">
      <c r="A271" t="s">
        <v>7070</v>
      </c>
      <c r="B271" t="s">
        <v>12423</v>
      </c>
      <c r="C271" t="s">
        <v>12548</v>
      </c>
      <c r="D271" t="s">
        <v>12560</v>
      </c>
      <c r="E271" t="s">
        <v>5440</v>
      </c>
      <c r="F271" t="s">
        <v>12595</v>
      </c>
      <c r="G271" t="s">
        <v>1940</v>
      </c>
    </row>
    <row r="272" spans="1:7">
      <c r="A272" t="s">
        <v>7071</v>
      </c>
      <c r="B272" t="s">
        <v>12423</v>
      </c>
      <c r="C272" t="s">
        <v>12548</v>
      </c>
      <c r="D272" t="s">
        <v>12560</v>
      </c>
      <c r="E272" t="s">
        <v>5440</v>
      </c>
      <c r="F272" t="s">
        <v>12595</v>
      </c>
      <c r="G272" t="s">
        <v>1940</v>
      </c>
    </row>
    <row r="273" spans="1:7">
      <c r="A273" t="s">
        <v>7072</v>
      </c>
      <c r="B273" t="s">
        <v>12439</v>
      </c>
      <c r="C273" t="s">
        <v>12544</v>
      </c>
      <c r="D273" t="s">
        <v>12573</v>
      </c>
      <c r="E273" t="s">
        <v>5441</v>
      </c>
      <c r="F273" t="s">
        <v>12596</v>
      </c>
      <c r="G273" t="s">
        <v>1940</v>
      </c>
    </row>
    <row r="274" spans="1:7">
      <c r="A274" t="s">
        <v>7073</v>
      </c>
      <c r="C274" t="s">
        <v>12543</v>
      </c>
      <c r="D274" t="s">
        <v>12543</v>
      </c>
      <c r="E274" t="s">
        <v>5439</v>
      </c>
      <c r="F274" t="s">
        <v>12543</v>
      </c>
    </row>
    <row r="275" spans="1:7">
      <c r="A275" t="s">
        <v>7074</v>
      </c>
      <c r="B275" t="s">
        <v>12439</v>
      </c>
      <c r="C275" t="s">
        <v>12545</v>
      </c>
      <c r="D275" t="s">
        <v>12573</v>
      </c>
      <c r="E275" t="s">
        <v>5441</v>
      </c>
      <c r="F275" t="s">
        <v>12596</v>
      </c>
      <c r="G275" t="s">
        <v>1940</v>
      </c>
    </row>
    <row r="276" spans="1:7">
      <c r="A276" t="s">
        <v>7075</v>
      </c>
      <c r="B276" t="s">
        <v>12440</v>
      </c>
      <c r="C276" t="s">
        <v>12544</v>
      </c>
      <c r="D276" t="s">
        <v>12573</v>
      </c>
      <c r="E276" t="s">
        <v>5441</v>
      </c>
      <c r="F276" t="s">
        <v>12596</v>
      </c>
      <c r="G276" t="s">
        <v>1940</v>
      </c>
    </row>
    <row r="277" spans="1:7">
      <c r="A277" t="s">
        <v>7076</v>
      </c>
      <c r="B277" t="s">
        <v>12441</v>
      </c>
      <c r="C277" t="s">
        <v>12544</v>
      </c>
      <c r="D277" t="s">
        <v>12573</v>
      </c>
      <c r="E277" t="s">
        <v>5441</v>
      </c>
      <c r="F277" t="s">
        <v>12596</v>
      </c>
      <c r="G277" t="s">
        <v>1940</v>
      </c>
    </row>
    <row r="278" spans="1:7">
      <c r="A278" t="s">
        <v>7077</v>
      </c>
      <c r="B278" t="s">
        <v>12445</v>
      </c>
      <c r="C278" t="s">
        <v>12548</v>
      </c>
      <c r="D278" t="s">
        <v>12569</v>
      </c>
      <c r="E278" t="s">
        <v>5437</v>
      </c>
      <c r="F278" t="s">
        <v>12596</v>
      </c>
      <c r="G278" t="s">
        <v>1940</v>
      </c>
    </row>
    <row r="279" spans="1:7">
      <c r="A279" t="s">
        <v>7078</v>
      </c>
      <c r="B279" t="s">
        <v>12439</v>
      </c>
      <c r="C279" t="s">
        <v>12545</v>
      </c>
      <c r="D279" t="s">
        <v>12573</v>
      </c>
      <c r="E279" t="s">
        <v>5437</v>
      </c>
      <c r="F279" t="s">
        <v>12596</v>
      </c>
      <c r="G279" t="s">
        <v>1940</v>
      </c>
    </row>
    <row r="280" spans="1:7">
      <c r="A280" t="s">
        <v>7079</v>
      </c>
      <c r="B280" t="s">
        <v>12446</v>
      </c>
      <c r="C280" t="s">
        <v>12544</v>
      </c>
      <c r="D280" t="s">
        <v>12574</v>
      </c>
      <c r="E280" t="s">
        <v>5440</v>
      </c>
      <c r="F280" t="s">
        <v>12595</v>
      </c>
      <c r="G280" t="s">
        <v>12643</v>
      </c>
    </row>
    <row r="281" spans="1:7">
      <c r="A281" t="s">
        <v>7080</v>
      </c>
      <c r="C281" t="s">
        <v>12543</v>
      </c>
      <c r="D281" t="s">
        <v>12543</v>
      </c>
      <c r="E281" t="s">
        <v>5439</v>
      </c>
      <c r="F281" t="s">
        <v>12543</v>
      </c>
    </row>
    <row r="282" spans="1:7">
      <c r="A282" t="s">
        <v>7081</v>
      </c>
      <c r="B282" t="s">
        <v>12439</v>
      </c>
      <c r="C282" t="s">
        <v>12545</v>
      </c>
      <c r="D282" t="s">
        <v>12573</v>
      </c>
      <c r="E282" t="s">
        <v>5441</v>
      </c>
      <c r="F282" t="s">
        <v>12596</v>
      </c>
      <c r="G282" t="s">
        <v>1940</v>
      </c>
    </row>
    <row r="283" spans="1:7">
      <c r="A283" t="s">
        <v>7082</v>
      </c>
      <c r="B283" t="s">
        <v>12439</v>
      </c>
      <c r="C283" t="s">
        <v>12545</v>
      </c>
      <c r="D283" t="s">
        <v>12573</v>
      </c>
      <c r="E283" t="s">
        <v>5441</v>
      </c>
      <c r="F283" t="s">
        <v>12596</v>
      </c>
      <c r="G283" t="s">
        <v>1940</v>
      </c>
    </row>
    <row r="284" spans="1:7">
      <c r="A284" t="s">
        <v>7083</v>
      </c>
      <c r="B284" t="s">
        <v>12440</v>
      </c>
      <c r="C284" t="s">
        <v>12545</v>
      </c>
      <c r="D284" t="s">
        <v>12573</v>
      </c>
      <c r="E284" t="s">
        <v>5441</v>
      </c>
      <c r="F284" t="s">
        <v>12596</v>
      </c>
      <c r="G284" t="s">
        <v>1940</v>
      </c>
    </row>
    <row r="285" spans="1:7">
      <c r="A285" t="s">
        <v>7084</v>
      </c>
      <c r="B285" t="s">
        <v>12439</v>
      </c>
      <c r="C285" t="s">
        <v>12545</v>
      </c>
      <c r="D285" t="s">
        <v>12573</v>
      </c>
      <c r="E285" t="s">
        <v>5450</v>
      </c>
      <c r="F285" t="s">
        <v>12596</v>
      </c>
      <c r="G285" t="s">
        <v>1940</v>
      </c>
    </row>
    <row r="286" spans="1:7">
      <c r="A286" t="s">
        <v>7085</v>
      </c>
      <c r="B286" t="s">
        <v>12440</v>
      </c>
      <c r="C286" t="s">
        <v>12545</v>
      </c>
      <c r="D286" t="s">
        <v>12573</v>
      </c>
      <c r="E286" t="s">
        <v>5450</v>
      </c>
      <c r="F286" t="s">
        <v>12596</v>
      </c>
      <c r="G286" t="s">
        <v>1940</v>
      </c>
    </row>
    <row r="287" spans="1:7">
      <c r="A287" t="s">
        <v>7086</v>
      </c>
      <c r="B287" t="s">
        <v>12439</v>
      </c>
      <c r="C287" t="s">
        <v>12545</v>
      </c>
      <c r="D287" t="s">
        <v>12573</v>
      </c>
      <c r="E287" t="s">
        <v>5441</v>
      </c>
      <c r="F287" t="s">
        <v>12596</v>
      </c>
      <c r="G287" t="s">
        <v>1940</v>
      </c>
    </row>
    <row r="288" spans="1:7">
      <c r="A288" t="s">
        <v>7087</v>
      </c>
      <c r="C288" t="s">
        <v>12543</v>
      </c>
      <c r="D288" t="s">
        <v>12543</v>
      </c>
      <c r="E288" t="s">
        <v>5439</v>
      </c>
      <c r="F288" t="s">
        <v>12543</v>
      </c>
    </row>
    <row r="289" spans="1:7">
      <c r="A289" t="s">
        <v>7088</v>
      </c>
      <c r="B289" t="s">
        <v>12439</v>
      </c>
      <c r="C289" t="s">
        <v>12545</v>
      </c>
      <c r="D289" t="s">
        <v>12573</v>
      </c>
      <c r="E289" t="s">
        <v>5437</v>
      </c>
      <c r="F289" t="s">
        <v>12596</v>
      </c>
      <c r="G289" t="s">
        <v>1940</v>
      </c>
    </row>
    <row r="290" spans="1:7">
      <c r="A290" t="s">
        <v>7089</v>
      </c>
      <c r="B290" t="s">
        <v>12439</v>
      </c>
      <c r="C290" t="s">
        <v>12545</v>
      </c>
      <c r="D290" t="s">
        <v>12573</v>
      </c>
      <c r="E290" t="s">
        <v>5437</v>
      </c>
      <c r="F290" t="s">
        <v>12595</v>
      </c>
      <c r="G290" t="s">
        <v>1940</v>
      </c>
    </row>
    <row r="291" spans="1:7">
      <c r="A291" t="s">
        <v>7090</v>
      </c>
      <c r="B291" t="s">
        <v>12447</v>
      </c>
      <c r="C291" t="s">
        <v>12545</v>
      </c>
      <c r="D291" t="s">
        <v>12573</v>
      </c>
      <c r="E291" t="s">
        <v>5437</v>
      </c>
      <c r="F291" t="s">
        <v>12596</v>
      </c>
      <c r="G291" t="s">
        <v>1940</v>
      </c>
    </row>
    <row r="292" spans="1:7">
      <c r="A292" t="s">
        <v>7091</v>
      </c>
      <c r="B292" t="s">
        <v>12439</v>
      </c>
      <c r="C292" t="s">
        <v>12545</v>
      </c>
      <c r="D292" t="s">
        <v>12573</v>
      </c>
      <c r="E292" t="s">
        <v>5437</v>
      </c>
      <c r="F292" t="s">
        <v>12596</v>
      </c>
      <c r="G292" t="s">
        <v>1940</v>
      </c>
    </row>
    <row r="293" spans="1:7">
      <c r="A293" t="s">
        <v>7092</v>
      </c>
      <c r="C293" t="s">
        <v>12543</v>
      </c>
      <c r="D293" t="s">
        <v>12543</v>
      </c>
      <c r="E293" t="s">
        <v>5439</v>
      </c>
      <c r="F293" t="s">
        <v>12543</v>
      </c>
    </row>
    <row r="294" spans="1:7">
      <c r="A294" t="s">
        <v>7093</v>
      </c>
      <c r="B294" t="s">
        <v>12439</v>
      </c>
      <c r="C294" t="s">
        <v>12545</v>
      </c>
      <c r="D294" t="s">
        <v>12573</v>
      </c>
      <c r="E294" t="s">
        <v>5437</v>
      </c>
      <c r="F294" t="s">
        <v>12596</v>
      </c>
      <c r="G294" t="s">
        <v>1940</v>
      </c>
    </row>
    <row r="295" spans="1:7">
      <c r="A295" t="s">
        <v>7094</v>
      </c>
      <c r="B295" t="s">
        <v>12439</v>
      </c>
      <c r="C295" t="s">
        <v>12545</v>
      </c>
      <c r="D295" t="s">
        <v>12573</v>
      </c>
      <c r="E295" t="s">
        <v>5437</v>
      </c>
      <c r="F295" t="s">
        <v>12596</v>
      </c>
      <c r="G295" t="s">
        <v>1940</v>
      </c>
    </row>
    <row r="296" spans="1:7">
      <c r="A296" t="s">
        <v>7095</v>
      </c>
      <c r="B296" t="s">
        <v>12440</v>
      </c>
      <c r="C296" t="s">
        <v>12545</v>
      </c>
      <c r="D296" t="s">
        <v>12573</v>
      </c>
      <c r="E296" t="s">
        <v>5437</v>
      </c>
      <c r="F296" t="s">
        <v>12596</v>
      </c>
      <c r="G296" t="s">
        <v>1940</v>
      </c>
    </row>
    <row r="297" spans="1:7">
      <c r="A297" t="s">
        <v>7096</v>
      </c>
      <c r="B297" t="s">
        <v>12448</v>
      </c>
      <c r="C297" t="s">
        <v>12545</v>
      </c>
      <c r="D297" t="s">
        <v>12573</v>
      </c>
      <c r="E297" t="s">
        <v>5437</v>
      </c>
      <c r="F297" t="s">
        <v>12596</v>
      </c>
      <c r="G297" t="s">
        <v>1940</v>
      </c>
    </row>
    <row r="298" spans="1:7">
      <c r="A298" t="s">
        <v>7097</v>
      </c>
      <c r="B298" t="s">
        <v>12439</v>
      </c>
      <c r="C298" t="s">
        <v>12545</v>
      </c>
      <c r="D298" t="s">
        <v>12573</v>
      </c>
      <c r="E298" t="s">
        <v>5437</v>
      </c>
      <c r="F298" t="s">
        <v>12596</v>
      </c>
      <c r="G298" t="s">
        <v>12644</v>
      </c>
    </row>
    <row r="299" spans="1:7">
      <c r="A299" t="s">
        <v>7098</v>
      </c>
      <c r="B299" t="s">
        <v>12423</v>
      </c>
      <c r="C299" t="s">
        <v>12548</v>
      </c>
      <c r="D299" t="s">
        <v>12569</v>
      </c>
      <c r="E299" t="s">
        <v>5450</v>
      </c>
      <c r="F299" t="s">
        <v>12595</v>
      </c>
      <c r="G299" t="s">
        <v>1940</v>
      </c>
    </row>
    <row r="300" spans="1:7">
      <c r="A300" t="s">
        <v>7099</v>
      </c>
      <c r="B300" t="s">
        <v>12438</v>
      </c>
      <c r="C300" t="s">
        <v>12544</v>
      </c>
      <c r="D300" t="s">
        <v>12577</v>
      </c>
      <c r="E300" t="s">
        <v>5437</v>
      </c>
      <c r="F300" t="s">
        <v>12595</v>
      </c>
      <c r="G300" t="s">
        <v>12645</v>
      </c>
    </row>
    <row r="301" spans="1:7">
      <c r="A301" t="s">
        <v>7100</v>
      </c>
      <c r="B301" t="s">
        <v>12424</v>
      </c>
      <c r="C301" t="s">
        <v>12546</v>
      </c>
      <c r="D301" t="s">
        <v>12556</v>
      </c>
      <c r="E301" t="s">
        <v>5437</v>
      </c>
      <c r="F301" t="s">
        <v>12596</v>
      </c>
      <c r="G301" t="s">
        <v>1940</v>
      </c>
    </row>
    <row r="302" spans="1:7">
      <c r="A302" t="s">
        <v>7101</v>
      </c>
      <c r="C302" t="s">
        <v>12543</v>
      </c>
      <c r="D302" t="s">
        <v>12543</v>
      </c>
      <c r="E302" t="s">
        <v>5439</v>
      </c>
      <c r="F302" t="s">
        <v>12543</v>
      </c>
    </row>
    <row r="303" spans="1:7">
      <c r="A303" t="s">
        <v>7102</v>
      </c>
      <c r="B303" t="s">
        <v>12423</v>
      </c>
      <c r="C303" t="s">
        <v>12546</v>
      </c>
      <c r="D303" t="s">
        <v>12555</v>
      </c>
      <c r="E303" t="s">
        <v>5450</v>
      </c>
      <c r="F303" t="s">
        <v>12596</v>
      </c>
      <c r="G303" t="s">
        <v>1940</v>
      </c>
    </row>
    <row r="304" spans="1:7">
      <c r="A304" t="s">
        <v>7103</v>
      </c>
      <c r="B304" t="s">
        <v>12424</v>
      </c>
      <c r="C304" t="s">
        <v>12546</v>
      </c>
      <c r="D304" t="s">
        <v>12555</v>
      </c>
      <c r="E304" t="s">
        <v>5450</v>
      </c>
      <c r="F304" t="s">
        <v>12596</v>
      </c>
      <c r="G304" t="s">
        <v>1940</v>
      </c>
    </row>
    <row r="305" spans="1:7">
      <c r="A305" t="s">
        <v>7104</v>
      </c>
      <c r="B305" t="s">
        <v>12423</v>
      </c>
      <c r="C305" t="s">
        <v>12545</v>
      </c>
      <c r="D305" t="s">
        <v>12571</v>
      </c>
      <c r="E305" t="s">
        <v>5450</v>
      </c>
      <c r="F305" t="s">
        <v>12595</v>
      </c>
      <c r="G305" t="s">
        <v>12646</v>
      </c>
    </row>
    <row r="306" spans="1:7">
      <c r="A306" t="s">
        <v>7105</v>
      </c>
      <c r="B306" t="s">
        <v>12423</v>
      </c>
      <c r="C306" t="s">
        <v>12544</v>
      </c>
      <c r="D306" t="s">
        <v>12564</v>
      </c>
      <c r="E306" t="s">
        <v>5440</v>
      </c>
      <c r="F306" t="s">
        <v>12595</v>
      </c>
      <c r="G306" t="s">
        <v>1828</v>
      </c>
    </row>
    <row r="307" spans="1:7">
      <c r="A307" t="s">
        <v>7106</v>
      </c>
      <c r="C307" t="s">
        <v>12544</v>
      </c>
      <c r="D307" t="s">
        <v>12551</v>
      </c>
      <c r="E307" t="s">
        <v>5440</v>
      </c>
      <c r="F307" t="s">
        <v>12595</v>
      </c>
      <c r="G307" t="s">
        <v>12647</v>
      </c>
    </row>
    <row r="308" spans="1:7">
      <c r="A308" t="s">
        <v>7107</v>
      </c>
      <c r="C308" t="s">
        <v>12544</v>
      </c>
      <c r="D308" t="s">
        <v>12552</v>
      </c>
      <c r="E308" t="s">
        <v>5440</v>
      </c>
      <c r="F308" t="s">
        <v>12595</v>
      </c>
      <c r="G308" t="s">
        <v>12648</v>
      </c>
    </row>
    <row r="309" spans="1:7">
      <c r="A309" t="s">
        <v>7108</v>
      </c>
      <c r="B309" t="s">
        <v>12423</v>
      </c>
      <c r="C309" t="s">
        <v>12542</v>
      </c>
      <c r="D309" t="s">
        <v>12565</v>
      </c>
      <c r="E309" t="s">
        <v>5437</v>
      </c>
      <c r="F309" t="s">
        <v>12595</v>
      </c>
      <c r="G309" t="s">
        <v>1940</v>
      </c>
    </row>
    <row r="310" spans="1:7">
      <c r="A310" t="s">
        <v>7109</v>
      </c>
      <c r="C310" t="s">
        <v>12543</v>
      </c>
      <c r="D310" t="s">
        <v>12543</v>
      </c>
      <c r="E310" t="s">
        <v>5439</v>
      </c>
      <c r="F310" t="s">
        <v>12543</v>
      </c>
    </row>
    <row r="311" spans="1:7">
      <c r="A311" t="s">
        <v>7110</v>
      </c>
      <c r="B311" t="s">
        <v>12428</v>
      </c>
      <c r="C311" t="s">
        <v>12544</v>
      </c>
      <c r="D311" t="s">
        <v>12573</v>
      </c>
      <c r="E311" t="s">
        <v>5450</v>
      </c>
      <c r="F311" t="s">
        <v>12595</v>
      </c>
      <c r="G311" t="s">
        <v>1940</v>
      </c>
    </row>
    <row r="312" spans="1:7">
      <c r="A312" t="s">
        <v>7111</v>
      </c>
      <c r="B312" t="s">
        <v>12430</v>
      </c>
      <c r="C312" t="s">
        <v>12544</v>
      </c>
      <c r="D312" t="s">
        <v>12573</v>
      </c>
      <c r="E312" t="s">
        <v>5450</v>
      </c>
      <c r="F312" t="s">
        <v>12595</v>
      </c>
      <c r="G312" t="s">
        <v>1940</v>
      </c>
    </row>
    <row r="313" spans="1:7">
      <c r="A313" t="s">
        <v>7112</v>
      </c>
      <c r="B313" t="s">
        <v>12423</v>
      </c>
      <c r="C313" t="s">
        <v>12542</v>
      </c>
      <c r="D313" t="s">
        <v>12550</v>
      </c>
      <c r="E313" t="s">
        <v>5442</v>
      </c>
      <c r="F313" t="s">
        <v>12594</v>
      </c>
      <c r="G313" t="s">
        <v>12649</v>
      </c>
    </row>
    <row r="314" spans="1:7">
      <c r="A314" t="s">
        <v>7113</v>
      </c>
      <c r="C314" t="s">
        <v>12547</v>
      </c>
      <c r="D314" t="s">
        <v>12558</v>
      </c>
      <c r="E314" t="s">
        <v>5440</v>
      </c>
      <c r="F314" t="s">
        <v>12597</v>
      </c>
    </row>
    <row r="315" spans="1:7">
      <c r="A315" t="s">
        <v>7114</v>
      </c>
      <c r="B315" t="s">
        <v>12423</v>
      </c>
      <c r="C315" t="s">
        <v>12547</v>
      </c>
      <c r="D315" t="s">
        <v>12571</v>
      </c>
      <c r="E315" t="s">
        <v>5441</v>
      </c>
      <c r="F315" t="s">
        <v>12595</v>
      </c>
      <c r="G315" t="s">
        <v>12650</v>
      </c>
    </row>
    <row r="316" spans="1:7">
      <c r="A316" t="s">
        <v>7115</v>
      </c>
      <c r="B316" t="s">
        <v>12423</v>
      </c>
      <c r="C316" t="s">
        <v>12547</v>
      </c>
      <c r="D316" t="s">
        <v>12571</v>
      </c>
      <c r="E316" t="s">
        <v>5440</v>
      </c>
      <c r="F316" t="s">
        <v>12595</v>
      </c>
      <c r="G316" t="s">
        <v>12651</v>
      </c>
    </row>
    <row r="317" spans="1:7">
      <c r="A317" t="s">
        <v>7116</v>
      </c>
      <c r="B317" t="s">
        <v>12423</v>
      </c>
      <c r="C317" t="s">
        <v>12547</v>
      </c>
      <c r="D317" t="s">
        <v>12571</v>
      </c>
      <c r="E317" t="s">
        <v>5437</v>
      </c>
      <c r="F317" t="s">
        <v>12595</v>
      </c>
      <c r="G317" t="s">
        <v>1940</v>
      </c>
    </row>
    <row r="318" spans="1:7">
      <c r="A318" t="s">
        <v>7117</v>
      </c>
      <c r="B318" t="s">
        <v>12423</v>
      </c>
      <c r="C318" t="s">
        <v>12542</v>
      </c>
      <c r="D318" t="s">
        <v>12565</v>
      </c>
      <c r="E318" t="s">
        <v>5440</v>
      </c>
      <c r="F318" t="s">
        <v>12595</v>
      </c>
      <c r="G318" t="s">
        <v>12652</v>
      </c>
    </row>
    <row r="319" spans="1:7">
      <c r="A319" t="s">
        <v>7118</v>
      </c>
      <c r="C319" t="s">
        <v>12543</v>
      </c>
      <c r="D319" t="s">
        <v>12543</v>
      </c>
      <c r="E319" t="s">
        <v>5439</v>
      </c>
      <c r="F319" t="s">
        <v>12543</v>
      </c>
    </row>
    <row r="320" spans="1:7">
      <c r="A320" t="s">
        <v>7119</v>
      </c>
      <c r="B320" t="s">
        <v>12428</v>
      </c>
      <c r="C320" t="s">
        <v>12544</v>
      </c>
      <c r="D320" t="s">
        <v>12573</v>
      </c>
      <c r="E320" t="s">
        <v>5441</v>
      </c>
      <c r="F320" t="s">
        <v>12596</v>
      </c>
      <c r="G320" t="s">
        <v>1940</v>
      </c>
    </row>
    <row r="321" spans="1:7">
      <c r="A321" t="s">
        <v>7120</v>
      </c>
      <c r="B321" t="s">
        <v>12434</v>
      </c>
      <c r="C321" t="s">
        <v>12544</v>
      </c>
      <c r="D321" t="s">
        <v>12573</v>
      </c>
      <c r="E321" t="s">
        <v>5441</v>
      </c>
      <c r="F321" t="s">
        <v>12596</v>
      </c>
      <c r="G321" t="s">
        <v>1940</v>
      </c>
    </row>
    <row r="322" spans="1:7">
      <c r="A322" t="s">
        <v>7121</v>
      </c>
      <c r="B322" t="s">
        <v>12431</v>
      </c>
      <c r="C322" t="s">
        <v>12544</v>
      </c>
      <c r="D322" t="s">
        <v>12573</v>
      </c>
      <c r="E322" t="s">
        <v>5441</v>
      </c>
      <c r="F322" t="s">
        <v>12596</v>
      </c>
      <c r="G322" t="s">
        <v>1940</v>
      </c>
    </row>
    <row r="323" spans="1:7">
      <c r="A323" t="s">
        <v>7122</v>
      </c>
      <c r="C323" t="s">
        <v>12546</v>
      </c>
      <c r="D323" t="s">
        <v>12556</v>
      </c>
      <c r="E323" t="s">
        <v>5440</v>
      </c>
      <c r="F323" t="s">
        <v>12596</v>
      </c>
      <c r="G323" t="s">
        <v>1884</v>
      </c>
    </row>
    <row r="324" spans="1:7">
      <c r="A324" t="s">
        <v>7123</v>
      </c>
      <c r="B324" t="s">
        <v>12449</v>
      </c>
      <c r="C324" t="s">
        <v>12547</v>
      </c>
      <c r="D324" t="s">
        <v>12580</v>
      </c>
      <c r="E324" t="s">
        <v>5450</v>
      </c>
      <c r="F324" t="s">
        <v>12595</v>
      </c>
      <c r="G324" t="s">
        <v>12653</v>
      </c>
    </row>
    <row r="325" spans="1:7">
      <c r="A325" t="s">
        <v>7124</v>
      </c>
      <c r="B325" t="s">
        <v>12423</v>
      </c>
      <c r="C325" t="s">
        <v>12547</v>
      </c>
      <c r="D325" t="s">
        <v>12571</v>
      </c>
      <c r="E325" t="s">
        <v>5437</v>
      </c>
      <c r="F325" t="s">
        <v>12595</v>
      </c>
      <c r="G325" t="s">
        <v>12654</v>
      </c>
    </row>
    <row r="326" spans="1:7">
      <c r="A326" t="s">
        <v>7125</v>
      </c>
      <c r="C326" t="s">
        <v>12544</v>
      </c>
      <c r="D326" t="s">
        <v>12564</v>
      </c>
      <c r="E326" t="s">
        <v>5440</v>
      </c>
      <c r="F326" t="s">
        <v>12595</v>
      </c>
      <c r="G326" t="s">
        <v>12655</v>
      </c>
    </row>
    <row r="327" spans="1:7">
      <c r="A327" t="s">
        <v>7126</v>
      </c>
      <c r="B327" t="s">
        <v>12423</v>
      </c>
      <c r="C327" t="s">
        <v>12547</v>
      </c>
      <c r="D327" t="s">
        <v>12571</v>
      </c>
      <c r="E327" t="s">
        <v>5440</v>
      </c>
      <c r="F327" t="s">
        <v>12595</v>
      </c>
      <c r="G327" t="s">
        <v>12656</v>
      </c>
    </row>
    <row r="328" spans="1:7">
      <c r="A328" t="s">
        <v>7127</v>
      </c>
      <c r="C328" t="s">
        <v>12542</v>
      </c>
      <c r="D328" t="s">
        <v>12565</v>
      </c>
      <c r="E328" t="s">
        <v>5437</v>
      </c>
      <c r="F328" t="s">
        <v>12595</v>
      </c>
      <c r="G328" t="s">
        <v>12657</v>
      </c>
    </row>
    <row r="329" spans="1:7">
      <c r="A329" t="s">
        <v>7128</v>
      </c>
      <c r="B329" t="s">
        <v>12423</v>
      </c>
      <c r="C329" t="s">
        <v>12544</v>
      </c>
      <c r="D329" t="s">
        <v>12552</v>
      </c>
      <c r="E329" t="s">
        <v>5440</v>
      </c>
      <c r="F329" t="s">
        <v>12595</v>
      </c>
      <c r="G329" t="s">
        <v>12658</v>
      </c>
    </row>
    <row r="330" spans="1:7">
      <c r="A330" t="s">
        <v>7129</v>
      </c>
      <c r="C330" t="s">
        <v>12544</v>
      </c>
      <c r="D330" t="s">
        <v>12552</v>
      </c>
      <c r="E330" t="s">
        <v>5440</v>
      </c>
      <c r="F330" t="s">
        <v>12595</v>
      </c>
      <c r="G330" t="s">
        <v>12659</v>
      </c>
    </row>
    <row r="331" spans="1:7">
      <c r="A331" t="s">
        <v>7130</v>
      </c>
      <c r="C331" t="s">
        <v>12544</v>
      </c>
      <c r="D331" t="s">
        <v>12564</v>
      </c>
      <c r="E331" t="s">
        <v>5437</v>
      </c>
      <c r="F331" t="s">
        <v>12595</v>
      </c>
      <c r="G331" t="s">
        <v>12660</v>
      </c>
    </row>
    <row r="332" spans="1:7">
      <c r="A332" t="s">
        <v>7131</v>
      </c>
      <c r="C332" t="s">
        <v>12544</v>
      </c>
      <c r="D332" t="s">
        <v>12563</v>
      </c>
      <c r="E332" t="s">
        <v>5440</v>
      </c>
      <c r="F332" t="s">
        <v>12595</v>
      </c>
      <c r="G332" t="s">
        <v>12661</v>
      </c>
    </row>
    <row r="333" spans="1:7">
      <c r="A333" t="s">
        <v>7132</v>
      </c>
      <c r="B333" t="s">
        <v>12423</v>
      </c>
      <c r="C333" t="s">
        <v>12548</v>
      </c>
      <c r="D333" t="s">
        <v>12559</v>
      </c>
      <c r="E333" t="s">
        <v>5437</v>
      </c>
      <c r="F333" t="s">
        <v>12595</v>
      </c>
      <c r="G333" t="s">
        <v>12662</v>
      </c>
    </row>
    <row r="334" spans="1:7">
      <c r="A334" t="s">
        <v>7133</v>
      </c>
      <c r="C334" t="s">
        <v>12544</v>
      </c>
      <c r="D334" t="s">
        <v>12564</v>
      </c>
      <c r="E334" t="s">
        <v>5440</v>
      </c>
      <c r="F334" t="s">
        <v>12595</v>
      </c>
      <c r="G334" t="s">
        <v>12600</v>
      </c>
    </row>
    <row r="335" spans="1:7">
      <c r="A335" t="s">
        <v>7134</v>
      </c>
      <c r="B335" t="s">
        <v>12423</v>
      </c>
      <c r="C335" t="s">
        <v>12545</v>
      </c>
      <c r="D335" t="s">
        <v>12577</v>
      </c>
      <c r="E335" t="s">
        <v>5441</v>
      </c>
      <c r="F335" t="s">
        <v>12595</v>
      </c>
      <c r="G335" t="s">
        <v>1667</v>
      </c>
    </row>
    <row r="336" spans="1:7">
      <c r="A336" t="s">
        <v>7135</v>
      </c>
      <c r="B336" t="s">
        <v>12423</v>
      </c>
      <c r="C336" t="s">
        <v>12545</v>
      </c>
      <c r="D336" t="s">
        <v>12553</v>
      </c>
      <c r="E336" t="s">
        <v>5441</v>
      </c>
      <c r="F336" t="s">
        <v>12595</v>
      </c>
      <c r="G336" t="s">
        <v>1940</v>
      </c>
    </row>
    <row r="337" spans="1:7">
      <c r="A337" t="s">
        <v>7136</v>
      </c>
      <c r="B337" t="s">
        <v>12423</v>
      </c>
      <c r="C337" t="s">
        <v>12545</v>
      </c>
      <c r="D337" t="s">
        <v>12564</v>
      </c>
      <c r="E337" t="s">
        <v>5441</v>
      </c>
      <c r="F337" t="s">
        <v>12596</v>
      </c>
      <c r="G337" t="s">
        <v>1940</v>
      </c>
    </row>
    <row r="338" spans="1:7">
      <c r="A338" t="s">
        <v>7137</v>
      </c>
      <c r="B338" t="s">
        <v>12423</v>
      </c>
      <c r="C338" t="s">
        <v>12544</v>
      </c>
      <c r="D338" t="s">
        <v>12552</v>
      </c>
      <c r="E338" t="s">
        <v>5440</v>
      </c>
      <c r="F338" t="s">
        <v>12596</v>
      </c>
      <c r="G338" t="s">
        <v>1667</v>
      </c>
    </row>
    <row r="339" spans="1:7">
      <c r="A339" t="s">
        <v>7138</v>
      </c>
      <c r="B339" t="s">
        <v>12423</v>
      </c>
      <c r="C339" t="s">
        <v>12548</v>
      </c>
      <c r="D339" t="s">
        <v>12569</v>
      </c>
      <c r="E339" t="s">
        <v>5440</v>
      </c>
      <c r="F339" t="s">
        <v>12595</v>
      </c>
      <c r="G339" t="s">
        <v>1900</v>
      </c>
    </row>
    <row r="340" spans="1:7">
      <c r="A340" t="s">
        <v>7139</v>
      </c>
      <c r="C340" t="s">
        <v>12547</v>
      </c>
      <c r="D340" t="s">
        <v>12568</v>
      </c>
      <c r="E340" t="s">
        <v>5437</v>
      </c>
      <c r="F340" t="s">
        <v>12597</v>
      </c>
      <c r="G340" t="s">
        <v>12663</v>
      </c>
    </row>
    <row r="341" spans="1:7">
      <c r="A341" t="s">
        <v>7140</v>
      </c>
      <c r="B341" t="s">
        <v>12423</v>
      </c>
      <c r="C341" t="s">
        <v>12542</v>
      </c>
      <c r="D341" t="s">
        <v>12565</v>
      </c>
      <c r="E341" t="s">
        <v>5450</v>
      </c>
      <c r="F341" t="s">
        <v>12595</v>
      </c>
      <c r="G341" t="s">
        <v>12664</v>
      </c>
    </row>
    <row r="342" spans="1:7">
      <c r="A342" t="s">
        <v>7141</v>
      </c>
      <c r="C342" t="s">
        <v>12548</v>
      </c>
      <c r="D342" t="s">
        <v>12559</v>
      </c>
      <c r="E342" t="s">
        <v>5440</v>
      </c>
      <c r="F342" t="s">
        <v>12595</v>
      </c>
      <c r="G342" t="s">
        <v>1667</v>
      </c>
    </row>
    <row r="343" spans="1:7">
      <c r="A343" t="s">
        <v>7142</v>
      </c>
      <c r="B343" t="s">
        <v>12423</v>
      </c>
      <c r="C343" t="s">
        <v>12542</v>
      </c>
      <c r="D343" t="s">
        <v>12565</v>
      </c>
      <c r="E343" t="s">
        <v>5437</v>
      </c>
      <c r="F343" t="s">
        <v>12596</v>
      </c>
      <c r="G343" t="s">
        <v>1940</v>
      </c>
    </row>
    <row r="344" spans="1:7">
      <c r="A344" t="s">
        <v>7143</v>
      </c>
      <c r="B344" t="s">
        <v>12423</v>
      </c>
      <c r="C344" t="s">
        <v>12542</v>
      </c>
      <c r="D344" t="s">
        <v>12565</v>
      </c>
      <c r="E344" t="s">
        <v>5440</v>
      </c>
      <c r="F344" t="s">
        <v>12595</v>
      </c>
      <c r="G344" t="s">
        <v>1940</v>
      </c>
    </row>
    <row r="345" spans="1:7">
      <c r="A345" t="s">
        <v>7144</v>
      </c>
      <c r="B345" t="s">
        <v>12423</v>
      </c>
      <c r="C345" t="s">
        <v>12542</v>
      </c>
      <c r="D345" t="s">
        <v>12565</v>
      </c>
      <c r="E345" t="s">
        <v>5440</v>
      </c>
      <c r="F345" t="s">
        <v>12595</v>
      </c>
      <c r="G345" t="s">
        <v>12665</v>
      </c>
    </row>
    <row r="346" spans="1:7">
      <c r="A346" t="s">
        <v>7145</v>
      </c>
      <c r="C346" t="s">
        <v>12547</v>
      </c>
      <c r="D346" t="s">
        <v>12571</v>
      </c>
      <c r="E346" t="s">
        <v>5441</v>
      </c>
      <c r="F346" t="s">
        <v>12595</v>
      </c>
      <c r="G346" t="s">
        <v>12666</v>
      </c>
    </row>
    <row r="347" spans="1:7">
      <c r="A347" t="s">
        <v>7146</v>
      </c>
      <c r="B347" t="s">
        <v>12423</v>
      </c>
      <c r="C347" t="s">
        <v>12542</v>
      </c>
      <c r="D347" t="s">
        <v>12565</v>
      </c>
      <c r="E347" t="s">
        <v>5440</v>
      </c>
      <c r="F347" t="s">
        <v>12595</v>
      </c>
      <c r="G347" t="s">
        <v>12667</v>
      </c>
    </row>
    <row r="348" spans="1:7">
      <c r="A348" t="s">
        <v>7147</v>
      </c>
      <c r="B348" t="s">
        <v>12423</v>
      </c>
      <c r="C348" t="s">
        <v>12544</v>
      </c>
      <c r="D348" t="s">
        <v>12557</v>
      </c>
      <c r="E348" t="s">
        <v>5441</v>
      </c>
      <c r="F348" t="s">
        <v>12595</v>
      </c>
      <c r="G348" t="s">
        <v>1940</v>
      </c>
    </row>
    <row r="349" spans="1:7">
      <c r="A349" t="s">
        <v>7148</v>
      </c>
      <c r="B349" t="s">
        <v>12423</v>
      </c>
      <c r="C349" t="s">
        <v>12544</v>
      </c>
      <c r="D349" t="s">
        <v>12564</v>
      </c>
      <c r="E349" t="s">
        <v>5440</v>
      </c>
      <c r="F349" t="s">
        <v>12596</v>
      </c>
      <c r="G349" t="s">
        <v>1667</v>
      </c>
    </row>
    <row r="350" spans="1:7">
      <c r="A350" t="s">
        <v>7149</v>
      </c>
      <c r="B350" t="s">
        <v>12423</v>
      </c>
      <c r="C350" t="s">
        <v>12542</v>
      </c>
      <c r="D350" t="s">
        <v>12550</v>
      </c>
      <c r="E350" t="s">
        <v>5442</v>
      </c>
      <c r="F350" t="s">
        <v>12594</v>
      </c>
      <c r="G350" t="s">
        <v>12668</v>
      </c>
    </row>
    <row r="351" spans="1:7">
      <c r="A351" t="s">
        <v>7150</v>
      </c>
      <c r="B351" t="s">
        <v>12445</v>
      </c>
      <c r="C351" t="s">
        <v>12548</v>
      </c>
      <c r="D351" t="s">
        <v>12569</v>
      </c>
      <c r="E351" t="s">
        <v>5437</v>
      </c>
      <c r="F351" t="s">
        <v>12596</v>
      </c>
      <c r="G351" t="s">
        <v>1940</v>
      </c>
    </row>
    <row r="352" spans="1:7">
      <c r="A352" t="s">
        <v>7151</v>
      </c>
      <c r="B352" t="s">
        <v>12423</v>
      </c>
      <c r="C352" t="s">
        <v>12544</v>
      </c>
      <c r="D352" t="s">
        <v>12552</v>
      </c>
      <c r="E352" t="s">
        <v>5441</v>
      </c>
      <c r="F352" t="s">
        <v>12595</v>
      </c>
      <c r="G352" t="s">
        <v>12669</v>
      </c>
    </row>
    <row r="353" spans="1:7">
      <c r="A353" t="s">
        <v>7152</v>
      </c>
      <c r="B353" t="s">
        <v>12423</v>
      </c>
      <c r="C353" t="s">
        <v>12545</v>
      </c>
      <c r="D353" t="s">
        <v>12552</v>
      </c>
      <c r="E353" t="s">
        <v>5441</v>
      </c>
      <c r="F353" t="s">
        <v>12596</v>
      </c>
      <c r="G353" t="s">
        <v>1940</v>
      </c>
    </row>
    <row r="354" spans="1:7">
      <c r="A354" t="s">
        <v>7153</v>
      </c>
      <c r="B354" t="s">
        <v>12423</v>
      </c>
      <c r="C354" t="s">
        <v>12545</v>
      </c>
      <c r="D354" t="s">
        <v>12552</v>
      </c>
      <c r="E354" t="s">
        <v>5441</v>
      </c>
      <c r="F354" t="s">
        <v>12596</v>
      </c>
      <c r="G354" t="s">
        <v>1940</v>
      </c>
    </row>
    <row r="355" spans="1:7">
      <c r="A355" t="s">
        <v>7154</v>
      </c>
      <c r="B355" t="s">
        <v>12423</v>
      </c>
      <c r="C355" t="s">
        <v>12545</v>
      </c>
      <c r="D355" t="s">
        <v>12553</v>
      </c>
      <c r="E355" t="s">
        <v>5441</v>
      </c>
      <c r="F355" t="s">
        <v>12596</v>
      </c>
      <c r="G355" t="s">
        <v>1940</v>
      </c>
    </row>
    <row r="356" spans="1:7">
      <c r="A356" t="s">
        <v>7155</v>
      </c>
      <c r="B356" t="s">
        <v>12423</v>
      </c>
      <c r="C356" t="s">
        <v>12544</v>
      </c>
      <c r="D356" t="s">
        <v>12552</v>
      </c>
      <c r="E356" t="s">
        <v>5440</v>
      </c>
      <c r="F356" t="s">
        <v>12595</v>
      </c>
      <c r="G356" t="s">
        <v>1940</v>
      </c>
    </row>
    <row r="357" spans="1:7">
      <c r="A357" t="s">
        <v>7156</v>
      </c>
      <c r="C357" t="s">
        <v>12543</v>
      </c>
      <c r="D357" t="s">
        <v>12543</v>
      </c>
      <c r="E357" t="s">
        <v>5439</v>
      </c>
      <c r="F357" t="s">
        <v>12543</v>
      </c>
    </row>
    <row r="358" spans="1:7">
      <c r="A358" t="s">
        <v>7157</v>
      </c>
      <c r="B358" t="s">
        <v>12423</v>
      </c>
      <c r="C358" t="s">
        <v>12544</v>
      </c>
      <c r="D358" t="s">
        <v>12564</v>
      </c>
      <c r="E358" t="s">
        <v>5437</v>
      </c>
      <c r="F358" t="s">
        <v>12596</v>
      </c>
      <c r="G358" t="s">
        <v>12670</v>
      </c>
    </row>
    <row r="359" spans="1:7">
      <c r="A359" t="s">
        <v>7158</v>
      </c>
      <c r="B359" t="s">
        <v>12427</v>
      </c>
      <c r="C359" t="s">
        <v>12544</v>
      </c>
      <c r="D359" t="s">
        <v>12564</v>
      </c>
      <c r="E359" t="s">
        <v>5441</v>
      </c>
      <c r="F359" t="s">
        <v>12596</v>
      </c>
      <c r="G359" t="s">
        <v>1940</v>
      </c>
    </row>
    <row r="360" spans="1:7">
      <c r="A360" t="s">
        <v>7159</v>
      </c>
      <c r="C360" t="s">
        <v>12547</v>
      </c>
      <c r="D360" t="s">
        <v>12568</v>
      </c>
      <c r="E360" t="s">
        <v>5441</v>
      </c>
      <c r="F360" t="s">
        <v>12595</v>
      </c>
      <c r="G360" t="s">
        <v>12671</v>
      </c>
    </row>
    <row r="361" spans="1:7">
      <c r="A361" t="s">
        <v>7160</v>
      </c>
      <c r="B361" t="s">
        <v>12423</v>
      </c>
      <c r="C361" t="s">
        <v>12542</v>
      </c>
      <c r="D361" t="s">
        <v>12550</v>
      </c>
      <c r="E361" t="s">
        <v>5442</v>
      </c>
      <c r="F361" t="s">
        <v>12594</v>
      </c>
      <c r="G361" t="s">
        <v>1900</v>
      </c>
    </row>
    <row r="362" spans="1:7">
      <c r="A362" t="s">
        <v>7161</v>
      </c>
      <c r="C362" t="s">
        <v>12547</v>
      </c>
      <c r="D362" t="s">
        <v>12558</v>
      </c>
      <c r="E362" t="s">
        <v>5440</v>
      </c>
      <c r="F362" t="s">
        <v>12597</v>
      </c>
    </row>
    <row r="363" spans="1:7">
      <c r="A363" t="s">
        <v>7162</v>
      </c>
      <c r="B363" t="s">
        <v>12423</v>
      </c>
      <c r="C363" t="s">
        <v>12544</v>
      </c>
      <c r="D363" t="s">
        <v>12552</v>
      </c>
      <c r="E363" t="s">
        <v>5441</v>
      </c>
      <c r="F363" t="s">
        <v>12596</v>
      </c>
      <c r="G363" t="s">
        <v>1940</v>
      </c>
    </row>
    <row r="364" spans="1:7">
      <c r="A364" t="s">
        <v>7163</v>
      </c>
      <c r="B364" t="s">
        <v>12423</v>
      </c>
      <c r="C364" t="s">
        <v>12544</v>
      </c>
      <c r="D364" t="s">
        <v>12572</v>
      </c>
      <c r="E364" t="s">
        <v>5437</v>
      </c>
      <c r="F364" t="s">
        <v>12595</v>
      </c>
      <c r="G364" t="s">
        <v>12672</v>
      </c>
    </row>
    <row r="365" spans="1:7">
      <c r="A365" t="s">
        <v>7164</v>
      </c>
      <c r="C365" t="s">
        <v>12547</v>
      </c>
      <c r="D365" t="s">
        <v>12558</v>
      </c>
      <c r="E365" t="s">
        <v>5440</v>
      </c>
      <c r="F365" t="s">
        <v>12597</v>
      </c>
    </row>
    <row r="366" spans="1:7">
      <c r="A366" t="s">
        <v>7165</v>
      </c>
      <c r="C366" t="s">
        <v>12547</v>
      </c>
      <c r="D366" t="s">
        <v>12568</v>
      </c>
      <c r="E366" t="s">
        <v>5440</v>
      </c>
      <c r="F366" t="s">
        <v>12597</v>
      </c>
      <c r="G366" t="s">
        <v>12673</v>
      </c>
    </row>
    <row r="367" spans="1:7">
      <c r="A367" t="s">
        <v>7166</v>
      </c>
      <c r="B367" t="s">
        <v>12423</v>
      </c>
      <c r="C367" t="s">
        <v>12544</v>
      </c>
      <c r="D367" t="s">
        <v>12564</v>
      </c>
      <c r="E367" t="s">
        <v>5437</v>
      </c>
      <c r="F367" t="s">
        <v>12595</v>
      </c>
      <c r="G367" t="s">
        <v>12674</v>
      </c>
    </row>
    <row r="368" spans="1:7">
      <c r="A368" t="s">
        <v>7167</v>
      </c>
      <c r="C368" t="s">
        <v>12543</v>
      </c>
      <c r="D368" t="s">
        <v>12543</v>
      </c>
      <c r="E368" t="s">
        <v>5439</v>
      </c>
      <c r="F368" t="s">
        <v>12543</v>
      </c>
    </row>
    <row r="369" spans="1:7">
      <c r="A369" t="s">
        <v>7168</v>
      </c>
      <c r="B369" t="s">
        <v>12423</v>
      </c>
      <c r="C369" t="s">
        <v>12545</v>
      </c>
      <c r="D369" t="s">
        <v>12576</v>
      </c>
      <c r="E369" t="s">
        <v>5441</v>
      </c>
      <c r="F369" t="s">
        <v>12596</v>
      </c>
      <c r="G369" t="s">
        <v>1940</v>
      </c>
    </row>
    <row r="370" spans="1:7">
      <c r="A370" t="s">
        <v>7169</v>
      </c>
      <c r="B370" t="s">
        <v>12435</v>
      </c>
      <c r="C370" t="s">
        <v>12545</v>
      </c>
      <c r="D370" t="s">
        <v>12576</v>
      </c>
      <c r="E370" t="s">
        <v>5441</v>
      </c>
      <c r="F370" t="s">
        <v>12596</v>
      </c>
      <c r="G370" t="s">
        <v>1940</v>
      </c>
    </row>
    <row r="371" spans="1:7">
      <c r="A371" t="s">
        <v>7170</v>
      </c>
      <c r="B371" t="s">
        <v>12427</v>
      </c>
      <c r="C371" t="s">
        <v>12545</v>
      </c>
      <c r="D371" t="s">
        <v>12576</v>
      </c>
      <c r="E371" t="s">
        <v>5441</v>
      </c>
      <c r="F371" t="s">
        <v>12596</v>
      </c>
      <c r="G371" t="s">
        <v>1940</v>
      </c>
    </row>
    <row r="372" spans="1:7">
      <c r="A372" t="s">
        <v>7171</v>
      </c>
      <c r="B372" t="s">
        <v>12423</v>
      </c>
      <c r="C372" t="s">
        <v>12548</v>
      </c>
      <c r="D372" t="s">
        <v>12569</v>
      </c>
      <c r="E372" t="s">
        <v>5442</v>
      </c>
      <c r="F372" t="s">
        <v>12596</v>
      </c>
      <c r="G372" t="s">
        <v>1940</v>
      </c>
    </row>
    <row r="373" spans="1:7">
      <c r="A373" t="s">
        <v>7172</v>
      </c>
      <c r="B373" t="s">
        <v>12423</v>
      </c>
      <c r="C373" t="s">
        <v>12546</v>
      </c>
      <c r="D373" t="s">
        <v>12555</v>
      </c>
      <c r="E373" t="s">
        <v>5437</v>
      </c>
      <c r="F373" t="s">
        <v>12596</v>
      </c>
      <c r="G373" t="s">
        <v>12675</v>
      </c>
    </row>
    <row r="374" spans="1:7">
      <c r="A374" t="s">
        <v>7173</v>
      </c>
      <c r="C374" t="s">
        <v>12544</v>
      </c>
      <c r="D374" t="s">
        <v>12551</v>
      </c>
      <c r="E374" t="s">
        <v>5440</v>
      </c>
      <c r="F374" t="s">
        <v>12595</v>
      </c>
      <c r="G374" t="s">
        <v>12600</v>
      </c>
    </row>
    <row r="375" spans="1:7">
      <c r="A375" t="s">
        <v>7174</v>
      </c>
      <c r="B375" t="s">
        <v>12449</v>
      </c>
      <c r="C375" t="s">
        <v>12547</v>
      </c>
      <c r="D375" t="s">
        <v>12580</v>
      </c>
      <c r="E375" t="s">
        <v>5442</v>
      </c>
      <c r="F375" t="s">
        <v>12596</v>
      </c>
      <c r="G375" t="s">
        <v>1940</v>
      </c>
    </row>
    <row r="376" spans="1:7">
      <c r="A376" t="s">
        <v>7175</v>
      </c>
      <c r="C376" t="s">
        <v>12544</v>
      </c>
      <c r="D376" t="s">
        <v>12552</v>
      </c>
      <c r="E376" t="s">
        <v>5440</v>
      </c>
      <c r="F376" t="s">
        <v>12597</v>
      </c>
      <c r="G376" t="s">
        <v>12676</v>
      </c>
    </row>
    <row r="377" spans="1:7">
      <c r="A377" t="s">
        <v>7176</v>
      </c>
      <c r="C377" t="s">
        <v>12543</v>
      </c>
      <c r="D377" t="s">
        <v>12543</v>
      </c>
      <c r="E377" t="s">
        <v>5439</v>
      </c>
      <c r="F377" t="s">
        <v>12543</v>
      </c>
    </row>
    <row r="378" spans="1:7">
      <c r="A378" t="s">
        <v>7177</v>
      </c>
      <c r="B378" t="s">
        <v>12423</v>
      </c>
      <c r="C378" t="s">
        <v>12545</v>
      </c>
      <c r="D378" t="s">
        <v>12577</v>
      </c>
      <c r="E378" t="s">
        <v>5441</v>
      </c>
      <c r="F378" t="s">
        <v>12595</v>
      </c>
      <c r="G378" t="s">
        <v>1940</v>
      </c>
    </row>
    <row r="379" spans="1:7">
      <c r="A379" t="s">
        <v>7178</v>
      </c>
      <c r="B379" t="s">
        <v>12427</v>
      </c>
      <c r="C379" t="s">
        <v>12545</v>
      </c>
      <c r="D379" t="s">
        <v>12577</v>
      </c>
      <c r="E379" t="s">
        <v>5441</v>
      </c>
      <c r="F379" t="s">
        <v>12595</v>
      </c>
      <c r="G379" t="s">
        <v>1940</v>
      </c>
    </row>
    <row r="380" spans="1:7">
      <c r="A380" t="s">
        <v>7179</v>
      </c>
      <c r="C380" t="s">
        <v>12546</v>
      </c>
      <c r="D380" t="s">
        <v>12561</v>
      </c>
      <c r="E380" t="s">
        <v>5437</v>
      </c>
      <c r="F380" t="s">
        <v>12594</v>
      </c>
      <c r="G380" t="s">
        <v>12677</v>
      </c>
    </row>
    <row r="381" spans="1:7">
      <c r="A381" t="s">
        <v>7180</v>
      </c>
      <c r="B381" t="s">
        <v>12423</v>
      </c>
      <c r="C381" t="s">
        <v>12545</v>
      </c>
      <c r="D381" t="s">
        <v>12550</v>
      </c>
      <c r="E381" t="s">
        <v>5441</v>
      </c>
      <c r="F381" t="s">
        <v>12595</v>
      </c>
      <c r="G381" t="s">
        <v>1940</v>
      </c>
    </row>
    <row r="382" spans="1:7">
      <c r="A382" t="s">
        <v>7181</v>
      </c>
      <c r="C382" t="s">
        <v>12544</v>
      </c>
      <c r="D382" t="s">
        <v>12566</v>
      </c>
      <c r="E382" t="s">
        <v>5437</v>
      </c>
      <c r="F382" t="s">
        <v>12595</v>
      </c>
      <c r="G382" t="s">
        <v>12678</v>
      </c>
    </row>
    <row r="383" spans="1:7">
      <c r="A383" t="s">
        <v>7182</v>
      </c>
      <c r="C383" t="s">
        <v>12543</v>
      </c>
      <c r="D383" t="s">
        <v>12543</v>
      </c>
      <c r="E383" t="s">
        <v>5439</v>
      </c>
      <c r="F383" t="s">
        <v>12543</v>
      </c>
    </row>
    <row r="384" spans="1:7">
      <c r="A384" t="s">
        <v>7183</v>
      </c>
      <c r="B384" t="s">
        <v>12423</v>
      </c>
      <c r="C384" t="s">
        <v>12547</v>
      </c>
      <c r="D384" t="s">
        <v>12571</v>
      </c>
      <c r="E384" t="s">
        <v>5441</v>
      </c>
      <c r="F384" t="s">
        <v>12596</v>
      </c>
      <c r="G384" t="s">
        <v>1940</v>
      </c>
    </row>
    <row r="385" spans="1:7">
      <c r="A385" t="s">
        <v>7184</v>
      </c>
      <c r="B385" t="s">
        <v>12450</v>
      </c>
      <c r="C385" t="s">
        <v>12547</v>
      </c>
      <c r="D385" t="s">
        <v>12571</v>
      </c>
      <c r="E385" t="s">
        <v>5441</v>
      </c>
      <c r="F385" t="s">
        <v>12596</v>
      </c>
      <c r="G385" t="s">
        <v>1940</v>
      </c>
    </row>
    <row r="386" spans="1:7">
      <c r="A386" t="s">
        <v>7185</v>
      </c>
      <c r="B386" t="s">
        <v>12435</v>
      </c>
      <c r="C386" t="s">
        <v>12547</v>
      </c>
      <c r="D386" t="s">
        <v>12571</v>
      </c>
      <c r="E386" t="s">
        <v>5441</v>
      </c>
      <c r="F386" t="s">
        <v>12596</v>
      </c>
      <c r="G386" t="s">
        <v>1940</v>
      </c>
    </row>
    <row r="387" spans="1:7">
      <c r="A387" t="s">
        <v>7186</v>
      </c>
      <c r="B387" t="s">
        <v>12423</v>
      </c>
      <c r="C387" t="s">
        <v>12547</v>
      </c>
      <c r="D387" t="s">
        <v>12571</v>
      </c>
      <c r="E387" t="s">
        <v>5441</v>
      </c>
      <c r="F387" t="s">
        <v>12596</v>
      </c>
      <c r="G387" t="s">
        <v>1940</v>
      </c>
    </row>
    <row r="388" spans="1:7">
      <c r="A388" t="s">
        <v>7187</v>
      </c>
      <c r="B388" t="s">
        <v>12423</v>
      </c>
      <c r="C388" t="s">
        <v>12544</v>
      </c>
      <c r="D388" t="s">
        <v>12551</v>
      </c>
      <c r="E388" t="s">
        <v>5440</v>
      </c>
      <c r="F388" t="s">
        <v>12595</v>
      </c>
      <c r="G388" t="s">
        <v>12679</v>
      </c>
    </row>
    <row r="389" spans="1:7">
      <c r="A389" t="s">
        <v>7188</v>
      </c>
      <c r="C389" t="s">
        <v>12544</v>
      </c>
      <c r="D389" t="s">
        <v>12551</v>
      </c>
      <c r="E389" t="s">
        <v>5440</v>
      </c>
      <c r="F389" t="s">
        <v>12595</v>
      </c>
      <c r="G389" t="s">
        <v>12680</v>
      </c>
    </row>
    <row r="390" spans="1:7">
      <c r="A390" t="s">
        <v>7189</v>
      </c>
      <c r="B390" t="s">
        <v>12423</v>
      </c>
      <c r="C390" t="s">
        <v>12545</v>
      </c>
      <c r="D390" t="s">
        <v>12577</v>
      </c>
      <c r="E390" t="s">
        <v>5441</v>
      </c>
      <c r="F390" t="s">
        <v>12596</v>
      </c>
      <c r="G390" t="s">
        <v>1667</v>
      </c>
    </row>
    <row r="391" spans="1:7">
      <c r="A391" t="s">
        <v>7190</v>
      </c>
      <c r="B391" t="s">
        <v>12423</v>
      </c>
      <c r="C391" t="s">
        <v>12546</v>
      </c>
      <c r="D391" t="s">
        <v>12554</v>
      </c>
      <c r="E391" t="s">
        <v>5441</v>
      </c>
      <c r="F391" t="s">
        <v>12596</v>
      </c>
      <c r="G391" t="s">
        <v>1940</v>
      </c>
    </row>
    <row r="392" spans="1:7">
      <c r="A392" t="s">
        <v>7191</v>
      </c>
      <c r="B392" t="s">
        <v>12423</v>
      </c>
      <c r="C392" t="s">
        <v>12542</v>
      </c>
      <c r="D392" t="s">
        <v>12565</v>
      </c>
      <c r="E392" t="s">
        <v>5441</v>
      </c>
      <c r="F392" t="s">
        <v>12595</v>
      </c>
      <c r="G392" t="s">
        <v>1940</v>
      </c>
    </row>
    <row r="393" spans="1:7">
      <c r="A393" t="s">
        <v>7192</v>
      </c>
      <c r="B393" t="s">
        <v>12423</v>
      </c>
      <c r="C393" t="s">
        <v>12545</v>
      </c>
      <c r="D393" t="s">
        <v>12570</v>
      </c>
      <c r="E393" t="s">
        <v>5441</v>
      </c>
      <c r="F393" t="s">
        <v>12595</v>
      </c>
      <c r="G393" t="s">
        <v>1940</v>
      </c>
    </row>
    <row r="394" spans="1:7">
      <c r="A394" t="s">
        <v>7193</v>
      </c>
      <c r="C394" t="s">
        <v>12545</v>
      </c>
      <c r="D394" t="s">
        <v>12550</v>
      </c>
      <c r="E394" t="s">
        <v>5440</v>
      </c>
      <c r="F394" t="s">
        <v>12596</v>
      </c>
      <c r="G394" t="s">
        <v>1940</v>
      </c>
    </row>
    <row r="395" spans="1:7">
      <c r="A395" t="s">
        <v>7194</v>
      </c>
      <c r="B395" t="s">
        <v>12423</v>
      </c>
      <c r="C395" t="s">
        <v>12545</v>
      </c>
      <c r="D395" t="s">
        <v>12561</v>
      </c>
      <c r="E395" t="s">
        <v>5440</v>
      </c>
      <c r="F395" t="s">
        <v>12595</v>
      </c>
      <c r="G395" t="s">
        <v>1940</v>
      </c>
    </row>
    <row r="396" spans="1:7">
      <c r="A396" t="s">
        <v>7195</v>
      </c>
      <c r="C396" t="s">
        <v>12543</v>
      </c>
      <c r="D396" t="s">
        <v>12543</v>
      </c>
      <c r="E396" t="s">
        <v>5439</v>
      </c>
      <c r="F396" t="s">
        <v>12543</v>
      </c>
    </row>
    <row r="397" spans="1:7">
      <c r="A397" t="s">
        <v>7196</v>
      </c>
      <c r="B397" t="s">
        <v>12428</v>
      </c>
      <c r="C397" t="s">
        <v>12544</v>
      </c>
      <c r="D397" t="s">
        <v>12573</v>
      </c>
      <c r="E397" t="s">
        <v>5441</v>
      </c>
      <c r="F397" t="s">
        <v>12596</v>
      </c>
      <c r="G397" t="s">
        <v>1940</v>
      </c>
    </row>
    <row r="398" spans="1:7">
      <c r="A398" t="s">
        <v>7197</v>
      </c>
      <c r="B398" t="s">
        <v>12428</v>
      </c>
      <c r="C398" t="s">
        <v>12544</v>
      </c>
      <c r="D398" t="s">
        <v>12573</v>
      </c>
      <c r="E398" t="s">
        <v>5441</v>
      </c>
      <c r="F398" t="s">
        <v>12596</v>
      </c>
      <c r="G398" t="s">
        <v>1940</v>
      </c>
    </row>
    <row r="399" spans="1:7">
      <c r="A399" t="s">
        <v>7198</v>
      </c>
      <c r="B399" t="s">
        <v>12434</v>
      </c>
      <c r="C399" t="s">
        <v>12544</v>
      </c>
      <c r="D399" t="s">
        <v>12573</v>
      </c>
      <c r="E399" t="s">
        <v>5441</v>
      </c>
      <c r="F399" t="s">
        <v>12596</v>
      </c>
      <c r="G399" t="s">
        <v>1940</v>
      </c>
    </row>
    <row r="400" spans="1:7">
      <c r="A400" t="s">
        <v>7199</v>
      </c>
      <c r="B400" t="s">
        <v>12429</v>
      </c>
      <c r="C400" t="s">
        <v>12544</v>
      </c>
      <c r="D400" t="s">
        <v>12573</v>
      </c>
      <c r="E400" t="s">
        <v>5441</v>
      </c>
      <c r="F400" t="s">
        <v>12596</v>
      </c>
      <c r="G400" t="s">
        <v>1940</v>
      </c>
    </row>
    <row r="401" spans="1:7">
      <c r="A401" t="s">
        <v>7200</v>
      </c>
      <c r="C401" t="s">
        <v>12547</v>
      </c>
      <c r="D401" t="s">
        <v>12581</v>
      </c>
      <c r="E401" t="s">
        <v>5441</v>
      </c>
      <c r="F401" t="s">
        <v>12595</v>
      </c>
      <c r="G401" t="s">
        <v>1667</v>
      </c>
    </row>
    <row r="402" spans="1:7">
      <c r="A402" t="s">
        <v>7201</v>
      </c>
      <c r="B402" t="s">
        <v>12423</v>
      </c>
      <c r="C402" t="s">
        <v>12542</v>
      </c>
      <c r="D402" t="s">
        <v>12565</v>
      </c>
      <c r="E402" t="s">
        <v>5440</v>
      </c>
      <c r="F402" t="s">
        <v>12595</v>
      </c>
      <c r="G402" t="s">
        <v>1884</v>
      </c>
    </row>
    <row r="403" spans="1:7">
      <c r="A403" t="s">
        <v>7202</v>
      </c>
      <c r="C403" t="s">
        <v>12543</v>
      </c>
      <c r="D403" t="s">
        <v>12543</v>
      </c>
      <c r="E403" t="s">
        <v>5439</v>
      </c>
      <c r="F403" t="s">
        <v>12543</v>
      </c>
    </row>
    <row r="404" spans="1:7">
      <c r="A404" t="s">
        <v>7203</v>
      </c>
      <c r="B404" t="s">
        <v>12423</v>
      </c>
      <c r="C404" t="s">
        <v>12545</v>
      </c>
      <c r="D404" t="s">
        <v>12564</v>
      </c>
      <c r="E404" t="s">
        <v>5441</v>
      </c>
      <c r="F404" t="s">
        <v>12596</v>
      </c>
      <c r="G404" t="s">
        <v>1667</v>
      </c>
    </row>
    <row r="405" spans="1:7">
      <c r="A405" t="s">
        <v>7204</v>
      </c>
      <c r="B405" t="s">
        <v>12427</v>
      </c>
      <c r="C405" t="s">
        <v>12545</v>
      </c>
      <c r="D405" t="s">
        <v>12564</v>
      </c>
      <c r="E405" t="s">
        <v>5441</v>
      </c>
      <c r="F405" t="s">
        <v>12596</v>
      </c>
      <c r="G405" t="s">
        <v>1667</v>
      </c>
    </row>
    <row r="406" spans="1:7">
      <c r="A406" t="s">
        <v>7205</v>
      </c>
      <c r="C406" t="s">
        <v>12548</v>
      </c>
      <c r="D406" t="s">
        <v>12569</v>
      </c>
      <c r="E406" t="s">
        <v>5441</v>
      </c>
      <c r="F406" t="s">
        <v>12595</v>
      </c>
      <c r="G406" t="s">
        <v>12662</v>
      </c>
    </row>
    <row r="407" spans="1:7">
      <c r="A407" t="s">
        <v>7206</v>
      </c>
      <c r="C407" t="s">
        <v>12544</v>
      </c>
      <c r="D407" t="s">
        <v>12566</v>
      </c>
      <c r="E407" t="s">
        <v>5437</v>
      </c>
      <c r="F407" t="s">
        <v>12595</v>
      </c>
      <c r="G407" t="s">
        <v>12681</v>
      </c>
    </row>
    <row r="408" spans="1:7">
      <c r="A408" t="s">
        <v>7207</v>
      </c>
      <c r="B408" t="s">
        <v>12423</v>
      </c>
      <c r="C408" t="s">
        <v>12544</v>
      </c>
      <c r="D408" t="s">
        <v>12557</v>
      </c>
      <c r="E408" t="s">
        <v>5440</v>
      </c>
      <c r="F408" t="s">
        <v>12595</v>
      </c>
      <c r="G408" t="s">
        <v>1940</v>
      </c>
    </row>
    <row r="409" spans="1:7">
      <c r="A409" t="s">
        <v>7208</v>
      </c>
      <c r="B409" t="s">
        <v>12451</v>
      </c>
      <c r="C409" t="s">
        <v>12544</v>
      </c>
      <c r="D409" t="s">
        <v>12552</v>
      </c>
      <c r="E409" t="s">
        <v>5437</v>
      </c>
      <c r="F409" t="s">
        <v>12595</v>
      </c>
      <c r="G409" t="s">
        <v>12682</v>
      </c>
    </row>
    <row r="410" spans="1:7">
      <c r="A410" t="s">
        <v>7209</v>
      </c>
      <c r="B410" t="s">
        <v>12423</v>
      </c>
      <c r="C410" t="s">
        <v>12546</v>
      </c>
      <c r="D410" t="s">
        <v>12576</v>
      </c>
      <c r="E410" t="s">
        <v>5437</v>
      </c>
      <c r="F410" t="s">
        <v>12596</v>
      </c>
      <c r="G410" t="s">
        <v>1940</v>
      </c>
    </row>
    <row r="411" spans="1:7">
      <c r="A411" t="s">
        <v>7210</v>
      </c>
      <c r="C411" t="s">
        <v>12543</v>
      </c>
      <c r="D411" t="s">
        <v>12543</v>
      </c>
      <c r="E411" t="s">
        <v>5439</v>
      </c>
      <c r="F411" t="s">
        <v>12543</v>
      </c>
    </row>
    <row r="412" spans="1:7">
      <c r="A412" t="s">
        <v>7211</v>
      </c>
      <c r="B412" t="s">
        <v>12425</v>
      </c>
      <c r="C412" t="s">
        <v>12545</v>
      </c>
      <c r="D412" t="s">
        <v>12570</v>
      </c>
      <c r="E412" t="s">
        <v>5441</v>
      </c>
      <c r="F412" t="s">
        <v>12596</v>
      </c>
      <c r="G412" t="s">
        <v>12683</v>
      </c>
    </row>
    <row r="413" spans="1:7">
      <c r="A413" t="s">
        <v>7212</v>
      </c>
      <c r="B413" t="s">
        <v>12432</v>
      </c>
      <c r="C413" t="s">
        <v>12545</v>
      </c>
      <c r="D413" t="s">
        <v>12570</v>
      </c>
      <c r="E413" t="s">
        <v>5441</v>
      </c>
      <c r="F413" t="s">
        <v>12596</v>
      </c>
      <c r="G413" t="s">
        <v>12619</v>
      </c>
    </row>
    <row r="414" spans="1:7">
      <c r="A414" t="s">
        <v>7213</v>
      </c>
      <c r="B414" t="s">
        <v>12425</v>
      </c>
      <c r="C414" t="s">
        <v>12545</v>
      </c>
      <c r="D414" t="s">
        <v>12550</v>
      </c>
      <c r="E414" t="s">
        <v>5441</v>
      </c>
      <c r="F414" t="s">
        <v>12596</v>
      </c>
      <c r="G414" t="s">
        <v>1940</v>
      </c>
    </row>
    <row r="415" spans="1:7">
      <c r="A415" t="s">
        <v>7214</v>
      </c>
      <c r="B415" t="s">
        <v>12425</v>
      </c>
      <c r="C415" t="s">
        <v>12545</v>
      </c>
      <c r="D415" t="s">
        <v>12561</v>
      </c>
      <c r="E415" t="s">
        <v>5441</v>
      </c>
      <c r="F415" t="s">
        <v>12596</v>
      </c>
      <c r="G415" t="s">
        <v>12684</v>
      </c>
    </row>
    <row r="416" spans="1:7">
      <c r="A416" t="s">
        <v>7215</v>
      </c>
      <c r="B416" t="s">
        <v>12423</v>
      </c>
      <c r="C416" t="s">
        <v>12544</v>
      </c>
      <c r="D416" t="s">
        <v>12557</v>
      </c>
      <c r="E416" t="s">
        <v>5440</v>
      </c>
      <c r="F416" t="s">
        <v>12595</v>
      </c>
      <c r="G416" t="s">
        <v>1884</v>
      </c>
    </row>
    <row r="417" spans="1:7">
      <c r="A417" t="s">
        <v>7216</v>
      </c>
      <c r="C417" t="s">
        <v>12544</v>
      </c>
      <c r="D417" t="s">
        <v>12566</v>
      </c>
      <c r="E417" t="s">
        <v>5441</v>
      </c>
      <c r="F417" t="s">
        <v>12595</v>
      </c>
      <c r="G417" t="s">
        <v>12685</v>
      </c>
    </row>
    <row r="418" spans="1:7">
      <c r="A418" t="s">
        <v>7217</v>
      </c>
      <c r="C418" t="s">
        <v>12544</v>
      </c>
      <c r="D418" t="s">
        <v>12566</v>
      </c>
      <c r="E418" t="s">
        <v>5437</v>
      </c>
      <c r="F418" t="s">
        <v>12595</v>
      </c>
      <c r="G418" t="s">
        <v>12686</v>
      </c>
    </row>
    <row r="419" spans="1:7">
      <c r="A419" t="s">
        <v>7218</v>
      </c>
      <c r="B419" t="s">
        <v>12423</v>
      </c>
      <c r="C419" t="s">
        <v>12544</v>
      </c>
      <c r="D419" t="s">
        <v>12557</v>
      </c>
      <c r="E419" t="s">
        <v>5437</v>
      </c>
      <c r="F419" t="s">
        <v>12595</v>
      </c>
      <c r="G419" t="s">
        <v>1940</v>
      </c>
    </row>
    <row r="420" spans="1:7">
      <c r="A420" t="s">
        <v>7219</v>
      </c>
      <c r="C420" t="s">
        <v>12547</v>
      </c>
      <c r="D420" t="s">
        <v>12571</v>
      </c>
      <c r="E420" t="s">
        <v>5441</v>
      </c>
      <c r="F420" t="s">
        <v>12595</v>
      </c>
      <c r="G420" t="s">
        <v>12687</v>
      </c>
    </row>
    <row r="421" spans="1:7">
      <c r="A421" t="s">
        <v>7220</v>
      </c>
      <c r="C421" t="s">
        <v>12547</v>
      </c>
      <c r="D421" t="s">
        <v>12558</v>
      </c>
      <c r="E421" t="s">
        <v>5440</v>
      </c>
      <c r="F421" t="s">
        <v>12597</v>
      </c>
      <c r="G421" t="s">
        <v>12688</v>
      </c>
    </row>
    <row r="422" spans="1:7">
      <c r="A422" t="s">
        <v>7221</v>
      </c>
      <c r="B422" t="s">
        <v>12449</v>
      </c>
      <c r="C422" t="s">
        <v>12547</v>
      </c>
      <c r="D422" t="s">
        <v>12580</v>
      </c>
      <c r="E422" t="s">
        <v>5450</v>
      </c>
      <c r="F422" t="s">
        <v>12596</v>
      </c>
      <c r="G422" t="s">
        <v>1884</v>
      </c>
    </row>
    <row r="423" spans="1:7">
      <c r="A423" t="s">
        <v>7222</v>
      </c>
      <c r="B423" t="s">
        <v>12423</v>
      </c>
      <c r="C423" t="s">
        <v>12547</v>
      </c>
      <c r="D423" t="s">
        <v>12571</v>
      </c>
      <c r="E423" t="s">
        <v>5441</v>
      </c>
      <c r="F423" t="s">
        <v>12595</v>
      </c>
      <c r="G423" t="s">
        <v>1940</v>
      </c>
    </row>
    <row r="424" spans="1:7">
      <c r="A424" t="s">
        <v>7223</v>
      </c>
      <c r="B424" t="s">
        <v>12446</v>
      </c>
      <c r="C424" t="s">
        <v>12547</v>
      </c>
      <c r="D424" t="s">
        <v>12568</v>
      </c>
      <c r="E424" t="s">
        <v>5440</v>
      </c>
      <c r="F424" t="s">
        <v>12595</v>
      </c>
      <c r="G424" t="s">
        <v>12600</v>
      </c>
    </row>
    <row r="425" spans="1:7">
      <c r="A425" t="s">
        <v>7224</v>
      </c>
      <c r="B425" t="s">
        <v>12438</v>
      </c>
      <c r="C425" t="s">
        <v>12545</v>
      </c>
      <c r="D425" t="s">
        <v>12550</v>
      </c>
      <c r="E425" t="s">
        <v>5437</v>
      </c>
      <c r="F425" t="s">
        <v>12595</v>
      </c>
      <c r="G425" t="s">
        <v>1667</v>
      </c>
    </row>
    <row r="426" spans="1:7">
      <c r="A426" t="s">
        <v>7225</v>
      </c>
      <c r="C426" t="s">
        <v>12547</v>
      </c>
      <c r="D426" t="s">
        <v>12558</v>
      </c>
      <c r="E426" t="s">
        <v>5440</v>
      </c>
      <c r="F426" t="s">
        <v>12597</v>
      </c>
    </row>
    <row r="427" spans="1:7">
      <c r="A427" t="s">
        <v>7226</v>
      </c>
      <c r="C427" t="s">
        <v>12545</v>
      </c>
      <c r="D427" t="s">
        <v>12550</v>
      </c>
      <c r="E427" t="s">
        <v>5442</v>
      </c>
      <c r="F427" t="s">
        <v>12596</v>
      </c>
      <c r="G427" t="s">
        <v>1884</v>
      </c>
    </row>
    <row r="428" spans="1:7">
      <c r="A428" t="s">
        <v>7227</v>
      </c>
      <c r="B428" t="s">
        <v>12423</v>
      </c>
      <c r="C428" t="s">
        <v>12548</v>
      </c>
      <c r="D428" t="s">
        <v>12569</v>
      </c>
      <c r="E428" t="s">
        <v>5440</v>
      </c>
      <c r="F428" t="s">
        <v>12596</v>
      </c>
      <c r="G428" t="s">
        <v>1940</v>
      </c>
    </row>
    <row r="429" spans="1:7">
      <c r="A429" t="s">
        <v>7228</v>
      </c>
      <c r="C429" t="s">
        <v>12543</v>
      </c>
      <c r="D429" t="s">
        <v>12543</v>
      </c>
      <c r="E429" t="s">
        <v>5439</v>
      </c>
      <c r="F429" t="s">
        <v>12543</v>
      </c>
    </row>
    <row r="430" spans="1:7">
      <c r="A430" t="s">
        <v>7229</v>
      </c>
      <c r="B430" t="s">
        <v>12452</v>
      </c>
      <c r="C430" t="s">
        <v>12545</v>
      </c>
      <c r="D430" t="s">
        <v>12573</v>
      </c>
      <c r="E430" t="s">
        <v>5437</v>
      </c>
      <c r="F430" t="s">
        <v>12596</v>
      </c>
      <c r="G430" t="s">
        <v>1940</v>
      </c>
    </row>
    <row r="431" spans="1:7">
      <c r="A431" t="s">
        <v>7230</v>
      </c>
      <c r="B431" t="s">
        <v>12453</v>
      </c>
      <c r="C431" t="s">
        <v>12545</v>
      </c>
      <c r="D431" t="s">
        <v>12573</v>
      </c>
      <c r="E431" t="s">
        <v>5437</v>
      </c>
      <c r="F431" t="s">
        <v>12596</v>
      </c>
      <c r="G431" t="s">
        <v>1940</v>
      </c>
    </row>
    <row r="432" spans="1:7">
      <c r="A432" t="s">
        <v>7231</v>
      </c>
      <c r="B432" t="s">
        <v>12454</v>
      </c>
      <c r="C432" t="s">
        <v>12545</v>
      </c>
      <c r="D432" t="s">
        <v>12573</v>
      </c>
      <c r="E432" t="s">
        <v>5437</v>
      </c>
      <c r="F432" t="s">
        <v>12596</v>
      </c>
      <c r="G432" t="s">
        <v>1940</v>
      </c>
    </row>
    <row r="433" spans="1:7">
      <c r="A433" t="s">
        <v>7232</v>
      </c>
      <c r="B433" t="s">
        <v>12455</v>
      </c>
      <c r="C433" t="s">
        <v>12544</v>
      </c>
      <c r="D433" t="s">
        <v>12564</v>
      </c>
      <c r="E433" t="s">
        <v>5440</v>
      </c>
      <c r="F433" t="s">
        <v>12596</v>
      </c>
      <c r="G433" t="s">
        <v>1940</v>
      </c>
    </row>
    <row r="434" spans="1:7">
      <c r="A434" t="s">
        <v>7233</v>
      </c>
      <c r="B434" t="s">
        <v>12452</v>
      </c>
      <c r="C434" t="s">
        <v>12545</v>
      </c>
      <c r="D434" t="s">
        <v>12573</v>
      </c>
      <c r="E434" t="s">
        <v>5437</v>
      </c>
      <c r="F434" t="s">
        <v>12595</v>
      </c>
      <c r="G434" t="s">
        <v>1940</v>
      </c>
    </row>
    <row r="435" spans="1:7">
      <c r="A435" t="s">
        <v>7234</v>
      </c>
      <c r="B435" t="s">
        <v>12452</v>
      </c>
      <c r="C435" t="s">
        <v>12545</v>
      </c>
      <c r="D435" t="s">
        <v>12573</v>
      </c>
      <c r="E435" t="s">
        <v>5441</v>
      </c>
      <c r="F435" t="s">
        <v>12595</v>
      </c>
      <c r="G435" t="s">
        <v>1940</v>
      </c>
    </row>
    <row r="436" spans="1:7">
      <c r="A436" t="s">
        <v>7235</v>
      </c>
      <c r="B436" t="s">
        <v>12452</v>
      </c>
      <c r="C436" t="s">
        <v>12545</v>
      </c>
      <c r="D436" t="s">
        <v>12573</v>
      </c>
      <c r="E436" t="s">
        <v>5437</v>
      </c>
      <c r="F436" t="s">
        <v>12596</v>
      </c>
      <c r="G436" t="s">
        <v>1940</v>
      </c>
    </row>
    <row r="437" spans="1:7">
      <c r="A437" t="s">
        <v>7236</v>
      </c>
      <c r="B437" t="s">
        <v>12456</v>
      </c>
      <c r="C437" t="s">
        <v>12545</v>
      </c>
      <c r="D437" t="s">
        <v>12564</v>
      </c>
      <c r="E437" t="s">
        <v>5440</v>
      </c>
      <c r="F437" t="s">
        <v>12596</v>
      </c>
      <c r="G437" t="s">
        <v>12689</v>
      </c>
    </row>
    <row r="438" spans="1:7">
      <c r="A438" t="s">
        <v>7237</v>
      </c>
      <c r="B438" t="s">
        <v>12456</v>
      </c>
      <c r="C438" t="s">
        <v>12544</v>
      </c>
      <c r="D438" t="s">
        <v>12564</v>
      </c>
      <c r="E438" t="s">
        <v>5440</v>
      </c>
      <c r="F438" t="s">
        <v>12595</v>
      </c>
      <c r="G438" t="s">
        <v>12690</v>
      </c>
    </row>
    <row r="439" spans="1:7">
      <c r="A439" t="s">
        <v>7238</v>
      </c>
      <c r="B439" t="s">
        <v>12457</v>
      </c>
      <c r="C439" t="s">
        <v>12544</v>
      </c>
      <c r="D439" t="s">
        <v>12564</v>
      </c>
      <c r="E439" t="s">
        <v>5440</v>
      </c>
      <c r="F439" t="s">
        <v>12596</v>
      </c>
      <c r="G439" t="s">
        <v>1940</v>
      </c>
    </row>
    <row r="440" spans="1:7">
      <c r="A440" t="s">
        <v>7239</v>
      </c>
      <c r="C440" t="s">
        <v>12543</v>
      </c>
      <c r="D440" t="s">
        <v>12543</v>
      </c>
      <c r="E440" t="s">
        <v>5439</v>
      </c>
      <c r="F440" t="s">
        <v>12543</v>
      </c>
    </row>
    <row r="441" spans="1:7">
      <c r="A441" t="s">
        <v>7240</v>
      </c>
      <c r="B441" t="s">
        <v>12452</v>
      </c>
      <c r="C441" t="s">
        <v>12544</v>
      </c>
      <c r="D441" t="s">
        <v>12564</v>
      </c>
      <c r="E441" t="s">
        <v>5437</v>
      </c>
      <c r="F441" t="s">
        <v>12596</v>
      </c>
      <c r="G441" t="s">
        <v>1940</v>
      </c>
    </row>
    <row r="442" spans="1:7">
      <c r="A442" t="s">
        <v>7241</v>
      </c>
      <c r="B442" t="s">
        <v>12458</v>
      </c>
      <c r="C442" t="s">
        <v>12544</v>
      </c>
      <c r="D442" t="s">
        <v>12564</v>
      </c>
      <c r="E442" t="s">
        <v>5437</v>
      </c>
      <c r="F442" t="s">
        <v>12596</v>
      </c>
      <c r="G442" t="s">
        <v>1940</v>
      </c>
    </row>
    <row r="443" spans="1:7">
      <c r="A443" t="s">
        <v>7242</v>
      </c>
      <c r="B443" t="s">
        <v>12454</v>
      </c>
      <c r="C443" t="s">
        <v>12544</v>
      </c>
      <c r="D443" t="s">
        <v>12564</v>
      </c>
      <c r="E443" t="s">
        <v>5437</v>
      </c>
      <c r="F443" t="s">
        <v>12596</v>
      </c>
      <c r="G443" t="s">
        <v>1940</v>
      </c>
    </row>
    <row r="444" spans="1:7">
      <c r="A444" t="s">
        <v>7243</v>
      </c>
      <c r="B444" t="s">
        <v>12456</v>
      </c>
      <c r="C444" t="s">
        <v>12542</v>
      </c>
      <c r="D444" t="s">
        <v>12550</v>
      </c>
      <c r="E444" t="s">
        <v>5440</v>
      </c>
      <c r="F444" t="s">
        <v>12596</v>
      </c>
      <c r="G444" t="s">
        <v>1667</v>
      </c>
    </row>
    <row r="445" spans="1:7">
      <c r="A445" t="s">
        <v>7244</v>
      </c>
      <c r="B445" t="s">
        <v>12456</v>
      </c>
      <c r="C445" t="s">
        <v>12542</v>
      </c>
      <c r="D445" t="s">
        <v>12550</v>
      </c>
      <c r="E445" t="s">
        <v>5440</v>
      </c>
      <c r="F445" t="s">
        <v>12596</v>
      </c>
      <c r="G445" t="s">
        <v>1667</v>
      </c>
    </row>
    <row r="446" spans="1:7">
      <c r="A446" t="s">
        <v>7245</v>
      </c>
      <c r="B446" t="s">
        <v>12456</v>
      </c>
      <c r="C446" t="s">
        <v>12542</v>
      </c>
      <c r="D446" t="s">
        <v>12550</v>
      </c>
      <c r="E446" t="s">
        <v>5440</v>
      </c>
      <c r="F446" t="s">
        <v>12596</v>
      </c>
      <c r="G446" t="s">
        <v>1667</v>
      </c>
    </row>
    <row r="447" spans="1:7">
      <c r="A447" t="s">
        <v>7246</v>
      </c>
      <c r="B447" t="s">
        <v>12456</v>
      </c>
      <c r="C447" t="s">
        <v>12542</v>
      </c>
      <c r="D447" t="s">
        <v>12550</v>
      </c>
      <c r="E447" t="s">
        <v>5440</v>
      </c>
      <c r="F447" t="s">
        <v>12596</v>
      </c>
      <c r="G447" t="s">
        <v>1667</v>
      </c>
    </row>
    <row r="448" spans="1:7">
      <c r="A448" t="s">
        <v>7247</v>
      </c>
      <c r="B448" t="s">
        <v>12456</v>
      </c>
      <c r="C448" t="s">
        <v>12544</v>
      </c>
      <c r="D448" t="s">
        <v>12574</v>
      </c>
      <c r="E448" t="s">
        <v>5440</v>
      </c>
      <c r="F448" t="s">
        <v>12596</v>
      </c>
      <c r="G448" t="s">
        <v>1667</v>
      </c>
    </row>
    <row r="449" spans="1:7">
      <c r="A449" t="s">
        <v>7248</v>
      </c>
      <c r="C449" t="s">
        <v>12547</v>
      </c>
      <c r="D449" t="s">
        <v>12568</v>
      </c>
      <c r="E449" t="s">
        <v>5440</v>
      </c>
      <c r="F449" t="s">
        <v>12595</v>
      </c>
      <c r="G449" t="s">
        <v>12691</v>
      </c>
    </row>
    <row r="450" spans="1:7">
      <c r="A450" t="s">
        <v>7249</v>
      </c>
      <c r="C450" t="s">
        <v>12542</v>
      </c>
      <c r="D450" t="s">
        <v>12550</v>
      </c>
      <c r="E450" t="s">
        <v>5442</v>
      </c>
      <c r="F450" t="s">
        <v>12594</v>
      </c>
      <c r="G450" t="s">
        <v>1900</v>
      </c>
    </row>
    <row r="451" spans="1:7">
      <c r="A451" t="s">
        <v>7250</v>
      </c>
      <c r="B451" t="s">
        <v>12423</v>
      </c>
      <c r="C451" t="s">
        <v>12548</v>
      </c>
      <c r="D451" t="s">
        <v>12569</v>
      </c>
      <c r="E451" t="s">
        <v>5450</v>
      </c>
      <c r="F451" t="s">
        <v>12594</v>
      </c>
      <c r="G451" t="s">
        <v>1940</v>
      </c>
    </row>
    <row r="452" spans="1:7">
      <c r="A452" t="s">
        <v>7251</v>
      </c>
      <c r="B452" t="s">
        <v>12423</v>
      </c>
      <c r="C452" t="s">
        <v>12544</v>
      </c>
      <c r="D452" t="s">
        <v>12572</v>
      </c>
      <c r="E452" t="s">
        <v>5440</v>
      </c>
      <c r="F452" t="s">
        <v>12595</v>
      </c>
      <c r="G452" t="s">
        <v>1940</v>
      </c>
    </row>
    <row r="453" spans="1:7">
      <c r="A453" t="s">
        <v>7252</v>
      </c>
      <c r="B453" t="s">
        <v>12423</v>
      </c>
      <c r="C453" t="s">
        <v>12545</v>
      </c>
      <c r="D453" t="s">
        <v>12566</v>
      </c>
      <c r="E453" t="s">
        <v>5437</v>
      </c>
      <c r="F453" t="s">
        <v>12595</v>
      </c>
      <c r="G453" t="s">
        <v>1667</v>
      </c>
    </row>
    <row r="454" spans="1:7">
      <c r="A454" t="s">
        <v>7253</v>
      </c>
      <c r="C454" t="s">
        <v>12546</v>
      </c>
      <c r="D454" t="s">
        <v>12556</v>
      </c>
      <c r="E454" t="s">
        <v>5437</v>
      </c>
      <c r="F454" t="s">
        <v>12596</v>
      </c>
      <c r="G454" t="s">
        <v>1884</v>
      </c>
    </row>
    <row r="455" spans="1:7">
      <c r="A455" t="s">
        <v>7254</v>
      </c>
      <c r="C455" t="s">
        <v>12544</v>
      </c>
      <c r="D455" t="s">
        <v>12566</v>
      </c>
      <c r="E455" t="s">
        <v>5441</v>
      </c>
      <c r="F455" t="s">
        <v>12595</v>
      </c>
      <c r="G455" t="s">
        <v>12600</v>
      </c>
    </row>
    <row r="456" spans="1:7">
      <c r="A456" t="s">
        <v>7255</v>
      </c>
      <c r="B456" t="s">
        <v>12423</v>
      </c>
      <c r="C456" t="s">
        <v>12545</v>
      </c>
      <c r="D456" t="s">
        <v>12553</v>
      </c>
      <c r="E456" t="s">
        <v>5442</v>
      </c>
      <c r="F456" t="s">
        <v>12596</v>
      </c>
      <c r="G456" t="s">
        <v>12692</v>
      </c>
    </row>
    <row r="457" spans="1:7">
      <c r="A457" t="s">
        <v>7256</v>
      </c>
      <c r="C457" t="s">
        <v>12543</v>
      </c>
      <c r="D457" t="s">
        <v>12543</v>
      </c>
      <c r="E457" t="s">
        <v>5439</v>
      </c>
      <c r="F457" t="s">
        <v>12543</v>
      </c>
    </row>
    <row r="458" spans="1:7">
      <c r="A458" t="s">
        <v>7257</v>
      </c>
      <c r="C458" t="s">
        <v>12544</v>
      </c>
      <c r="D458" t="s">
        <v>12551</v>
      </c>
      <c r="E458" t="s">
        <v>5440</v>
      </c>
      <c r="F458" t="s">
        <v>12597</v>
      </c>
      <c r="G458" t="s">
        <v>12693</v>
      </c>
    </row>
    <row r="459" spans="1:7">
      <c r="A459" t="s">
        <v>7258</v>
      </c>
      <c r="C459" t="s">
        <v>12544</v>
      </c>
      <c r="D459" t="s">
        <v>12551</v>
      </c>
      <c r="E459" t="s">
        <v>5440</v>
      </c>
      <c r="F459" t="s">
        <v>12597</v>
      </c>
      <c r="G459" t="s">
        <v>12693</v>
      </c>
    </row>
    <row r="460" spans="1:7">
      <c r="A460" t="s">
        <v>7259</v>
      </c>
      <c r="C460" t="s">
        <v>12544</v>
      </c>
      <c r="D460" t="s">
        <v>12551</v>
      </c>
      <c r="E460" t="s">
        <v>5440</v>
      </c>
      <c r="F460" t="s">
        <v>12597</v>
      </c>
      <c r="G460" t="s">
        <v>12693</v>
      </c>
    </row>
    <row r="461" spans="1:7">
      <c r="A461" t="s">
        <v>7260</v>
      </c>
      <c r="C461" t="s">
        <v>12544</v>
      </c>
      <c r="D461" t="s">
        <v>12551</v>
      </c>
      <c r="E461" t="s">
        <v>5440</v>
      </c>
      <c r="F461" t="s">
        <v>12597</v>
      </c>
      <c r="G461" t="s">
        <v>12693</v>
      </c>
    </row>
    <row r="462" spans="1:7">
      <c r="A462" t="s">
        <v>7261</v>
      </c>
      <c r="C462" t="s">
        <v>12544</v>
      </c>
      <c r="D462" t="s">
        <v>12551</v>
      </c>
      <c r="E462" t="s">
        <v>5440</v>
      </c>
      <c r="F462" t="s">
        <v>12597</v>
      </c>
      <c r="G462" t="s">
        <v>12693</v>
      </c>
    </row>
    <row r="463" spans="1:7">
      <c r="A463" t="s">
        <v>7262</v>
      </c>
      <c r="C463" t="s">
        <v>12544</v>
      </c>
      <c r="D463" t="s">
        <v>12551</v>
      </c>
      <c r="E463" t="s">
        <v>5440</v>
      </c>
      <c r="F463" t="s">
        <v>12597</v>
      </c>
      <c r="G463" t="s">
        <v>12693</v>
      </c>
    </row>
    <row r="464" spans="1:7">
      <c r="A464" t="s">
        <v>7263</v>
      </c>
      <c r="C464" t="s">
        <v>12544</v>
      </c>
      <c r="D464" t="s">
        <v>12551</v>
      </c>
      <c r="E464" t="s">
        <v>5440</v>
      </c>
      <c r="F464" t="s">
        <v>12597</v>
      </c>
      <c r="G464" t="s">
        <v>12694</v>
      </c>
    </row>
    <row r="465" spans="1:7">
      <c r="A465" t="s">
        <v>7264</v>
      </c>
      <c r="C465" t="s">
        <v>12544</v>
      </c>
      <c r="D465" t="s">
        <v>12551</v>
      </c>
      <c r="E465" t="s">
        <v>5440</v>
      </c>
      <c r="F465" t="s">
        <v>12597</v>
      </c>
      <c r="G465" t="s">
        <v>12693</v>
      </c>
    </row>
    <row r="466" spans="1:7">
      <c r="A466" t="s">
        <v>7265</v>
      </c>
      <c r="C466" t="s">
        <v>12544</v>
      </c>
      <c r="D466" t="s">
        <v>12551</v>
      </c>
      <c r="E466" t="s">
        <v>5440</v>
      </c>
      <c r="F466" t="s">
        <v>12597</v>
      </c>
      <c r="G466" t="s">
        <v>12693</v>
      </c>
    </row>
    <row r="467" spans="1:7">
      <c r="A467" t="s">
        <v>7266</v>
      </c>
      <c r="C467" t="s">
        <v>12544</v>
      </c>
      <c r="D467" t="s">
        <v>12551</v>
      </c>
      <c r="E467" t="s">
        <v>5440</v>
      </c>
      <c r="F467" t="s">
        <v>12597</v>
      </c>
      <c r="G467" t="s">
        <v>12693</v>
      </c>
    </row>
    <row r="468" spans="1:7">
      <c r="A468" t="s">
        <v>7267</v>
      </c>
      <c r="C468" t="s">
        <v>12544</v>
      </c>
      <c r="D468" t="s">
        <v>12551</v>
      </c>
      <c r="E468" t="s">
        <v>5440</v>
      </c>
      <c r="F468" t="s">
        <v>12597</v>
      </c>
      <c r="G468" t="s">
        <v>12693</v>
      </c>
    </row>
    <row r="469" spans="1:7">
      <c r="A469" t="s">
        <v>7268</v>
      </c>
      <c r="C469" t="s">
        <v>12544</v>
      </c>
      <c r="D469" t="s">
        <v>12551</v>
      </c>
      <c r="E469" t="s">
        <v>5440</v>
      </c>
      <c r="F469" t="s">
        <v>12597</v>
      </c>
      <c r="G469" t="s">
        <v>12693</v>
      </c>
    </row>
    <row r="470" spans="1:7">
      <c r="A470" t="s">
        <v>7269</v>
      </c>
      <c r="C470" t="s">
        <v>12544</v>
      </c>
      <c r="D470" t="s">
        <v>12551</v>
      </c>
      <c r="E470" t="s">
        <v>5440</v>
      </c>
      <c r="F470" t="s">
        <v>12597</v>
      </c>
      <c r="G470" t="s">
        <v>12693</v>
      </c>
    </row>
    <row r="471" spans="1:7">
      <c r="A471" t="s">
        <v>7270</v>
      </c>
      <c r="C471" t="s">
        <v>12544</v>
      </c>
      <c r="D471" t="s">
        <v>12551</v>
      </c>
      <c r="E471" t="s">
        <v>5440</v>
      </c>
      <c r="F471" t="s">
        <v>12597</v>
      </c>
      <c r="G471" t="s">
        <v>12693</v>
      </c>
    </row>
    <row r="472" spans="1:7">
      <c r="A472" t="s">
        <v>7271</v>
      </c>
      <c r="C472" t="s">
        <v>12544</v>
      </c>
      <c r="D472" t="s">
        <v>12551</v>
      </c>
      <c r="E472" t="s">
        <v>5440</v>
      </c>
      <c r="F472" t="s">
        <v>12597</v>
      </c>
      <c r="G472" t="s">
        <v>12693</v>
      </c>
    </row>
    <row r="473" spans="1:7">
      <c r="A473" t="s">
        <v>7272</v>
      </c>
      <c r="C473" t="s">
        <v>12544</v>
      </c>
      <c r="D473" t="s">
        <v>12551</v>
      </c>
      <c r="E473" t="s">
        <v>5440</v>
      </c>
      <c r="F473" t="s">
        <v>12597</v>
      </c>
      <c r="G473" t="s">
        <v>12693</v>
      </c>
    </row>
    <row r="474" spans="1:7">
      <c r="A474" t="s">
        <v>7273</v>
      </c>
      <c r="C474" t="s">
        <v>12544</v>
      </c>
      <c r="D474" t="s">
        <v>12551</v>
      </c>
      <c r="E474" t="s">
        <v>5440</v>
      </c>
      <c r="F474" t="s">
        <v>12597</v>
      </c>
      <c r="G474" t="s">
        <v>12693</v>
      </c>
    </row>
    <row r="475" spans="1:7">
      <c r="A475" t="s">
        <v>7274</v>
      </c>
      <c r="C475" t="s">
        <v>12544</v>
      </c>
      <c r="D475" t="s">
        <v>12551</v>
      </c>
      <c r="E475" t="s">
        <v>5440</v>
      </c>
      <c r="F475" t="s">
        <v>12597</v>
      </c>
      <c r="G475" t="s">
        <v>12693</v>
      </c>
    </row>
    <row r="476" spans="1:7">
      <c r="A476" t="s">
        <v>7275</v>
      </c>
      <c r="C476" t="s">
        <v>12544</v>
      </c>
      <c r="D476" t="s">
        <v>12551</v>
      </c>
      <c r="E476" t="s">
        <v>5440</v>
      </c>
      <c r="F476" t="s">
        <v>12597</v>
      </c>
      <c r="G476" t="s">
        <v>12693</v>
      </c>
    </row>
    <row r="477" spans="1:7">
      <c r="A477" t="s">
        <v>7276</v>
      </c>
      <c r="C477" t="s">
        <v>12544</v>
      </c>
      <c r="D477" t="s">
        <v>12551</v>
      </c>
      <c r="E477" t="s">
        <v>5440</v>
      </c>
      <c r="F477" t="s">
        <v>12597</v>
      </c>
      <c r="G477" t="s">
        <v>12693</v>
      </c>
    </row>
    <row r="478" spans="1:7">
      <c r="A478" t="s">
        <v>7277</v>
      </c>
      <c r="C478" t="s">
        <v>12544</v>
      </c>
      <c r="D478" t="s">
        <v>12551</v>
      </c>
      <c r="E478" t="s">
        <v>5440</v>
      </c>
      <c r="F478" t="s">
        <v>12597</v>
      </c>
      <c r="G478" t="s">
        <v>12693</v>
      </c>
    </row>
    <row r="479" spans="1:7">
      <c r="A479" t="s">
        <v>7278</v>
      </c>
      <c r="C479" t="s">
        <v>12544</v>
      </c>
      <c r="D479" t="s">
        <v>12551</v>
      </c>
      <c r="E479" t="s">
        <v>5440</v>
      </c>
      <c r="F479" t="s">
        <v>12597</v>
      </c>
      <c r="G479" t="s">
        <v>12693</v>
      </c>
    </row>
    <row r="480" spans="1:7">
      <c r="A480" t="s">
        <v>7279</v>
      </c>
      <c r="C480" t="s">
        <v>12544</v>
      </c>
      <c r="D480" t="s">
        <v>12551</v>
      </c>
      <c r="E480" t="s">
        <v>5440</v>
      </c>
      <c r="F480" t="s">
        <v>12597</v>
      </c>
      <c r="G480" t="s">
        <v>12693</v>
      </c>
    </row>
    <row r="481" spans="1:7">
      <c r="A481" t="s">
        <v>7280</v>
      </c>
      <c r="C481" t="s">
        <v>12544</v>
      </c>
      <c r="D481" t="s">
        <v>12551</v>
      </c>
      <c r="E481" t="s">
        <v>5440</v>
      </c>
      <c r="F481" t="s">
        <v>12597</v>
      </c>
      <c r="G481" t="s">
        <v>12693</v>
      </c>
    </row>
    <row r="482" spans="1:7">
      <c r="A482" t="s">
        <v>7281</v>
      </c>
      <c r="C482" t="s">
        <v>12544</v>
      </c>
      <c r="D482" t="s">
        <v>12551</v>
      </c>
      <c r="E482" t="s">
        <v>5440</v>
      </c>
      <c r="F482" t="s">
        <v>12597</v>
      </c>
      <c r="G482" t="s">
        <v>12693</v>
      </c>
    </row>
    <row r="483" spans="1:7">
      <c r="A483" t="s">
        <v>7282</v>
      </c>
      <c r="C483" t="s">
        <v>12544</v>
      </c>
      <c r="D483" t="s">
        <v>12551</v>
      </c>
      <c r="E483" t="s">
        <v>5440</v>
      </c>
      <c r="F483" t="s">
        <v>12597</v>
      </c>
      <c r="G483" t="s">
        <v>12693</v>
      </c>
    </row>
    <row r="484" spans="1:7">
      <c r="A484" t="s">
        <v>7283</v>
      </c>
      <c r="C484" t="s">
        <v>12544</v>
      </c>
      <c r="D484" t="s">
        <v>12551</v>
      </c>
      <c r="E484" t="s">
        <v>5440</v>
      </c>
      <c r="F484" t="s">
        <v>12597</v>
      </c>
      <c r="G484" t="s">
        <v>12693</v>
      </c>
    </row>
    <row r="485" spans="1:7">
      <c r="A485" t="s">
        <v>7284</v>
      </c>
      <c r="C485" t="s">
        <v>12544</v>
      </c>
      <c r="D485" t="s">
        <v>12551</v>
      </c>
      <c r="E485" t="s">
        <v>5440</v>
      </c>
      <c r="F485" t="s">
        <v>12597</v>
      </c>
      <c r="G485" t="s">
        <v>12693</v>
      </c>
    </row>
    <row r="486" spans="1:7">
      <c r="A486" t="s">
        <v>7285</v>
      </c>
      <c r="C486" t="s">
        <v>12544</v>
      </c>
      <c r="D486" t="s">
        <v>12551</v>
      </c>
      <c r="E486" t="s">
        <v>5440</v>
      </c>
      <c r="F486" t="s">
        <v>12597</v>
      </c>
      <c r="G486" t="s">
        <v>12693</v>
      </c>
    </row>
    <row r="487" spans="1:7">
      <c r="A487" t="s">
        <v>7286</v>
      </c>
      <c r="C487" t="s">
        <v>12544</v>
      </c>
      <c r="D487" t="s">
        <v>12551</v>
      </c>
      <c r="E487" t="s">
        <v>5440</v>
      </c>
      <c r="F487" t="s">
        <v>12597</v>
      </c>
      <c r="G487" t="s">
        <v>12693</v>
      </c>
    </row>
    <row r="488" spans="1:7">
      <c r="A488" t="s">
        <v>7287</v>
      </c>
      <c r="C488" t="s">
        <v>12544</v>
      </c>
      <c r="D488" t="s">
        <v>12551</v>
      </c>
      <c r="E488" t="s">
        <v>5440</v>
      </c>
      <c r="F488" t="s">
        <v>12597</v>
      </c>
      <c r="G488" t="s">
        <v>12693</v>
      </c>
    </row>
    <row r="489" spans="1:7">
      <c r="A489" t="s">
        <v>7288</v>
      </c>
      <c r="C489" t="s">
        <v>12544</v>
      </c>
      <c r="D489" t="s">
        <v>12551</v>
      </c>
      <c r="E489" t="s">
        <v>5440</v>
      </c>
      <c r="F489" t="s">
        <v>12597</v>
      </c>
      <c r="G489" t="s">
        <v>12693</v>
      </c>
    </row>
    <row r="490" spans="1:7">
      <c r="A490" t="s">
        <v>7289</v>
      </c>
      <c r="C490" t="s">
        <v>12544</v>
      </c>
      <c r="D490" t="s">
        <v>12551</v>
      </c>
      <c r="E490" t="s">
        <v>5440</v>
      </c>
      <c r="F490" t="s">
        <v>12597</v>
      </c>
      <c r="G490" t="s">
        <v>12693</v>
      </c>
    </row>
    <row r="491" spans="1:7">
      <c r="A491" t="s">
        <v>7290</v>
      </c>
      <c r="C491" t="s">
        <v>12544</v>
      </c>
      <c r="D491" t="s">
        <v>12551</v>
      </c>
      <c r="E491" t="s">
        <v>5440</v>
      </c>
      <c r="F491" t="s">
        <v>12597</v>
      </c>
      <c r="G491" t="s">
        <v>12693</v>
      </c>
    </row>
    <row r="492" spans="1:7">
      <c r="A492" t="s">
        <v>7291</v>
      </c>
      <c r="C492" t="s">
        <v>12544</v>
      </c>
      <c r="D492" t="s">
        <v>12551</v>
      </c>
      <c r="E492" t="s">
        <v>5440</v>
      </c>
      <c r="F492" t="s">
        <v>12597</v>
      </c>
      <c r="G492" t="s">
        <v>12693</v>
      </c>
    </row>
    <row r="493" spans="1:7">
      <c r="A493" t="s">
        <v>7292</v>
      </c>
      <c r="C493" t="s">
        <v>12544</v>
      </c>
      <c r="D493" t="s">
        <v>12551</v>
      </c>
      <c r="E493" t="s">
        <v>5440</v>
      </c>
      <c r="F493" t="s">
        <v>12597</v>
      </c>
      <c r="G493" t="s">
        <v>12693</v>
      </c>
    </row>
    <row r="494" spans="1:7">
      <c r="A494" t="s">
        <v>7293</v>
      </c>
      <c r="C494" t="s">
        <v>12544</v>
      </c>
      <c r="D494" t="s">
        <v>12551</v>
      </c>
      <c r="E494" t="s">
        <v>5440</v>
      </c>
      <c r="F494" t="s">
        <v>12597</v>
      </c>
      <c r="G494" t="s">
        <v>12693</v>
      </c>
    </row>
    <row r="495" spans="1:7">
      <c r="A495" t="s">
        <v>7294</v>
      </c>
      <c r="C495" t="s">
        <v>12544</v>
      </c>
      <c r="D495" t="s">
        <v>12551</v>
      </c>
      <c r="E495" t="s">
        <v>5440</v>
      </c>
      <c r="F495" t="s">
        <v>12597</v>
      </c>
      <c r="G495" t="s">
        <v>12693</v>
      </c>
    </row>
    <row r="496" spans="1:7">
      <c r="A496" t="s">
        <v>7295</v>
      </c>
      <c r="C496" t="s">
        <v>12544</v>
      </c>
      <c r="D496" t="s">
        <v>12551</v>
      </c>
      <c r="E496" t="s">
        <v>5440</v>
      </c>
      <c r="F496" t="s">
        <v>12597</v>
      </c>
      <c r="G496" t="s">
        <v>12693</v>
      </c>
    </row>
    <row r="497" spans="1:7">
      <c r="A497" t="s">
        <v>7296</v>
      </c>
      <c r="C497" t="s">
        <v>12544</v>
      </c>
      <c r="D497" t="s">
        <v>12551</v>
      </c>
      <c r="E497" t="s">
        <v>5440</v>
      </c>
      <c r="F497" t="s">
        <v>12597</v>
      </c>
      <c r="G497" t="s">
        <v>12693</v>
      </c>
    </row>
    <row r="498" spans="1:7">
      <c r="A498" t="s">
        <v>7297</v>
      </c>
      <c r="C498" t="s">
        <v>12544</v>
      </c>
      <c r="D498" t="s">
        <v>12551</v>
      </c>
      <c r="E498" t="s">
        <v>5440</v>
      </c>
      <c r="F498" t="s">
        <v>12597</v>
      </c>
      <c r="G498" t="s">
        <v>12693</v>
      </c>
    </row>
    <row r="499" spans="1:7">
      <c r="A499" t="s">
        <v>7298</v>
      </c>
      <c r="C499" t="s">
        <v>12544</v>
      </c>
      <c r="D499" t="s">
        <v>12551</v>
      </c>
      <c r="E499" t="s">
        <v>5440</v>
      </c>
      <c r="F499" t="s">
        <v>12597</v>
      </c>
      <c r="G499" t="s">
        <v>12693</v>
      </c>
    </row>
    <row r="500" spans="1:7">
      <c r="A500" t="s">
        <v>7299</v>
      </c>
      <c r="C500" t="s">
        <v>12544</v>
      </c>
      <c r="D500" t="s">
        <v>12551</v>
      </c>
      <c r="E500" t="s">
        <v>5440</v>
      </c>
      <c r="F500" t="s">
        <v>12597</v>
      </c>
      <c r="G500" t="s">
        <v>12693</v>
      </c>
    </row>
    <row r="501" spans="1:7">
      <c r="A501" t="s">
        <v>7300</v>
      </c>
      <c r="C501" t="s">
        <v>12544</v>
      </c>
      <c r="D501" t="s">
        <v>12551</v>
      </c>
      <c r="E501" t="s">
        <v>5440</v>
      </c>
      <c r="F501" t="s">
        <v>12597</v>
      </c>
      <c r="G501" t="s">
        <v>12693</v>
      </c>
    </row>
    <row r="502" spans="1:7">
      <c r="A502" t="s">
        <v>7301</v>
      </c>
      <c r="C502" t="s">
        <v>12544</v>
      </c>
      <c r="D502" t="s">
        <v>12551</v>
      </c>
      <c r="E502" t="s">
        <v>5440</v>
      </c>
      <c r="F502" t="s">
        <v>12597</v>
      </c>
      <c r="G502" t="s">
        <v>12693</v>
      </c>
    </row>
    <row r="503" spans="1:7">
      <c r="A503" t="s">
        <v>7302</v>
      </c>
      <c r="C503" t="s">
        <v>12544</v>
      </c>
      <c r="D503" t="s">
        <v>12551</v>
      </c>
      <c r="E503" t="s">
        <v>5440</v>
      </c>
      <c r="F503" t="s">
        <v>12597</v>
      </c>
      <c r="G503" t="s">
        <v>12693</v>
      </c>
    </row>
    <row r="504" spans="1:7">
      <c r="A504" t="s">
        <v>7303</v>
      </c>
      <c r="C504" t="s">
        <v>12544</v>
      </c>
      <c r="D504" t="s">
        <v>12551</v>
      </c>
      <c r="E504" t="s">
        <v>5440</v>
      </c>
      <c r="F504" t="s">
        <v>12597</v>
      </c>
      <c r="G504" t="s">
        <v>12693</v>
      </c>
    </row>
    <row r="505" spans="1:7">
      <c r="A505" t="s">
        <v>7304</v>
      </c>
      <c r="C505" t="s">
        <v>12544</v>
      </c>
      <c r="D505" t="s">
        <v>12551</v>
      </c>
      <c r="E505" t="s">
        <v>5440</v>
      </c>
      <c r="F505" t="s">
        <v>12597</v>
      </c>
      <c r="G505" t="s">
        <v>12693</v>
      </c>
    </row>
    <row r="506" spans="1:7">
      <c r="A506" t="s">
        <v>7305</v>
      </c>
      <c r="C506" t="s">
        <v>12544</v>
      </c>
      <c r="D506" t="s">
        <v>12551</v>
      </c>
      <c r="E506" t="s">
        <v>5440</v>
      </c>
      <c r="F506" t="s">
        <v>12597</v>
      </c>
      <c r="G506" t="s">
        <v>12693</v>
      </c>
    </row>
    <row r="507" spans="1:7">
      <c r="A507" t="s">
        <v>7306</v>
      </c>
      <c r="C507" t="s">
        <v>12544</v>
      </c>
      <c r="D507" t="s">
        <v>12551</v>
      </c>
      <c r="E507" t="s">
        <v>5440</v>
      </c>
      <c r="F507" t="s">
        <v>12597</v>
      </c>
      <c r="G507" t="s">
        <v>12693</v>
      </c>
    </row>
    <row r="508" spans="1:7">
      <c r="A508" t="s">
        <v>7307</v>
      </c>
      <c r="C508" t="s">
        <v>12544</v>
      </c>
      <c r="D508" t="s">
        <v>12551</v>
      </c>
      <c r="E508" t="s">
        <v>5440</v>
      </c>
      <c r="F508" t="s">
        <v>12597</v>
      </c>
      <c r="G508" t="s">
        <v>12693</v>
      </c>
    </row>
    <row r="509" spans="1:7">
      <c r="A509" t="s">
        <v>7308</v>
      </c>
      <c r="C509" t="s">
        <v>12544</v>
      </c>
      <c r="D509" t="s">
        <v>12551</v>
      </c>
      <c r="E509" t="s">
        <v>5440</v>
      </c>
      <c r="F509" t="s">
        <v>12597</v>
      </c>
      <c r="G509" t="s">
        <v>12693</v>
      </c>
    </row>
    <row r="510" spans="1:7">
      <c r="A510" t="s">
        <v>7309</v>
      </c>
      <c r="C510" t="s">
        <v>12544</v>
      </c>
      <c r="D510" t="s">
        <v>12551</v>
      </c>
      <c r="E510" t="s">
        <v>5440</v>
      </c>
      <c r="F510" t="s">
        <v>12597</v>
      </c>
      <c r="G510" t="s">
        <v>12693</v>
      </c>
    </row>
    <row r="511" spans="1:7">
      <c r="A511" t="s">
        <v>7310</v>
      </c>
      <c r="C511" t="s">
        <v>12544</v>
      </c>
      <c r="D511" t="s">
        <v>12551</v>
      </c>
      <c r="E511" t="s">
        <v>5440</v>
      </c>
      <c r="F511" t="s">
        <v>12597</v>
      </c>
      <c r="G511" t="s">
        <v>12693</v>
      </c>
    </row>
    <row r="512" spans="1:7">
      <c r="A512" t="s">
        <v>7311</v>
      </c>
      <c r="C512" t="s">
        <v>12544</v>
      </c>
      <c r="D512" t="s">
        <v>12551</v>
      </c>
      <c r="E512" t="s">
        <v>5440</v>
      </c>
      <c r="F512" t="s">
        <v>12597</v>
      </c>
      <c r="G512" t="s">
        <v>12693</v>
      </c>
    </row>
    <row r="513" spans="1:7">
      <c r="A513" t="s">
        <v>7312</v>
      </c>
      <c r="C513" t="s">
        <v>12544</v>
      </c>
      <c r="D513" t="s">
        <v>12551</v>
      </c>
      <c r="E513" t="s">
        <v>5440</v>
      </c>
      <c r="F513" t="s">
        <v>12597</v>
      </c>
      <c r="G513" t="s">
        <v>12693</v>
      </c>
    </row>
    <row r="514" spans="1:7">
      <c r="A514" t="s">
        <v>7313</v>
      </c>
      <c r="C514" t="s">
        <v>12544</v>
      </c>
      <c r="D514" t="s">
        <v>12551</v>
      </c>
      <c r="E514" t="s">
        <v>5440</v>
      </c>
      <c r="F514" t="s">
        <v>12597</v>
      </c>
      <c r="G514" t="s">
        <v>12693</v>
      </c>
    </row>
    <row r="515" spans="1:7">
      <c r="A515" t="s">
        <v>7314</v>
      </c>
      <c r="C515" t="s">
        <v>12544</v>
      </c>
      <c r="D515" t="s">
        <v>12551</v>
      </c>
      <c r="E515" t="s">
        <v>5440</v>
      </c>
      <c r="F515" t="s">
        <v>12597</v>
      </c>
      <c r="G515" t="s">
        <v>12693</v>
      </c>
    </row>
    <row r="516" spans="1:7">
      <c r="A516" t="s">
        <v>7315</v>
      </c>
      <c r="C516" t="s">
        <v>12544</v>
      </c>
      <c r="D516" t="s">
        <v>12551</v>
      </c>
      <c r="E516" t="s">
        <v>5440</v>
      </c>
      <c r="F516" t="s">
        <v>12597</v>
      </c>
      <c r="G516" t="s">
        <v>12693</v>
      </c>
    </row>
    <row r="517" spans="1:7">
      <c r="A517" t="s">
        <v>7316</v>
      </c>
      <c r="C517" t="s">
        <v>12544</v>
      </c>
      <c r="D517" t="s">
        <v>12551</v>
      </c>
      <c r="E517" t="s">
        <v>5440</v>
      </c>
      <c r="F517" t="s">
        <v>12597</v>
      </c>
      <c r="G517" t="s">
        <v>12693</v>
      </c>
    </row>
    <row r="518" spans="1:7">
      <c r="A518" t="s">
        <v>7317</v>
      </c>
      <c r="C518" t="s">
        <v>12544</v>
      </c>
      <c r="D518" t="s">
        <v>12551</v>
      </c>
      <c r="E518" t="s">
        <v>5440</v>
      </c>
      <c r="F518" t="s">
        <v>12597</v>
      </c>
      <c r="G518" t="s">
        <v>12693</v>
      </c>
    </row>
    <row r="519" spans="1:7">
      <c r="A519" t="s">
        <v>7318</v>
      </c>
      <c r="C519" t="s">
        <v>12544</v>
      </c>
      <c r="D519" t="s">
        <v>12551</v>
      </c>
      <c r="E519" t="s">
        <v>5440</v>
      </c>
      <c r="F519" t="s">
        <v>12597</v>
      </c>
      <c r="G519" t="s">
        <v>12693</v>
      </c>
    </row>
    <row r="520" spans="1:7">
      <c r="A520" t="s">
        <v>7319</v>
      </c>
      <c r="C520" t="s">
        <v>12544</v>
      </c>
      <c r="D520" t="s">
        <v>12551</v>
      </c>
      <c r="E520" t="s">
        <v>5440</v>
      </c>
      <c r="F520" t="s">
        <v>12597</v>
      </c>
      <c r="G520" t="s">
        <v>12693</v>
      </c>
    </row>
    <row r="521" spans="1:7">
      <c r="A521" t="s">
        <v>7320</v>
      </c>
      <c r="C521" t="s">
        <v>12544</v>
      </c>
      <c r="D521" t="s">
        <v>12551</v>
      </c>
      <c r="E521" t="s">
        <v>5440</v>
      </c>
      <c r="F521" t="s">
        <v>12597</v>
      </c>
      <c r="G521" t="s">
        <v>12693</v>
      </c>
    </row>
    <row r="522" spans="1:7">
      <c r="A522" t="s">
        <v>7321</v>
      </c>
      <c r="C522" t="s">
        <v>12544</v>
      </c>
      <c r="D522" t="s">
        <v>12551</v>
      </c>
      <c r="E522" t="s">
        <v>5440</v>
      </c>
      <c r="F522" t="s">
        <v>12597</v>
      </c>
      <c r="G522" t="s">
        <v>12693</v>
      </c>
    </row>
    <row r="523" spans="1:7">
      <c r="A523" t="s">
        <v>7322</v>
      </c>
      <c r="C523" t="s">
        <v>12544</v>
      </c>
      <c r="D523" t="s">
        <v>12551</v>
      </c>
      <c r="E523" t="s">
        <v>5440</v>
      </c>
      <c r="F523" t="s">
        <v>12597</v>
      </c>
      <c r="G523" t="s">
        <v>12693</v>
      </c>
    </row>
    <row r="524" spans="1:7">
      <c r="A524" t="s">
        <v>7323</v>
      </c>
      <c r="C524" t="s">
        <v>12544</v>
      </c>
      <c r="D524" t="s">
        <v>12551</v>
      </c>
      <c r="E524" t="s">
        <v>5440</v>
      </c>
      <c r="F524" t="s">
        <v>12597</v>
      </c>
      <c r="G524" t="s">
        <v>12693</v>
      </c>
    </row>
    <row r="525" spans="1:7">
      <c r="A525" t="s">
        <v>7324</v>
      </c>
      <c r="C525" t="s">
        <v>12544</v>
      </c>
      <c r="D525" t="s">
        <v>12551</v>
      </c>
      <c r="E525" t="s">
        <v>5440</v>
      </c>
      <c r="F525" t="s">
        <v>12597</v>
      </c>
      <c r="G525" t="s">
        <v>12693</v>
      </c>
    </row>
    <row r="526" spans="1:7">
      <c r="A526" t="s">
        <v>7325</v>
      </c>
      <c r="C526" t="s">
        <v>12544</v>
      </c>
      <c r="D526" t="s">
        <v>12551</v>
      </c>
      <c r="E526" t="s">
        <v>5440</v>
      </c>
      <c r="F526" t="s">
        <v>12597</v>
      </c>
      <c r="G526" t="s">
        <v>12693</v>
      </c>
    </row>
    <row r="527" spans="1:7">
      <c r="A527" t="s">
        <v>7326</v>
      </c>
      <c r="C527" t="s">
        <v>12544</v>
      </c>
      <c r="D527" t="s">
        <v>12551</v>
      </c>
      <c r="E527" t="s">
        <v>5440</v>
      </c>
      <c r="F527" t="s">
        <v>12597</v>
      </c>
      <c r="G527" t="s">
        <v>12693</v>
      </c>
    </row>
    <row r="528" spans="1:7">
      <c r="A528" t="s">
        <v>7327</v>
      </c>
      <c r="C528" t="s">
        <v>12544</v>
      </c>
      <c r="D528" t="s">
        <v>12551</v>
      </c>
      <c r="E528" t="s">
        <v>5440</v>
      </c>
      <c r="F528" t="s">
        <v>12597</v>
      </c>
      <c r="G528" t="s">
        <v>12693</v>
      </c>
    </row>
    <row r="529" spans="1:7">
      <c r="A529" t="s">
        <v>7328</v>
      </c>
      <c r="C529" t="s">
        <v>12544</v>
      </c>
      <c r="D529" t="s">
        <v>12551</v>
      </c>
      <c r="E529" t="s">
        <v>5440</v>
      </c>
      <c r="F529" t="s">
        <v>12597</v>
      </c>
      <c r="G529" t="s">
        <v>12693</v>
      </c>
    </row>
    <row r="530" spans="1:7">
      <c r="A530" t="s">
        <v>7329</v>
      </c>
      <c r="C530" t="s">
        <v>12544</v>
      </c>
      <c r="D530" t="s">
        <v>12551</v>
      </c>
      <c r="E530" t="s">
        <v>5440</v>
      </c>
      <c r="F530" t="s">
        <v>12597</v>
      </c>
      <c r="G530" t="s">
        <v>12693</v>
      </c>
    </row>
    <row r="531" spans="1:7">
      <c r="A531" t="s">
        <v>7330</v>
      </c>
      <c r="C531" t="s">
        <v>12544</v>
      </c>
      <c r="D531" t="s">
        <v>12551</v>
      </c>
      <c r="E531" t="s">
        <v>5440</v>
      </c>
      <c r="F531" t="s">
        <v>12597</v>
      </c>
      <c r="G531" t="s">
        <v>12693</v>
      </c>
    </row>
    <row r="532" spans="1:7">
      <c r="A532" t="s">
        <v>7331</v>
      </c>
      <c r="C532" t="s">
        <v>12544</v>
      </c>
      <c r="D532" t="s">
        <v>12551</v>
      </c>
      <c r="E532" t="s">
        <v>5440</v>
      </c>
      <c r="F532" t="s">
        <v>12597</v>
      </c>
      <c r="G532" t="s">
        <v>12693</v>
      </c>
    </row>
    <row r="533" spans="1:7">
      <c r="A533" t="s">
        <v>7332</v>
      </c>
      <c r="C533" t="s">
        <v>12544</v>
      </c>
      <c r="D533" t="s">
        <v>12551</v>
      </c>
      <c r="E533" t="s">
        <v>5440</v>
      </c>
      <c r="F533" t="s">
        <v>12597</v>
      </c>
      <c r="G533" t="s">
        <v>12693</v>
      </c>
    </row>
    <row r="534" spans="1:7">
      <c r="A534" t="s">
        <v>7333</v>
      </c>
      <c r="C534" t="s">
        <v>12544</v>
      </c>
      <c r="D534" t="s">
        <v>12551</v>
      </c>
      <c r="E534" t="s">
        <v>5440</v>
      </c>
      <c r="F534" t="s">
        <v>12597</v>
      </c>
      <c r="G534" t="s">
        <v>12693</v>
      </c>
    </row>
    <row r="535" spans="1:7">
      <c r="A535" t="s">
        <v>7334</v>
      </c>
      <c r="C535" t="s">
        <v>12544</v>
      </c>
      <c r="D535" t="s">
        <v>12551</v>
      </c>
      <c r="E535" t="s">
        <v>5440</v>
      </c>
      <c r="F535" t="s">
        <v>12597</v>
      </c>
      <c r="G535" t="s">
        <v>12693</v>
      </c>
    </row>
    <row r="536" spans="1:7">
      <c r="A536" t="s">
        <v>7335</v>
      </c>
      <c r="C536" t="s">
        <v>12544</v>
      </c>
      <c r="D536" t="s">
        <v>12551</v>
      </c>
      <c r="E536" t="s">
        <v>5440</v>
      </c>
      <c r="F536" t="s">
        <v>12597</v>
      </c>
      <c r="G536" t="s">
        <v>12693</v>
      </c>
    </row>
    <row r="537" spans="1:7">
      <c r="A537" t="s">
        <v>7336</v>
      </c>
      <c r="C537" t="s">
        <v>12544</v>
      </c>
      <c r="D537" t="s">
        <v>12551</v>
      </c>
      <c r="E537" t="s">
        <v>5440</v>
      </c>
      <c r="F537" t="s">
        <v>12597</v>
      </c>
      <c r="G537" t="s">
        <v>12693</v>
      </c>
    </row>
    <row r="538" spans="1:7">
      <c r="A538" t="s">
        <v>7337</v>
      </c>
      <c r="C538" t="s">
        <v>12544</v>
      </c>
      <c r="D538" t="s">
        <v>12551</v>
      </c>
      <c r="E538" t="s">
        <v>5440</v>
      </c>
      <c r="F538" t="s">
        <v>12597</v>
      </c>
      <c r="G538" t="s">
        <v>12693</v>
      </c>
    </row>
    <row r="539" spans="1:7">
      <c r="A539" t="s">
        <v>7338</v>
      </c>
      <c r="C539" t="s">
        <v>12544</v>
      </c>
      <c r="D539" t="s">
        <v>12551</v>
      </c>
      <c r="E539" t="s">
        <v>5440</v>
      </c>
      <c r="F539" t="s">
        <v>12597</v>
      </c>
      <c r="G539" t="s">
        <v>12693</v>
      </c>
    </row>
    <row r="540" spans="1:7">
      <c r="A540" t="s">
        <v>7339</v>
      </c>
      <c r="C540" t="s">
        <v>12544</v>
      </c>
      <c r="D540" t="s">
        <v>12551</v>
      </c>
      <c r="E540" t="s">
        <v>5440</v>
      </c>
      <c r="F540" t="s">
        <v>12597</v>
      </c>
      <c r="G540" t="s">
        <v>12693</v>
      </c>
    </row>
    <row r="541" spans="1:7">
      <c r="A541" t="s">
        <v>7340</v>
      </c>
      <c r="C541" t="s">
        <v>12544</v>
      </c>
      <c r="D541" t="s">
        <v>12551</v>
      </c>
      <c r="E541" t="s">
        <v>5440</v>
      </c>
      <c r="F541" t="s">
        <v>12597</v>
      </c>
      <c r="G541" t="s">
        <v>12693</v>
      </c>
    </row>
    <row r="542" spans="1:7">
      <c r="A542" t="s">
        <v>7341</v>
      </c>
      <c r="C542" t="s">
        <v>12544</v>
      </c>
      <c r="D542" t="s">
        <v>12551</v>
      </c>
      <c r="E542" t="s">
        <v>5440</v>
      </c>
      <c r="F542" t="s">
        <v>12597</v>
      </c>
      <c r="G542" t="s">
        <v>12693</v>
      </c>
    </row>
    <row r="543" spans="1:7">
      <c r="A543" t="s">
        <v>7342</v>
      </c>
      <c r="C543" t="s">
        <v>12544</v>
      </c>
      <c r="D543" t="s">
        <v>12551</v>
      </c>
      <c r="E543" t="s">
        <v>5440</v>
      </c>
      <c r="F543" t="s">
        <v>12597</v>
      </c>
      <c r="G543" t="s">
        <v>12693</v>
      </c>
    </row>
    <row r="544" spans="1:7">
      <c r="A544" t="s">
        <v>7343</v>
      </c>
      <c r="C544" t="s">
        <v>12544</v>
      </c>
      <c r="D544" t="s">
        <v>12551</v>
      </c>
      <c r="E544" t="s">
        <v>5440</v>
      </c>
      <c r="F544" t="s">
        <v>12597</v>
      </c>
      <c r="G544" t="s">
        <v>12693</v>
      </c>
    </row>
    <row r="545" spans="1:7">
      <c r="A545" t="s">
        <v>7344</v>
      </c>
      <c r="C545" t="s">
        <v>12544</v>
      </c>
      <c r="D545" t="s">
        <v>12551</v>
      </c>
      <c r="E545" t="s">
        <v>5440</v>
      </c>
      <c r="F545" t="s">
        <v>12597</v>
      </c>
      <c r="G545" t="s">
        <v>12693</v>
      </c>
    </row>
    <row r="546" spans="1:7">
      <c r="A546" t="s">
        <v>7345</v>
      </c>
      <c r="C546" t="s">
        <v>12544</v>
      </c>
      <c r="D546" t="s">
        <v>12551</v>
      </c>
      <c r="E546" t="s">
        <v>5440</v>
      </c>
      <c r="F546" t="s">
        <v>12597</v>
      </c>
      <c r="G546" t="s">
        <v>12693</v>
      </c>
    </row>
    <row r="547" spans="1:7">
      <c r="A547" t="s">
        <v>7346</v>
      </c>
      <c r="C547" t="s">
        <v>12544</v>
      </c>
      <c r="D547" t="s">
        <v>12551</v>
      </c>
      <c r="E547" t="s">
        <v>5440</v>
      </c>
      <c r="F547" t="s">
        <v>12597</v>
      </c>
      <c r="G547" t="s">
        <v>12693</v>
      </c>
    </row>
    <row r="548" spans="1:7">
      <c r="A548" t="s">
        <v>7347</v>
      </c>
      <c r="C548" t="s">
        <v>12544</v>
      </c>
      <c r="D548" t="s">
        <v>12551</v>
      </c>
      <c r="E548" t="s">
        <v>5440</v>
      </c>
      <c r="F548" t="s">
        <v>12597</v>
      </c>
      <c r="G548" t="s">
        <v>12693</v>
      </c>
    </row>
    <row r="549" spans="1:7">
      <c r="A549" t="s">
        <v>7348</v>
      </c>
      <c r="C549" t="s">
        <v>12544</v>
      </c>
      <c r="D549" t="s">
        <v>12551</v>
      </c>
      <c r="E549" t="s">
        <v>5440</v>
      </c>
      <c r="F549" t="s">
        <v>12597</v>
      </c>
      <c r="G549" t="s">
        <v>12693</v>
      </c>
    </row>
    <row r="550" spans="1:7">
      <c r="A550" t="s">
        <v>7349</v>
      </c>
      <c r="C550" t="s">
        <v>12544</v>
      </c>
      <c r="D550" t="s">
        <v>12551</v>
      </c>
      <c r="E550" t="s">
        <v>5440</v>
      </c>
      <c r="F550" t="s">
        <v>12597</v>
      </c>
      <c r="G550" t="s">
        <v>12693</v>
      </c>
    </row>
    <row r="551" spans="1:7">
      <c r="A551" t="s">
        <v>7350</v>
      </c>
      <c r="C551" t="s">
        <v>12544</v>
      </c>
      <c r="D551" t="s">
        <v>12551</v>
      </c>
      <c r="E551" t="s">
        <v>5440</v>
      </c>
      <c r="F551" t="s">
        <v>12597</v>
      </c>
      <c r="G551" t="s">
        <v>12693</v>
      </c>
    </row>
    <row r="552" spans="1:7">
      <c r="A552" t="s">
        <v>7351</v>
      </c>
      <c r="C552" t="s">
        <v>12544</v>
      </c>
      <c r="D552" t="s">
        <v>12551</v>
      </c>
      <c r="E552" t="s">
        <v>5440</v>
      </c>
      <c r="F552" t="s">
        <v>12597</v>
      </c>
      <c r="G552" t="s">
        <v>12693</v>
      </c>
    </row>
    <row r="553" spans="1:7">
      <c r="A553" t="s">
        <v>7352</v>
      </c>
      <c r="C553" t="s">
        <v>12544</v>
      </c>
      <c r="D553" t="s">
        <v>12551</v>
      </c>
      <c r="E553" t="s">
        <v>5440</v>
      </c>
      <c r="F553" t="s">
        <v>12597</v>
      </c>
      <c r="G553" t="s">
        <v>12693</v>
      </c>
    </row>
    <row r="554" spans="1:7">
      <c r="A554" t="s">
        <v>7353</v>
      </c>
      <c r="C554" t="s">
        <v>12544</v>
      </c>
      <c r="D554" t="s">
        <v>12551</v>
      </c>
      <c r="E554" t="s">
        <v>5440</v>
      </c>
      <c r="F554" t="s">
        <v>12597</v>
      </c>
      <c r="G554" t="s">
        <v>12693</v>
      </c>
    </row>
    <row r="555" spans="1:7">
      <c r="A555" t="s">
        <v>7354</v>
      </c>
      <c r="C555" t="s">
        <v>12544</v>
      </c>
      <c r="D555" t="s">
        <v>12551</v>
      </c>
      <c r="E555" t="s">
        <v>5440</v>
      </c>
      <c r="F555" t="s">
        <v>12597</v>
      </c>
      <c r="G555" t="s">
        <v>12693</v>
      </c>
    </row>
    <row r="556" spans="1:7">
      <c r="A556" t="s">
        <v>7355</v>
      </c>
      <c r="C556" t="s">
        <v>12544</v>
      </c>
      <c r="D556" t="s">
        <v>12551</v>
      </c>
      <c r="E556" t="s">
        <v>5440</v>
      </c>
      <c r="F556" t="s">
        <v>12597</v>
      </c>
      <c r="G556" t="s">
        <v>12693</v>
      </c>
    </row>
    <row r="557" spans="1:7">
      <c r="A557" t="s">
        <v>7356</v>
      </c>
      <c r="C557" t="s">
        <v>12544</v>
      </c>
      <c r="D557" t="s">
        <v>12551</v>
      </c>
      <c r="E557" t="s">
        <v>5440</v>
      </c>
      <c r="F557" t="s">
        <v>12597</v>
      </c>
      <c r="G557" t="s">
        <v>12693</v>
      </c>
    </row>
    <row r="558" spans="1:7">
      <c r="A558" t="s">
        <v>7357</v>
      </c>
      <c r="C558" t="s">
        <v>12544</v>
      </c>
      <c r="D558" t="s">
        <v>12551</v>
      </c>
      <c r="E558" t="s">
        <v>5440</v>
      </c>
      <c r="F558" t="s">
        <v>12597</v>
      </c>
      <c r="G558" t="s">
        <v>12693</v>
      </c>
    </row>
    <row r="559" spans="1:7">
      <c r="A559" t="s">
        <v>7358</v>
      </c>
      <c r="C559" t="s">
        <v>12544</v>
      </c>
      <c r="D559" t="s">
        <v>12551</v>
      </c>
      <c r="E559" t="s">
        <v>5440</v>
      </c>
      <c r="F559" t="s">
        <v>12597</v>
      </c>
      <c r="G559" t="s">
        <v>12693</v>
      </c>
    </row>
    <row r="560" spans="1:7">
      <c r="A560" t="s">
        <v>7359</v>
      </c>
      <c r="C560" t="s">
        <v>12544</v>
      </c>
      <c r="D560" t="s">
        <v>12551</v>
      </c>
      <c r="E560" t="s">
        <v>5440</v>
      </c>
      <c r="F560" t="s">
        <v>12597</v>
      </c>
      <c r="G560" t="s">
        <v>12693</v>
      </c>
    </row>
    <row r="561" spans="1:7">
      <c r="A561" t="s">
        <v>7360</v>
      </c>
      <c r="C561" t="s">
        <v>12544</v>
      </c>
      <c r="D561" t="s">
        <v>12551</v>
      </c>
      <c r="E561" t="s">
        <v>5440</v>
      </c>
      <c r="F561" t="s">
        <v>12597</v>
      </c>
      <c r="G561" t="s">
        <v>12693</v>
      </c>
    </row>
    <row r="562" spans="1:7">
      <c r="A562" t="s">
        <v>7361</v>
      </c>
      <c r="C562" t="s">
        <v>12544</v>
      </c>
      <c r="D562" t="s">
        <v>12551</v>
      </c>
      <c r="E562" t="s">
        <v>5440</v>
      </c>
      <c r="F562" t="s">
        <v>12597</v>
      </c>
      <c r="G562" t="s">
        <v>12693</v>
      </c>
    </row>
    <row r="563" spans="1:7">
      <c r="A563" t="s">
        <v>7362</v>
      </c>
      <c r="C563" t="s">
        <v>12544</v>
      </c>
      <c r="D563" t="s">
        <v>12551</v>
      </c>
      <c r="E563" t="s">
        <v>5440</v>
      </c>
      <c r="F563" t="s">
        <v>12597</v>
      </c>
      <c r="G563" t="s">
        <v>12693</v>
      </c>
    </row>
    <row r="564" spans="1:7">
      <c r="A564" t="s">
        <v>7363</v>
      </c>
      <c r="C564" t="s">
        <v>12544</v>
      </c>
      <c r="D564" t="s">
        <v>12551</v>
      </c>
      <c r="E564" t="s">
        <v>5440</v>
      </c>
      <c r="F564" t="s">
        <v>12597</v>
      </c>
      <c r="G564" t="s">
        <v>12693</v>
      </c>
    </row>
    <row r="565" spans="1:7">
      <c r="A565" t="s">
        <v>7364</v>
      </c>
      <c r="C565" t="s">
        <v>12544</v>
      </c>
      <c r="D565" t="s">
        <v>12551</v>
      </c>
      <c r="E565" t="s">
        <v>5440</v>
      </c>
      <c r="F565" t="s">
        <v>12597</v>
      </c>
      <c r="G565" t="s">
        <v>12693</v>
      </c>
    </row>
    <row r="566" spans="1:7">
      <c r="A566" t="s">
        <v>7365</v>
      </c>
      <c r="C566" t="s">
        <v>12544</v>
      </c>
      <c r="D566" t="s">
        <v>12551</v>
      </c>
      <c r="E566" t="s">
        <v>5440</v>
      </c>
      <c r="F566" t="s">
        <v>12597</v>
      </c>
      <c r="G566" t="s">
        <v>12693</v>
      </c>
    </row>
    <row r="567" spans="1:7">
      <c r="A567" t="s">
        <v>7366</v>
      </c>
      <c r="C567" t="s">
        <v>12544</v>
      </c>
      <c r="D567" t="s">
        <v>12551</v>
      </c>
      <c r="E567" t="s">
        <v>5440</v>
      </c>
      <c r="F567" t="s">
        <v>12597</v>
      </c>
      <c r="G567" t="s">
        <v>12693</v>
      </c>
    </row>
    <row r="568" spans="1:7">
      <c r="A568" t="s">
        <v>7367</v>
      </c>
      <c r="C568" t="s">
        <v>12544</v>
      </c>
      <c r="D568" t="s">
        <v>12551</v>
      </c>
      <c r="E568" t="s">
        <v>5440</v>
      </c>
      <c r="F568" t="s">
        <v>12597</v>
      </c>
      <c r="G568" t="s">
        <v>12693</v>
      </c>
    </row>
    <row r="569" spans="1:7">
      <c r="A569" t="s">
        <v>7368</v>
      </c>
      <c r="C569" t="s">
        <v>12544</v>
      </c>
      <c r="D569" t="s">
        <v>12551</v>
      </c>
      <c r="E569" t="s">
        <v>5440</v>
      </c>
      <c r="F569" t="s">
        <v>12597</v>
      </c>
      <c r="G569" t="s">
        <v>12693</v>
      </c>
    </row>
    <row r="570" spans="1:7">
      <c r="A570" t="s">
        <v>7369</v>
      </c>
      <c r="C570" t="s">
        <v>12544</v>
      </c>
      <c r="D570" t="s">
        <v>12551</v>
      </c>
      <c r="E570" t="s">
        <v>5440</v>
      </c>
      <c r="F570" t="s">
        <v>12597</v>
      </c>
      <c r="G570" t="s">
        <v>12693</v>
      </c>
    </row>
    <row r="571" spans="1:7">
      <c r="A571" t="s">
        <v>7370</v>
      </c>
      <c r="C571" t="s">
        <v>12544</v>
      </c>
      <c r="D571" t="s">
        <v>12551</v>
      </c>
      <c r="E571" t="s">
        <v>5440</v>
      </c>
      <c r="F571" t="s">
        <v>12597</v>
      </c>
      <c r="G571" t="s">
        <v>12693</v>
      </c>
    </row>
    <row r="572" spans="1:7">
      <c r="A572" t="s">
        <v>7371</v>
      </c>
      <c r="C572" t="s">
        <v>12544</v>
      </c>
      <c r="D572" t="s">
        <v>12551</v>
      </c>
      <c r="E572" t="s">
        <v>5440</v>
      </c>
      <c r="F572" t="s">
        <v>12597</v>
      </c>
      <c r="G572" t="s">
        <v>12693</v>
      </c>
    </row>
    <row r="573" spans="1:7">
      <c r="A573" t="s">
        <v>7372</v>
      </c>
      <c r="C573" t="s">
        <v>12544</v>
      </c>
      <c r="D573" t="s">
        <v>12551</v>
      </c>
      <c r="E573" t="s">
        <v>5440</v>
      </c>
      <c r="F573" t="s">
        <v>12597</v>
      </c>
      <c r="G573" t="s">
        <v>12693</v>
      </c>
    </row>
    <row r="574" spans="1:7">
      <c r="A574" t="s">
        <v>7373</v>
      </c>
      <c r="C574" t="s">
        <v>12544</v>
      </c>
      <c r="D574" t="s">
        <v>12551</v>
      </c>
      <c r="E574" t="s">
        <v>5440</v>
      </c>
      <c r="F574" t="s">
        <v>12597</v>
      </c>
      <c r="G574" t="s">
        <v>12693</v>
      </c>
    </row>
    <row r="575" spans="1:7">
      <c r="A575" t="s">
        <v>7374</v>
      </c>
      <c r="C575" t="s">
        <v>12544</v>
      </c>
      <c r="D575" t="s">
        <v>12551</v>
      </c>
      <c r="E575" t="s">
        <v>5440</v>
      </c>
      <c r="F575" t="s">
        <v>12597</v>
      </c>
      <c r="G575" t="s">
        <v>12693</v>
      </c>
    </row>
    <row r="576" spans="1:7">
      <c r="A576" t="s">
        <v>7375</v>
      </c>
      <c r="C576" t="s">
        <v>12544</v>
      </c>
      <c r="D576" t="s">
        <v>12551</v>
      </c>
      <c r="E576" t="s">
        <v>5440</v>
      </c>
      <c r="F576" t="s">
        <v>12597</v>
      </c>
      <c r="G576" t="s">
        <v>12693</v>
      </c>
    </row>
    <row r="577" spans="1:7">
      <c r="A577" t="s">
        <v>7376</v>
      </c>
      <c r="C577" t="s">
        <v>12544</v>
      </c>
      <c r="D577" t="s">
        <v>12551</v>
      </c>
      <c r="E577" t="s">
        <v>5440</v>
      </c>
      <c r="F577" t="s">
        <v>12597</v>
      </c>
      <c r="G577" t="s">
        <v>12693</v>
      </c>
    </row>
    <row r="578" spans="1:7">
      <c r="A578" t="s">
        <v>7377</v>
      </c>
      <c r="C578" t="s">
        <v>12544</v>
      </c>
      <c r="D578" t="s">
        <v>12551</v>
      </c>
      <c r="E578" t="s">
        <v>5440</v>
      </c>
      <c r="F578" t="s">
        <v>12597</v>
      </c>
      <c r="G578" t="s">
        <v>12693</v>
      </c>
    </row>
    <row r="579" spans="1:7">
      <c r="A579" t="s">
        <v>7378</v>
      </c>
      <c r="C579" t="s">
        <v>12544</v>
      </c>
      <c r="D579" t="s">
        <v>12551</v>
      </c>
      <c r="E579" t="s">
        <v>5440</v>
      </c>
      <c r="F579" t="s">
        <v>12597</v>
      </c>
      <c r="G579" t="s">
        <v>12693</v>
      </c>
    </row>
    <row r="580" spans="1:7">
      <c r="A580" t="s">
        <v>7379</v>
      </c>
      <c r="C580" t="s">
        <v>12544</v>
      </c>
      <c r="D580" t="s">
        <v>12551</v>
      </c>
      <c r="E580" t="s">
        <v>5440</v>
      </c>
      <c r="F580" t="s">
        <v>12597</v>
      </c>
      <c r="G580" t="s">
        <v>12693</v>
      </c>
    </row>
    <row r="581" spans="1:7">
      <c r="A581" t="s">
        <v>7380</v>
      </c>
      <c r="C581" t="s">
        <v>12544</v>
      </c>
      <c r="D581" t="s">
        <v>12551</v>
      </c>
      <c r="E581" t="s">
        <v>5440</v>
      </c>
      <c r="F581" t="s">
        <v>12597</v>
      </c>
      <c r="G581" t="s">
        <v>12693</v>
      </c>
    </row>
    <row r="582" spans="1:7">
      <c r="A582" t="s">
        <v>7381</v>
      </c>
      <c r="C582" t="s">
        <v>12544</v>
      </c>
      <c r="D582" t="s">
        <v>12551</v>
      </c>
      <c r="E582" t="s">
        <v>5440</v>
      </c>
      <c r="F582" t="s">
        <v>12597</v>
      </c>
      <c r="G582" t="s">
        <v>12693</v>
      </c>
    </row>
    <row r="583" spans="1:7">
      <c r="A583" t="s">
        <v>7382</v>
      </c>
      <c r="C583" t="s">
        <v>12544</v>
      </c>
      <c r="D583" t="s">
        <v>12551</v>
      </c>
      <c r="E583" t="s">
        <v>5440</v>
      </c>
      <c r="F583" t="s">
        <v>12597</v>
      </c>
      <c r="G583" t="s">
        <v>12693</v>
      </c>
    </row>
    <row r="584" spans="1:7">
      <c r="A584" t="s">
        <v>7383</v>
      </c>
      <c r="C584" t="s">
        <v>12544</v>
      </c>
      <c r="D584" t="s">
        <v>12551</v>
      </c>
      <c r="E584" t="s">
        <v>5440</v>
      </c>
      <c r="F584" t="s">
        <v>12597</v>
      </c>
      <c r="G584" t="s">
        <v>12693</v>
      </c>
    </row>
    <row r="585" spans="1:7">
      <c r="A585" t="s">
        <v>7256</v>
      </c>
      <c r="C585" t="s">
        <v>12543</v>
      </c>
      <c r="D585" t="s">
        <v>12543</v>
      </c>
      <c r="E585" t="s">
        <v>5439</v>
      </c>
      <c r="F585" t="s">
        <v>12543</v>
      </c>
    </row>
    <row r="586" spans="1:7">
      <c r="A586" t="s">
        <v>7257</v>
      </c>
      <c r="C586" t="s">
        <v>12544</v>
      </c>
      <c r="D586" t="s">
        <v>12551</v>
      </c>
      <c r="E586" t="s">
        <v>5440</v>
      </c>
      <c r="F586" t="s">
        <v>12597</v>
      </c>
      <c r="G586" t="s">
        <v>12693</v>
      </c>
    </row>
    <row r="587" spans="1:7">
      <c r="A587" t="s">
        <v>7258</v>
      </c>
      <c r="C587" t="s">
        <v>12544</v>
      </c>
      <c r="D587" t="s">
        <v>12551</v>
      </c>
      <c r="E587" t="s">
        <v>5440</v>
      </c>
      <c r="F587" t="s">
        <v>12597</v>
      </c>
      <c r="G587" t="s">
        <v>12693</v>
      </c>
    </row>
    <row r="588" spans="1:7">
      <c r="A588" t="s">
        <v>7259</v>
      </c>
      <c r="C588" t="s">
        <v>12544</v>
      </c>
      <c r="D588" t="s">
        <v>12551</v>
      </c>
      <c r="E588" t="s">
        <v>5440</v>
      </c>
      <c r="F588" t="s">
        <v>12597</v>
      </c>
      <c r="G588" t="s">
        <v>12693</v>
      </c>
    </row>
    <row r="589" spans="1:7">
      <c r="A589" t="s">
        <v>7260</v>
      </c>
      <c r="C589" t="s">
        <v>12544</v>
      </c>
      <c r="D589" t="s">
        <v>12551</v>
      </c>
      <c r="E589" t="s">
        <v>5440</v>
      </c>
      <c r="F589" t="s">
        <v>12597</v>
      </c>
      <c r="G589" t="s">
        <v>12693</v>
      </c>
    </row>
    <row r="590" spans="1:7">
      <c r="A590" t="s">
        <v>7261</v>
      </c>
      <c r="C590" t="s">
        <v>12544</v>
      </c>
      <c r="D590" t="s">
        <v>12551</v>
      </c>
      <c r="E590" t="s">
        <v>5440</v>
      </c>
      <c r="F590" t="s">
        <v>12597</v>
      </c>
      <c r="G590" t="s">
        <v>12693</v>
      </c>
    </row>
    <row r="591" spans="1:7">
      <c r="A591" t="s">
        <v>7262</v>
      </c>
      <c r="C591" t="s">
        <v>12544</v>
      </c>
      <c r="D591" t="s">
        <v>12551</v>
      </c>
      <c r="E591" t="s">
        <v>5440</v>
      </c>
      <c r="F591" t="s">
        <v>12597</v>
      </c>
      <c r="G591" t="s">
        <v>12693</v>
      </c>
    </row>
    <row r="592" spans="1:7">
      <c r="A592" t="s">
        <v>7263</v>
      </c>
      <c r="C592" t="s">
        <v>12544</v>
      </c>
      <c r="D592" t="s">
        <v>12551</v>
      </c>
      <c r="E592" t="s">
        <v>5440</v>
      </c>
      <c r="F592" t="s">
        <v>12597</v>
      </c>
      <c r="G592" t="s">
        <v>12694</v>
      </c>
    </row>
    <row r="593" spans="1:7">
      <c r="A593" t="s">
        <v>7264</v>
      </c>
      <c r="C593" t="s">
        <v>12544</v>
      </c>
      <c r="D593" t="s">
        <v>12551</v>
      </c>
      <c r="E593" t="s">
        <v>5440</v>
      </c>
      <c r="F593" t="s">
        <v>12597</v>
      </c>
      <c r="G593" t="s">
        <v>12693</v>
      </c>
    </row>
    <row r="594" spans="1:7">
      <c r="A594" t="s">
        <v>7265</v>
      </c>
      <c r="C594" t="s">
        <v>12544</v>
      </c>
      <c r="D594" t="s">
        <v>12551</v>
      </c>
      <c r="E594" t="s">
        <v>5440</v>
      </c>
      <c r="F594" t="s">
        <v>12597</v>
      </c>
      <c r="G594" t="s">
        <v>12693</v>
      </c>
    </row>
    <row r="595" spans="1:7">
      <c r="A595" t="s">
        <v>7266</v>
      </c>
      <c r="C595" t="s">
        <v>12544</v>
      </c>
      <c r="D595" t="s">
        <v>12551</v>
      </c>
      <c r="E595" t="s">
        <v>5440</v>
      </c>
      <c r="F595" t="s">
        <v>12597</v>
      </c>
      <c r="G595" t="s">
        <v>12693</v>
      </c>
    </row>
    <row r="596" spans="1:7">
      <c r="A596" t="s">
        <v>7267</v>
      </c>
      <c r="C596" t="s">
        <v>12544</v>
      </c>
      <c r="D596" t="s">
        <v>12551</v>
      </c>
      <c r="E596" t="s">
        <v>5440</v>
      </c>
      <c r="F596" t="s">
        <v>12597</v>
      </c>
      <c r="G596" t="s">
        <v>12693</v>
      </c>
    </row>
    <row r="597" spans="1:7">
      <c r="A597" t="s">
        <v>7268</v>
      </c>
      <c r="C597" t="s">
        <v>12544</v>
      </c>
      <c r="D597" t="s">
        <v>12551</v>
      </c>
      <c r="E597" t="s">
        <v>5440</v>
      </c>
      <c r="F597" t="s">
        <v>12597</v>
      </c>
      <c r="G597" t="s">
        <v>12693</v>
      </c>
    </row>
    <row r="598" spans="1:7">
      <c r="A598" t="s">
        <v>7269</v>
      </c>
      <c r="C598" t="s">
        <v>12544</v>
      </c>
      <c r="D598" t="s">
        <v>12551</v>
      </c>
      <c r="E598" t="s">
        <v>5440</v>
      </c>
      <c r="F598" t="s">
        <v>12597</v>
      </c>
      <c r="G598" t="s">
        <v>12693</v>
      </c>
    </row>
    <row r="599" spans="1:7">
      <c r="A599" t="s">
        <v>7270</v>
      </c>
      <c r="C599" t="s">
        <v>12544</v>
      </c>
      <c r="D599" t="s">
        <v>12551</v>
      </c>
      <c r="E599" t="s">
        <v>5440</v>
      </c>
      <c r="F599" t="s">
        <v>12597</v>
      </c>
      <c r="G599" t="s">
        <v>12693</v>
      </c>
    </row>
    <row r="600" spans="1:7">
      <c r="A600" t="s">
        <v>7271</v>
      </c>
      <c r="C600" t="s">
        <v>12544</v>
      </c>
      <c r="D600" t="s">
        <v>12551</v>
      </c>
      <c r="E600" t="s">
        <v>5440</v>
      </c>
      <c r="F600" t="s">
        <v>12597</v>
      </c>
      <c r="G600" t="s">
        <v>12693</v>
      </c>
    </row>
    <row r="601" spans="1:7">
      <c r="A601" t="s">
        <v>7272</v>
      </c>
      <c r="C601" t="s">
        <v>12544</v>
      </c>
      <c r="D601" t="s">
        <v>12551</v>
      </c>
      <c r="E601" t="s">
        <v>5440</v>
      </c>
      <c r="F601" t="s">
        <v>12597</v>
      </c>
      <c r="G601" t="s">
        <v>12693</v>
      </c>
    </row>
    <row r="602" spans="1:7">
      <c r="A602" t="s">
        <v>7273</v>
      </c>
      <c r="C602" t="s">
        <v>12544</v>
      </c>
      <c r="D602" t="s">
        <v>12551</v>
      </c>
      <c r="E602" t="s">
        <v>5440</v>
      </c>
      <c r="F602" t="s">
        <v>12597</v>
      </c>
      <c r="G602" t="s">
        <v>12693</v>
      </c>
    </row>
    <row r="603" spans="1:7">
      <c r="A603" t="s">
        <v>7274</v>
      </c>
      <c r="C603" t="s">
        <v>12544</v>
      </c>
      <c r="D603" t="s">
        <v>12551</v>
      </c>
      <c r="E603" t="s">
        <v>5440</v>
      </c>
      <c r="F603" t="s">
        <v>12597</v>
      </c>
      <c r="G603" t="s">
        <v>12693</v>
      </c>
    </row>
    <row r="604" spans="1:7">
      <c r="A604" t="s">
        <v>7275</v>
      </c>
      <c r="C604" t="s">
        <v>12544</v>
      </c>
      <c r="D604" t="s">
        <v>12551</v>
      </c>
      <c r="E604" t="s">
        <v>5440</v>
      </c>
      <c r="F604" t="s">
        <v>12597</v>
      </c>
      <c r="G604" t="s">
        <v>12693</v>
      </c>
    </row>
    <row r="605" spans="1:7">
      <c r="A605" t="s">
        <v>7276</v>
      </c>
      <c r="C605" t="s">
        <v>12544</v>
      </c>
      <c r="D605" t="s">
        <v>12551</v>
      </c>
      <c r="E605" t="s">
        <v>5440</v>
      </c>
      <c r="F605" t="s">
        <v>12597</v>
      </c>
      <c r="G605" t="s">
        <v>12693</v>
      </c>
    </row>
    <row r="606" spans="1:7">
      <c r="A606" t="s">
        <v>7277</v>
      </c>
      <c r="C606" t="s">
        <v>12544</v>
      </c>
      <c r="D606" t="s">
        <v>12551</v>
      </c>
      <c r="E606" t="s">
        <v>5440</v>
      </c>
      <c r="F606" t="s">
        <v>12597</v>
      </c>
      <c r="G606" t="s">
        <v>12693</v>
      </c>
    </row>
    <row r="607" spans="1:7">
      <c r="A607" t="s">
        <v>7278</v>
      </c>
      <c r="C607" t="s">
        <v>12544</v>
      </c>
      <c r="D607" t="s">
        <v>12551</v>
      </c>
      <c r="E607" t="s">
        <v>5440</v>
      </c>
      <c r="F607" t="s">
        <v>12597</v>
      </c>
      <c r="G607" t="s">
        <v>12693</v>
      </c>
    </row>
    <row r="608" spans="1:7">
      <c r="A608" t="s">
        <v>7279</v>
      </c>
      <c r="C608" t="s">
        <v>12544</v>
      </c>
      <c r="D608" t="s">
        <v>12551</v>
      </c>
      <c r="E608" t="s">
        <v>5440</v>
      </c>
      <c r="F608" t="s">
        <v>12597</v>
      </c>
      <c r="G608" t="s">
        <v>12693</v>
      </c>
    </row>
    <row r="609" spans="1:7">
      <c r="A609" t="s">
        <v>7280</v>
      </c>
      <c r="C609" t="s">
        <v>12544</v>
      </c>
      <c r="D609" t="s">
        <v>12551</v>
      </c>
      <c r="E609" t="s">
        <v>5440</v>
      </c>
      <c r="F609" t="s">
        <v>12597</v>
      </c>
      <c r="G609" t="s">
        <v>12693</v>
      </c>
    </row>
    <row r="610" spans="1:7">
      <c r="A610" t="s">
        <v>7281</v>
      </c>
      <c r="C610" t="s">
        <v>12544</v>
      </c>
      <c r="D610" t="s">
        <v>12551</v>
      </c>
      <c r="E610" t="s">
        <v>5440</v>
      </c>
      <c r="F610" t="s">
        <v>12597</v>
      </c>
      <c r="G610" t="s">
        <v>12693</v>
      </c>
    </row>
    <row r="611" spans="1:7">
      <c r="A611" t="s">
        <v>7282</v>
      </c>
      <c r="C611" t="s">
        <v>12544</v>
      </c>
      <c r="D611" t="s">
        <v>12551</v>
      </c>
      <c r="E611" t="s">
        <v>5440</v>
      </c>
      <c r="F611" t="s">
        <v>12597</v>
      </c>
      <c r="G611" t="s">
        <v>12693</v>
      </c>
    </row>
    <row r="612" spans="1:7">
      <c r="A612" t="s">
        <v>7283</v>
      </c>
      <c r="C612" t="s">
        <v>12544</v>
      </c>
      <c r="D612" t="s">
        <v>12551</v>
      </c>
      <c r="E612" t="s">
        <v>5440</v>
      </c>
      <c r="F612" t="s">
        <v>12597</v>
      </c>
      <c r="G612" t="s">
        <v>12693</v>
      </c>
    </row>
    <row r="613" spans="1:7">
      <c r="A613" t="s">
        <v>7284</v>
      </c>
      <c r="C613" t="s">
        <v>12544</v>
      </c>
      <c r="D613" t="s">
        <v>12551</v>
      </c>
      <c r="E613" t="s">
        <v>5440</v>
      </c>
      <c r="F613" t="s">
        <v>12597</v>
      </c>
      <c r="G613" t="s">
        <v>12693</v>
      </c>
    </row>
    <row r="614" spans="1:7">
      <c r="A614" t="s">
        <v>7285</v>
      </c>
      <c r="C614" t="s">
        <v>12544</v>
      </c>
      <c r="D614" t="s">
        <v>12551</v>
      </c>
      <c r="E614" t="s">
        <v>5440</v>
      </c>
      <c r="F614" t="s">
        <v>12597</v>
      </c>
      <c r="G614" t="s">
        <v>12693</v>
      </c>
    </row>
    <row r="615" spans="1:7">
      <c r="A615" t="s">
        <v>7286</v>
      </c>
      <c r="C615" t="s">
        <v>12544</v>
      </c>
      <c r="D615" t="s">
        <v>12551</v>
      </c>
      <c r="E615" t="s">
        <v>5440</v>
      </c>
      <c r="F615" t="s">
        <v>12597</v>
      </c>
      <c r="G615" t="s">
        <v>12693</v>
      </c>
    </row>
    <row r="616" spans="1:7">
      <c r="A616" t="s">
        <v>7287</v>
      </c>
      <c r="C616" t="s">
        <v>12544</v>
      </c>
      <c r="D616" t="s">
        <v>12551</v>
      </c>
      <c r="E616" t="s">
        <v>5440</v>
      </c>
      <c r="F616" t="s">
        <v>12597</v>
      </c>
      <c r="G616" t="s">
        <v>12693</v>
      </c>
    </row>
    <row r="617" spans="1:7">
      <c r="A617" t="s">
        <v>7288</v>
      </c>
      <c r="C617" t="s">
        <v>12544</v>
      </c>
      <c r="D617" t="s">
        <v>12551</v>
      </c>
      <c r="E617" t="s">
        <v>5440</v>
      </c>
      <c r="F617" t="s">
        <v>12597</v>
      </c>
      <c r="G617" t="s">
        <v>12693</v>
      </c>
    </row>
    <row r="618" spans="1:7">
      <c r="A618" t="s">
        <v>7289</v>
      </c>
      <c r="C618" t="s">
        <v>12544</v>
      </c>
      <c r="D618" t="s">
        <v>12551</v>
      </c>
      <c r="E618" t="s">
        <v>5440</v>
      </c>
      <c r="F618" t="s">
        <v>12597</v>
      </c>
      <c r="G618" t="s">
        <v>12693</v>
      </c>
    </row>
    <row r="619" spans="1:7">
      <c r="A619" t="s">
        <v>7290</v>
      </c>
      <c r="C619" t="s">
        <v>12544</v>
      </c>
      <c r="D619" t="s">
        <v>12551</v>
      </c>
      <c r="E619" t="s">
        <v>5440</v>
      </c>
      <c r="F619" t="s">
        <v>12597</v>
      </c>
      <c r="G619" t="s">
        <v>12693</v>
      </c>
    </row>
    <row r="620" spans="1:7">
      <c r="A620" t="s">
        <v>7291</v>
      </c>
      <c r="C620" t="s">
        <v>12544</v>
      </c>
      <c r="D620" t="s">
        <v>12551</v>
      </c>
      <c r="E620" t="s">
        <v>5440</v>
      </c>
      <c r="F620" t="s">
        <v>12597</v>
      </c>
      <c r="G620" t="s">
        <v>12693</v>
      </c>
    </row>
    <row r="621" spans="1:7">
      <c r="A621" t="s">
        <v>7292</v>
      </c>
      <c r="C621" t="s">
        <v>12544</v>
      </c>
      <c r="D621" t="s">
        <v>12551</v>
      </c>
      <c r="E621" t="s">
        <v>5440</v>
      </c>
      <c r="F621" t="s">
        <v>12597</v>
      </c>
      <c r="G621" t="s">
        <v>12693</v>
      </c>
    </row>
    <row r="622" spans="1:7">
      <c r="A622" t="s">
        <v>7293</v>
      </c>
      <c r="C622" t="s">
        <v>12544</v>
      </c>
      <c r="D622" t="s">
        <v>12551</v>
      </c>
      <c r="E622" t="s">
        <v>5440</v>
      </c>
      <c r="F622" t="s">
        <v>12597</v>
      </c>
      <c r="G622" t="s">
        <v>12693</v>
      </c>
    </row>
    <row r="623" spans="1:7">
      <c r="A623" t="s">
        <v>7294</v>
      </c>
      <c r="C623" t="s">
        <v>12544</v>
      </c>
      <c r="D623" t="s">
        <v>12551</v>
      </c>
      <c r="E623" t="s">
        <v>5440</v>
      </c>
      <c r="F623" t="s">
        <v>12597</v>
      </c>
      <c r="G623" t="s">
        <v>12693</v>
      </c>
    </row>
    <row r="624" spans="1:7">
      <c r="A624" t="s">
        <v>7295</v>
      </c>
      <c r="C624" t="s">
        <v>12544</v>
      </c>
      <c r="D624" t="s">
        <v>12551</v>
      </c>
      <c r="E624" t="s">
        <v>5440</v>
      </c>
      <c r="F624" t="s">
        <v>12597</v>
      </c>
      <c r="G624" t="s">
        <v>12693</v>
      </c>
    </row>
    <row r="625" spans="1:7">
      <c r="A625" t="s">
        <v>7296</v>
      </c>
      <c r="C625" t="s">
        <v>12544</v>
      </c>
      <c r="D625" t="s">
        <v>12551</v>
      </c>
      <c r="E625" t="s">
        <v>5440</v>
      </c>
      <c r="F625" t="s">
        <v>12597</v>
      </c>
      <c r="G625" t="s">
        <v>12693</v>
      </c>
    </row>
    <row r="626" spans="1:7">
      <c r="A626" t="s">
        <v>7297</v>
      </c>
      <c r="C626" t="s">
        <v>12544</v>
      </c>
      <c r="D626" t="s">
        <v>12551</v>
      </c>
      <c r="E626" t="s">
        <v>5440</v>
      </c>
      <c r="F626" t="s">
        <v>12597</v>
      </c>
      <c r="G626" t="s">
        <v>12693</v>
      </c>
    </row>
    <row r="627" spans="1:7">
      <c r="A627" t="s">
        <v>7298</v>
      </c>
      <c r="C627" t="s">
        <v>12544</v>
      </c>
      <c r="D627" t="s">
        <v>12551</v>
      </c>
      <c r="E627" t="s">
        <v>5440</v>
      </c>
      <c r="F627" t="s">
        <v>12597</v>
      </c>
      <c r="G627" t="s">
        <v>12693</v>
      </c>
    </row>
    <row r="628" spans="1:7">
      <c r="A628" t="s">
        <v>7299</v>
      </c>
      <c r="C628" t="s">
        <v>12544</v>
      </c>
      <c r="D628" t="s">
        <v>12551</v>
      </c>
      <c r="E628" t="s">
        <v>5440</v>
      </c>
      <c r="F628" t="s">
        <v>12597</v>
      </c>
      <c r="G628" t="s">
        <v>12693</v>
      </c>
    </row>
    <row r="629" spans="1:7">
      <c r="A629" t="s">
        <v>7300</v>
      </c>
      <c r="C629" t="s">
        <v>12544</v>
      </c>
      <c r="D629" t="s">
        <v>12551</v>
      </c>
      <c r="E629" t="s">
        <v>5440</v>
      </c>
      <c r="F629" t="s">
        <v>12597</v>
      </c>
      <c r="G629" t="s">
        <v>12693</v>
      </c>
    </row>
    <row r="630" spans="1:7">
      <c r="A630" t="s">
        <v>7301</v>
      </c>
      <c r="C630" t="s">
        <v>12544</v>
      </c>
      <c r="D630" t="s">
        <v>12551</v>
      </c>
      <c r="E630" t="s">
        <v>5440</v>
      </c>
      <c r="F630" t="s">
        <v>12597</v>
      </c>
      <c r="G630" t="s">
        <v>12693</v>
      </c>
    </row>
    <row r="631" spans="1:7">
      <c r="A631" t="s">
        <v>7302</v>
      </c>
      <c r="C631" t="s">
        <v>12544</v>
      </c>
      <c r="D631" t="s">
        <v>12551</v>
      </c>
      <c r="E631" t="s">
        <v>5440</v>
      </c>
      <c r="F631" t="s">
        <v>12597</v>
      </c>
      <c r="G631" t="s">
        <v>12693</v>
      </c>
    </row>
    <row r="632" spans="1:7">
      <c r="A632" t="s">
        <v>7303</v>
      </c>
      <c r="C632" t="s">
        <v>12544</v>
      </c>
      <c r="D632" t="s">
        <v>12551</v>
      </c>
      <c r="E632" t="s">
        <v>5440</v>
      </c>
      <c r="F632" t="s">
        <v>12597</v>
      </c>
      <c r="G632" t="s">
        <v>12693</v>
      </c>
    </row>
    <row r="633" spans="1:7">
      <c r="A633" t="s">
        <v>7304</v>
      </c>
      <c r="C633" t="s">
        <v>12544</v>
      </c>
      <c r="D633" t="s">
        <v>12551</v>
      </c>
      <c r="E633" t="s">
        <v>5440</v>
      </c>
      <c r="F633" t="s">
        <v>12597</v>
      </c>
      <c r="G633" t="s">
        <v>12693</v>
      </c>
    </row>
    <row r="634" spans="1:7">
      <c r="A634" t="s">
        <v>7305</v>
      </c>
      <c r="C634" t="s">
        <v>12544</v>
      </c>
      <c r="D634" t="s">
        <v>12551</v>
      </c>
      <c r="E634" t="s">
        <v>5440</v>
      </c>
      <c r="F634" t="s">
        <v>12597</v>
      </c>
      <c r="G634" t="s">
        <v>12693</v>
      </c>
    </row>
    <row r="635" spans="1:7">
      <c r="A635" t="s">
        <v>7306</v>
      </c>
      <c r="C635" t="s">
        <v>12544</v>
      </c>
      <c r="D635" t="s">
        <v>12551</v>
      </c>
      <c r="E635" t="s">
        <v>5440</v>
      </c>
      <c r="F635" t="s">
        <v>12597</v>
      </c>
      <c r="G635" t="s">
        <v>12693</v>
      </c>
    </row>
    <row r="636" spans="1:7">
      <c r="A636" t="s">
        <v>7307</v>
      </c>
      <c r="C636" t="s">
        <v>12544</v>
      </c>
      <c r="D636" t="s">
        <v>12551</v>
      </c>
      <c r="E636" t="s">
        <v>5440</v>
      </c>
      <c r="F636" t="s">
        <v>12597</v>
      </c>
      <c r="G636" t="s">
        <v>12693</v>
      </c>
    </row>
    <row r="637" spans="1:7">
      <c r="A637" t="s">
        <v>7308</v>
      </c>
      <c r="C637" t="s">
        <v>12544</v>
      </c>
      <c r="D637" t="s">
        <v>12551</v>
      </c>
      <c r="E637" t="s">
        <v>5440</v>
      </c>
      <c r="F637" t="s">
        <v>12597</v>
      </c>
      <c r="G637" t="s">
        <v>12693</v>
      </c>
    </row>
    <row r="638" spans="1:7">
      <c r="A638" t="s">
        <v>7309</v>
      </c>
      <c r="C638" t="s">
        <v>12544</v>
      </c>
      <c r="D638" t="s">
        <v>12551</v>
      </c>
      <c r="E638" t="s">
        <v>5440</v>
      </c>
      <c r="F638" t="s">
        <v>12597</v>
      </c>
      <c r="G638" t="s">
        <v>12693</v>
      </c>
    </row>
    <row r="639" spans="1:7">
      <c r="A639" t="s">
        <v>7310</v>
      </c>
      <c r="C639" t="s">
        <v>12544</v>
      </c>
      <c r="D639" t="s">
        <v>12551</v>
      </c>
      <c r="E639" t="s">
        <v>5440</v>
      </c>
      <c r="F639" t="s">
        <v>12597</v>
      </c>
      <c r="G639" t="s">
        <v>12693</v>
      </c>
    </row>
    <row r="640" spans="1:7">
      <c r="A640" t="s">
        <v>7311</v>
      </c>
      <c r="C640" t="s">
        <v>12544</v>
      </c>
      <c r="D640" t="s">
        <v>12551</v>
      </c>
      <c r="E640" t="s">
        <v>5440</v>
      </c>
      <c r="F640" t="s">
        <v>12597</v>
      </c>
      <c r="G640" t="s">
        <v>12693</v>
      </c>
    </row>
    <row r="641" spans="1:7">
      <c r="A641" t="s">
        <v>7312</v>
      </c>
      <c r="C641" t="s">
        <v>12544</v>
      </c>
      <c r="D641" t="s">
        <v>12551</v>
      </c>
      <c r="E641" t="s">
        <v>5440</v>
      </c>
      <c r="F641" t="s">
        <v>12597</v>
      </c>
      <c r="G641" t="s">
        <v>12693</v>
      </c>
    </row>
    <row r="642" spans="1:7">
      <c r="A642" t="s">
        <v>7313</v>
      </c>
      <c r="C642" t="s">
        <v>12544</v>
      </c>
      <c r="D642" t="s">
        <v>12551</v>
      </c>
      <c r="E642" t="s">
        <v>5440</v>
      </c>
      <c r="F642" t="s">
        <v>12597</v>
      </c>
      <c r="G642" t="s">
        <v>12693</v>
      </c>
    </row>
    <row r="643" spans="1:7">
      <c r="A643" t="s">
        <v>7314</v>
      </c>
      <c r="C643" t="s">
        <v>12544</v>
      </c>
      <c r="D643" t="s">
        <v>12551</v>
      </c>
      <c r="E643" t="s">
        <v>5440</v>
      </c>
      <c r="F643" t="s">
        <v>12597</v>
      </c>
      <c r="G643" t="s">
        <v>12693</v>
      </c>
    </row>
    <row r="644" spans="1:7">
      <c r="A644" t="s">
        <v>7315</v>
      </c>
      <c r="C644" t="s">
        <v>12544</v>
      </c>
      <c r="D644" t="s">
        <v>12551</v>
      </c>
      <c r="E644" t="s">
        <v>5440</v>
      </c>
      <c r="F644" t="s">
        <v>12597</v>
      </c>
      <c r="G644" t="s">
        <v>12693</v>
      </c>
    </row>
    <row r="645" spans="1:7">
      <c r="A645" t="s">
        <v>7316</v>
      </c>
      <c r="C645" t="s">
        <v>12544</v>
      </c>
      <c r="D645" t="s">
        <v>12551</v>
      </c>
      <c r="E645" t="s">
        <v>5440</v>
      </c>
      <c r="F645" t="s">
        <v>12597</v>
      </c>
      <c r="G645" t="s">
        <v>12693</v>
      </c>
    </row>
    <row r="646" spans="1:7">
      <c r="A646" t="s">
        <v>7317</v>
      </c>
      <c r="C646" t="s">
        <v>12544</v>
      </c>
      <c r="D646" t="s">
        <v>12551</v>
      </c>
      <c r="E646" t="s">
        <v>5440</v>
      </c>
      <c r="F646" t="s">
        <v>12597</v>
      </c>
      <c r="G646" t="s">
        <v>12693</v>
      </c>
    </row>
    <row r="647" spans="1:7">
      <c r="A647" t="s">
        <v>7318</v>
      </c>
      <c r="C647" t="s">
        <v>12544</v>
      </c>
      <c r="D647" t="s">
        <v>12551</v>
      </c>
      <c r="E647" t="s">
        <v>5440</v>
      </c>
      <c r="F647" t="s">
        <v>12597</v>
      </c>
      <c r="G647" t="s">
        <v>12693</v>
      </c>
    </row>
    <row r="648" spans="1:7">
      <c r="A648" t="s">
        <v>7319</v>
      </c>
      <c r="C648" t="s">
        <v>12544</v>
      </c>
      <c r="D648" t="s">
        <v>12551</v>
      </c>
      <c r="E648" t="s">
        <v>5440</v>
      </c>
      <c r="F648" t="s">
        <v>12597</v>
      </c>
      <c r="G648" t="s">
        <v>12693</v>
      </c>
    </row>
    <row r="649" spans="1:7">
      <c r="A649" t="s">
        <v>7320</v>
      </c>
      <c r="C649" t="s">
        <v>12544</v>
      </c>
      <c r="D649" t="s">
        <v>12551</v>
      </c>
      <c r="E649" t="s">
        <v>5440</v>
      </c>
      <c r="F649" t="s">
        <v>12597</v>
      </c>
      <c r="G649" t="s">
        <v>12693</v>
      </c>
    </row>
    <row r="650" spans="1:7">
      <c r="A650" t="s">
        <v>7321</v>
      </c>
      <c r="C650" t="s">
        <v>12544</v>
      </c>
      <c r="D650" t="s">
        <v>12551</v>
      </c>
      <c r="E650" t="s">
        <v>5440</v>
      </c>
      <c r="F650" t="s">
        <v>12597</v>
      </c>
      <c r="G650" t="s">
        <v>12693</v>
      </c>
    </row>
    <row r="651" spans="1:7">
      <c r="A651" t="s">
        <v>7322</v>
      </c>
      <c r="C651" t="s">
        <v>12544</v>
      </c>
      <c r="D651" t="s">
        <v>12551</v>
      </c>
      <c r="E651" t="s">
        <v>5440</v>
      </c>
      <c r="F651" t="s">
        <v>12597</v>
      </c>
      <c r="G651" t="s">
        <v>12693</v>
      </c>
    </row>
    <row r="652" spans="1:7">
      <c r="A652" t="s">
        <v>7323</v>
      </c>
      <c r="C652" t="s">
        <v>12544</v>
      </c>
      <c r="D652" t="s">
        <v>12551</v>
      </c>
      <c r="E652" t="s">
        <v>5440</v>
      </c>
      <c r="F652" t="s">
        <v>12597</v>
      </c>
      <c r="G652" t="s">
        <v>12693</v>
      </c>
    </row>
    <row r="653" spans="1:7">
      <c r="A653" t="s">
        <v>7324</v>
      </c>
      <c r="C653" t="s">
        <v>12544</v>
      </c>
      <c r="D653" t="s">
        <v>12551</v>
      </c>
      <c r="E653" t="s">
        <v>5440</v>
      </c>
      <c r="F653" t="s">
        <v>12597</v>
      </c>
      <c r="G653" t="s">
        <v>12693</v>
      </c>
    </row>
    <row r="654" spans="1:7">
      <c r="A654" t="s">
        <v>7325</v>
      </c>
      <c r="C654" t="s">
        <v>12544</v>
      </c>
      <c r="D654" t="s">
        <v>12551</v>
      </c>
      <c r="E654" t="s">
        <v>5440</v>
      </c>
      <c r="F654" t="s">
        <v>12597</v>
      </c>
      <c r="G654" t="s">
        <v>12693</v>
      </c>
    </row>
    <row r="655" spans="1:7">
      <c r="A655" t="s">
        <v>7326</v>
      </c>
      <c r="C655" t="s">
        <v>12544</v>
      </c>
      <c r="D655" t="s">
        <v>12551</v>
      </c>
      <c r="E655" t="s">
        <v>5440</v>
      </c>
      <c r="F655" t="s">
        <v>12597</v>
      </c>
      <c r="G655" t="s">
        <v>12693</v>
      </c>
    </row>
    <row r="656" spans="1:7">
      <c r="A656" t="s">
        <v>7327</v>
      </c>
      <c r="C656" t="s">
        <v>12544</v>
      </c>
      <c r="D656" t="s">
        <v>12551</v>
      </c>
      <c r="E656" t="s">
        <v>5440</v>
      </c>
      <c r="F656" t="s">
        <v>12597</v>
      </c>
      <c r="G656" t="s">
        <v>12693</v>
      </c>
    </row>
    <row r="657" spans="1:7">
      <c r="A657" t="s">
        <v>7328</v>
      </c>
      <c r="C657" t="s">
        <v>12544</v>
      </c>
      <c r="D657" t="s">
        <v>12551</v>
      </c>
      <c r="E657" t="s">
        <v>5440</v>
      </c>
      <c r="F657" t="s">
        <v>12597</v>
      </c>
      <c r="G657" t="s">
        <v>12693</v>
      </c>
    </row>
    <row r="658" spans="1:7">
      <c r="A658" t="s">
        <v>7329</v>
      </c>
      <c r="C658" t="s">
        <v>12544</v>
      </c>
      <c r="D658" t="s">
        <v>12551</v>
      </c>
      <c r="E658" t="s">
        <v>5440</v>
      </c>
      <c r="F658" t="s">
        <v>12597</v>
      </c>
      <c r="G658" t="s">
        <v>12693</v>
      </c>
    </row>
    <row r="659" spans="1:7">
      <c r="A659" t="s">
        <v>7330</v>
      </c>
      <c r="C659" t="s">
        <v>12544</v>
      </c>
      <c r="D659" t="s">
        <v>12551</v>
      </c>
      <c r="E659" t="s">
        <v>5440</v>
      </c>
      <c r="F659" t="s">
        <v>12597</v>
      </c>
      <c r="G659" t="s">
        <v>12693</v>
      </c>
    </row>
    <row r="660" spans="1:7">
      <c r="A660" t="s">
        <v>7331</v>
      </c>
      <c r="C660" t="s">
        <v>12544</v>
      </c>
      <c r="D660" t="s">
        <v>12551</v>
      </c>
      <c r="E660" t="s">
        <v>5440</v>
      </c>
      <c r="F660" t="s">
        <v>12597</v>
      </c>
      <c r="G660" t="s">
        <v>12693</v>
      </c>
    </row>
    <row r="661" spans="1:7">
      <c r="A661" t="s">
        <v>7332</v>
      </c>
      <c r="C661" t="s">
        <v>12544</v>
      </c>
      <c r="D661" t="s">
        <v>12551</v>
      </c>
      <c r="E661" t="s">
        <v>5440</v>
      </c>
      <c r="F661" t="s">
        <v>12597</v>
      </c>
      <c r="G661" t="s">
        <v>12693</v>
      </c>
    </row>
    <row r="662" spans="1:7">
      <c r="A662" t="s">
        <v>7333</v>
      </c>
      <c r="C662" t="s">
        <v>12544</v>
      </c>
      <c r="D662" t="s">
        <v>12551</v>
      </c>
      <c r="E662" t="s">
        <v>5440</v>
      </c>
      <c r="F662" t="s">
        <v>12597</v>
      </c>
      <c r="G662" t="s">
        <v>12693</v>
      </c>
    </row>
    <row r="663" spans="1:7">
      <c r="A663" t="s">
        <v>7334</v>
      </c>
      <c r="C663" t="s">
        <v>12544</v>
      </c>
      <c r="D663" t="s">
        <v>12551</v>
      </c>
      <c r="E663" t="s">
        <v>5440</v>
      </c>
      <c r="F663" t="s">
        <v>12597</v>
      </c>
      <c r="G663" t="s">
        <v>12693</v>
      </c>
    </row>
    <row r="664" spans="1:7">
      <c r="A664" t="s">
        <v>7335</v>
      </c>
      <c r="C664" t="s">
        <v>12544</v>
      </c>
      <c r="D664" t="s">
        <v>12551</v>
      </c>
      <c r="E664" t="s">
        <v>5440</v>
      </c>
      <c r="F664" t="s">
        <v>12597</v>
      </c>
      <c r="G664" t="s">
        <v>12693</v>
      </c>
    </row>
    <row r="665" spans="1:7">
      <c r="A665" t="s">
        <v>7336</v>
      </c>
      <c r="C665" t="s">
        <v>12544</v>
      </c>
      <c r="D665" t="s">
        <v>12551</v>
      </c>
      <c r="E665" t="s">
        <v>5440</v>
      </c>
      <c r="F665" t="s">
        <v>12597</v>
      </c>
      <c r="G665" t="s">
        <v>12693</v>
      </c>
    </row>
    <row r="666" spans="1:7">
      <c r="A666" t="s">
        <v>7337</v>
      </c>
      <c r="C666" t="s">
        <v>12544</v>
      </c>
      <c r="D666" t="s">
        <v>12551</v>
      </c>
      <c r="E666" t="s">
        <v>5440</v>
      </c>
      <c r="F666" t="s">
        <v>12597</v>
      </c>
      <c r="G666" t="s">
        <v>12693</v>
      </c>
    </row>
    <row r="667" spans="1:7">
      <c r="A667" t="s">
        <v>7338</v>
      </c>
      <c r="C667" t="s">
        <v>12544</v>
      </c>
      <c r="D667" t="s">
        <v>12551</v>
      </c>
      <c r="E667" t="s">
        <v>5440</v>
      </c>
      <c r="F667" t="s">
        <v>12597</v>
      </c>
      <c r="G667" t="s">
        <v>12693</v>
      </c>
    </row>
    <row r="668" spans="1:7">
      <c r="A668" t="s">
        <v>7339</v>
      </c>
      <c r="C668" t="s">
        <v>12544</v>
      </c>
      <c r="D668" t="s">
        <v>12551</v>
      </c>
      <c r="E668" t="s">
        <v>5440</v>
      </c>
      <c r="F668" t="s">
        <v>12597</v>
      </c>
      <c r="G668" t="s">
        <v>12693</v>
      </c>
    </row>
    <row r="669" spans="1:7">
      <c r="A669" t="s">
        <v>7340</v>
      </c>
      <c r="C669" t="s">
        <v>12544</v>
      </c>
      <c r="D669" t="s">
        <v>12551</v>
      </c>
      <c r="E669" t="s">
        <v>5440</v>
      </c>
      <c r="F669" t="s">
        <v>12597</v>
      </c>
      <c r="G669" t="s">
        <v>12693</v>
      </c>
    </row>
    <row r="670" spans="1:7">
      <c r="A670" t="s">
        <v>7341</v>
      </c>
      <c r="C670" t="s">
        <v>12544</v>
      </c>
      <c r="D670" t="s">
        <v>12551</v>
      </c>
      <c r="E670" t="s">
        <v>5440</v>
      </c>
      <c r="F670" t="s">
        <v>12597</v>
      </c>
      <c r="G670" t="s">
        <v>12693</v>
      </c>
    </row>
    <row r="671" spans="1:7">
      <c r="A671" t="s">
        <v>7342</v>
      </c>
      <c r="C671" t="s">
        <v>12544</v>
      </c>
      <c r="D671" t="s">
        <v>12551</v>
      </c>
      <c r="E671" t="s">
        <v>5440</v>
      </c>
      <c r="F671" t="s">
        <v>12597</v>
      </c>
      <c r="G671" t="s">
        <v>12693</v>
      </c>
    </row>
    <row r="672" spans="1:7">
      <c r="A672" t="s">
        <v>7343</v>
      </c>
      <c r="C672" t="s">
        <v>12544</v>
      </c>
      <c r="D672" t="s">
        <v>12551</v>
      </c>
      <c r="E672" t="s">
        <v>5440</v>
      </c>
      <c r="F672" t="s">
        <v>12597</v>
      </c>
      <c r="G672" t="s">
        <v>12693</v>
      </c>
    </row>
    <row r="673" spans="1:7">
      <c r="A673" t="s">
        <v>7344</v>
      </c>
      <c r="C673" t="s">
        <v>12544</v>
      </c>
      <c r="D673" t="s">
        <v>12551</v>
      </c>
      <c r="E673" t="s">
        <v>5440</v>
      </c>
      <c r="F673" t="s">
        <v>12597</v>
      </c>
      <c r="G673" t="s">
        <v>12693</v>
      </c>
    </row>
    <row r="674" spans="1:7">
      <c r="A674" t="s">
        <v>7345</v>
      </c>
      <c r="C674" t="s">
        <v>12544</v>
      </c>
      <c r="D674" t="s">
        <v>12551</v>
      </c>
      <c r="E674" t="s">
        <v>5440</v>
      </c>
      <c r="F674" t="s">
        <v>12597</v>
      </c>
      <c r="G674" t="s">
        <v>12693</v>
      </c>
    </row>
    <row r="675" spans="1:7">
      <c r="A675" t="s">
        <v>7346</v>
      </c>
      <c r="C675" t="s">
        <v>12544</v>
      </c>
      <c r="D675" t="s">
        <v>12551</v>
      </c>
      <c r="E675" t="s">
        <v>5440</v>
      </c>
      <c r="F675" t="s">
        <v>12597</v>
      </c>
      <c r="G675" t="s">
        <v>12693</v>
      </c>
    </row>
    <row r="676" spans="1:7">
      <c r="A676" t="s">
        <v>7347</v>
      </c>
      <c r="C676" t="s">
        <v>12544</v>
      </c>
      <c r="D676" t="s">
        <v>12551</v>
      </c>
      <c r="E676" t="s">
        <v>5440</v>
      </c>
      <c r="F676" t="s">
        <v>12597</v>
      </c>
      <c r="G676" t="s">
        <v>12693</v>
      </c>
    </row>
    <row r="677" spans="1:7">
      <c r="A677" t="s">
        <v>7348</v>
      </c>
      <c r="C677" t="s">
        <v>12544</v>
      </c>
      <c r="D677" t="s">
        <v>12551</v>
      </c>
      <c r="E677" t="s">
        <v>5440</v>
      </c>
      <c r="F677" t="s">
        <v>12597</v>
      </c>
      <c r="G677" t="s">
        <v>12693</v>
      </c>
    </row>
    <row r="678" spans="1:7">
      <c r="A678" t="s">
        <v>7349</v>
      </c>
      <c r="C678" t="s">
        <v>12544</v>
      </c>
      <c r="D678" t="s">
        <v>12551</v>
      </c>
      <c r="E678" t="s">
        <v>5440</v>
      </c>
      <c r="F678" t="s">
        <v>12597</v>
      </c>
      <c r="G678" t="s">
        <v>12693</v>
      </c>
    </row>
    <row r="679" spans="1:7">
      <c r="A679" t="s">
        <v>7350</v>
      </c>
      <c r="C679" t="s">
        <v>12544</v>
      </c>
      <c r="D679" t="s">
        <v>12551</v>
      </c>
      <c r="E679" t="s">
        <v>5440</v>
      </c>
      <c r="F679" t="s">
        <v>12597</v>
      </c>
      <c r="G679" t="s">
        <v>12693</v>
      </c>
    </row>
    <row r="680" spans="1:7">
      <c r="A680" t="s">
        <v>7351</v>
      </c>
      <c r="C680" t="s">
        <v>12544</v>
      </c>
      <c r="D680" t="s">
        <v>12551</v>
      </c>
      <c r="E680" t="s">
        <v>5440</v>
      </c>
      <c r="F680" t="s">
        <v>12597</v>
      </c>
      <c r="G680" t="s">
        <v>12693</v>
      </c>
    </row>
    <row r="681" spans="1:7">
      <c r="A681" t="s">
        <v>7352</v>
      </c>
      <c r="C681" t="s">
        <v>12544</v>
      </c>
      <c r="D681" t="s">
        <v>12551</v>
      </c>
      <c r="E681" t="s">
        <v>5440</v>
      </c>
      <c r="F681" t="s">
        <v>12597</v>
      </c>
      <c r="G681" t="s">
        <v>12693</v>
      </c>
    </row>
    <row r="682" spans="1:7">
      <c r="A682" t="s">
        <v>7353</v>
      </c>
      <c r="C682" t="s">
        <v>12544</v>
      </c>
      <c r="D682" t="s">
        <v>12551</v>
      </c>
      <c r="E682" t="s">
        <v>5440</v>
      </c>
      <c r="F682" t="s">
        <v>12597</v>
      </c>
      <c r="G682" t="s">
        <v>12693</v>
      </c>
    </row>
    <row r="683" spans="1:7">
      <c r="A683" t="s">
        <v>7354</v>
      </c>
      <c r="C683" t="s">
        <v>12544</v>
      </c>
      <c r="D683" t="s">
        <v>12551</v>
      </c>
      <c r="E683" t="s">
        <v>5440</v>
      </c>
      <c r="F683" t="s">
        <v>12597</v>
      </c>
      <c r="G683" t="s">
        <v>12693</v>
      </c>
    </row>
    <row r="684" spans="1:7">
      <c r="A684" t="s">
        <v>7355</v>
      </c>
      <c r="C684" t="s">
        <v>12544</v>
      </c>
      <c r="D684" t="s">
        <v>12551</v>
      </c>
      <c r="E684" t="s">
        <v>5440</v>
      </c>
      <c r="F684" t="s">
        <v>12597</v>
      </c>
      <c r="G684" t="s">
        <v>12693</v>
      </c>
    </row>
    <row r="685" spans="1:7">
      <c r="A685" t="s">
        <v>7356</v>
      </c>
      <c r="C685" t="s">
        <v>12544</v>
      </c>
      <c r="D685" t="s">
        <v>12551</v>
      </c>
      <c r="E685" t="s">
        <v>5440</v>
      </c>
      <c r="F685" t="s">
        <v>12597</v>
      </c>
      <c r="G685" t="s">
        <v>12693</v>
      </c>
    </row>
    <row r="686" spans="1:7">
      <c r="A686" t="s">
        <v>7357</v>
      </c>
      <c r="C686" t="s">
        <v>12544</v>
      </c>
      <c r="D686" t="s">
        <v>12551</v>
      </c>
      <c r="E686" t="s">
        <v>5440</v>
      </c>
      <c r="F686" t="s">
        <v>12597</v>
      </c>
      <c r="G686" t="s">
        <v>12693</v>
      </c>
    </row>
    <row r="687" spans="1:7">
      <c r="A687" t="s">
        <v>7358</v>
      </c>
      <c r="C687" t="s">
        <v>12544</v>
      </c>
      <c r="D687" t="s">
        <v>12551</v>
      </c>
      <c r="E687" t="s">
        <v>5440</v>
      </c>
      <c r="F687" t="s">
        <v>12597</v>
      </c>
      <c r="G687" t="s">
        <v>12693</v>
      </c>
    </row>
    <row r="688" spans="1:7">
      <c r="A688" t="s">
        <v>7359</v>
      </c>
      <c r="C688" t="s">
        <v>12544</v>
      </c>
      <c r="D688" t="s">
        <v>12551</v>
      </c>
      <c r="E688" t="s">
        <v>5440</v>
      </c>
      <c r="F688" t="s">
        <v>12597</v>
      </c>
      <c r="G688" t="s">
        <v>12693</v>
      </c>
    </row>
    <row r="689" spans="1:7">
      <c r="A689" t="s">
        <v>7360</v>
      </c>
      <c r="C689" t="s">
        <v>12544</v>
      </c>
      <c r="D689" t="s">
        <v>12551</v>
      </c>
      <c r="E689" t="s">
        <v>5440</v>
      </c>
      <c r="F689" t="s">
        <v>12597</v>
      </c>
      <c r="G689" t="s">
        <v>12693</v>
      </c>
    </row>
    <row r="690" spans="1:7">
      <c r="A690" t="s">
        <v>7361</v>
      </c>
      <c r="C690" t="s">
        <v>12544</v>
      </c>
      <c r="D690" t="s">
        <v>12551</v>
      </c>
      <c r="E690" t="s">
        <v>5440</v>
      </c>
      <c r="F690" t="s">
        <v>12597</v>
      </c>
      <c r="G690" t="s">
        <v>12693</v>
      </c>
    </row>
    <row r="691" spans="1:7">
      <c r="A691" t="s">
        <v>7362</v>
      </c>
      <c r="C691" t="s">
        <v>12544</v>
      </c>
      <c r="D691" t="s">
        <v>12551</v>
      </c>
      <c r="E691" t="s">
        <v>5440</v>
      </c>
      <c r="F691" t="s">
        <v>12597</v>
      </c>
      <c r="G691" t="s">
        <v>12693</v>
      </c>
    </row>
    <row r="692" spans="1:7">
      <c r="A692" t="s">
        <v>7363</v>
      </c>
      <c r="C692" t="s">
        <v>12544</v>
      </c>
      <c r="D692" t="s">
        <v>12551</v>
      </c>
      <c r="E692" t="s">
        <v>5440</v>
      </c>
      <c r="F692" t="s">
        <v>12597</v>
      </c>
      <c r="G692" t="s">
        <v>12693</v>
      </c>
    </row>
    <row r="693" spans="1:7">
      <c r="A693" t="s">
        <v>7364</v>
      </c>
      <c r="C693" t="s">
        <v>12544</v>
      </c>
      <c r="D693" t="s">
        <v>12551</v>
      </c>
      <c r="E693" t="s">
        <v>5440</v>
      </c>
      <c r="F693" t="s">
        <v>12597</v>
      </c>
      <c r="G693" t="s">
        <v>12693</v>
      </c>
    </row>
    <row r="694" spans="1:7">
      <c r="A694" t="s">
        <v>7365</v>
      </c>
      <c r="C694" t="s">
        <v>12544</v>
      </c>
      <c r="D694" t="s">
        <v>12551</v>
      </c>
      <c r="E694" t="s">
        <v>5440</v>
      </c>
      <c r="F694" t="s">
        <v>12597</v>
      </c>
      <c r="G694" t="s">
        <v>12693</v>
      </c>
    </row>
    <row r="695" spans="1:7">
      <c r="A695" t="s">
        <v>7366</v>
      </c>
      <c r="C695" t="s">
        <v>12544</v>
      </c>
      <c r="D695" t="s">
        <v>12551</v>
      </c>
      <c r="E695" t="s">
        <v>5440</v>
      </c>
      <c r="F695" t="s">
        <v>12597</v>
      </c>
      <c r="G695" t="s">
        <v>12693</v>
      </c>
    </row>
    <row r="696" spans="1:7">
      <c r="A696" t="s">
        <v>7367</v>
      </c>
      <c r="C696" t="s">
        <v>12544</v>
      </c>
      <c r="D696" t="s">
        <v>12551</v>
      </c>
      <c r="E696" t="s">
        <v>5440</v>
      </c>
      <c r="F696" t="s">
        <v>12597</v>
      </c>
      <c r="G696" t="s">
        <v>12693</v>
      </c>
    </row>
    <row r="697" spans="1:7">
      <c r="A697" t="s">
        <v>7368</v>
      </c>
      <c r="C697" t="s">
        <v>12544</v>
      </c>
      <c r="D697" t="s">
        <v>12551</v>
      </c>
      <c r="E697" t="s">
        <v>5440</v>
      </c>
      <c r="F697" t="s">
        <v>12597</v>
      </c>
      <c r="G697" t="s">
        <v>12693</v>
      </c>
    </row>
    <row r="698" spans="1:7">
      <c r="A698" t="s">
        <v>7369</v>
      </c>
      <c r="C698" t="s">
        <v>12544</v>
      </c>
      <c r="D698" t="s">
        <v>12551</v>
      </c>
      <c r="E698" t="s">
        <v>5440</v>
      </c>
      <c r="F698" t="s">
        <v>12597</v>
      </c>
      <c r="G698" t="s">
        <v>12693</v>
      </c>
    </row>
    <row r="699" spans="1:7">
      <c r="A699" t="s">
        <v>7370</v>
      </c>
      <c r="C699" t="s">
        <v>12544</v>
      </c>
      <c r="D699" t="s">
        <v>12551</v>
      </c>
      <c r="E699" t="s">
        <v>5440</v>
      </c>
      <c r="F699" t="s">
        <v>12597</v>
      </c>
      <c r="G699" t="s">
        <v>12693</v>
      </c>
    </row>
    <row r="700" spans="1:7">
      <c r="A700" t="s">
        <v>7371</v>
      </c>
      <c r="C700" t="s">
        <v>12544</v>
      </c>
      <c r="D700" t="s">
        <v>12551</v>
      </c>
      <c r="E700" t="s">
        <v>5440</v>
      </c>
      <c r="F700" t="s">
        <v>12597</v>
      </c>
      <c r="G700" t="s">
        <v>12693</v>
      </c>
    </row>
    <row r="701" spans="1:7">
      <c r="A701" t="s">
        <v>7372</v>
      </c>
      <c r="C701" t="s">
        <v>12544</v>
      </c>
      <c r="D701" t="s">
        <v>12551</v>
      </c>
      <c r="E701" t="s">
        <v>5440</v>
      </c>
      <c r="F701" t="s">
        <v>12597</v>
      </c>
      <c r="G701" t="s">
        <v>12693</v>
      </c>
    </row>
    <row r="702" spans="1:7">
      <c r="A702" t="s">
        <v>7373</v>
      </c>
      <c r="C702" t="s">
        <v>12544</v>
      </c>
      <c r="D702" t="s">
        <v>12551</v>
      </c>
      <c r="E702" t="s">
        <v>5440</v>
      </c>
      <c r="F702" t="s">
        <v>12597</v>
      </c>
      <c r="G702" t="s">
        <v>12693</v>
      </c>
    </row>
    <row r="703" spans="1:7">
      <c r="A703" t="s">
        <v>7374</v>
      </c>
      <c r="C703" t="s">
        <v>12544</v>
      </c>
      <c r="D703" t="s">
        <v>12551</v>
      </c>
      <c r="E703" t="s">
        <v>5440</v>
      </c>
      <c r="F703" t="s">
        <v>12597</v>
      </c>
      <c r="G703" t="s">
        <v>12693</v>
      </c>
    </row>
    <row r="704" spans="1:7">
      <c r="A704" t="s">
        <v>7375</v>
      </c>
      <c r="C704" t="s">
        <v>12544</v>
      </c>
      <c r="D704" t="s">
        <v>12551</v>
      </c>
      <c r="E704" t="s">
        <v>5440</v>
      </c>
      <c r="F704" t="s">
        <v>12597</v>
      </c>
      <c r="G704" t="s">
        <v>12693</v>
      </c>
    </row>
    <row r="705" spans="1:7">
      <c r="A705" t="s">
        <v>7376</v>
      </c>
      <c r="C705" t="s">
        <v>12544</v>
      </c>
      <c r="D705" t="s">
        <v>12551</v>
      </c>
      <c r="E705" t="s">
        <v>5440</v>
      </c>
      <c r="F705" t="s">
        <v>12597</v>
      </c>
      <c r="G705" t="s">
        <v>12693</v>
      </c>
    </row>
    <row r="706" spans="1:7">
      <c r="A706" t="s">
        <v>7377</v>
      </c>
      <c r="C706" t="s">
        <v>12544</v>
      </c>
      <c r="D706" t="s">
        <v>12551</v>
      </c>
      <c r="E706" t="s">
        <v>5440</v>
      </c>
      <c r="F706" t="s">
        <v>12597</v>
      </c>
      <c r="G706" t="s">
        <v>12693</v>
      </c>
    </row>
    <row r="707" spans="1:7">
      <c r="A707" t="s">
        <v>7378</v>
      </c>
      <c r="C707" t="s">
        <v>12544</v>
      </c>
      <c r="D707" t="s">
        <v>12551</v>
      </c>
      <c r="E707" t="s">
        <v>5440</v>
      </c>
      <c r="F707" t="s">
        <v>12597</v>
      </c>
      <c r="G707" t="s">
        <v>12693</v>
      </c>
    </row>
    <row r="708" spans="1:7">
      <c r="A708" t="s">
        <v>7379</v>
      </c>
      <c r="C708" t="s">
        <v>12544</v>
      </c>
      <c r="D708" t="s">
        <v>12551</v>
      </c>
      <c r="E708" t="s">
        <v>5440</v>
      </c>
      <c r="F708" t="s">
        <v>12597</v>
      </c>
      <c r="G708" t="s">
        <v>12693</v>
      </c>
    </row>
    <row r="709" spans="1:7">
      <c r="A709" t="s">
        <v>7380</v>
      </c>
      <c r="C709" t="s">
        <v>12544</v>
      </c>
      <c r="D709" t="s">
        <v>12551</v>
      </c>
      <c r="E709" t="s">
        <v>5440</v>
      </c>
      <c r="F709" t="s">
        <v>12597</v>
      </c>
      <c r="G709" t="s">
        <v>12693</v>
      </c>
    </row>
    <row r="710" spans="1:7">
      <c r="A710" t="s">
        <v>7381</v>
      </c>
      <c r="C710" t="s">
        <v>12544</v>
      </c>
      <c r="D710" t="s">
        <v>12551</v>
      </c>
      <c r="E710" t="s">
        <v>5440</v>
      </c>
      <c r="F710" t="s">
        <v>12597</v>
      </c>
      <c r="G710" t="s">
        <v>12693</v>
      </c>
    </row>
    <row r="711" spans="1:7">
      <c r="A711" t="s">
        <v>7382</v>
      </c>
      <c r="C711" t="s">
        <v>12544</v>
      </c>
      <c r="D711" t="s">
        <v>12551</v>
      </c>
      <c r="E711" t="s">
        <v>5440</v>
      </c>
      <c r="F711" t="s">
        <v>12597</v>
      </c>
      <c r="G711" t="s">
        <v>12693</v>
      </c>
    </row>
    <row r="712" spans="1:7">
      <c r="A712" t="s">
        <v>7383</v>
      </c>
      <c r="C712" t="s">
        <v>12544</v>
      </c>
      <c r="D712" t="s">
        <v>12551</v>
      </c>
      <c r="E712" t="s">
        <v>5440</v>
      </c>
      <c r="F712" t="s">
        <v>12597</v>
      </c>
      <c r="G712" t="s">
        <v>12693</v>
      </c>
    </row>
    <row r="713" spans="1:7">
      <c r="A713" t="s">
        <v>7384</v>
      </c>
      <c r="C713" t="s">
        <v>12544</v>
      </c>
      <c r="D713" t="s">
        <v>12566</v>
      </c>
      <c r="E713" t="s">
        <v>5437</v>
      </c>
      <c r="F713" t="s">
        <v>12595</v>
      </c>
      <c r="G713" t="s">
        <v>12695</v>
      </c>
    </row>
    <row r="714" spans="1:7">
      <c r="A714" t="s">
        <v>7385</v>
      </c>
      <c r="C714" t="s">
        <v>12542</v>
      </c>
      <c r="D714" t="s">
        <v>12550</v>
      </c>
      <c r="E714" t="s">
        <v>5450</v>
      </c>
      <c r="F714" t="s">
        <v>12596</v>
      </c>
      <c r="G714" t="s">
        <v>1940</v>
      </c>
    </row>
    <row r="715" spans="1:7">
      <c r="A715" t="s">
        <v>7386</v>
      </c>
      <c r="B715" t="s">
        <v>12423</v>
      </c>
      <c r="C715" t="s">
        <v>12546</v>
      </c>
      <c r="D715" t="s">
        <v>12555</v>
      </c>
      <c r="E715" t="s">
        <v>5441</v>
      </c>
      <c r="F715" t="s">
        <v>12596</v>
      </c>
      <c r="G715" t="s">
        <v>1940</v>
      </c>
    </row>
    <row r="716" spans="1:7">
      <c r="A716" t="s">
        <v>7387</v>
      </c>
      <c r="C716" t="s">
        <v>12543</v>
      </c>
      <c r="D716" t="s">
        <v>12543</v>
      </c>
      <c r="E716" t="s">
        <v>5439</v>
      </c>
      <c r="F716" t="s">
        <v>12543</v>
      </c>
    </row>
    <row r="717" spans="1:7">
      <c r="A717" t="s">
        <v>7388</v>
      </c>
      <c r="B717" t="s">
        <v>12423</v>
      </c>
      <c r="C717" t="s">
        <v>12545</v>
      </c>
      <c r="D717" t="s">
        <v>12561</v>
      </c>
      <c r="E717" t="s">
        <v>5440</v>
      </c>
      <c r="F717" t="s">
        <v>12595</v>
      </c>
      <c r="G717" t="s">
        <v>1676</v>
      </c>
    </row>
    <row r="718" spans="1:7">
      <c r="A718" t="s">
        <v>7389</v>
      </c>
      <c r="B718" t="s">
        <v>12423</v>
      </c>
      <c r="C718" t="s">
        <v>12546</v>
      </c>
      <c r="D718" t="s">
        <v>12575</v>
      </c>
      <c r="E718" t="s">
        <v>5440</v>
      </c>
      <c r="F718" t="s">
        <v>12595</v>
      </c>
      <c r="G718" t="s">
        <v>12696</v>
      </c>
    </row>
    <row r="719" spans="1:7">
      <c r="A719" t="s">
        <v>7390</v>
      </c>
      <c r="B719" t="s">
        <v>12423</v>
      </c>
      <c r="C719" t="s">
        <v>12542</v>
      </c>
      <c r="D719" t="s">
        <v>12550</v>
      </c>
      <c r="E719" t="s">
        <v>5440</v>
      </c>
      <c r="F719" t="s">
        <v>12595</v>
      </c>
      <c r="G719" t="s">
        <v>1900</v>
      </c>
    </row>
    <row r="720" spans="1:7">
      <c r="A720" t="s">
        <v>7391</v>
      </c>
      <c r="B720" t="s">
        <v>12423</v>
      </c>
      <c r="C720" t="s">
        <v>12548</v>
      </c>
      <c r="D720" t="s">
        <v>12559</v>
      </c>
      <c r="E720" t="s">
        <v>5440</v>
      </c>
      <c r="F720" t="s">
        <v>12595</v>
      </c>
      <c r="G720" t="s">
        <v>12603</v>
      </c>
    </row>
    <row r="721" spans="1:7">
      <c r="A721" t="s">
        <v>7392</v>
      </c>
      <c r="B721" t="s">
        <v>12423</v>
      </c>
      <c r="C721" t="s">
        <v>12542</v>
      </c>
      <c r="D721" t="s">
        <v>12565</v>
      </c>
      <c r="E721" t="s">
        <v>5437</v>
      </c>
      <c r="F721" t="s">
        <v>12595</v>
      </c>
      <c r="G721" t="s">
        <v>1940</v>
      </c>
    </row>
    <row r="722" spans="1:7">
      <c r="A722" t="s">
        <v>7393</v>
      </c>
      <c r="C722" t="s">
        <v>12546</v>
      </c>
      <c r="D722" t="s">
        <v>12575</v>
      </c>
      <c r="E722" t="s">
        <v>5441</v>
      </c>
      <c r="F722" t="s">
        <v>12596</v>
      </c>
      <c r="G722" t="s">
        <v>1940</v>
      </c>
    </row>
    <row r="723" spans="1:7">
      <c r="A723" t="s">
        <v>7394</v>
      </c>
      <c r="B723" t="s">
        <v>12423</v>
      </c>
      <c r="C723" t="s">
        <v>12545</v>
      </c>
      <c r="D723" t="s">
        <v>12564</v>
      </c>
      <c r="E723" t="s">
        <v>5441</v>
      </c>
      <c r="F723" t="s">
        <v>12595</v>
      </c>
      <c r="G723" t="s">
        <v>1940</v>
      </c>
    </row>
    <row r="724" spans="1:7">
      <c r="A724" t="s">
        <v>7395</v>
      </c>
      <c r="B724" t="s">
        <v>12423</v>
      </c>
      <c r="C724" t="s">
        <v>12544</v>
      </c>
      <c r="D724" t="s">
        <v>12551</v>
      </c>
      <c r="E724" t="s">
        <v>5440</v>
      </c>
      <c r="F724" t="s">
        <v>12595</v>
      </c>
      <c r="G724" t="s">
        <v>1940</v>
      </c>
    </row>
    <row r="725" spans="1:7">
      <c r="A725" t="s">
        <v>7396</v>
      </c>
      <c r="B725" t="s">
        <v>12423</v>
      </c>
      <c r="C725" t="s">
        <v>12542</v>
      </c>
      <c r="D725" t="s">
        <v>12565</v>
      </c>
      <c r="E725" t="s">
        <v>5441</v>
      </c>
      <c r="F725" t="s">
        <v>12596</v>
      </c>
      <c r="G725" t="s">
        <v>1940</v>
      </c>
    </row>
    <row r="726" spans="1:7">
      <c r="A726" t="s">
        <v>7397</v>
      </c>
      <c r="B726" t="s">
        <v>12423</v>
      </c>
      <c r="C726" t="s">
        <v>12548</v>
      </c>
      <c r="D726" t="s">
        <v>12569</v>
      </c>
      <c r="E726" t="s">
        <v>5450</v>
      </c>
      <c r="F726" t="s">
        <v>12594</v>
      </c>
      <c r="G726" t="s">
        <v>1900</v>
      </c>
    </row>
    <row r="727" spans="1:7">
      <c r="A727" t="s">
        <v>7398</v>
      </c>
      <c r="B727" t="s">
        <v>12423</v>
      </c>
      <c r="C727" t="s">
        <v>12545</v>
      </c>
      <c r="D727" t="s">
        <v>12566</v>
      </c>
      <c r="E727" t="s">
        <v>5441</v>
      </c>
      <c r="F727" t="s">
        <v>12595</v>
      </c>
      <c r="G727" t="s">
        <v>12697</v>
      </c>
    </row>
    <row r="728" spans="1:7">
      <c r="A728" t="s">
        <v>7399</v>
      </c>
      <c r="B728" t="s">
        <v>12423</v>
      </c>
      <c r="C728" t="s">
        <v>12545</v>
      </c>
      <c r="D728" t="s">
        <v>12553</v>
      </c>
      <c r="E728" t="s">
        <v>5441</v>
      </c>
      <c r="F728" t="s">
        <v>12596</v>
      </c>
      <c r="G728" t="s">
        <v>1940</v>
      </c>
    </row>
    <row r="729" spans="1:7">
      <c r="A729" t="s">
        <v>7400</v>
      </c>
      <c r="C729" t="s">
        <v>12543</v>
      </c>
      <c r="D729" t="s">
        <v>12543</v>
      </c>
      <c r="E729" t="s">
        <v>5439</v>
      </c>
      <c r="F729" t="s">
        <v>12543</v>
      </c>
    </row>
    <row r="730" spans="1:7">
      <c r="A730" t="s">
        <v>7401</v>
      </c>
      <c r="B730" t="s">
        <v>12423</v>
      </c>
      <c r="C730" t="s">
        <v>12545</v>
      </c>
      <c r="D730" t="s">
        <v>12556</v>
      </c>
      <c r="E730" t="s">
        <v>5441</v>
      </c>
      <c r="F730" t="s">
        <v>12596</v>
      </c>
      <c r="G730" t="s">
        <v>1940</v>
      </c>
    </row>
    <row r="731" spans="1:7">
      <c r="A731" t="s">
        <v>7402</v>
      </c>
      <c r="B731" t="s">
        <v>12435</v>
      </c>
      <c r="C731" t="s">
        <v>12545</v>
      </c>
      <c r="D731" t="s">
        <v>12556</v>
      </c>
      <c r="E731" t="s">
        <v>5441</v>
      </c>
      <c r="F731" t="s">
        <v>12595</v>
      </c>
      <c r="G731" t="s">
        <v>1940</v>
      </c>
    </row>
    <row r="732" spans="1:7">
      <c r="A732" t="s">
        <v>7403</v>
      </c>
      <c r="B732" t="s">
        <v>12427</v>
      </c>
      <c r="C732" t="s">
        <v>12545</v>
      </c>
      <c r="D732" t="s">
        <v>12556</v>
      </c>
      <c r="E732" t="s">
        <v>5441</v>
      </c>
      <c r="F732" t="s">
        <v>12595</v>
      </c>
      <c r="G732" t="s">
        <v>1940</v>
      </c>
    </row>
    <row r="733" spans="1:7">
      <c r="A733" t="s">
        <v>7404</v>
      </c>
      <c r="B733" t="s">
        <v>12423</v>
      </c>
      <c r="C733" t="s">
        <v>12545</v>
      </c>
      <c r="D733" t="s">
        <v>12553</v>
      </c>
      <c r="E733" t="s">
        <v>5450</v>
      </c>
      <c r="F733" t="s">
        <v>12596</v>
      </c>
      <c r="G733" t="s">
        <v>1940</v>
      </c>
    </row>
    <row r="734" spans="1:7">
      <c r="A734" t="s">
        <v>7405</v>
      </c>
      <c r="B734" t="s">
        <v>12423</v>
      </c>
      <c r="C734" t="s">
        <v>12548</v>
      </c>
      <c r="D734" t="s">
        <v>12559</v>
      </c>
      <c r="E734" t="s">
        <v>5450</v>
      </c>
      <c r="F734" t="s">
        <v>12595</v>
      </c>
      <c r="G734" t="s">
        <v>12698</v>
      </c>
    </row>
    <row r="735" spans="1:7">
      <c r="A735" t="s">
        <v>7406</v>
      </c>
      <c r="B735" t="s">
        <v>12423</v>
      </c>
      <c r="C735" t="s">
        <v>12548</v>
      </c>
      <c r="D735" t="s">
        <v>12559</v>
      </c>
      <c r="E735" t="s">
        <v>5437</v>
      </c>
      <c r="F735" t="s">
        <v>12595</v>
      </c>
      <c r="G735" t="s">
        <v>1900</v>
      </c>
    </row>
    <row r="736" spans="1:7">
      <c r="A736" t="s">
        <v>7407</v>
      </c>
      <c r="C736" t="s">
        <v>12544</v>
      </c>
      <c r="D736" t="s">
        <v>12563</v>
      </c>
      <c r="E736" t="s">
        <v>5440</v>
      </c>
      <c r="F736" t="s">
        <v>12595</v>
      </c>
      <c r="G736" t="s">
        <v>1900</v>
      </c>
    </row>
    <row r="737" spans="1:7">
      <c r="A737" t="s">
        <v>7408</v>
      </c>
      <c r="B737" t="s">
        <v>12423</v>
      </c>
      <c r="C737" t="s">
        <v>12548</v>
      </c>
      <c r="D737" t="s">
        <v>12569</v>
      </c>
      <c r="E737" t="s">
        <v>5441</v>
      </c>
      <c r="F737" t="s">
        <v>12596</v>
      </c>
      <c r="G737" t="s">
        <v>12699</v>
      </c>
    </row>
    <row r="738" spans="1:7">
      <c r="A738" t="s">
        <v>7409</v>
      </c>
      <c r="B738" t="s">
        <v>12423</v>
      </c>
      <c r="C738" t="s">
        <v>12548</v>
      </c>
      <c r="D738" t="s">
        <v>12569</v>
      </c>
      <c r="E738" t="s">
        <v>5437</v>
      </c>
      <c r="F738" t="s">
        <v>12596</v>
      </c>
      <c r="G738" t="s">
        <v>1940</v>
      </c>
    </row>
    <row r="739" spans="1:7">
      <c r="A739" t="s">
        <v>7410</v>
      </c>
      <c r="C739" t="s">
        <v>12542</v>
      </c>
      <c r="D739" t="s">
        <v>12565</v>
      </c>
      <c r="E739" t="s">
        <v>5437</v>
      </c>
      <c r="F739" t="s">
        <v>12595</v>
      </c>
      <c r="G739" t="s">
        <v>12700</v>
      </c>
    </row>
    <row r="740" spans="1:7">
      <c r="A740" t="s">
        <v>7411</v>
      </c>
      <c r="C740" t="s">
        <v>12547</v>
      </c>
      <c r="D740" t="s">
        <v>12558</v>
      </c>
      <c r="E740" t="s">
        <v>5440</v>
      </c>
      <c r="F740" t="s">
        <v>12597</v>
      </c>
    </row>
    <row r="741" spans="1:7">
      <c r="A741" t="s">
        <v>7412</v>
      </c>
      <c r="C741" t="s">
        <v>12544</v>
      </c>
      <c r="D741" t="s">
        <v>12563</v>
      </c>
      <c r="E741" t="s">
        <v>5440</v>
      </c>
      <c r="F741" t="s">
        <v>12595</v>
      </c>
      <c r="G741" t="s">
        <v>12701</v>
      </c>
    </row>
    <row r="742" spans="1:7">
      <c r="A742" t="s">
        <v>7413</v>
      </c>
      <c r="B742" t="s">
        <v>12423</v>
      </c>
      <c r="C742" t="s">
        <v>12544</v>
      </c>
      <c r="D742" t="s">
        <v>12563</v>
      </c>
      <c r="E742" t="s">
        <v>5440</v>
      </c>
      <c r="F742" t="s">
        <v>12596</v>
      </c>
      <c r="G742" t="s">
        <v>1940</v>
      </c>
    </row>
    <row r="743" spans="1:7">
      <c r="A743" t="s">
        <v>7414</v>
      </c>
      <c r="C743" t="s">
        <v>12544</v>
      </c>
      <c r="D743" t="s">
        <v>12563</v>
      </c>
      <c r="E743" t="s">
        <v>5440</v>
      </c>
      <c r="F743" t="s">
        <v>12595</v>
      </c>
      <c r="G743" t="s">
        <v>12702</v>
      </c>
    </row>
    <row r="744" spans="1:7">
      <c r="A744" t="s">
        <v>7415</v>
      </c>
      <c r="B744" t="s">
        <v>12423</v>
      </c>
      <c r="C744" t="s">
        <v>12544</v>
      </c>
      <c r="D744" t="s">
        <v>12564</v>
      </c>
      <c r="E744" t="s">
        <v>5440</v>
      </c>
      <c r="F744" t="s">
        <v>12594</v>
      </c>
      <c r="G744" t="s">
        <v>12703</v>
      </c>
    </row>
    <row r="745" spans="1:7">
      <c r="A745" t="s">
        <v>7416</v>
      </c>
      <c r="B745" t="s">
        <v>12423</v>
      </c>
      <c r="C745" t="s">
        <v>12545</v>
      </c>
      <c r="D745" t="s">
        <v>12570</v>
      </c>
      <c r="E745" t="s">
        <v>5441</v>
      </c>
      <c r="F745" t="s">
        <v>12596</v>
      </c>
      <c r="G745" t="s">
        <v>1940</v>
      </c>
    </row>
    <row r="746" spans="1:7">
      <c r="A746" t="s">
        <v>7417</v>
      </c>
      <c r="B746" t="s">
        <v>12423</v>
      </c>
      <c r="C746" t="s">
        <v>12548</v>
      </c>
      <c r="D746" t="s">
        <v>12560</v>
      </c>
      <c r="E746" t="s">
        <v>5437</v>
      </c>
      <c r="F746" t="s">
        <v>12596</v>
      </c>
      <c r="G746" t="s">
        <v>12619</v>
      </c>
    </row>
    <row r="747" spans="1:7">
      <c r="A747" t="s">
        <v>7418</v>
      </c>
      <c r="C747" t="s">
        <v>12543</v>
      </c>
      <c r="D747" t="s">
        <v>12543</v>
      </c>
      <c r="E747" t="s">
        <v>5439</v>
      </c>
      <c r="F747" t="s">
        <v>12543</v>
      </c>
    </row>
    <row r="748" spans="1:7">
      <c r="A748" t="s">
        <v>7419</v>
      </c>
      <c r="B748" t="s">
        <v>12428</v>
      </c>
      <c r="C748" t="s">
        <v>12544</v>
      </c>
      <c r="D748" t="s">
        <v>12573</v>
      </c>
      <c r="E748" t="s">
        <v>5441</v>
      </c>
      <c r="F748" t="s">
        <v>12596</v>
      </c>
      <c r="G748" t="s">
        <v>1940</v>
      </c>
    </row>
    <row r="749" spans="1:7">
      <c r="A749" t="s">
        <v>7420</v>
      </c>
      <c r="B749" t="s">
        <v>12428</v>
      </c>
      <c r="C749" t="s">
        <v>12544</v>
      </c>
      <c r="D749" t="s">
        <v>12573</v>
      </c>
      <c r="E749" t="s">
        <v>5441</v>
      </c>
      <c r="F749" t="s">
        <v>12596</v>
      </c>
      <c r="G749" t="s">
        <v>1940</v>
      </c>
    </row>
    <row r="750" spans="1:7">
      <c r="A750" t="s">
        <v>7421</v>
      </c>
      <c r="B750" t="s">
        <v>12434</v>
      </c>
      <c r="C750" t="s">
        <v>12544</v>
      </c>
      <c r="D750" t="s">
        <v>12573</v>
      </c>
      <c r="E750" t="s">
        <v>5441</v>
      </c>
      <c r="F750" t="s">
        <v>12596</v>
      </c>
      <c r="G750" t="s">
        <v>1940</v>
      </c>
    </row>
    <row r="751" spans="1:7">
      <c r="A751" t="s">
        <v>7422</v>
      </c>
      <c r="B751" t="s">
        <v>12429</v>
      </c>
      <c r="C751" t="s">
        <v>12544</v>
      </c>
      <c r="D751" t="s">
        <v>12573</v>
      </c>
      <c r="E751" t="s">
        <v>5441</v>
      </c>
      <c r="F751" t="s">
        <v>12596</v>
      </c>
      <c r="G751" t="s">
        <v>1940</v>
      </c>
    </row>
    <row r="752" spans="1:7">
      <c r="A752" t="s">
        <v>7423</v>
      </c>
      <c r="B752" t="s">
        <v>12428</v>
      </c>
      <c r="C752" t="s">
        <v>12544</v>
      </c>
      <c r="D752" t="s">
        <v>12573</v>
      </c>
      <c r="E752" t="s">
        <v>5441</v>
      </c>
      <c r="F752" t="s">
        <v>12596</v>
      </c>
      <c r="G752" t="s">
        <v>1940</v>
      </c>
    </row>
    <row r="753" spans="1:7">
      <c r="A753" t="s">
        <v>7424</v>
      </c>
      <c r="B753" t="s">
        <v>12459</v>
      </c>
      <c r="C753" t="s">
        <v>12544</v>
      </c>
      <c r="D753" t="s">
        <v>12573</v>
      </c>
      <c r="E753" t="s">
        <v>5441</v>
      </c>
      <c r="F753" t="s">
        <v>12596</v>
      </c>
      <c r="G753" t="s">
        <v>1940</v>
      </c>
    </row>
    <row r="754" spans="1:7">
      <c r="A754" t="s">
        <v>7425</v>
      </c>
      <c r="B754" t="s">
        <v>12431</v>
      </c>
      <c r="C754" t="s">
        <v>12544</v>
      </c>
      <c r="D754" t="s">
        <v>12573</v>
      </c>
      <c r="E754" t="s">
        <v>5441</v>
      </c>
      <c r="F754" t="s">
        <v>12596</v>
      </c>
      <c r="G754" t="s">
        <v>1940</v>
      </c>
    </row>
    <row r="755" spans="1:7">
      <c r="A755" t="s">
        <v>7426</v>
      </c>
      <c r="C755" t="s">
        <v>12543</v>
      </c>
      <c r="D755" t="s">
        <v>12543</v>
      </c>
      <c r="E755" t="s">
        <v>5439</v>
      </c>
      <c r="F755" t="s">
        <v>12543</v>
      </c>
    </row>
    <row r="756" spans="1:7">
      <c r="A756" t="s">
        <v>7427</v>
      </c>
      <c r="C756" t="s">
        <v>12546</v>
      </c>
      <c r="D756" t="s">
        <v>12555</v>
      </c>
      <c r="E756" t="s">
        <v>5441</v>
      </c>
      <c r="F756" t="s">
        <v>12596</v>
      </c>
      <c r="G756" t="s">
        <v>1940</v>
      </c>
    </row>
    <row r="757" spans="1:7">
      <c r="A757" t="s">
        <v>7428</v>
      </c>
      <c r="C757" t="s">
        <v>12546</v>
      </c>
      <c r="D757" t="s">
        <v>12554</v>
      </c>
      <c r="E757" t="s">
        <v>5441</v>
      </c>
      <c r="F757" t="s">
        <v>12596</v>
      </c>
      <c r="G757" t="s">
        <v>1884</v>
      </c>
    </row>
    <row r="758" spans="1:7">
      <c r="A758" t="s">
        <v>7429</v>
      </c>
      <c r="C758" t="s">
        <v>12546</v>
      </c>
      <c r="D758" t="s">
        <v>12555</v>
      </c>
      <c r="E758" t="s">
        <v>5450</v>
      </c>
      <c r="F758" t="s">
        <v>12596</v>
      </c>
      <c r="G758" t="s">
        <v>1884</v>
      </c>
    </row>
    <row r="759" spans="1:7">
      <c r="A759" t="s">
        <v>7430</v>
      </c>
      <c r="C759" t="s">
        <v>12544</v>
      </c>
      <c r="D759" t="s">
        <v>12551</v>
      </c>
      <c r="E759" t="s">
        <v>5440</v>
      </c>
      <c r="F759" t="s">
        <v>12595</v>
      </c>
      <c r="G759" t="s">
        <v>12704</v>
      </c>
    </row>
    <row r="760" spans="1:7">
      <c r="A760" t="s">
        <v>7431</v>
      </c>
      <c r="B760" t="s">
        <v>12423</v>
      </c>
      <c r="C760" t="s">
        <v>12544</v>
      </c>
      <c r="D760" t="s">
        <v>12563</v>
      </c>
      <c r="E760" t="s">
        <v>5440</v>
      </c>
      <c r="F760" t="s">
        <v>12595</v>
      </c>
      <c r="G760" t="s">
        <v>1940</v>
      </c>
    </row>
    <row r="761" spans="1:7">
      <c r="A761" t="s">
        <v>7432</v>
      </c>
      <c r="C761" t="s">
        <v>12544</v>
      </c>
      <c r="D761" t="s">
        <v>12551</v>
      </c>
      <c r="E761" t="s">
        <v>5440</v>
      </c>
      <c r="F761" t="s">
        <v>12595</v>
      </c>
      <c r="G761" t="s">
        <v>12705</v>
      </c>
    </row>
    <row r="762" spans="1:7">
      <c r="A762" t="s">
        <v>7433</v>
      </c>
      <c r="C762" t="s">
        <v>12547</v>
      </c>
      <c r="D762" t="s">
        <v>12571</v>
      </c>
      <c r="E762" t="s">
        <v>5437</v>
      </c>
      <c r="F762" t="s">
        <v>12595</v>
      </c>
      <c r="G762" t="s">
        <v>1667</v>
      </c>
    </row>
    <row r="763" spans="1:7">
      <c r="A763" t="s">
        <v>7434</v>
      </c>
      <c r="B763" t="s">
        <v>12423</v>
      </c>
      <c r="C763" t="s">
        <v>12545</v>
      </c>
      <c r="D763" t="s">
        <v>12572</v>
      </c>
      <c r="E763" t="s">
        <v>5441</v>
      </c>
      <c r="F763" t="s">
        <v>12596</v>
      </c>
      <c r="G763" t="s">
        <v>1940</v>
      </c>
    </row>
    <row r="764" spans="1:7">
      <c r="A764" t="s">
        <v>7435</v>
      </c>
      <c r="B764" t="s">
        <v>12423</v>
      </c>
      <c r="C764" t="s">
        <v>12548</v>
      </c>
      <c r="D764" t="s">
        <v>12559</v>
      </c>
      <c r="E764" t="s">
        <v>5450</v>
      </c>
      <c r="F764" t="s">
        <v>12596</v>
      </c>
      <c r="G764" t="s">
        <v>1940</v>
      </c>
    </row>
    <row r="765" spans="1:7">
      <c r="A765" t="s">
        <v>7436</v>
      </c>
      <c r="B765" t="s">
        <v>12449</v>
      </c>
      <c r="C765" t="s">
        <v>12547</v>
      </c>
      <c r="D765" t="s">
        <v>12581</v>
      </c>
      <c r="E765" t="s">
        <v>5440</v>
      </c>
      <c r="F765" t="s">
        <v>12596</v>
      </c>
      <c r="G765" t="s">
        <v>1940</v>
      </c>
    </row>
    <row r="766" spans="1:7">
      <c r="A766" t="s">
        <v>7437</v>
      </c>
      <c r="B766" t="s">
        <v>12423</v>
      </c>
      <c r="C766" t="s">
        <v>12546</v>
      </c>
      <c r="D766" t="s">
        <v>12575</v>
      </c>
      <c r="E766" t="s">
        <v>5437</v>
      </c>
      <c r="F766" t="s">
        <v>12595</v>
      </c>
      <c r="G766" t="s">
        <v>12706</v>
      </c>
    </row>
    <row r="767" spans="1:7">
      <c r="A767" t="s">
        <v>7438</v>
      </c>
      <c r="B767" t="s">
        <v>12423</v>
      </c>
      <c r="C767" t="s">
        <v>12547</v>
      </c>
      <c r="D767" t="s">
        <v>12571</v>
      </c>
      <c r="E767" t="s">
        <v>5437</v>
      </c>
      <c r="F767" t="s">
        <v>12595</v>
      </c>
      <c r="G767" t="s">
        <v>1940</v>
      </c>
    </row>
    <row r="768" spans="1:7">
      <c r="A768" t="s">
        <v>7439</v>
      </c>
      <c r="B768" t="s">
        <v>12451</v>
      </c>
      <c r="C768" t="s">
        <v>12546</v>
      </c>
      <c r="D768" t="s">
        <v>12570</v>
      </c>
      <c r="E768" t="s">
        <v>5440</v>
      </c>
      <c r="F768" t="s">
        <v>12595</v>
      </c>
      <c r="G768" t="s">
        <v>1900</v>
      </c>
    </row>
    <row r="769" spans="1:7">
      <c r="A769" t="s">
        <v>7440</v>
      </c>
      <c r="C769" t="s">
        <v>12547</v>
      </c>
      <c r="D769" t="s">
        <v>12568</v>
      </c>
      <c r="E769" t="s">
        <v>5440</v>
      </c>
      <c r="F769" t="s">
        <v>12597</v>
      </c>
      <c r="G769" t="s">
        <v>12707</v>
      </c>
    </row>
    <row r="770" spans="1:7">
      <c r="A770" t="s">
        <v>7441</v>
      </c>
      <c r="C770" t="s">
        <v>12547</v>
      </c>
      <c r="D770" t="s">
        <v>12562</v>
      </c>
      <c r="E770" t="s">
        <v>5437</v>
      </c>
      <c r="F770" t="s">
        <v>12597</v>
      </c>
      <c r="G770" t="s">
        <v>12708</v>
      </c>
    </row>
    <row r="771" spans="1:7">
      <c r="A771" t="s">
        <v>7442</v>
      </c>
      <c r="C771" t="s">
        <v>12544</v>
      </c>
      <c r="D771" t="s">
        <v>12552</v>
      </c>
      <c r="E771" t="s">
        <v>5440</v>
      </c>
      <c r="F771" t="s">
        <v>12595</v>
      </c>
      <c r="G771" t="s">
        <v>12709</v>
      </c>
    </row>
    <row r="772" spans="1:7">
      <c r="A772" t="s">
        <v>7443</v>
      </c>
      <c r="B772" t="s">
        <v>12426</v>
      </c>
      <c r="C772" t="s">
        <v>12546</v>
      </c>
      <c r="D772" t="s">
        <v>12570</v>
      </c>
      <c r="E772" t="s">
        <v>5441</v>
      </c>
      <c r="F772" t="s">
        <v>12596</v>
      </c>
      <c r="G772" t="s">
        <v>1940</v>
      </c>
    </row>
    <row r="773" spans="1:7">
      <c r="A773" t="s">
        <v>7444</v>
      </c>
      <c r="C773" t="s">
        <v>12542</v>
      </c>
      <c r="D773" t="s">
        <v>12550</v>
      </c>
      <c r="E773" t="s">
        <v>5450</v>
      </c>
      <c r="F773" t="s">
        <v>12596</v>
      </c>
      <c r="G773" t="s">
        <v>12710</v>
      </c>
    </row>
    <row r="774" spans="1:7">
      <c r="A774" t="s">
        <v>7445</v>
      </c>
      <c r="B774" t="s">
        <v>12423</v>
      </c>
      <c r="C774" t="s">
        <v>12545</v>
      </c>
      <c r="D774" t="s">
        <v>12564</v>
      </c>
      <c r="E774" t="s">
        <v>5437</v>
      </c>
      <c r="F774" t="s">
        <v>12595</v>
      </c>
      <c r="G774" t="s">
        <v>1940</v>
      </c>
    </row>
    <row r="775" spans="1:7">
      <c r="A775" t="s">
        <v>7446</v>
      </c>
      <c r="C775" t="s">
        <v>12543</v>
      </c>
      <c r="D775" t="s">
        <v>12543</v>
      </c>
      <c r="E775" t="s">
        <v>5439</v>
      </c>
      <c r="F775" t="s">
        <v>12543</v>
      </c>
    </row>
    <row r="776" spans="1:7">
      <c r="A776" t="s">
        <v>7447</v>
      </c>
      <c r="B776" t="s">
        <v>12428</v>
      </c>
      <c r="C776" t="s">
        <v>12545</v>
      </c>
      <c r="D776" t="s">
        <v>12573</v>
      </c>
      <c r="E776" t="s">
        <v>5450</v>
      </c>
      <c r="F776" t="s">
        <v>12596</v>
      </c>
      <c r="G776" t="s">
        <v>1940</v>
      </c>
    </row>
    <row r="777" spans="1:7">
      <c r="A777" t="s">
        <v>7448</v>
      </c>
      <c r="B777" t="s">
        <v>12431</v>
      </c>
      <c r="C777" t="s">
        <v>12545</v>
      </c>
      <c r="D777" t="s">
        <v>12573</v>
      </c>
      <c r="E777" t="s">
        <v>5450</v>
      </c>
      <c r="F777" t="s">
        <v>12596</v>
      </c>
      <c r="G777" t="s">
        <v>1940</v>
      </c>
    </row>
    <row r="778" spans="1:7">
      <c r="A778" t="s">
        <v>7449</v>
      </c>
      <c r="B778" t="s">
        <v>12423</v>
      </c>
      <c r="C778" t="s">
        <v>12542</v>
      </c>
      <c r="D778" t="s">
        <v>12565</v>
      </c>
      <c r="E778" t="s">
        <v>5440</v>
      </c>
      <c r="F778" t="s">
        <v>12596</v>
      </c>
      <c r="G778" t="s">
        <v>1940</v>
      </c>
    </row>
    <row r="779" spans="1:7">
      <c r="A779" t="s">
        <v>7450</v>
      </c>
      <c r="C779" t="s">
        <v>12544</v>
      </c>
      <c r="D779" t="s">
        <v>12563</v>
      </c>
      <c r="E779" t="s">
        <v>5440</v>
      </c>
      <c r="F779" t="s">
        <v>12595</v>
      </c>
      <c r="G779" t="s">
        <v>12600</v>
      </c>
    </row>
    <row r="780" spans="1:7">
      <c r="A780" t="s">
        <v>7451</v>
      </c>
      <c r="B780" t="s">
        <v>12423</v>
      </c>
      <c r="C780" t="s">
        <v>12544</v>
      </c>
      <c r="D780" t="s">
        <v>12563</v>
      </c>
      <c r="E780" t="s">
        <v>5440</v>
      </c>
      <c r="F780" t="s">
        <v>12595</v>
      </c>
      <c r="G780" t="s">
        <v>12711</v>
      </c>
    </row>
    <row r="781" spans="1:7">
      <c r="A781" t="s">
        <v>7452</v>
      </c>
      <c r="C781" t="s">
        <v>12544</v>
      </c>
      <c r="D781" t="s">
        <v>12563</v>
      </c>
      <c r="E781" t="s">
        <v>5440</v>
      </c>
      <c r="F781" t="s">
        <v>12595</v>
      </c>
      <c r="G781" t="s">
        <v>1940</v>
      </c>
    </row>
    <row r="782" spans="1:7">
      <c r="A782" t="s">
        <v>7453</v>
      </c>
      <c r="B782" t="s">
        <v>12423</v>
      </c>
      <c r="C782" t="s">
        <v>12544</v>
      </c>
      <c r="D782" t="s">
        <v>12552</v>
      </c>
      <c r="E782" t="s">
        <v>5437</v>
      </c>
      <c r="F782" t="s">
        <v>12595</v>
      </c>
      <c r="G782" t="s">
        <v>12712</v>
      </c>
    </row>
    <row r="783" spans="1:7">
      <c r="A783" t="s">
        <v>7454</v>
      </c>
      <c r="C783" t="s">
        <v>12543</v>
      </c>
      <c r="D783" t="s">
        <v>12543</v>
      </c>
      <c r="E783" t="s">
        <v>5439</v>
      </c>
      <c r="F783" t="s">
        <v>12543</v>
      </c>
    </row>
    <row r="784" spans="1:7">
      <c r="A784" t="s">
        <v>7455</v>
      </c>
      <c r="B784" t="s">
        <v>12428</v>
      </c>
      <c r="C784" t="s">
        <v>12545</v>
      </c>
      <c r="D784" t="s">
        <v>12552</v>
      </c>
      <c r="E784" t="s">
        <v>5441</v>
      </c>
      <c r="F784" t="s">
        <v>12596</v>
      </c>
      <c r="G784" t="s">
        <v>1940</v>
      </c>
    </row>
    <row r="785" spans="1:7">
      <c r="A785" t="s">
        <v>7456</v>
      </c>
      <c r="B785" t="s">
        <v>12423</v>
      </c>
      <c r="C785" t="s">
        <v>12545</v>
      </c>
      <c r="D785" t="s">
        <v>12552</v>
      </c>
      <c r="E785" t="s">
        <v>5437</v>
      </c>
      <c r="F785" t="s">
        <v>12596</v>
      </c>
      <c r="G785" t="s">
        <v>1667</v>
      </c>
    </row>
    <row r="786" spans="1:7">
      <c r="A786" t="s">
        <v>7457</v>
      </c>
      <c r="B786" t="s">
        <v>12427</v>
      </c>
      <c r="C786" t="s">
        <v>12545</v>
      </c>
      <c r="D786" t="s">
        <v>12552</v>
      </c>
      <c r="E786" t="s">
        <v>5437</v>
      </c>
      <c r="F786" t="s">
        <v>12595</v>
      </c>
      <c r="G786" t="s">
        <v>1667</v>
      </c>
    </row>
    <row r="787" spans="1:7">
      <c r="A787" t="s">
        <v>7458</v>
      </c>
      <c r="B787" t="s">
        <v>12423</v>
      </c>
      <c r="C787" t="s">
        <v>12545</v>
      </c>
      <c r="D787" t="s">
        <v>12550</v>
      </c>
      <c r="E787" t="s">
        <v>5441</v>
      </c>
      <c r="F787" t="s">
        <v>12595</v>
      </c>
      <c r="G787" t="s">
        <v>1940</v>
      </c>
    </row>
    <row r="788" spans="1:7">
      <c r="A788" t="s">
        <v>7459</v>
      </c>
      <c r="C788" t="s">
        <v>12542</v>
      </c>
      <c r="D788" t="s">
        <v>12565</v>
      </c>
      <c r="E788" t="s">
        <v>5450</v>
      </c>
      <c r="F788" t="s">
        <v>12594</v>
      </c>
      <c r="G788" t="s">
        <v>12713</v>
      </c>
    </row>
    <row r="789" spans="1:7">
      <c r="A789" t="s">
        <v>7460</v>
      </c>
      <c r="B789" t="s">
        <v>12423</v>
      </c>
      <c r="C789" t="s">
        <v>12544</v>
      </c>
      <c r="D789" t="s">
        <v>12552</v>
      </c>
      <c r="E789" t="s">
        <v>5441</v>
      </c>
      <c r="F789" t="s">
        <v>12595</v>
      </c>
      <c r="G789" t="s">
        <v>1940</v>
      </c>
    </row>
    <row r="790" spans="1:7">
      <c r="A790" t="s">
        <v>7461</v>
      </c>
      <c r="C790" t="s">
        <v>12543</v>
      </c>
      <c r="D790" t="s">
        <v>12543</v>
      </c>
      <c r="E790" t="s">
        <v>5439</v>
      </c>
      <c r="F790" t="s">
        <v>12543</v>
      </c>
    </row>
    <row r="791" spans="1:7">
      <c r="A791" t="s">
        <v>7462</v>
      </c>
      <c r="B791" t="s">
        <v>12428</v>
      </c>
      <c r="C791" t="s">
        <v>12544</v>
      </c>
      <c r="D791" t="s">
        <v>12573</v>
      </c>
      <c r="E791" t="s">
        <v>5441</v>
      </c>
      <c r="F791" t="s">
        <v>12595</v>
      </c>
      <c r="G791" t="s">
        <v>1940</v>
      </c>
    </row>
    <row r="792" spans="1:7">
      <c r="A792" t="s">
        <v>7463</v>
      </c>
      <c r="B792" t="s">
        <v>12428</v>
      </c>
      <c r="C792" t="s">
        <v>12544</v>
      </c>
      <c r="D792" t="s">
        <v>12573</v>
      </c>
      <c r="E792" t="s">
        <v>5441</v>
      </c>
      <c r="F792" t="s">
        <v>12595</v>
      </c>
      <c r="G792" t="s">
        <v>1940</v>
      </c>
    </row>
    <row r="793" spans="1:7">
      <c r="A793" t="s">
        <v>7464</v>
      </c>
      <c r="B793" t="s">
        <v>12459</v>
      </c>
      <c r="C793" t="s">
        <v>12544</v>
      </c>
      <c r="D793" t="s">
        <v>12573</v>
      </c>
      <c r="E793" t="s">
        <v>5441</v>
      </c>
      <c r="F793" t="s">
        <v>12595</v>
      </c>
      <c r="G793" t="s">
        <v>1940</v>
      </c>
    </row>
    <row r="794" spans="1:7">
      <c r="A794" t="s">
        <v>7465</v>
      </c>
      <c r="B794" t="s">
        <v>12423</v>
      </c>
      <c r="C794" t="s">
        <v>12545</v>
      </c>
      <c r="D794" t="s">
        <v>12553</v>
      </c>
      <c r="E794" t="s">
        <v>5441</v>
      </c>
      <c r="F794" t="s">
        <v>12596</v>
      </c>
      <c r="G794" t="s">
        <v>1667</v>
      </c>
    </row>
    <row r="795" spans="1:7">
      <c r="A795" t="s">
        <v>7466</v>
      </c>
      <c r="C795" t="s">
        <v>12542</v>
      </c>
      <c r="D795" t="s">
        <v>12550</v>
      </c>
      <c r="E795" t="s">
        <v>5442</v>
      </c>
      <c r="F795" t="s">
        <v>12594</v>
      </c>
      <c r="G795" t="s">
        <v>1900</v>
      </c>
    </row>
    <row r="796" spans="1:7">
      <c r="A796" t="s">
        <v>7467</v>
      </c>
      <c r="C796" t="s">
        <v>12542</v>
      </c>
      <c r="D796" t="s">
        <v>12550</v>
      </c>
      <c r="E796" t="s">
        <v>5450</v>
      </c>
      <c r="F796" t="s">
        <v>12595</v>
      </c>
      <c r="G796" t="s">
        <v>1900</v>
      </c>
    </row>
    <row r="797" spans="1:7">
      <c r="A797" t="s">
        <v>7468</v>
      </c>
      <c r="B797" t="s">
        <v>12423</v>
      </c>
      <c r="C797" t="s">
        <v>12545</v>
      </c>
      <c r="D797" t="s">
        <v>12552</v>
      </c>
      <c r="E797" t="s">
        <v>5450</v>
      </c>
      <c r="F797" t="s">
        <v>12596</v>
      </c>
      <c r="G797" t="s">
        <v>1940</v>
      </c>
    </row>
    <row r="798" spans="1:7">
      <c r="A798" t="s">
        <v>7469</v>
      </c>
      <c r="B798" t="s">
        <v>12423</v>
      </c>
      <c r="C798" t="s">
        <v>12546</v>
      </c>
      <c r="D798" t="s">
        <v>12554</v>
      </c>
      <c r="E798" t="s">
        <v>5450</v>
      </c>
      <c r="F798" t="s">
        <v>12595</v>
      </c>
      <c r="G798" t="s">
        <v>12714</v>
      </c>
    </row>
    <row r="799" spans="1:7">
      <c r="A799" t="s">
        <v>7470</v>
      </c>
      <c r="B799" t="s">
        <v>12426</v>
      </c>
      <c r="C799" t="s">
        <v>12545</v>
      </c>
      <c r="D799" t="s">
        <v>12576</v>
      </c>
      <c r="E799" t="s">
        <v>5441</v>
      </c>
      <c r="F799" t="s">
        <v>12596</v>
      </c>
      <c r="G799" t="s">
        <v>12600</v>
      </c>
    </row>
    <row r="800" spans="1:7">
      <c r="A800" t="s">
        <v>7471</v>
      </c>
      <c r="B800" t="s">
        <v>12426</v>
      </c>
      <c r="C800" t="s">
        <v>12546</v>
      </c>
      <c r="D800" t="s">
        <v>12555</v>
      </c>
      <c r="E800" t="s">
        <v>5437</v>
      </c>
      <c r="F800" t="s">
        <v>12596</v>
      </c>
      <c r="G800" t="s">
        <v>1940</v>
      </c>
    </row>
    <row r="801" spans="1:7">
      <c r="A801" t="s">
        <v>7472</v>
      </c>
      <c r="C801" t="s">
        <v>12543</v>
      </c>
      <c r="D801" t="s">
        <v>12543</v>
      </c>
      <c r="E801" t="s">
        <v>5439</v>
      </c>
      <c r="F801" t="s">
        <v>12543</v>
      </c>
    </row>
    <row r="802" spans="1:7">
      <c r="A802" t="s">
        <v>7473</v>
      </c>
      <c r="B802" t="s">
        <v>12428</v>
      </c>
      <c r="C802" t="s">
        <v>12544</v>
      </c>
      <c r="D802" t="s">
        <v>12573</v>
      </c>
      <c r="E802" t="s">
        <v>5441</v>
      </c>
      <c r="F802" t="s">
        <v>12596</v>
      </c>
      <c r="G802" t="s">
        <v>1940</v>
      </c>
    </row>
    <row r="803" spans="1:7">
      <c r="A803" t="s">
        <v>7474</v>
      </c>
      <c r="B803" t="s">
        <v>12434</v>
      </c>
      <c r="C803" t="s">
        <v>12544</v>
      </c>
      <c r="D803" t="s">
        <v>12573</v>
      </c>
      <c r="E803" t="s">
        <v>5441</v>
      </c>
      <c r="F803" t="s">
        <v>12596</v>
      </c>
      <c r="G803" t="s">
        <v>1940</v>
      </c>
    </row>
    <row r="804" spans="1:7">
      <c r="A804" t="s">
        <v>7475</v>
      </c>
      <c r="B804" t="s">
        <v>12429</v>
      </c>
      <c r="C804" t="s">
        <v>12544</v>
      </c>
      <c r="D804" t="s">
        <v>12573</v>
      </c>
      <c r="E804" t="s">
        <v>5441</v>
      </c>
      <c r="F804" t="s">
        <v>12596</v>
      </c>
      <c r="G804" t="s">
        <v>1940</v>
      </c>
    </row>
    <row r="805" spans="1:7">
      <c r="A805" t="s">
        <v>7476</v>
      </c>
      <c r="B805" t="s">
        <v>12431</v>
      </c>
      <c r="C805" t="s">
        <v>12544</v>
      </c>
      <c r="D805" t="s">
        <v>12573</v>
      </c>
      <c r="E805" t="s">
        <v>5441</v>
      </c>
      <c r="F805" t="s">
        <v>12596</v>
      </c>
      <c r="G805" t="s">
        <v>1940</v>
      </c>
    </row>
    <row r="806" spans="1:7">
      <c r="A806" t="s">
        <v>7477</v>
      </c>
      <c r="C806" t="s">
        <v>12548</v>
      </c>
      <c r="D806" t="s">
        <v>12569</v>
      </c>
      <c r="E806" t="s">
        <v>5441</v>
      </c>
      <c r="F806" t="s">
        <v>12594</v>
      </c>
      <c r="G806" t="s">
        <v>1676</v>
      </c>
    </row>
    <row r="807" spans="1:7">
      <c r="A807" t="s">
        <v>7478</v>
      </c>
      <c r="B807" t="s">
        <v>12423</v>
      </c>
      <c r="C807" t="s">
        <v>12546</v>
      </c>
      <c r="D807" t="s">
        <v>12555</v>
      </c>
      <c r="E807" t="s">
        <v>5441</v>
      </c>
      <c r="F807" t="s">
        <v>12596</v>
      </c>
      <c r="G807" t="s">
        <v>1667</v>
      </c>
    </row>
    <row r="808" spans="1:7">
      <c r="A808" t="s">
        <v>7479</v>
      </c>
      <c r="B808" t="s">
        <v>12424</v>
      </c>
      <c r="C808" t="s">
        <v>12546</v>
      </c>
      <c r="D808" t="s">
        <v>12556</v>
      </c>
      <c r="E808" t="s">
        <v>5450</v>
      </c>
      <c r="F808" t="s">
        <v>12596</v>
      </c>
      <c r="G808" t="s">
        <v>1940</v>
      </c>
    </row>
    <row r="809" spans="1:7">
      <c r="A809" t="s">
        <v>7480</v>
      </c>
      <c r="B809" t="s">
        <v>12424</v>
      </c>
      <c r="C809" t="s">
        <v>12546</v>
      </c>
      <c r="D809" t="s">
        <v>12556</v>
      </c>
      <c r="E809" t="s">
        <v>5441</v>
      </c>
      <c r="F809" t="s">
        <v>12596</v>
      </c>
      <c r="G809" t="s">
        <v>1940</v>
      </c>
    </row>
    <row r="810" spans="1:7">
      <c r="A810" t="s">
        <v>7481</v>
      </c>
      <c r="B810" t="s">
        <v>12423</v>
      </c>
      <c r="C810" t="s">
        <v>12548</v>
      </c>
      <c r="D810" t="s">
        <v>12559</v>
      </c>
      <c r="E810" t="s">
        <v>5440</v>
      </c>
      <c r="F810" t="s">
        <v>12596</v>
      </c>
      <c r="G810" t="s">
        <v>12619</v>
      </c>
    </row>
    <row r="811" spans="1:7">
      <c r="A811" t="s">
        <v>7482</v>
      </c>
      <c r="B811" t="s">
        <v>12423</v>
      </c>
      <c r="C811" t="s">
        <v>12545</v>
      </c>
      <c r="D811" t="s">
        <v>12565</v>
      </c>
      <c r="E811" t="s">
        <v>5441</v>
      </c>
      <c r="F811" t="s">
        <v>12596</v>
      </c>
      <c r="G811" t="s">
        <v>1940</v>
      </c>
    </row>
    <row r="812" spans="1:7">
      <c r="A812" t="s">
        <v>7483</v>
      </c>
      <c r="B812" t="s">
        <v>12423</v>
      </c>
      <c r="C812" t="s">
        <v>12544</v>
      </c>
      <c r="D812" t="s">
        <v>12564</v>
      </c>
      <c r="E812" t="s">
        <v>5437</v>
      </c>
      <c r="F812" t="s">
        <v>12595</v>
      </c>
      <c r="G812" t="s">
        <v>12715</v>
      </c>
    </row>
    <row r="813" spans="1:7">
      <c r="A813" t="s">
        <v>7484</v>
      </c>
      <c r="C813" t="s">
        <v>12547</v>
      </c>
      <c r="D813" t="s">
        <v>12568</v>
      </c>
      <c r="E813" t="s">
        <v>5440</v>
      </c>
      <c r="F813" t="s">
        <v>12595</v>
      </c>
      <c r="G813" t="s">
        <v>12716</v>
      </c>
    </row>
    <row r="814" spans="1:7">
      <c r="A814" t="s">
        <v>7485</v>
      </c>
      <c r="B814" t="s">
        <v>12423</v>
      </c>
      <c r="C814" t="s">
        <v>12544</v>
      </c>
      <c r="D814" t="s">
        <v>12567</v>
      </c>
      <c r="E814" t="s">
        <v>5441</v>
      </c>
      <c r="F814" t="s">
        <v>12595</v>
      </c>
      <c r="G814" t="s">
        <v>12717</v>
      </c>
    </row>
    <row r="815" spans="1:7">
      <c r="A815" t="s">
        <v>7486</v>
      </c>
      <c r="C815" t="s">
        <v>12543</v>
      </c>
      <c r="D815" t="s">
        <v>12543</v>
      </c>
      <c r="E815" t="s">
        <v>5439</v>
      </c>
      <c r="F815" t="s">
        <v>12543</v>
      </c>
    </row>
    <row r="816" spans="1:7">
      <c r="A816" t="s">
        <v>7487</v>
      </c>
      <c r="B816" t="s">
        <v>12425</v>
      </c>
      <c r="C816" t="s">
        <v>12545</v>
      </c>
      <c r="D816" t="s">
        <v>12570</v>
      </c>
      <c r="E816" t="s">
        <v>5441</v>
      </c>
      <c r="F816" t="s">
        <v>12596</v>
      </c>
      <c r="G816" t="s">
        <v>12718</v>
      </c>
    </row>
    <row r="817" spans="1:7">
      <c r="A817" t="s">
        <v>7488</v>
      </c>
      <c r="B817" t="s">
        <v>12460</v>
      </c>
      <c r="C817" t="s">
        <v>12545</v>
      </c>
      <c r="D817" t="s">
        <v>12550</v>
      </c>
      <c r="E817" t="s">
        <v>5441</v>
      </c>
      <c r="F817" t="s">
        <v>12595</v>
      </c>
      <c r="G817" t="s">
        <v>1940</v>
      </c>
    </row>
    <row r="818" spans="1:7">
      <c r="A818" t="s">
        <v>7489</v>
      </c>
      <c r="B818" t="s">
        <v>12433</v>
      </c>
      <c r="C818" t="s">
        <v>12545</v>
      </c>
      <c r="D818" t="s">
        <v>12550</v>
      </c>
      <c r="E818" t="s">
        <v>5441</v>
      </c>
      <c r="F818" t="s">
        <v>12595</v>
      </c>
      <c r="G818" t="s">
        <v>1940</v>
      </c>
    </row>
    <row r="819" spans="1:7">
      <c r="A819" t="s">
        <v>7490</v>
      </c>
      <c r="B819" t="s">
        <v>12423</v>
      </c>
      <c r="C819" t="s">
        <v>12544</v>
      </c>
      <c r="D819" t="s">
        <v>12564</v>
      </c>
      <c r="E819" t="s">
        <v>5437</v>
      </c>
      <c r="F819" t="s">
        <v>12595</v>
      </c>
      <c r="G819" t="s">
        <v>1940</v>
      </c>
    </row>
    <row r="820" spans="1:7">
      <c r="A820" t="s">
        <v>7491</v>
      </c>
      <c r="C820" t="s">
        <v>12544</v>
      </c>
      <c r="D820" t="s">
        <v>12552</v>
      </c>
      <c r="E820" t="s">
        <v>5440</v>
      </c>
      <c r="F820" t="s">
        <v>12595</v>
      </c>
      <c r="G820" t="s">
        <v>12719</v>
      </c>
    </row>
    <row r="821" spans="1:7">
      <c r="A821" t="s">
        <v>7492</v>
      </c>
      <c r="C821" t="s">
        <v>12547</v>
      </c>
      <c r="D821" t="s">
        <v>12558</v>
      </c>
      <c r="E821" t="s">
        <v>5440</v>
      </c>
      <c r="F821" t="s">
        <v>12597</v>
      </c>
    </row>
    <row r="822" spans="1:7">
      <c r="A822" t="s">
        <v>7493</v>
      </c>
      <c r="B822" t="s">
        <v>12423</v>
      </c>
      <c r="C822" t="s">
        <v>12546</v>
      </c>
      <c r="D822" t="s">
        <v>12575</v>
      </c>
      <c r="E822" t="s">
        <v>5450</v>
      </c>
      <c r="F822" t="s">
        <v>12596</v>
      </c>
      <c r="G822" t="s">
        <v>1940</v>
      </c>
    </row>
    <row r="823" spans="1:7">
      <c r="A823" t="s">
        <v>7494</v>
      </c>
      <c r="C823" t="s">
        <v>12548</v>
      </c>
      <c r="D823" t="s">
        <v>12559</v>
      </c>
      <c r="E823" t="s">
        <v>5440</v>
      </c>
      <c r="F823" t="s">
        <v>12595</v>
      </c>
      <c r="G823" t="s">
        <v>12720</v>
      </c>
    </row>
    <row r="824" spans="1:7">
      <c r="A824" t="s">
        <v>7495</v>
      </c>
      <c r="B824" t="s">
        <v>12423</v>
      </c>
      <c r="C824" t="s">
        <v>12545</v>
      </c>
      <c r="D824" t="s">
        <v>12571</v>
      </c>
      <c r="E824" t="s">
        <v>5437</v>
      </c>
      <c r="F824" t="s">
        <v>12595</v>
      </c>
      <c r="G824" t="s">
        <v>1940</v>
      </c>
    </row>
    <row r="825" spans="1:7">
      <c r="A825" t="s">
        <v>7496</v>
      </c>
      <c r="C825" t="s">
        <v>12542</v>
      </c>
      <c r="D825" t="s">
        <v>12550</v>
      </c>
      <c r="E825" t="s">
        <v>5450</v>
      </c>
      <c r="F825" t="s">
        <v>12596</v>
      </c>
      <c r="G825" t="s">
        <v>1884</v>
      </c>
    </row>
    <row r="826" spans="1:7">
      <c r="A826" t="s">
        <v>7497</v>
      </c>
      <c r="B826" t="s">
        <v>12423</v>
      </c>
      <c r="C826" t="s">
        <v>12545</v>
      </c>
      <c r="D826" t="s">
        <v>12554</v>
      </c>
      <c r="E826" t="s">
        <v>5441</v>
      </c>
      <c r="F826" t="s">
        <v>12596</v>
      </c>
      <c r="G826" t="s">
        <v>1940</v>
      </c>
    </row>
    <row r="827" spans="1:7">
      <c r="A827" t="s">
        <v>7498</v>
      </c>
      <c r="B827" t="s">
        <v>12423</v>
      </c>
      <c r="C827" t="s">
        <v>12544</v>
      </c>
      <c r="D827" t="s">
        <v>12552</v>
      </c>
      <c r="E827" t="s">
        <v>5437</v>
      </c>
      <c r="F827" t="s">
        <v>12595</v>
      </c>
      <c r="G827" t="s">
        <v>1940</v>
      </c>
    </row>
    <row r="828" spans="1:7">
      <c r="A828" t="s">
        <v>7499</v>
      </c>
      <c r="C828" t="s">
        <v>12543</v>
      </c>
      <c r="D828" t="s">
        <v>12543</v>
      </c>
      <c r="E828" t="s">
        <v>5439</v>
      </c>
      <c r="F828" t="s">
        <v>12543</v>
      </c>
    </row>
    <row r="829" spans="1:7">
      <c r="A829" t="s">
        <v>7500</v>
      </c>
      <c r="B829" t="s">
        <v>12423</v>
      </c>
      <c r="C829" t="s">
        <v>12542</v>
      </c>
      <c r="D829" t="s">
        <v>12550</v>
      </c>
      <c r="E829" t="s">
        <v>5437</v>
      </c>
      <c r="F829" t="s">
        <v>12596</v>
      </c>
      <c r="G829" t="s">
        <v>1940</v>
      </c>
    </row>
    <row r="830" spans="1:7">
      <c r="A830" t="s">
        <v>7501</v>
      </c>
      <c r="B830" t="s">
        <v>12423</v>
      </c>
      <c r="C830" t="s">
        <v>12545</v>
      </c>
      <c r="D830" t="s">
        <v>12550</v>
      </c>
      <c r="E830" t="s">
        <v>5437</v>
      </c>
      <c r="F830" t="s">
        <v>12596</v>
      </c>
      <c r="G830" t="s">
        <v>1667</v>
      </c>
    </row>
    <row r="831" spans="1:7">
      <c r="A831" t="s">
        <v>7502</v>
      </c>
      <c r="B831" t="s">
        <v>12423</v>
      </c>
      <c r="C831" t="s">
        <v>12542</v>
      </c>
      <c r="D831" t="s">
        <v>12550</v>
      </c>
      <c r="E831" t="s">
        <v>5437</v>
      </c>
      <c r="F831" t="s">
        <v>12596</v>
      </c>
      <c r="G831" t="s">
        <v>1940</v>
      </c>
    </row>
    <row r="832" spans="1:7">
      <c r="A832" t="s">
        <v>7503</v>
      </c>
      <c r="B832" t="s">
        <v>12423</v>
      </c>
      <c r="C832" t="s">
        <v>12542</v>
      </c>
      <c r="D832" t="s">
        <v>12550</v>
      </c>
      <c r="E832" t="s">
        <v>5437</v>
      </c>
      <c r="F832" t="s">
        <v>12596</v>
      </c>
      <c r="G832" t="s">
        <v>1940</v>
      </c>
    </row>
    <row r="833" spans="1:7">
      <c r="A833" t="s">
        <v>7504</v>
      </c>
      <c r="B833" t="s">
        <v>12450</v>
      </c>
      <c r="C833" t="s">
        <v>12542</v>
      </c>
      <c r="D833" t="s">
        <v>12550</v>
      </c>
      <c r="E833" t="s">
        <v>5437</v>
      </c>
      <c r="F833" t="s">
        <v>12596</v>
      </c>
      <c r="G833" t="s">
        <v>1940</v>
      </c>
    </row>
    <row r="834" spans="1:7">
      <c r="A834" t="s">
        <v>7505</v>
      </c>
      <c r="B834" t="s">
        <v>12435</v>
      </c>
      <c r="C834" t="s">
        <v>12545</v>
      </c>
      <c r="D834" t="s">
        <v>12550</v>
      </c>
      <c r="E834" t="s">
        <v>5437</v>
      </c>
      <c r="F834" t="s">
        <v>12596</v>
      </c>
      <c r="G834" t="s">
        <v>1667</v>
      </c>
    </row>
    <row r="835" spans="1:7">
      <c r="A835" t="s">
        <v>7506</v>
      </c>
      <c r="B835" t="s">
        <v>12436</v>
      </c>
      <c r="C835" t="s">
        <v>12545</v>
      </c>
      <c r="D835" t="s">
        <v>12550</v>
      </c>
      <c r="E835" t="s">
        <v>5437</v>
      </c>
      <c r="F835" t="s">
        <v>12596</v>
      </c>
      <c r="G835" t="s">
        <v>1940</v>
      </c>
    </row>
    <row r="836" spans="1:7">
      <c r="A836" t="s">
        <v>7507</v>
      </c>
      <c r="B836" t="s">
        <v>12423</v>
      </c>
      <c r="C836" t="s">
        <v>12545</v>
      </c>
      <c r="D836" t="s">
        <v>12550</v>
      </c>
      <c r="E836" t="s">
        <v>5437</v>
      </c>
      <c r="F836" t="s">
        <v>12596</v>
      </c>
      <c r="G836" t="s">
        <v>1667</v>
      </c>
    </row>
    <row r="837" spans="1:7">
      <c r="A837" t="s">
        <v>7508</v>
      </c>
      <c r="B837" t="s">
        <v>12423</v>
      </c>
      <c r="C837" t="s">
        <v>12542</v>
      </c>
      <c r="D837" t="s">
        <v>12550</v>
      </c>
      <c r="E837" t="s">
        <v>5437</v>
      </c>
      <c r="F837" t="s">
        <v>12596</v>
      </c>
      <c r="G837" t="s">
        <v>1940</v>
      </c>
    </row>
    <row r="838" spans="1:7">
      <c r="A838" t="s">
        <v>7509</v>
      </c>
      <c r="B838" t="s">
        <v>12437</v>
      </c>
      <c r="C838" t="s">
        <v>12545</v>
      </c>
      <c r="D838" t="s">
        <v>12550</v>
      </c>
      <c r="E838" t="s">
        <v>5437</v>
      </c>
      <c r="F838" t="s">
        <v>12596</v>
      </c>
      <c r="G838" t="s">
        <v>1667</v>
      </c>
    </row>
    <row r="839" spans="1:7">
      <c r="A839" t="s">
        <v>7510</v>
      </c>
      <c r="B839" t="s">
        <v>12423</v>
      </c>
      <c r="C839" t="s">
        <v>12542</v>
      </c>
      <c r="D839" t="s">
        <v>12550</v>
      </c>
      <c r="E839" t="s">
        <v>5437</v>
      </c>
      <c r="F839" t="s">
        <v>12596</v>
      </c>
      <c r="G839" t="s">
        <v>1940</v>
      </c>
    </row>
    <row r="840" spans="1:7">
      <c r="A840" t="s">
        <v>7511</v>
      </c>
      <c r="B840" t="s">
        <v>12427</v>
      </c>
      <c r="C840" t="s">
        <v>12545</v>
      </c>
      <c r="D840" t="s">
        <v>12550</v>
      </c>
      <c r="E840" t="s">
        <v>5437</v>
      </c>
      <c r="F840" t="s">
        <v>12596</v>
      </c>
      <c r="G840" t="s">
        <v>1940</v>
      </c>
    </row>
    <row r="841" spans="1:7">
      <c r="A841" t="s">
        <v>7512</v>
      </c>
      <c r="C841" t="s">
        <v>12544</v>
      </c>
      <c r="D841" t="s">
        <v>12551</v>
      </c>
      <c r="E841" t="s">
        <v>5440</v>
      </c>
      <c r="F841" t="s">
        <v>12595</v>
      </c>
      <c r="G841" t="s">
        <v>12721</v>
      </c>
    </row>
    <row r="842" spans="1:7">
      <c r="A842" t="s">
        <v>7513</v>
      </c>
      <c r="C842" t="s">
        <v>12544</v>
      </c>
      <c r="D842" t="s">
        <v>12551</v>
      </c>
      <c r="E842" t="s">
        <v>5440</v>
      </c>
      <c r="F842" t="s">
        <v>12595</v>
      </c>
      <c r="G842" t="s">
        <v>12722</v>
      </c>
    </row>
    <row r="843" spans="1:7">
      <c r="A843" t="s">
        <v>7514</v>
      </c>
      <c r="C843" t="s">
        <v>12547</v>
      </c>
      <c r="D843" t="s">
        <v>12558</v>
      </c>
      <c r="E843" t="s">
        <v>5440</v>
      </c>
      <c r="F843" t="s">
        <v>12597</v>
      </c>
    </row>
    <row r="844" spans="1:7">
      <c r="A844" t="s">
        <v>7515</v>
      </c>
      <c r="B844" t="s">
        <v>12423</v>
      </c>
      <c r="C844" t="s">
        <v>12544</v>
      </c>
      <c r="D844" t="s">
        <v>12551</v>
      </c>
      <c r="E844" t="s">
        <v>5440</v>
      </c>
      <c r="F844" t="s">
        <v>12595</v>
      </c>
      <c r="G844" t="s">
        <v>1940</v>
      </c>
    </row>
    <row r="845" spans="1:7">
      <c r="A845" t="s">
        <v>7516</v>
      </c>
      <c r="C845" t="s">
        <v>12542</v>
      </c>
      <c r="D845" t="s">
        <v>12565</v>
      </c>
      <c r="E845" t="s">
        <v>5440</v>
      </c>
      <c r="F845" t="s">
        <v>12597</v>
      </c>
      <c r="G845" t="s">
        <v>12723</v>
      </c>
    </row>
    <row r="846" spans="1:7">
      <c r="A846" t="s">
        <v>7517</v>
      </c>
      <c r="B846" t="s">
        <v>12423</v>
      </c>
      <c r="C846" t="s">
        <v>12544</v>
      </c>
      <c r="D846" t="s">
        <v>12564</v>
      </c>
      <c r="E846" t="s">
        <v>5440</v>
      </c>
      <c r="F846" t="s">
        <v>12595</v>
      </c>
      <c r="G846" t="s">
        <v>1940</v>
      </c>
    </row>
    <row r="847" spans="1:7">
      <c r="A847" t="s">
        <v>7518</v>
      </c>
      <c r="B847" t="s">
        <v>12423</v>
      </c>
      <c r="C847" t="s">
        <v>12548</v>
      </c>
      <c r="D847" t="s">
        <v>12569</v>
      </c>
      <c r="E847" t="s">
        <v>5441</v>
      </c>
      <c r="F847" t="s">
        <v>12596</v>
      </c>
      <c r="G847" t="s">
        <v>1940</v>
      </c>
    </row>
    <row r="848" spans="1:7">
      <c r="A848" t="s">
        <v>7519</v>
      </c>
      <c r="B848" t="s">
        <v>12423</v>
      </c>
      <c r="C848" t="s">
        <v>12548</v>
      </c>
      <c r="D848" t="s">
        <v>12569</v>
      </c>
      <c r="E848" t="s">
        <v>5440</v>
      </c>
      <c r="F848" t="s">
        <v>12595</v>
      </c>
      <c r="G848" t="s">
        <v>1940</v>
      </c>
    </row>
    <row r="849" spans="1:7">
      <c r="A849" t="s">
        <v>7520</v>
      </c>
      <c r="B849" t="s">
        <v>12423</v>
      </c>
      <c r="C849" t="s">
        <v>12548</v>
      </c>
      <c r="D849" t="s">
        <v>12569</v>
      </c>
      <c r="E849" t="s">
        <v>5441</v>
      </c>
      <c r="F849" t="s">
        <v>12596</v>
      </c>
      <c r="G849" t="s">
        <v>1940</v>
      </c>
    </row>
    <row r="850" spans="1:7">
      <c r="A850" t="s">
        <v>7521</v>
      </c>
      <c r="B850" t="s">
        <v>12449</v>
      </c>
      <c r="C850" t="s">
        <v>12547</v>
      </c>
      <c r="D850" t="s">
        <v>12581</v>
      </c>
      <c r="E850" t="s">
        <v>5442</v>
      </c>
      <c r="F850" t="s">
        <v>12596</v>
      </c>
      <c r="G850" t="s">
        <v>1667</v>
      </c>
    </row>
    <row r="851" spans="1:7">
      <c r="A851" t="s">
        <v>7522</v>
      </c>
      <c r="B851" t="s">
        <v>12428</v>
      </c>
      <c r="C851" t="s">
        <v>12544</v>
      </c>
      <c r="D851" t="s">
        <v>12573</v>
      </c>
      <c r="E851" t="s">
        <v>5441</v>
      </c>
      <c r="F851" t="s">
        <v>12596</v>
      </c>
      <c r="G851" t="s">
        <v>1940</v>
      </c>
    </row>
    <row r="852" spans="1:7">
      <c r="A852" t="s">
        <v>7523</v>
      </c>
      <c r="B852" t="s">
        <v>12423</v>
      </c>
      <c r="C852" t="s">
        <v>12544</v>
      </c>
      <c r="D852" t="s">
        <v>12577</v>
      </c>
      <c r="E852" t="s">
        <v>5441</v>
      </c>
      <c r="F852" t="s">
        <v>12596</v>
      </c>
      <c r="G852" t="s">
        <v>1940</v>
      </c>
    </row>
    <row r="853" spans="1:7">
      <c r="A853" t="s">
        <v>7524</v>
      </c>
      <c r="B853" t="s">
        <v>12423</v>
      </c>
      <c r="C853" t="s">
        <v>12546</v>
      </c>
      <c r="D853" t="s">
        <v>12555</v>
      </c>
      <c r="E853" t="s">
        <v>5440</v>
      </c>
      <c r="F853" t="s">
        <v>12595</v>
      </c>
      <c r="G853" t="s">
        <v>1940</v>
      </c>
    </row>
    <row r="854" spans="1:7">
      <c r="A854" t="s">
        <v>7525</v>
      </c>
      <c r="C854" t="s">
        <v>12543</v>
      </c>
      <c r="D854" t="s">
        <v>12543</v>
      </c>
      <c r="E854" t="s">
        <v>5439</v>
      </c>
      <c r="F854" t="s">
        <v>12543</v>
      </c>
    </row>
    <row r="855" spans="1:7">
      <c r="A855" t="s">
        <v>7526</v>
      </c>
      <c r="C855" t="s">
        <v>12546</v>
      </c>
      <c r="D855" t="s">
        <v>12575</v>
      </c>
      <c r="E855" t="s">
        <v>5440</v>
      </c>
      <c r="F855" t="s">
        <v>12595</v>
      </c>
      <c r="G855" t="s">
        <v>12600</v>
      </c>
    </row>
    <row r="856" spans="1:7">
      <c r="A856" t="s">
        <v>7527</v>
      </c>
      <c r="C856" t="s">
        <v>12542</v>
      </c>
      <c r="D856" t="s">
        <v>12550</v>
      </c>
      <c r="E856" t="s">
        <v>5437</v>
      </c>
      <c r="F856" t="s">
        <v>12595</v>
      </c>
      <c r="G856" t="s">
        <v>12600</v>
      </c>
    </row>
    <row r="857" spans="1:7">
      <c r="A857" t="s">
        <v>7528</v>
      </c>
      <c r="B857" t="s">
        <v>12423</v>
      </c>
      <c r="C857" t="s">
        <v>12544</v>
      </c>
      <c r="D857" t="s">
        <v>12564</v>
      </c>
      <c r="E857" t="s">
        <v>5441</v>
      </c>
      <c r="F857" t="s">
        <v>12596</v>
      </c>
      <c r="G857" t="s">
        <v>1940</v>
      </c>
    </row>
    <row r="858" spans="1:7">
      <c r="A858" t="s">
        <v>7529</v>
      </c>
      <c r="B858" t="s">
        <v>12423</v>
      </c>
      <c r="C858" t="s">
        <v>12545</v>
      </c>
      <c r="D858" t="s">
        <v>12553</v>
      </c>
      <c r="E858" t="s">
        <v>5437</v>
      </c>
      <c r="F858" t="s">
        <v>12596</v>
      </c>
      <c r="G858" t="s">
        <v>1940</v>
      </c>
    </row>
    <row r="859" spans="1:7">
      <c r="A859" t="s">
        <v>7530</v>
      </c>
      <c r="B859" t="s">
        <v>12449</v>
      </c>
      <c r="C859" t="s">
        <v>12547</v>
      </c>
      <c r="D859" t="s">
        <v>12580</v>
      </c>
      <c r="E859" t="s">
        <v>5450</v>
      </c>
      <c r="F859" t="s">
        <v>12595</v>
      </c>
      <c r="G859" t="s">
        <v>1884</v>
      </c>
    </row>
    <row r="860" spans="1:7">
      <c r="A860" t="s">
        <v>7531</v>
      </c>
      <c r="B860" t="s">
        <v>12449</v>
      </c>
      <c r="C860" t="s">
        <v>12547</v>
      </c>
      <c r="D860" t="s">
        <v>12580</v>
      </c>
      <c r="E860" t="s">
        <v>5442</v>
      </c>
      <c r="F860" t="s">
        <v>12595</v>
      </c>
      <c r="G860" t="s">
        <v>1884</v>
      </c>
    </row>
    <row r="861" spans="1:7">
      <c r="A861" t="s">
        <v>7532</v>
      </c>
      <c r="B861" t="s">
        <v>12423</v>
      </c>
      <c r="C861" t="s">
        <v>12544</v>
      </c>
      <c r="D861" t="s">
        <v>12564</v>
      </c>
      <c r="E861" t="s">
        <v>5440</v>
      </c>
      <c r="F861" t="s">
        <v>12595</v>
      </c>
      <c r="G861" t="s">
        <v>12724</v>
      </c>
    </row>
    <row r="862" spans="1:7">
      <c r="A862" t="s">
        <v>7533</v>
      </c>
      <c r="C862" t="s">
        <v>12543</v>
      </c>
      <c r="D862" t="s">
        <v>12543</v>
      </c>
      <c r="E862" t="s">
        <v>5439</v>
      </c>
      <c r="F862" t="s">
        <v>12543</v>
      </c>
    </row>
    <row r="863" spans="1:7">
      <c r="A863" t="s">
        <v>7534</v>
      </c>
      <c r="C863" t="s">
        <v>12544</v>
      </c>
      <c r="D863" t="s">
        <v>12551</v>
      </c>
      <c r="E863" t="s">
        <v>5440</v>
      </c>
      <c r="F863" t="s">
        <v>12595</v>
      </c>
      <c r="G863" t="s">
        <v>12725</v>
      </c>
    </row>
    <row r="864" spans="1:7">
      <c r="A864" t="s">
        <v>7535</v>
      </c>
      <c r="C864" t="s">
        <v>12544</v>
      </c>
      <c r="D864" t="s">
        <v>12551</v>
      </c>
      <c r="E864" t="s">
        <v>5440</v>
      </c>
      <c r="F864" t="s">
        <v>12595</v>
      </c>
      <c r="G864" t="s">
        <v>12725</v>
      </c>
    </row>
    <row r="865" spans="1:7">
      <c r="A865" t="s">
        <v>7536</v>
      </c>
      <c r="C865" t="s">
        <v>12544</v>
      </c>
      <c r="D865" t="s">
        <v>12551</v>
      </c>
      <c r="E865" t="s">
        <v>5440</v>
      </c>
      <c r="F865" t="s">
        <v>12595</v>
      </c>
      <c r="G865" t="s">
        <v>12725</v>
      </c>
    </row>
    <row r="866" spans="1:7">
      <c r="A866" t="s">
        <v>7537</v>
      </c>
      <c r="C866" t="s">
        <v>12544</v>
      </c>
      <c r="D866" t="s">
        <v>12551</v>
      </c>
      <c r="E866" t="s">
        <v>5440</v>
      </c>
      <c r="F866" t="s">
        <v>12595</v>
      </c>
      <c r="G866" t="s">
        <v>12725</v>
      </c>
    </row>
    <row r="867" spans="1:7">
      <c r="A867" t="s">
        <v>7538</v>
      </c>
      <c r="C867" t="s">
        <v>12544</v>
      </c>
      <c r="D867" t="s">
        <v>12551</v>
      </c>
      <c r="E867" t="s">
        <v>5440</v>
      </c>
      <c r="F867" t="s">
        <v>12595</v>
      </c>
      <c r="G867" t="s">
        <v>12725</v>
      </c>
    </row>
    <row r="868" spans="1:7">
      <c r="A868" t="s">
        <v>7539</v>
      </c>
      <c r="C868" t="s">
        <v>12544</v>
      </c>
      <c r="D868" t="s">
        <v>12551</v>
      </c>
      <c r="E868" t="s">
        <v>5440</v>
      </c>
      <c r="F868" t="s">
        <v>12595</v>
      </c>
      <c r="G868" t="s">
        <v>12725</v>
      </c>
    </row>
    <row r="869" spans="1:7">
      <c r="A869" t="s">
        <v>7540</v>
      </c>
      <c r="C869" t="s">
        <v>12544</v>
      </c>
      <c r="D869" t="s">
        <v>12551</v>
      </c>
      <c r="E869" t="s">
        <v>5440</v>
      </c>
      <c r="F869" t="s">
        <v>12595</v>
      </c>
      <c r="G869" t="s">
        <v>12725</v>
      </c>
    </row>
    <row r="870" spans="1:7">
      <c r="A870" t="s">
        <v>7541</v>
      </c>
      <c r="C870" t="s">
        <v>12544</v>
      </c>
      <c r="D870" t="s">
        <v>12551</v>
      </c>
      <c r="E870" t="s">
        <v>5440</v>
      </c>
      <c r="F870" t="s">
        <v>12595</v>
      </c>
      <c r="G870" t="s">
        <v>12725</v>
      </c>
    </row>
    <row r="871" spans="1:7">
      <c r="A871" t="s">
        <v>7542</v>
      </c>
      <c r="C871" t="s">
        <v>12544</v>
      </c>
      <c r="D871" t="s">
        <v>12551</v>
      </c>
      <c r="E871" t="s">
        <v>5440</v>
      </c>
      <c r="F871" t="s">
        <v>12595</v>
      </c>
      <c r="G871" t="s">
        <v>12725</v>
      </c>
    </row>
    <row r="872" spans="1:7">
      <c r="A872" t="s">
        <v>7543</v>
      </c>
      <c r="C872" t="s">
        <v>12544</v>
      </c>
      <c r="D872" t="s">
        <v>12551</v>
      </c>
      <c r="E872" t="s">
        <v>5440</v>
      </c>
      <c r="F872" t="s">
        <v>12595</v>
      </c>
      <c r="G872" t="s">
        <v>12725</v>
      </c>
    </row>
    <row r="873" spans="1:7">
      <c r="A873" t="s">
        <v>7544</v>
      </c>
      <c r="C873" t="s">
        <v>12544</v>
      </c>
      <c r="D873" t="s">
        <v>12551</v>
      </c>
      <c r="E873" t="s">
        <v>5440</v>
      </c>
      <c r="F873" t="s">
        <v>12595</v>
      </c>
      <c r="G873" t="s">
        <v>12725</v>
      </c>
    </row>
    <row r="874" spans="1:7">
      <c r="A874" t="s">
        <v>7545</v>
      </c>
      <c r="C874" t="s">
        <v>12544</v>
      </c>
      <c r="D874" t="s">
        <v>12551</v>
      </c>
      <c r="E874" t="s">
        <v>5440</v>
      </c>
      <c r="F874" t="s">
        <v>12595</v>
      </c>
      <c r="G874" t="s">
        <v>12725</v>
      </c>
    </row>
    <row r="875" spans="1:7">
      <c r="A875" t="s">
        <v>7546</v>
      </c>
      <c r="B875" t="s">
        <v>12423</v>
      </c>
      <c r="C875" t="s">
        <v>12544</v>
      </c>
      <c r="D875" t="s">
        <v>12564</v>
      </c>
      <c r="E875" t="s">
        <v>5440</v>
      </c>
      <c r="F875" t="s">
        <v>12595</v>
      </c>
      <c r="G875" t="s">
        <v>1667</v>
      </c>
    </row>
    <row r="876" spans="1:7">
      <c r="A876" t="s">
        <v>7547</v>
      </c>
      <c r="C876" t="s">
        <v>12544</v>
      </c>
      <c r="D876" t="s">
        <v>12566</v>
      </c>
      <c r="E876" t="s">
        <v>5437</v>
      </c>
      <c r="F876" t="s">
        <v>12595</v>
      </c>
      <c r="G876" t="s">
        <v>12726</v>
      </c>
    </row>
    <row r="877" spans="1:7">
      <c r="A877" t="s">
        <v>7548</v>
      </c>
      <c r="C877" t="s">
        <v>12544</v>
      </c>
      <c r="D877" t="s">
        <v>12552</v>
      </c>
      <c r="E877" t="s">
        <v>5440</v>
      </c>
      <c r="F877" t="s">
        <v>12595</v>
      </c>
      <c r="G877" t="s">
        <v>12727</v>
      </c>
    </row>
    <row r="878" spans="1:7">
      <c r="A878" t="s">
        <v>7549</v>
      </c>
      <c r="C878" t="s">
        <v>12544</v>
      </c>
      <c r="D878" t="s">
        <v>12552</v>
      </c>
      <c r="E878" t="s">
        <v>5440</v>
      </c>
      <c r="F878" t="s">
        <v>12595</v>
      </c>
      <c r="G878" t="s">
        <v>12728</v>
      </c>
    </row>
    <row r="879" spans="1:7">
      <c r="A879" t="s">
        <v>7550</v>
      </c>
      <c r="C879" t="s">
        <v>12544</v>
      </c>
      <c r="D879" t="s">
        <v>12563</v>
      </c>
      <c r="E879" t="s">
        <v>5440</v>
      </c>
      <c r="F879" t="s">
        <v>12595</v>
      </c>
      <c r="G879" t="s">
        <v>12729</v>
      </c>
    </row>
    <row r="880" spans="1:7">
      <c r="A880" t="s">
        <v>7551</v>
      </c>
      <c r="B880" t="s">
        <v>12423</v>
      </c>
      <c r="C880" t="s">
        <v>12546</v>
      </c>
      <c r="D880" t="s">
        <v>12575</v>
      </c>
      <c r="E880" t="s">
        <v>5450</v>
      </c>
      <c r="F880" t="s">
        <v>12595</v>
      </c>
      <c r="G880" t="s">
        <v>12730</v>
      </c>
    </row>
    <row r="881" spans="1:7">
      <c r="A881" t="s">
        <v>7552</v>
      </c>
      <c r="B881" t="s">
        <v>12423</v>
      </c>
      <c r="C881" t="s">
        <v>12545</v>
      </c>
      <c r="D881" t="s">
        <v>12564</v>
      </c>
      <c r="E881" t="s">
        <v>5441</v>
      </c>
      <c r="F881" t="s">
        <v>12596</v>
      </c>
      <c r="G881" t="s">
        <v>1940</v>
      </c>
    </row>
    <row r="882" spans="1:7">
      <c r="A882" t="s">
        <v>7553</v>
      </c>
      <c r="B882" t="s">
        <v>12423</v>
      </c>
      <c r="C882" t="s">
        <v>12542</v>
      </c>
      <c r="D882" t="s">
        <v>12550</v>
      </c>
      <c r="E882" t="s">
        <v>5440</v>
      </c>
      <c r="F882" t="s">
        <v>12596</v>
      </c>
      <c r="G882" t="s">
        <v>1940</v>
      </c>
    </row>
    <row r="883" spans="1:7">
      <c r="A883" t="s">
        <v>7554</v>
      </c>
      <c r="B883" t="s">
        <v>12423</v>
      </c>
      <c r="C883" t="s">
        <v>12545</v>
      </c>
      <c r="D883" t="s">
        <v>12572</v>
      </c>
      <c r="E883" t="s">
        <v>5437</v>
      </c>
      <c r="F883" t="s">
        <v>12596</v>
      </c>
      <c r="G883" t="s">
        <v>1940</v>
      </c>
    </row>
    <row r="884" spans="1:7">
      <c r="A884" t="s">
        <v>7555</v>
      </c>
      <c r="C884" t="s">
        <v>12548</v>
      </c>
      <c r="D884" t="s">
        <v>12559</v>
      </c>
      <c r="E884" t="s">
        <v>5441</v>
      </c>
      <c r="F884" t="s">
        <v>12595</v>
      </c>
      <c r="G884" t="s">
        <v>12731</v>
      </c>
    </row>
    <row r="885" spans="1:7">
      <c r="A885" t="s">
        <v>7556</v>
      </c>
      <c r="B885" t="s">
        <v>12423</v>
      </c>
      <c r="C885" t="s">
        <v>12545</v>
      </c>
      <c r="D885" t="s">
        <v>12564</v>
      </c>
      <c r="E885" t="s">
        <v>5440</v>
      </c>
      <c r="F885" t="s">
        <v>12596</v>
      </c>
      <c r="G885" t="s">
        <v>1940</v>
      </c>
    </row>
    <row r="886" spans="1:7">
      <c r="A886" t="s">
        <v>7557</v>
      </c>
      <c r="B886" t="s">
        <v>12423</v>
      </c>
      <c r="C886" t="s">
        <v>12545</v>
      </c>
      <c r="D886" t="s">
        <v>12554</v>
      </c>
      <c r="E886" t="s">
        <v>5440</v>
      </c>
      <c r="F886" t="s">
        <v>12596</v>
      </c>
      <c r="G886" t="s">
        <v>1940</v>
      </c>
    </row>
    <row r="887" spans="1:7">
      <c r="A887" t="s">
        <v>7558</v>
      </c>
      <c r="B887" t="s">
        <v>12423</v>
      </c>
      <c r="C887" t="s">
        <v>12545</v>
      </c>
      <c r="D887" t="s">
        <v>12561</v>
      </c>
      <c r="E887" t="s">
        <v>5442</v>
      </c>
      <c r="F887" t="s">
        <v>12594</v>
      </c>
      <c r="G887" t="s">
        <v>1900</v>
      </c>
    </row>
    <row r="888" spans="1:7">
      <c r="A888" t="s">
        <v>7559</v>
      </c>
      <c r="B888" t="s">
        <v>12449</v>
      </c>
      <c r="C888" t="s">
        <v>12547</v>
      </c>
      <c r="D888" t="s">
        <v>12580</v>
      </c>
      <c r="E888" t="s">
        <v>5450</v>
      </c>
      <c r="F888" t="s">
        <v>12596</v>
      </c>
      <c r="G888" t="s">
        <v>1940</v>
      </c>
    </row>
    <row r="889" spans="1:7">
      <c r="A889" t="s">
        <v>7560</v>
      </c>
      <c r="C889" t="s">
        <v>12544</v>
      </c>
      <c r="D889" t="s">
        <v>12553</v>
      </c>
      <c r="E889" t="s">
        <v>5440</v>
      </c>
      <c r="F889" t="s">
        <v>12595</v>
      </c>
      <c r="G889" t="s">
        <v>12732</v>
      </c>
    </row>
    <row r="890" spans="1:7">
      <c r="A890" t="s">
        <v>7561</v>
      </c>
      <c r="B890" t="s">
        <v>12423</v>
      </c>
      <c r="C890" t="s">
        <v>12545</v>
      </c>
      <c r="D890" t="s">
        <v>12570</v>
      </c>
      <c r="E890" t="s">
        <v>5441</v>
      </c>
      <c r="F890" t="s">
        <v>12596</v>
      </c>
      <c r="G890" t="s">
        <v>1940</v>
      </c>
    </row>
    <row r="891" spans="1:7">
      <c r="A891" t="s">
        <v>7562</v>
      </c>
      <c r="C891" t="s">
        <v>12544</v>
      </c>
      <c r="D891" t="s">
        <v>12552</v>
      </c>
      <c r="E891" t="s">
        <v>5440</v>
      </c>
      <c r="F891" t="s">
        <v>12595</v>
      </c>
      <c r="G891" t="s">
        <v>12733</v>
      </c>
    </row>
    <row r="892" spans="1:7">
      <c r="A892" t="s">
        <v>7563</v>
      </c>
      <c r="C892" t="s">
        <v>12543</v>
      </c>
      <c r="D892" t="s">
        <v>12543</v>
      </c>
      <c r="E892" t="s">
        <v>5439</v>
      </c>
      <c r="F892" t="s">
        <v>12543</v>
      </c>
    </row>
    <row r="893" spans="1:7">
      <c r="A893" t="s">
        <v>7564</v>
      </c>
      <c r="B893" t="s">
        <v>12423</v>
      </c>
      <c r="C893" t="s">
        <v>12544</v>
      </c>
      <c r="D893" t="s">
        <v>12582</v>
      </c>
      <c r="E893" t="s">
        <v>5441</v>
      </c>
      <c r="F893" t="s">
        <v>12596</v>
      </c>
      <c r="G893" t="s">
        <v>1940</v>
      </c>
    </row>
    <row r="894" spans="1:7">
      <c r="A894" t="s">
        <v>7565</v>
      </c>
      <c r="B894" t="s">
        <v>12435</v>
      </c>
      <c r="C894" t="s">
        <v>12544</v>
      </c>
      <c r="D894" t="s">
        <v>12582</v>
      </c>
      <c r="E894" t="s">
        <v>5441</v>
      </c>
      <c r="F894" t="s">
        <v>12596</v>
      </c>
      <c r="G894" t="s">
        <v>1940</v>
      </c>
    </row>
    <row r="895" spans="1:7">
      <c r="A895" t="s">
        <v>7566</v>
      </c>
      <c r="B895" t="s">
        <v>12428</v>
      </c>
      <c r="C895" t="s">
        <v>12544</v>
      </c>
      <c r="D895" t="s">
        <v>12573</v>
      </c>
      <c r="E895" t="s">
        <v>5441</v>
      </c>
      <c r="F895" t="s">
        <v>12596</v>
      </c>
      <c r="G895" t="s">
        <v>1940</v>
      </c>
    </row>
    <row r="896" spans="1:7">
      <c r="A896" t="s">
        <v>7567</v>
      </c>
      <c r="B896" t="s">
        <v>12429</v>
      </c>
      <c r="C896" t="s">
        <v>12544</v>
      </c>
      <c r="D896" t="s">
        <v>12573</v>
      </c>
      <c r="E896" t="s">
        <v>5441</v>
      </c>
      <c r="F896" t="s">
        <v>12596</v>
      </c>
      <c r="G896" t="s">
        <v>1940</v>
      </c>
    </row>
    <row r="897" spans="1:7">
      <c r="A897" t="s">
        <v>7568</v>
      </c>
      <c r="B897" t="s">
        <v>12430</v>
      </c>
      <c r="C897" t="s">
        <v>12544</v>
      </c>
      <c r="D897" t="s">
        <v>12573</v>
      </c>
      <c r="E897" t="s">
        <v>5441</v>
      </c>
      <c r="F897" t="s">
        <v>12596</v>
      </c>
      <c r="G897" t="s">
        <v>1940</v>
      </c>
    </row>
    <row r="898" spans="1:7">
      <c r="A898" t="s">
        <v>7569</v>
      </c>
      <c r="B898" t="s">
        <v>12428</v>
      </c>
      <c r="C898" t="s">
        <v>12544</v>
      </c>
      <c r="D898" t="s">
        <v>12582</v>
      </c>
      <c r="E898" t="s">
        <v>5441</v>
      </c>
      <c r="F898" t="s">
        <v>12596</v>
      </c>
      <c r="G898" t="s">
        <v>1940</v>
      </c>
    </row>
    <row r="899" spans="1:7">
      <c r="A899" t="s">
        <v>7570</v>
      </c>
      <c r="B899" t="s">
        <v>12427</v>
      </c>
      <c r="C899" t="s">
        <v>12544</v>
      </c>
      <c r="D899" t="s">
        <v>12582</v>
      </c>
      <c r="E899" t="s">
        <v>5441</v>
      </c>
      <c r="F899" t="s">
        <v>12596</v>
      </c>
      <c r="G899" t="s">
        <v>1940</v>
      </c>
    </row>
    <row r="900" spans="1:7">
      <c r="A900" t="s">
        <v>7571</v>
      </c>
      <c r="B900" t="s">
        <v>12426</v>
      </c>
      <c r="C900" t="s">
        <v>12544</v>
      </c>
      <c r="D900" t="s">
        <v>12564</v>
      </c>
      <c r="E900" t="s">
        <v>5441</v>
      </c>
      <c r="F900" t="s">
        <v>12596</v>
      </c>
      <c r="G900" t="s">
        <v>1940</v>
      </c>
    </row>
    <row r="901" spans="1:7">
      <c r="A901" t="s">
        <v>7572</v>
      </c>
      <c r="B901" t="s">
        <v>12423</v>
      </c>
      <c r="C901" t="s">
        <v>12545</v>
      </c>
      <c r="D901" t="s">
        <v>12564</v>
      </c>
      <c r="E901" t="s">
        <v>5441</v>
      </c>
      <c r="F901" t="s">
        <v>12596</v>
      </c>
      <c r="G901" t="s">
        <v>1940</v>
      </c>
    </row>
    <row r="902" spans="1:7">
      <c r="A902" t="s">
        <v>7573</v>
      </c>
      <c r="C902" t="s">
        <v>12544</v>
      </c>
      <c r="D902" t="s">
        <v>12563</v>
      </c>
      <c r="E902" t="s">
        <v>5440</v>
      </c>
      <c r="F902" t="s">
        <v>12595</v>
      </c>
      <c r="G902" t="s">
        <v>12734</v>
      </c>
    </row>
    <row r="903" spans="1:7">
      <c r="A903" t="s">
        <v>7574</v>
      </c>
      <c r="C903" t="s">
        <v>12547</v>
      </c>
      <c r="D903" t="s">
        <v>12581</v>
      </c>
      <c r="E903" t="s">
        <v>5440</v>
      </c>
      <c r="F903" t="s">
        <v>12595</v>
      </c>
      <c r="G903" t="s">
        <v>12735</v>
      </c>
    </row>
    <row r="904" spans="1:7">
      <c r="A904" t="s">
        <v>7575</v>
      </c>
      <c r="C904" t="s">
        <v>12544</v>
      </c>
      <c r="D904" t="s">
        <v>12563</v>
      </c>
      <c r="E904" t="s">
        <v>5440</v>
      </c>
      <c r="F904" t="s">
        <v>12595</v>
      </c>
      <c r="G904" t="s">
        <v>12735</v>
      </c>
    </row>
    <row r="905" spans="1:7">
      <c r="A905" t="s">
        <v>7576</v>
      </c>
      <c r="C905" t="s">
        <v>12547</v>
      </c>
      <c r="D905" t="s">
        <v>12568</v>
      </c>
      <c r="E905" t="s">
        <v>5440</v>
      </c>
      <c r="F905" t="s">
        <v>12597</v>
      </c>
      <c r="G905" t="s">
        <v>12736</v>
      </c>
    </row>
    <row r="906" spans="1:7">
      <c r="A906" t="s">
        <v>7577</v>
      </c>
      <c r="C906" t="s">
        <v>12543</v>
      </c>
      <c r="D906" t="s">
        <v>12543</v>
      </c>
      <c r="E906" t="s">
        <v>5439</v>
      </c>
      <c r="F906" t="s">
        <v>12543</v>
      </c>
    </row>
    <row r="907" spans="1:7">
      <c r="A907" t="s">
        <v>7578</v>
      </c>
      <c r="B907" t="s">
        <v>12423</v>
      </c>
      <c r="C907" t="s">
        <v>12545</v>
      </c>
      <c r="D907" t="s">
        <v>12566</v>
      </c>
      <c r="E907" t="s">
        <v>5437</v>
      </c>
      <c r="F907" t="s">
        <v>12596</v>
      </c>
      <c r="G907" t="s">
        <v>12737</v>
      </c>
    </row>
    <row r="908" spans="1:7">
      <c r="A908" t="s">
        <v>7579</v>
      </c>
      <c r="B908" t="s">
        <v>12435</v>
      </c>
      <c r="C908" t="s">
        <v>12545</v>
      </c>
      <c r="D908" t="s">
        <v>12566</v>
      </c>
      <c r="E908" t="s">
        <v>5450</v>
      </c>
      <c r="F908" t="s">
        <v>12596</v>
      </c>
      <c r="G908" t="s">
        <v>1940</v>
      </c>
    </row>
    <row r="909" spans="1:7">
      <c r="A909" t="s">
        <v>7580</v>
      </c>
      <c r="B909" t="s">
        <v>12427</v>
      </c>
      <c r="C909" t="s">
        <v>12545</v>
      </c>
      <c r="D909" t="s">
        <v>12566</v>
      </c>
      <c r="E909" t="s">
        <v>5450</v>
      </c>
      <c r="F909" t="s">
        <v>12596</v>
      </c>
      <c r="G909" t="s">
        <v>1940</v>
      </c>
    </row>
    <row r="910" spans="1:7">
      <c r="A910" t="s">
        <v>7581</v>
      </c>
      <c r="B910" t="s">
        <v>12423</v>
      </c>
      <c r="C910" t="s">
        <v>12544</v>
      </c>
      <c r="D910" t="s">
        <v>12583</v>
      </c>
      <c r="E910" t="s">
        <v>5440</v>
      </c>
      <c r="F910" t="s">
        <v>12595</v>
      </c>
      <c r="G910" t="s">
        <v>1940</v>
      </c>
    </row>
    <row r="911" spans="1:7">
      <c r="A911" t="s">
        <v>7582</v>
      </c>
      <c r="B911" t="s">
        <v>12423</v>
      </c>
      <c r="C911" t="s">
        <v>12544</v>
      </c>
      <c r="D911" t="s">
        <v>12563</v>
      </c>
      <c r="E911" t="s">
        <v>5437</v>
      </c>
      <c r="F911" t="s">
        <v>12595</v>
      </c>
      <c r="G911" t="s">
        <v>1884</v>
      </c>
    </row>
    <row r="912" spans="1:7">
      <c r="A912" t="s">
        <v>7583</v>
      </c>
      <c r="C912" t="s">
        <v>12544</v>
      </c>
      <c r="D912" t="s">
        <v>12563</v>
      </c>
      <c r="E912" t="s">
        <v>5440</v>
      </c>
      <c r="F912" t="s">
        <v>12595</v>
      </c>
      <c r="G912" t="s">
        <v>12738</v>
      </c>
    </row>
    <row r="913" spans="1:7">
      <c r="A913" t="s">
        <v>7584</v>
      </c>
      <c r="B913" t="s">
        <v>12423</v>
      </c>
      <c r="C913" t="s">
        <v>12544</v>
      </c>
      <c r="D913" t="s">
        <v>12574</v>
      </c>
      <c r="E913" t="s">
        <v>5441</v>
      </c>
      <c r="F913" t="s">
        <v>12595</v>
      </c>
      <c r="G913" t="s">
        <v>1833</v>
      </c>
    </row>
    <row r="914" spans="1:7">
      <c r="A914" t="s">
        <v>7585</v>
      </c>
      <c r="C914" t="s">
        <v>12542</v>
      </c>
      <c r="D914" t="s">
        <v>12550</v>
      </c>
      <c r="E914" t="s">
        <v>5441</v>
      </c>
      <c r="F914" t="s">
        <v>12595</v>
      </c>
      <c r="G914" t="s">
        <v>12739</v>
      </c>
    </row>
    <row r="915" spans="1:7">
      <c r="A915" t="s">
        <v>7586</v>
      </c>
      <c r="B915" t="s">
        <v>12445</v>
      </c>
      <c r="C915" t="s">
        <v>12548</v>
      </c>
      <c r="D915" t="s">
        <v>12569</v>
      </c>
      <c r="E915" t="s">
        <v>5441</v>
      </c>
      <c r="F915" t="s">
        <v>12596</v>
      </c>
      <c r="G915" t="s">
        <v>1940</v>
      </c>
    </row>
    <row r="916" spans="1:7">
      <c r="A916" t="s">
        <v>7587</v>
      </c>
      <c r="C916" t="s">
        <v>12547</v>
      </c>
      <c r="D916" t="s">
        <v>12558</v>
      </c>
      <c r="E916" t="s">
        <v>5440</v>
      </c>
      <c r="F916" t="s">
        <v>12597</v>
      </c>
    </row>
    <row r="917" spans="1:7">
      <c r="A917" t="s">
        <v>7588</v>
      </c>
      <c r="C917" t="s">
        <v>12544</v>
      </c>
      <c r="D917" t="s">
        <v>12551</v>
      </c>
      <c r="E917" t="s">
        <v>5440</v>
      </c>
      <c r="F917" t="s">
        <v>12597</v>
      </c>
      <c r="G917" t="s">
        <v>12740</v>
      </c>
    </row>
    <row r="918" spans="1:7">
      <c r="A918" t="s">
        <v>7589</v>
      </c>
      <c r="C918" t="s">
        <v>12548</v>
      </c>
      <c r="D918" t="s">
        <v>12569</v>
      </c>
      <c r="E918" t="s">
        <v>5440</v>
      </c>
      <c r="F918" t="s">
        <v>12595</v>
      </c>
      <c r="G918" t="s">
        <v>12741</v>
      </c>
    </row>
    <row r="919" spans="1:7">
      <c r="A919" t="s">
        <v>7590</v>
      </c>
      <c r="B919" t="s">
        <v>12423</v>
      </c>
      <c r="C919" t="s">
        <v>12546</v>
      </c>
      <c r="D919" t="s">
        <v>12575</v>
      </c>
      <c r="E919" t="s">
        <v>5441</v>
      </c>
      <c r="F919" t="s">
        <v>12595</v>
      </c>
      <c r="G919" t="s">
        <v>12742</v>
      </c>
    </row>
    <row r="920" spans="1:7">
      <c r="A920" t="s">
        <v>7591</v>
      </c>
      <c r="B920" t="s">
        <v>12423</v>
      </c>
      <c r="C920" t="s">
        <v>12545</v>
      </c>
      <c r="D920" t="s">
        <v>12552</v>
      </c>
      <c r="E920" t="s">
        <v>5441</v>
      </c>
      <c r="F920" t="s">
        <v>12596</v>
      </c>
      <c r="G920" t="s">
        <v>1667</v>
      </c>
    </row>
    <row r="921" spans="1:7">
      <c r="A921" t="s">
        <v>7592</v>
      </c>
      <c r="C921" t="s">
        <v>12544</v>
      </c>
      <c r="D921" t="s">
        <v>12563</v>
      </c>
      <c r="E921" t="s">
        <v>5440</v>
      </c>
      <c r="F921" t="s">
        <v>12595</v>
      </c>
      <c r="G921" t="s">
        <v>12743</v>
      </c>
    </row>
    <row r="922" spans="1:7">
      <c r="A922" t="s">
        <v>7593</v>
      </c>
      <c r="B922" t="s">
        <v>12423</v>
      </c>
      <c r="C922" t="s">
        <v>12545</v>
      </c>
      <c r="D922" t="s">
        <v>12564</v>
      </c>
      <c r="E922" t="s">
        <v>5441</v>
      </c>
      <c r="F922" t="s">
        <v>12596</v>
      </c>
      <c r="G922" t="s">
        <v>1940</v>
      </c>
    </row>
    <row r="923" spans="1:7">
      <c r="A923" t="s">
        <v>7594</v>
      </c>
      <c r="B923" t="s">
        <v>12423</v>
      </c>
      <c r="C923" t="s">
        <v>12545</v>
      </c>
      <c r="D923" t="s">
        <v>12553</v>
      </c>
      <c r="E923" t="s">
        <v>5441</v>
      </c>
      <c r="F923" t="s">
        <v>12596</v>
      </c>
      <c r="G923" t="s">
        <v>1940</v>
      </c>
    </row>
    <row r="924" spans="1:7">
      <c r="A924" t="s">
        <v>7595</v>
      </c>
      <c r="C924" t="s">
        <v>12544</v>
      </c>
      <c r="D924" t="s">
        <v>12552</v>
      </c>
      <c r="E924" t="s">
        <v>5441</v>
      </c>
      <c r="F924" t="s">
        <v>12595</v>
      </c>
      <c r="G924" t="s">
        <v>12744</v>
      </c>
    </row>
    <row r="925" spans="1:7">
      <c r="A925" t="s">
        <v>7596</v>
      </c>
      <c r="B925" t="s">
        <v>12423</v>
      </c>
      <c r="C925" t="s">
        <v>12544</v>
      </c>
      <c r="D925" t="s">
        <v>12563</v>
      </c>
      <c r="E925" t="s">
        <v>5440</v>
      </c>
      <c r="F925" t="s">
        <v>12595</v>
      </c>
      <c r="G925" t="s">
        <v>12745</v>
      </c>
    </row>
    <row r="926" spans="1:7">
      <c r="A926" t="s">
        <v>7597</v>
      </c>
      <c r="B926" t="s">
        <v>12423</v>
      </c>
      <c r="C926" t="s">
        <v>12544</v>
      </c>
      <c r="D926" t="s">
        <v>12563</v>
      </c>
      <c r="E926" t="s">
        <v>5440</v>
      </c>
      <c r="F926" t="s">
        <v>12595</v>
      </c>
      <c r="G926" t="s">
        <v>12600</v>
      </c>
    </row>
    <row r="927" spans="1:7">
      <c r="A927" t="s">
        <v>7598</v>
      </c>
      <c r="B927" t="s">
        <v>12423</v>
      </c>
      <c r="C927" t="s">
        <v>12544</v>
      </c>
      <c r="D927" t="s">
        <v>12563</v>
      </c>
      <c r="E927" t="s">
        <v>5440</v>
      </c>
      <c r="F927" t="s">
        <v>12595</v>
      </c>
      <c r="G927" t="s">
        <v>1940</v>
      </c>
    </row>
    <row r="928" spans="1:7">
      <c r="A928" t="s">
        <v>7599</v>
      </c>
      <c r="B928" t="s">
        <v>12423</v>
      </c>
      <c r="C928" t="s">
        <v>12544</v>
      </c>
      <c r="D928" t="s">
        <v>12563</v>
      </c>
      <c r="E928" t="s">
        <v>5440</v>
      </c>
      <c r="F928" t="s">
        <v>12595</v>
      </c>
      <c r="G928" t="s">
        <v>1940</v>
      </c>
    </row>
    <row r="929" spans="1:7">
      <c r="A929" t="s">
        <v>7600</v>
      </c>
      <c r="C929" t="s">
        <v>12547</v>
      </c>
      <c r="D929" t="s">
        <v>12568</v>
      </c>
      <c r="E929" t="s">
        <v>5440</v>
      </c>
      <c r="F929" t="s">
        <v>12597</v>
      </c>
      <c r="G929" t="s">
        <v>12746</v>
      </c>
    </row>
    <row r="930" spans="1:7">
      <c r="A930" t="s">
        <v>7601</v>
      </c>
      <c r="B930" t="s">
        <v>12423</v>
      </c>
      <c r="C930" t="s">
        <v>12545</v>
      </c>
      <c r="D930" t="s">
        <v>12552</v>
      </c>
      <c r="E930" t="s">
        <v>5441</v>
      </c>
      <c r="F930" t="s">
        <v>12596</v>
      </c>
      <c r="G930" t="s">
        <v>1940</v>
      </c>
    </row>
    <row r="931" spans="1:7">
      <c r="A931" t="s">
        <v>7602</v>
      </c>
      <c r="C931" t="s">
        <v>12547</v>
      </c>
      <c r="D931" t="s">
        <v>12558</v>
      </c>
      <c r="E931" t="s">
        <v>5440</v>
      </c>
      <c r="F931" t="s">
        <v>12597</v>
      </c>
    </row>
    <row r="932" spans="1:7">
      <c r="A932" t="s">
        <v>7603</v>
      </c>
      <c r="B932" t="s">
        <v>12423</v>
      </c>
      <c r="C932" t="s">
        <v>12546</v>
      </c>
      <c r="D932" t="s">
        <v>12575</v>
      </c>
      <c r="E932" t="s">
        <v>5450</v>
      </c>
      <c r="F932" t="s">
        <v>12596</v>
      </c>
      <c r="G932" t="s">
        <v>1940</v>
      </c>
    </row>
    <row r="933" spans="1:7">
      <c r="A933" t="s">
        <v>7604</v>
      </c>
      <c r="B933" t="s">
        <v>12449</v>
      </c>
      <c r="C933" t="s">
        <v>12547</v>
      </c>
      <c r="D933" t="s">
        <v>12580</v>
      </c>
      <c r="E933" t="s">
        <v>5442</v>
      </c>
      <c r="F933" t="s">
        <v>12596</v>
      </c>
      <c r="G933" t="s">
        <v>1940</v>
      </c>
    </row>
    <row r="934" spans="1:7">
      <c r="A934" t="s">
        <v>7605</v>
      </c>
      <c r="B934" t="s">
        <v>12445</v>
      </c>
      <c r="C934" t="s">
        <v>12548</v>
      </c>
      <c r="D934" t="s">
        <v>12569</v>
      </c>
      <c r="E934" t="s">
        <v>5441</v>
      </c>
      <c r="F934" t="s">
        <v>12596</v>
      </c>
      <c r="G934" t="s">
        <v>12619</v>
      </c>
    </row>
    <row r="935" spans="1:7">
      <c r="A935" t="s">
        <v>7606</v>
      </c>
      <c r="C935" t="s">
        <v>12547</v>
      </c>
      <c r="D935" t="s">
        <v>12558</v>
      </c>
      <c r="E935" t="s">
        <v>5440</v>
      </c>
      <c r="F935" t="s">
        <v>12597</v>
      </c>
    </row>
    <row r="936" spans="1:7">
      <c r="A936" t="s">
        <v>7607</v>
      </c>
      <c r="C936" t="s">
        <v>12543</v>
      </c>
      <c r="D936" t="s">
        <v>12543</v>
      </c>
      <c r="E936" t="s">
        <v>5439</v>
      </c>
      <c r="F936" t="s">
        <v>12543</v>
      </c>
    </row>
    <row r="937" spans="1:7">
      <c r="A937" t="s">
        <v>7608</v>
      </c>
      <c r="B937" t="s">
        <v>12428</v>
      </c>
      <c r="C937" t="s">
        <v>12545</v>
      </c>
      <c r="D937" t="s">
        <v>12573</v>
      </c>
      <c r="E937" t="s">
        <v>5450</v>
      </c>
      <c r="F937" t="s">
        <v>12596</v>
      </c>
      <c r="G937" t="s">
        <v>1940</v>
      </c>
    </row>
    <row r="938" spans="1:7">
      <c r="A938" t="s">
        <v>7609</v>
      </c>
      <c r="B938" t="s">
        <v>12430</v>
      </c>
      <c r="C938" t="s">
        <v>12545</v>
      </c>
      <c r="D938" t="s">
        <v>12573</v>
      </c>
      <c r="E938" t="s">
        <v>5450</v>
      </c>
      <c r="F938" t="s">
        <v>12596</v>
      </c>
      <c r="G938" t="s">
        <v>1940</v>
      </c>
    </row>
    <row r="939" spans="1:7">
      <c r="A939" t="s">
        <v>7610</v>
      </c>
      <c r="B939" t="s">
        <v>12431</v>
      </c>
      <c r="C939" t="s">
        <v>12545</v>
      </c>
      <c r="D939" t="s">
        <v>12573</v>
      </c>
      <c r="E939" t="s">
        <v>5450</v>
      </c>
      <c r="F939" t="s">
        <v>12596</v>
      </c>
      <c r="G939" t="s">
        <v>1940</v>
      </c>
    </row>
    <row r="940" spans="1:7">
      <c r="A940" t="s">
        <v>7611</v>
      </c>
      <c r="C940" t="s">
        <v>12544</v>
      </c>
      <c r="D940" t="s">
        <v>12552</v>
      </c>
      <c r="E940" t="s">
        <v>5440</v>
      </c>
      <c r="F940" t="s">
        <v>12597</v>
      </c>
      <c r="G940" t="s">
        <v>12747</v>
      </c>
    </row>
    <row r="941" spans="1:7">
      <c r="A941" t="s">
        <v>7612</v>
      </c>
      <c r="B941" t="s">
        <v>12423</v>
      </c>
      <c r="C941" t="s">
        <v>12546</v>
      </c>
      <c r="D941" t="s">
        <v>12575</v>
      </c>
      <c r="E941" t="s">
        <v>5440</v>
      </c>
      <c r="F941" t="s">
        <v>12595</v>
      </c>
      <c r="G941" t="s">
        <v>1940</v>
      </c>
    </row>
    <row r="942" spans="1:7">
      <c r="A942" t="s">
        <v>7613</v>
      </c>
      <c r="C942" t="s">
        <v>12543</v>
      </c>
      <c r="D942" t="s">
        <v>12543</v>
      </c>
      <c r="E942" t="s">
        <v>5439</v>
      </c>
      <c r="F942" t="s">
        <v>12543</v>
      </c>
    </row>
    <row r="943" spans="1:7">
      <c r="A943" t="s">
        <v>7614</v>
      </c>
      <c r="B943" t="s">
        <v>12428</v>
      </c>
      <c r="C943" t="s">
        <v>12544</v>
      </c>
      <c r="D943" t="s">
        <v>12573</v>
      </c>
      <c r="E943" t="s">
        <v>5437</v>
      </c>
      <c r="F943" t="s">
        <v>12596</v>
      </c>
      <c r="G943" t="s">
        <v>1940</v>
      </c>
    </row>
    <row r="944" spans="1:7">
      <c r="A944" t="s">
        <v>7615</v>
      </c>
      <c r="B944" t="s">
        <v>12428</v>
      </c>
      <c r="C944" t="s">
        <v>12544</v>
      </c>
      <c r="D944" t="s">
        <v>12573</v>
      </c>
      <c r="E944" t="s">
        <v>5437</v>
      </c>
      <c r="F944" t="s">
        <v>12596</v>
      </c>
      <c r="G944" t="s">
        <v>1940</v>
      </c>
    </row>
    <row r="945" spans="1:7">
      <c r="A945" t="s">
        <v>7616</v>
      </c>
      <c r="B945" t="s">
        <v>12428</v>
      </c>
      <c r="C945" t="s">
        <v>12544</v>
      </c>
      <c r="D945" t="s">
        <v>12573</v>
      </c>
      <c r="E945" t="s">
        <v>5437</v>
      </c>
      <c r="F945" t="s">
        <v>12596</v>
      </c>
      <c r="G945" t="s">
        <v>1940</v>
      </c>
    </row>
    <row r="946" spans="1:7">
      <c r="A946" t="s">
        <v>7617</v>
      </c>
      <c r="B946" t="s">
        <v>12434</v>
      </c>
      <c r="C946" t="s">
        <v>12544</v>
      </c>
      <c r="D946" t="s">
        <v>12573</v>
      </c>
      <c r="E946" t="s">
        <v>5437</v>
      </c>
      <c r="F946" t="s">
        <v>12596</v>
      </c>
      <c r="G946" t="s">
        <v>1940</v>
      </c>
    </row>
    <row r="947" spans="1:7">
      <c r="A947" t="s">
        <v>7618</v>
      </c>
      <c r="B947" t="s">
        <v>12429</v>
      </c>
      <c r="C947" t="s">
        <v>12544</v>
      </c>
      <c r="D947" t="s">
        <v>12573</v>
      </c>
      <c r="E947" t="s">
        <v>5437</v>
      </c>
      <c r="F947" t="s">
        <v>12596</v>
      </c>
      <c r="G947" t="s">
        <v>1940</v>
      </c>
    </row>
    <row r="948" spans="1:7">
      <c r="A948" t="s">
        <v>7619</v>
      </c>
      <c r="B948" t="s">
        <v>12461</v>
      </c>
      <c r="C948" t="s">
        <v>12544</v>
      </c>
      <c r="D948" t="s">
        <v>12573</v>
      </c>
      <c r="E948" t="s">
        <v>5437</v>
      </c>
      <c r="F948" t="s">
        <v>12596</v>
      </c>
      <c r="G948" t="s">
        <v>1940</v>
      </c>
    </row>
    <row r="949" spans="1:7">
      <c r="A949" t="s">
        <v>7620</v>
      </c>
      <c r="B949" t="s">
        <v>12430</v>
      </c>
      <c r="C949" t="s">
        <v>12544</v>
      </c>
      <c r="D949" t="s">
        <v>12573</v>
      </c>
      <c r="E949" t="s">
        <v>5437</v>
      </c>
      <c r="F949" t="s">
        <v>12596</v>
      </c>
      <c r="G949" t="s">
        <v>1940</v>
      </c>
    </row>
    <row r="950" spans="1:7">
      <c r="A950" t="s">
        <v>7621</v>
      </c>
      <c r="B950" t="s">
        <v>12431</v>
      </c>
      <c r="C950" t="s">
        <v>12544</v>
      </c>
      <c r="D950" t="s">
        <v>12573</v>
      </c>
      <c r="E950" t="s">
        <v>5437</v>
      </c>
      <c r="F950" t="s">
        <v>12596</v>
      </c>
      <c r="G950" t="s">
        <v>1940</v>
      </c>
    </row>
    <row r="951" spans="1:7">
      <c r="A951" t="s">
        <v>7622</v>
      </c>
      <c r="B951" t="s">
        <v>12423</v>
      </c>
      <c r="C951" t="s">
        <v>12546</v>
      </c>
      <c r="D951" t="s">
        <v>12575</v>
      </c>
      <c r="E951" t="s">
        <v>5437</v>
      </c>
      <c r="F951" t="s">
        <v>12595</v>
      </c>
      <c r="G951" t="s">
        <v>12748</v>
      </c>
    </row>
    <row r="952" spans="1:7">
      <c r="A952" t="s">
        <v>7623</v>
      </c>
      <c r="B952" t="s">
        <v>12423</v>
      </c>
      <c r="C952" t="s">
        <v>12546</v>
      </c>
      <c r="D952" t="s">
        <v>12561</v>
      </c>
      <c r="E952" t="s">
        <v>5441</v>
      </c>
      <c r="F952" t="s">
        <v>12596</v>
      </c>
      <c r="G952" t="s">
        <v>12749</v>
      </c>
    </row>
    <row r="953" spans="1:7">
      <c r="A953" t="s">
        <v>7624</v>
      </c>
      <c r="B953" t="s">
        <v>12428</v>
      </c>
      <c r="C953" t="s">
        <v>12545</v>
      </c>
      <c r="D953" t="s">
        <v>12573</v>
      </c>
      <c r="E953" t="s">
        <v>5441</v>
      </c>
      <c r="F953" t="s">
        <v>12596</v>
      </c>
      <c r="G953" t="s">
        <v>1940</v>
      </c>
    </row>
    <row r="954" spans="1:7">
      <c r="A954" t="s">
        <v>7625</v>
      </c>
      <c r="C954" t="s">
        <v>12543</v>
      </c>
      <c r="D954" t="s">
        <v>12543</v>
      </c>
      <c r="E954" t="s">
        <v>5439</v>
      </c>
      <c r="F954" t="s">
        <v>12543</v>
      </c>
    </row>
    <row r="955" spans="1:7">
      <c r="A955" t="s">
        <v>7626</v>
      </c>
      <c r="B955" t="s">
        <v>12423</v>
      </c>
      <c r="C955" t="s">
        <v>12544</v>
      </c>
      <c r="D955" t="s">
        <v>12564</v>
      </c>
      <c r="E955" t="s">
        <v>5441</v>
      </c>
      <c r="F955" t="s">
        <v>12596</v>
      </c>
      <c r="G955" t="s">
        <v>1940</v>
      </c>
    </row>
    <row r="956" spans="1:7">
      <c r="A956" t="s">
        <v>7627</v>
      </c>
      <c r="B956" t="s">
        <v>12427</v>
      </c>
      <c r="C956" t="s">
        <v>12544</v>
      </c>
      <c r="D956" t="s">
        <v>12564</v>
      </c>
      <c r="E956" t="s">
        <v>5441</v>
      </c>
      <c r="F956" t="s">
        <v>12596</v>
      </c>
      <c r="G956" t="s">
        <v>1940</v>
      </c>
    </row>
    <row r="957" spans="1:7">
      <c r="A957" t="s">
        <v>7628</v>
      </c>
      <c r="B957" t="s">
        <v>12423</v>
      </c>
      <c r="C957" t="s">
        <v>12545</v>
      </c>
      <c r="D957" t="s">
        <v>12584</v>
      </c>
      <c r="E957" t="s">
        <v>5441</v>
      </c>
      <c r="F957" t="s">
        <v>12596</v>
      </c>
      <c r="G957" t="s">
        <v>1940</v>
      </c>
    </row>
    <row r="958" spans="1:7">
      <c r="A958" t="s">
        <v>7629</v>
      </c>
      <c r="B958" t="s">
        <v>12423</v>
      </c>
      <c r="C958" t="s">
        <v>12544</v>
      </c>
      <c r="D958" t="s">
        <v>12567</v>
      </c>
      <c r="E958" t="s">
        <v>5440</v>
      </c>
      <c r="F958" t="s">
        <v>12595</v>
      </c>
      <c r="G958" t="s">
        <v>12750</v>
      </c>
    </row>
    <row r="959" spans="1:7">
      <c r="A959" t="s">
        <v>7630</v>
      </c>
      <c r="C959" t="s">
        <v>12544</v>
      </c>
      <c r="D959" t="s">
        <v>12552</v>
      </c>
      <c r="E959" t="s">
        <v>5440</v>
      </c>
      <c r="F959" t="s">
        <v>12595</v>
      </c>
      <c r="G959" t="s">
        <v>12751</v>
      </c>
    </row>
    <row r="960" spans="1:7">
      <c r="A960" t="s">
        <v>7631</v>
      </c>
      <c r="C960" t="s">
        <v>12544</v>
      </c>
      <c r="D960" t="s">
        <v>12552</v>
      </c>
      <c r="E960" t="s">
        <v>5440</v>
      </c>
      <c r="F960" t="s">
        <v>12595</v>
      </c>
      <c r="G960" t="s">
        <v>12752</v>
      </c>
    </row>
    <row r="961" spans="1:7">
      <c r="A961" t="s">
        <v>7632</v>
      </c>
      <c r="C961" t="s">
        <v>12544</v>
      </c>
      <c r="D961" t="s">
        <v>12552</v>
      </c>
      <c r="E961" t="s">
        <v>5440</v>
      </c>
      <c r="F961" t="s">
        <v>12595</v>
      </c>
      <c r="G961" t="s">
        <v>12753</v>
      </c>
    </row>
    <row r="962" spans="1:7">
      <c r="A962" t="s">
        <v>7633</v>
      </c>
      <c r="C962" t="s">
        <v>12544</v>
      </c>
      <c r="D962" t="s">
        <v>12552</v>
      </c>
      <c r="E962" t="s">
        <v>5440</v>
      </c>
      <c r="F962" t="s">
        <v>12595</v>
      </c>
      <c r="G962" t="s">
        <v>12754</v>
      </c>
    </row>
    <row r="963" spans="1:7">
      <c r="A963" t="s">
        <v>7634</v>
      </c>
      <c r="C963" t="s">
        <v>12547</v>
      </c>
      <c r="D963" t="s">
        <v>12581</v>
      </c>
      <c r="E963" t="s">
        <v>5441</v>
      </c>
      <c r="F963" t="s">
        <v>12595</v>
      </c>
      <c r="G963" t="s">
        <v>1667</v>
      </c>
    </row>
    <row r="964" spans="1:7">
      <c r="A964" t="s">
        <v>7635</v>
      </c>
      <c r="B964" t="s">
        <v>12423</v>
      </c>
      <c r="C964" t="s">
        <v>12546</v>
      </c>
      <c r="D964" t="s">
        <v>12575</v>
      </c>
      <c r="E964" t="s">
        <v>5437</v>
      </c>
      <c r="F964" t="s">
        <v>12595</v>
      </c>
      <c r="G964" t="s">
        <v>12755</v>
      </c>
    </row>
    <row r="965" spans="1:7">
      <c r="A965" t="s">
        <v>7636</v>
      </c>
      <c r="C965" t="s">
        <v>12543</v>
      </c>
      <c r="D965" t="s">
        <v>12543</v>
      </c>
      <c r="E965" t="s">
        <v>5439</v>
      </c>
      <c r="F965" t="s">
        <v>12543</v>
      </c>
    </row>
    <row r="966" spans="1:7">
      <c r="A966" t="s">
        <v>7637</v>
      </c>
      <c r="B966" t="s">
        <v>12423</v>
      </c>
      <c r="C966" t="s">
        <v>12546</v>
      </c>
      <c r="D966" t="s">
        <v>12555</v>
      </c>
      <c r="E966" t="s">
        <v>5437</v>
      </c>
      <c r="F966" t="s">
        <v>12596</v>
      </c>
      <c r="G966" t="s">
        <v>1940</v>
      </c>
    </row>
    <row r="967" spans="1:7">
      <c r="A967" t="s">
        <v>7638</v>
      </c>
      <c r="B967" t="s">
        <v>12423</v>
      </c>
      <c r="C967" t="s">
        <v>12546</v>
      </c>
      <c r="D967" t="s">
        <v>12555</v>
      </c>
      <c r="E967" t="s">
        <v>5437</v>
      </c>
      <c r="F967" t="s">
        <v>12596</v>
      </c>
      <c r="G967" t="s">
        <v>1940</v>
      </c>
    </row>
    <row r="968" spans="1:7">
      <c r="A968" t="s">
        <v>7639</v>
      </c>
      <c r="B968" t="s">
        <v>12423</v>
      </c>
      <c r="C968" t="s">
        <v>12546</v>
      </c>
      <c r="D968" t="s">
        <v>12575</v>
      </c>
      <c r="E968" t="s">
        <v>5441</v>
      </c>
      <c r="F968" t="s">
        <v>12596</v>
      </c>
      <c r="G968" t="s">
        <v>1940</v>
      </c>
    </row>
    <row r="969" spans="1:7">
      <c r="A969" t="s">
        <v>7640</v>
      </c>
      <c r="B969" t="s">
        <v>12423</v>
      </c>
      <c r="C969" t="s">
        <v>12545</v>
      </c>
      <c r="D969" t="s">
        <v>12554</v>
      </c>
      <c r="E969" t="s">
        <v>5450</v>
      </c>
      <c r="F969" t="s">
        <v>12596</v>
      </c>
      <c r="G969" t="s">
        <v>1940</v>
      </c>
    </row>
    <row r="970" spans="1:7">
      <c r="A970" t="s">
        <v>7641</v>
      </c>
      <c r="B970" t="s">
        <v>12424</v>
      </c>
      <c r="C970" t="s">
        <v>12546</v>
      </c>
      <c r="D970" t="s">
        <v>12556</v>
      </c>
      <c r="E970" t="s">
        <v>5441</v>
      </c>
      <c r="F970" t="s">
        <v>12596</v>
      </c>
      <c r="G970" t="s">
        <v>1940</v>
      </c>
    </row>
    <row r="971" spans="1:7">
      <c r="A971" t="s">
        <v>7642</v>
      </c>
      <c r="B971" t="s">
        <v>12449</v>
      </c>
      <c r="C971" t="s">
        <v>12547</v>
      </c>
      <c r="D971" t="s">
        <v>12580</v>
      </c>
      <c r="E971" t="s">
        <v>5441</v>
      </c>
      <c r="F971" t="s">
        <v>12595</v>
      </c>
      <c r="G971" t="s">
        <v>12600</v>
      </c>
    </row>
    <row r="972" spans="1:7">
      <c r="A972" t="s">
        <v>7643</v>
      </c>
      <c r="C972" t="s">
        <v>12547</v>
      </c>
      <c r="D972" t="s">
        <v>12571</v>
      </c>
      <c r="E972" t="s">
        <v>5441</v>
      </c>
      <c r="F972" t="s">
        <v>12596</v>
      </c>
      <c r="G972" t="s">
        <v>1900</v>
      </c>
    </row>
    <row r="973" spans="1:7">
      <c r="A973" t="s">
        <v>7644</v>
      </c>
      <c r="B973" t="s">
        <v>12423</v>
      </c>
      <c r="C973" t="s">
        <v>12548</v>
      </c>
      <c r="D973" t="s">
        <v>12569</v>
      </c>
      <c r="E973" t="s">
        <v>5437</v>
      </c>
      <c r="F973" t="s">
        <v>12595</v>
      </c>
      <c r="G973" t="s">
        <v>1940</v>
      </c>
    </row>
    <row r="974" spans="1:7">
      <c r="A974" t="s">
        <v>7645</v>
      </c>
      <c r="C974" t="s">
        <v>12543</v>
      </c>
      <c r="D974" t="s">
        <v>12543</v>
      </c>
      <c r="E974" t="s">
        <v>5439</v>
      </c>
      <c r="F974" t="s">
        <v>12543</v>
      </c>
    </row>
    <row r="975" spans="1:7">
      <c r="A975" t="s">
        <v>7646</v>
      </c>
      <c r="C975" t="s">
        <v>12544</v>
      </c>
      <c r="D975" t="s">
        <v>12551</v>
      </c>
      <c r="E975" t="s">
        <v>5440</v>
      </c>
      <c r="F975" t="s">
        <v>12595</v>
      </c>
      <c r="G975" t="s">
        <v>12756</v>
      </c>
    </row>
    <row r="976" spans="1:7">
      <c r="A976" t="s">
        <v>7647</v>
      </c>
      <c r="C976" t="s">
        <v>12544</v>
      </c>
      <c r="D976" t="s">
        <v>12551</v>
      </c>
      <c r="E976" t="s">
        <v>5437</v>
      </c>
      <c r="F976" t="s">
        <v>12595</v>
      </c>
      <c r="G976" t="s">
        <v>12757</v>
      </c>
    </row>
    <row r="977" spans="1:7">
      <c r="A977" t="s">
        <v>7648</v>
      </c>
      <c r="C977" t="s">
        <v>12544</v>
      </c>
      <c r="D977" t="s">
        <v>12551</v>
      </c>
      <c r="E977" t="s">
        <v>5440</v>
      </c>
      <c r="F977" t="s">
        <v>12595</v>
      </c>
      <c r="G977" t="s">
        <v>12757</v>
      </c>
    </row>
    <row r="978" spans="1:7">
      <c r="A978" t="s">
        <v>7649</v>
      </c>
      <c r="C978" t="s">
        <v>12544</v>
      </c>
      <c r="D978" t="s">
        <v>12551</v>
      </c>
      <c r="E978" t="s">
        <v>5440</v>
      </c>
      <c r="F978" t="s">
        <v>12595</v>
      </c>
      <c r="G978" t="s">
        <v>12757</v>
      </c>
    </row>
    <row r="979" spans="1:7">
      <c r="A979" t="s">
        <v>7650</v>
      </c>
      <c r="B979" t="s">
        <v>12462</v>
      </c>
      <c r="C979" t="s">
        <v>12544</v>
      </c>
      <c r="D979" t="s">
        <v>12551</v>
      </c>
      <c r="E979" t="s">
        <v>5437</v>
      </c>
      <c r="F979" t="s">
        <v>12595</v>
      </c>
      <c r="G979" t="s">
        <v>12757</v>
      </c>
    </row>
    <row r="980" spans="1:7">
      <c r="A980" t="s">
        <v>7651</v>
      </c>
      <c r="C980" t="s">
        <v>12544</v>
      </c>
      <c r="D980" t="s">
        <v>12551</v>
      </c>
      <c r="E980" t="s">
        <v>5440</v>
      </c>
      <c r="F980" t="s">
        <v>12595</v>
      </c>
      <c r="G980" t="s">
        <v>12757</v>
      </c>
    </row>
    <row r="981" spans="1:7">
      <c r="A981" t="s">
        <v>7652</v>
      </c>
      <c r="C981" t="s">
        <v>12544</v>
      </c>
      <c r="D981" t="s">
        <v>12551</v>
      </c>
      <c r="E981" t="s">
        <v>5440</v>
      </c>
      <c r="F981" t="s">
        <v>12595</v>
      </c>
      <c r="G981" t="s">
        <v>12757</v>
      </c>
    </row>
    <row r="982" spans="1:7">
      <c r="A982" t="s">
        <v>7653</v>
      </c>
      <c r="C982" t="s">
        <v>12544</v>
      </c>
      <c r="D982" t="s">
        <v>12551</v>
      </c>
      <c r="E982" t="s">
        <v>5440</v>
      </c>
      <c r="F982" t="s">
        <v>12595</v>
      </c>
      <c r="G982" t="s">
        <v>12757</v>
      </c>
    </row>
    <row r="983" spans="1:7">
      <c r="A983" t="s">
        <v>7654</v>
      </c>
      <c r="C983" t="s">
        <v>12544</v>
      </c>
      <c r="D983" t="s">
        <v>12551</v>
      </c>
      <c r="E983" t="s">
        <v>5437</v>
      </c>
      <c r="F983" t="s">
        <v>12595</v>
      </c>
      <c r="G983" t="s">
        <v>12757</v>
      </c>
    </row>
    <row r="984" spans="1:7">
      <c r="A984" t="s">
        <v>7655</v>
      </c>
      <c r="C984" t="s">
        <v>12544</v>
      </c>
      <c r="D984" t="s">
        <v>12551</v>
      </c>
      <c r="E984" t="s">
        <v>5437</v>
      </c>
      <c r="F984" t="s">
        <v>12595</v>
      </c>
      <c r="G984" t="s">
        <v>12757</v>
      </c>
    </row>
    <row r="985" spans="1:7">
      <c r="A985" t="s">
        <v>7656</v>
      </c>
      <c r="C985" t="s">
        <v>12544</v>
      </c>
      <c r="D985" t="s">
        <v>12551</v>
      </c>
      <c r="E985" t="s">
        <v>5437</v>
      </c>
      <c r="F985" t="s">
        <v>12595</v>
      </c>
      <c r="G985" t="s">
        <v>12757</v>
      </c>
    </row>
    <row r="986" spans="1:7">
      <c r="A986" t="s">
        <v>7657</v>
      </c>
      <c r="C986" t="s">
        <v>12544</v>
      </c>
      <c r="D986" t="s">
        <v>12551</v>
      </c>
      <c r="E986" t="s">
        <v>5437</v>
      </c>
      <c r="F986" t="s">
        <v>12595</v>
      </c>
      <c r="G986" t="s">
        <v>12757</v>
      </c>
    </row>
    <row r="987" spans="1:7">
      <c r="A987" t="s">
        <v>7658</v>
      </c>
      <c r="C987" t="s">
        <v>12544</v>
      </c>
      <c r="D987" t="s">
        <v>12551</v>
      </c>
      <c r="E987" t="s">
        <v>5440</v>
      </c>
      <c r="F987" t="s">
        <v>12595</v>
      </c>
      <c r="G987" t="s">
        <v>12757</v>
      </c>
    </row>
    <row r="988" spans="1:7">
      <c r="A988" t="s">
        <v>7659</v>
      </c>
      <c r="C988" t="s">
        <v>12544</v>
      </c>
      <c r="D988" t="s">
        <v>12551</v>
      </c>
      <c r="E988" t="s">
        <v>5440</v>
      </c>
      <c r="F988" t="s">
        <v>12595</v>
      </c>
      <c r="G988" t="s">
        <v>12757</v>
      </c>
    </row>
    <row r="989" spans="1:7">
      <c r="A989" t="s">
        <v>7660</v>
      </c>
      <c r="C989" t="s">
        <v>12544</v>
      </c>
      <c r="D989" t="s">
        <v>12551</v>
      </c>
      <c r="E989" t="s">
        <v>5440</v>
      </c>
      <c r="F989" t="s">
        <v>12595</v>
      </c>
      <c r="G989" t="s">
        <v>12757</v>
      </c>
    </row>
    <row r="990" spans="1:7">
      <c r="A990" t="s">
        <v>7661</v>
      </c>
      <c r="C990" t="s">
        <v>12544</v>
      </c>
      <c r="D990" t="s">
        <v>12551</v>
      </c>
      <c r="E990" t="s">
        <v>5440</v>
      </c>
      <c r="F990" t="s">
        <v>12595</v>
      </c>
      <c r="G990" t="s">
        <v>12757</v>
      </c>
    </row>
    <row r="991" spans="1:7">
      <c r="A991" t="s">
        <v>7662</v>
      </c>
      <c r="C991" t="s">
        <v>12544</v>
      </c>
      <c r="D991" t="s">
        <v>12551</v>
      </c>
      <c r="E991" t="s">
        <v>5437</v>
      </c>
      <c r="F991" t="s">
        <v>12595</v>
      </c>
      <c r="G991" t="s">
        <v>12757</v>
      </c>
    </row>
    <row r="992" spans="1:7">
      <c r="A992" t="s">
        <v>7663</v>
      </c>
      <c r="C992" t="s">
        <v>12544</v>
      </c>
      <c r="D992" t="s">
        <v>12551</v>
      </c>
      <c r="E992" t="s">
        <v>5440</v>
      </c>
      <c r="F992" t="s">
        <v>12595</v>
      </c>
      <c r="G992" t="s">
        <v>12757</v>
      </c>
    </row>
    <row r="993" spans="1:7">
      <c r="A993" t="s">
        <v>7664</v>
      </c>
      <c r="C993" t="s">
        <v>12544</v>
      </c>
      <c r="D993" t="s">
        <v>12551</v>
      </c>
      <c r="E993" t="s">
        <v>5437</v>
      </c>
      <c r="F993" t="s">
        <v>12595</v>
      </c>
      <c r="G993" t="s">
        <v>12757</v>
      </c>
    </row>
    <row r="994" spans="1:7">
      <c r="A994" t="s">
        <v>7665</v>
      </c>
      <c r="C994" t="s">
        <v>12544</v>
      </c>
      <c r="D994" t="s">
        <v>12551</v>
      </c>
      <c r="E994" t="s">
        <v>5440</v>
      </c>
      <c r="F994" t="s">
        <v>12595</v>
      </c>
      <c r="G994" t="s">
        <v>12757</v>
      </c>
    </row>
    <row r="995" spans="1:7">
      <c r="A995" t="s">
        <v>7666</v>
      </c>
      <c r="C995" t="s">
        <v>12544</v>
      </c>
      <c r="D995" t="s">
        <v>12551</v>
      </c>
      <c r="E995" t="s">
        <v>5440</v>
      </c>
      <c r="F995" t="s">
        <v>12595</v>
      </c>
      <c r="G995" t="s">
        <v>12757</v>
      </c>
    </row>
    <row r="996" spans="1:7">
      <c r="A996" t="s">
        <v>7667</v>
      </c>
      <c r="C996" t="s">
        <v>12544</v>
      </c>
      <c r="D996" t="s">
        <v>12551</v>
      </c>
      <c r="E996" t="s">
        <v>5440</v>
      </c>
      <c r="F996" t="s">
        <v>12595</v>
      </c>
      <c r="G996" t="s">
        <v>12757</v>
      </c>
    </row>
    <row r="997" spans="1:7">
      <c r="A997" t="s">
        <v>7668</v>
      </c>
      <c r="C997" t="s">
        <v>12544</v>
      </c>
      <c r="D997" t="s">
        <v>12551</v>
      </c>
      <c r="E997" t="s">
        <v>5440</v>
      </c>
      <c r="F997" t="s">
        <v>12595</v>
      </c>
      <c r="G997" t="s">
        <v>12757</v>
      </c>
    </row>
    <row r="998" spans="1:7">
      <c r="A998" t="s">
        <v>7669</v>
      </c>
      <c r="B998" t="s">
        <v>12463</v>
      </c>
      <c r="C998" t="s">
        <v>12544</v>
      </c>
      <c r="D998" t="s">
        <v>12551</v>
      </c>
      <c r="E998" t="s">
        <v>5437</v>
      </c>
      <c r="F998" t="s">
        <v>12595</v>
      </c>
      <c r="G998" t="s">
        <v>12757</v>
      </c>
    </row>
    <row r="999" spans="1:7">
      <c r="A999" t="s">
        <v>7670</v>
      </c>
      <c r="C999" t="s">
        <v>12544</v>
      </c>
      <c r="D999" t="s">
        <v>12551</v>
      </c>
      <c r="E999" t="s">
        <v>5440</v>
      </c>
      <c r="F999" t="s">
        <v>12595</v>
      </c>
      <c r="G999" t="s">
        <v>12757</v>
      </c>
    </row>
    <row r="1000" spans="1:7">
      <c r="A1000" t="s">
        <v>7671</v>
      </c>
      <c r="C1000" t="s">
        <v>12544</v>
      </c>
      <c r="D1000" t="s">
        <v>12551</v>
      </c>
      <c r="E1000" t="s">
        <v>5440</v>
      </c>
      <c r="F1000" t="s">
        <v>12595</v>
      </c>
      <c r="G1000" t="s">
        <v>12757</v>
      </c>
    </row>
    <row r="1001" spans="1:7">
      <c r="A1001" t="s">
        <v>7672</v>
      </c>
      <c r="C1001" t="s">
        <v>12544</v>
      </c>
      <c r="D1001" t="s">
        <v>12551</v>
      </c>
      <c r="E1001" t="s">
        <v>5440</v>
      </c>
      <c r="F1001" t="s">
        <v>12595</v>
      </c>
      <c r="G1001" t="s">
        <v>12758</v>
      </c>
    </row>
    <row r="1002" spans="1:7">
      <c r="A1002" t="s">
        <v>7673</v>
      </c>
      <c r="C1002" t="s">
        <v>12544</v>
      </c>
      <c r="D1002" t="s">
        <v>12551</v>
      </c>
      <c r="E1002" t="s">
        <v>5440</v>
      </c>
      <c r="F1002" t="s">
        <v>12595</v>
      </c>
      <c r="G1002" t="s">
        <v>12758</v>
      </c>
    </row>
    <row r="1003" spans="1:7">
      <c r="A1003" t="s">
        <v>7674</v>
      </c>
      <c r="C1003" t="s">
        <v>12544</v>
      </c>
      <c r="D1003" t="s">
        <v>12551</v>
      </c>
      <c r="E1003" t="s">
        <v>5440</v>
      </c>
      <c r="F1003" t="s">
        <v>12595</v>
      </c>
      <c r="G1003" t="s">
        <v>12758</v>
      </c>
    </row>
    <row r="1004" spans="1:7">
      <c r="A1004" t="s">
        <v>7675</v>
      </c>
      <c r="C1004" t="s">
        <v>12544</v>
      </c>
      <c r="D1004" t="s">
        <v>12551</v>
      </c>
      <c r="E1004" t="s">
        <v>5440</v>
      </c>
      <c r="F1004" t="s">
        <v>12595</v>
      </c>
      <c r="G1004" t="s">
        <v>12758</v>
      </c>
    </row>
    <row r="1005" spans="1:7">
      <c r="A1005" t="s">
        <v>7676</v>
      </c>
      <c r="C1005" t="s">
        <v>12544</v>
      </c>
      <c r="D1005" t="s">
        <v>12551</v>
      </c>
      <c r="E1005" t="s">
        <v>5440</v>
      </c>
      <c r="F1005" t="s">
        <v>12595</v>
      </c>
      <c r="G1005" t="s">
        <v>12758</v>
      </c>
    </row>
    <row r="1006" spans="1:7">
      <c r="A1006" t="s">
        <v>7677</v>
      </c>
      <c r="C1006" t="s">
        <v>12544</v>
      </c>
      <c r="D1006" t="s">
        <v>12551</v>
      </c>
      <c r="E1006" t="s">
        <v>5440</v>
      </c>
      <c r="F1006" t="s">
        <v>12595</v>
      </c>
      <c r="G1006" t="s">
        <v>12758</v>
      </c>
    </row>
    <row r="1007" spans="1:7">
      <c r="A1007" t="s">
        <v>7678</v>
      </c>
      <c r="C1007" t="s">
        <v>12544</v>
      </c>
      <c r="D1007" t="s">
        <v>12551</v>
      </c>
      <c r="E1007" t="s">
        <v>5440</v>
      </c>
      <c r="F1007" t="s">
        <v>12595</v>
      </c>
      <c r="G1007" t="s">
        <v>12758</v>
      </c>
    </row>
    <row r="1008" spans="1:7">
      <c r="A1008" t="s">
        <v>7679</v>
      </c>
      <c r="C1008" t="s">
        <v>12544</v>
      </c>
      <c r="D1008" t="s">
        <v>12551</v>
      </c>
      <c r="E1008" t="s">
        <v>5440</v>
      </c>
      <c r="F1008" t="s">
        <v>12595</v>
      </c>
      <c r="G1008" t="s">
        <v>12758</v>
      </c>
    </row>
    <row r="1009" spans="1:7">
      <c r="A1009" t="s">
        <v>7680</v>
      </c>
      <c r="C1009" t="s">
        <v>12544</v>
      </c>
      <c r="D1009" t="s">
        <v>12551</v>
      </c>
      <c r="E1009" t="s">
        <v>5440</v>
      </c>
      <c r="F1009" t="s">
        <v>12595</v>
      </c>
      <c r="G1009" t="s">
        <v>12758</v>
      </c>
    </row>
    <row r="1010" spans="1:7">
      <c r="A1010" t="s">
        <v>7681</v>
      </c>
      <c r="C1010" t="s">
        <v>12544</v>
      </c>
      <c r="D1010" t="s">
        <v>12551</v>
      </c>
      <c r="E1010" t="s">
        <v>5440</v>
      </c>
      <c r="F1010" t="s">
        <v>12595</v>
      </c>
      <c r="G1010" t="s">
        <v>12758</v>
      </c>
    </row>
    <row r="1011" spans="1:7">
      <c r="A1011" t="s">
        <v>7682</v>
      </c>
      <c r="B1011" t="s">
        <v>12449</v>
      </c>
      <c r="C1011" t="s">
        <v>12547</v>
      </c>
      <c r="D1011" t="s">
        <v>12580</v>
      </c>
      <c r="E1011" t="s">
        <v>5442</v>
      </c>
      <c r="F1011" t="s">
        <v>12596</v>
      </c>
      <c r="G1011" t="s">
        <v>1884</v>
      </c>
    </row>
    <row r="1012" spans="1:7">
      <c r="A1012" t="s">
        <v>7683</v>
      </c>
      <c r="C1012" t="s">
        <v>12547</v>
      </c>
      <c r="D1012" t="s">
        <v>12562</v>
      </c>
      <c r="E1012" t="s">
        <v>5440</v>
      </c>
      <c r="F1012" t="s">
        <v>12597</v>
      </c>
      <c r="G1012" t="s">
        <v>12759</v>
      </c>
    </row>
    <row r="1013" spans="1:7">
      <c r="A1013" t="s">
        <v>7684</v>
      </c>
      <c r="C1013" t="s">
        <v>12544</v>
      </c>
      <c r="D1013" t="s">
        <v>12567</v>
      </c>
      <c r="E1013" t="s">
        <v>5440</v>
      </c>
      <c r="F1013" t="s">
        <v>12595</v>
      </c>
      <c r="G1013" t="s">
        <v>12760</v>
      </c>
    </row>
    <row r="1014" spans="1:7">
      <c r="A1014" t="s">
        <v>7685</v>
      </c>
      <c r="C1014" t="s">
        <v>12544</v>
      </c>
      <c r="D1014" t="s">
        <v>12552</v>
      </c>
      <c r="E1014" t="s">
        <v>5440</v>
      </c>
      <c r="F1014" t="s">
        <v>12595</v>
      </c>
      <c r="G1014" t="s">
        <v>12761</v>
      </c>
    </row>
    <row r="1015" spans="1:7">
      <c r="A1015" t="s">
        <v>7686</v>
      </c>
      <c r="C1015" t="s">
        <v>12543</v>
      </c>
      <c r="D1015" t="s">
        <v>12543</v>
      </c>
      <c r="E1015" t="s">
        <v>5439</v>
      </c>
      <c r="F1015" t="s">
        <v>12543</v>
      </c>
    </row>
    <row r="1016" spans="1:7">
      <c r="A1016" t="s">
        <v>7687</v>
      </c>
      <c r="B1016" t="s">
        <v>12425</v>
      </c>
      <c r="C1016" t="s">
        <v>12546</v>
      </c>
      <c r="D1016" t="s">
        <v>12561</v>
      </c>
      <c r="E1016" t="s">
        <v>5437</v>
      </c>
      <c r="F1016" t="s">
        <v>12594</v>
      </c>
      <c r="G1016" t="s">
        <v>12762</v>
      </c>
    </row>
    <row r="1017" spans="1:7">
      <c r="A1017" t="s">
        <v>7688</v>
      </c>
      <c r="B1017" t="s">
        <v>12425</v>
      </c>
      <c r="C1017" t="s">
        <v>12546</v>
      </c>
      <c r="D1017" t="s">
        <v>12576</v>
      </c>
      <c r="E1017" t="s">
        <v>5440</v>
      </c>
      <c r="F1017" t="s">
        <v>12596</v>
      </c>
      <c r="G1017" t="s">
        <v>12763</v>
      </c>
    </row>
    <row r="1018" spans="1:7">
      <c r="A1018" t="s">
        <v>7689</v>
      </c>
      <c r="B1018" t="s">
        <v>12425</v>
      </c>
      <c r="C1018" t="s">
        <v>12542</v>
      </c>
      <c r="D1018" t="s">
        <v>12550</v>
      </c>
      <c r="E1018" t="s">
        <v>5437</v>
      </c>
      <c r="F1018" t="s">
        <v>12596</v>
      </c>
      <c r="G1018" t="s">
        <v>1940</v>
      </c>
    </row>
    <row r="1019" spans="1:7">
      <c r="A1019" t="s">
        <v>7690</v>
      </c>
      <c r="C1019" t="s">
        <v>12547</v>
      </c>
      <c r="D1019" t="s">
        <v>12568</v>
      </c>
      <c r="E1019" t="s">
        <v>5440</v>
      </c>
      <c r="F1019" t="s">
        <v>12597</v>
      </c>
      <c r="G1019" t="s">
        <v>12600</v>
      </c>
    </row>
    <row r="1020" spans="1:7">
      <c r="A1020" t="s">
        <v>7691</v>
      </c>
      <c r="C1020" t="s">
        <v>12547</v>
      </c>
      <c r="D1020" t="s">
        <v>12581</v>
      </c>
      <c r="E1020" t="s">
        <v>5440</v>
      </c>
      <c r="F1020" t="s">
        <v>12595</v>
      </c>
      <c r="G1020" t="s">
        <v>12764</v>
      </c>
    </row>
    <row r="1021" spans="1:7">
      <c r="A1021" t="s">
        <v>7692</v>
      </c>
      <c r="C1021" t="s">
        <v>12547</v>
      </c>
      <c r="D1021" t="s">
        <v>12581</v>
      </c>
      <c r="E1021" t="s">
        <v>5440</v>
      </c>
      <c r="F1021" t="s">
        <v>12595</v>
      </c>
      <c r="G1021" t="s">
        <v>12765</v>
      </c>
    </row>
    <row r="1022" spans="1:7">
      <c r="A1022" t="s">
        <v>7693</v>
      </c>
      <c r="C1022" t="s">
        <v>12547</v>
      </c>
      <c r="D1022" t="s">
        <v>12568</v>
      </c>
      <c r="E1022" t="s">
        <v>5440</v>
      </c>
      <c r="F1022" t="s">
        <v>12597</v>
      </c>
      <c r="G1022" t="s">
        <v>12766</v>
      </c>
    </row>
    <row r="1023" spans="1:7">
      <c r="A1023" t="s">
        <v>7694</v>
      </c>
      <c r="C1023" t="s">
        <v>12547</v>
      </c>
      <c r="D1023" t="s">
        <v>12568</v>
      </c>
      <c r="E1023" t="s">
        <v>5440</v>
      </c>
      <c r="F1023" t="s">
        <v>12595</v>
      </c>
      <c r="G1023" t="s">
        <v>12767</v>
      </c>
    </row>
    <row r="1024" spans="1:7">
      <c r="A1024" t="s">
        <v>7695</v>
      </c>
      <c r="C1024" t="s">
        <v>12547</v>
      </c>
      <c r="D1024" t="s">
        <v>12581</v>
      </c>
      <c r="E1024" t="s">
        <v>5441</v>
      </c>
      <c r="F1024" t="s">
        <v>12595</v>
      </c>
      <c r="G1024" t="s">
        <v>12768</v>
      </c>
    </row>
    <row r="1025" spans="1:7">
      <c r="A1025" t="s">
        <v>7696</v>
      </c>
      <c r="C1025" t="s">
        <v>12544</v>
      </c>
      <c r="D1025" t="s">
        <v>12551</v>
      </c>
      <c r="E1025" t="s">
        <v>5440</v>
      </c>
      <c r="F1025" t="s">
        <v>12595</v>
      </c>
      <c r="G1025" t="s">
        <v>12769</v>
      </c>
    </row>
    <row r="1026" spans="1:7">
      <c r="A1026" t="s">
        <v>7697</v>
      </c>
      <c r="B1026" t="s">
        <v>12423</v>
      </c>
      <c r="C1026" t="s">
        <v>12547</v>
      </c>
      <c r="D1026" t="s">
        <v>12571</v>
      </c>
      <c r="E1026" t="s">
        <v>5441</v>
      </c>
      <c r="F1026" t="s">
        <v>12595</v>
      </c>
      <c r="G1026" t="s">
        <v>1939</v>
      </c>
    </row>
    <row r="1027" spans="1:7">
      <c r="A1027" t="s">
        <v>7698</v>
      </c>
      <c r="B1027" t="s">
        <v>12423</v>
      </c>
      <c r="C1027" t="s">
        <v>12544</v>
      </c>
      <c r="D1027" t="s">
        <v>12552</v>
      </c>
      <c r="E1027" t="s">
        <v>5440</v>
      </c>
      <c r="F1027" t="s">
        <v>12595</v>
      </c>
      <c r="G1027" t="s">
        <v>12600</v>
      </c>
    </row>
    <row r="1028" spans="1:7">
      <c r="A1028" t="s">
        <v>7699</v>
      </c>
      <c r="B1028" t="s">
        <v>12423</v>
      </c>
      <c r="C1028" t="s">
        <v>12547</v>
      </c>
      <c r="D1028" t="s">
        <v>12571</v>
      </c>
      <c r="E1028" t="s">
        <v>5437</v>
      </c>
      <c r="F1028" t="s">
        <v>12595</v>
      </c>
      <c r="G1028" t="s">
        <v>12770</v>
      </c>
    </row>
    <row r="1029" spans="1:7">
      <c r="A1029" t="s">
        <v>7700</v>
      </c>
      <c r="C1029" t="s">
        <v>12544</v>
      </c>
      <c r="D1029" t="s">
        <v>12552</v>
      </c>
      <c r="E1029" t="s">
        <v>5440</v>
      </c>
      <c r="F1029" t="s">
        <v>12595</v>
      </c>
      <c r="G1029" t="s">
        <v>12771</v>
      </c>
    </row>
    <row r="1030" spans="1:7">
      <c r="A1030" t="s">
        <v>7701</v>
      </c>
      <c r="C1030" t="s">
        <v>12544</v>
      </c>
      <c r="D1030" t="s">
        <v>12552</v>
      </c>
      <c r="E1030" t="s">
        <v>5440</v>
      </c>
      <c r="F1030" t="s">
        <v>12595</v>
      </c>
      <c r="G1030" t="s">
        <v>1676</v>
      </c>
    </row>
    <row r="1031" spans="1:7">
      <c r="A1031" t="s">
        <v>7702</v>
      </c>
      <c r="B1031" t="s">
        <v>12423</v>
      </c>
      <c r="C1031" t="s">
        <v>12544</v>
      </c>
      <c r="D1031" t="s">
        <v>12552</v>
      </c>
      <c r="E1031" t="s">
        <v>5440</v>
      </c>
      <c r="F1031" t="s">
        <v>12596</v>
      </c>
      <c r="G1031" t="s">
        <v>12689</v>
      </c>
    </row>
    <row r="1032" spans="1:7">
      <c r="A1032" t="s">
        <v>7703</v>
      </c>
      <c r="C1032" t="s">
        <v>12543</v>
      </c>
      <c r="D1032" t="s">
        <v>12543</v>
      </c>
      <c r="E1032" t="s">
        <v>5439</v>
      </c>
      <c r="F1032" t="s">
        <v>12543</v>
      </c>
    </row>
    <row r="1033" spans="1:7">
      <c r="A1033" t="s">
        <v>7704</v>
      </c>
      <c r="B1033" t="s">
        <v>12428</v>
      </c>
      <c r="C1033" t="s">
        <v>12544</v>
      </c>
      <c r="D1033" t="s">
        <v>12573</v>
      </c>
      <c r="E1033" t="s">
        <v>5441</v>
      </c>
      <c r="F1033" t="s">
        <v>12596</v>
      </c>
      <c r="G1033" t="s">
        <v>1940</v>
      </c>
    </row>
    <row r="1034" spans="1:7">
      <c r="A1034" t="s">
        <v>7705</v>
      </c>
      <c r="B1034" t="s">
        <v>12429</v>
      </c>
      <c r="C1034" t="s">
        <v>12544</v>
      </c>
      <c r="D1034" t="s">
        <v>12573</v>
      </c>
      <c r="E1034" t="s">
        <v>5441</v>
      </c>
      <c r="F1034" t="s">
        <v>12596</v>
      </c>
      <c r="G1034" t="s">
        <v>1940</v>
      </c>
    </row>
    <row r="1035" spans="1:7">
      <c r="A1035" t="s">
        <v>7706</v>
      </c>
      <c r="B1035" t="s">
        <v>12431</v>
      </c>
      <c r="C1035" t="s">
        <v>12544</v>
      </c>
      <c r="D1035" t="s">
        <v>12573</v>
      </c>
      <c r="E1035" t="s">
        <v>5441</v>
      </c>
      <c r="F1035" t="s">
        <v>12596</v>
      </c>
      <c r="G1035" t="s">
        <v>1940</v>
      </c>
    </row>
    <row r="1036" spans="1:7">
      <c r="A1036" t="s">
        <v>7707</v>
      </c>
      <c r="B1036" t="s">
        <v>12423</v>
      </c>
      <c r="C1036" t="s">
        <v>12545</v>
      </c>
      <c r="D1036" t="s">
        <v>12552</v>
      </c>
      <c r="E1036" t="s">
        <v>5441</v>
      </c>
      <c r="F1036" t="s">
        <v>12596</v>
      </c>
      <c r="G1036" t="s">
        <v>1667</v>
      </c>
    </row>
    <row r="1037" spans="1:7">
      <c r="A1037" t="s">
        <v>7708</v>
      </c>
      <c r="B1037" t="s">
        <v>12423</v>
      </c>
      <c r="C1037" t="s">
        <v>12548</v>
      </c>
      <c r="D1037" t="s">
        <v>12559</v>
      </c>
      <c r="E1037" t="s">
        <v>5437</v>
      </c>
      <c r="F1037" t="s">
        <v>12595</v>
      </c>
      <c r="G1037" t="s">
        <v>12772</v>
      </c>
    </row>
    <row r="1038" spans="1:7">
      <c r="A1038" t="s">
        <v>7709</v>
      </c>
      <c r="B1038" t="s">
        <v>12426</v>
      </c>
      <c r="C1038" t="s">
        <v>12548</v>
      </c>
      <c r="D1038" t="s">
        <v>12569</v>
      </c>
      <c r="E1038" t="s">
        <v>5441</v>
      </c>
      <c r="F1038" t="s">
        <v>12596</v>
      </c>
      <c r="G1038" t="s">
        <v>1940</v>
      </c>
    </row>
    <row r="1039" spans="1:7">
      <c r="A1039" t="s">
        <v>7710</v>
      </c>
      <c r="B1039" t="s">
        <v>12426</v>
      </c>
      <c r="C1039" t="s">
        <v>12545</v>
      </c>
      <c r="D1039" t="s">
        <v>12555</v>
      </c>
      <c r="E1039" t="s">
        <v>5441</v>
      </c>
      <c r="F1039" t="s">
        <v>12595</v>
      </c>
      <c r="G1039" t="s">
        <v>1900</v>
      </c>
    </row>
    <row r="1040" spans="1:7">
      <c r="A1040" t="s">
        <v>7711</v>
      </c>
      <c r="B1040" t="s">
        <v>12423</v>
      </c>
      <c r="C1040" t="s">
        <v>12546</v>
      </c>
      <c r="D1040" t="s">
        <v>12555</v>
      </c>
      <c r="E1040" t="s">
        <v>5437</v>
      </c>
      <c r="F1040" t="s">
        <v>12596</v>
      </c>
      <c r="G1040" t="s">
        <v>1940</v>
      </c>
    </row>
    <row r="1041" spans="1:7">
      <c r="A1041" t="s">
        <v>7712</v>
      </c>
      <c r="C1041" t="s">
        <v>12543</v>
      </c>
      <c r="D1041" t="s">
        <v>12543</v>
      </c>
      <c r="E1041" t="s">
        <v>5439</v>
      </c>
      <c r="F1041" t="s">
        <v>12543</v>
      </c>
    </row>
    <row r="1042" spans="1:7">
      <c r="A1042" t="s">
        <v>7713</v>
      </c>
      <c r="B1042" t="s">
        <v>12428</v>
      </c>
      <c r="C1042" t="s">
        <v>12545</v>
      </c>
      <c r="D1042" t="s">
        <v>12573</v>
      </c>
      <c r="E1042" t="s">
        <v>5450</v>
      </c>
      <c r="F1042" t="s">
        <v>12596</v>
      </c>
      <c r="G1042" t="s">
        <v>1940</v>
      </c>
    </row>
    <row r="1043" spans="1:7">
      <c r="A1043" t="s">
        <v>7714</v>
      </c>
      <c r="B1043" t="s">
        <v>12434</v>
      </c>
      <c r="C1043" t="s">
        <v>12545</v>
      </c>
      <c r="D1043" t="s">
        <v>12573</v>
      </c>
      <c r="E1043" t="s">
        <v>5450</v>
      </c>
      <c r="F1043" t="s">
        <v>12596</v>
      </c>
      <c r="G1043" t="s">
        <v>1940</v>
      </c>
    </row>
    <row r="1044" spans="1:7">
      <c r="A1044" t="s">
        <v>7715</v>
      </c>
      <c r="B1044" t="s">
        <v>12461</v>
      </c>
      <c r="C1044" t="s">
        <v>12545</v>
      </c>
      <c r="D1044" t="s">
        <v>12573</v>
      </c>
      <c r="E1044" t="s">
        <v>5450</v>
      </c>
      <c r="F1044" t="s">
        <v>12596</v>
      </c>
      <c r="G1044" t="s">
        <v>1940</v>
      </c>
    </row>
    <row r="1045" spans="1:7">
      <c r="A1045" t="s">
        <v>7716</v>
      </c>
      <c r="B1045" t="s">
        <v>12430</v>
      </c>
      <c r="C1045" t="s">
        <v>12545</v>
      </c>
      <c r="D1045" t="s">
        <v>12573</v>
      </c>
      <c r="E1045" t="s">
        <v>5450</v>
      </c>
      <c r="F1045" t="s">
        <v>12596</v>
      </c>
      <c r="G1045" t="s">
        <v>1940</v>
      </c>
    </row>
    <row r="1046" spans="1:7">
      <c r="A1046" t="s">
        <v>7717</v>
      </c>
      <c r="B1046" t="s">
        <v>12431</v>
      </c>
      <c r="C1046" t="s">
        <v>12545</v>
      </c>
      <c r="D1046" t="s">
        <v>12573</v>
      </c>
      <c r="E1046" t="s">
        <v>5450</v>
      </c>
      <c r="F1046" t="s">
        <v>12596</v>
      </c>
      <c r="G1046" t="s">
        <v>1940</v>
      </c>
    </row>
    <row r="1047" spans="1:7">
      <c r="A1047" t="s">
        <v>7718</v>
      </c>
      <c r="B1047" t="s">
        <v>12423</v>
      </c>
      <c r="C1047" t="s">
        <v>12545</v>
      </c>
      <c r="D1047" t="s">
        <v>12564</v>
      </c>
      <c r="E1047" t="s">
        <v>5441</v>
      </c>
      <c r="F1047" t="s">
        <v>12596</v>
      </c>
      <c r="G1047" t="s">
        <v>1940</v>
      </c>
    </row>
    <row r="1048" spans="1:7">
      <c r="A1048" t="s">
        <v>7719</v>
      </c>
      <c r="B1048" t="s">
        <v>12423</v>
      </c>
      <c r="C1048" t="s">
        <v>12545</v>
      </c>
      <c r="D1048" t="s">
        <v>12576</v>
      </c>
      <c r="E1048" t="s">
        <v>5441</v>
      </c>
      <c r="F1048" t="s">
        <v>12596</v>
      </c>
      <c r="G1048" t="s">
        <v>12600</v>
      </c>
    </row>
    <row r="1049" spans="1:7">
      <c r="A1049" t="s">
        <v>7720</v>
      </c>
      <c r="B1049" t="s">
        <v>12423</v>
      </c>
      <c r="C1049" t="s">
        <v>12545</v>
      </c>
      <c r="D1049" t="s">
        <v>12564</v>
      </c>
      <c r="E1049" t="s">
        <v>5442</v>
      </c>
      <c r="F1049" t="s">
        <v>12596</v>
      </c>
      <c r="G1049" t="s">
        <v>1940</v>
      </c>
    </row>
    <row r="1050" spans="1:7">
      <c r="A1050" t="s">
        <v>7721</v>
      </c>
      <c r="B1050" t="s">
        <v>12423</v>
      </c>
      <c r="C1050" t="s">
        <v>12544</v>
      </c>
      <c r="D1050" t="s">
        <v>12564</v>
      </c>
      <c r="E1050" t="s">
        <v>5440</v>
      </c>
      <c r="F1050" t="s">
        <v>12595</v>
      </c>
      <c r="G1050" t="s">
        <v>12773</v>
      </c>
    </row>
    <row r="1051" spans="1:7">
      <c r="A1051" t="s">
        <v>7722</v>
      </c>
      <c r="B1051" t="s">
        <v>12423</v>
      </c>
      <c r="C1051" t="s">
        <v>12542</v>
      </c>
      <c r="D1051" t="s">
        <v>12550</v>
      </c>
      <c r="E1051" t="s">
        <v>5450</v>
      </c>
      <c r="F1051" t="s">
        <v>12595</v>
      </c>
      <c r="G1051" t="s">
        <v>1940</v>
      </c>
    </row>
    <row r="1052" spans="1:7">
      <c r="A1052" t="s">
        <v>7723</v>
      </c>
      <c r="C1052" t="s">
        <v>12543</v>
      </c>
      <c r="D1052" t="s">
        <v>12543</v>
      </c>
      <c r="E1052" t="s">
        <v>5439</v>
      </c>
      <c r="F1052" t="s">
        <v>12543</v>
      </c>
    </row>
    <row r="1053" spans="1:7">
      <c r="A1053" t="s">
        <v>7724</v>
      </c>
      <c r="B1053" t="s">
        <v>12428</v>
      </c>
      <c r="C1053" t="s">
        <v>12545</v>
      </c>
      <c r="D1053" t="s">
        <v>12573</v>
      </c>
      <c r="E1053" t="s">
        <v>5437</v>
      </c>
      <c r="F1053" t="s">
        <v>12596</v>
      </c>
      <c r="G1053" t="s">
        <v>1940</v>
      </c>
    </row>
    <row r="1054" spans="1:7">
      <c r="A1054" t="s">
        <v>7725</v>
      </c>
      <c r="B1054" t="s">
        <v>12428</v>
      </c>
      <c r="C1054" t="s">
        <v>12545</v>
      </c>
      <c r="D1054" t="s">
        <v>12573</v>
      </c>
      <c r="E1054" t="s">
        <v>5437</v>
      </c>
      <c r="F1054" t="s">
        <v>12596</v>
      </c>
      <c r="G1054" t="s">
        <v>1940</v>
      </c>
    </row>
    <row r="1055" spans="1:7">
      <c r="A1055" t="s">
        <v>7726</v>
      </c>
      <c r="B1055" t="s">
        <v>12434</v>
      </c>
      <c r="C1055" t="s">
        <v>12545</v>
      </c>
      <c r="D1055" t="s">
        <v>12573</v>
      </c>
      <c r="E1055" t="s">
        <v>5437</v>
      </c>
      <c r="F1055" t="s">
        <v>12596</v>
      </c>
      <c r="G1055" t="s">
        <v>1940</v>
      </c>
    </row>
    <row r="1056" spans="1:7">
      <c r="A1056" t="s">
        <v>7727</v>
      </c>
      <c r="B1056" t="s">
        <v>12461</v>
      </c>
      <c r="C1056" t="s">
        <v>12545</v>
      </c>
      <c r="D1056" t="s">
        <v>12573</v>
      </c>
      <c r="E1056" t="s">
        <v>5437</v>
      </c>
      <c r="F1056" t="s">
        <v>12596</v>
      </c>
      <c r="G1056" t="s">
        <v>1940</v>
      </c>
    </row>
    <row r="1057" spans="1:7">
      <c r="A1057" t="s">
        <v>7728</v>
      </c>
      <c r="B1057" t="s">
        <v>12428</v>
      </c>
      <c r="C1057" t="s">
        <v>12545</v>
      </c>
      <c r="D1057" t="s">
        <v>12573</v>
      </c>
      <c r="E1057" t="s">
        <v>5437</v>
      </c>
      <c r="F1057" t="s">
        <v>12596</v>
      </c>
      <c r="G1057" t="s">
        <v>1940</v>
      </c>
    </row>
    <row r="1058" spans="1:7">
      <c r="A1058" t="s">
        <v>7729</v>
      </c>
      <c r="B1058" t="s">
        <v>12430</v>
      </c>
      <c r="C1058" t="s">
        <v>12545</v>
      </c>
      <c r="D1058" t="s">
        <v>12573</v>
      </c>
      <c r="E1058" t="s">
        <v>5437</v>
      </c>
      <c r="F1058" t="s">
        <v>12596</v>
      </c>
      <c r="G1058" t="s">
        <v>1940</v>
      </c>
    </row>
    <row r="1059" spans="1:7">
      <c r="A1059" t="s">
        <v>7730</v>
      </c>
      <c r="B1059" t="s">
        <v>12423</v>
      </c>
      <c r="C1059" t="s">
        <v>12545</v>
      </c>
      <c r="D1059" t="s">
        <v>12564</v>
      </c>
      <c r="E1059" t="s">
        <v>5441</v>
      </c>
      <c r="F1059" t="s">
        <v>12596</v>
      </c>
      <c r="G1059" t="s">
        <v>12774</v>
      </c>
    </row>
    <row r="1060" spans="1:7">
      <c r="A1060" t="s">
        <v>7731</v>
      </c>
      <c r="B1060" t="s">
        <v>12423</v>
      </c>
      <c r="C1060" t="s">
        <v>12545</v>
      </c>
      <c r="D1060" t="s">
        <v>12552</v>
      </c>
      <c r="E1060" t="s">
        <v>5437</v>
      </c>
      <c r="F1060" t="s">
        <v>12596</v>
      </c>
      <c r="G1060" t="s">
        <v>1667</v>
      </c>
    </row>
    <row r="1061" spans="1:7">
      <c r="A1061" t="s">
        <v>7732</v>
      </c>
      <c r="C1061" t="s">
        <v>12543</v>
      </c>
      <c r="D1061" t="s">
        <v>12543</v>
      </c>
      <c r="E1061" t="s">
        <v>5439</v>
      </c>
      <c r="F1061" t="s">
        <v>12543</v>
      </c>
    </row>
    <row r="1062" spans="1:7">
      <c r="A1062" t="s">
        <v>7733</v>
      </c>
      <c r="B1062" t="s">
        <v>12423</v>
      </c>
      <c r="C1062" t="s">
        <v>12545</v>
      </c>
      <c r="D1062" t="s">
        <v>12550</v>
      </c>
      <c r="E1062" t="s">
        <v>5441</v>
      </c>
      <c r="F1062" t="s">
        <v>12595</v>
      </c>
      <c r="G1062" t="s">
        <v>1940</v>
      </c>
    </row>
    <row r="1063" spans="1:7">
      <c r="A1063" t="s">
        <v>7734</v>
      </c>
      <c r="B1063" t="s">
        <v>12427</v>
      </c>
      <c r="C1063" t="s">
        <v>12545</v>
      </c>
      <c r="D1063" t="s">
        <v>12550</v>
      </c>
      <c r="E1063" t="s">
        <v>5441</v>
      </c>
      <c r="F1063" t="s">
        <v>12595</v>
      </c>
      <c r="G1063" t="s">
        <v>1940</v>
      </c>
    </row>
    <row r="1064" spans="1:7">
      <c r="A1064" t="s">
        <v>7735</v>
      </c>
      <c r="B1064" t="s">
        <v>12423</v>
      </c>
      <c r="C1064" t="s">
        <v>12545</v>
      </c>
      <c r="D1064" t="s">
        <v>12553</v>
      </c>
      <c r="E1064" t="s">
        <v>5441</v>
      </c>
      <c r="F1064" t="s">
        <v>12596</v>
      </c>
      <c r="G1064" t="s">
        <v>1667</v>
      </c>
    </row>
    <row r="1065" spans="1:7">
      <c r="A1065" t="s">
        <v>7736</v>
      </c>
      <c r="C1065" t="s">
        <v>12547</v>
      </c>
      <c r="D1065" t="s">
        <v>12581</v>
      </c>
      <c r="E1065" t="s">
        <v>5437</v>
      </c>
      <c r="F1065" t="s">
        <v>12595</v>
      </c>
      <c r="G1065" t="s">
        <v>12775</v>
      </c>
    </row>
    <row r="1066" spans="1:7">
      <c r="A1066" t="s">
        <v>7737</v>
      </c>
      <c r="C1066" t="s">
        <v>12543</v>
      </c>
      <c r="D1066" t="s">
        <v>12543</v>
      </c>
      <c r="E1066" t="s">
        <v>5439</v>
      </c>
      <c r="F1066" t="s">
        <v>12543</v>
      </c>
    </row>
    <row r="1067" spans="1:7">
      <c r="A1067" t="s">
        <v>7738</v>
      </c>
      <c r="B1067" t="s">
        <v>12423</v>
      </c>
      <c r="C1067" t="s">
        <v>12545</v>
      </c>
      <c r="D1067" t="s">
        <v>12552</v>
      </c>
      <c r="E1067" t="s">
        <v>5440</v>
      </c>
      <c r="F1067" t="s">
        <v>12596</v>
      </c>
      <c r="G1067" t="s">
        <v>1940</v>
      </c>
    </row>
    <row r="1068" spans="1:7">
      <c r="A1068" t="s">
        <v>7739</v>
      </c>
      <c r="B1068" t="s">
        <v>12427</v>
      </c>
      <c r="C1068" t="s">
        <v>12545</v>
      </c>
      <c r="D1068" t="s">
        <v>12552</v>
      </c>
      <c r="E1068" t="s">
        <v>5437</v>
      </c>
      <c r="F1068" t="s">
        <v>12596</v>
      </c>
      <c r="G1068" t="s">
        <v>1667</v>
      </c>
    </row>
    <row r="1069" spans="1:7">
      <c r="A1069" t="s">
        <v>7740</v>
      </c>
      <c r="C1069" t="s">
        <v>12543</v>
      </c>
      <c r="D1069" t="s">
        <v>12543</v>
      </c>
      <c r="E1069" t="s">
        <v>5439</v>
      </c>
      <c r="F1069" t="s">
        <v>12543</v>
      </c>
    </row>
    <row r="1070" spans="1:7">
      <c r="A1070" t="s">
        <v>7741</v>
      </c>
      <c r="B1070" t="s">
        <v>12423</v>
      </c>
      <c r="C1070" t="s">
        <v>12545</v>
      </c>
      <c r="D1070" t="s">
        <v>12569</v>
      </c>
      <c r="E1070" t="s">
        <v>5441</v>
      </c>
      <c r="F1070" t="s">
        <v>12595</v>
      </c>
      <c r="G1070" t="s">
        <v>1940</v>
      </c>
    </row>
    <row r="1071" spans="1:7">
      <c r="A1071" t="s">
        <v>7742</v>
      </c>
      <c r="B1071" t="s">
        <v>12427</v>
      </c>
      <c r="C1071" t="s">
        <v>12545</v>
      </c>
      <c r="D1071" t="s">
        <v>12564</v>
      </c>
      <c r="E1071" t="s">
        <v>5441</v>
      </c>
      <c r="F1071" t="s">
        <v>12595</v>
      </c>
      <c r="G1071" t="s">
        <v>1940</v>
      </c>
    </row>
    <row r="1072" spans="1:7">
      <c r="A1072" t="s">
        <v>7743</v>
      </c>
      <c r="B1072" t="s">
        <v>12423</v>
      </c>
      <c r="C1072" t="s">
        <v>12542</v>
      </c>
      <c r="D1072" t="s">
        <v>12565</v>
      </c>
      <c r="E1072" t="s">
        <v>5440</v>
      </c>
      <c r="F1072" t="s">
        <v>12595</v>
      </c>
      <c r="G1072" t="s">
        <v>12776</v>
      </c>
    </row>
    <row r="1073" spans="1:7">
      <c r="A1073" t="s">
        <v>7744</v>
      </c>
      <c r="B1073" t="s">
        <v>12423</v>
      </c>
      <c r="C1073" t="s">
        <v>12542</v>
      </c>
      <c r="D1073" t="s">
        <v>12550</v>
      </c>
      <c r="E1073" t="s">
        <v>5441</v>
      </c>
      <c r="F1073" t="s">
        <v>12596</v>
      </c>
      <c r="G1073" t="s">
        <v>1940</v>
      </c>
    </row>
    <row r="1074" spans="1:7">
      <c r="A1074" t="s">
        <v>7745</v>
      </c>
      <c r="B1074" t="s">
        <v>12423</v>
      </c>
      <c r="C1074" t="s">
        <v>12545</v>
      </c>
      <c r="D1074" t="s">
        <v>12572</v>
      </c>
      <c r="E1074" t="s">
        <v>5437</v>
      </c>
      <c r="F1074" t="s">
        <v>12595</v>
      </c>
      <c r="G1074" t="s">
        <v>12662</v>
      </c>
    </row>
    <row r="1075" spans="1:7">
      <c r="A1075" t="s">
        <v>7746</v>
      </c>
      <c r="B1075" t="s">
        <v>12423</v>
      </c>
      <c r="C1075" t="s">
        <v>12545</v>
      </c>
      <c r="D1075" t="s">
        <v>12577</v>
      </c>
      <c r="E1075" t="s">
        <v>5441</v>
      </c>
      <c r="F1075" t="s">
        <v>12596</v>
      </c>
      <c r="G1075" t="s">
        <v>1940</v>
      </c>
    </row>
    <row r="1076" spans="1:7">
      <c r="A1076" t="s">
        <v>7747</v>
      </c>
      <c r="B1076" t="s">
        <v>12423</v>
      </c>
      <c r="C1076" t="s">
        <v>12545</v>
      </c>
      <c r="D1076" t="s">
        <v>12568</v>
      </c>
      <c r="E1076" t="s">
        <v>5441</v>
      </c>
      <c r="F1076" t="s">
        <v>12596</v>
      </c>
      <c r="G1076" t="s">
        <v>1667</v>
      </c>
    </row>
    <row r="1077" spans="1:7">
      <c r="A1077" t="s">
        <v>7748</v>
      </c>
      <c r="B1077" t="s">
        <v>12423</v>
      </c>
      <c r="C1077" t="s">
        <v>12542</v>
      </c>
      <c r="D1077" t="s">
        <v>12550</v>
      </c>
      <c r="E1077" t="s">
        <v>5441</v>
      </c>
      <c r="F1077" t="s">
        <v>12596</v>
      </c>
      <c r="G1077" t="s">
        <v>1667</v>
      </c>
    </row>
    <row r="1078" spans="1:7">
      <c r="A1078" t="s">
        <v>7749</v>
      </c>
      <c r="B1078" t="s">
        <v>12423</v>
      </c>
      <c r="C1078" t="s">
        <v>12546</v>
      </c>
      <c r="D1078" t="s">
        <v>12555</v>
      </c>
      <c r="E1078" t="s">
        <v>5441</v>
      </c>
      <c r="F1078" t="s">
        <v>12596</v>
      </c>
      <c r="G1078" t="s">
        <v>12777</v>
      </c>
    </row>
    <row r="1079" spans="1:7">
      <c r="A1079" t="s">
        <v>7750</v>
      </c>
      <c r="B1079" t="s">
        <v>12423</v>
      </c>
      <c r="C1079" t="s">
        <v>12546</v>
      </c>
      <c r="D1079" t="s">
        <v>12575</v>
      </c>
      <c r="E1079" t="s">
        <v>5440</v>
      </c>
      <c r="F1079" t="s">
        <v>12595</v>
      </c>
      <c r="G1079" t="s">
        <v>12778</v>
      </c>
    </row>
    <row r="1080" spans="1:7">
      <c r="A1080" t="s">
        <v>7751</v>
      </c>
      <c r="C1080" t="s">
        <v>12545</v>
      </c>
      <c r="D1080" t="s">
        <v>12555</v>
      </c>
      <c r="E1080" t="s">
        <v>5441</v>
      </c>
      <c r="F1080" t="s">
        <v>12595</v>
      </c>
      <c r="G1080" t="s">
        <v>1667</v>
      </c>
    </row>
    <row r="1081" spans="1:7">
      <c r="A1081" t="s">
        <v>7752</v>
      </c>
      <c r="C1081" t="s">
        <v>12543</v>
      </c>
      <c r="D1081" t="s">
        <v>12543</v>
      </c>
      <c r="E1081" t="s">
        <v>5439</v>
      </c>
      <c r="F1081" t="s">
        <v>12543</v>
      </c>
    </row>
    <row r="1082" spans="1:7">
      <c r="A1082" t="s">
        <v>7753</v>
      </c>
      <c r="C1082" t="s">
        <v>12544</v>
      </c>
      <c r="D1082" t="s">
        <v>12551</v>
      </c>
      <c r="E1082" t="s">
        <v>5440</v>
      </c>
      <c r="F1082" t="s">
        <v>12595</v>
      </c>
      <c r="G1082" t="s">
        <v>12779</v>
      </c>
    </row>
    <row r="1083" spans="1:7">
      <c r="A1083" t="s">
        <v>7754</v>
      </c>
      <c r="C1083" t="s">
        <v>12544</v>
      </c>
      <c r="D1083" t="s">
        <v>12551</v>
      </c>
      <c r="E1083" t="s">
        <v>5440</v>
      </c>
      <c r="F1083" t="s">
        <v>12595</v>
      </c>
      <c r="G1083" t="s">
        <v>12779</v>
      </c>
    </row>
    <row r="1084" spans="1:7">
      <c r="A1084" t="s">
        <v>7755</v>
      </c>
      <c r="C1084" t="s">
        <v>12544</v>
      </c>
      <c r="D1084" t="s">
        <v>12551</v>
      </c>
      <c r="E1084" t="s">
        <v>5440</v>
      </c>
      <c r="F1084" t="s">
        <v>12595</v>
      </c>
      <c r="G1084" t="s">
        <v>12779</v>
      </c>
    </row>
    <row r="1085" spans="1:7">
      <c r="A1085" t="s">
        <v>7756</v>
      </c>
      <c r="C1085" t="s">
        <v>12544</v>
      </c>
      <c r="D1085" t="s">
        <v>12551</v>
      </c>
      <c r="E1085" t="s">
        <v>5440</v>
      </c>
      <c r="F1085" t="s">
        <v>12595</v>
      </c>
      <c r="G1085" t="s">
        <v>12779</v>
      </c>
    </row>
    <row r="1086" spans="1:7">
      <c r="A1086" t="s">
        <v>7757</v>
      </c>
      <c r="C1086" t="s">
        <v>12544</v>
      </c>
      <c r="D1086" t="s">
        <v>12551</v>
      </c>
      <c r="E1086" t="s">
        <v>5440</v>
      </c>
      <c r="F1086" t="s">
        <v>12595</v>
      </c>
      <c r="G1086" t="s">
        <v>12779</v>
      </c>
    </row>
    <row r="1087" spans="1:7">
      <c r="A1087" t="s">
        <v>7758</v>
      </c>
      <c r="C1087" t="s">
        <v>12544</v>
      </c>
      <c r="D1087" t="s">
        <v>12551</v>
      </c>
      <c r="E1087" t="s">
        <v>5440</v>
      </c>
      <c r="F1087" t="s">
        <v>12595</v>
      </c>
      <c r="G1087" t="s">
        <v>12779</v>
      </c>
    </row>
    <row r="1088" spans="1:7">
      <c r="A1088" t="s">
        <v>7759</v>
      </c>
      <c r="C1088" t="s">
        <v>12544</v>
      </c>
      <c r="D1088" t="s">
        <v>12551</v>
      </c>
      <c r="E1088" t="s">
        <v>5440</v>
      </c>
      <c r="F1088" t="s">
        <v>12595</v>
      </c>
      <c r="G1088" t="s">
        <v>12779</v>
      </c>
    </row>
    <row r="1089" spans="1:7">
      <c r="A1089" t="s">
        <v>7760</v>
      </c>
      <c r="C1089" t="s">
        <v>12544</v>
      </c>
      <c r="D1089" t="s">
        <v>12551</v>
      </c>
      <c r="E1089" t="s">
        <v>5440</v>
      </c>
      <c r="F1089" t="s">
        <v>12595</v>
      </c>
      <c r="G1089" t="s">
        <v>12779</v>
      </c>
    </row>
    <row r="1090" spans="1:7">
      <c r="A1090" t="s">
        <v>7761</v>
      </c>
      <c r="C1090" t="s">
        <v>12544</v>
      </c>
      <c r="D1090" t="s">
        <v>12551</v>
      </c>
      <c r="E1090" t="s">
        <v>5440</v>
      </c>
      <c r="F1090" t="s">
        <v>12595</v>
      </c>
      <c r="G1090" t="s">
        <v>12779</v>
      </c>
    </row>
    <row r="1091" spans="1:7">
      <c r="A1091" t="s">
        <v>7762</v>
      </c>
      <c r="C1091" t="s">
        <v>12544</v>
      </c>
      <c r="D1091" t="s">
        <v>12551</v>
      </c>
      <c r="E1091" t="s">
        <v>5440</v>
      </c>
      <c r="F1091" t="s">
        <v>12595</v>
      </c>
      <c r="G1091" t="s">
        <v>12779</v>
      </c>
    </row>
    <row r="1092" spans="1:7">
      <c r="A1092" t="s">
        <v>7763</v>
      </c>
      <c r="C1092" t="s">
        <v>12544</v>
      </c>
      <c r="D1092" t="s">
        <v>12551</v>
      </c>
      <c r="E1092" t="s">
        <v>5440</v>
      </c>
      <c r="F1092" t="s">
        <v>12595</v>
      </c>
      <c r="G1092" t="s">
        <v>12779</v>
      </c>
    </row>
    <row r="1093" spans="1:7">
      <c r="A1093" t="s">
        <v>7764</v>
      </c>
      <c r="C1093" t="s">
        <v>12544</v>
      </c>
      <c r="D1093" t="s">
        <v>12551</v>
      </c>
      <c r="E1093" t="s">
        <v>5440</v>
      </c>
      <c r="F1093" t="s">
        <v>12595</v>
      </c>
      <c r="G1093" t="s">
        <v>12779</v>
      </c>
    </row>
    <row r="1094" spans="1:7">
      <c r="A1094" t="s">
        <v>7765</v>
      </c>
      <c r="C1094" t="s">
        <v>12544</v>
      </c>
      <c r="D1094" t="s">
        <v>12551</v>
      </c>
      <c r="E1094" t="s">
        <v>5440</v>
      </c>
      <c r="F1094" t="s">
        <v>12595</v>
      </c>
      <c r="G1094" t="s">
        <v>12779</v>
      </c>
    </row>
    <row r="1095" spans="1:7">
      <c r="A1095" t="s">
        <v>7766</v>
      </c>
      <c r="C1095" t="s">
        <v>12544</v>
      </c>
      <c r="D1095" t="s">
        <v>12551</v>
      </c>
      <c r="E1095" t="s">
        <v>5440</v>
      </c>
      <c r="F1095" t="s">
        <v>12595</v>
      </c>
      <c r="G1095" t="s">
        <v>12779</v>
      </c>
    </row>
    <row r="1096" spans="1:7">
      <c r="A1096" t="s">
        <v>7767</v>
      </c>
      <c r="C1096" t="s">
        <v>12544</v>
      </c>
      <c r="D1096" t="s">
        <v>12551</v>
      </c>
      <c r="E1096" t="s">
        <v>5440</v>
      </c>
      <c r="F1096" t="s">
        <v>12595</v>
      </c>
      <c r="G1096" t="s">
        <v>12779</v>
      </c>
    </row>
    <row r="1097" spans="1:7">
      <c r="A1097" t="s">
        <v>7768</v>
      </c>
      <c r="B1097" t="s">
        <v>12445</v>
      </c>
      <c r="C1097" t="s">
        <v>12548</v>
      </c>
      <c r="D1097" t="s">
        <v>12569</v>
      </c>
      <c r="E1097" t="s">
        <v>5437</v>
      </c>
      <c r="F1097" t="s">
        <v>12596</v>
      </c>
      <c r="G1097" t="s">
        <v>1940</v>
      </c>
    </row>
    <row r="1098" spans="1:7">
      <c r="A1098" t="s">
        <v>7769</v>
      </c>
      <c r="C1098" t="s">
        <v>12543</v>
      </c>
      <c r="D1098" t="s">
        <v>12543</v>
      </c>
      <c r="E1098" t="s">
        <v>5439</v>
      </c>
      <c r="F1098" t="s">
        <v>12543</v>
      </c>
    </row>
    <row r="1099" spans="1:7">
      <c r="A1099" t="s">
        <v>7770</v>
      </c>
      <c r="C1099" t="s">
        <v>12544</v>
      </c>
      <c r="D1099" t="s">
        <v>12551</v>
      </c>
      <c r="E1099" t="s">
        <v>5440</v>
      </c>
      <c r="F1099" t="s">
        <v>12595</v>
      </c>
      <c r="G1099" t="s">
        <v>12780</v>
      </c>
    </row>
    <row r="1100" spans="1:7">
      <c r="A1100" t="s">
        <v>7771</v>
      </c>
      <c r="C1100" t="s">
        <v>12544</v>
      </c>
      <c r="D1100" t="s">
        <v>12551</v>
      </c>
      <c r="E1100" t="s">
        <v>5440</v>
      </c>
      <c r="F1100" t="s">
        <v>12595</v>
      </c>
      <c r="G1100" t="s">
        <v>12780</v>
      </c>
    </row>
    <row r="1101" spans="1:7">
      <c r="A1101" t="s">
        <v>7772</v>
      </c>
      <c r="C1101" t="s">
        <v>12544</v>
      </c>
      <c r="D1101" t="s">
        <v>12551</v>
      </c>
      <c r="E1101" t="s">
        <v>5440</v>
      </c>
      <c r="F1101" t="s">
        <v>12595</v>
      </c>
      <c r="G1101" t="s">
        <v>12780</v>
      </c>
    </row>
    <row r="1102" spans="1:7">
      <c r="A1102" t="s">
        <v>7773</v>
      </c>
      <c r="B1102" t="s">
        <v>12464</v>
      </c>
      <c r="C1102" t="s">
        <v>12544</v>
      </c>
      <c r="D1102" t="s">
        <v>12551</v>
      </c>
      <c r="E1102" t="s">
        <v>5440</v>
      </c>
      <c r="F1102" t="s">
        <v>12595</v>
      </c>
      <c r="G1102" t="s">
        <v>12780</v>
      </c>
    </row>
    <row r="1103" spans="1:7">
      <c r="A1103" t="s">
        <v>7774</v>
      </c>
      <c r="C1103" t="s">
        <v>12544</v>
      </c>
      <c r="D1103" t="s">
        <v>12551</v>
      </c>
      <c r="E1103" t="s">
        <v>5440</v>
      </c>
      <c r="F1103" t="s">
        <v>12595</v>
      </c>
      <c r="G1103" t="s">
        <v>12780</v>
      </c>
    </row>
    <row r="1104" spans="1:7">
      <c r="A1104" t="s">
        <v>7775</v>
      </c>
      <c r="B1104" t="s">
        <v>12423</v>
      </c>
      <c r="C1104" t="s">
        <v>12544</v>
      </c>
      <c r="D1104" t="s">
        <v>12563</v>
      </c>
      <c r="E1104" t="s">
        <v>5440</v>
      </c>
      <c r="F1104" t="s">
        <v>12595</v>
      </c>
      <c r="G1104" t="s">
        <v>1940</v>
      </c>
    </row>
    <row r="1105" spans="1:7">
      <c r="A1105" t="s">
        <v>7776</v>
      </c>
      <c r="B1105" t="s">
        <v>12423</v>
      </c>
      <c r="C1105" t="s">
        <v>12546</v>
      </c>
      <c r="D1105" t="s">
        <v>12575</v>
      </c>
      <c r="E1105" t="s">
        <v>5450</v>
      </c>
      <c r="F1105" t="s">
        <v>12595</v>
      </c>
      <c r="G1105" t="s">
        <v>12781</v>
      </c>
    </row>
    <row r="1106" spans="1:7">
      <c r="A1106" t="s">
        <v>7777</v>
      </c>
      <c r="B1106" t="s">
        <v>12428</v>
      </c>
      <c r="C1106" t="s">
        <v>12544</v>
      </c>
      <c r="D1106" t="s">
        <v>12573</v>
      </c>
      <c r="E1106" t="s">
        <v>5441</v>
      </c>
      <c r="F1106" t="s">
        <v>12596</v>
      </c>
      <c r="G1106" t="s">
        <v>1940</v>
      </c>
    </row>
    <row r="1107" spans="1:7">
      <c r="A1107" t="s">
        <v>7778</v>
      </c>
      <c r="B1107" t="s">
        <v>12428</v>
      </c>
      <c r="C1107" t="s">
        <v>12545</v>
      </c>
      <c r="D1107" t="s">
        <v>12573</v>
      </c>
      <c r="E1107" t="s">
        <v>5441</v>
      </c>
      <c r="F1107" t="s">
        <v>12596</v>
      </c>
      <c r="G1107" t="s">
        <v>1940</v>
      </c>
    </row>
    <row r="1108" spans="1:7">
      <c r="A1108" t="s">
        <v>7779</v>
      </c>
      <c r="C1108" t="s">
        <v>12544</v>
      </c>
      <c r="D1108" t="s">
        <v>12551</v>
      </c>
      <c r="E1108" t="s">
        <v>5440</v>
      </c>
      <c r="F1108" t="s">
        <v>12595</v>
      </c>
      <c r="G1108" t="s">
        <v>12782</v>
      </c>
    </row>
    <row r="1109" spans="1:7">
      <c r="A1109" t="s">
        <v>7780</v>
      </c>
      <c r="C1109" t="s">
        <v>12544</v>
      </c>
      <c r="D1109" t="s">
        <v>12551</v>
      </c>
      <c r="E1109" t="s">
        <v>5440</v>
      </c>
      <c r="F1109" t="s">
        <v>12595</v>
      </c>
      <c r="G1109" t="s">
        <v>12783</v>
      </c>
    </row>
    <row r="1110" spans="1:7">
      <c r="A1110" t="s">
        <v>7781</v>
      </c>
      <c r="B1110" t="s">
        <v>12428</v>
      </c>
      <c r="C1110" t="s">
        <v>12545</v>
      </c>
      <c r="D1110" t="s">
        <v>12573</v>
      </c>
      <c r="E1110" t="s">
        <v>5437</v>
      </c>
      <c r="F1110" t="s">
        <v>12595</v>
      </c>
      <c r="G1110" t="s">
        <v>1940</v>
      </c>
    </row>
    <row r="1111" spans="1:7">
      <c r="A1111" t="s">
        <v>7782</v>
      </c>
      <c r="C1111" t="s">
        <v>12544</v>
      </c>
      <c r="D1111" t="s">
        <v>12551</v>
      </c>
      <c r="E1111" t="s">
        <v>5440</v>
      </c>
      <c r="F1111" t="s">
        <v>12595</v>
      </c>
      <c r="G1111" t="s">
        <v>12784</v>
      </c>
    </row>
    <row r="1112" spans="1:7">
      <c r="A1112" t="s">
        <v>7783</v>
      </c>
      <c r="C1112" t="s">
        <v>12544</v>
      </c>
      <c r="D1112" t="s">
        <v>12551</v>
      </c>
      <c r="E1112" t="s">
        <v>5440</v>
      </c>
      <c r="F1112" t="s">
        <v>12595</v>
      </c>
      <c r="G1112" t="s">
        <v>12785</v>
      </c>
    </row>
    <row r="1113" spans="1:7">
      <c r="A1113" t="s">
        <v>7784</v>
      </c>
      <c r="C1113" t="s">
        <v>12543</v>
      </c>
      <c r="D1113" t="s">
        <v>12543</v>
      </c>
      <c r="E1113" t="s">
        <v>5439</v>
      </c>
      <c r="F1113" t="s">
        <v>12543</v>
      </c>
    </row>
    <row r="1114" spans="1:7">
      <c r="A1114" t="s">
        <v>7785</v>
      </c>
      <c r="B1114" t="s">
        <v>12428</v>
      </c>
      <c r="C1114" t="s">
        <v>12544</v>
      </c>
      <c r="D1114" t="s">
        <v>12573</v>
      </c>
      <c r="E1114" t="s">
        <v>5437</v>
      </c>
      <c r="F1114" t="s">
        <v>12596</v>
      </c>
      <c r="G1114" t="s">
        <v>1940</v>
      </c>
    </row>
    <row r="1115" spans="1:7">
      <c r="A1115" t="s">
        <v>7786</v>
      </c>
      <c r="B1115" t="s">
        <v>12434</v>
      </c>
      <c r="C1115" t="s">
        <v>12544</v>
      </c>
      <c r="D1115" t="s">
        <v>12573</v>
      </c>
      <c r="E1115" t="s">
        <v>5437</v>
      </c>
      <c r="F1115" t="s">
        <v>12596</v>
      </c>
      <c r="G1115" t="s">
        <v>1940</v>
      </c>
    </row>
    <row r="1116" spans="1:7">
      <c r="A1116" t="s">
        <v>7787</v>
      </c>
      <c r="B1116" t="s">
        <v>12431</v>
      </c>
      <c r="C1116" t="s">
        <v>12544</v>
      </c>
      <c r="D1116" t="s">
        <v>12573</v>
      </c>
      <c r="E1116" t="s">
        <v>5437</v>
      </c>
      <c r="F1116" t="s">
        <v>12596</v>
      </c>
      <c r="G1116" t="s">
        <v>1940</v>
      </c>
    </row>
    <row r="1117" spans="1:7">
      <c r="A1117" t="s">
        <v>7788</v>
      </c>
      <c r="C1117" t="s">
        <v>12544</v>
      </c>
      <c r="D1117" t="s">
        <v>12552</v>
      </c>
      <c r="E1117" t="s">
        <v>5440</v>
      </c>
      <c r="F1117" t="s">
        <v>12595</v>
      </c>
      <c r="G1117" t="s">
        <v>12786</v>
      </c>
    </row>
    <row r="1118" spans="1:7">
      <c r="A1118" t="s">
        <v>7789</v>
      </c>
      <c r="B1118" t="s">
        <v>12423</v>
      </c>
      <c r="C1118" t="s">
        <v>12544</v>
      </c>
      <c r="D1118" t="s">
        <v>12564</v>
      </c>
      <c r="E1118" t="s">
        <v>5441</v>
      </c>
      <c r="F1118" t="s">
        <v>12596</v>
      </c>
      <c r="G1118" t="s">
        <v>1940</v>
      </c>
    </row>
    <row r="1119" spans="1:7">
      <c r="A1119" t="s">
        <v>7790</v>
      </c>
      <c r="C1119" t="s">
        <v>12542</v>
      </c>
      <c r="D1119" t="s">
        <v>12565</v>
      </c>
      <c r="E1119" t="s">
        <v>5442</v>
      </c>
      <c r="F1119" t="s">
        <v>12596</v>
      </c>
      <c r="G1119" t="s">
        <v>1667</v>
      </c>
    </row>
    <row r="1120" spans="1:7">
      <c r="A1120" t="s">
        <v>7791</v>
      </c>
      <c r="B1120" t="s">
        <v>12423</v>
      </c>
      <c r="C1120" t="s">
        <v>12544</v>
      </c>
      <c r="D1120" t="s">
        <v>12564</v>
      </c>
      <c r="E1120" t="s">
        <v>5442</v>
      </c>
      <c r="F1120" t="s">
        <v>12596</v>
      </c>
      <c r="G1120" t="s">
        <v>1667</v>
      </c>
    </row>
    <row r="1121" spans="1:7">
      <c r="A1121" t="s">
        <v>7792</v>
      </c>
      <c r="C1121" t="s">
        <v>12542</v>
      </c>
      <c r="D1121" t="s">
        <v>12565</v>
      </c>
      <c r="E1121" t="s">
        <v>5442</v>
      </c>
      <c r="F1121" t="s">
        <v>12596</v>
      </c>
      <c r="G1121" t="s">
        <v>1667</v>
      </c>
    </row>
    <row r="1122" spans="1:7">
      <c r="A1122" t="s">
        <v>7793</v>
      </c>
      <c r="C1122" t="s">
        <v>12542</v>
      </c>
      <c r="D1122" t="s">
        <v>12565</v>
      </c>
      <c r="E1122" t="s">
        <v>5442</v>
      </c>
      <c r="F1122" t="s">
        <v>12596</v>
      </c>
      <c r="G1122" t="s">
        <v>1667</v>
      </c>
    </row>
    <row r="1123" spans="1:7">
      <c r="A1123" t="s">
        <v>7794</v>
      </c>
      <c r="C1123" t="s">
        <v>12544</v>
      </c>
      <c r="D1123" t="s">
        <v>12552</v>
      </c>
      <c r="E1123" t="s">
        <v>5437</v>
      </c>
      <c r="F1123" t="s">
        <v>12595</v>
      </c>
      <c r="G1123" t="s">
        <v>12787</v>
      </c>
    </row>
    <row r="1124" spans="1:7">
      <c r="A1124" t="s">
        <v>7795</v>
      </c>
      <c r="B1124" t="s">
        <v>12423</v>
      </c>
      <c r="C1124" t="s">
        <v>12545</v>
      </c>
      <c r="D1124" t="s">
        <v>12554</v>
      </c>
      <c r="E1124" t="s">
        <v>5441</v>
      </c>
      <c r="F1124" t="s">
        <v>12596</v>
      </c>
      <c r="G1124" t="s">
        <v>12788</v>
      </c>
    </row>
    <row r="1125" spans="1:7">
      <c r="A1125" t="s">
        <v>7796</v>
      </c>
      <c r="B1125" t="s">
        <v>12423</v>
      </c>
      <c r="C1125" t="s">
        <v>12544</v>
      </c>
      <c r="D1125" t="s">
        <v>12552</v>
      </c>
      <c r="E1125" t="s">
        <v>5437</v>
      </c>
      <c r="F1125" t="s">
        <v>12595</v>
      </c>
      <c r="G1125" t="s">
        <v>12600</v>
      </c>
    </row>
    <row r="1126" spans="1:7">
      <c r="A1126" t="s">
        <v>7797</v>
      </c>
      <c r="B1126" t="s">
        <v>12423</v>
      </c>
      <c r="C1126" t="s">
        <v>12544</v>
      </c>
      <c r="D1126" t="s">
        <v>12552</v>
      </c>
      <c r="E1126" t="s">
        <v>5440</v>
      </c>
      <c r="F1126" t="s">
        <v>12595</v>
      </c>
      <c r="G1126" t="s">
        <v>1940</v>
      </c>
    </row>
    <row r="1127" spans="1:7">
      <c r="A1127" t="s">
        <v>7798</v>
      </c>
      <c r="C1127" t="s">
        <v>12547</v>
      </c>
      <c r="D1127" t="s">
        <v>12558</v>
      </c>
      <c r="E1127" t="s">
        <v>5440</v>
      </c>
      <c r="F1127" t="s">
        <v>12597</v>
      </c>
    </row>
    <row r="1128" spans="1:7">
      <c r="A1128" t="s">
        <v>7799</v>
      </c>
      <c r="B1128" t="s">
        <v>12423</v>
      </c>
      <c r="C1128" t="s">
        <v>12544</v>
      </c>
      <c r="D1128" t="s">
        <v>12564</v>
      </c>
      <c r="E1128" t="s">
        <v>5441</v>
      </c>
      <c r="F1128" t="s">
        <v>12595</v>
      </c>
      <c r="G1128" t="s">
        <v>12603</v>
      </c>
    </row>
    <row r="1129" spans="1:7">
      <c r="A1129" t="s">
        <v>7800</v>
      </c>
      <c r="B1129" t="s">
        <v>12423</v>
      </c>
      <c r="C1129" t="s">
        <v>12545</v>
      </c>
      <c r="D1129" t="s">
        <v>12564</v>
      </c>
      <c r="E1129" t="s">
        <v>5441</v>
      </c>
      <c r="F1129" t="s">
        <v>12595</v>
      </c>
      <c r="G1129" t="s">
        <v>1940</v>
      </c>
    </row>
    <row r="1130" spans="1:7">
      <c r="A1130" t="s">
        <v>7801</v>
      </c>
      <c r="C1130" t="s">
        <v>12544</v>
      </c>
      <c r="D1130" t="s">
        <v>12551</v>
      </c>
      <c r="E1130" t="s">
        <v>5440</v>
      </c>
      <c r="F1130" t="s">
        <v>12595</v>
      </c>
      <c r="G1130" t="s">
        <v>12789</v>
      </c>
    </row>
    <row r="1131" spans="1:7">
      <c r="A1131" t="s">
        <v>7802</v>
      </c>
      <c r="C1131" t="s">
        <v>12543</v>
      </c>
      <c r="D1131" t="s">
        <v>12543</v>
      </c>
      <c r="E1131" t="s">
        <v>5439</v>
      </c>
      <c r="F1131" t="s">
        <v>12543</v>
      </c>
    </row>
    <row r="1132" spans="1:7">
      <c r="A1132" t="s">
        <v>7803</v>
      </c>
      <c r="B1132" t="s">
        <v>12423</v>
      </c>
      <c r="C1132" t="s">
        <v>12545</v>
      </c>
      <c r="D1132" t="s">
        <v>12564</v>
      </c>
      <c r="E1132" t="s">
        <v>5437</v>
      </c>
      <c r="F1132" t="s">
        <v>12596</v>
      </c>
      <c r="G1132" t="s">
        <v>1940</v>
      </c>
    </row>
    <row r="1133" spans="1:7">
      <c r="A1133" t="s">
        <v>7804</v>
      </c>
      <c r="B1133" t="s">
        <v>12435</v>
      </c>
      <c r="C1133" t="s">
        <v>12545</v>
      </c>
      <c r="D1133" t="s">
        <v>12564</v>
      </c>
      <c r="E1133" t="s">
        <v>5437</v>
      </c>
      <c r="F1133" t="s">
        <v>12596</v>
      </c>
      <c r="G1133" t="s">
        <v>1667</v>
      </c>
    </row>
    <row r="1134" spans="1:7">
      <c r="A1134" t="s">
        <v>7805</v>
      </c>
      <c r="B1134" t="s">
        <v>12436</v>
      </c>
      <c r="C1134" t="s">
        <v>12545</v>
      </c>
      <c r="D1134" t="s">
        <v>12564</v>
      </c>
      <c r="E1134" t="s">
        <v>5437</v>
      </c>
      <c r="F1134" t="s">
        <v>12596</v>
      </c>
      <c r="G1134" t="s">
        <v>1667</v>
      </c>
    </row>
    <row r="1135" spans="1:7">
      <c r="A1135" t="s">
        <v>7806</v>
      </c>
      <c r="B1135" t="s">
        <v>12427</v>
      </c>
      <c r="C1135" t="s">
        <v>12545</v>
      </c>
      <c r="D1135" t="s">
        <v>12564</v>
      </c>
      <c r="E1135" t="s">
        <v>5437</v>
      </c>
      <c r="F1135" t="s">
        <v>12596</v>
      </c>
      <c r="G1135" t="s">
        <v>1667</v>
      </c>
    </row>
    <row r="1136" spans="1:7">
      <c r="A1136" t="s">
        <v>7807</v>
      </c>
      <c r="C1136" t="s">
        <v>12544</v>
      </c>
      <c r="D1136" t="s">
        <v>12552</v>
      </c>
      <c r="E1136" t="s">
        <v>5440</v>
      </c>
      <c r="F1136" t="s">
        <v>12595</v>
      </c>
      <c r="G1136" t="s">
        <v>12790</v>
      </c>
    </row>
    <row r="1137" spans="1:7">
      <c r="A1137" t="s">
        <v>7808</v>
      </c>
      <c r="C1137" t="s">
        <v>12543</v>
      </c>
      <c r="D1137" t="s">
        <v>12543</v>
      </c>
      <c r="E1137" t="s">
        <v>5439</v>
      </c>
      <c r="F1137" t="s">
        <v>12543</v>
      </c>
    </row>
    <row r="1138" spans="1:7">
      <c r="A1138" t="s">
        <v>7809</v>
      </c>
      <c r="B1138" t="s">
        <v>12428</v>
      </c>
      <c r="C1138" t="s">
        <v>12545</v>
      </c>
      <c r="D1138" t="s">
        <v>12576</v>
      </c>
      <c r="E1138" t="s">
        <v>5441</v>
      </c>
      <c r="F1138" t="s">
        <v>12596</v>
      </c>
      <c r="G1138" t="s">
        <v>1940</v>
      </c>
    </row>
    <row r="1139" spans="1:7">
      <c r="A1139" t="s">
        <v>7810</v>
      </c>
      <c r="B1139" t="s">
        <v>12423</v>
      </c>
      <c r="C1139" t="s">
        <v>12545</v>
      </c>
      <c r="D1139" t="s">
        <v>12576</v>
      </c>
      <c r="E1139" t="s">
        <v>5437</v>
      </c>
      <c r="F1139" t="s">
        <v>12596</v>
      </c>
      <c r="G1139" t="s">
        <v>1940</v>
      </c>
    </row>
    <row r="1140" spans="1:7">
      <c r="A1140" t="s">
        <v>7811</v>
      </c>
      <c r="B1140" t="s">
        <v>12435</v>
      </c>
      <c r="C1140" t="s">
        <v>12545</v>
      </c>
      <c r="D1140" t="s">
        <v>12576</v>
      </c>
      <c r="E1140" t="s">
        <v>5437</v>
      </c>
      <c r="F1140" t="s">
        <v>12596</v>
      </c>
      <c r="G1140" t="s">
        <v>1940</v>
      </c>
    </row>
    <row r="1141" spans="1:7">
      <c r="A1141" t="s">
        <v>7812</v>
      </c>
      <c r="B1141" t="s">
        <v>12436</v>
      </c>
      <c r="C1141" t="s">
        <v>12545</v>
      </c>
      <c r="D1141" t="s">
        <v>12576</v>
      </c>
      <c r="E1141" t="s">
        <v>5437</v>
      </c>
      <c r="F1141" t="s">
        <v>12596</v>
      </c>
      <c r="G1141" t="s">
        <v>1940</v>
      </c>
    </row>
    <row r="1142" spans="1:7">
      <c r="A1142" t="s">
        <v>7813</v>
      </c>
      <c r="B1142" t="s">
        <v>12424</v>
      </c>
      <c r="C1142" t="s">
        <v>12545</v>
      </c>
      <c r="D1142" t="s">
        <v>12576</v>
      </c>
      <c r="E1142" t="s">
        <v>5437</v>
      </c>
      <c r="F1142" t="s">
        <v>12596</v>
      </c>
      <c r="G1142" t="s">
        <v>1940</v>
      </c>
    </row>
    <row r="1143" spans="1:7">
      <c r="A1143" t="s">
        <v>7814</v>
      </c>
      <c r="B1143" t="s">
        <v>12437</v>
      </c>
      <c r="C1143" t="s">
        <v>12545</v>
      </c>
      <c r="D1143" t="s">
        <v>12576</v>
      </c>
      <c r="E1143" t="s">
        <v>5437</v>
      </c>
      <c r="F1143" t="s">
        <v>12596</v>
      </c>
      <c r="G1143" t="s">
        <v>1940</v>
      </c>
    </row>
    <row r="1144" spans="1:7">
      <c r="A1144" t="s">
        <v>7815</v>
      </c>
      <c r="B1144" t="s">
        <v>12427</v>
      </c>
      <c r="C1144" t="s">
        <v>12545</v>
      </c>
      <c r="D1144" t="s">
        <v>12576</v>
      </c>
      <c r="E1144" t="s">
        <v>5437</v>
      </c>
      <c r="F1144" t="s">
        <v>12596</v>
      </c>
      <c r="G1144" t="s">
        <v>1940</v>
      </c>
    </row>
    <row r="1145" spans="1:7">
      <c r="A1145" t="s">
        <v>7816</v>
      </c>
      <c r="B1145" t="s">
        <v>12423</v>
      </c>
      <c r="C1145" t="s">
        <v>12542</v>
      </c>
      <c r="D1145" t="s">
        <v>12565</v>
      </c>
      <c r="E1145" t="s">
        <v>5441</v>
      </c>
      <c r="F1145" t="s">
        <v>12595</v>
      </c>
      <c r="G1145" t="s">
        <v>12791</v>
      </c>
    </row>
    <row r="1146" spans="1:7">
      <c r="A1146" t="s">
        <v>7817</v>
      </c>
      <c r="B1146" t="s">
        <v>12423</v>
      </c>
      <c r="C1146" t="s">
        <v>12545</v>
      </c>
      <c r="D1146" t="s">
        <v>12564</v>
      </c>
      <c r="E1146" t="s">
        <v>5441</v>
      </c>
      <c r="F1146" t="s">
        <v>12596</v>
      </c>
      <c r="G1146" t="s">
        <v>1940</v>
      </c>
    </row>
    <row r="1147" spans="1:7">
      <c r="A1147" t="s">
        <v>7818</v>
      </c>
      <c r="B1147" t="s">
        <v>12428</v>
      </c>
      <c r="C1147" t="s">
        <v>12544</v>
      </c>
      <c r="D1147" t="s">
        <v>12573</v>
      </c>
      <c r="E1147" t="s">
        <v>5441</v>
      </c>
      <c r="F1147" t="s">
        <v>12596</v>
      </c>
      <c r="G1147" t="s">
        <v>1940</v>
      </c>
    </row>
    <row r="1148" spans="1:7">
      <c r="A1148" t="s">
        <v>7819</v>
      </c>
      <c r="C1148" t="s">
        <v>12544</v>
      </c>
      <c r="D1148" t="s">
        <v>12552</v>
      </c>
      <c r="E1148" t="s">
        <v>5440</v>
      </c>
      <c r="F1148" t="s">
        <v>12595</v>
      </c>
      <c r="G1148" t="s">
        <v>12792</v>
      </c>
    </row>
    <row r="1149" spans="1:7">
      <c r="A1149" t="s">
        <v>7820</v>
      </c>
      <c r="C1149" t="s">
        <v>12544</v>
      </c>
      <c r="D1149" t="s">
        <v>12551</v>
      </c>
      <c r="E1149" t="s">
        <v>5440</v>
      </c>
      <c r="F1149" t="s">
        <v>12595</v>
      </c>
      <c r="G1149" t="s">
        <v>12793</v>
      </c>
    </row>
    <row r="1150" spans="1:7">
      <c r="A1150" t="s">
        <v>7821</v>
      </c>
      <c r="C1150" t="s">
        <v>12544</v>
      </c>
      <c r="D1150" t="s">
        <v>12551</v>
      </c>
      <c r="E1150" t="s">
        <v>5440</v>
      </c>
      <c r="F1150" t="s">
        <v>12595</v>
      </c>
      <c r="G1150" t="s">
        <v>12794</v>
      </c>
    </row>
    <row r="1151" spans="1:7">
      <c r="A1151" t="s">
        <v>7822</v>
      </c>
      <c r="C1151" t="s">
        <v>12543</v>
      </c>
      <c r="D1151" t="s">
        <v>12543</v>
      </c>
      <c r="E1151" t="s">
        <v>5439</v>
      </c>
      <c r="F1151" t="s">
        <v>12543</v>
      </c>
    </row>
    <row r="1152" spans="1:7">
      <c r="A1152" t="s">
        <v>7823</v>
      </c>
      <c r="B1152" t="s">
        <v>12423</v>
      </c>
      <c r="C1152" t="s">
        <v>12545</v>
      </c>
      <c r="D1152" t="s">
        <v>12576</v>
      </c>
      <c r="E1152" t="s">
        <v>5441</v>
      </c>
      <c r="F1152" t="s">
        <v>12596</v>
      </c>
      <c r="G1152" t="s">
        <v>1940</v>
      </c>
    </row>
    <row r="1153" spans="1:7">
      <c r="A1153" t="s">
        <v>7824</v>
      </c>
      <c r="B1153" t="s">
        <v>12423</v>
      </c>
      <c r="C1153" t="s">
        <v>12545</v>
      </c>
      <c r="D1153" t="s">
        <v>12575</v>
      </c>
      <c r="E1153" t="s">
        <v>5441</v>
      </c>
      <c r="F1153" t="s">
        <v>12596</v>
      </c>
      <c r="G1153" t="s">
        <v>1940</v>
      </c>
    </row>
    <row r="1154" spans="1:7">
      <c r="A1154" t="s">
        <v>7825</v>
      </c>
      <c r="B1154" t="s">
        <v>12427</v>
      </c>
      <c r="C1154" t="s">
        <v>12545</v>
      </c>
      <c r="D1154" t="s">
        <v>12550</v>
      </c>
      <c r="E1154" t="s">
        <v>5441</v>
      </c>
      <c r="F1154" t="s">
        <v>12596</v>
      </c>
      <c r="G1154" t="s">
        <v>1940</v>
      </c>
    </row>
    <row r="1155" spans="1:7">
      <c r="A1155" t="s">
        <v>7826</v>
      </c>
      <c r="C1155" t="s">
        <v>12546</v>
      </c>
      <c r="D1155" t="s">
        <v>12570</v>
      </c>
      <c r="E1155" t="s">
        <v>5441</v>
      </c>
      <c r="F1155" t="s">
        <v>12596</v>
      </c>
      <c r="G1155" t="s">
        <v>1940</v>
      </c>
    </row>
    <row r="1156" spans="1:7">
      <c r="A1156" t="s">
        <v>7827</v>
      </c>
      <c r="B1156" t="s">
        <v>12423</v>
      </c>
      <c r="C1156" t="s">
        <v>12546</v>
      </c>
      <c r="D1156" t="s">
        <v>12570</v>
      </c>
      <c r="E1156" t="s">
        <v>5440</v>
      </c>
      <c r="F1156" t="s">
        <v>12596</v>
      </c>
      <c r="G1156" t="s">
        <v>1940</v>
      </c>
    </row>
    <row r="1157" spans="1:7">
      <c r="A1157" t="s">
        <v>7828</v>
      </c>
      <c r="B1157" t="s">
        <v>12423</v>
      </c>
      <c r="C1157" t="s">
        <v>12546</v>
      </c>
      <c r="D1157" t="s">
        <v>12561</v>
      </c>
      <c r="E1157" t="s">
        <v>5437</v>
      </c>
      <c r="F1157" t="s">
        <v>12596</v>
      </c>
      <c r="G1157" t="s">
        <v>12795</v>
      </c>
    </row>
    <row r="1158" spans="1:7">
      <c r="A1158" t="s">
        <v>7829</v>
      </c>
      <c r="C1158" t="s">
        <v>12543</v>
      </c>
      <c r="D1158" t="s">
        <v>12543</v>
      </c>
      <c r="E1158" t="s">
        <v>5439</v>
      </c>
      <c r="F1158" t="s">
        <v>12543</v>
      </c>
    </row>
    <row r="1159" spans="1:7">
      <c r="A1159" t="s">
        <v>7830</v>
      </c>
      <c r="B1159" t="s">
        <v>12428</v>
      </c>
      <c r="C1159" t="s">
        <v>12545</v>
      </c>
      <c r="D1159" t="s">
        <v>12573</v>
      </c>
      <c r="E1159" t="s">
        <v>5441</v>
      </c>
      <c r="F1159" t="s">
        <v>12596</v>
      </c>
      <c r="G1159" t="s">
        <v>1940</v>
      </c>
    </row>
    <row r="1160" spans="1:7">
      <c r="A1160" t="s">
        <v>7831</v>
      </c>
      <c r="B1160" t="s">
        <v>12428</v>
      </c>
      <c r="C1160" t="s">
        <v>12544</v>
      </c>
      <c r="D1160" t="s">
        <v>12573</v>
      </c>
      <c r="E1160" t="s">
        <v>5441</v>
      </c>
      <c r="F1160" t="s">
        <v>12596</v>
      </c>
      <c r="G1160" t="s">
        <v>1940</v>
      </c>
    </row>
    <row r="1161" spans="1:7">
      <c r="A1161" t="s">
        <v>7832</v>
      </c>
      <c r="B1161" t="s">
        <v>12428</v>
      </c>
      <c r="C1161" t="s">
        <v>12544</v>
      </c>
      <c r="D1161" t="s">
        <v>12573</v>
      </c>
      <c r="E1161" t="s">
        <v>5441</v>
      </c>
      <c r="F1161" t="s">
        <v>12596</v>
      </c>
      <c r="G1161" t="s">
        <v>1940</v>
      </c>
    </row>
    <row r="1162" spans="1:7">
      <c r="A1162" t="s">
        <v>7833</v>
      </c>
      <c r="B1162" t="s">
        <v>12434</v>
      </c>
      <c r="C1162" t="s">
        <v>12544</v>
      </c>
      <c r="D1162" t="s">
        <v>12573</v>
      </c>
      <c r="E1162" t="s">
        <v>5441</v>
      </c>
      <c r="F1162" t="s">
        <v>12596</v>
      </c>
      <c r="G1162" t="s">
        <v>1940</v>
      </c>
    </row>
    <row r="1163" spans="1:7">
      <c r="A1163" t="s">
        <v>7834</v>
      </c>
      <c r="B1163" t="s">
        <v>12461</v>
      </c>
      <c r="C1163" t="s">
        <v>12544</v>
      </c>
      <c r="D1163" t="s">
        <v>12573</v>
      </c>
      <c r="E1163" t="s">
        <v>5441</v>
      </c>
      <c r="F1163" t="s">
        <v>12596</v>
      </c>
      <c r="G1163" t="s">
        <v>1940</v>
      </c>
    </row>
    <row r="1164" spans="1:7">
      <c r="A1164" t="s">
        <v>7835</v>
      </c>
      <c r="B1164" t="s">
        <v>12428</v>
      </c>
      <c r="C1164" t="s">
        <v>12544</v>
      </c>
      <c r="D1164" t="s">
        <v>12573</v>
      </c>
      <c r="E1164" t="s">
        <v>5441</v>
      </c>
      <c r="F1164" t="s">
        <v>12596</v>
      </c>
      <c r="G1164" t="s">
        <v>1940</v>
      </c>
    </row>
    <row r="1165" spans="1:7">
      <c r="A1165" t="s">
        <v>7836</v>
      </c>
      <c r="B1165" t="s">
        <v>12430</v>
      </c>
      <c r="C1165" t="s">
        <v>12544</v>
      </c>
      <c r="D1165" t="s">
        <v>12573</v>
      </c>
      <c r="E1165" t="s">
        <v>5441</v>
      </c>
      <c r="F1165" t="s">
        <v>12596</v>
      </c>
      <c r="G1165" t="s">
        <v>1940</v>
      </c>
    </row>
    <row r="1166" spans="1:7">
      <c r="A1166" t="s">
        <v>7837</v>
      </c>
      <c r="B1166" t="s">
        <v>12459</v>
      </c>
      <c r="C1166" t="s">
        <v>12544</v>
      </c>
      <c r="D1166" t="s">
        <v>12573</v>
      </c>
      <c r="E1166" t="s">
        <v>5441</v>
      </c>
      <c r="F1166" t="s">
        <v>12596</v>
      </c>
      <c r="G1166" t="s">
        <v>1940</v>
      </c>
    </row>
    <row r="1167" spans="1:7">
      <c r="A1167" t="s">
        <v>7838</v>
      </c>
      <c r="B1167" t="s">
        <v>12428</v>
      </c>
      <c r="C1167" t="s">
        <v>12544</v>
      </c>
      <c r="D1167" t="s">
        <v>12573</v>
      </c>
      <c r="E1167" t="s">
        <v>5441</v>
      </c>
      <c r="F1167" t="s">
        <v>12596</v>
      </c>
      <c r="G1167" t="s">
        <v>1940</v>
      </c>
    </row>
    <row r="1168" spans="1:7">
      <c r="A1168" t="s">
        <v>7839</v>
      </c>
      <c r="B1168" t="s">
        <v>12449</v>
      </c>
      <c r="C1168" t="s">
        <v>12547</v>
      </c>
      <c r="D1168" t="s">
        <v>12580</v>
      </c>
      <c r="E1168" t="s">
        <v>5442</v>
      </c>
      <c r="F1168" t="s">
        <v>12596</v>
      </c>
      <c r="G1168" t="s">
        <v>1884</v>
      </c>
    </row>
    <row r="1169" spans="1:7">
      <c r="A1169" t="s">
        <v>7840</v>
      </c>
      <c r="C1169" t="s">
        <v>12544</v>
      </c>
      <c r="D1169" t="s">
        <v>12564</v>
      </c>
      <c r="E1169" t="s">
        <v>5440</v>
      </c>
      <c r="F1169" t="s">
        <v>12595</v>
      </c>
      <c r="G1169" t="s">
        <v>12796</v>
      </c>
    </row>
    <row r="1170" spans="1:7">
      <c r="A1170" t="s">
        <v>7841</v>
      </c>
      <c r="B1170" t="s">
        <v>12465</v>
      </c>
      <c r="C1170" t="s">
        <v>12544</v>
      </c>
      <c r="D1170" t="s">
        <v>12552</v>
      </c>
      <c r="E1170" t="s">
        <v>5437</v>
      </c>
      <c r="F1170" t="s">
        <v>12596</v>
      </c>
      <c r="G1170" t="s">
        <v>1940</v>
      </c>
    </row>
    <row r="1171" spans="1:7">
      <c r="A1171" t="s">
        <v>7842</v>
      </c>
      <c r="B1171" t="s">
        <v>12466</v>
      </c>
      <c r="C1171" t="s">
        <v>12542</v>
      </c>
      <c r="D1171" t="s">
        <v>12565</v>
      </c>
      <c r="E1171" t="s">
        <v>5440</v>
      </c>
      <c r="F1171" t="s">
        <v>12597</v>
      </c>
    </row>
    <row r="1172" spans="1:7">
      <c r="A1172" t="s">
        <v>7843</v>
      </c>
      <c r="B1172" t="s">
        <v>12423</v>
      </c>
      <c r="C1172" t="s">
        <v>12546</v>
      </c>
      <c r="D1172" t="s">
        <v>12576</v>
      </c>
      <c r="E1172" t="s">
        <v>5441</v>
      </c>
      <c r="F1172" t="s">
        <v>12595</v>
      </c>
      <c r="G1172" t="s">
        <v>1940</v>
      </c>
    </row>
    <row r="1173" spans="1:7">
      <c r="A1173" t="s">
        <v>7844</v>
      </c>
      <c r="C1173" t="s">
        <v>12547</v>
      </c>
      <c r="D1173" t="s">
        <v>12568</v>
      </c>
      <c r="E1173" t="s">
        <v>5440</v>
      </c>
      <c r="F1173" t="s">
        <v>12597</v>
      </c>
      <c r="G1173" t="s">
        <v>12600</v>
      </c>
    </row>
    <row r="1174" spans="1:7">
      <c r="A1174" t="s">
        <v>7845</v>
      </c>
      <c r="B1174" t="s">
        <v>12423</v>
      </c>
      <c r="C1174" t="s">
        <v>12544</v>
      </c>
      <c r="D1174" t="s">
        <v>12574</v>
      </c>
      <c r="E1174" t="s">
        <v>5440</v>
      </c>
      <c r="F1174" t="s">
        <v>12595</v>
      </c>
      <c r="G1174" t="s">
        <v>12600</v>
      </c>
    </row>
    <row r="1175" spans="1:7">
      <c r="A1175" t="s">
        <v>7846</v>
      </c>
      <c r="C1175" t="s">
        <v>12543</v>
      </c>
      <c r="D1175" t="s">
        <v>12543</v>
      </c>
      <c r="E1175" t="s">
        <v>5439</v>
      </c>
      <c r="F1175" t="s">
        <v>12543</v>
      </c>
    </row>
    <row r="1176" spans="1:7">
      <c r="A1176" t="s">
        <v>7847</v>
      </c>
      <c r="B1176" t="s">
        <v>12428</v>
      </c>
      <c r="C1176" t="s">
        <v>12544</v>
      </c>
      <c r="D1176" t="s">
        <v>12573</v>
      </c>
      <c r="E1176" t="s">
        <v>5441</v>
      </c>
      <c r="F1176" t="s">
        <v>12596</v>
      </c>
      <c r="G1176" t="s">
        <v>1940</v>
      </c>
    </row>
    <row r="1177" spans="1:7">
      <c r="A1177" t="s">
        <v>7848</v>
      </c>
      <c r="B1177" t="s">
        <v>12434</v>
      </c>
      <c r="C1177" t="s">
        <v>12544</v>
      </c>
      <c r="D1177" t="s">
        <v>12573</v>
      </c>
      <c r="E1177" t="s">
        <v>5441</v>
      </c>
      <c r="F1177" t="s">
        <v>12596</v>
      </c>
      <c r="G1177" t="s">
        <v>1940</v>
      </c>
    </row>
    <row r="1178" spans="1:7">
      <c r="A1178" t="s">
        <v>7849</v>
      </c>
      <c r="B1178" t="s">
        <v>12429</v>
      </c>
      <c r="C1178" t="s">
        <v>12544</v>
      </c>
      <c r="D1178" t="s">
        <v>12573</v>
      </c>
      <c r="E1178" t="s">
        <v>5441</v>
      </c>
      <c r="F1178" t="s">
        <v>12596</v>
      </c>
      <c r="G1178" t="s">
        <v>1940</v>
      </c>
    </row>
    <row r="1179" spans="1:7">
      <c r="A1179" t="s">
        <v>7850</v>
      </c>
      <c r="B1179" t="s">
        <v>12428</v>
      </c>
      <c r="C1179" t="s">
        <v>12544</v>
      </c>
      <c r="D1179" t="s">
        <v>12573</v>
      </c>
      <c r="E1179" t="s">
        <v>5441</v>
      </c>
      <c r="F1179" t="s">
        <v>12596</v>
      </c>
      <c r="G1179" t="s">
        <v>1940</v>
      </c>
    </row>
    <row r="1180" spans="1:7">
      <c r="A1180" t="s">
        <v>7851</v>
      </c>
      <c r="B1180" t="s">
        <v>12459</v>
      </c>
      <c r="C1180" t="s">
        <v>12544</v>
      </c>
      <c r="D1180" t="s">
        <v>12573</v>
      </c>
      <c r="E1180" t="s">
        <v>5441</v>
      </c>
      <c r="F1180" t="s">
        <v>12596</v>
      </c>
      <c r="G1180" t="s">
        <v>1940</v>
      </c>
    </row>
    <row r="1181" spans="1:7">
      <c r="A1181" t="s">
        <v>7852</v>
      </c>
      <c r="B1181" t="s">
        <v>12431</v>
      </c>
      <c r="C1181" t="s">
        <v>12544</v>
      </c>
      <c r="D1181" t="s">
        <v>12573</v>
      </c>
      <c r="E1181" t="s">
        <v>5441</v>
      </c>
      <c r="F1181" t="s">
        <v>12596</v>
      </c>
      <c r="G1181" t="s">
        <v>1940</v>
      </c>
    </row>
    <row r="1182" spans="1:7">
      <c r="A1182" t="s">
        <v>7853</v>
      </c>
      <c r="B1182" t="s">
        <v>12423</v>
      </c>
      <c r="C1182" t="s">
        <v>12542</v>
      </c>
      <c r="D1182" t="s">
        <v>12565</v>
      </c>
      <c r="E1182" t="s">
        <v>5437</v>
      </c>
      <c r="F1182" t="s">
        <v>12596</v>
      </c>
      <c r="G1182" t="s">
        <v>1940</v>
      </c>
    </row>
    <row r="1183" spans="1:7">
      <c r="A1183" t="s">
        <v>7854</v>
      </c>
      <c r="B1183" t="s">
        <v>12423</v>
      </c>
      <c r="C1183" t="s">
        <v>12545</v>
      </c>
      <c r="D1183" t="s">
        <v>12554</v>
      </c>
      <c r="E1183" t="s">
        <v>5450</v>
      </c>
      <c r="F1183" t="s">
        <v>12596</v>
      </c>
      <c r="G1183" t="s">
        <v>1940</v>
      </c>
    </row>
    <row r="1184" spans="1:7">
      <c r="A1184" t="s">
        <v>7855</v>
      </c>
      <c r="C1184" t="s">
        <v>12547</v>
      </c>
      <c r="D1184" t="s">
        <v>12558</v>
      </c>
      <c r="E1184" t="s">
        <v>5440</v>
      </c>
      <c r="F1184" t="s">
        <v>12597</v>
      </c>
    </row>
    <row r="1185" spans="1:7">
      <c r="A1185" t="s">
        <v>7856</v>
      </c>
      <c r="C1185" t="s">
        <v>12547</v>
      </c>
      <c r="D1185" t="s">
        <v>12558</v>
      </c>
      <c r="E1185" t="s">
        <v>5440</v>
      </c>
      <c r="F1185" t="s">
        <v>12597</v>
      </c>
    </row>
    <row r="1186" spans="1:7">
      <c r="A1186" t="s">
        <v>7857</v>
      </c>
      <c r="B1186" t="s">
        <v>12423</v>
      </c>
      <c r="C1186" t="s">
        <v>12547</v>
      </c>
      <c r="D1186" t="s">
        <v>12571</v>
      </c>
      <c r="E1186" t="s">
        <v>5440</v>
      </c>
      <c r="F1186" t="s">
        <v>12595</v>
      </c>
      <c r="G1186" t="s">
        <v>12797</v>
      </c>
    </row>
    <row r="1187" spans="1:7">
      <c r="A1187" t="s">
        <v>7858</v>
      </c>
      <c r="C1187" t="s">
        <v>12544</v>
      </c>
      <c r="D1187" t="s">
        <v>12552</v>
      </c>
      <c r="E1187" t="s">
        <v>5441</v>
      </c>
      <c r="F1187" t="s">
        <v>12595</v>
      </c>
      <c r="G1187" t="s">
        <v>12798</v>
      </c>
    </row>
    <row r="1188" spans="1:7">
      <c r="A1188" t="s">
        <v>7859</v>
      </c>
      <c r="C1188" t="s">
        <v>12545</v>
      </c>
      <c r="D1188" t="s">
        <v>12566</v>
      </c>
      <c r="E1188" t="s">
        <v>5437</v>
      </c>
      <c r="F1188" t="s">
        <v>12595</v>
      </c>
      <c r="G1188" t="s">
        <v>12799</v>
      </c>
    </row>
    <row r="1189" spans="1:7">
      <c r="A1189" t="s">
        <v>7860</v>
      </c>
      <c r="B1189" t="s">
        <v>12445</v>
      </c>
      <c r="C1189" t="s">
        <v>12548</v>
      </c>
      <c r="D1189" t="s">
        <v>12569</v>
      </c>
      <c r="E1189" t="s">
        <v>5440</v>
      </c>
      <c r="F1189" t="s">
        <v>12596</v>
      </c>
      <c r="G1189" t="s">
        <v>1940</v>
      </c>
    </row>
    <row r="1190" spans="1:7">
      <c r="A1190" t="s">
        <v>7861</v>
      </c>
      <c r="C1190" t="s">
        <v>12544</v>
      </c>
      <c r="D1190" t="s">
        <v>12577</v>
      </c>
      <c r="E1190" t="s">
        <v>5440</v>
      </c>
      <c r="F1190" t="s">
        <v>12595</v>
      </c>
      <c r="G1190" t="s">
        <v>12800</v>
      </c>
    </row>
    <row r="1191" spans="1:7">
      <c r="A1191" t="s">
        <v>7862</v>
      </c>
      <c r="C1191" t="s">
        <v>12544</v>
      </c>
      <c r="D1191" t="s">
        <v>12564</v>
      </c>
      <c r="E1191" t="s">
        <v>5440</v>
      </c>
      <c r="F1191" t="s">
        <v>12595</v>
      </c>
      <c r="G1191" t="s">
        <v>12801</v>
      </c>
    </row>
    <row r="1192" spans="1:7">
      <c r="A1192" t="s">
        <v>7863</v>
      </c>
      <c r="B1192" t="s">
        <v>12428</v>
      </c>
      <c r="C1192" t="s">
        <v>12544</v>
      </c>
      <c r="D1192" t="s">
        <v>12573</v>
      </c>
      <c r="E1192" t="s">
        <v>5441</v>
      </c>
      <c r="F1192" t="s">
        <v>12596</v>
      </c>
      <c r="G1192" t="s">
        <v>1940</v>
      </c>
    </row>
    <row r="1193" spans="1:7">
      <c r="A1193" t="s">
        <v>7864</v>
      </c>
      <c r="C1193" t="s">
        <v>12547</v>
      </c>
      <c r="D1193" t="s">
        <v>12571</v>
      </c>
      <c r="E1193" t="s">
        <v>5450</v>
      </c>
      <c r="F1193" t="s">
        <v>12595</v>
      </c>
      <c r="G1193" t="s">
        <v>1884</v>
      </c>
    </row>
    <row r="1194" spans="1:7">
      <c r="A1194" t="s">
        <v>7865</v>
      </c>
      <c r="C1194" t="s">
        <v>12543</v>
      </c>
      <c r="D1194" t="s">
        <v>12543</v>
      </c>
      <c r="E1194" t="s">
        <v>5439</v>
      </c>
      <c r="F1194" t="s">
        <v>12543</v>
      </c>
    </row>
    <row r="1195" spans="1:7">
      <c r="A1195" t="s">
        <v>7866</v>
      </c>
      <c r="B1195" t="s">
        <v>12423</v>
      </c>
      <c r="C1195" t="s">
        <v>12542</v>
      </c>
      <c r="D1195" t="s">
        <v>12565</v>
      </c>
      <c r="E1195" t="s">
        <v>5441</v>
      </c>
      <c r="F1195" t="s">
        <v>12596</v>
      </c>
      <c r="G1195" t="s">
        <v>1940</v>
      </c>
    </row>
    <row r="1196" spans="1:7">
      <c r="A1196" t="s">
        <v>7867</v>
      </c>
      <c r="B1196" t="s">
        <v>12427</v>
      </c>
      <c r="C1196" t="s">
        <v>12542</v>
      </c>
      <c r="D1196" t="s">
        <v>12565</v>
      </c>
      <c r="E1196" t="s">
        <v>5441</v>
      </c>
      <c r="F1196" t="s">
        <v>12596</v>
      </c>
      <c r="G1196" t="s">
        <v>1940</v>
      </c>
    </row>
    <row r="1197" spans="1:7">
      <c r="A1197" t="s">
        <v>7868</v>
      </c>
      <c r="C1197" t="s">
        <v>12544</v>
      </c>
      <c r="D1197" t="s">
        <v>12552</v>
      </c>
      <c r="E1197" t="s">
        <v>5437</v>
      </c>
      <c r="F1197" t="s">
        <v>12595</v>
      </c>
      <c r="G1197" t="s">
        <v>1667</v>
      </c>
    </row>
    <row r="1198" spans="1:7">
      <c r="A1198" t="s">
        <v>7869</v>
      </c>
      <c r="C1198" t="s">
        <v>12547</v>
      </c>
      <c r="D1198" t="s">
        <v>12558</v>
      </c>
      <c r="E1198" t="s">
        <v>5440</v>
      </c>
      <c r="F1198" t="s">
        <v>12597</v>
      </c>
    </row>
    <row r="1199" spans="1:7">
      <c r="A1199" t="s">
        <v>7870</v>
      </c>
      <c r="B1199" t="s">
        <v>12423</v>
      </c>
      <c r="C1199" t="s">
        <v>12544</v>
      </c>
      <c r="D1199" t="s">
        <v>12577</v>
      </c>
      <c r="E1199" t="s">
        <v>5437</v>
      </c>
      <c r="F1199" t="s">
        <v>12596</v>
      </c>
      <c r="G1199" t="s">
        <v>12802</v>
      </c>
    </row>
    <row r="1200" spans="1:7">
      <c r="A1200" t="s">
        <v>7871</v>
      </c>
      <c r="C1200" t="s">
        <v>12547</v>
      </c>
      <c r="D1200" t="s">
        <v>12558</v>
      </c>
      <c r="E1200" t="s">
        <v>5440</v>
      </c>
      <c r="F1200" t="s">
        <v>12597</v>
      </c>
    </row>
    <row r="1201" spans="1:7">
      <c r="A1201" t="s">
        <v>7872</v>
      </c>
      <c r="C1201" t="s">
        <v>12542</v>
      </c>
      <c r="D1201" t="s">
        <v>12565</v>
      </c>
      <c r="E1201" t="s">
        <v>5450</v>
      </c>
      <c r="F1201" t="s">
        <v>12596</v>
      </c>
      <c r="G1201" t="s">
        <v>1667</v>
      </c>
    </row>
    <row r="1202" spans="1:7">
      <c r="A1202" t="s">
        <v>7873</v>
      </c>
      <c r="B1202" t="s">
        <v>12423</v>
      </c>
      <c r="C1202" t="s">
        <v>12546</v>
      </c>
      <c r="D1202" t="s">
        <v>12575</v>
      </c>
      <c r="E1202" t="s">
        <v>5440</v>
      </c>
      <c r="F1202" t="s">
        <v>12595</v>
      </c>
      <c r="G1202" t="s">
        <v>12803</v>
      </c>
    </row>
    <row r="1203" spans="1:7">
      <c r="A1203" t="s">
        <v>7874</v>
      </c>
      <c r="C1203" t="s">
        <v>12544</v>
      </c>
      <c r="D1203" t="s">
        <v>12551</v>
      </c>
      <c r="E1203" t="s">
        <v>5440</v>
      </c>
      <c r="F1203" t="s">
        <v>12595</v>
      </c>
      <c r="G1203" t="s">
        <v>12804</v>
      </c>
    </row>
    <row r="1204" spans="1:7">
      <c r="A1204" t="s">
        <v>7875</v>
      </c>
      <c r="C1204" t="s">
        <v>12543</v>
      </c>
      <c r="D1204" t="s">
        <v>12543</v>
      </c>
      <c r="E1204" t="s">
        <v>5439</v>
      </c>
      <c r="F1204" t="s">
        <v>12543</v>
      </c>
    </row>
    <row r="1205" spans="1:7">
      <c r="A1205" t="s">
        <v>7876</v>
      </c>
      <c r="C1205" t="s">
        <v>12544</v>
      </c>
      <c r="D1205" t="s">
        <v>12551</v>
      </c>
      <c r="E1205" t="s">
        <v>5440</v>
      </c>
      <c r="F1205" t="s">
        <v>12595</v>
      </c>
      <c r="G1205" t="s">
        <v>12805</v>
      </c>
    </row>
    <row r="1206" spans="1:7">
      <c r="A1206" t="s">
        <v>7877</v>
      </c>
      <c r="C1206" t="s">
        <v>12544</v>
      </c>
      <c r="D1206" t="s">
        <v>12551</v>
      </c>
      <c r="E1206" t="s">
        <v>5440</v>
      </c>
      <c r="F1206" t="s">
        <v>12595</v>
      </c>
      <c r="G1206" t="s">
        <v>12805</v>
      </c>
    </row>
    <row r="1207" spans="1:7">
      <c r="A1207" t="s">
        <v>7878</v>
      </c>
      <c r="C1207" t="s">
        <v>12544</v>
      </c>
      <c r="D1207" t="s">
        <v>12551</v>
      </c>
      <c r="E1207" t="s">
        <v>5440</v>
      </c>
      <c r="F1207" t="s">
        <v>12595</v>
      </c>
      <c r="G1207" t="s">
        <v>12805</v>
      </c>
    </row>
    <row r="1208" spans="1:7">
      <c r="A1208" t="s">
        <v>7879</v>
      </c>
      <c r="C1208" t="s">
        <v>12544</v>
      </c>
      <c r="D1208" t="s">
        <v>12551</v>
      </c>
      <c r="E1208" t="s">
        <v>5440</v>
      </c>
      <c r="F1208" t="s">
        <v>12595</v>
      </c>
      <c r="G1208" t="s">
        <v>12805</v>
      </c>
    </row>
    <row r="1209" spans="1:7">
      <c r="A1209" t="s">
        <v>7880</v>
      </c>
      <c r="C1209" t="s">
        <v>12544</v>
      </c>
      <c r="D1209" t="s">
        <v>12551</v>
      </c>
      <c r="E1209" t="s">
        <v>5440</v>
      </c>
      <c r="F1209" t="s">
        <v>12595</v>
      </c>
      <c r="G1209" t="s">
        <v>12805</v>
      </c>
    </row>
    <row r="1210" spans="1:7">
      <c r="A1210" t="s">
        <v>7881</v>
      </c>
      <c r="C1210" t="s">
        <v>12544</v>
      </c>
      <c r="D1210" t="s">
        <v>12551</v>
      </c>
      <c r="E1210" t="s">
        <v>5440</v>
      </c>
      <c r="F1210" t="s">
        <v>12595</v>
      </c>
      <c r="G1210" t="s">
        <v>12805</v>
      </c>
    </row>
    <row r="1211" spans="1:7">
      <c r="A1211" t="s">
        <v>7882</v>
      </c>
      <c r="C1211" t="s">
        <v>12544</v>
      </c>
      <c r="D1211" t="s">
        <v>12551</v>
      </c>
      <c r="E1211" t="s">
        <v>5440</v>
      </c>
      <c r="F1211" t="s">
        <v>12595</v>
      </c>
      <c r="G1211" t="s">
        <v>12805</v>
      </c>
    </row>
    <row r="1212" spans="1:7">
      <c r="A1212" t="s">
        <v>7883</v>
      </c>
      <c r="B1212" t="s">
        <v>12423</v>
      </c>
      <c r="C1212" t="s">
        <v>12545</v>
      </c>
      <c r="D1212" t="s">
        <v>12550</v>
      </c>
      <c r="E1212" t="s">
        <v>5441</v>
      </c>
      <c r="F1212" t="s">
        <v>12595</v>
      </c>
      <c r="G1212" t="s">
        <v>12662</v>
      </c>
    </row>
    <row r="1213" spans="1:7">
      <c r="A1213" t="s">
        <v>7884</v>
      </c>
      <c r="C1213" t="s">
        <v>12544</v>
      </c>
      <c r="D1213" t="s">
        <v>12574</v>
      </c>
      <c r="E1213" t="s">
        <v>5441</v>
      </c>
      <c r="F1213" t="s">
        <v>12595</v>
      </c>
      <c r="G1213" t="s">
        <v>12806</v>
      </c>
    </row>
    <row r="1214" spans="1:7">
      <c r="A1214" t="s">
        <v>7885</v>
      </c>
      <c r="C1214" t="s">
        <v>12544</v>
      </c>
      <c r="D1214" t="s">
        <v>12552</v>
      </c>
      <c r="E1214" t="s">
        <v>5441</v>
      </c>
      <c r="F1214" t="s">
        <v>12595</v>
      </c>
      <c r="G1214" t="s">
        <v>12807</v>
      </c>
    </row>
    <row r="1215" spans="1:7">
      <c r="A1215" t="s">
        <v>7886</v>
      </c>
      <c r="C1215" t="s">
        <v>12544</v>
      </c>
      <c r="D1215" t="s">
        <v>12564</v>
      </c>
      <c r="E1215" t="s">
        <v>5441</v>
      </c>
      <c r="F1215" t="s">
        <v>12595</v>
      </c>
      <c r="G1215" t="s">
        <v>12808</v>
      </c>
    </row>
    <row r="1216" spans="1:7">
      <c r="A1216" t="s">
        <v>7887</v>
      </c>
      <c r="C1216" t="s">
        <v>12544</v>
      </c>
      <c r="D1216" t="s">
        <v>12566</v>
      </c>
      <c r="E1216" t="s">
        <v>5441</v>
      </c>
      <c r="F1216" t="s">
        <v>12595</v>
      </c>
      <c r="G1216" t="s">
        <v>12809</v>
      </c>
    </row>
    <row r="1217" spans="1:7">
      <c r="A1217" t="s">
        <v>7888</v>
      </c>
      <c r="C1217" t="s">
        <v>12544</v>
      </c>
      <c r="D1217" t="s">
        <v>12552</v>
      </c>
      <c r="E1217" t="s">
        <v>5440</v>
      </c>
      <c r="F1217" t="s">
        <v>12595</v>
      </c>
      <c r="G1217" t="s">
        <v>1888</v>
      </c>
    </row>
    <row r="1218" spans="1:7">
      <c r="A1218" t="s">
        <v>7889</v>
      </c>
      <c r="B1218" t="s">
        <v>12449</v>
      </c>
      <c r="C1218" t="s">
        <v>12547</v>
      </c>
      <c r="D1218" t="s">
        <v>12581</v>
      </c>
      <c r="E1218" t="s">
        <v>5441</v>
      </c>
      <c r="F1218" t="s">
        <v>12595</v>
      </c>
      <c r="G1218" t="s">
        <v>1900</v>
      </c>
    </row>
    <row r="1219" spans="1:7">
      <c r="A1219" t="s">
        <v>7890</v>
      </c>
      <c r="C1219" t="s">
        <v>12544</v>
      </c>
      <c r="D1219" t="s">
        <v>12551</v>
      </c>
      <c r="E1219" t="s">
        <v>5440</v>
      </c>
      <c r="F1219" t="s">
        <v>12597</v>
      </c>
      <c r="G1219" t="s">
        <v>1676</v>
      </c>
    </row>
    <row r="1220" spans="1:7">
      <c r="A1220" t="s">
        <v>7891</v>
      </c>
      <c r="B1220" t="s">
        <v>12423</v>
      </c>
      <c r="C1220" t="s">
        <v>12544</v>
      </c>
      <c r="D1220" t="s">
        <v>12552</v>
      </c>
      <c r="E1220" t="s">
        <v>5440</v>
      </c>
      <c r="F1220" t="s">
        <v>12596</v>
      </c>
      <c r="G1220" t="s">
        <v>1667</v>
      </c>
    </row>
    <row r="1221" spans="1:7">
      <c r="A1221" t="s">
        <v>7892</v>
      </c>
      <c r="C1221" t="s">
        <v>12543</v>
      </c>
      <c r="D1221" t="s">
        <v>12543</v>
      </c>
      <c r="E1221" t="s">
        <v>5439</v>
      </c>
      <c r="F1221" t="s">
        <v>12543</v>
      </c>
    </row>
    <row r="1222" spans="1:7">
      <c r="A1222" t="s">
        <v>7893</v>
      </c>
      <c r="B1222" t="s">
        <v>12423</v>
      </c>
      <c r="C1222" t="s">
        <v>12546</v>
      </c>
      <c r="D1222" t="s">
        <v>12561</v>
      </c>
      <c r="E1222" t="s">
        <v>5441</v>
      </c>
      <c r="F1222" t="s">
        <v>12596</v>
      </c>
      <c r="G1222" t="s">
        <v>12642</v>
      </c>
    </row>
    <row r="1223" spans="1:7">
      <c r="A1223" t="s">
        <v>7894</v>
      </c>
      <c r="B1223" t="s">
        <v>12423</v>
      </c>
      <c r="C1223" t="s">
        <v>12546</v>
      </c>
      <c r="D1223" t="s">
        <v>12561</v>
      </c>
      <c r="E1223" t="s">
        <v>5441</v>
      </c>
      <c r="F1223" t="s">
        <v>12596</v>
      </c>
      <c r="G1223" t="s">
        <v>1940</v>
      </c>
    </row>
    <row r="1224" spans="1:7">
      <c r="A1224" t="s">
        <v>7895</v>
      </c>
      <c r="B1224" t="s">
        <v>12423</v>
      </c>
      <c r="C1224" t="s">
        <v>12546</v>
      </c>
      <c r="D1224" t="s">
        <v>12561</v>
      </c>
      <c r="E1224" t="s">
        <v>5441</v>
      </c>
      <c r="F1224" t="s">
        <v>12596</v>
      </c>
      <c r="G1224" t="s">
        <v>1940</v>
      </c>
    </row>
    <row r="1225" spans="1:7">
      <c r="A1225" t="s">
        <v>7896</v>
      </c>
      <c r="B1225" t="s">
        <v>12423</v>
      </c>
      <c r="C1225" t="s">
        <v>12546</v>
      </c>
      <c r="D1225" t="s">
        <v>12555</v>
      </c>
      <c r="E1225" t="s">
        <v>5441</v>
      </c>
      <c r="F1225" t="s">
        <v>12596</v>
      </c>
      <c r="G1225" t="s">
        <v>1940</v>
      </c>
    </row>
    <row r="1226" spans="1:7">
      <c r="A1226" t="s">
        <v>7897</v>
      </c>
      <c r="C1226" t="s">
        <v>12542</v>
      </c>
      <c r="D1226" t="s">
        <v>12565</v>
      </c>
      <c r="E1226" t="s">
        <v>5440</v>
      </c>
      <c r="F1226" t="s">
        <v>12595</v>
      </c>
      <c r="G1226" t="s">
        <v>12810</v>
      </c>
    </row>
    <row r="1227" spans="1:7">
      <c r="A1227" t="s">
        <v>7898</v>
      </c>
      <c r="B1227" t="s">
        <v>12423</v>
      </c>
      <c r="C1227" t="s">
        <v>12548</v>
      </c>
      <c r="D1227" t="s">
        <v>12560</v>
      </c>
      <c r="E1227" t="s">
        <v>5450</v>
      </c>
      <c r="F1227" t="s">
        <v>12595</v>
      </c>
      <c r="G1227" t="s">
        <v>1940</v>
      </c>
    </row>
    <row r="1228" spans="1:7">
      <c r="A1228" t="s">
        <v>7899</v>
      </c>
      <c r="B1228" t="s">
        <v>12423</v>
      </c>
      <c r="C1228" t="s">
        <v>12544</v>
      </c>
      <c r="D1228" t="s">
        <v>12574</v>
      </c>
      <c r="E1228" t="s">
        <v>5437</v>
      </c>
      <c r="F1228" t="s">
        <v>12596</v>
      </c>
      <c r="G1228" t="s">
        <v>1940</v>
      </c>
    </row>
    <row r="1229" spans="1:7">
      <c r="A1229" t="s">
        <v>7900</v>
      </c>
      <c r="B1229" t="s">
        <v>12423</v>
      </c>
      <c r="C1229" t="s">
        <v>12548</v>
      </c>
      <c r="D1229" t="s">
        <v>12569</v>
      </c>
      <c r="E1229" t="s">
        <v>5440</v>
      </c>
      <c r="F1229" t="s">
        <v>12594</v>
      </c>
      <c r="G1229" t="s">
        <v>12811</v>
      </c>
    </row>
    <row r="1230" spans="1:7">
      <c r="A1230" t="s">
        <v>7901</v>
      </c>
      <c r="B1230" t="s">
        <v>12423</v>
      </c>
      <c r="C1230" t="s">
        <v>12548</v>
      </c>
      <c r="D1230" t="s">
        <v>12569</v>
      </c>
      <c r="E1230" t="s">
        <v>5437</v>
      </c>
      <c r="F1230" t="s">
        <v>12596</v>
      </c>
      <c r="G1230" t="s">
        <v>1940</v>
      </c>
    </row>
    <row r="1231" spans="1:7">
      <c r="A1231" t="s">
        <v>7902</v>
      </c>
      <c r="B1231" t="s">
        <v>12423</v>
      </c>
      <c r="C1231" t="s">
        <v>12547</v>
      </c>
      <c r="D1231" t="s">
        <v>12571</v>
      </c>
      <c r="E1231" t="s">
        <v>5441</v>
      </c>
      <c r="F1231" t="s">
        <v>12595</v>
      </c>
      <c r="G1231" t="s">
        <v>12812</v>
      </c>
    </row>
    <row r="1232" spans="1:7">
      <c r="A1232" t="s">
        <v>7903</v>
      </c>
      <c r="B1232" t="s">
        <v>12423</v>
      </c>
      <c r="C1232" t="s">
        <v>12545</v>
      </c>
      <c r="D1232" t="s">
        <v>12552</v>
      </c>
      <c r="E1232" t="s">
        <v>5441</v>
      </c>
      <c r="F1232" t="s">
        <v>12596</v>
      </c>
      <c r="G1232" t="s">
        <v>1940</v>
      </c>
    </row>
    <row r="1233" spans="1:7">
      <c r="A1233" t="s">
        <v>7904</v>
      </c>
      <c r="B1233" t="s">
        <v>12423</v>
      </c>
      <c r="C1233" t="s">
        <v>12545</v>
      </c>
      <c r="D1233" t="s">
        <v>12550</v>
      </c>
      <c r="E1233" t="s">
        <v>5450</v>
      </c>
      <c r="F1233" t="s">
        <v>12596</v>
      </c>
      <c r="G1233" t="s">
        <v>1940</v>
      </c>
    </row>
    <row r="1234" spans="1:7">
      <c r="A1234" t="s">
        <v>7905</v>
      </c>
      <c r="B1234" t="s">
        <v>12423</v>
      </c>
      <c r="C1234" t="s">
        <v>12545</v>
      </c>
      <c r="D1234" t="s">
        <v>12552</v>
      </c>
      <c r="E1234" t="s">
        <v>5437</v>
      </c>
      <c r="F1234" t="s">
        <v>12596</v>
      </c>
      <c r="G1234" t="s">
        <v>1667</v>
      </c>
    </row>
    <row r="1235" spans="1:7">
      <c r="A1235" t="s">
        <v>7906</v>
      </c>
      <c r="C1235" t="s">
        <v>12543</v>
      </c>
      <c r="D1235" t="s">
        <v>12543</v>
      </c>
      <c r="E1235" t="s">
        <v>5439</v>
      </c>
      <c r="F1235" t="s">
        <v>12543</v>
      </c>
    </row>
    <row r="1236" spans="1:7">
      <c r="A1236" t="s">
        <v>7907</v>
      </c>
      <c r="B1236" t="s">
        <v>12423</v>
      </c>
      <c r="C1236" t="s">
        <v>12544</v>
      </c>
      <c r="D1236" t="s">
        <v>12564</v>
      </c>
      <c r="E1236" t="s">
        <v>5441</v>
      </c>
      <c r="F1236" t="s">
        <v>12596</v>
      </c>
      <c r="G1236" t="s">
        <v>1940</v>
      </c>
    </row>
    <row r="1237" spans="1:7">
      <c r="A1237" t="s">
        <v>7908</v>
      </c>
      <c r="B1237" t="s">
        <v>12427</v>
      </c>
      <c r="C1237" t="s">
        <v>12544</v>
      </c>
      <c r="D1237" t="s">
        <v>12564</v>
      </c>
      <c r="E1237" t="s">
        <v>5441</v>
      </c>
      <c r="F1237" t="s">
        <v>12596</v>
      </c>
      <c r="G1237" t="s">
        <v>1940</v>
      </c>
    </row>
    <row r="1238" spans="1:7">
      <c r="A1238" t="s">
        <v>7909</v>
      </c>
      <c r="B1238" t="s">
        <v>12423</v>
      </c>
      <c r="C1238" t="s">
        <v>12545</v>
      </c>
      <c r="D1238" t="s">
        <v>12566</v>
      </c>
      <c r="E1238" t="s">
        <v>5441</v>
      </c>
      <c r="F1238" t="s">
        <v>12596</v>
      </c>
      <c r="G1238" t="s">
        <v>1940</v>
      </c>
    </row>
    <row r="1239" spans="1:7">
      <c r="A1239" t="s">
        <v>7910</v>
      </c>
      <c r="C1239" t="s">
        <v>12543</v>
      </c>
      <c r="D1239" t="s">
        <v>12543</v>
      </c>
      <c r="E1239" t="s">
        <v>5439</v>
      </c>
      <c r="F1239" t="s">
        <v>12543</v>
      </c>
    </row>
    <row r="1240" spans="1:7">
      <c r="A1240" t="s">
        <v>7911</v>
      </c>
      <c r="B1240" t="s">
        <v>12424</v>
      </c>
      <c r="C1240" t="s">
        <v>12546</v>
      </c>
      <c r="D1240" t="s">
        <v>12556</v>
      </c>
      <c r="E1240" t="s">
        <v>5437</v>
      </c>
      <c r="F1240" t="s">
        <v>12596</v>
      </c>
      <c r="G1240" t="s">
        <v>1940</v>
      </c>
    </row>
    <row r="1241" spans="1:7">
      <c r="A1241" t="s">
        <v>7912</v>
      </c>
      <c r="B1241" t="s">
        <v>12424</v>
      </c>
      <c r="C1241" t="s">
        <v>12546</v>
      </c>
      <c r="D1241" t="s">
        <v>12556</v>
      </c>
      <c r="E1241" t="s">
        <v>5437</v>
      </c>
      <c r="F1241" t="s">
        <v>12596</v>
      </c>
      <c r="G1241" t="s">
        <v>1940</v>
      </c>
    </row>
    <row r="1242" spans="1:7">
      <c r="A1242" t="s">
        <v>7913</v>
      </c>
      <c r="B1242" t="s">
        <v>12423</v>
      </c>
      <c r="C1242" t="s">
        <v>12545</v>
      </c>
      <c r="D1242" t="s">
        <v>12550</v>
      </c>
      <c r="E1242" t="s">
        <v>5450</v>
      </c>
      <c r="F1242" t="s">
        <v>12596</v>
      </c>
      <c r="G1242" t="s">
        <v>1940</v>
      </c>
    </row>
    <row r="1243" spans="1:7">
      <c r="A1243" t="s">
        <v>7914</v>
      </c>
      <c r="B1243" t="s">
        <v>12423</v>
      </c>
      <c r="C1243" t="s">
        <v>12545</v>
      </c>
      <c r="D1243" t="s">
        <v>12554</v>
      </c>
      <c r="E1243" t="s">
        <v>5450</v>
      </c>
      <c r="F1243" t="s">
        <v>12596</v>
      </c>
      <c r="G1243" t="s">
        <v>12813</v>
      </c>
    </row>
    <row r="1244" spans="1:7">
      <c r="A1244" t="s">
        <v>7915</v>
      </c>
      <c r="B1244" t="s">
        <v>12423</v>
      </c>
      <c r="C1244" t="s">
        <v>12546</v>
      </c>
      <c r="D1244" t="s">
        <v>12575</v>
      </c>
      <c r="E1244" t="s">
        <v>5441</v>
      </c>
      <c r="F1244" t="s">
        <v>12595</v>
      </c>
      <c r="G1244" t="s">
        <v>12814</v>
      </c>
    </row>
    <row r="1245" spans="1:7">
      <c r="A1245" t="s">
        <v>7916</v>
      </c>
      <c r="B1245" t="s">
        <v>12423</v>
      </c>
      <c r="C1245" t="s">
        <v>12546</v>
      </c>
      <c r="D1245" t="s">
        <v>12575</v>
      </c>
      <c r="E1245" t="s">
        <v>5450</v>
      </c>
      <c r="F1245" t="s">
        <v>12595</v>
      </c>
      <c r="G1245" t="s">
        <v>12600</v>
      </c>
    </row>
    <row r="1246" spans="1:7">
      <c r="A1246" t="s">
        <v>7917</v>
      </c>
      <c r="C1246" t="s">
        <v>12548</v>
      </c>
      <c r="D1246" t="s">
        <v>12569</v>
      </c>
      <c r="E1246" t="s">
        <v>5437</v>
      </c>
      <c r="F1246" t="s">
        <v>12596</v>
      </c>
      <c r="G1246" t="s">
        <v>1884</v>
      </c>
    </row>
    <row r="1247" spans="1:7">
      <c r="A1247" t="s">
        <v>7918</v>
      </c>
      <c r="C1247" t="s">
        <v>12544</v>
      </c>
      <c r="D1247" t="s">
        <v>12552</v>
      </c>
      <c r="E1247" t="s">
        <v>5440</v>
      </c>
      <c r="F1247" t="s">
        <v>12595</v>
      </c>
      <c r="G1247" t="s">
        <v>12815</v>
      </c>
    </row>
    <row r="1248" spans="1:7">
      <c r="A1248" t="s">
        <v>7919</v>
      </c>
      <c r="B1248" t="s">
        <v>12423</v>
      </c>
      <c r="C1248" t="s">
        <v>12544</v>
      </c>
      <c r="D1248" t="s">
        <v>12564</v>
      </c>
      <c r="E1248" t="s">
        <v>5440</v>
      </c>
      <c r="F1248" t="s">
        <v>12595</v>
      </c>
      <c r="G1248" t="s">
        <v>1900</v>
      </c>
    </row>
    <row r="1249" spans="1:7">
      <c r="A1249" t="s">
        <v>7920</v>
      </c>
      <c r="C1249" t="s">
        <v>12544</v>
      </c>
      <c r="D1249" t="s">
        <v>12574</v>
      </c>
      <c r="E1249" t="s">
        <v>5440</v>
      </c>
      <c r="F1249" t="s">
        <v>12595</v>
      </c>
      <c r="G1249" t="s">
        <v>12816</v>
      </c>
    </row>
    <row r="1250" spans="1:7">
      <c r="A1250" t="s">
        <v>7921</v>
      </c>
      <c r="B1250" t="s">
        <v>12423</v>
      </c>
      <c r="C1250" t="s">
        <v>12548</v>
      </c>
      <c r="D1250" t="s">
        <v>12559</v>
      </c>
      <c r="E1250" t="s">
        <v>5440</v>
      </c>
      <c r="F1250" t="s">
        <v>12595</v>
      </c>
      <c r="G1250" t="s">
        <v>12817</v>
      </c>
    </row>
    <row r="1251" spans="1:7">
      <c r="A1251" t="s">
        <v>7922</v>
      </c>
      <c r="C1251" t="s">
        <v>12542</v>
      </c>
      <c r="D1251" t="s">
        <v>12565</v>
      </c>
      <c r="E1251" t="s">
        <v>5437</v>
      </c>
      <c r="F1251" t="s">
        <v>12595</v>
      </c>
      <c r="G1251" t="s">
        <v>12818</v>
      </c>
    </row>
    <row r="1252" spans="1:7">
      <c r="A1252" t="s">
        <v>7923</v>
      </c>
      <c r="C1252" t="s">
        <v>12547</v>
      </c>
      <c r="D1252" t="s">
        <v>12558</v>
      </c>
      <c r="E1252" t="s">
        <v>5440</v>
      </c>
      <c r="F1252" t="s">
        <v>12597</v>
      </c>
    </row>
    <row r="1253" spans="1:7">
      <c r="A1253" t="s">
        <v>7924</v>
      </c>
      <c r="C1253" t="s">
        <v>12543</v>
      </c>
      <c r="D1253" t="s">
        <v>12543</v>
      </c>
      <c r="E1253" t="s">
        <v>5439</v>
      </c>
      <c r="F1253" t="s">
        <v>12543</v>
      </c>
    </row>
    <row r="1254" spans="1:7">
      <c r="A1254" t="s">
        <v>7925</v>
      </c>
      <c r="B1254" t="s">
        <v>12423</v>
      </c>
      <c r="C1254" t="s">
        <v>12546</v>
      </c>
      <c r="D1254" t="s">
        <v>12555</v>
      </c>
      <c r="E1254" t="s">
        <v>5441</v>
      </c>
      <c r="F1254" t="s">
        <v>12596</v>
      </c>
      <c r="G1254" t="s">
        <v>12652</v>
      </c>
    </row>
    <row r="1255" spans="1:7">
      <c r="A1255" t="s">
        <v>7926</v>
      </c>
      <c r="B1255" t="s">
        <v>12424</v>
      </c>
      <c r="C1255" t="s">
        <v>12546</v>
      </c>
      <c r="D1255" t="s">
        <v>12556</v>
      </c>
      <c r="E1255" t="s">
        <v>5441</v>
      </c>
      <c r="F1255" t="s">
        <v>12596</v>
      </c>
      <c r="G1255" t="s">
        <v>1940</v>
      </c>
    </row>
    <row r="1256" spans="1:7">
      <c r="A1256" t="s">
        <v>7927</v>
      </c>
      <c r="C1256" t="s">
        <v>12544</v>
      </c>
      <c r="D1256" t="s">
        <v>12553</v>
      </c>
      <c r="E1256" t="s">
        <v>5440</v>
      </c>
      <c r="F1256" t="s">
        <v>12597</v>
      </c>
      <c r="G1256" t="s">
        <v>12819</v>
      </c>
    </row>
    <row r="1257" spans="1:7">
      <c r="A1257" t="s">
        <v>7928</v>
      </c>
      <c r="C1257" t="s">
        <v>12547</v>
      </c>
      <c r="D1257" t="s">
        <v>12558</v>
      </c>
      <c r="E1257" t="s">
        <v>5440</v>
      </c>
      <c r="F1257" t="s">
        <v>12597</v>
      </c>
    </row>
    <row r="1258" spans="1:7">
      <c r="A1258" t="s">
        <v>7929</v>
      </c>
      <c r="C1258" t="s">
        <v>12547</v>
      </c>
      <c r="D1258" t="s">
        <v>12558</v>
      </c>
      <c r="E1258" t="s">
        <v>5440</v>
      </c>
      <c r="F1258" t="s">
        <v>12597</v>
      </c>
    </row>
    <row r="1259" spans="1:7">
      <c r="A1259" t="s">
        <v>7930</v>
      </c>
      <c r="C1259" t="s">
        <v>12547</v>
      </c>
      <c r="D1259" t="s">
        <v>12558</v>
      </c>
      <c r="E1259" t="s">
        <v>5440</v>
      </c>
      <c r="F1259" t="s">
        <v>12597</v>
      </c>
    </row>
    <row r="1260" spans="1:7">
      <c r="A1260" t="s">
        <v>7931</v>
      </c>
      <c r="B1260" t="s">
        <v>12423</v>
      </c>
      <c r="C1260" t="s">
        <v>12542</v>
      </c>
      <c r="D1260" t="s">
        <v>12565</v>
      </c>
      <c r="E1260" t="s">
        <v>5437</v>
      </c>
      <c r="F1260" t="s">
        <v>12595</v>
      </c>
      <c r="G1260" t="s">
        <v>1940</v>
      </c>
    </row>
    <row r="1261" spans="1:7">
      <c r="A1261" t="s">
        <v>7932</v>
      </c>
      <c r="C1261" t="s">
        <v>12543</v>
      </c>
      <c r="D1261" t="s">
        <v>12543</v>
      </c>
      <c r="E1261" t="s">
        <v>5439</v>
      </c>
      <c r="F1261" t="s">
        <v>12543</v>
      </c>
    </row>
    <row r="1262" spans="1:7">
      <c r="A1262" t="s">
        <v>7933</v>
      </c>
      <c r="B1262" t="s">
        <v>12428</v>
      </c>
      <c r="C1262" t="s">
        <v>12545</v>
      </c>
      <c r="D1262" t="s">
        <v>12573</v>
      </c>
      <c r="E1262" t="s">
        <v>5450</v>
      </c>
      <c r="F1262" t="s">
        <v>12596</v>
      </c>
      <c r="G1262" t="s">
        <v>1940</v>
      </c>
    </row>
    <row r="1263" spans="1:7">
      <c r="A1263" t="s">
        <v>7934</v>
      </c>
      <c r="B1263" t="s">
        <v>12428</v>
      </c>
      <c r="C1263" t="s">
        <v>12544</v>
      </c>
      <c r="D1263" t="s">
        <v>12573</v>
      </c>
      <c r="E1263" t="s">
        <v>5450</v>
      </c>
      <c r="F1263" t="s">
        <v>12596</v>
      </c>
      <c r="G1263" t="s">
        <v>1940</v>
      </c>
    </row>
    <row r="1264" spans="1:7">
      <c r="A1264" t="s">
        <v>7935</v>
      </c>
      <c r="B1264" t="s">
        <v>12434</v>
      </c>
      <c r="C1264" t="s">
        <v>12544</v>
      </c>
      <c r="D1264" t="s">
        <v>12573</v>
      </c>
      <c r="E1264" t="s">
        <v>5450</v>
      </c>
      <c r="F1264" t="s">
        <v>12596</v>
      </c>
      <c r="G1264" t="s">
        <v>1940</v>
      </c>
    </row>
    <row r="1265" spans="1:7">
      <c r="A1265" t="s">
        <v>7936</v>
      </c>
      <c r="B1265" t="s">
        <v>12429</v>
      </c>
      <c r="C1265" t="s">
        <v>12544</v>
      </c>
      <c r="D1265" t="s">
        <v>12573</v>
      </c>
      <c r="E1265" t="s">
        <v>5450</v>
      </c>
      <c r="F1265" t="s">
        <v>12596</v>
      </c>
      <c r="G1265" t="s">
        <v>1940</v>
      </c>
    </row>
    <row r="1266" spans="1:7">
      <c r="A1266" t="s">
        <v>7937</v>
      </c>
      <c r="B1266" t="s">
        <v>12461</v>
      </c>
      <c r="C1266" t="s">
        <v>12544</v>
      </c>
      <c r="D1266" t="s">
        <v>12573</v>
      </c>
      <c r="E1266" t="s">
        <v>5450</v>
      </c>
      <c r="F1266" t="s">
        <v>12596</v>
      </c>
      <c r="G1266" t="s">
        <v>1940</v>
      </c>
    </row>
    <row r="1267" spans="1:7">
      <c r="A1267" t="s">
        <v>7938</v>
      </c>
      <c r="B1267" t="s">
        <v>12431</v>
      </c>
      <c r="C1267" t="s">
        <v>12544</v>
      </c>
      <c r="D1267" t="s">
        <v>12573</v>
      </c>
      <c r="E1267" t="s">
        <v>5450</v>
      </c>
      <c r="F1267" t="s">
        <v>12596</v>
      </c>
      <c r="G1267" t="s">
        <v>1940</v>
      </c>
    </row>
    <row r="1268" spans="1:7">
      <c r="A1268" t="s">
        <v>7939</v>
      </c>
      <c r="B1268" t="s">
        <v>12428</v>
      </c>
      <c r="C1268" t="s">
        <v>12545</v>
      </c>
      <c r="D1268" t="s">
        <v>12573</v>
      </c>
      <c r="E1268" t="s">
        <v>5450</v>
      </c>
      <c r="F1268" t="s">
        <v>12596</v>
      </c>
      <c r="G1268" t="s">
        <v>1940</v>
      </c>
    </row>
    <row r="1269" spans="1:7">
      <c r="A1269" t="s">
        <v>7940</v>
      </c>
      <c r="B1269" t="s">
        <v>12423</v>
      </c>
      <c r="C1269" t="s">
        <v>12547</v>
      </c>
      <c r="D1269" t="s">
        <v>12571</v>
      </c>
      <c r="E1269" t="s">
        <v>5450</v>
      </c>
      <c r="F1269" t="s">
        <v>12595</v>
      </c>
      <c r="G1269" t="s">
        <v>12820</v>
      </c>
    </row>
    <row r="1270" spans="1:7">
      <c r="A1270" t="s">
        <v>7941</v>
      </c>
      <c r="C1270" t="s">
        <v>12542</v>
      </c>
      <c r="D1270" t="s">
        <v>12565</v>
      </c>
      <c r="E1270" t="s">
        <v>5442</v>
      </c>
      <c r="F1270" t="s">
        <v>12596</v>
      </c>
      <c r="G1270" t="s">
        <v>1667</v>
      </c>
    </row>
    <row r="1271" spans="1:7">
      <c r="A1271" t="s">
        <v>7942</v>
      </c>
      <c r="B1271" t="s">
        <v>12428</v>
      </c>
      <c r="C1271" t="s">
        <v>12544</v>
      </c>
      <c r="D1271" t="s">
        <v>12573</v>
      </c>
      <c r="E1271" t="s">
        <v>5450</v>
      </c>
      <c r="F1271" t="s">
        <v>12595</v>
      </c>
      <c r="G1271" t="s">
        <v>1940</v>
      </c>
    </row>
    <row r="1272" spans="1:7">
      <c r="A1272" t="s">
        <v>7943</v>
      </c>
      <c r="B1272" t="s">
        <v>12428</v>
      </c>
      <c r="C1272" t="s">
        <v>12544</v>
      </c>
      <c r="D1272" t="s">
        <v>12573</v>
      </c>
      <c r="E1272" t="s">
        <v>5450</v>
      </c>
      <c r="F1272" t="s">
        <v>12596</v>
      </c>
      <c r="G1272" t="s">
        <v>1940</v>
      </c>
    </row>
    <row r="1273" spans="1:7">
      <c r="A1273" t="s">
        <v>7944</v>
      </c>
      <c r="B1273" t="s">
        <v>12428</v>
      </c>
      <c r="C1273" t="s">
        <v>12544</v>
      </c>
      <c r="D1273" t="s">
        <v>12573</v>
      </c>
      <c r="E1273" t="s">
        <v>5450</v>
      </c>
      <c r="F1273" t="s">
        <v>12596</v>
      </c>
      <c r="G1273" t="s">
        <v>1940</v>
      </c>
    </row>
    <row r="1274" spans="1:7">
      <c r="A1274" t="s">
        <v>7945</v>
      </c>
      <c r="B1274" t="s">
        <v>12423</v>
      </c>
      <c r="C1274" t="s">
        <v>12548</v>
      </c>
      <c r="D1274" t="s">
        <v>12560</v>
      </c>
      <c r="E1274" t="s">
        <v>5441</v>
      </c>
      <c r="F1274" t="s">
        <v>12596</v>
      </c>
      <c r="G1274" t="s">
        <v>1940</v>
      </c>
    </row>
    <row r="1275" spans="1:7">
      <c r="A1275" t="s">
        <v>7946</v>
      </c>
      <c r="B1275" t="s">
        <v>12423</v>
      </c>
      <c r="C1275" t="s">
        <v>12547</v>
      </c>
      <c r="D1275" t="s">
        <v>12571</v>
      </c>
      <c r="E1275" t="s">
        <v>5437</v>
      </c>
      <c r="F1275" t="s">
        <v>12595</v>
      </c>
      <c r="G1275" t="s">
        <v>12821</v>
      </c>
    </row>
    <row r="1276" spans="1:7">
      <c r="A1276" t="s">
        <v>7947</v>
      </c>
      <c r="B1276" t="s">
        <v>12423</v>
      </c>
      <c r="C1276" t="s">
        <v>12544</v>
      </c>
      <c r="D1276" t="s">
        <v>12557</v>
      </c>
      <c r="E1276" t="s">
        <v>5441</v>
      </c>
      <c r="F1276" t="s">
        <v>12595</v>
      </c>
      <c r="G1276" t="s">
        <v>12822</v>
      </c>
    </row>
    <row r="1277" spans="1:7">
      <c r="A1277" t="s">
        <v>7948</v>
      </c>
      <c r="B1277" t="s">
        <v>12423</v>
      </c>
      <c r="C1277" t="s">
        <v>12544</v>
      </c>
      <c r="D1277" t="s">
        <v>12552</v>
      </c>
      <c r="E1277" t="s">
        <v>5440</v>
      </c>
      <c r="F1277" t="s">
        <v>12595</v>
      </c>
      <c r="G1277" t="s">
        <v>1940</v>
      </c>
    </row>
    <row r="1278" spans="1:7">
      <c r="A1278" t="s">
        <v>7949</v>
      </c>
      <c r="C1278" t="s">
        <v>12544</v>
      </c>
      <c r="D1278" t="s">
        <v>12551</v>
      </c>
      <c r="E1278" t="s">
        <v>5440</v>
      </c>
      <c r="F1278" t="s">
        <v>12595</v>
      </c>
      <c r="G1278" t="s">
        <v>12823</v>
      </c>
    </row>
    <row r="1279" spans="1:7">
      <c r="A1279" t="s">
        <v>7950</v>
      </c>
      <c r="C1279" t="s">
        <v>12544</v>
      </c>
      <c r="D1279" t="s">
        <v>12551</v>
      </c>
      <c r="E1279" t="s">
        <v>5440</v>
      </c>
      <c r="F1279" t="s">
        <v>12595</v>
      </c>
      <c r="G1279" t="s">
        <v>12824</v>
      </c>
    </row>
    <row r="1280" spans="1:7">
      <c r="A1280" t="s">
        <v>7951</v>
      </c>
      <c r="C1280" t="s">
        <v>12544</v>
      </c>
      <c r="D1280" t="s">
        <v>12551</v>
      </c>
      <c r="E1280" t="s">
        <v>5440</v>
      </c>
      <c r="F1280" t="s">
        <v>12595</v>
      </c>
      <c r="G1280" t="s">
        <v>12825</v>
      </c>
    </row>
    <row r="1281" spans="1:7">
      <c r="A1281" t="s">
        <v>7952</v>
      </c>
      <c r="B1281" t="s">
        <v>12423</v>
      </c>
      <c r="C1281" t="s">
        <v>12542</v>
      </c>
      <c r="D1281" t="s">
        <v>12550</v>
      </c>
      <c r="E1281" t="s">
        <v>5441</v>
      </c>
      <c r="F1281" t="s">
        <v>12595</v>
      </c>
      <c r="G1281" t="s">
        <v>12600</v>
      </c>
    </row>
    <row r="1282" spans="1:7">
      <c r="A1282" t="s">
        <v>7953</v>
      </c>
      <c r="B1282" t="s">
        <v>12423</v>
      </c>
      <c r="C1282" t="s">
        <v>12545</v>
      </c>
      <c r="D1282" t="s">
        <v>12550</v>
      </c>
      <c r="E1282" t="s">
        <v>5442</v>
      </c>
      <c r="F1282" t="s">
        <v>12596</v>
      </c>
      <c r="G1282" t="s">
        <v>1940</v>
      </c>
    </row>
    <row r="1283" spans="1:7">
      <c r="A1283" t="s">
        <v>7954</v>
      </c>
      <c r="B1283" t="s">
        <v>12423</v>
      </c>
      <c r="C1283" t="s">
        <v>12542</v>
      </c>
      <c r="D1283" t="s">
        <v>12565</v>
      </c>
      <c r="E1283" t="s">
        <v>5440</v>
      </c>
      <c r="F1283" t="s">
        <v>12595</v>
      </c>
      <c r="G1283" t="s">
        <v>1940</v>
      </c>
    </row>
    <row r="1284" spans="1:7">
      <c r="A1284" t="s">
        <v>7955</v>
      </c>
      <c r="B1284" t="s">
        <v>12423</v>
      </c>
      <c r="C1284" t="s">
        <v>12545</v>
      </c>
      <c r="D1284" t="s">
        <v>12571</v>
      </c>
      <c r="E1284" t="s">
        <v>5442</v>
      </c>
      <c r="F1284" t="s">
        <v>12595</v>
      </c>
      <c r="G1284" t="s">
        <v>12826</v>
      </c>
    </row>
    <row r="1285" spans="1:7">
      <c r="A1285" t="s">
        <v>7956</v>
      </c>
      <c r="B1285" t="s">
        <v>12423</v>
      </c>
      <c r="C1285" t="s">
        <v>12545</v>
      </c>
      <c r="D1285" t="s">
        <v>12571</v>
      </c>
      <c r="E1285" t="s">
        <v>5450</v>
      </c>
      <c r="F1285" t="s">
        <v>12596</v>
      </c>
      <c r="G1285" t="s">
        <v>1940</v>
      </c>
    </row>
    <row r="1286" spans="1:7">
      <c r="A1286" t="s">
        <v>7957</v>
      </c>
      <c r="B1286" t="s">
        <v>12423</v>
      </c>
      <c r="C1286" t="s">
        <v>12544</v>
      </c>
      <c r="D1286" t="s">
        <v>12552</v>
      </c>
      <c r="E1286" t="s">
        <v>5440</v>
      </c>
      <c r="F1286" t="s">
        <v>12595</v>
      </c>
      <c r="G1286" t="s">
        <v>12600</v>
      </c>
    </row>
    <row r="1287" spans="1:7">
      <c r="A1287" t="s">
        <v>7958</v>
      </c>
      <c r="C1287" t="s">
        <v>12547</v>
      </c>
      <c r="D1287" t="s">
        <v>12571</v>
      </c>
      <c r="E1287" t="s">
        <v>5441</v>
      </c>
      <c r="F1287" t="s">
        <v>12596</v>
      </c>
      <c r="G1287" t="s">
        <v>12827</v>
      </c>
    </row>
    <row r="1288" spans="1:7">
      <c r="A1288" t="s">
        <v>7959</v>
      </c>
      <c r="C1288" t="s">
        <v>12544</v>
      </c>
      <c r="D1288" t="s">
        <v>12551</v>
      </c>
      <c r="E1288" t="s">
        <v>5440</v>
      </c>
      <c r="F1288" t="s">
        <v>12595</v>
      </c>
      <c r="G1288" t="s">
        <v>12600</v>
      </c>
    </row>
    <row r="1289" spans="1:7">
      <c r="A1289" t="s">
        <v>7960</v>
      </c>
      <c r="C1289" t="s">
        <v>12543</v>
      </c>
      <c r="D1289" t="s">
        <v>12543</v>
      </c>
      <c r="E1289" t="s">
        <v>5439</v>
      </c>
      <c r="F1289" t="s">
        <v>12543</v>
      </c>
    </row>
    <row r="1290" spans="1:7">
      <c r="A1290" t="s">
        <v>7961</v>
      </c>
      <c r="C1290" t="s">
        <v>12544</v>
      </c>
      <c r="D1290" t="s">
        <v>12551</v>
      </c>
      <c r="E1290" t="s">
        <v>5440</v>
      </c>
      <c r="F1290" t="s">
        <v>12595</v>
      </c>
      <c r="G1290" t="s">
        <v>12600</v>
      </c>
    </row>
    <row r="1291" spans="1:7">
      <c r="A1291" t="s">
        <v>7962</v>
      </c>
      <c r="C1291" t="s">
        <v>12544</v>
      </c>
      <c r="D1291" t="s">
        <v>12551</v>
      </c>
      <c r="E1291" t="s">
        <v>5440</v>
      </c>
      <c r="F1291" t="s">
        <v>12595</v>
      </c>
      <c r="G1291" t="s">
        <v>12600</v>
      </c>
    </row>
    <row r="1292" spans="1:7">
      <c r="A1292" t="s">
        <v>7963</v>
      </c>
      <c r="C1292" t="s">
        <v>12544</v>
      </c>
      <c r="D1292" t="s">
        <v>12551</v>
      </c>
      <c r="E1292" t="s">
        <v>5440</v>
      </c>
      <c r="F1292" t="s">
        <v>12595</v>
      </c>
      <c r="G1292" t="s">
        <v>12600</v>
      </c>
    </row>
    <row r="1293" spans="1:7">
      <c r="A1293" t="s">
        <v>7964</v>
      </c>
      <c r="C1293" t="s">
        <v>12544</v>
      </c>
      <c r="D1293" t="s">
        <v>12551</v>
      </c>
      <c r="E1293" t="s">
        <v>5440</v>
      </c>
      <c r="F1293" t="s">
        <v>12595</v>
      </c>
      <c r="G1293" t="s">
        <v>12600</v>
      </c>
    </row>
    <row r="1294" spans="1:7">
      <c r="A1294" t="s">
        <v>7965</v>
      </c>
      <c r="C1294" t="s">
        <v>12544</v>
      </c>
      <c r="D1294" t="s">
        <v>12551</v>
      </c>
      <c r="E1294" t="s">
        <v>5440</v>
      </c>
      <c r="F1294" t="s">
        <v>12595</v>
      </c>
      <c r="G1294" t="s">
        <v>12600</v>
      </c>
    </row>
    <row r="1295" spans="1:7">
      <c r="A1295" t="s">
        <v>7966</v>
      </c>
      <c r="C1295" t="s">
        <v>12544</v>
      </c>
      <c r="D1295" t="s">
        <v>12551</v>
      </c>
      <c r="E1295" t="s">
        <v>5440</v>
      </c>
      <c r="F1295" t="s">
        <v>12595</v>
      </c>
      <c r="G1295" t="s">
        <v>12600</v>
      </c>
    </row>
    <row r="1296" spans="1:7">
      <c r="A1296" t="s">
        <v>7967</v>
      </c>
      <c r="C1296" t="s">
        <v>12544</v>
      </c>
      <c r="D1296" t="s">
        <v>12551</v>
      </c>
      <c r="E1296" t="s">
        <v>5440</v>
      </c>
      <c r="F1296" t="s">
        <v>12595</v>
      </c>
      <c r="G1296" t="s">
        <v>12600</v>
      </c>
    </row>
    <row r="1297" spans="1:7">
      <c r="A1297" t="s">
        <v>7968</v>
      </c>
      <c r="C1297" t="s">
        <v>12544</v>
      </c>
      <c r="D1297" t="s">
        <v>12551</v>
      </c>
      <c r="E1297" t="s">
        <v>5440</v>
      </c>
      <c r="F1297" t="s">
        <v>12595</v>
      </c>
      <c r="G1297" t="s">
        <v>12600</v>
      </c>
    </row>
    <row r="1298" spans="1:7">
      <c r="A1298" t="s">
        <v>7969</v>
      </c>
      <c r="C1298" t="s">
        <v>12544</v>
      </c>
      <c r="D1298" t="s">
        <v>12551</v>
      </c>
      <c r="E1298" t="s">
        <v>5440</v>
      </c>
      <c r="F1298" t="s">
        <v>12595</v>
      </c>
      <c r="G1298" t="s">
        <v>12600</v>
      </c>
    </row>
    <row r="1299" spans="1:7">
      <c r="A1299" t="s">
        <v>7970</v>
      </c>
      <c r="C1299" t="s">
        <v>12544</v>
      </c>
      <c r="D1299" t="s">
        <v>12551</v>
      </c>
      <c r="E1299" t="s">
        <v>5440</v>
      </c>
      <c r="F1299" t="s">
        <v>12595</v>
      </c>
      <c r="G1299" t="s">
        <v>12600</v>
      </c>
    </row>
    <row r="1300" spans="1:7">
      <c r="A1300" t="s">
        <v>7971</v>
      </c>
      <c r="C1300" t="s">
        <v>12544</v>
      </c>
      <c r="D1300" t="s">
        <v>12551</v>
      </c>
      <c r="E1300" t="s">
        <v>5440</v>
      </c>
      <c r="F1300" t="s">
        <v>12595</v>
      </c>
      <c r="G1300" t="s">
        <v>12600</v>
      </c>
    </row>
    <row r="1301" spans="1:7">
      <c r="A1301" t="s">
        <v>7972</v>
      </c>
      <c r="C1301" t="s">
        <v>12544</v>
      </c>
      <c r="D1301" t="s">
        <v>12551</v>
      </c>
      <c r="E1301" t="s">
        <v>5440</v>
      </c>
      <c r="F1301" t="s">
        <v>12595</v>
      </c>
      <c r="G1301" t="s">
        <v>12600</v>
      </c>
    </row>
    <row r="1302" spans="1:7">
      <c r="A1302" t="s">
        <v>7973</v>
      </c>
      <c r="C1302" t="s">
        <v>12544</v>
      </c>
      <c r="D1302" t="s">
        <v>12551</v>
      </c>
      <c r="E1302" t="s">
        <v>5440</v>
      </c>
      <c r="F1302" t="s">
        <v>12595</v>
      </c>
      <c r="G1302" t="s">
        <v>12600</v>
      </c>
    </row>
    <row r="1303" spans="1:7">
      <c r="A1303" t="s">
        <v>7974</v>
      </c>
      <c r="C1303" t="s">
        <v>12544</v>
      </c>
      <c r="D1303" t="s">
        <v>12551</v>
      </c>
      <c r="E1303" t="s">
        <v>5440</v>
      </c>
      <c r="F1303" t="s">
        <v>12595</v>
      </c>
      <c r="G1303" t="s">
        <v>12600</v>
      </c>
    </row>
    <row r="1304" spans="1:7">
      <c r="A1304" t="s">
        <v>7975</v>
      </c>
      <c r="C1304" t="s">
        <v>12544</v>
      </c>
      <c r="D1304" t="s">
        <v>12551</v>
      </c>
      <c r="E1304" t="s">
        <v>5440</v>
      </c>
      <c r="F1304" t="s">
        <v>12595</v>
      </c>
      <c r="G1304" t="s">
        <v>12600</v>
      </c>
    </row>
    <row r="1305" spans="1:7">
      <c r="A1305" t="s">
        <v>7976</v>
      </c>
      <c r="C1305" t="s">
        <v>12544</v>
      </c>
      <c r="D1305" t="s">
        <v>12551</v>
      </c>
      <c r="E1305" t="s">
        <v>5440</v>
      </c>
      <c r="F1305" t="s">
        <v>12595</v>
      </c>
      <c r="G1305" t="s">
        <v>12600</v>
      </c>
    </row>
    <row r="1306" spans="1:7">
      <c r="A1306" t="s">
        <v>7977</v>
      </c>
      <c r="C1306" t="s">
        <v>12544</v>
      </c>
      <c r="D1306" t="s">
        <v>12551</v>
      </c>
      <c r="E1306" t="s">
        <v>5440</v>
      </c>
      <c r="F1306" t="s">
        <v>12595</v>
      </c>
      <c r="G1306" t="s">
        <v>12600</v>
      </c>
    </row>
    <row r="1307" spans="1:7">
      <c r="A1307" t="s">
        <v>7978</v>
      </c>
      <c r="C1307" t="s">
        <v>12544</v>
      </c>
      <c r="D1307" t="s">
        <v>12551</v>
      </c>
      <c r="E1307" t="s">
        <v>5440</v>
      </c>
      <c r="F1307" t="s">
        <v>12595</v>
      </c>
      <c r="G1307" t="s">
        <v>12600</v>
      </c>
    </row>
    <row r="1308" spans="1:7">
      <c r="A1308" t="s">
        <v>7979</v>
      </c>
      <c r="C1308" t="s">
        <v>12544</v>
      </c>
      <c r="D1308" t="s">
        <v>12551</v>
      </c>
      <c r="E1308" t="s">
        <v>5440</v>
      </c>
      <c r="F1308" t="s">
        <v>12595</v>
      </c>
      <c r="G1308" t="s">
        <v>12600</v>
      </c>
    </row>
    <row r="1309" spans="1:7">
      <c r="A1309" t="s">
        <v>7980</v>
      </c>
      <c r="C1309" t="s">
        <v>12544</v>
      </c>
      <c r="D1309" t="s">
        <v>12551</v>
      </c>
      <c r="E1309" t="s">
        <v>5440</v>
      </c>
      <c r="F1309" t="s">
        <v>12595</v>
      </c>
      <c r="G1309" t="s">
        <v>12600</v>
      </c>
    </row>
    <row r="1310" spans="1:7">
      <c r="A1310" t="s">
        <v>7981</v>
      </c>
      <c r="C1310" t="s">
        <v>12544</v>
      </c>
      <c r="D1310" t="s">
        <v>12551</v>
      </c>
      <c r="E1310" t="s">
        <v>5440</v>
      </c>
      <c r="F1310" t="s">
        <v>12595</v>
      </c>
      <c r="G1310" t="s">
        <v>12600</v>
      </c>
    </row>
    <row r="1311" spans="1:7">
      <c r="A1311" t="s">
        <v>7982</v>
      </c>
      <c r="C1311" t="s">
        <v>12544</v>
      </c>
      <c r="D1311" t="s">
        <v>12551</v>
      </c>
      <c r="E1311" t="s">
        <v>5440</v>
      </c>
      <c r="F1311" t="s">
        <v>12595</v>
      </c>
      <c r="G1311" t="s">
        <v>12600</v>
      </c>
    </row>
    <row r="1312" spans="1:7">
      <c r="A1312" t="s">
        <v>7983</v>
      </c>
      <c r="C1312" t="s">
        <v>12544</v>
      </c>
      <c r="D1312" t="s">
        <v>12551</v>
      </c>
      <c r="E1312" t="s">
        <v>5440</v>
      </c>
      <c r="F1312" t="s">
        <v>12595</v>
      </c>
      <c r="G1312" t="s">
        <v>12600</v>
      </c>
    </row>
    <row r="1313" spans="1:7">
      <c r="A1313" t="s">
        <v>7984</v>
      </c>
      <c r="C1313" t="s">
        <v>12544</v>
      </c>
      <c r="D1313" t="s">
        <v>12551</v>
      </c>
      <c r="E1313" t="s">
        <v>5440</v>
      </c>
      <c r="F1313" t="s">
        <v>12595</v>
      </c>
      <c r="G1313" t="s">
        <v>12600</v>
      </c>
    </row>
    <row r="1314" spans="1:7">
      <c r="A1314" t="s">
        <v>7985</v>
      </c>
      <c r="C1314" t="s">
        <v>12544</v>
      </c>
      <c r="D1314" t="s">
        <v>12551</v>
      </c>
      <c r="E1314" t="s">
        <v>5440</v>
      </c>
      <c r="F1314" t="s">
        <v>12595</v>
      </c>
      <c r="G1314" t="s">
        <v>12600</v>
      </c>
    </row>
    <row r="1315" spans="1:7">
      <c r="A1315" t="s">
        <v>7986</v>
      </c>
      <c r="C1315" t="s">
        <v>12544</v>
      </c>
      <c r="D1315" t="s">
        <v>12551</v>
      </c>
      <c r="E1315" t="s">
        <v>5440</v>
      </c>
      <c r="F1315" t="s">
        <v>12595</v>
      </c>
      <c r="G1315" t="s">
        <v>12600</v>
      </c>
    </row>
    <row r="1316" spans="1:7">
      <c r="A1316" t="s">
        <v>7987</v>
      </c>
      <c r="C1316" t="s">
        <v>12544</v>
      </c>
      <c r="D1316" t="s">
        <v>12551</v>
      </c>
      <c r="E1316" t="s">
        <v>5440</v>
      </c>
      <c r="F1316" t="s">
        <v>12595</v>
      </c>
      <c r="G1316" t="s">
        <v>12600</v>
      </c>
    </row>
    <row r="1317" spans="1:7">
      <c r="A1317" t="s">
        <v>7988</v>
      </c>
      <c r="C1317" t="s">
        <v>12544</v>
      </c>
      <c r="D1317" t="s">
        <v>12551</v>
      </c>
      <c r="E1317" t="s">
        <v>5440</v>
      </c>
      <c r="F1317" t="s">
        <v>12595</v>
      </c>
      <c r="G1317" t="s">
        <v>12600</v>
      </c>
    </row>
    <row r="1318" spans="1:7">
      <c r="A1318" t="s">
        <v>7989</v>
      </c>
      <c r="C1318" t="s">
        <v>12544</v>
      </c>
      <c r="D1318" t="s">
        <v>12551</v>
      </c>
      <c r="E1318" t="s">
        <v>5440</v>
      </c>
      <c r="F1318" t="s">
        <v>12595</v>
      </c>
      <c r="G1318" t="s">
        <v>12600</v>
      </c>
    </row>
    <row r="1319" spans="1:7">
      <c r="A1319" t="s">
        <v>7990</v>
      </c>
      <c r="C1319" t="s">
        <v>12544</v>
      </c>
      <c r="D1319" t="s">
        <v>12551</v>
      </c>
      <c r="E1319" t="s">
        <v>5440</v>
      </c>
      <c r="F1319" t="s">
        <v>12595</v>
      </c>
      <c r="G1319" t="s">
        <v>12600</v>
      </c>
    </row>
    <row r="1320" spans="1:7">
      <c r="A1320" t="s">
        <v>7991</v>
      </c>
      <c r="C1320" t="s">
        <v>12544</v>
      </c>
      <c r="D1320" t="s">
        <v>12551</v>
      </c>
      <c r="E1320" t="s">
        <v>5440</v>
      </c>
      <c r="F1320" t="s">
        <v>12595</v>
      </c>
      <c r="G1320" t="s">
        <v>12600</v>
      </c>
    </row>
    <row r="1321" spans="1:7">
      <c r="A1321" t="s">
        <v>7992</v>
      </c>
      <c r="C1321" t="s">
        <v>12544</v>
      </c>
      <c r="D1321" t="s">
        <v>12551</v>
      </c>
      <c r="E1321" t="s">
        <v>5440</v>
      </c>
      <c r="F1321" t="s">
        <v>12595</v>
      </c>
      <c r="G1321" t="s">
        <v>12600</v>
      </c>
    </row>
    <row r="1322" spans="1:7">
      <c r="A1322" t="s">
        <v>7993</v>
      </c>
      <c r="C1322" t="s">
        <v>12544</v>
      </c>
      <c r="D1322" t="s">
        <v>12551</v>
      </c>
      <c r="E1322" t="s">
        <v>5440</v>
      </c>
      <c r="F1322" t="s">
        <v>12595</v>
      </c>
      <c r="G1322" t="s">
        <v>12600</v>
      </c>
    </row>
    <row r="1323" spans="1:7">
      <c r="A1323" t="s">
        <v>7994</v>
      </c>
      <c r="C1323" t="s">
        <v>12544</v>
      </c>
      <c r="D1323" t="s">
        <v>12551</v>
      </c>
      <c r="E1323" t="s">
        <v>5440</v>
      </c>
      <c r="F1323" t="s">
        <v>12595</v>
      </c>
      <c r="G1323" t="s">
        <v>12600</v>
      </c>
    </row>
    <row r="1324" spans="1:7">
      <c r="A1324" t="s">
        <v>7995</v>
      </c>
      <c r="C1324" t="s">
        <v>12544</v>
      </c>
      <c r="D1324" t="s">
        <v>12551</v>
      </c>
      <c r="E1324" t="s">
        <v>5440</v>
      </c>
      <c r="F1324" t="s">
        <v>12595</v>
      </c>
      <c r="G1324" t="s">
        <v>12600</v>
      </c>
    </row>
    <row r="1325" spans="1:7">
      <c r="A1325" t="s">
        <v>7996</v>
      </c>
      <c r="C1325" t="s">
        <v>12544</v>
      </c>
      <c r="D1325" t="s">
        <v>12551</v>
      </c>
      <c r="E1325" t="s">
        <v>5440</v>
      </c>
      <c r="F1325" t="s">
        <v>12595</v>
      </c>
      <c r="G1325" t="s">
        <v>12600</v>
      </c>
    </row>
    <row r="1326" spans="1:7">
      <c r="A1326" t="s">
        <v>7997</v>
      </c>
      <c r="C1326" t="s">
        <v>12544</v>
      </c>
      <c r="D1326" t="s">
        <v>12551</v>
      </c>
      <c r="E1326" t="s">
        <v>5440</v>
      </c>
      <c r="F1326" t="s">
        <v>12595</v>
      </c>
      <c r="G1326" t="s">
        <v>12600</v>
      </c>
    </row>
    <row r="1327" spans="1:7">
      <c r="A1327" t="s">
        <v>7998</v>
      </c>
      <c r="C1327" t="s">
        <v>12544</v>
      </c>
      <c r="D1327" t="s">
        <v>12551</v>
      </c>
      <c r="E1327" t="s">
        <v>5440</v>
      </c>
      <c r="F1327" t="s">
        <v>12595</v>
      </c>
      <c r="G1327" t="s">
        <v>12600</v>
      </c>
    </row>
    <row r="1328" spans="1:7">
      <c r="A1328" t="s">
        <v>7999</v>
      </c>
      <c r="C1328" t="s">
        <v>12544</v>
      </c>
      <c r="D1328" t="s">
        <v>12551</v>
      </c>
      <c r="E1328" t="s">
        <v>5440</v>
      </c>
      <c r="F1328" t="s">
        <v>12595</v>
      </c>
      <c r="G1328" t="s">
        <v>12600</v>
      </c>
    </row>
    <row r="1329" spans="1:7">
      <c r="A1329" t="s">
        <v>8000</v>
      </c>
      <c r="C1329" t="s">
        <v>12544</v>
      </c>
      <c r="D1329" t="s">
        <v>12551</v>
      </c>
      <c r="E1329" t="s">
        <v>5440</v>
      </c>
      <c r="F1329" t="s">
        <v>12595</v>
      </c>
      <c r="G1329" t="s">
        <v>12600</v>
      </c>
    </row>
    <row r="1330" spans="1:7">
      <c r="A1330" t="s">
        <v>8001</v>
      </c>
      <c r="C1330" t="s">
        <v>12544</v>
      </c>
      <c r="D1330" t="s">
        <v>12551</v>
      </c>
      <c r="E1330" t="s">
        <v>5440</v>
      </c>
      <c r="F1330" t="s">
        <v>12595</v>
      </c>
      <c r="G1330" t="s">
        <v>12600</v>
      </c>
    </row>
    <row r="1331" spans="1:7">
      <c r="A1331" t="s">
        <v>8002</v>
      </c>
      <c r="C1331" t="s">
        <v>12544</v>
      </c>
      <c r="D1331" t="s">
        <v>12551</v>
      </c>
      <c r="E1331" t="s">
        <v>5440</v>
      </c>
      <c r="F1331" t="s">
        <v>12595</v>
      </c>
      <c r="G1331" t="s">
        <v>12600</v>
      </c>
    </row>
    <row r="1332" spans="1:7">
      <c r="A1332" t="s">
        <v>8003</v>
      </c>
      <c r="C1332" t="s">
        <v>12544</v>
      </c>
      <c r="D1332" t="s">
        <v>12551</v>
      </c>
      <c r="E1332" t="s">
        <v>5440</v>
      </c>
      <c r="F1332" t="s">
        <v>12595</v>
      </c>
      <c r="G1332" t="s">
        <v>12600</v>
      </c>
    </row>
    <row r="1333" spans="1:7">
      <c r="A1333" t="s">
        <v>8004</v>
      </c>
      <c r="C1333" t="s">
        <v>12544</v>
      </c>
      <c r="D1333" t="s">
        <v>12551</v>
      </c>
      <c r="E1333" t="s">
        <v>5440</v>
      </c>
      <c r="F1333" t="s">
        <v>12595</v>
      </c>
      <c r="G1333" t="s">
        <v>12600</v>
      </c>
    </row>
    <row r="1334" spans="1:7">
      <c r="A1334" t="s">
        <v>8005</v>
      </c>
      <c r="C1334" t="s">
        <v>12544</v>
      </c>
      <c r="D1334" t="s">
        <v>12551</v>
      </c>
      <c r="E1334" t="s">
        <v>5440</v>
      </c>
      <c r="F1334" t="s">
        <v>12595</v>
      </c>
      <c r="G1334" t="s">
        <v>12600</v>
      </c>
    </row>
    <row r="1335" spans="1:7">
      <c r="A1335" t="s">
        <v>8006</v>
      </c>
      <c r="C1335" t="s">
        <v>12544</v>
      </c>
      <c r="D1335" t="s">
        <v>12551</v>
      </c>
      <c r="E1335" t="s">
        <v>5440</v>
      </c>
      <c r="F1335" t="s">
        <v>12595</v>
      </c>
      <c r="G1335" t="s">
        <v>12600</v>
      </c>
    </row>
    <row r="1336" spans="1:7">
      <c r="A1336" t="s">
        <v>8007</v>
      </c>
      <c r="C1336" t="s">
        <v>12544</v>
      </c>
      <c r="D1336" t="s">
        <v>12551</v>
      </c>
      <c r="E1336" t="s">
        <v>5440</v>
      </c>
      <c r="F1336" t="s">
        <v>12595</v>
      </c>
      <c r="G1336" t="s">
        <v>12600</v>
      </c>
    </row>
    <row r="1337" spans="1:7">
      <c r="A1337" t="s">
        <v>8008</v>
      </c>
      <c r="C1337" t="s">
        <v>12544</v>
      </c>
      <c r="D1337" t="s">
        <v>12551</v>
      </c>
      <c r="E1337" t="s">
        <v>5440</v>
      </c>
      <c r="F1337" t="s">
        <v>12595</v>
      </c>
      <c r="G1337" t="s">
        <v>12600</v>
      </c>
    </row>
    <row r="1338" spans="1:7">
      <c r="A1338" t="s">
        <v>8009</v>
      </c>
      <c r="C1338" t="s">
        <v>12544</v>
      </c>
      <c r="D1338" t="s">
        <v>12551</v>
      </c>
      <c r="E1338" t="s">
        <v>5440</v>
      </c>
      <c r="F1338" t="s">
        <v>12595</v>
      </c>
      <c r="G1338" t="s">
        <v>12600</v>
      </c>
    </row>
    <row r="1339" spans="1:7">
      <c r="A1339" t="s">
        <v>8010</v>
      </c>
      <c r="C1339" t="s">
        <v>12544</v>
      </c>
      <c r="D1339" t="s">
        <v>12551</v>
      </c>
      <c r="E1339" t="s">
        <v>5440</v>
      </c>
      <c r="F1339" t="s">
        <v>12595</v>
      </c>
      <c r="G1339" t="s">
        <v>12600</v>
      </c>
    </row>
    <row r="1340" spans="1:7">
      <c r="A1340" t="s">
        <v>8011</v>
      </c>
      <c r="C1340" t="s">
        <v>12547</v>
      </c>
      <c r="D1340" t="s">
        <v>12558</v>
      </c>
      <c r="E1340" t="s">
        <v>5440</v>
      </c>
      <c r="F1340" t="s">
        <v>12597</v>
      </c>
    </row>
    <row r="1341" spans="1:7">
      <c r="A1341" t="s">
        <v>8012</v>
      </c>
      <c r="C1341" t="s">
        <v>12547</v>
      </c>
      <c r="D1341" t="s">
        <v>12558</v>
      </c>
      <c r="E1341" t="s">
        <v>5440</v>
      </c>
      <c r="F1341" t="s">
        <v>12597</v>
      </c>
    </row>
    <row r="1342" spans="1:7">
      <c r="A1342" t="s">
        <v>8013</v>
      </c>
      <c r="C1342" t="s">
        <v>12547</v>
      </c>
      <c r="D1342" t="s">
        <v>12568</v>
      </c>
      <c r="E1342" t="s">
        <v>5437</v>
      </c>
      <c r="F1342" t="s">
        <v>12597</v>
      </c>
      <c r="G1342" t="s">
        <v>1758</v>
      </c>
    </row>
    <row r="1343" spans="1:7">
      <c r="A1343" t="s">
        <v>8014</v>
      </c>
      <c r="C1343" t="s">
        <v>12547</v>
      </c>
      <c r="D1343" t="s">
        <v>12568</v>
      </c>
      <c r="E1343" t="s">
        <v>5437</v>
      </c>
      <c r="F1343" t="s">
        <v>12597</v>
      </c>
      <c r="G1343" t="s">
        <v>12828</v>
      </c>
    </row>
    <row r="1344" spans="1:7">
      <c r="A1344" t="s">
        <v>8015</v>
      </c>
      <c r="C1344" t="s">
        <v>12544</v>
      </c>
      <c r="D1344" t="s">
        <v>12564</v>
      </c>
      <c r="E1344" t="s">
        <v>5440</v>
      </c>
      <c r="F1344" t="s">
        <v>12595</v>
      </c>
      <c r="G1344" t="s">
        <v>12829</v>
      </c>
    </row>
    <row r="1345" spans="1:7">
      <c r="A1345" t="s">
        <v>8016</v>
      </c>
      <c r="B1345" t="s">
        <v>12425</v>
      </c>
      <c r="C1345" t="s">
        <v>12545</v>
      </c>
      <c r="D1345" t="s">
        <v>12561</v>
      </c>
      <c r="E1345" t="s">
        <v>5437</v>
      </c>
      <c r="F1345" t="s">
        <v>12595</v>
      </c>
      <c r="G1345" t="s">
        <v>12830</v>
      </c>
    </row>
    <row r="1346" spans="1:7">
      <c r="A1346" t="s">
        <v>8017</v>
      </c>
      <c r="C1346" t="s">
        <v>12543</v>
      </c>
      <c r="D1346" t="s">
        <v>12543</v>
      </c>
      <c r="E1346" t="s">
        <v>5439</v>
      </c>
      <c r="F1346" t="s">
        <v>12543</v>
      </c>
    </row>
    <row r="1347" spans="1:7">
      <c r="A1347" t="s">
        <v>8018</v>
      </c>
      <c r="C1347" t="s">
        <v>12544</v>
      </c>
      <c r="D1347" t="s">
        <v>12567</v>
      </c>
      <c r="E1347" t="s">
        <v>5440</v>
      </c>
      <c r="F1347" t="s">
        <v>12595</v>
      </c>
      <c r="G1347" t="s">
        <v>12831</v>
      </c>
    </row>
    <row r="1348" spans="1:7">
      <c r="A1348" t="s">
        <v>8019</v>
      </c>
      <c r="C1348" t="s">
        <v>12544</v>
      </c>
      <c r="D1348" t="s">
        <v>12567</v>
      </c>
      <c r="E1348" t="s">
        <v>5440</v>
      </c>
      <c r="F1348" t="s">
        <v>12595</v>
      </c>
    </row>
    <row r="1349" spans="1:7">
      <c r="A1349" t="s">
        <v>8020</v>
      </c>
      <c r="C1349" t="s">
        <v>12544</v>
      </c>
      <c r="D1349" t="s">
        <v>12564</v>
      </c>
      <c r="E1349" t="s">
        <v>5441</v>
      </c>
      <c r="F1349" t="s">
        <v>12595</v>
      </c>
      <c r="G1349" t="s">
        <v>12832</v>
      </c>
    </row>
    <row r="1350" spans="1:7">
      <c r="A1350" t="s">
        <v>8021</v>
      </c>
      <c r="B1350" t="s">
        <v>12424</v>
      </c>
      <c r="C1350" t="s">
        <v>12546</v>
      </c>
      <c r="D1350" t="s">
        <v>12556</v>
      </c>
      <c r="E1350" t="s">
        <v>5437</v>
      </c>
      <c r="F1350" t="s">
        <v>12596</v>
      </c>
      <c r="G1350" t="s">
        <v>1940</v>
      </c>
    </row>
    <row r="1351" spans="1:7">
      <c r="A1351" t="s">
        <v>8022</v>
      </c>
      <c r="B1351" t="s">
        <v>12423</v>
      </c>
      <c r="C1351" t="s">
        <v>12545</v>
      </c>
      <c r="D1351" t="s">
        <v>12550</v>
      </c>
      <c r="E1351" t="s">
        <v>5450</v>
      </c>
      <c r="F1351" t="s">
        <v>12595</v>
      </c>
      <c r="G1351" t="s">
        <v>1940</v>
      </c>
    </row>
    <row r="1352" spans="1:7">
      <c r="A1352" t="s">
        <v>8023</v>
      </c>
      <c r="C1352" t="s">
        <v>12546</v>
      </c>
      <c r="D1352" t="s">
        <v>12570</v>
      </c>
      <c r="E1352" t="s">
        <v>5441</v>
      </c>
      <c r="F1352" t="s">
        <v>12596</v>
      </c>
      <c r="G1352" t="s">
        <v>1940</v>
      </c>
    </row>
    <row r="1353" spans="1:7">
      <c r="A1353" t="s">
        <v>8024</v>
      </c>
      <c r="C1353" t="s">
        <v>12543</v>
      </c>
      <c r="D1353" t="s">
        <v>12543</v>
      </c>
      <c r="E1353" t="s">
        <v>5439</v>
      </c>
      <c r="F1353" t="s">
        <v>12543</v>
      </c>
    </row>
    <row r="1354" spans="1:7">
      <c r="A1354" t="s">
        <v>8025</v>
      </c>
      <c r="B1354" t="s">
        <v>12423</v>
      </c>
      <c r="C1354" t="s">
        <v>12546</v>
      </c>
      <c r="D1354" t="s">
        <v>12575</v>
      </c>
      <c r="E1354" t="s">
        <v>5440</v>
      </c>
      <c r="F1354" t="s">
        <v>12595</v>
      </c>
      <c r="G1354" t="s">
        <v>1667</v>
      </c>
    </row>
    <row r="1355" spans="1:7">
      <c r="A1355" t="s">
        <v>8026</v>
      </c>
      <c r="B1355" t="s">
        <v>12423</v>
      </c>
      <c r="C1355" t="s">
        <v>12546</v>
      </c>
      <c r="D1355" t="s">
        <v>12575</v>
      </c>
      <c r="E1355" t="s">
        <v>5440</v>
      </c>
      <c r="F1355" t="s">
        <v>12595</v>
      </c>
      <c r="G1355" t="s">
        <v>1940</v>
      </c>
    </row>
    <row r="1356" spans="1:7">
      <c r="A1356" t="s">
        <v>8027</v>
      </c>
      <c r="C1356" t="s">
        <v>12548</v>
      </c>
      <c r="D1356" t="s">
        <v>12569</v>
      </c>
      <c r="E1356" t="s">
        <v>5437</v>
      </c>
      <c r="F1356" t="s">
        <v>12596</v>
      </c>
      <c r="G1356" t="s">
        <v>12620</v>
      </c>
    </row>
    <row r="1357" spans="1:7">
      <c r="A1357" t="s">
        <v>8028</v>
      </c>
      <c r="B1357" t="s">
        <v>12423</v>
      </c>
      <c r="C1357" t="s">
        <v>12542</v>
      </c>
      <c r="D1357" t="s">
        <v>12550</v>
      </c>
      <c r="E1357" t="s">
        <v>5442</v>
      </c>
      <c r="F1357" t="s">
        <v>12594</v>
      </c>
      <c r="G1357" t="s">
        <v>12833</v>
      </c>
    </row>
    <row r="1358" spans="1:7">
      <c r="A1358" t="s">
        <v>8029</v>
      </c>
      <c r="B1358" t="s">
        <v>12423</v>
      </c>
      <c r="C1358" t="s">
        <v>12548</v>
      </c>
      <c r="D1358" t="s">
        <v>12569</v>
      </c>
      <c r="E1358" t="s">
        <v>5437</v>
      </c>
      <c r="F1358" t="s">
        <v>12596</v>
      </c>
      <c r="G1358" t="s">
        <v>1940</v>
      </c>
    </row>
    <row r="1359" spans="1:7">
      <c r="A1359" t="s">
        <v>8030</v>
      </c>
      <c r="C1359" t="s">
        <v>12543</v>
      </c>
      <c r="D1359" t="s">
        <v>12543</v>
      </c>
      <c r="E1359" t="s">
        <v>5439</v>
      </c>
      <c r="F1359" t="s">
        <v>12543</v>
      </c>
    </row>
    <row r="1360" spans="1:7">
      <c r="A1360" t="s">
        <v>8031</v>
      </c>
      <c r="C1360" t="s">
        <v>12544</v>
      </c>
      <c r="D1360" t="s">
        <v>12551</v>
      </c>
      <c r="E1360" t="s">
        <v>5440</v>
      </c>
      <c r="F1360" t="s">
        <v>12595</v>
      </c>
      <c r="G1360" t="s">
        <v>12834</v>
      </c>
    </row>
    <row r="1361" spans="1:7">
      <c r="A1361" t="s">
        <v>8032</v>
      </c>
      <c r="C1361" t="s">
        <v>12544</v>
      </c>
      <c r="D1361" t="s">
        <v>12551</v>
      </c>
      <c r="E1361" t="s">
        <v>5440</v>
      </c>
      <c r="F1361" t="s">
        <v>12595</v>
      </c>
      <c r="G1361" t="s">
        <v>12834</v>
      </c>
    </row>
    <row r="1362" spans="1:7">
      <c r="A1362" t="s">
        <v>8033</v>
      </c>
      <c r="C1362" t="s">
        <v>12544</v>
      </c>
      <c r="D1362" t="s">
        <v>12551</v>
      </c>
      <c r="E1362" t="s">
        <v>5440</v>
      </c>
      <c r="F1362" t="s">
        <v>12595</v>
      </c>
      <c r="G1362" t="s">
        <v>12834</v>
      </c>
    </row>
    <row r="1363" spans="1:7">
      <c r="A1363" t="s">
        <v>8034</v>
      </c>
      <c r="C1363" t="s">
        <v>12544</v>
      </c>
      <c r="D1363" t="s">
        <v>12551</v>
      </c>
      <c r="E1363" t="s">
        <v>5440</v>
      </c>
      <c r="F1363" t="s">
        <v>12595</v>
      </c>
      <c r="G1363" t="s">
        <v>12834</v>
      </c>
    </row>
    <row r="1364" spans="1:7">
      <c r="A1364" t="s">
        <v>8035</v>
      </c>
      <c r="C1364" t="s">
        <v>12544</v>
      </c>
      <c r="D1364" t="s">
        <v>12551</v>
      </c>
      <c r="E1364" t="s">
        <v>5440</v>
      </c>
      <c r="F1364" t="s">
        <v>12595</v>
      </c>
      <c r="G1364" t="s">
        <v>12834</v>
      </c>
    </row>
    <row r="1365" spans="1:7">
      <c r="A1365" t="s">
        <v>8036</v>
      </c>
      <c r="C1365" t="s">
        <v>12544</v>
      </c>
      <c r="D1365" t="s">
        <v>12551</v>
      </c>
      <c r="E1365" t="s">
        <v>5440</v>
      </c>
      <c r="F1365" t="s">
        <v>12595</v>
      </c>
      <c r="G1365" t="s">
        <v>12834</v>
      </c>
    </row>
    <row r="1366" spans="1:7">
      <c r="A1366" t="s">
        <v>8037</v>
      </c>
      <c r="C1366" t="s">
        <v>12544</v>
      </c>
      <c r="D1366" t="s">
        <v>12551</v>
      </c>
      <c r="E1366" t="s">
        <v>5440</v>
      </c>
      <c r="F1366" t="s">
        <v>12595</v>
      </c>
      <c r="G1366" t="s">
        <v>12834</v>
      </c>
    </row>
    <row r="1367" spans="1:7">
      <c r="A1367" t="s">
        <v>8038</v>
      </c>
      <c r="C1367" t="s">
        <v>12544</v>
      </c>
      <c r="D1367" t="s">
        <v>12551</v>
      </c>
      <c r="E1367" t="s">
        <v>5440</v>
      </c>
      <c r="F1367" t="s">
        <v>12595</v>
      </c>
      <c r="G1367" t="s">
        <v>12834</v>
      </c>
    </row>
    <row r="1368" spans="1:7">
      <c r="A1368" t="s">
        <v>8039</v>
      </c>
      <c r="C1368" t="s">
        <v>12544</v>
      </c>
      <c r="D1368" t="s">
        <v>12551</v>
      </c>
      <c r="E1368" t="s">
        <v>5440</v>
      </c>
      <c r="F1368" t="s">
        <v>12595</v>
      </c>
      <c r="G1368" t="s">
        <v>12834</v>
      </c>
    </row>
    <row r="1369" spans="1:7">
      <c r="A1369" t="s">
        <v>8040</v>
      </c>
      <c r="C1369" t="s">
        <v>12544</v>
      </c>
      <c r="D1369" t="s">
        <v>12551</v>
      </c>
      <c r="E1369" t="s">
        <v>5440</v>
      </c>
      <c r="F1369" t="s">
        <v>12595</v>
      </c>
      <c r="G1369" t="s">
        <v>12834</v>
      </c>
    </row>
    <row r="1370" spans="1:7">
      <c r="A1370" t="s">
        <v>8041</v>
      </c>
      <c r="C1370" t="s">
        <v>12544</v>
      </c>
      <c r="D1370" t="s">
        <v>12551</v>
      </c>
      <c r="E1370" t="s">
        <v>5440</v>
      </c>
      <c r="F1370" t="s">
        <v>12595</v>
      </c>
      <c r="G1370" t="s">
        <v>12834</v>
      </c>
    </row>
    <row r="1371" spans="1:7">
      <c r="A1371" t="s">
        <v>8042</v>
      </c>
      <c r="C1371" t="s">
        <v>12544</v>
      </c>
      <c r="D1371" t="s">
        <v>12551</v>
      </c>
      <c r="E1371" t="s">
        <v>5440</v>
      </c>
      <c r="F1371" t="s">
        <v>12595</v>
      </c>
      <c r="G1371" t="s">
        <v>12834</v>
      </c>
    </row>
    <row r="1372" spans="1:7">
      <c r="A1372" t="s">
        <v>8043</v>
      </c>
      <c r="C1372" t="s">
        <v>12544</v>
      </c>
      <c r="D1372" t="s">
        <v>12551</v>
      </c>
      <c r="E1372" t="s">
        <v>5440</v>
      </c>
      <c r="F1372" t="s">
        <v>12595</v>
      </c>
      <c r="G1372" t="s">
        <v>12834</v>
      </c>
    </row>
    <row r="1373" spans="1:7">
      <c r="A1373" t="s">
        <v>8044</v>
      </c>
      <c r="C1373" t="s">
        <v>12544</v>
      </c>
      <c r="D1373" t="s">
        <v>12551</v>
      </c>
      <c r="E1373" t="s">
        <v>5440</v>
      </c>
      <c r="F1373" t="s">
        <v>12595</v>
      </c>
      <c r="G1373" t="s">
        <v>12834</v>
      </c>
    </row>
    <row r="1374" spans="1:7">
      <c r="A1374" t="s">
        <v>8045</v>
      </c>
      <c r="C1374" t="s">
        <v>12544</v>
      </c>
      <c r="D1374" t="s">
        <v>12551</v>
      </c>
      <c r="E1374" t="s">
        <v>5440</v>
      </c>
      <c r="F1374" t="s">
        <v>12595</v>
      </c>
      <c r="G1374" t="s">
        <v>12834</v>
      </c>
    </row>
    <row r="1375" spans="1:7">
      <c r="A1375" t="s">
        <v>8046</v>
      </c>
      <c r="C1375" t="s">
        <v>12544</v>
      </c>
      <c r="D1375" t="s">
        <v>12551</v>
      </c>
      <c r="E1375" t="s">
        <v>5440</v>
      </c>
      <c r="F1375" t="s">
        <v>12595</v>
      </c>
      <c r="G1375" t="s">
        <v>12834</v>
      </c>
    </row>
    <row r="1376" spans="1:7">
      <c r="A1376" t="s">
        <v>8047</v>
      </c>
      <c r="C1376" t="s">
        <v>12544</v>
      </c>
      <c r="D1376" t="s">
        <v>12551</v>
      </c>
      <c r="E1376" t="s">
        <v>5440</v>
      </c>
      <c r="F1376" t="s">
        <v>12595</v>
      </c>
      <c r="G1376" t="s">
        <v>12834</v>
      </c>
    </row>
    <row r="1377" spans="1:7">
      <c r="A1377" t="s">
        <v>8048</v>
      </c>
      <c r="C1377" t="s">
        <v>12544</v>
      </c>
      <c r="D1377" t="s">
        <v>12551</v>
      </c>
      <c r="E1377" t="s">
        <v>5440</v>
      </c>
      <c r="F1377" t="s">
        <v>12595</v>
      </c>
      <c r="G1377" t="s">
        <v>12834</v>
      </c>
    </row>
    <row r="1378" spans="1:7">
      <c r="A1378" t="s">
        <v>8049</v>
      </c>
      <c r="C1378" t="s">
        <v>12544</v>
      </c>
      <c r="D1378" t="s">
        <v>12551</v>
      </c>
      <c r="E1378" t="s">
        <v>5440</v>
      </c>
      <c r="F1378" t="s">
        <v>12595</v>
      </c>
      <c r="G1378" t="s">
        <v>12834</v>
      </c>
    </row>
    <row r="1379" spans="1:7">
      <c r="A1379" t="s">
        <v>8050</v>
      </c>
      <c r="C1379" t="s">
        <v>12544</v>
      </c>
      <c r="D1379" t="s">
        <v>12551</v>
      </c>
      <c r="E1379" t="s">
        <v>5440</v>
      </c>
      <c r="F1379" t="s">
        <v>12595</v>
      </c>
      <c r="G1379" t="s">
        <v>12834</v>
      </c>
    </row>
    <row r="1380" spans="1:7">
      <c r="A1380" t="s">
        <v>8051</v>
      </c>
      <c r="C1380" t="s">
        <v>12544</v>
      </c>
      <c r="D1380" t="s">
        <v>12551</v>
      </c>
      <c r="E1380" t="s">
        <v>5440</v>
      </c>
      <c r="F1380" t="s">
        <v>12595</v>
      </c>
      <c r="G1380" t="s">
        <v>12834</v>
      </c>
    </row>
    <row r="1381" spans="1:7">
      <c r="A1381" t="s">
        <v>8052</v>
      </c>
      <c r="C1381" t="s">
        <v>12544</v>
      </c>
      <c r="D1381" t="s">
        <v>12551</v>
      </c>
      <c r="E1381" t="s">
        <v>5440</v>
      </c>
      <c r="F1381" t="s">
        <v>12595</v>
      </c>
      <c r="G1381" t="s">
        <v>12834</v>
      </c>
    </row>
    <row r="1382" spans="1:7">
      <c r="A1382" t="s">
        <v>8053</v>
      </c>
      <c r="C1382" t="s">
        <v>12544</v>
      </c>
      <c r="D1382" t="s">
        <v>12551</v>
      </c>
      <c r="E1382" t="s">
        <v>5440</v>
      </c>
      <c r="F1382" t="s">
        <v>12595</v>
      </c>
      <c r="G1382" t="s">
        <v>12834</v>
      </c>
    </row>
    <row r="1383" spans="1:7">
      <c r="A1383" t="s">
        <v>8054</v>
      </c>
      <c r="C1383" t="s">
        <v>12544</v>
      </c>
      <c r="D1383" t="s">
        <v>12551</v>
      </c>
      <c r="E1383" t="s">
        <v>5440</v>
      </c>
      <c r="F1383" t="s">
        <v>12595</v>
      </c>
      <c r="G1383" t="s">
        <v>12834</v>
      </c>
    </row>
    <row r="1384" spans="1:7">
      <c r="A1384" t="s">
        <v>8055</v>
      </c>
      <c r="C1384" t="s">
        <v>12544</v>
      </c>
      <c r="D1384" t="s">
        <v>12551</v>
      </c>
      <c r="E1384" t="s">
        <v>5440</v>
      </c>
      <c r="F1384" t="s">
        <v>12595</v>
      </c>
      <c r="G1384" t="s">
        <v>12834</v>
      </c>
    </row>
    <row r="1385" spans="1:7">
      <c r="A1385" t="s">
        <v>8056</v>
      </c>
      <c r="C1385" t="s">
        <v>12544</v>
      </c>
      <c r="D1385" t="s">
        <v>12551</v>
      </c>
      <c r="E1385" t="s">
        <v>5440</v>
      </c>
      <c r="F1385" t="s">
        <v>12595</v>
      </c>
      <c r="G1385" t="s">
        <v>12834</v>
      </c>
    </row>
    <row r="1386" spans="1:7">
      <c r="A1386" t="s">
        <v>8057</v>
      </c>
      <c r="C1386" t="s">
        <v>12544</v>
      </c>
      <c r="D1386" t="s">
        <v>12551</v>
      </c>
      <c r="E1386" t="s">
        <v>5440</v>
      </c>
      <c r="F1386" t="s">
        <v>12595</v>
      </c>
      <c r="G1386" t="s">
        <v>12834</v>
      </c>
    </row>
    <row r="1387" spans="1:7">
      <c r="A1387" t="s">
        <v>8058</v>
      </c>
      <c r="C1387" t="s">
        <v>12544</v>
      </c>
      <c r="D1387" t="s">
        <v>12551</v>
      </c>
      <c r="E1387" t="s">
        <v>5440</v>
      </c>
      <c r="F1387" t="s">
        <v>12595</v>
      </c>
      <c r="G1387" t="s">
        <v>12834</v>
      </c>
    </row>
    <row r="1388" spans="1:7">
      <c r="A1388" t="s">
        <v>8059</v>
      </c>
      <c r="C1388" t="s">
        <v>12544</v>
      </c>
      <c r="D1388" t="s">
        <v>12551</v>
      </c>
      <c r="E1388" t="s">
        <v>5440</v>
      </c>
      <c r="F1388" t="s">
        <v>12595</v>
      </c>
      <c r="G1388" t="s">
        <v>12834</v>
      </c>
    </row>
    <row r="1389" spans="1:7">
      <c r="A1389" t="s">
        <v>8060</v>
      </c>
      <c r="C1389" t="s">
        <v>12544</v>
      </c>
      <c r="D1389" t="s">
        <v>12551</v>
      </c>
      <c r="E1389" t="s">
        <v>5440</v>
      </c>
      <c r="F1389" t="s">
        <v>12595</v>
      </c>
      <c r="G1389" t="s">
        <v>12834</v>
      </c>
    </row>
    <row r="1390" spans="1:7">
      <c r="A1390" t="s">
        <v>8061</v>
      </c>
      <c r="C1390" t="s">
        <v>12544</v>
      </c>
      <c r="D1390" t="s">
        <v>12551</v>
      </c>
      <c r="E1390" t="s">
        <v>5440</v>
      </c>
      <c r="F1390" t="s">
        <v>12595</v>
      </c>
      <c r="G1390" t="s">
        <v>12834</v>
      </c>
    </row>
    <row r="1391" spans="1:7">
      <c r="A1391" t="s">
        <v>8062</v>
      </c>
      <c r="C1391" t="s">
        <v>12544</v>
      </c>
      <c r="D1391" t="s">
        <v>12551</v>
      </c>
      <c r="E1391" t="s">
        <v>5440</v>
      </c>
      <c r="F1391" t="s">
        <v>12595</v>
      </c>
      <c r="G1391" t="s">
        <v>12834</v>
      </c>
    </row>
    <row r="1392" spans="1:7">
      <c r="A1392" t="s">
        <v>8063</v>
      </c>
      <c r="C1392" t="s">
        <v>12544</v>
      </c>
      <c r="D1392" t="s">
        <v>12551</v>
      </c>
      <c r="E1392" t="s">
        <v>5440</v>
      </c>
      <c r="F1392" t="s">
        <v>12595</v>
      </c>
      <c r="G1392" t="s">
        <v>12834</v>
      </c>
    </row>
    <row r="1393" spans="1:7">
      <c r="A1393" t="s">
        <v>8064</v>
      </c>
      <c r="C1393" t="s">
        <v>12544</v>
      </c>
      <c r="D1393" t="s">
        <v>12551</v>
      </c>
      <c r="E1393" t="s">
        <v>5440</v>
      </c>
      <c r="F1393" t="s">
        <v>12595</v>
      </c>
      <c r="G1393" t="s">
        <v>12834</v>
      </c>
    </row>
    <row r="1394" spans="1:7">
      <c r="A1394" t="s">
        <v>8065</v>
      </c>
      <c r="C1394" t="s">
        <v>12544</v>
      </c>
      <c r="D1394" t="s">
        <v>12551</v>
      </c>
      <c r="E1394" t="s">
        <v>5440</v>
      </c>
      <c r="F1394" t="s">
        <v>12595</v>
      </c>
      <c r="G1394" t="s">
        <v>12834</v>
      </c>
    </row>
    <row r="1395" spans="1:7">
      <c r="A1395" t="s">
        <v>8066</v>
      </c>
      <c r="C1395" t="s">
        <v>12544</v>
      </c>
      <c r="D1395" t="s">
        <v>12551</v>
      </c>
      <c r="E1395" t="s">
        <v>5440</v>
      </c>
      <c r="F1395" t="s">
        <v>12595</v>
      </c>
      <c r="G1395" t="s">
        <v>12834</v>
      </c>
    </row>
    <row r="1396" spans="1:7">
      <c r="A1396" t="s">
        <v>8067</v>
      </c>
      <c r="C1396" t="s">
        <v>12544</v>
      </c>
      <c r="D1396" t="s">
        <v>12551</v>
      </c>
      <c r="E1396" t="s">
        <v>5440</v>
      </c>
      <c r="F1396" t="s">
        <v>12595</v>
      </c>
      <c r="G1396" t="s">
        <v>12834</v>
      </c>
    </row>
    <row r="1397" spans="1:7">
      <c r="A1397" t="s">
        <v>8068</v>
      </c>
      <c r="C1397" t="s">
        <v>12544</v>
      </c>
      <c r="D1397" t="s">
        <v>12551</v>
      </c>
      <c r="E1397" t="s">
        <v>5440</v>
      </c>
      <c r="F1397" t="s">
        <v>12595</v>
      </c>
      <c r="G1397" t="s">
        <v>12834</v>
      </c>
    </row>
    <row r="1398" spans="1:7">
      <c r="A1398" t="s">
        <v>8069</v>
      </c>
      <c r="C1398" t="s">
        <v>12544</v>
      </c>
      <c r="D1398" t="s">
        <v>12551</v>
      </c>
      <c r="E1398" t="s">
        <v>5440</v>
      </c>
      <c r="F1398" t="s">
        <v>12595</v>
      </c>
      <c r="G1398" t="s">
        <v>12834</v>
      </c>
    </row>
    <row r="1399" spans="1:7">
      <c r="A1399" t="s">
        <v>8070</v>
      </c>
      <c r="C1399" t="s">
        <v>12544</v>
      </c>
      <c r="D1399" t="s">
        <v>12551</v>
      </c>
      <c r="E1399" t="s">
        <v>5440</v>
      </c>
      <c r="F1399" t="s">
        <v>12595</v>
      </c>
      <c r="G1399" t="s">
        <v>12834</v>
      </c>
    </row>
    <row r="1400" spans="1:7">
      <c r="A1400" t="s">
        <v>8071</v>
      </c>
      <c r="C1400" t="s">
        <v>12544</v>
      </c>
      <c r="D1400" t="s">
        <v>12551</v>
      </c>
      <c r="E1400" t="s">
        <v>5440</v>
      </c>
      <c r="F1400" t="s">
        <v>12595</v>
      </c>
      <c r="G1400" t="s">
        <v>12834</v>
      </c>
    </row>
    <row r="1401" spans="1:7">
      <c r="A1401" t="s">
        <v>8072</v>
      </c>
      <c r="C1401" t="s">
        <v>12544</v>
      </c>
      <c r="D1401" t="s">
        <v>12551</v>
      </c>
      <c r="E1401" t="s">
        <v>5440</v>
      </c>
      <c r="F1401" t="s">
        <v>12595</v>
      </c>
      <c r="G1401" t="s">
        <v>12834</v>
      </c>
    </row>
    <row r="1402" spans="1:7">
      <c r="A1402" t="s">
        <v>8073</v>
      </c>
      <c r="C1402" t="s">
        <v>12544</v>
      </c>
      <c r="D1402" t="s">
        <v>12551</v>
      </c>
      <c r="E1402" t="s">
        <v>5440</v>
      </c>
      <c r="F1402" t="s">
        <v>12595</v>
      </c>
      <c r="G1402" t="s">
        <v>12834</v>
      </c>
    </row>
    <row r="1403" spans="1:7">
      <c r="A1403" t="s">
        <v>8074</v>
      </c>
      <c r="C1403" t="s">
        <v>12544</v>
      </c>
      <c r="D1403" t="s">
        <v>12551</v>
      </c>
      <c r="E1403" t="s">
        <v>5440</v>
      </c>
      <c r="F1403" t="s">
        <v>12595</v>
      </c>
      <c r="G1403" t="s">
        <v>12834</v>
      </c>
    </row>
    <row r="1404" spans="1:7">
      <c r="A1404" t="s">
        <v>8075</v>
      </c>
      <c r="C1404" t="s">
        <v>12544</v>
      </c>
      <c r="D1404" t="s">
        <v>12551</v>
      </c>
      <c r="E1404" t="s">
        <v>5440</v>
      </c>
      <c r="F1404" t="s">
        <v>12595</v>
      </c>
      <c r="G1404" t="s">
        <v>12834</v>
      </c>
    </row>
    <row r="1405" spans="1:7">
      <c r="A1405" t="s">
        <v>8076</v>
      </c>
      <c r="C1405" t="s">
        <v>12544</v>
      </c>
      <c r="D1405" t="s">
        <v>12551</v>
      </c>
      <c r="E1405" t="s">
        <v>5440</v>
      </c>
      <c r="F1405" t="s">
        <v>12595</v>
      </c>
      <c r="G1405" t="s">
        <v>12834</v>
      </c>
    </row>
    <row r="1406" spans="1:7">
      <c r="A1406" t="s">
        <v>8077</v>
      </c>
      <c r="C1406" t="s">
        <v>12544</v>
      </c>
      <c r="D1406" t="s">
        <v>12551</v>
      </c>
      <c r="E1406" t="s">
        <v>5440</v>
      </c>
      <c r="F1406" t="s">
        <v>12595</v>
      </c>
      <c r="G1406" t="s">
        <v>12834</v>
      </c>
    </row>
    <row r="1407" spans="1:7">
      <c r="A1407" t="s">
        <v>8078</v>
      </c>
      <c r="C1407" t="s">
        <v>12544</v>
      </c>
      <c r="D1407" t="s">
        <v>12552</v>
      </c>
      <c r="E1407" t="s">
        <v>5440</v>
      </c>
      <c r="F1407" t="s">
        <v>12595</v>
      </c>
      <c r="G1407" t="s">
        <v>12835</v>
      </c>
    </row>
    <row r="1408" spans="1:7">
      <c r="A1408" t="s">
        <v>8079</v>
      </c>
      <c r="B1408" t="s">
        <v>12423</v>
      </c>
      <c r="C1408" t="s">
        <v>12544</v>
      </c>
      <c r="D1408" t="s">
        <v>12563</v>
      </c>
      <c r="E1408" t="s">
        <v>5440</v>
      </c>
      <c r="F1408" t="s">
        <v>12596</v>
      </c>
      <c r="G1408" t="s">
        <v>12652</v>
      </c>
    </row>
    <row r="1409" spans="1:7">
      <c r="A1409" t="s">
        <v>8080</v>
      </c>
      <c r="B1409" t="s">
        <v>12423</v>
      </c>
      <c r="C1409" t="s">
        <v>12546</v>
      </c>
      <c r="D1409" t="s">
        <v>12561</v>
      </c>
      <c r="E1409" t="s">
        <v>5441</v>
      </c>
      <c r="F1409" t="s">
        <v>12595</v>
      </c>
      <c r="G1409" t="s">
        <v>12662</v>
      </c>
    </row>
    <row r="1410" spans="1:7">
      <c r="A1410" t="s">
        <v>8081</v>
      </c>
      <c r="B1410" t="s">
        <v>12445</v>
      </c>
      <c r="C1410" t="s">
        <v>12548</v>
      </c>
      <c r="D1410" t="s">
        <v>12569</v>
      </c>
      <c r="E1410" t="s">
        <v>5441</v>
      </c>
      <c r="F1410" t="s">
        <v>12596</v>
      </c>
      <c r="G1410" t="s">
        <v>1940</v>
      </c>
    </row>
    <row r="1411" spans="1:7">
      <c r="A1411" t="s">
        <v>8082</v>
      </c>
      <c r="B1411" t="s">
        <v>12423</v>
      </c>
      <c r="C1411" t="s">
        <v>12546</v>
      </c>
      <c r="D1411" t="s">
        <v>12556</v>
      </c>
      <c r="E1411" t="s">
        <v>5437</v>
      </c>
      <c r="F1411" t="s">
        <v>12596</v>
      </c>
      <c r="G1411" t="s">
        <v>1940</v>
      </c>
    </row>
    <row r="1412" spans="1:7">
      <c r="A1412" t="s">
        <v>8083</v>
      </c>
      <c r="C1412" t="s">
        <v>12544</v>
      </c>
      <c r="D1412" t="s">
        <v>12564</v>
      </c>
      <c r="E1412" t="s">
        <v>5440</v>
      </c>
      <c r="F1412" t="s">
        <v>12595</v>
      </c>
      <c r="G1412" t="s">
        <v>12836</v>
      </c>
    </row>
    <row r="1413" spans="1:7">
      <c r="A1413" t="s">
        <v>8084</v>
      </c>
      <c r="C1413" t="s">
        <v>12545</v>
      </c>
      <c r="D1413" t="s">
        <v>12550</v>
      </c>
      <c r="E1413" t="s">
        <v>5450</v>
      </c>
      <c r="F1413" t="s">
        <v>12596</v>
      </c>
      <c r="G1413" t="s">
        <v>1940</v>
      </c>
    </row>
    <row r="1414" spans="1:7">
      <c r="A1414" t="s">
        <v>8085</v>
      </c>
      <c r="C1414" t="s">
        <v>12542</v>
      </c>
      <c r="D1414" t="s">
        <v>12550</v>
      </c>
      <c r="E1414" t="s">
        <v>5442</v>
      </c>
      <c r="F1414" t="s">
        <v>12596</v>
      </c>
      <c r="G1414" t="s">
        <v>1884</v>
      </c>
    </row>
    <row r="1415" spans="1:7">
      <c r="A1415" t="s">
        <v>8086</v>
      </c>
      <c r="C1415" t="s">
        <v>12543</v>
      </c>
      <c r="D1415" t="s">
        <v>12543</v>
      </c>
      <c r="E1415" t="s">
        <v>5439</v>
      </c>
      <c r="F1415" t="s">
        <v>12543</v>
      </c>
    </row>
    <row r="1416" spans="1:7">
      <c r="A1416" t="s">
        <v>8087</v>
      </c>
      <c r="C1416" t="s">
        <v>12544</v>
      </c>
      <c r="D1416" t="s">
        <v>12551</v>
      </c>
      <c r="E1416" t="s">
        <v>5440</v>
      </c>
      <c r="F1416" t="s">
        <v>12597</v>
      </c>
      <c r="G1416" t="s">
        <v>1900</v>
      </c>
    </row>
    <row r="1417" spans="1:7">
      <c r="A1417" t="s">
        <v>8088</v>
      </c>
      <c r="C1417" t="s">
        <v>12544</v>
      </c>
      <c r="D1417" t="s">
        <v>12551</v>
      </c>
      <c r="E1417" t="s">
        <v>5440</v>
      </c>
      <c r="F1417" t="s">
        <v>12597</v>
      </c>
      <c r="G1417" t="s">
        <v>1900</v>
      </c>
    </row>
    <row r="1418" spans="1:7">
      <c r="A1418" t="s">
        <v>8089</v>
      </c>
      <c r="C1418" t="s">
        <v>12544</v>
      </c>
      <c r="D1418" t="s">
        <v>12551</v>
      </c>
      <c r="E1418" t="s">
        <v>5440</v>
      </c>
      <c r="F1418" t="s">
        <v>12597</v>
      </c>
      <c r="G1418" t="s">
        <v>1900</v>
      </c>
    </row>
    <row r="1419" spans="1:7">
      <c r="A1419" t="s">
        <v>8090</v>
      </c>
      <c r="C1419" t="s">
        <v>12544</v>
      </c>
      <c r="D1419" t="s">
        <v>12551</v>
      </c>
      <c r="E1419" t="s">
        <v>5440</v>
      </c>
      <c r="F1419" t="s">
        <v>12597</v>
      </c>
      <c r="G1419" t="s">
        <v>1900</v>
      </c>
    </row>
    <row r="1420" spans="1:7">
      <c r="A1420" t="s">
        <v>8091</v>
      </c>
      <c r="C1420" t="s">
        <v>12544</v>
      </c>
      <c r="D1420" t="s">
        <v>12551</v>
      </c>
      <c r="E1420" t="s">
        <v>5440</v>
      </c>
      <c r="F1420" t="s">
        <v>12597</v>
      </c>
      <c r="G1420" t="s">
        <v>1900</v>
      </c>
    </row>
    <row r="1421" spans="1:7">
      <c r="A1421" t="s">
        <v>8092</v>
      </c>
      <c r="C1421" t="s">
        <v>12544</v>
      </c>
      <c r="D1421" t="s">
        <v>12551</v>
      </c>
      <c r="E1421" t="s">
        <v>5440</v>
      </c>
      <c r="F1421" t="s">
        <v>12597</v>
      </c>
      <c r="G1421" t="s">
        <v>1900</v>
      </c>
    </row>
    <row r="1422" spans="1:7">
      <c r="A1422" t="s">
        <v>8093</v>
      </c>
      <c r="C1422" t="s">
        <v>12544</v>
      </c>
      <c r="D1422" t="s">
        <v>12551</v>
      </c>
      <c r="E1422" t="s">
        <v>5440</v>
      </c>
      <c r="F1422" t="s">
        <v>12597</v>
      </c>
      <c r="G1422" t="s">
        <v>1900</v>
      </c>
    </row>
    <row r="1423" spans="1:7">
      <c r="A1423" t="s">
        <v>8094</v>
      </c>
      <c r="C1423" t="s">
        <v>12544</v>
      </c>
      <c r="D1423" t="s">
        <v>12551</v>
      </c>
      <c r="E1423" t="s">
        <v>5440</v>
      </c>
      <c r="F1423" t="s">
        <v>12597</v>
      </c>
      <c r="G1423" t="s">
        <v>1900</v>
      </c>
    </row>
    <row r="1424" spans="1:7">
      <c r="A1424" t="s">
        <v>8095</v>
      </c>
      <c r="C1424" t="s">
        <v>12544</v>
      </c>
      <c r="D1424" t="s">
        <v>12551</v>
      </c>
      <c r="E1424" t="s">
        <v>5440</v>
      </c>
      <c r="F1424" t="s">
        <v>12597</v>
      </c>
      <c r="G1424" t="s">
        <v>1900</v>
      </c>
    </row>
    <row r="1425" spans="1:7">
      <c r="A1425" t="s">
        <v>8096</v>
      </c>
      <c r="B1425" t="s">
        <v>12423</v>
      </c>
      <c r="C1425" t="s">
        <v>12544</v>
      </c>
      <c r="D1425" t="s">
        <v>12552</v>
      </c>
      <c r="E1425" t="s">
        <v>5437</v>
      </c>
      <c r="F1425" t="s">
        <v>12595</v>
      </c>
      <c r="G1425" t="s">
        <v>1940</v>
      </c>
    </row>
    <row r="1426" spans="1:7">
      <c r="A1426" t="s">
        <v>8097</v>
      </c>
      <c r="C1426" t="s">
        <v>12543</v>
      </c>
      <c r="D1426" t="s">
        <v>12543</v>
      </c>
      <c r="E1426" t="s">
        <v>5439</v>
      </c>
      <c r="F1426" t="s">
        <v>12543</v>
      </c>
    </row>
    <row r="1427" spans="1:7">
      <c r="A1427" t="s">
        <v>8098</v>
      </c>
      <c r="C1427" t="s">
        <v>12544</v>
      </c>
      <c r="D1427" t="s">
        <v>12551</v>
      </c>
      <c r="E1427" t="s">
        <v>5440</v>
      </c>
      <c r="F1427" t="s">
        <v>12597</v>
      </c>
      <c r="G1427" t="s">
        <v>12837</v>
      </c>
    </row>
    <row r="1428" spans="1:7">
      <c r="A1428" t="s">
        <v>8099</v>
      </c>
      <c r="C1428" t="s">
        <v>12544</v>
      </c>
      <c r="D1428" t="s">
        <v>12551</v>
      </c>
      <c r="E1428" t="s">
        <v>5440</v>
      </c>
      <c r="F1428" t="s">
        <v>12597</v>
      </c>
      <c r="G1428" t="s">
        <v>12837</v>
      </c>
    </row>
    <row r="1429" spans="1:7">
      <c r="A1429" t="s">
        <v>8100</v>
      </c>
      <c r="C1429" t="s">
        <v>12544</v>
      </c>
      <c r="D1429" t="s">
        <v>12551</v>
      </c>
      <c r="E1429" t="s">
        <v>5440</v>
      </c>
      <c r="F1429" t="s">
        <v>12597</v>
      </c>
      <c r="G1429" t="s">
        <v>12837</v>
      </c>
    </row>
    <row r="1430" spans="1:7">
      <c r="A1430" t="s">
        <v>8101</v>
      </c>
      <c r="C1430" t="s">
        <v>12544</v>
      </c>
      <c r="D1430" t="s">
        <v>12551</v>
      </c>
      <c r="E1430" t="s">
        <v>5440</v>
      </c>
      <c r="F1430" t="s">
        <v>12597</v>
      </c>
      <c r="G1430" t="s">
        <v>12838</v>
      </c>
    </row>
    <row r="1431" spans="1:7">
      <c r="A1431" t="s">
        <v>8102</v>
      </c>
      <c r="C1431" t="s">
        <v>12544</v>
      </c>
      <c r="D1431" t="s">
        <v>12551</v>
      </c>
      <c r="E1431" t="s">
        <v>5440</v>
      </c>
      <c r="F1431" t="s">
        <v>12597</v>
      </c>
      <c r="G1431" t="s">
        <v>12837</v>
      </c>
    </row>
    <row r="1432" spans="1:7">
      <c r="A1432" t="s">
        <v>8103</v>
      </c>
      <c r="C1432" t="s">
        <v>12544</v>
      </c>
      <c r="D1432" t="s">
        <v>12551</v>
      </c>
      <c r="E1432" t="s">
        <v>5440</v>
      </c>
      <c r="F1432" t="s">
        <v>12597</v>
      </c>
      <c r="G1432" t="s">
        <v>12837</v>
      </c>
    </row>
    <row r="1433" spans="1:7">
      <c r="A1433" t="s">
        <v>8104</v>
      </c>
      <c r="C1433" t="s">
        <v>12544</v>
      </c>
      <c r="D1433" t="s">
        <v>12551</v>
      </c>
      <c r="E1433" t="s">
        <v>5440</v>
      </c>
      <c r="F1433" t="s">
        <v>12597</v>
      </c>
      <c r="G1433" t="s">
        <v>12837</v>
      </c>
    </row>
    <row r="1434" spans="1:7">
      <c r="A1434" t="s">
        <v>8105</v>
      </c>
      <c r="C1434" t="s">
        <v>12544</v>
      </c>
      <c r="D1434" t="s">
        <v>12551</v>
      </c>
      <c r="E1434" t="s">
        <v>5440</v>
      </c>
      <c r="F1434" t="s">
        <v>12597</v>
      </c>
      <c r="G1434" t="s">
        <v>12837</v>
      </c>
    </row>
    <row r="1435" spans="1:7">
      <c r="A1435" t="s">
        <v>8106</v>
      </c>
      <c r="C1435" t="s">
        <v>12544</v>
      </c>
      <c r="D1435" t="s">
        <v>12551</v>
      </c>
      <c r="E1435" t="s">
        <v>5440</v>
      </c>
      <c r="F1435" t="s">
        <v>12597</v>
      </c>
      <c r="G1435" t="s">
        <v>12837</v>
      </c>
    </row>
    <row r="1436" spans="1:7">
      <c r="A1436" t="s">
        <v>8107</v>
      </c>
      <c r="C1436" t="s">
        <v>12544</v>
      </c>
      <c r="D1436" t="s">
        <v>12551</v>
      </c>
      <c r="E1436" t="s">
        <v>5440</v>
      </c>
      <c r="F1436" t="s">
        <v>12597</v>
      </c>
      <c r="G1436" t="s">
        <v>12837</v>
      </c>
    </row>
    <row r="1437" spans="1:7">
      <c r="A1437" t="s">
        <v>8108</v>
      </c>
      <c r="C1437" t="s">
        <v>12544</v>
      </c>
      <c r="D1437" t="s">
        <v>12551</v>
      </c>
      <c r="E1437" t="s">
        <v>5440</v>
      </c>
      <c r="F1437" t="s">
        <v>12597</v>
      </c>
      <c r="G1437" t="s">
        <v>12837</v>
      </c>
    </row>
    <row r="1438" spans="1:7">
      <c r="A1438" t="s">
        <v>8109</v>
      </c>
      <c r="C1438" t="s">
        <v>12544</v>
      </c>
      <c r="D1438" t="s">
        <v>12551</v>
      </c>
      <c r="E1438" t="s">
        <v>5440</v>
      </c>
      <c r="F1438" t="s">
        <v>12597</v>
      </c>
      <c r="G1438" t="s">
        <v>12837</v>
      </c>
    </row>
    <row r="1439" spans="1:7">
      <c r="A1439" t="s">
        <v>8110</v>
      </c>
      <c r="C1439" t="s">
        <v>12544</v>
      </c>
      <c r="D1439" t="s">
        <v>12551</v>
      </c>
      <c r="E1439" t="s">
        <v>5440</v>
      </c>
      <c r="F1439" t="s">
        <v>12597</v>
      </c>
      <c r="G1439" t="s">
        <v>12837</v>
      </c>
    </row>
    <row r="1440" spans="1:7">
      <c r="A1440" t="s">
        <v>8111</v>
      </c>
      <c r="C1440" t="s">
        <v>12544</v>
      </c>
      <c r="D1440" t="s">
        <v>12551</v>
      </c>
      <c r="E1440" t="s">
        <v>5440</v>
      </c>
      <c r="F1440" t="s">
        <v>12597</v>
      </c>
      <c r="G1440" t="s">
        <v>12837</v>
      </c>
    </row>
    <row r="1441" spans="1:7">
      <c r="A1441" t="s">
        <v>8112</v>
      </c>
      <c r="C1441" t="s">
        <v>12544</v>
      </c>
      <c r="D1441" t="s">
        <v>12551</v>
      </c>
      <c r="E1441" t="s">
        <v>5440</v>
      </c>
      <c r="F1441" t="s">
        <v>12597</v>
      </c>
      <c r="G1441" t="s">
        <v>12837</v>
      </c>
    </row>
    <row r="1442" spans="1:7">
      <c r="A1442" t="s">
        <v>8113</v>
      </c>
      <c r="C1442" t="s">
        <v>12544</v>
      </c>
      <c r="D1442" t="s">
        <v>12551</v>
      </c>
      <c r="E1442" t="s">
        <v>5440</v>
      </c>
      <c r="F1442" t="s">
        <v>12597</v>
      </c>
      <c r="G1442" t="s">
        <v>12837</v>
      </c>
    </row>
    <row r="1443" spans="1:7">
      <c r="A1443" t="s">
        <v>8114</v>
      </c>
      <c r="C1443" t="s">
        <v>12544</v>
      </c>
      <c r="D1443" t="s">
        <v>12551</v>
      </c>
      <c r="E1443" t="s">
        <v>5440</v>
      </c>
      <c r="F1443" t="s">
        <v>12597</v>
      </c>
      <c r="G1443" t="s">
        <v>12837</v>
      </c>
    </row>
    <row r="1444" spans="1:7">
      <c r="A1444" t="s">
        <v>8115</v>
      </c>
      <c r="C1444" t="s">
        <v>12544</v>
      </c>
      <c r="D1444" t="s">
        <v>12551</v>
      </c>
      <c r="E1444" t="s">
        <v>5440</v>
      </c>
      <c r="F1444" t="s">
        <v>12597</v>
      </c>
      <c r="G1444" t="s">
        <v>12837</v>
      </c>
    </row>
    <row r="1445" spans="1:7">
      <c r="A1445" t="s">
        <v>8116</v>
      </c>
      <c r="C1445" t="s">
        <v>12544</v>
      </c>
      <c r="D1445" t="s">
        <v>12551</v>
      </c>
      <c r="E1445" t="s">
        <v>5440</v>
      </c>
      <c r="F1445" t="s">
        <v>12597</v>
      </c>
      <c r="G1445" t="s">
        <v>12837</v>
      </c>
    </row>
    <row r="1446" spans="1:7">
      <c r="A1446" t="s">
        <v>8117</v>
      </c>
      <c r="C1446" t="s">
        <v>12544</v>
      </c>
      <c r="D1446" t="s">
        <v>12551</v>
      </c>
      <c r="E1446" t="s">
        <v>5440</v>
      </c>
      <c r="F1446" t="s">
        <v>12597</v>
      </c>
      <c r="G1446" t="s">
        <v>12837</v>
      </c>
    </row>
    <row r="1447" spans="1:7">
      <c r="A1447" t="s">
        <v>8118</v>
      </c>
      <c r="C1447" t="s">
        <v>12544</v>
      </c>
      <c r="D1447" t="s">
        <v>12551</v>
      </c>
      <c r="E1447" t="s">
        <v>5440</v>
      </c>
      <c r="F1447" t="s">
        <v>12597</v>
      </c>
      <c r="G1447" t="s">
        <v>12837</v>
      </c>
    </row>
    <row r="1448" spans="1:7">
      <c r="A1448" t="s">
        <v>8119</v>
      </c>
      <c r="C1448" t="s">
        <v>12544</v>
      </c>
      <c r="D1448" t="s">
        <v>12551</v>
      </c>
      <c r="E1448" t="s">
        <v>5440</v>
      </c>
      <c r="F1448" t="s">
        <v>12597</v>
      </c>
      <c r="G1448" t="s">
        <v>12837</v>
      </c>
    </row>
    <row r="1449" spans="1:7">
      <c r="A1449" t="s">
        <v>8120</v>
      </c>
      <c r="C1449" t="s">
        <v>12544</v>
      </c>
      <c r="D1449" t="s">
        <v>12551</v>
      </c>
      <c r="E1449" t="s">
        <v>5440</v>
      </c>
      <c r="F1449" t="s">
        <v>12597</v>
      </c>
      <c r="G1449" t="s">
        <v>12837</v>
      </c>
    </row>
    <row r="1450" spans="1:7">
      <c r="A1450" t="s">
        <v>8121</v>
      </c>
      <c r="C1450" t="s">
        <v>12544</v>
      </c>
      <c r="D1450" t="s">
        <v>12551</v>
      </c>
      <c r="E1450" t="s">
        <v>5440</v>
      </c>
      <c r="F1450" t="s">
        <v>12597</v>
      </c>
      <c r="G1450" t="s">
        <v>12837</v>
      </c>
    </row>
    <row r="1451" spans="1:7">
      <c r="A1451" t="s">
        <v>8122</v>
      </c>
      <c r="C1451" t="s">
        <v>12544</v>
      </c>
      <c r="D1451" t="s">
        <v>12551</v>
      </c>
      <c r="E1451" t="s">
        <v>5440</v>
      </c>
      <c r="F1451" t="s">
        <v>12597</v>
      </c>
      <c r="G1451" t="s">
        <v>12837</v>
      </c>
    </row>
    <row r="1452" spans="1:7">
      <c r="A1452" t="s">
        <v>8123</v>
      </c>
      <c r="C1452" t="s">
        <v>12544</v>
      </c>
      <c r="D1452" t="s">
        <v>12551</v>
      </c>
      <c r="E1452" t="s">
        <v>5440</v>
      </c>
      <c r="F1452" t="s">
        <v>12597</v>
      </c>
      <c r="G1452" t="s">
        <v>12837</v>
      </c>
    </row>
    <row r="1453" spans="1:7">
      <c r="A1453" t="s">
        <v>8124</v>
      </c>
      <c r="C1453" t="s">
        <v>12544</v>
      </c>
      <c r="D1453" t="s">
        <v>12551</v>
      </c>
      <c r="E1453" t="s">
        <v>5440</v>
      </c>
      <c r="F1453" t="s">
        <v>12597</v>
      </c>
      <c r="G1453" t="s">
        <v>12837</v>
      </c>
    </row>
    <row r="1454" spans="1:7">
      <c r="A1454" t="s">
        <v>8125</v>
      </c>
      <c r="C1454" t="s">
        <v>12544</v>
      </c>
      <c r="D1454" t="s">
        <v>12551</v>
      </c>
      <c r="E1454" t="s">
        <v>5440</v>
      </c>
      <c r="F1454" t="s">
        <v>12597</v>
      </c>
      <c r="G1454" t="s">
        <v>12837</v>
      </c>
    </row>
    <row r="1455" spans="1:7">
      <c r="A1455" t="s">
        <v>8126</v>
      </c>
      <c r="C1455" t="s">
        <v>12544</v>
      </c>
      <c r="D1455" t="s">
        <v>12551</v>
      </c>
      <c r="E1455" t="s">
        <v>5440</v>
      </c>
      <c r="F1455" t="s">
        <v>12597</v>
      </c>
      <c r="G1455" t="s">
        <v>12837</v>
      </c>
    </row>
    <row r="1456" spans="1:7">
      <c r="A1456" t="s">
        <v>8127</v>
      </c>
      <c r="C1456" t="s">
        <v>12544</v>
      </c>
      <c r="D1456" t="s">
        <v>12551</v>
      </c>
      <c r="E1456" t="s">
        <v>5440</v>
      </c>
      <c r="F1456" t="s">
        <v>12597</v>
      </c>
      <c r="G1456" t="s">
        <v>12837</v>
      </c>
    </row>
    <row r="1457" spans="1:7">
      <c r="A1457" t="s">
        <v>8128</v>
      </c>
      <c r="C1457" t="s">
        <v>12544</v>
      </c>
      <c r="D1457" t="s">
        <v>12551</v>
      </c>
      <c r="E1457" t="s">
        <v>5440</v>
      </c>
      <c r="F1457" t="s">
        <v>12597</v>
      </c>
      <c r="G1457" t="s">
        <v>12837</v>
      </c>
    </row>
    <row r="1458" spans="1:7">
      <c r="A1458" t="s">
        <v>8129</v>
      </c>
      <c r="C1458" t="s">
        <v>12544</v>
      </c>
      <c r="D1458" t="s">
        <v>12551</v>
      </c>
      <c r="E1458" t="s">
        <v>5440</v>
      </c>
      <c r="F1458" t="s">
        <v>12597</v>
      </c>
      <c r="G1458" t="s">
        <v>12837</v>
      </c>
    </row>
    <row r="1459" spans="1:7">
      <c r="A1459" t="s">
        <v>8130</v>
      </c>
      <c r="C1459" t="s">
        <v>12544</v>
      </c>
      <c r="D1459" t="s">
        <v>12551</v>
      </c>
      <c r="E1459" t="s">
        <v>5440</v>
      </c>
      <c r="F1459" t="s">
        <v>12597</v>
      </c>
      <c r="G1459" t="s">
        <v>12837</v>
      </c>
    </row>
    <row r="1460" spans="1:7">
      <c r="A1460" t="s">
        <v>8131</v>
      </c>
      <c r="C1460" t="s">
        <v>12543</v>
      </c>
      <c r="D1460" t="s">
        <v>12543</v>
      </c>
      <c r="E1460" t="s">
        <v>5439</v>
      </c>
      <c r="F1460" t="s">
        <v>12543</v>
      </c>
    </row>
    <row r="1461" spans="1:7">
      <c r="A1461" t="s">
        <v>8132</v>
      </c>
      <c r="C1461" t="s">
        <v>12547</v>
      </c>
      <c r="D1461" t="s">
        <v>12568</v>
      </c>
      <c r="E1461" t="s">
        <v>5441</v>
      </c>
      <c r="F1461" t="s">
        <v>12597</v>
      </c>
      <c r="G1461" t="s">
        <v>1674</v>
      </c>
    </row>
    <row r="1462" spans="1:7">
      <c r="A1462" t="s">
        <v>8133</v>
      </c>
      <c r="B1462" t="s">
        <v>12467</v>
      </c>
      <c r="C1462" t="s">
        <v>12547</v>
      </c>
      <c r="D1462" t="s">
        <v>12568</v>
      </c>
      <c r="E1462" t="s">
        <v>5441</v>
      </c>
      <c r="F1462" t="s">
        <v>12597</v>
      </c>
      <c r="G1462" t="s">
        <v>1674</v>
      </c>
    </row>
    <row r="1463" spans="1:7">
      <c r="A1463" t="s">
        <v>8134</v>
      </c>
      <c r="B1463" t="s">
        <v>12423</v>
      </c>
      <c r="C1463" t="s">
        <v>12542</v>
      </c>
      <c r="D1463" t="s">
        <v>12565</v>
      </c>
      <c r="E1463" t="s">
        <v>5441</v>
      </c>
      <c r="F1463" t="s">
        <v>12596</v>
      </c>
      <c r="G1463" t="s">
        <v>1940</v>
      </c>
    </row>
    <row r="1464" spans="1:7">
      <c r="A1464" t="s">
        <v>8135</v>
      </c>
      <c r="B1464" t="s">
        <v>12423</v>
      </c>
      <c r="C1464" t="s">
        <v>12542</v>
      </c>
      <c r="D1464" t="s">
        <v>12565</v>
      </c>
      <c r="E1464" t="s">
        <v>5440</v>
      </c>
      <c r="F1464" t="s">
        <v>12596</v>
      </c>
      <c r="G1464" t="s">
        <v>12839</v>
      </c>
    </row>
    <row r="1465" spans="1:7">
      <c r="A1465" t="s">
        <v>8136</v>
      </c>
      <c r="C1465" t="s">
        <v>12547</v>
      </c>
      <c r="D1465" t="s">
        <v>12568</v>
      </c>
      <c r="E1465" t="s">
        <v>5440</v>
      </c>
      <c r="F1465" t="s">
        <v>12595</v>
      </c>
      <c r="G1465" t="s">
        <v>12840</v>
      </c>
    </row>
    <row r="1466" spans="1:7">
      <c r="A1466" t="s">
        <v>8137</v>
      </c>
      <c r="C1466" t="s">
        <v>12544</v>
      </c>
      <c r="D1466" t="s">
        <v>12566</v>
      </c>
      <c r="E1466" t="s">
        <v>5437</v>
      </c>
      <c r="F1466" t="s">
        <v>12595</v>
      </c>
      <c r="G1466" t="s">
        <v>12841</v>
      </c>
    </row>
    <row r="1467" spans="1:7">
      <c r="A1467" t="s">
        <v>8138</v>
      </c>
      <c r="C1467" t="s">
        <v>12543</v>
      </c>
      <c r="D1467" t="s">
        <v>12543</v>
      </c>
      <c r="E1467" t="s">
        <v>5439</v>
      </c>
      <c r="F1467" t="s">
        <v>12543</v>
      </c>
    </row>
    <row r="1468" spans="1:7">
      <c r="A1468" t="s">
        <v>8139</v>
      </c>
      <c r="B1468" t="s">
        <v>12423</v>
      </c>
      <c r="C1468" t="s">
        <v>12545</v>
      </c>
      <c r="D1468" t="s">
        <v>12550</v>
      </c>
      <c r="E1468" t="s">
        <v>5437</v>
      </c>
      <c r="F1468" t="s">
        <v>12596</v>
      </c>
      <c r="G1468" t="s">
        <v>1940</v>
      </c>
    </row>
    <row r="1469" spans="1:7">
      <c r="A1469" t="s">
        <v>8140</v>
      </c>
      <c r="B1469" t="s">
        <v>12427</v>
      </c>
      <c r="C1469" t="s">
        <v>12545</v>
      </c>
      <c r="D1469" t="s">
        <v>12550</v>
      </c>
      <c r="E1469" t="s">
        <v>5437</v>
      </c>
      <c r="F1469" t="s">
        <v>12596</v>
      </c>
      <c r="G1469" t="s">
        <v>1940</v>
      </c>
    </row>
    <row r="1470" spans="1:7">
      <c r="A1470" t="s">
        <v>8141</v>
      </c>
      <c r="B1470" t="s">
        <v>12423</v>
      </c>
      <c r="C1470" t="s">
        <v>12542</v>
      </c>
      <c r="D1470" t="s">
        <v>12550</v>
      </c>
      <c r="E1470" t="s">
        <v>5441</v>
      </c>
      <c r="F1470" t="s">
        <v>12596</v>
      </c>
      <c r="G1470" t="s">
        <v>1940</v>
      </c>
    </row>
    <row r="1471" spans="1:7">
      <c r="A1471" t="s">
        <v>8142</v>
      </c>
      <c r="C1471" t="s">
        <v>12543</v>
      </c>
      <c r="D1471" t="s">
        <v>12543</v>
      </c>
      <c r="E1471" t="s">
        <v>5439</v>
      </c>
      <c r="F1471" t="s">
        <v>12543</v>
      </c>
    </row>
    <row r="1472" spans="1:7">
      <c r="A1472" t="s">
        <v>8143</v>
      </c>
      <c r="B1472" t="s">
        <v>12423</v>
      </c>
      <c r="C1472" t="s">
        <v>12545</v>
      </c>
      <c r="D1472" t="s">
        <v>12550</v>
      </c>
      <c r="E1472" t="s">
        <v>5442</v>
      </c>
      <c r="F1472" t="s">
        <v>12596</v>
      </c>
      <c r="G1472" t="s">
        <v>1940</v>
      </c>
    </row>
    <row r="1473" spans="1:7">
      <c r="A1473" t="s">
        <v>8144</v>
      </c>
      <c r="B1473" t="s">
        <v>12427</v>
      </c>
      <c r="C1473" t="s">
        <v>12545</v>
      </c>
      <c r="D1473" t="s">
        <v>12550</v>
      </c>
      <c r="E1473" t="s">
        <v>5442</v>
      </c>
      <c r="F1473" t="s">
        <v>12596</v>
      </c>
      <c r="G1473" t="s">
        <v>1940</v>
      </c>
    </row>
    <row r="1474" spans="1:7">
      <c r="A1474" t="s">
        <v>8145</v>
      </c>
      <c r="C1474" t="s">
        <v>12543</v>
      </c>
      <c r="D1474" t="s">
        <v>12543</v>
      </c>
      <c r="E1474" t="s">
        <v>5439</v>
      </c>
      <c r="F1474" t="s">
        <v>12543</v>
      </c>
    </row>
    <row r="1475" spans="1:7">
      <c r="A1475" t="s">
        <v>8146</v>
      </c>
      <c r="B1475" t="s">
        <v>12423</v>
      </c>
      <c r="C1475" t="s">
        <v>12544</v>
      </c>
      <c r="D1475" t="s">
        <v>12572</v>
      </c>
      <c r="E1475" t="s">
        <v>5437</v>
      </c>
      <c r="F1475" t="s">
        <v>12596</v>
      </c>
      <c r="G1475" t="s">
        <v>1940</v>
      </c>
    </row>
    <row r="1476" spans="1:7">
      <c r="A1476" t="s">
        <v>8147</v>
      </c>
      <c r="B1476" t="s">
        <v>12423</v>
      </c>
      <c r="C1476" t="s">
        <v>12545</v>
      </c>
      <c r="D1476" t="s">
        <v>12572</v>
      </c>
      <c r="E1476" t="s">
        <v>5437</v>
      </c>
      <c r="F1476" t="s">
        <v>12596</v>
      </c>
      <c r="G1476" t="s">
        <v>1940</v>
      </c>
    </row>
    <row r="1477" spans="1:7">
      <c r="A1477" t="s">
        <v>8148</v>
      </c>
      <c r="B1477" t="s">
        <v>12423</v>
      </c>
      <c r="C1477" t="s">
        <v>12544</v>
      </c>
      <c r="D1477" t="s">
        <v>12572</v>
      </c>
      <c r="E1477" t="s">
        <v>5437</v>
      </c>
      <c r="F1477" t="s">
        <v>12596</v>
      </c>
      <c r="G1477" t="s">
        <v>1940</v>
      </c>
    </row>
    <row r="1478" spans="1:7">
      <c r="A1478" t="s">
        <v>8149</v>
      </c>
      <c r="B1478" t="s">
        <v>12450</v>
      </c>
      <c r="C1478" t="s">
        <v>12544</v>
      </c>
      <c r="D1478" t="s">
        <v>12572</v>
      </c>
      <c r="E1478" t="s">
        <v>5437</v>
      </c>
      <c r="F1478" t="s">
        <v>12596</v>
      </c>
      <c r="G1478" t="s">
        <v>1940</v>
      </c>
    </row>
    <row r="1479" spans="1:7">
      <c r="A1479" t="s">
        <v>8150</v>
      </c>
      <c r="B1479" t="s">
        <v>12435</v>
      </c>
      <c r="C1479" t="s">
        <v>12545</v>
      </c>
      <c r="D1479" t="s">
        <v>12572</v>
      </c>
      <c r="E1479" t="s">
        <v>5437</v>
      </c>
      <c r="F1479" t="s">
        <v>12596</v>
      </c>
      <c r="G1479" t="s">
        <v>1940</v>
      </c>
    </row>
    <row r="1480" spans="1:7">
      <c r="A1480" t="s">
        <v>8151</v>
      </c>
      <c r="B1480" t="s">
        <v>12436</v>
      </c>
      <c r="C1480" t="s">
        <v>12545</v>
      </c>
      <c r="D1480" t="s">
        <v>12572</v>
      </c>
      <c r="E1480" t="s">
        <v>5437</v>
      </c>
      <c r="F1480" t="s">
        <v>12596</v>
      </c>
      <c r="G1480" t="s">
        <v>1940</v>
      </c>
    </row>
    <row r="1481" spans="1:7">
      <c r="A1481" t="s">
        <v>8152</v>
      </c>
      <c r="B1481" t="s">
        <v>12423</v>
      </c>
      <c r="C1481" t="s">
        <v>12545</v>
      </c>
      <c r="D1481" t="s">
        <v>12572</v>
      </c>
      <c r="E1481" t="s">
        <v>5437</v>
      </c>
      <c r="F1481" t="s">
        <v>12596</v>
      </c>
      <c r="G1481" t="s">
        <v>1940</v>
      </c>
    </row>
    <row r="1482" spans="1:7">
      <c r="A1482" t="s">
        <v>8153</v>
      </c>
      <c r="B1482" t="s">
        <v>12427</v>
      </c>
      <c r="C1482" t="s">
        <v>12545</v>
      </c>
      <c r="D1482" t="s">
        <v>12572</v>
      </c>
      <c r="E1482" t="s">
        <v>5437</v>
      </c>
      <c r="F1482" t="s">
        <v>12596</v>
      </c>
      <c r="G1482" t="s">
        <v>1940</v>
      </c>
    </row>
    <row r="1483" spans="1:7">
      <c r="A1483" t="s">
        <v>8154</v>
      </c>
      <c r="B1483" t="s">
        <v>12423</v>
      </c>
      <c r="C1483" t="s">
        <v>12544</v>
      </c>
      <c r="D1483" t="s">
        <v>12552</v>
      </c>
      <c r="E1483" t="s">
        <v>5441</v>
      </c>
      <c r="F1483" t="s">
        <v>12595</v>
      </c>
      <c r="G1483" t="s">
        <v>12842</v>
      </c>
    </row>
    <row r="1484" spans="1:7">
      <c r="A1484" t="s">
        <v>8155</v>
      </c>
      <c r="B1484" t="s">
        <v>12449</v>
      </c>
      <c r="C1484" t="s">
        <v>12547</v>
      </c>
      <c r="D1484" t="s">
        <v>12580</v>
      </c>
      <c r="E1484" t="s">
        <v>5450</v>
      </c>
      <c r="F1484" t="s">
        <v>12596</v>
      </c>
      <c r="G1484" t="s">
        <v>1884</v>
      </c>
    </row>
    <row r="1485" spans="1:7">
      <c r="A1485" t="s">
        <v>8156</v>
      </c>
      <c r="B1485" t="s">
        <v>12423</v>
      </c>
      <c r="C1485" t="s">
        <v>12548</v>
      </c>
      <c r="D1485" t="s">
        <v>12559</v>
      </c>
      <c r="E1485" t="s">
        <v>5437</v>
      </c>
      <c r="F1485" t="s">
        <v>12596</v>
      </c>
      <c r="G1485" t="s">
        <v>12600</v>
      </c>
    </row>
    <row r="1486" spans="1:7">
      <c r="A1486" t="s">
        <v>8157</v>
      </c>
      <c r="B1486" t="s">
        <v>12423</v>
      </c>
      <c r="C1486" t="s">
        <v>12546</v>
      </c>
      <c r="D1486" t="s">
        <v>12575</v>
      </c>
      <c r="E1486" t="s">
        <v>5437</v>
      </c>
      <c r="F1486" t="s">
        <v>12595</v>
      </c>
      <c r="G1486" t="s">
        <v>12843</v>
      </c>
    </row>
    <row r="1487" spans="1:7">
      <c r="A1487" t="s">
        <v>8158</v>
      </c>
      <c r="B1487" t="s">
        <v>12449</v>
      </c>
      <c r="C1487" t="s">
        <v>12547</v>
      </c>
      <c r="D1487" t="s">
        <v>12580</v>
      </c>
      <c r="E1487" t="s">
        <v>5450</v>
      </c>
      <c r="F1487" t="s">
        <v>12596</v>
      </c>
      <c r="G1487" t="s">
        <v>1884</v>
      </c>
    </row>
    <row r="1488" spans="1:7">
      <c r="A1488" t="s">
        <v>8159</v>
      </c>
      <c r="C1488" t="s">
        <v>12544</v>
      </c>
      <c r="D1488" t="s">
        <v>12566</v>
      </c>
      <c r="E1488" t="s">
        <v>5441</v>
      </c>
      <c r="F1488" t="s">
        <v>12595</v>
      </c>
      <c r="G1488" t="s">
        <v>12664</v>
      </c>
    </row>
    <row r="1489" spans="1:7">
      <c r="A1489" t="s">
        <v>8160</v>
      </c>
      <c r="B1489" t="s">
        <v>12449</v>
      </c>
      <c r="C1489" t="s">
        <v>12547</v>
      </c>
      <c r="D1489" t="s">
        <v>12581</v>
      </c>
      <c r="E1489" t="s">
        <v>5437</v>
      </c>
      <c r="F1489" t="s">
        <v>12596</v>
      </c>
      <c r="G1489" t="s">
        <v>1667</v>
      </c>
    </row>
    <row r="1490" spans="1:7">
      <c r="A1490" t="s">
        <v>8161</v>
      </c>
      <c r="B1490" t="s">
        <v>12423</v>
      </c>
      <c r="C1490" t="s">
        <v>12544</v>
      </c>
      <c r="D1490" t="s">
        <v>12552</v>
      </c>
      <c r="E1490" t="s">
        <v>5441</v>
      </c>
      <c r="F1490" t="s">
        <v>12595</v>
      </c>
      <c r="G1490" t="s">
        <v>12844</v>
      </c>
    </row>
    <row r="1491" spans="1:7">
      <c r="A1491" t="s">
        <v>8162</v>
      </c>
      <c r="C1491" t="s">
        <v>12544</v>
      </c>
      <c r="D1491" t="s">
        <v>12563</v>
      </c>
      <c r="E1491" t="s">
        <v>5440</v>
      </c>
      <c r="F1491" t="s">
        <v>12595</v>
      </c>
      <c r="G1491" t="s">
        <v>12845</v>
      </c>
    </row>
    <row r="1492" spans="1:7">
      <c r="A1492" t="s">
        <v>8163</v>
      </c>
      <c r="B1492" t="s">
        <v>12423</v>
      </c>
      <c r="C1492" t="s">
        <v>12546</v>
      </c>
      <c r="D1492" t="s">
        <v>12555</v>
      </c>
      <c r="E1492" t="s">
        <v>5441</v>
      </c>
      <c r="F1492" t="s">
        <v>12596</v>
      </c>
      <c r="G1492" t="s">
        <v>12846</v>
      </c>
    </row>
    <row r="1493" spans="1:7">
      <c r="A1493" t="s">
        <v>8164</v>
      </c>
      <c r="C1493" t="s">
        <v>12543</v>
      </c>
      <c r="D1493" t="s">
        <v>12543</v>
      </c>
      <c r="E1493" t="s">
        <v>5439</v>
      </c>
      <c r="F1493" t="s">
        <v>12543</v>
      </c>
    </row>
    <row r="1494" spans="1:7">
      <c r="A1494" t="s">
        <v>8165</v>
      </c>
      <c r="B1494" t="s">
        <v>12423</v>
      </c>
      <c r="C1494" t="s">
        <v>12544</v>
      </c>
      <c r="D1494" t="s">
        <v>12572</v>
      </c>
      <c r="E1494" t="s">
        <v>5441</v>
      </c>
      <c r="F1494" t="s">
        <v>12596</v>
      </c>
      <c r="G1494" t="s">
        <v>1940</v>
      </c>
    </row>
    <row r="1495" spans="1:7">
      <c r="A1495" t="s">
        <v>8166</v>
      </c>
      <c r="B1495" t="s">
        <v>12423</v>
      </c>
      <c r="C1495" t="s">
        <v>12544</v>
      </c>
      <c r="D1495" t="s">
        <v>12572</v>
      </c>
      <c r="E1495" t="s">
        <v>5441</v>
      </c>
      <c r="F1495" t="s">
        <v>12596</v>
      </c>
      <c r="G1495" t="s">
        <v>1940</v>
      </c>
    </row>
    <row r="1496" spans="1:7">
      <c r="A1496" t="s">
        <v>8167</v>
      </c>
      <c r="C1496" t="s">
        <v>12544</v>
      </c>
      <c r="D1496" t="s">
        <v>12574</v>
      </c>
      <c r="E1496" t="s">
        <v>5440</v>
      </c>
      <c r="F1496" t="s">
        <v>12597</v>
      </c>
      <c r="G1496" t="s">
        <v>12847</v>
      </c>
    </row>
    <row r="1497" spans="1:7">
      <c r="A1497" t="s">
        <v>8168</v>
      </c>
      <c r="B1497" t="s">
        <v>12423</v>
      </c>
      <c r="C1497" t="s">
        <v>12545</v>
      </c>
      <c r="D1497" t="s">
        <v>12566</v>
      </c>
      <c r="E1497" t="s">
        <v>5441</v>
      </c>
      <c r="F1497" t="s">
        <v>12595</v>
      </c>
      <c r="G1497" t="s">
        <v>1940</v>
      </c>
    </row>
    <row r="1498" spans="1:7">
      <c r="A1498" t="s">
        <v>8169</v>
      </c>
      <c r="B1498" t="s">
        <v>12449</v>
      </c>
      <c r="C1498" t="s">
        <v>12547</v>
      </c>
      <c r="D1498" t="s">
        <v>12581</v>
      </c>
      <c r="E1498" t="s">
        <v>5442</v>
      </c>
      <c r="F1498" t="s">
        <v>12595</v>
      </c>
      <c r="G1498" t="s">
        <v>12848</v>
      </c>
    </row>
    <row r="1499" spans="1:7">
      <c r="A1499" t="s">
        <v>8170</v>
      </c>
      <c r="C1499" t="s">
        <v>12542</v>
      </c>
      <c r="D1499" t="s">
        <v>12550</v>
      </c>
      <c r="E1499" t="s">
        <v>5450</v>
      </c>
      <c r="F1499" t="s">
        <v>12596</v>
      </c>
      <c r="G1499" t="s">
        <v>1884</v>
      </c>
    </row>
    <row r="1500" spans="1:7">
      <c r="A1500" t="s">
        <v>8171</v>
      </c>
      <c r="B1500" t="s">
        <v>12423</v>
      </c>
      <c r="C1500" t="s">
        <v>12542</v>
      </c>
      <c r="D1500" t="s">
        <v>12550</v>
      </c>
      <c r="E1500" t="s">
        <v>5450</v>
      </c>
      <c r="F1500" t="s">
        <v>12596</v>
      </c>
      <c r="G1500" t="s">
        <v>1667</v>
      </c>
    </row>
    <row r="1501" spans="1:7">
      <c r="A1501" t="s">
        <v>8172</v>
      </c>
      <c r="C1501" t="s">
        <v>12543</v>
      </c>
      <c r="D1501" t="s">
        <v>12543</v>
      </c>
      <c r="E1501" t="s">
        <v>5439</v>
      </c>
      <c r="F1501" t="s">
        <v>12543</v>
      </c>
    </row>
    <row r="1502" spans="1:7">
      <c r="A1502" t="s">
        <v>8173</v>
      </c>
      <c r="B1502" t="s">
        <v>12423</v>
      </c>
      <c r="C1502" t="s">
        <v>12542</v>
      </c>
      <c r="D1502" t="s">
        <v>12550</v>
      </c>
      <c r="E1502" t="s">
        <v>5437</v>
      </c>
      <c r="F1502" t="s">
        <v>12595</v>
      </c>
      <c r="G1502" t="s">
        <v>1940</v>
      </c>
    </row>
    <row r="1503" spans="1:7">
      <c r="A1503" t="s">
        <v>8174</v>
      </c>
      <c r="B1503" t="s">
        <v>12450</v>
      </c>
      <c r="C1503" t="s">
        <v>12542</v>
      </c>
      <c r="D1503" t="s">
        <v>12550</v>
      </c>
      <c r="E1503" t="s">
        <v>5440</v>
      </c>
      <c r="F1503" t="s">
        <v>12595</v>
      </c>
      <c r="G1503" t="s">
        <v>12849</v>
      </c>
    </row>
    <row r="1504" spans="1:7">
      <c r="A1504" t="s">
        <v>8175</v>
      </c>
      <c r="B1504" t="s">
        <v>12423</v>
      </c>
      <c r="C1504" t="s">
        <v>12542</v>
      </c>
      <c r="D1504" t="s">
        <v>12550</v>
      </c>
      <c r="E1504" t="s">
        <v>5440</v>
      </c>
      <c r="F1504" t="s">
        <v>12595</v>
      </c>
      <c r="G1504" t="s">
        <v>12849</v>
      </c>
    </row>
    <row r="1505" spans="1:7">
      <c r="A1505" t="s">
        <v>8176</v>
      </c>
      <c r="B1505" t="s">
        <v>12450</v>
      </c>
      <c r="C1505" t="s">
        <v>12542</v>
      </c>
      <c r="D1505" t="s">
        <v>12550</v>
      </c>
      <c r="E1505" t="s">
        <v>5440</v>
      </c>
      <c r="F1505" t="s">
        <v>12595</v>
      </c>
      <c r="G1505" t="s">
        <v>1940</v>
      </c>
    </row>
    <row r="1506" spans="1:7">
      <c r="A1506" t="s">
        <v>8177</v>
      </c>
      <c r="B1506" t="s">
        <v>12435</v>
      </c>
      <c r="C1506" t="s">
        <v>12545</v>
      </c>
      <c r="D1506" t="s">
        <v>12550</v>
      </c>
      <c r="E1506" t="s">
        <v>5440</v>
      </c>
      <c r="F1506" t="s">
        <v>12595</v>
      </c>
      <c r="G1506" t="s">
        <v>1940</v>
      </c>
    </row>
    <row r="1507" spans="1:7">
      <c r="A1507" t="s">
        <v>8178</v>
      </c>
      <c r="B1507" t="s">
        <v>12436</v>
      </c>
      <c r="C1507" t="s">
        <v>12545</v>
      </c>
      <c r="D1507" t="s">
        <v>12550</v>
      </c>
      <c r="E1507" t="s">
        <v>5440</v>
      </c>
      <c r="F1507" t="s">
        <v>12595</v>
      </c>
      <c r="G1507" t="s">
        <v>1940</v>
      </c>
    </row>
    <row r="1508" spans="1:7">
      <c r="A1508" t="s">
        <v>8179</v>
      </c>
      <c r="B1508" t="s">
        <v>12423</v>
      </c>
      <c r="C1508" t="s">
        <v>12542</v>
      </c>
      <c r="D1508" t="s">
        <v>12550</v>
      </c>
      <c r="E1508" t="s">
        <v>5440</v>
      </c>
      <c r="F1508" t="s">
        <v>12595</v>
      </c>
      <c r="G1508" t="s">
        <v>1940</v>
      </c>
    </row>
    <row r="1509" spans="1:7">
      <c r="A1509" t="s">
        <v>8180</v>
      </c>
      <c r="B1509" t="s">
        <v>12423</v>
      </c>
      <c r="C1509" t="s">
        <v>12545</v>
      </c>
      <c r="D1509" t="s">
        <v>12550</v>
      </c>
      <c r="E1509" t="s">
        <v>5440</v>
      </c>
      <c r="F1509" t="s">
        <v>12595</v>
      </c>
      <c r="G1509" t="s">
        <v>12850</v>
      </c>
    </row>
    <row r="1510" spans="1:7">
      <c r="A1510" t="s">
        <v>8181</v>
      </c>
      <c r="B1510" t="s">
        <v>12423</v>
      </c>
      <c r="C1510" t="s">
        <v>12545</v>
      </c>
      <c r="D1510" t="s">
        <v>12556</v>
      </c>
      <c r="E1510" t="s">
        <v>5440</v>
      </c>
      <c r="F1510" t="s">
        <v>12596</v>
      </c>
      <c r="G1510" t="s">
        <v>1940</v>
      </c>
    </row>
    <row r="1511" spans="1:7">
      <c r="A1511" t="s">
        <v>8182</v>
      </c>
      <c r="B1511" t="s">
        <v>12427</v>
      </c>
      <c r="C1511" t="s">
        <v>12542</v>
      </c>
      <c r="D1511" t="s">
        <v>12550</v>
      </c>
      <c r="E1511" t="s">
        <v>5440</v>
      </c>
      <c r="F1511" t="s">
        <v>12595</v>
      </c>
      <c r="G1511" t="s">
        <v>1940</v>
      </c>
    </row>
    <row r="1512" spans="1:7">
      <c r="A1512" t="s">
        <v>8183</v>
      </c>
      <c r="B1512" t="s">
        <v>12424</v>
      </c>
      <c r="C1512" t="s">
        <v>12545</v>
      </c>
      <c r="D1512" t="s">
        <v>12550</v>
      </c>
      <c r="E1512" t="s">
        <v>5440</v>
      </c>
      <c r="F1512" t="s">
        <v>12595</v>
      </c>
      <c r="G1512" t="s">
        <v>1940</v>
      </c>
    </row>
    <row r="1513" spans="1:7">
      <c r="A1513" t="s">
        <v>8184</v>
      </c>
      <c r="B1513" t="s">
        <v>12437</v>
      </c>
      <c r="C1513" t="s">
        <v>12545</v>
      </c>
      <c r="D1513" t="s">
        <v>12550</v>
      </c>
      <c r="E1513" t="s">
        <v>5440</v>
      </c>
      <c r="F1513" t="s">
        <v>12595</v>
      </c>
      <c r="G1513" t="s">
        <v>1940</v>
      </c>
    </row>
    <row r="1514" spans="1:7">
      <c r="A1514" t="s">
        <v>8185</v>
      </c>
      <c r="B1514" t="s">
        <v>12423</v>
      </c>
      <c r="C1514" t="s">
        <v>12542</v>
      </c>
      <c r="D1514" t="s">
        <v>12550</v>
      </c>
      <c r="E1514" t="s">
        <v>5440</v>
      </c>
      <c r="F1514" t="s">
        <v>12595</v>
      </c>
      <c r="G1514" t="s">
        <v>1940</v>
      </c>
    </row>
    <row r="1515" spans="1:7">
      <c r="A1515" t="s">
        <v>8186</v>
      </c>
      <c r="B1515" t="s">
        <v>12427</v>
      </c>
      <c r="C1515" t="s">
        <v>12545</v>
      </c>
      <c r="D1515" t="s">
        <v>12550</v>
      </c>
      <c r="E1515" t="s">
        <v>5440</v>
      </c>
      <c r="F1515" t="s">
        <v>12595</v>
      </c>
      <c r="G1515" t="s">
        <v>1940</v>
      </c>
    </row>
    <row r="1516" spans="1:7">
      <c r="A1516" t="s">
        <v>8187</v>
      </c>
      <c r="B1516" t="s">
        <v>12423</v>
      </c>
      <c r="C1516" t="s">
        <v>12542</v>
      </c>
      <c r="D1516" t="s">
        <v>12565</v>
      </c>
      <c r="E1516" t="s">
        <v>5440</v>
      </c>
      <c r="F1516" t="s">
        <v>12595</v>
      </c>
      <c r="G1516" t="s">
        <v>12851</v>
      </c>
    </row>
    <row r="1517" spans="1:7">
      <c r="A1517" t="s">
        <v>8188</v>
      </c>
      <c r="C1517" t="s">
        <v>12543</v>
      </c>
      <c r="D1517" t="s">
        <v>12543</v>
      </c>
      <c r="E1517" t="s">
        <v>5439</v>
      </c>
      <c r="F1517" t="s">
        <v>12543</v>
      </c>
    </row>
    <row r="1518" spans="1:7">
      <c r="A1518" t="s">
        <v>8189</v>
      </c>
      <c r="B1518" t="s">
        <v>12423</v>
      </c>
      <c r="C1518" t="s">
        <v>12545</v>
      </c>
      <c r="D1518" t="s">
        <v>12550</v>
      </c>
      <c r="E1518" t="s">
        <v>5441</v>
      </c>
      <c r="F1518" t="s">
        <v>12595</v>
      </c>
      <c r="G1518" t="s">
        <v>1940</v>
      </c>
    </row>
    <row r="1519" spans="1:7">
      <c r="A1519" t="s">
        <v>8190</v>
      </c>
      <c r="B1519" t="s">
        <v>12427</v>
      </c>
      <c r="C1519" t="s">
        <v>12545</v>
      </c>
      <c r="D1519" t="s">
        <v>12550</v>
      </c>
      <c r="E1519" t="s">
        <v>5441</v>
      </c>
      <c r="F1519" t="s">
        <v>12595</v>
      </c>
      <c r="G1519" t="s">
        <v>1940</v>
      </c>
    </row>
    <row r="1520" spans="1:7">
      <c r="A1520" t="s">
        <v>8191</v>
      </c>
      <c r="B1520" t="s">
        <v>12423</v>
      </c>
      <c r="C1520" t="s">
        <v>12545</v>
      </c>
      <c r="D1520" t="s">
        <v>12550</v>
      </c>
      <c r="E1520" t="s">
        <v>5441</v>
      </c>
      <c r="F1520" t="s">
        <v>12596</v>
      </c>
      <c r="G1520" t="s">
        <v>1940</v>
      </c>
    </row>
    <row r="1521" spans="1:7">
      <c r="A1521" t="s">
        <v>8192</v>
      </c>
      <c r="C1521" t="s">
        <v>12545</v>
      </c>
      <c r="D1521" t="s">
        <v>12566</v>
      </c>
      <c r="E1521" t="s">
        <v>5437</v>
      </c>
      <c r="F1521" t="s">
        <v>12595</v>
      </c>
      <c r="G1521" t="s">
        <v>1940</v>
      </c>
    </row>
    <row r="1522" spans="1:7">
      <c r="A1522" t="s">
        <v>8193</v>
      </c>
      <c r="C1522" t="s">
        <v>12545</v>
      </c>
      <c r="D1522" t="s">
        <v>12566</v>
      </c>
      <c r="E1522" t="s">
        <v>5437</v>
      </c>
      <c r="F1522" t="s">
        <v>12595</v>
      </c>
      <c r="G1522" t="s">
        <v>1940</v>
      </c>
    </row>
    <row r="1523" spans="1:7">
      <c r="A1523" t="s">
        <v>8194</v>
      </c>
      <c r="C1523" t="s">
        <v>12547</v>
      </c>
      <c r="D1523" t="s">
        <v>12562</v>
      </c>
      <c r="E1523" t="s">
        <v>5440</v>
      </c>
      <c r="F1523" t="s">
        <v>12597</v>
      </c>
    </row>
    <row r="1524" spans="1:7">
      <c r="A1524" t="s">
        <v>8195</v>
      </c>
      <c r="C1524" t="s">
        <v>12548</v>
      </c>
      <c r="D1524" t="s">
        <v>12569</v>
      </c>
      <c r="E1524" t="s">
        <v>5437</v>
      </c>
      <c r="F1524" t="s">
        <v>12596</v>
      </c>
      <c r="G1524" t="s">
        <v>1940</v>
      </c>
    </row>
    <row r="1525" spans="1:7">
      <c r="A1525" t="s">
        <v>8196</v>
      </c>
      <c r="C1525" t="s">
        <v>12547</v>
      </c>
      <c r="D1525" t="s">
        <v>12581</v>
      </c>
      <c r="E1525" t="s">
        <v>5440</v>
      </c>
      <c r="F1525" t="s">
        <v>12595</v>
      </c>
      <c r="G1525" t="s">
        <v>1676</v>
      </c>
    </row>
    <row r="1526" spans="1:7">
      <c r="A1526" t="s">
        <v>8197</v>
      </c>
      <c r="B1526" t="s">
        <v>12423</v>
      </c>
      <c r="C1526" t="s">
        <v>12544</v>
      </c>
      <c r="D1526" t="s">
        <v>12567</v>
      </c>
      <c r="E1526" t="s">
        <v>5441</v>
      </c>
      <c r="F1526" t="s">
        <v>12595</v>
      </c>
      <c r="G1526" t="s">
        <v>1940</v>
      </c>
    </row>
    <row r="1527" spans="1:7">
      <c r="A1527" t="s">
        <v>8198</v>
      </c>
      <c r="B1527" t="s">
        <v>12423</v>
      </c>
      <c r="C1527" t="s">
        <v>12546</v>
      </c>
      <c r="D1527" t="s">
        <v>12575</v>
      </c>
      <c r="E1527" t="s">
        <v>5437</v>
      </c>
      <c r="F1527" t="s">
        <v>12595</v>
      </c>
      <c r="G1527" t="s">
        <v>1940</v>
      </c>
    </row>
    <row r="1528" spans="1:7">
      <c r="A1528" t="s">
        <v>8199</v>
      </c>
      <c r="B1528" t="s">
        <v>12423</v>
      </c>
      <c r="C1528" t="s">
        <v>12547</v>
      </c>
      <c r="D1528" t="s">
        <v>12571</v>
      </c>
      <c r="E1528" t="s">
        <v>5441</v>
      </c>
      <c r="F1528" t="s">
        <v>12596</v>
      </c>
      <c r="G1528" t="s">
        <v>1940</v>
      </c>
    </row>
    <row r="1529" spans="1:7">
      <c r="A1529" t="s">
        <v>8200</v>
      </c>
      <c r="B1529" t="s">
        <v>12423</v>
      </c>
      <c r="C1529" t="s">
        <v>12544</v>
      </c>
      <c r="D1529" t="s">
        <v>12564</v>
      </c>
      <c r="E1529" t="s">
        <v>5437</v>
      </c>
      <c r="F1529" t="s">
        <v>12596</v>
      </c>
      <c r="G1529" t="s">
        <v>1940</v>
      </c>
    </row>
    <row r="1530" spans="1:7">
      <c r="A1530" t="s">
        <v>8201</v>
      </c>
      <c r="B1530" t="s">
        <v>12423</v>
      </c>
      <c r="C1530" t="s">
        <v>12544</v>
      </c>
      <c r="D1530" t="s">
        <v>12564</v>
      </c>
      <c r="E1530" t="s">
        <v>5440</v>
      </c>
      <c r="F1530" t="s">
        <v>12596</v>
      </c>
      <c r="G1530" t="s">
        <v>12600</v>
      </c>
    </row>
    <row r="1531" spans="1:7">
      <c r="A1531" t="s">
        <v>8202</v>
      </c>
      <c r="B1531" t="s">
        <v>12423</v>
      </c>
      <c r="C1531" t="s">
        <v>12545</v>
      </c>
      <c r="D1531" t="s">
        <v>12572</v>
      </c>
      <c r="E1531" t="s">
        <v>5437</v>
      </c>
      <c r="F1531" t="s">
        <v>12596</v>
      </c>
      <c r="G1531" t="s">
        <v>1667</v>
      </c>
    </row>
    <row r="1532" spans="1:7">
      <c r="A1532" t="s">
        <v>8203</v>
      </c>
      <c r="B1532" t="s">
        <v>12423</v>
      </c>
      <c r="C1532" t="s">
        <v>12548</v>
      </c>
      <c r="D1532" t="s">
        <v>12559</v>
      </c>
      <c r="E1532" t="s">
        <v>5440</v>
      </c>
      <c r="F1532" t="s">
        <v>12595</v>
      </c>
      <c r="G1532" t="s">
        <v>12852</v>
      </c>
    </row>
    <row r="1533" spans="1:7">
      <c r="A1533" t="s">
        <v>8204</v>
      </c>
      <c r="B1533" t="s">
        <v>12423</v>
      </c>
      <c r="C1533" t="s">
        <v>12548</v>
      </c>
      <c r="D1533" t="s">
        <v>12569</v>
      </c>
      <c r="E1533" t="s">
        <v>5437</v>
      </c>
      <c r="F1533" t="s">
        <v>12596</v>
      </c>
      <c r="G1533" t="s">
        <v>1940</v>
      </c>
    </row>
    <row r="1534" spans="1:7">
      <c r="A1534" t="s">
        <v>8205</v>
      </c>
      <c r="C1534" t="s">
        <v>12542</v>
      </c>
      <c r="D1534" t="s">
        <v>12550</v>
      </c>
      <c r="E1534" t="s">
        <v>5450</v>
      </c>
      <c r="F1534" t="s">
        <v>12596</v>
      </c>
      <c r="G1534" t="s">
        <v>1940</v>
      </c>
    </row>
    <row r="1535" spans="1:7">
      <c r="A1535" t="s">
        <v>8206</v>
      </c>
      <c r="C1535" t="s">
        <v>12542</v>
      </c>
      <c r="D1535" t="s">
        <v>12550</v>
      </c>
      <c r="E1535" t="s">
        <v>5450</v>
      </c>
      <c r="F1535" t="s">
        <v>12596</v>
      </c>
      <c r="G1535" t="s">
        <v>1884</v>
      </c>
    </row>
    <row r="1536" spans="1:7">
      <c r="A1536" t="s">
        <v>8207</v>
      </c>
      <c r="B1536" t="s">
        <v>12423</v>
      </c>
      <c r="C1536" t="s">
        <v>12542</v>
      </c>
      <c r="D1536" t="s">
        <v>12565</v>
      </c>
      <c r="E1536" t="s">
        <v>5437</v>
      </c>
      <c r="F1536" t="s">
        <v>12595</v>
      </c>
      <c r="G1536" t="s">
        <v>1940</v>
      </c>
    </row>
    <row r="1537" spans="1:7">
      <c r="A1537" t="s">
        <v>8208</v>
      </c>
      <c r="B1537" t="s">
        <v>12423</v>
      </c>
      <c r="C1537" t="s">
        <v>12546</v>
      </c>
      <c r="D1537" t="s">
        <v>12575</v>
      </c>
      <c r="E1537" t="s">
        <v>5442</v>
      </c>
      <c r="F1537" t="s">
        <v>12596</v>
      </c>
      <c r="G1537" t="s">
        <v>1940</v>
      </c>
    </row>
    <row r="1538" spans="1:7">
      <c r="A1538" t="s">
        <v>8209</v>
      </c>
      <c r="C1538" t="s">
        <v>12544</v>
      </c>
      <c r="D1538" t="s">
        <v>12552</v>
      </c>
      <c r="E1538" t="s">
        <v>5441</v>
      </c>
      <c r="F1538" t="s">
        <v>12595</v>
      </c>
      <c r="G1538" t="s">
        <v>12853</v>
      </c>
    </row>
    <row r="1539" spans="1:7">
      <c r="A1539" t="s">
        <v>8210</v>
      </c>
      <c r="C1539" t="s">
        <v>12543</v>
      </c>
      <c r="D1539" t="s">
        <v>12543</v>
      </c>
      <c r="E1539" t="s">
        <v>5439</v>
      </c>
      <c r="F1539" t="s">
        <v>12543</v>
      </c>
    </row>
    <row r="1540" spans="1:7">
      <c r="A1540" t="s">
        <v>8211</v>
      </c>
      <c r="C1540" t="s">
        <v>12544</v>
      </c>
      <c r="D1540" t="s">
        <v>12551</v>
      </c>
      <c r="E1540" t="s">
        <v>5440</v>
      </c>
      <c r="F1540" t="s">
        <v>12597</v>
      </c>
      <c r="G1540" t="s">
        <v>12854</v>
      </c>
    </row>
    <row r="1541" spans="1:7">
      <c r="A1541" t="s">
        <v>8212</v>
      </c>
      <c r="C1541" t="s">
        <v>12544</v>
      </c>
      <c r="D1541" t="s">
        <v>12551</v>
      </c>
      <c r="E1541" t="s">
        <v>5440</v>
      </c>
      <c r="F1541" t="s">
        <v>12597</v>
      </c>
      <c r="G1541" t="s">
        <v>12854</v>
      </c>
    </row>
    <row r="1542" spans="1:7">
      <c r="A1542" t="s">
        <v>8213</v>
      </c>
      <c r="C1542" t="s">
        <v>12544</v>
      </c>
      <c r="D1542" t="s">
        <v>12551</v>
      </c>
      <c r="E1542" t="s">
        <v>5440</v>
      </c>
      <c r="F1542" t="s">
        <v>12597</v>
      </c>
      <c r="G1542" t="s">
        <v>12854</v>
      </c>
    </row>
    <row r="1543" spans="1:7">
      <c r="A1543" t="s">
        <v>8214</v>
      </c>
      <c r="C1543" t="s">
        <v>12544</v>
      </c>
      <c r="D1543" t="s">
        <v>12551</v>
      </c>
      <c r="E1543" t="s">
        <v>5440</v>
      </c>
      <c r="F1543" t="s">
        <v>12597</v>
      </c>
      <c r="G1543" t="s">
        <v>12854</v>
      </c>
    </row>
    <row r="1544" spans="1:7">
      <c r="A1544" t="s">
        <v>8215</v>
      </c>
      <c r="C1544" t="s">
        <v>12544</v>
      </c>
      <c r="D1544" t="s">
        <v>12551</v>
      </c>
      <c r="E1544" t="s">
        <v>5440</v>
      </c>
      <c r="F1544" t="s">
        <v>12597</v>
      </c>
      <c r="G1544" t="s">
        <v>12854</v>
      </c>
    </row>
    <row r="1545" spans="1:7">
      <c r="A1545" t="s">
        <v>8216</v>
      </c>
      <c r="C1545" t="s">
        <v>12544</v>
      </c>
      <c r="D1545" t="s">
        <v>12551</v>
      </c>
      <c r="E1545" t="s">
        <v>5440</v>
      </c>
      <c r="F1545" t="s">
        <v>12597</v>
      </c>
      <c r="G1545" t="s">
        <v>12854</v>
      </c>
    </row>
    <row r="1546" spans="1:7">
      <c r="A1546" t="s">
        <v>8217</v>
      </c>
      <c r="C1546" t="s">
        <v>12544</v>
      </c>
      <c r="D1546" t="s">
        <v>12551</v>
      </c>
      <c r="E1546" t="s">
        <v>5440</v>
      </c>
      <c r="F1546" t="s">
        <v>12597</v>
      </c>
      <c r="G1546" t="s">
        <v>12854</v>
      </c>
    </row>
    <row r="1547" spans="1:7">
      <c r="A1547" t="s">
        <v>8218</v>
      </c>
      <c r="C1547" t="s">
        <v>12544</v>
      </c>
      <c r="D1547" t="s">
        <v>12551</v>
      </c>
      <c r="E1547" t="s">
        <v>5440</v>
      </c>
      <c r="F1547" t="s">
        <v>12597</v>
      </c>
      <c r="G1547" t="s">
        <v>12854</v>
      </c>
    </row>
    <row r="1548" spans="1:7">
      <c r="A1548" t="s">
        <v>8219</v>
      </c>
      <c r="C1548" t="s">
        <v>12544</v>
      </c>
      <c r="D1548" t="s">
        <v>12551</v>
      </c>
      <c r="E1548" t="s">
        <v>5440</v>
      </c>
      <c r="F1548" t="s">
        <v>12597</v>
      </c>
      <c r="G1548" t="s">
        <v>12854</v>
      </c>
    </row>
    <row r="1549" spans="1:7">
      <c r="A1549" t="s">
        <v>8220</v>
      </c>
      <c r="C1549" t="s">
        <v>12544</v>
      </c>
      <c r="D1549" t="s">
        <v>12551</v>
      </c>
      <c r="E1549" t="s">
        <v>5440</v>
      </c>
      <c r="F1549" t="s">
        <v>12597</v>
      </c>
      <c r="G1549" t="s">
        <v>12854</v>
      </c>
    </row>
    <row r="1550" spans="1:7">
      <c r="A1550" t="s">
        <v>8221</v>
      </c>
      <c r="C1550" t="s">
        <v>12544</v>
      </c>
      <c r="D1550" t="s">
        <v>12551</v>
      </c>
      <c r="E1550" t="s">
        <v>5440</v>
      </c>
      <c r="F1550" t="s">
        <v>12597</v>
      </c>
      <c r="G1550" t="s">
        <v>12854</v>
      </c>
    </row>
    <row r="1551" spans="1:7">
      <c r="A1551" t="s">
        <v>8222</v>
      </c>
      <c r="C1551" t="s">
        <v>12544</v>
      </c>
      <c r="D1551" t="s">
        <v>12551</v>
      </c>
      <c r="E1551" t="s">
        <v>5440</v>
      </c>
      <c r="F1551" t="s">
        <v>12597</v>
      </c>
      <c r="G1551" t="s">
        <v>12854</v>
      </c>
    </row>
    <row r="1552" spans="1:7">
      <c r="A1552" t="s">
        <v>8223</v>
      </c>
      <c r="C1552" t="s">
        <v>12544</v>
      </c>
      <c r="D1552" t="s">
        <v>12551</v>
      </c>
      <c r="E1552" t="s">
        <v>5440</v>
      </c>
      <c r="F1552" t="s">
        <v>12597</v>
      </c>
      <c r="G1552" t="s">
        <v>12854</v>
      </c>
    </row>
    <row r="1553" spans="1:7">
      <c r="A1553" t="s">
        <v>8224</v>
      </c>
      <c r="C1553" t="s">
        <v>12544</v>
      </c>
      <c r="D1553" t="s">
        <v>12551</v>
      </c>
      <c r="E1553" t="s">
        <v>5440</v>
      </c>
      <c r="F1553" t="s">
        <v>12597</v>
      </c>
      <c r="G1553" t="s">
        <v>12854</v>
      </c>
    </row>
    <row r="1554" spans="1:7">
      <c r="A1554" t="s">
        <v>8225</v>
      </c>
      <c r="C1554" t="s">
        <v>12544</v>
      </c>
      <c r="D1554" t="s">
        <v>12551</v>
      </c>
      <c r="E1554" t="s">
        <v>5440</v>
      </c>
      <c r="F1554" t="s">
        <v>12597</v>
      </c>
      <c r="G1554" t="s">
        <v>12854</v>
      </c>
    </row>
    <row r="1555" spans="1:7">
      <c r="A1555" t="s">
        <v>8226</v>
      </c>
      <c r="C1555" t="s">
        <v>12544</v>
      </c>
      <c r="D1555" t="s">
        <v>12551</v>
      </c>
      <c r="E1555" t="s">
        <v>5440</v>
      </c>
      <c r="F1555" t="s">
        <v>12597</v>
      </c>
      <c r="G1555" t="s">
        <v>12854</v>
      </c>
    </row>
    <row r="1556" spans="1:7">
      <c r="A1556" t="s">
        <v>8227</v>
      </c>
      <c r="C1556" t="s">
        <v>12544</v>
      </c>
      <c r="D1556" t="s">
        <v>12551</v>
      </c>
      <c r="E1556" t="s">
        <v>5440</v>
      </c>
      <c r="F1556" t="s">
        <v>12597</v>
      </c>
      <c r="G1556" t="s">
        <v>12854</v>
      </c>
    </row>
    <row r="1557" spans="1:7">
      <c r="A1557" t="s">
        <v>8228</v>
      </c>
      <c r="C1557" t="s">
        <v>12544</v>
      </c>
      <c r="D1557" t="s">
        <v>12551</v>
      </c>
      <c r="E1557" t="s">
        <v>5440</v>
      </c>
      <c r="F1557" t="s">
        <v>12597</v>
      </c>
      <c r="G1557" t="s">
        <v>12854</v>
      </c>
    </row>
    <row r="1558" spans="1:7">
      <c r="A1558" t="s">
        <v>8229</v>
      </c>
      <c r="C1558" t="s">
        <v>12544</v>
      </c>
      <c r="D1558" t="s">
        <v>12551</v>
      </c>
      <c r="E1558" t="s">
        <v>5440</v>
      </c>
      <c r="F1558" t="s">
        <v>12597</v>
      </c>
      <c r="G1558" t="s">
        <v>12854</v>
      </c>
    </row>
    <row r="1559" spans="1:7">
      <c r="A1559" t="s">
        <v>8230</v>
      </c>
      <c r="C1559" t="s">
        <v>12544</v>
      </c>
      <c r="D1559" t="s">
        <v>12551</v>
      </c>
      <c r="E1559" t="s">
        <v>5440</v>
      </c>
      <c r="F1559" t="s">
        <v>12597</v>
      </c>
      <c r="G1559" t="s">
        <v>12854</v>
      </c>
    </row>
    <row r="1560" spans="1:7">
      <c r="A1560" t="s">
        <v>8231</v>
      </c>
      <c r="C1560" t="s">
        <v>12544</v>
      </c>
      <c r="D1560" t="s">
        <v>12551</v>
      </c>
      <c r="E1560" t="s">
        <v>5440</v>
      </c>
      <c r="F1560" t="s">
        <v>12597</v>
      </c>
      <c r="G1560" t="s">
        <v>12854</v>
      </c>
    </row>
    <row r="1561" spans="1:7">
      <c r="A1561" t="s">
        <v>8232</v>
      </c>
      <c r="C1561" t="s">
        <v>12544</v>
      </c>
      <c r="D1561" t="s">
        <v>12551</v>
      </c>
      <c r="E1561" t="s">
        <v>5440</v>
      </c>
      <c r="F1561" t="s">
        <v>12597</v>
      </c>
      <c r="G1561" t="s">
        <v>12854</v>
      </c>
    </row>
    <row r="1562" spans="1:7">
      <c r="A1562" t="s">
        <v>8233</v>
      </c>
      <c r="C1562" t="s">
        <v>12544</v>
      </c>
      <c r="D1562" t="s">
        <v>12551</v>
      </c>
      <c r="E1562" t="s">
        <v>5440</v>
      </c>
      <c r="F1562" t="s">
        <v>12597</v>
      </c>
      <c r="G1562" t="s">
        <v>12854</v>
      </c>
    </row>
    <row r="1563" spans="1:7">
      <c r="A1563" t="s">
        <v>8234</v>
      </c>
      <c r="C1563" t="s">
        <v>12544</v>
      </c>
      <c r="D1563" t="s">
        <v>12551</v>
      </c>
      <c r="E1563" t="s">
        <v>5440</v>
      </c>
      <c r="F1563" t="s">
        <v>12597</v>
      </c>
      <c r="G1563" t="s">
        <v>12854</v>
      </c>
    </row>
    <row r="1564" spans="1:7">
      <c r="A1564" t="s">
        <v>8235</v>
      </c>
      <c r="C1564" t="s">
        <v>12544</v>
      </c>
      <c r="D1564" t="s">
        <v>12551</v>
      </c>
      <c r="E1564" t="s">
        <v>5440</v>
      </c>
      <c r="F1564" t="s">
        <v>12597</v>
      </c>
      <c r="G1564" t="s">
        <v>12854</v>
      </c>
    </row>
    <row r="1565" spans="1:7">
      <c r="A1565" t="s">
        <v>8236</v>
      </c>
      <c r="C1565" t="s">
        <v>12544</v>
      </c>
      <c r="D1565" t="s">
        <v>12551</v>
      </c>
      <c r="E1565" t="s">
        <v>5440</v>
      </c>
      <c r="F1565" t="s">
        <v>12597</v>
      </c>
      <c r="G1565" t="s">
        <v>12854</v>
      </c>
    </row>
    <row r="1566" spans="1:7">
      <c r="A1566" t="s">
        <v>8237</v>
      </c>
      <c r="C1566" t="s">
        <v>12544</v>
      </c>
      <c r="D1566" t="s">
        <v>12551</v>
      </c>
      <c r="E1566" t="s">
        <v>5440</v>
      </c>
      <c r="F1566" t="s">
        <v>12597</v>
      </c>
      <c r="G1566" t="s">
        <v>12854</v>
      </c>
    </row>
    <row r="1567" spans="1:7">
      <c r="A1567" t="s">
        <v>8238</v>
      </c>
      <c r="C1567" t="s">
        <v>12544</v>
      </c>
      <c r="D1567" t="s">
        <v>12551</v>
      </c>
      <c r="E1567" t="s">
        <v>5440</v>
      </c>
      <c r="F1567" t="s">
        <v>12597</v>
      </c>
      <c r="G1567" t="s">
        <v>12854</v>
      </c>
    </row>
    <row r="1568" spans="1:7">
      <c r="A1568" t="s">
        <v>8239</v>
      </c>
      <c r="C1568" t="s">
        <v>12544</v>
      </c>
      <c r="D1568" t="s">
        <v>12551</v>
      </c>
      <c r="E1568" t="s">
        <v>5440</v>
      </c>
      <c r="F1568" t="s">
        <v>12597</v>
      </c>
      <c r="G1568" t="s">
        <v>12854</v>
      </c>
    </row>
    <row r="1569" spans="1:7">
      <c r="A1569" t="s">
        <v>8240</v>
      </c>
      <c r="C1569" t="s">
        <v>12544</v>
      </c>
      <c r="D1569" t="s">
        <v>12551</v>
      </c>
      <c r="E1569" t="s">
        <v>5440</v>
      </c>
      <c r="F1569" t="s">
        <v>12597</v>
      </c>
      <c r="G1569" t="s">
        <v>12854</v>
      </c>
    </row>
    <row r="1570" spans="1:7">
      <c r="A1570" t="s">
        <v>8241</v>
      </c>
      <c r="C1570" t="s">
        <v>12544</v>
      </c>
      <c r="D1570" t="s">
        <v>12551</v>
      </c>
      <c r="E1570" t="s">
        <v>5440</v>
      </c>
      <c r="F1570" t="s">
        <v>12597</v>
      </c>
      <c r="G1570" t="s">
        <v>12854</v>
      </c>
    </row>
    <row r="1571" spans="1:7">
      <c r="A1571" t="s">
        <v>8242</v>
      </c>
      <c r="C1571" t="s">
        <v>12544</v>
      </c>
      <c r="D1571" t="s">
        <v>12551</v>
      </c>
      <c r="E1571" t="s">
        <v>5440</v>
      </c>
      <c r="F1571" t="s">
        <v>12597</v>
      </c>
      <c r="G1571" t="s">
        <v>12854</v>
      </c>
    </row>
    <row r="1572" spans="1:7">
      <c r="A1572" t="s">
        <v>8243</v>
      </c>
      <c r="C1572" t="s">
        <v>12544</v>
      </c>
      <c r="D1572" t="s">
        <v>12551</v>
      </c>
      <c r="E1572" t="s">
        <v>5440</v>
      </c>
      <c r="F1572" t="s">
        <v>12597</v>
      </c>
      <c r="G1572" t="s">
        <v>12854</v>
      </c>
    </row>
    <row r="1573" spans="1:7">
      <c r="A1573" t="s">
        <v>8244</v>
      </c>
      <c r="C1573" t="s">
        <v>12544</v>
      </c>
      <c r="D1573" t="s">
        <v>12551</v>
      </c>
      <c r="E1573" t="s">
        <v>5440</v>
      </c>
      <c r="F1573" t="s">
        <v>12597</v>
      </c>
      <c r="G1573" t="s">
        <v>12854</v>
      </c>
    </row>
    <row r="1574" spans="1:7">
      <c r="A1574" t="s">
        <v>8245</v>
      </c>
      <c r="C1574" t="s">
        <v>12544</v>
      </c>
      <c r="D1574" t="s">
        <v>12551</v>
      </c>
      <c r="E1574" t="s">
        <v>5440</v>
      </c>
      <c r="F1574" t="s">
        <v>12597</v>
      </c>
      <c r="G1574" t="s">
        <v>12854</v>
      </c>
    </row>
    <row r="1575" spans="1:7">
      <c r="A1575" t="s">
        <v>8246</v>
      </c>
      <c r="C1575" t="s">
        <v>12544</v>
      </c>
      <c r="D1575" t="s">
        <v>12551</v>
      </c>
      <c r="E1575" t="s">
        <v>5440</v>
      </c>
      <c r="F1575" t="s">
        <v>12597</v>
      </c>
      <c r="G1575" t="s">
        <v>12854</v>
      </c>
    </row>
    <row r="1576" spans="1:7">
      <c r="A1576" t="s">
        <v>8247</v>
      </c>
      <c r="C1576" t="s">
        <v>12544</v>
      </c>
      <c r="D1576" t="s">
        <v>12551</v>
      </c>
      <c r="E1576" t="s">
        <v>5440</v>
      </c>
      <c r="F1576" t="s">
        <v>12597</v>
      </c>
      <c r="G1576" t="s">
        <v>12854</v>
      </c>
    </row>
    <row r="1577" spans="1:7">
      <c r="A1577" t="s">
        <v>8248</v>
      </c>
      <c r="C1577" t="s">
        <v>12544</v>
      </c>
      <c r="D1577" t="s">
        <v>12551</v>
      </c>
      <c r="E1577" t="s">
        <v>5440</v>
      </c>
      <c r="F1577" t="s">
        <v>12597</v>
      </c>
      <c r="G1577" t="s">
        <v>12854</v>
      </c>
    </row>
    <row r="1578" spans="1:7">
      <c r="A1578" t="s">
        <v>8249</v>
      </c>
      <c r="C1578" t="s">
        <v>12544</v>
      </c>
      <c r="D1578" t="s">
        <v>12551</v>
      </c>
      <c r="E1578" t="s">
        <v>5440</v>
      </c>
      <c r="F1578" t="s">
        <v>12597</v>
      </c>
      <c r="G1578" t="s">
        <v>12854</v>
      </c>
    </row>
    <row r="1579" spans="1:7">
      <c r="A1579" t="s">
        <v>8250</v>
      </c>
      <c r="C1579" t="s">
        <v>12544</v>
      </c>
      <c r="D1579" t="s">
        <v>12551</v>
      </c>
      <c r="E1579" t="s">
        <v>5440</v>
      </c>
      <c r="F1579" t="s">
        <v>12597</v>
      </c>
      <c r="G1579" t="s">
        <v>12854</v>
      </c>
    </row>
    <row r="1580" spans="1:7">
      <c r="A1580" t="s">
        <v>8251</v>
      </c>
      <c r="C1580" t="s">
        <v>12544</v>
      </c>
      <c r="D1580" t="s">
        <v>12551</v>
      </c>
      <c r="E1580" t="s">
        <v>5440</v>
      </c>
      <c r="F1580" t="s">
        <v>12597</v>
      </c>
      <c r="G1580" t="s">
        <v>12854</v>
      </c>
    </row>
    <row r="1581" spans="1:7">
      <c r="A1581" t="s">
        <v>8252</v>
      </c>
      <c r="C1581" t="s">
        <v>12544</v>
      </c>
      <c r="D1581" t="s">
        <v>12551</v>
      </c>
      <c r="E1581" t="s">
        <v>5440</v>
      </c>
      <c r="F1581" t="s">
        <v>12597</v>
      </c>
      <c r="G1581" t="s">
        <v>12854</v>
      </c>
    </row>
    <row r="1582" spans="1:7">
      <c r="A1582" t="s">
        <v>8253</v>
      </c>
      <c r="C1582" t="s">
        <v>12544</v>
      </c>
      <c r="D1582" t="s">
        <v>12551</v>
      </c>
      <c r="E1582" t="s">
        <v>5440</v>
      </c>
      <c r="F1582" t="s">
        <v>12597</v>
      </c>
      <c r="G1582" t="s">
        <v>12854</v>
      </c>
    </row>
    <row r="1583" spans="1:7">
      <c r="A1583" t="s">
        <v>8254</v>
      </c>
      <c r="C1583" t="s">
        <v>12544</v>
      </c>
      <c r="D1583" t="s">
        <v>12551</v>
      </c>
      <c r="E1583" t="s">
        <v>5440</v>
      </c>
      <c r="F1583" t="s">
        <v>12597</v>
      </c>
      <c r="G1583" t="s">
        <v>12854</v>
      </c>
    </row>
    <row r="1584" spans="1:7">
      <c r="A1584" t="s">
        <v>8255</v>
      </c>
      <c r="C1584" t="s">
        <v>12544</v>
      </c>
      <c r="D1584" t="s">
        <v>12551</v>
      </c>
      <c r="E1584" t="s">
        <v>5440</v>
      </c>
      <c r="F1584" t="s">
        <v>12597</v>
      </c>
      <c r="G1584" t="s">
        <v>12854</v>
      </c>
    </row>
    <row r="1585" spans="1:7">
      <c r="A1585" t="s">
        <v>8256</v>
      </c>
      <c r="C1585" t="s">
        <v>12544</v>
      </c>
      <c r="D1585" t="s">
        <v>12551</v>
      </c>
      <c r="E1585" t="s">
        <v>5440</v>
      </c>
      <c r="F1585" t="s">
        <v>12597</v>
      </c>
      <c r="G1585" t="s">
        <v>12854</v>
      </c>
    </row>
    <row r="1586" spans="1:7">
      <c r="A1586" t="s">
        <v>8257</v>
      </c>
      <c r="C1586" t="s">
        <v>12544</v>
      </c>
      <c r="D1586" t="s">
        <v>12551</v>
      </c>
      <c r="E1586" t="s">
        <v>5440</v>
      </c>
      <c r="F1586" t="s">
        <v>12597</v>
      </c>
      <c r="G1586" t="s">
        <v>12854</v>
      </c>
    </row>
    <row r="1587" spans="1:7">
      <c r="A1587" t="s">
        <v>8258</v>
      </c>
      <c r="C1587" t="s">
        <v>12544</v>
      </c>
      <c r="D1587" t="s">
        <v>12551</v>
      </c>
      <c r="E1587" t="s">
        <v>5440</v>
      </c>
      <c r="F1587" t="s">
        <v>12597</v>
      </c>
      <c r="G1587" t="s">
        <v>12854</v>
      </c>
    </row>
    <row r="1588" spans="1:7">
      <c r="A1588" t="s">
        <v>8259</v>
      </c>
      <c r="C1588" t="s">
        <v>12544</v>
      </c>
      <c r="D1588" t="s">
        <v>12551</v>
      </c>
      <c r="E1588" t="s">
        <v>5440</v>
      </c>
      <c r="F1588" t="s">
        <v>12597</v>
      </c>
      <c r="G1588" t="s">
        <v>12854</v>
      </c>
    </row>
    <row r="1589" spans="1:7">
      <c r="A1589" t="s">
        <v>8260</v>
      </c>
      <c r="C1589" t="s">
        <v>12544</v>
      </c>
      <c r="D1589" t="s">
        <v>12551</v>
      </c>
      <c r="E1589" t="s">
        <v>5440</v>
      </c>
      <c r="F1589" t="s">
        <v>12597</v>
      </c>
      <c r="G1589" t="s">
        <v>12854</v>
      </c>
    </row>
    <row r="1590" spans="1:7">
      <c r="A1590" t="s">
        <v>8261</v>
      </c>
      <c r="C1590" t="s">
        <v>12544</v>
      </c>
      <c r="D1590" t="s">
        <v>12551</v>
      </c>
      <c r="E1590" t="s">
        <v>5440</v>
      </c>
      <c r="F1590" t="s">
        <v>12597</v>
      </c>
      <c r="G1590" t="s">
        <v>12854</v>
      </c>
    </row>
    <row r="1591" spans="1:7">
      <c r="A1591" t="s">
        <v>8262</v>
      </c>
      <c r="C1591" t="s">
        <v>12544</v>
      </c>
      <c r="D1591" t="s">
        <v>12551</v>
      </c>
      <c r="E1591" t="s">
        <v>5440</v>
      </c>
      <c r="F1591" t="s">
        <v>12597</v>
      </c>
      <c r="G1591" t="s">
        <v>12854</v>
      </c>
    </row>
    <row r="1592" spans="1:7">
      <c r="A1592" t="s">
        <v>8263</v>
      </c>
      <c r="C1592" t="s">
        <v>12544</v>
      </c>
      <c r="D1592" t="s">
        <v>12551</v>
      </c>
      <c r="E1592" t="s">
        <v>5440</v>
      </c>
      <c r="F1592" t="s">
        <v>12597</v>
      </c>
      <c r="G1592" t="s">
        <v>12854</v>
      </c>
    </row>
    <row r="1593" spans="1:7">
      <c r="A1593" t="s">
        <v>8264</v>
      </c>
      <c r="C1593" t="s">
        <v>12544</v>
      </c>
      <c r="D1593" t="s">
        <v>12551</v>
      </c>
      <c r="E1593" t="s">
        <v>5440</v>
      </c>
      <c r="F1593" t="s">
        <v>12597</v>
      </c>
      <c r="G1593" t="s">
        <v>12854</v>
      </c>
    </row>
    <row r="1594" spans="1:7">
      <c r="A1594" t="s">
        <v>8265</v>
      </c>
      <c r="C1594" t="s">
        <v>12544</v>
      </c>
      <c r="D1594" t="s">
        <v>12551</v>
      </c>
      <c r="E1594" t="s">
        <v>5440</v>
      </c>
      <c r="F1594" t="s">
        <v>12597</v>
      </c>
      <c r="G1594" t="s">
        <v>12854</v>
      </c>
    </row>
    <row r="1595" spans="1:7">
      <c r="A1595" t="s">
        <v>8266</v>
      </c>
      <c r="C1595" t="s">
        <v>12544</v>
      </c>
      <c r="D1595" t="s">
        <v>12551</v>
      </c>
      <c r="E1595" t="s">
        <v>5440</v>
      </c>
      <c r="F1595" t="s">
        <v>12597</v>
      </c>
      <c r="G1595" t="s">
        <v>12854</v>
      </c>
    </row>
    <row r="1596" spans="1:7">
      <c r="A1596" t="s">
        <v>8267</v>
      </c>
      <c r="C1596" t="s">
        <v>12544</v>
      </c>
      <c r="D1596" t="s">
        <v>12551</v>
      </c>
      <c r="E1596" t="s">
        <v>5440</v>
      </c>
      <c r="F1596" t="s">
        <v>12597</v>
      </c>
      <c r="G1596" t="s">
        <v>12854</v>
      </c>
    </row>
    <row r="1597" spans="1:7">
      <c r="A1597" t="s">
        <v>8268</v>
      </c>
      <c r="C1597" t="s">
        <v>12544</v>
      </c>
      <c r="D1597" t="s">
        <v>12551</v>
      </c>
      <c r="E1597" t="s">
        <v>5440</v>
      </c>
      <c r="F1597" t="s">
        <v>12597</v>
      </c>
      <c r="G1597" t="s">
        <v>12854</v>
      </c>
    </row>
    <row r="1598" spans="1:7">
      <c r="A1598" t="s">
        <v>8269</v>
      </c>
      <c r="C1598" t="s">
        <v>12544</v>
      </c>
      <c r="D1598" t="s">
        <v>12551</v>
      </c>
      <c r="E1598" t="s">
        <v>5440</v>
      </c>
      <c r="F1598" t="s">
        <v>12597</v>
      </c>
      <c r="G1598" t="s">
        <v>12854</v>
      </c>
    </row>
    <row r="1599" spans="1:7">
      <c r="A1599" t="s">
        <v>8270</v>
      </c>
      <c r="C1599" t="s">
        <v>12544</v>
      </c>
      <c r="D1599" t="s">
        <v>12551</v>
      </c>
      <c r="E1599" t="s">
        <v>5440</v>
      </c>
      <c r="F1599" t="s">
        <v>12597</v>
      </c>
      <c r="G1599" t="s">
        <v>12854</v>
      </c>
    </row>
    <row r="1600" spans="1:7">
      <c r="A1600" t="s">
        <v>8271</v>
      </c>
      <c r="C1600" t="s">
        <v>12544</v>
      </c>
      <c r="D1600" t="s">
        <v>12551</v>
      </c>
      <c r="E1600" t="s">
        <v>5440</v>
      </c>
      <c r="F1600" t="s">
        <v>12597</v>
      </c>
      <c r="G1600" t="s">
        <v>12854</v>
      </c>
    </row>
    <row r="1601" spans="1:7">
      <c r="A1601" t="s">
        <v>8272</v>
      </c>
      <c r="C1601" t="s">
        <v>12544</v>
      </c>
      <c r="D1601" t="s">
        <v>12551</v>
      </c>
      <c r="E1601" t="s">
        <v>5440</v>
      </c>
      <c r="F1601" t="s">
        <v>12597</v>
      </c>
      <c r="G1601" t="s">
        <v>12854</v>
      </c>
    </row>
    <row r="1602" spans="1:7">
      <c r="A1602" t="s">
        <v>8273</v>
      </c>
      <c r="C1602" t="s">
        <v>12544</v>
      </c>
      <c r="D1602" t="s">
        <v>12551</v>
      </c>
      <c r="E1602" t="s">
        <v>5440</v>
      </c>
      <c r="F1602" t="s">
        <v>12597</v>
      </c>
      <c r="G1602" t="s">
        <v>12854</v>
      </c>
    </row>
    <row r="1603" spans="1:7">
      <c r="A1603" t="s">
        <v>8274</v>
      </c>
      <c r="C1603" t="s">
        <v>12544</v>
      </c>
      <c r="D1603" t="s">
        <v>12551</v>
      </c>
      <c r="E1603" t="s">
        <v>5440</v>
      </c>
      <c r="F1603" t="s">
        <v>12597</v>
      </c>
      <c r="G1603" t="s">
        <v>12854</v>
      </c>
    </row>
    <row r="1604" spans="1:7">
      <c r="A1604" t="s">
        <v>8275</v>
      </c>
      <c r="C1604" t="s">
        <v>12544</v>
      </c>
      <c r="D1604" t="s">
        <v>12551</v>
      </c>
      <c r="E1604" t="s">
        <v>5440</v>
      </c>
      <c r="F1604" t="s">
        <v>12597</v>
      </c>
      <c r="G1604" t="s">
        <v>12854</v>
      </c>
    </row>
    <row r="1605" spans="1:7">
      <c r="A1605" t="s">
        <v>8276</v>
      </c>
      <c r="C1605" t="s">
        <v>12544</v>
      </c>
      <c r="D1605" t="s">
        <v>12551</v>
      </c>
      <c r="E1605" t="s">
        <v>5440</v>
      </c>
      <c r="F1605" t="s">
        <v>12597</v>
      </c>
      <c r="G1605" t="s">
        <v>12854</v>
      </c>
    </row>
    <row r="1606" spans="1:7">
      <c r="A1606" t="s">
        <v>8277</v>
      </c>
      <c r="C1606" t="s">
        <v>12544</v>
      </c>
      <c r="D1606" t="s">
        <v>12551</v>
      </c>
      <c r="E1606" t="s">
        <v>5440</v>
      </c>
      <c r="F1606" t="s">
        <v>12597</v>
      </c>
      <c r="G1606" t="s">
        <v>12854</v>
      </c>
    </row>
    <row r="1607" spans="1:7">
      <c r="A1607" t="s">
        <v>8278</v>
      </c>
      <c r="C1607" t="s">
        <v>12544</v>
      </c>
      <c r="D1607" t="s">
        <v>12551</v>
      </c>
      <c r="E1607" t="s">
        <v>5440</v>
      </c>
      <c r="F1607" t="s">
        <v>12597</v>
      </c>
      <c r="G1607" t="s">
        <v>12854</v>
      </c>
    </row>
    <row r="1608" spans="1:7">
      <c r="A1608" t="s">
        <v>8279</v>
      </c>
      <c r="C1608" t="s">
        <v>12544</v>
      </c>
      <c r="D1608" t="s">
        <v>12551</v>
      </c>
      <c r="E1608" t="s">
        <v>5440</v>
      </c>
      <c r="F1608" t="s">
        <v>12597</v>
      </c>
      <c r="G1608" t="s">
        <v>12854</v>
      </c>
    </row>
    <row r="1609" spans="1:7">
      <c r="A1609" t="s">
        <v>8280</v>
      </c>
      <c r="C1609" t="s">
        <v>12544</v>
      </c>
      <c r="D1609" t="s">
        <v>12551</v>
      </c>
      <c r="E1609" t="s">
        <v>5440</v>
      </c>
      <c r="F1609" t="s">
        <v>12597</v>
      </c>
      <c r="G1609" t="s">
        <v>12854</v>
      </c>
    </row>
    <row r="1610" spans="1:7">
      <c r="A1610" t="s">
        <v>8281</v>
      </c>
      <c r="C1610" t="s">
        <v>12544</v>
      </c>
      <c r="D1610" t="s">
        <v>12551</v>
      </c>
      <c r="E1610" t="s">
        <v>5440</v>
      </c>
      <c r="F1610" t="s">
        <v>12597</v>
      </c>
      <c r="G1610" t="s">
        <v>12854</v>
      </c>
    </row>
    <row r="1611" spans="1:7">
      <c r="A1611" t="s">
        <v>8282</v>
      </c>
      <c r="C1611" t="s">
        <v>12544</v>
      </c>
      <c r="D1611" t="s">
        <v>12551</v>
      </c>
      <c r="E1611" t="s">
        <v>5440</v>
      </c>
      <c r="F1611" t="s">
        <v>12597</v>
      </c>
      <c r="G1611" t="s">
        <v>12854</v>
      </c>
    </row>
    <row r="1612" spans="1:7">
      <c r="A1612" t="s">
        <v>8283</v>
      </c>
      <c r="C1612" t="s">
        <v>12544</v>
      </c>
      <c r="D1612" t="s">
        <v>12551</v>
      </c>
      <c r="E1612" t="s">
        <v>5440</v>
      </c>
      <c r="F1612" t="s">
        <v>12597</v>
      </c>
      <c r="G1612" t="s">
        <v>12854</v>
      </c>
    </row>
    <row r="1613" spans="1:7">
      <c r="A1613" t="s">
        <v>8284</v>
      </c>
      <c r="C1613" t="s">
        <v>12544</v>
      </c>
      <c r="D1613" t="s">
        <v>12551</v>
      </c>
      <c r="E1613" t="s">
        <v>5440</v>
      </c>
      <c r="F1613" t="s">
        <v>12597</v>
      </c>
      <c r="G1613" t="s">
        <v>12854</v>
      </c>
    </row>
    <row r="1614" spans="1:7">
      <c r="A1614" t="s">
        <v>8285</v>
      </c>
      <c r="C1614" t="s">
        <v>12544</v>
      </c>
      <c r="D1614" t="s">
        <v>12551</v>
      </c>
      <c r="E1614" t="s">
        <v>5440</v>
      </c>
      <c r="F1614" t="s">
        <v>12597</v>
      </c>
      <c r="G1614" t="s">
        <v>12854</v>
      </c>
    </row>
    <row r="1615" spans="1:7">
      <c r="A1615" t="s">
        <v>8286</v>
      </c>
      <c r="C1615" t="s">
        <v>12544</v>
      </c>
      <c r="D1615" t="s">
        <v>12551</v>
      </c>
      <c r="E1615" t="s">
        <v>5440</v>
      </c>
      <c r="F1615" t="s">
        <v>12597</v>
      </c>
      <c r="G1615" t="s">
        <v>12854</v>
      </c>
    </row>
    <row r="1616" spans="1:7">
      <c r="A1616" t="s">
        <v>8287</v>
      </c>
      <c r="C1616" t="s">
        <v>12544</v>
      </c>
      <c r="D1616" t="s">
        <v>12551</v>
      </c>
      <c r="E1616" t="s">
        <v>5440</v>
      </c>
      <c r="F1616" t="s">
        <v>12597</v>
      </c>
      <c r="G1616" t="s">
        <v>12854</v>
      </c>
    </row>
    <row r="1617" spans="1:7">
      <c r="A1617" t="s">
        <v>8288</v>
      </c>
      <c r="C1617" t="s">
        <v>12544</v>
      </c>
      <c r="D1617" t="s">
        <v>12551</v>
      </c>
      <c r="E1617" t="s">
        <v>5440</v>
      </c>
      <c r="F1617" t="s">
        <v>12597</v>
      </c>
      <c r="G1617" t="s">
        <v>12854</v>
      </c>
    </row>
    <row r="1618" spans="1:7">
      <c r="A1618" t="s">
        <v>8289</v>
      </c>
      <c r="C1618" t="s">
        <v>12544</v>
      </c>
      <c r="D1618" t="s">
        <v>12551</v>
      </c>
      <c r="E1618" t="s">
        <v>5440</v>
      </c>
      <c r="F1618" t="s">
        <v>12597</v>
      </c>
      <c r="G1618" t="s">
        <v>12854</v>
      </c>
    </row>
    <row r="1619" spans="1:7">
      <c r="A1619" t="s">
        <v>8290</v>
      </c>
      <c r="C1619" t="s">
        <v>12544</v>
      </c>
      <c r="D1619" t="s">
        <v>12551</v>
      </c>
      <c r="E1619" t="s">
        <v>5440</v>
      </c>
      <c r="F1619" t="s">
        <v>12597</v>
      </c>
      <c r="G1619" t="s">
        <v>12854</v>
      </c>
    </row>
    <row r="1620" spans="1:7">
      <c r="A1620" t="s">
        <v>8291</v>
      </c>
      <c r="C1620" t="s">
        <v>12544</v>
      </c>
      <c r="D1620" t="s">
        <v>12551</v>
      </c>
      <c r="E1620" t="s">
        <v>5440</v>
      </c>
      <c r="F1620" t="s">
        <v>12597</v>
      </c>
      <c r="G1620" t="s">
        <v>12854</v>
      </c>
    </row>
    <row r="1621" spans="1:7">
      <c r="A1621" t="s">
        <v>8292</v>
      </c>
      <c r="C1621" t="s">
        <v>12544</v>
      </c>
      <c r="D1621" t="s">
        <v>12551</v>
      </c>
      <c r="E1621" t="s">
        <v>5440</v>
      </c>
      <c r="F1621" t="s">
        <v>12597</v>
      </c>
      <c r="G1621" t="s">
        <v>12854</v>
      </c>
    </row>
    <row r="1622" spans="1:7">
      <c r="A1622" t="s">
        <v>8293</v>
      </c>
      <c r="C1622" t="s">
        <v>12544</v>
      </c>
      <c r="D1622" t="s">
        <v>12551</v>
      </c>
      <c r="E1622" t="s">
        <v>5440</v>
      </c>
      <c r="F1622" t="s">
        <v>12597</v>
      </c>
      <c r="G1622" t="s">
        <v>12854</v>
      </c>
    </row>
    <row r="1623" spans="1:7">
      <c r="A1623" t="s">
        <v>8294</v>
      </c>
      <c r="C1623" t="s">
        <v>12544</v>
      </c>
      <c r="D1623" t="s">
        <v>12551</v>
      </c>
      <c r="E1623" t="s">
        <v>5440</v>
      </c>
      <c r="F1623" t="s">
        <v>12597</v>
      </c>
      <c r="G1623" t="s">
        <v>12854</v>
      </c>
    </row>
    <row r="1624" spans="1:7">
      <c r="A1624" t="s">
        <v>8295</v>
      </c>
      <c r="C1624" t="s">
        <v>12544</v>
      </c>
      <c r="D1624" t="s">
        <v>12551</v>
      </c>
      <c r="E1624" t="s">
        <v>5440</v>
      </c>
      <c r="F1624" t="s">
        <v>12597</v>
      </c>
      <c r="G1624" t="s">
        <v>12854</v>
      </c>
    </row>
    <row r="1625" spans="1:7">
      <c r="A1625" t="s">
        <v>8296</v>
      </c>
      <c r="C1625" t="s">
        <v>12544</v>
      </c>
      <c r="D1625" t="s">
        <v>12551</v>
      </c>
      <c r="E1625" t="s">
        <v>5440</v>
      </c>
      <c r="F1625" t="s">
        <v>12597</v>
      </c>
      <c r="G1625" t="s">
        <v>12854</v>
      </c>
    </row>
    <row r="1626" spans="1:7">
      <c r="A1626" t="s">
        <v>8297</v>
      </c>
      <c r="C1626" t="s">
        <v>12544</v>
      </c>
      <c r="D1626" t="s">
        <v>12551</v>
      </c>
      <c r="E1626" t="s">
        <v>5440</v>
      </c>
      <c r="F1626" t="s">
        <v>12597</v>
      </c>
      <c r="G1626" t="s">
        <v>12854</v>
      </c>
    </row>
    <row r="1627" spans="1:7">
      <c r="A1627" t="s">
        <v>8298</v>
      </c>
      <c r="C1627" t="s">
        <v>12544</v>
      </c>
      <c r="D1627" t="s">
        <v>12551</v>
      </c>
      <c r="E1627" t="s">
        <v>5440</v>
      </c>
      <c r="F1627" t="s">
        <v>12597</v>
      </c>
      <c r="G1627" t="s">
        <v>12854</v>
      </c>
    </row>
    <row r="1628" spans="1:7">
      <c r="A1628" t="s">
        <v>8299</v>
      </c>
      <c r="C1628" t="s">
        <v>12544</v>
      </c>
      <c r="D1628" t="s">
        <v>12551</v>
      </c>
      <c r="E1628" t="s">
        <v>5440</v>
      </c>
      <c r="F1628" t="s">
        <v>12597</v>
      </c>
      <c r="G1628" t="s">
        <v>12854</v>
      </c>
    </row>
    <row r="1629" spans="1:7">
      <c r="A1629" t="s">
        <v>8300</v>
      </c>
      <c r="C1629" t="s">
        <v>12544</v>
      </c>
      <c r="D1629" t="s">
        <v>12551</v>
      </c>
      <c r="E1629" t="s">
        <v>5440</v>
      </c>
      <c r="F1629" t="s">
        <v>12597</v>
      </c>
      <c r="G1629" t="s">
        <v>12854</v>
      </c>
    </row>
    <row r="1630" spans="1:7">
      <c r="A1630" t="s">
        <v>8301</v>
      </c>
      <c r="C1630" t="s">
        <v>12544</v>
      </c>
      <c r="D1630" t="s">
        <v>12551</v>
      </c>
      <c r="E1630" t="s">
        <v>5440</v>
      </c>
      <c r="F1630" t="s">
        <v>12597</v>
      </c>
      <c r="G1630" t="s">
        <v>12854</v>
      </c>
    </row>
    <row r="1631" spans="1:7">
      <c r="A1631" t="s">
        <v>8302</v>
      </c>
      <c r="C1631" t="s">
        <v>12544</v>
      </c>
      <c r="D1631" t="s">
        <v>12551</v>
      </c>
      <c r="E1631" t="s">
        <v>5440</v>
      </c>
      <c r="F1631" t="s">
        <v>12597</v>
      </c>
      <c r="G1631" t="s">
        <v>12854</v>
      </c>
    </row>
    <row r="1632" spans="1:7">
      <c r="A1632" t="s">
        <v>8303</v>
      </c>
      <c r="C1632" t="s">
        <v>12544</v>
      </c>
      <c r="D1632" t="s">
        <v>12551</v>
      </c>
      <c r="E1632" t="s">
        <v>5440</v>
      </c>
      <c r="F1632" t="s">
        <v>12597</v>
      </c>
      <c r="G1632" t="s">
        <v>12854</v>
      </c>
    </row>
    <row r="1633" spans="1:7">
      <c r="A1633" t="s">
        <v>8304</v>
      </c>
      <c r="C1633" t="s">
        <v>12544</v>
      </c>
      <c r="D1633" t="s">
        <v>12551</v>
      </c>
      <c r="E1633" t="s">
        <v>5440</v>
      </c>
      <c r="F1633" t="s">
        <v>12597</v>
      </c>
      <c r="G1633" t="s">
        <v>12854</v>
      </c>
    </row>
    <row r="1634" spans="1:7">
      <c r="A1634" t="s">
        <v>8305</v>
      </c>
      <c r="C1634" t="s">
        <v>12544</v>
      </c>
      <c r="D1634" t="s">
        <v>12551</v>
      </c>
      <c r="E1634" t="s">
        <v>5440</v>
      </c>
      <c r="F1634" t="s">
        <v>12597</v>
      </c>
      <c r="G1634" t="s">
        <v>12854</v>
      </c>
    </row>
    <row r="1635" spans="1:7">
      <c r="A1635" t="s">
        <v>8306</v>
      </c>
      <c r="C1635" t="s">
        <v>12544</v>
      </c>
      <c r="D1635" t="s">
        <v>12551</v>
      </c>
      <c r="E1635" t="s">
        <v>5440</v>
      </c>
      <c r="F1635" t="s">
        <v>12597</v>
      </c>
      <c r="G1635" t="s">
        <v>12854</v>
      </c>
    </row>
    <row r="1636" spans="1:7">
      <c r="A1636" t="s">
        <v>8307</v>
      </c>
      <c r="C1636" t="s">
        <v>12544</v>
      </c>
      <c r="D1636" t="s">
        <v>12551</v>
      </c>
      <c r="E1636" t="s">
        <v>5440</v>
      </c>
      <c r="F1636" t="s">
        <v>12597</v>
      </c>
      <c r="G1636" t="s">
        <v>12854</v>
      </c>
    </row>
    <row r="1637" spans="1:7">
      <c r="A1637" t="s">
        <v>8308</v>
      </c>
      <c r="C1637" t="s">
        <v>12544</v>
      </c>
      <c r="D1637" t="s">
        <v>12551</v>
      </c>
      <c r="E1637" t="s">
        <v>5440</v>
      </c>
      <c r="F1637" t="s">
        <v>12597</v>
      </c>
      <c r="G1637" t="s">
        <v>12854</v>
      </c>
    </row>
    <row r="1638" spans="1:7">
      <c r="A1638" t="s">
        <v>8309</v>
      </c>
      <c r="C1638" t="s">
        <v>12544</v>
      </c>
      <c r="D1638" t="s">
        <v>12551</v>
      </c>
      <c r="E1638" t="s">
        <v>5440</v>
      </c>
      <c r="F1638" t="s">
        <v>12597</v>
      </c>
      <c r="G1638" t="s">
        <v>12854</v>
      </c>
    </row>
    <row r="1639" spans="1:7">
      <c r="A1639" t="s">
        <v>8310</v>
      </c>
      <c r="C1639" t="s">
        <v>12544</v>
      </c>
      <c r="D1639" t="s">
        <v>12551</v>
      </c>
      <c r="E1639" t="s">
        <v>5440</v>
      </c>
      <c r="F1639" t="s">
        <v>12597</v>
      </c>
      <c r="G1639" t="s">
        <v>12854</v>
      </c>
    </row>
    <row r="1640" spans="1:7">
      <c r="A1640" t="s">
        <v>8311</v>
      </c>
      <c r="C1640" t="s">
        <v>12544</v>
      </c>
      <c r="D1640" t="s">
        <v>12551</v>
      </c>
      <c r="E1640" t="s">
        <v>5440</v>
      </c>
      <c r="F1640" t="s">
        <v>12597</v>
      </c>
      <c r="G1640" t="s">
        <v>12854</v>
      </c>
    </row>
    <row r="1641" spans="1:7">
      <c r="A1641" t="s">
        <v>8312</v>
      </c>
      <c r="C1641" t="s">
        <v>12544</v>
      </c>
      <c r="D1641" t="s">
        <v>12551</v>
      </c>
      <c r="E1641" t="s">
        <v>5440</v>
      </c>
      <c r="F1641" t="s">
        <v>12597</v>
      </c>
      <c r="G1641" t="s">
        <v>12854</v>
      </c>
    </row>
    <row r="1642" spans="1:7">
      <c r="A1642" t="s">
        <v>8313</v>
      </c>
      <c r="C1642" t="s">
        <v>12544</v>
      </c>
      <c r="D1642" t="s">
        <v>12551</v>
      </c>
      <c r="E1642" t="s">
        <v>5440</v>
      </c>
      <c r="F1642" t="s">
        <v>12597</v>
      </c>
      <c r="G1642" t="s">
        <v>12854</v>
      </c>
    </row>
    <row r="1643" spans="1:7">
      <c r="A1643" t="s">
        <v>8314</v>
      </c>
      <c r="C1643" t="s">
        <v>12544</v>
      </c>
      <c r="D1643" t="s">
        <v>12551</v>
      </c>
      <c r="E1643" t="s">
        <v>5440</v>
      </c>
      <c r="F1643" t="s">
        <v>12597</v>
      </c>
      <c r="G1643" t="s">
        <v>12854</v>
      </c>
    </row>
    <row r="1644" spans="1:7">
      <c r="A1644" t="s">
        <v>8315</v>
      </c>
      <c r="C1644" t="s">
        <v>12544</v>
      </c>
      <c r="D1644" t="s">
        <v>12551</v>
      </c>
      <c r="E1644" t="s">
        <v>5440</v>
      </c>
      <c r="F1644" t="s">
        <v>12597</v>
      </c>
      <c r="G1644" t="s">
        <v>12854</v>
      </c>
    </row>
    <row r="1645" spans="1:7">
      <c r="A1645" t="s">
        <v>8316</v>
      </c>
      <c r="C1645" t="s">
        <v>12544</v>
      </c>
      <c r="D1645" t="s">
        <v>12551</v>
      </c>
      <c r="E1645" t="s">
        <v>5440</v>
      </c>
      <c r="F1645" t="s">
        <v>12597</v>
      </c>
      <c r="G1645" t="s">
        <v>12854</v>
      </c>
    </row>
    <row r="1646" spans="1:7">
      <c r="A1646" t="s">
        <v>8317</v>
      </c>
      <c r="C1646" t="s">
        <v>12544</v>
      </c>
      <c r="D1646" t="s">
        <v>12551</v>
      </c>
      <c r="E1646" t="s">
        <v>5440</v>
      </c>
      <c r="F1646" t="s">
        <v>12597</v>
      </c>
      <c r="G1646" t="s">
        <v>12854</v>
      </c>
    </row>
    <row r="1647" spans="1:7">
      <c r="A1647" t="s">
        <v>8318</v>
      </c>
      <c r="C1647" t="s">
        <v>12544</v>
      </c>
      <c r="D1647" t="s">
        <v>12551</v>
      </c>
      <c r="E1647" t="s">
        <v>5440</v>
      </c>
      <c r="F1647" t="s">
        <v>12597</v>
      </c>
      <c r="G1647" t="s">
        <v>12854</v>
      </c>
    </row>
    <row r="1648" spans="1:7">
      <c r="A1648" t="s">
        <v>8319</v>
      </c>
      <c r="C1648" t="s">
        <v>12544</v>
      </c>
      <c r="D1648" t="s">
        <v>12551</v>
      </c>
      <c r="E1648" t="s">
        <v>5440</v>
      </c>
      <c r="F1648" t="s">
        <v>12597</v>
      </c>
      <c r="G1648" t="s">
        <v>12854</v>
      </c>
    </row>
    <row r="1649" spans="1:7">
      <c r="A1649" t="s">
        <v>8320</v>
      </c>
      <c r="C1649" t="s">
        <v>12544</v>
      </c>
      <c r="D1649" t="s">
        <v>12551</v>
      </c>
      <c r="E1649" t="s">
        <v>5440</v>
      </c>
      <c r="F1649" t="s">
        <v>12597</v>
      </c>
      <c r="G1649" t="s">
        <v>12854</v>
      </c>
    </row>
    <row r="1650" spans="1:7">
      <c r="A1650" t="s">
        <v>8321</v>
      </c>
      <c r="C1650" t="s">
        <v>12544</v>
      </c>
      <c r="D1650" t="s">
        <v>12551</v>
      </c>
      <c r="E1650" t="s">
        <v>5440</v>
      </c>
      <c r="F1650" t="s">
        <v>12597</v>
      </c>
      <c r="G1650" t="s">
        <v>12854</v>
      </c>
    </row>
    <row r="1651" spans="1:7">
      <c r="A1651" t="s">
        <v>8322</v>
      </c>
      <c r="C1651" t="s">
        <v>12544</v>
      </c>
      <c r="D1651" t="s">
        <v>12551</v>
      </c>
      <c r="E1651" t="s">
        <v>5440</v>
      </c>
      <c r="F1651" t="s">
        <v>12597</v>
      </c>
      <c r="G1651" t="s">
        <v>12854</v>
      </c>
    </row>
    <row r="1652" spans="1:7">
      <c r="A1652" t="s">
        <v>8323</v>
      </c>
      <c r="C1652" t="s">
        <v>12544</v>
      </c>
      <c r="D1652" t="s">
        <v>12551</v>
      </c>
      <c r="E1652" t="s">
        <v>5440</v>
      </c>
      <c r="F1652" t="s">
        <v>12597</v>
      </c>
      <c r="G1652" t="s">
        <v>12854</v>
      </c>
    </row>
    <row r="1653" spans="1:7">
      <c r="A1653" t="s">
        <v>8324</v>
      </c>
      <c r="C1653" t="s">
        <v>12544</v>
      </c>
      <c r="D1653" t="s">
        <v>12551</v>
      </c>
      <c r="E1653" t="s">
        <v>5440</v>
      </c>
      <c r="F1653" t="s">
        <v>12597</v>
      </c>
      <c r="G1653" t="s">
        <v>12854</v>
      </c>
    </row>
    <row r="1654" spans="1:7">
      <c r="A1654" t="s">
        <v>8325</v>
      </c>
      <c r="C1654" t="s">
        <v>12544</v>
      </c>
      <c r="D1654" t="s">
        <v>12551</v>
      </c>
      <c r="E1654" t="s">
        <v>5440</v>
      </c>
      <c r="F1654" t="s">
        <v>12597</v>
      </c>
      <c r="G1654" t="s">
        <v>12854</v>
      </c>
    </row>
    <row r="1655" spans="1:7">
      <c r="A1655" t="s">
        <v>8326</v>
      </c>
      <c r="C1655" t="s">
        <v>12544</v>
      </c>
      <c r="D1655" t="s">
        <v>12551</v>
      </c>
      <c r="E1655" t="s">
        <v>5440</v>
      </c>
      <c r="F1655" t="s">
        <v>12597</v>
      </c>
      <c r="G1655" t="s">
        <v>12854</v>
      </c>
    </row>
    <row r="1656" spans="1:7">
      <c r="A1656" t="s">
        <v>8327</v>
      </c>
      <c r="C1656" t="s">
        <v>12544</v>
      </c>
      <c r="D1656" t="s">
        <v>12551</v>
      </c>
      <c r="E1656" t="s">
        <v>5440</v>
      </c>
      <c r="F1656" t="s">
        <v>12597</v>
      </c>
      <c r="G1656" t="s">
        <v>12854</v>
      </c>
    </row>
    <row r="1657" spans="1:7">
      <c r="A1657" t="s">
        <v>8328</v>
      </c>
      <c r="C1657" t="s">
        <v>12544</v>
      </c>
      <c r="D1657" t="s">
        <v>12551</v>
      </c>
      <c r="E1657" t="s">
        <v>5440</v>
      </c>
      <c r="F1657" t="s">
        <v>12597</v>
      </c>
      <c r="G1657" t="s">
        <v>12854</v>
      </c>
    </row>
    <row r="1658" spans="1:7">
      <c r="A1658" t="s">
        <v>8329</v>
      </c>
      <c r="C1658" t="s">
        <v>12544</v>
      </c>
      <c r="D1658" t="s">
        <v>12551</v>
      </c>
      <c r="E1658" t="s">
        <v>5440</v>
      </c>
      <c r="F1658" t="s">
        <v>12597</v>
      </c>
      <c r="G1658" t="s">
        <v>12854</v>
      </c>
    </row>
    <row r="1659" spans="1:7">
      <c r="A1659" t="s">
        <v>8330</v>
      </c>
      <c r="C1659" t="s">
        <v>12544</v>
      </c>
      <c r="D1659" t="s">
        <v>12551</v>
      </c>
      <c r="E1659" t="s">
        <v>5440</v>
      </c>
      <c r="F1659" t="s">
        <v>12597</v>
      </c>
      <c r="G1659" t="s">
        <v>12854</v>
      </c>
    </row>
    <row r="1660" spans="1:7">
      <c r="A1660" t="s">
        <v>8331</v>
      </c>
      <c r="C1660" t="s">
        <v>12544</v>
      </c>
      <c r="D1660" t="s">
        <v>12551</v>
      </c>
      <c r="E1660" t="s">
        <v>5440</v>
      </c>
      <c r="F1660" t="s">
        <v>12597</v>
      </c>
      <c r="G1660" t="s">
        <v>12854</v>
      </c>
    </row>
    <row r="1661" spans="1:7">
      <c r="A1661" t="s">
        <v>8332</v>
      </c>
      <c r="C1661" t="s">
        <v>12544</v>
      </c>
      <c r="D1661" t="s">
        <v>12551</v>
      </c>
      <c r="E1661" t="s">
        <v>5440</v>
      </c>
      <c r="F1661" t="s">
        <v>12597</v>
      </c>
      <c r="G1661" t="s">
        <v>12854</v>
      </c>
    </row>
    <row r="1662" spans="1:7">
      <c r="A1662" t="s">
        <v>8333</v>
      </c>
      <c r="C1662" t="s">
        <v>12544</v>
      </c>
      <c r="D1662" t="s">
        <v>12551</v>
      </c>
      <c r="E1662" t="s">
        <v>5440</v>
      </c>
      <c r="F1662" t="s">
        <v>12597</v>
      </c>
      <c r="G1662" t="s">
        <v>12854</v>
      </c>
    </row>
    <row r="1663" spans="1:7">
      <c r="A1663" t="s">
        <v>8334</v>
      </c>
      <c r="C1663" t="s">
        <v>12544</v>
      </c>
      <c r="D1663" t="s">
        <v>12551</v>
      </c>
      <c r="E1663" t="s">
        <v>5440</v>
      </c>
      <c r="F1663" t="s">
        <v>12597</v>
      </c>
      <c r="G1663" t="s">
        <v>12854</v>
      </c>
    </row>
    <row r="1664" spans="1:7">
      <c r="A1664" t="s">
        <v>8335</v>
      </c>
      <c r="C1664" t="s">
        <v>12544</v>
      </c>
      <c r="D1664" t="s">
        <v>12551</v>
      </c>
      <c r="E1664" t="s">
        <v>5440</v>
      </c>
      <c r="F1664" t="s">
        <v>12597</v>
      </c>
      <c r="G1664" t="s">
        <v>12854</v>
      </c>
    </row>
    <row r="1665" spans="1:7">
      <c r="A1665" t="s">
        <v>8336</v>
      </c>
      <c r="C1665" t="s">
        <v>12544</v>
      </c>
      <c r="D1665" t="s">
        <v>12551</v>
      </c>
      <c r="E1665" t="s">
        <v>5440</v>
      </c>
      <c r="F1665" t="s">
        <v>12597</v>
      </c>
      <c r="G1665" t="s">
        <v>12854</v>
      </c>
    </row>
    <row r="1666" spans="1:7">
      <c r="A1666" t="s">
        <v>8337</v>
      </c>
      <c r="C1666" t="s">
        <v>12544</v>
      </c>
      <c r="D1666" t="s">
        <v>12551</v>
      </c>
      <c r="E1666" t="s">
        <v>5440</v>
      </c>
      <c r="F1666" t="s">
        <v>12597</v>
      </c>
      <c r="G1666" t="s">
        <v>12854</v>
      </c>
    </row>
    <row r="1667" spans="1:7">
      <c r="A1667" t="s">
        <v>8338</v>
      </c>
      <c r="C1667" t="s">
        <v>12544</v>
      </c>
      <c r="D1667" t="s">
        <v>12551</v>
      </c>
      <c r="E1667" t="s">
        <v>5440</v>
      </c>
      <c r="F1667" t="s">
        <v>12597</v>
      </c>
      <c r="G1667" t="s">
        <v>12854</v>
      </c>
    </row>
    <row r="1668" spans="1:7">
      <c r="A1668" t="s">
        <v>8339</v>
      </c>
      <c r="C1668" t="s">
        <v>12544</v>
      </c>
      <c r="D1668" t="s">
        <v>12551</v>
      </c>
      <c r="E1668" t="s">
        <v>5440</v>
      </c>
      <c r="F1668" t="s">
        <v>12597</v>
      </c>
      <c r="G1668" t="s">
        <v>12854</v>
      </c>
    </row>
    <row r="1669" spans="1:7">
      <c r="A1669" t="s">
        <v>8340</v>
      </c>
      <c r="C1669" t="s">
        <v>12544</v>
      </c>
      <c r="D1669" t="s">
        <v>12551</v>
      </c>
      <c r="E1669" t="s">
        <v>5440</v>
      </c>
      <c r="F1669" t="s">
        <v>12597</v>
      </c>
      <c r="G1669" t="s">
        <v>12854</v>
      </c>
    </row>
    <row r="1670" spans="1:7">
      <c r="A1670" t="s">
        <v>8341</v>
      </c>
      <c r="C1670" t="s">
        <v>12544</v>
      </c>
      <c r="D1670" t="s">
        <v>12551</v>
      </c>
      <c r="E1670" t="s">
        <v>5440</v>
      </c>
      <c r="F1670" t="s">
        <v>12597</v>
      </c>
      <c r="G1670" t="s">
        <v>12854</v>
      </c>
    </row>
    <row r="1671" spans="1:7">
      <c r="A1671" t="s">
        <v>8342</v>
      </c>
      <c r="C1671" t="s">
        <v>12544</v>
      </c>
      <c r="D1671" t="s">
        <v>12551</v>
      </c>
      <c r="E1671" t="s">
        <v>5440</v>
      </c>
      <c r="F1671" t="s">
        <v>12597</v>
      </c>
      <c r="G1671" t="s">
        <v>12854</v>
      </c>
    </row>
    <row r="1672" spans="1:7">
      <c r="A1672" t="s">
        <v>8343</v>
      </c>
      <c r="C1672" t="s">
        <v>12544</v>
      </c>
      <c r="D1672" t="s">
        <v>12551</v>
      </c>
      <c r="E1672" t="s">
        <v>5440</v>
      </c>
      <c r="F1672" t="s">
        <v>12597</v>
      </c>
      <c r="G1672" t="s">
        <v>12854</v>
      </c>
    </row>
    <row r="1673" spans="1:7">
      <c r="A1673" t="s">
        <v>8344</v>
      </c>
      <c r="C1673" t="s">
        <v>12544</v>
      </c>
      <c r="D1673" t="s">
        <v>12551</v>
      </c>
      <c r="E1673" t="s">
        <v>5440</v>
      </c>
      <c r="F1673" t="s">
        <v>12597</v>
      </c>
      <c r="G1673" t="s">
        <v>12854</v>
      </c>
    </row>
    <row r="1674" spans="1:7">
      <c r="A1674" t="s">
        <v>8345</v>
      </c>
      <c r="C1674" t="s">
        <v>12544</v>
      </c>
      <c r="D1674" t="s">
        <v>12551</v>
      </c>
      <c r="E1674" t="s">
        <v>5440</v>
      </c>
      <c r="F1674" t="s">
        <v>12597</v>
      </c>
      <c r="G1674" t="s">
        <v>12854</v>
      </c>
    </row>
    <row r="1675" spans="1:7">
      <c r="A1675" t="s">
        <v>8346</v>
      </c>
      <c r="C1675" t="s">
        <v>12544</v>
      </c>
      <c r="D1675" t="s">
        <v>12551</v>
      </c>
      <c r="E1675" t="s">
        <v>5440</v>
      </c>
      <c r="F1675" t="s">
        <v>12597</v>
      </c>
      <c r="G1675" t="s">
        <v>12854</v>
      </c>
    </row>
    <row r="1676" spans="1:7">
      <c r="A1676" t="s">
        <v>8347</v>
      </c>
      <c r="C1676" t="s">
        <v>12544</v>
      </c>
      <c r="D1676" t="s">
        <v>12551</v>
      </c>
      <c r="E1676" t="s">
        <v>5440</v>
      </c>
      <c r="F1676" t="s">
        <v>12597</v>
      </c>
      <c r="G1676" t="s">
        <v>12854</v>
      </c>
    </row>
    <row r="1677" spans="1:7">
      <c r="A1677" t="s">
        <v>8348</v>
      </c>
      <c r="C1677" t="s">
        <v>12544</v>
      </c>
      <c r="D1677" t="s">
        <v>12551</v>
      </c>
      <c r="E1677" t="s">
        <v>5440</v>
      </c>
      <c r="F1677" t="s">
        <v>12597</v>
      </c>
      <c r="G1677" t="s">
        <v>12854</v>
      </c>
    </row>
    <row r="1678" spans="1:7">
      <c r="A1678" t="s">
        <v>8349</v>
      </c>
      <c r="C1678" t="s">
        <v>12544</v>
      </c>
      <c r="D1678" t="s">
        <v>12551</v>
      </c>
      <c r="E1678" t="s">
        <v>5440</v>
      </c>
      <c r="F1678" t="s">
        <v>12597</v>
      </c>
      <c r="G1678" t="s">
        <v>12854</v>
      </c>
    </row>
    <row r="1679" spans="1:7">
      <c r="A1679" t="s">
        <v>8210</v>
      </c>
      <c r="C1679" t="s">
        <v>12543</v>
      </c>
      <c r="D1679" t="s">
        <v>12543</v>
      </c>
      <c r="E1679" t="s">
        <v>5439</v>
      </c>
      <c r="F1679" t="s">
        <v>12543</v>
      </c>
    </row>
    <row r="1680" spans="1:7">
      <c r="A1680" t="s">
        <v>8211</v>
      </c>
      <c r="C1680" t="s">
        <v>12544</v>
      </c>
      <c r="D1680" t="s">
        <v>12551</v>
      </c>
      <c r="E1680" t="s">
        <v>5440</v>
      </c>
      <c r="F1680" t="s">
        <v>12597</v>
      </c>
      <c r="G1680" t="s">
        <v>12854</v>
      </c>
    </row>
    <row r="1681" spans="1:7">
      <c r="A1681" t="s">
        <v>8212</v>
      </c>
      <c r="C1681" t="s">
        <v>12544</v>
      </c>
      <c r="D1681" t="s">
        <v>12551</v>
      </c>
      <c r="E1681" t="s">
        <v>5440</v>
      </c>
      <c r="F1681" t="s">
        <v>12597</v>
      </c>
      <c r="G1681" t="s">
        <v>12854</v>
      </c>
    </row>
    <row r="1682" spans="1:7">
      <c r="A1682" t="s">
        <v>8213</v>
      </c>
      <c r="C1682" t="s">
        <v>12544</v>
      </c>
      <c r="D1682" t="s">
        <v>12551</v>
      </c>
      <c r="E1682" t="s">
        <v>5440</v>
      </c>
      <c r="F1682" t="s">
        <v>12597</v>
      </c>
      <c r="G1682" t="s">
        <v>12854</v>
      </c>
    </row>
    <row r="1683" spans="1:7">
      <c r="A1683" t="s">
        <v>8214</v>
      </c>
      <c r="C1683" t="s">
        <v>12544</v>
      </c>
      <c r="D1683" t="s">
        <v>12551</v>
      </c>
      <c r="E1683" t="s">
        <v>5440</v>
      </c>
      <c r="F1683" t="s">
        <v>12597</v>
      </c>
      <c r="G1683" t="s">
        <v>12854</v>
      </c>
    </row>
    <row r="1684" spans="1:7">
      <c r="A1684" t="s">
        <v>8215</v>
      </c>
      <c r="C1684" t="s">
        <v>12544</v>
      </c>
      <c r="D1684" t="s">
        <v>12551</v>
      </c>
      <c r="E1684" t="s">
        <v>5440</v>
      </c>
      <c r="F1684" t="s">
        <v>12597</v>
      </c>
      <c r="G1684" t="s">
        <v>12854</v>
      </c>
    </row>
    <row r="1685" spans="1:7">
      <c r="A1685" t="s">
        <v>8216</v>
      </c>
      <c r="C1685" t="s">
        <v>12544</v>
      </c>
      <c r="D1685" t="s">
        <v>12551</v>
      </c>
      <c r="E1685" t="s">
        <v>5440</v>
      </c>
      <c r="F1685" t="s">
        <v>12597</v>
      </c>
      <c r="G1685" t="s">
        <v>12854</v>
      </c>
    </row>
    <row r="1686" spans="1:7">
      <c r="A1686" t="s">
        <v>8217</v>
      </c>
      <c r="C1686" t="s">
        <v>12544</v>
      </c>
      <c r="D1686" t="s">
        <v>12551</v>
      </c>
      <c r="E1686" t="s">
        <v>5440</v>
      </c>
      <c r="F1686" t="s">
        <v>12597</v>
      </c>
      <c r="G1686" t="s">
        <v>12854</v>
      </c>
    </row>
    <row r="1687" spans="1:7">
      <c r="A1687" t="s">
        <v>8218</v>
      </c>
      <c r="C1687" t="s">
        <v>12544</v>
      </c>
      <c r="D1687" t="s">
        <v>12551</v>
      </c>
      <c r="E1687" t="s">
        <v>5440</v>
      </c>
      <c r="F1687" t="s">
        <v>12597</v>
      </c>
      <c r="G1687" t="s">
        <v>12854</v>
      </c>
    </row>
    <row r="1688" spans="1:7">
      <c r="A1688" t="s">
        <v>8219</v>
      </c>
      <c r="C1688" t="s">
        <v>12544</v>
      </c>
      <c r="D1688" t="s">
        <v>12551</v>
      </c>
      <c r="E1688" t="s">
        <v>5440</v>
      </c>
      <c r="F1688" t="s">
        <v>12597</v>
      </c>
      <c r="G1688" t="s">
        <v>12854</v>
      </c>
    </row>
    <row r="1689" spans="1:7">
      <c r="A1689" t="s">
        <v>8220</v>
      </c>
      <c r="C1689" t="s">
        <v>12544</v>
      </c>
      <c r="D1689" t="s">
        <v>12551</v>
      </c>
      <c r="E1689" t="s">
        <v>5440</v>
      </c>
      <c r="F1689" t="s">
        <v>12597</v>
      </c>
      <c r="G1689" t="s">
        <v>12854</v>
      </c>
    </row>
    <row r="1690" spans="1:7">
      <c r="A1690" t="s">
        <v>8221</v>
      </c>
      <c r="C1690" t="s">
        <v>12544</v>
      </c>
      <c r="D1690" t="s">
        <v>12551</v>
      </c>
      <c r="E1690" t="s">
        <v>5440</v>
      </c>
      <c r="F1690" t="s">
        <v>12597</v>
      </c>
      <c r="G1690" t="s">
        <v>12854</v>
      </c>
    </row>
    <row r="1691" spans="1:7">
      <c r="A1691" t="s">
        <v>8222</v>
      </c>
      <c r="C1691" t="s">
        <v>12544</v>
      </c>
      <c r="D1691" t="s">
        <v>12551</v>
      </c>
      <c r="E1691" t="s">
        <v>5440</v>
      </c>
      <c r="F1691" t="s">
        <v>12597</v>
      </c>
      <c r="G1691" t="s">
        <v>12854</v>
      </c>
    </row>
    <row r="1692" spans="1:7">
      <c r="A1692" t="s">
        <v>8223</v>
      </c>
      <c r="C1692" t="s">
        <v>12544</v>
      </c>
      <c r="D1692" t="s">
        <v>12551</v>
      </c>
      <c r="E1692" t="s">
        <v>5440</v>
      </c>
      <c r="F1692" t="s">
        <v>12597</v>
      </c>
      <c r="G1692" t="s">
        <v>12854</v>
      </c>
    </row>
    <row r="1693" spans="1:7">
      <c r="A1693" t="s">
        <v>8224</v>
      </c>
      <c r="C1693" t="s">
        <v>12544</v>
      </c>
      <c r="D1693" t="s">
        <v>12551</v>
      </c>
      <c r="E1693" t="s">
        <v>5440</v>
      </c>
      <c r="F1693" t="s">
        <v>12597</v>
      </c>
      <c r="G1693" t="s">
        <v>12854</v>
      </c>
    </row>
    <row r="1694" spans="1:7">
      <c r="A1694" t="s">
        <v>8225</v>
      </c>
      <c r="C1694" t="s">
        <v>12544</v>
      </c>
      <c r="D1694" t="s">
        <v>12551</v>
      </c>
      <c r="E1694" t="s">
        <v>5440</v>
      </c>
      <c r="F1694" t="s">
        <v>12597</v>
      </c>
      <c r="G1694" t="s">
        <v>12854</v>
      </c>
    </row>
    <row r="1695" spans="1:7">
      <c r="A1695" t="s">
        <v>8226</v>
      </c>
      <c r="C1695" t="s">
        <v>12544</v>
      </c>
      <c r="D1695" t="s">
        <v>12551</v>
      </c>
      <c r="E1695" t="s">
        <v>5440</v>
      </c>
      <c r="F1695" t="s">
        <v>12597</v>
      </c>
      <c r="G1695" t="s">
        <v>12854</v>
      </c>
    </row>
    <row r="1696" spans="1:7">
      <c r="A1696" t="s">
        <v>8227</v>
      </c>
      <c r="C1696" t="s">
        <v>12544</v>
      </c>
      <c r="D1696" t="s">
        <v>12551</v>
      </c>
      <c r="E1696" t="s">
        <v>5440</v>
      </c>
      <c r="F1696" t="s">
        <v>12597</v>
      </c>
      <c r="G1696" t="s">
        <v>12854</v>
      </c>
    </row>
    <row r="1697" spans="1:7">
      <c r="A1697" t="s">
        <v>8228</v>
      </c>
      <c r="C1697" t="s">
        <v>12544</v>
      </c>
      <c r="D1697" t="s">
        <v>12551</v>
      </c>
      <c r="E1697" t="s">
        <v>5440</v>
      </c>
      <c r="F1697" t="s">
        <v>12597</v>
      </c>
      <c r="G1697" t="s">
        <v>12854</v>
      </c>
    </row>
    <row r="1698" spans="1:7">
      <c r="A1698" t="s">
        <v>8229</v>
      </c>
      <c r="C1698" t="s">
        <v>12544</v>
      </c>
      <c r="D1698" t="s">
        <v>12551</v>
      </c>
      <c r="E1698" t="s">
        <v>5440</v>
      </c>
      <c r="F1698" t="s">
        <v>12597</v>
      </c>
      <c r="G1698" t="s">
        <v>12854</v>
      </c>
    </row>
    <row r="1699" spans="1:7">
      <c r="A1699" t="s">
        <v>8230</v>
      </c>
      <c r="C1699" t="s">
        <v>12544</v>
      </c>
      <c r="D1699" t="s">
        <v>12551</v>
      </c>
      <c r="E1699" t="s">
        <v>5440</v>
      </c>
      <c r="F1699" t="s">
        <v>12597</v>
      </c>
      <c r="G1699" t="s">
        <v>12854</v>
      </c>
    </row>
    <row r="1700" spans="1:7">
      <c r="A1700" t="s">
        <v>8231</v>
      </c>
      <c r="C1700" t="s">
        <v>12544</v>
      </c>
      <c r="D1700" t="s">
        <v>12551</v>
      </c>
      <c r="E1700" t="s">
        <v>5440</v>
      </c>
      <c r="F1700" t="s">
        <v>12597</v>
      </c>
      <c r="G1700" t="s">
        <v>12854</v>
      </c>
    </row>
    <row r="1701" spans="1:7">
      <c r="A1701" t="s">
        <v>8232</v>
      </c>
      <c r="C1701" t="s">
        <v>12544</v>
      </c>
      <c r="D1701" t="s">
        <v>12551</v>
      </c>
      <c r="E1701" t="s">
        <v>5440</v>
      </c>
      <c r="F1701" t="s">
        <v>12597</v>
      </c>
      <c r="G1701" t="s">
        <v>12854</v>
      </c>
    </row>
    <row r="1702" spans="1:7">
      <c r="A1702" t="s">
        <v>8233</v>
      </c>
      <c r="C1702" t="s">
        <v>12544</v>
      </c>
      <c r="D1702" t="s">
        <v>12551</v>
      </c>
      <c r="E1702" t="s">
        <v>5440</v>
      </c>
      <c r="F1702" t="s">
        <v>12597</v>
      </c>
      <c r="G1702" t="s">
        <v>12854</v>
      </c>
    </row>
    <row r="1703" spans="1:7">
      <c r="A1703" t="s">
        <v>8234</v>
      </c>
      <c r="C1703" t="s">
        <v>12544</v>
      </c>
      <c r="D1703" t="s">
        <v>12551</v>
      </c>
      <c r="E1703" t="s">
        <v>5440</v>
      </c>
      <c r="F1703" t="s">
        <v>12597</v>
      </c>
      <c r="G1703" t="s">
        <v>12854</v>
      </c>
    </row>
    <row r="1704" spans="1:7">
      <c r="A1704" t="s">
        <v>8235</v>
      </c>
      <c r="C1704" t="s">
        <v>12544</v>
      </c>
      <c r="D1704" t="s">
        <v>12551</v>
      </c>
      <c r="E1704" t="s">
        <v>5440</v>
      </c>
      <c r="F1704" t="s">
        <v>12597</v>
      </c>
      <c r="G1704" t="s">
        <v>12854</v>
      </c>
    </row>
    <row r="1705" spans="1:7">
      <c r="A1705" t="s">
        <v>8236</v>
      </c>
      <c r="C1705" t="s">
        <v>12544</v>
      </c>
      <c r="D1705" t="s">
        <v>12551</v>
      </c>
      <c r="E1705" t="s">
        <v>5440</v>
      </c>
      <c r="F1705" t="s">
        <v>12597</v>
      </c>
      <c r="G1705" t="s">
        <v>12854</v>
      </c>
    </row>
    <row r="1706" spans="1:7">
      <c r="A1706" t="s">
        <v>8237</v>
      </c>
      <c r="C1706" t="s">
        <v>12544</v>
      </c>
      <c r="D1706" t="s">
        <v>12551</v>
      </c>
      <c r="E1706" t="s">
        <v>5440</v>
      </c>
      <c r="F1706" t="s">
        <v>12597</v>
      </c>
      <c r="G1706" t="s">
        <v>12854</v>
      </c>
    </row>
    <row r="1707" spans="1:7">
      <c r="A1707" t="s">
        <v>8238</v>
      </c>
      <c r="C1707" t="s">
        <v>12544</v>
      </c>
      <c r="D1707" t="s">
        <v>12551</v>
      </c>
      <c r="E1707" t="s">
        <v>5440</v>
      </c>
      <c r="F1707" t="s">
        <v>12597</v>
      </c>
      <c r="G1707" t="s">
        <v>12854</v>
      </c>
    </row>
    <row r="1708" spans="1:7">
      <c r="A1708" t="s">
        <v>8239</v>
      </c>
      <c r="C1708" t="s">
        <v>12544</v>
      </c>
      <c r="D1708" t="s">
        <v>12551</v>
      </c>
      <c r="E1708" t="s">
        <v>5440</v>
      </c>
      <c r="F1708" t="s">
        <v>12597</v>
      </c>
      <c r="G1708" t="s">
        <v>12854</v>
      </c>
    </row>
    <row r="1709" spans="1:7">
      <c r="A1709" t="s">
        <v>8240</v>
      </c>
      <c r="C1709" t="s">
        <v>12544</v>
      </c>
      <c r="D1709" t="s">
        <v>12551</v>
      </c>
      <c r="E1709" t="s">
        <v>5440</v>
      </c>
      <c r="F1709" t="s">
        <v>12597</v>
      </c>
      <c r="G1709" t="s">
        <v>12854</v>
      </c>
    </row>
    <row r="1710" spans="1:7">
      <c r="A1710" t="s">
        <v>8241</v>
      </c>
      <c r="C1710" t="s">
        <v>12544</v>
      </c>
      <c r="D1710" t="s">
        <v>12551</v>
      </c>
      <c r="E1710" t="s">
        <v>5440</v>
      </c>
      <c r="F1710" t="s">
        <v>12597</v>
      </c>
      <c r="G1710" t="s">
        <v>12854</v>
      </c>
    </row>
    <row r="1711" spans="1:7">
      <c r="A1711" t="s">
        <v>8242</v>
      </c>
      <c r="C1711" t="s">
        <v>12544</v>
      </c>
      <c r="D1711" t="s">
        <v>12551</v>
      </c>
      <c r="E1711" t="s">
        <v>5440</v>
      </c>
      <c r="F1711" t="s">
        <v>12597</v>
      </c>
      <c r="G1711" t="s">
        <v>12854</v>
      </c>
    </row>
    <row r="1712" spans="1:7">
      <c r="A1712" t="s">
        <v>8243</v>
      </c>
      <c r="C1712" t="s">
        <v>12544</v>
      </c>
      <c r="D1712" t="s">
        <v>12551</v>
      </c>
      <c r="E1712" t="s">
        <v>5440</v>
      </c>
      <c r="F1712" t="s">
        <v>12597</v>
      </c>
      <c r="G1712" t="s">
        <v>12854</v>
      </c>
    </row>
    <row r="1713" spans="1:7">
      <c r="A1713" t="s">
        <v>8244</v>
      </c>
      <c r="C1713" t="s">
        <v>12544</v>
      </c>
      <c r="D1713" t="s">
        <v>12551</v>
      </c>
      <c r="E1713" t="s">
        <v>5440</v>
      </c>
      <c r="F1713" t="s">
        <v>12597</v>
      </c>
      <c r="G1713" t="s">
        <v>12854</v>
      </c>
    </row>
    <row r="1714" spans="1:7">
      <c r="A1714" t="s">
        <v>8245</v>
      </c>
      <c r="C1714" t="s">
        <v>12544</v>
      </c>
      <c r="D1714" t="s">
        <v>12551</v>
      </c>
      <c r="E1714" t="s">
        <v>5440</v>
      </c>
      <c r="F1714" t="s">
        <v>12597</v>
      </c>
      <c r="G1714" t="s">
        <v>12854</v>
      </c>
    </row>
    <row r="1715" spans="1:7">
      <c r="A1715" t="s">
        <v>8246</v>
      </c>
      <c r="C1715" t="s">
        <v>12544</v>
      </c>
      <c r="D1715" t="s">
        <v>12551</v>
      </c>
      <c r="E1715" t="s">
        <v>5440</v>
      </c>
      <c r="F1715" t="s">
        <v>12597</v>
      </c>
      <c r="G1715" t="s">
        <v>12854</v>
      </c>
    </row>
    <row r="1716" spans="1:7">
      <c r="A1716" t="s">
        <v>8247</v>
      </c>
      <c r="C1716" t="s">
        <v>12544</v>
      </c>
      <c r="D1716" t="s">
        <v>12551</v>
      </c>
      <c r="E1716" t="s">
        <v>5440</v>
      </c>
      <c r="F1716" t="s">
        <v>12597</v>
      </c>
      <c r="G1716" t="s">
        <v>12854</v>
      </c>
    </row>
    <row r="1717" spans="1:7">
      <c r="A1717" t="s">
        <v>8248</v>
      </c>
      <c r="C1717" t="s">
        <v>12544</v>
      </c>
      <c r="D1717" t="s">
        <v>12551</v>
      </c>
      <c r="E1717" t="s">
        <v>5440</v>
      </c>
      <c r="F1717" t="s">
        <v>12597</v>
      </c>
      <c r="G1717" t="s">
        <v>12854</v>
      </c>
    </row>
    <row r="1718" spans="1:7">
      <c r="A1718" t="s">
        <v>8249</v>
      </c>
      <c r="C1718" t="s">
        <v>12544</v>
      </c>
      <c r="D1718" t="s">
        <v>12551</v>
      </c>
      <c r="E1718" t="s">
        <v>5440</v>
      </c>
      <c r="F1718" t="s">
        <v>12597</v>
      </c>
      <c r="G1718" t="s">
        <v>12854</v>
      </c>
    </row>
    <row r="1719" spans="1:7">
      <c r="A1719" t="s">
        <v>8250</v>
      </c>
      <c r="C1719" t="s">
        <v>12544</v>
      </c>
      <c r="D1719" t="s">
        <v>12551</v>
      </c>
      <c r="E1719" t="s">
        <v>5440</v>
      </c>
      <c r="F1719" t="s">
        <v>12597</v>
      </c>
      <c r="G1719" t="s">
        <v>12854</v>
      </c>
    </row>
    <row r="1720" spans="1:7">
      <c r="A1720" t="s">
        <v>8251</v>
      </c>
      <c r="C1720" t="s">
        <v>12544</v>
      </c>
      <c r="D1720" t="s">
        <v>12551</v>
      </c>
      <c r="E1720" t="s">
        <v>5440</v>
      </c>
      <c r="F1720" t="s">
        <v>12597</v>
      </c>
      <c r="G1720" t="s">
        <v>12854</v>
      </c>
    </row>
    <row r="1721" spans="1:7">
      <c r="A1721" t="s">
        <v>8252</v>
      </c>
      <c r="C1721" t="s">
        <v>12544</v>
      </c>
      <c r="D1721" t="s">
        <v>12551</v>
      </c>
      <c r="E1721" t="s">
        <v>5440</v>
      </c>
      <c r="F1721" t="s">
        <v>12597</v>
      </c>
      <c r="G1721" t="s">
        <v>12854</v>
      </c>
    </row>
    <row r="1722" spans="1:7">
      <c r="A1722" t="s">
        <v>8253</v>
      </c>
      <c r="C1722" t="s">
        <v>12544</v>
      </c>
      <c r="D1722" t="s">
        <v>12551</v>
      </c>
      <c r="E1722" t="s">
        <v>5440</v>
      </c>
      <c r="F1722" t="s">
        <v>12597</v>
      </c>
      <c r="G1722" t="s">
        <v>12854</v>
      </c>
    </row>
    <row r="1723" spans="1:7">
      <c r="A1723" t="s">
        <v>8254</v>
      </c>
      <c r="C1723" t="s">
        <v>12544</v>
      </c>
      <c r="D1723" t="s">
        <v>12551</v>
      </c>
      <c r="E1723" t="s">
        <v>5440</v>
      </c>
      <c r="F1723" t="s">
        <v>12597</v>
      </c>
      <c r="G1723" t="s">
        <v>12854</v>
      </c>
    </row>
    <row r="1724" spans="1:7">
      <c r="A1724" t="s">
        <v>8255</v>
      </c>
      <c r="C1724" t="s">
        <v>12544</v>
      </c>
      <c r="D1724" t="s">
        <v>12551</v>
      </c>
      <c r="E1724" t="s">
        <v>5440</v>
      </c>
      <c r="F1724" t="s">
        <v>12597</v>
      </c>
      <c r="G1724" t="s">
        <v>12854</v>
      </c>
    </row>
    <row r="1725" spans="1:7">
      <c r="A1725" t="s">
        <v>8256</v>
      </c>
      <c r="C1725" t="s">
        <v>12544</v>
      </c>
      <c r="D1725" t="s">
        <v>12551</v>
      </c>
      <c r="E1725" t="s">
        <v>5440</v>
      </c>
      <c r="F1725" t="s">
        <v>12597</v>
      </c>
      <c r="G1725" t="s">
        <v>12854</v>
      </c>
    </row>
    <row r="1726" spans="1:7">
      <c r="A1726" t="s">
        <v>8257</v>
      </c>
      <c r="C1726" t="s">
        <v>12544</v>
      </c>
      <c r="D1726" t="s">
        <v>12551</v>
      </c>
      <c r="E1726" t="s">
        <v>5440</v>
      </c>
      <c r="F1726" t="s">
        <v>12597</v>
      </c>
      <c r="G1726" t="s">
        <v>12854</v>
      </c>
    </row>
    <row r="1727" spans="1:7">
      <c r="A1727" t="s">
        <v>8258</v>
      </c>
      <c r="C1727" t="s">
        <v>12544</v>
      </c>
      <c r="D1727" t="s">
        <v>12551</v>
      </c>
      <c r="E1727" t="s">
        <v>5440</v>
      </c>
      <c r="F1727" t="s">
        <v>12597</v>
      </c>
      <c r="G1727" t="s">
        <v>12854</v>
      </c>
    </row>
    <row r="1728" spans="1:7">
      <c r="A1728" t="s">
        <v>8259</v>
      </c>
      <c r="C1728" t="s">
        <v>12544</v>
      </c>
      <c r="D1728" t="s">
        <v>12551</v>
      </c>
      <c r="E1728" t="s">
        <v>5440</v>
      </c>
      <c r="F1728" t="s">
        <v>12597</v>
      </c>
      <c r="G1728" t="s">
        <v>12854</v>
      </c>
    </row>
    <row r="1729" spans="1:7">
      <c r="A1729" t="s">
        <v>8260</v>
      </c>
      <c r="C1729" t="s">
        <v>12544</v>
      </c>
      <c r="D1729" t="s">
        <v>12551</v>
      </c>
      <c r="E1729" t="s">
        <v>5440</v>
      </c>
      <c r="F1729" t="s">
        <v>12597</v>
      </c>
      <c r="G1729" t="s">
        <v>12854</v>
      </c>
    </row>
    <row r="1730" spans="1:7">
      <c r="A1730" t="s">
        <v>8261</v>
      </c>
      <c r="C1730" t="s">
        <v>12544</v>
      </c>
      <c r="D1730" t="s">
        <v>12551</v>
      </c>
      <c r="E1730" t="s">
        <v>5440</v>
      </c>
      <c r="F1730" t="s">
        <v>12597</v>
      </c>
      <c r="G1730" t="s">
        <v>12854</v>
      </c>
    </row>
    <row r="1731" spans="1:7">
      <c r="A1731" t="s">
        <v>8262</v>
      </c>
      <c r="C1731" t="s">
        <v>12544</v>
      </c>
      <c r="D1731" t="s">
        <v>12551</v>
      </c>
      <c r="E1731" t="s">
        <v>5440</v>
      </c>
      <c r="F1731" t="s">
        <v>12597</v>
      </c>
      <c r="G1731" t="s">
        <v>12854</v>
      </c>
    </row>
    <row r="1732" spans="1:7">
      <c r="A1732" t="s">
        <v>8263</v>
      </c>
      <c r="C1732" t="s">
        <v>12544</v>
      </c>
      <c r="D1732" t="s">
        <v>12551</v>
      </c>
      <c r="E1732" t="s">
        <v>5440</v>
      </c>
      <c r="F1732" t="s">
        <v>12597</v>
      </c>
      <c r="G1732" t="s">
        <v>12854</v>
      </c>
    </row>
    <row r="1733" spans="1:7">
      <c r="A1733" t="s">
        <v>8264</v>
      </c>
      <c r="C1733" t="s">
        <v>12544</v>
      </c>
      <c r="D1733" t="s">
        <v>12551</v>
      </c>
      <c r="E1733" t="s">
        <v>5440</v>
      </c>
      <c r="F1733" t="s">
        <v>12597</v>
      </c>
      <c r="G1733" t="s">
        <v>12854</v>
      </c>
    </row>
    <row r="1734" spans="1:7">
      <c r="A1734" t="s">
        <v>8265</v>
      </c>
      <c r="C1734" t="s">
        <v>12544</v>
      </c>
      <c r="D1734" t="s">
        <v>12551</v>
      </c>
      <c r="E1734" t="s">
        <v>5440</v>
      </c>
      <c r="F1734" t="s">
        <v>12597</v>
      </c>
      <c r="G1734" t="s">
        <v>12854</v>
      </c>
    </row>
    <row r="1735" spans="1:7">
      <c r="A1735" t="s">
        <v>8266</v>
      </c>
      <c r="C1735" t="s">
        <v>12544</v>
      </c>
      <c r="D1735" t="s">
        <v>12551</v>
      </c>
      <c r="E1735" t="s">
        <v>5440</v>
      </c>
      <c r="F1735" t="s">
        <v>12597</v>
      </c>
      <c r="G1735" t="s">
        <v>12854</v>
      </c>
    </row>
    <row r="1736" spans="1:7">
      <c r="A1736" t="s">
        <v>8267</v>
      </c>
      <c r="C1736" t="s">
        <v>12544</v>
      </c>
      <c r="D1736" t="s">
        <v>12551</v>
      </c>
      <c r="E1736" t="s">
        <v>5440</v>
      </c>
      <c r="F1736" t="s">
        <v>12597</v>
      </c>
      <c r="G1736" t="s">
        <v>12854</v>
      </c>
    </row>
    <row r="1737" spans="1:7">
      <c r="A1737" t="s">
        <v>8268</v>
      </c>
      <c r="C1737" t="s">
        <v>12544</v>
      </c>
      <c r="D1737" t="s">
        <v>12551</v>
      </c>
      <c r="E1737" t="s">
        <v>5440</v>
      </c>
      <c r="F1737" t="s">
        <v>12597</v>
      </c>
      <c r="G1737" t="s">
        <v>12854</v>
      </c>
    </row>
    <row r="1738" spans="1:7">
      <c r="A1738" t="s">
        <v>8269</v>
      </c>
      <c r="C1738" t="s">
        <v>12544</v>
      </c>
      <c r="D1738" t="s">
        <v>12551</v>
      </c>
      <c r="E1738" t="s">
        <v>5440</v>
      </c>
      <c r="F1738" t="s">
        <v>12597</v>
      </c>
      <c r="G1738" t="s">
        <v>12854</v>
      </c>
    </row>
    <row r="1739" spans="1:7">
      <c r="A1739" t="s">
        <v>8270</v>
      </c>
      <c r="C1739" t="s">
        <v>12544</v>
      </c>
      <c r="D1739" t="s">
        <v>12551</v>
      </c>
      <c r="E1739" t="s">
        <v>5440</v>
      </c>
      <c r="F1739" t="s">
        <v>12597</v>
      </c>
      <c r="G1739" t="s">
        <v>12854</v>
      </c>
    </row>
    <row r="1740" spans="1:7">
      <c r="A1740" t="s">
        <v>8271</v>
      </c>
      <c r="C1740" t="s">
        <v>12544</v>
      </c>
      <c r="D1740" t="s">
        <v>12551</v>
      </c>
      <c r="E1740" t="s">
        <v>5440</v>
      </c>
      <c r="F1740" t="s">
        <v>12597</v>
      </c>
      <c r="G1740" t="s">
        <v>12854</v>
      </c>
    </row>
    <row r="1741" spans="1:7">
      <c r="A1741" t="s">
        <v>8272</v>
      </c>
      <c r="C1741" t="s">
        <v>12544</v>
      </c>
      <c r="D1741" t="s">
        <v>12551</v>
      </c>
      <c r="E1741" t="s">
        <v>5440</v>
      </c>
      <c r="F1741" t="s">
        <v>12597</v>
      </c>
      <c r="G1741" t="s">
        <v>12854</v>
      </c>
    </row>
    <row r="1742" spans="1:7">
      <c r="A1742" t="s">
        <v>8273</v>
      </c>
      <c r="C1742" t="s">
        <v>12544</v>
      </c>
      <c r="D1742" t="s">
        <v>12551</v>
      </c>
      <c r="E1742" t="s">
        <v>5440</v>
      </c>
      <c r="F1742" t="s">
        <v>12597</v>
      </c>
      <c r="G1742" t="s">
        <v>12854</v>
      </c>
    </row>
    <row r="1743" spans="1:7">
      <c r="A1743" t="s">
        <v>8274</v>
      </c>
      <c r="C1743" t="s">
        <v>12544</v>
      </c>
      <c r="D1743" t="s">
        <v>12551</v>
      </c>
      <c r="E1743" t="s">
        <v>5440</v>
      </c>
      <c r="F1743" t="s">
        <v>12597</v>
      </c>
      <c r="G1743" t="s">
        <v>12854</v>
      </c>
    </row>
    <row r="1744" spans="1:7">
      <c r="A1744" t="s">
        <v>8275</v>
      </c>
      <c r="C1744" t="s">
        <v>12544</v>
      </c>
      <c r="D1744" t="s">
        <v>12551</v>
      </c>
      <c r="E1744" t="s">
        <v>5440</v>
      </c>
      <c r="F1744" t="s">
        <v>12597</v>
      </c>
      <c r="G1744" t="s">
        <v>12854</v>
      </c>
    </row>
    <row r="1745" spans="1:7">
      <c r="A1745" t="s">
        <v>8276</v>
      </c>
      <c r="C1745" t="s">
        <v>12544</v>
      </c>
      <c r="D1745" t="s">
        <v>12551</v>
      </c>
      <c r="E1745" t="s">
        <v>5440</v>
      </c>
      <c r="F1745" t="s">
        <v>12597</v>
      </c>
      <c r="G1745" t="s">
        <v>12854</v>
      </c>
    </row>
    <row r="1746" spans="1:7">
      <c r="A1746" t="s">
        <v>8277</v>
      </c>
      <c r="C1746" t="s">
        <v>12544</v>
      </c>
      <c r="D1746" t="s">
        <v>12551</v>
      </c>
      <c r="E1746" t="s">
        <v>5440</v>
      </c>
      <c r="F1746" t="s">
        <v>12597</v>
      </c>
      <c r="G1746" t="s">
        <v>12854</v>
      </c>
    </row>
    <row r="1747" spans="1:7">
      <c r="A1747" t="s">
        <v>8278</v>
      </c>
      <c r="C1747" t="s">
        <v>12544</v>
      </c>
      <c r="D1747" t="s">
        <v>12551</v>
      </c>
      <c r="E1747" t="s">
        <v>5440</v>
      </c>
      <c r="F1747" t="s">
        <v>12597</v>
      </c>
      <c r="G1747" t="s">
        <v>12854</v>
      </c>
    </row>
    <row r="1748" spans="1:7">
      <c r="A1748" t="s">
        <v>8279</v>
      </c>
      <c r="C1748" t="s">
        <v>12544</v>
      </c>
      <c r="D1748" t="s">
        <v>12551</v>
      </c>
      <c r="E1748" t="s">
        <v>5440</v>
      </c>
      <c r="F1748" t="s">
        <v>12597</v>
      </c>
      <c r="G1748" t="s">
        <v>12854</v>
      </c>
    </row>
    <row r="1749" spans="1:7">
      <c r="A1749" t="s">
        <v>8280</v>
      </c>
      <c r="C1749" t="s">
        <v>12544</v>
      </c>
      <c r="D1749" t="s">
        <v>12551</v>
      </c>
      <c r="E1749" t="s">
        <v>5440</v>
      </c>
      <c r="F1749" t="s">
        <v>12597</v>
      </c>
      <c r="G1749" t="s">
        <v>12854</v>
      </c>
    </row>
    <row r="1750" spans="1:7">
      <c r="A1750" t="s">
        <v>8281</v>
      </c>
      <c r="C1750" t="s">
        <v>12544</v>
      </c>
      <c r="D1750" t="s">
        <v>12551</v>
      </c>
      <c r="E1750" t="s">
        <v>5440</v>
      </c>
      <c r="F1750" t="s">
        <v>12597</v>
      </c>
      <c r="G1750" t="s">
        <v>12854</v>
      </c>
    </row>
    <row r="1751" spans="1:7">
      <c r="A1751" t="s">
        <v>8282</v>
      </c>
      <c r="C1751" t="s">
        <v>12544</v>
      </c>
      <c r="D1751" t="s">
        <v>12551</v>
      </c>
      <c r="E1751" t="s">
        <v>5440</v>
      </c>
      <c r="F1751" t="s">
        <v>12597</v>
      </c>
      <c r="G1751" t="s">
        <v>12854</v>
      </c>
    </row>
    <row r="1752" spans="1:7">
      <c r="A1752" t="s">
        <v>8283</v>
      </c>
      <c r="C1752" t="s">
        <v>12544</v>
      </c>
      <c r="D1752" t="s">
        <v>12551</v>
      </c>
      <c r="E1752" t="s">
        <v>5440</v>
      </c>
      <c r="F1752" t="s">
        <v>12597</v>
      </c>
      <c r="G1752" t="s">
        <v>12854</v>
      </c>
    </row>
    <row r="1753" spans="1:7">
      <c r="A1753" t="s">
        <v>8284</v>
      </c>
      <c r="C1753" t="s">
        <v>12544</v>
      </c>
      <c r="D1753" t="s">
        <v>12551</v>
      </c>
      <c r="E1753" t="s">
        <v>5440</v>
      </c>
      <c r="F1753" t="s">
        <v>12597</v>
      </c>
      <c r="G1753" t="s">
        <v>12854</v>
      </c>
    </row>
    <row r="1754" spans="1:7">
      <c r="A1754" t="s">
        <v>8285</v>
      </c>
      <c r="C1754" t="s">
        <v>12544</v>
      </c>
      <c r="D1754" t="s">
        <v>12551</v>
      </c>
      <c r="E1754" t="s">
        <v>5440</v>
      </c>
      <c r="F1754" t="s">
        <v>12597</v>
      </c>
      <c r="G1754" t="s">
        <v>12854</v>
      </c>
    </row>
    <row r="1755" spans="1:7">
      <c r="A1755" t="s">
        <v>8286</v>
      </c>
      <c r="C1755" t="s">
        <v>12544</v>
      </c>
      <c r="D1755" t="s">
        <v>12551</v>
      </c>
      <c r="E1755" t="s">
        <v>5440</v>
      </c>
      <c r="F1755" t="s">
        <v>12597</v>
      </c>
      <c r="G1755" t="s">
        <v>12854</v>
      </c>
    </row>
    <row r="1756" spans="1:7">
      <c r="A1756" t="s">
        <v>8287</v>
      </c>
      <c r="C1756" t="s">
        <v>12544</v>
      </c>
      <c r="D1756" t="s">
        <v>12551</v>
      </c>
      <c r="E1756" t="s">
        <v>5440</v>
      </c>
      <c r="F1756" t="s">
        <v>12597</v>
      </c>
      <c r="G1756" t="s">
        <v>12854</v>
      </c>
    </row>
    <row r="1757" spans="1:7">
      <c r="A1757" t="s">
        <v>8288</v>
      </c>
      <c r="C1757" t="s">
        <v>12544</v>
      </c>
      <c r="D1757" t="s">
        <v>12551</v>
      </c>
      <c r="E1757" t="s">
        <v>5440</v>
      </c>
      <c r="F1757" t="s">
        <v>12597</v>
      </c>
      <c r="G1757" t="s">
        <v>12854</v>
      </c>
    </row>
    <row r="1758" spans="1:7">
      <c r="A1758" t="s">
        <v>8289</v>
      </c>
      <c r="C1758" t="s">
        <v>12544</v>
      </c>
      <c r="D1758" t="s">
        <v>12551</v>
      </c>
      <c r="E1758" t="s">
        <v>5440</v>
      </c>
      <c r="F1758" t="s">
        <v>12597</v>
      </c>
      <c r="G1758" t="s">
        <v>12854</v>
      </c>
    </row>
    <row r="1759" spans="1:7">
      <c r="A1759" t="s">
        <v>8290</v>
      </c>
      <c r="C1759" t="s">
        <v>12544</v>
      </c>
      <c r="D1759" t="s">
        <v>12551</v>
      </c>
      <c r="E1759" t="s">
        <v>5440</v>
      </c>
      <c r="F1759" t="s">
        <v>12597</v>
      </c>
      <c r="G1759" t="s">
        <v>12854</v>
      </c>
    </row>
    <row r="1760" spans="1:7">
      <c r="A1760" t="s">
        <v>8291</v>
      </c>
      <c r="C1760" t="s">
        <v>12544</v>
      </c>
      <c r="D1760" t="s">
        <v>12551</v>
      </c>
      <c r="E1760" t="s">
        <v>5440</v>
      </c>
      <c r="F1760" t="s">
        <v>12597</v>
      </c>
      <c r="G1760" t="s">
        <v>12854</v>
      </c>
    </row>
    <row r="1761" spans="1:7">
      <c r="A1761" t="s">
        <v>8292</v>
      </c>
      <c r="C1761" t="s">
        <v>12544</v>
      </c>
      <c r="D1761" t="s">
        <v>12551</v>
      </c>
      <c r="E1761" t="s">
        <v>5440</v>
      </c>
      <c r="F1761" t="s">
        <v>12597</v>
      </c>
      <c r="G1761" t="s">
        <v>12854</v>
      </c>
    </row>
    <row r="1762" spans="1:7">
      <c r="A1762" t="s">
        <v>8293</v>
      </c>
      <c r="C1762" t="s">
        <v>12544</v>
      </c>
      <c r="D1762" t="s">
        <v>12551</v>
      </c>
      <c r="E1762" t="s">
        <v>5440</v>
      </c>
      <c r="F1762" t="s">
        <v>12597</v>
      </c>
      <c r="G1762" t="s">
        <v>12854</v>
      </c>
    </row>
    <row r="1763" spans="1:7">
      <c r="A1763" t="s">
        <v>8294</v>
      </c>
      <c r="C1763" t="s">
        <v>12544</v>
      </c>
      <c r="D1763" t="s">
        <v>12551</v>
      </c>
      <c r="E1763" t="s">
        <v>5440</v>
      </c>
      <c r="F1763" t="s">
        <v>12597</v>
      </c>
      <c r="G1763" t="s">
        <v>12854</v>
      </c>
    </row>
    <row r="1764" spans="1:7">
      <c r="A1764" t="s">
        <v>8295</v>
      </c>
      <c r="C1764" t="s">
        <v>12544</v>
      </c>
      <c r="D1764" t="s">
        <v>12551</v>
      </c>
      <c r="E1764" t="s">
        <v>5440</v>
      </c>
      <c r="F1764" t="s">
        <v>12597</v>
      </c>
      <c r="G1764" t="s">
        <v>12854</v>
      </c>
    </row>
    <row r="1765" spans="1:7">
      <c r="A1765" t="s">
        <v>8296</v>
      </c>
      <c r="C1765" t="s">
        <v>12544</v>
      </c>
      <c r="D1765" t="s">
        <v>12551</v>
      </c>
      <c r="E1765" t="s">
        <v>5440</v>
      </c>
      <c r="F1765" t="s">
        <v>12597</v>
      </c>
      <c r="G1765" t="s">
        <v>12854</v>
      </c>
    </row>
    <row r="1766" spans="1:7">
      <c r="A1766" t="s">
        <v>8297</v>
      </c>
      <c r="C1766" t="s">
        <v>12544</v>
      </c>
      <c r="D1766" t="s">
        <v>12551</v>
      </c>
      <c r="E1766" t="s">
        <v>5440</v>
      </c>
      <c r="F1766" t="s">
        <v>12597</v>
      </c>
      <c r="G1766" t="s">
        <v>12854</v>
      </c>
    </row>
    <row r="1767" spans="1:7">
      <c r="A1767" t="s">
        <v>8298</v>
      </c>
      <c r="C1767" t="s">
        <v>12544</v>
      </c>
      <c r="D1767" t="s">
        <v>12551</v>
      </c>
      <c r="E1767" t="s">
        <v>5440</v>
      </c>
      <c r="F1767" t="s">
        <v>12597</v>
      </c>
      <c r="G1767" t="s">
        <v>12854</v>
      </c>
    </row>
    <row r="1768" spans="1:7">
      <c r="A1768" t="s">
        <v>8299</v>
      </c>
      <c r="C1768" t="s">
        <v>12544</v>
      </c>
      <c r="D1768" t="s">
        <v>12551</v>
      </c>
      <c r="E1768" t="s">
        <v>5440</v>
      </c>
      <c r="F1768" t="s">
        <v>12597</v>
      </c>
      <c r="G1768" t="s">
        <v>12854</v>
      </c>
    </row>
    <row r="1769" spans="1:7">
      <c r="A1769" t="s">
        <v>8300</v>
      </c>
      <c r="C1769" t="s">
        <v>12544</v>
      </c>
      <c r="D1769" t="s">
        <v>12551</v>
      </c>
      <c r="E1769" t="s">
        <v>5440</v>
      </c>
      <c r="F1769" t="s">
        <v>12597</v>
      </c>
      <c r="G1769" t="s">
        <v>12854</v>
      </c>
    </row>
    <row r="1770" spans="1:7">
      <c r="A1770" t="s">
        <v>8301</v>
      </c>
      <c r="C1770" t="s">
        <v>12544</v>
      </c>
      <c r="D1770" t="s">
        <v>12551</v>
      </c>
      <c r="E1770" t="s">
        <v>5440</v>
      </c>
      <c r="F1770" t="s">
        <v>12597</v>
      </c>
      <c r="G1770" t="s">
        <v>12854</v>
      </c>
    </row>
    <row r="1771" spans="1:7">
      <c r="A1771" t="s">
        <v>8302</v>
      </c>
      <c r="C1771" t="s">
        <v>12544</v>
      </c>
      <c r="D1771" t="s">
        <v>12551</v>
      </c>
      <c r="E1771" t="s">
        <v>5440</v>
      </c>
      <c r="F1771" t="s">
        <v>12597</v>
      </c>
      <c r="G1771" t="s">
        <v>12854</v>
      </c>
    </row>
    <row r="1772" spans="1:7">
      <c r="A1772" t="s">
        <v>8303</v>
      </c>
      <c r="C1772" t="s">
        <v>12544</v>
      </c>
      <c r="D1772" t="s">
        <v>12551</v>
      </c>
      <c r="E1772" t="s">
        <v>5440</v>
      </c>
      <c r="F1772" t="s">
        <v>12597</v>
      </c>
      <c r="G1772" t="s">
        <v>12854</v>
      </c>
    </row>
    <row r="1773" spans="1:7">
      <c r="A1773" t="s">
        <v>8304</v>
      </c>
      <c r="C1773" t="s">
        <v>12544</v>
      </c>
      <c r="D1773" t="s">
        <v>12551</v>
      </c>
      <c r="E1773" t="s">
        <v>5440</v>
      </c>
      <c r="F1773" t="s">
        <v>12597</v>
      </c>
      <c r="G1773" t="s">
        <v>12854</v>
      </c>
    </row>
    <row r="1774" spans="1:7">
      <c r="A1774" t="s">
        <v>8305</v>
      </c>
      <c r="C1774" t="s">
        <v>12544</v>
      </c>
      <c r="D1774" t="s">
        <v>12551</v>
      </c>
      <c r="E1774" t="s">
        <v>5440</v>
      </c>
      <c r="F1774" t="s">
        <v>12597</v>
      </c>
      <c r="G1774" t="s">
        <v>12854</v>
      </c>
    </row>
    <row r="1775" spans="1:7">
      <c r="A1775" t="s">
        <v>8306</v>
      </c>
      <c r="C1775" t="s">
        <v>12544</v>
      </c>
      <c r="D1775" t="s">
        <v>12551</v>
      </c>
      <c r="E1775" t="s">
        <v>5440</v>
      </c>
      <c r="F1775" t="s">
        <v>12597</v>
      </c>
      <c r="G1775" t="s">
        <v>12854</v>
      </c>
    </row>
    <row r="1776" spans="1:7">
      <c r="A1776" t="s">
        <v>8307</v>
      </c>
      <c r="C1776" t="s">
        <v>12544</v>
      </c>
      <c r="D1776" t="s">
        <v>12551</v>
      </c>
      <c r="E1776" t="s">
        <v>5440</v>
      </c>
      <c r="F1776" t="s">
        <v>12597</v>
      </c>
      <c r="G1776" t="s">
        <v>12854</v>
      </c>
    </row>
    <row r="1777" spans="1:7">
      <c r="A1777" t="s">
        <v>8308</v>
      </c>
      <c r="C1777" t="s">
        <v>12544</v>
      </c>
      <c r="D1777" t="s">
        <v>12551</v>
      </c>
      <c r="E1777" t="s">
        <v>5440</v>
      </c>
      <c r="F1777" t="s">
        <v>12597</v>
      </c>
      <c r="G1777" t="s">
        <v>12854</v>
      </c>
    </row>
    <row r="1778" spans="1:7">
      <c r="A1778" t="s">
        <v>8309</v>
      </c>
      <c r="C1778" t="s">
        <v>12544</v>
      </c>
      <c r="D1778" t="s">
        <v>12551</v>
      </c>
      <c r="E1778" t="s">
        <v>5440</v>
      </c>
      <c r="F1778" t="s">
        <v>12597</v>
      </c>
      <c r="G1778" t="s">
        <v>12854</v>
      </c>
    </row>
    <row r="1779" spans="1:7">
      <c r="A1779" t="s">
        <v>8310</v>
      </c>
      <c r="C1779" t="s">
        <v>12544</v>
      </c>
      <c r="D1779" t="s">
        <v>12551</v>
      </c>
      <c r="E1779" t="s">
        <v>5440</v>
      </c>
      <c r="F1779" t="s">
        <v>12597</v>
      </c>
      <c r="G1779" t="s">
        <v>12854</v>
      </c>
    </row>
    <row r="1780" spans="1:7">
      <c r="A1780" t="s">
        <v>8311</v>
      </c>
      <c r="C1780" t="s">
        <v>12544</v>
      </c>
      <c r="D1780" t="s">
        <v>12551</v>
      </c>
      <c r="E1780" t="s">
        <v>5440</v>
      </c>
      <c r="F1780" t="s">
        <v>12597</v>
      </c>
      <c r="G1780" t="s">
        <v>12854</v>
      </c>
    </row>
    <row r="1781" spans="1:7">
      <c r="A1781" t="s">
        <v>8312</v>
      </c>
      <c r="C1781" t="s">
        <v>12544</v>
      </c>
      <c r="D1781" t="s">
        <v>12551</v>
      </c>
      <c r="E1781" t="s">
        <v>5440</v>
      </c>
      <c r="F1781" t="s">
        <v>12597</v>
      </c>
      <c r="G1781" t="s">
        <v>12854</v>
      </c>
    </row>
    <row r="1782" spans="1:7">
      <c r="A1782" t="s">
        <v>8313</v>
      </c>
      <c r="C1782" t="s">
        <v>12544</v>
      </c>
      <c r="D1782" t="s">
        <v>12551</v>
      </c>
      <c r="E1782" t="s">
        <v>5440</v>
      </c>
      <c r="F1782" t="s">
        <v>12597</v>
      </c>
      <c r="G1782" t="s">
        <v>12854</v>
      </c>
    </row>
    <row r="1783" spans="1:7">
      <c r="A1783" t="s">
        <v>8314</v>
      </c>
      <c r="C1783" t="s">
        <v>12544</v>
      </c>
      <c r="D1783" t="s">
        <v>12551</v>
      </c>
      <c r="E1783" t="s">
        <v>5440</v>
      </c>
      <c r="F1783" t="s">
        <v>12597</v>
      </c>
      <c r="G1783" t="s">
        <v>12854</v>
      </c>
    </row>
    <row r="1784" spans="1:7">
      <c r="A1784" t="s">
        <v>8315</v>
      </c>
      <c r="C1784" t="s">
        <v>12544</v>
      </c>
      <c r="D1784" t="s">
        <v>12551</v>
      </c>
      <c r="E1784" t="s">
        <v>5440</v>
      </c>
      <c r="F1784" t="s">
        <v>12597</v>
      </c>
      <c r="G1784" t="s">
        <v>12854</v>
      </c>
    </row>
    <row r="1785" spans="1:7">
      <c r="A1785" t="s">
        <v>8316</v>
      </c>
      <c r="C1785" t="s">
        <v>12544</v>
      </c>
      <c r="D1785" t="s">
        <v>12551</v>
      </c>
      <c r="E1785" t="s">
        <v>5440</v>
      </c>
      <c r="F1785" t="s">
        <v>12597</v>
      </c>
      <c r="G1785" t="s">
        <v>12854</v>
      </c>
    </row>
    <row r="1786" spans="1:7">
      <c r="A1786" t="s">
        <v>8317</v>
      </c>
      <c r="C1786" t="s">
        <v>12544</v>
      </c>
      <c r="D1786" t="s">
        <v>12551</v>
      </c>
      <c r="E1786" t="s">
        <v>5440</v>
      </c>
      <c r="F1786" t="s">
        <v>12597</v>
      </c>
      <c r="G1786" t="s">
        <v>12854</v>
      </c>
    </row>
    <row r="1787" spans="1:7">
      <c r="A1787" t="s">
        <v>8318</v>
      </c>
      <c r="C1787" t="s">
        <v>12544</v>
      </c>
      <c r="D1787" t="s">
        <v>12551</v>
      </c>
      <c r="E1787" t="s">
        <v>5440</v>
      </c>
      <c r="F1787" t="s">
        <v>12597</v>
      </c>
      <c r="G1787" t="s">
        <v>12854</v>
      </c>
    </row>
    <row r="1788" spans="1:7">
      <c r="A1788" t="s">
        <v>8319</v>
      </c>
      <c r="C1788" t="s">
        <v>12544</v>
      </c>
      <c r="D1788" t="s">
        <v>12551</v>
      </c>
      <c r="E1788" t="s">
        <v>5440</v>
      </c>
      <c r="F1788" t="s">
        <v>12597</v>
      </c>
      <c r="G1788" t="s">
        <v>12854</v>
      </c>
    </row>
    <row r="1789" spans="1:7">
      <c r="A1789" t="s">
        <v>8320</v>
      </c>
      <c r="C1789" t="s">
        <v>12544</v>
      </c>
      <c r="D1789" t="s">
        <v>12551</v>
      </c>
      <c r="E1789" t="s">
        <v>5440</v>
      </c>
      <c r="F1789" t="s">
        <v>12597</v>
      </c>
      <c r="G1789" t="s">
        <v>12854</v>
      </c>
    </row>
    <row r="1790" spans="1:7">
      <c r="A1790" t="s">
        <v>8321</v>
      </c>
      <c r="C1790" t="s">
        <v>12544</v>
      </c>
      <c r="D1790" t="s">
        <v>12551</v>
      </c>
      <c r="E1790" t="s">
        <v>5440</v>
      </c>
      <c r="F1790" t="s">
        <v>12597</v>
      </c>
      <c r="G1790" t="s">
        <v>12854</v>
      </c>
    </row>
    <row r="1791" spans="1:7">
      <c r="A1791" t="s">
        <v>8322</v>
      </c>
      <c r="C1791" t="s">
        <v>12544</v>
      </c>
      <c r="D1791" t="s">
        <v>12551</v>
      </c>
      <c r="E1791" t="s">
        <v>5440</v>
      </c>
      <c r="F1791" t="s">
        <v>12597</v>
      </c>
      <c r="G1791" t="s">
        <v>12854</v>
      </c>
    </row>
    <row r="1792" spans="1:7">
      <c r="A1792" t="s">
        <v>8323</v>
      </c>
      <c r="C1792" t="s">
        <v>12544</v>
      </c>
      <c r="D1792" t="s">
        <v>12551</v>
      </c>
      <c r="E1792" t="s">
        <v>5440</v>
      </c>
      <c r="F1792" t="s">
        <v>12597</v>
      </c>
      <c r="G1792" t="s">
        <v>12854</v>
      </c>
    </row>
    <row r="1793" spans="1:7">
      <c r="A1793" t="s">
        <v>8324</v>
      </c>
      <c r="C1793" t="s">
        <v>12544</v>
      </c>
      <c r="D1793" t="s">
        <v>12551</v>
      </c>
      <c r="E1793" t="s">
        <v>5440</v>
      </c>
      <c r="F1793" t="s">
        <v>12597</v>
      </c>
      <c r="G1793" t="s">
        <v>12854</v>
      </c>
    </row>
    <row r="1794" spans="1:7">
      <c r="A1794" t="s">
        <v>8325</v>
      </c>
      <c r="C1794" t="s">
        <v>12544</v>
      </c>
      <c r="D1794" t="s">
        <v>12551</v>
      </c>
      <c r="E1794" t="s">
        <v>5440</v>
      </c>
      <c r="F1794" t="s">
        <v>12597</v>
      </c>
      <c r="G1794" t="s">
        <v>12854</v>
      </c>
    </row>
    <row r="1795" spans="1:7">
      <c r="A1795" t="s">
        <v>8326</v>
      </c>
      <c r="C1795" t="s">
        <v>12544</v>
      </c>
      <c r="D1795" t="s">
        <v>12551</v>
      </c>
      <c r="E1795" t="s">
        <v>5440</v>
      </c>
      <c r="F1795" t="s">
        <v>12597</v>
      </c>
      <c r="G1795" t="s">
        <v>12854</v>
      </c>
    </row>
    <row r="1796" spans="1:7">
      <c r="A1796" t="s">
        <v>8327</v>
      </c>
      <c r="C1796" t="s">
        <v>12544</v>
      </c>
      <c r="D1796" t="s">
        <v>12551</v>
      </c>
      <c r="E1796" t="s">
        <v>5440</v>
      </c>
      <c r="F1796" t="s">
        <v>12597</v>
      </c>
      <c r="G1796" t="s">
        <v>12854</v>
      </c>
    </row>
    <row r="1797" spans="1:7">
      <c r="A1797" t="s">
        <v>8328</v>
      </c>
      <c r="C1797" t="s">
        <v>12544</v>
      </c>
      <c r="D1797" t="s">
        <v>12551</v>
      </c>
      <c r="E1797" t="s">
        <v>5440</v>
      </c>
      <c r="F1797" t="s">
        <v>12597</v>
      </c>
      <c r="G1797" t="s">
        <v>12854</v>
      </c>
    </row>
    <row r="1798" spans="1:7">
      <c r="A1798" t="s">
        <v>8329</v>
      </c>
      <c r="C1798" t="s">
        <v>12544</v>
      </c>
      <c r="D1798" t="s">
        <v>12551</v>
      </c>
      <c r="E1798" t="s">
        <v>5440</v>
      </c>
      <c r="F1798" t="s">
        <v>12597</v>
      </c>
      <c r="G1798" t="s">
        <v>12854</v>
      </c>
    </row>
    <row r="1799" spans="1:7">
      <c r="A1799" t="s">
        <v>8330</v>
      </c>
      <c r="C1799" t="s">
        <v>12544</v>
      </c>
      <c r="D1799" t="s">
        <v>12551</v>
      </c>
      <c r="E1799" t="s">
        <v>5440</v>
      </c>
      <c r="F1799" t="s">
        <v>12597</v>
      </c>
      <c r="G1799" t="s">
        <v>12854</v>
      </c>
    </row>
    <row r="1800" spans="1:7">
      <c r="A1800" t="s">
        <v>8331</v>
      </c>
      <c r="C1800" t="s">
        <v>12544</v>
      </c>
      <c r="D1800" t="s">
        <v>12551</v>
      </c>
      <c r="E1800" t="s">
        <v>5440</v>
      </c>
      <c r="F1800" t="s">
        <v>12597</v>
      </c>
      <c r="G1800" t="s">
        <v>12854</v>
      </c>
    </row>
    <row r="1801" spans="1:7">
      <c r="A1801" t="s">
        <v>8332</v>
      </c>
      <c r="C1801" t="s">
        <v>12544</v>
      </c>
      <c r="D1801" t="s">
        <v>12551</v>
      </c>
      <c r="E1801" t="s">
        <v>5440</v>
      </c>
      <c r="F1801" t="s">
        <v>12597</v>
      </c>
      <c r="G1801" t="s">
        <v>12854</v>
      </c>
    </row>
    <row r="1802" spans="1:7">
      <c r="A1802" t="s">
        <v>8333</v>
      </c>
      <c r="C1802" t="s">
        <v>12544</v>
      </c>
      <c r="D1802" t="s">
        <v>12551</v>
      </c>
      <c r="E1802" t="s">
        <v>5440</v>
      </c>
      <c r="F1802" t="s">
        <v>12597</v>
      </c>
      <c r="G1802" t="s">
        <v>12854</v>
      </c>
    </row>
    <row r="1803" spans="1:7">
      <c r="A1803" t="s">
        <v>8334</v>
      </c>
      <c r="C1803" t="s">
        <v>12544</v>
      </c>
      <c r="D1803" t="s">
        <v>12551</v>
      </c>
      <c r="E1803" t="s">
        <v>5440</v>
      </c>
      <c r="F1803" t="s">
        <v>12597</v>
      </c>
      <c r="G1803" t="s">
        <v>12854</v>
      </c>
    </row>
    <row r="1804" spans="1:7">
      <c r="A1804" t="s">
        <v>8335</v>
      </c>
      <c r="C1804" t="s">
        <v>12544</v>
      </c>
      <c r="D1804" t="s">
        <v>12551</v>
      </c>
      <c r="E1804" t="s">
        <v>5440</v>
      </c>
      <c r="F1804" t="s">
        <v>12597</v>
      </c>
      <c r="G1804" t="s">
        <v>12854</v>
      </c>
    </row>
    <row r="1805" spans="1:7">
      <c r="A1805" t="s">
        <v>8336</v>
      </c>
      <c r="C1805" t="s">
        <v>12544</v>
      </c>
      <c r="D1805" t="s">
        <v>12551</v>
      </c>
      <c r="E1805" t="s">
        <v>5440</v>
      </c>
      <c r="F1805" t="s">
        <v>12597</v>
      </c>
      <c r="G1805" t="s">
        <v>12854</v>
      </c>
    </row>
    <row r="1806" spans="1:7">
      <c r="A1806" t="s">
        <v>8337</v>
      </c>
      <c r="C1806" t="s">
        <v>12544</v>
      </c>
      <c r="D1806" t="s">
        <v>12551</v>
      </c>
      <c r="E1806" t="s">
        <v>5440</v>
      </c>
      <c r="F1806" t="s">
        <v>12597</v>
      </c>
      <c r="G1806" t="s">
        <v>12854</v>
      </c>
    </row>
    <row r="1807" spans="1:7">
      <c r="A1807" t="s">
        <v>8338</v>
      </c>
      <c r="C1807" t="s">
        <v>12544</v>
      </c>
      <c r="D1807" t="s">
        <v>12551</v>
      </c>
      <c r="E1807" t="s">
        <v>5440</v>
      </c>
      <c r="F1807" t="s">
        <v>12597</v>
      </c>
      <c r="G1807" t="s">
        <v>12854</v>
      </c>
    </row>
    <row r="1808" spans="1:7">
      <c r="A1808" t="s">
        <v>8339</v>
      </c>
      <c r="C1808" t="s">
        <v>12544</v>
      </c>
      <c r="D1808" t="s">
        <v>12551</v>
      </c>
      <c r="E1808" t="s">
        <v>5440</v>
      </c>
      <c r="F1808" t="s">
        <v>12597</v>
      </c>
      <c r="G1808" t="s">
        <v>12854</v>
      </c>
    </row>
    <row r="1809" spans="1:7">
      <c r="A1809" t="s">
        <v>8340</v>
      </c>
      <c r="C1809" t="s">
        <v>12544</v>
      </c>
      <c r="D1809" t="s">
        <v>12551</v>
      </c>
      <c r="E1809" t="s">
        <v>5440</v>
      </c>
      <c r="F1809" t="s">
        <v>12597</v>
      </c>
      <c r="G1809" t="s">
        <v>12854</v>
      </c>
    </row>
    <row r="1810" spans="1:7">
      <c r="A1810" t="s">
        <v>8341</v>
      </c>
      <c r="C1810" t="s">
        <v>12544</v>
      </c>
      <c r="D1810" t="s">
        <v>12551</v>
      </c>
      <c r="E1810" t="s">
        <v>5440</v>
      </c>
      <c r="F1810" t="s">
        <v>12597</v>
      </c>
      <c r="G1810" t="s">
        <v>12854</v>
      </c>
    </row>
    <row r="1811" spans="1:7">
      <c r="A1811" t="s">
        <v>8342</v>
      </c>
      <c r="C1811" t="s">
        <v>12544</v>
      </c>
      <c r="D1811" t="s">
        <v>12551</v>
      </c>
      <c r="E1811" t="s">
        <v>5440</v>
      </c>
      <c r="F1811" t="s">
        <v>12597</v>
      </c>
      <c r="G1811" t="s">
        <v>12854</v>
      </c>
    </row>
    <row r="1812" spans="1:7">
      <c r="A1812" t="s">
        <v>8343</v>
      </c>
      <c r="C1812" t="s">
        <v>12544</v>
      </c>
      <c r="D1812" t="s">
        <v>12551</v>
      </c>
      <c r="E1812" t="s">
        <v>5440</v>
      </c>
      <c r="F1812" t="s">
        <v>12597</v>
      </c>
      <c r="G1812" t="s">
        <v>12854</v>
      </c>
    </row>
    <row r="1813" spans="1:7">
      <c r="A1813" t="s">
        <v>8344</v>
      </c>
      <c r="C1813" t="s">
        <v>12544</v>
      </c>
      <c r="D1813" t="s">
        <v>12551</v>
      </c>
      <c r="E1813" t="s">
        <v>5440</v>
      </c>
      <c r="F1813" t="s">
        <v>12597</v>
      </c>
      <c r="G1813" t="s">
        <v>12854</v>
      </c>
    </row>
    <row r="1814" spans="1:7">
      <c r="A1814" t="s">
        <v>8345</v>
      </c>
      <c r="C1814" t="s">
        <v>12544</v>
      </c>
      <c r="D1814" t="s">
        <v>12551</v>
      </c>
      <c r="E1814" t="s">
        <v>5440</v>
      </c>
      <c r="F1814" t="s">
        <v>12597</v>
      </c>
      <c r="G1814" t="s">
        <v>12854</v>
      </c>
    </row>
    <row r="1815" spans="1:7">
      <c r="A1815" t="s">
        <v>8346</v>
      </c>
      <c r="C1815" t="s">
        <v>12544</v>
      </c>
      <c r="D1815" t="s">
        <v>12551</v>
      </c>
      <c r="E1815" t="s">
        <v>5440</v>
      </c>
      <c r="F1815" t="s">
        <v>12597</v>
      </c>
      <c r="G1815" t="s">
        <v>12854</v>
      </c>
    </row>
    <row r="1816" spans="1:7">
      <c r="A1816" t="s">
        <v>8347</v>
      </c>
      <c r="C1816" t="s">
        <v>12544</v>
      </c>
      <c r="D1816" t="s">
        <v>12551</v>
      </c>
      <c r="E1816" t="s">
        <v>5440</v>
      </c>
      <c r="F1816" t="s">
        <v>12597</v>
      </c>
      <c r="G1816" t="s">
        <v>12854</v>
      </c>
    </row>
    <row r="1817" spans="1:7">
      <c r="A1817" t="s">
        <v>8348</v>
      </c>
      <c r="C1817" t="s">
        <v>12544</v>
      </c>
      <c r="D1817" t="s">
        <v>12551</v>
      </c>
      <c r="E1817" t="s">
        <v>5440</v>
      </c>
      <c r="F1817" t="s">
        <v>12597</v>
      </c>
      <c r="G1817" t="s">
        <v>12854</v>
      </c>
    </row>
    <row r="1818" spans="1:7">
      <c r="A1818" t="s">
        <v>8349</v>
      </c>
      <c r="C1818" t="s">
        <v>12544</v>
      </c>
      <c r="D1818" t="s">
        <v>12551</v>
      </c>
      <c r="E1818" t="s">
        <v>5440</v>
      </c>
      <c r="F1818" t="s">
        <v>12597</v>
      </c>
      <c r="G1818" t="s">
        <v>12854</v>
      </c>
    </row>
    <row r="1819" spans="1:7">
      <c r="A1819" t="s">
        <v>8350</v>
      </c>
      <c r="C1819" t="s">
        <v>12547</v>
      </c>
      <c r="D1819" t="s">
        <v>12571</v>
      </c>
      <c r="E1819" t="s">
        <v>5440</v>
      </c>
      <c r="F1819" t="s">
        <v>12595</v>
      </c>
      <c r="G1819" t="s">
        <v>12855</v>
      </c>
    </row>
    <row r="1820" spans="1:7">
      <c r="A1820" t="s">
        <v>8351</v>
      </c>
      <c r="C1820" t="s">
        <v>12544</v>
      </c>
      <c r="D1820" t="s">
        <v>12551</v>
      </c>
      <c r="E1820" t="s">
        <v>5440</v>
      </c>
      <c r="F1820" t="s">
        <v>12595</v>
      </c>
      <c r="G1820" t="s">
        <v>12600</v>
      </c>
    </row>
    <row r="1821" spans="1:7">
      <c r="A1821" t="s">
        <v>8352</v>
      </c>
      <c r="B1821" t="s">
        <v>12423</v>
      </c>
      <c r="C1821" t="s">
        <v>12545</v>
      </c>
      <c r="D1821" t="s">
        <v>12553</v>
      </c>
      <c r="E1821" t="s">
        <v>5441</v>
      </c>
      <c r="F1821" t="s">
        <v>12596</v>
      </c>
      <c r="G1821" t="s">
        <v>12856</v>
      </c>
    </row>
    <row r="1822" spans="1:7">
      <c r="A1822" t="s">
        <v>8353</v>
      </c>
      <c r="C1822" t="s">
        <v>12543</v>
      </c>
      <c r="D1822" t="s">
        <v>12543</v>
      </c>
      <c r="E1822" t="s">
        <v>5439</v>
      </c>
      <c r="F1822" t="s">
        <v>12543</v>
      </c>
    </row>
    <row r="1823" spans="1:7">
      <c r="A1823" t="s">
        <v>8354</v>
      </c>
      <c r="C1823" t="s">
        <v>12547</v>
      </c>
      <c r="D1823" t="s">
        <v>12568</v>
      </c>
      <c r="E1823" t="s">
        <v>5440</v>
      </c>
      <c r="F1823" t="s">
        <v>12594</v>
      </c>
      <c r="G1823" t="s">
        <v>1676</v>
      </c>
    </row>
    <row r="1824" spans="1:7">
      <c r="A1824" t="s">
        <v>8355</v>
      </c>
      <c r="C1824" t="s">
        <v>12547</v>
      </c>
      <c r="D1824" t="s">
        <v>12568</v>
      </c>
      <c r="E1824" t="s">
        <v>5440</v>
      </c>
      <c r="F1824" t="s">
        <v>12594</v>
      </c>
      <c r="G1824" t="s">
        <v>1676</v>
      </c>
    </row>
    <row r="1825" spans="1:7">
      <c r="A1825" t="s">
        <v>8356</v>
      </c>
      <c r="C1825" t="s">
        <v>12547</v>
      </c>
      <c r="D1825" t="s">
        <v>12568</v>
      </c>
      <c r="E1825" t="s">
        <v>5440</v>
      </c>
      <c r="F1825" t="s">
        <v>12594</v>
      </c>
      <c r="G1825" t="s">
        <v>1676</v>
      </c>
    </row>
    <row r="1826" spans="1:7">
      <c r="A1826" t="s">
        <v>8357</v>
      </c>
      <c r="C1826" t="s">
        <v>12547</v>
      </c>
      <c r="D1826" t="s">
        <v>12568</v>
      </c>
      <c r="E1826" t="s">
        <v>5440</v>
      </c>
      <c r="F1826" t="s">
        <v>12594</v>
      </c>
      <c r="G1826" t="s">
        <v>1676</v>
      </c>
    </row>
    <row r="1827" spans="1:7">
      <c r="A1827" t="s">
        <v>8358</v>
      </c>
      <c r="C1827" t="s">
        <v>12547</v>
      </c>
      <c r="D1827" t="s">
        <v>12568</v>
      </c>
      <c r="E1827" t="s">
        <v>5440</v>
      </c>
      <c r="F1827" t="s">
        <v>12594</v>
      </c>
      <c r="G1827" t="s">
        <v>1676</v>
      </c>
    </row>
    <row r="1828" spans="1:7">
      <c r="A1828" t="s">
        <v>8359</v>
      </c>
      <c r="C1828" t="s">
        <v>12544</v>
      </c>
      <c r="D1828" t="s">
        <v>12572</v>
      </c>
      <c r="E1828" t="s">
        <v>5450</v>
      </c>
      <c r="F1828" t="s">
        <v>12596</v>
      </c>
      <c r="G1828" t="s">
        <v>1940</v>
      </c>
    </row>
    <row r="1829" spans="1:7">
      <c r="A1829" t="s">
        <v>8360</v>
      </c>
      <c r="B1829" t="s">
        <v>12423</v>
      </c>
      <c r="C1829" t="s">
        <v>12545</v>
      </c>
      <c r="D1829" t="s">
        <v>12566</v>
      </c>
      <c r="E1829" t="s">
        <v>5441</v>
      </c>
      <c r="F1829" t="s">
        <v>12595</v>
      </c>
      <c r="G1829" t="s">
        <v>1940</v>
      </c>
    </row>
    <row r="1830" spans="1:7">
      <c r="A1830" t="s">
        <v>8361</v>
      </c>
      <c r="C1830" t="s">
        <v>12544</v>
      </c>
      <c r="D1830" t="s">
        <v>12564</v>
      </c>
      <c r="E1830" t="s">
        <v>5440</v>
      </c>
      <c r="F1830" t="s">
        <v>12595</v>
      </c>
      <c r="G1830" t="s">
        <v>12857</v>
      </c>
    </row>
    <row r="1831" spans="1:7">
      <c r="A1831" t="s">
        <v>8362</v>
      </c>
      <c r="B1831" t="s">
        <v>12424</v>
      </c>
      <c r="C1831" t="s">
        <v>12546</v>
      </c>
      <c r="D1831" t="s">
        <v>12556</v>
      </c>
      <c r="E1831" t="s">
        <v>5437</v>
      </c>
      <c r="F1831" t="s">
        <v>12596</v>
      </c>
      <c r="G1831" t="s">
        <v>1940</v>
      </c>
    </row>
    <row r="1832" spans="1:7">
      <c r="A1832" t="s">
        <v>8363</v>
      </c>
      <c r="C1832" t="s">
        <v>12543</v>
      </c>
      <c r="D1832" t="s">
        <v>12543</v>
      </c>
      <c r="E1832" t="s">
        <v>5439</v>
      </c>
      <c r="F1832" t="s">
        <v>12543</v>
      </c>
    </row>
    <row r="1833" spans="1:7">
      <c r="A1833" t="s">
        <v>8364</v>
      </c>
      <c r="B1833" t="s">
        <v>12423</v>
      </c>
      <c r="C1833" t="s">
        <v>12544</v>
      </c>
      <c r="D1833" t="s">
        <v>12566</v>
      </c>
      <c r="E1833" t="s">
        <v>5437</v>
      </c>
      <c r="F1833" t="s">
        <v>12596</v>
      </c>
      <c r="G1833" t="s">
        <v>1940</v>
      </c>
    </row>
    <row r="1834" spans="1:7">
      <c r="A1834" t="s">
        <v>8365</v>
      </c>
      <c r="B1834" t="s">
        <v>12423</v>
      </c>
      <c r="C1834" t="s">
        <v>12544</v>
      </c>
      <c r="D1834" t="s">
        <v>12566</v>
      </c>
      <c r="E1834" t="s">
        <v>5440</v>
      </c>
      <c r="F1834" t="s">
        <v>12596</v>
      </c>
      <c r="G1834" t="s">
        <v>1940</v>
      </c>
    </row>
    <row r="1835" spans="1:7">
      <c r="A1835" t="s">
        <v>8366</v>
      </c>
      <c r="B1835" t="s">
        <v>12423</v>
      </c>
      <c r="C1835" t="s">
        <v>12544</v>
      </c>
      <c r="D1835" t="s">
        <v>12566</v>
      </c>
      <c r="E1835" t="s">
        <v>5440</v>
      </c>
      <c r="F1835" t="s">
        <v>12596</v>
      </c>
      <c r="G1835" t="s">
        <v>1940</v>
      </c>
    </row>
    <row r="1836" spans="1:7">
      <c r="A1836" t="s">
        <v>8367</v>
      </c>
      <c r="B1836" t="s">
        <v>12450</v>
      </c>
      <c r="C1836" t="s">
        <v>12544</v>
      </c>
      <c r="D1836" t="s">
        <v>12566</v>
      </c>
      <c r="E1836" t="s">
        <v>5440</v>
      </c>
      <c r="F1836" t="s">
        <v>12596</v>
      </c>
      <c r="G1836" t="s">
        <v>1940</v>
      </c>
    </row>
    <row r="1837" spans="1:7">
      <c r="A1837" t="s">
        <v>8368</v>
      </c>
      <c r="B1837" t="s">
        <v>12435</v>
      </c>
      <c r="C1837" t="s">
        <v>12545</v>
      </c>
      <c r="D1837" t="s">
        <v>12566</v>
      </c>
      <c r="E1837" t="s">
        <v>5437</v>
      </c>
      <c r="F1837" t="s">
        <v>12596</v>
      </c>
      <c r="G1837" t="s">
        <v>1667</v>
      </c>
    </row>
    <row r="1838" spans="1:7">
      <c r="A1838" t="s">
        <v>8369</v>
      </c>
      <c r="B1838" t="s">
        <v>12436</v>
      </c>
      <c r="C1838" t="s">
        <v>12544</v>
      </c>
      <c r="D1838" t="s">
        <v>12566</v>
      </c>
      <c r="E1838" t="s">
        <v>5437</v>
      </c>
      <c r="F1838" t="s">
        <v>12596</v>
      </c>
      <c r="G1838" t="s">
        <v>1667</v>
      </c>
    </row>
    <row r="1839" spans="1:7">
      <c r="A1839" t="s">
        <v>8370</v>
      </c>
      <c r="B1839" t="s">
        <v>12423</v>
      </c>
      <c r="C1839" t="s">
        <v>12544</v>
      </c>
      <c r="D1839" t="s">
        <v>12566</v>
      </c>
      <c r="E1839" t="s">
        <v>5440</v>
      </c>
      <c r="F1839" t="s">
        <v>12596</v>
      </c>
      <c r="G1839" t="s">
        <v>1940</v>
      </c>
    </row>
    <row r="1840" spans="1:7">
      <c r="A1840" t="s">
        <v>8371</v>
      </c>
      <c r="B1840" t="s">
        <v>12423</v>
      </c>
      <c r="C1840" t="s">
        <v>12544</v>
      </c>
      <c r="D1840" t="s">
        <v>12566</v>
      </c>
      <c r="E1840" t="s">
        <v>5440</v>
      </c>
      <c r="F1840" t="s">
        <v>12596</v>
      </c>
      <c r="G1840" t="s">
        <v>1940</v>
      </c>
    </row>
    <row r="1841" spans="1:7">
      <c r="A1841" t="s">
        <v>8372</v>
      </c>
      <c r="B1841" t="s">
        <v>12424</v>
      </c>
      <c r="C1841" t="s">
        <v>12545</v>
      </c>
      <c r="D1841" t="s">
        <v>12566</v>
      </c>
      <c r="E1841" t="s">
        <v>5437</v>
      </c>
      <c r="F1841" t="s">
        <v>12596</v>
      </c>
      <c r="G1841" t="s">
        <v>1667</v>
      </c>
    </row>
    <row r="1842" spans="1:7">
      <c r="A1842" t="s">
        <v>8373</v>
      </c>
      <c r="B1842" t="s">
        <v>12437</v>
      </c>
      <c r="C1842" t="s">
        <v>12545</v>
      </c>
      <c r="D1842" t="s">
        <v>12566</v>
      </c>
      <c r="E1842" t="s">
        <v>5437</v>
      </c>
      <c r="F1842" t="s">
        <v>12596</v>
      </c>
      <c r="G1842" t="s">
        <v>1667</v>
      </c>
    </row>
    <row r="1843" spans="1:7">
      <c r="A1843" t="s">
        <v>8374</v>
      </c>
      <c r="B1843" t="s">
        <v>12427</v>
      </c>
      <c r="C1843" t="s">
        <v>12545</v>
      </c>
      <c r="D1843" t="s">
        <v>12566</v>
      </c>
      <c r="E1843" t="s">
        <v>5437</v>
      </c>
      <c r="F1843" t="s">
        <v>12596</v>
      </c>
      <c r="G1843" t="s">
        <v>1667</v>
      </c>
    </row>
    <row r="1844" spans="1:7">
      <c r="A1844" t="s">
        <v>8375</v>
      </c>
      <c r="C1844" t="s">
        <v>12547</v>
      </c>
      <c r="D1844" t="s">
        <v>12562</v>
      </c>
      <c r="E1844" t="s">
        <v>5440</v>
      </c>
      <c r="F1844" t="s">
        <v>12597</v>
      </c>
    </row>
    <row r="1845" spans="1:7">
      <c r="A1845" t="s">
        <v>8376</v>
      </c>
      <c r="C1845" t="s">
        <v>12547</v>
      </c>
      <c r="D1845" t="s">
        <v>12562</v>
      </c>
      <c r="E1845" t="s">
        <v>5437</v>
      </c>
      <c r="F1845" t="s">
        <v>12597</v>
      </c>
    </row>
    <row r="1846" spans="1:7">
      <c r="A1846" t="s">
        <v>8377</v>
      </c>
      <c r="C1846" t="s">
        <v>12544</v>
      </c>
      <c r="D1846" t="s">
        <v>12552</v>
      </c>
      <c r="E1846" t="s">
        <v>5440</v>
      </c>
      <c r="F1846" t="s">
        <v>12596</v>
      </c>
      <c r="G1846" t="s">
        <v>12600</v>
      </c>
    </row>
    <row r="1847" spans="1:7">
      <c r="A1847" t="s">
        <v>8378</v>
      </c>
      <c r="C1847" t="s">
        <v>12547</v>
      </c>
      <c r="D1847" t="s">
        <v>12571</v>
      </c>
      <c r="E1847" t="s">
        <v>5437</v>
      </c>
      <c r="F1847" t="s">
        <v>12597</v>
      </c>
      <c r="G1847" t="s">
        <v>12858</v>
      </c>
    </row>
    <row r="1848" spans="1:7">
      <c r="A1848" t="s">
        <v>8379</v>
      </c>
      <c r="C1848" t="s">
        <v>12543</v>
      </c>
      <c r="D1848" t="s">
        <v>12543</v>
      </c>
      <c r="E1848" t="s">
        <v>5439</v>
      </c>
      <c r="F1848" t="s">
        <v>12543</v>
      </c>
    </row>
    <row r="1849" spans="1:7">
      <c r="A1849" t="s">
        <v>8380</v>
      </c>
      <c r="B1849" t="s">
        <v>12428</v>
      </c>
      <c r="C1849" t="s">
        <v>12544</v>
      </c>
      <c r="D1849" t="s">
        <v>12573</v>
      </c>
      <c r="E1849" t="s">
        <v>5437</v>
      </c>
      <c r="F1849" t="s">
        <v>12596</v>
      </c>
      <c r="G1849" t="s">
        <v>1940</v>
      </c>
    </row>
    <row r="1850" spans="1:7">
      <c r="A1850" t="s">
        <v>8381</v>
      </c>
      <c r="B1850" t="s">
        <v>12434</v>
      </c>
      <c r="C1850" t="s">
        <v>12544</v>
      </c>
      <c r="D1850" t="s">
        <v>12573</v>
      </c>
      <c r="E1850" t="s">
        <v>5437</v>
      </c>
      <c r="F1850" t="s">
        <v>12596</v>
      </c>
      <c r="G1850" t="s">
        <v>1940</v>
      </c>
    </row>
    <row r="1851" spans="1:7">
      <c r="A1851" t="s">
        <v>8382</v>
      </c>
      <c r="B1851" t="s">
        <v>12429</v>
      </c>
      <c r="C1851" t="s">
        <v>12544</v>
      </c>
      <c r="D1851" t="s">
        <v>12573</v>
      </c>
      <c r="E1851" t="s">
        <v>5437</v>
      </c>
      <c r="F1851" t="s">
        <v>12596</v>
      </c>
      <c r="G1851" t="s">
        <v>1940</v>
      </c>
    </row>
    <row r="1852" spans="1:7">
      <c r="A1852" t="s">
        <v>8383</v>
      </c>
      <c r="B1852" t="s">
        <v>12431</v>
      </c>
      <c r="C1852" t="s">
        <v>12544</v>
      </c>
      <c r="D1852" t="s">
        <v>12573</v>
      </c>
      <c r="E1852" t="s">
        <v>5437</v>
      </c>
      <c r="F1852" t="s">
        <v>12596</v>
      </c>
      <c r="G1852" t="s">
        <v>1940</v>
      </c>
    </row>
    <row r="1853" spans="1:7">
      <c r="A1853" t="s">
        <v>8384</v>
      </c>
      <c r="B1853" t="s">
        <v>12423</v>
      </c>
      <c r="C1853" t="s">
        <v>12544</v>
      </c>
      <c r="D1853" t="s">
        <v>12552</v>
      </c>
      <c r="E1853" t="s">
        <v>5437</v>
      </c>
      <c r="F1853" t="s">
        <v>12596</v>
      </c>
      <c r="G1853" t="s">
        <v>12859</v>
      </c>
    </row>
    <row r="1854" spans="1:7">
      <c r="A1854" t="s">
        <v>8385</v>
      </c>
      <c r="C1854" t="s">
        <v>12544</v>
      </c>
      <c r="D1854" t="s">
        <v>12551</v>
      </c>
      <c r="E1854" t="s">
        <v>5440</v>
      </c>
      <c r="F1854" t="s">
        <v>12595</v>
      </c>
      <c r="G1854" t="s">
        <v>12860</v>
      </c>
    </row>
    <row r="1855" spans="1:7">
      <c r="A1855" t="s">
        <v>8386</v>
      </c>
      <c r="B1855" t="s">
        <v>12423</v>
      </c>
      <c r="C1855" t="s">
        <v>12544</v>
      </c>
      <c r="D1855" t="s">
        <v>12564</v>
      </c>
      <c r="E1855" t="s">
        <v>5440</v>
      </c>
      <c r="F1855" t="s">
        <v>12595</v>
      </c>
      <c r="G1855" t="s">
        <v>12861</v>
      </c>
    </row>
    <row r="1856" spans="1:7">
      <c r="A1856" t="s">
        <v>8387</v>
      </c>
      <c r="C1856" t="s">
        <v>12543</v>
      </c>
      <c r="D1856" t="s">
        <v>12543</v>
      </c>
      <c r="E1856" t="s">
        <v>5439</v>
      </c>
      <c r="F1856" t="s">
        <v>12543</v>
      </c>
    </row>
    <row r="1857" spans="1:7">
      <c r="A1857" t="s">
        <v>8388</v>
      </c>
      <c r="B1857" t="s">
        <v>12428</v>
      </c>
      <c r="C1857" t="s">
        <v>12544</v>
      </c>
      <c r="D1857" t="s">
        <v>12573</v>
      </c>
      <c r="E1857" t="s">
        <v>5441</v>
      </c>
      <c r="F1857" t="s">
        <v>12596</v>
      </c>
      <c r="G1857" t="s">
        <v>1940</v>
      </c>
    </row>
    <row r="1858" spans="1:7">
      <c r="A1858" t="s">
        <v>8389</v>
      </c>
      <c r="B1858" t="s">
        <v>12434</v>
      </c>
      <c r="C1858" t="s">
        <v>12544</v>
      </c>
      <c r="D1858" t="s">
        <v>12573</v>
      </c>
      <c r="E1858" t="s">
        <v>5441</v>
      </c>
      <c r="F1858" t="s">
        <v>12596</v>
      </c>
      <c r="G1858" t="s">
        <v>1940</v>
      </c>
    </row>
    <row r="1859" spans="1:7">
      <c r="A1859" t="s">
        <v>8390</v>
      </c>
      <c r="B1859" t="s">
        <v>12429</v>
      </c>
      <c r="C1859" t="s">
        <v>12544</v>
      </c>
      <c r="D1859" t="s">
        <v>12573</v>
      </c>
      <c r="E1859" t="s">
        <v>5441</v>
      </c>
      <c r="F1859" t="s">
        <v>12596</v>
      </c>
      <c r="G1859" t="s">
        <v>1940</v>
      </c>
    </row>
    <row r="1860" spans="1:7">
      <c r="A1860" t="s">
        <v>8391</v>
      </c>
      <c r="B1860" t="s">
        <v>12430</v>
      </c>
      <c r="C1860" t="s">
        <v>12544</v>
      </c>
      <c r="D1860" t="s">
        <v>12573</v>
      </c>
      <c r="E1860" t="s">
        <v>5441</v>
      </c>
      <c r="F1860" t="s">
        <v>12596</v>
      </c>
      <c r="G1860" t="s">
        <v>1940</v>
      </c>
    </row>
    <row r="1861" spans="1:7">
      <c r="A1861" t="s">
        <v>8392</v>
      </c>
      <c r="B1861" t="s">
        <v>12431</v>
      </c>
      <c r="C1861" t="s">
        <v>12544</v>
      </c>
      <c r="D1861" t="s">
        <v>12573</v>
      </c>
      <c r="E1861" t="s">
        <v>5441</v>
      </c>
      <c r="F1861" t="s">
        <v>12596</v>
      </c>
      <c r="G1861" t="s">
        <v>1940</v>
      </c>
    </row>
    <row r="1862" spans="1:7">
      <c r="A1862" t="s">
        <v>8393</v>
      </c>
      <c r="C1862" t="s">
        <v>12544</v>
      </c>
      <c r="D1862" t="s">
        <v>12563</v>
      </c>
      <c r="E1862" t="s">
        <v>5440</v>
      </c>
      <c r="F1862" t="s">
        <v>12595</v>
      </c>
      <c r="G1862" t="s">
        <v>12862</v>
      </c>
    </row>
    <row r="1863" spans="1:7">
      <c r="A1863" t="s">
        <v>8394</v>
      </c>
      <c r="B1863" t="s">
        <v>12426</v>
      </c>
      <c r="C1863" t="s">
        <v>12545</v>
      </c>
      <c r="D1863" t="s">
        <v>12570</v>
      </c>
      <c r="E1863" t="s">
        <v>5441</v>
      </c>
      <c r="F1863" t="s">
        <v>12596</v>
      </c>
      <c r="G1863" t="s">
        <v>1940</v>
      </c>
    </row>
    <row r="1864" spans="1:7">
      <c r="A1864" t="s">
        <v>8395</v>
      </c>
      <c r="C1864" t="s">
        <v>12543</v>
      </c>
      <c r="D1864" t="s">
        <v>12543</v>
      </c>
      <c r="E1864" t="s">
        <v>5439</v>
      </c>
      <c r="F1864" t="s">
        <v>12543</v>
      </c>
    </row>
    <row r="1865" spans="1:7">
      <c r="A1865" t="s">
        <v>8396</v>
      </c>
      <c r="B1865" t="s">
        <v>12423</v>
      </c>
      <c r="C1865" t="s">
        <v>12544</v>
      </c>
      <c r="D1865" t="s">
        <v>12564</v>
      </c>
      <c r="E1865" t="s">
        <v>5441</v>
      </c>
      <c r="F1865" t="s">
        <v>12596</v>
      </c>
      <c r="G1865" t="s">
        <v>1940</v>
      </c>
    </row>
    <row r="1866" spans="1:7">
      <c r="A1866" t="s">
        <v>8397</v>
      </c>
      <c r="B1866" t="s">
        <v>12427</v>
      </c>
      <c r="C1866" t="s">
        <v>12544</v>
      </c>
      <c r="D1866" t="s">
        <v>12564</v>
      </c>
      <c r="E1866" t="s">
        <v>5441</v>
      </c>
      <c r="F1866" t="s">
        <v>12596</v>
      </c>
      <c r="G1866" t="s">
        <v>1940</v>
      </c>
    </row>
    <row r="1867" spans="1:7">
      <c r="A1867" t="s">
        <v>8398</v>
      </c>
      <c r="C1867" t="s">
        <v>12544</v>
      </c>
      <c r="D1867" t="s">
        <v>12566</v>
      </c>
      <c r="E1867" t="s">
        <v>5437</v>
      </c>
      <c r="F1867" t="s">
        <v>12595</v>
      </c>
      <c r="G1867" t="s">
        <v>12863</v>
      </c>
    </row>
    <row r="1868" spans="1:7">
      <c r="A1868" t="s">
        <v>8399</v>
      </c>
      <c r="B1868" t="s">
        <v>12423</v>
      </c>
      <c r="C1868" t="s">
        <v>12544</v>
      </c>
      <c r="D1868" t="s">
        <v>12564</v>
      </c>
      <c r="E1868" t="s">
        <v>5437</v>
      </c>
      <c r="F1868" t="s">
        <v>12596</v>
      </c>
      <c r="G1868" t="s">
        <v>1940</v>
      </c>
    </row>
    <row r="1869" spans="1:7">
      <c r="A1869" t="s">
        <v>8400</v>
      </c>
      <c r="B1869" t="s">
        <v>12423</v>
      </c>
      <c r="C1869" t="s">
        <v>12544</v>
      </c>
      <c r="D1869" t="s">
        <v>12566</v>
      </c>
      <c r="E1869" t="s">
        <v>5441</v>
      </c>
      <c r="F1869" t="s">
        <v>12595</v>
      </c>
      <c r="G1869" t="s">
        <v>1900</v>
      </c>
    </row>
    <row r="1870" spans="1:7">
      <c r="A1870" t="s">
        <v>8401</v>
      </c>
      <c r="C1870" t="s">
        <v>12544</v>
      </c>
      <c r="D1870" t="s">
        <v>12566</v>
      </c>
      <c r="E1870" t="s">
        <v>5437</v>
      </c>
      <c r="F1870" t="s">
        <v>12595</v>
      </c>
      <c r="G1870" t="s">
        <v>12864</v>
      </c>
    </row>
    <row r="1871" spans="1:7">
      <c r="A1871" t="s">
        <v>8402</v>
      </c>
      <c r="C1871" t="s">
        <v>12544</v>
      </c>
      <c r="D1871" t="s">
        <v>12566</v>
      </c>
      <c r="E1871" t="s">
        <v>5440</v>
      </c>
      <c r="F1871" t="s">
        <v>12597</v>
      </c>
      <c r="G1871" t="s">
        <v>12865</v>
      </c>
    </row>
    <row r="1872" spans="1:7">
      <c r="A1872" t="s">
        <v>8403</v>
      </c>
      <c r="C1872" t="s">
        <v>12547</v>
      </c>
      <c r="D1872" t="s">
        <v>12558</v>
      </c>
      <c r="E1872" t="s">
        <v>5440</v>
      </c>
      <c r="F1872" t="s">
        <v>12597</v>
      </c>
    </row>
    <row r="1873" spans="1:7">
      <c r="A1873" t="s">
        <v>8404</v>
      </c>
      <c r="C1873" t="s">
        <v>12544</v>
      </c>
      <c r="D1873" t="s">
        <v>12551</v>
      </c>
      <c r="E1873" t="s">
        <v>5440</v>
      </c>
      <c r="F1873" t="s">
        <v>12595</v>
      </c>
      <c r="G1873" t="s">
        <v>12866</v>
      </c>
    </row>
    <row r="1874" spans="1:7">
      <c r="A1874" t="s">
        <v>8405</v>
      </c>
      <c r="C1874" t="s">
        <v>12543</v>
      </c>
      <c r="D1874" t="s">
        <v>12543</v>
      </c>
      <c r="E1874" t="s">
        <v>5439</v>
      </c>
      <c r="F1874" t="s">
        <v>12543</v>
      </c>
    </row>
    <row r="1875" spans="1:7">
      <c r="A1875" t="s">
        <v>8406</v>
      </c>
      <c r="C1875" t="s">
        <v>12544</v>
      </c>
      <c r="D1875" t="s">
        <v>12551</v>
      </c>
      <c r="E1875" t="s">
        <v>5440</v>
      </c>
      <c r="F1875" t="s">
        <v>12597</v>
      </c>
      <c r="G1875" t="s">
        <v>12867</v>
      </c>
    </row>
    <row r="1876" spans="1:7">
      <c r="A1876" t="s">
        <v>8407</v>
      </c>
      <c r="C1876" t="s">
        <v>12544</v>
      </c>
      <c r="D1876" t="s">
        <v>12551</v>
      </c>
      <c r="E1876" t="s">
        <v>5440</v>
      </c>
      <c r="F1876" t="s">
        <v>12597</v>
      </c>
      <c r="G1876" t="s">
        <v>12867</v>
      </c>
    </row>
    <row r="1877" spans="1:7">
      <c r="A1877" t="s">
        <v>8408</v>
      </c>
      <c r="C1877" t="s">
        <v>12544</v>
      </c>
      <c r="D1877" t="s">
        <v>12551</v>
      </c>
      <c r="E1877" t="s">
        <v>5440</v>
      </c>
      <c r="F1877" t="s">
        <v>12597</v>
      </c>
      <c r="G1877" t="s">
        <v>12867</v>
      </c>
    </row>
    <row r="1878" spans="1:7">
      <c r="A1878" t="s">
        <v>8409</v>
      </c>
      <c r="C1878" t="s">
        <v>12544</v>
      </c>
      <c r="D1878" t="s">
        <v>12551</v>
      </c>
      <c r="E1878" t="s">
        <v>5440</v>
      </c>
      <c r="F1878" t="s">
        <v>12595</v>
      </c>
      <c r="G1878" t="s">
        <v>12868</v>
      </c>
    </row>
    <row r="1879" spans="1:7">
      <c r="A1879" t="s">
        <v>8410</v>
      </c>
      <c r="C1879" t="s">
        <v>12544</v>
      </c>
      <c r="D1879" t="s">
        <v>12551</v>
      </c>
      <c r="E1879" t="s">
        <v>5440</v>
      </c>
      <c r="F1879" t="s">
        <v>12595</v>
      </c>
      <c r="G1879" t="s">
        <v>12869</v>
      </c>
    </row>
    <row r="1880" spans="1:7">
      <c r="A1880" t="s">
        <v>8411</v>
      </c>
      <c r="C1880" t="s">
        <v>12542</v>
      </c>
      <c r="D1880" t="s">
        <v>12550</v>
      </c>
      <c r="E1880" t="s">
        <v>5442</v>
      </c>
      <c r="F1880" t="s">
        <v>12594</v>
      </c>
      <c r="G1880" t="s">
        <v>1900</v>
      </c>
    </row>
    <row r="1881" spans="1:7">
      <c r="A1881" t="s">
        <v>8412</v>
      </c>
      <c r="C1881" t="s">
        <v>12543</v>
      </c>
      <c r="D1881" t="s">
        <v>12543</v>
      </c>
      <c r="E1881" t="s">
        <v>5439</v>
      </c>
      <c r="F1881" t="s">
        <v>12543</v>
      </c>
    </row>
    <row r="1882" spans="1:7">
      <c r="A1882" t="s">
        <v>8413</v>
      </c>
      <c r="B1882" t="s">
        <v>12423</v>
      </c>
      <c r="C1882" t="s">
        <v>12544</v>
      </c>
      <c r="D1882" t="s">
        <v>12564</v>
      </c>
      <c r="E1882" t="s">
        <v>5441</v>
      </c>
      <c r="F1882" t="s">
        <v>12596</v>
      </c>
      <c r="G1882" t="s">
        <v>1940</v>
      </c>
    </row>
    <row r="1883" spans="1:7">
      <c r="A1883" t="s">
        <v>8414</v>
      </c>
      <c r="B1883" t="s">
        <v>12427</v>
      </c>
      <c r="C1883" t="s">
        <v>12544</v>
      </c>
      <c r="D1883" t="s">
        <v>12564</v>
      </c>
      <c r="E1883" t="s">
        <v>5441</v>
      </c>
      <c r="F1883" t="s">
        <v>12596</v>
      </c>
      <c r="G1883" t="s">
        <v>1940</v>
      </c>
    </row>
    <row r="1884" spans="1:7">
      <c r="A1884" t="s">
        <v>8415</v>
      </c>
      <c r="C1884" t="s">
        <v>12547</v>
      </c>
      <c r="D1884" t="s">
        <v>12558</v>
      </c>
      <c r="E1884" t="s">
        <v>5440</v>
      </c>
      <c r="F1884" t="s">
        <v>12597</v>
      </c>
    </row>
    <row r="1885" spans="1:7">
      <c r="A1885" t="s">
        <v>8416</v>
      </c>
      <c r="B1885" t="s">
        <v>12423</v>
      </c>
      <c r="C1885" t="s">
        <v>12544</v>
      </c>
      <c r="D1885" t="s">
        <v>12564</v>
      </c>
      <c r="E1885" t="s">
        <v>5441</v>
      </c>
      <c r="F1885" t="s">
        <v>12595</v>
      </c>
      <c r="G1885" t="s">
        <v>12870</v>
      </c>
    </row>
    <row r="1886" spans="1:7">
      <c r="A1886" t="s">
        <v>8417</v>
      </c>
      <c r="B1886" t="s">
        <v>12423</v>
      </c>
      <c r="C1886" t="s">
        <v>12545</v>
      </c>
      <c r="D1886" t="s">
        <v>12577</v>
      </c>
      <c r="E1886" t="s">
        <v>5441</v>
      </c>
      <c r="F1886" t="s">
        <v>12596</v>
      </c>
      <c r="G1886" t="s">
        <v>1667</v>
      </c>
    </row>
    <row r="1887" spans="1:7">
      <c r="A1887" t="s">
        <v>8418</v>
      </c>
      <c r="B1887" t="s">
        <v>12423</v>
      </c>
      <c r="C1887" t="s">
        <v>12542</v>
      </c>
      <c r="D1887" t="s">
        <v>12550</v>
      </c>
      <c r="E1887" t="s">
        <v>5437</v>
      </c>
      <c r="F1887" t="s">
        <v>12595</v>
      </c>
      <c r="G1887" t="s">
        <v>12600</v>
      </c>
    </row>
    <row r="1888" spans="1:7">
      <c r="A1888" t="s">
        <v>8419</v>
      </c>
      <c r="B1888" t="s">
        <v>12423</v>
      </c>
      <c r="C1888" t="s">
        <v>12544</v>
      </c>
      <c r="D1888" t="s">
        <v>12563</v>
      </c>
      <c r="E1888" t="s">
        <v>5440</v>
      </c>
      <c r="F1888" t="s">
        <v>12595</v>
      </c>
      <c r="G1888" t="s">
        <v>1940</v>
      </c>
    </row>
    <row r="1889" spans="1:7">
      <c r="A1889" t="s">
        <v>8420</v>
      </c>
      <c r="C1889" t="s">
        <v>12544</v>
      </c>
      <c r="D1889" t="s">
        <v>12564</v>
      </c>
      <c r="E1889" t="s">
        <v>5441</v>
      </c>
      <c r="F1889" t="s">
        <v>12596</v>
      </c>
      <c r="G1889" t="s">
        <v>1667</v>
      </c>
    </row>
    <row r="1890" spans="1:7">
      <c r="A1890" t="s">
        <v>8421</v>
      </c>
      <c r="C1890" t="s">
        <v>12544</v>
      </c>
      <c r="D1890" t="s">
        <v>12563</v>
      </c>
      <c r="E1890" t="s">
        <v>5441</v>
      </c>
      <c r="F1890" t="s">
        <v>12595</v>
      </c>
      <c r="G1890" t="s">
        <v>12600</v>
      </c>
    </row>
    <row r="1891" spans="1:7">
      <c r="A1891" t="s">
        <v>8422</v>
      </c>
      <c r="C1891" t="s">
        <v>12547</v>
      </c>
      <c r="D1891" t="s">
        <v>12568</v>
      </c>
      <c r="E1891" t="s">
        <v>5440</v>
      </c>
      <c r="F1891" t="s">
        <v>12597</v>
      </c>
      <c r="G1891" t="s">
        <v>12871</v>
      </c>
    </row>
    <row r="1892" spans="1:7">
      <c r="A1892" t="s">
        <v>8423</v>
      </c>
      <c r="B1892" t="s">
        <v>12423</v>
      </c>
      <c r="C1892" t="s">
        <v>12547</v>
      </c>
      <c r="D1892" t="s">
        <v>12571</v>
      </c>
      <c r="E1892" t="s">
        <v>5440</v>
      </c>
      <c r="F1892" t="s">
        <v>12595</v>
      </c>
      <c r="G1892" t="s">
        <v>12872</v>
      </c>
    </row>
    <row r="1893" spans="1:7">
      <c r="A1893" t="s">
        <v>8424</v>
      </c>
      <c r="B1893" t="s">
        <v>12423</v>
      </c>
      <c r="C1893" t="s">
        <v>12546</v>
      </c>
      <c r="D1893" t="s">
        <v>12570</v>
      </c>
      <c r="E1893" t="s">
        <v>5441</v>
      </c>
      <c r="F1893" t="s">
        <v>12595</v>
      </c>
      <c r="G1893" t="s">
        <v>1940</v>
      </c>
    </row>
    <row r="1894" spans="1:7">
      <c r="A1894" t="s">
        <v>8425</v>
      </c>
      <c r="B1894" t="s">
        <v>12423</v>
      </c>
      <c r="C1894" t="s">
        <v>12545</v>
      </c>
      <c r="D1894" t="s">
        <v>12570</v>
      </c>
      <c r="E1894" t="s">
        <v>5450</v>
      </c>
      <c r="F1894" t="s">
        <v>12596</v>
      </c>
      <c r="G1894" t="s">
        <v>1940</v>
      </c>
    </row>
    <row r="1895" spans="1:7">
      <c r="A1895" t="s">
        <v>8426</v>
      </c>
      <c r="B1895" t="s">
        <v>12423</v>
      </c>
      <c r="C1895" t="s">
        <v>12545</v>
      </c>
      <c r="D1895" t="s">
        <v>12553</v>
      </c>
      <c r="E1895" t="s">
        <v>5441</v>
      </c>
      <c r="F1895" t="s">
        <v>12596</v>
      </c>
      <c r="G1895" t="s">
        <v>1940</v>
      </c>
    </row>
    <row r="1896" spans="1:7">
      <c r="A1896" t="s">
        <v>8427</v>
      </c>
      <c r="B1896" t="s">
        <v>12423</v>
      </c>
      <c r="C1896" t="s">
        <v>12544</v>
      </c>
      <c r="D1896" t="s">
        <v>12552</v>
      </c>
      <c r="E1896" t="s">
        <v>5440</v>
      </c>
      <c r="F1896" t="s">
        <v>12595</v>
      </c>
      <c r="G1896" t="s">
        <v>12873</v>
      </c>
    </row>
    <row r="1897" spans="1:7">
      <c r="A1897" t="s">
        <v>8428</v>
      </c>
      <c r="B1897" t="s">
        <v>12423</v>
      </c>
      <c r="C1897" t="s">
        <v>12544</v>
      </c>
      <c r="D1897" t="s">
        <v>12557</v>
      </c>
      <c r="E1897" t="s">
        <v>5440</v>
      </c>
      <c r="F1897" t="s">
        <v>12595</v>
      </c>
      <c r="G1897" t="s">
        <v>12874</v>
      </c>
    </row>
    <row r="1898" spans="1:7">
      <c r="A1898" t="s">
        <v>8429</v>
      </c>
      <c r="B1898" t="s">
        <v>12423</v>
      </c>
      <c r="C1898" t="s">
        <v>12544</v>
      </c>
      <c r="D1898" t="s">
        <v>12564</v>
      </c>
      <c r="E1898" t="s">
        <v>5440</v>
      </c>
      <c r="F1898" t="s">
        <v>12595</v>
      </c>
      <c r="G1898" t="s">
        <v>12875</v>
      </c>
    </row>
    <row r="1899" spans="1:7">
      <c r="A1899" t="s">
        <v>8430</v>
      </c>
      <c r="C1899" t="s">
        <v>12544</v>
      </c>
      <c r="D1899" t="s">
        <v>12551</v>
      </c>
      <c r="E1899" t="s">
        <v>5440</v>
      </c>
      <c r="F1899" t="s">
        <v>12595</v>
      </c>
      <c r="G1899" t="s">
        <v>12600</v>
      </c>
    </row>
    <row r="1900" spans="1:7">
      <c r="A1900" t="s">
        <v>8431</v>
      </c>
      <c r="C1900" t="s">
        <v>12542</v>
      </c>
      <c r="D1900" t="s">
        <v>12550</v>
      </c>
      <c r="E1900" t="s">
        <v>5441</v>
      </c>
      <c r="F1900" t="s">
        <v>12596</v>
      </c>
      <c r="G1900" t="s">
        <v>1667</v>
      </c>
    </row>
    <row r="1901" spans="1:7">
      <c r="A1901" t="s">
        <v>8432</v>
      </c>
      <c r="B1901" t="s">
        <v>12445</v>
      </c>
      <c r="C1901" t="s">
        <v>12548</v>
      </c>
      <c r="D1901" t="s">
        <v>12569</v>
      </c>
      <c r="E1901" t="s">
        <v>5441</v>
      </c>
      <c r="F1901" t="s">
        <v>12596</v>
      </c>
      <c r="G1901" t="s">
        <v>1940</v>
      </c>
    </row>
    <row r="1902" spans="1:7">
      <c r="A1902" t="s">
        <v>8433</v>
      </c>
      <c r="C1902" t="s">
        <v>12544</v>
      </c>
      <c r="D1902" t="s">
        <v>12552</v>
      </c>
      <c r="E1902" t="s">
        <v>5440</v>
      </c>
      <c r="F1902" t="s">
        <v>12595</v>
      </c>
      <c r="G1902" t="s">
        <v>12876</v>
      </c>
    </row>
    <row r="1903" spans="1:7">
      <c r="A1903" t="s">
        <v>8434</v>
      </c>
      <c r="C1903" t="s">
        <v>12543</v>
      </c>
      <c r="D1903" t="s">
        <v>12543</v>
      </c>
      <c r="E1903" t="s">
        <v>5439</v>
      </c>
      <c r="F1903" t="s">
        <v>12543</v>
      </c>
    </row>
    <row r="1904" spans="1:7">
      <c r="A1904" t="s">
        <v>8435</v>
      </c>
      <c r="B1904" t="s">
        <v>12423</v>
      </c>
      <c r="C1904" t="s">
        <v>12544</v>
      </c>
      <c r="D1904" t="s">
        <v>12564</v>
      </c>
      <c r="E1904" t="s">
        <v>5450</v>
      </c>
      <c r="F1904" t="s">
        <v>12596</v>
      </c>
      <c r="G1904" t="s">
        <v>1940</v>
      </c>
    </row>
    <row r="1905" spans="1:7">
      <c r="A1905" t="s">
        <v>8436</v>
      </c>
      <c r="B1905" t="s">
        <v>12427</v>
      </c>
      <c r="C1905" t="s">
        <v>12544</v>
      </c>
      <c r="D1905" t="s">
        <v>12564</v>
      </c>
      <c r="E1905" t="s">
        <v>5450</v>
      </c>
      <c r="F1905" t="s">
        <v>12596</v>
      </c>
      <c r="G1905" t="s">
        <v>1940</v>
      </c>
    </row>
    <row r="1906" spans="1:7">
      <c r="A1906" t="s">
        <v>8437</v>
      </c>
      <c r="C1906" t="s">
        <v>12544</v>
      </c>
      <c r="D1906" t="s">
        <v>12553</v>
      </c>
      <c r="E1906" t="s">
        <v>5440</v>
      </c>
      <c r="F1906" t="s">
        <v>12596</v>
      </c>
      <c r="G1906" t="s">
        <v>1884</v>
      </c>
    </row>
    <row r="1907" spans="1:7">
      <c r="A1907" t="s">
        <v>8438</v>
      </c>
      <c r="C1907" t="s">
        <v>12544</v>
      </c>
      <c r="D1907" t="s">
        <v>12551</v>
      </c>
      <c r="E1907" t="s">
        <v>5440</v>
      </c>
      <c r="F1907" t="s">
        <v>12597</v>
      </c>
      <c r="G1907" t="s">
        <v>12877</v>
      </c>
    </row>
    <row r="1908" spans="1:7">
      <c r="A1908" t="s">
        <v>8439</v>
      </c>
      <c r="C1908" t="s">
        <v>12544</v>
      </c>
      <c r="D1908" t="s">
        <v>12551</v>
      </c>
      <c r="E1908" t="s">
        <v>5440</v>
      </c>
      <c r="F1908" t="s">
        <v>12597</v>
      </c>
      <c r="G1908" t="s">
        <v>12878</v>
      </c>
    </row>
    <row r="1909" spans="1:7">
      <c r="A1909" t="s">
        <v>8440</v>
      </c>
      <c r="C1909" t="s">
        <v>12543</v>
      </c>
      <c r="D1909" t="s">
        <v>12543</v>
      </c>
      <c r="E1909" t="s">
        <v>5439</v>
      </c>
      <c r="F1909" t="s">
        <v>12543</v>
      </c>
    </row>
    <row r="1910" spans="1:7">
      <c r="A1910" t="s">
        <v>8441</v>
      </c>
      <c r="C1910" t="s">
        <v>12544</v>
      </c>
      <c r="D1910" t="s">
        <v>12551</v>
      </c>
      <c r="E1910" t="s">
        <v>5440</v>
      </c>
      <c r="F1910" t="s">
        <v>12595</v>
      </c>
      <c r="G1910" t="s">
        <v>12879</v>
      </c>
    </row>
    <row r="1911" spans="1:7">
      <c r="A1911" t="s">
        <v>8442</v>
      </c>
      <c r="C1911" t="s">
        <v>12544</v>
      </c>
      <c r="D1911" t="s">
        <v>12551</v>
      </c>
      <c r="E1911" t="s">
        <v>5440</v>
      </c>
      <c r="F1911" t="s">
        <v>12595</v>
      </c>
      <c r="G1911" t="s">
        <v>12879</v>
      </c>
    </row>
    <row r="1912" spans="1:7">
      <c r="A1912" t="s">
        <v>8443</v>
      </c>
      <c r="C1912" t="s">
        <v>12544</v>
      </c>
      <c r="D1912" t="s">
        <v>12551</v>
      </c>
      <c r="E1912" t="s">
        <v>5440</v>
      </c>
      <c r="F1912" t="s">
        <v>12595</v>
      </c>
      <c r="G1912" t="s">
        <v>12879</v>
      </c>
    </row>
    <row r="1913" spans="1:7">
      <c r="A1913" t="s">
        <v>8444</v>
      </c>
      <c r="C1913" t="s">
        <v>12544</v>
      </c>
      <c r="D1913" t="s">
        <v>12551</v>
      </c>
      <c r="E1913" t="s">
        <v>5440</v>
      </c>
      <c r="F1913" t="s">
        <v>12595</v>
      </c>
      <c r="G1913" t="s">
        <v>12879</v>
      </c>
    </row>
    <row r="1914" spans="1:7">
      <c r="A1914" t="s">
        <v>8445</v>
      </c>
      <c r="C1914" t="s">
        <v>12547</v>
      </c>
      <c r="D1914" t="s">
        <v>12558</v>
      </c>
      <c r="E1914" t="s">
        <v>5441</v>
      </c>
      <c r="F1914" t="s">
        <v>12597</v>
      </c>
    </row>
    <row r="1915" spans="1:7">
      <c r="A1915" t="s">
        <v>8446</v>
      </c>
      <c r="C1915" t="s">
        <v>12544</v>
      </c>
      <c r="D1915" t="s">
        <v>12551</v>
      </c>
      <c r="E1915" t="s">
        <v>5440</v>
      </c>
      <c r="F1915" t="s">
        <v>12595</v>
      </c>
      <c r="G1915" t="s">
        <v>12880</v>
      </c>
    </row>
    <row r="1916" spans="1:7">
      <c r="A1916" t="s">
        <v>8447</v>
      </c>
      <c r="C1916" t="s">
        <v>12543</v>
      </c>
      <c r="D1916" t="s">
        <v>12543</v>
      </c>
      <c r="E1916" t="s">
        <v>5439</v>
      </c>
      <c r="F1916" t="s">
        <v>12543</v>
      </c>
    </row>
    <row r="1917" spans="1:7">
      <c r="A1917" t="s">
        <v>8448</v>
      </c>
      <c r="B1917" t="s">
        <v>12423</v>
      </c>
      <c r="C1917" t="s">
        <v>12544</v>
      </c>
      <c r="D1917" t="s">
        <v>12564</v>
      </c>
      <c r="E1917" t="s">
        <v>5441</v>
      </c>
      <c r="F1917" t="s">
        <v>12596</v>
      </c>
      <c r="G1917" t="s">
        <v>1940</v>
      </c>
    </row>
    <row r="1918" spans="1:7">
      <c r="A1918" t="s">
        <v>8449</v>
      </c>
      <c r="B1918" t="s">
        <v>12427</v>
      </c>
      <c r="C1918" t="s">
        <v>12544</v>
      </c>
      <c r="D1918" t="s">
        <v>12564</v>
      </c>
      <c r="E1918" t="s">
        <v>5441</v>
      </c>
      <c r="F1918" t="s">
        <v>12596</v>
      </c>
      <c r="G1918" t="s">
        <v>1940</v>
      </c>
    </row>
    <row r="1919" spans="1:7">
      <c r="A1919" t="s">
        <v>8450</v>
      </c>
      <c r="B1919" t="s">
        <v>12423</v>
      </c>
      <c r="C1919" t="s">
        <v>12547</v>
      </c>
      <c r="D1919" t="s">
        <v>12568</v>
      </c>
      <c r="E1919" t="s">
        <v>5440</v>
      </c>
      <c r="F1919" t="s">
        <v>12595</v>
      </c>
      <c r="G1919" t="s">
        <v>12881</v>
      </c>
    </row>
    <row r="1920" spans="1:7">
      <c r="A1920" t="s">
        <v>8451</v>
      </c>
      <c r="B1920" t="s">
        <v>12423</v>
      </c>
      <c r="C1920" t="s">
        <v>12544</v>
      </c>
      <c r="D1920" t="s">
        <v>12566</v>
      </c>
      <c r="E1920" t="s">
        <v>5437</v>
      </c>
      <c r="F1920" t="s">
        <v>12595</v>
      </c>
      <c r="G1920" t="s">
        <v>12882</v>
      </c>
    </row>
    <row r="1921" spans="1:7">
      <c r="A1921" t="s">
        <v>8452</v>
      </c>
      <c r="B1921" t="s">
        <v>12423</v>
      </c>
      <c r="C1921" t="s">
        <v>12548</v>
      </c>
      <c r="D1921" t="s">
        <v>12559</v>
      </c>
      <c r="E1921" t="s">
        <v>5437</v>
      </c>
      <c r="F1921" t="s">
        <v>12595</v>
      </c>
      <c r="G1921" t="s">
        <v>12883</v>
      </c>
    </row>
    <row r="1922" spans="1:7">
      <c r="A1922" t="s">
        <v>8453</v>
      </c>
      <c r="B1922" t="s">
        <v>12423</v>
      </c>
      <c r="C1922" t="s">
        <v>12545</v>
      </c>
      <c r="D1922" t="s">
        <v>12564</v>
      </c>
      <c r="E1922" t="s">
        <v>5441</v>
      </c>
      <c r="F1922" t="s">
        <v>12596</v>
      </c>
      <c r="G1922" t="s">
        <v>1940</v>
      </c>
    </row>
    <row r="1923" spans="1:7">
      <c r="A1923" t="s">
        <v>8454</v>
      </c>
      <c r="B1923" t="s">
        <v>12423</v>
      </c>
      <c r="C1923" t="s">
        <v>12545</v>
      </c>
      <c r="D1923" t="s">
        <v>12554</v>
      </c>
      <c r="E1923" t="s">
        <v>5441</v>
      </c>
      <c r="F1923" t="s">
        <v>12596</v>
      </c>
      <c r="G1923" t="s">
        <v>1940</v>
      </c>
    </row>
    <row r="1924" spans="1:7">
      <c r="A1924" t="s">
        <v>8455</v>
      </c>
      <c r="C1924" t="s">
        <v>12543</v>
      </c>
      <c r="D1924" t="s">
        <v>12543</v>
      </c>
      <c r="E1924" t="s">
        <v>5439</v>
      </c>
      <c r="F1924" t="s">
        <v>12543</v>
      </c>
    </row>
    <row r="1925" spans="1:7">
      <c r="A1925" t="s">
        <v>8456</v>
      </c>
      <c r="B1925" t="s">
        <v>12423</v>
      </c>
      <c r="C1925" t="s">
        <v>12544</v>
      </c>
      <c r="D1925" t="s">
        <v>12572</v>
      </c>
      <c r="E1925" t="s">
        <v>5441</v>
      </c>
      <c r="F1925" t="s">
        <v>12595</v>
      </c>
      <c r="G1925" t="s">
        <v>1940</v>
      </c>
    </row>
    <row r="1926" spans="1:7">
      <c r="A1926" t="s">
        <v>8457</v>
      </c>
      <c r="B1926" t="s">
        <v>12435</v>
      </c>
      <c r="C1926" t="s">
        <v>12545</v>
      </c>
      <c r="D1926" t="s">
        <v>12572</v>
      </c>
      <c r="E1926" t="s">
        <v>5441</v>
      </c>
      <c r="F1926" t="s">
        <v>12595</v>
      </c>
      <c r="G1926" t="s">
        <v>1940</v>
      </c>
    </row>
    <row r="1927" spans="1:7">
      <c r="A1927" t="s">
        <v>8458</v>
      </c>
      <c r="B1927" t="s">
        <v>12436</v>
      </c>
      <c r="C1927" t="s">
        <v>12545</v>
      </c>
      <c r="D1927" t="s">
        <v>12572</v>
      </c>
      <c r="E1927" t="s">
        <v>5441</v>
      </c>
      <c r="F1927" t="s">
        <v>12595</v>
      </c>
      <c r="G1927" t="s">
        <v>1940</v>
      </c>
    </row>
    <row r="1928" spans="1:7">
      <c r="A1928" t="s">
        <v>8459</v>
      </c>
      <c r="B1928" t="s">
        <v>12424</v>
      </c>
      <c r="C1928" t="s">
        <v>12545</v>
      </c>
      <c r="D1928" t="s">
        <v>12572</v>
      </c>
      <c r="E1928" t="s">
        <v>5441</v>
      </c>
      <c r="F1928" t="s">
        <v>12595</v>
      </c>
      <c r="G1928" t="s">
        <v>1940</v>
      </c>
    </row>
    <row r="1929" spans="1:7">
      <c r="A1929" t="s">
        <v>8460</v>
      </c>
      <c r="B1929" t="s">
        <v>12437</v>
      </c>
      <c r="C1929" t="s">
        <v>12545</v>
      </c>
      <c r="D1929" t="s">
        <v>12572</v>
      </c>
      <c r="E1929" t="s">
        <v>5441</v>
      </c>
      <c r="F1929" t="s">
        <v>12595</v>
      </c>
      <c r="G1929" t="s">
        <v>1940</v>
      </c>
    </row>
    <row r="1930" spans="1:7">
      <c r="A1930" t="s">
        <v>8461</v>
      </c>
      <c r="B1930" t="s">
        <v>12427</v>
      </c>
      <c r="C1930" t="s">
        <v>12545</v>
      </c>
      <c r="D1930" t="s">
        <v>12572</v>
      </c>
      <c r="E1930" t="s">
        <v>5441</v>
      </c>
      <c r="F1930" t="s">
        <v>12595</v>
      </c>
      <c r="G1930" t="s">
        <v>1940</v>
      </c>
    </row>
    <row r="1931" spans="1:7">
      <c r="A1931" t="s">
        <v>8462</v>
      </c>
      <c r="B1931" t="s">
        <v>12423</v>
      </c>
      <c r="C1931" t="s">
        <v>12548</v>
      </c>
      <c r="D1931" t="s">
        <v>12559</v>
      </c>
      <c r="E1931" t="s">
        <v>5441</v>
      </c>
      <c r="F1931" t="s">
        <v>12596</v>
      </c>
      <c r="G1931" t="s">
        <v>1940</v>
      </c>
    </row>
    <row r="1932" spans="1:7">
      <c r="A1932" t="s">
        <v>8463</v>
      </c>
      <c r="C1932" t="s">
        <v>12544</v>
      </c>
      <c r="D1932" t="s">
        <v>12551</v>
      </c>
      <c r="E1932" t="s">
        <v>5440</v>
      </c>
      <c r="F1932" t="s">
        <v>12595</v>
      </c>
      <c r="G1932" t="s">
        <v>12884</v>
      </c>
    </row>
    <row r="1933" spans="1:7">
      <c r="A1933" t="s">
        <v>8464</v>
      </c>
      <c r="C1933" t="s">
        <v>12544</v>
      </c>
      <c r="D1933" t="s">
        <v>12551</v>
      </c>
      <c r="E1933" t="s">
        <v>5437</v>
      </c>
      <c r="F1933" t="s">
        <v>12595</v>
      </c>
      <c r="G1933" t="s">
        <v>12600</v>
      </c>
    </row>
    <row r="1934" spans="1:7">
      <c r="A1934" t="s">
        <v>8465</v>
      </c>
      <c r="C1934" t="s">
        <v>12544</v>
      </c>
      <c r="D1934" t="s">
        <v>12551</v>
      </c>
      <c r="E1934" t="s">
        <v>5440</v>
      </c>
      <c r="F1934" t="s">
        <v>12595</v>
      </c>
      <c r="G1934" t="s">
        <v>1667</v>
      </c>
    </row>
    <row r="1935" spans="1:7">
      <c r="A1935" t="s">
        <v>8466</v>
      </c>
      <c r="B1935" t="s">
        <v>12423</v>
      </c>
      <c r="C1935" t="s">
        <v>12544</v>
      </c>
      <c r="D1935" t="s">
        <v>12551</v>
      </c>
      <c r="E1935" t="s">
        <v>5440</v>
      </c>
      <c r="F1935" t="s">
        <v>12595</v>
      </c>
      <c r="G1935" t="s">
        <v>1667</v>
      </c>
    </row>
    <row r="1936" spans="1:7">
      <c r="A1936" t="s">
        <v>8467</v>
      </c>
      <c r="B1936" t="s">
        <v>12423</v>
      </c>
      <c r="C1936" t="s">
        <v>12544</v>
      </c>
      <c r="D1936" t="s">
        <v>12551</v>
      </c>
      <c r="E1936" t="s">
        <v>5440</v>
      </c>
      <c r="F1936" t="s">
        <v>12595</v>
      </c>
      <c r="G1936" t="s">
        <v>1667</v>
      </c>
    </row>
    <row r="1937" spans="1:7">
      <c r="A1937" t="s">
        <v>8468</v>
      </c>
      <c r="C1937" t="s">
        <v>12544</v>
      </c>
      <c r="D1937" t="s">
        <v>12551</v>
      </c>
      <c r="E1937" t="s">
        <v>5440</v>
      </c>
      <c r="F1937" t="s">
        <v>12595</v>
      </c>
      <c r="G1937" t="s">
        <v>12885</v>
      </c>
    </row>
    <row r="1938" spans="1:7">
      <c r="A1938" t="s">
        <v>8469</v>
      </c>
      <c r="B1938" t="s">
        <v>12423</v>
      </c>
      <c r="C1938" t="s">
        <v>12544</v>
      </c>
      <c r="D1938" t="s">
        <v>12551</v>
      </c>
      <c r="E1938" t="s">
        <v>5440</v>
      </c>
      <c r="F1938" t="s">
        <v>12596</v>
      </c>
      <c r="G1938" t="s">
        <v>1940</v>
      </c>
    </row>
    <row r="1939" spans="1:7">
      <c r="A1939" t="s">
        <v>8470</v>
      </c>
      <c r="B1939" t="s">
        <v>12423</v>
      </c>
      <c r="C1939" t="s">
        <v>12548</v>
      </c>
      <c r="D1939" t="s">
        <v>12569</v>
      </c>
      <c r="E1939" t="s">
        <v>5440</v>
      </c>
      <c r="F1939" t="s">
        <v>12595</v>
      </c>
      <c r="G1939" t="s">
        <v>12886</v>
      </c>
    </row>
    <row r="1940" spans="1:7">
      <c r="A1940" t="s">
        <v>8471</v>
      </c>
      <c r="B1940" t="s">
        <v>12423</v>
      </c>
      <c r="C1940" t="s">
        <v>12545</v>
      </c>
      <c r="D1940" t="s">
        <v>12565</v>
      </c>
      <c r="E1940" t="s">
        <v>5442</v>
      </c>
      <c r="F1940" t="s">
        <v>12596</v>
      </c>
      <c r="G1940" t="s">
        <v>1940</v>
      </c>
    </row>
    <row r="1941" spans="1:7">
      <c r="A1941" t="s">
        <v>8472</v>
      </c>
      <c r="C1941" t="s">
        <v>12544</v>
      </c>
      <c r="D1941" t="s">
        <v>12551</v>
      </c>
      <c r="E1941" t="s">
        <v>5440</v>
      </c>
      <c r="F1941" t="s">
        <v>12595</v>
      </c>
      <c r="G1941" t="s">
        <v>12887</v>
      </c>
    </row>
    <row r="1942" spans="1:7">
      <c r="A1942" t="s">
        <v>8473</v>
      </c>
      <c r="B1942" t="s">
        <v>12423</v>
      </c>
      <c r="C1942" t="s">
        <v>12544</v>
      </c>
      <c r="D1942" t="s">
        <v>12551</v>
      </c>
      <c r="E1942" t="s">
        <v>5440</v>
      </c>
      <c r="F1942" t="s">
        <v>12596</v>
      </c>
      <c r="G1942" t="s">
        <v>1940</v>
      </c>
    </row>
    <row r="1943" spans="1:7">
      <c r="A1943" t="s">
        <v>8474</v>
      </c>
      <c r="C1943" t="s">
        <v>12547</v>
      </c>
      <c r="D1943" t="s">
        <v>12558</v>
      </c>
      <c r="E1943" t="s">
        <v>5440</v>
      </c>
      <c r="F1943" t="s">
        <v>12597</v>
      </c>
    </row>
    <row r="1944" spans="1:7">
      <c r="A1944" t="s">
        <v>8475</v>
      </c>
      <c r="B1944" t="s">
        <v>12423</v>
      </c>
      <c r="C1944" t="s">
        <v>12545</v>
      </c>
      <c r="D1944" t="s">
        <v>12561</v>
      </c>
      <c r="E1944" t="s">
        <v>5442</v>
      </c>
      <c r="F1944" t="s">
        <v>12596</v>
      </c>
      <c r="G1944" t="s">
        <v>1940</v>
      </c>
    </row>
    <row r="1945" spans="1:7">
      <c r="A1945" t="s">
        <v>8476</v>
      </c>
      <c r="C1945" t="s">
        <v>12543</v>
      </c>
      <c r="D1945" t="s">
        <v>12543</v>
      </c>
      <c r="E1945" t="s">
        <v>5439</v>
      </c>
      <c r="F1945" t="s">
        <v>12543</v>
      </c>
    </row>
    <row r="1946" spans="1:7">
      <c r="A1946" t="s">
        <v>8477</v>
      </c>
      <c r="B1946" t="s">
        <v>12423</v>
      </c>
      <c r="C1946" t="s">
        <v>12542</v>
      </c>
      <c r="D1946" t="s">
        <v>12565</v>
      </c>
      <c r="E1946" t="s">
        <v>5450</v>
      </c>
      <c r="F1946" t="s">
        <v>12596</v>
      </c>
      <c r="G1946" t="s">
        <v>1940</v>
      </c>
    </row>
    <row r="1947" spans="1:7">
      <c r="A1947" t="s">
        <v>8478</v>
      </c>
      <c r="B1947" t="s">
        <v>12427</v>
      </c>
      <c r="C1947" t="s">
        <v>12542</v>
      </c>
      <c r="D1947" t="s">
        <v>12565</v>
      </c>
      <c r="E1947" t="s">
        <v>5437</v>
      </c>
      <c r="F1947" t="s">
        <v>12596</v>
      </c>
      <c r="G1947" t="s">
        <v>1940</v>
      </c>
    </row>
    <row r="1948" spans="1:7">
      <c r="A1948" t="s">
        <v>8479</v>
      </c>
      <c r="B1948" t="s">
        <v>12423</v>
      </c>
      <c r="C1948" t="s">
        <v>12547</v>
      </c>
      <c r="D1948" t="s">
        <v>12571</v>
      </c>
      <c r="E1948" t="s">
        <v>5437</v>
      </c>
      <c r="F1948" t="s">
        <v>12595</v>
      </c>
      <c r="G1948" t="s">
        <v>1940</v>
      </c>
    </row>
    <row r="1949" spans="1:7">
      <c r="A1949" t="s">
        <v>8480</v>
      </c>
      <c r="C1949" t="s">
        <v>12548</v>
      </c>
      <c r="D1949" t="s">
        <v>12560</v>
      </c>
      <c r="E1949" t="s">
        <v>5437</v>
      </c>
      <c r="F1949" t="s">
        <v>12596</v>
      </c>
      <c r="G1949" t="s">
        <v>12600</v>
      </c>
    </row>
    <row r="1950" spans="1:7">
      <c r="A1950" t="s">
        <v>8481</v>
      </c>
      <c r="B1950" t="s">
        <v>12423</v>
      </c>
      <c r="C1950" t="s">
        <v>12544</v>
      </c>
      <c r="D1950" t="s">
        <v>12557</v>
      </c>
      <c r="E1950" t="s">
        <v>5440</v>
      </c>
      <c r="F1950" t="s">
        <v>12595</v>
      </c>
      <c r="G1950" t="s">
        <v>1884</v>
      </c>
    </row>
    <row r="1951" spans="1:7">
      <c r="A1951" t="s">
        <v>8482</v>
      </c>
      <c r="C1951" t="s">
        <v>12543</v>
      </c>
      <c r="D1951" t="s">
        <v>12543</v>
      </c>
      <c r="E1951" t="s">
        <v>5439</v>
      </c>
      <c r="F1951" t="s">
        <v>12543</v>
      </c>
    </row>
    <row r="1952" spans="1:7">
      <c r="A1952" t="s">
        <v>8483</v>
      </c>
      <c r="B1952" t="s">
        <v>12423</v>
      </c>
      <c r="C1952" t="s">
        <v>12545</v>
      </c>
      <c r="D1952" t="s">
        <v>12555</v>
      </c>
      <c r="E1952" t="s">
        <v>5441</v>
      </c>
      <c r="F1952" t="s">
        <v>12596</v>
      </c>
      <c r="G1952" t="s">
        <v>1940</v>
      </c>
    </row>
    <row r="1953" spans="1:7">
      <c r="A1953" t="s">
        <v>8484</v>
      </c>
      <c r="B1953" t="s">
        <v>12423</v>
      </c>
      <c r="C1953" t="s">
        <v>12546</v>
      </c>
      <c r="D1953" t="s">
        <v>12555</v>
      </c>
      <c r="E1953" t="s">
        <v>5441</v>
      </c>
      <c r="F1953" t="s">
        <v>12596</v>
      </c>
      <c r="G1953" t="s">
        <v>12888</v>
      </c>
    </row>
    <row r="1954" spans="1:7">
      <c r="A1954" t="s">
        <v>8485</v>
      </c>
      <c r="B1954" t="s">
        <v>12423</v>
      </c>
      <c r="C1954" t="s">
        <v>12545</v>
      </c>
      <c r="D1954" t="s">
        <v>12575</v>
      </c>
      <c r="E1954" t="s">
        <v>5441</v>
      </c>
      <c r="F1954" t="s">
        <v>12596</v>
      </c>
      <c r="G1954" t="s">
        <v>1940</v>
      </c>
    </row>
    <row r="1955" spans="1:7">
      <c r="A1955" t="s">
        <v>8486</v>
      </c>
      <c r="B1955" t="s">
        <v>12423</v>
      </c>
      <c r="C1955" t="s">
        <v>12545</v>
      </c>
      <c r="D1955" t="s">
        <v>12555</v>
      </c>
      <c r="E1955" t="s">
        <v>5437</v>
      </c>
      <c r="F1955" t="s">
        <v>12596</v>
      </c>
      <c r="G1955" t="s">
        <v>1940</v>
      </c>
    </row>
    <row r="1956" spans="1:7">
      <c r="A1956" t="s">
        <v>8487</v>
      </c>
      <c r="B1956" t="s">
        <v>12450</v>
      </c>
      <c r="C1956" t="s">
        <v>12546</v>
      </c>
      <c r="D1956" t="s">
        <v>12555</v>
      </c>
      <c r="E1956" t="s">
        <v>5441</v>
      </c>
      <c r="F1956" t="s">
        <v>12596</v>
      </c>
      <c r="G1956" t="s">
        <v>1940</v>
      </c>
    </row>
    <row r="1957" spans="1:7">
      <c r="A1957" t="s">
        <v>8488</v>
      </c>
      <c r="B1957" t="s">
        <v>12435</v>
      </c>
      <c r="C1957" t="s">
        <v>12546</v>
      </c>
      <c r="D1957" t="s">
        <v>12555</v>
      </c>
      <c r="E1957" t="s">
        <v>5441</v>
      </c>
      <c r="F1957" t="s">
        <v>12596</v>
      </c>
      <c r="G1957" t="s">
        <v>1940</v>
      </c>
    </row>
    <row r="1958" spans="1:7">
      <c r="A1958" t="s">
        <v>8489</v>
      </c>
      <c r="B1958" t="s">
        <v>12437</v>
      </c>
      <c r="C1958" t="s">
        <v>12545</v>
      </c>
      <c r="D1958" t="s">
        <v>12550</v>
      </c>
      <c r="E1958" t="s">
        <v>5441</v>
      </c>
      <c r="F1958" t="s">
        <v>12596</v>
      </c>
      <c r="G1958" t="s">
        <v>1940</v>
      </c>
    </row>
    <row r="1959" spans="1:7">
      <c r="A1959" t="s">
        <v>8490</v>
      </c>
      <c r="B1959" t="s">
        <v>12423</v>
      </c>
      <c r="C1959" t="s">
        <v>12545</v>
      </c>
      <c r="D1959" t="s">
        <v>12555</v>
      </c>
      <c r="E1959" t="s">
        <v>5441</v>
      </c>
      <c r="F1959" t="s">
        <v>12596</v>
      </c>
      <c r="G1959" t="s">
        <v>1940</v>
      </c>
    </row>
    <row r="1960" spans="1:7">
      <c r="A1960" t="s">
        <v>8491</v>
      </c>
      <c r="B1960" t="s">
        <v>12423</v>
      </c>
      <c r="C1960" t="s">
        <v>12546</v>
      </c>
      <c r="D1960" t="s">
        <v>12555</v>
      </c>
      <c r="E1960" t="s">
        <v>5441</v>
      </c>
      <c r="F1960" t="s">
        <v>12596</v>
      </c>
      <c r="G1960" t="s">
        <v>1940</v>
      </c>
    </row>
    <row r="1961" spans="1:7">
      <c r="A1961" t="s">
        <v>8492</v>
      </c>
      <c r="B1961" t="s">
        <v>12424</v>
      </c>
      <c r="C1961" t="s">
        <v>12545</v>
      </c>
      <c r="D1961" t="s">
        <v>12555</v>
      </c>
      <c r="E1961" t="s">
        <v>5441</v>
      </c>
      <c r="F1961" t="s">
        <v>12596</v>
      </c>
      <c r="G1961" t="s">
        <v>1940</v>
      </c>
    </row>
    <row r="1962" spans="1:7">
      <c r="A1962" t="s">
        <v>8493</v>
      </c>
      <c r="B1962" t="s">
        <v>12423</v>
      </c>
      <c r="C1962" t="s">
        <v>12546</v>
      </c>
      <c r="D1962" t="s">
        <v>12555</v>
      </c>
      <c r="E1962" t="s">
        <v>5441</v>
      </c>
      <c r="F1962" t="s">
        <v>12596</v>
      </c>
      <c r="G1962" t="s">
        <v>12888</v>
      </c>
    </row>
    <row r="1963" spans="1:7">
      <c r="A1963" t="s">
        <v>8494</v>
      </c>
      <c r="B1963" t="s">
        <v>12423</v>
      </c>
      <c r="C1963" t="s">
        <v>12545</v>
      </c>
      <c r="D1963" t="s">
        <v>12555</v>
      </c>
      <c r="E1963" t="s">
        <v>5441</v>
      </c>
      <c r="F1963" t="s">
        <v>12596</v>
      </c>
      <c r="G1963" t="s">
        <v>1940</v>
      </c>
    </row>
    <row r="1964" spans="1:7">
      <c r="A1964" t="s">
        <v>8495</v>
      </c>
      <c r="B1964" t="s">
        <v>12423</v>
      </c>
      <c r="C1964" t="s">
        <v>12545</v>
      </c>
      <c r="D1964" t="s">
        <v>12555</v>
      </c>
      <c r="E1964" t="s">
        <v>5441</v>
      </c>
      <c r="F1964" t="s">
        <v>12596</v>
      </c>
      <c r="G1964" t="s">
        <v>1940</v>
      </c>
    </row>
    <row r="1965" spans="1:7">
      <c r="A1965" t="s">
        <v>8496</v>
      </c>
      <c r="B1965" t="s">
        <v>12427</v>
      </c>
      <c r="C1965" t="s">
        <v>12546</v>
      </c>
      <c r="D1965" t="s">
        <v>12555</v>
      </c>
      <c r="E1965" t="s">
        <v>5441</v>
      </c>
      <c r="F1965" t="s">
        <v>12596</v>
      </c>
      <c r="G1965" t="s">
        <v>1940</v>
      </c>
    </row>
    <row r="1966" spans="1:7">
      <c r="A1966" t="s">
        <v>8497</v>
      </c>
      <c r="B1966" t="s">
        <v>12423</v>
      </c>
      <c r="C1966" t="s">
        <v>12545</v>
      </c>
      <c r="D1966" t="s">
        <v>12569</v>
      </c>
      <c r="E1966" t="s">
        <v>5441</v>
      </c>
      <c r="F1966" t="s">
        <v>12596</v>
      </c>
      <c r="G1966" t="s">
        <v>1667</v>
      </c>
    </row>
    <row r="1967" spans="1:7">
      <c r="A1967" t="s">
        <v>8498</v>
      </c>
      <c r="B1967" t="s">
        <v>12423</v>
      </c>
      <c r="C1967" t="s">
        <v>12545</v>
      </c>
      <c r="D1967" t="s">
        <v>12561</v>
      </c>
      <c r="E1967" t="s">
        <v>5441</v>
      </c>
      <c r="F1967" t="s">
        <v>12594</v>
      </c>
      <c r="G1967" t="s">
        <v>1667</v>
      </c>
    </row>
    <row r="1968" spans="1:7">
      <c r="A1968" t="s">
        <v>8499</v>
      </c>
      <c r="C1968" t="s">
        <v>12545</v>
      </c>
      <c r="D1968" t="s">
        <v>12554</v>
      </c>
      <c r="E1968" t="s">
        <v>5441</v>
      </c>
      <c r="F1968" t="s">
        <v>12596</v>
      </c>
      <c r="G1968" t="s">
        <v>1940</v>
      </c>
    </row>
    <row r="1969" spans="1:7">
      <c r="A1969" t="s">
        <v>8500</v>
      </c>
      <c r="B1969" t="s">
        <v>12423</v>
      </c>
      <c r="C1969" t="s">
        <v>12546</v>
      </c>
      <c r="D1969" t="s">
        <v>12561</v>
      </c>
      <c r="E1969" t="s">
        <v>5437</v>
      </c>
      <c r="F1969" t="s">
        <v>12594</v>
      </c>
      <c r="G1969" t="s">
        <v>12889</v>
      </c>
    </row>
    <row r="1970" spans="1:7">
      <c r="A1970" t="s">
        <v>8501</v>
      </c>
      <c r="B1970" t="s">
        <v>12423</v>
      </c>
      <c r="C1970" t="s">
        <v>12544</v>
      </c>
      <c r="D1970" t="s">
        <v>12551</v>
      </c>
      <c r="E1970" t="s">
        <v>5440</v>
      </c>
      <c r="F1970" t="s">
        <v>12596</v>
      </c>
      <c r="G1970" t="s">
        <v>1940</v>
      </c>
    </row>
    <row r="1971" spans="1:7">
      <c r="A1971" t="s">
        <v>8502</v>
      </c>
      <c r="C1971" t="s">
        <v>12544</v>
      </c>
      <c r="D1971" t="s">
        <v>12551</v>
      </c>
      <c r="E1971" t="s">
        <v>5440</v>
      </c>
      <c r="F1971" t="s">
        <v>12595</v>
      </c>
      <c r="G1971" t="s">
        <v>12890</v>
      </c>
    </row>
    <row r="1972" spans="1:7">
      <c r="A1972" t="s">
        <v>8503</v>
      </c>
      <c r="B1972" t="s">
        <v>12423</v>
      </c>
      <c r="C1972" t="s">
        <v>12544</v>
      </c>
      <c r="D1972" t="s">
        <v>12564</v>
      </c>
      <c r="E1972" t="s">
        <v>5437</v>
      </c>
      <c r="F1972" t="s">
        <v>12595</v>
      </c>
      <c r="G1972" t="s">
        <v>12891</v>
      </c>
    </row>
    <row r="1973" spans="1:7">
      <c r="A1973" t="s">
        <v>8504</v>
      </c>
      <c r="C1973" t="s">
        <v>12543</v>
      </c>
      <c r="D1973" t="s">
        <v>12543</v>
      </c>
      <c r="E1973" t="s">
        <v>5439</v>
      </c>
      <c r="F1973" t="s">
        <v>12543</v>
      </c>
    </row>
    <row r="1974" spans="1:7">
      <c r="A1974" t="s">
        <v>8505</v>
      </c>
      <c r="C1974" t="s">
        <v>12544</v>
      </c>
      <c r="D1974" t="s">
        <v>12551</v>
      </c>
      <c r="E1974" t="s">
        <v>5440</v>
      </c>
      <c r="F1974" t="s">
        <v>12597</v>
      </c>
      <c r="G1974" t="s">
        <v>12892</v>
      </c>
    </row>
    <row r="1975" spans="1:7">
      <c r="A1975" t="s">
        <v>8506</v>
      </c>
      <c r="C1975" t="s">
        <v>12544</v>
      </c>
      <c r="D1975" t="s">
        <v>12551</v>
      </c>
      <c r="E1975" t="s">
        <v>5440</v>
      </c>
      <c r="F1975" t="s">
        <v>12597</v>
      </c>
      <c r="G1975" t="s">
        <v>12892</v>
      </c>
    </row>
    <row r="1976" spans="1:7">
      <c r="A1976" t="s">
        <v>8507</v>
      </c>
      <c r="C1976" t="s">
        <v>12544</v>
      </c>
      <c r="D1976" t="s">
        <v>12551</v>
      </c>
      <c r="E1976" t="s">
        <v>5440</v>
      </c>
      <c r="F1976" t="s">
        <v>12597</v>
      </c>
      <c r="G1976" t="s">
        <v>12892</v>
      </c>
    </row>
    <row r="1977" spans="1:7">
      <c r="A1977" t="s">
        <v>8508</v>
      </c>
      <c r="C1977" t="s">
        <v>12544</v>
      </c>
      <c r="D1977" t="s">
        <v>12551</v>
      </c>
      <c r="E1977" t="s">
        <v>5440</v>
      </c>
      <c r="F1977" t="s">
        <v>12597</v>
      </c>
      <c r="G1977" t="s">
        <v>12892</v>
      </c>
    </row>
    <row r="1978" spans="1:7">
      <c r="A1978" t="s">
        <v>8509</v>
      </c>
      <c r="C1978" t="s">
        <v>12544</v>
      </c>
      <c r="D1978" t="s">
        <v>12551</v>
      </c>
      <c r="E1978" t="s">
        <v>5440</v>
      </c>
      <c r="F1978" t="s">
        <v>12597</v>
      </c>
      <c r="G1978" t="s">
        <v>12892</v>
      </c>
    </row>
    <row r="1979" spans="1:7">
      <c r="A1979" t="s">
        <v>8510</v>
      </c>
      <c r="C1979" t="s">
        <v>12544</v>
      </c>
      <c r="D1979" t="s">
        <v>12551</v>
      </c>
      <c r="E1979" t="s">
        <v>5440</v>
      </c>
      <c r="F1979" t="s">
        <v>12597</v>
      </c>
      <c r="G1979" t="s">
        <v>12892</v>
      </c>
    </row>
    <row r="1980" spans="1:7">
      <c r="A1980" t="s">
        <v>8511</v>
      </c>
      <c r="C1980" t="s">
        <v>12544</v>
      </c>
      <c r="D1980" t="s">
        <v>12551</v>
      </c>
      <c r="E1980" t="s">
        <v>5440</v>
      </c>
      <c r="F1980" t="s">
        <v>12597</v>
      </c>
      <c r="G1980" t="s">
        <v>12892</v>
      </c>
    </row>
    <row r="1981" spans="1:7">
      <c r="A1981" t="s">
        <v>8512</v>
      </c>
      <c r="C1981" t="s">
        <v>12544</v>
      </c>
      <c r="D1981" t="s">
        <v>12551</v>
      </c>
      <c r="E1981" t="s">
        <v>5440</v>
      </c>
      <c r="F1981" t="s">
        <v>12597</v>
      </c>
      <c r="G1981" t="s">
        <v>12892</v>
      </c>
    </row>
    <row r="1982" spans="1:7">
      <c r="A1982" t="s">
        <v>8513</v>
      </c>
      <c r="C1982" t="s">
        <v>12544</v>
      </c>
      <c r="D1982" t="s">
        <v>12551</v>
      </c>
      <c r="E1982" t="s">
        <v>5440</v>
      </c>
      <c r="F1982" t="s">
        <v>12597</v>
      </c>
      <c r="G1982" t="s">
        <v>12892</v>
      </c>
    </row>
    <row r="1983" spans="1:7">
      <c r="A1983" t="s">
        <v>8514</v>
      </c>
      <c r="C1983" t="s">
        <v>12544</v>
      </c>
      <c r="D1983" t="s">
        <v>12551</v>
      </c>
      <c r="E1983" t="s">
        <v>5440</v>
      </c>
      <c r="F1983" t="s">
        <v>12597</v>
      </c>
      <c r="G1983" t="s">
        <v>12892</v>
      </c>
    </row>
    <row r="1984" spans="1:7">
      <c r="A1984" t="s">
        <v>8515</v>
      </c>
      <c r="C1984" t="s">
        <v>12544</v>
      </c>
      <c r="D1984" t="s">
        <v>12551</v>
      </c>
      <c r="E1984" t="s">
        <v>5440</v>
      </c>
      <c r="F1984" t="s">
        <v>12597</v>
      </c>
      <c r="G1984" t="s">
        <v>12892</v>
      </c>
    </row>
    <row r="1985" spans="1:7">
      <c r="A1985" t="s">
        <v>8516</v>
      </c>
      <c r="C1985" t="s">
        <v>12544</v>
      </c>
      <c r="D1985" t="s">
        <v>12551</v>
      </c>
      <c r="E1985" t="s">
        <v>5440</v>
      </c>
      <c r="F1985" t="s">
        <v>12597</v>
      </c>
      <c r="G1985" t="s">
        <v>12892</v>
      </c>
    </row>
    <row r="1986" spans="1:7">
      <c r="A1986" t="s">
        <v>8517</v>
      </c>
      <c r="C1986" t="s">
        <v>12544</v>
      </c>
      <c r="D1986" t="s">
        <v>12551</v>
      </c>
      <c r="E1986" t="s">
        <v>5440</v>
      </c>
      <c r="F1986" t="s">
        <v>12597</v>
      </c>
      <c r="G1986" t="s">
        <v>12892</v>
      </c>
    </row>
    <row r="1987" spans="1:7">
      <c r="A1987" t="s">
        <v>8518</v>
      </c>
      <c r="C1987" t="s">
        <v>12544</v>
      </c>
      <c r="D1987" t="s">
        <v>12551</v>
      </c>
      <c r="E1987" t="s">
        <v>5440</v>
      </c>
      <c r="F1987" t="s">
        <v>12597</v>
      </c>
      <c r="G1987" t="s">
        <v>12892</v>
      </c>
    </row>
    <row r="1988" spans="1:7">
      <c r="A1988" t="s">
        <v>8519</v>
      </c>
      <c r="C1988" t="s">
        <v>12544</v>
      </c>
      <c r="D1988" t="s">
        <v>12551</v>
      </c>
      <c r="E1988" t="s">
        <v>5440</v>
      </c>
      <c r="F1988" t="s">
        <v>12597</v>
      </c>
      <c r="G1988" t="s">
        <v>12892</v>
      </c>
    </row>
    <row r="1989" spans="1:7">
      <c r="A1989" t="s">
        <v>8520</v>
      </c>
      <c r="C1989" t="s">
        <v>12544</v>
      </c>
      <c r="D1989" t="s">
        <v>12551</v>
      </c>
      <c r="E1989" t="s">
        <v>5440</v>
      </c>
      <c r="F1989" t="s">
        <v>12597</v>
      </c>
      <c r="G1989" t="s">
        <v>12892</v>
      </c>
    </row>
    <row r="1990" spans="1:7">
      <c r="A1990" t="s">
        <v>8521</v>
      </c>
      <c r="C1990" t="s">
        <v>12544</v>
      </c>
      <c r="D1990" t="s">
        <v>12551</v>
      </c>
      <c r="E1990" t="s">
        <v>5440</v>
      </c>
      <c r="F1990" t="s">
        <v>12597</v>
      </c>
      <c r="G1990" t="s">
        <v>12892</v>
      </c>
    </row>
    <row r="1991" spans="1:7">
      <c r="A1991" t="s">
        <v>8522</v>
      </c>
      <c r="C1991" t="s">
        <v>12544</v>
      </c>
      <c r="D1991" t="s">
        <v>12551</v>
      </c>
      <c r="E1991" t="s">
        <v>5440</v>
      </c>
      <c r="F1991" t="s">
        <v>12597</v>
      </c>
      <c r="G1991" t="s">
        <v>12892</v>
      </c>
    </row>
    <row r="1992" spans="1:7">
      <c r="A1992" t="s">
        <v>8523</v>
      </c>
      <c r="C1992" t="s">
        <v>12544</v>
      </c>
      <c r="D1992" t="s">
        <v>12551</v>
      </c>
      <c r="E1992" t="s">
        <v>5440</v>
      </c>
      <c r="F1992" t="s">
        <v>12597</v>
      </c>
      <c r="G1992" t="s">
        <v>12892</v>
      </c>
    </row>
    <row r="1993" spans="1:7">
      <c r="A1993" t="s">
        <v>8524</v>
      </c>
      <c r="C1993" t="s">
        <v>12544</v>
      </c>
      <c r="D1993" t="s">
        <v>12551</v>
      </c>
      <c r="E1993" t="s">
        <v>5440</v>
      </c>
      <c r="F1993" t="s">
        <v>12597</v>
      </c>
      <c r="G1993" t="s">
        <v>12892</v>
      </c>
    </row>
    <row r="1994" spans="1:7">
      <c r="A1994" t="s">
        <v>8525</v>
      </c>
      <c r="C1994" t="s">
        <v>12544</v>
      </c>
      <c r="D1994" t="s">
        <v>12551</v>
      </c>
      <c r="E1994" t="s">
        <v>5440</v>
      </c>
      <c r="F1994" t="s">
        <v>12597</v>
      </c>
      <c r="G1994" t="s">
        <v>12892</v>
      </c>
    </row>
    <row r="1995" spans="1:7">
      <c r="A1995" t="s">
        <v>8526</v>
      </c>
      <c r="C1995" t="s">
        <v>12544</v>
      </c>
      <c r="D1995" t="s">
        <v>12551</v>
      </c>
      <c r="E1995" t="s">
        <v>5440</v>
      </c>
      <c r="F1995" t="s">
        <v>12597</v>
      </c>
      <c r="G1995" t="s">
        <v>12892</v>
      </c>
    </row>
    <row r="1996" spans="1:7">
      <c r="A1996" t="s">
        <v>8527</v>
      </c>
      <c r="C1996" t="s">
        <v>12544</v>
      </c>
      <c r="D1996" t="s">
        <v>12551</v>
      </c>
      <c r="E1996" t="s">
        <v>5440</v>
      </c>
      <c r="F1996" t="s">
        <v>12597</v>
      </c>
      <c r="G1996" t="s">
        <v>12892</v>
      </c>
    </row>
    <row r="1997" spans="1:7">
      <c r="A1997" t="s">
        <v>8528</v>
      </c>
      <c r="C1997" t="s">
        <v>12544</v>
      </c>
      <c r="D1997" t="s">
        <v>12551</v>
      </c>
      <c r="E1997" t="s">
        <v>5440</v>
      </c>
      <c r="F1997" t="s">
        <v>12597</v>
      </c>
      <c r="G1997" t="s">
        <v>12892</v>
      </c>
    </row>
    <row r="1998" spans="1:7">
      <c r="A1998" t="s">
        <v>8529</v>
      </c>
      <c r="C1998" t="s">
        <v>12544</v>
      </c>
      <c r="D1998" t="s">
        <v>12551</v>
      </c>
      <c r="E1998" t="s">
        <v>5440</v>
      </c>
      <c r="F1998" t="s">
        <v>12597</v>
      </c>
      <c r="G1998" t="s">
        <v>12892</v>
      </c>
    </row>
    <row r="1999" spans="1:7">
      <c r="A1999" t="s">
        <v>8530</v>
      </c>
      <c r="C1999" t="s">
        <v>12544</v>
      </c>
      <c r="D1999" t="s">
        <v>12551</v>
      </c>
      <c r="E1999" t="s">
        <v>5440</v>
      </c>
      <c r="F1999" t="s">
        <v>12597</v>
      </c>
      <c r="G1999" t="s">
        <v>12892</v>
      </c>
    </row>
    <row r="2000" spans="1:7">
      <c r="A2000" t="s">
        <v>8531</v>
      </c>
      <c r="C2000" t="s">
        <v>12544</v>
      </c>
      <c r="D2000" t="s">
        <v>12551</v>
      </c>
      <c r="E2000" t="s">
        <v>5440</v>
      </c>
      <c r="F2000" t="s">
        <v>12597</v>
      </c>
      <c r="G2000" t="s">
        <v>12892</v>
      </c>
    </row>
    <row r="2001" spans="1:7">
      <c r="A2001" t="s">
        <v>8532</v>
      </c>
      <c r="C2001" t="s">
        <v>12544</v>
      </c>
      <c r="D2001" t="s">
        <v>12551</v>
      </c>
      <c r="E2001" t="s">
        <v>5440</v>
      </c>
      <c r="F2001" t="s">
        <v>12597</v>
      </c>
      <c r="G2001" t="s">
        <v>12892</v>
      </c>
    </row>
    <row r="2002" spans="1:7">
      <c r="A2002" t="s">
        <v>8533</v>
      </c>
      <c r="C2002" t="s">
        <v>12544</v>
      </c>
      <c r="D2002" t="s">
        <v>12551</v>
      </c>
      <c r="E2002" t="s">
        <v>5440</v>
      </c>
      <c r="F2002" t="s">
        <v>12597</v>
      </c>
      <c r="G2002" t="s">
        <v>12892</v>
      </c>
    </row>
    <row r="2003" spans="1:7">
      <c r="A2003" t="s">
        <v>8534</v>
      </c>
      <c r="C2003" t="s">
        <v>12544</v>
      </c>
      <c r="D2003" t="s">
        <v>12551</v>
      </c>
      <c r="E2003" t="s">
        <v>5440</v>
      </c>
      <c r="F2003" t="s">
        <v>12597</v>
      </c>
      <c r="G2003" t="s">
        <v>12892</v>
      </c>
    </row>
    <row r="2004" spans="1:7">
      <c r="A2004" t="s">
        <v>8535</v>
      </c>
      <c r="C2004" t="s">
        <v>12544</v>
      </c>
      <c r="D2004" t="s">
        <v>12551</v>
      </c>
      <c r="E2004" t="s">
        <v>5440</v>
      </c>
      <c r="F2004" t="s">
        <v>12597</v>
      </c>
      <c r="G2004" t="s">
        <v>12892</v>
      </c>
    </row>
    <row r="2005" spans="1:7">
      <c r="A2005" t="s">
        <v>8536</v>
      </c>
      <c r="C2005" t="s">
        <v>12544</v>
      </c>
      <c r="D2005" t="s">
        <v>12551</v>
      </c>
      <c r="E2005" t="s">
        <v>5440</v>
      </c>
      <c r="F2005" t="s">
        <v>12597</v>
      </c>
      <c r="G2005" t="s">
        <v>12892</v>
      </c>
    </row>
    <row r="2006" spans="1:7">
      <c r="A2006" t="s">
        <v>8537</v>
      </c>
      <c r="C2006" t="s">
        <v>12544</v>
      </c>
      <c r="D2006" t="s">
        <v>12551</v>
      </c>
      <c r="E2006" t="s">
        <v>5440</v>
      </c>
      <c r="F2006" t="s">
        <v>12597</v>
      </c>
      <c r="G2006" t="s">
        <v>12892</v>
      </c>
    </row>
    <row r="2007" spans="1:7">
      <c r="A2007" t="s">
        <v>8538</v>
      </c>
      <c r="C2007" t="s">
        <v>12544</v>
      </c>
      <c r="D2007" t="s">
        <v>12551</v>
      </c>
      <c r="E2007" t="s">
        <v>5440</v>
      </c>
      <c r="F2007" t="s">
        <v>12597</v>
      </c>
      <c r="G2007" t="s">
        <v>12892</v>
      </c>
    </row>
    <row r="2008" spans="1:7">
      <c r="A2008" t="s">
        <v>8539</v>
      </c>
      <c r="C2008" t="s">
        <v>12544</v>
      </c>
      <c r="D2008" t="s">
        <v>12551</v>
      </c>
      <c r="E2008" t="s">
        <v>5440</v>
      </c>
      <c r="F2008" t="s">
        <v>12597</v>
      </c>
      <c r="G2008" t="s">
        <v>12892</v>
      </c>
    </row>
    <row r="2009" spans="1:7">
      <c r="A2009" t="s">
        <v>8540</v>
      </c>
      <c r="C2009" t="s">
        <v>12542</v>
      </c>
      <c r="D2009" t="s">
        <v>12550</v>
      </c>
      <c r="E2009" t="s">
        <v>5437</v>
      </c>
      <c r="F2009" t="s">
        <v>12595</v>
      </c>
      <c r="G2009" t="s">
        <v>12893</v>
      </c>
    </row>
    <row r="2010" spans="1:7">
      <c r="A2010" t="s">
        <v>8541</v>
      </c>
      <c r="B2010" t="s">
        <v>12423</v>
      </c>
      <c r="C2010" t="s">
        <v>12545</v>
      </c>
      <c r="D2010" t="s">
        <v>12554</v>
      </c>
      <c r="E2010" t="s">
        <v>5441</v>
      </c>
      <c r="F2010" t="s">
        <v>12596</v>
      </c>
      <c r="G2010" t="s">
        <v>1940</v>
      </c>
    </row>
    <row r="2011" spans="1:7">
      <c r="A2011" t="s">
        <v>8542</v>
      </c>
      <c r="C2011" t="s">
        <v>12542</v>
      </c>
      <c r="D2011" t="s">
        <v>12550</v>
      </c>
      <c r="E2011" t="s">
        <v>5442</v>
      </c>
      <c r="F2011" t="s">
        <v>12594</v>
      </c>
      <c r="G2011" t="s">
        <v>12894</v>
      </c>
    </row>
    <row r="2012" spans="1:7">
      <c r="A2012" t="s">
        <v>8543</v>
      </c>
      <c r="B2012" t="s">
        <v>12423</v>
      </c>
      <c r="C2012" t="s">
        <v>12545</v>
      </c>
      <c r="D2012" t="s">
        <v>12571</v>
      </c>
      <c r="E2012" t="s">
        <v>5441</v>
      </c>
      <c r="F2012" t="s">
        <v>12595</v>
      </c>
      <c r="G2012" t="s">
        <v>12895</v>
      </c>
    </row>
    <row r="2013" spans="1:7">
      <c r="A2013" t="s">
        <v>8544</v>
      </c>
      <c r="B2013" t="s">
        <v>12424</v>
      </c>
      <c r="C2013" t="s">
        <v>12546</v>
      </c>
      <c r="D2013" t="s">
        <v>12556</v>
      </c>
      <c r="E2013" t="s">
        <v>5437</v>
      </c>
      <c r="F2013" t="s">
        <v>12596</v>
      </c>
      <c r="G2013" t="s">
        <v>1940</v>
      </c>
    </row>
    <row r="2014" spans="1:7">
      <c r="A2014" t="s">
        <v>8545</v>
      </c>
      <c r="B2014" t="s">
        <v>12423</v>
      </c>
      <c r="C2014" t="s">
        <v>12542</v>
      </c>
      <c r="D2014" t="s">
        <v>12565</v>
      </c>
      <c r="E2014" t="s">
        <v>5437</v>
      </c>
      <c r="F2014" t="s">
        <v>12596</v>
      </c>
      <c r="G2014" t="s">
        <v>12896</v>
      </c>
    </row>
    <row r="2015" spans="1:7">
      <c r="A2015" t="s">
        <v>8546</v>
      </c>
      <c r="C2015" t="s">
        <v>12547</v>
      </c>
      <c r="D2015" t="s">
        <v>12558</v>
      </c>
      <c r="E2015" t="s">
        <v>5440</v>
      </c>
      <c r="F2015" t="s">
        <v>12597</v>
      </c>
      <c r="G2015" t="s">
        <v>12897</v>
      </c>
    </row>
    <row r="2016" spans="1:7">
      <c r="A2016" t="s">
        <v>8547</v>
      </c>
      <c r="C2016" t="s">
        <v>12543</v>
      </c>
      <c r="D2016" t="s">
        <v>12543</v>
      </c>
      <c r="E2016" t="s">
        <v>5439</v>
      </c>
      <c r="F2016" t="s">
        <v>12543</v>
      </c>
    </row>
    <row r="2017" spans="1:7">
      <c r="A2017" t="s">
        <v>8548</v>
      </c>
      <c r="B2017" t="s">
        <v>12423</v>
      </c>
      <c r="C2017" t="s">
        <v>12544</v>
      </c>
      <c r="D2017" t="s">
        <v>12564</v>
      </c>
      <c r="E2017" t="s">
        <v>5441</v>
      </c>
      <c r="F2017" t="s">
        <v>12596</v>
      </c>
      <c r="G2017" t="s">
        <v>1940</v>
      </c>
    </row>
    <row r="2018" spans="1:7">
      <c r="A2018" t="s">
        <v>8549</v>
      </c>
      <c r="B2018" t="s">
        <v>12427</v>
      </c>
      <c r="C2018" t="s">
        <v>12544</v>
      </c>
      <c r="D2018" t="s">
        <v>12564</v>
      </c>
      <c r="E2018" t="s">
        <v>5441</v>
      </c>
      <c r="F2018" t="s">
        <v>12596</v>
      </c>
      <c r="G2018" t="s">
        <v>1940</v>
      </c>
    </row>
    <row r="2019" spans="1:7">
      <c r="A2019" t="s">
        <v>8550</v>
      </c>
      <c r="B2019" t="s">
        <v>12423</v>
      </c>
      <c r="C2019" t="s">
        <v>12548</v>
      </c>
      <c r="D2019" t="s">
        <v>12569</v>
      </c>
      <c r="E2019" t="s">
        <v>5442</v>
      </c>
      <c r="F2019" t="s">
        <v>12594</v>
      </c>
      <c r="G2019" t="s">
        <v>12898</v>
      </c>
    </row>
    <row r="2020" spans="1:7">
      <c r="A2020" t="s">
        <v>8551</v>
      </c>
      <c r="C2020" t="s">
        <v>12544</v>
      </c>
      <c r="D2020" t="s">
        <v>12551</v>
      </c>
      <c r="E2020" t="s">
        <v>5440</v>
      </c>
      <c r="F2020" t="s">
        <v>12595</v>
      </c>
      <c r="G2020" t="s">
        <v>12899</v>
      </c>
    </row>
    <row r="2021" spans="1:7">
      <c r="A2021" t="s">
        <v>8552</v>
      </c>
      <c r="C2021" t="s">
        <v>12542</v>
      </c>
      <c r="D2021" t="s">
        <v>12550</v>
      </c>
      <c r="E2021" t="s">
        <v>5450</v>
      </c>
      <c r="F2021" t="s">
        <v>12596</v>
      </c>
      <c r="G2021" t="s">
        <v>1884</v>
      </c>
    </row>
    <row r="2022" spans="1:7">
      <c r="A2022" t="s">
        <v>8553</v>
      </c>
      <c r="C2022" t="s">
        <v>12543</v>
      </c>
      <c r="D2022" t="s">
        <v>12543</v>
      </c>
      <c r="E2022" t="s">
        <v>5439</v>
      </c>
      <c r="F2022" t="s">
        <v>12543</v>
      </c>
    </row>
    <row r="2023" spans="1:7">
      <c r="A2023" t="s">
        <v>8554</v>
      </c>
      <c r="B2023" t="s">
        <v>12423</v>
      </c>
      <c r="C2023" t="s">
        <v>12545</v>
      </c>
      <c r="D2023" t="s">
        <v>12561</v>
      </c>
      <c r="E2023" t="s">
        <v>5437</v>
      </c>
      <c r="F2023" t="s">
        <v>12595</v>
      </c>
      <c r="G2023" t="s">
        <v>1900</v>
      </c>
    </row>
    <row r="2024" spans="1:7">
      <c r="A2024" t="s">
        <v>8555</v>
      </c>
      <c r="B2024" t="s">
        <v>12423</v>
      </c>
      <c r="C2024" t="s">
        <v>12546</v>
      </c>
      <c r="D2024" t="s">
        <v>12575</v>
      </c>
      <c r="E2024" t="s">
        <v>5437</v>
      </c>
      <c r="F2024" t="s">
        <v>12595</v>
      </c>
      <c r="G2024" t="s">
        <v>1900</v>
      </c>
    </row>
    <row r="2025" spans="1:7">
      <c r="A2025" t="s">
        <v>8556</v>
      </c>
      <c r="B2025" t="s">
        <v>12425</v>
      </c>
      <c r="C2025" t="s">
        <v>12545</v>
      </c>
      <c r="D2025" t="s">
        <v>12550</v>
      </c>
      <c r="E2025" t="s">
        <v>5441</v>
      </c>
      <c r="F2025" t="s">
        <v>12595</v>
      </c>
      <c r="G2025" t="s">
        <v>1900</v>
      </c>
    </row>
    <row r="2026" spans="1:7">
      <c r="A2026" t="s">
        <v>8557</v>
      </c>
      <c r="C2026" t="s">
        <v>12547</v>
      </c>
      <c r="D2026" t="s">
        <v>12558</v>
      </c>
      <c r="E2026" t="s">
        <v>5437</v>
      </c>
      <c r="F2026" t="s">
        <v>12597</v>
      </c>
    </row>
    <row r="2027" spans="1:7">
      <c r="A2027" t="s">
        <v>8558</v>
      </c>
      <c r="B2027" t="s">
        <v>12423</v>
      </c>
      <c r="C2027" t="s">
        <v>12544</v>
      </c>
      <c r="D2027" t="s">
        <v>12564</v>
      </c>
      <c r="E2027" t="s">
        <v>5440</v>
      </c>
      <c r="F2027" t="s">
        <v>12595</v>
      </c>
      <c r="G2027" t="s">
        <v>1940</v>
      </c>
    </row>
    <row r="2028" spans="1:7">
      <c r="A2028" t="s">
        <v>8559</v>
      </c>
      <c r="C2028" t="s">
        <v>12543</v>
      </c>
      <c r="D2028" t="s">
        <v>12543</v>
      </c>
      <c r="E2028" t="s">
        <v>5439</v>
      </c>
      <c r="F2028" t="s">
        <v>12543</v>
      </c>
    </row>
    <row r="2029" spans="1:7">
      <c r="A2029" t="s">
        <v>8560</v>
      </c>
      <c r="B2029" t="s">
        <v>12423</v>
      </c>
      <c r="C2029" t="s">
        <v>12545</v>
      </c>
      <c r="D2029" t="s">
        <v>12582</v>
      </c>
      <c r="E2029" t="s">
        <v>5441</v>
      </c>
      <c r="F2029" t="s">
        <v>12596</v>
      </c>
      <c r="G2029" t="s">
        <v>1940</v>
      </c>
    </row>
    <row r="2030" spans="1:7">
      <c r="A2030" t="s">
        <v>8561</v>
      </c>
      <c r="B2030" t="s">
        <v>12428</v>
      </c>
      <c r="C2030" t="s">
        <v>12545</v>
      </c>
      <c r="D2030" t="s">
        <v>12573</v>
      </c>
      <c r="E2030" t="s">
        <v>5437</v>
      </c>
      <c r="F2030" t="s">
        <v>12596</v>
      </c>
      <c r="G2030" t="s">
        <v>1940</v>
      </c>
    </row>
    <row r="2031" spans="1:7">
      <c r="A2031" t="s">
        <v>8562</v>
      </c>
      <c r="C2031" t="s">
        <v>12542</v>
      </c>
      <c r="D2031" t="s">
        <v>12550</v>
      </c>
      <c r="E2031" t="s">
        <v>5450</v>
      </c>
      <c r="F2031" t="s">
        <v>12596</v>
      </c>
      <c r="G2031" t="s">
        <v>1884</v>
      </c>
    </row>
    <row r="2032" spans="1:7">
      <c r="A2032" t="s">
        <v>8563</v>
      </c>
      <c r="B2032" t="s">
        <v>12423</v>
      </c>
      <c r="C2032" t="s">
        <v>12542</v>
      </c>
      <c r="D2032" t="s">
        <v>12550</v>
      </c>
      <c r="E2032" t="s">
        <v>5442</v>
      </c>
      <c r="F2032" t="s">
        <v>12596</v>
      </c>
      <c r="G2032" t="s">
        <v>1940</v>
      </c>
    </row>
    <row r="2033" spans="1:7">
      <c r="A2033" t="s">
        <v>8564</v>
      </c>
      <c r="C2033" t="s">
        <v>12542</v>
      </c>
      <c r="D2033" t="s">
        <v>12550</v>
      </c>
      <c r="E2033" t="s">
        <v>5441</v>
      </c>
      <c r="F2033" t="s">
        <v>12595</v>
      </c>
      <c r="G2033" t="s">
        <v>12900</v>
      </c>
    </row>
    <row r="2034" spans="1:7">
      <c r="A2034" t="s">
        <v>8565</v>
      </c>
      <c r="B2034" t="s">
        <v>12423</v>
      </c>
      <c r="C2034" t="s">
        <v>12542</v>
      </c>
      <c r="D2034" t="s">
        <v>12550</v>
      </c>
      <c r="E2034" t="s">
        <v>5441</v>
      </c>
      <c r="F2034" t="s">
        <v>12595</v>
      </c>
      <c r="G2034" t="s">
        <v>1900</v>
      </c>
    </row>
    <row r="2035" spans="1:7">
      <c r="A2035" t="s">
        <v>8566</v>
      </c>
      <c r="B2035" t="s">
        <v>12423</v>
      </c>
      <c r="C2035" t="s">
        <v>12542</v>
      </c>
      <c r="D2035" t="s">
        <v>12550</v>
      </c>
      <c r="E2035" t="s">
        <v>5450</v>
      </c>
      <c r="F2035" t="s">
        <v>12596</v>
      </c>
      <c r="G2035" t="s">
        <v>1940</v>
      </c>
    </row>
    <row r="2036" spans="1:7">
      <c r="A2036" t="s">
        <v>8567</v>
      </c>
      <c r="C2036" t="s">
        <v>12543</v>
      </c>
      <c r="D2036" t="s">
        <v>12543</v>
      </c>
      <c r="E2036" t="s">
        <v>5439</v>
      </c>
      <c r="F2036" t="s">
        <v>12543</v>
      </c>
    </row>
    <row r="2037" spans="1:7">
      <c r="A2037" t="s">
        <v>8568</v>
      </c>
      <c r="B2037" t="s">
        <v>12423</v>
      </c>
      <c r="C2037" t="s">
        <v>12544</v>
      </c>
      <c r="D2037" t="s">
        <v>12566</v>
      </c>
      <c r="E2037" t="s">
        <v>5441</v>
      </c>
      <c r="F2037" t="s">
        <v>12596</v>
      </c>
      <c r="G2037" t="s">
        <v>1940</v>
      </c>
    </row>
    <row r="2038" spans="1:7">
      <c r="A2038" t="s">
        <v>8569</v>
      </c>
      <c r="B2038" t="s">
        <v>12435</v>
      </c>
      <c r="C2038" t="s">
        <v>12544</v>
      </c>
      <c r="D2038" t="s">
        <v>12566</v>
      </c>
      <c r="E2038" t="s">
        <v>5441</v>
      </c>
      <c r="F2038" t="s">
        <v>12596</v>
      </c>
      <c r="G2038" t="s">
        <v>1940</v>
      </c>
    </row>
    <row r="2039" spans="1:7">
      <c r="A2039" t="s">
        <v>8570</v>
      </c>
      <c r="B2039" t="s">
        <v>12427</v>
      </c>
      <c r="C2039" t="s">
        <v>12544</v>
      </c>
      <c r="D2039" t="s">
        <v>12566</v>
      </c>
      <c r="E2039" t="s">
        <v>5441</v>
      </c>
      <c r="F2039" t="s">
        <v>12596</v>
      </c>
      <c r="G2039" t="s">
        <v>1940</v>
      </c>
    </row>
    <row r="2040" spans="1:7">
      <c r="A2040" t="s">
        <v>8571</v>
      </c>
      <c r="B2040" t="s">
        <v>12423</v>
      </c>
      <c r="C2040" t="s">
        <v>12542</v>
      </c>
      <c r="D2040" t="s">
        <v>12550</v>
      </c>
      <c r="E2040" t="s">
        <v>5442</v>
      </c>
      <c r="F2040" t="s">
        <v>12594</v>
      </c>
      <c r="G2040" t="s">
        <v>1900</v>
      </c>
    </row>
    <row r="2041" spans="1:7">
      <c r="A2041" t="s">
        <v>8572</v>
      </c>
      <c r="B2041" t="s">
        <v>12423</v>
      </c>
      <c r="C2041" t="s">
        <v>12545</v>
      </c>
      <c r="D2041" t="s">
        <v>12550</v>
      </c>
      <c r="E2041" t="s">
        <v>5441</v>
      </c>
      <c r="F2041" t="s">
        <v>12596</v>
      </c>
      <c r="G2041" t="s">
        <v>1940</v>
      </c>
    </row>
    <row r="2042" spans="1:7">
      <c r="A2042" t="s">
        <v>8573</v>
      </c>
      <c r="C2042" t="s">
        <v>12544</v>
      </c>
      <c r="D2042" t="s">
        <v>12574</v>
      </c>
      <c r="E2042" t="s">
        <v>5440</v>
      </c>
      <c r="F2042" t="s">
        <v>12595</v>
      </c>
      <c r="G2042" t="s">
        <v>12901</v>
      </c>
    </row>
    <row r="2043" spans="1:7">
      <c r="A2043" t="s">
        <v>8574</v>
      </c>
      <c r="C2043" t="s">
        <v>12544</v>
      </c>
      <c r="D2043" t="s">
        <v>12574</v>
      </c>
      <c r="E2043" t="s">
        <v>5440</v>
      </c>
      <c r="F2043" t="s">
        <v>12595</v>
      </c>
      <c r="G2043" t="s">
        <v>12600</v>
      </c>
    </row>
    <row r="2044" spans="1:7">
      <c r="A2044" t="s">
        <v>8575</v>
      </c>
      <c r="B2044" t="s">
        <v>12423</v>
      </c>
      <c r="C2044" t="s">
        <v>12545</v>
      </c>
      <c r="D2044" t="s">
        <v>12550</v>
      </c>
      <c r="E2044" t="s">
        <v>5450</v>
      </c>
      <c r="F2044" t="s">
        <v>12596</v>
      </c>
      <c r="G2044" t="s">
        <v>1940</v>
      </c>
    </row>
    <row r="2045" spans="1:7">
      <c r="A2045" t="s">
        <v>8576</v>
      </c>
      <c r="C2045" t="s">
        <v>12542</v>
      </c>
      <c r="D2045" t="s">
        <v>12550</v>
      </c>
      <c r="E2045" t="s">
        <v>5441</v>
      </c>
      <c r="F2045" t="s">
        <v>12596</v>
      </c>
      <c r="G2045" t="s">
        <v>1884</v>
      </c>
    </row>
    <row r="2046" spans="1:7">
      <c r="A2046" t="s">
        <v>8577</v>
      </c>
      <c r="B2046" t="s">
        <v>12423</v>
      </c>
      <c r="C2046" t="s">
        <v>12545</v>
      </c>
      <c r="D2046" t="s">
        <v>12550</v>
      </c>
      <c r="E2046" t="s">
        <v>5441</v>
      </c>
      <c r="F2046" t="s">
        <v>12596</v>
      </c>
      <c r="G2046" t="s">
        <v>1667</v>
      </c>
    </row>
    <row r="2047" spans="1:7">
      <c r="A2047" t="s">
        <v>8578</v>
      </c>
      <c r="C2047" t="s">
        <v>12542</v>
      </c>
      <c r="D2047" t="s">
        <v>12550</v>
      </c>
      <c r="E2047" t="s">
        <v>5442</v>
      </c>
      <c r="F2047" t="s">
        <v>12596</v>
      </c>
      <c r="G2047" t="s">
        <v>12902</v>
      </c>
    </row>
    <row r="2048" spans="1:7">
      <c r="A2048" t="s">
        <v>8579</v>
      </c>
      <c r="C2048" t="s">
        <v>12542</v>
      </c>
      <c r="D2048" t="s">
        <v>12550</v>
      </c>
      <c r="E2048" t="s">
        <v>5442</v>
      </c>
      <c r="F2048" t="s">
        <v>12596</v>
      </c>
      <c r="G2048" t="s">
        <v>12902</v>
      </c>
    </row>
    <row r="2049" spans="1:7">
      <c r="A2049" t="s">
        <v>8580</v>
      </c>
      <c r="C2049" t="s">
        <v>12543</v>
      </c>
      <c r="D2049" t="s">
        <v>12543</v>
      </c>
      <c r="E2049" t="s">
        <v>5439</v>
      </c>
      <c r="F2049" t="s">
        <v>12543</v>
      </c>
    </row>
    <row r="2050" spans="1:7">
      <c r="A2050" t="s">
        <v>8581</v>
      </c>
      <c r="B2050" t="s">
        <v>12423</v>
      </c>
      <c r="C2050" t="s">
        <v>12542</v>
      </c>
      <c r="D2050" t="s">
        <v>12565</v>
      </c>
      <c r="E2050" t="s">
        <v>5441</v>
      </c>
      <c r="F2050" t="s">
        <v>12595</v>
      </c>
      <c r="G2050" t="s">
        <v>1667</v>
      </c>
    </row>
    <row r="2051" spans="1:7">
      <c r="A2051" t="s">
        <v>8582</v>
      </c>
      <c r="B2051" t="s">
        <v>12435</v>
      </c>
      <c r="C2051" t="s">
        <v>12545</v>
      </c>
      <c r="D2051" t="s">
        <v>12565</v>
      </c>
      <c r="E2051" t="s">
        <v>5441</v>
      </c>
      <c r="F2051" t="s">
        <v>12595</v>
      </c>
      <c r="G2051" t="s">
        <v>1667</v>
      </c>
    </row>
    <row r="2052" spans="1:7">
      <c r="A2052" t="s">
        <v>8583</v>
      </c>
      <c r="B2052" t="s">
        <v>12427</v>
      </c>
      <c r="C2052" t="s">
        <v>12545</v>
      </c>
      <c r="D2052" t="s">
        <v>12565</v>
      </c>
      <c r="E2052" t="s">
        <v>5441</v>
      </c>
      <c r="F2052" t="s">
        <v>12595</v>
      </c>
      <c r="G2052" t="s">
        <v>1667</v>
      </c>
    </row>
    <row r="2053" spans="1:7">
      <c r="A2053" t="s">
        <v>8584</v>
      </c>
      <c r="B2053" t="s">
        <v>12423</v>
      </c>
      <c r="C2053" t="s">
        <v>12542</v>
      </c>
      <c r="D2053" t="s">
        <v>12550</v>
      </c>
      <c r="E2053" t="s">
        <v>5441</v>
      </c>
      <c r="F2053" t="s">
        <v>12596</v>
      </c>
      <c r="G2053" t="s">
        <v>1940</v>
      </c>
    </row>
    <row r="2054" spans="1:7">
      <c r="A2054" t="s">
        <v>8585</v>
      </c>
      <c r="B2054" t="s">
        <v>12423</v>
      </c>
      <c r="C2054" t="s">
        <v>12542</v>
      </c>
      <c r="D2054" t="s">
        <v>12550</v>
      </c>
      <c r="E2054" t="s">
        <v>5442</v>
      </c>
      <c r="F2054" t="s">
        <v>12594</v>
      </c>
      <c r="G2054" t="s">
        <v>1900</v>
      </c>
    </row>
    <row r="2055" spans="1:7">
      <c r="A2055" t="s">
        <v>8586</v>
      </c>
      <c r="C2055" t="s">
        <v>12543</v>
      </c>
      <c r="D2055" t="s">
        <v>12543</v>
      </c>
      <c r="E2055" t="s">
        <v>5439</v>
      </c>
      <c r="F2055" t="s">
        <v>12543</v>
      </c>
    </row>
    <row r="2056" spans="1:7">
      <c r="A2056" t="s">
        <v>8587</v>
      </c>
      <c r="B2056" t="s">
        <v>12428</v>
      </c>
      <c r="C2056" t="s">
        <v>12544</v>
      </c>
      <c r="D2056" t="s">
        <v>12573</v>
      </c>
      <c r="E2056" t="s">
        <v>5441</v>
      </c>
      <c r="F2056" t="s">
        <v>12596</v>
      </c>
      <c r="G2056" t="s">
        <v>1940</v>
      </c>
    </row>
    <row r="2057" spans="1:7">
      <c r="A2057" t="s">
        <v>8588</v>
      </c>
      <c r="B2057" t="s">
        <v>12428</v>
      </c>
      <c r="C2057" t="s">
        <v>12544</v>
      </c>
      <c r="D2057" t="s">
        <v>12573</v>
      </c>
      <c r="E2057" t="s">
        <v>5441</v>
      </c>
      <c r="F2057" t="s">
        <v>12596</v>
      </c>
      <c r="G2057" t="s">
        <v>1940</v>
      </c>
    </row>
    <row r="2058" spans="1:7">
      <c r="A2058" t="s">
        <v>8589</v>
      </c>
      <c r="B2058" t="s">
        <v>12428</v>
      </c>
      <c r="C2058" t="s">
        <v>12544</v>
      </c>
      <c r="D2058" t="s">
        <v>12573</v>
      </c>
      <c r="E2058" t="s">
        <v>5441</v>
      </c>
      <c r="F2058" t="s">
        <v>12596</v>
      </c>
      <c r="G2058" t="s">
        <v>1940</v>
      </c>
    </row>
    <row r="2059" spans="1:7">
      <c r="A2059" t="s">
        <v>8590</v>
      </c>
      <c r="B2059" t="s">
        <v>12434</v>
      </c>
      <c r="C2059" t="s">
        <v>12544</v>
      </c>
      <c r="D2059" t="s">
        <v>12573</v>
      </c>
      <c r="E2059" t="s">
        <v>5441</v>
      </c>
      <c r="F2059" t="s">
        <v>12596</v>
      </c>
      <c r="G2059" t="s">
        <v>1940</v>
      </c>
    </row>
    <row r="2060" spans="1:7">
      <c r="A2060" t="s">
        <v>8591</v>
      </c>
      <c r="B2060" t="s">
        <v>12429</v>
      </c>
      <c r="C2060" t="s">
        <v>12544</v>
      </c>
      <c r="D2060" t="s">
        <v>12573</v>
      </c>
      <c r="E2060" t="s">
        <v>5441</v>
      </c>
      <c r="F2060" t="s">
        <v>12596</v>
      </c>
      <c r="G2060" t="s">
        <v>1940</v>
      </c>
    </row>
    <row r="2061" spans="1:7">
      <c r="A2061" t="s">
        <v>8592</v>
      </c>
      <c r="B2061" t="s">
        <v>12461</v>
      </c>
      <c r="C2061" t="s">
        <v>12544</v>
      </c>
      <c r="D2061" t="s">
        <v>12573</v>
      </c>
      <c r="E2061" t="s">
        <v>5441</v>
      </c>
      <c r="F2061" t="s">
        <v>12596</v>
      </c>
      <c r="G2061" t="s">
        <v>1940</v>
      </c>
    </row>
    <row r="2062" spans="1:7">
      <c r="A2062" t="s">
        <v>8593</v>
      </c>
      <c r="B2062" t="s">
        <v>12428</v>
      </c>
      <c r="C2062" t="s">
        <v>12544</v>
      </c>
      <c r="D2062" t="s">
        <v>12573</v>
      </c>
      <c r="E2062" t="s">
        <v>5441</v>
      </c>
      <c r="F2062" t="s">
        <v>12596</v>
      </c>
      <c r="G2062" t="s">
        <v>1940</v>
      </c>
    </row>
    <row r="2063" spans="1:7">
      <c r="A2063" t="s">
        <v>8594</v>
      </c>
      <c r="B2063" t="s">
        <v>12431</v>
      </c>
      <c r="C2063" t="s">
        <v>12544</v>
      </c>
      <c r="D2063" t="s">
        <v>12573</v>
      </c>
      <c r="E2063" t="s">
        <v>5441</v>
      </c>
      <c r="F2063" t="s">
        <v>12596</v>
      </c>
      <c r="G2063" t="s">
        <v>1940</v>
      </c>
    </row>
    <row r="2064" spans="1:7">
      <c r="A2064" t="s">
        <v>8595</v>
      </c>
      <c r="B2064" t="s">
        <v>12423</v>
      </c>
      <c r="C2064" t="s">
        <v>12542</v>
      </c>
      <c r="D2064" t="s">
        <v>12565</v>
      </c>
      <c r="E2064" t="s">
        <v>5441</v>
      </c>
      <c r="F2064" t="s">
        <v>12596</v>
      </c>
      <c r="G2064" t="s">
        <v>1667</v>
      </c>
    </row>
    <row r="2065" spans="1:7">
      <c r="A2065" t="s">
        <v>8596</v>
      </c>
      <c r="B2065" t="s">
        <v>12428</v>
      </c>
      <c r="C2065" t="s">
        <v>12544</v>
      </c>
      <c r="D2065" t="s">
        <v>12573</v>
      </c>
      <c r="E2065" t="s">
        <v>5441</v>
      </c>
      <c r="F2065" t="s">
        <v>12596</v>
      </c>
      <c r="G2065" t="s">
        <v>1940</v>
      </c>
    </row>
    <row r="2066" spans="1:7">
      <c r="A2066" t="s">
        <v>8597</v>
      </c>
      <c r="C2066" t="s">
        <v>12542</v>
      </c>
      <c r="D2066" t="s">
        <v>12565</v>
      </c>
      <c r="E2066" t="s">
        <v>5437</v>
      </c>
      <c r="F2066" t="s">
        <v>12595</v>
      </c>
      <c r="G2066" t="s">
        <v>12903</v>
      </c>
    </row>
    <row r="2067" spans="1:7">
      <c r="A2067" t="s">
        <v>8598</v>
      </c>
      <c r="C2067" t="s">
        <v>12547</v>
      </c>
      <c r="D2067" t="s">
        <v>12558</v>
      </c>
      <c r="E2067" t="s">
        <v>5440</v>
      </c>
      <c r="F2067" t="s">
        <v>12597</v>
      </c>
    </row>
    <row r="2068" spans="1:7">
      <c r="A2068" t="s">
        <v>8599</v>
      </c>
      <c r="B2068" t="s">
        <v>12423</v>
      </c>
      <c r="C2068" t="s">
        <v>12542</v>
      </c>
      <c r="D2068" t="s">
        <v>12565</v>
      </c>
      <c r="E2068" t="s">
        <v>5440</v>
      </c>
      <c r="F2068" t="s">
        <v>12595</v>
      </c>
      <c r="G2068" t="s">
        <v>1940</v>
      </c>
    </row>
    <row r="2069" spans="1:7">
      <c r="A2069" t="s">
        <v>8600</v>
      </c>
      <c r="C2069" t="s">
        <v>12543</v>
      </c>
      <c r="D2069" t="s">
        <v>12543</v>
      </c>
      <c r="E2069" t="s">
        <v>5439</v>
      </c>
      <c r="F2069" t="s">
        <v>12543</v>
      </c>
    </row>
    <row r="2070" spans="1:7">
      <c r="A2070" t="s">
        <v>8601</v>
      </c>
      <c r="B2070" t="s">
        <v>12428</v>
      </c>
      <c r="C2070" t="s">
        <v>12544</v>
      </c>
      <c r="D2070" t="s">
        <v>12573</v>
      </c>
      <c r="E2070" t="s">
        <v>5437</v>
      </c>
      <c r="F2070" t="s">
        <v>12596</v>
      </c>
      <c r="G2070" t="s">
        <v>1940</v>
      </c>
    </row>
    <row r="2071" spans="1:7">
      <c r="A2071" t="s">
        <v>8602</v>
      </c>
      <c r="B2071" t="s">
        <v>12434</v>
      </c>
      <c r="C2071" t="s">
        <v>12544</v>
      </c>
      <c r="D2071" t="s">
        <v>12573</v>
      </c>
      <c r="E2071" t="s">
        <v>5437</v>
      </c>
      <c r="F2071" t="s">
        <v>12596</v>
      </c>
      <c r="G2071" t="s">
        <v>1940</v>
      </c>
    </row>
    <row r="2072" spans="1:7">
      <c r="A2072" t="s">
        <v>8603</v>
      </c>
      <c r="B2072" t="s">
        <v>12429</v>
      </c>
      <c r="C2072" t="s">
        <v>12544</v>
      </c>
      <c r="D2072" t="s">
        <v>12573</v>
      </c>
      <c r="E2072" t="s">
        <v>5437</v>
      </c>
      <c r="F2072" t="s">
        <v>12596</v>
      </c>
      <c r="G2072" t="s">
        <v>1940</v>
      </c>
    </row>
    <row r="2073" spans="1:7">
      <c r="A2073" t="s">
        <v>8604</v>
      </c>
      <c r="B2073" t="s">
        <v>12431</v>
      </c>
      <c r="C2073" t="s">
        <v>12544</v>
      </c>
      <c r="D2073" t="s">
        <v>12573</v>
      </c>
      <c r="E2073" t="s">
        <v>5437</v>
      </c>
      <c r="F2073" t="s">
        <v>12596</v>
      </c>
      <c r="G2073" t="s">
        <v>1940</v>
      </c>
    </row>
    <row r="2074" spans="1:7">
      <c r="A2074" t="s">
        <v>8605</v>
      </c>
      <c r="B2074" t="s">
        <v>12423</v>
      </c>
      <c r="C2074" t="s">
        <v>12546</v>
      </c>
      <c r="D2074" t="s">
        <v>12575</v>
      </c>
      <c r="E2074" t="s">
        <v>5440</v>
      </c>
      <c r="F2074" t="s">
        <v>12596</v>
      </c>
      <c r="G2074" t="s">
        <v>12638</v>
      </c>
    </row>
    <row r="2075" spans="1:7">
      <c r="A2075" t="s">
        <v>8606</v>
      </c>
      <c r="B2075" t="s">
        <v>12423</v>
      </c>
      <c r="C2075" t="s">
        <v>12545</v>
      </c>
      <c r="D2075" t="s">
        <v>12550</v>
      </c>
      <c r="E2075" t="s">
        <v>5441</v>
      </c>
      <c r="F2075" t="s">
        <v>12596</v>
      </c>
      <c r="G2075" t="s">
        <v>1940</v>
      </c>
    </row>
    <row r="2076" spans="1:7">
      <c r="A2076" t="s">
        <v>8607</v>
      </c>
      <c r="B2076" t="s">
        <v>12423</v>
      </c>
      <c r="C2076" t="s">
        <v>12544</v>
      </c>
      <c r="D2076" t="s">
        <v>12557</v>
      </c>
      <c r="E2076" t="s">
        <v>5441</v>
      </c>
      <c r="F2076" t="s">
        <v>12596</v>
      </c>
      <c r="G2076" t="s">
        <v>1884</v>
      </c>
    </row>
    <row r="2077" spans="1:7">
      <c r="A2077" t="s">
        <v>8608</v>
      </c>
      <c r="B2077" t="s">
        <v>12449</v>
      </c>
      <c r="C2077" t="s">
        <v>12547</v>
      </c>
      <c r="D2077" t="s">
        <v>12581</v>
      </c>
      <c r="E2077" t="s">
        <v>5442</v>
      </c>
      <c r="F2077" t="s">
        <v>12595</v>
      </c>
      <c r="G2077" t="s">
        <v>12904</v>
      </c>
    </row>
    <row r="2078" spans="1:7">
      <c r="A2078" t="s">
        <v>8609</v>
      </c>
      <c r="B2078" t="s">
        <v>12423</v>
      </c>
      <c r="C2078" t="s">
        <v>12542</v>
      </c>
      <c r="D2078" t="s">
        <v>12550</v>
      </c>
      <c r="E2078" t="s">
        <v>5450</v>
      </c>
      <c r="F2078" t="s">
        <v>12596</v>
      </c>
      <c r="G2078" t="s">
        <v>1940</v>
      </c>
    </row>
    <row r="2079" spans="1:7">
      <c r="A2079" t="s">
        <v>8610</v>
      </c>
      <c r="C2079" t="s">
        <v>12543</v>
      </c>
      <c r="D2079" t="s">
        <v>12543</v>
      </c>
      <c r="E2079" t="s">
        <v>5439</v>
      </c>
      <c r="F2079" t="s">
        <v>12543</v>
      </c>
    </row>
    <row r="2080" spans="1:7">
      <c r="A2080" t="s">
        <v>8611</v>
      </c>
      <c r="B2080" t="s">
        <v>12423</v>
      </c>
      <c r="C2080" t="s">
        <v>12544</v>
      </c>
      <c r="D2080" t="s">
        <v>12564</v>
      </c>
      <c r="E2080" t="s">
        <v>5440</v>
      </c>
      <c r="F2080" t="s">
        <v>12596</v>
      </c>
      <c r="G2080" t="s">
        <v>1940</v>
      </c>
    </row>
    <row r="2081" spans="1:7">
      <c r="A2081" t="s">
        <v>8612</v>
      </c>
      <c r="B2081" t="s">
        <v>12435</v>
      </c>
      <c r="C2081" t="s">
        <v>12544</v>
      </c>
      <c r="D2081" t="s">
        <v>12564</v>
      </c>
      <c r="E2081" t="s">
        <v>5437</v>
      </c>
      <c r="F2081" t="s">
        <v>12596</v>
      </c>
      <c r="G2081" t="s">
        <v>1940</v>
      </c>
    </row>
    <row r="2082" spans="1:7">
      <c r="A2082" t="s">
        <v>8613</v>
      </c>
      <c r="B2082" t="s">
        <v>12427</v>
      </c>
      <c r="C2082" t="s">
        <v>12544</v>
      </c>
      <c r="D2082" t="s">
        <v>12564</v>
      </c>
      <c r="E2082" t="s">
        <v>5437</v>
      </c>
      <c r="F2082" t="s">
        <v>12596</v>
      </c>
      <c r="G2082" t="s">
        <v>1940</v>
      </c>
    </row>
    <row r="2083" spans="1:7">
      <c r="A2083" t="s">
        <v>8614</v>
      </c>
      <c r="B2083" t="s">
        <v>12423</v>
      </c>
      <c r="C2083" t="s">
        <v>12545</v>
      </c>
      <c r="D2083" t="s">
        <v>12576</v>
      </c>
      <c r="E2083" t="s">
        <v>5441</v>
      </c>
      <c r="F2083" t="s">
        <v>12595</v>
      </c>
      <c r="G2083" t="s">
        <v>12905</v>
      </c>
    </row>
    <row r="2084" spans="1:7">
      <c r="A2084" t="s">
        <v>8615</v>
      </c>
      <c r="C2084" t="s">
        <v>12544</v>
      </c>
      <c r="D2084" t="s">
        <v>12564</v>
      </c>
      <c r="E2084" t="s">
        <v>5440</v>
      </c>
      <c r="F2084" t="s">
        <v>12595</v>
      </c>
      <c r="G2084" t="s">
        <v>1884</v>
      </c>
    </row>
    <row r="2085" spans="1:7">
      <c r="A2085" t="s">
        <v>8616</v>
      </c>
      <c r="B2085" t="s">
        <v>12423</v>
      </c>
      <c r="C2085" t="s">
        <v>12545</v>
      </c>
      <c r="D2085" t="s">
        <v>12555</v>
      </c>
      <c r="E2085" t="s">
        <v>5441</v>
      </c>
      <c r="F2085" t="s">
        <v>12595</v>
      </c>
      <c r="G2085" t="s">
        <v>1667</v>
      </c>
    </row>
    <row r="2086" spans="1:7">
      <c r="A2086" t="s">
        <v>8617</v>
      </c>
      <c r="C2086" t="s">
        <v>12543</v>
      </c>
      <c r="D2086" t="s">
        <v>12543</v>
      </c>
      <c r="E2086" t="s">
        <v>5439</v>
      </c>
      <c r="F2086" t="s">
        <v>12543</v>
      </c>
    </row>
    <row r="2087" spans="1:7">
      <c r="A2087" t="s">
        <v>8618</v>
      </c>
      <c r="C2087" t="s">
        <v>12544</v>
      </c>
      <c r="D2087" t="s">
        <v>12551</v>
      </c>
      <c r="E2087" t="s">
        <v>5440</v>
      </c>
      <c r="F2087" t="s">
        <v>12595</v>
      </c>
      <c r="G2087" t="s">
        <v>12906</v>
      </c>
    </row>
    <row r="2088" spans="1:7">
      <c r="A2088" t="s">
        <v>8619</v>
      </c>
      <c r="C2088" t="s">
        <v>12544</v>
      </c>
      <c r="D2088" t="s">
        <v>12551</v>
      </c>
      <c r="E2088" t="s">
        <v>5440</v>
      </c>
      <c r="F2088" t="s">
        <v>12595</v>
      </c>
      <c r="G2088" t="s">
        <v>12906</v>
      </c>
    </row>
    <row r="2089" spans="1:7">
      <c r="A2089" t="s">
        <v>8620</v>
      </c>
      <c r="C2089" t="s">
        <v>12544</v>
      </c>
      <c r="D2089" t="s">
        <v>12551</v>
      </c>
      <c r="E2089" t="s">
        <v>5440</v>
      </c>
      <c r="F2089" t="s">
        <v>12595</v>
      </c>
      <c r="G2089" t="s">
        <v>12906</v>
      </c>
    </row>
    <row r="2090" spans="1:7">
      <c r="A2090" t="s">
        <v>8621</v>
      </c>
      <c r="C2090" t="s">
        <v>12544</v>
      </c>
      <c r="D2090" t="s">
        <v>12551</v>
      </c>
      <c r="E2090" t="s">
        <v>5440</v>
      </c>
      <c r="F2090" t="s">
        <v>12595</v>
      </c>
      <c r="G2090" t="s">
        <v>12906</v>
      </c>
    </row>
    <row r="2091" spans="1:7">
      <c r="A2091" t="s">
        <v>8622</v>
      </c>
      <c r="C2091" t="s">
        <v>12544</v>
      </c>
      <c r="D2091" t="s">
        <v>12551</v>
      </c>
      <c r="E2091" t="s">
        <v>5440</v>
      </c>
      <c r="F2091" t="s">
        <v>12595</v>
      </c>
      <c r="G2091" t="s">
        <v>12906</v>
      </c>
    </row>
    <row r="2092" spans="1:7">
      <c r="A2092" t="s">
        <v>8623</v>
      </c>
      <c r="C2092" t="s">
        <v>12544</v>
      </c>
      <c r="D2092" t="s">
        <v>12551</v>
      </c>
      <c r="E2092" t="s">
        <v>5440</v>
      </c>
      <c r="F2092" t="s">
        <v>12595</v>
      </c>
      <c r="G2092" t="s">
        <v>12906</v>
      </c>
    </row>
    <row r="2093" spans="1:7">
      <c r="A2093" t="s">
        <v>8624</v>
      </c>
      <c r="C2093" t="s">
        <v>12544</v>
      </c>
      <c r="D2093" t="s">
        <v>12551</v>
      </c>
      <c r="E2093" t="s">
        <v>5440</v>
      </c>
      <c r="F2093" t="s">
        <v>12595</v>
      </c>
      <c r="G2093" t="s">
        <v>12906</v>
      </c>
    </row>
    <row r="2094" spans="1:7">
      <c r="A2094" t="s">
        <v>8625</v>
      </c>
      <c r="C2094" t="s">
        <v>12544</v>
      </c>
      <c r="D2094" t="s">
        <v>12551</v>
      </c>
      <c r="E2094" t="s">
        <v>5440</v>
      </c>
      <c r="F2094" t="s">
        <v>12595</v>
      </c>
      <c r="G2094" t="s">
        <v>12906</v>
      </c>
    </row>
    <row r="2095" spans="1:7">
      <c r="A2095" t="s">
        <v>8626</v>
      </c>
      <c r="C2095" t="s">
        <v>12544</v>
      </c>
      <c r="D2095" t="s">
        <v>12551</v>
      </c>
      <c r="E2095" t="s">
        <v>5440</v>
      </c>
      <c r="F2095" t="s">
        <v>12595</v>
      </c>
      <c r="G2095" t="s">
        <v>12906</v>
      </c>
    </row>
    <row r="2096" spans="1:7">
      <c r="A2096" t="s">
        <v>8627</v>
      </c>
      <c r="C2096" t="s">
        <v>12544</v>
      </c>
      <c r="D2096" t="s">
        <v>12551</v>
      </c>
      <c r="E2096" t="s">
        <v>5440</v>
      </c>
      <c r="F2096" t="s">
        <v>12595</v>
      </c>
      <c r="G2096" t="s">
        <v>12906</v>
      </c>
    </row>
    <row r="2097" spans="1:7">
      <c r="A2097" t="s">
        <v>8628</v>
      </c>
      <c r="C2097" t="s">
        <v>12544</v>
      </c>
      <c r="D2097" t="s">
        <v>12551</v>
      </c>
      <c r="E2097" t="s">
        <v>5440</v>
      </c>
      <c r="F2097" t="s">
        <v>12595</v>
      </c>
      <c r="G2097" t="s">
        <v>12906</v>
      </c>
    </row>
    <row r="2098" spans="1:7">
      <c r="A2098" t="s">
        <v>8629</v>
      </c>
      <c r="C2098" t="s">
        <v>12544</v>
      </c>
      <c r="D2098" t="s">
        <v>12551</v>
      </c>
      <c r="E2098" t="s">
        <v>5440</v>
      </c>
      <c r="F2098" t="s">
        <v>12595</v>
      </c>
      <c r="G2098" t="s">
        <v>12906</v>
      </c>
    </row>
    <row r="2099" spans="1:7">
      <c r="A2099" t="s">
        <v>8630</v>
      </c>
      <c r="C2099" t="s">
        <v>12544</v>
      </c>
      <c r="D2099" t="s">
        <v>12551</v>
      </c>
      <c r="E2099" t="s">
        <v>5440</v>
      </c>
      <c r="F2099" t="s">
        <v>12595</v>
      </c>
      <c r="G2099" t="s">
        <v>12906</v>
      </c>
    </row>
    <row r="2100" spans="1:7">
      <c r="A2100" t="s">
        <v>8631</v>
      </c>
      <c r="C2100" t="s">
        <v>12544</v>
      </c>
      <c r="D2100" t="s">
        <v>12551</v>
      </c>
      <c r="E2100" t="s">
        <v>5440</v>
      </c>
      <c r="F2100" t="s">
        <v>12595</v>
      </c>
      <c r="G2100" t="s">
        <v>12906</v>
      </c>
    </row>
    <row r="2101" spans="1:7">
      <c r="A2101" t="s">
        <v>8632</v>
      </c>
      <c r="C2101" t="s">
        <v>12544</v>
      </c>
      <c r="D2101" t="s">
        <v>12551</v>
      </c>
      <c r="E2101" t="s">
        <v>5440</v>
      </c>
      <c r="F2101" t="s">
        <v>12595</v>
      </c>
      <c r="G2101" t="s">
        <v>12906</v>
      </c>
    </row>
    <row r="2102" spans="1:7">
      <c r="A2102" t="s">
        <v>8633</v>
      </c>
      <c r="C2102" t="s">
        <v>12544</v>
      </c>
      <c r="D2102" t="s">
        <v>12551</v>
      </c>
      <c r="E2102" t="s">
        <v>5440</v>
      </c>
      <c r="F2102" t="s">
        <v>12595</v>
      </c>
      <c r="G2102" t="s">
        <v>12906</v>
      </c>
    </row>
    <row r="2103" spans="1:7">
      <c r="A2103" t="s">
        <v>8634</v>
      </c>
      <c r="C2103" t="s">
        <v>12544</v>
      </c>
      <c r="D2103" t="s">
        <v>12551</v>
      </c>
      <c r="E2103" t="s">
        <v>5440</v>
      </c>
      <c r="F2103" t="s">
        <v>12595</v>
      </c>
      <c r="G2103" t="s">
        <v>12906</v>
      </c>
    </row>
    <row r="2104" spans="1:7">
      <c r="A2104" t="s">
        <v>8635</v>
      </c>
      <c r="C2104" t="s">
        <v>12544</v>
      </c>
      <c r="D2104" t="s">
        <v>12551</v>
      </c>
      <c r="E2104" t="s">
        <v>5440</v>
      </c>
      <c r="F2104" t="s">
        <v>12595</v>
      </c>
      <c r="G2104" t="s">
        <v>12906</v>
      </c>
    </row>
    <row r="2105" spans="1:7">
      <c r="A2105" t="s">
        <v>8636</v>
      </c>
      <c r="C2105" t="s">
        <v>12544</v>
      </c>
      <c r="D2105" t="s">
        <v>12551</v>
      </c>
      <c r="E2105" t="s">
        <v>5440</v>
      </c>
      <c r="F2105" t="s">
        <v>12595</v>
      </c>
      <c r="G2105" t="s">
        <v>12906</v>
      </c>
    </row>
    <row r="2106" spans="1:7">
      <c r="A2106" t="s">
        <v>8637</v>
      </c>
      <c r="C2106" t="s">
        <v>12544</v>
      </c>
      <c r="D2106" t="s">
        <v>12551</v>
      </c>
      <c r="E2106" t="s">
        <v>5440</v>
      </c>
      <c r="F2106" t="s">
        <v>12595</v>
      </c>
      <c r="G2106" t="s">
        <v>12906</v>
      </c>
    </row>
    <row r="2107" spans="1:7">
      <c r="A2107" t="s">
        <v>8638</v>
      </c>
      <c r="C2107" t="s">
        <v>12544</v>
      </c>
      <c r="D2107" t="s">
        <v>12551</v>
      </c>
      <c r="E2107" t="s">
        <v>5440</v>
      </c>
      <c r="F2107" t="s">
        <v>12595</v>
      </c>
      <c r="G2107" t="s">
        <v>12906</v>
      </c>
    </row>
    <row r="2108" spans="1:7">
      <c r="A2108" t="s">
        <v>8639</v>
      </c>
      <c r="C2108" t="s">
        <v>12544</v>
      </c>
      <c r="D2108" t="s">
        <v>12551</v>
      </c>
      <c r="E2108" t="s">
        <v>5440</v>
      </c>
      <c r="F2108" t="s">
        <v>12595</v>
      </c>
      <c r="G2108" t="s">
        <v>12906</v>
      </c>
    </row>
    <row r="2109" spans="1:7">
      <c r="A2109" t="s">
        <v>8640</v>
      </c>
      <c r="C2109" t="s">
        <v>12544</v>
      </c>
      <c r="D2109" t="s">
        <v>12551</v>
      </c>
      <c r="E2109" t="s">
        <v>5440</v>
      </c>
      <c r="F2109" t="s">
        <v>12595</v>
      </c>
      <c r="G2109" t="s">
        <v>12906</v>
      </c>
    </row>
    <row r="2110" spans="1:7">
      <c r="A2110" t="s">
        <v>8641</v>
      </c>
      <c r="C2110" t="s">
        <v>12544</v>
      </c>
      <c r="D2110" t="s">
        <v>12551</v>
      </c>
      <c r="E2110" t="s">
        <v>5440</v>
      </c>
      <c r="F2110" t="s">
        <v>12595</v>
      </c>
      <c r="G2110" t="s">
        <v>12906</v>
      </c>
    </row>
    <row r="2111" spans="1:7">
      <c r="A2111" t="s">
        <v>8642</v>
      </c>
      <c r="C2111" t="s">
        <v>12544</v>
      </c>
      <c r="D2111" t="s">
        <v>12551</v>
      </c>
      <c r="E2111" t="s">
        <v>5440</v>
      </c>
      <c r="F2111" t="s">
        <v>12595</v>
      </c>
      <c r="G2111" t="s">
        <v>12906</v>
      </c>
    </row>
    <row r="2112" spans="1:7">
      <c r="A2112" t="s">
        <v>8643</v>
      </c>
      <c r="C2112" t="s">
        <v>12544</v>
      </c>
      <c r="D2112" t="s">
        <v>12551</v>
      </c>
      <c r="E2112" t="s">
        <v>5440</v>
      </c>
      <c r="F2112" t="s">
        <v>12595</v>
      </c>
      <c r="G2112" t="s">
        <v>12906</v>
      </c>
    </row>
    <row r="2113" spans="1:7">
      <c r="A2113" t="s">
        <v>8644</v>
      </c>
      <c r="C2113" t="s">
        <v>12544</v>
      </c>
      <c r="D2113" t="s">
        <v>12551</v>
      </c>
      <c r="E2113" t="s">
        <v>5440</v>
      </c>
      <c r="F2113" t="s">
        <v>12595</v>
      </c>
      <c r="G2113" t="s">
        <v>12906</v>
      </c>
    </row>
    <row r="2114" spans="1:7">
      <c r="A2114" t="s">
        <v>8645</v>
      </c>
      <c r="C2114" t="s">
        <v>12544</v>
      </c>
      <c r="D2114" t="s">
        <v>12551</v>
      </c>
      <c r="E2114" t="s">
        <v>5440</v>
      </c>
      <c r="F2114" t="s">
        <v>12595</v>
      </c>
      <c r="G2114" t="s">
        <v>12906</v>
      </c>
    </row>
    <row r="2115" spans="1:7">
      <c r="A2115" t="s">
        <v>8646</v>
      </c>
      <c r="C2115" t="s">
        <v>12544</v>
      </c>
      <c r="D2115" t="s">
        <v>12551</v>
      </c>
      <c r="E2115" t="s">
        <v>5440</v>
      </c>
      <c r="F2115" t="s">
        <v>12595</v>
      </c>
      <c r="G2115" t="s">
        <v>12906</v>
      </c>
    </row>
    <row r="2116" spans="1:7">
      <c r="A2116" t="s">
        <v>8647</v>
      </c>
      <c r="C2116" t="s">
        <v>12544</v>
      </c>
      <c r="D2116" t="s">
        <v>12551</v>
      </c>
      <c r="E2116" t="s">
        <v>5440</v>
      </c>
      <c r="F2116" t="s">
        <v>12595</v>
      </c>
      <c r="G2116" t="s">
        <v>12906</v>
      </c>
    </row>
    <row r="2117" spans="1:7">
      <c r="A2117" t="s">
        <v>8648</v>
      </c>
      <c r="C2117" t="s">
        <v>12544</v>
      </c>
      <c r="D2117" t="s">
        <v>12551</v>
      </c>
      <c r="E2117" t="s">
        <v>5440</v>
      </c>
      <c r="F2117" t="s">
        <v>12595</v>
      </c>
      <c r="G2117" t="s">
        <v>12906</v>
      </c>
    </row>
    <row r="2118" spans="1:7">
      <c r="A2118" t="s">
        <v>8649</v>
      </c>
      <c r="B2118" t="s">
        <v>12423</v>
      </c>
      <c r="C2118" t="s">
        <v>12542</v>
      </c>
      <c r="D2118" t="s">
        <v>12565</v>
      </c>
      <c r="E2118" t="s">
        <v>5450</v>
      </c>
      <c r="F2118" t="s">
        <v>12596</v>
      </c>
      <c r="G2118" t="s">
        <v>1940</v>
      </c>
    </row>
    <row r="2119" spans="1:7">
      <c r="A2119" t="s">
        <v>8650</v>
      </c>
      <c r="B2119" t="s">
        <v>12423</v>
      </c>
      <c r="C2119" t="s">
        <v>12542</v>
      </c>
      <c r="D2119" t="s">
        <v>12550</v>
      </c>
      <c r="E2119" t="s">
        <v>5442</v>
      </c>
      <c r="F2119" t="s">
        <v>12594</v>
      </c>
      <c r="G2119" t="s">
        <v>12662</v>
      </c>
    </row>
    <row r="2120" spans="1:7">
      <c r="A2120" t="s">
        <v>8651</v>
      </c>
      <c r="C2120" t="s">
        <v>12547</v>
      </c>
      <c r="D2120" t="s">
        <v>12571</v>
      </c>
      <c r="E2120" t="s">
        <v>5441</v>
      </c>
      <c r="F2120" t="s">
        <v>12595</v>
      </c>
      <c r="G2120" t="s">
        <v>12907</v>
      </c>
    </row>
    <row r="2121" spans="1:7">
      <c r="A2121" t="s">
        <v>8652</v>
      </c>
      <c r="B2121" t="s">
        <v>12423</v>
      </c>
      <c r="C2121" t="s">
        <v>12544</v>
      </c>
      <c r="D2121" t="s">
        <v>12557</v>
      </c>
      <c r="E2121" t="s">
        <v>5440</v>
      </c>
      <c r="F2121" t="s">
        <v>12595</v>
      </c>
      <c r="G2121" t="s">
        <v>12908</v>
      </c>
    </row>
    <row r="2122" spans="1:7">
      <c r="A2122" t="s">
        <v>8653</v>
      </c>
      <c r="B2122" t="s">
        <v>12423</v>
      </c>
      <c r="C2122" t="s">
        <v>12544</v>
      </c>
      <c r="D2122" t="s">
        <v>12557</v>
      </c>
      <c r="E2122" t="s">
        <v>5441</v>
      </c>
      <c r="F2122" t="s">
        <v>12595</v>
      </c>
      <c r="G2122" t="s">
        <v>1836</v>
      </c>
    </row>
    <row r="2123" spans="1:7">
      <c r="A2123" t="s">
        <v>8654</v>
      </c>
      <c r="C2123" t="s">
        <v>12543</v>
      </c>
      <c r="D2123" t="s">
        <v>12543</v>
      </c>
      <c r="E2123" t="s">
        <v>5439</v>
      </c>
      <c r="F2123" t="s">
        <v>12543</v>
      </c>
    </row>
    <row r="2124" spans="1:7">
      <c r="A2124" t="s">
        <v>8655</v>
      </c>
      <c r="B2124" t="s">
        <v>12423</v>
      </c>
      <c r="C2124" t="s">
        <v>12548</v>
      </c>
      <c r="D2124" t="s">
        <v>12569</v>
      </c>
      <c r="E2124" t="s">
        <v>5441</v>
      </c>
      <c r="F2124" t="s">
        <v>12596</v>
      </c>
      <c r="G2124" t="s">
        <v>1940</v>
      </c>
    </row>
    <row r="2125" spans="1:7">
      <c r="A2125" t="s">
        <v>8656</v>
      </c>
      <c r="B2125" t="s">
        <v>12427</v>
      </c>
      <c r="C2125" t="s">
        <v>12548</v>
      </c>
      <c r="D2125" t="s">
        <v>12569</v>
      </c>
      <c r="E2125" t="s">
        <v>5441</v>
      </c>
      <c r="F2125" t="s">
        <v>12596</v>
      </c>
      <c r="G2125" t="s">
        <v>1940</v>
      </c>
    </row>
    <row r="2126" spans="1:7">
      <c r="A2126" t="s">
        <v>8657</v>
      </c>
      <c r="B2126" t="s">
        <v>12423</v>
      </c>
      <c r="C2126" t="s">
        <v>12545</v>
      </c>
      <c r="D2126" t="s">
        <v>12576</v>
      </c>
      <c r="E2126" t="s">
        <v>5441</v>
      </c>
      <c r="F2126" t="s">
        <v>12596</v>
      </c>
      <c r="G2126" t="s">
        <v>1940</v>
      </c>
    </row>
    <row r="2127" spans="1:7">
      <c r="A2127" t="s">
        <v>8658</v>
      </c>
      <c r="B2127" t="s">
        <v>12423</v>
      </c>
      <c r="C2127" t="s">
        <v>12546</v>
      </c>
      <c r="D2127" t="s">
        <v>12555</v>
      </c>
      <c r="E2127" t="s">
        <v>5437</v>
      </c>
      <c r="F2127" t="s">
        <v>12596</v>
      </c>
      <c r="G2127" t="s">
        <v>1940</v>
      </c>
    </row>
    <row r="2128" spans="1:7">
      <c r="A2128" t="s">
        <v>8659</v>
      </c>
      <c r="C2128" t="s">
        <v>12543</v>
      </c>
      <c r="D2128" t="s">
        <v>12543</v>
      </c>
      <c r="E2128" t="s">
        <v>5439</v>
      </c>
      <c r="F2128" t="s">
        <v>12543</v>
      </c>
    </row>
    <row r="2129" spans="1:7">
      <c r="A2129" t="s">
        <v>8660</v>
      </c>
      <c r="B2129" t="s">
        <v>12423</v>
      </c>
      <c r="C2129" t="s">
        <v>12548</v>
      </c>
      <c r="D2129" t="s">
        <v>12569</v>
      </c>
      <c r="E2129" t="s">
        <v>5440</v>
      </c>
      <c r="F2129" t="s">
        <v>12595</v>
      </c>
      <c r="G2129" t="s">
        <v>1884</v>
      </c>
    </row>
    <row r="2130" spans="1:7">
      <c r="A2130" t="s">
        <v>8661</v>
      </c>
      <c r="B2130" t="s">
        <v>12423</v>
      </c>
      <c r="C2130" t="s">
        <v>12548</v>
      </c>
      <c r="D2130" t="s">
        <v>12569</v>
      </c>
      <c r="E2130" t="s">
        <v>5437</v>
      </c>
      <c r="F2130" t="s">
        <v>12595</v>
      </c>
      <c r="G2130" t="s">
        <v>12909</v>
      </c>
    </row>
    <row r="2131" spans="1:7">
      <c r="A2131" t="s">
        <v>8662</v>
      </c>
      <c r="B2131" t="s">
        <v>12435</v>
      </c>
      <c r="C2131" t="s">
        <v>12548</v>
      </c>
      <c r="D2131" t="s">
        <v>12569</v>
      </c>
      <c r="E2131" t="s">
        <v>5441</v>
      </c>
      <c r="F2131" t="s">
        <v>12595</v>
      </c>
      <c r="G2131" t="s">
        <v>1940</v>
      </c>
    </row>
    <row r="2132" spans="1:7">
      <c r="A2132" t="s">
        <v>8663</v>
      </c>
      <c r="B2132" t="s">
        <v>12424</v>
      </c>
      <c r="C2132" t="s">
        <v>12546</v>
      </c>
      <c r="D2132" t="s">
        <v>12555</v>
      </c>
      <c r="E2132" t="s">
        <v>5440</v>
      </c>
      <c r="F2132" t="s">
        <v>12595</v>
      </c>
      <c r="G2132" t="s">
        <v>1940</v>
      </c>
    </row>
    <row r="2133" spans="1:7">
      <c r="A2133" t="s">
        <v>8664</v>
      </c>
      <c r="B2133" t="s">
        <v>12437</v>
      </c>
      <c r="C2133" t="s">
        <v>12546</v>
      </c>
      <c r="D2133" t="s">
        <v>12555</v>
      </c>
      <c r="E2133" t="s">
        <v>5440</v>
      </c>
      <c r="F2133" t="s">
        <v>12595</v>
      </c>
      <c r="G2133" t="s">
        <v>1940</v>
      </c>
    </row>
    <row r="2134" spans="1:7">
      <c r="A2134" t="s">
        <v>8665</v>
      </c>
      <c r="B2134" t="s">
        <v>12423</v>
      </c>
      <c r="C2134" t="s">
        <v>12545</v>
      </c>
      <c r="D2134" t="s">
        <v>12575</v>
      </c>
      <c r="E2134" t="s">
        <v>5441</v>
      </c>
      <c r="F2134" t="s">
        <v>12596</v>
      </c>
      <c r="G2134" t="s">
        <v>12910</v>
      </c>
    </row>
    <row r="2135" spans="1:7">
      <c r="A2135" t="s">
        <v>8666</v>
      </c>
      <c r="B2135" t="s">
        <v>12428</v>
      </c>
      <c r="C2135" t="s">
        <v>12544</v>
      </c>
      <c r="D2135" t="s">
        <v>12573</v>
      </c>
      <c r="E2135" t="s">
        <v>5441</v>
      </c>
      <c r="F2135" t="s">
        <v>12596</v>
      </c>
      <c r="G2135" t="s">
        <v>1940</v>
      </c>
    </row>
    <row r="2136" spans="1:7">
      <c r="A2136" t="s">
        <v>8667</v>
      </c>
      <c r="B2136" t="s">
        <v>12423</v>
      </c>
      <c r="C2136" t="s">
        <v>12545</v>
      </c>
      <c r="D2136" t="s">
        <v>12561</v>
      </c>
      <c r="E2136" t="s">
        <v>5441</v>
      </c>
      <c r="F2136" t="s">
        <v>12595</v>
      </c>
      <c r="G2136" t="s">
        <v>12911</v>
      </c>
    </row>
    <row r="2137" spans="1:7">
      <c r="A2137" t="s">
        <v>8668</v>
      </c>
      <c r="B2137" t="s">
        <v>12423</v>
      </c>
      <c r="C2137" t="s">
        <v>12548</v>
      </c>
      <c r="D2137" t="s">
        <v>12569</v>
      </c>
      <c r="E2137" t="s">
        <v>5441</v>
      </c>
      <c r="F2137" t="s">
        <v>12596</v>
      </c>
      <c r="G2137" t="s">
        <v>1940</v>
      </c>
    </row>
    <row r="2138" spans="1:7">
      <c r="A2138" t="s">
        <v>8669</v>
      </c>
      <c r="B2138" t="s">
        <v>12423</v>
      </c>
      <c r="C2138" t="s">
        <v>12545</v>
      </c>
      <c r="D2138" t="s">
        <v>12550</v>
      </c>
      <c r="E2138" t="s">
        <v>5441</v>
      </c>
      <c r="F2138" t="s">
        <v>12596</v>
      </c>
      <c r="G2138" t="s">
        <v>1940</v>
      </c>
    </row>
    <row r="2139" spans="1:7">
      <c r="A2139" t="s">
        <v>8670</v>
      </c>
      <c r="C2139" t="s">
        <v>12547</v>
      </c>
      <c r="D2139" t="s">
        <v>12580</v>
      </c>
      <c r="E2139" t="s">
        <v>5450</v>
      </c>
      <c r="F2139" t="s">
        <v>12596</v>
      </c>
      <c r="G2139" t="s">
        <v>1940</v>
      </c>
    </row>
    <row r="2140" spans="1:7">
      <c r="A2140" t="s">
        <v>8671</v>
      </c>
      <c r="C2140" t="s">
        <v>12547</v>
      </c>
      <c r="D2140" t="s">
        <v>12558</v>
      </c>
      <c r="E2140" t="s">
        <v>5440</v>
      </c>
      <c r="F2140" t="s">
        <v>12597</v>
      </c>
      <c r="G2140" t="s">
        <v>12600</v>
      </c>
    </row>
    <row r="2141" spans="1:7">
      <c r="A2141" t="s">
        <v>8672</v>
      </c>
      <c r="B2141" t="s">
        <v>12423</v>
      </c>
      <c r="C2141" t="s">
        <v>12545</v>
      </c>
      <c r="D2141" t="s">
        <v>12564</v>
      </c>
      <c r="E2141" t="s">
        <v>5441</v>
      </c>
      <c r="F2141" t="s">
        <v>12596</v>
      </c>
      <c r="G2141" t="s">
        <v>1940</v>
      </c>
    </row>
    <row r="2142" spans="1:7">
      <c r="A2142" t="s">
        <v>8673</v>
      </c>
      <c r="C2142" t="s">
        <v>12547</v>
      </c>
      <c r="D2142" t="s">
        <v>12571</v>
      </c>
      <c r="E2142" t="s">
        <v>5442</v>
      </c>
      <c r="F2142" t="s">
        <v>12595</v>
      </c>
      <c r="G2142" t="s">
        <v>1884</v>
      </c>
    </row>
    <row r="2143" spans="1:7">
      <c r="A2143" t="s">
        <v>8674</v>
      </c>
      <c r="B2143" t="s">
        <v>12423</v>
      </c>
      <c r="C2143" t="s">
        <v>12542</v>
      </c>
      <c r="D2143" t="s">
        <v>12550</v>
      </c>
      <c r="E2143" t="s">
        <v>5441</v>
      </c>
      <c r="F2143" t="s">
        <v>12596</v>
      </c>
      <c r="G2143" t="s">
        <v>1940</v>
      </c>
    </row>
    <row r="2144" spans="1:7">
      <c r="A2144" t="s">
        <v>8675</v>
      </c>
      <c r="C2144" t="s">
        <v>12542</v>
      </c>
      <c r="D2144" t="s">
        <v>12550</v>
      </c>
      <c r="E2144" t="s">
        <v>5441</v>
      </c>
      <c r="F2144" t="s">
        <v>12596</v>
      </c>
      <c r="G2144" t="s">
        <v>1667</v>
      </c>
    </row>
    <row r="2145" spans="1:7">
      <c r="A2145" t="s">
        <v>8676</v>
      </c>
      <c r="B2145" t="s">
        <v>12423</v>
      </c>
      <c r="C2145" t="s">
        <v>12542</v>
      </c>
      <c r="D2145" t="s">
        <v>12565</v>
      </c>
      <c r="E2145" t="s">
        <v>5440</v>
      </c>
      <c r="F2145" t="s">
        <v>12595</v>
      </c>
      <c r="G2145" t="s">
        <v>12912</v>
      </c>
    </row>
    <row r="2146" spans="1:7">
      <c r="A2146" t="s">
        <v>8677</v>
      </c>
      <c r="C2146" t="s">
        <v>12546</v>
      </c>
      <c r="D2146" t="s">
        <v>12561</v>
      </c>
      <c r="E2146" t="s">
        <v>5440</v>
      </c>
      <c r="F2146" t="s">
        <v>12596</v>
      </c>
      <c r="G2146" t="s">
        <v>1884</v>
      </c>
    </row>
    <row r="2147" spans="1:7">
      <c r="A2147" t="s">
        <v>8678</v>
      </c>
      <c r="B2147" t="s">
        <v>12423</v>
      </c>
      <c r="C2147" t="s">
        <v>12544</v>
      </c>
      <c r="D2147" t="s">
        <v>12557</v>
      </c>
      <c r="E2147" t="s">
        <v>5437</v>
      </c>
      <c r="F2147" t="s">
        <v>12595</v>
      </c>
      <c r="G2147" t="s">
        <v>1884</v>
      </c>
    </row>
    <row r="2148" spans="1:7">
      <c r="A2148" t="s">
        <v>8679</v>
      </c>
      <c r="C2148" t="s">
        <v>12547</v>
      </c>
      <c r="D2148" t="s">
        <v>12568</v>
      </c>
      <c r="E2148" t="s">
        <v>5437</v>
      </c>
      <c r="F2148" t="s">
        <v>12597</v>
      </c>
      <c r="G2148" t="s">
        <v>12913</v>
      </c>
    </row>
    <row r="2149" spans="1:7">
      <c r="A2149" t="s">
        <v>8680</v>
      </c>
      <c r="C2149" t="s">
        <v>12548</v>
      </c>
      <c r="D2149" t="s">
        <v>12559</v>
      </c>
      <c r="E2149" t="s">
        <v>5437</v>
      </c>
      <c r="F2149" t="s">
        <v>12595</v>
      </c>
      <c r="G2149" t="s">
        <v>12638</v>
      </c>
    </row>
    <row r="2150" spans="1:7">
      <c r="A2150" t="s">
        <v>8681</v>
      </c>
      <c r="B2150" t="s">
        <v>12449</v>
      </c>
      <c r="C2150" t="s">
        <v>12547</v>
      </c>
      <c r="D2150" t="s">
        <v>12581</v>
      </c>
      <c r="E2150" t="s">
        <v>5450</v>
      </c>
      <c r="F2150" t="s">
        <v>12595</v>
      </c>
      <c r="G2150" t="s">
        <v>1940</v>
      </c>
    </row>
    <row r="2151" spans="1:7">
      <c r="A2151" t="s">
        <v>8682</v>
      </c>
      <c r="B2151" t="s">
        <v>12423</v>
      </c>
      <c r="C2151" t="s">
        <v>12548</v>
      </c>
      <c r="D2151" t="s">
        <v>12569</v>
      </c>
      <c r="E2151" t="s">
        <v>5450</v>
      </c>
      <c r="F2151" t="s">
        <v>12596</v>
      </c>
      <c r="G2151" t="s">
        <v>1940</v>
      </c>
    </row>
    <row r="2152" spans="1:7">
      <c r="A2152" t="s">
        <v>8683</v>
      </c>
      <c r="B2152" t="s">
        <v>12423</v>
      </c>
      <c r="C2152" t="s">
        <v>12548</v>
      </c>
      <c r="D2152" t="s">
        <v>12569</v>
      </c>
      <c r="E2152" t="s">
        <v>5441</v>
      </c>
      <c r="F2152" t="s">
        <v>12596</v>
      </c>
      <c r="G2152" t="s">
        <v>1940</v>
      </c>
    </row>
    <row r="2153" spans="1:7">
      <c r="A2153" t="s">
        <v>8684</v>
      </c>
      <c r="C2153" t="s">
        <v>12544</v>
      </c>
      <c r="D2153" t="s">
        <v>12551</v>
      </c>
      <c r="E2153" t="s">
        <v>5440</v>
      </c>
      <c r="F2153" t="s">
        <v>12597</v>
      </c>
      <c r="G2153" t="s">
        <v>12914</v>
      </c>
    </row>
    <row r="2154" spans="1:7">
      <c r="A2154" t="s">
        <v>8685</v>
      </c>
      <c r="B2154" t="s">
        <v>12423</v>
      </c>
      <c r="C2154" t="s">
        <v>12546</v>
      </c>
      <c r="D2154" t="s">
        <v>12555</v>
      </c>
      <c r="E2154" t="s">
        <v>5441</v>
      </c>
      <c r="F2154" t="s">
        <v>12596</v>
      </c>
      <c r="G2154" t="s">
        <v>1940</v>
      </c>
    </row>
    <row r="2155" spans="1:7">
      <c r="A2155" t="s">
        <v>8686</v>
      </c>
      <c r="C2155" t="s">
        <v>12542</v>
      </c>
      <c r="D2155" t="s">
        <v>12565</v>
      </c>
      <c r="E2155" t="s">
        <v>5440</v>
      </c>
      <c r="F2155" t="s">
        <v>12595</v>
      </c>
      <c r="G2155" t="s">
        <v>12915</v>
      </c>
    </row>
    <row r="2156" spans="1:7">
      <c r="A2156" t="s">
        <v>8687</v>
      </c>
      <c r="C2156" t="s">
        <v>12542</v>
      </c>
      <c r="D2156" t="s">
        <v>12550</v>
      </c>
      <c r="E2156" t="s">
        <v>5442</v>
      </c>
      <c r="F2156" t="s">
        <v>12594</v>
      </c>
      <c r="G2156" t="s">
        <v>12637</v>
      </c>
    </row>
    <row r="2157" spans="1:7">
      <c r="A2157" t="s">
        <v>8688</v>
      </c>
      <c r="B2157" t="s">
        <v>12423</v>
      </c>
      <c r="C2157" t="s">
        <v>12544</v>
      </c>
      <c r="D2157" t="s">
        <v>12551</v>
      </c>
      <c r="E2157" t="s">
        <v>5440</v>
      </c>
      <c r="F2157" t="s">
        <v>12595</v>
      </c>
      <c r="G2157" t="s">
        <v>1940</v>
      </c>
    </row>
    <row r="2158" spans="1:7">
      <c r="A2158" t="s">
        <v>8689</v>
      </c>
      <c r="C2158" t="s">
        <v>12543</v>
      </c>
      <c r="D2158" t="s">
        <v>12543</v>
      </c>
      <c r="E2158" t="s">
        <v>5439</v>
      </c>
      <c r="F2158" t="s">
        <v>12543</v>
      </c>
    </row>
    <row r="2159" spans="1:7">
      <c r="A2159" t="s">
        <v>8690</v>
      </c>
      <c r="B2159" t="s">
        <v>12423</v>
      </c>
      <c r="C2159" t="s">
        <v>12546</v>
      </c>
      <c r="D2159" t="s">
        <v>12570</v>
      </c>
      <c r="E2159" t="s">
        <v>5441</v>
      </c>
      <c r="F2159" t="s">
        <v>12596</v>
      </c>
      <c r="G2159" t="s">
        <v>1940</v>
      </c>
    </row>
    <row r="2160" spans="1:7">
      <c r="A2160" t="s">
        <v>8691</v>
      </c>
      <c r="B2160" t="s">
        <v>12437</v>
      </c>
      <c r="C2160" t="s">
        <v>12542</v>
      </c>
      <c r="D2160" t="s">
        <v>12550</v>
      </c>
      <c r="E2160" t="s">
        <v>5441</v>
      </c>
      <c r="F2160" t="s">
        <v>12596</v>
      </c>
      <c r="G2160" t="s">
        <v>1940</v>
      </c>
    </row>
    <row r="2161" spans="1:7">
      <c r="A2161" t="s">
        <v>8692</v>
      </c>
      <c r="C2161" t="s">
        <v>12543</v>
      </c>
      <c r="D2161" t="s">
        <v>12543</v>
      </c>
      <c r="E2161" t="s">
        <v>5439</v>
      </c>
      <c r="F2161" t="s">
        <v>12543</v>
      </c>
    </row>
    <row r="2162" spans="1:7">
      <c r="A2162" t="s">
        <v>8693</v>
      </c>
      <c r="B2162" t="s">
        <v>12423</v>
      </c>
      <c r="C2162" t="s">
        <v>12546</v>
      </c>
      <c r="D2162" t="s">
        <v>12570</v>
      </c>
      <c r="E2162" t="s">
        <v>5441</v>
      </c>
      <c r="F2162" t="s">
        <v>12596</v>
      </c>
      <c r="G2162" t="s">
        <v>12916</v>
      </c>
    </row>
    <row r="2163" spans="1:7">
      <c r="A2163" t="s">
        <v>8694</v>
      </c>
      <c r="B2163" t="s">
        <v>12427</v>
      </c>
      <c r="C2163" t="s">
        <v>12546</v>
      </c>
      <c r="D2163" t="s">
        <v>12570</v>
      </c>
      <c r="E2163" t="s">
        <v>5441</v>
      </c>
      <c r="F2163" t="s">
        <v>12596</v>
      </c>
      <c r="G2163" t="s">
        <v>1940</v>
      </c>
    </row>
    <row r="2164" spans="1:7">
      <c r="A2164" t="s">
        <v>8695</v>
      </c>
      <c r="B2164" t="s">
        <v>12423</v>
      </c>
      <c r="C2164" t="s">
        <v>12548</v>
      </c>
      <c r="D2164" t="s">
        <v>12560</v>
      </c>
      <c r="E2164" t="s">
        <v>5437</v>
      </c>
      <c r="F2164" t="s">
        <v>12596</v>
      </c>
      <c r="G2164" t="s">
        <v>12917</v>
      </c>
    </row>
    <row r="2165" spans="1:7">
      <c r="A2165" t="s">
        <v>8696</v>
      </c>
      <c r="B2165" t="s">
        <v>12449</v>
      </c>
      <c r="C2165" t="s">
        <v>12547</v>
      </c>
      <c r="D2165" t="s">
        <v>12581</v>
      </c>
      <c r="E2165" t="s">
        <v>5450</v>
      </c>
      <c r="F2165" t="s">
        <v>12595</v>
      </c>
      <c r="G2165" t="s">
        <v>12638</v>
      </c>
    </row>
    <row r="2166" spans="1:7">
      <c r="A2166" t="s">
        <v>8697</v>
      </c>
      <c r="B2166" t="s">
        <v>12445</v>
      </c>
      <c r="C2166" t="s">
        <v>12548</v>
      </c>
      <c r="D2166" t="s">
        <v>12569</v>
      </c>
      <c r="E2166" t="s">
        <v>5441</v>
      </c>
      <c r="F2166" t="s">
        <v>12596</v>
      </c>
      <c r="G2166" t="s">
        <v>12600</v>
      </c>
    </row>
    <row r="2167" spans="1:7">
      <c r="A2167" t="s">
        <v>8698</v>
      </c>
      <c r="B2167" t="s">
        <v>12449</v>
      </c>
      <c r="C2167" t="s">
        <v>12547</v>
      </c>
      <c r="D2167" t="s">
        <v>12580</v>
      </c>
      <c r="E2167" t="s">
        <v>5450</v>
      </c>
      <c r="F2167" t="s">
        <v>12595</v>
      </c>
      <c r="G2167" t="s">
        <v>1900</v>
      </c>
    </row>
    <row r="2168" spans="1:7">
      <c r="A2168" t="s">
        <v>8699</v>
      </c>
      <c r="B2168" t="s">
        <v>12449</v>
      </c>
      <c r="C2168" t="s">
        <v>12547</v>
      </c>
      <c r="D2168" t="s">
        <v>12581</v>
      </c>
      <c r="E2168" t="s">
        <v>5442</v>
      </c>
      <c r="F2168" t="s">
        <v>12594</v>
      </c>
      <c r="G2168" t="s">
        <v>1676</v>
      </c>
    </row>
    <row r="2169" spans="1:7">
      <c r="A2169" t="s">
        <v>8700</v>
      </c>
      <c r="B2169" t="s">
        <v>12423</v>
      </c>
      <c r="C2169" t="s">
        <v>12545</v>
      </c>
      <c r="D2169" t="s">
        <v>12561</v>
      </c>
      <c r="E2169" t="s">
        <v>5441</v>
      </c>
      <c r="F2169" t="s">
        <v>12595</v>
      </c>
      <c r="G2169" t="s">
        <v>12662</v>
      </c>
    </row>
    <row r="2170" spans="1:7">
      <c r="A2170" t="s">
        <v>8701</v>
      </c>
      <c r="B2170" t="s">
        <v>12423</v>
      </c>
      <c r="C2170" t="s">
        <v>12545</v>
      </c>
      <c r="D2170" t="s">
        <v>12564</v>
      </c>
      <c r="E2170" t="s">
        <v>5441</v>
      </c>
      <c r="F2170" t="s">
        <v>12596</v>
      </c>
      <c r="G2170" t="s">
        <v>1940</v>
      </c>
    </row>
    <row r="2171" spans="1:7">
      <c r="A2171" t="s">
        <v>8702</v>
      </c>
      <c r="B2171" t="s">
        <v>12423</v>
      </c>
      <c r="C2171" t="s">
        <v>12545</v>
      </c>
      <c r="D2171" t="s">
        <v>12552</v>
      </c>
      <c r="E2171" t="s">
        <v>5441</v>
      </c>
      <c r="F2171" t="s">
        <v>12596</v>
      </c>
      <c r="G2171" t="s">
        <v>1940</v>
      </c>
    </row>
    <row r="2172" spans="1:7">
      <c r="A2172" t="s">
        <v>8703</v>
      </c>
      <c r="B2172" t="s">
        <v>12423</v>
      </c>
      <c r="C2172" t="s">
        <v>12545</v>
      </c>
      <c r="D2172" t="s">
        <v>12553</v>
      </c>
      <c r="E2172" t="s">
        <v>5441</v>
      </c>
      <c r="F2172" t="s">
        <v>12596</v>
      </c>
      <c r="G2172" t="s">
        <v>1940</v>
      </c>
    </row>
    <row r="2173" spans="1:7">
      <c r="A2173" t="s">
        <v>8704</v>
      </c>
      <c r="B2173" t="s">
        <v>12423</v>
      </c>
      <c r="C2173" t="s">
        <v>12546</v>
      </c>
      <c r="D2173" t="s">
        <v>12555</v>
      </c>
      <c r="E2173" t="s">
        <v>5437</v>
      </c>
      <c r="F2173" t="s">
        <v>12596</v>
      </c>
      <c r="G2173" t="s">
        <v>1940</v>
      </c>
    </row>
    <row r="2174" spans="1:7">
      <c r="A2174" t="s">
        <v>8705</v>
      </c>
      <c r="B2174" t="s">
        <v>12423</v>
      </c>
      <c r="C2174" t="s">
        <v>12546</v>
      </c>
      <c r="D2174" t="s">
        <v>12555</v>
      </c>
      <c r="E2174" t="s">
        <v>5441</v>
      </c>
      <c r="F2174" t="s">
        <v>12596</v>
      </c>
      <c r="G2174" t="s">
        <v>1940</v>
      </c>
    </row>
    <row r="2175" spans="1:7">
      <c r="A2175" t="s">
        <v>8706</v>
      </c>
      <c r="B2175" t="s">
        <v>12423</v>
      </c>
      <c r="C2175" t="s">
        <v>12546</v>
      </c>
      <c r="D2175" t="s">
        <v>12575</v>
      </c>
      <c r="E2175" t="s">
        <v>5450</v>
      </c>
      <c r="F2175" t="s">
        <v>12596</v>
      </c>
      <c r="G2175" t="s">
        <v>1940</v>
      </c>
    </row>
    <row r="2176" spans="1:7">
      <c r="A2176" t="s">
        <v>8707</v>
      </c>
      <c r="B2176" t="s">
        <v>12423</v>
      </c>
      <c r="C2176" t="s">
        <v>12545</v>
      </c>
      <c r="D2176" t="s">
        <v>12561</v>
      </c>
      <c r="E2176" t="s">
        <v>5440</v>
      </c>
      <c r="F2176" t="s">
        <v>12595</v>
      </c>
      <c r="G2176" t="s">
        <v>1900</v>
      </c>
    </row>
    <row r="2177" spans="1:7">
      <c r="A2177" t="s">
        <v>8708</v>
      </c>
      <c r="B2177" t="s">
        <v>12423</v>
      </c>
      <c r="C2177" t="s">
        <v>12545</v>
      </c>
      <c r="D2177" t="s">
        <v>12554</v>
      </c>
      <c r="E2177" t="s">
        <v>5441</v>
      </c>
      <c r="F2177" t="s">
        <v>12596</v>
      </c>
      <c r="G2177" t="s">
        <v>1667</v>
      </c>
    </row>
    <row r="2178" spans="1:7">
      <c r="A2178" t="s">
        <v>8709</v>
      </c>
      <c r="B2178" t="s">
        <v>12449</v>
      </c>
      <c r="C2178" t="s">
        <v>12547</v>
      </c>
      <c r="D2178" t="s">
        <v>12581</v>
      </c>
      <c r="E2178" t="s">
        <v>5450</v>
      </c>
      <c r="F2178" t="s">
        <v>12595</v>
      </c>
      <c r="G2178" t="s">
        <v>1940</v>
      </c>
    </row>
    <row r="2179" spans="1:7">
      <c r="A2179" t="s">
        <v>8710</v>
      </c>
      <c r="B2179" t="s">
        <v>12449</v>
      </c>
      <c r="C2179" t="s">
        <v>12547</v>
      </c>
      <c r="D2179" t="s">
        <v>12580</v>
      </c>
      <c r="E2179" t="s">
        <v>5450</v>
      </c>
      <c r="F2179" t="s">
        <v>12595</v>
      </c>
      <c r="G2179" t="s">
        <v>12918</v>
      </c>
    </row>
    <row r="2180" spans="1:7">
      <c r="A2180" t="s">
        <v>8711</v>
      </c>
      <c r="C2180" t="s">
        <v>12542</v>
      </c>
      <c r="D2180" t="s">
        <v>12550</v>
      </c>
      <c r="E2180" t="s">
        <v>5450</v>
      </c>
      <c r="F2180" t="s">
        <v>12596</v>
      </c>
      <c r="G2180" t="s">
        <v>12919</v>
      </c>
    </row>
    <row r="2181" spans="1:7">
      <c r="A2181" t="s">
        <v>6707</v>
      </c>
      <c r="C2181" t="s">
        <v>12542</v>
      </c>
      <c r="D2181" t="s">
        <v>12550</v>
      </c>
      <c r="E2181" t="s">
        <v>5442</v>
      </c>
      <c r="F2181" t="s">
        <v>12595</v>
      </c>
      <c r="G2181" t="s">
        <v>12920</v>
      </c>
    </row>
    <row r="2182" spans="1:7">
      <c r="A2182" t="s">
        <v>8712</v>
      </c>
      <c r="C2182" t="s">
        <v>12542</v>
      </c>
      <c r="D2182" t="s">
        <v>12550</v>
      </c>
      <c r="E2182" t="s">
        <v>5442</v>
      </c>
      <c r="F2182" t="s">
        <v>12596</v>
      </c>
      <c r="G2182" t="s">
        <v>1884</v>
      </c>
    </row>
    <row r="2183" spans="1:7">
      <c r="A2183" t="s">
        <v>8713</v>
      </c>
      <c r="B2183" t="s">
        <v>12423</v>
      </c>
      <c r="C2183" t="s">
        <v>12545</v>
      </c>
      <c r="D2183" t="s">
        <v>12552</v>
      </c>
      <c r="E2183" t="s">
        <v>5450</v>
      </c>
      <c r="F2183" t="s">
        <v>12596</v>
      </c>
      <c r="G2183" t="s">
        <v>1940</v>
      </c>
    </row>
    <row r="2184" spans="1:7">
      <c r="A2184" t="s">
        <v>8714</v>
      </c>
      <c r="B2184" t="s">
        <v>12423</v>
      </c>
      <c r="C2184" t="s">
        <v>12548</v>
      </c>
      <c r="D2184" t="s">
        <v>12569</v>
      </c>
      <c r="E2184" t="s">
        <v>5442</v>
      </c>
      <c r="F2184" t="s">
        <v>12595</v>
      </c>
      <c r="G2184" t="s">
        <v>1900</v>
      </c>
    </row>
    <row r="2185" spans="1:7">
      <c r="A2185" t="s">
        <v>8715</v>
      </c>
      <c r="C2185" t="s">
        <v>12543</v>
      </c>
      <c r="D2185" t="s">
        <v>12543</v>
      </c>
      <c r="E2185" t="s">
        <v>5439</v>
      </c>
      <c r="F2185" t="s">
        <v>12543</v>
      </c>
    </row>
    <row r="2186" spans="1:7">
      <c r="A2186" t="s">
        <v>8716</v>
      </c>
      <c r="B2186" t="s">
        <v>12423</v>
      </c>
      <c r="C2186" t="s">
        <v>12542</v>
      </c>
      <c r="D2186" t="s">
        <v>12565</v>
      </c>
      <c r="E2186" t="s">
        <v>5450</v>
      </c>
      <c r="F2186" t="s">
        <v>12596</v>
      </c>
      <c r="G2186" t="s">
        <v>1940</v>
      </c>
    </row>
    <row r="2187" spans="1:7">
      <c r="A2187" t="s">
        <v>8717</v>
      </c>
      <c r="B2187" t="s">
        <v>12427</v>
      </c>
      <c r="C2187" t="s">
        <v>12542</v>
      </c>
      <c r="D2187" t="s">
        <v>12565</v>
      </c>
      <c r="E2187" t="s">
        <v>5437</v>
      </c>
      <c r="F2187" t="s">
        <v>12596</v>
      </c>
      <c r="G2187" t="s">
        <v>1940</v>
      </c>
    </row>
    <row r="2188" spans="1:7">
      <c r="A2188" t="s">
        <v>8718</v>
      </c>
      <c r="C2188" t="s">
        <v>12543</v>
      </c>
      <c r="D2188" t="s">
        <v>12543</v>
      </c>
      <c r="E2188" t="s">
        <v>5439</v>
      </c>
      <c r="F2188" t="s">
        <v>12543</v>
      </c>
    </row>
    <row r="2189" spans="1:7">
      <c r="A2189" t="s">
        <v>8719</v>
      </c>
      <c r="B2189" t="s">
        <v>12425</v>
      </c>
      <c r="C2189" t="s">
        <v>12545</v>
      </c>
      <c r="D2189" t="s">
        <v>12570</v>
      </c>
      <c r="E2189" t="s">
        <v>5440</v>
      </c>
      <c r="F2189" t="s">
        <v>12596</v>
      </c>
      <c r="G2189" t="s">
        <v>12921</v>
      </c>
    </row>
    <row r="2190" spans="1:7">
      <c r="A2190" t="s">
        <v>8720</v>
      </c>
      <c r="B2190" t="s">
        <v>12432</v>
      </c>
      <c r="C2190" t="s">
        <v>12545</v>
      </c>
      <c r="D2190" t="s">
        <v>12570</v>
      </c>
      <c r="E2190" t="s">
        <v>5440</v>
      </c>
      <c r="F2190" t="s">
        <v>12596</v>
      </c>
      <c r="G2190" t="s">
        <v>12600</v>
      </c>
    </row>
    <row r="2191" spans="1:7">
      <c r="A2191" t="s">
        <v>8721</v>
      </c>
      <c r="B2191" t="s">
        <v>12432</v>
      </c>
      <c r="C2191" t="s">
        <v>12545</v>
      </c>
      <c r="D2191" t="s">
        <v>12550</v>
      </c>
      <c r="E2191" t="s">
        <v>5450</v>
      </c>
      <c r="F2191" t="s">
        <v>12596</v>
      </c>
      <c r="G2191" t="s">
        <v>1667</v>
      </c>
    </row>
    <row r="2192" spans="1:7">
      <c r="A2192" t="s">
        <v>8722</v>
      </c>
      <c r="B2192" t="s">
        <v>12425</v>
      </c>
      <c r="C2192" t="s">
        <v>12546</v>
      </c>
      <c r="D2192" t="s">
        <v>12570</v>
      </c>
      <c r="E2192" t="s">
        <v>5440</v>
      </c>
      <c r="F2192" t="s">
        <v>12596</v>
      </c>
      <c r="G2192" t="s">
        <v>12888</v>
      </c>
    </row>
    <row r="2193" spans="1:7">
      <c r="A2193" t="s">
        <v>8723</v>
      </c>
      <c r="B2193" t="s">
        <v>12423</v>
      </c>
      <c r="C2193" t="s">
        <v>12542</v>
      </c>
      <c r="D2193" t="s">
        <v>12565</v>
      </c>
      <c r="E2193" t="s">
        <v>5450</v>
      </c>
      <c r="F2193" t="s">
        <v>12596</v>
      </c>
      <c r="G2193" t="s">
        <v>12600</v>
      </c>
    </row>
    <row r="2194" spans="1:7">
      <c r="A2194" t="s">
        <v>8724</v>
      </c>
      <c r="B2194" t="s">
        <v>12423</v>
      </c>
      <c r="C2194" t="s">
        <v>12546</v>
      </c>
      <c r="D2194" t="s">
        <v>12575</v>
      </c>
      <c r="E2194" t="s">
        <v>5450</v>
      </c>
      <c r="F2194" t="s">
        <v>12595</v>
      </c>
      <c r="G2194" t="s">
        <v>1900</v>
      </c>
    </row>
    <row r="2195" spans="1:7">
      <c r="A2195" t="s">
        <v>8725</v>
      </c>
      <c r="C2195" t="s">
        <v>12544</v>
      </c>
      <c r="D2195" t="s">
        <v>12552</v>
      </c>
      <c r="E2195" t="s">
        <v>5440</v>
      </c>
      <c r="F2195" t="s">
        <v>12595</v>
      </c>
      <c r="G2195" t="s">
        <v>12922</v>
      </c>
    </row>
    <row r="2196" spans="1:7">
      <c r="A2196" t="s">
        <v>8726</v>
      </c>
      <c r="B2196" t="s">
        <v>12423</v>
      </c>
      <c r="C2196" t="s">
        <v>12548</v>
      </c>
      <c r="D2196" t="s">
        <v>12559</v>
      </c>
      <c r="E2196" t="s">
        <v>5437</v>
      </c>
      <c r="F2196" t="s">
        <v>12595</v>
      </c>
      <c r="G2196" t="s">
        <v>12923</v>
      </c>
    </row>
    <row r="2197" spans="1:7">
      <c r="A2197" t="s">
        <v>8727</v>
      </c>
      <c r="B2197" t="s">
        <v>12423</v>
      </c>
      <c r="C2197" t="s">
        <v>12547</v>
      </c>
      <c r="D2197" t="s">
        <v>12571</v>
      </c>
      <c r="E2197" t="s">
        <v>5442</v>
      </c>
      <c r="F2197" t="s">
        <v>12595</v>
      </c>
      <c r="G2197" t="s">
        <v>1667</v>
      </c>
    </row>
    <row r="2198" spans="1:7">
      <c r="A2198" t="s">
        <v>8728</v>
      </c>
      <c r="B2198" t="s">
        <v>12423</v>
      </c>
      <c r="C2198" t="s">
        <v>12548</v>
      </c>
      <c r="D2198" t="s">
        <v>12559</v>
      </c>
      <c r="E2198" t="s">
        <v>5440</v>
      </c>
      <c r="F2198" t="s">
        <v>12595</v>
      </c>
      <c r="G2198" t="s">
        <v>12924</v>
      </c>
    </row>
    <row r="2199" spans="1:7">
      <c r="A2199" t="s">
        <v>8729</v>
      </c>
      <c r="C2199" t="s">
        <v>12544</v>
      </c>
      <c r="D2199" t="s">
        <v>12551</v>
      </c>
      <c r="E2199" t="s">
        <v>5440</v>
      </c>
      <c r="F2199" t="s">
        <v>12595</v>
      </c>
      <c r="G2199" t="s">
        <v>1900</v>
      </c>
    </row>
    <row r="2200" spans="1:7">
      <c r="A2200" t="s">
        <v>8730</v>
      </c>
      <c r="B2200" t="s">
        <v>12423</v>
      </c>
      <c r="C2200" t="s">
        <v>12545</v>
      </c>
      <c r="D2200" t="s">
        <v>12552</v>
      </c>
      <c r="E2200" t="s">
        <v>5441</v>
      </c>
      <c r="F2200" t="s">
        <v>12596</v>
      </c>
      <c r="G2200" t="s">
        <v>1940</v>
      </c>
    </row>
    <row r="2201" spans="1:7">
      <c r="A2201" t="s">
        <v>8731</v>
      </c>
      <c r="C2201" t="s">
        <v>12543</v>
      </c>
      <c r="D2201" t="s">
        <v>12543</v>
      </c>
      <c r="E2201" t="s">
        <v>5439</v>
      </c>
      <c r="F2201" t="s">
        <v>12543</v>
      </c>
    </row>
    <row r="2202" spans="1:7">
      <c r="A2202" t="s">
        <v>8732</v>
      </c>
      <c r="B2202" t="s">
        <v>12423</v>
      </c>
      <c r="C2202" t="s">
        <v>12545</v>
      </c>
      <c r="D2202" t="s">
        <v>12570</v>
      </c>
      <c r="E2202" t="s">
        <v>5441</v>
      </c>
      <c r="F2202" t="s">
        <v>12595</v>
      </c>
      <c r="G2202" t="s">
        <v>12925</v>
      </c>
    </row>
    <row r="2203" spans="1:7">
      <c r="A2203" t="s">
        <v>8733</v>
      </c>
      <c r="B2203" t="s">
        <v>12437</v>
      </c>
      <c r="C2203" t="s">
        <v>12545</v>
      </c>
      <c r="D2203" t="s">
        <v>12570</v>
      </c>
      <c r="E2203" t="s">
        <v>5441</v>
      </c>
      <c r="F2203" t="s">
        <v>12595</v>
      </c>
      <c r="G2203" t="s">
        <v>1667</v>
      </c>
    </row>
    <row r="2204" spans="1:7">
      <c r="A2204" t="s">
        <v>8734</v>
      </c>
      <c r="C2204" t="s">
        <v>12543</v>
      </c>
      <c r="D2204" t="s">
        <v>12543</v>
      </c>
      <c r="E2204" t="s">
        <v>5439</v>
      </c>
      <c r="F2204" t="s">
        <v>12543</v>
      </c>
    </row>
    <row r="2205" spans="1:7">
      <c r="A2205" t="s">
        <v>8735</v>
      </c>
      <c r="C2205" t="s">
        <v>12547</v>
      </c>
      <c r="D2205" t="s">
        <v>12568</v>
      </c>
      <c r="E2205" t="s">
        <v>5440</v>
      </c>
      <c r="F2205" t="s">
        <v>12594</v>
      </c>
      <c r="G2205" t="s">
        <v>12926</v>
      </c>
    </row>
    <row r="2206" spans="1:7">
      <c r="A2206" t="s">
        <v>8736</v>
      </c>
      <c r="C2206" t="s">
        <v>12547</v>
      </c>
      <c r="D2206" t="s">
        <v>12568</v>
      </c>
      <c r="E2206" t="s">
        <v>5440</v>
      </c>
      <c r="F2206" t="s">
        <v>12594</v>
      </c>
      <c r="G2206" t="s">
        <v>12926</v>
      </c>
    </row>
    <row r="2207" spans="1:7">
      <c r="A2207" t="s">
        <v>8737</v>
      </c>
      <c r="C2207" t="s">
        <v>12547</v>
      </c>
      <c r="D2207" t="s">
        <v>12568</v>
      </c>
      <c r="E2207" t="s">
        <v>5440</v>
      </c>
      <c r="F2207" t="s">
        <v>12594</v>
      </c>
      <c r="G2207" t="s">
        <v>12926</v>
      </c>
    </row>
    <row r="2208" spans="1:7">
      <c r="A2208" t="s">
        <v>8738</v>
      </c>
      <c r="C2208" t="s">
        <v>12547</v>
      </c>
      <c r="D2208" t="s">
        <v>12568</v>
      </c>
      <c r="E2208" t="s">
        <v>5440</v>
      </c>
      <c r="F2208" t="s">
        <v>12594</v>
      </c>
      <c r="G2208" t="s">
        <v>12926</v>
      </c>
    </row>
    <row r="2209" spans="1:7">
      <c r="A2209" t="s">
        <v>8739</v>
      </c>
      <c r="C2209" t="s">
        <v>12547</v>
      </c>
      <c r="D2209" t="s">
        <v>12568</v>
      </c>
      <c r="E2209" t="s">
        <v>5440</v>
      </c>
      <c r="F2209" t="s">
        <v>12594</v>
      </c>
      <c r="G2209" t="s">
        <v>12926</v>
      </c>
    </row>
    <row r="2210" spans="1:7">
      <c r="A2210" t="s">
        <v>8740</v>
      </c>
      <c r="C2210" t="s">
        <v>12547</v>
      </c>
      <c r="D2210" t="s">
        <v>12581</v>
      </c>
      <c r="E2210" t="s">
        <v>5442</v>
      </c>
      <c r="F2210" t="s">
        <v>12595</v>
      </c>
      <c r="G2210" t="s">
        <v>1900</v>
      </c>
    </row>
    <row r="2211" spans="1:7">
      <c r="A2211" t="s">
        <v>8741</v>
      </c>
      <c r="C2211" t="s">
        <v>12547</v>
      </c>
      <c r="D2211" t="s">
        <v>12571</v>
      </c>
      <c r="E2211" t="s">
        <v>5440</v>
      </c>
      <c r="F2211" t="s">
        <v>12595</v>
      </c>
      <c r="G2211" t="s">
        <v>12927</v>
      </c>
    </row>
    <row r="2212" spans="1:7">
      <c r="A2212" t="s">
        <v>8742</v>
      </c>
      <c r="C2212" t="s">
        <v>12544</v>
      </c>
      <c r="D2212" t="s">
        <v>12574</v>
      </c>
      <c r="E2212" t="s">
        <v>5440</v>
      </c>
      <c r="F2212" t="s">
        <v>12595</v>
      </c>
      <c r="G2212" t="s">
        <v>12928</v>
      </c>
    </row>
    <row r="2213" spans="1:7">
      <c r="A2213" t="s">
        <v>8743</v>
      </c>
      <c r="C2213" t="s">
        <v>12544</v>
      </c>
      <c r="D2213" t="s">
        <v>12563</v>
      </c>
      <c r="E2213" t="s">
        <v>5440</v>
      </c>
      <c r="F2213" t="s">
        <v>12595</v>
      </c>
      <c r="G2213" t="s">
        <v>12929</v>
      </c>
    </row>
    <row r="2214" spans="1:7">
      <c r="A2214" t="s">
        <v>8744</v>
      </c>
      <c r="C2214" t="s">
        <v>12544</v>
      </c>
      <c r="D2214" t="s">
        <v>12563</v>
      </c>
      <c r="E2214" t="s">
        <v>5440</v>
      </c>
      <c r="F2214" t="s">
        <v>12595</v>
      </c>
      <c r="G2214" t="s">
        <v>12930</v>
      </c>
    </row>
    <row r="2215" spans="1:7">
      <c r="A2215" t="s">
        <v>8745</v>
      </c>
      <c r="C2215" t="s">
        <v>12544</v>
      </c>
      <c r="D2215" t="s">
        <v>12563</v>
      </c>
      <c r="E2215" t="s">
        <v>5440</v>
      </c>
      <c r="F2215" t="s">
        <v>12595</v>
      </c>
      <c r="G2215" t="s">
        <v>12931</v>
      </c>
    </row>
    <row r="2216" spans="1:7">
      <c r="A2216" t="s">
        <v>8746</v>
      </c>
      <c r="B2216" t="s">
        <v>12423</v>
      </c>
      <c r="C2216" t="s">
        <v>12544</v>
      </c>
      <c r="D2216" t="s">
        <v>12563</v>
      </c>
      <c r="E2216" t="s">
        <v>5440</v>
      </c>
      <c r="F2216" t="s">
        <v>12595</v>
      </c>
      <c r="G2216" t="s">
        <v>12932</v>
      </c>
    </row>
    <row r="2217" spans="1:7">
      <c r="A2217" t="s">
        <v>8747</v>
      </c>
      <c r="C2217" t="s">
        <v>12544</v>
      </c>
      <c r="D2217" t="s">
        <v>12563</v>
      </c>
      <c r="E2217" t="s">
        <v>5440</v>
      </c>
      <c r="F2217" t="s">
        <v>12595</v>
      </c>
      <c r="G2217" t="s">
        <v>12600</v>
      </c>
    </row>
    <row r="2218" spans="1:7">
      <c r="A2218" t="s">
        <v>8748</v>
      </c>
      <c r="C2218" t="s">
        <v>12544</v>
      </c>
      <c r="D2218" t="s">
        <v>12551</v>
      </c>
      <c r="E2218" t="s">
        <v>5440</v>
      </c>
      <c r="F2218" t="s">
        <v>12595</v>
      </c>
      <c r="G2218" t="s">
        <v>12933</v>
      </c>
    </row>
    <row r="2219" spans="1:7">
      <c r="A2219" t="s">
        <v>8749</v>
      </c>
      <c r="C2219" t="s">
        <v>12544</v>
      </c>
      <c r="D2219" t="s">
        <v>12551</v>
      </c>
      <c r="E2219" t="s">
        <v>5440</v>
      </c>
      <c r="F2219" t="s">
        <v>12595</v>
      </c>
      <c r="G2219" t="s">
        <v>12934</v>
      </c>
    </row>
    <row r="2220" spans="1:7">
      <c r="A2220" t="s">
        <v>8750</v>
      </c>
      <c r="C2220" t="s">
        <v>12544</v>
      </c>
      <c r="D2220" t="s">
        <v>12551</v>
      </c>
      <c r="E2220" t="s">
        <v>5440</v>
      </c>
      <c r="F2220" t="s">
        <v>12595</v>
      </c>
      <c r="G2220" t="s">
        <v>12935</v>
      </c>
    </row>
    <row r="2221" spans="1:7">
      <c r="A2221" t="s">
        <v>8751</v>
      </c>
      <c r="C2221" t="s">
        <v>12544</v>
      </c>
      <c r="D2221" t="s">
        <v>12563</v>
      </c>
      <c r="E2221" t="s">
        <v>5440</v>
      </c>
      <c r="F2221" t="s">
        <v>12595</v>
      </c>
      <c r="G2221" t="s">
        <v>12600</v>
      </c>
    </row>
    <row r="2222" spans="1:7">
      <c r="A2222" t="s">
        <v>8752</v>
      </c>
      <c r="C2222" t="s">
        <v>12544</v>
      </c>
      <c r="D2222" t="s">
        <v>12551</v>
      </c>
      <c r="E2222" t="s">
        <v>5440</v>
      </c>
      <c r="F2222" t="s">
        <v>12597</v>
      </c>
      <c r="G2222" t="s">
        <v>12936</v>
      </c>
    </row>
    <row r="2223" spans="1:7">
      <c r="A2223" t="s">
        <v>8753</v>
      </c>
      <c r="B2223" t="s">
        <v>12423</v>
      </c>
      <c r="C2223" t="s">
        <v>12544</v>
      </c>
      <c r="D2223" t="s">
        <v>12563</v>
      </c>
      <c r="E2223" t="s">
        <v>5440</v>
      </c>
      <c r="F2223" t="s">
        <v>12595</v>
      </c>
      <c r="G2223" t="s">
        <v>12937</v>
      </c>
    </row>
    <row r="2224" spans="1:7">
      <c r="A2224" t="s">
        <v>8754</v>
      </c>
      <c r="C2224" t="s">
        <v>12544</v>
      </c>
      <c r="D2224" t="s">
        <v>12563</v>
      </c>
      <c r="E2224" t="s">
        <v>5440</v>
      </c>
      <c r="F2224" t="s">
        <v>12595</v>
      </c>
      <c r="G2224" t="s">
        <v>12938</v>
      </c>
    </row>
    <row r="2225" spans="1:7">
      <c r="A2225" t="s">
        <v>8755</v>
      </c>
      <c r="C2225" t="s">
        <v>12544</v>
      </c>
      <c r="D2225" t="s">
        <v>12563</v>
      </c>
      <c r="E2225" t="s">
        <v>5440</v>
      </c>
      <c r="F2225" t="s">
        <v>12595</v>
      </c>
      <c r="G2225" t="s">
        <v>12939</v>
      </c>
    </row>
    <row r="2226" spans="1:7">
      <c r="A2226" t="s">
        <v>8756</v>
      </c>
      <c r="C2226" t="s">
        <v>12543</v>
      </c>
      <c r="D2226" t="s">
        <v>12543</v>
      </c>
      <c r="E2226" t="s">
        <v>5439</v>
      </c>
      <c r="F2226" t="s">
        <v>12543</v>
      </c>
    </row>
    <row r="2227" spans="1:7">
      <c r="A2227" t="s">
        <v>8757</v>
      </c>
      <c r="C2227" t="s">
        <v>12544</v>
      </c>
      <c r="D2227" t="s">
        <v>12551</v>
      </c>
      <c r="E2227" t="s">
        <v>5440</v>
      </c>
      <c r="F2227" t="s">
        <v>12595</v>
      </c>
      <c r="G2227" t="s">
        <v>12940</v>
      </c>
    </row>
    <row r="2228" spans="1:7">
      <c r="A2228" t="s">
        <v>8758</v>
      </c>
      <c r="C2228" t="s">
        <v>12544</v>
      </c>
      <c r="D2228" t="s">
        <v>12551</v>
      </c>
      <c r="E2228" t="s">
        <v>5440</v>
      </c>
      <c r="F2228" t="s">
        <v>12595</v>
      </c>
      <c r="G2228" t="s">
        <v>12940</v>
      </c>
    </row>
    <row r="2229" spans="1:7">
      <c r="A2229" t="s">
        <v>8759</v>
      </c>
      <c r="C2229" t="s">
        <v>12544</v>
      </c>
      <c r="D2229" t="s">
        <v>12551</v>
      </c>
      <c r="E2229" t="s">
        <v>5440</v>
      </c>
      <c r="F2229" t="s">
        <v>12595</v>
      </c>
      <c r="G2229" t="s">
        <v>12940</v>
      </c>
    </row>
    <row r="2230" spans="1:7">
      <c r="A2230" t="s">
        <v>8760</v>
      </c>
      <c r="C2230" t="s">
        <v>12544</v>
      </c>
      <c r="D2230" t="s">
        <v>12551</v>
      </c>
      <c r="E2230" t="s">
        <v>5440</v>
      </c>
      <c r="F2230" t="s">
        <v>12595</v>
      </c>
      <c r="G2230" t="s">
        <v>12940</v>
      </c>
    </row>
    <row r="2231" spans="1:7">
      <c r="A2231" t="s">
        <v>8761</v>
      </c>
      <c r="C2231" t="s">
        <v>12544</v>
      </c>
      <c r="D2231" t="s">
        <v>12551</v>
      </c>
      <c r="E2231" t="s">
        <v>5440</v>
      </c>
      <c r="F2231" t="s">
        <v>12595</v>
      </c>
      <c r="G2231" t="s">
        <v>12940</v>
      </c>
    </row>
    <row r="2232" spans="1:7">
      <c r="A2232" t="s">
        <v>8762</v>
      </c>
      <c r="C2232" t="s">
        <v>12544</v>
      </c>
      <c r="D2232" t="s">
        <v>12551</v>
      </c>
      <c r="E2232" t="s">
        <v>5440</v>
      </c>
      <c r="F2232" t="s">
        <v>12595</v>
      </c>
      <c r="G2232" t="s">
        <v>12940</v>
      </c>
    </row>
    <row r="2233" spans="1:7">
      <c r="A2233" t="s">
        <v>8763</v>
      </c>
      <c r="C2233" t="s">
        <v>12544</v>
      </c>
      <c r="D2233" t="s">
        <v>12551</v>
      </c>
      <c r="E2233" t="s">
        <v>5440</v>
      </c>
      <c r="F2233" t="s">
        <v>12595</v>
      </c>
      <c r="G2233" t="s">
        <v>12940</v>
      </c>
    </row>
    <row r="2234" spans="1:7">
      <c r="A2234" t="s">
        <v>8764</v>
      </c>
      <c r="C2234" t="s">
        <v>12544</v>
      </c>
      <c r="D2234" t="s">
        <v>12551</v>
      </c>
      <c r="E2234" t="s">
        <v>5440</v>
      </c>
      <c r="F2234" t="s">
        <v>12595</v>
      </c>
      <c r="G2234" t="s">
        <v>12940</v>
      </c>
    </row>
    <row r="2235" spans="1:7">
      <c r="A2235" t="s">
        <v>8765</v>
      </c>
      <c r="C2235" t="s">
        <v>12544</v>
      </c>
      <c r="D2235" t="s">
        <v>12551</v>
      </c>
      <c r="E2235" t="s">
        <v>5440</v>
      </c>
      <c r="F2235" t="s">
        <v>12595</v>
      </c>
      <c r="G2235" t="s">
        <v>12940</v>
      </c>
    </row>
    <row r="2236" spans="1:7">
      <c r="A2236" t="s">
        <v>8766</v>
      </c>
      <c r="C2236" t="s">
        <v>12544</v>
      </c>
      <c r="D2236" t="s">
        <v>12551</v>
      </c>
      <c r="E2236" t="s">
        <v>5440</v>
      </c>
      <c r="F2236" t="s">
        <v>12595</v>
      </c>
      <c r="G2236" t="s">
        <v>12940</v>
      </c>
    </row>
    <row r="2237" spans="1:7">
      <c r="A2237" t="s">
        <v>8767</v>
      </c>
      <c r="C2237" t="s">
        <v>12544</v>
      </c>
      <c r="D2237" t="s">
        <v>12551</v>
      </c>
      <c r="E2237" t="s">
        <v>5440</v>
      </c>
      <c r="F2237" t="s">
        <v>12595</v>
      </c>
      <c r="G2237" t="s">
        <v>12940</v>
      </c>
    </row>
    <row r="2238" spans="1:7">
      <c r="A2238" t="s">
        <v>8768</v>
      </c>
      <c r="C2238" t="s">
        <v>12544</v>
      </c>
      <c r="D2238" t="s">
        <v>12551</v>
      </c>
      <c r="E2238" t="s">
        <v>5440</v>
      </c>
      <c r="F2238" t="s">
        <v>12595</v>
      </c>
      <c r="G2238" t="s">
        <v>12940</v>
      </c>
    </row>
    <row r="2239" spans="1:7">
      <c r="A2239" t="s">
        <v>8769</v>
      </c>
      <c r="C2239" t="s">
        <v>12544</v>
      </c>
      <c r="D2239" t="s">
        <v>12551</v>
      </c>
      <c r="E2239" t="s">
        <v>5440</v>
      </c>
      <c r="F2239" t="s">
        <v>12595</v>
      </c>
      <c r="G2239" t="s">
        <v>12940</v>
      </c>
    </row>
    <row r="2240" spans="1:7">
      <c r="A2240" t="s">
        <v>8770</v>
      </c>
      <c r="C2240" t="s">
        <v>12544</v>
      </c>
      <c r="D2240" t="s">
        <v>12551</v>
      </c>
      <c r="E2240" t="s">
        <v>5440</v>
      </c>
      <c r="F2240" t="s">
        <v>12595</v>
      </c>
      <c r="G2240" t="s">
        <v>12940</v>
      </c>
    </row>
    <row r="2241" spans="1:7">
      <c r="A2241" t="s">
        <v>8771</v>
      </c>
      <c r="C2241" t="s">
        <v>12544</v>
      </c>
      <c r="D2241" t="s">
        <v>12551</v>
      </c>
      <c r="E2241" t="s">
        <v>5440</v>
      </c>
      <c r="F2241" t="s">
        <v>12595</v>
      </c>
      <c r="G2241" t="s">
        <v>12940</v>
      </c>
    </row>
    <row r="2242" spans="1:7">
      <c r="A2242" t="s">
        <v>8772</v>
      </c>
      <c r="C2242" t="s">
        <v>12544</v>
      </c>
      <c r="D2242" t="s">
        <v>12551</v>
      </c>
      <c r="E2242" t="s">
        <v>5440</v>
      </c>
      <c r="F2242" t="s">
        <v>12595</v>
      </c>
      <c r="G2242" t="s">
        <v>12940</v>
      </c>
    </row>
    <row r="2243" spans="1:7">
      <c r="A2243" t="s">
        <v>8773</v>
      </c>
      <c r="C2243" t="s">
        <v>12544</v>
      </c>
      <c r="D2243" t="s">
        <v>12551</v>
      </c>
      <c r="E2243" t="s">
        <v>5440</v>
      </c>
      <c r="F2243" t="s">
        <v>12595</v>
      </c>
      <c r="G2243" t="s">
        <v>12940</v>
      </c>
    </row>
    <row r="2244" spans="1:7">
      <c r="A2244" t="s">
        <v>8774</v>
      </c>
      <c r="C2244" t="s">
        <v>12544</v>
      </c>
      <c r="D2244" t="s">
        <v>12551</v>
      </c>
      <c r="E2244" t="s">
        <v>5440</v>
      </c>
      <c r="F2244" t="s">
        <v>12595</v>
      </c>
      <c r="G2244" t="s">
        <v>12940</v>
      </c>
    </row>
    <row r="2245" spans="1:7">
      <c r="A2245" t="s">
        <v>8775</v>
      </c>
      <c r="C2245" t="s">
        <v>12544</v>
      </c>
      <c r="D2245" t="s">
        <v>12551</v>
      </c>
      <c r="E2245" t="s">
        <v>5440</v>
      </c>
      <c r="F2245" t="s">
        <v>12595</v>
      </c>
      <c r="G2245" t="s">
        <v>12940</v>
      </c>
    </row>
    <row r="2246" spans="1:7">
      <c r="A2246" t="s">
        <v>8776</v>
      </c>
      <c r="C2246" t="s">
        <v>12544</v>
      </c>
      <c r="D2246" t="s">
        <v>12551</v>
      </c>
      <c r="E2246" t="s">
        <v>5440</v>
      </c>
      <c r="F2246" t="s">
        <v>12595</v>
      </c>
      <c r="G2246" t="s">
        <v>12940</v>
      </c>
    </row>
    <row r="2247" spans="1:7">
      <c r="A2247" t="s">
        <v>8777</v>
      </c>
      <c r="C2247" t="s">
        <v>12544</v>
      </c>
      <c r="D2247" t="s">
        <v>12551</v>
      </c>
      <c r="E2247" t="s">
        <v>5440</v>
      </c>
      <c r="F2247" t="s">
        <v>12595</v>
      </c>
      <c r="G2247" t="s">
        <v>12940</v>
      </c>
    </row>
    <row r="2248" spans="1:7">
      <c r="A2248" t="s">
        <v>8778</v>
      </c>
      <c r="C2248" t="s">
        <v>12544</v>
      </c>
      <c r="D2248" t="s">
        <v>12551</v>
      </c>
      <c r="E2248" t="s">
        <v>5440</v>
      </c>
      <c r="F2248" t="s">
        <v>12595</v>
      </c>
      <c r="G2248" t="s">
        <v>12940</v>
      </c>
    </row>
    <row r="2249" spans="1:7">
      <c r="A2249" t="s">
        <v>8779</v>
      </c>
      <c r="C2249" t="s">
        <v>12544</v>
      </c>
      <c r="D2249" t="s">
        <v>12551</v>
      </c>
      <c r="E2249" t="s">
        <v>5440</v>
      </c>
      <c r="F2249" t="s">
        <v>12595</v>
      </c>
      <c r="G2249" t="s">
        <v>12940</v>
      </c>
    </row>
    <row r="2250" spans="1:7">
      <c r="A2250" t="s">
        <v>8780</v>
      </c>
      <c r="C2250" t="s">
        <v>12544</v>
      </c>
      <c r="D2250" t="s">
        <v>12563</v>
      </c>
      <c r="E2250" t="s">
        <v>5440</v>
      </c>
      <c r="F2250" t="s">
        <v>12595</v>
      </c>
      <c r="G2250" t="s">
        <v>12941</v>
      </c>
    </row>
    <row r="2251" spans="1:7">
      <c r="A2251" t="s">
        <v>8781</v>
      </c>
      <c r="B2251" t="s">
        <v>12423</v>
      </c>
      <c r="C2251" t="s">
        <v>12548</v>
      </c>
      <c r="D2251" t="s">
        <v>12559</v>
      </c>
      <c r="E2251" t="s">
        <v>5440</v>
      </c>
      <c r="F2251" t="s">
        <v>12595</v>
      </c>
      <c r="G2251" t="s">
        <v>1940</v>
      </c>
    </row>
    <row r="2252" spans="1:7">
      <c r="A2252" t="s">
        <v>8782</v>
      </c>
      <c r="C2252" t="s">
        <v>12544</v>
      </c>
      <c r="D2252" t="s">
        <v>12563</v>
      </c>
      <c r="E2252" t="s">
        <v>5440</v>
      </c>
      <c r="F2252" t="s">
        <v>12595</v>
      </c>
      <c r="G2252" t="s">
        <v>12600</v>
      </c>
    </row>
    <row r="2253" spans="1:7">
      <c r="A2253" t="s">
        <v>8783</v>
      </c>
      <c r="C2253" t="s">
        <v>12544</v>
      </c>
      <c r="D2253" t="s">
        <v>12563</v>
      </c>
      <c r="E2253" t="s">
        <v>5440</v>
      </c>
      <c r="F2253" t="s">
        <v>12595</v>
      </c>
      <c r="G2253" t="s">
        <v>12942</v>
      </c>
    </row>
    <row r="2254" spans="1:7">
      <c r="A2254" t="s">
        <v>8784</v>
      </c>
      <c r="C2254" t="s">
        <v>12542</v>
      </c>
      <c r="D2254" t="s">
        <v>12550</v>
      </c>
      <c r="E2254" t="s">
        <v>5442</v>
      </c>
      <c r="F2254" t="s">
        <v>12594</v>
      </c>
      <c r="G2254" t="s">
        <v>1676</v>
      </c>
    </row>
    <row r="2255" spans="1:7">
      <c r="A2255" t="s">
        <v>8785</v>
      </c>
      <c r="C2255" t="s">
        <v>12543</v>
      </c>
      <c r="D2255" t="s">
        <v>12543</v>
      </c>
      <c r="E2255" t="s">
        <v>5439</v>
      </c>
      <c r="F2255" t="s">
        <v>12543</v>
      </c>
    </row>
    <row r="2256" spans="1:7">
      <c r="A2256" t="s">
        <v>8786</v>
      </c>
      <c r="B2256" t="s">
        <v>12423</v>
      </c>
      <c r="C2256" t="s">
        <v>12546</v>
      </c>
      <c r="D2256" t="s">
        <v>12570</v>
      </c>
      <c r="E2256" t="s">
        <v>5437</v>
      </c>
      <c r="F2256" t="s">
        <v>12595</v>
      </c>
      <c r="G2256" t="s">
        <v>1940</v>
      </c>
    </row>
    <row r="2257" spans="1:7">
      <c r="A2257" t="s">
        <v>8787</v>
      </c>
      <c r="B2257" t="s">
        <v>12437</v>
      </c>
      <c r="C2257" t="s">
        <v>12545</v>
      </c>
      <c r="D2257" t="s">
        <v>12570</v>
      </c>
      <c r="E2257" t="s">
        <v>5437</v>
      </c>
      <c r="F2257" t="s">
        <v>12595</v>
      </c>
      <c r="G2257" t="s">
        <v>1667</v>
      </c>
    </row>
    <row r="2258" spans="1:7">
      <c r="A2258" t="s">
        <v>8788</v>
      </c>
      <c r="B2258" t="s">
        <v>12423</v>
      </c>
      <c r="C2258" t="s">
        <v>12546</v>
      </c>
      <c r="D2258" t="s">
        <v>12570</v>
      </c>
      <c r="E2258" t="s">
        <v>5437</v>
      </c>
      <c r="F2258" t="s">
        <v>12595</v>
      </c>
      <c r="G2258" t="s">
        <v>12943</v>
      </c>
    </row>
    <row r="2259" spans="1:7">
      <c r="A2259" t="s">
        <v>8789</v>
      </c>
      <c r="C2259" t="s">
        <v>12547</v>
      </c>
      <c r="D2259" t="s">
        <v>12581</v>
      </c>
      <c r="E2259" t="s">
        <v>5440</v>
      </c>
      <c r="F2259" t="s">
        <v>12597</v>
      </c>
      <c r="G2259" t="s">
        <v>12944</v>
      </c>
    </row>
    <row r="2260" spans="1:7">
      <c r="A2260" t="s">
        <v>8790</v>
      </c>
      <c r="C2260" t="s">
        <v>12547</v>
      </c>
      <c r="D2260" t="s">
        <v>12558</v>
      </c>
      <c r="E2260" t="s">
        <v>5440</v>
      </c>
      <c r="F2260" t="s">
        <v>12597</v>
      </c>
    </row>
    <row r="2261" spans="1:7">
      <c r="A2261" t="s">
        <v>8791</v>
      </c>
      <c r="B2261" t="s">
        <v>12449</v>
      </c>
      <c r="C2261" t="s">
        <v>12547</v>
      </c>
      <c r="D2261" t="s">
        <v>12580</v>
      </c>
      <c r="E2261" t="s">
        <v>5450</v>
      </c>
      <c r="F2261" t="s">
        <v>12595</v>
      </c>
      <c r="G2261" t="s">
        <v>12945</v>
      </c>
    </row>
    <row r="2262" spans="1:7">
      <c r="A2262" t="s">
        <v>8792</v>
      </c>
      <c r="B2262" t="s">
        <v>12428</v>
      </c>
      <c r="C2262" t="s">
        <v>12545</v>
      </c>
      <c r="D2262" t="s">
        <v>12573</v>
      </c>
      <c r="E2262" t="s">
        <v>5441</v>
      </c>
      <c r="F2262" t="s">
        <v>12595</v>
      </c>
      <c r="G2262" t="s">
        <v>1940</v>
      </c>
    </row>
    <row r="2263" spans="1:7">
      <c r="A2263" t="s">
        <v>8793</v>
      </c>
      <c r="B2263" t="s">
        <v>12423</v>
      </c>
      <c r="C2263" t="s">
        <v>12546</v>
      </c>
      <c r="D2263" t="s">
        <v>12555</v>
      </c>
      <c r="E2263" t="s">
        <v>5441</v>
      </c>
      <c r="F2263" t="s">
        <v>12596</v>
      </c>
      <c r="G2263" t="s">
        <v>1940</v>
      </c>
    </row>
    <row r="2264" spans="1:7">
      <c r="A2264" t="s">
        <v>8794</v>
      </c>
      <c r="B2264" t="s">
        <v>12423</v>
      </c>
      <c r="C2264" t="s">
        <v>12542</v>
      </c>
      <c r="D2264" t="s">
        <v>12550</v>
      </c>
      <c r="E2264" t="s">
        <v>5450</v>
      </c>
      <c r="F2264" t="s">
        <v>12596</v>
      </c>
      <c r="G2264" t="s">
        <v>1940</v>
      </c>
    </row>
    <row r="2265" spans="1:7">
      <c r="A2265" t="s">
        <v>8795</v>
      </c>
      <c r="C2265" t="s">
        <v>12542</v>
      </c>
      <c r="D2265" t="s">
        <v>12550</v>
      </c>
      <c r="E2265" t="s">
        <v>5441</v>
      </c>
      <c r="F2265" t="s">
        <v>12596</v>
      </c>
      <c r="G2265" t="s">
        <v>12822</v>
      </c>
    </row>
    <row r="2266" spans="1:7">
      <c r="A2266" t="s">
        <v>8796</v>
      </c>
      <c r="C2266" t="s">
        <v>12543</v>
      </c>
      <c r="D2266" t="s">
        <v>12543</v>
      </c>
      <c r="E2266" t="s">
        <v>5439</v>
      </c>
      <c r="F2266" t="s">
        <v>12543</v>
      </c>
    </row>
    <row r="2267" spans="1:7">
      <c r="A2267" t="s">
        <v>8797</v>
      </c>
      <c r="B2267" t="s">
        <v>12423</v>
      </c>
      <c r="C2267" t="s">
        <v>12545</v>
      </c>
      <c r="D2267" t="s">
        <v>12569</v>
      </c>
      <c r="E2267" t="s">
        <v>5441</v>
      </c>
      <c r="F2267" t="s">
        <v>12596</v>
      </c>
      <c r="G2267" t="s">
        <v>1940</v>
      </c>
    </row>
    <row r="2268" spans="1:7">
      <c r="A2268" t="s">
        <v>8798</v>
      </c>
      <c r="B2268" t="s">
        <v>12423</v>
      </c>
      <c r="C2268" t="s">
        <v>12545</v>
      </c>
      <c r="D2268" t="s">
        <v>12569</v>
      </c>
      <c r="E2268" t="s">
        <v>5441</v>
      </c>
      <c r="F2268" t="s">
        <v>12596</v>
      </c>
      <c r="G2268" t="s">
        <v>1940</v>
      </c>
    </row>
    <row r="2269" spans="1:7">
      <c r="A2269" t="s">
        <v>8799</v>
      </c>
      <c r="B2269" t="s">
        <v>12435</v>
      </c>
      <c r="C2269" t="s">
        <v>12545</v>
      </c>
      <c r="D2269" t="s">
        <v>12569</v>
      </c>
      <c r="E2269" t="s">
        <v>5441</v>
      </c>
      <c r="F2269" t="s">
        <v>12596</v>
      </c>
      <c r="G2269" t="s">
        <v>1940</v>
      </c>
    </row>
    <row r="2270" spans="1:7">
      <c r="A2270" t="s">
        <v>8800</v>
      </c>
      <c r="B2270" t="s">
        <v>12427</v>
      </c>
      <c r="C2270" t="s">
        <v>12545</v>
      </c>
      <c r="D2270" t="s">
        <v>12569</v>
      </c>
      <c r="E2270" t="s">
        <v>5441</v>
      </c>
      <c r="F2270" t="s">
        <v>12596</v>
      </c>
      <c r="G2270" t="s">
        <v>1940</v>
      </c>
    </row>
    <row r="2271" spans="1:7">
      <c r="A2271" t="s">
        <v>8796</v>
      </c>
      <c r="C2271" t="s">
        <v>12543</v>
      </c>
      <c r="D2271" t="s">
        <v>12543</v>
      </c>
      <c r="E2271" t="s">
        <v>5439</v>
      </c>
      <c r="F2271" t="s">
        <v>12543</v>
      </c>
    </row>
    <row r="2272" spans="1:7">
      <c r="A2272" t="s">
        <v>8797</v>
      </c>
      <c r="B2272" t="s">
        <v>12423</v>
      </c>
      <c r="C2272" t="s">
        <v>12545</v>
      </c>
      <c r="D2272" t="s">
        <v>12569</v>
      </c>
      <c r="E2272" t="s">
        <v>5441</v>
      </c>
      <c r="F2272" t="s">
        <v>12596</v>
      </c>
      <c r="G2272" t="s">
        <v>1940</v>
      </c>
    </row>
    <row r="2273" spans="1:7">
      <c r="A2273" t="s">
        <v>8798</v>
      </c>
      <c r="B2273" t="s">
        <v>12423</v>
      </c>
      <c r="C2273" t="s">
        <v>12545</v>
      </c>
      <c r="D2273" t="s">
        <v>12569</v>
      </c>
      <c r="E2273" t="s">
        <v>5441</v>
      </c>
      <c r="F2273" t="s">
        <v>12596</v>
      </c>
      <c r="G2273" t="s">
        <v>1940</v>
      </c>
    </row>
    <row r="2274" spans="1:7">
      <c r="A2274" t="s">
        <v>8799</v>
      </c>
      <c r="B2274" t="s">
        <v>12435</v>
      </c>
      <c r="C2274" t="s">
        <v>12545</v>
      </c>
      <c r="D2274" t="s">
        <v>12569</v>
      </c>
      <c r="E2274" t="s">
        <v>5441</v>
      </c>
      <c r="F2274" t="s">
        <v>12596</v>
      </c>
      <c r="G2274" t="s">
        <v>1940</v>
      </c>
    </row>
    <row r="2275" spans="1:7">
      <c r="A2275" t="s">
        <v>8800</v>
      </c>
      <c r="B2275" t="s">
        <v>12427</v>
      </c>
      <c r="C2275" t="s">
        <v>12545</v>
      </c>
      <c r="D2275" t="s">
        <v>12569</v>
      </c>
      <c r="E2275" t="s">
        <v>5441</v>
      </c>
      <c r="F2275" t="s">
        <v>12596</v>
      </c>
      <c r="G2275" t="s">
        <v>1940</v>
      </c>
    </row>
    <row r="2276" spans="1:7">
      <c r="A2276" t="s">
        <v>8801</v>
      </c>
      <c r="C2276" t="s">
        <v>12543</v>
      </c>
      <c r="D2276" t="s">
        <v>12543</v>
      </c>
      <c r="E2276" t="s">
        <v>5439</v>
      </c>
      <c r="F2276" t="s">
        <v>12543</v>
      </c>
    </row>
    <row r="2277" spans="1:7">
      <c r="A2277" t="s">
        <v>8802</v>
      </c>
      <c r="B2277" t="s">
        <v>12423</v>
      </c>
      <c r="C2277" t="s">
        <v>12545</v>
      </c>
      <c r="D2277" t="s">
        <v>12552</v>
      </c>
      <c r="E2277" t="s">
        <v>5441</v>
      </c>
      <c r="F2277" t="s">
        <v>12595</v>
      </c>
      <c r="G2277" t="s">
        <v>1940</v>
      </c>
    </row>
    <row r="2278" spans="1:7">
      <c r="A2278" t="s">
        <v>8803</v>
      </c>
      <c r="B2278" t="s">
        <v>12435</v>
      </c>
      <c r="C2278" t="s">
        <v>12545</v>
      </c>
      <c r="D2278" t="s">
        <v>12552</v>
      </c>
      <c r="E2278" t="s">
        <v>5437</v>
      </c>
      <c r="F2278" t="s">
        <v>12595</v>
      </c>
      <c r="G2278" t="s">
        <v>1940</v>
      </c>
    </row>
    <row r="2279" spans="1:7">
      <c r="A2279" t="s">
        <v>8804</v>
      </c>
      <c r="B2279" t="s">
        <v>12436</v>
      </c>
      <c r="C2279" t="s">
        <v>12544</v>
      </c>
      <c r="D2279" t="s">
        <v>12552</v>
      </c>
      <c r="E2279" t="s">
        <v>5437</v>
      </c>
      <c r="F2279" t="s">
        <v>12595</v>
      </c>
      <c r="G2279" t="s">
        <v>1940</v>
      </c>
    </row>
    <row r="2280" spans="1:7">
      <c r="A2280" t="s">
        <v>8805</v>
      </c>
      <c r="B2280" t="s">
        <v>12424</v>
      </c>
      <c r="C2280" t="s">
        <v>12545</v>
      </c>
      <c r="D2280" t="s">
        <v>12552</v>
      </c>
      <c r="E2280" t="s">
        <v>5437</v>
      </c>
      <c r="F2280" t="s">
        <v>12595</v>
      </c>
      <c r="G2280" t="s">
        <v>1940</v>
      </c>
    </row>
    <row r="2281" spans="1:7">
      <c r="A2281" t="s">
        <v>8806</v>
      </c>
      <c r="B2281" t="s">
        <v>12427</v>
      </c>
      <c r="C2281" t="s">
        <v>12545</v>
      </c>
      <c r="D2281" t="s">
        <v>12552</v>
      </c>
      <c r="E2281" t="s">
        <v>5437</v>
      </c>
      <c r="F2281" t="s">
        <v>12595</v>
      </c>
      <c r="G2281" t="s">
        <v>1940</v>
      </c>
    </row>
    <row r="2282" spans="1:7">
      <c r="A2282" t="s">
        <v>8807</v>
      </c>
      <c r="B2282" t="s">
        <v>12423</v>
      </c>
      <c r="C2282" t="s">
        <v>12545</v>
      </c>
      <c r="D2282" t="s">
        <v>12552</v>
      </c>
      <c r="E2282" t="s">
        <v>5437</v>
      </c>
      <c r="F2282" t="s">
        <v>12595</v>
      </c>
      <c r="G2282" t="s">
        <v>12946</v>
      </c>
    </row>
    <row r="2283" spans="1:7">
      <c r="A2283" t="s">
        <v>8808</v>
      </c>
      <c r="B2283" t="s">
        <v>12428</v>
      </c>
      <c r="C2283" t="s">
        <v>12545</v>
      </c>
      <c r="D2283" t="s">
        <v>12573</v>
      </c>
      <c r="E2283" t="s">
        <v>5441</v>
      </c>
      <c r="F2283" t="s">
        <v>12595</v>
      </c>
      <c r="G2283" t="s">
        <v>1940</v>
      </c>
    </row>
    <row r="2284" spans="1:7">
      <c r="A2284" t="s">
        <v>8809</v>
      </c>
      <c r="B2284" t="s">
        <v>12428</v>
      </c>
      <c r="C2284" t="s">
        <v>12545</v>
      </c>
      <c r="D2284" t="s">
        <v>12573</v>
      </c>
      <c r="E2284" t="s">
        <v>5440</v>
      </c>
      <c r="F2284" t="s">
        <v>12595</v>
      </c>
      <c r="G2284" t="s">
        <v>1940</v>
      </c>
    </row>
    <row r="2285" spans="1:7">
      <c r="A2285" t="s">
        <v>8810</v>
      </c>
      <c r="B2285" t="s">
        <v>12428</v>
      </c>
      <c r="C2285" t="s">
        <v>12545</v>
      </c>
      <c r="D2285" t="s">
        <v>12573</v>
      </c>
      <c r="E2285" t="s">
        <v>5441</v>
      </c>
      <c r="F2285" t="s">
        <v>12595</v>
      </c>
      <c r="G2285" t="s">
        <v>1940</v>
      </c>
    </row>
    <row r="2286" spans="1:7">
      <c r="A2286" t="s">
        <v>8811</v>
      </c>
      <c r="B2286" t="s">
        <v>12428</v>
      </c>
      <c r="C2286" t="s">
        <v>12545</v>
      </c>
      <c r="D2286" t="s">
        <v>12573</v>
      </c>
      <c r="E2286" t="s">
        <v>5440</v>
      </c>
      <c r="F2286" t="s">
        <v>12595</v>
      </c>
      <c r="G2286" t="s">
        <v>1940</v>
      </c>
    </row>
    <row r="2287" spans="1:7">
      <c r="A2287" t="s">
        <v>8812</v>
      </c>
      <c r="B2287" t="s">
        <v>12435</v>
      </c>
      <c r="C2287" t="s">
        <v>12545</v>
      </c>
      <c r="D2287" t="s">
        <v>12552</v>
      </c>
      <c r="E2287" t="s">
        <v>5437</v>
      </c>
      <c r="F2287" t="s">
        <v>12595</v>
      </c>
      <c r="G2287" t="s">
        <v>1667</v>
      </c>
    </row>
    <row r="2288" spans="1:7">
      <c r="A2288" t="s">
        <v>8813</v>
      </c>
      <c r="B2288" t="s">
        <v>12436</v>
      </c>
      <c r="C2288" t="s">
        <v>12545</v>
      </c>
      <c r="D2288" t="s">
        <v>12552</v>
      </c>
      <c r="E2288" t="s">
        <v>5437</v>
      </c>
      <c r="F2288" t="s">
        <v>12595</v>
      </c>
      <c r="G2288" t="s">
        <v>1667</v>
      </c>
    </row>
    <row r="2289" spans="1:7">
      <c r="A2289" t="s">
        <v>8814</v>
      </c>
      <c r="B2289" t="s">
        <v>12423</v>
      </c>
      <c r="C2289" t="s">
        <v>12544</v>
      </c>
      <c r="D2289" t="s">
        <v>12585</v>
      </c>
      <c r="E2289" t="s">
        <v>5437</v>
      </c>
      <c r="F2289" t="s">
        <v>12595</v>
      </c>
      <c r="G2289" t="s">
        <v>1940</v>
      </c>
    </row>
    <row r="2290" spans="1:7">
      <c r="A2290" t="s">
        <v>8815</v>
      </c>
      <c r="B2290" t="s">
        <v>12424</v>
      </c>
      <c r="C2290" t="s">
        <v>12545</v>
      </c>
      <c r="D2290" t="s">
        <v>12552</v>
      </c>
      <c r="E2290" t="s">
        <v>5437</v>
      </c>
      <c r="F2290" t="s">
        <v>12595</v>
      </c>
      <c r="G2290" t="s">
        <v>1667</v>
      </c>
    </row>
    <row r="2291" spans="1:7">
      <c r="A2291" t="s">
        <v>8816</v>
      </c>
      <c r="B2291" t="s">
        <v>12427</v>
      </c>
      <c r="C2291" t="s">
        <v>12545</v>
      </c>
      <c r="D2291" t="s">
        <v>12552</v>
      </c>
      <c r="E2291" t="s">
        <v>5437</v>
      </c>
      <c r="F2291" t="s">
        <v>12595</v>
      </c>
      <c r="G2291" t="s">
        <v>1667</v>
      </c>
    </row>
    <row r="2292" spans="1:7">
      <c r="A2292" t="s">
        <v>8817</v>
      </c>
      <c r="C2292" t="s">
        <v>12543</v>
      </c>
      <c r="D2292" t="s">
        <v>12543</v>
      </c>
      <c r="E2292" t="s">
        <v>5439</v>
      </c>
      <c r="F2292" t="s">
        <v>12543</v>
      </c>
    </row>
    <row r="2293" spans="1:7">
      <c r="A2293" t="s">
        <v>8818</v>
      </c>
      <c r="B2293" t="s">
        <v>12423</v>
      </c>
      <c r="C2293" t="s">
        <v>12545</v>
      </c>
      <c r="D2293" t="s">
        <v>12564</v>
      </c>
      <c r="E2293" t="s">
        <v>5441</v>
      </c>
      <c r="F2293" t="s">
        <v>12595</v>
      </c>
      <c r="G2293" t="s">
        <v>12947</v>
      </c>
    </row>
    <row r="2294" spans="1:7">
      <c r="A2294" t="s">
        <v>8819</v>
      </c>
      <c r="B2294" t="s">
        <v>12427</v>
      </c>
      <c r="C2294" t="s">
        <v>12545</v>
      </c>
      <c r="D2294" t="s">
        <v>12564</v>
      </c>
      <c r="E2294" t="s">
        <v>5441</v>
      </c>
      <c r="F2294" t="s">
        <v>12595</v>
      </c>
      <c r="G2294" t="s">
        <v>1940</v>
      </c>
    </row>
    <row r="2295" spans="1:7">
      <c r="A2295" t="s">
        <v>8820</v>
      </c>
      <c r="C2295" t="s">
        <v>12543</v>
      </c>
      <c r="D2295" t="s">
        <v>12543</v>
      </c>
      <c r="E2295" t="s">
        <v>5439</v>
      </c>
      <c r="F2295" t="s">
        <v>12543</v>
      </c>
    </row>
    <row r="2296" spans="1:7">
      <c r="A2296" t="s">
        <v>8821</v>
      </c>
      <c r="B2296" t="s">
        <v>12423</v>
      </c>
      <c r="C2296" t="s">
        <v>12546</v>
      </c>
      <c r="D2296" t="s">
        <v>12576</v>
      </c>
      <c r="E2296" t="s">
        <v>5441</v>
      </c>
      <c r="F2296" t="s">
        <v>12596</v>
      </c>
      <c r="G2296" t="s">
        <v>1940</v>
      </c>
    </row>
    <row r="2297" spans="1:7">
      <c r="A2297" t="s">
        <v>8822</v>
      </c>
      <c r="B2297" t="s">
        <v>12435</v>
      </c>
      <c r="C2297" t="s">
        <v>12546</v>
      </c>
      <c r="D2297" t="s">
        <v>12576</v>
      </c>
      <c r="E2297" t="s">
        <v>5441</v>
      </c>
      <c r="F2297" t="s">
        <v>12596</v>
      </c>
      <c r="G2297" t="s">
        <v>1940</v>
      </c>
    </row>
    <row r="2298" spans="1:7">
      <c r="A2298" t="s">
        <v>8823</v>
      </c>
      <c r="B2298" t="s">
        <v>12427</v>
      </c>
      <c r="C2298" t="s">
        <v>12546</v>
      </c>
      <c r="D2298" t="s">
        <v>12576</v>
      </c>
      <c r="E2298" t="s">
        <v>5441</v>
      </c>
      <c r="F2298" t="s">
        <v>12596</v>
      </c>
      <c r="G2298" t="s">
        <v>1940</v>
      </c>
    </row>
    <row r="2299" spans="1:7">
      <c r="A2299" t="s">
        <v>8824</v>
      </c>
      <c r="C2299" t="s">
        <v>12543</v>
      </c>
      <c r="D2299" t="s">
        <v>12543</v>
      </c>
      <c r="E2299" t="s">
        <v>5439</v>
      </c>
      <c r="F2299" t="s">
        <v>12543</v>
      </c>
    </row>
    <row r="2300" spans="1:7">
      <c r="A2300" t="s">
        <v>8825</v>
      </c>
      <c r="B2300" t="s">
        <v>12423</v>
      </c>
      <c r="C2300" t="s">
        <v>12544</v>
      </c>
      <c r="D2300" t="s">
        <v>12552</v>
      </c>
      <c r="E2300" t="s">
        <v>5437</v>
      </c>
      <c r="F2300" t="s">
        <v>12595</v>
      </c>
      <c r="G2300" t="s">
        <v>1940</v>
      </c>
    </row>
    <row r="2301" spans="1:7">
      <c r="A2301" t="s">
        <v>8826</v>
      </c>
      <c r="B2301" t="s">
        <v>12428</v>
      </c>
      <c r="C2301" t="s">
        <v>12544</v>
      </c>
      <c r="D2301" t="s">
        <v>12552</v>
      </c>
      <c r="E2301" t="s">
        <v>5437</v>
      </c>
      <c r="F2301" t="s">
        <v>12595</v>
      </c>
      <c r="G2301" t="s">
        <v>1940</v>
      </c>
    </row>
    <row r="2302" spans="1:7">
      <c r="A2302" t="s">
        <v>8827</v>
      </c>
      <c r="B2302" t="s">
        <v>12427</v>
      </c>
      <c r="C2302" t="s">
        <v>12544</v>
      </c>
      <c r="D2302" t="s">
        <v>12552</v>
      </c>
      <c r="E2302" t="s">
        <v>5437</v>
      </c>
      <c r="F2302" t="s">
        <v>12595</v>
      </c>
      <c r="G2302" t="s">
        <v>1940</v>
      </c>
    </row>
    <row r="2303" spans="1:7">
      <c r="A2303" t="s">
        <v>8828</v>
      </c>
      <c r="B2303" t="s">
        <v>12423</v>
      </c>
      <c r="C2303" t="s">
        <v>12545</v>
      </c>
      <c r="D2303" t="s">
        <v>12577</v>
      </c>
      <c r="E2303" t="s">
        <v>5441</v>
      </c>
      <c r="F2303" t="s">
        <v>12596</v>
      </c>
      <c r="G2303" t="s">
        <v>12948</v>
      </c>
    </row>
    <row r="2304" spans="1:7">
      <c r="A2304" t="s">
        <v>8829</v>
      </c>
      <c r="C2304" t="s">
        <v>12546</v>
      </c>
      <c r="D2304" t="s">
        <v>12561</v>
      </c>
      <c r="E2304" t="s">
        <v>5442</v>
      </c>
      <c r="F2304" t="s">
        <v>12594</v>
      </c>
      <c r="G2304" t="s">
        <v>1900</v>
      </c>
    </row>
    <row r="2305" spans="1:7">
      <c r="A2305" t="s">
        <v>8830</v>
      </c>
      <c r="C2305" t="s">
        <v>12544</v>
      </c>
      <c r="D2305" t="s">
        <v>12552</v>
      </c>
      <c r="E2305" t="s">
        <v>5440</v>
      </c>
      <c r="F2305" t="s">
        <v>12595</v>
      </c>
      <c r="G2305" t="s">
        <v>12949</v>
      </c>
    </row>
    <row r="2306" spans="1:7">
      <c r="A2306" t="s">
        <v>8831</v>
      </c>
      <c r="C2306" t="s">
        <v>12543</v>
      </c>
      <c r="D2306" t="s">
        <v>12543</v>
      </c>
      <c r="E2306" t="s">
        <v>5439</v>
      </c>
      <c r="F2306" t="s">
        <v>12543</v>
      </c>
    </row>
    <row r="2307" spans="1:7">
      <c r="A2307" t="s">
        <v>8832</v>
      </c>
      <c r="B2307" t="s">
        <v>12423</v>
      </c>
      <c r="C2307" t="s">
        <v>12545</v>
      </c>
      <c r="D2307" t="s">
        <v>12564</v>
      </c>
      <c r="E2307" t="s">
        <v>5441</v>
      </c>
      <c r="F2307" t="s">
        <v>12596</v>
      </c>
      <c r="G2307" t="s">
        <v>1940</v>
      </c>
    </row>
    <row r="2308" spans="1:7">
      <c r="A2308" t="s">
        <v>8833</v>
      </c>
      <c r="B2308" t="s">
        <v>12435</v>
      </c>
      <c r="C2308" t="s">
        <v>12545</v>
      </c>
      <c r="D2308" t="s">
        <v>12564</v>
      </c>
      <c r="E2308" t="s">
        <v>5441</v>
      </c>
      <c r="F2308" t="s">
        <v>12596</v>
      </c>
      <c r="G2308" t="s">
        <v>1667</v>
      </c>
    </row>
    <row r="2309" spans="1:7">
      <c r="A2309" t="s">
        <v>8834</v>
      </c>
      <c r="B2309" t="s">
        <v>12436</v>
      </c>
      <c r="C2309" t="s">
        <v>12545</v>
      </c>
      <c r="D2309" t="s">
        <v>12564</v>
      </c>
      <c r="E2309" t="s">
        <v>5441</v>
      </c>
      <c r="F2309" t="s">
        <v>12596</v>
      </c>
      <c r="G2309" t="s">
        <v>1667</v>
      </c>
    </row>
    <row r="2310" spans="1:7">
      <c r="A2310" t="s">
        <v>8835</v>
      </c>
      <c r="B2310" t="s">
        <v>12424</v>
      </c>
      <c r="C2310" t="s">
        <v>12545</v>
      </c>
      <c r="D2310" t="s">
        <v>12564</v>
      </c>
      <c r="E2310" t="s">
        <v>5441</v>
      </c>
      <c r="F2310" t="s">
        <v>12596</v>
      </c>
      <c r="G2310" t="s">
        <v>1667</v>
      </c>
    </row>
    <row r="2311" spans="1:7">
      <c r="A2311" t="s">
        <v>8836</v>
      </c>
      <c r="B2311" t="s">
        <v>12427</v>
      </c>
      <c r="C2311" t="s">
        <v>12545</v>
      </c>
      <c r="D2311" t="s">
        <v>12564</v>
      </c>
      <c r="E2311" t="s">
        <v>5441</v>
      </c>
      <c r="F2311" t="s">
        <v>12596</v>
      </c>
      <c r="G2311" t="s">
        <v>1667</v>
      </c>
    </row>
    <row r="2312" spans="1:7">
      <c r="A2312" t="s">
        <v>8837</v>
      </c>
      <c r="C2312" t="s">
        <v>12547</v>
      </c>
      <c r="D2312" t="s">
        <v>12571</v>
      </c>
      <c r="E2312" t="s">
        <v>5450</v>
      </c>
      <c r="F2312" t="s">
        <v>12596</v>
      </c>
      <c r="G2312" t="s">
        <v>12600</v>
      </c>
    </row>
    <row r="2313" spans="1:7">
      <c r="A2313" t="s">
        <v>8838</v>
      </c>
      <c r="B2313" t="s">
        <v>12423</v>
      </c>
      <c r="C2313" t="s">
        <v>12545</v>
      </c>
      <c r="D2313" t="s">
        <v>12576</v>
      </c>
      <c r="E2313" t="s">
        <v>5437</v>
      </c>
      <c r="F2313" t="s">
        <v>12596</v>
      </c>
      <c r="G2313" t="s">
        <v>1940</v>
      </c>
    </row>
    <row r="2314" spans="1:7">
      <c r="A2314" t="s">
        <v>8839</v>
      </c>
      <c r="C2314" t="s">
        <v>12543</v>
      </c>
      <c r="D2314" t="s">
        <v>12543</v>
      </c>
      <c r="E2314" t="s">
        <v>5439</v>
      </c>
      <c r="F2314" t="s">
        <v>12543</v>
      </c>
    </row>
    <row r="2315" spans="1:7">
      <c r="A2315" t="s">
        <v>8840</v>
      </c>
      <c r="B2315" t="s">
        <v>12423</v>
      </c>
      <c r="C2315" t="s">
        <v>12545</v>
      </c>
      <c r="D2315" t="s">
        <v>12570</v>
      </c>
      <c r="E2315" t="s">
        <v>5441</v>
      </c>
      <c r="F2315" t="s">
        <v>12595</v>
      </c>
      <c r="G2315" t="s">
        <v>1940</v>
      </c>
    </row>
    <row r="2316" spans="1:7">
      <c r="A2316" t="s">
        <v>8841</v>
      </c>
      <c r="B2316" t="s">
        <v>12423</v>
      </c>
      <c r="C2316" t="s">
        <v>12545</v>
      </c>
      <c r="D2316" t="s">
        <v>12570</v>
      </c>
      <c r="E2316" t="s">
        <v>5441</v>
      </c>
      <c r="F2316" t="s">
        <v>12595</v>
      </c>
      <c r="G2316" t="s">
        <v>1667</v>
      </c>
    </row>
    <row r="2317" spans="1:7">
      <c r="A2317" t="s">
        <v>8842</v>
      </c>
      <c r="B2317" t="s">
        <v>12445</v>
      </c>
      <c r="C2317" t="s">
        <v>12548</v>
      </c>
      <c r="D2317" t="s">
        <v>12569</v>
      </c>
      <c r="E2317" t="s">
        <v>5441</v>
      </c>
      <c r="F2317" t="s">
        <v>12596</v>
      </c>
      <c r="G2317" t="s">
        <v>1940</v>
      </c>
    </row>
    <row r="2318" spans="1:7">
      <c r="A2318" t="s">
        <v>8843</v>
      </c>
      <c r="B2318" t="s">
        <v>12423</v>
      </c>
      <c r="C2318" t="s">
        <v>12545</v>
      </c>
      <c r="D2318" t="s">
        <v>12550</v>
      </c>
      <c r="E2318" t="s">
        <v>5441</v>
      </c>
      <c r="F2318" t="s">
        <v>12594</v>
      </c>
      <c r="G2318" t="s">
        <v>12950</v>
      </c>
    </row>
    <row r="2319" spans="1:7">
      <c r="A2319" t="s">
        <v>8844</v>
      </c>
      <c r="C2319" t="s">
        <v>12544</v>
      </c>
      <c r="D2319" t="s">
        <v>12566</v>
      </c>
      <c r="E2319" t="s">
        <v>5440</v>
      </c>
      <c r="F2319" t="s">
        <v>12595</v>
      </c>
      <c r="G2319" t="s">
        <v>12951</v>
      </c>
    </row>
    <row r="2320" spans="1:7">
      <c r="A2320" t="s">
        <v>8845</v>
      </c>
      <c r="B2320" t="s">
        <v>12449</v>
      </c>
      <c r="C2320" t="s">
        <v>12547</v>
      </c>
      <c r="D2320" t="s">
        <v>12580</v>
      </c>
      <c r="E2320" t="s">
        <v>5442</v>
      </c>
      <c r="F2320" t="s">
        <v>12596</v>
      </c>
      <c r="G2320" t="s">
        <v>1940</v>
      </c>
    </row>
    <row r="2321" spans="1:7">
      <c r="A2321" t="s">
        <v>8846</v>
      </c>
      <c r="C2321" t="s">
        <v>12543</v>
      </c>
      <c r="D2321" t="s">
        <v>12543</v>
      </c>
      <c r="E2321" t="s">
        <v>5439</v>
      </c>
      <c r="F2321" t="s">
        <v>12543</v>
      </c>
    </row>
    <row r="2322" spans="1:7">
      <c r="A2322" t="s">
        <v>8847</v>
      </c>
      <c r="B2322" t="s">
        <v>12468</v>
      </c>
      <c r="C2322" t="s">
        <v>12545</v>
      </c>
      <c r="D2322" t="s">
        <v>12554</v>
      </c>
      <c r="E2322" t="s">
        <v>5440</v>
      </c>
      <c r="F2322" t="s">
        <v>12596</v>
      </c>
      <c r="G2322" t="s">
        <v>12952</v>
      </c>
    </row>
    <row r="2323" spans="1:7">
      <c r="A2323" t="s">
        <v>8848</v>
      </c>
      <c r="C2323" t="s">
        <v>12546</v>
      </c>
      <c r="D2323" t="s">
        <v>12561</v>
      </c>
      <c r="E2323" t="s">
        <v>5440</v>
      </c>
      <c r="F2323" t="s">
        <v>12596</v>
      </c>
      <c r="G2323" t="s">
        <v>12953</v>
      </c>
    </row>
    <row r="2324" spans="1:7">
      <c r="A2324" t="s">
        <v>8849</v>
      </c>
      <c r="C2324" t="s">
        <v>12546</v>
      </c>
      <c r="D2324" t="s">
        <v>12575</v>
      </c>
      <c r="E2324" t="s">
        <v>5440</v>
      </c>
      <c r="F2324" t="s">
        <v>12596</v>
      </c>
      <c r="G2324" t="s">
        <v>1940</v>
      </c>
    </row>
    <row r="2325" spans="1:7">
      <c r="A2325" t="s">
        <v>8850</v>
      </c>
      <c r="B2325" t="s">
        <v>12469</v>
      </c>
      <c r="C2325" t="s">
        <v>12545</v>
      </c>
      <c r="D2325" t="s">
        <v>12554</v>
      </c>
      <c r="E2325" t="s">
        <v>5440</v>
      </c>
      <c r="F2325" t="s">
        <v>12596</v>
      </c>
      <c r="G2325" t="s">
        <v>1667</v>
      </c>
    </row>
    <row r="2326" spans="1:7">
      <c r="A2326" t="s">
        <v>8851</v>
      </c>
      <c r="B2326" t="s">
        <v>12468</v>
      </c>
      <c r="C2326" t="s">
        <v>12545</v>
      </c>
      <c r="D2326" t="s">
        <v>12554</v>
      </c>
      <c r="E2326" t="s">
        <v>5440</v>
      </c>
      <c r="F2326" t="s">
        <v>12596</v>
      </c>
      <c r="G2326" t="s">
        <v>1940</v>
      </c>
    </row>
    <row r="2327" spans="1:7">
      <c r="A2327" t="s">
        <v>8852</v>
      </c>
      <c r="B2327" t="s">
        <v>12470</v>
      </c>
      <c r="C2327" t="s">
        <v>12545</v>
      </c>
      <c r="D2327" t="s">
        <v>12554</v>
      </c>
      <c r="E2327" t="s">
        <v>5440</v>
      </c>
      <c r="F2327" t="s">
        <v>12596</v>
      </c>
      <c r="G2327" t="s">
        <v>1667</v>
      </c>
    </row>
    <row r="2328" spans="1:7">
      <c r="A2328" t="s">
        <v>8853</v>
      </c>
      <c r="B2328" t="s">
        <v>12468</v>
      </c>
      <c r="C2328" t="s">
        <v>12545</v>
      </c>
      <c r="D2328" t="s">
        <v>12554</v>
      </c>
      <c r="E2328" t="s">
        <v>5440</v>
      </c>
      <c r="F2328" t="s">
        <v>12596</v>
      </c>
      <c r="G2328" t="s">
        <v>12952</v>
      </c>
    </row>
    <row r="2329" spans="1:7">
      <c r="A2329" t="s">
        <v>8854</v>
      </c>
      <c r="B2329" t="s">
        <v>12471</v>
      </c>
      <c r="C2329" t="s">
        <v>12545</v>
      </c>
      <c r="D2329" t="s">
        <v>12554</v>
      </c>
      <c r="E2329" t="s">
        <v>5440</v>
      </c>
      <c r="F2329" t="s">
        <v>12596</v>
      </c>
      <c r="G2329" t="s">
        <v>1667</v>
      </c>
    </row>
    <row r="2330" spans="1:7">
      <c r="A2330" t="s">
        <v>8855</v>
      </c>
      <c r="C2330" t="s">
        <v>12546</v>
      </c>
      <c r="D2330" t="s">
        <v>12561</v>
      </c>
      <c r="E2330" t="s">
        <v>5440</v>
      </c>
      <c r="F2330" t="s">
        <v>12596</v>
      </c>
      <c r="G2330" t="s">
        <v>12954</v>
      </c>
    </row>
    <row r="2331" spans="1:7">
      <c r="A2331" t="s">
        <v>8856</v>
      </c>
      <c r="B2331" t="s">
        <v>12423</v>
      </c>
      <c r="C2331" t="s">
        <v>12545</v>
      </c>
      <c r="D2331" t="s">
        <v>12550</v>
      </c>
      <c r="E2331" t="s">
        <v>5441</v>
      </c>
      <c r="F2331" t="s">
        <v>12595</v>
      </c>
      <c r="G2331" t="s">
        <v>1940</v>
      </c>
    </row>
    <row r="2332" spans="1:7">
      <c r="A2332" t="s">
        <v>8857</v>
      </c>
      <c r="C2332" t="s">
        <v>12547</v>
      </c>
      <c r="D2332" t="s">
        <v>12558</v>
      </c>
      <c r="E2332" t="s">
        <v>5440</v>
      </c>
      <c r="F2332" t="s">
        <v>12597</v>
      </c>
    </row>
    <row r="2333" spans="1:7">
      <c r="A2333" t="s">
        <v>8858</v>
      </c>
      <c r="B2333" t="s">
        <v>12423</v>
      </c>
      <c r="C2333" t="s">
        <v>12545</v>
      </c>
      <c r="D2333" t="s">
        <v>12554</v>
      </c>
      <c r="E2333" t="s">
        <v>5440</v>
      </c>
      <c r="F2333" t="s">
        <v>12596</v>
      </c>
      <c r="G2333" t="s">
        <v>12952</v>
      </c>
    </row>
    <row r="2334" spans="1:7">
      <c r="A2334" t="s">
        <v>8859</v>
      </c>
      <c r="B2334" t="s">
        <v>12449</v>
      </c>
      <c r="C2334" t="s">
        <v>12547</v>
      </c>
      <c r="D2334" t="s">
        <v>12580</v>
      </c>
      <c r="E2334" t="s">
        <v>5442</v>
      </c>
      <c r="F2334" t="s">
        <v>12595</v>
      </c>
      <c r="G2334" t="s">
        <v>1884</v>
      </c>
    </row>
    <row r="2335" spans="1:7">
      <c r="A2335" t="s">
        <v>8860</v>
      </c>
      <c r="C2335" t="s">
        <v>12542</v>
      </c>
      <c r="D2335" t="s">
        <v>12550</v>
      </c>
      <c r="E2335" t="s">
        <v>5442</v>
      </c>
      <c r="F2335" t="s">
        <v>12594</v>
      </c>
      <c r="G2335" t="s">
        <v>12955</v>
      </c>
    </row>
    <row r="2336" spans="1:7">
      <c r="A2336" t="s">
        <v>8861</v>
      </c>
      <c r="B2336" t="s">
        <v>12423</v>
      </c>
      <c r="C2336" t="s">
        <v>12542</v>
      </c>
      <c r="D2336" t="s">
        <v>12550</v>
      </c>
      <c r="E2336" t="s">
        <v>5442</v>
      </c>
      <c r="F2336" t="s">
        <v>12594</v>
      </c>
      <c r="G2336" t="s">
        <v>1900</v>
      </c>
    </row>
    <row r="2337" spans="1:7">
      <c r="A2337" t="s">
        <v>8862</v>
      </c>
      <c r="B2337" t="s">
        <v>12449</v>
      </c>
      <c r="C2337" t="s">
        <v>12547</v>
      </c>
      <c r="D2337" t="s">
        <v>12580</v>
      </c>
      <c r="E2337" t="s">
        <v>5450</v>
      </c>
      <c r="F2337" t="s">
        <v>12595</v>
      </c>
      <c r="G2337" t="s">
        <v>1940</v>
      </c>
    </row>
    <row r="2338" spans="1:7">
      <c r="A2338" t="s">
        <v>8863</v>
      </c>
      <c r="B2338" t="s">
        <v>12423</v>
      </c>
      <c r="C2338" t="s">
        <v>12544</v>
      </c>
      <c r="D2338" t="s">
        <v>12552</v>
      </c>
      <c r="E2338" t="s">
        <v>5441</v>
      </c>
      <c r="F2338" t="s">
        <v>12596</v>
      </c>
      <c r="G2338" t="s">
        <v>12956</v>
      </c>
    </row>
    <row r="2339" spans="1:7">
      <c r="A2339" t="s">
        <v>8864</v>
      </c>
      <c r="C2339" t="s">
        <v>12542</v>
      </c>
      <c r="D2339" t="s">
        <v>12550</v>
      </c>
      <c r="E2339" t="s">
        <v>5442</v>
      </c>
      <c r="F2339" t="s">
        <v>12594</v>
      </c>
      <c r="G2339" t="s">
        <v>12957</v>
      </c>
    </row>
    <row r="2340" spans="1:7">
      <c r="A2340" t="s">
        <v>8865</v>
      </c>
      <c r="B2340" t="s">
        <v>12423</v>
      </c>
      <c r="C2340" t="s">
        <v>12547</v>
      </c>
      <c r="D2340" t="s">
        <v>12584</v>
      </c>
      <c r="E2340" t="s">
        <v>5441</v>
      </c>
      <c r="F2340" t="s">
        <v>12596</v>
      </c>
      <c r="G2340" t="s">
        <v>1940</v>
      </c>
    </row>
    <row r="2341" spans="1:7">
      <c r="A2341" t="s">
        <v>8866</v>
      </c>
      <c r="B2341" t="s">
        <v>12423</v>
      </c>
      <c r="C2341" t="s">
        <v>12546</v>
      </c>
      <c r="D2341" t="s">
        <v>12555</v>
      </c>
      <c r="E2341" t="s">
        <v>5450</v>
      </c>
      <c r="F2341" t="s">
        <v>12596</v>
      </c>
      <c r="G2341" t="s">
        <v>12958</v>
      </c>
    </row>
    <row r="2342" spans="1:7">
      <c r="A2342" t="s">
        <v>8867</v>
      </c>
      <c r="B2342" t="s">
        <v>12423</v>
      </c>
      <c r="C2342" t="s">
        <v>12545</v>
      </c>
      <c r="D2342" t="s">
        <v>12570</v>
      </c>
      <c r="E2342" t="s">
        <v>5450</v>
      </c>
      <c r="F2342" t="s">
        <v>12595</v>
      </c>
      <c r="G2342" t="s">
        <v>12959</v>
      </c>
    </row>
    <row r="2343" spans="1:7">
      <c r="A2343" t="s">
        <v>8868</v>
      </c>
      <c r="B2343" t="s">
        <v>12423</v>
      </c>
      <c r="C2343" t="s">
        <v>12544</v>
      </c>
      <c r="D2343" t="s">
        <v>12572</v>
      </c>
      <c r="E2343" t="s">
        <v>5440</v>
      </c>
      <c r="F2343" t="s">
        <v>12595</v>
      </c>
      <c r="G2343" t="s">
        <v>12960</v>
      </c>
    </row>
    <row r="2344" spans="1:7">
      <c r="A2344" t="s">
        <v>8869</v>
      </c>
      <c r="B2344" t="s">
        <v>12423</v>
      </c>
      <c r="C2344" t="s">
        <v>12544</v>
      </c>
      <c r="D2344" t="s">
        <v>12572</v>
      </c>
      <c r="E2344" t="s">
        <v>5440</v>
      </c>
      <c r="F2344" t="s">
        <v>12595</v>
      </c>
      <c r="G2344" t="s">
        <v>12961</v>
      </c>
    </row>
    <row r="2345" spans="1:7">
      <c r="A2345" t="s">
        <v>8870</v>
      </c>
      <c r="B2345" t="s">
        <v>12423</v>
      </c>
      <c r="C2345" t="s">
        <v>12545</v>
      </c>
      <c r="D2345" t="s">
        <v>12564</v>
      </c>
      <c r="E2345" t="s">
        <v>5441</v>
      </c>
      <c r="F2345" t="s">
        <v>12596</v>
      </c>
      <c r="G2345" t="s">
        <v>1940</v>
      </c>
    </row>
    <row r="2346" spans="1:7">
      <c r="A2346" t="s">
        <v>8871</v>
      </c>
      <c r="B2346" t="s">
        <v>12423</v>
      </c>
      <c r="C2346" t="s">
        <v>12542</v>
      </c>
      <c r="D2346" t="s">
        <v>12550</v>
      </c>
      <c r="E2346" t="s">
        <v>5441</v>
      </c>
      <c r="F2346" t="s">
        <v>12595</v>
      </c>
      <c r="G2346" t="s">
        <v>12962</v>
      </c>
    </row>
    <row r="2347" spans="1:7">
      <c r="A2347" t="s">
        <v>8872</v>
      </c>
      <c r="C2347" t="s">
        <v>12543</v>
      </c>
      <c r="D2347" t="s">
        <v>12543</v>
      </c>
      <c r="E2347" t="s">
        <v>5439</v>
      </c>
      <c r="F2347" t="s">
        <v>12543</v>
      </c>
    </row>
    <row r="2348" spans="1:7">
      <c r="A2348" t="s">
        <v>8873</v>
      </c>
      <c r="B2348" t="s">
        <v>12468</v>
      </c>
      <c r="C2348" t="s">
        <v>12544</v>
      </c>
      <c r="D2348" t="s">
        <v>12552</v>
      </c>
      <c r="E2348" t="s">
        <v>5440</v>
      </c>
      <c r="F2348" t="s">
        <v>12596</v>
      </c>
      <c r="G2348" t="s">
        <v>1940</v>
      </c>
    </row>
    <row r="2349" spans="1:7">
      <c r="A2349" t="s">
        <v>8874</v>
      </c>
      <c r="B2349" t="s">
        <v>12468</v>
      </c>
      <c r="C2349" t="s">
        <v>12544</v>
      </c>
      <c r="D2349" t="s">
        <v>12552</v>
      </c>
      <c r="E2349" t="s">
        <v>5440</v>
      </c>
      <c r="F2349" t="s">
        <v>12596</v>
      </c>
      <c r="G2349" t="s">
        <v>1940</v>
      </c>
    </row>
    <row r="2350" spans="1:7">
      <c r="A2350" t="s">
        <v>8875</v>
      </c>
      <c r="B2350" t="s">
        <v>12472</v>
      </c>
      <c r="C2350" t="s">
        <v>12544</v>
      </c>
      <c r="D2350" t="s">
        <v>12552</v>
      </c>
      <c r="E2350" t="s">
        <v>5440</v>
      </c>
      <c r="F2350" t="s">
        <v>12596</v>
      </c>
      <c r="G2350" t="s">
        <v>1940</v>
      </c>
    </row>
    <row r="2351" spans="1:7">
      <c r="A2351" t="s">
        <v>8876</v>
      </c>
      <c r="B2351" t="s">
        <v>12469</v>
      </c>
      <c r="C2351" t="s">
        <v>12544</v>
      </c>
      <c r="D2351" t="s">
        <v>12552</v>
      </c>
      <c r="E2351" t="s">
        <v>5440</v>
      </c>
      <c r="F2351" t="s">
        <v>12596</v>
      </c>
      <c r="G2351" t="s">
        <v>1940</v>
      </c>
    </row>
    <row r="2352" spans="1:7">
      <c r="A2352" t="s">
        <v>8877</v>
      </c>
      <c r="B2352" t="s">
        <v>12471</v>
      </c>
      <c r="C2352" t="s">
        <v>12544</v>
      </c>
      <c r="D2352" t="s">
        <v>12552</v>
      </c>
      <c r="E2352" t="s">
        <v>5440</v>
      </c>
      <c r="F2352" t="s">
        <v>12596</v>
      </c>
      <c r="G2352" t="s">
        <v>1940</v>
      </c>
    </row>
    <row r="2353" spans="1:7">
      <c r="A2353" t="s">
        <v>8878</v>
      </c>
      <c r="B2353" t="s">
        <v>12473</v>
      </c>
      <c r="C2353" t="s">
        <v>12542</v>
      </c>
      <c r="D2353" t="s">
        <v>12565</v>
      </c>
      <c r="E2353" t="s">
        <v>5440</v>
      </c>
      <c r="F2353" t="s">
        <v>12596</v>
      </c>
      <c r="G2353" t="s">
        <v>1940</v>
      </c>
    </row>
    <row r="2354" spans="1:7">
      <c r="A2354" t="s">
        <v>8879</v>
      </c>
      <c r="B2354" t="s">
        <v>12474</v>
      </c>
      <c r="C2354" t="s">
        <v>12542</v>
      </c>
      <c r="D2354" t="s">
        <v>12565</v>
      </c>
      <c r="E2354" t="s">
        <v>5437</v>
      </c>
      <c r="F2354" t="s">
        <v>12596</v>
      </c>
      <c r="G2354" t="s">
        <v>1940</v>
      </c>
    </row>
    <row r="2355" spans="1:7">
      <c r="A2355" t="s">
        <v>8880</v>
      </c>
      <c r="B2355" t="s">
        <v>12475</v>
      </c>
      <c r="C2355" t="s">
        <v>12545</v>
      </c>
      <c r="D2355" t="s">
        <v>12565</v>
      </c>
      <c r="E2355" t="s">
        <v>5437</v>
      </c>
      <c r="F2355" t="s">
        <v>12596</v>
      </c>
      <c r="G2355" t="s">
        <v>1667</v>
      </c>
    </row>
    <row r="2356" spans="1:7">
      <c r="A2356" t="s">
        <v>8881</v>
      </c>
      <c r="C2356" t="s">
        <v>12543</v>
      </c>
      <c r="D2356" t="s">
        <v>12543</v>
      </c>
      <c r="E2356" t="s">
        <v>5439</v>
      </c>
      <c r="F2356" t="s">
        <v>12543</v>
      </c>
    </row>
    <row r="2357" spans="1:7">
      <c r="A2357" t="s">
        <v>8882</v>
      </c>
      <c r="B2357" t="s">
        <v>12468</v>
      </c>
      <c r="C2357" t="s">
        <v>12545</v>
      </c>
      <c r="D2357" t="s">
        <v>12577</v>
      </c>
      <c r="E2357" t="s">
        <v>5441</v>
      </c>
      <c r="F2357" t="s">
        <v>12596</v>
      </c>
      <c r="G2357" t="s">
        <v>1940</v>
      </c>
    </row>
    <row r="2358" spans="1:7">
      <c r="A2358" t="s">
        <v>8883</v>
      </c>
      <c r="B2358" t="s">
        <v>12468</v>
      </c>
      <c r="C2358" t="s">
        <v>12545</v>
      </c>
      <c r="D2358" t="s">
        <v>12577</v>
      </c>
      <c r="E2358" t="s">
        <v>5441</v>
      </c>
      <c r="F2358" t="s">
        <v>12596</v>
      </c>
      <c r="G2358" t="s">
        <v>1940</v>
      </c>
    </row>
    <row r="2359" spans="1:7">
      <c r="A2359" t="s">
        <v>8884</v>
      </c>
      <c r="B2359" t="s">
        <v>12472</v>
      </c>
      <c r="C2359" t="s">
        <v>12545</v>
      </c>
      <c r="D2359" t="s">
        <v>12577</v>
      </c>
      <c r="E2359" t="s">
        <v>5441</v>
      </c>
      <c r="F2359" t="s">
        <v>12596</v>
      </c>
      <c r="G2359" t="s">
        <v>1940</v>
      </c>
    </row>
    <row r="2360" spans="1:7">
      <c r="A2360" t="s">
        <v>8885</v>
      </c>
      <c r="B2360" t="s">
        <v>12468</v>
      </c>
      <c r="C2360" t="s">
        <v>12545</v>
      </c>
      <c r="D2360" t="s">
        <v>12577</v>
      </c>
      <c r="E2360" t="s">
        <v>5441</v>
      </c>
      <c r="F2360" t="s">
        <v>12596</v>
      </c>
      <c r="G2360" t="s">
        <v>1940</v>
      </c>
    </row>
    <row r="2361" spans="1:7">
      <c r="A2361" t="s">
        <v>8886</v>
      </c>
      <c r="B2361" t="s">
        <v>12476</v>
      </c>
      <c r="C2361" t="s">
        <v>12545</v>
      </c>
      <c r="D2361" t="s">
        <v>12577</v>
      </c>
      <c r="E2361" t="s">
        <v>5441</v>
      </c>
      <c r="F2361" t="s">
        <v>12596</v>
      </c>
      <c r="G2361" t="s">
        <v>1940</v>
      </c>
    </row>
    <row r="2362" spans="1:7">
      <c r="A2362" t="s">
        <v>8887</v>
      </c>
      <c r="C2362" t="s">
        <v>12543</v>
      </c>
      <c r="D2362" t="s">
        <v>12543</v>
      </c>
      <c r="E2362" t="s">
        <v>5439</v>
      </c>
      <c r="F2362" t="s">
        <v>12543</v>
      </c>
    </row>
    <row r="2363" spans="1:7">
      <c r="A2363" t="s">
        <v>8888</v>
      </c>
      <c r="B2363" t="s">
        <v>12428</v>
      </c>
      <c r="C2363" t="s">
        <v>12545</v>
      </c>
      <c r="D2363" t="s">
        <v>12573</v>
      </c>
      <c r="E2363" t="s">
        <v>5441</v>
      </c>
      <c r="F2363" t="s">
        <v>12596</v>
      </c>
      <c r="G2363" t="s">
        <v>1940</v>
      </c>
    </row>
    <row r="2364" spans="1:7">
      <c r="A2364" t="s">
        <v>8889</v>
      </c>
      <c r="B2364" t="s">
        <v>12431</v>
      </c>
      <c r="C2364" t="s">
        <v>12545</v>
      </c>
      <c r="D2364" t="s">
        <v>12573</v>
      </c>
      <c r="E2364" t="s">
        <v>5441</v>
      </c>
      <c r="F2364" t="s">
        <v>12596</v>
      </c>
      <c r="G2364" t="s">
        <v>1940</v>
      </c>
    </row>
    <row r="2365" spans="1:7">
      <c r="A2365" t="s">
        <v>8890</v>
      </c>
      <c r="B2365" t="s">
        <v>12477</v>
      </c>
      <c r="C2365" t="s">
        <v>12545</v>
      </c>
      <c r="D2365" t="s">
        <v>12573</v>
      </c>
      <c r="E2365" t="s">
        <v>5450</v>
      </c>
      <c r="F2365" t="s">
        <v>12596</v>
      </c>
      <c r="G2365" t="s">
        <v>1940</v>
      </c>
    </row>
    <row r="2366" spans="1:7">
      <c r="A2366" t="s">
        <v>8891</v>
      </c>
      <c r="B2366" t="s">
        <v>12478</v>
      </c>
      <c r="C2366" t="s">
        <v>12545</v>
      </c>
      <c r="D2366" t="s">
        <v>12573</v>
      </c>
      <c r="E2366" t="s">
        <v>5450</v>
      </c>
      <c r="F2366" t="s">
        <v>12596</v>
      </c>
      <c r="G2366" t="s">
        <v>1940</v>
      </c>
    </row>
    <row r="2367" spans="1:7">
      <c r="A2367" t="s">
        <v>8892</v>
      </c>
      <c r="B2367" t="s">
        <v>12479</v>
      </c>
      <c r="C2367" t="s">
        <v>12545</v>
      </c>
      <c r="D2367" t="s">
        <v>12573</v>
      </c>
      <c r="E2367" t="s">
        <v>5450</v>
      </c>
      <c r="F2367" t="s">
        <v>12596</v>
      </c>
      <c r="G2367" t="s">
        <v>1940</v>
      </c>
    </row>
    <row r="2368" spans="1:7">
      <c r="A2368" t="s">
        <v>8893</v>
      </c>
      <c r="B2368" t="s">
        <v>12480</v>
      </c>
      <c r="C2368" t="s">
        <v>12545</v>
      </c>
      <c r="D2368" t="s">
        <v>12573</v>
      </c>
      <c r="E2368" t="s">
        <v>5450</v>
      </c>
      <c r="F2368" t="s">
        <v>12596</v>
      </c>
      <c r="G2368" t="s">
        <v>1940</v>
      </c>
    </row>
    <row r="2369" spans="1:7">
      <c r="A2369" t="s">
        <v>8894</v>
      </c>
      <c r="B2369" t="s">
        <v>12481</v>
      </c>
      <c r="C2369" t="s">
        <v>12545</v>
      </c>
      <c r="D2369" t="s">
        <v>12573</v>
      </c>
      <c r="E2369" t="s">
        <v>5450</v>
      </c>
      <c r="F2369" t="s">
        <v>12596</v>
      </c>
      <c r="G2369" t="s">
        <v>1940</v>
      </c>
    </row>
    <row r="2370" spans="1:7">
      <c r="A2370" t="s">
        <v>8895</v>
      </c>
      <c r="B2370" t="s">
        <v>12482</v>
      </c>
      <c r="C2370" t="s">
        <v>12545</v>
      </c>
      <c r="D2370" t="s">
        <v>12573</v>
      </c>
      <c r="E2370" t="s">
        <v>5450</v>
      </c>
      <c r="F2370" t="s">
        <v>12596</v>
      </c>
      <c r="G2370" t="s">
        <v>1940</v>
      </c>
    </row>
    <row r="2371" spans="1:7">
      <c r="A2371" t="s">
        <v>8896</v>
      </c>
      <c r="B2371" t="s">
        <v>12483</v>
      </c>
      <c r="C2371" t="s">
        <v>12542</v>
      </c>
      <c r="D2371" t="s">
        <v>12565</v>
      </c>
      <c r="E2371" t="s">
        <v>5450</v>
      </c>
      <c r="F2371" t="s">
        <v>12596</v>
      </c>
      <c r="G2371" t="s">
        <v>12963</v>
      </c>
    </row>
    <row r="2372" spans="1:7">
      <c r="A2372" t="s">
        <v>8897</v>
      </c>
      <c r="C2372" t="s">
        <v>12546</v>
      </c>
      <c r="D2372" t="s">
        <v>12575</v>
      </c>
      <c r="E2372" t="s">
        <v>5450</v>
      </c>
      <c r="F2372" t="s">
        <v>12596</v>
      </c>
      <c r="G2372" t="s">
        <v>1884</v>
      </c>
    </row>
    <row r="2373" spans="1:7">
      <c r="A2373" t="s">
        <v>8898</v>
      </c>
      <c r="C2373" t="s">
        <v>12543</v>
      </c>
      <c r="D2373" t="s">
        <v>12543</v>
      </c>
      <c r="E2373" t="s">
        <v>5439</v>
      </c>
      <c r="F2373" t="s">
        <v>12543</v>
      </c>
    </row>
    <row r="2374" spans="1:7">
      <c r="A2374" t="s">
        <v>8899</v>
      </c>
      <c r="B2374" t="s">
        <v>12474</v>
      </c>
      <c r="C2374" t="s">
        <v>12547</v>
      </c>
      <c r="D2374" t="s">
        <v>12584</v>
      </c>
      <c r="E2374" t="s">
        <v>5437</v>
      </c>
      <c r="F2374" t="s">
        <v>12596</v>
      </c>
      <c r="G2374" t="s">
        <v>1940</v>
      </c>
    </row>
    <row r="2375" spans="1:7">
      <c r="A2375" t="s">
        <v>8900</v>
      </c>
      <c r="B2375" t="s">
        <v>12474</v>
      </c>
      <c r="C2375" t="s">
        <v>12547</v>
      </c>
      <c r="D2375" t="s">
        <v>12584</v>
      </c>
      <c r="E2375" t="s">
        <v>5437</v>
      </c>
      <c r="F2375" t="s">
        <v>12596</v>
      </c>
      <c r="G2375" t="s">
        <v>1940</v>
      </c>
    </row>
    <row r="2376" spans="1:7">
      <c r="A2376" t="s">
        <v>8901</v>
      </c>
      <c r="B2376" t="s">
        <v>12484</v>
      </c>
      <c r="C2376" t="s">
        <v>12547</v>
      </c>
      <c r="D2376" t="s">
        <v>12584</v>
      </c>
      <c r="E2376" t="s">
        <v>5437</v>
      </c>
      <c r="F2376" t="s">
        <v>12596</v>
      </c>
      <c r="G2376" t="s">
        <v>1940</v>
      </c>
    </row>
    <row r="2377" spans="1:7">
      <c r="A2377" t="s">
        <v>8902</v>
      </c>
      <c r="B2377" t="s">
        <v>12485</v>
      </c>
      <c r="C2377" t="s">
        <v>12547</v>
      </c>
      <c r="D2377" t="s">
        <v>12584</v>
      </c>
      <c r="E2377" t="s">
        <v>5437</v>
      </c>
      <c r="F2377" t="s">
        <v>12596</v>
      </c>
      <c r="G2377" t="s">
        <v>1940</v>
      </c>
    </row>
    <row r="2378" spans="1:7">
      <c r="A2378" t="s">
        <v>8903</v>
      </c>
      <c r="B2378" t="s">
        <v>12423</v>
      </c>
      <c r="C2378" t="s">
        <v>12542</v>
      </c>
      <c r="D2378" t="s">
        <v>12565</v>
      </c>
      <c r="E2378" t="s">
        <v>5441</v>
      </c>
      <c r="F2378" t="s">
        <v>12596</v>
      </c>
      <c r="G2378" t="s">
        <v>1940</v>
      </c>
    </row>
    <row r="2379" spans="1:7">
      <c r="A2379" t="s">
        <v>8904</v>
      </c>
      <c r="C2379" t="s">
        <v>12543</v>
      </c>
      <c r="D2379" t="s">
        <v>12543</v>
      </c>
      <c r="E2379" t="s">
        <v>5439</v>
      </c>
      <c r="F2379" t="s">
        <v>12543</v>
      </c>
    </row>
    <row r="2380" spans="1:7">
      <c r="A2380" t="s">
        <v>8905</v>
      </c>
      <c r="B2380" t="s">
        <v>12468</v>
      </c>
      <c r="C2380" t="s">
        <v>12545</v>
      </c>
      <c r="D2380" t="s">
        <v>12572</v>
      </c>
      <c r="E2380" t="s">
        <v>5440</v>
      </c>
      <c r="F2380" t="s">
        <v>12596</v>
      </c>
      <c r="G2380" t="s">
        <v>1940</v>
      </c>
    </row>
    <row r="2381" spans="1:7">
      <c r="A2381" t="s">
        <v>8906</v>
      </c>
      <c r="B2381" t="s">
        <v>12468</v>
      </c>
      <c r="C2381" t="s">
        <v>12545</v>
      </c>
      <c r="D2381" t="s">
        <v>12572</v>
      </c>
      <c r="E2381" t="s">
        <v>5440</v>
      </c>
      <c r="F2381" t="s">
        <v>12596</v>
      </c>
      <c r="G2381" t="s">
        <v>1940</v>
      </c>
    </row>
    <row r="2382" spans="1:7">
      <c r="A2382" t="s">
        <v>8907</v>
      </c>
      <c r="B2382" t="s">
        <v>12470</v>
      </c>
      <c r="C2382" t="s">
        <v>12545</v>
      </c>
      <c r="D2382" t="s">
        <v>12572</v>
      </c>
      <c r="E2382" t="s">
        <v>5440</v>
      </c>
      <c r="F2382" t="s">
        <v>12596</v>
      </c>
      <c r="G2382" t="s">
        <v>1940</v>
      </c>
    </row>
    <row r="2383" spans="1:7">
      <c r="A2383" t="s">
        <v>8908</v>
      </c>
      <c r="C2383" t="s">
        <v>12543</v>
      </c>
      <c r="D2383" t="s">
        <v>12543</v>
      </c>
      <c r="E2383" t="s">
        <v>5439</v>
      </c>
      <c r="F2383" t="s">
        <v>12543</v>
      </c>
    </row>
    <row r="2384" spans="1:7">
      <c r="A2384" t="s">
        <v>8909</v>
      </c>
      <c r="B2384" t="s">
        <v>12468</v>
      </c>
      <c r="C2384" t="s">
        <v>12545</v>
      </c>
      <c r="D2384" t="s">
        <v>12575</v>
      </c>
      <c r="E2384" t="s">
        <v>5440</v>
      </c>
      <c r="F2384" t="s">
        <v>12596</v>
      </c>
      <c r="G2384" t="s">
        <v>1940</v>
      </c>
    </row>
    <row r="2385" spans="1:7">
      <c r="A2385" t="s">
        <v>8910</v>
      </c>
      <c r="B2385" t="s">
        <v>12468</v>
      </c>
      <c r="C2385" t="s">
        <v>12545</v>
      </c>
      <c r="D2385" t="s">
        <v>12575</v>
      </c>
      <c r="E2385" t="s">
        <v>5440</v>
      </c>
      <c r="F2385" t="s">
        <v>12596</v>
      </c>
      <c r="G2385" t="s">
        <v>1940</v>
      </c>
    </row>
    <row r="2386" spans="1:7">
      <c r="A2386" t="s">
        <v>8911</v>
      </c>
      <c r="B2386" t="s">
        <v>12472</v>
      </c>
      <c r="C2386" t="s">
        <v>12545</v>
      </c>
      <c r="D2386" t="s">
        <v>12575</v>
      </c>
      <c r="E2386" t="s">
        <v>5440</v>
      </c>
      <c r="F2386" t="s">
        <v>12596</v>
      </c>
      <c r="G2386" t="s">
        <v>1940</v>
      </c>
    </row>
    <row r="2387" spans="1:7">
      <c r="A2387" t="s">
        <v>8912</v>
      </c>
      <c r="B2387" t="s">
        <v>12469</v>
      </c>
      <c r="C2387" t="s">
        <v>12545</v>
      </c>
      <c r="D2387" t="s">
        <v>12575</v>
      </c>
      <c r="E2387" t="s">
        <v>5440</v>
      </c>
      <c r="F2387" t="s">
        <v>12596</v>
      </c>
      <c r="G2387" t="s">
        <v>1940</v>
      </c>
    </row>
    <row r="2388" spans="1:7">
      <c r="A2388" t="s">
        <v>8913</v>
      </c>
      <c r="B2388" t="s">
        <v>12486</v>
      </c>
      <c r="C2388" t="s">
        <v>12545</v>
      </c>
      <c r="D2388" t="s">
        <v>12575</v>
      </c>
      <c r="E2388" t="s">
        <v>5440</v>
      </c>
      <c r="F2388" t="s">
        <v>12596</v>
      </c>
      <c r="G2388" t="s">
        <v>1940</v>
      </c>
    </row>
    <row r="2389" spans="1:7">
      <c r="A2389" t="s">
        <v>8914</v>
      </c>
      <c r="B2389" t="s">
        <v>12468</v>
      </c>
      <c r="C2389" t="s">
        <v>12545</v>
      </c>
      <c r="D2389" t="s">
        <v>12575</v>
      </c>
      <c r="E2389" t="s">
        <v>5440</v>
      </c>
      <c r="F2389" t="s">
        <v>12596</v>
      </c>
      <c r="G2389" t="s">
        <v>1940</v>
      </c>
    </row>
    <row r="2390" spans="1:7">
      <c r="A2390" t="s">
        <v>8915</v>
      </c>
      <c r="B2390" t="s">
        <v>12470</v>
      </c>
      <c r="C2390" t="s">
        <v>12545</v>
      </c>
      <c r="D2390" t="s">
        <v>12575</v>
      </c>
      <c r="E2390" t="s">
        <v>5440</v>
      </c>
      <c r="F2390" t="s">
        <v>12596</v>
      </c>
      <c r="G2390" t="s">
        <v>1940</v>
      </c>
    </row>
    <row r="2391" spans="1:7">
      <c r="A2391" t="s">
        <v>8916</v>
      </c>
      <c r="B2391" t="s">
        <v>12471</v>
      </c>
      <c r="C2391" t="s">
        <v>12545</v>
      </c>
      <c r="D2391" t="s">
        <v>12575</v>
      </c>
      <c r="E2391" t="s">
        <v>5440</v>
      </c>
      <c r="F2391" t="s">
        <v>12596</v>
      </c>
      <c r="G2391" t="s">
        <v>1940</v>
      </c>
    </row>
    <row r="2392" spans="1:7">
      <c r="A2392" t="s">
        <v>8917</v>
      </c>
      <c r="B2392" t="s">
        <v>12426</v>
      </c>
      <c r="C2392" t="s">
        <v>12545</v>
      </c>
      <c r="D2392" t="s">
        <v>12555</v>
      </c>
      <c r="E2392" t="s">
        <v>5441</v>
      </c>
      <c r="F2392" t="s">
        <v>12596</v>
      </c>
      <c r="G2392" t="s">
        <v>1940</v>
      </c>
    </row>
    <row r="2393" spans="1:7">
      <c r="A2393" t="s">
        <v>8918</v>
      </c>
      <c r="B2393" t="s">
        <v>12474</v>
      </c>
      <c r="C2393" t="s">
        <v>12544</v>
      </c>
      <c r="D2393" t="s">
        <v>12564</v>
      </c>
      <c r="E2393" t="s">
        <v>5440</v>
      </c>
      <c r="F2393" t="s">
        <v>12596</v>
      </c>
      <c r="G2393" t="s">
        <v>1940</v>
      </c>
    </row>
    <row r="2394" spans="1:7">
      <c r="A2394" t="s">
        <v>8919</v>
      </c>
      <c r="C2394" t="s">
        <v>12542</v>
      </c>
      <c r="D2394" t="s">
        <v>12565</v>
      </c>
      <c r="E2394" t="s">
        <v>5440</v>
      </c>
      <c r="F2394" t="s">
        <v>12595</v>
      </c>
      <c r="G2394" t="s">
        <v>12964</v>
      </c>
    </row>
    <row r="2395" spans="1:7">
      <c r="A2395" t="s">
        <v>8920</v>
      </c>
      <c r="B2395" t="s">
        <v>12423</v>
      </c>
      <c r="C2395" t="s">
        <v>12545</v>
      </c>
      <c r="D2395" t="s">
        <v>12565</v>
      </c>
      <c r="E2395" t="s">
        <v>5441</v>
      </c>
      <c r="F2395" t="s">
        <v>12596</v>
      </c>
      <c r="G2395" t="s">
        <v>12803</v>
      </c>
    </row>
    <row r="2396" spans="1:7">
      <c r="A2396" t="s">
        <v>8921</v>
      </c>
      <c r="B2396" t="s">
        <v>12468</v>
      </c>
      <c r="C2396" t="s">
        <v>12542</v>
      </c>
      <c r="D2396" t="s">
        <v>12565</v>
      </c>
      <c r="E2396" t="s">
        <v>5437</v>
      </c>
      <c r="F2396" t="s">
        <v>12596</v>
      </c>
      <c r="G2396" t="s">
        <v>1940</v>
      </c>
    </row>
    <row r="2397" spans="1:7">
      <c r="A2397" t="s">
        <v>8922</v>
      </c>
      <c r="B2397" t="s">
        <v>12474</v>
      </c>
      <c r="C2397" t="s">
        <v>12542</v>
      </c>
      <c r="D2397" t="s">
        <v>12565</v>
      </c>
      <c r="E2397" t="s">
        <v>5437</v>
      </c>
      <c r="F2397" t="s">
        <v>12596</v>
      </c>
      <c r="G2397" t="s">
        <v>1940</v>
      </c>
    </row>
    <row r="2398" spans="1:7">
      <c r="A2398" t="s">
        <v>8923</v>
      </c>
      <c r="C2398" t="s">
        <v>12543</v>
      </c>
      <c r="D2398" t="s">
        <v>12543</v>
      </c>
      <c r="E2398" t="s">
        <v>5439</v>
      </c>
      <c r="F2398" t="s">
        <v>12543</v>
      </c>
    </row>
    <row r="2399" spans="1:7">
      <c r="A2399" t="s">
        <v>8924</v>
      </c>
      <c r="B2399" t="s">
        <v>12474</v>
      </c>
      <c r="C2399" t="s">
        <v>12545</v>
      </c>
      <c r="D2399" t="s">
        <v>12550</v>
      </c>
      <c r="E2399" t="s">
        <v>5440</v>
      </c>
      <c r="F2399" t="s">
        <v>12596</v>
      </c>
      <c r="G2399" t="s">
        <v>1940</v>
      </c>
    </row>
    <row r="2400" spans="1:7">
      <c r="A2400" t="s">
        <v>8925</v>
      </c>
      <c r="B2400" t="s">
        <v>12487</v>
      </c>
      <c r="C2400" t="s">
        <v>12545</v>
      </c>
      <c r="D2400" t="s">
        <v>12550</v>
      </c>
      <c r="E2400" t="s">
        <v>5440</v>
      </c>
      <c r="F2400" t="s">
        <v>12596</v>
      </c>
      <c r="G2400" t="s">
        <v>1940</v>
      </c>
    </row>
    <row r="2401" spans="1:7">
      <c r="A2401" t="s">
        <v>8926</v>
      </c>
      <c r="B2401" t="s">
        <v>12485</v>
      </c>
      <c r="C2401" t="s">
        <v>12545</v>
      </c>
      <c r="D2401" t="s">
        <v>12550</v>
      </c>
      <c r="E2401" t="s">
        <v>5440</v>
      </c>
      <c r="F2401" t="s">
        <v>12596</v>
      </c>
      <c r="G2401" t="s">
        <v>1940</v>
      </c>
    </row>
    <row r="2402" spans="1:7">
      <c r="A2402" t="s">
        <v>8927</v>
      </c>
      <c r="B2402" t="s">
        <v>12488</v>
      </c>
      <c r="C2402" t="s">
        <v>12545</v>
      </c>
      <c r="D2402" t="s">
        <v>12550</v>
      </c>
      <c r="E2402" t="s">
        <v>5440</v>
      </c>
      <c r="F2402" t="s">
        <v>12596</v>
      </c>
      <c r="G2402" t="s">
        <v>1940</v>
      </c>
    </row>
    <row r="2403" spans="1:7">
      <c r="A2403" t="s">
        <v>8928</v>
      </c>
      <c r="B2403" t="s">
        <v>12475</v>
      </c>
      <c r="C2403" t="s">
        <v>12545</v>
      </c>
      <c r="D2403" t="s">
        <v>12550</v>
      </c>
      <c r="E2403" t="s">
        <v>5440</v>
      </c>
      <c r="F2403" t="s">
        <v>12596</v>
      </c>
      <c r="G2403" t="s">
        <v>1940</v>
      </c>
    </row>
    <row r="2404" spans="1:7">
      <c r="A2404" t="s">
        <v>8929</v>
      </c>
      <c r="C2404" t="s">
        <v>12543</v>
      </c>
      <c r="D2404" t="s">
        <v>12543</v>
      </c>
      <c r="E2404" t="s">
        <v>5439</v>
      </c>
      <c r="F2404" t="s">
        <v>12543</v>
      </c>
    </row>
    <row r="2405" spans="1:7">
      <c r="A2405" t="s">
        <v>8930</v>
      </c>
      <c r="B2405" t="s">
        <v>12468</v>
      </c>
      <c r="C2405" t="s">
        <v>12544</v>
      </c>
      <c r="D2405" t="s">
        <v>12564</v>
      </c>
      <c r="E2405" t="s">
        <v>5450</v>
      </c>
      <c r="F2405" t="s">
        <v>12596</v>
      </c>
      <c r="G2405" t="s">
        <v>1940</v>
      </c>
    </row>
    <row r="2406" spans="1:7">
      <c r="A2406" t="s">
        <v>8931</v>
      </c>
      <c r="B2406" t="s">
        <v>12468</v>
      </c>
      <c r="C2406" t="s">
        <v>12544</v>
      </c>
      <c r="D2406" t="s">
        <v>12564</v>
      </c>
      <c r="E2406" t="s">
        <v>5450</v>
      </c>
      <c r="F2406" t="s">
        <v>12596</v>
      </c>
      <c r="G2406" t="s">
        <v>1940</v>
      </c>
    </row>
    <row r="2407" spans="1:7">
      <c r="A2407" t="s">
        <v>8932</v>
      </c>
      <c r="B2407" t="s">
        <v>12472</v>
      </c>
      <c r="C2407" t="s">
        <v>12544</v>
      </c>
      <c r="D2407" t="s">
        <v>12564</v>
      </c>
      <c r="E2407" t="s">
        <v>5450</v>
      </c>
      <c r="F2407" t="s">
        <v>12596</v>
      </c>
      <c r="G2407" t="s">
        <v>1940</v>
      </c>
    </row>
    <row r="2408" spans="1:7">
      <c r="A2408" t="s">
        <v>8933</v>
      </c>
      <c r="B2408" t="s">
        <v>12469</v>
      </c>
      <c r="C2408" t="s">
        <v>12544</v>
      </c>
      <c r="D2408" t="s">
        <v>12564</v>
      </c>
      <c r="E2408" t="s">
        <v>5450</v>
      </c>
      <c r="F2408" t="s">
        <v>12596</v>
      </c>
      <c r="G2408" t="s">
        <v>1940</v>
      </c>
    </row>
    <row r="2409" spans="1:7">
      <c r="A2409" t="s">
        <v>8934</v>
      </c>
      <c r="B2409" t="s">
        <v>12486</v>
      </c>
      <c r="C2409" t="s">
        <v>12544</v>
      </c>
      <c r="D2409" t="s">
        <v>12564</v>
      </c>
      <c r="E2409" t="s">
        <v>5450</v>
      </c>
      <c r="F2409" t="s">
        <v>12596</v>
      </c>
      <c r="G2409" t="s">
        <v>1940</v>
      </c>
    </row>
    <row r="2410" spans="1:7">
      <c r="A2410" t="s">
        <v>8935</v>
      </c>
      <c r="B2410" t="s">
        <v>12471</v>
      </c>
      <c r="C2410" t="s">
        <v>12544</v>
      </c>
      <c r="D2410" t="s">
        <v>12564</v>
      </c>
      <c r="E2410" t="s">
        <v>5450</v>
      </c>
      <c r="F2410" t="s">
        <v>12596</v>
      </c>
      <c r="G2410" t="s">
        <v>1940</v>
      </c>
    </row>
    <row r="2411" spans="1:7">
      <c r="A2411" t="s">
        <v>8936</v>
      </c>
      <c r="C2411" t="s">
        <v>12542</v>
      </c>
      <c r="D2411" t="s">
        <v>12565</v>
      </c>
      <c r="E2411" t="s">
        <v>5450</v>
      </c>
      <c r="F2411" t="s">
        <v>12595</v>
      </c>
      <c r="G2411" t="s">
        <v>1884</v>
      </c>
    </row>
    <row r="2412" spans="1:7">
      <c r="A2412" t="s">
        <v>8937</v>
      </c>
      <c r="C2412" t="s">
        <v>12543</v>
      </c>
      <c r="D2412" t="s">
        <v>12543</v>
      </c>
      <c r="E2412" t="s">
        <v>5439</v>
      </c>
      <c r="F2412" t="s">
        <v>12543</v>
      </c>
    </row>
    <row r="2413" spans="1:7">
      <c r="A2413" t="s">
        <v>8938</v>
      </c>
      <c r="B2413" t="s">
        <v>12468</v>
      </c>
      <c r="C2413" t="s">
        <v>12544</v>
      </c>
      <c r="D2413" t="s">
        <v>12572</v>
      </c>
      <c r="E2413" t="s">
        <v>5440</v>
      </c>
      <c r="F2413" t="s">
        <v>12596</v>
      </c>
      <c r="G2413" t="s">
        <v>1940</v>
      </c>
    </row>
    <row r="2414" spans="1:7">
      <c r="A2414" t="s">
        <v>8939</v>
      </c>
      <c r="B2414" t="s">
        <v>12468</v>
      </c>
      <c r="C2414" t="s">
        <v>12545</v>
      </c>
      <c r="D2414" t="s">
        <v>12572</v>
      </c>
      <c r="E2414" t="s">
        <v>5440</v>
      </c>
      <c r="F2414" t="s">
        <v>12596</v>
      </c>
      <c r="G2414" t="s">
        <v>1940</v>
      </c>
    </row>
    <row r="2415" spans="1:7">
      <c r="A2415" t="s">
        <v>8940</v>
      </c>
      <c r="B2415" t="s">
        <v>12468</v>
      </c>
      <c r="C2415" t="s">
        <v>12545</v>
      </c>
      <c r="D2415" t="s">
        <v>12572</v>
      </c>
      <c r="E2415" t="s">
        <v>5440</v>
      </c>
      <c r="F2415" t="s">
        <v>12596</v>
      </c>
      <c r="G2415" t="s">
        <v>1940</v>
      </c>
    </row>
    <row r="2416" spans="1:7">
      <c r="A2416" t="s">
        <v>8941</v>
      </c>
      <c r="B2416" t="s">
        <v>12472</v>
      </c>
      <c r="C2416" t="s">
        <v>12545</v>
      </c>
      <c r="D2416" t="s">
        <v>12572</v>
      </c>
      <c r="E2416" t="s">
        <v>5440</v>
      </c>
      <c r="F2416" t="s">
        <v>12596</v>
      </c>
      <c r="G2416" t="s">
        <v>1940</v>
      </c>
    </row>
    <row r="2417" spans="1:7">
      <c r="A2417" t="s">
        <v>8942</v>
      </c>
      <c r="B2417" t="s">
        <v>12469</v>
      </c>
      <c r="C2417" t="s">
        <v>12545</v>
      </c>
      <c r="D2417" t="s">
        <v>12572</v>
      </c>
      <c r="E2417" t="s">
        <v>5440</v>
      </c>
      <c r="F2417" t="s">
        <v>12596</v>
      </c>
      <c r="G2417" t="s">
        <v>1940</v>
      </c>
    </row>
    <row r="2418" spans="1:7">
      <c r="A2418" t="s">
        <v>8943</v>
      </c>
      <c r="B2418" t="s">
        <v>12486</v>
      </c>
      <c r="C2418" t="s">
        <v>12545</v>
      </c>
      <c r="D2418" t="s">
        <v>12572</v>
      </c>
      <c r="E2418" t="s">
        <v>5440</v>
      </c>
      <c r="F2418" t="s">
        <v>12596</v>
      </c>
      <c r="G2418" t="s">
        <v>1940</v>
      </c>
    </row>
    <row r="2419" spans="1:7">
      <c r="A2419" t="s">
        <v>8944</v>
      </c>
      <c r="B2419" t="s">
        <v>12468</v>
      </c>
      <c r="C2419" t="s">
        <v>12545</v>
      </c>
      <c r="D2419" t="s">
        <v>12572</v>
      </c>
      <c r="E2419" t="s">
        <v>5440</v>
      </c>
      <c r="F2419" t="s">
        <v>12596</v>
      </c>
      <c r="G2419" t="s">
        <v>1940</v>
      </c>
    </row>
    <row r="2420" spans="1:7">
      <c r="A2420" t="s">
        <v>8945</v>
      </c>
      <c r="B2420" t="s">
        <v>12470</v>
      </c>
      <c r="C2420" t="s">
        <v>12545</v>
      </c>
      <c r="D2420" t="s">
        <v>12572</v>
      </c>
      <c r="E2420" t="s">
        <v>5440</v>
      </c>
      <c r="F2420" t="s">
        <v>12596</v>
      </c>
      <c r="G2420" t="s">
        <v>1940</v>
      </c>
    </row>
    <row r="2421" spans="1:7">
      <c r="A2421" t="s">
        <v>8946</v>
      </c>
      <c r="B2421" t="s">
        <v>12468</v>
      </c>
      <c r="C2421" t="s">
        <v>12544</v>
      </c>
      <c r="D2421" t="s">
        <v>12572</v>
      </c>
      <c r="E2421" t="s">
        <v>5440</v>
      </c>
      <c r="F2421" t="s">
        <v>12596</v>
      </c>
      <c r="G2421" t="s">
        <v>1940</v>
      </c>
    </row>
    <row r="2422" spans="1:7">
      <c r="A2422" t="s">
        <v>8947</v>
      </c>
      <c r="B2422" t="s">
        <v>12468</v>
      </c>
      <c r="C2422" t="s">
        <v>12545</v>
      </c>
      <c r="D2422" t="s">
        <v>12572</v>
      </c>
      <c r="E2422" t="s">
        <v>5440</v>
      </c>
      <c r="F2422" t="s">
        <v>12596</v>
      </c>
      <c r="G2422" t="s">
        <v>1940</v>
      </c>
    </row>
    <row r="2423" spans="1:7">
      <c r="A2423" t="s">
        <v>8948</v>
      </c>
      <c r="B2423" t="s">
        <v>12476</v>
      </c>
      <c r="C2423" t="s">
        <v>12545</v>
      </c>
      <c r="D2423" t="s">
        <v>12572</v>
      </c>
      <c r="E2423" t="s">
        <v>5440</v>
      </c>
      <c r="F2423" t="s">
        <v>12596</v>
      </c>
      <c r="G2423" t="s">
        <v>1940</v>
      </c>
    </row>
    <row r="2424" spans="1:7">
      <c r="A2424" t="s">
        <v>8949</v>
      </c>
      <c r="B2424" t="s">
        <v>12471</v>
      </c>
      <c r="C2424" t="s">
        <v>12545</v>
      </c>
      <c r="D2424" t="s">
        <v>12572</v>
      </c>
      <c r="E2424" t="s">
        <v>5440</v>
      </c>
      <c r="F2424" t="s">
        <v>12596</v>
      </c>
      <c r="G2424" t="s">
        <v>1940</v>
      </c>
    </row>
    <row r="2425" spans="1:7">
      <c r="A2425" t="s">
        <v>8950</v>
      </c>
      <c r="B2425" t="s">
        <v>12423</v>
      </c>
      <c r="C2425" t="s">
        <v>12548</v>
      </c>
      <c r="D2425" t="s">
        <v>12559</v>
      </c>
      <c r="E2425" t="s">
        <v>5450</v>
      </c>
      <c r="F2425" t="s">
        <v>12596</v>
      </c>
      <c r="G2425" t="s">
        <v>1940</v>
      </c>
    </row>
    <row r="2426" spans="1:7">
      <c r="A2426" t="s">
        <v>8951</v>
      </c>
      <c r="C2426" t="s">
        <v>12543</v>
      </c>
      <c r="D2426" t="s">
        <v>12543</v>
      </c>
      <c r="E2426" t="s">
        <v>5439</v>
      </c>
      <c r="F2426" t="s">
        <v>12543</v>
      </c>
    </row>
    <row r="2427" spans="1:7">
      <c r="A2427" t="s">
        <v>8952</v>
      </c>
      <c r="B2427" t="s">
        <v>12468</v>
      </c>
      <c r="C2427" t="s">
        <v>12542</v>
      </c>
      <c r="D2427" t="s">
        <v>12550</v>
      </c>
      <c r="E2427" t="s">
        <v>5440</v>
      </c>
      <c r="F2427" t="s">
        <v>12596</v>
      </c>
      <c r="G2427" t="s">
        <v>1940</v>
      </c>
    </row>
    <row r="2428" spans="1:7">
      <c r="A2428" t="s">
        <v>8953</v>
      </c>
      <c r="B2428" t="s">
        <v>12468</v>
      </c>
      <c r="C2428" t="s">
        <v>12542</v>
      </c>
      <c r="D2428" t="s">
        <v>12550</v>
      </c>
      <c r="E2428" t="s">
        <v>5440</v>
      </c>
      <c r="F2428" t="s">
        <v>12596</v>
      </c>
      <c r="G2428" t="s">
        <v>1940</v>
      </c>
    </row>
    <row r="2429" spans="1:7">
      <c r="A2429" t="s">
        <v>8954</v>
      </c>
      <c r="B2429" t="s">
        <v>12468</v>
      </c>
      <c r="C2429" t="s">
        <v>12545</v>
      </c>
      <c r="D2429" t="s">
        <v>12550</v>
      </c>
      <c r="E2429" t="s">
        <v>5440</v>
      </c>
      <c r="F2429" t="s">
        <v>12596</v>
      </c>
      <c r="G2429" t="s">
        <v>1940</v>
      </c>
    </row>
    <row r="2430" spans="1:7">
      <c r="A2430" t="s">
        <v>8955</v>
      </c>
      <c r="B2430" t="s">
        <v>12472</v>
      </c>
      <c r="C2430" t="s">
        <v>12542</v>
      </c>
      <c r="D2430" t="s">
        <v>12550</v>
      </c>
      <c r="E2430" t="s">
        <v>5440</v>
      </c>
      <c r="F2430" t="s">
        <v>12596</v>
      </c>
      <c r="G2430" t="s">
        <v>1940</v>
      </c>
    </row>
    <row r="2431" spans="1:7">
      <c r="A2431" t="s">
        <v>8956</v>
      </c>
      <c r="B2431" t="s">
        <v>12469</v>
      </c>
      <c r="C2431" t="s">
        <v>12545</v>
      </c>
      <c r="D2431" t="s">
        <v>12550</v>
      </c>
      <c r="E2431" t="s">
        <v>5440</v>
      </c>
      <c r="F2431" t="s">
        <v>12596</v>
      </c>
      <c r="G2431" t="s">
        <v>1940</v>
      </c>
    </row>
    <row r="2432" spans="1:7">
      <c r="A2432" t="s">
        <v>8957</v>
      </c>
      <c r="B2432" t="s">
        <v>12486</v>
      </c>
      <c r="C2432" t="s">
        <v>12545</v>
      </c>
      <c r="D2432" t="s">
        <v>12550</v>
      </c>
      <c r="E2432" t="s">
        <v>5440</v>
      </c>
      <c r="F2432" t="s">
        <v>12596</v>
      </c>
      <c r="G2432" t="s">
        <v>1940</v>
      </c>
    </row>
    <row r="2433" spans="1:7">
      <c r="A2433" t="s">
        <v>8958</v>
      </c>
      <c r="B2433" t="s">
        <v>12468</v>
      </c>
      <c r="C2433" t="s">
        <v>12545</v>
      </c>
      <c r="D2433" t="s">
        <v>12550</v>
      </c>
      <c r="E2433" t="s">
        <v>5440</v>
      </c>
      <c r="F2433" t="s">
        <v>12596</v>
      </c>
      <c r="G2433" t="s">
        <v>1940</v>
      </c>
    </row>
    <row r="2434" spans="1:7">
      <c r="A2434" t="s">
        <v>8959</v>
      </c>
      <c r="B2434" t="s">
        <v>12468</v>
      </c>
      <c r="C2434" t="s">
        <v>12542</v>
      </c>
      <c r="D2434" t="s">
        <v>12550</v>
      </c>
      <c r="E2434" t="s">
        <v>5440</v>
      </c>
      <c r="F2434" t="s">
        <v>12596</v>
      </c>
      <c r="G2434" t="s">
        <v>1940</v>
      </c>
    </row>
    <row r="2435" spans="1:7">
      <c r="A2435" t="s">
        <v>8960</v>
      </c>
      <c r="B2435" t="s">
        <v>12468</v>
      </c>
      <c r="C2435" t="s">
        <v>12542</v>
      </c>
      <c r="D2435" t="s">
        <v>12550</v>
      </c>
      <c r="E2435" t="s">
        <v>5440</v>
      </c>
      <c r="F2435" t="s">
        <v>12596</v>
      </c>
      <c r="G2435" t="s">
        <v>1940</v>
      </c>
    </row>
    <row r="2436" spans="1:7">
      <c r="A2436" t="s">
        <v>8961</v>
      </c>
      <c r="B2436" t="s">
        <v>12476</v>
      </c>
      <c r="C2436" t="s">
        <v>12545</v>
      </c>
      <c r="D2436" t="s">
        <v>12550</v>
      </c>
      <c r="E2436" t="s">
        <v>5440</v>
      </c>
      <c r="F2436" t="s">
        <v>12596</v>
      </c>
      <c r="G2436" t="s">
        <v>1940</v>
      </c>
    </row>
    <row r="2437" spans="1:7">
      <c r="A2437" t="s">
        <v>8962</v>
      </c>
      <c r="B2437" t="s">
        <v>12468</v>
      </c>
      <c r="C2437" t="s">
        <v>12542</v>
      </c>
      <c r="D2437" t="s">
        <v>12550</v>
      </c>
      <c r="E2437" t="s">
        <v>5440</v>
      </c>
      <c r="F2437" t="s">
        <v>12596</v>
      </c>
      <c r="G2437" t="s">
        <v>1940</v>
      </c>
    </row>
    <row r="2438" spans="1:7">
      <c r="A2438" t="s">
        <v>8963</v>
      </c>
      <c r="B2438" t="s">
        <v>12468</v>
      </c>
      <c r="C2438" t="s">
        <v>12542</v>
      </c>
      <c r="D2438" t="s">
        <v>12550</v>
      </c>
      <c r="E2438" t="s">
        <v>5440</v>
      </c>
      <c r="F2438" t="s">
        <v>12596</v>
      </c>
      <c r="G2438" t="s">
        <v>1940</v>
      </c>
    </row>
    <row r="2439" spans="1:7">
      <c r="A2439" t="s">
        <v>8964</v>
      </c>
      <c r="B2439" t="s">
        <v>12471</v>
      </c>
      <c r="C2439" t="s">
        <v>12545</v>
      </c>
      <c r="D2439" t="s">
        <v>12550</v>
      </c>
      <c r="E2439" t="s">
        <v>5440</v>
      </c>
      <c r="F2439" t="s">
        <v>12596</v>
      </c>
      <c r="G2439" t="s">
        <v>1940</v>
      </c>
    </row>
    <row r="2440" spans="1:7">
      <c r="A2440" t="s">
        <v>8965</v>
      </c>
      <c r="B2440" t="s">
        <v>12423</v>
      </c>
      <c r="C2440" t="s">
        <v>12546</v>
      </c>
      <c r="D2440" t="s">
        <v>12561</v>
      </c>
      <c r="E2440" t="s">
        <v>5440</v>
      </c>
      <c r="F2440" t="s">
        <v>12594</v>
      </c>
      <c r="G2440" t="s">
        <v>12965</v>
      </c>
    </row>
    <row r="2441" spans="1:7">
      <c r="A2441" t="s">
        <v>8966</v>
      </c>
      <c r="B2441" t="s">
        <v>12423</v>
      </c>
      <c r="C2441" t="s">
        <v>12542</v>
      </c>
      <c r="D2441" t="s">
        <v>12565</v>
      </c>
      <c r="E2441" t="s">
        <v>5440</v>
      </c>
      <c r="F2441" t="s">
        <v>12595</v>
      </c>
      <c r="G2441" t="s">
        <v>1940</v>
      </c>
    </row>
    <row r="2442" spans="1:7">
      <c r="A2442" t="s">
        <v>8967</v>
      </c>
      <c r="B2442" t="s">
        <v>12426</v>
      </c>
      <c r="C2442" t="s">
        <v>12548</v>
      </c>
      <c r="D2442" t="s">
        <v>12569</v>
      </c>
      <c r="E2442" t="s">
        <v>5440</v>
      </c>
      <c r="F2442" t="s">
        <v>12595</v>
      </c>
      <c r="G2442" t="s">
        <v>1940</v>
      </c>
    </row>
    <row r="2443" spans="1:7">
      <c r="A2443" t="s">
        <v>8968</v>
      </c>
      <c r="B2443" t="s">
        <v>12424</v>
      </c>
      <c r="C2443" t="s">
        <v>12546</v>
      </c>
      <c r="D2443" t="s">
        <v>12556</v>
      </c>
      <c r="E2443" t="s">
        <v>5437</v>
      </c>
      <c r="F2443" t="s">
        <v>12596</v>
      </c>
      <c r="G2443" t="s">
        <v>1940</v>
      </c>
    </row>
    <row r="2444" spans="1:7">
      <c r="A2444" t="s">
        <v>8969</v>
      </c>
      <c r="C2444" t="s">
        <v>12543</v>
      </c>
      <c r="D2444" t="s">
        <v>12543</v>
      </c>
      <c r="E2444" t="s">
        <v>5439</v>
      </c>
      <c r="F2444" t="s">
        <v>12543</v>
      </c>
    </row>
    <row r="2445" spans="1:7">
      <c r="A2445" t="s">
        <v>8970</v>
      </c>
      <c r="B2445" t="s">
        <v>12468</v>
      </c>
      <c r="C2445" t="s">
        <v>12545</v>
      </c>
      <c r="D2445" t="s">
        <v>12572</v>
      </c>
      <c r="E2445" t="s">
        <v>5440</v>
      </c>
      <c r="F2445" t="s">
        <v>12596</v>
      </c>
      <c r="G2445" t="s">
        <v>1940</v>
      </c>
    </row>
    <row r="2446" spans="1:7">
      <c r="A2446" t="s">
        <v>8971</v>
      </c>
      <c r="B2446" t="s">
        <v>12468</v>
      </c>
      <c r="C2446" t="s">
        <v>12545</v>
      </c>
      <c r="D2446" t="s">
        <v>12572</v>
      </c>
      <c r="E2446" t="s">
        <v>5440</v>
      </c>
      <c r="F2446" t="s">
        <v>12596</v>
      </c>
      <c r="G2446" t="s">
        <v>1940</v>
      </c>
    </row>
    <row r="2447" spans="1:7">
      <c r="A2447" t="s">
        <v>8972</v>
      </c>
      <c r="B2447" t="s">
        <v>12472</v>
      </c>
      <c r="C2447" t="s">
        <v>12545</v>
      </c>
      <c r="D2447" t="s">
        <v>12572</v>
      </c>
      <c r="E2447" t="s">
        <v>5440</v>
      </c>
      <c r="F2447" t="s">
        <v>12596</v>
      </c>
      <c r="G2447" t="s">
        <v>1940</v>
      </c>
    </row>
    <row r="2448" spans="1:7">
      <c r="A2448" t="s">
        <v>8973</v>
      </c>
      <c r="B2448" t="s">
        <v>12469</v>
      </c>
      <c r="C2448" t="s">
        <v>12545</v>
      </c>
      <c r="D2448" t="s">
        <v>12572</v>
      </c>
      <c r="E2448" t="s">
        <v>5440</v>
      </c>
      <c r="F2448" t="s">
        <v>12596</v>
      </c>
      <c r="G2448" t="s">
        <v>1940</v>
      </c>
    </row>
    <row r="2449" spans="1:7">
      <c r="A2449" t="s">
        <v>8974</v>
      </c>
      <c r="B2449" t="s">
        <v>12486</v>
      </c>
      <c r="C2449" t="s">
        <v>12545</v>
      </c>
      <c r="D2449" t="s">
        <v>12572</v>
      </c>
      <c r="E2449" t="s">
        <v>5440</v>
      </c>
      <c r="F2449" t="s">
        <v>12596</v>
      </c>
      <c r="G2449" t="s">
        <v>1940</v>
      </c>
    </row>
    <row r="2450" spans="1:7">
      <c r="A2450" t="s">
        <v>8975</v>
      </c>
      <c r="B2450" t="s">
        <v>12476</v>
      </c>
      <c r="C2450" t="s">
        <v>12545</v>
      </c>
      <c r="D2450" t="s">
        <v>12572</v>
      </c>
      <c r="E2450" t="s">
        <v>5440</v>
      </c>
      <c r="F2450" t="s">
        <v>12596</v>
      </c>
      <c r="G2450" t="s">
        <v>1940</v>
      </c>
    </row>
    <row r="2451" spans="1:7">
      <c r="A2451" t="s">
        <v>8976</v>
      </c>
      <c r="B2451" t="s">
        <v>12471</v>
      </c>
      <c r="C2451" t="s">
        <v>12545</v>
      </c>
      <c r="D2451" t="s">
        <v>12572</v>
      </c>
      <c r="E2451" t="s">
        <v>5440</v>
      </c>
      <c r="F2451" t="s">
        <v>12596</v>
      </c>
      <c r="G2451" t="s">
        <v>1940</v>
      </c>
    </row>
    <row r="2452" spans="1:7">
      <c r="A2452" t="s">
        <v>8977</v>
      </c>
      <c r="B2452" t="s">
        <v>12428</v>
      </c>
      <c r="C2452" t="s">
        <v>12545</v>
      </c>
      <c r="D2452" t="s">
        <v>12573</v>
      </c>
      <c r="E2452" t="s">
        <v>5450</v>
      </c>
      <c r="F2452" t="s">
        <v>12595</v>
      </c>
      <c r="G2452" t="s">
        <v>1940</v>
      </c>
    </row>
    <row r="2453" spans="1:7">
      <c r="A2453" t="s">
        <v>8978</v>
      </c>
      <c r="B2453" t="s">
        <v>12468</v>
      </c>
      <c r="C2453" t="s">
        <v>12544</v>
      </c>
      <c r="D2453" t="s">
        <v>12564</v>
      </c>
      <c r="E2453" t="s">
        <v>5440</v>
      </c>
      <c r="F2453" t="s">
        <v>12596</v>
      </c>
      <c r="G2453" t="s">
        <v>1940</v>
      </c>
    </row>
    <row r="2454" spans="1:7">
      <c r="A2454" t="s">
        <v>8979</v>
      </c>
      <c r="C2454" t="s">
        <v>12543</v>
      </c>
      <c r="D2454" t="s">
        <v>12543</v>
      </c>
      <c r="E2454" t="s">
        <v>5439</v>
      </c>
      <c r="F2454" t="s">
        <v>12543</v>
      </c>
    </row>
    <row r="2455" spans="1:7">
      <c r="A2455" t="s">
        <v>8980</v>
      </c>
      <c r="B2455" t="s">
        <v>12423</v>
      </c>
      <c r="C2455" t="s">
        <v>12545</v>
      </c>
      <c r="D2455" t="s">
        <v>12561</v>
      </c>
      <c r="E2455" t="s">
        <v>5440</v>
      </c>
      <c r="F2455" t="s">
        <v>12596</v>
      </c>
      <c r="G2455" t="s">
        <v>12966</v>
      </c>
    </row>
    <row r="2456" spans="1:7">
      <c r="A2456" t="s">
        <v>8981</v>
      </c>
      <c r="B2456" t="s">
        <v>12423</v>
      </c>
      <c r="C2456" t="s">
        <v>12545</v>
      </c>
      <c r="D2456" t="s">
        <v>12561</v>
      </c>
      <c r="E2456" t="s">
        <v>5440</v>
      </c>
      <c r="F2456" t="s">
        <v>12596</v>
      </c>
      <c r="G2456" t="s">
        <v>12827</v>
      </c>
    </row>
    <row r="2457" spans="1:7">
      <c r="A2457" t="s">
        <v>8982</v>
      </c>
      <c r="B2457" t="s">
        <v>12423</v>
      </c>
      <c r="C2457" t="s">
        <v>12546</v>
      </c>
      <c r="D2457" t="s">
        <v>12575</v>
      </c>
      <c r="E2457" t="s">
        <v>5440</v>
      </c>
      <c r="F2457" t="s">
        <v>12596</v>
      </c>
      <c r="G2457" t="s">
        <v>1940</v>
      </c>
    </row>
    <row r="2458" spans="1:7">
      <c r="A2458" t="s">
        <v>8983</v>
      </c>
      <c r="C2458" t="s">
        <v>12543</v>
      </c>
      <c r="D2458" t="s">
        <v>12543</v>
      </c>
      <c r="E2458" t="s">
        <v>5439</v>
      </c>
      <c r="F2458" t="s">
        <v>12543</v>
      </c>
    </row>
    <row r="2459" spans="1:7">
      <c r="A2459" t="s">
        <v>8984</v>
      </c>
      <c r="B2459" t="s">
        <v>12468</v>
      </c>
      <c r="C2459" t="s">
        <v>12545</v>
      </c>
      <c r="D2459" t="s">
        <v>12565</v>
      </c>
      <c r="E2459" t="s">
        <v>5437</v>
      </c>
      <c r="F2459" t="s">
        <v>12595</v>
      </c>
      <c r="G2459" t="s">
        <v>1940</v>
      </c>
    </row>
    <row r="2460" spans="1:7">
      <c r="A2460" t="s">
        <v>8985</v>
      </c>
      <c r="B2460" t="s">
        <v>12468</v>
      </c>
      <c r="C2460" t="s">
        <v>12542</v>
      </c>
      <c r="D2460" t="s">
        <v>12565</v>
      </c>
      <c r="E2460" t="s">
        <v>5437</v>
      </c>
      <c r="F2460" t="s">
        <v>12595</v>
      </c>
      <c r="G2460" t="s">
        <v>1940</v>
      </c>
    </row>
    <row r="2461" spans="1:7">
      <c r="A2461" t="s">
        <v>8986</v>
      </c>
      <c r="B2461" t="s">
        <v>12472</v>
      </c>
      <c r="C2461" t="s">
        <v>12542</v>
      </c>
      <c r="D2461" t="s">
        <v>12565</v>
      </c>
      <c r="E2461" t="s">
        <v>5437</v>
      </c>
      <c r="F2461" t="s">
        <v>12595</v>
      </c>
      <c r="G2461" t="s">
        <v>1940</v>
      </c>
    </row>
    <row r="2462" spans="1:7">
      <c r="A2462" t="s">
        <v>8987</v>
      </c>
      <c r="B2462" t="s">
        <v>12486</v>
      </c>
      <c r="C2462" t="s">
        <v>12542</v>
      </c>
      <c r="D2462" t="s">
        <v>12565</v>
      </c>
      <c r="E2462" t="s">
        <v>5437</v>
      </c>
      <c r="F2462" t="s">
        <v>12595</v>
      </c>
      <c r="G2462" t="s">
        <v>1940</v>
      </c>
    </row>
    <row r="2463" spans="1:7">
      <c r="A2463" t="s">
        <v>8988</v>
      </c>
      <c r="B2463" t="s">
        <v>12476</v>
      </c>
      <c r="C2463" t="s">
        <v>12542</v>
      </c>
      <c r="D2463" t="s">
        <v>12565</v>
      </c>
      <c r="E2463" t="s">
        <v>5437</v>
      </c>
      <c r="F2463" t="s">
        <v>12595</v>
      </c>
      <c r="G2463" t="s">
        <v>1940</v>
      </c>
    </row>
    <row r="2464" spans="1:7">
      <c r="A2464" t="s">
        <v>8989</v>
      </c>
      <c r="B2464" t="s">
        <v>12471</v>
      </c>
      <c r="C2464" t="s">
        <v>12542</v>
      </c>
      <c r="D2464" t="s">
        <v>12565</v>
      </c>
      <c r="E2464" t="s">
        <v>5437</v>
      </c>
      <c r="F2464" t="s">
        <v>12595</v>
      </c>
      <c r="G2464" t="s">
        <v>1940</v>
      </c>
    </row>
    <row r="2465" spans="1:7">
      <c r="A2465" t="s">
        <v>8990</v>
      </c>
      <c r="C2465" t="s">
        <v>12546</v>
      </c>
      <c r="D2465" t="s">
        <v>12575</v>
      </c>
      <c r="E2465" t="s">
        <v>5441</v>
      </c>
      <c r="F2465" t="s">
        <v>12596</v>
      </c>
      <c r="G2465" t="s">
        <v>12967</v>
      </c>
    </row>
    <row r="2466" spans="1:7">
      <c r="A2466" t="s">
        <v>8991</v>
      </c>
      <c r="B2466" t="s">
        <v>12423</v>
      </c>
      <c r="C2466" t="s">
        <v>12542</v>
      </c>
      <c r="D2466" t="s">
        <v>12565</v>
      </c>
      <c r="E2466" t="s">
        <v>5437</v>
      </c>
      <c r="F2466" t="s">
        <v>12596</v>
      </c>
      <c r="G2466" t="s">
        <v>1667</v>
      </c>
    </row>
    <row r="2467" spans="1:7">
      <c r="A2467" t="s">
        <v>8992</v>
      </c>
      <c r="B2467" t="s">
        <v>12423</v>
      </c>
      <c r="C2467" t="s">
        <v>12542</v>
      </c>
      <c r="D2467" t="s">
        <v>12565</v>
      </c>
      <c r="E2467" t="s">
        <v>5440</v>
      </c>
      <c r="F2467" t="s">
        <v>12596</v>
      </c>
      <c r="G2467" t="s">
        <v>1940</v>
      </c>
    </row>
    <row r="2468" spans="1:7">
      <c r="A2468" t="s">
        <v>8993</v>
      </c>
      <c r="C2468" t="s">
        <v>12543</v>
      </c>
      <c r="D2468" t="s">
        <v>12543</v>
      </c>
      <c r="E2468" t="s">
        <v>5439</v>
      </c>
      <c r="F2468" t="s">
        <v>12543</v>
      </c>
    </row>
    <row r="2469" spans="1:7">
      <c r="A2469" t="s">
        <v>8994</v>
      </c>
      <c r="B2469" t="s">
        <v>12489</v>
      </c>
      <c r="C2469" t="s">
        <v>12546</v>
      </c>
      <c r="D2469" t="s">
        <v>12570</v>
      </c>
      <c r="E2469" t="s">
        <v>5441</v>
      </c>
      <c r="F2469" t="s">
        <v>12596</v>
      </c>
      <c r="G2469" t="s">
        <v>12968</v>
      </c>
    </row>
    <row r="2470" spans="1:7">
      <c r="A2470" t="s">
        <v>8995</v>
      </c>
      <c r="B2470" t="s">
        <v>12489</v>
      </c>
      <c r="C2470" t="s">
        <v>12546</v>
      </c>
      <c r="D2470" t="s">
        <v>12570</v>
      </c>
      <c r="E2470" t="s">
        <v>5437</v>
      </c>
      <c r="F2470" t="s">
        <v>12596</v>
      </c>
      <c r="G2470" t="s">
        <v>1940</v>
      </c>
    </row>
    <row r="2471" spans="1:7">
      <c r="A2471" t="s">
        <v>8996</v>
      </c>
      <c r="B2471" t="s">
        <v>12489</v>
      </c>
      <c r="C2471" t="s">
        <v>12546</v>
      </c>
      <c r="D2471" t="s">
        <v>12570</v>
      </c>
      <c r="E2471" t="s">
        <v>5437</v>
      </c>
      <c r="F2471" t="s">
        <v>12596</v>
      </c>
      <c r="G2471" t="s">
        <v>1940</v>
      </c>
    </row>
    <row r="2472" spans="1:7">
      <c r="A2472" t="s">
        <v>8997</v>
      </c>
      <c r="B2472" t="s">
        <v>12489</v>
      </c>
      <c r="C2472" t="s">
        <v>12546</v>
      </c>
      <c r="D2472" t="s">
        <v>12570</v>
      </c>
      <c r="E2472" t="s">
        <v>5441</v>
      </c>
      <c r="F2472" t="s">
        <v>12596</v>
      </c>
      <c r="G2472" t="s">
        <v>1940</v>
      </c>
    </row>
    <row r="2473" spans="1:7">
      <c r="A2473" t="s">
        <v>8998</v>
      </c>
      <c r="B2473" t="s">
        <v>12490</v>
      </c>
      <c r="C2473" t="s">
        <v>12546</v>
      </c>
      <c r="D2473" t="s">
        <v>12570</v>
      </c>
      <c r="E2473" t="s">
        <v>5437</v>
      </c>
      <c r="F2473" t="s">
        <v>12596</v>
      </c>
      <c r="G2473" t="s">
        <v>1940</v>
      </c>
    </row>
    <row r="2474" spans="1:7">
      <c r="A2474" t="s">
        <v>8999</v>
      </c>
      <c r="B2474" t="s">
        <v>12489</v>
      </c>
      <c r="C2474" t="s">
        <v>12546</v>
      </c>
      <c r="D2474" t="s">
        <v>12570</v>
      </c>
      <c r="E2474" t="s">
        <v>5441</v>
      </c>
      <c r="F2474" t="s">
        <v>12596</v>
      </c>
      <c r="G2474" t="s">
        <v>1940</v>
      </c>
    </row>
    <row r="2475" spans="1:7">
      <c r="A2475" t="s">
        <v>9000</v>
      </c>
      <c r="B2475" t="s">
        <v>12423</v>
      </c>
      <c r="C2475" t="s">
        <v>12546</v>
      </c>
      <c r="D2475" t="s">
        <v>12575</v>
      </c>
      <c r="E2475" t="s">
        <v>5441</v>
      </c>
      <c r="F2475" t="s">
        <v>12596</v>
      </c>
      <c r="G2475" t="s">
        <v>1940</v>
      </c>
    </row>
    <row r="2476" spans="1:7">
      <c r="A2476" t="s">
        <v>9001</v>
      </c>
      <c r="C2476" t="s">
        <v>12548</v>
      </c>
      <c r="D2476" t="s">
        <v>12560</v>
      </c>
      <c r="E2476" t="s">
        <v>5441</v>
      </c>
      <c r="F2476" t="s">
        <v>12595</v>
      </c>
      <c r="G2476" t="s">
        <v>1940</v>
      </c>
    </row>
    <row r="2477" spans="1:7">
      <c r="A2477" t="s">
        <v>9002</v>
      </c>
      <c r="B2477" t="s">
        <v>12428</v>
      </c>
      <c r="C2477" t="s">
        <v>12545</v>
      </c>
      <c r="D2477" t="s">
        <v>12573</v>
      </c>
      <c r="E2477" t="s">
        <v>5441</v>
      </c>
      <c r="F2477" t="s">
        <v>12595</v>
      </c>
      <c r="G2477" t="s">
        <v>1940</v>
      </c>
    </row>
    <row r="2478" spans="1:7">
      <c r="A2478" t="s">
        <v>9003</v>
      </c>
      <c r="C2478" t="s">
        <v>12543</v>
      </c>
      <c r="D2478" t="s">
        <v>12543</v>
      </c>
      <c r="E2478" t="s">
        <v>5439</v>
      </c>
      <c r="F2478" t="s">
        <v>12543</v>
      </c>
    </row>
    <row r="2479" spans="1:7">
      <c r="A2479" t="s">
        <v>9004</v>
      </c>
      <c r="B2479" t="s">
        <v>12423</v>
      </c>
      <c r="C2479" t="s">
        <v>12545</v>
      </c>
      <c r="D2479" t="s">
        <v>12569</v>
      </c>
      <c r="E2479" t="s">
        <v>5440</v>
      </c>
      <c r="F2479" t="s">
        <v>12596</v>
      </c>
      <c r="G2479" t="s">
        <v>1940</v>
      </c>
    </row>
    <row r="2480" spans="1:7">
      <c r="A2480" t="s">
        <v>9005</v>
      </c>
      <c r="B2480" t="s">
        <v>12435</v>
      </c>
      <c r="C2480" t="s">
        <v>12545</v>
      </c>
      <c r="D2480" t="s">
        <v>12569</v>
      </c>
      <c r="E2480" t="s">
        <v>5440</v>
      </c>
      <c r="F2480" t="s">
        <v>12595</v>
      </c>
      <c r="G2480" t="s">
        <v>1940</v>
      </c>
    </row>
    <row r="2481" spans="1:7">
      <c r="A2481" t="s">
        <v>9006</v>
      </c>
      <c r="B2481" t="s">
        <v>12437</v>
      </c>
      <c r="C2481" t="s">
        <v>12545</v>
      </c>
      <c r="D2481" t="s">
        <v>12569</v>
      </c>
      <c r="E2481" t="s">
        <v>5440</v>
      </c>
      <c r="F2481" t="s">
        <v>12595</v>
      </c>
      <c r="G2481" t="s">
        <v>1940</v>
      </c>
    </row>
    <row r="2482" spans="1:7">
      <c r="A2482" t="s">
        <v>9007</v>
      </c>
      <c r="B2482" t="s">
        <v>12427</v>
      </c>
      <c r="C2482" t="s">
        <v>12545</v>
      </c>
      <c r="D2482" t="s">
        <v>12569</v>
      </c>
      <c r="E2482" t="s">
        <v>5440</v>
      </c>
      <c r="F2482" t="s">
        <v>12595</v>
      </c>
      <c r="G2482" t="s">
        <v>1940</v>
      </c>
    </row>
    <row r="2483" spans="1:7">
      <c r="A2483" t="s">
        <v>9008</v>
      </c>
      <c r="C2483" t="s">
        <v>12548</v>
      </c>
      <c r="D2483" t="s">
        <v>12569</v>
      </c>
      <c r="E2483" t="s">
        <v>5441</v>
      </c>
      <c r="F2483" t="s">
        <v>12595</v>
      </c>
      <c r="G2483" t="s">
        <v>1940</v>
      </c>
    </row>
    <row r="2484" spans="1:7">
      <c r="A2484" t="s">
        <v>9009</v>
      </c>
      <c r="B2484" t="s">
        <v>12473</v>
      </c>
      <c r="C2484" t="s">
        <v>12542</v>
      </c>
      <c r="D2484" t="s">
        <v>12565</v>
      </c>
      <c r="E2484" t="s">
        <v>5440</v>
      </c>
      <c r="F2484" t="s">
        <v>12596</v>
      </c>
      <c r="G2484" t="s">
        <v>12969</v>
      </c>
    </row>
    <row r="2485" spans="1:7">
      <c r="A2485" t="s">
        <v>9010</v>
      </c>
      <c r="C2485" t="s">
        <v>12543</v>
      </c>
      <c r="D2485" t="s">
        <v>12543</v>
      </c>
      <c r="E2485" t="s">
        <v>5439</v>
      </c>
      <c r="F2485" t="s">
        <v>12543</v>
      </c>
    </row>
    <row r="2486" spans="1:7">
      <c r="A2486" t="s">
        <v>9011</v>
      </c>
      <c r="B2486" t="s">
        <v>12423</v>
      </c>
      <c r="C2486" t="s">
        <v>12546</v>
      </c>
      <c r="D2486" t="s">
        <v>12555</v>
      </c>
      <c r="E2486" t="s">
        <v>5437</v>
      </c>
      <c r="F2486" t="s">
        <v>12596</v>
      </c>
      <c r="G2486" t="s">
        <v>1667</v>
      </c>
    </row>
    <row r="2487" spans="1:7">
      <c r="A2487" t="s">
        <v>9012</v>
      </c>
      <c r="B2487" t="s">
        <v>12424</v>
      </c>
      <c r="C2487" t="s">
        <v>12546</v>
      </c>
      <c r="D2487" t="s">
        <v>12555</v>
      </c>
      <c r="E2487" t="s">
        <v>5441</v>
      </c>
      <c r="F2487" t="s">
        <v>12596</v>
      </c>
      <c r="G2487" t="s">
        <v>1667</v>
      </c>
    </row>
    <row r="2488" spans="1:7">
      <c r="A2488" t="s">
        <v>9013</v>
      </c>
      <c r="C2488" t="s">
        <v>12545</v>
      </c>
      <c r="D2488" t="s">
        <v>12554</v>
      </c>
      <c r="E2488" t="s">
        <v>5437</v>
      </c>
      <c r="F2488" t="s">
        <v>12596</v>
      </c>
      <c r="G2488" t="s">
        <v>1667</v>
      </c>
    </row>
    <row r="2489" spans="1:7">
      <c r="A2489" t="s">
        <v>9014</v>
      </c>
      <c r="B2489" t="s">
        <v>12423</v>
      </c>
      <c r="C2489" t="s">
        <v>12542</v>
      </c>
      <c r="D2489" t="s">
        <v>12565</v>
      </c>
      <c r="E2489" t="s">
        <v>5437</v>
      </c>
      <c r="F2489" t="s">
        <v>12596</v>
      </c>
      <c r="G2489" t="s">
        <v>1940</v>
      </c>
    </row>
    <row r="2490" spans="1:7">
      <c r="A2490" t="s">
        <v>9015</v>
      </c>
      <c r="C2490" t="s">
        <v>12543</v>
      </c>
      <c r="D2490" t="s">
        <v>12543</v>
      </c>
      <c r="E2490" t="s">
        <v>5439</v>
      </c>
      <c r="F2490" t="s">
        <v>12543</v>
      </c>
    </row>
    <row r="2491" spans="1:7">
      <c r="A2491" t="s">
        <v>9016</v>
      </c>
      <c r="B2491" t="s">
        <v>12468</v>
      </c>
      <c r="C2491" t="s">
        <v>12544</v>
      </c>
      <c r="D2491" t="s">
        <v>12572</v>
      </c>
      <c r="E2491" t="s">
        <v>5440</v>
      </c>
      <c r="F2491" t="s">
        <v>12596</v>
      </c>
      <c r="G2491" t="s">
        <v>1940</v>
      </c>
    </row>
    <row r="2492" spans="1:7">
      <c r="A2492" t="s">
        <v>9017</v>
      </c>
      <c r="B2492" t="s">
        <v>12468</v>
      </c>
      <c r="C2492" t="s">
        <v>12545</v>
      </c>
      <c r="D2492" t="s">
        <v>12572</v>
      </c>
      <c r="E2492" t="s">
        <v>5440</v>
      </c>
      <c r="F2492" t="s">
        <v>12596</v>
      </c>
      <c r="G2492" t="s">
        <v>1940</v>
      </c>
    </row>
    <row r="2493" spans="1:7">
      <c r="A2493" t="s">
        <v>9018</v>
      </c>
      <c r="B2493" t="s">
        <v>12468</v>
      </c>
      <c r="C2493" t="s">
        <v>12545</v>
      </c>
      <c r="D2493" t="s">
        <v>12572</v>
      </c>
      <c r="E2493" t="s">
        <v>5440</v>
      </c>
      <c r="F2493" t="s">
        <v>12596</v>
      </c>
      <c r="G2493" t="s">
        <v>1940</v>
      </c>
    </row>
    <row r="2494" spans="1:7">
      <c r="A2494" t="s">
        <v>9019</v>
      </c>
      <c r="B2494" t="s">
        <v>12472</v>
      </c>
      <c r="C2494" t="s">
        <v>12545</v>
      </c>
      <c r="D2494" t="s">
        <v>12572</v>
      </c>
      <c r="E2494" t="s">
        <v>5440</v>
      </c>
      <c r="F2494" t="s">
        <v>12596</v>
      </c>
      <c r="G2494" t="s">
        <v>1940</v>
      </c>
    </row>
    <row r="2495" spans="1:7">
      <c r="A2495" t="s">
        <v>9020</v>
      </c>
      <c r="B2495" t="s">
        <v>12469</v>
      </c>
      <c r="C2495" t="s">
        <v>12545</v>
      </c>
      <c r="D2495" t="s">
        <v>12572</v>
      </c>
      <c r="E2495" t="s">
        <v>5440</v>
      </c>
      <c r="F2495" t="s">
        <v>12596</v>
      </c>
      <c r="G2495" t="s">
        <v>1940</v>
      </c>
    </row>
    <row r="2496" spans="1:7">
      <c r="A2496" t="s">
        <v>9021</v>
      </c>
      <c r="B2496" t="s">
        <v>12486</v>
      </c>
      <c r="C2496" t="s">
        <v>12545</v>
      </c>
      <c r="D2496" t="s">
        <v>12572</v>
      </c>
      <c r="E2496" t="s">
        <v>5440</v>
      </c>
      <c r="F2496" t="s">
        <v>12596</v>
      </c>
      <c r="G2496" t="s">
        <v>1940</v>
      </c>
    </row>
    <row r="2497" spans="1:7">
      <c r="A2497" t="s">
        <v>9022</v>
      </c>
      <c r="B2497" t="s">
        <v>12468</v>
      </c>
      <c r="C2497" t="s">
        <v>12544</v>
      </c>
      <c r="D2497" t="s">
        <v>12572</v>
      </c>
      <c r="E2497" t="s">
        <v>5440</v>
      </c>
      <c r="F2497" t="s">
        <v>12596</v>
      </c>
      <c r="G2497" t="s">
        <v>1940</v>
      </c>
    </row>
    <row r="2498" spans="1:7">
      <c r="A2498" t="s">
        <v>9023</v>
      </c>
      <c r="B2498" t="s">
        <v>12476</v>
      </c>
      <c r="C2498" t="s">
        <v>12545</v>
      </c>
      <c r="D2498" t="s">
        <v>12572</v>
      </c>
      <c r="E2498" t="s">
        <v>5440</v>
      </c>
      <c r="F2498" t="s">
        <v>12596</v>
      </c>
      <c r="G2498" t="s">
        <v>1940</v>
      </c>
    </row>
    <row r="2499" spans="1:7">
      <c r="A2499" t="s">
        <v>9024</v>
      </c>
      <c r="B2499" t="s">
        <v>12471</v>
      </c>
      <c r="C2499" t="s">
        <v>12545</v>
      </c>
      <c r="D2499" t="s">
        <v>12572</v>
      </c>
      <c r="E2499" t="s">
        <v>5440</v>
      </c>
      <c r="F2499" t="s">
        <v>12596</v>
      </c>
      <c r="G2499" t="s">
        <v>1940</v>
      </c>
    </row>
    <row r="2500" spans="1:7">
      <c r="A2500" t="s">
        <v>9025</v>
      </c>
      <c r="C2500" t="s">
        <v>12543</v>
      </c>
      <c r="D2500" t="s">
        <v>12543</v>
      </c>
      <c r="E2500" t="s">
        <v>5439</v>
      </c>
      <c r="F2500" t="s">
        <v>12543</v>
      </c>
    </row>
    <row r="2501" spans="1:7">
      <c r="A2501" t="s">
        <v>9026</v>
      </c>
      <c r="B2501" t="s">
        <v>12468</v>
      </c>
      <c r="C2501" t="s">
        <v>12544</v>
      </c>
      <c r="D2501" t="s">
        <v>12585</v>
      </c>
      <c r="E2501" t="s">
        <v>5441</v>
      </c>
      <c r="F2501" t="s">
        <v>12596</v>
      </c>
      <c r="G2501" t="s">
        <v>1940</v>
      </c>
    </row>
    <row r="2502" spans="1:7">
      <c r="A2502" t="s">
        <v>9027</v>
      </c>
      <c r="B2502" t="s">
        <v>12468</v>
      </c>
      <c r="C2502" t="s">
        <v>12544</v>
      </c>
      <c r="D2502" t="s">
        <v>12585</v>
      </c>
      <c r="E2502" t="s">
        <v>5441</v>
      </c>
      <c r="F2502" t="s">
        <v>12596</v>
      </c>
      <c r="G2502" t="s">
        <v>1940</v>
      </c>
    </row>
    <row r="2503" spans="1:7">
      <c r="A2503" t="s">
        <v>9028</v>
      </c>
      <c r="B2503" t="s">
        <v>12472</v>
      </c>
      <c r="C2503" t="s">
        <v>12544</v>
      </c>
      <c r="D2503" t="s">
        <v>12585</v>
      </c>
      <c r="E2503" t="s">
        <v>5441</v>
      </c>
      <c r="F2503" t="s">
        <v>12596</v>
      </c>
      <c r="G2503" t="s">
        <v>1940</v>
      </c>
    </row>
    <row r="2504" spans="1:7">
      <c r="A2504" t="s">
        <v>9029</v>
      </c>
      <c r="B2504" t="s">
        <v>12486</v>
      </c>
      <c r="C2504" t="s">
        <v>12544</v>
      </c>
      <c r="D2504" t="s">
        <v>12585</v>
      </c>
      <c r="E2504" t="s">
        <v>5441</v>
      </c>
      <c r="F2504" t="s">
        <v>12596</v>
      </c>
      <c r="G2504" t="s">
        <v>1940</v>
      </c>
    </row>
    <row r="2505" spans="1:7">
      <c r="A2505" t="s">
        <v>9030</v>
      </c>
      <c r="B2505" t="s">
        <v>12468</v>
      </c>
      <c r="C2505" t="s">
        <v>12544</v>
      </c>
      <c r="D2505" t="s">
        <v>12585</v>
      </c>
      <c r="E2505" t="s">
        <v>5441</v>
      </c>
      <c r="F2505" t="s">
        <v>12596</v>
      </c>
      <c r="G2505" t="s">
        <v>1940</v>
      </c>
    </row>
    <row r="2506" spans="1:7">
      <c r="A2506" t="s">
        <v>9031</v>
      </c>
      <c r="B2506" t="s">
        <v>12476</v>
      </c>
      <c r="C2506" t="s">
        <v>12544</v>
      </c>
      <c r="D2506" t="s">
        <v>12585</v>
      </c>
      <c r="E2506" t="s">
        <v>5441</v>
      </c>
      <c r="F2506" t="s">
        <v>12596</v>
      </c>
      <c r="G2506" t="s">
        <v>1940</v>
      </c>
    </row>
    <row r="2507" spans="1:7">
      <c r="A2507" t="s">
        <v>9032</v>
      </c>
      <c r="C2507" t="s">
        <v>12543</v>
      </c>
      <c r="D2507" t="s">
        <v>12543</v>
      </c>
      <c r="E2507" t="s">
        <v>5439</v>
      </c>
      <c r="F2507" t="s">
        <v>12543</v>
      </c>
    </row>
    <row r="2508" spans="1:7">
      <c r="A2508" t="s">
        <v>9033</v>
      </c>
      <c r="B2508" t="s">
        <v>12468</v>
      </c>
      <c r="C2508" t="s">
        <v>12544</v>
      </c>
      <c r="D2508" t="s">
        <v>12572</v>
      </c>
      <c r="E2508" t="s">
        <v>5440</v>
      </c>
      <c r="F2508" t="s">
        <v>12596</v>
      </c>
      <c r="G2508" t="s">
        <v>1940</v>
      </c>
    </row>
    <row r="2509" spans="1:7">
      <c r="A2509" t="s">
        <v>9034</v>
      </c>
      <c r="B2509" t="s">
        <v>12468</v>
      </c>
      <c r="C2509" t="s">
        <v>12544</v>
      </c>
      <c r="D2509" t="s">
        <v>12572</v>
      </c>
      <c r="E2509" t="s">
        <v>5440</v>
      </c>
      <c r="F2509" t="s">
        <v>12596</v>
      </c>
      <c r="G2509" t="s">
        <v>1940</v>
      </c>
    </row>
    <row r="2510" spans="1:7">
      <c r="A2510" t="s">
        <v>9035</v>
      </c>
      <c r="B2510" t="s">
        <v>12468</v>
      </c>
      <c r="C2510" t="s">
        <v>12544</v>
      </c>
      <c r="D2510" t="s">
        <v>12572</v>
      </c>
      <c r="E2510" t="s">
        <v>5440</v>
      </c>
      <c r="F2510" t="s">
        <v>12596</v>
      </c>
      <c r="G2510" t="s">
        <v>1940</v>
      </c>
    </row>
    <row r="2511" spans="1:7">
      <c r="A2511" t="s">
        <v>9036</v>
      </c>
      <c r="B2511" t="s">
        <v>12472</v>
      </c>
      <c r="C2511" t="s">
        <v>12544</v>
      </c>
      <c r="D2511" t="s">
        <v>12572</v>
      </c>
      <c r="E2511" t="s">
        <v>5440</v>
      </c>
      <c r="F2511" t="s">
        <v>12596</v>
      </c>
      <c r="G2511" t="s">
        <v>1940</v>
      </c>
    </row>
    <row r="2512" spans="1:7">
      <c r="A2512" t="s">
        <v>9037</v>
      </c>
      <c r="B2512" t="s">
        <v>12469</v>
      </c>
      <c r="C2512" t="s">
        <v>12544</v>
      </c>
      <c r="D2512" t="s">
        <v>12572</v>
      </c>
      <c r="E2512" t="s">
        <v>5440</v>
      </c>
      <c r="F2512" t="s">
        <v>12596</v>
      </c>
      <c r="G2512" t="s">
        <v>1940</v>
      </c>
    </row>
    <row r="2513" spans="1:7">
      <c r="A2513" t="s">
        <v>9038</v>
      </c>
      <c r="B2513" t="s">
        <v>12486</v>
      </c>
      <c r="C2513" t="s">
        <v>12544</v>
      </c>
      <c r="D2513" t="s">
        <v>12572</v>
      </c>
      <c r="E2513" t="s">
        <v>5440</v>
      </c>
      <c r="F2513" t="s">
        <v>12596</v>
      </c>
      <c r="G2513" t="s">
        <v>1940</v>
      </c>
    </row>
    <row r="2514" spans="1:7">
      <c r="A2514" t="s">
        <v>9039</v>
      </c>
      <c r="B2514" t="s">
        <v>12470</v>
      </c>
      <c r="C2514" t="s">
        <v>12544</v>
      </c>
      <c r="D2514" t="s">
        <v>12572</v>
      </c>
      <c r="E2514" t="s">
        <v>5440</v>
      </c>
      <c r="F2514" t="s">
        <v>12596</v>
      </c>
      <c r="G2514" t="s">
        <v>1940</v>
      </c>
    </row>
    <row r="2515" spans="1:7">
      <c r="A2515" t="s">
        <v>9040</v>
      </c>
      <c r="B2515" t="s">
        <v>12468</v>
      </c>
      <c r="C2515" t="s">
        <v>12544</v>
      </c>
      <c r="D2515" t="s">
        <v>12572</v>
      </c>
      <c r="E2515" t="s">
        <v>5440</v>
      </c>
      <c r="F2515" t="s">
        <v>12596</v>
      </c>
      <c r="G2515" t="s">
        <v>1940</v>
      </c>
    </row>
    <row r="2516" spans="1:7">
      <c r="A2516" t="s">
        <v>9041</v>
      </c>
      <c r="B2516" t="s">
        <v>12476</v>
      </c>
      <c r="C2516" t="s">
        <v>12544</v>
      </c>
      <c r="D2516" t="s">
        <v>12572</v>
      </c>
      <c r="E2516" t="s">
        <v>5440</v>
      </c>
      <c r="F2516" t="s">
        <v>12596</v>
      </c>
      <c r="G2516" t="s">
        <v>1940</v>
      </c>
    </row>
    <row r="2517" spans="1:7">
      <c r="A2517" t="s">
        <v>9042</v>
      </c>
      <c r="B2517" t="s">
        <v>12471</v>
      </c>
      <c r="C2517" t="s">
        <v>12544</v>
      </c>
      <c r="D2517" t="s">
        <v>12572</v>
      </c>
      <c r="E2517" t="s">
        <v>5440</v>
      </c>
      <c r="F2517" t="s">
        <v>12596</v>
      </c>
      <c r="G2517" t="s">
        <v>1940</v>
      </c>
    </row>
    <row r="2518" spans="1:7">
      <c r="A2518" t="s">
        <v>9043</v>
      </c>
      <c r="C2518" t="s">
        <v>12543</v>
      </c>
      <c r="D2518" t="s">
        <v>12543</v>
      </c>
      <c r="E2518" t="s">
        <v>5439</v>
      </c>
      <c r="F2518" t="s">
        <v>12543</v>
      </c>
    </row>
    <row r="2519" spans="1:7">
      <c r="A2519" t="s">
        <v>9044</v>
      </c>
      <c r="C2519" t="s">
        <v>12546</v>
      </c>
      <c r="D2519" t="s">
        <v>12555</v>
      </c>
      <c r="E2519" t="s">
        <v>5437</v>
      </c>
      <c r="F2519" t="s">
        <v>12596</v>
      </c>
      <c r="G2519" t="s">
        <v>12970</v>
      </c>
    </row>
    <row r="2520" spans="1:7">
      <c r="A2520" t="s">
        <v>9045</v>
      </c>
      <c r="C2520" t="s">
        <v>12546</v>
      </c>
      <c r="D2520" t="s">
        <v>12555</v>
      </c>
      <c r="E2520" t="s">
        <v>5437</v>
      </c>
      <c r="F2520" t="s">
        <v>12596</v>
      </c>
      <c r="G2520" t="s">
        <v>1667</v>
      </c>
    </row>
    <row r="2521" spans="1:7">
      <c r="A2521" t="s">
        <v>9046</v>
      </c>
      <c r="C2521" t="s">
        <v>12543</v>
      </c>
      <c r="D2521" t="s">
        <v>12543</v>
      </c>
      <c r="E2521" t="s">
        <v>5439</v>
      </c>
      <c r="F2521" t="s">
        <v>12543</v>
      </c>
    </row>
    <row r="2522" spans="1:7">
      <c r="A2522" t="s">
        <v>9047</v>
      </c>
      <c r="B2522" t="s">
        <v>12423</v>
      </c>
      <c r="C2522" t="s">
        <v>12542</v>
      </c>
      <c r="D2522" t="s">
        <v>12565</v>
      </c>
      <c r="E2522" t="s">
        <v>5441</v>
      </c>
      <c r="F2522" t="s">
        <v>12596</v>
      </c>
      <c r="G2522" t="s">
        <v>1940</v>
      </c>
    </row>
    <row r="2523" spans="1:7">
      <c r="A2523" t="s">
        <v>9048</v>
      </c>
      <c r="B2523" t="s">
        <v>12427</v>
      </c>
      <c r="C2523" t="s">
        <v>12542</v>
      </c>
      <c r="D2523" t="s">
        <v>12565</v>
      </c>
      <c r="E2523" t="s">
        <v>5441</v>
      </c>
      <c r="F2523" t="s">
        <v>12596</v>
      </c>
      <c r="G2523" t="s">
        <v>1940</v>
      </c>
    </row>
    <row r="2524" spans="1:7">
      <c r="A2524" t="s">
        <v>9049</v>
      </c>
      <c r="C2524" t="s">
        <v>12543</v>
      </c>
      <c r="D2524" t="s">
        <v>12543</v>
      </c>
      <c r="E2524" t="s">
        <v>5439</v>
      </c>
      <c r="F2524" t="s">
        <v>12543</v>
      </c>
    </row>
    <row r="2525" spans="1:7">
      <c r="A2525" t="s">
        <v>9050</v>
      </c>
      <c r="C2525" t="s">
        <v>12546</v>
      </c>
      <c r="D2525" t="s">
        <v>12575</v>
      </c>
      <c r="E2525" t="s">
        <v>5440</v>
      </c>
      <c r="F2525" t="s">
        <v>12595</v>
      </c>
      <c r="G2525" t="s">
        <v>12971</v>
      </c>
    </row>
    <row r="2526" spans="1:7">
      <c r="A2526" t="s">
        <v>9051</v>
      </c>
      <c r="C2526" t="s">
        <v>12542</v>
      </c>
      <c r="D2526" t="s">
        <v>12550</v>
      </c>
      <c r="E2526" t="s">
        <v>5442</v>
      </c>
      <c r="F2526" t="s">
        <v>12594</v>
      </c>
      <c r="G2526" t="s">
        <v>1900</v>
      </c>
    </row>
    <row r="2527" spans="1:7">
      <c r="A2527" t="s">
        <v>9052</v>
      </c>
      <c r="C2527" t="s">
        <v>12546</v>
      </c>
      <c r="D2527" t="s">
        <v>12561</v>
      </c>
      <c r="E2527" t="s">
        <v>5450</v>
      </c>
      <c r="F2527" t="s">
        <v>12594</v>
      </c>
      <c r="G2527" t="s">
        <v>1900</v>
      </c>
    </row>
    <row r="2528" spans="1:7">
      <c r="A2528" t="s">
        <v>9053</v>
      </c>
      <c r="C2528" t="s">
        <v>12546</v>
      </c>
      <c r="D2528" t="s">
        <v>12575</v>
      </c>
      <c r="E2528" t="s">
        <v>5441</v>
      </c>
      <c r="F2528" t="s">
        <v>12596</v>
      </c>
      <c r="G2528" t="s">
        <v>1940</v>
      </c>
    </row>
    <row r="2529" spans="1:7">
      <c r="A2529" t="s">
        <v>9054</v>
      </c>
      <c r="B2529" t="s">
        <v>12423</v>
      </c>
      <c r="C2529" t="s">
        <v>12542</v>
      </c>
      <c r="D2529" t="s">
        <v>12565</v>
      </c>
      <c r="E2529" t="s">
        <v>5437</v>
      </c>
      <c r="F2529" t="s">
        <v>12595</v>
      </c>
      <c r="G2529" t="s">
        <v>1940</v>
      </c>
    </row>
    <row r="2530" spans="1:7">
      <c r="A2530" t="s">
        <v>9055</v>
      </c>
      <c r="C2530" t="s">
        <v>12543</v>
      </c>
      <c r="D2530" t="s">
        <v>12543</v>
      </c>
      <c r="E2530" t="s">
        <v>5439</v>
      </c>
      <c r="F2530" t="s">
        <v>12543</v>
      </c>
    </row>
    <row r="2531" spans="1:7">
      <c r="A2531" t="s">
        <v>9056</v>
      </c>
      <c r="B2531" t="s">
        <v>12423</v>
      </c>
      <c r="C2531" t="s">
        <v>12542</v>
      </c>
      <c r="D2531" t="s">
        <v>12565</v>
      </c>
      <c r="E2531" t="s">
        <v>5440</v>
      </c>
      <c r="F2531" t="s">
        <v>12596</v>
      </c>
      <c r="G2531" t="s">
        <v>1940</v>
      </c>
    </row>
    <row r="2532" spans="1:7">
      <c r="A2532" t="s">
        <v>9057</v>
      </c>
      <c r="B2532" t="s">
        <v>12423</v>
      </c>
      <c r="C2532" t="s">
        <v>12542</v>
      </c>
      <c r="D2532" t="s">
        <v>12565</v>
      </c>
      <c r="E2532" t="s">
        <v>5440</v>
      </c>
      <c r="F2532" t="s">
        <v>12596</v>
      </c>
      <c r="G2532" t="s">
        <v>1940</v>
      </c>
    </row>
    <row r="2533" spans="1:7">
      <c r="A2533" t="s">
        <v>9058</v>
      </c>
      <c r="B2533" t="s">
        <v>12423</v>
      </c>
      <c r="C2533" t="s">
        <v>12542</v>
      </c>
      <c r="D2533" t="s">
        <v>12565</v>
      </c>
      <c r="E2533" t="s">
        <v>5440</v>
      </c>
      <c r="F2533" t="s">
        <v>12596</v>
      </c>
      <c r="G2533" t="s">
        <v>1940</v>
      </c>
    </row>
    <row r="2534" spans="1:7">
      <c r="A2534" t="s">
        <v>9059</v>
      </c>
      <c r="B2534" t="s">
        <v>12473</v>
      </c>
      <c r="C2534" t="s">
        <v>12544</v>
      </c>
      <c r="D2534" t="s">
        <v>12557</v>
      </c>
      <c r="E2534" t="s">
        <v>5441</v>
      </c>
      <c r="F2534" t="s">
        <v>12596</v>
      </c>
      <c r="G2534" t="s">
        <v>1940</v>
      </c>
    </row>
    <row r="2535" spans="1:7">
      <c r="A2535" t="s">
        <v>9060</v>
      </c>
      <c r="B2535" t="s">
        <v>12468</v>
      </c>
      <c r="C2535" t="s">
        <v>12544</v>
      </c>
      <c r="D2535" t="s">
        <v>12552</v>
      </c>
      <c r="E2535" t="s">
        <v>5437</v>
      </c>
      <c r="F2535" t="s">
        <v>12596</v>
      </c>
      <c r="G2535" t="s">
        <v>1940</v>
      </c>
    </row>
    <row r="2536" spans="1:7">
      <c r="A2536" t="s">
        <v>9061</v>
      </c>
      <c r="C2536" t="s">
        <v>12543</v>
      </c>
      <c r="D2536" t="s">
        <v>12543</v>
      </c>
      <c r="E2536" t="s">
        <v>5439</v>
      </c>
      <c r="F2536" t="s">
        <v>12543</v>
      </c>
    </row>
    <row r="2537" spans="1:7">
      <c r="A2537" t="s">
        <v>9062</v>
      </c>
      <c r="B2537" t="s">
        <v>12491</v>
      </c>
      <c r="C2537" t="s">
        <v>12545</v>
      </c>
      <c r="D2537" t="s">
        <v>12573</v>
      </c>
      <c r="E2537" t="s">
        <v>5437</v>
      </c>
      <c r="F2537" t="s">
        <v>12596</v>
      </c>
      <c r="G2537" t="s">
        <v>1940</v>
      </c>
    </row>
    <row r="2538" spans="1:7">
      <c r="A2538" t="s">
        <v>9063</v>
      </c>
      <c r="B2538" t="s">
        <v>12491</v>
      </c>
      <c r="C2538" t="s">
        <v>12545</v>
      </c>
      <c r="D2538" t="s">
        <v>12573</v>
      </c>
      <c r="E2538" t="s">
        <v>5437</v>
      </c>
      <c r="F2538" t="s">
        <v>12596</v>
      </c>
      <c r="G2538" t="s">
        <v>1940</v>
      </c>
    </row>
    <row r="2539" spans="1:7">
      <c r="A2539" t="s">
        <v>9064</v>
      </c>
      <c r="B2539" t="s">
        <v>12491</v>
      </c>
      <c r="C2539" t="s">
        <v>12545</v>
      </c>
      <c r="D2539" t="s">
        <v>12573</v>
      </c>
      <c r="E2539" t="s">
        <v>5437</v>
      </c>
      <c r="F2539" t="s">
        <v>12596</v>
      </c>
      <c r="G2539" t="s">
        <v>1940</v>
      </c>
    </row>
    <row r="2540" spans="1:7">
      <c r="A2540" t="s">
        <v>9065</v>
      </c>
      <c r="B2540" t="s">
        <v>12492</v>
      </c>
      <c r="C2540" t="s">
        <v>12545</v>
      </c>
      <c r="D2540" t="s">
        <v>12573</v>
      </c>
      <c r="E2540" t="s">
        <v>5437</v>
      </c>
      <c r="F2540" t="s">
        <v>12596</v>
      </c>
      <c r="G2540" t="s">
        <v>1940</v>
      </c>
    </row>
    <row r="2541" spans="1:7">
      <c r="A2541" t="s">
        <v>9066</v>
      </c>
      <c r="B2541" t="s">
        <v>12493</v>
      </c>
      <c r="C2541" t="s">
        <v>12545</v>
      </c>
      <c r="D2541" t="s">
        <v>12573</v>
      </c>
      <c r="E2541" t="s">
        <v>5437</v>
      </c>
      <c r="F2541" t="s">
        <v>12596</v>
      </c>
      <c r="G2541" t="s">
        <v>1940</v>
      </c>
    </row>
    <row r="2542" spans="1:7">
      <c r="A2542" t="s">
        <v>9067</v>
      </c>
      <c r="C2542" t="s">
        <v>12543</v>
      </c>
      <c r="D2542" t="s">
        <v>12543</v>
      </c>
      <c r="E2542" t="s">
        <v>5439</v>
      </c>
      <c r="F2542" t="s">
        <v>12543</v>
      </c>
    </row>
    <row r="2543" spans="1:7">
      <c r="A2543" t="s">
        <v>9068</v>
      </c>
      <c r="B2543" t="s">
        <v>12423</v>
      </c>
      <c r="C2543" t="s">
        <v>12548</v>
      </c>
      <c r="D2543" t="s">
        <v>12569</v>
      </c>
      <c r="E2543" t="s">
        <v>5441</v>
      </c>
      <c r="F2543" t="s">
        <v>12596</v>
      </c>
      <c r="G2543" t="s">
        <v>1940</v>
      </c>
    </row>
    <row r="2544" spans="1:7">
      <c r="A2544" t="s">
        <v>9069</v>
      </c>
      <c r="C2544" t="s">
        <v>12548</v>
      </c>
      <c r="D2544" t="s">
        <v>12569</v>
      </c>
      <c r="E2544" t="s">
        <v>5441</v>
      </c>
      <c r="F2544" t="s">
        <v>12596</v>
      </c>
      <c r="G2544" t="s">
        <v>1940</v>
      </c>
    </row>
    <row r="2545" spans="1:7">
      <c r="A2545" t="s">
        <v>9070</v>
      </c>
      <c r="B2545" t="s">
        <v>12423</v>
      </c>
      <c r="C2545" t="s">
        <v>12542</v>
      </c>
      <c r="D2545" t="s">
        <v>12565</v>
      </c>
      <c r="E2545" t="s">
        <v>5440</v>
      </c>
      <c r="F2545" t="s">
        <v>12595</v>
      </c>
      <c r="G2545" t="s">
        <v>12972</v>
      </c>
    </row>
    <row r="2546" spans="1:7">
      <c r="A2546" t="s">
        <v>9071</v>
      </c>
      <c r="C2546" t="s">
        <v>12546</v>
      </c>
      <c r="D2546" t="s">
        <v>12570</v>
      </c>
      <c r="E2546" t="s">
        <v>5441</v>
      </c>
      <c r="F2546" t="s">
        <v>12596</v>
      </c>
      <c r="G2546" t="s">
        <v>1940</v>
      </c>
    </row>
    <row r="2547" spans="1:7">
      <c r="A2547" t="s">
        <v>9072</v>
      </c>
      <c r="B2547" t="s">
        <v>12491</v>
      </c>
      <c r="C2547" t="s">
        <v>12545</v>
      </c>
      <c r="D2547" t="s">
        <v>12573</v>
      </c>
      <c r="E2547" t="s">
        <v>5440</v>
      </c>
      <c r="F2547" t="s">
        <v>12596</v>
      </c>
      <c r="G2547" t="s">
        <v>1940</v>
      </c>
    </row>
    <row r="2548" spans="1:7">
      <c r="A2548" t="s">
        <v>9073</v>
      </c>
      <c r="C2548" t="s">
        <v>12542</v>
      </c>
      <c r="D2548" t="s">
        <v>12565</v>
      </c>
      <c r="E2548" t="s">
        <v>5440</v>
      </c>
      <c r="F2548" t="s">
        <v>12595</v>
      </c>
      <c r="G2548" t="s">
        <v>12973</v>
      </c>
    </row>
    <row r="2549" spans="1:7">
      <c r="A2549" t="s">
        <v>9074</v>
      </c>
      <c r="B2549" t="s">
        <v>12423</v>
      </c>
      <c r="C2549" t="s">
        <v>12545</v>
      </c>
      <c r="D2549" t="s">
        <v>12571</v>
      </c>
      <c r="E2549" t="s">
        <v>5441</v>
      </c>
      <c r="F2549" t="s">
        <v>12596</v>
      </c>
      <c r="G2549" t="s">
        <v>12974</v>
      </c>
    </row>
    <row r="2550" spans="1:7">
      <c r="A2550" t="s">
        <v>9075</v>
      </c>
      <c r="C2550" t="s">
        <v>12547</v>
      </c>
      <c r="D2550" t="s">
        <v>12571</v>
      </c>
      <c r="E2550" t="s">
        <v>5441</v>
      </c>
      <c r="F2550" t="s">
        <v>12595</v>
      </c>
      <c r="G2550" t="s">
        <v>12975</v>
      </c>
    </row>
    <row r="2551" spans="1:7">
      <c r="A2551" t="s">
        <v>9076</v>
      </c>
      <c r="B2551" t="s">
        <v>12423</v>
      </c>
      <c r="C2551" t="s">
        <v>12547</v>
      </c>
      <c r="D2551" t="s">
        <v>12571</v>
      </c>
      <c r="E2551" t="s">
        <v>5450</v>
      </c>
      <c r="F2551" t="s">
        <v>12596</v>
      </c>
      <c r="G2551" t="s">
        <v>1940</v>
      </c>
    </row>
    <row r="2552" spans="1:7">
      <c r="A2552" t="s">
        <v>9077</v>
      </c>
      <c r="C2552" t="s">
        <v>12543</v>
      </c>
      <c r="D2552" t="s">
        <v>12543</v>
      </c>
      <c r="E2552" t="s">
        <v>5439</v>
      </c>
      <c r="F2552" t="s">
        <v>12543</v>
      </c>
    </row>
    <row r="2553" spans="1:7">
      <c r="A2553" t="s">
        <v>9078</v>
      </c>
      <c r="B2553" t="s">
        <v>12425</v>
      </c>
      <c r="C2553" t="s">
        <v>12545</v>
      </c>
      <c r="D2553" t="s">
        <v>12570</v>
      </c>
      <c r="E2553" t="s">
        <v>5441</v>
      </c>
      <c r="F2553" t="s">
        <v>12595</v>
      </c>
      <c r="G2553" t="s">
        <v>12976</v>
      </c>
    </row>
    <row r="2554" spans="1:7">
      <c r="A2554" t="s">
        <v>9079</v>
      </c>
      <c r="B2554" t="s">
        <v>12432</v>
      </c>
      <c r="C2554" t="s">
        <v>12545</v>
      </c>
      <c r="D2554" t="s">
        <v>12570</v>
      </c>
      <c r="E2554" t="s">
        <v>5441</v>
      </c>
      <c r="F2554" t="s">
        <v>12596</v>
      </c>
      <c r="G2554" t="s">
        <v>1940</v>
      </c>
    </row>
    <row r="2555" spans="1:7">
      <c r="A2555" t="s">
        <v>9080</v>
      </c>
      <c r="C2555" t="s">
        <v>12543</v>
      </c>
      <c r="D2555" t="s">
        <v>12543</v>
      </c>
      <c r="E2555" t="s">
        <v>5439</v>
      </c>
      <c r="F2555" t="s">
        <v>12543</v>
      </c>
    </row>
    <row r="2556" spans="1:7">
      <c r="A2556" t="s">
        <v>9081</v>
      </c>
      <c r="B2556" t="s">
        <v>12423</v>
      </c>
      <c r="C2556" t="s">
        <v>12545</v>
      </c>
      <c r="D2556" t="s">
        <v>12571</v>
      </c>
      <c r="E2556" t="s">
        <v>5441</v>
      </c>
      <c r="F2556" t="s">
        <v>12595</v>
      </c>
      <c r="G2556" t="s">
        <v>12600</v>
      </c>
    </row>
    <row r="2557" spans="1:7">
      <c r="A2557" t="s">
        <v>9082</v>
      </c>
      <c r="B2557" t="s">
        <v>12437</v>
      </c>
      <c r="C2557" t="s">
        <v>12545</v>
      </c>
      <c r="D2557" t="s">
        <v>12571</v>
      </c>
      <c r="E2557" t="s">
        <v>5441</v>
      </c>
      <c r="F2557" t="s">
        <v>12595</v>
      </c>
      <c r="G2557" t="s">
        <v>1667</v>
      </c>
    </row>
    <row r="2558" spans="1:7">
      <c r="A2558" t="s">
        <v>9083</v>
      </c>
      <c r="B2558" t="s">
        <v>12423</v>
      </c>
      <c r="C2558" t="s">
        <v>12545</v>
      </c>
      <c r="D2558" t="s">
        <v>12550</v>
      </c>
      <c r="E2558" t="s">
        <v>5441</v>
      </c>
      <c r="F2558" t="s">
        <v>12595</v>
      </c>
      <c r="G2558" t="s">
        <v>12977</v>
      </c>
    </row>
    <row r="2559" spans="1:7">
      <c r="A2559" t="s">
        <v>9084</v>
      </c>
      <c r="B2559" t="s">
        <v>12423</v>
      </c>
      <c r="C2559" t="s">
        <v>12545</v>
      </c>
      <c r="D2559" t="s">
        <v>12571</v>
      </c>
      <c r="E2559" t="s">
        <v>5441</v>
      </c>
      <c r="F2559" t="s">
        <v>12595</v>
      </c>
      <c r="G2559" t="s">
        <v>12977</v>
      </c>
    </row>
    <row r="2560" spans="1:7">
      <c r="A2560" t="s">
        <v>9085</v>
      </c>
      <c r="B2560" t="s">
        <v>12423</v>
      </c>
      <c r="C2560" t="s">
        <v>12545</v>
      </c>
      <c r="D2560" t="s">
        <v>12571</v>
      </c>
      <c r="E2560" t="s">
        <v>5441</v>
      </c>
      <c r="F2560" t="s">
        <v>12595</v>
      </c>
      <c r="G2560" t="s">
        <v>12977</v>
      </c>
    </row>
    <row r="2561" spans="1:7">
      <c r="A2561" t="s">
        <v>9086</v>
      </c>
      <c r="C2561" t="s">
        <v>12543</v>
      </c>
      <c r="D2561" t="s">
        <v>12543</v>
      </c>
      <c r="E2561" t="s">
        <v>5439</v>
      </c>
      <c r="F2561" t="s">
        <v>12543</v>
      </c>
    </row>
    <row r="2562" spans="1:7">
      <c r="A2562" t="s">
        <v>9087</v>
      </c>
      <c r="B2562" t="s">
        <v>12425</v>
      </c>
      <c r="C2562" t="s">
        <v>12545</v>
      </c>
      <c r="D2562" t="s">
        <v>12570</v>
      </c>
      <c r="E2562" t="s">
        <v>5437</v>
      </c>
      <c r="F2562" t="s">
        <v>12595</v>
      </c>
      <c r="G2562" t="s">
        <v>12976</v>
      </c>
    </row>
    <row r="2563" spans="1:7">
      <c r="A2563" t="s">
        <v>9088</v>
      </c>
      <c r="B2563" t="s">
        <v>12460</v>
      </c>
      <c r="C2563" t="s">
        <v>12545</v>
      </c>
      <c r="D2563" t="s">
        <v>12550</v>
      </c>
      <c r="E2563" t="s">
        <v>5437</v>
      </c>
      <c r="F2563" t="s">
        <v>12595</v>
      </c>
      <c r="G2563" t="s">
        <v>1667</v>
      </c>
    </row>
    <row r="2564" spans="1:7">
      <c r="A2564" t="s">
        <v>9089</v>
      </c>
      <c r="B2564" t="s">
        <v>12433</v>
      </c>
      <c r="C2564" t="s">
        <v>12545</v>
      </c>
      <c r="D2564" t="s">
        <v>12550</v>
      </c>
      <c r="E2564" t="s">
        <v>5437</v>
      </c>
      <c r="F2564" t="s">
        <v>12595</v>
      </c>
      <c r="G2564" t="s">
        <v>1667</v>
      </c>
    </row>
    <row r="2565" spans="1:7">
      <c r="A2565" t="s">
        <v>9090</v>
      </c>
      <c r="B2565" t="s">
        <v>12423</v>
      </c>
      <c r="C2565" t="s">
        <v>12547</v>
      </c>
      <c r="D2565" t="s">
        <v>12571</v>
      </c>
      <c r="E2565" t="s">
        <v>5441</v>
      </c>
      <c r="F2565" t="s">
        <v>12595</v>
      </c>
      <c r="G2565" t="s">
        <v>12978</v>
      </c>
    </row>
    <row r="2566" spans="1:7">
      <c r="A2566" t="s">
        <v>9091</v>
      </c>
      <c r="B2566" t="s">
        <v>12449</v>
      </c>
      <c r="C2566" t="s">
        <v>12547</v>
      </c>
      <c r="D2566" t="s">
        <v>12581</v>
      </c>
      <c r="E2566" t="s">
        <v>5441</v>
      </c>
      <c r="F2566" t="s">
        <v>12595</v>
      </c>
      <c r="G2566" t="s">
        <v>12979</v>
      </c>
    </row>
    <row r="2567" spans="1:7">
      <c r="A2567" t="s">
        <v>9092</v>
      </c>
      <c r="B2567" t="s">
        <v>12449</v>
      </c>
      <c r="C2567" t="s">
        <v>12547</v>
      </c>
      <c r="D2567" t="s">
        <v>12580</v>
      </c>
      <c r="E2567" t="s">
        <v>5450</v>
      </c>
      <c r="F2567" t="s">
        <v>12596</v>
      </c>
      <c r="G2567" t="s">
        <v>1884</v>
      </c>
    </row>
    <row r="2568" spans="1:7">
      <c r="A2568" t="s">
        <v>9093</v>
      </c>
      <c r="B2568" t="s">
        <v>12423</v>
      </c>
      <c r="C2568" t="s">
        <v>12544</v>
      </c>
      <c r="D2568" t="s">
        <v>12551</v>
      </c>
      <c r="E2568" t="s">
        <v>5450</v>
      </c>
      <c r="F2568" t="s">
        <v>12595</v>
      </c>
      <c r="G2568" t="s">
        <v>12980</v>
      </c>
    </row>
    <row r="2569" spans="1:7">
      <c r="A2569" t="s">
        <v>9094</v>
      </c>
      <c r="B2569" t="s">
        <v>12423</v>
      </c>
      <c r="C2569" t="s">
        <v>12545</v>
      </c>
      <c r="D2569" t="s">
        <v>12576</v>
      </c>
      <c r="E2569" t="s">
        <v>5441</v>
      </c>
      <c r="F2569" t="s">
        <v>12596</v>
      </c>
      <c r="G2569" t="s">
        <v>1667</v>
      </c>
    </row>
    <row r="2570" spans="1:7">
      <c r="A2570" t="s">
        <v>9095</v>
      </c>
      <c r="C2570" t="s">
        <v>12543</v>
      </c>
      <c r="D2570" t="s">
        <v>12543</v>
      </c>
      <c r="E2570" t="s">
        <v>5439</v>
      </c>
      <c r="F2570" t="s">
        <v>12543</v>
      </c>
    </row>
    <row r="2571" spans="1:7">
      <c r="A2571" t="s">
        <v>9096</v>
      </c>
      <c r="C2571" t="s">
        <v>12547</v>
      </c>
      <c r="D2571" t="s">
        <v>12568</v>
      </c>
      <c r="E2571" t="s">
        <v>5440</v>
      </c>
      <c r="F2571" t="s">
        <v>12596</v>
      </c>
      <c r="G2571" t="s">
        <v>12981</v>
      </c>
    </row>
    <row r="2572" spans="1:7">
      <c r="A2572" t="s">
        <v>9097</v>
      </c>
      <c r="C2572" t="s">
        <v>12547</v>
      </c>
      <c r="D2572" t="s">
        <v>12568</v>
      </c>
      <c r="E2572" t="s">
        <v>5440</v>
      </c>
      <c r="F2572" t="s">
        <v>12596</v>
      </c>
      <c r="G2572" t="s">
        <v>12981</v>
      </c>
    </row>
    <row r="2573" spans="1:7">
      <c r="A2573" t="s">
        <v>9098</v>
      </c>
      <c r="B2573" t="s">
        <v>12423</v>
      </c>
      <c r="C2573" t="s">
        <v>12548</v>
      </c>
      <c r="D2573" t="s">
        <v>12569</v>
      </c>
      <c r="E2573" t="s">
        <v>5450</v>
      </c>
      <c r="F2573" t="s">
        <v>12595</v>
      </c>
      <c r="G2573" t="s">
        <v>12982</v>
      </c>
    </row>
    <row r="2574" spans="1:7">
      <c r="A2574" t="s">
        <v>9099</v>
      </c>
      <c r="B2574" t="s">
        <v>12428</v>
      </c>
      <c r="C2574" t="s">
        <v>12545</v>
      </c>
      <c r="D2574" t="s">
        <v>12565</v>
      </c>
      <c r="E2574" t="s">
        <v>5441</v>
      </c>
      <c r="F2574" t="s">
        <v>12596</v>
      </c>
      <c r="G2574" t="s">
        <v>1940</v>
      </c>
    </row>
    <row r="2575" spans="1:7">
      <c r="A2575" t="s">
        <v>9100</v>
      </c>
      <c r="B2575" t="s">
        <v>12423</v>
      </c>
      <c r="C2575" t="s">
        <v>12544</v>
      </c>
      <c r="D2575" t="s">
        <v>12564</v>
      </c>
      <c r="E2575" t="s">
        <v>5441</v>
      </c>
      <c r="F2575" t="s">
        <v>12595</v>
      </c>
      <c r="G2575" t="s">
        <v>1940</v>
      </c>
    </row>
    <row r="2576" spans="1:7">
      <c r="A2576" t="s">
        <v>9101</v>
      </c>
      <c r="C2576" t="s">
        <v>12544</v>
      </c>
      <c r="D2576" t="s">
        <v>12551</v>
      </c>
      <c r="E2576" t="s">
        <v>5440</v>
      </c>
      <c r="F2576" t="s">
        <v>12595</v>
      </c>
      <c r="G2576" t="s">
        <v>12983</v>
      </c>
    </row>
    <row r="2577" spans="1:7">
      <c r="A2577" t="s">
        <v>9102</v>
      </c>
      <c r="C2577" t="s">
        <v>12547</v>
      </c>
      <c r="D2577" t="s">
        <v>12562</v>
      </c>
      <c r="E2577" t="s">
        <v>5437</v>
      </c>
      <c r="F2577" t="s">
        <v>12597</v>
      </c>
    </row>
    <row r="2578" spans="1:7">
      <c r="A2578" t="s">
        <v>9103</v>
      </c>
      <c r="C2578" t="s">
        <v>12542</v>
      </c>
      <c r="D2578" t="s">
        <v>12550</v>
      </c>
      <c r="E2578" t="s">
        <v>5441</v>
      </c>
      <c r="F2578" t="s">
        <v>12595</v>
      </c>
      <c r="G2578" t="s">
        <v>12600</v>
      </c>
    </row>
    <row r="2579" spans="1:7">
      <c r="A2579" t="s">
        <v>9104</v>
      </c>
      <c r="B2579" t="s">
        <v>12423</v>
      </c>
      <c r="C2579" t="s">
        <v>12548</v>
      </c>
      <c r="D2579" t="s">
        <v>12560</v>
      </c>
      <c r="E2579" t="s">
        <v>5437</v>
      </c>
      <c r="F2579" t="s">
        <v>12595</v>
      </c>
      <c r="G2579" t="s">
        <v>1940</v>
      </c>
    </row>
    <row r="2580" spans="1:7">
      <c r="A2580" t="s">
        <v>9105</v>
      </c>
      <c r="C2580" t="s">
        <v>12548</v>
      </c>
      <c r="D2580" t="s">
        <v>12560</v>
      </c>
      <c r="E2580" t="s">
        <v>5441</v>
      </c>
      <c r="F2580" t="s">
        <v>12596</v>
      </c>
      <c r="G2580" t="s">
        <v>1940</v>
      </c>
    </row>
    <row r="2581" spans="1:7">
      <c r="A2581" t="s">
        <v>9106</v>
      </c>
      <c r="C2581" t="s">
        <v>12544</v>
      </c>
      <c r="D2581" t="s">
        <v>12564</v>
      </c>
      <c r="E2581" t="s">
        <v>5441</v>
      </c>
      <c r="F2581" t="s">
        <v>12595</v>
      </c>
      <c r="G2581" t="s">
        <v>12600</v>
      </c>
    </row>
    <row r="2582" spans="1:7">
      <c r="A2582" t="s">
        <v>9107</v>
      </c>
      <c r="B2582" t="s">
        <v>12423</v>
      </c>
      <c r="C2582" t="s">
        <v>12546</v>
      </c>
      <c r="D2582" t="s">
        <v>12554</v>
      </c>
      <c r="E2582" t="s">
        <v>5441</v>
      </c>
      <c r="F2582" t="s">
        <v>12595</v>
      </c>
      <c r="G2582" t="s">
        <v>12984</v>
      </c>
    </row>
    <row r="2583" spans="1:7">
      <c r="A2583" t="s">
        <v>9108</v>
      </c>
      <c r="B2583" t="s">
        <v>12423</v>
      </c>
      <c r="C2583" t="s">
        <v>12547</v>
      </c>
      <c r="D2583" t="s">
        <v>12568</v>
      </c>
      <c r="E2583" t="s">
        <v>5440</v>
      </c>
      <c r="F2583" t="s">
        <v>12597</v>
      </c>
      <c r="G2583" t="s">
        <v>12600</v>
      </c>
    </row>
    <row r="2584" spans="1:7">
      <c r="A2584" t="s">
        <v>9109</v>
      </c>
      <c r="C2584" t="s">
        <v>12543</v>
      </c>
      <c r="D2584" t="s">
        <v>12543</v>
      </c>
      <c r="E2584" t="s">
        <v>5439</v>
      </c>
      <c r="F2584" t="s">
        <v>12543</v>
      </c>
    </row>
    <row r="2585" spans="1:7">
      <c r="A2585" t="s">
        <v>9110</v>
      </c>
      <c r="C2585" t="s">
        <v>12547</v>
      </c>
      <c r="D2585" t="s">
        <v>12568</v>
      </c>
      <c r="E2585" t="s">
        <v>5440</v>
      </c>
      <c r="F2585" t="s">
        <v>12597</v>
      </c>
      <c r="G2585" t="s">
        <v>12985</v>
      </c>
    </row>
    <row r="2586" spans="1:7">
      <c r="A2586" t="s">
        <v>9111</v>
      </c>
      <c r="C2586" t="s">
        <v>12547</v>
      </c>
      <c r="D2586" t="s">
        <v>12568</v>
      </c>
      <c r="E2586" t="s">
        <v>5440</v>
      </c>
      <c r="F2586" t="s">
        <v>12597</v>
      </c>
      <c r="G2586" t="s">
        <v>12986</v>
      </c>
    </row>
    <row r="2587" spans="1:7">
      <c r="A2587" t="s">
        <v>9112</v>
      </c>
      <c r="C2587" t="s">
        <v>12547</v>
      </c>
      <c r="D2587" t="s">
        <v>12568</v>
      </c>
      <c r="E2587" t="s">
        <v>5440</v>
      </c>
      <c r="F2587" t="s">
        <v>12597</v>
      </c>
      <c r="G2587" t="s">
        <v>12987</v>
      </c>
    </row>
    <row r="2588" spans="1:7">
      <c r="A2588" t="s">
        <v>9113</v>
      </c>
      <c r="C2588" t="s">
        <v>12547</v>
      </c>
      <c r="D2588" t="s">
        <v>12568</v>
      </c>
      <c r="E2588" t="s">
        <v>5440</v>
      </c>
      <c r="F2588" t="s">
        <v>12597</v>
      </c>
      <c r="G2588" t="s">
        <v>12986</v>
      </c>
    </row>
    <row r="2589" spans="1:7">
      <c r="A2589" t="s">
        <v>9114</v>
      </c>
      <c r="C2589" t="s">
        <v>12547</v>
      </c>
      <c r="D2589" t="s">
        <v>12568</v>
      </c>
      <c r="E2589" t="s">
        <v>5440</v>
      </c>
      <c r="F2589" t="s">
        <v>12597</v>
      </c>
      <c r="G2589" t="s">
        <v>12988</v>
      </c>
    </row>
    <row r="2590" spans="1:7">
      <c r="A2590" t="s">
        <v>9115</v>
      </c>
      <c r="C2590" t="s">
        <v>12547</v>
      </c>
      <c r="D2590" t="s">
        <v>12568</v>
      </c>
      <c r="E2590" t="s">
        <v>5440</v>
      </c>
      <c r="F2590" t="s">
        <v>12597</v>
      </c>
      <c r="G2590" t="s">
        <v>12988</v>
      </c>
    </row>
    <row r="2591" spans="1:7">
      <c r="A2591" t="s">
        <v>9116</v>
      </c>
      <c r="B2591" t="s">
        <v>12449</v>
      </c>
      <c r="C2591" t="s">
        <v>12547</v>
      </c>
      <c r="D2591" t="s">
        <v>12581</v>
      </c>
      <c r="E2591" t="s">
        <v>5442</v>
      </c>
      <c r="F2591" t="s">
        <v>12595</v>
      </c>
      <c r="G2591" t="s">
        <v>12989</v>
      </c>
    </row>
    <row r="2592" spans="1:7">
      <c r="A2592" t="s">
        <v>9117</v>
      </c>
      <c r="B2592" t="s">
        <v>12449</v>
      </c>
      <c r="C2592" t="s">
        <v>12547</v>
      </c>
      <c r="D2592" t="s">
        <v>12580</v>
      </c>
      <c r="E2592" t="s">
        <v>5442</v>
      </c>
      <c r="F2592" t="s">
        <v>12596</v>
      </c>
      <c r="G2592" t="s">
        <v>12948</v>
      </c>
    </row>
    <row r="2593" spans="1:7">
      <c r="A2593" t="s">
        <v>9118</v>
      </c>
      <c r="C2593" t="s">
        <v>12548</v>
      </c>
      <c r="D2593" t="s">
        <v>12559</v>
      </c>
      <c r="E2593" t="s">
        <v>5440</v>
      </c>
      <c r="F2593" t="s">
        <v>12595</v>
      </c>
      <c r="G2593" t="s">
        <v>12990</v>
      </c>
    </row>
    <row r="2594" spans="1:7">
      <c r="A2594" t="s">
        <v>9119</v>
      </c>
      <c r="C2594" t="s">
        <v>12544</v>
      </c>
      <c r="D2594" t="s">
        <v>12563</v>
      </c>
      <c r="E2594" t="s">
        <v>5440</v>
      </c>
      <c r="F2594" t="s">
        <v>12595</v>
      </c>
      <c r="G2594" t="s">
        <v>12635</v>
      </c>
    </row>
    <row r="2595" spans="1:7">
      <c r="A2595" t="s">
        <v>9120</v>
      </c>
      <c r="C2595" t="s">
        <v>12548</v>
      </c>
      <c r="D2595" t="s">
        <v>12569</v>
      </c>
      <c r="E2595" t="s">
        <v>5440</v>
      </c>
      <c r="F2595" t="s">
        <v>12595</v>
      </c>
      <c r="G2595" t="s">
        <v>12991</v>
      </c>
    </row>
    <row r="2596" spans="1:7">
      <c r="A2596" t="s">
        <v>9121</v>
      </c>
      <c r="B2596" t="s">
        <v>12445</v>
      </c>
      <c r="C2596" t="s">
        <v>12548</v>
      </c>
      <c r="D2596" t="s">
        <v>12569</v>
      </c>
      <c r="E2596" t="s">
        <v>5450</v>
      </c>
      <c r="F2596" t="s">
        <v>12596</v>
      </c>
      <c r="G2596" t="s">
        <v>12664</v>
      </c>
    </row>
    <row r="2597" spans="1:7">
      <c r="A2597" t="s">
        <v>9122</v>
      </c>
      <c r="B2597" t="s">
        <v>12451</v>
      </c>
      <c r="C2597" t="s">
        <v>12546</v>
      </c>
      <c r="D2597" t="s">
        <v>12561</v>
      </c>
      <c r="E2597" t="s">
        <v>5437</v>
      </c>
      <c r="F2597" t="s">
        <v>12595</v>
      </c>
      <c r="G2597" t="s">
        <v>12992</v>
      </c>
    </row>
    <row r="2598" spans="1:7">
      <c r="A2598" t="s">
        <v>9123</v>
      </c>
      <c r="B2598" t="s">
        <v>12451</v>
      </c>
      <c r="C2598" t="s">
        <v>12546</v>
      </c>
      <c r="D2598" t="s">
        <v>12561</v>
      </c>
      <c r="E2598" t="s">
        <v>5441</v>
      </c>
      <c r="F2598" t="s">
        <v>12595</v>
      </c>
      <c r="G2598" t="s">
        <v>12600</v>
      </c>
    </row>
    <row r="2599" spans="1:7">
      <c r="A2599" t="s">
        <v>9124</v>
      </c>
      <c r="B2599" t="s">
        <v>12451</v>
      </c>
      <c r="C2599" t="s">
        <v>12546</v>
      </c>
      <c r="D2599" t="s">
        <v>12561</v>
      </c>
      <c r="E2599" t="s">
        <v>5441</v>
      </c>
      <c r="F2599" t="s">
        <v>12594</v>
      </c>
      <c r="G2599" t="s">
        <v>1676</v>
      </c>
    </row>
    <row r="2600" spans="1:7">
      <c r="A2600" t="s">
        <v>9125</v>
      </c>
      <c r="B2600" t="s">
        <v>12451</v>
      </c>
      <c r="C2600" t="s">
        <v>12546</v>
      </c>
      <c r="D2600" t="s">
        <v>12561</v>
      </c>
      <c r="E2600" t="s">
        <v>5450</v>
      </c>
      <c r="F2600" t="s">
        <v>12595</v>
      </c>
      <c r="G2600" t="s">
        <v>12993</v>
      </c>
    </row>
    <row r="2601" spans="1:7">
      <c r="A2601" t="s">
        <v>9126</v>
      </c>
      <c r="B2601" t="s">
        <v>12423</v>
      </c>
      <c r="C2601" t="s">
        <v>12547</v>
      </c>
      <c r="D2601" t="s">
        <v>12581</v>
      </c>
      <c r="E2601" t="s">
        <v>5440</v>
      </c>
      <c r="F2601" t="s">
        <v>12595</v>
      </c>
      <c r="G2601" t="s">
        <v>12994</v>
      </c>
    </row>
    <row r="2602" spans="1:7">
      <c r="A2602" t="s">
        <v>9127</v>
      </c>
      <c r="C2602" t="s">
        <v>12543</v>
      </c>
      <c r="D2602" t="s">
        <v>12543</v>
      </c>
      <c r="E2602" t="s">
        <v>5439</v>
      </c>
      <c r="F2602" t="s">
        <v>12543</v>
      </c>
    </row>
    <row r="2603" spans="1:7">
      <c r="A2603" t="s">
        <v>9128</v>
      </c>
      <c r="B2603" t="s">
        <v>12423</v>
      </c>
      <c r="C2603" t="s">
        <v>12544</v>
      </c>
      <c r="D2603" t="s">
        <v>12552</v>
      </c>
      <c r="E2603" t="s">
        <v>5437</v>
      </c>
      <c r="F2603" t="s">
        <v>12595</v>
      </c>
      <c r="G2603" t="s">
        <v>12995</v>
      </c>
    </row>
    <row r="2604" spans="1:7">
      <c r="A2604" t="s">
        <v>9129</v>
      </c>
      <c r="C2604" t="s">
        <v>12544</v>
      </c>
      <c r="D2604" t="s">
        <v>12574</v>
      </c>
      <c r="E2604" t="s">
        <v>5440</v>
      </c>
      <c r="F2604" t="s">
        <v>12595</v>
      </c>
      <c r="G2604" t="s">
        <v>12996</v>
      </c>
    </row>
    <row r="2605" spans="1:7">
      <c r="A2605" t="s">
        <v>9130</v>
      </c>
      <c r="B2605" t="s">
        <v>12423</v>
      </c>
      <c r="C2605" t="s">
        <v>12544</v>
      </c>
      <c r="D2605" t="s">
        <v>12566</v>
      </c>
      <c r="E2605" t="s">
        <v>5450</v>
      </c>
      <c r="F2605" t="s">
        <v>12595</v>
      </c>
      <c r="G2605" t="s">
        <v>12997</v>
      </c>
    </row>
    <row r="2606" spans="1:7">
      <c r="A2606" t="s">
        <v>9131</v>
      </c>
      <c r="C2606" t="s">
        <v>12547</v>
      </c>
      <c r="D2606" t="s">
        <v>12568</v>
      </c>
      <c r="E2606" t="s">
        <v>5440</v>
      </c>
      <c r="F2606" t="s">
        <v>12597</v>
      </c>
      <c r="G2606" t="s">
        <v>1676</v>
      </c>
    </row>
    <row r="2607" spans="1:7">
      <c r="A2607" t="s">
        <v>9132</v>
      </c>
      <c r="B2607" t="s">
        <v>12449</v>
      </c>
      <c r="C2607" t="s">
        <v>12547</v>
      </c>
      <c r="D2607" t="s">
        <v>12581</v>
      </c>
      <c r="E2607" t="s">
        <v>5442</v>
      </c>
      <c r="F2607" t="s">
        <v>12594</v>
      </c>
      <c r="G2607" t="s">
        <v>12998</v>
      </c>
    </row>
    <row r="2608" spans="1:7">
      <c r="A2608" t="s">
        <v>9133</v>
      </c>
      <c r="B2608" t="s">
        <v>12423</v>
      </c>
      <c r="C2608" t="s">
        <v>12545</v>
      </c>
      <c r="D2608" t="s">
        <v>12565</v>
      </c>
      <c r="E2608" t="s">
        <v>5441</v>
      </c>
      <c r="F2608" t="s">
        <v>12596</v>
      </c>
      <c r="G2608" t="s">
        <v>1940</v>
      </c>
    </row>
    <row r="2609" spans="1:7">
      <c r="A2609" t="s">
        <v>9134</v>
      </c>
      <c r="B2609" t="s">
        <v>12423</v>
      </c>
      <c r="C2609" t="s">
        <v>12548</v>
      </c>
      <c r="D2609" t="s">
        <v>12559</v>
      </c>
      <c r="E2609" t="s">
        <v>5450</v>
      </c>
      <c r="F2609" t="s">
        <v>12596</v>
      </c>
      <c r="G2609" t="s">
        <v>1940</v>
      </c>
    </row>
    <row r="2610" spans="1:7">
      <c r="A2610" t="s">
        <v>9135</v>
      </c>
      <c r="C2610" t="s">
        <v>12543</v>
      </c>
      <c r="D2610" t="s">
        <v>12543</v>
      </c>
      <c r="E2610" t="s">
        <v>5439</v>
      </c>
      <c r="F2610" t="s">
        <v>12543</v>
      </c>
    </row>
    <row r="2611" spans="1:7">
      <c r="A2611" t="s">
        <v>9136</v>
      </c>
      <c r="C2611" t="s">
        <v>12544</v>
      </c>
      <c r="D2611" t="s">
        <v>12551</v>
      </c>
      <c r="E2611" t="s">
        <v>5440</v>
      </c>
      <c r="F2611" t="s">
        <v>12595</v>
      </c>
      <c r="G2611" t="s">
        <v>12999</v>
      </c>
    </row>
    <row r="2612" spans="1:7">
      <c r="A2612" t="s">
        <v>9137</v>
      </c>
      <c r="C2612" t="s">
        <v>12544</v>
      </c>
      <c r="D2612" t="s">
        <v>12551</v>
      </c>
      <c r="E2612" t="s">
        <v>5440</v>
      </c>
      <c r="F2612" t="s">
        <v>12595</v>
      </c>
      <c r="G2612" t="s">
        <v>12999</v>
      </c>
    </row>
    <row r="2613" spans="1:7">
      <c r="A2613" t="s">
        <v>9138</v>
      </c>
      <c r="C2613" t="s">
        <v>12544</v>
      </c>
      <c r="D2613" t="s">
        <v>12551</v>
      </c>
      <c r="E2613" t="s">
        <v>5440</v>
      </c>
      <c r="F2613" t="s">
        <v>12595</v>
      </c>
      <c r="G2613" t="s">
        <v>12999</v>
      </c>
    </row>
    <row r="2614" spans="1:7">
      <c r="A2614" t="s">
        <v>9139</v>
      </c>
      <c r="C2614" t="s">
        <v>12544</v>
      </c>
      <c r="D2614" t="s">
        <v>12551</v>
      </c>
      <c r="E2614" t="s">
        <v>5440</v>
      </c>
      <c r="F2614" t="s">
        <v>12595</v>
      </c>
      <c r="G2614" t="s">
        <v>12999</v>
      </c>
    </row>
    <row r="2615" spans="1:7">
      <c r="A2615" t="s">
        <v>9140</v>
      </c>
      <c r="C2615" t="s">
        <v>12544</v>
      </c>
      <c r="D2615" t="s">
        <v>12551</v>
      </c>
      <c r="E2615" t="s">
        <v>5440</v>
      </c>
      <c r="F2615" t="s">
        <v>12595</v>
      </c>
      <c r="G2615" t="s">
        <v>12999</v>
      </c>
    </row>
    <row r="2616" spans="1:7">
      <c r="A2616" t="s">
        <v>9141</v>
      </c>
      <c r="C2616" t="s">
        <v>12544</v>
      </c>
      <c r="D2616" t="s">
        <v>12551</v>
      </c>
      <c r="E2616" t="s">
        <v>5440</v>
      </c>
      <c r="F2616" t="s">
        <v>12595</v>
      </c>
      <c r="G2616" t="s">
        <v>12999</v>
      </c>
    </row>
    <row r="2617" spans="1:7">
      <c r="A2617" t="s">
        <v>9142</v>
      </c>
      <c r="C2617" t="s">
        <v>12544</v>
      </c>
      <c r="D2617" t="s">
        <v>12551</v>
      </c>
      <c r="E2617" t="s">
        <v>5440</v>
      </c>
      <c r="F2617" t="s">
        <v>12595</v>
      </c>
      <c r="G2617" t="s">
        <v>12999</v>
      </c>
    </row>
    <row r="2618" spans="1:7">
      <c r="A2618" t="s">
        <v>9143</v>
      </c>
      <c r="C2618" t="s">
        <v>12544</v>
      </c>
      <c r="D2618" t="s">
        <v>12551</v>
      </c>
      <c r="E2618" t="s">
        <v>5440</v>
      </c>
      <c r="F2618" t="s">
        <v>12595</v>
      </c>
      <c r="G2618" t="s">
        <v>12999</v>
      </c>
    </row>
    <row r="2619" spans="1:7">
      <c r="A2619" t="s">
        <v>9144</v>
      </c>
      <c r="C2619" t="s">
        <v>12544</v>
      </c>
      <c r="D2619" t="s">
        <v>12551</v>
      </c>
      <c r="E2619" t="s">
        <v>5440</v>
      </c>
      <c r="F2619" t="s">
        <v>12595</v>
      </c>
      <c r="G2619" t="s">
        <v>12999</v>
      </c>
    </row>
    <row r="2620" spans="1:7">
      <c r="A2620" t="s">
        <v>9145</v>
      </c>
      <c r="C2620" t="s">
        <v>12544</v>
      </c>
      <c r="D2620" t="s">
        <v>12551</v>
      </c>
      <c r="E2620" t="s">
        <v>5440</v>
      </c>
      <c r="F2620" t="s">
        <v>12595</v>
      </c>
      <c r="G2620" t="s">
        <v>12999</v>
      </c>
    </row>
    <row r="2621" spans="1:7">
      <c r="A2621" t="s">
        <v>9146</v>
      </c>
      <c r="C2621" t="s">
        <v>12544</v>
      </c>
      <c r="D2621" t="s">
        <v>12551</v>
      </c>
      <c r="E2621" t="s">
        <v>5440</v>
      </c>
      <c r="F2621" t="s">
        <v>12595</v>
      </c>
      <c r="G2621" t="s">
        <v>12999</v>
      </c>
    </row>
    <row r="2622" spans="1:7">
      <c r="A2622" t="s">
        <v>9147</v>
      </c>
      <c r="C2622" t="s">
        <v>12544</v>
      </c>
      <c r="D2622" t="s">
        <v>12551</v>
      </c>
      <c r="E2622" t="s">
        <v>5440</v>
      </c>
      <c r="F2622" t="s">
        <v>12595</v>
      </c>
      <c r="G2622" t="s">
        <v>12999</v>
      </c>
    </row>
    <row r="2623" spans="1:7">
      <c r="A2623" t="s">
        <v>9148</v>
      </c>
      <c r="C2623" t="s">
        <v>12544</v>
      </c>
      <c r="D2623" t="s">
        <v>12551</v>
      </c>
      <c r="E2623" t="s">
        <v>5440</v>
      </c>
      <c r="F2623" t="s">
        <v>12595</v>
      </c>
      <c r="G2623" t="s">
        <v>12999</v>
      </c>
    </row>
    <row r="2624" spans="1:7">
      <c r="A2624" t="s">
        <v>9149</v>
      </c>
      <c r="C2624" t="s">
        <v>12544</v>
      </c>
      <c r="D2624" t="s">
        <v>12551</v>
      </c>
      <c r="E2624" t="s">
        <v>5440</v>
      </c>
      <c r="F2624" t="s">
        <v>12595</v>
      </c>
      <c r="G2624" t="s">
        <v>12999</v>
      </c>
    </row>
    <row r="2625" spans="1:7">
      <c r="A2625" t="s">
        <v>9150</v>
      </c>
      <c r="C2625" t="s">
        <v>12544</v>
      </c>
      <c r="D2625" t="s">
        <v>12551</v>
      </c>
      <c r="E2625" t="s">
        <v>5440</v>
      </c>
      <c r="F2625" t="s">
        <v>12595</v>
      </c>
      <c r="G2625" t="s">
        <v>12999</v>
      </c>
    </row>
    <row r="2626" spans="1:7">
      <c r="A2626" t="s">
        <v>9151</v>
      </c>
      <c r="C2626" t="s">
        <v>12544</v>
      </c>
      <c r="D2626" t="s">
        <v>12551</v>
      </c>
      <c r="E2626" t="s">
        <v>5440</v>
      </c>
      <c r="F2626" t="s">
        <v>12595</v>
      </c>
      <c r="G2626" t="s">
        <v>12999</v>
      </c>
    </row>
    <row r="2627" spans="1:7">
      <c r="A2627" t="s">
        <v>9152</v>
      </c>
      <c r="C2627" t="s">
        <v>12544</v>
      </c>
      <c r="D2627" t="s">
        <v>12551</v>
      </c>
      <c r="E2627" t="s">
        <v>5440</v>
      </c>
      <c r="F2627" t="s">
        <v>12595</v>
      </c>
      <c r="G2627" t="s">
        <v>12999</v>
      </c>
    </row>
    <row r="2628" spans="1:7">
      <c r="A2628" t="s">
        <v>9153</v>
      </c>
      <c r="C2628" t="s">
        <v>12544</v>
      </c>
      <c r="D2628" t="s">
        <v>12551</v>
      </c>
      <c r="E2628" t="s">
        <v>5440</v>
      </c>
      <c r="F2628" t="s">
        <v>12595</v>
      </c>
      <c r="G2628" t="s">
        <v>12999</v>
      </c>
    </row>
    <row r="2629" spans="1:7">
      <c r="A2629" t="s">
        <v>9154</v>
      </c>
      <c r="C2629" t="s">
        <v>12544</v>
      </c>
      <c r="D2629" t="s">
        <v>12551</v>
      </c>
      <c r="E2629" t="s">
        <v>5440</v>
      </c>
      <c r="F2629" t="s">
        <v>12595</v>
      </c>
      <c r="G2629" t="s">
        <v>12999</v>
      </c>
    </row>
    <row r="2630" spans="1:7">
      <c r="A2630" t="s">
        <v>9155</v>
      </c>
      <c r="C2630" t="s">
        <v>12544</v>
      </c>
      <c r="D2630" t="s">
        <v>12551</v>
      </c>
      <c r="E2630" t="s">
        <v>5440</v>
      </c>
      <c r="F2630" t="s">
        <v>12595</v>
      </c>
      <c r="G2630" t="s">
        <v>12999</v>
      </c>
    </row>
    <row r="2631" spans="1:7">
      <c r="A2631" t="s">
        <v>9156</v>
      </c>
      <c r="C2631" t="s">
        <v>12544</v>
      </c>
      <c r="D2631" t="s">
        <v>12551</v>
      </c>
      <c r="E2631" t="s">
        <v>5440</v>
      </c>
      <c r="F2631" t="s">
        <v>12595</v>
      </c>
      <c r="G2631" t="s">
        <v>12999</v>
      </c>
    </row>
    <row r="2632" spans="1:7">
      <c r="A2632" t="s">
        <v>9157</v>
      </c>
      <c r="C2632" t="s">
        <v>12544</v>
      </c>
      <c r="D2632" t="s">
        <v>12551</v>
      </c>
      <c r="E2632" t="s">
        <v>5440</v>
      </c>
      <c r="F2632" t="s">
        <v>12595</v>
      </c>
      <c r="G2632" t="s">
        <v>12999</v>
      </c>
    </row>
    <row r="2633" spans="1:7">
      <c r="A2633" t="s">
        <v>9158</v>
      </c>
      <c r="C2633" t="s">
        <v>12544</v>
      </c>
      <c r="D2633" t="s">
        <v>12551</v>
      </c>
      <c r="E2633" t="s">
        <v>5440</v>
      </c>
      <c r="F2633" t="s">
        <v>12595</v>
      </c>
      <c r="G2633" t="s">
        <v>12999</v>
      </c>
    </row>
    <row r="2634" spans="1:7">
      <c r="A2634" t="s">
        <v>9159</v>
      </c>
      <c r="B2634" t="s">
        <v>12423</v>
      </c>
      <c r="C2634" t="s">
        <v>12545</v>
      </c>
      <c r="D2634" t="s">
        <v>12552</v>
      </c>
      <c r="E2634" t="s">
        <v>5441</v>
      </c>
      <c r="F2634" t="s">
        <v>12596</v>
      </c>
      <c r="G2634" t="s">
        <v>1940</v>
      </c>
    </row>
    <row r="2635" spans="1:7">
      <c r="A2635" t="s">
        <v>9160</v>
      </c>
      <c r="B2635" t="s">
        <v>12423</v>
      </c>
      <c r="C2635" t="s">
        <v>12544</v>
      </c>
      <c r="D2635" t="s">
        <v>12552</v>
      </c>
      <c r="E2635" t="s">
        <v>5440</v>
      </c>
      <c r="F2635" t="s">
        <v>12595</v>
      </c>
      <c r="G2635" t="s">
        <v>13000</v>
      </c>
    </row>
    <row r="2636" spans="1:7">
      <c r="A2636" t="s">
        <v>9161</v>
      </c>
      <c r="B2636" t="s">
        <v>12423</v>
      </c>
      <c r="C2636" t="s">
        <v>12544</v>
      </c>
      <c r="D2636" t="s">
        <v>12552</v>
      </c>
      <c r="E2636" t="s">
        <v>5440</v>
      </c>
      <c r="F2636" t="s">
        <v>12595</v>
      </c>
      <c r="G2636" t="s">
        <v>13001</v>
      </c>
    </row>
    <row r="2637" spans="1:7">
      <c r="A2637" t="s">
        <v>9162</v>
      </c>
      <c r="B2637" t="s">
        <v>12445</v>
      </c>
      <c r="C2637" t="s">
        <v>12548</v>
      </c>
      <c r="D2637" t="s">
        <v>12569</v>
      </c>
      <c r="E2637" t="s">
        <v>5441</v>
      </c>
      <c r="F2637" t="s">
        <v>12595</v>
      </c>
      <c r="G2637" t="s">
        <v>12619</v>
      </c>
    </row>
    <row r="2638" spans="1:7">
      <c r="A2638" t="s">
        <v>9163</v>
      </c>
      <c r="C2638" t="s">
        <v>12547</v>
      </c>
      <c r="D2638" t="s">
        <v>12568</v>
      </c>
      <c r="E2638" t="s">
        <v>5440</v>
      </c>
      <c r="F2638" t="s">
        <v>12597</v>
      </c>
      <c r="G2638" t="s">
        <v>12600</v>
      </c>
    </row>
    <row r="2639" spans="1:7">
      <c r="A2639" t="s">
        <v>9164</v>
      </c>
      <c r="B2639" t="s">
        <v>12423</v>
      </c>
      <c r="C2639" t="s">
        <v>12545</v>
      </c>
      <c r="D2639" t="s">
        <v>12552</v>
      </c>
      <c r="E2639" t="s">
        <v>5441</v>
      </c>
      <c r="F2639" t="s">
        <v>12596</v>
      </c>
      <c r="G2639" t="s">
        <v>1940</v>
      </c>
    </row>
    <row r="2640" spans="1:7">
      <c r="A2640" t="s">
        <v>9165</v>
      </c>
      <c r="B2640" t="s">
        <v>12423</v>
      </c>
      <c r="C2640" t="s">
        <v>12545</v>
      </c>
      <c r="D2640" t="s">
        <v>12552</v>
      </c>
      <c r="E2640" t="s">
        <v>5441</v>
      </c>
      <c r="F2640" t="s">
        <v>12596</v>
      </c>
      <c r="G2640" t="s">
        <v>1940</v>
      </c>
    </row>
    <row r="2641" spans="1:7">
      <c r="A2641" t="s">
        <v>9166</v>
      </c>
      <c r="B2641" t="s">
        <v>12423</v>
      </c>
      <c r="C2641" t="s">
        <v>12545</v>
      </c>
      <c r="D2641" t="s">
        <v>12571</v>
      </c>
      <c r="E2641" t="s">
        <v>5441</v>
      </c>
      <c r="F2641" t="s">
        <v>12595</v>
      </c>
      <c r="G2641" t="s">
        <v>1940</v>
      </c>
    </row>
    <row r="2642" spans="1:7">
      <c r="A2642" t="s">
        <v>9167</v>
      </c>
      <c r="B2642" t="s">
        <v>12423</v>
      </c>
      <c r="C2642" t="s">
        <v>12544</v>
      </c>
      <c r="D2642" t="s">
        <v>12586</v>
      </c>
      <c r="E2642" t="s">
        <v>5441</v>
      </c>
      <c r="F2642" t="s">
        <v>12596</v>
      </c>
      <c r="G2642" t="s">
        <v>13002</v>
      </c>
    </row>
    <row r="2643" spans="1:7">
      <c r="A2643" t="s">
        <v>9168</v>
      </c>
      <c r="C2643" t="s">
        <v>12544</v>
      </c>
      <c r="D2643" t="s">
        <v>12552</v>
      </c>
      <c r="E2643" t="s">
        <v>5450</v>
      </c>
      <c r="F2643" t="s">
        <v>12595</v>
      </c>
      <c r="G2643" t="s">
        <v>13003</v>
      </c>
    </row>
    <row r="2644" spans="1:7">
      <c r="A2644" t="s">
        <v>9169</v>
      </c>
      <c r="B2644" t="s">
        <v>12449</v>
      </c>
      <c r="C2644" t="s">
        <v>12547</v>
      </c>
      <c r="D2644" t="s">
        <v>12581</v>
      </c>
      <c r="E2644" t="s">
        <v>5440</v>
      </c>
      <c r="F2644" t="s">
        <v>12595</v>
      </c>
      <c r="G2644" t="s">
        <v>13004</v>
      </c>
    </row>
    <row r="2645" spans="1:7">
      <c r="A2645" t="s">
        <v>9170</v>
      </c>
      <c r="B2645" t="s">
        <v>12423</v>
      </c>
      <c r="C2645" t="s">
        <v>12546</v>
      </c>
      <c r="D2645" t="s">
        <v>12555</v>
      </c>
      <c r="E2645" t="s">
        <v>5442</v>
      </c>
      <c r="F2645" t="s">
        <v>12596</v>
      </c>
      <c r="G2645" t="s">
        <v>1940</v>
      </c>
    </row>
    <row r="2646" spans="1:7">
      <c r="A2646" t="s">
        <v>9171</v>
      </c>
      <c r="B2646" t="s">
        <v>12423</v>
      </c>
      <c r="C2646" t="s">
        <v>12545</v>
      </c>
      <c r="D2646" t="s">
        <v>12553</v>
      </c>
      <c r="E2646" t="s">
        <v>5441</v>
      </c>
      <c r="F2646" t="s">
        <v>12596</v>
      </c>
      <c r="G2646" t="s">
        <v>1940</v>
      </c>
    </row>
    <row r="2647" spans="1:7">
      <c r="A2647" t="s">
        <v>9172</v>
      </c>
      <c r="C2647" t="s">
        <v>12543</v>
      </c>
      <c r="D2647" t="s">
        <v>12543</v>
      </c>
      <c r="E2647" t="s">
        <v>5439</v>
      </c>
      <c r="F2647" t="s">
        <v>12543</v>
      </c>
    </row>
    <row r="2648" spans="1:7">
      <c r="A2648" t="s">
        <v>9173</v>
      </c>
      <c r="B2648" t="s">
        <v>12423</v>
      </c>
      <c r="C2648" t="s">
        <v>12542</v>
      </c>
      <c r="D2648" t="s">
        <v>12550</v>
      </c>
      <c r="E2648" t="s">
        <v>5441</v>
      </c>
      <c r="F2648" t="s">
        <v>12596</v>
      </c>
      <c r="G2648" t="s">
        <v>1940</v>
      </c>
    </row>
    <row r="2649" spans="1:7">
      <c r="A2649" t="s">
        <v>9174</v>
      </c>
      <c r="B2649" t="s">
        <v>12423</v>
      </c>
      <c r="C2649" t="s">
        <v>12542</v>
      </c>
      <c r="D2649" t="s">
        <v>12550</v>
      </c>
      <c r="E2649" t="s">
        <v>5441</v>
      </c>
      <c r="F2649" t="s">
        <v>12596</v>
      </c>
      <c r="G2649" t="s">
        <v>1940</v>
      </c>
    </row>
    <row r="2650" spans="1:7">
      <c r="A2650" t="s">
        <v>9175</v>
      </c>
      <c r="B2650" t="s">
        <v>12423</v>
      </c>
      <c r="C2650" t="s">
        <v>12542</v>
      </c>
      <c r="D2650" t="s">
        <v>12550</v>
      </c>
      <c r="E2650" t="s">
        <v>5441</v>
      </c>
      <c r="F2650" t="s">
        <v>12596</v>
      </c>
      <c r="G2650" t="s">
        <v>1940</v>
      </c>
    </row>
    <row r="2651" spans="1:7">
      <c r="A2651" t="s">
        <v>9176</v>
      </c>
      <c r="B2651" t="s">
        <v>12450</v>
      </c>
      <c r="C2651" t="s">
        <v>12542</v>
      </c>
      <c r="D2651" t="s">
        <v>12550</v>
      </c>
      <c r="E2651" t="s">
        <v>5441</v>
      </c>
      <c r="F2651" t="s">
        <v>12596</v>
      </c>
      <c r="G2651" t="s">
        <v>1940</v>
      </c>
    </row>
    <row r="2652" spans="1:7">
      <c r="A2652" t="s">
        <v>9177</v>
      </c>
      <c r="B2652" t="s">
        <v>12435</v>
      </c>
      <c r="C2652" t="s">
        <v>12542</v>
      </c>
      <c r="D2652" t="s">
        <v>12550</v>
      </c>
      <c r="E2652" t="s">
        <v>5441</v>
      </c>
      <c r="F2652" t="s">
        <v>12596</v>
      </c>
      <c r="G2652" t="s">
        <v>1940</v>
      </c>
    </row>
    <row r="2653" spans="1:7">
      <c r="A2653" t="s">
        <v>9178</v>
      </c>
      <c r="B2653" t="s">
        <v>12423</v>
      </c>
      <c r="C2653" t="s">
        <v>12542</v>
      </c>
      <c r="D2653" t="s">
        <v>12550</v>
      </c>
      <c r="E2653" t="s">
        <v>5441</v>
      </c>
      <c r="F2653" t="s">
        <v>12596</v>
      </c>
      <c r="G2653" t="s">
        <v>1940</v>
      </c>
    </row>
    <row r="2654" spans="1:7">
      <c r="A2654" t="s">
        <v>9179</v>
      </c>
      <c r="B2654" t="s">
        <v>12424</v>
      </c>
      <c r="C2654" t="s">
        <v>12542</v>
      </c>
      <c r="D2654" t="s">
        <v>12550</v>
      </c>
      <c r="E2654" t="s">
        <v>5441</v>
      </c>
      <c r="F2654" t="s">
        <v>12596</v>
      </c>
      <c r="G2654" t="s">
        <v>1940</v>
      </c>
    </row>
    <row r="2655" spans="1:7">
      <c r="A2655" t="s">
        <v>9180</v>
      </c>
      <c r="B2655" t="s">
        <v>12423</v>
      </c>
      <c r="C2655" t="s">
        <v>12542</v>
      </c>
      <c r="D2655" t="s">
        <v>12550</v>
      </c>
      <c r="E2655" t="s">
        <v>5441</v>
      </c>
      <c r="F2655" t="s">
        <v>12596</v>
      </c>
      <c r="G2655" t="s">
        <v>1940</v>
      </c>
    </row>
    <row r="2656" spans="1:7">
      <c r="A2656" t="s">
        <v>9181</v>
      </c>
      <c r="B2656" t="s">
        <v>12427</v>
      </c>
      <c r="C2656" t="s">
        <v>12545</v>
      </c>
      <c r="D2656" t="s">
        <v>12550</v>
      </c>
      <c r="E2656" t="s">
        <v>5441</v>
      </c>
      <c r="F2656" t="s">
        <v>12596</v>
      </c>
      <c r="G2656" t="s">
        <v>1667</v>
      </c>
    </row>
    <row r="2657" spans="1:7">
      <c r="A2657" t="s">
        <v>9182</v>
      </c>
      <c r="C2657" t="s">
        <v>12544</v>
      </c>
      <c r="D2657" t="s">
        <v>12564</v>
      </c>
      <c r="E2657" t="s">
        <v>5440</v>
      </c>
      <c r="F2657" t="s">
        <v>12595</v>
      </c>
      <c r="G2657" t="s">
        <v>1940</v>
      </c>
    </row>
    <row r="2658" spans="1:7">
      <c r="A2658" t="s">
        <v>9183</v>
      </c>
      <c r="C2658" t="s">
        <v>12544</v>
      </c>
      <c r="D2658" t="s">
        <v>12564</v>
      </c>
      <c r="E2658" t="s">
        <v>5440</v>
      </c>
      <c r="F2658" t="s">
        <v>12595</v>
      </c>
      <c r="G2658" t="s">
        <v>13005</v>
      </c>
    </row>
    <row r="2659" spans="1:7">
      <c r="A2659" t="s">
        <v>9184</v>
      </c>
      <c r="C2659" t="s">
        <v>12544</v>
      </c>
      <c r="D2659" t="s">
        <v>12563</v>
      </c>
      <c r="E2659" t="s">
        <v>5440</v>
      </c>
      <c r="F2659" t="s">
        <v>12595</v>
      </c>
      <c r="G2659" t="s">
        <v>13006</v>
      </c>
    </row>
    <row r="2660" spans="1:7">
      <c r="A2660" t="s">
        <v>9185</v>
      </c>
      <c r="B2660" t="s">
        <v>12423</v>
      </c>
      <c r="C2660" t="s">
        <v>12545</v>
      </c>
      <c r="D2660" t="s">
        <v>12554</v>
      </c>
      <c r="E2660" t="s">
        <v>5441</v>
      </c>
      <c r="F2660" t="s">
        <v>12596</v>
      </c>
      <c r="G2660" t="s">
        <v>1940</v>
      </c>
    </row>
    <row r="2661" spans="1:7">
      <c r="A2661" t="s">
        <v>9186</v>
      </c>
      <c r="C2661" t="s">
        <v>12547</v>
      </c>
      <c r="D2661" t="s">
        <v>12558</v>
      </c>
      <c r="E2661" t="s">
        <v>5440</v>
      </c>
      <c r="F2661" t="s">
        <v>12597</v>
      </c>
      <c r="G2661" t="s">
        <v>13007</v>
      </c>
    </row>
    <row r="2662" spans="1:7">
      <c r="A2662" t="s">
        <v>9187</v>
      </c>
      <c r="C2662" t="s">
        <v>12543</v>
      </c>
      <c r="D2662" t="s">
        <v>12543</v>
      </c>
      <c r="E2662" t="s">
        <v>5439</v>
      </c>
      <c r="F2662" t="s">
        <v>12543</v>
      </c>
    </row>
    <row r="2663" spans="1:7">
      <c r="A2663" t="s">
        <v>9188</v>
      </c>
      <c r="B2663" t="s">
        <v>12423</v>
      </c>
      <c r="C2663" t="s">
        <v>12546</v>
      </c>
      <c r="D2663" t="s">
        <v>12561</v>
      </c>
      <c r="E2663" t="s">
        <v>5440</v>
      </c>
      <c r="F2663" t="s">
        <v>12594</v>
      </c>
      <c r="G2663" t="s">
        <v>13008</v>
      </c>
    </row>
    <row r="2664" spans="1:7">
      <c r="A2664" t="s">
        <v>9189</v>
      </c>
      <c r="B2664" t="s">
        <v>12423</v>
      </c>
      <c r="C2664" t="s">
        <v>12545</v>
      </c>
      <c r="D2664" t="s">
        <v>12575</v>
      </c>
      <c r="E2664" t="s">
        <v>5437</v>
      </c>
      <c r="F2664" t="s">
        <v>12595</v>
      </c>
      <c r="G2664" t="s">
        <v>13009</v>
      </c>
    </row>
    <row r="2665" spans="1:7">
      <c r="A2665" t="s">
        <v>9190</v>
      </c>
      <c r="B2665" t="s">
        <v>12423</v>
      </c>
      <c r="C2665" t="s">
        <v>12545</v>
      </c>
      <c r="D2665" t="s">
        <v>12575</v>
      </c>
      <c r="E2665" t="s">
        <v>5437</v>
      </c>
      <c r="F2665" t="s">
        <v>12595</v>
      </c>
      <c r="G2665" t="s">
        <v>1940</v>
      </c>
    </row>
    <row r="2666" spans="1:7">
      <c r="A2666" t="s">
        <v>9191</v>
      </c>
      <c r="B2666" t="s">
        <v>12423</v>
      </c>
      <c r="C2666" t="s">
        <v>12545</v>
      </c>
      <c r="D2666" t="s">
        <v>12575</v>
      </c>
      <c r="E2666" t="s">
        <v>5440</v>
      </c>
      <c r="F2666" t="s">
        <v>12595</v>
      </c>
      <c r="G2666" t="s">
        <v>1940</v>
      </c>
    </row>
    <row r="2667" spans="1:7">
      <c r="A2667" t="s">
        <v>9192</v>
      </c>
      <c r="B2667" t="s">
        <v>12423</v>
      </c>
      <c r="C2667" t="s">
        <v>12546</v>
      </c>
      <c r="D2667" t="s">
        <v>12575</v>
      </c>
      <c r="E2667" t="s">
        <v>5440</v>
      </c>
      <c r="F2667" t="s">
        <v>12595</v>
      </c>
      <c r="G2667" t="s">
        <v>1940</v>
      </c>
    </row>
    <row r="2668" spans="1:7">
      <c r="A2668" t="s">
        <v>9193</v>
      </c>
      <c r="B2668" t="s">
        <v>12423</v>
      </c>
      <c r="C2668" t="s">
        <v>12545</v>
      </c>
      <c r="D2668" t="s">
        <v>12575</v>
      </c>
      <c r="E2668" t="s">
        <v>5440</v>
      </c>
      <c r="F2668" t="s">
        <v>12595</v>
      </c>
      <c r="G2668" t="s">
        <v>1940</v>
      </c>
    </row>
    <row r="2669" spans="1:7">
      <c r="A2669" t="s">
        <v>9194</v>
      </c>
      <c r="B2669" t="s">
        <v>12423</v>
      </c>
      <c r="C2669" t="s">
        <v>12545</v>
      </c>
      <c r="D2669" t="s">
        <v>12575</v>
      </c>
      <c r="E2669" t="s">
        <v>5440</v>
      </c>
      <c r="F2669" t="s">
        <v>12595</v>
      </c>
      <c r="G2669" t="s">
        <v>1940</v>
      </c>
    </row>
    <row r="2670" spans="1:7">
      <c r="A2670" t="s">
        <v>9195</v>
      </c>
      <c r="B2670" t="s">
        <v>12423</v>
      </c>
      <c r="C2670" t="s">
        <v>12545</v>
      </c>
      <c r="D2670" t="s">
        <v>12575</v>
      </c>
      <c r="E2670" t="s">
        <v>5437</v>
      </c>
      <c r="F2670" t="s">
        <v>12595</v>
      </c>
      <c r="G2670" t="s">
        <v>1940</v>
      </c>
    </row>
    <row r="2671" spans="1:7">
      <c r="A2671" t="s">
        <v>9196</v>
      </c>
      <c r="C2671" t="s">
        <v>12543</v>
      </c>
      <c r="D2671" t="s">
        <v>12543</v>
      </c>
      <c r="E2671" t="s">
        <v>5439</v>
      </c>
      <c r="F2671" t="s">
        <v>12543</v>
      </c>
    </row>
    <row r="2672" spans="1:7">
      <c r="A2672" t="s">
        <v>9197</v>
      </c>
      <c r="B2672" t="s">
        <v>12423</v>
      </c>
      <c r="C2672" t="s">
        <v>12545</v>
      </c>
      <c r="D2672" t="s">
        <v>12587</v>
      </c>
      <c r="E2672" t="s">
        <v>5441</v>
      </c>
      <c r="F2672" t="s">
        <v>12596</v>
      </c>
      <c r="G2672" t="s">
        <v>1940</v>
      </c>
    </row>
    <row r="2673" spans="1:7">
      <c r="A2673" t="s">
        <v>9198</v>
      </c>
      <c r="B2673" t="s">
        <v>12423</v>
      </c>
      <c r="C2673" t="s">
        <v>12545</v>
      </c>
      <c r="D2673" t="s">
        <v>12587</v>
      </c>
      <c r="E2673" t="s">
        <v>5441</v>
      </c>
      <c r="F2673" t="s">
        <v>12596</v>
      </c>
      <c r="G2673" t="s">
        <v>1940</v>
      </c>
    </row>
    <row r="2674" spans="1:7">
      <c r="A2674" t="s">
        <v>9199</v>
      </c>
      <c r="B2674" t="s">
        <v>12437</v>
      </c>
      <c r="C2674" t="s">
        <v>12545</v>
      </c>
      <c r="D2674" t="s">
        <v>12587</v>
      </c>
      <c r="E2674" t="s">
        <v>5441</v>
      </c>
      <c r="F2674" t="s">
        <v>12596</v>
      </c>
      <c r="G2674" t="s">
        <v>1940</v>
      </c>
    </row>
    <row r="2675" spans="1:7">
      <c r="A2675" t="s">
        <v>9200</v>
      </c>
      <c r="B2675" t="s">
        <v>12427</v>
      </c>
      <c r="C2675" t="s">
        <v>12545</v>
      </c>
      <c r="D2675" t="s">
        <v>12587</v>
      </c>
      <c r="E2675" t="s">
        <v>5441</v>
      </c>
      <c r="F2675" t="s">
        <v>12596</v>
      </c>
      <c r="G2675" t="s">
        <v>1940</v>
      </c>
    </row>
    <row r="2676" spans="1:7">
      <c r="A2676" t="s">
        <v>9201</v>
      </c>
      <c r="C2676" t="s">
        <v>12544</v>
      </c>
      <c r="D2676" t="s">
        <v>12564</v>
      </c>
      <c r="E2676" t="s">
        <v>5440</v>
      </c>
      <c r="F2676" t="s">
        <v>12595</v>
      </c>
      <c r="G2676" t="s">
        <v>13010</v>
      </c>
    </row>
    <row r="2677" spans="1:7">
      <c r="A2677" t="s">
        <v>9202</v>
      </c>
      <c r="C2677" t="s">
        <v>12544</v>
      </c>
      <c r="D2677" t="s">
        <v>12563</v>
      </c>
      <c r="E2677" t="s">
        <v>5440</v>
      </c>
      <c r="F2677" t="s">
        <v>12595</v>
      </c>
      <c r="G2677" t="s">
        <v>1900</v>
      </c>
    </row>
    <row r="2678" spans="1:7">
      <c r="A2678" t="s">
        <v>9203</v>
      </c>
      <c r="C2678" t="s">
        <v>12544</v>
      </c>
      <c r="D2678" t="s">
        <v>12551</v>
      </c>
      <c r="E2678" t="s">
        <v>5440</v>
      </c>
      <c r="F2678" t="s">
        <v>12595</v>
      </c>
      <c r="G2678" t="s">
        <v>13011</v>
      </c>
    </row>
    <row r="2679" spans="1:7">
      <c r="A2679" t="s">
        <v>9204</v>
      </c>
      <c r="C2679" t="s">
        <v>12547</v>
      </c>
      <c r="D2679" t="s">
        <v>12558</v>
      </c>
      <c r="E2679" t="s">
        <v>5440</v>
      </c>
      <c r="F2679" t="s">
        <v>12597</v>
      </c>
    </row>
    <row r="2680" spans="1:7">
      <c r="A2680" t="s">
        <v>9205</v>
      </c>
      <c r="B2680" t="s">
        <v>12423</v>
      </c>
      <c r="C2680" t="s">
        <v>12544</v>
      </c>
      <c r="D2680" t="s">
        <v>12551</v>
      </c>
      <c r="E2680" t="s">
        <v>5440</v>
      </c>
      <c r="F2680" t="s">
        <v>12595</v>
      </c>
      <c r="G2680" t="s">
        <v>1940</v>
      </c>
    </row>
    <row r="2681" spans="1:7">
      <c r="A2681" t="s">
        <v>9206</v>
      </c>
      <c r="B2681" t="s">
        <v>12449</v>
      </c>
      <c r="C2681" t="s">
        <v>12547</v>
      </c>
      <c r="D2681" t="s">
        <v>12581</v>
      </c>
      <c r="E2681" t="s">
        <v>5442</v>
      </c>
      <c r="F2681" t="s">
        <v>12595</v>
      </c>
      <c r="G2681" t="s">
        <v>13012</v>
      </c>
    </row>
    <row r="2682" spans="1:7">
      <c r="A2682" t="s">
        <v>9207</v>
      </c>
      <c r="C2682" t="s">
        <v>12545</v>
      </c>
      <c r="D2682" t="s">
        <v>12565</v>
      </c>
      <c r="E2682" t="s">
        <v>5440</v>
      </c>
      <c r="F2682" t="s">
        <v>12595</v>
      </c>
      <c r="G2682" t="s">
        <v>1667</v>
      </c>
    </row>
    <row r="2683" spans="1:7">
      <c r="A2683" t="s">
        <v>9208</v>
      </c>
      <c r="C2683" t="s">
        <v>12542</v>
      </c>
      <c r="D2683" t="s">
        <v>12550</v>
      </c>
      <c r="E2683" t="s">
        <v>5450</v>
      </c>
      <c r="F2683" t="s">
        <v>12595</v>
      </c>
      <c r="G2683" t="s">
        <v>1667</v>
      </c>
    </row>
    <row r="2684" spans="1:7">
      <c r="A2684" t="s">
        <v>9209</v>
      </c>
      <c r="C2684" t="s">
        <v>12544</v>
      </c>
      <c r="D2684" t="s">
        <v>12551</v>
      </c>
      <c r="E2684" t="s">
        <v>5440</v>
      </c>
      <c r="F2684" t="s">
        <v>12595</v>
      </c>
      <c r="G2684" t="s">
        <v>13013</v>
      </c>
    </row>
    <row r="2685" spans="1:7">
      <c r="A2685" t="s">
        <v>9210</v>
      </c>
      <c r="C2685" t="s">
        <v>12544</v>
      </c>
      <c r="D2685" t="s">
        <v>12551</v>
      </c>
      <c r="E2685" t="s">
        <v>5440</v>
      </c>
      <c r="F2685" t="s">
        <v>12595</v>
      </c>
      <c r="G2685" t="s">
        <v>13014</v>
      </c>
    </row>
    <row r="2686" spans="1:7">
      <c r="A2686" t="s">
        <v>9211</v>
      </c>
      <c r="C2686" t="s">
        <v>12544</v>
      </c>
      <c r="D2686" t="s">
        <v>12551</v>
      </c>
      <c r="E2686" t="s">
        <v>5440</v>
      </c>
      <c r="F2686" t="s">
        <v>12595</v>
      </c>
      <c r="G2686" t="s">
        <v>13015</v>
      </c>
    </row>
    <row r="2687" spans="1:7">
      <c r="A2687" t="s">
        <v>9212</v>
      </c>
      <c r="C2687" t="s">
        <v>12544</v>
      </c>
      <c r="D2687" t="s">
        <v>12551</v>
      </c>
      <c r="E2687" t="s">
        <v>5440</v>
      </c>
      <c r="F2687" t="s">
        <v>12597</v>
      </c>
      <c r="G2687" t="s">
        <v>13016</v>
      </c>
    </row>
    <row r="2688" spans="1:7">
      <c r="A2688" t="s">
        <v>9213</v>
      </c>
      <c r="C2688" t="s">
        <v>12544</v>
      </c>
      <c r="D2688" t="s">
        <v>12551</v>
      </c>
      <c r="E2688" t="s">
        <v>5440</v>
      </c>
      <c r="F2688" t="s">
        <v>12595</v>
      </c>
      <c r="G2688" t="s">
        <v>13017</v>
      </c>
    </row>
    <row r="2689" spans="1:7">
      <c r="A2689" t="s">
        <v>9214</v>
      </c>
      <c r="C2689" t="s">
        <v>12543</v>
      </c>
      <c r="D2689" t="s">
        <v>12543</v>
      </c>
      <c r="E2689" t="s">
        <v>5439</v>
      </c>
      <c r="F2689" t="s">
        <v>12543</v>
      </c>
    </row>
    <row r="2690" spans="1:7">
      <c r="A2690" t="s">
        <v>9215</v>
      </c>
      <c r="C2690" t="s">
        <v>12544</v>
      </c>
      <c r="D2690" t="s">
        <v>12551</v>
      </c>
      <c r="E2690" t="s">
        <v>5440</v>
      </c>
      <c r="F2690" t="s">
        <v>12595</v>
      </c>
      <c r="G2690" t="s">
        <v>13018</v>
      </c>
    </row>
    <row r="2691" spans="1:7">
      <c r="A2691" t="s">
        <v>9216</v>
      </c>
      <c r="C2691" t="s">
        <v>12544</v>
      </c>
      <c r="D2691" t="s">
        <v>12551</v>
      </c>
      <c r="E2691" t="s">
        <v>5440</v>
      </c>
      <c r="F2691" t="s">
        <v>12595</v>
      </c>
      <c r="G2691" t="s">
        <v>13018</v>
      </c>
    </row>
    <row r="2692" spans="1:7">
      <c r="A2692" t="s">
        <v>9217</v>
      </c>
      <c r="C2692" t="s">
        <v>12544</v>
      </c>
      <c r="D2692" t="s">
        <v>12551</v>
      </c>
      <c r="E2692" t="s">
        <v>5440</v>
      </c>
      <c r="F2692" t="s">
        <v>12595</v>
      </c>
      <c r="G2692" t="s">
        <v>13018</v>
      </c>
    </row>
    <row r="2693" spans="1:7">
      <c r="A2693" t="s">
        <v>9218</v>
      </c>
      <c r="C2693" t="s">
        <v>12544</v>
      </c>
      <c r="D2693" t="s">
        <v>12551</v>
      </c>
      <c r="E2693" t="s">
        <v>5440</v>
      </c>
      <c r="F2693" t="s">
        <v>12595</v>
      </c>
      <c r="G2693" t="s">
        <v>13018</v>
      </c>
    </row>
    <row r="2694" spans="1:7">
      <c r="A2694" t="s">
        <v>9219</v>
      </c>
      <c r="C2694" t="s">
        <v>12544</v>
      </c>
      <c r="D2694" t="s">
        <v>12551</v>
      </c>
      <c r="E2694" t="s">
        <v>5440</v>
      </c>
      <c r="F2694" t="s">
        <v>12595</v>
      </c>
      <c r="G2694" t="s">
        <v>13018</v>
      </c>
    </row>
    <row r="2695" spans="1:7">
      <c r="A2695" t="s">
        <v>9220</v>
      </c>
      <c r="C2695" t="s">
        <v>12544</v>
      </c>
      <c r="D2695" t="s">
        <v>12551</v>
      </c>
      <c r="E2695" t="s">
        <v>5440</v>
      </c>
      <c r="F2695" t="s">
        <v>12595</v>
      </c>
      <c r="G2695" t="s">
        <v>13019</v>
      </c>
    </row>
    <row r="2696" spans="1:7">
      <c r="A2696" t="s">
        <v>9221</v>
      </c>
      <c r="B2696" t="s">
        <v>12423</v>
      </c>
      <c r="C2696" t="s">
        <v>12548</v>
      </c>
      <c r="D2696" t="s">
        <v>12560</v>
      </c>
      <c r="E2696" t="s">
        <v>5441</v>
      </c>
      <c r="F2696" t="s">
        <v>12595</v>
      </c>
      <c r="G2696" t="s">
        <v>13020</v>
      </c>
    </row>
    <row r="2697" spans="1:7">
      <c r="A2697" t="s">
        <v>9222</v>
      </c>
      <c r="C2697" t="s">
        <v>12543</v>
      </c>
      <c r="D2697" t="s">
        <v>12543</v>
      </c>
      <c r="E2697" t="s">
        <v>5439</v>
      </c>
      <c r="F2697" t="s">
        <v>12543</v>
      </c>
    </row>
    <row r="2698" spans="1:7">
      <c r="A2698" t="s">
        <v>9223</v>
      </c>
      <c r="B2698" t="s">
        <v>12423</v>
      </c>
      <c r="C2698" t="s">
        <v>12545</v>
      </c>
      <c r="D2698" t="s">
        <v>12555</v>
      </c>
      <c r="E2698" t="s">
        <v>5437</v>
      </c>
      <c r="F2698" t="s">
        <v>12596</v>
      </c>
      <c r="G2698" t="s">
        <v>1940</v>
      </c>
    </row>
    <row r="2699" spans="1:7">
      <c r="A2699" t="s">
        <v>9224</v>
      </c>
      <c r="B2699" t="s">
        <v>12424</v>
      </c>
      <c r="C2699" t="s">
        <v>12545</v>
      </c>
      <c r="D2699" t="s">
        <v>12555</v>
      </c>
      <c r="E2699" t="s">
        <v>5437</v>
      </c>
      <c r="F2699" t="s">
        <v>12596</v>
      </c>
      <c r="G2699" t="s">
        <v>1940</v>
      </c>
    </row>
    <row r="2700" spans="1:7">
      <c r="A2700" t="s">
        <v>9225</v>
      </c>
      <c r="B2700" t="s">
        <v>12437</v>
      </c>
      <c r="C2700" t="s">
        <v>12545</v>
      </c>
      <c r="D2700" t="s">
        <v>12555</v>
      </c>
      <c r="E2700" t="s">
        <v>5437</v>
      </c>
      <c r="F2700" t="s">
        <v>12596</v>
      </c>
      <c r="G2700" t="s">
        <v>1940</v>
      </c>
    </row>
    <row r="2701" spans="1:7">
      <c r="A2701" t="s">
        <v>9226</v>
      </c>
      <c r="B2701" t="s">
        <v>12427</v>
      </c>
      <c r="C2701" t="s">
        <v>12545</v>
      </c>
      <c r="D2701" t="s">
        <v>12555</v>
      </c>
      <c r="E2701" t="s">
        <v>5437</v>
      </c>
      <c r="F2701" t="s">
        <v>12596</v>
      </c>
      <c r="G2701" t="s">
        <v>1940</v>
      </c>
    </row>
    <row r="2702" spans="1:7">
      <c r="A2702" t="s">
        <v>9227</v>
      </c>
      <c r="C2702" t="s">
        <v>12547</v>
      </c>
      <c r="D2702" t="s">
        <v>12562</v>
      </c>
      <c r="E2702" t="s">
        <v>5440</v>
      </c>
      <c r="F2702" t="s">
        <v>12597</v>
      </c>
    </row>
    <row r="2703" spans="1:7">
      <c r="A2703" t="s">
        <v>9228</v>
      </c>
      <c r="C2703" t="s">
        <v>12547</v>
      </c>
      <c r="D2703" t="s">
        <v>12580</v>
      </c>
      <c r="E2703" t="s">
        <v>5442</v>
      </c>
      <c r="F2703" t="s">
        <v>12595</v>
      </c>
      <c r="G2703" t="s">
        <v>1667</v>
      </c>
    </row>
    <row r="2704" spans="1:7">
      <c r="A2704" t="s">
        <v>9229</v>
      </c>
      <c r="B2704" t="s">
        <v>12423</v>
      </c>
      <c r="C2704" t="s">
        <v>12546</v>
      </c>
      <c r="D2704" t="s">
        <v>12554</v>
      </c>
      <c r="E2704" t="s">
        <v>5442</v>
      </c>
      <c r="F2704" t="s">
        <v>12596</v>
      </c>
      <c r="G2704" t="s">
        <v>1940</v>
      </c>
    </row>
    <row r="2705" spans="1:7">
      <c r="A2705" t="s">
        <v>9230</v>
      </c>
      <c r="C2705" t="s">
        <v>12544</v>
      </c>
      <c r="D2705" t="s">
        <v>12563</v>
      </c>
      <c r="E2705" t="s">
        <v>5440</v>
      </c>
      <c r="F2705" t="s">
        <v>12596</v>
      </c>
      <c r="G2705" t="s">
        <v>12600</v>
      </c>
    </row>
    <row r="2706" spans="1:7">
      <c r="A2706" t="s">
        <v>9231</v>
      </c>
      <c r="B2706" t="s">
        <v>12449</v>
      </c>
      <c r="C2706" t="s">
        <v>12547</v>
      </c>
      <c r="D2706" t="s">
        <v>12580</v>
      </c>
      <c r="E2706" t="s">
        <v>5440</v>
      </c>
      <c r="F2706" t="s">
        <v>12595</v>
      </c>
      <c r="G2706" t="s">
        <v>13021</v>
      </c>
    </row>
    <row r="2707" spans="1:7">
      <c r="A2707" t="s">
        <v>9232</v>
      </c>
      <c r="C2707" t="s">
        <v>12547</v>
      </c>
      <c r="D2707" t="s">
        <v>12558</v>
      </c>
      <c r="E2707" t="s">
        <v>5440</v>
      </c>
      <c r="F2707" t="s">
        <v>12597</v>
      </c>
    </row>
    <row r="2708" spans="1:7">
      <c r="A2708" t="s">
        <v>9233</v>
      </c>
      <c r="C2708" t="s">
        <v>12542</v>
      </c>
      <c r="D2708" t="s">
        <v>12550</v>
      </c>
      <c r="E2708" t="s">
        <v>5442</v>
      </c>
      <c r="F2708" t="s">
        <v>12596</v>
      </c>
      <c r="G2708" t="s">
        <v>1884</v>
      </c>
    </row>
    <row r="2709" spans="1:7">
      <c r="A2709" t="s">
        <v>9234</v>
      </c>
      <c r="C2709" t="s">
        <v>12542</v>
      </c>
      <c r="D2709" t="s">
        <v>12550</v>
      </c>
      <c r="E2709" t="s">
        <v>5437</v>
      </c>
      <c r="F2709" t="s">
        <v>12595</v>
      </c>
      <c r="G2709" t="s">
        <v>13022</v>
      </c>
    </row>
    <row r="2710" spans="1:7">
      <c r="A2710" t="s">
        <v>9235</v>
      </c>
      <c r="B2710" t="s">
        <v>12494</v>
      </c>
      <c r="C2710" t="s">
        <v>12546</v>
      </c>
      <c r="D2710" t="s">
        <v>12554</v>
      </c>
      <c r="E2710" t="s">
        <v>5450</v>
      </c>
      <c r="F2710" t="s">
        <v>12596</v>
      </c>
      <c r="G2710" t="s">
        <v>13023</v>
      </c>
    </row>
    <row r="2711" spans="1:7">
      <c r="A2711" t="s">
        <v>9236</v>
      </c>
      <c r="B2711" t="s">
        <v>12449</v>
      </c>
      <c r="C2711" t="s">
        <v>12547</v>
      </c>
      <c r="D2711" t="s">
        <v>12581</v>
      </c>
      <c r="E2711" t="s">
        <v>5441</v>
      </c>
      <c r="F2711" t="s">
        <v>12595</v>
      </c>
      <c r="G2711" t="s">
        <v>1900</v>
      </c>
    </row>
    <row r="2712" spans="1:7">
      <c r="A2712" t="s">
        <v>9237</v>
      </c>
      <c r="B2712" t="s">
        <v>12423</v>
      </c>
      <c r="C2712" t="s">
        <v>12546</v>
      </c>
      <c r="D2712" t="s">
        <v>12555</v>
      </c>
      <c r="E2712" t="s">
        <v>5440</v>
      </c>
      <c r="F2712" t="s">
        <v>12595</v>
      </c>
      <c r="G2712" t="s">
        <v>12662</v>
      </c>
    </row>
    <row r="2713" spans="1:7">
      <c r="A2713" t="s">
        <v>9238</v>
      </c>
      <c r="B2713" t="s">
        <v>12423</v>
      </c>
      <c r="C2713" t="s">
        <v>12546</v>
      </c>
      <c r="D2713" t="s">
        <v>12575</v>
      </c>
      <c r="E2713" t="s">
        <v>5440</v>
      </c>
      <c r="F2713" t="s">
        <v>12595</v>
      </c>
      <c r="G2713" t="s">
        <v>13024</v>
      </c>
    </row>
    <row r="2714" spans="1:7">
      <c r="A2714" t="s">
        <v>9239</v>
      </c>
      <c r="B2714" t="s">
        <v>12424</v>
      </c>
      <c r="C2714" t="s">
        <v>12546</v>
      </c>
      <c r="D2714" t="s">
        <v>12556</v>
      </c>
      <c r="E2714" t="s">
        <v>5441</v>
      </c>
      <c r="F2714" t="s">
        <v>12596</v>
      </c>
      <c r="G2714" t="s">
        <v>1940</v>
      </c>
    </row>
    <row r="2715" spans="1:7">
      <c r="A2715" t="s">
        <v>9240</v>
      </c>
      <c r="C2715" t="s">
        <v>12544</v>
      </c>
      <c r="D2715" t="s">
        <v>12566</v>
      </c>
      <c r="E2715" t="s">
        <v>5440</v>
      </c>
      <c r="F2715" t="s">
        <v>12595</v>
      </c>
      <c r="G2715" t="s">
        <v>12600</v>
      </c>
    </row>
    <row r="2716" spans="1:7">
      <c r="A2716" t="s">
        <v>9241</v>
      </c>
      <c r="B2716" t="s">
        <v>12423</v>
      </c>
      <c r="C2716" t="s">
        <v>12542</v>
      </c>
      <c r="D2716" t="s">
        <v>12565</v>
      </c>
      <c r="E2716" t="s">
        <v>5440</v>
      </c>
      <c r="F2716" t="s">
        <v>12595</v>
      </c>
      <c r="G2716" t="s">
        <v>1667</v>
      </c>
    </row>
    <row r="2717" spans="1:7">
      <c r="A2717" t="s">
        <v>9242</v>
      </c>
      <c r="C2717" t="s">
        <v>12544</v>
      </c>
      <c r="D2717" t="s">
        <v>12552</v>
      </c>
      <c r="E2717" t="s">
        <v>5440</v>
      </c>
      <c r="F2717" t="s">
        <v>12595</v>
      </c>
      <c r="G2717" t="s">
        <v>13025</v>
      </c>
    </row>
    <row r="2718" spans="1:7">
      <c r="A2718" t="s">
        <v>9243</v>
      </c>
      <c r="C2718" t="s">
        <v>12544</v>
      </c>
      <c r="D2718" t="s">
        <v>12552</v>
      </c>
      <c r="E2718" t="s">
        <v>5441</v>
      </c>
      <c r="F2718" t="s">
        <v>12595</v>
      </c>
      <c r="G2718" t="s">
        <v>13026</v>
      </c>
    </row>
    <row r="2719" spans="1:7">
      <c r="A2719" t="s">
        <v>9244</v>
      </c>
      <c r="C2719" t="s">
        <v>12544</v>
      </c>
      <c r="D2719" t="s">
        <v>12564</v>
      </c>
      <c r="E2719" t="s">
        <v>5440</v>
      </c>
      <c r="F2719" t="s">
        <v>12595</v>
      </c>
      <c r="G2719" t="s">
        <v>13027</v>
      </c>
    </row>
    <row r="2720" spans="1:7">
      <c r="A2720" t="s">
        <v>9245</v>
      </c>
      <c r="B2720" t="s">
        <v>12423</v>
      </c>
      <c r="C2720" t="s">
        <v>12542</v>
      </c>
      <c r="D2720" t="s">
        <v>12550</v>
      </c>
      <c r="E2720" t="s">
        <v>5441</v>
      </c>
      <c r="F2720" t="s">
        <v>12595</v>
      </c>
      <c r="G2720" t="s">
        <v>1940</v>
      </c>
    </row>
    <row r="2721" spans="1:7">
      <c r="A2721" t="s">
        <v>9246</v>
      </c>
      <c r="B2721" t="s">
        <v>12423</v>
      </c>
      <c r="C2721" t="s">
        <v>12547</v>
      </c>
      <c r="D2721" t="s">
        <v>12571</v>
      </c>
      <c r="E2721" t="s">
        <v>5440</v>
      </c>
      <c r="F2721" t="s">
        <v>12595</v>
      </c>
      <c r="G2721" t="s">
        <v>13028</v>
      </c>
    </row>
    <row r="2722" spans="1:7">
      <c r="A2722" t="s">
        <v>9247</v>
      </c>
      <c r="B2722" t="s">
        <v>12423</v>
      </c>
      <c r="C2722" t="s">
        <v>12544</v>
      </c>
      <c r="D2722" t="s">
        <v>12557</v>
      </c>
      <c r="E2722" t="s">
        <v>5440</v>
      </c>
      <c r="F2722" t="s">
        <v>12595</v>
      </c>
      <c r="G2722" t="s">
        <v>1884</v>
      </c>
    </row>
    <row r="2723" spans="1:7">
      <c r="A2723" t="s">
        <v>9248</v>
      </c>
      <c r="B2723" t="s">
        <v>12423</v>
      </c>
      <c r="C2723" t="s">
        <v>12545</v>
      </c>
      <c r="D2723" t="s">
        <v>12570</v>
      </c>
      <c r="E2723" t="s">
        <v>5437</v>
      </c>
      <c r="F2723" t="s">
        <v>12595</v>
      </c>
      <c r="G2723" t="s">
        <v>13029</v>
      </c>
    </row>
    <row r="2724" spans="1:7">
      <c r="A2724" t="s">
        <v>9249</v>
      </c>
      <c r="C2724" t="s">
        <v>12544</v>
      </c>
      <c r="D2724" t="s">
        <v>12552</v>
      </c>
      <c r="E2724" t="s">
        <v>5440</v>
      </c>
      <c r="F2724" t="s">
        <v>12595</v>
      </c>
      <c r="G2724" t="s">
        <v>13030</v>
      </c>
    </row>
    <row r="2725" spans="1:7">
      <c r="A2725" t="s">
        <v>9250</v>
      </c>
      <c r="C2725" t="s">
        <v>12547</v>
      </c>
      <c r="D2725" t="s">
        <v>12562</v>
      </c>
      <c r="E2725" t="s">
        <v>5440</v>
      </c>
      <c r="F2725" t="s">
        <v>12597</v>
      </c>
      <c r="G2725" t="s">
        <v>13031</v>
      </c>
    </row>
    <row r="2726" spans="1:7">
      <c r="A2726" t="s">
        <v>9251</v>
      </c>
      <c r="B2726" t="s">
        <v>12423</v>
      </c>
      <c r="C2726" t="s">
        <v>12548</v>
      </c>
      <c r="D2726" t="s">
        <v>12560</v>
      </c>
      <c r="E2726" t="s">
        <v>5450</v>
      </c>
      <c r="F2726" t="s">
        <v>12596</v>
      </c>
      <c r="G2726" t="s">
        <v>1940</v>
      </c>
    </row>
    <row r="2727" spans="1:7">
      <c r="A2727" t="s">
        <v>9252</v>
      </c>
      <c r="B2727" t="s">
        <v>12423</v>
      </c>
      <c r="C2727" t="s">
        <v>12542</v>
      </c>
      <c r="D2727" t="s">
        <v>12565</v>
      </c>
      <c r="E2727" t="s">
        <v>5450</v>
      </c>
      <c r="F2727" t="s">
        <v>12596</v>
      </c>
      <c r="G2727" t="s">
        <v>1884</v>
      </c>
    </row>
    <row r="2728" spans="1:7">
      <c r="A2728" t="s">
        <v>9253</v>
      </c>
      <c r="B2728" t="s">
        <v>12423</v>
      </c>
      <c r="C2728" t="s">
        <v>12547</v>
      </c>
      <c r="D2728" t="s">
        <v>12580</v>
      </c>
      <c r="E2728" t="s">
        <v>5442</v>
      </c>
      <c r="F2728" t="s">
        <v>12596</v>
      </c>
      <c r="G2728" t="s">
        <v>13032</v>
      </c>
    </row>
    <row r="2729" spans="1:7">
      <c r="A2729" t="s">
        <v>9254</v>
      </c>
      <c r="B2729" t="s">
        <v>12449</v>
      </c>
      <c r="C2729" t="s">
        <v>12547</v>
      </c>
      <c r="D2729" t="s">
        <v>12580</v>
      </c>
      <c r="E2729" t="s">
        <v>5442</v>
      </c>
      <c r="F2729" t="s">
        <v>12595</v>
      </c>
      <c r="G2729" t="s">
        <v>1884</v>
      </c>
    </row>
    <row r="2730" spans="1:7">
      <c r="A2730" t="s">
        <v>9255</v>
      </c>
      <c r="B2730" t="s">
        <v>12423</v>
      </c>
      <c r="C2730" t="s">
        <v>12548</v>
      </c>
      <c r="D2730" t="s">
        <v>12569</v>
      </c>
      <c r="E2730" t="s">
        <v>5450</v>
      </c>
      <c r="F2730" t="s">
        <v>12596</v>
      </c>
      <c r="G2730" t="s">
        <v>1940</v>
      </c>
    </row>
    <row r="2731" spans="1:7">
      <c r="A2731" t="s">
        <v>9256</v>
      </c>
      <c r="C2731" t="s">
        <v>12547</v>
      </c>
      <c r="D2731" t="s">
        <v>12568</v>
      </c>
      <c r="E2731" t="s">
        <v>5440</v>
      </c>
      <c r="F2731" t="s">
        <v>12597</v>
      </c>
      <c r="G2731" t="s">
        <v>1940</v>
      </c>
    </row>
    <row r="2732" spans="1:7">
      <c r="A2732" t="s">
        <v>9257</v>
      </c>
      <c r="B2732" t="s">
        <v>12449</v>
      </c>
      <c r="C2732" t="s">
        <v>12547</v>
      </c>
      <c r="D2732" t="s">
        <v>12580</v>
      </c>
      <c r="E2732" t="s">
        <v>5442</v>
      </c>
      <c r="F2732" t="s">
        <v>12595</v>
      </c>
      <c r="G2732" t="s">
        <v>13033</v>
      </c>
    </row>
    <row r="2733" spans="1:7">
      <c r="A2733" t="s">
        <v>9258</v>
      </c>
      <c r="B2733" t="s">
        <v>12423</v>
      </c>
      <c r="C2733" t="s">
        <v>12545</v>
      </c>
      <c r="D2733" t="s">
        <v>12565</v>
      </c>
      <c r="E2733" t="s">
        <v>5441</v>
      </c>
      <c r="F2733" t="s">
        <v>12595</v>
      </c>
      <c r="G2733" t="s">
        <v>1940</v>
      </c>
    </row>
    <row r="2734" spans="1:7">
      <c r="A2734" t="s">
        <v>9259</v>
      </c>
      <c r="C2734" t="s">
        <v>12543</v>
      </c>
      <c r="D2734" t="s">
        <v>12543</v>
      </c>
      <c r="E2734" t="s">
        <v>5439</v>
      </c>
      <c r="F2734" t="s">
        <v>12543</v>
      </c>
    </row>
    <row r="2735" spans="1:7">
      <c r="A2735" t="s">
        <v>9260</v>
      </c>
      <c r="B2735" t="s">
        <v>12428</v>
      </c>
      <c r="C2735" t="s">
        <v>12545</v>
      </c>
      <c r="D2735" t="s">
        <v>12573</v>
      </c>
      <c r="E2735" t="s">
        <v>5441</v>
      </c>
      <c r="F2735" t="s">
        <v>12596</v>
      </c>
      <c r="G2735" t="s">
        <v>1940</v>
      </c>
    </row>
    <row r="2736" spans="1:7">
      <c r="A2736" t="s">
        <v>9261</v>
      </c>
      <c r="B2736" t="s">
        <v>12423</v>
      </c>
      <c r="C2736" t="s">
        <v>12545</v>
      </c>
      <c r="D2736" t="s">
        <v>12588</v>
      </c>
      <c r="E2736" t="s">
        <v>5441</v>
      </c>
      <c r="F2736" t="s">
        <v>12596</v>
      </c>
      <c r="G2736" t="s">
        <v>1940</v>
      </c>
    </row>
    <row r="2737" spans="1:7">
      <c r="A2737" t="s">
        <v>9262</v>
      </c>
      <c r="B2737" t="s">
        <v>12428</v>
      </c>
      <c r="C2737" t="s">
        <v>12545</v>
      </c>
      <c r="D2737" t="s">
        <v>12573</v>
      </c>
      <c r="E2737" t="s">
        <v>5441</v>
      </c>
      <c r="F2737" t="s">
        <v>12596</v>
      </c>
      <c r="G2737" t="s">
        <v>1940</v>
      </c>
    </row>
    <row r="2738" spans="1:7">
      <c r="A2738" t="s">
        <v>9263</v>
      </c>
      <c r="C2738" t="s">
        <v>12543</v>
      </c>
      <c r="D2738" t="s">
        <v>12543</v>
      </c>
      <c r="E2738" t="s">
        <v>5439</v>
      </c>
      <c r="F2738" t="s">
        <v>12543</v>
      </c>
    </row>
    <row r="2739" spans="1:7">
      <c r="A2739" t="s">
        <v>9264</v>
      </c>
      <c r="B2739" t="s">
        <v>12423</v>
      </c>
      <c r="C2739" t="s">
        <v>12545</v>
      </c>
      <c r="D2739" t="s">
        <v>12552</v>
      </c>
      <c r="E2739" t="s">
        <v>5441</v>
      </c>
      <c r="F2739" t="s">
        <v>12596</v>
      </c>
      <c r="G2739" t="s">
        <v>1940</v>
      </c>
    </row>
    <row r="2740" spans="1:7">
      <c r="A2740" t="s">
        <v>9265</v>
      </c>
      <c r="B2740" t="s">
        <v>12427</v>
      </c>
      <c r="C2740" t="s">
        <v>12545</v>
      </c>
      <c r="D2740" t="s">
        <v>12550</v>
      </c>
      <c r="E2740" t="s">
        <v>5441</v>
      </c>
      <c r="F2740" t="s">
        <v>12596</v>
      </c>
      <c r="G2740" t="s">
        <v>1940</v>
      </c>
    </row>
    <row r="2741" spans="1:7">
      <c r="A2741" t="s">
        <v>9266</v>
      </c>
      <c r="C2741" t="s">
        <v>12543</v>
      </c>
      <c r="D2741" t="s">
        <v>12543</v>
      </c>
      <c r="E2741" t="s">
        <v>5439</v>
      </c>
      <c r="F2741" t="s">
        <v>12543</v>
      </c>
    </row>
    <row r="2742" spans="1:7">
      <c r="A2742" t="s">
        <v>9267</v>
      </c>
      <c r="B2742" t="s">
        <v>12428</v>
      </c>
      <c r="C2742" t="s">
        <v>12544</v>
      </c>
      <c r="D2742" t="s">
        <v>12573</v>
      </c>
      <c r="E2742" t="s">
        <v>5441</v>
      </c>
      <c r="F2742" t="s">
        <v>12596</v>
      </c>
      <c r="G2742" t="s">
        <v>1940</v>
      </c>
    </row>
    <row r="2743" spans="1:7">
      <c r="A2743" t="s">
        <v>9268</v>
      </c>
      <c r="B2743" t="s">
        <v>12428</v>
      </c>
      <c r="C2743" t="s">
        <v>12544</v>
      </c>
      <c r="D2743" t="s">
        <v>12573</v>
      </c>
      <c r="E2743" t="s">
        <v>5441</v>
      </c>
      <c r="F2743" t="s">
        <v>12596</v>
      </c>
      <c r="G2743" t="s">
        <v>1940</v>
      </c>
    </row>
    <row r="2744" spans="1:7">
      <c r="A2744" t="s">
        <v>9269</v>
      </c>
      <c r="B2744" t="s">
        <v>12434</v>
      </c>
      <c r="C2744" t="s">
        <v>12544</v>
      </c>
      <c r="D2744" t="s">
        <v>12573</v>
      </c>
      <c r="E2744" t="s">
        <v>5441</v>
      </c>
      <c r="F2744" t="s">
        <v>12596</v>
      </c>
      <c r="G2744" t="s">
        <v>1940</v>
      </c>
    </row>
    <row r="2745" spans="1:7">
      <c r="A2745" t="s">
        <v>9270</v>
      </c>
      <c r="B2745" t="s">
        <v>12428</v>
      </c>
      <c r="C2745" t="s">
        <v>12544</v>
      </c>
      <c r="D2745" t="s">
        <v>12573</v>
      </c>
      <c r="E2745" t="s">
        <v>5441</v>
      </c>
      <c r="F2745" t="s">
        <v>12596</v>
      </c>
      <c r="G2745" t="s">
        <v>1940</v>
      </c>
    </row>
    <row r="2746" spans="1:7">
      <c r="A2746" t="s">
        <v>9271</v>
      </c>
      <c r="B2746" t="s">
        <v>12429</v>
      </c>
      <c r="C2746" t="s">
        <v>12544</v>
      </c>
      <c r="D2746" t="s">
        <v>12573</v>
      </c>
      <c r="E2746" t="s">
        <v>5441</v>
      </c>
      <c r="F2746" t="s">
        <v>12596</v>
      </c>
      <c r="G2746" t="s">
        <v>1940</v>
      </c>
    </row>
    <row r="2747" spans="1:7">
      <c r="A2747" t="s">
        <v>9272</v>
      </c>
      <c r="B2747" t="s">
        <v>12428</v>
      </c>
      <c r="C2747" t="s">
        <v>12544</v>
      </c>
      <c r="D2747" t="s">
        <v>12573</v>
      </c>
      <c r="E2747" t="s">
        <v>5441</v>
      </c>
      <c r="F2747" t="s">
        <v>12596</v>
      </c>
      <c r="G2747" t="s">
        <v>1940</v>
      </c>
    </row>
    <row r="2748" spans="1:7">
      <c r="A2748" t="s">
        <v>9273</v>
      </c>
      <c r="B2748" t="s">
        <v>12431</v>
      </c>
      <c r="C2748" t="s">
        <v>12544</v>
      </c>
      <c r="D2748" t="s">
        <v>12573</v>
      </c>
      <c r="E2748" t="s">
        <v>5441</v>
      </c>
      <c r="F2748" t="s">
        <v>12596</v>
      </c>
      <c r="G2748" t="s">
        <v>1940</v>
      </c>
    </row>
    <row r="2749" spans="1:7">
      <c r="A2749" t="s">
        <v>9274</v>
      </c>
      <c r="C2749" t="s">
        <v>12544</v>
      </c>
      <c r="D2749" t="s">
        <v>12552</v>
      </c>
      <c r="E2749" t="s">
        <v>5441</v>
      </c>
      <c r="F2749" t="s">
        <v>12595</v>
      </c>
      <c r="G2749" t="s">
        <v>12600</v>
      </c>
    </row>
    <row r="2750" spans="1:7">
      <c r="A2750" t="s">
        <v>9275</v>
      </c>
      <c r="C2750" t="s">
        <v>12543</v>
      </c>
      <c r="D2750" t="s">
        <v>12543</v>
      </c>
      <c r="E2750" t="s">
        <v>5439</v>
      </c>
      <c r="F2750" t="s">
        <v>12543</v>
      </c>
    </row>
    <row r="2751" spans="1:7">
      <c r="A2751" t="s">
        <v>9276</v>
      </c>
      <c r="B2751" t="s">
        <v>12445</v>
      </c>
      <c r="C2751" t="s">
        <v>12548</v>
      </c>
      <c r="D2751" t="s">
        <v>12569</v>
      </c>
      <c r="E2751" t="s">
        <v>5441</v>
      </c>
      <c r="F2751" t="s">
        <v>12596</v>
      </c>
      <c r="G2751" t="s">
        <v>12619</v>
      </c>
    </row>
    <row r="2752" spans="1:7">
      <c r="A2752" t="s">
        <v>9277</v>
      </c>
      <c r="B2752" t="s">
        <v>12424</v>
      </c>
      <c r="C2752" t="s">
        <v>12546</v>
      </c>
      <c r="D2752" t="s">
        <v>12556</v>
      </c>
      <c r="E2752" t="s">
        <v>5441</v>
      </c>
      <c r="F2752" t="s">
        <v>12596</v>
      </c>
      <c r="G2752" t="s">
        <v>12619</v>
      </c>
    </row>
    <row r="2753" spans="1:7">
      <c r="A2753" t="s">
        <v>9278</v>
      </c>
      <c r="C2753" t="s">
        <v>12543</v>
      </c>
      <c r="D2753" t="s">
        <v>12543</v>
      </c>
      <c r="E2753" t="s">
        <v>5439</v>
      </c>
      <c r="F2753" t="s">
        <v>12543</v>
      </c>
    </row>
    <row r="2754" spans="1:7">
      <c r="A2754" t="s">
        <v>9279</v>
      </c>
      <c r="B2754" t="s">
        <v>12428</v>
      </c>
      <c r="C2754" t="s">
        <v>12544</v>
      </c>
      <c r="D2754" t="s">
        <v>12573</v>
      </c>
      <c r="E2754" t="s">
        <v>5437</v>
      </c>
      <c r="F2754" t="s">
        <v>12596</v>
      </c>
      <c r="G2754" t="s">
        <v>1940</v>
      </c>
    </row>
    <row r="2755" spans="1:7">
      <c r="A2755" t="s">
        <v>9280</v>
      </c>
      <c r="B2755" t="s">
        <v>12434</v>
      </c>
      <c r="C2755" t="s">
        <v>12544</v>
      </c>
      <c r="D2755" t="s">
        <v>12573</v>
      </c>
      <c r="E2755" t="s">
        <v>5437</v>
      </c>
      <c r="F2755" t="s">
        <v>12596</v>
      </c>
      <c r="G2755" t="s">
        <v>1940</v>
      </c>
    </row>
    <row r="2756" spans="1:7">
      <c r="A2756" t="s">
        <v>9281</v>
      </c>
      <c r="B2756" t="s">
        <v>12429</v>
      </c>
      <c r="C2756" t="s">
        <v>12544</v>
      </c>
      <c r="D2756" t="s">
        <v>12573</v>
      </c>
      <c r="E2756" t="s">
        <v>5437</v>
      </c>
      <c r="F2756" t="s">
        <v>12596</v>
      </c>
      <c r="G2756" t="s">
        <v>1940</v>
      </c>
    </row>
    <row r="2757" spans="1:7">
      <c r="A2757" t="s">
        <v>9282</v>
      </c>
      <c r="B2757" t="s">
        <v>12431</v>
      </c>
      <c r="C2757" t="s">
        <v>12544</v>
      </c>
      <c r="D2757" t="s">
        <v>12573</v>
      </c>
      <c r="E2757" t="s">
        <v>5437</v>
      </c>
      <c r="F2757" t="s">
        <v>12596</v>
      </c>
      <c r="G2757" t="s">
        <v>1940</v>
      </c>
    </row>
    <row r="2758" spans="1:7">
      <c r="A2758" t="s">
        <v>9283</v>
      </c>
      <c r="B2758" t="s">
        <v>12423</v>
      </c>
      <c r="C2758" t="s">
        <v>12545</v>
      </c>
      <c r="D2758" t="s">
        <v>12554</v>
      </c>
      <c r="E2758" t="s">
        <v>5441</v>
      </c>
      <c r="F2758" t="s">
        <v>12596</v>
      </c>
      <c r="G2758" t="s">
        <v>1667</v>
      </c>
    </row>
    <row r="2759" spans="1:7">
      <c r="A2759" t="s">
        <v>9284</v>
      </c>
      <c r="C2759" t="s">
        <v>12543</v>
      </c>
      <c r="D2759" t="s">
        <v>12543</v>
      </c>
      <c r="E2759" t="s">
        <v>5439</v>
      </c>
      <c r="F2759" t="s">
        <v>12543</v>
      </c>
    </row>
    <row r="2760" spans="1:7">
      <c r="A2760" t="s">
        <v>9285</v>
      </c>
      <c r="B2760" t="s">
        <v>12428</v>
      </c>
      <c r="C2760" t="s">
        <v>12544</v>
      </c>
      <c r="D2760" t="s">
        <v>12585</v>
      </c>
      <c r="E2760" t="s">
        <v>5441</v>
      </c>
      <c r="F2760" t="s">
        <v>12596</v>
      </c>
      <c r="G2760" t="s">
        <v>1940</v>
      </c>
    </row>
    <row r="2761" spans="1:7">
      <c r="A2761" t="s">
        <v>9286</v>
      </c>
      <c r="B2761" t="s">
        <v>12434</v>
      </c>
      <c r="C2761" t="s">
        <v>12544</v>
      </c>
      <c r="D2761" t="s">
        <v>12585</v>
      </c>
      <c r="E2761" t="s">
        <v>5441</v>
      </c>
      <c r="F2761" t="s">
        <v>12596</v>
      </c>
      <c r="G2761" t="s">
        <v>1940</v>
      </c>
    </row>
    <row r="2762" spans="1:7">
      <c r="A2762" t="s">
        <v>9287</v>
      </c>
      <c r="B2762" t="s">
        <v>12429</v>
      </c>
      <c r="C2762" t="s">
        <v>12544</v>
      </c>
      <c r="D2762" t="s">
        <v>12585</v>
      </c>
      <c r="E2762" t="s">
        <v>5441</v>
      </c>
      <c r="F2762" t="s">
        <v>12596</v>
      </c>
      <c r="G2762" t="s">
        <v>1940</v>
      </c>
    </row>
    <row r="2763" spans="1:7">
      <c r="A2763" t="s">
        <v>9288</v>
      </c>
      <c r="B2763" t="s">
        <v>12431</v>
      </c>
      <c r="C2763" t="s">
        <v>12544</v>
      </c>
      <c r="D2763" t="s">
        <v>12585</v>
      </c>
      <c r="E2763" t="s">
        <v>5441</v>
      </c>
      <c r="F2763" t="s">
        <v>12596</v>
      </c>
      <c r="G2763" t="s">
        <v>1940</v>
      </c>
    </row>
    <row r="2764" spans="1:7">
      <c r="A2764" t="s">
        <v>9289</v>
      </c>
      <c r="C2764" t="s">
        <v>12543</v>
      </c>
      <c r="D2764" t="s">
        <v>12543</v>
      </c>
      <c r="E2764" t="s">
        <v>5439</v>
      </c>
      <c r="F2764" t="s">
        <v>12543</v>
      </c>
    </row>
    <row r="2765" spans="1:7">
      <c r="A2765" t="s">
        <v>9290</v>
      </c>
      <c r="B2765" t="s">
        <v>12423</v>
      </c>
      <c r="C2765" t="s">
        <v>12546</v>
      </c>
      <c r="D2765" t="s">
        <v>12555</v>
      </c>
      <c r="E2765" t="s">
        <v>5441</v>
      </c>
      <c r="F2765" t="s">
        <v>12596</v>
      </c>
      <c r="G2765" t="s">
        <v>1940</v>
      </c>
    </row>
    <row r="2766" spans="1:7">
      <c r="A2766" t="s">
        <v>9291</v>
      </c>
      <c r="B2766" t="s">
        <v>12423</v>
      </c>
      <c r="C2766" t="s">
        <v>12546</v>
      </c>
      <c r="D2766" t="s">
        <v>12575</v>
      </c>
      <c r="E2766" t="s">
        <v>5437</v>
      </c>
      <c r="F2766" t="s">
        <v>12595</v>
      </c>
      <c r="G2766" t="s">
        <v>12827</v>
      </c>
    </row>
    <row r="2767" spans="1:7">
      <c r="A2767" t="s">
        <v>9292</v>
      </c>
      <c r="B2767" t="s">
        <v>12423</v>
      </c>
      <c r="C2767" t="s">
        <v>12548</v>
      </c>
      <c r="D2767" t="s">
        <v>12559</v>
      </c>
      <c r="E2767" t="s">
        <v>5437</v>
      </c>
      <c r="F2767" t="s">
        <v>12596</v>
      </c>
      <c r="G2767" t="s">
        <v>1884</v>
      </c>
    </row>
    <row r="2768" spans="1:7">
      <c r="A2768" t="s">
        <v>9293</v>
      </c>
      <c r="B2768" t="s">
        <v>12423</v>
      </c>
      <c r="C2768" t="s">
        <v>12545</v>
      </c>
      <c r="D2768" t="s">
        <v>12554</v>
      </c>
      <c r="E2768" t="s">
        <v>5441</v>
      </c>
      <c r="F2768" t="s">
        <v>12596</v>
      </c>
      <c r="G2768" t="s">
        <v>1940</v>
      </c>
    </row>
    <row r="2769" spans="1:7">
      <c r="A2769" t="s">
        <v>9294</v>
      </c>
      <c r="B2769" t="s">
        <v>12423</v>
      </c>
      <c r="C2769" t="s">
        <v>12548</v>
      </c>
      <c r="D2769" t="s">
        <v>12560</v>
      </c>
      <c r="E2769" t="s">
        <v>5437</v>
      </c>
      <c r="F2769" t="s">
        <v>12596</v>
      </c>
      <c r="G2769" t="s">
        <v>1940</v>
      </c>
    </row>
    <row r="2770" spans="1:7">
      <c r="A2770" t="s">
        <v>9295</v>
      </c>
      <c r="C2770" t="s">
        <v>12547</v>
      </c>
      <c r="D2770" t="s">
        <v>12558</v>
      </c>
      <c r="E2770" t="s">
        <v>5440</v>
      </c>
      <c r="F2770" t="s">
        <v>12597</v>
      </c>
    </row>
    <row r="2771" spans="1:7">
      <c r="A2771" t="s">
        <v>9296</v>
      </c>
      <c r="B2771" t="s">
        <v>12449</v>
      </c>
      <c r="C2771" t="s">
        <v>12547</v>
      </c>
      <c r="D2771" t="s">
        <v>12581</v>
      </c>
      <c r="E2771" t="s">
        <v>5450</v>
      </c>
      <c r="F2771" t="s">
        <v>12595</v>
      </c>
      <c r="G2771" t="s">
        <v>1900</v>
      </c>
    </row>
    <row r="2772" spans="1:7">
      <c r="A2772" t="s">
        <v>9297</v>
      </c>
      <c r="B2772" t="s">
        <v>12423</v>
      </c>
      <c r="C2772" t="s">
        <v>12547</v>
      </c>
      <c r="D2772" t="s">
        <v>12571</v>
      </c>
      <c r="E2772" t="s">
        <v>5440</v>
      </c>
      <c r="F2772" t="s">
        <v>12595</v>
      </c>
      <c r="G2772" t="s">
        <v>1940</v>
      </c>
    </row>
    <row r="2773" spans="1:7">
      <c r="A2773" t="s">
        <v>9298</v>
      </c>
      <c r="C2773" t="s">
        <v>12547</v>
      </c>
      <c r="D2773" t="s">
        <v>12558</v>
      </c>
      <c r="E2773" t="s">
        <v>5440</v>
      </c>
      <c r="F2773" t="s">
        <v>12597</v>
      </c>
    </row>
    <row r="2774" spans="1:7">
      <c r="A2774" t="s">
        <v>9299</v>
      </c>
      <c r="B2774" t="s">
        <v>12423</v>
      </c>
      <c r="C2774" t="s">
        <v>12545</v>
      </c>
      <c r="D2774" t="s">
        <v>12566</v>
      </c>
      <c r="E2774" t="s">
        <v>5441</v>
      </c>
      <c r="F2774" t="s">
        <v>12595</v>
      </c>
      <c r="G2774" t="s">
        <v>1940</v>
      </c>
    </row>
    <row r="2775" spans="1:7">
      <c r="A2775" t="s">
        <v>9300</v>
      </c>
      <c r="B2775" t="s">
        <v>12423</v>
      </c>
      <c r="C2775" t="s">
        <v>12544</v>
      </c>
      <c r="D2775" t="s">
        <v>12552</v>
      </c>
      <c r="E2775" t="s">
        <v>5437</v>
      </c>
      <c r="F2775" t="s">
        <v>12595</v>
      </c>
      <c r="G2775" t="s">
        <v>13034</v>
      </c>
    </row>
    <row r="2776" spans="1:7">
      <c r="A2776" t="s">
        <v>9301</v>
      </c>
      <c r="C2776" t="s">
        <v>12544</v>
      </c>
      <c r="D2776" t="s">
        <v>12564</v>
      </c>
      <c r="E2776" t="s">
        <v>5437</v>
      </c>
      <c r="F2776" t="s">
        <v>12595</v>
      </c>
      <c r="G2776" t="s">
        <v>13035</v>
      </c>
    </row>
    <row r="2777" spans="1:7">
      <c r="A2777" t="s">
        <v>9302</v>
      </c>
      <c r="C2777" t="s">
        <v>12544</v>
      </c>
      <c r="D2777" t="s">
        <v>12552</v>
      </c>
      <c r="E2777" t="s">
        <v>5440</v>
      </c>
      <c r="F2777" t="s">
        <v>12595</v>
      </c>
      <c r="G2777" t="s">
        <v>12600</v>
      </c>
    </row>
    <row r="2778" spans="1:7">
      <c r="A2778" t="s">
        <v>9303</v>
      </c>
      <c r="C2778" t="s">
        <v>12542</v>
      </c>
      <c r="D2778" t="s">
        <v>12550</v>
      </c>
      <c r="E2778" t="s">
        <v>5440</v>
      </c>
      <c r="F2778" t="s">
        <v>12595</v>
      </c>
      <c r="G2778" t="s">
        <v>13036</v>
      </c>
    </row>
    <row r="2779" spans="1:7">
      <c r="A2779" t="s">
        <v>9304</v>
      </c>
      <c r="C2779" t="s">
        <v>12544</v>
      </c>
      <c r="D2779" t="s">
        <v>12552</v>
      </c>
      <c r="E2779" t="s">
        <v>5440</v>
      </c>
      <c r="F2779" t="s">
        <v>12595</v>
      </c>
      <c r="G2779" t="s">
        <v>13037</v>
      </c>
    </row>
    <row r="2780" spans="1:7">
      <c r="A2780" t="s">
        <v>9305</v>
      </c>
      <c r="C2780" t="s">
        <v>12544</v>
      </c>
      <c r="D2780" t="s">
        <v>12552</v>
      </c>
      <c r="E2780" t="s">
        <v>5440</v>
      </c>
      <c r="F2780" t="s">
        <v>12595</v>
      </c>
      <c r="G2780" t="s">
        <v>13038</v>
      </c>
    </row>
    <row r="2781" spans="1:7">
      <c r="A2781" t="s">
        <v>9306</v>
      </c>
      <c r="C2781" t="s">
        <v>12547</v>
      </c>
      <c r="D2781" t="s">
        <v>12581</v>
      </c>
      <c r="E2781" t="s">
        <v>5437</v>
      </c>
      <c r="F2781" t="s">
        <v>12595</v>
      </c>
      <c r="G2781" t="s">
        <v>13039</v>
      </c>
    </row>
    <row r="2782" spans="1:7">
      <c r="A2782" t="s">
        <v>9307</v>
      </c>
      <c r="C2782" t="s">
        <v>12544</v>
      </c>
      <c r="D2782" t="s">
        <v>12552</v>
      </c>
      <c r="E2782" t="s">
        <v>5440</v>
      </c>
      <c r="F2782" t="s">
        <v>12595</v>
      </c>
      <c r="G2782" t="s">
        <v>13040</v>
      </c>
    </row>
    <row r="2783" spans="1:7">
      <c r="A2783" t="s">
        <v>9308</v>
      </c>
      <c r="C2783" t="s">
        <v>12544</v>
      </c>
      <c r="D2783" t="s">
        <v>12574</v>
      </c>
      <c r="E2783" t="s">
        <v>5440</v>
      </c>
      <c r="F2783" t="s">
        <v>12595</v>
      </c>
      <c r="G2783" t="s">
        <v>12600</v>
      </c>
    </row>
    <row r="2784" spans="1:7">
      <c r="A2784" t="s">
        <v>9309</v>
      </c>
      <c r="C2784" t="s">
        <v>12544</v>
      </c>
      <c r="D2784" t="s">
        <v>12552</v>
      </c>
      <c r="E2784" t="s">
        <v>5440</v>
      </c>
      <c r="F2784" t="s">
        <v>12595</v>
      </c>
      <c r="G2784" t="s">
        <v>13041</v>
      </c>
    </row>
    <row r="2785" spans="1:7">
      <c r="A2785" t="s">
        <v>9310</v>
      </c>
      <c r="C2785" t="s">
        <v>12544</v>
      </c>
      <c r="D2785" t="s">
        <v>12552</v>
      </c>
      <c r="E2785" t="s">
        <v>5440</v>
      </c>
      <c r="F2785" t="s">
        <v>12595</v>
      </c>
      <c r="G2785" t="s">
        <v>13042</v>
      </c>
    </row>
    <row r="2786" spans="1:7">
      <c r="A2786" t="s">
        <v>9311</v>
      </c>
      <c r="C2786" t="s">
        <v>12544</v>
      </c>
      <c r="D2786" t="s">
        <v>12564</v>
      </c>
      <c r="E2786" t="s">
        <v>5440</v>
      </c>
      <c r="F2786" t="s">
        <v>12595</v>
      </c>
      <c r="G2786" t="s">
        <v>12600</v>
      </c>
    </row>
    <row r="2787" spans="1:7">
      <c r="A2787" t="s">
        <v>9312</v>
      </c>
      <c r="C2787" t="s">
        <v>12542</v>
      </c>
      <c r="D2787" t="s">
        <v>12565</v>
      </c>
      <c r="E2787" t="s">
        <v>5440</v>
      </c>
      <c r="F2787" t="s">
        <v>12597</v>
      </c>
      <c r="G2787" t="s">
        <v>12600</v>
      </c>
    </row>
    <row r="2788" spans="1:7">
      <c r="A2788" t="s">
        <v>9313</v>
      </c>
      <c r="C2788" t="s">
        <v>12543</v>
      </c>
      <c r="D2788" t="s">
        <v>12543</v>
      </c>
      <c r="E2788" t="s">
        <v>5439</v>
      </c>
      <c r="F2788" t="s">
        <v>12543</v>
      </c>
    </row>
    <row r="2789" spans="1:7">
      <c r="A2789" t="s">
        <v>9314</v>
      </c>
      <c r="C2789" t="s">
        <v>12544</v>
      </c>
      <c r="D2789" t="s">
        <v>12551</v>
      </c>
      <c r="E2789" t="s">
        <v>5440</v>
      </c>
      <c r="F2789" t="s">
        <v>12597</v>
      </c>
      <c r="G2789" t="s">
        <v>13043</v>
      </c>
    </row>
    <row r="2790" spans="1:7">
      <c r="A2790" t="s">
        <v>9315</v>
      </c>
      <c r="C2790" t="s">
        <v>12544</v>
      </c>
      <c r="D2790" t="s">
        <v>12551</v>
      </c>
      <c r="E2790" t="s">
        <v>5440</v>
      </c>
      <c r="F2790" t="s">
        <v>12597</v>
      </c>
      <c r="G2790" t="s">
        <v>13043</v>
      </c>
    </row>
    <row r="2791" spans="1:7">
      <c r="A2791" t="s">
        <v>9316</v>
      </c>
      <c r="C2791" t="s">
        <v>12544</v>
      </c>
      <c r="D2791" t="s">
        <v>12551</v>
      </c>
      <c r="E2791" t="s">
        <v>5440</v>
      </c>
      <c r="F2791" t="s">
        <v>12597</v>
      </c>
      <c r="G2791" t="s">
        <v>13043</v>
      </c>
    </row>
    <row r="2792" spans="1:7">
      <c r="A2792" t="s">
        <v>9317</v>
      </c>
      <c r="C2792" t="s">
        <v>12544</v>
      </c>
      <c r="D2792" t="s">
        <v>12551</v>
      </c>
      <c r="E2792" t="s">
        <v>5440</v>
      </c>
      <c r="F2792" t="s">
        <v>12597</v>
      </c>
      <c r="G2792" t="s">
        <v>13043</v>
      </c>
    </row>
    <row r="2793" spans="1:7">
      <c r="A2793" t="s">
        <v>9318</v>
      </c>
      <c r="C2793" t="s">
        <v>12544</v>
      </c>
      <c r="D2793" t="s">
        <v>12551</v>
      </c>
      <c r="E2793" t="s">
        <v>5440</v>
      </c>
      <c r="F2793" t="s">
        <v>12597</v>
      </c>
      <c r="G2793" t="s">
        <v>13043</v>
      </c>
    </row>
    <row r="2794" spans="1:7">
      <c r="A2794" t="s">
        <v>9319</v>
      </c>
      <c r="C2794" t="s">
        <v>12544</v>
      </c>
      <c r="D2794" t="s">
        <v>12551</v>
      </c>
      <c r="E2794" t="s">
        <v>5440</v>
      </c>
      <c r="F2794" t="s">
        <v>12597</v>
      </c>
      <c r="G2794" t="s">
        <v>13043</v>
      </c>
    </row>
    <row r="2795" spans="1:7">
      <c r="A2795" t="s">
        <v>9320</v>
      </c>
      <c r="C2795" t="s">
        <v>12544</v>
      </c>
      <c r="D2795" t="s">
        <v>12551</v>
      </c>
      <c r="E2795" t="s">
        <v>5440</v>
      </c>
      <c r="F2795" t="s">
        <v>12597</v>
      </c>
      <c r="G2795" t="s">
        <v>13043</v>
      </c>
    </row>
    <row r="2796" spans="1:7">
      <c r="A2796" t="s">
        <v>9321</v>
      </c>
      <c r="C2796" t="s">
        <v>12544</v>
      </c>
      <c r="D2796" t="s">
        <v>12551</v>
      </c>
      <c r="E2796" t="s">
        <v>5440</v>
      </c>
      <c r="F2796" t="s">
        <v>12597</v>
      </c>
      <c r="G2796" t="s">
        <v>13043</v>
      </c>
    </row>
    <row r="2797" spans="1:7">
      <c r="A2797" t="s">
        <v>9322</v>
      </c>
      <c r="C2797" t="s">
        <v>12544</v>
      </c>
      <c r="D2797" t="s">
        <v>12551</v>
      </c>
      <c r="E2797" t="s">
        <v>5440</v>
      </c>
      <c r="F2797" t="s">
        <v>12597</v>
      </c>
      <c r="G2797" t="s">
        <v>13043</v>
      </c>
    </row>
    <row r="2798" spans="1:7">
      <c r="A2798" t="s">
        <v>9323</v>
      </c>
      <c r="C2798" t="s">
        <v>12544</v>
      </c>
      <c r="D2798" t="s">
        <v>12551</v>
      </c>
      <c r="E2798" t="s">
        <v>5440</v>
      </c>
      <c r="F2798" t="s">
        <v>12597</v>
      </c>
      <c r="G2798" t="s">
        <v>13043</v>
      </c>
    </row>
    <row r="2799" spans="1:7">
      <c r="A2799" t="s">
        <v>9324</v>
      </c>
      <c r="C2799" t="s">
        <v>12544</v>
      </c>
      <c r="D2799" t="s">
        <v>12551</v>
      </c>
      <c r="E2799" t="s">
        <v>5440</v>
      </c>
      <c r="F2799" t="s">
        <v>12597</v>
      </c>
      <c r="G2799" t="s">
        <v>13043</v>
      </c>
    </row>
    <row r="2800" spans="1:7">
      <c r="A2800" t="s">
        <v>9325</v>
      </c>
      <c r="C2800" t="s">
        <v>12544</v>
      </c>
      <c r="D2800" t="s">
        <v>12551</v>
      </c>
      <c r="E2800" t="s">
        <v>5440</v>
      </c>
      <c r="F2800" t="s">
        <v>12597</v>
      </c>
      <c r="G2800" t="s">
        <v>13043</v>
      </c>
    </row>
    <row r="2801" spans="1:7">
      <c r="A2801" t="s">
        <v>9326</v>
      </c>
      <c r="C2801" t="s">
        <v>12544</v>
      </c>
      <c r="D2801" t="s">
        <v>12551</v>
      </c>
      <c r="E2801" t="s">
        <v>5440</v>
      </c>
      <c r="F2801" t="s">
        <v>12597</v>
      </c>
      <c r="G2801" t="s">
        <v>13043</v>
      </c>
    </row>
    <row r="2802" spans="1:7">
      <c r="A2802" t="s">
        <v>9327</v>
      </c>
      <c r="C2802" t="s">
        <v>12544</v>
      </c>
      <c r="D2802" t="s">
        <v>12551</v>
      </c>
      <c r="E2802" t="s">
        <v>5440</v>
      </c>
      <c r="F2802" t="s">
        <v>12597</v>
      </c>
      <c r="G2802" t="s">
        <v>13043</v>
      </c>
    </row>
    <row r="2803" spans="1:7">
      <c r="A2803" t="s">
        <v>9328</v>
      </c>
      <c r="C2803" t="s">
        <v>12544</v>
      </c>
      <c r="D2803" t="s">
        <v>12551</v>
      </c>
      <c r="E2803" t="s">
        <v>5440</v>
      </c>
      <c r="F2803" t="s">
        <v>12597</v>
      </c>
      <c r="G2803" t="s">
        <v>13043</v>
      </c>
    </row>
    <row r="2804" spans="1:7">
      <c r="A2804" t="s">
        <v>9329</v>
      </c>
      <c r="C2804" t="s">
        <v>12544</v>
      </c>
      <c r="D2804" t="s">
        <v>12551</v>
      </c>
      <c r="E2804" t="s">
        <v>5440</v>
      </c>
      <c r="F2804" t="s">
        <v>12597</v>
      </c>
      <c r="G2804" t="s">
        <v>13043</v>
      </c>
    </row>
    <row r="2805" spans="1:7">
      <c r="A2805" t="s">
        <v>9330</v>
      </c>
      <c r="C2805" t="s">
        <v>12544</v>
      </c>
      <c r="D2805" t="s">
        <v>12551</v>
      </c>
      <c r="E2805" t="s">
        <v>5440</v>
      </c>
      <c r="F2805" t="s">
        <v>12597</v>
      </c>
      <c r="G2805" t="s">
        <v>13043</v>
      </c>
    </row>
    <row r="2806" spans="1:7">
      <c r="A2806" t="s">
        <v>9331</v>
      </c>
      <c r="C2806" t="s">
        <v>12544</v>
      </c>
      <c r="D2806" t="s">
        <v>12551</v>
      </c>
      <c r="E2806" t="s">
        <v>5440</v>
      </c>
      <c r="F2806" t="s">
        <v>12597</v>
      </c>
      <c r="G2806" t="s">
        <v>13043</v>
      </c>
    </row>
    <row r="2807" spans="1:7">
      <c r="A2807" t="s">
        <v>9332</v>
      </c>
      <c r="C2807" t="s">
        <v>12544</v>
      </c>
      <c r="D2807" t="s">
        <v>12551</v>
      </c>
      <c r="E2807" t="s">
        <v>5440</v>
      </c>
      <c r="F2807" t="s">
        <v>12597</v>
      </c>
      <c r="G2807" t="s">
        <v>13043</v>
      </c>
    </row>
    <row r="2808" spans="1:7">
      <c r="A2808" t="s">
        <v>9333</v>
      </c>
      <c r="C2808" t="s">
        <v>12544</v>
      </c>
      <c r="D2808" t="s">
        <v>12551</v>
      </c>
      <c r="E2808" t="s">
        <v>5440</v>
      </c>
      <c r="F2808" t="s">
        <v>12597</v>
      </c>
      <c r="G2808" t="s">
        <v>13043</v>
      </c>
    </row>
    <row r="2809" spans="1:7">
      <c r="A2809" t="s">
        <v>9334</v>
      </c>
      <c r="C2809" t="s">
        <v>12544</v>
      </c>
      <c r="D2809" t="s">
        <v>12551</v>
      </c>
      <c r="E2809" t="s">
        <v>5440</v>
      </c>
      <c r="F2809" t="s">
        <v>12597</v>
      </c>
      <c r="G2809" t="s">
        <v>13043</v>
      </c>
    </row>
    <row r="2810" spans="1:7">
      <c r="A2810" t="s">
        <v>9335</v>
      </c>
      <c r="C2810" t="s">
        <v>12544</v>
      </c>
      <c r="D2810" t="s">
        <v>12551</v>
      </c>
      <c r="E2810" t="s">
        <v>5440</v>
      </c>
      <c r="F2810" t="s">
        <v>12597</v>
      </c>
      <c r="G2810" t="s">
        <v>13043</v>
      </c>
    </row>
    <row r="2811" spans="1:7">
      <c r="A2811" t="s">
        <v>9336</v>
      </c>
      <c r="C2811" t="s">
        <v>12544</v>
      </c>
      <c r="D2811" t="s">
        <v>12551</v>
      </c>
      <c r="E2811" t="s">
        <v>5440</v>
      </c>
      <c r="F2811" t="s">
        <v>12597</v>
      </c>
      <c r="G2811" t="s">
        <v>13043</v>
      </c>
    </row>
    <row r="2812" spans="1:7">
      <c r="A2812" t="s">
        <v>9337</v>
      </c>
      <c r="C2812" t="s">
        <v>12544</v>
      </c>
      <c r="D2812" t="s">
        <v>12551</v>
      </c>
      <c r="E2812" t="s">
        <v>5440</v>
      </c>
      <c r="F2812" t="s">
        <v>12597</v>
      </c>
      <c r="G2812" t="s">
        <v>13043</v>
      </c>
    </row>
    <row r="2813" spans="1:7">
      <c r="A2813" t="s">
        <v>9338</v>
      </c>
      <c r="C2813" t="s">
        <v>12544</v>
      </c>
      <c r="D2813" t="s">
        <v>12551</v>
      </c>
      <c r="E2813" t="s">
        <v>5440</v>
      </c>
      <c r="F2813" t="s">
        <v>12597</v>
      </c>
      <c r="G2813" t="s">
        <v>13043</v>
      </c>
    </row>
    <row r="2814" spans="1:7">
      <c r="A2814" t="s">
        <v>9339</v>
      </c>
      <c r="C2814" t="s">
        <v>12544</v>
      </c>
      <c r="D2814" t="s">
        <v>12551</v>
      </c>
      <c r="E2814" t="s">
        <v>5440</v>
      </c>
      <c r="F2814" t="s">
        <v>12597</v>
      </c>
      <c r="G2814" t="s">
        <v>13043</v>
      </c>
    </row>
    <row r="2815" spans="1:7">
      <c r="A2815" t="s">
        <v>9340</v>
      </c>
      <c r="C2815" t="s">
        <v>12544</v>
      </c>
      <c r="D2815" t="s">
        <v>12551</v>
      </c>
      <c r="E2815" t="s">
        <v>5440</v>
      </c>
      <c r="F2815" t="s">
        <v>12597</v>
      </c>
      <c r="G2815" t="s">
        <v>13043</v>
      </c>
    </row>
    <row r="2816" spans="1:7">
      <c r="A2816" t="s">
        <v>9341</v>
      </c>
      <c r="C2816" t="s">
        <v>12544</v>
      </c>
      <c r="D2816" t="s">
        <v>12551</v>
      </c>
      <c r="E2816" t="s">
        <v>5440</v>
      </c>
      <c r="F2816" t="s">
        <v>12597</v>
      </c>
      <c r="G2816" t="s">
        <v>13043</v>
      </c>
    </row>
    <row r="2817" spans="1:7">
      <c r="A2817" t="s">
        <v>9342</v>
      </c>
      <c r="C2817" t="s">
        <v>12544</v>
      </c>
      <c r="D2817" t="s">
        <v>12551</v>
      </c>
      <c r="E2817" t="s">
        <v>5440</v>
      </c>
      <c r="F2817" t="s">
        <v>12597</v>
      </c>
      <c r="G2817" t="s">
        <v>13043</v>
      </c>
    </row>
    <row r="2818" spans="1:7">
      <c r="A2818" t="s">
        <v>9343</v>
      </c>
      <c r="C2818" t="s">
        <v>12544</v>
      </c>
      <c r="D2818" t="s">
        <v>12551</v>
      </c>
      <c r="E2818" t="s">
        <v>5440</v>
      </c>
      <c r="F2818" t="s">
        <v>12597</v>
      </c>
      <c r="G2818" t="s">
        <v>13043</v>
      </c>
    </row>
    <row r="2819" spans="1:7">
      <c r="A2819" t="s">
        <v>9344</v>
      </c>
      <c r="C2819" t="s">
        <v>12544</v>
      </c>
      <c r="D2819" t="s">
        <v>12551</v>
      </c>
      <c r="E2819" t="s">
        <v>5440</v>
      </c>
      <c r="F2819" t="s">
        <v>12597</v>
      </c>
      <c r="G2819" t="s">
        <v>13043</v>
      </c>
    </row>
    <row r="2820" spans="1:7">
      <c r="A2820" t="s">
        <v>9345</v>
      </c>
      <c r="B2820" t="s">
        <v>12423</v>
      </c>
      <c r="C2820" t="s">
        <v>12548</v>
      </c>
      <c r="D2820" t="s">
        <v>12560</v>
      </c>
      <c r="E2820" t="s">
        <v>5440</v>
      </c>
      <c r="F2820" t="s">
        <v>12595</v>
      </c>
      <c r="G2820" t="s">
        <v>13044</v>
      </c>
    </row>
    <row r="2821" spans="1:7">
      <c r="A2821" t="s">
        <v>9346</v>
      </c>
      <c r="B2821" t="s">
        <v>12423</v>
      </c>
      <c r="C2821" t="s">
        <v>12546</v>
      </c>
      <c r="D2821" t="s">
        <v>12561</v>
      </c>
      <c r="E2821" t="s">
        <v>5441</v>
      </c>
      <c r="F2821" t="s">
        <v>12594</v>
      </c>
      <c r="G2821" t="s">
        <v>1676</v>
      </c>
    </row>
    <row r="2822" spans="1:7">
      <c r="A2822" t="s">
        <v>9347</v>
      </c>
      <c r="C2822" t="s">
        <v>12543</v>
      </c>
      <c r="D2822" t="s">
        <v>12543</v>
      </c>
      <c r="E2822" t="s">
        <v>5439</v>
      </c>
      <c r="F2822" t="s">
        <v>12543</v>
      </c>
    </row>
    <row r="2823" spans="1:7">
      <c r="A2823" t="s">
        <v>9348</v>
      </c>
      <c r="B2823" t="s">
        <v>12423</v>
      </c>
      <c r="C2823" t="s">
        <v>12545</v>
      </c>
      <c r="D2823" t="s">
        <v>12565</v>
      </c>
      <c r="E2823" t="s">
        <v>5441</v>
      </c>
      <c r="F2823" t="s">
        <v>12595</v>
      </c>
      <c r="G2823" t="s">
        <v>1940</v>
      </c>
    </row>
    <row r="2824" spans="1:7">
      <c r="A2824" t="s">
        <v>9349</v>
      </c>
      <c r="B2824" t="s">
        <v>12435</v>
      </c>
      <c r="C2824" t="s">
        <v>12542</v>
      </c>
      <c r="D2824" t="s">
        <v>12550</v>
      </c>
      <c r="E2824" t="s">
        <v>5441</v>
      </c>
      <c r="F2824" t="s">
        <v>12595</v>
      </c>
      <c r="G2824" t="s">
        <v>1940</v>
      </c>
    </row>
    <row r="2825" spans="1:7">
      <c r="A2825" t="s">
        <v>9350</v>
      </c>
      <c r="B2825" t="s">
        <v>12423</v>
      </c>
      <c r="C2825" t="s">
        <v>12545</v>
      </c>
      <c r="D2825" t="s">
        <v>12554</v>
      </c>
      <c r="E2825" t="s">
        <v>5441</v>
      </c>
      <c r="F2825" t="s">
        <v>12595</v>
      </c>
      <c r="G2825" t="s">
        <v>13045</v>
      </c>
    </row>
    <row r="2826" spans="1:7">
      <c r="A2826" t="s">
        <v>9351</v>
      </c>
      <c r="B2826" t="s">
        <v>12427</v>
      </c>
      <c r="C2826" t="s">
        <v>12542</v>
      </c>
      <c r="D2826" t="s">
        <v>12550</v>
      </c>
      <c r="E2826" t="s">
        <v>5441</v>
      </c>
      <c r="F2826" t="s">
        <v>12595</v>
      </c>
      <c r="G2826" t="s">
        <v>1940</v>
      </c>
    </row>
    <row r="2827" spans="1:7">
      <c r="A2827" t="s">
        <v>9352</v>
      </c>
      <c r="C2827" t="s">
        <v>12547</v>
      </c>
      <c r="D2827" t="s">
        <v>12558</v>
      </c>
      <c r="E2827" t="s">
        <v>5450</v>
      </c>
      <c r="F2827" t="s">
        <v>12597</v>
      </c>
    </row>
    <row r="2828" spans="1:7">
      <c r="A2828" t="s">
        <v>9353</v>
      </c>
      <c r="B2828" t="s">
        <v>12449</v>
      </c>
      <c r="C2828" t="s">
        <v>12547</v>
      </c>
      <c r="D2828" t="s">
        <v>12581</v>
      </c>
      <c r="E2828" t="s">
        <v>5450</v>
      </c>
      <c r="F2828" t="s">
        <v>12595</v>
      </c>
    </row>
    <row r="2829" spans="1:7">
      <c r="A2829" t="s">
        <v>9354</v>
      </c>
      <c r="B2829" t="s">
        <v>12423</v>
      </c>
      <c r="C2829" t="s">
        <v>12546</v>
      </c>
      <c r="D2829" t="s">
        <v>12575</v>
      </c>
      <c r="E2829" t="s">
        <v>5450</v>
      </c>
      <c r="F2829" t="s">
        <v>12595</v>
      </c>
      <c r="G2829" t="s">
        <v>13046</v>
      </c>
    </row>
    <row r="2830" spans="1:7">
      <c r="A2830" t="s">
        <v>9355</v>
      </c>
      <c r="B2830" t="s">
        <v>12423</v>
      </c>
      <c r="C2830" t="s">
        <v>12546</v>
      </c>
      <c r="D2830" t="s">
        <v>12575</v>
      </c>
      <c r="E2830" t="s">
        <v>5441</v>
      </c>
      <c r="F2830" t="s">
        <v>12596</v>
      </c>
      <c r="G2830" t="s">
        <v>1940</v>
      </c>
    </row>
    <row r="2831" spans="1:7">
      <c r="A2831" t="s">
        <v>9356</v>
      </c>
      <c r="C2831" t="s">
        <v>12544</v>
      </c>
      <c r="D2831" t="s">
        <v>12589</v>
      </c>
      <c r="E2831" t="s">
        <v>5437</v>
      </c>
      <c r="F2831" t="s">
        <v>12595</v>
      </c>
      <c r="G2831" t="s">
        <v>12920</v>
      </c>
    </row>
    <row r="2832" spans="1:7">
      <c r="A2832" t="s">
        <v>9357</v>
      </c>
      <c r="B2832" t="s">
        <v>12423</v>
      </c>
      <c r="C2832" t="s">
        <v>12544</v>
      </c>
      <c r="D2832" t="s">
        <v>12589</v>
      </c>
      <c r="E2832" t="s">
        <v>5440</v>
      </c>
      <c r="F2832" t="s">
        <v>12595</v>
      </c>
      <c r="G2832" t="s">
        <v>1940</v>
      </c>
    </row>
    <row r="2833" spans="1:7">
      <c r="A2833" t="s">
        <v>9358</v>
      </c>
      <c r="C2833" t="s">
        <v>12547</v>
      </c>
      <c r="D2833" t="s">
        <v>12562</v>
      </c>
      <c r="E2833" t="s">
        <v>5440</v>
      </c>
      <c r="F2833" t="s">
        <v>12597</v>
      </c>
    </row>
    <row r="2834" spans="1:7">
      <c r="A2834" t="s">
        <v>9359</v>
      </c>
      <c r="C2834" t="s">
        <v>12547</v>
      </c>
      <c r="D2834" t="s">
        <v>12562</v>
      </c>
      <c r="E2834" t="s">
        <v>5440</v>
      </c>
      <c r="F2834" t="s">
        <v>12597</v>
      </c>
    </row>
    <row r="2835" spans="1:7">
      <c r="A2835" t="s">
        <v>9360</v>
      </c>
      <c r="C2835" t="s">
        <v>12547</v>
      </c>
      <c r="D2835" t="s">
        <v>12562</v>
      </c>
      <c r="E2835" t="s">
        <v>5440</v>
      </c>
      <c r="F2835" t="s">
        <v>12597</v>
      </c>
    </row>
    <row r="2836" spans="1:7">
      <c r="A2836" t="s">
        <v>9361</v>
      </c>
      <c r="C2836" t="s">
        <v>12543</v>
      </c>
      <c r="D2836" t="s">
        <v>12543</v>
      </c>
      <c r="E2836" t="s">
        <v>5439</v>
      </c>
      <c r="F2836" t="s">
        <v>12543</v>
      </c>
    </row>
    <row r="2837" spans="1:7">
      <c r="A2837" t="s">
        <v>9362</v>
      </c>
      <c r="C2837" t="s">
        <v>12544</v>
      </c>
      <c r="D2837" t="s">
        <v>12551</v>
      </c>
      <c r="E2837" t="s">
        <v>5440</v>
      </c>
      <c r="F2837" t="s">
        <v>12597</v>
      </c>
      <c r="G2837" t="s">
        <v>13043</v>
      </c>
    </row>
    <row r="2838" spans="1:7">
      <c r="A2838" t="s">
        <v>9363</v>
      </c>
      <c r="C2838" t="s">
        <v>12544</v>
      </c>
      <c r="D2838" t="s">
        <v>12551</v>
      </c>
      <c r="E2838" t="s">
        <v>5440</v>
      </c>
      <c r="F2838" t="s">
        <v>12597</v>
      </c>
      <c r="G2838" t="s">
        <v>13043</v>
      </c>
    </row>
    <row r="2839" spans="1:7">
      <c r="A2839" t="s">
        <v>9364</v>
      </c>
      <c r="C2839" t="s">
        <v>12544</v>
      </c>
      <c r="D2839" t="s">
        <v>12551</v>
      </c>
      <c r="E2839" t="s">
        <v>5440</v>
      </c>
      <c r="F2839" t="s">
        <v>12597</v>
      </c>
      <c r="G2839" t="s">
        <v>13043</v>
      </c>
    </row>
    <row r="2840" spans="1:7">
      <c r="A2840" t="s">
        <v>9365</v>
      </c>
      <c r="C2840" t="s">
        <v>12542</v>
      </c>
      <c r="D2840" t="s">
        <v>12565</v>
      </c>
      <c r="E2840" t="s">
        <v>5440</v>
      </c>
      <c r="F2840" t="s">
        <v>12595</v>
      </c>
      <c r="G2840" t="s">
        <v>13047</v>
      </c>
    </row>
    <row r="2841" spans="1:7">
      <c r="A2841" t="s">
        <v>9366</v>
      </c>
      <c r="C2841" t="s">
        <v>12542</v>
      </c>
      <c r="D2841" t="s">
        <v>12550</v>
      </c>
      <c r="E2841" t="s">
        <v>5450</v>
      </c>
      <c r="F2841" t="s">
        <v>12596</v>
      </c>
      <c r="G2841" t="s">
        <v>1940</v>
      </c>
    </row>
    <row r="2842" spans="1:7">
      <c r="A2842" t="s">
        <v>9367</v>
      </c>
      <c r="C2842" t="s">
        <v>12544</v>
      </c>
      <c r="D2842" t="s">
        <v>12551</v>
      </c>
      <c r="E2842" t="s">
        <v>5440</v>
      </c>
      <c r="F2842" t="s">
        <v>12595</v>
      </c>
      <c r="G2842" t="s">
        <v>13048</v>
      </c>
    </row>
    <row r="2843" spans="1:7">
      <c r="A2843" t="s">
        <v>9368</v>
      </c>
      <c r="B2843" t="s">
        <v>12423</v>
      </c>
      <c r="C2843" t="s">
        <v>12544</v>
      </c>
      <c r="D2843" t="s">
        <v>12551</v>
      </c>
      <c r="E2843" t="s">
        <v>5440</v>
      </c>
      <c r="F2843" t="s">
        <v>12596</v>
      </c>
      <c r="G2843" t="s">
        <v>1940</v>
      </c>
    </row>
    <row r="2844" spans="1:7">
      <c r="A2844" t="s">
        <v>9369</v>
      </c>
      <c r="C2844" t="s">
        <v>12544</v>
      </c>
      <c r="D2844" t="s">
        <v>12551</v>
      </c>
      <c r="E2844" t="s">
        <v>5440</v>
      </c>
      <c r="F2844" t="s">
        <v>12595</v>
      </c>
      <c r="G2844" t="s">
        <v>13049</v>
      </c>
    </row>
    <row r="2845" spans="1:7">
      <c r="A2845" t="s">
        <v>9370</v>
      </c>
      <c r="C2845" t="s">
        <v>12547</v>
      </c>
      <c r="D2845" t="s">
        <v>12558</v>
      </c>
      <c r="E2845" t="s">
        <v>5440</v>
      </c>
      <c r="F2845" t="s">
        <v>12597</v>
      </c>
    </row>
    <row r="2846" spans="1:7">
      <c r="A2846" t="s">
        <v>9371</v>
      </c>
      <c r="B2846" t="s">
        <v>12423</v>
      </c>
      <c r="C2846" t="s">
        <v>12542</v>
      </c>
      <c r="D2846" t="s">
        <v>12550</v>
      </c>
      <c r="E2846" t="s">
        <v>5450</v>
      </c>
      <c r="F2846" t="s">
        <v>12595</v>
      </c>
      <c r="G2846" t="s">
        <v>1940</v>
      </c>
    </row>
    <row r="2847" spans="1:7">
      <c r="A2847" t="s">
        <v>9372</v>
      </c>
      <c r="C2847" t="s">
        <v>12543</v>
      </c>
      <c r="D2847" t="s">
        <v>12543</v>
      </c>
      <c r="E2847" t="s">
        <v>5439</v>
      </c>
      <c r="F2847" t="s">
        <v>12543</v>
      </c>
    </row>
    <row r="2848" spans="1:7">
      <c r="A2848" t="s">
        <v>9373</v>
      </c>
      <c r="B2848" t="s">
        <v>12423</v>
      </c>
      <c r="C2848" t="s">
        <v>12544</v>
      </c>
      <c r="D2848" t="s">
        <v>12552</v>
      </c>
      <c r="E2848" t="s">
        <v>5440</v>
      </c>
      <c r="F2848" t="s">
        <v>12595</v>
      </c>
      <c r="G2848" t="s">
        <v>13050</v>
      </c>
    </row>
    <row r="2849" spans="1:7">
      <c r="A2849" t="s">
        <v>9374</v>
      </c>
      <c r="C2849" t="s">
        <v>12544</v>
      </c>
      <c r="D2849" t="s">
        <v>12551</v>
      </c>
      <c r="E2849" t="s">
        <v>5440</v>
      </c>
      <c r="F2849" t="s">
        <v>12595</v>
      </c>
      <c r="G2849" t="s">
        <v>13051</v>
      </c>
    </row>
    <row r="2850" spans="1:7">
      <c r="A2850" t="s">
        <v>9375</v>
      </c>
      <c r="B2850" t="s">
        <v>12423</v>
      </c>
      <c r="C2850" t="s">
        <v>12545</v>
      </c>
      <c r="D2850" t="s">
        <v>12576</v>
      </c>
      <c r="E2850" t="s">
        <v>5441</v>
      </c>
      <c r="F2850" t="s">
        <v>12596</v>
      </c>
      <c r="G2850" t="s">
        <v>1940</v>
      </c>
    </row>
    <row r="2851" spans="1:7">
      <c r="A2851" t="s">
        <v>9376</v>
      </c>
      <c r="C2851" t="s">
        <v>12547</v>
      </c>
      <c r="D2851" t="s">
        <v>12562</v>
      </c>
      <c r="E2851" t="s">
        <v>5440</v>
      </c>
      <c r="F2851" t="s">
        <v>12597</v>
      </c>
    </row>
    <row r="2852" spans="1:7">
      <c r="A2852" t="s">
        <v>9377</v>
      </c>
      <c r="C2852" t="s">
        <v>12544</v>
      </c>
      <c r="D2852" t="s">
        <v>12551</v>
      </c>
      <c r="E2852" t="s">
        <v>5440</v>
      </c>
      <c r="F2852" t="s">
        <v>12595</v>
      </c>
      <c r="G2852" t="s">
        <v>13052</v>
      </c>
    </row>
    <row r="2853" spans="1:7">
      <c r="A2853" t="s">
        <v>9378</v>
      </c>
      <c r="C2853" t="s">
        <v>12547</v>
      </c>
      <c r="D2853" t="s">
        <v>12562</v>
      </c>
      <c r="E2853" t="s">
        <v>5440</v>
      </c>
      <c r="F2853" t="s">
        <v>12597</v>
      </c>
    </row>
    <row r="2854" spans="1:7">
      <c r="A2854" t="s">
        <v>9379</v>
      </c>
      <c r="B2854" t="s">
        <v>12423</v>
      </c>
      <c r="C2854" t="s">
        <v>12548</v>
      </c>
      <c r="D2854" t="s">
        <v>12560</v>
      </c>
      <c r="E2854" t="s">
        <v>5441</v>
      </c>
      <c r="F2854" t="s">
        <v>12596</v>
      </c>
      <c r="G2854" t="s">
        <v>13053</v>
      </c>
    </row>
    <row r="2855" spans="1:7">
      <c r="A2855" t="s">
        <v>9380</v>
      </c>
      <c r="C2855" t="s">
        <v>12543</v>
      </c>
      <c r="D2855" t="s">
        <v>12543</v>
      </c>
      <c r="E2855" t="s">
        <v>5439</v>
      </c>
      <c r="F2855" t="s">
        <v>12543</v>
      </c>
    </row>
    <row r="2856" spans="1:7">
      <c r="A2856" t="s">
        <v>9381</v>
      </c>
      <c r="C2856" t="s">
        <v>12547</v>
      </c>
      <c r="D2856" t="s">
        <v>12581</v>
      </c>
      <c r="E2856" t="s">
        <v>5437</v>
      </c>
      <c r="F2856" t="s">
        <v>12595</v>
      </c>
      <c r="G2856" t="s">
        <v>13054</v>
      </c>
    </row>
    <row r="2857" spans="1:7">
      <c r="A2857" t="s">
        <v>9382</v>
      </c>
      <c r="C2857" t="s">
        <v>12547</v>
      </c>
      <c r="D2857" t="s">
        <v>12581</v>
      </c>
      <c r="E2857" t="s">
        <v>5440</v>
      </c>
      <c r="F2857" t="s">
        <v>12595</v>
      </c>
    </row>
    <row r="2858" spans="1:7">
      <c r="A2858" t="s">
        <v>9383</v>
      </c>
      <c r="C2858" t="s">
        <v>12547</v>
      </c>
      <c r="D2858" t="s">
        <v>12581</v>
      </c>
      <c r="E2858" t="s">
        <v>5437</v>
      </c>
      <c r="F2858" t="s">
        <v>12595</v>
      </c>
    </row>
    <row r="2859" spans="1:7">
      <c r="A2859" t="s">
        <v>9384</v>
      </c>
      <c r="C2859" t="s">
        <v>12547</v>
      </c>
      <c r="D2859" t="s">
        <v>12581</v>
      </c>
      <c r="E2859" t="s">
        <v>5437</v>
      </c>
      <c r="F2859" t="s">
        <v>12595</v>
      </c>
      <c r="G2859" t="s">
        <v>13055</v>
      </c>
    </row>
    <row r="2860" spans="1:7">
      <c r="A2860" t="s">
        <v>9385</v>
      </c>
      <c r="C2860" t="s">
        <v>12547</v>
      </c>
      <c r="D2860" t="s">
        <v>12558</v>
      </c>
      <c r="E2860" t="s">
        <v>5440</v>
      </c>
      <c r="F2860" t="s">
        <v>12597</v>
      </c>
    </row>
    <row r="2861" spans="1:7">
      <c r="A2861" t="s">
        <v>9386</v>
      </c>
      <c r="B2861" t="s">
        <v>12423</v>
      </c>
      <c r="C2861" t="s">
        <v>12546</v>
      </c>
      <c r="D2861" t="s">
        <v>12554</v>
      </c>
      <c r="E2861" t="s">
        <v>5450</v>
      </c>
      <c r="F2861" t="s">
        <v>12596</v>
      </c>
      <c r="G2861" t="s">
        <v>1940</v>
      </c>
    </row>
    <row r="2862" spans="1:7">
      <c r="A2862" t="s">
        <v>9387</v>
      </c>
      <c r="B2862" t="s">
        <v>12423</v>
      </c>
      <c r="C2862" t="s">
        <v>12546</v>
      </c>
      <c r="D2862" t="s">
        <v>12575</v>
      </c>
      <c r="E2862" t="s">
        <v>5441</v>
      </c>
      <c r="F2862" t="s">
        <v>12596</v>
      </c>
      <c r="G2862" t="s">
        <v>1940</v>
      </c>
    </row>
    <row r="2863" spans="1:7">
      <c r="A2863" t="s">
        <v>9388</v>
      </c>
      <c r="B2863" t="s">
        <v>12423</v>
      </c>
      <c r="C2863" t="s">
        <v>12546</v>
      </c>
      <c r="D2863" t="s">
        <v>12575</v>
      </c>
      <c r="E2863" t="s">
        <v>5450</v>
      </c>
      <c r="F2863" t="s">
        <v>12596</v>
      </c>
      <c r="G2863" t="s">
        <v>1667</v>
      </c>
    </row>
    <row r="2864" spans="1:7">
      <c r="A2864" t="s">
        <v>9389</v>
      </c>
      <c r="C2864" t="s">
        <v>12544</v>
      </c>
      <c r="D2864" t="s">
        <v>12552</v>
      </c>
      <c r="E2864" t="s">
        <v>5440</v>
      </c>
      <c r="F2864" t="s">
        <v>12595</v>
      </c>
      <c r="G2864" t="s">
        <v>13056</v>
      </c>
    </row>
    <row r="2865" spans="1:7">
      <c r="A2865" t="s">
        <v>9390</v>
      </c>
      <c r="B2865" t="s">
        <v>12423</v>
      </c>
      <c r="C2865" t="s">
        <v>12546</v>
      </c>
      <c r="D2865" t="s">
        <v>12554</v>
      </c>
      <c r="E2865" t="s">
        <v>5450</v>
      </c>
      <c r="F2865" t="s">
        <v>12595</v>
      </c>
      <c r="G2865" t="s">
        <v>13057</v>
      </c>
    </row>
    <row r="2866" spans="1:7">
      <c r="A2866" t="s">
        <v>9391</v>
      </c>
      <c r="B2866" t="s">
        <v>12423</v>
      </c>
      <c r="C2866" t="s">
        <v>12544</v>
      </c>
      <c r="D2866" t="s">
        <v>12551</v>
      </c>
      <c r="E2866" t="s">
        <v>5440</v>
      </c>
      <c r="F2866" t="s">
        <v>12595</v>
      </c>
      <c r="G2866" t="s">
        <v>1940</v>
      </c>
    </row>
    <row r="2867" spans="1:7">
      <c r="A2867" t="s">
        <v>9392</v>
      </c>
      <c r="C2867" t="s">
        <v>12546</v>
      </c>
      <c r="D2867" t="s">
        <v>12555</v>
      </c>
      <c r="E2867" t="s">
        <v>5441</v>
      </c>
      <c r="F2867" t="s">
        <v>12596</v>
      </c>
      <c r="G2867" t="s">
        <v>1884</v>
      </c>
    </row>
    <row r="2868" spans="1:7">
      <c r="A2868" t="s">
        <v>9393</v>
      </c>
      <c r="C2868" t="s">
        <v>12543</v>
      </c>
      <c r="D2868" t="s">
        <v>12543</v>
      </c>
      <c r="E2868" t="s">
        <v>5439</v>
      </c>
      <c r="F2868" t="s">
        <v>12543</v>
      </c>
    </row>
    <row r="2869" spans="1:7">
      <c r="A2869" t="s">
        <v>9394</v>
      </c>
      <c r="B2869" t="s">
        <v>12423</v>
      </c>
      <c r="C2869" t="s">
        <v>12545</v>
      </c>
      <c r="D2869" t="s">
        <v>12570</v>
      </c>
      <c r="E2869" t="s">
        <v>5441</v>
      </c>
      <c r="F2869" t="s">
        <v>12596</v>
      </c>
      <c r="G2869" t="s">
        <v>1940</v>
      </c>
    </row>
    <row r="2870" spans="1:7">
      <c r="A2870" t="s">
        <v>9395</v>
      </c>
      <c r="B2870" t="s">
        <v>12423</v>
      </c>
      <c r="C2870" t="s">
        <v>12545</v>
      </c>
      <c r="D2870" t="s">
        <v>12550</v>
      </c>
      <c r="E2870" t="s">
        <v>5441</v>
      </c>
      <c r="F2870" t="s">
        <v>12596</v>
      </c>
      <c r="G2870" t="s">
        <v>1940</v>
      </c>
    </row>
    <row r="2871" spans="1:7">
      <c r="A2871" t="s">
        <v>9396</v>
      </c>
      <c r="C2871" t="s">
        <v>12542</v>
      </c>
      <c r="D2871" t="s">
        <v>12550</v>
      </c>
      <c r="E2871" t="s">
        <v>5442</v>
      </c>
      <c r="F2871" t="s">
        <v>12594</v>
      </c>
      <c r="G2871" t="s">
        <v>13058</v>
      </c>
    </row>
    <row r="2872" spans="1:7">
      <c r="A2872" t="s">
        <v>9397</v>
      </c>
      <c r="C2872" t="s">
        <v>12543</v>
      </c>
      <c r="D2872" t="s">
        <v>12543</v>
      </c>
      <c r="E2872" t="s">
        <v>5439</v>
      </c>
      <c r="F2872" t="s">
        <v>12543</v>
      </c>
    </row>
    <row r="2873" spans="1:7">
      <c r="A2873" t="s">
        <v>9398</v>
      </c>
      <c r="B2873" t="s">
        <v>12423</v>
      </c>
      <c r="C2873" t="s">
        <v>12548</v>
      </c>
      <c r="D2873" t="s">
        <v>12569</v>
      </c>
      <c r="E2873" t="s">
        <v>5441</v>
      </c>
      <c r="F2873" t="s">
        <v>12596</v>
      </c>
      <c r="G2873" t="s">
        <v>1940</v>
      </c>
    </row>
    <row r="2874" spans="1:7">
      <c r="A2874" t="s">
        <v>9399</v>
      </c>
      <c r="B2874" t="s">
        <v>12427</v>
      </c>
      <c r="C2874" t="s">
        <v>12548</v>
      </c>
      <c r="D2874" t="s">
        <v>12569</v>
      </c>
      <c r="E2874" t="s">
        <v>5441</v>
      </c>
      <c r="F2874" t="s">
        <v>12596</v>
      </c>
      <c r="G2874" t="s">
        <v>1940</v>
      </c>
    </row>
    <row r="2875" spans="1:7">
      <c r="A2875" t="s">
        <v>9400</v>
      </c>
      <c r="B2875" t="s">
        <v>12423</v>
      </c>
      <c r="C2875" t="s">
        <v>12546</v>
      </c>
      <c r="D2875" t="s">
        <v>12575</v>
      </c>
      <c r="E2875" t="s">
        <v>5450</v>
      </c>
      <c r="F2875" t="s">
        <v>12596</v>
      </c>
      <c r="G2875" t="s">
        <v>1940</v>
      </c>
    </row>
    <row r="2876" spans="1:7">
      <c r="A2876" t="s">
        <v>9401</v>
      </c>
      <c r="B2876" t="s">
        <v>12423</v>
      </c>
      <c r="C2876" t="s">
        <v>12546</v>
      </c>
      <c r="D2876" t="s">
        <v>12575</v>
      </c>
      <c r="E2876" t="s">
        <v>5441</v>
      </c>
      <c r="F2876" t="s">
        <v>12596</v>
      </c>
      <c r="G2876" t="s">
        <v>13059</v>
      </c>
    </row>
    <row r="2877" spans="1:7">
      <c r="A2877" t="s">
        <v>9402</v>
      </c>
      <c r="B2877" t="s">
        <v>12423</v>
      </c>
      <c r="C2877" t="s">
        <v>12546</v>
      </c>
      <c r="D2877" t="s">
        <v>12575</v>
      </c>
      <c r="E2877" t="s">
        <v>5441</v>
      </c>
      <c r="F2877" t="s">
        <v>12595</v>
      </c>
      <c r="G2877" t="s">
        <v>1940</v>
      </c>
    </row>
    <row r="2878" spans="1:7">
      <c r="A2878" t="s">
        <v>9403</v>
      </c>
      <c r="C2878" t="s">
        <v>12544</v>
      </c>
      <c r="D2878" t="s">
        <v>12552</v>
      </c>
      <c r="E2878" t="s">
        <v>5440</v>
      </c>
      <c r="F2878" t="s">
        <v>12595</v>
      </c>
      <c r="G2878" t="s">
        <v>13060</v>
      </c>
    </row>
    <row r="2879" spans="1:7">
      <c r="A2879" t="s">
        <v>9404</v>
      </c>
      <c r="C2879" t="s">
        <v>12544</v>
      </c>
      <c r="D2879" t="s">
        <v>12552</v>
      </c>
      <c r="E2879" t="s">
        <v>5440</v>
      </c>
      <c r="F2879" t="s">
        <v>12595</v>
      </c>
      <c r="G2879" t="s">
        <v>13026</v>
      </c>
    </row>
    <row r="2880" spans="1:7">
      <c r="A2880" t="s">
        <v>9405</v>
      </c>
      <c r="C2880" t="s">
        <v>12544</v>
      </c>
      <c r="D2880" t="s">
        <v>12553</v>
      </c>
      <c r="E2880" t="s">
        <v>5440</v>
      </c>
      <c r="F2880" t="s">
        <v>12595</v>
      </c>
      <c r="G2880" t="s">
        <v>13061</v>
      </c>
    </row>
    <row r="2881" spans="1:7">
      <c r="A2881" t="s">
        <v>9406</v>
      </c>
      <c r="C2881" t="s">
        <v>12544</v>
      </c>
      <c r="D2881" t="s">
        <v>12553</v>
      </c>
      <c r="E2881" t="s">
        <v>5440</v>
      </c>
      <c r="F2881" t="s">
        <v>12595</v>
      </c>
      <c r="G2881" t="s">
        <v>12600</v>
      </c>
    </row>
    <row r="2882" spans="1:7">
      <c r="A2882" t="s">
        <v>9407</v>
      </c>
      <c r="B2882" t="s">
        <v>12423</v>
      </c>
      <c r="C2882" t="s">
        <v>12545</v>
      </c>
      <c r="D2882" t="s">
        <v>12564</v>
      </c>
      <c r="E2882" t="s">
        <v>5441</v>
      </c>
      <c r="F2882" t="s">
        <v>12596</v>
      </c>
      <c r="G2882" t="s">
        <v>1667</v>
      </c>
    </row>
    <row r="2883" spans="1:7">
      <c r="A2883" t="s">
        <v>9408</v>
      </c>
      <c r="C2883" t="s">
        <v>12544</v>
      </c>
      <c r="D2883" t="s">
        <v>12574</v>
      </c>
      <c r="E2883" t="s">
        <v>5437</v>
      </c>
      <c r="F2883" t="s">
        <v>12595</v>
      </c>
      <c r="G2883" t="s">
        <v>12600</v>
      </c>
    </row>
    <row r="2884" spans="1:7">
      <c r="A2884" t="s">
        <v>9409</v>
      </c>
      <c r="B2884" t="s">
        <v>12423</v>
      </c>
      <c r="C2884" t="s">
        <v>12544</v>
      </c>
      <c r="D2884" t="s">
        <v>12564</v>
      </c>
      <c r="E2884" t="s">
        <v>5440</v>
      </c>
      <c r="F2884" t="s">
        <v>12595</v>
      </c>
      <c r="G2884" t="s">
        <v>13062</v>
      </c>
    </row>
    <row r="2885" spans="1:7">
      <c r="A2885" t="s">
        <v>9410</v>
      </c>
      <c r="B2885" t="s">
        <v>12423</v>
      </c>
      <c r="C2885" t="s">
        <v>12545</v>
      </c>
      <c r="D2885" t="s">
        <v>12552</v>
      </c>
      <c r="E2885" t="s">
        <v>5441</v>
      </c>
      <c r="F2885" t="s">
        <v>12596</v>
      </c>
      <c r="G2885" t="s">
        <v>1940</v>
      </c>
    </row>
    <row r="2886" spans="1:7">
      <c r="A2886" t="s">
        <v>9411</v>
      </c>
      <c r="B2886" t="s">
        <v>12423</v>
      </c>
      <c r="C2886" t="s">
        <v>12544</v>
      </c>
      <c r="D2886" t="s">
        <v>12551</v>
      </c>
      <c r="E2886" t="s">
        <v>5440</v>
      </c>
      <c r="F2886" t="s">
        <v>12595</v>
      </c>
      <c r="G2886" t="s">
        <v>1940</v>
      </c>
    </row>
    <row r="2887" spans="1:7">
      <c r="A2887" t="s">
        <v>9412</v>
      </c>
      <c r="C2887" t="s">
        <v>12544</v>
      </c>
      <c r="D2887" t="s">
        <v>12553</v>
      </c>
      <c r="E2887" t="s">
        <v>5440</v>
      </c>
      <c r="F2887" t="s">
        <v>12595</v>
      </c>
      <c r="G2887" t="s">
        <v>12600</v>
      </c>
    </row>
    <row r="2888" spans="1:7">
      <c r="A2888" t="s">
        <v>9413</v>
      </c>
      <c r="B2888" t="s">
        <v>12423</v>
      </c>
      <c r="C2888" t="s">
        <v>12545</v>
      </c>
      <c r="D2888" t="s">
        <v>12553</v>
      </c>
      <c r="E2888" t="s">
        <v>5441</v>
      </c>
      <c r="F2888" t="s">
        <v>12596</v>
      </c>
      <c r="G2888" t="s">
        <v>1940</v>
      </c>
    </row>
    <row r="2889" spans="1:7">
      <c r="A2889" t="s">
        <v>9414</v>
      </c>
      <c r="C2889" t="s">
        <v>12543</v>
      </c>
      <c r="D2889" t="s">
        <v>12543</v>
      </c>
      <c r="E2889" t="s">
        <v>5439</v>
      </c>
      <c r="F2889" t="s">
        <v>12543</v>
      </c>
    </row>
    <row r="2890" spans="1:7">
      <c r="A2890" t="s">
        <v>9415</v>
      </c>
      <c r="B2890" t="s">
        <v>12423</v>
      </c>
      <c r="C2890" t="s">
        <v>12548</v>
      </c>
      <c r="D2890" t="s">
        <v>12569</v>
      </c>
      <c r="E2890" t="s">
        <v>5441</v>
      </c>
      <c r="F2890" t="s">
        <v>12596</v>
      </c>
      <c r="G2890" t="s">
        <v>1940</v>
      </c>
    </row>
    <row r="2891" spans="1:7">
      <c r="A2891" t="s">
        <v>9416</v>
      </c>
      <c r="B2891" t="s">
        <v>12423</v>
      </c>
      <c r="C2891" t="s">
        <v>12548</v>
      </c>
      <c r="D2891" t="s">
        <v>12569</v>
      </c>
      <c r="E2891" t="s">
        <v>5441</v>
      </c>
      <c r="F2891" t="s">
        <v>12596</v>
      </c>
      <c r="G2891" t="s">
        <v>1940</v>
      </c>
    </row>
    <row r="2892" spans="1:7">
      <c r="A2892" t="s">
        <v>9417</v>
      </c>
      <c r="B2892" t="s">
        <v>12450</v>
      </c>
      <c r="C2892" t="s">
        <v>12548</v>
      </c>
      <c r="D2892" t="s">
        <v>12569</v>
      </c>
      <c r="E2892" t="s">
        <v>5441</v>
      </c>
      <c r="F2892" t="s">
        <v>12596</v>
      </c>
      <c r="G2892" t="s">
        <v>1940</v>
      </c>
    </row>
    <row r="2893" spans="1:7">
      <c r="A2893" t="s">
        <v>9418</v>
      </c>
      <c r="B2893" t="s">
        <v>12436</v>
      </c>
      <c r="C2893" t="s">
        <v>12548</v>
      </c>
      <c r="D2893" t="s">
        <v>12569</v>
      </c>
      <c r="E2893" t="s">
        <v>5441</v>
      </c>
      <c r="F2893" t="s">
        <v>12596</v>
      </c>
      <c r="G2893" t="s">
        <v>1940</v>
      </c>
    </row>
    <row r="2894" spans="1:7">
      <c r="A2894" t="s">
        <v>9419</v>
      </c>
      <c r="B2894" t="s">
        <v>12424</v>
      </c>
      <c r="C2894" t="s">
        <v>12548</v>
      </c>
      <c r="D2894" t="s">
        <v>12569</v>
      </c>
      <c r="E2894" t="s">
        <v>5441</v>
      </c>
      <c r="F2894" t="s">
        <v>12596</v>
      </c>
      <c r="G2894" t="s">
        <v>1940</v>
      </c>
    </row>
    <row r="2895" spans="1:7">
      <c r="A2895" t="s">
        <v>9420</v>
      </c>
      <c r="B2895" t="s">
        <v>12427</v>
      </c>
      <c r="C2895" t="s">
        <v>12548</v>
      </c>
      <c r="D2895" t="s">
        <v>12569</v>
      </c>
      <c r="E2895" t="s">
        <v>5441</v>
      </c>
      <c r="F2895" t="s">
        <v>12596</v>
      </c>
      <c r="G2895" t="s">
        <v>1940</v>
      </c>
    </row>
    <row r="2896" spans="1:7">
      <c r="A2896" t="s">
        <v>9421</v>
      </c>
      <c r="C2896" t="s">
        <v>12543</v>
      </c>
      <c r="D2896" t="s">
        <v>12543</v>
      </c>
      <c r="E2896" t="s">
        <v>5439</v>
      </c>
      <c r="F2896" t="s">
        <v>12543</v>
      </c>
    </row>
    <row r="2897" spans="1:7">
      <c r="A2897" t="s">
        <v>9422</v>
      </c>
      <c r="B2897" t="s">
        <v>12423</v>
      </c>
      <c r="C2897" t="s">
        <v>12546</v>
      </c>
      <c r="D2897" t="s">
        <v>12575</v>
      </c>
      <c r="E2897" t="s">
        <v>5441</v>
      </c>
      <c r="F2897" t="s">
        <v>12595</v>
      </c>
      <c r="G2897" t="s">
        <v>13063</v>
      </c>
    </row>
    <row r="2898" spans="1:7">
      <c r="A2898" t="s">
        <v>9423</v>
      </c>
      <c r="C2898" t="s">
        <v>12542</v>
      </c>
      <c r="D2898" t="s">
        <v>12550</v>
      </c>
      <c r="E2898" t="s">
        <v>5450</v>
      </c>
      <c r="F2898" t="s">
        <v>12595</v>
      </c>
      <c r="G2898" t="s">
        <v>13064</v>
      </c>
    </row>
    <row r="2899" spans="1:7">
      <c r="A2899" t="s">
        <v>9424</v>
      </c>
      <c r="B2899" t="s">
        <v>12423</v>
      </c>
      <c r="C2899" t="s">
        <v>12546</v>
      </c>
      <c r="D2899" t="s">
        <v>12575</v>
      </c>
      <c r="E2899" t="s">
        <v>5441</v>
      </c>
      <c r="F2899" t="s">
        <v>12596</v>
      </c>
      <c r="G2899" t="s">
        <v>1940</v>
      </c>
    </row>
    <row r="2900" spans="1:7">
      <c r="A2900" t="s">
        <v>9425</v>
      </c>
      <c r="B2900" t="s">
        <v>12423</v>
      </c>
      <c r="C2900" t="s">
        <v>12545</v>
      </c>
      <c r="D2900" t="s">
        <v>12553</v>
      </c>
      <c r="E2900" t="s">
        <v>5437</v>
      </c>
      <c r="F2900" t="s">
        <v>12596</v>
      </c>
      <c r="G2900" t="s">
        <v>1667</v>
      </c>
    </row>
    <row r="2901" spans="1:7">
      <c r="A2901" t="s">
        <v>9426</v>
      </c>
      <c r="B2901" t="s">
        <v>12423</v>
      </c>
      <c r="C2901" t="s">
        <v>12544</v>
      </c>
      <c r="D2901" t="s">
        <v>12564</v>
      </c>
      <c r="E2901" t="s">
        <v>5440</v>
      </c>
      <c r="F2901" t="s">
        <v>12596</v>
      </c>
      <c r="G2901" t="s">
        <v>13065</v>
      </c>
    </row>
    <row r="2902" spans="1:7">
      <c r="A2902" t="s">
        <v>9427</v>
      </c>
      <c r="B2902" t="s">
        <v>12423</v>
      </c>
      <c r="C2902" t="s">
        <v>12545</v>
      </c>
      <c r="D2902" t="s">
        <v>12570</v>
      </c>
      <c r="E2902" t="s">
        <v>5450</v>
      </c>
      <c r="F2902" t="s">
        <v>12596</v>
      </c>
      <c r="G2902" t="s">
        <v>1940</v>
      </c>
    </row>
    <row r="2903" spans="1:7">
      <c r="A2903" t="s">
        <v>9428</v>
      </c>
      <c r="B2903" t="s">
        <v>12423</v>
      </c>
      <c r="C2903" t="s">
        <v>12544</v>
      </c>
      <c r="D2903" t="s">
        <v>12574</v>
      </c>
      <c r="E2903" t="s">
        <v>5437</v>
      </c>
      <c r="F2903" t="s">
        <v>12595</v>
      </c>
      <c r="G2903" t="s">
        <v>13066</v>
      </c>
    </row>
    <row r="2904" spans="1:7">
      <c r="A2904" t="s">
        <v>9429</v>
      </c>
      <c r="B2904" t="s">
        <v>12423</v>
      </c>
      <c r="C2904" t="s">
        <v>12545</v>
      </c>
      <c r="D2904" t="s">
        <v>12552</v>
      </c>
      <c r="E2904" t="s">
        <v>5441</v>
      </c>
      <c r="F2904" t="s">
        <v>12596</v>
      </c>
      <c r="G2904" t="s">
        <v>1940</v>
      </c>
    </row>
    <row r="2905" spans="1:7">
      <c r="A2905" t="s">
        <v>9430</v>
      </c>
      <c r="B2905" t="s">
        <v>12423</v>
      </c>
      <c r="C2905" t="s">
        <v>12545</v>
      </c>
      <c r="D2905" t="s">
        <v>12574</v>
      </c>
      <c r="E2905" t="s">
        <v>5441</v>
      </c>
      <c r="F2905" t="s">
        <v>12596</v>
      </c>
      <c r="G2905" t="s">
        <v>1940</v>
      </c>
    </row>
    <row r="2906" spans="1:7">
      <c r="A2906" t="s">
        <v>9431</v>
      </c>
      <c r="B2906" t="s">
        <v>12423</v>
      </c>
      <c r="C2906" t="s">
        <v>12544</v>
      </c>
      <c r="D2906" t="s">
        <v>12563</v>
      </c>
      <c r="E2906" t="s">
        <v>5440</v>
      </c>
      <c r="F2906" t="s">
        <v>12595</v>
      </c>
      <c r="G2906" t="s">
        <v>1940</v>
      </c>
    </row>
    <row r="2907" spans="1:7">
      <c r="A2907" t="s">
        <v>9432</v>
      </c>
      <c r="B2907" t="s">
        <v>12423</v>
      </c>
      <c r="C2907" t="s">
        <v>12546</v>
      </c>
      <c r="D2907" t="s">
        <v>12575</v>
      </c>
      <c r="E2907" t="s">
        <v>5437</v>
      </c>
      <c r="F2907" t="s">
        <v>12595</v>
      </c>
      <c r="G2907" t="s">
        <v>13067</v>
      </c>
    </row>
    <row r="2908" spans="1:7">
      <c r="A2908" t="s">
        <v>9433</v>
      </c>
      <c r="C2908" t="s">
        <v>12547</v>
      </c>
      <c r="D2908" t="s">
        <v>12558</v>
      </c>
      <c r="E2908" t="s">
        <v>5442</v>
      </c>
      <c r="F2908" t="s">
        <v>12597</v>
      </c>
    </row>
    <row r="2909" spans="1:7">
      <c r="A2909" t="s">
        <v>9434</v>
      </c>
      <c r="C2909" t="s">
        <v>12543</v>
      </c>
      <c r="D2909" t="s">
        <v>12543</v>
      </c>
      <c r="E2909" t="s">
        <v>5439</v>
      </c>
      <c r="F2909" t="s">
        <v>12543</v>
      </c>
    </row>
    <row r="2910" spans="1:7">
      <c r="A2910" t="s">
        <v>9435</v>
      </c>
      <c r="B2910" t="s">
        <v>12423</v>
      </c>
      <c r="C2910" t="s">
        <v>12546</v>
      </c>
      <c r="D2910" t="s">
        <v>12575</v>
      </c>
      <c r="E2910" t="s">
        <v>5440</v>
      </c>
      <c r="F2910" t="s">
        <v>12594</v>
      </c>
      <c r="G2910" t="s">
        <v>1900</v>
      </c>
    </row>
    <row r="2911" spans="1:7">
      <c r="A2911" t="s">
        <v>9436</v>
      </c>
      <c r="B2911" t="s">
        <v>12423</v>
      </c>
      <c r="C2911" t="s">
        <v>12542</v>
      </c>
      <c r="D2911" t="s">
        <v>12550</v>
      </c>
      <c r="E2911" t="s">
        <v>5440</v>
      </c>
      <c r="F2911" t="s">
        <v>12594</v>
      </c>
      <c r="G2911" t="s">
        <v>12600</v>
      </c>
    </row>
    <row r="2912" spans="1:7">
      <c r="A2912" t="s">
        <v>9437</v>
      </c>
      <c r="B2912" t="s">
        <v>12423</v>
      </c>
      <c r="C2912" t="s">
        <v>12544</v>
      </c>
      <c r="D2912" t="s">
        <v>12563</v>
      </c>
      <c r="E2912" t="s">
        <v>5450</v>
      </c>
      <c r="F2912" t="s">
        <v>12596</v>
      </c>
      <c r="G2912" t="s">
        <v>1940</v>
      </c>
    </row>
    <row r="2913" spans="1:7">
      <c r="A2913" t="s">
        <v>9438</v>
      </c>
      <c r="B2913" t="s">
        <v>12423</v>
      </c>
      <c r="C2913" t="s">
        <v>12544</v>
      </c>
      <c r="D2913" t="s">
        <v>12563</v>
      </c>
      <c r="E2913" t="s">
        <v>5440</v>
      </c>
      <c r="F2913" t="s">
        <v>12595</v>
      </c>
      <c r="G2913" t="s">
        <v>1884</v>
      </c>
    </row>
    <row r="2914" spans="1:7">
      <c r="A2914" t="s">
        <v>9439</v>
      </c>
      <c r="C2914" t="s">
        <v>12547</v>
      </c>
      <c r="D2914" t="s">
        <v>12558</v>
      </c>
      <c r="E2914" t="s">
        <v>5440</v>
      </c>
      <c r="F2914" t="s">
        <v>12597</v>
      </c>
    </row>
    <row r="2915" spans="1:7">
      <c r="A2915" t="s">
        <v>9440</v>
      </c>
      <c r="C2915" t="s">
        <v>12547</v>
      </c>
      <c r="D2915" t="s">
        <v>12558</v>
      </c>
      <c r="E2915" t="s">
        <v>5440</v>
      </c>
      <c r="F2915" t="s">
        <v>12597</v>
      </c>
    </row>
    <row r="2916" spans="1:7">
      <c r="A2916" t="s">
        <v>9441</v>
      </c>
      <c r="C2916" t="s">
        <v>12547</v>
      </c>
      <c r="D2916" t="s">
        <v>12568</v>
      </c>
      <c r="E2916" t="s">
        <v>5440</v>
      </c>
      <c r="F2916" t="s">
        <v>12595</v>
      </c>
      <c r="G2916" t="s">
        <v>1962</v>
      </c>
    </row>
    <row r="2917" spans="1:7">
      <c r="A2917" t="s">
        <v>9442</v>
      </c>
      <c r="B2917" t="s">
        <v>12423</v>
      </c>
      <c r="C2917" t="s">
        <v>12542</v>
      </c>
      <c r="D2917" t="s">
        <v>12565</v>
      </c>
      <c r="E2917" t="s">
        <v>5441</v>
      </c>
      <c r="F2917" t="s">
        <v>12594</v>
      </c>
      <c r="G2917" t="s">
        <v>12600</v>
      </c>
    </row>
    <row r="2918" spans="1:7">
      <c r="A2918" t="s">
        <v>9443</v>
      </c>
      <c r="C2918" t="s">
        <v>12547</v>
      </c>
      <c r="D2918" t="s">
        <v>12558</v>
      </c>
      <c r="E2918" t="s">
        <v>5440</v>
      </c>
      <c r="F2918" t="s">
        <v>12597</v>
      </c>
    </row>
    <row r="2919" spans="1:7">
      <c r="A2919" t="s">
        <v>9444</v>
      </c>
      <c r="C2919" t="s">
        <v>12544</v>
      </c>
      <c r="D2919" t="s">
        <v>12552</v>
      </c>
      <c r="E2919" t="s">
        <v>5440</v>
      </c>
      <c r="F2919" t="s">
        <v>12595</v>
      </c>
      <c r="G2919" t="s">
        <v>13026</v>
      </c>
    </row>
    <row r="2920" spans="1:7">
      <c r="A2920" t="s">
        <v>9445</v>
      </c>
      <c r="C2920" t="s">
        <v>12547</v>
      </c>
      <c r="D2920" t="s">
        <v>12558</v>
      </c>
      <c r="E2920" t="s">
        <v>5440</v>
      </c>
      <c r="F2920" t="s">
        <v>12597</v>
      </c>
    </row>
    <row r="2921" spans="1:7">
      <c r="A2921" t="s">
        <v>9446</v>
      </c>
      <c r="B2921" t="s">
        <v>12423</v>
      </c>
      <c r="C2921" t="s">
        <v>12544</v>
      </c>
      <c r="D2921" t="s">
        <v>12552</v>
      </c>
      <c r="E2921" t="s">
        <v>5437</v>
      </c>
      <c r="F2921" t="s">
        <v>12595</v>
      </c>
      <c r="G2921" t="s">
        <v>13068</v>
      </c>
    </row>
    <row r="2922" spans="1:7">
      <c r="A2922" t="s">
        <v>9447</v>
      </c>
      <c r="C2922" t="s">
        <v>12547</v>
      </c>
      <c r="D2922" t="s">
        <v>12558</v>
      </c>
      <c r="E2922" t="s">
        <v>5440</v>
      </c>
      <c r="F2922" t="s">
        <v>12597</v>
      </c>
    </row>
    <row r="2923" spans="1:7">
      <c r="A2923" t="s">
        <v>9448</v>
      </c>
      <c r="C2923" t="s">
        <v>12547</v>
      </c>
      <c r="D2923" t="s">
        <v>12558</v>
      </c>
      <c r="E2923" t="s">
        <v>5440</v>
      </c>
      <c r="F2923" t="s">
        <v>12597</v>
      </c>
    </row>
    <row r="2924" spans="1:7">
      <c r="A2924" t="s">
        <v>9449</v>
      </c>
      <c r="C2924" t="s">
        <v>12547</v>
      </c>
      <c r="D2924" t="s">
        <v>12558</v>
      </c>
      <c r="E2924" t="s">
        <v>5440</v>
      </c>
      <c r="F2924" t="s">
        <v>12597</v>
      </c>
    </row>
    <row r="2925" spans="1:7">
      <c r="A2925" t="s">
        <v>9450</v>
      </c>
      <c r="C2925" t="s">
        <v>12543</v>
      </c>
      <c r="D2925" t="s">
        <v>12543</v>
      </c>
      <c r="E2925" t="s">
        <v>5439</v>
      </c>
      <c r="F2925" t="s">
        <v>12543</v>
      </c>
    </row>
    <row r="2926" spans="1:7">
      <c r="A2926" t="s">
        <v>9451</v>
      </c>
      <c r="C2926" t="s">
        <v>12547</v>
      </c>
      <c r="D2926" t="s">
        <v>12558</v>
      </c>
      <c r="E2926" t="s">
        <v>5440</v>
      </c>
      <c r="F2926" t="s">
        <v>12597</v>
      </c>
    </row>
    <row r="2927" spans="1:7">
      <c r="A2927" t="s">
        <v>9452</v>
      </c>
      <c r="C2927" t="s">
        <v>12542</v>
      </c>
      <c r="D2927" t="s">
        <v>12565</v>
      </c>
      <c r="E2927" t="s">
        <v>5437</v>
      </c>
      <c r="F2927" t="s">
        <v>12597</v>
      </c>
    </row>
    <row r="2928" spans="1:7">
      <c r="A2928" t="s">
        <v>9453</v>
      </c>
      <c r="C2928" t="s">
        <v>12547</v>
      </c>
      <c r="D2928" t="s">
        <v>12558</v>
      </c>
      <c r="E2928" t="s">
        <v>5440</v>
      </c>
      <c r="F2928" t="s">
        <v>12597</v>
      </c>
    </row>
    <row r="2929" spans="1:7">
      <c r="A2929" t="s">
        <v>9454</v>
      </c>
      <c r="C2929" t="s">
        <v>12547</v>
      </c>
      <c r="D2929" t="s">
        <v>12558</v>
      </c>
      <c r="E2929" t="s">
        <v>5440</v>
      </c>
      <c r="F2929" t="s">
        <v>12597</v>
      </c>
    </row>
    <row r="2930" spans="1:7">
      <c r="A2930" t="s">
        <v>9455</v>
      </c>
      <c r="C2930" t="s">
        <v>12547</v>
      </c>
      <c r="D2930" t="s">
        <v>12558</v>
      </c>
      <c r="E2930" t="s">
        <v>5440</v>
      </c>
      <c r="F2930" t="s">
        <v>12597</v>
      </c>
    </row>
    <row r="2931" spans="1:7">
      <c r="A2931" t="s">
        <v>9456</v>
      </c>
      <c r="B2931" t="s">
        <v>12449</v>
      </c>
      <c r="C2931" t="s">
        <v>12547</v>
      </c>
      <c r="D2931" t="s">
        <v>12581</v>
      </c>
      <c r="E2931" t="s">
        <v>5441</v>
      </c>
      <c r="F2931" t="s">
        <v>12595</v>
      </c>
      <c r="G2931" t="s">
        <v>13069</v>
      </c>
    </row>
    <row r="2932" spans="1:7">
      <c r="A2932" t="s">
        <v>9457</v>
      </c>
      <c r="C2932" t="s">
        <v>12547</v>
      </c>
      <c r="D2932" t="s">
        <v>12558</v>
      </c>
      <c r="E2932" t="s">
        <v>5440</v>
      </c>
      <c r="F2932" t="s">
        <v>12597</v>
      </c>
    </row>
    <row r="2933" spans="1:7">
      <c r="A2933" t="s">
        <v>9458</v>
      </c>
      <c r="B2933" t="s">
        <v>12423</v>
      </c>
      <c r="C2933" t="s">
        <v>12548</v>
      </c>
      <c r="D2933" t="s">
        <v>12569</v>
      </c>
      <c r="E2933" t="s">
        <v>5441</v>
      </c>
      <c r="F2933" t="s">
        <v>12596</v>
      </c>
      <c r="G2933" t="s">
        <v>13070</v>
      </c>
    </row>
    <row r="2934" spans="1:7">
      <c r="A2934" t="s">
        <v>9459</v>
      </c>
      <c r="C2934" t="s">
        <v>12543</v>
      </c>
      <c r="D2934" t="s">
        <v>12543</v>
      </c>
      <c r="E2934" t="s">
        <v>5439</v>
      </c>
      <c r="F2934" t="s">
        <v>12543</v>
      </c>
    </row>
    <row r="2935" spans="1:7">
      <c r="A2935" t="s">
        <v>9460</v>
      </c>
      <c r="B2935" t="s">
        <v>12423</v>
      </c>
      <c r="C2935" t="s">
        <v>12546</v>
      </c>
      <c r="D2935" t="s">
        <v>12575</v>
      </c>
      <c r="E2935" t="s">
        <v>5442</v>
      </c>
      <c r="F2935" t="s">
        <v>12595</v>
      </c>
      <c r="G2935" t="s">
        <v>13071</v>
      </c>
    </row>
    <row r="2936" spans="1:7">
      <c r="A2936" t="s">
        <v>9461</v>
      </c>
      <c r="B2936" t="s">
        <v>12423</v>
      </c>
      <c r="C2936" t="s">
        <v>12546</v>
      </c>
      <c r="D2936" t="s">
        <v>12575</v>
      </c>
      <c r="E2936" t="s">
        <v>5437</v>
      </c>
      <c r="F2936" t="s">
        <v>12595</v>
      </c>
      <c r="G2936" t="s">
        <v>12600</v>
      </c>
    </row>
    <row r="2937" spans="1:7">
      <c r="A2937" t="s">
        <v>9462</v>
      </c>
      <c r="B2937" t="s">
        <v>12423</v>
      </c>
      <c r="C2937" t="s">
        <v>12542</v>
      </c>
      <c r="D2937" t="s">
        <v>12550</v>
      </c>
      <c r="E2937" t="s">
        <v>5442</v>
      </c>
      <c r="F2937" t="s">
        <v>12595</v>
      </c>
      <c r="G2937" t="s">
        <v>12600</v>
      </c>
    </row>
    <row r="2938" spans="1:7">
      <c r="A2938" t="s">
        <v>9463</v>
      </c>
      <c r="B2938" t="s">
        <v>12423</v>
      </c>
      <c r="C2938" t="s">
        <v>12546</v>
      </c>
      <c r="D2938" t="s">
        <v>12575</v>
      </c>
      <c r="E2938" t="s">
        <v>5437</v>
      </c>
      <c r="F2938" t="s">
        <v>12595</v>
      </c>
      <c r="G2938" t="s">
        <v>12600</v>
      </c>
    </row>
    <row r="2939" spans="1:7">
      <c r="A2939" t="s">
        <v>9464</v>
      </c>
      <c r="C2939" t="s">
        <v>12544</v>
      </c>
      <c r="D2939" t="s">
        <v>12551</v>
      </c>
      <c r="E2939" t="s">
        <v>5440</v>
      </c>
      <c r="F2939" t="s">
        <v>12597</v>
      </c>
      <c r="G2939" t="s">
        <v>1676</v>
      </c>
    </row>
    <row r="2940" spans="1:7">
      <c r="A2940" t="s">
        <v>9465</v>
      </c>
      <c r="C2940" t="s">
        <v>12544</v>
      </c>
      <c r="D2940" t="s">
        <v>12552</v>
      </c>
      <c r="E2940" t="s">
        <v>5437</v>
      </c>
      <c r="F2940" t="s">
        <v>12595</v>
      </c>
      <c r="G2940" t="s">
        <v>13072</v>
      </c>
    </row>
    <row r="2941" spans="1:7">
      <c r="A2941" t="s">
        <v>9466</v>
      </c>
      <c r="C2941" t="s">
        <v>12544</v>
      </c>
      <c r="D2941" t="s">
        <v>12566</v>
      </c>
      <c r="E2941" t="s">
        <v>5437</v>
      </c>
      <c r="F2941" t="s">
        <v>12595</v>
      </c>
      <c r="G2941" t="s">
        <v>13073</v>
      </c>
    </row>
    <row r="2942" spans="1:7">
      <c r="A2942" t="s">
        <v>9467</v>
      </c>
      <c r="C2942" t="s">
        <v>12547</v>
      </c>
      <c r="D2942" t="s">
        <v>12558</v>
      </c>
      <c r="E2942" t="s">
        <v>5440</v>
      </c>
      <c r="F2942" t="s">
        <v>12597</v>
      </c>
    </row>
    <row r="2943" spans="1:7">
      <c r="A2943" t="s">
        <v>9468</v>
      </c>
      <c r="C2943" t="s">
        <v>12547</v>
      </c>
      <c r="D2943" t="s">
        <v>12558</v>
      </c>
      <c r="E2943" t="s">
        <v>5440</v>
      </c>
      <c r="F2943" t="s">
        <v>12597</v>
      </c>
    </row>
    <row r="2944" spans="1:7">
      <c r="A2944" t="s">
        <v>9469</v>
      </c>
      <c r="C2944" t="s">
        <v>12544</v>
      </c>
      <c r="D2944" t="s">
        <v>12566</v>
      </c>
      <c r="E2944" t="s">
        <v>5441</v>
      </c>
      <c r="F2944" t="s">
        <v>12595</v>
      </c>
      <c r="G2944" t="s">
        <v>13074</v>
      </c>
    </row>
    <row r="2945" spans="1:7">
      <c r="A2945" t="s">
        <v>9470</v>
      </c>
      <c r="C2945" t="s">
        <v>12544</v>
      </c>
      <c r="D2945" t="s">
        <v>12566</v>
      </c>
      <c r="E2945" t="s">
        <v>5440</v>
      </c>
      <c r="F2945" t="s">
        <v>12595</v>
      </c>
      <c r="G2945" t="s">
        <v>13075</v>
      </c>
    </row>
    <row r="2946" spans="1:7">
      <c r="A2946" t="s">
        <v>9471</v>
      </c>
      <c r="C2946" t="s">
        <v>12547</v>
      </c>
      <c r="D2946" t="s">
        <v>12562</v>
      </c>
      <c r="E2946" t="s">
        <v>5440</v>
      </c>
      <c r="F2946" t="s">
        <v>12597</v>
      </c>
    </row>
    <row r="2947" spans="1:7">
      <c r="A2947" t="s">
        <v>9472</v>
      </c>
      <c r="B2947" t="s">
        <v>12423</v>
      </c>
      <c r="C2947" t="s">
        <v>12547</v>
      </c>
      <c r="D2947" t="s">
        <v>12571</v>
      </c>
      <c r="E2947" t="s">
        <v>5441</v>
      </c>
      <c r="F2947" t="s">
        <v>12595</v>
      </c>
      <c r="G2947" t="s">
        <v>13076</v>
      </c>
    </row>
    <row r="2948" spans="1:7">
      <c r="A2948" t="s">
        <v>9473</v>
      </c>
      <c r="C2948" t="s">
        <v>12544</v>
      </c>
      <c r="D2948" t="s">
        <v>12552</v>
      </c>
      <c r="E2948" t="s">
        <v>5440</v>
      </c>
      <c r="F2948" t="s">
        <v>12595</v>
      </c>
      <c r="G2948" t="s">
        <v>13077</v>
      </c>
    </row>
    <row r="2949" spans="1:7">
      <c r="A2949" t="s">
        <v>9474</v>
      </c>
      <c r="C2949" t="s">
        <v>12547</v>
      </c>
      <c r="D2949" t="s">
        <v>12558</v>
      </c>
      <c r="E2949" t="s">
        <v>5440</v>
      </c>
      <c r="F2949" t="s">
        <v>12597</v>
      </c>
    </row>
    <row r="2950" spans="1:7">
      <c r="A2950" t="s">
        <v>9475</v>
      </c>
      <c r="C2950" t="s">
        <v>12547</v>
      </c>
      <c r="D2950" t="s">
        <v>12558</v>
      </c>
      <c r="E2950" t="s">
        <v>5440</v>
      </c>
      <c r="F2950" t="s">
        <v>12597</v>
      </c>
    </row>
    <row r="2951" spans="1:7">
      <c r="A2951" t="s">
        <v>9476</v>
      </c>
      <c r="C2951" t="s">
        <v>12543</v>
      </c>
      <c r="D2951" t="s">
        <v>12543</v>
      </c>
      <c r="E2951" t="s">
        <v>5439</v>
      </c>
      <c r="F2951" t="s">
        <v>12543</v>
      </c>
    </row>
    <row r="2952" spans="1:7">
      <c r="A2952" t="s">
        <v>9477</v>
      </c>
      <c r="B2952" t="s">
        <v>12423</v>
      </c>
      <c r="C2952" t="s">
        <v>12542</v>
      </c>
      <c r="D2952" t="s">
        <v>12550</v>
      </c>
      <c r="E2952" t="s">
        <v>5440</v>
      </c>
      <c r="F2952" t="s">
        <v>12596</v>
      </c>
      <c r="G2952" t="s">
        <v>1940</v>
      </c>
    </row>
    <row r="2953" spans="1:7">
      <c r="A2953" t="s">
        <v>9478</v>
      </c>
      <c r="B2953" t="s">
        <v>12427</v>
      </c>
      <c r="C2953" t="s">
        <v>12542</v>
      </c>
      <c r="D2953" t="s">
        <v>12550</v>
      </c>
      <c r="E2953" t="s">
        <v>5440</v>
      </c>
      <c r="F2953" t="s">
        <v>12596</v>
      </c>
      <c r="G2953" t="s">
        <v>1940</v>
      </c>
    </row>
    <row r="2954" spans="1:7">
      <c r="A2954" t="s">
        <v>9479</v>
      </c>
      <c r="B2954" t="s">
        <v>12423</v>
      </c>
      <c r="C2954" t="s">
        <v>12548</v>
      </c>
      <c r="D2954" t="s">
        <v>12569</v>
      </c>
      <c r="E2954" t="s">
        <v>5440</v>
      </c>
      <c r="F2954" t="s">
        <v>12595</v>
      </c>
      <c r="G2954" t="s">
        <v>1676</v>
      </c>
    </row>
    <row r="2955" spans="1:7">
      <c r="A2955" t="s">
        <v>9480</v>
      </c>
      <c r="B2955" t="s">
        <v>12423</v>
      </c>
      <c r="C2955" t="s">
        <v>12544</v>
      </c>
      <c r="D2955" t="s">
        <v>12552</v>
      </c>
      <c r="E2955" t="s">
        <v>5441</v>
      </c>
      <c r="F2955" t="s">
        <v>12596</v>
      </c>
      <c r="G2955" t="s">
        <v>1940</v>
      </c>
    </row>
    <row r="2956" spans="1:7">
      <c r="A2956" t="s">
        <v>9481</v>
      </c>
      <c r="C2956" t="s">
        <v>12543</v>
      </c>
      <c r="D2956" t="s">
        <v>12543</v>
      </c>
      <c r="E2956" t="s">
        <v>5439</v>
      </c>
      <c r="F2956" t="s">
        <v>12543</v>
      </c>
    </row>
    <row r="2957" spans="1:7">
      <c r="A2957" t="s">
        <v>9482</v>
      </c>
      <c r="B2957" t="s">
        <v>12423</v>
      </c>
      <c r="C2957" t="s">
        <v>12542</v>
      </c>
      <c r="D2957" t="s">
        <v>12565</v>
      </c>
      <c r="E2957" t="s">
        <v>5437</v>
      </c>
      <c r="F2957" t="s">
        <v>12595</v>
      </c>
      <c r="G2957" t="s">
        <v>1940</v>
      </c>
    </row>
    <row r="2958" spans="1:7">
      <c r="A2958" t="s">
        <v>9483</v>
      </c>
      <c r="B2958" t="s">
        <v>12423</v>
      </c>
      <c r="C2958" t="s">
        <v>12548</v>
      </c>
      <c r="D2958" t="s">
        <v>12560</v>
      </c>
      <c r="E2958" t="s">
        <v>5441</v>
      </c>
      <c r="F2958" t="s">
        <v>12595</v>
      </c>
      <c r="G2958" t="s">
        <v>1940</v>
      </c>
    </row>
    <row r="2959" spans="1:7">
      <c r="A2959" t="s">
        <v>9484</v>
      </c>
      <c r="B2959" t="s">
        <v>12423</v>
      </c>
      <c r="C2959" t="s">
        <v>12548</v>
      </c>
      <c r="D2959" t="s">
        <v>12560</v>
      </c>
      <c r="E2959" t="s">
        <v>5441</v>
      </c>
      <c r="F2959" t="s">
        <v>12595</v>
      </c>
      <c r="G2959" t="s">
        <v>1940</v>
      </c>
    </row>
    <row r="2960" spans="1:7">
      <c r="A2960" t="s">
        <v>9485</v>
      </c>
      <c r="B2960" t="s">
        <v>12445</v>
      </c>
      <c r="C2960" t="s">
        <v>12548</v>
      </c>
      <c r="D2960" t="s">
        <v>12569</v>
      </c>
      <c r="E2960" t="s">
        <v>5441</v>
      </c>
      <c r="F2960" t="s">
        <v>12596</v>
      </c>
      <c r="G2960" t="s">
        <v>1940</v>
      </c>
    </row>
    <row r="2961" spans="1:7">
      <c r="A2961" t="s">
        <v>9486</v>
      </c>
      <c r="B2961" t="s">
        <v>12423</v>
      </c>
      <c r="C2961" t="s">
        <v>12542</v>
      </c>
      <c r="D2961" t="s">
        <v>12550</v>
      </c>
      <c r="E2961" t="s">
        <v>5437</v>
      </c>
      <c r="F2961" t="s">
        <v>12595</v>
      </c>
      <c r="G2961" t="s">
        <v>13078</v>
      </c>
    </row>
    <row r="2962" spans="1:7">
      <c r="A2962" t="s">
        <v>9487</v>
      </c>
      <c r="C2962" t="s">
        <v>12547</v>
      </c>
      <c r="D2962" t="s">
        <v>12568</v>
      </c>
      <c r="E2962" t="s">
        <v>5440</v>
      </c>
      <c r="F2962" t="s">
        <v>12597</v>
      </c>
      <c r="G2962" t="s">
        <v>13079</v>
      </c>
    </row>
    <row r="2963" spans="1:7">
      <c r="A2963" t="s">
        <v>9488</v>
      </c>
      <c r="C2963" t="s">
        <v>12547</v>
      </c>
      <c r="D2963" t="s">
        <v>12568</v>
      </c>
      <c r="E2963" t="s">
        <v>5440</v>
      </c>
      <c r="F2963" t="s">
        <v>12595</v>
      </c>
      <c r="G2963" t="s">
        <v>12600</v>
      </c>
    </row>
    <row r="2964" spans="1:7">
      <c r="A2964" t="s">
        <v>9489</v>
      </c>
      <c r="B2964" t="s">
        <v>12425</v>
      </c>
      <c r="C2964" t="s">
        <v>12546</v>
      </c>
      <c r="D2964" t="s">
        <v>12575</v>
      </c>
      <c r="E2964" t="s">
        <v>5442</v>
      </c>
      <c r="F2964" t="s">
        <v>12595</v>
      </c>
      <c r="G2964" t="s">
        <v>13080</v>
      </c>
    </row>
    <row r="2965" spans="1:7">
      <c r="A2965" t="s">
        <v>9490</v>
      </c>
      <c r="B2965" t="s">
        <v>12423</v>
      </c>
      <c r="C2965" t="s">
        <v>12545</v>
      </c>
      <c r="D2965" t="s">
        <v>12552</v>
      </c>
      <c r="E2965" t="s">
        <v>5441</v>
      </c>
      <c r="F2965" t="s">
        <v>12596</v>
      </c>
      <c r="G2965" t="s">
        <v>1940</v>
      </c>
    </row>
    <row r="2966" spans="1:7">
      <c r="A2966" t="s">
        <v>9491</v>
      </c>
      <c r="C2966" t="s">
        <v>12544</v>
      </c>
      <c r="D2966" t="s">
        <v>12552</v>
      </c>
      <c r="E2966" t="s">
        <v>5440</v>
      </c>
      <c r="F2966" t="s">
        <v>12595</v>
      </c>
      <c r="G2966" t="s">
        <v>13081</v>
      </c>
    </row>
    <row r="2967" spans="1:7">
      <c r="A2967" t="s">
        <v>9492</v>
      </c>
      <c r="B2967" t="s">
        <v>12423</v>
      </c>
      <c r="C2967" t="s">
        <v>12546</v>
      </c>
      <c r="D2967" t="s">
        <v>12575</v>
      </c>
      <c r="E2967" t="s">
        <v>5450</v>
      </c>
      <c r="F2967" t="s">
        <v>12596</v>
      </c>
      <c r="G2967" t="s">
        <v>1940</v>
      </c>
    </row>
    <row r="2968" spans="1:7">
      <c r="A2968" t="s">
        <v>9493</v>
      </c>
      <c r="B2968" t="s">
        <v>12423</v>
      </c>
      <c r="C2968" t="s">
        <v>12548</v>
      </c>
      <c r="D2968" t="s">
        <v>12560</v>
      </c>
      <c r="E2968" t="s">
        <v>5441</v>
      </c>
      <c r="F2968" t="s">
        <v>12596</v>
      </c>
      <c r="G2968" t="s">
        <v>1940</v>
      </c>
    </row>
    <row r="2969" spans="1:7">
      <c r="A2969" t="s">
        <v>9494</v>
      </c>
      <c r="B2969" t="s">
        <v>12449</v>
      </c>
      <c r="C2969" t="s">
        <v>12547</v>
      </c>
      <c r="D2969" t="s">
        <v>12580</v>
      </c>
      <c r="E2969" t="s">
        <v>5442</v>
      </c>
      <c r="F2969" t="s">
        <v>12595</v>
      </c>
      <c r="G2969" t="s">
        <v>13082</v>
      </c>
    </row>
    <row r="2970" spans="1:7">
      <c r="A2970" t="s">
        <v>9495</v>
      </c>
      <c r="C2970" t="s">
        <v>12543</v>
      </c>
      <c r="D2970" t="s">
        <v>12543</v>
      </c>
      <c r="E2970" t="s">
        <v>5439</v>
      </c>
      <c r="F2970" t="s">
        <v>12543</v>
      </c>
    </row>
    <row r="2971" spans="1:7">
      <c r="A2971" t="s">
        <v>9496</v>
      </c>
      <c r="B2971" t="s">
        <v>12428</v>
      </c>
      <c r="C2971" t="s">
        <v>12544</v>
      </c>
      <c r="D2971" t="s">
        <v>12573</v>
      </c>
      <c r="E2971" t="s">
        <v>5437</v>
      </c>
      <c r="F2971" t="s">
        <v>12596</v>
      </c>
      <c r="G2971" t="s">
        <v>1940</v>
      </c>
    </row>
    <row r="2972" spans="1:7">
      <c r="A2972" t="s">
        <v>9497</v>
      </c>
      <c r="B2972" t="s">
        <v>12428</v>
      </c>
      <c r="C2972" t="s">
        <v>12544</v>
      </c>
      <c r="D2972" t="s">
        <v>12573</v>
      </c>
      <c r="E2972" t="s">
        <v>5437</v>
      </c>
      <c r="F2972" t="s">
        <v>12596</v>
      </c>
      <c r="G2972" t="s">
        <v>1940</v>
      </c>
    </row>
    <row r="2973" spans="1:7">
      <c r="A2973" t="s">
        <v>9498</v>
      </c>
      <c r="B2973" t="s">
        <v>12434</v>
      </c>
      <c r="C2973" t="s">
        <v>12544</v>
      </c>
      <c r="D2973" t="s">
        <v>12573</v>
      </c>
      <c r="E2973" t="s">
        <v>5437</v>
      </c>
      <c r="F2973" t="s">
        <v>12596</v>
      </c>
      <c r="G2973" t="s">
        <v>1940</v>
      </c>
    </row>
    <row r="2974" spans="1:7">
      <c r="A2974" t="s">
        <v>9499</v>
      </c>
      <c r="B2974" t="s">
        <v>12429</v>
      </c>
      <c r="C2974" t="s">
        <v>12544</v>
      </c>
      <c r="D2974" t="s">
        <v>12573</v>
      </c>
      <c r="E2974" t="s">
        <v>5437</v>
      </c>
      <c r="F2974" t="s">
        <v>12596</v>
      </c>
      <c r="G2974" t="s">
        <v>1940</v>
      </c>
    </row>
    <row r="2975" spans="1:7">
      <c r="A2975" t="s">
        <v>9500</v>
      </c>
      <c r="B2975" t="s">
        <v>12431</v>
      </c>
      <c r="C2975" t="s">
        <v>12544</v>
      </c>
      <c r="D2975" t="s">
        <v>12573</v>
      </c>
      <c r="E2975" t="s">
        <v>5437</v>
      </c>
      <c r="F2975" t="s">
        <v>12596</v>
      </c>
      <c r="G2975" t="s">
        <v>1940</v>
      </c>
    </row>
    <row r="2976" spans="1:7">
      <c r="A2976" t="s">
        <v>9501</v>
      </c>
      <c r="B2976" t="s">
        <v>12423</v>
      </c>
      <c r="C2976" t="s">
        <v>12544</v>
      </c>
      <c r="D2976" t="s">
        <v>12552</v>
      </c>
      <c r="E2976" t="s">
        <v>5441</v>
      </c>
      <c r="F2976" t="s">
        <v>12596</v>
      </c>
      <c r="G2976" t="s">
        <v>1940</v>
      </c>
    </row>
    <row r="2977" spans="1:7">
      <c r="A2977" t="s">
        <v>9502</v>
      </c>
      <c r="B2977" t="s">
        <v>12423</v>
      </c>
      <c r="C2977" t="s">
        <v>12544</v>
      </c>
      <c r="D2977" t="s">
        <v>12557</v>
      </c>
      <c r="E2977" t="s">
        <v>5441</v>
      </c>
      <c r="F2977" t="s">
        <v>12595</v>
      </c>
      <c r="G2977" t="s">
        <v>1940</v>
      </c>
    </row>
    <row r="2978" spans="1:7">
      <c r="A2978" t="s">
        <v>9503</v>
      </c>
      <c r="B2978" t="s">
        <v>12423</v>
      </c>
      <c r="C2978" t="s">
        <v>12545</v>
      </c>
      <c r="D2978" t="s">
        <v>12566</v>
      </c>
      <c r="E2978" t="s">
        <v>5441</v>
      </c>
      <c r="F2978" t="s">
        <v>12595</v>
      </c>
      <c r="G2978" t="s">
        <v>1940</v>
      </c>
    </row>
    <row r="2979" spans="1:7">
      <c r="A2979" t="s">
        <v>9504</v>
      </c>
      <c r="B2979" t="s">
        <v>12423</v>
      </c>
      <c r="C2979" t="s">
        <v>12544</v>
      </c>
      <c r="D2979" t="s">
        <v>12552</v>
      </c>
      <c r="E2979" t="s">
        <v>5440</v>
      </c>
      <c r="F2979" t="s">
        <v>12595</v>
      </c>
      <c r="G2979" t="s">
        <v>12600</v>
      </c>
    </row>
    <row r="2980" spans="1:7">
      <c r="A2980" t="s">
        <v>9505</v>
      </c>
      <c r="B2980" t="s">
        <v>12423</v>
      </c>
      <c r="C2980" t="s">
        <v>12544</v>
      </c>
      <c r="D2980" t="s">
        <v>12557</v>
      </c>
      <c r="E2980" t="s">
        <v>5440</v>
      </c>
      <c r="F2980" t="s">
        <v>12595</v>
      </c>
      <c r="G2980" t="s">
        <v>13083</v>
      </c>
    </row>
    <row r="2981" spans="1:7">
      <c r="A2981" t="s">
        <v>9506</v>
      </c>
      <c r="B2981" t="s">
        <v>12423</v>
      </c>
      <c r="C2981" t="s">
        <v>12545</v>
      </c>
      <c r="D2981" t="s">
        <v>12577</v>
      </c>
      <c r="E2981" t="s">
        <v>5437</v>
      </c>
      <c r="F2981" t="s">
        <v>12596</v>
      </c>
      <c r="G2981" t="s">
        <v>13084</v>
      </c>
    </row>
    <row r="2982" spans="1:7">
      <c r="A2982" t="s">
        <v>9507</v>
      </c>
      <c r="C2982" t="s">
        <v>12543</v>
      </c>
      <c r="D2982" t="s">
        <v>12543</v>
      </c>
      <c r="E2982" t="s">
        <v>5439</v>
      </c>
      <c r="F2982" t="s">
        <v>12543</v>
      </c>
    </row>
    <row r="2983" spans="1:7">
      <c r="A2983" t="s">
        <v>9508</v>
      </c>
      <c r="B2983" t="s">
        <v>12423</v>
      </c>
      <c r="C2983" t="s">
        <v>12545</v>
      </c>
      <c r="D2983" t="s">
        <v>12570</v>
      </c>
      <c r="E2983" t="s">
        <v>5450</v>
      </c>
      <c r="F2983" t="s">
        <v>12595</v>
      </c>
      <c r="G2983" t="s">
        <v>1940</v>
      </c>
    </row>
    <row r="2984" spans="1:7">
      <c r="A2984" t="s">
        <v>9509</v>
      </c>
      <c r="B2984" t="s">
        <v>12423</v>
      </c>
      <c r="C2984" t="s">
        <v>12545</v>
      </c>
      <c r="D2984" t="s">
        <v>12570</v>
      </c>
      <c r="E2984" t="s">
        <v>5450</v>
      </c>
      <c r="F2984" t="s">
        <v>12595</v>
      </c>
      <c r="G2984" t="s">
        <v>1940</v>
      </c>
    </row>
    <row r="2985" spans="1:7">
      <c r="A2985" t="s">
        <v>9510</v>
      </c>
      <c r="B2985" t="s">
        <v>12435</v>
      </c>
      <c r="C2985" t="s">
        <v>12545</v>
      </c>
      <c r="D2985" t="s">
        <v>12570</v>
      </c>
      <c r="E2985" t="s">
        <v>5450</v>
      </c>
      <c r="F2985" t="s">
        <v>12595</v>
      </c>
      <c r="G2985" t="s">
        <v>1940</v>
      </c>
    </row>
    <row r="2986" spans="1:7">
      <c r="A2986" t="s">
        <v>9511</v>
      </c>
      <c r="B2986" t="s">
        <v>12437</v>
      </c>
      <c r="C2986" t="s">
        <v>12545</v>
      </c>
      <c r="D2986" t="s">
        <v>12570</v>
      </c>
      <c r="E2986" t="s">
        <v>5450</v>
      </c>
      <c r="F2986" t="s">
        <v>12595</v>
      </c>
      <c r="G2986" t="s">
        <v>1940</v>
      </c>
    </row>
    <row r="2987" spans="1:7">
      <c r="A2987" t="s">
        <v>9512</v>
      </c>
      <c r="B2987" t="s">
        <v>12427</v>
      </c>
      <c r="C2987" t="s">
        <v>12545</v>
      </c>
      <c r="D2987" t="s">
        <v>12570</v>
      </c>
      <c r="E2987" t="s">
        <v>5450</v>
      </c>
      <c r="F2987" t="s">
        <v>12595</v>
      </c>
      <c r="G2987" t="s">
        <v>1940</v>
      </c>
    </row>
    <row r="2988" spans="1:7">
      <c r="A2988" t="s">
        <v>9513</v>
      </c>
      <c r="C2988" t="s">
        <v>12543</v>
      </c>
      <c r="D2988" t="s">
        <v>12543</v>
      </c>
      <c r="E2988" t="s">
        <v>5439</v>
      </c>
      <c r="F2988" t="s">
        <v>12543</v>
      </c>
    </row>
    <row r="2989" spans="1:7">
      <c r="A2989" t="s">
        <v>9514</v>
      </c>
      <c r="B2989" t="s">
        <v>12428</v>
      </c>
      <c r="C2989" t="s">
        <v>12545</v>
      </c>
      <c r="D2989" t="s">
        <v>12564</v>
      </c>
      <c r="E2989" t="s">
        <v>5441</v>
      </c>
      <c r="F2989" t="s">
        <v>12596</v>
      </c>
      <c r="G2989" t="s">
        <v>1940</v>
      </c>
    </row>
    <row r="2990" spans="1:7">
      <c r="A2990" t="s">
        <v>9515</v>
      </c>
      <c r="B2990" t="s">
        <v>12423</v>
      </c>
      <c r="C2990" t="s">
        <v>12545</v>
      </c>
      <c r="D2990" t="s">
        <v>12564</v>
      </c>
      <c r="E2990" t="s">
        <v>5440</v>
      </c>
      <c r="F2990" t="s">
        <v>12596</v>
      </c>
      <c r="G2990" t="s">
        <v>1940</v>
      </c>
    </row>
    <row r="2991" spans="1:7">
      <c r="A2991" t="s">
        <v>9516</v>
      </c>
      <c r="B2991" t="s">
        <v>12423</v>
      </c>
      <c r="C2991" t="s">
        <v>12544</v>
      </c>
      <c r="D2991" t="s">
        <v>12564</v>
      </c>
      <c r="E2991" t="s">
        <v>5440</v>
      </c>
      <c r="F2991" t="s">
        <v>12596</v>
      </c>
      <c r="G2991" t="s">
        <v>1940</v>
      </c>
    </row>
    <row r="2992" spans="1:7">
      <c r="A2992" t="s">
        <v>9517</v>
      </c>
      <c r="B2992" t="s">
        <v>12450</v>
      </c>
      <c r="C2992" t="s">
        <v>12544</v>
      </c>
      <c r="D2992" t="s">
        <v>12564</v>
      </c>
      <c r="E2992" t="s">
        <v>5440</v>
      </c>
      <c r="F2992" t="s">
        <v>12596</v>
      </c>
      <c r="G2992" t="s">
        <v>1940</v>
      </c>
    </row>
    <row r="2993" spans="1:7">
      <c r="A2993" t="s">
        <v>9518</v>
      </c>
      <c r="B2993" t="s">
        <v>12435</v>
      </c>
      <c r="C2993" t="s">
        <v>12545</v>
      </c>
      <c r="D2993" t="s">
        <v>12564</v>
      </c>
      <c r="E2993" t="s">
        <v>5440</v>
      </c>
      <c r="F2993" t="s">
        <v>12596</v>
      </c>
      <c r="G2993" t="s">
        <v>1940</v>
      </c>
    </row>
    <row r="2994" spans="1:7">
      <c r="A2994" t="s">
        <v>9519</v>
      </c>
      <c r="B2994" t="s">
        <v>12436</v>
      </c>
      <c r="C2994" t="s">
        <v>12545</v>
      </c>
      <c r="D2994" t="s">
        <v>12564</v>
      </c>
      <c r="E2994" t="s">
        <v>5440</v>
      </c>
      <c r="F2994" t="s">
        <v>12596</v>
      </c>
      <c r="G2994" t="s">
        <v>1940</v>
      </c>
    </row>
    <row r="2995" spans="1:7">
      <c r="A2995" t="s">
        <v>9520</v>
      </c>
      <c r="B2995" t="s">
        <v>12424</v>
      </c>
      <c r="C2995" t="s">
        <v>12545</v>
      </c>
      <c r="D2995" t="s">
        <v>12564</v>
      </c>
      <c r="E2995" t="s">
        <v>5440</v>
      </c>
      <c r="F2995" t="s">
        <v>12596</v>
      </c>
      <c r="G2995" t="s">
        <v>1940</v>
      </c>
    </row>
    <row r="2996" spans="1:7">
      <c r="A2996" t="s">
        <v>9521</v>
      </c>
      <c r="B2996" t="s">
        <v>12437</v>
      </c>
      <c r="C2996" t="s">
        <v>12544</v>
      </c>
      <c r="D2996" t="s">
        <v>12564</v>
      </c>
      <c r="E2996" t="s">
        <v>5440</v>
      </c>
      <c r="F2996" t="s">
        <v>12596</v>
      </c>
      <c r="G2996" t="s">
        <v>1940</v>
      </c>
    </row>
    <row r="2997" spans="1:7">
      <c r="A2997" t="s">
        <v>9522</v>
      </c>
      <c r="B2997" t="s">
        <v>12427</v>
      </c>
      <c r="C2997" t="s">
        <v>12545</v>
      </c>
      <c r="D2997" t="s">
        <v>12564</v>
      </c>
      <c r="E2997" t="s">
        <v>5440</v>
      </c>
      <c r="F2997" t="s">
        <v>12596</v>
      </c>
      <c r="G2997" t="s">
        <v>1940</v>
      </c>
    </row>
    <row r="2998" spans="1:7">
      <c r="A2998" t="s">
        <v>9523</v>
      </c>
      <c r="C2998" t="s">
        <v>12544</v>
      </c>
      <c r="D2998" t="s">
        <v>12552</v>
      </c>
      <c r="E2998" t="s">
        <v>5440</v>
      </c>
      <c r="F2998" t="s">
        <v>12595</v>
      </c>
      <c r="G2998" t="s">
        <v>12600</v>
      </c>
    </row>
    <row r="2999" spans="1:7">
      <c r="A2999" t="s">
        <v>9524</v>
      </c>
      <c r="C2999" t="s">
        <v>12544</v>
      </c>
      <c r="D2999" t="s">
        <v>12564</v>
      </c>
      <c r="E2999" t="s">
        <v>5440</v>
      </c>
      <c r="F2999" t="s">
        <v>12596</v>
      </c>
      <c r="G2999" t="s">
        <v>1884</v>
      </c>
    </row>
    <row r="3000" spans="1:7">
      <c r="A3000" t="s">
        <v>9525</v>
      </c>
      <c r="B3000" t="s">
        <v>12423</v>
      </c>
      <c r="C3000" t="s">
        <v>12545</v>
      </c>
      <c r="D3000" t="s">
        <v>12564</v>
      </c>
      <c r="E3000" t="s">
        <v>5441</v>
      </c>
      <c r="F3000" t="s">
        <v>12596</v>
      </c>
      <c r="G3000" t="s">
        <v>1940</v>
      </c>
    </row>
    <row r="3001" spans="1:7">
      <c r="A3001" t="s">
        <v>9526</v>
      </c>
      <c r="B3001" t="s">
        <v>12423</v>
      </c>
      <c r="C3001" t="s">
        <v>12544</v>
      </c>
      <c r="D3001" t="s">
        <v>12551</v>
      </c>
      <c r="E3001" t="s">
        <v>5440</v>
      </c>
      <c r="F3001" t="s">
        <v>12595</v>
      </c>
      <c r="G3001" t="s">
        <v>1940</v>
      </c>
    </row>
    <row r="3002" spans="1:7">
      <c r="A3002" t="s">
        <v>9527</v>
      </c>
      <c r="C3002" t="s">
        <v>12543</v>
      </c>
      <c r="D3002" t="s">
        <v>12543</v>
      </c>
      <c r="E3002" t="s">
        <v>5439</v>
      </c>
      <c r="F3002" t="s">
        <v>12543</v>
      </c>
    </row>
    <row r="3003" spans="1:7">
      <c r="A3003" t="s">
        <v>9528</v>
      </c>
      <c r="B3003" t="s">
        <v>12423</v>
      </c>
      <c r="C3003" t="s">
        <v>12545</v>
      </c>
      <c r="D3003" t="s">
        <v>12570</v>
      </c>
      <c r="E3003" t="s">
        <v>5441</v>
      </c>
      <c r="F3003" t="s">
        <v>12596</v>
      </c>
      <c r="G3003" t="s">
        <v>12662</v>
      </c>
    </row>
    <row r="3004" spans="1:7">
      <c r="A3004" t="s">
        <v>9529</v>
      </c>
      <c r="B3004" t="s">
        <v>12423</v>
      </c>
      <c r="C3004" t="s">
        <v>12545</v>
      </c>
      <c r="D3004" t="s">
        <v>12550</v>
      </c>
      <c r="E3004" t="s">
        <v>5441</v>
      </c>
      <c r="F3004" t="s">
        <v>12596</v>
      </c>
      <c r="G3004" t="s">
        <v>1667</v>
      </c>
    </row>
    <row r="3005" spans="1:7">
      <c r="A3005" t="s">
        <v>9530</v>
      </c>
      <c r="B3005" t="s">
        <v>12423</v>
      </c>
      <c r="C3005" t="s">
        <v>12548</v>
      </c>
      <c r="D3005" t="s">
        <v>12569</v>
      </c>
      <c r="E3005" t="s">
        <v>5437</v>
      </c>
      <c r="F3005" t="s">
        <v>12594</v>
      </c>
      <c r="G3005" t="s">
        <v>1940</v>
      </c>
    </row>
    <row r="3006" spans="1:7">
      <c r="A3006" t="s">
        <v>9531</v>
      </c>
      <c r="B3006" t="s">
        <v>12436</v>
      </c>
      <c r="C3006" t="s">
        <v>12546</v>
      </c>
      <c r="D3006" t="s">
        <v>12556</v>
      </c>
      <c r="E3006" t="s">
        <v>5437</v>
      </c>
      <c r="F3006" t="s">
        <v>12596</v>
      </c>
      <c r="G3006" t="s">
        <v>1940</v>
      </c>
    </row>
    <row r="3007" spans="1:7">
      <c r="A3007" t="s">
        <v>9532</v>
      </c>
      <c r="B3007" t="s">
        <v>12423</v>
      </c>
      <c r="C3007" t="s">
        <v>12542</v>
      </c>
      <c r="D3007" t="s">
        <v>12565</v>
      </c>
      <c r="E3007" t="s">
        <v>5441</v>
      </c>
      <c r="F3007" t="s">
        <v>12596</v>
      </c>
      <c r="G3007" t="s">
        <v>1667</v>
      </c>
    </row>
    <row r="3008" spans="1:7">
      <c r="A3008" t="s">
        <v>9533</v>
      </c>
      <c r="C3008" t="s">
        <v>12547</v>
      </c>
      <c r="D3008" t="s">
        <v>12558</v>
      </c>
      <c r="E3008" t="s">
        <v>5440</v>
      </c>
      <c r="F3008" t="s">
        <v>12597</v>
      </c>
      <c r="G3008" t="s">
        <v>12600</v>
      </c>
    </row>
    <row r="3009" spans="1:7">
      <c r="A3009" t="s">
        <v>9534</v>
      </c>
      <c r="C3009" t="s">
        <v>12542</v>
      </c>
      <c r="D3009" t="s">
        <v>12550</v>
      </c>
      <c r="E3009" t="s">
        <v>5450</v>
      </c>
      <c r="F3009" t="s">
        <v>12596</v>
      </c>
      <c r="G3009" t="s">
        <v>1884</v>
      </c>
    </row>
    <row r="3010" spans="1:7">
      <c r="A3010" t="s">
        <v>9535</v>
      </c>
      <c r="B3010" t="s">
        <v>12423</v>
      </c>
      <c r="C3010" t="s">
        <v>12547</v>
      </c>
      <c r="D3010" t="s">
        <v>12571</v>
      </c>
      <c r="E3010" t="s">
        <v>5441</v>
      </c>
      <c r="F3010" t="s">
        <v>12595</v>
      </c>
      <c r="G3010" t="s">
        <v>12662</v>
      </c>
    </row>
    <row r="3011" spans="1:7">
      <c r="A3011" t="s">
        <v>9536</v>
      </c>
      <c r="C3011" t="s">
        <v>12543</v>
      </c>
      <c r="D3011" t="s">
        <v>12543</v>
      </c>
      <c r="E3011" t="s">
        <v>5439</v>
      </c>
      <c r="F3011" t="s">
        <v>12543</v>
      </c>
    </row>
    <row r="3012" spans="1:7">
      <c r="A3012" t="s">
        <v>9537</v>
      </c>
      <c r="B3012" t="s">
        <v>12423</v>
      </c>
      <c r="C3012" t="s">
        <v>12542</v>
      </c>
      <c r="D3012" t="s">
        <v>12550</v>
      </c>
      <c r="E3012" t="s">
        <v>5441</v>
      </c>
      <c r="F3012" t="s">
        <v>12595</v>
      </c>
      <c r="G3012" t="s">
        <v>13085</v>
      </c>
    </row>
    <row r="3013" spans="1:7">
      <c r="A3013" t="s">
        <v>9538</v>
      </c>
      <c r="B3013" t="s">
        <v>12427</v>
      </c>
      <c r="C3013" t="s">
        <v>12542</v>
      </c>
      <c r="D3013" t="s">
        <v>12550</v>
      </c>
      <c r="E3013" t="s">
        <v>5441</v>
      </c>
      <c r="F3013" t="s">
        <v>12595</v>
      </c>
      <c r="G3013" t="s">
        <v>1940</v>
      </c>
    </row>
    <row r="3014" spans="1:7">
      <c r="A3014" t="s">
        <v>9539</v>
      </c>
      <c r="B3014" t="s">
        <v>12423</v>
      </c>
      <c r="C3014" t="s">
        <v>12545</v>
      </c>
      <c r="D3014" t="s">
        <v>12566</v>
      </c>
      <c r="E3014" t="s">
        <v>5441</v>
      </c>
      <c r="F3014" t="s">
        <v>12595</v>
      </c>
      <c r="G3014" t="s">
        <v>1940</v>
      </c>
    </row>
    <row r="3015" spans="1:7">
      <c r="A3015" t="s">
        <v>9540</v>
      </c>
      <c r="C3015" t="s">
        <v>12544</v>
      </c>
      <c r="D3015" t="s">
        <v>12552</v>
      </c>
      <c r="E3015" t="s">
        <v>5440</v>
      </c>
      <c r="F3015" t="s">
        <v>12595</v>
      </c>
      <c r="G3015" t="s">
        <v>12861</v>
      </c>
    </row>
    <row r="3016" spans="1:7">
      <c r="A3016" t="s">
        <v>9541</v>
      </c>
      <c r="C3016" t="s">
        <v>12548</v>
      </c>
      <c r="D3016" t="s">
        <v>12569</v>
      </c>
      <c r="E3016" t="s">
        <v>5450</v>
      </c>
      <c r="F3016" t="s">
        <v>12596</v>
      </c>
      <c r="G3016" t="s">
        <v>12600</v>
      </c>
    </row>
    <row r="3017" spans="1:7">
      <c r="A3017" t="s">
        <v>9542</v>
      </c>
      <c r="B3017" t="s">
        <v>12423</v>
      </c>
      <c r="C3017" t="s">
        <v>12547</v>
      </c>
      <c r="D3017" t="s">
        <v>12568</v>
      </c>
      <c r="E3017" t="s">
        <v>5450</v>
      </c>
      <c r="F3017" t="s">
        <v>12594</v>
      </c>
      <c r="G3017" t="s">
        <v>1900</v>
      </c>
    </row>
    <row r="3018" spans="1:7">
      <c r="A3018" t="s">
        <v>9543</v>
      </c>
      <c r="B3018" t="s">
        <v>12423</v>
      </c>
      <c r="C3018" t="s">
        <v>12544</v>
      </c>
      <c r="D3018" t="s">
        <v>12552</v>
      </c>
      <c r="E3018" t="s">
        <v>5440</v>
      </c>
      <c r="F3018" t="s">
        <v>12595</v>
      </c>
      <c r="G3018" t="s">
        <v>13086</v>
      </c>
    </row>
    <row r="3019" spans="1:7">
      <c r="A3019" t="s">
        <v>9544</v>
      </c>
      <c r="C3019" t="s">
        <v>12542</v>
      </c>
      <c r="D3019" t="s">
        <v>12565</v>
      </c>
      <c r="E3019" t="s">
        <v>5440</v>
      </c>
      <c r="F3019" t="s">
        <v>12595</v>
      </c>
      <c r="G3019" t="s">
        <v>13087</v>
      </c>
    </row>
    <row r="3020" spans="1:7">
      <c r="A3020" t="s">
        <v>9545</v>
      </c>
      <c r="B3020" t="s">
        <v>12423</v>
      </c>
      <c r="C3020" t="s">
        <v>12544</v>
      </c>
      <c r="D3020" t="s">
        <v>12564</v>
      </c>
      <c r="E3020" t="s">
        <v>5441</v>
      </c>
      <c r="F3020" t="s">
        <v>12596</v>
      </c>
      <c r="G3020" t="s">
        <v>1940</v>
      </c>
    </row>
    <row r="3021" spans="1:7">
      <c r="A3021" t="s">
        <v>9546</v>
      </c>
      <c r="C3021" t="s">
        <v>12543</v>
      </c>
      <c r="D3021" t="s">
        <v>12543</v>
      </c>
      <c r="E3021" t="s">
        <v>5439</v>
      </c>
      <c r="F3021" t="s">
        <v>12543</v>
      </c>
    </row>
    <row r="3022" spans="1:7">
      <c r="A3022" t="s">
        <v>9547</v>
      </c>
      <c r="B3022" t="s">
        <v>12423</v>
      </c>
      <c r="C3022" t="s">
        <v>12546</v>
      </c>
      <c r="D3022" t="s">
        <v>12555</v>
      </c>
      <c r="E3022" t="s">
        <v>5441</v>
      </c>
      <c r="F3022" t="s">
        <v>12596</v>
      </c>
      <c r="G3022" t="s">
        <v>1940</v>
      </c>
    </row>
    <row r="3023" spans="1:7">
      <c r="A3023" t="s">
        <v>9548</v>
      </c>
      <c r="B3023" t="s">
        <v>12423</v>
      </c>
      <c r="C3023" t="s">
        <v>12546</v>
      </c>
      <c r="D3023" t="s">
        <v>12575</v>
      </c>
      <c r="E3023" t="s">
        <v>5441</v>
      </c>
      <c r="F3023" t="s">
        <v>12596</v>
      </c>
      <c r="G3023" t="s">
        <v>1940</v>
      </c>
    </row>
    <row r="3024" spans="1:7">
      <c r="A3024" t="s">
        <v>9549</v>
      </c>
      <c r="B3024" t="s">
        <v>12423</v>
      </c>
      <c r="C3024" t="s">
        <v>12545</v>
      </c>
      <c r="D3024" t="s">
        <v>12554</v>
      </c>
      <c r="E3024" t="s">
        <v>5442</v>
      </c>
      <c r="F3024" t="s">
        <v>12596</v>
      </c>
      <c r="G3024" t="s">
        <v>1940</v>
      </c>
    </row>
    <row r="3025" spans="1:7">
      <c r="A3025" t="s">
        <v>9550</v>
      </c>
      <c r="C3025" t="s">
        <v>12543</v>
      </c>
      <c r="D3025" t="s">
        <v>12543</v>
      </c>
      <c r="E3025" t="s">
        <v>5439</v>
      </c>
      <c r="F3025" t="s">
        <v>12543</v>
      </c>
    </row>
    <row r="3026" spans="1:7">
      <c r="A3026" t="s">
        <v>9551</v>
      </c>
      <c r="B3026" t="s">
        <v>12423</v>
      </c>
      <c r="C3026" t="s">
        <v>12546</v>
      </c>
      <c r="D3026" t="s">
        <v>12555</v>
      </c>
      <c r="E3026" t="s">
        <v>5441</v>
      </c>
      <c r="F3026" t="s">
        <v>12596</v>
      </c>
      <c r="G3026" t="s">
        <v>1940</v>
      </c>
    </row>
    <row r="3027" spans="1:7">
      <c r="A3027" t="s">
        <v>9552</v>
      </c>
      <c r="B3027" t="s">
        <v>12423</v>
      </c>
      <c r="C3027" t="s">
        <v>12545</v>
      </c>
      <c r="D3027" t="s">
        <v>12555</v>
      </c>
      <c r="E3027" t="s">
        <v>5441</v>
      </c>
      <c r="F3027" t="s">
        <v>12596</v>
      </c>
      <c r="G3027" t="s">
        <v>1940</v>
      </c>
    </row>
    <row r="3028" spans="1:7">
      <c r="A3028" t="s">
        <v>9553</v>
      </c>
      <c r="B3028" t="s">
        <v>12423</v>
      </c>
      <c r="C3028" t="s">
        <v>12542</v>
      </c>
      <c r="D3028" t="s">
        <v>12565</v>
      </c>
      <c r="E3028" t="s">
        <v>5441</v>
      </c>
      <c r="F3028" t="s">
        <v>12596</v>
      </c>
      <c r="G3028" t="s">
        <v>1940</v>
      </c>
    </row>
    <row r="3029" spans="1:7">
      <c r="A3029" t="s">
        <v>9554</v>
      </c>
      <c r="C3029" t="s">
        <v>12543</v>
      </c>
      <c r="D3029" t="s">
        <v>12543</v>
      </c>
      <c r="E3029" t="s">
        <v>5439</v>
      </c>
      <c r="F3029" t="s">
        <v>12543</v>
      </c>
    </row>
    <row r="3030" spans="1:7">
      <c r="A3030" t="s">
        <v>9555</v>
      </c>
      <c r="B3030" t="s">
        <v>12423</v>
      </c>
      <c r="C3030" t="s">
        <v>12545</v>
      </c>
      <c r="D3030" t="s">
        <v>12575</v>
      </c>
      <c r="E3030" t="s">
        <v>5441</v>
      </c>
      <c r="F3030" t="s">
        <v>12595</v>
      </c>
      <c r="G3030" t="s">
        <v>1900</v>
      </c>
    </row>
    <row r="3031" spans="1:7">
      <c r="A3031" t="s">
        <v>9556</v>
      </c>
      <c r="B3031" t="s">
        <v>12423</v>
      </c>
      <c r="C3031" t="s">
        <v>12546</v>
      </c>
      <c r="D3031" t="s">
        <v>12575</v>
      </c>
      <c r="E3031" t="s">
        <v>5441</v>
      </c>
      <c r="F3031" t="s">
        <v>12595</v>
      </c>
      <c r="G3031" t="s">
        <v>12600</v>
      </c>
    </row>
    <row r="3032" spans="1:7">
      <c r="A3032" t="s">
        <v>9557</v>
      </c>
      <c r="B3032" t="s">
        <v>12423</v>
      </c>
      <c r="C3032" t="s">
        <v>12542</v>
      </c>
      <c r="D3032" t="s">
        <v>12550</v>
      </c>
      <c r="E3032" t="s">
        <v>5441</v>
      </c>
      <c r="F3032" t="s">
        <v>12595</v>
      </c>
      <c r="G3032" t="s">
        <v>12600</v>
      </c>
    </row>
    <row r="3033" spans="1:7">
      <c r="A3033" t="s">
        <v>9558</v>
      </c>
      <c r="B3033" t="s">
        <v>12423</v>
      </c>
      <c r="C3033" t="s">
        <v>12548</v>
      </c>
      <c r="D3033" t="s">
        <v>12569</v>
      </c>
      <c r="E3033" t="s">
        <v>5441</v>
      </c>
      <c r="F3033" t="s">
        <v>12596</v>
      </c>
      <c r="G3033" t="s">
        <v>12600</v>
      </c>
    </row>
    <row r="3034" spans="1:7">
      <c r="A3034" t="s">
        <v>9559</v>
      </c>
      <c r="C3034" t="s">
        <v>12543</v>
      </c>
      <c r="D3034" t="s">
        <v>12543</v>
      </c>
      <c r="E3034" t="s">
        <v>5439</v>
      </c>
      <c r="F3034" t="s">
        <v>12543</v>
      </c>
    </row>
    <row r="3035" spans="1:7">
      <c r="A3035" t="s">
        <v>9560</v>
      </c>
      <c r="B3035" t="s">
        <v>12423</v>
      </c>
      <c r="C3035" t="s">
        <v>12548</v>
      </c>
      <c r="D3035" t="s">
        <v>12569</v>
      </c>
      <c r="E3035" t="s">
        <v>5441</v>
      </c>
      <c r="F3035" t="s">
        <v>12596</v>
      </c>
      <c r="G3035" t="s">
        <v>1940</v>
      </c>
    </row>
    <row r="3036" spans="1:7">
      <c r="A3036" t="s">
        <v>9561</v>
      </c>
      <c r="B3036" t="s">
        <v>12435</v>
      </c>
      <c r="C3036" t="s">
        <v>12548</v>
      </c>
      <c r="D3036" t="s">
        <v>12569</v>
      </c>
      <c r="E3036" t="s">
        <v>5441</v>
      </c>
      <c r="F3036" t="s">
        <v>12596</v>
      </c>
      <c r="G3036" t="s">
        <v>1940</v>
      </c>
    </row>
    <row r="3037" spans="1:7">
      <c r="A3037" t="s">
        <v>9562</v>
      </c>
      <c r="B3037" t="s">
        <v>12424</v>
      </c>
      <c r="C3037" t="s">
        <v>12548</v>
      </c>
      <c r="D3037" t="s">
        <v>12569</v>
      </c>
      <c r="E3037" t="s">
        <v>5441</v>
      </c>
      <c r="F3037" t="s">
        <v>12596</v>
      </c>
      <c r="G3037" t="s">
        <v>1940</v>
      </c>
    </row>
    <row r="3038" spans="1:7">
      <c r="A3038" t="s">
        <v>9563</v>
      </c>
      <c r="B3038" t="s">
        <v>12437</v>
      </c>
      <c r="C3038" t="s">
        <v>12548</v>
      </c>
      <c r="D3038" t="s">
        <v>12569</v>
      </c>
      <c r="E3038" t="s">
        <v>5441</v>
      </c>
      <c r="F3038" t="s">
        <v>12596</v>
      </c>
      <c r="G3038" t="s">
        <v>1940</v>
      </c>
    </row>
    <row r="3039" spans="1:7">
      <c r="A3039" t="s">
        <v>9564</v>
      </c>
      <c r="B3039" t="s">
        <v>12427</v>
      </c>
      <c r="C3039" t="s">
        <v>12548</v>
      </c>
      <c r="D3039" t="s">
        <v>12569</v>
      </c>
      <c r="E3039" t="s">
        <v>5441</v>
      </c>
      <c r="F3039" t="s">
        <v>12596</v>
      </c>
      <c r="G3039" t="s">
        <v>1940</v>
      </c>
    </row>
    <row r="3040" spans="1:7">
      <c r="A3040" t="s">
        <v>9565</v>
      </c>
      <c r="B3040" t="s">
        <v>12426</v>
      </c>
      <c r="C3040" t="s">
        <v>12545</v>
      </c>
      <c r="D3040" t="s">
        <v>12565</v>
      </c>
      <c r="E3040" t="s">
        <v>5441</v>
      </c>
      <c r="F3040" t="s">
        <v>12596</v>
      </c>
      <c r="G3040" t="s">
        <v>1940</v>
      </c>
    </row>
    <row r="3041" spans="1:7">
      <c r="A3041" t="s">
        <v>9566</v>
      </c>
      <c r="B3041" t="s">
        <v>12423</v>
      </c>
      <c r="C3041" t="s">
        <v>12545</v>
      </c>
      <c r="D3041" t="s">
        <v>12576</v>
      </c>
      <c r="E3041" t="s">
        <v>5441</v>
      </c>
      <c r="F3041" t="s">
        <v>12596</v>
      </c>
      <c r="G3041" t="s">
        <v>1940</v>
      </c>
    </row>
    <row r="3042" spans="1:7">
      <c r="A3042" t="s">
        <v>9567</v>
      </c>
      <c r="B3042" t="s">
        <v>12423</v>
      </c>
      <c r="C3042" t="s">
        <v>12544</v>
      </c>
      <c r="D3042" t="s">
        <v>12552</v>
      </c>
      <c r="E3042" t="s">
        <v>5441</v>
      </c>
      <c r="F3042" t="s">
        <v>12596</v>
      </c>
      <c r="G3042" t="s">
        <v>13088</v>
      </c>
    </row>
    <row r="3043" spans="1:7">
      <c r="A3043" t="s">
        <v>9568</v>
      </c>
      <c r="B3043" t="s">
        <v>12423</v>
      </c>
      <c r="C3043" t="s">
        <v>12544</v>
      </c>
      <c r="D3043" t="s">
        <v>12552</v>
      </c>
      <c r="E3043" t="s">
        <v>5441</v>
      </c>
      <c r="F3043" t="s">
        <v>12595</v>
      </c>
      <c r="G3043" t="s">
        <v>13089</v>
      </c>
    </row>
    <row r="3044" spans="1:7">
      <c r="A3044" t="s">
        <v>9569</v>
      </c>
      <c r="B3044" t="s">
        <v>12423</v>
      </c>
      <c r="C3044" t="s">
        <v>12544</v>
      </c>
      <c r="D3044" t="s">
        <v>12557</v>
      </c>
      <c r="E3044" t="s">
        <v>5440</v>
      </c>
      <c r="F3044" t="s">
        <v>12595</v>
      </c>
      <c r="G3044" t="s">
        <v>1940</v>
      </c>
    </row>
    <row r="3045" spans="1:7">
      <c r="A3045" t="s">
        <v>9570</v>
      </c>
      <c r="C3045" t="s">
        <v>12544</v>
      </c>
      <c r="D3045" t="s">
        <v>12557</v>
      </c>
      <c r="E3045" t="s">
        <v>5440</v>
      </c>
      <c r="F3045" t="s">
        <v>12595</v>
      </c>
      <c r="G3045" t="s">
        <v>1667</v>
      </c>
    </row>
    <row r="3046" spans="1:7">
      <c r="A3046" t="s">
        <v>9571</v>
      </c>
      <c r="C3046" t="s">
        <v>12544</v>
      </c>
      <c r="D3046" t="s">
        <v>12552</v>
      </c>
      <c r="E3046" t="s">
        <v>5440</v>
      </c>
      <c r="F3046" t="s">
        <v>12595</v>
      </c>
      <c r="G3046" t="s">
        <v>13090</v>
      </c>
    </row>
    <row r="3047" spans="1:7">
      <c r="A3047" t="s">
        <v>9572</v>
      </c>
      <c r="B3047" t="s">
        <v>12423</v>
      </c>
      <c r="C3047" t="s">
        <v>12545</v>
      </c>
      <c r="D3047" t="s">
        <v>12552</v>
      </c>
      <c r="E3047" t="s">
        <v>5441</v>
      </c>
      <c r="F3047" t="s">
        <v>12596</v>
      </c>
      <c r="G3047" t="s">
        <v>1940</v>
      </c>
    </row>
    <row r="3048" spans="1:7">
      <c r="A3048" t="s">
        <v>9573</v>
      </c>
      <c r="B3048" t="s">
        <v>12423</v>
      </c>
      <c r="C3048" t="s">
        <v>12542</v>
      </c>
      <c r="D3048" t="s">
        <v>12550</v>
      </c>
      <c r="E3048" t="s">
        <v>5442</v>
      </c>
      <c r="F3048" t="s">
        <v>12594</v>
      </c>
      <c r="G3048" t="s">
        <v>13091</v>
      </c>
    </row>
    <row r="3049" spans="1:7">
      <c r="A3049" t="s">
        <v>9574</v>
      </c>
      <c r="B3049" t="s">
        <v>12423</v>
      </c>
      <c r="C3049" t="s">
        <v>12546</v>
      </c>
      <c r="D3049" t="s">
        <v>12555</v>
      </c>
      <c r="E3049" t="s">
        <v>5437</v>
      </c>
      <c r="F3049" t="s">
        <v>12595</v>
      </c>
      <c r="G3049" t="s">
        <v>1940</v>
      </c>
    </row>
    <row r="3050" spans="1:7">
      <c r="A3050" t="s">
        <v>9575</v>
      </c>
      <c r="C3050" t="s">
        <v>12544</v>
      </c>
      <c r="D3050" t="s">
        <v>12567</v>
      </c>
      <c r="E3050" t="s">
        <v>5437</v>
      </c>
      <c r="F3050" t="s">
        <v>12595</v>
      </c>
      <c r="G3050" t="s">
        <v>1706</v>
      </c>
    </row>
    <row r="3051" spans="1:7">
      <c r="A3051" t="s">
        <v>9576</v>
      </c>
      <c r="C3051" t="s">
        <v>12547</v>
      </c>
      <c r="D3051" t="s">
        <v>12581</v>
      </c>
      <c r="E3051" t="s">
        <v>5450</v>
      </c>
      <c r="F3051" t="s">
        <v>12595</v>
      </c>
      <c r="G3051" t="s">
        <v>13092</v>
      </c>
    </row>
    <row r="3052" spans="1:7">
      <c r="A3052" t="s">
        <v>9577</v>
      </c>
      <c r="B3052" t="s">
        <v>12423</v>
      </c>
      <c r="C3052" t="s">
        <v>12542</v>
      </c>
      <c r="D3052" t="s">
        <v>12565</v>
      </c>
      <c r="E3052" t="s">
        <v>5441</v>
      </c>
      <c r="F3052" t="s">
        <v>12595</v>
      </c>
      <c r="G3052" t="s">
        <v>1667</v>
      </c>
    </row>
    <row r="3053" spans="1:7">
      <c r="A3053" t="s">
        <v>9578</v>
      </c>
      <c r="C3053" t="s">
        <v>12544</v>
      </c>
      <c r="D3053" t="s">
        <v>12551</v>
      </c>
      <c r="E3053" t="s">
        <v>5440</v>
      </c>
      <c r="F3053" t="s">
        <v>12595</v>
      </c>
      <c r="G3053" t="s">
        <v>13093</v>
      </c>
    </row>
    <row r="3054" spans="1:7">
      <c r="A3054" t="s">
        <v>9579</v>
      </c>
      <c r="C3054" t="s">
        <v>12544</v>
      </c>
      <c r="D3054" t="s">
        <v>12551</v>
      </c>
      <c r="E3054" t="s">
        <v>5440</v>
      </c>
      <c r="F3054" t="s">
        <v>12595</v>
      </c>
      <c r="G3054" t="s">
        <v>13094</v>
      </c>
    </row>
    <row r="3055" spans="1:7">
      <c r="A3055" t="s">
        <v>9580</v>
      </c>
      <c r="C3055" t="s">
        <v>12544</v>
      </c>
      <c r="D3055" t="s">
        <v>12551</v>
      </c>
      <c r="E3055" t="s">
        <v>5440</v>
      </c>
      <c r="F3055" t="s">
        <v>12595</v>
      </c>
      <c r="G3055" t="s">
        <v>13095</v>
      </c>
    </row>
    <row r="3056" spans="1:7">
      <c r="A3056" t="s">
        <v>9581</v>
      </c>
      <c r="C3056" t="s">
        <v>12544</v>
      </c>
      <c r="D3056" t="s">
        <v>12551</v>
      </c>
      <c r="E3056" t="s">
        <v>5440</v>
      </c>
      <c r="F3056" t="s">
        <v>12595</v>
      </c>
      <c r="G3056" t="s">
        <v>13096</v>
      </c>
    </row>
    <row r="3057" spans="1:7">
      <c r="A3057" t="s">
        <v>9582</v>
      </c>
      <c r="C3057" t="s">
        <v>12544</v>
      </c>
      <c r="D3057" t="s">
        <v>12551</v>
      </c>
      <c r="E3057" t="s">
        <v>5440</v>
      </c>
      <c r="F3057" t="s">
        <v>12595</v>
      </c>
      <c r="G3057" t="s">
        <v>13097</v>
      </c>
    </row>
    <row r="3058" spans="1:7">
      <c r="A3058" t="s">
        <v>9583</v>
      </c>
      <c r="B3058" t="s">
        <v>12423</v>
      </c>
      <c r="C3058" t="s">
        <v>12548</v>
      </c>
      <c r="D3058" t="s">
        <v>12569</v>
      </c>
      <c r="E3058" t="s">
        <v>5440</v>
      </c>
      <c r="F3058" t="s">
        <v>12595</v>
      </c>
      <c r="G3058" t="s">
        <v>1676</v>
      </c>
    </row>
    <row r="3059" spans="1:7">
      <c r="A3059" t="s">
        <v>9584</v>
      </c>
      <c r="C3059" t="s">
        <v>12543</v>
      </c>
      <c r="D3059" t="s">
        <v>12543</v>
      </c>
      <c r="E3059" t="s">
        <v>5439</v>
      </c>
      <c r="F3059" t="s">
        <v>12543</v>
      </c>
    </row>
    <row r="3060" spans="1:7">
      <c r="A3060" t="s">
        <v>9585</v>
      </c>
      <c r="B3060" t="s">
        <v>12423</v>
      </c>
      <c r="C3060" t="s">
        <v>12545</v>
      </c>
      <c r="D3060" t="s">
        <v>12565</v>
      </c>
      <c r="E3060" t="s">
        <v>5441</v>
      </c>
      <c r="F3060" t="s">
        <v>12596</v>
      </c>
      <c r="G3060" t="s">
        <v>1940</v>
      </c>
    </row>
    <row r="3061" spans="1:7">
      <c r="A3061" t="s">
        <v>9586</v>
      </c>
      <c r="B3061" t="s">
        <v>12427</v>
      </c>
      <c r="C3061" t="s">
        <v>12545</v>
      </c>
      <c r="D3061" t="s">
        <v>12565</v>
      </c>
      <c r="E3061" t="s">
        <v>5441</v>
      </c>
      <c r="F3061" t="s">
        <v>12596</v>
      </c>
      <c r="G3061" t="s">
        <v>1940</v>
      </c>
    </row>
    <row r="3062" spans="1:7">
      <c r="A3062" t="s">
        <v>9587</v>
      </c>
      <c r="B3062" t="s">
        <v>12426</v>
      </c>
      <c r="C3062" t="s">
        <v>12548</v>
      </c>
      <c r="D3062" t="s">
        <v>12569</v>
      </c>
      <c r="E3062" t="s">
        <v>5441</v>
      </c>
      <c r="F3062" t="s">
        <v>12596</v>
      </c>
      <c r="G3062" t="s">
        <v>12888</v>
      </c>
    </row>
    <row r="3063" spans="1:7">
      <c r="A3063" t="s">
        <v>9588</v>
      </c>
      <c r="B3063" t="s">
        <v>12423</v>
      </c>
      <c r="C3063" t="s">
        <v>12547</v>
      </c>
      <c r="D3063" t="s">
        <v>12571</v>
      </c>
      <c r="E3063" t="s">
        <v>5437</v>
      </c>
      <c r="F3063" t="s">
        <v>12595</v>
      </c>
      <c r="G3063" t="s">
        <v>1900</v>
      </c>
    </row>
    <row r="3064" spans="1:7">
      <c r="A3064" t="s">
        <v>9589</v>
      </c>
      <c r="B3064" t="s">
        <v>12423</v>
      </c>
      <c r="C3064" t="s">
        <v>12546</v>
      </c>
      <c r="D3064" t="s">
        <v>12575</v>
      </c>
      <c r="E3064" t="s">
        <v>5437</v>
      </c>
      <c r="F3064" t="s">
        <v>12595</v>
      </c>
      <c r="G3064" t="s">
        <v>13098</v>
      </c>
    </row>
    <row r="3065" spans="1:7">
      <c r="A3065" t="s">
        <v>9590</v>
      </c>
      <c r="B3065" t="s">
        <v>12423</v>
      </c>
      <c r="C3065" t="s">
        <v>12548</v>
      </c>
      <c r="D3065" t="s">
        <v>12569</v>
      </c>
      <c r="E3065" t="s">
        <v>5442</v>
      </c>
      <c r="F3065" t="s">
        <v>12596</v>
      </c>
      <c r="G3065" t="s">
        <v>1940</v>
      </c>
    </row>
    <row r="3066" spans="1:7">
      <c r="A3066" t="s">
        <v>9591</v>
      </c>
      <c r="B3066" t="s">
        <v>12423</v>
      </c>
      <c r="C3066" t="s">
        <v>12545</v>
      </c>
      <c r="D3066" t="s">
        <v>12552</v>
      </c>
      <c r="E3066" t="s">
        <v>5441</v>
      </c>
      <c r="F3066" t="s">
        <v>12596</v>
      </c>
      <c r="G3066" t="s">
        <v>1940</v>
      </c>
    </row>
    <row r="3067" spans="1:7">
      <c r="A3067" t="s">
        <v>9592</v>
      </c>
      <c r="B3067" t="s">
        <v>12423</v>
      </c>
      <c r="C3067" t="s">
        <v>12545</v>
      </c>
      <c r="D3067" t="s">
        <v>12552</v>
      </c>
      <c r="E3067" t="s">
        <v>5441</v>
      </c>
      <c r="F3067" t="s">
        <v>12596</v>
      </c>
      <c r="G3067" t="s">
        <v>1940</v>
      </c>
    </row>
    <row r="3068" spans="1:7">
      <c r="A3068" t="s">
        <v>9593</v>
      </c>
      <c r="B3068" t="s">
        <v>12423</v>
      </c>
      <c r="C3068" t="s">
        <v>12544</v>
      </c>
      <c r="D3068" t="s">
        <v>12564</v>
      </c>
      <c r="E3068" t="s">
        <v>5440</v>
      </c>
      <c r="F3068" t="s">
        <v>12595</v>
      </c>
      <c r="G3068" t="s">
        <v>13099</v>
      </c>
    </row>
    <row r="3069" spans="1:7">
      <c r="A3069" t="s">
        <v>9594</v>
      </c>
      <c r="B3069" t="s">
        <v>12423</v>
      </c>
      <c r="C3069" t="s">
        <v>12545</v>
      </c>
      <c r="D3069" t="s">
        <v>12570</v>
      </c>
      <c r="E3069" t="s">
        <v>5441</v>
      </c>
      <c r="F3069" t="s">
        <v>12595</v>
      </c>
      <c r="G3069" t="s">
        <v>1940</v>
      </c>
    </row>
    <row r="3070" spans="1:7">
      <c r="A3070" t="s">
        <v>9595</v>
      </c>
      <c r="B3070" t="s">
        <v>12423</v>
      </c>
      <c r="C3070" t="s">
        <v>12548</v>
      </c>
      <c r="D3070" t="s">
        <v>12560</v>
      </c>
      <c r="E3070" t="s">
        <v>5441</v>
      </c>
      <c r="F3070" t="s">
        <v>12595</v>
      </c>
      <c r="G3070" t="s">
        <v>1940</v>
      </c>
    </row>
    <row r="3071" spans="1:7">
      <c r="A3071" t="s">
        <v>9596</v>
      </c>
      <c r="C3071" t="s">
        <v>12547</v>
      </c>
      <c r="D3071" t="s">
        <v>12571</v>
      </c>
      <c r="E3071" t="s">
        <v>5437</v>
      </c>
      <c r="F3071" t="s">
        <v>12597</v>
      </c>
      <c r="G3071" t="s">
        <v>13100</v>
      </c>
    </row>
    <row r="3072" spans="1:7">
      <c r="A3072" t="s">
        <v>9597</v>
      </c>
      <c r="B3072" t="s">
        <v>12423</v>
      </c>
      <c r="C3072" t="s">
        <v>12548</v>
      </c>
      <c r="D3072" t="s">
        <v>12559</v>
      </c>
      <c r="E3072" t="s">
        <v>5441</v>
      </c>
      <c r="F3072" t="s">
        <v>12595</v>
      </c>
      <c r="G3072" t="s">
        <v>13101</v>
      </c>
    </row>
    <row r="3073" spans="1:7">
      <c r="A3073" t="s">
        <v>9598</v>
      </c>
      <c r="C3073" t="s">
        <v>12543</v>
      </c>
      <c r="D3073" t="s">
        <v>12543</v>
      </c>
      <c r="E3073" t="s">
        <v>5439</v>
      </c>
      <c r="F3073" t="s">
        <v>12543</v>
      </c>
    </row>
    <row r="3074" spans="1:7">
      <c r="A3074" t="s">
        <v>9599</v>
      </c>
      <c r="C3074" t="s">
        <v>12544</v>
      </c>
      <c r="D3074" t="s">
        <v>12551</v>
      </c>
      <c r="E3074" t="s">
        <v>5440</v>
      </c>
      <c r="F3074" t="s">
        <v>12595</v>
      </c>
      <c r="G3074" t="s">
        <v>13102</v>
      </c>
    </row>
    <row r="3075" spans="1:7">
      <c r="A3075" t="s">
        <v>9600</v>
      </c>
      <c r="C3075" t="s">
        <v>12544</v>
      </c>
      <c r="D3075" t="s">
        <v>12551</v>
      </c>
      <c r="E3075" t="s">
        <v>5440</v>
      </c>
      <c r="F3075" t="s">
        <v>12595</v>
      </c>
      <c r="G3075" t="s">
        <v>13102</v>
      </c>
    </row>
    <row r="3076" spans="1:7">
      <c r="A3076" t="s">
        <v>9601</v>
      </c>
      <c r="C3076" t="s">
        <v>12544</v>
      </c>
      <c r="D3076" t="s">
        <v>12551</v>
      </c>
      <c r="E3076" t="s">
        <v>5440</v>
      </c>
      <c r="F3076" t="s">
        <v>12595</v>
      </c>
      <c r="G3076" t="s">
        <v>13102</v>
      </c>
    </row>
    <row r="3077" spans="1:7">
      <c r="A3077" t="s">
        <v>9602</v>
      </c>
      <c r="C3077" t="s">
        <v>12544</v>
      </c>
      <c r="D3077" t="s">
        <v>12551</v>
      </c>
      <c r="E3077" t="s">
        <v>5440</v>
      </c>
      <c r="F3077" t="s">
        <v>12595</v>
      </c>
      <c r="G3077" t="s">
        <v>13102</v>
      </c>
    </row>
    <row r="3078" spans="1:7">
      <c r="A3078" t="s">
        <v>9603</v>
      </c>
      <c r="C3078" t="s">
        <v>12544</v>
      </c>
      <c r="D3078" t="s">
        <v>12551</v>
      </c>
      <c r="E3078" t="s">
        <v>5440</v>
      </c>
      <c r="F3078" t="s">
        <v>12595</v>
      </c>
      <c r="G3078" t="s">
        <v>13102</v>
      </c>
    </row>
    <row r="3079" spans="1:7">
      <c r="A3079" t="s">
        <v>9604</v>
      </c>
      <c r="C3079" t="s">
        <v>12544</v>
      </c>
      <c r="D3079" t="s">
        <v>12551</v>
      </c>
      <c r="E3079" t="s">
        <v>5440</v>
      </c>
      <c r="F3079" t="s">
        <v>12595</v>
      </c>
      <c r="G3079" t="s">
        <v>13102</v>
      </c>
    </row>
    <row r="3080" spans="1:7">
      <c r="A3080" t="s">
        <v>9605</v>
      </c>
      <c r="C3080" t="s">
        <v>12544</v>
      </c>
      <c r="D3080" t="s">
        <v>12551</v>
      </c>
      <c r="E3080" t="s">
        <v>5440</v>
      </c>
      <c r="F3080" t="s">
        <v>12595</v>
      </c>
      <c r="G3080" t="s">
        <v>13102</v>
      </c>
    </row>
    <row r="3081" spans="1:7">
      <c r="A3081" t="s">
        <v>9606</v>
      </c>
      <c r="C3081" t="s">
        <v>12544</v>
      </c>
      <c r="D3081" t="s">
        <v>12551</v>
      </c>
      <c r="E3081" t="s">
        <v>5440</v>
      </c>
      <c r="F3081" t="s">
        <v>12595</v>
      </c>
      <c r="G3081" t="s">
        <v>13102</v>
      </c>
    </row>
    <row r="3082" spans="1:7">
      <c r="A3082" t="s">
        <v>9607</v>
      </c>
      <c r="B3082" t="s">
        <v>12423</v>
      </c>
      <c r="C3082" t="s">
        <v>12548</v>
      </c>
      <c r="D3082" t="s">
        <v>12569</v>
      </c>
      <c r="E3082" t="s">
        <v>5441</v>
      </c>
      <c r="F3082" t="s">
        <v>12594</v>
      </c>
      <c r="G3082" t="s">
        <v>1900</v>
      </c>
    </row>
    <row r="3083" spans="1:7">
      <c r="A3083" t="s">
        <v>9608</v>
      </c>
      <c r="B3083" t="s">
        <v>12423</v>
      </c>
      <c r="C3083" t="s">
        <v>12546</v>
      </c>
      <c r="D3083" t="s">
        <v>12575</v>
      </c>
      <c r="E3083" t="s">
        <v>5441</v>
      </c>
      <c r="F3083" t="s">
        <v>12596</v>
      </c>
      <c r="G3083" t="s">
        <v>1940</v>
      </c>
    </row>
    <row r="3084" spans="1:7">
      <c r="A3084" t="s">
        <v>9609</v>
      </c>
      <c r="B3084" t="s">
        <v>12423</v>
      </c>
      <c r="C3084" t="s">
        <v>12545</v>
      </c>
      <c r="D3084" t="s">
        <v>12554</v>
      </c>
      <c r="E3084" t="s">
        <v>5450</v>
      </c>
      <c r="F3084" t="s">
        <v>12596</v>
      </c>
      <c r="G3084" t="s">
        <v>1940</v>
      </c>
    </row>
    <row r="3085" spans="1:7">
      <c r="A3085" t="s">
        <v>9610</v>
      </c>
      <c r="B3085" t="s">
        <v>12449</v>
      </c>
      <c r="C3085" t="s">
        <v>12547</v>
      </c>
      <c r="D3085" t="s">
        <v>12580</v>
      </c>
      <c r="E3085" t="s">
        <v>5442</v>
      </c>
      <c r="F3085" t="s">
        <v>12596</v>
      </c>
      <c r="G3085" t="s">
        <v>1940</v>
      </c>
    </row>
    <row r="3086" spans="1:7">
      <c r="A3086" t="s">
        <v>9611</v>
      </c>
      <c r="C3086" t="s">
        <v>12543</v>
      </c>
      <c r="D3086" t="s">
        <v>12543</v>
      </c>
      <c r="E3086" t="s">
        <v>5439</v>
      </c>
      <c r="F3086" t="s">
        <v>12543</v>
      </c>
    </row>
    <row r="3087" spans="1:7">
      <c r="A3087" t="s">
        <v>9612</v>
      </c>
      <c r="B3087" t="s">
        <v>12428</v>
      </c>
      <c r="C3087" t="s">
        <v>12544</v>
      </c>
      <c r="D3087" t="s">
        <v>12573</v>
      </c>
      <c r="E3087" t="s">
        <v>5441</v>
      </c>
      <c r="F3087" t="s">
        <v>12596</v>
      </c>
      <c r="G3087" t="s">
        <v>1940</v>
      </c>
    </row>
    <row r="3088" spans="1:7">
      <c r="A3088" t="s">
        <v>9613</v>
      </c>
      <c r="B3088" t="s">
        <v>12434</v>
      </c>
      <c r="C3088" t="s">
        <v>12544</v>
      </c>
      <c r="D3088" t="s">
        <v>12573</v>
      </c>
      <c r="E3088" t="s">
        <v>5441</v>
      </c>
      <c r="F3088" t="s">
        <v>12596</v>
      </c>
      <c r="G3088" t="s">
        <v>1940</v>
      </c>
    </row>
    <row r="3089" spans="1:7">
      <c r="A3089" t="s">
        <v>9614</v>
      </c>
      <c r="B3089" t="s">
        <v>12459</v>
      </c>
      <c r="C3089" t="s">
        <v>12544</v>
      </c>
      <c r="D3089" t="s">
        <v>12573</v>
      </c>
      <c r="E3089" t="s">
        <v>5441</v>
      </c>
      <c r="F3089" t="s">
        <v>12596</v>
      </c>
      <c r="G3089" t="s">
        <v>1940</v>
      </c>
    </row>
    <row r="3090" spans="1:7">
      <c r="A3090" t="s">
        <v>9615</v>
      </c>
      <c r="C3090" t="s">
        <v>12547</v>
      </c>
      <c r="D3090" t="s">
        <v>12558</v>
      </c>
      <c r="E3090" t="s">
        <v>5440</v>
      </c>
      <c r="F3090" t="s">
        <v>12597</v>
      </c>
    </row>
    <row r="3091" spans="1:7">
      <c r="A3091" t="s">
        <v>9616</v>
      </c>
      <c r="B3091" t="s">
        <v>12423</v>
      </c>
      <c r="C3091" t="s">
        <v>12545</v>
      </c>
      <c r="D3091" t="s">
        <v>12550</v>
      </c>
      <c r="E3091" t="s">
        <v>5441</v>
      </c>
      <c r="F3091" t="s">
        <v>12595</v>
      </c>
      <c r="G3091" t="s">
        <v>1940</v>
      </c>
    </row>
    <row r="3092" spans="1:7">
      <c r="A3092" t="s">
        <v>9617</v>
      </c>
      <c r="B3092" t="s">
        <v>12423</v>
      </c>
      <c r="C3092" t="s">
        <v>12548</v>
      </c>
      <c r="D3092" t="s">
        <v>12569</v>
      </c>
      <c r="E3092" t="s">
        <v>5441</v>
      </c>
      <c r="F3092" t="s">
        <v>12596</v>
      </c>
      <c r="G3092" t="s">
        <v>1940</v>
      </c>
    </row>
    <row r="3093" spans="1:7">
      <c r="A3093" t="s">
        <v>9618</v>
      </c>
      <c r="B3093" t="s">
        <v>12423</v>
      </c>
      <c r="C3093" t="s">
        <v>12548</v>
      </c>
      <c r="D3093" t="s">
        <v>12569</v>
      </c>
      <c r="E3093" t="s">
        <v>5441</v>
      </c>
      <c r="F3093" t="s">
        <v>12595</v>
      </c>
      <c r="G3093" t="s">
        <v>1940</v>
      </c>
    </row>
    <row r="3094" spans="1:7">
      <c r="A3094" t="s">
        <v>9619</v>
      </c>
      <c r="B3094" t="s">
        <v>12423</v>
      </c>
      <c r="C3094" t="s">
        <v>12542</v>
      </c>
      <c r="D3094" t="s">
        <v>12550</v>
      </c>
      <c r="E3094" t="s">
        <v>5442</v>
      </c>
      <c r="F3094" t="s">
        <v>12594</v>
      </c>
      <c r="G3094" t="s">
        <v>1900</v>
      </c>
    </row>
    <row r="3095" spans="1:7">
      <c r="A3095" t="s">
        <v>9620</v>
      </c>
      <c r="B3095" t="s">
        <v>12423</v>
      </c>
      <c r="C3095" t="s">
        <v>12548</v>
      </c>
      <c r="D3095" t="s">
        <v>12560</v>
      </c>
      <c r="E3095" t="s">
        <v>5450</v>
      </c>
      <c r="F3095" t="s">
        <v>12595</v>
      </c>
      <c r="G3095" t="s">
        <v>1900</v>
      </c>
    </row>
    <row r="3096" spans="1:7">
      <c r="A3096" t="s">
        <v>9621</v>
      </c>
      <c r="C3096" t="s">
        <v>12544</v>
      </c>
      <c r="D3096" t="s">
        <v>12551</v>
      </c>
      <c r="E3096" t="s">
        <v>5440</v>
      </c>
      <c r="F3096" t="s">
        <v>12595</v>
      </c>
      <c r="G3096" t="s">
        <v>13103</v>
      </c>
    </row>
    <row r="3097" spans="1:7">
      <c r="A3097" t="s">
        <v>9622</v>
      </c>
      <c r="C3097" t="s">
        <v>12543</v>
      </c>
      <c r="D3097" t="s">
        <v>12543</v>
      </c>
      <c r="E3097" t="s">
        <v>5439</v>
      </c>
      <c r="F3097" t="s">
        <v>12543</v>
      </c>
    </row>
    <row r="3098" spans="1:7">
      <c r="A3098" t="s">
        <v>9623</v>
      </c>
      <c r="B3098" t="s">
        <v>12423</v>
      </c>
      <c r="C3098" t="s">
        <v>12544</v>
      </c>
      <c r="D3098" t="s">
        <v>12564</v>
      </c>
      <c r="E3098" t="s">
        <v>5441</v>
      </c>
      <c r="F3098" t="s">
        <v>12596</v>
      </c>
      <c r="G3098" t="s">
        <v>1940</v>
      </c>
    </row>
    <row r="3099" spans="1:7">
      <c r="A3099" t="s">
        <v>9624</v>
      </c>
      <c r="B3099" t="s">
        <v>12427</v>
      </c>
      <c r="C3099" t="s">
        <v>12544</v>
      </c>
      <c r="D3099" t="s">
        <v>12564</v>
      </c>
      <c r="E3099" t="s">
        <v>5441</v>
      </c>
      <c r="F3099" t="s">
        <v>12596</v>
      </c>
      <c r="G3099" t="s">
        <v>1940</v>
      </c>
    </row>
    <row r="3100" spans="1:7">
      <c r="A3100" t="s">
        <v>9625</v>
      </c>
      <c r="C3100" t="s">
        <v>12547</v>
      </c>
      <c r="D3100" t="s">
        <v>12558</v>
      </c>
      <c r="E3100" t="s">
        <v>5437</v>
      </c>
      <c r="F3100" t="s">
        <v>12595</v>
      </c>
    </row>
    <row r="3101" spans="1:7">
      <c r="A3101" t="s">
        <v>9626</v>
      </c>
      <c r="B3101" t="s">
        <v>12449</v>
      </c>
      <c r="C3101" t="s">
        <v>12547</v>
      </c>
      <c r="D3101" t="s">
        <v>12580</v>
      </c>
      <c r="E3101" t="s">
        <v>5450</v>
      </c>
      <c r="F3101" t="s">
        <v>12596</v>
      </c>
      <c r="G3101" t="s">
        <v>12979</v>
      </c>
    </row>
    <row r="3102" spans="1:7">
      <c r="A3102" t="s">
        <v>9627</v>
      </c>
      <c r="B3102" t="s">
        <v>12423</v>
      </c>
      <c r="C3102" t="s">
        <v>12546</v>
      </c>
      <c r="D3102" t="s">
        <v>12575</v>
      </c>
      <c r="E3102" t="s">
        <v>5450</v>
      </c>
      <c r="F3102" t="s">
        <v>12596</v>
      </c>
      <c r="G3102" t="s">
        <v>1940</v>
      </c>
    </row>
    <row r="3103" spans="1:7">
      <c r="A3103" t="s">
        <v>9628</v>
      </c>
      <c r="C3103" t="s">
        <v>12543</v>
      </c>
      <c r="D3103" t="s">
        <v>12543</v>
      </c>
      <c r="E3103" t="s">
        <v>5439</v>
      </c>
      <c r="F3103" t="s">
        <v>12543</v>
      </c>
    </row>
    <row r="3104" spans="1:7">
      <c r="A3104" t="s">
        <v>9629</v>
      </c>
      <c r="B3104" t="s">
        <v>12423</v>
      </c>
      <c r="C3104" t="s">
        <v>12546</v>
      </c>
      <c r="D3104" t="s">
        <v>12575</v>
      </c>
      <c r="E3104" t="s">
        <v>5437</v>
      </c>
      <c r="F3104" t="s">
        <v>12595</v>
      </c>
      <c r="G3104" t="s">
        <v>12652</v>
      </c>
    </row>
    <row r="3105" spans="1:7">
      <c r="A3105" t="s">
        <v>9630</v>
      </c>
      <c r="B3105" t="s">
        <v>12423</v>
      </c>
      <c r="C3105" t="s">
        <v>12542</v>
      </c>
      <c r="D3105" t="s">
        <v>12550</v>
      </c>
      <c r="E3105" t="s">
        <v>5437</v>
      </c>
      <c r="F3105" t="s">
        <v>12595</v>
      </c>
      <c r="G3105" t="s">
        <v>12652</v>
      </c>
    </row>
    <row r="3106" spans="1:7">
      <c r="A3106" t="s">
        <v>9631</v>
      </c>
      <c r="C3106" t="s">
        <v>12547</v>
      </c>
      <c r="D3106" t="s">
        <v>12558</v>
      </c>
      <c r="E3106" t="s">
        <v>5440</v>
      </c>
      <c r="F3106" t="s">
        <v>12597</v>
      </c>
    </row>
    <row r="3107" spans="1:7">
      <c r="A3107" t="s">
        <v>9632</v>
      </c>
      <c r="C3107" t="s">
        <v>12543</v>
      </c>
      <c r="D3107" t="s">
        <v>12543</v>
      </c>
      <c r="E3107" t="s">
        <v>5439</v>
      </c>
      <c r="F3107" t="s">
        <v>12543</v>
      </c>
    </row>
    <row r="3108" spans="1:7">
      <c r="A3108" t="s">
        <v>9633</v>
      </c>
      <c r="B3108" t="s">
        <v>12423</v>
      </c>
      <c r="C3108" t="s">
        <v>12544</v>
      </c>
      <c r="D3108" t="s">
        <v>12552</v>
      </c>
      <c r="E3108" t="s">
        <v>5440</v>
      </c>
      <c r="F3108" t="s">
        <v>12595</v>
      </c>
      <c r="G3108" t="s">
        <v>13104</v>
      </c>
    </row>
    <row r="3109" spans="1:7">
      <c r="A3109" t="s">
        <v>9634</v>
      </c>
      <c r="B3109" t="s">
        <v>12423</v>
      </c>
      <c r="C3109" t="s">
        <v>12544</v>
      </c>
      <c r="D3109" t="s">
        <v>12552</v>
      </c>
      <c r="E3109" t="s">
        <v>5440</v>
      </c>
      <c r="F3109" t="s">
        <v>12595</v>
      </c>
      <c r="G3109" t="s">
        <v>13105</v>
      </c>
    </row>
    <row r="3110" spans="1:7">
      <c r="A3110" t="s">
        <v>9635</v>
      </c>
      <c r="B3110" t="s">
        <v>12495</v>
      </c>
      <c r="C3110" t="s">
        <v>12546</v>
      </c>
      <c r="D3110" t="s">
        <v>12570</v>
      </c>
      <c r="E3110" t="s">
        <v>5450</v>
      </c>
      <c r="F3110" t="s">
        <v>12595</v>
      </c>
      <c r="G3110" t="s">
        <v>1900</v>
      </c>
    </row>
    <row r="3111" spans="1:7">
      <c r="A3111" t="s">
        <v>9636</v>
      </c>
      <c r="B3111" t="s">
        <v>12449</v>
      </c>
      <c r="C3111" t="s">
        <v>12547</v>
      </c>
      <c r="D3111" t="s">
        <v>12580</v>
      </c>
      <c r="E3111" t="s">
        <v>5440</v>
      </c>
      <c r="F3111" t="s">
        <v>12594</v>
      </c>
      <c r="G3111" t="s">
        <v>1667</v>
      </c>
    </row>
    <row r="3112" spans="1:7">
      <c r="A3112" t="s">
        <v>9637</v>
      </c>
      <c r="C3112" t="s">
        <v>12547</v>
      </c>
      <c r="D3112" t="s">
        <v>12558</v>
      </c>
      <c r="E3112" t="s">
        <v>5440</v>
      </c>
      <c r="F3112" t="s">
        <v>12597</v>
      </c>
    </row>
    <row r="3113" spans="1:7">
      <c r="A3113" t="s">
        <v>9638</v>
      </c>
      <c r="B3113" t="s">
        <v>12423</v>
      </c>
      <c r="C3113" t="s">
        <v>12548</v>
      </c>
      <c r="D3113" t="s">
        <v>12560</v>
      </c>
      <c r="E3113" t="s">
        <v>5441</v>
      </c>
      <c r="F3113" t="s">
        <v>12596</v>
      </c>
      <c r="G3113" t="s">
        <v>1940</v>
      </c>
    </row>
    <row r="3114" spans="1:7">
      <c r="A3114" t="s">
        <v>9639</v>
      </c>
      <c r="B3114" t="s">
        <v>12423</v>
      </c>
      <c r="C3114" t="s">
        <v>12542</v>
      </c>
      <c r="D3114" t="s">
        <v>12565</v>
      </c>
      <c r="E3114" t="s">
        <v>5437</v>
      </c>
      <c r="F3114" t="s">
        <v>12596</v>
      </c>
      <c r="G3114" t="s">
        <v>1940</v>
      </c>
    </row>
    <row r="3115" spans="1:7">
      <c r="A3115" t="s">
        <v>9640</v>
      </c>
      <c r="C3115" t="s">
        <v>12544</v>
      </c>
      <c r="D3115" t="s">
        <v>12553</v>
      </c>
      <c r="E3115" t="s">
        <v>5440</v>
      </c>
      <c r="F3115" t="s">
        <v>12595</v>
      </c>
      <c r="G3115" t="s">
        <v>12600</v>
      </c>
    </row>
    <row r="3116" spans="1:7">
      <c r="A3116" t="s">
        <v>9641</v>
      </c>
      <c r="C3116" t="s">
        <v>12544</v>
      </c>
      <c r="D3116" t="s">
        <v>12567</v>
      </c>
      <c r="E3116" t="s">
        <v>5437</v>
      </c>
      <c r="F3116" t="s">
        <v>12595</v>
      </c>
      <c r="G3116" t="s">
        <v>1704</v>
      </c>
    </row>
    <row r="3117" spans="1:7">
      <c r="A3117" t="s">
        <v>9642</v>
      </c>
      <c r="C3117" t="s">
        <v>12547</v>
      </c>
      <c r="D3117" t="s">
        <v>12558</v>
      </c>
      <c r="E3117" t="s">
        <v>5440</v>
      </c>
      <c r="F3117" t="s">
        <v>12597</v>
      </c>
    </row>
    <row r="3118" spans="1:7">
      <c r="A3118" t="s">
        <v>9643</v>
      </c>
      <c r="C3118" t="s">
        <v>12547</v>
      </c>
      <c r="D3118" t="s">
        <v>12558</v>
      </c>
      <c r="E3118" t="s">
        <v>5440</v>
      </c>
      <c r="F3118" t="s">
        <v>12597</v>
      </c>
    </row>
    <row r="3119" spans="1:7">
      <c r="A3119" t="s">
        <v>9644</v>
      </c>
      <c r="B3119" t="s">
        <v>12423</v>
      </c>
      <c r="C3119" t="s">
        <v>12548</v>
      </c>
      <c r="D3119" t="s">
        <v>12559</v>
      </c>
      <c r="E3119" t="s">
        <v>5441</v>
      </c>
      <c r="F3119" t="s">
        <v>12595</v>
      </c>
      <c r="G3119" t="s">
        <v>1900</v>
      </c>
    </row>
    <row r="3120" spans="1:7">
      <c r="A3120" t="s">
        <v>9645</v>
      </c>
      <c r="B3120" t="s">
        <v>12423</v>
      </c>
      <c r="C3120" t="s">
        <v>12545</v>
      </c>
      <c r="D3120" t="s">
        <v>12552</v>
      </c>
      <c r="E3120" t="s">
        <v>5441</v>
      </c>
      <c r="F3120" t="s">
        <v>12596</v>
      </c>
      <c r="G3120" t="s">
        <v>1940</v>
      </c>
    </row>
    <row r="3121" spans="1:7">
      <c r="A3121" t="s">
        <v>9646</v>
      </c>
      <c r="B3121" t="s">
        <v>12423</v>
      </c>
      <c r="C3121" t="s">
        <v>12545</v>
      </c>
      <c r="D3121" t="s">
        <v>12550</v>
      </c>
      <c r="E3121" t="s">
        <v>5441</v>
      </c>
      <c r="F3121" t="s">
        <v>12596</v>
      </c>
      <c r="G3121" t="s">
        <v>1940</v>
      </c>
    </row>
    <row r="3122" spans="1:7">
      <c r="A3122" t="s">
        <v>9647</v>
      </c>
      <c r="B3122" t="s">
        <v>12423</v>
      </c>
      <c r="C3122" t="s">
        <v>12545</v>
      </c>
      <c r="D3122" t="s">
        <v>12565</v>
      </c>
      <c r="E3122" t="s">
        <v>5441</v>
      </c>
      <c r="F3122" t="s">
        <v>12596</v>
      </c>
      <c r="G3122" t="s">
        <v>1940</v>
      </c>
    </row>
    <row r="3123" spans="1:7">
      <c r="A3123" t="s">
        <v>9648</v>
      </c>
      <c r="B3123" t="s">
        <v>12423</v>
      </c>
      <c r="C3123" t="s">
        <v>12548</v>
      </c>
      <c r="D3123" t="s">
        <v>12569</v>
      </c>
      <c r="E3123" t="s">
        <v>5440</v>
      </c>
      <c r="F3123" t="s">
        <v>12595</v>
      </c>
      <c r="G3123" t="s">
        <v>1667</v>
      </c>
    </row>
    <row r="3124" spans="1:7">
      <c r="A3124" t="s">
        <v>9649</v>
      </c>
      <c r="C3124" t="s">
        <v>12544</v>
      </c>
      <c r="D3124" t="s">
        <v>12551</v>
      </c>
      <c r="E3124" t="s">
        <v>5440</v>
      </c>
      <c r="F3124" t="s">
        <v>12595</v>
      </c>
      <c r="G3124" t="s">
        <v>13017</v>
      </c>
    </row>
    <row r="3125" spans="1:7">
      <c r="A3125" t="s">
        <v>9650</v>
      </c>
      <c r="B3125" t="s">
        <v>12423</v>
      </c>
      <c r="C3125" t="s">
        <v>12548</v>
      </c>
      <c r="D3125" t="s">
        <v>12569</v>
      </c>
      <c r="E3125" t="s">
        <v>5441</v>
      </c>
      <c r="F3125" t="s">
        <v>12596</v>
      </c>
      <c r="G3125" t="s">
        <v>1940</v>
      </c>
    </row>
    <row r="3126" spans="1:7">
      <c r="A3126" t="s">
        <v>9651</v>
      </c>
      <c r="B3126" t="s">
        <v>12423</v>
      </c>
      <c r="C3126" t="s">
        <v>12547</v>
      </c>
      <c r="D3126" t="s">
        <v>12571</v>
      </c>
      <c r="E3126" t="s">
        <v>5441</v>
      </c>
      <c r="F3126" t="s">
        <v>12596</v>
      </c>
      <c r="G3126" t="s">
        <v>1940</v>
      </c>
    </row>
    <row r="3127" spans="1:7">
      <c r="A3127" t="s">
        <v>9652</v>
      </c>
      <c r="C3127" t="s">
        <v>12544</v>
      </c>
      <c r="D3127" t="s">
        <v>12552</v>
      </c>
      <c r="E3127" t="s">
        <v>5437</v>
      </c>
      <c r="F3127" t="s">
        <v>12595</v>
      </c>
      <c r="G3127" t="s">
        <v>13106</v>
      </c>
    </row>
    <row r="3128" spans="1:7">
      <c r="A3128" t="s">
        <v>9653</v>
      </c>
      <c r="B3128" t="s">
        <v>12423</v>
      </c>
      <c r="C3128" t="s">
        <v>12547</v>
      </c>
      <c r="D3128" t="s">
        <v>12571</v>
      </c>
      <c r="E3128" t="s">
        <v>5440</v>
      </c>
      <c r="F3128" t="s">
        <v>12595</v>
      </c>
      <c r="G3128" t="s">
        <v>1940</v>
      </c>
    </row>
    <row r="3129" spans="1:7">
      <c r="A3129" t="s">
        <v>9654</v>
      </c>
      <c r="B3129" t="s">
        <v>12423</v>
      </c>
      <c r="C3129" t="s">
        <v>12548</v>
      </c>
      <c r="D3129" t="s">
        <v>12569</v>
      </c>
      <c r="E3129" t="s">
        <v>5442</v>
      </c>
      <c r="F3129" t="s">
        <v>12596</v>
      </c>
      <c r="G3129" t="s">
        <v>1940</v>
      </c>
    </row>
    <row r="3130" spans="1:7">
      <c r="A3130" t="s">
        <v>9655</v>
      </c>
      <c r="B3130" t="s">
        <v>12423</v>
      </c>
      <c r="C3130" t="s">
        <v>12546</v>
      </c>
      <c r="D3130" t="s">
        <v>12561</v>
      </c>
      <c r="E3130" t="s">
        <v>5437</v>
      </c>
      <c r="F3130" t="s">
        <v>12595</v>
      </c>
      <c r="G3130" t="s">
        <v>1940</v>
      </c>
    </row>
    <row r="3131" spans="1:7">
      <c r="A3131" t="s">
        <v>9656</v>
      </c>
      <c r="B3131" t="s">
        <v>12423</v>
      </c>
      <c r="C3131" t="s">
        <v>12545</v>
      </c>
      <c r="D3131" t="s">
        <v>12561</v>
      </c>
      <c r="E3131" t="s">
        <v>5441</v>
      </c>
      <c r="F3131" t="s">
        <v>12595</v>
      </c>
      <c r="G3131" t="s">
        <v>12600</v>
      </c>
    </row>
    <row r="3132" spans="1:7">
      <c r="A3132" t="s">
        <v>9657</v>
      </c>
      <c r="C3132" t="s">
        <v>12543</v>
      </c>
      <c r="D3132" t="s">
        <v>12543</v>
      </c>
      <c r="E3132" t="s">
        <v>5439</v>
      </c>
      <c r="F3132" t="s">
        <v>12543</v>
      </c>
    </row>
    <row r="3133" spans="1:7">
      <c r="A3133" t="s">
        <v>9658</v>
      </c>
      <c r="B3133" t="s">
        <v>12428</v>
      </c>
      <c r="C3133" t="s">
        <v>12545</v>
      </c>
      <c r="D3133" t="s">
        <v>12573</v>
      </c>
      <c r="E3133" t="s">
        <v>5441</v>
      </c>
      <c r="F3133" t="s">
        <v>12596</v>
      </c>
      <c r="G3133" t="s">
        <v>1940</v>
      </c>
    </row>
    <row r="3134" spans="1:7">
      <c r="A3134" t="s">
        <v>9659</v>
      </c>
      <c r="B3134" t="s">
        <v>12434</v>
      </c>
      <c r="C3134" t="s">
        <v>12545</v>
      </c>
      <c r="D3134" t="s">
        <v>12573</v>
      </c>
      <c r="E3134" t="s">
        <v>5441</v>
      </c>
      <c r="F3134" t="s">
        <v>12596</v>
      </c>
      <c r="G3134" t="s">
        <v>1940</v>
      </c>
    </row>
    <row r="3135" spans="1:7">
      <c r="A3135" t="s">
        <v>9660</v>
      </c>
      <c r="B3135" t="s">
        <v>12429</v>
      </c>
      <c r="C3135" t="s">
        <v>12545</v>
      </c>
      <c r="D3135" t="s">
        <v>12573</v>
      </c>
      <c r="E3135" t="s">
        <v>5441</v>
      </c>
      <c r="F3135" t="s">
        <v>12596</v>
      </c>
      <c r="G3135" t="s">
        <v>1940</v>
      </c>
    </row>
    <row r="3136" spans="1:7">
      <c r="A3136" t="s">
        <v>9661</v>
      </c>
      <c r="B3136" t="s">
        <v>12431</v>
      </c>
      <c r="C3136" t="s">
        <v>12545</v>
      </c>
      <c r="D3136" t="s">
        <v>12573</v>
      </c>
      <c r="E3136" t="s">
        <v>5441</v>
      </c>
      <c r="F3136" t="s">
        <v>12596</v>
      </c>
      <c r="G3136" t="s">
        <v>1940</v>
      </c>
    </row>
    <row r="3137" spans="1:7">
      <c r="A3137" t="s">
        <v>9662</v>
      </c>
      <c r="B3137" t="s">
        <v>12423</v>
      </c>
      <c r="C3137" t="s">
        <v>12548</v>
      </c>
      <c r="D3137" t="s">
        <v>12569</v>
      </c>
      <c r="E3137" t="s">
        <v>5441</v>
      </c>
      <c r="F3137" t="s">
        <v>12596</v>
      </c>
      <c r="G3137" t="s">
        <v>12652</v>
      </c>
    </row>
    <row r="3138" spans="1:7">
      <c r="A3138" t="s">
        <v>9663</v>
      </c>
      <c r="C3138" t="s">
        <v>12543</v>
      </c>
      <c r="D3138" t="s">
        <v>12543</v>
      </c>
      <c r="E3138" t="s">
        <v>5439</v>
      </c>
      <c r="F3138" t="s">
        <v>12543</v>
      </c>
    </row>
    <row r="3139" spans="1:7">
      <c r="A3139" t="s">
        <v>9664</v>
      </c>
      <c r="B3139" t="s">
        <v>12423</v>
      </c>
      <c r="C3139" t="s">
        <v>12544</v>
      </c>
      <c r="D3139" t="s">
        <v>12564</v>
      </c>
      <c r="E3139" t="s">
        <v>5441</v>
      </c>
      <c r="F3139" t="s">
        <v>12596</v>
      </c>
      <c r="G3139" t="s">
        <v>1940</v>
      </c>
    </row>
    <row r="3140" spans="1:7">
      <c r="A3140" t="s">
        <v>9665</v>
      </c>
      <c r="B3140" t="s">
        <v>12427</v>
      </c>
      <c r="C3140" t="s">
        <v>12544</v>
      </c>
      <c r="D3140" t="s">
        <v>12564</v>
      </c>
      <c r="E3140" t="s">
        <v>5441</v>
      </c>
      <c r="F3140" t="s">
        <v>12596</v>
      </c>
      <c r="G3140" t="s">
        <v>1940</v>
      </c>
    </row>
    <row r="3141" spans="1:7">
      <c r="A3141" t="s">
        <v>9666</v>
      </c>
      <c r="B3141" t="s">
        <v>12423</v>
      </c>
      <c r="C3141" t="s">
        <v>12548</v>
      </c>
      <c r="D3141" t="s">
        <v>12559</v>
      </c>
      <c r="E3141" t="s">
        <v>5437</v>
      </c>
      <c r="F3141" t="s">
        <v>12595</v>
      </c>
      <c r="G3141" t="s">
        <v>13107</v>
      </c>
    </row>
    <row r="3142" spans="1:7">
      <c r="A3142" t="s">
        <v>9667</v>
      </c>
      <c r="C3142" t="s">
        <v>12543</v>
      </c>
      <c r="D3142" t="s">
        <v>12543</v>
      </c>
      <c r="E3142" t="s">
        <v>5439</v>
      </c>
      <c r="F3142" t="s">
        <v>12543</v>
      </c>
    </row>
    <row r="3143" spans="1:7">
      <c r="A3143" t="s">
        <v>9668</v>
      </c>
      <c r="B3143" t="s">
        <v>12423</v>
      </c>
      <c r="C3143" t="s">
        <v>12546</v>
      </c>
      <c r="D3143" t="s">
        <v>12555</v>
      </c>
      <c r="E3143" t="s">
        <v>5440</v>
      </c>
      <c r="F3143" t="s">
        <v>12596</v>
      </c>
      <c r="G3143" t="s">
        <v>1940</v>
      </c>
    </row>
    <row r="3144" spans="1:7">
      <c r="A3144" t="s">
        <v>9669</v>
      </c>
      <c r="B3144" t="s">
        <v>12423</v>
      </c>
      <c r="C3144" t="s">
        <v>12546</v>
      </c>
      <c r="D3144" t="s">
        <v>12555</v>
      </c>
      <c r="E3144" t="s">
        <v>5440</v>
      </c>
      <c r="F3144" t="s">
        <v>12596</v>
      </c>
      <c r="G3144" t="s">
        <v>1940</v>
      </c>
    </row>
    <row r="3145" spans="1:7">
      <c r="A3145" t="s">
        <v>9670</v>
      </c>
      <c r="B3145" t="s">
        <v>12450</v>
      </c>
      <c r="C3145" t="s">
        <v>12546</v>
      </c>
      <c r="D3145" t="s">
        <v>12555</v>
      </c>
      <c r="E3145" t="s">
        <v>5440</v>
      </c>
      <c r="F3145" t="s">
        <v>12596</v>
      </c>
      <c r="G3145" t="s">
        <v>1940</v>
      </c>
    </row>
    <row r="3146" spans="1:7">
      <c r="A3146" t="s">
        <v>9671</v>
      </c>
      <c r="B3146" t="s">
        <v>12435</v>
      </c>
      <c r="C3146" t="s">
        <v>12546</v>
      </c>
      <c r="D3146" t="s">
        <v>12555</v>
      </c>
      <c r="E3146" t="s">
        <v>5440</v>
      </c>
      <c r="F3146" t="s">
        <v>12596</v>
      </c>
      <c r="G3146" t="s">
        <v>1940</v>
      </c>
    </row>
    <row r="3147" spans="1:7">
      <c r="A3147" t="s">
        <v>9672</v>
      </c>
      <c r="B3147" t="s">
        <v>12436</v>
      </c>
      <c r="C3147" t="s">
        <v>12546</v>
      </c>
      <c r="D3147" t="s">
        <v>12555</v>
      </c>
      <c r="E3147" t="s">
        <v>5440</v>
      </c>
      <c r="F3147" t="s">
        <v>12596</v>
      </c>
      <c r="G3147" t="s">
        <v>1940</v>
      </c>
    </row>
    <row r="3148" spans="1:7">
      <c r="A3148" t="s">
        <v>9673</v>
      </c>
      <c r="B3148" t="s">
        <v>12423</v>
      </c>
      <c r="C3148" t="s">
        <v>12545</v>
      </c>
      <c r="D3148" t="s">
        <v>12554</v>
      </c>
      <c r="E3148" t="s">
        <v>5440</v>
      </c>
      <c r="F3148" t="s">
        <v>12596</v>
      </c>
      <c r="G3148" t="s">
        <v>13108</v>
      </c>
    </row>
    <row r="3149" spans="1:7">
      <c r="A3149" t="s">
        <v>9674</v>
      </c>
      <c r="B3149" t="s">
        <v>12426</v>
      </c>
      <c r="C3149" t="s">
        <v>12548</v>
      </c>
      <c r="D3149" t="s">
        <v>12569</v>
      </c>
      <c r="E3149" t="s">
        <v>5441</v>
      </c>
      <c r="F3149" t="s">
        <v>12596</v>
      </c>
      <c r="G3149" t="s">
        <v>1940</v>
      </c>
    </row>
    <row r="3150" spans="1:7">
      <c r="A3150" t="s">
        <v>9675</v>
      </c>
      <c r="B3150" t="s">
        <v>12496</v>
      </c>
      <c r="C3150" t="s">
        <v>12548</v>
      </c>
      <c r="D3150" t="s">
        <v>12569</v>
      </c>
      <c r="E3150" t="s">
        <v>5440</v>
      </c>
      <c r="F3150" t="s">
        <v>12596</v>
      </c>
      <c r="G3150" t="s">
        <v>1940</v>
      </c>
    </row>
    <row r="3151" spans="1:7">
      <c r="A3151" t="s">
        <v>9676</v>
      </c>
      <c r="B3151" t="s">
        <v>12497</v>
      </c>
      <c r="C3151" t="s">
        <v>12548</v>
      </c>
      <c r="D3151" t="s">
        <v>12569</v>
      </c>
      <c r="E3151" t="s">
        <v>5440</v>
      </c>
      <c r="F3151" t="s">
        <v>12596</v>
      </c>
      <c r="G3151" t="s">
        <v>1940</v>
      </c>
    </row>
    <row r="3152" spans="1:7">
      <c r="A3152" t="s">
        <v>9677</v>
      </c>
      <c r="B3152" t="s">
        <v>12498</v>
      </c>
      <c r="C3152" t="s">
        <v>12548</v>
      </c>
      <c r="D3152" t="s">
        <v>12569</v>
      </c>
      <c r="E3152" t="s">
        <v>5440</v>
      </c>
      <c r="F3152" t="s">
        <v>12596</v>
      </c>
      <c r="G3152" t="s">
        <v>1940</v>
      </c>
    </row>
    <row r="3153" spans="1:7">
      <c r="A3153" t="s">
        <v>9678</v>
      </c>
      <c r="B3153" t="s">
        <v>12426</v>
      </c>
      <c r="C3153" t="s">
        <v>12548</v>
      </c>
      <c r="D3153" t="s">
        <v>12569</v>
      </c>
      <c r="E3153" t="s">
        <v>5440</v>
      </c>
      <c r="F3153" t="s">
        <v>12596</v>
      </c>
      <c r="G3153" t="s">
        <v>1940</v>
      </c>
    </row>
    <row r="3154" spans="1:7">
      <c r="A3154" t="s">
        <v>9679</v>
      </c>
      <c r="B3154" t="s">
        <v>12423</v>
      </c>
      <c r="C3154" t="s">
        <v>12545</v>
      </c>
      <c r="D3154" t="s">
        <v>12554</v>
      </c>
      <c r="E3154" t="s">
        <v>5440</v>
      </c>
      <c r="F3154" t="s">
        <v>12596</v>
      </c>
      <c r="G3154" t="s">
        <v>1940</v>
      </c>
    </row>
    <row r="3155" spans="1:7">
      <c r="A3155" t="s">
        <v>9680</v>
      </c>
      <c r="B3155" t="s">
        <v>12424</v>
      </c>
      <c r="C3155" t="s">
        <v>12546</v>
      </c>
      <c r="D3155" t="s">
        <v>12555</v>
      </c>
      <c r="E3155" t="s">
        <v>5440</v>
      </c>
      <c r="F3155" t="s">
        <v>12596</v>
      </c>
      <c r="G3155" t="s">
        <v>1940</v>
      </c>
    </row>
    <row r="3156" spans="1:7">
      <c r="A3156" t="s">
        <v>9681</v>
      </c>
      <c r="B3156" t="s">
        <v>12423</v>
      </c>
      <c r="C3156" t="s">
        <v>12546</v>
      </c>
      <c r="D3156" t="s">
        <v>12555</v>
      </c>
      <c r="E3156" t="s">
        <v>5440</v>
      </c>
      <c r="F3156" t="s">
        <v>12596</v>
      </c>
      <c r="G3156" t="s">
        <v>1940</v>
      </c>
    </row>
    <row r="3157" spans="1:7">
      <c r="A3157" t="s">
        <v>9682</v>
      </c>
      <c r="B3157" t="s">
        <v>12427</v>
      </c>
      <c r="C3157" t="s">
        <v>12546</v>
      </c>
      <c r="D3157" t="s">
        <v>12555</v>
      </c>
      <c r="E3157" t="s">
        <v>5440</v>
      </c>
      <c r="F3157" t="s">
        <v>12596</v>
      </c>
      <c r="G3157" t="s">
        <v>1940</v>
      </c>
    </row>
    <row r="3158" spans="1:7">
      <c r="A3158" t="s">
        <v>9683</v>
      </c>
      <c r="B3158" t="s">
        <v>12423</v>
      </c>
      <c r="C3158" t="s">
        <v>12546</v>
      </c>
      <c r="D3158" t="s">
        <v>12555</v>
      </c>
      <c r="E3158" t="s">
        <v>5437</v>
      </c>
      <c r="F3158" t="s">
        <v>12595</v>
      </c>
      <c r="G3158" t="s">
        <v>13044</v>
      </c>
    </row>
    <row r="3159" spans="1:7">
      <c r="A3159" t="s">
        <v>9684</v>
      </c>
      <c r="C3159" t="s">
        <v>12544</v>
      </c>
      <c r="D3159" t="s">
        <v>12563</v>
      </c>
      <c r="E3159" t="s">
        <v>5440</v>
      </c>
      <c r="F3159" t="s">
        <v>12595</v>
      </c>
      <c r="G3159" t="s">
        <v>12600</v>
      </c>
    </row>
    <row r="3160" spans="1:7">
      <c r="A3160" t="s">
        <v>9685</v>
      </c>
      <c r="C3160" t="s">
        <v>12542</v>
      </c>
      <c r="D3160" t="s">
        <v>12565</v>
      </c>
      <c r="E3160" t="s">
        <v>5440</v>
      </c>
      <c r="F3160" t="s">
        <v>12594</v>
      </c>
      <c r="G3160" t="s">
        <v>13109</v>
      </c>
    </row>
    <row r="3161" spans="1:7">
      <c r="A3161" t="s">
        <v>9686</v>
      </c>
      <c r="C3161" t="s">
        <v>12547</v>
      </c>
      <c r="D3161" t="s">
        <v>12571</v>
      </c>
      <c r="E3161" t="s">
        <v>5440</v>
      </c>
      <c r="F3161" t="s">
        <v>12595</v>
      </c>
      <c r="G3161" t="s">
        <v>13110</v>
      </c>
    </row>
    <row r="3162" spans="1:7">
      <c r="A3162" t="s">
        <v>9687</v>
      </c>
      <c r="C3162" t="s">
        <v>12548</v>
      </c>
      <c r="D3162" t="s">
        <v>12559</v>
      </c>
      <c r="E3162" t="s">
        <v>5440</v>
      </c>
      <c r="F3162" t="s">
        <v>12595</v>
      </c>
      <c r="G3162" t="s">
        <v>13111</v>
      </c>
    </row>
    <row r="3163" spans="1:7">
      <c r="A3163" t="s">
        <v>9688</v>
      </c>
      <c r="B3163" t="s">
        <v>12423</v>
      </c>
      <c r="C3163" t="s">
        <v>12545</v>
      </c>
      <c r="D3163" t="s">
        <v>12570</v>
      </c>
      <c r="E3163" t="s">
        <v>5450</v>
      </c>
      <c r="F3163" t="s">
        <v>12595</v>
      </c>
      <c r="G3163" t="s">
        <v>13112</v>
      </c>
    </row>
    <row r="3164" spans="1:7">
      <c r="A3164" t="s">
        <v>9689</v>
      </c>
      <c r="C3164" t="s">
        <v>12543</v>
      </c>
      <c r="D3164" t="s">
        <v>12543</v>
      </c>
      <c r="E3164" t="s">
        <v>5439</v>
      </c>
      <c r="F3164" t="s">
        <v>12543</v>
      </c>
    </row>
    <row r="3165" spans="1:7">
      <c r="A3165" t="s">
        <v>9690</v>
      </c>
      <c r="B3165" t="s">
        <v>12423</v>
      </c>
      <c r="C3165" t="s">
        <v>12542</v>
      </c>
      <c r="D3165" t="s">
        <v>12550</v>
      </c>
      <c r="E3165" t="s">
        <v>5450</v>
      </c>
      <c r="F3165" t="s">
        <v>12595</v>
      </c>
      <c r="G3165" t="s">
        <v>1940</v>
      </c>
    </row>
    <row r="3166" spans="1:7">
      <c r="A3166" t="s">
        <v>9691</v>
      </c>
      <c r="B3166" t="s">
        <v>12423</v>
      </c>
      <c r="C3166" t="s">
        <v>12545</v>
      </c>
      <c r="D3166" t="s">
        <v>12571</v>
      </c>
      <c r="E3166" t="s">
        <v>5441</v>
      </c>
      <c r="F3166" t="s">
        <v>12595</v>
      </c>
      <c r="G3166" t="s">
        <v>13113</v>
      </c>
    </row>
    <row r="3167" spans="1:7">
      <c r="A3167" t="s">
        <v>9692</v>
      </c>
      <c r="B3167" t="s">
        <v>12423</v>
      </c>
      <c r="C3167" t="s">
        <v>12545</v>
      </c>
      <c r="D3167" t="s">
        <v>12550</v>
      </c>
      <c r="E3167" t="s">
        <v>5450</v>
      </c>
      <c r="F3167" t="s">
        <v>12595</v>
      </c>
      <c r="G3167" t="s">
        <v>12600</v>
      </c>
    </row>
    <row r="3168" spans="1:7">
      <c r="A3168" t="s">
        <v>9693</v>
      </c>
      <c r="B3168" t="s">
        <v>12423</v>
      </c>
      <c r="C3168" t="s">
        <v>12548</v>
      </c>
      <c r="D3168" t="s">
        <v>12560</v>
      </c>
      <c r="E3168" t="s">
        <v>5437</v>
      </c>
      <c r="F3168" t="s">
        <v>12596</v>
      </c>
      <c r="G3168" t="s">
        <v>1940</v>
      </c>
    </row>
    <row r="3169" spans="1:7">
      <c r="A3169" t="s">
        <v>9694</v>
      </c>
      <c r="B3169" t="s">
        <v>12423</v>
      </c>
      <c r="C3169" t="s">
        <v>12546</v>
      </c>
      <c r="D3169" t="s">
        <v>12555</v>
      </c>
      <c r="E3169" t="s">
        <v>5441</v>
      </c>
      <c r="F3169" t="s">
        <v>12596</v>
      </c>
      <c r="G3169" t="s">
        <v>1940</v>
      </c>
    </row>
    <row r="3170" spans="1:7">
      <c r="A3170" t="s">
        <v>9695</v>
      </c>
      <c r="B3170" t="s">
        <v>12423</v>
      </c>
      <c r="C3170" t="s">
        <v>12544</v>
      </c>
      <c r="D3170" t="s">
        <v>12564</v>
      </c>
      <c r="E3170" t="s">
        <v>5437</v>
      </c>
      <c r="F3170" t="s">
        <v>12596</v>
      </c>
      <c r="G3170" t="s">
        <v>1940</v>
      </c>
    </row>
    <row r="3171" spans="1:7">
      <c r="A3171" t="s">
        <v>9696</v>
      </c>
      <c r="B3171" t="s">
        <v>12423</v>
      </c>
      <c r="C3171" t="s">
        <v>12548</v>
      </c>
      <c r="D3171" t="s">
        <v>12560</v>
      </c>
      <c r="E3171" t="s">
        <v>5440</v>
      </c>
      <c r="F3171" t="s">
        <v>12596</v>
      </c>
      <c r="G3171" t="s">
        <v>13114</v>
      </c>
    </row>
    <row r="3172" spans="1:7">
      <c r="A3172" t="s">
        <v>9697</v>
      </c>
      <c r="B3172" t="s">
        <v>12423</v>
      </c>
      <c r="C3172" t="s">
        <v>12545</v>
      </c>
      <c r="D3172" t="s">
        <v>12564</v>
      </c>
      <c r="E3172" t="s">
        <v>5437</v>
      </c>
      <c r="F3172" t="s">
        <v>12596</v>
      </c>
      <c r="G3172" t="s">
        <v>1940</v>
      </c>
    </row>
    <row r="3173" spans="1:7">
      <c r="A3173" t="s">
        <v>9698</v>
      </c>
      <c r="B3173" t="s">
        <v>12423</v>
      </c>
      <c r="C3173" t="s">
        <v>12548</v>
      </c>
      <c r="D3173" t="s">
        <v>12560</v>
      </c>
      <c r="E3173" t="s">
        <v>5437</v>
      </c>
      <c r="F3173" t="s">
        <v>12595</v>
      </c>
      <c r="G3173" t="s">
        <v>12619</v>
      </c>
    </row>
    <row r="3174" spans="1:7">
      <c r="A3174" t="s">
        <v>9699</v>
      </c>
      <c r="B3174" t="s">
        <v>12423</v>
      </c>
      <c r="C3174" t="s">
        <v>12548</v>
      </c>
      <c r="D3174" t="s">
        <v>12569</v>
      </c>
      <c r="E3174" t="s">
        <v>5441</v>
      </c>
      <c r="F3174" t="s">
        <v>12596</v>
      </c>
      <c r="G3174" t="s">
        <v>12619</v>
      </c>
    </row>
    <row r="3175" spans="1:7">
      <c r="A3175" t="s">
        <v>9700</v>
      </c>
      <c r="C3175" t="s">
        <v>12547</v>
      </c>
      <c r="D3175" t="s">
        <v>12568</v>
      </c>
      <c r="E3175" t="s">
        <v>5437</v>
      </c>
      <c r="F3175" t="s">
        <v>12597</v>
      </c>
      <c r="G3175" t="s">
        <v>13115</v>
      </c>
    </row>
    <row r="3176" spans="1:7">
      <c r="A3176" t="s">
        <v>9701</v>
      </c>
      <c r="B3176" t="s">
        <v>12423</v>
      </c>
      <c r="C3176" t="s">
        <v>12542</v>
      </c>
      <c r="D3176" t="s">
        <v>12565</v>
      </c>
      <c r="E3176" t="s">
        <v>5437</v>
      </c>
      <c r="F3176" t="s">
        <v>12595</v>
      </c>
      <c r="G3176" t="s">
        <v>12600</v>
      </c>
    </row>
    <row r="3177" spans="1:7">
      <c r="A3177" t="s">
        <v>9702</v>
      </c>
      <c r="C3177" t="s">
        <v>12545</v>
      </c>
      <c r="D3177" t="s">
        <v>12552</v>
      </c>
      <c r="E3177" t="s">
        <v>5441</v>
      </c>
      <c r="F3177" t="s">
        <v>12596</v>
      </c>
      <c r="G3177" t="s">
        <v>1667</v>
      </c>
    </row>
    <row r="3178" spans="1:7">
      <c r="A3178" t="s">
        <v>9703</v>
      </c>
      <c r="B3178" t="s">
        <v>12423</v>
      </c>
      <c r="C3178" t="s">
        <v>12546</v>
      </c>
      <c r="D3178" t="s">
        <v>12561</v>
      </c>
      <c r="E3178" t="s">
        <v>5437</v>
      </c>
      <c r="F3178" t="s">
        <v>12595</v>
      </c>
      <c r="G3178" t="s">
        <v>1940</v>
      </c>
    </row>
    <row r="3179" spans="1:7">
      <c r="A3179" t="s">
        <v>9704</v>
      </c>
      <c r="C3179" t="s">
        <v>12544</v>
      </c>
      <c r="D3179" t="s">
        <v>12552</v>
      </c>
      <c r="E3179" t="s">
        <v>5437</v>
      </c>
      <c r="F3179" t="s">
        <v>12595</v>
      </c>
      <c r="G3179" t="s">
        <v>13116</v>
      </c>
    </row>
    <row r="3180" spans="1:7">
      <c r="A3180" t="s">
        <v>9705</v>
      </c>
      <c r="B3180" t="s">
        <v>12425</v>
      </c>
      <c r="C3180" t="s">
        <v>12545</v>
      </c>
      <c r="D3180" t="s">
        <v>12571</v>
      </c>
      <c r="E3180" t="s">
        <v>5441</v>
      </c>
      <c r="F3180" t="s">
        <v>12595</v>
      </c>
      <c r="G3180" t="s">
        <v>13117</v>
      </c>
    </row>
    <row r="3181" spans="1:7">
      <c r="A3181" t="s">
        <v>9706</v>
      </c>
      <c r="B3181" t="s">
        <v>12423</v>
      </c>
      <c r="C3181" t="s">
        <v>12545</v>
      </c>
      <c r="D3181" t="s">
        <v>12571</v>
      </c>
      <c r="E3181" t="s">
        <v>5437</v>
      </c>
      <c r="F3181" t="s">
        <v>12595</v>
      </c>
      <c r="G3181" t="s">
        <v>13118</v>
      </c>
    </row>
    <row r="3182" spans="1:7">
      <c r="A3182" t="s">
        <v>9707</v>
      </c>
      <c r="B3182" t="s">
        <v>12423</v>
      </c>
      <c r="C3182" t="s">
        <v>12546</v>
      </c>
      <c r="D3182" t="s">
        <v>12555</v>
      </c>
      <c r="E3182" t="s">
        <v>5441</v>
      </c>
      <c r="F3182" t="s">
        <v>12596</v>
      </c>
      <c r="G3182" t="s">
        <v>1940</v>
      </c>
    </row>
    <row r="3183" spans="1:7">
      <c r="A3183" t="s">
        <v>9708</v>
      </c>
      <c r="C3183" t="s">
        <v>12543</v>
      </c>
      <c r="D3183" t="s">
        <v>12543</v>
      </c>
      <c r="E3183" t="s">
        <v>5439</v>
      </c>
      <c r="F3183" t="s">
        <v>12543</v>
      </c>
    </row>
    <row r="3184" spans="1:7">
      <c r="A3184" t="s">
        <v>9709</v>
      </c>
      <c r="C3184" t="s">
        <v>12544</v>
      </c>
      <c r="D3184" t="s">
        <v>12551</v>
      </c>
      <c r="E3184" t="s">
        <v>5440</v>
      </c>
      <c r="F3184" t="s">
        <v>12595</v>
      </c>
      <c r="G3184" t="s">
        <v>13119</v>
      </c>
    </row>
    <row r="3185" spans="1:7">
      <c r="A3185" t="s">
        <v>9710</v>
      </c>
      <c r="C3185" t="s">
        <v>12544</v>
      </c>
      <c r="D3185" t="s">
        <v>12551</v>
      </c>
      <c r="E3185" t="s">
        <v>5440</v>
      </c>
      <c r="F3185" t="s">
        <v>12595</v>
      </c>
      <c r="G3185" t="s">
        <v>13119</v>
      </c>
    </row>
    <row r="3186" spans="1:7">
      <c r="A3186" t="s">
        <v>9711</v>
      </c>
      <c r="C3186" t="s">
        <v>12544</v>
      </c>
      <c r="D3186" t="s">
        <v>12551</v>
      </c>
      <c r="E3186" t="s">
        <v>5440</v>
      </c>
      <c r="F3186" t="s">
        <v>12595</v>
      </c>
      <c r="G3186" t="s">
        <v>13119</v>
      </c>
    </row>
    <row r="3187" spans="1:7">
      <c r="A3187" t="s">
        <v>9712</v>
      </c>
      <c r="C3187" t="s">
        <v>12544</v>
      </c>
      <c r="D3187" t="s">
        <v>12551</v>
      </c>
      <c r="E3187" t="s">
        <v>5440</v>
      </c>
      <c r="F3187" t="s">
        <v>12595</v>
      </c>
      <c r="G3187" t="s">
        <v>13119</v>
      </c>
    </row>
    <row r="3188" spans="1:7">
      <c r="A3188" t="s">
        <v>9713</v>
      </c>
      <c r="C3188" t="s">
        <v>12544</v>
      </c>
      <c r="D3188" t="s">
        <v>12551</v>
      </c>
      <c r="E3188" t="s">
        <v>5440</v>
      </c>
      <c r="F3188" t="s">
        <v>12595</v>
      </c>
      <c r="G3188" t="s">
        <v>13119</v>
      </c>
    </row>
    <row r="3189" spans="1:7">
      <c r="A3189" t="s">
        <v>9714</v>
      </c>
      <c r="B3189" t="s">
        <v>12423</v>
      </c>
      <c r="C3189" t="s">
        <v>12544</v>
      </c>
      <c r="D3189" t="s">
        <v>12552</v>
      </c>
      <c r="E3189" t="s">
        <v>5441</v>
      </c>
      <c r="F3189" t="s">
        <v>12596</v>
      </c>
      <c r="G3189" t="s">
        <v>1940</v>
      </c>
    </row>
    <row r="3190" spans="1:7">
      <c r="A3190" t="s">
        <v>9715</v>
      </c>
      <c r="B3190" t="s">
        <v>12423</v>
      </c>
      <c r="C3190" t="s">
        <v>12545</v>
      </c>
      <c r="D3190" t="s">
        <v>12576</v>
      </c>
      <c r="E3190" t="s">
        <v>5441</v>
      </c>
      <c r="F3190" t="s">
        <v>12596</v>
      </c>
      <c r="G3190" t="s">
        <v>1940</v>
      </c>
    </row>
    <row r="3191" spans="1:7">
      <c r="A3191" t="s">
        <v>9716</v>
      </c>
      <c r="C3191" t="s">
        <v>12543</v>
      </c>
      <c r="D3191" t="s">
        <v>12543</v>
      </c>
      <c r="E3191" t="s">
        <v>5439</v>
      </c>
      <c r="F3191" t="s">
        <v>12543</v>
      </c>
    </row>
    <row r="3192" spans="1:7">
      <c r="A3192" t="s">
        <v>9717</v>
      </c>
      <c r="B3192" t="s">
        <v>12423</v>
      </c>
      <c r="C3192" t="s">
        <v>12546</v>
      </c>
      <c r="D3192" t="s">
        <v>12554</v>
      </c>
      <c r="E3192" t="s">
        <v>5437</v>
      </c>
      <c r="F3192" t="s">
        <v>12595</v>
      </c>
      <c r="G3192" t="s">
        <v>1940</v>
      </c>
    </row>
    <row r="3193" spans="1:7">
      <c r="A3193" t="s">
        <v>9718</v>
      </c>
      <c r="B3193" t="s">
        <v>12423</v>
      </c>
      <c r="C3193" t="s">
        <v>12546</v>
      </c>
      <c r="D3193" t="s">
        <v>12554</v>
      </c>
      <c r="E3193" t="s">
        <v>5442</v>
      </c>
      <c r="F3193" t="s">
        <v>12595</v>
      </c>
      <c r="G3193" t="s">
        <v>13120</v>
      </c>
    </row>
    <row r="3194" spans="1:7">
      <c r="A3194" t="s">
        <v>9719</v>
      </c>
      <c r="B3194" t="s">
        <v>12423</v>
      </c>
      <c r="C3194" t="s">
        <v>12546</v>
      </c>
      <c r="D3194" t="s">
        <v>12575</v>
      </c>
      <c r="E3194" t="s">
        <v>5450</v>
      </c>
      <c r="F3194" t="s">
        <v>12595</v>
      </c>
      <c r="G3194" t="s">
        <v>13121</v>
      </c>
    </row>
    <row r="3195" spans="1:7">
      <c r="A3195" t="s">
        <v>9720</v>
      </c>
      <c r="C3195" t="s">
        <v>12543</v>
      </c>
      <c r="D3195" t="s">
        <v>12543</v>
      </c>
      <c r="E3195" t="s">
        <v>5439</v>
      </c>
      <c r="F3195" t="s">
        <v>12543</v>
      </c>
    </row>
    <row r="3196" spans="1:7">
      <c r="A3196" t="s">
        <v>9721</v>
      </c>
      <c r="B3196" t="s">
        <v>12423</v>
      </c>
      <c r="C3196" t="s">
        <v>12545</v>
      </c>
      <c r="D3196" t="s">
        <v>12576</v>
      </c>
      <c r="E3196" t="s">
        <v>5437</v>
      </c>
      <c r="F3196" t="s">
        <v>12596</v>
      </c>
      <c r="G3196" t="s">
        <v>1940</v>
      </c>
    </row>
    <row r="3197" spans="1:7">
      <c r="A3197" t="s">
        <v>9722</v>
      </c>
      <c r="B3197" t="s">
        <v>12437</v>
      </c>
      <c r="C3197" t="s">
        <v>12545</v>
      </c>
      <c r="D3197" t="s">
        <v>12550</v>
      </c>
      <c r="E3197" t="s">
        <v>5450</v>
      </c>
      <c r="F3197" t="s">
        <v>12596</v>
      </c>
      <c r="G3197" t="s">
        <v>1940</v>
      </c>
    </row>
    <row r="3198" spans="1:7">
      <c r="A3198" t="s">
        <v>9723</v>
      </c>
      <c r="B3198" t="s">
        <v>12423</v>
      </c>
      <c r="C3198" t="s">
        <v>12545</v>
      </c>
      <c r="D3198" t="s">
        <v>12554</v>
      </c>
      <c r="E3198" t="s">
        <v>5437</v>
      </c>
      <c r="F3198" t="s">
        <v>12596</v>
      </c>
      <c r="G3198" t="s">
        <v>1667</v>
      </c>
    </row>
    <row r="3199" spans="1:7">
      <c r="A3199" t="s">
        <v>9724</v>
      </c>
      <c r="B3199" t="s">
        <v>12423</v>
      </c>
      <c r="C3199" t="s">
        <v>12545</v>
      </c>
      <c r="D3199" t="s">
        <v>12570</v>
      </c>
      <c r="E3199" t="s">
        <v>5441</v>
      </c>
      <c r="F3199" t="s">
        <v>12596</v>
      </c>
      <c r="G3199" t="s">
        <v>1667</v>
      </c>
    </row>
    <row r="3200" spans="1:7">
      <c r="A3200" t="s">
        <v>9725</v>
      </c>
      <c r="B3200" t="s">
        <v>12437</v>
      </c>
      <c r="C3200" t="s">
        <v>12545</v>
      </c>
      <c r="D3200" t="s">
        <v>12570</v>
      </c>
      <c r="E3200" t="s">
        <v>5441</v>
      </c>
      <c r="F3200" t="s">
        <v>12596</v>
      </c>
      <c r="G3200" t="s">
        <v>1667</v>
      </c>
    </row>
    <row r="3201" spans="1:7">
      <c r="A3201" t="s">
        <v>9726</v>
      </c>
      <c r="B3201" t="s">
        <v>12437</v>
      </c>
      <c r="C3201" t="s">
        <v>12545</v>
      </c>
      <c r="D3201" t="s">
        <v>12550</v>
      </c>
      <c r="E3201" t="s">
        <v>5450</v>
      </c>
      <c r="F3201" t="s">
        <v>12596</v>
      </c>
      <c r="G3201" t="s">
        <v>1667</v>
      </c>
    </row>
    <row r="3202" spans="1:7">
      <c r="A3202" t="s">
        <v>9727</v>
      </c>
      <c r="B3202" t="s">
        <v>12428</v>
      </c>
      <c r="C3202" t="s">
        <v>12544</v>
      </c>
      <c r="D3202" t="s">
        <v>12573</v>
      </c>
      <c r="E3202" t="s">
        <v>5441</v>
      </c>
      <c r="F3202" t="s">
        <v>12596</v>
      </c>
      <c r="G3202" t="s">
        <v>1940</v>
      </c>
    </row>
    <row r="3203" spans="1:7">
      <c r="A3203" t="s">
        <v>9728</v>
      </c>
      <c r="C3203" t="s">
        <v>12544</v>
      </c>
      <c r="D3203" t="s">
        <v>12552</v>
      </c>
      <c r="E3203" t="s">
        <v>5441</v>
      </c>
      <c r="F3203" t="s">
        <v>12595</v>
      </c>
      <c r="G3203" t="s">
        <v>13122</v>
      </c>
    </row>
    <row r="3204" spans="1:7">
      <c r="A3204" t="s">
        <v>9729</v>
      </c>
      <c r="C3204" t="s">
        <v>12544</v>
      </c>
      <c r="D3204" t="s">
        <v>12552</v>
      </c>
      <c r="E3204" t="s">
        <v>5440</v>
      </c>
      <c r="F3204" t="s">
        <v>12595</v>
      </c>
      <c r="G3204" t="s">
        <v>13123</v>
      </c>
    </row>
    <row r="3205" spans="1:7">
      <c r="A3205" t="s">
        <v>9730</v>
      </c>
      <c r="C3205" t="s">
        <v>12542</v>
      </c>
      <c r="D3205" t="s">
        <v>12565</v>
      </c>
      <c r="E3205" t="s">
        <v>5440</v>
      </c>
      <c r="F3205" t="s">
        <v>12595</v>
      </c>
      <c r="G3205" t="s">
        <v>13124</v>
      </c>
    </row>
    <row r="3206" spans="1:7">
      <c r="A3206" t="s">
        <v>9731</v>
      </c>
      <c r="B3206" t="s">
        <v>12423</v>
      </c>
      <c r="C3206" t="s">
        <v>12545</v>
      </c>
      <c r="D3206" t="s">
        <v>12572</v>
      </c>
      <c r="E3206" t="s">
        <v>5437</v>
      </c>
      <c r="F3206" t="s">
        <v>12596</v>
      </c>
      <c r="G3206" t="s">
        <v>1940</v>
      </c>
    </row>
    <row r="3207" spans="1:7">
      <c r="A3207" t="s">
        <v>9732</v>
      </c>
      <c r="C3207" t="s">
        <v>12543</v>
      </c>
      <c r="D3207" t="s">
        <v>12543</v>
      </c>
      <c r="E3207" t="s">
        <v>5439</v>
      </c>
      <c r="F3207" t="s">
        <v>12543</v>
      </c>
    </row>
    <row r="3208" spans="1:7">
      <c r="A3208" t="s">
        <v>9733</v>
      </c>
      <c r="B3208" t="s">
        <v>12423</v>
      </c>
      <c r="C3208" t="s">
        <v>12545</v>
      </c>
      <c r="D3208" t="s">
        <v>12572</v>
      </c>
      <c r="E3208" t="s">
        <v>5441</v>
      </c>
      <c r="F3208" t="s">
        <v>12596</v>
      </c>
      <c r="G3208" t="s">
        <v>1940</v>
      </c>
    </row>
    <row r="3209" spans="1:7">
      <c r="A3209" t="s">
        <v>9734</v>
      </c>
      <c r="B3209" t="s">
        <v>12436</v>
      </c>
      <c r="C3209" t="s">
        <v>12545</v>
      </c>
      <c r="D3209" t="s">
        <v>12572</v>
      </c>
      <c r="E3209" t="s">
        <v>5441</v>
      </c>
      <c r="F3209" t="s">
        <v>12596</v>
      </c>
      <c r="G3209" t="s">
        <v>1940</v>
      </c>
    </row>
    <row r="3210" spans="1:7">
      <c r="A3210" t="s">
        <v>9735</v>
      </c>
      <c r="B3210" t="s">
        <v>12423</v>
      </c>
      <c r="C3210" t="s">
        <v>12544</v>
      </c>
      <c r="D3210" t="s">
        <v>12552</v>
      </c>
      <c r="E3210" t="s">
        <v>5440</v>
      </c>
      <c r="F3210" t="s">
        <v>12595</v>
      </c>
      <c r="G3210" t="s">
        <v>13125</v>
      </c>
    </row>
    <row r="3211" spans="1:7">
      <c r="A3211" t="s">
        <v>9736</v>
      </c>
      <c r="C3211" t="s">
        <v>12547</v>
      </c>
      <c r="D3211" t="s">
        <v>12568</v>
      </c>
      <c r="E3211" t="s">
        <v>5440</v>
      </c>
      <c r="F3211" t="s">
        <v>12597</v>
      </c>
      <c r="G3211" t="s">
        <v>13126</v>
      </c>
    </row>
    <row r="3212" spans="1:7">
      <c r="A3212" t="s">
        <v>9737</v>
      </c>
      <c r="C3212" t="s">
        <v>12547</v>
      </c>
      <c r="D3212" t="s">
        <v>12558</v>
      </c>
      <c r="E3212" t="s">
        <v>5440</v>
      </c>
      <c r="F3212" t="s">
        <v>12597</v>
      </c>
    </row>
    <row r="3213" spans="1:7">
      <c r="A3213" t="s">
        <v>9738</v>
      </c>
      <c r="C3213" t="s">
        <v>12546</v>
      </c>
      <c r="D3213" t="s">
        <v>12575</v>
      </c>
      <c r="E3213" t="s">
        <v>5441</v>
      </c>
      <c r="F3213" t="s">
        <v>12596</v>
      </c>
      <c r="G3213" t="s">
        <v>1667</v>
      </c>
    </row>
    <row r="3214" spans="1:7">
      <c r="A3214" t="s">
        <v>9739</v>
      </c>
      <c r="B3214" t="s">
        <v>12423</v>
      </c>
      <c r="C3214" t="s">
        <v>12544</v>
      </c>
      <c r="D3214" t="s">
        <v>12566</v>
      </c>
      <c r="E3214" t="s">
        <v>5437</v>
      </c>
      <c r="F3214" t="s">
        <v>12595</v>
      </c>
      <c r="G3214" t="s">
        <v>1667</v>
      </c>
    </row>
    <row r="3215" spans="1:7">
      <c r="A3215" t="s">
        <v>9740</v>
      </c>
      <c r="B3215" t="s">
        <v>12423</v>
      </c>
      <c r="C3215" t="s">
        <v>12545</v>
      </c>
      <c r="D3215" t="s">
        <v>12561</v>
      </c>
      <c r="E3215" t="s">
        <v>5442</v>
      </c>
      <c r="F3215" t="s">
        <v>12595</v>
      </c>
      <c r="G3215" t="s">
        <v>13127</v>
      </c>
    </row>
    <row r="3216" spans="1:7">
      <c r="A3216" t="s">
        <v>9741</v>
      </c>
      <c r="B3216" t="s">
        <v>12426</v>
      </c>
      <c r="C3216" t="s">
        <v>12544</v>
      </c>
      <c r="D3216" t="s">
        <v>12564</v>
      </c>
      <c r="E3216" t="s">
        <v>5437</v>
      </c>
      <c r="F3216" t="s">
        <v>12596</v>
      </c>
      <c r="G3216" t="s">
        <v>1667</v>
      </c>
    </row>
    <row r="3217" spans="1:7">
      <c r="A3217" t="s">
        <v>9742</v>
      </c>
      <c r="B3217" t="s">
        <v>12423</v>
      </c>
      <c r="C3217" t="s">
        <v>12545</v>
      </c>
      <c r="D3217" t="s">
        <v>12554</v>
      </c>
      <c r="E3217" t="s">
        <v>5441</v>
      </c>
      <c r="F3217" t="s">
        <v>12596</v>
      </c>
      <c r="G3217" t="s">
        <v>1940</v>
      </c>
    </row>
    <row r="3218" spans="1:7">
      <c r="A3218" t="s">
        <v>9743</v>
      </c>
      <c r="C3218" t="s">
        <v>12543</v>
      </c>
      <c r="D3218" t="s">
        <v>12543</v>
      </c>
      <c r="E3218" t="s">
        <v>5439</v>
      </c>
      <c r="F3218" t="s">
        <v>12543</v>
      </c>
    </row>
    <row r="3219" spans="1:7">
      <c r="A3219" t="s">
        <v>9744</v>
      </c>
      <c r="B3219" t="s">
        <v>12423</v>
      </c>
      <c r="C3219" t="s">
        <v>12546</v>
      </c>
      <c r="D3219" t="s">
        <v>12575</v>
      </c>
      <c r="E3219" t="s">
        <v>5441</v>
      </c>
      <c r="F3219" t="s">
        <v>12595</v>
      </c>
      <c r="G3219" t="s">
        <v>13128</v>
      </c>
    </row>
    <row r="3220" spans="1:7">
      <c r="A3220" t="s">
        <v>9745</v>
      </c>
      <c r="B3220" t="s">
        <v>12423</v>
      </c>
      <c r="C3220" t="s">
        <v>12545</v>
      </c>
      <c r="D3220" t="s">
        <v>12550</v>
      </c>
      <c r="E3220" t="s">
        <v>5441</v>
      </c>
      <c r="F3220" t="s">
        <v>12595</v>
      </c>
      <c r="G3220" t="s">
        <v>12600</v>
      </c>
    </row>
    <row r="3221" spans="1:7">
      <c r="A3221" t="s">
        <v>9746</v>
      </c>
      <c r="C3221" t="s">
        <v>12543</v>
      </c>
      <c r="D3221" t="s">
        <v>12543</v>
      </c>
      <c r="E3221" t="s">
        <v>5439</v>
      </c>
      <c r="F3221" t="s">
        <v>12543</v>
      </c>
    </row>
    <row r="3222" spans="1:7">
      <c r="A3222" t="s">
        <v>9747</v>
      </c>
      <c r="B3222" t="s">
        <v>12423</v>
      </c>
      <c r="C3222" t="s">
        <v>12546</v>
      </c>
      <c r="D3222" t="s">
        <v>12555</v>
      </c>
      <c r="E3222" t="s">
        <v>5441</v>
      </c>
      <c r="F3222" t="s">
        <v>12596</v>
      </c>
      <c r="G3222" t="s">
        <v>1940</v>
      </c>
    </row>
    <row r="3223" spans="1:7">
      <c r="A3223" t="s">
        <v>9748</v>
      </c>
      <c r="B3223" t="s">
        <v>12423</v>
      </c>
      <c r="C3223" t="s">
        <v>12548</v>
      </c>
      <c r="D3223" t="s">
        <v>12559</v>
      </c>
      <c r="E3223" t="s">
        <v>5441</v>
      </c>
      <c r="F3223" t="s">
        <v>12596</v>
      </c>
      <c r="G3223" t="s">
        <v>13129</v>
      </c>
    </row>
    <row r="3224" spans="1:7">
      <c r="A3224" t="s">
        <v>9749</v>
      </c>
      <c r="B3224" t="s">
        <v>12423</v>
      </c>
      <c r="C3224" t="s">
        <v>12545</v>
      </c>
      <c r="D3224" t="s">
        <v>12554</v>
      </c>
      <c r="E3224" t="s">
        <v>5441</v>
      </c>
      <c r="F3224" t="s">
        <v>12596</v>
      </c>
      <c r="G3224" t="s">
        <v>1940</v>
      </c>
    </row>
    <row r="3225" spans="1:7">
      <c r="A3225" t="s">
        <v>9750</v>
      </c>
      <c r="B3225" t="s">
        <v>12423</v>
      </c>
      <c r="C3225" t="s">
        <v>12546</v>
      </c>
      <c r="D3225" t="s">
        <v>12555</v>
      </c>
      <c r="E3225" t="s">
        <v>5441</v>
      </c>
      <c r="F3225" t="s">
        <v>12596</v>
      </c>
      <c r="G3225" t="s">
        <v>1940</v>
      </c>
    </row>
    <row r="3226" spans="1:7">
      <c r="A3226" t="s">
        <v>9751</v>
      </c>
      <c r="B3226" t="s">
        <v>12423</v>
      </c>
      <c r="C3226" t="s">
        <v>12546</v>
      </c>
      <c r="D3226" t="s">
        <v>12575</v>
      </c>
      <c r="E3226" t="s">
        <v>5441</v>
      </c>
      <c r="F3226" t="s">
        <v>12596</v>
      </c>
      <c r="G3226" t="s">
        <v>1940</v>
      </c>
    </row>
    <row r="3227" spans="1:7">
      <c r="A3227" t="s">
        <v>9752</v>
      </c>
      <c r="B3227" t="s">
        <v>12423</v>
      </c>
      <c r="C3227" t="s">
        <v>12545</v>
      </c>
      <c r="D3227" t="s">
        <v>12588</v>
      </c>
      <c r="E3227" t="s">
        <v>5441</v>
      </c>
      <c r="F3227" t="s">
        <v>12596</v>
      </c>
      <c r="G3227" t="s">
        <v>1940</v>
      </c>
    </row>
    <row r="3228" spans="1:7">
      <c r="A3228" t="s">
        <v>9753</v>
      </c>
      <c r="B3228" t="s">
        <v>12423</v>
      </c>
      <c r="C3228" t="s">
        <v>12544</v>
      </c>
      <c r="D3228" t="s">
        <v>12557</v>
      </c>
      <c r="E3228" t="s">
        <v>5441</v>
      </c>
      <c r="F3228" t="s">
        <v>12595</v>
      </c>
      <c r="G3228" t="s">
        <v>1667</v>
      </c>
    </row>
    <row r="3229" spans="1:7">
      <c r="A3229" t="s">
        <v>9754</v>
      </c>
      <c r="C3229" t="s">
        <v>12543</v>
      </c>
      <c r="D3229" t="s">
        <v>12543</v>
      </c>
      <c r="E3229" t="s">
        <v>5439</v>
      </c>
      <c r="F3229" t="s">
        <v>12543</v>
      </c>
    </row>
    <row r="3230" spans="1:7">
      <c r="A3230" t="s">
        <v>9755</v>
      </c>
      <c r="B3230" t="s">
        <v>12423</v>
      </c>
      <c r="C3230" t="s">
        <v>12547</v>
      </c>
      <c r="D3230" t="s">
        <v>12584</v>
      </c>
      <c r="E3230" t="s">
        <v>5441</v>
      </c>
      <c r="F3230" t="s">
        <v>12596</v>
      </c>
      <c r="G3230" t="s">
        <v>1940</v>
      </c>
    </row>
    <row r="3231" spans="1:7">
      <c r="A3231" t="s">
        <v>9756</v>
      </c>
      <c r="B3231" t="s">
        <v>12435</v>
      </c>
      <c r="C3231" t="s">
        <v>12547</v>
      </c>
      <c r="D3231" t="s">
        <v>12584</v>
      </c>
      <c r="E3231" t="s">
        <v>5441</v>
      </c>
      <c r="F3231" t="s">
        <v>12596</v>
      </c>
      <c r="G3231" t="s">
        <v>1940</v>
      </c>
    </row>
    <row r="3232" spans="1:7">
      <c r="A3232" t="s">
        <v>9757</v>
      </c>
      <c r="B3232" t="s">
        <v>12423</v>
      </c>
      <c r="C3232" t="s">
        <v>12547</v>
      </c>
      <c r="D3232" t="s">
        <v>12584</v>
      </c>
      <c r="E3232" t="s">
        <v>5441</v>
      </c>
      <c r="F3232" t="s">
        <v>12596</v>
      </c>
      <c r="G3232" t="s">
        <v>1940</v>
      </c>
    </row>
    <row r="3233" spans="1:7">
      <c r="A3233" t="s">
        <v>9758</v>
      </c>
      <c r="B3233" t="s">
        <v>12427</v>
      </c>
      <c r="C3233" t="s">
        <v>12547</v>
      </c>
      <c r="D3233" t="s">
        <v>12584</v>
      </c>
      <c r="E3233" t="s">
        <v>5441</v>
      </c>
      <c r="F3233" t="s">
        <v>12596</v>
      </c>
      <c r="G3233" t="s">
        <v>1940</v>
      </c>
    </row>
    <row r="3234" spans="1:7">
      <c r="A3234" t="s">
        <v>9759</v>
      </c>
      <c r="C3234" t="s">
        <v>12547</v>
      </c>
      <c r="D3234" t="s">
        <v>12558</v>
      </c>
      <c r="E3234" t="s">
        <v>5440</v>
      </c>
      <c r="F3234" t="s">
        <v>12597</v>
      </c>
    </row>
    <row r="3235" spans="1:7">
      <c r="A3235" t="s">
        <v>9760</v>
      </c>
      <c r="B3235" t="s">
        <v>12423</v>
      </c>
      <c r="C3235" t="s">
        <v>12542</v>
      </c>
      <c r="D3235" t="s">
        <v>12550</v>
      </c>
      <c r="E3235" t="s">
        <v>5442</v>
      </c>
      <c r="F3235" t="s">
        <v>12594</v>
      </c>
      <c r="G3235" t="s">
        <v>13130</v>
      </c>
    </row>
    <row r="3236" spans="1:7">
      <c r="A3236" t="s">
        <v>9761</v>
      </c>
      <c r="B3236" t="s">
        <v>12423</v>
      </c>
      <c r="C3236" t="s">
        <v>12547</v>
      </c>
      <c r="D3236" t="s">
        <v>12568</v>
      </c>
      <c r="E3236" t="s">
        <v>5441</v>
      </c>
      <c r="F3236" t="s">
        <v>12597</v>
      </c>
      <c r="G3236" t="s">
        <v>1940</v>
      </c>
    </row>
    <row r="3237" spans="1:7">
      <c r="A3237" t="s">
        <v>9762</v>
      </c>
      <c r="B3237" t="s">
        <v>12423</v>
      </c>
      <c r="C3237" t="s">
        <v>12548</v>
      </c>
      <c r="D3237" t="s">
        <v>12559</v>
      </c>
      <c r="E3237" t="s">
        <v>5437</v>
      </c>
      <c r="F3237" t="s">
        <v>12595</v>
      </c>
      <c r="G3237" t="s">
        <v>13131</v>
      </c>
    </row>
    <row r="3238" spans="1:7">
      <c r="A3238" t="s">
        <v>9763</v>
      </c>
      <c r="B3238" t="s">
        <v>12423</v>
      </c>
      <c r="C3238" t="s">
        <v>12544</v>
      </c>
      <c r="D3238" t="s">
        <v>12564</v>
      </c>
      <c r="E3238" t="s">
        <v>5437</v>
      </c>
      <c r="F3238" t="s">
        <v>12596</v>
      </c>
      <c r="G3238" t="s">
        <v>1940</v>
      </c>
    </row>
    <row r="3239" spans="1:7">
      <c r="A3239" t="s">
        <v>9764</v>
      </c>
      <c r="B3239" t="s">
        <v>12423</v>
      </c>
      <c r="C3239" t="s">
        <v>12544</v>
      </c>
      <c r="D3239" t="s">
        <v>12574</v>
      </c>
      <c r="E3239" t="s">
        <v>5440</v>
      </c>
      <c r="F3239" t="s">
        <v>12595</v>
      </c>
      <c r="G3239" t="s">
        <v>12600</v>
      </c>
    </row>
    <row r="3240" spans="1:7">
      <c r="A3240" t="s">
        <v>9765</v>
      </c>
      <c r="C3240" t="s">
        <v>12544</v>
      </c>
      <c r="D3240" t="s">
        <v>12563</v>
      </c>
      <c r="E3240" t="s">
        <v>5440</v>
      </c>
      <c r="F3240" t="s">
        <v>12595</v>
      </c>
      <c r="G3240" t="s">
        <v>12600</v>
      </c>
    </row>
    <row r="3241" spans="1:7">
      <c r="A3241" t="s">
        <v>9766</v>
      </c>
      <c r="C3241" t="s">
        <v>12544</v>
      </c>
      <c r="D3241" t="s">
        <v>12563</v>
      </c>
      <c r="E3241" t="s">
        <v>5440</v>
      </c>
      <c r="F3241" t="s">
        <v>12595</v>
      </c>
      <c r="G3241" t="s">
        <v>13132</v>
      </c>
    </row>
    <row r="3242" spans="1:7">
      <c r="A3242" t="s">
        <v>9767</v>
      </c>
      <c r="B3242" t="s">
        <v>12423</v>
      </c>
      <c r="C3242" t="s">
        <v>12546</v>
      </c>
      <c r="D3242" t="s">
        <v>12555</v>
      </c>
      <c r="E3242" t="s">
        <v>5437</v>
      </c>
      <c r="F3242" t="s">
        <v>12596</v>
      </c>
      <c r="G3242" t="s">
        <v>1940</v>
      </c>
    </row>
    <row r="3243" spans="1:7">
      <c r="A3243" t="s">
        <v>9768</v>
      </c>
      <c r="B3243" t="s">
        <v>12423</v>
      </c>
      <c r="C3243" t="s">
        <v>12542</v>
      </c>
      <c r="D3243" t="s">
        <v>12565</v>
      </c>
      <c r="E3243" t="s">
        <v>5441</v>
      </c>
      <c r="F3243" t="s">
        <v>12596</v>
      </c>
      <c r="G3243" t="s">
        <v>1940</v>
      </c>
    </row>
    <row r="3244" spans="1:7">
      <c r="A3244" t="s">
        <v>9769</v>
      </c>
      <c r="C3244" t="s">
        <v>12544</v>
      </c>
      <c r="D3244" t="s">
        <v>12551</v>
      </c>
      <c r="E3244" t="s">
        <v>5440</v>
      </c>
      <c r="F3244" t="s">
        <v>12595</v>
      </c>
      <c r="G3244" t="s">
        <v>13133</v>
      </c>
    </row>
    <row r="3245" spans="1:7">
      <c r="A3245" t="s">
        <v>9770</v>
      </c>
      <c r="B3245" t="s">
        <v>12423</v>
      </c>
      <c r="C3245" t="s">
        <v>12542</v>
      </c>
      <c r="D3245" t="s">
        <v>12565</v>
      </c>
      <c r="E3245" t="s">
        <v>5441</v>
      </c>
      <c r="F3245" t="s">
        <v>12595</v>
      </c>
      <c r="G3245" t="s">
        <v>12642</v>
      </c>
    </row>
    <row r="3246" spans="1:7">
      <c r="A3246" t="s">
        <v>9771</v>
      </c>
      <c r="C3246" t="s">
        <v>12544</v>
      </c>
      <c r="D3246" t="s">
        <v>12574</v>
      </c>
      <c r="E3246" t="s">
        <v>5437</v>
      </c>
      <c r="F3246" t="s">
        <v>12595</v>
      </c>
      <c r="G3246" t="s">
        <v>13134</v>
      </c>
    </row>
    <row r="3247" spans="1:7">
      <c r="A3247" t="s">
        <v>9772</v>
      </c>
      <c r="C3247" t="s">
        <v>12543</v>
      </c>
      <c r="D3247" t="s">
        <v>12543</v>
      </c>
      <c r="E3247" t="s">
        <v>5439</v>
      </c>
      <c r="F3247" t="s">
        <v>12543</v>
      </c>
    </row>
    <row r="3248" spans="1:7">
      <c r="A3248" t="s">
        <v>9773</v>
      </c>
      <c r="B3248" t="s">
        <v>12423</v>
      </c>
      <c r="C3248" t="s">
        <v>12545</v>
      </c>
      <c r="D3248" t="s">
        <v>12550</v>
      </c>
      <c r="E3248" t="s">
        <v>5437</v>
      </c>
      <c r="F3248" t="s">
        <v>12596</v>
      </c>
      <c r="G3248" t="s">
        <v>1940</v>
      </c>
    </row>
    <row r="3249" spans="1:7">
      <c r="A3249" t="s">
        <v>9774</v>
      </c>
      <c r="B3249" t="s">
        <v>12435</v>
      </c>
      <c r="C3249" t="s">
        <v>12545</v>
      </c>
      <c r="D3249" t="s">
        <v>12550</v>
      </c>
      <c r="E3249" t="s">
        <v>5437</v>
      </c>
      <c r="F3249" t="s">
        <v>12596</v>
      </c>
      <c r="G3249" t="s">
        <v>1940</v>
      </c>
    </row>
    <row r="3250" spans="1:7">
      <c r="A3250" t="s">
        <v>9775</v>
      </c>
      <c r="B3250" t="s">
        <v>12437</v>
      </c>
      <c r="C3250" t="s">
        <v>12545</v>
      </c>
      <c r="D3250" t="s">
        <v>12550</v>
      </c>
      <c r="E3250" t="s">
        <v>5437</v>
      </c>
      <c r="F3250" t="s">
        <v>12596</v>
      </c>
      <c r="G3250" t="s">
        <v>1940</v>
      </c>
    </row>
    <row r="3251" spans="1:7">
      <c r="A3251" t="s">
        <v>9776</v>
      </c>
      <c r="B3251" t="s">
        <v>12427</v>
      </c>
      <c r="C3251" t="s">
        <v>12545</v>
      </c>
      <c r="D3251" t="s">
        <v>12550</v>
      </c>
      <c r="E3251" t="s">
        <v>5437</v>
      </c>
      <c r="F3251" t="s">
        <v>12596</v>
      </c>
      <c r="G3251" t="s">
        <v>1940</v>
      </c>
    </row>
    <row r="3252" spans="1:7">
      <c r="A3252" t="s">
        <v>9777</v>
      </c>
      <c r="C3252" t="s">
        <v>12544</v>
      </c>
      <c r="D3252" t="s">
        <v>12557</v>
      </c>
      <c r="E3252" t="s">
        <v>5440</v>
      </c>
      <c r="F3252" t="s">
        <v>12595</v>
      </c>
      <c r="G3252" t="s">
        <v>13135</v>
      </c>
    </row>
    <row r="3253" spans="1:7">
      <c r="A3253" t="s">
        <v>9778</v>
      </c>
      <c r="C3253" t="s">
        <v>12544</v>
      </c>
      <c r="D3253" t="s">
        <v>12552</v>
      </c>
      <c r="E3253" t="s">
        <v>5440</v>
      </c>
      <c r="F3253" t="s">
        <v>12595</v>
      </c>
      <c r="G3253" t="s">
        <v>13136</v>
      </c>
    </row>
    <row r="3254" spans="1:7">
      <c r="A3254" t="s">
        <v>9779</v>
      </c>
      <c r="B3254" t="s">
        <v>12423</v>
      </c>
      <c r="C3254" t="s">
        <v>12544</v>
      </c>
      <c r="D3254" t="s">
        <v>12552</v>
      </c>
      <c r="E3254" t="s">
        <v>5440</v>
      </c>
      <c r="F3254" t="s">
        <v>12596</v>
      </c>
      <c r="G3254" t="s">
        <v>13137</v>
      </c>
    </row>
    <row r="3255" spans="1:7">
      <c r="A3255" t="s">
        <v>9780</v>
      </c>
      <c r="C3255" t="s">
        <v>12544</v>
      </c>
      <c r="D3255" t="s">
        <v>12557</v>
      </c>
      <c r="E3255" t="s">
        <v>5437</v>
      </c>
      <c r="F3255" t="s">
        <v>12595</v>
      </c>
      <c r="G3255" t="s">
        <v>13138</v>
      </c>
    </row>
    <row r="3256" spans="1:7">
      <c r="A3256" t="s">
        <v>9781</v>
      </c>
      <c r="B3256" t="s">
        <v>12423</v>
      </c>
      <c r="C3256" t="s">
        <v>12544</v>
      </c>
      <c r="D3256" t="s">
        <v>12557</v>
      </c>
      <c r="E3256" t="s">
        <v>5437</v>
      </c>
      <c r="F3256" t="s">
        <v>12595</v>
      </c>
      <c r="G3256" t="s">
        <v>13139</v>
      </c>
    </row>
    <row r="3257" spans="1:7">
      <c r="A3257" t="s">
        <v>9782</v>
      </c>
      <c r="C3257" t="s">
        <v>12544</v>
      </c>
      <c r="D3257" t="s">
        <v>12564</v>
      </c>
      <c r="E3257" t="s">
        <v>5440</v>
      </c>
      <c r="F3257" t="s">
        <v>12595</v>
      </c>
      <c r="G3257" t="s">
        <v>13140</v>
      </c>
    </row>
    <row r="3258" spans="1:7">
      <c r="A3258" t="s">
        <v>9783</v>
      </c>
      <c r="B3258" t="s">
        <v>12423</v>
      </c>
      <c r="C3258" t="s">
        <v>12546</v>
      </c>
      <c r="D3258" t="s">
        <v>12555</v>
      </c>
      <c r="E3258" t="s">
        <v>5450</v>
      </c>
      <c r="F3258" t="s">
        <v>12596</v>
      </c>
      <c r="G3258" t="s">
        <v>1940</v>
      </c>
    </row>
    <row r="3259" spans="1:7">
      <c r="A3259" t="s">
        <v>9784</v>
      </c>
      <c r="B3259" t="s">
        <v>12423</v>
      </c>
      <c r="C3259" t="s">
        <v>12548</v>
      </c>
      <c r="D3259" t="s">
        <v>12569</v>
      </c>
      <c r="E3259" t="s">
        <v>5437</v>
      </c>
      <c r="F3259" t="s">
        <v>12594</v>
      </c>
      <c r="G3259" t="s">
        <v>13141</v>
      </c>
    </row>
    <row r="3260" spans="1:7">
      <c r="A3260" t="s">
        <v>9785</v>
      </c>
      <c r="B3260" t="s">
        <v>12423</v>
      </c>
      <c r="C3260" t="s">
        <v>12542</v>
      </c>
      <c r="D3260" t="s">
        <v>12550</v>
      </c>
      <c r="E3260" t="s">
        <v>5441</v>
      </c>
      <c r="F3260" t="s">
        <v>12596</v>
      </c>
      <c r="G3260" t="s">
        <v>12600</v>
      </c>
    </row>
    <row r="3261" spans="1:7">
      <c r="A3261" t="s">
        <v>9786</v>
      </c>
      <c r="C3261" t="s">
        <v>12542</v>
      </c>
      <c r="D3261" t="s">
        <v>12550</v>
      </c>
      <c r="E3261" t="s">
        <v>5441</v>
      </c>
      <c r="F3261" t="s">
        <v>12596</v>
      </c>
      <c r="G3261" t="s">
        <v>1884</v>
      </c>
    </row>
    <row r="3262" spans="1:7">
      <c r="A3262" t="s">
        <v>9787</v>
      </c>
      <c r="B3262" t="s">
        <v>12436</v>
      </c>
      <c r="C3262" t="s">
        <v>12546</v>
      </c>
      <c r="D3262" t="s">
        <v>12556</v>
      </c>
      <c r="E3262" t="s">
        <v>5437</v>
      </c>
      <c r="F3262" t="s">
        <v>12596</v>
      </c>
      <c r="G3262" t="s">
        <v>1940</v>
      </c>
    </row>
    <row r="3263" spans="1:7">
      <c r="A3263" t="s">
        <v>9788</v>
      </c>
      <c r="B3263" t="s">
        <v>12423</v>
      </c>
      <c r="C3263" t="s">
        <v>12546</v>
      </c>
      <c r="D3263" t="s">
        <v>12575</v>
      </c>
      <c r="E3263" t="s">
        <v>5441</v>
      </c>
      <c r="F3263" t="s">
        <v>12595</v>
      </c>
      <c r="G3263" t="s">
        <v>1940</v>
      </c>
    </row>
    <row r="3264" spans="1:7">
      <c r="A3264" t="s">
        <v>9789</v>
      </c>
      <c r="C3264" t="s">
        <v>12544</v>
      </c>
      <c r="D3264" t="s">
        <v>12563</v>
      </c>
      <c r="E3264" t="s">
        <v>5440</v>
      </c>
      <c r="F3264" t="s">
        <v>12595</v>
      </c>
      <c r="G3264" t="s">
        <v>12600</v>
      </c>
    </row>
    <row r="3265" spans="1:7">
      <c r="A3265" t="s">
        <v>9790</v>
      </c>
      <c r="C3265" t="s">
        <v>12543</v>
      </c>
      <c r="D3265" t="s">
        <v>12543</v>
      </c>
      <c r="E3265" t="s">
        <v>5439</v>
      </c>
      <c r="F3265" t="s">
        <v>12543</v>
      </c>
    </row>
    <row r="3266" spans="1:7">
      <c r="A3266" t="s">
        <v>9791</v>
      </c>
      <c r="C3266" t="s">
        <v>12546</v>
      </c>
      <c r="D3266" t="s">
        <v>12575</v>
      </c>
      <c r="E3266" t="s">
        <v>5441</v>
      </c>
      <c r="F3266" t="s">
        <v>12596</v>
      </c>
      <c r="G3266" t="s">
        <v>1884</v>
      </c>
    </row>
    <row r="3267" spans="1:7">
      <c r="A3267" t="s">
        <v>9792</v>
      </c>
      <c r="C3267" t="s">
        <v>12542</v>
      </c>
      <c r="D3267" t="s">
        <v>12550</v>
      </c>
      <c r="E3267" t="s">
        <v>5442</v>
      </c>
      <c r="F3267" t="s">
        <v>12596</v>
      </c>
      <c r="G3267" t="s">
        <v>1884</v>
      </c>
    </row>
    <row r="3268" spans="1:7">
      <c r="A3268" t="s">
        <v>9793</v>
      </c>
      <c r="C3268" t="s">
        <v>12546</v>
      </c>
      <c r="D3268" t="s">
        <v>12575</v>
      </c>
      <c r="E3268" t="s">
        <v>5441</v>
      </c>
      <c r="F3268" t="s">
        <v>12595</v>
      </c>
      <c r="G3268" t="s">
        <v>1884</v>
      </c>
    </row>
    <row r="3269" spans="1:7">
      <c r="A3269" t="s">
        <v>9794</v>
      </c>
      <c r="C3269" t="s">
        <v>12546</v>
      </c>
      <c r="D3269" t="s">
        <v>12575</v>
      </c>
      <c r="E3269" t="s">
        <v>5441</v>
      </c>
      <c r="F3269" t="s">
        <v>12596</v>
      </c>
      <c r="G3269" t="s">
        <v>1884</v>
      </c>
    </row>
    <row r="3270" spans="1:7">
      <c r="A3270" t="s">
        <v>9795</v>
      </c>
      <c r="B3270" t="s">
        <v>12423</v>
      </c>
      <c r="C3270" t="s">
        <v>12548</v>
      </c>
      <c r="D3270" t="s">
        <v>12569</v>
      </c>
      <c r="E3270" t="s">
        <v>5441</v>
      </c>
      <c r="F3270" t="s">
        <v>12596</v>
      </c>
      <c r="G3270" t="s">
        <v>1940</v>
      </c>
    </row>
    <row r="3271" spans="1:7">
      <c r="A3271" t="s">
        <v>9796</v>
      </c>
      <c r="C3271" t="s">
        <v>12543</v>
      </c>
      <c r="D3271" t="s">
        <v>12543</v>
      </c>
      <c r="E3271" t="s">
        <v>5439</v>
      </c>
      <c r="F3271" t="s">
        <v>12543</v>
      </c>
    </row>
    <row r="3272" spans="1:7">
      <c r="A3272" t="s">
        <v>9797</v>
      </c>
      <c r="B3272" t="s">
        <v>12428</v>
      </c>
      <c r="C3272" t="s">
        <v>12544</v>
      </c>
      <c r="D3272" t="s">
        <v>12573</v>
      </c>
      <c r="E3272" t="s">
        <v>5437</v>
      </c>
      <c r="F3272" t="s">
        <v>12596</v>
      </c>
      <c r="G3272" t="s">
        <v>1940</v>
      </c>
    </row>
    <row r="3273" spans="1:7">
      <c r="A3273" t="s">
        <v>9798</v>
      </c>
      <c r="B3273" t="s">
        <v>12428</v>
      </c>
      <c r="C3273" t="s">
        <v>12544</v>
      </c>
      <c r="D3273" t="s">
        <v>12573</v>
      </c>
      <c r="E3273" t="s">
        <v>5437</v>
      </c>
      <c r="F3273" t="s">
        <v>12596</v>
      </c>
      <c r="G3273" t="s">
        <v>1940</v>
      </c>
    </row>
    <row r="3274" spans="1:7">
      <c r="A3274" t="s">
        <v>9799</v>
      </c>
      <c r="B3274" t="s">
        <v>12434</v>
      </c>
      <c r="C3274" t="s">
        <v>12544</v>
      </c>
      <c r="D3274" t="s">
        <v>12573</v>
      </c>
      <c r="E3274" t="s">
        <v>5437</v>
      </c>
      <c r="F3274" t="s">
        <v>12596</v>
      </c>
      <c r="G3274" t="s">
        <v>1940</v>
      </c>
    </row>
    <row r="3275" spans="1:7">
      <c r="A3275" t="s">
        <v>9800</v>
      </c>
      <c r="B3275" t="s">
        <v>12429</v>
      </c>
      <c r="C3275" t="s">
        <v>12544</v>
      </c>
      <c r="D3275" t="s">
        <v>12573</v>
      </c>
      <c r="E3275" t="s">
        <v>5437</v>
      </c>
      <c r="F3275" t="s">
        <v>12596</v>
      </c>
      <c r="G3275" t="s">
        <v>1940</v>
      </c>
    </row>
    <row r="3276" spans="1:7">
      <c r="A3276" t="s">
        <v>9801</v>
      </c>
      <c r="B3276" t="s">
        <v>12461</v>
      </c>
      <c r="C3276" t="s">
        <v>12544</v>
      </c>
      <c r="D3276" t="s">
        <v>12573</v>
      </c>
      <c r="E3276" t="s">
        <v>5437</v>
      </c>
      <c r="F3276" t="s">
        <v>12596</v>
      </c>
      <c r="G3276" t="s">
        <v>1940</v>
      </c>
    </row>
    <row r="3277" spans="1:7">
      <c r="A3277" t="s">
        <v>9802</v>
      </c>
      <c r="B3277" t="s">
        <v>12459</v>
      </c>
      <c r="C3277" t="s">
        <v>12544</v>
      </c>
      <c r="D3277" t="s">
        <v>12573</v>
      </c>
      <c r="E3277" t="s">
        <v>5437</v>
      </c>
      <c r="F3277" t="s">
        <v>12596</v>
      </c>
      <c r="G3277" t="s">
        <v>1940</v>
      </c>
    </row>
    <row r="3278" spans="1:7">
      <c r="A3278" t="s">
        <v>9803</v>
      </c>
      <c r="B3278" t="s">
        <v>12431</v>
      </c>
      <c r="C3278" t="s">
        <v>12544</v>
      </c>
      <c r="D3278" t="s">
        <v>12573</v>
      </c>
      <c r="E3278" t="s">
        <v>5437</v>
      </c>
      <c r="F3278" t="s">
        <v>12596</v>
      </c>
      <c r="G3278" t="s">
        <v>1940</v>
      </c>
    </row>
    <row r="3279" spans="1:7">
      <c r="A3279" t="s">
        <v>9796</v>
      </c>
      <c r="C3279" t="s">
        <v>12543</v>
      </c>
      <c r="D3279" t="s">
        <v>12543</v>
      </c>
      <c r="E3279" t="s">
        <v>5439</v>
      </c>
      <c r="F3279" t="s">
        <v>12543</v>
      </c>
    </row>
    <row r="3280" spans="1:7">
      <c r="A3280" t="s">
        <v>9797</v>
      </c>
      <c r="B3280" t="s">
        <v>12428</v>
      </c>
      <c r="C3280" t="s">
        <v>12544</v>
      </c>
      <c r="D3280" t="s">
        <v>12573</v>
      </c>
      <c r="E3280" t="s">
        <v>5437</v>
      </c>
      <c r="F3280" t="s">
        <v>12596</v>
      </c>
      <c r="G3280" t="s">
        <v>1940</v>
      </c>
    </row>
    <row r="3281" spans="1:7">
      <c r="A3281" t="s">
        <v>9798</v>
      </c>
      <c r="B3281" t="s">
        <v>12428</v>
      </c>
      <c r="C3281" t="s">
        <v>12544</v>
      </c>
      <c r="D3281" t="s">
        <v>12573</v>
      </c>
      <c r="E3281" t="s">
        <v>5437</v>
      </c>
      <c r="F3281" t="s">
        <v>12596</v>
      </c>
      <c r="G3281" t="s">
        <v>1940</v>
      </c>
    </row>
    <row r="3282" spans="1:7">
      <c r="A3282" t="s">
        <v>9799</v>
      </c>
      <c r="B3282" t="s">
        <v>12434</v>
      </c>
      <c r="C3282" t="s">
        <v>12544</v>
      </c>
      <c r="D3282" t="s">
        <v>12573</v>
      </c>
      <c r="E3282" t="s">
        <v>5437</v>
      </c>
      <c r="F3282" t="s">
        <v>12596</v>
      </c>
      <c r="G3282" t="s">
        <v>1940</v>
      </c>
    </row>
    <row r="3283" spans="1:7">
      <c r="A3283" t="s">
        <v>9800</v>
      </c>
      <c r="B3283" t="s">
        <v>12429</v>
      </c>
      <c r="C3283" t="s">
        <v>12544</v>
      </c>
      <c r="D3283" t="s">
        <v>12573</v>
      </c>
      <c r="E3283" t="s">
        <v>5437</v>
      </c>
      <c r="F3283" t="s">
        <v>12596</v>
      </c>
      <c r="G3283" t="s">
        <v>1940</v>
      </c>
    </row>
    <row r="3284" spans="1:7">
      <c r="A3284" t="s">
        <v>9801</v>
      </c>
      <c r="B3284" t="s">
        <v>12461</v>
      </c>
      <c r="C3284" t="s">
        <v>12544</v>
      </c>
      <c r="D3284" t="s">
        <v>12573</v>
      </c>
      <c r="E3284" t="s">
        <v>5437</v>
      </c>
      <c r="F3284" t="s">
        <v>12596</v>
      </c>
      <c r="G3284" t="s">
        <v>1940</v>
      </c>
    </row>
    <row r="3285" spans="1:7">
      <c r="A3285" t="s">
        <v>9802</v>
      </c>
      <c r="B3285" t="s">
        <v>12459</v>
      </c>
      <c r="C3285" t="s">
        <v>12544</v>
      </c>
      <c r="D3285" t="s">
        <v>12573</v>
      </c>
      <c r="E3285" t="s">
        <v>5437</v>
      </c>
      <c r="F3285" t="s">
        <v>12596</v>
      </c>
      <c r="G3285" t="s">
        <v>1940</v>
      </c>
    </row>
    <row r="3286" spans="1:7">
      <c r="A3286" t="s">
        <v>9803</v>
      </c>
      <c r="B3286" t="s">
        <v>12431</v>
      </c>
      <c r="C3286" t="s">
        <v>12544</v>
      </c>
      <c r="D3286" t="s">
        <v>12573</v>
      </c>
      <c r="E3286" t="s">
        <v>5437</v>
      </c>
      <c r="F3286" t="s">
        <v>12596</v>
      </c>
      <c r="G3286" t="s">
        <v>1940</v>
      </c>
    </row>
    <row r="3287" spans="1:7">
      <c r="A3287" t="s">
        <v>9804</v>
      </c>
      <c r="B3287" t="s">
        <v>12423</v>
      </c>
      <c r="C3287" t="s">
        <v>12544</v>
      </c>
      <c r="D3287" t="s">
        <v>12572</v>
      </c>
      <c r="E3287" t="s">
        <v>5440</v>
      </c>
      <c r="F3287" t="s">
        <v>12595</v>
      </c>
      <c r="G3287" t="s">
        <v>12600</v>
      </c>
    </row>
    <row r="3288" spans="1:7">
      <c r="A3288" t="s">
        <v>9805</v>
      </c>
      <c r="B3288" t="s">
        <v>12423</v>
      </c>
      <c r="C3288" t="s">
        <v>12546</v>
      </c>
      <c r="D3288" t="s">
        <v>12575</v>
      </c>
      <c r="E3288" t="s">
        <v>5441</v>
      </c>
      <c r="F3288" t="s">
        <v>12595</v>
      </c>
      <c r="G3288" t="s">
        <v>1940</v>
      </c>
    </row>
    <row r="3289" spans="1:7">
      <c r="A3289" t="s">
        <v>9806</v>
      </c>
      <c r="C3289" t="s">
        <v>12543</v>
      </c>
      <c r="D3289" t="s">
        <v>12543</v>
      </c>
      <c r="E3289" t="s">
        <v>5439</v>
      </c>
      <c r="F3289" t="s">
        <v>12543</v>
      </c>
    </row>
    <row r="3290" spans="1:7">
      <c r="A3290" t="s">
        <v>9807</v>
      </c>
      <c r="B3290" t="s">
        <v>12423</v>
      </c>
      <c r="C3290" t="s">
        <v>12546</v>
      </c>
      <c r="D3290" t="s">
        <v>12555</v>
      </c>
      <c r="E3290" t="s">
        <v>5441</v>
      </c>
      <c r="F3290" t="s">
        <v>12596</v>
      </c>
      <c r="G3290" t="s">
        <v>1940</v>
      </c>
    </row>
    <row r="3291" spans="1:7">
      <c r="A3291" t="s">
        <v>9808</v>
      </c>
      <c r="B3291" t="s">
        <v>12423</v>
      </c>
      <c r="C3291" t="s">
        <v>12546</v>
      </c>
      <c r="D3291" t="s">
        <v>12554</v>
      </c>
      <c r="E3291" t="s">
        <v>5441</v>
      </c>
      <c r="F3291" t="s">
        <v>12596</v>
      </c>
      <c r="G3291" t="s">
        <v>1940</v>
      </c>
    </row>
    <row r="3292" spans="1:7">
      <c r="A3292" t="s">
        <v>9809</v>
      </c>
      <c r="B3292" t="s">
        <v>12423</v>
      </c>
      <c r="C3292" t="s">
        <v>12546</v>
      </c>
      <c r="D3292" t="s">
        <v>12556</v>
      </c>
      <c r="E3292" t="s">
        <v>5441</v>
      </c>
      <c r="F3292" t="s">
        <v>12596</v>
      </c>
      <c r="G3292" t="s">
        <v>1940</v>
      </c>
    </row>
    <row r="3293" spans="1:7">
      <c r="A3293" t="s">
        <v>9810</v>
      </c>
      <c r="B3293" t="s">
        <v>12423</v>
      </c>
      <c r="C3293" t="s">
        <v>12548</v>
      </c>
      <c r="D3293" t="s">
        <v>12569</v>
      </c>
      <c r="E3293" t="s">
        <v>5437</v>
      </c>
      <c r="F3293" t="s">
        <v>12596</v>
      </c>
      <c r="G3293" t="s">
        <v>1940</v>
      </c>
    </row>
    <row r="3294" spans="1:7">
      <c r="A3294" t="s">
        <v>9811</v>
      </c>
      <c r="C3294" t="s">
        <v>12543</v>
      </c>
      <c r="D3294" t="s">
        <v>12543</v>
      </c>
      <c r="E3294" t="s">
        <v>5439</v>
      </c>
      <c r="F3294" t="s">
        <v>12543</v>
      </c>
    </row>
    <row r="3295" spans="1:7">
      <c r="A3295" t="s">
        <v>9812</v>
      </c>
      <c r="B3295" t="s">
        <v>12423</v>
      </c>
      <c r="C3295" t="s">
        <v>12545</v>
      </c>
      <c r="D3295" t="s">
        <v>12550</v>
      </c>
      <c r="E3295" t="s">
        <v>5441</v>
      </c>
      <c r="F3295" t="s">
        <v>12596</v>
      </c>
      <c r="G3295" t="s">
        <v>1667</v>
      </c>
    </row>
    <row r="3296" spans="1:7">
      <c r="A3296" t="s">
        <v>9813</v>
      </c>
      <c r="B3296" t="s">
        <v>12423</v>
      </c>
      <c r="C3296" t="s">
        <v>12546</v>
      </c>
      <c r="D3296" t="s">
        <v>12575</v>
      </c>
      <c r="E3296" t="s">
        <v>5441</v>
      </c>
      <c r="F3296" t="s">
        <v>12596</v>
      </c>
      <c r="G3296" t="s">
        <v>1676</v>
      </c>
    </row>
    <row r="3297" spans="1:7">
      <c r="A3297" t="s">
        <v>9814</v>
      </c>
      <c r="B3297" t="s">
        <v>12449</v>
      </c>
      <c r="C3297" t="s">
        <v>12547</v>
      </c>
      <c r="D3297" t="s">
        <v>12580</v>
      </c>
      <c r="E3297" t="s">
        <v>5437</v>
      </c>
      <c r="F3297" t="s">
        <v>12596</v>
      </c>
      <c r="G3297" t="s">
        <v>1940</v>
      </c>
    </row>
    <row r="3298" spans="1:7">
      <c r="A3298" t="s">
        <v>9815</v>
      </c>
      <c r="C3298" t="s">
        <v>12545</v>
      </c>
      <c r="D3298" t="s">
        <v>12550</v>
      </c>
      <c r="E3298" t="s">
        <v>5442</v>
      </c>
      <c r="F3298" t="s">
        <v>12596</v>
      </c>
      <c r="G3298" t="s">
        <v>1884</v>
      </c>
    </row>
    <row r="3299" spans="1:7">
      <c r="A3299" t="s">
        <v>9816</v>
      </c>
      <c r="B3299" t="s">
        <v>12423</v>
      </c>
      <c r="C3299" t="s">
        <v>12545</v>
      </c>
      <c r="D3299" t="s">
        <v>12550</v>
      </c>
      <c r="E3299" t="s">
        <v>5442</v>
      </c>
      <c r="F3299" t="s">
        <v>12596</v>
      </c>
      <c r="G3299" t="s">
        <v>12600</v>
      </c>
    </row>
    <row r="3300" spans="1:7">
      <c r="A3300" t="s">
        <v>9817</v>
      </c>
      <c r="C3300" t="s">
        <v>12542</v>
      </c>
      <c r="D3300" t="s">
        <v>12550</v>
      </c>
      <c r="E3300" t="s">
        <v>5450</v>
      </c>
      <c r="F3300" t="s">
        <v>12596</v>
      </c>
      <c r="G3300" t="s">
        <v>13142</v>
      </c>
    </row>
    <row r="3301" spans="1:7">
      <c r="A3301" t="s">
        <v>9818</v>
      </c>
      <c r="B3301" t="s">
        <v>12423</v>
      </c>
      <c r="C3301" t="s">
        <v>12548</v>
      </c>
      <c r="D3301" t="s">
        <v>12569</v>
      </c>
      <c r="E3301" t="s">
        <v>5441</v>
      </c>
      <c r="F3301" t="s">
        <v>12596</v>
      </c>
      <c r="G3301" t="s">
        <v>1940</v>
      </c>
    </row>
    <row r="3302" spans="1:7">
      <c r="A3302" t="s">
        <v>9819</v>
      </c>
      <c r="B3302" t="s">
        <v>12423</v>
      </c>
      <c r="C3302" t="s">
        <v>12546</v>
      </c>
      <c r="D3302" t="s">
        <v>12555</v>
      </c>
      <c r="E3302" t="s">
        <v>5437</v>
      </c>
      <c r="F3302" t="s">
        <v>12596</v>
      </c>
      <c r="G3302" t="s">
        <v>1940</v>
      </c>
    </row>
    <row r="3303" spans="1:7">
      <c r="A3303" t="s">
        <v>9820</v>
      </c>
      <c r="B3303" t="s">
        <v>12423</v>
      </c>
      <c r="C3303" t="s">
        <v>12546</v>
      </c>
      <c r="D3303" t="s">
        <v>12555</v>
      </c>
      <c r="E3303" t="s">
        <v>5441</v>
      </c>
      <c r="F3303" t="s">
        <v>12596</v>
      </c>
      <c r="G3303" t="s">
        <v>1940</v>
      </c>
    </row>
    <row r="3304" spans="1:7">
      <c r="A3304" t="s">
        <v>9821</v>
      </c>
      <c r="B3304" t="s">
        <v>12423</v>
      </c>
      <c r="C3304" t="s">
        <v>12542</v>
      </c>
      <c r="D3304" t="s">
        <v>12565</v>
      </c>
      <c r="E3304" t="s">
        <v>5441</v>
      </c>
      <c r="F3304" t="s">
        <v>12596</v>
      </c>
      <c r="G3304" t="s">
        <v>1667</v>
      </c>
    </row>
    <row r="3305" spans="1:7">
      <c r="A3305" t="s">
        <v>9822</v>
      </c>
      <c r="B3305" t="s">
        <v>12423</v>
      </c>
      <c r="C3305" t="s">
        <v>12545</v>
      </c>
      <c r="D3305" t="s">
        <v>12564</v>
      </c>
      <c r="E3305" t="s">
        <v>5441</v>
      </c>
      <c r="F3305" t="s">
        <v>12596</v>
      </c>
      <c r="G3305" t="s">
        <v>1940</v>
      </c>
    </row>
    <row r="3306" spans="1:7">
      <c r="A3306" t="s">
        <v>9823</v>
      </c>
      <c r="C3306" t="s">
        <v>12544</v>
      </c>
      <c r="D3306" t="s">
        <v>12574</v>
      </c>
      <c r="E3306" t="s">
        <v>5437</v>
      </c>
      <c r="F3306" t="s">
        <v>12595</v>
      </c>
      <c r="G3306" t="s">
        <v>13143</v>
      </c>
    </row>
    <row r="3307" spans="1:7">
      <c r="A3307" t="s">
        <v>9824</v>
      </c>
      <c r="C3307" t="s">
        <v>12543</v>
      </c>
      <c r="D3307" t="s">
        <v>12543</v>
      </c>
      <c r="E3307" t="s">
        <v>5439</v>
      </c>
      <c r="F3307" t="s">
        <v>12543</v>
      </c>
    </row>
    <row r="3308" spans="1:7">
      <c r="A3308" t="s">
        <v>9825</v>
      </c>
      <c r="B3308" t="s">
        <v>12423</v>
      </c>
      <c r="C3308" t="s">
        <v>12545</v>
      </c>
      <c r="D3308" t="s">
        <v>12550</v>
      </c>
      <c r="E3308" t="s">
        <v>5441</v>
      </c>
      <c r="F3308" t="s">
        <v>12595</v>
      </c>
      <c r="G3308" t="s">
        <v>1940</v>
      </c>
    </row>
    <row r="3309" spans="1:7">
      <c r="A3309" t="s">
        <v>9826</v>
      </c>
      <c r="B3309" t="s">
        <v>12427</v>
      </c>
      <c r="C3309" t="s">
        <v>12545</v>
      </c>
      <c r="D3309" t="s">
        <v>12550</v>
      </c>
      <c r="E3309" t="s">
        <v>5441</v>
      </c>
      <c r="F3309" t="s">
        <v>12595</v>
      </c>
      <c r="G3309" t="s">
        <v>1940</v>
      </c>
    </row>
    <row r="3310" spans="1:7">
      <c r="A3310" t="s">
        <v>9827</v>
      </c>
      <c r="B3310" t="s">
        <v>12423</v>
      </c>
      <c r="C3310" t="s">
        <v>12545</v>
      </c>
      <c r="D3310" t="s">
        <v>12568</v>
      </c>
      <c r="E3310" t="s">
        <v>5437</v>
      </c>
      <c r="F3310" t="s">
        <v>12595</v>
      </c>
      <c r="G3310" t="s">
        <v>13144</v>
      </c>
    </row>
    <row r="3311" spans="1:7">
      <c r="A3311" t="s">
        <v>9828</v>
      </c>
      <c r="C3311" t="s">
        <v>12543</v>
      </c>
      <c r="D3311" t="s">
        <v>12543</v>
      </c>
      <c r="E3311" t="s">
        <v>5439</v>
      </c>
      <c r="F3311" t="s">
        <v>12543</v>
      </c>
    </row>
    <row r="3312" spans="1:7">
      <c r="A3312" t="s">
        <v>9829</v>
      </c>
      <c r="B3312" t="s">
        <v>12423</v>
      </c>
      <c r="C3312" t="s">
        <v>12544</v>
      </c>
      <c r="D3312" t="s">
        <v>12564</v>
      </c>
      <c r="E3312" t="s">
        <v>5450</v>
      </c>
      <c r="F3312" t="s">
        <v>12595</v>
      </c>
      <c r="G3312" t="s">
        <v>13044</v>
      </c>
    </row>
    <row r="3313" spans="1:7">
      <c r="A3313" t="s">
        <v>9830</v>
      </c>
      <c r="B3313" t="s">
        <v>12427</v>
      </c>
      <c r="C3313" t="s">
        <v>12544</v>
      </c>
      <c r="D3313" t="s">
        <v>12564</v>
      </c>
      <c r="E3313" t="s">
        <v>5440</v>
      </c>
      <c r="F3313" t="s">
        <v>12595</v>
      </c>
      <c r="G3313" t="s">
        <v>13044</v>
      </c>
    </row>
    <row r="3314" spans="1:7">
      <c r="A3314" t="s">
        <v>9831</v>
      </c>
      <c r="B3314" t="s">
        <v>12423</v>
      </c>
      <c r="C3314" t="s">
        <v>12544</v>
      </c>
      <c r="D3314" t="s">
        <v>12563</v>
      </c>
      <c r="E3314" t="s">
        <v>5440</v>
      </c>
      <c r="F3314" t="s">
        <v>12595</v>
      </c>
      <c r="G3314" t="s">
        <v>1940</v>
      </c>
    </row>
    <row r="3315" spans="1:7">
      <c r="A3315" t="s">
        <v>9832</v>
      </c>
      <c r="C3315" t="s">
        <v>12547</v>
      </c>
      <c r="D3315" t="s">
        <v>12558</v>
      </c>
      <c r="E3315" t="s">
        <v>5440</v>
      </c>
      <c r="F3315" t="s">
        <v>12597</v>
      </c>
    </row>
    <row r="3316" spans="1:7">
      <c r="A3316" t="s">
        <v>9833</v>
      </c>
      <c r="C3316" t="s">
        <v>12546</v>
      </c>
      <c r="D3316" t="s">
        <v>12570</v>
      </c>
      <c r="E3316" t="s">
        <v>5440</v>
      </c>
      <c r="F3316" t="s">
        <v>12595</v>
      </c>
      <c r="G3316" t="s">
        <v>13145</v>
      </c>
    </row>
    <row r="3317" spans="1:7">
      <c r="A3317" t="s">
        <v>9834</v>
      </c>
      <c r="C3317" t="s">
        <v>12547</v>
      </c>
      <c r="D3317" t="s">
        <v>12568</v>
      </c>
      <c r="E3317" t="s">
        <v>5440</v>
      </c>
      <c r="F3317" t="s">
        <v>12597</v>
      </c>
      <c r="G3317" t="s">
        <v>13146</v>
      </c>
    </row>
    <row r="3318" spans="1:7">
      <c r="A3318" t="s">
        <v>9835</v>
      </c>
      <c r="C3318" t="s">
        <v>12547</v>
      </c>
      <c r="D3318" t="s">
        <v>12568</v>
      </c>
      <c r="E3318" t="s">
        <v>5440</v>
      </c>
      <c r="F3318" t="s">
        <v>12597</v>
      </c>
      <c r="G3318" t="s">
        <v>13147</v>
      </c>
    </row>
    <row r="3319" spans="1:7">
      <c r="A3319" t="s">
        <v>9836</v>
      </c>
      <c r="C3319" t="s">
        <v>12547</v>
      </c>
      <c r="D3319" t="s">
        <v>12568</v>
      </c>
      <c r="E3319" t="s">
        <v>5440</v>
      </c>
      <c r="F3319" t="s">
        <v>12597</v>
      </c>
      <c r="G3319" t="s">
        <v>13148</v>
      </c>
    </row>
    <row r="3320" spans="1:7">
      <c r="A3320" t="s">
        <v>9837</v>
      </c>
      <c r="B3320" t="s">
        <v>12423</v>
      </c>
      <c r="C3320" t="s">
        <v>12546</v>
      </c>
      <c r="D3320" t="s">
        <v>12575</v>
      </c>
      <c r="E3320" t="s">
        <v>5441</v>
      </c>
      <c r="F3320" t="s">
        <v>12596</v>
      </c>
      <c r="G3320" t="s">
        <v>1940</v>
      </c>
    </row>
    <row r="3321" spans="1:7">
      <c r="A3321" t="s">
        <v>9838</v>
      </c>
      <c r="B3321" t="s">
        <v>12423</v>
      </c>
      <c r="C3321" t="s">
        <v>12545</v>
      </c>
      <c r="D3321" t="s">
        <v>12553</v>
      </c>
      <c r="E3321" t="s">
        <v>5441</v>
      </c>
      <c r="F3321" t="s">
        <v>12596</v>
      </c>
      <c r="G3321" t="s">
        <v>1940</v>
      </c>
    </row>
    <row r="3322" spans="1:7">
      <c r="A3322" t="s">
        <v>9839</v>
      </c>
      <c r="B3322" t="s">
        <v>12423</v>
      </c>
      <c r="C3322" t="s">
        <v>12548</v>
      </c>
      <c r="D3322" t="s">
        <v>12569</v>
      </c>
      <c r="E3322" t="s">
        <v>5450</v>
      </c>
      <c r="F3322" t="s">
        <v>12596</v>
      </c>
      <c r="G3322" t="s">
        <v>1940</v>
      </c>
    </row>
    <row r="3323" spans="1:7">
      <c r="A3323" t="s">
        <v>9840</v>
      </c>
      <c r="B3323" t="s">
        <v>12423</v>
      </c>
      <c r="C3323" t="s">
        <v>12544</v>
      </c>
      <c r="D3323" t="s">
        <v>12564</v>
      </c>
      <c r="E3323" t="s">
        <v>5441</v>
      </c>
      <c r="F3323" t="s">
        <v>12595</v>
      </c>
      <c r="G3323" t="s">
        <v>13149</v>
      </c>
    </row>
    <row r="3324" spans="1:7">
      <c r="A3324" t="s">
        <v>9841</v>
      </c>
      <c r="C3324" t="s">
        <v>12547</v>
      </c>
      <c r="D3324" t="s">
        <v>12558</v>
      </c>
      <c r="E3324" t="s">
        <v>5440</v>
      </c>
      <c r="F3324" t="s">
        <v>12597</v>
      </c>
    </row>
    <row r="3325" spans="1:7">
      <c r="A3325" t="s">
        <v>9842</v>
      </c>
      <c r="B3325" t="s">
        <v>12451</v>
      </c>
      <c r="C3325" t="s">
        <v>12546</v>
      </c>
      <c r="D3325" t="s">
        <v>12561</v>
      </c>
      <c r="E3325" t="s">
        <v>5437</v>
      </c>
      <c r="F3325" t="s">
        <v>12597</v>
      </c>
      <c r="G3325" t="s">
        <v>13150</v>
      </c>
    </row>
    <row r="3326" spans="1:7">
      <c r="A3326" t="s">
        <v>9843</v>
      </c>
      <c r="B3326" t="s">
        <v>12423</v>
      </c>
      <c r="C3326" t="s">
        <v>12548</v>
      </c>
      <c r="D3326" t="s">
        <v>12569</v>
      </c>
      <c r="E3326" t="s">
        <v>5450</v>
      </c>
      <c r="F3326" t="s">
        <v>12596</v>
      </c>
      <c r="G3326" t="s">
        <v>1940</v>
      </c>
    </row>
    <row r="3327" spans="1:7">
      <c r="A3327" t="s">
        <v>9844</v>
      </c>
      <c r="B3327" t="s">
        <v>12423</v>
      </c>
      <c r="C3327" t="s">
        <v>12546</v>
      </c>
      <c r="D3327" t="s">
        <v>12575</v>
      </c>
      <c r="E3327" t="s">
        <v>5450</v>
      </c>
      <c r="F3327" t="s">
        <v>12596</v>
      </c>
      <c r="G3327" t="s">
        <v>1940</v>
      </c>
    </row>
    <row r="3328" spans="1:7">
      <c r="A3328" t="s">
        <v>9845</v>
      </c>
      <c r="C3328" t="s">
        <v>12547</v>
      </c>
      <c r="D3328" t="s">
        <v>12558</v>
      </c>
      <c r="E3328" t="s">
        <v>5440</v>
      </c>
      <c r="F3328" t="s">
        <v>12597</v>
      </c>
    </row>
    <row r="3329" spans="1:7">
      <c r="A3329" t="s">
        <v>9846</v>
      </c>
      <c r="C3329" t="s">
        <v>12544</v>
      </c>
      <c r="D3329" t="s">
        <v>12564</v>
      </c>
      <c r="E3329" t="s">
        <v>5440</v>
      </c>
      <c r="F3329" t="s">
        <v>12595</v>
      </c>
      <c r="G3329" t="s">
        <v>13151</v>
      </c>
    </row>
    <row r="3330" spans="1:7">
      <c r="A3330" t="s">
        <v>9847</v>
      </c>
      <c r="B3330" t="s">
        <v>12423</v>
      </c>
      <c r="C3330" t="s">
        <v>12545</v>
      </c>
      <c r="D3330" t="s">
        <v>12553</v>
      </c>
      <c r="E3330" t="s">
        <v>5440</v>
      </c>
      <c r="F3330" t="s">
        <v>12596</v>
      </c>
      <c r="G3330" t="s">
        <v>1940</v>
      </c>
    </row>
    <row r="3331" spans="1:7">
      <c r="A3331" t="s">
        <v>9848</v>
      </c>
      <c r="C3331" t="s">
        <v>12543</v>
      </c>
      <c r="D3331" t="s">
        <v>12543</v>
      </c>
      <c r="E3331" t="s">
        <v>5439</v>
      </c>
      <c r="F3331" t="s">
        <v>12543</v>
      </c>
    </row>
    <row r="3332" spans="1:7">
      <c r="A3332" t="s">
        <v>9849</v>
      </c>
      <c r="B3332" t="s">
        <v>12494</v>
      </c>
      <c r="C3332" t="s">
        <v>12544</v>
      </c>
      <c r="D3332" t="s">
        <v>12572</v>
      </c>
      <c r="E3332" t="s">
        <v>5440</v>
      </c>
      <c r="F3332" t="s">
        <v>12596</v>
      </c>
      <c r="G3332" t="s">
        <v>1940</v>
      </c>
    </row>
    <row r="3333" spans="1:7">
      <c r="A3333" t="s">
        <v>9850</v>
      </c>
      <c r="B3333" t="s">
        <v>12428</v>
      </c>
      <c r="C3333" t="s">
        <v>12544</v>
      </c>
      <c r="D3333" t="s">
        <v>12573</v>
      </c>
      <c r="E3333" t="s">
        <v>5437</v>
      </c>
      <c r="F3333" t="s">
        <v>12596</v>
      </c>
      <c r="G3333" t="s">
        <v>1940</v>
      </c>
    </row>
    <row r="3334" spans="1:7">
      <c r="A3334" t="s">
        <v>9851</v>
      </c>
      <c r="B3334" t="s">
        <v>12428</v>
      </c>
      <c r="C3334" t="s">
        <v>12544</v>
      </c>
      <c r="D3334" t="s">
        <v>12573</v>
      </c>
      <c r="E3334" t="s">
        <v>5437</v>
      </c>
      <c r="F3334" t="s">
        <v>12596</v>
      </c>
      <c r="G3334" t="s">
        <v>1940</v>
      </c>
    </row>
    <row r="3335" spans="1:7">
      <c r="A3335" t="s">
        <v>9852</v>
      </c>
      <c r="B3335" t="s">
        <v>12434</v>
      </c>
      <c r="C3335" t="s">
        <v>12544</v>
      </c>
      <c r="D3335" t="s">
        <v>12573</v>
      </c>
      <c r="E3335" t="s">
        <v>5437</v>
      </c>
      <c r="F3335" t="s">
        <v>12596</v>
      </c>
      <c r="G3335" t="s">
        <v>1940</v>
      </c>
    </row>
    <row r="3336" spans="1:7">
      <c r="A3336" t="s">
        <v>9853</v>
      </c>
      <c r="B3336" t="s">
        <v>12429</v>
      </c>
      <c r="C3336" t="s">
        <v>12544</v>
      </c>
      <c r="D3336" t="s">
        <v>12573</v>
      </c>
      <c r="E3336" t="s">
        <v>5437</v>
      </c>
      <c r="F3336" t="s">
        <v>12596</v>
      </c>
      <c r="G3336" t="s">
        <v>1940</v>
      </c>
    </row>
    <row r="3337" spans="1:7">
      <c r="A3337" t="s">
        <v>9854</v>
      </c>
      <c r="B3337" t="s">
        <v>12430</v>
      </c>
      <c r="C3337" t="s">
        <v>12544</v>
      </c>
      <c r="D3337" t="s">
        <v>12573</v>
      </c>
      <c r="E3337" t="s">
        <v>5437</v>
      </c>
      <c r="F3337" t="s">
        <v>12596</v>
      </c>
      <c r="G3337" t="s">
        <v>1940</v>
      </c>
    </row>
    <row r="3338" spans="1:7">
      <c r="A3338" t="s">
        <v>9855</v>
      </c>
      <c r="B3338" t="s">
        <v>12431</v>
      </c>
      <c r="C3338" t="s">
        <v>12544</v>
      </c>
      <c r="D3338" t="s">
        <v>12573</v>
      </c>
      <c r="E3338" t="s">
        <v>5437</v>
      </c>
      <c r="F3338" t="s">
        <v>12596</v>
      </c>
      <c r="G3338" t="s">
        <v>1940</v>
      </c>
    </row>
    <row r="3339" spans="1:7">
      <c r="A3339" t="s">
        <v>9856</v>
      </c>
      <c r="B3339" t="s">
        <v>12494</v>
      </c>
      <c r="C3339" t="s">
        <v>12545</v>
      </c>
      <c r="D3339" t="s">
        <v>12575</v>
      </c>
      <c r="E3339" t="s">
        <v>5440</v>
      </c>
      <c r="F3339" t="s">
        <v>12595</v>
      </c>
      <c r="G3339" t="s">
        <v>1940</v>
      </c>
    </row>
    <row r="3340" spans="1:7">
      <c r="A3340" t="s">
        <v>9857</v>
      </c>
      <c r="B3340" t="s">
        <v>12499</v>
      </c>
      <c r="C3340" t="s">
        <v>12545</v>
      </c>
      <c r="D3340" t="s">
        <v>12570</v>
      </c>
      <c r="E3340" t="s">
        <v>5440</v>
      </c>
      <c r="F3340" t="s">
        <v>12596</v>
      </c>
      <c r="G3340" t="s">
        <v>1667</v>
      </c>
    </row>
    <row r="3341" spans="1:7">
      <c r="A3341" t="s">
        <v>9858</v>
      </c>
      <c r="B3341" t="s">
        <v>12494</v>
      </c>
      <c r="C3341" t="s">
        <v>12545</v>
      </c>
      <c r="D3341" t="s">
        <v>12550</v>
      </c>
      <c r="E3341" t="s">
        <v>5440</v>
      </c>
      <c r="F3341" t="s">
        <v>12596</v>
      </c>
      <c r="G3341" t="s">
        <v>1667</v>
      </c>
    </row>
    <row r="3342" spans="1:7">
      <c r="A3342" t="s">
        <v>9859</v>
      </c>
      <c r="B3342" t="s">
        <v>12494</v>
      </c>
      <c r="C3342" t="s">
        <v>12545</v>
      </c>
      <c r="D3342" t="s">
        <v>12572</v>
      </c>
      <c r="E3342" t="s">
        <v>5440</v>
      </c>
      <c r="F3342" t="s">
        <v>12596</v>
      </c>
      <c r="G3342" t="s">
        <v>1940</v>
      </c>
    </row>
    <row r="3343" spans="1:7">
      <c r="A3343" t="s">
        <v>9860</v>
      </c>
      <c r="B3343" t="s">
        <v>12500</v>
      </c>
      <c r="C3343" t="s">
        <v>12544</v>
      </c>
      <c r="D3343" t="s">
        <v>12573</v>
      </c>
      <c r="E3343" t="s">
        <v>5437</v>
      </c>
      <c r="F3343" t="s">
        <v>12596</v>
      </c>
      <c r="G3343" t="s">
        <v>1940</v>
      </c>
    </row>
    <row r="3344" spans="1:7">
      <c r="A3344" t="s">
        <v>9861</v>
      </c>
      <c r="B3344" t="s">
        <v>12501</v>
      </c>
      <c r="C3344" t="s">
        <v>12544</v>
      </c>
      <c r="D3344" t="s">
        <v>12573</v>
      </c>
      <c r="E3344" t="s">
        <v>5437</v>
      </c>
      <c r="F3344" t="s">
        <v>12596</v>
      </c>
      <c r="G3344" t="s">
        <v>1940</v>
      </c>
    </row>
    <row r="3345" spans="1:7">
      <c r="A3345" t="s">
        <v>9862</v>
      </c>
      <c r="B3345" t="s">
        <v>12502</v>
      </c>
      <c r="C3345" t="s">
        <v>12544</v>
      </c>
      <c r="D3345" t="s">
        <v>12573</v>
      </c>
      <c r="E3345" t="s">
        <v>5437</v>
      </c>
      <c r="F3345" t="s">
        <v>12596</v>
      </c>
      <c r="G3345" t="s">
        <v>1940</v>
      </c>
    </row>
    <row r="3346" spans="1:7">
      <c r="A3346" t="s">
        <v>9863</v>
      </c>
      <c r="B3346" t="s">
        <v>12503</v>
      </c>
      <c r="C3346" t="s">
        <v>12544</v>
      </c>
      <c r="D3346" t="s">
        <v>12573</v>
      </c>
      <c r="E3346" t="s">
        <v>5437</v>
      </c>
      <c r="F3346" t="s">
        <v>12596</v>
      </c>
      <c r="G3346" t="s">
        <v>1940</v>
      </c>
    </row>
    <row r="3347" spans="1:7">
      <c r="A3347" t="s">
        <v>9864</v>
      </c>
      <c r="B3347" t="s">
        <v>12494</v>
      </c>
      <c r="C3347" t="s">
        <v>12545</v>
      </c>
      <c r="D3347" t="s">
        <v>12550</v>
      </c>
      <c r="E3347" t="s">
        <v>5440</v>
      </c>
      <c r="F3347" t="s">
        <v>12595</v>
      </c>
      <c r="G3347" t="s">
        <v>1940</v>
      </c>
    </row>
    <row r="3348" spans="1:7">
      <c r="A3348" t="s">
        <v>9865</v>
      </c>
      <c r="B3348" t="s">
        <v>12494</v>
      </c>
      <c r="C3348" t="s">
        <v>12545</v>
      </c>
      <c r="D3348" t="s">
        <v>12550</v>
      </c>
      <c r="E3348" t="s">
        <v>5440</v>
      </c>
      <c r="F3348" t="s">
        <v>12595</v>
      </c>
      <c r="G3348" t="s">
        <v>1940</v>
      </c>
    </row>
    <row r="3349" spans="1:7">
      <c r="A3349" t="s">
        <v>9866</v>
      </c>
      <c r="B3349" t="s">
        <v>12504</v>
      </c>
      <c r="C3349" t="s">
        <v>12545</v>
      </c>
      <c r="D3349" t="s">
        <v>12550</v>
      </c>
      <c r="E3349" t="s">
        <v>5440</v>
      </c>
      <c r="F3349" t="s">
        <v>12595</v>
      </c>
      <c r="G3349" t="s">
        <v>1940</v>
      </c>
    </row>
    <row r="3350" spans="1:7">
      <c r="A3350" t="s">
        <v>9867</v>
      </c>
      <c r="B3350" t="s">
        <v>12505</v>
      </c>
      <c r="C3350" t="s">
        <v>12545</v>
      </c>
      <c r="D3350" t="s">
        <v>12550</v>
      </c>
      <c r="E3350" t="s">
        <v>5440</v>
      </c>
      <c r="F3350" t="s">
        <v>12595</v>
      </c>
      <c r="G3350" t="s">
        <v>1940</v>
      </c>
    </row>
    <row r="3351" spans="1:7">
      <c r="A3351" t="s">
        <v>9868</v>
      </c>
      <c r="B3351" t="s">
        <v>12499</v>
      </c>
      <c r="C3351" t="s">
        <v>12545</v>
      </c>
      <c r="D3351" t="s">
        <v>12550</v>
      </c>
      <c r="E3351" t="s">
        <v>5440</v>
      </c>
      <c r="F3351" t="s">
        <v>12595</v>
      </c>
      <c r="G3351" t="s">
        <v>1940</v>
      </c>
    </row>
    <row r="3352" spans="1:7">
      <c r="A3352" t="s">
        <v>9869</v>
      </c>
      <c r="B3352" t="s">
        <v>12506</v>
      </c>
      <c r="C3352" t="s">
        <v>12545</v>
      </c>
      <c r="D3352" t="s">
        <v>12550</v>
      </c>
      <c r="E3352" t="s">
        <v>5440</v>
      </c>
      <c r="F3352" t="s">
        <v>12595</v>
      </c>
      <c r="G3352" t="s">
        <v>1940</v>
      </c>
    </row>
    <row r="3353" spans="1:7">
      <c r="A3353" t="s">
        <v>9870</v>
      </c>
      <c r="B3353" t="s">
        <v>12504</v>
      </c>
      <c r="C3353" t="s">
        <v>12546</v>
      </c>
      <c r="D3353" t="s">
        <v>12554</v>
      </c>
      <c r="E3353" t="s">
        <v>5440</v>
      </c>
      <c r="F3353" t="s">
        <v>12596</v>
      </c>
      <c r="G3353" t="s">
        <v>1940</v>
      </c>
    </row>
    <row r="3354" spans="1:7">
      <c r="A3354" t="s">
        <v>9871</v>
      </c>
      <c r="B3354" t="s">
        <v>12505</v>
      </c>
      <c r="C3354" t="s">
        <v>12546</v>
      </c>
      <c r="D3354" t="s">
        <v>12554</v>
      </c>
      <c r="E3354" t="s">
        <v>5440</v>
      </c>
      <c r="F3354" t="s">
        <v>12596</v>
      </c>
      <c r="G3354" t="s">
        <v>1940</v>
      </c>
    </row>
    <row r="3355" spans="1:7">
      <c r="A3355" t="s">
        <v>9872</v>
      </c>
      <c r="B3355" t="s">
        <v>12507</v>
      </c>
      <c r="C3355" t="s">
        <v>12546</v>
      </c>
      <c r="D3355" t="s">
        <v>12554</v>
      </c>
      <c r="E3355" t="s">
        <v>5440</v>
      </c>
      <c r="F3355" t="s">
        <v>12596</v>
      </c>
      <c r="G3355" t="s">
        <v>1940</v>
      </c>
    </row>
    <row r="3356" spans="1:7">
      <c r="A3356" t="s">
        <v>9873</v>
      </c>
      <c r="B3356" t="s">
        <v>12494</v>
      </c>
      <c r="C3356" t="s">
        <v>12546</v>
      </c>
      <c r="D3356" t="s">
        <v>12554</v>
      </c>
      <c r="E3356" t="s">
        <v>5440</v>
      </c>
      <c r="F3356" t="s">
        <v>12596</v>
      </c>
      <c r="G3356" t="s">
        <v>1940</v>
      </c>
    </row>
    <row r="3357" spans="1:7">
      <c r="A3357" t="s">
        <v>9874</v>
      </c>
      <c r="B3357" t="s">
        <v>12506</v>
      </c>
      <c r="C3357" t="s">
        <v>12546</v>
      </c>
      <c r="D3357" t="s">
        <v>12554</v>
      </c>
      <c r="E3357" t="s">
        <v>5440</v>
      </c>
      <c r="F3357" t="s">
        <v>12596</v>
      </c>
      <c r="G3357" t="s">
        <v>1940</v>
      </c>
    </row>
    <row r="3358" spans="1:7">
      <c r="A3358" t="s">
        <v>9875</v>
      </c>
      <c r="B3358" t="s">
        <v>12508</v>
      </c>
      <c r="C3358" t="s">
        <v>12546</v>
      </c>
      <c r="D3358" t="s">
        <v>12554</v>
      </c>
      <c r="E3358" t="s">
        <v>5440</v>
      </c>
      <c r="F3358" t="s">
        <v>12596</v>
      </c>
      <c r="G3358" t="s">
        <v>1940</v>
      </c>
    </row>
    <row r="3359" spans="1:7">
      <c r="A3359" t="s">
        <v>9876</v>
      </c>
      <c r="B3359" t="s">
        <v>12506</v>
      </c>
      <c r="C3359" t="s">
        <v>12546</v>
      </c>
      <c r="D3359" t="s">
        <v>12554</v>
      </c>
      <c r="E3359" t="s">
        <v>5440</v>
      </c>
      <c r="F3359" t="s">
        <v>12596</v>
      </c>
      <c r="G3359" t="s">
        <v>1940</v>
      </c>
    </row>
    <row r="3360" spans="1:7">
      <c r="A3360" t="s">
        <v>9877</v>
      </c>
      <c r="B3360" t="s">
        <v>12500</v>
      </c>
      <c r="C3360" t="s">
        <v>12544</v>
      </c>
      <c r="D3360" t="s">
        <v>12572</v>
      </c>
      <c r="E3360" t="s">
        <v>5437</v>
      </c>
      <c r="F3360" t="s">
        <v>12596</v>
      </c>
      <c r="G3360" t="s">
        <v>1940</v>
      </c>
    </row>
    <row r="3361" spans="1:7">
      <c r="A3361" t="s">
        <v>9878</v>
      </c>
      <c r="B3361" t="s">
        <v>12500</v>
      </c>
      <c r="C3361" t="s">
        <v>12544</v>
      </c>
      <c r="D3361" t="s">
        <v>12572</v>
      </c>
      <c r="E3361" t="s">
        <v>5437</v>
      </c>
      <c r="F3361" t="s">
        <v>12596</v>
      </c>
      <c r="G3361" t="s">
        <v>1940</v>
      </c>
    </row>
    <row r="3362" spans="1:7">
      <c r="A3362" t="s">
        <v>9879</v>
      </c>
      <c r="B3362" t="s">
        <v>12500</v>
      </c>
      <c r="C3362" t="s">
        <v>12544</v>
      </c>
      <c r="D3362" t="s">
        <v>12572</v>
      </c>
      <c r="E3362" t="s">
        <v>5437</v>
      </c>
      <c r="F3362" t="s">
        <v>12596</v>
      </c>
      <c r="G3362" t="s">
        <v>1940</v>
      </c>
    </row>
    <row r="3363" spans="1:7">
      <c r="A3363" t="s">
        <v>9880</v>
      </c>
      <c r="B3363" t="s">
        <v>12501</v>
      </c>
      <c r="C3363" t="s">
        <v>12544</v>
      </c>
      <c r="D3363" t="s">
        <v>12572</v>
      </c>
      <c r="E3363" t="s">
        <v>5437</v>
      </c>
      <c r="F3363" t="s">
        <v>12596</v>
      </c>
      <c r="G3363" t="s">
        <v>1940</v>
      </c>
    </row>
    <row r="3364" spans="1:7">
      <c r="A3364" t="s">
        <v>9881</v>
      </c>
      <c r="B3364" t="s">
        <v>12509</v>
      </c>
      <c r="C3364" t="s">
        <v>12544</v>
      </c>
      <c r="D3364" t="s">
        <v>12572</v>
      </c>
      <c r="E3364" t="s">
        <v>5437</v>
      </c>
      <c r="F3364" t="s">
        <v>12596</v>
      </c>
      <c r="G3364" t="s">
        <v>1940</v>
      </c>
    </row>
    <row r="3365" spans="1:7">
      <c r="A3365" t="s">
        <v>9882</v>
      </c>
      <c r="B3365" t="s">
        <v>12502</v>
      </c>
      <c r="C3365" t="s">
        <v>12544</v>
      </c>
      <c r="D3365" t="s">
        <v>12572</v>
      </c>
      <c r="E3365" t="s">
        <v>5437</v>
      </c>
      <c r="F3365" t="s">
        <v>12596</v>
      </c>
      <c r="G3365" t="s">
        <v>1940</v>
      </c>
    </row>
    <row r="3366" spans="1:7">
      <c r="A3366" t="s">
        <v>9883</v>
      </c>
      <c r="B3366" t="s">
        <v>12510</v>
      </c>
      <c r="C3366" t="s">
        <v>12544</v>
      </c>
      <c r="D3366" t="s">
        <v>12572</v>
      </c>
      <c r="E3366" t="s">
        <v>5437</v>
      </c>
      <c r="F3366" t="s">
        <v>12596</v>
      </c>
      <c r="G3366" t="s">
        <v>1940</v>
      </c>
    </row>
    <row r="3367" spans="1:7">
      <c r="A3367" t="s">
        <v>9884</v>
      </c>
      <c r="B3367" t="s">
        <v>12511</v>
      </c>
      <c r="C3367" t="s">
        <v>12544</v>
      </c>
      <c r="D3367" t="s">
        <v>12572</v>
      </c>
      <c r="E3367" t="s">
        <v>5437</v>
      </c>
      <c r="F3367" t="s">
        <v>12596</v>
      </c>
      <c r="G3367" t="s">
        <v>1940</v>
      </c>
    </row>
    <row r="3368" spans="1:7">
      <c r="A3368" t="s">
        <v>9885</v>
      </c>
      <c r="B3368" t="s">
        <v>12494</v>
      </c>
      <c r="C3368" t="s">
        <v>12544</v>
      </c>
      <c r="D3368" t="s">
        <v>12572</v>
      </c>
      <c r="E3368" t="s">
        <v>5440</v>
      </c>
      <c r="F3368" t="s">
        <v>12596</v>
      </c>
      <c r="G3368" t="s">
        <v>1940</v>
      </c>
    </row>
    <row r="3369" spans="1:7">
      <c r="A3369" t="s">
        <v>9886</v>
      </c>
      <c r="B3369" t="s">
        <v>12505</v>
      </c>
      <c r="C3369" t="s">
        <v>12544</v>
      </c>
      <c r="D3369" t="s">
        <v>12572</v>
      </c>
      <c r="E3369" t="s">
        <v>5440</v>
      </c>
      <c r="F3369" t="s">
        <v>12596</v>
      </c>
      <c r="G3369" t="s">
        <v>1940</v>
      </c>
    </row>
    <row r="3370" spans="1:7">
      <c r="A3370" t="s">
        <v>9887</v>
      </c>
      <c r="B3370" t="s">
        <v>12506</v>
      </c>
      <c r="C3370" t="s">
        <v>12544</v>
      </c>
      <c r="D3370" t="s">
        <v>12572</v>
      </c>
      <c r="E3370" t="s">
        <v>5440</v>
      </c>
      <c r="F3370" t="s">
        <v>12596</v>
      </c>
      <c r="G3370" t="s">
        <v>1940</v>
      </c>
    </row>
    <row r="3371" spans="1:7">
      <c r="A3371" t="s">
        <v>9888</v>
      </c>
      <c r="B3371" t="s">
        <v>12494</v>
      </c>
      <c r="C3371" t="s">
        <v>12544</v>
      </c>
      <c r="D3371" t="s">
        <v>12572</v>
      </c>
      <c r="E3371" t="s">
        <v>5440</v>
      </c>
      <c r="F3371" t="s">
        <v>12596</v>
      </c>
      <c r="G3371" t="s">
        <v>1940</v>
      </c>
    </row>
    <row r="3372" spans="1:7">
      <c r="A3372" t="s">
        <v>9889</v>
      </c>
      <c r="B3372" t="s">
        <v>12506</v>
      </c>
      <c r="C3372" t="s">
        <v>12544</v>
      </c>
      <c r="D3372" t="s">
        <v>12572</v>
      </c>
      <c r="E3372" t="s">
        <v>5440</v>
      </c>
      <c r="F3372" t="s">
        <v>12596</v>
      </c>
      <c r="G3372" t="s">
        <v>1940</v>
      </c>
    </row>
    <row r="3373" spans="1:7">
      <c r="A3373" t="s">
        <v>9890</v>
      </c>
      <c r="B3373" t="s">
        <v>12512</v>
      </c>
      <c r="C3373" t="s">
        <v>12544</v>
      </c>
      <c r="D3373" t="s">
        <v>12572</v>
      </c>
      <c r="E3373" t="s">
        <v>5440</v>
      </c>
      <c r="F3373" t="s">
        <v>12595</v>
      </c>
      <c r="G3373" t="s">
        <v>12662</v>
      </c>
    </row>
    <row r="3374" spans="1:7">
      <c r="A3374" t="s">
        <v>9891</v>
      </c>
      <c r="B3374" t="s">
        <v>12513</v>
      </c>
      <c r="C3374" t="s">
        <v>12545</v>
      </c>
      <c r="D3374" t="s">
        <v>12572</v>
      </c>
      <c r="E3374" t="s">
        <v>5440</v>
      </c>
      <c r="F3374" t="s">
        <v>12595</v>
      </c>
      <c r="G3374" t="s">
        <v>12662</v>
      </c>
    </row>
    <row r="3375" spans="1:7">
      <c r="A3375" t="s">
        <v>9892</v>
      </c>
      <c r="B3375" t="s">
        <v>12512</v>
      </c>
      <c r="C3375" t="s">
        <v>12544</v>
      </c>
      <c r="D3375" t="s">
        <v>12572</v>
      </c>
      <c r="E3375" t="s">
        <v>5440</v>
      </c>
      <c r="F3375" t="s">
        <v>12595</v>
      </c>
      <c r="G3375" t="s">
        <v>1940</v>
      </c>
    </row>
    <row r="3376" spans="1:7">
      <c r="A3376" t="s">
        <v>9893</v>
      </c>
      <c r="B3376" t="s">
        <v>12514</v>
      </c>
      <c r="C3376" t="s">
        <v>12544</v>
      </c>
      <c r="D3376" t="s">
        <v>12572</v>
      </c>
      <c r="E3376" t="s">
        <v>5440</v>
      </c>
      <c r="F3376" t="s">
        <v>12595</v>
      </c>
      <c r="G3376" t="s">
        <v>1940</v>
      </c>
    </row>
    <row r="3377" spans="1:7">
      <c r="A3377" t="s">
        <v>9894</v>
      </c>
      <c r="B3377" t="s">
        <v>12515</v>
      </c>
      <c r="C3377" t="s">
        <v>12545</v>
      </c>
      <c r="D3377" t="s">
        <v>12572</v>
      </c>
      <c r="E3377" t="s">
        <v>5440</v>
      </c>
      <c r="F3377" t="s">
        <v>12595</v>
      </c>
      <c r="G3377" t="s">
        <v>1940</v>
      </c>
    </row>
    <row r="3378" spans="1:7">
      <c r="A3378" t="s">
        <v>9895</v>
      </c>
      <c r="B3378" t="s">
        <v>12516</v>
      </c>
      <c r="C3378" t="s">
        <v>12545</v>
      </c>
      <c r="D3378" t="s">
        <v>12572</v>
      </c>
      <c r="E3378" t="s">
        <v>5440</v>
      </c>
      <c r="F3378" t="s">
        <v>12595</v>
      </c>
      <c r="G3378" t="s">
        <v>1940</v>
      </c>
    </row>
    <row r="3379" spans="1:7">
      <c r="A3379" t="s">
        <v>9896</v>
      </c>
      <c r="B3379" t="s">
        <v>12512</v>
      </c>
      <c r="C3379" t="s">
        <v>12544</v>
      </c>
      <c r="D3379" t="s">
        <v>12572</v>
      </c>
      <c r="E3379" t="s">
        <v>5440</v>
      </c>
      <c r="F3379" t="s">
        <v>12595</v>
      </c>
      <c r="G3379" t="s">
        <v>1940</v>
      </c>
    </row>
    <row r="3380" spans="1:7">
      <c r="A3380" t="s">
        <v>9897</v>
      </c>
      <c r="B3380" t="s">
        <v>12512</v>
      </c>
      <c r="C3380" t="s">
        <v>12544</v>
      </c>
      <c r="D3380" t="s">
        <v>12572</v>
      </c>
      <c r="E3380" t="s">
        <v>5440</v>
      </c>
      <c r="F3380" t="s">
        <v>12595</v>
      </c>
      <c r="G3380" t="s">
        <v>1940</v>
      </c>
    </row>
    <row r="3381" spans="1:7">
      <c r="A3381" t="s">
        <v>9898</v>
      </c>
      <c r="B3381" t="s">
        <v>12512</v>
      </c>
      <c r="C3381" t="s">
        <v>12544</v>
      </c>
      <c r="D3381" t="s">
        <v>12572</v>
      </c>
      <c r="E3381" t="s">
        <v>5440</v>
      </c>
      <c r="F3381" t="s">
        <v>12595</v>
      </c>
      <c r="G3381" t="s">
        <v>1940</v>
      </c>
    </row>
    <row r="3382" spans="1:7">
      <c r="A3382" t="s">
        <v>9899</v>
      </c>
      <c r="B3382" t="s">
        <v>12517</v>
      </c>
      <c r="C3382" t="s">
        <v>12545</v>
      </c>
      <c r="D3382" t="s">
        <v>12572</v>
      </c>
      <c r="E3382" t="s">
        <v>5440</v>
      </c>
      <c r="F3382" t="s">
        <v>12595</v>
      </c>
      <c r="G3382" t="s">
        <v>1940</v>
      </c>
    </row>
    <row r="3383" spans="1:7">
      <c r="A3383" t="s">
        <v>9900</v>
      </c>
      <c r="B3383" t="s">
        <v>12518</v>
      </c>
      <c r="C3383" t="s">
        <v>12545</v>
      </c>
      <c r="D3383" t="s">
        <v>12572</v>
      </c>
      <c r="E3383" t="s">
        <v>5440</v>
      </c>
      <c r="F3383" t="s">
        <v>12595</v>
      </c>
      <c r="G3383" t="s">
        <v>1940</v>
      </c>
    </row>
    <row r="3384" spans="1:7">
      <c r="A3384" t="s">
        <v>9901</v>
      </c>
      <c r="B3384" t="s">
        <v>12519</v>
      </c>
      <c r="C3384" t="s">
        <v>12545</v>
      </c>
      <c r="D3384" t="s">
        <v>12572</v>
      </c>
      <c r="E3384" t="s">
        <v>5440</v>
      </c>
      <c r="F3384" t="s">
        <v>12595</v>
      </c>
      <c r="G3384" t="s">
        <v>1940</v>
      </c>
    </row>
    <row r="3385" spans="1:7">
      <c r="A3385" t="s">
        <v>9902</v>
      </c>
      <c r="B3385" t="s">
        <v>12494</v>
      </c>
      <c r="C3385" t="s">
        <v>12545</v>
      </c>
      <c r="D3385" t="s">
        <v>12572</v>
      </c>
      <c r="E3385" t="s">
        <v>5440</v>
      </c>
      <c r="F3385" t="s">
        <v>12596</v>
      </c>
      <c r="G3385" t="s">
        <v>1940</v>
      </c>
    </row>
    <row r="3386" spans="1:7">
      <c r="A3386" t="s">
        <v>9903</v>
      </c>
      <c r="B3386" t="s">
        <v>12494</v>
      </c>
      <c r="C3386" t="s">
        <v>12545</v>
      </c>
      <c r="D3386" t="s">
        <v>12554</v>
      </c>
      <c r="E3386" t="s">
        <v>5440</v>
      </c>
      <c r="F3386" t="s">
        <v>12596</v>
      </c>
      <c r="G3386" t="s">
        <v>13152</v>
      </c>
    </row>
    <row r="3387" spans="1:7">
      <c r="A3387" t="s">
        <v>9904</v>
      </c>
      <c r="B3387" t="s">
        <v>12494</v>
      </c>
      <c r="C3387" t="s">
        <v>12546</v>
      </c>
      <c r="D3387" t="s">
        <v>12576</v>
      </c>
      <c r="E3387" t="s">
        <v>5440</v>
      </c>
      <c r="F3387" t="s">
        <v>12596</v>
      </c>
      <c r="G3387" t="s">
        <v>1940</v>
      </c>
    </row>
    <row r="3388" spans="1:7">
      <c r="A3388" t="s">
        <v>9905</v>
      </c>
      <c r="B3388" t="s">
        <v>12494</v>
      </c>
      <c r="C3388" t="s">
        <v>12546</v>
      </c>
      <c r="D3388" t="s">
        <v>12576</v>
      </c>
      <c r="E3388" t="s">
        <v>5440</v>
      </c>
      <c r="F3388" t="s">
        <v>12596</v>
      </c>
      <c r="G3388" t="s">
        <v>1940</v>
      </c>
    </row>
    <row r="3389" spans="1:7">
      <c r="A3389" t="s">
        <v>9906</v>
      </c>
      <c r="B3389" t="s">
        <v>12504</v>
      </c>
      <c r="C3389" t="s">
        <v>12546</v>
      </c>
      <c r="D3389" t="s">
        <v>12576</v>
      </c>
      <c r="E3389" t="s">
        <v>5440</v>
      </c>
      <c r="F3389" t="s">
        <v>12596</v>
      </c>
      <c r="G3389" t="s">
        <v>1940</v>
      </c>
    </row>
    <row r="3390" spans="1:7">
      <c r="A3390" t="s">
        <v>9907</v>
      </c>
      <c r="B3390" t="s">
        <v>12505</v>
      </c>
      <c r="C3390" t="s">
        <v>12545</v>
      </c>
      <c r="D3390" t="s">
        <v>12576</v>
      </c>
      <c r="E3390" t="s">
        <v>5440</v>
      </c>
      <c r="F3390" t="s">
        <v>12596</v>
      </c>
      <c r="G3390" t="s">
        <v>1940</v>
      </c>
    </row>
    <row r="3391" spans="1:7">
      <c r="A3391" t="s">
        <v>9908</v>
      </c>
      <c r="B3391" t="s">
        <v>12507</v>
      </c>
      <c r="C3391" t="s">
        <v>12546</v>
      </c>
      <c r="D3391" t="s">
        <v>12576</v>
      </c>
      <c r="E3391" t="s">
        <v>5440</v>
      </c>
      <c r="F3391" t="s">
        <v>12596</v>
      </c>
      <c r="G3391" t="s">
        <v>1940</v>
      </c>
    </row>
    <row r="3392" spans="1:7">
      <c r="A3392" t="s">
        <v>9909</v>
      </c>
      <c r="B3392" t="s">
        <v>12508</v>
      </c>
      <c r="C3392" t="s">
        <v>12546</v>
      </c>
      <c r="D3392" t="s">
        <v>12576</v>
      </c>
      <c r="E3392" t="s">
        <v>5440</v>
      </c>
      <c r="F3392" t="s">
        <v>12596</v>
      </c>
      <c r="G3392" t="s">
        <v>1940</v>
      </c>
    </row>
    <row r="3393" spans="1:7">
      <c r="A3393" t="s">
        <v>9910</v>
      </c>
      <c r="B3393" t="s">
        <v>12499</v>
      </c>
      <c r="C3393" t="s">
        <v>12546</v>
      </c>
      <c r="D3393" t="s">
        <v>12576</v>
      </c>
      <c r="E3393" t="s">
        <v>5440</v>
      </c>
      <c r="F3393" t="s">
        <v>12596</v>
      </c>
      <c r="G3393" t="s">
        <v>1940</v>
      </c>
    </row>
    <row r="3394" spans="1:7">
      <c r="A3394" t="s">
        <v>9911</v>
      </c>
      <c r="B3394" t="s">
        <v>12506</v>
      </c>
      <c r="C3394" t="s">
        <v>12546</v>
      </c>
      <c r="D3394" t="s">
        <v>12576</v>
      </c>
      <c r="E3394" t="s">
        <v>5440</v>
      </c>
      <c r="F3394" t="s">
        <v>12596</v>
      </c>
      <c r="G3394" t="s">
        <v>1940</v>
      </c>
    </row>
    <row r="3395" spans="1:7">
      <c r="A3395" t="s">
        <v>9912</v>
      </c>
      <c r="B3395" t="s">
        <v>12494</v>
      </c>
      <c r="C3395" t="s">
        <v>12544</v>
      </c>
      <c r="D3395" t="s">
        <v>12572</v>
      </c>
      <c r="E3395" t="s">
        <v>5440</v>
      </c>
      <c r="F3395" t="s">
        <v>12595</v>
      </c>
      <c r="G3395" t="s">
        <v>1940</v>
      </c>
    </row>
    <row r="3396" spans="1:7">
      <c r="A3396" t="s">
        <v>9913</v>
      </c>
      <c r="B3396" t="s">
        <v>12494</v>
      </c>
      <c r="C3396" t="s">
        <v>12544</v>
      </c>
      <c r="D3396" t="s">
        <v>12572</v>
      </c>
      <c r="E3396" t="s">
        <v>5440</v>
      </c>
      <c r="F3396" t="s">
        <v>12595</v>
      </c>
      <c r="G3396" t="s">
        <v>1940</v>
      </c>
    </row>
    <row r="3397" spans="1:7">
      <c r="A3397" t="s">
        <v>9914</v>
      </c>
      <c r="B3397" t="s">
        <v>12494</v>
      </c>
      <c r="C3397" t="s">
        <v>12545</v>
      </c>
      <c r="D3397" t="s">
        <v>12590</v>
      </c>
      <c r="E3397" t="s">
        <v>5440</v>
      </c>
      <c r="F3397" t="s">
        <v>12596</v>
      </c>
      <c r="G3397" t="s">
        <v>1940</v>
      </c>
    </row>
    <row r="3398" spans="1:7">
      <c r="A3398" t="s">
        <v>9915</v>
      </c>
      <c r="B3398" t="s">
        <v>12423</v>
      </c>
      <c r="C3398" t="s">
        <v>12542</v>
      </c>
      <c r="D3398" t="s">
        <v>12565</v>
      </c>
      <c r="E3398" t="s">
        <v>5450</v>
      </c>
      <c r="F3398" t="s">
        <v>12596</v>
      </c>
      <c r="G3398" t="s">
        <v>1940</v>
      </c>
    </row>
    <row r="3399" spans="1:7">
      <c r="A3399" t="s">
        <v>9916</v>
      </c>
      <c r="B3399" t="s">
        <v>12423</v>
      </c>
      <c r="C3399" t="s">
        <v>12545</v>
      </c>
      <c r="D3399" t="s">
        <v>12570</v>
      </c>
      <c r="E3399" t="s">
        <v>5441</v>
      </c>
      <c r="F3399" t="s">
        <v>12595</v>
      </c>
      <c r="G3399" t="s">
        <v>1940</v>
      </c>
    </row>
    <row r="3400" spans="1:7">
      <c r="A3400" t="s">
        <v>9917</v>
      </c>
      <c r="B3400" t="s">
        <v>12423</v>
      </c>
      <c r="C3400" t="s">
        <v>12548</v>
      </c>
      <c r="D3400" t="s">
        <v>12569</v>
      </c>
      <c r="E3400" t="s">
        <v>5440</v>
      </c>
      <c r="F3400" t="s">
        <v>12595</v>
      </c>
      <c r="G3400" t="s">
        <v>13153</v>
      </c>
    </row>
    <row r="3401" spans="1:7">
      <c r="A3401" t="s">
        <v>9918</v>
      </c>
      <c r="B3401" t="s">
        <v>12423</v>
      </c>
      <c r="C3401" t="s">
        <v>12544</v>
      </c>
      <c r="D3401" t="s">
        <v>12564</v>
      </c>
      <c r="E3401" t="s">
        <v>5440</v>
      </c>
      <c r="F3401" t="s">
        <v>12595</v>
      </c>
      <c r="G3401" t="s">
        <v>13154</v>
      </c>
    </row>
    <row r="3402" spans="1:7">
      <c r="A3402" t="s">
        <v>9919</v>
      </c>
      <c r="C3402" t="s">
        <v>12544</v>
      </c>
      <c r="D3402" t="s">
        <v>12564</v>
      </c>
      <c r="E3402" t="s">
        <v>5440</v>
      </c>
      <c r="F3402" t="s">
        <v>12595</v>
      </c>
      <c r="G3402" t="s">
        <v>13155</v>
      </c>
    </row>
    <row r="3403" spans="1:7">
      <c r="A3403" t="s">
        <v>9920</v>
      </c>
      <c r="C3403" t="s">
        <v>12544</v>
      </c>
      <c r="D3403" t="s">
        <v>12553</v>
      </c>
      <c r="E3403" t="s">
        <v>5440</v>
      </c>
      <c r="F3403" t="s">
        <v>12595</v>
      </c>
      <c r="G3403" t="s">
        <v>13155</v>
      </c>
    </row>
    <row r="3404" spans="1:7">
      <c r="A3404" t="s">
        <v>9921</v>
      </c>
      <c r="B3404" t="s">
        <v>12423</v>
      </c>
      <c r="C3404" t="s">
        <v>12545</v>
      </c>
      <c r="D3404" t="s">
        <v>12572</v>
      </c>
      <c r="E3404" t="s">
        <v>5441</v>
      </c>
      <c r="F3404" t="s">
        <v>12596</v>
      </c>
      <c r="G3404" t="s">
        <v>1940</v>
      </c>
    </row>
    <row r="3405" spans="1:7">
      <c r="A3405" t="s">
        <v>9922</v>
      </c>
      <c r="C3405" t="s">
        <v>12544</v>
      </c>
      <c r="D3405" t="s">
        <v>12563</v>
      </c>
      <c r="E3405" t="s">
        <v>5440</v>
      </c>
      <c r="F3405" t="s">
        <v>12595</v>
      </c>
      <c r="G3405" t="s">
        <v>12600</v>
      </c>
    </row>
    <row r="3406" spans="1:7">
      <c r="A3406" t="s">
        <v>9923</v>
      </c>
      <c r="C3406" t="s">
        <v>12544</v>
      </c>
      <c r="D3406" t="s">
        <v>12563</v>
      </c>
      <c r="E3406" t="s">
        <v>5440</v>
      </c>
      <c r="F3406" t="s">
        <v>12595</v>
      </c>
      <c r="G3406" t="s">
        <v>12600</v>
      </c>
    </row>
    <row r="3407" spans="1:7">
      <c r="A3407" t="s">
        <v>9924</v>
      </c>
      <c r="C3407" t="s">
        <v>12544</v>
      </c>
      <c r="D3407" t="s">
        <v>12563</v>
      </c>
      <c r="E3407" t="s">
        <v>5440</v>
      </c>
      <c r="F3407" t="s">
        <v>12595</v>
      </c>
      <c r="G3407" t="s">
        <v>1676</v>
      </c>
    </row>
    <row r="3408" spans="1:7">
      <c r="A3408" t="s">
        <v>9925</v>
      </c>
      <c r="C3408" t="s">
        <v>12544</v>
      </c>
      <c r="D3408" t="s">
        <v>12563</v>
      </c>
      <c r="E3408" t="s">
        <v>5440</v>
      </c>
      <c r="F3408" t="s">
        <v>12595</v>
      </c>
      <c r="G3408" t="s">
        <v>13156</v>
      </c>
    </row>
    <row r="3409" spans="1:7">
      <c r="A3409" t="s">
        <v>9926</v>
      </c>
      <c r="C3409" t="s">
        <v>12544</v>
      </c>
      <c r="D3409" t="s">
        <v>12563</v>
      </c>
      <c r="E3409" t="s">
        <v>5440</v>
      </c>
      <c r="F3409" t="s">
        <v>12595</v>
      </c>
      <c r="G3409" t="s">
        <v>13157</v>
      </c>
    </row>
    <row r="3410" spans="1:7">
      <c r="A3410" t="s">
        <v>9927</v>
      </c>
      <c r="C3410" t="s">
        <v>12544</v>
      </c>
      <c r="D3410" t="s">
        <v>12563</v>
      </c>
      <c r="E3410" t="s">
        <v>5440</v>
      </c>
      <c r="F3410" t="s">
        <v>12595</v>
      </c>
      <c r="G3410" t="s">
        <v>13158</v>
      </c>
    </row>
    <row r="3411" spans="1:7">
      <c r="A3411" t="s">
        <v>9928</v>
      </c>
      <c r="B3411" t="s">
        <v>12423</v>
      </c>
      <c r="C3411" t="s">
        <v>12548</v>
      </c>
      <c r="D3411" t="s">
        <v>12559</v>
      </c>
      <c r="E3411" t="s">
        <v>5450</v>
      </c>
      <c r="F3411" t="s">
        <v>12596</v>
      </c>
      <c r="G3411" t="s">
        <v>13159</v>
      </c>
    </row>
    <row r="3412" spans="1:7">
      <c r="A3412" t="s">
        <v>9929</v>
      </c>
      <c r="C3412" t="s">
        <v>12542</v>
      </c>
      <c r="D3412" t="s">
        <v>12565</v>
      </c>
      <c r="E3412" t="s">
        <v>5442</v>
      </c>
      <c r="F3412" t="s">
        <v>12596</v>
      </c>
      <c r="G3412" t="s">
        <v>1667</v>
      </c>
    </row>
    <row r="3413" spans="1:7">
      <c r="A3413" t="s">
        <v>9930</v>
      </c>
      <c r="B3413" t="s">
        <v>12423</v>
      </c>
      <c r="C3413" t="s">
        <v>12546</v>
      </c>
      <c r="D3413" t="s">
        <v>12555</v>
      </c>
      <c r="E3413" t="s">
        <v>5441</v>
      </c>
      <c r="F3413" t="s">
        <v>12596</v>
      </c>
      <c r="G3413" t="s">
        <v>1940</v>
      </c>
    </row>
    <row r="3414" spans="1:7">
      <c r="A3414" t="s">
        <v>9931</v>
      </c>
      <c r="B3414" t="s">
        <v>12423</v>
      </c>
      <c r="C3414" t="s">
        <v>12548</v>
      </c>
      <c r="D3414" t="s">
        <v>12569</v>
      </c>
      <c r="E3414" t="s">
        <v>5441</v>
      </c>
      <c r="F3414" t="s">
        <v>12594</v>
      </c>
      <c r="G3414" t="s">
        <v>1940</v>
      </c>
    </row>
    <row r="3415" spans="1:7">
      <c r="A3415" t="s">
        <v>9932</v>
      </c>
      <c r="C3415" t="s">
        <v>12544</v>
      </c>
      <c r="D3415" t="s">
        <v>12563</v>
      </c>
      <c r="E3415" t="s">
        <v>5440</v>
      </c>
      <c r="F3415" t="s">
        <v>12595</v>
      </c>
      <c r="G3415" t="s">
        <v>1940</v>
      </c>
    </row>
    <row r="3416" spans="1:7">
      <c r="A3416" t="s">
        <v>9933</v>
      </c>
      <c r="B3416" t="s">
        <v>12423</v>
      </c>
      <c r="C3416" t="s">
        <v>12546</v>
      </c>
      <c r="D3416" t="s">
        <v>12575</v>
      </c>
      <c r="E3416" t="s">
        <v>5440</v>
      </c>
      <c r="F3416" t="s">
        <v>12595</v>
      </c>
      <c r="G3416" t="s">
        <v>13160</v>
      </c>
    </row>
    <row r="3417" spans="1:7">
      <c r="A3417" t="s">
        <v>9934</v>
      </c>
      <c r="C3417" t="s">
        <v>12544</v>
      </c>
      <c r="D3417" t="s">
        <v>12551</v>
      </c>
      <c r="E3417" t="s">
        <v>5440</v>
      </c>
      <c r="F3417" t="s">
        <v>12595</v>
      </c>
      <c r="G3417" t="s">
        <v>13161</v>
      </c>
    </row>
    <row r="3418" spans="1:7">
      <c r="A3418" t="s">
        <v>9935</v>
      </c>
      <c r="C3418" t="s">
        <v>12544</v>
      </c>
      <c r="D3418" t="s">
        <v>12551</v>
      </c>
      <c r="E3418" t="s">
        <v>5440</v>
      </c>
      <c r="F3418" t="s">
        <v>12595</v>
      </c>
      <c r="G3418" t="s">
        <v>13162</v>
      </c>
    </row>
    <row r="3419" spans="1:7">
      <c r="A3419" t="s">
        <v>9936</v>
      </c>
      <c r="C3419" t="s">
        <v>12543</v>
      </c>
      <c r="D3419" t="s">
        <v>12543</v>
      </c>
      <c r="E3419" t="s">
        <v>5439</v>
      </c>
      <c r="F3419" t="s">
        <v>12543</v>
      </c>
    </row>
    <row r="3420" spans="1:7">
      <c r="A3420" t="s">
        <v>9937</v>
      </c>
      <c r="C3420" t="s">
        <v>12544</v>
      </c>
      <c r="D3420" t="s">
        <v>12551</v>
      </c>
      <c r="E3420" t="s">
        <v>5440</v>
      </c>
      <c r="F3420" t="s">
        <v>12597</v>
      </c>
      <c r="G3420" t="s">
        <v>1900</v>
      </c>
    </row>
    <row r="3421" spans="1:7">
      <c r="A3421" t="s">
        <v>9938</v>
      </c>
      <c r="C3421" t="s">
        <v>12544</v>
      </c>
      <c r="D3421" t="s">
        <v>12551</v>
      </c>
      <c r="E3421" t="s">
        <v>5440</v>
      </c>
      <c r="F3421" t="s">
        <v>12597</v>
      </c>
      <c r="G3421" t="s">
        <v>1900</v>
      </c>
    </row>
    <row r="3422" spans="1:7">
      <c r="A3422" t="s">
        <v>9939</v>
      </c>
      <c r="C3422" t="s">
        <v>12544</v>
      </c>
      <c r="D3422" t="s">
        <v>12551</v>
      </c>
      <c r="E3422" t="s">
        <v>5440</v>
      </c>
      <c r="F3422" t="s">
        <v>12597</v>
      </c>
      <c r="G3422" t="s">
        <v>1900</v>
      </c>
    </row>
    <row r="3423" spans="1:7">
      <c r="A3423" t="s">
        <v>9940</v>
      </c>
      <c r="C3423" t="s">
        <v>12544</v>
      </c>
      <c r="D3423" t="s">
        <v>12551</v>
      </c>
      <c r="E3423" t="s">
        <v>5440</v>
      </c>
      <c r="F3423" t="s">
        <v>12597</v>
      </c>
      <c r="G3423" t="s">
        <v>1900</v>
      </c>
    </row>
    <row r="3424" spans="1:7">
      <c r="A3424" t="s">
        <v>9941</v>
      </c>
      <c r="C3424" t="s">
        <v>12544</v>
      </c>
      <c r="D3424" t="s">
        <v>12551</v>
      </c>
      <c r="E3424" t="s">
        <v>5440</v>
      </c>
      <c r="F3424" t="s">
        <v>12597</v>
      </c>
      <c r="G3424" t="s">
        <v>1900</v>
      </c>
    </row>
    <row r="3425" spans="1:7">
      <c r="A3425" t="s">
        <v>9942</v>
      </c>
      <c r="C3425" t="s">
        <v>12544</v>
      </c>
      <c r="D3425" t="s">
        <v>12551</v>
      </c>
      <c r="E3425" t="s">
        <v>5440</v>
      </c>
      <c r="F3425" t="s">
        <v>12597</v>
      </c>
      <c r="G3425" t="s">
        <v>1900</v>
      </c>
    </row>
    <row r="3426" spans="1:7">
      <c r="A3426" t="s">
        <v>9943</v>
      </c>
      <c r="C3426" t="s">
        <v>12544</v>
      </c>
      <c r="D3426" t="s">
        <v>12551</v>
      </c>
      <c r="E3426" t="s">
        <v>5440</v>
      </c>
      <c r="F3426" t="s">
        <v>12597</v>
      </c>
      <c r="G3426" t="s">
        <v>1900</v>
      </c>
    </row>
    <row r="3427" spans="1:7">
      <c r="A3427" t="s">
        <v>9944</v>
      </c>
      <c r="C3427" t="s">
        <v>12544</v>
      </c>
      <c r="D3427" t="s">
        <v>12551</v>
      </c>
      <c r="E3427" t="s">
        <v>5440</v>
      </c>
      <c r="F3427" t="s">
        <v>12597</v>
      </c>
      <c r="G3427" t="s">
        <v>1900</v>
      </c>
    </row>
    <row r="3428" spans="1:7">
      <c r="A3428" t="s">
        <v>9945</v>
      </c>
      <c r="C3428" t="s">
        <v>12544</v>
      </c>
      <c r="D3428" t="s">
        <v>12551</v>
      </c>
      <c r="E3428" t="s">
        <v>5440</v>
      </c>
      <c r="F3428" t="s">
        <v>12597</v>
      </c>
      <c r="G3428" t="s">
        <v>1900</v>
      </c>
    </row>
    <row r="3429" spans="1:7">
      <c r="A3429" t="s">
        <v>9946</v>
      </c>
      <c r="C3429" t="s">
        <v>12544</v>
      </c>
      <c r="D3429" t="s">
        <v>12551</v>
      </c>
      <c r="E3429" t="s">
        <v>5440</v>
      </c>
      <c r="F3429" t="s">
        <v>12597</v>
      </c>
      <c r="G3429" t="s">
        <v>1900</v>
      </c>
    </row>
    <row r="3430" spans="1:7">
      <c r="A3430" t="s">
        <v>9947</v>
      </c>
      <c r="C3430" t="s">
        <v>12544</v>
      </c>
      <c r="D3430" t="s">
        <v>12551</v>
      </c>
      <c r="E3430" t="s">
        <v>5440</v>
      </c>
      <c r="F3430" t="s">
        <v>12597</v>
      </c>
      <c r="G3430" t="s">
        <v>1900</v>
      </c>
    </row>
    <row r="3431" spans="1:7">
      <c r="A3431" t="s">
        <v>9948</v>
      </c>
      <c r="C3431" t="s">
        <v>12544</v>
      </c>
      <c r="D3431" t="s">
        <v>12551</v>
      </c>
      <c r="E3431" t="s">
        <v>5440</v>
      </c>
      <c r="F3431" t="s">
        <v>12597</v>
      </c>
      <c r="G3431" t="s">
        <v>1900</v>
      </c>
    </row>
    <row r="3432" spans="1:7">
      <c r="A3432" t="s">
        <v>9949</v>
      </c>
      <c r="C3432" t="s">
        <v>12544</v>
      </c>
      <c r="D3432" t="s">
        <v>12551</v>
      </c>
      <c r="E3432" t="s">
        <v>5440</v>
      </c>
      <c r="F3432" t="s">
        <v>12597</v>
      </c>
      <c r="G3432" t="s">
        <v>1900</v>
      </c>
    </row>
    <row r="3433" spans="1:7">
      <c r="A3433" t="s">
        <v>9950</v>
      </c>
      <c r="C3433" t="s">
        <v>12544</v>
      </c>
      <c r="D3433" t="s">
        <v>12551</v>
      </c>
      <c r="E3433" t="s">
        <v>5440</v>
      </c>
      <c r="F3433" t="s">
        <v>12597</v>
      </c>
      <c r="G3433" t="s">
        <v>1900</v>
      </c>
    </row>
    <row r="3434" spans="1:7">
      <c r="A3434" t="s">
        <v>9951</v>
      </c>
      <c r="C3434" t="s">
        <v>12544</v>
      </c>
      <c r="D3434" t="s">
        <v>12551</v>
      </c>
      <c r="E3434" t="s">
        <v>5440</v>
      </c>
      <c r="F3434" t="s">
        <v>12597</v>
      </c>
      <c r="G3434" t="s">
        <v>1900</v>
      </c>
    </row>
    <row r="3435" spans="1:7">
      <c r="A3435" t="s">
        <v>9952</v>
      </c>
      <c r="C3435" t="s">
        <v>12544</v>
      </c>
      <c r="D3435" t="s">
        <v>12551</v>
      </c>
      <c r="E3435" t="s">
        <v>5440</v>
      </c>
      <c r="F3435" t="s">
        <v>12597</v>
      </c>
      <c r="G3435" t="s">
        <v>1900</v>
      </c>
    </row>
    <row r="3436" spans="1:7">
      <c r="A3436" t="s">
        <v>9953</v>
      </c>
      <c r="C3436" t="s">
        <v>12544</v>
      </c>
      <c r="D3436" t="s">
        <v>12551</v>
      </c>
      <c r="E3436" t="s">
        <v>5440</v>
      </c>
      <c r="F3436" t="s">
        <v>12597</v>
      </c>
      <c r="G3436" t="s">
        <v>1900</v>
      </c>
    </row>
    <row r="3437" spans="1:7">
      <c r="A3437" t="s">
        <v>9954</v>
      </c>
      <c r="C3437" t="s">
        <v>12544</v>
      </c>
      <c r="D3437" t="s">
        <v>12551</v>
      </c>
      <c r="E3437" t="s">
        <v>5440</v>
      </c>
      <c r="F3437" t="s">
        <v>12597</v>
      </c>
      <c r="G3437" t="s">
        <v>1900</v>
      </c>
    </row>
    <row r="3438" spans="1:7">
      <c r="A3438" t="s">
        <v>9955</v>
      </c>
      <c r="C3438" t="s">
        <v>12544</v>
      </c>
      <c r="D3438" t="s">
        <v>12551</v>
      </c>
      <c r="E3438" t="s">
        <v>5440</v>
      </c>
      <c r="F3438" t="s">
        <v>12597</v>
      </c>
      <c r="G3438" t="s">
        <v>1900</v>
      </c>
    </row>
    <row r="3439" spans="1:7">
      <c r="A3439" t="s">
        <v>9956</v>
      </c>
      <c r="C3439" t="s">
        <v>12544</v>
      </c>
      <c r="D3439" t="s">
        <v>12551</v>
      </c>
      <c r="E3439" t="s">
        <v>5440</v>
      </c>
      <c r="F3439" t="s">
        <v>12597</v>
      </c>
      <c r="G3439" t="s">
        <v>1900</v>
      </c>
    </row>
    <row r="3440" spans="1:7">
      <c r="A3440" t="s">
        <v>9957</v>
      </c>
      <c r="C3440" t="s">
        <v>12544</v>
      </c>
      <c r="D3440" t="s">
        <v>12551</v>
      </c>
      <c r="E3440" t="s">
        <v>5440</v>
      </c>
      <c r="F3440" t="s">
        <v>12597</v>
      </c>
      <c r="G3440" t="s">
        <v>1900</v>
      </c>
    </row>
    <row r="3441" spans="1:7">
      <c r="A3441" t="s">
        <v>9958</v>
      </c>
      <c r="C3441" t="s">
        <v>12544</v>
      </c>
      <c r="D3441" t="s">
        <v>12551</v>
      </c>
      <c r="E3441" t="s">
        <v>5440</v>
      </c>
      <c r="F3441" t="s">
        <v>12597</v>
      </c>
      <c r="G3441" t="s">
        <v>1900</v>
      </c>
    </row>
    <row r="3442" spans="1:7">
      <c r="A3442" t="s">
        <v>9959</v>
      </c>
      <c r="C3442" t="s">
        <v>12544</v>
      </c>
      <c r="D3442" t="s">
        <v>12551</v>
      </c>
      <c r="E3442" t="s">
        <v>5440</v>
      </c>
      <c r="F3442" t="s">
        <v>12597</v>
      </c>
      <c r="G3442" t="s">
        <v>1900</v>
      </c>
    </row>
    <row r="3443" spans="1:7">
      <c r="A3443" t="s">
        <v>9960</v>
      </c>
      <c r="C3443" t="s">
        <v>12544</v>
      </c>
      <c r="D3443" t="s">
        <v>12551</v>
      </c>
      <c r="E3443" t="s">
        <v>5440</v>
      </c>
      <c r="F3443" t="s">
        <v>12597</v>
      </c>
      <c r="G3443" t="s">
        <v>1900</v>
      </c>
    </row>
    <row r="3444" spans="1:7">
      <c r="A3444" t="s">
        <v>9961</v>
      </c>
      <c r="C3444" t="s">
        <v>12544</v>
      </c>
      <c r="D3444" t="s">
        <v>12551</v>
      </c>
      <c r="E3444" t="s">
        <v>5440</v>
      </c>
      <c r="F3444" t="s">
        <v>12597</v>
      </c>
      <c r="G3444" t="s">
        <v>1900</v>
      </c>
    </row>
    <row r="3445" spans="1:7">
      <c r="A3445" t="s">
        <v>9962</v>
      </c>
      <c r="C3445" t="s">
        <v>12544</v>
      </c>
      <c r="D3445" t="s">
        <v>12551</v>
      </c>
      <c r="E3445" t="s">
        <v>5440</v>
      </c>
      <c r="F3445" t="s">
        <v>12597</v>
      </c>
      <c r="G3445" t="s">
        <v>1900</v>
      </c>
    </row>
    <row r="3446" spans="1:7">
      <c r="A3446" t="s">
        <v>9963</v>
      </c>
      <c r="C3446" t="s">
        <v>12544</v>
      </c>
      <c r="D3446" t="s">
        <v>12551</v>
      </c>
      <c r="E3446" t="s">
        <v>5440</v>
      </c>
      <c r="F3446" t="s">
        <v>12597</v>
      </c>
      <c r="G3446" t="s">
        <v>1900</v>
      </c>
    </row>
    <row r="3447" spans="1:7">
      <c r="A3447" t="s">
        <v>9964</v>
      </c>
      <c r="C3447" t="s">
        <v>12544</v>
      </c>
      <c r="D3447" t="s">
        <v>12551</v>
      </c>
      <c r="E3447" t="s">
        <v>5440</v>
      </c>
      <c r="F3447" t="s">
        <v>12597</v>
      </c>
      <c r="G3447" t="s">
        <v>1900</v>
      </c>
    </row>
    <row r="3448" spans="1:7">
      <c r="A3448" t="s">
        <v>9965</v>
      </c>
      <c r="C3448" t="s">
        <v>12544</v>
      </c>
      <c r="D3448" t="s">
        <v>12551</v>
      </c>
      <c r="E3448" t="s">
        <v>5440</v>
      </c>
      <c r="F3448" t="s">
        <v>12597</v>
      </c>
      <c r="G3448" t="s">
        <v>1900</v>
      </c>
    </row>
    <row r="3449" spans="1:7">
      <c r="A3449" t="s">
        <v>9966</v>
      </c>
      <c r="C3449" t="s">
        <v>12544</v>
      </c>
      <c r="D3449" t="s">
        <v>12551</v>
      </c>
      <c r="E3449" t="s">
        <v>5440</v>
      </c>
      <c r="F3449" t="s">
        <v>12597</v>
      </c>
      <c r="G3449" t="s">
        <v>1900</v>
      </c>
    </row>
    <row r="3450" spans="1:7">
      <c r="A3450" t="s">
        <v>9967</v>
      </c>
      <c r="C3450" t="s">
        <v>12544</v>
      </c>
      <c r="D3450" t="s">
        <v>12551</v>
      </c>
      <c r="E3450" t="s">
        <v>5440</v>
      </c>
      <c r="F3450" t="s">
        <v>12597</v>
      </c>
      <c r="G3450" t="s">
        <v>1900</v>
      </c>
    </row>
    <row r="3451" spans="1:7">
      <c r="A3451" t="s">
        <v>9968</v>
      </c>
      <c r="C3451" t="s">
        <v>12544</v>
      </c>
      <c r="D3451" t="s">
        <v>12551</v>
      </c>
      <c r="E3451" t="s">
        <v>5440</v>
      </c>
      <c r="F3451" t="s">
        <v>12597</v>
      </c>
      <c r="G3451" t="s">
        <v>1900</v>
      </c>
    </row>
    <row r="3452" spans="1:7">
      <c r="A3452" t="s">
        <v>9969</v>
      </c>
      <c r="C3452" t="s">
        <v>12544</v>
      </c>
      <c r="D3452" t="s">
        <v>12551</v>
      </c>
      <c r="E3452" t="s">
        <v>5440</v>
      </c>
      <c r="F3452" t="s">
        <v>12597</v>
      </c>
      <c r="G3452" t="s">
        <v>1900</v>
      </c>
    </row>
    <row r="3453" spans="1:7">
      <c r="A3453" t="s">
        <v>9970</v>
      </c>
      <c r="C3453" t="s">
        <v>12544</v>
      </c>
      <c r="D3453" t="s">
        <v>12551</v>
      </c>
      <c r="E3453" t="s">
        <v>5440</v>
      </c>
      <c r="F3453" t="s">
        <v>12597</v>
      </c>
      <c r="G3453" t="s">
        <v>1900</v>
      </c>
    </row>
    <row r="3454" spans="1:7">
      <c r="A3454" t="s">
        <v>9971</v>
      </c>
      <c r="C3454" t="s">
        <v>12544</v>
      </c>
      <c r="D3454" t="s">
        <v>12551</v>
      </c>
      <c r="E3454" t="s">
        <v>5440</v>
      </c>
      <c r="F3454" t="s">
        <v>12597</v>
      </c>
      <c r="G3454" t="s">
        <v>1900</v>
      </c>
    </row>
    <row r="3455" spans="1:7">
      <c r="A3455" t="s">
        <v>9972</v>
      </c>
      <c r="C3455" t="s">
        <v>12544</v>
      </c>
      <c r="D3455" t="s">
        <v>12551</v>
      </c>
      <c r="E3455" t="s">
        <v>5440</v>
      </c>
      <c r="F3455" t="s">
        <v>12597</v>
      </c>
      <c r="G3455" t="s">
        <v>1900</v>
      </c>
    </row>
    <row r="3456" spans="1:7">
      <c r="A3456" t="s">
        <v>9973</v>
      </c>
      <c r="C3456" t="s">
        <v>12544</v>
      </c>
      <c r="D3456" t="s">
        <v>12551</v>
      </c>
      <c r="E3456" t="s">
        <v>5440</v>
      </c>
      <c r="F3456" t="s">
        <v>12597</v>
      </c>
      <c r="G3456" t="s">
        <v>1900</v>
      </c>
    </row>
    <row r="3457" spans="1:7">
      <c r="A3457" t="s">
        <v>9974</v>
      </c>
      <c r="C3457" t="s">
        <v>12544</v>
      </c>
      <c r="D3457" t="s">
        <v>12551</v>
      </c>
      <c r="E3457" t="s">
        <v>5440</v>
      </c>
      <c r="F3457" t="s">
        <v>12597</v>
      </c>
      <c r="G3457" t="s">
        <v>1900</v>
      </c>
    </row>
    <row r="3458" spans="1:7">
      <c r="A3458" t="s">
        <v>9975</v>
      </c>
      <c r="C3458" t="s">
        <v>12544</v>
      </c>
      <c r="D3458" t="s">
        <v>12551</v>
      </c>
      <c r="E3458" t="s">
        <v>5440</v>
      </c>
      <c r="F3458" t="s">
        <v>12596</v>
      </c>
      <c r="G3458" t="s">
        <v>1940</v>
      </c>
    </row>
    <row r="3459" spans="1:7">
      <c r="A3459" t="s">
        <v>9976</v>
      </c>
      <c r="C3459" t="s">
        <v>12544</v>
      </c>
      <c r="D3459" t="s">
        <v>12551</v>
      </c>
      <c r="E3459" t="s">
        <v>5440</v>
      </c>
      <c r="F3459" t="s">
        <v>12597</v>
      </c>
      <c r="G3459" t="s">
        <v>13163</v>
      </c>
    </row>
    <row r="3460" spans="1:7">
      <c r="A3460" t="s">
        <v>9977</v>
      </c>
      <c r="C3460" t="s">
        <v>12544</v>
      </c>
      <c r="D3460" t="s">
        <v>12551</v>
      </c>
      <c r="E3460" t="s">
        <v>5440</v>
      </c>
      <c r="F3460" t="s">
        <v>12595</v>
      </c>
      <c r="G3460" t="s">
        <v>13164</v>
      </c>
    </row>
    <row r="3461" spans="1:7">
      <c r="A3461" t="s">
        <v>9978</v>
      </c>
      <c r="C3461" t="s">
        <v>12543</v>
      </c>
      <c r="D3461" t="s">
        <v>12543</v>
      </c>
      <c r="E3461" t="s">
        <v>5439</v>
      </c>
      <c r="F3461" t="s">
        <v>12543</v>
      </c>
    </row>
    <row r="3462" spans="1:7">
      <c r="A3462" t="s">
        <v>9979</v>
      </c>
      <c r="B3462" t="s">
        <v>12423</v>
      </c>
      <c r="C3462" t="s">
        <v>12546</v>
      </c>
      <c r="D3462" t="s">
        <v>12555</v>
      </c>
      <c r="E3462" t="s">
        <v>5441</v>
      </c>
      <c r="F3462" t="s">
        <v>12596</v>
      </c>
      <c r="G3462" t="s">
        <v>1940</v>
      </c>
    </row>
    <row r="3463" spans="1:7">
      <c r="A3463" t="s">
        <v>9980</v>
      </c>
      <c r="B3463" t="s">
        <v>12424</v>
      </c>
      <c r="C3463" t="s">
        <v>12546</v>
      </c>
      <c r="D3463" t="s">
        <v>12555</v>
      </c>
      <c r="E3463" t="s">
        <v>5441</v>
      </c>
      <c r="F3463" t="s">
        <v>12596</v>
      </c>
      <c r="G3463" t="s">
        <v>1940</v>
      </c>
    </row>
    <row r="3464" spans="1:7">
      <c r="A3464" t="s">
        <v>9981</v>
      </c>
      <c r="B3464" t="s">
        <v>12423</v>
      </c>
      <c r="C3464" t="s">
        <v>12548</v>
      </c>
      <c r="D3464" t="s">
        <v>12569</v>
      </c>
      <c r="E3464" t="s">
        <v>5441</v>
      </c>
      <c r="F3464" t="s">
        <v>12596</v>
      </c>
      <c r="G3464" t="s">
        <v>12619</v>
      </c>
    </row>
    <row r="3465" spans="1:7">
      <c r="A3465" t="s">
        <v>9982</v>
      </c>
      <c r="B3465" t="s">
        <v>12423</v>
      </c>
      <c r="C3465" t="s">
        <v>12548</v>
      </c>
      <c r="D3465" t="s">
        <v>12569</v>
      </c>
      <c r="E3465" t="s">
        <v>5441</v>
      </c>
      <c r="F3465" t="s">
        <v>12595</v>
      </c>
      <c r="G3465" t="s">
        <v>13165</v>
      </c>
    </row>
    <row r="3466" spans="1:7">
      <c r="A3466" t="s">
        <v>9983</v>
      </c>
      <c r="C3466" t="s">
        <v>12543</v>
      </c>
      <c r="D3466" t="s">
        <v>12543</v>
      </c>
      <c r="E3466" t="s">
        <v>5439</v>
      </c>
      <c r="F3466" t="s">
        <v>12543</v>
      </c>
    </row>
    <row r="3467" spans="1:7">
      <c r="A3467" t="s">
        <v>9984</v>
      </c>
      <c r="C3467" t="s">
        <v>12544</v>
      </c>
      <c r="D3467" t="s">
        <v>12551</v>
      </c>
      <c r="E3467" t="s">
        <v>5440</v>
      </c>
      <c r="F3467" t="s">
        <v>12595</v>
      </c>
      <c r="G3467" t="s">
        <v>13043</v>
      </c>
    </row>
    <row r="3468" spans="1:7">
      <c r="A3468" t="s">
        <v>9985</v>
      </c>
      <c r="C3468" t="s">
        <v>12544</v>
      </c>
      <c r="D3468" t="s">
        <v>12551</v>
      </c>
      <c r="E3468" t="s">
        <v>5440</v>
      </c>
      <c r="F3468" t="s">
        <v>12595</v>
      </c>
      <c r="G3468" t="s">
        <v>13043</v>
      </c>
    </row>
    <row r="3469" spans="1:7">
      <c r="A3469" t="s">
        <v>9986</v>
      </c>
      <c r="C3469" t="s">
        <v>12544</v>
      </c>
      <c r="D3469" t="s">
        <v>12551</v>
      </c>
      <c r="E3469" t="s">
        <v>5440</v>
      </c>
      <c r="F3469" t="s">
        <v>12595</v>
      </c>
      <c r="G3469" t="s">
        <v>13043</v>
      </c>
    </row>
    <row r="3470" spans="1:7">
      <c r="A3470" t="s">
        <v>9987</v>
      </c>
      <c r="C3470" t="s">
        <v>12544</v>
      </c>
      <c r="D3470" t="s">
        <v>12551</v>
      </c>
      <c r="E3470" t="s">
        <v>5440</v>
      </c>
      <c r="F3470" t="s">
        <v>12595</v>
      </c>
      <c r="G3470" t="s">
        <v>13043</v>
      </c>
    </row>
    <row r="3471" spans="1:7">
      <c r="A3471" t="s">
        <v>9988</v>
      </c>
      <c r="C3471" t="s">
        <v>12544</v>
      </c>
      <c r="D3471" t="s">
        <v>12551</v>
      </c>
      <c r="E3471" t="s">
        <v>5440</v>
      </c>
      <c r="F3471" t="s">
        <v>12597</v>
      </c>
      <c r="G3471" t="s">
        <v>13043</v>
      </c>
    </row>
    <row r="3472" spans="1:7">
      <c r="A3472" t="s">
        <v>9989</v>
      </c>
      <c r="C3472" t="s">
        <v>12544</v>
      </c>
      <c r="D3472" t="s">
        <v>12551</v>
      </c>
      <c r="E3472" t="s">
        <v>5440</v>
      </c>
      <c r="F3472" t="s">
        <v>12595</v>
      </c>
      <c r="G3472" t="s">
        <v>13043</v>
      </c>
    </row>
    <row r="3473" spans="1:7">
      <c r="A3473" t="s">
        <v>9990</v>
      </c>
      <c r="C3473" t="s">
        <v>12544</v>
      </c>
      <c r="D3473" t="s">
        <v>12551</v>
      </c>
      <c r="E3473" t="s">
        <v>5440</v>
      </c>
      <c r="F3473" t="s">
        <v>12595</v>
      </c>
      <c r="G3473" t="s">
        <v>13043</v>
      </c>
    </row>
    <row r="3474" spans="1:7">
      <c r="A3474" t="s">
        <v>9991</v>
      </c>
      <c r="C3474" t="s">
        <v>12544</v>
      </c>
      <c r="D3474" t="s">
        <v>12551</v>
      </c>
      <c r="E3474" t="s">
        <v>5440</v>
      </c>
      <c r="F3474" t="s">
        <v>12595</v>
      </c>
      <c r="G3474" t="s">
        <v>13043</v>
      </c>
    </row>
    <row r="3475" spans="1:7">
      <c r="A3475" t="s">
        <v>9992</v>
      </c>
      <c r="C3475" t="s">
        <v>12544</v>
      </c>
      <c r="D3475" t="s">
        <v>12551</v>
      </c>
      <c r="E3475" t="s">
        <v>5440</v>
      </c>
      <c r="F3475" t="s">
        <v>12595</v>
      </c>
      <c r="G3475" t="s">
        <v>13043</v>
      </c>
    </row>
    <row r="3476" spans="1:7">
      <c r="A3476" t="s">
        <v>9993</v>
      </c>
      <c r="C3476" t="s">
        <v>12544</v>
      </c>
      <c r="D3476" t="s">
        <v>12551</v>
      </c>
      <c r="E3476" t="s">
        <v>5440</v>
      </c>
      <c r="F3476" t="s">
        <v>12595</v>
      </c>
      <c r="G3476" t="s">
        <v>13043</v>
      </c>
    </row>
    <row r="3477" spans="1:7">
      <c r="A3477" t="s">
        <v>9994</v>
      </c>
      <c r="C3477" t="s">
        <v>12544</v>
      </c>
      <c r="D3477" t="s">
        <v>12551</v>
      </c>
      <c r="E3477" t="s">
        <v>5440</v>
      </c>
      <c r="F3477" t="s">
        <v>12595</v>
      </c>
      <c r="G3477" t="s">
        <v>13043</v>
      </c>
    </row>
    <row r="3478" spans="1:7">
      <c r="A3478" t="s">
        <v>9995</v>
      </c>
      <c r="C3478" t="s">
        <v>12544</v>
      </c>
      <c r="D3478" t="s">
        <v>12551</v>
      </c>
      <c r="E3478" t="s">
        <v>5440</v>
      </c>
      <c r="F3478" t="s">
        <v>12595</v>
      </c>
      <c r="G3478" t="s">
        <v>13043</v>
      </c>
    </row>
    <row r="3479" spans="1:7">
      <c r="A3479" t="s">
        <v>9996</v>
      </c>
      <c r="C3479" t="s">
        <v>12544</v>
      </c>
      <c r="D3479" t="s">
        <v>12551</v>
      </c>
      <c r="E3479" t="s">
        <v>5440</v>
      </c>
      <c r="F3479" t="s">
        <v>12595</v>
      </c>
      <c r="G3479" t="s">
        <v>13043</v>
      </c>
    </row>
    <row r="3480" spans="1:7">
      <c r="A3480" t="s">
        <v>9997</v>
      </c>
      <c r="C3480" t="s">
        <v>12544</v>
      </c>
      <c r="D3480" t="s">
        <v>12551</v>
      </c>
      <c r="E3480" t="s">
        <v>5440</v>
      </c>
      <c r="F3480" t="s">
        <v>12595</v>
      </c>
      <c r="G3480" t="s">
        <v>13043</v>
      </c>
    </row>
    <row r="3481" spans="1:7">
      <c r="A3481" t="s">
        <v>9998</v>
      </c>
      <c r="C3481" t="s">
        <v>12544</v>
      </c>
      <c r="D3481" t="s">
        <v>12551</v>
      </c>
      <c r="E3481" t="s">
        <v>5440</v>
      </c>
      <c r="F3481" t="s">
        <v>12595</v>
      </c>
      <c r="G3481" t="s">
        <v>13043</v>
      </c>
    </row>
    <row r="3482" spans="1:7">
      <c r="A3482" t="s">
        <v>9999</v>
      </c>
      <c r="C3482" t="s">
        <v>12544</v>
      </c>
      <c r="D3482" t="s">
        <v>12551</v>
      </c>
      <c r="E3482" t="s">
        <v>5440</v>
      </c>
      <c r="F3482" t="s">
        <v>12595</v>
      </c>
      <c r="G3482" t="s">
        <v>13043</v>
      </c>
    </row>
    <row r="3483" spans="1:7">
      <c r="A3483" t="s">
        <v>10000</v>
      </c>
      <c r="C3483" t="s">
        <v>12544</v>
      </c>
      <c r="D3483" t="s">
        <v>12551</v>
      </c>
      <c r="E3483" t="s">
        <v>5440</v>
      </c>
      <c r="F3483" t="s">
        <v>12595</v>
      </c>
      <c r="G3483" t="s">
        <v>13043</v>
      </c>
    </row>
    <row r="3484" spans="1:7">
      <c r="A3484" t="s">
        <v>10001</v>
      </c>
      <c r="C3484" t="s">
        <v>12544</v>
      </c>
      <c r="D3484" t="s">
        <v>12551</v>
      </c>
      <c r="E3484" t="s">
        <v>5440</v>
      </c>
      <c r="F3484" t="s">
        <v>12595</v>
      </c>
      <c r="G3484" t="s">
        <v>13043</v>
      </c>
    </row>
    <row r="3485" spans="1:7">
      <c r="A3485" t="s">
        <v>10002</v>
      </c>
      <c r="C3485" t="s">
        <v>12544</v>
      </c>
      <c r="D3485" t="s">
        <v>12551</v>
      </c>
      <c r="E3485" t="s">
        <v>5440</v>
      </c>
      <c r="F3485" t="s">
        <v>12595</v>
      </c>
      <c r="G3485" t="s">
        <v>13043</v>
      </c>
    </row>
    <row r="3486" spans="1:7">
      <c r="A3486" t="s">
        <v>10003</v>
      </c>
      <c r="C3486" t="s">
        <v>12544</v>
      </c>
      <c r="D3486" t="s">
        <v>12551</v>
      </c>
      <c r="E3486" t="s">
        <v>5440</v>
      </c>
      <c r="F3486" t="s">
        <v>12595</v>
      </c>
      <c r="G3486" t="s">
        <v>13043</v>
      </c>
    </row>
    <row r="3487" spans="1:7">
      <c r="A3487" t="s">
        <v>10004</v>
      </c>
      <c r="C3487" t="s">
        <v>12544</v>
      </c>
      <c r="D3487" t="s">
        <v>12551</v>
      </c>
      <c r="E3487" t="s">
        <v>5440</v>
      </c>
      <c r="F3487" t="s">
        <v>12595</v>
      </c>
      <c r="G3487" t="s">
        <v>13043</v>
      </c>
    </row>
    <row r="3488" spans="1:7">
      <c r="A3488" t="s">
        <v>10005</v>
      </c>
      <c r="C3488" t="s">
        <v>12544</v>
      </c>
      <c r="D3488" t="s">
        <v>12551</v>
      </c>
      <c r="E3488" t="s">
        <v>5440</v>
      </c>
      <c r="F3488" t="s">
        <v>12595</v>
      </c>
      <c r="G3488" t="s">
        <v>13043</v>
      </c>
    </row>
    <row r="3489" spans="1:7">
      <c r="A3489" t="s">
        <v>10006</v>
      </c>
      <c r="C3489" t="s">
        <v>12544</v>
      </c>
      <c r="D3489" t="s">
        <v>12551</v>
      </c>
      <c r="E3489" t="s">
        <v>5440</v>
      </c>
      <c r="F3489" t="s">
        <v>12595</v>
      </c>
      <c r="G3489" t="s">
        <v>13043</v>
      </c>
    </row>
    <row r="3490" spans="1:7">
      <c r="A3490" t="s">
        <v>10007</v>
      </c>
      <c r="C3490" t="s">
        <v>12544</v>
      </c>
      <c r="D3490" t="s">
        <v>12551</v>
      </c>
      <c r="E3490" t="s">
        <v>5440</v>
      </c>
      <c r="F3490" t="s">
        <v>12595</v>
      </c>
      <c r="G3490" t="s">
        <v>13043</v>
      </c>
    </row>
    <row r="3491" spans="1:7">
      <c r="A3491" t="s">
        <v>10008</v>
      </c>
      <c r="C3491" t="s">
        <v>12544</v>
      </c>
      <c r="D3491" t="s">
        <v>12551</v>
      </c>
      <c r="E3491" t="s">
        <v>5440</v>
      </c>
      <c r="F3491" t="s">
        <v>12595</v>
      </c>
      <c r="G3491" t="s">
        <v>13043</v>
      </c>
    </row>
    <row r="3492" spans="1:7">
      <c r="A3492" t="s">
        <v>10009</v>
      </c>
      <c r="C3492" t="s">
        <v>12544</v>
      </c>
      <c r="D3492" t="s">
        <v>12551</v>
      </c>
      <c r="E3492" t="s">
        <v>5440</v>
      </c>
      <c r="F3492" t="s">
        <v>12595</v>
      </c>
      <c r="G3492" t="s">
        <v>13043</v>
      </c>
    </row>
    <row r="3493" spans="1:7">
      <c r="A3493" t="s">
        <v>10010</v>
      </c>
      <c r="C3493" t="s">
        <v>12544</v>
      </c>
      <c r="D3493" t="s">
        <v>12551</v>
      </c>
      <c r="E3493" t="s">
        <v>5440</v>
      </c>
      <c r="F3493" t="s">
        <v>12595</v>
      </c>
      <c r="G3493" t="s">
        <v>13043</v>
      </c>
    </row>
    <row r="3494" spans="1:7">
      <c r="A3494" t="s">
        <v>10011</v>
      </c>
      <c r="C3494" t="s">
        <v>12544</v>
      </c>
      <c r="D3494" t="s">
        <v>12551</v>
      </c>
      <c r="E3494" t="s">
        <v>5440</v>
      </c>
      <c r="F3494" t="s">
        <v>12595</v>
      </c>
      <c r="G3494" t="s">
        <v>13043</v>
      </c>
    </row>
    <row r="3495" spans="1:7">
      <c r="A3495" t="s">
        <v>10012</v>
      </c>
      <c r="C3495" t="s">
        <v>12544</v>
      </c>
      <c r="D3495" t="s">
        <v>12551</v>
      </c>
      <c r="E3495" t="s">
        <v>5440</v>
      </c>
      <c r="F3495" t="s">
        <v>12595</v>
      </c>
      <c r="G3495" t="s">
        <v>13043</v>
      </c>
    </row>
    <row r="3496" spans="1:7">
      <c r="A3496" t="s">
        <v>10013</v>
      </c>
      <c r="C3496" t="s">
        <v>12544</v>
      </c>
      <c r="D3496" t="s">
        <v>12551</v>
      </c>
      <c r="E3496" t="s">
        <v>5440</v>
      </c>
      <c r="F3496" t="s">
        <v>12595</v>
      </c>
      <c r="G3496" t="s">
        <v>13043</v>
      </c>
    </row>
    <row r="3497" spans="1:7">
      <c r="A3497" t="s">
        <v>10014</v>
      </c>
      <c r="C3497" t="s">
        <v>12544</v>
      </c>
      <c r="D3497" t="s">
        <v>12551</v>
      </c>
      <c r="E3497" t="s">
        <v>5440</v>
      </c>
      <c r="F3497" t="s">
        <v>12595</v>
      </c>
      <c r="G3497" t="s">
        <v>13043</v>
      </c>
    </row>
    <row r="3498" spans="1:7">
      <c r="A3498" t="s">
        <v>10015</v>
      </c>
      <c r="C3498" t="s">
        <v>12544</v>
      </c>
      <c r="D3498" t="s">
        <v>12551</v>
      </c>
      <c r="E3498" t="s">
        <v>5440</v>
      </c>
      <c r="F3498" t="s">
        <v>12595</v>
      </c>
      <c r="G3498" t="s">
        <v>13043</v>
      </c>
    </row>
    <row r="3499" spans="1:7">
      <c r="A3499" t="s">
        <v>10016</v>
      </c>
      <c r="C3499" t="s">
        <v>12544</v>
      </c>
      <c r="D3499" t="s">
        <v>12551</v>
      </c>
      <c r="E3499" t="s">
        <v>5440</v>
      </c>
      <c r="F3499" t="s">
        <v>12595</v>
      </c>
      <c r="G3499" t="s">
        <v>13043</v>
      </c>
    </row>
    <row r="3500" spans="1:7">
      <c r="A3500" t="s">
        <v>10017</v>
      </c>
      <c r="C3500" t="s">
        <v>12544</v>
      </c>
      <c r="D3500" t="s">
        <v>12551</v>
      </c>
      <c r="E3500" t="s">
        <v>5440</v>
      </c>
      <c r="F3500" t="s">
        <v>12595</v>
      </c>
      <c r="G3500" t="s">
        <v>13043</v>
      </c>
    </row>
    <row r="3501" spans="1:7">
      <c r="A3501" t="s">
        <v>10018</v>
      </c>
      <c r="C3501" t="s">
        <v>12544</v>
      </c>
      <c r="D3501" t="s">
        <v>12551</v>
      </c>
      <c r="E3501" t="s">
        <v>5440</v>
      </c>
      <c r="F3501" t="s">
        <v>12595</v>
      </c>
      <c r="G3501" t="s">
        <v>13043</v>
      </c>
    </row>
    <row r="3502" spans="1:7">
      <c r="A3502" t="s">
        <v>10019</v>
      </c>
      <c r="C3502" t="s">
        <v>12544</v>
      </c>
      <c r="D3502" t="s">
        <v>12551</v>
      </c>
      <c r="E3502" t="s">
        <v>5440</v>
      </c>
      <c r="F3502" t="s">
        <v>12595</v>
      </c>
      <c r="G3502" t="s">
        <v>13043</v>
      </c>
    </row>
    <row r="3503" spans="1:7">
      <c r="A3503" t="s">
        <v>10020</v>
      </c>
      <c r="C3503" t="s">
        <v>12544</v>
      </c>
      <c r="D3503" t="s">
        <v>12551</v>
      </c>
      <c r="E3503" t="s">
        <v>5440</v>
      </c>
      <c r="F3503" t="s">
        <v>12595</v>
      </c>
      <c r="G3503" t="s">
        <v>13043</v>
      </c>
    </row>
    <row r="3504" spans="1:7">
      <c r="A3504" t="s">
        <v>10021</v>
      </c>
      <c r="C3504" t="s">
        <v>12544</v>
      </c>
      <c r="D3504" t="s">
        <v>12551</v>
      </c>
      <c r="E3504" t="s">
        <v>5440</v>
      </c>
      <c r="F3504" t="s">
        <v>12595</v>
      </c>
      <c r="G3504" t="s">
        <v>13043</v>
      </c>
    </row>
    <row r="3505" spans="1:7">
      <c r="A3505" t="s">
        <v>10022</v>
      </c>
      <c r="C3505" t="s">
        <v>12544</v>
      </c>
      <c r="D3505" t="s">
        <v>12551</v>
      </c>
      <c r="E3505" t="s">
        <v>5440</v>
      </c>
      <c r="F3505" t="s">
        <v>12595</v>
      </c>
      <c r="G3505" t="s">
        <v>13043</v>
      </c>
    </row>
    <row r="3506" spans="1:7">
      <c r="A3506" t="s">
        <v>10023</v>
      </c>
      <c r="C3506" t="s">
        <v>12544</v>
      </c>
      <c r="D3506" t="s">
        <v>12551</v>
      </c>
      <c r="E3506" t="s">
        <v>5440</v>
      </c>
      <c r="F3506" t="s">
        <v>12595</v>
      </c>
      <c r="G3506" t="s">
        <v>13043</v>
      </c>
    </row>
    <row r="3507" spans="1:7">
      <c r="A3507" t="s">
        <v>10024</v>
      </c>
      <c r="C3507" t="s">
        <v>12544</v>
      </c>
      <c r="D3507" t="s">
        <v>12551</v>
      </c>
      <c r="E3507" t="s">
        <v>5440</v>
      </c>
      <c r="F3507" t="s">
        <v>12595</v>
      </c>
      <c r="G3507" t="s">
        <v>13043</v>
      </c>
    </row>
    <row r="3508" spans="1:7">
      <c r="A3508" t="s">
        <v>10025</v>
      </c>
      <c r="C3508" t="s">
        <v>12544</v>
      </c>
      <c r="D3508" t="s">
        <v>12551</v>
      </c>
      <c r="E3508" t="s">
        <v>5440</v>
      </c>
      <c r="F3508" t="s">
        <v>12595</v>
      </c>
      <c r="G3508" t="s">
        <v>13043</v>
      </c>
    </row>
    <row r="3509" spans="1:7">
      <c r="A3509" t="s">
        <v>10026</v>
      </c>
      <c r="C3509" t="s">
        <v>12544</v>
      </c>
      <c r="D3509" t="s">
        <v>12551</v>
      </c>
      <c r="E3509" t="s">
        <v>5440</v>
      </c>
      <c r="F3509" t="s">
        <v>12595</v>
      </c>
      <c r="G3509" t="s">
        <v>13043</v>
      </c>
    </row>
    <row r="3510" spans="1:7">
      <c r="A3510" t="s">
        <v>10027</v>
      </c>
      <c r="C3510" t="s">
        <v>12544</v>
      </c>
      <c r="D3510" t="s">
        <v>12551</v>
      </c>
      <c r="E3510" t="s">
        <v>5440</v>
      </c>
      <c r="F3510" t="s">
        <v>12595</v>
      </c>
      <c r="G3510" t="s">
        <v>13043</v>
      </c>
    </row>
    <row r="3511" spans="1:7">
      <c r="A3511" t="s">
        <v>10028</v>
      </c>
      <c r="C3511" t="s">
        <v>12544</v>
      </c>
      <c r="D3511" t="s">
        <v>12551</v>
      </c>
      <c r="E3511" t="s">
        <v>5440</v>
      </c>
      <c r="F3511" t="s">
        <v>12595</v>
      </c>
      <c r="G3511" t="s">
        <v>13043</v>
      </c>
    </row>
    <row r="3512" spans="1:7">
      <c r="A3512" t="s">
        <v>10029</v>
      </c>
      <c r="C3512" t="s">
        <v>12544</v>
      </c>
      <c r="D3512" t="s">
        <v>12551</v>
      </c>
      <c r="E3512" t="s">
        <v>5440</v>
      </c>
      <c r="F3512" t="s">
        <v>12595</v>
      </c>
      <c r="G3512" t="s">
        <v>13043</v>
      </c>
    </row>
    <row r="3513" spans="1:7">
      <c r="A3513" t="s">
        <v>10030</v>
      </c>
      <c r="C3513" t="s">
        <v>12544</v>
      </c>
      <c r="D3513" t="s">
        <v>12551</v>
      </c>
      <c r="E3513" t="s">
        <v>5440</v>
      </c>
      <c r="F3513" t="s">
        <v>12595</v>
      </c>
      <c r="G3513" t="s">
        <v>13043</v>
      </c>
    </row>
    <row r="3514" spans="1:7">
      <c r="A3514" t="s">
        <v>10031</v>
      </c>
      <c r="C3514" t="s">
        <v>12544</v>
      </c>
      <c r="D3514" t="s">
        <v>12551</v>
      </c>
      <c r="E3514" t="s">
        <v>5440</v>
      </c>
      <c r="F3514" t="s">
        <v>12595</v>
      </c>
      <c r="G3514" t="s">
        <v>13043</v>
      </c>
    </row>
    <row r="3515" spans="1:7">
      <c r="A3515" t="s">
        <v>10032</v>
      </c>
      <c r="C3515" t="s">
        <v>12544</v>
      </c>
      <c r="D3515" t="s">
        <v>12551</v>
      </c>
      <c r="E3515" t="s">
        <v>5440</v>
      </c>
      <c r="F3515" t="s">
        <v>12595</v>
      </c>
      <c r="G3515" t="s">
        <v>13043</v>
      </c>
    </row>
    <row r="3516" spans="1:7">
      <c r="A3516" t="s">
        <v>10033</v>
      </c>
      <c r="C3516" t="s">
        <v>12544</v>
      </c>
      <c r="D3516" t="s">
        <v>12551</v>
      </c>
      <c r="E3516" t="s">
        <v>5440</v>
      </c>
      <c r="F3516" t="s">
        <v>12595</v>
      </c>
      <c r="G3516" t="s">
        <v>13043</v>
      </c>
    </row>
    <row r="3517" spans="1:7">
      <c r="A3517" t="s">
        <v>10034</v>
      </c>
      <c r="C3517" t="s">
        <v>12544</v>
      </c>
      <c r="D3517" t="s">
        <v>12551</v>
      </c>
      <c r="E3517" t="s">
        <v>5440</v>
      </c>
      <c r="F3517" t="s">
        <v>12595</v>
      </c>
      <c r="G3517" t="s">
        <v>13043</v>
      </c>
    </row>
    <row r="3518" spans="1:7">
      <c r="A3518" t="s">
        <v>10035</v>
      </c>
      <c r="C3518" t="s">
        <v>12544</v>
      </c>
      <c r="D3518" t="s">
        <v>12551</v>
      </c>
      <c r="E3518" t="s">
        <v>5440</v>
      </c>
      <c r="F3518" t="s">
        <v>12595</v>
      </c>
      <c r="G3518" t="s">
        <v>13043</v>
      </c>
    </row>
    <row r="3519" spans="1:7">
      <c r="A3519" t="s">
        <v>10036</v>
      </c>
      <c r="C3519" t="s">
        <v>12544</v>
      </c>
      <c r="D3519" t="s">
        <v>12551</v>
      </c>
      <c r="E3519" t="s">
        <v>5440</v>
      </c>
      <c r="F3519" t="s">
        <v>12595</v>
      </c>
      <c r="G3519" t="s">
        <v>13043</v>
      </c>
    </row>
    <row r="3520" spans="1:7">
      <c r="A3520" t="s">
        <v>10037</v>
      </c>
      <c r="C3520" t="s">
        <v>12544</v>
      </c>
      <c r="D3520" t="s">
        <v>12551</v>
      </c>
      <c r="E3520" t="s">
        <v>5440</v>
      </c>
      <c r="F3520" t="s">
        <v>12595</v>
      </c>
      <c r="G3520" t="s">
        <v>13043</v>
      </c>
    </row>
    <row r="3521" spans="1:7">
      <c r="A3521" t="s">
        <v>10038</v>
      </c>
      <c r="C3521" t="s">
        <v>12544</v>
      </c>
      <c r="D3521" t="s">
        <v>12551</v>
      </c>
      <c r="E3521" t="s">
        <v>5440</v>
      </c>
      <c r="F3521" t="s">
        <v>12595</v>
      </c>
      <c r="G3521" t="s">
        <v>13043</v>
      </c>
    </row>
    <row r="3522" spans="1:7">
      <c r="A3522" t="s">
        <v>10039</v>
      </c>
      <c r="C3522" t="s">
        <v>12544</v>
      </c>
      <c r="D3522" t="s">
        <v>12551</v>
      </c>
      <c r="E3522" t="s">
        <v>5440</v>
      </c>
      <c r="F3522" t="s">
        <v>12595</v>
      </c>
      <c r="G3522" t="s">
        <v>13043</v>
      </c>
    </row>
    <row r="3523" spans="1:7">
      <c r="A3523" t="s">
        <v>10040</v>
      </c>
      <c r="C3523" t="s">
        <v>12544</v>
      </c>
      <c r="D3523" t="s">
        <v>12551</v>
      </c>
      <c r="E3523" t="s">
        <v>5440</v>
      </c>
      <c r="F3523" t="s">
        <v>12595</v>
      </c>
      <c r="G3523" t="s">
        <v>13043</v>
      </c>
    </row>
    <row r="3524" spans="1:7">
      <c r="A3524" t="s">
        <v>10041</v>
      </c>
      <c r="C3524" t="s">
        <v>12544</v>
      </c>
      <c r="D3524" t="s">
        <v>12551</v>
      </c>
      <c r="E3524" t="s">
        <v>5440</v>
      </c>
      <c r="F3524" t="s">
        <v>12595</v>
      </c>
      <c r="G3524" t="s">
        <v>13043</v>
      </c>
    </row>
    <row r="3525" spans="1:7">
      <c r="A3525" t="s">
        <v>10042</v>
      </c>
      <c r="C3525" t="s">
        <v>12544</v>
      </c>
      <c r="D3525" t="s">
        <v>12551</v>
      </c>
      <c r="E3525" t="s">
        <v>5440</v>
      </c>
      <c r="F3525" t="s">
        <v>12595</v>
      </c>
      <c r="G3525" t="s">
        <v>13043</v>
      </c>
    </row>
    <row r="3526" spans="1:7">
      <c r="A3526" t="s">
        <v>10043</v>
      </c>
      <c r="C3526" t="s">
        <v>12544</v>
      </c>
      <c r="D3526" t="s">
        <v>12551</v>
      </c>
      <c r="E3526" t="s">
        <v>5440</v>
      </c>
      <c r="F3526" t="s">
        <v>12595</v>
      </c>
      <c r="G3526" t="s">
        <v>13043</v>
      </c>
    </row>
    <row r="3527" spans="1:7">
      <c r="A3527" t="s">
        <v>10044</v>
      </c>
      <c r="C3527" t="s">
        <v>12544</v>
      </c>
      <c r="D3527" t="s">
        <v>12551</v>
      </c>
      <c r="E3527" t="s">
        <v>5440</v>
      </c>
      <c r="F3527" t="s">
        <v>12595</v>
      </c>
      <c r="G3527" t="s">
        <v>13043</v>
      </c>
    </row>
    <row r="3528" spans="1:7">
      <c r="A3528" t="s">
        <v>10045</v>
      </c>
      <c r="C3528" t="s">
        <v>12544</v>
      </c>
      <c r="D3528" t="s">
        <v>12551</v>
      </c>
      <c r="E3528" t="s">
        <v>5440</v>
      </c>
      <c r="F3528" t="s">
        <v>12595</v>
      </c>
      <c r="G3528" t="s">
        <v>13043</v>
      </c>
    </row>
    <row r="3529" spans="1:7">
      <c r="A3529" t="s">
        <v>10046</v>
      </c>
      <c r="C3529" t="s">
        <v>12544</v>
      </c>
      <c r="D3529" t="s">
        <v>12551</v>
      </c>
      <c r="E3529" t="s">
        <v>5440</v>
      </c>
      <c r="F3529" t="s">
        <v>12595</v>
      </c>
      <c r="G3529" t="s">
        <v>13043</v>
      </c>
    </row>
    <row r="3530" spans="1:7">
      <c r="A3530" t="s">
        <v>10047</v>
      </c>
      <c r="C3530" t="s">
        <v>12544</v>
      </c>
      <c r="D3530" t="s">
        <v>12551</v>
      </c>
      <c r="E3530" t="s">
        <v>5440</v>
      </c>
      <c r="F3530" t="s">
        <v>12595</v>
      </c>
      <c r="G3530" t="s">
        <v>13043</v>
      </c>
    </row>
    <row r="3531" spans="1:7">
      <c r="A3531" t="s">
        <v>10048</v>
      </c>
      <c r="C3531" t="s">
        <v>12544</v>
      </c>
      <c r="D3531" t="s">
        <v>12551</v>
      </c>
      <c r="E3531" t="s">
        <v>5440</v>
      </c>
      <c r="F3531" t="s">
        <v>12595</v>
      </c>
      <c r="G3531" t="s">
        <v>13043</v>
      </c>
    </row>
    <row r="3532" spans="1:7">
      <c r="A3532" t="s">
        <v>10049</v>
      </c>
      <c r="C3532" t="s">
        <v>12544</v>
      </c>
      <c r="D3532" t="s">
        <v>12551</v>
      </c>
      <c r="E3532" t="s">
        <v>5440</v>
      </c>
      <c r="F3532" t="s">
        <v>12595</v>
      </c>
      <c r="G3532" t="s">
        <v>13043</v>
      </c>
    </row>
    <row r="3533" spans="1:7">
      <c r="A3533" t="s">
        <v>10050</v>
      </c>
      <c r="C3533" t="s">
        <v>12544</v>
      </c>
      <c r="D3533" t="s">
        <v>12551</v>
      </c>
      <c r="E3533" t="s">
        <v>5440</v>
      </c>
      <c r="F3533" t="s">
        <v>12595</v>
      </c>
      <c r="G3533" t="s">
        <v>13043</v>
      </c>
    </row>
    <row r="3534" spans="1:7">
      <c r="A3534" t="s">
        <v>10051</v>
      </c>
      <c r="C3534" t="s">
        <v>12544</v>
      </c>
      <c r="D3534" t="s">
        <v>12551</v>
      </c>
      <c r="E3534" t="s">
        <v>5440</v>
      </c>
      <c r="F3534" t="s">
        <v>12595</v>
      </c>
      <c r="G3534" t="s">
        <v>13043</v>
      </c>
    </row>
    <row r="3535" spans="1:7">
      <c r="A3535" t="s">
        <v>10052</v>
      </c>
      <c r="C3535" t="s">
        <v>12544</v>
      </c>
      <c r="D3535" t="s">
        <v>12551</v>
      </c>
      <c r="E3535" t="s">
        <v>5440</v>
      </c>
      <c r="F3535" t="s">
        <v>12595</v>
      </c>
      <c r="G3535" t="s">
        <v>13043</v>
      </c>
    </row>
    <row r="3536" spans="1:7">
      <c r="A3536" t="s">
        <v>10053</v>
      </c>
      <c r="C3536" t="s">
        <v>12544</v>
      </c>
      <c r="D3536" t="s">
        <v>12551</v>
      </c>
      <c r="E3536" t="s">
        <v>5440</v>
      </c>
      <c r="F3536" t="s">
        <v>12595</v>
      </c>
      <c r="G3536" t="s">
        <v>13043</v>
      </c>
    </row>
    <row r="3537" spans="1:7">
      <c r="A3537" t="s">
        <v>10054</v>
      </c>
      <c r="C3537" t="s">
        <v>12544</v>
      </c>
      <c r="D3537" t="s">
        <v>12551</v>
      </c>
      <c r="E3537" t="s">
        <v>5440</v>
      </c>
      <c r="F3537" t="s">
        <v>12595</v>
      </c>
      <c r="G3537" t="s">
        <v>13043</v>
      </c>
    </row>
    <row r="3538" spans="1:7">
      <c r="A3538" t="s">
        <v>10055</v>
      </c>
      <c r="C3538" t="s">
        <v>12544</v>
      </c>
      <c r="D3538" t="s">
        <v>12551</v>
      </c>
      <c r="E3538" t="s">
        <v>5440</v>
      </c>
      <c r="F3538" t="s">
        <v>12595</v>
      </c>
      <c r="G3538" t="s">
        <v>13043</v>
      </c>
    </row>
    <row r="3539" spans="1:7">
      <c r="A3539" t="s">
        <v>10056</v>
      </c>
      <c r="C3539" t="s">
        <v>12544</v>
      </c>
      <c r="D3539" t="s">
        <v>12551</v>
      </c>
      <c r="E3539" t="s">
        <v>5440</v>
      </c>
      <c r="F3539" t="s">
        <v>12595</v>
      </c>
      <c r="G3539" t="s">
        <v>13043</v>
      </c>
    </row>
    <row r="3540" spans="1:7">
      <c r="A3540" t="s">
        <v>10057</v>
      </c>
      <c r="C3540" t="s">
        <v>12544</v>
      </c>
      <c r="D3540" t="s">
        <v>12551</v>
      </c>
      <c r="E3540" t="s">
        <v>5440</v>
      </c>
      <c r="F3540" t="s">
        <v>12595</v>
      </c>
      <c r="G3540" t="s">
        <v>13043</v>
      </c>
    </row>
    <row r="3541" spans="1:7">
      <c r="A3541" t="s">
        <v>10058</v>
      </c>
      <c r="C3541" t="s">
        <v>12544</v>
      </c>
      <c r="D3541" t="s">
        <v>12551</v>
      </c>
      <c r="E3541" t="s">
        <v>5440</v>
      </c>
      <c r="F3541" t="s">
        <v>12595</v>
      </c>
      <c r="G3541" t="s">
        <v>13043</v>
      </c>
    </row>
    <row r="3542" spans="1:7">
      <c r="A3542" t="s">
        <v>10059</v>
      </c>
      <c r="C3542" t="s">
        <v>12544</v>
      </c>
      <c r="D3542" t="s">
        <v>12551</v>
      </c>
      <c r="E3542" t="s">
        <v>5440</v>
      </c>
      <c r="F3542" t="s">
        <v>12595</v>
      </c>
      <c r="G3542" t="s">
        <v>13043</v>
      </c>
    </row>
    <row r="3543" spans="1:7">
      <c r="A3543" t="s">
        <v>10060</v>
      </c>
      <c r="C3543" t="s">
        <v>12544</v>
      </c>
      <c r="D3543" t="s">
        <v>12551</v>
      </c>
      <c r="E3543" t="s">
        <v>5440</v>
      </c>
      <c r="F3543" t="s">
        <v>12595</v>
      </c>
      <c r="G3543" t="s">
        <v>13043</v>
      </c>
    </row>
    <row r="3544" spans="1:7">
      <c r="A3544" t="s">
        <v>10061</v>
      </c>
      <c r="C3544" t="s">
        <v>12544</v>
      </c>
      <c r="D3544" t="s">
        <v>12551</v>
      </c>
      <c r="E3544" t="s">
        <v>5440</v>
      </c>
      <c r="F3544" t="s">
        <v>12595</v>
      </c>
      <c r="G3544" t="s">
        <v>13043</v>
      </c>
    </row>
    <row r="3545" spans="1:7">
      <c r="A3545" t="s">
        <v>10062</v>
      </c>
      <c r="C3545" t="s">
        <v>12544</v>
      </c>
      <c r="D3545" t="s">
        <v>12551</v>
      </c>
      <c r="E3545" t="s">
        <v>5440</v>
      </c>
      <c r="F3545" t="s">
        <v>12595</v>
      </c>
      <c r="G3545" t="s">
        <v>13043</v>
      </c>
    </row>
    <row r="3546" spans="1:7">
      <c r="A3546" t="s">
        <v>10063</v>
      </c>
      <c r="C3546" t="s">
        <v>12544</v>
      </c>
      <c r="D3546" t="s">
        <v>12551</v>
      </c>
      <c r="E3546" t="s">
        <v>5440</v>
      </c>
      <c r="F3546" t="s">
        <v>12595</v>
      </c>
      <c r="G3546" t="s">
        <v>13043</v>
      </c>
    </row>
    <row r="3547" spans="1:7">
      <c r="A3547" t="s">
        <v>10064</v>
      </c>
      <c r="C3547" t="s">
        <v>12544</v>
      </c>
      <c r="D3547" t="s">
        <v>12551</v>
      </c>
      <c r="E3547" t="s">
        <v>5440</v>
      </c>
      <c r="F3547" t="s">
        <v>12595</v>
      </c>
      <c r="G3547" t="s">
        <v>13043</v>
      </c>
    </row>
    <row r="3548" spans="1:7">
      <c r="A3548" t="s">
        <v>10065</v>
      </c>
      <c r="C3548" t="s">
        <v>12544</v>
      </c>
      <c r="D3548" t="s">
        <v>12551</v>
      </c>
      <c r="E3548" t="s">
        <v>5440</v>
      </c>
      <c r="F3548" t="s">
        <v>12595</v>
      </c>
      <c r="G3548" t="s">
        <v>13043</v>
      </c>
    </row>
    <row r="3549" spans="1:7">
      <c r="A3549" t="s">
        <v>10066</v>
      </c>
      <c r="C3549" t="s">
        <v>12544</v>
      </c>
      <c r="D3549" t="s">
        <v>12551</v>
      </c>
      <c r="E3549" t="s">
        <v>5440</v>
      </c>
      <c r="F3549" t="s">
        <v>12595</v>
      </c>
      <c r="G3549" t="s">
        <v>13043</v>
      </c>
    </row>
    <row r="3550" spans="1:7">
      <c r="A3550" t="s">
        <v>10067</v>
      </c>
      <c r="C3550" t="s">
        <v>12544</v>
      </c>
      <c r="D3550" t="s">
        <v>12551</v>
      </c>
      <c r="E3550" t="s">
        <v>5440</v>
      </c>
      <c r="F3550" t="s">
        <v>12595</v>
      </c>
      <c r="G3550" t="s">
        <v>13043</v>
      </c>
    </row>
    <row r="3551" spans="1:7">
      <c r="A3551" t="s">
        <v>10068</v>
      </c>
      <c r="C3551" t="s">
        <v>12544</v>
      </c>
      <c r="D3551" t="s">
        <v>12551</v>
      </c>
      <c r="E3551" t="s">
        <v>5440</v>
      </c>
      <c r="F3551" t="s">
        <v>12595</v>
      </c>
      <c r="G3551" t="s">
        <v>13043</v>
      </c>
    </row>
    <row r="3552" spans="1:7">
      <c r="A3552" t="s">
        <v>10069</v>
      </c>
      <c r="C3552" t="s">
        <v>12547</v>
      </c>
      <c r="D3552" t="s">
        <v>12558</v>
      </c>
      <c r="E3552" t="s">
        <v>5440</v>
      </c>
      <c r="F3552" t="s">
        <v>12597</v>
      </c>
    </row>
    <row r="3553" spans="1:7">
      <c r="A3553" t="s">
        <v>10070</v>
      </c>
      <c r="C3553" t="s">
        <v>12542</v>
      </c>
      <c r="D3553" t="s">
        <v>12565</v>
      </c>
      <c r="E3553" t="s">
        <v>5450</v>
      </c>
      <c r="F3553" t="s">
        <v>12596</v>
      </c>
      <c r="G3553" t="s">
        <v>13166</v>
      </c>
    </row>
    <row r="3554" spans="1:7">
      <c r="A3554" t="s">
        <v>10071</v>
      </c>
      <c r="C3554" t="s">
        <v>12547</v>
      </c>
      <c r="D3554" t="s">
        <v>12558</v>
      </c>
      <c r="E3554" t="s">
        <v>5440</v>
      </c>
      <c r="F3554" t="s">
        <v>12597</v>
      </c>
    </row>
    <row r="3555" spans="1:7">
      <c r="A3555" t="s">
        <v>10072</v>
      </c>
      <c r="C3555" t="s">
        <v>12547</v>
      </c>
      <c r="D3555" t="s">
        <v>12581</v>
      </c>
      <c r="E3555" t="s">
        <v>5437</v>
      </c>
      <c r="F3555" t="s">
        <v>12595</v>
      </c>
      <c r="G3555" t="s">
        <v>13167</v>
      </c>
    </row>
    <row r="3556" spans="1:7">
      <c r="A3556" t="s">
        <v>6704</v>
      </c>
      <c r="C3556" t="s">
        <v>12547</v>
      </c>
      <c r="D3556" t="s">
        <v>12571</v>
      </c>
      <c r="E3556" t="s">
        <v>5440</v>
      </c>
      <c r="F3556" t="s">
        <v>12595</v>
      </c>
      <c r="G3556" t="s">
        <v>13168</v>
      </c>
    </row>
    <row r="3557" spans="1:7">
      <c r="A3557" t="s">
        <v>1733</v>
      </c>
      <c r="C3557" t="s">
        <v>12543</v>
      </c>
      <c r="D3557" t="s">
        <v>12543</v>
      </c>
      <c r="E3557" t="s">
        <v>5439</v>
      </c>
      <c r="F3557" t="s">
        <v>12543</v>
      </c>
    </row>
    <row r="3558" spans="1:7">
      <c r="A3558" t="s">
        <v>10073</v>
      </c>
      <c r="C3558" t="s">
        <v>12544</v>
      </c>
      <c r="D3558" t="s">
        <v>12551</v>
      </c>
      <c r="E3558" t="s">
        <v>5437</v>
      </c>
      <c r="F3558" t="s">
        <v>12597</v>
      </c>
      <c r="G3558" t="s">
        <v>13169</v>
      </c>
    </row>
    <row r="3559" spans="1:7">
      <c r="A3559" t="s">
        <v>10074</v>
      </c>
      <c r="C3559" t="s">
        <v>12544</v>
      </c>
      <c r="D3559" t="s">
        <v>12551</v>
      </c>
      <c r="E3559" t="s">
        <v>5437</v>
      </c>
      <c r="F3559" t="s">
        <v>12597</v>
      </c>
      <c r="G3559" t="s">
        <v>13170</v>
      </c>
    </row>
    <row r="3560" spans="1:7">
      <c r="A3560" t="s">
        <v>10075</v>
      </c>
      <c r="C3560" t="s">
        <v>12544</v>
      </c>
      <c r="D3560" t="s">
        <v>12551</v>
      </c>
      <c r="E3560" t="s">
        <v>5437</v>
      </c>
      <c r="F3560" t="s">
        <v>12597</v>
      </c>
      <c r="G3560" t="s">
        <v>13170</v>
      </c>
    </row>
    <row r="3561" spans="1:7">
      <c r="A3561" t="s">
        <v>10076</v>
      </c>
      <c r="C3561" t="s">
        <v>12544</v>
      </c>
      <c r="D3561" t="s">
        <v>12551</v>
      </c>
      <c r="E3561" t="s">
        <v>5437</v>
      </c>
      <c r="F3561" t="s">
        <v>12597</v>
      </c>
      <c r="G3561" t="s">
        <v>13170</v>
      </c>
    </row>
    <row r="3562" spans="1:7">
      <c r="A3562" t="s">
        <v>10077</v>
      </c>
      <c r="C3562" t="s">
        <v>12544</v>
      </c>
      <c r="D3562" t="s">
        <v>12551</v>
      </c>
      <c r="E3562" t="s">
        <v>5437</v>
      </c>
      <c r="F3562" t="s">
        <v>12597</v>
      </c>
      <c r="G3562" t="s">
        <v>13170</v>
      </c>
    </row>
    <row r="3563" spans="1:7">
      <c r="A3563" t="s">
        <v>10078</v>
      </c>
      <c r="C3563" t="s">
        <v>12544</v>
      </c>
      <c r="D3563" t="s">
        <v>12551</v>
      </c>
      <c r="E3563" t="s">
        <v>5437</v>
      </c>
      <c r="F3563" t="s">
        <v>12597</v>
      </c>
      <c r="G3563" t="s">
        <v>13170</v>
      </c>
    </row>
    <row r="3564" spans="1:7">
      <c r="A3564" t="s">
        <v>10079</v>
      </c>
      <c r="C3564" t="s">
        <v>12544</v>
      </c>
      <c r="D3564" t="s">
        <v>12551</v>
      </c>
      <c r="E3564" t="s">
        <v>5437</v>
      </c>
      <c r="F3564" t="s">
        <v>12597</v>
      </c>
      <c r="G3564" t="s">
        <v>13170</v>
      </c>
    </row>
    <row r="3565" spans="1:7">
      <c r="A3565" t="s">
        <v>10080</v>
      </c>
      <c r="C3565" t="s">
        <v>12544</v>
      </c>
      <c r="D3565" t="s">
        <v>12551</v>
      </c>
      <c r="E3565" t="s">
        <v>5437</v>
      </c>
      <c r="F3565" t="s">
        <v>12597</v>
      </c>
      <c r="G3565" t="s">
        <v>13170</v>
      </c>
    </row>
    <row r="3566" spans="1:7">
      <c r="A3566" t="s">
        <v>10081</v>
      </c>
      <c r="C3566" t="s">
        <v>12544</v>
      </c>
      <c r="D3566" t="s">
        <v>12551</v>
      </c>
      <c r="E3566" t="s">
        <v>5437</v>
      </c>
      <c r="F3566" t="s">
        <v>12597</v>
      </c>
      <c r="G3566" t="s">
        <v>13170</v>
      </c>
    </row>
    <row r="3567" spans="1:7">
      <c r="A3567" t="s">
        <v>10082</v>
      </c>
      <c r="C3567" t="s">
        <v>12544</v>
      </c>
      <c r="D3567" t="s">
        <v>12551</v>
      </c>
      <c r="E3567" t="s">
        <v>5437</v>
      </c>
      <c r="F3567" t="s">
        <v>12597</v>
      </c>
      <c r="G3567" t="s">
        <v>13170</v>
      </c>
    </row>
    <row r="3568" spans="1:7">
      <c r="A3568" t="s">
        <v>10083</v>
      </c>
      <c r="C3568" t="s">
        <v>12544</v>
      </c>
      <c r="D3568" t="s">
        <v>12551</v>
      </c>
      <c r="E3568" t="s">
        <v>5437</v>
      </c>
      <c r="F3568" t="s">
        <v>12597</v>
      </c>
      <c r="G3568" t="s">
        <v>13170</v>
      </c>
    </row>
    <row r="3569" spans="1:7">
      <c r="A3569" t="s">
        <v>10084</v>
      </c>
      <c r="C3569" t="s">
        <v>12544</v>
      </c>
      <c r="D3569" t="s">
        <v>12551</v>
      </c>
      <c r="E3569" t="s">
        <v>5437</v>
      </c>
      <c r="F3569" t="s">
        <v>12597</v>
      </c>
      <c r="G3569" t="s">
        <v>13170</v>
      </c>
    </row>
    <row r="3570" spans="1:7">
      <c r="A3570" t="s">
        <v>10085</v>
      </c>
      <c r="C3570" t="s">
        <v>12544</v>
      </c>
      <c r="D3570" t="s">
        <v>12551</v>
      </c>
      <c r="E3570" t="s">
        <v>5437</v>
      </c>
      <c r="F3570" t="s">
        <v>12597</v>
      </c>
      <c r="G3570" t="s">
        <v>13170</v>
      </c>
    </row>
    <row r="3571" spans="1:7">
      <c r="A3571" t="s">
        <v>10086</v>
      </c>
      <c r="C3571" t="s">
        <v>12544</v>
      </c>
      <c r="D3571" t="s">
        <v>12551</v>
      </c>
      <c r="E3571" t="s">
        <v>5437</v>
      </c>
      <c r="F3571" t="s">
        <v>12597</v>
      </c>
      <c r="G3571" t="s">
        <v>13170</v>
      </c>
    </row>
    <row r="3572" spans="1:7">
      <c r="A3572" t="s">
        <v>10087</v>
      </c>
      <c r="C3572" t="s">
        <v>12544</v>
      </c>
      <c r="D3572" t="s">
        <v>12551</v>
      </c>
      <c r="E3572" t="s">
        <v>5437</v>
      </c>
      <c r="F3572" t="s">
        <v>12597</v>
      </c>
      <c r="G3572" t="s">
        <v>13170</v>
      </c>
    </row>
    <row r="3573" spans="1:7">
      <c r="A3573" t="s">
        <v>10088</v>
      </c>
      <c r="C3573" t="s">
        <v>12544</v>
      </c>
      <c r="D3573" t="s">
        <v>12551</v>
      </c>
      <c r="E3573" t="s">
        <v>5437</v>
      </c>
      <c r="F3573" t="s">
        <v>12597</v>
      </c>
      <c r="G3573" t="s">
        <v>13170</v>
      </c>
    </row>
    <row r="3574" spans="1:7">
      <c r="A3574" t="s">
        <v>10089</v>
      </c>
      <c r="C3574" t="s">
        <v>12544</v>
      </c>
      <c r="D3574" t="s">
        <v>12551</v>
      </c>
      <c r="E3574" t="s">
        <v>5437</v>
      </c>
      <c r="F3574" t="s">
        <v>12597</v>
      </c>
      <c r="G3574" t="s">
        <v>13170</v>
      </c>
    </row>
    <row r="3575" spans="1:7">
      <c r="A3575" t="s">
        <v>10090</v>
      </c>
      <c r="C3575" t="s">
        <v>12548</v>
      </c>
      <c r="D3575" t="s">
        <v>12569</v>
      </c>
      <c r="E3575" t="s">
        <v>5450</v>
      </c>
      <c r="F3575" t="s">
        <v>12596</v>
      </c>
      <c r="G3575" t="s">
        <v>13171</v>
      </c>
    </row>
    <row r="3576" spans="1:7">
      <c r="A3576" t="s">
        <v>10091</v>
      </c>
      <c r="B3576" t="s">
        <v>12436</v>
      </c>
      <c r="C3576" t="s">
        <v>12546</v>
      </c>
      <c r="D3576" t="s">
        <v>12556</v>
      </c>
      <c r="E3576" t="s">
        <v>5441</v>
      </c>
      <c r="F3576" t="s">
        <v>12596</v>
      </c>
      <c r="G3576" t="s">
        <v>1940</v>
      </c>
    </row>
    <row r="3577" spans="1:7">
      <c r="A3577" t="s">
        <v>10092</v>
      </c>
      <c r="B3577" t="s">
        <v>12423</v>
      </c>
      <c r="C3577" t="s">
        <v>12545</v>
      </c>
      <c r="D3577" t="s">
        <v>12576</v>
      </c>
      <c r="E3577" t="s">
        <v>5437</v>
      </c>
      <c r="F3577" t="s">
        <v>12596</v>
      </c>
      <c r="G3577" t="s">
        <v>1940</v>
      </c>
    </row>
    <row r="3578" spans="1:7">
      <c r="A3578" t="s">
        <v>10093</v>
      </c>
      <c r="C3578" t="s">
        <v>12543</v>
      </c>
      <c r="D3578" t="s">
        <v>12543</v>
      </c>
      <c r="E3578" t="s">
        <v>5439</v>
      </c>
      <c r="F3578" t="s">
        <v>12543</v>
      </c>
    </row>
    <row r="3579" spans="1:7">
      <c r="A3579" t="s">
        <v>10094</v>
      </c>
      <c r="B3579" t="s">
        <v>12423</v>
      </c>
      <c r="C3579" t="s">
        <v>12544</v>
      </c>
      <c r="D3579" t="s">
        <v>12574</v>
      </c>
      <c r="E3579" t="s">
        <v>5440</v>
      </c>
      <c r="F3579" t="s">
        <v>12595</v>
      </c>
      <c r="G3579" t="s">
        <v>13172</v>
      </c>
    </row>
    <row r="3580" spans="1:7">
      <c r="A3580" t="s">
        <v>10095</v>
      </c>
      <c r="C3580" t="s">
        <v>12544</v>
      </c>
      <c r="D3580" t="s">
        <v>12574</v>
      </c>
      <c r="E3580" t="s">
        <v>5440</v>
      </c>
      <c r="F3580" t="s">
        <v>12595</v>
      </c>
      <c r="G3580" t="s">
        <v>13173</v>
      </c>
    </row>
    <row r="3581" spans="1:7">
      <c r="A3581" t="s">
        <v>10096</v>
      </c>
      <c r="B3581" t="s">
        <v>12426</v>
      </c>
      <c r="C3581" t="s">
        <v>12546</v>
      </c>
      <c r="D3581" t="s">
        <v>12576</v>
      </c>
      <c r="E3581" t="s">
        <v>5441</v>
      </c>
      <c r="F3581" t="s">
        <v>12596</v>
      </c>
      <c r="G3581" t="s">
        <v>1940</v>
      </c>
    </row>
    <row r="3582" spans="1:7">
      <c r="A3582" t="s">
        <v>10097</v>
      </c>
      <c r="B3582" t="s">
        <v>12424</v>
      </c>
      <c r="C3582" t="s">
        <v>12546</v>
      </c>
      <c r="D3582" t="s">
        <v>12556</v>
      </c>
      <c r="E3582" t="s">
        <v>5437</v>
      </c>
      <c r="F3582" t="s">
        <v>12596</v>
      </c>
      <c r="G3582" t="s">
        <v>1940</v>
      </c>
    </row>
    <row r="3583" spans="1:7">
      <c r="A3583" t="s">
        <v>10098</v>
      </c>
      <c r="C3583" t="s">
        <v>12547</v>
      </c>
      <c r="D3583" t="s">
        <v>12571</v>
      </c>
      <c r="E3583" t="s">
        <v>5440</v>
      </c>
      <c r="F3583" t="s">
        <v>12595</v>
      </c>
      <c r="G3583" t="s">
        <v>13174</v>
      </c>
    </row>
    <row r="3584" spans="1:7">
      <c r="A3584" t="s">
        <v>10099</v>
      </c>
      <c r="B3584" t="s">
        <v>12424</v>
      </c>
      <c r="C3584" t="s">
        <v>12546</v>
      </c>
      <c r="D3584" t="s">
        <v>12556</v>
      </c>
      <c r="E3584" t="s">
        <v>5437</v>
      </c>
      <c r="F3584" t="s">
        <v>12596</v>
      </c>
      <c r="G3584" t="s">
        <v>1940</v>
      </c>
    </row>
    <row r="3585" spans="1:7">
      <c r="A3585" t="s">
        <v>10100</v>
      </c>
      <c r="C3585" t="s">
        <v>12547</v>
      </c>
      <c r="D3585" t="s">
        <v>12568</v>
      </c>
      <c r="E3585" t="s">
        <v>5441</v>
      </c>
      <c r="F3585" t="s">
        <v>12597</v>
      </c>
      <c r="G3585" t="s">
        <v>1900</v>
      </c>
    </row>
    <row r="3586" spans="1:7">
      <c r="A3586" t="s">
        <v>10101</v>
      </c>
      <c r="B3586" t="s">
        <v>12423</v>
      </c>
      <c r="C3586" t="s">
        <v>12548</v>
      </c>
      <c r="D3586" t="s">
        <v>12569</v>
      </c>
      <c r="E3586" t="s">
        <v>5440</v>
      </c>
      <c r="F3586" t="s">
        <v>12595</v>
      </c>
      <c r="G3586" t="s">
        <v>12600</v>
      </c>
    </row>
    <row r="3587" spans="1:7">
      <c r="A3587" t="s">
        <v>10102</v>
      </c>
      <c r="C3587" t="s">
        <v>12544</v>
      </c>
      <c r="D3587" t="s">
        <v>12551</v>
      </c>
      <c r="E3587" t="s">
        <v>5440</v>
      </c>
      <c r="F3587" t="s">
        <v>12595</v>
      </c>
      <c r="G3587" t="s">
        <v>13175</v>
      </c>
    </row>
    <row r="3588" spans="1:7">
      <c r="A3588" t="s">
        <v>10103</v>
      </c>
      <c r="C3588" t="s">
        <v>12544</v>
      </c>
      <c r="D3588" t="s">
        <v>12551</v>
      </c>
      <c r="E3588" t="s">
        <v>5440</v>
      </c>
      <c r="F3588" t="s">
        <v>12595</v>
      </c>
      <c r="G3588" t="s">
        <v>13176</v>
      </c>
    </row>
    <row r="3589" spans="1:7">
      <c r="A3589" t="s">
        <v>10104</v>
      </c>
      <c r="B3589" t="s">
        <v>12423</v>
      </c>
      <c r="C3589" t="s">
        <v>12545</v>
      </c>
      <c r="D3589" t="s">
        <v>12576</v>
      </c>
      <c r="E3589" t="s">
        <v>5441</v>
      </c>
      <c r="F3589" t="s">
        <v>12596</v>
      </c>
      <c r="G3589" t="s">
        <v>1940</v>
      </c>
    </row>
    <row r="3590" spans="1:7">
      <c r="A3590" t="s">
        <v>10105</v>
      </c>
      <c r="C3590" t="s">
        <v>12545</v>
      </c>
      <c r="D3590" t="s">
        <v>12566</v>
      </c>
      <c r="E3590" t="s">
        <v>5442</v>
      </c>
      <c r="F3590" t="s">
        <v>12595</v>
      </c>
      <c r="G3590" t="s">
        <v>1940</v>
      </c>
    </row>
    <row r="3591" spans="1:7">
      <c r="A3591" t="s">
        <v>10106</v>
      </c>
      <c r="B3591" t="s">
        <v>12423</v>
      </c>
      <c r="C3591" t="s">
        <v>12548</v>
      </c>
      <c r="D3591" t="s">
        <v>12569</v>
      </c>
      <c r="E3591" t="s">
        <v>5440</v>
      </c>
      <c r="F3591" t="s">
        <v>12597</v>
      </c>
      <c r="G3591" t="s">
        <v>1676</v>
      </c>
    </row>
    <row r="3592" spans="1:7">
      <c r="A3592" t="s">
        <v>10107</v>
      </c>
      <c r="C3592" t="s">
        <v>12547</v>
      </c>
      <c r="D3592" t="s">
        <v>12558</v>
      </c>
      <c r="E3592" t="s">
        <v>5440</v>
      </c>
      <c r="F3592" t="s">
        <v>12597</v>
      </c>
    </row>
    <row r="3593" spans="1:7">
      <c r="A3593" t="s">
        <v>1896</v>
      </c>
      <c r="C3593" t="s">
        <v>12543</v>
      </c>
      <c r="D3593" t="s">
        <v>12543</v>
      </c>
      <c r="E3593" t="s">
        <v>5439</v>
      </c>
      <c r="F3593" t="s">
        <v>12543</v>
      </c>
    </row>
    <row r="3594" spans="1:7">
      <c r="A3594" t="s">
        <v>10108</v>
      </c>
      <c r="B3594" t="s">
        <v>12423</v>
      </c>
      <c r="C3594" t="s">
        <v>12544</v>
      </c>
      <c r="D3594" t="s">
        <v>12564</v>
      </c>
      <c r="E3594" t="s">
        <v>5437</v>
      </c>
      <c r="F3594" t="s">
        <v>12595</v>
      </c>
      <c r="G3594" t="s">
        <v>13177</v>
      </c>
    </row>
    <row r="3595" spans="1:7">
      <c r="A3595" t="s">
        <v>10109</v>
      </c>
      <c r="B3595" t="s">
        <v>12423</v>
      </c>
      <c r="C3595" t="s">
        <v>12544</v>
      </c>
      <c r="D3595" t="s">
        <v>12564</v>
      </c>
      <c r="E3595" t="s">
        <v>5437</v>
      </c>
      <c r="F3595" t="s">
        <v>12595</v>
      </c>
      <c r="G3595" t="s">
        <v>13178</v>
      </c>
    </row>
    <row r="3596" spans="1:7">
      <c r="A3596" t="s">
        <v>10110</v>
      </c>
      <c r="B3596" t="s">
        <v>12423</v>
      </c>
      <c r="C3596" t="s">
        <v>12544</v>
      </c>
      <c r="D3596" t="s">
        <v>12564</v>
      </c>
      <c r="E3596" t="s">
        <v>5437</v>
      </c>
      <c r="F3596" t="s">
        <v>12595</v>
      </c>
      <c r="G3596" t="s">
        <v>13178</v>
      </c>
    </row>
    <row r="3597" spans="1:7">
      <c r="A3597" t="s">
        <v>10111</v>
      </c>
      <c r="B3597" t="s">
        <v>12423</v>
      </c>
      <c r="C3597" t="s">
        <v>12544</v>
      </c>
      <c r="D3597" t="s">
        <v>12564</v>
      </c>
      <c r="E3597" t="s">
        <v>5437</v>
      </c>
      <c r="F3597" t="s">
        <v>12595</v>
      </c>
      <c r="G3597" t="s">
        <v>13178</v>
      </c>
    </row>
    <row r="3598" spans="1:7">
      <c r="A3598" t="s">
        <v>10112</v>
      </c>
      <c r="B3598" t="s">
        <v>12423</v>
      </c>
      <c r="C3598" t="s">
        <v>12544</v>
      </c>
      <c r="D3598" t="s">
        <v>12564</v>
      </c>
      <c r="E3598" t="s">
        <v>5437</v>
      </c>
      <c r="F3598" t="s">
        <v>12595</v>
      </c>
      <c r="G3598" t="s">
        <v>13178</v>
      </c>
    </row>
    <row r="3599" spans="1:7">
      <c r="A3599" t="s">
        <v>10113</v>
      </c>
      <c r="B3599" t="s">
        <v>12423</v>
      </c>
      <c r="C3599" t="s">
        <v>12544</v>
      </c>
      <c r="D3599" t="s">
        <v>12564</v>
      </c>
      <c r="E3599" t="s">
        <v>5437</v>
      </c>
      <c r="F3599" t="s">
        <v>12595</v>
      </c>
      <c r="G3599" t="s">
        <v>13178</v>
      </c>
    </row>
    <row r="3600" spans="1:7">
      <c r="A3600" t="s">
        <v>10114</v>
      </c>
      <c r="B3600" t="s">
        <v>12423</v>
      </c>
      <c r="C3600" t="s">
        <v>12545</v>
      </c>
      <c r="D3600" t="s">
        <v>12572</v>
      </c>
      <c r="E3600" t="s">
        <v>5440</v>
      </c>
      <c r="F3600" t="s">
        <v>12596</v>
      </c>
      <c r="G3600" t="s">
        <v>1940</v>
      </c>
    </row>
    <row r="3601" spans="1:7">
      <c r="A3601" t="s">
        <v>10115</v>
      </c>
      <c r="B3601" t="s">
        <v>12423</v>
      </c>
      <c r="C3601" t="s">
        <v>12547</v>
      </c>
      <c r="D3601" t="s">
        <v>12581</v>
      </c>
      <c r="E3601" t="s">
        <v>5441</v>
      </c>
      <c r="F3601" t="s">
        <v>12596</v>
      </c>
      <c r="G3601" t="s">
        <v>1940</v>
      </c>
    </row>
    <row r="3602" spans="1:7">
      <c r="A3602" t="s">
        <v>10116</v>
      </c>
      <c r="C3602" t="s">
        <v>12544</v>
      </c>
      <c r="D3602" t="s">
        <v>12566</v>
      </c>
      <c r="E3602" t="s">
        <v>5437</v>
      </c>
      <c r="F3602" t="s">
        <v>12595</v>
      </c>
      <c r="G3602" t="s">
        <v>13179</v>
      </c>
    </row>
    <row r="3603" spans="1:7">
      <c r="A3603" t="s">
        <v>10117</v>
      </c>
      <c r="C3603" t="s">
        <v>12543</v>
      </c>
      <c r="D3603" t="s">
        <v>12543</v>
      </c>
      <c r="E3603" t="s">
        <v>5439</v>
      </c>
      <c r="F3603" t="s">
        <v>12543</v>
      </c>
    </row>
    <row r="3604" spans="1:7">
      <c r="A3604" t="s">
        <v>10118</v>
      </c>
      <c r="C3604" t="s">
        <v>12544</v>
      </c>
      <c r="D3604" t="s">
        <v>12566</v>
      </c>
      <c r="E3604" t="s">
        <v>5441</v>
      </c>
      <c r="F3604" t="s">
        <v>12595</v>
      </c>
      <c r="G3604" t="s">
        <v>1721</v>
      </c>
    </row>
    <row r="3605" spans="1:7">
      <c r="A3605" t="s">
        <v>10119</v>
      </c>
      <c r="C3605" t="s">
        <v>12544</v>
      </c>
      <c r="D3605" t="s">
        <v>12566</v>
      </c>
      <c r="E3605" t="s">
        <v>5441</v>
      </c>
      <c r="F3605" t="s">
        <v>12595</v>
      </c>
      <c r="G3605" t="s">
        <v>1721</v>
      </c>
    </row>
    <row r="3606" spans="1:7">
      <c r="A3606" t="s">
        <v>10120</v>
      </c>
      <c r="C3606" t="s">
        <v>12544</v>
      </c>
      <c r="D3606" t="s">
        <v>12566</v>
      </c>
      <c r="E3606" t="s">
        <v>5441</v>
      </c>
      <c r="F3606" t="s">
        <v>12595</v>
      </c>
      <c r="G3606" t="s">
        <v>1721</v>
      </c>
    </row>
    <row r="3607" spans="1:7">
      <c r="A3607" t="s">
        <v>10121</v>
      </c>
      <c r="C3607" t="s">
        <v>12544</v>
      </c>
      <c r="D3607" t="s">
        <v>12566</v>
      </c>
      <c r="E3607" t="s">
        <v>5441</v>
      </c>
      <c r="F3607" t="s">
        <v>12595</v>
      </c>
      <c r="G3607" t="s">
        <v>1721</v>
      </c>
    </row>
    <row r="3608" spans="1:7">
      <c r="A3608" t="s">
        <v>10122</v>
      </c>
      <c r="C3608" t="s">
        <v>12544</v>
      </c>
      <c r="D3608" t="s">
        <v>12552</v>
      </c>
      <c r="E3608" t="s">
        <v>5437</v>
      </c>
      <c r="F3608" t="s">
        <v>12595</v>
      </c>
      <c r="G3608" t="s">
        <v>12600</v>
      </c>
    </row>
    <row r="3609" spans="1:7">
      <c r="A3609" t="s">
        <v>10123</v>
      </c>
      <c r="C3609" t="s">
        <v>12543</v>
      </c>
      <c r="D3609" t="s">
        <v>12543</v>
      </c>
      <c r="E3609" t="s">
        <v>5439</v>
      </c>
      <c r="F3609" t="s">
        <v>12543</v>
      </c>
    </row>
    <row r="3610" spans="1:7">
      <c r="A3610" t="s">
        <v>10124</v>
      </c>
      <c r="C3610" t="s">
        <v>12547</v>
      </c>
      <c r="D3610" t="s">
        <v>12568</v>
      </c>
      <c r="E3610" t="s">
        <v>5440</v>
      </c>
      <c r="F3610" t="s">
        <v>12597</v>
      </c>
      <c r="G3610" t="s">
        <v>1900</v>
      </c>
    </row>
    <row r="3611" spans="1:7">
      <c r="A3611" t="s">
        <v>10125</v>
      </c>
      <c r="C3611" t="s">
        <v>12547</v>
      </c>
      <c r="D3611" t="s">
        <v>12568</v>
      </c>
      <c r="E3611" t="s">
        <v>5440</v>
      </c>
      <c r="F3611" t="s">
        <v>12597</v>
      </c>
      <c r="G3611" t="s">
        <v>1900</v>
      </c>
    </row>
    <row r="3612" spans="1:7">
      <c r="A3612" t="s">
        <v>10126</v>
      </c>
      <c r="C3612" t="s">
        <v>12547</v>
      </c>
      <c r="D3612" t="s">
        <v>12568</v>
      </c>
      <c r="E3612" t="s">
        <v>5440</v>
      </c>
      <c r="F3612" t="s">
        <v>12597</v>
      </c>
      <c r="G3612" t="s">
        <v>1900</v>
      </c>
    </row>
    <row r="3613" spans="1:7">
      <c r="A3613" t="s">
        <v>10127</v>
      </c>
      <c r="C3613" t="s">
        <v>12547</v>
      </c>
      <c r="D3613" t="s">
        <v>12568</v>
      </c>
      <c r="E3613" t="s">
        <v>5440</v>
      </c>
      <c r="F3613" t="s">
        <v>12597</v>
      </c>
      <c r="G3613" t="s">
        <v>1900</v>
      </c>
    </row>
    <row r="3614" spans="1:7">
      <c r="A3614" t="s">
        <v>10128</v>
      </c>
      <c r="C3614" t="s">
        <v>12544</v>
      </c>
      <c r="D3614" t="s">
        <v>12552</v>
      </c>
      <c r="E3614" t="s">
        <v>5437</v>
      </c>
      <c r="F3614" t="s">
        <v>12595</v>
      </c>
      <c r="G3614" t="s">
        <v>1900</v>
      </c>
    </row>
    <row r="3615" spans="1:7">
      <c r="A3615" t="s">
        <v>10129</v>
      </c>
      <c r="C3615" t="s">
        <v>12544</v>
      </c>
      <c r="D3615" t="s">
        <v>12552</v>
      </c>
      <c r="E3615" t="s">
        <v>5437</v>
      </c>
      <c r="F3615" t="s">
        <v>12595</v>
      </c>
      <c r="G3615" t="s">
        <v>12600</v>
      </c>
    </row>
    <row r="3616" spans="1:7">
      <c r="A3616" t="s">
        <v>10130</v>
      </c>
      <c r="C3616" t="s">
        <v>12547</v>
      </c>
      <c r="D3616" t="s">
        <v>12568</v>
      </c>
      <c r="E3616" t="s">
        <v>5440</v>
      </c>
      <c r="F3616" t="s">
        <v>12597</v>
      </c>
      <c r="G3616" t="s">
        <v>1900</v>
      </c>
    </row>
    <row r="3617" spans="1:7">
      <c r="A3617" t="s">
        <v>10131</v>
      </c>
      <c r="C3617" t="s">
        <v>12547</v>
      </c>
      <c r="D3617" t="s">
        <v>12568</v>
      </c>
      <c r="E3617" t="s">
        <v>5437</v>
      </c>
      <c r="F3617" t="s">
        <v>12597</v>
      </c>
      <c r="G3617" t="s">
        <v>1900</v>
      </c>
    </row>
    <row r="3618" spans="1:7">
      <c r="A3618" t="s">
        <v>10132</v>
      </c>
      <c r="B3618" t="s">
        <v>12494</v>
      </c>
      <c r="C3618" t="s">
        <v>12546</v>
      </c>
      <c r="D3618" t="s">
        <v>12554</v>
      </c>
      <c r="E3618" t="s">
        <v>5450</v>
      </c>
      <c r="F3618" t="s">
        <v>12595</v>
      </c>
      <c r="G3618" t="s">
        <v>1900</v>
      </c>
    </row>
    <row r="3619" spans="1:7">
      <c r="A3619" t="s">
        <v>10133</v>
      </c>
      <c r="B3619" t="s">
        <v>12494</v>
      </c>
      <c r="C3619" t="s">
        <v>12544</v>
      </c>
      <c r="D3619" t="s">
        <v>12552</v>
      </c>
      <c r="E3619" t="s">
        <v>5440</v>
      </c>
      <c r="F3619" t="s">
        <v>12596</v>
      </c>
      <c r="G3619" t="s">
        <v>1667</v>
      </c>
    </row>
    <row r="3620" spans="1:7">
      <c r="A3620" t="s">
        <v>10134</v>
      </c>
      <c r="B3620" t="s">
        <v>12494</v>
      </c>
      <c r="C3620" t="s">
        <v>12544</v>
      </c>
      <c r="D3620" t="s">
        <v>12552</v>
      </c>
      <c r="E3620" t="s">
        <v>5437</v>
      </c>
      <c r="F3620" t="s">
        <v>12595</v>
      </c>
      <c r="G3620" t="s">
        <v>13180</v>
      </c>
    </row>
    <row r="3621" spans="1:7">
      <c r="A3621" t="s">
        <v>10135</v>
      </c>
      <c r="C3621" t="s">
        <v>12544</v>
      </c>
      <c r="D3621" t="s">
        <v>12552</v>
      </c>
      <c r="E3621" t="s">
        <v>5440</v>
      </c>
      <c r="F3621" t="s">
        <v>12595</v>
      </c>
      <c r="G3621" t="s">
        <v>13181</v>
      </c>
    </row>
    <row r="3622" spans="1:7">
      <c r="A3622" t="s">
        <v>10136</v>
      </c>
      <c r="C3622" t="s">
        <v>12547</v>
      </c>
      <c r="D3622" t="s">
        <v>12568</v>
      </c>
      <c r="E3622" t="s">
        <v>5441</v>
      </c>
      <c r="F3622" t="s">
        <v>12597</v>
      </c>
      <c r="G3622" t="s">
        <v>12600</v>
      </c>
    </row>
    <row r="3623" spans="1:7">
      <c r="A3623" t="s">
        <v>10137</v>
      </c>
      <c r="B3623" t="s">
        <v>12423</v>
      </c>
      <c r="C3623" t="s">
        <v>12544</v>
      </c>
      <c r="D3623" t="s">
        <v>12572</v>
      </c>
      <c r="E3623" t="s">
        <v>5450</v>
      </c>
      <c r="F3623" t="s">
        <v>12594</v>
      </c>
      <c r="G3623" t="s">
        <v>13182</v>
      </c>
    </row>
    <row r="3624" spans="1:7">
      <c r="A3624" t="s">
        <v>10138</v>
      </c>
      <c r="C3624" t="s">
        <v>12547</v>
      </c>
      <c r="D3624" t="s">
        <v>12571</v>
      </c>
      <c r="E3624" t="s">
        <v>5440</v>
      </c>
      <c r="F3624" t="s">
        <v>12595</v>
      </c>
      <c r="G3624" t="s">
        <v>13183</v>
      </c>
    </row>
    <row r="3625" spans="1:7">
      <c r="A3625" t="s">
        <v>10139</v>
      </c>
      <c r="C3625" t="s">
        <v>12544</v>
      </c>
      <c r="D3625" t="s">
        <v>12552</v>
      </c>
      <c r="E3625" t="s">
        <v>5441</v>
      </c>
      <c r="F3625" t="s">
        <v>12595</v>
      </c>
      <c r="G3625" t="s">
        <v>12600</v>
      </c>
    </row>
    <row r="3626" spans="1:7">
      <c r="A3626" t="s">
        <v>10140</v>
      </c>
      <c r="C3626" t="s">
        <v>12544</v>
      </c>
      <c r="D3626" t="s">
        <v>12552</v>
      </c>
      <c r="E3626" t="s">
        <v>5440</v>
      </c>
      <c r="F3626" t="s">
        <v>12595</v>
      </c>
      <c r="G3626" t="s">
        <v>13184</v>
      </c>
    </row>
    <row r="3627" spans="1:7">
      <c r="A3627" t="s">
        <v>10141</v>
      </c>
      <c r="C3627" t="s">
        <v>12544</v>
      </c>
      <c r="D3627" t="s">
        <v>12552</v>
      </c>
      <c r="E3627" t="s">
        <v>5440</v>
      </c>
      <c r="F3627" t="s">
        <v>12595</v>
      </c>
      <c r="G3627" t="s">
        <v>13185</v>
      </c>
    </row>
    <row r="3628" spans="1:7">
      <c r="A3628" t="s">
        <v>10142</v>
      </c>
      <c r="C3628" t="s">
        <v>12543</v>
      </c>
      <c r="D3628" t="s">
        <v>12543</v>
      </c>
      <c r="E3628" t="s">
        <v>5439</v>
      </c>
      <c r="F3628" t="s">
        <v>12543</v>
      </c>
    </row>
    <row r="3629" spans="1:7">
      <c r="A3629" t="s">
        <v>10143</v>
      </c>
      <c r="B3629" t="s">
        <v>12432</v>
      </c>
      <c r="C3629" t="s">
        <v>12546</v>
      </c>
      <c r="D3629" t="s">
        <v>12570</v>
      </c>
      <c r="E3629" t="s">
        <v>5440</v>
      </c>
      <c r="F3629" t="s">
        <v>12595</v>
      </c>
      <c r="G3629" t="s">
        <v>12600</v>
      </c>
    </row>
    <row r="3630" spans="1:7">
      <c r="A3630" t="s">
        <v>10144</v>
      </c>
      <c r="B3630" t="s">
        <v>12425</v>
      </c>
      <c r="C3630" t="s">
        <v>12546</v>
      </c>
      <c r="D3630" t="s">
        <v>12561</v>
      </c>
      <c r="E3630" t="s">
        <v>5440</v>
      </c>
      <c r="F3630" t="s">
        <v>12595</v>
      </c>
      <c r="G3630" t="s">
        <v>1676</v>
      </c>
    </row>
    <row r="3631" spans="1:7">
      <c r="A3631" t="s">
        <v>10145</v>
      </c>
      <c r="B3631" t="s">
        <v>12425</v>
      </c>
      <c r="C3631" t="s">
        <v>12546</v>
      </c>
      <c r="D3631" t="s">
        <v>12575</v>
      </c>
      <c r="E3631" t="s">
        <v>5437</v>
      </c>
      <c r="F3631" t="s">
        <v>12595</v>
      </c>
      <c r="G3631" t="s">
        <v>1900</v>
      </c>
    </row>
    <row r="3632" spans="1:7">
      <c r="A3632" t="s">
        <v>10146</v>
      </c>
      <c r="B3632" t="s">
        <v>12432</v>
      </c>
      <c r="C3632" t="s">
        <v>12546</v>
      </c>
      <c r="D3632" t="s">
        <v>12570</v>
      </c>
      <c r="E3632" t="s">
        <v>5441</v>
      </c>
      <c r="F3632" t="s">
        <v>12595</v>
      </c>
      <c r="G3632" t="s">
        <v>13186</v>
      </c>
    </row>
    <row r="3633" spans="1:7">
      <c r="A3633" t="s">
        <v>10147</v>
      </c>
      <c r="B3633" t="s">
        <v>12451</v>
      </c>
      <c r="C3633" t="s">
        <v>12542</v>
      </c>
      <c r="D3633" t="s">
        <v>12550</v>
      </c>
      <c r="E3633" t="s">
        <v>5437</v>
      </c>
      <c r="F3633" t="s">
        <v>12595</v>
      </c>
      <c r="G3633" t="s">
        <v>12600</v>
      </c>
    </row>
    <row r="3634" spans="1:7">
      <c r="A3634" t="s">
        <v>10148</v>
      </c>
      <c r="B3634" t="s">
        <v>12425</v>
      </c>
      <c r="C3634" t="s">
        <v>12546</v>
      </c>
      <c r="D3634" t="s">
        <v>12561</v>
      </c>
      <c r="E3634" t="s">
        <v>5440</v>
      </c>
      <c r="F3634" t="s">
        <v>12595</v>
      </c>
      <c r="G3634" t="s">
        <v>1676</v>
      </c>
    </row>
    <row r="3635" spans="1:7">
      <c r="A3635" t="s">
        <v>10149</v>
      </c>
      <c r="C3635" t="s">
        <v>12547</v>
      </c>
      <c r="D3635" t="s">
        <v>12581</v>
      </c>
      <c r="E3635" t="s">
        <v>5440</v>
      </c>
      <c r="F3635" t="s">
        <v>12597</v>
      </c>
      <c r="G3635" t="s">
        <v>13187</v>
      </c>
    </row>
    <row r="3636" spans="1:7">
      <c r="A3636" t="s">
        <v>10150</v>
      </c>
      <c r="C3636" t="s">
        <v>12544</v>
      </c>
      <c r="D3636" t="s">
        <v>12567</v>
      </c>
      <c r="E3636" t="s">
        <v>5437</v>
      </c>
      <c r="F3636" t="s">
        <v>12595</v>
      </c>
      <c r="G3636" t="s">
        <v>13188</v>
      </c>
    </row>
    <row r="3637" spans="1:7">
      <c r="A3637" t="s">
        <v>10151</v>
      </c>
      <c r="C3637" t="s">
        <v>12542</v>
      </c>
      <c r="D3637" t="s">
        <v>12565</v>
      </c>
      <c r="E3637" t="s">
        <v>5440</v>
      </c>
      <c r="F3637" t="s">
        <v>12594</v>
      </c>
      <c r="G3637" t="s">
        <v>12600</v>
      </c>
    </row>
    <row r="3638" spans="1:7">
      <c r="A3638" t="s">
        <v>10152</v>
      </c>
      <c r="B3638" t="s">
        <v>12423</v>
      </c>
      <c r="C3638" t="s">
        <v>12546</v>
      </c>
      <c r="D3638" t="s">
        <v>12575</v>
      </c>
      <c r="E3638" t="s">
        <v>5440</v>
      </c>
      <c r="F3638" t="s">
        <v>12595</v>
      </c>
      <c r="G3638" t="s">
        <v>13189</v>
      </c>
    </row>
    <row r="3639" spans="1:7">
      <c r="A3639" t="s">
        <v>10153</v>
      </c>
      <c r="B3639" t="s">
        <v>12423</v>
      </c>
      <c r="C3639" t="s">
        <v>12546</v>
      </c>
      <c r="D3639" t="s">
        <v>12561</v>
      </c>
      <c r="E3639" t="s">
        <v>5437</v>
      </c>
      <c r="F3639" t="s">
        <v>12594</v>
      </c>
      <c r="G3639" t="s">
        <v>1676</v>
      </c>
    </row>
    <row r="3640" spans="1:7">
      <c r="A3640" t="s">
        <v>10154</v>
      </c>
      <c r="C3640" t="s">
        <v>12542</v>
      </c>
      <c r="D3640" t="s">
        <v>12550</v>
      </c>
      <c r="E3640" t="s">
        <v>5437</v>
      </c>
      <c r="F3640" t="s">
        <v>12594</v>
      </c>
      <c r="G3640" t="s">
        <v>13190</v>
      </c>
    </row>
    <row r="3641" spans="1:7">
      <c r="A3641" t="s">
        <v>10155</v>
      </c>
      <c r="B3641" t="s">
        <v>12423</v>
      </c>
      <c r="C3641" t="s">
        <v>12546</v>
      </c>
      <c r="D3641" t="s">
        <v>12561</v>
      </c>
      <c r="E3641" t="s">
        <v>5437</v>
      </c>
      <c r="F3641" t="s">
        <v>12594</v>
      </c>
      <c r="G3641" t="s">
        <v>1676</v>
      </c>
    </row>
    <row r="3642" spans="1:7">
      <c r="A3642" t="s">
        <v>10156</v>
      </c>
      <c r="C3642" t="s">
        <v>12543</v>
      </c>
      <c r="D3642" t="s">
        <v>12543</v>
      </c>
      <c r="E3642" t="s">
        <v>5439</v>
      </c>
      <c r="F3642" t="s">
        <v>12543</v>
      </c>
    </row>
    <row r="3643" spans="1:7">
      <c r="A3643" t="s">
        <v>10157</v>
      </c>
      <c r="B3643" t="s">
        <v>12494</v>
      </c>
      <c r="C3643" t="s">
        <v>12545</v>
      </c>
      <c r="D3643" t="s">
        <v>12550</v>
      </c>
      <c r="E3643" t="s">
        <v>5440</v>
      </c>
      <c r="F3643" t="s">
        <v>12595</v>
      </c>
      <c r="G3643" t="s">
        <v>1940</v>
      </c>
    </row>
    <row r="3644" spans="1:7">
      <c r="A3644" t="s">
        <v>10158</v>
      </c>
      <c r="B3644" t="s">
        <v>12505</v>
      </c>
      <c r="C3644" t="s">
        <v>12545</v>
      </c>
      <c r="D3644" t="s">
        <v>12550</v>
      </c>
      <c r="E3644" t="s">
        <v>5440</v>
      </c>
      <c r="F3644" t="s">
        <v>12595</v>
      </c>
      <c r="G3644" t="s">
        <v>1940</v>
      </c>
    </row>
    <row r="3645" spans="1:7">
      <c r="A3645" t="s">
        <v>10159</v>
      </c>
      <c r="B3645" t="s">
        <v>12499</v>
      </c>
      <c r="C3645" t="s">
        <v>12545</v>
      </c>
      <c r="D3645" t="s">
        <v>12550</v>
      </c>
      <c r="E3645" t="s">
        <v>5440</v>
      </c>
      <c r="F3645" t="s">
        <v>12595</v>
      </c>
      <c r="G3645" t="s">
        <v>1940</v>
      </c>
    </row>
    <row r="3646" spans="1:7">
      <c r="A3646" t="s">
        <v>10160</v>
      </c>
      <c r="B3646" t="s">
        <v>12506</v>
      </c>
      <c r="C3646" t="s">
        <v>12545</v>
      </c>
      <c r="D3646" t="s">
        <v>12550</v>
      </c>
      <c r="E3646" t="s">
        <v>5440</v>
      </c>
      <c r="F3646" t="s">
        <v>12595</v>
      </c>
      <c r="G3646" t="s">
        <v>1940</v>
      </c>
    </row>
    <row r="3647" spans="1:7">
      <c r="A3647" t="s">
        <v>10161</v>
      </c>
      <c r="C3647" t="s">
        <v>12543</v>
      </c>
      <c r="D3647" t="s">
        <v>12543</v>
      </c>
      <c r="E3647" t="s">
        <v>5439</v>
      </c>
      <c r="F3647" t="s">
        <v>12543</v>
      </c>
    </row>
    <row r="3648" spans="1:7">
      <c r="A3648" t="s">
        <v>10162</v>
      </c>
      <c r="B3648" t="s">
        <v>12494</v>
      </c>
      <c r="C3648" t="s">
        <v>12544</v>
      </c>
      <c r="D3648" t="s">
        <v>12572</v>
      </c>
      <c r="E3648" t="s">
        <v>5440</v>
      </c>
      <c r="F3648" t="s">
        <v>12596</v>
      </c>
      <c r="G3648" t="s">
        <v>1940</v>
      </c>
    </row>
    <row r="3649" spans="1:7">
      <c r="A3649" t="s">
        <v>10163</v>
      </c>
      <c r="B3649" t="s">
        <v>12505</v>
      </c>
      <c r="C3649" t="s">
        <v>12544</v>
      </c>
      <c r="D3649" t="s">
        <v>12572</v>
      </c>
      <c r="E3649" t="s">
        <v>5440</v>
      </c>
      <c r="F3649" t="s">
        <v>12596</v>
      </c>
      <c r="G3649" t="s">
        <v>1940</v>
      </c>
    </row>
    <row r="3650" spans="1:7">
      <c r="A3650" t="s">
        <v>10164</v>
      </c>
      <c r="B3650" t="s">
        <v>12506</v>
      </c>
      <c r="C3650" t="s">
        <v>12544</v>
      </c>
      <c r="D3650" t="s">
        <v>12572</v>
      </c>
      <c r="E3650" t="s">
        <v>5440</v>
      </c>
      <c r="F3650" t="s">
        <v>12596</v>
      </c>
      <c r="G3650" t="s">
        <v>1940</v>
      </c>
    </row>
    <row r="3651" spans="1:7">
      <c r="A3651" t="s">
        <v>10165</v>
      </c>
      <c r="B3651" t="s">
        <v>12473</v>
      </c>
      <c r="C3651" t="s">
        <v>12544</v>
      </c>
      <c r="D3651" t="s">
        <v>12557</v>
      </c>
      <c r="E3651" t="s">
        <v>5440</v>
      </c>
      <c r="F3651" t="s">
        <v>12595</v>
      </c>
      <c r="G3651" t="s">
        <v>1940</v>
      </c>
    </row>
    <row r="3652" spans="1:7">
      <c r="A3652" t="s">
        <v>10166</v>
      </c>
      <c r="B3652" t="s">
        <v>12423</v>
      </c>
      <c r="C3652" t="s">
        <v>12547</v>
      </c>
      <c r="D3652" t="s">
        <v>12571</v>
      </c>
      <c r="E3652" t="s">
        <v>5440</v>
      </c>
      <c r="F3652" t="s">
        <v>12595</v>
      </c>
      <c r="G3652" t="s">
        <v>1940</v>
      </c>
    </row>
    <row r="3653" spans="1:7">
      <c r="A3653" t="s">
        <v>10167</v>
      </c>
      <c r="C3653" t="s">
        <v>12547</v>
      </c>
      <c r="D3653" t="s">
        <v>12571</v>
      </c>
      <c r="E3653" t="s">
        <v>5450</v>
      </c>
      <c r="F3653" t="s">
        <v>12595</v>
      </c>
      <c r="G3653" t="s">
        <v>1749</v>
      </c>
    </row>
    <row r="3654" spans="1:7">
      <c r="A3654" t="s">
        <v>10168</v>
      </c>
      <c r="C3654" t="s">
        <v>12544</v>
      </c>
      <c r="D3654" t="s">
        <v>12552</v>
      </c>
      <c r="E3654" t="s">
        <v>5440</v>
      </c>
      <c r="F3654" t="s">
        <v>12595</v>
      </c>
      <c r="G3654" t="s">
        <v>13191</v>
      </c>
    </row>
    <row r="3655" spans="1:7">
      <c r="A3655" t="s">
        <v>10169</v>
      </c>
      <c r="C3655" t="s">
        <v>12544</v>
      </c>
      <c r="D3655" t="s">
        <v>12552</v>
      </c>
      <c r="E3655" t="s">
        <v>5437</v>
      </c>
      <c r="F3655" t="s">
        <v>12595</v>
      </c>
      <c r="G3655" t="s">
        <v>12600</v>
      </c>
    </row>
    <row r="3656" spans="1:7">
      <c r="A3656" t="s">
        <v>10170</v>
      </c>
      <c r="B3656" t="s">
        <v>12423</v>
      </c>
      <c r="C3656" t="s">
        <v>12544</v>
      </c>
      <c r="D3656" t="s">
        <v>12552</v>
      </c>
      <c r="E3656" t="s">
        <v>5441</v>
      </c>
      <c r="F3656" t="s">
        <v>12595</v>
      </c>
      <c r="G3656" t="s">
        <v>1752</v>
      </c>
    </row>
    <row r="3657" spans="1:7">
      <c r="A3657" t="s">
        <v>10171</v>
      </c>
      <c r="C3657" t="s">
        <v>12544</v>
      </c>
      <c r="D3657" t="s">
        <v>12552</v>
      </c>
      <c r="E3657" t="s">
        <v>5437</v>
      </c>
      <c r="F3657" t="s">
        <v>12595</v>
      </c>
      <c r="G3657" t="s">
        <v>1667</v>
      </c>
    </row>
    <row r="3658" spans="1:7">
      <c r="A3658" t="s">
        <v>10172</v>
      </c>
      <c r="C3658" t="s">
        <v>12544</v>
      </c>
      <c r="D3658" t="s">
        <v>12574</v>
      </c>
      <c r="E3658" t="s">
        <v>5440</v>
      </c>
      <c r="F3658" t="s">
        <v>12595</v>
      </c>
      <c r="G3658" t="s">
        <v>13192</v>
      </c>
    </row>
    <row r="3659" spans="1:7">
      <c r="A3659" t="s">
        <v>10173</v>
      </c>
      <c r="C3659" t="s">
        <v>12547</v>
      </c>
      <c r="D3659" t="s">
        <v>12581</v>
      </c>
      <c r="E3659" t="s">
        <v>5440</v>
      </c>
      <c r="F3659" t="s">
        <v>12595</v>
      </c>
      <c r="G3659" t="s">
        <v>1667</v>
      </c>
    </row>
    <row r="3660" spans="1:7">
      <c r="A3660" t="s">
        <v>10174</v>
      </c>
      <c r="B3660" t="s">
        <v>12423</v>
      </c>
      <c r="C3660" t="s">
        <v>12542</v>
      </c>
      <c r="D3660" t="s">
        <v>12565</v>
      </c>
      <c r="E3660" t="s">
        <v>5440</v>
      </c>
      <c r="F3660" t="s">
        <v>12595</v>
      </c>
      <c r="G3660" t="s">
        <v>1940</v>
      </c>
    </row>
    <row r="3661" spans="1:7">
      <c r="A3661" t="s">
        <v>10175</v>
      </c>
      <c r="B3661" t="s">
        <v>12473</v>
      </c>
      <c r="C3661" t="s">
        <v>12544</v>
      </c>
      <c r="D3661" t="s">
        <v>12557</v>
      </c>
      <c r="E3661" t="s">
        <v>5450</v>
      </c>
      <c r="F3661" t="s">
        <v>12595</v>
      </c>
      <c r="G3661" t="s">
        <v>13193</v>
      </c>
    </row>
    <row r="3662" spans="1:7">
      <c r="A3662" t="s">
        <v>10176</v>
      </c>
      <c r="C3662" t="s">
        <v>12544</v>
      </c>
      <c r="D3662" t="s">
        <v>12557</v>
      </c>
      <c r="E3662" t="s">
        <v>5440</v>
      </c>
      <c r="F3662" t="s">
        <v>12594</v>
      </c>
      <c r="G3662" t="s">
        <v>13194</v>
      </c>
    </row>
    <row r="3663" spans="1:7">
      <c r="A3663" t="s">
        <v>10177</v>
      </c>
      <c r="B3663" t="s">
        <v>12423</v>
      </c>
      <c r="C3663" t="s">
        <v>12544</v>
      </c>
      <c r="D3663" t="s">
        <v>12552</v>
      </c>
      <c r="E3663" t="s">
        <v>5437</v>
      </c>
      <c r="F3663" t="s">
        <v>12596</v>
      </c>
      <c r="G3663" t="s">
        <v>13195</v>
      </c>
    </row>
    <row r="3664" spans="1:7">
      <c r="A3664" t="s">
        <v>10178</v>
      </c>
      <c r="B3664" t="s">
        <v>12423</v>
      </c>
      <c r="C3664" t="s">
        <v>12547</v>
      </c>
      <c r="D3664" t="s">
        <v>12581</v>
      </c>
      <c r="E3664" t="s">
        <v>5441</v>
      </c>
      <c r="F3664" t="s">
        <v>12596</v>
      </c>
      <c r="G3664" t="s">
        <v>1940</v>
      </c>
    </row>
    <row r="3665" spans="1:7">
      <c r="A3665" t="s">
        <v>10179</v>
      </c>
      <c r="B3665" t="s">
        <v>12423</v>
      </c>
      <c r="C3665" t="s">
        <v>12547</v>
      </c>
      <c r="D3665" t="s">
        <v>12581</v>
      </c>
      <c r="E3665" t="s">
        <v>5441</v>
      </c>
      <c r="F3665" t="s">
        <v>12596</v>
      </c>
      <c r="G3665" t="s">
        <v>1940</v>
      </c>
    </row>
    <row r="3666" spans="1:7">
      <c r="A3666" t="s">
        <v>10180</v>
      </c>
      <c r="C3666" t="s">
        <v>12543</v>
      </c>
      <c r="D3666" t="s">
        <v>12543</v>
      </c>
      <c r="E3666" t="s">
        <v>5439</v>
      </c>
      <c r="F3666" t="s">
        <v>12543</v>
      </c>
    </row>
    <row r="3667" spans="1:7">
      <c r="A3667" t="s">
        <v>10181</v>
      </c>
      <c r="B3667" t="s">
        <v>12423</v>
      </c>
      <c r="C3667" t="s">
        <v>12544</v>
      </c>
      <c r="D3667" t="s">
        <v>12552</v>
      </c>
      <c r="E3667" t="s">
        <v>5437</v>
      </c>
      <c r="F3667" t="s">
        <v>12595</v>
      </c>
      <c r="G3667" t="s">
        <v>12652</v>
      </c>
    </row>
    <row r="3668" spans="1:7">
      <c r="A3668" t="s">
        <v>10182</v>
      </c>
      <c r="B3668" t="s">
        <v>12435</v>
      </c>
      <c r="C3668" t="s">
        <v>12544</v>
      </c>
      <c r="D3668" t="s">
        <v>12552</v>
      </c>
      <c r="E3668" t="s">
        <v>5441</v>
      </c>
      <c r="F3668" t="s">
        <v>12595</v>
      </c>
      <c r="G3668" t="s">
        <v>1940</v>
      </c>
    </row>
    <row r="3669" spans="1:7">
      <c r="A3669" t="s">
        <v>10183</v>
      </c>
      <c r="B3669" t="s">
        <v>12427</v>
      </c>
      <c r="C3669" t="s">
        <v>12544</v>
      </c>
      <c r="D3669" t="s">
        <v>12552</v>
      </c>
      <c r="E3669" t="s">
        <v>5441</v>
      </c>
      <c r="F3669" t="s">
        <v>12595</v>
      </c>
      <c r="G3669" t="s">
        <v>1940</v>
      </c>
    </row>
    <row r="3670" spans="1:7">
      <c r="A3670" t="s">
        <v>10184</v>
      </c>
      <c r="C3670" t="s">
        <v>12547</v>
      </c>
      <c r="D3670" t="s">
        <v>12568</v>
      </c>
      <c r="E3670" t="s">
        <v>5437</v>
      </c>
      <c r="F3670" t="s">
        <v>12597</v>
      </c>
      <c r="G3670" t="s">
        <v>12600</v>
      </c>
    </row>
    <row r="3671" spans="1:7">
      <c r="A3671" t="s">
        <v>10185</v>
      </c>
      <c r="C3671" t="s">
        <v>12547</v>
      </c>
      <c r="D3671" t="s">
        <v>12568</v>
      </c>
      <c r="E3671" t="s">
        <v>5437</v>
      </c>
      <c r="F3671" t="s">
        <v>12597</v>
      </c>
      <c r="G3671" t="s">
        <v>12600</v>
      </c>
    </row>
    <row r="3672" spans="1:7">
      <c r="A3672" t="s">
        <v>10186</v>
      </c>
      <c r="B3672" t="s">
        <v>12423</v>
      </c>
      <c r="C3672" t="s">
        <v>12544</v>
      </c>
      <c r="D3672" t="s">
        <v>12589</v>
      </c>
      <c r="E3672" t="s">
        <v>5441</v>
      </c>
      <c r="F3672" t="s">
        <v>12596</v>
      </c>
      <c r="G3672" t="s">
        <v>1940</v>
      </c>
    </row>
    <row r="3673" spans="1:7">
      <c r="A3673" t="s">
        <v>10187</v>
      </c>
      <c r="C3673" t="s">
        <v>12547</v>
      </c>
      <c r="D3673" t="s">
        <v>12562</v>
      </c>
      <c r="E3673" t="s">
        <v>5437</v>
      </c>
      <c r="F3673" t="s">
        <v>12597</v>
      </c>
      <c r="G3673" t="s">
        <v>13196</v>
      </c>
    </row>
    <row r="3674" spans="1:7">
      <c r="A3674" t="s">
        <v>10188</v>
      </c>
      <c r="C3674" t="s">
        <v>12543</v>
      </c>
      <c r="D3674" t="s">
        <v>12543</v>
      </c>
      <c r="E3674" t="s">
        <v>5439</v>
      </c>
      <c r="F3674" t="s">
        <v>12543</v>
      </c>
    </row>
    <row r="3675" spans="1:7">
      <c r="A3675" t="s">
        <v>10189</v>
      </c>
      <c r="C3675" t="s">
        <v>12546</v>
      </c>
      <c r="D3675" t="s">
        <v>12575</v>
      </c>
      <c r="E3675" t="s">
        <v>5450</v>
      </c>
      <c r="F3675" t="s">
        <v>12595</v>
      </c>
      <c r="G3675" t="s">
        <v>13197</v>
      </c>
    </row>
    <row r="3676" spans="1:7">
      <c r="A3676" t="s">
        <v>10190</v>
      </c>
      <c r="C3676" t="s">
        <v>12542</v>
      </c>
      <c r="D3676" t="s">
        <v>12550</v>
      </c>
      <c r="E3676" t="s">
        <v>5442</v>
      </c>
      <c r="F3676" t="s">
        <v>12594</v>
      </c>
      <c r="G3676" t="s">
        <v>13198</v>
      </c>
    </row>
    <row r="3677" spans="1:7">
      <c r="A3677" t="s">
        <v>10191</v>
      </c>
      <c r="C3677" t="s">
        <v>12546</v>
      </c>
      <c r="D3677" t="s">
        <v>12561</v>
      </c>
      <c r="E3677" t="s">
        <v>5441</v>
      </c>
      <c r="F3677" t="s">
        <v>12594</v>
      </c>
      <c r="G3677" t="s">
        <v>1676</v>
      </c>
    </row>
    <row r="3678" spans="1:7">
      <c r="A3678" t="s">
        <v>10192</v>
      </c>
      <c r="C3678" t="s">
        <v>12546</v>
      </c>
      <c r="D3678" t="s">
        <v>12561</v>
      </c>
      <c r="E3678" t="s">
        <v>5450</v>
      </c>
      <c r="F3678" t="s">
        <v>12594</v>
      </c>
      <c r="G3678" t="s">
        <v>13199</v>
      </c>
    </row>
    <row r="3679" spans="1:7">
      <c r="A3679" t="s">
        <v>10193</v>
      </c>
      <c r="B3679" t="s">
        <v>12424</v>
      </c>
      <c r="C3679" t="s">
        <v>12546</v>
      </c>
      <c r="D3679" t="s">
        <v>12556</v>
      </c>
      <c r="E3679" t="s">
        <v>5437</v>
      </c>
      <c r="F3679" t="s">
        <v>12596</v>
      </c>
      <c r="G3679" t="s">
        <v>1940</v>
      </c>
    </row>
    <row r="3680" spans="1:7">
      <c r="A3680" t="s">
        <v>10194</v>
      </c>
      <c r="B3680" t="s">
        <v>12423</v>
      </c>
      <c r="C3680" t="s">
        <v>12542</v>
      </c>
      <c r="D3680" t="s">
        <v>12565</v>
      </c>
      <c r="E3680" t="s">
        <v>5441</v>
      </c>
      <c r="F3680" t="s">
        <v>12595</v>
      </c>
      <c r="G3680" t="s">
        <v>1940</v>
      </c>
    </row>
    <row r="3681" spans="1:7">
      <c r="A3681" t="s">
        <v>10195</v>
      </c>
      <c r="C3681" t="s">
        <v>12546</v>
      </c>
      <c r="D3681" t="s">
        <v>12575</v>
      </c>
      <c r="E3681" t="s">
        <v>5441</v>
      </c>
      <c r="F3681" t="s">
        <v>12596</v>
      </c>
      <c r="G3681" t="s">
        <v>1884</v>
      </c>
    </row>
    <row r="3682" spans="1:7">
      <c r="A3682" t="s">
        <v>10196</v>
      </c>
      <c r="C3682" t="s">
        <v>12546</v>
      </c>
      <c r="D3682" t="s">
        <v>12575</v>
      </c>
      <c r="E3682" t="s">
        <v>5450</v>
      </c>
      <c r="F3682" t="s">
        <v>12596</v>
      </c>
      <c r="G3682" t="s">
        <v>12600</v>
      </c>
    </row>
    <row r="3683" spans="1:7">
      <c r="A3683" t="s">
        <v>10197</v>
      </c>
      <c r="C3683" t="s">
        <v>12546</v>
      </c>
      <c r="D3683" t="s">
        <v>12575</v>
      </c>
      <c r="E3683" t="s">
        <v>5441</v>
      </c>
      <c r="F3683" t="s">
        <v>12594</v>
      </c>
      <c r="G3683" t="s">
        <v>13200</v>
      </c>
    </row>
    <row r="3684" spans="1:7">
      <c r="A3684" t="s">
        <v>1678</v>
      </c>
      <c r="C3684" t="s">
        <v>12543</v>
      </c>
      <c r="D3684" t="s">
        <v>12543</v>
      </c>
      <c r="E3684" t="s">
        <v>5439</v>
      </c>
      <c r="F3684" t="s">
        <v>12543</v>
      </c>
    </row>
    <row r="3685" spans="1:7">
      <c r="A3685" t="s">
        <v>10198</v>
      </c>
      <c r="C3685" t="s">
        <v>12544</v>
      </c>
      <c r="D3685" t="s">
        <v>12574</v>
      </c>
      <c r="E3685" t="s">
        <v>5437</v>
      </c>
      <c r="F3685" t="s">
        <v>12595</v>
      </c>
      <c r="G3685" t="s">
        <v>1938</v>
      </c>
    </row>
    <row r="3686" spans="1:7">
      <c r="A3686" t="s">
        <v>10199</v>
      </c>
      <c r="C3686" t="s">
        <v>12544</v>
      </c>
      <c r="D3686" t="s">
        <v>12574</v>
      </c>
      <c r="E3686" t="s">
        <v>5437</v>
      </c>
      <c r="F3686" t="s">
        <v>12595</v>
      </c>
      <c r="G3686" t="s">
        <v>1938</v>
      </c>
    </row>
    <row r="3687" spans="1:7">
      <c r="A3687" t="s">
        <v>10200</v>
      </c>
      <c r="C3687" t="s">
        <v>12544</v>
      </c>
      <c r="D3687" t="s">
        <v>12574</v>
      </c>
      <c r="E3687" t="s">
        <v>5437</v>
      </c>
      <c r="F3687" t="s">
        <v>12595</v>
      </c>
      <c r="G3687" t="s">
        <v>1938</v>
      </c>
    </row>
    <row r="3688" spans="1:7">
      <c r="A3688" t="s">
        <v>10201</v>
      </c>
      <c r="C3688" t="s">
        <v>12544</v>
      </c>
      <c r="D3688" t="s">
        <v>12574</v>
      </c>
      <c r="E3688" t="s">
        <v>5437</v>
      </c>
      <c r="F3688" t="s">
        <v>12595</v>
      </c>
      <c r="G3688" t="s">
        <v>13201</v>
      </c>
    </row>
    <row r="3689" spans="1:7">
      <c r="A3689" t="s">
        <v>10202</v>
      </c>
      <c r="B3689" t="s">
        <v>12423</v>
      </c>
      <c r="C3689" t="s">
        <v>12544</v>
      </c>
      <c r="D3689" t="s">
        <v>12551</v>
      </c>
      <c r="E3689" t="s">
        <v>5440</v>
      </c>
      <c r="F3689" t="s">
        <v>12595</v>
      </c>
      <c r="G3689" t="s">
        <v>1940</v>
      </c>
    </row>
    <row r="3690" spans="1:7">
      <c r="A3690" t="s">
        <v>10203</v>
      </c>
      <c r="C3690" t="s">
        <v>12547</v>
      </c>
      <c r="D3690" t="s">
        <v>12558</v>
      </c>
      <c r="E3690" t="s">
        <v>5440</v>
      </c>
      <c r="F3690" t="s">
        <v>12597</v>
      </c>
    </row>
    <row r="3691" spans="1:7">
      <c r="A3691" t="s">
        <v>10204</v>
      </c>
      <c r="B3691" t="s">
        <v>12423</v>
      </c>
      <c r="C3691" t="s">
        <v>12544</v>
      </c>
      <c r="D3691" t="s">
        <v>12551</v>
      </c>
      <c r="E3691" t="s">
        <v>5437</v>
      </c>
      <c r="F3691" t="s">
        <v>12595</v>
      </c>
      <c r="G3691" t="s">
        <v>1667</v>
      </c>
    </row>
    <row r="3692" spans="1:7">
      <c r="A3692" t="s">
        <v>10205</v>
      </c>
      <c r="C3692" t="s">
        <v>12547</v>
      </c>
      <c r="D3692" t="s">
        <v>12581</v>
      </c>
      <c r="E3692" t="s">
        <v>5440</v>
      </c>
      <c r="F3692" t="s">
        <v>12595</v>
      </c>
      <c r="G3692" t="s">
        <v>13202</v>
      </c>
    </row>
    <row r="3693" spans="1:7">
      <c r="A3693" t="s">
        <v>10206</v>
      </c>
      <c r="B3693" t="s">
        <v>12423</v>
      </c>
      <c r="C3693" t="s">
        <v>12544</v>
      </c>
      <c r="D3693" t="s">
        <v>12552</v>
      </c>
      <c r="E3693" t="s">
        <v>5440</v>
      </c>
      <c r="F3693" t="s">
        <v>12595</v>
      </c>
      <c r="G3693" t="s">
        <v>13203</v>
      </c>
    </row>
    <row r="3694" spans="1:7">
      <c r="A3694" t="s">
        <v>10207</v>
      </c>
      <c r="C3694" t="s">
        <v>12543</v>
      </c>
      <c r="D3694" t="s">
        <v>12543</v>
      </c>
      <c r="E3694" t="s">
        <v>5439</v>
      </c>
      <c r="F3694" t="s">
        <v>12543</v>
      </c>
    </row>
    <row r="3695" spans="1:7">
      <c r="A3695" t="s">
        <v>10208</v>
      </c>
      <c r="B3695" t="s">
        <v>12423</v>
      </c>
      <c r="C3695" t="s">
        <v>12545</v>
      </c>
      <c r="D3695" t="s">
        <v>12576</v>
      </c>
      <c r="E3695" t="s">
        <v>5441</v>
      </c>
      <c r="F3695" t="s">
        <v>12596</v>
      </c>
      <c r="G3695" t="s">
        <v>1940</v>
      </c>
    </row>
    <row r="3696" spans="1:7">
      <c r="A3696" t="s">
        <v>10209</v>
      </c>
      <c r="B3696" t="s">
        <v>12427</v>
      </c>
      <c r="C3696" t="s">
        <v>12545</v>
      </c>
      <c r="D3696" t="s">
        <v>12576</v>
      </c>
      <c r="E3696" t="s">
        <v>5441</v>
      </c>
      <c r="F3696" t="s">
        <v>12596</v>
      </c>
      <c r="G3696" t="s">
        <v>1940</v>
      </c>
    </row>
    <row r="3697" spans="1:7">
      <c r="A3697" t="s">
        <v>10210</v>
      </c>
      <c r="C3697" t="s">
        <v>12543</v>
      </c>
      <c r="D3697" t="s">
        <v>12543</v>
      </c>
      <c r="E3697" t="s">
        <v>5439</v>
      </c>
      <c r="F3697" t="s">
        <v>12543</v>
      </c>
    </row>
    <row r="3698" spans="1:7">
      <c r="A3698" t="s">
        <v>10211</v>
      </c>
      <c r="B3698" t="s">
        <v>12428</v>
      </c>
      <c r="C3698" t="s">
        <v>12545</v>
      </c>
      <c r="D3698" t="s">
        <v>12573</v>
      </c>
      <c r="E3698" t="s">
        <v>5441</v>
      </c>
      <c r="F3698" t="s">
        <v>12596</v>
      </c>
      <c r="G3698" t="s">
        <v>1940</v>
      </c>
    </row>
    <row r="3699" spans="1:7">
      <c r="A3699" t="s">
        <v>10212</v>
      </c>
      <c r="B3699" t="s">
        <v>12428</v>
      </c>
      <c r="C3699" t="s">
        <v>12544</v>
      </c>
      <c r="D3699" t="s">
        <v>12573</v>
      </c>
      <c r="E3699" t="s">
        <v>5441</v>
      </c>
      <c r="F3699" t="s">
        <v>12596</v>
      </c>
      <c r="G3699" t="s">
        <v>1940</v>
      </c>
    </row>
    <row r="3700" spans="1:7">
      <c r="A3700" t="s">
        <v>10213</v>
      </c>
      <c r="B3700" t="s">
        <v>12428</v>
      </c>
      <c r="C3700" t="s">
        <v>12544</v>
      </c>
      <c r="D3700" t="s">
        <v>12573</v>
      </c>
      <c r="E3700" t="s">
        <v>5441</v>
      </c>
      <c r="F3700" t="s">
        <v>12596</v>
      </c>
      <c r="G3700" t="s">
        <v>1940</v>
      </c>
    </row>
    <row r="3701" spans="1:7">
      <c r="A3701" t="s">
        <v>10214</v>
      </c>
      <c r="B3701" t="s">
        <v>12434</v>
      </c>
      <c r="C3701" t="s">
        <v>12544</v>
      </c>
      <c r="D3701" t="s">
        <v>12573</v>
      </c>
      <c r="E3701" t="s">
        <v>5441</v>
      </c>
      <c r="F3701" t="s">
        <v>12596</v>
      </c>
      <c r="G3701" t="s">
        <v>1940</v>
      </c>
    </row>
    <row r="3702" spans="1:7">
      <c r="A3702" t="s">
        <v>10215</v>
      </c>
      <c r="B3702" t="s">
        <v>12429</v>
      </c>
      <c r="C3702" t="s">
        <v>12544</v>
      </c>
      <c r="D3702" t="s">
        <v>12573</v>
      </c>
      <c r="E3702" t="s">
        <v>5441</v>
      </c>
      <c r="F3702" t="s">
        <v>12596</v>
      </c>
      <c r="G3702" t="s">
        <v>1940</v>
      </c>
    </row>
    <row r="3703" spans="1:7">
      <c r="A3703" t="s">
        <v>10216</v>
      </c>
      <c r="B3703" t="s">
        <v>12461</v>
      </c>
      <c r="C3703" t="s">
        <v>12544</v>
      </c>
      <c r="D3703" t="s">
        <v>12573</v>
      </c>
      <c r="E3703" t="s">
        <v>5441</v>
      </c>
      <c r="F3703" t="s">
        <v>12596</v>
      </c>
      <c r="G3703" t="s">
        <v>1940</v>
      </c>
    </row>
    <row r="3704" spans="1:7">
      <c r="A3704" t="s">
        <v>10217</v>
      </c>
      <c r="B3704" t="s">
        <v>12428</v>
      </c>
      <c r="C3704" t="s">
        <v>12544</v>
      </c>
      <c r="D3704" t="s">
        <v>12573</v>
      </c>
      <c r="E3704" t="s">
        <v>5441</v>
      </c>
      <c r="F3704" t="s">
        <v>12596</v>
      </c>
      <c r="G3704" t="s">
        <v>1940</v>
      </c>
    </row>
    <row r="3705" spans="1:7">
      <c r="A3705" t="s">
        <v>10218</v>
      </c>
      <c r="B3705" t="s">
        <v>12459</v>
      </c>
      <c r="C3705" t="s">
        <v>12544</v>
      </c>
      <c r="D3705" t="s">
        <v>12573</v>
      </c>
      <c r="E3705" t="s">
        <v>5441</v>
      </c>
      <c r="F3705" t="s">
        <v>12596</v>
      </c>
      <c r="G3705" t="s">
        <v>1940</v>
      </c>
    </row>
    <row r="3706" spans="1:7">
      <c r="A3706" t="s">
        <v>10219</v>
      </c>
      <c r="B3706" t="s">
        <v>12431</v>
      </c>
      <c r="C3706" t="s">
        <v>12544</v>
      </c>
      <c r="D3706" t="s">
        <v>12573</v>
      </c>
      <c r="E3706" t="s">
        <v>5441</v>
      </c>
      <c r="F3706" t="s">
        <v>12596</v>
      </c>
      <c r="G3706" t="s">
        <v>1940</v>
      </c>
    </row>
    <row r="3707" spans="1:7">
      <c r="A3707" t="s">
        <v>10220</v>
      </c>
      <c r="B3707" t="s">
        <v>12423</v>
      </c>
      <c r="C3707" t="s">
        <v>12544</v>
      </c>
      <c r="D3707" t="s">
        <v>12551</v>
      </c>
      <c r="E3707" t="s">
        <v>5440</v>
      </c>
      <c r="F3707" t="s">
        <v>12596</v>
      </c>
      <c r="G3707" t="s">
        <v>1940</v>
      </c>
    </row>
    <row r="3708" spans="1:7">
      <c r="A3708" t="s">
        <v>10221</v>
      </c>
      <c r="C3708" t="s">
        <v>12548</v>
      </c>
      <c r="D3708" t="s">
        <v>12569</v>
      </c>
      <c r="E3708" t="s">
        <v>5437</v>
      </c>
      <c r="F3708" t="s">
        <v>12595</v>
      </c>
      <c r="G3708" t="s">
        <v>12619</v>
      </c>
    </row>
    <row r="3709" spans="1:7">
      <c r="A3709" t="s">
        <v>10222</v>
      </c>
      <c r="C3709" t="s">
        <v>12542</v>
      </c>
      <c r="D3709" t="s">
        <v>12550</v>
      </c>
      <c r="E3709" t="s">
        <v>5442</v>
      </c>
      <c r="F3709" t="s">
        <v>12594</v>
      </c>
      <c r="G3709" t="s">
        <v>13204</v>
      </c>
    </row>
    <row r="3710" spans="1:7">
      <c r="A3710" t="s">
        <v>10223</v>
      </c>
      <c r="C3710" t="s">
        <v>12547</v>
      </c>
      <c r="D3710" t="s">
        <v>12558</v>
      </c>
      <c r="E3710" t="s">
        <v>5440</v>
      </c>
      <c r="F3710" t="s">
        <v>12597</v>
      </c>
    </row>
    <row r="3711" spans="1:7">
      <c r="A3711" t="s">
        <v>10224</v>
      </c>
      <c r="B3711" t="s">
        <v>12423</v>
      </c>
      <c r="C3711" t="s">
        <v>12545</v>
      </c>
      <c r="D3711" t="s">
        <v>12552</v>
      </c>
      <c r="E3711" t="s">
        <v>5441</v>
      </c>
      <c r="F3711" t="s">
        <v>12596</v>
      </c>
      <c r="G3711" t="s">
        <v>1940</v>
      </c>
    </row>
    <row r="3712" spans="1:7">
      <c r="A3712" t="s">
        <v>10225</v>
      </c>
      <c r="B3712" t="s">
        <v>12423</v>
      </c>
      <c r="C3712" t="s">
        <v>12542</v>
      </c>
      <c r="D3712" t="s">
        <v>12550</v>
      </c>
      <c r="E3712" t="s">
        <v>5442</v>
      </c>
      <c r="F3712" t="s">
        <v>12596</v>
      </c>
      <c r="G3712" t="s">
        <v>1940</v>
      </c>
    </row>
    <row r="3713" spans="1:7">
      <c r="A3713" t="s">
        <v>10226</v>
      </c>
      <c r="B3713" t="s">
        <v>12423</v>
      </c>
      <c r="C3713" t="s">
        <v>12545</v>
      </c>
      <c r="D3713" t="s">
        <v>12571</v>
      </c>
      <c r="E3713" t="s">
        <v>5450</v>
      </c>
      <c r="F3713" t="s">
        <v>12595</v>
      </c>
      <c r="G3713" t="s">
        <v>1667</v>
      </c>
    </row>
    <row r="3714" spans="1:7">
      <c r="A3714" t="s">
        <v>10227</v>
      </c>
      <c r="B3714" t="s">
        <v>12423</v>
      </c>
      <c r="C3714" t="s">
        <v>12545</v>
      </c>
      <c r="D3714" t="s">
        <v>12564</v>
      </c>
      <c r="E3714" t="s">
        <v>5440</v>
      </c>
      <c r="F3714" t="s">
        <v>12596</v>
      </c>
      <c r="G3714" t="s">
        <v>13205</v>
      </c>
    </row>
    <row r="3715" spans="1:7">
      <c r="A3715" t="s">
        <v>10228</v>
      </c>
      <c r="B3715" t="s">
        <v>12423</v>
      </c>
      <c r="C3715" t="s">
        <v>12545</v>
      </c>
      <c r="D3715" t="s">
        <v>12570</v>
      </c>
      <c r="E3715" t="s">
        <v>5441</v>
      </c>
      <c r="F3715" t="s">
        <v>12596</v>
      </c>
      <c r="G3715" t="s">
        <v>1940</v>
      </c>
    </row>
    <row r="3716" spans="1:7">
      <c r="A3716" t="s">
        <v>10229</v>
      </c>
      <c r="C3716" t="s">
        <v>12543</v>
      </c>
      <c r="D3716" t="s">
        <v>12543</v>
      </c>
      <c r="E3716" t="s">
        <v>5439</v>
      </c>
      <c r="F3716" t="s">
        <v>12543</v>
      </c>
    </row>
    <row r="3717" spans="1:7">
      <c r="A3717" t="s">
        <v>10230</v>
      </c>
      <c r="B3717" t="s">
        <v>12423</v>
      </c>
      <c r="C3717" t="s">
        <v>12546</v>
      </c>
      <c r="D3717" t="s">
        <v>12555</v>
      </c>
      <c r="E3717" t="s">
        <v>5441</v>
      </c>
      <c r="F3717" t="s">
        <v>12596</v>
      </c>
      <c r="G3717" t="s">
        <v>1940</v>
      </c>
    </row>
    <row r="3718" spans="1:7">
      <c r="A3718" t="s">
        <v>10231</v>
      </c>
      <c r="B3718" t="s">
        <v>12423</v>
      </c>
      <c r="C3718" t="s">
        <v>12546</v>
      </c>
      <c r="D3718" t="s">
        <v>12575</v>
      </c>
      <c r="E3718" t="s">
        <v>5441</v>
      </c>
      <c r="F3718" t="s">
        <v>12595</v>
      </c>
      <c r="G3718" t="s">
        <v>12600</v>
      </c>
    </row>
    <row r="3719" spans="1:7">
      <c r="A3719" t="s">
        <v>10232</v>
      </c>
      <c r="C3719" t="s">
        <v>12546</v>
      </c>
      <c r="D3719" t="s">
        <v>12554</v>
      </c>
      <c r="E3719" t="s">
        <v>5450</v>
      </c>
      <c r="F3719" t="s">
        <v>12596</v>
      </c>
      <c r="G3719" t="s">
        <v>1940</v>
      </c>
    </row>
    <row r="3720" spans="1:7">
      <c r="A3720" t="s">
        <v>10233</v>
      </c>
      <c r="B3720" t="s">
        <v>12424</v>
      </c>
      <c r="C3720" t="s">
        <v>12546</v>
      </c>
      <c r="D3720" t="s">
        <v>12555</v>
      </c>
      <c r="E3720" t="s">
        <v>5441</v>
      </c>
      <c r="F3720" t="s">
        <v>12596</v>
      </c>
      <c r="G3720" t="s">
        <v>1940</v>
      </c>
    </row>
    <row r="3721" spans="1:7">
      <c r="A3721" t="s">
        <v>10234</v>
      </c>
      <c r="B3721" t="s">
        <v>12423</v>
      </c>
      <c r="C3721" t="s">
        <v>12548</v>
      </c>
      <c r="D3721" t="s">
        <v>12569</v>
      </c>
      <c r="E3721" t="s">
        <v>5441</v>
      </c>
      <c r="F3721" t="s">
        <v>12596</v>
      </c>
      <c r="G3721" t="s">
        <v>1940</v>
      </c>
    </row>
    <row r="3722" spans="1:7">
      <c r="A3722" t="s">
        <v>10235</v>
      </c>
      <c r="C3722" t="s">
        <v>12544</v>
      </c>
      <c r="D3722" t="s">
        <v>12574</v>
      </c>
      <c r="E3722" t="s">
        <v>5441</v>
      </c>
      <c r="F3722" t="s">
        <v>12595</v>
      </c>
      <c r="G3722" t="s">
        <v>13206</v>
      </c>
    </row>
    <row r="3723" spans="1:7">
      <c r="A3723" t="s">
        <v>10236</v>
      </c>
      <c r="B3723" t="s">
        <v>12423</v>
      </c>
      <c r="C3723" t="s">
        <v>12544</v>
      </c>
      <c r="D3723" t="s">
        <v>12552</v>
      </c>
      <c r="E3723" t="s">
        <v>5441</v>
      </c>
      <c r="F3723" t="s">
        <v>12596</v>
      </c>
      <c r="G3723" t="s">
        <v>12600</v>
      </c>
    </row>
    <row r="3724" spans="1:7">
      <c r="A3724" t="s">
        <v>10237</v>
      </c>
      <c r="B3724" t="s">
        <v>12423</v>
      </c>
      <c r="C3724" t="s">
        <v>12542</v>
      </c>
      <c r="D3724" t="s">
        <v>12550</v>
      </c>
      <c r="E3724" t="s">
        <v>5450</v>
      </c>
      <c r="F3724" t="s">
        <v>12596</v>
      </c>
      <c r="G3724" t="s">
        <v>1940</v>
      </c>
    </row>
    <row r="3725" spans="1:7">
      <c r="A3725" t="s">
        <v>10238</v>
      </c>
      <c r="B3725" t="s">
        <v>12423</v>
      </c>
      <c r="C3725" t="s">
        <v>12548</v>
      </c>
      <c r="D3725" t="s">
        <v>12560</v>
      </c>
      <c r="E3725" t="s">
        <v>5441</v>
      </c>
      <c r="F3725" t="s">
        <v>12596</v>
      </c>
      <c r="G3725" t="s">
        <v>1940</v>
      </c>
    </row>
    <row r="3726" spans="1:7">
      <c r="A3726" t="s">
        <v>10239</v>
      </c>
      <c r="C3726" t="s">
        <v>12547</v>
      </c>
      <c r="D3726" t="s">
        <v>12558</v>
      </c>
      <c r="E3726" t="s">
        <v>5440</v>
      </c>
      <c r="F3726" t="s">
        <v>12597</v>
      </c>
    </row>
    <row r="3727" spans="1:7">
      <c r="A3727" t="s">
        <v>10240</v>
      </c>
      <c r="C3727" t="s">
        <v>12545</v>
      </c>
      <c r="D3727" t="s">
        <v>12566</v>
      </c>
      <c r="E3727" t="s">
        <v>5441</v>
      </c>
      <c r="F3727" t="s">
        <v>12596</v>
      </c>
      <c r="G3727" t="s">
        <v>1667</v>
      </c>
    </row>
    <row r="3728" spans="1:7">
      <c r="A3728" t="s">
        <v>10241</v>
      </c>
      <c r="B3728" t="s">
        <v>12423</v>
      </c>
      <c r="C3728" t="s">
        <v>12546</v>
      </c>
      <c r="D3728" t="s">
        <v>12554</v>
      </c>
      <c r="E3728" t="s">
        <v>5441</v>
      </c>
      <c r="F3728" t="s">
        <v>12595</v>
      </c>
      <c r="G3728" t="s">
        <v>1940</v>
      </c>
    </row>
    <row r="3729" spans="1:7">
      <c r="A3729" t="s">
        <v>10242</v>
      </c>
      <c r="B3729" t="s">
        <v>12423</v>
      </c>
      <c r="C3729" t="s">
        <v>12548</v>
      </c>
      <c r="D3729" t="s">
        <v>12569</v>
      </c>
      <c r="E3729" t="s">
        <v>5450</v>
      </c>
      <c r="F3729" t="s">
        <v>12596</v>
      </c>
      <c r="G3729" t="s">
        <v>1940</v>
      </c>
    </row>
    <row r="3730" spans="1:7">
      <c r="A3730" t="s">
        <v>10243</v>
      </c>
      <c r="C3730" t="s">
        <v>12543</v>
      </c>
      <c r="D3730" t="s">
        <v>12543</v>
      </c>
      <c r="E3730" t="s">
        <v>5439</v>
      </c>
      <c r="F3730" t="s">
        <v>12543</v>
      </c>
    </row>
    <row r="3731" spans="1:7">
      <c r="A3731" t="s">
        <v>10244</v>
      </c>
      <c r="B3731" t="s">
        <v>12423</v>
      </c>
      <c r="C3731" t="s">
        <v>12545</v>
      </c>
      <c r="D3731" t="s">
        <v>12561</v>
      </c>
      <c r="E3731" t="s">
        <v>5441</v>
      </c>
      <c r="F3731" t="s">
        <v>12595</v>
      </c>
      <c r="G3731" t="s">
        <v>1900</v>
      </c>
    </row>
    <row r="3732" spans="1:7">
      <c r="A3732" t="s">
        <v>10245</v>
      </c>
      <c r="B3732" t="s">
        <v>12437</v>
      </c>
      <c r="C3732" t="s">
        <v>12546</v>
      </c>
      <c r="D3732" t="s">
        <v>12570</v>
      </c>
      <c r="E3732" t="s">
        <v>5441</v>
      </c>
      <c r="F3732" t="s">
        <v>12595</v>
      </c>
      <c r="G3732" t="s">
        <v>1667</v>
      </c>
    </row>
    <row r="3733" spans="1:7">
      <c r="A3733" t="s">
        <v>10246</v>
      </c>
      <c r="B3733" t="s">
        <v>12423</v>
      </c>
      <c r="C3733" t="s">
        <v>12542</v>
      </c>
      <c r="D3733" t="s">
        <v>12550</v>
      </c>
      <c r="E3733" t="s">
        <v>5441</v>
      </c>
      <c r="F3733" t="s">
        <v>12595</v>
      </c>
      <c r="G3733" t="s">
        <v>13207</v>
      </c>
    </row>
    <row r="3734" spans="1:7">
      <c r="A3734" t="s">
        <v>10247</v>
      </c>
      <c r="B3734" t="s">
        <v>12423</v>
      </c>
      <c r="C3734" t="s">
        <v>12546</v>
      </c>
      <c r="D3734" t="s">
        <v>12575</v>
      </c>
      <c r="E3734" t="s">
        <v>5441</v>
      </c>
      <c r="F3734" t="s">
        <v>12595</v>
      </c>
      <c r="G3734" t="s">
        <v>13208</v>
      </c>
    </row>
    <row r="3735" spans="1:7">
      <c r="A3735" t="s">
        <v>10248</v>
      </c>
      <c r="C3735" t="s">
        <v>12544</v>
      </c>
      <c r="D3735" t="s">
        <v>12564</v>
      </c>
      <c r="E3735" t="s">
        <v>5440</v>
      </c>
      <c r="F3735" t="s">
        <v>12595</v>
      </c>
      <c r="G3735" t="s">
        <v>13209</v>
      </c>
    </row>
    <row r="3736" spans="1:7">
      <c r="A3736" t="s">
        <v>10249</v>
      </c>
      <c r="B3736" t="s">
        <v>12424</v>
      </c>
      <c r="C3736" t="s">
        <v>12546</v>
      </c>
      <c r="D3736" t="s">
        <v>12556</v>
      </c>
      <c r="E3736" t="s">
        <v>5437</v>
      </c>
      <c r="F3736" t="s">
        <v>12596</v>
      </c>
      <c r="G3736" t="s">
        <v>1940</v>
      </c>
    </row>
    <row r="3737" spans="1:7">
      <c r="A3737" t="s">
        <v>10250</v>
      </c>
      <c r="B3737" t="s">
        <v>12423</v>
      </c>
      <c r="C3737" t="s">
        <v>12545</v>
      </c>
      <c r="D3737" t="s">
        <v>12561</v>
      </c>
      <c r="E3737" t="s">
        <v>5441</v>
      </c>
      <c r="F3737" t="s">
        <v>12595</v>
      </c>
      <c r="G3737" t="s">
        <v>13210</v>
      </c>
    </row>
    <row r="3738" spans="1:7">
      <c r="A3738" t="s">
        <v>10251</v>
      </c>
      <c r="B3738" t="s">
        <v>12423</v>
      </c>
      <c r="C3738" t="s">
        <v>12545</v>
      </c>
      <c r="D3738" t="s">
        <v>12554</v>
      </c>
      <c r="E3738" t="s">
        <v>5440</v>
      </c>
      <c r="F3738" t="s">
        <v>12596</v>
      </c>
      <c r="G3738" t="s">
        <v>13045</v>
      </c>
    </row>
    <row r="3739" spans="1:7">
      <c r="A3739" t="s">
        <v>10252</v>
      </c>
      <c r="B3739" t="s">
        <v>12423</v>
      </c>
      <c r="C3739" t="s">
        <v>12545</v>
      </c>
      <c r="D3739" t="s">
        <v>12550</v>
      </c>
      <c r="E3739" t="s">
        <v>5440</v>
      </c>
      <c r="F3739" t="s">
        <v>12596</v>
      </c>
      <c r="G3739" t="s">
        <v>1940</v>
      </c>
    </row>
    <row r="3740" spans="1:7">
      <c r="A3740" t="s">
        <v>10253</v>
      </c>
      <c r="B3740" t="s">
        <v>12423</v>
      </c>
      <c r="C3740" t="s">
        <v>12548</v>
      </c>
      <c r="D3740" t="s">
        <v>12569</v>
      </c>
      <c r="E3740" t="s">
        <v>5441</v>
      </c>
      <c r="F3740" t="s">
        <v>12596</v>
      </c>
      <c r="G3740" t="s">
        <v>13211</v>
      </c>
    </row>
    <row r="3741" spans="1:7">
      <c r="A3741" t="s">
        <v>10254</v>
      </c>
      <c r="B3741" t="s">
        <v>12445</v>
      </c>
      <c r="C3741" t="s">
        <v>12548</v>
      </c>
      <c r="D3741" t="s">
        <v>12569</v>
      </c>
      <c r="E3741" t="s">
        <v>5437</v>
      </c>
      <c r="F3741" t="s">
        <v>12596</v>
      </c>
      <c r="G3741" t="s">
        <v>1940</v>
      </c>
    </row>
    <row r="3742" spans="1:7">
      <c r="A3742" t="s">
        <v>10255</v>
      </c>
      <c r="C3742" t="s">
        <v>12547</v>
      </c>
      <c r="D3742" t="s">
        <v>12581</v>
      </c>
      <c r="E3742" t="s">
        <v>5440</v>
      </c>
      <c r="F3742" t="s">
        <v>12595</v>
      </c>
      <c r="G3742" t="s">
        <v>13212</v>
      </c>
    </row>
    <row r="3743" spans="1:7">
      <c r="A3743" t="s">
        <v>10256</v>
      </c>
      <c r="C3743" t="s">
        <v>12544</v>
      </c>
      <c r="D3743" t="s">
        <v>12552</v>
      </c>
      <c r="E3743" t="s">
        <v>5440</v>
      </c>
      <c r="F3743" t="s">
        <v>12595</v>
      </c>
      <c r="G3743" t="s">
        <v>13213</v>
      </c>
    </row>
    <row r="3744" spans="1:7">
      <c r="A3744" t="s">
        <v>10257</v>
      </c>
      <c r="B3744" t="s">
        <v>12423</v>
      </c>
      <c r="C3744" t="s">
        <v>12548</v>
      </c>
      <c r="D3744" t="s">
        <v>12559</v>
      </c>
      <c r="E3744" t="s">
        <v>5440</v>
      </c>
      <c r="F3744" t="s">
        <v>12595</v>
      </c>
      <c r="G3744" t="s">
        <v>13214</v>
      </c>
    </row>
    <row r="3745" spans="1:7">
      <c r="A3745" t="s">
        <v>10258</v>
      </c>
      <c r="C3745" t="s">
        <v>12544</v>
      </c>
      <c r="D3745" t="s">
        <v>12566</v>
      </c>
      <c r="E3745" t="s">
        <v>5450</v>
      </c>
      <c r="F3745" t="s">
        <v>12594</v>
      </c>
      <c r="G3745" t="s">
        <v>13215</v>
      </c>
    </row>
    <row r="3746" spans="1:7">
      <c r="A3746" t="s">
        <v>10259</v>
      </c>
      <c r="B3746" t="s">
        <v>12423</v>
      </c>
      <c r="C3746" t="s">
        <v>12545</v>
      </c>
      <c r="D3746" t="s">
        <v>12561</v>
      </c>
      <c r="E3746" t="s">
        <v>5450</v>
      </c>
      <c r="F3746" t="s">
        <v>12595</v>
      </c>
      <c r="G3746" t="s">
        <v>13216</v>
      </c>
    </row>
    <row r="3747" spans="1:7">
      <c r="A3747" t="s">
        <v>10260</v>
      </c>
      <c r="B3747" t="s">
        <v>12423</v>
      </c>
      <c r="C3747" t="s">
        <v>12548</v>
      </c>
      <c r="D3747" t="s">
        <v>12569</v>
      </c>
      <c r="E3747" t="s">
        <v>5441</v>
      </c>
      <c r="F3747" t="s">
        <v>12595</v>
      </c>
      <c r="G3747" t="s">
        <v>1940</v>
      </c>
    </row>
    <row r="3748" spans="1:7">
      <c r="A3748" t="s">
        <v>10261</v>
      </c>
      <c r="C3748" t="s">
        <v>12542</v>
      </c>
      <c r="D3748" t="s">
        <v>12550</v>
      </c>
      <c r="E3748" t="s">
        <v>5442</v>
      </c>
      <c r="F3748" t="s">
        <v>12594</v>
      </c>
      <c r="G3748" t="s">
        <v>13217</v>
      </c>
    </row>
    <row r="3749" spans="1:7">
      <c r="A3749" t="s">
        <v>10262</v>
      </c>
      <c r="B3749" t="s">
        <v>12423</v>
      </c>
      <c r="C3749" t="s">
        <v>12544</v>
      </c>
      <c r="D3749" t="s">
        <v>12564</v>
      </c>
      <c r="E3749" t="s">
        <v>5440</v>
      </c>
      <c r="F3749" t="s">
        <v>12595</v>
      </c>
      <c r="G3749" t="s">
        <v>12600</v>
      </c>
    </row>
    <row r="3750" spans="1:7">
      <c r="A3750" t="s">
        <v>10263</v>
      </c>
      <c r="B3750" t="s">
        <v>12423</v>
      </c>
      <c r="C3750" t="s">
        <v>12542</v>
      </c>
      <c r="D3750" t="s">
        <v>12565</v>
      </c>
      <c r="E3750" t="s">
        <v>5442</v>
      </c>
      <c r="F3750" t="s">
        <v>12596</v>
      </c>
      <c r="G3750" t="s">
        <v>12600</v>
      </c>
    </row>
    <row r="3751" spans="1:7">
      <c r="A3751" t="s">
        <v>10264</v>
      </c>
      <c r="C3751" t="s">
        <v>12544</v>
      </c>
      <c r="D3751" t="s">
        <v>12551</v>
      </c>
      <c r="E3751" t="s">
        <v>5440</v>
      </c>
      <c r="F3751" t="s">
        <v>12597</v>
      </c>
      <c r="G3751" t="s">
        <v>13218</v>
      </c>
    </row>
    <row r="3752" spans="1:7">
      <c r="A3752" t="s">
        <v>10265</v>
      </c>
      <c r="C3752" t="s">
        <v>12547</v>
      </c>
      <c r="D3752" t="s">
        <v>12568</v>
      </c>
      <c r="E3752" t="s">
        <v>5440</v>
      </c>
      <c r="F3752" t="s">
        <v>12595</v>
      </c>
      <c r="G3752" t="s">
        <v>12600</v>
      </c>
    </row>
    <row r="3753" spans="1:7">
      <c r="A3753" t="s">
        <v>10266</v>
      </c>
      <c r="C3753" t="s">
        <v>12547</v>
      </c>
      <c r="D3753" t="s">
        <v>12568</v>
      </c>
      <c r="E3753" t="s">
        <v>5440</v>
      </c>
      <c r="F3753" t="s">
        <v>12595</v>
      </c>
      <c r="G3753" t="s">
        <v>13219</v>
      </c>
    </row>
    <row r="3754" spans="1:7">
      <c r="A3754" t="s">
        <v>10267</v>
      </c>
      <c r="C3754" t="s">
        <v>12547</v>
      </c>
      <c r="D3754" t="s">
        <v>12568</v>
      </c>
      <c r="E3754" t="s">
        <v>5440</v>
      </c>
      <c r="F3754" t="s">
        <v>12595</v>
      </c>
      <c r="G3754" t="s">
        <v>13103</v>
      </c>
    </row>
    <row r="3755" spans="1:7">
      <c r="A3755" t="s">
        <v>10268</v>
      </c>
      <c r="B3755" t="s">
        <v>12423</v>
      </c>
      <c r="C3755" t="s">
        <v>12546</v>
      </c>
      <c r="D3755" t="s">
        <v>12561</v>
      </c>
      <c r="E3755" t="s">
        <v>5441</v>
      </c>
      <c r="F3755" t="s">
        <v>12595</v>
      </c>
      <c r="G3755" t="s">
        <v>1900</v>
      </c>
    </row>
    <row r="3756" spans="1:7">
      <c r="A3756" t="s">
        <v>10269</v>
      </c>
      <c r="C3756" t="s">
        <v>12544</v>
      </c>
      <c r="D3756" t="s">
        <v>12566</v>
      </c>
      <c r="E3756" t="s">
        <v>5441</v>
      </c>
      <c r="F3756" t="s">
        <v>12595</v>
      </c>
      <c r="G3756" t="s">
        <v>13220</v>
      </c>
    </row>
    <row r="3757" spans="1:7">
      <c r="A3757" t="s">
        <v>10270</v>
      </c>
      <c r="C3757" t="s">
        <v>12547</v>
      </c>
      <c r="D3757" t="s">
        <v>12568</v>
      </c>
      <c r="E3757" t="s">
        <v>5450</v>
      </c>
      <c r="F3757" t="s">
        <v>12597</v>
      </c>
      <c r="G3757" t="s">
        <v>13221</v>
      </c>
    </row>
    <row r="3758" spans="1:7">
      <c r="A3758" t="s">
        <v>6709</v>
      </c>
      <c r="C3758" t="s">
        <v>12547</v>
      </c>
      <c r="D3758" t="s">
        <v>12568</v>
      </c>
      <c r="E3758" t="s">
        <v>5450</v>
      </c>
      <c r="F3758" t="s">
        <v>12597</v>
      </c>
      <c r="G3758" t="s">
        <v>13222</v>
      </c>
    </row>
    <row r="3759" spans="1:7">
      <c r="A3759" t="s">
        <v>6710</v>
      </c>
      <c r="C3759" t="s">
        <v>12547</v>
      </c>
      <c r="D3759" t="s">
        <v>12568</v>
      </c>
      <c r="E3759" t="s">
        <v>5442</v>
      </c>
      <c r="F3759" t="s">
        <v>12597</v>
      </c>
      <c r="G3759" t="s">
        <v>13223</v>
      </c>
    </row>
    <row r="3760" spans="1:7">
      <c r="A3760" t="s">
        <v>10271</v>
      </c>
      <c r="C3760" t="s">
        <v>12547</v>
      </c>
      <c r="D3760" t="s">
        <v>12558</v>
      </c>
      <c r="E3760" t="s">
        <v>5440</v>
      </c>
      <c r="F3760" t="s">
        <v>12597</v>
      </c>
    </row>
    <row r="3761" spans="1:7">
      <c r="A3761" t="s">
        <v>10272</v>
      </c>
      <c r="B3761" t="s">
        <v>12423</v>
      </c>
      <c r="C3761" t="s">
        <v>12544</v>
      </c>
      <c r="D3761" t="s">
        <v>12552</v>
      </c>
      <c r="E3761" t="s">
        <v>5440</v>
      </c>
      <c r="F3761" t="s">
        <v>12596</v>
      </c>
      <c r="G3761" t="s">
        <v>1940</v>
      </c>
    </row>
    <row r="3762" spans="1:7">
      <c r="A3762" t="s">
        <v>10273</v>
      </c>
      <c r="B3762" t="s">
        <v>12423</v>
      </c>
      <c r="C3762" t="s">
        <v>12545</v>
      </c>
      <c r="D3762" t="s">
        <v>12554</v>
      </c>
      <c r="E3762" t="s">
        <v>5441</v>
      </c>
      <c r="F3762" t="s">
        <v>12596</v>
      </c>
      <c r="G3762" t="s">
        <v>1940</v>
      </c>
    </row>
    <row r="3763" spans="1:7">
      <c r="A3763" t="s">
        <v>10274</v>
      </c>
      <c r="C3763" t="s">
        <v>12543</v>
      </c>
      <c r="D3763" t="s">
        <v>12543</v>
      </c>
      <c r="E3763" t="s">
        <v>5439</v>
      </c>
      <c r="F3763" t="s">
        <v>12543</v>
      </c>
    </row>
    <row r="3764" spans="1:7">
      <c r="A3764" t="s">
        <v>10275</v>
      </c>
      <c r="B3764" t="s">
        <v>12423</v>
      </c>
      <c r="C3764" t="s">
        <v>12545</v>
      </c>
      <c r="D3764" t="s">
        <v>12550</v>
      </c>
      <c r="E3764" t="s">
        <v>5440</v>
      </c>
      <c r="F3764" t="s">
        <v>12596</v>
      </c>
      <c r="G3764" t="s">
        <v>1940</v>
      </c>
    </row>
    <row r="3765" spans="1:7">
      <c r="A3765" t="s">
        <v>10276</v>
      </c>
      <c r="B3765" t="s">
        <v>12435</v>
      </c>
      <c r="C3765" t="s">
        <v>12545</v>
      </c>
      <c r="D3765" t="s">
        <v>12550</v>
      </c>
      <c r="E3765" t="s">
        <v>5437</v>
      </c>
      <c r="F3765" t="s">
        <v>12596</v>
      </c>
      <c r="G3765" t="s">
        <v>1940</v>
      </c>
    </row>
    <row r="3766" spans="1:7">
      <c r="A3766" t="s">
        <v>10277</v>
      </c>
      <c r="B3766" t="s">
        <v>12427</v>
      </c>
      <c r="C3766" t="s">
        <v>12545</v>
      </c>
      <c r="D3766" t="s">
        <v>12550</v>
      </c>
      <c r="E3766" t="s">
        <v>5437</v>
      </c>
      <c r="F3766" t="s">
        <v>12596</v>
      </c>
      <c r="G3766" t="s">
        <v>1940</v>
      </c>
    </row>
    <row r="3767" spans="1:7">
      <c r="A3767" t="s">
        <v>10278</v>
      </c>
      <c r="C3767" t="s">
        <v>12544</v>
      </c>
      <c r="D3767" t="s">
        <v>12574</v>
      </c>
      <c r="E3767" t="s">
        <v>5440</v>
      </c>
      <c r="F3767" t="s">
        <v>12595</v>
      </c>
      <c r="G3767" t="s">
        <v>13224</v>
      </c>
    </row>
    <row r="3768" spans="1:7">
      <c r="A3768" t="s">
        <v>10279</v>
      </c>
      <c r="C3768" t="s">
        <v>12543</v>
      </c>
      <c r="D3768" t="s">
        <v>12543</v>
      </c>
      <c r="E3768" t="s">
        <v>5439</v>
      </c>
      <c r="F3768" t="s">
        <v>12543</v>
      </c>
    </row>
    <row r="3769" spans="1:7">
      <c r="A3769" t="s">
        <v>10280</v>
      </c>
      <c r="B3769" t="s">
        <v>12445</v>
      </c>
      <c r="C3769" t="s">
        <v>12548</v>
      </c>
      <c r="D3769" t="s">
        <v>12569</v>
      </c>
      <c r="E3769" t="s">
        <v>5450</v>
      </c>
      <c r="F3769" t="s">
        <v>12596</v>
      </c>
      <c r="G3769" t="s">
        <v>1940</v>
      </c>
    </row>
    <row r="3770" spans="1:7">
      <c r="A3770" t="s">
        <v>10281</v>
      </c>
      <c r="B3770" t="s">
        <v>12445</v>
      </c>
      <c r="C3770" t="s">
        <v>12548</v>
      </c>
      <c r="D3770" t="s">
        <v>12569</v>
      </c>
      <c r="E3770" t="s">
        <v>5441</v>
      </c>
      <c r="F3770" t="s">
        <v>12596</v>
      </c>
      <c r="G3770" t="s">
        <v>1940</v>
      </c>
    </row>
    <row r="3771" spans="1:7">
      <c r="A3771" t="s">
        <v>10282</v>
      </c>
      <c r="C3771" t="s">
        <v>12544</v>
      </c>
      <c r="D3771" t="s">
        <v>12552</v>
      </c>
      <c r="E3771" t="s">
        <v>5437</v>
      </c>
      <c r="F3771" t="s">
        <v>12595</v>
      </c>
      <c r="G3771" t="s">
        <v>1676</v>
      </c>
    </row>
    <row r="3772" spans="1:7">
      <c r="A3772" t="s">
        <v>10283</v>
      </c>
      <c r="C3772" t="s">
        <v>12542</v>
      </c>
      <c r="D3772" t="s">
        <v>12550</v>
      </c>
      <c r="E3772" t="s">
        <v>5441</v>
      </c>
      <c r="F3772" t="s">
        <v>12594</v>
      </c>
      <c r="G3772" t="s">
        <v>12600</v>
      </c>
    </row>
    <row r="3773" spans="1:7">
      <c r="A3773" t="s">
        <v>10284</v>
      </c>
      <c r="B3773" t="s">
        <v>12423</v>
      </c>
      <c r="C3773" t="s">
        <v>12545</v>
      </c>
      <c r="D3773" t="s">
        <v>12550</v>
      </c>
      <c r="E3773" t="s">
        <v>5442</v>
      </c>
      <c r="F3773" t="s">
        <v>12596</v>
      </c>
      <c r="G3773" t="s">
        <v>1940</v>
      </c>
    </row>
    <row r="3774" spans="1:7">
      <c r="A3774" t="s">
        <v>10285</v>
      </c>
      <c r="B3774" t="s">
        <v>12423</v>
      </c>
      <c r="C3774" t="s">
        <v>12546</v>
      </c>
      <c r="D3774" t="s">
        <v>12555</v>
      </c>
      <c r="E3774" t="s">
        <v>5442</v>
      </c>
      <c r="F3774" t="s">
        <v>12596</v>
      </c>
      <c r="G3774" t="s">
        <v>1940</v>
      </c>
    </row>
    <row r="3775" spans="1:7">
      <c r="A3775" t="s">
        <v>10286</v>
      </c>
      <c r="B3775" t="s">
        <v>12423</v>
      </c>
      <c r="C3775" t="s">
        <v>12546</v>
      </c>
      <c r="D3775" t="s">
        <v>12561</v>
      </c>
      <c r="E3775" t="s">
        <v>5442</v>
      </c>
      <c r="F3775" t="s">
        <v>12595</v>
      </c>
      <c r="G3775" t="s">
        <v>13225</v>
      </c>
    </row>
    <row r="3776" spans="1:7">
      <c r="A3776" t="s">
        <v>10287</v>
      </c>
      <c r="B3776" t="s">
        <v>12423</v>
      </c>
      <c r="C3776" t="s">
        <v>12545</v>
      </c>
      <c r="D3776" t="s">
        <v>12570</v>
      </c>
      <c r="E3776" t="s">
        <v>5441</v>
      </c>
      <c r="F3776" t="s">
        <v>12596</v>
      </c>
      <c r="G3776" t="s">
        <v>1940</v>
      </c>
    </row>
    <row r="3777" spans="1:7">
      <c r="A3777" t="s">
        <v>10288</v>
      </c>
      <c r="B3777" t="s">
        <v>12423</v>
      </c>
      <c r="C3777" t="s">
        <v>12547</v>
      </c>
      <c r="D3777" t="s">
        <v>12571</v>
      </c>
      <c r="E3777" t="s">
        <v>5441</v>
      </c>
      <c r="F3777" t="s">
        <v>12595</v>
      </c>
      <c r="G3777" t="s">
        <v>13226</v>
      </c>
    </row>
    <row r="3778" spans="1:7">
      <c r="A3778" t="s">
        <v>10289</v>
      </c>
      <c r="C3778" t="s">
        <v>12544</v>
      </c>
      <c r="D3778" t="s">
        <v>12564</v>
      </c>
      <c r="E3778" t="s">
        <v>5440</v>
      </c>
      <c r="F3778" t="s">
        <v>12595</v>
      </c>
      <c r="G3778" t="s">
        <v>13227</v>
      </c>
    </row>
    <row r="3779" spans="1:7">
      <c r="A3779" t="s">
        <v>10290</v>
      </c>
      <c r="B3779" t="s">
        <v>12423</v>
      </c>
      <c r="C3779" t="s">
        <v>12545</v>
      </c>
      <c r="D3779" t="s">
        <v>12570</v>
      </c>
      <c r="E3779" t="s">
        <v>5440</v>
      </c>
      <c r="F3779" t="s">
        <v>12596</v>
      </c>
      <c r="G3779" t="s">
        <v>1940</v>
      </c>
    </row>
    <row r="3780" spans="1:7">
      <c r="A3780" t="s">
        <v>10291</v>
      </c>
      <c r="B3780" t="s">
        <v>12423</v>
      </c>
      <c r="C3780" t="s">
        <v>12545</v>
      </c>
      <c r="D3780" t="s">
        <v>12553</v>
      </c>
      <c r="E3780" t="s">
        <v>5440</v>
      </c>
      <c r="F3780" t="s">
        <v>12596</v>
      </c>
      <c r="G3780" t="s">
        <v>1940</v>
      </c>
    </row>
    <row r="3781" spans="1:7">
      <c r="A3781" t="s">
        <v>10292</v>
      </c>
      <c r="C3781" t="s">
        <v>12547</v>
      </c>
      <c r="D3781" t="s">
        <v>12571</v>
      </c>
      <c r="E3781" t="s">
        <v>5441</v>
      </c>
      <c r="F3781" t="s">
        <v>12595</v>
      </c>
      <c r="G3781" t="s">
        <v>13228</v>
      </c>
    </row>
    <row r="3782" spans="1:7">
      <c r="A3782" t="s">
        <v>10293</v>
      </c>
      <c r="B3782" t="s">
        <v>12423</v>
      </c>
      <c r="C3782" t="s">
        <v>12544</v>
      </c>
      <c r="D3782" t="s">
        <v>12566</v>
      </c>
      <c r="E3782" t="s">
        <v>5441</v>
      </c>
      <c r="F3782" t="s">
        <v>12595</v>
      </c>
      <c r="G3782" t="s">
        <v>13229</v>
      </c>
    </row>
    <row r="3783" spans="1:7">
      <c r="A3783" t="s">
        <v>10294</v>
      </c>
      <c r="C3783" t="s">
        <v>12547</v>
      </c>
      <c r="D3783" t="s">
        <v>12571</v>
      </c>
      <c r="E3783" t="s">
        <v>5441</v>
      </c>
      <c r="F3783" t="s">
        <v>12595</v>
      </c>
      <c r="G3783" t="s">
        <v>13230</v>
      </c>
    </row>
    <row r="3784" spans="1:7">
      <c r="A3784" t="s">
        <v>10295</v>
      </c>
      <c r="C3784" t="s">
        <v>12547</v>
      </c>
      <c r="D3784" t="s">
        <v>12568</v>
      </c>
      <c r="E3784" t="s">
        <v>5440</v>
      </c>
      <c r="F3784" t="s">
        <v>12595</v>
      </c>
      <c r="G3784" t="s">
        <v>13231</v>
      </c>
    </row>
    <row r="3785" spans="1:7">
      <c r="A3785" t="s">
        <v>10296</v>
      </c>
      <c r="C3785" t="s">
        <v>12544</v>
      </c>
      <c r="D3785" t="s">
        <v>12552</v>
      </c>
      <c r="E3785" t="s">
        <v>5440</v>
      </c>
      <c r="F3785" t="s">
        <v>12595</v>
      </c>
      <c r="G3785" t="s">
        <v>12600</v>
      </c>
    </row>
    <row r="3786" spans="1:7">
      <c r="A3786" t="s">
        <v>10297</v>
      </c>
      <c r="B3786" t="s">
        <v>12423</v>
      </c>
      <c r="C3786" t="s">
        <v>12545</v>
      </c>
      <c r="D3786" t="s">
        <v>12552</v>
      </c>
      <c r="E3786" t="s">
        <v>5437</v>
      </c>
      <c r="F3786" t="s">
        <v>12596</v>
      </c>
      <c r="G3786" t="s">
        <v>1940</v>
      </c>
    </row>
    <row r="3787" spans="1:7">
      <c r="A3787" t="s">
        <v>10298</v>
      </c>
      <c r="B3787" t="s">
        <v>12426</v>
      </c>
      <c r="C3787" t="s">
        <v>12548</v>
      </c>
      <c r="D3787" t="s">
        <v>12569</v>
      </c>
      <c r="E3787" t="s">
        <v>5441</v>
      </c>
      <c r="F3787" t="s">
        <v>12596</v>
      </c>
      <c r="G3787" t="s">
        <v>1940</v>
      </c>
    </row>
    <row r="3788" spans="1:7">
      <c r="A3788" t="s">
        <v>10299</v>
      </c>
      <c r="B3788" t="s">
        <v>12423</v>
      </c>
      <c r="C3788" t="s">
        <v>12545</v>
      </c>
      <c r="D3788" t="s">
        <v>12554</v>
      </c>
      <c r="E3788" t="s">
        <v>5441</v>
      </c>
      <c r="F3788" t="s">
        <v>12595</v>
      </c>
      <c r="G3788" t="s">
        <v>1940</v>
      </c>
    </row>
    <row r="3789" spans="1:7">
      <c r="A3789" t="s">
        <v>10300</v>
      </c>
      <c r="C3789" t="s">
        <v>12544</v>
      </c>
      <c r="D3789" t="s">
        <v>12563</v>
      </c>
      <c r="E3789" t="s">
        <v>5440</v>
      </c>
      <c r="F3789" t="s">
        <v>12595</v>
      </c>
      <c r="G3789" t="s">
        <v>1667</v>
      </c>
    </row>
    <row r="3790" spans="1:7">
      <c r="A3790" t="s">
        <v>10301</v>
      </c>
      <c r="B3790" t="s">
        <v>12423</v>
      </c>
      <c r="C3790" t="s">
        <v>12548</v>
      </c>
      <c r="D3790" t="s">
        <v>12559</v>
      </c>
      <c r="E3790" t="s">
        <v>5440</v>
      </c>
      <c r="F3790" t="s">
        <v>12595</v>
      </c>
      <c r="G3790" t="s">
        <v>1940</v>
      </c>
    </row>
    <row r="3791" spans="1:7">
      <c r="A3791" t="s">
        <v>10302</v>
      </c>
      <c r="B3791" t="s">
        <v>12423</v>
      </c>
      <c r="C3791" t="s">
        <v>12548</v>
      </c>
      <c r="D3791" t="s">
        <v>12569</v>
      </c>
      <c r="E3791" t="s">
        <v>5440</v>
      </c>
      <c r="F3791" t="s">
        <v>12596</v>
      </c>
      <c r="G3791" t="s">
        <v>1940</v>
      </c>
    </row>
    <row r="3792" spans="1:7">
      <c r="A3792" t="s">
        <v>10303</v>
      </c>
      <c r="B3792" t="s">
        <v>12423</v>
      </c>
      <c r="C3792" t="s">
        <v>12548</v>
      </c>
      <c r="D3792" t="s">
        <v>12569</v>
      </c>
      <c r="E3792" t="s">
        <v>5437</v>
      </c>
      <c r="F3792" t="s">
        <v>12596</v>
      </c>
      <c r="G3792" t="s">
        <v>1940</v>
      </c>
    </row>
    <row r="3793" spans="1:7">
      <c r="A3793" t="s">
        <v>10304</v>
      </c>
      <c r="C3793" t="s">
        <v>12544</v>
      </c>
      <c r="D3793" t="s">
        <v>12566</v>
      </c>
      <c r="E3793" t="s">
        <v>5441</v>
      </c>
      <c r="F3793" t="s">
        <v>12595</v>
      </c>
      <c r="G3793" t="s">
        <v>13232</v>
      </c>
    </row>
    <row r="3794" spans="1:7">
      <c r="A3794" t="s">
        <v>10305</v>
      </c>
      <c r="C3794" t="s">
        <v>12547</v>
      </c>
      <c r="D3794" t="s">
        <v>12558</v>
      </c>
      <c r="E3794" t="s">
        <v>5440</v>
      </c>
      <c r="F3794" t="s">
        <v>12595</v>
      </c>
    </row>
    <row r="3795" spans="1:7">
      <c r="A3795" t="s">
        <v>10306</v>
      </c>
      <c r="B3795" t="s">
        <v>12449</v>
      </c>
      <c r="C3795" t="s">
        <v>12547</v>
      </c>
      <c r="D3795" t="s">
        <v>12581</v>
      </c>
      <c r="E3795" t="s">
        <v>5441</v>
      </c>
      <c r="F3795" t="s">
        <v>12595</v>
      </c>
      <c r="G3795" t="s">
        <v>12600</v>
      </c>
    </row>
    <row r="3796" spans="1:7">
      <c r="A3796" t="s">
        <v>10307</v>
      </c>
      <c r="C3796" t="s">
        <v>12544</v>
      </c>
      <c r="D3796" t="s">
        <v>12551</v>
      </c>
      <c r="E3796" t="s">
        <v>5440</v>
      </c>
      <c r="F3796" t="s">
        <v>12597</v>
      </c>
      <c r="G3796" t="s">
        <v>13233</v>
      </c>
    </row>
    <row r="3797" spans="1:7">
      <c r="A3797" t="s">
        <v>10308</v>
      </c>
      <c r="B3797" t="s">
        <v>12423</v>
      </c>
      <c r="C3797" t="s">
        <v>12544</v>
      </c>
      <c r="D3797" t="s">
        <v>12564</v>
      </c>
      <c r="E3797" t="s">
        <v>5450</v>
      </c>
      <c r="F3797" t="s">
        <v>12595</v>
      </c>
      <c r="G3797" t="s">
        <v>13234</v>
      </c>
    </row>
    <row r="3798" spans="1:7">
      <c r="A3798" t="s">
        <v>10309</v>
      </c>
      <c r="B3798" t="s">
        <v>12423</v>
      </c>
      <c r="C3798" t="s">
        <v>12548</v>
      </c>
      <c r="D3798" t="s">
        <v>12569</v>
      </c>
      <c r="E3798" t="s">
        <v>5441</v>
      </c>
      <c r="F3798" t="s">
        <v>12596</v>
      </c>
      <c r="G3798" t="s">
        <v>13235</v>
      </c>
    </row>
    <row r="3799" spans="1:7">
      <c r="A3799" t="s">
        <v>10310</v>
      </c>
      <c r="C3799" t="s">
        <v>12544</v>
      </c>
      <c r="D3799" t="s">
        <v>12551</v>
      </c>
      <c r="E3799" t="s">
        <v>5440</v>
      </c>
      <c r="F3799" t="s">
        <v>12595</v>
      </c>
      <c r="G3799" t="s">
        <v>13236</v>
      </c>
    </row>
    <row r="3800" spans="1:7">
      <c r="A3800" t="s">
        <v>10311</v>
      </c>
      <c r="C3800" t="s">
        <v>12544</v>
      </c>
      <c r="D3800" t="s">
        <v>12563</v>
      </c>
      <c r="E3800" t="s">
        <v>5440</v>
      </c>
      <c r="F3800" t="s">
        <v>12595</v>
      </c>
      <c r="G3800" t="s">
        <v>13237</v>
      </c>
    </row>
    <row r="3801" spans="1:7">
      <c r="A3801" t="s">
        <v>10312</v>
      </c>
      <c r="C3801" t="s">
        <v>12547</v>
      </c>
      <c r="D3801" t="s">
        <v>12568</v>
      </c>
      <c r="E3801" t="s">
        <v>5440</v>
      </c>
      <c r="F3801" t="s">
        <v>12595</v>
      </c>
      <c r="G3801" t="s">
        <v>13238</v>
      </c>
    </row>
    <row r="3802" spans="1:7">
      <c r="A3802" t="s">
        <v>10313</v>
      </c>
      <c r="B3802" t="s">
        <v>12423</v>
      </c>
      <c r="C3802" t="s">
        <v>12546</v>
      </c>
      <c r="D3802" t="s">
        <v>12575</v>
      </c>
      <c r="E3802" t="s">
        <v>5437</v>
      </c>
      <c r="F3802" t="s">
        <v>12595</v>
      </c>
      <c r="G3802" t="s">
        <v>1900</v>
      </c>
    </row>
    <row r="3803" spans="1:7">
      <c r="A3803" t="s">
        <v>10314</v>
      </c>
      <c r="C3803" t="s">
        <v>12547</v>
      </c>
      <c r="D3803" t="s">
        <v>12568</v>
      </c>
      <c r="E3803" t="s">
        <v>5440</v>
      </c>
      <c r="F3803" t="s">
        <v>12595</v>
      </c>
      <c r="G3803" t="s">
        <v>13239</v>
      </c>
    </row>
    <row r="3804" spans="1:7">
      <c r="A3804" t="s">
        <v>10315</v>
      </c>
      <c r="C3804" t="s">
        <v>12543</v>
      </c>
      <c r="D3804" t="s">
        <v>12543</v>
      </c>
      <c r="E3804" t="s">
        <v>5439</v>
      </c>
      <c r="F3804" t="s">
        <v>12543</v>
      </c>
    </row>
    <row r="3805" spans="1:7">
      <c r="A3805" t="s">
        <v>10316</v>
      </c>
      <c r="B3805" t="s">
        <v>12423</v>
      </c>
      <c r="C3805" t="s">
        <v>12546</v>
      </c>
      <c r="D3805" t="s">
        <v>12555</v>
      </c>
      <c r="E3805" t="s">
        <v>5441</v>
      </c>
      <c r="F3805" t="s">
        <v>12596</v>
      </c>
      <c r="G3805" t="s">
        <v>1940</v>
      </c>
    </row>
    <row r="3806" spans="1:7">
      <c r="A3806" t="s">
        <v>10317</v>
      </c>
      <c r="B3806" t="s">
        <v>12423</v>
      </c>
      <c r="C3806" t="s">
        <v>12546</v>
      </c>
      <c r="D3806" t="s">
        <v>12555</v>
      </c>
      <c r="E3806" t="s">
        <v>5441</v>
      </c>
      <c r="F3806" t="s">
        <v>12596</v>
      </c>
      <c r="G3806" t="s">
        <v>1940</v>
      </c>
    </row>
    <row r="3807" spans="1:7">
      <c r="A3807" t="s">
        <v>10318</v>
      </c>
      <c r="B3807" t="s">
        <v>12423</v>
      </c>
      <c r="C3807" t="s">
        <v>12545</v>
      </c>
      <c r="D3807" t="s">
        <v>12554</v>
      </c>
      <c r="E3807" t="s">
        <v>5441</v>
      </c>
      <c r="F3807" t="s">
        <v>12596</v>
      </c>
      <c r="G3807" t="s">
        <v>1940</v>
      </c>
    </row>
    <row r="3808" spans="1:7">
      <c r="A3808" t="s">
        <v>10319</v>
      </c>
      <c r="B3808" t="s">
        <v>12424</v>
      </c>
      <c r="C3808" t="s">
        <v>12546</v>
      </c>
      <c r="D3808" t="s">
        <v>12556</v>
      </c>
      <c r="E3808" t="s">
        <v>5441</v>
      </c>
      <c r="F3808" t="s">
        <v>12596</v>
      </c>
      <c r="G3808" t="s">
        <v>1940</v>
      </c>
    </row>
    <row r="3809" spans="1:7">
      <c r="A3809" t="s">
        <v>10320</v>
      </c>
      <c r="B3809" t="s">
        <v>12423</v>
      </c>
      <c r="C3809" t="s">
        <v>12545</v>
      </c>
      <c r="D3809" t="s">
        <v>12590</v>
      </c>
      <c r="E3809" t="s">
        <v>5441</v>
      </c>
      <c r="F3809" t="s">
        <v>12596</v>
      </c>
      <c r="G3809" t="s">
        <v>13240</v>
      </c>
    </row>
    <row r="3810" spans="1:7">
      <c r="A3810" t="s">
        <v>10321</v>
      </c>
      <c r="B3810" t="s">
        <v>12423</v>
      </c>
      <c r="C3810" t="s">
        <v>12548</v>
      </c>
      <c r="D3810" t="s">
        <v>12559</v>
      </c>
      <c r="E3810" t="s">
        <v>5440</v>
      </c>
      <c r="F3810" t="s">
        <v>12595</v>
      </c>
      <c r="G3810" t="s">
        <v>1940</v>
      </c>
    </row>
    <row r="3811" spans="1:7">
      <c r="A3811" t="s">
        <v>10322</v>
      </c>
      <c r="C3811" t="s">
        <v>12548</v>
      </c>
      <c r="D3811" t="s">
        <v>12559</v>
      </c>
      <c r="E3811" t="s">
        <v>5450</v>
      </c>
      <c r="F3811" t="s">
        <v>12595</v>
      </c>
      <c r="G3811" t="s">
        <v>13241</v>
      </c>
    </row>
    <row r="3812" spans="1:7">
      <c r="A3812" t="s">
        <v>10323</v>
      </c>
      <c r="C3812" t="s">
        <v>12543</v>
      </c>
      <c r="D3812" t="s">
        <v>12543</v>
      </c>
      <c r="E3812" t="s">
        <v>5439</v>
      </c>
      <c r="F3812" t="s">
        <v>12543</v>
      </c>
    </row>
    <row r="3813" spans="1:7">
      <c r="A3813" t="s">
        <v>10324</v>
      </c>
      <c r="B3813" t="s">
        <v>12428</v>
      </c>
      <c r="C3813" t="s">
        <v>12545</v>
      </c>
      <c r="D3813" t="s">
        <v>12573</v>
      </c>
      <c r="E3813" t="s">
        <v>5441</v>
      </c>
      <c r="F3813" t="s">
        <v>12595</v>
      </c>
      <c r="G3813" t="s">
        <v>1940</v>
      </c>
    </row>
    <row r="3814" spans="1:7">
      <c r="A3814" t="s">
        <v>10325</v>
      </c>
      <c r="B3814" t="s">
        <v>12428</v>
      </c>
      <c r="C3814" t="s">
        <v>12545</v>
      </c>
      <c r="D3814" t="s">
        <v>12573</v>
      </c>
      <c r="E3814" t="s">
        <v>5441</v>
      </c>
      <c r="F3814" t="s">
        <v>12596</v>
      </c>
      <c r="G3814" t="s">
        <v>1940</v>
      </c>
    </row>
    <row r="3815" spans="1:7">
      <c r="A3815" t="s">
        <v>10326</v>
      </c>
      <c r="B3815" t="s">
        <v>12434</v>
      </c>
      <c r="C3815" t="s">
        <v>12545</v>
      </c>
      <c r="D3815" t="s">
        <v>12573</v>
      </c>
      <c r="E3815" t="s">
        <v>5441</v>
      </c>
      <c r="F3815" t="s">
        <v>12596</v>
      </c>
      <c r="G3815" t="s">
        <v>1940</v>
      </c>
    </row>
    <row r="3816" spans="1:7">
      <c r="A3816" t="s">
        <v>10327</v>
      </c>
      <c r="B3816" t="s">
        <v>12430</v>
      </c>
      <c r="C3816" t="s">
        <v>12545</v>
      </c>
      <c r="D3816" t="s">
        <v>12573</v>
      </c>
      <c r="E3816" t="s">
        <v>5441</v>
      </c>
      <c r="F3816" t="s">
        <v>12596</v>
      </c>
      <c r="G3816" t="s">
        <v>1940</v>
      </c>
    </row>
    <row r="3817" spans="1:7">
      <c r="A3817" t="s">
        <v>10328</v>
      </c>
      <c r="B3817" t="s">
        <v>12459</v>
      </c>
      <c r="C3817" t="s">
        <v>12545</v>
      </c>
      <c r="D3817" t="s">
        <v>12573</v>
      </c>
      <c r="E3817" t="s">
        <v>5441</v>
      </c>
      <c r="F3817" t="s">
        <v>12596</v>
      </c>
      <c r="G3817" t="s">
        <v>1940</v>
      </c>
    </row>
    <row r="3818" spans="1:7">
      <c r="A3818" t="s">
        <v>10329</v>
      </c>
      <c r="C3818" t="s">
        <v>12544</v>
      </c>
      <c r="D3818" t="s">
        <v>12551</v>
      </c>
      <c r="E3818" t="s">
        <v>5440</v>
      </c>
      <c r="F3818" t="s">
        <v>12595</v>
      </c>
      <c r="G3818" t="s">
        <v>1900</v>
      </c>
    </row>
    <row r="3819" spans="1:7">
      <c r="A3819" t="s">
        <v>10330</v>
      </c>
      <c r="C3819" t="s">
        <v>12542</v>
      </c>
      <c r="D3819" t="s">
        <v>12565</v>
      </c>
      <c r="E3819" t="s">
        <v>5442</v>
      </c>
      <c r="F3819" t="s">
        <v>12595</v>
      </c>
      <c r="G3819" t="s">
        <v>13242</v>
      </c>
    </row>
    <row r="3820" spans="1:7">
      <c r="A3820" t="s">
        <v>10331</v>
      </c>
      <c r="B3820" t="s">
        <v>12423</v>
      </c>
      <c r="C3820" t="s">
        <v>12542</v>
      </c>
      <c r="D3820" t="s">
        <v>12565</v>
      </c>
      <c r="E3820" t="s">
        <v>5440</v>
      </c>
      <c r="F3820" t="s">
        <v>12595</v>
      </c>
      <c r="G3820" t="s">
        <v>1940</v>
      </c>
    </row>
    <row r="3821" spans="1:7">
      <c r="A3821" t="s">
        <v>10332</v>
      </c>
      <c r="C3821" t="s">
        <v>12547</v>
      </c>
      <c r="D3821" t="s">
        <v>12571</v>
      </c>
      <c r="E3821" t="s">
        <v>5437</v>
      </c>
      <c r="F3821" t="s">
        <v>12595</v>
      </c>
      <c r="G3821" t="s">
        <v>1900</v>
      </c>
    </row>
    <row r="3822" spans="1:7">
      <c r="A3822" t="s">
        <v>10333</v>
      </c>
      <c r="B3822" t="s">
        <v>12423</v>
      </c>
      <c r="C3822" t="s">
        <v>12545</v>
      </c>
      <c r="D3822" t="s">
        <v>12553</v>
      </c>
      <c r="E3822" t="s">
        <v>5441</v>
      </c>
      <c r="F3822" t="s">
        <v>12596</v>
      </c>
      <c r="G3822" t="s">
        <v>1940</v>
      </c>
    </row>
    <row r="3823" spans="1:7">
      <c r="A3823" t="s">
        <v>10334</v>
      </c>
      <c r="B3823" t="s">
        <v>12520</v>
      </c>
      <c r="C3823" t="s">
        <v>12547</v>
      </c>
      <c r="D3823" t="s">
        <v>12581</v>
      </c>
      <c r="E3823" t="s">
        <v>5441</v>
      </c>
      <c r="F3823" t="s">
        <v>12595</v>
      </c>
      <c r="G3823" t="s">
        <v>1940</v>
      </c>
    </row>
    <row r="3824" spans="1:7">
      <c r="A3824" t="s">
        <v>10335</v>
      </c>
      <c r="C3824" t="s">
        <v>12544</v>
      </c>
      <c r="D3824" t="s">
        <v>12552</v>
      </c>
      <c r="E3824" t="s">
        <v>5440</v>
      </c>
      <c r="F3824" t="s">
        <v>12595</v>
      </c>
      <c r="G3824" t="s">
        <v>13243</v>
      </c>
    </row>
    <row r="3825" spans="1:7">
      <c r="A3825" t="s">
        <v>10336</v>
      </c>
      <c r="C3825" t="s">
        <v>12542</v>
      </c>
      <c r="D3825" t="s">
        <v>12550</v>
      </c>
      <c r="E3825" t="s">
        <v>5441</v>
      </c>
      <c r="F3825" t="s">
        <v>12596</v>
      </c>
      <c r="G3825" t="s">
        <v>1940</v>
      </c>
    </row>
    <row r="3826" spans="1:7">
      <c r="A3826" t="s">
        <v>10337</v>
      </c>
      <c r="C3826" t="s">
        <v>12543</v>
      </c>
      <c r="D3826" t="s">
        <v>12543</v>
      </c>
      <c r="E3826" t="s">
        <v>5439</v>
      </c>
      <c r="F3826" t="s">
        <v>12543</v>
      </c>
    </row>
    <row r="3827" spans="1:7">
      <c r="A3827" t="s">
        <v>10338</v>
      </c>
      <c r="B3827" t="s">
        <v>12423</v>
      </c>
      <c r="C3827" t="s">
        <v>12544</v>
      </c>
      <c r="D3827" t="s">
        <v>12552</v>
      </c>
      <c r="E3827" t="s">
        <v>5440</v>
      </c>
      <c r="F3827" t="s">
        <v>12596</v>
      </c>
      <c r="G3827" t="s">
        <v>12603</v>
      </c>
    </row>
    <row r="3828" spans="1:7">
      <c r="A3828" t="s">
        <v>10339</v>
      </c>
      <c r="B3828" t="s">
        <v>12423</v>
      </c>
      <c r="C3828" t="s">
        <v>12546</v>
      </c>
      <c r="D3828" t="s">
        <v>12554</v>
      </c>
      <c r="E3828" t="s">
        <v>5442</v>
      </c>
      <c r="F3828" t="s">
        <v>12596</v>
      </c>
      <c r="G3828" t="s">
        <v>12600</v>
      </c>
    </row>
    <row r="3829" spans="1:7">
      <c r="A3829" t="s">
        <v>10340</v>
      </c>
      <c r="C3829" t="s">
        <v>12543</v>
      </c>
      <c r="D3829" t="s">
        <v>12543</v>
      </c>
      <c r="E3829" t="s">
        <v>5439</v>
      </c>
      <c r="F3829" t="s">
        <v>12543</v>
      </c>
    </row>
    <row r="3830" spans="1:7">
      <c r="A3830" t="s">
        <v>10341</v>
      </c>
      <c r="B3830" t="s">
        <v>12428</v>
      </c>
      <c r="C3830" t="s">
        <v>12544</v>
      </c>
      <c r="D3830" t="s">
        <v>12573</v>
      </c>
      <c r="E3830" t="s">
        <v>5441</v>
      </c>
      <c r="F3830" t="s">
        <v>12596</v>
      </c>
      <c r="G3830" t="s">
        <v>1940</v>
      </c>
    </row>
    <row r="3831" spans="1:7">
      <c r="A3831" t="s">
        <v>10342</v>
      </c>
      <c r="B3831" t="s">
        <v>12428</v>
      </c>
      <c r="C3831" t="s">
        <v>12545</v>
      </c>
      <c r="D3831" t="s">
        <v>12585</v>
      </c>
      <c r="E3831" t="s">
        <v>5437</v>
      </c>
      <c r="F3831" t="s">
        <v>12596</v>
      </c>
      <c r="G3831" t="s">
        <v>1940</v>
      </c>
    </row>
    <row r="3832" spans="1:7">
      <c r="A3832" t="s">
        <v>10343</v>
      </c>
      <c r="B3832" t="s">
        <v>12434</v>
      </c>
      <c r="C3832" t="s">
        <v>12545</v>
      </c>
      <c r="D3832" t="s">
        <v>12585</v>
      </c>
      <c r="E3832" t="s">
        <v>5437</v>
      </c>
      <c r="F3832" t="s">
        <v>12596</v>
      </c>
      <c r="G3832" t="s">
        <v>1940</v>
      </c>
    </row>
    <row r="3833" spans="1:7">
      <c r="A3833" t="s">
        <v>10344</v>
      </c>
      <c r="B3833" t="s">
        <v>12429</v>
      </c>
      <c r="C3833" t="s">
        <v>12545</v>
      </c>
      <c r="D3833" t="s">
        <v>12585</v>
      </c>
      <c r="E3833" t="s">
        <v>5437</v>
      </c>
      <c r="F3833" t="s">
        <v>12596</v>
      </c>
      <c r="G3833" t="s">
        <v>1940</v>
      </c>
    </row>
    <row r="3834" spans="1:7">
      <c r="A3834" t="s">
        <v>10345</v>
      </c>
      <c r="B3834" t="s">
        <v>12428</v>
      </c>
      <c r="C3834" t="s">
        <v>12545</v>
      </c>
      <c r="D3834" t="s">
        <v>12585</v>
      </c>
      <c r="E3834" t="s">
        <v>5437</v>
      </c>
      <c r="F3834" t="s">
        <v>12596</v>
      </c>
      <c r="G3834" t="s">
        <v>1940</v>
      </c>
    </row>
    <row r="3835" spans="1:7">
      <c r="A3835" t="s">
        <v>10346</v>
      </c>
      <c r="B3835" t="s">
        <v>12431</v>
      </c>
      <c r="C3835" t="s">
        <v>12545</v>
      </c>
      <c r="D3835" t="s">
        <v>12585</v>
      </c>
      <c r="E3835" t="s">
        <v>5437</v>
      </c>
      <c r="F3835" t="s">
        <v>12596</v>
      </c>
      <c r="G3835" t="s">
        <v>1940</v>
      </c>
    </row>
    <row r="3836" spans="1:7">
      <c r="A3836" t="s">
        <v>10347</v>
      </c>
      <c r="C3836" t="s">
        <v>12543</v>
      </c>
      <c r="D3836" t="s">
        <v>12543</v>
      </c>
      <c r="E3836" t="s">
        <v>5439</v>
      </c>
      <c r="F3836" t="s">
        <v>12543</v>
      </c>
    </row>
    <row r="3837" spans="1:7">
      <c r="A3837" t="s">
        <v>10348</v>
      </c>
      <c r="B3837" t="s">
        <v>12428</v>
      </c>
      <c r="C3837" t="s">
        <v>12544</v>
      </c>
      <c r="D3837" t="s">
        <v>12573</v>
      </c>
      <c r="E3837" t="s">
        <v>5437</v>
      </c>
      <c r="F3837" t="s">
        <v>12596</v>
      </c>
      <c r="G3837" t="s">
        <v>1940</v>
      </c>
    </row>
    <row r="3838" spans="1:7">
      <c r="A3838" t="s">
        <v>10349</v>
      </c>
      <c r="B3838" t="s">
        <v>12428</v>
      </c>
      <c r="C3838" t="s">
        <v>12544</v>
      </c>
      <c r="D3838" t="s">
        <v>12573</v>
      </c>
      <c r="E3838" t="s">
        <v>5437</v>
      </c>
      <c r="F3838" t="s">
        <v>12596</v>
      </c>
      <c r="G3838" t="s">
        <v>1940</v>
      </c>
    </row>
    <row r="3839" spans="1:7">
      <c r="A3839" t="s">
        <v>10350</v>
      </c>
      <c r="B3839" t="s">
        <v>12434</v>
      </c>
      <c r="C3839" t="s">
        <v>12544</v>
      </c>
      <c r="D3839" t="s">
        <v>12573</v>
      </c>
      <c r="E3839" t="s">
        <v>5437</v>
      </c>
      <c r="F3839" t="s">
        <v>12596</v>
      </c>
      <c r="G3839" t="s">
        <v>1940</v>
      </c>
    </row>
    <row r="3840" spans="1:7">
      <c r="A3840" t="s">
        <v>10351</v>
      </c>
      <c r="B3840" t="s">
        <v>12429</v>
      </c>
      <c r="C3840" t="s">
        <v>12544</v>
      </c>
      <c r="D3840" t="s">
        <v>12573</v>
      </c>
      <c r="E3840" t="s">
        <v>5437</v>
      </c>
      <c r="F3840" t="s">
        <v>12596</v>
      </c>
      <c r="G3840" t="s">
        <v>1940</v>
      </c>
    </row>
    <row r="3841" spans="1:7">
      <c r="A3841" t="s">
        <v>10352</v>
      </c>
      <c r="B3841" t="s">
        <v>12461</v>
      </c>
      <c r="C3841" t="s">
        <v>12544</v>
      </c>
      <c r="D3841" t="s">
        <v>12573</v>
      </c>
      <c r="E3841" t="s">
        <v>5437</v>
      </c>
      <c r="F3841" t="s">
        <v>12596</v>
      </c>
      <c r="G3841" t="s">
        <v>1940</v>
      </c>
    </row>
    <row r="3842" spans="1:7">
      <c r="A3842" t="s">
        <v>10353</v>
      </c>
      <c r="B3842" t="s">
        <v>12428</v>
      </c>
      <c r="C3842" t="s">
        <v>12544</v>
      </c>
      <c r="D3842" t="s">
        <v>12573</v>
      </c>
      <c r="E3842" t="s">
        <v>5437</v>
      </c>
      <c r="F3842" t="s">
        <v>12596</v>
      </c>
      <c r="G3842" t="s">
        <v>1940</v>
      </c>
    </row>
    <row r="3843" spans="1:7">
      <c r="A3843" t="s">
        <v>10354</v>
      </c>
      <c r="B3843" t="s">
        <v>12459</v>
      </c>
      <c r="C3843" t="s">
        <v>12544</v>
      </c>
      <c r="D3843" t="s">
        <v>12573</v>
      </c>
      <c r="E3843" t="s">
        <v>5437</v>
      </c>
      <c r="F3843" t="s">
        <v>12596</v>
      </c>
      <c r="G3843" t="s">
        <v>1940</v>
      </c>
    </row>
    <row r="3844" spans="1:7">
      <c r="A3844" t="s">
        <v>10355</v>
      </c>
      <c r="B3844" t="s">
        <v>12423</v>
      </c>
      <c r="C3844" t="s">
        <v>12544</v>
      </c>
      <c r="D3844" t="s">
        <v>12566</v>
      </c>
      <c r="E3844" t="s">
        <v>5437</v>
      </c>
      <c r="F3844" t="s">
        <v>12595</v>
      </c>
      <c r="G3844" t="s">
        <v>13244</v>
      </c>
    </row>
    <row r="3845" spans="1:7">
      <c r="A3845" t="s">
        <v>10356</v>
      </c>
      <c r="C3845" t="s">
        <v>12543</v>
      </c>
      <c r="D3845" t="s">
        <v>12543</v>
      </c>
      <c r="E3845" t="s">
        <v>5439</v>
      </c>
      <c r="F3845" t="s">
        <v>12543</v>
      </c>
    </row>
    <row r="3846" spans="1:7">
      <c r="A3846" t="s">
        <v>10357</v>
      </c>
      <c r="B3846" t="s">
        <v>12423</v>
      </c>
      <c r="C3846" t="s">
        <v>12548</v>
      </c>
      <c r="D3846" t="s">
        <v>12569</v>
      </c>
      <c r="E3846" t="s">
        <v>5441</v>
      </c>
      <c r="F3846" t="s">
        <v>12596</v>
      </c>
      <c r="G3846" t="s">
        <v>1940</v>
      </c>
    </row>
    <row r="3847" spans="1:7">
      <c r="A3847" t="s">
        <v>10358</v>
      </c>
      <c r="B3847" t="s">
        <v>12423</v>
      </c>
      <c r="C3847" t="s">
        <v>12548</v>
      </c>
      <c r="D3847" t="s">
        <v>12569</v>
      </c>
      <c r="E3847" t="s">
        <v>5441</v>
      </c>
      <c r="F3847" t="s">
        <v>12596</v>
      </c>
      <c r="G3847" t="s">
        <v>1667</v>
      </c>
    </row>
    <row r="3848" spans="1:7">
      <c r="A3848" t="s">
        <v>10359</v>
      </c>
      <c r="C3848" t="s">
        <v>12547</v>
      </c>
      <c r="D3848" t="s">
        <v>12558</v>
      </c>
      <c r="E3848" t="s">
        <v>5440</v>
      </c>
      <c r="F3848" t="s">
        <v>12597</v>
      </c>
    </row>
    <row r="3849" spans="1:7">
      <c r="A3849" t="s">
        <v>10360</v>
      </c>
      <c r="C3849" t="s">
        <v>12544</v>
      </c>
      <c r="D3849" t="s">
        <v>12564</v>
      </c>
      <c r="E3849" t="s">
        <v>5440</v>
      </c>
      <c r="F3849" t="s">
        <v>12595</v>
      </c>
      <c r="G3849" t="s">
        <v>12600</v>
      </c>
    </row>
    <row r="3850" spans="1:7">
      <c r="A3850" t="s">
        <v>10361</v>
      </c>
      <c r="C3850" t="s">
        <v>12544</v>
      </c>
      <c r="D3850" t="s">
        <v>12564</v>
      </c>
      <c r="E3850" t="s">
        <v>5440</v>
      </c>
      <c r="F3850" t="s">
        <v>12595</v>
      </c>
      <c r="G3850" t="s">
        <v>12600</v>
      </c>
    </row>
    <row r="3851" spans="1:7">
      <c r="A3851" t="s">
        <v>6708</v>
      </c>
      <c r="C3851" t="s">
        <v>12544</v>
      </c>
      <c r="D3851" t="s">
        <v>12564</v>
      </c>
      <c r="E3851" t="s">
        <v>5437</v>
      </c>
      <c r="F3851" t="s">
        <v>12595</v>
      </c>
      <c r="G3851" t="s">
        <v>13245</v>
      </c>
    </row>
    <row r="3852" spans="1:7">
      <c r="A3852" t="s">
        <v>10362</v>
      </c>
      <c r="C3852" t="s">
        <v>12544</v>
      </c>
      <c r="D3852" t="s">
        <v>12564</v>
      </c>
      <c r="E3852" t="s">
        <v>5441</v>
      </c>
      <c r="F3852" t="s">
        <v>12595</v>
      </c>
      <c r="G3852" t="s">
        <v>13246</v>
      </c>
    </row>
    <row r="3853" spans="1:7">
      <c r="A3853" t="s">
        <v>10363</v>
      </c>
      <c r="C3853" t="s">
        <v>12544</v>
      </c>
      <c r="D3853" t="s">
        <v>12564</v>
      </c>
      <c r="E3853" t="s">
        <v>5440</v>
      </c>
      <c r="F3853" t="s">
        <v>12595</v>
      </c>
      <c r="G3853" t="s">
        <v>12600</v>
      </c>
    </row>
    <row r="3854" spans="1:7">
      <c r="A3854" t="s">
        <v>10364</v>
      </c>
      <c r="C3854" t="s">
        <v>12544</v>
      </c>
      <c r="D3854" t="s">
        <v>12564</v>
      </c>
      <c r="E3854" t="s">
        <v>5440</v>
      </c>
      <c r="F3854" t="s">
        <v>12595</v>
      </c>
      <c r="G3854" t="s">
        <v>12600</v>
      </c>
    </row>
    <row r="3855" spans="1:7">
      <c r="A3855" t="s">
        <v>1848</v>
      </c>
      <c r="C3855" t="s">
        <v>12543</v>
      </c>
      <c r="D3855" t="s">
        <v>12543</v>
      </c>
      <c r="E3855" t="s">
        <v>5439</v>
      </c>
      <c r="F3855" t="s">
        <v>12543</v>
      </c>
    </row>
    <row r="3856" spans="1:7">
      <c r="A3856" t="s">
        <v>10365</v>
      </c>
      <c r="C3856" t="s">
        <v>12547</v>
      </c>
      <c r="D3856" t="s">
        <v>12568</v>
      </c>
      <c r="E3856" t="s">
        <v>5437</v>
      </c>
      <c r="F3856" t="s">
        <v>12597</v>
      </c>
      <c r="G3856" t="s">
        <v>1682</v>
      </c>
    </row>
    <row r="3857" spans="1:7">
      <c r="A3857" t="s">
        <v>10366</v>
      </c>
      <c r="B3857" t="s">
        <v>12467</v>
      </c>
      <c r="C3857" t="s">
        <v>12547</v>
      </c>
      <c r="D3857" t="s">
        <v>12568</v>
      </c>
      <c r="E3857" t="s">
        <v>5437</v>
      </c>
      <c r="F3857" t="s">
        <v>12597</v>
      </c>
      <c r="G3857" t="s">
        <v>1682</v>
      </c>
    </row>
    <row r="3858" spans="1:7">
      <c r="A3858" t="s">
        <v>10367</v>
      </c>
      <c r="B3858" t="s">
        <v>12423</v>
      </c>
      <c r="C3858" t="s">
        <v>12545</v>
      </c>
      <c r="D3858" t="s">
        <v>12571</v>
      </c>
      <c r="E3858" t="s">
        <v>5441</v>
      </c>
      <c r="F3858" t="s">
        <v>12595</v>
      </c>
      <c r="G3858" t="s">
        <v>13247</v>
      </c>
    </row>
    <row r="3859" spans="1:7">
      <c r="A3859" t="s">
        <v>10368</v>
      </c>
      <c r="B3859" t="s">
        <v>12428</v>
      </c>
      <c r="C3859" t="s">
        <v>12544</v>
      </c>
      <c r="D3859" t="s">
        <v>12573</v>
      </c>
      <c r="E3859" t="s">
        <v>5441</v>
      </c>
      <c r="F3859" t="s">
        <v>12595</v>
      </c>
      <c r="G3859" t="s">
        <v>1940</v>
      </c>
    </row>
    <row r="3860" spans="1:7">
      <c r="A3860" t="s">
        <v>10369</v>
      </c>
      <c r="B3860" t="s">
        <v>12423</v>
      </c>
      <c r="C3860" t="s">
        <v>12544</v>
      </c>
      <c r="D3860" t="s">
        <v>12552</v>
      </c>
      <c r="E3860" t="s">
        <v>5437</v>
      </c>
      <c r="F3860" t="s">
        <v>12596</v>
      </c>
      <c r="G3860" t="s">
        <v>1940</v>
      </c>
    </row>
    <row r="3861" spans="1:7">
      <c r="A3861" t="s">
        <v>10370</v>
      </c>
      <c r="C3861" t="s">
        <v>12547</v>
      </c>
      <c r="D3861" t="s">
        <v>12562</v>
      </c>
      <c r="E3861" t="s">
        <v>5437</v>
      </c>
      <c r="F3861" t="s">
        <v>12597</v>
      </c>
    </row>
    <row r="3862" spans="1:7">
      <c r="A3862" t="s">
        <v>10371</v>
      </c>
      <c r="C3862" t="s">
        <v>12547</v>
      </c>
      <c r="D3862" t="s">
        <v>12558</v>
      </c>
      <c r="E3862" t="s">
        <v>5440</v>
      </c>
      <c r="F3862" t="s">
        <v>12597</v>
      </c>
    </row>
    <row r="3863" spans="1:7">
      <c r="A3863" t="s">
        <v>10372</v>
      </c>
      <c r="C3863" t="s">
        <v>12544</v>
      </c>
      <c r="D3863" t="s">
        <v>12551</v>
      </c>
      <c r="E3863" t="s">
        <v>5440</v>
      </c>
      <c r="F3863" t="s">
        <v>12597</v>
      </c>
      <c r="G3863" t="s">
        <v>13248</v>
      </c>
    </row>
    <row r="3864" spans="1:7">
      <c r="A3864" t="s">
        <v>10373</v>
      </c>
      <c r="B3864" t="s">
        <v>12423</v>
      </c>
      <c r="C3864" t="s">
        <v>12544</v>
      </c>
      <c r="D3864" t="s">
        <v>12551</v>
      </c>
      <c r="E3864" t="s">
        <v>5440</v>
      </c>
      <c r="F3864" t="s">
        <v>12595</v>
      </c>
      <c r="G3864" t="s">
        <v>12600</v>
      </c>
    </row>
    <row r="3865" spans="1:7">
      <c r="A3865" t="s">
        <v>10374</v>
      </c>
      <c r="B3865" t="s">
        <v>12473</v>
      </c>
      <c r="C3865" t="s">
        <v>12547</v>
      </c>
      <c r="D3865" t="s">
        <v>12568</v>
      </c>
      <c r="E3865" t="s">
        <v>5437</v>
      </c>
      <c r="F3865" t="s">
        <v>12595</v>
      </c>
      <c r="G3865" t="s">
        <v>1940</v>
      </c>
    </row>
    <row r="3866" spans="1:7">
      <c r="A3866" t="s">
        <v>10375</v>
      </c>
      <c r="B3866" t="s">
        <v>12423</v>
      </c>
      <c r="C3866" t="s">
        <v>12544</v>
      </c>
      <c r="D3866" t="s">
        <v>12577</v>
      </c>
      <c r="E3866" t="s">
        <v>5441</v>
      </c>
      <c r="F3866" t="s">
        <v>12596</v>
      </c>
      <c r="G3866" t="s">
        <v>1940</v>
      </c>
    </row>
    <row r="3867" spans="1:7">
      <c r="A3867" t="s">
        <v>10376</v>
      </c>
      <c r="C3867" t="s">
        <v>12546</v>
      </c>
      <c r="D3867" t="s">
        <v>12570</v>
      </c>
      <c r="E3867" t="s">
        <v>5450</v>
      </c>
      <c r="F3867" t="s">
        <v>12596</v>
      </c>
      <c r="G3867" t="s">
        <v>12619</v>
      </c>
    </row>
    <row r="3868" spans="1:7">
      <c r="A3868" t="s">
        <v>10377</v>
      </c>
      <c r="B3868" t="s">
        <v>12423</v>
      </c>
      <c r="C3868" t="s">
        <v>12548</v>
      </c>
      <c r="D3868" t="s">
        <v>12560</v>
      </c>
      <c r="E3868" t="s">
        <v>5437</v>
      </c>
      <c r="F3868" t="s">
        <v>12594</v>
      </c>
      <c r="G3868" t="s">
        <v>13249</v>
      </c>
    </row>
    <row r="3869" spans="1:7">
      <c r="A3869" t="s">
        <v>10378</v>
      </c>
      <c r="C3869" t="s">
        <v>12543</v>
      </c>
      <c r="D3869" t="s">
        <v>12543</v>
      </c>
      <c r="E3869" t="s">
        <v>5439</v>
      </c>
      <c r="F3869" t="s">
        <v>12543</v>
      </c>
    </row>
    <row r="3870" spans="1:7">
      <c r="A3870" t="s">
        <v>10379</v>
      </c>
      <c r="B3870" t="s">
        <v>12423</v>
      </c>
      <c r="C3870" t="s">
        <v>12546</v>
      </c>
      <c r="D3870" t="s">
        <v>12555</v>
      </c>
      <c r="E3870" t="s">
        <v>5440</v>
      </c>
      <c r="F3870" t="s">
        <v>12596</v>
      </c>
      <c r="G3870" t="s">
        <v>1940</v>
      </c>
    </row>
    <row r="3871" spans="1:7">
      <c r="A3871" t="s">
        <v>10380</v>
      </c>
      <c r="B3871" t="s">
        <v>12423</v>
      </c>
      <c r="C3871" t="s">
        <v>12546</v>
      </c>
      <c r="D3871" t="s">
        <v>12555</v>
      </c>
      <c r="E3871" t="s">
        <v>5450</v>
      </c>
      <c r="F3871" t="s">
        <v>12596</v>
      </c>
      <c r="G3871" t="s">
        <v>1940</v>
      </c>
    </row>
    <row r="3872" spans="1:7">
      <c r="A3872" t="s">
        <v>10381</v>
      </c>
      <c r="B3872" t="s">
        <v>12423</v>
      </c>
      <c r="C3872" t="s">
        <v>12546</v>
      </c>
      <c r="D3872" t="s">
        <v>12575</v>
      </c>
      <c r="E3872" t="s">
        <v>5440</v>
      </c>
      <c r="F3872" t="s">
        <v>12596</v>
      </c>
      <c r="G3872" t="s">
        <v>1940</v>
      </c>
    </row>
    <row r="3873" spans="1:7">
      <c r="A3873" t="s">
        <v>10382</v>
      </c>
      <c r="B3873" t="s">
        <v>12423</v>
      </c>
      <c r="C3873" t="s">
        <v>12545</v>
      </c>
      <c r="D3873" t="s">
        <v>12550</v>
      </c>
      <c r="E3873" t="s">
        <v>5441</v>
      </c>
      <c r="F3873" t="s">
        <v>12595</v>
      </c>
      <c r="G3873" t="s">
        <v>1940</v>
      </c>
    </row>
    <row r="3874" spans="1:7">
      <c r="A3874" t="s">
        <v>10383</v>
      </c>
      <c r="C3874" t="s">
        <v>12545</v>
      </c>
      <c r="D3874" t="s">
        <v>12550</v>
      </c>
      <c r="E3874" t="s">
        <v>5450</v>
      </c>
      <c r="F3874" t="s">
        <v>12595</v>
      </c>
      <c r="G3874" t="s">
        <v>1940</v>
      </c>
    </row>
    <row r="3875" spans="1:7">
      <c r="A3875" t="s">
        <v>10384</v>
      </c>
      <c r="B3875" t="s">
        <v>12494</v>
      </c>
      <c r="C3875" t="s">
        <v>12545</v>
      </c>
      <c r="D3875" t="s">
        <v>12572</v>
      </c>
      <c r="E3875" t="s">
        <v>5440</v>
      </c>
      <c r="F3875" t="s">
        <v>12595</v>
      </c>
      <c r="G3875" t="s">
        <v>1940</v>
      </c>
    </row>
    <row r="3876" spans="1:7">
      <c r="A3876" t="s">
        <v>10385</v>
      </c>
      <c r="B3876" t="s">
        <v>12494</v>
      </c>
      <c r="C3876" t="s">
        <v>12545</v>
      </c>
      <c r="D3876" t="s">
        <v>12572</v>
      </c>
      <c r="E3876" t="s">
        <v>5440</v>
      </c>
      <c r="F3876" t="s">
        <v>12595</v>
      </c>
      <c r="G3876" t="s">
        <v>1940</v>
      </c>
    </row>
    <row r="3877" spans="1:7">
      <c r="A3877" t="s">
        <v>10386</v>
      </c>
      <c r="C3877" t="s">
        <v>12544</v>
      </c>
      <c r="D3877" t="s">
        <v>12566</v>
      </c>
      <c r="E3877" t="s">
        <v>5437</v>
      </c>
      <c r="F3877" t="s">
        <v>12596</v>
      </c>
      <c r="G3877" t="s">
        <v>12600</v>
      </c>
    </row>
    <row r="3878" spans="1:7">
      <c r="A3878" t="s">
        <v>10387</v>
      </c>
      <c r="B3878" t="s">
        <v>12423</v>
      </c>
      <c r="C3878" t="s">
        <v>12545</v>
      </c>
      <c r="D3878" t="s">
        <v>12567</v>
      </c>
      <c r="E3878" t="s">
        <v>5437</v>
      </c>
      <c r="F3878" t="s">
        <v>12596</v>
      </c>
      <c r="G3878" t="s">
        <v>1940</v>
      </c>
    </row>
    <row r="3879" spans="1:7">
      <c r="A3879" t="s">
        <v>10388</v>
      </c>
      <c r="B3879" t="s">
        <v>12423</v>
      </c>
      <c r="C3879" t="s">
        <v>12542</v>
      </c>
      <c r="D3879" t="s">
        <v>12550</v>
      </c>
      <c r="E3879" t="s">
        <v>5450</v>
      </c>
      <c r="F3879" t="s">
        <v>12596</v>
      </c>
      <c r="G3879" t="s">
        <v>1940</v>
      </c>
    </row>
    <row r="3880" spans="1:7">
      <c r="A3880" t="s">
        <v>10389</v>
      </c>
      <c r="B3880" t="s">
        <v>12423</v>
      </c>
      <c r="C3880" t="s">
        <v>12544</v>
      </c>
      <c r="D3880" t="s">
        <v>12563</v>
      </c>
      <c r="E3880" t="s">
        <v>5440</v>
      </c>
      <c r="F3880" t="s">
        <v>12595</v>
      </c>
      <c r="G3880" t="s">
        <v>1884</v>
      </c>
    </row>
    <row r="3881" spans="1:7">
      <c r="A3881" t="s">
        <v>10390</v>
      </c>
      <c r="B3881" t="s">
        <v>12423</v>
      </c>
      <c r="C3881" t="s">
        <v>12546</v>
      </c>
      <c r="D3881" t="s">
        <v>12561</v>
      </c>
      <c r="E3881" t="s">
        <v>5441</v>
      </c>
      <c r="F3881" t="s">
        <v>12596</v>
      </c>
      <c r="G3881" t="s">
        <v>13250</v>
      </c>
    </row>
    <row r="3882" spans="1:7">
      <c r="A3882" t="s">
        <v>10391</v>
      </c>
      <c r="C3882" t="s">
        <v>12544</v>
      </c>
      <c r="D3882" t="s">
        <v>12563</v>
      </c>
      <c r="E3882" t="s">
        <v>5440</v>
      </c>
      <c r="F3882" t="s">
        <v>12595</v>
      </c>
      <c r="G3882" t="s">
        <v>13251</v>
      </c>
    </row>
    <row r="3883" spans="1:7">
      <c r="A3883" t="s">
        <v>10392</v>
      </c>
      <c r="C3883" t="s">
        <v>12542</v>
      </c>
      <c r="D3883" t="s">
        <v>12550</v>
      </c>
      <c r="E3883" t="s">
        <v>5450</v>
      </c>
      <c r="F3883" t="s">
        <v>12596</v>
      </c>
      <c r="G3883" t="s">
        <v>1884</v>
      </c>
    </row>
    <row r="3884" spans="1:7">
      <c r="A3884" t="s">
        <v>10393</v>
      </c>
      <c r="C3884" t="s">
        <v>12543</v>
      </c>
      <c r="D3884" t="s">
        <v>12543</v>
      </c>
      <c r="E3884" t="s">
        <v>5439</v>
      </c>
      <c r="F3884" t="s">
        <v>12543</v>
      </c>
    </row>
    <row r="3885" spans="1:7">
      <c r="A3885" t="s">
        <v>10394</v>
      </c>
      <c r="C3885" t="s">
        <v>12544</v>
      </c>
      <c r="D3885" t="s">
        <v>12551</v>
      </c>
      <c r="E3885" t="s">
        <v>5440</v>
      </c>
      <c r="F3885" t="s">
        <v>12595</v>
      </c>
      <c r="G3885" t="s">
        <v>13252</v>
      </c>
    </row>
    <row r="3886" spans="1:7">
      <c r="A3886" t="s">
        <v>10395</v>
      </c>
      <c r="C3886" t="s">
        <v>12544</v>
      </c>
      <c r="D3886" t="s">
        <v>12551</v>
      </c>
      <c r="E3886" t="s">
        <v>5440</v>
      </c>
      <c r="F3886" t="s">
        <v>12595</v>
      </c>
      <c r="G3886" t="s">
        <v>13252</v>
      </c>
    </row>
    <row r="3887" spans="1:7">
      <c r="A3887" t="s">
        <v>10396</v>
      </c>
      <c r="C3887" t="s">
        <v>12544</v>
      </c>
      <c r="D3887" t="s">
        <v>12551</v>
      </c>
      <c r="E3887" t="s">
        <v>5440</v>
      </c>
      <c r="F3887" t="s">
        <v>12595</v>
      </c>
      <c r="G3887" t="s">
        <v>13252</v>
      </c>
    </row>
    <row r="3888" spans="1:7">
      <c r="A3888" t="s">
        <v>10397</v>
      </c>
      <c r="C3888" t="s">
        <v>12544</v>
      </c>
      <c r="D3888" t="s">
        <v>12551</v>
      </c>
      <c r="E3888" t="s">
        <v>5440</v>
      </c>
      <c r="F3888" t="s">
        <v>12595</v>
      </c>
      <c r="G3888" t="s">
        <v>13252</v>
      </c>
    </row>
    <row r="3889" spans="1:7">
      <c r="A3889" t="s">
        <v>10398</v>
      </c>
      <c r="C3889" t="s">
        <v>12544</v>
      </c>
      <c r="D3889" t="s">
        <v>12551</v>
      </c>
      <c r="E3889" t="s">
        <v>5440</v>
      </c>
      <c r="F3889" t="s">
        <v>12595</v>
      </c>
      <c r="G3889" t="s">
        <v>13252</v>
      </c>
    </row>
    <row r="3890" spans="1:7">
      <c r="A3890" t="s">
        <v>10399</v>
      </c>
      <c r="C3890" t="s">
        <v>12544</v>
      </c>
      <c r="D3890" t="s">
        <v>12551</v>
      </c>
      <c r="E3890" t="s">
        <v>5440</v>
      </c>
      <c r="F3890" t="s">
        <v>12595</v>
      </c>
      <c r="G3890" t="s">
        <v>13252</v>
      </c>
    </row>
    <row r="3891" spans="1:7">
      <c r="A3891" t="s">
        <v>10400</v>
      </c>
      <c r="C3891" t="s">
        <v>12544</v>
      </c>
      <c r="D3891" t="s">
        <v>12551</v>
      </c>
      <c r="E3891" t="s">
        <v>5440</v>
      </c>
      <c r="F3891" t="s">
        <v>12595</v>
      </c>
      <c r="G3891" t="s">
        <v>13252</v>
      </c>
    </row>
    <row r="3892" spans="1:7">
      <c r="A3892" t="s">
        <v>10401</v>
      </c>
      <c r="C3892" t="s">
        <v>12544</v>
      </c>
      <c r="D3892" t="s">
        <v>12551</v>
      </c>
      <c r="E3892" t="s">
        <v>5440</v>
      </c>
      <c r="F3892" t="s">
        <v>12595</v>
      </c>
      <c r="G3892" t="s">
        <v>13252</v>
      </c>
    </row>
    <row r="3893" spans="1:7">
      <c r="A3893" t="s">
        <v>10402</v>
      </c>
      <c r="C3893" t="s">
        <v>12544</v>
      </c>
      <c r="D3893" t="s">
        <v>12551</v>
      </c>
      <c r="E3893" t="s">
        <v>5440</v>
      </c>
      <c r="F3893" t="s">
        <v>12595</v>
      </c>
      <c r="G3893" t="s">
        <v>13252</v>
      </c>
    </row>
    <row r="3894" spans="1:7">
      <c r="A3894" t="s">
        <v>10403</v>
      </c>
      <c r="C3894" t="s">
        <v>12544</v>
      </c>
      <c r="D3894" t="s">
        <v>12551</v>
      </c>
      <c r="E3894" t="s">
        <v>5440</v>
      </c>
      <c r="F3894" t="s">
        <v>12595</v>
      </c>
      <c r="G3894" t="s">
        <v>13252</v>
      </c>
    </row>
    <row r="3895" spans="1:7">
      <c r="A3895" t="s">
        <v>10404</v>
      </c>
      <c r="C3895" t="s">
        <v>12544</v>
      </c>
      <c r="D3895" t="s">
        <v>12551</v>
      </c>
      <c r="E3895" t="s">
        <v>5440</v>
      </c>
      <c r="F3895" t="s">
        <v>12595</v>
      </c>
      <c r="G3895" t="s">
        <v>13252</v>
      </c>
    </row>
    <row r="3896" spans="1:7">
      <c r="A3896" t="s">
        <v>10405</v>
      </c>
      <c r="C3896" t="s">
        <v>12544</v>
      </c>
      <c r="D3896" t="s">
        <v>12551</v>
      </c>
      <c r="E3896" t="s">
        <v>5440</v>
      </c>
      <c r="F3896" t="s">
        <v>12595</v>
      </c>
      <c r="G3896" t="s">
        <v>13252</v>
      </c>
    </row>
    <row r="3897" spans="1:7">
      <c r="A3897" t="s">
        <v>10406</v>
      </c>
      <c r="C3897" t="s">
        <v>12544</v>
      </c>
      <c r="D3897" t="s">
        <v>12551</v>
      </c>
      <c r="E3897" t="s">
        <v>5440</v>
      </c>
      <c r="F3897" t="s">
        <v>12595</v>
      </c>
      <c r="G3897" t="s">
        <v>13252</v>
      </c>
    </row>
    <row r="3898" spans="1:7">
      <c r="A3898" t="s">
        <v>10407</v>
      </c>
      <c r="C3898" t="s">
        <v>12544</v>
      </c>
      <c r="D3898" t="s">
        <v>12551</v>
      </c>
      <c r="E3898" t="s">
        <v>5440</v>
      </c>
      <c r="F3898" t="s">
        <v>12595</v>
      </c>
      <c r="G3898" t="s">
        <v>13252</v>
      </c>
    </row>
    <row r="3899" spans="1:7">
      <c r="A3899" t="s">
        <v>10408</v>
      </c>
      <c r="C3899" t="s">
        <v>12544</v>
      </c>
      <c r="D3899" t="s">
        <v>12551</v>
      </c>
      <c r="E3899" t="s">
        <v>5440</v>
      </c>
      <c r="F3899" t="s">
        <v>12595</v>
      </c>
      <c r="G3899" t="s">
        <v>13252</v>
      </c>
    </row>
    <row r="3900" spans="1:7">
      <c r="A3900" t="s">
        <v>10409</v>
      </c>
      <c r="C3900" t="s">
        <v>12544</v>
      </c>
      <c r="D3900" t="s">
        <v>12551</v>
      </c>
      <c r="E3900" t="s">
        <v>5440</v>
      </c>
      <c r="F3900" t="s">
        <v>12595</v>
      </c>
      <c r="G3900" t="s">
        <v>13252</v>
      </c>
    </row>
    <row r="3901" spans="1:7">
      <c r="A3901" t="s">
        <v>10410</v>
      </c>
      <c r="C3901" t="s">
        <v>12544</v>
      </c>
      <c r="D3901" t="s">
        <v>12551</v>
      </c>
      <c r="E3901" t="s">
        <v>5440</v>
      </c>
      <c r="F3901" t="s">
        <v>12595</v>
      </c>
      <c r="G3901" t="s">
        <v>13252</v>
      </c>
    </row>
    <row r="3902" spans="1:7">
      <c r="A3902" t="s">
        <v>10411</v>
      </c>
      <c r="C3902" t="s">
        <v>12544</v>
      </c>
      <c r="D3902" t="s">
        <v>12551</v>
      </c>
      <c r="E3902" t="s">
        <v>5440</v>
      </c>
      <c r="F3902" t="s">
        <v>12595</v>
      </c>
      <c r="G3902" t="s">
        <v>13252</v>
      </c>
    </row>
    <row r="3903" spans="1:7">
      <c r="A3903" t="s">
        <v>10412</v>
      </c>
      <c r="C3903" t="s">
        <v>12544</v>
      </c>
      <c r="D3903" t="s">
        <v>12551</v>
      </c>
      <c r="E3903" t="s">
        <v>5440</v>
      </c>
      <c r="F3903" t="s">
        <v>12595</v>
      </c>
      <c r="G3903" t="s">
        <v>13252</v>
      </c>
    </row>
    <row r="3904" spans="1:7">
      <c r="A3904" t="s">
        <v>10413</v>
      </c>
      <c r="C3904" t="s">
        <v>12544</v>
      </c>
      <c r="D3904" t="s">
        <v>12551</v>
      </c>
      <c r="E3904" t="s">
        <v>5440</v>
      </c>
      <c r="F3904" t="s">
        <v>12595</v>
      </c>
      <c r="G3904" t="s">
        <v>13252</v>
      </c>
    </row>
    <row r="3905" spans="1:7">
      <c r="A3905" t="s">
        <v>10414</v>
      </c>
      <c r="C3905" t="s">
        <v>12544</v>
      </c>
      <c r="D3905" t="s">
        <v>12551</v>
      </c>
      <c r="E3905" t="s">
        <v>5440</v>
      </c>
      <c r="F3905" t="s">
        <v>12595</v>
      </c>
      <c r="G3905" t="s">
        <v>13252</v>
      </c>
    </row>
    <row r="3906" spans="1:7">
      <c r="A3906" t="s">
        <v>10415</v>
      </c>
      <c r="C3906" t="s">
        <v>12544</v>
      </c>
      <c r="D3906" t="s">
        <v>12551</v>
      </c>
      <c r="E3906" t="s">
        <v>5440</v>
      </c>
      <c r="F3906" t="s">
        <v>12595</v>
      </c>
      <c r="G3906" t="s">
        <v>13252</v>
      </c>
    </row>
    <row r="3907" spans="1:7">
      <c r="A3907" t="s">
        <v>10416</v>
      </c>
      <c r="C3907" t="s">
        <v>12544</v>
      </c>
      <c r="D3907" t="s">
        <v>12551</v>
      </c>
      <c r="E3907" t="s">
        <v>5440</v>
      </c>
      <c r="F3907" t="s">
        <v>12595</v>
      </c>
      <c r="G3907" t="s">
        <v>13252</v>
      </c>
    </row>
    <row r="3908" spans="1:7">
      <c r="A3908" t="s">
        <v>10417</v>
      </c>
      <c r="C3908" t="s">
        <v>12544</v>
      </c>
      <c r="D3908" t="s">
        <v>12551</v>
      </c>
      <c r="E3908" t="s">
        <v>5440</v>
      </c>
      <c r="F3908" t="s">
        <v>12595</v>
      </c>
      <c r="G3908" t="s">
        <v>13252</v>
      </c>
    </row>
    <row r="3909" spans="1:7">
      <c r="A3909" t="s">
        <v>10418</v>
      </c>
      <c r="C3909" t="s">
        <v>12544</v>
      </c>
      <c r="D3909" t="s">
        <v>12551</v>
      </c>
      <c r="E3909" t="s">
        <v>5440</v>
      </c>
      <c r="F3909" t="s">
        <v>12595</v>
      </c>
      <c r="G3909" t="s">
        <v>13252</v>
      </c>
    </row>
    <row r="3910" spans="1:7">
      <c r="A3910" t="s">
        <v>10419</v>
      </c>
      <c r="C3910" t="s">
        <v>12544</v>
      </c>
      <c r="D3910" t="s">
        <v>12551</v>
      </c>
      <c r="E3910" t="s">
        <v>5440</v>
      </c>
      <c r="F3910" t="s">
        <v>12595</v>
      </c>
      <c r="G3910" t="s">
        <v>13252</v>
      </c>
    </row>
    <row r="3911" spans="1:7">
      <c r="A3911" t="s">
        <v>10420</v>
      </c>
      <c r="C3911" t="s">
        <v>12544</v>
      </c>
      <c r="D3911" t="s">
        <v>12551</v>
      </c>
      <c r="E3911" t="s">
        <v>5440</v>
      </c>
      <c r="F3911" t="s">
        <v>12595</v>
      </c>
      <c r="G3911" t="s">
        <v>13252</v>
      </c>
    </row>
    <row r="3912" spans="1:7">
      <c r="A3912" t="s">
        <v>10421</v>
      </c>
      <c r="C3912" t="s">
        <v>12544</v>
      </c>
      <c r="D3912" t="s">
        <v>12551</v>
      </c>
      <c r="E3912" t="s">
        <v>5440</v>
      </c>
      <c r="F3912" t="s">
        <v>12595</v>
      </c>
      <c r="G3912" t="s">
        <v>13252</v>
      </c>
    </row>
    <row r="3913" spans="1:7">
      <c r="A3913" t="s">
        <v>10422</v>
      </c>
      <c r="C3913" t="s">
        <v>12544</v>
      </c>
      <c r="D3913" t="s">
        <v>12551</v>
      </c>
      <c r="E3913" t="s">
        <v>5440</v>
      </c>
      <c r="F3913" t="s">
        <v>12595</v>
      </c>
      <c r="G3913" t="s">
        <v>13252</v>
      </c>
    </row>
    <row r="3914" spans="1:7">
      <c r="A3914" t="s">
        <v>10423</v>
      </c>
      <c r="C3914" t="s">
        <v>12544</v>
      </c>
      <c r="D3914" t="s">
        <v>12551</v>
      </c>
      <c r="E3914" t="s">
        <v>5440</v>
      </c>
      <c r="F3914" t="s">
        <v>12595</v>
      </c>
      <c r="G3914" t="s">
        <v>13252</v>
      </c>
    </row>
    <row r="3915" spans="1:7">
      <c r="A3915" t="s">
        <v>10424</v>
      </c>
      <c r="C3915" t="s">
        <v>12544</v>
      </c>
      <c r="D3915" t="s">
        <v>12551</v>
      </c>
      <c r="E3915" t="s">
        <v>5440</v>
      </c>
      <c r="F3915" t="s">
        <v>12595</v>
      </c>
      <c r="G3915" t="s">
        <v>13252</v>
      </c>
    </row>
    <row r="3916" spans="1:7">
      <c r="A3916" t="s">
        <v>10425</v>
      </c>
      <c r="C3916" t="s">
        <v>12544</v>
      </c>
      <c r="D3916" t="s">
        <v>12551</v>
      </c>
      <c r="E3916" t="s">
        <v>5440</v>
      </c>
      <c r="F3916" t="s">
        <v>12595</v>
      </c>
      <c r="G3916" t="s">
        <v>13252</v>
      </c>
    </row>
    <row r="3917" spans="1:7">
      <c r="A3917" t="s">
        <v>10426</v>
      </c>
      <c r="C3917" t="s">
        <v>12544</v>
      </c>
      <c r="D3917" t="s">
        <v>12551</v>
      </c>
      <c r="E3917" t="s">
        <v>5440</v>
      </c>
      <c r="F3917" t="s">
        <v>12595</v>
      </c>
      <c r="G3917" t="s">
        <v>13252</v>
      </c>
    </row>
    <row r="3918" spans="1:7">
      <c r="A3918" t="s">
        <v>10427</v>
      </c>
      <c r="C3918" t="s">
        <v>12544</v>
      </c>
      <c r="D3918" t="s">
        <v>12551</v>
      </c>
      <c r="E3918" t="s">
        <v>5440</v>
      </c>
      <c r="F3918" t="s">
        <v>12595</v>
      </c>
      <c r="G3918" t="s">
        <v>13252</v>
      </c>
    </row>
    <row r="3919" spans="1:7">
      <c r="A3919" t="s">
        <v>10428</v>
      </c>
      <c r="C3919" t="s">
        <v>12544</v>
      </c>
      <c r="D3919" t="s">
        <v>12551</v>
      </c>
      <c r="E3919" t="s">
        <v>5440</v>
      </c>
      <c r="F3919" t="s">
        <v>12595</v>
      </c>
      <c r="G3919" t="s">
        <v>13252</v>
      </c>
    </row>
    <row r="3920" spans="1:7">
      <c r="A3920" t="s">
        <v>10429</v>
      </c>
      <c r="C3920" t="s">
        <v>12544</v>
      </c>
      <c r="D3920" t="s">
        <v>12551</v>
      </c>
      <c r="E3920" t="s">
        <v>5440</v>
      </c>
      <c r="F3920" t="s">
        <v>12595</v>
      </c>
      <c r="G3920" t="s">
        <v>13252</v>
      </c>
    </row>
    <row r="3921" spans="1:7">
      <c r="A3921" t="s">
        <v>10430</v>
      </c>
      <c r="C3921" t="s">
        <v>12544</v>
      </c>
      <c r="D3921" t="s">
        <v>12551</v>
      </c>
      <c r="E3921" t="s">
        <v>5440</v>
      </c>
      <c r="F3921" t="s">
        <v>12595</v>
      </c>
      <c r="G3921" t="s">
        <v>13252</v>
      </c>
    </row>
    <row r="3922" spans="1:7">
      <c r="A3922" t="s">
        <v>10431</v>
      </c>
      <c r="C3922" t="s">
        <v>12544</v>
      </c>
      <c r="D3922" t="s">
        <v>12551</v>
      </c>
      <c r="E3922" t="s">
        <v>5440</v>
      </c>
      <c r="F3922" t="s">
        <v>12595</v>
      </c>
      <c r="G3922" t="s">
        <v>13252</v>
      </c>
    </row>
    <row r="3923" spans="1:7">
      <c r="A3923" t="s">
        <v>10432</v>
      </c>
      <c r="C3923" t="s">
        <v>12544</v>
      </c>
      <c r="D3923" t="s">
        <v>12551</v>
      </c>
      <c r="E3923" t="s">
        <v>5440</v>
      </c>
      <c r="F3923" t="s">
        <v>12595</v>
      </c>
      <c r="G3923" t="s">
        <v>13252</v>
      </c>
    </row>
    <row r="3924" spans="1:7">
      <c r="A3924" t="s">
        <v>10433</v>
      </c>
      <c r="C3924" t="s">
        <v>12544</v>
      </c>
      <c r="D3924" t="s">
        <v>12551</v>
      </c>
      <c r="E3924" t="s">
        <v>5440</v>
      </c>
      <c r="F3924" t="s">
        <v>12595</v>
      </c>
      <c r="G3924" t="s">
        <v>13252</v>
      </c>
    </row>
    <row r="3925" spans="1:7">
      <c r="A3925" t="s">
        <v>10434</v>
      </c>
      <c r="C3925" t="s">
        <v>12544</v>
      </c>
      <c r="D3925" t="s">
        <v>12551</v>
      </c>
      <c r="E3925" t="s">
        <v>5440</v>
      </c>
      <c r="F3925" t="s">
        <v>12595</v>
      </c>
      <c r="G3925" t="s">
        <v>13252</v>
      </c>
    </row>
    <row r="3926" spans="1:7">
      <c r="A3926" t="s">
        <v>10435</v>
      </c>
      <c r="C3926" t="s">
        <v>12544</v>
      </c>
      <c r="D3926" t="s">
        <v>12551</v>
      </c>
      <c r="E3926" t="s">
        <v>5440</v>
      </c>
      <c r="F3926" t="s">
        <v>12595</v>
      </c>
      <c r="G3926" t="s">
        <v>13252</v>
      </c>
    </row>
    <row r="3927" spans="1:7">
      <c r="A3927" t="s">
        <v>10436</v>
      </c>
      <c r="C3927" t="s">
        <v>12544</v>
      </c>
      <c r="D3927" t="s">
        <v>12551</v>
      </c>
      <c r="E3927" t="s">
        <v>5440</v>
      </c>
      <c r="F3927" t="s">
        <v>12595</v>
      </c>
      <c r="G3927" t="s">
        <v>13252</v>
      </c>
    </row>
    <row r="3928" spans="1:7">
      <c r="A3928" t="s">
        <v>10437</v>
      </c>
      <c r="C3928" t="s">
        <v>12544</v>
      </c>
      <c r="D3928" t="s">
        <v>12551</v>
      </c>
      <c r="E3928" t="s">
        <v>5440</v>
      </c>
      <c r="F3928" t="s">
        <v>12595</v>
      </c>
      <c r="G3928" t="s">
        <v>13252</v>
      </c>
    </row>
    <row r="3929" spans="1:7">
      <c r="A3929" t="s">
        <v>10438</v>
      </c>
      <c r="C3929" t="s">
        <v>12544</v>
      </c>
      <c r="D3929" t="s">
        <v>12551</v>
      </c>
      <c r="E3929" t="s">
        <v>5440</v>
      </c>
      <c r="F3929" t="s">
        <v>12595</v>
      </c>
      <c r="G3929" t="s">
        <v>13252</v>
      </c>
    </row>
    <row r="3930" spans="1:7">
      <c r="A3930" t="s">
        <v>10439</v>
      </c>
      <c r="B3930" t="s">
        <v>12423</v>
      </c>
      <c r="C3930" t="s">
        <v>12544</v>
      </c>
      <c r="D3930" t="s">
        <v>12551</v>
      </c>
      <c r="E3930" t="s">
        <v>5440</v>
      </c>
      <c r="F3930" t="s">
        <v>12596</v>
      </c>
      <c r="G3930" t="s">
        <v>1940</v>
      </c>
    </row>
    <row r="3931" spans="1:7">
      <c r="A3931" t="s">
        <v>10440</v>
      </c>
      <c r="C3931" t="s">
        <v>12544</v>
      </c>
      <c r="D3931" t="s">
        <v>12551</v>
      </c>
      <c r="E3931" t="s">
        <v>5440</v>
      </c>
      <c r="F3931" t="s">
        <v>12595</v>
      </c>
      <c r="G3931" t="s">
        <v>13253</v>
      </c>
    </row>
    <row r="3932" spans="1:7">
      <c r="A3932" t="s">
        <v>10441</v>
      </c>
      <c r="C3932" t="s">
        <v>12544</v>
      </c>
      <c r="D3932" t="s">
        <v>12551</v>
      </c>
      <c r="E3932" t="s">
        <v>5440</v>
      </c>
      <c r="F3932" t="s">
        <v>12595</v>
      </c>
      <c r="G3932" t="s">
        <v>13254</v>
      </c>
    </row>
    <row r="3933" spans="1:7">
      <c r="A3933" t="s">
        <v>10442</v>
      </c>
      <c r="C3933" t="s">
        <v>12543</v>
      </c>
      <c r="D3933" t="s">
        <v>12543</v>
      </c>
      <c r="E3933" t="s">
        <v>5439</v>
      </c>
      <c r="F3933" t="s">
        <v>12543</v>
      </c>
    </row>
    <row r="3934" spans="1:7">
      <c r="A3934" t="s">
        <v>10443</v>
      </c>
      <c r="B3934" t="s">
        <v>12423</v>
      </c>
      <c r="C3934" t="s">
        <v>12545</v>
      </c>
      <c r="D3934" t="s">
        <v>12550</v>
      </c>
      <c r="E3934" t="s">
        <v>5441</v>
      </c>
      <c r="F3934" t="s">
        <v>12596</v>
      </c>
      <c r="G3934" t="s">
        <v>1940</v>
      </c>
    </row>
    <row r="3935" spans="1:7">
      <c r="A3935" t="s">
        <v>10444</v>
      </c>
      <c r="B3935" t="s">
        <v>12435</v>
      </c>
      <c r="C3935" t="s">
        <v>12542</v>
      </c>
      <c r="D3935" t="s">
        <v>12550</v>
      </c>
      <c r="E3935" t="s">
        <v>5441</v>
      </c>
      <c r="F3935" t="s">
        <v>12596</v>
      </c>
      <c r="G3935" t="s">
        <v>1940</v>
      </c>
    </row>
    <row r="3936" spans="1:7">
      <c r="A3936" t="s">
        <v>10445</v>
      </c>
      <c r="B3936" t="s">
        <v>12427</v>
      </c>
      <c r="C3936" t="s">
        <v>12545</v>
      </c>
      <c r="D3936" t="s">
        <v>12550</v>
      </c>
      <c r="E3936" t="s">
        <v>5441</v>
      </c>
      <c r="F3936" t="s">
        <v>12596</v>
      </c>
      <c r="G3936" t="s">
        <v>1940</v>
      </c>
    </row>
    <row r="3937" spans="1:7">
      <c r="A3937" t="s">
        <v>10446</v>
      </c>
      <c r="B3937" t="s">
        <v>12423</v>
      </c>
      <c r="C3937" t="s">
        <v>12545</v>
      </c>
      <c r="D3937" t="s">
        <v>12567</v>
      </c>
      <c r="E3937" t="s">
        <v>5440</v>
      </c>
      <c r="F3937" t="s">
        <v>12596</v>
      </c>
      <c r="G3937" t="s">
        <v>1940</v>
      </c>
    </row>
    <row r="3938" spans="1:7">
      <c r="A3938" t="s">
        <v>10447</v>
      </c>
      <c r="B3938" t="s">
        <v>12423</v>
      </c>
      <c r="C3938" t="s">
        <v>12545</v>
      </c>
      <c r="D3938" t="s">
        <v>12553</v>
      </c>
      <c r="E3938" t="s">
        <v>5441</v>
      </c>
      <c r="F3938" t="s">
        <v>12596</v>
      </c>
      <c r="G3938" t="s">
        <v>1667</v>
      </c>
    </row>
    <row r="3939" spans="1:7">
      <c r="A3939" t="s">
        <v>10448</v>
      </c>
      <c r="B3939" t="s">
        <v>12423</v>
      </c>
      <c r="C3939" t="s">
        <v>12545</v>
      </c>
      <c r="D3939" t="s">
        <v>12552</v>
      </c>
      <c r="E3939" t="s">
        <v>5441</v>
      </c>
      <c r="F3939" t="s">
        <v>12596</v>
      </c>
      <c r="G3939" t="s">
        <v>1940</v>
      </c>
    </row>
    <row r="3940" spans="1:7">
      <c r="A3940" t="s">
        <v>10449</v>
      </c>
      <c r="B3940" t="s">
        <v>12423</v>
      </c>
      <c r="C3940" t="s">
        <v>12548</v>
      </c>
      <c r="D3940" t="s">
        <v>12559</v>
      </c>
      <c r="E3940" t="s">
        <v>5437</v>
      </c>
      <c r="F3940" t="s">
        <v>12595</v>
      </c>
      <c r="G3940" t="s">
        <v>12662</v>
      </c>
    </row>
    <row r="3941" spans="1:7">
      <c r="A3941" t="s">
        <v>10450</v>
      </c>
      <c r="B3941" t="s">
        <v>12423</v>
      </c>
      <c r="C3941" t="s">
        <v>12548</v>
      </c>
      <c r="D3941" t="s">
        <v>12569</v>
      </c>
      <c r="E3941" t="s">
        <v>5441</v>
      </c>
      <c r="F3941" t="s">
        <v>12596</v>
      </c>
      <c r="G3941" t="s">
        <v>12619</v>
      </c>
    </row>
    <row r="3942" spans="1:7">
      <c r="A3942" t="s">
        <v>10451</v>
      </c>
      <c r="B3942" t="s">
        <v>12423</v>
      </c>
      <c r="C3942" t="s">
        <v>12544</v>
      </c>
      <c r="D3942" t="s">
        <v>12564</v>
      </c>
      <c r="E3942" t="s">
        <v>5440</v>
      </c>
      <c r="F3942" t="s">
        <v>12595</v>
      </c>
      <c r="G3942" t="s">
        <v>1940</v>
      </c>
    </row>
    <row r="3943" spans="1:7">
      <c r="A3943" t="s">
        <v>10452</v>
      </c>
      <c r="B3943" t="s">
        <v>12423</v>
      </c>
      <c r="C3943" t="s">
        <v>12546</v>
      </c>
      <c r="D3943" t="s">
        <v>12561</v>
      </c>
      <c r="E3943" t="s">
        <v>5441</v>
      </c>
      <c r="F3943" t="s">
        <v>12594</v>
      </c>
      <c r="G3943" t="s">
        <v>1900</v>
      </c>
    </row>
    <row r="3944" spans="1:7">
      <c r="A3944" t="s">
        <v>10453</v>
      </c>
      <c r="B3944" t="s">
        <v>12423</v>
      </c>
      <c r="C3944" t="s">
        <v>12548</v>
      </c>
      <c r="D3944" t="s">
        <v>12569</v>
      </c>
      <c r="E3944" t="s">
        <v>5441</v>
      </c>
      <c r="F3944" t="s">
        <v>12596</v>
      </c>
      <c r="G3944" t="s">
        <v>12600</v>
      </c>
    </row>
    <row r="3945" spans="1:7">
      <c r="A3945" t="s">
        <v>10454</v>
      </c>
      <c r="C3945" t="s">
        <v>12543</v>
      </c>
      <c r="D3945" t="s">
        <v>12543</v>
      </c>
      <c r="E3945" t="s">
        <v>5439</v>
      </c>
      <c r="F3945" t="s">
        <v>12543</v>
      </c>
    </row>
    <row r="3946" spans="1:7">
      <c r="A3946" t="s">
        <v>10455</v>
      </c>
      <c r="C3946" t="s">
        <v>12544</v>
      </c>
      <c r="D3946" t="s">
        <v>12551</v>
      </c>
      <c r="E3946" t="s">
        <v>5440</v>
      </c>
      <c r="F3946" t="s">
        <v>12595</v>
      </c>
      <c r="G3946" t="s">
        <v>12600</v>
      </c>
    </row>
    <row r="3947" spans="1:7">
      <c r="A3947" t="s">
        <v>10456</v>
      </c>
      <c r="C3947" t="s">
        <v>12544</v>
      </c>
      <c r="D3947" t="s">
        <v>12551</v>
      </c>
      <c r="E3947" t="s">
        <v>5440</v>
      </c>
      <c r="F3947" t="s">
        <v>12595</v>
      </c>
      <c r="G3947" t="s">
        <v>12600</v>
      </c>
    </row>
    <row r="3948" spans="1:7">
      <c r="A3948" t="s">
        <v>10457</v>
      </c>
      <c r="C3948" t="s">
        <v>12544</v>
      </c>
      <c r="D3948" t="s">
        <v>12551</v>
      </c>
      <c r="E3948" t="s">
        <v>5440</v>
      </c>
      <c r="F3948" t="s">
        <v>12595</v>
      </c>
      <c r="G3948" t="s">
        <v>12600</v>
      </c>
    </row>
    <row r="3949" spans="1:7">
      <c r="A3949" t="s">
        <v>10458</v>
      </c>
      <c r="C3949" t="s">
        <v>12544</v>
      </c>
      <c r="D3949" t="s">
        <v>12551</v>
      </c>
      <c r="E3949" t="s">
        <v>5440</v>
      </c>
      <c r="F3949" t="s">
        <v>12595</v>
      </c>
      <c r="G3949" t="s">
        <v>12600</v>
      </c>
    </row>
    <row r="3950" spans="1:7">
      <c r="A3950" t="s">
        <v>10459</v>
      </c>
      <c r="C3950" t="s">
        <v>12544</v>
      </c>
      <c r="D3950" t="s">
        <v>12551</v>
      </c>
      <c r="E3950" t="s">
        <v>5440</v>
      </c>
      <c r="F3950" t="s">
        <v>12595</v>
      </c>
      <c r="G3950" t="s">
        <v>12600</v>
      </c>
    </row>
    <row r="3951" spans="1:7">
      <c r="A3951" t="s">
        <v>10460</v>
      </c>
      <c r="C3951" t="s">
        <v>12544</v>
      </c>
      <c r="D3951" t="s">
        <v>12551</v>
      </c>
      <c r="E3951" t="s">
        <v>5440</v>
      </c>
      <c r="F3951" t="s">
        <v>12595</v>
      </c>
      <c r="G3951" t="s">
        <v>12600</v>
      </c>
    </row>
    <row r="3952" spans="1:7">
      <c r="A3952" t="s">
        <v>10461</v>
      </c>
      <c r="C3952" t="s">
        <v>12544</v>
      </c>
      <c r="D3952" t="s">
        <v>12551</v>
      </c>
      <c r="E3952" t="s">
        <v>5440</v>
      </c>
      <c r="F3952" t="s">
        <v>12595</v>
      </c>
      <c r="G3952" t="s">
        <v>12600</v>
      </c>
    </row>
    <row r="3953" spans="1:7">
      <c r="A3953" t="s">
        <v>10462</v>
      </c>
      <c r="C3953" t="s">
        <v>12543</v>
      </c>
      <c r="D3953" t="s">
        <v>12543</v>
      </c>
      <c r="E3953" t="s">
        <v>5439</v>
      </c>
      <c r="F3953" t="s">
        <v>12543</v>
      </c>
    </row>
    <row r="3954" spans="1:7">
      <c r="A3954" t="s">
        <v>10463</v>
      </c>
      <c r="C3954" t="s">
        <v>12544</v>
      </c>
      <c r="D3954" t="s">
        <v>12551</v>
      </c>
      <c r="E3954" t="s">
        <v>5437</v>
      </c>
      <c r="F3954" t="s">
        <v>12595</v>
      </c>
      <c r="G3954" t="s">
        <v>12600</v>
      </c>
    </row>
    <row r="3955" spans="1:7">
      <c r="A3955" t="s">
        <v>10464</v>
      </c>
      <c r="C3955" t="s">
        <v>12544</v>
      </c>
      <c r="D3955" t="s">
        <v>12551</v>
      </c>
      <c r="E3955" t="s">
        <v>5437</v>
      </c>
      <c r="F3955" t="s">
        <v>12595</v>
      </c>
      <c r="G3955" t="s">
        <v>12600</v>
      </c>
    </row>
    <row r="3956" spans="1:7">
      <c r="A3956" t="s">
        <v>10465</v>
      </c>
      <c r="C3956" t="s">
        <v>12544</v>
      </c>
      <c r="D3956" t="s">
        <v>12551</v>
      </c>
      <c r="E3956" t="s">
        <v>5437</v>
      </c>
      <c r="F3956" t="s">
        <v>12595</v>
      </c>
      <c r="G3956" t="s">
        <v>12600</v>
      </c>
    </row>
    <row r="3957" spans="1:7">
      <c r="A3957" t="s">
        <v>10466</v>
      </c>
      <c r="C3957" t="s">
        <v>12544</v>
      </c>
      <c r="D3957" t="s">
        <v>12551</v>
      </c>
      <c r="E3957" t="s">
        <v>5437</v>
      </c>
      <c r="F3957" t="s">
        <v>12595</v>
      </c>
      <c r="G3957" t="s">
        <v>12600</v>
      </c>
    </row>
    <row r="3958" spans="1:7">
      <c r="A3958" t="s">
        <v>10467</v>
      </c>
      <c r="C3958" t="s">
        <v>12544</v>
      </c>
      <c r="D3958" t="s">
        <v>12551</v>
      </c>
      <c r="E3958" t="s">
        <v>5437</v>
      </c>
      <c r="F3958" t="s">
        <v>12595</v>
      </c>
      <c r="G3958" t="s">
        <v>12600</v>
      </c>
    </row>
    <row r="3959" spans="1:7">
      <c r="A3959" t="s">
        <v>10468</v>
      </c>
      <c r="C3959" t="s">
        <v>12544</v>
      </c>
      <c r="D3959" t="s">
        <v>12551</v>
      </c>
      <c r="E3959" t="s">
        <v>5437</v>
      </c>
      <c r="F3959" t="s">
        <v>12595</v>
      </c>
      <c r="G3959" t="s">
        <v>12600</v>
      </c>
    </row>
    <row r="3960" spans="1:7">
      <c r="A3960" t="s">
        <v>10469</v>
      </c>
      <c r="C3960" t="s">
        <v>12544</v>
      </c>
      <c r="D3960" t="s">
        <v>12551</v>
      </c>
      <c r="E3960" t="s">
        <v>5437</v>
      </c>
      <c r="F3960" t="s">
        <v>12595</v>
      </c>
      <c r="G3960" t="s">
        <v>12600</v>
      </c>
    </row>
    <row r="3961" spans="1:7">
      <c r="A3961" t="s">
        <v>10470</v>
      </c>
      <c r="C3961" t="s">
        <v>12544</v>
      </c>
      <c r="D3961" t="s">
        <v>12551</v>
      </c>
      <c r="E3961" t="s">
        <v>5437</v>
      </c>
      <c r="F3961" t="s">
        <v>12595</v>
      </c>
      <c r="G3961" t="s">
        <v>12600</v>
      </c>
    </row>
    <row r="3962" spans="1:7">
      <c r="A3962" t="s">
        <v>10471</v>
      </c>
      <c r="C3962" t="s">
        <v>12544</v>
      </c>
      <c r="D3962" t="s">
        <v>12551</v>
      </c>
      <c r="E3962" t="s">
        <v>5437</v>
      </c>
      <c r="F3962" t="s">
        <v>12595</v>
      </c>
      <c r="G3962" t="s">
        <v>12600</v>
      </c>
    </row>
    <row r="3963" spans="1:7">
      <c r="A3963" t="s">
        <v>10472</v>
      </c>
      <c r="C3963" t="s">
        <v>12544</v>
      </c>
      <c r="D3963" t="s">
        <v>12551</v>
      </c>
      <c r="E3963" t="s">
        <v>5437</v>
      </c>
      <c r="F3963" t="s">
        <v>12595</v>
      </c>
      <c r="G3963" t="s">
        <v>12600</v>
      </c>
    </row>
    <row r="3964" spans="1:7">
      <c r="A3964" t="s">
        <v>10473</v>
      </c>
      <c r="C3964" t="s">
        <v>12544</v>
      </c>
      <c r="D3964" t="s">
        <v>12551</v>
      </c>
      <c r="E3964" t="s">
        <v>5437</v>
      </c>
      <c r="F3964" t="s">
        <v>12595</v>
      </c>
      <c r="G3964" t="s">
        <v>12600</v>
      </c>
    </row>
    <row r="3965" spans="1:7">
      <c r="A3965" t="s">
        <v>10474</v>
      </c>
      <c r="C3965" t="s">
        <v>12544</v>
      </c>
      <c r="D3965" t="s">
        <v>12551</v>
      </c>
      <c r="E3965" t="s">
        <v>5437</v>
      </c>
      <c r="F3965" t="s">
        <v>12595</v>
      </c>
      <c r="G3965" t="s">
        <v>12600</v>
      </c>
    </row>
    <row r="3966" spans="1:7">
      <c r="A3966" t="s">
        <v>10475</v>
      </c>
      <c r="C3966" t="s">
        <v>12544</v>
      </c>
      <c r="D3966" t="s">
        <v>12551</v>
      </c>
      <c r="E3966" t="s">
        <v>5437</v>
      </c>
      <c r="F3966" t="s">
        <v>12595</v>
      </c>
      <c r="G3966" t="s">
        <v>12600</v>
      </c>
    </row>
    <row r="3967" spans="1:7">
      <c r="A3967" t="s">
        <v>10476</v>
      </c>
      <c r="C3967" t="s">
        <v>12544</v>
      </c>
      <c r="D3967" t="s">
        <v>12551</v>
      </c>
      <c r="E3967" t="s">
        <v>5437</v>
      </c>
      <c r="F3967" t="s">
        <v>12595</v>
      </c>
      <c r="G3967" t="s">
        <v>12600</v>
      </c>
    </row>
    <row r="3968" spans="1:7">
      <c r="A3968" t="s">
        <v>10477</v>
      </c>
      <c r="C3968" t="s">
        <v>12544</v>
      </c>
      <c r="D3968" t="s">
        <v>12551</v>
      </c>
      <c r="E3968" t="s">
        <v>5437</v>
      </c>
      <c r="F3968" t="s">
        <v>12595</v>
      </c>
      <c r="G3968" t="s">
        <v>12600</v>
      </c>
    </row>
    <row r="3969" spans="1:7">
      <c r="A3969" t="s">
        <v>10478</v>
      </c>
      <c r="C3969" t="s">
        <v>12544</v>
      </c>
      <c r="D3969" t="s">
        <v>12551</v>
      </c>
      <c r="E3969" t="s">
        <v>5437</v>
      </c>
      <c r="F3969" t="s">
        <v>12595</v>
      </c>
      <c r="G3969" t="s">
        <v>12600</v>
      </c>
    </row>
    <row r="3970" spans="1:7">
      <c r="A3970" t="s">
        <v>10479</v>
      </c>
      <c r="C3970" t="s">
        <v>12544</v>
      </c>
      <c r="D3970" t="s">
        <v>12551</v>
      </c>
      <c r="E3970" t="s">
        <v>5437</v>
      </c>
      <c r="F3970" t="s">
        <v>12595</v>
      </c>
      <c r="G3970" t="s">
        <v>12600</v>
      </c>
    </row>
    <row r="3971" spans="1:7">
      <c r="A3971" t="s">
        <v>10480</v>
      </c>
      <c r="C3971" t="s">
        <v>12544</v>
      </c>
      <c r="D3971" t="s">
        <v>12551</v>
      </c>
      <c r="E3971" t="s">
        <v>5437</v>
      </c>
      <c r="F3971" t="s">
        <v>12595</v>
      </c>
      <c r="G3971" t="s">
        <v>12600</v>
      </c>
    </row>
    <row r="3972" spans="1:7">
      <c r="A3972" t="s">
        <v>10481</v>
      </c>
      <c r="C3972" t="s">
        <v>12544</v>
      </c>
      <c r="D3972" t="s">
        <v>12551</v>
      </c>
      <c r="E3972" t="s">
        <v>5437</v>
      </c>
      <c r="F3972" t="s">
        <v>12595</v>
      </c>
      <c r="G3972" t="s">
        <v>12600</v>
      </c>
    </row>
    <row r="3973" spans="1:7">
      <c r="A3973" t="s">
        <v>10482</v>
      </c>
      <c r="C3973" t="s">
        <v>12544</v>
      </c>
      <c r="D3973" t="s">
        <v>12551</v>
      </c>
      <c r="E3973" t="s">
        <v>5437</v>
      </c>
      <c r="F3973" t="s">
        <v>12595</v>
      </c>
      <c r="G3973" t="s">
        <v>12600</v>
      </c>
    </row>
    <row r="3974" spans="1:7">
      <c r="A3974" t="s">
        <v>10483</v>
      </c>
      <c r="C3974" t="s">
        <v>12544</v>
      </c>
      <c r="D3974" t="s">
        <v>12551</v>
      </c>
      <c r="E3974" t="s">
        <v>5437</v>
      </c>
      <c r="F3974" t="s">
        <v>12595</v>
      </c>
      <c r="G3974" t="s">
        <v>12600</v>
      </c>
    </row>
    <row r="3975" spans="1:7">
      <c r="A3975" t="s">
        <v>10484</v>
      </c>
      <c r="C3975" t="s">
        <v>12544</v>
      </c>
      <c r="D3975" t="s">
        <v>12551</v>
      </c>
      <c r="E3975" t="s">
        <v>5437</v>
      </c>
      <c r="F3975" t="s">
        <v>12595</v>
      </c>
      <c r="G3975" t="s">
        <v>12600</v>
      </c>
    </row>
    <row r="3976" spans="1:7">
      <c r="A3976" t="s">
        <v>10485</v>
      </c>
      <c r="C3976" t="s">
        <v>12544</v>
      </c>
      <c r="D3976" t="s">
        <v>12551</v>
      </c>
      <c r="E3976" t="s">
        <v>5437</v>
      </c>
      <c r="F3976" t="s">
        <v>12595</v>
      </c>
      <c r="G3976" t="s">
        <v>12600</v>
      </c>
    </row>
    <row r="3977" spans="1:7">
      <c r="A3977" t="s">
        <v>10486</v>
      </c>
      <c r="C3977" t="s">
        <v>12544</v>
      </c>
      <c r="D3977" t="s">
        <v>12551</v>
      </c>
      <c r="E3977" t="s">
        <v>5437</v>
      </c>
      <c r="F3977" t="s">
        <v>12595</v>
      </c>
      <c r="G3977" t="s">
        <v>12600</v>
      </c>
    </row>
    <row r="3978" spans="1:7">
      <c r="A3978" t="s">
        <v>10487</v>
      </c>
      <c r="C3978" t="s">
        <v>12544</v>
      </c>
      <c r="D3978" t="s">
        <v>12551</v>
      </c>
      <c r="E3978" t="s">
        <v>5437</v>
      </c>
      <c r="F3978" t="s">
        <v>12595</v>
      </c>
      <c r="G3978" t="s">
        <v>12600</v>
      </c>
    </row>
    <row r="3979" spans="1:7">
      <c r="A3979" t="s">
        <v>10488</v>
      </c>
      <c r="C3979" t="s">
        <v>12544</v>
      </c>
      <c r="D3979" t="s">
        <v>12551</v>
      </c>
      <c r="E3979" t="s">
        <v>5437</v>
      </c>
      <c r="F3979" t="s">
        <v>12595</v>
      </c>
      <c r="G3979" t="s">
        <v>12600</v>
      </c>
    </row>
    <row r="3980" spans="1:7">
      <c r="A3980" t="s">
        <v>10489</v>
      </c>
      <c r="C3980" t="s">
        <v>12544</v>
      </c>
      <c r="D3980" t="s">
        <v>12551</v>
      </c>
      <c r="E3980" t="s">
        <v>5437</v>
      </c>
      <c r="F3980" t="s">
        <v>12595</v>
      </c>
      <c r="G3980" t="s">
        <v>12600</v>
      </c>
    </row>
    <row r="3981" spans="1:7">
      <c r="A3981" t="s">
        <v>10490</v>
      </c>
      <c r="C3981" t="s">
        <v>12544</v>
      </c>
      <c r="D3981" t="s">
        <v>12551</v>
      </c>
      <c r="E3981" t="s">
        <v>5437</v>
      </c>
      <c r="F3981" t="s">
        <v>12595</v>
      </c>
      <c r="G3981" t="s">
        <v>12600</v>
      </c>
    </row>
    <row r="3982" spans="1:7">
      <c r="A3982" t="s">
        <v>10491</v>
      </c>
      <c r="C3982" t="s">
        <v>12544</v>
      </c>
      <c r="D3982" t="s">
        <v>12551</v>
      </c>
      <c r="E3982" t="s">
        <v>5437</v>
      </c>
      <c r="F3982" t="s">
        <v>12595</v>
      </c>
      <c r="G3982" t="s">
        <v>12600</v>
      </c>
    </row>
    <row r="3983" spans="1:7">
      <c r="A3983" t="s">
        <v>10492</v>
      </c>
      <c r="C3983" t="s">
        <v>12544</v>
      </c>
      <c r="D3983" t="s">
        <v>12551</v>
      </c>
      <c r="E3983" t="s">
        <v>5437</v>
      </c>
      <c r="F3983" t="s">
        <v>12595</v>
      </c>
      <c r="G3983" t="s">
        <v>12600</v>
      </c>
    </row>
    <row r="3984" spans="1:7">
      <c r="A3984" t="s">
        <v>10493</v>
      </c>
      <c r="C3984" t="s">
        <v>12544</v>
      </c>
      <c r="D3984" t="s">
        <v>12551</v>
      </c>
      <c r="E3984" t="s">
        <v>5437</v>
      </c>
      <c r="F3984" t="s">
        <v>12595</v>
      </c>
      <c r="G3984" t="s">
        <v>12600</v>
      </c>
    </row>
    <row r="3985" spans="1:7">
      <c r="A3985" t="s">
        <v>10494</v>
      </c>
      <c r="C3985" t="s">
        <v>12544</v>
      </c>
      <c r="D3985" t="s">
        <v>12551</v>
      </c>
      <c r="E3985" t="s">
        <v>5437</v>
      </c>
      <c r="F3985" t="s">
        <v>12595</v>
      </c>
      <c r="G3985" t="s">
        <v>12600</v>
      </c>
    </row>
    <row r="3986" spans="1:7">
      <c r="A3986" t="s">
        <v>10495</v>
      </c>
      <c r="C3986" t="s">
        <v>12544</v>
      </c>
      <c r="D3986" t="s">
        <v>12551</v>
      </c>
      <c r="E3986" t="s">
        <v>5437</v>
      </c>
      <c r="F3986" t="s">
        <v>12595</v>
      </c>
      <c r="G3986" t="s">
        <v>12600</v>
      </c>
    </row>
    <row r="3987" spans="1:7">
      <c r="A3987" t="s">
        <v>10496</v>
      </c>
      <c r="C3987" t="s">
        <v>12544</v>
      </c>
      <c r="D3987" t="s">
        <v>12551</v>
      </c>
      <c r="E3987" t="s">
        <v>5437</v>
      </c>
      <c r="F3987" t="s">
        <v>12595</v>
      </c>
      <c r="G3987" t="s">
        <v>12600</v>
      </c>
    </row>
    <row r="3988" spans="1:7">
      <c r="A3988" t="s">
        <v>10497</v>
      </c>
      <c r="C3988" t="s">
        <v>12544</v>
      </c>
      <c r="D3988" t="s">
        <v>12551</v>
      </c>
      <c r="E3988" t="s">
        <v>5437</v>
      </c>
      <c r="F3988" t="s">
        <v>12595</v>
      </c>
      <c r="G3988" t="s">
        <v>12600</v>
      </c>
    </row>
    <row r="3989" spans="1:7">
      <c r="A3989" t="s">
        <v>10498</v>
      </c>
      <c r="C3989" t="s">
        <v>12544</v>
      </c>
      <c r="D3989" t="s">
        <v>12551</v>
      </c>
      <c r="E3989" t="s">
        <v>5437</v>
      </c>
      <c r="F3989" t="s">
        <v>12595</v>
      </c>
      <c r="G3989" t="s">
        <v>12600</v>
      </c>
    </row>
    <row r="3990" spans="1:7">
      <c r="A3990" t="s">
        <v>10499</v>
      </c>
      <c r="C3990" t="s">
        <v>12544</v>
      </c>
      <c r="D3990" t="s">
        <v>12551</v>
      </c>
      <c r="E3990" t="s">
        <v>5437</v>
      </c>
      <c r="F3990" t="s">
        <v>12595</v>
      </c>
      <c r="G3990" t="s">
        <v>12600</v>
      </c>
    </row>
    <row r="3991" spans="1:7">
      <c r="A3991" t="s">
        <v>10500</v>
      </c>
      <c r="C3991" t="s">
        <v>12544</v>
      </c>
      <c r="D3991" t="s">
        <v>12551</v>
      </c>
      <c r="E3991" t="s">
        <v>5437</v>
      </c>
      <c r="F3991" t="s">
        <v>12595</v>
      </c>
      <c r="G3991" t="s">
        <v>12600</v>
      </c>
    </row>
    <row r="3992" spans="1:7">
      <c r="A3992" t="s">
        <v>10501</v>
      </c>
      <c r="C3992" t="s">
        <v>12544</v>
      </c>
      <c r="D3992" t="s">
        <v>12551</v>
      </c>
      <c r="E3992" t="s">
        <v>5440</v>
      </c>
      <c r="F3992" t="s">
        <v>12595</v>
      </c>
      <c r="G3992" t="s">
        <v>12600</v>
      </c>
    </row>
    <row r="3993" spans="1:7">
      <c r="A3993" t="s">
        <v>10502</v>
      </c>
      <c r="C3993" t="s">
        <v>12543</v>
      </c>
      <c r="D3993" t="s">
        <v>12543</v>
      </c>
      <c r="E3993" t="s">
        <v>5439</v>
      </c>
      <c r="F3993" t="s">
        <v>12543</v>
      </c>
    </row>
    <row r="3994" spans="1:7">
      <c r="A3994" t="s">
        <v>10503</v>
      </c>
      <c r="C3994" t="s">
        <v>12544</v>
      </c>
      <c r="D3994" t="s">
        <v>12551</v>
      </c>
      <c r="E3994" t="s">
        <v>5440</v>
      </c>
      <c r="F3994" t="s">
        <v>12595</v>
      </c>
      <c r="G3994" t="s">
        <v>12600</v>
      </c>
    </row>
    <row r="3995" spans="1:7">
      <c r="A3995" t="s">
        <v>10504</v>
      </c>
      <c r="C3995" t="s">
        <v>12544</v>
      </c>
      <c r="D3995" t="s">
        <v>12551</v>
      </c>
      <c r="E3995" t="s">
        <v>5440</v>
      </c>
      <c r="F3995" t="s">
        <v>12595</v>
      </c>
      <c r="G3995" t="s">
        <v>12600</v>
      </c>
    </row>
    <row r="3996" spans="1:7">
      <c r="A3996" t="s">
        <v>10505</v>
      </c>
      <c r="C3996" t="s">
        <v>12544</v>
      </c>
      <c r="D3996" t="s">
        <v>12551</v>
      </c>
      <c r="E3996" t="s">
        <v>5440</v>
      </c>
      <c r="F3996" t="s">
        <v>12595</v>
      </c>
      <c r="G3996" t="s">
        <v>12600</v>
      </c>
    </row>
    <row r="3997" spans="1:7">
      <c r="A3997" t="s">
        <v>10506</v>
      </c>
      <c r="C3997" t="s">
        <v>12544</v>
      </c>
      <c r="D3997" t="s">
        <v>12551</v>
      </c>
      <c r="E3997" t="s">
        <v>5440</v>
      </c>
      <c r="F3997" t="s">
        <v>12595</v>
      </c>
      <c r="G3997" t="s">
        <v>12600</v>
      </c>
    </row>
    <row r="3998" spans="1:7">
      <c r="A3998" t="s">
        <v>10507</v>
      </c>
      <c r="C3998" t="s">
        <v>12544</v>
      </c>
      <c r="D3998" t="s">
        <v>12551</v>
      </c>
      <c r="E3998" t="s">
        <v>5440</v>
      </c>
      <c r="F3998" t="s">
        <v>12595</v>
      </c>
      <c r="G3998" t="s">
        <v>12600</v>
      </c>
    </row>
    <row r="3999" spans="1:7">
      <c r="A3999" t="s">
        <v>10508</v>
      </c>
      <c r="C3999" t="s">
        <v>12544</v>
      </c>
      <c r="D3999" t="s">
        <v>12551</v>
      </c>
      <c r="E3999" t="s">
        <v>5440</v>
      </c>
      <c r="F3999" t="s">
        <v>12595</v>
      </c>
      <c r="G3999" t="s">
        <v>12600</v>
      </c>
    </row>
    <row r="4000" spans="1:7">
      <c r="A4000" t="s">
        <v>10509</v>
      </c>
      <c r="C4000" t="s">
        <v>12544</v>
      </c>
      <c r="D4000" t="s">
        <v>12551</v>
      </c>
      <c r="E4000" t="s">
        <v>5440</v>
      </c>
      <c r="F4000" t="s">
        <v>12595</v>
      </c>
      <c r="G4000" t="s">
        <v>12600</v>
      </c>
    </row>
    <row r="4001" spans="1:7">
      <c r="A4001" t="s">
        <v>10510</v>
      </c>
      <c r="C4001" t="s">
        <v>12544</v>
      </c>
      <c r="D4001" t="s">
        <v>12551</v>
      </c>
      <c r="E4001" t="s">
        <v>5440</v>
      </c>
      <c r="F4001" t="s">
        <v>12595</v>
      </c>
      <c r="G4001" t="s">
        <v>12600</v>
      </c>
    </row>
    <row r="4002" spans="1:7">
      <c r="A4002" t="s">
        <v>10511</v>
      </c>
      <c r="C4002" t="s">
        <v>12544</v>
      </c>
      <c r="D4002" t="s">
        <v>12551</v>
      </c>
      <c r="E4002" t="s">
        <v>5440</v>
      </c>
      <c r="F4002" t="s">
        <v>12595</v>
      </c>
      <c r="G4002" t="s">
        <v>12600</v>
      </c>
    </row>
    <row r="4003" spans="1:7">
      <c r="A4003" t="s">
        <v>10512</v>
      </c>
      <c r="C4003" t="s">
        <v>12544</v>
      </c>
      <c r="D4003" t="s">
        <v>12551</v>
      </c>
      <c r="E4003" t="s">
        <v>5440</v>
      </c>
      <c r="F4003" t="s">
        <v>12595</v>
      </c>
      <c r="G4003" t="s">
        <v>12600</v>
      </c>
    </row>
    <row r="4004" spans="1:7">
      <c r="A4004" t="s">
        <v>10513</v>
      </c>
      <c r="C4004" t="s">
        <v>12544</v>
      </c>
      <c r="D4004" t="s">
        <v>12551</v>
      </c>
      <c r="E4004" t="s">
        <v>5440</v>
      </c>
      <c r="F4004" t="s">
        <v>12595</v>
      </c>
      <c r="G4004" t="s">
        <v>12600</v>
      </c>
    </row>
    <row r="4005" spans="1:7">
      <c r="A4005" t="s">
        <v>10514</v>
      </c>
      <c r="C4005" t="s">
        <v>12544</v>
      </c>
      <c r="D4005" t="s">
        <v>12551</v>
      </c>
      <c r="E4005" t="s">
        <v>5440</v>
      </c>
      <c r="F4005" t="s">
        <v>12595</v>
      </c>
      <c r="G4005" t="s">
        <v>12600</v>
      </c>
    </row>
    <row r="4006" spans="1:7">
      <c r="A4006" t="s">
        <v>10515</v>
      </c>
      <c r="C4006" t="s">
        <v>12544</v>
      </c>
      <c r="D4006" t="s">
        <v>12551</v>
      </c>
      <c r="E4006" t="s">
        <v>5440</v>
      </c>
      <c r="F4006" t="s">
        <v>12595</v>
      </c>
      <c r="G4006" t="s">
        <v>12600</v>
      </c>
    </row>
    <row r="4007" spans="1:7">
      <c r="A4007" t="s">
        <v>10516</v>
      </c>
      <c r="C4007" t="s">
        <v>12544</v>
      </c>
      <c r="D4007" t="s">
        <v>12551</v>
      </c>
      <c r="E4007" t="s">
        <v>5440</v>
      </c>
      <c r="F4007" t="s">
        <v>12595</v>
      </c>
      <c r="G4007" t="s">
        <v>12600</v>
      </c>
    </row>
    <row r="4008" spans="1:7">
      <c r="A4008" t="s">
        <v>10517</v>
      </c>
      <c r="C4008" t="s">
        <v>12544</v>
      </c>
      <c r="D4008" t="s">
        <v>12551</v>
      </c>
      <c r="E4008" t="s">
        <v>5440</v>
      </c>
      <c r="F4008" t="s">
        <v>12595</v>
      </c>
      <c r="G4008" t="s">
        <v>12600</v>
      </c>
    </row>
    <row r="4009" spans="1:7">
      <c r="A4009" t="s">
        <v>10518</v>
      </c>
      <c r="C4009" t="s">
        <v>12544</v>
      </c>
      <c r="D4009" t="s">
        <v>12551</v>
      </c>
      <c r="E4009" t="s">
        <v>5440</v>
      </c>
      <c r="F4009" t="s">
        <v>12595</v>
      </c>
      <c r="G4009" t="s">
        <v>12600</v>
      </c>
    </row>
    <row r="4010" spans="1:7">
      <c r="A4010" t="s">
        <v>10519</v>
      </c>
      <c r="C4010" t="s">
        <v>12544</v>
      </c>
      <c r="D4010" t="s">
        <v>12551</v>
      </c>
      <c r="E4010" t="s">
        <v>5440</v>
      </c>
      <c r="F4010" t="s">
        <v>12595</v>
      </c>
      <c r="G4010" t="s">
        <v>12600</v>
      </c>
    </row>
    <row r="4011" spans="1:7">
      <c r="A4011" t="s">
        <v>10520</v>
      </c>
      <c r="C4011" t="s">
        <v>12544</v>
      </c>
      <c r="D4011" t="s">
        <v>12551</v>
      </c>
      <c r="E4011" t="s">
        <v>5440</v>
      </c>
      <c r="F4011" t="s">
        <v>12595</v>
      </c>
      <c r="G4011" t="s">
        <v>12600</v>
      </c>
    </row>
    <row r="4012" spans="1:7">
      <c r="A4012" t="s">
        <v>10521</v>
      </c>
      <c r="C4012" t="s">
        <v>12544</v>
      </c>
      <c r="D4012" t="s">
        <v>12551</v>
      </c>
      <c r="E4012" t="s">
        <v>5440</v>
      </c>
      <c r="F4012" t="s">
        <v>12595</v>
      </c>
      <c r="G4012" t="s">
        <v>12600</v>
      </c>
    </row>
    <row r="4013" spans="1:7">
      <c r="A4013" t="s">
        <v>10522</v>
      </c>
      <c r="C4013" t="s">
        <v>12544</v>
      </c>
      <c r="D4013" t="s">
        <v>12551</v>
      </c>
      <c r="E4013" t="s">
        <v>5440</v>
      </c>
      <c r="F4013" t="s">
        <v>12595</v>
      </c>
      <c r="G4013" t="s">
        <v>12600</v>
      </c>
    </row>
    <row r="4014" spans="1:7">
      <c r="A4014" t="s">
        <v>10523</v>
      </c>
      <c r="C4014" t="s">
        <v>12544</v>
      </c>
      <c r="D4014" t="s">
        <v>12551</v>
      </c>
      <c r="E4014" t="s">
        <v>5440</v>
      </c>
      <c r="F4014" t="s">
        <v>12595</v>
      </c>
      <c r="G4014" t="s">
        <v>12600</v>
      </c>
    </row>
    <row r="4015" spans="1:7">
      <c r="A4015" t="s">
        <v>10524</v>
      </c>
      <c r="C4015" t="s">
        <v>12544</v>
      </c>
      <c r="D4015" t="s">
        <v>12551</v>
      </c>
      <c r="E4015" t="s">
        <v>5440</v>
      </c>
      <c r="F4015" t="s">
        <v>12595</v>
      </c>
      <c r="G4015" t="s">
        <v>12600</v>
      </c>
    </row>
    <row r="4016" spans="1:7">
      <c r="A4016" t="s">
        <v>10525</v>
      </c>
      <c r="B4016" t="s">
        <v>12449</v>
      </c>
      <c r="C4016" t="s">
        <v>12547</v>
      </c>
      <c r="D4016" t="s">
        <v>12581</v>
      </c>
      <c r="E4016" t="s">
        <v>5441</v>
      </c>
      <c r="F4016" t="s">
        <v>12595</v>
      </c>
      <c r="G4016" t="s">
        <v>13255</v>
      </c>
    </row>
    <row r="4017" spans="1:7">
      <c r="A4017" t="s">
        <v>10526</v>
      </c>
      <c r="B4017" t="s">
        <v>12423</v>
      </c>
      <c r="C4017" t="s">
        <v>12546</v>
      </c>
      <c r="D4017" t="s">
        <v>12554</v>
      </c>
      <c r="E4017" t="s">
        <v>5441</v>
      </c>
      <c r="F4017" t="s">
        <v>12596</v>
      </c>
      <c r="G4017" t="s">
        <v>1940</v>
      </c>
    </row>
    <row r="4018" spans="1:7">
      <c r="A4018" t="s">
        <v>10527</v>
      </c>
      <c r="C4018" t="s">
        <v>12543</v>
      </c>
      <c r="D4018" t="s">
        <v>12543</v>
      </c>
      <c r="E4018" t="s">
        <v>5439</v>
      </c>
      <c r="F4018" t="s">
        <v>12543</v>
      </c>
    </row>
    <row r="4019" spans="1:7">
      <c r="A4019" t="s">
        <v>10528</v>
      </c>
      <c r="C4019" t="s">
        <v>12544</v>
      </c>
      <c r="D4019" t="s">
        <v>12551</v>
      </c>
      <c r="E4019" t="s">
        <v>5440</v>
      </c>
      <c r="F4019" t="s">
        <v>12595</v>
      </c>
      <c r="G4019" t="s">
        <v>12600</v>
      </c>
    </row>
    <row r="4020" spans="1:7">
      <c r="A4020" t="s">
        <v>10529</v>
      </c>
      <c r="B4020" t="s">
        <v>12423</v>
      </c>
      <c r="C4020" t="s">
        <v>12544</v>
      </c>
      <c r="D4020" t="s">
        <v>12551</v>
      </c>
      <c r="E4020" t="s">
        <v>5440</v>
      </c>
      <c r="F4020" t="s">
        <v>12595</v>
      </c>
      <c r="G4020" t="s">
        <v>12600</v>
      </c>
    </row>
    <row r="4021" spans="1:7">
      <c r="A4021" t="s">
        <v>10530</v>
      </c>
      <c r="B4021" t="s">
        <v>12423</v>
      </c>
      <c r="C4021" t="s">
        <v>12544</v>
      </c>
      <c r="D4021" t="s">
        <v>12551</v>
      </c>
      <c r="E4021" t="s">
        <v>5440</v>
      </c>
      <c r="F4021" t="s">
        <v>12595</v>
      </c>
      <c r="G4021" t="s">
        <v>12600</v>
      </c>
    </row>
    <row r="4022" spans="1:7">
      <c r="A4022" t="s">
        <v>10531</v>
      </c>
      <c r="B4022" t="s">
        <v>12423</v>
      </c>
      <c r="C4022" t="s">
        <v>12544</v>
      </c>
      <c r="D4022" t="s">
        <v>12551</v>
      </c>
      <c r="E4022" t="s">
        <v>5440</v>
      </c>
      <c r="F4022" t="s">
        <v>12595</v>
      </c>
      <c r="G4022" t="s">
        <v>12600</v>
      </c>
    </row>
    <row r="4023" spans="1:7">
      <c r="A4023" t="s">
        <v>10532</v>
      </c>
      <c r="C4023" t="s">
        <v>12544</v>
      </c>
      <c r="D4023" t="s">
        <v>12551</v>
      </c>
      <c r="E4023" t="s">
        <v>5440</v>
      </c>
      <c r="F4023" t="s">
        <v>12595</v>
      </c>
      <c r="G4023" t="s">
        <v>12600</v>
      </c>
    </row>
    <row r="4024" spans="1:7">
      <c r="A4024" t="s">
        <v>10533</v>
      </c>
      <c r="C4024" t="s">
        <v>12544</v>
      </c>
      <c r="D4024" t="s">
        <v>12551</v>
      </c>
      <c r="E4024" t="s">
        <v>5440</v>
      </c>
      <c r="F4024" t="s">
        <v>12595</v>
      </c>
      <c r="G4024" t="s">
        <v>12600</v>
      </c>
    </row>
    <row r="4025" spans="1:7">
      <c r="A4025" t="s">
        <v>10534</v>
      </c>
      <c r="C4025" t="s">
        <v>12544</v>
      </c>
      <c r="D4025" t="s">
        <v>12551</v>
      </c>
      <c r="E4025" t="s">
        <v>5440</v>
      </c>
      <c r="F4025" t="s">
        <v>12595</v>
      </c>
      <c r="G4025" t="s">
        <v>12600</v>
      </c>
    </row>
    <row r="4026" spans="1:7">
      <c r="A4026" t="s">
        <v>10535</v>
      </c>
      <c r="B4026" t="s">
        <v>12423</v>
      </c>
      <c r="C4026" t="s">
        <v>12544</v>
      </c>
      <c r="D4026" t="s">
        <v>12551</v>
      </c>
      <c r="E4026" t="s">
        <v>5440</v>
      </c>
      <c r="F4026" t="s">
        <v>12595</v>
      </c>
      <c r="G4026" t="s">
        <v>12600</v>
      </c>
    </row>
    <row r="4027" spans="1:7">
      <c r="A4027" t="s">
        <v>10536</v>
      </c>
      <c r="B4027" t="s">
        <v>12423</v>
      </c>
      <c r="C4027" t="s">
        <v>12544</v>
      </c>
      <c r="D4027" t="s">
        <v>12551</v>
      </c>
      <c r="E4027" t="s">
        <v>5440</v>
      </c>
      <c r="F4027" t="s">
        <v>12595</v>
      </c>
      <c r="G4027" t="s">
        <v>12600</v>
      </c>
    </row>
    <row r="4028" spans="1:7">
      <c r="A4028" t="s">
        <v>10537</v>
      </c>
      <c r="B4028" t="s">
        <v>12423</v>
      </c>
      <c r="C4028" t="s">
        <v>12544</v>
      </c>
      <c r="D4028" t="s">
        <v>12551</v>
      </c>
      <c r="E4028" t="s">
        <v>5440</v>
      </c>
      <c r="F4028" t="s">
        <v>12595</v>
      </c>
      <c r="G4028" t="s">
        <v>12600</v>
      </c>
    </row>
    <row r="4029" spans="1:7">
      <c r="A4029" t="s">
        <v>10538</v>
      </c>
      <c r="B4029" t="s">
        <v>12423</v>
      </c>
      <c r="C4029" t="s">
        <v>12544</v>
      </c>
      <c r="D4029" t="s">
        <v>12551</v>
      </c>
      <c r="E4029" t="s">
        <v>5440</v>
      </c>
      <c r="F4029" t="s">
        <v>12595</v>
      </c>
      <c r="G4029" t="s">
        <v>12600</v>
      </c>
    </row>
    <row r="4030" spans="1:7">
      <c r="A4030" t="s">
        <v>10539</v>
      </c>
      <c r="C4030" t="s">
        <v>12544</v>
      </c>
      <c r="D4030" t="s">
        <v>12551</v>
      </c>
      <c r="E4030" t="s">
        <v>5440</v>
      </c>
      <c r="F4030" t="s">
        <v>12595</v>
      </c>
      <c r="G4030" t="s">
        <v>12600</v>
      </c>
    </row>
    <row r="4031" spans="1:7">
      <c r="A4031" t="s">
        <v>10540</v>
      </c>
      <c r="C4031" t="s">
        <v>12544</v>
      </c>
      <c r="D4031" t="s">
        <v>12551</v>
      </c>
      <c r="E4031" t="s">
        <v>5440</v>
      </c>
      <c r="F4031" t="s">
        <v>12595</v>
      </c>
      <c r="G4031" t="s">
        <v>12600</v>
      </c>
    </row>
    <row r="4032" spans="1:7">
      <c r="A4032" t="s">
        <v>10541</v>
      </c>
      <c r="B4032" t="s">
        <v>12423</v>
      </c>
      <c r="C4032" t="s">
        <v>12544</v>
      </c>
      <c r="D4032" t="s">
        <v>12551</v>
      </c>
      <c r="E4032" t="s">
        <v>5440</v>
      </c>
      <c r="F4032" t="s">
        <v>12595</v>
      </c>
      <c r="G4032" t="s">
        <v>12600</v>
      </c>
    </row>
    <row r="4033" spans="1:7">
      <c r="A4033" t="s">
        <v>10542</v>
      </c>
      <c r="B4033" t="s">
        <v>12423</v>
      </c>
      <c r="C4033" t="s">
        <v>12544</v>
      </c>
      <c r="D4033" t="s">
        <v>12551</v>
      </c>
      <c r="E4033" t="s">
        <v>5440</v>
      </c>
      <c r="F4033" t="s">
        <v>12595</v>
      </c>
      <c r="G4033" t="s">
        <v>12600</v>
      </c>
    </row>
    <row r="4034" spans="1:7">
      <c r="A4034" t="s">
        <v>10543</v>
      </c>
      <c r="B4034" t="s">
        <v>12423</v>
      </c>
      <c r="C4034" t="s">
        <v>12544</v>
      </c>
      <c r="D4034" t="s">
        <v>12551</v>
      </c>
      <c r="E4034" t="s">
        <v>5440</v>
      </c>
      <c r="F4034" t="s">
        <v>12595</v>
      </c>
      <c r="G4034" t="s">
        <v>12600</v>
      </c>
    </row>
    <row r="4035" spans="1:7">
      <c r="A4035" t="s">
        <v>10544</v>
      </c>
      <c r="B4035" t="s">
        <v>12423</v>
      </c>
      <c r="C4035" t="s">
        <v>12544</v>
      </c>
      <c r="D4035" t="s">
        <v>12551</v>
      </c>
      <c r="E4035" t="s">
        <v>5440</v>
      </c>
      <c r="F4035" t="s">
        <v>12595</v>
      </c>
      <c r="G4035" t="s">
        <v>12600</v>
      </c>
    </row>
    <row r="4036" spans="1:7">
      <c r="A4036" t="s">
        <v>10545</v>
      </c>
      <c r="B4036" t="s">
        <v>12423</v>
      </c>
      <c r="C4036" t="s">
        <v>12544</v>
      </c>
      <c r="D4036" t="s">
        <v>12551</v>
      </c>
      <c r="E4036" t="s">
        <v>5440</v>
      </c>
      <c r="F4036" t="s">
        <v>12595</v>
      </c>
      <c r="G4036" t="s">
        <v>12600</v>
      </c>
    </row>
    <row r="4037" spans="1:7">
      <c r="A4037" t="s">
        <v>10546</v>
      </c>
      <c r="C4037" t="s">
        <v>12544</v>
      </c>
      <c r="D4037" t="s">
        <v>12551</v>
      </c>
      <c r="E4037" t="s">
        <v>5440</v>
      </c>
      <c r="F4037" t="s">
        <v>12595</v>
      </c>
      <c r="G4037" t="s">
        <v>12600</v>
      </c>
    </row>
    <row r="4038" spans="1:7">
      <c r="A4038" t="s">
        <v>10547</v>
      </c>
      <c r="B4038" t="s">
        <v>12423</v>
      </c>
      <c r="C4038" t="s">
        <v>12544</v>
      </c>
      <c r="D4038" t="s">
        <v>12551</v>
      </c>
      <c r="E4038" t="s">
        <v>5440</v>
      </c>
      <c r="F4038" t="s">
        <v>12595</v>
      </c>
      <c r="G4038" t="s">
        <v>12600</v>
      </c>
    </row>
    <row r="4039" spans="1:7">
      <c r="A4039" t="s">
        <v>10548</v>
      </c>
      <c r="B4039" t="s">
        <v>12423</v>
      </c>
      <c r="C4039" t="s">
        <v>12544</v>
      </c>
      <c r="D4039" t="s">
        <v>12551</v>
      </c>
      <c r="E4039" t="s">
        <v>5440</v>
      </c>
      <c r="F4039" t="s">
        <v>12595</v>
      </c>
      <c r="G4039" t="s">
        <v>12600</v>
      </c>
    </row>
    <row r="4040" spans="1:7">
      <c r="A4040" t="s">
        <v>10549</v>
      </c>
      <c r="B4040" t="s">
        <v>12423</v>
      </c>
      <c r="C4040" t="s">
        <v>12544</v>
      </c>
      <c r="D4040" t="s">
        <v>12551</v>
      </c>
      <c r="E4040" t="s">
        <v>5440</v>
      </c>
      <c r="F4040" t="s">
        <v>12595</v>
      </c>
      <c r="G4040" t="s">
        <v>12600</v>
      </c>
    </row>
    <row r="4041" spans="1:7">
      <c r="A4041" t="s">
        <v>10550</v>
      </c>
      <c r="B4041" t="s">
        <v>12423</v>
      </c>
      <c r="C4041" t="s">
        <v>12544</v>
      </c>
      <c r="D4041" t="s">
        <v>12551</v>
      </c>
      <c r="E4041" t="s">
        <v>5440</v>
      </c>
      <c r="F4041" t="s">
        <v>12595</v>
      </c>
      <c r="G4041" t="s">
        <v>12600</v>
      </c>
    </row>
    <row r="4042" spans="1:7">
      <c r="A4042" t="s">
        <v>10551</v>
      </c>
      <c r="C4042" t="s">
        <v>12544</v>
      </c>
      <c r="D4042" t="s">
        <v>12551</v>
      </c>
      <c r="E4042" t="s">
        <v>5440</v>
      </c>
      <c r="F4042" t="s">
        <v>12595</v>
      </c>
      <c r="G4042" t="s">
        <v>12600</v>
      </c>
    </row>
    <row r="4043" spans="1:7">
      <c r="A4043" t="s">
        <v>10552</v>
      </c>
      <c r="C4043" t="s">
        <v>12543</v>
      </c>
      <c r="D4043" t="s">
        <v>12543</v>
      </c>
      <c r="E4043" t="s">
        <v>5439</v>
      </c>
      <c r="F4043" t="s">
        <v>12543</v>
      </c>
    </row>
    <row r="4044" spans="1:7">
      <c r="A4044" t="s">
        <v>10553</v>
      </c>
      <c r="B4044" t="s">
        <v>12428</v>
      </c>
      <c r="C4044" t="s">
        <v>12544</v>
      </c>
      <c r="D4044" t="s">
        <v>12573</v>
      </c>
      <c r="E4044" t="s">
        <v>5437</v>
      </c>
      <c r="F4044" t="s">
        <v>12596</v>
      </c>
      <c r="G4044" t="s">
        <v>1940</v>
      </c>
    </row>
    <row r="4045" spans="1:7">
      <c r="A4045" t="s">
        <v>10554</v>
      </c>
      <c r="B4045" t="s">
        <v>12428</v>
      </c>
      <c r="C4045" t="s">
        <v>12544</v>
      </c>
      <c r="D4045" t="s">
        <v>12573</v>
      </c>
      <c r="E4045" t="s">
        <v>5437</v>
      </c>
      <c r="F4045" t="s">
        <v>12595</v>
      </c>
      <c r="G4045" t="s">
        <v>1940</v>
      </c>
    </row>
    <row r="4046" spans="1:7">
      <c r="A4046" t="s">
        <v>10555</v>
      </c>
      <c r="B4046" t="s">
        <v>12434</v>
      </c>
      <c r="C4046" t="s">
        <v>12544</v>
      </c>
      <c r="D4046" t="s">
        <v>12573</v>
      </c>
      <c r="E4046" t="s">
        <v>5437</v>
      </c>
      <c r="F4046" t="s">
        <v>12595</v>
      </c>
      <c r="G4046" t="s">
        <v>1940</v>
      </c>
    </row>
    <row r="4047" spans="1:7">
      <c r="A4047" t="s">
        <v>10556</v>
      </c>
      <c r="B4047" t="s">
        <v>12429</v>
      </c>
      <c r="C4047" t="s">
        <v>12544</v>
      </c>
      <c r="D4047" t="s">
        <v>12573</v>
      </c>
      <c r="E4047" t="s">
        <v>5437</v>
      </c>
      <c r="F4047" t="s">
        <v>12595</v>
      </c>
      <c r="G4047" t="s">
        <v>1940</v>
      </c>
    </row>
    <row r="4048" spans="1:7">
      <c r="A4048" t="s">
        <v>10557</v>
      </c>
      <c r="B4048" t="s">
        <v>12431</v>
      </c>
      <c r="C4048" t="s">
        <v>12544</v>
      </c>
      <c r="D4048" t="s">
        <v>12573</v>
      </c>
      <c r="E4048" t="s">
        <v>5437</v>
      </c>
      <c r="F4048" t="s">
        <v>12595</v>
      </c>
      <c r="G4048" t="s">
        <v>1940</v>
      </c>
    </row>
    <row r="4049" spans="1:7">
      <c r="A4049" t="s">
        <v>10558</v>
      </c>
      <c r="B4049" t="s">
        <v>12428</v>
      </c>
      <c r="C4049" t="s">
        <v>12545</v>
      </c>
      <c r="D4049" t="s">
        <v>12573</v>
      </c>
      <c r="E4049" t="s">
        <v>5450</v>
      </c>
      <c r="F4049" t="s">
        <v>12595</v>
      </c>
      <c r="G4049" t="s">
        <v>1940</v>
      </c>
    </row>
    <row r="4050" spans="1:7">
      <c r="A4050" t="s">
        <v>10559</v>
      </c>
      <c r="B4050" t="s">
        <v>12428</v>
      </c>
      <c r="C4050" t="s">
        <v>12545</v>
      </c>
      <c r="D4050" t="s">
        <v>12573</v>
      </c>
      <c r="E4050" t="s">
        <v>5450</v>
      </c>
      <c r="F4050" t="s">
        <v>12596</v>
      </c>
      <c r="G4050" t="s">
        <v>1940</v>
      </c>
    </row>
    <row r="4051" spans="1:7">
      <c r="A4051" t="s">
        <v>10560</v>
      </c>
      <c r="B4051" t="s">
        <v>12429</v>
      </c>
      <c r="C4051" t="s">
        <v>12545</v>
      </c>
      <c r="D4051" t="s">
        <v>12573</v>
      </c>
      <c r="E4051" t="s">
        <v>5450</v>
      </c>
      <c r="F4051" t="s">
        <v>12596</v>
      </c>
      <c r="G4051" t="s">
        <v>1940</v>
      </c>
    </row>
    <row r="4052" spans="1:7">
      <c r="A4052" t="s">
        <v>10561</v>
      </c>
      <c r="B4052" t="s">
        <v>12431</v>
      </c>
      <c r="C4052" t="s">
        <v>12545</v>
      </c>
      <c r="D4052" t="s">
        <v>12573</v>
      </c>
      <c r="E4052" t="s">
        <v>5450</v>
      </c>
      <c r="F4052" t="s">
        <v>12596</v>
      </c>
      <c r="G4052" t="s">
        <v>1940</v>
      </c>
    </row>
    <row r="4053" spans="1:7">
      <c r="A4053" t="s">
        <v>10562</v>
      </c>
      <c r="B4053" t="s">
        <v>12428</v>
      </c>
      <c r="C4053" t="s">
        <v>12545</v>
      </c>
      <c r="D4053" t="s">
        <v>12573</v>
      </c>
      <c r="E4053" t="s">
        <v>5450</v>
      </c>
      <c r="F4053" t="s">
        <v>12596</v>
      </c>
      <c r="G4053" t="s">
        <v>1940</v>
      </c>
    </row>
    <row r="4054" spans="1:7">
      <c r="A4054" t="s">
        <v>10563</v>
      </c>
      <c r="B4054" t="s">
        <v>12429</v>
      </c>
      <c r="C4054" t="s">
        <v>12545</v>
      </c>
      <c r="D4054" t="s">
        <v>12573</v>
      </c>
      <c r="E4054" t="s">
        <v>5450</v>
      </c>
      <c r="F4054" t="s">
        <v>12596</v>
      </c>
      <c r="G4054" t="s">
        <v>1940</v>
      </c>
    </row>
    <row r="4055" spans="1:7">
      <c r="A4055" t="s">
        <v>10564</v>
      </c>
      <c r="B4055" t="s">
        <v>12431</v>
      </c>
      <c r="C4055" t="s">
        <v>12545</v>
      </c>
      <c r="D4055" t="s">
        <v>12573</v>
      </c>
      <c r="E4055" t="s">
        <v>5450</v>
      </c>
      <c r="F4055" t="s">
        <v>12596</v>
      </c>
      <c r="G4055" t="s">
        <v>1940</v>
      </c>
    </row>
    <row r="4056" spans="1:7">
      <c r="A4056" t="s">
        <v>10565</v>
      </c>
      <c r="B4056" t="s">
        <v>12428</v>
      </c>
      <c r="C4056" t="s">
        <v>12544</v>
      </c>
      <c r="D4056" t="s">
        <v>12573</v>
      </c>
      <c r="E4056" t="s">
        <v>5450</v>
      </c>
      <c r="F4056" t="s">
        <v>12596</v>
      </c>
      <c r="G4056" t="s">
        <v>1940</v>
      </c>
    </row>
    <row r="4057" spans="1:7">
      <c r="A4057" t="s">
        <v>10566</v>
      </c>
      <c r="B4057" t="s">
        <v>12429</v>
      </c>
      <c r="C4057" t="s">
        <v>12544</v>
      </c>
      <c r="D4057" t="s">
        <v>12573</v>
      </c>
      <c r="E4057" t="s">
        <v>5450</v>
      </c>
      <c r="F4057" t="s">
        <v>12596</v>
      </c>
      <c r="G4057" t="s">
        <v>1940</v>
      </c>
    </row>
    <row r="4058" spans="1:7">
      <c r="A4058" t="s">
        <v>10567</v>
      </c>
      <c r="B4058" t="s">
        <v>12430</v>
      </c>
      <c r="C4058" t="s">
        <v>12544</v>
      </c>
      <c r="D4058" t="s">
        <v>12573</v>
      </c>
      <c r="E4058" t="s">
        <v>5450</v>
      </c>
      <c r="F4058" t="s">
        <v>12596</v>
      </c>
      <c r="G4058" t="s">
        <v>1940</v>
      </c>
    </row>
    <row r="4059" spans="1:7">
      <c r="A4059" t="s">
        <v>10568</v>
      </c>
      <c r="B4059" t="s">
        <v>12431</v>
      </c>
      <c r="C4059" t="s">
        <v>12544</v>
      </c>
      <c r="D4059" t="s">
        <v>12573</v>
      </c>
      <c r="E4059" t="s">
        <v>5450</v>
      </c>
      <c r="F4059" t="s">
        <v>12596</v>
      </c>
      <c r="G4059" t="s">
        <v>1940</v>
      </c>
    </row>
    <row r="4060" spans="1:7">
      <c r="A4060" t="s">
        <v>10569</v>
      </c>
      <c r="B4060" t="s">
        <v>12449</v>
      </c>
      <c r="C4060" t="s">
        <v>12547</v>
      </c>
      <c r="D4060" t="s">
        <v>12580</v>
      </c>
      <c r="E4060" t="s">
        <v>5450</v>
      </c>
      <c r="F4060" t="s">
        <v>12595</v>
      </c>
      <c r="G4060" t="s">
        <v>1667</v>
      </c>
    </row>
    <row r="4061" spans="1:7">
      <c r="A4061" t="s">
        <v>10570</v>
      </c>
      <c r="C4061" t="s">
        <v>12542</v>
      </c>
      <c r="D4061" t="s">
        <v>12550</v>
      </c>
      <c r="E4061" t="s">
        <v>5442</v>
      </c>
      <c r="F4061" t="s">
        <v>12594</v>
      </c>
      <c r="G4061" t="s">
        <v>13256</v>
      </c>
    </row>
    <row r="4062" spans="1:7">
      <c r="A4062" t="s">
        <v>10571</v>
      </c>
      <c r="B4062" t="s">
        <v>12423</v>
      </c>
      <c r="C4062" t="s">
        <v>12546</v>
      </c>
      <c r="D4062" t="s">
        <v>12570</v>
      </c>
      <c r="E4062" t="s">
        <v>5450</v>
      </c>
      <c r="F4062" t="s">
        <v>12595</v>
      </c>
      <c r="G4062" t="s">
        <v>13257</v>
      </c>
    </row>
    <row r="4063" spans="1:7">
      <c r="A4063" t="s">
        <v>10572</v>
      </c>
      <c r="C4063" t="s">
        <v>12542</v>
      </c>
      <c r="D4063" t="s">
        <v>12550</v>
      </c>
      <c r="E4063" t="s">
        <v>5450</v>
      </c>
      <c r="F4063" t="s">
        <v>12596</v>
      </c>
      <c r="G4063" t="s">
        <v>1884</v>
      </c>
    </row>
    <row r="4064" spans="1:7">
      <c r="A4064" t="s">
        <v>10573</v>
      </c>
      <c r="B4064" t="s">
        <v>12423</v>
      </c>
      <c r="C4064" t="s">
        <v>12544</v>
      </c>
      <c r="D4064" t="s">
        <v>12552</v>
      </c>
      <c r="E4064" t="s">
        <v>5441</v>
      </c>
      <c r="F4064" t="s">
        <v>12595</v>
      </c>
      <c r="G4064" t="s">
        <v>13258</v>
      </c>
    </row>
    <row r="4065" spans="1:7">
      <c r="A4065" t="s">
        <v>10574</v>
      </c>
      <c r="B4065" t="s">
        <v>12449</v>
      </c>
      <c r="C4065" t="s">
        <v>12547</v>
      </c>
      <c r="D4065" t="s">
        <v>12581</v>
      </c>
      <c r="E4065" t="s">
        <v>5437</v>
      </c>
      <c r="F4065" t="s">
        <v>12595</v>
      </c>
      <c r="G4065" t="s">
        <v>13259</v>
      </c>
    </row>
    <row r="4066" spans="1:7">
      <c r="A4066" t="s">
        <v>10575</v>
      </c>
      <c r="B4066" t="s">
        <v>12423</v>
      </c>
      <c r="C4066" t="s">
        <v>12542</v>
      </c>
      <c r="D4066" t="s">
        <v>12565</v>
      </c>
      <c r="E4066" t="s">
        <v>5450</v>
      </c>
      <c r="F4066" t="s">
        <v>12595</v>
      </c>
      <c r="G4066" t="s">
        <v>13260</v>
      </c>
    </row>
    <row r="4067" spans="1:7">
      <c r="A4067" t="s">
        <v>10576</v>
      </c>
      <c r="B4067" t="s">
        <v>12449</v>
      </c>
      <c r="C4067" t="s">
        <v>12547</v>
      </c>
      <c r="D4067" t="s">
        <v>12581</v>
      </c>
      <c r="E4067" t="s">
        <v>5440</v>
      </c>
      <c r="F4067" t="s">
        <v>12595</v>
      </c>
      <c r="G4067" t="s">
        <v>1667</v>
      </c>
    </row>
    <row r="4068" spans="1:7">
      <c r="A4068" t="s">
        <v>10577</v>
      </c>
      <c r="B4068" t="s">
        <v>12423</v>
      </c>
      <c r="C4068" t="s">
        <v>12545</v>
      </c>
      <c r="D4068" t="s">
        <v>12554</v>
      </c>
      <c r="E4068" t="s">
        <v>5441</v>
      </c>
      <c r="F4068" t="s">
        <v>12596</v>
      </c>
      <c r="G4068" t="s">
        <v>1940</v>
      </c>
    </row>
    <row r="4069" spans="1:7">
      <c r="A4069" t="s">
        <v>10578</v>
      </c>
      <c r="C4069" t="s">
        <v>12544</v>
      </c>
      <c r="D4069" t="s">
        <v>12551</v>
      </c>
      <c r="E4069" t="s">
        <v>5440</v>
      </c>
      <c r="F4069" t="s">
        <v>12595</v>
      </c>
      <c r="G4069" t="s">
        <v>13261</v>
      </c>
    </row>
    <row r="4070" spans="1:7">
      <c r="A4070" t="s">
        <v>10579</v>
      </c>
      <c r="C4070" t="s">
        <v>12544</v>
      </c>
      <c r="D4070" t="s">
        <v>12551</v>
      </c>
      <c r="E4070" t="s">
        <v>5440</v>
      </c>
      <c r="F4070" t="s">
        <v>12595</v>
      </c>
      <c r="G4070" t="s">
        <v>13262</v>
      </c>
    </row>
    <row r="4071" spans="1:7">
      <c r="A4071" t="s">
        <v>10580</v>
      </c>
      <c r="C4071" t="s">
        <v>12544</v>
      </c>
      <c r="D4071" t="s">
        <v>12551</v>
      </c>
      <c r="E4071" t="s">
        <v>5440</v>
      </c>
      <c r="F4071" t="s">
        <v>12595</v>
      </c>
      <c r="G4071" t="s">
        <v>13146</v>
      </c>
    </row>
    <row r="4072" spans="1:7">
      <c r="A4072" t="s">
        <v>10581</v>
      </c>
      <c r="C4072" t="s">
        <v>12544</v>
      </c>
      <c r="D4072" t="s">
        <v>12574</v>
      </c>
      <c r="E4072" t="s">
        <v>5437</v>
      </c>
      <c r="F4072" t="s">
        <v>12595</v>
      </c>
      <c r="G4072" t="s">
        <v>1719</v>
      </c>
    </row>
    <row r="4073" spans="1:7">
      <c r="A4073" t="s">
        <v>10582</v>
      </c>
      <c r="C4073" t="s">
        <v>12544</v>
      </c>
      <c r="D4073" t="s">
        <v>12552</v>
      </c>
      <c r="E4073" t="s">
        <v>5440</v>
      </c>
      <c r="F4073" t="s">
        <v>12595</v>
      </c>
      <c r="G4073" t="s">
        <v>13263</v>
      </c>
    </row>
    <row r="4074" spans="1:7">
      <c r="A4074" t="s">
        <v>10583</v>
      </c>
      <c r="B4074" t="s">
        <v>12423</v>
      </c>
      <c r="C4074" t="s">
        <v>12544</v>
      </c>
      <c r="D4074" t="s">
        <v>12564</v>
      </c>
      <c r="E4074" t="s">
        <v>5440</v>
      </c>
      <c r="F4074" t="s">
        <v>12595</v>
      </c>
      <c r="G4074" t="s">
        <v>13264</v>
      </c>
    </row>
    <row r="4075" spans="1:7">
      <c r="A4075" t="s">
        <v>10584</v>
      </c>
      <c r="B4075" t="s">
        <v>12423</v>
      </c>
      <c r="C4075" t="s">
        <v>12544</v>
      </c>
      <c r="D4075" t="s">
        <v>12553</v>
      </c>
      <c r="E4075" t="s">
        <v>5437</v>
      </c>
      <c r="F4075" t="s">
        <v>12596</v>
      </c>
      <c r="G4075" t="s">
        <v>1940</v>
      </c>
    </row>
    <row r="4076" spans="1:7">
      <c r="A4076" t="s">
        <v>10585</v>
      </c>
      <c r="B4076" t="s">
        <v>12423</v>
      </c>
      <c r="C4076" t="s">
        <v>12545</v>
      </c>
      <c r="D4076" t="s">
        <v>12588</v>
      </c>
      <c r="E4076" t="s">
        <v>5440</v>
      </c>
      <c r="F4076" t="s">
        <v>12596</v>
      </c>
      <c r="G4076" t="s">
        <v>1940</v>
      </c>
    </row>
    <row r="4077" spans="1:7">
      <c r="A4077" t="s">
        <v>10586</v>
      </c>
      <c r="C4077" t="s">
        <v>12544</v>
      </c>
      <c r="D4077" t="s">
        <v>12574</v>
      </c>
      <c r="E4077" t="s">
        <v>5440</v>
      </c>
      <c r="F4077" t="s">
        <v>12595</v>
      </c>
      <c r="G4077" t="s">
        <v>13265</v>
      </c>
    </row>
    <row r="4078" spans="1:7">
      <c r="A4078" t="s">
        <v>10587</v>
      </c>
      <c r="B4078" t="s">
        <v>12423</v>
      </c>
      <c r="C4078" t="s">
        <v>12544</v>
      </c>
      <c r="D4078" t="s">
        <v>12574</v>
      </c>
      <c r="E4078" t="s">
        <v>5437</v>
      </c>
      <c r="F4078" t="s">
        <v>12596</v>
      </c>
      <c r="G4078" t="s">
        <v>12600</v>
      </c>
    </row>
    <row r="4079" spans="1:7">
      <c r="A4079" t="s">
        <v>10588</v>
      </c>
      <c r="B4079" t="s">
        <v>12423</v>
      </c>
      <c r="C4079" t="s">
        <v>12544</v>
      </c>
      <c r="D4079" t="s">
        <v>12564</v>
      </c>
      <c r="E4079" t="s">
        <v>5440</v>
      </c>
      <c r="F4079" t="s">
        <v>12595</v>
      </c>
      <c r="G4079" t="s">
        <v>13266</v>
      </c>
    </row>
    <row r="4080" spans="1:7">
      <c r="A4080" t="s">
        <v>10589</v>
      </c>
      <c r="B4080" t="s">
        <v>12423</v>
      </c>
      <c r="C4080" t="s">
        <v>12547</v>
      </c>
      <c r="D4080" t="s">
        <v>12571</v>
      </c>
      <c r="E4080" t="s">
        <v>5440</v>
      </c>
      <c r="F4080" t="s">
        <v>12595</v>
      </c>
      <c r="G4080" t="s">
        <v>13267</v>
      </c>
    </row>
    <row r="4081" spans="1:7">
      <c r="A4081" t="s">
        <v>10590</v>
      </c>
      <c r="C4081" t="s">
        <v>12548</v>
      </c>
      <c r="D4081" t="s">
        <v>12560</v>
      </c>
      <c r="E4081" t="s">
        <v>5437</v>
      </c>
      <c r="F4081" t="s">
        <v>12596</v>
      </c>
      <c r="G4081" t="s">
        <v>13268</v>
      </c>
    </row>
    <row r="4082" spans="1:7">
      <c r="A4082" t="s">
        <v>10591</v>
      </c>
      <c r="B4082" t="s">
        <v>12423</v>
      </c>
      <c r="C4082" t="s">
        <v>12546</v>
      </c>
      <c r="D4082" t="s">
        <v>12570</v>
      </c>
      <c r="E4082" t="s">
        <v>5450</v>
      </c>
      <c r="F4082" t="s">
        <v>12595</v>
      </c>
      <c r="G4082" t="s">
        <v>13269</v>
      </c>
    </row>
    <row r="4083" spans="1:7">
      <c r="A4083" t="s">
        <v>10592</v>
      </c>
      <c r="B4083" t="s">
        <v>12423</v>
      </c>
      <c r="C4083" t="s">
        <v>12548</v>
      </c>
      <c r="D4083" t="s">
        <v>12559</v>
      </c>
      <c r="E4083" t="s">
        <v>5441</v>
      </c>
      <c r="F4083" t="s">
        <v>12595</v>
      </c>
      <c r="G4083" t="s">
        <v>12600</v>
      </c>
    </row>
    <row r="4084" spans="1:7">
      <c r="A4084" t="s">
        <v>10593</v>
      </c>
      <c r="C4084" t="s">
        <v>12544</v>
      </c>
      <c r="D4084" t="s">
        <v>12563</v>
      </c>
      <c r="E4084" t="s">
        <v>5440</v>
      </c>
      <c r="F4084" t="s">
        <v>12595</v>
      </c>
      <c r="G4084" t="s">
        <v>12600</v>
      </c>
    </row>
    <row r="4085" spans="1:7">
      <c r="A4085" t="s">
        <v>10594</v>
      </c>
      <c r="C4085" t="s">
        <v>12546</v>
      </c>
      <c r="D4085" t="s">
        <v>12555</v>
      </c>
      <c r="E4085" t="s">
        <v>5450</v>
      </c>
      <c r="F4085" t="s">
        <v>12596</v>
      </c>
      <c r="G4085" t="s">
        <v>1940</v>
      </c>
    </row>
    <row r="4086" spans="1:7">
      <c r="A4086" t="s">
        <v>10595</v>
      </c>
      <c r="B4086" t="s">
        <v>12423</v>
      </c>
      <c r="C4086" t="s">
        <v>12546</v>
      </c>
      <c r="D4086" t="s">
        <v>12555</v>
      </c>
      <c r="E4086" t="s">
        <v>5450</v>
      </c>
      <c r="F4086" t="s">
        <v>12595</v>
      </c>
      <c r="G4086" t="s">
        <v>1940</v>
      </c>
    </row>
    <row r="4087" spans="1:7">
      <c r="A4087" t="s">
        <v>10596</v>
      </c>
      <c r="C4087" t="s">
        <v>12543</v>
      </c>
      <c r="D4087" t="s">
        <v>12543</v>
      </c>
      <c r="E4087" t="s">
        <v>5439</v>
      </c>
      <c r="F4087" t="s">
        <v>12543</v>
      </c>
    </row>
    <row r="4088" spans="1:7">
      <c r="A4088" t="s">
        <v>10597</v>
      </c>
      <c r="C4088" t="s">
        <v>12544</v>
      </c>
      <c r="D4088" t="s">
        <v>12551</v>
      </c>
      <c r="E4088" t="s">
        <v>5437</v>
      </c>
      <c r="F4088" t="s">
        <v>12595</v>
      </c>
      <c r="G4088" t="s">
        <v>1694</v>
      </c>
    </row>
    <row r="4089" spans="1:7">
      <c r="A4089" t="s">
        <v>10598</v>
      </c>
      <c r="C4089" t="s">
        <v>12544</v>
      </c>
      <c r="D4089" t="s">
        <v>12551</v>
      </c>
      <c r="E4089" t="s">
        <v>5437</v>
      </c>
      <c r="F4089" t="s">
        <v>12595</v>
      </c>
      <c r="G4089" t="s">
        <v>1694</v>
      </c>
    </row>
    <row r="4090" spans="1:7">
      <c r="A4090" t="s">
        <v>10599</v>
      </c>
      <c r="C4090" t="s">
        <v>12544</v>
      </c>
      <c r="D4090" t="s">
        <v>12551</v>
      </c>
      <c r="E4090" t="s">
        <v>5437</v>
      </c>
      <c r="F4090" t="s">
        <v>12595</v>
      </c>
      <c r="G4090" t="s">
        <v>1694</v>
      </c>
    </row>
    <row r="4091" spans="1:7">
      <c r="A4091" t="s">
        <v>10600</v>
      </c>
      <c r="C4091" t="s">
        <v>12544</v>
      </c>
      <c r="D4091" t="s">
        <v>12551</v>
      </c>
      <c r="E4091" t="s">
        <v>5437</v>
      </c>
      <c r="F4091" t="s">
        <v>12595</v>
      </c>
      <c r="G4091" t="s">
        <v>1694</v>
      </c>
    </row>
    <row r="4092" spans="1:7">
      <c r="A4092" t="s">
        <v>10601</v>
      </c>
      <c r="C4092" t="s">
        <v>12547</v>
      </c>
      <c r="D4092" t="s">
        <v>12562</v>
      </c>
      <c r="E4092" t="s">
        <v>5440</v>
      </c>
      <c r="F4092" t="s">
        <v>12597</v>
      </c>
    </row>
    <row r="4093" spans="1:7">
      <c r="A4093" t="s">
        <v>10602</v>
      </c>
      <c r="C4093" t="s">
        <v>12547</v>
      </c>
      <c r="D4093" t="s">
        <v>12562</v>
      </c>
      <c r="E4093" t="s">
        <v>5440</v>
      </c>
      <c r="F4093" t="s">
        <v>12597</v>
      </c>
    </row>
    <row r="4094" spans="1:7">
      <c r="A4094" t="s">
        <v>10603</v>
      </c>
      <c r="C4094" t="s">
        <v>12544</v>
      </c>
      <c r="D4094" t="s">
        <v>12552</v>
      </c>
      <c r="E4094" t="s">
        <v>5440</v>
      </c>
      <c r="F4094" t="s">
        <v>12595</v>
      </c>
      <c r="G4094" t="s">
        <v>13270</v>
      </c>
    </row>
    <row r="4095" spans="1:7">
      <c r="A4095" t="s">
        <v>10604</v>
      </c>
      <c r="C4095" t="s">
        <v>12543</v>
      </c>
      <c r="D4095" t="s">
        <v>12543</v>
      </c>
      <c r="E4095" t="s">
        <v>5439</v>
      </c>
      <c r="F4095" t="s">
        <v>12543</v>
      </c>
    </row>
    <row r="4096" spans="1:7">
      <c r="A4096" t="s">
        <v>10605</v>
      </c>
      <c r="B4096" t="s">
        <v>12428</v>
      </c>
      <c r="C4096" t="s">
        <v>12544</v>
      </c>
      <c r="D4096" t="s">
        <v>12573</v>
      </c>
      <c r="E4096" t="s">
        <v>5437</v>
      </c>
      <c r="F4096" t="s">
        <v>12596</v>
      </c>
      <c r="G4096" t="s">
        <v>1940</v>
      </c>
    </row>
    <row r="4097" spans="1:7">
      <c r="A4097" t="s">
        <v>10606</v>
      </c>
      <c r="B4097" t="s">
        <v>12434</v>
      </c>
      <c r="C4097" t="s">
        <v>12544</v>
      </c>
      <c r="D4097" t="s">
        <v>12573</v>
      </c>
      <c r="E4097" t="s">
        <v>5437</v>
      </c>
      <c r="F4097" t="s">
        <v>12596</v>
      </c>
      <c r="G4097" t="s">
        <v>1940</v>
      </c>
    </row>
    <row r="4098" spans="1:7">
      <c r="A4098" t="s">
        <v>10607</v>
      </c>
      <c r="B4098" t="s">
        <v>12429</v>
      </c>
      <c r="C4098" t="s">
        <v>12544</v>
      </c>
      <c r="D4098" t="s">
        <v>12573</v>
      </c>
      <c r="E4098" t="s">
        <v>5437</v>
      </c>
      <c r="F4098" t="s">
        <v>12596</v>
      </c>
      <c r="G4098" t="s">
        <v>1940</v>
      </c>
    </row>
    <row r="4099" spans="1:7">
      <c r="A4099" t="s">
        <v>10608</v>
      </c>
      <c r="B4099" t="s">
        <v>12428</v>
      </c>
      <c r="C4099" t="s">
        <v>12544</v>
      </c>
      <c r="D4099" t="s">
        <v>12573</v>
      </c>
      <c r="E4099" t="s">
        <v>5437</v>
      </c>
      <c r="F4099" t="s">
        <v>12596</v>
      </c>
      <c r="G4099" t="s">
        <v>1940</v>
      </c>
    </row>
    <row r="4100" spans="1:7">
      <c r="A4100" t="s">
        <v>10609</v>
      </c>
      <c r="B4100" t="s">
        <v>12459</v>
      </c>
      <c r="C4100" t="s">
        <v>12544</v>
      </c>
      <c r="D4100" t="s">
        <v>12573</v>
      </c>
      <c r="E4100" t="s">
        <v>5437</v>
      </c>
      <c r="F4100" t="s">
        <v>12596</v>
      </c>
      <c r="G4100" t="s">
        <v>1940</v>
      </c>
    </row>
    <row r="4101" spans="1:7">
      <c r="A4101" t="s">
        <v>10610</v>
      </c>
      <c r="B4101" t="s">
        <v>12431</v>
      </c>
      <c r="C4101" t="s">
        <v>12544</v>
      </c>
      <c r="D4101" t="s">
        <v>12573</v>
      </c>
      <c r="E4101" t="s">
        <v>5437</v>
      </c>
      <c r="F4101" t="s">
        <v>12596</v>
      </c>
      <c r="G4101" t="s">
        <v>1940</v>
      </c>
    </row>
    <row r="4102" spans="1:7">
      <c r="A4102" t="s">
        <v>10611</v>
      </c>
      <c r="B4102" t="s">
        <v>12423</v>
      </c>
      <c r="C4102" t="s">
        <v>12546</v>
      </c>
      <c r="D4102" t="s">
        <v>12554</v>
      </c>
      <c r="E4102" t="s">
        <v>5450</v>
      </c>
      <c r="F4102" t="s">
        <v>12596</v>
      </c>
      <c r="G4102" t="s">
        <v>1940</v>
      </c>
    </row>
    <row r="4103" spans="1:7">
      <c r="A4103" t="s">
        <v>10612</v>
      </c>
      <c r="B4103" t="s">
        <v>12494</v>
      </c>
      <c r="C4103" t="s">
        <v>12546</v>
      </c>
      <c r="D4103" t="s">
        <v>12554</v>
      </c>
      <c r="E4103" t="s">
        <v>5450</v>
      </c>
      <c r="F4103" t="s">
        <v>12596</v>
      </c>
      <c r="G4103" t="s">
        <v>1940</v>
      </c>
    </row>
    <row r="4104" spans="1:7">
      <c r="A4104" t="s">
        <v>10613</v>
      </c>
      <c r="B4104" t="s">
        <v>12423</v>
      </c>
      <c r="C4104" t="s">
        <v>12544</v>
      </c>
      <c r="D4104" t="s">
        <v>12551</v>
      </c>
      <c r="E4104" t="s">
        <v>5441</v>
      </c>
      <c r="F4104" t="s">
        <v>12595</v>
      </c>
      <c r="G4104" t="s">
        <v>12637</v>
      </c>
    </row>
    <row r="4105" spans="1:7">
      <c r="A4105" t="s">
        <v>10614</v>
      </c>
      <c r="B4105" t="s">
        <v>12423</v>
      </c>
      <c r="C4105" t="s">
        <v>12548</v>
      </c>
      <c r="D4105" t="s">
        <v>12559</v>
      </c>
      <c r="E4105" t="s">
        <v>5440</v>
      </c>
      <c r="F4105" t="s">
        <v>12595</v>
      </c>
      <c r="G4105" t="s">
        <v>13271</v>
      </c>
    </row>
    <row r="4106" spans="1:7">
      <c r="A4106" t="s">
        <v>10615</v>
      </c>
      <c r="B4106" t="s">
        <v>12423</v>
      </c>
      <c r="C4106" t="s">
        <v>12544</v>
      </c>
      <c r="D4106" t="s">
        <v>12564</v>
      </c>
      <c r="E4106" t="s">
        <v>5440</v>
      </c>
      <c r="F4106" t="s">
        <v>12595</v>
      </c>
      <c r="G4106" t="s">
        <v>12600</v>
      </c>
    </row>
    <row r="4107" spans="1:7">
      <c r="A4107" t="s">
        <v>10616</v>
      </c>
      <c r="C4107" t="s">
        <v>12543</v>
      </c>
      <c r="D4107" t="s">
        <v>12543</v>
      </c>
      <c r="E4107" t="s">
        <v>5439</v>
      </c>
      <c r="F4107" t="s">
        <v>12543</v>
      </c>
    </row>
    <row r="4108" spans="1:7">
      <c r="A4108" t="s">
        <v>10617</v>
      </c>
      <c r="B4108" t="s">
        <v>12423</v>
      </c>
      <c r="C4108" t="s">
        <v>12545</v>
      </c>
      <c r="D4108" t="s">
        <v>12550</v>
      </c>
      <c r="E4108" t="s">
        <v>5441</v>
      </c>
      <c r="F4108" t="s">
        <v>12595</v>
      </c>
      <c r="G4108" t="s">
        <v>1940</v>
      </c>
    </row>
    <row r="4109" spans="1:7">
      <c r="A4109" t="s">
        <v>10618</v>
      </c>
      <c r="B4109" t="s">
        <v>12450</v>
      </c>
      <c r="C4109" t="s">
        <v>12545</v>
      </c>
      <c r="D4109" t="s">
        <v>12550</v>
      </c>
      <c r="E4109" t="s">
        <v>5441</v>
      </c>
      <c r="F4109" t="s">
        <v>12595</v>
      </c>
      <c r="G4109" t="s">
        <v>1940</v>
      </c>
    </row>
    <row r="4110" spans="1:7">
      <c r="A4110" t="s">
        <v>10619</v>
      </c>
      <c r="B4110" t="s">
        <v>12435</v>
      </c>
      <c r="C4110" t="s">
        <v>12545</v>
      </c>
      <c r="D4110" t="s">
        <v>12550</v>
      </c>
      <c r="E4110" t="s">
        <v>5441</v>
      </c>
      <c r="F4110" t="s">
        <v>12595</v>
      </c>
      <c r="G4110" t="s">
        <v>1940</v>
      </c>
    </row>
    <row r="4111" spans="1:7">
      <c r="A4111" t="s">
        <v>10620</v>
      </c>
      <c r="B4111" t="s">
        <v>12436</v>
      </c>
      <c r="C4111" t="s">
        <v>12545</v>
      </c>
      <c r="D4111" t="s">
        <v>12550</v>
      </c>
      <c r="E4111" t="s">
        <v>5441</v>
      </c>
      <c r="F4111" t="s">
        <v>12595</v>
      </c>
      <c r="G4111" t="s">
        <v>1940</v>
      </c>
    </row>
    <row r="4112" spans="1:7">
      <c r="A4112" t="s">
        <v>10621</v>
      </c>
      <c r="B4112" t="s">
        <v>12424</v>
      </c>
      <c r="C4112" t="s">
        <v>12545</v>
      </c>
      <c r="D4112" t="s">
        <v>12550</v>
      </c>
      <c r="E4112" t="s">
        <v>5441</v>
      </c>
      <c r="F4112" t="s">
        <v>12595</v>
      </c>
      <c r="G4112" t="s">
        <v>1940</v>
      </c>
    </row>
    <row r="4113" spans="1:7">
      <c r="A4113" t="s">
        <v>10622</v>
      </c>
      <c r="B4113" t="s">
        <v>12437</v>
      </c>
      <c r="C4113" t="s">
        <v>12545</v>
      </c>
      <c r="D4113" t="s">
        <v>12550</v>
      </c>
      <c r="E4113" t="s">
        <v>5441</v>
      </c>
      <c r="F4113" t="s">
        <v>12595</v>
      </c>
      <c r="G4113" t="s">
        <v>1940</v>
      </c>
    </row>
    <row r="4114" spans="1:7">
      <c r="A4114" t="s">
        <v>10623</v>
      </c>
      <c r="B4114" t="s">
        <v>12427</v>
      </c>
      <c r="C4114" t="s">
        <v>12545</v>
      </c>
      <c r="D4114" t="s">
        <v>12550</v>
      </c>
      <c r="E4114" t="s">
        <v>5441</v>
      </c>
      <c r="F4114" t="s">
        <v>12595</v>
      </c>
      <c r="G4114" t="s">
        <v>1940</v>
      </c>
    </row>
    <row r="4115" spans="1:7">
      <c r="A4115" t="s">
        <v>6712</v>
      </c>
      <c r="B4115" t="s">
        <v>12423</v>
      </c>
      <c r="C4115" t="s">
        <v>12546</v>
      </c>
      <c r="D4115" t="s">
        <v>12575</v>
      </c>
      <c r="E4115" t="s">
        <v>5450</v>
      </c>
      <c r="F4115" t="s">
        <v>12595</v>
      </c>
      <c r="G4115" t="s">
        <v>13272</v>
      </c>
    </row>
    <row r="4116" spans="1:7">
      <c r="A4116" t="s">
        <v>10624</v>
      </c>
      <c r="B4116" t="s">
        <v>12423</v>
      </c>
      <c r="C4116" t="s">
        <v>12544</v>
      </c>
      <c r="D4116" t="s">
        <v>12552</v>
      </c>
      <c r="E4116" t="s">
        <v>5440</v>
      </c>
      <c r="F4116" t="s">
        <v>12595</v>
      </c>
      <c r="G4116" t="s">
        <v>1940</v>
      </c>
    </row>
    <row r="4117" spans="1:7">
      <c r="A4117" t="s">
        <v>10625</v>
      </c>
      <c r="B4117" t="s">
        <v>12449</v>
      </c>
      <c r="C4117" t="s">
        <v>12547</v>
      </c>
      <c r="D4117" t="s">
        <v>12581</v>
      </c>
      <c r="E4117" t="s">
        <v>5442</v>
      </c>
      <c r="F4117" t="s">
        <v>12595</v>
      </c>
      <c r="G4117" t="s">
        <v>13273</v>
      </c>
    </row>
    <row r="4118" spans="1:7">
      <c r="A4118" t="s">
        <v>10626</v>
      </c>
      <c r="B4118" t="s">
        <v>12449</v>
      </c>
      <c r="C4118" t="s">
        <v>12547</v>
      </c>
      <c r="D4118" t="s">
        <v>12581</v>
      </c>
      <c r="E4118" t="s">
        <v>5441</v>
      </c>
      <c r="F4118" t="s">
        <v>12595</v>
      </c>
      <c r="G4118" t="s">
        <v>13274</v>
      </c>
    </row>
    <row r="4119" spans="1:7">
      <c r="A4119" t="s">
        <v>10627</v>
      </c>
      <c r="C4119" t="s">
        <v>12543</v>
      </c>
      <c r="D4119" t="s">
        <v>12543</v>
      </c>
      <c r="E4119" t="s">
        <v>5439</v>
      </c>
      <c r="F4119" t="s">
        <v>12543</v>
      </c>
    </row>
    <row r="4120" spans="1:7">
      <c r="A4120" t="s">
        <v>10628</v>
      </c>
      <c r="B4120" t="s">
        <v>12423</v>
      </c>
      <c r="C4120" t="s">
        <v>12545</v>
      </c>
      <c r="D4120" t="s">
        <v>12552</v>
      </c>
      <c r="E4120" t="s">
        <v>5437</v>
      </c>
      <c r="F4120" t="s">
        <v>12596</v>
      </c>
      <c r="G4120" t="s">
        <v>1940</v>
      </c>
    </row>
    <row r="4121" spans="1:7">
      <c r="A4121" t="s">
        <v>10629</v>
      </c>
      <c r="B4121" t="s">
        <v>12428</v>
      </c>
      <c r="C4121" t="s">
        <v>12545</v>
      </c>
      <c r="D4121" t="s">
        <v>12573</v>
      </c>
      <c r="E4121" t="s">
        <v>5437</v>
      </c>
      <c r="F4121" t="s">
        <v>12596</v>
      </c>
      <c r="G4121" t="s">
        <v>1940</v>
      </c>
    </row>
    <row r="4122" spans="1:7">
      <c r="A4122" t="s">
        <v>10630</v>
      </c>
      <c r="C4122" t="s">
        <v>12543</v>
      </c>
      <c r="D4122" t="s">
        <v>12543</v>
      </c>
      <c r="E4122" t="s">
        <v>5439</v>
      </c>
      <c r="F4122" t="s">
        <v>12543</v>
      </c>
    </row>
    <row r="4123" spans="1:7">
      <c r="A4123" t="s">
        <v>10631</v>
      </c>
      <c r="B4123" t="s">
        <v>12423</v>
      </c>
      <c r="C4123" t="s">
        <v>12545</v>
      </c>
      <c r="D4123" t="s">
        <v>12565</v>
      </c>
      <c r="E4123" t="s">
        <v>5441</v>
      </c>
      <c r="F4123" t="s">
        <v>12596</v>
      </c>
      <c r="G4123" t="s">
        <v>1940</v>
      </c>
    </row>
    <row r="4124" spans="1:7">
      <c r="A4124" t="s">
        <v>10632</v>
      </c>
      <c r="B4124" t="s">
        <v>12427</v>
      </c>
      <c r="C4124" t="s">
        <v>12545</v>
      </c>
      <c r="D4124" t="s">
        <v>12565</v>
      </c>
      <c r="E4124" t="s">
        <v>5441</v>
      </c>
      <c r="F4124" t="s">
        <v>12596</v>
      </c>
      <c r="G4124" t="s">
        <v>1940</v>
      </c>
    </row>
    <row r="4125" spans="1:7">
      <c r="A4125" t="s">
        <v>10633</v>
      </c>
      <c r="B4125" t="s">
        <v>12466</v>
      </c>
      <c r="C4125" t="s">
        <v>12544</v>
      </c>
      <c r="D4125" t="s">
        <v>12564</v>
      </c>
      <c r="E4125" t="s">
        <v>5440</v>
      </c>
      <c r="F4125" t="s">
        <v>12595</v>
      </c>
      <c r="G4125" t="s">
        <v>1667</v>
      </c>
    </row>
    <row r="4126" spans="1:7">
      <c r="A4126" t="s">
        <v>10634</v>
      </c>
      <c r="B4126" t="s">
        <v>12466</v>
      </c>
      <c r="C4126" t="s">
        <v>12544</v>
      </c>
      <c r="D4126" t="s">
        <v>12564</v>
      </c>
      <c r="E4126" t="s">
        <v>5440</v>
      </c>
      <c r="F4126" t="s">
        <v>12595</v>
      </c>
      <c r="G4126" t="s">
        <v>1667</v>
      </c>
    </row>
    <row r="4127" spans="1:7">
      <c r="A4127" t="s">
        <v>10635</v>
      </c>
      <c r="B4127" t="s">
        <v>12465</v>
      </c>
      <c r="C4127" t="s">
        <v>12545</v>
      </c>
      <c r="D4127" t="s">
        <v>12552</v>
      </c>
      <c r="E4127" t="s">
        <v>5437</v>
      </c>
      <c r="F4127" t="s">
        <v>12596</v>
      </c>
      <c r="G4127" t="s">
        <v>1940</v>
      </c>
    </row>
    <row r="4128" spans="1:7">
      <c r="A4128" t="s">
        <v>10636</v>
      </c>
      <c r="B4128" t="s">
        <v>12466</v>
      </c>
      <c r="C4128" t="s">
        <v>12544</v>
      </c>
      <c r="D4128" t="s">
        <v>12564</v>
      </c>
      <c r="E4128" t="s">
        <v>5440</v>
      </c>
      <c r="F4128" t="s">
        <v>12595</v>
      </c>
      <c r="G4128" t="s">
        <v>1667</v>
      </c>
    </row>
    <row r="4129" spans="1:7">
      <c r="A4129" t="s">
        <v>10637</v>
      </c>
      <c r="B4129" t="s">
        <v>12465</v>
      </c>
      <c r="C4129" t="s">
        <v>12544</v>
      </c>
      <c r="D4129" t="s">
        <v>12564</v>
      </c>
      <c r="E4129" t="s">
        <v>5437</v>
      </c>
      <c r="F4129" t="s">
        <v>12596</v>
      </c>
      <c r="G4129" t="s">
        <v>13275</v>
      </c>
    </row>
    <row r="4130" spans="1:7">
      <c r="A4130" t="s">
        <v>10638</v>
      </c>
      <c r="B4130" t="s">
        <v>12466</v>
      </c>
      <c r="C4130" t="s">
        <v>12544</v>
      </c>
      <c r="D4130" t="s">
        <v>12567</v>
      </c>
      <c r="E4130" t="s">
        <v>5440</v>
      </c>
      <c r="F4130" t="s">
        <v>12595</v>
      </c>
      <c r="G4130" t="s">
        <v>1667</v>
      </c>
    </row>
    <row r="4131" spans="1:7">
      <c r="A4131" t="s">
        <v>10639</v>
      </c>
      <c r="B4131" t="s">
        <v>12466</v>
      </c>
      <c r="C4131" t="s">
        <v>12544</v>
      </c>
      <c r="D4131" t="s">
        <v>12564</v>
      </c>
      <c r="E4131" t="s">
        <v>5440</v>
      </c>
      <c r="F4131" t="s">
        <v>12595</v>
      </c>
      <c r="G4131" t="s">
        <v>1667</v>
      </c>
    </row>
    <row r="4132" spans="1:7">
      <c r="A4132" t="s">
        <v>10640</v>
      </c>
      <c r="B4132" t="s">
        <v>12465</v>
      </c>
      <c r="C4132" t="s">
        <v>12544</v>
      </c>
      <c r="D4132" t="s">
        <v>12552</v>
      </c>
      <c r="E4132" t="s">
        <v>5440</v>
      </c>
      <c r="F4132" t="s">
        <v>12595</v>
      </c>
      <c r="G4132" t="s">
        <v>1667</v>
      </c>
    </row>
    <row r="4133" spans="1:7">
      <c r="A4133" t="s">
        <v>10641</v>
      </c>
      <c r="B4133" t="s">
        <v>12466</v>
      </c>
      <c r="C4133" t="s">
        <v>12544</v>
      </c>
      <c r="D4133" t="s">
        <v>12564</v>
      </c>
      <c r="E4133" t="s">
        <v>5440</v>
      </c>
      <c r="F4133" t="s">
        <v>12595</v>
      </c>
      <c r="G4133" t="s">
        <v>1667</v>
      </c>
    </row>
    <row r="4134" spans="1:7">
      <c r="A4134" t="s">
        <v>10642</v>
      </c>
      <c r="B4134" t="s">
        <v>12465</v>
      </c>
      <c r="C4134" t="s">
        <v>12544</v>
      </c>
      <c r="D4134" t="s">
        <v>12564</v>
      </c>
      <c r="E4134" t="s">
        <v>5440</v>
      </c>
      <c r="F4134" t="s">
        <v>12595</v>
      </c>
      <c r="G4134" t="s">
        <v>1667</v>
      </c>
    </row>
    <row r="4135" spans="1:7">
      <c r="A4135" t="s">
        <v>10643</v>
      </c>
      <c r="B4135" t="s">
        <v>12466</v>
      </c>
      <c r="C4135" t="s">
        <v>12547</v>
      </c>
      <c r="D4135" t="s">
        <v>12581</v>
      </c>
      <c r="E4135" t="s">
        <v>5440</v>
      </c>
      <c r="F4135" t="s">
        <v>12595</v>
      </c>
      <c r="G4135" t="s">
        <v>13276</v>
      </c>
    </row>
    <row r="4136" spans="1:7">
      <c r="A4136" t="s">
        <v>10644</v>
      </c>
      <c r="B4136" t="s">
        <v>12466</v>
      </c>
      <c r="C4136" t="s">
        <v>12544</v>
      </c>
      <c r="D4136" t="s">
        <v>12564</v>
      </c>
      <c r="E4136" t="s">
        <v>5440</v>
      </c>
      <c r="F4136" t="s">
        <v>12595</v>
      </c>
      <c r="G4136" t="s">
        <v>1667</v>
      </c>
    </row>
    <row r="4137" spans="1:7">
      <c r="A4137" t="s">
        <v>10645</v>
      </c>
      <c r="B4137" t="s">
        <v>12465</v>
      </c>
      <c r="C4137" t="s">
        <v>12544</v>
      </c>
      <c r="D4137" t="s">
        <v>12552</v>
      </c>
      <c r="E4137" t="s">
        <v>5440</v>
      </c>
      <c r="F4137" t="s">
        <v>12595</v>
      </c>
      <c r="G4137" t="s">
        <v>13277</v>
      </c>
    </row>
    <row r="4138" spans="1:7">
      <c r="A4138" t="s">
        <v>10646</v>
      </c>
      <c r="B4138" t="s">
        <v>12466</v>
      </c>
      <c r="C4138" t="s">
        <v>12544</v>
      </c>
      <c r="D4138" t="s">
        <v>12564</v>
      </c>
      <c r="E4138" t="s">
        <v>5440</v>
      </c>
      <c r="F4138" t="s">
        <v>12595</v>
      </c>
      <c r="G4138" t="s">
        <v>1667</v>
      </c>
    </row>
    <row r="4139" spans="1:7">
      <c r="A4139" t="s">
        <v>10647</v>
      </c>
      <c r="C4139" t="s">
        <v>12543</v>
      </c>
      <c r="D4139" t="s">
        <v>12543</v>
      </c>
      <c r="E4139" t="s">
        <v>5439</v>
      </c>
      <c r="F4139" t="s">
        <v>12543</v>
      </c>
    </row>
    <row r="4140" spans="1:7">
      <c r="A4140" t="s">
        <v>10648</v>
      </c>
      <c r="B4140" t="s">
        <v>12465</v>
      </c>
      <c r="C4140" t="s">
        <v>12547</v>
      </c>
      <c r="D4140" t="s">
        <v>12568</v>
      </c>
      <c r="E4140" t="s">
        <v>5440</v>
      </c>
      <c r="F4140" t="s">
        <v>12595</v>
      </c>
      <c r="G4140" t="s">
        <v>1940</v>
      </c>
    </row>
    <row r="4141" spans="1:7">
      <c r="A4141" t="s">
        <v>10649</v>
      </c>
      <c r="B4141" t="s">
        <v>12466</v>
      </c>
      <c r="C4141" t="s">
        <v>12547</v>
      </c>
      <c r="D4141" t="s">
        <v>12568</v>
      </c>
      <c r="E4141" t="s">
        <v>5440</v>
      </c>
      <c r="F4141" t="s">
        <v>12595</v>
      </c>
      <c r="G4141" t="s">
        <v>1667</v>
      </c>
    </row>
    <row r="4142" spans="1:7">
      <c r="A4142" t="s">
        <v>10650</v>
      </c>
      <c r="B4142" t="s">
        <v>12465</v>
      </c>
      <c r="C4142" t="s">
        <v>12544</v>
      </c>
      <c r="D4142" t="s">
        <v>12552</v>
      </c>
      <c r="E4142" t="s">
        <v>5440</v>
      </c>
      <c r="F4142" t="s">
        <v>12595</v>
      </c>
      <c r="G4142" t="s">
        <v>13088</v>
      </c>
    </row>
    <row r="4143" spans="1:7">
      <c r="A4143" t="s">
        <v>10651</v>
      </c>
      <c r="C4143" t="s">
        <v>12543</v>
      </c>
      <c r="D4143" t="s">
        <v>12543</v>
      </c>
      <c r="E4143" t="s">
        <v>5439</v>
      </c>
      <c r="F4143" t="s">
        <v>12543</v>
      </c>
    </row>
    <row r="4144" spans="1:7">
      <c r="A4144" t="s">
        <v>10652</v>
      </c>
      <c r="B4144" t="s">
        <v>12465</v>
      </c>
      <c r="C4144" t="s">
        <v>12545</v>
      </c>
      <c r="D4144" t="s">
        <v>12591</v>
      </c>
      <c r="E4144" t="s">
        <v>5441</v>
      </c>
      <c r="F4144" t="s">
        <v>12596</v>
      </c>
      <c r="G4144" t="s">
        <v>1940</v>
      </c>
    </row>
    <row r="4145" spans="1:7">
      <c r="A4145" t="s">
        <v>10653</v>
      </c>
      <c r="B4145" t="s">
        <v>12521</v>
      </c>
      <c r="C4145" t="s">
        <v>12545</v>
      </c>
      <c r="D4145" t="s">
        <v>12591</v>
      </c>
      <c r="E4145" t="s">
        <v>5437</v>
      </c>
      <c r="F4145" t="s">
        <v>12596</v>
      </c>
      <c r="G4145" t="s">
        <v>1940</v>
      </c>
    </row>
    <row r="4146" spans="1:7">
      <c r="A4146" t="s">
        <v>10654</v>
      </c>
      <c r="B4146" t="s">
        <v>12522</v>
      </c>
      <c r="C4146" t="s">
        <v>12545</v>
      </c>
      <c r="D4146" t="s">
        <v>12591</v>
      </c>
      <c r="E4146" t="s">
        <v>5437</v>
      </c>
      <c r="F4146" t="s">
        <v>12596</v>
      </c>
      <c r="G4146" t="s">
        <v>1940</v>
      </c>
    </row>
    <row r="4147" spans="1:7">
      <c r="A4147" t="s">
        <v>10655</v>
      </c>
      <c r="B4147" t="s">
        <v>12466</v>
      </c>
      <c r="C4147" t="s">
        <v>12544</v>
      </c>
      <c r="D4147" t="s">
        <v>12552</v>
      </c>
      <c r="E4147" t="s">
        <v>5440</v>
      </c>
      <c r="F4147" t="s">
        <v>12595</v>
      </c>
      <c r="G4147" t="s">
        <v>13278</v>
      </c>
    </row>
    <row r="4148" spans="1:7">
      <c r="A4148" t="s">
        <v>10656</v>
      </c>
      <c r="B4148" t="s">
        <v>12465</v>
      </c>
      <c r="C4148" t="s">
        <v>12544</v>
      </c>
      <c r="D4148" t="s">
        <v>12552</v>
      </c>
      <c r="E4148" t="s">
        <v>5440</v>
      </c>
      <c r="F4148" t="s">
        <v>12595</v>
      </c>
      <c r="G4148" t="s">
        <v>13279</v>
      </c>
    </row>
    <row r="4149" spans="1:7">
      <c r="A4149" t="s">
        <v>10657</v>
      </c>
      <c r="B4149" t="s">
        <v>12465</v>
      </c>
      <c r="C4149" t="s">
        <v>12544</v>
      </c>
      <c r="D4149" t="s">
        <v>12557</v>
      </c>
      <c r="E4149" t="s">
        <v>5437</v>
      </c>
      <c r="F4149" t="s">
        <v>12595</v>
      </c>
      <c r="G4149" t="s">
        <v>13280</v>
      </c>
    </row>
    <row r="4150" spans="1:7">
      <c r="A4150" t="s">
        <v>10658</v>
      </c>
      <c r="B4150" t="s">
        <v>12466</v>
      </c>
      <c r="C4150" t="s">
        <v>12544</v>
      </c>
      <c r="D4150" t="s">
        <v>12567</v>
      </c>
      <c r="E4150" t="s">
        <v>5440</v>
      </c>
      <c r="F4150" t="s">
        <v>12595</v>
      </c>
      <c r="G4150" t="s">
        <v>1667</v>
      </c>
    </row>
    <row r="4151" spans="1:7">
      <c r="A4151" t="s">
        <v>10659</v>
      </c>
      <c r="B4151" t="s">
        <v>12465</v>
      </c>
      <c r="C4151" t="s">
        <v>12544</v>
      </c>
      <c r="D4151" t="s">
        <v>12567</v>
      </c>
      <c r="E4151" t="s">
        <v>5440</v>
      </c>
      <c r="F4151" t="s">
        <v>12595</v>
      </c>
      <c r="G4151" t="s">
        <v>1703</v>
      </c>
    </row>
    <row r="4152" spans="1:7">
      <c r="A4152" t="s">
        <v>10660</v>
      </c>
      <c r="B4152" t="s">
        <v>12465</v>
      </c>
      <c r="C4152" t="s">
        <v>12544</v>
      </c>
      <c r="D4152" t="s">
        <v>12564</v>
      </c>
      <c r="E4152" t="s">
        <v>5437</v>
      </c>
      <c r="F4152" t="s">
        <v>12596</v>
      </c>
      <c r="G4152" t="s">
        <v>1667</v>
      </c>
    </row>
    <row r="4153" spans="1:7">
      <c r="A4153" t="s">
        <v>10661</v>
      </c>
      <c r="B4153" t="s">
        <v>12465</v>
      </c>
      <c r="C4153" t="s">
        <v>12544</v>
      </c>
      <c r="D4153" t="s">
        <v>12564</v>
      </c>
      <c r="E4153" t="s">
        <v>5440</v>
      </c>
      <c r="F4153" t="s">
        <v>12595</v>
      </c>
      <c r="G4153" t="s">
        <v>1667</v>
      </c>
    </row>
    <row r="4154" spans="1:7">
      <c r="A4154" t="s">
        <v>10662</v>
      </c>
      <c r="B4154" t="s">
        <v>12466</v>
      </c>
      <c r="C4154" t="s">
        <v>12544</v>
      </c>
      <c r="D4154" t="s">
        <v>12564</v>
      </c>
      <c r="E4154" t="s">
        <v>5440</v>
      </c>
      <c r="F4154" t="s">
        <v>12595</v>
      </c>
      <c r="G4154" t="s">
        <v>1667</v>
      </c>
    </row>
    <row r="4155" spans="1:7">
      <c r="A4155" t="s">
        <v>10663</v>
      </c>
      <c r="B4155" t="s">
        <v>12423</v>
      </c>
      <c r="C4155" t="s">
        <v>12546</v>
      </c>
      <c r="D4155" t="s">
        <v>12575</v>
      </c>
      <c r="E4155" t="s">
        <v>5441</v>
      </c>
      <c r="F4155" t="s">
        <v>12595</v>
      </c>
      <c r="G4155" t="s">
        <v>13281</v>
      </c>
    </row>
    <row r="4156" spans="1:7">
      <c r="A4156" t="s">
        <v>10664</v>
      </c>
      <c r="C4156" t="s">
        <v>12543</v>
      </c>
      <c r="D4156" t="s">
        <v>12543</v>
      </c>
      <c r="E4156" t="s">
        <v>5439</v>
      </c>
      <c r="F4156" t="s">
        <v>12543</v>
      </c>
    </row>
    <row r="4157" spans="1:7">
      <c r="A4157" t="s">
        <v>10665</v>
      </c>
      <c r="B4157" t="s">
        <v>12423</v>
      </c>
      <c r="C4157" t="s">
        <v>12546</v>
      </c>
      <c r="D4157" t="s">
        <v>12575</v>
      </c>
      <c r="E4157" t="s">
        <v>5440</v>
      </c>
      <c r="F4157" t="s">
        <v>12595</v>
      </c>
      <c r="G4157" t="s">
        <v>13282</v>
      </c>
    </row>
    <row r="4158" spans="1:7">
      <c r="A4158" t="s">
        <v>10666</v>
      </c>
      <c r="B4158" t="s">
        <v>12423</v>
      </c>
      <c r="C4158" t="s">
        <v>12542</v>
      </c>
      <c r="D4158" t="s">
        <v>12550</v>
      </c>
      <c r="E4158" t="s">
        <v>5437</v>
      </c>
      <c r="F4158" t="s">
        <v>12595</v>
      </c>
      <c r="G4158" t="s">
        <v>12600</v>
      </c>
    </row>
    <row r="4159" spans="1:7">
      <c r="A4159" t="s">
        <v>10667</v>
      </c>
      <c r="B4159" t="s">
        <v>12423</v>
      </c>
      <c r="C4159" t="s">
        <v>12546</v>
      </c>
      <c r="D4159" t="s">
        <v>12575</v>
      </c>
      <c r="E4159" t="s">
        <v>5437</v>
      </c>
      <c r="F4159" t="s">
        <v>12595</v>
      </c>
      <c r="G4159" t="s">
        <v>12619</v>
      </c>
    </row>
    <row r="4160" spans="1:7">
      <c r="A4160" t="s">
        <v>10668</v>
      </c>
      <c r="B4160" t="s">
        <v>12423</v>
      </c>
      <c r="C4160" t="s">
        <v>12546</v>
      </c>
      <c r="D4160" t="s">
        <v>12575</v>
      </c>
      <c r="E4160" t="s">
        <v>5441</v>
      </c>
      <c r="F4160" t="s">
        <v>12596</v>
      </c>
      <c r="G4160" t="s">
        <v>13282</v>
      </c>
    </row>
    <row r="4161" spans="1:7">
      <c r="A4161" t="s">
        <v>10669</v>
      </c>
      <c r="B4161" t="s">
        <v>12465</v>
      </c>
      <c r="C4161" t="s">
        <v>12544</v>
      </c>
      <c r="D4161" t="s">
        <v>12564</v>
      </c>
      <c r="E4161" t="s">
        <v>5440</v>
      </c>
      <c r="F4161" t="s">
        <v>12595</v>
      </c>
      <c r="G4161" t="s">
        <v>1667</v>
      </c>
    </row>
    <row r="4162" spans="1:7">
      <c r="A4162" t="s">
        <v>10670</v>
      </c>
      <c r="C4162" t="s">
        <v>12542</v>
      </c>
      <c r="D4162" t="s">
        <v>12565</v>
      </c>
      <c r="E4162" t="s">
        <v>5440</v>
      </c>
      <c r="F4162" t="s">
        <v>12595</v>
      </c>
      <c r="G4162" t="s">
        <v>13283</v>
      </c>
    </row>
    <row r="4163" spans="1:7">
      <c r="A4163" t="s">
        <v>10671</v>
      </c>
      <c r="C4163" t="s">
        <v>12544</v>
      </c>
      <c r="D4163" t="s">
        <v>12551</v>
      </c>
      <c r="E4163" t="s">
        <v>5440</v>
      </c>
      <c r="F4163" t="s">
        <v>12595</v>
      </c>
      <c r="G4163" t="s">
        <v>13284</v>
      </c>
    </row>
    <row r="4164" spans="1:7">
      <c r="A4164" t="s">
        <v>10672</v>
      </c>
      <c r="C4164" t="s">
        <v>12544</v>
      </c>
      <c r="D4164" t="s">
        <v>12551</v>
      </c>
      <c r="E4164" t="s">
        <v>5440</v>
      </c>
      <c r="F4164" t="s">
        <v>12595</v>
      </c>
      <c r="G4164" t="s">
        <v>13284</v>
      </c>
    </row>
    <row r="4165" spans="1:7">
      <c r="A4165" t="s">
        <v>10673</v>
      </c>
      <c r="C4165" t="s">
        <v>12543</v>
      </c>
      <c r="D4165" t="s">
        <v>12543</v>
      </c>
      <c r="E4165" t="s">
        <v>5439</v>
      </c>
      <c r="F4165" t="s">
        <v>12543</v>
      </c>
    </row>
    <row r="4166" spans="1:7">
      <c r="A4166" t="s">
        <v>10674</v>
      </c>
      <c r="C4166" t="s">
        <v>12544</v>
      </c>
      <c r="D4166" t="s">
        <v>12551</v>
      </c>
      <c r="E4166" t="s">
        <v>5440</v>
      </c>
      <c r="F4166" t="s">
        <v>12595</v>
      </c>
      <c r="G4166" t="s">
        <v>13285</v>
      </c>
    </row>
    <row r="4167" spans="1:7">
      <c r="A4167" t="s">
        <v>10675</v>
      </c>
      <c r="C4167" t="s">
        <v>12544</v>
      </c>
      <c r="D4167" t="s">
        <v>12551</v>
      </c>
      <c r="E4167" t="s">
        <v>5440</v>
      </c>
      <c r="F4167" t="s">
        <v>12595</v>
      </c>
      <c r="G4167" t="s">
        <v>13285</v>
      </c>
    </row>
    <row r="4168" spans="1:7">
      <c r="A4168" t="s">
        <v>10676</v>
      </c>
      <c r="C4168" t="s">
        <v>12544</v>
      </c>
      <c r="D4168" t="s">
        <v>12551</v>
      </c>
      <c r="E4168" t="s">
        <v>5440</v>
      </c>
      <c r="F4168" t="s">
        <v>12595</v>
      </c>
      <c r="G4168" t="s">
        <v>13285</v>
      </c>
    </row>
    <row r="4169" spans="1:7">
      <c r="A4169" t="s">
        <v>10677</v>
      </c>
      <c r="C4169" t="s">
        <v>12544</v>
      </c>
      <c r="D4169" t="s">
        <v>12551</v>
      </c>
      <c r="E4169" t="s">
        <v>5440</v>
      </c>
      <c r="F4169" t="s">
        <v>12595</v>
      </c>
      <c r="G4169" t="s">
        <v>13285</v>
      </c>
    </row>
    <row r="4170" spans="1:7">
      <c r="A4170" t="s">
        <v>10678</v>
      </c>
      <c r="C4170" t="s">
        <v>12544</v>
      </c>
      <c r="D4170" t="s">
        <v>12551</v>
      </c>
      <c r="E4170" t="s">
        <v>5440</v>
      </c>
      <c r="F4170" t="s">
        <v>12595</v>
      </c>
      <c r="G4170" t="s">
        <v>13285</v>
      </c>
    </row>
    <row r="4171" spans="1:7">
      <c r="A4171" t="s">
        <v>10679</v>
      </c>
      <c r="C4171" t="s">
        <v>12544</v>
      </c>
      <c r="D4171" t="s">
        <v>12551</v>
      </c>
      <c r="E4171" t="s">
        <v>5440</v>
      </c>
      <c r="F4171" t="s">
        <v>12595</v>
      </c>
      <c r="G4171" t="s">
        <v>13285</v>
      </c>
    </row>
    <row r="4172" spans="1:7">
      <c r="A4172" t="s">
        <v>10680</v>
      </c>
      <c r="C4172" t="s">
        <v>12544</v>
      </c>
      <c r="D4172" t="s">
        <v>12551</v>
      </c>
      <c r="E4172" t="s">
        <v>5440</v>
      </c>
      <c r="F4172" t="s">
        <v>12595</v>
      </c>
      <c r="G4172" t="s">
        <v>13285</v>
      </c>
    </row>
    <row r="4173" spans="1:7">
      <c r="A4173" t="s">
        <v>10681</v>
      </c>
      <c r="C4173" t="s">
        <v>12544</v>
      </c>
      <c r="D4173" t="s">
        <v>12551</v>
      </c>
      <c r="E4173" t="s">
        <v>5440</v>
      </c>
      <c r="F4173" t="s">
        <v>12595</v>
      </c>
      <c r="G4173" t="s">
        <v>13285</v>
      </c>
    </row>
    <row r="4174" spans="1:7">
      <c r="A4174" t="s">
        <v>10682</v>
      </c>
      <c r="C4174" t="s">
        <v>12544</v>
      </c>
      <c r="D4174" t="s">
        <v>12551</v>
      </c>
      <c r="E4174" t="s">
        <v>5440</v>
      </c>
      <c r="F4174" t="s">
        <v>12595</v>
      </c>
      <c r="G4174" t="s">
        <v>13285</v>
      </c>
    </row>
    <row r="4175" spans="1:7">
      <c r="A4175" t="s">
        <v>10683</v>
      </c>
      <c r="C4175" t="s">
        <v>12544</v>
      </c>
      <c r="D4175" t="s">
        <v>12551</v>
      </c>
      <c r="E4175" t="s">
        <v>5440</v>
      </c>
      <c r="F4175" t="s">
        <v>12595</v>
      </c>
      <c r="G4175" t="s">
        <v>13285</v>
      </c>
    </row>
    <row r="4176" spans="1:7">
      <c r="A4176" t="s">
        <v>10684</v>
      </c>
      <c r="C4176" t="s">
        <v>12544</v>
      </c>
      <c r="D4176" t="s">
        <v>12551</v>
      </c>
      <c r="E4176" t="s">
        <v>5440</v>
      </c>
      <c r="F4176" t="s">
        <v>12595</v>
      </c>
      <c r="G4176" t="s">
        <v>13285</v>
      </c>
    </row>
    <row r="4177" spans="1:7">
      <c r="A4177" t="s">
        <v>10685</v>
      </c>
      <c r="B4177" t="s">
        <v>12423</v>
      </c>
      <c r="C4177" t="s">
        <v>12544</v>
      </c>
      <c r="D4177" t="s">
        <v>12557</v>
      </c>
      <c r="E4177" t="s">
        <v>5440</v>
      </c>
      <c r="F4177" t="s">
        <v>12595</v>
      </c>
      <c r="G4177" t="s">
        <v>1940</v>
      </c>
    </row>
    <row r="4178" spans="1:7">
      <c r="A4178" t="s">
        <v>10686</v>
      </c>
      <c r="C4178" t="s">
        <v>12542</v>
      </c>
      <c r="D4178" t="s">
        <v>12550</v>
      </c>
      <c r="E4178" t="s">
        <v>5442</v>
      </c>
      <c r="F4178" t="s">
        <v>12594</v>
      </c>
      <c r="G4178" t="s">
        <v>12662</v>
      </c>
    </row>
    <row r="4179" spans="1:7">
      <c r="A4179" t="s">
        <v>10687</v>
      </c>
      <c r="B4179" t="s">
        <v>12423</v>
      </c>
      <c r="C4179" t="s">
        <v>12548</v>
      </c>
      <c r="D4179" t="s">
        <v>12560</v>
      </c>
      <c r="E4179" t="s">
        <v>5441</v>
      </c>
      <c r="F4179" t="s">
        <v>12596</v>
      </c>
      <c r="G4179" t="s">
        <v>1940</v>
      </c>
    </row>
    <row r="4180" spans="1:7">
      <c r="A4180" t="s">
        <v>10688</v>
      </c>
      <c r="B4180" t="s">
        <v>12423</v>
      </c>
      <c r="C4180" t="s">
        <v>12548</v>
      </c>
      <c r="D4180" t="s">
        <v>12560</v>
      </c>
      <c r="E4180" t="s">
        <v>5450</v>
      </c>
      <c r="F4180" t="s">
        <v>12596</v>
      </c>
      <c r="G4180" t="s">
        <v>12652</v>
      </c>
    </row>
    <row r="4181" spans="1:7">
      <c r="A4181" t="s">
        <v>10689</v>
      </c>
      <c r="B4181" t="s">
        <v>12465</v>
      </c>
      <c r="C4181" t="s">
        <v>12544</v>
      </c>
      <c r="D4181" t="s">
        <v>12552</v>
      </c>
      <c r="E4181" t="s">
        <v>5437</v>
      </c>
      <c r="F4181" t="s">
        <v>12595</v>
      </c>
      <c r="G4181" t="s">
        <v>13286</v>
      </c>
    </row>
    <row r="4182" spans="1:7">
      <c r="A4182" t="s">
        <v>10690</v>
      </c>
      <c r="B4182" t="s">
        <v>12465</v>
      </c>
      <c r="C4182" t="s">
        <v>12544</v>
      </c>
      <c r="D4182" t="s">
        <v>12552</v>
      </c>
      <c r="E4182" t="s">
        <v>5440</v>
      </c>
      <c r="F4182" t="s">
        <v>12595</v>
      </c>
      <c r="G4182" t="s">
        <v>13287</v>
      </c>
    </row>
    <row r="4183" spans="1:7">
      <c r="A4183" t="s">
        <v>10691</v>
      </c>
      <c r="B4183" t="s">
        <v>12523</v>
      </c>
      <c r="C4183" t="s">
        <v>12547</v>
      </c>
      <c r="D4183" t="s">
        <v>12581</v>
      </c>
      <c r="E4183" t="s">
        <v>5441</v>
      </c>
      <c r="F4183" t="s">
        <v>12595</v>
      </c>
      <c r="G4183" t="s">
        <v>1667</v>
      </c>
    </row>
    <row r="4184" spans="1:7">
      <c r="A4184" t="s">
        <v>10692</v>
      </c>
      <c r="B4184" t="s">
        <v>12465</v>
      </c>
      <c r="C4184" t="s">
        <v>12544</v>
      </c>
      <c r="D4184" t="s">
        <v>12552</v>
      </c>
      <c r="E4184" t="s">
        <v>5440</v>
      </c>
      <c r="F4184" t="s">
        <v>12596</v>
      </c>
      <c r="G4184" t="s">
        <v>1940</v>
      </c>
    </row>
    <row r="4185" spans="1:7">
      <c r="A4185" t="s">
        <v>10693</v>
      </c>
      <c r="B4185" t="s">
        <v>12423</v>
      </c>
      <c r="C4185" t="s">
        <v>12547</v>
      </c>
      <c r="D4185" t="s">
        <v>12568</v>
      </c>
      <c r="E4185" t="s">
        <v>5441</v>
      </c>
      <c r="F4185" t="s">
        <v>12595</v>
      </c>
      <c r="G4185" t="s">
        <v>13288</v>
      </c>
    </row>
    <row r="4186" spans="1:7">
      <c r="A4186" t="s">
        <v>10694</v>
      </c>
      <c r="B4186" t="s">
        <v>12423</v>
      </c>
      <c r="C4186" t="s">
        <v>12548</v>
      </c>
      <c r="D4186" t="s">
        <v>12559</v>
      </c>
      <c r="E4186" t="s">
        <v>5440</v>
      </c>
      <c r="F4186" t="s">
        <v>12596</v>
      </c>
      <c r="G4186" t="s">
        <v>13289</v>
      </c>
    </row>
    <row r="4187" spans="1:7">
      <c r="A4187" t="s">
        <v>10695</v>
      </c>
      <c r="B4187" t="s">
        <v>12423</v>
      </c>
      <c r="C4187" t="s">
        <v>12547</v>
      </c>
      <c r="D4187" t="s">
        <v>12571</v>
      </c>
      <c r="E4187" t="s">
        <v>5441</v>
      </c>
      <c r="F4187" t="s">
        <v>12595</v>
      </c>
      <c r="G4187" t="s">
        <v>1940</v>
      </c>
    </row>
    <row r="4188" spans="1:7">
      <c r="A4188" t="s">
        <v>10696</v>
      </c>
      <c r="B4188" t="s">
        <v>12445</v>
      </c>
      <c r="C4188" t="s">
        <v>12548</v>
      </c>
      <c r="D4188" t="s">
        <v>12569</v>
      </c>
      <c r="E4188" t="s">
        <v>5441</v>
      </c>
      <c r="F4188" t="s">
        <v>12596</v>
      </c>
      <c r="G4188" t="s">
        <v>1940</v>
      </c>
    </row>
    <row r="4189" spans="1:7">
      <c r="A4189" t="s">
        <v>10697</v>
      </c>
      <c r="B4189" t="s">
        <v>12423</v>
      </c>
      <c r="C4189" t="s">
        <v>12545</v>
      </c>
      <c r="D4189" t="s">
        <v>12554</v>
      </c>
      <c r="E4189" t="s">
        <v>5441</v>
      </c>
      <c r="F4189" t="s">
        <v>12596</v>
      </c>
      <c r="G4189" t="s">
        <v>1940</v>
      </c>
    </row>
    <row r="4190" spans="1:7">
      <c r="A4190" t="s">
        <v>10698</v>
      </c>
      <c r="B4190" t="s">
        <v>12423</v>
      </c>
      <c r="C4190" t="s">
        <v>12546</v>
      </c>
      <c r="D4190" t="s">
        <v>12575</v>
      </c>
      <c r="E4190" t="s">
        <v>5437</v>
      </c>
      <c r="F4190" t="s">
        <v>12595</v>
      </c>
      <c r="G4190" t="s">
        <v>13290</v>
      </c>
    </row>
    <row r="4191" spans="1:7">
      <c r="A4191" t="s">
        <v>10699</v>
      </c>
      <c r="B4191" t="s">
        <v>12423</v>
      </c>
      <c r="C4191" t="s">
        <v>12545</v>
      </c>
      <c r="D4191" t="s">
        <v>12552</v>
      </c>
      <c r="E4191" t="s">
        <v>5441</v>
      </c>
      <c r="F4191" t="s">
        <v>12596</v>
      </c>
      <c r="G4191" t="s">
        <v>1940</v>
      </c>
    </row>
    <row r="4192" spans="1:7">
      <c r="A4192" t="s">
        <v>10700</v>
      </c>
      <c r="B4192" t="s">
        <v>12423</v>
      </c>
      <c r="C4192" t="s">
        <v>12546</v>
      </c>
      <c r="D4192" t="s">
        <v>12555</v>
      </c>
      <c r="E4192" t="s">
        <v>5437</v>
      </c>
      <c r="F4192" t="s">
        <v>12596</v>
      </c>
      <c r="G4192" t="s">
        <v>1940</v>
      </c>
    </row>
    <row r="4193" spans="1:7">
      <c r="A4193" t="s">
        <v>10701</v>
      </c>
      <c r="B4193" t="s">
        <v>12423</v>
      </c>
      <c r="C4193" t="s">
        <v>12544</v>
      </c>
      <c r="D4193" t="s">
        <v>12564</v>
      </c>
      <c r="E4193" t="s">
        <v>5440</v>
      </c>
      <c r="F4193" t="s">
        <v>12596</v>
      </c>
      <c r="G4193" t="s">
        <v>1940</v>
      </c>
    </row>
    <row r="4194" spans="1:7">
      <c r="A4194" t="s">
        <v>10702</v>
      </c>
      <c r="B4194" t="s">
        <v>12423</v>
      </c>
      <c r="C4194" t="s">
        <v>12548</v>
      </c>
      <c r="D4194" t="s">
        <v>12559</v>
      </c>
      <c r="E4194" t="s">
        <v>5450</v>
      </c>
      <c r="F4194" t="s">
        <v>12596</v>
      </c>
      <c r="G4194" t="s">
        <v>1667</v>
      </c>
    </row>
    <row r="4195" spans="1:7">
      <c r="A4195" t="s">
        <v>10703</v>
      </c>
      <c r="C4195" t="s">
        <v>12543</v>
      </c>
      <c r="D4195" t="s">
        <v>12543</v>
      </c>
      <c r="E4195" t="s">
        <v>5439</v>
      </c>
      <c r="F4195" t="s">
        <v>12543</v>
      </c>
    </row>
    <row r="4196" spans="1:7">
      <c r="A4196" t="s">
        <v>10704</v>
      </c>
      <c r="B4196" t="s">
        <v>12423</v>
      </c>
      <c r="C4196" t="s">
        <v>12546</v>
      </c>
      <c r="D4196" t="s">
        <v>12556</v>
      </c>
      <c r="E4196" t="s">
        <v>5437</v>
      </c>
      <c r="F4196" t="s">
        <v>12596</v>
      </c>
      <c r="G4196" t="s">
        <v>1940</v>
      </c>
    </row>
    <row r="4197" spans="1:7">
      <c r="A4197" t="s">
        <v>10705</v>
      </c>
      <c r="B4197" t="s">
        <v>12424</v>
      </c>
      <c r="C4197" t="s">
        <v>12546</v>
      </c>
      <c r="D4197" t="s">
        <v>12556</v>
      </c>
      <c r="E4197" t="s">
        <v>5437</v>
      </c>
      <c r="F4197" t="s">
        <v>12596</v>
      </c>
      <c r="G4197" t="s">
        <v>1940</v>
      </c>
    </row>
    <row r="4198" spans="1:7">
      <c r="A4198" t="s">
        <v>10706</v>
      </c>
      <c r="B4198" t="s">
        <v>12423</v>
      </c>
      <c r="C4198" t="s">
        <v>12546</v>
      </c>
      <c r="D4198" t="s">
        <v>12555</v>
      </c>
      <c r="E4198" t="s">
        <v>5441</v>
      </c>
      <c r="F4198" t="s">
        <v>12595</v>
      </c>
      <c r="G4198" t="s">
        <v>1940</v>
      </c>
    </row>
    <row r="4199" spans="1:7">
      <c r="A4199" t="s">
        <v>10707</v>
      </c>
      <c r="B4199" t="s">
        <v>12423</v>
      </c>
      <c r="C4199" t="s">
        <v>12545</v>
      </c>
      <c r="D4199" t="s">
        <v>12552</v>
      </c>
      <c r="E4199" t="s">
        <v>5440</v>
      </c>
      <c r="F4199" t="s">
        <v>12596</v>
      </c>
      <c r="G4199" t="s">
        <v>1940</v>
      </c>
    </row>
    <row r="4200" spans="1:7">
      <c r="A4200" t="s">
        <v>10708</v>
      </c>
      <c r="B4200" t="s">
        <v>12436</v>
      </c>
      <c r="C4200" t="s">
        <v>12546</v>
      </c>
      <c r="D4200" t="s">
        <v>12556</v>
      </c>
      <c r="E4200" t="s">
        <v>5441</v>
      </c>
      <c r="F4200" t="s">
        <v>12596</v>
      </c>
      <c r="G4200" t="s">
        <v>1940</v>
      </c>
    </row>
    <row r="4201" spans="1:7">
      <c r="A4201" t="s">
        <v>10709</v>
      </c>
      <c r="C4201" t="s">
        <v>12544</v>
      </c>
      <c r="D4201" t="s">
        <v>12551</v>
      </c>
      <c r="E4201" t="s">
        <v>5440</v>
      </c>
      <c r="F4201" t="s">
        <v>12595</v>
      </c>
      <c r="G4201" t="s">
        <v>13291</v>
      </c>
    </row>
    <row r="4202" spans="1:7">
      <c r="A4202" t="s">
        <v>10710</v>
      </c>
      <c r="C4202" t="s">
        <v>12543</v>
      </c>
      <c r="D4202" t="s">
        <v>12543</v>
      </c>
      <c r="E4202" t="s">
        <v>5439</v>
      </c>
      <c r="F4202" t="s">
        <v>12543</v>
      </c>
    </row>
    <row r="4203" spans="1:7">
      <c r="A4203" t="s">
        <v>10711</v>
      </c>
      <c r="C4203" t="s">
        <v>12547</v>
      </c>
      <c r="D4203" t="s">
        <v>12571</v>
      </c>
      <c r="E4203" t="s">
        <v>5437</v>
      </c>
      <c r="F4203" t="s">
        <v>12595</v>
      </c>
      <c r="G4203" t="s">
        <v>13292</v>
      </c>
    </row>
    <row r="4204" spans="1:7">
      <c r="A4204" t="s">
        <v>10712</v>
      </c>
      <c r="C4204" t="s">
        <v>12542</v>
      </c>
      <c r="D4204" t="s">
        <v>12550</v>
      </c>
      <c r="E4204" t="s">
        <v>5441</v>
      </c>
      <c r="F4204" t="s">
        <v>12595</v>
      </c>
      <c r="G4204" t="s">
        <v>13293</v>
      </c>
    </row>
    <row r="4205" spans="1:7">
      <c r="A4205" t="s">
        <v>10713</v>
      </c>
      <c r="C4205" t="s">
        <v>12547</v>
      </c>
      <c r="D4205" t="s">
        <v>12571</v>
      </c>
      <c r="E4205" t="s">
        <v>5437</v>
      </c>
      <c r="F4205" t="s">
        <v>12595</v>
      </c>
      <c r="G4205" t="s">
        <v>13293</v>
      </c>
    </row>
    <row r="4206" spans="1:7">
      <c r="A4206" t="s">
        <v>10714</v>
      </c>
      <c r="C4206" t="s">
        <v>12543</v>
      </c>
      <c r="D4206" t="s">
        <v>12543</v>
      </c>
      <c r="E4206" t="s">
        <v>5439</v>
      </c>
      <c r="F4206" t="s">
        <v>12543</v>
      </c>
    </row>
    <row r="4207" spans="1:7">
      <c r="A4207" t="s">
        <v>10715</v>
      </c>
      <c r="B4207" t="s">
        <v>12423</v>
      </c>
      <c r="C4207" t="s">
        <v>12545</v>
      </c>
      <c r="D4207" t="s">
        <v>12566</v>
      </c>
      <c r="E4207" t="s">
        <v>5441</v>
      </c>
      <c r="F4207" t="s">
        <v>12596</v>
      </c>
      <c r="G4207" t="s">
        <v>1940</v>
      </c>
    </row>
    <row r="4208" spans="1:7">
      <c r="A4208" t="s">
        <v>10716</v>
      </c>
      <c r="B4208" t="s">
        <v>12450</v>
      </c>
      <c r="C4208" t="s">
        <v>12545</v>
      </c>
      <c r="D4208" t="s">
        <v>12566</v>
      </c>
      <c r="E4208" t="s">
        <v>5441</v>
      </c>
      <c r="F4208" t="s">
        <v>12596</v>
      </c>
      <c r="G4208" t="s">
        <v>1940</v>
      </c>
    </row>
    <row r="4209" spans="1:7">
      <c r="A4209" t="s">
        <v>10717</v>
      </c>
      <c r="B4209" t="s">
        <v>12435</v>
      </c>
      <c r="C4209" t="s">
        <v>12545</v>
      </c>
      <c r="D4209" t="s">
        <v>12566</v>
      </c>
      <c r="E4209" t="s">
        <v>5441</v>
      </c>
      <c r="F4209" t="s">
        <v>12596</v>
      </c>
      <c r="G4209" t="s">
        <v>1940</v>
      </c>
    </row>
    <row r="4210" spans="1:7">
      <c r="A4210" t="s">
        <v>10718</v>
      </c>
      <c r="B4210" t="s">
        <v>12423</v>
      </c>
      <c r="C4210" t="s">
        <v>12545</v>
      </c>
      <c r="D4210" t="s">
        <v>12566</v>
      </c>
      <c r="E4210" t="s">
        <v>5441</v>
      </c>
      <c r="F4210" t="s">
        <v>12596</v>
      </c>
      <c r="G4210" t="s">
        <v>1940</v>
      </c>
    </row>
    <row r="4211" spans="1:7">
      <c r="A4211" t="s">
        <v>10719</v>
      </c>
      <c r="B4211" t="s">
        <v>12427</v>
      </c>
      <c r="C4211" t="s">
        <v>12545</v>
      </c>
      <c r="D4211" t="s">
        <v>12566</v>
      </c>
      <c r="E4211" t="s">
        <v>5441</v>
      </c>
      <c r="F4211" t="s">
        <v>12596</v>
      </c>
      <c r="G4211" t="s">
        <v>1940</v>
      </c>
    </row>
    <row r="4212" spans="1:7">
      <c r="A4212" t="s">
        <v>10720</v>
      </c>
      <c r="C4212" t="s">
        <v>12547</v>
      </c>
      <c r="D4212" t="s">
        <v>12571</v>
      </c>
      <c r="E4212" t="s">
        <v>5440</v>
      </c>
      <c r="F4212" t="s">
        <v>12595</v>
      </c>
      <c r="G4212" t="s">
        <v>13294</v>
      </c>
    </row>
    <row r="4213" spans="1:7">
      <c r="A4213" t="s">
        <v>10721</v>
      </c>
      <c r="B4213" t="s">
        <v>12423</v>
      </c>
      <c r="C4213" t="s">
        <v>12547</v>
      </c>
      <c r="D4213" t="s">
        <v>12571</v>
      </c>
      <c r="E4213" t="s">
        <v>5441</v>
      </c>
      <c r="F4213" t="s">
        <v>12595</v>
      </c>
      <c r="G4213" t="s">
        <v>13295</v>
      </c>
    </row>
    <row r="4214" spans="1:7">
      <c r="A4214" t="s">
        <v>10722</v>
      </c>
      <c r="C4214" t="s">
        <v>12543</v>
      </c>
      <c r="D4214" t="s">
        <v>12543</v>
      </c>
      <c r="E4214" t="s">
        <v>5439</v>
      </c>
      <c r="F4214" t="s">
        <v>12543</v>
      </c>
    </row>
    <row r="4215" spans="1:7">
      <c r="A4215" t="s">
        <v>10723</v>
      </c>
      <c r="B4215" t="s">
        <v>12423</v>
      </c>
      <c r="C4215" t="s">
        <v>12545</v>
      </c>
      <c r="D4215" t="s">
        <v>12572</v>
      </c>
      <c r="E4215" t="s">
        <v>5437</v>
      </c>
      <c r="F4215" t="s">
        <v>12596</v>
      </c>
      <c r="G4215" t="s">
        <v>1940</v>
      </c>
    </row>
    <row r="4216" spans="1:7">
      <c r="A4216" t="s">
        <v>10724</v>
      </c>
      <c r="B4216" t="s">
        <v>12427</v>
      </c>
      <c r="C4216" t="s">
        <v>12545</v>
      </c>
      <c r="D4216" t="s">
        <v>12572</v>
      </c>
      <c r="E4216" t="s">
        <v>5437</v>
      </c>
      <c r="F4216" t="s">
        <v>12596</v>
      </c>
      <c r="G4216" t="s">
        <v>1940</v>
      </c>
    </row>
    <row r="4217" spans="1:7">
      <c r="A4217" t="s">
        <v>10725</v>
      </c>
      <c r="B4217" t="s">
        <v>12423</v>
      </c>
      <c r="C4217" t="s">
        <v>12548</v>
      </c>
      <c r="D4217" t="s">
        <v>12569</v>
      </c>
      <c r="E4217" t="s">
        <v>5440</v>
      </c>
      <c r="F4217" t="s">
        <v>12594</v>
      </c>
      <c r="G4217" t="s">
        <v>12600</v>
      </c>
    </row>
    <row r="4218" spans="1:7">
      <c r="A4218" t="s">
        <v>10726</v>
      </c>
      <c r="B4218" t="s">
        <v>12423</v>
      </c>
      <c r="C4218" t="s">
        <v>12542</v>
      </c>
      <c r="D4218" t="s">
        <v>12550</v>
      </c>
      <c r="E4218" t="s">
        <v>5442</v>
      </c>
      <c r="F4218" t="s">
        <v>12594</v>
      </c>
      <c r="G4218" t="s">
        <v>13296</v>
      </c>
    </row>
    <row r="4219" spans="1:7">
      <c r="A4219" t="s">
        <v>10727</v>
      </c>
      <c r="B4219" t="s">
        <v>12423</v>
      </c>
      <c r="C4219" t="s">
        <v>12547</v>
      </c>
      <c r="D4219" t="s">
        <v>12568</v>
      </c>
      <c r="E4219" t="s">
        <v>5437</v>
      </c>
      <c r="F4219" t="s">
        <v>12595</v>
      </c>
      <c r="G4219" t="s">
        <v>1940</v>
      </c>
    </row>
    <row r="4220" spans="1:7">
      <c r="A4220" t="s">
        <v>10728</v>
      </c>
      <c r="B4220" t="s">
        <v>12423</v>
      </c>
      <c r="C4220" t="s">
        <v>12544</v>
      </c>
      <c r="D4220" t="s">
        <v>12552</v>
      </c>
      <c r="E4220" t="s">
        <v>5441</v>
      </c>
      <c r="F4220" t="s">
        <v>12596</v>
      </c>
      <c r="G4220" t="s">
        <v>13297</v>
      </c>
    </row>
    <row r="4221" spans="1:7">
      <c r="A4221" t="s">
        <v>10729</v>
      </c>
      <c r="C4221" t="s">
        <v>12542</v>
      </c>
      <c r="D4221" t="s">
        <v>12550</v>
      </c>
      <c r="E4221" t="s">
        <v>5442</v>
      </c>
      <c r="F4221" t="s">
        <v>12594</v>
      </c>
      <c r="G4221" t="s">
        <v>12600</v>
      </c>
    </row>
    <row r="4222" spans="1:7">
      <c r="A4222" t="s">
        <v>10730</v>
      </c>
      <c r="C4222" t="s">
        <v>12544</v>
      </c>
      <c r="D4222" t="s">
        <v>12564</v>
      </c>
      <c r="E4222" t="s">
        <v>5437</v>
      </c>
      <c r="F4222" t="s">
        <v>12595</v>
      </c>
      <c r="G4222" t="s">
        <v>13298</v>
      </c>
    </row>
    <row r="4223" spans="1:7">
      <c r="A4223" t="s">
        <v>10731</v>
      </c>
      <c r="B4223" t="s">
        <v>12423</v>
      </c>
      <c r="C4223" t="s">
        <v>12548</v>
      </c>
      <c r="D4223" t="s">
        <v>12569</v>
      </c>
      <c r="E4223" t="s">
        <v>5440</v>
      </c>
      <c r="F4223" t="s">
        <v>12595</v>
      </c>
      <c r="G4223" t="s">
        <v>1940</v>
      </c>
    </row>
    <row r="4224" spans="1:7">
      <c r="A4224" t="s">
        <v>10732</v>
      </c>
      <c r="C4224" t="s">
        <v>12543</v>
      </c>
      <c r="D4224" t="s">
        <v>12543</v>
      </c>
      <c r="E4224" t="s">
        <v>5439</v>
      </c>
      <c r="F4224" t="s">
        <v>12543</v>
      </c>
    </row>
    <row r="4225" spans="1:7">
      <c r="A4225" t="s">
        <v>10733</v>
      </c>
      <c r="B4225" t="s">
        <v>12428</v>
      </c>
      <c r="C4225" t="s">
        <v>12544</v>
      </c>
      <c r="D4225" t="s">
        <v>12573</v>
      </c>
      <c r="E4225" t="s">
        <v>5450</v>
      </c>
      <c r="F4225" t="s">
        <v>12596</v>
      </c>
      <c r="G4225" t="s">
        <v>1940</v>
      </c>
    </row>
    <row r="4226" spans="1:7">
      <c r="A4226" t="s">
        <v>10734</v>
      </c>
      <c r="B4226" t="s">
        <v>12429</v>
      </c>
      <c r="C4226" t="s">
        <v>12544</v>
      </c>
      <c r="D4226" t="s">
        <v>12573</v>
      </c>
      <c r="E4226" t="s">
        <v>5450</v>
      </c>
      <c r="F4226" t="s">
        <v>12596</v>
      </c>
      <c r="G4226" t="s">
        <v>1940</v>
      </c>
    </row>
    <row r="4227" spans="1:7">
      <c r="A4227" t="s">
        <v>10735</v>
      </c>
      <c r="B4227" t="s">
        <v>12430</v>
      </c>
      <c r="C4227" t="s">
        <v>12544</v>
      </c>
      <c r="D4227" t="s">
        <v>12573</v>
      </c>
      <c r="E4227" t="s">
        <v>5450</v>
      </c>
      <c r="F4227" t="s">
        <v>12596</v>
      </c>
      <c r="G4227" t="s">
        <v>1940</v>
      </c>
    </row>
    <row r="4228" spans="1:7">
      <c r="A4228" t="s">
        <v>10736</v>
      </c>
      <c r="B4228" t="s">
        <v>12431</v>
      </c>
      <c r="C4228" t="s">
        <v>12544</v>
      </c>
      <c r="D4228" t="s">
        <v>12573</v>
      </c>
      <c r="E4228" t="s">
        <v>5450</v>
      </c>
      <c r="F4228" t="s">
        <v>12596</v>
      </c>
      <c r="G4228" t="s">
        <v>1940</v>
      </c>
    </row>
    <row r="4229" spans="1:7">
      <c r="A4229" t="s">
        <v>10737</v>
      </c>
      <c r="C4229" t="s">
        <v>12544</v>
      </c>
      <c r="D4229" t="s">
        <v>12563</v>
      </c>
      <c r="E4229" t="s">
        <v>5440</v>
      </c>
      <c r="F4229" t="s">
        <v>12595</v>
      </c>
      <c r="G4229" t="s">
        <v>12600</v>
      </c>
    </row>
    <row r="4230" spans="1:7">
      <c r="A4230" t="s">
        <v>10738</v>
      </c>
      <c r="C4230" t="s">
        <v>12547</v>
      </c>
      <c r="D4230" t="s">
        <v>12568</v>
      </c>
      <c r="E4230" t="s">
        <v>5440</v>
      </c>
      <c r="F4230" t="s">
        <v>12597</v>
      </c>
      <c r="G4230" t="s">
        <v>13299</v>
      </c>
    </row>
    <row r="4231" spans="1:7">
      <c r="A4231" t="s">
        <v>10739</v>
      </c>
      <c r="C4231" t="s">
        <v>12547</v>
      </c>
      <c r="D4231" t="s">
        <v>12558</v>
      </c>
      <c r="E4231" t="s">
        <v>5440</v>
      </c>
      <c r="F4231" t="s">
        <v>12597</v>
      </c>
    </row>
    <row r="4232" spans="1:7">
      <c r="A4232" t="s">
        <v>10740</v>
      </c>
      <c r="C4232" t="s">
        <v>12547</v>
      </c>
      <c r="D4232" t="s">
        <v>12568</v>
      </c>
      <c r="E4232" t="s">
        <v>5440</v>
      </c>
      <c r="F4232" t="s">
        <v>12597</v>
      </c>
      <c r="G4232" t="s">
        <v>13300</v>
      </c>
    </row>
    <row r="4233" spans="1:7">
      <c r="A4233" t="s">
        <v>10741</v>
      </c>
      <c r="B4233" t="s">
        <v>12423</v>
      </c>
      <c r="C4233" t="s">
        <v>12544</v>
      </c>
      <c r="D4233" t="s">
        <v>12563</v>
      </c>
      <c r="E4233" t="s">
        <v>5440</v>
      </c>
      <c r="F4233" t="s">
        <v>12595</v>
      </c>
      <c r="G4233" t="s">
        <v>1940</v>
      </c>
    </row>
    <row r="4234" spans="1:7">
      <c r="A4234" t="s">
        <v>10742</v>
      </c>
      <c r="B4234" t="s">
        <v>12423</v>
      </c>
      <c r="C4234" t="s">
        <v>12544</v>
      </c>
      <c r="D4234" t="s">
        <v>12563</v>
      </c>
      <c r="E4234" t="s">
        <v>5440</v>
      </c>
      <c r="F4234" t="s">
        <v>12595</v>
      </c>
      <c r="G4234" t="s">
        <v>1940</v>
      </c>
    </row>
    <row r="4235" spans="1:7">
      <c r="A4235" t="s">
        <v>10743</v>
      </c>
      <c r="C4235" t="s">
        <v>12544</v>
      </c>
      <c r="D4235" t="s">
        <v>12563</v>
      </c>
      <c r="E4235" t="s">
        <v>5440</v>
      </c>
      <c r="F4235" t="s">
        <v>12595</v>
      </c>
      <c r="G4235" t="s">
        <v>13301</v>
      </c>
    </row>
    <row r="4236" spans="1:7">
      <c r="A4236" t="s">
        <v>10744</v>
      </c>
      <c r="C4236" t="s">
        <v>12544</v>
      </c>
      <c r="D4236" t="s">
        <v>12563</v>
      </c>
      <c r="E4236" t="s">
        <v>5440</v>
      </c>
      <c r="F4236" t="s">
        <v>12595</v>
      </c>
      <c r="G4236" t="s">
        <v>13302</v>
      </c>
    </row>
    <row r="4237" spans="1:7">
      <c r="A4237" t="s">
        <v>10745</v>
      </c>
      <c r="C4237" t="s">
        <v>12544</v>
      </c>
      <c r="D4237" t="s">
        <v>12563</v>
      </c>
      <c r="E4237" t="s">
        <v>5440</v>
      </c>
      <c r="F4237" t="s">
        <v>12595</v>
      </c>
      <c r="G4237" t="s">
        <v>12734</v>
      </c>
    </row>
    <row r="4238" spans="1:7">
      <c r="A4238" t="s">
        <v>10746</v>
      </c>
      <c r="B4238" t="s">
        <v>12423</v>
      </c>
      <c r="C4238" t="s">
        <v>12548</v>
      </c>
      <c r="D4238" t="s">
        <v>12569</v>
      </c>
      <c r="E4238" t="s">
        <v>5441</v>
      </c>
      <c r="F4238" t="s">
        <v>12596</v>
      </c>
      <c r="G4238" t="s">
        <v>1940</v>
      </c>
    </row>
    <row r="4239" spans="1:7">
      <c r="A4239" t="s">
        <v>10747</v>
      </c>
      <c r="C4239" t="s">
        <v>12544</v>
      </c>
      <c r="D4239" t="s">
        <v>12551</v>
      </c>
      <c r="E4239" t="s">
        <v>5440</v>
      </c>
      <c r="F4239" t="s">
        <v>12595</v>
      </c>
      <c r="G4239" t="s">
        <v>1676</v>
      </c>
    </row>
    <row r="4240" spans="1:7">
      <c r="A4240" t="s">
        <v>10748</v>
      </c>
      <c r="B4240" t="s">
        <v>12423</v>
      </c>
      <c r="C4240" t="s">
        <v>12544</v>
      </c>
      <c r="D4240" t="s">
        <v>12589</v>
      </c>
      <c r="E4240" t="s">
        <v>5440</v>
      </c>
      <c r="F4240" t="s">
        <v>12596</v>
      </c>
      <c r="G4240" t="s">
        <v>1940</v>
      </c>
    </row>
    <row r="4241" spans="1:7">
      <c r="A4241" t="s">
        <v>10749</v>
      </c>
      <c r="C4241" t="s">
        <v>12547</v>
      </c>
      <c r="D4241" t="s">
        <v>12571</v>
      </c>
      <c r="E4241" t="s">
        <v>5441</v>
      </c>
      <c r="F4241" t="s">
        <v>12595</v>
      </c>
      <c r="G4241" t="s">
        <v>12600</v>
      </c>
    </row>
    <row r="4242" spans="1:7">
      <c r="A4242" t="s">
        <v>10750</v>
      </c>
      <c r="B4242" t="s">
        <v>12423</v>
      </c>
      <c r="C4242" t="s">
        <v>12548</v>
      </c>
      <c r="D4242" t="s">
        <v>12569</v>
      </c>
      <c r="E4242" t="s">
        <v>5441</v>
      </c>
      <c r="F4242" t="s">
        <v>12596</v>
      </c>
      <c r="G4242" t="s">
        <v>1940</v>
      </c>
    </row>
    <row r="4243" spans="1:7">
      <c r="A4243" t="s">
        <v>10751</v>
      </c>
      <c r="C4243" t="s">
        <v>12543</v>
      </c>
      <c r="D4243" t="s">
        <v>12543</v>
      </c>
      <c r="E4243" t="s">
        <v>5439</v>
      </c>
      <c r="F4243" t="s">
        <v>12543</v>
      </c>
    </row>
    <row r="4244" spans="1:7">
      <c r="A4244" t="s">
        <v>10752</v>
      </c>
      <c r="B4244" t="s">
        <v>12428</v>
      </c>
      <c r="C4244" t="s">
        <v>12544</v>
      </c>
      <c r="D4244" t="s">
        <v>12573</v>
      </c>
      <c r="E4244" t="s">
        <v>5441</v>
      </c>
      <c r="F4244" t="s">
        <v>12596</v>
      </c>
      <c r="G4244" t="s">
        <v>1940</v>
      </c>
    </row>
    <row r="4245" spans="1:7">
      <c r="A4245" t="s">
        <v>10753</v>
      </c>
      <c r="B4245" t="s">
        <v>12428</v>
      </c>
      <c r="C4245" t="s">
        <v>12544</v>
      </c>
      <c r="D4245" t="s">
        <v>12573</v>
      </c>
      <c r="E4245" t="s">
        <v>5441</v>
      </c>
      <c r="F4245" t="s">
        <v>12596</v>
      </c>
      <c r="G4245" t="s">
        <v>1940</v>
      </c>
    </row>
    <row r="4246" spans="1:7">
      <c r="A4246" t="s">
        <v>10754</v>
      </c>
      <c r="B4246" t="s">
        <v>12449</v>
      </c>
      <c r="C4246" t="s">
        <v>12547</v>
      </c>
      <c r="D4246" t="s">
        <v>12580</v>
      </c>
      <c r="E4246" t="s">
        <v>5442</v>
      </c>
      <c r="F4246" t="s">
        <v>12596</v>
      </c>
      <c r="G4246" t="s">
        <v>1940</v>
      </c>
    </row>
    <row r="4247" spans="1:7">
      <c r="A4247" t="s">
        <v>10755</v>
      </c>
      <c r="B4247" t="s">
        <v>12436</v>
      </c>
      <c r="C4247" t="s">
        <v>12546</v>
      </c>
      <c r="D4247" t="s">
        <v>12556</v>
      </c>
      <c r="E4247" t="s">
        <v>5437</v>
      </c>
      <c r="F4247" t="s">
        <v>12596</v>
      </c>
      <c r="G4247" t="s">
        <v>1940</v>
      </c>
    </row>
    <row r="4248" spans="1:7">
      <c r="A4248" t="s">
        <v>10756</v>
      </c>
      <c r="B4248" t="s">
        <v>12423</v>
      </c>
      <c r="C4248" t="s">
        <v>12546</v>
      </c>
      <c r="D4248" t="s">
        <v>12575</v>
      </c>
      <c r="E4248" t="s">
        <v>5441</v>
      </c>
      <c r="F4248" t="s">
        <v>12596</v>
      </c>
      <c r="G4248" t="s">
        <v>1940</v>
      </c>
    </row>
    <row r="4249" spans="1:7">
      <c r="A4249" t="s">
        <v>10757</v>
      </c>
      <c r="B4249" t="s">
        <v>12423</v>
      </c>
      <c r="C4249" t="s">
        <v>12546</v>
      </c>
      <c r="D4249" t="s">
        <v>12575</v>
      </c>
      <c r="E4249" t="s">
        <v>5450</v>
      </c>
      <c r="F4249" t="s">
        <v>12594</v>
      </c>
      <c r="G4249" t="s">
        <v>1900</v>
      </c>
    </row>
    <row r="4250" spans="1:7">
      <c r="A4250" t="s">
        <v>10758</v>
      </c>
      <c r="C4250" t="s">
        <v>12547</v>
      </c>
      <c r="D4250" t="s">
        <v>12562</v>
      </c>
      <c r="E4250" t="s">
        <v>5440</v>
      </c>
      <c r="F4250" t="s">
        <v>12597</v>
      </c>
    </row>
    <row r="4251" spans="1:7">
      <c r="A4251" t="s">
        <v>10759</v>
      </c>
      <c r="C4251" t="s">
        <v>12543</v>
      </c>
      <c r="D4251" t="s">
        <v>12543</v>
      </c>
      <c r="E4251" t="s">
        <v>5439</v>
      </c>
      <c r="F4251" t="s">
        <v>12543</v>
      </c>
    </row>
    <row r="4252" spans="1:7">
      <c r="A4252" t="s">
        <v>10760</v>
      </c>
      <c r="B4252" t="s">
        <v>12428</v>
      </c>
      <c r="C4252" t="s">
        <v>12544</v>
      </c>
      <c r="D4252" t="s">
        <v>12573</v>
      </c>
      <c r="E4252" t="s">
        <v>5441</v>
      </c>
      <c r="F4252" t="s">
        <v>12596</v>
      </c>
      <c r="G4252" t="s">
        <v>1940</v>
      </c>
    </row>
    <row r="4253" spans="1:7">
      <c r="A4253" t="s">
        <v>10761</v>
      </c>
      <c r="B4253" t="s">
        <v>12428</v>
      </c>
      <c r="C4253" t="s">
        <v>12544</v>
      </c>
      <c r="D4253" t="s">
        <v>12573</v>
      </c>
      <c r="E4253" t="s">
        <v>5441</v>
      </c>
      <c r="F4253" t="s">
        <v>12596</v>
      </c>
      <c r="G4253" t="s">
        <v>1940</v>
      </c>
    </row>
    <row r="4254" spans="1:7">
      <c r="A4254" t="s">
        <v>10762</v>
      </c>
      <c r="B4254" t="s">
        <v>12434</v>
      </c>
      <c r="C4254" t="s">
        <v>12544</v>
      </c>
      <c r="D4254" t="s">
        <v>12573</v>
      </c>
      <c r="E4254" t="s">
        <v>5441</v>
      </c>
      <c r="F4254" t="s">
        <v>12596</v>
      </c>
      <c r="G4254" t="s">
        <v>1940</v>
      </c>
    </row>
    <row r="4255" spans="1:7">
      <c r="A4255" t="s">
        <v>10763</v>
      </c>
      <c r="B4255" t="s">
        <v>12431</v>
      </c>
      <c r="C4255" t="s">
        <v>12544</v>
      </c>
      <c r="D4255" t="s">
        <v>12573</v>
      </c>
      <c r="E4255" t="s">
        <v>5441</v>
      </c>
      <c r="F4255" t="s">
        <v>12596</v>
      </c>
      <c r="G4255" t="s">
        <v>1940</v>
      </c>
    </row>
    <row r="4256" spans="1:7">
      <c r="A4256" t="s">
        <v>1696</v>
      </c>
      <c r="C4256" t="s">
        <v>12542</v>
      </c>
      <c r="D4256" t="s">
        <v>12565</v>
      </c>
      <c r="E4256" t="s">
        <v>5437</v>
      </c>
      <c r="F4256" t="s">
        <v>12597</v>
      </c>
    </row>
    <row r="4257" spans="1:7">
      <c r="A4257" t="s">
        <v>10764</v>
      </c>
      <c r="B4257" t="s">
        <v>12449</v>
      </c>
      <c r="C4257" t="s">
        <v>12547</v>
      </c>
      <c r="D4257" t="s">
        <v>12581</v>
      </c>
      <c r="E4257" t="s">
        <v>5450</v>
      </c>
      <c r="F4257" t="s">
        <v>12595</v>
      </c>
    </row>
    <row r="4258" spans="1:7">
      <c r="A4258" t="s">
        <v>10765</v>
      </c>
      <c r="B4258" t="s">
        <v>12449</v>
      </c>
      <c r="C4258" t="s">
        <v>12547</v>
      </c>
      <c r="D4258" t="s">
        <v>12580</v>
      </c>
      <c r="E4258" t="s">
        <v>5442</v>
      </c>
      <c r="F4258" t="s">
        <v>12595</v>
      </c>
      <c r="G4258" t="s">
        <v>1884</v>
      </c>
    </row>
    <row r="4259" spans="1:7">
      <c r="A4259" t="s">
        <v>10766</v>
      </c>
      <c r="B4259" t="s">
        <v>12423</v>
      </c>
      <c r="C4259" t="s">
        <v>12545</v>
      </c>
      <c r="D4259" t="s">
        <v>12567</v>
      </c>
      <c r="E4259" t="s">
        <v>5437</v>
      </c>
      <c r="F4259" t="s">
        <v>12596</v>
      </c>
      <c r="G4259" t="s">
        <v>1940</v>
      </c>
    </row>
    <row r="4260" spans="1:7">
      <c r="A4260" t="s">
        <v>10767</v>
      </c>
      <c r="C4260" t="s">
        <v>12543</v>
      </c>
      <c r="D4260" t="s">
        <v>12543</v>
      </c>
      <c r="E4260" t="s">
        <v>5439</v>
      </c>
      <c r="F4260" t="s">
        <v>12543</v>
      </c>
    </row>
    <row r="4261" spans="1:7">
      <c r="A4261" t="s">
        <v>10768</v>
      </c>
      <c r="B4261" t="s">
        <v>12423</v>
      </c>
      <c r="C4261" t="s">
        <v>12546</v>
      </c>
      <c r="D4261" t="s">
        <v>12555</v>
      </c>
      <c r="E4261" t="s">
        <v>5441</v>
      </c>
      <c r="F4261" t="s">
        <v>12596</v>
      </c>
      <c r="G4261" t="s">
        <v>1940</v>
      </c>
    </row>
    <row r="4262" spans="1:7">
      <c r="A4262" t="s">
        <v>10769</v>
      </c>
      <c r="B4262" t="s">
        <v>12423</v>
      </c>
      <c r="C4262" t="s">
        <v>12542</v>
      </c>
      <c r="D4262" t="s">
        <v>12565</v>
      </c>
      <c r="E4262" t="s">
        <v>5441</v>
      </c>
      <c r="F4262" t="s">
        <v>12596</v>
      </c>
      <c r="G4262" t="s">
        <v>1940</v>
      </c>
    </row>
    <row r="4263" spans="1:7">
      <c r="A4263" t="s">
        <v>10770</v>
      </c>
      <c r="B4263" t="s">
        <v>12424</v>
      </c>
      <c r="C4263" t="s">
        <v>12546</v>
      </c>
      <c r="D4263" t="s">
        <v>12555</v>
      </c>
      <c r="E4263" t="s">
        <v>5441</v>
      </c>
      <c r="F4263" t="s">
        <v>12596</v>
      </c>
      <c r="G4263" t="s">
        <v>1940</v>
      </c>
    </row>
    <row r="4264" spans="1:7">
      <c r="A4264" t="s">
        <v>10771</v>
      </c>
      <c r="B4264" t="s">
        <v>12427</v>
      </c>
      <c r="C4264" t="s">
        <v>12546</v>
      </c>
      <c r="D4264" t="s">
        <v>12555</v>
      </c>
      <c r="E4264" t="s">
        <v>5441</v>
      </c>
      <c r="F4264" t="s">
        <v>12596</v>
      </c>
      <c r="G4264" t="s">
        <v>1940</v>
      </c>
    </row>
    <row r="4265" spans="1:7">
      <c r="A4265" t="s">
        <v>10772</v>
      </c>
      <c r="C4265" t="s">
        <v>12547</v>
      </c>
      <c r="D4265" t="s">
        <v>12558</v>
      </c>
      <c r="E4265" t="s">
        <v>5440</v>
      </c>
      <c r="F4265" t="s">
        <v>12597</v>
      </c>
    </row>
    <row r="4266" spans="1:7">
      <c r="A4266" t="s">
        <v>10773</v>
      </c>
      <c r="B4266" t="s">
        <v>12423</v>
      </c>
      <c r="C4266" t="s">
        <v>12545</v>
      </c>
      <c r="D4266" t="s">
        <v>12552</v>
      </c>
      <c r="E4266" t="s">
        <v>5441</v>
      </c>
      <c r="F4266" t="s">
        <v>12596</v>
      </c>
      <c r="G4266" t="s">
        <v>1940</v>
      </c>
    </row>
    <row r="4267" spans="1:7">
      <c r="A4267" t="s">
        <v>10774</v>
      </c>
      <c r="B4267" t="s">
        <v>12423</v>
      </c>
      <c r="C4267" t="s">
        <v>12545</v>
      </c>
      <c r="D4267" t="s">
        <v>12552</v>
      </c>
      <c r="E4267" t="s">
        <v>5441</v>
      </c>
      <c r="F4267" t="s">
        <v>12596</v>
      </c>
      <c r="G4267" t="s">
        <v>1940</v>
      </c>
    </row>
    <row r="4268" spans="1:7">
      <c r="A4268" t="s">
        <v>10775</v>
      </c>
      <c r="B4268" t="s">
        <v>12423</v>
      </c>
      <c r="C4268" t="s">
        <v>12545</v>
      </c>
      <c r="D4268" t="s">
        <v>12588</v>
      </c>
      <c r="E4268" t="s">
        <v>5450</v>
      </c>
      <c r="F4268" t="s">
        <v>12596</v>
      </c>
      <c r="G4268" t="s">
        <v>1940</v>
      </c>
    </row>
    <row r="4269" spans="1:7">
      <c r="A4269" t="s">
        <v>10776</v>
      </c>
      <c r="C4269" t="s">
        <v>12544</v>
      </c>
      <c r="D4269" t="s">
        <v>12583</v>
      </c>
      <c r="E4269" t="s">
        <v>5440</v>
      </c>
      <c r="F4269" t="s">
        <v>12595</v>
      </c>
      <c r="G4269" t="s">
        <v>1940</v>
      </c>
    </row>
    <row r="4270" spans="1:7">
      <c r="A4270" t="s">
        <v>10777</v>
      </c>
      <c r="C4270" t="s">
        <v>12543</v>
      </c>
      <c r="D4270" t="s">
        <v>12543</v>
      </c>
      <c r="E4270" t="s">
        <v>5439</v>
      </c>
      <c r="F4270" t="s">
        <v>12543</v>
      </c>
    </row>
    <row r="4271" spans="1:7">
      <c r="A4271" t="s">
        <v>10778</v>
      </c>
      <c r="B4271" t="s">
        <v>12423</v>
      </c>
      <c r="C4271" t="s">
        <v>12545</v>
      </c>
      <c r="D4271" t="s">
        <v>12576</v>
      </c>
      <c r="E4271" t="s">
        <v>5441</v>
      </c>
      <c r="F4271" t="s">
        <v>12596</v>
      </c>
      <c r="G4271" t="s">
        <v>1940</v>
      </c>
    </row>
    <row r="4272" spans="1:7">
      <c r="A4272" t="s">
        <v>10779</v>
      </c>
      <c r="B4272" t="s">
        <v>12435</v>
      </c>
      <c r="C4272" t="s">
        <v>12545</v>
      </c>
      <c r="D4272" t="s">
        <v>12576</v>
      </c>
      <c r="E4272" t="s">
        <v>5441</v>
      </c>
      <c r="F4272" t="s">
        <v>12596</v>
      </c>
      <c r="G4272" t="s">
        <v>1940</v>
      </c>
    </row>
    <row r="4273" spans="1:7">
      <c r="A4273" t="s">
        <v>10780</v>
      </c>
      <c r="B4273" t="s">
        <v>12427</v>
      </c>
      <c r="C4273" t="s">
        <v>12545</v>
      </c>
      <c r="D4273" t="s">
        <v>12576</v>
      </c>
      <c r="E4273" t="s">
        <v>5441</v>
      </c>
      <c r="F4273" t="s">
        <v>12596</v>
      </c>
      <c r="G4273" t="s">
        <v>1940</v>
      </c>
    </row>
    <row r="4274" spans="1:7">
      <c r="A4274" t="s">
        <v>10781</v>
      </c>
      <c r="B4274" t="s">
        <v>12423</v>
      </c>
      <c r="C4274" t="s">
        <v>12545</v>
      </c>
      <c r="D4274" t="s">
        <v>12550</v>
      </c>
      <c r="E4274" t="s">
        <v>5450</v>
      </c>
      <c r="F4274" t="s">
        <v>12596</v>
      </c>
      <c r="G4274" t="s">
        <v>1940</v>
      </c>
    </row>
    <row r="4275" spans="1:7">
      <c r="A4275" t="s">
        <v>10782</v>
      </c>
      <c r="B4275" t="s">
        <v>12423</v>
      </c>
      <c r="C4275" t="s">
        <v>12542</v>
      </c>
      <c r="D4275" t="s">
        <v>12565</v>
      </c>
      <c r="E4275" t="s">
        <v>5440</v>
      </c>
      <c r="F4275" t="s">
        <v>12596</v>
      </c>
      <c r="G4275" t="s">
        <v>13303</v>
      </c>
    </row>
    <row r="4276" spans="1:7">
      <c r="A4276" t="s">
        <v>10783</v>
      </c>
      <c r="B4276" t="s">
        <v>12423</v>
      </c>
      <c r="C4276" t="s">
        <v>12546</v>
      </c>
      <c r="D4276" t="s">
        <v>12555</v>
      </c>
      <c r="E4276" t="s">
        <v>5450</v>
      </c>
      <c r="F4276" t="s">
        <v>12596</v>
      </c>
      <c r="G4276" t="s">
        <v>1940</v>
      </c>
    </row>
    <row r="4277" spans="1:7">
      <c r="A4277" t="s">
        <v>10784</v>
      </c>
      <c r="C4277" t="s">
        <v>12543</v>
      </c>
      <c r="D4277" t="s">
        <v>12543</v>
      </c>
      <c r="E4277" t="s">
        <v>5439</v>
      </c>
      <c r="F4277" t="s">
        <v>12543</v>
      </c>
    </row>
    <row r="4278" spans="1:7">
      <c r="A4278" t="s">
        <v>10785</v>
      </c>
      <c r="B4278" t="s">
        <v>12428</v>
      </c>
      <c r="C4278" t="s">
        <v>12544</v>
      </c>
      <c r="D4278" t="s">
        <v>12573</v>
      </c>
      <c r="E4278" t="s">
        <v>5441</v>
      </c>
      <c r="F4278" t="s">
        <v>12596</v>
      </c>
      <c r="G4278" t="s">
        <v>1940</v>
      </c>
    </row>
    <row r="4279" spans="1:7">
      <c r="A4279" t="s">
        <v>10786</v>
      </c>
      <c r="B4279" t="s">
        <v>12434</v>
      </c>
      <c r="C4279" t="s">
        <v>12544</v>
      </c>
      <c r="D4279" t="s">
        <v>12573</v>
      </c>
      <c r="E4279" t="s">
        <v>5441</v>
      </c>
      <c r="F4279" t="s">
        <v>12596</v>
      </c>
      <c r="G4279" t="s">
        <v>1940</v>
      </c>
    </row>
    <row r="4280" spans="1:7">
      <c r="A4280" t="s">
        <v>10787</v>
      </c>
      <c r="B4280" t="s">
        <v>12429</v>
      </c>
      <c r="C4280" t="s">
        <v>12544</v>
      </c>
      <c r="D4280" t="s">
        <v>12573</v>
      </c>
      <c r="E4280" t="s">
        <v>5441</v>
      </c>
      <c r="F4280" t="s">
        <v>12596</v>
      </c>
      <c r="G4280" t="s">
        <v>1940</v>
      </c>
    </row>
    <row r="4281" spans="1:7">
      <c r="A4281" t="s">
        <v>10788</v>
      </c>
      <c r="B4281" t="s">
        <v>12430</v>
      </c>
      <c r="C4281" t="s">
        <v>12544</v>
      </c>
      <c r="D4281" t="s">
        <v>12573</v>
      </c>
      <c r="E4281" t="s">
        <v>5441</v>
      </c>
      <c r="F4281" t="s">
        <v>12596</v>
      </c>
      <c r="G4281" t="s">
        <v>1940</v>
      </c>
    </row>
    <row r="4282" spans="1:7">
      <c r="A4282" t="s">
        <v>10789</v>
      </c>
      <c r="B4282" t="s">
        <v>12431</v>
      </c>
      <c r="C4282" t="s">
        <v>12544</v>
      </c>
      <c r="D4282" t="s">
        <v>12573</v>
      </c>
      <c r="E4282" t="s">
        <v>5441</v>
      </c>
      <c r="F4282" t="s">
        <v>12596</v>
      </c>
      <c r="G4282" t="s">
        <v>1940</v>
      </c>
    </row>
    <row r="4283" spans="1:7">
      <c r="A4283" t="s">
        <v>10790</v>
      </c>
      <c r="B4283" t="s">
        <v>12423</v>
      </c>
      <c r="C4283" t="s">
        <v>12548</v>
      </c>
      <c r="D4283" t="s">
        <v>12559</v>
      </c>
      <c r="E4283" t="s">
        <v>5441</v>
      </c>
      <c r="F4283" t="s">
        <v>12595</v>
      </c>
      <c r="G4283" t="s">
        <v>13304</v>
      </c>
    </row>
    <row r="4284" spans="1:7">
      <c r="A4284" t="s">
        <v>10791</v>
      </c>
      <c r="B4284" t="s">
        <v>12423</v>
      </c>
      <c r="C4284" t="s">
        <v>12548</v>
      </c>
      <c r="D4284" t="s">
        <v>12559</v>
      </c>
      <c r="E4284" t="s">
        <v>5437</v>
      </c>
      <c r="F4284" t="s">
        <v>12595</v>
      </c>
      <c r="G4284" t="s">
        <v>13305</v>
      </c>
    </row>
    <row r="4285" spans="1:7">
      <c r="A4285" t="s">
        <v>10792</v>
      </c>
      <c r="B4285" t="s">
        <v>12423</v>
      </c>
      <c r="C4285" t="s">
        <v>12548</v>
      </c>
      <c r="D4285" t="s">
        <v>12569</v>
      </c>
      <c r="E4285" t="s">
        <v>5441</v>
      </c>
      <c r="F4285" t="s">
        <v>12596</v>
      </c>
      <c r="G4285" t="s">
        <v>13306</v>
      </c>
    </row>
    <row r="4286" spans="1:7">
      <c r="A4286" t="s">
        <v>10793</v>
      </c>
      <c r="B4286" t="s">
        <v>12423</v>
      </c>
      <c r="C4286" t="s">
        <v>12546</v>
      </c>
      <c r="D4286" t="s">
        <v>12575</v>
      </c>
      <c r="E4286" t="s">
        <v>5441</v>
      </c>
      <c r="F4286" t="s">
        <v>12596</v>
      </c>
      <c r="G4286" t="s">
        <v>1940</v>
      </c>
    </row>
    <row r="4287" spans="1:7">
      <c r="A4287" t="s">
        <v>10794</v>
      </c>
      <c r="B4287" t="s">
        <v>12423</v>
      </c>
      <c r="C4287" t="s">
        <v>12548</v>
      </c>
      <c r="D4287" t="s">
        <v>12569</v>
      </c>
      <c r="E4287" t="s">
        <v>5441</v>
      </c>
      <c r="F4287" t="s">
        <v>12596</v>
      </c>
      <c r="G4287" t="s">
        <v>13307</v>
      </c>
    </row>
    <row r="4288" spans="1:7">
      <c r="A4288" t="s">
        <v>10795</v>
      </c>
      <c r="B4288" t="s">
        <v>12423</v>
      </c>
      <c r="C4288" t="s">
        <v>12546</v>
      </c>
      <c r="D4288" t="s">
        <v>12555</v>
      </c>
      <c r="E4288" t="s">
        <v>5441</v>
      </c>
      <c r="F4288" t="s">
        <v>12596</v>
      </c>
      <c r="G4288" t="s">
        <v>1940</v>
      </c>
    </row>
    <row r="4289" spans="1:7">
      <c r="A4289" t="s">
        <v>10796</v>
      </c>
      <c r="B4289" t="s">
        <v>12423</v>
      </c>
      <c r="C4289" t="s">
        <v>12548</v>
      </c>
      <c r="D4289" t="s">
        <v>12569</v>
      </c>
      <c r="E4289" t="s">
        <v>5440</v>
      </c>
      <c r="F4289" t="s">
        <v>12595</v>
      </c>
      <c r="G4289" t="s">
        <v>12679</v>
      </c>
    </row>
    <row r="4290" spans="1:7">
      <c r="A4290" t="s">
        <v>10797</v>
      </c>
      <c r="C4290" t="s">
        <v>12547</v>
      </c>
      <c r="D4290" t="s">
        <v>12558</v>
      </c>
      <c r="E4290" t="s">
        <v>5440</v>
      </c>
      <c r="F4290" t="s">
        <v>12597</v>
      </c>
    </row>
    <row r="4291" spans="1:7">
      <c r="A4291" t="s">
        <v>10798</v>
      </c>
      <c r="C4291" t="s">
        <v>12547</v>
      </c>
      <c r="D4291" t="s">
        <v>12558</v>
      </c>
      <c r="E4291" t="s">
        <v>5440</v>
      </c>
      <c r="F4291" t="s">
        <v>12594</v>
      </c>
      <c r="G4291" t="s">
        <v>13308</v>
      </c>
    </row>
    <row r="4292" spans="1:7">
      <c r="A4292" t="s">
        <v>10799</v>
      </c>
      <c r="C4292" t="s">
        <v>12547</v>
      </c>
      <c r="D4292" t="s">
        <v>12571</v>
      </c>
      <c r="E4292" t="s">
        <v>5437</v>
      </c>
      <c r="F4292" t="s">
        <v>12595</v>
      </c>
      <c r="G4292" t="s">
        <v>13309</v>
      </c>
    </row>
    <row r="4293" spans="1:7">
      <c r="A4293" t="s">
        <v>10800</v>
      </c>
      <c r="B4293" t="s">
        <v>12423</v>
      </c>
      <c r="C4293" t="s">
        <v>12547</v>
      </c>
      <c r="D4293" t="s">
        <v>12571</v>
      </c>
      <c r="E4293" t="s">
        <v>5440</v>
      </c>
      <c r="F4293" t="s">
        <v>12595</v>
      </c>
      <c r="G4293" t="s">
        <v>13310</v>
      </c>
    </row>
    <row r="4294" spans="1:7">
      <c r="A4294" t="s">
        <v>10801</v>
      </c>
      <c r="C4294" t="s">
        <v>12542</v>
      </c>
      <c r="D4294" t="s">
        <v>12550</v>
      </c>
      <c r="E4294" t="s">
        <v>5442</v>
      </c>
      <c r="F4294" t="s">
        <v>12594</v>
      </c>
      <c r="G4294" t="s">
        <v>13311</v>
      </c>
    </row>
    <row r="4295" spans="1:7">
      <c r="A4295" t="s">
        <v>10802</v>
      </c>
      <c r="C4295" t="s">
        <v>12544</v>
      </c>
      <c r="D4295" t="s">
        <v>12563</v>
      </c>
      <c r="E4295" t="s">
        <v>5440</v>
      </c>
      <c r="F4295" t="s">
        <v>12595</v>
      </c>
      <c r="G4295" t="s">
        <v>12600</v>
      </c>
    </row>
    <row r="4296" spans="1:7">
      <c r="A4296" t="s">
        <v>10803</v>
      </c>
      <c r="B4296" t="s">
        <v>12423</v>
      </c>
      <c r="C4296" t="s">
        <v>12545</v>
      </c>
      <c r="D4296" t="s">
        <v>12576</v>
      </c>
      <c r="E4296" t="s">
        <v>5441</v>
      </c>
      <c r="F4296" t="s">
        <v>12596</v>
      </c>
      <c r="G4296" t="s">
        <v>1940</v>
      </c>
    </row>
    <row r="4297" spans="1:7">
      <c r="A4297" t="s">
        <v>10804</v>
      </c>
      <c r="B4297" t="s">
        <v>12423</v>
      </c>
      <c r="C4297" t="s">
        <v>12548</v>
      </c>
      <c r="D4297" t="s">
        <v>12559</v>
      </c>
      <c r="E4297" t="s">
        <v>5437</v>
      </c>
      <c r="F4297" t="s">
        <v>12596</v>
      </c>
      <c r="G4297" t="s">
        <v>12600</v>
      </c>
    </row>
    <row r="4298" spans="1:7">
      <c r="A4298" t="s">
        <v>10805</v>
      </c>
      <c r="C4298" t="s">
        <v>12544</v>
      </c>
      <c r="D4298" t="s">
        <v>12551</v>
      </c>
      <c r="E4298" t="s">
        <v>5440</v>
      </c>
      <c r="F4298" t="s">
        <v>12595</v>
      </c>
      <c r="G4298" t="s">
        <v>12600</v>
      </c>
    </row>
    <row r="4299" spans="1:7">
      <c r="A4299" t="s">
        <v>10806</v>
      </c>
      <c r="C4299" t="s">
        <v>12548</v>
      </c>
      <c r="D4299" t="s">
        <v>12559</v>
      </c>
      <c r="E4299" t="s">
        <v>5450</v>
      </c>
      <c r="F4299" t="s">
        <v>12596</v>
      </c>
      <c r="G4299" t="s">
        <v>12600</v>
      </c>
    </row>
    <row r="4300" spans="1:7">
      <c r="A4300" t="s">
        <v>6705</v>
      </c>
      <c r="B4300" t="s">
        <v>12423</v>
      </c>
      <c r="C4300" t="s">
        <v>12546</v>
      </c>
      <c r="D4300" t="s">
        <v>12554</v>
      </c>
      <c r="E4300" t="s">
        <v>5450</v>
      </c>
      <c r="F4300" t="s">
        <v>12595</v>
      </c>
      <c r="G4300" t="s">
        <v>13312</v>
      </c>
    </row>
    <row r="4301" spans="1:7">
      <c r="A4301" t="s">
        <v>10807</v>
      </c>
      <c r="B4301" t="s">
        <v>12423</v>
      </c>
      <c r="C4301" t="s">
        <v>12548</v>
      </c>
      <c r="D4301" t="s">
        <v>12569</v>
      </c>
      <c r="E4301" t="s">
        <v>5437</v>
      </c>
      <c r="F4301" t="s">
        <v>12596</v>
      </c>
      <c r="G4301" t="s">
        <v>1940</v>
      </c>
    </row>
    <row r="4302" spans="1:7">
      <c r="A4302" t="s">
        <v>10808</v>
      </c>
      <c r="B4302" t="s">
        <v>12423</v>
      </c>
      <c r="C4302" t="s">
        <v>12546</v>
      </c>
      <c r="D4302" t="s">
        <v>12575</v>
      </c>
      <c r="E4302" t="s">
        <v>5441</v>
      </c>
      <c r="F4302" t="s">
        <v>12595</v>
      </c>
      <c r="G4302" t="s">
        <v>13313</v>
      </c>
    </row>
    <row r="4303" spans="1:7">
      <c r="A4303" t="s">
        <v>10809</v>
      </c>
      <c r="C4303" t="s">
        <v>12547</v>
      </c>
      <c r="D4303" t="s">
        <v>12568</v>
      </c>
      <c r="E4303" t="s">
        <v>5441</v>
      </c>
      <c r="F4303" t="s">
        <v>12597</v>
      </c>
      <c r="G4303" t="s">
        <v>13314</v>
      </c>
    </row>
    <row r="4304" spans="1:7">
      <c r="A4304" t="s">
        <v>10810</v>
      </c>
      <c r="C4304" t="s">
        <v>12544</v>
      </c>
      <c r="D4304" t="s">
        <v>12574</v>
      </c>
      <c r="E4304" t="s">
        <v>5437</v>
      </c>
      <c r="F4304" t="s">
        <v>12595</v>
      </c>
      <c r="G4304" t="s">
        <v>1860</v>
      </c>
    </row>
    <row r="4305" spans="1:7">
      <c r="A4305" t="s">
        <v>10811</v>
      </c>
      <c r="C4305" t="s">
        <v>12544</v>
      </c>
      <c r="D4305" t="s">
        <v>12552</v>
      </c>
      <c r="E4305" t="s">
        <v>5437</v>
      </c>
      <c r="F4305" t="s">
        <v>12595</v>
      </c>
      <c r="G4305" t="s">
        <v>13026</v>
      </c>
    </row>
    <row r="4306" spans="1:7">
      <c r="A4306" t="s">
        <v>10812</v>
      </c>
      <c r="C4306" t="s">
        <v>12544</v>
      </c>
      <c r="D4306" t="s">
        <v>12567</v>
      </c>
      <c r="E4306" t="s">
        <v>5440</v>
      </c>
      <c r="F4306" t="s">
        <v>12595</v>
      </c>
      <c r="G4306" t="s">
        <v>13315</v>
      </c>
    </row>
    <row r="4307" spans="1:7">
      <c r="A4307" t="s">
        <v>10813</v>
      </c>
      <c r="B4307" t="s">
        <v>12423</v>
      </c>
      <c r="C4307" t="s">
        <v>12546</v>
      </c>
      <c r="D4307" t="s">
        <v>12575</v>
      </c>
      <c r="E4307" t="s">
        <v>5450</v>
      </c>
      <c r="F4307" t="s">
        <v>12595</v>
      </c>
      <c r="G4307" t="s">
        <v>1940</v>
      </c>
    </row>
    <row r="4308" spans="1:7">
      <c r="A4308" t="s">
        <v>10814</v>
      </c>
      <c r="C4308" t="s">
        <v>12543</v>
      </c>
      <c r="D4308" t="s">
        <v>12543</v>
      </c>
      <c r="E4308" t="s">
        <v>5439</v>
      </c>
      <c r="F4308" t="s">
        <v>12543</v>
      </c>
    </row>
    <row r="4309" spans="1:7">
      <c r="A4309" t="s">
        <v>10815</v>
      </c>
      <c r="B4309" t="s">
        <v>12423</v>
      </c>
      <c r="C4309" t="s">
        <v>12546</v>
      </c>
      <c r="D4309" t="s">
        <v>12570</v>
      </c>
      <c r="E4309" t="s">
        <v>5441</v>
      </c>
      <c r="F4309" t="s">
        <v>12596</v>
      </c>
      <c r="G4309" t="s">
        <v>1940</v>
      </c>
    </row>
    <row r="4310" spans="1:7">
      <c r="A4310" t="s">
        <v>10816</v>
      </c>
      <c r="B4310" t="s">
        <v>12423</v>
      </c>
      <c r="C4310" t="s">
        <v>12542</v>
      </c>
      <c r="D4310" t="s">
        <v>12550</v>
      </c>
      <c r="E4310" t="s">
        <v>5441</v>
      </c>
      <c r="F4310" t="s">
        <v>12596</v>
      </c>
      <c r="G4310" t="s">
        <v>1667</v>
      </c>
    </row>
    <row r="4311" spans="1:7">
      <c r="A4311" t="s">
        <v>10817</v>
      </c>
      <c r="C4311" t="s">
        <v>12543</v>
      </c>
      <c r="D4311" t="s">
        <v>12543</v>
      </c>
      <c r="E4311" t="s">
        <v>5439</v>
      </c>
      <c r="F4311" t="s">
        <v>12543</v>
      </c>
    </row>
    <row r="4312" spans="1:7">
      <c r="A4312" t="s">
        <v>10818</v>
      </c>
      <c r="B4312" t="s">
        <v>12423</v>
      </c>
      <c r="C4312" t="s">
        <v>12544</v>
      </c>
      <c r="D4312" t="s">
        <v>12564</v>
      </c>
      <c r="E4312" t="s">
        <v>5441</v>
      </c>
      <c r="F4312" t="s">
        <v>12596</v>
      </c>
      <c r="G4312" t="s">
        <v>1940</v>
      </c>
    </row>
    <row r="4313" spans="1:7">
      <c r="A4313" t="s">
        <v>10819</v>
      </c>
      <c r="B4313" t="s">
        <v>12427</v>
      </c>
      <c r="C4313" t="s">
        <v>12544</v>
      </c>
      <c r="D4313" t="s">
        <v>12564</v>
      </c>
      <c r="E4313" t="s">
        <v>5441</v>
      </c>
      <c r="F4313" t="s">
        <v>12596</v>
      </c>
      <c r="G4313" t="s">
        <v>1940</v>
      </c>
    </row>
    <row r="4314" spans="1:7">
      <c r="A4314" t="s">
        <v>10820</v>
      </c>
      <c r="C4314" t="s">
        <v>12542</v>
      </c>
      <c r="D4314" t="s">
        <v>12550</v>
      </c>
      <c r="E4314" t="s">
        <v>5437</v>
      </c>
      <c r="F4314" t="s">
        <v>12594</v>
      </c>
      <c r="G4314" t="s">
        <v>1676</v>
      </c>
    </row>
    <row r="4315" spans="1:7">
      <c r="A4315" t="s">
        <v>10821</v>
      </c>
      <c r="B4315" t="s">
        <v>12423</v>
      </c>
      <c r="C4315" t="s">
        <v>12544</v>
      </c>
      <c r="D4315" t="s">
        <v>12564</v>
      </c>
      <c r="E4315" t="s">
        <v>5440</v>
      </c>
      <c r="F4315" t="s">
        <v>12595</v>
      </c>
      <c r="G4315" t="s">
        <v>13316</v>
      </c>
    </row>
    <row r="4316" spans="1:7">
      <c r="A4316" t="s">
        <v>10822</v>
      </c>
      <c r="B4316" t="s">
        <v>12423</v>
      </c>
      <c r="C4316" t="s">
        <v>12548</v>
      </c>
      <c r="D4316" t="s">
        <v>12569</v>
      </c>
      <c r="E4316" t="s">
        <v>5450</v>
      </c>
      <c r="F4316" t="s">
        <v>12594</v>
      </c>
      <c r="G4316" t="s">
        <v>1900</v>
      </c>
    </row>
    <row r="4317" spans="1:7">
      <c r="A4317" t="s">
        <v>10823</v>
      </c>
      <c r="B4317" t="s">
        <v>12423</v>
      </c>
      <c r="C4317" t="s">
        <v>12548</v>
      </c>
      <c r="D4317" t="s">
        <v>12569</v>
      </c>
      <c r="E4317" t="s">
        <v>5450</v>
      </c>
      <c r="F4317" t="s">
        <v>12594</v>
      </c>
      <c r="G4317" t="s">
        <v>1900</v>
      </c>
    </row>
    <row r="4318" spans="1:7">
      <c r="A4318" t="s">
        <v>10824</v>
      </c>
      <c r="C4318" t="s">
        <v>12547</v>
      </c>
      <c r="D4318" t="s">
        <v>12568</v>
      </c>
      <c r="E4318" t="s">
        <v>5450</v>
      </c>
      <c r="F4318" t="s">
        <v>12597</v>
      </c>
      <c r="G4318" t="s">
        <v>13317</v>
      </c>
    </row>
    <row r="4319" spans="1:7">
      <c r="A4319" t="s">
        <v>10825</v>
      </c>
      <c r="C4319" t="s">
        <v>12543</v>
      </c>
      <c r="D4319" t="s">
        <v>12543</v>
      </c>
      <c r="E4319" t="s">
        <v>5439</v>
      </c>
      <c r="F4319" t="s">
        <v>12543</v>
      </c>
    </row>
    <row r="4320" spans="1:7">
      <c r="A4320" t="s">
        <v>10826</v>
      </c>
      <c r="B4320" t="s">
        <v>12423</v>
      </c>
      <c r="C4320" t="s">
        <v>12545</v>
      </c>
      <c r="D4320" t="s">
        <v>12572</v>
      </c>
      <c r="E4320" t="s">
        <v>5437</v>
      </c>
      <c r="F4320" t="s">
        <v>12595</v>
      </c>
      <c r="G4320" t="s">
        <v>1940</v>
      </c>
    </row>
    <row r="4321" spans="1:7">
      <c r="A4321" t="s">
        <v>10827</v>
      </c>
      <c r="B4321" t="s">
        <v>12424</v>
      </c>
      <c r="C4321" t="s">
        <v>12545</v>
      </c>
      <c r="D4321" t="s">
        <v>12572</v>
      </c>
      <c r="E4321" t="s">
        <v>5437</v>
      </c>
      <c r="F4321" t="s">
        <v>12595</v>
      </c>
      <c r="G4321" t="s">
        <v>1940</v>
      </c>
    </row>
    <row r="4322" spans="1:7">
      <c r="A4322" t="s">
        <v>10828</v>
      </c>
      <c r="B4322" t="s">
        <v>12427</v>
      </c>
      <c r="C4322" t="s">
        <v>12545</v>
      </c>
      <c r="D4322" t="s">
        <v>12572</v>
      </c>
      <c r="E4322" t="s">
        <v>5437</v>
      </c>
      <c r="F4322" t="s">
        <v>12595</v>
      </c>
      <c r="G4322" t="s">
        <v>1940</v>
      </c>
    </row>
    <row r="4323" spans="1:7">
      <c r="A4323" t="s">
        <v>10829</v>
      </c>
      <c r="C4323" t="s">
        <v>12544</v>
      </c>
      <c r="D4323" t="s">
        <v>12551</v>
      </c>
      <c r="E4323" t="s">
        <v>5440</v>
      </c>
      <c r="F4323" t="s">
        <v>12595</v>
      </c>
      <c r="G4323" t="s">
        <v>13318</v>
      </c>
    </row>
    <row r="4324" spans="1:7">
      <c r="A4324" t="s">
        <v>10830</v>
      </c>
      <c r="C4324" t="s">
        <v>12544</v>
      </c>
      <c r="D4324" t="s">
        <v>12551</v>
      </c>
      <c r="E4324" t="s">
        <v>5440</v>
      </c>
      <c r="F4324" t="s">
        <v>12595</v>
      </c>
      <c r="G4324" t="s">
        <v>13319</v>
      </c>
    </row>
    <row r="4325" spans="1:7">
      <c r="A4325" t="s">
        <v>10831</v>
      </c>
      <c r="C4325" t="s">
        <v>12547</v>
      </c>
      <c r="D4325" t="s">
        <v>12558</v>
      </c>
      <c r="E4325" t="s">
        <v>5437</v>
      </c>
      <c r="F4325" t="s">
        <v>12595</v>
      </c>
      <c r="G4325" t="s">
        <v>12600</v>
      </c>
    </row>
    <row r="4326" spans="1:7">
      <c r="A4326" t="s">
        <v>10832</v>
      </c>
      <c r="B4326" t="s">
        <v>12465</v>
      </c>
      <c r="C4326" t="s">
        <v>12544</v>
      </c>
      <c r="D4326" t="s">
        <v>12552</v>
      </c>
      <c r="E4326" t="s">
        <v>5440</v>
      </c>
      <c r="F4326" t="s">
        <v>12596</v>
      </c>
      <c r="G4326" t="s">
        <v>1940</v>
      </c>
    </row>
    <row r="4327" spans="1:7">
      <c r="A4327" t="s">
        <v>10833</v>
      </c>
      <c r="C4327" t="s">
        <v>12547</v>
      </c>
      <c r="D4327" t="s">
        <v>12558</v>
      </c>
      <c r="E4327" t="s">
        <v>5440</v>
      </c>
      <c r="F4327" t="s">
        <v>12597</v>
      </c>
    </row>
    <row r="4328" spans="1:7">
      <c r="A4328" t="s">
        <v>10834</v>
      </c>
      <c r="B4328" t="s">
        <v>12449</v>
      </c>
      <c r="C4328" t="s">
        <v>12547</v>
      </c>
      <c r="D4328" t="s">
        <v>12580</v>
      </c>
      <c r="E4328" t="s">
        <v>5442</v>
      </c>
      <c r="F4328" t="s">
        <v>12596</v>
      </c>
      <c r="G4328" t="s">
        <v>1884</v>
      </c>
    </row>
    <row r="4329" spans="1:7">
      <c r="A4329" t="s">
        <v>10835</v>
      </c>
      <c r="C4329" t="s">
        <v>12547</v>
      </c>
      <c r="D4329" t="s">
        <v>12558</v>
      </c>
      <c r="E4329" t="s">
        <v>5440</v>
      </c>
      <c r="F4329" t="s">
        <v>12597</v>
      </c>
    </row>
    <row r="4330" spans="1:7">
      <c r="A4330" t="s">
        <v>10836</v>
      </c>
      <c r="C4330" t="s">
        <v>12544</v>
      </c>
      <c r="D4330" t="s">
        <v>12551</v>
      </c>
      <c r="E4330" t="s">
        <v>5440</v>
      </c>
      <c r="F4330" t="s">
        <v>12595</v>
      </c>
      <c r="G4330" t="s">
        <v>12904</v>
      </c>
    </row>
    <row r="4331" spans="1:7">
      <c r="A4331" t="s">
        <v>10837</v>
      </c>
      <c r="C4331" t="s">
        <v>12544</v>
      </c>
      <c r="D4331" t="s">
        <v>12551</v>
      </c>
      <c r="E4331" t="s">
        <v>5440</v>
      </c>
      <c r="F4331" t="s">
        <v>12595</v>
      </c>
      <c r="G4331" t="s">
        <v>13320</v>
      </c>
    </row>
    <row r="4332" spans="1:7">
      <c r="A4332" t="s">
        <v>10838</v>
      </c>
      <c r="B4332" t="s">
        <v>12423</v>
      </c>
      <c r="C4332" t="s">
        <v>12545</v>
      </c>
      <c r="D4332" t="s">
        <v>12552</v>
      </c>
      <c r="E4332" t="s">
        <v>5441</v>
      </c>
      <c r="F4332" t="s">
        <v>12596</v>
      </c>
      <c r="G4332" t="s">
        <v>1940</v>
      </c>
    </row>
    <row r="4333" spans="1:7">
      <c r="A4333" t="s">
        <v>10839</v>
      </c>
      <c r="C4333" t="s">
        <v>12544</v>
      </c>
      <c r="D4333" t="s">
        <v>12551</v>
      </c>
      <c r="E4333" t="s">
        <v>5437</v>
      </c>
      <c r="F4333" t="s">
        <v>12595</v>
      </c>
      <c r="G4333" t="s">
        <v>13321</v>
      </c>
    </row>
    <row r="4334" spans="1:7">
      <c r="A4334" t="s">
        <v>10840</v>
      </c>
      <c r="C4334" t="s">
        <v>12544</v>
      </c>
      <c r="D4334" t="s">
        <v>12574</v>
      </c>
      <c r="E4334" t="s">
        <v>5437</v>
      </c>
      <c r="F4334" t="s">
        <v>12595</v>
      </c>
      <c r="G4334" t="s">
        <v>13322</v>
      </c>
    </row>
    <row r="4335" spans="1:7">
      <c r="A4335" t="s">
        <v>10841</v>
      </c>
      <c r="B4335" t="s">
        <v>12423</v>
      </c>
      <c r="C4335" t="s">
        <v>12545</v>
      </c>
      <c r="D4335" t="s">
        <v>12576</v>
      </c>
      <c r="E4335" t="s">
        <v>5441</v>
      </c>
      <c r="F4335" t="s">
        <v>12596</v>
      </c>
      <c r="G4335" t="s">
        <v>1667</v>
      </c>
    </row>
    <row r="4336" spans="1:7">
      <c r="A4336" t="s">
        <v>10842</v>
      </c>
      <c r="C4336" t="s">
        <v>12544</v>
      </c>
      <c r="D4336" t="s">
        <v>12552</v>
      </c>
      <c r="E4336" t="s">
        <v>5441</v>
      </c>
      <c r="F4336" t="s">
        <v>12595</v>
      </c>
      <c r="G4336" t="s">
        <v>13323</v>
      </c>
    </row>
    <row r="4337" spans="1:7">
      <c r="A4337" t="s">
        <v>10843</v>
      </c>
      <c r="B4337" t="s">
        <v>12423</v>
      </c>
      <c r="C4337" t="s">
        <v>12544</v>
      </c>
      <c r="D4337" t="s">
        <v>12564</v>
      </c>
      <c r="E4337" t="s">
        <v>5440</v>
      </c>
      <c r="F4337" t="s">
        <v>12595</v>
      </c>
      <c r="G4337" t="s">
        <v>13324</v>
      </c>
    </row>
    <row r="4338" spans="1:7">
      <c r="A4338" t="s">
        <v>10844</v>
      </c>
      <c r="B4338" t="s">
        <v>12423</v>
      </c>
      <c r="C4338" t="s">
        <v>12545</v>
      </c>
      <c r="D4338" t="s">
        <v>12588</v>
      </c>
      <c r="E4338" t="s">
        <v>5440</v>
      </c>
      <c r="F4338" t="s">
        <v>12596</v>
      </c>
      <c r="G4338" t="s">
        <v>1940</v>
      </c>
    </row>
    <row r="4339" spans="1:7">
      <c r="A4339" t="s">
        <v>10845</v>
      </c>
      <c r="C4339" t="s">
        <v>12543</v>
      </c>
      <c r="D4339" t="s">
        <v>12543</v>
      </c>
      <c r="E4339" t="s">
        <v>5439</v>
      </c>
      <c r="F4339" t="s">
        <v>12543</v>
      </c>
    </row>
    <row r="4340" spans="1:7">
      <c r="A4340" t="s">
        <v>10846</v>
      </c>
      <c r="B4340" t="s">
        <v>12423</v>
      </c>
      <c r="C4340" t="s">
        <v>12545</v>
      </c>
      <c r="D4340" t="s">
        <v>12576</v>
      </c>
      <c r="E4340" t="s">
        <v>5441</v>
      </c>
      <c r="F4340" t="s">
        <v>12596</v>
      </c>
      <c r="G4340" t="s">
        <v>1940</v>
      </c>
    </row>
    <row r="4341" spans="1:7">
      <c r="A4341" t="s">
        <v>10847</v>
      </c>
      <c r="B4341" t="s">
        <v>12423</v>
      </c>
      <c r="C4341" t="s">
        <v>12545</v>
      </c>
      <c r="D4341" t="s">
        <v>12576</v>
      </c>
      <c r="E4341" t="s">
        <v>5441</v>
      </c>
      <c r="F4341" t="s">
        <v>12596</v>
      </c>
      <c r="G4341" t="s">
        <v>1940</v>
      </c>
    </row>
    <row r="4342" spans="1:7">
      <c r="A4342" t="s">
        <v>10848</v>
      </c>
      <c r="B4342" t="s">
        <v>12423</v>
      </c>
      <c r="C4342" t="s">
        <v>12544</v>
      </c>
      <c r="D4342" t="s">
        <v>12564</v>
      </c>
      <c r="E4342" t="s">
        <v>5441</v>
      </c>
      <c r="F4342" t="s">
        <v>12595</v>
      </c>
      <c r="G4342" t="s">
        <v>13325</v>
      </c>
    </row>
    <row r="4343" spans="1:7">
      <c r="A4343" t="s">
        <v>10849</v>
      </c>
      <c r="C4343" t="s">
        <v>12543</v>
      </c>
      <c r="D4343" t="s">
        <v>12543</v>
      </c>
      <c r="E4343" t="s">
        <v>5439</v>
      </c>
      <c r="F4343" t="s">
        <v>12543</v>
      </c>
    </row>
    <row r="4344" spans="1:7">
      <c r="A4344" t="s">
        <v>10850</v>
      </c>
      <c r="B4344" t="s">
        <v>12423</v>
      </c>
      <c r="C4344" t="s">
        <v>12542</v>
      </c>
      <c r="D4344" t="s">
        <v>12565</v>
      </c>
      <c r="E4344" t="s">
        <v>5441</v>
      </c>
      <c r="F4344" t="s">
        <v>12596</v>
      </c>
      <c r="G4344" t="s">
        <v>1940</v>
      </c>
    </row>
    <row r="4345" spans="1:7">
      <c r="A4345" t="s">
        <v>10851</v>
      </c>
      <c r="B4345" t="s">
        <v>12427</v>
      </c>
      <c r="C4345" t="s">
        <v>12542</v>
      </c>
      <c r="D4345" t="s">
        <v>12565</v>
      </c>
      <c r="E4345" t="s">
        <v>5441</v>
      </c>
      <c r="F4345" t="s">
        <v>12596</v>
      </c>
      <c r="G4345" t="s">
        <v>1940</v>
      </c>
    </row>
    <row r="4346" spans="1:7">
      <c r="A4346" t="s">
        <v>10852</v>
      </c>
      <c r="C4346" t="s">
        <v>12543</v>
      </c>
      <c r="D4346" t="s">
        <v>12543</v>
      </c>
      <c r="E4346" t="s">
        <v>5439</v>
      </c>
      <c r="F4346" t="s">
        <v>12543</v>
      </c>
    </row>
    <row r="4347" spans="1:7">
      <c r="A4347" t="s">
        <v>10853</v>
      </c>
      <c r="B4347" t="s">
        <v>12423</v>
      </c>
      <c r="C4347" t="s">
        <v>12542</v>
      </c>
      <c r="D4347" t="s">
        <v>12565</v>
      </c>
      <c r="E4347" t="s">
        <v>5441</v>
      </c>
      <c r="F4347" t="s">
        <v>12596</v>
      </c>
      <c r="G4347" t="s">
        <v>1940</v>
      </c>
    </row>
    <row r="4348" spans="1:7">
      <c r="A4348" t="s">
        <v>10854</v>
      </c>
      <c r="B4348" t="s">
        <v>12427</v>
      </c>
      <c r="C4348" t="s">
        <v>12542</v>
      </c>
      <c r="D4348" t="s">
        <v>12565</v>
      </c>
      <c r="E4348" t="s">
        <v>5437</v>
      </c>
      <c r="F4348" t="s">
        <v>12596</v>
      </c>
      <c r="G4348" t="s">
        <v>1940</v>
      </c>
    </row>
    <row r="4349" spans="1:7">
      <c r="A4349" t="s">
        <v>10855</v>
      </c>
      <c r="C4349" t="s">
        <v>12543</v>
      </c>
      <c r="D4349" t="s">
        <v>12543</v>
      </c>
      <c r="E4349" t="s">
        <v>5439</v>
      </c>
      <c r="F4349" t="s">
        <v>12543</v>
      </c>
    </row>
    <row r="4350" spans="1:7">
      <c r="A4350" t="s">
        <v>10856</v>
      </c>
      <c r="B4350" t="s">
        <v>12423</v>
      </c>
      <c r="C4350" t="s">
        <v>12545</v>
      </c>
      <c r="D4350" t="s">
        <v>12592</v>
      </c>
      <c r="E4350" t="s">
        <v>5440</v>
      </c>
      <c r="F4350" t="s">
        <v>12596</v>
      </c>
      <c r="G4350" t="s">
        <v>1940</v>
      </c>
    </row>
    <row r="4351" spans="1:7">
      <c r="A4351" t="s">
        <v>10857</v>
      </c>
      <c r="B4351" t="s">
        <v>12423</v>
      </c>
      <c r="C4351" t="s">
        <v>12546</v>
      </c>
      <c r="D4351" t="s">
        <v>12554</v>
      </c>
      <c r="E4351" t="s">
        <v>5441</v>
      </c>
      <c r="F4351" t="s">
        <v>12596</v>
      </c>
      <c r="G4351" t="s">
        <v>1940</v>
      </c>
    </row>
    <row r="4352" spans="1:7">
      <c r="A4352" t="s">
        <v>10858</v>
      </c>
      <c r="B4352" t="s">
        <v>12449</v>
      </c>
      <c r="C4352" t="s">
        <v>12547</v>
      </c>
      <c r="D4352" t="s">
        <v>12580</v>
      </c>
      <c r="E4352" t="s">
        <v>5442</v>
      </c>
      <c r="F4352" t="s">
        <v>12596</v>
      </c>
      <c r="G4352" t="s">
        <v>1940</v>
      </c>
    </row>
    <row r="4353" spans="1:7">
      <c r="A4353" t="s">
        <v>10859</v>
      </c>
      <c r="B4353" t="s">
        <v>12449</v>
      </c>
      <c r="C4353" t="s">
        <v>12547</v>
      </c>
      <c r="D4353" t="s">
        <v>12580</v>
      </c>
      <c r="E4353" t="s">
        <v>5442</v>
      </c>
      <c r="F4353" t="s">
        <v>12596</v>
      </c>
      <c r="G4353" t="s">
        <v>12600</v>
      </c>
    </row>
    <row r="4354" spans="1:7">
      <c r="A4354" t="s">
        <v>10860</v>
      </c>
      <c r="B4354" t="s">
        <v>12423</v>
      </c>
      <c r="C4354" t="s">
        <v>12542</v>
      </c>
      <c r="D4354" t="s">
        <v>12565</v>
      </c>
      <c r="E4354" t="s">
        <v>5441</v>
      </c>
      <c r="F4354" t="s">
        <v>12596</v>
      </c>
      <c r="G4354" t="s">
        <v>13326</v>
      </c>
    </row>
    <row r="4355" spans="1:7">
      <c r="A4355" t="s">
        <v>10861</v>
      </c>
      <c r="C4355" t="s">
        <v>12547</v>
      </c>
      <c r="D4355" t="s">
        <v>12571</v>
      </c>
      <c r="E4355" t="s">
        <v>5437</v>
      </c>
      <c r="F4355" t="s">
        <v>12595</v>
      </c>
      <c r="G4355" t="s">
        <v>13327</v>
      </c>
    </row>
    <row r="4356" spans="1:7">
      <c r="A4356" t="s">
        <v>10862</v>
      </c>
      <c r="B4356" t="s">
        <v>12449</v>
      </c>
      <c r="C4356" t="s">
        <v>12547</v>
      </c>
      <c r="D4356" t="s">
        <v>12580</v>
      </c>
      <c r="E4356" t="s">
        <v>5442</v>
      </c>
      <c r="F4356" t="s">
        <v>12596</v>
      </c>
      <c r="G4356" t="s">
        <v>12600</v>
      </c>
    </row>
    <row r="4357" spans="1:7">
      <c r="A4357" t="s">
        <v>10863</v>
      </c>
      <c r="C4357" t="s">
        <v>12547</v>
      </c>
      <c r="D4357" t="s">
        <v>12558</v>
      </c>
      <c r="E4357" t="s">
        <v>5440</v>
      </c>
      <c r="F4357" t="s">
        <v>12597</v>
      </c>
    </row>
    <row r="4358" spans="1:7">
      <c r="A4358" t="s">
        <v>10864</v>
      </c>
      <c r="B4358" t="s">
        <v>12423</v>
      </c>
      <c r="C4358" t="s">
        <v>12548</v>
      </c>
      <c r="D4358" t="s">
        <v>12559</v>
      </c>
      <c r="E4358" t="s">
        <v>5437</v>
      </c>
      <c r="F4358" t="s">
        <v>12595</v>
      </c>
      <c r="G4358" t="s">
        <v>12662</v>
      </c>
    </row>
    <row r="4359" spans="1:7">
      <c r="A4359" t="s">
        <v>10865</v>
      </c>
      <c r="B4359" t="s">
        <v>12423</v>
      </c>
      <c r="C4359" t="s">
        <v>12545</v>
      </c>
      <c r="D4359" t="s">
        <v>12577</v>
      </c>
      <c r="E4359" t="s">
        <v>5441</v>
      </c>
      <c r="F4359" t="s">
        <v>12596</v>
      </c>
      <c r="G4359" t="s">
        <v>1940</v>
      </c>
    </row>
    <row r="4360" spans="1:7">
      <c r="A4360" t="s">
        <v>10866</v>
      </c>
      <c r="B4360" t="s">
        <v>12423</v>
      </c>
      <c r="C4360" t="s">
        <v>12542</v>
      </c>
      <c r="D4360" t="s">
        <v>12565</v>
      </c>
      <c r="E4360" t="s">
        <v>5441</v>
      </c>
      <c r="F4360" t="s">
        <v>12596</v>
      </c>
      <c r="G4360" t="s">
        <v>1940</v>
      </c>
    </row>
    <row r="4361" spans="1:7">
      <c r="A4361" t="s">
        <v>10867</v>
      </c>
      <c r="B4361" t="s">
        <v>12423</v>
      </c>
      <c r="C4361" t="s">
        <v>12548</v>
      </c>
      <c r="D4361" t="s">
        <v>12569</v>
      </c>
      <c r="E4361" t="s">
        <v>5441</v>
      </c>
      <c r="F4361" t="s">
        <v>12596</v>
      </c>
      <c r="G4361" t="s">
        <v>1940</v>
      </c>
    </row>
    <row r="4362" spans="1:7">
      <c r="A4362" t="s">
        <v>10868</v>
      </c>
      <c r="B4362" t="s">
        <v>12423</v>
      </c>
      <c r="C4362" t="s">
        <v>12547</v>
      </c>
      <c r="D4362" t="s">
        <v>12590</v>
      </c>
      <c r="E4362" t="s">
        <v>5441</v>
      </c>
      <c r="F4362" t="s">
        <v>12595</v>
      </c>
      <c r="G4362" t="s">
        <v>1940</v>
      </c>
    </row>
    <row r="4363" spans="1:7">
      <c r="A4363" t="s">
        <v>10869</v>
      </c>
      <c r="C4363" t="s">
        <v>12547</v>
      </c>
      <c r="D4363" t="s">
        <v>12558</v>
      </c>
      <c r="E4363" t="s">
        <v>5440</v>
      </c>
      <c r="F4363" t="s">
        <v>12597</v>
      </c>
    </row>
    <row r="4364" spans="1:7">
      <c r="A4364" t="s">
        <v>10870</v>
      </c>
      <c r="B4364" t="s">
        <v>12423</v>
      </c>
      <c r="C4364" t="s">
        <v>12545</v>
      </c>
      <c r="D4364" t="s">
        <v>12561</v>
      </c>
      <c r="E4364" t="s">
        <v>5441</v>
      </c>
      <c r="F4364" t="s">
        <v>12595</v>
      </c>
      <c r="G4364" t="s">
        <v>1900</v>
      </c>
    </row>
    <row r="4365" spans="1:7">
      <c r="A4365" t="s">
        <v>10871</v>
      </c>
      <c r="B4365" t="s">
        <v>12423</v>
      </c>
      <c r="C4365" t="s">
        <v>12546</v>
      </c>
      <c r="D4365" t="s">
        <v>12575</v>
      </c>
      <c r="E4365" t="s">
        <v>5441</v>
      </c>
      <c r="F4365" t="s">
        <v>12596</v>
      </c>
      <c r="G4365" t="s">
        <v>1667</v>
      </c>
    </row>
    <row r="4366" spans="1:7">
      <c r="A4366" t="s">
        <v>10872</v>
      </c>
      <c r="B4366" t="s">
        <v>12423</v>
      </c>
      <c r="C4366" t="s">
        <v>12542</v>
      </c>
      <c r="D4366" t="s">
        <v>12550</v>
      </c>
      <c r="E4366" t="s">
        <v>5450</v>
      </c>
      <c r="F4366" t="s">
        <v>12596</v>
      </c>
      <c r="G4366" t="s">
        <v>1940</v>
      </c>
    </row>
    <row r="4367" spans="1:7">
      <c r="A4367" t="s">
        <v>10873</v>
      </c>
      <c r="C4367" t="s">
        <v>12547</v>
      </c>
      <c r="D4367" t="s">
        <v>12558</v>
      </c>
      <c r="E4367" t="s">
        <v>5440</v>
      </c>
      <c r="F4367" t="s">
        <v>12597</v>
      </c>
    </row>
    <row r="4368" spans="1:7">
      <c r="A4368" t="s">
        <v>10874</v>
      </c>
      <c r="B4368" t="s">
        <v>12428</v>
      </c>
      <c r="C4368" t="s">
        <v>12544</v>
      </c>
      <c r="D4368" t="s">
        <v>12573</v>
      </c>
      <c r="E4368" t="s">
        <v>5450</v>
      </c>
      <c r="F4368" t="s">
        <v>12596</v>
      </c>
      <c r="G4368" t="s">
        <v>1940</v>
      </c>
    </row>
    <row r="4369" spans="1:7">
      <c r="A4369" t="s">
        <v>10875</v>
      </c>
      <c r="B4369" t="s">
        <v>12423</v>
      </c>
      <c r="C4369" t="s">
        <v>12544</v>
      </c>
      <c r="D4369" t="s">
        <v>12564</v>
      </c>
      <c r="E4369" t="s">
        <v>5437</v>
      </c>
      <c r="F4369" t="s">
        <v>12595</v>
      </c>
      <c r="G4369" t="s">
        <v>1940</v>
      </c>
    </row>
    <row r="4370" spans="1:7">
      <c r="A4370" t="s">
        <v>10876</v>
      </c>
      <c r="C4370" t="s">
        <v>12544</v>
      </c>
      <c r="D4370" t="s">
        <v>12563</v>
      </c>
      <c r="E4370" t="s">
        <v>5440</v>
      </c>
      <c r="F4370" t="s">
        <v>12595</v>
      </c>
      <c r="G4370" t="s">
        <v>12600</v>
      </c>
    </row>
    <row r="4371" spans="1:7">
      <c r="A4371" t="s">
        <v>10877</v>
      </c>
      <c r="B4371" t="s">
        <v>12423</v>
      </c>
      <c r="C4371" t="s">
        <v>12545</v>
      </c>
      <c r="D4371" t="s">
        <v>12550</v>
      </c>
      <c r="E4371" t="s">
        <v>5450</v>
      </c>
      <c r="F4371" t="s">
        <v>12595</v>
      </c>
      <c r="G4371" t="s">
        <v>12600</v>
      </c>
    </row>
    <row r="4372" spans="1:7">
      <c r="A4372" t="s">
        <v>10878</v>
      </c>
      <c r="C4372" t="s">
        <v>12544</v>
      </c>
      <c r="D4372" t="s">
        <v>12564</v>
      </c>
      <c r="E4372" t="s">
        <v>5440</v>
      </c>
      <c r="F4372" t="s">
        <v>12595</v>
      </c>
      <c r="G4372" t="s">
        <v>13328</v>
      </c>
    </row>
    <row r="4373" spans="1:7">
      <c r="A4373" t="s">
        <v>10879</v>
      </c>
      <c r="C4373" t="s">
        <v>12543</v>
      </c>
      <c r="D4373" t="s">
        <v>12543</v>
      </c>
      <c r="E4373" t="s">
        <v>5439</v>
      </c>
      <c r="F4373" t="s">
        <v>12543</v>
      </c>
    </row>
    <row r="4374" spans="1:7">
      <c r="A4374" t="s">
        <v>10880</v>
      </c>
      <c r="B4374" t="s">
        <v>12423</v>
      </c>
      <c r="C4374" t="s">
        <v>12545</v>
      </c>
      <c r="D4374" t="s">
        <v>12569</v>
      </c>
      <c r="E4374" t="s">
        <v>5437</v>
      </c>
      <c r="F4374" t="s">
        <v>12595</v>
      </c>
      <c r="G4374" t="s">
        <v>12600</v>
      </c>
    </row>
    <row r="4375" spans="1:7">
      <c r="A4375" t="s">
        <v>10881</v>
      </c>
      <c r="B4375" t="s">
        <v>12423</v>
      </c>
      <c r="C4375" t="s">
        <v>12545</v>
      </c>
      <c r="D4375" t="s">
        <v>12555</v>
      </c>
      <c r="E4375" t="s">
        <v>5437</v>
      </c>
      <c r="F4375" t="s">
        <v>12595</v>
      </c>
      <c r="G4375" t="s">
        <v>1884</v>
      </c>
    </row>
    <row r="4376" spans="1:7">
      <c r="A4376" t="s">
        <v>10882</v>
      </c>
      <c r="B4376" t="s">
        <v>12423</v>
      </c>
      <c r="C4376" t="s">
        <v>12545</v>
      </c>
      <c r="D4376" t="s">
        <v>12555</v>
      </c>
      <c r="E4376" t="s">
        <v>5437</v>
      </c>
      <c r="F4376" t="s">
        <v>12595</v>
      </c>
      <c r="G4376" t="s">
        <v>12600</v>
      </c>
    </row>
    <row r="4377" spans="1:7">
      <c r="A4377" t="s">
        <v>10883</v>
      </c>
      <c r="B4377" t="s">
        <v>12423</v>
      </c>
      <c r="C4377" t="s">
        <v>12545</v>
      </c>
      <c r="D4377" t="s">
        <v>12569</v>
      </c>
      <c r="E4377" t="s">
        <v>5437</v>
      </c>
      <c r="F4377" t="s">
        <v>12595</v>
      </c>
      <c r="G4377" t="s">
        <v>12600</v>
      </c>
    </row>
    <row r="4378" spans="1:7">
      <c r="A4378" t="s">
        <v>10884</v>
      </c>
      <c r="B4378" t="s">
        <v>12423</v>
      </c>
      <c r="C4378" t="s">
        <v>12545</v>
      </c>
      <c r="D4378" t="s">
        <v>12561</v>
      </c>
      <c r="E4378" t="s">
        <v>5440</v>
      </c>
      <c r="F4378" t="s">
        <v>12595</v>
      </c>
      <c r="G4378" t="s">
        <v>1900</v>
      </c>
    </row>
    <row r="4379" spans="1:7">
      <c r="A4379" t="s">
        <v>10885</v>
      </c>
      <c r="B4379" t="s">
        <v>12423</v>
      </c>
      <c r="C4379" t="s">
        <v>12545</v>
      </c>
      <c r="D4379" t="s">
        <v>12569</v>
      </c>
      <c r="E4379" t="s">
        <v>5441</v>
      </c>
      <c r="F4379" t="s">
        <v>12595</v>
      </c>
      <c r="G4379" t="s">
        <v>1884</v>
      </c>
    </row>
    <row r="4380" spans="1:7">
      <c r="A4380" t="s">
        <v>10886</v>
      </c>
      <c r="C4380" t="s">
        <v>12543</v>
      </c>
      <c r="D4380" t="s">
        <v>12543</v>
      </c>
      <c r="E4380" t="s">
        <v>5439</v>
      </c>
      <c r="F4380" t="s">
        <v>12543</v>
      </c>
    </row>
    <row r="4381" spans="1:7">
      <c r="A4381" t="s">
        <v>10887</v>
      </c>
      <c r="B4381" t="s">
        <v>12423</v>
      </c>
      <c r="C4381" t="s">
        <v>12545</v>
      </c>
      <c r="D4381" t="s">
        <v>12564</v>
      </c>
      <c r="E4381" t="s">
        <v>5437</v>
      </c>
      <c r="F4381" t="s">
        <v>12596</v>
      </c>
      <c r="G4381" t="s">
        <v>1940</v>
      </c>
    </row>
    <row r="4382" spans="1:7">
      <c r="A4382" t="s">
        <v>10888</v>
      </c>
      <c r="B4382" t="s">
        <v>12435</v>
      </c>
      <c r="C4382" t="s">
        <v>12545</v>
      </c>
      <c r="D4382" t="s">
        <v>12564</v>
      </c>
      <c r="E4382" t="s">
        <v>5437</v>
      </c>
      <c r="F4382" t="s">
        <v>12596</v>
      </c>
      <c r="G4382" t="s">
        <v>1940</v>
      </c>
    </row>
    <row r="4383" spans="1:7">
      <c r="A4383" t="s">
        <v>10889</v>
      </c>
      <c r="B4383" t="s">
        <v>12436</v>
      </c>
      <c r="C4383" t="s">
        <v>12545</v>
      </c>
      <c r="D4383" t="s">
        <v>12564</v>
      </c>
      <c r="E4383" t="s">
        <v>5437</v>
      </c>
      <c r="F4383" t="s">
        <v>12596</v>
      </c>
      <c r="G4383" t="s">
        <v>1940</v>
      </c>
    </row>
    <row r="4384" spans="1:7">
      <c r="A4384" t="s">
        <v>10890</v>
      </c>
      <c r="B4384" t="s">
        <v>12437</v>
      </c>
      <c r="C4384" t="s">
        <v>12545</v>
      </c>
      <c r="D4384" t="s">
        <v>12564</v>
      </c>
      <c r="E4384" t="s">
        <v>5437</v>
      </c>
      <c r="F4384" t="s">
        <v>12596</v>
      </c>
      <c r="G4384" t="s">
        <v>1940</v>
      </c>
    </row>
    <row r="4385" spans="1:7">
      <c r="A4385" t="s">
        <v>10891</v>
      </c>
      <c r="B4385" t="s">
        <v>12427</v>
      </c>
      <c r="C4385" t="s">
        <v>12545</v>
      </c>
      <c r="D4385" t="s">
        <v>12564</v>
      </c>
      <c r="E4385" t="s">
        <v>5437</v>
      </c>
      <c r="F4385" t="s">
        <v>12596</v>
      </c>
      <c r="G4385" t="s">
        <v>1940</v>
      </c>
    </row>
    <row r="4386" spans="1:7">
      <c r="A4386" t="s">
        <v>10892</v>
      </c>
      <c r="B4386" t="s">
        <v>12423</v>
      </c>
      <c r="C4386" t="s">
        <v>12545</v>
      </c>
      <c r="D4386" t="s">
        <v>12564</v>
      </c>
      <c r="E4386" t="s">
        <v>5441</v>
      </c>
      <c r="F4386" t="s">
        <v>12595</v>
      </c>
      <c r="G4386" t="s">
        <v>1940</v>
      </c>
    </row>
    <row r="4387" spans="1:7">
      <c r="A4387" t="s">
        <v>10893</v>
      </c>
      <c r="C4387" t="s">
        <v>12547</v>
      </c>
      <c r="D4387" t="s">
        <v>12558</v>
      </c>
      <c r="E4387" t="s">
        <v>5440</v>
      </c>
      <c r="F4387" t="s">
        <v>12597</v>
      </c>
    </row>
    <row r="4388" spans="1:7">
      <c r="A4388" t="s">
        <v>10894</v>
      </c>
      <c r="C4388" t="s">
        <v>12543</v>
      </c>
      <c r="D4388" t="s">
        <v>12543</v>
      </c>
      <c r="E4388" t="s">
        <v>5439</v>
      </c>
      <c r="F4388" t="s">
        <v>12543</v>
      </c>
    </row>
    <row r="4389" spans="1:7">
      <c r="A4389" t="s">
        <v>10895</v>
      </c>
      <c r="B4389" t="s">
        <v>12423</v>
      </c>
      <c r="C4389" t="s">
        <v>12544</v>
      </c>
      <c r="D4389" t="s">
        <v>12564</v>
      </c>
      <c r="E4389" t="s">
        <v>5450</v>
      </c>
      <c r="F4389" t="s">
        <v>12596</v>
      </c>
      <c r="G4389" t="s">
        <v>1940</v>
      </c>
    </row>
    <row r="4390" spans="1:7">
      <c r="A4390" t="s">
        <v>10896</v>
      </c>
      <c r="B4390" t="s">
        <v>12427</v>
      </c>
      <c r="C4390" t="s">
        <v>12544</v>
      </c>
      <c r="D4390" t="s">
        <v>12564</v>
      </c>
      <c r="E4390" t="s">
        <v>5450</v>
      </c>
      <c r="F4390" t="s">
        <v>12596</v>
      </c>
      <c r="G4390" t="s">
        <v>1940</v>
      </c>
    </row>
    <row r="4391" spans="1:7">
      <c r="A4391" t="s">
        <v>10897</v>
      </c>
      <c r="C4391" t="s">
        <v>12543</v>
      </c>
      <c r="D4391" t="s">
        <v>12543</v>
      </c>
      <c r="E4391" t="s">
        <v>5439</v>
      </c>
      <c r="F4391" t="s">
        <v>12543</v>
      </c>
    </row>
    <row r="4392" spans="1:7">
      <c r="A4392" t="s">
        <v>10898</v>
      </c>
      <c r="B4392" t="s">
        <v>12423</v>
      </c>
      <c r="C4392" t="s">
        <v>12546</v>
      </c>
      <c r="D4392" t="s">
        <v>12561</v>
      </c>
      <c r="E4392" t="s">
        <v>5440</v>
      </c>
      <c r="F4392" t="s">
        <v>12595</v>
      </c>
      <c r="G4392" t="s">
        <v>1900</v>
      </c>
    </row>
    <row r="4393" spans="1:7">
      <c r="A4393" t="s">
        <v>10899</v>
      </c>
      <c r="B4393" t="s">
        <v>12423</v>
      </c>
      <c r="C4393" t="s">
        <v>12546</v>
      </c>
      <c r="D4393" t="s">
        <v>12575</v>
      </c>
      <c r="E4393" t="s">
        <v>5450</v>
      </c>
      <c r="F4393" t="s">
        <v>12595</v>
      </c>
      <c r="G4393" t="s">
        <v>13329</v>
      </c>
    </row>
    <row r="4394" spans="1:7">
      <c r="A4394" t="s">
        <v>10900</v>
      </c>
      <c r="B4394" t="s">
        <v>12423</v>
      </c>
      <c r="C4394" t="s">
        <v>12542</v>
      </c>
      <c r="D4394" t="s">
        <v>12550</v>
      </c>
      <c r="E4394" t="s">
        <v>5442</v>
      </c>
      <c r="F4394" t="s">
        <v>12595</v>
      </c>
      <c r="G4394" t="s">
        <v>1900</v>
      </c>
    </row>
    <row r="4395" spans="1:7">
      <c r="A4395" t="s">
        <v>10901</v>
      </c>
      <c r="B4395" t="s">
        <v>12423</v>
      </c>
      <c r="C4395" t="s">
        <v>12547</v>
      </c>
      <c r="D4395" t="s">
        <v>12571</v>
      </c>
      <c r="E4395" t="s">
        <v>5440</v>
      </c>
      <c r="F4395" t="s">
        <v>12595</v>
      </c>
      <c r="G4395" t="s">
        <v>1900</v>
      </c>
    </row>
    <row r="4396" spans="1:7">
      <c r="A4396" t="s">
        <v>10902</v>
      </c>
      <c r="B4396" t="s">
        <v>12423</v>
      </c>
      <c r="C4396" t="s">
        <v>12542</v>
      </c>
      <c r="D4396" t="s">
        <v>12550</v>
      </c>
      <c r="E4396" t="s">
        <v>5450</v>
      </c>
      <c r="F4396" t="s">
        <v>12594</v>
      </c>
      <c r="G4396" t="s">
        <v>12662</v>
      </c>
    </row>
    <row r="4397" spans="1:7">
      <c r="A4397" t="s">
        <v>10903</v>
      </c>
      <c r="B4397" t="s">
        <v>12423</v>
      </c>
      <c r="C4397" t="s">
        <v>12548</v>
      </c>
      <c r="D4397" t="s">
        <v>12559</v>
      </c>
      <c r="E4397" t="s">
        <v>5440</v>
      </c>
      <c r="F4397" t="s">
        <v>12595</v>
      </c>
      <c r="G4397" t="s">
        <v>12662</v>
      </c>
    </row>
    <row r="4398" spans="1:7">
      <c r="A4398" t="s">
        <v>10904</v>
      </c>
      <c r="B4398" t="s">
        <v>12423</v>
      </c>
      <c r="C4398" t="s">
        <v>12545</v>
      </c>
      <c r="D4398" t="s">
        <v>12554</v>
      </c>
      <c r="E4398" t="s">
        <v>5441</v>
      </c>
      <c r="F4398" t="s">
        <v>12596</v>
      </c>
      <c r="G4398" t="s">
        <v>13330</v>
      </c>
    </row>
    <row r="4399" spans="1:7">
      <c r="A4399" t="s">
        <v>10905</v>
      </c>
      <c r="B4399" t="s">
        <v>12423</v>
      </c>
      <c r="C4399" t="s">
        <v>12548</v>
      </c>
      <c r="D4399" t="s">
        <v>12569</v>
      </c>
      <c r="E4399" t="s">
        <v>5450</v>
      </c>
      <c r="F4399" t="s">
        <v>12594</v>
      </c>
      <c r="G4399" t="s">
        <v>12662</v>
      </c>
    </row>
    <row r="4400" spans="1:7">
      <c r="A4400" t="s">
        <v>10906</v>
      </c>
      <c r="B4400" t="s">
        <v>12423</v>
      </c>
      <c r="C4400" t="s">
        <v>12548</v>
      </c>
      <c r="D4400" t="s">
        <v>12560</v>
      </c>
      <c r="E4400" t="s">
        <v>5441</v>
      </c>
      <c r="F4400" t="s">
        <v>12595</v>
      </c>
      <c r="G4400" t="s">
        <v>12662</v>
      </c>
    </row>
    <row r="4401" spans="1:7">
      <c r="A4401" t="s">
        <v>10907</v>
      </c>
      <c r="C4401" t="s">
        <v>12548</v>
      </c>
      <c r="D4401" t="s">
        <v>12559</v>
      </c>
      <c r="E4401" t="s">
        <v>5440</v>
      </c>
      <c r="F4401" t="s">
        <v>12595</v>
      </c>
      <c r="G4401" t="s">
        <v>13331</v>
      </c>
    </row>
    <row r="4402" spans="1:7">
      <c r="A4402" t="s">
        <v>10908</v>
      </c>
      <c r="B4402" t="s">
        <v>12423</v>
      </c>
      <c r="C4402" t="s">
        <v>12544</v>
      </c>
      <c r="D4402" t="s">
        <v>12564</v>
      </c>
      <c r="E4402" t="s">
        <v>5440</v>
      </c>
      <c r="F4402" t="s">
        <v>12595</v>
      </c>
      <c r="G4402" t="s">
        <v>1667</v>
      </c>
    </row>
    <row r="4403" spans="1:7">
      <c r="A4403" t="s">
        <v>10909</v>
      </c>
      <c r="B4403" t="s">
        <v>12423</v>
      </c>
      <c r="C4403" t="s">
        <v>12545</v>
      </c>
      <c r="D4403" t="s">
        <v>12552</v>
      </c>
      <c r="E4403" t="s">
        <v>5442</v>
      </c>
      <c r="F4403" t="s">
        <v>12596</v>
      </c>
      <c r="G4403" t="s">
        <v>1940</v>
      </c>
    </row>
    <row r="4404" spans="1:7">
      <c r="A4404" t="s">
        <v>10910</v>
      </c>
      <c r="C4404" t="s">
        <v>12543</v>
      </c>
      <c r="D4404" t="s">
        <v>12543</v>
      </c>
      <c r="E4404" t="s">
        <v>5439</v>
      </c>
      <c r="F4404" t="s">
        <v>12543</v>
      </c>
    </row>
    <row r="4405" spans="1:7">
      <c r="A4405" t="s">
        <v>10911</v>
      </c>
      <c r="B4405" t="s">
        <v>12423</v>
      </c>
      <c r="C4405" t="s">
        <v>12542</v>
      </c>
      <c r="D4405" t="s">
        <v>12565</v>
      </c>
      <c r="E4405" t="s">
        <v>5441</v>
      </c>
      <c r="F4405" t="s">
        <v>12596</v>
      </c>
      <c r="G4405" t="s">
        <v>1940</v>
      </c>
    </row>
    <row r="4406" spans="1:7">
      <c r="A4406" t="s">
        <v>10912</v>
      </c>
      <c r="B4406" t="s">
        <v>12427</v>
      </c>
      <c r="C4406" t="s">
        <v>12542</v>
      </c>
      <c r="D4406" t="s">
        <v>12565</v>
      </c>
      <c r="E4406" t="s">
        <v>5441</v>
      </c>
      <c r="F4406" t="s">
        <v>12596</v>
      </c>
      <c r="G4406" t="s">
        <v>1940</v>
      </c>
    </row>
    <row r="4407" spans="1:7">
      <c r="A4407" t="s">
        <v>10913</v>
      </c>
      <c r="C4407" t="s">
        <v>12544</v>
      </c>
      <c r="D4407" t="s">
        <v>12572</v>
      </c>
      <c r="E4407" t="s">
        <v>5441</v>
      </c>
      <c r="F4407" t="s">
        <v>12595</v>
      </c>
      <c r="G4407" t="s">
        <v>13332</v>
      </c>
    </row>
    <row r="4408" spans="1:7">
      <c r="A4408" t="s">
        <v>10914</v>
      </c>
      <c r="C4408" t="s">
        <v>12543</v>
      </c>
      <c r="D4408" t="s">
        <v>12543</v>
      </c>
      <c r="E4408" t="s">
        <v>5439</v>
      </c>
      <c r="F4408" t="s">
        <v>12543</v>
      </c>
    </row>
    <row r="4409" spans="1:7">
      <c r="A4409" t="s">
        <v>10915</v>
      </c>
      <c r="B4409" t="s">
        <v>12423</v>
      </c>
      <c r="C4409" t="s">
        <v>12542</v>
      </c>
      <c r="D4409" t="s">
        <v>12565</v>
      </c>
      <c r="E4409" t="s">
        <v>5441</v>
      </c>
      <c r="F4409" t="s">
        <v>12596</v>
      </c>
      <c r="G4409" t="s">
        <v>1940</v>
      </c>
    </row>
    <row r="4410" spans="1:7">
      <c r="A4410" t="s">
        <v>10916</v>
      </c>
      <c r="B4410" t="s">
        <v>12427</v>
      </c>
      <c r="C4410" t="s">
        <v>12542</v>
      </c>
      <c r="D4410" t="s">
        <v>12565</v>
      </c>
      <c r="E4410" t="s">
        <v>5441</v>
      </c>
      <c r="F4410" t="s">
        <v>12596</v>
      </c>
      <c r="G4410" t="s">
        <v>1940</v>
      </c>
    </row>
    <row r="4411" spans="1:7">
      <c r="A4411" t="s">
        <v>10917</v>
      </c>
      <c r="C4411" t="s">
        <v>12543</v>
      </c>
      <c r="D4411" t="s">
        <v>12543</v>
      </c>
      <c r="E4411" t="s">
        <v>5439</v>
      </c>
      <c r="F4411" t="s">
        <v>12543</v>
      </c>
    </row>
    <row r="4412" spans="1:7">
      <c r="A4412" t="s">
        <v>10918</v>
      </c>
      <c r="B4412" t="s">
        <v>12423</v>
      </c>
      <c r="C4412" t="s">
        <v>12545</v>
      </c>
      <c r="D4412" t="s">
        <v>12564</v>
      </c>
      <c r="E4412" t="s">
        <v>5437</v>
      </c>
      <c r="F4412" t="s">
        <v>12596</v>
      </c>
      <c r="G4412" t="s">
        <v>1940</v>
      </c>
    </row>
    <row r="4413" spans="1:7">
      <c r="A4413" t="s">
        <v>10919</v>
      </c>
      <c r="B4413" t="s">
        <v>12435</v>
      </c>
      <c r="C4413" t="s">
        <v>12545</v>
      </c>
      <c r="D4413" t="s">
        <v>12564</v>
      </c>
      <c r="E4413" t="s">
        <v>5437</v>
      </c>
      <c r="F4413" t="s">
        <v>12596</v>
      </c>
      <c r="G4413" t="s">
        <v>1940</v>
      </c>
    </row>
    <row r="4414" spans="1:7">
      <c r="A4414" t="s">
        <v>10920</v>
      </c>
      <c r="B4414" t="s">
        <v>12436</v>
      </c>
      <c r="C4414" t="s">
        <v>12545</v>
      </c>
      <c r="D4414" t="s">
        <v>12564</v>
      </c>
      <c r="E4414" t="s">
        <v>5437</v>
      </c>
      <c r="F4414" t="s">
        <v>12596</v>
      </c>
      <c r="G4414" t="s">
        <v>1940</v>
      </c>
    </row>
    <row r="4415" spans="1:7">
      <c r="A4415" t="s">
        <v>10921</v>
      </c>
      <c r="B4415" t="s">
        <v>12424</v>
      </c>
      <c r="C4415" t="s">
        <v>12545</v>
      </c>
      <c r="D4415" t="s">
        <v>12564</v>
      </c>
      <c r="E4415" t="s">
        <v>5437</v>
      </c>
      <c r="F4415" t="s">
        <v>12596</v>
      </c>
      <c r="G4415" t="s">
        <v>1940</v>
      </c>
    </row>
    <row r="4416" spans="1:7">
      <c r="A4416" t="s">
        <v>10922</v>
      </c>
      <c r="B4416" t="s">
        <v>12437</v>
      </c>
      <c r="C4416" t="s">
        <v>12545</v>
      </c>
      <c r="D4416" t="s">
        <v>12564</v>
      </c>
      <c r="E4416" t="s">
        <v>5437</v>
      </c>
      <c r="F4416" t="s">
        <v>12596</v>
      </c>
      <c r="G4416" t="s">
        <v>1940</v>
      </c>
    </row>
    <row r="4417" spans="1:7">
      <c r="A4417" t="s">
        <v>10923</v>
      </c>
      <c r="B4417" t="s">
        <v>12427</v>
      </c>
      <c r="C4417" t="s">
        <v>12545</v>
      </c>
      <c r="D4417" t="s">
        <v>12564</v>
      </c>
      <c r="E4417" t="s">
        <v>5437</v>
      </c>
      <c r="F4417" t="s">
        <v>12596</v>
      </c>
      <c r="G4417" t="s">
        <v>1940</v>
      </c>
    </row>
    <row r="4418" spans="1:7">
      <c r="A4418" t="s">
        <v>10924</v>
      </c>
      <c r="C4418" t="s">
        <v>12543</v>
      </c>
      <c r="D4418" t="s">
        <v>12543</v>
      </c>
      <c r="E4418" t="s">
        <v>5439</v>
      </c>
      <c r="F4418" t="s">
        <v>12543</v>
      </c>
    </row>
    <row r="4419" spans="1:7">
      <c r="A4419" t="s">
        <v>10925</v>
      </c>
      <c r="B4419" t="s">
        <v>12423</v>
      </c>
      <c r="C4419" t="s">
        <v>12546</v>
      </c>
      <c r="D4419" t="s">
        <v>12555</v>
      </c>
      <c r="E4419" t="s">
        <v>5441</v>
      </c>
      <c r="F4419" t="s">
        <v>12596</v>
      </c>
      <c r="G4419" t="s">
        <v>1940</v>
      </c>
    </row>
    <row r="4420" spans="1:7">
      <c r="A4420" t="s">
        <v>10926</v>
      </c>
      <c r="B4420" t="s">
        <v>12424</v>
      </c>
      <c r="C4420" t="s">
        <v>12546</v>
      </c>
      <c r="D4420" t="s">
        <v>12555</v>
      </c>
      <c r="E4420" t="s">
        <v>5441</v>
      </c>
      <c r="F4420" t="s">
        <v>12596</v>
      </c>
      <c r="G4420" t="s">
        <v>1940</v>
      </c>
    </row>
    <row r="4421" spans="1:7">
      <c r="A4421" t="s">
        <v>10927</v>
      </c>
      <c r="B4421" t="s">
        <v>12427</v>
      </c>
      <c r="C4421" t="s">
        <v>12546</v>
      </c>
      <c r="D4421" t="s">
        <v>12555</v>
      </c>
      <c r="E4421" t="s">
        <v>5441</v>
      </c>
      <c r="F4421" t="s">
        <v>12596</v>
      </c>
      <c r="G4421" t="s">
        <v>1940</v>
      </c>
    </row>
    <row r="4422" spans="1:7">
      <c r="A4422" t="s">
        <v>10928</v>
      </c>
      <c r="B4422" t="s">
        <v>12423</v>
      </c>
      <c r="C4422" t="s">
        <v>12548</v>
      </c>
      <c r="D4422" t="s">
        <v>12569</v>
      </c>
      <c r="E4422" t="s">
        <v>5450</v>
      </c>
      <c r="F4422" t="s">
        <v>12594</v>
      </c>
      <c r="G4422" t="s">
        <v>12662</v>
      </c>
    </row>
    <row r="4423" spans="1:7">
      <c r="A4423" t="s">
        <v>10929</v>
      </c>
      <c r="C4423" t="s">
        <v>12547</v>
      </c>
      <c r="D4423" t="s">
        <v>12571</v>
      </c>
      <c r="E4423" t="s">
        <v>5442</v>
      </c>
      <c r="F4423" t="s">
        <v>12595</v>
      </c>
      <c r="G4423" t="s">
        <v>13333</v>
      </c>
    </row>
    <row r="4424" spans="1:7">
      <c r="A4424" t="s">
        <v>10930</v>
      </c>
      <c r="C4424" t="s">
        <v>12544</v>
      </c>
      <c r="D4424" t="s">
        <v>12551</v>
      </c>
      <c r="E4424" t="s">
        <v>5440</v>
      </c>
      <c r="F4424" t="s">
        <v>12595</v>
      </c>
      <c r="G4424" t="s">
        <v>13334</v>
      </c>
    </row>
    <row r="4425" spans="1:7">
      <c r="A4425" t="s">
        <v>10931</v>
      </c>
      <c r="C4425" t="s">
        <v>12547</v>
      </c>
      <c r="D4425" t="s">
        <v>12571</v>
      </c>
      <c r="E4425" t="s">
        <v>5442</v>
      </c>
      <c r="F4425" t="s">
        <v>12595</v>
      </c>
      <c r="G4425" t="s">
        <v>13335</v>
      </c>
    </row>
    <row r="4426" spans="1:7">
      <c r="A4426" t="s">
        <v>10932</v>
      </c>
      <c r="C4426" t="s">
        <v>12544</v>
      </c>
      <c r="D4426" t="s">
        <v>12551</v>
      </c>
      <c r="E4426" t="s">
        <v>5440</v>
      </c>
      <c r="F4426" t="s">
        <v>12595</v>
      </c>
      <c r="G4426" t="s">
        <v>13334</v>
      </c>
    </row>
    <row r="4427" spans="1:7">
      <c r="A4427" t="s">
        <v>10933</v>
      </c>
      <c r="B4427" t="s">
        <v>12423</v>
      </c>
      <c r="C4427" t="s">
        <v>12545</v>
      </c>
      <c r="D4427" t="s">
        <v>12569</v>
      </c>
      <c r="E4427" t="s">
        <v>5450</v>
      </c>
      <c r="F4427" t="s">
        <v>12596</v>
      </c>
      <c r="G4427" t="s">
        <v>12662</v>
      </c>
    </row>
    <row r="4428" spans="1:7">
      <c r="A4428" t="s">
        <v>10934</v>
      </c>
      <c r="C4428" t="s">
        <v>12544</v>
      </c>
      <c r="D4428" t="s">
        <v>12564</v>
      </c>
      <c r="E4428" t="s">
        <v>5441</v>
      </c>
      <c r="F4428" t="s">
        <v>12595</v>
      </c>
      <c r="G4428" t="s">
        <v>1828</v>
      </c>
    </row>
    <row r="4429" spans="1:7">
      <c r="A4429" t="s">
        <v>10935</v>
      </c>
      <c r="B4429" t="s">
        <v>12423</v>
      </c>
      <c r="C4429" t="s">
        <v>12544</v>
      </c>
      <c r="D4429" t="s">
        <v>12563</v>
      </c>
      <c r="E4429" t="s">
        <v>5440</v>
      </c>
      <c r="F4429" t="s">
        <v>12596</v>
      </c>
      <c r="G4429" t="s">
        <v>1940</v>
      </c>
    </row>
    <row r="4430" spans="1:7">
      <c r="A4430" t="s">
        <v>10936</v>
      </c>
      <c r="C4430" t="s">
        <v>12544</v>
      </c>
      <c r="D4430" t="s">
        <v>12563</v>
      </c>
      <c r="E4430" t="s">
        <v>5440</v>
      </c>
      <c r="F4430" t="s">
        <v>12595</v>
      </c>
      <c r="G4430" t="s">
        <v>13336</v>
      </c>
    </row>
    <row r="4431" spans="1:7">
      <c r="A4431" t="s">
        <v>10937</v>
      </c>
      <c r="C4431" t="s">
        <v>12544</v>
      </c>
      <c r="D4431" t="s">
        <v>12567</v>
      </c>
      <c r="E4431" t="s">
        <v>5440</v>
      </c>
      <c r="F4431" t="s">
        <v>12595</v>
      </c>
      <c r="G4431" t="s">
        <v>1715</v>
      </c>
    </row>
    <row r="4432" spans="1:7">
      <c r="A4432" t="s">
        <v>10938</v>
      </c>
      <c r="C4432" t="s">
        <v>12544</v>
      </c>
      <c r="D4432" t="s">
        <v>12567</v>
      </c>
      <c r="E4432" t="s">
        <v>5440</v>
      </c>
      <c r="F4432" t="s">
        <v>12595</v>
      </c>
      <c r="G4432" t="s">
        <v>13337</v>
      </c>
    </row>
    <row r="4433" spans="1:7">
      <c r="A4433" t="s">
        <v>10939</v>
      </c>
      <c r="B4433" t="s">
        <v>12423</v>
      </c>
      <c r="C4433" t="s">
        <v>12546</v>
      </c>
      <c r="D4433" t="s">
        <v>12575</v>
      </c>
      <c r="E4433" t="s">
        <v>5441</v>
      </c>
      <c r="F4433" t="s">
        <v>12596</v>
      </c>
      <c r="G4433" t="s">
        <v>1940</v>
      </c>
    </row>
    <row r="4434" spans="1:7">
      <c r="A4434" t="s">
        <v>10940</v>
      </c>
      <c r="C4434" t="s">
        <v>12547</v>
      </c>
      <c r="D4434" t="s">
        <v>12571</v>
      </c>
      <c r="E4434" t="s">
        <v>5450</v>
      </c>
      <c r="F4434" t="s">
        <v>12595</v>
      </c>
      <c r="G4434" t="s">
        <v>13338</v>
      </c>
    </row>
    <row r="4435" spans="1:7">
      <c r="A4435" t="s">
        <v>10941</v>
      </c>
      <c r="B4435" t="s">
        <v>12424</v>
      </c>
      <c r="C4435" t="s">
        <v>12546</v>
      </c>
      <c r="D4435" t="s">
        <v>12556</v>
      </c>
      <c r="E4435" t="s">
        <v>5437</v>
      </c>
      <c r="F4435" t="s">
        <v>12596</v>
      </c>
      <c r="G4435" t="s">
        <v>1940</v>
      </c>
    </row>
    <row r="4436" spans="1:7">
      <c r="A4436" t="s">
        <v>10942</v>
      </c>
      <c r="B4436" t="s">
        <v>12423</v>
      </c>
      <c r="C4436" t="s">
        <v>12544</v>
      </c>
      <c r="D4436" t="s">
        <v>12564</v>
      </c>
      <c r="E4436" t="s">
        <v>5441</v>
      </c>
      <c r="F4436" t="s">
        <v>12596</v>
      </c>
      <c r="G4436" t="s">
        <v>1940</v>
      </c>
    </row>
    <row r="4437" spans="1:7">
      <c r="A4437" t="s">
        <v>10943</v>
      </c>
      <c r="C4437" t="s">
        <v>12543</v>
      </c>
      <c r="D4437" t="s">
        <v>12543</v>
      </c>
      <c r="E4437" t="s">
        <v>5439</v>
      </c>
      <c r="F4437" t="s">
        <v>12543</v>
      </c>
    </row>
    <row r="4438" spans="1:7">
      <c r="A4438" t="s">
        <v>10944</v>
      </c>
      <c r="B4438" t="s">
        <v>12423</v>
      </c>
      <c r="C4438" t="s">
        <v>12545</v>
      </c>
      <c r="D4438" t="s">
        <v>12552</v>
      </c>
      <c r="E4438" t="s">
        <v>5437</v>
      </c>
      <c r="F4438" t="s">
        <v>12596</v>
      </c>
      <c r="G4438" t="s">
        <v>1667</v>
      </c>
    </row>
    <row r="4439" spans="1:7">
      <c r="A4439" t="s">
        <v>10945</v>
      </c>
      <c r="B4439" t="s">
        <v>12435</v>
      </c>
      <c r="C4439" t="s">
        <v>12545</v>
      </c>
      <c r="D4439" t="s">
        <v>12552</v>
      </c>
      <c r="E4439" t="s">
        <v>5437</v>
      </c>
      <c r="F4439" t="s">
        <v>12596</v>
      </c>
      <c r="G4439" t="s">
        <v>1667</v>
      </c>
    </row>
    <row r="4440" spans="1:7">
      <c r="A4440" t="s">
        <v>10946</v>
      </c>
      <c r="B4440" t="s">
        <v>12436</v>
      </c>
      <c r="C4440" t="s">
        <v>12545</v>
      </c>
      <c r="D4440" t="s">
        <v>12552</v>
      </c>
      <c r="E4440" t="s">
        <v>5437</v>
      </c>
      <c r="F4440" t="s">
        <v>12596</v>
      </c>
      <c r="G4440" t="s">
        <v>1667</v>
      </c>
    </row>
    <row r="4441" spans="1:7">
      <c r="A4441" t="s">
        <v>10947</v>
      </c>
      <c r="B4441" t="s">
        <v>12437</v>
      </c>
      <c r="C4441" t="s">
        <v>12545</v>
      </c>
      <c r="D4441" t="s">
        <v>12552</v>
      </c>
      <c r="E4441" t="s">
        <v>5437</v>
      </c>
      <c r="F4441" t="s">
        <v>12596</v>
      </c>
      <c r="G4441" t="s">
        <v>1667</v>
      </c>
    </row>
    <row r="4442" spans="1:7">
      <c r="A4442" t="s">
        <v>10948</v>
      </c>
      <c r="B4442" t="s">
        <v>12427</v>
      </c>
      <c r="C4442" t="s">
        <v>12545</v>
      </c>
      <c r="D4442" t="s">
        <v>12552</v>
      </c>
      <c r="E4442" t="s">
        <v>5437</v>
      </c>
      <c r="F4442" t="s">
        <v>12596</v>
      </c>
      <c r="G4442" t="s">
        <v>1667</v>
      </c>
    </row>
    <row r="4443" spans="1:7">
      <c r="A4443" t="s">
        <v>10949</v>
      </c>
      <c r="C4443" t="s">
        <v>12544</v>
      </c>
      <c r="D4443" t="s">
        <v>12563</v>
      </c>
      <c r="E4443" t="s">
        <v>5440</v>
      </c>
      <c r="F4443" t="s">
        <v>12595</v>
      </c>
      <c r="G4443" t="s">
        <v>13339</v>
      </c>
    </row>
    <row r="4444" spans="1:7">
      <c r="A4444" t="s">
        <v>10950</v>
      </c>
      <c r="B4444" t="s">
        <v>12520</v>
      </c>
      <c r="C4444" t="s">
        <v>12542</v>
      </c>
      <c r="D4444" t="s">
        <v>12565</v>
      </c>
      <c r="E4444" t="s">
        <v>5441</v>
      </c>
      <c r="F4444" t="s">
        <v>12596</v>
      </c>
      <c r="G4444" t="s">
        <v>1940</v>
      </c>
    </row>
    <row r="4445" spans="1:7">
      <c r="A4445" t="s">
        <v>10951</v>
      </c>
      <c r="B4445" t="s">
        <v>12423</v>
      </c>
      <c r="C4445" t="s">
        <v>12544</v>
      </c>
      <c r="D4445" t="s">
        <v>12552</v>
      </c>
      <c r="E4445" t="s">
        <v>5437</v>
      </c>
      <c r="F4445" t="s">
        <v>12596</v>
      </c>
      <c r="G4445" t="s">
        <v>1940</v>
      </c>
    </row>
    <row r="4446" spans="1:7">
      <c r="A4446" t="s">
        <v>10952</v>
      </c>
      <c r="B4446" t="s">
        <v>12423</v>
      </c>
      <c r="C4446" t="s">
        <v>12545</v>
      </c>
      <c r="D4446" t="s">
        <v>12550</v>
      </c>
      <c r="E4446" t="s">
        <v>5450</v>
      </c>
      <c r="F4446" t="s">
        <v>12596</v>
      </c>
      <c r="G4446" t="s">
        <v>1940</v>
      </c>
    </row>
    <row r="4447" spans="1:7">
      <c r="A4447" t="s">
        <v>10953</v>
      </c>
      <c r="C4447" t="s">
        <v>12544</v>
      </c>
      <c r="D4447" t="s">
        <v>12563</v>
      </c>
      <c r="E4447" t="s">
        <v>5440</v>
      </c>
      <c r="F4447" t="s">
        <v>12595</v>
      </c>
      <c r="G4447" t="s">
        <v>13340</v>
      </c>
    </row>
    <row r="4448" spans="1:7">
      <c r="A4448" t="s">
        <v>10954</v>
      </c>
      <c r="B4448" t="s">
        <v>12423</v>
      </c>
      <c r="C4448" t="s">
        <v>12547</v>
      </c>
      <c r="D4448" t="s">
        <v>12571</v>
      </c>
      <c r="E4448" t="s">
        <v>5441</v>
      </c>
      <c r="F4448" t="s">
        <v>12596</v>
      </c>
      <c r="G4448" t="s">
        <v>1940</v>
      </c>
    </row>
    <row r="4449" spans="1:7">
      <c r="A4449" t="s">
        <v>10955</v>
      </c>
      <c r="B4449" t="s">
        <v>12423</v>
      </c>
      <c r="C4449" t="s">
        <v>12544</v>
      </c>
      <c r="D4449" t="s">
        <v>12551</v>
      </c>
      <c r="E4449" t="s">
        <v>5441</v>
      </c>
      <c r="F4449" t="s">
        <v>12595</v>
      </c>
      <c r="G4449" t="s">
        <v>1940</v>
      </c>
    </row>
    <row r="4450" spans="1:7">
      <c r="A4450" t="s">
        <v>10956</v>
      </c>
      <c r="C4450" t="s">
        <v>12542</v>
      </c>
      <c r="D4450" t="s">
        <v>12565</v>
      </c>
      <c r="E4450" t="s">
        <v>5440</v>
      </c>
      <c r="F4450" t="s">
        <v>12595</v>
      </c>
      <c r="G4450" t="s">
        <v>13341</v>
      </c>
    </row>
    <row r="4451" spans="1:7">
      <c r="A4451" t="s">
        <v>10957</v>
      </c>
      <c r="B4451" t="s">
        <v>12423</v>
      </c>
      <c r="C4451" t="s">
        <v>12542</v>
      </c>
      <c r="D4451" t="s">
        <v>12550</v>
      </c>
      <c r="E4451" t="s">
        <v>5437</v>
      </c>
      <c r="F4451" t="s">
        <v>12595</v>
      </c>
      <c r="G4451" t="s">
        <v>1940</v>
      </c>
    </row>
    <row r="4452" spans="1:7">
      <c r="A4452" t="s">
        <v>10958</v>
      </c>
      <c r="B4452" t="s">
        <v>12423</v>
      </c>
      <c r="C4452" t="s">
        <v>12548</v>
      </c>
      <c r="D4452" t="s">
        <v>12560</v>
      </c>
      <c r="E4452" t="s">
        <v>5437</v>
      </c>
      <c r="F4452" t="s">
        <v>12596</v>
      </c>
      <c r="G4452" t="s">
        <v>13342</v>
      </c>
    </row>
    <row r="4453" spans="1:7">
      <c r="A4453" t="s">
        <v>10959</v>
      </c>
      <c r="B4453" t="s">
        <v>12423</v>
      </c>
      <c r="C4453" t="s">
        <v>12547</v>
      </c>
      <c r="D4453" t="s">
        <v>12571</v>
      </c>
      <c r="E4453" t="s">
        <v>5440</v>
      </c>
      <c r="F4453" t="s">
        <v>12595</v>
      </c>
      <c r="G4453" t="s">
        <v>13343</v>
      </c>
    </row>
    <row r="4454" spans="1:7">
      <c r="A4454" t="s">
        <v>10960</v>
      </c>
      <c r="B4454" t="s">
        <v>12449</v>
      </c>
      <c r="C4454" t="s">
        <v>12547</v>
      </c>
      <c r="D4454" t="s">
        <v>12581</v>
      </c>
      <c r="E4454" t="s">
        <v>5450</v>
      </c>
      <c r="F4454" t="s">
        <v>12595</v>
      </c>
      <c r="G4454" t="s">
        <v>13168</v>
      </c>
    </row>
    <row r="4455" spans="1:7">
      <c r="A4455" t="s">
        <v>10961</v>
      </c>
      <c r="C4455" t="s">
        <v>12544</v>
      </c>
      <c r="D4455" t="s">
        <v>12551</v>
      </c>
      <c r="E4455" t="s">
        <v>5440</v>
      </c>
      <c r="F4455" t="s">
        <v>12595</v>
      </c>
      <c r="G4455" t="s">
        <v>12600</v>
      </c>
    </row>
    <row r="4456" spans="1:7">
      <c r="A4456" t="s">
        <v>10962</v>
      </c>
      <c r="B4456" t="s">
        <v>12423</v>
      </c>
      <c r="C4456" t="s">
        <v>12548</v>
      </c>
      <c r="D4456" t="s">
        <v>12569</v>
      </c>
      <c r="E4456" t="s">
        <v>5442</v>
      </c>
      <c r="F4456" t="s">
        <v>12595</v>
      </c>
      <c r="G4456" t="s">
        <v>13344</v>
      </c>
    </row>
    <row r="4457" spans="1:7">
      <c r="A4457" t="s">
        <v>10963</v>
      </c>
      <c r="C4457" t="s">
        <v>12543</v>
      </c>
      <c r="D4457" t="s">
        <v>12543</v>
      </c>
      <c r="E4457" t="s">
        <v>5439</v>
      </c>
      <c r="F4457" t="s">
        <v>12543</v>
      </c>
    </row>
    <row r="4458" spans="1:7">
      <c r="A4458" t="s">
        <v>10964</v>
      </c>
      <c r="B4458" t="s">
        <v>12423</v>
      </c>
      <c r="C4458" t="s">
        <v>12545</v>
      </c>
      <c r="D4458" t="s">
        <v>12570</v>
      </c>
      <c r="E4458" t="s">
        <v>5442</v>
      </c>
      <c r="F4458" t="s">
        <v>12596</v>
      </c>
      <c r="G4458" t="s">
        <v>1940</v>
      </c>
    </row>
    <row r="4459" spans="1:7">
      <c r="A4459" t="s">
        <v>10965</v>
      </c>
      <c r="B4459" t="s">
        <v>12423</v>
      </c>
      <c r="C4459" t="s">
        <v>12545</v>
      </c>
      <c r="D4459" t="s">
        <v>12575</v>
      </c>
      <c r="E4459" t="s">
        <v>5442</v>
      </c>
      <c r="F4459" t="s">
        <v>12596</v>
      </c>
      <c r="G4459" t="s">
        <v>1940</v>
      </c>
    </row>
    <row r="4460" spans="1:7">
      <c r="A4460" t="s">
        <v>10966</v>
      </c>
      <c r="B4460" t="s">
        <v>12437</v>
      </c>
      <c r="C4460" t="s">
        <v>12545</v>
      </c>
      <c r="D4460" t="s">
        <v>12570</v>
      </c>
      <c r="E4460" t="s">
        <v>5442</v>
      </c>
      <c r="F4460" t="s">
        <v>12596</v>
      </c>
      <c r="G4460" t="s">
        <v>1940</v>
      </c>
    </row>
    <row r="4461" spans="1:7">
      <c r="A4461" t="s">
        <v>10967</v>
      </c>
      <c r="B4461" t="s">
        <v>12423</v>
      </c>
      <c r="C4461" t="s">
        <v>12545</v>
      </c>
      <c r="D4461" t="s">
        <v>12576</v>
      </c>
      <c r="E4461" t="s">
        <v>5441</v>
      </c>
      <c r="F4461" t="s">
        <v>12596</v>
      </c>
      <c r="G4461" t="s">
        <v>1940</v>
      </c>
    </row>
    <row r="4462" spans="1:7">
      <c r="A4462" t="s">
        <v>10968</v>
      </c>
      <c r="B4462" t="s">
        <v>12449</v>
      </c>
      <c r="C4462" t="s">
        <v>12547</v>
      </c>
      <c r="D4462" t="s">
        <v>12581</v>
      </c>
      <c r="E4462" t="s">
        <v>5437</v>
      </c>
      <c r="F4462" t="s">
        <v>12595</v>
      </c>
      <c r="G4462" t="s">
        <v>13345</v>
      </c>
    </row>
    <row r="4463" spans="1:7">
      <c r="A4463" t="s">
        <v>10969</v>
      </c>
      <c r="B4463" t="s">
        <v>12423</v>
      </c>
      <c r="C4463" t="s">
        <v>12545</v>
      </c>
      <c r="D4463" t="s">
        <v>12561</v>
      </c>
      <c r="E4463" t="s">
        <v>5441</v>
      </c>
      <c r="F4463" t="s">
        <v>12595</v>
      </c>
      <c r="G4463" t="s">
        <v>12662</v>
      </c>
    </row>
    <row r="4464" spans="1:7">
      <c r="A4464" t="s">
        <v>10970</v>
      </c>
      <c r="C4464" t="s">
        <v>12543</v>
      </c>
      <c r="D4464" t="s">
        <v>12543</v>
      </c>
      <c r="E4464" t="s">
        <v>5439</v>
      </c>
      <c r="F4464" t="s">
        <v>12543</v>
      </c>
    </row>
    <row r="4465" spans="1:7">
      <c r="A4465" t="s">
        <v>10971</v>
      </c>
      <c r="B4465" t="s">
        <v>12428</v>
      </c>
      <c r="C4465" t="s">
        <v>12544</v>
      </c>
      <c r="D4465" t="s">
        <v>12573</v>
      </c>
      <c r="E4465" t="s">
        <v>5437</v>
      </c>
      <c r="F4465" t="s">
        <v>12596</v>
      </c>
      <c r="G4465" t="s">
        <v>1940</v>
      </c>
    </row>
    <row r="4466" spans="1:7">
      <c r="A4466" t="s">
        <v>10972</v>
      </c>
      <c r="B4466" t="s">
        <v>12428</v>
      </c>
      <c r="C4466" t="s">
        <v>12544</v>
      </c>
      <c r="D4466" t="s">
        <v>12573</v>
      </c>
      <c r="E4466" t="s">
        <v>5437</v>
      </c>
      <c r="F4466" t="s">
        <v>12596</v>
      </c>
      <c r="G4466" t="s">
        <v>1940</v>
      </c>
    </row>
    <row r="4467" spans="1:7">
      <c r="A4467" t="s">
        <v>10973</v>
      </c>
      <c r="B4467" t="s">
        <v>12434</v>
      </c>
      <c r="C4467" t="s">
        <v>12544</v>
      </c>
      <c r="D4467" t="s">
        <v>12573</v>
      </c>
      <c r="E4467" t="s">
        <v>5437</v>
      </c>
      <c r="F4467" t="s">
        <v>12596</v>
      </c>
      <c r="G4467" t="s">
        <v>1940</v>
      </c>
    </row>
    <row r="4468" spans="1:7">
      <c r="A4468" t="s">
        <v>10974</v>
      </c>
      <c r="B4468" t="s">
        <v>12423</v>
      </c>
      <c r="C4468" t="s">
        <v>12545</v>
      </c>
      <c r="D4468" t="s">
        <v>12564</v>
      </c>
      <c r="E4468" t="s">
        <v>5441</v>
      </c>
      <c r="F4468" t="s">
        <v>12596</v>
      </c>
      <c r="G4468" t="s">
        <v>1940</v>
      </c>
    </row>
    <row r="4469" spans="1:7">
      <c r="A4469" t="s">
        <v>10975</v>
      </c>
      <c r="B4469" t="s">
        <v>12423</v>
      </c>
      <c r="C4469" t="s">
        <v>12545</v>
      </c>
      <c r="D4469" t="s">
        <v>12552</v>
      </c>
      <c r="E4469" t="s">
        <v>5441</v>
      </c>
      <c r="F4469" t="s">
        <v>12596</v>
      </c>
      <c r="G4469" t="s">
        <v>1940</v>
      </c>
    </row>
    <row r="4470" spans="1:7">
      <c r="A4470" t="s">
        <v>10976</v>
      </c>
      <c r="B4470" t="s">
        <v>12423</v>
      </c>
      <c r="C4470" t="s">
        <v>12545</v>
      </c>
      <c r="D4470" t="s">
        <v>12552</v>
      </c>
      <c r="E4470" t="s">
        <v>5441</v>
      </c>
      <c r="F4470" t="s">
        <v>12596</v>
      </c>
      <c r="G4470" t="s">
        <v>1940</v>
      </c>
    </row>
    <row r="4471" spans="1:7">
      <c r="A4471" t="s">
        <v>10977</v>
      </c>
      <c r="C4471" t="s">
        <v>12548</v>
      </c>
      <c r="D4471" t="s">
        <v>12569</v>
      </c>
      <c r="E4471" t="s">
        <v>5440</v>
      </c>
      <c r="F4471" t="s">
        <v>12595</v>
      </c>
      <c r="G4471" t="s">
        <v>1940</v>
      </c>
    </row>
    <row r="4472" spans="1:7">
      <c r="A4472" t="s">
        <v>10978</v>
      </c>
      <c r="C4472" t="s">
        <v>12543</v>
      </c>
      <c r="D4472" t="s">
        <v>12543</v>
      </c>
      <c r="E4472" t="s">
        <v>5439</v>
      </c>
      <c r="F4472" t="s">
        <v>12543</v>
      </c>
    </row>
    <row r="4473" spans="1:7">
      <c r="A4473" t="s">
        <v>10979</v>
      </c>
      <c r="B4473" t="s">
        <v>12423</v>
      </c>
      <c r="C4473" t="s">
        <v>12546</v>
      </c>
      <c r="D4473" t="s">
        <v>12555</v>
      </c>
      <c r="E4473" t="s">
        <v>5440</v>
      </c>
      <c r="F4473" t="s">
        <v>12596</v>
      </c>
      <c r="G4473" t="s">
        <v>1940</v>
      </c>
    </row>
    <row r="4474" spans="1:7">
      <c r="A4474" t="s">
        <v>10980</v>
      </c>
      <c r="B4474" t="s">
        <v>12423</v>
      </c>
      <c r="C4474" t="s">
        <v>12546</v>
      </c>
      <c r="D4474" t="s">
        <v>12555</v>
      </c>
      <c r="E4474" t="s">
        <v>5440</v>
      </c>
      <c r="F4474" t="s">
        <v>12596</v>
      </c>
      <c r="G4474" t="s">
        <v>1940</v>
      </c>
    </row>
    <row r="4475" spans="1:7">
      <c r="A4475" t="s">
        <v>10981</v>
      </c>
      <c r="B4475" t="s">
        <v>12450</v>
      </c>
      <c r="C4475" t="s">
        <v>12546</v>
      </c>
      <c r="D4475" t="s">
        <v>12555</v>
      </c>
      <c r="E4475" t="s">
        <v>5440</v>
      </c>
      <c r="F4475" t="s">
        <v>12596</v>
      </c>
      <c r="G4475" t="s">
        <v>1940</v>
      </c>
    </row>
    <row r="4476" spans="1:7">
      <c r="A4476" t="s">
        <v>10982</v>
      </c>
      <c r="B4476" t="s">
        <v>12436</v>
      </c>
      <c r="C4476" t="s">
        <v>12546</v>
      </c>
      <c r="D4476" t="s">
        <v>12555</v>
      </c>
      <c r="E4476" t="s">
        <v>5440</v>
      </c>
      <c r="F4476" t="s">
        <v>12596</v>
      </c>
      <c r="G4476" t="s">
        <v>1940</v>
      </c>
    </row>
    <row r="4477" spans="1:7">
      <c r="A4477" t="s">
        <v>10983</v>
      </c>
      <c r="B4477" t="s">
        <v>12424</v>
      </c>
      <c r="C4477" t="s">
        <v>12546</v>
      </c>
      <c r="D4477" t="s">
        <v>12555</v>
      </c>
      <c r="E4477" t="s">
        <v>5440</v>
      </c>
      <c r="F4477" t="s">
        <v>12596</v>
      </c>
      <c r="G4477" t="s">
        <v>1940</v>
      </c>
    </row>
    <row r="4478" spans="1:7">
      <c r="A4478" t="s">
        <v>10984</v>
      </c>
      <c r="B4478" t="s">
        <v>12423</v>
      </c>
      <c r="C4478" t="s">
        <v>12546</v>
      </c>
      <c r="D4478" t="s">
        <v>12555</v>
      </c>
      <c r="E4478" t="s">
        <v>5440</v>
      </c>
      <c r="F4478" t="s">
        <v>12596</v>
      </c>
      <c r="G4478" t="s">
        <v>1940</v>
      </c>
    </row>
    <row r="4479" spans="1:7">
      <c r="A4479" t="s">
        <v>10985</v>
      </c>
      <c r="B4479" t="s">
        <v>12427</v>
      </c>
      <c r="C4479" t="s">
        <v>12546</v>
      </c>
      <c r="D4479" t="s">
        <v>12555</v>
      </c>
      <c r="E4479" t="s">
        <v>5440</v>
      </c>
      <c r="F4479" t="s">
        <v>12596</v>
      </c>
      <c r="G4479" t="s">
        <v>1940</v>
      </c>
    </row>
    <row r="4480" spans="1:7">
      <c r="A4480" t="s">
        <v>10986</v>
      </c>
      <c r="C4480" t="s">
        <v>12543</v>
      </c>
      <c r="D4480" t="s">
        <v>12543</v>
      </c>
      <c r="E4480" t="s">
        <v>5439</v>
      </c>
      <c r="F4480" t="s">
        <v>12543</v>
      </c>
    </row>
    <row r="4481" spans="1:7">
      <c r="A4481" t="s">
        <v>10987</v>
      </c>
      <c r="C4481" t="s">
        <v>12546</v>
      </c>
      <c r="D4481" t="s">
        <v>12575</v>
      </c>
      <c r="E4481" t="s">
        <v>5437</v>
      </c>
      <c r="F4481" t="s">
        <v>12595</v>
      </c>
      <c r="G4481" t="s">
        <v>1676</v>
      </c>
    </row>
    <row r="4482" spans="1:7">
      <c r="A4482" t="s">
        <v>10988</v>
      </c>
      <c r="C4482" t="s">
        <v>12546</v>
      </c>
      <c r="D4482" t="s">
        <v>12575</v>
      </c>
      <c r="E4482" t="s">
        <v>5441</v>
      </c>
      <c r="F4482" t="s">
        <v>12595</v>
      </c>
      <c r="G4482" t="s">
        <v>13346</v>
      </c>
    </row>
    <row r="4483" spans="1:7">
      <c r="A4483" t="s">
        <v>10989</v>
      </c>
      <c r="C4483" t="s">
        <v>12542</v>
      </c>
      <c r="D4483" t="s">
        <v>12550</v>
      </c>
      <c r="E4483" t="s">
        <v>5442</v>
      </c>
      <c r="F4483" t="s">
        <v>12595</v>
      </c>
      <c r="G4483" t="s">
        <v>1900</v>
      </c>
    </row>
    <row r="4484" spans="1:7">
      <c r="A4484" t="s">
        <v>10990</v>
      </c>
      <c r="C4484" t="s">
        <v>12542</v>
      </c>
      <c r="D4484" t="s">
        <v>12565</v>
      </c>
      <c r="E4484" t="s">
        <v>5437</v>
      </c>
      <c r="F4484" t="s">
        <v>12595</v>
      </c>
      <c r="G4484" t="s">
        <v>13347</v>
      </c>
    </row>
    <row r="4485" spans="1:7">
      <c r="A4485" t="s">
        <v>10991</v>
      </c>
      <c r="C4485" t="s">
        <v>12544</v>
      </c>
      <c r="D4485" t="s">
        <v>12551</v>
      </c>
      <c r="E4485" t="s">
        <v>5440</v>
      </c>
      <c r="F4485" t="s">
        <v>12595</v>
      </c>
      <c r="G4485" t="s">
        <v>13348</v>
      </c>
    </row>
    <row r="4486" spans="1:7">
      <c r="A4486" t="s">
        <v>10992</v>
      </c>
      <c r="B4486" t="s">
        <v>12449</v>
      </c>
      <c r="C4486" t="s">
        <v>12547</v>
      </c>
      <c r="D4486" t="s">
        <v>12581</v>
      </c>
      <c r="E4486" t="s">
        <v>5450</v>
      </c>
      <c r="F4486" t="s">
        <v>12595</v>
      </c>
      <c r="G4486" t="s">
        <v>1884</v>
      </c>
    </row>
    <row r="4487" spans="1:7">
      <c r="A4487" t="s">
        <v>10993</v>
      </c>
      <c r="B4487" t="s">
        <v>12423</v>
      </c>
      <c r="C4487" t="s">
        <v>12545</v>
      </c>
      <c r="D4487" t="s">
        <v>12575</v>
      </c>
      <c r="E4487" t="s">
        <v>5441</v>
      </c>
      <c r="F4487" t="s">
        <v>12596</v>
      </c>
      <c r="G4487" t="s">
        <v>1940</v>
      </c>
    </row>
    <row r="4488" spans="1:7">
      <c r="A4488" t="s">
        <v>10994</v>
      </c>
      <c r="C4488" t="s">
        <v>12543</v>
      </c>
      <c r="D4488" t="s">
        <v>12543</v>
      </c>
      <c r="E4488" t="s">
        <v>5439</v>
      </c>
      <c r="F4488" t="s">
        <v>12543</v>
      </c>
    </row>
    <row r="4489" spans="1:7">
      <c r="A4489" t="s">
        <v>10995</v>
      </c>
      <c r="B4489" t="s">
        <v>12428</v>
      </c>
      <c r="C4489" t="s">
        <v>12544</v>
      </c>
      <c r="D4489" t="s">
        <v>12573</v>
      </c>
      <c r="E4489" t="s">
        <v>5441</v>
      </c>
      <c r="F4489" t="s">
        <v>12596</v>
      </c>
      <c r="G4489" t="s">
        <v>1940</v>
      </c>
    </row>
    <row r="4490" spans="1:7">
      <c r="A4490" t="s">
        <v>10996</v>
      </c>
      <c r="B4490" t="s">
        <v>12428</v>
      </c>
      <c r="C4490" t="s">
        <v>12544</v>
      </c>
      <c r="D4490" t="s">
        <v>12573</v>
      </c>
      <c r="E4490" t="s">
        <v>5441</v>
      </c>
      <c r="F4490" t="s">
        <v>12596</v>
      </c>
      <c r="G4490" t="s">
        <v>1940</v>
      </c>
    </row>
    <row r="4491" spans="1:7">
      <c r="A4491" t="s">
        <v>10997</v>
      </c>
      <c r="B4491" t="s">
        <v>12428</v>
      </c>
      <c r="C4491" t="s">
        <v>12544</v>
      </c>
      <c r="D4491" t="s">
        <v>12573</v>
      </c>
      <c r="E4491" t="s">
        <v>5441</v>
      </c>
      <c r="F4491" t="s">
        <v>12596</v>
      </c>
      <c r="G4491" t="s">
        <v>1940</v>
      </c>
    </row>
    <row r="4492" spans="1:7">
      <c r="A4492" t="s">
        <v>10998</v>
      </c>
      <c r="B4492" t="s">
        <v>12434</v>
      </c>
      <c r="C4492" t="s">
        <v>12544</v>
      </c>
      <c r="D4492" t="s">
        <v>12573</v>
      </c>
      <c r="E4492" t="s">
        <v>5441</v>
      </c>
      <c r="F4492" t="s">
        <v>12596</v>
      </c>
      <c r="G4492" t="s">
        <v>1940</v>
      </c>
    </row>
    <row r="4493" spans="1:7">
      <c r="A4493" t="s">
        <v>10999</v>
      </c>
      <c r="B4493" t="s">
        <v>12429</v>
      </c>
      <c r="C4493" t="s">
        <v>12544</v>
      </c>
      <c r="D4493" t="s">
        <v>12573</v>
      </c>
      <c r="E4493" t="s">
        <v>5441</v>
      </c>
      <c r="F4493" t="s">
        <v>12596</v>
      </c>
      <c r="G4493" t="s">
        <v>1940</v>
      </c>
    </row>
    <row r="4494" spans="1:7">
      <c r="A4494" t="s">
        <v>11000</v>
      </c>
      <c r="B4494" t="s">
        <v>12428</v>
      </c>
      <c r="C4494" t="s">
        <v>12544</v>
      </c>
      <c r="D4494" t="s">
        <v>12573</v>
      </c>
      <c r="E4494" t="s">
        <v>5441</v>
      </c>
      <c r="F4494" t="s">
        <v>12596</v>
      </c>
      <c r="G4494" t="s">
        <v>1940</v>
      </c>
    </row>
    <row r="4495" spans="1:7">
      <c r="A4495" t="s">
        <v>11001</v>
      </c>
      <c r="B4495" t="s">
        <v>12459</v>
      </c>
      <c r="C4495" t="s">
        <v>12544</v>
      </c>
      <c r="D4495" t="s">
        <v>12573</v>
      </c>
      <c r="E4495" t="s">
        <v>5441</v>
      </c>
      <c r="F4495" t="s">
        <v>12596</v>
      </c>
      <c r="G4495" t="s">
        <v>1940</v>
      </c>
    </row>
    <row r="4496" spans="1:7">
      <c r="A4496" t="s">
        <v>11002</v>
      </c>
      <c r="B4496" t="s">
        <v>12431</v>
      </c>
      <c r="C4496" t="s">
        <v>12544</v>
      </c>
      <c r="D4496" t="s">
        <v>12573</v>
      </c>
      <c r="E4496" t="s">
        <v>5441</v>
      </c>
      <c r="F4496" t="s">
        <v>12596</v>
      </c>
      <c r="G4496" t="s">
        <v>1940</v>
      </c>
    </row>
    <row r="4497" spans="1:7">
      <c r="A4497" t="s">
        <v>11003</v>
      </c>
      <c r="B4497" t="s">
        <v>12423</v>
      </c>
      <c r="C4497" t="s">
        <v>12548</v>
      </c>
      <c r="D4497" t="s">
        <v>12559</v>
      </c>
      <c r="E4497" t="s">
        <v>5440</v>
      </c>
      <c r="F4497" t="s">
        <v>12595</v>
      </c>
      <c r="G4497" t="s">
        <v>13349</v>
      </c>
    </row>
    <row r="4498" spans="1:7">
      <c r="A4498" t="s">
        <v>11004</v>
      </c>
      <c r="B4498" t="s">
        <v>12423</v>
      </c>
      <c r="C4498" t="s">
        <v>12545</v>
      </c>
      <c r="D4498" t="s">
        <v>12552</v>
      </c>
      <c r="E4498" t="s">
        <v>5441</v>
      </c>
      <c r="F4498" t="s">
        <v>12596</v>
      </c>
      <c r="G4498" t="s">
        <v>1940</v>
      </c>
    </row>
    <row r="4499" spans="1:7">
      <c r="A4499" t="s">
        <v>11005</v>
      </c>
      <c r="C4499" t="s">
        <v>12547</v>
      </c>
      <c r="D4499" t="s">
        <v>12558</v>
      </c>
      <c r="E4499" t="s">
        <v>5440</v>
      </c>
      <c r="F4499" t="s">
        <v>12597</v>
      </c>
    </row>
    <row r="4500" spans="1:7">
      <c r="A4500" t="s">
        <v>11006</v>
      </c>
      <c r="C4500" t="s">
        <v>12544</v>
      </c>
      <c r="D4500" t="s">
        <v>12552</v>
      </c>
      <c r="E4500" t="s">
        <v>5440</v>
      </c>
      <c r="F4500" t="s">
        <v>12595</v>
      </c>
      <c r="G4500" t="s">
        <v>12600</v>
      </c>
    </row>
    <row r="4501" spans="1:7">
      <c r="A4501" t="s">
        <v>11007</v>
      </c>
      <c r="B4501" t="s">
        <v>12449</v>
      </c>
      <c r="C4501" t="s">
        <v>12547</v>
      </c>
      <c r="D4501" t="s">
        <v>12581</v>
      </c>
      <c r="E4501" t="s">
        <v>5450</v>
      </c>
      <c r="F4501" t="s">
        <v>12594</v>
      </c>
      <c r="G4501" t="s">
        <v>12638</v>
      </c>
    </row>
    <row r="4502" spans="1:7">
      <c r="A4502" t="s">
        <v>11008</v>
      </c>
      <c r="B4502" t="s">
        <v>12423</v>
      </c>
      <c r="C4502" t="s">
        <v>12545</v>
      </c>
      <c r="D4502" t="s">
        <v>12571</v>
      </c>
      <c r="E4502" t="s">
        <v>5441</v>
      </c>
      <c r="F4502" t="s">
        <v>12595</v>
      </c>
      <c r="G4502" t="s">
        <v>13350</v>
      </c>
    </row>
    <row r="4503" spans="1:7">
      <c r="A4503" t="s">
        <v>11009</v>
      </c>
      <c r="B4503" t="s">
        <v>12423</v>
      </c>
      <c r="C4503" t="s">
        <v>12547</v>
      </c>
      <c r="D4503" t="s">
        <v>12571</v>
      </c>
      <c r="E4503" t="s">
        <v>5441</v>
      </c>
      <c r="F4503" t="s">
        <v>12595</v>
      </c>
      <c r="G4503" t="s">
        <v>1940</v>
      </c>
    </row>
    <row r="4504" spans="1:7">
      <c r="A4504" t="s">
        <v>11010</v>
      </c>
      <c r="B4504" t="s">
        <v>12423</v>
      </c>
      <c r="C4504" t="s">
        <v>12545</v>
      </c>
      <c r="D4504" t="s">
        <v>12571</v>
      </c>
      <c r="E4504" t="s">
        <v>5441</v>
      </c>
      <c r="F4504" t="s">
        <v>12595</v>
      </c>
      <c r="G4504" t="s">
        <v>1940</v>
      </c>
    </row>
    <row r="4505" spans="1:7">
      <c r="A4505" t="s">
        <v>11011</v>
      </c>
      <c r="B4505" t="s">
        <v>12423</v>
      </c>
      <c r="C4505" t="s">
        <v>12547</v>
      </c>
      <c r="D4505" t="s">
        <v>12571</v>
      </c>
      <c r="E4505" t="s">
        <v>5437</v>
      </c>
      <c r="F4505" t="s">
        <v>12595</v>
      </c>
      <c r="G4505" t="s">
        <v>13351</v>
      </c>
    </row>
    <row r="4506" spans="1:7">
      <c r="A4506" t="s">
        <v>11012</v>
      </c>
      <c r="C4506" t="s">
        <v>12543</v>
      </c>
      <c r="D4506" t="s">
        <v>12543</v>
      </c>
      <c r="E4506" t="s">
        <v>5439</v>
      </c>
      <c r="F4506" t="s">
        <v>12543</v>
      </c>
    </row>
    <row r="4507" spans="1:7">
      <c r="A4507" t="s">
        <v>11013</v>
      </c>
      <c r="B4507" t="s">
        <v>12423</v>
      </c>
      <c r="C4507" t="s">
        <v>12546</v>
      </c>
      <c r="D4507" t="s">
        <v>12555</v>
      </c>
      <c r="E4507" t="s">
        <v>5450</v>
      </c>
      <c r="F4507" t="s">
        <v>12596</v>
      </c>
      <c r="G4507" t="s">
        <v>1940</v>
      </c>
    </row>
    <row r="4508" spans="1:7">
      <c r="A4508" t="s">
        <v>11014</v>
      </c>
      <c r="B4508" t="s">
        <v>12423</v>
      </c>
      <c r="C4508" t="s">
        <v>12546</v>
      </c>
      <c r="D4508" t="s">
        <v>12555</v>
      </c>
      <c r="E4508" t="s">
        <v>5450</v>
      </c>
      <c r="F4508" t="s">
        <v>12596</v>
      </c>
      <c r="G4508" t="s">
        <v>1940</v>
      </c>
    </row>
    <row r="4509" spans="1:7">
      <c r="A4509" t="s">
        <v>11015</v>
      </c>
      <c r="B4509" t="s">
        <v>12423</v>
      </c>
      <c r="C4509" t="s">
        <v>12546</v>
      </c>
      <c r="D4509" t="s">
        <v>12575</v>
      </c>
      <c r="E4509" t="s">
        <v>5450</v>
      </c>
      <c r="F4509" t="s">
        <v>12596</v>
      </c>
      <c r="G4509" t="s">
        <v>13352</v>
      </c>
    </row>
    <row r="4510" spans="1:7">
      <c r="A4510" t="s">
        <v>11016</v>
      </c>
      <c r="B4510" t="s">
        <v>12423</v>
      </c>
      <c r="C4510" t="s">
        <v>12545</v>
      </c>
      <c r="D4510" t="s">
        <v>12554</v>
      </c>
      <c r="E4510" t="s">
        <v>5450</v>
      </c>
      <c r="F4510" t="s">
        <v>12596</v>
      </c>
      <c r="G4510" t="s">
        <v>1940</v>
      </c>
    </row>
    <row r="4511" spans="1:7">
      <c r="A4511" t="s">
        <v>11017</v>
      </c>
      <c r="B4511" t="s">
        <v>12423</v>
      </c>
      <c r="C4511" t="s">
        <v>12548</v>
      </c>
      <c r="D4511" t="s">
        <v>12560</v>
      </c>
      <c r="E4511" t="s">
        <v>5450</v>
      </c>
      <c r="F4511" t="s">
        <v>12596</v>
      </c>
      <c r="G4511" t="s">
        <v>1940</v>
      </c>
    </row>
    <row r="4512" spans="1:7">
      <c r="A4512" t="s">
        <v>11018</v>
      </c>
      <c r="B4512" t="s">
        <v>12424</v>
      </c>
      <c r="C4512" t="s">
        <v>12546</v>
      </c>
      <c r="D4512" t="s">
        <v>12556</v>
      </c>
      <c r="E4512" t="s">
        <v>5450</v>
      </c>
      <c r="F4512" t="s">
        <v>12596</v>
      </c>
      <c r="G4512" t="s">
        <v>1940</v>
      </c>
    </row>
    <row r="4513" spans="1:7">
      <c r="A4513" t="s">
        <v>11019</v>
      </c>
      <c r="B4513" t="s">
        <v>12423</v>
      </c>
      <c r="C4513" t="s">
        <v>12546</v>
      </c>
      <c r="D4513" t="s">
        <v>12575</v>
      </c>
      <c r="E4513" t="s">
        <v>5437</v>
      </c>
      <c r="F4513" t="s">
        <v>12595</v>
      </c>
      <c r="G4513" t="s">
        <v>12755</v>
      </c>
    </row>
    <row r="4514" spans="1:7">
      <c r="A4514" t="s">
        <v>11020</v>
      </c>
      <c r="C4514" t="s">
        <v>12543</v>
      </c>
      <c r="D4514" t="s">
        <v>12543</v>
      </c>
      <c r="E4514" t="s">
        <v>5439</v>
      </c>
      <c r="F4514" t="s">
        <v>12543</v>
      </c>
    </row>
    <row r="4515" spans="1:7">
      <c r="A4515" t="s">
        <v>11021</v>
      </c>
      <c r="B4515" t="s">
        <v>12428</v>
      </c>
      <c r="C4515" t="s">
        <v>12545</v>
      </c>
      <c r="D4515" t="s">
        <v>12573</v>
      </c>
      <c r="E4515" t="s">
        <v>5441</v>
      </c>
      <c r="F4515" t="s">
        <v>12596</v>
      </c>
      <c r="G4515" t="s">
        <v>1940</v>
      </c>
    </row>
    <row r="4516" spans="1:7">
      <c r="A4516" t="s">
        <v>11022</v>
      </c>
      <c r="B4516" t="s">
        <v>12429</v>
      </c>
      <c r="C4516" t="s">
        <v>12545</v>
      </c>
      <c r="D4516" t="s">
        <v>12573</v>
      </c>
      <c r="E4516" t="s">
        <v>5441</v>
      </c>
      <c r="F4516" t="s">
        <v>12596</v>
      </c>
      <c r="G4516" t="s">
        <v>1940</v>
      </c>
    </row>
    <row r="4517" spans="1:7">
      <c r="A4517" t="s">
        <v>11023</v>
      </c>
      <c r="B4517" t="s">
        <v>12431</v>
      </c>
      <c r="C4517" t="s">
        <v>12545</v>
      </c>
      <c r="D4517" t="s">
        <v>12573</v>
      </c>
      <c r="E4517" t="s">
        <v>5441</v>
      </c>
      <c r="F4517" t="s">
        <v>12596</v>
      </c>
      <c r="G4517" t="s">
        <v>1940</v>
      </c>
    </row>
    <row r="4518" spans="1:7">
      <c r="A4518" t="s">
        <v>11024</v>
      </c>
      <c r="C4518" t="s">
        <v>12543</v>
      </c>
      <c r="D4518" t="s">
        <v>12543</v>
      </c>
      <c r="E4518" t="s">
        <v>5439</v>
      </c>
      <c r="F4518" t="s">
        <v>12543</v>
      </c>
    </row>
    <row r="4519" spans="1:7">
      <c r="A4519" t="s">
        <v>11025</v>
      </c>
      <c r="B4519" t="s">
        <v>12423</v>
      </c>
      <c r="C4519" t="s">
        <v>12542</v>
      </c>
      <c r="D4519" t="s">
        <v>12565</v>
      </c>
      <c r="E4519" t="s">
        <v>5437</v>
      </c>
      <c r="F4519" t="s">
        <v>12596</v>
      </c>
      <c r="G4519" t="s">
        <v>1940</v>
      </c>
    </row>
    <row r="4520" spans="1:7">
      <c r="A4520" t="s">
        <v>11026</v>
      </c>
      <c r="B4520" t="s">
        <v>12427</v>
      </c>
      <c r="C4520" t="s">
        <v>12542</v>
      </c>
      <c r="D4520" t="s">
        <v>12565</v>
      </c>
      <c r="E4520" t="s">
        <v>5437</v>
      </c>
      <c r="F4520" t="s">
        <v>12596</v>
      </c>
      <c r="G4520" t="s">
        <v>1940</v>
      </c>
    </row>
    <row r="4521" spans="1:7">
      <c r="A4521" t="s">
        <v>11027</v>
      </c>
      <c r="C4521" t="s">
        <v>12544</v>
      </c>
      <c r="D4521" t="s">
        <v>12552</v>
      </c>
      <c r="E4521" t="s">
        <v>5440</v>
      </c>
      <c r="F4521" t="s">
        <v>12595</v>
      </c>
      <c r="G4521" t="s">
        <v>13353</v>
      </c>
    </row>
    <row r="4522" spans="1:7">
      <c r="A4522" t="s">
        <v>11028</v>
      </c>
      <c r="C4522" t="s">
        <v>12547</v>
      </c>
      <c r="D4522" t="s">
        <v>12558</v>
      </c>
      <c r="E4522" t="s">
        <v>5440</v>
      </c>
      <c r="F4522" t="s">
        <v>12597</v>
      </c>
    </row>
    <row r="4523" spans="1:7">
      <c r="A4523" t="s">
        <v>11029</v>
      </c>
      <c r="C4523" t="s">
        <v>12542</v>
      </c>
      <c r="D4523" t="s">
        <v>12550</v>
      </c>
      <c r="E4523" t="s">
        <v>5441</v>
      </c>
      <c r="F4523" t="s">
        <v>12595</v>
      </c>
      <c r="G4523" t="s">
        <v>1900</v>
      </c>
    </row>
    <row r="4524" spans="1:7">
      <c r="A4524" t="s">
        <v>11030</v>
      </c>
      <c r="C4524" t="s">
        <v>12543</v>
      </c>
      <c r="D4524" t="s">
        <v>12543</v>
      </c>
      <c r="E4524" t="s">
        <v>5439</v>
      </c>
      <c r="F4524" t="s">
        <v>12543</v>
      </c>
    </row>
    <row r="4525" spans="1:7">
      <c r="A4525" t="s">
        <v>11031</v>
      </c>
      <c r="B4525" t="s">
        <v>12423</v>
      </c>
      <c r="C4525" t="s">
        <v>12544</v>
      </c>
      <c r="D4525" t="s">
        <v>12564</v>
      </c>
      <c r="E4525" t="s">
        <v>5441</v>
      </c>
      <c r="F4525" t="s">
        <v>12596</v>
      </c>
      <c r="G4525" t="s">
        <v>1940</v>
      </c>
    </row>
    <row r="4526" spans="1:7">
      <c r="A4526" t="s">
        <v>11032</v>
      </c>
      <c r="B4526" t="s">
        <v>12427</v>
      </c>
      <c r="C4526" t="s">
        <v>12544</v>
      </c>
      <c r="D4526" t="s">
        <v>12564</v>
      </c>
      <c r="E4526" t="s">
        <v>5441</v>
      </c>
      <c r="F4526" t="s">
        <v>12596</v>
      </c>
      <c r="G4526" t="s">
        <v>1940</v>
      </c>
    </row>
    <row r="4527" spans="1:7">
      <c r="A4527" t="s">
        <v>11033</v>
      </c>
      <c r="C4527" t="s">
        <v>12543</v>
      </c>
      <c r="D4527" t="s">
        <v>12543</v>
      </c>
      <c r="E4527" t="s">
        <v>5439</v>
      </c>
      <c r="F4527" t="s">
        <v>12543</v>
      </c>
    </row>
    <row r="4528" spans="1:7">
      <c r="A4528" t="s">
        <v>11034</v>
      </c>
      <c r="B4528" t="s">
        <v>12428</v>
      </c>
      <c r="C4528" t="s">
        <v>12544</v>
      </c>
      <c r="D4528" t="s">
        <v>12573</v>
      </c>
      <c r="E4528" t="s">
        <v>5450</v>
      </c>
      <c r="F4528" t="s">
        <v>12596</v>
      </c>
      <c r="G4528" t="s">
        <v>1940</v>
      </c>
    </row>
    <row r="4529" spans="1:7">
      <c r="A4529" t="s">
        <v>11035</v>
      </c>
      <c r="B4529" t="s">
        <v>12428</v>
      </c>
      <c r="C4529" t="s">
        <v>12544</v>
      </c>
      <c r="D4529" t="s">
        <v>12573</v>
      </c>
      <c r="E4529" t="s">
        <v>5450</v>
      </c>
      <c r="F4529" t="s">
        <v>12596</v>
      </c>
      <c r="G4529" t="s">
        <v>1940</v>
      </c>
    </row>
    <row r="4530" spans="1:7">
      <c r="A4530" t="s">
        <v>11036</v>
      </c>
      <c r="B4530" t="s">
        <v>12430</v>
      </c>
      <c r="C4530" t="s">
        <v>12544</v>
      </c>
      <c r="D4530" t="s">
        <v>12573</v>
      </c>
      <c r="E4530" t="s">
        <v>5450</v>
      </c>
      <c r="F4530" t="s">
        <v>12596</v>
      </c>
      <c r="G4530" t="s">
        <v>1940</v>
      </c>
    </row>
    <row r="4531" spans="1:7">
      <c r="A4531" t="s">
        <v>11037</v>
      </c>
      <c r="B4531" t="s">
        <v>12431</v>
      </c>
      <c r="C4531" t="s">
        <v>12544</v>
      </c>
      <c r="D4531" t="s">
        <v>12573</v>
      </c>
      <c r="E4531" t="s">
        <v>5450</v>
      </c>
      <c r="F4531" t="s">
        <v>12596</v>
      </c>
      <c r="G4531" t="s">
        <v>1940</v>
      </c>
    </row>
    <row r="4532" spans="1:7">
      <c r="A4532" t="s">
        <v>11038</v>
      </c>
      <c r="B4532" t="s">
        <v>12423</v>
      </c>
      <c r="C4532" t="s">
        <v>12546</v>
      </c>
      <c r="D4532" t="s">
        <v>12575</v>
      </c>
      <c r="E4532" t="s">
        <v>5437</v>
      </c>
      <c r="F4532" t="s">
        <v>12595</v>
      </c>
      <c r="G4532" t="s">
        <v>13354</v>
      </c>
    </row>
    <row r="4533" spans="1:7">
      <c r="A4533" t="s">
        <v>11039</v>
      </c>
      <c r="B4533" t="s">
        <v>12423</v>
      </c>
      <c r="C4533" t="s">
        <v>12544</v>
      </c>
      <c r="D4533" t="s">
        <v>12566</v>
      </c>
      <c r="E4533" t="s">
        <v>5437</v>
      </c>
      <c r="F4533" t="s">
        <v>12595</v>
      </c>
      <c r="G4533" t="s">
        <v>1940</v>
      </c>
    </row>
    <row r="4534" spans="1:7">
      <c r="A4534" t="s">
        <v>11040</v>
      </c>
      <c r="C4534" t="s">
        <v>12543</v>
      </c>
      <c r="D4534" t="s">
        <v>12543</v>
      </c>
      <c r="E4534" t="s">
        <v>5439</v>
      </c>
      <c r="F4534" t="s">
        <v>12543</v>
      </c>
    </row>
    <row r="4535" spans="1:7">
      <c r="A4535" t="s">
        <v>11041</v>
      </c>
      <c r="B4535" t="s">
        <v>12428</v>
      </c>
      <c r="C4535" t="s">
        <v>12545</v>
      </c>
      <c r="D4535" t="s">
        <v>12573</v>
      </c>
      <c r="E4535" t="s">
        <v>5441</v>
      </c>
      <c r="F4535" t="s">
        <v>12596</v>
      </c>
      <c r="G4535" t="s">
        <v>1940</v>
      </c>
    </row>
    <row r="4536" spans="1:7">
      <c r="A4536" t="s">
        <v>11042</v>
      </c>
      <c r="B4536" t="s">
        <v>12431</v>
      </c>
      <c r="C4536" t="s">
        <v>12545</v>
      </c>
      <c r="D4536" t="s">
        <v>12573</v>
      </c>
      <c r="E4536" t="s">
        <v>5441</v>
      </c>
      <c r="F4536" t="s">
        <v>12596</v>
      </c>
      <c r="G4536" t="s">
        <v>1940</v>
      </c>
    </row>
    <row r="4537" spans="1:7">
      <c r="A4537" t="s">
        <v>11043</v>
      </c>
      <c r="B4537" t="s">
        <v>12423</v>
      </c>
      <c r="C4537" t="s">
        <v>12544</v>
      </c>
      <c r="D4537" t="s">
        <v>12564</v>
      </c>
      <c r="E4537" t="s">
        <v>5440</v>
      </c>
      <c r="F4537" t="s">
        <v>12595</v>
      </c>
      <c r="G4537" t="s">
        <v>13355</v>
      </c>
    </row>
    <row r="4538" spans="1:7">
      <c r="A4538" t="s">
        <v>11044</v>
      </c>
      <c r="B4538" t="s">
        <v>12423</v>
      </c>
      <c r="C4538" t="s">
        <v>12545</v>
      </c>
      <c r="D4538" t="s">
        <v>12564</v>
      </c>
      <c r="E4538" t="s">
        <v>5441</v>
      </c>
      <c r="F4538" t="s">
        <v>12596</v>
      </c>
      <c r="G4538" t="s">
        <v>1940</v>
      </c>
    </row>
    <row r="4539" spans="1:7">
      <c r="A4539" t="s">
        <v>11045</v>
      </c>
      <c r="B4539" t="s">
        <v>12423</v>
      </c>
      <c r="C4539" t="s">
        <v>12544</v>
      </c>
      <c r="D4539" t="s">
        <v>12589</v>
      </c>
      <c r="E4539" t="s">
        <v>5440</v>
      </c>
      <c r="F4539" t="s">
        <v>12595</v>
      </c>
      <c r="G4539" t="s">
        <v>1940</v>
      </c>
    </row>
    <row r="4540" spans="1:7">
      <c r="A4540" t="s">
        <v>11046</v>
      </c>
      <c r="C4540" t="s">
        <v>12547</v>
      </c>
      <c r="D4540" t="s">
        <v>12558</v>
      </c>
      <c r="E4540" t="s">
        <v>5440</v>
      </c>
      <c r="F4540" t="s">
        <v>12597</v>
      </c>
      <c r="G4540" t="s">
        <v>13356</v>
      </c>
    </row>
    <row r="4541" spans="1:7">
      <c r="A4541" t="s">
        <v>11047</v>
      </c>
      <c r="B4541" t="s">
        <v>12423</v>
      </c>
      <c r="C4541" t="s">
        <v>12548</v>
      </c>
      <c r="D4541" t="s">
        <v>12560</v>
      </c>
      <c r="E4541" t="s">
        <v>5441</v>
      </c>
      <c r="F4541" t="s">
        <v>12595</v>
      </c>
      <c r="G4541" t="s">
        <v>1940</v>
      </c>
    </row>
    <row r="4542" spans="1:7">
      <c r="A4542" t="s">
        <v>11048</v>
      </c>
      <c r="B4542" t="s">
        <v>12423</v>
      </c>
      <c r="C4542" t="s">
        <v>12548</v>
      </c>
      <c r="D4542" t="s">
        <v>12559</v>
      </c>
      <c r="E4542" t="s">
        <v>5440</v>
      </c>
      <c r="F4542" t="s">
        <v>12595</v>
      </c>
      <c r="G4542" t="s">
        <v>12600</v>
      </c>
    </row>
    <row r="4543" spans="1:7">
      <c r="A4543" t="s">
        <v>11049</v>
      </c>
      <c r="B4543" t="s">
        <v>12423</v>
      </c>
      <c r="C4543" t="s">
        <v>12544</v>
      </c>
      <c r="D4543" t="s">
        <v>12552</v>
      </c>
      <c r="E4543" t="s">
        <v>5440</v>
      </c>
      <c r="F4543" t="s">
        <v>12596</v>
      </c>
      <c r="G4543" t="s">
        <v>1940</v>
      </c>
    </row>
    <row r="4544" spans="1:7">
      <c r="A4544" t="s">
        <v>11050</v>
      </c>
      <c r="B4544" t="s">
        <v>12423</v>
      </c>
      <c r="C4544" t="s">
        <v>12542</v>
      </c>
      <c r="D4544" t="s">
        <v>12565</v>
      </c>
      <c r="E4544" t="s">
        <v>5440</v>
      </c>
      <c r="F4544" t="s">
        <v>12595</v>
      </c>
      <c r="G4544" t="s">
        <v>13357</v>
      </c>
    </row>
    <row r="4545" spans="1:7">
      <c r="A4545" t="s">
        <v>11051</v>
      </c>
      <c r="C4545" t="s">
        <v>12543</v>
      </c>
      <c r="D4545" t="s">
        <v>12543</v>
      </c>
      <c r="E4545" t="s">
        <v>5439</v>
      </c>
      <c r="F4545" t="s">
        <v>12543</v>
      </c>
    </row>
    <row r="4546" spans="1:7">
      <c r="A4546" t="s">
        <v>11052</v>
      </c>
      <c r="B4546" t="s">
        <v>12425</v>
      </c>
      <c r="C4546" t="s">
        <v>12545</v>
      </c>
      <c r="D4546" t="s">
        <v>12561</v>
      </c>
      <c r="E4546" t="s">
        <v>5437</v>
      </c>
      <c r="F4546" t="s">
        <v>12595</v>
      </c>
      <c r="G4546" t="s">
        <v>13358</v>
      </c>
    </row>
    <row r="4547" spans="1:7">
      <c r="A4547" t="s">
        <v>11053</v>
      </c>
      <c r="B4547" t="s">
        <v>12524</v>
      </c>
      <c r="C4547" t="s">
        <v>12544</v>
      </c>
      <c r="D4547" t="s">
        <v>12573</v>
      </c>
      <c r="E4547" t="s">
        <v>5437</v>
      </c>
      <c r="F4547" t="s">
        <v>12596</v>
      </c>
      <c r="G4547" t="s">
        <v>1940</v>
      </c>
    </row>
    <row r="4548" spans="1:7">
      <c r="A4548" t="s">
        <v>11054</v>
      </c>
      <c r="B4548" t="s">
        <v>12524</v>
      </c>
      <c r="C4548" t="s">
        <v>12544</v>
      </c>
      <c r="D4548" t="s">
        <v>12573</v>
      </c>
      <c r="E4548" t="s">
        <v>5437</v>
      </c>
      <c r="F4548" t="s">
        <v>12596</v>
      </c>
      <c r="G4548" t="s">
        <v>1940</v>
      </c>
    </row>
    <row r="4549" spans="1:7">
      <c r="A4549" t="s">
        <v>11055</v>
      </c>
      <c r="B4549" t="s">
        <v>12525</v>
      </c>
      <c r="C4549" t="s">
        <v>12544</v>
      </c>
      <c r="D4549" t="s">
        <v>12573</v>
      </c>
      <c r="E4549" t="s">
        <v>5437</v>
      </c>
      <c r="F4549" t="s">
        <v>12596</v>
      </c>
      <c r="G4549" t="s">
        <v>1940</v>
      </c>
    </row>
    <row r="4550" spans="1:7">
      <c r="A4550" t="s">
        <v>11056</v>
      </c>
      <c r="B4550" t="s">
        <v>12526</v>
      </c>
      <c r="C4550" t="s">
        <v>12544</v>
      </c>
      <c r="D4550" t="s">
        <v>12573</v>
      </c>
      <c r="E4550" t="s">
        <v>5437</v>
      </c>
      <c r="F4550" t="s">
        <v>12596</v>
      </c>
      <c r="G4550" t="s">
        <v>1940</v>
      </c>
    </row>
    <row r="4551" spans="1:7">
      <c r="A4551" t="s">
        <v>11057</v>
      </c>
      <c r="B4551" t="s">
        <v>12527</v>
      </c>
      <c r="C4551" t="s">
        <v>12544</v>
      </c>
      <c r="D4551" t="s">
        <v>12573</v>
      </c>
      <c r="E4551" t="s">
        <v>5437</v>
      </c>
      <c r="F4551" t="s">
        <v>12596</v>
      </c>
      <c r="G4551" t="s">
        <v>1940</v>
      </c>
    </row>
    <row r="4552" spans="1:7">
      <c r="A4552" t="s">
        <v>11058</v>
      </c>
      <c r="B4552" t="s">
        <v>12524</v>
      </c>
      <c r="C4552" t="s">
        <v>12544</v>
      </c>
      <c r="D4552" t="s">
        <v>12573</v>
      </c>
      <c r="E4552" t="s">
        <v>5437</v>
      </c>
      <c r="F4552" t="s">
        <v>12596</v>
      </c>
      <c r="G4552" t="s">
        <v>1940</v>
      </c>
    </row>
    <row r="4553" spans="1:7">
      <c r="A4553" t="s">
        <v>11059</v>
      </c>
      <c r="B4553" t="s">
        <v>12524</v>
      </c>
      <c r="C4553" t="s">
        <v>12544</v>
      </c>
      <c r="D4553" t="s">
        <v>12573</v>
      </c>
      <c r="E4553" t="s">
        <v>5437</v>
      </c>
      <c r="F4553" t="s">
        <v>12596</v>
      </c>
      <c r="G4553" t="s">
        <v>1940</v>
      </c>
    </row>
    <row r="4554" spans="1:7">
      <c r="A4554" t="s">
        <v>11060</v>
      </c>
      <c r="B4554" t="s">
        <v>12528</v>
      </c>
      <c r="C4554" t="s">
        <v>12544</v>
      </c>
      <c r="D4554" t="s">
        <v>12573</v>
      </c>
      <c r="E4554" t="s">
        <v>5437</v>
      </c>
      <c r="F4554" t="s">
        <v>12596</v>
      </c>
      <c r="G4554" t="s">
        <v>1940</v>
      </c>
    </row>
    <row r="4555" spans="1:7">
      <c r="A4555" t="s">
        <v>11061</v>
      </c>
      <c r="C4555" t="s">
        <v>12547</v>
      </c>
      <c r="D4555" t="s">
        <v>12562</v>
      </c>
      <c r="E4555" t="s">
        <v>5437</v>
      </c>
      <c r="F4555" t="s">
        <v>12597</v>
      </c>
      <c r="G4555" t="s">
        <v>13359</v>
      </c>
    </row>
    <row r="4556" spans="1:7">
      <c r="A4556" t="s">
        <v>11062</v>
      </c>
      <c r="C4556" t="s">
        <v>12547</v>
      </c>
      <c r="D4556" t="s">
        <v>12562</v>
      </c>
      <c r="E4556" t="s">
        <v>5440</v>
      </c>
      <c r="F4556" t="s">
        <v>12597</v>
      </c>
      <c r="G4556" t="s">
        <v>13360</v>
      </c>
    </row>
    <row r="4557" spans="1:7">
      <c r="A4557" t="s">
        <v>11063</v>
      </c>
      <c r="C4557" t="s">
        <v>12547</v>
      </c>
      <c r="D4557" t="s">
        <v>12568</v>
      </c>
      <c r="E4557" t="s">
        <v>5437</v>
      </c>
      <c r="F4557" t="s">
        <v>12597</v>
      </c>
      <c r="G4557" t="s">
        <v>12600</v>
      </c>
    </row>
    <row r="4558" spans="1:7">
      <c r="A4558" t="s">
        <v>11064</v>
      </c>
      <c r="C4558" t="s">
        <v>12547</v>
      </c>
      <c r="D4558" t="s">
        <v>12568</v>
      </c>
      <c r="E4558" t="s">
        <v>5440</v>
      </c>
      <c r="F4558" t="s">
        <v>12595</v>
      </c>
      <c r="G4558" t="s">
        <v>13361</v>
      </c>
    </row>
    <row r="4559" spans="1:7">
      <c r="A4559" t="s">
        <v>11065</v>
      </c>
      <c r="C4559" t="s">
        <v>12547</v>
      </c>
      <c r="D4559" t="s">
        <v>12568</v>
      </c>
      <c r="E4559" t="s">
        <v>5440</v>
      </c>
      <c r="F4559" t="s">
        <v>12595</v>
      </c>
      <c r="G4559" t="s">
        <v>13362</v>
      </c>
    </row>
    <row r="4560" spans="1:7">
      <c r="A4560" t="s">
        <v>11066</v>
      </c>
      <c r="C4560" t="s">
        <v>12547</v>
      </c>
      <c r="D4560" t="s">
        <v>12571</v>
      </c>
      <c r="E4560" t="s">
        <v>5450</v>
      </c>
      <c r="F4560" t="s">
        <v>12595</v>
      </c>
      <c r="G4560" t="s">
        <v>13363</v>
      </c>
    </row>
    <row r="4561" spans="1:7">
      <c r="A4561" t="s">
        <v>11067</v>
      </c>
      <c r="C4561" t="s">
        <v>12544</v>
      </c>
      <c r="D4561" t="s">
        <v>12552</v>
      </c>
      <c r="E4561" t="s">
        <v>5440</v>
      </c>
      <c r="F4561" t="s">
        <v>12595</v>
      </c>
      <c r="G4561" t="s">
        <v>13364</v>
      </c>
    </row>
    <row r="4562" spans="1:7">
      <c r="A4562" t="s">
        <v>11068</v>
      </c>
      <c r="C4562" t="s">
        <v>12543</v>
      </c>
      <c r="D4562" t="s">
        <v>12543</v>
      </c>
      <c r="E4562" t="s">
        <v>5439</v>
      </c>
      <c r="F4562" t="s">
        <v>12543</v>
      </c>
    </row>
    <row r="4563" spans="1:7">
      <c r="A4563" t="s">
        <v>11069</v>
      </c>
      <c r="C4563" t="s">
        <v>12544</v>
      </c>
      <c r="D4563" t="s">
        <v>12564</v>
      </c>
      <c r="E4563" t="s">
        <v>5440</v>
      </c>
      <c r="F4563" t="s">
        <v>12595</v>
      </c>
      <c r="G4563" t="s">
        <v>12600</v>
      </c>
    </row>
    <row r="4564" spans="1:7">
      <c r="A4564" t="s">
        <v>11070</v>
      </c>
      <c r="C4564" t="s">
        <v>12544</v>
      </c>
      <c r="D4564" t="s">
        <v>12564</v>
      </c>
      <c r="E4564" t="s">
        <v>5440</v>
      </c>
      <c r="F4564" t="s">
        <v>12595</v>
      </c>
      <c r="G4564" t="s">
        <v>13365</v>
      </c>
    </row>
    <row r="4565" spans="1:7">
      <c r="A4565" t="s">
        <v>11071</v>
      </c>
      <c r="C4565" t="s">
        <v>12544</v>
      </c>
      <c r="D4565" t="s">
        <v>12563</v>
      </c>
      <c r="E4565" t="s">
        <v>5440</v>
      </c>
      <c r="F4565" t="s">
        <v>12595</v>
      </c>
      <c r="G4565" t="s">
        <v>13366</v>
      </c>
    </row>
    <row r="4566" spans="1:7">
      <c r="A4566" t="s">
        <v>11072</v>
      </c>
      <c r="B4566" t="s">
        <v>12423</v>
      </c>
      <c r="C4566" t="s">
        <v>12548</v>
      </c>
      <c r="D4566" t="s">
        <v>12559</v>
      </c>
      <c r="E4566" t="s">
        <v>5441</v>
      </c>
      <c r="F4566" t="s">
        <v>12595</v>
      </c>
      <c r="G4566" t="s">
        <v>12662</v>
      </c>
    </row>
    <row r="4567" spans="1:7">
      <c r="A4567" t="s">
        <v>11073</v>
      </c>
      <c r="B4567" t="s">
        <v>12423</v>
      </c>
      <c r="C4567" t="s">
        <v>12542</v>
      </c>
      <c r="D4567" t="s">
        <v>12565</v>
      </c>
      <c r="E4567" t="s">
        <v>5441</v>
      </c>
      <c r="F4567" t="s">
        <v>12595</v>
      </c>
      <c r="G4567" t="s">
        <v>1940</v>
      </c>
    </row>
    <row r="4568" spans="1:7">
      <c r="A4568" t="s">
        <v>11074</v>
      </c>
      <c r="C4568" t="s">
        <v>12544</v>
      </c>
      <c r="D4568" t="s">
        <v>12551</v>
      </c>
      <c r="E4568" t="s">
        <v>5440</v>
      </c>
      <c r="F4568" t="s">
        <v>12597</v>
      </c>
      <c r="G4568" t="s">
        <v>1954</v>
      </c>
    </row>
    <row r="4569" spans="1:7">
      <c r="A4569" t="s">
        <v>11075</v>
      </c>
      <c r="B4569" t="s">
        <v>12423</v>
      </c>
      <c r="C4569" t="s">
        <v>12548</v>
      </c>
      <c r="D4569" t="s">
        <v>12559</v>
      </c>
      <c r="E4569" t="s">
        <v>5437</v>
      </c>
      <c r="F4569" t="s">
        <v>12595</v>
      </c>
      <c r="G4569" t="s">
        <v>13367</v>
      </c>
    </row>
    <row r="4570" spans="1:7">
      <c r="A4570" t="s">
        <v>11076</v>
      </c>
      <c r="B4570" t="s">
        <v>12423</v>
      </c>
      <c r="C4570" t="s">
        <v>12544</v>
      </c>
      <c r="D4570" t="s">
        <v>12551</v>
      </c>
      <c r="E4570" t="s">
        <v>5440</v>
      </c>
      <c r="F4570" t="s">
        <v>12595</v>
      </c>
      <c r="G4570" t="s">
        <v>1940</v>
      </c>
    </row>
    <row r="4571" spans="1:7">
      <c r="A4571" t="s">
        <v>11077</v>
      </c>
      <c r="C4571" t="s">
        <v>12544</v>
      </c>
      <c r="D4571" t="s">
        <v>12551</v>
      </c>
      <c r="E4571" t="s">
        <v>5440</v>
      </c>
      <c r="F4571" t="s">
        <v>12595</v>
      </c>
      <c r="G4571" t="s">
        <v>13368</v>
      </c>
    </row>
    <row r="4572" spans="1:7">
      <c r="A4572" t="s">
        <v>11078</v>
      </c>
      <c r="B4572" t="s">
        <v>12423</v>
      </c>
      <c r="C4572" t="s">
        <v>12544</v>
      </c>
      <c r="D4572" t="s">
        <v>12551</v>
      </c>
      <c r="E4572" t="s">
        <v>5440</v>
      </c>
      <c r="F4572" t="s">
        <v>12596</v>
      </c>
      <c r="G4572" t="s">
        <v>1940</v>
      </c>
    </row>
    <row r="4573" spans="1:7">
      <c r="A4573" t="s">
        <v>11079</v>
      </c>
      <c r="C4573" t="s">
        <v>12547</v>
      </c>
      <c r="D4573" t="s">
        <v>12558</v>
      </c>
      <c r="E4573" t="s">
        <v>5440</v>
      </c>
      <c r="F4573" t="s">
        <v>12597</v>
      </c>
    </row>
    <row r="4574" spans="1:7">
      <c r="A4574" t="s">
        <v>11080</v>
      </c>
      <c r="C4574" t="s">
        <v>12544</v>
      </c>
      <c r="D4574" t="s">
        <v>12551</v>
      </c>
      <c r="E4574" t="s">
        <v>5440</v>
      </c>
      <c r="F4574" t="s">
        <v>12595</v>
      </c>
      <c r="G4574" t="s">
        <v>13369</v>
      </c>
    </row>
    <row r="4575" spans="1:7">
      <c r="A4575" t="s">
        <v>11081</v>
      </c>
      <c r="B4575" t="s">
        <v>12423</v>
      </c>
      <c r="C4575" t="s">
        <v>12546</v>
      </c>
      <c r="D4575" t="s">
        <v>12554</v>
      </c>
      <c r="E4575" t="s">
        <v>5450</v>
      </c>
      <c r="F4575" t="s">
        <v>12596</v>
      </c>
      <c r="G4575" t="s">
        <v>12600</v>
      </c>
    </row>
    <row r="4576" spans="1:7">
      <c r="A4576" t="s">
        <v>11082</v>
      </c>
      <c r="B4576" t="s">
        <v>12426</v>
      </c>
      <c r="C4576" t="s">
        <v>12548</v>
      </c>
      <c r="D4576" t="s">
        <v>12569</v>
      </c>
      <c r="E4576" t="s">
        <v>5440</v>
      </c>
      <c r="F4576" t="s">
        <v>12596</v>
      </c>
      <c r="G4576" t="s">
        <v>12888</v>
      </c>
    </row>
    <row r="4577" spans="1:7">
      <c r="A4577" t="s">
        <v>11083</v>
      </c>
      <c r="C4577" t="s">
        <v>12547</v>
      </c>
      <c r="D4577" t="s">
        <v>12568</v>
      </c>
      <c r="E4577" t="s">
        <v>5437</v>
      </c>
      <c r="F4577" t="s">
        <v>12597</v>
      </c>
      <c r="G4577" t="s">
        <v>1900</v>
      </c>
    </row>
    <row r="4578" spans="1:7">
      <c r="A4578" t="s">
        <v>11084</v>
      </c>
      <c r="B4578" t="s">
        <v>12423</v>
      </c>
      <c r="C4578" t="s">
        <v>12547</v>
      </c>
      <c r="D4578" t="s">
        <v>12568</v>
      </c>
      <c r="E4578" t="s">
        <v>5441</v>
      </c>
      <c r="F4578" t="s">
        <v>12597</v>
      </c>
      <c r="G4578" t="s">
        <v>1940</v>
      </c>
    </row>
    <row r="4579" spans="1:7">
      <c r="A4579" t="s">
        <v>11085</v>
      </c>
      <c r="C4579" t="s">
        <v>12547</v>
      </c>
      <c r="D4579" t="s">
        <v>12562</v>
      </c>
      <c r="E4579" t="s">
        <v>5441</v>
      </c>
      <c r="F4579" t="s">
        <v>12597</v>
      </c>
      <c r="G4579" t="s">
        <v>13360</v>
      </c>
    </row>
    <row r="4580" spans="1:7">
      <c r="A4580" t="s">
        <v>11086</v>
      </c>
      <c r="B4580" t="s">
        <v>12423</v>
      </c>
      <c r="C4580" t="s">
        <v>12542</v>
      </c>
      <c r="D4580" t="s">
        <v>12565</v>
      </c>
      <c r="E4580" t="s">
        <v>5440</v>
      </c>
      <c r="F4580" t="s">
        <v>12595</v>
      </c>
      <c r="G4580" t="s">
        <v>1667</v>
      </c>
    </row>
    <row r="4581" spans="1:7">
      <c r="A4581" t="s">
        <v>11087</v>
      </c>
      <c r="C4581" t="s">
        <v>12544</v>
      </c>
      <c r="D4581" t="s">
        <v>12552</v>
      </c>
      <c r="E4581" t="s">
        <v>5440</v>
      </c>
      <c r="F4581" t="s">
        <v>12595</v>
      </c>
      <c r="G4581" t="s">
        <v>13370</v>
      </c>
    </row>
    <row r="4582" spans="1:7">
      <c r="A4582" t="s">
        <v>11088</v>
      </c>
      <c r="C4582" t="s">
        <v>12547</v>
      </c>
      <c r="D4582" t="s">
        <v>12571</v>
      </c>
      <c r="E4582" t="s">
        <v>5450</v>
      </c>
      <c r="F4582" t="s">
        <v>12595</v>
      </c>
      <c r="G4582" t="s">
        <v>13371</v>
      </c>
    </row>
    <row r="4583" spans="1:7">
      <c r="A4583" t="s">
        <v>11089</v>
      </c>
      <c r="B4583" t="s">
        <v>12423</v>
      </c>
      <c r="C4583" t="s">
        <v>12542</v>
      </c>
      <c r="D4583" t="s">
        <v>12565</v>
      </c>
      <c r="E4583" t="s">
        <v>5442</v>
      </c>
      <c r="F4583" t="s">
        <v>12595</v>
      </c>
      <c r="G4583" t="s">
        <v>1940</v>
      </c>
    </row>
    <row r="4584" spans="1:7">
      <c r="A4584" t="s">
        <v>11090</v>
      </c>
      <c r="C4584" t="s">
        <v>12544</v>
      </c>
      <c r="D4584" t="s">
        <v>12552</v>
      </c>
      <c r="E4584" t="s">
        <v>5437</v>
      </c>
      <c r="F4584" t="s">
        <v>12595</v>
      </c>
      <c r="G4584" t="s">
        <v>1676</v>
      </c>
    </row>
    <row r="4585" spans="1:7">
      <c r="A4585" t="s">
        <v>11091</v>
      </c>
      <c r="C4585" t="s">
        <v>12547</v>
      </c>
      <c r="D4585" t="s">
        <v>12558</v>
      </c>
      <c r="E4585" t="s">
        <v>5440</v>
      </c>
      <c r="F4585" t="s">
        <v>12597</v>
      </c>
    </row>
    <row r="4586" spans="1:7">
      <c r="A4586" t="s">
        <v>11092</v>
      </c>
      <c r="C4586" t="s">
        <v>12547</v>
      </c>
      <c r="D4586" t="s">
        <v>12558</v>
      </c>
      <c r="E4586" t="s">
        <v>5440</v>
      </c>
      <c r="F4586" t="s">
        <v>12597</v>
      </c>
    </row>
    <row r="4587" spans="1:7">
      <c r="A4587" t="s">
        <v>11093</v>
      </c>
      <c r="C4587" t="s">
        <v>12544</v>
      </c>
      <c r="D4587" t="s">
        <v>12566</v>
      </c>
      <c r="E4587" t="s">
        <v>5441</v>
      </c>
      <c r="F4587" t="s">
        <v>12595</v>
      </c>
      <c r="G4587" t="s">
        <v>13372</v>
      </c>
    </row>
    <row r="4588" spans="1:7">
      <c r="A4588" t="s">
        <v>11094</v>
      </c>
      <c r="C4588" t="s">
        <v>12544</v>
      </c>
      <c r="D4588" t="s">
        <v>12551</v>
      </c>
      <c r="E4588" t="s">
        <v>5440</v>
      </c>
      <c r="F4588" t="s">
        <v>12597</v>
      </c>
      <c r="G4588" t="s">
        <v>13373</v>
      </c>
    </row>
    <row r="4589" spans="1:7">
      <c r="A4589" t="s">
        <v>11095</v>
      </c>
      <c r="B4589" t="s">
        <v>12425</v>
      </c>
      <c r="C4589" t="s">
        <v>12548</v>
      </c>
      <c r="D4589" t="s">
        <v>12569</v>
      </c>
      <c r="E4589" t="s">
        <v>5440</v>
      </c>
      <c r="F4589" t="s">
        <v>12595</v>
      </c>
      <c r="G4589" t="s">
        <v>1676</v>
      </c>
    </row>
    <row r="4590" spans="1:7">
      <c r="A4590" t="s">
        <v>11096</v>
      </c>
      <c r="B4590" t="s">
        <v>12451</v>
      </c>
      <c r="C4590" t="s">
        <v>12546</v>
      </c>
      <c r="D4590" t="s">
        <v>12561</v>
      </c>
      <c r="E4590" t="s">
        <v>5440</v>
      </c>
      <c r="F4590" t="s">
        <v>12594</v>
      </c>
      <c r="G4590" t="s">
        <v>1676</v>
      </c>
    </row>
    <row r="4591" spans="1:7">
      <c r="A4591" t="s">
        <v>11097</v>
      </c>
      <c r="B4591" t="s">
        <v>12425</v>
      </c>
      <c r="C4591" t="s">
        <v>12548</v>
      </c>
      <c r="D4591" t="s">
        <v>12569</v>
      </c>
      <c r="E4591" t="s">
        <v>5450</v>
      </c>
      <c r="F4591" t="s">
        <v>12596</v>
      </c>
      <c r="G4591" t="s">
        <v>12619</v>
      </c>
    </row>
    <row r="4592" spans="1:7">
      <c r="A4592" t="s">
        <v>11098</v>
      </c>
      <c r="B4592" t="s">
        <v>12423</v>
      </c>
      <c r="C4592" t="s">
        <v>12548</v>
      </c>
      <c r="D4592" t="s">
        <v>12569</v>
      </c>
      <c r="E4592" t="s">
        <v>5450</v>
      </c>
      <c r="F4592" t="s">
        <v>12596</v>
      </c>
      <c r="G4592" t="s">
        <v>12619</v>
      </c>
    </row>
    <row r="4593" spans="1:7">
      <c r="A4593" t="s">
        <v>11099</v>
      </c>
      <c r="B4593" t="s">
        <v>12425</v>
      </c>
      <c r="C4593" t="s">
        <v>12548</v>
      </c>
      <c r="D4593" t="s">
        <v>12569</v>
      </c>
      <c r="E4593" t="s">
        <v>5450</v>
      </c>
      <c r="F4593" t="s">
        <v>12596</v>
      </c>
      <c r="G4593" t="s">
        <v>1940</v>
      </c>
    </row>
    <row r="4594" spans="1:7">
      <c r="A4594" t="s">
        <v>11100</v>
      </c>
      <c r="C4594" t="s">
        <v>12543</v>
      </c>
      <c r="D4594" t="s">
        <v>12543</v>
      </c>
      <c r="E4594" t="s">
        <v>5439</v>
      </c>
      <c r="F4594" t="s">
        <v>12543</v>
      </c>
    </row>
    <row r="4595" spans="1:7">
      <c r="A4595" t="s">
        <v>11101</v>
      </c>
      <c r="B4595" t="s">
        <v>12423</v>
      </c>
      <c r="C4595" t="s">
        <v>12548</v>
      </c>
      <c r="D4595" t="s">
        <v>12560</v>
      </c>
      <c r="E4595" t="s">
        <v>5437</v>
      </c>
      <c r="F4595" t="s">
        <v>12597</v>
      </c>
      <c r="G4595" t="s">
        <v>1900</v>
      </c>
    </row>
    <row r="4596" spans="1:7">
      <c r="A4596" t="s">
        <v>11102</v>
      </c>
      <c r="B4596" t="s">
        <v>12425</v>
      </c>
      <c r="C4596" t="s">
        <v>12548</v>
      </c>
      <c r="D4596" t="s">
        <v>12569</v>
      </c>
      <c r="E4596" t="s">
        <v>5441</v>
      </c>
      <c r="F4596" t="s">
        <v>12595</v>
      </c>
      <c r="G4596" t="s">
        <v>1676</v>
      </c>
    </row>
    <row r="4597" spans="1:7">
      <c r="A4597" t="s">
        <v>11103</v>
      </c>
      <c r="B4597" t="s">
        <v>12423</v>
      </c>
      <c r="C4597" t="s">
        <v>12548</v>
      </c>
      <c r="D4597" t="s">
        <v>12569</v>
      </c>
      <c r="E4597" t="s">
        <v>5437</v>
      </c>
      <c r="F4597" t="s">
        <v>12597</v>
      </c>
      <c r="G4597" t="s">
        <v>1900</v>
      </c>
    </row>
    <row r="4598" spans="1:7">
      <c r="A4598" t="s">
        <v>11104</v>
      </c>
      <c r="C4598" t="s">
        <v>12542</v>
      </c>
      <c r="D4598" t="s">
        <v>12565</v>
      </c>
      <c r="E4598" t="s">
        <v>5440</v>
      </c>
      <c r="F4598" t="s">
        <v>12595</v>
      </c>
      <c r="G4598" t="s">
        <v>1676</v>
      </c>
    </row>
    <row r="4599" spans="1:7">
      <c r="A4599" t="s">
        <v>11105</v>
      </c>
      <c r="B4599" t="s">
        <v>12423</v>
      </c>
      <c r="C4599" t="s">
        <v>12548</v>
      </c>
      <c r="D4599" t="s">
        <v>12569</v>
      </c>
      <c r="E4599" t="s">
        <v>5441</v>
      </c>
      <c r="F4599" t="s">
        <v>12595</v>
      </c>
      <c r="G4599" t="s">
        <v>13374</v>
      </c>
    </row>
    <row r="4600" spans="1:7">
      <c r="A4600" t="s">
        <v>11106</v>
      </c>
      <c r="B4600" t="s">
        <v>12423</v>
      </c>
      <c r="C4600" t="s">
        <v>12548</v>
      </c>
      <c r="D4600" t="s">
        <v>12560</v>
      </c>
      <c r="E4600" t="s">
        <v>5450</v>
      </c>
      <c r="F4600" t="s">
        <v>12596</v>
      </c>
      <c r="G4600" t="s">
        <v>1940</v>
      </c>
    </row>
    <row r="4601" spans="1:7">
      <c r="A4601" t="s">
        <v>11107</v>
      </c>
      <c r="B4601" t="s">
        <v>12423</v>
      </c>
      <c r="C4601" t="s">
        <v>12547</v>
      </c>
      <c r="D4601" t="s">
        <v>12571</v>
      </c>
      <c r="E4601" t="s">
        <v>5437</v>
      </c>
      <c r="F4601" t="s">
        <v>12595</v>
      </c>
      <c r="G4601" t="s">
        <v>1940</v>
      </c>
    </row>
    <row r="4602" spans="1:7">
      <c r="A4602" t="s">
        <v>11108</v>
      </c>
      <c r="B4602" t="s">
        <v>12423</v>
      </c>
      <c r="C4602" t="s">
        <v>12548</v>
      </c>
      <c r="D4602" t="s">
        <v>12559</v>
      </c>
      <c r="E4602" t="s">
        <v>5440</v>
      </c>
      <c r="F4602" t="s">
        <v>12595</v>
      </c>
      <c r="G4602" t="s">
        <v>13375</v>
      </c>
    </row>
    <row r="4603" spans="1:7">
      <c r="A4603" t="s">
        <v>11109</v>
      </c>
      <c r="C4603" t="s">
        <v>12543</v>
      </c>
      <c r="D4603" t="s">
        <v>12543</v>
      </c>
      <c r="E4603" t="s">
        <v>5439</v>
      </c>
      <c r="F4603" t="s">
        <v>12543</v>
      </c>
    </row>
    <row r="4604" spans="1:7">
      <c r="A4604" t="s">
        <v>11110</v>
      </c>
      <c r="B4604" t="s">
        <v>12428</v>
      </c>
      <c r="C4604" t="s">
        <v>12544</v>
      </c>
      <c r="D4604" t="s">
        <v>12573</v>
      </c>
      <c r="E4604" t="s">
        <v>5441</v>
      </c>
      <c r="F4604" t="s">
        <v>12596</v>
      </c>
      <c r="G4604" t="s">
        <v>1940</v>
      </c>
    </row>
    <row r="4605" spans="1:7">
      <c r="A4605" t="s">
        <v>11111</v>
      </c>
      <c r="B4605" t="s">
        <v>12428</v>
      </c>
      <c r="C4605" t="s">
        <v>12544</v>
      </c>
      <c r="D4605" t="s">
        <v>12573</v>
      </c>
      <c r="E4605" t="s">
        <v>5441</v>
      </c>
      <c r="F4605" t="s">
        <v>12596</v>
      </c>
      <c r="G4605" t="s">
        <v>1940</v>
      </c>
    </row>
    <row r="4606" spans="1:7">
      <c r="A4606" t="s">
        <v>11112</v>
      </c>
      <c r="B4606" t="s">
        <v>12434</v>
      </c>
      <c r="C4606" t="s">
        <v>12544</v>
      </c>
      <c r="D4606" t="s">
        <v>12573</v>
      </c>
      <c r="E4606" t="s">
        <v>5441</v>
      </c>
      <c r="F4606" t="s">
        <v>12596</v>
      </c>
      <c r="G4606" t="s">
        <v>1940</v>
      </c>
    </row>
    <row r="4607" spans="1:7">
      <c r="A4607" t="s">
        <v>11113</v>
      </c>
      <c r="B4607" t="s">
        <v>12429</v>
      </c>
      <c r="C4607" t="s">
        <v>12544</v>
      </c>
      <c r="D4607" t="s">
        <v>12573</v>
      </c>
      <c r="E4607" t="s">
        <v>5441</v>
      </c>
      <c r="F4607" t="s">
        <v>12596</v>
      </c>
      <c r="G4607" t="s">
        <v>1940</v>
      </c>
    </row>
    <row r="4608" spans="1:7">
      <c r="A4608" t="s">
        <v>11114</v>
      </c>
      <c r="B4608" t="s">
        <v>12461</v>
      </c>
      <c r="C4608" t="s">
        <v>12544</v>
      </c>
      <c r="D4608" t="s">
        <v>12573</v>
      </c>
      <c r="E4608" t="s">
        <v>5441</v>
      </c>
      <c r="F4608" t="s">
        <v>12596</v>
      </c>
      <c r="G4608" t="s">
        <v>1940</v>
      </c>
    </row>
    <row r="4609" spans="1:7">
      <c r="A4609" t="s">
        <v>11115</v>
      </c>
      <c r="B4609" t="s">
        <v>12428</v>
      </c>
      <c r="C4609" t="s">
        <v>12544</v>
      </c>
      <c r="D4609" t="s">
        <v>12573</v>
      </c>
      <c r="E4609" t="s">
        <v>5441</v>
      </c>
      <c r="F4609" t="s">
        <v>12596</v>
      </c>
      <c r="G4609" t="s">
        <v>1940</v>
      </c>
    </row>
    <row r="4610" spans="1:7">
      <c r="A4610" t="s">
        <v>11116</v>
      </c>
      <c r="B4610" t="s">
        <v>12459</v>
      </c>
      <c r="C4610" t="s">
        <v>12544</v>
      </c>
      <c r="D4610" t="s">
        <v>12573</v>
      </c>
      <c r="E4610" t="s">
        <v>5441</v>
      </c>
      <c r="F4610" t="s">
        <v>12596</v>
      </c>
      <c r="G4610" t="s">
        <v>1940</v>
      </c>
    </row>
    <row r="4611" spans="1:7">
      <c r="A4611" t="s">
        <v>11117</v>
      </c>
      <c r="B4611" t="s">
        <v>12431</v>
      </c>
      <c r="C4611" t="s">
        <v>12544</v>
      </c>
      <c r="D4611" t="s">
        <v>12573</v>
      </c>
      <c r="E4611" t="s">
        <v>5441</v>
      </c>
      <c r="F4611" t="s">
        <v>12596</v>
      </c>
      <c r="G4611" t="s">
        <v>1940</v>
      </c>
    </row>
    <row r="4612" spans="1:7">
      <c r="A4612" t="s">
        <v>11118</v>
      </c>
      <c r="C4612" t="s">
        <v>12544</v>
      </c>
      <c r="D4612" t="s">
        <v>12552</v>
      </c>
      <c r="E4612" t="s">
        <v>5437</v>
      </c>
      <c r="F4612" t="s">
        <v>12595</v>
      </c>
      <c r="G4612" t="s">
        <v>1676</v>
      </c>
    </row>
    <row r="4613" spans="1:7">
      <c r="A4613" t="s">
        <v>11119</v>
      </c>
      <c r="B4613" t="s">
        <v>12423</v>
      </c>
      <c r="C4613" t="s">
        <v>12547</v>
      </c>
      <c r="D4613" t="s">
        <v>12571</v>
      </c>
      <c r="E4613" t="s">
        <v>5437</v>
      </c>
      <c r="F4613" t="s">
        <v>12595</v>
      </c>
      <c r="G4613" t="s">
        <v>13376</v>
      </c>
    </row>
    <row r="4614" spans="1:7">
      <c r="A4614" t="s">
        <v>11120</v>
      </c>
      <c r="C4614" t="s">
        <v>12547</v>
      </c>
      <c r="D4614" t="s">
        <v>12558</v>
      </c>
      <c r="E4614" t="s">
        <v>5440</v>
      </c>
      <c r="F4614" t="s">
        <v>12597</v>
      </c>
    </row>
    <row r="4615" spans="1:7">
      <c r="A4615" t="s">
        <v>11121</v>
      </c>
      <c r="C4615" t="s">
        <v>12542</v>
      </c>
      <c r="D4615" t="s">
        <v>12565</v>
      </c>
      <c r="E4615" t="s">
        <v>5440</v>
      </c>
      <c r="F4615" t="s">
        <v>12595</v>
      </c>
      <c r="G4615" t="s">
        <v>13377</v>
      </c>
    </row>
    <row r="4616" spans="1:7">
      <c r="A4616" t="s">
        <v>11122</v>
      </c>
      <c r="B4616" t="s">
        <v>12423</v>
      </c>
      <c r="C4616" t="s">
        <v>12546</v>
      </c>
      <c r="D4616" t="s">
        <v>12576</v>
      </c>
      <c r="E4616" t="s">
        <v>5440</v>
      </c>
      <c r="F4616" t="s">
        <v>12596</v>
      </c>
      <c r="G4616" t="s">
        <v>1940</v>
      </c>
    </row>
    <row r="4617" spans="1:7">
      <c r="A4617" t="s">
        <v>11123</v>
      </c>
      <c r="C4617" t="s">
        <v>12547</v>
      </c>
      <c r="D4617" t="s">
        <v>12558</v>
      </c>
      <c r="E4617" t="s">
        <v>5440</v>
      </c>
      <c r="F4617" t="s">
        <v>12597</v>
      </c>
    </row>
    <row r="4618" spans="1:7">
      <c r="A4618" t="s">
        <v>11124</v>
      </c>
      <c r="B4618" t="s">
        <v>12423</v>
      </c>
      <c r="C4618" t="s">
        <v>12545</v>
      </c>
      <c r="D4618" t="s">
        <v>12564</v>
      </c>
      <c r="E4618" t="s">
        <v>5441</v>
      </c>
      <c r="F4618" t="s">
        <v>12596</v>
      </c>
      <c r="G4618" t="s">
        <v>1940</v>
      </c>
    </row>
    <row r="4619" spans="1:7">
      <c r="A4619" t="s">
        <v>11125</v>
      </c>
      <c r="B4619" t="s">
        <v>12423</v>
      </c>
      <c r="C4619" t="s">
        <v>12545</v>
      </c>
      <c r="D4619" t="s">
        <v>12570</v>
      </c>
      <c r="E4619" t="s">
        <v>5441</v>
      </c>
      <c r="F4619" t="s">
        <v>12595</v>
      </c>
      <c r="G4619" t="s">
        <v>12921</v>
      </c>
    </row>
    <row r="4620" spans="1:7">
      <c r="A4620" t="s">
        <v>11126</v>
      </c>
      <c r="C4620" t="s">
        <v>12543</v>
      </c>
      <c r="D4620" t="s">
        <v>12543</v>
      </c>
      <c r="E4620" t="s">
        <v>5439</v>
      </c>
      <c r="F4620" t="s">
        <v>12543</v>
      </c>
    </row>
    <row r="4621" spans="1:7">
      <c r="A4621" t="s">
        <v>11127</v>
      </c>
      <c r="C4621" t="s">
        <v>12544</v>
      </c>
      <c r="D4621" t="s">
        <v>12551</v>
      </c>
      <c r="E4621" t="s">
        <v>5440</v>
      </c>
      <c r="F4621" t="s">
        <v>12595</v>
      </c>
      <c r="G4621" t="s">
        <v>13378</v>
      </c>
    </row>
    <row r="4622" spans="1:7">
      <c r="A4622" t="s">
        <v>11128</v>
      </c>
      <c r="C4622" t="s">
        <v>12544</v>
      </c>
      <c r="D4622" t="s">
        <v>12551</v>
      </c>
      <c r="E4622" t="s">
        <v>5440</v>
      </c>
      <c r="F4622" t="s">
        <v>12595</v>
      </c>
      <c r="G4622" t="s">
        <v>13378</v>
      </c>
    </row>
    <row r="4623" spans="1:7">
      <c r="A4623" t="s">
        <v>11129</v>
      </c>
      <c r="C4623" t="s">
        <v>12544</v>
      </c>
      <c r="D4623" t="s">
        <v>12551</v>
      </c>
      <c r="E4623" t="s">
        <v>5440</v>
      </c>
      <c r="F4623" t="s">
        <v>12595</v>
      </c>
      <c r="G4623" t="s">
        <v>13378</v>
      </c>
    </row>
    <row r="4624" spans="1:7">
      <c r="A4624" t="s">
        <v>11130</v>
      </c>
      <c r="C4624" t="s">
        <v>12544</v>
      </c>
      <c r="D4624" t="s">
        <v>12551</v>
      </c>
      <c r="E4624" t="s">
        <v>5440</v>
      </c>
      <c r="F4624" t="s">
        <v>12595</v>
      </c>
      <c r="G4624" t="s">
        <v>13378</v>
      </c>
    </row>
    <row r="4625" spans="1:7">
      <c r="A4625" t="s">
        <v>11131</v>
      </c>
      <c r="C4625" t="s">
        <v>12544</v>
      </c>
      <c r="D4625" t="s">
        <v>12551</v>
      </c>
      <c r="E4625" t="s">
        <v>5440</v>
      </c>
      <c r="F4625" t="s">
        <v>12595</v>
      </c>
      <c r="G4625" t="s">
        <v>13378</v>
      </c>
    </row>
    <row r="4626" spans="1:7">
      <c r="A4626" t="s">
        <v>11132</v>
      </c>
      <c r="C4626" t="s">
        <v>12544</v>
      </c>
      <c r="D4626" t="s">
        <v>12551</v>
      </c>
      <c r="E4626" t="s">
        <v>5440</v>
      </c>
      <c r="F4626" t="s">
        <v>12595</v>
      </c>
      <c r="G4626" t="s">
        <v>13378</v>
      </c>
    </row>
    <row r="4627" spans="1:7">
      <c r="A4627" t="s">
        <v>11133</v>
      </c>
      <c r="C4627" t="s">
        <v>12544</v>
      </c>
      <c r="D4627" t="s">
        <v>12551</v>
      </c>
      <c r="E4627" t="s">
        <v>5440</v>
      </c>
      <c r="F4627" t="s">
        <v>12595</v>
      </c>
      <c r="G4627" t="s">
        <v>13378</v>
      </c>
    </row>
    <row r="4628" spans="1:7">
      <c r="A4628" t="s">
        <v>11134</v>
      </c>
      <c r="C4628" t="s">
        <v>12544</v>
      </c>
      <c r="D4628" t="s">
        <v>12551</v>
      </c>
      <c r="E4628" t="s">
        <v>5440</v>
      </c>
      <c r="F4628" t="s">
        <v>12595</v>
      </c>
      <c r="G4628" t="s">
        <v>13378</v>
      </c>
    </row>
    <row r="4629" spans="1:7">
      <c r="A4629" t="s">
        <v>11135</v>
      </c>
      <c r="C4629" t="s">
        <v>12544</v>
      </c>
      <c r="D4629" t="s">
        <v>12551</v>
      </c>
      <c r="E4629" t="s">
        <v>5440</v>
      </c>
      <c r="F4629" t="s">
        <v>12595</v>
      </c>
      <c r="G4629" t="s">
        <v>13378</v>
      </c>
    </row>
    <row r="4630" spans="1:7">
      <c r="A4630" t="s">
        <v>11136</v>
      </c>
      <c r="C4630" t="s">
        <v>12544</v>
      </c>
      <c r="D4630" t="s">
        <v>12551</v>
      </c>
      <c r="E4630" t="s">
        <v>5440</v>
      </c>
      <c r="F4630" t="s">
        <v>12595</v>
      </c>
      <c r="G4630" t="s">
        <v>13378</v>
      </c>
    </row>
    <row r="4631" spans="1:7">
      <c r="A4631" t="s">
        <v>11137</v>
      </c>
      <c r="C4631" t="s">
        <v>12544</v>
      </c>
      <c r="D4631" t="s">
        <v>12551</v>
      </c>
      <c r="E4631" t="s">
        <v>5440</v>
      </c>
      <c r="F4631" t="s">
        <v>12595</v>
      </c>
      <c r="G4631" t="s">
        <v>13378</v>
      </c>
    </row>
    <row r="4632" spans="1:7">
      <c r="A4632" t="s">
        <v>11138</v>
      </c>
      <c r="C4632" t="s">
        <v>12544</v>
      </c>
      <c r="D4632" t="s">
        <v>12551</v>
      </c>
      <c r="E4632" t="s">
        <v>5440</v>
      </c>
      <c r="F4632" t="s">
        <v>12595</v>
      </c>
      <c r="G4632" t="s">
        <v>13378</v>
      </c>
    </row>
    <row r="4633" spans="1:7">
      <c r="A4633" t="s">
        <v>11139</v>
      </c>
      <c r="C4633" t="s">
        <v>12544</v>
      </c>
      <c r="D4633" t="s">
        <v>12551</v>
      </c>
      <c r="E4633" t="s">
        <v>5440</v>
      </c>
      <c r="F4633" t="s">
        <v>12595</v>
      </c>
      <c r="G4633" t="s">
        <v>13378</v>
      </c>
    </row>
    <row r="4634" spans="1:7">
      <c r="A4634" t="s">
        <v>11140</v>
      </c>
      <c r="C4634" t="s">
        <v>12544</v>
      </c>
      <c r="D4634" t="s">
        <v>12551</v>
      </c>
      <c r="E4634" t="s">
        <v>5440</v>
      </c>
      <c r="F4634" t="s">
        <v>12595</v>
      </c>
      <c r="G4634" t="s">
        <v>13378</v>
      </c>
    </row>
    <row r="4635" spans="1:7">
      <c r="A4635" t="s">
        <v>11141</v>
      </c>
      <c r="C4635" t="s">
        <v>12544</v>
      </c>
      <c r="D4635" t="s">
        <v>12551</v>
      </c>
      <c r="E4635" t="s">
        <v>5440</v>
      </c>
      <c r="F4635" t="s">
        <v>12595</v>
      </c>
      <c r="G4635" t="s">
        <v>13378</v>
      </c>
    </row>
    <row r="4636" spans="1:7">
      <c r="A4636" t="s">
        <v>11142</v>
      </c>
      <c r="C4636" t="s">
        <v>12544</v>
      </c>
      <c r="D4636" t="s">
        <v>12551</v>
      </c>
      <c r="E4636" t="s">
        <v>5440</v>
      </c>
      <c r="F4636" t="s">
        <v>12595</v>
      </c>
      <c r="G4636" t="s">
        <v>13378</v>
      </c>
    </row>
    <row r="4637" spans="1:7">
      <c r="A4637" t="s">
        <v>11143</v>
      </c>
      <c r="B4637" t="s">
        <v>12426</v>
      </c>
      <c r="C4637" t="s">
        <v>12544</v>
      </c>
      <c r="D4637" t="s">
        <v>12564</v>
      </c>
      <c r="E4637" t="s">
        <v>5437</v>
      </c>
      <c r="F4637" t="s">
        <v>12596</v>
      </c>
      <c r="G4637" t="s">
        <v>1940</v>
      </c>
    </row>
    <row r="4638" spans="1:7">
      <c r="A4638" t="s">
        <v>11144</v>
      </c>
      <c r="C4638" t="s">
        <v>12543</v>
      </c>
      <c r="D4638" t="s">
        <v>12543</v>
      </c>
      <c r="E4638" t="s">
        <v>5439</v>
      </c>
      <c r="F4638" t="s">
        <v>12543</v>
      </c>
    </row>
    <row r="4639" spans="1:7">
      <c r="A4639" t="s">
        <v>11145</v>
      </c>
      <c r="B4639" t="s">
        <v>12529</v>
      </c>
      <c r="C4639" t="s">
        <v>12544</v>
      </c>
      <c r="D4639" t="s">
        <v>12553</v>
      </c>
      <c r="E4639" t="s">
        <v>5441</v>
      </c>
      <c r="F4639" t="s">
        <v>12596</v>
      </c>
      <c r="G4639" t="s">
        <v>1940</v>
      </c>
    </row>
    <row r="4640" spans="1:7">
      <c r="A4640" t="s">
        <v>11146</v>
      </c>
      <c r="B4640" t="s">
        <v>12530</v>
      </c>
      <c r="C4640" t="s">
        <v>12544</v>
      </c>
      <c r="D4640" t="s">
        <v>12553</v>
      </c>
      <c r="E4640" t="s">
        <v>5440</v>
      </c>
      <c r="F4640" t="s">
        <v>12596</v>
      </c>
      <c r="G4640" t="s">
        <v>13379</v>
      </c>
    </row>
    <row r="4641" spans="1:7">
      <c r="A4641" t="s">
        <v>11147</v>
      </c>
      <c r="B4641" t="s">
        <v>12530</v>
      </c>
      <c r="C4641" t="s">
        <v>12545</v>
      </c>
      <c r="D4641" t="s">
        <v>12576</v>
      </c>
      <c r="E4641" t="s">
        <v>5440</v>
      </c>
      <c r="F4641" t="s">
        <v>12596</v>
      </c>
      <c r="G4641" t="s">
        <v>1940</v>
      </c>
    </row>
    <row r="4642" spans="1:7">
      <c r="A4642" t="s">
        <v>11148</v>
      </c>
      <c r="B4642" t="s">
        <v>12530</v>
      </c>
      <c r="C4642" t="s">
        <v>12544</v>
      </c>
      <c r="D4642" t="s">
        <v>12553</v>
      </c>
      <c r="E4642" t="s">
        <v>5440</v>
      </c>
      <c r="F4642" t="s">
        <v>12596</v>
      </c>
      <c r="G4642" t="s">
        <v>13379</v>
      </c>
    </row>
    <row r="4643" spans="1:7">
      <c r="A4643" t="s">
        <v>11149</v>
      </c>
      <c r="B4643" t="s">
        <v>12531</v>
      </c>
      <c r="C4643" t="s">
        <v>12544</v>
      </c>
      <c r="D4643" t="s">
        <v>12553</v>
      </c>
      <c r="E4643" t="s">
        <v>5440</v>
      </c>
      <c r="F4643" t="s">
        <v>12596</v>
      </c>
      <c r="G4643" t="s">
        <v>13379</v>
      </c>
    </row>
    <row r="4644" spans="1:7">
      <c r="A4644" t="s">
        <v>11150</v>
      </c>
      <c r="B4644" t="s">
        <v>12532</v>
      </c>
      <c r="C4644" t="s">
        <v>12545</v>
      </c>
      <c r="D4644" t="s">
        <v>12553</v>
      </c>
      <c r="E4644" t="s">
        <v>5440</v>
      </c>
      <c r="F4644" t="s">
        <v>12596</v>
      </c>
      <c r="G4644" t="s">
        <v>1940</v>
      </c>
    </row>
    <row r="4645" spans="1:7">
      <c r="A4645" t="s">
        <v>11151</v>
      </c>
      <c r="B4645" t="s">
        <v>12533</v>
      </c>
      <c r="C4645" t="s">
        <v>12545</v>
      </c>
      <c r="D4645" t="s">
        <v>12553</v>
      </c>
      <c r="E4645" t="s">
        <v>5440</v>
      </c>
      <c r="F4645" t="s">
        <v>12596</v>
      </c>
      <c r="G4645" t="s">
        <v>1940</v>
      </c>
    </row>
    <row r="4646" spans="1:7">
      <c r="A4646" t="s">
        <v>11152</v>
      </c>
      <c r="B4646" t="s">
        <v>12534</v>
      </c>
      <c r="C4646" t="s">
        <v>12545</v>
      </c>
      <c r="D4646" t="s">
        <v>12553</v>
      </c>
      <c r="E4646" t="s">
        <v>5440</v>
      </c>
      <c r="F4646" t="s">
        <v>12596</v>
      </c>
      <c r="G4646" t="s">
        <v>1940</v>
      </c>
    </row>
    <row r="4647" spans="1:7">
      <c r="A4647" t="s">
        <v>11153</v>
      </c>
      <c r="B4647" t="s">
        <v>12535</v>
      </c>
      <c r="C4647" t="s">
        <v>12545</v>
      </c>
      <c r="D4647" t="s">
        <v>12553</v>
      </c>
      <c r="E4647" t="s">
        <v>5440</v>
      </c>
      <c r="F4647" t="s">
        <v>12596</v>
      </c>
      <c r="G4647" t="s">
        <v>1940</v>
      </c>
    </row>
    <row r="4648" spans="1:7">
      <c r="A4648" t="s">
        <v>11154</v>
      </c>
      <c r="B4648" t="s">
        <v>12536</v>
      </c>
      <c r="C4648" t="s">
        <v>12545</v>
      </c>
      <c r="D4648" t="s">
        <v>12553</v>
      </c>
      <c r="E4648" t="s">
        <v>5440</v>
      </c>
      <c r="F4648" t="s">
        <v>12596</v>
      </c>
      <c r="G4648" t="s">
        <v>1940</v>
      </c>
    </row>
    <row r="4649" spans="1:7">
      <c r="A4649" t="s">
        <v>11155</v>
      </c>
      <c r="B4649" t="s">
        <v>12530</v>
      </c>
      <c r="C4649" t="s">
        <v>12545</v>
      </c>
      <c r="D4649" t="s">
        <v>12552</v>
      </c>
      <c r="E4649" t="s">
        <v>5440</v>
      </c>
      <c r="F4649" t="s">
        <v>12596</v>
      </c>
      <c r="G4649" t="s">
        <v>1940</v>
      </c>
    </row>
    <row r="4650" spans="1:7">
      <c r="A4650" t="s">
        <v>11156</v>
      </c>
      <c r="C4650" t="s">
        <v>12544</v>
      </c>
      <c r="D4650" t="s">
        <v>12552</v>
      </c>
      <c r="E4650" t="s">
        <v>5440</v>
      </c>
      <c r="F4650" t="s">
        <v>12595</v>
      </c>
      <c r="G4650" t="s">
        <v>13380</v>
      </c>
    </row>
    <row r="4651" spans="1:7">
      <c r="A4651" t="s">
        <v>11157</v>
      </c>
      <c r="B4651" t="s">
        <v>12423</v>
      </c>
      <c r="C4651" t="s">
        <v>12545</v>
      </c>
      <c r="D4651" t="s">
        <v>12552</v>
      </c>
      <c r="E4651" t="s">
        <v>5441</v>
      </c>
      <c r="F4651" t="s">
        <v>12596</v>
      </c>
      <c r="G4651" t="s">
        <v>1940</v>
      </c>
    </row>
    <row r="4652" spans="1:7">
      <c r="A4652" t="s">
        <v>11158</v>
      </c>
      <c r="B4652" t="s">
        <v>12423</v>
      </c>
      <c r="C4652" t="s">
        <v>12545</v>
      </c>
      <c r="D4652" t="s">
        <v>12552</v>
      </c>
      <c r="E4652" t="s">
        <v>5441</v>
      </c>
      <c r="F4652" t="s">
        <v>12596</v>
      </c>
      <c r="G4652" t="s">
        <v>1940</v>
      </c>
    </row>
    <row r="4653" spans="1:7">
      <c r="A4653" t="s">
        <v>11159</v>
      </c>
      <c r="B4653" t="s">
        <v>12423</v>
      </c>
      <c r="C4653" t="s">
        <v>12544</v>
      </c>
      <c r="D4653" t="s">
        <v>12577</v>
      </c>
      <c r="E4653" t="s">
        <v>5440</v>
      </c>
      <c r="F4653" t="s">
        <v>12595</v>
      </c>
      <c r="G4653" t="s">
        <v>13381</v>
      </c>
    </row>
    <row r="4654" spans="1:7">
      <c r="A4654" t="s">
        <v>11160</v>
      </c>
      <c r="B4654" t="s">
        <v>12423</v>
      </c>
      <c r="C4654" t="s">
        <v>12544</v>
      </c>
      <c r="D4654" t="s">
        <v>12557</v>
      </c>
      <c r="E4654" t="s">
        <v>5440</v>
      </c>
      <c r="F4654" t="s">
        <v>12596</v>
      </c>
      <c r="G4654" t="s">
        <v>1940</v>
      </c>
    </row>
    <row r="4655" spans="1:7">
      <c r="A4655" t="s">
        <v>11161</v>
      </c>
      <c r="B4655" t="s">
        <v>12423</v>
      </c>
      <c r="C4655" t="s">
        <v>12544</v>
      </c>
      <c r="D4655" t="s">
        <v>12553</v>
      </c>
      <c r="E4655" t="s">
        <v>5441</v>
      </c>
      <c r="F4655" t="s">
        <v>12595</v>
      </c>
      <c r="G4655" t="s">
        <v>13382</v>
      </c>
    </row>
    <row r="4656" spans="1:7">
      <c r="A4656" t="s">
        <v>11162</v>
      </c>
      <c r="C4656" t="s">
        <v>12544</v>
      </c>
      <c r="D4656" t="s">
        <v>12574</v>
      </c>
      <c r="E4656" t="s">
        <v>5437</v>
      </c>
      <c r="F4656" t="s">
        <v>12595</v>
      </c>
      <c r="G4656" t="s">
        <v>13383</v>
      </c>
    </row>
    <row r="4657" spans="1:7">
      <c r="A4657" t="s">
        <v>11163</v>
      </c>
      <c r="C4657" t="s">
        <v>12543</v>
      </c>
      <c r="D4657" t="s">
        <v>12543</v>
      </c>
      <c r="E4657" t="s">
        <v>5439</v>
      </c>
      <c r="F4657" t="s">
        <v>12543</v>
      </c>
    </row>
    <row r="4658" spans="1:7">
      <c r="A4658" t="s">
        <v>11164</v>
      </c>
      <c r="B4658" t="s">
        <v>12423</v>
      </c>
      <c r="C4658" t="s">
        <v>12545</v>
      </c>
      <c r="D4658" t="s">
        <v>12553</v>
      </c>
      <c r="E4658" t="s">
        <v>5441</v>
      </c>
      <c r="F4658" t="s">
        <v>12596</v>
      </c>
      <c r="G4658" t="s">
        <v>1940</v>
      </c>
    </row>
    <row r="4659" spans="1:7">
      <c r="A4659" t="s">
        <v>11165</v>
      </c>
      <c r="B4659" t="s">
        <v>12427</v>
      </c>
      <c r="C4659" t="s">
        <v>12544</v>
      </c>
      <c r="D4659" t="s">
        <v>12553</v>
      </c>
      <c r="E4659" t="s">
        <v>5441</v>
      </c>
      <c r="F4659" t="s">
        <v>12596</v>
      </c>
      <c r="G4659" t="s">
        <v>1940</v>
      </c>
    </row>
    <row r="4660" spans="1:7">
      <c r="A4660" t="s">
        <v>11166</v>
      </c>
      <c r="C4660" t="s">
        <v>12543</v>
      </c>
      <c r="D4660" t="s">
        <v>12543</v>
      </c>
      <c r="E4660" t="s">
        <v>5439</v>
      </c>
      <c r="F4660" t="s">
        <v>12543</v>
      </c>
    </row>
    <row r="4661" spans="1:7">
      <c r="A4661" t="s">
        <v>11167</v>
      </c>
      <c r="B4661" t="s">
        <v>12428</v>
      </c>
      <c r="C4661" t="s">
        <v>12544</v>
      </c>
      <c r="D4661" t="s">
        <v>12573</v>
      </c>
      <c r="E4661" t="s">
        <v>5437</v>
      </c>
      <c r="F4661" t="s">
        <v>12595</v>
      </c>
      <c r="G4661" t="s">
        <v>1940</v>
      </c>
    </row>
    <row r="4662" spans="1:7">
      <c r="A4662" t="s">
        <v>11168</v>
      </c>
      <c r="B4662" t="s">
        <v>12429</v>
      </c>
      <c r="C4662" t="s">
        <v>12544</v>
      </c>
      <c r="D4662" t="s">
        <v>12573</v>
      </c>
      <c r="E4662" t="s">
        <v>5437</v>
      </c>
      <c r="F4662" t="s">
        <v>12596</v>
      </c>
      <c r="G4662" t="s">
        <v>1940</v>
      </c>
    </row>
    <row r="4663" spans="1:7">
      <c r="A4663" t="s">
        <v>11169</v>
      </c>
      <c r="B4663" t="s">
        <v>12431</v>
      </c>
      <c r="C4663" t="s">
        <v>12544</v>
      </c>
      <c r="D4663" t="s">
        <v>12573</v>
      </c>
      <c r="E4663" t="s">
        <v>5437</v>
      </c>
      <c r="F4663" t="s">
        <v>12596</v>
      </c>
      <c r="G4663" t="s">
        <v>1940</v>
      </c>
    </row>
    <row r="4664" spans="1:7">
      <c r="A4664" t="s">
        <v>11170</v>
      </c>
      <c r="C4664" t="s">
        <v>12547</v>
      </c>
      <c r="D4664" t="s">
        <v>12558</v>
      </c>
      <c r="E4664" t="s">
        <v>5440</v>
      </c>
      <c r="F4664" t="s">
        <v>12597</v>
      </c>
    </row>
    <row r="4665" spans="1:7">
      <c r="A4665" t="s">
        <v>11171</v>
      </c>
      <c r="C4665" t="s">
        <v>12547</v>
      </c>
      <c r="D4665" t="s">
        <v>12558</v>
      </c>
      <c r="E4665" t="s">
        <v>5440</v>
      </c>
      <c r="F4665" t="s">
        <v>12597</v>
      </c>
    </row>
    <row r="4666" spans="1:7">
      <c r="A4666" t="s">
        <v>11172</v>
      </c>
      <c r="C4666" t="s">
        <v>12544</v>
      </c>
      <c r="D4666" t="s">
        <v>12564</v>
      </c>
      <c r="E4666" t="s">
        <v>5440</v>
      </c>
      <c r="F4666" t="s">
        <v>12595</v>
      </c>
      <c r="G4666" t="s">
        <v>12600</v>
      </c>
    </row>
    <row r="4667" spans="1:7">
      <c r="A4667" t="s">
        <v>11173</v>
      </c>
      <c r="B4667" t="s">
        <v>12445</v>
      </c>
      <c r="C4667" t="s">
        <v>12548</v>
      </c>
      <c r="D4667" t="s">
        <v>12569</v>
      </c>
      <c r="E4667" t="s">
        <v>5441</v>
      </c>
      <c r="F4667" t="s">
        <v>12596</v>
      </c>
      <c r="G4667" t="s">
        <v>1940</v>
      </c>
    </row>
    <row r="4668" spans="1:7">
      <c r="A4668" t="s">
        <v>11174</v>
      </c>
      <c r="C4668" t="s">
        <v>12547</v>
      </c>
      <c r="D4668" t="s">
        <v>12558</v>
      </c>
      <c r="E4668" t="s">
        <v>5440</v>
      </c>
      <c r="F4668" t="s">
        <v>12596</v>
      </c>
    </row>
    <row r="4669" spans="1:7">
      <c r="A4669" t="s">
        <v>11175</v>
      </c>
      <c r="B4669" t="s">
        <v>12451</v>
      </c>
      <c r="C4669" t="s">
        <v>12546</v>
      </c>
      <c r="D4669" t="s">
        <v>12561</v>
      </c>
      <c r="E4669" t="s">
        <v>5437</v>
      </c>
      <c r="F4669" t="s">
        <v>12594</v>
      </c>
      <c r="G4669" t="s">
        <v>13384</v>
      </c>
    </row>
    <row r="4670" spans="1:7">
      <c r="A4670" t="s">
        <v>11176</v>
      </c>
      <c r="B4670" t="s">
        <v>12423</v>
      </c>
      <c r="C4670" t="s">
        <v>12547</v>
      </c>
      <c r="D4670" t="s">
        <v>12568</v>
      </c>
      <c r="E4670" t="s">
        <v>5437</v>
      </c>
      <c r="F4670" t="s">
        <v>12595</v>
      </c>
      <c r="G4670" t="s">
        <v>1940</v>
      </c>
    </row>
    <row r="4671" spans="1:7">
      <c r="A4671" t="s">
        <v>11177</v>
      </c>
      <c r="B4671" t="s">
        <v>12423</v>
      </c>
      <c r="C4671" t="s">
        <v>12545</v>
      </c>
      <c r="D4671" t="s">
        <v>12570</v>
      </c>
      <c r="E4671" t="s">
        <v>5441</v>
      </c>
      <c r="F4671" t="s">
        <v>12596</v>
      </c>
      <c r="G4671" t="s">
        <v>1940</v>
      </c>
    </row>
    <row r="4672" spans="1:7">
      <c r="A4672" t="s">
        <v>11178</v>
      </c>
      <c r="B4672" t="s">
        <v>12423</v>
      </c>
      <c r="C4672" t="s">
        <v>12546</v>
      </c>
      <c r="D4672" t="s">
        <v>12555</v>
      </c>
      <c r="E4672" t="s">
        <v>5441</v>
      </c>
      <c r="F4672" t="s">
        <v>12596</v>
      </c>
      <c r="G4672" t="s">
        <v>1940</v>
      </c>
    </row>
    <row r="4673" spans="1:7">
      <c r="A4673" t="s">
        <v>11179</v>
      </c>
      <c r="C4673" t="s">
        <v>12544</v>
      </c>
      <c r="D4673" t="s">
        <v>12551</v>
      </c>
      <c r="E4673" t="s">
        <v>5440</v>
      </c>
      <c r="F4673" t="s">
        <v>12595</v>
      </c>
      <c r="G4673" t="s">
        <v>13385</v>
      </c>
    </row>
    <row r="4674" spans="1:7">
      <c r="A4674" t="s">
        <v>11180</v>
      </c>
      <c r="B4674" t="s">
        <v>12423</v>
      </c>
      <c r="C4674" t="s">
        <v>12544</v>
      </c>
      <c r="D4674" t="s">
        <v>12551</v>
      </c>
      <c r="E4674" t="s">
        <v>5440</v>
      </c>
      <c r="F4674" t="s">
        <v>12595</v>
      </c>
      <c r="G4674" t="s">
        <v>13386</v>
      </c>
    </row>
    <row r="4675" spans="1:7">
      <c r="A4675" t="s">
        <v>11181</v>
      </c>
      <c r="C4675" t="s">
        <v>12544</v>
      </c>
      <c r="D4675" t="s">
        <v>12551</v>
      </c>
      <c r="E4675" t="s">
        <v>5440</v>
      </c>
      <c r="F4675" t="s">
        <v>12595</v>
      </c>
      <c r="G4675" t="s">
        <v>13387</v>
      </c>
    </row>
    <row r="4676" spans="1:7">
      <c r="A4676" t="s">
        <v>11182</v>
      </c>
      <c r="B4676" t="s">
        <v>12423</v>
      </c>
      <c r="C4676" t="s">
        <v>12547</v>
      </c>
      <c r="D4676" t="s">
        <v>12568</v>
      </c>
      <c r="E4676" t="s">
        <v>5440</v>
      </c>
      <c r="F4676" t="s">
        <v>12595</v>
      </c>
      <c r="G4676" t="s">
        <v>1940</v>
      </c>
    </row>
    <row r="4677" spans="1:7">
      <c r="A4677" t="s">
        <v>11183</v>
      </c>
      <c r="B4677" t="s">
        <v>12449</v>
      </c>
      <c r="C4677" t="s">
        <v>12547</v>
      </c>
      <c r="D4677" t="s">
        <v>12580</v>
      </c>
      <c r="E4677" t="s">
        <v>5450</v>
      </c>
      <c r="F4677" t="s">
        <v>12595</v>
      </c>
      <c r="G4677" t="s">
        <v>12600</v>
      </c>
    </row>
    <row r="4678" spans="1:7">
      <c r="A4678" t="s">
        <v>11184</v>
      </c>
      <c r="C4678" t="s">
        <v>12547</v>
      </c>
      <c r="D4678" t="s">
        <v>12558</v>
      </c>
      <c r="E4678" t="s">
        <v>5440</v>
      </c>
      <c r="F4678" t="s">
        <v>12597</v>
      </c>
    </row>
    <row r="4679" spans="1:7">
      <c r="A4679" t="s">
        <v>11185</v>
      </c>
      <c r="B4679" t="s">
        <v>12423</v>
      </c>
      <c r="C4679" t="s">
        <v>12548</v>
      </c>
      <c r="D4679" t="s">
        <v>12569</v>
      </c>
      <c r="E4679" t="s">
        <v>5440</v>
      </c>
      <c r="F4679" t="s">
        <v>12595</v>
      </c>
      <c r="G4679" t="s">
        <v>12600</v>
      </c>
    </row>
    <row r="4680" spans="1:7">
      <c r="A4680" t="s">
        <v>11186</v>
      </c>
      <c r="C4680" t="s">
        <v>12543</v>
      </c>
      <c r="D4680" t="s">
        <v>12543</v>
      </c>
      <c r="E4680" t="s">
        <v>5439</v>
      </c>
      <c r="F4680" t="s">
        <v>12543</v>
      </c>
    </row>
    <row r="4681" spans="1:7">
      <c r="A4681" t="s">
        <v>11187</v>
      </c>
      <c r="B4681" t="s">
        <v>12423</v>
      </c>
      <c r="C4681" t="s">
        <v>12545</v>
      </c>
      <c r="D4681" t="s">
        <v>12569</v>
      </c>
      <c r="E4681" t="s">
        <v>5441</v>
      </c>
      <c r="F4681" t="s">
        <v>12596</v>
      </c>
      <c r="G4681" t="s">
        <v>1940</v>
      </c>
    </row>
    <row r="4682" spans="1:7">
      <c r="A4682" t="s">
        <v>11188</v>
      </c>
      <c r="B4682" t="s">
        <v>12427</v>
      </c>
      <c r="C4682" t="s">
        <v>12548</v>
      </c>
      <c r="D4682" t="s">
        <v>12569</v>
      </c>
      <c r="E4682" t="s">
        <v>5441</v>
      </c>
      <c r="F4682" t="s">
        <v>12595</v>
      </c>
      <c r="G4682" t="s">
        <v>1940</v>
      </c>
    </row>
    <row r="4683" spans="1:7">
      <c r="A4683" t="s">
        <v>11189</v>
      </c>
      <c r="B4683" t="s">
        <v>12423</v>
      </c>
      <c r="C4683" t="s">
        <v>12547</v>
      </c>
      <c r="D4683" t="s">
        <v>12571</v>
      </c>
      <c r="E4683" t="s">
        <v>5450</v>
      </c>
      <c r="F4683" t="s">
        <v>12595</v>
      </c>
      <c r="G4683" t="s">
        <v>13388</v>
      </c>
    </row>
    <row r="4684" spans="1:7">
      <c r="A4684" t="s">
        <v>11190</v>
      </c>
      <c r="C4684" t="s">
        <v>12543</v>
      </c>
      <c r="D4684" t="s">
        <v>12543</v>
      </c>
      <c r="E4684" t="s">
        <v>5439</v>
      </c>
      <c r="F4684" t="s">
        <v>12543</v>
      </c>
    </row>
    <row r="4685" spans="1:7">
      <c r="A4685" t="s">
        <v>11191</v>
      </c>
      <c r="B4685" t="s">
        <v>12423</v>
      </c>
      <c r="C4685" t="s">
        <v>12542</v>
      </c>
      <c r="D4685" t="s">
        <v>12550</v>
      </c>
      <c r="E4685" t="s">
        <v>5441</v>
      </c>
      <c r="F4685" t="s">
        <v>12595</v>
      </c>
      <c r="G4685" t="s">
        <v>1940</v>
      </c>
    </row>
    <row r="4686" spans="1:7">
      <c r="A4686" t="s">
        <v>11192</v>
      </c>
      <c r="B4686" t="s">
        <v>12435</v>
      </c>
      <c r="C4686" t="s">
        <v>12542</v>
      </c>
      <c r="D4686" t="s">
        <v>12550</v>
      </c>
      <c r="E4686" t="s">
        <v>5441</v>
      </c>
      <c r="F4686" t="s">
        <v>12596</v>
      </c>
      <c r="G4686" t="s">
        <v>1940</v>
      </c>
    </row>
    <row r="4687" spans="1:7">
      <c r="A4687" t="s">
        <v>11193</v>
      </c>
      <c r="B4687" t="s">
        <v>12427</v>
      </c>
      <c r="C4687" t="s">
        <v>12542</v>
      </c>
      <c r="D4687" t="s">
        <v>12550</v>
      </c>
      <c r="E4687" t="s">
        <v>5441</v>
      </c>
      <c r="F4687" t="s">
        <v>12596</v>
      </c>
      <c r="G4687" t="s">
        <v>1940</v>
      </c>
    </row>
    <row r="4688" spans="1:7">
      <c r="A4688" t="s">
        <v>11194</v>
      </c>
      <c r="C4688" t="s">
        <v>12547</v>
      </c>
      <c r="D4688" t="s">
        <v>12558</v>
      </c>
      <c r="E4688" t="s">
        <v>5440</v>
      </c>
      <c r="F4688" t="s">
        <v>12597</v>
      </c>
    </row>
    <row r="4689" spans="1:7">
      <c r="A4689" t="s">
        <v>11195</v>
      </c>
      <c r="C4689" t="s">
        <v>12547</v>
      </c>
      <c r="D4689" t="s">
        <v>12562</v>
      </c>
      <c r="E4689" t="s">
        <v>5440</v>
      </c>
      <c r="F4689" t="s">
        <v>12597</v>
      </c>
    </row>
    <row r="4690" spans="1:7">
      <c r="A4690" t="s">
        <v>11196</v>
      </c>
      <c r="C4690" t="s">
        <v>12542</v>
      </c>
      <c r="D4690" t="s">
        <v>12550</v>
      </c>
      <c r="E4690" t="s">
        <v>5450</v>
      </c>
      <c r="F4690" t="s">
        <v>12594</v>
      </c>
      <c r="G4690" t="s">
        <v>12600</v>
      </c>
    </row>
    <row r="4691" spans="1:7">
      <c r="A4691" t="s">
        <v>11197</v>
      </c>
      <c r="C4691" t="s">
        <v>12543</v>
      </c>
      <c r="D4691" t="s">
        <v>12543</v>
      </c>
      <c r="E4691" t="s">
        <v>5439</v>
      </c>
      <c r="F4691" t="s">
        <v>12543</v>
      </c>
    </row>
    <row r="4692" spans="1:7">
      <c r="A4692" t="s">
        <v>11198</v>
      </c>
      <c r="B4692" t="s">
        <v>12423</v>
      </c>
      <c r="C4692" t="s">
        <v>12548</v>
      </c>
      <c r="D4692" t="s">
        <v>12559</v>
      </c>
      <c r="E4692" t="s">
        <v>5441</v>
      </c>
      <c r="F4692" t="s">
        <v>12595</v>
      </c>
      <c r="G4692" t="s">
        <v>13389</v>
      </c>
    </row>
    <row r="4693" spans="1:7">
      <c r="A4693" t="s">
        <v>11199</v>
      </c>
      <c r="B4693" t="s">
        <v>12423</v>
      </c>
      <c r="C4693" t="s">
        <v>12546</v>
      </c>
      <c r="D4693" t="s">
        <v>12561</v>
      </c>
      <c r="E4693" t="s">
        <v>5440</v>
      </c>
      <c r="F4693" t="s">
        <v>12595</v>
      </c>
      <c r="G4693" t="s">
        <v>13390</v>
      </c>
    </row>
    <row r="4694" spans="1:7">
      <c r="A4694" t="s">
        <v>11200</v>
      </c>
      <c r="C4694" t="s">
        <v>12546</v>
      </c>
      <c r="D4694" t="s">
        <v>12555</v>
      </c>
      <c r="E4694" t="s">
        <v>5450</v>
      </c>
      <c r="F4694" t="s">
        <v>12596</v>
      </c>
      <c r="G4694" t="s">
        <v>1940</v>
      </c>
    </row>
    <row r="4695" spans="1:7">
      <c r="A4695" t="s">
        <v>11201</v>
      </c>
      <c r="C4695" t="s">
        <v>12547</v>
      </c>
      <c r="D4695" t="s">
        <v>12568</v>
      </c>
      <c r="E4695" t="s">
        <v>5440</v>
      </c>
      <c r="F4695" t="s">
        <v>12597</v>
      </c>
      <c r="G4695" t="s">
        <v>13391</v>
      </c>
    </row>
    <row r="4696" spans="1:7">
      <c r="A4696" t="s">
        <v>11202</v>
      </c>
      <c r="C4696" t="s">
        <v>12547</v>
      </c>
      <c r="D4696" t="s">
        <v>12581</v>
      </c>
      <c r="E4696" t="s">
        <v>5450</v>
      </c>
      <c r="F4696" t="s">
        <v>12596</v>
      </c>
      <c r="G4696" t="s">
        <v>1667</v>
      </c>
    </row>
    <row r="4697" spans="1:7">
      <c r="A4697" t="s">
        <v>11203</v>
      </c>
      <c r="C4697" t="s">
        <v>12547</v>
      </c>
      <c r="D4697" t="s">
        <v>12568</v>
      </c>
      <c r="E4697" t="s">
        <v>5440</v>
      </c>
      <c r="F4697" t="s">
        <v>12597</v>
      </c>
      <c r="G4697" t="s">
        <v>13392</v>
      </c>
    </row>
    <row r="4698" spans="1:7">
      <c r="A4698" t="s">
        <v>11204</v>
      </c>
      <c r="C4698" t="s">
        <v>12543</v>
      </c>
      <c r="D4698" t="s">
        <v>12543</v>
      </c>
      <c r="E4698" t="s">
        <v>5439</v>
      </c>
      <c r="F4698" t="s">
        <v>12543</v>
      </c>
    </row>
    <row r="4699" spans="1:7">
      <c r="A4699" t="s">
        <v>11205</v>
      </c>
      <c r="B4699" t="s">
        <v>12423</v>
      </c>
      <c r="C4699" t="s">
        <v>12544</v>
      </c>
      <c r="D4699" t="s">
        <v>12552</v>
      </c>
      <c r="E4699" t="s">
        <v>5441</v>
      </c>
      <c r="F4699" t="s">
        <v>12595</v>
      </c>
      <c r="G4699" t="s">
        <v>1940</v>
      </c>
    </row>
    <row r="4700" spans="1:7">
      <c r="A4700" t="s">
        <v>11206</v>
      </c>
      <c r="B4700" t="s">
        <v>12435</v>
      </c>
      <c r="C4700" t="s">
        <v>12545</v>
      </c>
      <c r="D4700" t="s">
        <v>12552</v>
      </c>
      <c r="E4700" t="s">
        <v>5441</v>
      </c>
      <c r="F4700" t="s">
        <v>12595</v>
      </c>
      <c r="G4700" t="s">
        <v>1940</v>
      </c>
    </row>
    <row r="4701" spans="1:7">
      <c r="A4701" t="s">
        <v>11207</v>
      </c>
      <c r="B4701" t="s">
        <v>12436</v>
      </c>
      <c r="C4701" t="s">
        <v>12545</v>
      </c>
      <c r="D4701" t="s">
        <v>12552</v>
      </c>
      <c r="E4701" t="s">
        <v>5441</v>
      </c>
      <c r="F4701" t="s">
        <v>12595</v>
      </c>
      <c r="G4701" t="s">
        <v>1940</v>
      </c>
    </row>
    <row r="4702" spans="1:7">
      <c r="A4702" t="s">
        <v>11208</v>
      </c>
      <c r="B4702" t="s">
        <v>12424</v>
      </c>
      <c r="C4702" t="s">
        <v>12545</v>
      </c>
      <c r="D4702" t="s">
        <v>12552</v>
      </c>
      <c r="E4702" t="s">
        <v>5441</v>
      </c>
      <c r="F4702" t="s">
        <v>12595</v>
      </c>
      <c r="G4702" t="s">
        <v>1940</v>
      </c>
    </row>
    <row r="4703" spans="1:7">
      <c r="A4703" t="s">
        <v>11209</v>
      </c>
      <c r="B4703" t="s">
        <v>12437</v>
      </c>
      <c r="C4703" t="s">
        <v>12545</v>
      </c>
      <c r="D4703" t="s">
        <v>12552</v>
      </c>
      <c r="E4703" t="s">
        <v>5441</v>
      </c>
      <c r="F4703" t="s">
        <v>12595</v>
      </c>
      <c r="G4703" t="s">
        <v>1940</v>
      </c>
    </row>
    <row r="4704" spans="1:7">
      <c r="A4704" t="s">
        <v>11210</v>
      </c>
      <c r="B4704" t="s">
        <v>12427</v>
      </c>
      <c r="C4704" t="s">
        <v>12544</v>
      </c>
      <c r="D4704" t="s">
        <v>12552</v>
      </c>
      <c r="E4704" t="s">
        <v>5441</v>
      </c>
      <c r="F4704" t="s">
        <v>12595</v>
      </c>
      <c r="G4704" t="s">
        <v>1940</v>
      </c>
    </row>
    <row r="4705" spans="1:7">
      <c r="A4705" t="s">
        <v>11211</v>
      </c>
      <c r="C4705" t="s">
        <v>12547</v>
      </c>
      <c r="D4705" t="s">
        <v>12558</v>
      </c>
      <c r="E4705" t="s">
        <v>5440</v>
      </c>
      <c r="F4705" t="s">
        <v>12597</v>
      </c>
    </row>
    <row r="4706" spans="1:7">
      <c r="A4706" t="s">
        <v>11212</v>
      </c>
      <c r="B4706" t="s">
        <v>12423</v>
      </c>
      <c r="C4706" t="s">
        <v>12542</v>
      </c>
      <c r="D4706" t="s">
        <v>12550</v>
      </c>
      <c r="E4706" t="s">
        <v>5441</v>
      </c>
      <c r="F4706" t="s">
        <v>12596</v>
      </c>
      <c r="G4706" t="s">
        <v>1940</v>
      </c>
    </row>
    <row r="4707" spans="1:7">
      <c r="A4707" t="s">
        <v>11213</v>
      </c>
      <c r="B4707" t="s">
        <v>12423</v>
      </c>
      <c r="C4707" t="s">
        <v>12545</v>
      </c>
      <c r="D4707" t="s">
        <v>12570</v>
      </c>
      <c r="E4707" t="s">
        <v>5441</v>
      </c>
      <c r="F4707" t="s">
        <v>12596</v>
      </c>
      <c r="G4707" t="s">
        <v>1667</v>
      </c>
    </row>
    <row r="4708" spans="1:7">
      <c r="A4708" t="s">
        <v>11214</v>
      </c>
      <c r="B4708" t="s">
        <v>12423</v>
      </c>
      <c r="C4708" t="s">
        <v>12546</v>
      </c>
      <c r="D4708" t="s">
        <v>12554</v>
      </c>
      <c r="E4708" t="s">
        <v>5450</v>
      </c>
      <c r="F4708" t="s">
        <v>12596</v>
      </c>
      <c r="G4708" t="s">
        <v>1940</v>
      </c>
    </row>
    <row r="4709" spans="1:7">
      <c r="A4709" t="s">
        <v>11215</v>
      </c>
      <c r="C4709" t="s">
        <v>12544</v>
      </c>
      <c r="D4709" t="s">
        <v>12567</v>
      </c>
      <c r="E4709" t="s">
        <v>5437</v>
      </c>
      <c r="F4709" t="s">
        <v>12595</v>
      </c>
      <c r="G4709" t="s">
        <v>13393</v>
      </c>
    </row>
    <row r="4710" spans="1:7">
      <c r="A4710" t="s">
        <v>11216</v>
      </c>
      <c r="B4710" t="s">
        <v>12449</v>
      </c>
      <c r="C4710" t="s">
        <v>12547</v>
      </c>
      <c r="D4710" t="s">
        <v>12581</v>
      </c>
      <c r="E4710" t="s">
        <v>5450</v>
      </c>
      <c r="F4710" t="s">
        <v>12595</v>
      </c>
      <c r="G4710" t="s">
        <v>1900</v>
      </c>
    </row>
    <row r="4711" spans="1:7">
      <c r="A4711" t="s">
        <v>11217</v>
      </c>
      <c r="C4711" t="s">
        <v>12548</v>
      </c>
      <c r="D4711" t="s">
        <v>12560</v>
      </c>
      <c r="E4711" t="s">
        <v>5441</v>
      </c>
      <c r="F4711" t="s">
        <v>12596</v>
      </c>
      <c r="G4711" t="s">
        <v>1940</v>
      </c>
    </row>
    <row r="4712" spans="1:7">
      <c r="A4712" t="s">
        <v>11218</v>
      </c>
      <c r="B4712" t="s">
        <v>12423</v>
      </c>
      <c r="C4712" t="s">
        <v>12546</v>
      </c>
      <c r="D4712" t="s">
        <v>12561</v>
      </c>
      <c r="E4712" t="s">
        <v>5441</v>
      </c>
      <c r="F4712" t="s">
        <v>12596</v>
      </c>
      <c r="G4712" t="s">
        <v>1940</v>
      </c>
    </row>
    <row r="4713" spans="1:7">
      <c r="A4713" t="s">
        <v>11219</v>
      </c>
      <c r="C4713" t="s">
        <v>12544</v>
      </c>
      <c r="D4713" t="s">
        <v>12551</v>
      </c>
      <c r="E4713" t="s">
        <v>5440</v>
      </c>
      <c r="F4713" t="s">
        <v>12595</v>
      </c>
      <c r="G4713" t="s">
        <v>13394</v>
      </c>
    </row>
    <row r="4714" spans="1:7">
      <c r="A4714" t="s">
        <v>11220</v>
      </c>
      <c r="C4714" t="s">
        <v>12544</v>
      </c>
      <c r="D4714" t="s">
        <v>12551</v>
      </c>
      <c r="E4714" t="s">
        <v>5440</v>
      </c>
      <c r="F4714" t="s">
        <v>12595</v>
      </c>
      <c r="G4714" t="s">
        <v>13395</v>
      </c>
    </row>
    <row r="4715" spans="1:7">
      <c r="A4715" t="s">
        <v>11221</v>
      </c>
      <c r="C4715" t="s">
        <v>12543</v>
      </c>
      <c r="D4715" t="s">
        <v>12543</v>
      </c>
      <c r="E4715" t="s">
        <v>5439</v>
      </c>
      <c r="F4715" t="s">
        <v>12543</v>
      </c>
    </row>
    <row r="4716" spans="1:7">
      <c r="A4716" t="s">
        <v>11222</v>
      </c>
      <c r="B4716" t="s">
        <v>12428</v>
      </c>
      <c r="C4716" t="s">
        <v>12544</v>
      </c>
      <c r="D4716" t="s">
        <v>12573</v>
      </c>
      <c r="E4716" t="s">
        <v>5450</v>
      </c>
      <c r="F4716" t="s">
        <v>12596</v>
      </c>
      <c r="G4716" t="s">
        <v>1940</v>
      </c>
    </row>
    <row r="4717" spans="1:7">
      <c r="A4717" t="s">
        <v>11223</v>
      </c>
      <c r="B4717" t="s">
        <v>12434</v>
      </c>
      <c r="C4717" t="s">
        <v>12544</v>
      </c>
      <c r="D4717" t="s">
        <v>12573</v>
      </c>
      <c r="E4717" t="s">
        <v>5450</v>
      </c>
      <c r="F4717" t="s">
        <v>12596</v>
      </c>
      <c r="G4717" t="s">
        <v>1940</v>
      </c>
    </row>
    <row r="4718" spans="1:7">
      <c r="A4718" t="s">
        <v>11224</v>
      </c>
      <c r="B4718" t="s">
        <v>12429</v>
      </c>
      <c r="C4718" t="s">
        <v>12544</v>
      </c>
      <c r="D4718" t="s">
        <v>12573</v>
      </c>
      <c r="E4718" t="s">
        <v>5450</v>
      </c>
      <c r="F4718" t="s">
        <v>12596</v>
      </c>
      <c r="G4718" t="s">
        <v>1940</v>
      </c>
    </row>
    <row r="4719" spans="1:7">
      <c r="A4719" t="s">
        <v>11225</v>
      </c>
      <c r="B4719" t="s">
        <v>12459</v>
      </c>
      <c r="C4719" t="s">
        <v>12544</v>
      </c>
      <c r="D4719" t="s">
        <v>12573</v>
      </c>
      <c r="E4719" t="s">
        <v>5450</v>
      </c>
      <c r="F4719" t="s">
        <v>12596</v>
      </c>
      <c r="G4719" t="s">
        <v>1940</v>
      </c>
    </row>
    <row r="4720" spans="1:7">
      <c r="A4720" t="s">
        <v>11226</v>
      </c>
      <c r="B4720" t="s">
        <v>12431</v>
      </c>
      <c r="C4720" t="s">
        <v>12544</v>
      </c>
      <c r="D4720" t="s">
        <v>12573</v>
      </c>
      <c r="E4720" t="s">
        <v>5450</v>
      </c>
      <c r="F4720" t="s">
        <v>12596</v>
      </c>
      <c r="G4720" t="s">
        <v>1940</v>
      </c>
    </row>
    <row r="4721" spans="1:7">
      <c r="A4721" t="s">
        <v>11227</v>
      </c>
      <c r="B4721" t="s">
        <v>12423</v>
      </c>
      <c r="C4721" t="s">
        <v>12542</v>
      </c>
      <c r="D4721" t="s">
        <v>12550</v>
      </c>
      <c r="E4721" t="s">
        <v>5441</v>
      </c>
      <c r="F4721" t="s">
        <v>12595</v>
      </c>
      <c r="G4721" t="s">
        <v>1667</v>
      </c>
    </row>
    <row r="4722" spans="1:7">
      <c r="A4722" t="s">
        <v>11228</v>
      </c>
      <c r="B4722" t="s">
        <v>12423</v>
      </c>
      <c r="C4722" t="s">
        <v>12546</v>
      </c>
      <c r="D4722" t="s">
        <v>12554</v>
      </c>
      <c r="E4722" t="s">
        <v>5440</v>
      </c>
      <c r="F4722" t="s">
        <v>12595</v>
      </c>
      <c r="G4722" t="s">
        <v>1940</v>
      </c>
    </row>
    <row r="4723" spans="1:7">
      <c r="A4723" t="s">
        <v>11229</v>
      </c>
      <c r="B4723" t="s">
        <v>12423</v>
      </c>
      <c r="C4723" t="s">
        <v>12545</v>
      </c>
      <c r="D4723" t="s">
        <v>12554</v>
      </c>
      <c r="E4723" t="s">
        <v>5437</v>
      </c>
      <c r="F4723" t="s">
        <v>12596</v>
      </c>
      <c r="G4723" t="s">
        <v>1667</v>
      </c>
    </row>
    <row r="4724" spans="1:7">
      <c r="A4724" t="s">
        <v>11230</v>
      </c>
      <c r="C4724" t="s">
        <v>12542</v>
      </c>
      <c r="D4724" t="s">
        <v>12550</v>
      </c>
      <c r="E4724" t="s">
        <v>5437</v>
      </c>
      <c r="F4724" t="s">
        <v>12594</v>
      </c>
      <c r="G4724" t="s">
        <v>12637</v>
      </c>
    </row>
    <row r="4725" spans="1:7">
      <c r="A4725" t="s">
        <v>11231</v>
      </c>
      <c r="B4725" t="s">
        <v>12423</v>
      </c>
      <c r="C4725" t="s">
        <v>12545</v>
      </c>
      <c r="D4725" t="s">
        <v>12550</v>
      </c>
      <c r="E4725" t="s">
        <v>5441</v>
      </c>
      <c r="F4725" t="s">
        <v>12596</v>
      </c>
      <c r="G4725" t="s">
        <v>1940</v>
      </c>
    </row>
    <row r="4726" spans="1:7">
      <c r="A4726" t="s">
        <v>11232</v>
      </c>
      <c r="C4726" t="s">
        <v>12543</v>
      </c>
      <c r="D4726" t="s">
        <v>12543</v>
      </c>
      <c r="E4726" t="s">
        <v>5439</v>
      </c>
      <c r="F4726" t="s">
        <v>12543</v>
      </c>
    </row>
    <row r="4727" spans="1:7">
      <c r="A4727" t="s">
        <v>11233</v>
      </c>
      <c r="B4727" t="s">
        <v>12423</v>
      </c>
      <c r="C4727" t="s">
        <v>12542</v>
      </c>
      <c r="D4727" t="s">
        <v>12550</v>
      </c>
      <c r="E4727" t="s">
        <v>5441</v>
      </c>
      <c r="F4727" t="s">
        <v>12596</v>
      </c>
      <c r="G4727" t="s">
        <v>1940</v>
      </c>
    </row>
    <row r="4728" spans="1:7">
      <c r="A4728" t="s">
        <v>11234</v>
      </c>
      <c r="B4728" t="s">
        <v>12427</v>
      </c>
      <c r="C4728" t="s">
        <v>12542</v>
      </c>
      <c r="D4728" t="s">
        <v>12550</v>
      </c>
      <c r="E4728" t="s">
        <v>5441</v>
      </c>
      <c r="F4728" t="s">
        <v>12596</v>
      </c>
      <c r="G4728" t="s">
        <v>1667</v>
      </c>
    </row>
    <row r="4729" spans="1:7">
      <c r="A4729" t="s">
        <v>11235</v>
      </c>
      <c r="C4729" t="s">
        <v>12548</v>
      </c>
      <c r="D4729" t="s">
        <v>12560</v>
      </c>
      <c r="E4729" t="s">
        <v>5450</v>
      </c>
      <c r="F4729" t="s">
        <v>12595</v>
      </c>
      <c r="G4729" t="s">
        <v>13396</v>
      </c>
    </row>
    <row r="4730" spans="1:7">
      <c r="A4730" t="s">
        <v>11236</v>
      </c>
      <c r="B4730" t="s">
        <v>12423</v>
      </c>
      <c r="C4730" t="s">
        <v>12544</v>
      </c>
      <c r="D4730" t="s">
        <v>12563</v>
      </c>
      <c r="E4730" t="s">
        <v>5437</v>
      </c>
      <c r="F4730" t="s">
        <v>12596</v>
      </c>
      <c r="G4730" t="s">
        <v>13397</v>
      </c>
    </row>
    <row r="4731" spans="1:7">
      <c r="A4731" t="s">
        <v>11237</v>
      </c>
      <c r="B4731" t="s">
        <v>12423</v>
      </c>
      <c r="C4731" t="s">
        <v>12544</v>
      </c>
      <c r="D4731" t="s">
        <v>12552</v>
      </c>
      <c r="E4731" t="s">
        <v>5440</v>
      </c>
      <c r="F4731" t="s">
        <v>12595</v>
      </c>
      <c r="G4731" t="s">
        <v>1667</v>
      </c>
    </row>
    <row r="4732" spans="1:7">
      <c r="A4732" t="s">
        <v>11238</v>
      </c>
      <c r="C4732" t="s">
        <v>12544</v>
      </c>
      <c r="D4732" t="s">
        <v>12564</v>
      </c>
      <c r="E4732" t="s">
        <v>5441</v>
      </c>
      <c r="F4732" t="s">
        <v>12597</v>
      </c>
      <c r="G4732" t="s">
        <v>13398</v>
      </c>
    </row>
    <row r="4733" spans="1:7">
      <c r="A4733" t="s">
        <v>11239</v>
      </c>
      <c r="C4733" t="s">
        <v>12543</v>
      </c>
      <c r="D4733" t="s">
        <v>12543</v>
      </c>
      <c r="E4733" t="s">
        <v>5439</v>
      </c>
      <c r="F4733" t="s">
        <v>12543</v>
      </c>
    </row>
    <row r="4734" spans="1:7">
      <c r="A4734" t="s">
        <v>11240</v>
      </c>
      <c r="B4734" t="s">
        <v>12428</v>
      </c>
      <c r="C4734" t="s">
        <v>12544</v>
      </c>
      <c r="D4734" t="s">
        <v>12552</v>
      </c>
      <c r="E4734" t="s">
        <v>5441</v>
      </c>
      <c r="F4734" t="s">
        <v>12596</v>
      </c>
      <c r="G4734" t="s">
        <v>1940</v>
      </c>
    </row>
    <row r="4735" spans="1:7">
      <c r="A4735" t="s">
        <v>11241</v>
      </c>
      <c r="B4735" t="s">
        <v>12423</v>
      </c>
      <c r="C4735" t="s">
        <v>12544</v>
      </c>
      <c r="D4735" t="s">
        <v>12552</v>
      </c>
      <c r="E4735" t="s">
        <v>5440</v>
      </c>
      <c r="F4735" t="s">
        <v>12596</v>
      </c>
      <c r="G4735" t="s">
        <v>1940</v>
      </c>
    </row>
    <row r="4736" spans="1:7">
      <c r="A4736" t="s">
        <v>11242</v>
      </c>
      <c r="B4736" t="s">
        <v>12435</v>
      </c>
      <c r="C4736" t="s">
        <v>12544</v>
      </c>
      <c r="D4736" t="s">
        <v>12552</v>
      </c>
      <c r="E4736" t="s">
        <v>5440</v>
      </c>
      <c r="F4736" t="s">
        <v>12596</v>
      </c>
      <c r="G4736" t="s">
        <v>1940</v>
      </c>
    </row>
    <row r="4737" spans="1:7">
      <c r="A4737" t="s">
        <v>11243</v>
      </c>
      <c r="B4737" t="s">
        <v>12436</v>
      </c>
      <c r="C4737" t="s">
        <v>12544</v>
      </c>
      <c r="D4737" t="s">
        <v>12552</v>
      </c>
      <c r="E4737" t="s">
        <v>5440</v>
      </c>
      <c r="F4737" t="s">
        <v>12596</v>
      </c>
      <c r="G4737" t="s">
        <v>1940</v>
      </c>
    </row>
    <row r="4738" spans="1:7">
      <c r="A4738" t="s">
        <v>11244</v>
      </c>
      <c r="B4738" t="s">
        <v>12424</v>
      </c>
      <c r="C4738" t="s">
        <v>12544</v>
      </c>
      <c r="D4738" t="s">
        <v>12552</v>
      </c>
      <c r="E4738" t="s">
        <v>5440</v>
      </c>
      <c r="F4738" t="s">
        <v>12596</v>
      </c>
      <c r="G4738" t="s">
        <v>1940</v>
      </c>
    </row>
    <row r="4739" spans="1:7">
      <c r="A4739" t="s">
        <v>11245</v>
      </c>
      <c r="B4739" t="s">
        <v>12437</v>
      </c>
      <c r="C4739" t="s">
        <v>12544</v>
      </c>
      <c r="D4739" t="s">
        <v>12552</v>
      </c>
      <c r="E4739" t="s">
        <v>5440</v>
      </c>
      <c r="F4739" t="s">
        <v>12596</v>
      </c>
      <c r="G4739" t="s">
        <v>1940</v>
      </c>
    </row>
    <row r="4740" spans="1:7">
      <c r="A4740" t="s">
        <v>11246</v>
      </c>
      <c r="B4740" t="s">
        <v>12427</v>
      </c>
      <c r="C4740" t="s">
        <v>12544</v>
      </c>
      <c r="D4740" t="s">
        <v>12552</v>
      </c>
      <c r="E4740" t="s">
        <v>5440</v>
      </c>
      <c r="F4740" t="s">
        <v>12596</v>
      </c>
      <c r="G4740" t="s">
        <v>1940</v>
      </c>
    </row>
    <row r="4741" spans="1:7">
      <c r="A4741" t="s">
        <v>11247</v>
      </c>
      <c r="C4741" t="s">
        <v>12542</v>
      </c>
      <c r="D4741" t="s">
        <v>12565</v>
      </c>
      <c r="E4741" t="s">
        <v>5440</v>
      </c>
      <c r="F4741" t="s">
        <v>12597</v>
      </c>
      <c r="G4741" t="s">
        <v>13399</v>
      </c>
    </row>
    <row r="4742" spans="1:7">
      <c r="A4742" t="s">
        <v>11248</v>
      </c>
      <c r="B4742" t="s">
        <v>12520</v>
      </c>
      <c r="C4742" t="s">
        <v>12547</v>
      </c>
      <c r="D4742" t="s">
        <v>12581</v>
      </c>
      <c r="E4742" t="s">
        <v>5441</v>
      </c>
      <c r="F4742" t="s">
        <v>12596</v>
      </c>
      <c r="G4742" t="s">
        <v>1940</v>
      </c>
    </row>
    <row r="4743" spans="1:7">
      <c r="A4743" t="s">
        <v>11249</v>
      </c>
      <c r="B4743" t="s">
        <v>12423</v>
      </c>
      <c r="C4743" t="s">
        <v>12546</v>
      </c>
      <c r="D4743" t="s">
        <v>12554</v>
      </c>
      <c r="E4743" t="s">
        <v>5441</v>
      </c>
      <c r="F4743" t="s">
        <v>12595</v>
      </c>
      <c r="G4743" t="s">
        <v>1667</v>
      </c>
    </row>
    <row r="4744" spans="1:7">
      <c r="A4744" t="s">
        <v>11250</v>
      </c>
      <c r="C4744" t="s">
        <v>12544</v>
      </c>
      <c r="D4744" t="s">
        <v>12551</v>
      </c>
      <c r="E4744" t="s">
        <v>5440</v>
      </c>
      <c r="F4744" t="s">
        <v>12595</v>
      </c>
      <c r="G4744" t="s">
        <v>13400</v>
      </c>
    </row>
    <row r="4745" spans="1:7">
      <c r="A4745" t="s">
        <v>11251</v>
      </c>
      <c r="B4745" t="s">
        <v>12423</v>
      </c>
      <c r="C4745" t="s">
        <v>12545</v>
      </c>
      <c r="D4745" t="s">
        <v>12564</v>
      </c>
      <c r="E4745" t="s">
        <v>5441</v>
      </c>
      <c r="F4745" t="s">
        <v>12596</v>
      </c>
      <c r="G4745" t="s">
        <v>1667</v>
      </c>
    </row>
    <row r="4746" spans="1:7">
      <c r="A4746" t="s">
        <v>11252</v>
      </c>
      <c r="C4746" t="s">
        <v>12544</v>
      </c>
      <c r="D4746" t="s">
        <v>12552</v>
      </c>
      <c r="E4746" t="s">
        <v>5440</v>
      </c>
      <c r="F4746" t="s">
        <v>12595</v>
      </c>
      <c r="G4746" t="s">
        <v>13401</v>
      </c>
    </row>
    <row r="4747" spans="1:7">
      <c r="A4747" t="s">
        <v>11253</v>
      </c>
      <c r="B4747" t="s">
        <v>12423</v>
      </c>
      <c r="C4747" t="s">
        <v>12548</v>
      </c>
      <c r="D4747" t="s">
        <v>12569</v>
      </c>
      <c r="E4747" t="s">
        <v>5440</v>
      </c>
      <c r="F4747" t="s">
        <v>12596</v>
      </c>
      <c r="G4747" t="s">
        <v>1940</v>
      </c>
    </row>
    <row r="4748" spans="1:7">
      <c r="A4748" t="s">
        <v>11254</v>
      </c>
      <c r="C4748" t="s">
        <v>12542</v>
      </c>
      <c r="D4748" t="s">
        <v>12550</v>
      </c>
      <c r="E4748" t="s">
        <v>5450</v>
      </c>
      <c r="F4748" t="s">
        <v>12594</v>
      </c>
      <c r="G4748" t="s">
        <v>1900</v>
      </c>
    </row>
    <row r="4749" spans="1:7">
      <c r="A4749" t="s">
        <v>11255</v>
      </c>
      <c r="C4749" t="s">
        <v>12542</v>
      </c>
      <c r="D4749" t="s">
        <v>12550</v>
      </c>
      <c r="E4749" t="s">
        <v>5442</v>
      </c>
      <c r="F4749" t="s">
        <v>12596</v>
      </c>
      <c r="G4749" t="s">
        <v>1884</v>
      </c>
    </row>
    <row r="4750" spans="1:7">
      <c r="A4750" t="s">
        <v>11256</v>
      </c>
      <c r="C4750" t="s">
        <v>12542</v>
      </c>
      <c r="D4750" t="s">
        <v>12550</v>
      </c>
      <c r="E4750" t="s">
        <v>5450</v>
      </c>
      <c r="F4750" t="s">
        <v>12595</v>
      </c>
      <c r="G4750" t="s">
        <v>12600</v>
      </c>
    </row>
    <row r="4751" spans="1:7">
      <c r="A4751" t="s">
        <v>11257</v>
      </c>
      <c r="C4751" t="s">
        <v>12543</v>
      </c>
      <c r="D4751" t="s">
        <v>12543</v>
      </c>
      <c r="E4751" t="s">
        <v>5439</v>
      </c>
      <c r="F4751" t="s">
        <v>12543</v>
      </c>
    </row>
    <row r="4752" spans="1:7">
      <c r="A4752" t="s">
        <v>11258</v>
      </c>
      <c r="B4752" t="s">
        <v>12423</v>
      </c>
      <c r="C4752" t="s">
        <v>12545</v>
      </c>
      <c r="D4752" t="s">
        <v>12550</v>
      </c>
      <c r="E4752" t="s">
        <v>5437</v>
      </c>
      <c r="F4752" t="s">
        <v>12596</v>
      </c>
      <c r="G4752" t="s">
        <v>1940</v>
      </c>
    </row>
    <row r="4753" spans="1:7">
      <c r="A4753" t="s">
        <v>11259</v>
      </c>
      <c r="B4753" t="s">
        <v>12435</v>
      </c>
      <c r="C4753" t="s">
        <v>12545</v>
      </c>
      <c r="D4753" t="s">
        <v>12550</v>
      </c>
      <c r="E4753" t="s">
        <v>5437</v>
      </c>
      <c r="F4753" t="s">
        <v>12596</v>
      </c>
      <c r="G4753" t="s">
        <v>1940</v>
      </c>
    </row>
    <row r="4754" spans="1:7">
      <c r="A4754" t="s">
        <v>11260</v>
      </c>
      <c r="B4754" t="s">
        <v>12436</v>
      </c>
      <c r="C4754" t="s">
        <v>12545</v>
      </c>
      <c r="D4754" t="s">
        <v>12550</v>
      </c>
      <c r="E4754" t="s">
        <v>5437</v>
      </c>
      <c r="F4754" t="s">
        <v>12596</v>
      </c>
      <c r="G4754" t="s">
        <v>1940</v>
      </c>
    </row>
    <row r="4755" spans="1:7">
      <c r="A4755" t="s">
        <v>11261</v>
      </c>
      <c r="B4755" t="s">
        <v>12427</v>
      </c>
      <c r="C4755" t="s">
        <v>12545</v>
      </c>
      <c r="D4755" t="s">
        <v>12550</v>
      </c>
      <c r="E4755" t="s">
        <v>5437</v>
      </c>
      <c r="F4755" t="s">
        <v>12596</v>
      </c>
      <c r="G4755" t="s">
        <v>1940</v>
      </c>
    </row>
    <row r="4756" spans="1:7">
      <c r="A4756" t="s">
        <v>11262</v>
      </c>
      <c r="C4756" t="s">
        <v>12543</v>
      </c>
      <c r="D4756" t="s">
        <v>12543</v>
      </c>
      <c r="E4756" t="s">
        <v>5439</v>
      </c>
      <c r="F4756" t="s">
        <v>12543</v>
      </c>
    </row>
    <row r="4757" spans="1:7">
      <c r="A4757" t="s">
        <v>11263</v>
      </c>
      <c r="B4757" t="s">
        <v>12423</v>
      </c>
      <c r="C4757" t="s">
        <v>12544</v>
      </c>
      <c r="D4757" t="s">
        <v>12564</v>
      </c>
      <c r="E4757" t="s">
        <v>5441</v>
      </c>
      <c r="F4757" t="s">
        <v>12595</v>
      </c>
      <c r="G4757" t="s">
        <v>12600</v>
      </c>
    </row>
    <row r="4758" spans="1:7">
      <c r="A4758" t="s">
        <v>11264</v>
      </c>
      <c r="B4758" t="s">
        <v>12423</v>
      </c>
      <c r="C4758" t="s">
        <v>12546</v>
      </c>
      <c r="D4758" t="s">
        <v>12576</v>
      </c>
      <c r="E4758" t="s">
        <v>5440</v>
      </c>
      <c r="F4758" t="s">
        <v>12596</v>
      </c>
      <c r="G4758" t="s">
        <v>12600</v>
      </c>
    </row>
    <row r="4759" spans="1:7">
      <c r="A4759" t="s">
        <v>11265</v>
      </c>
      <c r="B4759" t="s">
        <v>12424</v>
      </c>
      <c r="C4759" t="s">
        <v>12544</v>
      </c>
      <c r="D4759" t="s">
        <v>12564</v>
      </c>
      <c r="E4759" t="s">
        <v>5441</v>
      </c>
      <c r="F4759" t="s">
        <v>12596</v>
      </c>
      <c r="G4759" t="s">
        <v>12600</v>
      </c>
    </row>
    <row r="4760" spans="1:7">
      <c r="A4760" t="s">
        <v>11266</v>
      </c>
      <c r="B4760" t="s">
        <v>12423</v>
      </c>
      <c r="C4760" t="s">
        <v>12544</v>
      </c>
      <c r="D4760" t="s">
        <v>12564</v>
      </c>
      <c r="E4760" t="s">
        <v>5441</v>
      </c>
      <c r="F4760" t="s">
        <v>12596</v>
      </c>
      <c r="G4760" t="s">
        <v>12600</v>
      </c>
    </row>
    <row r="4761" spans="1:7">
      <c r="A4761" t="s">
        <v>11267</v>
      </c>
      <c r="B4761" t="s">
        <v>12423</v>
      </c>
      <c r="C4761" t="s">
        <v>12546</v>
      </c>
      <c r="D4761" t="s">
        <v>12556</v>
      </c>
      <c r="E4761" t="s">
        <v>5441</v>
      </c>
      <c r="F4761" t="s">
        <v>12596</v>
      </c>
      <c r="G4761" t="s">
        <v>12600</v>
      </c>
    </row>
    <row r="4762" spans="1:7">
      <c r="A4762" t="s">
        <v>11268</v>
      </c>
      <c r="B4762" t="s">
        <v>12423</v>
      </c>
      <c r="C4762" t="s">
        <v>12544</v>
      </c>
      <c r="D4762" t="s">
        <v>12564</v>
      </c>
      <c r="E4762" t="s">
        <v>5441</v>
      </c>
      <c r="F4762" t="s">
        <v>12596</v>
      </c>
      <c r="G4762" t="s">
        <v>12600</v>
      </c>
    </row>
    <row r="4763" spans="1:7">
      <c r="A4763" t="s">
        <v>11269</v>
      </c>
      <c r="C4763" t="s">
        <v>12543</v>
      </c>
      <c r="D4763" t="s">
        <v>12543</v>
      </c>
      <c r="E4763" t="s">
        <v>5439</v>
      </c>
      <c r="F4763" t="s">
        <v>12543</v>
      </c>
    </row>
    <row r="4764" spans="1:7">
      <c r="A4764" t="s">
        <v>11270</v>
      </c>
      <c r="B4764" t="s">
        <v>12423</v>
      </c>
      <c r="C4764" t="s">
        <v>12545</v>
      </c>
      <c r="D4764" t="s">
        <v>12550</v>
      </c>
      <c r="E4764" t="s">
        <v>5441</v>
      </c>
      <c r="F4764" t="s">
        <v>12596</v>
      </c>
      <c r="G4764" t="s">
        <v>1667</v>
      </c>
    </row>
    <row r="4765" spans="1:7">
      <c r="A4765" t="s">
        <v>11271</v>
      </c>
      <c r="B4765" t="s">
        <v>12423</v>
      </c>
      <c r="C4765" t="s">
        <v>12545</v>
      </c>
      <c r="D4765" t="s">
        <v>12550</v>
      </c>
      <c r="E4765" t="s">
        <v>5441</v>
      </c>
      <c r="F4765" t="s">
        <v>12596</v>
      </c>
      <c r="G4765" t="s">
        <v>1667</v>
      </c>
    </row>
    <row r="4766" spans="1:7">
      <c r="A4766" t="s">
        <v>11272</v>
      </c>
      <c r="B4766" t="s">
        <v>12423</v>
      </c>
      <c r="C4766" t="s">
        <v>12544</v>
      </c>
      <c r="D4766" t="s">
        <v>12552</v>
      </c>
      <c r="E4766" t="s">
        <v>5440</v>
      </c>
      <c r="F4766" t="s">
        <v>12595</v>
      </c>
      <c r="G4766" t="s">
        <v>1940</v>
      </c>
    </row>
    <row r="4767" spans="1:7">
      <c r="A4767" t="s">
        <v>11273</v>
      </c>
      <c r="C4767" t="s">
        <v>12547</v>
      </c>
      <c r="D4767" t="s">
        <v>12558</v>
      </c>
      <c r="E4767" t="s">
        <v>5440</v>
      </c>
      <c r="F4767" t="s">
        <v>12597</v>
      </c>
    </row>
    <row r="4768" spans="1:7">
      <c r="A4768" t="s">
        <v>11274</v>
      </c>
      <c r="B4768" t="s">
        <v>12423</v>
      </c>
      <c r="C4768" t="s">
        <v>12544</v>
      </c>
      <c r="D4768" t="s">
        <v>12564</v>
      </c>
      <c r="E4768" t="s">
        <v>5440</v>
      </c>
      <c r="F4768" t="s">
        <v>12595</v>
      </c>
      <c r="G4768" t="s">
        <v>12872</v>
      </c>
    </row>
    <row r="4769" spans="1:7">
      <c r="A4769" t="s">
        <v>11275</v>
      </c>
      <c r="B4769" t="s">
        <v>12423</v>
      </c>
      <c r="C4769" t="s">
        <v>12545</v>
      </c>
      <c r="D4769" t="s">
        <v>12564</v>
      </c>
      <c r="E4769" t="s">
        <v>5441</v>
      </c>
      <c r="F4769" t="s">
        <v>12596</v>
      </c>
      <c r="G4769" t="s">
        <v>1940</v>
      </c>
    </row>
    <row r="4770" spans="1:7">
      <c r="A4770" t="s">
        <v>11276</v>
      </c>
      <c r="B4770" t="s">
        <v>12423</v>
      </c>
      <c r="C4770" t="s">
        <v>12544</v>
      </c>
      <c r="D4770" t="s">
        <v>12574</v>
      </c>
      <c r="E4770" t="s">
        <v>5440</v>
      </c>
      <c r="F4770" t="s">
        <v>12596</v>
      </c>
      <c r="G4770" t="s">
        <v>1940</v>
      </c>
    </row>
    <row r="4771" spans="1:7">
      <c r="A4771" t="s">
        <v>11277</v>
      </c>
      <c r="B4771" t="s">
        <v>12423</v>
      </c>
      <c r="C4771" t="s">
        <v>12548</v>
      </c>
      <c r="D4771" t="s">
        <v>12569</v>
      </c>
      <c r="E4771" t="s">
        <v>5440</v>
      </c>
      <c r="F4771" t="s">
        <v>12595</v>
      </c>
      <c r="G4771" t="s">
        <v>1940</v>
      </c>
    </row>
    <row r="4772" spans="1:7">
      <c r="A4772" t="s">
        <v>11278</v>
      </c>
      <c r="B4772" t="s">
        <v>12423</v>
      </c>
      <c r="C4772" t="s">
        <v>12548</v>
      </c>
      <c r="D4772" t="s">
        <v>12560</v>
      </c>
      <c r="E4772" t="s">
        <v>5450</v>
      </c>
      <c r="F4772" t="s">
        <v>12595</v>
      </c>
      <c r="G4772" t="s">
        <v>13402</v>
      </c>
    </row>
    <row r="4773" spans="1:7">
      <c r="A4773" t="s">
        <v>11279</v>
      </c>
      <c r="C4773" t="s">
        <v>12543</v>
      </c>
      <c r="D4773" t="s">
        <v>12543</v>
      </c>
      <c r="E4773" t="s">
        <v>5439</v>
      </c>
      <c r="F4773" t="s">
        <v>12543</v>
      </c>
    </row>
    <row r="4774" spans="1:7">
      <c r="A4774" t="s">
        <v>11280</v>
      </c>
      <c r="B4774" t="s">
        <v>12445</v>
      </c>
      <c r="C4774" t="s">
        <v>12548</v>
      </c>
      <c r="D4774" t="s">
        <v>12569</v>
      </c>
      <c r="E4774" t="s">
        <v>5441</v>
      </c>
      <c r="F4774" t="s">
        <v>12596</v>
      </c>
      <c r="G4774" t="s">
        <v>1940</v>
      </c>
    </row>
    <row r="4775" spans="1:7">
      <c r="A4775" t="s">
        <v>11281</v>
      </c>
      <c r="B4775" t="s">
        <v>12445</v>
      </c>
      <c r="C4775" t="s">
        <v>12548</v>
      </c>
      <c r="D4775" t="s">
        <v>12569</v>
      </c>
      <c r="E4775" t="s">
        <v>5441</v>
      </c>
      <c r="F4775" t="s">
        <v>12596</v>
      </c>
      <c r="G4775" t="s">
        <v>1940</v>
      </c>
    </row>
    <row r="4776" spans="1:7">
      <c r="A4776" t="s">
        <v>11282</v>
      </c>
      <c r="B4776" t="s">
        <v>12423</v>
      </c>
      <c r="C4776" t="s">
        <v>12545</v>
      </c>
      <c r="D4776" t="s">
        <v>12571</v>
      </c>
      <c r="E4776" t="s">
        <v>5441</v>
      </c>
      <c r="F4776" t="s">
        <v>12595</v>
      </c>
      <c r="G4776" t="s">
        <v>1940</v>
      </c>
    </row>
    <row r="4777" spans="1:7">
      <c r="A4777" t="s">
        <v>11283</v>
      </c>
      <c r="B4777" t="s">
        <v>12445</v>
      </c>
      <c r="C4777" t="s">
        <v>12548</v>
      </c>
      <c r="D4777" t="s">
        <v>12569</v>
      </c>
      <c r="E4777" t="s">
        <v>5450</v>
      </c>
      <c r="F4777" t="s">
        <v>12596</v>
      </c>
      <c r="G4777" t="s">
        <v>1940</v>
      </c>
    </row>
    <row r="4778" spans="1:7">
      <c r="A4778" t="s">
        <v>11284</v>
      </c>
      <c r="B4778" t="s">
        <v>12423</v>
      </c>
      <c r="C4778" t="s">
        <v>12548</v>
      </c>
      <c r="D4778" t="s">
        <v>12569</v>
      </c>
      <c r="E4778" t="s">
        <v>5441</v>
      </c>
      <c r="F4778" t="s">
        <v>12596</v>
      </c>
      <c r="G4778" t="s">
        <v>1940</v>
      </c>
    </row>
    <row r="4779" spans="1:7">
      <c r="A4779" t="s">
        <v>11285</v>
      </c>
      <c r="C4779" t="s">
        <v>12544</v>
      </c>
      <c r="D4779" t="s">
        <v>12551</v>
      </c>
      <c r="E4779" t="s">
        <v>5440</v>
      </c>
      <c r="F4779" t="s">
        <v>12595</v>
      </c>
      <c r="G4779" t="s">
        <v>13403</v>
      </c>
    </row>
    <row r="4780" spans="1:7">
      <c r="A4780" t="s">
        <v>11286</v>
      </c>
      <c r="C4780" t="s">
        <v>12544</v>
      </c>
      <c r="D4780" t="s">
        <v>12551</v>
      </c>
      <c r="E4780" t="s">
        <v>5440</v>
      </c>
      <c r="F4780" t="s">
        <v>12595</v>
      </c>
      <c r="G4780" t="s">
        <v>13404</v>
      </c>
    </row>
    <row r="4781" spans="1:7">
      <c r="A4781" t="s">
        <v>11287</v>
      </c>
      <c r="C4781" t="s">
        <v>12544</v>
      </c>
      <c r="D4781" t="s">
        <v>12551</v>
      </c>
      <c r="E4781" t="s">
        <v>5440</v>
      </c>
      <c r="F4781" t="s">
        <v>12595</v>
      </c>
      <c r="G4781" t="s">
        <v>13405</v>
      </c>
    </row>
    <row r="4782" spans="1:7">
      <c r="A4782" t="s">
        <v>11288</v>
      </c>
      <c r="B4782" t="s">
        <v>12423</v>
      </c>
      <c r="C4782" t="s">
        <v>12544</v>
      </c>
      <c r="D4782" t="s">
        <v>12551</v>
      </c>
      <c r="E4782" t="s">
        <v>5440</v>
      </c>
      <c r="F4782" t="s">
        <v>12596</v>
      </c>
      <c r="G4782" t="s">
        <v>1940</v>
      </c>
    </row>
    <row r="4783" spans="1:7">
      <c r="A4783" t="s">
        <v>11289</v>
      </c>
      <c r="B4783" t="s">
        <v>12423</v>
      </c>
      <c r="C4783" t="s">
        <v>12544</v>
      </c>
      <c r="D4783" t="s">
        <v>12553</v>
      </c>
      <c r="E4783" t="s">
        <v>5441</v>
      </c>
      <c r="F4783" t="s">
        <v>12595</v>
      </c>
      <c r="G4783" t="s">
        <v>1940</v>
      </c>
    </row>
    <row r="4784" spans="1:7">
      <c r="A4784" t="s">
        <v>11290</v>
      </c>
      <c r="C4784" t="s">
        <v>12544</v>
      </c>
      <c r="D4784" t="s">
        <v>12563</v>
      </c>
      <c r="E4784" t="s">
        <v>5440</v>
      </c>
      <c r="F4784" t="s">
        <v>12595</v>
      </c>
      <c r="G4784" t="s">
        <v>13406</v>
      </c>
    </row>
    <row r="4785" spans="1:7">
      <c r="A4785" t="s">
        <v>11291</v>
      </c>
      <c r="C4785" t="s">
        <v>12543</v>
      </c>
      <c r="D4785" t="s">
        <v>12543</v>
      </c>
      <c r="E4785" t="s">
        <v>5439</v>
      </c>
      <c r="F4785" t="s">
        <v>12543</v>
      </c>
    </row>
    <row r="4786" spans="1:7">
      <c r="A4786" t="s">
        <v>11292</v>
      </c>
      <c r="B4786" t="s">
        <v>12423</v>
      </c>
      <c r="C4786" t="s">
        <v>12544</v>
      </c>
      <c r="D4786" t="s">
        <v>12563</v>
      </c>
      <c r="E4786" t="s">
        <v>5440</v>
      </c>
      <c r="F4786" t="s">
        <v>12595</v>
      </c>
      <c r="G4786" t="s">
        <v>12600</v>
      </c>
    </row>
    <row r="4787" spans="1:7">
      <c r="A4787" t="s">
        <v>11293</v>
      </c>
      <c r="B4787" t="s">
        <v>12423</v>
      </c>
      <c r="C4787" t="s">
        <v>12544</v>
      </c>
      <c r="D4787" t="s">
        <v>12563</v>
      </c>
      <c r="E4787" t="s">
        <v>5440</v>
      </c>
      <c r="F4787" t="s">
        <v>12595</v>
      </c>
      <c r="G4787" t="s">
        <v>12600</v>
      </c>
    </row>
    <row r="4788" spans="1:7">
      <c r="A4788" t="s">
        <v>11294</v>
      </c>
      <c r="B4788" t="s">
        <v>12423</v>
      </c>
      <c r="C4788" t="s">
        <v>12544</v>
      </c>
      <c r="D4788" t="s">
        <v>12563</v>
      </c>
      <c r="E4788" t="s">
        <v>5440</v>
      </c>
      <c r="F4788" t="s">
        <v>12595</v>
      </c>
      <c r="G4788" t="s">
        <v>12600</v>
      </c>
    </row>
    <row r="4789" spans="1:7">
      <c r="A4789" t="s">
        <v>11295</v>
      </c>
      <c r="B4789" t="s">
        <v>12423</v>
      </c>
      <c r="C4789" t="s">
        <v>12544</v>
      </c>
      <c r="D4789" t="s">
        <v>12563</v>
      </c>
      <c r="E4789" t="s">
        <v>5440</v>
      </c>
      <c r="F4789" t="s">
        <v>12595</v>
      </c>
      <c r="G4789" t="s">
        <v>12600</v>
      </c>
    </row>
    <row r="4790" spans="1:7">
      <c r="A4790" t="s">
        <v>11296</v>
      </c>
      <c r="B4790" t="s">
        <v>12423</v>
      </c>
      <c r="C4790" t="s">
        <v>12544</v>
      </c>
      <c r="D4790" t="s">
        <v>12563</v>
      </c>
      <c r="E4790" t="s">
        <v>5440</v>
      </c>
      <c r="F4790" t="s">
        <v>12595</v>
      </c>
      <c r="G4790" t="s">
        <v>12600</v>
      </c>
    </row>
    <row r="4791" spans="1:7">
      <c r="A4791" t="s">
        <v>11297</v>
      </c>
      <c r="B4791" t="s">
        <v>12423</v>
      </c>
      <c r="C4791" t="s">
        <v>12544</v>
      </c>
      <c r="D4791" t="s">
        <v>12563</v>
      </c>
      <c r="E4791" t="s">
        <v>5440</v>
      </c>
      <c r="F4791" t="s">
        <v>12595</v>
      </c>
      <c r="G4791" t="s">
        <v>12600</v>
      </c>
    </row>
    <row r="4792" spans="1:7">
      <c r="A4792" t="s">
        <v>11298</v>
      </c>
      <c r="B4792" t="s">
        <v>12423</v>
      </c>
      <c r="C4792" t="s">
        <v>12544</v>
      </c>
      <c r="D4792" t="s">
        <v>12563</v>
      </c>
      <c r="E4792" t="s">
        <v>5440</v>
      </c>
      <c r="F4792" t="s">
        <v>12595</v>
      </c>
      <c r="G4792" t="s">
        <v>12600</v>
      </c>
    </row>
    <row r="4793" spans="1:7">
      <c r="A4793" t="s">
        <v>11299</v>
      </c>
      <c r="B4793" t="s">
        <v>12423</v>
      </c>
      <c r="C4793" t="s">
        <v>12544</v>
      </c>
      <c r="D4793" t="s">
        <v>12563</v>
      </c>
      <c r="E4793" t="s">
        <v>5440</v>
      </c>
      <c r="F4793" t="s">
        <v>12595</v>
      </c>
      <c r="G4793" t="s">
        <v>12600</v>
      </c>
    </row>
    <row r="4794" spans="1:7">
      <c r="A4794" t="s">
        <v>11300</v>
      </c>
      <c r="B4794" t="s">
        <v>12423</v>
      </c>
      <c r="C4794" t="s">
        <v>12544</v>
      </c>
      <c r="D4794" t="s">
        <v>12563</v>
      </c>
      <c r="E4794" t="s">
        <v>5440</v>
      </c>
      <c r="F4794" t="s">
        <v>12595</v>
      </c>
      <c r="G4794" t="s">
        <v>12600</v>
      </c>
    </row>
    <row r="4795" spans="1:7">
      <c r="A4795" t="s">
        <v>11301</v>
      </c>
      <c r="B4795" t="s">
        <v>12423</v>
      </c>
      <c r="C4795" t="s">
        <v>12544</v>
      </c>
      <c r="D4795" t="s">
        <v>12563</v>
      </c>
      <c r="E4795" t="s">
        <v>5440</v>
      </c>
      <c r="F4795" t="s">
        <v>12595</v>
      </c>
      <c r="G4795" t="s">
        <v>12600</v>
      </c>
    </row>
    <row r="4796" spans="1:7">
      <c r="A4796" t="s">
        <v>11302</v>
      </c>
      <c r="B4796" t="s">
        <v>12423</v>
      </c>
      <c r="C4796" t="s">
        <v>12544</v>
      </c>
      <c r="D4796" t="s">
        <v>12563</v>
      </c>
      <c r="E4796" t="s">
        <v>5440</v>
      </c>
      <c r="F4796" t="s">
        <v>12595</v>
      </c>
      <c r="G4796" t="s">
        <v>12600</v>
      </c>
    </row>
    <row r="4797" spans="1:7">
      <c r="A4797" t="s">
        <v>11303</v>
      </c>
      <c r="B4797" t="s">
        <v>12423</v>
      </c>
      <c r="C4797" t="s">
        <v>12544</v>
      </c>
      <c r="D4797" t="s">
        <v>12563</v>
      </c>
      <c r="E4797" t="s">
        <v>5440</v>
      </c>
      <c r="F4797" t="s">
        <v>12595</v>
      </c>
      <c r="G4797" t="s">
        <v>12600</v>
      </c>
    </row>
    <row r="4798" spans="1:7">
      <c r="A4798" t="s">
        <v>11304</v>
      </c>
      <c r="B4798" t="s">
        <v>12423</v>
      </c>
      <c r="C4798" t="s">
        <v>12544</v>
      </c>
      <c r="D4798" t="s">
        <v>12563</v>
      </c>
      <c r="E4798" t="s">
        <v>5440</v>
      </c>
      <c r="F4798" t="s">
        <v>12595</v>
      </c>
      <c r="G4798" t="s">
        <v>12600</v>
      </c>
    </row>
    <row r="4799" spans="1:7">
      <c r="A4799" t="s">
        <v>11305</v>
      </c>
      <c r="B4799" t="s">
        <v>12423</v>
      </c>
      <c r="C4799" t="s">
        <v>12544</v>
      </c>
      <c r="D4799" t="s">
        <v>12563</v>
      </c>
      <c r="E4799" t="s">
        <v>5440</v>
      </c>
      <c r="F4799" t="s">
        <v>12595</v>
      </c>
      <c r="G4799" t="s">
        <v>12600</v>
      </c>
    </row>
    <row r="4800" spans="1:7">
      <c r="A4800" t="s">
        <v>11306</v>
      </c>
      <c r="B4800" t="s">
        <v>12423</v>
      </c>
      <c r="C4800" t="s">
        <v>12544</v>
      </c>
      <c r="D4800" t="s">
        <v>12563</v>
      </c>
      <c r="E4800" t="s">
        <v>5440</v>
      </c>
      <c r="F4800" t="s">
        <v>12595</v>
      </c>
      <c r="G4800" t="s">
        <v>12600</v>
      </c>
    </row>
    <row r="4801" spans="1:7">
      <c r="A4801" t="s">
        <v>11307</v>
      </c>
      <c r="B4801" t="s">
        <v>12423</v>
      </c>
      <c r="C4801" t="s">
        <v>12544</v>
      </c>
      <c r="D4801" t="s">
        <v>12563</v>
      </c>
      <c r="E4801" t="s">
        <v>5440</v>
      </c>
      <c r="F4801" t="s">
        <v>12595</v>
      </c>
      <c r="G4801" t="s">
        <v>12600</v>
      </c>
    </row>
    <row r="4802" spans="1:7">
      <c r="A4802" t="s">
        <v>11308</v>
      </c>
      <c r="C4802" t="s">
        <v>12544</v>
      </c>
      <c r="D4802" t="s">
        <v>12551</v>
      </c>
      <c r="E4802" t="s">
        <v>5440</v>
      </c>
      <c r="F4802" t="s">
        <v>12595</v>
      </c>
      <c r="G4802" t="s">
        <v>13407</v>
      </c>
    </row>
    <row r="4803" spans="1:7">
      <c r="A4803" t="s">
        <v>11309</v>
      </c>
      <c r="C4803" t="s">
        <v>12544</v>
      </c>
      <c r="D4803" t="s">
        <v>12551</v>
      </c>
      <c r="E4803" t="s">
        <v>5440</v>
      </c>
      <c r="F4803" t="s">
        <v>12595</v>
      </c>
      <c r="G4803" t="s">
        <v>13408</v>
      </c>
    </row>
    <row r="4804" spans="1:7">
      <c r="A4804" t="s">
        <v>11310</v>
      </c>
      <c r="C4804" t="s">
        <v>12544</v>
      </c>
      <c r="D4804" t="s">
        <v>12551</v>
      </c>
      <c r="E4804" t="s">
        <v>5440</v>
      </c>
      <c r="F4804" t="s">
        <v>12595</v>
      </c>
      <c r="G4804" t="s">
        <v>13409</v>
      </c>
    </row>
    <row r="4805" spans="1:7">
      <c r="A4805" t="s">
        <v>11311</v>
      </c>
      <c r="C4805" t="s">
        <v>12544</v>
      </c>
      <c r="D4805" t="s">
        <v>12551</v>
      </c>
      <c r="E4805" t="s">
        <v>5440</v>
      </c>
      <c r="F4805" t="s">
        <v>12595</v>
      </c>
      <c r="G4805" t="s">
        <v>13410</v>
      </c>
    </row>
    <row r="4806" spans="1:7">
      <c r="A4806" t="s">
        <v>11312</v>
      </c>
      <c r="B4806" t="s">
        <v>12423</v>
      </c>
      <c r="C4806" t="s">
        <v>12544</v>
      </c>
      <c r="D4806" t="s">
        <v>12551</v>
      </c>
      <c r="E4806" t="s">
        <v>5440</v>
      </c>
      <c r="F4806" t="s">
        <v>12595</v>
      </c>
      <c r="G4806" t="s">
        <v>1940</v>
      </c>
    </row>
    <row r="4807" spans="1:7">
      <c r="A4807" t="s">
        <v>11313</v>
      </c>
      <c r="C4807" t="s">
        <v>12544</v>
      </c>
      <c r="D4807" t="s">
        <v>12551</v>
      </c>
      <c r="E4807" t="s">
        <v>5440</v>
      </c>
      <c r="F4807" t="s">
        <v>12595</v>
      </c>
      <c r="G4807" t="s">
        <v>13411</v>
      </c>
    </row>
    <row r="4808" spans="1:7">
      <c r="A4808" t="s">
        <v>11314</v>
      </c>
      <c r="B4808" t="s">
        <v>12423</v>
      </c>
      <c r="C4808" t="s">
        <v>12544</v>
      </c>
      <c r="D4808" t="s">
        <v>12551</v>
      </c>
      <c r="E4808" t="s">
        <v>5440</v>
      </c>
      <c r="F4808" t="s">
        <v>12596</v>
      </c>
      <c r="G4808" t="s">
        <v>1940</v>
      </c>
    </row>
    <row r="4809" spans="1:7">
      <c r="A4809" t="s">
        <v>11315</v>
      </c>
      <c r="C4809" t="s">
        <v>12543</v>
      </c>
      <c r="D4809" t="s">
        <v>12543</v>
      </c>
      <c r="E4809" t="s">
        <v>5439</v>
      </c>
      <c r="F4809" t="s">
        <v>12543</v>
      </c>
    </row>
    <row r="4810" spans="1:7">
      <c r="A4810" t="s">
        <v>11316</v>
      </c>
      <c r="C4810" t="s">
        <v>12544</v>
      </c>
      <c r="D4810" t="s">
        <v>12551</v>
      </c>
      <c r="E4810" t="s">
        <v>5440</v>
      </c>
      <c r="F4810" t="s">
        <v>12597</v>
      </c>
      <c r="G4810" t="s">
        <v>13043</v>
      </c>
    </row>
    <row r="4811" spans="1:7">
      <c r="A4811" t="s">
        <v>11317</v>
      </c>
      <c r="C4811" t="s">
        <v>12544</v>
      </c>
      <c r="D4811" t="s">
        <v>12551</v>
      </c>
      <c r="E4811" t="s">
        <v>5440</v>
      </c>
      <c r="F4811" t="s">
        <v>12597</v>
      </c>
      <c r="G4811" t="s">
        <v>13043</v>
      </c>
    </row>
    <row r="4812" spans="1:7">
      <c r="A4812" t="s">
        <v>11318</v>
      </c>
      <c r="C4812" t="s">
        <v>12544</v>
      </c>
      <c r="D4812" t="s">
        <v>12551</v>
      </c>
      <c r="E4812" t="s">
        <v>5440</v>
      </c>
      <c r="F4812" t="s">
        <v>12597</v>
      </c>
      <c r="G4812" t="s">
        <v>13043</v>
      </c>
    </row>
    <row r="4813" spans="1:7">
      <c r="A4813" t="s">
        <v>11319</v>
      </c>
      <c r="C4813" t="s">
        <v>12544</v>
      </c>
      <c r="D4813" t="s">
        <v>12551</v>
      </c>
      <c r="E4813" t="s">
        <v>5440</v>
      </c>
      <c r="F4813" t="s">
        <v>12597</v>
      </c>
      <c r="G4813" t="s">
        <v>13043</v>
      </c>
    </row>
    <row r="4814" spans="1:7">
      <c r="A4814" t="s">
        <v>11320</v>
      </c>
      <c r="C4814" t="s">
        <v>12544</v>
      </c>
      <c r="D4814" t="s">
        <v>12551</v>
      </c>
      <c r="E4814" t="s">
        <v>5440</v>
      </c>
      <c r="F4814" t="s">
        <v>12597</v>
      </c>
      <c r="G4814" t="s">
        <v>13043</v>
      </c>
    </row>
    <row r="4815" spans="1:7">
      <c r="A4815" t="s">
        <v>11321</v>
      </c>
      <c r="C4815" t="s">
        <v>12544</v>
      </c>
      <c r="D4815" t="s">
        <v>12551</v>
      </c>
      <c r="E4815" t="s">
        <v>5440</v>
      </c>
      <c r="F4815" t="s">
        <v>12597</v>
      </c>
      <c r="G4815" t="s">
        <v>13043</v>
      </c>
    </row>
    <row r="4816" spans="1:7">
      <c r="A4816" t="s">
        <v>11322</v>
      </c>
      <c r="C4816" t="s">
        <v>12544</v>
      </c>
      <c r="D4816" t="s">
        <v>12551</v>
      </c>
      <c r="E4816" t="s">
        <v>5440</v>
      </c>
      <c r="F4816" t="s">
        <v>12597</v>
      </c>
      <c r="G4816" t="s">
        <v>13043</v>
      </c>
    </row>
    <row r="4817" spans="1:7">
      <c r="A4817" t="s">
        <v>11323</v>
      </c>
      <c r="C4817" t="s">
        <v>12544</v>
      </c>
      <c r="D4817" t="s">
        <v>12551</v>
      </c>
      <c r="E4817" t="s">
        <v>5440</v>
      </c>
      <c r="F4817" t="s">
        <v>12597</v>
      </c>
      <c r="G4817" t="s">
        <v>13043</v>
      </c>
    </row>
    <row r="4818" spans="1:7">
      <c r="A4818" t="s">
        <v>11324</v>
      </c>
      <c r="C4818" t="s">
        <v>12544</v>
      </c>
      <c r="D4818" t="s">
        <v>12551</v>
      </c>
      <c r="E4818" t="s">
        <v>5440</v>
      </c>
      <c r="F4818" t="s">
        <v>12597</v>
      </c>
      <c r="G4818" t="s">
        <v>13043</v>
      </c>
    </row>
    <row r="4819" spans="1:7">
      <c r="A4819" t="s">
        <v>11325</v>
      </c>
      <c r="C4819" t="s">
        <v>12544</v>
      </c>
      <c r="D4819" t="s">
        <v>12551</v>
      </c>
      <c r="E4819" t="s">
        <v>5440</v>
      </c>
      <c r="F4819" t="s">
        <v>12597</v>
      </c>
      <c r="G4819" t="s">
        <v>13043</v>
      </c>
    </row>
    <row r="4820" spans="1:7">
      <c r="A4820" t="s">
        <v>11326</v>
      </c>
      <c r="C4820" t="s">
        <v>12544</v>
      </c>
      <c r="D4820" t="s">
        <v>12551</v>
      </c>
      <c r="E4820" t="s">
        <v>5440</v>
      </c>
      <c r="F4820" t="s">
        <v>12597</v>
      </c>
      <c r="G4820" t="s">
        <v>13043</v>
      </c>
    </row>
    <row r="4821" spans="1:7">
      <c r="A4821" t="s">
        <v>11327</v>
      </c>
      <c r="C4821" t="s">
        <v>12544</v>
      </c>
      <c r="D4821" t="s">
        <v>12551</v>
      </c>
      <c r="E4821" t="s">
        <v>5440</v>
      </c>
      <c r="F4821" t="s">
        <v>12597</v>
      </c>
      <c r="G4821" t="s">
        <v>13043</v>
      </c>
    </row>
    <row r="4822" spans="1:7">
      <c r="A4822" t="s">
        <v>11328</v>
      </c>
      <c r="C4822" t="s">
        <v>12544</v>
      </c>
      <c r="D4822" t="s">
        <v>12551</v>
      </c>
      <c r="E4822" t="s">
        <v>5440</v>
      </c>
      <c r="F4822" t="s">
        <v>12597</v>
      </c>
      <c r="G4822" t="s">
        <v>13043</v>
      </c>
    </row>
    <row r="4823" spans="1:7">
      <c r="A4823" t="s">
        <v>11329</v>
      </c>
      <c r="C4823" t="s">
        <v>12544</v>
      </c>
      <c r="D4823" t="s">
        <v>12551</v>
      </c>
      <c r="E4823" t="s">
        <v>5440</v>
      </c>
      <c r="F4823" t="s">
        <v>12597</v>
      </c>
      <c r="G4823" t="s">
        <v>13043</v>
      </c>
    </row>
    <row r="4824" spans="1:7">
      <c r="A4824" t="s">
        <v>11330</v>
      </c>
      <c r="C4824" t="s">
        <v>12544</v>
      </c>
      <c r="D4824" t="s">
        <v>12551</v>
      </c>
      <c r="E4824" t="s">
        <v>5440</v>
      </c>
      <c r="F4824" t="s">
        <v>12597</v>
      </c>
      <c r="G4824" t="s">
        <v>13043</v>
      </c>
    </row>
    <row r="4825" spans="1:7">
      <c r="A4825" t="s">
        <v>11331</v>
      </c>
      <c r="C4825" t="s">
        <v>12544</v>
      </c>
      <c r="D4825" t="s">
        <v>12551</v>
      </c>
      <c r="E4825" t="s">
        <v>5440</v>
      </c>
      <c r="F4825" t="s">
        <v>12597</v>
      </c>
      <c r="G4825" t="s">
        <v>13043</v>
      </c>
    </row>
    <row r="4826" spans="1:7">
      <c r="A4826" t="s">
        <v>11332</v>
      </c>
      <c r="C4826" t="s">
        <v>12544</v>
      </c>
      <c r="D4826" t="s">
        <v>12551</v>
      </c>
      <c r="E4826" t="s">
        <v>5440</v>
      </c>
      <c r="F4826" t="s">
        <v>12597</v>
      </c>
      <c r="G4826" t="s">
        <v>13043</v>
      </c>
    </row>
    <row r="4827" spans="1:7">
      <c r="A4827" t="s">
        <v>11333</v>
      </c>
      <c r="C4827" t="s">
        <v>12544</v>
      </c>
      <c r="D4827" t="s">
        <v>12551</v>
      </c>
      <c r="E4827" t="s">
        <v>5440</v>
      </c>
      <c r="F4827" t="s">
        <v>12597</v>
      </c>
      <c r="G4827" t="s">
        <v>13043</v>
      </c>
    </row>
    <row r="4828" spans="1:7">
      <c r="A4828" t="s">
        <v>11334</v>
      </c>
      <c r="C4828" t="s">
        <v>12543</v>
      </c>
      <c r="D4828" t="s">
        <v>12543</v>
      </c>
      <c r="E4828" t="s">
        <v>5439</v>
      </c>
      <c r="F4828" t="s">
        <v>12543</v>
      </c>
    </row>
    <row r="4829" spans="1:7">
      <c r="A4829" t="s">
        <v>11335</v>
      </c>
      <c r="C4829" t="s">
        <v>12544</v>
      </c>
      <c r="D4829" t="s">
        <v>12551</v>
      </c>
      <c r="E4829" t="s">
        <v>5440</v>
      </c>
      <c r="F4829" t="s">
        <v>12597</v>
      </c>
      <c r="G4829" t="s">
        <v>13043</v>
      </c>
    </row>
    <row r="4830" spans="1:7">
      <c r="A4830" t="s">
        <v>11336</v>
      </c>
      <c r="C4830" t="s">
        <v>12544</v>
      </c>
      <c r="D4830" t="s">
        <v>12551</v>
      </c>
      <c r="E4830" t="s">
        <v>5440</v>
      </c>
      <c r="F4830" t="s">
        <v>12597</v>
      </c>
      <c r="G4830" t="s">
        <v>13043</v>
      </c>
    </row>
    <row r="4831" spans="1:7">
      <c r="A4831" t="s">
        <v>11337</v>
      </c>
      <c r="C4831" t="s">
        <v>12544</v>
      </c>
      <c r="D4831" t="s">
        <v>12551</v>
      </c>
      <c r="E4831" t="s">
        <v>5440</v>
      </c>
      <c r="F4831" t="s">
        <v>12597</v>
      </c>
      <c r="G4831" t="s">
        <v>13043</v>
      </c>
    </row>
    <row r="4832" spans="1:7">
      <c r="A4832" t="s">
        <v>11338</v>
      </c>
      <c r="C4832" t="s">
        <v>12544</v>
      </c>
      <c r="D4832" t="s">
        <v>12551</v>
      </c>
      <c r="E4832" t="s">
        <v>5440</v>
      </c>
      <c r="F4832" t="s">
        <v>12597</v>
      </c>
      <c r="G4832" t="s">
        <v>13043</v>
      </c>
    </row>
    <row r="4833" spans="1:7">
      <c r="A4833" t="s">
        <v>11339</v>
      </c>
      <c r="C4833" t="s">
        <v>12544</v>
      </c>
      <c r="D4833" t="s">
        <v>12551</v>
      </c>
      <c r="E4833" t="s">
        <v>5440</v>
      </c>
      <c r="F4833" t="s">
        <v>12597</v>
      </c>
      <c r="G4833" t="s">
        <v>13043</v>
      </c>
    </row>
    <row r="4834" spans="1:7">
      <c r="A4834" t="s">
        <v>11340</v>
      </c>
      <c r="C4834" t="s">
        <v>12544</v>
      </c>
      <c r="D4834" t="s">
        <v>12551</v>
      </c>
      <c r="E4834" t="s">
        <v>5440</v>
      </c>
      <c r="F4834" t="s">
        <v>12597</v>
      </c>
      <c r="G4834" t="s">
        <v>13043</v>
      </c>
    </row>
    <row r="4835" spans="1:7">
      <c r="A4835" t="s">
        <v>11341</v>
      </c>
      <c r="C4835" t="s">
        <v>12544</v>
      </c>
      <c r="D4835" t="s">
        <v>12551</v>
      </c>
      <c r="E4835" t="s">
        <v>5440</v>
      </c>
      <c r="F4835" t="s">
        <v>12597</v>
      </c>
      <c r="G4835" t="s">
        <v>13043</v>
      </c>
    </row>
    <row r="4836" spans="1:7">
      <c r="A4836" t="s">
        <v>11342</v>
      </c>
      <c r="C4836" t="s">
        <v>12544</v>
      </c>
      <c r="D4836" t="s">
        <v>12551</v>
      </c>
      <c r="E4836" t="s">
        <v>5440</v>
      </c>
      <c r="F4836" t="s">
        <v>12597</v>
      </c>
      <c r="G4836" t="s">
        <v>13043</v>
      </c>
    </row>
    <row r="4837" spans="1:7">
      <c r="A4837" t="s">
        <v>11343</v>
      </c>
      <c r="C4837" t="s">
        <v>12544</v>
      </c>
      <c r="D4837" t="s">
        <v>12551</v>
      </c>
      <c r="E4837" t="s">
        <v>5440</v>
      </c>
      <c r="F4837" t="s">
        <v>12597</v>
      </c>
      <c r="G4837" t="s">
        <v>13043</v>
      </c>
    </row>
    <row r="4838" spans="1:7">
      <c r="A4838" t="s">
        <v>11344</v>
      </c>
      <c r="C4838" t="s">
        <v>12544</v>
      </c>
      <c r="D4838" t="s">
        <v>12551</v>
      </c>
      <c r="E4838" t="s">
        <v>5440</v>
      </c>
      <c r="F4838" t="s">
        <v>12597</v>
      </c>
      <c r="G4838" t="s">
        <v>13043</v>
      </c>
    </row>
    <row r="4839" spans="1:7">
      <c r="A4839" t="s">
        <v>11345</v>
      </c>
      <c r="C4839" t="s">
        <v>12544</v>
      </c>
      <c r="D4839" t="s">
        <v>12551</v>
      </c>
      <c r="E4839" t="s">
        <v>5440</v>
      </c>
      <c r="F4839" t="s">
        <v>12597</v>
      </c>
      <c r="G4839" t="s">
        <v>13043</v>
      </c>
    </row>
    <row r="4840" spans="1:7">
      <c r="A4840" t="s">
        <v>11346</v>
      </c>
      <c r="C4840" t="s">
        <v>12544</v>
      </c>
      <c r="D4840" t="s">
        <v>12551</v>
      </c>
      <c r="E4840" t="s">
        <v>5440</v>
      </c>
      <c r="F4840" t="s">
        <v>12597</v>
      </c>
      <c r="G4840" t="s">
        <v>13043</v>
      </c>
    </row>
    <row r="4841" spans="1:7">
      <c r="A4841" t="s">
        <v>11347</v>
      </c>
      <c r="C4841" t="s">
        <v>12544</v>
      </c>
      <c r="D4841" t="s">
        <v>12551</v>
      </c>
      <c r="E4841" t="s">
        <v>5440</v>
      </c>
      <c r="F4841" t="s">
        <v>12597</v>
      </c>
      <c r="G4841" t="s">
        <v>13043</v>
      </c>
    </row>
    <row r="4842" spans="1:7">
      <c r="A4842" t="s">
        <v>11348</v>
      </c>
      <c r="C4842" t="s">
        <v>12544</v>
      </c>
      <c r="D4842" t="s">
        <v>12551</v>
      </c>
      <c r="E4842" t="s">
        <v>5440</v>
      </c>
      <c r="F4842" t="s">
        <v>12597</v>
      </c>
      <c r="G4842" t="s">
        <v>13043</v>
      </c>
    </row>
    <row r="4843" spans="1:7">
      <c r="A4843" t="s">
        <v>11349</v>
      </c>
      <c r="C4843" t="s">
        <v>12544</v>
      </c>
      <c r="D4843" t="s">
        <v>12551</v>
      </c>
      <c r="E4843" t="s">
        <v>5440</v>
      </c>
      <c r="F4843" t="s">
        <v>12597</v>
      </c>
      <c r="G4843" t="s">
        <v>13043</v>
      </c>
    </row>
    <row r="4844" spans="1:7">
      <c r="A4844" t="s">
        <v>11350</v>
      </c>
      <c r="C4844" t="s">
        <v>12544</v>
      </c>
      <c r="D4844" t="s">
        <v>12551</v>
      </c>
      <c r="E4844" t="s">
        <v>5440</v>
      </c>
      <c r="F4844" t="s">
        <v>12597</v>
      </c>
      <c r="G4844" t="s">
        <v>13043</v>
      </c>
    </row>
    <row r="4845" spans="1:7">
      <c r="A4845" t="s">
        <v>11351</v>
      </c>
      <c r="C4845" t="s">
        <v>12546</v>
      </c>
      <c r="D4845" t="s">
        <v>12561</v>
      </c>
      <c r="E4845" t="s">
        <v>5440</v>
      </c>
      <c r="F4845" t="s">
        <v>12594</v>
      </c>
      <c r="G4845" t="s">
        <v>1900</v>
      </c>
    </row>
    <row r="4846" spans="1:7">
      <c r="A4846" t="s">
        <v>11352</v>
      </c>
      <c r="C4846" t="s">
        <v>12543</v>
      </c>
      <c r="D4846" t="s">
        <v>12543</v>
      </c>
      <c r="E4846" t="s">
        <v>5439</v>
      </c>
      <c r="F4846" t="s">
        <v>12543</v>
      </c>
    </row>
    <row r="4847" spans="1:7">
      <c r="A4847" t="s">
        <v>11353</v>
      </c>
      <c r="B4847" t="s">
        <v>12423</v>
      </c>
      <c r="C4847" t="s">
        <v>12546</v>
      </c>
      <c r="D4847" t="s">
        <v>12575</v>
      </c>
      <c r="E4847" t="s">
        <v>5441</v>
      </c>
      <c r="F4847" t="s">
        <v>12595</v>
      </c>
      <c r="G4847" t="s">
        <v>13412</v>
      </c>
    </row>
    <row r="4848" spans="1:7">
      <c r="A4848" t="s">
        <v>11354</v>
      </c>
      <c r="C4848" t="s">
        <v>12542</v>
      </c>
      <c r="D4848" t="s">
        <v>12550</v>
      </c>
      <c r="E4848" t="s">
        <v>5441</v>
      </c>
      <c r="F4848" t="s">
        <v>12595</v>
      </c>
      <c r="G4848" t="s">
        <v>1667</v>
      </c>
    </row>
    <row r="4849" spans="1:7">
      <c r="A4849" t="s">
        <v>11355</v>
      </c>
      <c r="C4849" t="s">
        <v>12543</v>
      </c>
      <c r="D4849" t="s">
        <v>12543</v>
      </c>
      <c r="E4849" t="s">
        <v>5439</v>
      </c>
      <c r="F4849" t="s">
        <v>12543</v>
      </c>
    </row>
    <row r="4850" spans="1:7">
      <c r="A4850" t="s">
        <v>11356</v>
      </c>
      <c r="B4850" t="s">
        <v>12423</v>
      </c>
      <c r="C4850" t="s">
        <v>12545</v>
      </c>
      <c r="D4850" t="s">
        <v>12550</v>
      </c>
      <c r="E4850" t="s">
        <v>5441</v>
      </c>
      <c r="F4850" t="s">
        <v>12595</v>
      </c>
      <c r="G4850" t="s">
        <v>13413</v>
      </c>
    </row>
    <row r="4851" spans="1:7">
      <c r="A4851" t="s">
        <v>11357</v>
      </c>
      <c r="B4851" t="s">
        <v>12427</v>
      </c>
      <c r="C4851" t="s">
        <v>12545</v>
      </c>
      <c r="D4851" t="s">
        <v>12550</v>
      </c>
      <c r="E4851" t="s">
        <v>5441</v>
      </c>
      <c r="F4851" t="s">
        <v>12595</v>
      </c>
      <c r="G4851" t="s">
        <v>13414</v>
      </c>
    </row>
    <row r="4852" spans="1:7">
      <c r="A4852" t="s">
        <v>11358</v>
      </c>
      <c r="B4852" t="s">
        <v>12423</v>
      </c>
      <c r="C4852" t="s">
        <v>12545</v>
      </c>
      <c r="D4852" t="s">
        <v>12572</v>
      </c>
      <c r="E4852" t="s">
        <v>5441</v>
      </c>
      <c r="F4852" t="s">
        <v>12596</v>
      </c>
      <c r="G4852" t="s">
        <v>1940</v>
      </c>
    </row>
    <row r="4853" spans="1:7">
      <c r="A4853" t="s">
        <v>11359</v>
      </c>
      <c r="B4853" t="s">
        <v>12423</v>
      </c>
      <c r="C4853" t="s">
        <v>12546</v>
      </c>
      <c r="D4853" t="s">
        <v>12561</v>
      </c>
      <c r="E4853" t="s">
        <v>5450</v>
      </c>
      <c r="F4853" t="s">
        <v>12595</v>
      </c>
      <c r="G4853" t="s">
        <v>13415</v>
      </c>
    </row>
    <row r="4854" spans="1:7">
      <c r="A4854" t="s">
        <v>11360</v>
      </c>
      <c r="C4854" t="s">
        <v>12547</v>
      </c>
      <c r="D4854" t="s">
        <v>12571</v>
      </c>
      <c r="E4854" t="s">
        <v>5440</v>
      </c>
      <c r="F4854" t="s">
        <v>12595</v>
      </c>
      <c r="G4854" t="s">
        <v>1884</v>
      </c>
    </row>
    <row r="4855" spans="1:7">
      <c r="A4855" t="s">
        <v>11361</v>
      </c>
      <c r="C4855" t="s">
        <v>12544</v>
      </c>
      <c r="D4855" t="s">
        <v>12564</v>
      </c>
      <c r="E4855" t="s">
        <v>5440</v>
      </c>
      <c r="F4855" t="s">
        <v>12595</v>
      </c>
      <c r="G4855" t="s">
        <v>12600</v>
      </c>
    </row>
    <row r="4856" spans="1:7">
      <c r="A4856" t="s">
        <v>11362</v>
      </c>
      <c r="B4856" t="s">
        <v>12423</v>
      </c>
      <c r="C4856" t="s">
        <v>12542</v>
      </c>
      <c r="D4856" t="s">
        <v>12565</v>
      </c>
      <c r="E4856" t="s">
        <v>5437</v>
      </c>
      <c r="F4856" t="s">
        <v>12596</v>
      </c>
      <c r="G4856" t="s">
        <v>1940</v>
      </c>
    </row>
    <row r="4857" spans="1:7">
      <c r="A4857" t="s">
        <v>11363</v>
      </c>
      <c r="C4857" t="s">
        <v>12547</v>
      </c>
      <c r="D4857" t="s">
        <v>12568</v>
      </c>
      <c r="E4857" t="s">
        <v>5440</v>
      </c>
      <c r="F4857" t="s">
        <v>12597</v>
      </c>
      <c r="G4857" t="s">
        <v>13416</v>
      </c>
    </row>
    <row r="4858" spans="1:7">
      <c r="A4858" t="s">
        <v>11364</v>
      </c>
      <c r="C4858" t="s">
        <v>12543</v>
      </c>
      <c r="D4858" t="s">
        <v>12543</v>
      </c>
      <c r="E4858" t="s">
        <v>5439</v>
      </c>
      <c r="F4858" t="s">
        <v>12543</v>
      </c>
    </row>
    <row r="4859" spans="1:7">
      <c r="A4859" t="s">
        <v>11365</v>
      </c>
      <c r="C4859" t="s">
        <v>12544</v>
      </c>
      <c r="D4859" t="s">
        <v>12551</v>
      </c>
      <c r="E4859" t="s">
        <v>5440</v>
      </c>
      <c r="F4859" t="s">
        <v>12595</v>
      </c>
      <c r="G4859" t="s">
        <v>13417</v>
      </c>
    </row>
    <row r="4860" spans="1:7">
      <c r="A4860" t="s">
        <v>11366</v>
      </c>
      <c r="C4860" t="s">
        <v>12544</v>
      </c>
      <c r="D4860" t="s">
        <v>12551</v>
      </c>
      <c r="E4860" t="s">
        <v>5440</v>
      </c>
      <c r="F4860" t="s">
        <v>12595</v>
      </c>
      <c r="G4860" t="s">
        <v>13417</v>
      </c>
    </row>
    <row r="4861" spans="1:7">
      <c r="A4861" t="s">
        <v>11367</v>
      </c>
      <c r="C4861" t="s">
        <v>12544</v>
      </c>
      <c r="D4861" t="s">
        <v>12551</v>
      </c>
      <c r="E4861" t="s">
        <v>5440</v>
      </c>
      <c r="F4861" t="s">
        <v>12595</v>
      </c>
      <c r="G4861" t="s">
        <v>13417</v>
      </c>
    </row>
    <row r="4862" spans="1:7">
      <c r="A4862" t="s">
        <v>11368</v>
      </c>
      <c r="B4862" t="s">
        <v>12423</v>
      </c>
      <c r="C4862" t="s">
        <v>12546</v>
      </c>
      <c r="D4862" t="s">
        <v>12575</v>
      </c>
      <c r="E4862" t="s">
        <v>5440</v>
      </c>
      <c r="F4862" t="s">
        <v>12595</v>
      </c>
      <c r="G4862" t="s">
        <v>12600</v>
      </c>
    </row>
    <row r="4863" spans="1:7">
      <c r="A4863" t="s">
        <v>11369</v>
      </c>
      <c r="B4863" t="s">
        <v>12423</v>
      </c>
      <c r="C4863" t="s">
        <v>12544</v>
      </c>
      <c r="D4863" t="s">
        <v>12552</v>
      </c>
      <c r="E4863" t="s">
        <v>5441</v>
      </c>
      <c r="F4863" t="s">
        <v>12595</v>
      </c>
      <c r="G4863" t="s">
        <v>13418</v>
      </c>
    </row>
    <row r="4864" spans="1:7">
      <c r="A4864" t="s">
        <v>11370</v>
      </c>
      <c r="B4864" t="s">
        <v>12423</v>
      </c>
      <c r="C4864" t="s">
        <v>12545</v>
      </c>
      <c r="D4864" t="s">
        <v>12565</v>
      </c>
      <c r="E4864" t="s">
        <v>5441</v>
      </c>
      <c r="F4864" t="s">
        <v>12595</v>
      </c>
      <c r="G4864" t="s">
        <v>1940</v>
      </c>
    </row>
    <row r="4865" spans="1:7">
      <c r="A4865" t="s">
        <v>11371</v>
      </c>
      <c r="C4865" t="s">
        <v>12543</v>
      </c>
      <c r="D4865" t="s">
        <v>12543</v>
      </c>
      <c r="E4865" t="s">
        <v>5439</v>
      </c>
      <c r="F4865" t="s">
        <v>12543</v>
      </c>
    </row>
    <row r="4866" spans="1:7">
      <c r="A4866" t="s">
        <v>11372</v>
      </c>
      <c r="B4866" t="s">
        <v>12428</v>
      </c>
      <c r="C4866" t="s">
        <v>12544</v>
      </c>
      <c r="D4866" t="s">
        <v>12573</v>
      </c>
      <c r="E4866" t="s">
        <v>5441</v>
      </c>
      <c r="F4866" t="s">
        <v>12596</v>
      </c>
      <c r="G4866" t="s">
        <v>1940</v>
      </c>
    </row>
    <row r="4867" spans="1:7">
      <c r="A4867" t="s">
        <v>11373</v>
      </c>
      <c r="B4867" t="s">
        <v>12434</v>
      </c>
      <c r="C4867" t="s">
        <v>12544</v>
      </c>
      <c r="D4867" t="s">
        <v>12573</v>
      </c>
      <c r="E4867" t="s">
        <v>5441</v>
      </c>
      <c r="F4867" t="s">
        <v>12596</v>
      </c>
      <c r="G4867" t="s">
        <v>1940</v>
      </c>
    </row>
    <row r="4868" spans="1:7">
      <c r="A4868" t="s">
        <v>11374</v>
      </c>
      <c r="B4868" t="s">
        <v>12429</v>
      </c>
      <c r="C4868" t="s">
        <v>12544</v>
      </c>
      <c r="D4868" t="s">
        <v>12573</v>
      </c>
      <c r="E4868" t="s">
        <v>5441</v>
      </c>
      <c r="F4868" t="s">
        <v>12596</v>
      </c>
      <c r="G4868" t="s">
        <v>1940</v>
      </c>
    </row>
    <row r="4869" spans="1:7">
      <c r="A4869" t="s">
        <v>11375</v>
      </c>
      <c r="B4869" t="s">
        <v>12430</v>
      </c>
      <c r="C4869" t="s">
        <v>12544</v>
      </c>
      <c r="D4869" t="s">
        <v>12573</v>
      </c>
      <c r="E4869" t="s">
        <v>5441</v>
      </c>
      <c r="F4869" t="s">
        <v>12596</v>
      </c>
      <c r="G4869" t="s">
        <v>1940</v>
      </c>
    </row>
    <row r="4870" spans="1:7">
      <c r="A4870" t="s">
        <v>11376</v>
      </c>
      <c r="B4870" t="s">
        <v>12431</v>
      </c>
      <c r="C4870" t="s">
        <v>12544</v>
      </c>
      <c r="D4870" t="s">
        <v>12573</v>
      </c>
      <c r="E4870" t="s">
        <v>5441</v>
      </c>
      <c r="F4870" t="s">
        <v>12596</v>
      </c>
      <c r="G4870" t="s">
        <v>1940</v>
      </c>
    </row>
    <row r="4871" spans="1:7">
      <c r="A4871" t="s">
        <v>11377</v>
      </c>
      <c r="C4871" t="s">
        <v>12548</v>
      </c>
      <c r="D4871" t="s">
        <v>12560</v>
      </c>
      <c r="E4871" t="s">
        <v>5441</v>
      </c>
      <c r="F4871" t="s">
        <v>12594</v>
      </c>
      <c r="G4871" t="s">
        <v>12638</v>
      </c>
    </row>
    <row r="4872" spans="1:7">
      <c r="A4872" t="s">
        <v>11378</v>
      </c>
      <c r="C4872" t="s">
        <v>12546</v>
      </c>
      <c r="D4872" t="s">
        <v>12575</v>
      </c>
      <c r="E4872" t="s">
        <v>5450</v>
      </c>
      <c r="F4872" t="s">
        <v>12594</v>
      </c>
      <c r="G4872" t="s">
        <v>13419</v>
      </c>
    </row>
    <row r="4873" spans="1:7">
      <c r="A4873" t="s">
        <v>11379</v>
      </c>
      <c r="C4873" t="s">
        <v>12543</v>
      </c>
      <c r="D4873" t="s">
        <v>12543</v>
      </c>
      <c r="E4873" t="s">
        <v>5439</v>
      </c>
      <c r="F4873" t="s">
        <v>12543</v>
      </c>
    </row>
    <row r="4874" spans="1:7">
      <c r="A4874" t="s">
        <v>11380</v>
      </c>
      <c r="B4874" t="s">
        <v>12423</v>
      </c>
      <c r="C4874" t="s">
        <v>12545</v>
      </c>
      <c r="D4874" t="s">
        <v>12561</v>
      </c>
      <c r="E4874" t="s">
        <v>5450</v>
      </c>
      <c r="F4874" t="s">
        <v>12595</v>
      </c>
      <c r="G4874" t="s">
        <v>1676</v>
      </c>
    </row>
    <row r="4875" spans="1:7">
      <c r="A4875" t="s">
        <v>11381</v>
      </c>
      <c r="B4875" t="s">
        <v>12423</v>
      </c>
      <c r="C4875" t="s">
        <v>12546</v>
      </c>
      <c r="D4875" t="s">
        <v>12575</v>
      </c>
      <c r="E4875" t="s">
        <v>5450</v>
      </c>
      <c r="F4875" t="s">
        <v>12595</v>
      </c>
      <c r="G4875" t="s">
        <v>13420</v>
      </c>
    </row>
    <row r="4876" spans="1:7">
      <c r="A4876" t="s">
        <v>11382</v>
      </c>
      <c r="B4876" t="s">
        <v>12423</v>
      </c>
      <c r="C4876" t="s">
        <v>12545</v>
      </c>
      <c r="D4876" t="s">
        <v>12550</v>
      </c>
      <c r="E4876" t="s">
        <v>5450</v>
      </c>
      <c r="F4876" t="s">
        <v>12595</v>
      </c>
      <c r="G4876" t="s">
        <v>1900</v>
      </c>
    </row>
    <row r="4877" spans="1:7">
      <c r="A4877" t="s">
        <v>11383</v>
      </c>
      <c r="B4877" t="s">
        <v>12423</v>
      </c>
      <c r="C4877" t="s">
        <v>12547</v>
      </c>
      <c r="D4877" t="s">
        <v>12571</v>
      </c>
      <c r="E4877" t="s">
        <v>5450</v>
      </c>
      <c r="F4877" t="s">
        <v>12595</v>
      </c>
      <c r="G4877" t="s">
        <v>13421</v>
      </c>
    </row>
    <row r="4878" spans="1:7">
      <c r="A4878" t="s">
        <v>11384</v>
      </c>
      <c r="B4878" t="s">
        <v>12423</v>
      </c>
      <c r="C4878" t="s">
        <v>12545</v>
      </c>
      <c r="D4878" t="s">
        <v>12550</v>
      </c>
      <c r="E4878" t="s">
        <v>5450</v>
      </c>
      <c r="F4878" t="s">
        <v>12595</v>
      </c>
      <c r="G4878" t="s">
        <v>1940</v>
      </c>
    </row>
    <row r="4879" spans="1:7">
      <c r="A4879" t="s">
        <v>11385</v>
      </c>
      <c r="B4879" t="s">
        <v>12423</v>
      </c>
      <c r="C4879" t="s">
        <v>12546</v>
      </c>
      <c r="D4879" t="s">
        <v>12575</v>
      </c>
      <c r="E4879" t="s">
        <v>5441</v>
      </c>
      <c r="F4879" t="s">
        <v>12596</v>
      </c>
      <c r="G4879" t="s">
        <v>1940</v>
      </c>
    </row>
    <row r="4880" spans="1:7">
      <c r="A4880" t="s">
        <v>11386</v>
      </c>
      <c r="C4880" t="s">
        <v>12543</v>
      </c>
      <c r="D4880" t="s">
        <v>12543</v>
      </c>
      <c r="E4880" t="s">
        <v>5439</v>
      </c>
      <c r="F4880" t="s">
        <v>12543</v>
      </c>
    </row>
    <row r="4881" spans="1:7">
      <c r="A4881" t="s">
        <v>11387</v>
      </c>
      <c r="B4881" t="s">
        <v>12423</v>
      </c>
      <c r="C4881" t="s">
        <v>12546</v>
      </c>
      <c r="D4881" t="s">
        <v>12555</v>
      </c>
      <c r="E4881" t="s">
        <v>5441</v>
      </c>
      <c r="F4881" t="s">
        <v>12596</v>
      </c>
      <c r="G4881" t="s">
        <v>1940</v>
      </c>
    </row>
    <row r="4882" spans="1:7">
      <c r="A4882" t="s">
        <v>11388</v>
      </c>
      <c r="B4882" t="s">
        <v>12424</v>
      </c>
      <c r="C4882" t="s">
        <v>12546</v>
      </c>
      <c r="D4882" t="s">
        <v>12555</v>
      </c>
      <c r="E4882" t="s">
        <v>5441</v>
      </c>
      <c r="F4882" t="s">
        <v>12596</v>
      </c>
      <c r="G4882" t="s">
        <v>1940</v>
      </c>
    </row>
    <row r="4883" spans="1:7">
      <c r="A4883" t="s">
        <v>11389</v>
      </c>
      <c r="C4883" t="s">
        <v>12544</v>
      </c>
      <c r="D4883" t="s">
        <v>12551</v>
      </c>
      <c r="E4883" t="s">
        <v>5440</v>
      </c>
      <c r="F4883" t="s">
        <v>12597</v>
      </c>
      <c r="G4883" t="s">
        <v>12600</v>
      </c>
    </row>
    <row r="4884" spans="1:7">
      <c r="A4884" t="s">
        <v>11390</v>
      </c>
      <c r="B4884" t="s">
        <v>12425</v>
      </c>
      <c r="C4884" t="s">
        <v>12546</v>
      </c>
      <c r="D4884" t="s">
        <v>12561</v>
      </c>
      <c r="E4884" t="s">
        <v>5450</v>
      </c>
      <c r="F4884" t="s">
        <v>12594</v>
      </c>
      <c r="G4884" t="s">
        <v>1952</v>
      </c>
    </row>
    <row r="4885" spans="1:7">
      <c r="A4885" t="s">
        <v>11391</v>
      </c>
      <c r="B4885" t="s">
        <v>12451</v>
      </c>
      <c r="C4885" t="s">
        <v>12546</v>
      </c>
      <c r="D4885" t="s">
        <v>12561</v>
      </c>
      <c r="E4885" t="s">
        <v>5440</v>
      </c>
      <c r="F4885" t="s">
        <v>12594</v>
      </c>
      <c r="G4885" t="s">
        <v>1676</v>
      </c>
    </row>
    <row r="4886" spans="1:7">
      <c r="A4886" t="s">
        <v>11392</v>
      </c>
      <c r="B4886" t="s">
        <v>12423</v>
      </c>
      <c r="C4886" t="s">
        <v>12546</v>
      </c>
      <c r="D4886" t="s">
        <v>12575</v>
      </c>
      <c r="E4886" t="s">
        <v>5440</v>
      </c>
      <c r="F4886" t="s">
        <v>12594</v>
      </c>
      <c r="G4886" t="s">
        <v>1676</v>
      </c>
    </row>
    <row r="4887" spans="1:7">
      <c r="A4887" t="s">
        <v>11393</v>
      </c>
      <c r="B4887" t="s">
        <v>12451</v>
      </c>
      <c r="C4887" t="s">
        <v>12546</v>
      </c>
      <c r="D4887" t="s">
        <v>12561</v>
      </c>
      <c r="E4887" t="s">
        <v>5441</v>
      </c>
      <c r="F4887" t="s">
        <v>12594</v>
      </c>
      <c r="G4887" t="s">
        <v>1952</v>
      </c>
    </row>
    <row r="4888" spans="1:7">
      <c r="A4888" t="s">
        <v>11394</v>
      </c>
      <c r="B4888" t="s">
        <v>12451</v>
      </c>
      <c r="C4888" t="s">
        <v>12545</v>
      </c>
      <c r="D4888" t="s">
        <v>12561</v>
      </c>
      <c r="E4888" t="s">
        <v>5441</v>
      </c>
      <c r="F4888" t="s">
        <v>12594</v>
      </c>
      <c r="G4888" t="s">
        <v>1952</v>
      </c>
    </row>
    <row r="4889" spans="1:7">
      <c r="A4889" t="s">
        <v>11395</v>
      </c>
      <c r="C4889" t="s">
        <v>12544</v>
      </c>
      <c r="D4889" t="s">
        <v>12552</v>
      </c>
      <c r="E4889" t="s">
        <v>5440</v>
      </c>
      <c r="F4889" t="s">
        <v>12597</v>
      </c>
      <c r="G4889" t="s">
        <v>12804</v>
      </c>
    </row>
    <row r="4890" spans="1:7">
      <c r="A4890" t="s">
        <v>11396</v>
      </c>
      <c r="B4890" t="s">
        <v>12451</v>
      </c>
      <c r="C4890" t="s">
        <v>12546</v>
      </c>
      <c r="D4890" t="s">
        <v>12561</v>
      </c>
      <c r="E4890" t="s">
        <v>5441</v>
      </c>
      <c r="F4890" t="s">
        <v>12594</v>
      </c>
      <c r="G4890" t="s">
        <v>13422</v>
      </c>
    </row>
    <row r="4891" spans="1:7">
      <c r="A4891" t="s">
        <v>11397</v>
      </c>
      <c r="B4891" t="s">
        <v>12451</v>
      </c>
      <c r="C4891" t="s">
        <v>12546</v>
      </c>
      <c r="D4891" t="s">
        <v>12561</v>
      </c>
      <c r="E4891" t="s">
        <v>5450</v>
      </c>
      <c r="F4891" t="s">
        <v>12595</v>
      </c>
      <c r="G4891" t="s">
        <v>1952</v>
      </c>
    </row>
    <row r="4892" spans="1:7">
      <c r="A4892" t="s">
        <v>11398</v>
      </c>
      <c r="B4892" t="s">
        <v>12423</v>
      </c>
      <c r="C4892" t="s">
        <v>12544</v>
      </c>
      <c r="D4892" t="s">
        <v>12567</v>
      </c>
      <c r="E4892" t="s">
        <v>5441</v>
      </c>
      <c r="F4892" t="s">
        <v>12595</v>
      </c>
      <c r="G4892" t="s">
        <v>13423</v>
      </c>
    </row>
    <row r="4893" spans="1:7">
      <c r="A4893" t="s">
        <v>11399</v>
      </c>
      <c r="C4893" t="s">
        <v>12544</v>
      </c>
      <c r="D4893" t="s">
        <v>12551</v>
      </c>
      <c r="E4893" t="s">
        <v>5440</v>
      </c>
      <c r="F4893" t="s">
        <v>12595</v>
      </c>
      <c r="G4893" t="s">
        <v>13424</v>
      </c>
    </row>
    <row r="4894" spans="1:7">
      <c r="A4894" t="s">
        <v>11400</v>
      </c>
      <c r="C4894" t="s">
        <v>12547</v>
      </c>
      <c r="D4894" t="s">
        <v>12558</v>
      </c>
      <c r="E4894" t="s">
        <v>5440</v>
      </c>
      <c r="F4894" t="s">
        <v>12597</v>
      </c>
    </row>
    <row r="4895" spans="1:7">
      <c r="A4895" t="s">
        <v>11401</v>
      </c>
      <c r="B4895" t="s">
        <v>12423</v>
      </c>
      <c r="C4895" t="s">
        <v>12548</v>
      </c>
      <c r="D4895" t="s">
        <v>12569</v>
      </c>
      <c r="E4895" t="s">
        <v>5450</v>
      </c>
      <c r="F4895" t="s">
        <v>12595</v>
      </c>
      <c r="G4895" t="s">
        <v>1940</v>
      </c>
    </row>
    <row r="4896" spans="1:7">
      <c r="A4896" t="s">
        <v>11402</v>
      </c>
      <c r="C4896" t="s">
        <v>12543</v>
      </c>
      <c r="D4896" t="s">
        <v>12543</v>
      </c>
      <c r="E4896" t="s">
        <v>5439</v>
      </c>
      <c r="F4896" t="s">
        <v>12543</v>
      </c>
    </row>
    <row r="4897" spans="1:7">
      <c r="A4897" t="s">
        <v>11403</v>
      </c>
      <c r="C4897" t="s">
        <v>12545</v>
      </c>
      <c r="D4897" t="s">
        <v>12550</v>
      </c>
      <c r="E4897" t="s">
        <v>5450</v>
      </c>
      <c r="F4897" t="s">
        <v>12596</v>
      </c>
      <c r="G4897" t="s">
        <v>1940</v>
      </c>
    </row>
    <row r="4898" spans="1:7">
      <c r="A4898" t="s">
        <v>11404</v>
      </c>
      <c r="C4898" t="s">
        <v>12545</v>
      </c>
      <c r="D4898" t="s">
        <v>12550</v>
      </c>
      <c r="E4898" t="s">
        <v>5450</v>
      </c>
      <c r="F4898" t="s">
        <v>12595</v>
      </c>
      <c r="G4898" t="s">
        <v>1940</v>
      </c>
    </row>
    <row r="4899" spans="1:7">
      <c r="A4899" t="s">
        <v>11405</v>
      </c>
      <c r="B4899" t="s">
        <v>12449</v>
      </c>
      <c r="C4899" t="s">
        <v>12547</v>
      </c>
      <c r="D4899" t="s">
        <v>12580</v>
      </c>
      <c r="E4899" t="s">
        <v>5437</v>
      </c>
      <c r="F4899" t="s">
        <v>12595</v>
      </c>
      <c r="G4899" t="s">
        <v>1940</v>
      </c>
    </row>
    <row r="4900" spans="1:7">
      <c r="A4900" t="s">
        <v>11406</v>
      </c>
      <c r="B4900" t="s">
        <v>12494</v>
      </c>
      <c r="C4900" t="s">
        <v>12545</v>
      </c>
      <c r="D4900" t="s">
        <v>12561</v>
      </c>
      <c r="E4900" t="s">
        <v>5441</v>
      </c>
      <c r="F4900" t="s">
        <v>12594</v>
      </c>
      <c r="G4900" t="s">
        <v>1900</v>
      </c>
    </row>
    <row r="4901" spans="1:7">
      <c r="A4901" t="s">
        <v>11407</v>
      </c>
      <c r="B4901" t="s">
        <v>12423</v>
      </c>
      <c r="C4901" t="s">
        <v>12546</v>
      </c>
      <c r="D4901" t="s">
        <v>12561</v>
      </c>
      <c r="E4901" t="s">
        <v>5437</v>
      </c>
      <c r="F4901" t="s">
        <v>12594</v>
      </c>
      <c r="G4901" t="s">
        <v>1676</v>
      </c>
    </row>
    <row r="4902" spans="1:7">
      <c r="A4902" t="s">
        <v>11408</v>
      </c>
      <c r="B4902" t="s">
        <v>12423</v>
      </c>
      <c r="C4902" t="s">
        <v>12545</v>
      </c>
      <c r="D4902" t="s">
        <v>12568</v>
      </c>
      <c r="E4902" t="s">
        <v>5437</v>
      </c>
      <c r="F4902" t="s">
        <v>12596</v>
      </c>
      <c r="G4902" t="s">
        <v>1667</v>
      </c>
    </row>
    <row r="4903" spans="1:7">
      <c r="A4903" t="s">
        <v>11409</v>
      </c>
      <c r="C4903" t="s">
        <v>12543</v>
      </c>
      <c r="D4903" t="s">
        <v>12543</v>
      </c>
      <c r="E4903" t="s">
        <v>5439</v>
      </c>
      <c r="F4903" t="s">
        <v>12543</v>
      </c>
    </row>
    <row r="4904" spans="1:7">
      <c r="A4904" t="s">
        <v>11410</v>
      </c>
      <c r="B4904" t="s">
        <v>12428</v>
      </c>
      <c r="C4904" t="s">
        <v>12544</v>
      </c>
      <c r="D4904" t="s">
        <v>12573</v>
      </c>
      <c r="E4904" t="s">
        <v>5441</v>
      </c>
      <c r="F4904" t="s">
        <v>12596</v>
      </c>
      <c r="G4904" t="s">
        <v>1940</v>
      </c>
    </row>
    <row r="4905" spans="1:7">
      <c r="A4905" t="s">
        <v>11411</v>
      </c>
      <c r="B4905" t="s">
        <v>12423</v>
      </c>
      <c r="C4905" t="s">
        <v>12546</v>
      </c>
      <c r="D4905" t="s">
        <v>12575</v>
      </c>
      <c r="E4905" t="s">
        <v>5441</v>
      </c>
      <c r="F4905" t="s">
        <v>12596</v>
      </c>
      <c r="G4905" t="s">
        <v>1940</v>
      </c>
    </row>
    <row r="4906" spans="1:7">
      <c r="A4906" t="s">
        <v>11412</v>
      </c>
      <c r="B4906" t="s">
        <v>12425</v>
      </c>
      <c r="C4906" t="s">
        <v>12545</v>
      </c>
      <c r="D4906" t="s">
        <v>12570</v>
      </c>
      <c r="E4906" t="s">
        <v>5437</v>
      </c>
      <c r="F4906" t="s">
        <v>12596</v>
      </c>
      <c r="G4906" t="s">
        <v>13425</v>
      </c>
    </row>
    <row r="4907" spans="1:7">
      <c r="A4907" t="s">
        <v>11413</v>
      </c>
      <c r="B4907" t="s">
        <v>12423</v>
      </c>
      <c r="C4907" t="s">
        <v>12546</v>
      </c>
      <c r="D4907" t="s">
        <v>12575</v>
      </c>
      <c r="E4907" t="s">
        <v>5440</v>
      </c>
      <c r="F4907" t="s">
        <v>12596</v>
      </c>
      <c r="G4907" t="s">
        <v>1940</v>
      </c>
    </row>
    <row r="4908" spans="1:7">
      <c r="A4908" t="s">
        <v>11414</v>
      </c>
      <c r="B4908" t="s">
        <v>12450</v>
      </c>
      <c r="C4908" t="s">
        <v>12546</v>
      </c>
      <c r="D4908" t="s">
        <v>12575</v>
      </c>
      <c r="E4908" t="s">
        <v>5440</v>
      </c>
      <c r="F4908" t="s">
        <v>12596</v>
      </c>
      <c r="G4908" t="s">
        <v>1940</v>
      </c>
    </row>
    <row r="4909" spans="1:7">
      <c r="A4909" t="s">
        <v>11415</v>
      </c>
      <c r="B4909" t="s">
        <v>12435</v>
      </c>
      <c r="C4909" t="s">
        <v>12545</v>
      </c>
      <c r="D4909" t="s">
        <v>12550</v>
      </c>
      <c r="E4909" t="s">
        <v>5437</v>
      </c>
      <c r="F4909" t="s">
        <v>12596</v>
      </c>
      <c r="G4909" t="s">
        <v>1940</v>
      </c>
    </row>
    <row r="4910" spans="1:7">
      <c r="A4910" t="s">
        <v>11416</v>
      </c>
      <c r="B4910" t="s">
        <v>12436</v>
      </c>
      <c r="C4910" t="s">
        <v>12545</v>
      </c>
      <c r="D4910" t="s">
        <v>12575</v>
      </c>
      <c r="E4910" t="s">
        <v>5437</v>
      </c>
      <c r="F4910" t="s">
        <v>12596</v>
      </c>
      <c r="G4910" t="s">
        <v>1940</v>
      </c>
    </row>
    <row r="4911" spans="1:7">
      <c r="A4911" t="s">
        <v>11417</v>
      </c>
      <c r="C4911" t="s">
        <v>12545</v>
      </c>
      <c r="D4911" t="s">
        <v>12550</v>
      </c>
      <c r="E4911" t="s">
        <v>5450</v>
      </c>
      <c r="F4911" t="s">
        <v>12596</v>
      </c>
      <c r="G4911" t="s">
        <v>1667</v>
      </c>
    </row>
    <row r="4912" spans="1:7">
      <c r="A4912" t="s">
        <v>11418</v>
      </c>
      <c r="B4912" t="s">
        <v>12423</v>
      </c>
      <c r="C4912" t="s">
        <v>12546</v>
      </c>
      <c r="D4912" t="s">
        <v>12575</v>
      </c>
      <c r="E4912" t="s">
        <v>5440</v>
      </c>
      <c r="F4912" t="s">
        <v>12596</v>
      </c>
      <c r="G4912" t="s">
        <v>1940</v>
      </c>
    </row>
    <row r="4913" spans="1:7">
      <c r="A4913" t="s">
        <v>11419</v>
      </c>
      <c r="B4913" t="s">
        <v>12423</v>
      </c>
      <c r="C4913" t="s">
        <v>12546</v>
      </c>
      <c r="D4913" t="s">
        <v>12575</v>
      </c>
      <c r="E4913" t="s">
        <v>5440</v>
      </c>
      <c r="F4913" t="s">
        <v>12596</v>
      </c>
      <c r="G4913" t="s">
        <v>1940</v>
      </c>
    </row>
    <row r="4914" spans="1:7">
      <c r="A4914" t="s">
        <v>11420</v>
      </c>
      <c r="B4914" t="s">
        <v>12423</v>
      </c>
      <c r="C4914" t="s">
        <v>12546</v>
      </c>
      <c r="D4914" t="s">
        <v>12575</v>
      </c>
      <c r="E4914" t="s">
        <v>5440</v>
      </c>
      <c r="F4914" t="s">
        <v>12596</v>
      </c>
      <c r="G4914" t="s">
        <v>1940</v>
      </c>
    </row>
    <row r="4915" spans="1:7">
      <c r="A4915" t="s">
        <v>11421</v>
      </c>
      <c r="B4915" t="s">
        <v>12424</v>
      </c>
      <c r="C4915" t="s">
        <v>12546</v>
      </c>
      <c r="D4915" t="s">
        <v>12575</v>
      </c>
      <c r="E4915" t="s">
        <v>5440</v>
      </c>
      <c r="F4915" t="s">
        <v>12596</v>
      </c>
      <c r="G4915" t="s">
        <v>1940</v>
      </c>
    </row>
    <row r="4916" spans="1:7">
      <c r="A4916" t="s">
        <v>11422</v>
      </c>
      <c r="B4916" t="s">
        <v>12437</v>
      </c>
      <c r="C4916" t="s">
        <v>12545</v>
      </c>
      <c r="D4916" t="s">
        <v>12550</v>
      </c>
      <c r="E4916" t="s">
        <v>5437</v>
      </c>
      <c r="F4916" t="s">
        <v>12596</v>
      </c>
      <c r="G4916" t="s">
        <v>1940</v>
      </c>
    </row>
    <row r="4917" spans="1:7">
      <c r="A4917" t="s">
        <v>11423</v>
      </c>
      <c r="B4917" t="s">
        <v>12423</v>
      </c>
      <c r="C4917" t="s">
        <v>12546</v>
      </c>
      <c r="D4917" t="s">
        <v>12575</v>
      </c>
      <c r="E4917" t="s">
        <v>5440</v>
      </c>
      <c r="F4917" t="s">
        <v>12596</v>
      </c>
      <c r="G4917" t="s">
        <v>1940</v>
      </c>
    </row>
    <row r="4918" spans="1:7">
      <c r="A4918" t="s">
        <v>11424</v>
      </c>
      <c r="B4918" t="s">
        <v>12427</v>
      </c>
      <c r="C4918" t="s">
        <v>12545</v>
      </c>
      <c r="D4918" t="s">
        <v>12550</v>
      </c>
      <c r="E4918" t="s">
        <v>5437</v>
      </c>
      <c r="F4918" t="s">
        <v>12596</v>
      </c>
      <c r="G4918" t="s">
        <v>1940</v>
      </c>
    </row>
    <row r="4919" spans="1:7">
      <c r="A4919" t="s">
        <v>11425</v>
      </c>
      <c r="B4919" t="s">
        <v>12423</v>
      </c>
      <c r="C4919" t="s">
        <v>12548</v>
      </c>
      <c r="D4919" t="s">
        <v>12560</v>
      </c>
      <c r="E4919" t="s">
        <v>5437</v>
      </c>
      <c r="F4919" t="s">
        <v>12596</v>
      </c>
      <c r="G4919" t="s">
        <v>1940</v>
      </c>
    </row>
    <row r="4920" spans="1:7">
      <c r="A4920" t="s">
        <v>11426</v>
      </c>
      <c r="B4920" t="s">
        <v>12423</v>
      </c>
      <c r="C4920" t="s">
        <v>12545</v>
      </c>
      <c r="D4920" t="s">
        <v>12552</v>
      </c>
      <c r="E4920" t="s">
        <v>5441</v>
      </c>
      <c r="F4920" t="s">
        <v>12596</v>
      </c>
      <c r="G4920" t="s">
        <v>1940</v>
      </c>
    </row>
    <row r="4921" spans="1:7">
      <c r="A4921" t="s">
        <v>11427</v>
      </c>
      <c r="B4921" t="s">
        <v>12423</v>
      </c>
      <c r="C4921" t="s">
        <v>12544</v>
      </c>
      <c r="D4921" t="s">
        <v>12572</v>
      </c>
      <c r="E4921" t="s">
        <v>5450</v>
      </c>
      <c r="F4921" t="s">
        <v>12596</v>
      </c>
      <c r="G4921" t="s">
        <v>1940</v>
      </c>
    </row>
    <row r="4922" spans="1:7">
      <c r="A4922" t="s">
        <v>11428</v>
      </c>
      <c r="B4922" t="s">
        <v>12428</v>
      </c>
      <c r="C4922" t="s">
        <v>12544</v>
      </c>
      <c r="D4922" t="s">
        <v>12573</v>
      </c>
      <c r="E4922" t="s">
        <v>5437</v>
      </c>
      <c r="F4922" t="s">
        <v>12596</v>
      </c>
      <c r="G4922" t="s">
        <v>1940</v>
      </c>
    </row>
    <row r="4923" spans="1:7">
      <c r="A4923" t="s">
        <v>11429</v>
      </c>
      <c r="C4923" t="s">
        <v>12543</v>
      </c>
      <c r="D4923" t="s">
        <v>12543</v>
      </c>
      <c r="E4923" t="s">
        <v>5439</v>
      </c>
      <c r="F4923" t="s">
        <v>12543</v>
      </c>
    </row>
    <row r="4924" spans="1:7">
      <c r="A4924" t="s">
        <v>11430</v>
      </c>
      <c r="B4924" t="s">
        <v>12423</v>
      </c>
      <c r="C4924" t="s">
        <v>12545</v>
      </c>
      <c r="D4924" t="s">
        <v>12550</v>
      </c>
      <c r="E4924" t="s">
        <v>5441</v>
      </c>
      <c r="F4924" t="s">
        <v>12596</v>
      </c>
      <c r="G4924" t="s">
        <v>1940</v>
      </c>
    </row>
    <row r="4925" spans="1:7">
      <c r="A4925" t="s">
        <v>11431</v>
      </c>
      <c r="B4925" t="s">
        <v>12427</v>
      </c>
      <c r="C4925" t="s">
        <v>12545</v>
      </c>
      <c r="D4925" t="s">
        <v>12550</v>
      </c>
      <c r="E4925" t="s">
        <v>5441</v>
      </c>
      <c r="F4925" t="s">
        <v>12596</v>
      </c>
      <c r="G4925" t="s">
        <v>1940</v>
      </c>
    </row>
    <row r="4926" spans="1:7">
      <c r="A4926" t="s">
        <v>11432</v>
      </c>
      <c r="B4926" t="s">
        <v>12445</v>
      </c>
      <c r="C4926" t="s">
        <v>12548</v>
      </c>
      <c r="D4926" t="s">
        <v>12569</v>
      </c>
      <c r="E4926" t="s">
        <v>5441</v>
      </c>
      <c r="F4926" t="s">
        <v>12595</v>
      </c>
      <c r="G4926" t="s">
        <v>13426</v>
      </c>
    </row>
    <row r="4927" spans="1:7">
      <c r="A4927" t="s">
        <v>11433</v>
      </c>
      <c r="C4927" t="s">
        <v>12547</v>
      </c>
      <c r="D4927" t="s">
        <v>12568</v>
      </c>
      <c r="E4927" t="s">
        <v>5440</v>
      </c>
      <c r="F4927" t="s">
        <v>12597</v>
      </c>
      <c r="G4927" t="s">
        <v>13427</v>
      </c>
    </row>
    <row r="4928" spans="1:7">
      <c r="A4928" t="s">
        <v>11434</v>
      </c>
      <c r="C4928" t="s">
        <v>12547</v>
      </c>
      <c r="D4928" t="s">
        <v>12558</v>
      </c>
      <c r="E4928" t="s">
        <v>5440</v>
      </c>
      <c r="F4928" t="s">
        <v>12597</v>
      </c>
    </row>
    <row r="4929" spans="1:7">
      <c r="A4929" t="s">
        <v>11435</v>
      </c>
      <c r="C4929" t="s">
        <v>12543</v>
      </c>
      <c r="D4929" t="s">
        <v>12543</v>
      </c>
      <c r="E4929" t="s">
        <v>5439</v>
      </c>
      <c r="F4929" t="s">
        <v>12543</v>
      </c>
    </row>
    <row r="4930" spans="1:7">
      <c r="A4930" t="s">
        <v>11436</v>
      </c>
      <c r="B4930" t="s">
        <v>12423</v>
      </c>
      <c r="C4930" t="s">
        <v>12545</v>
      </c>
      <c r="D4930" t="s">
        <v>12550</v>
      </c>
      <c r="E4930" t="s">
        <v>5441</v>
      </c>
      <c r="F4930" t="s">
        <v>12596</v>
      </c>
      <c r="G4930" t="s">
        <v>1940</v>
      </c>
    </row>
    <row r="4931" spans="1:7">
      <c r="A4931" t="s">
        <v>11437</v>
      </c>
      <c r="B4931" t="s">
        <v>12427</v>
      </c>
      <c r="C4931" t="s">
        <v>12545</v>
      </c>
      <c r="D4931" t="s">
        <v>12550</v>
      </c>
      <c r="E4931" t="s">
        <v>5441</v>
      </c>
      <c r="F4931" t="s">
        <v>12596</v>
      </c>
      <c r="G4931" t="s">
        <v>1940</v>
      </c>
    </row>
    <row r="4932" spans="1:7">
      <c r="A4932" t="s">
        <v>11438</v>
      </c>
      <c r="B4932" t="s">
        <v>12423</v>
      </c>
      <c r="C4932" t="s">
        <v>12546</v>
      </c>
      <c r="D4932" t="s">
        <v>12570</v>
      </c>
      <c r="E4932" t="s">
        <v>5440</v>
      </c>
      <c r="F4932" t="s">
        <v>12595</v>
      </c>
      <c r="G4932" t="s">
        <v>13428</v>
      </c>
    </row>
    <row r="4933" spans="1:7">
      <c r="A4933" t="s">
        <v>11439</v>
      </c>
      <c r="C4933" t="s">
        <v>12543</v>
      </c>
      <c r="D4933" t="s">
        <v>12543</v>
      </c>
      <c r="E4933" t="s">
        <v>5439</v>
      </c>
      <c r="F4933" t="s">
        <v>12543</v>
      </c>
    </row>
    <row r="4934" spans="1:7">
      <c r="A4934" t="s">
        <v>11440</v>
      </c>
      <c r="B4934" t="s">
        <v>12423</v>
      </c>
      <c r="C4934" t="s">
        <v>12545</v>
      </c>
      <c r="D4934" t="s">
        <v>12576</v>
      </c>
      <c r="E4934" t="s">
        <v>5437</v>
      </c>
      <c r="F4934" t="s">
        <v>12596</v>
      </c>
      <c r="G4934" t="s">
        <v>1940</v>
      </c>
    </row>
    <row r="4935" spans="1:7">
      <c r="A4935" t="s">
        <v>11441</v>
      </c>
      <c r="B4935" t="s">
        <v>12435</v>
      </c>
      <c r="C4935" t="s">
        <v>12545</v>
      </c>
      <c r="D4935" t="s">
        <v>12550</v>
      </c>
      <c r="E4935" t="s">
        <v>5437</v>
      </c>
      <c r="F4935" t="s">
        <v>12596</v>
      </c>
      <c r="G4935" t="s">
        <v>1940</v>
      </c>
    </row>
    <row r="4936" spans="1:7">
      <c r="A4936" t="s">
        <v>11442</v>
      </c>
      <c r="B4936" t="s">
        <v>12436</v>
      </c>
      <c r="C4936" t="s">
        <v>12545</v>
      </c>
      <c r="D4936" t="s">
        <v>12550</v>
      </c>
      <c r="E4936" t="s">
        <v>5437</v>
      </c>
      <c r="F4936" t="s">
        <v>12596</v>
      </c>
      <c r="G4936" t="s">
        <v>1940</v>
      </c>
    </row>
    <row r="4937" spans="1:7">
      <c r="A4937" t="s">
        <v>11443</v>
      </c>
      <c r="B4937" t="s">
        <v>12437</v>
      </c>
      <c r="C4937" t="s">
        <v>12545</v>
      </c>
      <c r="D4937" t="s">
        <v>12550</v>
      </c>
      <c r="E4937" t="s">
        <v>5437</v>
      </c>
      <c r="F4937" t="s">
        <v>12596</v>
      </c>
      <c r="G4937" t="s">
        <v>1940</v>
      </c>
    </row>
    <row r="4938" spans="1:7">
      <c r="A4938" t="s">
        <v>11444</v>
      </c>
      <c r="B4938" t="s">
        <v>12427</v>
      </c>
      <c r="C4938" t="s">
        <v>12545</v>
      </c>
      <c r="D4938" t="s">
        <v>12550</v>
      </c>
      <c r="E4938" t="s">
        <v>5437</v>
      </c>
      <c r="F4938" t="s">
        <v>12596</v>
      </c>
      <c r="G4938" t="s">
        <v>1940</v>
      </c>
    </row>
    <row r="4939" spans="1:7">
      <c r="A4939" t="s">
        <v>11445</v>
      </c>
      <c r="B4939" t="s">
        <v>12423</v>
      </c>
      <c r="C4939" t="s">
        <v>12545</v>
      </c>
      <c r="D4939" t="s">
        <v>12550</v>
      </c>
      <c r="E4939" t="s">
        <v>5441</v>
      </c>
      <c r="F4939" t="s">
        <v>12596</v>
      </c>
      <c r="G4939" t="s">
        <v>1940</v>
      </c>
    </row>
    <row r="4940" spans="1:7">
      <c r="A4940" t="s">
        <v>11446</v>
      </c>
      <c r="B4940" t="s">
        <v>12423</v>
      </c>
      <c r="C4940" t="s">
        <v>12548</v>
      </c>
      <c r="D4940" t="s">
        <v>12569</v>
      </c>
      <c r="E4940" t="s">
        <v>5441</v>
      </c>
      <c r="F4940" t="s">
        <v>12595</v>
      </c>
      <c r="G4940" t="s">
        <v>1940</v>
      </c>
    </row>
    <row r="4941" spans="1:7">
      <c r="A4941" t="s">
        <v>11447</v>
      </c>
      <c r="C4941" t="s">
        <v>12544</v>
      </c>
      <c r="D4941" t="s">
        <v>12563</v>
      </c>
      <c r="E4941" t="s">
        <v>5440</v>
      </c>
      <c r="F4941" t="s">
        <v>12595</v>
      </c>
      <c r="G4941" t="s">
        <v>13429</v>
      </c>
    </row>
    <row r="4942" spans="1:7">
      <c r="A4942" t="s">
        <v>11448</v>
      </c>
      <c r="C4942" t="s">
        <v>12547</v>
      </c>
      <c r="D4942" t="s">
        <v>12558</v>
      </c>
      <c r="E4942" t="s">
        <v>5440</v>
      </c>
      <c r="F4942" t="s">
        <v>12597</v>
      </c>
    </row>
    <row r="4943" spans="1:7">
      <c r="A4943" t="s">
        <v>11449</v>
      </c>
      <c r="C4943" t="s">
        <v>12542</v>
      </c>
      <c r="D4943" t="s">
        <v>12565</v>
      </c>
      <c r="E4943" t="s">
        <v>5440</v>
      </c>
      <c r="F4943" t="s">
        <v>12595</v>
      </c>
      <c r="G4943" t="s">
        <v>13430</v>
      </c>
    </row>
    <row r="4944" spans="1:7">
      <c r="A4944" t="s">
        <v>1832</v>
      </c>
      <c r="C4944" t="s">
        <v>12543</v>
      </c>
      <c r="D4944" t="s">
        <v>12543</v>
      </c>
      <c r="E4944" t="s">
        <v>5439</v>
      </c>
      <c r="F4944" t="s">
        <v>12543</v>
      </c>
    </row>
    <row r="4945" spans="1:7">
      <c r="A4945" t="s">
        <v>11450</v>
      </c>
      <c r="B4945" t="s">
        <v>12423</v>
      </c>
      <c r="C4945" t="s">
        <v>12546</v>
      </c>
      <c r="D4945" t="s">
        <v>12554</v>
      </c>
      <c r="E4945" t="s">
        <v>5442</v>
      </c>
      <c r="F4945" t="s">
        <v>12595</v>
      </c>
      <c r="G4945" t="s">
        <v>1684</v>
      </c>
    </row>
    <row r="4946" spans="1:7">
      <c r="A4946" t="s">
        <v>11451</v>
      </c>
      <c r="B4946" t="s">
        <v>12467</v>
      </c>
      <c r="C4946" t="s">
        <v>12546</v>
      </c>
      <c r="D4946" t="s">
        <v>12554</v>
      </c>
      <c r="E4946" t="s">
        <v>5442</v>
      </c>
      <c r="F4946" t="s">
        <v>12595</v>
      </c>
      <c r="G4946" t="s">
        <v>1684</v>
      </c>
    </row>
    <row r="4947" spans="1:7">
      <c r="A4947" t="s">
        <v>11452</v>
      </c>
      <c r="B4947" t="s">
        <v>12423</v>
      </c>
      <c r="C4947" t="s">
        <v>12546</v>
      </c>
      <c r="D4947" t="s">
        <v>12554</v>
      </c>
      <c r="E4947" t="s">
        <v>5450</v>
      </c>
      <c r="F4947" t="s">
        <v>12595</v>
      </c>
      <c r="G4947" t="s">
        <v>1684</v>
      </c>
    </row>
    <row r="4948" spans="1:7">
      <c r="A4948" t="s">
        <v>11453</v>
      </c>
      <c r="B4948" t="s">
        <v>12423</v>
      </c>
      <c r="C4948" t="s">
        <v>12548</v>
      </c>
      <c r="D4948" t="s">
        <v>12569</v>
      </c>
      <c r="E4948" t="s">
        <v>5441</v>
      </c>
      <c r="F4948" t="s">
        <v>12596</v>
      </c>
      <c r="G4948" t="s">
        <v>1940</v>
      </c>
    </row>
    <row r="4949" spans="1:7">
      <c r="A4949" t="s">
        <v>11454</v>
      </c>
      <c r="B4949" t="s">
        <v>12423</v>
      </c>
      <c r="C4949" t="s">
        <v>12546</v>
      </c>
      <c r="D4949" t="s">
        <v>12575</v>
      </c>
      <c r="E4949" t="s">
        <v>5441</v>
      </c>
      <c r="F4949" t="s">
        <v>12595</v>
      </c>
      <c r="G4949" t="s">
        <v>1940</v>
      </c>
    </row>
    <row r="4950" spans="1:7">
      <c r="A4950" t="s">
        <v>11455</v>
      </c>
      <c r="B4950" t="s">
        <v>12423</v>
      </c>
      <c r="C4950" t="s">
        <v>12548</v>
      </c>
      <c r="D4950" t="s">
        <v>12569</v>
      </c>
      <c r="E4950" t="s">
        <v>5441</v>
      </c>
      <c r="F4950" t="s">
        <v>12596</v>
      </c>
      <c r="G4950" t="s">
        <v>1940</v>
      </c>
    </row>
    <row r="4951" spans="1:7">
      <c r="A4951" t="s">
        <v>11456</v>
      </c>
      <c r="C4951" t="s">
        <v>12544</v>
      </c>
      <c r="D4951" t="s">
        <v>12566</v>
      </c>
      <c r="E4951" t="s">
        <v>5437</v>
      </c>
      <c r="F4951" t="s">
        <v>12595</v>
      </c>
      <c r="G4951" t="s">
        <v>13431</v>
      </c>
    </row>
    <row r="4952" spans="1:7">
      <c r="A4952" t="s">
        <v>11457</v>
      </c>
      <c r="B4952" t="s">
        <v>12426</v>
      </c>
      <c r="C4952" t="s">
        <v>12548</v>
      </c>
      <c r="D4952" t="s">
        <v>12569</v>
      </c>
      <c r="E4952" t="s">
        <v>5441</v>
      </c>
      <c r="F4952" t="s">
        <v>12596</v>
      </c>
      <c r="G4952" t="s">
        <v>1940</v>
      </c>
    </row>
    <row r="4953" spans="1:7">
      <c r="A4953" t="s">
        <v>11458</v>
      </c>
      <c r="B4953" t="s">
        <v>12423</v>
      </c>
      <c r="C4953" t="s">
        <v>12544</v>
      </c>
      <c r="D4953" t="s">
        <v>12552</v>
      </c>
      <c r="E4953" t="s">
        <v>5440</v>
      </c>
      <c r="F4953" t="s">
        <v>12595</v>
      </c>
      <c r="G4953" t="s">
        <v>1940</v>
      </c>
    </row>
    <row r="4954" spans="1:7">
      <c r="A4954" t="s">
        <v>1827</v>
      </c>
      <c r="C4954" t="s">
        <v>12543</v>
      </c>
      <c r="D4954" t="s">
        <v>12543</v>
      </c>
      <c r="E4954" t="s">
        <v>5439</v>
      </c>
      <c r="F4954" t="s">
        <v>12543</v>
      </c>
    </row>
    <row r="4955" spans="1:7">
      <c r="A4955" t="s">
        <v>11459</v>
      </c>
      <c r="C4955" t="s">
        <v>12547</v>
      </c>
      <c r="D4955" t="s">
        <v>12568</v>
      </c>
      <c r="E4955" t="s">
        <v>5437</v>
      </c>
      <c r="F4955" t="s">
        <v>12595</v>
      </c>
      <c r="G4955" t="s">
        <v>13432</v>
      </c>
    </row>
    <row r="4956" spans="1:7">
      <c r="A4956" t="s">
        <v>11460</v>
      </c>
      <c r="C4956" t="s">
        <v>12547</v>
      </c>
      <c r="D4956" t="s">
        <v>12568</v>
      </c>
      <c r="E4956" t="s">
        <v>5437</v>
      </c>
      <c r="F4956" t="s">
        <v>12595</v>
      </c>
      <c r="G4956" t="s">
        <v>13432</v>
      </c>
    </row>
    <row r="4957" spans="1:7">
      <c r="A4957" t="s">
        <v>11461</v>
      </c>
      <c r="C4957" t="s">
        <v>12547</v>
      </c>
      <c r="D4957" t="s">
        <v>12568</v>
      </c>
      <c r="E4957" t="s">
        <v>5437</v>
      </c>
      <c r="F4957" t="s">
        <v>12595</v>
      </c>
      <c r="G4957" t="s">
        <v>13432</v>
      </c>
    </row>
    <row r="4958" spans="1:7">
      <c r="A4958" t="s">
        <v>11462</v>
      </c>
      <c r="C4958" t="s">
        <v>12547</v>
      </c>
      <c r="D4958" t="s">
        <v>12568</v>
      </c>
      <c r="E4958" t="s">
        <v>5437</v>
      </c>
      <c r="F4958" t="s">
        <v>12595</v>
      </c>
      <c r="G4958" t="s">
        <v>13432</v>
      </c>
    </row>
    <row r="4959" spans="1:7">
      <c r="A4959" t="s">
        <v>11463</v>
      </c>
      <c r="C4959" t="s">
        <v>12547</v>
      </c>
      <c r="D4959" t="s">
        <v>12568</v>
      </c>
      <c r="E4959" t="s">
        <v>5437</v>
      </c>
      <c r="F4959" t="s">
        <v>12595</v>
      </c>
      <c r="G4959" t="s">
        <v>13432</v>
      </c>
    </row>
    <row r="4960" spans="1:7">
      <c r="A4960" t="s">
        <v>11464</v>
      </c>
      <c r="C4960" t="s">
        <v>12547</v>
      </c>
      <c r="D4960" t="s">
        <v>12568</v>
      </c>
      <c r="E4960" t="s">
        <v>5437</v>
      </c>
      <c r="F4960" t="s">
        <v>12595</v>
      </c>
      <c r="G4960" t="s">
        <v>13432</v>
      </c>
    </row>
    <row r="4961" spans="1:7">
      <c r="A4961" t="s">
        <v>11465</v>
      </c>
      <c r="C4961" t="s">
        <v>12547</v>
      </c>
      <c r="D4961" t="s">
        <v>12568</v>
      </c>
      <c r="E4961" t="s">
        <v>5437</v>
      </c>
      <c r="F4961" t="s">
        <v>12595</v>
      </c>
      <c r="G4961" t="s">
        <v>13432</v>
      </c>
    </row>
    <row r="4962" spans="1:7">
      <c r="A4962" t="s">
        <v>11466</v>
      </c>
      <c r="C4962" t="s">
        <v>12547</v>
      </c>
      <c r="D4962" t="s">
        <v>12568</v>
      </c>
      <c r="E4962" t="s">
        <v>5437</v>
      </c>
      <c r="F4962" t="s">
        <v>12595</v>
      </c>
      <c r="G4962" t="s">
        <v>13432</v>
      </c>
    </row>
    <row r="4963" spans="1:7">
      <c r="A4963" t="s">
        <v>11467</v>
      </c>
      <c r="C4963" t="s">
        <v>12547</v>
      </c>
      <c r="D4963" t="s">
        <v>12568</v>
      </c>
      <c r="E4963" t="s">
        <v>5437</v>
      </c>
      <c r="F4963" t="s">
        <v>12595</v>
      </c>
      <c r="G4963" t="s">
        <v>13432</v>
      </c>
    </row>
    <row r="4964" spans="1:7">
      <c r="A4964" t="s">
        <v>11468</v>
      </c>
      <c r="C4964" t="s">
        <v>12547</v>
      </c>
      <c r="D4964" t="s">
        <v>12568</v>
      </c>
      <c r="E4964" t="s">
        <v>5437</v>
      </c>
      <c r="F4964" t="s">
        <v>12595</v>
      </c>
      <c r="G4964" t="s">
        <v>13432</v>
      </c>
    </row>
    <row r="4965" spans="1:7">
      <c r="A4965" t="s">
        <v>11469</v>
      </c>
      <c r="C4965" t="s">
        <v>12547</v>
      </c>
      <c r="D4965" t="s">
        <v>12568</v>
      </c>
      <c r="E4965" t="s">
        <v>5440</v>
      </c>
      <c r="F4965" t="s">
        <v>12595</v>
      </c>
      <c r="G4965" t="s">
        <v>13432</v>
      </c>
    </row>
    <row r="4966" spans="1:7">
      <c r="A4966" t="s">
        <v>11470</v>
      </c>
      <c r="C4966" t="s">
        <v>12547</v>
      </c>
      <c r="D4966" t="s">
        <v>12568</v>
      </c>
      <c r="E4966" t="s">
        <v>5437</v>
      </c>
      <c r="F4966" t="s">
        <v>12595</v>
      </c>
      <c r="G4966" t="s">
        <v>13432</v>
      </c>
    </row>
    <row r="4967" spans="1:7">
      <c r="A4967" t="s">
        <v>11471</v>
      </c>
      <c r="C4967" t="s">
        <v>12547</v>
      </c>
      <c r="D4967" t="s">
        <v>12568</v>
      </c>
      <c r="E4967" t="s">
        <v>5437</v>
      </c>
      <c r="F4967" t="s">
        <v>12595</v>
      </c>
      <c r="G4967" t="s">
        <v>13432</v>
      </c>
    </row>
    <row r="4968" spans="1:7">
      <c r="A4968" t="s">
        <v>11472</v>
      </c>
      <c r="C4968" t="s">
        <v>12547</v>
      </c>
      <c r="D4968" t="s">
        <v>12568</v>
      </c>
      <c r="E4968" t="s">
        <v>5437</v>
      </c>
      <c r="F4968" t="s">
        <v>12595</v>
      </c>
      <c r="G4968" t="s">
        <v>13432</v>
      </c>
    </row>
    <row r="4969" spans="1:7">
      <c r="A4969" t="s">
        <v>11473</v>
      </c>
      <c r="C4969" t="s">
        <v>12547</v>
      </c>
      <c r="D4969" t="s">
        <v>12568</v>
      </c>
      <c r="E4969" t="s">
        <v>5437</v>
      </c>
      <c r="F4969" t="s">
        <v>12595</v>
      </c>
      <c r="G4969" t="s">
        <v>13432</v>
      </c>
    </row>
    <row r="4970" spans="1:7">
      <c r="A4970" t="s">
        <v>11474</v>
      </c>
      <c r="C4970" t="s">
        <v>12547</v>
      </c>
      <c r="D4970" t="s">
        <v>12568</v>
      </c>
      <c r="E4970" t="s">
        <v>5441</v>
      </c>
      <c r="F4970" t="s">
        <v>12595</v>
      </c>
      <c r="G4970" t="s">
        <v>1712</v>
      </c>
    </row>
    <row r="4971" spans="1:7">
      <c r="A4971" t="s">
        <v>11475</v>
      </c>
      <c r="C4971" t="s">
        <v>12547</v>
      </c>
      <c r="D4971" t="s">
        <v>12558</v>
      </c>
      <c r="E4971" t="s">
        <v>5440</v>
      </c>
      <c r="F4971" t="s">
        <v>12597</v>
      </c>
    </row>
    <row r="4972" spans="1:7">
      <c r="A4972" t="s">
        <v>11476</v>
      </c>
      <c r="C4972" t="s">
        <v>12542</v>
      </c>
      <c r="D4972" t="s">
        <v>12565</v>
      </c>
      <c r="E4972" t="s">
        <v>5440</v>
      </c>
      <c r="F4972" t="s">
        <v>12595</v>
      </c>
      <c r="G4972" t="s">
        <v>13433</v>
      </c>
    </row>
    <row r="4973" spans="1:7">
      <c r="A4973" t="s">
        <v>11477</v>
      </c>
      <c r="B4973" t="s">
        <v>12423</v>
      </c>
      <c r="C4973" t="s">
        <v>12544</v>
      </c>
      <c r="D4973" t="s">
        <v>12564</v>
      </c>
      <c r="E4973" t="s">
        <v>5437</v>
      </c>
      <c r="F4973" t="s">
        <v>12595</v>
      </c>
      <c r="G4973" t="s">
        <v>1940</v>
      </c>
    </row>
    <row r="4974" spans="1:7">
      <c r="A4974" t="s">
        <v>11478</v>
      </c>
      <c r="B4974" t="s">
        <v>12423</v>
      </c>
      <c r="C4974" t="s">
        <v>12545</v>
      </c>
      <c r="D4974" t="s">
        <v>12569</v>
      </c>
      <c r="E4974" t="s">
        <v>5437</v>
      </c>
      <c r="F4974" t="s">
        <v>12595</v>
      </c>
      <c r="G4974" t="s">
        <v>1940</v>
      </c>
    </row>
    <row r="4975" spans="1:7">
      <c r="A4975" t="s">
        <v>11479</v>
      </c>
      <c r="B4975" t="s">
        <v>12436</v>
      </c>
      <c r="C4975" t="s">
        <v>12546</v>
      </c>
      <c r="D4975" t="s">
        <v>12556</v>
      </c>
      <c r="E4975" t="s">
        <v>5441</v>
      </c>
      <c r="F4975" t="s">
        <v>12596</v>
      </c>
      <c r="G4975" t="s">
        <v>1940</v>
      </c>
    </row>
    <row r="4976" spans="1:7">
      <c r="A4976" t="s">
        <v>11480</v>
      </c>
      <c r="B4976" t="s">
        <v>12423</v>
      </c>
      <c r="C4976" t="s">
        <v>12548</v>
      </c>
      <c r="D4976" t="s">
        <v>12569</v>
      </c>
      <c r="E4976" t="s">
        <v>5450</v>
      </c>
      <c r="F4976" t="s">
        <v>12596</v>
      </c>
      <c r="G4976" t="s">
        <v>1900</v>
      </c>
    </row>
    <row r="4977" spans="1:7">
      <c r="A4977" t="s">
        <v>11481</v>
      </c>
      <c r="B4977" t="s">
        <v>12423</v>
      </c>
      <c r="C4977" t="s">
        <v>12547</v>
      </c>
      <c r="D4977" t="s">
        <v>12580</v>
      </c>
      <c r="E4977" t="s">
        <v>5442</v>
      </c>
      <c r="F4977" t="s">
        <v>12597</v>
      </c>
      <c r="G4977" t="s">
        <v>13434</v>
      </c>
    </row>
    <row r="4978" spans="1:7">
      <c r="A4978" t="s">
        <v>11482</v>
      </c>
      <c r="B4978" t="s">
        <v>12520</v>
      </c>
      <c r="C4978" t="s">
        <v>12547</v>
      </c>
      <c r="D4978" t="s">
        <v>12580</v>
      </c>
      <c r="E4978" t="s">
        <v>5442</v>
      </c>
      <c r="F4978" t="s">
        <v>12597</v>
      </c>
      <c r="G4978" t="s">
        <v>1940</v>
      </c>
    </row>
    <row r="4979" spans="1:7">
      <c r="A4979" t="s">
        <v>11483</v>
      </c>
      <c r="C4979" t="s">
        <v>12543</v>
      </c>
      <c r="D4979" t="s">
        <v>12543</v>
      </c>
      <c r="E4979" t="s">
        <v>5439</v>
      </c>
      <c r="F4979" t="s">
        <v>12543</v>
      </c>
    </row>
    <row r="4980" spans="1:7">
      <c r="A4980" t="s">
        <v>11484</v>
      </c>
      <c r="B4980" t="s">
        <v>12428</v>
      </c>
      <c r="C4980" t="s">
        <v>12545</v>
      </c>
      <c r="D4980" t="s">
        <v>12573</v>
      </c>
      <c r="E4980" t="s">
        <v>5437</v>
      </c>
      <c r="F4980" t="s">
        <v>12595</v>
      </c>
      <c r="G4980" t="s">
        <v>1940</v>
      </c>
    </row>
    <row r="4981" spans="1:7">
      <c r="A4981" t="s">
        <v>11485</v>
      </c>
      <c r="B4981" t="s">
        <v>12431</v>
      </c>
      <c r="C4981" t="s">
        <v>12545</v>
      </c>
      <c r="D4981" t="s">
        <v>12573</v>
      </c>
      <c r="E4981" t="s">
        <v>5437</v>
      </c>
      <c r="F4981" t="s">
        <v>12595</v>
      </c>
      <c r="G4981" t="s">
        <v>1940</v>
      </c>
    </row>
    <row r="4982" spans="1:7">
      <c r="A4982" t="s">
        <v>11486</v>
      </c>
      <c r="C4982" t="s">
        <v>12543</v>
      </c>
      <c r="D4982" t="s">
        <v>12543</v>
      </c>
      <c r="E4982" t="s">
        <v>5439</v>
      </c>
      <c r="F4982" t="s">
        <v>12543</v>
      </c>
    </row>
    <row r="4983" spans="1:7">
      <c r="A4983" t="s">
        <v>11487</v>
      </c>
      <c r="B4983" t="s">
        <v>12423</v>
      </c>
      <c r="C4983" t="s">
        <v>12545</v>
      </c>
      <c r="D4983" t="s">
        <v>12550</v>
      </c>
      <c r="E4983" t="s">
        <v>5441</v>
      </c>
      <c r="F4983" t="s">
        <v>12596</v>
      </c>
      <c r="G4983" t="s">
        <v>1940</v>
      </c>
    </row>
    <row r="4984" spans="1:7">
      <c r="A4984" t="s">
        <v>11488</v>
      </c>
      <c r="B4984" t="s">
        <v>12427</v>
      </c>
      <c r="C4984" t="s">
        <v>12545</v>
      </c>
      <c r="D4984" t="s">
        <v>12550</v>
      </c>
      <c r="E4984" t="s">
        <v>5441</v>
      </c>
      <c r="F4984" t="s">
        <v>12596</v>
      </c>
      <c r="G4984" t="s">
        <v>1940</v>
      </c>
    </row>
    <row r="4985" spans="1:7">
      <c r="A4985" t="s">
        <v>11489</v>
      </c>
      <c r="B4985" t="s">
        <v>12449</v>
      </c>
      <c r="C4985" t="s">
        <v>12547</v>
      </c>
      <c r="D4985" t="s">
        <v>12581</v>
      </c>
      <c r="E4985" t="s">
        <v>5437</v>
      </c>
      <c r="F4985" t="s">
        <v>12595</v>
      </c>
      <c r="G4985" t="s">
        <v>1940</v>
      </c>
    </row>
    <row r="4986" spans="1:7">
      <c r="A4986" t="s">
        <v>11490</v>
      </c>
      <c r="C4986" t="s">
        <v>12543</v>
      </c>
      <c r="D4986" t="s">
        <v>12543</v>
      </c>
      <c r="E4986" t="s">
        <v>5439</v>
      </c>
      <c r="F4986" t="s">
        <v>12543</v>
      </c>
    </row>
    <row r="4987" spans="1:7">
      <c r="A4987" t="s">
        <v>11491</v>
      </c>
      <c r="B4987" t="s">
        <v>12423</v>
      </c>
      <c r="C4987" t="s">
        <v>12546</v>
      </c>
      <c r="D4987" t="s">
        <v>12575</v>
      </c>
      <c r="E4987" t="s">
        <v>5440</v>
      </c>
      <c r="F4987" t="s">
        <v>12594</v>
      </c>
      <c r="G4987" t="s">
        <v>13435</v>
      </c>
    </row>
    <row r="4988" spans="1:7">
      <c r="A4988" t="s">
        <v>11492</v>
      </c>
      <c r="C4988" t="s">
        <v>12542</v>
      </c>
      <c r="D4988" t="s">
        <v>12550</v>
      </c>
      <c r="E4988" t="s">
        <v>5440</v>
      </c>
      <c r="F4988" t="s">
        <v>12594</v>
      </c>
      <c r="G4988" t="s">
        <v>13436</v>
      </c>
    </row>
    <row r="4989" spans="1:7">
      <c r="A4989" t="s">
        <v>11493</v>
      </c>
      <c r="B4989" t="s">
        <v>12423</v>
      </c>
      <c r="C4989" t="s">
        <v>12548</v>
      </c>
      <c r="D4989" t="s">
        <v>12569</v>
      </c>
      <c r="E4989" t="s">
        <v>5441</v>
      </c>
      <c r="F4989" t="s">
        <v>12596</v>
      </c>
      <c r="G4989" t="s">
        <v>12662</v>
      </c>
    </row>
    <row r="4990" spans="1:7">
      <c r="A4990" t="s">
        <v>11494</v>
      </c>
      <c r="C4990" t="s">
        <v>12543</v>
      </c>
      <c r="D4990" t="s">
        <v>12543</v>
      </c>
      <c r="E4990" t="s">
        <v>5439</v>
      </c>
      <c r="F4990" t="s">
        <v>12543</v>
      </c>
    </row>
    <row r="4991" spans="1:7">
      <c r="A4991" t="s">
        <v>11495</v>
      </c>
      <c r="B4991" t="s">
        <v>12423</v>
      </c>
      <c r="C4991" t="s">
        <v>12544</v>
      </c>
      <c r="D4991" t="s">
        <v>12552</v>
      </c>
      <c r="E4991" t="s">
        <v>5440</v>
      </c>
      <c r="F4991" t="s">
        <v>12596</v>
      </c>
      <c r="G4991" t="s">
        <v>13437</v>
      </c>
    </row>
    <row r="4992" spans="1:7">
      <c r="A4992" t="s">
        <v>11496</v>
      </c>
      <c r="B4992" t="s">
        <v>12423</v>
      </c>
      <c r="C4992" t="s">
        <v>12544</v>
      </c>
      <c r="D4992" t="s">
        <v>12552</v>
      </c>
      <c r="E4992" t="s">
        <v>5440</v>
      </c>
      <c r="F4992" t="s">
        <v>12596</v>
      </c>
      <c r="G4992" t="s">
        <v>13438</v>
      </c>
    </row>
    <row r="4993" spans="1:7">
      <c r="A4993" t="s">
        <v>11497</v>
      </c>
      <c r="B4993" t="s">
        <v>12423</v>
      </c>
      <c r="C4993" t="s">
        <v>12544</v>
      </c>
      <c r="D4993" t="s">
        <v>12552</v>
      </c>
      <c r="E4993" t="s">
        <v>5437</v>
      </c>
      <c r="F4993" t="s">
        <v>12596</v>
      </c>
      <c r="G4993" t="s">
        <v>1940</v>
      </c>
    </row>
    <row r="4994" spans="1:7">
      <c r="A4994" t="s">
        <v>11498</v>
      </c>
      <c r="B4994" t="s">
        <v>12423</v>
      </c>
      <c r="C4994" t="s">
        <v>12544</v>
      </c>
      <c r="D4994" t="s">
        <v>12552</v>
      </c>
      <c r="E4994" t="s">
        <v>5440</v>
      </c>
      <c r="F4994" t="s">
        <v>12596</v>
      </c>
      <c r="G4994" t="s">
        <v>13438</v>
      </c>
    </row>
    <row r="4995" spans="1:7">
      <c r="A4995" t="s">
        <v>11499</v>
      </c>
      <c r="B4995" t="s">
        <v>12423</v>
      </c>
      <c r="C4995" t="s">
        <v>12544</v>
      </c>
      <c r="D4995" t="s">
        <v>12552</v>
      </c>
      <c r="E4995" t="s">
        <v>5437</v>
      </c>
      <c r="F4995" t="s">
        <v>12596</v>
      </c>
      <c r="G4995" t="s">
        <v>1940</v>
      </c>
    </row>
    <row r="4996" spans="1:7">
      <c r="A4996" t="s">
        <v>11500</v>
      </c>
      <c r="B4996" t="s">
        <v>12423</v>
      </c>
      <c r="C4996" t="s">
        <v>12544</v>
      </c>
      <c r="D4996" t="s">
        <v>12552</v>
      </c>
      <c r="E4996" t="s">
        <v>5440</v>
      </c>
      <c r="F4996" t="s">
        <v>12596</v>
      </c>
      <c r="G4996" t="s">
        <v>13438</v>
      </c>
    </row>
    <row r="4997" spans="1:7">
      <c r="A4997" t="s">
        <v>11501</v>
      </c>
      <c r="C4997" t="s">
        <v>12543</v>
      </c>
      <c r="D4997" t="s">
        <v>12543</v>
      </c>
      <c r="E4997" t="s">
        <v>5439</v>
      </c>
      <c r="F4997" t="s">
        <v>12543</v>
      </c>
    </row>
    <row r="4998" spans="1:7">
      <c r="A4998" t="s">
        <v>11502</v>
      </c>
      <c r="B4998" t="s">
        <v>12423</v>
      </c>
      <c r="C4998" t="s">
        <v>12544</v>
      </c>
      <c r="D4998" t="s">
        <v>12579</v>
      </c>
      <c r="E4998" t="s">
        <v>5437</v>
      </c>
      <c r="F4998" t="s">
        <v>12596</v>
      </c>
      <c r="G4998" t="s">
        <v>1940</v>
      </c>
    </row>
    <row r="4999" spans="1:7">
      <c r="A4999" t="s">
        <v>11503</v>
      </c>
      <c r="B4999" t="s">
        <v>12423</v>
      </c>
      <c r="C4999" t="s">
        <v>12544</v>
      </c>
      <c r="D4999" t="s">
        <v>12579</v>
      </c>
      <c r="E4999" t="s">
        <v>5437</v>
      </c>
      <c r="F4999" t="s">
        <v>12596</v>
      </c>
      <c r="G4999" t="s">
        <v>1940</v>
      </c>
    </row>
    <row r="5000" spans="1:7">
      <c r="A5000" t="s">
        <v>11504</v>
      </c>
      <c r="B5000" t="s">
        <v>12423</v>
      </c>
      <c r="C5000" t="s">
        <v>12542</v>
      </c>
      <c r="D5000" t="s">
        <v>12550</v>
      </c>
      <c r="E5000" t="s">
        <v>5441</v>
      </c>
      <c r="F5000" t="s">
        <v>12596</v>
      </c>
      <c r="G5000" t="s">
        <v>1940</v>
      </c>
    </row>
    <row r="5001" spans="1:7">
      <c r="A5001" t="s">
        <v>11505</v>
      </c>
      <c r="C5001" t="s">
        <v>12544</v>
      </c>
      <c r="D5001" t="s">
        <v>12564</v>
      </c>
      <c r="E5001" t="s">
        <v>5440</v>
      </c>
      <c r="F5001" t="s">
        <v>12595</v>
      </c>
      <c r="G5001" t="s">
        <v>13439</v>
      </c>
    </row>
    <row r="5002" spans="1:7">
      <c r="A5002" t="s">
        <v>11506</v>
      </c>
      <c r="B5002" t="s">
        <v>12423</v>
      </c>
      <c r="C5002" t="s">
        <v>12545</v>
      </c>
      <c r="D5002" t="s">
        <v>12577</v>
      </c>
      <c r="E5002" t="s">
        <v>5441</v>
      </c>
      <c r="F5002" t="s">
        <v>12595</v>
      </c>
      <c r="G5002" t="s">
        <v>13440</v>
      </c>
    </row>
    <row r="5003" spans="1:7">
      <c r="A5003" t="s">
        <v>11507</v>
      </c>
      <c r="B5003" t="s">
        <v>12423</v>
      </c>
      <c r="C5003" t="s">
        <v>12548</v>
      </c>
      <c r="D5003" t="s">
        <v>12569</v>
      </c>
      <c r="E5003" t="s">
        <v>5442</v>
      </c>
      <c r="F5003" t="s">
        <v>12594</v>
      </c>
      <c r="G5003" t="s">
        <v>1900</v>
      </c>
    </row>
    <row r="5004" spans="1:7">
      <c r="A5004" t="s">
        <v>11508</v>
      </c>
      <c r="C5004" t="s">
        <v>12544</v>
      </c>
      <c r="D5004" t="s">
        <v>12557</v>
      </c>
      <c r="E5004" t="s">
        <v>5437</v>
      </c>
      <c r="F5004" t="s">
        <v>12595</v>
      </c>
      <c r="G5004" t="s">
        <v>13441</v>
      </c>
    </row>
    <row r="5005" spans="1:7">
      <c r="A5005" t="s">
        <v>11509</v>
      </c>
      <c r="C5005" t="s">
        <v>12544</v>
      </c>
      <c r="D5005" t="s">
        <v>12552</v>
      </c>
      <c r="E5005" t="s">
        <v>5440</v>
      </c>
      <c r="F5005" t="s">
        <v>12595</v>
      </c>
      <c r="G5005" t="s">
        <v>13442</v>
      </c>
    </row>
    <row r="5006" spans="1:7">
      <c r="A5006" t="s">
        <v>11510</v>
      </c>
      <c r="B5006" t="s">
        <v>12423</v>
      </c>
      <c r="C5006" t="s">
        <v>12544</v>
      </c>
      <c r="D5006" t="s">
        <v>12557</v>
      </c>
      <c r="E5006" t="s">
        <v>5440</v>
      </c>
      <c r="F5006" t="s">
        <v>12595</v>
      </c>
      <c r="G5006" t="s">
        <v>13443</v>
      </c>
    </row>
    <row r="5007" spans="1:7">
      <c r="A5007" t="s">
        <v>11511</v>
      </c>
      <c r="B5007" t="s">
        <v>12423</v>
      </c>
      <c r="C5007" t="s">
        <v>12542</v>
      </c>
      <c r="D5007" t="s">
        <v>12550</v>
      </c>
      <c r="E5007" t="s">
        <v>5442</v>
      </c>
      <c r="F5007" t="s">
        <v>12594</v>
      </c>
      <c r="G5007" t="s">
        <v>1884</v>
      </c>
    </row>
    <row r="5008" spans="1:7">
      <c r="A5008" t="s">
        <v>11512</v>
      </c>
      <c r="B5008" t="s">
        <v>12423</v>
      </c>
      <c r="C5008" t="s">
        <v>12545</v>
      </c>
      <c r="D5008" t="s">
        <v>12566</v>
      </c>
      <c r="E5008" t="s">
        <v>5441</v>
      </c>
      <c r="F5008" t="s">
        <v>12595</v>
      </c>
      <c r="G5008" t="s">
        <v>1940</v>
      </c>
    </row>
    <row r="5009" spans="1:7">
      <c r="A5009" t="s">
        <v>11513</v>
      </c>
      <c r="B5009" t="s">
        <v>12423</v>
      </c>
      <c r="C5009" t="s">
        <v>12544</v>
      </c>
      <c r="D5009" t="s">
        <v>12552</v>
      </c>
      <c r="E5009" t="s">
        <v>5441</v>
      </c>
      <c r="F5009" t="s">
        <v>12595</v>
      </c>
      <c r="G5009" t="s">
        <v>13444</v>
      </c>
    </row>
    <row r="5010" spans="1:7">
      <c r="A5010" t="s">
        <v>11514</v>
      </c>
      <c r="C5010" t="s">
        <v>12542</v>
      </c>
      <c r="D5010" t="s">
        <v>12550</v>
      </c>
      <c r="E5010" t="s">
        <v>5442</v>
      </c>
      <c r="F5010" t="s">
        <v>12594</v>
      </c>
      <c r="G5010" t="s">
        <v>13445</v>
      </c>
    </row>
    <row r="5011" spans="1:7">
      <c r="A5011" t="s">
        <v>11515</v>
      </c>
      <c r="C5011" t="s">
        <v>12543</v>
      </c>
      <c r="D5011" t="s">
        <v>12543</v>
      </c>
      <c r="E5011" t="s">
        <v>5439</v>
      </c>
      <c r="F5011" t="s">
        <v>12543</v>
      </c>
    </row>
    <row r="5012" spans="1:7">
      <c r="A5012" t="s">
        <v>11516</v>
      </c>
      <c r="B5012" t="s">
        <v>12423</v>
      </c>
      <c r="C5012" t="s">
        <v>12548</v>
      </c>
      <c r="D5012" t="s">
        <v>12560</v>
      </c>
      <c r="E5012" t="s">
        <v>5440</v>
      </c>
      <c r="F5012" t="s">
        <v>12595</v>
      </c>
      <c r="G5012" t="s">
        <v>1940</v>
      </c>
    </row>
    <row r="5013" spans="1:7">
      <c r="A5013" t="s">
        <v>11517</v>
      </c>
      <c r="B5013" t="s">
        <v>12427</v>
      </c>
      <c r="C5013" t="s">
        <v>12548</v>
      </c>
      <c r="D5013" t="s">
        <v>12560</v>
      </c>
      <c r="E5013" t="s">
        <v>5440</v>
      </c>
      <c r="F5013" t="s">
        <v>12595</v>
      </c>
      <c r="G5013" t="s">
        <v>1940</v>
      </c>
    </row>
    <row r="5014" spans="1:7">
      <c r="A5014" t="s">
        <v>11518</v>
      </c>
      <c r="C5014" t="s">
        <v>12548</v>
      </c>
      <c r="D5014" t="s">
        <v>12559</v>
      </c>
      <c r="E5014" t="s">
        <v>5450</v>
      </c>
      <c r="F5014" t="s">
        <v>12595</v>
      </c>
      <c r="G5014" t="s">
        <v>1900</v>
      </c>
    </row>
    <row r="5015" spans="1:7">
      <c r="A5015" t="s">
        <v>11519</v>
      </c>
      <c r="C5015" t="s">
        <v>12544</v>
      </c>
      <c r="D5015" t="s">
        <v>12564</v>
      </c>
      <c r="E5015" t="s">
        <v>5440</v>
      </c>
      <c r="F5015" t="s">
        <v>12595</v>
      </c>
      <c r="G5015" t="s">
        <v>12600</v>
      </c>
    </row>
    <row r="5016" spans="1:7">
      <c r="A5016" t="s">
        <v>11520</v>
      </c>
      <c r="C5016" t="s">
        <v>12543</v>
      </c>
      <c r="D5016" t="s">
        <v>12543</v>
      </c>
      <c r="E5016" t="s">
        <v>5439</v>
      </c>
      <c r="F5016" t="s">
        <v>12543</v>
      </c>
    </row>
    <row r="5017" spans="1:7">
      <c r="A5017" t="s">
        <v>11521</v>
      </c>
      <c r="B5017" t="s">
        <v>12423</v>
      </c>
      <c r="C5017" t="s">
        <v>12545</v>
      </c>
      <c r="D5017" t="s">
        <v>12550</v>
      </c>
      <c r="E5017" t="s">
        <v>5441</v>
      </c>
      <c r="F5017" t="s">
        <v>12595</v>
      </c>
      <c r="G5017" t="s">
        <v>13446</v>
      </c>
    </row>
    <row r="5018" spans="1:7">
      <c r="A5018" t="s">
        <v>11522</v>
      </c>
      <c r="B5018" t="s">
        <v>12435</v>
      </c>
      <c r="C5018" t="s">
        <v>12545</v>
      </c>
      <c r="D5018" t="s">
        <v>12550</v>
      </c>
      <c r="E5018" t="s">
        <v>5441</v>
      </c>
      <c r="F5018" t="s">
        <v>12596</v>
      </c>
      <c r="G5018" t="s">
        <v>1940</v>
      </c>
    </row>
    <row r="5019" spans="1:7">
      <c r="A5019" t="s">
        <v>11523</v>
      </c>
      <c r="B5019" t="s">
        <v>12423</v>
      </c>
      <c r="C5019" t="s">
        <v>12542</v>
      </c>
      <c r="D5019" t="s">
        <v>12550</v>
      </c>
      <c r="E5019" t="s">
        <v>5441</v>
      </c>
      <c r="F5019" t="s">
        <v>12595</v>
      </c>
      <c r="G5019" t="s">
        <v>1940</v>
      </c>
    </row>
    <row r="5020" spans="1:7">
      <c r="A5020" t="s">
        <v>11524</v>
      </c>
      <c r="B5020" t="s">
        <v>12427</v>
      </c>
      <c r="C5020" t="s">
        <v>12545</v>
      </c>
      <c r="D5020" t="s">
        <v>12550</v>
      </c>
      <c r="E5020" t="s">
        <v>5441</v>
      </c>
      <c r="F5020" t="s">
        <v>12596</v>
      </c>
      <c r="G5020" t="s">
        <v>1940</v>
      </c>
    </row>
    <row r="5021" spans="1:7">
      <c r="A5021" t="s">
        <v>11525</v>
      </c>
      <c r="C5021" t="s">
        <v>12543</v>
      </c>
      <c r="D5021" t="s">
        <v>12543</v>
      </c>
      <c r="E5021" t="s">
        <v>5439</v>
      </c>
      <c r="F5021" t="s">
        <v>12543</v>
      </c>
    </row>
    <row r="5022" spans="1:7">
      <c r="A5022" t="s">
        <v>11526</v>
      </c>
      <c r="B5022" t="s">
        <v>12423</v>
      </c>
      <c r="C5022" t="s">
        <v>12545</v>
      </c>
      <c r="D5022" t="s">
        <v>12593</v>
      </c>
      <c r="E5022" t="s">
        <v>5441</v>
      </c>
      <c r="F5022" t="s">
        <v>12596</v>
      </c>
      <c r="G5022" t="s">
        <v>1940</v>
      </c>
    </row>
    <row r="5023" spans="1:7">
      <c r="A5023" t="s">
        <v>11527</v>
      </c>
      <c r="B5023" t="s">
        <v>12428</v>
      </c>
      <c r="C5023" t="s">
        <v>12545</v>
      </c>
      <c r="D5023" t="s">
        <v>12573</v>
      </c>
      <c r="E5023" t="s">
        <v>5441</v>
      </c>
      <c r="F5023" t="s">
        <v>12596</v>
      </c>
      <c r="G5023" t="s">
        <v>1940</v>
      </c>
    </row>
    <row r="5024" spans="1:7">
      <c r="A5024" t="s">
        <v>11528</v>
      </c>
      <c r="B5024" t="s">
        <v>12428</v>
      </c>
      <c r="C5024" t="s">
        <v>12544</v>
      </c>
      <c r="D5024" t="s">
        <v>12573</v>
      </c>
      <c r="E5024" t="s">
        <v>5441</v>
      </c>
      <c r="F5024" t="s">
        <v>12596</v>
      </c>
      <c r="G5024" t="s">
        <v>1940</v>
      </c>
    </row>
    <row r="5025" spans="1:7">
      <c r="A5025" t="s">
        <v>11529</v>
      </c>
      <c r="B5025" t="s">
        <v>12434</v>
      </c>
      <c r="C5025" t="s">
        <v>12544</v>
      </c>
      <c r="D5025" t="s">
        <v>12573</v>
      </c>
      <c r="E5025" t="s">
        <v>5441</v>
      </c>
      <c r="F5025" t="s">
        <v>12596</v>
      </c>
      <c r="G5025" t="s">
        <v>1940</v>
      </c>
    </row>
    <row r="5026" spans="1:7">
      <c r="A5026" t="s">
        <v>11530</v>
      </c>
      <c r="B5026" t="s">
        <v>12461</v>
      </c>
      <c r="C5026" t="s">
        <v>12544</v>
      </c>
      <c r="D5026" t="s">
        <v>12573</v>
      </c>
      <c r="E5026" t="s">
        <v>5441</v>
      </c>
      <c r="F5026" t="s">
        <v>12596</v>
      </c>
      <c r="G5026" t="s">
        <v>1940</v>
      </c>
    </row>
    <row r="5027" spans="1:7">
      <c r="A5027" t="s">
        <v>11531</v>
      </c>
      <c r="B5027" t="s">
        <v>12430</v>
      </c>
      <c r="C5027" t="s">
        <v>12544</v>
      </c>
      <c r="D5027" t="s">
        <v>12573</v>
      </c>
      <c r="E5027" t="s">
        <v>5441</v>
      </c>
      <c r="F5027" t="s">
        <v>12596</v>
      </c>
      <c r="G5027" t="s">
        <v>1940</v>
      </c>
    </row>
    <row r="5028" spans="1:7">
      <c r="A5028" t="s">
        <v>11532</v>
      </c>
      <c r="C5028" t="s">
        <v>12544</v>
      </c>
      <c r="D5028" t="s">
        <v>12563</v>
      </c>
      <c r="E5028" t="s">
        <v>5440</v>
      </c>
      <c r="F5028" t="s">
        <v>12595</v>
      </c>
      <c r="G5028" t="s">
        <v>13447</v>
      </c>
    </row>
    <row r="5029" spans="1:7">
      <c r="A5029" t="s">
        <v>11533</v>
      </c>
      <c r="B5029" t="s">
        <v>12423</v>
      </c>
      <c r="C5029" t="s">
        <v>12542</v>
      </c>
      <c r="D5029" t="s">
        <v>12565</v>
      </c>
      <c r="E5029" t="s">
        <v>5440</v>
      </c>
      <c r="F5029" t="s">
        <v>12595</v>
      </c>
      <c r="G5029" t="s">
        <v>13448</v>
      </c>
    </row>
    <row r="5030" spans="1:7">
      <c r="A5030" t="s">
        <v>11534</v>
      </c>
      <c r="B5030" t="s">
        <v>12423</v>
      </c>
      <c r="C5030" t="s">
        <v>12545</v>
      </c>
      <c r="D5030" t="s">
        <v>12566</v>
      </c>
      <c r="E5030" t="s">
        <v>5437</v>
      </c>
      <c r="F5030" t="s">
        <v>12596</v>
      </c>
      <c r="G5030" t="s">
        <v>1667</v>
      </c>
    </row>
    <row r="5031" spans="1:7">
      <c r="A5031" t="s">
        <v>11535</v>
      </c>
      <c r="B5031" t="s">
        <v>12423</v>
      </c>
      <c r="C5031" t="s">
        <v>12546</v>
      </c>
      <c r="D5031" t="s">
        <v>12555</v>
      </c>
      <c r="E5031" t="s">
        <v>5441</v>
      </c>
      <c r="F5031" t="s">
        <v>12596</v>
      </c>
      <c r="G5031" t="s">
        <v>1940</v>
      </c>
    </row>
    <row r="5032" spans="1:7">
      <c r="A5032" t="s">
        <v>11536</v>
      </c>
      <c r="C5032" t="s">
        <v>12543</v>
      </c>
      <c r="D5032" t="s">
        <v>12543</v>
      </c>
      <c r="E5032" t="s">
        <v>5439</v>
      </c>
      <c r="F5032" t="s">
        <v>12543</v>
      </c>
    </row>
    <row r="5033" spans="1:7">
      <c r="A5033" t="s">
        <v>11537</v>
      </c>
      <c r="B5033" t="s">
        <v>12423</v>
      </c>
      <c r="C5033" t="s">
        <v>12546</v>
      </c>
      <c r="D5033" t="s">
        <v>12575</v>
      </c>
      <c r="E5033" t="s">
        <v>5440</v>
      </c>
      <c r="F5033" t="s">
        <v>12595</v>
      </c>
      <c r="G5033" t="s">
        <v>13449</v>
      </c>
    </row>
    <row r="5034" spans="1:7">
      <c r="A5034" t="s">
        <v>11538</v>
      </c>
      <c r="B5034" t="s">
        <v>12423</v>
      </c>
      <c r="C5034" t="s">
        <v>12546</v>
      </c>
      <c r="D5034" t="s">
        <v>12575</v>
      </c>
      <c r="E5034" t="s">
        <v>5437</v>
      </c>
      <c r="F5034" t="s">
        <v>12594</v>
      </c>
      <c r="G5034" t="s">
        <v>13450</v>
      </c>
    </row>
    <row r="5035" spans="1:7">
      <c r="A5035" t="s">
        <v>11539</v>
      </c>
      <c r="B5035" t="s">
        <v>12423</v>
      </c>
      <c r="C5035" t="s">
        <v>12544</v>
      </c>
      <c r="D5035" t="s">
        <v>12564</v>
      </c>
      <c r="E5035" t="s">
        <v>5440</v>
      </c>
      <c r="F5035" t="s">
        <v>12595</v>
      </c>
      <c r="G5035" t="s">
        <v>12600</v>
      </c>
    </row>
    <row r="5036" spans="1:7">
      <c r="A5036" t="s">
        <v>11540</v>
      </c>
      <c r="B5036" t="s">
        <v>12445</v>
      </c>
      <c r="C5036" t="s">
        <v>12548</v>
      </c>
      <c r="D5036" t="s">
        <v>12569</v>
      </c>
      <c r="E5036" t="s">
        <v>5437</v>
      </c>
      <c r="F5036" t="s">
        <v>12596</v>
      </c>
      <c r="G5036" t="s">
        <v>1940</v>
      </c>
    </row>
    <row r="5037" spans="1:7">
      <c r="A5037" t="s">
        <v>11541</v>
      </c>
      <c r="B5037" t="s">
        <v>12423</v>
      </c>
      <c r="C5037" t="s">
        <v>12542</v>
      </c>
      <c r="D5037" t="s">
        <v>12565</v>
      </c>
      <c r="E5037" t="s">
        <v>5441</v>
      </c>
      <c r="F5037" t="s">
        <v>12596</v>
      </c>
      <c r="G5037" t="s">
        <v>13451</v>
      </c>
    </row>
    <row r="5038" spans="1:7">
      <c r="A5038" t="s">
        <v>11542</v>
      </c>
      <c r="B5038" t="s">
        <v>12449</v>
      </c>
      <c r="C5038" t="s">
        <v>12547</v>
      </c>
      <c r="D5038" t="s">
        <v>12581</v>
      </c>
      <c r="E5038" t="s">
        <v>5440</v>
      </c>
      <c r="F5038" t="s">
        <v>12595</v>
      </c>
      <c r="G5038" t="s">
        <v>1676</v>
      </c>
    </row>
    <row r="5039" spans="1:7">
      <c r="A5039" t="s">
        <v>11543</v>
      </c>
      <c r="B5039" t="s">
        <v>12423</v>
      </c>
      <c r="C5039" t="s">
        <v>12545</v>
      </c>
      <c r="D5039" t="s">
        <v>12566</v>
      </c>
      <c r="E5039" t="s">
        <v>5441</v>
      </c>
      <c r="F5039" t="s">
        <v>12595</v>
      </c>
      <c r="G5039" t="s">
        <v>1940</v>
      </c>
    </row>
    <row r="5040" spans="1:7">
      <c r="A5040" t="s">
        <v>11544</v>
      </c>
      <c r="B5040" t="s">
        <v>12423</v>
      </c>
      <c r="C5040" t="s">
        <v>12546</v>
      </c>
      <c r="D5040" t="s">
        <v>12575</v>
      </c>
      <c r="E5040" t="s">
        <v>5437</v>
      </c>
      <c r="F5040" t="s">
        <v>12595</v>
      </c>
      <c r="G5040" t="s">
        <v>1940</v>
      </c>
    </row>
    <row r="5041" spans="1:7">
      <c r="A5041" t="s">
        <v>11545</v>
      </c>
      <c r="B5041" t="s">
        <v>12423</v>
      </c>
      <c r="C5041" t="s">
        <v>12544</v>
      </c>
      <c r="D5041" t="s">
        <v>12552</v>
      </c>
      <c r="E5041" t="s">
        <v>5440</v>
      </c>
      <c r="F5041" t="s">
        <v>12595</v>
      </c>
      <c r="G5041" t="s">
        <v>12600</v>
      </c>
    </row>
    <row r="5042" spans="1:7">
      <c r="A5042" t="s">
        <v>11546</v>
      </c>
      <c r="B5042" t="s">
        <v>12423</v>
      </c>
      <c r="C5042" t="s">
        <v>12547</v>
      </c>
      <c r="D5042" t="s">
        <v>12571</v>
      </c>
      <c r="E5042" t="s">
        <v>5441</v>
      </c>
      <c r="F5042" t="s">
        <v>12595</v>
      </c>
      <c r="G5042" t="s">
        <v>13452</v>
      </c>
    </row>
    <row r="5043" spans="1:7">
      <c r="A5043" t="s">
        <v>11547</v>
      </c>
      <c r="B5043" t="s">
        <v>12423</v>
      </c>
      <c r="C5043" t="s">
        <v>12544</v>
      </c>
      <c r="D5043" t="s">
        <v>12552</v>
      </c>
      <c r="E5043" t="s">
        <v>5437</v>
      </c>
      <c r="F5043" t="s">
        <v>12595</v>
      </c>
      <c r="G5043" t="s">
        <v>1687</v>
      </c>
    </row>
    <row r="5044" spans="1:7">
      <c r="A5044" t="s">
        <v>11548</v>
      </c>
      <c r="B5044" t="s">
        <v>12449</v>
      </c>
      <c r="C5044" t="s">
        <v>12547</v>
      </c>
      <c r="D5044" t="s">
        <v>12581</v>
      </c>
      <c r="E5044" t="s">
        <v>5441</v>
      </c>
      <c r="F5044" t="s">
        <v>12595</v>
      </c>
      <c r="G5044" t="s">
        <v>12970</v>
      </c>
    </row>
    <row r="5045" spans="1:7">
      <c r="A5045" t="s">
        <v>11549</v>
      </c>
      <c r="B5045" t="s">
        <v>12423</v>
      </c>
      <c r="C5045" t="s">
        <v>12548</v>
      </c>
      <c r="D5045" t="s">
        <v>12560</v>
      </c>
      <c r="E5045" t="s">
        <v>5437</v>
      </c>
      <c r="F5045" t="s">
        <v>12595</v>
      </c>
      <c r="G5045" t="s">
        <v>13453</v>
      </c>
    </row>
    <row r="5046" spans="1:7">
      <c r="A5046" t="s">
        <v>11550</v>
      </c>
      <c r="C5046" t="s">
        <v>12542</v>
      </c>
      <c r="D5046" t="s">
        <v>12565</v>
      </c>
      <c r="E5046" t="s">
        <v>5450</v>
      </c>
      <c r="F5046" t="s">
        <v>12595</v>
      </c>
      <c r="G5046" t="s">
        <v>13242</v>
      </c>
    </row>
    <row r="5047" spans="1:7">
      <c r="A5047" t="s">
        <v>11551</v>
      </c>
      <c r="B5047" t="s">
        <v>12423</v>
      </c>
      <c r="C5047" t="s">
        <v>12545</v>
      </c>
      <c r="D5047" t="s">
        <v>12576</v>
      </c>
      <c r="E5047" t="s">
        <v>5437</v>
      </c>
      <c r="F5047" t="s">
        <v>12596</v>
      </c>
      <c r="G5047" t="s">
        <v>1940</v>
      </c>
    </row>
    <row r="5048" spans="1:7">
      <c r="A5048" t="s">
        <v>11552</v>
      </c>
      <c r="C5048" t="s">
        <v>12547</v>
      </c>
      <c r="D5048" t="s">
        <v>12558</v>
      </c>
      <c r="E5048" t="s">
        <v>5440</v>
      </c>
      <c r="F5048" t="s">
        <v>12597</v>
      </c>
    </row>
    <row r="5049" spans="1:7">
      <c r="A5049" t="s">
        <v>11553</v>
      </c>
      <c r="B5049" t="s">
        <v>12423</v>
      </c>
      <c r="C5049" t="s">
        <v>12545</v>
      </c>
      <c r="D5049" t="s">
        <v>12555</v>
      </c>
      <c r="E5049" t="s">
        <v>5441</v>
      </c>
      <c r="F5049" t="s">
        <v>12596</v>
      </c>
      <c r="G5049" t="s">
        <v>1940</v>
      </c>
    </row>
    <row r="5050" spans="1:7">
      <c r="A5050" t="s">
        <v>11554</v>
      </c>
      <c r="C5050" t="s">
        <v>12547</v>
      </c>
      <c r="D5050" t="s">
        <v>12558</v>
      </c>
      <c r="E5050" t="s">
        <v>5440</v>
      </c>
      <c r="F5050" t="s">
        <v>12597</v>
      </c>
    </row>
    <row r="5051" spans="1:7">
      <c r="A5051" t="s">
        <v>11555</v>
      </c>
      <c r="B5051" t="s">
        <v>12423</v>
      </c>
      <c r="C5051" t="s">
        <v>12544</v>
      </c>
      <c r="D5051" t="s">
        <v>12564</v>
      </c>
      <c r="E5051" t="s">
        <v>5441</v>
      </c>
      <c r="F5051" t="s">
        <v>12595</v>
      </c>
      <c r="G5051" t="s">
        <v>1667</v>
      </c>
    </row>
    <row r="5052" spans="1:7">
      <c r="A5052" t="s">
        <v>11556</v>
      </c>
      <c r="C5052" t="s">
        <v>12544</v>
      </c>
      <c r="D5052" t="s">
        <v>12551</v>
      </c>
      <c r="E5052" t="s">
        <v>5440</v>
      </c>
      <c r="F5052" t="s">
        <v>12595</v>
      </c>
      <c r="G5052" t="s">
        <v>13454</v>
      </c>
    </row>
    <row r="5053" spans="1:7">
      <c r="A5053" t="s">
        <v>11557</v>
      </c>
      <c r="B5053" t="s">
        <v>12423</v>
      </c>
      <c r="C5053" t="s">
        <v>12546</v>
      </c>
      <c r="D5053" t="s">
        <v>12554</v>
      </c>
      <c r="E5053" t="s">
        <v>5450</v>
      </c>
      <c r="F5053" t="s">
        <v>12596</v>
      </c>
      <c r="G5053" t="s">
        <v>1940</v>
      </c>
    </row>
    <row r="5054" spans="1:7">
      <c r="A5054" t="s">
        <v>11558</v>
      </c>
      <c r="C5054" t="s">
        <v>12547</v>
      </c>
      <c r="D5054" t="s">
        <v>12558</v>
      </c>
      <c r="E5054" t="s">
        <v>5440</v>
      </c>
      <c r="F5054" t="s">
        <v>12597</v>
      </c>
    </row>
    <row r="5055" spans="1:7">
      <c r="A5055" t="s">
        <v>11559</v>
      </c>
      <c r="B5055" t="s">
        <v>12423</v>
      </c>
      <c r="C5055" t="s">
        <v>12542</v>
      </c>
      <c r="D5055" t="s">
        <v>12565</v>
      </c>
      <c r="E5055" t="s">
        <v>5437</v>
      </c>
      <c r="F5055" t="s">
        <v>12595</v>
      </c>
      <c r="G5055" t="s">
        <v>1667</v>
      </c>
    </row>
    <row r="5056" spans="1:7">
      <c r="A5056" t="s">
        <v>11560</v>
      </c>
      <c r="C5056" t="s">
        <v>12547</v>
      </c>
      <c r="D5056" t="s">
        <v>12558</v>
      </c>
      <c r="E5056" t="s">
        <v>5440</v>
      </c>
      <c r="F5056" t="s">
        <v>12597</v>
      </c>
    </row>
    <row r="5057" spans="1:7">
      <c r="A5057" t="s">
        <v>11561</v>
      </c>
      <c r="C5057" t="s">
        <v>12547</v>
      </c>
      <c r="D5057" t="s">
        <v>12558</v>
      </c>
      <c r="E5057" t="s">
        <v>5440</v>
      </c>
      <c r="F5057" t="s">
        <v>12597</v>
      </c>
    </row>
    <row r="5058" spans="1:7">
      <c r="A5058" t="s">
        <v>11562</v>
      </c>
      <c r="C5058" t="s">
        <v>12543</v>
      </c>
      <c r="D5058" t="s">
        <v>12543</v>
      </c>
      <c r="E5058" t="s">
        <v>5439</v>
      </c>
      <c r="F5058" t="s">
        <v>12543</v>
      </c>
    </row>
    <row r="5059" spans="1:7">
      <c r="A5059" t="s">
        <v>11563</v>
      </c>
      <c r="C5059" t="s">
        <v>12547</v>
      </c>
      <c r="D5059" t="s">
        <v>12558</v>
      </c>
      <c r="E5059" t="s">
        <v>5440</v>
      </c>
      <c r="F5059" t="s">
        <v>12597</v>
      </c>
    </row>
    <row r="5060" spans="1:7">
      <c r="A5060" t="s">
        <v>11564</v>
      </c>
      <c r="C5060" t="s">
        <v>12547</v>
      </c>
      <c r="D5060" t="s">
        <v>12558</v>
      </c>
      <c r="E5060" t="s">
        <v>5440</v>
      </c>
      <c r="F5060" t="s">
        <v>12597</v>
      </c>
    </row>
    <row r="5061" spans="1:7">
      <c r="A5061" t="s">
        <v>11565</v>
      </c>
      <c r="C5061" t="s">
        <v>12547</v>
      </c>
      <c r="D5061" t="s">
        <v>12558</v>
      </c>
      <c r="E5061" t="s">
        <v>5440</v>
      </c>
      <c r="F5061" t="s">
        <v>12597</v>
      </c>
    </row>
    <row r="5062" spans="1:7">
      <c r="A5062" t="s">
        <v>11566</v>
      </c>
      <c r="C5062" t="s">
        <v>12547</v>
      </c>
      <c r="D5062" t="s">
        <v>12558</v>
      </c>
      <c r="E5062" t="s">
        <v>5440</v>
      </c>
      <c r="F5062" t="s">
        <v>12597</v>
      </c>
    </row>
    <row r="5063" spans="1:7">
      <c r="A5063" t="s">
        <v>11567</v>
      </c>
      <c r="C5063" t="s">
        <v>12547</v>
      </c>
      <c r="D5063" t="s">
        <v>12558</v>
      </c>
      <c r="E5063" t="s">
        <v>5440</v>
      </c>
      <c r="F5063" t="s">
        <v>12597</v>
      </c>
    </row>
    <row r="5064" spans="1:7">
      <c r="A5064" t="s">
        <v>11568</v>
      </c>
      <c r="C5064" t="s">
        <v>12547</v>
      </c>
      <c r="D5064" t="s">
        <v>12558</v>
      </c>
      <c r="E5064" t="s">
        <v>5440</v>
      </c>
      <c r="F5064" t="s">
        <v>12597</v>
      </c>
    </row>
    <row r="5065" spans="1:7">
      <c r="A5065" t="s">
        <v>11569</v>
      </c>
      <c r="C5065" t="s">
        <v>12547</v>
      </c>
      <c r="D5065" t="s">
        <v>12558</v>
      </c>
      <c r="E5065" t="s">
        <v>5440</v>
      </c>
      <c r="F5065" t="s">
        <v>12597</v>
      </c>
    </row>
    <row r="5066" spans="1:7">
      <c r="A5066" t="s">
        <v>11570</v>
      </c>
      <c r="C5066" t="s">
        <v>12547</v>
      </c>
      <c r="D5066" t="s">
        <v>12558</v>
      </c>
      <c r="E5066" t="s">
        <v>5440</v>
      </c>
      <c r="F5066" t="s">
        <v>12597</v>
      </c>
    </row>
    <row r="5067" spans="1:7">
      <c r="A5067" t="s">
        <v>11571</v>
      </c>
      <c r="C5067" t="s">
        <v>12547</v>
      </c>
      <c r="D5067" t="s">
        <v>12558</v>
      </c>
      <c r="E5067" t="s">
        <v>5440</v>
      </c>
      <c r="F5067" t="s">
        <v>12597</v>
      </c>
    </row>
    <row r="5068" spans="1:7">
      <c r="A5068" t="s">
        <v>11572</v>
      </c>
      <c r="C5068" t="s">
        <v>12547</v>
      </c>
      <c r="D5068" t="s">
        <v>12558</v>
      </c>
      <c r="E5068" t="s">
        <v>5440</v>
      </c>
      <c r="F5068" t="s">
        <v>12597</v>
      </c>
    </row>
    <row r="5069" spans="1:7">
      <c r="A5069" t="s">
        <v>11573</v>
      </c>
      <c r="C5069" t="s">
        <v>12547</v>
      </c>
      <c r="D5069" t="s">
        <v>12558</v>
      </c>
      <c r="E5069" t="s">
        <v>5440</v>
      </c>
      <c r="F5069" t="s">
        <v>12597</v>
      </c>
    </row>
    <row r="5070" spans="1:7">
      <c r="A5070" t="s">
        <v>11574</v>
      </c>
      <c r="C5070" t="s">
        <v>12547</v>
      </c>
      <c r="D5070" t="s">
        <v>12558</v>
      </c>
      <c r="E5070" t="s">
        <v>5440</v>
      </c>
      <c r="F5070" t="s">
        <v>12597</v>
      </c>
    </row>
    <row r="5071" spans="1:7">
      <c r="A5071" t="s">
        <v>11575</v>
      </c>
      <c r="C5071" t="s">
        <v>12547</v>
      </c>
      <c r="D5071" t="s">
        <v>12568</v>
      </c>
      <c r="E5071" t="s">
        <v>5440</v>
      </c>
      <c r="F5071" t="s">
        <v>12594</v>
      </c>
      <c r="G5071" t="s">
        <v>13455</v>
      </c>
    </row>
    <row r="5072" spans="1:7">
      <c r="A5072" t="s">
        <v>11576</v>
      </c>
      <c r="C5072" t="s">
        <v>12547</v>
      </c>
      <c r="D5072" t="s">
        <v>12581</v>
      </c>
      <c r="E5072" t="s">
        <v>5450</v>
      </c>
      <c r="F5072" t="s">
        <v>12595</v>
      </c>
      <c r="G5072" t="s">
        <v>1660</v>
      </c>
    </row>
    <row r="5073" spans="1:7">
      <c r="A5073" t="s">
        <v>11577</v>
      </c>
      <c r="B5073" t="s">
        <v>12449</v>
      </c>
      <c r="C5073" t="s">
        <v>12547</v>
      </c>
      <c r="D5073" t="s">
        <v>12581</v>
      </c>
      <c r="E5073" t="s">
        <v>5442</v>
      </c>
      <c r="F5073" t="s">
        <v>12595</v>
      </c>
      <c r="G5073" t="s">
        <v>1660</v>
      </c>
    </row>
    <row r="5074" spans="1:7">
      <c r="A5074" t="s">
        <v>11578</v>
      </c>
      <c r="B5074" t="s">
        <v>12423</v>
      </c>
      <c r="C5074" t="s">
        <v>12547</v>
      </c>
      <c r="D5074" t="s">
        <v>12581</v>
      </c>
      <c r="E5074" t="s">
        <v>5450</v>
      </c>
      <c r="F5074" t="s">
        <v>12596</v>
      </c>
      <c r="G5074" t="s">
        <v>1667</v>
      </c>
    </row>
    <row r="5075" spans="1:7">
      <c r="A5075" t="s">
        <v>11579</v>
      </c>
      <c r="C5075" t="s">
        <v>12547</v>
      </c>
      <c r="D5075" t="s">
        <v>12558</v>
      </c>
      <c r="E5075" t="s">
        <v>5440</v>
      </c>
      <c r="F5075" t="s">
        <v>12597</v>
      </c>
    </row>
    <row r="5076" spans="1:7">
      <c r="A5076" t="s">
        <v>11580</v>
      </c>
      <c r="C5076" t="s">
        <v>12543</v>
      </c>
      <c r="D5076" t="s">
        <v>12543</v>
      </c>
      <c r="E5076" t="s">
        <v>5439</v>
      </c>
      <c r="F5076" t="s">
        <v>12543</v>
      </c>
    </row>
    <row r="5077" spans="1:7">
      <c r="A5077" t="s">
        <v>11581</v>
      </c>
      <c r="B5077" t="s">
        <v>12423</v>
      </c>
      <c r="C5077" t="s">
        <v>12546</v>
      </c>
      <c r="D5077" t="s">
        <v>12555</v>
      </c>
      <c r="E5077" t="s">
        <v>5437</v>
      </c>
      <c r="F5077" t="s">
        <v>12596</v>
      </c>
      <c r="G5077" t="s">
        <v>1940</v>
      </c>
    </row>
    <row r="5078" spans="1:7">
      <c r="A5078" t="s">
        <v>11582</v>
      </c>
      <c r="B5078" t="s">
        <v>12423</v>
      </c>
      <c r="C5078" t="s">
        <v>12546</v>
      </c>
      <c r="D5078" t="s">
        <v>12555</v>
      </c>
      <c r="E5078" t="s">
        <v>5441</v>
      </c>
      <c r="F5078" t="s">
        <v>12596</v>
      </c>
      <c r="G5078" t="s">
        <v>1940</v>
      </c>
    </row>
    <row r="5079" spans="1:7">
      <c r="A5079" t="s">
        <v>11583</v>
      </c>
      <c r="B5079" t="s">
        <v>12423</v>
      </c>
      <c r="C5079" t="s">
        <v>12548</v>
      </c>
      <c r="D5079" t="s">
        <v>12569</v>
      </c>
      <c r="E5079" t="s">
        <v>5441</v>
      </c>
      <c r="F5079" t="s">
        <v>12596</v>
      </c>
      <c r="G5079" t="s">
        <v>1940</v>
      </c>
    </row>
    <row r="5080" spans="1:7">
      <c r="A5080" t="s">
        <v>11584</v>
      </c>
      <c r="C5080" t="s">
        <v>12547</v>
      </c>
      <c r="D5080" t="s">
        <v>12568</v>
      </c>
      <c r="E5080" t="s">
        <v>5440</v>
      </c>
      <c r="F5080" t="s">
        <v>12597</v>
      </c>
      <c r="G5080" t="s">
        <v>13043</v>
      </c>
    </row>
    <row r="5081" spans="1:7">
      <c r="A5081" t="s">
        <v>11585</v>
      </c>
      <c r="C5081" t="s">
        <v>12547</v>
      </c>
      <c r="D5081" t="s">
        <v>12568</v>
      </c>
      <c r="E5081" t="s">
        <v>5440</v>
      </c>
      <c r="F5081" t="s">
        <v>12597</v>
      </c>
      <c r="G5081" t="s">
        <v>13456</v>
      </c>
    </row>
    <row r="5082" spans="1:7">
      <c r="A5082" t="s">
        <v>11586</v>
      </c>
      <c r="C5082" t="s">
        <v>12548</v>
      </c>
      <c r="D5082" t="s">
        <v>12559</v>
      </c>
      <c r="E5082" t="s">
        <v>5440</v>
      </c>
      <c r="F5082" t="s">
        <v>12595</v>
      </c>
      <c r="G5082" t="s">
        <v>13457</v>
      </c>
    </row>
    <row r="5083" spans="1:7">
      <c r="A5083" t="s">
        <v>11587</v>
      </c>
      <c r="B5083" t="s">
        <v>12423</v>
      </c>
      <c r="C5083" t="s">
        <v>12546</v>
      </c>
      <c r="D5083" t="s">
        <v>12570</v>
      </c>
      <c r="E5083" t="s">
        <v>5440</v>
      </c>
      <c r="F5083" t="s">
        <v>12595</v>
      </c>
      <c r="G5083" t="s">
        <v>13458</v>
      </c>
    </row>
    <row r="5084" spans="1:7">
      <c r="A5084" t="s">
        <v>11588</v>
      </c>
      <c r="B5084" t="s">
        <v>12423</v>
      </c>
      <c r="C5084" t="s">
        <v>12545</v>
      </c>
      <c r="D5084" t="s">
        <v>12554</v>
      </c>
      <c r="E5084" t="s">
        <v>5441</v>
      </c>
      <c r="F5084" t="s">
        <v>12596</v>
      </c>
      <c r="G5084" t="s">
        <v>1667</v>
      </c>
    </row>
    <row r="5085" spans="1:7">
      <c r="A5085" t="s">
        <v>11589</v>
      </c>
      <c r="B5085" t="s">
        <v>12445</v>
      </c>
      <c r="C5085" t="s">
        <v>12548</v>
      </c>
      <c r="D5085" t="s">
        <v>12569</v>
      </c>
      <c r="E5085" t="s">
        <v>5441</v>
      </c>
      <c r="F5085" t="s">
        <v>12596</v>
      </c>
      <c r="G5085" t="s">
        <v>1940</v>
      </c>
    </row>
    <row r="5086" spans="1:7">
      <c r="A5086" t="s">
        <v>11590</v>
      </c>
      <c r="C5086" t="s">
        <v>12542</v>
      </c>
      <c r="D5086" t="s">
        <v>12565</v>
      </c>
      <c r="E5086" t="s">
        <v>5440</v>
      </c>
      <c r="F5086" t="s">
        <v>12595</v>
      </c>
      <c r="G5086" t="s">
        <v>13459</v>
      </c>
    </row>
    <row r="5087" spans="1:7">
      <c r="A5087" t="s">
        <v>11591</v>
      </c>
      <c r="B5087" t="s">
        <v>12423</v>
      </c>
      <c r="C5087" t="s">
        <v>12542</v>
      </c>
      <c r="D5087" t="s">
        <v>12550</v>
      </c>
      <c r="E5087" t="s">
        <v>5450</v>
      </c>
      <c r="F5087" t="s">
        <v>12594</v>
      </c>
      <c r="G5087" t="s">
        <v>13460</v>
      </c>
    </row>
    <row r="5088" spans="1:7">
      <c r="A5088" t="s">
        <v>11592</v>
      </c>
      <c r="B5088" t="s">
        <v>12423</v>
      </c>
      <c r="C5088" t="s">
        <v>12548</v>
      </c>
      <c r="D5088" t="s">
        <v>12559</v>
      </c>
      <c r="E5088" t="s">
        <v>5441</v>
      </c>
      <c r="F5088" t="s">
        <v>12595</v>
      </c>
      <c r="G5088" t="s">
        <v>13461</v>
      </c>
    </row>
    <row r="5089" spans="1:7">
      <c r="A5089" t="s">
        <v>11593</v>
      </c>
      <c r="C5089" t="s">
        <v>12542</v>
      </c>
      <c r="D5089" t="s">
        <v>12550</v>
      </c>
      <c r="E5089" t="s">
        <v>5441</v>
      </c>
      <c r="F5089" t="s">
        <v>12596</v>
      </c>
    </row>
    <row r="5090" spans="1:7">
      <c r="A5090" t="s">
        <v>11594</v>
      </c>
      <c r="B5090" t="s">
        <v>12449</v>
      </c>
      <c r="C5090" t="s">
        <v>12547</v>
      </c>
      <c r="D5090" t="s">
        <v>12581</v>
      </c>
      <c r="E5090" t="s">
        <v>5450</v>
      </c>
      <c r="F5090" t="s">
        <v>12595</v>
      </c>
      <c r="G5090" t="s">
        <v>13462</v>
      </c>
    </row>
    <row r="5091" spans="1:7">
      <c r="A5091" t="s">
        <v>11595</v>
      </c>
      <c r="C5091" t="s">
        <v>12546</v>
      </c>
      <c r="D5091" t="s">
        <v>12561</v>
      </c>
      <c r="E5091" t="s">
        <v>5442</v>
      </c>
      <c r="F5091" t="s">
        <v>12596</v>
      </c>
      <c r="G5091" t="s">
        <v>13171</v>
      </c>
    </row>
    <row r="5092" spans="1:7">
      <c r="A5092" t="s">
        <v>11596</v>
      </c>
      <c r="B5092" t="s">
        <v>12423</v>
      </c>
      <c r="C5092" t="s">
        <v>12544</v>
      </c>
      <c r="D5092" t="s">
        <v>12564</v>
      </c>
      <c r="E5092" t="s">
        <v>5440</v>
      </c>
      <c r="F5092" t="s">
        <v>12595</v>
      </c>
      <c r="G5092" t="s">
        <v>13463</v>
      </c>
    </row>
    <row r="5093" spans="1:7">
      <c r="A5093" t="s">
        <v>11597</v>
      </c>
      <c r="C5093" t="s">
        <v>12543</v>
      </c>
      <c r="D5093" t="s">
        <v>12543</v>
      </c>
      <c r="E5093" t="s">
        <v>5439</v>
      </c>
      <c r="F5093" t="s">
        <v>12543</v>
      </c>
    </row>
    <row r="5094" spans="1:7">
      <c r="A5094" t="s">
        <v>11598</v>
      </c>
      <c r="B5094" t="s">
        <v>12423</v>
      </c>
      <c r="C5094" t="s">
        <v>12546</v>
      </c>
      <c r="D5094" t="s">
        <v>12555</v>
      </c>
      <c r="E5094" t="s">
        <v>5441</v>
      </c>
      <c r="F5094" t="s">
        <v>12596</v>
      </c>
      <c r="G5094" t="s">
        <v>1940</v>
      </c>
    </row>
    <row r="5095" spans="1:7">
      <c r="A5095" t="s">
        <v>11599</v>
      </c>
      <c r="B5095" t="s">
        <v>12424</v>
      </c>
      <c r="C5095" t="s">
        <v>12546</v>
      </c>
      <c r="D5095" t="s">
        <v>12555</v>
      </c>
      <c r="E5095" t="s">
        <v>5441</v>
      </c>
      <c r="F5095" t="s">
        <v>12596</v>
      </c>
      <c r="G5095" t="s">
        <v>1940</v>
      </c>
    </row>
    <row r="5096" spans="1:7">
      <c r="A5096" t="s">
        <v>11600</v>
      </c>
      <c r="C5096" t="s">
        <v>12544</v>
      </c>
      <c r="D5096" t="s">
        <v>12564</v>
      </c>
      <c r="E5096" t="s">
        <v>5440</v>
      </c>
      <c r="F5096" t="s">
        <v>12595</v>
      </c>
      <c r="G5096" t="s">
        <v>12600</v>
      </c>
    </row>
    <row r="5097" spans="1:7">
      <c r="A5097" t="s">
        <v>11601</v>
      </c>
      <c r="C5097" t="s">
        <v>12542</v>
      </c>
      <c r="D5097" t="s">
        <v>12550</v>
      </c>
      <c r="E5097" t="s">
        <v>5442</v>
      </c>
      <c r="F5097" t="s">
        <v>12596</v>
      </c>
      <c r="G5097" t="s">
        <v>1884</v>
      </c>
    </row>
    <row r="5098" spans="1:7">
      <c r="A5098" t="s">
        <v>11602</v>
      </c>
      <c r="C5098" t="s">
        <v>12543</v>
      </c>
      <c r="D5098" t="s">
        <v>12543</v>
      </c>
      <c r="E5098" t="s">
        <v>5439</v>
      </c>
      <c r="F5098" t="s">
        <v>12543</v>
      </c>
    </row>
    <row r="5099" spans="1:7">
      <c r="A5099" t="s">
        <v>11603</v>
      </c>
      <c r="B5099" t="s">
        <v>12423</v>
      </c>
      <c r="C5099" t="s">
        <v>12546</v>
      </c>
      <c r="D5099" t="s">
        <v>12555</v>
      </c>
      <c r="E5099" t="s">
        <v>5441</v>
      </c>
      <c r="F5099" t="s">
        <v>12596</v>
      </c>
      <c r="G5099" t="s">
        <v>1940</v>
      </c>
    </row>
    <row r="5100" spans="1:7">
      <c r="A5100" t="s">
        <v>11604</v>
      </c>
      <c r="B5100" t="s">
        <v>12424</v>
      </c>
      <c r="C5100" t="s">
        <v>12546</v>
      </c>
      <c r="D5100" t="s">
        <v>12555</v>
      </c>
      <c r="E5100" t="s">
        <v>5440</v>
      </c>
      <c r="F5100" t="s">
        <v>12596</v>
      </c>
      <c r="G5100" t="s">
        <v>1940</v>
      </c>
    </row>
    <row r="5101" spans="1:7">
      <c r="A5101" t="s">
        <v>11605</v>
      </c>
      <c r="B5101" t="s">
        <v>12423</v>
      </c>
      <c r="C5101" t="s">
        <v>12544</v>
      </c>
      <c r="D5101" t="s">
        <v>12566</v>
      </c>
      <c r="E5101" t="s">
        <v>5441</v>
      </c>
      <c r="F5101" t="s">
        <v>12595</v>
      </c>
      <c r="G5101" t="s">
        <v>13464</v>
      </c>
    </row>
    <row r="5102" spans="1:7">
      <c r="A5102" t="s">
        <v>11606</v>
      </c>
      <c r="B5102" t="s">
        <v>12449</v>
      </c>
      <c r="C5102" t="s">
        <v>12547</v>
      </c>
      <c r="D5102" t="s">
        <v>12580</v>
      </c>
      <c r="E5102" t="s">
        <v>5450</v>
      </c>
      <c r="F5102" t="s">
        <v>12595</v>
      </c>
      <c r="G5102" t="s">
        <v>12600</v>
      </c>
    </row>
    <row r="5103" spans="1:7">
      <c r="A5103" t="s">
        <v>11607</v>
      </c>
      <c r="C5103" t="s">
        <v>12547</v>
      </c>
      <c r="D5103" t="s">
        <v>12558</v>
      </c>
      <c r="E5103" t="s">
        <v>5440</v>
      </c>
      <c r="F5103" t="s">
        <v>12597</v>
      </c>
    </row>
    <row r="5104" spans="1:7">
      <c r="A5104" t="s">
        <v>11608</v>
      </c>
      <c r="C5104" t="s">
        <v>12544</v>
      </c>
      <c r="D5104" t="s">
        <v>12564</v>
      </c>
      <c r="E5104" t="s">
        <v>5440</v>
      </c>
      <c r="F5104" t="s">
        <v>12597</v>
      </c>
      <c r="G5104" t="s">
        <v>13465</v>
      </c>
    </row>
    <row r="5105" spans="1:7">
      <c r="A5105" t="s">
        <v>11609</v>
      </c>
      <c r="C5105" t="s">
        <v>12542</v>
      </c>
      <c r="D5105" t="s">
        <v>12565</v>
      </c>
      <c r="E5105" t="s">
        <v>5437</v>
      </c>
      <c r="F5105" t="s">
        <v>12597</v>
      </c>
      <c r="G5105" t="s">
        <v>12600</v>
      </c>
    </row>
    <row r="5106" spans="1:7">
      <c r="A5106" t="s">
        <v>11610</v>
      </c>
      <c r="B5106" t="s">
        <v>12423</v>
      </c>
      <c r="C5106" t="s">
        <v>12545</v>
      </c>
      <c r="D5106" t="s">
        <v>12552</v>
      </c>
      <c r="E5106" t="s">
        <v>5441</v>
      </c>
      <c r="F5106" t="s">
        <v>12596</v>
      </c>
      <c r="G5106" t="s">
        <v>1940</v>
      </c>
    </row>
    <row r="5107" spans="1:7">
      <c r="A5107" t="s">
        <v>11611</v>
      </c>
      <c r="B5107" t="s">
        <v>12423</v>
      </c>
      <c r="C5107" t="s">
        <v>12548</v>
      </c>
      <c r="D5107" t="s">
        <v>12560</v>
      </c>
      <c r="E5107" t="s">
        <v>5441</v>
      </c>
      <c r="F5107" t="s">
        <v>12596</v>
      </c>
      <c r="G5107" t="s">
        <v>12600</v>
      </c>
    </row>
    <row r="5108" spans="1:7">
      <c r="A5108" t="s">
        <v>11612</v>
      </c>
      <c r="B5108" t="s">
        <v>12423</v>
      </c>
      <c r="C5108" t="s">
        <v>12548</v>
      </c>
      <c r="D5108" t="s">
        <v>12569</v>
      </c>
      <c r="E5108" t="s">
        <v>5437</v>
      </c>
      <c r="F5108" t="s">
        <v>12595</v>
      </c>
      <c r="G5108" t="s">
        <v>13466</v>
      </c>
    </row>
    <row r="5109" spans="1:7">
      <c r="A5109" t="s">
        <v>11613</v>
      </c>
      <c r="B5109" t="s">
        <v>12445</v>
      </c>
      <c r="C5109" t="s">
        <v>12548</v>
      </c>
      <c r="D5109" t="s">
        <v>12569</v>
      </c>
      <c r="E5109" t="s">
        <v>5440</v>
      </c>
      <c r="F5109" t="s">
        <v>12595</v>
      </c>
      <c r="G5109" t="s">
        <v>1940</v>
      </c>
    </row>
    <row r="5110" spans="1:7">
      <c r="A5110" t="s">
        <v>11614</v>
      </c>
      <c r="B5110" t="s">
        <v>12423</v>
      </c>
      <c r="C5110" t="s">
        <v>12545</v>
      </c>
      <c r="D5110" t="s">
        <v>12552</v>
      </c>
      <c r="E5110" t="s">
        <v>5441</v>
      </c>
      <c r="F5110" t="s">
        <v>12596</v>
      </c>
      <c r="G5110" t="s">
        <v>1940</v>
      </c>
    </row>
    <row r="5111" spans="1:7">
      <c r="A5111" t="s">
        <v>11615</v>
      </c>
      <c r="B5111" t="s">
        <v>12423</v>
      </c>
      <c r="C5111" t="s">
        <v>12542</v>
      </c>
      <c r="D5111" t="s">
        <v>12565</v>
      </c>
      <c r="E5111" t="s">
        <v>5441</v>
      </c>
      <c r="F5111" t="s">
        <v>12596</v>
      </c>
      <c r="G5111" t="s">
        <v>1940</v>
      </c>
    </row>
    <row r="5112" spans="1:7">
      <c r="A5112" t="s">
        <v>11616</v>
      </c>
      <c r="B5112" t="s">
        <v>12423</v>
      </c>
      <c r="C5112" t="s">
        <v>12546</v>
      </c>
      <c r="D5112" t="s">
        <v>12555</v>
      </c>
      <c r="E5112" t="s">
        <v>5437</v>
      </c>
      <c r="F5112" t="s">
        <v>12595</v>
      </c>
      <c r="G5112" t="s">
        <v>1940</v>
      </c>
    </row>
    <row r="5113" spans="1:7">
      <c r="A5113" t="s">
        <v>11617</v>
      </c>
      <c r="C5113" t="s">
        <v>12542</v>
      </c>
      <c r="D5113" t="s">
        <v>12565</v>
      </c>
      <c r="E5113" t="s">
        <v>5440</v>
      </c>
      <c r="F5113" t="s">
        <v>12595</v>
      </c>
      <c r="G5113" t="s">
        <v>1900</v>
      </c>
    </row>
    <row r="5114" spans="1:7">
      <c r="A5114" t="s">
        <v>11618</v>
      </c>
      <c r="B5114" t="s">
        <v>12449</v>
      </c>
      <c r="C5114" t="s">
        <v>12547</v>
      </c>
      <c r="D5114" t="s">
        <v>12581</v>
      </c>
      <c r="E5114" t="s">
        <v>5450</v>
      </c>
      <c r="F5114" t="s">
        <v>12595</v>
      </c>
      <c r="G5114" t="s">
        <v>13467</v>
      </c>
    </row>
    <row r="5115" spans="1:7">
      <c r="A5115" t="s">
        <v>11619</v>
      </c>
      <c r="B5115" t="s">
        <v>12423</v>
      </c>
      <c r="C5115" t="s">
        <v>12544</v>
      </c>
      <c r="D5115" t="s">
        <v>12563</v>
      </c>
      <c r="E5115" t="s">
        <v>5440</v>
      </c>
      <c r="F5115" t="s">
        <v>12595</v>
      </c>
      <c r="G5115" t="s">
        <v>1940</v>
      </c>
    </row>
    <row r="5116" spans="1:7">
      <c r="A5116" t="s">
        <v>11620</v>
      </c>
      <c r="B5116" t="s">
        <v>12423</v>
      </c>
      <c r="C5116" t="s">
        <v>12544</v>
      </c>
      <c r="D5116" t="s">
        <v>12563</v>
      </c>
      <c r="E5116" t="s">
        <v>5440</v>
      </c>
      <c r="F5116" t="s">
        <v>12595</v>
      </c>
      <c r="G5116" t="s">
        <v>12600</v>
      </c>
    </row>
    <row r="5117" spans="1:7">
      <c r="A5117" t="s">
        <v>11621</v>
      </c>
      <c r="B5117" t="s">
        <v>12423</v>
      </c>
      <c r="C5117" t="s">
        <v>12544</v>
      </c>
      <c r="D5117" t="s">
        <v>12563</v>
      </c>
      <c r="E5117" t="s">
        <v>5440</v>
      </c>
      <c r="F5117" t="s">
        <v>12595</v>
      </c>
      <c r="G5117" t="s">
        <v>13468</v>
      </c>
    </row>
    <row r="5118" spans="1:7">
      <c r="A5118" t="s">
        <v>11622</v>
      </c>
      <c r="B5118" t="s">
        <v>12423</v>
      </c>
      <c r="C5118" t="s">
        <v>12546</v>
      </c>
      <c r="D5118" t="s">
        <v>12555</v>
      </c>
      <c r="E5118" t="s">
        <v>5437</v>
      </c>
      <c r="F5118" t="s">
        <v>12596</v>
      </c>
      <c r="G5118" t="s">
        <v>1940</v>
      </c>
    </row>
    <row r="5119" spans="1:7">
      <c r="A5119" t="s">
        <v>11623</v>
      </c>
      <c r="B5119" t="s">
        <v>12423</v>
      </c>
      <c r="C5119" t="s">
        <v>12546</v>
      </c>
      <c r="D5119" t="s">
        <v>12555</v>
      </c>
      <c r="E5119" t="s">
        <v>5442</v>
      </c>
      <c r="F5119" t="s">
        <v>12596</v>
      </c>
      <c r="G5119" t="s">
        <v>1940</v>
      </c>
    </row>
    <row r="5120" spans="1:7">
      <c r="A5120" t="s">
        <v>11624</v>
      </c>
      <c r="B5120" t="s">
        <v>12425</v>
      </c>
      <c r="C5120" t="s">
        <v>12547</v>
      </c>
      <c r="D5120" t="s">
        <v>12568</v>
      </c>
      <c r="E5120" t="s">
        <v>5437</v>
      </c>
      <c r="F5120" t="s">
        <v>12597</v>
      </c>
      <c r="G5120" t="s">
        <v>13469</v>
      </c>
    </row>
    <row r="5121" spans="1:7">
      <c r="A5121" t="s">
        <v>11625</v>
      </c>
      <c r="C5121" t="s">
        <v>12547</v>
      </c>
      <c r="D5121" t="s">
        <v>12558</v>
      </c>
      <c r="E5121" t="s">
        <v>5440</v>
      </c>
      <c r="F5121" t="s">
        <v>12597</v>
      </c>
    </row>
    <row r="5122" spans="1:7">
      <c r="A5122" t="s">
        <v>11626</v>
      </c>
      <c r="C5122" t="s">
        <v>12548</v>
      </c>
      <c r="D5122" t="s">
        <v>12559</v>
      </c>
      <c r="E5122" t="s">
        <v>5441</v>
      </c>
      <c r="F5122" t="s">
        <v>12595</v>
      </c>
      <c r="G5122" t="s">
        <v>1676</v>
      </c>
    </row>
    <row r="5123" spans="1:7">
      <c r="A5123" t="s">
        <v>11627</v>
      </c>
      <c r="C5123" t="s">
        <v>12543</v>
      </c>
      <c r="D5123" t="s">
        <v>12543</v>
      </c>
      <c r="E5123" t="s">
        <v>5439</v>
      </c>
      <c r="F5123" t="s">
        <v>12543</v>
      </c>
    </row>
    <row r="5124" spans="1:7">
      <c r="A5124" t="s">
        <v>11628</v>
      </c>
      <c r="B5124" t="s">
        <v>12423</v>
      </c>
      <c r="C5124" t="s">
        <v>12544</v>
      </c>
      <c r="D5124" t="s">
        <v>12564</v>
      </c>
      <c r="E5124" t="s">
        <v>5441</v>
      </c>
      <c r="F5124" t="s">
        <v>12595</v>
      </c>
      <c r="G5124" t="s">
        <v>13470</v>
      </c>
    </row>
    <row r="5125" spans="1:7">
      <c r="A5125" t="s">
        <v>11629</v>
      </c>
      <c r="B5125" t="s">
        <v>12427</v>
      </c>
      <c r="C5125" t="s">
        <v>12544</v>
      </c>
      <c r="D5125" t="s">
        <v>12564</v>
      </c>
      <c r="E5125" t="s">
        <v>5441</v>
      </c>
      <c r="F5125" t="s">
        <v>12595</v>
      </c>
      <c r="G5125" t="s">
        <v>13471</v>
      </c>
    </row>
    <row r="5126" spans="1:7">
      <c r="A5126" t="s">
        <v>11630</v>
      </c>
      <c r="B5126" t="s">
        <v>12423</v>
      </c>
      <c r="C5126" t="s">
        <v>12545</v>
      </c>
      <c r="D5126" t="s">
        <v>12564</v>
      </c>
      <c r="E5126" t="s">
        <v>5440</v>
      </c>
      <c r="F5126" t="s">
        <v>12596</v>
      </c>
      <c r="G5126" t="s">
        <v>1940</v>
      </c>
    </row>
    <row r="5127" spans="1:7">
      <c r="A5127" t="s">
        <v>11631</v>
      </c>
      <c r="B5127" t="s">
        <v>12423</v>
      </c>
      <c r="C5127" t="s">
        <v>12545</v>
      </c>
      <c r="D5127" t="s">
        <v>12553</v>
      </c>
      <c r="E5127" t="s">
        <v>5441</v>
      </c>
      <c r="F5127" t="s">
        <v>12596</v>
      </c>
      <c r="G5127" t="s">
        <v>1940</v>
      </c>
    </row>
    <row r="5128" spans="1:7">
      <c r="A5128" t="s">
        <v>11632</v>
      </c>
      <c r="B5128" t="s">
        <v>12423</v>
      </c>
      <c r="C5128" t="s">
        <v>12545</v>
      </c>
      <c r="D5128" t="s">
        <v>12550</v>
      </c>
      <c r="E5128" t="s">
        <v>5441</v>
      </c>
      <c r="F5128" t="s">
        <v>12595</v>
      </c>
      <c r="G5128" t="s">
        <v>1940</v>
      </c>
    </row>
    <row r="5129" spans="1:7">
      <c r="A5129" t="s">
        <v>11633</v>
      </c>
      <c r="B5129" t="s">
        <v>12423</v>
      </c>
      <c r="C5129" t="s">
        <v>12546</v>
      </c>
      <c r="D5129" t="s">
        <v>12570</v>
      </c>
      <c r="E5129" t="s">
        <v>5441</v>
      </c>
      <c r="F5129" t="s">
        <v>12595</v>
      </c>
      <c r="G5129" t="s">
        <v>1940</v>
      </c>
    </row>
    <row r="5130" spans="1:7">
      <c r="A5130" t="s">
        <v>11634</v>
      </c>
      <c r="C5130" t="s">
        <v>12544</v>
      </c>
      <c r="D5130" t="s">
        <v>12551</v>
      </c>
      <c r="E5130" t="s">
        <v>5440</v>
      </c>
      <c r="F5130" t="s">
        <v>12595</v>
      </c>
      <c r="G5130" t="s">
        <v>13472</v>
      </c>
    </row>
    <row r="5131" spans="1:7">
      <c r="A5131" t="s">
        <v>11635</v>
      </c>
      <c r="B5131" t="s">
        <v>12423</v>
      </c>
      <c r="C5131" t="s">
        <v>12545</v>
      </c>
      <c r="D5131" t="s">
        <v>12552</v>
      </c>
      <c r="E5131" t="s">
        <v>5437</v>
      </c>
      <c r="F5131" t="s">
        <v>12596</v>
      </c>
      <c r="G5131" t="s">
        <v>1667</v>
      </c>
    </row>
    <row r="5132" spans="1:7">
      <c r="A5132" t="s">
        <v>11636</v>
      </c>
      <c r="C5132" t="s">
        <v>12547</v>
      </c>
      <c r="D5132" t="s">
        <v>12558</v>
      </c>
      <c r="E5132" t="s">
        <v>5440</v>
      </c>
      <c r="F5132" t="s">
        <v>12597</v>
      </c>
    </row>
    <row r="5133" spans="1:7">
      <c r="A5133" t="s">
        <v>11637</v>
      </c>
      <c r="B5133" t="s">
        <v>12423</v>
      </c>
      <c r="C5133" t="s">
        <v>12547</v>
      </c>
      <c r="D5133" t="s">
        <v>12571</v>
      </c>
      <c r="E5133" t="s">
        <v>5440</v>
      </c>
      <c r="F5133" t="s">
        <v>12595</v>
      </c>
      <c r="G5133" t="s">
        <v>12662</v>
      </c>
    </row>
    <row r="5134" spans="1:7">
      <c r="A5134" t="s">
        <v>11638</v>
      </c>
      <c r="B5134" t="s">
        <v>12428</v>
      </c>
      <c r="C5134" t="s">
        <v>12545</v>
      </c>
      <c r="D5134" t="s">
        <v>12573</v>
      </c>
      <c r="E5134" t="s">
        <v>5441</v>
      </c>
      <c r="F5134" t="s">
        <v>12596</v>
      </c>
      <c r="G5134" t="s">
        <v>1940</v>
      </c>
    </row>
    <row r="5135" spans="1:7">
      <c r="A5135" t="s">
        <v>11639</v>
      </c>
      <c r="B5135" t="s">
        <v>12423</v>
      </c>
      <c r="C5135" t="s">
        <v>12547</v>
      </c>
      <c r="D5135" t="s">
        <v>12571</v>
      </c>
      <c r="E5135" t="s">
        <v>5441</v>
      </c>
      <c r="F5135" t="s">
        <v>12595</v>
      </c>
      <c r="G5135" t="s">
        <v>1667</v>
      </c>
    </row>
    <row r="5136" spans="1:7">
      <c r="A5136" t="s">
        <v>11640</v>
      </c>
      <c r="B5136" t="s">
        <v>12449</v>
      </c>
      <c r="C5136" t="s">
        <v>12547</v>
      </c>
      <c r="D5136" t="s">
        <v>12580</v>
      </c>
      <c r="E5136" t="s">
        <v>5442</v>
      </c>
      <c r="F5136" t="s">
        <v>12596</v>
      </c>
      <c r="G5136" t="s">
        <v>1940</v>
      </c>
    </row>
    <row r="5137" spans="1:7">
      <c r="A5137" t="s">
        <v>11641</v>
      </c>
      <c r="B5137" t="s">
        <v>12449</v>
      </c>
      <c r="C5137" t="s">
        <v>12547</v>
      </c>
      <c r="D5137" t="s">
        <v>12580</v>
      </c>
      <c r="E5137" t="s">
        <v>5450</v>
      </c>
      <c r="F5137" t="s">
        <v>12596</v>
      </c>
      <c r="G5137" t="s">
        <v>1884</v>
      </c>
    </row>
    <row r="5138" spans="1:7">
      <c r="A5138" t="s">
        <v>11642</v>
      </c>
      <c r="C5138" t="s">
        <v>12543</v>
      </c>
      <c r="D5138" t="s">
        <v>12543</v>
      </c>
      <c r="E5138" t="s">
        <v>5439</v>
      </c>
      <c r="F5138" t="s">
        <v>12543</v>
      </c>
    </row>
    <row r="5139" spans="1:7">
      <c r="A5139" t="s">
        <v>11643</v>
      </c>
      <c r="B5139" t="s">
        <v>12423</v>
      </c>
      <c r="C5139" t="s">
        <v>12544</v>
      </c>
      <c r="D5139" t="s">
        <v>12564</v>
      </c>
      <c r="E5139" t="s">
        <v>5441</v>
      </c>
      <c r="F5139" t="s">
        <v>12596</v>
      </c>
      <c r="G5139" t="s">
        <v>1940</v>
      </c>
    </row>
    <row r="5140" spans="1:7">
      <c r="A5140" t="s">
        <v>11644</v>
      </c>
      <c r="B5140" t="s">
        <v>12427</v>
      </c>
      <c r="C5140" t="s">
        <v>12544</v>
      </c>
      <c r="D5140" t="s">
        <v>12564</v>
      </c>
      <c r="E5140" t="s">
        <v>5441</v>
      </c>
      <c r="F5140" t="s">
        <v>12596</v>
      </c>
      <c r="G5140" t="s">
        <v>1940</v>
      </c>
    </row>
    <row r="5141" spans="1:7">
      <c r="A5141" t="s">
        <v>11645</v>
      </c>
      <c r="C5141" t="s">
        <v>12543</v>
      </c>
      <c r="D5141" t="s">
        <v>12543</v>
      </c>
      <c r="E5141" t="s">
        <v>5439</v>
      </c>
      <c r="F5141" t="s">
        <v>12543</v>
      </c>
    </row>
    <row r="5142" spans="1:7">
      <c r="A5142" t="s">
        <v>11646</v>
      </c>
      <c r="B5142" t="s">
        <v>12423</v>
      </c>
      <c r="C5142" t="s">
        <v>12545</v>
      </c>
      <c r="D5142" t="s">
        <v>12588</v>
      </c>
      <c r="E5142" t="s">
        <v>5441</v>
      </c>
      <c r="F5142" t="s">
        <v>12596</v>
      </c>
      <c r="G5142" t="s">
        <v>1940</v>
      </c>
    </row>
    <row r="5143" spans="1:7">
      <c r="A5143" t="s">
        <v>11647</v>
      </c>
      <c r="B5143" t="s">
        <v>12435</v>
      </c>
      <c r="C5143" t="s">
        <v>12545</v>
      </c>
      <c r="D5143" t="s">
        <v>12588</v>
      </c>
      <c r="E5143" t="s">
        <v>5441</v>
      </c>
      <c r="F5143" t="s">
        <v>12596</v>
      </c>
      <c r="G5143" t="s">
        <v>1940</v>
      </c>
    </row>
    <row r="5144" spans="1:7">
      <c r="A5144" t="s">
        <v>11648</v>
      </c>
      <c r="B5144" t="s">
        <v>12436</v>
      </c>
      <c r="C5144" t="s">
        <v>12545</v>
      </c>
      <c r="D5144" t="s">
        <v>12588</v>
      </c>
      <c r="E5144" t="s">
        <v>5441</v>
      </c>
      <c r="F5144" t="s">
        <v>12596</v>
      </c>
      <c r="G5144" t="s">
        <v>1940</v>
      </c>
    </row>
    <row r="5145" spans="1:7">
      <c r="A5145" t="s">
        <v>11649</v>
      </c>
      <c r="B5145" t="s">
        <v>12437</v>
      </c>
      <c r="C5145" t="s">
        <v>12545</v>
      </c>
      <c r="D5145" t="s">
        <v>12588</v>
      </c>
      <c r="E5145" t="s">
        <v>5441</v>
      </c>
      <c r="F5145" t="s">
        <v>12596</v>
      </c>
      <c r="G5145" t="s">
        <v>1940</v>
      </c>
    </row>
    <row r="5146" spans="1:7">
      <c r="A5146" t="s">
        <v>11650</v>
      </c>
      <c r="B5146" t="s">
        <v>12427</v>
      </c>
      <c r="C5146" t="s">
        <v>12545</v>
      </c>
      <c r="D5146" t="s">
        <v>12588</v>
      </c>
      <c r="E5146" t="s">
        <v>5441</v>
      </c>
      <c r="F5146" t="s">
        <v>12596</v>
      </c>
      <c r="G5146" t="s">
        <v>1940</v>
      </c>
    </row>
    <row r="5147" spans="1:7">
      <c r="A5147" t="s">
        <v>11651</v>
      </c>
      <c r="C5147" t="s">
        <v>12543</v>
      </c>
      <c r="D5147" t="s">
        <v>12543</v>
      </c>
      <c r="E5147" t="s">
        <v>5439</v>
      </c>
      <c r="F5147" t="s">
        <v>12543</v>
      </c>
    </row>
    <row r="5148" spans="1:7">
      <c r="A5148" t="s">
        <v>11652</v>
      </c>
      <c r="B5148" t="s">
        <v>12423</v>
      </c>
      <c r="C5148" t="s">
        <v>12542</v>
      </c>
      <c r="D5148" t="s">
        <v>12565</v>
      </c>
      <c r="E5148" t="s">
        <v>5441</v>
      </c>
      <c r="F5148" t="s">
        <v>12596</v>
      </c>
      <c r="G5148" t="s">
        <v>1940</v>
      </c>
    </row>
    <row r="5149" spans="1:7">
      <c r="A5149" t="s">
        <v>11653</v>
      </c>
      <c r="B5149" t="s">
        <v>12427</v>
      </c>
      <c r="C5149" t="s">
        <v>12542</v>
      </c>
      <c r="D5149" t="s">
        <v>12565</v>
      </c>
      <c r="E5149" t="s">
        <v>5441</v>
      </c>
      <c r="F5149" t="s">
        <v>12596</v>
      </c>
      <c r="G5149" t="s">
        <v>1940</v>
      </c>
    </row>
    <row r="5150" spans="1:7">
      <c r="A5150" t="s">
        <v>11654</v>
      </c>
      <c r="C5150" t="s">
        <v>12543</v>
      </c>
      <c r="D5150" t="s">
        <v>12543</v>
      </c>
      <c r="E5150" t="s">
        <v>5439</v>
      </c>
      <c r="F5150" t="s">
        <v>12543</v>
      </c>
    </row>
    <row r="5151" spans="1:7">
      <c r="A5151" t="s">
        <v>11655</v>
      </c>
      <c r="B5151" t="s">
        <v>12423</v>
      </c>
      <c r="C5151" t="s">
        <v>12542</v>
      </c>
      <c r="D5151" t="s">
        <v>12565</v>
      </c>
      <c r="E5151" t="s">
        <v>5450</v>
      </c>
      <c r="F5151" t="s">
        <v>12596</v>
      </c>
      <c r="G5151" t="s">
        <v>1940</v>
      </c>
    </row>
    <row r="5152" spans="1:7">
      <c r="A5152" t="s">
        <v>11656</v>
      </c>
      <c r="B5152" t="s">
        <v>12427</v>
      </c>
      <c r="C5152" t="s">
        <v>12542</v>
      </c>
      <c r="D5152" t="s">
        <v>12565</v>
      </c>
      <c r="E5152" t="s">
        <v>5450</v>
      </c>
      <c r="F5152" t="s">
        <v>12596</v>
      </c>
      <c r="G5152" t="s">
        <v>1940</v>
      </c>
    </row>
    <row r="5153" spans="1:7">
      <c r="A5153" t="s">
        <v>11657</v>
      </c>
      <c r="B5153" t="s">
        <v>12423</v>
      </c>
      <c r="C5153" t="s">
        <v>12548</v>
      </c>
      <c r="D5153" t="s">
        <v>12569</v>
      </c>
      <c r="E5153" t="s">
        <v>5437</v>
      </c>
      <c r="F5153" t="s">
        <v>12596</v>
      </c>
      <c r="G5153" t="s">
        <v>1940</v>
      </c>
    </row>
    <row r="5154" spans="1:7">
      <c r="A5154" t="s">
        <v>11658</v>
      </c>
      <c r="B5154" t="s">
        <v>12423</v>
      </c>
      <c r="C5154" t="s">
        <v>12546</v>
      </c>
      <c r="D5154" t="s">
        <v>12575</v>
      </c>
      <c r="E5154" t="s">
        <v>5442</v>
      </c>
      <c r="F5154" t="s">
        <v>12596</v>
      </c>
      <c r="G5154" t="s">
        <v>1940</v>
      </c>
    </row>
    <row r="5155" spans="1:7">
      <c r="A5155" t="s">
        <v>11659</v>
      </c>
      <c r="B5155" t="s">
        <v>12423</v>
      </c>
      <c r="C5155" t="s">
        <v>12544</v>
      </c>
      <c r="D5155" t="s">
        <v>12572</v>
      </c>
      <c r="E5155" t="s">
        <v>5440</v>
      </c>
      <c r="F5155" t="s">
        <v>12596</v>
      </c>
      <c r="G5155" t="s">
        <v>1940</v>
      </c>
    </row>
    <row r="5156" spans="1:7">
      <c r="A5156" t="s">
        <v>11660</v>
      </c>
      <c r="C5156" t="s">
        <v>12544</v>
      </c>
      <c r="D5156" t="s">
        <v>12564</v>
      </c>
      <c r="E5156" t="s">
        <v>5440</v>
      </c>
      <c r="F5156" t="s">
        <v>12595</v>
      </c>
      <c r="G5156" t="s">
        <v>13473</v>
      </c>
    </row>
    <row r="5157" spans="1:7">
      <c r="A5157" t="s">
        <v>11661</v>
      </c>
      <c r="B5157" t="s">
        <v>12428</v>
      </c>
      <c r="C5157" t="s">
        <v>12544</v>
      </c>
      <c r="D5157" t="s">
        <v>12573</v>
      </c>
      <c r="E5157" t="s">
        <v>5440</v>
      </c>
      <c r="F5157" t="s">
        <v>12596</v>
      </c>
      <c r="G5157" t="s">
        <v>1940</v>
      </c>
    </row>
    <row r="5158" spans="1:7">
      <c r="A5158" t="s">
        <v>11662</v>
      </c>
      <c r="C5158" t="s">
        <v>12547</v>
      </c>
      <c r="D5158" t="s">
        <v>12581</v>
      </c>
      <c r="E5158" t="s">
        <v>5437</v>
      </c>
      <c r="F5158" t="s">
        <v>12595</v>
      </c>
    </row>
    <row r="5159" spans="1:7">
      <c r="A5159" t="s">
        <v>11663</v>
      </c>
      <c r="C5159" t="s">
        <v>12544</v>
      </c>
      <c r="D5159" t="s">
        <v>12563</v>
      </c>
      <c r="E5159" t="s">
        <v>5440</v>
      </c>
      <c r="F5159" t="s">
        <v>12595</v>
      </c>
      <c r="G5159" t="s">
        <v>13474</v>
      </c>
    </row>
    <row r="5160" spans="1:7">
      <c r="A5160" t="s">
        <v>11664</v>
      </c>
      <c r="B5160" t="s">
        <v>12423</v>
      </c>
      <c r="C5160" t="s">
        <v>12542</v>
      </c>
      <c r="D5160" t="s">
        <v>12550</v>
      </c>
      <c r="E5160" t="s">
        <v>5450</v>
      </c>
      <c r="F5160" t="s">
        <v>12596</v>
      </c>
      <c r="G5160" t="s">
        <v>1940</v>
      </c>
    </row>
    <row r="5161" spans="1:7">
      <c r="A5161" t="s">
        <v>11665</v>
      </c>
      <c r="C5161" t="s">
        <v>12544</v>
      </c>
      <c r="D5161" t="s">
        <v>12552</v>
      </c>
      <c r="E5161" t="s">
        <v>5440</v>
      </c>
      <c r="F5161" t="s">
        <v>12595</v>
      </c>
      <c r="G5161" t="s">
        <v>13475</v>
      </c>
    </row>
    <row r="5162" spans="1:7">
      <c r="A5162" t="s">
        <v>11666</v>
      </c>
      <c r="C5162" t="s">
        <v>12544</v>
      </c>
      <c r="D5162" t="s">
        <v>12574</v>
      </c>
      <c r="E5162" t="s">
        <v>5441</v>
      </c>
      <c r="F5162" t="s">
        <v>12595</v>
      </c>
      <c r="G5162" t="s">
        <v>13476</v>
      </c>
    </row>
    <row r="5163" spans="1:7">
      <c r="A5163" t="s">
        <v>11667</v>
      </c>
      <c r="B5163" t="s">
        <v>12423</v>
      </c>
      <c r="C5163" t="s">
        <v>12544</v>
      </c>
      <c r="D5163" t="s">
        <v>12557</v>
      </c>
      <c r="E5163" t="s">
        <v>5441</v>
      </c>
      <c r="F5163" t="s">
        <v>12595</v>
      </c>
      <c r="G5163" t="s">
        <v>13477</v>
      </c>
    </row>
    <row r="5164" spans="1:7">
      <c r="A5164" t="s">
        <v>11668</v>
      </c>
      <c r="B5164" t="s">
        <v>12423</v>
      </c>
      <c r="C5164" t="s">
        <v>12544</v>
      </c>
      <c r="D5164" t="s">
        <v>12552</v>
      </c>
      <c r="E5164" t="s">
        <v>5437</v>
      </c>
      <c r="F5164" t="s">
        <v>12595</v>
      </c>
      <c r="G5164" t="s">
        <v>13478</v>
      </c>
    </row>
    <row r="5165" spans="1:7">
      <c r="A5165" t="s">
        <v>11669</v>
      </c>
      <c r="C5165" t="s">
        <v>12544</v>
      </c>
      <c r="D5165" t="s">
        <v>12552</v>
      </c>
      <c r="E5165" t="s">
        <v>5440</v>
      </c>
      <c r="F5165" t="s">
        <v>12595</v>
      </c>
      <c r="G5165" t="s">
        <v>13479</v>
      </c>
    </row>
    <row r="5166" spans="1:7">
      <c r="A5166" t="s">
        <v>11670</v>
      </c>
      <c r="B5166" t="s">
        <v>12423</v>
      </c>
      <c r="C5166" t="s">
        <v>12544</v>
      </c>
      <c r="D5166" t="s">
        <v>12564</v>
      </c>
      <c r="E5166" t="s">
        <v>5440</v>
      </c>
      <c r="F5166" t="s">
        <v>12596</v>
      </c>
      <c r="G5166" t="s">
        <v>1940</v>
      </c>
    </row>
    <row r="5167" spans="1:7">
      <c r="A5167" t="s">
        <v>11671</v>
      </c>
      <c r="B5167" t="s">
        <v>12423</v>
      </c>
      <c r="C5167" t="s">
        <v>12545</v>
      </c>
      <c r="D5167" t="s">
        <v>12576</v>
      </c>
      <c r="E5167" t="s">
        <v>5441</v>
      </c>
      <c r="F5167" t="s">
        <v>12596</v>
      </c>
      <c r="G5167" t="s">
        <v>1940</v>
      </c>
    </row>
    <row r="5168" spans="1:7">
      <c r="A5168" t="s">
        <v>11672</v>
      </c>
      <c r="C5168" t="s">
        <v>12542</v>
      </c>
      <c r="D5168" t="s">
        <v>12550</v>
      </c>
      <c r="E5168" t="s">
        <v>5441</v>
      </c>
      <c r="F5168" t="s">
        <v>12596</v>
      </c>
      <c r="G5168" t="s">
        <v>1940</v>
      </c>
    </row>
    <row r="5169" spans="1:7">
      <c r="A5169" t="s">
        <v>11673</v>
      </c>
      <c r="C5169" t="s">
        <v>12543</v>
      </c>
      <c r="D5169" t="s">
        <v>12543</v>
      </c>
      <c r="E5169" t="s">
        <v>5439</v>
      </c>
      <c r="F5169" t="s">
        <v>12543</v>
      </c>
    </row>
    <row r="5170" spans="1:7">
      <c r="A5170" t="s">
        <v>11674</v>
      </c>
      <c r="B5170" t="s">
        <v>12423</v>
      </c>
      <c r="C5170" t="s">
        <v>12545</v>
      </c>
      <c r="D5170" t="s">
        <v>12550</v>
      </c>
      <c r="E5170" t="s">
        <v>5441</v>
      </c>
      <c r="F5170" t="s">
        <v>12595</v>
      </c>
      <c r="G5170" t="s">
        <v>1940</v>
      </c>
    </row>
    <row r="5171" spans="1:7">
      <c r="A5171" t="s">
        <v>11675</v>
      </c>
      <c r="B5171" t="s">
        <v>12435</v>
      </c>
      <c r="C5171" t="s">
        <v>12545</v>
      </c>
      <c r="D5171" t="s">
        <v>12550</v>
      </c>
      <c r="E5171" t="s">
        <v>5441</v>
      </c>
      <c r="F5171" t="s">
        <v>12595</v>
      </c>
      <c r="G5171" t="s">
        <v>1940</v>
      </c>
    </row>
    <row r="5172" spans="1:7">
      <c r="A5172" t="s">
        <v>11676</v>
      </c>
      <c r="B5172" t="s">
        <v>12437</v>
      </c>
      <c r="C5172" t="s">
        <v>12545</v>
      </c>
      <c r="D5172" t="s">
        <v>12550</v>
      </c>
      <c r="E5172" t="s">
        <v>5441</v>
      </c>
      <c r="F5172" t="s">
        <v>12595</v>
      </c>
      <c r="G5172" t="s">
        <v>1940</v>
      </c>
    </row>
    <row r="5173" spans="1:7">
      <c r="A5173" t="s">
        <v>11677</v>
      </c>
      <c r="B5173" t="s">
        <v>12427</v>
      </c>
      <c r="C5173" t="s">
        <v>12545</v>
      </c>
      <c r="D5173" t="s">
        <v>12550</v>
      </c>
      <c r="E5173" t="s">
        <v>5441</v>
      </c>
      <c r="F5173" t="s">
        <v>12595</v>
      </c>
      <c r="G5173" t="s">
        <v>1940</v>
      </c>
    </row>
    <row r="5174" spans="1:7">
      <c r="A5174" t="s">
        <v>11678</v>
      </c>
      <c r="C5174" t="s">
        <v>12547</v>
      </c>
      <c r="D5174" t="s">
        <v>12571</v>
      </c>
      <c r="E5174" t="s">
        <v>5441</v>
      </c>
      <c r="F5174" t="s">
        <v>12595</v>
      </c>
      <c r="G5174" t="s">
        <v>13480</v>
      </c>
    </row>
    <row r="5175" spans="1:7">
      <c r="A5175" t="s">
        <v>11679</v>
      </c>
      <c r="B5175" t="s">
        <v>12423</v>
      </c>
      <c r="C5175" t="s">
        <v>12544</v>
      </c>
      <c r="D5175" t="s">
        <v>12563</v>
      </c>
      <c r="E5175" t="s">
        <v>5440</v>
      </c>
      <c r="F5175" t="s">
        <v>12595</v>
      </c>
      <c r="G5175" t="s">
        <v>1940</v>
      </c>
    </row>
    <row r="5176" spans="1:7">
      <c r="A5176" t="s">
        <v>11680</v>
      </c>
      <c r="B5176" t="s">
        <v>12423</v>
      </c>
      <c r="C5176" t="s">
        <v>12544</v>
      </c>
      <c r="D5176" t="s">
        <v>12566</v>
      </c>
      <c r="E5176" t="s">
        <v>5450</v>
      </c>
      <c r="F5176" t="s">
        <v>12595</v>
      </c>
      <c r="G5176" t="s">
        <v>1900</v>
      </c>
    </row>
    <row r="5177" spans="1:7">
      <c r="A5177" t="s">
        <v>11681</v>
      </c>
      <c r="B5177" t="s">
        <v>12423</v>
      </c>
      <c r="C5177" t="s">
        <v>12544</v>
      </c>
      <c r="D5177" t="s">
        <v>12552</v>
      </c>
      <c r="E5177" t="s">
        <v>5450</v>
      </c>
      <c r="F5177" t="s">
        <v>12596</v>
      </c>
      <c r="G5177" t="s">
        <v>13391</v>
      </c>
    </row>
    <row r="5178" spans="1:7">
      <c r="A5178" t="s">
        <v>11682</v>
      </c>
      <c r="C5178" t="s">
        <v>12543</v>
      </c>
      <c r="D5178" t="s">
        <v>12543</v>
      </c>
      <c r="E5178" t="s">
        <v>5439</v>
      </c>
      <c r="F5178" t="s">
        <v>12543</v>
      </c>
    </row>
    <row r="5179" spans="1:7">
      <c r="A5179" t="s">
        <v>11683</v>
      </c>
      <c r="B5179" t="s">
        <v>12428</v>
      </c>
      <c r="C5179" t="s">
        <v>12544</v>
      </c>
      <c r="D5179" t="s">
        <v>12573</v>
      </c>
      <c r="E5179" t="s">
        <v>5437</v>
      </c>
      <c r="F5179" t="s">
        <v>12596</v>
      </c>
      <c r="G5179" t="s">
        <v>1940</v>
      </c>
    </row>
    <row r="5180" spans="1:7">
      <c r="A5180" t="s">
        <v>11684</v>
      </c>
      <c r="B5180" t="s">
        <v>12428</v>
      </c>
      <c r="C5180" t="s">
        <v>12544</v>
      </c>
      <c r="D5180" t="s">
        <v>12573</v>
      </c>
      <c r="E5180" t="s">
        <v>5437</v>
      </c>
      <c r="F5180" t="s">
        <v>12596</v>
      </c>
      <c r="G5180" t="s">
        <v>1940</v>
      </c>
    </row>
    <row r="5181" spans="1:7">
      <c r="A5181" t="s">
        <v>11685</v>
      </c>
      <c r="B5181" t="s">
        <v>12434</v>
      </c>
      <c r="C5181" t="s">
        <v>12544</v>
      </c>
      <c r="D5181" t="s">
        <v>12573</v>
      </c>
      <c r="E5181" t="s">
        <v>5437</v>
      </c>
      <c r="F5181" t="s">
        <v>12596</v>
      </c>
      <c r="G5181" t="s">
        <v>1940</v>
      </c>
    </row>
    <row r="5182" spans="1:7">
      <c r="A5182" t="s">
        <v>11686</v>
      </c>
      <c r="B5182" t="s">
        <v>12429</v>
      </c>
      <c r="C5182" t="s">
        <v>12544</v>
      </c>
      <c r="D5182" t="s">
        <v>12573</v>
      </c>
      <c r="E5182" t="s">
        <v>5437</v>
      </c>
      <c r="F5182" t="s">
        <v>12596</v>
      </c>
      <c r="G5182" t="s">
        <v>1940</v>
      </c>
    </row>
    <row r="5183" spans="1:7">
      <c r="A5183" t="s">
        <v>11687</v>
      </c>
      <c r="B5183" t="s">
        <v>12461</v>
      </c>
      <c r="C5183" t="s">
        <v>12544</v>
      </c>
      <c r="D5183" t="s">
        <v>12573</v>
      </c>
      <c r="E5183" t="s">
        <v>5437</v>
      </c>
      <c r="F5183" t="s">
        <v>12596</v>
      </c>
      <c r="G5183" t="s">
        <v>1940</v>
      </c>
    </row>
    <row r="5184" spans="1:7">
      <c r="A5184" t="s">
        <v>11688</v>
      </c>
      <c r="B5184" t="s">
        <v>12428</v>
      </c>
      <c r="C5184" t="s">
        <v>12544</v>
      </c>
      <c r="D5184" t="s">
        <v>12573</v>
      </c>
      <c r="E5184" t="s">
        <v>5437</v>
      </c>
      <c r="F5184" t="s">
        <v>12596</v>
      </c>
      <c r="G5184" t="s">
        <v>1940</v>
      </c>
    </row>
    <row r="5185" spans="1:7">
      <c r="A5185" t="s">
        <v>11689</v>
      </c>
      <c r="B5185" t="s">
        <v>12428</v>
      </c>
      <c r="C5185" t="s">
        <v>12544</v>
      </c>
      <c r="D5185" t="s">
        <v>12573</v>
      </c>
      <c r="E5185" t="s">
        <v>5437</v>
      </c>
      <c r="F5185" t="s">
        <v>12596</v>
      </c>
      <c r="G5185" t="s">
        <v>1940</v>
      </c>
    </row>
    <row r="5186" spans="1:7">
      <c r="A5186" t="s">
        <v>11690</v>
      </c>
      <c r="B5186" t="s">
        <v>12431</v>
      </c>
      <c r="C5186" t="s">
        <v>12544</v>
      </c>
      <c r="D5186" t="s">
        <v>12573</v>
      </c>
      <c r="E5186" t="s">
        <v>5437</v>
      </c>
      <c r="F5186" t="s">
        <v>12596</v>
      </c>
      <c r="G5186" t="s">
        <v>1940</v>
      </c>
    </row>
    <row r="5187" spans="1:7">
      <c r="A5187" t="s">
        <v>11691</v>
      </c>
      <c r="C5187" t="s">
        <v>12544</v>
      </c>
      <c r="D5187" t="s">
        <v>12552</v>
      </c>
      <c r="E5187" t="s">
        <v>5437</v>
      </c>
      <c r="F5187" t="s">
        <v>12595</v>
      </c>
      <c r="G5187" t="s">
        <v>1814</v>
      </c>
    </row>
    <row r="5188" spans="1:7">
      <c r="A5188" t="s">
        <v>11692</v>
      </c>
      <c r="B5188" t="s">
        <v>12423</v>
      </c>
      <c r="C5188" t="s">
        <v>12546</v>
      </c>
      <c r="D5188" t="s">
        <v>12554</v>
      </c>
      <c r="E5188" t="s">
        <v>5441</v>
      </c>
      <c r="F5188" t="s">
        <v>12596</v>
      </c>
      <c r="G5188" t="s">
        <v>1940</v>
      </c>
    </row>
    <row r="5189" spans="1:7">
      <c r="A5189" t="s">
        <v>11693</v>
      </c>
      <c r="C5189" t="s">
        <v>12547</v>
      </c>
      <c r="D5189" t="s">
        <v>12568</v>
      </c>
      <c r="E5189" t="s">
        <v>5441</v>
      </c>
      <c r="F5189" t="s">
        <v>12597</v>
      </c>
      <c r="G5189" t="s">
        <v>13481</v>
      </c>
    </row>
    <row r="5190" spans="1:7">
      <c r="A5190" t="s">
        <v>11694</v>
      </c>
      <c r="C5190" t="s">
        <v>12547</v>
      </c>
      <c r="D5190" t="s">
        <v>12568</v>
      </c>
      <c r="E5190" t="s">
        <v>5440</v>
      </c>
      <c r="F5190" t="s">
        <v>12597</v>
      </c>
      <c r="G5190" t="s">
        <v>13482</v>
      </c>
    </row>
    <row r="5191" spans="1:7">
      <c r="A5191" t="s">
        <v>11695</v>
      </c>
      <c r="C5191" t="s">
        <v>12544</v>
      </c>
      <c r="D5191" t="s">
        <v>12564</v>
      </c>
      <c r="E5191" t="s">
        <v>5440</v>
      </c>
      <c r="F5191" t="s">
        <v>12595</v>
      </c>
      <c r="G5191" t="s">
        <v>13483</v>
      </c>
    </row>
    <row r="5192" spans="1:7">
      <c r="A5192" t="s">
        <v>11696</v>
      </c>
      <c r="C5192" t="s">
        <v>12543</v>
      </c>
      <c r="D5192" t="s">
        <v>12543</v>
      </c>
      <c r="E5192" t="s">
        <v>5439</v>
      </c>
      <c r="F5192" t="s">
        <v>12543</v>
      </c>
    </row>
    <row r="5193" spans="1:7">
      <c r="A5193" t="s">
        <v>11697</v>
      </c>
      <c r="B5193" t="s">
        <v>12428</v>
      </c>
      <c r="C5193" t="s">
        <v>12542</v>
      </c>
      <c r="D5193" t="s">
        <v>12565</v>
      </c>
      <c r="E5193" t="s">
        <v>5437</v>
      </c>
      <c r="F5193" t="s">
        <v>12595</v>
      </c>
      <c r="G5193" t="s">
        <v>1940</v>
      </c>
    </row>
    <row r="5194" spans="1:7">
      <c r="A5194" t="s">
        <v>11698</v>
      </c>
      <c r="B5194" t="s">
        <v>12423</v>
      </c>
      <c r="C5194" t="s">
        <v>12542</v>
      </c>
      <c r="D5194" t="s">
        <v>12565</v>
      </c>
      <c r="E5194" t="s">
        <v>5437</v>
      </c>
      <c r="F5194" t="s">
        <v>12595</v>
      </c>
      <c r="G5194" t="s">
        <v>13484</v>
      </c>
    </row>
    <row r="5195" spans="1:7">
      <c r="A5195" t="s">
        <v>11699</v>
      </c>
      <c r="B5195" t="s">
        <v>12435</v>
      </c>
      <c r="C5195" t="s">
        <v>12545</v>
      </c>
      <c r="D5195" t="s">
        <v>12565</v>
      </c>
      <c r="E5195" t="s">
        <v>5437</v>
      </c>
      <c r="F5195" t="s">
        <v>12596</v>
      </c>
      <c r="G5195" t="s">
        <v>1940</v>
      </c>
    </row>
    <row r="5196" spans="1:7">
      <c r="A5196" t="s">
        <v>11700</v>
      </c>
      <c r="B5196" t="s">
        <v>12436</v>
      </c>
      <c r="C5196" t="s">
        <v>12545</v>
      </c>
      <c r="D5196" t="s">
        <v>12565</v>
      </c>
      <c r="E5196" t="s">
        <v>5437</v>
      </c>
      <c r="F5196" t="s">
        <v>12596</v>
      </c>
      <c r="G5196" t="s">
        <v>1940</v>
      </c>
    </row>
    <row r="5197" spans="1:7">
      <c r="A5197" t="s">
        <v>11701</v>
      </c>
      <c r="B5197" t="s">
        <v>12427</v>
      </c>
      <c r="C5197" t="s">
        <v>12545</v>
      </c>
      <c r="D5197" t="s">
        <v>12565</v>
      </c>
      <c r="E5197" t="s">
        <v>5437</v>
      </c>
      <c r="F5197" t="s">
        <v>12595</v>
      </c>
      <c r="G5197" t="s">
        <v>1940</v>
      </c>
    </row>
    <row r="5198" spans="1:7">
      <c r="A5198" t="s">
        <v>11702</v>
      </c>
      <c r="B5198" t="s">
        <v>12423</v>
      </c>
      <c r="C5198" t="s">
        <v>12542</v>
      </c>
      <c r="D5198" t="s">
        <v>12565</v>
      </c>
      <c r="E5198" t="s">
        <v>5437</v>
      </c>
      <c r="F5198" t="s">
        <v>12595</v>
      </c>
      <c r="G5198" t="s">
        <v>1940</v>
      </c>
    </row>
    <row r="5199" spans="1:7">
      <c r="A5199" t="s">
        <v>11703</v>
      </c>
      <c r="B5199" t="s">
        <v>12428</v>
      </c>
      <c r="C5199" t="s">
        <v>12545</v>
      </c>
      <c r="D5199" t="s">
        <v>12573</v>
      </c>
      <c r="E5199" t="s">
        <v>5437</v>
      </c>
      <c r="F5199" t="s">
        <v>12596</v>
      </c>
      <c r="G5199" t="s">
        <v>1940</v>
      </c>
    </row>
    <row r="5200" spans="1:7">
      <c r="A5200" t="s">
        <v>11704</v>
      </c>
      <c r="C5200" t="s">
        <v>12544</v>
      </c>
      <c r="D5200" t="s">
        <v>12567</v>
      </c>
      <c r="E5200" t="s">
        <v>5440</v>
      </c>
      <c r="F5200" t="s">
        <v>12595</v>
      </c>
      <c r="G5200" t="s">
        <v>1714</v>
      </c>
    </row>
    <row r="5201" spans="1:7">
      <c r="A5201" t="s">
        <v>11705</v>
      </c>
      <c r="C5201" t="s">
        <v>12544</v>
      </c>
      <c r="D5201" t="s">
        <v>12567</v>
      </c>
      <c r="E5201" t="s">
        <v>5440</v>
      </c>
      <c r="F5201" t="s">
        <v>12595</v>
      </c>
      <c r="G5201" t="s">
        <v>1714</v>
      </c>
    </row>
    <row r="5202" spans="1:7">
      <c r="A5202" t="s">
        <v>11706</v>
      </c>
      <c r="B5202" t="s">
        <v>12423</v>
      </c>
      <c r="C5202" t="s">
        <v>12546</v>
      </c>
      <c r="D5202" t="s">
        <v>12575</v>
      </c>
      <c r="E5202" t="s">
        <v>5437</v>
      </c>
      <c r="F5202" t="s">
        <v>12595</v>
      </c>
      <c r="G5202" t="s">
        <v>13485</v>
      </c>
    </row>
    <row r="5203" spans="1:7">
      <c r="A5203" t="s">
        <v>11707</v>
      </c>
      <c r="B5203" t="s">
        <v>12423</v>
      </c>
      <c r="C5203" t="s">
        <v>12548</v>
      </c>
      <c r="D5203" t="s">
        <v>12560</v>
      </c>
      <c r="E5203" t="s">
        <v>5450</v>
      </c>
      <c r="F5203" t="s">
        <v>12596</v>
      </c>
      <c r="G5203" t="s">
        <v>12600</v>
      </c>
    </row>
    <row r="5204" spans="1:7">
      <c r="A5204" t="s">
        <v>11708</v>
      </c>
      <c r="B5204" t="s">
        <v>12520</v>
      </c>
      <c r="C5204" t="s">
        <v>12547</v>
      </c>
      <c r="D5204" t="s">
        <v>12581</v>
      </c>
      <c r="E5204" t="s">
        <v>5441</v>
      </c>
      <c r="F5204" t="s">
        <v>12595</v>
      </c>
      <c r="G5204" t="s">
        <v>1940</v>
      </c>
    </row>
    <row r="5205" spans="1:7">
      <c r="A5205" t="s">
        <v>11709</v>
      </c>
      <c r="B5205" t="s">
        <v>12423</v>
      </c>
      <c r="C5205" t="s">
        <v>12542</v>
      </c>
      <c r="D5205" t="s">
        <v>12550</v>
      </c>
      <c r="E5205" t="s">
        <v>5441</v>
      </c>
      <c r="F5205" t="s">
        <v>12596</v>
      </c>
      <c r="G5205" t="s">
        <v>1940</v>
      </c>
    </row>
    <row r="5206" spans="1:7">
      <c r="A5206" t="s">
        <v>11710</v>
      </c>
      <c r="B5206" t="s">
        <v>12423</v>
      </c>
      <c r="C5206" t="s">
        <v>12548</v>
      </c>
      <c r="D5206" t="s">
        <v>12559</v>
      </c>
      <c r="E5206" t="s">
        <v>5437</v>
      </c>
      <c r="F5206" t="s">
        <v>12595</v>
      </c>
      <c r="G5206" t="s">
        <v>13486</v>
      </c>
    </row>
    <row r="5207" spans="1:7">
      <c r="A5207" t="s">
        <v>11711</v>
      </c>
      <c r="B5207" t="s">
        <v>12423</v>
      </c>
      <c r="C5207" t="s">
        <v>12545</v>
      </c>
      <c r="D5207" t="s">
        <v>12575</v>
      </c>
      <c r="E5207" t="s">
        <v>5450</v>
      </c>
      <c r="F5207" t="s">
        <v>12595</v>
      </c>
      <c r="G5207" t="s">
        <v>12600</v>
      </c>
    </row>
    <row r="5208" spans="1:7">
      <c r="A5208" t="s">
        <v>11712</v>
      </c>
      <c r="B5208" t="s">
        <v>12423</v>
      </c>
      <c r="C5208" t="s">
        <v>12546</v>
      </c>
      <c r="D5208" t="s">
        <v>12561</v>
      </c>
      <c r="E5208" t="s">
        <v>5441</v>
      </c>
      <c r="F5208" t="s">
        <v>12595</v>
      </c>
      <c r="G5208" t="s">
        <v>13487</v>
      </c>
    </row>
    <row r="5209" spans="1:7">
      <c r="A5209" t="s">
        <v>11713</v>
      </c>
      <c r="B5209" t="s">
        <v>12423</v>
      </c>
      <c r="C5209" t="s">
        <v>12544</v>
      </c>
      <c r="D5209" t="s">
        <v>12552</v>
      </c>
      <c r="E5209" t="s">
        <v>5440</v>
      </c>
      <c r="F5209" t="s">
        <v>12595</v>
      </c>
      <c r="G5209" t="s">
        <v>13488</v>
      </c>
    </row>
    <row r="5210" spans="1:7">
      <c r="A5210" t="s">
        <v>11714</v>
      </c>
      <c r="B5210" t="s">
        <v>12423</v>
      </c>
      <c r="C5210" t="s">
        <v>12544</v>
      </c>
      <c r="D5210" t="s">
        <v>12564</v>
      </c>
      <c r="E5210" t="s">
        <v>5441</v>
      </c>
      <c r="F5210" t="s">
        <v>12596</v>
      </c>
      <c r="G5210" t="s">
        <v>1940</v>
      </c>
    </row>
    <row r="5211" spans="1:7">
      <c r="A5211" t="s">
        <v>11715</v>
      </c>
      <c r="C5211" t="s">
        <v>12544</v>
      </c>
      <c r="D5211" t="s">
        <v>12551</v>
      </c>
      <c r="E5211" t="s">
        <v>5440</v>
      </c>
      <c r="F5211" t="s">
        <v>12597</v>
      </c>
      <c r="G5211" t="s">
        <v>13489</v>
      </c>
    </row>
    <row r="5212" spans="1:7">
      <c r="A5212" t="s">
        <v>11716</v>
      </c>
      <c r="B5212" t="s">
        <v>12428</v>
      </c>
      <c r="C5212" t="s">
        <v>12544</v>
      </c>
      <c r="D5212" t="s">
        <v>12573</v>
      </c>
      <c r="E5212" t="s">
        <v>5441</v>
      </c>
      <c r="F5212" t="s">
        <v>12596</v>
      </c>
      <c r="G5212" t="s">
        <v>1940</v>
      </c>
    </row>
    <row r="5213" spans="1:7">
      <c r="A5213" t="s">
        <v>11717</v>
      </c>
      <c r="C5213" t="s">
        <v>12547</v>
      </c>
      <c r="D5213" t="s">
        <v>12558</v>
      </c>
      <c r="E5213" t="s">
        <v>5440</v>
      </c>
      <c r="F5213" t="s">
        <v>12597</v>
      </c>
    </row>
    <row r="5214" spans="1:7">
      <c r="A5214" t="s">
        <v>11718</v>
      </c>
      <c r="B5214" t="s">
        <v>12449</v>
      </c>
      <c r="C5214" t="s">
        <v>12547</v>
      </c>
      <c r="D5214" t="s">
        <v>12581</v>
      </c>
      <c r="E5214" t="s">
        <v>5450</v>
      </c>
      <c r="F5214" t="s">
        <v>12595</v>
      </c>
      <c r="G5214" t="s">
        <v>13490</v>
      </c>
    </row>
    <row r="5215" spans="1:7">
      <c r="A5215" t="s">
        <v>11719</v>
      </c>
      <c r="B5215" t="s">
        <v>12426</v>
      </c>
      <c r="C5215" t="s">
        <v>12548</v>
      </c>
      <c r="D5215" t="s">
        <v>12569</v>
      </c>
      <c r="E5215" t="s">
        <v>5441</v>
      </c>
      <c r="F5215" t="s">
        <v>12596</v>
      </c>
      <c r="G5215" t="s">
        <v>1940</v>
      </c>
    </row>
    <row r="5216" spans="1:7">
      <c r="A5216" t="s">
        <v>11720</v>
      </c>
      <c r="C5216" t="s">
        <v>12544</v>
      </c>
      <c r="D5216" t="s">
        <v>12564</v>
      </c>
      <c r="E5216" t="s">
        <v>5440</v>
      </c>
      <c r="F5216" t="s">
        <v>12595</v>
      </c>
      <c r="G5216" t="s">
        <v>13491</v>
      </c>
    </row>
    <row r="5217" spans="1:7">
      <c r="A5217" t="s">
        <v>11721</v>
      </c>
      <c r="B5217" t="s">
        <v>12423</v>
      </c>
      <c r="C5217" t="s">
        <v>12544</v>
      </c>
      <c r="D5217" t="s">
        <v>12552</v>
      </c>
      <c r="E5217" t="s">
        <v>5437</v>
      </c>
      <c r="F5217" t="s">
        <v>12595</v>
      </c>
      <c r="G5217" t="s">
        <v>12600</v>
      </c>
    </row>
    <row r="5218" spans="1:7">
      <c r="A5218" t="s">
        <v>11722</v>
      </c>
      <c r="C5218" t="s">
        <v>12543</v>
      </c>
      <c r="D5218" t="s">
        <v>12543</v>
      </c>
      <c r="E5218" t="s">
        <v>5439</v>
      </c>
      <c r="F5218" t="s">
        <v>12543</v>
      </c>
    </row>
    <row r="5219" spans="1:7">
      <c r="A5219" t="s">
        <v>11723</v>
      </c>
      <c r="B5219" t="s">
        <v>12423</v>
      </c>
      <c r="C5219" t="s">
        <v>12542</v>
      </c>
      <c r="D5219" t="s">
        <v>12550</v>
      </c>
      <c r="E5219" t="s">
        <v>5441</v>
      </c>
      <c r="F5219" t="s">
        <v>12595</v>
      </c>
      <c r="G5219" t="s">
        <v>13492</v>
      </c>
    </row>
    <row r="5220" spans="1:7">
      <c r="A5220" t="s">
        <v>11724</v>
      </c>
      <c r="B5220" t="s">
        <v>12427</v>
      </c>
      <c r="C5220" t="s">
        <v>12542</v>
      </c>
      <c r="D5220" t="s">
        <v>12550</v>
      </c>
      <c r="E5220" t="s">
        <v>5441</v>
      </c>
      <c r="F5220" t="s">
        <v>12595</v>
      </c>
      <c r="G5220" t="s">
        <v>13492</v>
      </c>
    </row>
    <row r="5221" spans="1:7">
      <c r="A5221" t="s">
        <v>11725</v>
      </c>
      <c r="B5221" t="s">
        <v>12423</v>
      </c>
      <c r="C5221" t="s">
        <v>12546</v>
      </c>
      <c r="D5221" t="s">
        <v>12561</v>
      </c>
      <c r="E5221" t="s">
        <v>5440</v>
      </c>
      <c r="F5221" t="s">
        <v>12594</v>
      </c>
      <c r="G5221" t="s">
        <v>13493</v>
      </c>
    </row>
    <row r="5222" spans="1:7">
      <c r="A5222" t="s">
        <v>11726</v>
      </c>
      <c r="B5222" t="s">
        <v>12423</v>
      </c>
      <c r="C5222" t="s">
        <v>12546</v>
      </c>
      <c r="D5222" t="s">
        <v>12561</v>
      </c>
      <c r="E5222" t="s">
        <v>5441</v>
      </c>
      <c r="F5222" t="s">
        <v>12594</v>
      </c>
      <c r="G5222" t="s">
        <v>13494</v>
      </c>
    </row>
    <row r="5223" spans="1:7">
      <c r="A5223" t="s">
        <v>11727</v>
      </c>
      <c r="C5223" t="s">
        <v>12543</v>
      </c>
      <c r="D5223" t="s">
        <v>12543</v>
      </c>
      <c r="E5223" t="s">
        <v>5439</v>
      </c>
      <c r="F5223" t="s">
        <v>12543</v>
      </c>
    </row>
    <row r="5224" spans="1:7">
      <c r="A5224" t="s">
        <v>11728</v>
      </c>
      <c r="B5224" t="s">
        <v>12423</v>
      </c>
      <c r="C5224" t="s">
        <v>12545</v>
      </c>
      <c r="D5224" t="s">
        <v>12564</v>
      </c>
      <c r="E5224" t="s">
        <v>5441</v>
      </c>
      <c r="F5224" t="s">
        <v>12596</v>
      </c>
      <c r="G5224" t="s">
        <v>1940</v>
      </c>
    </row>
    <row r="5225" spans="1:7">
      <c r="A5225" t="s">
        <v>11729</v>
      </c>
      <c r="B5225" t="s">
        <v>12427</v>
      </c>
      <c r="C5225" t="s">
        <v>12545</v>
      </c>
      <c r="D5225" t="s">
        <v>12564</v>
      </c>
      <c r="E5225" t="s">
        <v>5441</v>
      </c>
      <c r="F5225" t="s">
        <v>12596</v>
      </c>
      <c r="G5225" t="s">
        <v>1667</v>
      </c>
    </row>
    <row r="5226" spans="1:7">
      <c r="A5226" t="s">
        <v>11730</v>
      </c>
      <c r="C5226" t="s">
        <v>12543</v>
      </c>
      <c r="D5226" t="s">
        <v>12543</v>
      </c>
      <c r="E5226" t="s">
        <v>5439</v>
      </c>
      <c r="F5226" t="s">
        <v>12543</v>
      </c>
    </row>
    <row r="5227" spans="1:7">
      <c r="A5227" t="s">
        <v>11731</v>
      </c>
      <c r="B5227" t="s">
        <v>12423</v>
      </c>
      <c r="C5227" t="s">
        <v>12545</v>
      </c>
      <c r="D5227" t="s">
        <v>12571</v>
      </c>
      <c r="E5227" t="s">
        <v>5437</v>
      </c>
      <c r="F5227" t="s">
        <v>12595</v>
      </c>
      <c r="G5227" t="s">
        <v>13495</v>
      </c>
    </row>
    <row r="5228" spans="1:7">
      <c r="A5228" t="s">
        <v>11732</v>
      </c>
      <c r="B5228" t="s">
        <v>12423</v>
      </c>
      <c r="C5228" t="s">
        <v>12545</v>
      </c>
      <c r="D5228" t="s">
        <v>12571</v>
      </c>
      <c r="E5228" t="s">
        <v>5437</v>
      </c>
      <c r="F5228" t="s">
        <v>12595</v>
      </c>
      <c r="G5228" t="s">
        <v>13495</v>
      </c>
    </row>
    <row r="5229" spans="1:7">
      <c r="A5229" t="s">
        <v>11733</v>
      </c>
      <c r="B5229" t="s">
        <v>12437</v>
      </c>
      <c r="C5229" t="s">
        <v>12545</v>
      </c>
      <c r="D5229" t="s">
        <v>12571</v>
      </c>
      <c r="E5229" t="s">
        <v>5437</v>
      </c>
      <c r="F5229" t="s">
        <v>12595</v>
      </c>
      <c r="G5229" t="s">
        <v>13495</v>
      </c>
    </row>
    <row r="5230" spans="1:7">
      <c r="A5230" t="s">
        <v>11734</v>
      </c>
      <c r="B5230" t="s">
        <v>12423</v>
      </c>
      <c r="C5230" t="s">
        <v>12547</v>
      </c>
      <c r="D5230" t="s">
        <v>12571</v>
      </c>
      <c r="E5230" t="s">
        <v>5437</v>
      </c>
      <c r="F5230" t="s">
        <v>12596</v>
      </c>
      <c r="G5230" t="s">
        <v>1940</v>
      </c>
    </row>
    <row r="5231" spans="1:7">
      <c r="A5231" t="s">
        <v>11735</v>
      </c>
      <c r="B5231" t="s">
        <v>12423</v>
      </c>
      <c r="C5231" t="s">
        <v>12545</v>
      </c>
      <c r="D5231" t="s">
        <v>12571</v>
      </c>
      <c r="E5231" t="s">
        <v>5441</v>
      </c>
      <c r="F5231" t="s">
        <v>12596</v>
      </c>
      <c r="G5231" t="s">
        <v>1940</v>
      </c>
    </row>
    <row r="5232" spans="1:7">
      <c r="A5232" t="s">
        <v>11736</v>
      </c>
      <c r="C5232" t="s">
        <v>12543</v>
      </c>
      <c r="D5232" t="s">
        <v>12543</v>
      </c>
      <c r="E5232" t="s">
        <v>5439</v>
      </c>
      <c r="F5232" t="s">
        <v>12543</v>
      </c>
    </row>
    <row r="5233" spans="1:7">
      <c r="A5233" t="s">
        <v>11737</v>
      </c>
      <c r="C5233" t="s">
        <v>12546</v>
      </c>
      <c r="D5233" t="s">
        <v>12561</v>
      </c>
      <c r="E5233" t="s">
        <v>5440</v>
      </c>
      <c r="F5233" t="s">
        <v>12595</v>
      </c>
      <c r="G5233" t="s">
        <v>13496</v>
      </c>
    </row>
    <row r="5234" spans="1:7">
      <c r="A5234" t="s">
        <v>11738</v>
      </c>
      <c r="B5234" t="s">
        <v>12423</v>
      </c>
      <c r="C5234" t="s">
        <v>12546</v>
      </c>
      <c r="D5234" t="s">
        <v>12575</v>
      </c>
      <c r="E5234" t="s">
        <v>5437</v>
      </c>
      <c r="F5234" t="s">
        <v>12595</v>
      </c>
      <c r="G5234" t="s">
        <v>13497</v>
      </c>
    </row>
    <row r="5235" spans="1:7">
      <c r="A5235" t="s">
        <v>11739</v>
      </c>
      <c r="B5235" t="s">
        <v>12423</v>
      </c>
      <c r="C5235" t="s">
        <v>12545</v>
      </c>
      <c r="D5235" t="s">
        <v>12554</v>
      </c>
      <c r="E5235" t="s">
        <v>5441</v>
      </c>
      <c r="F5235" t="s">
        <v>12596</v>
      </c>
      <c r="G5235" t="s">
        <v>1940</v>
      </c>
    </row>
    <row r="5236" spans="1:7">
      <c r="A5236" t="s">
        <v>11740</v>
      </c>
      <c r="B5236" t="s">
        <v>12449</v>
      </c>
      <c r="C5236" t="s">
        <v>12547</v>
      </c>
      <c r="D5236" t="s">
        <v>12580</v>
      </c>
      <c r="E5236" t="s">
        <v>5437</v>
      </c>
      <c r="F5236" t="s">
        <v>12595</v>
      </c>
      <c r="G5236" t="s">
        <v>1667</v>
      </c>
    </row>
    <row r="5237" spans="1:7">
      <c r="A5237" t="s">
        <v>6711</v>
      </c>
      <c r="C5237" t="s">
        <v>12547</v>
      </c>
      <c r="D5237" t="s">
        <v>12571</v>
      </c>
      <c r="E5237" t="s">
        <v>5437</v>
      </c>
      <c r="F5237" t="s">
        <v>12595</v>
      </c>
      <c r="G5237" t="s">
        <v>13498</v>
      </c>
    </row>
    <row r="5238" spans="1:7">
      <c r="A5238" t="s">
        <v>11741</v>
      </c>
      <c r="C5238" t="s">
        <v>12544</v>
      </c>
      <c r="D5238" t="s">
        <v>12564</v>
      </c>
      <c r="E5238" t="s">
        <v>5440</v>
      </c>
      <c r="F5238" t="s">
        <v>12595</v>
      </c>
      <c r="G5238" t="s">
        <v>13498</v>
      </c>
    </row>
    <row r="5239" spans="1:7">
      <c r="A5239" t="s">
        <v>11742</v>
      </c>
      <c r="C5239" t="s">
        <v>12544</v>
      </c>
      <c r="D5239" t="s">
        <v>12564</v>
      </c>
      <c r="E5239" t="s">
        <v>5440</v>
      </c>
      <c r="F5239" t="s">
        <v>12597</v>
      </c>
      <c r="G5239" t="s">
        <v>13499</v>
      </c>
    </row>
    <row r="5240" spans="1:7">
      <c r="A5240" t="s">
        <v>11743</v>
      </c>
      <c r="B5240" t="s">
        <v>12423</v>
      </c>
      <c r="C5240" t="s">
        <v>12542</v>
      </c>
      <c r="D5240" t="s">
        <v>12565</v>
      </c>
      <c r="E5240" t="s">
        <v>5437</v>
      </c>
      <c r="F5240" t="s">
        <v>12595</v>
      </c>
      <c r="G5240" t="s">
        <v>13500</v>
      </c>
    </row>
    <row r="5241" spans="1:7">
      <c r="A5241" t="s">
        <v>11744</v>
      </c>
      <c r="B5241" t="s">
        <v>12423</v>
      </c>
      <c r="C5241" t="s">
        <v>12542</v>
      </c>
      <c r="D5241" t="s">
        <v>12565</v>
      </c>
      <c r="E5241" t="s">
        <v>5440</v>
      </c>
      <c r="F5241" t="s">
        <v>12595</v>
      </c>
      <c r="G5241" t="s">
        <v>1667</v>
      </c>
    </row>
    <row r="5242" spans="1:7">
      <c r="A5242" t="s">
        <v>11745</v>
      </c>
      <c r="B5242" t="s">
        <v>12423</v>
      </c>
      <c r="C5242" t="s">
        <v>12545</v>
      </c>
      <c r="D5242" t="s">
        <v>12579</v>
      </c>
      <c r="E5242" t="s">
        <v>5437</v>
      </c>
      <c r="F5242" t="s">
        <v>12596</v>
      </c>
      <c r="G5242" t="s">
        <v>1940</v>
      </c>
    </row>
    <row r="5243" spans="1:7">
      <c r="A5243" t="s">
        <v>11746</v>
      </c>
      <c r="B5243" t="s">
        <v>12425</v>
      </c>
      <c r="C5243" t="s">
        <v>12546</v>
      </c>
      <c r="D5243" t="s">
        <v>12570</v>
      </c>
      <c r="E5243" t="s">
        <v>5437</v>
      </c>
      <c r="F5243" t="s">
        <v>12596</v>
      </c>
      <c r="G5243" t="s">
        <v>13501</v>
      </c>
    </row>
    <row r="5244" spans="1:7">
      <c r="A5244" t="s">
        <v>11747</v>
      </c>
      <c r="B5244" t="s">
        <v>12423</v>
      </c>
      <c r="C5244" t="s">
        <v>12548</v>
      </c>
      <c r="D5244" t="s">
        <v>12569</v>
      </c>
      <c r="E5244" t="s">
        <v>5437</v>
      </c>
      <c r="F5244" t="s">
        <v>12595</v>
      </c>
      <c r="G5244" t="s">
        <v>1940</v>
      </c>
    </row>
    <row r="5245" spans="1:7">
      <c r="A5245" t="s">
        <v>11748</v>
      </c>
      <c r="C5245" t="s">
        <v>12544</v>
      </c>
      <c r="D5245" t="s">
        <v>12574</v>
      </c>
      <c r="E5245" t="s">
        <v>5437</v>
      </c>
      <c r="F5245" t="s">
        <v>12595</v>
      </c>
      <c r="G5245" t="s">
        <v>13502</v>
      </c>
    </row>
    <row r="5246" spans="1:7">
      <c r="A5246" t="s">
        <v>11749</v>
      </c>
      <c r="C5246" t="s">
        <v>12544</v>
      </c>
      <c r="D5246" t="s">
        <v>12563</v>
      </c>
      <c r="E5246" t="s">
        <v>5440</v>
      </c>
      <c r="F5246" t="s">
        <v>12595</v>
      </c>
      <c r="G5246" t="s">
        <v>13503</v>
      </c>
    </row>
    <row r="5247" spans="1:7">
      <c r="A5247" t="s">
        <v>11750</v>
      </c>
      <c r="C5247" t="s">
        <v>12547</v>
      </c>
      <c r="D5247" t="s">
        <v>12562</v>
      </c>
      <c r="E5247" t="s">
        <v>5440</v>
      </c>
      <c r="F5247" t="s">
        <v>12597</v>
      </c>
      <c r="G5247" t="s">
        <v>13504</v>
      </c>
    </row>
    <row r="5248" spans="1:7">
      <c r="A5248" t="s">
        <v>11751</v>
      </c>
      <c r="C5248" t="s">
        <v>12548</v>
      </c>
      <c r="D5248" t="s">
        <v>12559</v>
      </c>
      <c r="E5248" t="s">
        <v>5440</v>
      </c>
      <c r="F5248" t="s">
        <v>12595</v>
      </c>
      <c r="G5248" t="s">
        <v>12931</v>
      </c>
    </row>
    <row r="5249" spans="1:7">
      <c r="A5249" t="s">
        <v>11752</v>
      </c>
      <c r="C5249" t="s">
        <v>12542</v>
      </c>
      <c r="D5249" t="s">
        <v>12550</v>
      </c>
      <c r="E5249" t="s">
        <v>5442</v>
      </c>
      <c r="F5249" t="s">
        <v>12594</v>
      </c>
      <c r="G5249" t="s">
        <v>13505</v>
      </c>
    </row>
    <row r="5250" spans="1:7">
      <c r="A5250" t="s">
        <v>11753</v>
      </c>
      <c r="B5250" t="s">
        <v>12423</v>
      </c>
      <c r="C5250" t="s">
        <v>12544</v>
      </c>
      <c r="D5250" t="s">
        <v>12552</v>
      </c>
      <c r="E5250" t="s">
        <v>5440</v>
      </c>
      <c r="F5250" t="s">
        <v>12595</v>
      </c>
      <c r="G5250" t="s">
        <v>13506</v>
      </c>
    </row>
    <row r="5251" spans="1:7">
      <c r="A5251" t="s">
        <v>11754</v>
      </c>
      <c r="C5251" t="s">
        <v>12543</v>
      </c>
      <c r="D5251" t="s">
        <v>12543</v>
      </c>
      <c r="E5251" t="s">
        <v>5439</v>
      </c>
      <c r="F5251" t="s">
        <v>12543</v>
      </c>
    </row>
    <row r="5252" spans="1:7">
      <c r="A5252" t="s">
        <v>11755</v>
      </c>
      <c r="B5252" t="s">
        <v>12428</v>
      </c>
      <c r="C5252" t="s">
        <v>12544</v>
      </c>
      <c r="D5252" t="s">
        <v>12573</v>
      </c>
      <c r="E5252" t="s">
        <v>5441</v>
      </c>
      <c r="F5252" t="s">
        <v>12596</v>
      </c>
      <c r="G5252" t="s">
        <v>1940</v>
      </c>
    </row>
    <row r="5253" spans="1:7">
      <c r="A5253" t="s">
        <v>11756</v>
      </c>
      <c r="B5253" t="s">
        <v>12429</v>
      </c>
      <c r="C5253" t="s">
        <v>12544</v>
      </c>
      <c r="D5253" t="s">
        <v>12573</v>
      </c>
      <c r="E5253" t="s">
        <v>5441</v>
      </c>
      <c r="F5253" t="s">
        <v>12596</v>
      </c>
      <c r="G5253" t="s">
        <v>1940</v>
      </c>
    </row>
    <row r="5254" spans="1:7">
      <c r="A5254" t="s">
        <v>11757</v>
      </c>
      <c r="B5254" t="s">
        <v>12431</v>
      </c>
      <c r="C5254" t="s">
        <v>12544</v>
      </c>
      <c r="D5254" t="s">
        <v>12573</v>
      </c>
      <c r="E5254" t="s">
        <v>5441</v>
      </c>
      <c r="F5254" t="s">
        <v>12596</v>
      </c>
      <c r="G5254" t="s">
        <v>1940</v>
      </c>
    </row>
    <row r="5255" spans="1:7">
      <c r="A5255" t="s">
        <v>11758</v>
      </c>
      <c r="B5255" t="s">
        <v>12423</v>
      </c>
      <c r="C5255" t="s">
        <v>12545</v>
      </c>
      <c r="D5255" t="s">
        <v>12575</v>
      </c>
      <c r="E5255" t="s">
        <v>5441</v>
      </c>
      <c r="F5255" t="s">
        <v>12595</v>
      </c>
      <c r="G5255" t="s">
        <v>13507</v>
      </c>
    </row>
    <row r="5256" spans="1:7">
      <c r="A5256" t="s">
        <v>11759</v>
      </c>
      <c r="C5256" t="s">
        <v>12542</v>
      </c>
      <c r="D5256" t="s">
        <v>12550</v>
      </c>
      <c r="E5256" t="s">
        <v>5450</v>
      </c>
      <c r="F5256" t="s">
        <v>12595</v>
      </c>
      <c r="G5256" t="s">
        <v>13508</v>
      </c>
    </row>
    <row r="5257" spans="1:7">
      <c r="A5257" t="s">
        <v>11760</v>
      </c>
      <c r="C5257" t="s">
        <v>12546</v>
      </c>
      <c r="D5257" t="s">
        <v>12576</v>
      </c>
      <c r="E5257" t="s">
        <v>5440</v>
      </c>
      <c r="F5257" t="s">
        <v>12595</v>
      </c>
      <c r="G5257" t="s">
        <v>13509</v>
      </c>
    </row>
    <row r="5258" spans="1:7">
      <c r="A5258" t="s">
        <v>11761</v>
      </c>
      <c r="C5258" t="s">
        <v>12542</v>
      </c>
      <c r="D5258" t="s">
        <v>12550</v>
      </c>
      <c r="E5258" t="s">
        <v>5442</v>
      </c>
      <c r="F5258" t="s">
        <v>12594</v>
      </c>
      <c r="G5258" t="s">
        <v>1682</v>
      </c>
    </row>
    <row r="5259" spans="1:7">
      <c r="A5259" t="s">
        <v>11762</v>
      </c>
      <c r="B5259" t="s">
        <v>12423</v>
      </c>
      <c r="C5259" t="s">
        <v>12545</v>
      </c>
      <c r="D5259" t="s">
        <v>12572</v>
      </c>
      <c r="E5259" t="s">
        <v>5450</v>
      </c>
      <c r="F5259" t="s">
        <v>12596</v>
      </c>
      <c r="G5259" t="s">
        <v>1940</v>
      </c>
    </row>
    <row r="5260" spans="1:7">
      <c r="A5260" t="s">
        <v>11763</v>
      </c>
      <c r="C5260" t="s">
        <v>12544</v>
      </c>
      <c r="D5260" t="s">
        <v>12551</v>
      </c>
      <c r="E5260" t="s">
        <v>5440</v>
      </c>
      <c r="F5260" t="s">
        <v>12595</v>
      </c>
      <c r="G5260" t="s">
        <v>13510</v>
      </c>
    </row>
    <row r="5261" spans="1:7">
      <c r="A5261" t="s">
        <v>11764</v>
      </c>
      <c r="C5261" t="s">
        <v>12543</v>
      </c>
      <c r="D5261" t="s">
        <v>12543</v>
      </c>
      <c r="E5261" t="s">
        <v>5439</v>
      </c>
      <c r="F5261" t="s">
        <v>12543</v>
      </c>
    </row>
    <row r="5262" spans="1:7">
      <c r="A5262" t="s">
        <v>11765</v>
      </c>
      <c r="B5262" t="s">
        <v>12428</v>
      </c>
      <c r="C5262" t="s">
        <v>12544</v>
      </c>
      <c r="D5262" t="s">
        <v>12573</v>
      </c>
      <c r="E5262" t="s">
        <v>5437</v>
      </c>
      <c r="F5262" t="s">
        <v>12596</v>
      </c>
      <c r="G5262" t="s">
        <v>1940</v>
      </c>
    </row>
    <row r="5263" spans="1:7">
      <c r="A5263" t="s">
        <v>11766</v>
      </c>
      <c r="B5263" t="s">
        <v>12434</v>
      </c>
      <c r="C5263" t="s">
        <v>12544</v>
      </c>
      <c r="D5263" t="s">
        <v>12573</v>
      </c>
      <c r="E5263" t="s">
        <v>5437</v>
      </c>
      <c r="F5263" t="s">
        <v>12596</v>
      </c>
      <c r="G5263" t="s">
        <v>1940</v>
      </c>
    </row>
    <row r="5264" spans="1:7">
      <c r="A5264" t="s">
        <v>11767</v>
      </c>
      <c r="B5264" t="s">
        <v>12429</v>
      </c>
      <c r="C5264" t="s">
        <v>12544</v>
      </c>
      <c r="D5264" t="s">
        <v>12573</v>
      </c>
      <c r="E5264" t="s">
        <v>5437</v>
      </c>
      <c r="F5264" t="s">
        <v>12596</v>
      </c>
      <c r="G5264" t="s">
        <v>1940</v>
      </c>
    </row>
    <row r="5265" spans="1:7">
      <c r="A5265" t="s">
        <v>11768</v>
      </c>
      <c r="B5265" t="s">
        <v>12431</v>
      </c>
      <c r="C5265" t="s">
        <v>12544</v>
      </c>
      <c r="D5265" t="s">
        <v>12573</v>
      </c>
      <c r="E5265" t="s">
        <v>5437</v>
      </c>
      <c r="F5265" t="s">
        <v>12596</v>
      </c>
      <c r="G5265" t="s">
        <v>1940</v>
      </c>
    </row>
    <row r="5266" spans="1:7">
      <c r="A5266" t="s">
        <v>11769</v>
      </c>
      <c r="B5266" t="s">
        <v>12423</v>
      </c>
      <c r="C5266" t="s">
        <v>12545</v>
      </c>
      <c r="D5266" t="s">
        <v>12552</v>
      </c>
      <c r="E5266" t="s">
        <v>5441</v>
      </c>
      <c r="F5266" t="s">
        <v>12596</v>
      </c>
      <c r="G5266" t="s">
        <v>13511</v>
      </c>
    </row>
    <row r="5267" spans="1:7">
      <c r="A5267" t="s">
        <v>11770</v>
      </c>
      <c r="B5267" t="s">
        <v>12423</v>
      </c>
      <c r="C5267" t="s">
        <v>12546</v>
      </c>
      <c r="D5267" t="s">
        <v>12575</v>
      </c>
      <c r="E5267" t="s">
        <v>5441</v>
      </c>
      <c r="F5267" t="s">
        <v>12595</v>
      </c>
      <c r="G5267" t="s">
        <v>12803</v>
      </c>
    </row>
    <row r="5268" spans="1:7">
      <c r="A5268" t="s">
        <v>11771</v>
      </c>
      <c r="B5268" t="s">
        <v>12449</v>
      </c>
      <c r="C5268" t="s">
        <v>12547</v>
      </c>
      <c r="D5268" t="s">
        <v>12581</v>
      </c>
      <c r="E5268" t="s">
        <v>5441</v>
      </c>
      <c r="F5268" t="s">
        <v>12595</v>
      </c>
      <c r="G5268" t="s">
        <v>13512</v>
      </c>
    </row>
    <row r="5269" spans="1:7">
      <c r="A5269" t="s">
        <v>11772</v>
      </c>
      <c r="B5269" t="s">
        <v>12423</v>
      </c>
      <c r="C5269" t="s">
        <v>12545</v>
      </c>
      <c r="D5269" t="s">
        <v>12564</v>
      </c>
      <c r="E5269" t="s">
        <v>5441</v>
      </c>
      <c r="F5269" t="s">
        <v>12596</v>
      </c>
      <c r="G5269" t="s">
        <v>1940</v>
      </c>
    </row>
    <row r="5270" spans="1:7">
      <c r="A5270" t="s">
        <v>11773</v>
      </c>
      <c r="C5270" t="s">
        <v>12543</v>
      </c>
      <c r="D5270" t="s">
        <v>12543</v>
      </c>
      <c r="E5270" t="s">
        <v>5439</v>
      </c>
      <c r="F5270" t="s">
        <v>12543</v>
      </c>
    </row>
    <row r="5271" spans="1:7">
      <c r="A5271" t="s">
        <v>11774</v>
      </c>
      <c r="C5271" t="s">
        <v>12548</v>
      </c>
      <c r="D5271" t="s">
        <v>12569</v>
      </c>
      <c r="E5271" t="s">
        <v>5437</v>
      </c>
      <c r="F5271" t="s">
        <v>12595</v>
      </c>
      <c r="G5271" t="s">
        <v>13513</v>
      </c>
    </row>
    <row r="5272" spans="1:7">
      <c r="A5272" t="s">
        <v>11775</v>
      </c>
      <c r="C5272" t="s">
        <v>12548</v>
      </c>
      <c r="D5272" t="s">
        <v>12569</v>
      </c>
      <c r="E5272" t="s">
        <v>5440</v>
      </c>
      <c r="F5272" t="s">
        <v>12595</v>
      </c>
      <c r="G5272" t="s">
        <v>1884</v>
      </c>
    </row>
    <row r="5273" spans="1:7">
      <c r="A5273" t="s">
        <v>11776</v>
      </c>
      <c r="C5273" t="s">
        <v>12548</v>
      </c>
      <c r="D5273" t="s">
        <v>12569</v>
      </c>
      <c r="E5273" t="s">
        <v>5450</v>
      </c>
      <c r="F5273" t="s">
        <v>12595</v>
      </c>
      <c r="G5273" t="s">
        <v>1884</v>
      </c>
    </row>
    <row r="5274" spans="1:7">
      <c r="A5274" t="s">
        <v>11777</v>
      </c>
      <c r="B5274" t="s">
        <v>12423</v>
      </c>
      <c r="C5274" t="s">
        <v>12545</v>
      </c>
      <c r="D5274" t="s">
        <v>12576</v>
      </c>
      <c r="E5274" t="s">
        <v>5441</v>
      </c>
      <c r="F5274" t="s">
        <v>12596</v>
      </c>
      <c r="G5274" t="s">
        <v>1667</v>
      </c>
    </row>
    <row r="5275" spans="1:7">
      <c r="A5275" t="s">
        <v>11778</v>
      </c>
      <c r="C5275" t="s">
        <v>12544</v>
      </c>
      <c r="D5275" t="s">
        <v>12574</v>
      </c>
      <c r="E5275" t="s">
        <v>5440</v>
      </c>
      <c r="F5275" t="s">
        <v>12595</v>
      </c>
      <c r="G5275" t="s">
        <v>13514</v>
      </c>
    </row>
    <row r="5276" spans="1:7">
      <c r="A5276" t="s">
        <v>11779</v>
      </c>
      <c r="B5276" t="s">
        <v>12423</v>
      </c>
      <c r="C5276" t="s">
        <v>12548</v>
      </c>
      <c r="D5276" t="s">
        <v>12560</v>
      </c>
      <c r="E5276" t="s">
        <v>5441</v>
      </c>
      <c r="F5276" t="s">
        <v>12596</v>
      </c>
      <c r="G5276" t="s">
        <v>1940</v>
      </c>
    </row>
    <row r="5277" spans="1:7">
      <c r="A5277" t="s">
        <v>11780</v>
      </c>
      <c r="C5277" t="s">
        <v>12548</v>
      </c>
      <c r="D5277" t="s">
        <v>12569</v>
      </c>
      <c r="E5277" t="s">
        <v>5441</v>
      </c>
      <c r="F5277" t="s">
        <v>12596</v>
      </c>
      <c r="G5277" t="s">
        <v>13171</v>
      </c>
    </row>
    <row r="5278" spans="1:7">
      <c r="A5278" t="s">
        <v>11781</v>
      </c>
      <c r="B5278" t="s">
        <v>12423</v>
      </c>
      <c r="C5278" t="s">
        <v>12545</v>
      </c>
      <c r="D5278" t="s">
        <v>12574</v>
      </c>
      <c r="E5278" t="s">
        <v>5440</v>
      </c>
      <c r="F5278" t="s">
        <v>12596</v>
      </c>
      <c r="G5278" t="s">
        <v>1940</v>
      </c>
    </row>
    <row r="5279" spans="1:7">
      <c r="A5279" t="s">
        <v>11782</v>
      </c>
      <c r="B5279" t="s">
        <v>12423</v>
      </c>
      <c r="C5279" t="s">
        <v>12545</v>
      </c>
      <c r="D5279" t="s">
        <v>12576</v>
      </c>
      <c r="E5279" t="s">
        <v>5441</v>
      </c>
      <c r="F5279" t="s">
        <v>12595</v>
      </c>
      <c r="G5279" t="s">
        <v>12803</v>
      </c>
    </row>
    <row r="5280" spans="1:7">
      <c r="A5280" t="s">
        <v>11783</v>
      </c>
      <c r="B5280" t="s">
        <v>12436</v>
      </c>
      <c r="C5280" t="s">
        <v>12546</v>
      </c>
      <c r="D5280" t="s">
        <v>12556</v>
      </c>
      <c r="E5280" t="s">
        <v>5437</v>
      </c>
      <c r="F5280" t="s">
        <v>12596</v>
      </c>
      <c r="G5280" t="s">
        <v>1940</v>
      </c>
    </row>
    <row r="5281" spans="1:7">
      <c r="A5281" t="s">
        <v>11784</v>
      </c>
      <c r="C5281" t="s">
        <v>12543</v>
      </c>
      <c r="D5281" t="s">
        <v>12543</v>
      </c>
      <c r="E5281" t="s">
        <v>5439</v>
      </c>
      <c r="F5281" t="s">
        <v>12543</v>
      </c>
    </row>
    <row r="5282" spans="1:7">
      <c r="A5282" t="s">
        <v>11785</v>
      </c>
      <c r="B5282" t="s">
        <v>12423</v>
      </c>
      <c r="C5282" t="s">
        <v>12548</v>
      </c>
      <c r="D5282" t="s">
        <v>12569</v>
      </c>
      <c r="E5282" t="s">
        <v>5441</v>
      </c>
      <c r="F5282" t="s">
        <v>12595</v>
      </c>
      <c r="G5282" t="s">
        <v>12619</v>
      </c>
    </row>
    <row r="5283" spans="1:7">
      <c r="A5283" t="s">
        <v>11786</v>
      </c>
      <c r="B5283" t="s">
        <v>12424</v>
      </c>
      <c r="C5283" t="s">
        <v>12548</v>
      </c>
      <c r="D5283" t="s">
        <v>12569</v>
      </c>
      <c r="E5283" t="s">
        <v>5441</v>
      </c>
      <c r="F5283" t="s">
        <v>12595</v>
      </c>
      <c r="G5283" t="s">
        <v>1940</v>
      </c>
    </row>
    <row r="5284" spans="1:7">
      <c r="A5284" t="s">
        <v>11787</v>
      </c>
      <c r="B5284" t="s">
        <v>12427</v>
      </c>
      <c r="C5284" t="s">
        <v>12548</v>
      </c>
      <c r="D5284" t="s">
        <v>12569</v>
      </c>
      <c r="E5284" t="s">
        <v>5441</v>
      </c>
      <c r="F5284" t="s">
        <v>12595</v>
      </c>
      <c r="G5284" t="s">
        <v>1940</v>
      </c>
    </row>
    <row r="5285" spans="1:7">
      <c r="A5285" t="s">
        <v>11784</v>
      </c>
      <c r="C5285" t="s">
        <v>12543</v>
      </c>
      <c r="D5285" t="s">
        <v>12543</v>
      </c>
      <c r="E5285" t="s">
        <v>5439</v>
      </c>
      <c r="F5285" t="s">
        <v>12543</v>
      </c>
    </row>
    <row r="5286" spans="1:7">
      <c r="A5286" t="s">
        <v>11785</v>
      </c>
      <c r="B5286" t="s">
        <v>12423</v>
      </c>
      <c r="C5286" t="s">
        <v>12548</v>
      </c>
      <c r="D5286" t="s">
        <v>12569</v>
      </c>
      <c r="E5286" t="s">
        <v>5441</v>
      </c>
      <c r="F5286" t="s">
        <v>12595</v>
      </c>
      <c r="G5286" t="s">
        <v>12619</v>
      </c>
    </row>
    <row r="5287" spans="1:7">
      <c r="A5287" t="s">
        <v>11786</v>
      </c>
      <c r="B5287" t="s">
        <v>12424</v>
      </c>
      <c r="C5287" t="s">
        <v>12548</v>
      </c>
      <c r="D5287" t="s">
        <v>12569</v>
      </c>
      <c r="E5287" t="s">
        <v>5441</v>
      </c>
      <c r="F5287" t="s">
        <v>12595</v>
      </c>
      <c r="G5287" t="s">
        <v>1940</v>
      </c>
    </row>
    <row r="5288" spans="1:7">
      <c r="A5288" t="s">
        <v>11787</v>
      </c>
      <c r="B5288" t="s">
        <v>12427</v>
      </c>
      <c r="C5288" t="s">
        <v>12548</v>
      </c>
      <c r="D5288" t="s">
        <v>12569</v>
      </c>
      <c r="E5288" t="s">
        <v>5441</v>
      </c>
      <c r="F5288" t="s">
        <v>12595</v>
      </c>
      <c r="G5288" t="s">
        <v>1940</v>
      </c>
    </row>
    <row r="5289" spans="1:7">
      <c r="A5289" t="s">
        <v>11788</v>
      </c>
      <c r="B5289" t="s">
        <v>12423</v>
      </c>
      <c r="C5289" t="s">
        <v>12546</v>
      </c>
      <c r="D5289" t="s">
        <v>12570</v>
      </c>
      <c r="E5289" t="s">
        <v>5450</v>
      </c>
      <c r="F5289" t="s">
        <v>12595</v>
      </c>
      <c r="G5289" t="s">
        <v>13515</v>
      </c>
    </row>
    <row r="5290" spans="1:7">
      <c r="A5290" t="s">
        <v>11789</v>
      </c>
      <c r="C5290" t="s">
        <v>12544</v>
      </c>
      <c r="D5290" t="s">
        <v>12552</v>
      </c>
      <c r="E5290" t="s">
        <v>5440</v>
      </c>
      <c r="F5290" t="s">
        <v>12595</v>
      </c>
      <c r="G5290" t="s">
        <v>13516</v>
      </c>
    </row>
    <row r="5291" spans="1:7">
      <c r="A5291" t="s">
        <v>11790</v>
      </c>
      <c r="B5291" t="s">
        <v>12423</v>
      </c>
      <c r="C5291" t="s">
        <v>12546</v>
      </c>
      <c r="D5291" t="s">
        <v>12555</v>
      </c>
      <c r="E5291" t="s">
        <v>5441</v>
      </c>
      <c r="F5291" t="s">
        <v>12595</v>
      </c>
      <c r="G5291" t="s">
        <v>13517</v>
      </c>
    </row>
    <row r="5292" spans="1:7">
      <c r="A5292" t="s">
        <v>11791</v>
      </c>
      <c r="B5292" t="s">
        <v>12449</v>
      </c>
      <c r="C5292" t="s">
        <v>12547</v>
      </c>
      <c r="D5292" t="s">
        <v>12581</v>
      </c>
      <c r="E5292" t="s">
        <v>5441</v>
      </c>
      <c r="F5292" t="s">
        <v>12595</v>
      </c>
      <c r="G5292" t="s">
        <v>12600</v>
      </c>
    </row>
    <row r="5293" spans="1:7">
      <c r="A5293" t="s">
        <v>11792</v>
      </c>
      <c r="B5293" t="s">
        <v>12423</v>
      </c>
      <c r="C5293" t="s">
        <v>12545</v>
      </c>
      <c r="D5293" t="s">
        <v>12554</v>
      </c>
      <c r="E5293" t="s">
        <v>5441</v>
      </c>
      <c r="F5293" t="s">
        <v>12596</v>
      </c>
      <c r="G5293" t="s">
        <v>1940</v>
      </c>
    </row>
    <row r="5294" spans="1:7">
      <c r="A5294" t="s">
        <v>11793</v>
      </c>
      <c r="B5294" t="s">
        <v>12424</v>
      </c>
      <c r="C5294" t="s">
        <v>12546</v>
      </c>
      <c r="D5294" t="s">
        <v>12556</v>
      </c>
      <c r="E5294" t="s">
        <v>5437</v>
      </c>
      <c r="F5294" t="s">
        <v>12596</v>
      </c>
      <c r="G5294" t="s">
        <v>1940</v>
      </c>
    </row>
    <row r="5295" spans="1:7">
      <c r="A5295" t="s">
        <v>11794</v>
      </c>
      <c r="C5295" t="s">
        <v>12542</v>
      </c>
      <c r="D5295" t="s">
        <v>12550</v>
      </c>
      <c r="E5295" t="s">
        <v>5441</v>
      </c>
      <c r="F5295" t="s">
        <v>12596</v>
      </c>
      <c r="G5295" t="s">
        <v>1884</v>
      </c>
    </row>
    <row r="5296" spans="1:7">
      <c r="A5296" t="s">
        <v>11795</v>
      </c>
      <c r="C5296" t="s">
        <v>12544</v>
      </c>
      <c r="D5296" t="s">
        <v>12552</v>
      </c>
      <c r="E5296" t="s">
        <v>5440</v>
      </c>
      <c r="F5296" t="s">
        <v>12595</v>
      </c>
      <c r="G5296" t="s">
        <v>13518</v>
      </c>
    </row>
    <row r="5297" spans="1:7">
      <c r="A5297" t="s">
        <v>11796</v>
      </c>
      <c r="B5297" t="s">
        <v>12423</v>
      </c>
      <c r="C5297" t="s">
        <v>12544</v>
      </c>
      <c r="D5297" t="s">
        <v>12566</v>
      </c>
      <c r="E5297" t="s">
        <v>5441</v>
      </c>
      <c r="F5297" t="s">
        <v>12595</v>
      </c>
      <c r="G5297" t="s">
        <v>13519</v>
      </c>
    </row>
    <row r="5298" spans="1:7">
      <c r="A5298" t="s">
        <v>11797</v>
      </c>
      <c r="C5298" t="s">
        <v>12547</v>
      </c>
      <c r="D5298" t="s">
        <v>12558</v>
      </c>
      <c r="E5298" t="s">
        <v>5440</v>
      </c>
      <c r="F5298" t="s">
        <v>12597</v>
      </c>
    </row>
    <row r="5299" spans="1:7">
      <c r="A5299" t="s">
        <v>11798</v>
      </c>
      <c r="C5299" t="s">
        <v>12544</v>
      </c>
      <c r="D5299" t="s">
        <v>12551</v>
      </c>
      <c r="E5299" t="s">
        <v>5440</v>
      </c>
      <c r="F5299" t="s">
        <v>12595</v>
      </c>
      <c r="G5299" t="s">
        <v>13520</v>
      </c>
    </row>
    <row r="5300" spans="1:7">
      <c r="A5300" t="s">
        <v>11799</v>
      </c>
      <c r="C5300" t="s">
        <v>12544</v>
      </c>
      <c r="D5300" t="s">
        <v>12551</v>
      </c>
      <c r="E5300" t="s">
        <v>5440</v>
      </c>
      <c r="F5300" t="s">
        <v>12595</v>
      </c>
      <c r="G5300" t="s">
        <v>13503</v>
      </c>
    </row>
    <row r="5301" spans="1:7">
      <c r="A5301" t="s">
        <v>11800</v>
      </c>
      <c r="B5301" t="s">
        <v>12423</v>
      </c>
      <c r="C5301" t="s">
        <v>12545</v>
      </c>
      <c r="D5301" t="s">
        <v>12561</v>
      </c>
      <c r="E5301" t="s">
        <v>5441</v>
      </c>
      <c r="F5301" t="s">
        <v>12596</v>
      </c>
      <c r="G5301" t="s">
        <v>12642</v>
      </c>
    </row>
    <row r="5302" spans="1:7">
      <c r="A5302" t="s">
        <v>11801</v>
      </c>
      <c r="B5302" t="s">
        <v>12423</v>
      </c>
      <c r="C5302" t="s">
        <v>12544</v>
      </c>
      <c r="D5302" t="s">
        <v>12564</v>
      </c>
      <c r="E5302" t="s">
        <v>5440</v>
      </c>
      <c r="F5302" t="s">
        <v>12595</v>
      </c>
      <c r="G5302" t="s">
        <v>13521</v>
      </c>
    </row>
    <row r="5303" spans="1:7">
      <c r="A5303" t="s">
        <v>11802</v>
      </c>
      <c r="C5303" t="s">
        <v>12544</v>
      </c>
      <c r="D5303" t="s">
        <v>12551</v>
      </c>
      <c r="E5303" t="s">
        <v>5440</v>
      </c>
      <c r="F5303" t="s">
        <v>12595</v>
      </c>
      <c r="G5303" t="s">
        <v>13522</v>
      </c>
    </row>
    <row r="5304" spans="1:7">
      <c r="A5304" t="s">
        <v>11803</v>
      </c>
      <c r="C5304" t="s">
        <v>12544</v>
      </c>
      <c r="D5304" t="s">
        <v>12551</v>
      </c>
      <c r="E5304" t="s">
        <v>5440</v>
      </c>
      <c r="F5304" t="s">
        <v>12595</v>
      </c>
      <c r="G5304" t="s">
        <v>12926</v>
      </c>
    </row>
    <row r="5305" spans="1:7">
      <c r="A5305" t="s">
        <v>11804</v>
      </c>
      <c r="B5305" t="s">
        <v>12449</v>
      </c>
      <c r="C5305" t="s">
        <v>12547</v>
      </c>
      <c r="D5305" t="s">
        <v>12581</v>
      </c>
      <c r="E5305" t="s">
        <v>5442</v>
      </c>
      <c r="F5305" t="s">
        <v>12595</v>
      </c>
      <c r="G5305" t="s">
        <v>12600</v>
      </c>
    </row>
    <row r="5306" spans="1:7">
      <c r="A5306" t="s">
        <v>11805</v>
      </c>
      <c r="B5306" t="s">
        <v>12449</v>
      </c>
      <c r="C5306" t="s">
        <v>12547</v>
      </c>
      <c r="D5306" t="s">
        <v>12580</v>
      </c>
      <c r="E5306" t="s">
        <v>5450</v>
      </c>
      <c r="F5306" t="s">
        <v>12596</v>
      </c>
      <c r="G5306" t="s">
        <v>1667</v>
      </c>
    </row>
    <row r="5307" spans="1:7">
      <c r="A5307" t="s">
        <v>11806</v>
      </c>
      <c r="C5307" t="s">
        <v>12543</v>
      </c>
      <c r="D5307" t="s">
        <v>12543</v>
      </c>
      <c r="E5307" t="s">
        <v>5439</v>
      </c>
      <c r="F5307" t="s">
        <v>12543</v>
      </c>
    </row>
    <row r="5308" spans="1:7">
      <c r="A5308" t="s">
        <v>11807</v>
      </c>
      <c r="B5308" t="s">
        <v>12423</v>
      </c>
      <c r="C5308" t="s">
        <v>12542</v>
      </c>
      <c r="D5308" t="s">
        <v>12565</v>
      </c>
      <c r="E5308" t="s">
        <v>5441</v>
      </c>
      <c r="F5308" t="s">
        <v>12596</v>
      </c>
      <c r="G5308" t="s">
        <v>1940</v>
      </c>
    </row>
    <row r="5309" spans="1:7">
      <c r="A5309" t="s">
        <v>11808</v>
      </c>
      <c r="B5309" t="s">
        <v>12423</v>
      </c>
      <c r="C5309" t="s">
        <v>12548</v>
      </c>
      <c r="D5309" t="s">
        <v>12559</v>
      </c>
      <c r="E5309" t="s">
        <v>5437</v>
      </c>
      <c r="F5309" t="s">
        <v>12596</v>
      </c>
      <c r="G5309" t="s">
        <v>1884</v>
      </c>
    </row>
    <row r="5310" spans="1:7">
      <c r="A5310" t="s">
        <v>11809</v>
      </c>
      <c r="B5310" t="s">
        <v>12423</v>
      </c>
      <c r="C5310" t="s">
        <v>12548</v>
      </c>
      <c r="D5310" t="s">
        <v>12560</v>
      </c>
      <c r="E5310" t="s">
        <v>5437</v>
      </c>
      <c r="F5310" t="s">
        <v>12596</v>
      </c>
      <c r="G5310" t="s">
        <v>1940</v>
      </c>
    </row>
    <row r="5311" spans="1:7">
      <c r="A5311" t="s">
        <v>11810</v>
      </c>
      <c r="C5311" t="s">
        <v>12544</v>
      </c>
      <c r="D5311" t="s">
        <v>12552</v>
      </c>
      <c r="E5311" t="s">
        <v>5437</v>
      </c>
      <c r="F5311" t="s">
        <v>12595</v>
      </c>
      <c r="G5311" t="s">
        <v>13026</v>
      </c>
    </row>
    <row r="5312" spans="1:7">
      <c r="A5312" t="s">
        <v>11811</v>
      </c>
      <c r="C5312" t="s">
        <v>12542</v>
      </c>
      <c r="D5312" t="s">
        <v>12550</v>
      </c>
      <c r="E5312" t="s">
        <v>5442</v>
      </c>
      <c r="F5312" t="s">
        <v>12594</v>
      </c>
      <c r="G5312" t="s">
        <v>12600</v>
      </c>
    </row>
    <row r="5313" spans="1:7">
      <c r="A5313" t="s">
        <v>11812</v>
      </c>
      <c r="B5313" t="s">
        <v>12423</v>
      </c>
      <c r="C5313" t="s">
        <v>12542</v>
      </c>
      <c r="D5313" t="s">
        <v>12550</v>
      </c>
      <c r="E5313" t="s">
        <v>5450</v>
      </c>
      <c r="F5313" t="s">
        <v>12596</v>
      </c>
      <c r="G5313" t="s">
        <v>1667</v>
      </c>
    </row>
    <row r="5314" spans="1:7">
      <c r="A5314" t="s">
        <v>11813</v>
      </c>
      <c r="B5314" t="s">
        <v>12423</v>
      </c>
      <c r="C5314" t="s">
        <v>12546</v>
      </c>
      <c r="D5314" t="s">
        <v>12554</v>
      </c>
      <c r="E5314" t="s">
        <v>5437</v>
      </c>
      <c r="F5314" t="s">
        <v>12595</v>
      </c>
      <c r="G5314" t="s">
        <v>1667</v>
      </c>
    </row>
    <row r="5315" spans="1:7">
      <c r="A5315" t="s">
        <v>11814</v>
      </c>
      <c r="C5315" t="s">
        <v>12547</v>
      </c>
      <c r="D5315" t="s">
        <v>12558</v>
      </c>
      <c r="E5315" t="s">
        <v>5440</v>
      </c>
      <c r="F5315" t="s">
        <v>12597</v>
      </c>
    </row>
    <row r="5316" spans="1:7">
      <c r="A5316" t="s">
        <v>11815</v>
      </c>
      <c r="C5316" t="s">
        <v>12542</v>
      </c>
      <c r="D5316" t="s">
        <v>12565</v>
      </c>
      <c r="E5316" t="s">
        <v>5437</v>
      </c>
      <c r="F5316" t="s">
        <v>12597</v>
      </c>
      <c r="G5316" t="s">
        <v>13523</v>
      </c>
    </row>
    <row r="5317" spans="1:7">
      <c r="A5317" t="s">
        <v>11816</v>
      </c>
      <c r="C5317" t="s">
        <v>12542</v>
      </c>
      <c r="D5317" t="s">
        <v>12565</v>
      </c>
      <c r="E5317" t="s">
        <v>5437</v>
      </c>
      <c r="F5317" t="s">
        <v>12597</v>
      </c>
      <c r="G5317" t="s">
        <v>13524</v>
      </c>
    </row>
    <row r="5318" spans="1:7">
      <c r="A5318" t="s">
        <v>11817</v>
      </c>
      <c r="B5318" t="s">
        <v>12423</v>
      </c>
      <c r="C5318" t="s">
        <v>12544</v>
      </c>
      <c r="D5318" t="s">
        <v>12552</v>
      </c>
      <c r="E5318" t="s">
        <v>5441</v>
      </c>
      <c r="F5318" t="s">
        <v>12595</v>
      </c>
      <c r="G5318" t="s">
        <v>13525</v>
      </c>
    </row>
    <row r="5319" spans="1:7">
      <c r="A5319" t="s">
        <v>11818</v>
      </c>
      <c r="B5319" t="s">
        <v>12423</v>
      </c>
      <c r="C5319" t="s">
        <v>12544</v>
      </c>
      <c r="D5319" t="s">
        <v>12564</v>
      </c>
      <c r="E5319" t="s">
        <v>5437</v>
      </c>
      <c r="F5319" t="s">
        <v>12595</v>
      </c>
      <c r="G5319" t="s">
        <v>13526</v>
      </c>
    </row>
    <row r="5320" spans="1:7">
      <c r="A5320" t="s">
        <v>11819</v>
      </c>
      <c r="B5320" t="s">
        <v>12423</v>
      </c>
      <c r="C5320" t="s">
        <v>12545</v>
      </c>
      <c r="D5320" t="s">
        <v>12564</v>
      </c>
      <c r="E5320" t="s">
        <v>5441</v>
      </c>
      <c r="F5320" t="s">
        <v>12596</v>
      </c>
      <c r="G5320" t="s">
        <v>1940</v>
      </c>
    </row>
    <row r="5321" spans="1:7">
      <c r="A5321" t="s">
        <v>11820</v>
      </c>
      <c r="B5321" t="s">
        <v>12423</v>
      </c>
      <c r="C5321" t="s">
        <v>12545</v>
      </c>
      <c r="D5321" t="s">
        <v>12552</v>
      </c>
      <c r="E5321" t="s">
        <v>5441</v>
      </c>
      <c r="F5321" t="s">
        <v>12596</v>
      </c>
      <c r="G5321" t="s">
        <v>1940</v>
      </c>
    </row>
    <row r="5322" spans="1:7">
      <c r="A5322" t="s">
        <v>11821</v>
      </c>
      <c r="B5322" t="s">
        <v>12423</v>
      </c>
      <c r="C5322" t="s">
        <v>12545</v>
      </c>
      <c r="D5322" t="s">
        <v>12550</v>
      </c>
      <c r="E5322" t="s">
        <v>5441</v>
      </c>
      <c r="F5322" t="s">
        <v>12596</v>
      </c>
      <c r="G5322" t="s">
        <v>1940</v>
      </c>
    </row>
    <row r="5323" spans="1:7">
      <c r="A5323" t="s">
        <v>11822</v>
      </c>
      <c r="C5323" t="s">
        <v>12543</v>
      </c>
      <c r="D5323" t="s">
        <v>12543</v>
      </c>
      <c r="E5323" t="s">
        <v>5439</v>
      </c>
      <c r="F5323" t="s">
        <v>12543</v>
      </c>
    </row>
    <row r="5324" spans="1:7">
      <c r="A5324" t="s">
        <v>11823</v>
      </c>
      <c r="B5324" t="s">
        <v>12423</v>
      </c>
      <c r="C5324" t="s">
        <v>12542</v>
      </c>
      <c r="D5324" t="s">
        <v>12550</v>
      </c>
      <c r="E5324" t="s">
        <v>5441</v>
      </c>
      <c r="F5324" t="s">
        <v>12596</v>
      </c>
      <c r="G5324" t="s">
        <v>1940</v>
      </c>
    </row>
    <row r="5325" spans="1:7">
      <c r="A5325" t="s">
        <v>11824</v>
      </c>
      <c r="B5325" t="s">
        <v>12450</v>
      </c>
      <c r="C5325" t="s">
        <v>12542</v>
      </c>
      <c r="D5325" t="s">
        <v>12550</v>
      </c>
      <c r="E5325" t="s">
        <v>5441</v>
      </c>
      <c r="F5325" t="s">
        <v>12596</v>
      </c>
      <c r="G5325" t="s">
        <v>1940</v>
      </c>
    </row>
    <row r="5326" spans="1:7">
      <c r="A5326" t="s">
        <v>11825</v>
      </c>
      <c r="B5326" t="s">
        <v>12435</v>
      </c>
      <c r="C5326" t="s">
        <v>12542</v>
      </c>
      <c r="D5326" t="s">
        <v>12550</v>
      </c>
      <c r="E5326" t="s">
        <v>5441</v>
      </c>
      <c r="F5326" t="s">
        <v>12596</v>
      </c>
      <c r="G5326" t="s">
        <v>1940</v>
      </c>
    </row>
    <row r="5327" spans="1:7">
      <c r="A5327" t="s">
        <v>11826</v>
      </c>
      <c r="B5327" t="s">
        <v>12427</v>
      </c>
      <c r="C5327" t="s">
        <v>12542</v>
      </c>
      <c r="D5327" t="s">
        <v>12550</v>
      </c>
      <c r="E5327" t="s">
        <v>5441</v>
      </c>
      <c r="F5327" t="s">
        <v>12596</v>
      </c>
      <c r="G5327" t="s">
        <v>1940</v>
      </c>
    </row>
    <row r="5328" spans="1:7">
      <c r="A5328" t="s">
        <v>11827</v>
      </c>
      <c r="B5328" t="s">
        <v>12465</v>
      </c>
      <c r="C5328" t="s">
        <v>12544</v>
      </c>
      <c r="D5328" t="s">
        <v>12552</v>
      </c>
      <c r="E5328" t="s">
        <v>5440</v>
      </c>
      <c r="F5328" t="s">
        <v>12595</v>
      </c>
      <c r="G5328" t="s">
        <v>1667</v>
      </c>
    </row>
    <row r="5329" spans="1:7">
      <c r="A5329" t="s">
        <v>11828</v>
      </c>
      <c r="C5329" t="s">
        <v>12543</v>
      </c>
      <c r="D5329" t="s">
        <v>12543</v>
      </c>
      <c r="E5329" t="s">
        <v>5439</v>
      </c>
      <c r="F5329" t="s">
        <v>12543</v>
      </c>
    </row>
    <row r="5330" spans="1:7">
      <c r="A5330" t="s">
        <v>11829</v>
      </c>
      <c r="B5330" t="s">
        <v>12428</v>
      </c>
      <c r="C5330" t="s">
        <v>12545</v>
      </c>
      <c r="D5330" t="s">
        <v>12552</v>
      </c>
      <c r="E5330" t="s">
        <v>5441</v>
      </c>
      <c r="F5330" t="s">
        <v>12596</v>
      </c>
      <c r="G5330" t="s">
        <v>1940</v>
      </c>
    </row>
    <row r="5331" spans="1:7">
      <c r="A5331" t="s">
        <v>11830</v>
      </c>
      <c r="B5331" t="s">
        <v>12423</v>
      </c>
      <c r="C5331" t="s">
        <v>12545</v>
      </c>
      <c r="D5331" t="s">
        <v>12552</v>
      </c>
      <c r="E5331" t="s">
        <v>5437</v>
      </c>
      <c r="F5331" t="s">
        <v>12596</v>
      </c>
      <c r="G5331" t="s">
        <v>1940</v>
      </c>
    </row>
    <row r="5332" spans="1:7">
      <c r="A5332" t="s">
        <v>11831</v>
      </c>
      <c r="B5332" t="s">
        <v>12435</v>
      </c>
      <c r="C5332" t="s">
        <v>12545</v>
      </c>
      <c r="D5332" t="s">
        <v>12552</v>
      </c>
      <c r="E5332" t="s">
        <v>5437</v>
      </c>
      <c r="F5332" t="s">
        <v>12596</v>
      </c>
      <c r="G5332" t="s">
        <v>1940</v>
      </c>
    </row>
    <row r="5333" spans="1:7">
      <c r="A5333" t="s">
        <v>11832</v>
      </c>
      <c r="B5333" t="s">
        <v>12436</v>
      </c>
      <c r="C5333" t="s">
        <v>12545</v>
      </c>
      <c r="D5333" t="s">
        <v>12552</v>
      </c>
      <c r="E5333" t="s">
        <v>5437</v>
      </c>
      <c r="F5333" t="s">
        <v>12596</v>
      </c>
      <c r="G5333" t="s">
        <v>1940</v>
      </c>
    </row>
    <row r="5334" spans="1:7">
      <c r="A5334" t="s">
        <v>11833</v>
      </c>
      <c r="B5334" t="s">
        <v>12427</v>
      </c>
      <c r="C5334" t="s">
        <v>12545</v>
      </c>
      <c r="D5334" t="s">
        <v>12552</v>
      </c>
      <c r="E5334" t="s">
        <v>5437</v>
      </c>
      <c r="F5334" t="s">
        <v>12596</v>
      </c>
      <c r="G5334" t="s">
        <v>1940</v>
      </c>
    </row>
    <row r="5335" spans="1:7">
      <c r="A5335" t="s">
        <v>11834</v>
      </c>
      <c r="B5335" t="s">
        <v>12423</v>
      </c>
      <c r="C5335" t="s">
        <v>12544</v>
      </c>
      <c r="D5335" t="s">
        <v>12557</v>
      </c>
      <c r="E5335" t="s">
        <v>5440</v>
      </c>
      <c r="F5335" t="s">
        <v>12595</v>
      </c>
      <c r="G5335" t="s">
        <v>1940</v>
      </c>
    </row>
    <row r="5336" spans="1:7">
      <c r="A5336" t="s">
        <v>11835</v>
      </c>
      <c r="C5336" t="s">
        <v>12544</v>
      </c>
      <c r="D5336" t="s">
        <v>12557</v>
      </c>
      <c r="E5336" t="s">
        <v>5440</v>
      </c>
      <c r="F5336" t="s">
        <v>12595</v>
      </c>
      <c r="G5336" t="s">
        <v>13527</v>
      </c>
    </row>
    <row r="5337" spans="1:7">
      <c r="A5337" t="s">
        <v>11836</v>
      </c>
      <c r="B5337" t="s">
        <v>12423</v>
      </c>
      <c r="C5337" t="s">
        <v>12544</v>
      </c>
      <c r="D5337" t="s">
        <v>12552</v>
      </c>
      <c r="E5337" t="s">
        <v>5437</v>
      </c>
      <c r="F5337" t="s">
        <v>12595</v>
      </c>
      <c r="G5337" t="s">
        <v>13528</v>
      </c>
    </row>
    <row r="5338" spans="1:7">
      <c r="A5338" t="s">
        <v>11837</v>
      </c>
      <c r="B5338" t="s">
        <v>12423</v>
      </c>
      <c r="C5338" t="s">
        <v>12544</v>
      </c>
      <c r="D5338" t="s">
        <v>12566</v>
      </c>
      <c r="E5338" t="s">
        <v>5441</v>
      </c>
      <c r="F5338" t="s">
        <v>12595</v>
      </c>
      <c r="G5338" t="s">
        <v>1667</v>
      </c>
    </row>
    <row r="5339" spans="1:7">
      <c r="A5339" t="s">
        <v>11838</v>
      </c>
      <c r="C5339" t="s">
        <v>12543</v>
      </c>
      <c r="D5339" t="s">
        <v>12543</v>
      </c>
      <c r="E5339" t="s">
        <v>5439</v>
      </c>
      <c r="F5339" t="s">
        <v>12543</v>
      </c>
    </row>
    <row r="5340" spans="1:7">
      <c r="A5340" t="s">
        <v>11839</v>
      </c>
      <c r="B5340" t="s">
        <v>12423</v>
      </c>
      <c r="C5340" t="s">
        <v>12545</v>
      </c>
      <c r="D5340" t="s">
        <v>12566</v>
      </c>
      <c r="E5340" t="s">
        <v>5441</v>
      </c>
      <c r="F5340" t="s">
        <v>12595</v>
      </c>
      <c r="G5340" t="s">
        <v>1940</v>
      </c>
    </row>
    <row r="5341" spans="1:7">
      <c r="A5341" t="s">
        <v>11840</v>
      </c>
      <c r="B5341" t="s">
        <v>12435</v>
      </c>
      <c r="C5341" t="s">
        <v>12545</v>
      </c>
      <c r="D5341" t="s">
        <v>12566</v>
      </c>
      <c r="E5341" t="s">
        <v>5441</v>
      </c>
      <c r="F5341" t="s">
        <v>12595</v>
      </c>
      <c r="G5341" t="s">
        <v>1940</v>
      </c>
    </row>
    <row r="5342" spans="1:7">
      <c r="A5342" t="s">
        <v>11841</v>
      </c>
      <c r="B5342" t="s">
        <v>12427</v>
      </c>
      <c r="C5342" t="s">
        <v>12545</v>
      </c>
      <c r="D5342" t="s">
        <v>12566</v>
      </c>
      <c r="E5342" t="s">
        <v>5441</v>
      </c>
      <c r="F5342" t="s">
        <v>12595</v>
      </c>
      <c r="G5342" t="s">
        <v>1940</v>
      </c>
    </row>
    <row r="5343" spans="1:7">
      <c r="A5343" t="s">
        <v>11842</v>
      </c>
      <c r="B5343" t="s">
        <v>12423</v>
      </c>
      <c r="C5343" t="s">
        <v>12545</v>
      </c>
      <c r="D5343" t="s">
        <v>12575</v>
      </c>
      <c r="E5343" t="s">
        <v>5441</v>
      </c>
      <c r="F5343" t="s">
        <v>12595</v>
      </c>
      <c r="G5343" t="s">
        <v>13529</v>
      </c>
    </row>
    <row r="5344" spans="1:7">
      <c r="A5344" t="s">
        <v>11843</v>
      </c>
      <c r="C5344" t="s">
        <v>12542</v>
      </c>
      <c r="D5344" t="s">
        <v>12565</v>
      </c>
      <c r="E5344" t="s">
        <v>5442</v>
      </c>
      <c r="F5344" t="s">
        <v>12594</v>
      </c>
      <c r="G5344" t="s">
        <v>13530</v>
      </c>
    </row>
    <row r="5345" spans="1:7">
      <c r="A5345" t="s">
        <v>11844</v>
      </c>
      <c r="B5345" t="s">
        <v>12423</v>
      </c>
      <c r="C5345" t="s">
        <v>12546</v>
      </c>
      <c r="D5345" t="s">
        <v>12555</v>
      </c>
      <c r="E5345" t="s">
        <v>5441</v>
      </c>
      <c r="F5345" t="s">
        <v>12596</v>
      </c>
      <c r="G5345" t="s">
        <v>1940</v>
      </c>
    </row>
    <row r="5346" spans="1:7">
      <c r="A5346" t="s">
        <v>11845</v>
      </c>
      <c r="C5346" t="s">
        <v>12543</v>
      </c>
      <c r="D5346" t="s">
        <v>12543</v>
      </c>
      <c r="E5346" t="s">
        <v>5439</v>
      </c>
      <c r="F5346" t="s">
        <v>12543</v>
      </c>
    </row>
    <row r="5347" spans="1:7">
      <c r="A5347" t="s">
        <v>11846</v>
      </c>
      <c r="C5347" t="s">
        <v>12544</v>
      </c>
      <c r="D5347" t="s">
        <v>12551</v>
      </c>
      <c r="E5347" t="s">
        <v>5440</v>
      </c>
      <c r="F5347" t="s">
        <v>12597</v>
      </c>
      <c r="G5347" t="s">
        <v>13531</v>
      </c>
    </row>
    <row r="5348" spans="1:7">
      <c r="A5348" t="s">
        <v>11847</v>
      </c>
      <c r="C5348" t="s">
        <v>12544</v>
      </c>
      <c r="D5348" t="s">
        <v>12551</v>
      </c>
      <c r="E5348" t="s">
        <v>5440</v>
      </c>
      <c r="F5348" t="s">
        <v>12597</v>
      </c>
      <c r="G5348" t="s">
        <v>13531</v>
      </c>
    </row>
    <row r="5349" spans="1:7">
      <c r="A5349" t="s">
        <v>11848</v>
      </c>
      <c r="C5349" t="s">
        <v>12544</v>
      </c>
      <c r="D5349" t="s">
        <v>12551</v>
      </c>
      <c r="E5349" t="s">
        <v>5440</v>
      </c>
      <c r="F5349" t="s">
        <v>12597</v>
      </c>
      <c r="G5349" t="s">
        <v>13531</v>
      </c>
    </row>
    <row r="5350" spans="1:7">
      <c r="A5350" t="s">
        <v>11849</v>
      </c>
      <c r="C5350" t="s">
        <v>12544</v>
      </c>
      <c r="D5350" t="s">
        <v>12551</v>
      </c>
      <c r="E5350" t="s">
        <v>5440</v>
      </c>
      <c r="F5350" t="s">
        <v>12597</v>
      </c>
      <c r="G5350" t="s">
        <v>13531</v>
      </c>
    </row>
    <row r="5351" spans="1:7">
      <c r="A5351" t="s">
        <v>11850</v>
      </c>
      <c r="C5351" t="s">
        <v>12544</v>
      </c>
      <c r="D5351" t="s">
        <v>12551</v>
      </c>
      <c r="E5351" t="s">
        <v>5440</v>
      </c>
      <c r="F5351" t="s">
        <v>12597</v>
      </c>
      <c r="G5351" t="s">
        <v>13531</v>
      </c>
    </row>
    <row r="5352" spans="1:7">
      <c r="A5352" t="s">
        <v>11851</v>
      </c>
      <c r="C5352" t="s">
        <v>12544</v>
      </c>
      <c r="D5352" t="s">
        <v>12551</v>
      </c>
      <c r="E5352" t="s">
        <v>5440</v>
      </c>
      <c r="F5352" t="s">
        <v>12597</v>
      </c>
      <c r="G5352" t="s">
        <v>13531</v>
      </c>
    </row>
    <row r="5353" spans="1:7">
      <c r="A5353" t="s">
        <v>11852</v>
      </c>
      <c r="C5353" t="s">
        <v>12544</v>
      </c>
      <c r="D5353" t="s">
        <v>12551</v>
      </c>
      <c r="E5353" t="s">
        <v>5440</v>
      </c>
      <c r="F5353" t="s">
        <v>12597</v>
      </c>
      <c r="G5353" t="s">
        <v>13531</v>
      </c>
    </row>
    <row r="5354" spans="1:7">
      <c r="A5354" t="s">
        <v>11853</v>
      </c>
      <c r="B5354" t="s">
        <v>12423</v>
      </c>
      <c r="C5354" t="s">
        <v>12545</v>
      </c>
      <c r="D5354" t="s">
        <v>12550</v>
      </c>
      <c r="E5354" t="s">
        <v>5440</v>
      </c>
      <c r="F5354" t="s">
        <v>12595</v>
      </c>
      <c r="G5354" t="s">
        <v>1667</v>
      </c>
    </row>
    <row r="5355" spans="1:7">
      <c r="A5355" t="s">
        <v>11854</v>
      </c>
      <c r="C5355" t="s">
        <v>12547</v>
      </c>
      <c r="D5355" t="s">
        <v>12558</v>
      </c>
      <c r="E5355" t="s">
        <v>5440</v>
      </c>
      <c r="F5355" t="s">
        <v>12597</v>
      </c>
    </row>
    <row r="5356" spans="1:7">
      <c r="A5356" t="s">
        <v>11855</v>
      </c>
      <c r="C5356" t="s">
        <v>12547</v>
      </c>
      <c r="D5356" t="s">
        <v>12558</v>
      </c>
      <c r="E5356" t="s">
        <v>5440</v>
      </c>
      <c r="F5356" t="s">
        <v>12597</v>
      </c>
    </row>
    <row r="5357" spans="1:7">
      <c r="A5357" t="s">
        <v>11856</v>
      </c>
      <c r="C5357" t="s">
        <v>12544</v>
      </c>
      <c r="D5357" t="s">
        <v>12551</v>
      </c>
      <c r="E5357" t="s">
        <v>5440</v>
      </c>
      <c r="F5357" t="s">
        <v>12595</v>
      </c>
      <c r="G5357" t="s">
        <v>13532</v>
      </c>
    </row>
    <row r="5358" spans="1:7">
      <c r="A5358" t="s">
        <v>11857</v>
      </c>
      <c r="C5358" t="s">
        <v>12547</v>
      </c>
      <c r="D5358" t="s">
        <v>12568</v>
      </c>
      <c r="E5358" t="s">
        <v>5440</v>
      </c>
      <c r="F5358" t="s">
        <v>12597</v>
      </c>
      <c r="G5358" t="s">
        <v>13533</v>
      </c>
    </row>
    <row r="5359" spans="1:7">
      <c r="A5359" t="s">
        <v>11858</v>
      </c>
      <c r="C5359" t="s">
        <v>12542</v>
      </c>
      <c r="D5359" t="s">
        <v>12550</v>
      </c>
      <c r="E5359" t="s">
        <v>5437</v>
      </c>
      <c r="F5359" t="s">
        <v>12595</v>
      </c>
      <c r="G5359" t="s">
        <v>13534</v>
      </c>
    </row>
    <row r="5360" spans="1:7">
      <c r="A5360" t="s">
        <v>11859</v>
      </c>
      <c r="C5360" t="s">
        <v>12547</v>
      </c>
      <c r="D5360" t="s">
        <v>12558</v>
      </c>
      <c r="E5360" t="s">
        <v>5440</v>
      </c>
      <c r="F5360" t="s">
        <v>12597</v>
      </c>
    </row>
    <row r="5361" spans="1:7">
      <c r="A5361" t="s">
        <v>11860</v>
      </c>
      <c r="C5361" t="s">
        <v>12542</v>
      </c>
      <c r="D5361" t="s">
        <v>12550</v>
      </c>
      <c r="E5361" t="s">
        <v>5450</v>
      </c>
      <c r="F5361" t="s">
        <v>12594</v>
      </c>
      <c r="G5361" t="s">
        <v>1940</v>
      </c>
    </row>
    <row r="5362" spans="1:7">
      <c r="A5362" t="s">
        <v>11861</v>
      </c>
      <c r="B5362" t="s">
        <v>12423</v>
      </c>
      <c r="C5362" t="s">
        <v>12545</v>
      </c>
      <c r="D5362" t="s">
        <v>12569</v>
      </c>
      <c r="E5362" t="s">
        <v>5441</v>
      </c>
      <c r="F5362" t="s">
        <v>12596</v>
      </c>
      <c r="G5362" t="s">
        <v>1940</v>
      </c>
    </row>
    <row r="5363" spans="1:7">
      <c r="A5363" t="s">
        <v>11862</v>
      </c>
      <c r="B5363" t="s">
        <v>12423</v>
      </c>
      <c r="C5363" t="s">
        <v>12548</v>
      </c>
      <c r="D5363" t="s">
        <v>12569</v>
      </c>
      <c r="E5363" t="s">
        <v>5450</v>
      </c>
      <c r="F5363" t="s">
        <v>12596</v>
      </c>
      <c r="G5363" t="s">
        <v>1940</v>
      </c>
    </row>
    <row r="5364" spans="1:7">
      <c r="A5364" t="s">
        <v>11863</v>
      </c>
      <c r="B5364" t="s">
        <v>12423</v>
      </c>
      <c r="C5364" t="s">
        <v>12548</v>
      </c>
      <c r="D5364" t="s">
        <v>12569</v>
      </c>
      <c r="E5364" t="s">
        <v>5450</v>
      </c>
      <c r="F5364" t="s">
        <v>12594</v>
      </c>
      <c r="G5364" t="s">
        <v>13535</v>
      </c>
    </row>
    <row r="5365" spans="1:7">
      <c r="A5365" t="s">
        <v>11864</v>
      </c>
      <c r="B5365" t="s">
        <v>12423</v>
      </c>
      <c r="C5365" t="s">
        <v>12546</v>
      </c>
      <c r="D5365" t="s">
        <v>12555</v>
      </c>
      <c r="E5365" t="s">
        <v>5441</v>
      </c>
      <c r="F5365" t="s">
        <v>12596</v>
      </c>
      <c r="G5365" t="s">
        <v>1940</v>
      </c>
    </row>
    <row r="5366" spans="1:7">
      <c r="A5366" t="s">
        <v>11865</v>
      </c>
      <c r="C5366" t="s">
        <v>12543</v>
      </c>
      <c r="D5366" t="s">
        <v>12543</v>
      </c>
      <c r="E5366" t="s">
        <v>5439</v>
      </c>
      <c r="F5366" t="s">
        <v>12543</v>
      </c>
    </row>
    <row r="5367" spans="1:7">
      <c r="A5367" t="s">
        <v>11866</v>
      </c>
      <c r="B5367" t="s">
        <v>12423</v>
      </c>
      <c r="C5367" t="s">
        <v>12546</v>
      </c>
      <c r="D5367" t="s">
        <v>12555</v>
      </c>
      <c r="E5367" t="s">
        <v>5441</v>
      </c>
      <c r="F5367" t="s">
        <v>12596</v>
      </c>
      <c r="G5367" t="s">
        <v>1940</v>
      </c>
    </row>
    <row r="5368" spans="1:7">
      <c r="A5368" t="s">
        <v>11867</v>
      </c>
      <c r="B5368" t="s">
        <v>12424</v>
      </c>
      <c r="C5368" t="s">
        <v>12546</v>
      </c>
      <c r="D5368" t="s">
        <v>12556</v>
      </c>
      <c r="E5368" t="s">
        <v>5441</v>
      </c>
      <c r="F5368" t="s">
        <v>12596</v>
      </c>
      <c r="G5368" t="s">
        <v>1940</v>
      </c>
    </row>
    <row r="5369" spans="1:7">
      <c r="A5369" t="s">
        <v>11868</v>
      </c>
      <c r="B5369" t="s">
        <v>12423</v>
      </c>
      <c r="C5369" t="s">
        <v>12548</v>
      </c>
      <c r="D5369" t="s">
        <v>12560</v>
      </c>
      <c r="E5369" t="s">
        <v>5441</v>
      </c>
      <c r="F5369" t="s">
        <v>12595</v>
      </c>
      <c r="G5369" t="s">
        <v>1940</v>
      </c>
    </row>
    <row r="5370" spans="1:7">
      <c r="A5370" t="s">
        <v>11869</v>
      </c>
      <c r="B5370" t="s">
        <v>12449</v>
      </c>
      <c r="C5370" t="s">
        <v>12547</v>
      </c>
      <c r="D5370" t="s">
        <v>12581</v>
      </c>
      <c r="E5370" t="s">
        <v>5450</v>
      </c>
      <c r="F5370" t="s">
        <v>12595</v>
      </c>
      <c r="G5370" t="s">
        <v>1940</v>
      </c>
    </row>
    <row r="5371" spans="1:7">
      <c r="A5371" t="s">
        <v>11870</v>
      </c>
      <c r="C5371" t="s">
        <v>12542</v>
      </c>
      <c r="D5371" t="s">
        <v>12550</v>
      </c>
      <c r="E5371" t="s">
        <v>5450</v>
      </c>
      <c r="F5371" t="s">
        <v>12596</v>
      </c>
      <c r="G5371" t="s">
        <v>1940</v>
      </c>
    </row>
    <row r="5372" spans="1:7">
      <c r="A5372" t="s">
        <v>11871</v>
      </c>
      <c r="B5372" t="s">
        <v>12423</v>
      </c>
      <c r="C5372" t="s">
        <v>12542</v>
      </c>
      <c r="D5372" t="s">
        <v>12550</v>
      </c>
      <c r="E5372" t="s">
        <v>5450</v>
      </c>
      <c r="F5372" t="s">
        <v>12596</v>
      </c>
      <c r="G5372" t="s">
        <v>1940</v>
      </c>
    </row>
    <row r="5373" spans="1:7">
      <c r="A5373" t="s">
        <v>11872</v>
      </c>
      <c r="B5373" t="s">
        <v>12423</v>
      </c>
      <c r="C5373" t="s">
        <v>12546</v>
      </c>
      <c r="D5373" t="s">
        <v>12575</v>
      </c>
      <c r="E5373" t="s">
        <v>5437</v>
      </c>
      <c r="F5373" t="s">
        <v>12595</v>
      </c>
      <c r="G5373" t="s">
        <v>1940</v>
      </c>
    </row>
    <row r="5374" spans="1:7">
      <c r="A5374" t="s">
        <v>11873</v>
      </c>
      <c r="B5374" t="s">
        <v>12428</v>
      </c>
      <c r="C5374" t="s">
        <v>12546</v>
      </c>
      <c r="D5374" t="s">
        <v>12556</v>
      </c>
      <c r="E5374" t="s">
        <v>5441</v>
      </c>
      <c r="F5374" t="s">
        <v>12596</v>
      </c>
      <c r="G5374" t="s">
        <v>1940</v>
      </c>
    </row>
    <row r="5375" spans="1:7">
      <c r="A5375" t="s">
        <v>11874</v>
      </c>
      <c r="B5375" t="s">
        <v>12423</v>
      </c>
      <c r="C5375" t="s">
        <v>12548</v>
      </c>
      <c r="D5375" t="s">
        <v>12569</v>
      </c>
      <c r="E5375" t="s">
        <v>5437</v>
      </c>
      <c r="F5375" t="s">
        <v>12596</v>
      </c>
      <c r="G5375" t="s">
        <v>12619</v>
      </c>
    </row>
    <row r="5376" spans="1:7">
      <c r="A5376" t="s">
        <v>11875</v>
      </c>
      <c r="B5376" t="s">
        <v>12423</v>
      </c>
      <c r="C5376" t="s">
        <v>12548</v>
      </c>
      <c r="D5376" t="s">
        <v>12569</v>
      </c>
      <c r="E5376" t="s">
        <v>5450</v>
      </c>
      <c r="F5376" t="s">
        <v>12594</v>
      </c>
      <c r="G5376" t="s">
        <v>1900</v>
      </c>
    </row>
    <row r="5377" spans="1:7">
      <c r="A5377" t="s">
        <v>11876</v>
      </c>
      <c r="B5377" t="s">
        <v>12423</v>
      </c>
      <c r="C5377" t="s">
        <v>12548</v>
      </c>
      <c r="D5377" t="s">
        <v>12569</v>
      </c>
      <c r="E5377" t="s">
        <v>5437</v>
      </c>
      <c r="F5377" t="s">
        <v>12596</v>
      </c>
      <c r="G5377" t="s">
        <v>12619</v>
      </c>
    </row>
    <row r="5378" spans="1:7">
      <c r="A5378" t="s">
        <v>11877</v>
      </c>
      <c r="B5378" t="s">
        <v>12423</v>
      </c>
      <c r="C5378" t="s">
        <v>12548</v>
      </c>
      <c r="D5378" t="s">
        <v>12560</v>
      </c>
      <c r="E5378" t="s">
        <v>5441</v>
      </c>
      <c r="F5378" t="s">
        <v>12595</v>
      </c>
      <c r="G5378" t="s">
        <v>1940</v>
      </c>
    </row>
    <row r="5379" spans="1:7">
      <c r="A5379" t="s">
        <v>11878</v>
      </c>
      <c r="B5379" t="s">
        <v>12423</v>
      </c>
      <c r="C5379" t="s">
        <v>12548</v>
      </c>
      <c r="D5379" t="s">
        <v>12569</v>
      </c>
      <c r="E5379" t="s">
        <v>5441</v>
      </c>
      <c r="F5379" t="s">
        <v>12595</v>
      </c>
      <c r="G5379" t="s">
        <v>12600</v>
      </c>
    </row>
    <row r="5380" spans="1:7">
      <c r="A5380" t="s">
        <v>11879</v>
      </c>
      <c r="B5380" t="s">
        <v>12423</v>
      </c>
      <c r="C5380" t="s">
        <v>12546</v>
      </c>
      <c r="D5380" t="s">
        <v>12554</v>
      </c>
      <c r="E5380" t="s">
        <v>5450</v>
      </c>
      <c r="F5380" t="s">
        <v>12595</v>
      </c>
      <c r="G5380" t="s">
        <v>1940</v>
      </c>
    </row>
    <row r="5381" spans="1:7">
      <c r="A5381" t="s">
        <v>11880</v>
      </c>
      <c r="B5381" t="s">
        <v>12423</v>
      </c>
      <c r="C5381" t="s">
        <v>12545</v>
      </c>
      <c r="D5381" t="s">
        <v>12561</v>
      </c>
      <c r="E5381" t="s">
        <v>5437</v>
      </c>
      <c r="F5381" t="s">
        <v>12595</v>
      </c>
      <c r="G5381" t="s">
        <v>13536</v>
      </c>
    </row>
    <row r="5382" spans="1:7">
      <c r="A5382" t="s">
        <v>11881</v>
      </c>
      <c r="C5382" t="s">
        <v>12543</v>
      </c>
      <c r="D5382" t="s">
        <v>12543</v>
      </c>
      <c r="E5382" t="s">
        <v>5439</v>
      </c>
      <c r="F5382" t="s">
        <v>12543</v>
      </c>
    </row>
    <row r="5383" spans="1:7">
      <c r="A5383" t="s">
        <v>11882</v>
      </c>
      <c r="C5383" t="s">
        <v>12544</v>
      </c>
      <c r="D5383" t="s">
        <v>12551</v>
      </c>
      <c r="E5383" t="s">
        <v>5440</v>
      </c>
      <c r="F5383" t="s">
        <v>12595</v>
      </c>
      <c r="G5383" t="s">
        <v>13537</v>
      </c>
    </row>
    <row r="5384" spans="1:7">
      <c r="A5384" t="s">
        <v>11883</v>
      </c>
      <c r="C5384" t="s">
        <v>12544</v>
      </c>
      <c r="D5384" t="s">
        <v>12551</v>
      </c>
      <c r="E5384" t="s">
        <v>5440</v>
      </c>
      <c r="F5384" t="s">
        <v>12595</v>
      </c>
      <c r="G5384" t="s">
        <v>13537</v>
      </c>
    </row>
    <row r="5385" spans="1:7">
      <c r="A5385" t="s">
        <v>11884</v>
      </c>
      <c r="C5385" t="s">
        <v>12544</v>
      </c>
      <c r="D5385" t="s">
        <v>12551</v>
      </c>
      <c r="E5385" t="s">
        <v>5440</v>
      </c>
      <c r="F5385" t="s">
        <v>12595</v>
      </c>
      <c r="G5385" t="s">
        <v>13537</v>
      </c>
    </row>
    <row r="5386" spans="1:7">
      <c r="A5386" t="s">
        <v>11885</v>
      </c>
      <c r="C5386" t="s">
        <v>12544</v>
      </c>
      <c r="D5386" t="s">
        <v>12551</v>
      </c>
      <c r="E5386" t="s">
        <v>5440</v>
      </c>
      <c r="F5386" t="s">
        <v>12595</v>
      </c>
      <c r="G5386" t="s">
        <v>13537</v>
      </c>
    </row>
    <row r="5387" spans="1:7">
      <c r="A5387" t="s">
        <v>11886</v>
      </c>
      <c r="C5387" t="s">
        <v>12544</v>
      </c>
      <c r="D5387" t="s">
        <v>12551</v>
      </c>
      <c r="E5387" t="s">
        <v>5440</v>
      </c>
      <c r="F5387" t="s">
        <v>12595</v>
      </c>
      <c r="G5387" t="s">
        <v>13537</v>
      </c>
    </row>
    <row r="5388" spans="1:7">
      <c r="A5388" t="s">
        <v>11887</v>
      </c>
      <c r="C5388" t="s">
        <v>12544</v>
      </c>
      <c r="D5388" t="s">
        <v>12551</v>
      </c>
      <c r="E5388" t="s">
        <v>5440</v>
      </c>
      <c r="F5388" t="s">
        <v>12595</v>
      </c>
      <c r="G5388" t="s">
        <v>13537</v>
      </c>
    </row>
    <row r="5389" spans="1:7">
      <c r="A5389" t="s">
        <v>11888</v>
      </c>
      <c r="C5389" t="s">
        <v>12544</v>
      </c>
      <c r="D5389" t="s">
        <v>12551</v>
      </c>
      <c r="E5389" t="s">
        <v>5440</v>
      </c>
      <c r="F5389" t="s">
        <v>12595</v>
      </c>
      <c r="G5389" t="s">
        <v>13537</v>
      </c>
    </row>
    <row r="5390" spans="1:7">
      <c r="A5390" t="s">
        <v>11889</v>
      </c>
      <c r="C5390" t="s">
        <v>12544</v>
      </c>
      <c r="D5390" t="s">
        <v>12551</v>
      </c>
      <c r="E5390" t="s">
        <v>5440</v>
      </c>
      <c r="F5390" t="s">
        <v>12595</v>
      </c>
      <c r="G5390" t="s">
        <v>13537</v>
      </c>
    </row>
    <row r="5391" spans="1:7">
      <c r="A5391" t="s">
        <v>11890</v>
      </c>
      <c r="C5391" t="s">
        <v>12544</v>
      </c>
      <c r="D5391" t="s">
        <v>12551</v>
      </c>
      <c r="E5391" t="s">
        <v>5440</v>
      </c>
      <c r="F5391" t="s">
        <v>12595</v>
      </c>
      <c r="G5391" t="s">
        <v>13537</v>
      </c>
    </row>
    <row r="5392" spans="1:7">
      <c r="A5392" t="s">
        <v>11891</v>
      </c>
      <c r="C5392" t="s">
        <v>12544</v>
      </c>
      <c r="D5392" t="s">
        <v>12551</v>
      </c>
      <c r="E5392" t="s">
        <v>5440</v>
      </c>
      <c r="F5392" t="s">
        <v>12595</v>
      </c>
      <c r="G5392" t="s">
        <v>13537</v>
      </c>
    </row>
    <row r="5393" spans="1:7">
      <c r="A5393" t="s">
        <v>11892</v>
      </c>
      <c r="B5393" t="s">
        <v>12520</v>
      </c>
      <c r="C5393" t="s">
        <v>12547</v>
      </c>
      <c r="D5393" t="s">
        <v>12581</v>
      </c>
      <c r="E5393" t="s">
        <v>5437</v>
      </c>
      <c r="F5393" t="s">
        <v>12596</v>
      </c>
      <c r="G5393" t="s">
        <v>1940</v>
      </c>
    </row>
    <row r="5394" spans="1:7">
      <c r="A5394" t="s">
        <v>11893</v>
      </c>
      <c r="B5394" t="s">
        <v>12473</v>
      </c>
      <c r="C5394" t="s">
        <v>12548</v>
      </c>
      <c r="D5394" t="s">
        <v>12569</v>
      </c>
      <c r="E5394" t="s">
        <v>5441</v>
      </c>
      <c r="F5394" t="s">
        <v>12596</v>
      </c>
      <c r="G5394" t="s">
        <v>12619</v>
      </c>
    </row>
    <row r="5395" spans="1:7">
      <c r="A5395" t="s">
        <v>11894</v>
      </c>
      <c r="B5395" t="s">
        <v>12423</v>
      </c>
      <c r="C5395" t="s">
        <v>12546</v>
      </c>
      <c r="D5395" t="s">
        <v>12575</v>
      </c>
      <c r="E5395" t="s">
        <v>5441</v>
      </c>
      <c r="F5395" t="s">
        <v>12596</v>
      </c>
      <c r="G5395" t="s">
        <v>1940</v>
      </c>
    </row>
    <row r="5396" spans="1:7">
      <c r="A5396" t="s">
        <v>11895</v>
      </c>
      <c r="C5396" t="s">
        <v>12543</v>
      </c>
      <c r="D5396" t="s">
        <v>12543</v>
      </c>
      <c r="E5396" t="s">
        <v>5439</v>
      </c>
      <c r="F5396" t="s">
        <v>12543</v>
      </c>
    </row>
    <row r="5397" spans="1:7">
      <c r="A5397" t="s">
        <v>11896</v>
      </c>
      <c r="B5397" t="s">
        <v>12423</v>
      </c>
      <c r="C5397" t="s">
        <v>12546</v>
      </c>
      <c r="D5397" t="s">
        <v>12555</v>
      </c>
      <c r="E5397" t="s">
        <v>5440</v>
      </c>
      <c r="F5397" t="s">
        <v>12596</v>
      </c>
      <c r="G5397" t="s">
        <v>1940</v>
      </c>
    </row>
    <row r="5398" spans="1:7">
      <c r="A5398" t="s">
        <v>11897</v>
      </c>
      <c r="B5398" t="s">
        <v>12450</v>
      </c>
      <c r="C5398" t="s">
        <v>12546</v>
      </c>
      <c r="D5398" t="s">
        <v>12555</v>
      </c>
      <c r="E5398" t="s">
        <v>5440</v>
      </c>
      <c r="F5398" t="s">
        <v>12596</v>
      </c>
      <c r="G5398" t="s">
        <v>1940</v>
      </c>
    </row>
    <row r="5399" spans="1:7">
      <c r="A5399" t="s">
        <v>11898</v>
      </c>
      <c r="B5399" t="s">
        <v>12436</v>
      </c>
      <c r="C5399" t="s">
        <v>12546</v>
      </c>
      <c r="D5399" t="s">
        <v>12555</v>
      </c>
      <c r="E5399" t="s">
        <v>5440</v>
      </c>
      <c r="F5399" t="s">
        <v>12596</v>
      </c>
      <c r="G5399" t="s">
        <v>1940</v>
      </c>
    </row>
    <row r="5400" spans="1:7">
      <c r="A5400" t="s">
        <v>11899</v>
      </c>
      <c r="B5400" t="s">
        <v>12423</v>
      </c>
      <c r="C5400" t="s">
        <v>12546</v>
      </c>
      <c r="D5400" t="s">
        <v>12555</v>
      </c>
      <c r="E5400" t="s">
        <v>5440</v>
      </c>
      <c r="F5400" t="s">
        <v>12596</v>
      </c>
      <c r="G5400" t="s">
        <v>1940</v>
      </c>
    </row>
    <row r="5401" spans="1:7">
      <c r="A5401" t="s">
        <v>11900</v>
      </c>
      <c r="B5401" t="s">
        <v>12424</v>
      </c>
      <c r="C5401" t="s">
        <v>12546</v>
      </c>
      <c r="D5401" t="s">
        <v>12555</v>
      </c>
      <c r="E5401" t="s">
        <v>5440</v>
      </c>
      <c r="F5401" t="s">
        <v>12596</v>
      </c>
      <c r="G5401" t="s">
        <v>1940</v>
      </c>
    </row>
    <row r="5402" spans="1:7">
      <c r="A5402" t="s">
        <v>11901</v>
      </c>
      <c r="B5402" t="s">
        <v>12423</v>
      </c>
      <c r="C5402" t="s">
        <v>12546</v>
      </c>
      <c r="D5402" t="s">
        <v>12555</v>
      </c>
      <c r="E5402" t="s">
        <v>5440</v>
      </c>
      <c r="F5402" t="s">
        <v>12596</v>
      </c>
      <c r="G5402" t="s">
        <v>1940</v>
      </c>
    </row>
    <row r="5403" spans="1:7">
      <c r="A5403" t="s">
        <v>11902</v>
      </c>
      <c r="B5403" t="s">
        <v>12427</v>
      </c>
      <c r="C5403" t="s">
        <v>12546</v>
      </c>
      <c r="D5403" t="s">
        <v>12555</v>
      </c>
      <c r="E5403" t="s">
        <v>5440</v>
      </c>
      <c r="F5403" t="s">
        <v>12596</v>
      </c>
      <c r="G5403" t="s">
        <v>1940</v>
      </c>
    </row>
    <row r="5404" spans="1:7">
      <c r="A5404" t="s">
        <v>11903</v>
      </c>
      <c r="B5404" t="s">
        <v>12428</v>
      </c>
      <c r="C5404" t="s">
        <v>12544</v>
      </c>
      <c r="D5404" t="s">
        <v>12573</v>
      </c>
      <c r="E5404" t="s">
        <v>5450</v>
      </c>
      <c r="F5404" t="s">
        <v>12596</v>
      </c>
      <c r="G5404" t="s">
        <v>1940</v>
      </c>
    </row>
    <row r="5405" spans="1:7">
      <c r="A5405" t="s">
        <v>11904</v>
      </c>
      <c r="B5405" t="s">
        <v>12429</v>
      </c>
      <c r="C5405" t="s">
        <v>12544</v>
      </c>
      <c r="D5405" t="s">
        <v>12573</v>
      </c>
      <c r="E5405" t="s">
        <v>5450</v>
      </c>
      <c r="F5405" t="s">
        <v>12596</v>
      </c>
      <c r="G5405" t="s">
        <v>1940</v>
      </c>
    </row>
    <row r="5406" spans="1:7">
      <c r="A5406" t="s">
        <v>11905</v>
      </c>
      <c r="B5406" t="s">
        <v>12430</v>
      </c>
      <c r="C5406" t="s">
        <v>12544</v>
      </c>
      <c r="D5406" t="s">
        <v>12573</v>
      </c>
      <c r="E5406" t="s">
        <v>5450</v>
      </c>
      <c r="F5406" t="s">
        <v>12596</v>
      </c>
      <c r="G5406" t="s">
        <v>1940</v>
      </c>
    </row>
    <row r="5407" spans="1:7">
      <c r="A5407" t="s">
        <v>11906</v>
      </c>
      <c r="B5407" t="s">
        <v>12428</v>
      </c>
      <c r="C5407" t="s">
        <v>12544</v>
      </c>
      <c r="D5407" t="s">
        <v>12573</v>
      </c>
      <c r="E5407" t="s">
        <v>5450</v>
      </c>
      <c r="F5407" t="s">
        <v>12596</v>
      </c>
      <c r="G5407" t="s">
        <v>1940</v>
      </c>
    </row>
    <row r="5408" spans="1:7">
      <c r="A5408" t="s">
        <v>11907</v>
      </c>
      <c r="C5408" t="s">
        <v>12546</v>
      </c>
      <c r="D5408" t="s">
        <v>12555</v>
      </c>
      <c r="E5408" t="s">
        <v>5441</v>
      </c>
      <c r="F5408" t="s">
        <v>12596</v>
      </c>
      <c r="G5408" t="s">
        <v>1884</v>
      </c>
    </row>
    <row r="5409" spans="1:7">
      <c r="A5409" t="s">
        <v>11908</v>
      </c>
      <c r="C5409" t="s">
        <v>12547</v>
      </c>
      <c r="D5409" t="s">
        <v>12571</v>
      </c>
      <c r="E5409" t="s">
        <v>5450</v>
      </c>
      <c r="F5409" t="s">
        <v>12597</v>
      </c>
      <c r="G5409" t="s">
        <v>13123</v>
      </c>
    </row>
    <row r="5410" spans="1:7">
      <c r="A5410" t="s">
        <v>11909</v>
      </c>
      <c r="C5410" t="s">
        <v>12544</v>
      </c>
      <c r="D5410" t="s">
        <v>12551</v>
      </c>
      <c r="E5410" t="s">
        <v>5440</v>
      </c>
      <c r="F5410" t="s">
        <v>12595</v>
      </c>
      <c r="G5410" t="s">
        <v>13538</v>
      </c>
    </row>
    <row r="5411" spans="1:7">
      <c r="A5411" t="s">
        <v>11910</v>
      </c>
      <c r="B5411" t="s">
        <v>12423</v>
      </c>
      <c r="C5411" t="s">
        <v>12546</v>
      </c>
      <c r="D5411" t="s">
        <v>12570</v>
      </c>
      <c r="E5411" t="s">
        <v>5437</v>
      </c>
      <c r="F5411" t="s">
        <v>12595</v>
      </c>
      <c r="G5411" t="s">
        <v>1940</v>
      </c>
    </row>
    <row r="5412" spans="1:7">
      <c r="A5412" t="s">
        <v>11911</v>
      </c>
      <c r="C5412" t="s">
        <v>12547</v>
      </c>
      <c r="D5412" t="s">
        <v>12558</v>
      </c>
      <c r="E5412" t="s">
        <v>5440</v>
      </c>
      <c r="F5412" t="s">
        <v>12597</v>
      </c>
      <c r="G5412" t="s">
        <v>13539</v>
      </c>
    </row>
    <row r="5413" spans="1:7">
      <c r="A5413" t="s">
        <v>11912</v>
      </c>
      <c r="B5413" t="s">
        <v>12425</v>
      </c>
      <c r="C5413" t="s">
        <v>12545</v>
      </c>
      <c r="D5413" t="s">
        <v>12570</v>
      </c>
      <c r="E5413" t="s">
        <v>5441</v>
      </c>
      <c r="F5413" t="s">
        <v>12596</v>
      </c>
      <c r="G5413" t="s">
        <v>1940</v>
      </c>
    </row>
    <row r="5414" spans="1:7">
      <c r="A5414" t="s">
        <v>11913</v>
      </c>
      <c r="B5414" t="s">
        <v>12423</v>
      </c>
      <c r="C5414" t="s">
        <v>12548</v>
      </c>
      <c r="D5414" t="s">
        <v>12559</v>
      </c>
      <c r="E5414" t="s">
        <v>5441</v>
      </c>
      <c r="F5414" t="s">
        <v>12595</v>
      </c>
      <c r="G5414" t="s">
        <v>1940</v>
      </c>
    </row>
    <row r="5415" spans="1:7">
      <c r="A5415" t="s">
        <v>11914</v>
      </c>
      <c r="C5415" t="s">
        <v>12542</v>
      </c>
      <c r="D5415" t="s">
        <v>12550</v>
      </c>
      <c r="E5415" t="s">
        <v>5441</v>
      </c>
      <c r="F5415" t="s">
        <v>12595</v>
      </c>
      <c r="G5415" t="s">
        <v>1940</v>
      </c>
    </row>
    <row r="5416" spans="1:7">
      <c r="A5416" t="s">
        <v>11915</v>
      </c>
      <c r="C5416" t="s">
        <v>12543</v>
      </c>
      <c r="D5416" t="s">
        <v>12543</v>
      </c>
      <c r="E5416" t="s">
        <v>5439</v>
      </c>
      <c r="F5416" t="s">
        <v>12543</v>
      </c>
    </row>
    <row r="5417" spans="1:7">
      <c r="A5417" t="s">
        <v>11916</v>
      </c>
      <c r="B5417" t="s">
        <v>12423</v>
      </c>
      <c r="C5417" t="s">
        <v>12545</v>
      </c>
      <c r="D5417" t="s">
        <v>12550</v>
      </c>
      <c r="E5417" t="s">
        <v>5450</v>
      </c>
      <c r="F5417" t="s">
        <v>12596</v>
      </c>
      <c r="G5417" t="s">
        <v>1940</v>
      </c>
    </row>
    <row r="5418" spans="1:7">
      <c r="A5418" t="s">
        <v>11917</v>
      </c>
      <c r="B5418" t="s">
        <v>12435</v>
      </c>
      <c r="C5418" t="s">
        <v>12545</v>
      </c>
      <c r="D5418" t="s">
        <v>12550</v>
      </c>
      <c r="E5418" t="s">
        <v>5441</v>
      </c>
      <c r="F5418" t="s">
        <v>12596</v>
      </c>
      <c r="G5418" t="s">
        <v>1940</v>
      </c>
    </row>
    <row r="5419" spans="1:7">
      <c r="A5419" t="s">
        <v>11918</v>
      </c>
      <c r="B5419" t="s">
        <v>12427</v>
      </c>
      <c r="C5419" t="s">
        <v>12545</v>
      </c>
      <c r="D5419" t="s">
        <v>12550</v>
      </c>
      <c r="E5419" t="s">
        <v>5441</v>
      </c>
      <c r="F5419" t="s">
        <v>12596</v>
      </c>
      <c r="G5419" t="s">
        <v>1940</v>
      </c>
    </row>
    <row r="5420" spans="1:7">
      <c r="A5420" t="s">
        <v>11919</v>
      </c>
      <c r="C5420" t="s">
        <v>12543</v>
      </c>
      <c r="D5420" t="s">
        <v>12543</v>
      </c>
      <c r="E5420" t="s">
        <v>5439</v>
      </c>
      <c r="F5420" t="s">
        <v>12543</v>
      </c>
    </row>
    <row r="5421" spans="1:7">
      <c r="A5421" t="s">
        <v>11920</v>
      </c>
      <c r="B5421" t="s">
        <v>12426</v>
      </c>
      <c r="C5421" t="s">
        <v>12545</v>
      </c>
      <c r="D5421" t="s">
        <v>12564</v>
      </c>
      <c r="E5421" t="s">
        <v>5441</v>
      </c>
      <c r="F5421" t="s">
        <v>12596</v>
      </c>
      <c r="G5421" t="s">
        <v>1940</v>
      </c>
    </row>
    <row r="5422" spans="1:7">
      <c r="A5422" t="s">
        <v>11921</v>
      </c>
      <c r="B5422" t="s">
        <v>12423</v>
      </c>
      <c r="C5422" t="s">
        <v>12545</v>
      </c>
      <c r="D5422" t="s">
        <v>12564</v>
      </c>
      <c r="E5422" t="s">
        <v>5441</v>
      </c>
      <c r="F5422" t="s">
        <v>12596</v>
      </c>
      <c r="G5422" t="s">
        <v>1940</v>
      </c>
    </row>
    <row r="5423" spans="1:7">
      <c r="A5423" t="s">
        <v>11922</v>
      </c>
      <c r="C5423" t="s">
        <v>12547</v>
      </c>
      <c r="D5423" t="s">
        <v>12558</v>
      </c>
      <c r="E5423" t="s">
        <v>5440</v>
      </c>
      <c r="F5423" t="s">
        <v>12597</v>
      </c>
    </row>
    <row r="5424" spans="1:7">
      <c r="A5424" t="s">
        <v>11923</v>
      </c>
      <c r="B5424" t="s">
        <v>12423</v>
      </c>
      <c r="C5424" t="s">
        <v>12542</v>
      </c>
      <c r="D5424" t="s">
        <v>12550</v>
      </c>
      <c r="E5424" t="s">
        <v>5441</v>
      </c>
      <c r="F5424" t="s">
        <v>12596</v>
      </c>
      <c r="G5424" t="s">
        <v>1940</v>
      </c>
    </row>
    <row r="5425" spans="1:7">
      <c r="A5425" t="s">
        <v>11924</v>
      </c>
      <c r="B5425" t="s">
        <v>12423</v>
      </c>
      <c r="C5425" t="s">
        <v>12542</v>
      </c>
      <c r="D5425" t="s">
        <v>12565</v>
      </c>
      <c r="E5425" t="s">
        <v>5441</v>
      </c>
      <c r="F5425" t="s">
        <v>12595</v>
      </c>
      <c r="G5425" t="s">
        <v>1940</v>
      </c>
    </row>
    <row r="5426" spans="1:7">
      <c r="A5426" t="s">
        <v>11925</v>
      </c>
      <c r="B5426" t="s">
        <v>12449</v>
      </c>
      <c r="C5426" t="s">
        <v>12547</v>
      </c>
      <c r="D5426" t="s">
        <v>12580</v>
      </c>
      <c r="E5426" t="s">
        <v>5450</v>
      </c>
      <c r="F5426" t="s">
        <v>12595</v>
      </c>
      <c r="G5426" t="s">
        <v>1900</v>
      </c>
    </row>
    <row r="5427" spans="1:7">
      <c r="A5427" t="s">
        <v>11926</v>
      </c>
      <c r="C5427" t="s">
        <v>12545</v>
      </c>
      <c r="D5427" t="s">
        <v>12571</v>
      </c>
      <c r="E5427" t="s">
        <v>5441</v>
      </c>
      <c r="F5427" t="s">
        <v>12595</v>
      </c>
      <c r="G5427" t="s">
        <v>1940</v>
      </c>
    </row>
    <row r="5428" spans="1:7">
      <c r="A5428" t="s">
        <v>11927</v>
      </c>
      <c r="C5428" t="s">
        <v>12543</v>
      </c>
      <c r="D5428" t="s">
        <v>12543</v>
      </c>
      <c r="E5428" t="s">
        <v>5439</v>
      </c>
      <c r="F5428" t="s">
        <v>12543</v>
      </c>
    </row>
    <row r="5429" spans="1:7">
      <c r="A5429" t="s">
        <v>11928</v>
      </c>
      <c r="C5429" t="s">
        <v>12544</v>
      </c>
      <c r="D5429" t="s">
        <v>12551</v>
      </c>
      <c r="E5429" t="s">
        <v>5440</v>
      </c>
      <c r="F5429" t="s">
        <v>12597</v>
      </c>
      <c r="G5429" t="s">
        <v>13170</v>
      </c>
    </row>
    <row r="5430" spans="1:7">
      <c r="A5430" t="s">
        <v>11929</v>
      </c>
      <c r="C5430" t="s">
        <v>12544</v>
      </c>
      <c r="D5430" t="s">
        <v>12551</v>
      </c>
      <c r="E5430" t="s">
        <v>5440</v>
      </c>
      <c r="F5430" t="s">
        <v>12597</v>
      </c>
      <c r="G5430" t="s">
        <v>13170</v>
      </c>
    </row>
    <row r="5431" spans="1:7">
      <c r="A5431" t="s">
        <v>11930</v>
      </c>
      <c r="C5431" t="s">
        <v>12544</v>
      </c>
      <c r="D5431" t="s">
        <v>12551</v>
      </c>
      <c r="E5431" t="s">
        <v>5440</v>
      </c>
      <c r="F5431" t="s">
        <v>12597</v>
      </c>
      <c r="G5431" t="s">
        <v>13170</v>
      </c>
    </row>
    <row r="5432" spans="1:7">
      <c r="A5432" t="s">
        <v>11931</v>
      </c>
      <c r="C5432" t="s">
        <v>12544</v>
      </c>
      <c r="D5432" t="s">
        <v>12551</v>
      </c>
      <c r="E5432" t="s">
        <v>5440</v>
      </c>
      <c r="F5432" t="s">
        <v>12597</v>
      </c>
      <c r="G5432" t="s">
        <v>13170</v>
      </c>
    </row>
    <row r="5433" spans="1:7">
      <c r="A5433" t="s">
        <v>11932</v>
      </c>
      <c r="C5433" t="s">
        <v>12544</v>
      </c>
      <c r="D5433" t="s">
        <v>12551</v>
      </c>
      <c r="E5433" t="s">
        <v>5440</v>
      </c>
      <c r="F5433" t="s">
        <v>12597</v>
      </c>
      <c r="G5433" t="s">
        <v>13170</v>
      </c>
    </row>
    <row r="5434" spans="1:7">
      <c r="A5434" t="s">
        <v>11933</v>
      </c>
      <c r="C5434" t="s">
        <v>12544</v>
      </c>
      <c r="D5434" t="s">
        <v>12551</v>
      </c>
      <c r="E5434" t="s">
        <v>5440</v>
      </c>
      <c r="F5434" t="s">
        <v>12597</v>
      </c>
      <c r="G5434" t="s">
        <v>13170</v>
      </c>
    </row>
    <row r="5435" spans="1:7">
      <c r="A5435" t="s">
        <v>11934</v>
      </c>
      <c r="C5435" t="s">
        <v>12544</v>
      </c>
      <c r="D5435" t="s">
        <v>12551</v>
      </c>
      <c r="E5435" t="s">
        <v>5440</v>
      </c>
      <c r="F5435" t="s">
        <v>12597</v>
      </c>
      <c r="G5435" t="s">
        <v>13170</v>
      </c>
    </row>
    <row r="5436" spans="1:7">
      <c r="A5436" t="s">
        <v>11935</v>
      </c>
      <c r="C5436" t="s">
        <v>12544</v>
      </c>
      <c r="D5436" t="s">
        <v>12551</v>
      </c>
      <c r="E5436" t="s">
        <v>5440</v>
      </c>
      <c r="F5436" t="s">
        <v>12597</v>
      </c>
      <c r="G5436" t="s">
        <v>13170</v>
      </c>
    </row>
    <row r="5437" spans="1:7">
      <c r="A5437" t="s">
        <v>11936</v>
      </c>
      <c r="C5437" t="s">
        <v>12544</v>
      </c>
      <c r="D5437" t="s">
        <v>12551</v>
      </c>
      <c r="E5437" t="s">
        <v>5440</v>
      </c>
      <c r="F5437" t="s">
        <v>12597</v>
      </c>
      <c r="G5437" t="s">
        <v>13170</v>
      </c>
    </row>
    <row r="5438" spans="1:7">
      <c r="A5438" t="s">
        <v>11937</v>
      </c>
      <c r="C5438" t="s">
        <v>12544</v>
      </c>
      <c r="D5438" t="s">
        <v>12551</v>
      </c>
      <c r="E5438" t="s">
        <v>5440</v>
      </c>
      <c r="F5438" t="s">
        <v>12597</v>
      </c>
      <c r="G5438" t="s">
        <v>13170</v>
      </c>
    </row>
    <row r="5439" spans="1:7">
      <c r="A5439" t="s">
        <v>11938</v>
      </c>
      <c r="C5439" t="s">
        <v>12544</v>
      </c>
      <c r="D5439" t="s">
        <v>12551</v>
      </c>
      <c r="E5439" t="s">
        <v>5440</v>
      </c>
      <c r="F5439" t="s">
        <v>12597</v>
      </c>
      <c r="G5439" t="s">
        <v>13170</v>
      </c>
    </row>
    <row r="5440" spans="1:7">
      <c r="A5440" t="s">
        <v>11939</v>
      </c>
      <c r="C5440" t="s">
        <v>12544</v>
      </c>
      <c r="D5440" t="s">
        <v>12551</v>
      </c>
      <c r="E5440" t="s">
        <v>5440</v>
      </c>
      <c r="F5440" t="s">
        <v>12597</v>
      </c>
      <c r="G5440" t="s">
        <v>13170</v>
      </c>
    </row>
    <row r="5441" spans="1:7">
      <c r="A5441" t="s">
        <v>11940</v>
      </c>
      <c r="C5441" t="s">
        <v>12544</v>
      </c>
      <c r="D5441" t="s">
        <v>12551</v>
      </c>
      <c r="E5441" t="s">
        <v>5440</v>
      </c>
      <c r="F5441" t="s">
        <v>12597</v>
      </c>
      <c r="G5441" t="s">
        <v>13170</v>
      </c>
    </row>
    <row r="5442" spans="1:7">
      <c r="A5442" t="s">
        <v>11941</v>
      </c>
      <c r="C5442" t="s">
        <v>12544</v>
      </c>
      <c r="D5442" t="s">
        <v>12551</v>
      </c>
      <c r="E5442" t="s">
        <v>5440</v>
      </c>
      <c r="F5442" t="s">
        <v>12597</v>
      </c>
      <c r="G5442" t="s">
        <v>13170</v>
      </c>
    </row>
    <row r="5443" spans="1:7">
      <c r="A5443" t="s">
        <v>11942</v>
      </c>
      <c r="C5443" t="s">
        <v>12544</v>
      </c>
      <c r="D5443" t="s">
        <v>12551</v>
      </c>
      <c r="E5443" t="s">
        <v>5440</v>
      </c>
      <c r="F5443" t="s">
        <v>12597</v>
      </c>
      <c r="G5443" t="s">
        <v>13170</v>
      </c>
    </row>
    <row r="5444" spans="1:7">
      <c r="A5444" t="s">
        <v>11943</v>
      </c>
      <c r="C5444" t="s">
        <v>12544</v>
      </c>
      <c r="D5444" t="s">
        <v>12551</v>
      </c>
      <c r="E5444" t="s">
        <v>5440</v>
      </c>
      <c r="F5444" t="s">
        <v>12597</v>
      </c>
      <c r="G5444" t="s">
        <v>13170</v>
      </c>
    </row>
    <row r="5445" spans="1:7">
      <c r="A5445" t="s">
        <v>11944</v>
      </c>
      <c r="C5445" t="s">
        <v>12544</v>
      </c>
      <c r="D5445" t="s">
        <v>12551</v>
      </c>
      <c r="E5445" t="s">
        <v>5440</v>
      </c>
      <c r="F5445" t="s">
        <v>12597</v>
      </c>
      <c r="G5445" t="s">
        <v>13170</v>
      </c>
    </row>
    <row r="5446" spans="1:7">
      <c r="A5446" t="s">
        <v>11945</v>
      </c>
      <c r="C5446" t="s">
        <v>12544</v>
      </c>
      <c r="D5446" t="s">
        <v>12551</v>
      </c>
      <c r="E5446" t="s">
        <v>5440</v>
      </c>
      <c r="F5446" t="s">
        <v>12597</v>
      </c>
      <c r="G5446" t="s">
        <v>13170</v>
      </c>
    </row>
    <row r="5447" spans="1:7">
      <c r="A5447" t="s">
        <v>11946</v>
      </c>
      <c r="C5447" t="s">
        <v>12544</v>
      </c>
      <c r="D5447" t="s">
        <v>12551</v>
      </c>
      <c r="E5447" t="s">
        <v>5440</v>
      </c>
      <c r="F5447" t="s">
        <v>12597</v>
      </c>
      <c r="G5447" t="s">
        <v>13170</v>
      </c>
    </row>
    <row r="5448" spans="1:7">
      <c r="A5448" t="s">
        <v>11947</v>
      </c>
      <c r="C5448" t="s">
        <v>12544</v>
      </c>
      <c r="D5448" t="s">
        <v>12551</v>
      </c>
      <c r="E5448" t="s">
        <v>5440</v>
      </c>
      <c r="F5448" t="s">
        <v>12597</v>
      </c>
      <c r="G5448" t="s">
        <v>13170</v>
      </c>
    </row>
    <row r="5449" spans="1:7">
      <c r="A5449" t="s">
        <v>11948</v>
      </c>
      <c r="C5449" t="s">
        <v>12544</v>
      </c>
      <c r="D5449" t="s">
        <v>12551</v>
      </c>
      <c r="E5449" t="s">
        <v>5440</v>
      </c>
      <c r="F5449" t="s">
        <v>12597</v>
      </c>
      <c r="G5449" t="s">
        <v>13170</v>
      </c>
    </row>
    <row r="5450" spans="1:7">
      <c r="A5450" t="s">
        <v>11949</v>
      </c>
      <c r="C5450" t="s">
        <v>12544</v>
      </c>
      <c r="D5450" t="s">
        <v>12551</v>
      </c>
      <c r="E5450" t="s">
        <v>5440</v>
      </c>
      <c r="F5450" t="s">
        <v>12597</v>
      </c>
      <c r="G5450" t="s">
        <v>13170</v>
      </c>
    </row>
    <row r="5451" spans="1:7">
      <c r="A5451" t="s">
        <v>11950</v>
      </c>
      <c r="C5451" t="s">
        <v>12544</v>
      </c>
      <c r="D5451" t="s">
        <v>12551</v>
      </c>
      <c r="E5451" t="s">
        <v>5440</v>
      </c>
      <c r="F5451" t="s">
        <v>12597</v>
      </c>
      <c r="G5451" t="s">
        <v>13170</v>
      </c>
    </row>
    <row r="5452" spans="1:7">
      <c r="A5452" t="s">
        <v>11951</v>
      </c>
      <c r="C5452" t="s">
        <v>12544</v>
      </c>
      <c r="D5452" t="s">
        <v>12551</v>
      </c>
      <c r="E5452" t="s">
        <v>5440</v>
      </c>
      <c r="F5452" t="s">
        <v>12597</v>
      </c>
      <c r="G5452" t="s">
        <v>13170</v>
      </c>
    </row>
    <row r="5453" spans="1:7">
      <c r="A5453" t="s">
        <v>11952</v>
      </c>
      <c r="C5453" t="s">
        <v>12544</v>
      </c>
      <c r="D5453" t="s">
        <v>12551</v>
      </c>
      <c r="E5453" t="s">
        <v>5440</v>
      </c>
      <c r="F5453" t="s">
        <v>12597</v>
      </c>
      <c r="G5453" t="s">
        <v>13170</v>
      </c>
    </row>
    <row r="5454" spans="1:7">
      <c r="A5454" t="s">
        <v>11953</v>
      </c>
      <c r="C5454" t="s">
        <v>12544</v>
      </c>
      <c r="D5454" t="s">
        <v>12551</v>
      </c>
      <c r="E5454" t="s">
        <v>5440</v>
      </c>
      <c r="F5454" t="s">
        <v>12597</v>
      </c>
      <c r="G5454" t="s">
        <v>13170</v>
      </c>
    </row>
    <row r="5455" spans="1:7">
      <c r="A5455" t="s">
        <v>11954</v>
      </c>
      <c r="C5455" t="s">
        <v>12544</v>
      </c>
      <c r="D5455" t="s">
        <v>12551</v>
      </c>
      <c r="E5455" t="s">
        <v>5440</v>
      </c>
      <c r="F5455" t="s">
        <v>12597</v>
      </c>
      <c r="G5455" t="s">
        <v>13170</v>
      </c>
    </row>
    <row r="5456" spans="1:7">
      <c r="A5456" t="s">
        <v>11955</v>
      </c>
      <c r="C5456" t="s">
        <v>12547</v>
      </c>
      <c r="D5456" t="s">
        <v>12558</v>
      </c>
      <c r="E5456" t="s">
        <v>5440</v>
      </c>
      <c r="F5456" t="s">
        <v>12597</v>
      </c>
    </row>
    <row r="5457" spans="1:7">
      <c r="A5457" t="s">
        <v>11956</v>
      </c>
      <c r="C5457" t="s">
        <v>12542</v>
      </c>
      <c r="D5457" t="s">
        <v>12565</v>
      </c>
      <c r="E5457" t="s">
        <v>5441</v>
      </c>
      <c r="F5457" t="s">
        <v>12595</v>
      </c>
      <c r="G5457" t="s">
        <v>13540</v>
      </c>
    </row>
    <row r="5458" spans="1:7">
      <c r="A5458" t="s">
        <v>11957</v>
      </c>
      <c r="B5458" t="s">
        <v>12423</v>
      </c>
      <c r="C5458" t="s">
        <v>12542</v>
      </c>
      <c r="D5458" t="s">
        <v>12565</v>
      </c>
      <c r="E5458" t="s">
        <v>5437</v>
      </c>
      <c r="F5458" t="s">
        <v>12595</v>
      </c>
      <c r="G5458" t="s">
        <v>1940</v>
      </c>
    </row>
    <row r="5459" spans="1:7">
      <c r="A5459" t="s">
        <v>11958</v>
      </c>
      <c r="B5459" t="s">
        <v>12425</v>
      </c>
      <c r="C5459" t="s">
        <v>12546</v>
      </c>
      <c r="D5459" t="s">
        <v>12561</v>
      </c>
      <c r="E5459" t="s">
        <v>5437</v>
      </c>
      <c r="F5459" t="s">
        <v>12595</v>
      </c>
      <c r="G5459" t="s">
        <v>13541</v>
      </c>
    </row>
    <row r="5460" spans="1:7">
      <c r="A5460" t="s">
        <v>11959</v>
      </c>
      <c r="C5460" t="s">
        <v>12542</v>
      </c>
      <c r="D5460" t="s">
        <v>12565</v>
      </c>
      <c r="E5460" t="s">
        <v>5440</v>
      </c>
      <c r="F5460" t="s">
        <v>12595</v>
      </c>
      <c r="G5460" t="s">
        <v>13542</v>
      </c>
    </row>
    <row r="5461" spans="1:7">
      <c r="A5461" t="s">
        <v>11960</v>
      </c>
      <c r="C5461" t="s">
        <v>12544</v>
      </c>
      <c r="D5461" t="s">
        <v>12566</v>
      </c>
      <c r="E5461" t="s">
        <v>5437</v>
      </c>
      <c r="F5461" t="s">
        <v>12595</v>
      </c>
      <c r="G5461" t="s">
        <v>13543</v>
      </c>
    </row>
    <row r="5462" spans="1:7">
      <c r="A5462" t="s">
        <v>11961</v>
      </c>
      <c r="C5462" t="s">
        <v>12543</v>
      </c>
      <c r="D5462" t="s">
        <v>12543</v>
      </c>
      <c r="E5462" t="s">
        <v>5439</v>
      </c>
      <c r="F5462" t="s">
        <v>12543</v>
      </c>
    </row>
    <row r="5463" spans="1:7">
      <c r="A5463" t="s">
        <v>11962</v>
      </c>
      <c r="C5463" t="s">
        <v>12544</v>
      </c>
      <c r="D5463" t="s">
        <v>12551</v>
      </c>
      <c r="E5463" t="s">
        <v>5440</v>
      </c>
      <c r="F5463" t="s">
        <v>12595</v>
      </c>
      <c r="G5463" t="s">
        <v>13544</v>
      </c>
    </row>
    <row r="5464" spans="1:7">
      <c r="A5464" t="s">
        <v>11963</v>
      </c>
      <c r="C5464" t="s">
        <v>12544</v>
      </c>
      <c r="D5464" t="s">
        <v>12551</v>
      </c>
      <c r="E5464" t="s">
        <v>5440</v>
      </c>
      <c r="F5464" t="s">
        <v>12595</v>
      </c>
      <c r="G5464" t="s">
        <v>13544</v>
      </c>
    </row>
    <row r="5465" spans="1:7">
      <c r="A5465" t="s">
        <v>11964</v>
      </c>
      <c r="C5465" t="s">
        <v>12544</v>
      </c>
      <c r="D5465" t="s">
        <v>12551</v>
      </c>
      <c r="E5465" t="s">
        <v>5440</v>
      </c>
      <c r="F5465" t="s">
        <v>12595</v>
      </c>
      <c r="G5465" t="s">
        <v>13544</v>
      </c>
    </row>
    <row r="5466" spans="1:7">
      <c r="A5466" t="s">
        <v>11965</v>
      </c>
      <c r="C5466" t="s">
        <v>12544</v>
      </c>
      <c r="D5466" t="s">
        <v>12551</v>
      </c>
      <c r="E5466" t="s">
        <v>5440</v>
      </c>
      <c r="F5466" t="s">
        <v>12595</v>
      </c>
      <c r="G5466" t="s">
        <v>13544</v>
      </c>
    </row>
    <row r="5467" spans="1:7">
      <c r="A5467" t="s">
        <v>11966</v>
      </c>
      <c r="C5467" t="s">
        <v>12544</v>
      </c>
      <c r="D5467" t="s">
        <v>12551</v>
      </c>
      <c r="E5467" t="s">
        <v>5440</v>
      </c>
      <c r="F5467" t="s">
        <v>12595</v>
      </c>
      <c r="G5467" t="s">
        <v>13544</v>
      </c>
    </row>
    <row r="5468" spans="1:7">
      <c r="A5468" t="s">
        <v>11967</v>
      </c>
      <c r="C5468" t="s">
        <v>12544</v>
      </c>
      <c r="D5468" t="s">
        <v>12551</v>
      </c>
      <c r="E5468" t="s">
        <v>5440</v>
      </c>
      <c r="F5468" t="s">
        <v>12595</v>
      </c>
      <c r="G5468" t="s">
        <v>13544</v>
      </c>
    </row>
    <row r="5469" spans="1:7">
      <c r="A5469" t="s">
        <v>11968</v>
      </c>
      <c r="C5469" t="s">
        <v>12544</v>
      </c>
      <c r="D5469" t="s">
        <v>12551</v>
      </c>
      <c r="E5469" t="s">
        <v>5440</v>
      </c>
      <c r="F5469" t="s">
        <v>12595</v>
      </c>
      <c r="G5469" t="s">
        <v>13544</v>
      </c>
    </row>
    <row r="5470" spans="1:7">
      <c r="A5470" t="s">
        <v>11969</v>
      </c>
      <c r="C5470" t="s">
        <v>12544</v>
      </c>
      <c r="D5470" t="s">
        <v>12551</v>
      </c>
      <c r="E5470" t="s">
        <v>5440</v>
      </c>
      <c r="F5470" t="s">
        <v>12595</v>
      </c>
      <c r="G5470" t="s">
        <v>13544</v>
      </c>
    </row>
    <row r="5471" spans="1:7">
      <c r="A5471" t="s">
        <v>11970</v>
      </c>
      <c r="C5471" t="s">
        <v>12544</v>
      </c>
      <c r="D5471" t="s">
        <v>12551</v>
      </c>
      <c r="E5471" t="s">
        <v>5440</v>
      </c>
      <c r="F5471" t="s">
        <v>12595</v>
      </c>
      <c r="G5471" t="s">
        <v>13544</v>
      </c>
    </row>
    <row r="5472" spans="1:7">
      <c r="A5472" t="s">
        <v>11971</v>
      </c>
      <c r="C5472" t="s">
        <v>12544</v>
      </c>
      <c r="D5472" t="s">
        <v>12551</v>
      </c>
      <c r="E5472" t="s">
        <v>5440</v>
      </c>
      <c r="F5472" t="s">
        <v>12595</v>
      </c>
      <c r="G5472" t="s">
        <v>13544</v>
      </c>
    </row>
    <row r="5473" spans="1:7">
      <c r="A5473" t="s">
        <v>11972</v>
      </c>
      <c r="C5473" t="s">
        <v>12544</v>
      </c>
      <c r="D5473" t="s">
        <v>12551</v>
      </c>
      <c r="E5473" t="s">
        <v>5440</v>
      </c>
      <c r="F5473" t="s">
        <v>12595</v>
      </c>
      <c r="G5473" t="s">
        <v>13544</v>
      </c>
    </row>
    <row r="5474" spans="1:7">
      <c r="A5474" t="s">
        <v>11973</v>
      </c>
      <c r="C5474" t="s">
        <v>12544</v>
      </c>
      <c r="D5474" t="s">
        <v>12551</v>
      </c>
      <c r="E5474" t="s">
        <v>5440</v>
      </c>
      <c r="F5474" t="s">
        <v>12595</v>
      </c>
      <c r="G5474" t="s">
        <v>13544</v>
      </c>
    </row>
    <row r="5475" spans="1:7">
      <c r="A5475" t="s">
        <v>11974</v>
      </c>
      <c r="C5475" t="s">
        <v>12544</v>
      </c>
      <c r="D5475" t="s">
        <v>12551</v>
      </c>
      <c r="E5475" t="s">
        <v>5440</v>
      </c>
      <c r="F5475" t="s">
        <v>12595</v>
      </c>
      <c r="G5475" t="s">
        <v>13544</v>
      </c>
    </row>
    <row r="5476" spans="1:7">
      <c r="A5476" t="s">
        <v>11975</v>
      </c>
      <c r="C5476" t="s">
        <v>12544</v>
      </c>
      <c r="D5476" t="s">
        <v>12551</v>
      </c>
      <c r="E5476" t="s">
        <v>5440</v>
      </c>
      <c r="F5476" t="s">
        <v>12595</v>
      </c>
      <c r="G5476" t="s">
        <v>13544</v>
      </c>
    </row>
    <row r="5477" spans="1:7">
      <c r="A5477" t="s">
        <v>11976</v>
      </c>
      <c r="C5477" t="s">
        <v>12544</v>
      </c>
      <c r="D5477" t="s">
        <v>12551</v>
      </c>
      <c r="E5477" t="s">
        <v>5440</v>
      </c>
      <c r="F5477" t="s">
        <v>12595</v>
      </c>
      <c r="G5477" t="s">
        <v>13544</v>
      </c>
    </row>
    <row r="5478" spans="1:7">
      <c r="A5478" t="s">
        <v>11977</v>
      </c>
      <c r="C5478" t="s">
        <v>12544</v>
      </c>
      <c r="D5478" t="s">
        <v>12551</v>
      </c>
      <c r="E5478" t="s">
        <v>5440</v>
      </c>
      <c r="F5478" t="s">
        <v>12595</v>
      </c>
      <c r="G5478" t="s">
        <v>13544</v>
      </c>
    </row>
    <row r="5479" spans="1:7">
      <c r="A5479" t="s">
        <v>11978</v>
      </c>
      <c r="C5479" t="s">
        <v>12544</v>
      </c>
      <c r="D5479" t="s">
        <v>12551</v>
      </c>
      <c r="E5479" t="s">
        <v>5440</v>
      </c>
      <c r="F5479" t="s">
        <v>12595</v>
      </c>
      <c r="G5479" t="s">
        <v>13544</v>
      </c>
    </row>
    <row r="5480" spans="1:7">
      <c r="A5480" t="s">
        <v>11979</v>
      </c>
      <c r="C5480" t="s">
        <v>12544</v>
      </c>
      <c r="D5480" t="s">
        <v>12551</v>
      </c>
      <c r="E5480" t="s">
        <v>5440</v>
      </c>
      <c r="F5480" t="s">
        <v>12595</v>
      </c>
      <c r="G5480" t="s">
        <v>13544</v>
      </c>
    </row>
    <row r="5481" spans="1:7">
      <c r="A5481" t="s">
        <v>11980</v>
      </c>
      <c r="C5481" t="s">
        <v>12544</v>
      </c>
      <c r="D5481" t="s">
        <v>12551</v>
      </c>
      <c r="E5481" t="s">
        <v>5440</v>
      </c>
      <c r="F5481" t="s">
        <v>12595</v>
      </c>
      <c r="G5481" t="s">
        <v>13544</v>
      </c>
    </row>
    <row r="5482" spans="1:7">
      <c r="A5482" t="s">
        <v>11981</v>
      </c>
      <c r="C5482" t="s">
        <v>12544</v>
      </c>
      <c r="D5482" t="s">
        <v>12551</v>
      </c>
      <c r="E5482" t="s">
        <v>5440</v>
      </c>
      <c r="F5482" t="s">
        <v>12595</v>
      </c>
      <c r="G5482" t="s">
        <v>13544</v>
      </c>
    </row>
    <row r="5483" spans="1:7">
      <c r="A5483" t="s">
        <v>11982</v>
      </c>
      <c r="C5483" t="s">
        <v>12544</v>
      </c>
      <c r="D5483" t="s">
        <v>12551</v>
      </c>
      <c r="E5483" t="s">
        <v>5440</v>
      </c>
      <c r="F5483" t="s">
        <v>12595</v>
      </c>
      <c r="G5483" t="s">
        <v>13544</v>
      </c>
    </row>
    <row r="5484" spans="1:7">
      <c r="A5484" t="s">
        <v>11983</v>
      </c>
      <c r="C5484" t="s">
        <v>12544</v>
      </c>
      <c r="D5484" t="s">
        <v>12552</v>
      </c>
      <c r="E5484" t="s">
        <v>5440</v>
      </c>
      <c r="F5484" t="s">
        <v>12595</v>
      </c>
      <c r="G5484" t="s">
        <v>13545</v>
      </c>
    </row>
    <row r="5485" spans="1:7">
      <c r="A5485" t="s">
        <v>11984</v>
      </c>
      <c r="C5485" t="s">
        <v>12542</v>
      </c>
      <c r="D5485" t="s">
        <v>12550</v>
      </c>
      <c r="E5485" t="s">
        <v>5442</v>
      </c>
      <c r="F5485" t="s">
        <v>12594</v>
      </c>
      <c r="G5485" t="s">
        <v>1676</v>
      </c>
    </row>
    <row r="5486" spans="1:7">
      <c r="A5486" t="s">
        <v>11985</v>
      </c>
      <c r="C5486" t="s">
        <v>12549</v>
      </c>
      <c r="E5486" t="s">
        <v>5440</v>
      </c>
    </row>
    <row r="5487" spans="1:7">
      <c r="A5487" t="s">
        <v>11986</v>
      </c>
      <c r="C5487" t="s">
        <v>12549</v>
      </c>
      <c r="E5487" t="s">
        <v>5440</v>
      </c>
    </row>
    <row r="5488" spans="1:7">
      <c r="A5488" t="s">
        <v>11987</v>
      </c>
      <c r="B5488" t="s">
        <v>12423</v>
      </c>
      <c r="C5488" t="s">
        <v>12548</v>
      </c>
      <c r="D5488" t="s">
        <v>12559</v>
      </c>
      <c r="E5488" t="s">
        <v>5440</v>
      </c>
      <c r="F5488" t="s">
        <v>12595</v>
      </c>
      <c r="G5488" t="s">
        <v>12637</v>
      </c>
    </row>
    <row r="5489" spans="1:7">
      <c r="A5489" t="s">
        <v>11988</v>
      </c>
      <c r="B5489" t="s">
        <v>12423</v>
      </c>
      <c r="C5489" t="s">
        <v>12547</v>
      </c>
      <c r="D5489" t="s">
        <v>12571</v>
      </c>
      <c r="E5489" t="s">
        <v>5441</v>
      </c>
      <c r="F5489" t="s">
        <v>12595</v>
      </c>
      <c r="G5489" t="s">
        <v>1667</v>
      </c>
    </row>
    <row r="5490" spans="1:7">
      <c r="A5490" t="s">
        <v>11989</v>
      </c>
      <c r="C5490" t="s">
        <v>12542</v>
      </c>
      <c r="D5490" t="s">
        <v>12550</v>
      </c>
      <c r="E5490" t="s">
        <v>5450</v>
      </c>
      <c r="F5490" t="s">
        <v>12596</v>
      </c>
      <c r="G5490" t="s">
        <v>1884</v>
      </c>
    </row>
    <row r="5491" spans="1:7">
      <c r="A5491" t="s">
        <v>11990</v>
      </c>
      <c r="C5491" t="s">
        <v>12542</v>
      </c>
      <c r="D5491" t="s">
        <v>12550</v>
      </c>
      <c r="E5491" t="s">
        <v>5440</v>
      </c>
      <c r="F5491" t="s">
        <v>12596</v>
      </c>
    </row>
    <row r="5492" spans="1:7">
      <c r="A5492" t="s">
        <v>11991</v>
      </c>
      <c r="B5492" t="s">
        <v>12423</v>
      </c>
      <c r="C5492" t="s">
        <v>12545</v>
      </c>
      <c r="D5492" t="s">
        <v>12550</v>
      </c>
      <c r="E5492" t="s">
        <v>5450</v>
      </c>
      <c r="F5492" t="s">
        <v>12596</v>
      </c>
      <c r="G5492" t="s">
        <v>1940</v>
      </c>
    </row>
    <row r="5493" spans="1:7">
      <c r="A5493" t="s">
        <v>11992</v>
      </c>
      <c r="B5493" t="s">
        <v>12423</v>
      </c>
      <c r="C5493" t="s">
        <v>12547</v>
      </c>
      <c r="D5493" t="s">
        <v>12568</v>
      </c>
      <c r="E5493" t="s">
        <v>5437</v>
      </c>
      <c r="F5493" t="s">
        <v>12594</v>
      </c>
      <c r="G5493" t="s">
        <v>13546</v>
      </c>
    </row>
    <row r="5494" spans="1:7">
      <c r="A5494" t="s">
        <v>11993</v>
      </c>
      <c r="B5494" t="s">
        <v>12423</v>
      </c>
      <c r="C5494" t="s">
        <v>12542</v>
      </c>
      <c r="D5494" t="s">
        <v>12565</v>
      </c>
      <c r="E5494" t="s">
        <v>5450</v>
      </c>
      <c r="F5494" t="s">
        <v>12596</v>
      </c>
      <c r="G5494" t="s">
        <v>1940</v>
      </c>
    </row>
    <row r="5495" spans="1:7">
      <c r="A5495" t="s">
        <v>11994</v>
      </c>
      <c r="B5495" t="s">
        <v>12423</v>
      </c>
      <c r="C5495" t="s">
        <v>12544</v>
      </c>
      <c r="D5495" t="s">
        <v>12552</v>
      </c>
      <c r="E5495" t="s">
        <v>5450</v>
      </c>
      <c r="F5495" t="s">
        <v>12596</v>
      </c>
      <c r="G5495" t="s">
        <v>1940</v>
      </c>
    </row>
    <row r="5496" spans="1:7">
      <c r="A5496" t="s">
        <v>11995</v>
      </c>
      <c r="B5496" t="s">
        <v>12423</v>
      </c>
      <c r="C5496" t="s">
        <v>12546</v>
      </c>
      <c r="D5496" t="s">
        <v>12575</v>
      </c>
      <c r="E5496" t="s">
        <v>5441</v>
      </c>
      <c r="F5496" t="s">
        <v>12596</v>
      </c>
      <c r="G5496" t="s">
        <v>1940</v>
      </c>
    </row>
    <row r="5497" spans="1:7">
      <c r="A5497" t="s">
        <v>11996</v>
      </c>
      <c r="B5497" t="s">
        <v>12423</v>
      </c>
      <c r="C5497" t="s">
        <v>12548</v>
      </c>
      <c r="D5497" t="s">
        <v>12569</v>
      </c>
      <c r="E5497" t="s">
        <v>5441</v>
      </c>
      <c r="F5497" t="s">
        <v>12596</v>
      </c>
      <c r="G5497" t="s">
        <v>12619</v>
      </c>
    </row>
    <row r="5498" spans="1:7">
      <c r="A5498" t="s">
        <v>11997</v>
      </c>
      <c r="C5498" t="s">
        <v>12547</v>
      </c>
      <c r="D5498" t="s">
        <v>12558</v>
      </c>
      <c r="E5498" t="s">
        <v>5440</v>
      </c>
      <c r="F5498" t="s">
        <v>12597</v>
      </c>
    </row>
    <row r="5499" spans="1:7">
      <c r="A5499" t="s">
        <v>11998</v>
      </c>
      <c r="C5499" t="s">
        <v>12544</v>
      </c>
      <c r="D5499" t="s">
        <v>12566</v>
      </c>
      <c r="E5499" t="s">
        <v>5437</v>
      </c>
      <c r="F5499" t="s">
        <v>12595</v>
      </c>
      <c r="G5499" t="s">
        <v>13547</v>
      </c>
    </row>
    <row r="5500" spans="1:7">
      <c r="A5500" t="s">
        <v>11999</v>
      </c>
      <c r="B5500" t="s">
        <v>12423</v>
      </c>
      <c r="C5500" t="s">
        <v>12548</v>
      </c>
      <c r="D5500" t="s">
        <v>12569</v>
      </c>
      <c r="E5500" t="s">
        <v>5450</v>
      </c>
      <c r="F5500" t="s">
        <v>12594</v>
      </c>
      <c r="G5500" t="s">
        <v>1900</v>
      </c>
    </row>
    <row r="5501" spans="1:7">
      <c r="A5501" t="s">
        <v>12000</v>
      </c>
      <c r="B5501" t="s">
        <v>12423</v>
      </c>
      <c r="C5501" t="s">
        <v>12542</v>
      </c>
      <c r="D5501" t="s">
        <v>12550</v>
      </c>
      <c r="E5501" t="s">
        <v>5450</v>
      </c>
      <c r="F5501" t="s">
        <v>12594</v>
      </c>
      <c r="G5501" t="s">
        <v>13548</v>
      </c>
    </row>
    <row r="5502" spans="1:7">
      <c r="A5502" t="s">
        <v>12001</v>
      </c>
      <c r="B5502" t="s">
        <v>12423</v>
      </c>
      <c r="C5502" t="s">
        <v>12545</v>
      </c>
      <c r="D5502" t="s">
        <v>12577</v>
      </c>
      <c r="E5502" t="s">
        <v>5441</v>
      </c>
      <c r="F5502" t="s">
        <v>12595</v>
      </c>
      <c r="G5502" t="s">
        <v>1940</v>
      </c>
    </row>
    <row r="5503" spans="1:7">
      <c r="A5503" t="s">
        <v>12002</v>
      </c>
      <c r="B5503" t="s">
        <v>12423</v>
      </c>
      <c r="C5503" t="s">
        <v>12548</v>
      </c>
      <c r="D5503" t="s">
        <v>12569</v>
      </c>
      <c r="E5503" t="s">
        <v>5441</v>
      </c>
      <c r="F5503" t="s">
        <v>12594</v>
      </c>
      <c r="G5503" t="s">
        <v>1940</v>
      </c>
    </row>
    <row r="5504" spans="1:7">
      <c r="A5504" t="s">
        <v>12003</v>
      </c>
      <c r="B5504" t="s">
        <v>12424</v>
      </c>
      <c r="C5504" t="s">
        <v>12546</v>
      </c>
      <c r="D5504" t="s">
        <v>12556</v>
      </c>
      <c r="E5504" t="s">
        <v>5441</v>
      </c>
      <c r="F5504" t="s">
        <v>12596</v>
      </c>
      <c r="G5504" t="s">
        <v>1940</v>
      </c>
    </row>
    <row r="5505" spans="1:7">
      <c r="A5505" t="s">
        <v>12004</v>
      </c>
      <c r="C5505" t="s">
        <v>12544</v>
      </c>
      <c r="D5505" t="s">
        <v>12552</v>
      </c>
      <c r="E5505" t="s">
        <v>5440</v>
      </c>
      <c r="F5505" t="s">
        <v>12595</v>
      </c>
      <c r="G5505" t="s">
        <v>13549</v>
      </c>
    </row>
    <row r="5506" spans="1:7">
      <c r="A5506" t="s">
        <v>12005</v>
      </c>
      <c r="C5506" t="s">
        <v>12544</v>
      </c>
      <c r="D5506" t="s">
        <v>12552</v>
      </c>
      <c r="E5506" t="s">
        <v>5440</v>
      </c>
      <c r="F5506" t="s">
        <v>12595</v>
      </c>
      <c r="G5506" t="s">
        <v>13550</v>
      </c>
    </row>
    <row r="5507" spans="1:7">
      <c r="A5507" t="s">
        <v>12006</v>
      </c>
      <c r="C5507" t="s">
        <v>12544</v>
      </c>
      <c r="D5507" t="s">
        <v>12552</v>
      </c>
      <c r="E5507" t="s">
        <v>5440</v>
      </c>
      <c r="F5507" t="s">
        <v>12595</v>
      </c>
      <c r="G5507" t="s">
        <v>13551</v>
      </c>
    </row>
    <row r="5508" spans="1:7">
      <c r="A5508" t="s">
        <v>12007</v>
      </c>
      <c r="C5508" t="s">
        <v>12544</v>
      </c>
      <c r="D5508" t="s">
        <v>12552</v>
      </c>
      <c r="E5508" t="s">
        <v>5440</v>
      </c>
      <c r="F5508" t="s">
        <v>12595</v>
      </c>
      <c r="G5508" t="s">
        <v>13552</v>
      </c>
    </row>
    <row r="5509" spans="1:7">
      <c r="A5509" t="s">
        <v>12008</v>
      </c>
      <c r="B5509" t="s">
        <v>12423</v>
      </c>
      <c r="C5509" t="s">
        <v>12548</v>
      </c>
      <c r="D5509" t="s">
        <v>12569</v>
      </c>
      <c r="E5509" t="s">
        <v>5450</v>
      </c>
      <c r="F5509" t="s">
        <v>12596</v>
      </c>
      <c r="G5509" t="s">
        <v>13553</v>
      </c>
    </row>
    <row r="5510" spans="1:7">
      <c r="A5510" t="s">
        <v>12009</v>
      </c>
      <c r="B5510" t="s">
        <v>12426</v>
      </c>
      <c r="C5510" t="s">
        <v>12545</v>
      </c>
      <c r="D5510" t="s">
        <v>12569</v>
      </c>
      <c r="E5510" t="s">
        <v>5441</v>
      </c>
      <c r="F5510" t="s">
        <v>12596</v>
      </c>
      <c r="G5510" t="s">
        <v>1940</v>
      </c>
    </row>
    <row r="5511" spans="1:7">
      <c r="A5511" t="s">
        <v>12010</v>
      </c>
      <c r="B5511" t="s">
        <v>12423</v>
      </c>
      <c r="C5511" t="s">
        <v>12546</v>
      </c>
      <c r="D5511" t="s">
        <v>12561</v>
      </c>
      <c r="E5511" t="s">
        <v>5440</v>
      </c>
      <c r="F5511" t="s">
        <v>12594</v>
      </c>
      <c r="G5511" t="s">
        <v>13554</v>
      </c>
    </row>
    <row r="5512" spans="1:7">
      <c r="A5512" t="s">
        <v>12011</v>
      </c>
      <c r="B5512" t="s">
        <v>12423</v>
      </c>
      <c r="C5512" t="s">
        <v>12548</v>
      </c>
      <c r="D5512" t="s">
        <v>12569</v>
      </c>
      <c r="E5512" t="s">
        <v>5441</v>
      </c>
      <c r="F5512" t="s">
        <v>12596</v>
      </c>
      <c r="G5512" t="s">
        <v>1940</v>
      </c>
    </row>
    <row r="5513" spans="1:7">
      <c r="A5513" t="s">
        <v>12012</v>
      </c>
      <c r="B5513" t="s">
        <v>12423</v>
      </c>
      <c r="C5513" t="s">
        <v>12544</v>
      </c>
      <c r="D5513" t="s">
        <v>12586</v>
      </c>
      <c r="E5513" t="s">
        <v>5441</v>
      </c>
      <c r="F5513" t="s">
        <v>12595</v>
      </c>
      <c r="G5513" t="s">
        <v>1940</v>
      </c>
    </row>
    <row r="5514" spans="1:7">
      <c r="A5514" t="s">
        <v>12013</v>
      </c>
      <c r="C5514" t="s">
        <v>12547</v>
      </c>
      <c r="D5514" t="s">
        <v>12568</v>
      </c>
      <c r="E5514" t="s">
        <v>5440</v>
      </c>
      <c r="F5514" t="s">
        <v>12595</v>
      </c>
      <c r="G5514" t="s">
        <v>13555</v>
      </c>
    </row>
    <row r="5515" spans="1:7">
      <c r="A5515" t="s">
        <v>12014</v>
      </c>
      <c r="B5515" t="s">
        <v>12423</v>
      </c>
      <c r="C5515" t="s">
        <v>12546</v>
      </c>
      <c r="D5515" t="s">
        <v>12554</v>
      </c>
      <c r="E5515" t="s">
        <v>5442</v>
      </c>
      <c r="F5515" t="s">
        <v>12595</v>
      </c>
      <c r="G5515" t="s">
        <v>13556</v>
      </c>
    </row>
    <row r="5516" spans="1:7">
      <c r="A5516" t="s">
        <v>12015</v>
      </c>
      <c r="C5516" t="s">
        <v>12545</v>
      </c>
      <c r="D5516" t="s">
        <v>12574</v>
      </c>
      <c r="E5516" t="s">
        <v>5441</v>
      </c>
      <c r="F5516" t="s">
        <v>12595</v>
      </c>
      <c r="G5516" t="s">
        <v>13557</v>
      </c>
    </row>
    <row r="5517" spans="1:7">
      <c r="A5517" t="s">
        <v>12016</v>
      </c>
      <c r="B5517" t="s">
        <v>12445</v>
      </c>
      <c r="C5517" t="s">
        <v>12548</v>
      </c>
      <c r="D5517" t="s">
        <v>12569</v>
      </c>
      <c r="E5517" t="s">
        <v>5441</v>
      </c>
      <c r="F5517" t="s">
        <v>12596</v>
      </c>
      <c r="G5517" t="s">
        <v>1940</v>
      </c>
    </row>
    <row r="5518" spans="1:7">
      <c r="A5518" t="s">
        <v>12017</v>
      </c>
      <c r="B5518" t="s">
        <v>12423</v>
      </c>
      <c r="C5518" t="s">
        <v>12545</v>
      </c>
      <c r="D5518" t="s">
        <v>12570</v>
      </c>
      <c r="E5518" t="s">
        <v>5441</v>
      </c>
      <c r="F5518" t="s">
        <v>12595</v>
      </c>
      <c r="G5518" t="s">
        <v>13558</v>
      </c>
    </row>
    <row r="5519" spans="1:7">
      <c r="A5519" t="s">
        <v>12018</v>
      </c>
      <c r="B5519" t="s">
        <v>12423</v>
      </c>
      <c r="C5519" t="s">
        <v>12546</v>
      </c>
      <c r="D5519" t="s">
        <v>12555</v>
      </c>
      <c r="E5519" t="s">
        <v>5441</v>
      </c>
      <c r="F5519" t="s">
        <v>12596</v>
      </c>
      <c r="G5519" t="s">
        <v>1940</v>
      </c>
    </row>
    <row r="5520" spans="1:7">
      <c r="A5520" t="s">
        <v>12019</v>
      </c>
      <c r="C5520" t="s">
        <v>12543</v>
      </c>
      <c r="D5520" t="s">
        <v>12543</v>
      </c>
      <c r="E5520" t="s">
        <v>5439</v>
      </c>
      <c r="F5520" t="s">
        <v>12543</v>
      </c>
    </row>
    <row r="5521" spans="1:7">
      <c r="A5521" t="s">
        <v>12020</v>
      </c>
      <c r="B5521" t="s">
        <v>12423</v>
      </c>
      <c r="C5521" t="s">
        <v>12545</v>
      </c>
      <c r="D5521" t="s">
        <v>12561</v>
      </c>
      <c r="E5521" t="s">
        <v>5441</v>
      </c>
      <c r="F5521" t="s">
        <v>12595</v>
      </c>
      <c r="G5521" t="s">
        <v>1900</v>
      </c>
    </row>
    <row r="5522" spans="1:7">
      <c r="A5522" t="s">
        <v>12021</v>
      </c>
      <c r="B5522" t="s">
        <v>12435</v>
      </c>
      <c r="C5522" t="s">
        <v>12545</v>
      </c>
      <c r="D5522" t="s">
        <v>12561</v>
      </c>
      <c r="E5522" t="s">
        <v>5441</v>
      </c>
      <c r="F5522" t="s">
        <v>12595</v>
      </c>
      <c r="G5522" t="s">
        <v>1940</v>
      </c>
    </row>
    <row r="5523" spans="1:7">
      <c r="A5523" t="s">
        <v>12022</v>
      </c>
      <c r="B5523" t="s">
        <v>12427</v>
      </c>
      <c r="C5523" t="s">
        <v>12545</v>
      </c>
      <c r="D5523" t="s">
        <v>12561</v>
      </c>
      <c r="E5523" t="s">
        <v>5441</v>
      </c>
      <c r="F5523" t="s">
        <v>12595</v>
      </c>
      <c r="G5523" t="s">
        <v>1940</v>
      </c>
    </row>
    <row r="5524" spans="1:7">
      <c r="A5524" t="s">
        <v>12023</v>
      </c>
      <c r="B5524" t="s">
        <v>12423</v>
      </c>
      <c r="C5524" t="s">
        <v>12545</v>
      </c>
      <c r="D5524" t="s">
        <v>12561</v>
      </c>
      <c r="E5524" t="s">
        <v>5441</v>
      </c>
      <c r="F5524" t="s">
        <v>12595</v>
      </c>
      <c r="G5524" t="s">
        <v>12638</v>
      </c>
    </row>
    <row r="5525" spans="1:7">
      <c r="A5525" t="s">
        <v>12024</v>
      </c>
      <c r="C5525" t="s">
        <v>12548</v>
      </c>
      <c r="D5525" t="s">
        <v>12569</v>
      </c>
      <c r="E5525" t="s">
        <v>5441</v>
      </c>
      <c r="F5525" t="s">
        <v>12595</v>
      </c>
      <c r="G5525" t="s">
        <v>1940</v>
      </c>
    </row>
    <row r="5526" spans="1:7">
      <c r="A5526" t="s">
        <v>12025</v>
      </c>
      <c r="C5526" t="s">
        <v>12546</v>
      </c>
      <c r="D5526" t="s">
        <v>12561</v>
      </c>
      <c r="E5526" t="s">
        <v>5437</v>
      </c>
      <c r="F5526" t="s">
        <v>12595</v>
      </c>
      <c r="G5526" t="s">
        <v>13559</v>
      </c>
    </row>
    <row r="5527" spans="1:7">
      <c r="A5527" t="s">
        <v>12026</v>
      </c>
      <c r="B5527" t="s">
        <v>12425</v>
      </c>
      <c r="C5527" t="s">
        <v>12545</v>
      </c>
      <c r="D5527" t="s">
        <v>12570</v>
      </c>
      <c r="E5527" t="s">
        <v>5441</v>
      </c>
      <c r="F5527" t="s">
        <v>12595</v>
      </c>
      <c r="G5527" t="s">
        <v>1900</v>
      </c>
    </row>
    <row r="5528" spans="1:7">
      <c r="A5528" t="s">
        <v>12027</v>
      </c>
      <c r="C5528" t="s">
        <v>12543</v>
      </c>
      <c r="D5528" t="s">
        <v>12543</v>
      </c>
      <c r="E5528" t="s">
        <v>5439</v>
      </c>
      <c r="F5528" t="s">
        <v>12543</v>
      </c>
    </row>
    <row r="5529" spans="1:7">
      <c r="A5529" t="s">
        <v>12028</v>
      </c>
      <c r="B5529" t="s">
        <v>12473</v>
      </c>
      <c r="C5529" t="s">
        <v>12548</v>
      </c>
      <c r="D5529" t="s">
        <v>12569</v>
      </c>
      <c r="E5529" t="s">
        <v>5441</v>
      </c>
      <c r="F5529" t="s">
        <v>12596</v>
      </c>
      <c r="G5529" t="s">
        <v>12652</v>
      </c>
    </row>
    <row r="5530" spans="1:7">
      <c r="A5530" t="s">
        <v>12029</v>
      </c>
      <c r="B5530" t="s">
        <v>12473</v>
      </c>
      <c r="C5530" t="s">
        <v>12548</v>
      </c>
      <c r="D5530" t="s">
        <v>12569</v>
      </c>
      <c r="E5530" t="s">
        <v>5441</v>
      </c>
      <c r="F5530" t="s">
        <v>12596</v>
      </c>
      <c r="G5530" t="s">
        <v>12652</v>
      </c>
    </row>
    <row r="5531" spans="1:7">
      <c r="A5531" t="s">
        <v>12030</v>
      </c>
      <c r="B5531" t="s">
        <v>12537</v>
      </c>
      <c r="C5531" t="s">
        <v>12548</v>
      </c>
      <c r="D5531" t="s">
        <v>12569</v>
      </c>
      <c r="E5531" t="s">
        <v>5441</v>
      </c>
      <c r="F5531" t="s">
        <v>12596</v>
      </c>
      <c r="G5531" t="s">
        <v>12652</v>
      </c>
    </row>
    <row r="5532" spans="1:7">
      <c r="A5532" t="s">
        <v>12031</v>
      </c>
      <c r="B5532" t="s">
        <v>12538</v>
      </c>
      <c r="C5532" t="s">
        <v>12548</v>
      </c>
      <c r="D5532" t="s">
        <v>12569</v>
      </c>
      <c r="E5532" t="s">
        <v>5441</v>
      </c>
      <c r="F5532" t="s">
        <v>12596</v>
      </c>
      <c r="G5532" t="s">
        <v>12652</v>
      </c>
    </row>
    <row r="5533" spans="1:7">
      <c r="A5533" t="s">
        <v>12032</v>
      </c>
      <c r="B5533" t="s">
        <v>12427</v>
      </c>
      <c r="C5533" t="s">
        <v>12548</v>
      </c>
      <c r="D5533" t="s">
        <v>12569</v>
      </c>
      <c r="E5533" t="s">
        <v>5441</v>
      </c>
      <c r="F5533" t="s">
        <v>12596</v>
      </c>
      <c r="G5533" t="s">
        <v>12652</v>
      </c>
    </row>
    <row r="5534" spans="1:7">
      <c r="A5534" t="s">
        <v>12033</v>
      </c>
      <c r="C5534" t="s">
        <v>12543</v>
      </c>
      <c r="D5534" t="s">
        <v>12543</v>
      </c>
      <c r="E5534" t="s">
        <v>5439</v>
      </c>
      <c r="F5534" t="s">
        <v>12543</v>
      </c>
    </row>
    <row r="5535" spans="1:7">
      <c r="A5535" t="s">
        <v>12034</v>
      </c>
      <c r="B5535" t="s">
        <v>12423</v>
      </c>
      <c r="C5535" t="s">
        <v>12546</v>
      </c>
      <c r="D5535" t="s">
        <v>12555</v>
      </c>
      <c r="E5535" t="s">
        <v>5440</v>
      </c>
      <c r="F5535" t="s">
        <v>12595</v>
      </c>
      <c r="G5535" t="s">
        <v>1940</v>
      </c>
    </row>
    <row r="5536" spans="1:7">
      <c r="A5536" t="s">
        <v>12035</v>
      </c>
      <c r="B5536" t="s">
        <v>12424</v>
      </c>
      <c r="C5536" t="s">
        <v>12546</v>
      </c>
      <c r="D5536" t="s">
        <v>12555</v>
      </c>
      <c r="E5536" t="s">
        <v>5437</v>
      </c>
      <c r="F5536" t="s">
        <v>12595</v>
      </c>
      <c r="G5536" t="s">
        <v>1667</v>
      </c>
    </row>
    <row r="5537" spans="1:7">
      <c r="A5537" t="s">
        <v>12036</v>
      </c>
      <c r="C5537" t="s">
        <v>12547</v>
      </c>
      <c r="D5537" t="s">
        <v>12558</v>
      </c>
      <c r="E5537" t="s">
        <v>5440</v>
      </c>
      <c r="F5537" t="s">
        <v>12597</v>
      </c>
    </row>
    <row r="5538" spans="1:7">
      <c r="A5538" t="s">
        <v>12037</v>
      </c>
      <c r="C5538" t="s">
        <v>12547</v>
      </c>
      <c r="D5538" t="s">
        <v>12581</v>
      </c>
      <c r="E5538" t="s">
        <v>5437</v>
      </c>
      <c r="F5538" t="s">
        <v>12595</v>
      </c>
      <c r="G5538" t="s">
        <v>13560</v>
      </c>
    </row>
    <row r="5539" spans="1:7">
      <c r="A5539" t="s">
        <v>12038</v>
      </c>
      <c r="C5539" t="s">
        <v>12543</v>
      </c>
      <c r="D5539" t="s">
        <v>12543</v>
      </c>
      <c r="E5539" t="s">
        <v>5439</v>
      </c>
      <c r="F5539" t="s">
        <v>12543</v>
      </c>
    </row>
    <row r="5540" spans="1:7">
      <c r="A5540" t="s">
        <v>12039</v>
      </c>
      <c r="B5540" t="s">
        <v>12427</v>
      </c>
      <c r="C5540" t="s">
        <v>12542</v>
      </c>
      <c r="D5540" t="s">
        <v>12565</v>
      </c>
      <c r="E5540" t="s">
        <v>5441</v>
      </c>
      <c r="F5540" t="s">
        <v>12595</v>
      </c>
      <c r="G5540" t="s">
        <v>1940</v>
      </c>
    </row>
    <row r="5541" spans="1:7">
      <c r="A5541" t="s">
        <v>12040</v>
      </c>
      <c r="B5541" t="s">
        <v>12423</v>
      </c>
      <c r="C5541" t="s">
        <v>12542</v>
      </c>
      <c r="D5541" t="s">
        <v>12565</v>
      </c>
      <c r="E5541" t="s">
        <v>5441</v>
      </c>
      <c r="F5541" t="s">
        <v>12596</v>
      </c>
      <c r="G5541" t="s">
        <v>1940</v>
      </c>
    </row>
    <row r="5542" spans="1:7">
      <c r="A5542" t="s">
        <v>12041</v>
      </c>
      <c r="B5542" t="s">
        <v>12427</v>
      </c>
      <c r="C5542" t="s">
        <v>12542</v>
      </c>
      <c r="D5542" t="s">
        <v>12565</v>
      </c>
      <c r="E5542" t="s">
        <v>5441</v>
      </c>
      <c r="F5542" t="s">
        <v>12596</v>
      </c>
      <c r="G5542" t="s">
        <v>1940</v>
      </c>
    </row>
    <row r="5543" spans="1:7">
      <c r="A5543" t="s">
        <v>12042</v>
      </c>
      <c r="C5543" t="s">
        <v>12547</v>
      </c>
      <c r="D5543" t="s">
        <v>12558</v>
      </c>
      <c r="E5543" t="s">
        <v>5440</v>
      </c>
      <c r="F5543" t="s">
        <v>12597</v>
      </c>
    </row>
    <row r="5544" spans="1:7">
      <c r="A5544" t="s">
        <v>12043</v>
      </c>
      <c r="C5544" t="s">
        <v>12543</v>
      </c>
      <c r="D5544" t="s">
        <v>12543</v>
      </c>
      <c r="E5544" t="s">
        <v>5439</v>
      </c>
      <c r="F5544" t="s">
        <v>12543</v>
      </c>
    </row>
    <row r="5545" spans="1:7">
      <c r="A5545" t="s">
        <v>12044</v>
      </c>
      <c r="B5545" t="s">
        <v>12423</v>
      </c>
      <c r="C5545" t="s">
        <v>12545</v>
      </c>
      <c r="D5545" t="s">
        <v>12582</v>
      </c>
      <c r="E5545" t="s">
        <v>5441</v>
      </c>
      <c r="F5545" t="s">
        <v>12596</v>
      </c>
      <c r="G5545" t="s">
        <v>1940</v>
      </c>
    </row>
    <row r="5546" spans="1:7">
      <c r="A5546" t="s">
        <v>12045</v>
      </c>
      <c r="B5546" t="s">
        <v>12427</v>
      </c>
      <c r="C5546" t="s">
        <v>12545</v>
      </c>
      <c r="D5546" t="s">
        <v>12582</v>
      </c>
      <c r="E5546" t="s">
        <v>5441</v>
      </c>
      <c r="F5546" t="s">
        <v>12596</v>
      </c>
      <c r="G5546" t="s">
        <v>1940</v>
      </c>
    </row>
    <row r="5547" spans="1:7">
      <c r="A5547" t="s">
        <v>12046</v>
      </c>
      <c r="C5547" t="s">
        <v>12543</v>
      </c>
      <c r="D5547" t="s">
        <v>12543</v>
      </c>
      <c r="E5547" t="s">
        <v>5439</v>
      </c>
      <c r="F5547" t="s">
        <v>12543</v>
      </c>
    </row>
    <row r="5548" spans="1:7">
      <c r="A5548" t="s">
        <v>12047</v>
      </c>
      <c r="B5548" t="s">
        <v>12423</v>
      </c>
      <c r="C5548" t="s">
        <v>12546</v>
      </c>
      <c r="D5548" t="s">
        <v>12555</v>
      </c>
      <c r="E5548" t="s">
        <v>5441</v>
      </c>
      <c r="F5548" t="s">
        <v>12596</v>
      </c>
      <c r="G5548" t="s">
        <v>1940</v>
      </c>
    </row>
    <row r="5549" spans="1:7">
      <c r="A5549" t="s">
        <v>12048</v>
      </c>
      <c r="B5549" t="s">
        <v>12423</v>
      </c>
      <c r="C5549" t="s">
        <v>12546</v>
      </c>
      <c r="D5549" t="s">
        <v>12575</v>
      </c>
      <c r="E5549" t="s">
        <v>5441</v>
      </c>
      <c r="F5549" t="s">
        <v>12596</v>
      </c>
      <c r="G5549" t="s">
        <v>1940</v>
      </c>
    </row>
    <row r="5550" spans="1:7">
      <c r="A5550" t="s">
        <v>12049</v>
      </c>
      <c r="B5550" t="s">
        <v>12423</v>
      </c>
      <c r="C5550" t="s">
        <v>12545</v>
      </c>
      <c r="D5550" t="s">
        <v>12554</v>
      </c>
      <c r="E5550" t="s">
        <v>5441</v>
      </c>
      <c r="F5550" t="s">
        <v>12596</v>
      </c>
      <c r="G5550" t="s">
        <v>1940</v>
      </c>
    </row>
    <row r="5551" spans="1:7">
      <c r="A5551" t="s">
        <v>12050</v>
      </c>
      <c r="C5551" t="s">
        <v>12547</v>
      </c>
      <c r="D5551" t="s">
        <v>12558</v>
      </c>
      <c r="E5551" t="s">
        <v>5440</v>
      </c>
      <c r="F5551" t="s">
        <v>12597</v>
      </c>
    </row>
    <row r="5552" spans="1:7">
      <c r="A5552" t="s">
        <v>12051</v>
      </c>
      <c r="B5552" t="s">
        <v>12423</v>
      </c>
      <c r="C5552" t="s">
        <v>12544</v>
      </c>
      <c r="D5552" t="s">
        <v>12552</v>
      </c>
      <c r="E5552" t="s">
        <v>5437</v>
      </c>
      <c r="F5552" t="s">
        <v>12595</v>
      </c>
      <c r="G5552" t="s">
        <v>1768</v>
      </c>
    </row>
    <row r="5553" spans="1:7">
      <c r="A5553" t="s">
        <v>12052</v>
      </c>
      <c r="B5553" t="s">
        <v>12423</v>
      </c>
      <c r="C5553" t="s">
        <v>12547</v>
      </c>
      <c r="D5553" t="s">
        <v>12571</v>
      </c>
      <c r="E5553" t="s">
        <v>5440</v>
      </c>
      <c r="F5553" t="s">
        <v>12597</v>
      </c>
      <c r="G5553" t="s">
        <v>13561</v>
      </c>
    </row>
    <row r="5554" spans="1:7">
      <c r="A5554" t="s">
        <v>12053</v>
      </c>
      <c r="B5554" t="s">
        <v>12423</v>
      </c>
      <c r="C5554" t="s">
        <v>12544</v>
      </c>
      <c r="D5554" t="s">
        <v>12552</v>
      </c>
      <c r="E5554" t="s">
        <v>5440</v>
      </c>
      <c r="F5554" t="s">
        <v>12595</v>
      </c>
      <c r="G5554" t="s">
        <v>13562</v>
      </c>
    </row>
    <row r="5555" spans="1:7">
      <c r="A5555" t="s">
        <v>12054</v>
      </c>
      <c r="B5555" t="s">
        <v>12423</v>
      </c>
      <c r="C5555" t="s">
        <v>12544</v>
      </c>
      <c r="D5555" t="s">
        <v>12557</v>
      </c>
      <c r="E5555" t="s">
        <v>5441</v>
      </c>
      <c r="F5555" t="s">
        <v>12595</v>
      </c>
      <c r="G5555" t="s">
        <v>1875</v>
      </c>
    </row>
    <row r="5556" spans="1:7">
      <c r="A5556" t="s">
        <v>12055</v>
      </c>
      <c r="B5556" t="s">
        <v>12423</v>
      </c>
      <c r="C5556" t="s">
        <v>12547</v>
      </c>
      <c r="D5556" t="s">
        <v>12571</v>
      </c>
      <c r="E5556" t="s">
        <v>5437</v>
      </c>
      <c r="F5556" t="s">
        <v>12595</v>
      </c>
      <c r="G5556" t="s">
        <v>13563</v>
      </c>
    </row>
    <row r="5557" spans="1:7">
      <c r="A5557" t="s">
        <v>12056</v>
      </c>
      <c r="C5557" t="s">
        <v>12547</v>
      </c>
      <c r="D5557" t="s">
        <v>12568</v>
      </c>
      <c r="E5557" t="s">
        <v>5440</v>
      </c>
      <c r="F5557" t="s">
        <v>12595</v>
      </c>
      <c r="G5557" t="s">
        <v>13005</v>
      </c>
    </row>
    <row r="5558" spans="1:7">
      <c r="A5558" t="s">
        <v>12057</v>
      </c>
      <c r="B5558" t="s">
        <v>12423</v>
      </c>
      <c r="C5558" t="s">
        <v>12544</v>
      </c>
      <c r="D5558" t="s">
        <v>12552</v>
      </c>
      <c r="E5558" t="s">
        <v>5440</v>
      </c>
      <c r="F5558" t="s">
        <v>12596</v>
      </c>
      <c r="G5558" t="s">
        <v>13564</v>
      </c>
    </row>
    <row r="5559" spans="1:7">
      <c r="A5559" t="s">
        <v>12058</v>
      </c>
      <c r="C5559" t="s">
        <v>12543</v>
      </c>
      <c r="D5559" t="s">
        <v>12543</v>
      </c>
      <c r="E5559" t="s">
        <v>5439</v>
      </c>
      <c r="F5559" t="s">
        <v>12543</v>
      </c>
    </row>
    <row r="5560" spans="1:7">
      <c r="A5560" t="s">
        <v>12059</v>
      </c>
      <c r="B5560" t="s">
        <v>12423</v>
      </c>
      <c r="C5560" t="s">
        <v>12547</v>
      </c>
      <c r="D5560" t="s">
        <v>12571</v>
      </c>
      <c r="E5560" t="s">
        <v>5442</v>
      </c>
      <c r="F5560" t="s">
        <v>12595</v>
      </c>
      <c r="G5560" t="s">
        <v>13565</v>
      </c>
    </row>
    <row r="5561" spans="1:7">
      <c r="A5561" t="s">
        <v>12060</v>
      </c>
      <c r="B5561" t="s">
        <v>12423</v>
      </c>
      <c r="C5561" t="s">
        <v>12546</v>
      </c>
      <c r="D5561" t="s">
        <v>12575</v>
      </c>
      <c r="E5561" t="s">
        <v>5440</v>
      </c>
      <c r="F5561" t="s">
        <v>12595</v>
      </c>
      <c r="G5561" t="s">
        <v>13566</v>
      </c>
    </row>
    <row r="5562" spans="1:7">
      <c r="A5562" t="s">
        <v>12061</v>
      </c>
      <c r="C5562" t="s">
        <v>12547</v>
      </c>
      <c r="D5562" t="s">
        <v>12571</v>
      </c>
      <c r="E5562" t="s">
        <v>5437</v>
      </c>
      <c r="F5562" t="s">
        <v>12595</v>
      </c>
      <c r="G5562" t="s">
        <v>13567</v>
      </c>
    </row>
    <row r="5563" spans="1:7">
      <c r="A5563" t="s">
        <v>12062</v>
      </c>
      <c r="C5563" t="s">
        <v>12547</v>
      </c>
      <c r="D5563" t="s">
        <v>12571</v>
      </c>
      <c r="E5563" t="s">
        <v>5437</v>
      </c>
      <c r="F5563" t="s">
        <v>12595</v>
      </c>
      <c r="G5563" t="s">
        <v>13567</v>
      </c>
    </row>
    <row r="5564" spans="1:7">
      <c r="A5564" t="s">
        <v>12063</v>
      </c>
      <c r="C5564" t="s">
        <v>12547</v>
      </c>
      <c r="D5564" t="s">
        <v>12571</v>
      </c>
      <c r="E5564" t="s">
        <v>5441</v>
      </c>
      <c r="F5564" t="s">
        <v>12595</v>
      </c>
      <c r="G5564" t="s">
        <v>13567</v>
      </c>
    </row>
    <row r="5565" spans="1:7">
      <c r="A5565" t="s">
        <v>12064</v>
      </c>
      <c r="C5565" t="s">
        <v>12547</v>
      </c>
      <c r="D5565" t="s">
        <v>12571</v>
      </c>
      <c r="E5565" t="s">
        <v>5437</v>
      </c>
      <c r="F5565" t="s">
        <v>12595</v>
      </c>
      <c r="G5565" t="s">
        <v>13567</v>
      </c>
    </row>
    <row r="5566" spans="1:7">
      <c r="A5566" t="s">
        <v>12065</v>
      </c>
      <c r="B5566" t="s">
        <v>12423</v>
      </c>
      <c r="C5566" t="s">
        <v>12547</v>
      </c>
      <c r="D5566" t="s">
        <v>12571</v>
      </c>
      <c r="E5566" t="s">
        <v>5442</v>
      </c>
      <c r="F5566" t="s">
        <v>12596</v>
      </c>
      <c r="G5566" t="s">
        <v>13323</v>
      </c>
    </row>
    <row r="5567" spans="1:7">
      <c r="A5567" t="s">
        <v>12066</v>
      </c>
      <c r="B5567" t="s">
        <v>12449</v>
      </c>
      <c r="C5567" t="s">
        <v>12547</v>
      </c>
      <c r="D5567" t="s">
        <v>12581</v>
      </c>
      <c r="E5567" t="s">
        <v>5450</v>
      </c>
      <c r="F5567" t="s">
        <v>12594</v>
      </c>
      <c r="G5567" t="s">
        <v>1900</v>
      </c>
    </row>
    <row r="5568" spans="1:7">
      <c r="A5568" t="s">
        <v>12067</v>
      </c>
      <c r="C5568" t="s">
        <v>12544</v>
      </c>
      <c r="D5568" t="s">
        <v>12563</v>
      </c>
      <c r="E5568" t="s">
        <v>5440</v>
      </c>
      <c r="F5568" t="s">
        <v>12595</v>
      </c>
      <c r="G5568" t="s">
        <v>13568</v>
      </c>
    </row>
    <row r="5569" spans="1:7">
      <c r="A5569" t="s">
        <v>12068</v>
      </c>
      <c r="B5569" t="s">
        <v>12423</v>
      </c>
      <c r="C5569" t="s">
        <v>12548</v>
      </c>
      <c r="D5569" t="s">
        <v>12569</v>
      </c>
      <c r="E5569" t="s">
        <v>5441</v>
      </c>
      <c r="F5569" t="s">
        <v>12594</v>
      </c>
      <c r="G5569" t="s">
        <v>12600</v>
      </c>
    </row>
    <row r="5570" spans="1:7">
      <c r="A5570" t="s">
        <v>12069</v>
      </c>
      <c r="C5570" t="s">
        <v>12543</v>
      </c>
      <c r="D5570" t="s">
        <v>12543</v>
      </c>
      <c r="E5570" t="s">
        <v>5439</v>
      </c>
      <c r="F5570" t="s">
        <v>12543</v>
      </c>
    </row>
    <row r="5571" spans="1:7">
      <c r="A5571" t="s">
        <v>12070</v>
      </c>
      <c r="B5571" t="s">
        <v>12428</v>
      </c>
      <c r="C5571" t="s">
        <v>12544</v>
      </c>
      <c r="D5571" t="s">
        <v>12573</v>
      </c>
      <c r="E5571" t="s">
        <v>5441</v>
      </c>
      <c r="F5571" t="s">
        <v>12596</v>
      </c>
      <c r="G5571" t="s">
        <v>1940</v>
      </c>
    </row>
    <row r="5572" spans="1:7">
      <c r="A5572" t="s">
        <v>12071</v>
      </c>
      <c r="B5572" t="s">
        <v>12429</v>
      </c>
      <c r="C5572" t="s">
        <v>12544</v>
      </c>
      <c r="D5572" t="s">
        <v>12573</v>
      </c>
      <c r="E5572" t="s">
        <v>5441</v>
      </c>
      <c r="F5572" t="s">
        <v>12596</v>
      </c>
      <c r="G5572" t="s">
        <v>1940</v>
      </c>
    </row>
    <row r="5573" spans="1:7">
      <c r="A5573" t="s">
        <v>12072</v>
      </c>
      <c r="B5573" t="s">
        <v>12431</v>
      </c>
      <c r="C5573" t="s">
        <v>12544</v>
      </c>
      <c r="D5573" t="s">
        <v>12573</v>
      </c>
      <c r="E5573" t="s">
        <v>5441</v>
      </c>
      <c r="F5573" t="s">
        <v>12596</v>
      </c>
      <c r="G5573" t="s">
        <v>1940</v>
      </c>
    </row>
    <row r="5574" spans="1:7">
      <c r="A5574" t="s">
        <v>12073</v>
      </c>
      <c r="B5574" t="s">
        <v>12449</v>
      </c>
      <c r="C5574" t="s">
        <v>12547</v>
      </c>
      <c r="D5574" t="s">
        <v>12581</v>
      </c>
      <c r="E5574" t="s">
        <v>5440</v>
      </c>
      <c r="F5574" t="s">
        <v>12595</v>
      </c>
      <c r="G5574" t="s">
        <v>13569</v>
      </c>
    </row>
    <row r="5575" spans="1:7">
      <c r="A5575" t="s">
        <v>12074</v>
      </c>
      <c r="C5575" t="s">
        <v>12547</v>
      </c>
      <c r="D5575" t="s">
        <v>12558</v>
      </c>
      <c r="E5575" t="s">
        <v>5440</v>
      </c>
      <c r="F5575" t="s">
        <v>12595</v>
      </c>
      <c r="G5575" t="s">
        <v>13570</v>
      </c>
    </row>
    <row r="5576" spans="1:7">
      <c r="A5576" t="s">
        <v>12075</v>
      </c>
      <c r="C5576" t="s">
        <v>12547</v>
      </c>
      <c r="D5576" t="s">
        <v>12558</v>
      </c>
      <c r="E5576" t="s">
        <v>5440</v>
      </c>
      <c r="F5576" t="s">
        <v>12597</v>
      </c>
    </row>
    <row r="5577" spans="1:7">
      <c r="A5577" t="s">
        <v>12076</v>
      </c>
      <c r="B5577" t="s">
        <v>12423</v>
      </c>
      <c r="C5577" t="s">
        <v>12545</v>
      </c>
      <c r="D5577" t="s">
        <v>12564</v>
      </c>
      <c r="E5577" t="s">
        <v>5441</v>
      </c>
      <c r="F5577" t="s">
        <v>12596</v>
      </c>
      <c r="G5577" t="s">
        <v>1940</v>
      </c>
    </row>
    <row r="5578" spans="1:7">
      <c r="A5578" t="s">
        <v>12077</v>
      </c>
      <c r="B5578" t="s">
        <v>12423</v>
      </c>
      <c r="C5578" t="s">
        <v>12546</v>
      </c>
      <c r="D5578" t="s">
        <v>12561</v>
      </c>
      <c r="E5578" t="s">
        <v>5441</v>
      </c>
      <c r="F5578" t="s">
        <v>12597</v>
      </c>
      <c r="G5578" t="s">
        <v>12662</v>
      </c>
    </row>
    <row r="5579" spans="1:7">
      <c r="A5579" t="s">
        <v>12078</v>
      </c>
      <c r="B5579" t="s">
        <v>12449</v>
      </c>
      <c r="C5579" t="s">
        <v>12547</v>
      </c>
      <c r="D5579" t="s">
        <v>12581</v>
      </c>
      <c r="E5579" t="s">
        <v>5450</v>
      </c>
      <c r="F5579" t="s">
        <v>12595</v>
      </c>
      <c r="G5579" t="s">
        <v>13571</v>
      </c>
    </row>
    <row r="5580" spans="1:7">
      <c r="A5580" t="s">
        <v>12079</v>
      </c>
      <c r="B5580" t="s">
        <v>12449</v>
      </c>
      <c r="C5580" t="s">
        <v>12547</v>
      </c>
      <c r="D5580" t="s">
        <v>12580</v>
      </c>
      <c r="E5580" t="s">
        <v>5450</v>
      </c>
      <c r="F5580" t="s">
        <v>12596</v>
      </c>
      <c r="G5580" t="s">
        <v>1940</v>
      </c>
    </row>
    <row r="5581" spans="1:7">
      <c r="A5581" t="s">
        <v>12080</v>
      </c>
      <c r="B5581" t="s">
        <v>12445</v>
      </c>
      <c r="C5581" t="s">
        <v>12548</v>
      </c>
      <c r="D5581" t="s">
        <v>12569</v>
      </c>
      <c r="E5581" t="s">
        <v>5441</v>
      </c>
      <c r="F5581" t="s">
        <v>12595</v>
      </c>
      <c r="G5581" t="s">
        <v>13572</v>
      </c>
    </row>
    <row r="5582" spans="1:7">
      <c r="A5582" t="s">
        <v>12081</v>
      </c>
      <c r="C5582" t="s">
        <v>12547</v>
      </c>
      <c r="D5582" t="s">
        <v>12568</v>
      </c>
      <c r="E5582" t="s">
        <v>5440</v>
      </c>
      <c r="F5582" t="s">
        <v>12597</v>
      </c>
      <c r="G5582" t="s">
        <v>13573</v>
      </c>
    </row>
    <row r="5583" spans="1:7">
      <c r="A5583" t="s">
        <v>12082</v>
      </c>
      <c r="B5583" t="s">
        <v>12423</v>
      </c>
      <c r="C5583" t="s">
        <v>12545</v>
      </c>
      <c r="D5583" t="s">
        <v>12570</v>
      </c>
      <c r="E5583" t="s">
        <v>5442</v>
      </c>
      <c r="F5583" t="s">
        <v>12596</v>
      </c>
      <c r="G5583" t="s">
        <v>1940</v>
      </c>
    </row>
    <row r="5584" spans="1:7">
      <c r="A5584" t="s">
        <v>12083</v>
      </c>
      <c r="B5584" t="s">
        <v>12449</v>
      </c>
      <c r="C5584" t="s">
        <v>12547</v>
      </c>
      <c r="D5584" t="s">
        <v>12581</v>
      </c>
      <c r="E5584" t="s">
        <v>5441</v>
      </c>
      <c r="F5584" t="s">
        <v>12595</v>
      </c>
      <c r="G5584" t="s">
        <v>13574</v>
      </c>
    </row>
    <row r="5585" spans="1:7">
      <c r="A5585" t="s">
        <v>12084</v>
      </c>
      <c r="B5585" t="s">
        <v>12423</v>
      </c>
      <c r="C5585" t="s">
        <v>12546</v>
      </c>
      <c r="D5585" t="s">
        <v>12570</v>
      </c>
      <c r="E5585" t="s">
        <v>5440</v>
      </c>
      <c r="F5585" t="s">
        <v>12595</v>
      </c>
      <c r="G5585" t="s">
        <v>1900</v>
      </c>
    </row>
    <row r="5586" spans="1:7">
      <c r="A5586" t="s">
        <v>12085</v>
      </c>
      <c r="B5586" t="s">
        <v>12449</v>
      </c>
      <c r="C5586" t="s">
        <v>12547</v>
      </c>
      <c r="D5586" t="s">
        <v>12581</v>
      </c>
      <c r="E5586" t="s">
        <v>5441</v>
      </c>
      <c r="F5586" t="s">
        <v>12595</v>
      </c>
      <c r="G5586" t="s">
        <v>1667</v>
      </c>
    </row>
    <row r="5587" spans="1:7">
      <c r="A5587" t="s">
        <v>12086</v>
      </c>
      <c r="C5587" t="s">
        <v>12548</v>
      </c>
      <c r="D5587" t="s">
        <v>12559</v>
      </c>
      <c r="E5587" t="s">
        <v>5441</v>
      </c>
      <c r="F5587" t="s">
        <v>12595</v>
      </c>
      <c r="G5587" t="s">
        <v>13575</v>
      </c>
    </row>
    <row r="5588" spans="1:7">
      <c r="A5588" t="s">
        <v>12087</v>
      </c>
      <c r="B5588" t="s">
        <v>12423</v>
      </c>
      <c r="C5588" t="s">
        <v>12548</v>
      </c>
      <c r="D5588" t="s">
        <v>12559</v>
      </c>
      <c r="E5588" t="s">
        <v>5440</v>
      </c>
      <c r="F5588" t="s">
        <v>12596</v>
      </c>
      <c r="G5588" t="s">
        <v>13576</v>
      </c>
    </row>
    <row r="5589" spans="1:7">
      <c r="A5589" t="s">
        <v>12088</v>
      </c>
      <c r="C5589" t="s">
        <v>12548</v>
      </c>
      <c r="D5589" t="s">
        <v>12559</v>
      </c>
      <c r="E5589" t="s">
        <v>5437</v>
      </c>
      <c r="F5589" t="s">
        <v>12595</v>
      </c>
      <c r="G5589" t="s">
        <v>12600</v>
      </c>
    </row>
    <row r="5590" spans="1:7">
      <c r="A5590" t="s">
        <v>12089</v>
      </c>
      <c r="B5590" t="s">
        <v>12423</v>
      </c>
      <c r="C5590" t="s">
        <v>12542</v>
      </c>
      <c r="D5590" t="s">
        <v>12550</v>
      </c>
      <c r="E5590" t="s">
        <v>5442</v>
      </c>
      <c r="F5590" t="s">
        <v>12594</v>
      </c>
      <c r="G5590" t="s">
        <v>13577</v>
      </c>
    </row>
    <row r="5591" spans="1:7">
      <c r="A5591" t="s">
        <v>12090</v>
      </c>
      <c r="B5591" t="s">
        <v>12423</v>
      </c>
      <c r="C5591" t="s">
        <v>12548</v>
      </c>
      <c r="D5591" t="s">
        <v>12559</v>
      </c>
      <c r="E5591" t="s">
        <v>5440</v>
      </c>
      <c r="F5591" t="s">
        <v>12595</v>
      </c>
      <c r="G5591" t="s">
        <v>13578</v>
      </c>
    </row>
    <row r="5592" spans="1:7">
      <c r="A5592" t="s">
        <v>12091</v>
      </c>
      <c r="B5592" t="s">
        <v>12423</v>
      </c>
      <c r="C5592" t="s">
        <v>12545</v>
      </c>
      <c r="D5592" t="s">
        <v>12550</v>
      </c>
      <c r="E5592" t="s">
        <v>5437</v>
      </c>
      <c r="F5592" t="s">
        <v>12596</v>
      </c>
      <c r="G5592" t="s">
        <v>1940</v>
      </c>
    </row>
    <row r="5593" spans="1:7">
      <c r="A5593" t="s">
        <v>12092</v>
      </c>
      <c r="B5593" t="s">
        <v>12423</v>
      </c>
      <c r="C5593" t="s">
        <v>12548</v>
      </c>
      <c r="D5593" t="s">
        <v>12569</v>
      </c>
      <c r="E5593" t="s">
        <v>5441</v>
      </c>
      <c r="F5593" t="s">
        <v>12596</v>
      </c>
      <c r="G5593" t="s">
        <v>1940</v>
      </c>
    </row>
    <row r="5594" spans="1:7">
      <c r="A5594" t="s">
        <v>12093</v>
      </c>
      <c r="C5594" t="s">
        <v>12543</v>
      </c>
      <c r="D5594" t="s">
        <v>12543</v>
      </c>
      <c r="E5594" t="s">
        <v>5439</v>
      </c>
      <c r="F5594" t="s">
        <v>12543</v>
      </c>
    </row>
    <row r="5595" spans="1:7">
      <c r="A5595" t="s">
        <v>12094</v>
      </c>
      <c r="B5595" t="s">
        <v>12423</v>
      </c>
      <c r="C5595" t="s">
        <v>12545</v>
      </c>
      <c r="D5595" t="s">
        <v>12550</v>
      </c>
      <c r="E5595" t="s">
        <v>5441</v>
      </c>
      <c r="F5595" t="s">
        <v>12596</v>
      </c>
      <c r="G5595" t="s">
        <v>1940</v>
      </c>
    </row>
    <row r="5596" spans="1:7">
      <c r="A5596" t="s">
        <v>12095</v>
      </c>
      <c r="B5596" t="s">
        <v>12435</v>
      </c>
      <c r="C5596" t="s">
        <v>12545</v>
      </c>
      <c r="D5596" t="s">
        <v>12550</v>
      </c>
      <c r="E5596" t="s">
        <v>5441</v>
      </c>
      <c r="F5596" t="s">
        <v>12596</v>
      </c>
      <c r="G5596" t="s">
        <v>1940</v>
      </c>
    </row>
    <row r="5597" spans="1:7">
      <c r="A5597" t="s">
        <v>12096</v>
      </c>
      <c r="B5597" t="s">
        <v>12436</v>
      </c>
      <c r="C5597" t="s">
        <v>12545</v>
      </c>
      <c r="D5597" t="s">
        <v>12550</v>
      </c>
      <c r="E5597" t="s">
        <v>5441</v>
      </c>
      <c r="F5597" t="s">
        <v>12596</v>
      </c>
      <c r="G5597" t="s">
        <v>1940</v>
      </c>
    </row>
    <row r="5598" spans="1:7">
      <c r="A5598" t="s">
        <v>12097</v>
      </c>
      <c r="B5598" t="s">
        <v>12437</v>
      </c>
      <c r="C5598" t="s">
        <v>12545</v>
      </c>
      <c r="D5598" t="s">
        <v>12550</v>
      </c>
      <c r="E5598" t="s">
        <v>5441</v>
      </c>
      <c r="F5598" t="s">
        <v>12596</v>
      </c>
      <c r="G5598" t="s">
        <v>1940</v>
      </c>
    </row>
    <row r="5599" spans="1:7">
      <c r="A5599" t="s">
        <v>12098</v>
      </c>
      <c r="B5599" t="s">
        <v>12427</v>
      </c>
      <c r="C5599" t="s">
        <v>12545</v>
      </c>
      <c r="D5599" t="s">
        <v>12550</v>
      </c>
      <c r="E5599" t="s">
        <v>5441</v>
      </c>
      <c r="F5599" t="s">
        <v>12596</v>
      </c>
      <c r="G5599" t="s">
        <v>1940</v>
      </c>
    </row>
    <row r="5600" spans="1:7">
      <c r="A5600" t="s">
        <v>12099</v>
      </c>
      <c r="B5600" t="s">
        <v>12423</v>
      </c>
      <c r="C5600" t="s">
        <v>12542</v>
      </c>
      <c r="D5600" t="s">
        <v>12565</v>
      </c>
      <c r="E5600" t="s">
        <v>5437</v>
      </c>
      <c r="F5600" t="s">
        <v>12595</v>
      </c>
      <c r="G5600" t="s">
        <v>1940</v>
      </c>
    </row>
    <row r="5601" spans="1:7">
      <c r="A5601" t="s">
        <v>12100</v>
      </c>
      <c r="C5601" t="s">
        <v>12544</v>
      </c>
      <c r="D5601" t="s">
        <v>12564</v>
      </c>
      <c r="E5601" t="s">
        <v>5440</v>
      </c>
      <c r="F5601" t="s">
        <v>12595</v>
      </c>
      <c r="G5601" t="s">
        <v>13579</v>
      </c>
    </row>
    <row r="5602" spans="1:7">
      <c r="A5602" t="s">
        <v>12101</v>
      </c>
      <c r="C5602" t="s">
        <v>12547</v>
      </c>
      <c r="D5602" t="s">
        <v>12558</v>
      </c>
      <c r="E5602" t="s">
        <v>5440</v>
      </c>
      <c r="F5602" t="s">
        <v>12597</v>
      </c>
    </row>
    <row r="5603" spans="1:7">
      <c r="A5603" t="s">
        <v>12102</v>
      </c>
      <c r="C5603" t="s">
        <v>12547</v>
      </c>
      <c r="D5603" t="s">
        <v>12558</v>
      </c>
      <c r="E5603" t="s">
        <v>5440</v>
      </c>
      <c r="F5603" t="s">
        <v>12597</v>
      </c>
    </row>
    <row r="5604" spans="1:7">
      <c r="A5604" t="s">
        <v>12103</v>
      </c>
      <c r="C5604" t="s">
        <v>12547</v>
      </c>
      <c r="D5604" t="s">
        <v>12558</v>
      </c>
      <c r="E5604" t="s">
        <v>5441</v>
      </c>
      <c r="F5604" t="s">
        <v>12597</v>
      </c>
      <c r="G5604" t="s">
        <v>13580</v>
      </c>
    </row>
    <row r="5605" spans="1:7">
      <c r="A5605" t="s">
        <v>12104</v>
      </c>
      <c r="C5605" t="s">
        <v>12548</v>
      </c>
      <c r="D5605" t="s">
        <v>12559</v>
      </c>
      <c r="E5605" t="s">
        <v>5440</v>
      </c>
      <c r="F5605" t="s">
        <v>12595</v>
      </c>
      <c r="G5605" t="s">
        <v>13581</v>
      </c>
    </row>
    <row r="5606" spans="1:7">
      <c r="A5606" t="s">
        <v>12105</v>
      </c>
      <c r="B5606" t="s">
        <v>12423</v>
      </c>
      <c r="C5606" t="s">
        <v>12542</v>
      </c>
      <c r="D5606" t="s">
        <v>12565</v>
      </c>
      <c r="E5606" t="s">
        <v>5437</v>
      </c>
      <c r="F5606" t="s">
        <v>12596</v>
      </c>
      <c r="G5606" t="s">
        <v>1940</v>
      </c>
    </row>
    <row r="5607" spans="1:7">
      <c r="A5607" t="s">
        <v>12106</v>
      </c>
      <c r="B5607" t="s">
        <v>12423</v>
      </c>
      <c r="C5607" t="s">
        <v>12542</v>
      </c>
      <c r="D5607" t="s">
        <v>12565</v>
      </c>
      <c r="E5607" t="s">
        <v>5450</v>
      </c>
      <c r="F5607" t="s">
        <v>12596</v>
      </c>
      <c r="G5607" t="s">
        <v>1884</v>
      </c>
    </row>
    <row r="5608" spans="1:7">
      <c r="A5608" t="s">
        <v>12107</v>
      </c>
      <c r="B5608" t="s">
        <v>12423</v>
      </c>
      <c r="C5608" t="s">
        <v>12542</v>
      </c>
      <c r="D5608" t="s">
        <v>12565</v>
      </c>
      <c r="E5608" t="s">
        <v>5450</v>
      </c>
      <c r="F5608" t="s">
        <v>12596</v>
      </c>
      <c r="G5608" t="s">
        <v>12652</v>
      </c>
    </row>
    <row r="5609" spans="1:7">
      <c r="A5609" t="s">
        <v>12108</v>
      </c>
      <c r="B5609" t="s">
        <v>12423</v>
      </c>
      <c r="C5609" t="s">
        <v>12545</v>
      </c>
      <c r="D5609" t="s">
        <v>12554</v>
      </c>
      <c r="E5609" t="s">
        <v>5441</v>
      </c>
      <c r="F5609" t="s">
        <v>12596</v>
      </c>
      <c r="G5609" t="s">
        <v>1940</v>
      </c>
    </row>
    <row r="5610" spans="1:7">
      <c r="A5610" t="s">
        <v>12109</v>
      </c>
      <c r="C5610" t="s">
        <v>12546</v>
      </c>
      <c r="D5610" t="s">
        <v>12575</v>
      </c>
      <c r="E5610" t="s">
        <v>5450</v>
      </c>
      <c r="F5610" t="s">
        <v>12596</v>
      </c>
      <c r="G5610" t="s">
        <v>1884</v>
      </c>
    </row>
    <row r="5611" spans="1:7">
      <c r="A5611" t="s">
        <v>12110</v>
      </c>
      <c r="B5611" t="s">
        <v>12423</v>
      </c>
      <c r="C5611" t="s">
        <v>12545</v>
      </c>
      <c r="D5611" t="s">
        <v>12577</v>
      </c>
      <c r="E5611" t="s">
        <v>5441</v>
      </c>
      <c r="F5611" t="s">
        <v>12596</v>
      </c>
      <c r="G5611" t="s">
        <v>13582</v>
      </c>
    </row>
    <row r="5612" spans="1:7">
      <c r="A5612" t="s">
        <v>12111</v>
      </c>
      <c r="B5612" t="s">
        <v>12423</v>
      </c>
      <c r="C5612" t="s">
        <v>12544</v>
      </c>
      <c r="D5612" t="s">
        <v>12564</v>
      </c>
      <c r="E5612" t="s">
        <v>5440</v>
      </c>
      <c r="F5612" t="s">
        <v>12595</v>
      </c>
      <c r="G5612" t="s">
        <v>1940</v>
      </c>
    </row>
    <row r="5613" spans="1:7">
      <c r="A5613" t="s">
        <v>12112</v>
      </c>
      <c r="B5613" t="s">
        <v>12423</v>
      </c>
      <c r="C5613" t="s">
        <v>12544</v>
      </c>
      <c r="D5613" t="s">
        <v>12564</v>
      </c>
      <c r="E5613" t="s">
        <v>5441</v>
      </c>
      <c r="F5613" t="s">
        <v>12595</v>
      </c>
      <c r="G5613" t="s">
        <v>1940</v>
      </c>
    </row>
    <row r="5614" spans="1:7">
      <c r="A5614" t="s">
        <v>12113</v>
      </c>
      <c r="B5614" t="s">
        <v>12423</v>
      </c>
      <c r="C5614" t="s">
        <v>12542</v>
      </c>
      <c r="D5614" t="s">
        <v>12550</v>
      </c>
      <c r="E5614" t="s">
        <v>5442</v>
      </c>
      <c r="F5614" t="s">
        <v>12596</v>
      </c>
      <c r="G5614" t="s">
        <v>1940</v>
      </c>
    </row>
    <row r="5615" spans="1:7">
      <c r="A5615" t="s">
        <v>12114</v>
      </c>
      <c r="C5615" t="s">
        <v>12543</v>
      </c>
      <c r="D5615" t="s">
        <v>12543</v>
      </c>
      <c r="E5615" t="s">
        <v>5439</v>
      </c>
      <c r="F5615" t="s">
        <v>12543</v>
      </c>
    </row>
    <row r="5616" spans="1:7">
      <c r="A5616" t="s">
        <v>12115</v>
      </c>
      <c r="B5616" t="s">
        <v>12425</v>
      </c>
      <c r="C5616" t="s">
        <v>12546</v>
      </c>
      <c r="D5616" t="s">
        <v>12570</v>
      </c>
      <c r="E5616" t="s">
        <v>5441</v>
      </c>
      <c r="F5616" t="s">
        <v>12595</v>
      </c>
      <c r="G5616" t="s">
        <v>13583</v>
      </c>
    </row>
    <row r="5617" spans="1:7">
      <c r="A5617" t="s">
        <v>12116</v>
      </c>
      <c r="B5617" t="s">
        <v>12425</v>
      </c>
      <c r="C5617" t="s">
        <v>12546</v>
      </c>
      <c r="D5617" t="s">
        <v>12575</v>
      </c>
      <c r="E5617" t="s">
        <v>5441</v>
      </c>
      <c r="F5617" t="s">
        <v>12595</v>
      </c>
      <c r="G5617" t="s">
        <v>1667</v>
      </c>
    </row>
    <row r="5618" spans="1:7">
      <c r="A5618" t="s">
        <v>12117</v>
      </c>
      <c r="B5618" t="s">
        <v>12432</v>
      </c>
      <c r="C5618" t="s">
        <v>12545</v>
      </c>
      <c r="D5618" t="s">
        <v>12570</v>
      </c>
      <c r="E5618" t="s">
        <v>5441</v>
      </c>
      <c r="F5618" t="s">
        <v>12595</v>
      </c>
      <c r="G5618" t="s">
        <v>1667</v>
      </c>
    </row>
    <row r="5619" spans="1:7">
      <c r="A5619" t="s">
        <v>12118</v>
      </c>
      <c r="B5619" t="s">
        <v>12460</v>
      </c>
      <c r="C5619" t="s">
        <v>12545</v>
      </c>
      <c r="D5619" t="s">
        <v>12550</v>
      </c>
      <c r="E5619" t="s">
        <v>5441</v>
      </c>
      <c r="F5619" t="s">
        <v>12596</v>
      </c>
      <c r="G5619" t="s">
        <v>1667</v>
      </c>
    </row>
    <row r="5620" spans="1:7">
      <c r="A5620" t="s">
        <v>12119</v>
      </c>
      <c r="B5620" t="s">
        <v>12432</v>
      </c>
      <c r="C5620" t="s">
        <v>12545</v>
      </c>
      <c r="D5620" t="s">
        <v>12550</v>
      </c>
      <c r="E5620" t="s">
        <v>5441</v>
      </c>
      <c r="F5620" t="s">
        <v>12595</v>
      </c>
      <c r="G5620" t="s">
        <v>1667</v>
      </c>
    </row>
    <row r="5621" spans="1:7">
      <c r="A5621" t="s">
        <v>12120</v>
      </c>
      <c r="B5621" t="s">
        <v>12425</v>
      </c>
      <c r="C5621" t="s">
        <v>12546</v>
      </c>
      <c r="D5621" t="s">
        <v>12570</v>
      </c>
      <c r="E5621" t="s">
        <v>5441</v>
      </c>
      <c r="F5621" t="s">
        <v>12595</v>
      </c>
      <c r="G5621" t="s">
        <v>1940</v>
      </c>
    </row>
    <row r="5622" spans="1:7">
      <c r="A5622" t="s">
        <v>12121</v>
      </c>
      <c r="B5622" t="s">
        <v>12433</v>
      </c>
      <c r="C5622" t="s">
        <v>12545</v>
      </c>
      <c r="D5622" t="s">
        <v>12550</v>
      </c>
      <c r="E5622" t="s">
        <v>5441</v>
      </c>
      <c r="F5622" t="s">
        <v>12596</v>
      </c>
      <c r="G5622" t="s">
        <v>1667</v>
      </c>
    </row>
    <row r="5623" spans="1:7">
      <c r="A5623" t="s">
        <v>12122</v>
      </c>
      <c r="B5623" t="s">
        <v>12425</v>
      </c>
      <c r="C5623" t="s">
        <v>12546</v>
      </c>
      <c r="D5623" t="s">
        <v>12570</v>
      </c>
      <c r="E5623" t="s">
        <v>5441</v>
      </c>
      <c r="F5623" t="s">
        <v>12595</v>
      </c>
      <c r="G5623" t="s">
        <v>1667</v>
      </c>
    </row>
    <row r="5624" spans="1:7">
      <c r="A5624" t="s">
        <v>12123</v>
      </c>
      <c r="B5624" t="s">
        <v>12425</v>
      </c>
      <c r="C5624" t="s">
        <v>12545</v>
      </c>
      <c r="D5624" t="s">
        <v>12575</v>
      </c>
      <c r="E5624" t="s">
        <v>5441</v>
      </c>
      <c r="F5624" t="s">
        <v>12595</v>
      </c>
      <c r="G5624" t="s">
        <v>1940</v>
      </c>
    </row>
    <row r="5625" spans="1:7">
      <c r="A5625" t="s">
        <v>12124</v>
      </c>
      <c r="C5625" t="s">
        <v>12544</v>
      </c>
      <c r="D5625" t="s">
        <v>12572</v>
      </c>
      <c r="E5625" t="s">
        <v>5441</v>
      </c>
      <c r="F5625" t="s">
        <v>12596</v>
      </c>
      <c r="G5625" t="s">
        <v>1940</v>
      </c>
    </row>
    <row r="5626" spans="1:7">
      <c r="A5626" t="s">
        <v>12125</v>
      </c>
      <c r="B5626" t="s">
        <v>12423</v>
      </c>
      <c r="C5626" t="s">
        <v>12545</v>
      </c>
      <c r="D5626" t="s">
        <v>12550</v>
      </c>
      <c r="E5626" t="s">
        <v>5442</v>
      </c>
      <c r="F5626" t="s">
        <v>12596</v>
      </c>
      <c r="G5626" t="s">
        <v>1940</v>
      </c>
    </row>
    <row r="5627" spans="1:7">
      <c r="A5627" t="s">
        <v>12126</v>
      </c>
      <c r="B5627" t="s">
        <v>12423</v>
      </c>
      <c r="C5627" t="s">
        <v>12545</v>
      </c>
      <c r="D5627" t="s">
        <v>12552</v>
      </c>
      <c r="E5627" t="s">
        <v>5441</v>
      </c>
      <c r="F5627" t="s">
        <v>12596</v>
      </c>
      <c r="G5627" t="s">
        <v>1940</v>
      </c>
    </row>
    <row r="5628" spans="1:7">
      <c r="A5628" t="s">
        <v>12127</v>
      </c>
      <c r="C5628" t="s">
        <v>12542</v>
      </c>
      <c r="D5628" t="s">
        <v>12565</v>
      </c>
      <c r="E5628" t="s">
        <v>5442</v>
      </c>
      <c r="F5628" t="s">
        <v>12596</v>
      </c>
      <c r="G5628" t="s">
        <v>1667</v>
      </c>
    </row>
    <row r="5629" spans="1:7">
      <c r="A5629" t="s">
        <v>12128</v>
      </c>
      <c r="B5629" t="s">
        <v>12423</v>
      </c>
      <c r="C5629" t="s">
        <v>12547</v>
      </c>
      <c r="D5629" t="s">
        <v>12571</v>
      </c>
      <c r="E5629" t="s">
        <v>5450</v>
      </c>
      <c r="F5629" t="s">
        <v>12595</v>
      </c>
      <c r="G5629" t="s">
        <v>12600</v>
      </c>
    </row>
    <row r="5630" spans="1:7">
      <c r="A5630" t="s">
        <v>12129</v>
      </c>
      <c r="C5630" t="s">
        <v>12546</v>
      </c>
      <c r="D5630" t="s">
        <v>12575</v>
      </c>
      <c r="E5630" t="s">
        <v>5450</v>
      </c>
      <c r="F5630" t="s">
        <v>12596</v>
      </c>
      <c r="G5630" t="s">
        <v>1940</v>
      </c>
    </row>
    <row r="5631" spans="1:7">
      <c r="A5631" t="s">
        <v>12130</v>
      </c>
      <c r="C5631" t="s">
        <v>12547</v>
      </c>
      <c r="D5631" t="s">
        <v>12571</v>
      </c>
      <c r="E5631" t="s">
        <v>5441</v>
      </c>
      <c r="F5631" t="s">
        <v>12595</v>
      </c>
      <c r="G5631" t="s">
        <v>13168</v>
      </c>
    </row>
    <row r="5632" spans="1:7">
      <c r="A5632" t="s">
        <v>12131</v>
      </c>
      <c r="B5632" t="s">
        <v>12423</v>
      </c>
      <c r="C5632" t="s">
        <v>12544</v>
      </c>
      <c r="D5632" t="s">
        <v>12552</v>
      </c>
      <c r="E5632" t="s">
        <v>5437</v>
      </c>
      <c r="F5632" t="s">
        <v>12595</v>
      </c>
      <c r="G5632" t="s">
        <v>1667</v>
      </c>
    </row>
    <row r="5633" spans="1:7">
      <c r="A5633" t="s">
        <v>12132</v>
      </c>
      <c r="B5633" t="s">
        <v>12423</v>
      </c>
      <c r="C5633" t="s">
        <v>12544</v>
      </c>
      <c r="D5633" t="s">
        <v>12557</v>
      </c>
      <c r="E5633" t="s">
        <v>5440</v>
      </c>
      <c r="F5633" t="s">
        <v>12595</v>
      </c>
      <c r="G5633" t="s">
        <v>13584</v>
      </c>
    </row>
    <row r="5634" spans="1:7">
      <c r="A5634" t="s">
        <v>12133</v>
      </c>
      <c r="B5634" t="s">
        <v>12423</v>
      </c>
      <c r="C5634" t="s">
        <v>12546</v>
      </c>
      <c r="D5634" t="s">
        <v>12555</v>
      </c>
      <c r="E5634" t="s">
        <v>5441</v>
      </c>
      <c r="F5634" t="s">
        <v>12596</v>
      </c>
      <c r="G5634" t="s">
        <v>1940</v>
      </c>
    </row>
    <row r="5635" spans="1:7">
      <c r="A5635" t="s">
        <v>12134</v>
      </c>
      <c r="B5635" t="s">
        <v>12423</v>
      </c>
      <c r="C5635" t="s">
        <v>12542</v>
      </c>
      <c r="D5635" t="s">
        <v>12565</v>
      </c>
      <c r="E5635" t="s">
        <v>5441</v>
      </c>
      <c r="F5635" t="s">
        <v>12596</v>
      </c>
      <c r="G5635" t="s">
        <v>12652</v>
      </c>
    </row>
    <row r="5636" spans="1:7">
      <c r="A5636" t="s">
        <v>12135</v>
      </c>
      <c r="C5636" t="s">
        <v>12543</v>
      </c>
      <c r="D5636" t="s">
        <v>12543</v>
      </c>
      <c r="E5636" t="s">
        <v>5439</v>
      </c>
      <c r="F5636" t="s">
        <v>12543</v>
      </c>
    </row>
    <row r="5637" spans="1:7">
      <c r="A5637" t="s">
        <v>12136</v>
      </c>
      <c r="B5637" t="s">
        <v>12423</v>
      </c>
      <c r="C5637" t="s">
        <v>12546</v>
      </c>
      <c r="D5637" t="s">
        <v>12561</v>
      </c>
      <c r="E5637" t="s">
        <v>5441</v>
      </c>
      <c r="F5637" t="s">
        <v>12595</v>
      </c>
      <c r="G5637" t="s">
        <v>13585</v>
      </c>
    </row>
    <row r="5638" spans="1:7">
      <c r="A5638" t="s">
        <v>12137</v>
      </c>
      <c r="B5638" t="s">
        <v>12423</v>
      </c>
      <c r="C5638" t="s">
        <v>12546</v>
      </c>
      <c r="D5638" t="s">
        <v>12575</v>
      </c>
      <c r="E5638" t="s">
        <v>5441</v>
      </c>
      <c r="F5638" t="s">
        <v>12595</v>
      </c>
      <c r="G5638" t="s">
        <v>13586</v>
      </c>
    </row>
    <row r="5639" spans="1:7">
      <c r="A5639" t="s">
        <v>12138</v>
      </c>
      <c r="B5639" t="s">
        <v>12423</v>
      </c>
      <c r="C5639" t="s">
        <v>12542</v>
      </c>
      <c r="D5639" t="s">
        <v>12550</v>
      </c>
      <c r="E5639" t="s">
        <v>5441</v>
      </c>
      <c r="F5639" t="s">
        <v>12595</v>
      </c>
      <c r="G5639" t="s">
        <v>12652</v>
      </c>
    </row>
    <row r="5640" spans="1:7">
      <c r="A5640" t="s">
        <v>12139</v>
      </c>
      <c r="C5640" t="s">
        <v>12546</v>
      </c>
      <c r="D5640" t="s">
        <v>12561</v>
      </c>
      <c r="E5640" t="s">
        <v>5440</v>
      </c>
      <c r="F5640" t="s">
        <v>12594</v>
      </c>
      <c r="G5640" t="s">
        <v>1676</v>
      </c>
    </row>
    <row r="5641" spans="1:7">
      <c r="A5641" t="s">
        <v>12140</v>
      </c>
      <c r="B5641" t="s">
        <v>12423</v>
      </c>
      <c r="C5641" t="s">
        <v>12545</v>
      </c>
      <c r="D5641" t="s">
        <v>12552</v>
      </c>
      <c r="E5641" t="s">
        <v>5441</v>
      </c>
      <c r="F5641" t="s">
        <v>12596</v>
      </c>
      <c r="G5641" t="s">
        <v>1940</v>
      </c>
    </row>
    <row r="5642" spans="1:7">
      <c r="A5642" t="s">
        <v>12141</v>
      </c>
      <c r="C5642" t="s">
        <v>12543</v>
      </c>
      <c r="D5642" t="s">
        <v>12543</v>
      </c>
      <c r="E5642" t="s">
        <v>5439</v>
      </c>
      <c r="F5642" t="s">
        <v>12543</v>
      </c>
    </row>
    <row r="5643" spans="1:7">
      <c r="A5643" t="s">
        <v>12142</v>
      </c>
      <c r="B5643" t="s">
        <v>12428</v>
      </c>
      <c r="C5643" t="s">
        <v>12545</v>
      </c>
      <c r="D5643" t="s">
        <v>12573</v>
      </c>
      <c r="E5643" t="s">
        <v>5441</v>
      </c>
      <c r="F5643" t="s">
        <v>12595</v>
      </c>
      <c r="G5643" t="s">
        <v>1940</v>
      </c>
    </row>
    <row r="5644" spans="1:7">
      <c r="A5644" t="s">
        <v>12143</v>
      </c>
      <c r="B5644" t="s">
        <v>12429</v>
      </c>
      <c r="C5644" t="s">
        <v>12545</v>
      </c>
      <c r="D5644" t="s">
        <v>12573</v>
      </c>
      <c r="E5644" t="s">
        <v>5441</v>
      </c>
      <c r="F5644" t="s">
        <v>12595</v>
      </c>
      <c r="G5644" t="s">
        <v>1940</v>
      </c>
    </row>
    <row r="5645" spans="1:7">
      <c r="A5645" t="s">
        <v>12144</v>
      </c>
      <c r="B5645" t="s">
        <v>12431</v>
      </c>
      <c r="C5645" t="s">
        <v>12545</v>
      </c>
      <c r="D5645" t="s">
        <v>12573</v>
      </c>
      <c r="E5645" t="s">
        <v>5441</v>
      </c>
      <c r="F5645" t="s">
        <v>12595</v>
      </c>
      <c r="G5645" t="s">
        <v>1940</v>
      </c>
    </row>
    <row r="5646" spans="1:7">
      <c r="A5646" t="s">
        <v>12145</v>
      </c>
      <c r="C5646" t="s">
        <v>12543</v>
      </c>
      <c r="D5646" t="s">
        <v>12543</v>
      </c>
      <c r="E5646" t="s">
        <v>5439</v>
      </c>
      <c r="F5646" t="s">
        <v>12543</v>
      </c>
    </row>
    <row r="5647" spans="1:7">
      <c r="A5647" t="s">
        <v>12146</v>
      </c>
      <c r="B5647" t="s">
        <v>12423</v>
      </c>
      <c r="C5647" t="s">
        <v>12545</v>
      </c>
      <c r="D5647" t="s">
        <v>12550</v>
      </c>
      <c r="E5647" t="s">
        <v>5437</v>
      </c>
      <c r="F5647" t="s">
        <v>12595</v>
      </c>
      <c r="G5647" t="s">
        <v>12600</v>
      </c>
    </row>
    <row r="5648" spans="1:7">
      <c r="A5648" t="s">
        <v>12147</v>
      </c>
      <c r="B5648" t="s">
        <v>12435</v>
      </c>
      <c r="C5648" t="s">
        <v>12542</v>
      </c>
      <c r="D5648" t="s">
        <v>12550</v>
      </c>
      <c r="E5648" t="s">
        <v>5437</v>
      </c>
      <c r="F5648" t="s">
        <v>12595</v>
      </c>
      <c r="G5648" t="s">
        <v>1940</v>
      </c>
    </row>
    <row r="5649" spans="1:7">
      <c r="A5649" t="s">
        <v>12148</v>
      </c>
      <c r="B5649" t="s">
        <v>12427</v>
      </c>
      <c r="C5649" t="s">
        <v>12542</v>
      </c>
      <c r="D5649" t="s">
        <v>12550</v>
      </c>
      <c r="E5649" t="s">
        <v>5437</v>
      </c>
      <c r="F5649" t="s">
        <v>12595</v>
      </c>
      <c r="G5649" t="s">
        <v>1940</v>
      </c>
    </row>
    <row r="5650" spans="1:7">
      <c r="A5650" t="s">
        <v>12149</v>
      </c>
      <c r="C5650" t="s">
        <v>12545</v>
      </c>
      <c r="D5650" t="s">
        <v>12550</v>
      </c>
      <c r="E5650" t="s">
        <v>5440</v>
      </c>
      <c r="F5650" t="s">
        <v>12595</v>
      </c>
      <c r="G5650" t="s">
        <v>12979</v>
      </c>
    </row>
    <row r="5651" spans="1:7">
      <c r="A5651" t="s">
        <v>12150</v>
      </c>
      <c r="C5651" t="s">
        <v>12544</v>
      </c>
      <c r="D5651" t="s">
        <v>12563</v>
      </c>
      <c r="E5651" t="s">
        <v>5440</v>
      </c>
      <c r="F5651" t="s">
        <v>12595</v>
      </c>
      <c r="G5651" t="s">
        <v>13587</v>
      </c>
    </row>
    <row r="5652" spans="1:7">
      <c r="A5652" t="s">
        <v>12151</v>
      </c>
      <c r="C5652" t="s">
        <v>12544</v>
      </c>
      <c r="D5652" t="s">
        <v>12563</v>
      </c>
      <c r="E5652" t="s">
        <v>5440</v>
      </c>
      <c r="F5652" t="s">
        <v>12595</v>
      </c>
      <c r="G5652" t="s">
        <v>13588</v>
      </c>
    </row>
    <row r="5653" spans="1:7">
      <c r="A5653" t="s">
        <v>12152</v>
      </c>
      <c r="C5653" t="s">
        <v>12547</v>
      </c>
      <c r="D5653" t="s">
        <v>12558</v>
      </c>
      <c r="E5653" t="s">
        <v>5440</v>
      </c>
      <c r="F5653" t="s">
        <v>12597</v>
      </c>
    </row>
    <row r="5654" spans="1:7">
      <c r="A5654" t="s">
        <v>12153</v>
      </c>
      <c r="C5654" t="s">
        <v>12544</v>
      </c>
      <c r="D5654" t="s">
        <v>12563</v>
      </c>
      <c r="E5654" t="s">
        <v>5440</v>
      </c>
      <c r="F5654" t="s">
        <v>12597</v>
      </c>
      <c r="G5654" t="s">
        <v>13589</v>
      </c>
    </row>
    <row r="5655" spans="1:7">
      <c r="A5655" t="s">
        <v>12154</v>
      </c>
      <c r="B5655" t="s">
        <v>12436</v>
      </c>
      <c r="C5655" t="s">
        <v>12546</v>
      </c>
      <c r="D5655" t="s">
        <v>12556</v>
      </c>
      <c r="E5655" t="s">
        <v>5441</v>
      </c>
      <c r="F5655" t="s">
        <v>12596</v>
      </c>
      <c r="G5655" t="s">
        <v>1940</v>
      </c>
    </row>
    <row r="5656" spans="1:7">
      <c r="A5656" t="s">
        <v>12155</v>
      </c>
      <c r="C5656" t="s">
        <v>12543</v>
      </c>
      <c r="D5656" t="s">
        <v>12543</v>
      </c>
      <c r="E5656" t="s">
        <v>5439</v>
      </c>
      <c r="F5656" t="s">
        <v>12543</v>
      </c>
    </row>
    <row r="5657" spans="1:7">
      <c r="A5657" t="s">
        <v>12156</v>
      </c>
      <c r="B5657" t="s">
        <v>12423</v>
      </c>
      <c r="C5657" t="s">
        <v>12545</v>
      </c>
      <c r="D5657" t="s">
        <v>12550</v>
      </c>
      <c r="E5657" t="s">
        <v>5441</v>
      </c>
      <c r="F5657" t="s">
        <v>12596</v>
      </c>
      <c r="G5657" t="s">
        <v>1940</v>
      </c>
    </row>
    <row r="5658" spans="1:7">
      <c r="A5658" t="s">
        <v>12157</v>
      </c>
      <c r="B5658" t="s">
        <v>12435</v>
      </c>
      <c r="C5658" t="s">
        <v>12542</v>
      </c>
      <c r="D5658" t="s">
        <v>12550</v>
      </c>
      <c r="E5658" t="s">
        <v>5441</v>
      </c>
      <c r="F5658" t="s">
        <v>12596</v>
      </c>
      <c r="G5658" t="s">
        <v>1667</v>
      </c>
    </row>
    <row r="5659" spans="1:7">
      <c r="A5659" t="s">
        <v>12158</v>
      </c>
      <c r="B5659" t="s">
        <v>12427</v>
      </c>
      <c r="C5659" t="s">
        <v>12542</v>
      </c>
      <c r="D5659" t="s">
        <v>12550</v>
      </c>
      <c r="E5659" t="s">
        <v>5441</v>
      </c>
      <c r="F5659" t="s">
        <v>12596</v>
      </c>
      <c r="G5659" t="s">
        <v>1940</v>
      </c>
    </row>
    <row r="5660" spans="1:7">
      <c r="A5660" t="s">
        <v>12159</v>
      </c>
      <c r="C5660" t="s">
        <v>12543</v>
      </c>
      <c r="D5660" t="s">
        <v>12543</v>
      </c>
      <c r="E5660" t="s">
        <v>5439</v>
      </c>
      <c r="F5660" t="s">
        <v>12543</v>
      </c>
    </row>
    <row r="5661" spans="1:7">
      <c r="A5661" t="s">
        <v>12160</v>
      </c>
      <c r="B5661" t="s">
        <v>12423</v>
      </c>
      <c r="C5661" t="s">
        <v>12546</v>
      </c>
      <c r="D5661" t="s">
        <v>12575</v>
      </c>
      <c r="E5661" t="s">
        <v>5441</v>
      </c>
      <c r="F5661" t="s">
        <v>12595</v>
      </c>
      <c r="G5661" t="s">
        <v>13098</v>
      </c>
    </row>
    <row r="5662" spans="1:7">
      <c r="A5662" t="s">
        <v>12161</v>
      </c>
      <c r="B5662" t="s">
        <v>12423</v>
      </c>
      <c r="C5662" t="s">
        <v>12542</v>
      </c>
      <c r="D5662" t="s">
        <v>12550</v>
      </c>
      <c r="E5662" t="s">
        <v>5441</v>
      </c>
      <c r="F5662" t="s">
        <v>12595</v>
      </c>
      <c r="G5662" t="s">
        <v>1667</v>
      </c>
    </row>
    <row r="5663" spans="1:7">
      <c r="A5663" t="s">
        <v>12162</v>
      </c>
      <c r="B5663" t="s">
        <v>12423</v>
      </c>
      <c r="C5663" t="s">
        <v>12546</v>
      </c>
      <c r="D5663" t="s">
        <v>12561</v>
      </c>
      <c r="E5663" t="s">
        <v>5441</v>
      </c>
      <c r="F5663" t="s">
        <v>12595</v>
      </c>
      <c r="G5663" t="s">
        <v>1676</v>
      </c>
    </row>
    <row r="5664" spans="1:7">
      <c r="A5664" t="s">
        <v>12163</v>
      </c>
      <c r="B5664" t="s">
        <v>12423</v>
      </c>
      <c r="C5664" t="s">
        <v>12546</v>
      </c>
      <c r="D5664" t="s">
        <v>12575</v>
      </c>
      <c r="E5664" t="s">
        <v>5441</v>
      </c>
      <c r="F5664" t="s">
        <v>12596</v>
      </c>
      <c r="G5664" t="s">
        <v>1940</v>
      </c>
    </row>
    <row r="5665" spans="1:7">
      <c r="A5665" t="s">
        <v>12164</v>
      </c>
      <c r="B5665" t="s">
        <v>12423</v>
      </c>
      <c r="C5665" t="s">
        <v>12545</v>
      </c>
      <c r="D5665" t="s">
        <v>12552</v>
      </c>
      <c r="E5665" t="s">
        <v>5441</v>
      </c>
      <c r="F5665" t="s">
        <v>12596</v>
      </c>
      <c r="G5665" t="s">
        <v>1940</v>
      </c>
    </row>
    <row r="5666" spans="1:7">
      <c r="A5666" t="s">
        <v>12165</v>
      </c>
      <c r="B5666" t="s">
        <v>12425</v>
      </c>
      <c r="C5666" t="s">
        <v>12546</v>
      </c>
      <c r="D5666" t="s">
        <v>12570</v>
      </c>
      <c r="E5666" t="s">
        <v>5441</v>
      </c>
      <c r="F5666" t="s">
        <v>12596</v>
      </c>
      <c r="G5666" t="s">
        <v>1940</v>
      </c>
    </row>
    <row r="5667" spans="1:7">
      <c r="A5667" t="s">
        <v>12166</v>
      </c>
      <c r="B5667" t="s">
        <v>12423</v>
      </c>
      <c r="C5667" t="s">
        <v>12546</v>
      </c>
      <c r="D5667" t="s">
        <v>12555</v>
      </c>
      <c r="E5667" t="s">
        <v>5440</v>
      </c>
      <c r="F5667" t="s">
        <v>12596</v>
      </c>
      <c r="G5667" t="s">
        <v>1940</v>
      </c>
    </row>
    <row r="5668" spans="1:7">
      <c r="A5668" t="s">
        <v>12167</v>
      </c>
      <c r="C5668" t="s">
        <v>12542</v>
      </c>
      <c r="D5668" t="s">
        <v>12565</v>
      </c>
      <c r="E5668" t="s">
        <v>5441</v>
      </c>
      <c r="F5668" t="s">
        <v>12595</v>
      </c>
      <c r="G5668" t="s">
        <v>13590</v>
      </c>
    </row>
    <row r="5669" spans="1:7">
      <c r="A5669" t="s">
        <v>12168</v>
      </c>
      <c r="C5669" t="s">
        <v>12544</v>
      </c>
      <c r="D5669" t="s">
        <v>12551</v>
      </c>
      <c r="E5669" t="s">
        <v>5440</v>
      </c>
      <c r="F5669" t="s">
        <v>12595</v>
      </c>
      <c r="G5669" t="s">
        <v>13591</v>
      </c>
    </row>
    <row r="5670" spans="1:7">
      <c r="A5670" t="s">
        <v>12169</v>
      </c>
      <c r="B5670" t="s">
        <v>12423</v>
      </c>
      <c r="C5670" t="s">
        <v>12546</v>
      </c>
      <c r="D5670" t="s">
        <v>12555</v>
      </c>
      <c r="E5670" t="s">
        <v>5442</v>
      </c>
      <c r="F5670" t="s">
        <v>12595</v>
      </c>
      <c r="G5670" t="s">
        <v>1667</v>
      </c>
    </row>
    <row r="5671" spans="1:7">
      <c r="A5671" t="s">
        <v>12170</v>
      </c>
      <c r="C5671" t="s">
        <v>12548</v>
      </c>
      <c r="D5671" t="s">
        <v>12559</v>
      </c>
      <c r="E5671" t="s">
        <v>5437</v>
      </c>
      <c r="F5671" t="s">
        <v>12595</v>
      </c>
      <c r="G5671" t="s">
        <v>1884</v>
      </c>
    </row>
    <row r="5672" spans="1:7">
      <c r="A5672" t="s">
        <v>12171</v>
      </c>
      <c r="B5672" t="s">
        <v>12436</v>
      </c>
      <c r="C5672" t="s">
        <v>12546</v>
      </c>
      <c r="D5672" t="s">
        <v>12556</v>
      </c>
      <c r="E5672" t="s">
        <v>5441</v>
      </c>
      <c r="F5672" t="s">
        <v>12596</v>
      </c>
      <c r="G5672" t="s">
        <v>1940</v>
      </c>
    </row>
    <row r="5673" spans="1:7">
      <c r="A5673" t="s">
        <v>12172</v>
      </c>
      <c r="B5673" t="s">
        <v>12436</v>
      </c>
      <c r="C5673" t="s">
        <v>12546</v>
      </c>
      <c r="D5673" t="s">
        <v>12556</v>
      </c>
      <c r="E5673" t="s">
        <v>5441</v>
      </c>
      <c r="F5673" t="s">
        <v>12596</v>
      </c>
      <c r="G5673" t="s">
        <v>1940</v>
      </c>
    </row>
    <row r="5674" spans="1:7">
      <c r="A5674" t="s">
        <v>12173</v>
      </c>
      <c r="C5674" t="s">
        <v>12544</v>
      </c>
      <c r="D5674" t="s">
        <v>12552</v>
      </c>
      <c r="E5674" t="s">
        <v>5440</v>
      </c>
      <c r="F5674" t="s">
        <v>12595</v>
      </c>
      <c r="G5674" t="s">
        <v>13592</v>
      </c>
    </row>
    <row r="5675" spans="1:7">
      <c r="A5675" t="s">
        <v>12174</v>
      </c>
      <c r="B5675" t="s">
        <v>12423</v>
      </c>
      <c r="C5675" t="s">
        <v>12548</v>
      </c>
      <c r="D5675" t="s">
        <v>12559</v>
      </c>
      <c r="E5675" t="s">
        <v>5441</v>
      </c>
      <c r="F5675" t="s">
        <v>12595</v>
      </c>
      <c r="G5675" t="s">
        <v>1940</v>
      </c>
    </row>
    <row r="5676" spans="1:7">
      <c r="A5676" t="s">
        <v>12175</v>
      </c>
      <c r="B5676" t="s">
        <v>12423</v>
      </c>
      <c r="C5676" t="s">
        <v>12548</v>
      </c>
      <c r="D5676" t="s">
        <v>12560</v>
      </c>
      <c r="E5676" t="s">
        <v>5440</v>
      </c>
      <c r="F5676" t="s">
        <v>12596</v>
      </c>
      <c r="G5676" t="s">
        <v>13268</v>
      </c>
    </row>
    <row r="5677" spans="1:7">
      <c r="A5677" t="s">
        <v>12176</v>
      </c>
      <c r="C5677" t="s">
        <v>12542</v>
      </c>
      <c r="D5677" t="s">
        <v>12565</v>
      </c>
      <c r="E5677" t="s">
        <v>5440</v>
      </c>
      <c r="F5677" t="s">
        <v>12595</v>
      </c>
      <c r="G5677" t="s">
        <v>12600</v>
      </c>
    </row>
    <row r="5678" spans="1:7">
      <c r="A5678" t="s">
        <v>12177</v>
      </c>
      <c r="C5678" t="s">
        <v>12543</v>
      </c>
      <c r="D5678" t="s">
        <v>12543</v>
      </c>
      <c r="E5678" t="s">
        <v>5439</v>
      </c>
      <c r="F5678" t="s">
        <v>12543</v>
      </c>
    </row>
    <row r="5679" spans="1:7">
      <c r="A5679" t="s">
        <v>12178</v>
      </c>
      <c r="B5679" t="s">
        <v>12494</v>
      </c>
      <c r="C5679" t="s">
        <v>12544</v>
      </c>
      <c r="D5679" t="s">
        <v>12552</v>
      </c>
      <c r="E5679" t="s">
        <v>5440</v>
      </c>
      <c r="F5679" t="s">
        <v>12595</v>
      </c>
      <c r="G5679" t="s">
        <v>1940</v>
      </c>
    </row>
    <row r="5680" spans="1:7">
      <c r="A5680" t="s">
        <v>12179</v>
      </c>
      <c r="B5680" t="s">
        <v>12494</v>
      </c>
      <c r="C5680" t="s">
        <v>12544</v>
      </c>
      <c r="D5680" t="s">
        <v>12552</v>
      </c>
      <c r="E5680" t="s">
        <v>5440</v>
      </c>
      <c r="F5680" t="s">
        <v>12595</v>
      </c>
      <c r="G5680" t="s">
        <v>1940</v>
      </c>
    </row>
    <row r="5681" spans="1:7">
      <c r="A5681" t="s">
        <v>12180</v>
      </c>
      <c r="B5681" t="s">
        <v>12494</v>
      </c>
      <c r="C5681" t="s">
        <v>12544</v>
      </c>
      <c r="D5681" t="s">
        <v>12552</v>
      </c>
      <c r="E5681" t="s">
        <v>5437</v>
      </c>
      <c r="F5681" t="s">
        <v>12596</v>
      </c>
      <c r="G5681" t="s">
        <v>1940</v>
      </c>
    </row>
    <row r="5682" spans="1:7">
      <c r="A5682" t="s">
        <v>12181</v>
      </c>
      <c r="B5682" t="s">
        <v>12423</v>
      </c>
      <c r="C5682" t="s">
        <v>12542</v>
      </c>
      <c r="D5682" t="s">
        <v>12565</v>
      </c>
      <c r="E5682" t="s">
        <v>5440</v>
      </c>
      <c r="F5682" t="s">
        <v>12595</v>
      </c>
      <c r="G5682" t="s">
        <v>1667</v>
      </c>
    </row>
    <row r="5683" spans="1:7">
      <c r="A5683" t="s">
        <v>12182</v>
      </c>
      <c r="B5683" t="s">
        <v>12423</v>
      </c>
      <c r="C5683" t="s">
        <v>12547</v>
      </c>
      <c r="D5683" t="s">
        <v>12571</v>
      </c>
      <c r="E5683" t="s">
        <v>5440</v>
      </c>
      <c r="F5683" t="s">
        <v>12595</v>
      </c>
      <c r="G5683" t="s">
        <v>1705</v>
      </c>
    </row>
    <row r="5684" spans="1:7">
      <c r="A5684" t="s">
        <v>12183</v>
      </c>
      <c r="B5684" t="s">
        <v>12423</v>
      </c>
      <c r="C5684" t="s">
        <v>12546</v>
      </c>
      <c r="D5684" t="s">
        <v>12555</v>
      </c>
      <c r="E5684" t="s">
        <v>5441</v>
      </c>
      <c r="F5684" t="s">
        <v>12596</v>
      </c>
      <c r="G5684" t="s">
        <v>1940</v>
      </c>
    </row>
    <row r="5685" spans="1:7">
      <c r="A5685" t="s">
        <v>12184</v>
      </c>
      <c r="C5685" t="s">
        <v>12542</v>
      </c>
      <c r="D5685" t="s">
        <v>12550</v>
      </c>
      <c r="E5685" t="s">
        <v>5442</v>
      </c>
      <c r="F5685" t="s">
        <v>12594</v>
      </c>
      <c r="G5685" t="s">
        <v>13217</v>
      </c>
    </row>
    <row r="5686" spans="1:7">
      <c r="A5686" t="s">
        <v>12185</v>
      </c>
      <c r="C5686" t="s">
        <v>12542</v>
      </c>
      <c r="D5686" t="s">
        <v>12550</v>
      </c>
      <c r="E5686" t="s">
        <v>5442</v>
      </c>
      <c r="F5686" t="s">
        <v>12594</v>
      </c>
      <c r="G5686" t="s">
        <v>12600</v>
      </c>
    </row>
    <row r="5687" spans="1:7">
      <c r="A5687" t="s">
        <v>12186</v>
      </c>
      <c r="C5687" t="s">
        <v>12547</v>
      </c>
      <c r="D5687" t="s">
        <v>12568</v>
      </c>
      <c r="E5687" t="s">
        <v>5437</v>
      </c>
      <c r="F5687" t="s">
        <v>12595</v>
      </c>
      <c r="G5687" t="s">
        <v>13593</v>
      </c>
    </row>
    <row r="5688" spans="1:7">
      <c r="A5688" t="s">
        <v>12187</v>
      </c>
      <c r="B5688" t="s">
        <v>12423</v>
      </c>
      <c r="C5688" t="s">
        <v>12546</v>
      </c>
      <c r="D5688" t="s">
        <v>12575</v>
      </c>
      <c r="E5688" t="s">
        <v>5441</v>
      </c>
      <c r="F5688" t="s">
        <v>12596</v>
      </c>
      <c r="G5688" t="s">
        <v>1667</v>
      </c>
    </row>
    <row r="5689" spans="1:7">
      <c r="A5689" t="s">
        <v>12188</v>
      </c>
      <c r="C5689" t="s">
        <v>12543</v>
      </c>
      <c r="D5689" t="s">
        <v>12543</v>
      </c>
      <c r="E5689" t="s">
        <v>5439</v>
      </c>
      <c r="F5689" t="s">
        <v>12543</v>
      </c>
    </row>
    <row r="5690" spans="1:7">
      <c r="A5690" t="s">
        <v>12189</v>
      </c>
      <c r="B5690" t="s">
        <v>12423</v>
      </c>
      <c r="C5690" t="s">
        <v>12545</v>
      </c>
      <c r="D5690" t="s">
        <v>12550</v>
      </c>
      <c r="E5690" t="s">
        <v>5441</v>
      </c>
      <c r="F5690" t="s">
        <v>12596</v>
      </c>
      <c r="G5690" t="s">
        <v>1667</v>
      </c>
    </row>
    <row r="5691" spans="1:7">
      <c r="A5691" t="s">
        <v>12190</v>
      </c>
      <c r="B5691" t="s">
        <v>12427</v>
      </c>
      <c r="C5691" t="s">
        <v>12545</v>
      </c>
      <c r="D5691" t="s">
        <v>12550</v>
      </c>
      <c r="E5691" t="s">
        <v>5441</v>
      </c>
      <c r="F5691" t="s">
        <v>12596</v>
      </c>
      <c r="G5691" t="s">
        <v>1940</v>
      </c>
    </row>
    <row r="5692" spans="1:7">
      <c r="A5692" t="s">
        <v>12191</v>
      </c>
      <c r="B5692" t="s">
        <v>12449</v>
      </c>
      <c r="C5692" t="s">
        <v>12547</v>
      </c>
      <c r="D5692" t="s">
        <v>12581</v>
      </c>
      <c r="E5692" t="s">
        <v>5440</v>
      </c>
      <c r="F5692" t="s">
        <v>12595</v>
      </c>
      <c r="G5692" t="s">
        <v>1676</v>
      </c>
    </row>
    <row r="5693" spans="1:7">
      <c r="A5693" t="s">
        <v>12192</v>
      </c>
      <c r="B5693" t="s">
        <v>12423</v>
      </c>
      <c r="C5693" t="s">
        <v>12545</v>
      </c>
      <c r="D5693" t="s">
        <v>12564</v>
      </c>
      <c r="E5693" t="s">
        <v>5441</v>
      </c>
      <c r="F5693" t="s">
        <v>12596</v>
      </c>
      <c r="G5693" t="s">
        <v>1940</v>
      </c>
    </row>
    <row r="5694" spans="1:7">
      <c r="A5694" t="s">
        <v>12193</v>
      </c>
      <c r="C5694" t="s">
        <v>12542</v>
      </c>
      <c r="D5694" t="s">
        <v>12550</v>
      </c>
      <c r="E5694" t="s">
        <v>5441</v>
      </c>
      <c r="F5694" t="s">
        <v>12596</v>
      </c>
      <c r="G5694" t="s">
        <v>1884</v>
      </c>
    </row>
    <row r="5695" spans="1:7">
      <c r="A5695" t="s">
        <v>12194</v>
      </c>
      <c r="C5695" t="s">
        <v>12544</v>
      </c>
      <c r="D5695" t="s">
        <v>12552</v>
      </c>
      <c r="E5695" t="s">
        <v>5440</v>
      </c>
      <c r="F5695" t="s">
        <v>12595</v>
      </c>
      <c r="G5695" t="s">
        <v>13594</v>
      </c>
    </row>
    <row r="5696" spans="1:7">
      <c r="A5696" t="s">
        <v>12195</v>
      </c>
      <c r="B5696" t="s">
        <v>12423</v>
      </c>
      <c r="C5696" t="s">
        <v>12548</v>
      </c>
      <c r="D5696" t="s">
        <v>12559</v>
      </c>
      <c r="E5696" t="s">
        <v>5441</v>
      </c>
      <c r="F5696" t="s">
        <v>12595</v>
      </c>
      <c r="G5696" t="s">
        <v>13595</v>
      </c>
    </row>
    <row r="5697" spans="1:7">
      <c r="A5697" t="s">
        <v>12196</v>
      </c>
      <c r="C5697" t="s">
        <v>12543</v>
      </c>
      <c r="D5697" t="s">
        <v>12543</v>
      </c>
      <c r="E5697" t="s">
        <v>5439</v>
      </c>
      <c r="F5697" t="s">
        <v>12543</v>
      </c>
    </row>
    <row r="5698" spans="1:7">
      <c r="A5698" t="s">
        <v>12197</v>
      </c>
      <c r="B5698" t="s">
        <v>12428</v>
      </c>
      <c r="C5698" t="s">
        <v>12544</v>
      </c>
      <c r="D5698" t="s">
        <v>12573</v>
      </c>
      <c r="E5698" t="s">
        <v>5441</v>
      </c>
      <c r="F5698" t="s">
        <v>12596</v>
      </c>
      <c r="G5698" t="s">
        <v>1940</v>
      </c>
    </row>
    <row r="5699" spans="1:7">
      <c r="A5699" t="s">
        <v>12198</v>
      </c>
      <c r="B5699" t="s">
        <v>12428</v>
      </c>
      <c r="C5699" t="s">
        <v>12544</v>
      </c>
      <c r="D5699" t="s">
        <v>12573</v>
      </c>
      <c r="E5699" t="s">
        <v>5441</v>
      </c>
      <c r="F5699" t="s">
        <v>12596</v>
      </c>
      <c r="G5699" t="s">
        <v>1940</v>
      </c>
    </row>
    <row r="5700" spans="1:7">
      <c r="A5700" t="s">
        <v>12199</v>
      </c>
      <c r="B5700" t="s">
        <v>12434</v>
      </c>
      <c r="C5700" t="s">
        <v>12544</v>
      </c>
      <c r="D5700" t="s">
        <v>12573</v>
      </c>
      <c r="E5700" t="s">
        <v>5441</v>
      </c>
      <c r="F5700" t="s">
        <v>12596</v>
      </c>
      <c r="G5700" t="s">
        <v>1940</v>
      </c>
    </row>
    <row r="5701" spans="1:7">
      <c r="A5701" t="s">
        <v>12200</v>
      </c>
      <c r="B5701" t="s">
        <v>12429</v>
      </c>
      <c r="C5701" t="s">
        <v>12544</v>
      </c>
      <c r="D5701" t="s">
        <v>12573</v>
      </c>
      <c r="E5701" t="s">
        <v>5441</v>
      </c>
      <c r="F5701" t="s">
        <v>12596</v>
      </c>
      <c r="G5701" t="s">
        <v>1940</v>
      </c>
    </row>
    <row r="5702" spans="1:7">
      <c r="A5702" t="s">
        <v>12201</v>
      </c>
      <c r="B5702" t="s">
        <v>12431</v>
      </c>
      <c r="C5702" t="s">
        <v>12544</v>
      </c>
      <c r="D5702" t="s">
        <v>12573</v>
      </c>
      <c r="E5702" t="s">
        <v>5441</v>
      </c>
      <c r="F5702" t="s">
        <v>12596</v>
      </c>
      <c r="G5702" t="s">
        <v>1940</v>
      </c>
    </row>
    <row r="5703" spans="1:7">
      <c r="A5703" t="s">
        <v>12202</v>
      </c>
      <c r="C5703" t="s">
        <v>12542</v>
      </c>
      <c r="D5703" t="s">
        <v>12550</v>
      </c>
      <c r="E5703" t="s">
        <v>5442</v>
      </c>
      <c r="F5703" t="s">
        <v>12596</v>
      </c>
      <c r="G5703" t="s">
        <v>1884</v>
      </c>
    </row>
    <row r="5704" spans="1:7">
      <c r="A5704" t="s">
        <v>12203</v>
      </c>
      <c r="B5704" t="s">
        <v>12423</v>
      </c>
      <c r="C5704" t="s">
        <v>12546</v>
      </c>
      <c r="D5704" t="s">
        <v>12555</v>
      </c>
      <c r="E5704" t="s">
        <v>5441</v>
      </c>
      <c r="F5704" t="s">
        <v>12596</v>
      </c>
      <c r="G5704" t="s">
        <v>12619</v>
      </c>
    </row>
    <row r="5705" spans="1:7">
      <c r="A5705" t="s">
        <v>12204</v>
      </c>
      <c r="C5705" t="s">
        <v>12544</v>
      </c>
      <c r="D5705" t="s">
        <v>12572</v>
      </c>
      <c r="E5705" t="s">
        <v>5440</v>
      </c>
      <c r="F5705" t="s">
        <v>12595</v>
      </c>
      <c r="G5705" t="s">
        <v>12600</v>
      </c>
    </row>
    <row r="5706" spans="1:7">
      <c r="A5706" t="s">
        <v>12205</v>
      </c>
      <c r="B5706" t="s">
        <v>12423</v>
      </c>
      <c r="C5706" t="s">
        <v>12545</v>
      </c>
      <c r="D5706" t="s">
        <v>12552</v>
      </c>
      <c r="E5706" t="s">
        <v>5441</v>
      </c>
      <c r="F5706" t="s">
        <v>12596</v>
      </c>
      <c r="G5706" t="s">
        <v>1940</v>
      </c>
    </row>
    <row r="5707" spans="1:7">
      <c r="A5707" t="s">
        <v>12206</v>
      </c>
      <c r="C5707" t="s">
        <v>12543</v>
      </c>
      <c r="D5707" t="s">
        <v>12543</v>
      </c>
      <c r="E5707" t="s">
        <v>5439</v>
      </c>
      <c r="F5707" t="s">
        <v>12543</v>
      </c>
    </row>
    <row r="5708" spans="1:7">
      <c r="A5708" t="s">
        <v>12207</v>
      </c>
      <c r="B5708" t="s">
        <v>12423</v>
      </c>
      <c r="C5708" t="s">
        <v>12545</v>
      </c>
      <c r="D5708" t="s">
        <v>12564</v>
      </c>
      <c r="E5708" t="s">
        <v>5437</v>
      </c>
      <c r="F5708" t="s">
        <v>12596</v>
      </c>
      <c r="G5708" t="s">
        <v>1940</v>
      </c>
    </row>
    <row r="5709" spans="1:7">
      <c r="A5709" t="s">
        <v>12208</v>
      </c>
      <c r="B5709" t="s">
        <v>12435</v>
      </c>
      <c r="C5709" t="s">
        <v>12545</v>
      </c>
      <c r="D5709" t="s">
        <v>12564</v>
      </c>
      <c r="E5709" t="s">
        <v>5437</v>
      </c>
      <c r="F5709" t="s">
        <v>12596</v>
      </c>
      <c r="G5709" t="s">
        <v>1940</v>
      </c>
    </row>
    <row r="5710" spans="1:7">
      <c r="A5710" t="s">
        <v>12209</v>
      </c>
      <c r="B5710" t="s">
        <v>12436</v>
      </c>
      <c r="C5710" t="s">
        <v>12545</v>
      </c>
      <c r="D5710" t="s">
        <v>12564</v>
      </c>
      <c r="E5710" t="s">
        <v>5437</v>
      </c>
      <c r="F5710" t="s">
        <v>12596</v>
      </c>
      <c r="G5710" t="s">
        <v>1940</v>
      </c>
    </row>
    <row r="5711" spans="1:7">
      <c r="A5711" t="s">
        <v>12210</v>
      </c>
      <c r="B5711" t="s">
        <v>12427</v>
      </c>
      <c r="C5711" t="s">
        <v>12545</v>
      </c>
      <c r="D5711" t="s">
        <v>12564</v>
      </c>
      <c r="E5711" t="s">
        <v>5437</v>
      </c>
      <c r="F5711" t="s">
        <v>12596</v>
      </c>
      <c r="G5711" t="s">
        <v>1940</v>
      </c>
    </row>
    <row r="5712" spans="1:7">
      <c r="A5712" t="s">
        <v>12211</v>
      </c>
      <c r="C5712" t="s">
        <v>12543</v>
      </c>
      <c r="D5712" t="s">
        <v>12543</v>
      </c>
      <c r="E5712" t="s">
        <v>5439</v>
      </c>
      <c r="F5712" t="s">
        <v>12543</v>
      </c>
    </row>
    <row r="5713" spans="1:7">
      <c r="A5713" t="s">
        <v>12212</v>
      </c>
      <c r="B5713" t="s">
        <v>12423</v>
      </c>
      <c r="C5713" t="s">
        <v>12546</v>
      </c>
      <c r="D5713" t="s">
        <v>12576</v>
      </c>
      <c r="E5713" t="s">
        <v>5441</v>
      </c>
      <c r="F5713" t="s">
        <v>12596</v>
      </c>
      <c r="G5713" t="s">
        <v>1940</v>
      </c>
    </row>
    <row r="5714" spans="1:7">
      <c r="A5714" t="s">
        <v>12213</v>
      </c>
      <c r="B5714" t="s">
        <v>12435</v>
      </c>
      <c r="C5714" t="s">
        <v>12546</v>
      </c>
      <c r="D5714" t="s">
        <v>12576</v>
      </c>
      <c r="E5714" t="s">
        <v>5441</v>
      </c>
      <c r="F5714" t="s">
        <v>12596</v>
      </c>
      <c r="G5714" t="s">
        <v>1940</v>
      </c>
    </row>
    <row r="5715" spans="1:7">
      <c r="A5715" t="s">
        <v>12214</v>
      </c>
      <c r="B5715" t="s">
        <v>12427</v>
      </c>
      <c r="C5715" t="s">
        <v>12546</v>
      </c>
      <c r="D5715" t="s">
        <v>12576</v>
      </c>
      <c r="E5715" t="s">
        <v>5441</v>
      </c>
      <c r="F5715" t="s">
        <v>12596</v>
      </c>
      <c r="G5715" t="s">
        <v>1940</v>
      </c>
    </row>
    <row r="5716" spans="1:7">
      <c r="A5716" t="s">
        <v>12215</v>
      </c>
      <c r="B5716" t="s">
        <v>12423</v>
      </c>
      <c r="C5716" t="s">
        <v>12548</v>
      </c>
      <c r="D5716" t="s">
        <v>12559</v>
      </c>
      <c r="E5716" t="s">
        <v>5441</v>
      </c>
      <c r="F5716" t="s">
        <v>12595</v>
      </c>
      <c r="G5716" t="s">
        <v>13596</v>
      </c>
    </row>
    <row r="5717" spans="1:7">
      <c r="A5717" t="s">
        <v>12216</v>
      </c>
      <c r="B5717" t="s">
        <v>12423</v>
      </c>
      <c r="C5717" t="s">
        <v>12545</v>
      </c>
      <c r="D5717" t="s">
        <v>12552</v>
      </c>
      <c r="E5717" t="s">
        <v>5437</v>
      </c>
      <c r="F5717" t="s">
        <v>12596</v>
      </c>
      <c r="G5717" t="s">
        <v>1940</v>
      </c>
    </row>
    <row r="5718" spans="1:7">
      <c r="A5718" t="s">
        <v>12217</v>
      </c>
      <c r="C5718" t="s">
        <v>12544</v>
      </c>
      <c r="D5718" t="s">
        <v>12572</v>
      </c>
      <c r="E5718" t="s">
        <v>5441</v>
      </c>
      <c r="F5718" t="s">
        <v>12596</v>
      </c>
      <c r="G5718" t="s">
        <v>1884</v>
      </c>
    </row>
    <row r="5719" spans="1:7">
      <c r="A5719" t="s">
        <v>12218</v>
      </c>
      <c r="B5719" t="s">
        <v>12428</v>
      </c>
      <c r="C5719" t="s">
        <v>12544</v>
      </c>
      <c r="D5719" t="s">
        <v>12573</v>
      </c>
      <c r="E5719" t="s">
        <v>5441</v>
      </c>
      <c r="F5719" t="s">
        <v>12596</v>
      </c>
      <c r="G5719" t="s">
        <v>1940</v>
      </c>
    </row>
    <row r="5720" spans="1:7">
      <c r="A5720" t="s">
        <v>12219</v>
      </c>
      <c r="C5720" t="s">
        <v>12543</v>
      </c>
      <c r="D5720" t="s">
        <v>12543</v>
      </c>
      <c r="E5720" t="s">
        <v>5439</v>
      </c>
      <c r="F5720" t="s">
        <v>12543</v>
      </c>
    </row>
    <row r="5721" spans="1:7">
      <c r="A5721" t="s">
        <v>12220</v>
      </c>
      <c r="B5721" t="s">
        <v>12428</v>
      </c>
      <c r="C5721" t="s">
        <v>12544</v>
      </c>
      <c r="D5721" t="s">
        <v>12573</v>
      </c>
      <c r="E5721" t="s">
        <v>5441</v>
      </c>
      <c r="F5721" t="s">
        <v>12596</v>
      </c>
      <c r="G5721" t="s">
        <v>1940</v>
      </c>
    </row>
    <row r="5722" spans="1:7">
      <c r="A5722" t="s">
        <v>12221</v>
      </c>
      <c r="B5722" t="s">
        <v>12428</v>
      </c>
      <c r="C5722" t="s">
        <v>12544</v>
      </c>
      <c r="D5722" t="s">
        <v>12573</v>
      </c>
      <c r="E5722" t="s">
        <v>5441</v>
      </c>
      <c r="F5722" t="s">
        <v>12596</v>
      </c>
      <c r="G5722" t="s">
        <v>1940</v>
      </c>
    </row>
    <row r="5723" spans="1:7">
      <c r="A5723" t="s">
        <v>12222</v>
      </c>
      <c r="B5723" t="s">
        <v>12434</v>
      </c>
      <c r="C5723" t="s">
        <v>12544</v>
      </c>
      <c r="D5723" t="s">
        <v>12573</v>
      </c>
      <c r="E5723" t="s">
        <v>5441</v>
      </c>
      <c r="F5723" t="s">
        <v>12596</v>
      </c>
      <c r="G5723" t="s">
        <v>1940</v>
      </c>
    </row>
    <row r="5724" spans="1:7">
      <c r="A5724" t="s">
        <v>12223</v>
      </c>
      <c r="B5724" t="s">
        <v>12461</v>
      </c>
      <c r="C5724" t="s">
        <v>12544</v>
      </c>
      <c r="D5724" t="s">
        <v>12573</v>
      </c>
      <c r="E5724" t="s">
        <v>5441</v>
      </c>
      <c r="F5724" t="s">
        <v>12596</v>
      </c>
      <c r="G5724" t="s">
        <v>1940</v>
      </c>
    </row>
    <row r="5725" spans="1:7">
      <c r="A5725" t="s">
        <v>12224</v>
      </c>
      <c r="C5725" t="s">
        <v>12543</v>
      </c>
      <c r="D5725" t="s">
        <v>12543</v>
      </c>
      <c r="E5725" t="s">
        <v>5439</v>
      </c>
      <c r="F5725" t="s">
        <v>12543</v>
      </c>
    </row>
    <row r="5726" spans="1:7">
      <c r="A5726" t="s">
        <v>12225</v>
      </c>
      <c r="B5726" t="s">
        <v>12428</v>
      </c>
      <c r="C5726" t="s">
        <v>12544</v>
      </c>
      <c r="D5726" t="s">
        <v>12573</v>
      </c>
      <c r="E5726" t="s">
        <v>5450</v>
      </c>
      <c r="F5726" t="s">
        <v>12596</v>
      </c>
      <c r="G5726" t="s">
        <v>1940</v>
      </c>
    </row>
    <row r="5727" spans="1:7">
      <c r="A5727" t="s">
        <v>12226</v>
      </c>
      <c r="B5727" t="s">
        <v>12428</v>
      </c>
      <c r="C5727" t="s">
        <v>12544</v>
      </c>
      <c r="D5727" t="s">
        <v>12573</v>
      </c>
      <c r="E5727" t="s">
        <v>5450</v>
      </c>
      <c r="F5727" t="s">
        <v>12596</v>
      </c>
      <c r="G5727" t="s">
        <v>1940</v>
      </c>
    </row>
    <row r="5728" spans="1:7">
      <c r="A5728" t="s">
        <v>12227</v>
      </c>
      <c r="B5728" t="s">
        <v>12431</v>
      </c>
      <c r="C5728" t="s">
        <v>12544</v>
      </c>
      <c r="D5728" t="s">
        <v>12573</v>
      </c>
      <c r="E5728" t="s">
        <v>5450</v>
      </c>
      <c r="F5728" t="s">
        <v>12596</v>
      </c>
      <c r="G5728" t="s">
        <v>1940</v>
      </c>
    </row>
    <row r="5729" spans="1:7">
      <c r="A5729" t="s">
        <v>12228</v>
      </c>
      <c r="C5729" t="s">
        <v>12544</v>
      </c>
      <c r="D5729" t="s">
        <v>12552</v>
      </c>
      <c r="E5729" t="s">
        <v>5440</v>
      </c>
      <c r="F5729" t="s">
        <v>12597</v>
      </c>
      <c r="G5729" t="s">
        <v>13597</v>
      </c>
    </row>
    <row r="5730" spans="1:7">
      <c r="A5730" t="s">
        <v>12229</v>
      </c>
      <c r="C5730" t="s">
        <v>12547</v>
      </c>
      <c r="D5730" t="s">
        <v>12558</v>
      </c>
      <c r="E5730" t="s">
        <v>5440</v>
      </c>
      <c r="F5730" t="s">
        <v>12597</v>
      </c>
    </row>
    <row r="5731" spans="1:7">
      <c r="A5731" t="s">
        <v>12230</v>
      </c>
      <c r="B5731" t="s">
        <v>12423</v>
      </c>
      <c r="C5731" t="s">
        <v>12542</v>
      </c>
      <c r="D5731" t="s">
        <v>12550</v>
      </c>
      <c r="E5731" t="s">
        <v>5437</v>
      </c>
      <c r="F5731" t="s">
        <v>12595</v>
      </c>
      <c r="G5731" t="s">
        <v>1900</v>
      </c>
    </row>
    <row r="5732" spans="1:7">
      <c r="A5732" t="s">
        <v>12231</v>
      </c>
      <c r="B5732" t="s">
        <v>12423</v>
      </c>
      <c r="C5732" t="s">
        <v>12545</v>
      </c>
      <c r="D5732" t="s">
        <v>12588</v>
      </c>
      <c r="E5732" t="s">
        <v>5441</v>
      </c>
      <c r="F5732" t="s">
        <v>12596</v>
      </c>
      <c r="G5732" t="s">
        <v>1940</v>
      </c>
    </row>
    <row r="5733" spans="1:7">
      <c r="A5733" t="s">
        <v>12232</v>
      </c>
      <c r="B5733" t="s">
        <v>12423</v>
      </c>
      <c r="C5733" t="s">
        <v>12548</v>
      </c>
      <c r="D5733" t="s">
        <v>12569</v>
      </c>
      <c r="E5733" t="s">
        <v>5437</v>
      </c>
      <c r="F5733" t="s">
        <v>12596</v>
      </c>
      <c r="G5733" t="s">
        <v>1940</v>
      </c>
    </row>
    <row r="5734" spans="1:7">
      <c r="A5734" t="s">
        <v>12233</v>
      </c>
      <c r="C5734" t="s">
        <v>12542</v>
      </c>
      <c r="D5734" t="s">
        <v>12565</v>
      </c>
      <c r="E5734" t="s">
        <v>5441</v>
      </c>
      <c r="F5734" t="s">
        <v>12595</v>
      </c>
      <c r="G5734" t="s">
        <v>13598</v>
      </c>
    </row>
    <row r="5735" spans="1:7">
      <c r="A5735" t="s">
        <v>12234</v>
      </c>
      <c r="C5735" t="s">
        <v>12547</v>
      </c>
      <c r="D5735" t="s">
        <v>12571</v>
      </c>
      <c r="E5735" t="s">
        <v>5440</v>
      </c>
      <c r="F5735" t="s">
        <v>12597</v>
      </c>
      <c r="G5735" t="s">
        <v>13599</v>
      </c>
    </row>
    <row r="5736" spans="1:7">
      <c r="A5736" t="s">
        <v>12235</v>
      </c>
      <c r="C5736" t="s">
        <v>12546</v>
      </c>
      <c r="D5736" t="s">
        <v>12554</v>
      </c>
      <c r="E5736" t="s">
        <v>5441</v>
      </c>
      <c r="F5736" t="s">
        <v>12595</v>
      </c>
      <c r="G5736" t="s">
        <v>13043</v>
      </c>
    </row>
    <row r="5737" spans="1:7">
      <c r="A5737" t="s">
        <v>12236</v>
      </c>
      <c r="B5737" t="s">
        <v>12423</v>
      </c>
      <c r="C5737" t="s">
        <v>12544</v>
      </c>
      <c r="D5737" t="s">
        <v>12572</v>
      </c>
      <c r="E5737" t="s">
        <v>5441</v>
      </c>
      <c r="F5737" t="s">
        <v>12595</v>
      </c>
      <c r="G5737" t="s">
        <v>1940</v>
      </c>
    </row>
    <row r="5738" spans="1:7">
      <c r="A5738" t="s">
        <v>12237</v>
      </c>
      <c r="C5738" t="s">
        <v>12547</v>
      </c>
      <c r="D5738" t="s">
        <v>12571</v>
      </c>
      <c r="E5738" t="s">
        <v>5442</v>
      </c>
      <c r="F5738" t="s">
        <v>12595</v>
      </c>
      <c r="G5738" t="s">
        <v>13600</v>
      </c>
    </row>
    <row r="5739" spans="1:7">
      <c r="A5739" t="s">
        <v>12238</v>
      </c>
      <c r="B5739" t="s">
        <v>12423</v>
      </c>
      <c r="C5739" t="s">
        <v>12548</v>
      </c>
      <c r="D5739" t="s">
        <v>12559</v>
      </c>
      <c r="E5739" t="s">
        <v>5441</v>
      </c>
      <c r="F5739" t="s">
        <v>12595</v>
      </c>
      <c r="G5739" t="s">
        <v>13601</v>
      </c>
    </row>
    <row r="5740" spans="1:7">
      <c r="A5740" t="s">
        <v>12239</v>
      </c>
      <c r="C5740" t="s">
        <v>12547</v>
      </c>
      <c r="D5740" t="s">
        <v>12571</v>
      </c>
      <c r="E5740" t="s">
        <v>5441</v>
      </c>
      <c r="F5740" t="s">
        <v>12595</v>
      </c>
      <c r="G5740" t="s">
        <v>13602</v>
      </c>
    </row>
    <row r="5741" spans="1:7">
      <c r="A5741" t="s">
        <v>12240</v>
      </c>
      <c r="C5741" t="s">
        <v>12542</v>
      </c>
      <c r="D5741" t="s">
        <v>12550</v>
      </c>
      <c r="E5741" t="s">
        <v>5450</v>
      </c>
      <c r="F5741" t="s">
        <v>12596</v>
      </c>
      <c r="G5741" t="s">
        <v>1940</v>
      </c>
    </row>
    <row r="5742" spans="1:7">
      <c r="A5742" t="s">
        <v>12241</v>
      </c>
      <c r="B5742" t="s">
        <v>12423</v>
      </c>
      <c r="C5742" t="s">
        <v>12545</v>
      </c>
      <c r="D5742" t="s">
        <v>12564</v>
      </c>
      <c r="E5742" t="s">
        <v>5441</v>
      </c>
      <c r="F5742" t="s">
        <v>12596</v>
      </c>
      <c r="G5742" t="s">
        <v>1667</v>
      </c>
    </row>
    <row r="5743" spans="1:7">
      <c r="A5743" t="s">
        <v>12242</v>
      </c>
      <c r="B5743" t="s">
        <v>12445</v>
      </c>
      <c r="C5743" t="s">
        <v>12548</v>
      </c>
      <c r="D5743" t="s">
        <v>12569</v>
      </c>
      <c r="E5743" t="s">
        <v>5437</v>
      </c>
      <c r="F5743" t="s">
        <v>12596</v>
      </c>
      <c r="G5743" t="s">
        <v>1940</v>
      </c>
    </row>
    <row r="5744" spans="1:7">
      <c r="A5744" t="s">
        <v>12243</v>
      </c>
      <c r="B5744" t="s">
        <v>12423</v>
      </c>
      <c r="C5744" t="s">
        <v>12546</v>
      </c>
      <c r="D5744" t="s">
        <v>12575</v>
      </c>
      <c r="E5744" t="s">
        <v>5440</v>
      </c>
      <c r="F5744" t="s">
        <v>12595</v>
      </c>
      <c r="G5744" t="s">
        <v>13603</v>
      </c>
    </row>
    <row r="5745" spans="1:7">
      <c r="A5745" t="s">
        <v>12244</v>
      </c>
      <c r="B5745" t="s">
        <v>12423</v>
      </c>
      <c r="C5745" t="s">
        <v>12546</v>
      </c>
      <c r="D5745" t="s">
        <v>12555</v>
      </c>
      <c r="E5745" t="s">
        <v>5440</v>
      </c>
      <c r="F5745" t="s">
        <v>12596</v>
      </c>
      <c r="G5745" t="s">
        <v>1940</v>
      </c>
    </row>
    <row r="5746" spans="1:7">
      <c r="A5746" t="s">
        <v>12245</v>
      </c>
      <c r="B5746" t="s">
        <v>12423</v>
      </c>
      <c r="C5746" t="s">
        <v>12548</v>
      </c>
      <c r="D5746" t="s">
        <v>12560</v>
      </c>
      <c r="E5746" t="s">
        <v>5437</v>
      </c>
      <c r="F5746" t="s">
        <v>12596</v>
      </c>
      <c r="G5746" t="s">
        <v>12600</v>
      </c>
    </row>
    <row r="5747" spans="1:7">
      <c r="A5747" t="s">
        <v>12246</v>
      </c>
      <c r="C5747" t="s">
        <v>12547</v>
      </c>
      <c r="D5747" t="s">
        <v>12558</v>
      </c>
      <c r="E5747" t="s">
        <v>5440</v>
      </c>
      <c r="F5747" t="s">
        <v>12597</v>
      </c>
    </row>
    <row r="5748" spans="1:7">
      <c r="A5748" t="s">
        <v>12247</v>
      </c>
      <c r="C5748" t="s">
        <v>12547</v>
      </c>
      <c r="D5748" t="s">
        <v>12558</v>
      </c>
      <c r="E5748" t="s">
        <v>5440</v>
      </c>
      <c r="F5748" t="s">
        <v>12597</v>
      </c>
    </row>
    <row r="5749" spans="1:7">
      <c r="A5749" t="s">
        <v>12248</v>
      </c>
      <c r="C5749" t="s">
        <v>12546</v>
      </c>
      <c r="D5749" t="s">
        <v>12555</v>
      </c>
      <c r="E5749" t="s">
        <v>5437</v>
      </c>
      <c r="F5749" t="s">
        <v>12595</v>
      </c>
      <c r="G5749" t="s">
        <v>1884</v>
      </c>
    </row>
    <row r="5750" spans="1:7">
      <c r="A5750" t="s">
        <v>12249</v>
      </c>
      <c r="C5750" t="s">
        <v>12547</v>
      </c>
      <c r="D5750" t="s">
        <v>12558</v>
      </c>
      <c r="E5750" t="s">
        <v>5440</v>
      </c>
      <c r="F5750" t="s">
        <v>12597</v>
      </c>
    </row>
    <row r="5751" spans="1:7">
      <c r="A5751" t="s">
        <v>12250</v>
      </c>
      <c r="B5751" t="s">
        <v>12423</v>
      </c>
      <c r="C5751" t="s">
        <v>12542</v>
      </c>
      <c r="D5751" t="s">
        <v>12550</v>
      </c>
      <c r="E5751" t="s">
        <v>5441</v>
      </c>
      <c r="F5751" t="s">
        <v>12594</v>
      </c>
      <c r="G5751" t="s">
        <v>1900</v>
      </c>
    </row>
    <row r="5752" spans="1:7">
      <c r="A5752" t="s">
        <v>12251</v>
      </c>
      <c r="B5752" t="s">
        <v>12423</v>
      </c>
      <c r="C5752" t="s">
        <v>12548</v>
      </c>
      <c r="D5752" t="s">
        <v>12569</v>
      </c>
      <c r="E5752" t="s">
        <v>5437</v>
      </c>
      <c r="F5752" t="s">
        <v>12594</v>
      </c>
      <c r="G5752" t="s">
        <v>13585</v>
      </c>
    </row>
    <row r="5753" spans="1:7">
      <c r="A5753" t="s">
        <v>12252</v>
      </c>
      <c r="C5753" t="s">
        <v>12544</v>
      </c>
      <c r="D5753" t="s">
        <v>12564</v>
      </c>
      <c r="E5753" t="s">
        <v>5440</v>
      </c>
      <c r="F5753" t="s">
        <v>12595</v>
      </c>
      <c r="G5753" t="s">
        <v>13604</v>
      </c>
    </row>
    <row r="5754" spans="1:7">
      <c r="A5754" t="s">
        <v>12253</v>
      </c>
      <c r="B5754" t="s">
        <v>12423</v>
      </c>
      <c r="C5754" t="s">
        <v>12546</v>
      </c>
      <c r="D5754" t="s">
        <v>12556</v>
      </c>
      <c r="E5754" t="s">
        <v>5441</v>
      </c>
      <c r="F5754" t="s">
        <v>12596</v>
      </c>
      <c r="G5754" t="s">
        <v>1940</v>
      </c>
    </row>
    <row r="5755" spans="1:7">
      <c r="A5755" t="s">
        <v>12254</v>
      </c>
      <c r="B5755" t="s">
        <v>12423</v>
      </c>
      <c r="C5755" t="s">
        <v>12545</v>
      </c>
      <c r="D5755" t="s">
        <v>12550</v>
      </c>
      <c r="E5755" t="s">
        <v>5437</v>
      </c>
      <c r="F5755" t="s">
        <v>12595</v>
      </c>
      <c r="G5755" t="s">
        <v>1940</v>
      </c>
    </row>
    <row r="5756" spans="1:7">
      <c r="A5756" t="s">
        <v>12255</v>
      </c>
      <c r="B5756" t="s">
        <v>12423</v>
      </c>
      <c r="C5756" t="s">
        <v>12545</v>
      </c>
      <c r="D5756" t="s">
        <v>12572</v>
      </c>
      <c r="E5756" t="s">
        <v>5440</v>
      </c>
      <c r="F5756" t="s">
        <v>12596</v>
      </c>
      <c r="G5756" t="s">
        <v>1940</v>
      </c>
    </row>
    <row r="5757" spans="1:7">
      <c r="A5757" t="s">
        <v>12256</v>
      </c>
      <c r="B5757" t="s">
        <v>12423</v>
      </c>
      <c r="C5757" t="s">
        <v>12548</v>
      </c>
      <c r="D5757" t="s">
        <v>12569</v>
      </c>
      <c r="E5757" t="s">
        <v>5450</v>
      </c>
      <c r="F5757" t="s">
        <v>12596</v>
      </c>
      <c r="G5757" t="s">
        <v>13605</v>
      </c>
    </row>
    <row r="5758" spans="1:7">
      <c r="A5758" t="s">
        <v>12257</v>
      </c>
      <c r="C5758" t="s">
        <v>12543</v>
      </c>
      <c r="D5758" t="s">
        <v>12543</v>
      </c>
      <c r="E5758" t="s">
        <v>5439</v>
      </c>
      <c r="F5758" t="s">
        <v>12543</v>
      </c>
    </row>
    <row r="5759" spans="1:7">
      <c r="A5759" t="s">
        <v>12258</v>
      </c>
      <c r="B5759" t="s">
        <v>12423</v>
      </c>
      <c r="C5759" t="s">
        <v>12542</v>
      </c>
      <c r="D5759" t="s">
        <v>12550</v>
      </c>
      <c r="E5759" t="s">
        <v>5450</v>
      </c>
      <c r="F5759" t="s">
        <v>12594</v>
      </c>
      <c r="G5759" t="s">
        <v>1940</v>
      </c>
    </row>
    <row r="5760" spans="1:7">
      <c r="A5760" t="s">
        <v>12259</v>
      </c>
      <c r="B5760" t="s">
        <v>12423</v>
      </c>
      <c r="C5760" t="s">
        <v>12546</v>
      </c>
      <c r="D5760" t="s">
        <v>12575</v>
      </c>
      <c r="E5760" t="s">
        <v>5450</v>
      </c>
      <c r="F5760" t="s">
        <v>12595</v>
      </c>
      <c r="G5760" t="s">
        <v>13606</v>
      </c>
    </row>
    <row r="5761" spans="1:7">
      <c r="A5761" t="s">
        <v>12260</v>
      </c>
      <c r="B5761" t="s">
        <v>12423</v>
      </c>
      <c r="C5761" t="s">
        <v>12546</v>
      </c>
      <c r="D5761" t="s">
        <v>12561</v>
      </c>
      <c r="E5761" t="s">
        <v>5450</v>
      </c>
      <c r="F5761" t="s">
        <v>12594</v>
      </c>
      <c r="G5761" t="s">
        <v>13607</v>
      </c>
    </row>
    <row r="5762" spans="1:7">
      <c r="A5762" t="s">
        <v>12261</v>
      </c>
      <c r="B5762" t="s">
        <v>12423</v>
      </c>
      <c r="C5762" t="s">
        <v>12546</v>
      </c>
      <c r="D5762" t="s">
        <v>12561</v>
      </c>
      <c r="E5762" t="s">
        <v>5437</v>
      </c>
      <c r="F5762" t="s">
        <v>12594</v>
      </c>
      <c r="G5762" t="s">
        <v>13608</v>
      </c>
    </row>
    <row r="5763" spans="1:7">
      <c r="A5763" t="s">
        <v>12262</v>
      </c>
      <c r="B5763" t="s">
        <v>12424</v>
      </c>
      <c r="C5763" t="s">
        <v>12546</v>
      </c>
      <c r="D5763" t="s">
        <v>12556</v>
      </c>
      <c r="E5763" t="s">
        <v>5440</v>
      </c>
      <c r="F5763" t="s">
        <v>12596</v>
      </c>
      <c r="G5763" t="s">
        <v>1940</v>
      </c>
    </row>
    <row r="5764" spans="1:7">
      <c r="A5764" t="s">
        <v>12263</v>
      </c>
      <c r="C5764" t="s">
        <v>12543</v>
      </c>
      <c r="D5764" t="s">
        <v>12543</v>
      </c>
      <c r="E5764" t="s">
        <v>5439</v>
      </c>
      <c r="F5764" t="s">
        <v>12543</v>
      </c>
    </row>
    <row r="5765" spans="1:7">
      <c r="A5765" t="s">
        <v>12264</v>
      </c>
      <c r="B5765" t="s">
        <v>12423</v>
      </c>
      <c r="C5765" t="s">
        <v>12546</v>
      </c>
      <c r="D5765" t="s">
        <v>12554</v>
      </c>
      <c r="E5765" t="s">
        <v>5441</v>
      </c>
      <c r="F5765" t="s">
        <v>12596</v>
      </c>
      <c r="G5765" t="s">
        <v>13609</v>
      </c>
    </row>
    <row r="5766" spans="1:7">
      <c r="A5766" t="s">
        <v>12265</v>
      </c>
      <c r="B5766" t="s">
        <v>12423</v>
      </c>
      <c r="C5766" t="s">
        <v>12546</v>
      </c>
      <c r="D5766" t="s">
        <v>12554</v>
      </c>
      <c r="E5766" t="s">
        <v>5441</v>
      </c>
      <c r="F5766" t="s">
        <v>12596</v>
      </c>
      <c r="G5766" t="s">
        <v>13609</v>
      </c>
    </row>
    <row r="5767" spans="1:7">
      <c r="A5767" t="s">
        <v>12266</v>
      </c>
      <c r="B5767" t="s">
        <v>12450</v>
      </c>
      <c r="C5767" t="s">
        <v>12546</v>
      </c>
      <c r="D5767" t="s">
        <v>12554</v>
      </c>
      <c r="E5767" t="s">
        <v>5441</v>
      </c>
      <c r="F5767" t="s">
        <v>12596</v>
      </c>
      <c r="G5767" t="s">
        <v>13609</v>
      </c>
    </row>
    <row r="5768" spans="1:7">
      <c r="A5768" t="s">
        <v>12267</v>
      </c>
      <c r="B5768" t="s">
        <v>12435</v>
      </c>
      <c r="C5768" t="s">
        <v>12546</v>
      </c>
      <c r="D5768" t="s">
        <v>12554</v>
      </c>
      <c r="E5768" t="s">
        <v>5441</v>
      </c>
      <c r="F5768" t="s">
        <v>12596</v>
      </c>
      <c r="G5768" t="s">
        <v>1940</v>
      </c>
    </row>
    <row r="5769" spans="1:7">
      <c r="A5769" t="s">
        <v>12268</v>
      </c>
      <c r="B5769" t="s">
        <v>12424</v>
      </c>
      <c r="C5769" t="s">
        <v>12546</v>
      </c>
      <c r="D5769" t="s">
        <v>12554</v>
      </c>
      <c r="E5769" t="s">
        <v>5441</v>
      </c>
      <c r="F5769" t="s">
        <v>12596</v>
      </c>
      <c r="G5769" t="s">
        <v>1940</v>
      </c>
    </row>
    <row r="5770" spans="1:7">
      <c r="A5770" t="s">
        <v>12269</v>
      </c>
      <c r="B5770" t="s">
        <v>12423</v>
      </c>
      <c r="C5770" t="s">
        <v>12546</v>
      </c>
      <c r="D5770" t="s">
        <v>12554</v>
      </c>
      <c r="E5770" t="s">
        <v>5441</v>
      </c>
      <c r="F5770" t="s">
        <v>12596</v>
      </c>
      <c r="G5770" t="s">
        <v>13609</v>
      </c>
    </row>
    <row r="5771" spans="1:7">
      <c r="A5771" t="s">
        <v>12270</v>
      </c>
      <c r="B5771" t="s">
        <v>12423</v>
      </c>
      <c r="C5771" t="s">
        <v>12546</v>
      </c>
      <c r="D5771" t="s">
        <v>12554</v>
      </c>
      <c r="E5771" t="s">
        <v>5441</v>
      </c>
      <c r="F5771" t="s">
        <v>12596</v>
      </c>
      <c r="G5771" t="s">
        <v>13609</v>
      </c>
    </row>
    <row r="5772" spans="1:7">
      <c r="A5772" t="s">
        <v>12271</v>
      </c>
      <c r="B5772" t="s">
        <v>12427</v>
      </c>
      <c r="C5772" t="s">
        <v>12546</v>
      </c>
      <c r="D5772" t="s">
        <v>12554</v>
      </c>
      <c r="E5772" t="s">
        <v>5441</v>
      </c>
      <c r="F5772" t="s">
        <v>12596</v>
      </c>
      <c r="G5772" t="s">
        <v>1940</v>
      </c>
    </row>
    <row r="5773" spans="1:7">
      <c r="A5773" t="s">
        <v>12272</v>
      </c>
      <c r="B5773" t="s">
        <v>12423</v>
      </c>
      <c r="C5773" t="s">
        <v>12545</v>
      </c>
      <c r="D5773" t="s">
        <v>12565</v>
      </c>
      <c r="E5773" t="s">
        <v>5440</v>
      </c>
      <c r="F5773" t="s">
        <v>12596</v>
      </c>
      <c r="G5773" t="s">
        <v>1940</v>
      </c>
    </row>
    <row r="5774" spans="1:7">
      <c r="A5774" t="s">
        <v>12273</v>
      </c>
      <c r="B5774" t="s">
        <v>12423</v>
      </c>
      <c r="C5774" t="s">
        <v>12542</v>
      </c>
      <c r="D5774" t="s">
        <v>12565</v>
      </c>
      <c r="E5774" t="s">
        <v>5437</v>
      </c>
      <c r="F5774" t="s">
        <v>12595</v>
      </c>
      <c r="G5774" t="s">
        <v>1940</v>
      </c>
    </row>
    <row r="5775" spans="1:7">
      <c r="A5775" t="s">
        <v>12274</v>
      </c>
      <c r="B5775" t="s">
        <v>12423</v>
      </c>
      <c r="C5775" t="s">
        <v>12542</v>
      </c>
      <c r="D5775" t="s">
        <v>12565</v>
      </c>
      <c r="E5775" t="s">
        <v>5440</v>
      </c>
      <c r="F5775" t="s">
        <v>12596</v>
      </c>
      <c r="G5775" t="s">
        <v>1940</v>
      </c>
    </row>
    <row r="5776" spans="1:7">
      <c r="A5776" t="s">
        <v>12275</v>
      </c>
      <c r="C5776" t="s">
        <v>12546</v>
      </c>
      <c r="D5776" t="s">
        <v>12575</v>
      </c>
      <c r="E5776" t="s">
        <v>5441</v>
      </c>
      <c r="F5776" t="s">
        <v>12596</v>
      </c>
      <c r="G5776" t="s">
        <v>1884</v>
      </c>
    </row>
    <row r="5777" spans="1:7">
      <c r="A5777" t="s">
        <v>12276</v>
      </c>
      <c r="C5777" t="s">
        <v>12543</v>
      </c>
      <c r="D5777" t="s">
        <v>12543</v>
      </c>
      <c r="E5777" t="s">
        <v>5439</v>
      </c>
      <c r="F5777" t="s">
        <v>12543</v>
      </c>
    </row>
    <row r="5778" spans="1:7">
      <c r="A5778" t="s">
        <v>12277</v>
      </c>
      <c r="B5778" t="s">
        <v>12494</v>
      </c>
      <c r="C5778" t="s">
        <v>12545</v>
      </c>
      <c r="D5778" t="s">
        <v>12555</v>
      </c>
      <c r="E5778" t="s">
        <v>5440</v>
      </c>
      <c r="F5778" t="s">
        <v>12595</v>
      </c>
      <c r="G5778" t="s">
        <v>1940</v>
      </c>
    </row>
    <row r="5779" spans="1:7">
      <c r="A5779" t="s">
        <v>12278</v>
      </c>
      <c r="B5779" t="s">
        <v>12494</v>
      </c>
      <c r="C5779" t="s">
        <v>12546</v>
      </c>
      <c r="D5779" t="s">
        <v>12555</v>
      </c>
      <c r="E5779" t="s">
        <v>5440</v>
      </c>
      <c r="F5779" t="s">
        <v>12595</v>
      </c>
      <c r="G5779" t="s">
        <v>1940</v>
      </c>
    </row>
    <row r="5780" spans="1:7">
      <c r="A5780" t="s">
        <v>12279</v>
      </c>
      <c r="B5780" t="s">
        <v>12504</v>
      </c>
      <c r="C5780" t="s">
        <v>12546</v>
      </c>
      <c r="D5780" t="s">
        <v>12555</v>
      </c>
      <c r="E5780" t="s">
        <v>5440</v>
      </c>
      <c r="F5780" t="s">
        <v>12595</v>
      </c>
      <c r="G5780" t="s">
        <v>1940</v>
      </c>
    </row>
    <row r="5781" spans="1:7">
      <c r="A5781" t="s">
        <v>12280</v>
      </c>
      <c r="B5781" t="s">
        <v>12505</v>
      </c>
      <c r="C5781" t="s">
        <v>12545</v>
      </c>
      <c r="D5781" t="s">
        <v>12555</v>
      </c>
      <c r="E5781" t="s">
        <v>5440</v>
      </c>
      <c r="F5781" t="s">
        <v>12596</v>
      </c>
      <c r="G5781" t="s">
        <v>1940</v>
      </c>
    </row>
    <row r="5782" spans="1:7">
      <c r="A5782" t="s">
        <v>12281</v>
      </c>
      <c r="B5782" t="s">
        <v>12507</v>
      </c>
      <c r="C5782" t="s">
        <v>12545</v>
      </c>
      <c r="D5782" t="s">
        <v>12555</v>
      </c>
      <c r="E5782" t="s">
        <v>5440</v>
      </c>
      <c r="F5782" t="s">
        <v>12596</v>
      </c>
      <c r="G5782" t="s">
        <v>1940</v>
      </c>
    </row>
    <row r="5783" spans="1:7">
      <c r="A5783" t="s">
        <v>12282</v>
      </c>
      <c r="B5783" t="s">
        <v>12494</v>
      </c>
      <c r="C5783" t="s">
        <v>12546</v>
      </c>
      <c r="D5783" t="s">
        <v>12555</v>
      </c>
      <c r="E5783" t="s">
        <v>5440</v>
      </c>
      <c r="F5783" t="s">
        <v>12595</v>
      </c>
      <c r="G5783" t="s">
        <v>1940</v>
      </c>
    </row>
    <row r="5784" spans="1:7">
      <c r="A5784" t="s">
        <v>12283</v>
      </c>
      <c r="B5784" t="s">
        <v>12494</v>
      </c>
      <c r="C5784" t="s">
        <v>12546</v>
      </c>
      <c r="D5784" t="s">
        <v>12555</v>
      </c>
      <c r="E5784" t="s">
        <v>5440</v>
      </c>
      <c r="F5784" t="s">
        <v>12595</v>
      </c>
      <c r="G5784" t="s">
        <v>1940</v>
      </c>
    </row>
    <row r="5785" spans="1:7">
      <c r="A5785" t="s">
        <v>12284</v>
      </c>
      <c r="B5785" t="s">
        <v>12508</v>
      </c>
      <c r="C5785" t="s">
        <v>12546</v>
      </c>
      <c r="D5785" t="s">
        <v>12555</v>
      </c>
      <c r="E5785" t="s">
        <v>5440</v>
      </c>
      <c r="F5785" t="s">
        <v>12595</v>
      </c>
      <c r="G5785" t="s">
        <v>1940</v>
      </c>
    </row>
    <row r="5786" spans="1:7">
      <c r="A5786" t="s">
        <v>12285</v>
      </c>
      <c r="B5786" t="s">
        <v>12499</v>
      </c>
      <c r="C5786" t="s">
        <v>12545</v>
      </c>
      <c r="D5786" t="s">
        <v>12555</v>
      </c>
      <c r="E5786" t="s">
        <v>5440</v>
      </c>
      <c r="F5786" t="s">
        <v>12596</v>
      </c>
      <c r="G5786" t="s">
        <v>1940</v>
      </c>
    </row>
    <row r="5787" spans="1:7">
      <c r="A5787" t="s">
        <v>12286</v>
      </c>
      <c r="B5787" t="s">
        <v>12506</v>
      </c>
      <c r="C5787" t="s">
        <v>12545</v>
      </c>
      <c r="D5787" t="s">
        <v>12555</v>
      </c>
      <c r="E5787" t="s">
        <v>5440</v>
      </c>
      <c r="F5787" t="s">
        <v>12596</v>
      </c>
      <c r="G5787" t="s">
        <v>1940</v>
      </c>
    </row>
    <row r="5788" spans="1:7">
      <c r="A5788" t="s">
        <v>12276</v>
      </c>
      <c r="C5788" t="s">
        <v>12543</v>
      </c>
      <c r="D5788" t="s">
        <v>12543</v>
      </c>
      <c r="E5788" t="s">
        <v>5439</v>
      </c>
      <c r="F5788" t="s">
        <v>12543</v>
      </c>
    </row>
    <row r="5789" spans="1:7">
      <c r="A5789" t="s">
        <v>12277</v>
      </c>
      <c r="B5789" t="s">
        <v>12494</v>
      </c>
      <c r="C5789" t="s">
        <v>12545</v>
      </c>
      <c r="D5789" t="s">
        <v>12555</v>
      </c>
      <c r="E5789" t="s">
        <v>5440</v>
      </c>
      <c r="F5789" t="s">
        <v>12595</v>
      </c>
      <c r="G5789" t="s">
        <v>1940</v>
      </c>
    </row>
    <row r="5790" spans="1:7">
      <c r="A5790" t="s">
        <v>12278</v>
      </c>
      <c r="B5790" t="s">
        <v>12494</v>
      </c>
      <c r="C5790" t="s">
        <v>12546</v>
      </c>
      <c r="D5790" t="s">
        <v>12555</v>
      </c>
      <c r="E5790" t="s">
        <v>5440</v>
      </c>
      <c r="F5790" t="s">
        <v>12595</v>
      </c>
      <c r="G5790" t="s">
        <v>1940</v>
      </c>
    </row>
    <row r="5791" spans="1:7">
      <c r="A5791" t="s">
        <v>12279</v>
      </c>
      <c r="B5791" t="s">
        <v>12504</v>
      </c>
      <c r="C5791" t="s">
        <v>12546</v>
      </c>
      <c r="D5791" t="s">
        <v>12555</v>
      </c>
      <c r="E5791" t="s">
        <v>5440</v>
      </c>
      <c r="F5791" t="s">
        <v>12595</v>
      </c>
      <c r="G5791" t="s">
        <v>1940</v>
      </c>
    </row>
    <row r="5792" spans="1:7">
      <c r="A5792" t="s">
        <v>12280</v>
      </c>
      <c r="B5792" t="s">
        <v>12505</v>
      </c>
      <c r="C5792" t="s">
        <v>12545</v>
      </c>
      <c r="D5792" t="s">
        <v>12555</v>
      </c>
      <c r="E5792" t="s">
        <v>5440</v>
      </c>
      <c r="F5792" t="s">
        <v>12596</v>
      </c>
      <c r="G5792" t="s">
        <v>1940</v>
      </c>
    </row>
    <row r="5793" spans="1:7">
      <c r="A5793" t="s">
        <v>12281</v>
      </c>
      <c r="B5793" t="s">
        <v>12507</v>
      </c>
      <c r="C5793" t="s">
        <v>12545</v>
      </c>
      <c r="D5793" t="s">
        <v>12555</v>
      </c>
      <c r="E5793" t="s">
        <v>5440</v>
      </c>
      <c r="F5793" t="s">
        <v>12596</v>
      </c>
      <c r="G5793" t="s">
        <v>1940</v>
      </c>
    </row>
    <row r="5794" spans="1:7">
      <c r="A5794" t="s">
        <v>12282</v>
      </c>
      <c r="B5794" t="s">
        <v>12494</v>
      </c>
      <c r="C5794" t="s">
        <v>12546</v>
      </c>
      <c r="D5794" t="s">
        <v>12555</v>
      </c>
      <c r="E5794" t="s">
        <v>5440</v>
      </c>
      <c r="F5794" t="s">
        <v>12595</v>
      </c>
      <c r="G5794" t="s">
        <v>1940</v>
      </c>
    </row>
    <row r="5795" spans="1:7">
      <c r="A5795" t="s">
        <v>12283</v>
      </c>
      <c r="B5795" t="s">
        <v>12494</v>
      </c>
      <c r="C5795" t="s">
        <v>12546</v>
      </c>
      <c r="D5795" t="s">
        <v>12555</v>
      </c>
      <c r="E5795" t="s">
        <v>5440</v>
      </c>
      <c r="F5795" t="s">
        <v>12595</v>
      </c>
      <c r="G5795" t="s">
        <v>1940</v>
      </c>
    </row>
    <row r="5796" spans="1:7">
      <c r="A5796" t="s">
        <v>12284</v>
      </c>
      <c r="B5796" t="s">
        <v>12508</v>
      </c>
      <c r="C5796" t="s">
        <v>12546</v>
      </c>
      <c r="D5796" t="s">
        <v>12555</v>
      </c>
      <c r="E5796" t="s">
        <v>5440</v>
      </c>
      <c r="F5796" t="s">
        <v>12595</v>
      </c>
      <c r="G5796" t="s">
        <v>1940</v>
      </c>
    </row>
    <row r="5797" spans="1:7">
      <c r="A5797" t="s">
        <v>12285</v>
      </c>
      <c r="B5797" t="s">
        <v>12499</v>
      </c>
      <c r="C5797" t="s">
        <v>12545</v>
      </c>
      <c r="D5797" t="s">
        <v>12555</v>
      </c>
      <c r="E5797" t="s">
        <v>5440</v>
      </c>
      <c r="F5797" t="s">
        <v>12596</v>
      </c>
      <c r="G5797" t="s">
        <v>1940</v>
      </c>
    </row>
    <row r="5798" spans="1:7">
      <c r="A5798" t="s">
        <v>12286</v>
      </c>
      <c r="B5798" t="s">
        <v>12506</v>
      </c>
      <c r="C5798" t="s">
        <v>12545</v>
      </c>
      <c r="D5798" t="s">
        <v>12555</v>
      </c>
      <c r="E5798" t="s">
        <v>5440</v>
      </c>
      <c r="F5798" t="s">
        <v>12596</v>
      </c>
      <c r="G5798" t="s">
        <v>1940</v>
      </c>
    </row>
    <row r="5799" spans="1:7">
      <c r="A5799" t="s">
        <v>12287</v>
      </c>
      <c r="B5799" t="s">
        <v>12423</v>
      </c>
      <c r="C5799" t="s">
        <v>12545</v>
      </c>
      <c r="D5799" t="s">
        <v>12550</v>
      </c>
      <c r="E5799" t="s">
        <v>5441</v>
      </c>
      <c r="F5799" t="s">
        <v>12595</v>
      </c>
      <c r="G5799" t="s">
        <v>1940</v>
      </c>
    </row>
    <row r="5800" spans="1:7">
      <c r="A5800" t="s">
        <v>12288</v>
      </c>
      <c r="B5800" t="s">
        <v>12423</v>
      </c>
      <c r="C5800" t="s">
        <v>12545</v>
      </c>
      <c r="D5800" t="s">
        <v>12554</v>
      </c>
      <c r="E5800" t="s">
        <v>5450</v>
      </c>
      <c r="F5800" t="s">
        <v>12596</v>
      </c>
      <c r="G5800" t="s">
        <v>1940</v>
      </c>
    </row>
    <row r="5801" spans="1:7">
      <c r="A5801" t="s">
        <v>12289</v>
      </c>
      <c r="B5801" t="s">
        <v>12423</v>
      </c>
      <c r="C5801" t="s">
        <v>12542</v>
      </c>
      <c r="D5801" t="s">
        <v>12565</v>
      </c>
      <c r="E5801" t="s">
        <v>5441</v>
      </c>
      <c r="F5801" t="s">
        <v>12596</v>
      </c>
      <c r="G5801" t="s">
        <v>1940</v>
      </c>
    </row>
    <row r="5802" spans="1:7">
      <c r="A5802" t="s">
        <v>12290</v>
      </c>
      <c r="B5802" t="s">
        <v>12428</v>
      </c>
      <c r="C5802" t="s">
        <v>12544</v>
      </c>
      <c r="D5802" t="s">
        <v>12573</v>
      </c>
      <c r="E5802" t="s">
        <v>5441</v>
      </c>
      <c r="F5802" t="s">
        <v>12596</v>
      </c>
      <c r="G5802" t="s">
        <v>1940</v>
      </c>
    </row>
    <row r="5803" spans="1:7">
      <c r="A5803" t="s">
        <v>12291</v>
      </c>
      <c r="C5803" t="s">
        <v>12544</v>
      </c>
      <c r="D5803" t="s">
        <v>12564</v>
      </c>
      <c r="E5803" t="s">
        <v>5440</v>
      </c>
      <c r="F5803" t="s">
        <v>12595</v>
      </c>
      <c r="G5803" t="s">
        <v>12600</v>
      </c>
    </row>
    <row r="5804" spans="1:7">
      <c r="A5804" t="s">
        <v>12292</v>
      </c>
      <c r="B5804" t="s">
        <v>12423</v>
      </c>
      <c r="C5804" t="s">
        <v>12548</v>
      </c>
      <c r="D5804" t="s">
        <v>12569</v>
      </c>
      <c r="E5804" t="s">
        <v>5450</v>
      </c>
      <c r="F5804" t="s">
        <v>12595</v>
      </c>
      <c r="G5804" t="s">
        <v>1940</v>
      </c>
    </row>
    <row r="5805" spans="1:7">
      <c r="A5805" t="s">
        <v>12293</v>
      </c>
      <c r="C5805" t="s">
        <v>12544</v>
      </c>
      <c r="D5805" t="s">
        <v>12551</v>
      </c>
      <c r="E5805" t="s">
        <v>5440</v>
      </c>
      <c r="F5805" t="s">
        <v>12595</v>
      </c>
      <c r="G5805" t="s">
        <v>13610</v>
      </c>
    </row>
    <row r="5806" spans="1:7">
      <c r="A5806" t="s">
        <v>12294</v>
      </c>
      <c r="C5806" t="s">
        <v>12543</v>
      </c>
      <c r="D5806" t="s">
        <v>12543</v>
      </c>
      <c r="E5806" t="s">
        <v>5439</v>
      </c>
      <c r="F5806" t="s">
        <v>12543</v>
      </c>
    </row>
    <row r="5807" spans="1:7">
      <c r="A5807" t="s">
        <v>12295</v>
      </c>
      <c r="B5807" t="s">
        <v>12423</v>
      </c>
      <c r="C5807" t="s">
        <v>12544</v>
      </c>
      <c r="D5807" t="s">
        <v>12564</v>
      </c>
      <c r="E5807" t="s">
        <v>5441</v>
      </c>
      <c r="F5807" t="s">
        <v>12596</v>
      </c>
      <c r="G5807" t="s">
        <v>1940</v>
      </c>
    </row>
    <row r="5808" spans="1:7">
      <c r="A5808" t="s">
        <v>12296</v>
      </c>
      <c r="B5808" t="s">
        <v>12436</v>
      </c>
      <c r="C5808" t="s">
        <v>12544</v>
      </c>
      <c r="D5808" t="s">
        <v>12564</v>
      </c>
      <c r="E5808" t="s">
        <v>5441</v>
      </c>
      <c r="F5808" t="s">
        <v>12596</v>
      </c>
      <c r="G5808" t="s">
        <v>1940</v>
      </c>
    </row>
    <row r="5809" spans="1:7">
      <c r="A5809" t="s">
        <v>12297</v>
      </c>
      <c r="B5809" t="s">
        <v>12424</v>
      </c>
      <c r="C5809" t="s">
        <v>12544</v>
      </c>
      <c r="D5809" t="s">
        <v>12564</v>
      </c>
      <c r="E5809" t="s">
        <v>5441</v>
      </c>
      <c r="F5809" t="s">
        <v>12596</v>
      </c>
      <c r="G5809" t="s">
        <v>1940</v>
      </c>
    </row>
    <row r="5810" spans="1:7">
      <c r="A5810" t="s">
        <v>12298</v>
      </c>
      <c r="B5810" t="s">
        <v>12437</v>
      </c>
      <c r="C5810" t="s">
        <v>12544</v>
      </c>
      <c r="D5810" t="s">
        <v>12564</v>
      </c>
      <c r="E5810" t="s">
        <v>5441</v>
      </c>
      <c r="F5810" t="s">
        <v>12596</v>
      </c>
      <c r="G5810" t="s">
        <v>1940</v>
      </c>
    </row>
    <row r="5811" spans="1:7">
      <c r="A5811" t="s">
        <v>12299</v>
      </c>
      <c r="B5811" t="s">
        <v>12427</v>
      </c>
      <c r="C5811" t="s">
        <v>12544</v>
      </c>
      <c r="D5811" t="s">
        <v>12564</v>
      </c>
      <c r="E5811" t="s">
        <v>5441</v>
      </c>
      <c r="F5811" t="s">
        <v>12596</v>
      </c>
      <c r="G5811" t="s">
        <v>1940</v>
      </c>
    </row>
    <row r="5812" spans="1:7">
      <c r="A5812" t="s">
        <v>12300</v>
      </c>
      <c r="B5812" t="s">
        <v>12423</v>
      </c>
      <c r="C5812" t="s">
        <v>12546</v>
      </c>
      <c r="D5812" t="s">
        <v>12555</v>
      </c>
      <c r="E5812" t="s">
        <v>5440</v>
      </c>
      <c r="F5812" t="s">
        <v>12595</v>
      </c>
      <c r="G5812" t="s">
        <v>1940</v>
      </c>
    </row>
    <row r="5813" spans="1:7">
      <c r="A5813" t="s">
        <v>12301</v>
      </c>
      <c r="B5813" t="s">
        <v>12423</v>
      </c>
      <c r="C5813" t="s">
        <v>12545</v>
      </c>
      <c r="D5813" t="s">
        <v>12564</v>
      </c>
      <c r="E5813" t="s">
        <v>5441</v>
      </c>
      <c r="F5813" t="s">
        <v>12596</v>
      </c>
      <c r="G5813" t="s">
        <v>1940</v>
      </c>
    </row>
    <row r="5814" spans="1:7">
      <c r="A5814" t="s">
        <v>12302</v>
      </c>
      <c r="B5814" t="s">
        <v>12423</v>
      </c>
      <c r="C5814" t="s">
        <v>12547</v>
      </c>
      <c r="D5814" t="s">
        <v>12571</v>
      </c>
      <c r="E5814" t="s">
        <v>5450</v>
      </c>
      <c r="F5814" t="s">
        <v>12595</v>
      </c>
      <c r="G5814" t="s">
        <v>12662</v>
      </c>
    </row>
    <row r="5815" spans="1:7">
      <c r="A5815" t="s">
        <v>12303</v>
      </c>
      <c r="C5815" t="s">
        <v>12544</v>
      </c>
      <c r="D5815" t="s">
        <v>12551</v>
      </c>
      <c r="E5815" t="s">
        <v>5440</v>
      </c>
      <c r="F5815" t="s">
        <v>12595</v>
      </c>
      <c r="G5815" t="s">
        <v>13611</v>
      </c>
    </row>
    <row r="5816" spans="1:7">
      <c r="A5816" t="s">
        <v>12304</v>
      </c>
      <c r="C5816" t="s">
        <v>12544</v>
      </c>
      <c r="D5816" t="s">
        <v>12551</v>
      </c>
      <c r="E5816" t="s">
        <v>5440</v>
      </c>
      <c r="F5816" t="s">
        <v>12595</v>
      </c>
      <c r="G5816" t="s">
        <v>13612</v>
      </c>
    </row>
    <row r="5817" spans="1:7">
      <c r="A5817" t="s">
        <v>12305</v>
      </c>
      <c r="C5817" t="s">
        <v>12546</v>
      </c>
      <c r="D5817" t="s">
        <v>12561</v>
      </c>
      <c r="E5817" t="s">
        <v>5450</v>
      </c>
      <c r="F5817" t="s">
        <v>12594</v>
      </c>
      <c r="G5817" t="s">
        <v>12662</v>
      </c>
    </row>
    <row r="5818" spans="1:7">
      <c r="A5818" t="s">
        <v>12306</v>
      </c>
      <c r="B5818" t="s">
        <v>12423</v>
      </c>
      <c r="C5818" t="s">
        <v>12546</v>
      </c>
      <c r="D5818" t="s">
        <v>12575</v>
      </c>
      <c r="E5818" t="s">
        <v>5441</v>
      </c>
      <c r="F5818" t="s">
        <v>12595</v>
      </c>
      <c r="G5818" t="s">
        <v>1940</v>
      </c>
    </row>
    <row r="5819" spans="1:7">
      <c r="A5819" t="s">
        <v>12307</v>
      </c>
      <c r="C5819" t="s">
        <v>12544</v>
      </c>
      <c r="D5819" t="s">
        <v>12566</v>
      </c>
      <c r="E5819" t="s">
        <v>5441</v>
      </c>
      <c r="F5819" t="s">
        <v>12595</v>
      </c>
      <c r="G5819" t="s">
        <v>13613</v>
      </c>
    </row>
    <row r="5820" spans="1:7">
      <c r="A5820" t="s">
        <v>12308</v>
      </c>
      <c r="C5820" t="s">
        <v>12543</v>
      </c>
      <c r="D5820" t="s">
        <v>12543</v>
      </c>
      <c r="E5820" t="s">
        <v>5439</v>
      </c>
      <c r="F5820" t="s">
        <v>12543</v>
      </c>
    </row>
    <row r="5821" spans="1:7">
      <c r="A5821" t="s">
        <v>12309</v>
      </c>
      <c r="B5821" t="s">
        <v>12423</v>
      </c>
      <c r="C5821" t="s">
        <v>12548</v>
      </c>
      <c r="D5821" t="s">
        <v>12569</v>
      </c>
      <c r="E5821" t="s">
        <v>5441</v>
      </c>
      <c r="F5821" t="s">
        <v>12596</v>
      </c>
      <c r="G5821" t="s">
        <v>1940</v>
      </c>
    </row>
    <row r="5822" spans="1:7">
      <c r="A5822" t="s">
        <v>12310</v>
      </c>
      <c r="B5822" t="s">
        <v>12427</v>
      </c>
      <c r="C5822" t="s">
        <v>12548</v>
      </c>
      <c r="D5822" t="s">
        <v>12569</v>
      </c>
      <c r="E5822" t="s">
        <v>5441</v>
      </c>
      <c r="F5822" t="s">
        <v>12596</v>
      </c>
      <c r="G5822" t="s">
        <v>1940</v>
      </c>
    </row>
    <row r="5823" spans="1:7">
      <c r="A5823" t="s">
        <v>12311</v>
      </c>
      <c r="B5823" t="s">
        <v>12449</v>
      </c>
      <c r="C5823" t="s">
        <v>12547</v>
      </c>
      <c r="D5823" t="s">
        <v>12580</v>
      </c>
      <c r="E5823" t="s">
        <v>5450</v>
      </c>
      <c r="F5823" t="s">
        <v>12595</v>
      </c>
      <c r="G5823" t="s">
        <v>13614</v>
      </c>
    </row>
    <row r="5824" spans="1:7">
      <c r="A5824" t="s">
        <v>12312</v>
      </c>
      <c r="C5824" t="s">
        <v>12542</v>
      </c>
      <c r="D5824" t="s">
        <v>12550</v>
      </c>
      <c r="E5824" t="s">
        <v>5450</v>
      </c>
      <c r="F5824" t="s">
        <v>12596</v>
      </c>
      <c r="G5824" t="s">
        <v>1884</v>
      </c>
    </row>
    <row r="5825" spans="1:7">
      <c r="A5825" t="s">
        <v>12313</v>
      </c>
      <c r="B5825" t="s">
        <v>12423</v>
      </c>
      <c r="C5825" t="s">
        <v>12542</v>
      </c>
      <c r="D5825" t="s">
        <v>12565</v>
      </c>
      <c r="E5825" t="s">
        <v>5441</v>
      </c>
      <c r="F5825" t="s">
        <v>12596</v>
      </c>
      <c r="G5825" t="s">
        <v>1940</v>
      </c>
    </row>
    <row r="5826" spans="1:7">
      <c r="A5826" t="s">
        <v>12314</v>
      </c>
      <c r="B5826" t="s">
        <v>12423</v>
      </c>
      <c r="C5826" t="s">
        <v>12544</v>
      </c>
      <c r="D5826" t="s">
        <v>12564</v>
      </c>
      <c r="E5826" t="s">
        <v>5440</v>
      </c>
      <c r="F5826" t="s">
        <v>12596</v>
      </c>
      <c r="G5826" t="s">
        <v>1940</v>
      </c>
    </row>
    <row r="5827" spans="1:7">
      <c r="A5827" t="s">
        <v>12315</v>
      </c>
      <c r="C5827" t="s">
        <v>12543</v>
      </c>
      <c r="D5827" t="s">
        <v>12543</v>
      </c>
      <c r="E5827" t="s">
        <v>5439</v>
      </c>
      <c r="F5827" t="s">
        <v>12543</v>
      </c>
    </row>
    <row r="5828" spans="1:7">
      <c r="A5828" t="s">
        <v>12316</v>
      </c>
      <c r="C5828" t="s">
        <v>12542</v>
      </c>
      <c r="D5828" t="s">
        <v>12550</v>
      </c>
      <c r="E5828" t="s">
        <v>5450</v>
      </c>
      <c r="F5828" t="s">
        <v>12596</v>
      </c>
      <c r="G5828" t="s">
        <v>1940</v>
      </c>
    </row>
    <row r="5829" spans="1:7">
      <c r="A5829" t="s">
        <v>12317</v>
      </c>
      <c r="B5829" t="s">
        <v>12463</v>
      </c>
      <c r="C5829" t="s">
        <v>12542</v>
      </c>
      <c r="D5829" t="s">
        <v>12550</v>
      </c>
      <c r="E5829" t="s">
        <v>5450</v>
      </c>
      <c r="F5829" t="s">
        <v>12596</v>
      </c>
      <c r="G5829" t="s">
        <v>1940</v>
      </c>
    </row>
    <row r="5830" spans="1:7">
      <c r="A5830" t="s">
        <v>12318</v>
      </c>
      <c r="C5830" t="s">
        <v>12543</v>
      </c>
      <c r="D5830" t="s">
        <v>12543</v>
      </c>
      <c r="E5830" t="s">
        <v>5439</v>
      </c>
      <c r="F5830" t="s">
        <v>12543</v>
      </c>
    </row>
    <row r="5831" spans="1:7">
      <c r="A5831" t="s">
        <v>12319</v>
      </c>
      <c r="B5831" t="s">
        <v>12539</v>
      </c>
      <c r="C5831" t="s">
        <v>12548</v>
      </c>
      <c r="D5831" t="s">
        <v>12569</v>
      </c>
      <c r="E5831" t="s">
        <v>5440</v>
      </c>
      <c r="F5831" t="s">
        <v>12596</v>
      </c>
      <c r="G5831" t="s">
        <v>1940</v>
      </c>
    </row>
    <row r="5832" spans="1:7">
      <c r="A5832" t="s">
        <v>12320</v>
      </c>
      <c r="B5832" t="s">
        <v>12424</v>
      </c>
      <c r="C5832" t="s">
        <v>12548</v>
      </c>
      <c r="D5832" t="s">
        <v>12569</v>
      </c>
      <c r="E5832" t="s">
        <v>5440</v>
      </c>
      <c r="F5832" t="s">
        <v>12596</v>
      </c>
      <c r="G5832" t="s">
        <v>1940</v>
      </c>
    </row>
    <row r="5833" spans="1:7">
      <c r="A5833" t="s">
        <v>12321</v>
      </c>
      <c r="B5833" t="s">
        <v>12423</v>
      </c>
      <c r="C5833" t="s">
        <v>12548</v>
      </c>
      <c r="D5833" t="s">
        <v>12569</v>
      </c>
      <c r="E5833" t="s">
        <v>5440</v>
      </c>
      <c r="F5833" t="s">
        <v>12596</v>
      </c>
      <c r="G5833" t="s">
        <v>1940</v>
      </c>
    </row>
    <row r="5834" spans="1:7">
      <c r="A5834" t="s">
        <v>12322</v>
      </c>
      <c r="B5834" t="s">
        <v>12424</v>
      </c>
      <c r="C5834" t="s">
        <v>12546</v>
      </c>
      <c r="D5834" t="s">
        <v>12556</v>
      </c>
      <c r="E5834" t="s">
        <v>5440</v>
      </c>
      <c r="F5834" t="s">
        <v>12596</v>
      </c>
      <c r="G5834" t="s">
        <v>1940</v>
      </c>
    </row>
    <row r="5835" spans="1:7">
      <c r="A5835" t="s">
        <v>12323</v>
      </c>
      <c r="B5835" t="s">
        <v>12423</v>
      </c>
      <c r="C5835" t="s">
        <v>12548</v>
      </c>
      <c r="D5835" t="s">
        <v>12569</v>
      </c>
      <c r="E5835" t="s">
        <v>5440</v>
      </c>
      <c r="F5835" t="s">
        <v>12596</v>
      </c>
      <c r="G5835" t="s">
        <v>1940</v>
      </c>
    </row>
    <row r="5836" spans="1:7">
      <c r="A5836" t="s">
        <v>12324</v>
      </c>
      <c r="B5836" t="s">
        <v>12445</v>
      </c>
      <c r="C5836" t="s">
        <v>12548</v>
      </c>
      <c r="D5836" t="s">
        <v>12569</v>
      </c>
      <c r="E5836" t="s">
        <v>5440</v>
      </c>
      <c r="F5836" t="s">
        <v>12596</v>
      </c>
      <c r="G5836" t="s">
        <v>1940</v>
      </c>
    </row>
    <row r="5837" spans="1:7">
      <c r="A5837" t="s">
        <v>12325</v>
      </c>
      <c r="B5837" t="s">
        <v>12539</v>
      </c>
      <c r="C5837" t="s">
        <v>12548</v>
      </c>
      <c r="D5837" t="s">
        <v>12569</v>
      </c>
      <c r="E5837" t="s">
        <v>5440</v>
      </c>
      <c r="F5837" t="s">
        <v>12596</v>
      </c>
      <c r="G5837" t="s">
        <v>1667</v>
      </c>
    </row>
    <row r="5838" spans="1:7">
      <c r="A5838" t="s">
        <v>12326</v>
      </c>
      <c r="B5838" t="s">
        <v>12445</v>
      </c>
      <c r="C5838" t="s">
        <v>12548</v>
      </c>
      <c r="D5838" t="s">
        <v>12569</v>
      </c>
      <c r="E5838" t="s">
        <v>5440</v>
      </c>
      <c r="F5838" t="s">
        <v>12596</v>
      </c>
      <c r="G5838" t="s">
        <v>1667</v>
      </c>
    </row>
    <row r="5839" spans="1:7">
      <c r="A5839" t="s">
        <v>12327</v>
      </c>
      <c r="B5839" t="s">
        <v>12427</v>
      </c>
      <c r="C5839" t="s">
        <v>12548</v>
      </c>
      <c r="D5839" t="s">
        <v>12569</v>
      </c>
      <c r="E5839" t="s">
        <v>5440</v>
      </c>
      <c r="F5839" t="s">
        <v>12596</v>
      </c>
      <c r="G5839" t="s">
        <v>1940</v>
      </c>
    </row>
    <row r="5840" spans="1:7">
      <c r="A5840" t="s">
        <v>12328</v>
      </c>
      <c r="C5840" t="s">
        <v>12547</v>
      </c>
      <c r="D5840" t="s">
        <v>12568</v>
      </c>
      <c r="E5840" t="s">
        <v>5440</v>
      </c>
      <c r="F5840" t="s">
        <v>12595</v>
      </c>
      <c r="G5840" t="s">
        <v>1900</v>
      </c>
    </row>
    <row r="5841" spans="1:7">
      <c r="A5841" t="s">
        <v>12329</v>
      </c>
      <c r="B5841" t="s">
        <v>12423</v>
      </c>
      <c r="C5841" t="s">
        <v>12545</v>
      </c>
      <c r="D5841" t="s">
        <v>12570</v>
      </c>
      <c r="E5841" t="s">
        <v>5450</v>
      </c>
      <c r="F5841" t="s">
        <v>12596</v>
      </c>
      <c r="G5841" t="s">
        <v>1940</v>
      </c>
    </row>
    <row r="5842" spans="1:7">
      <c r="A5842" t="s">
        <v>12330</v>
      </c>
      <c r="B5842" t="s">
        <v>12423</v>
      </c>
      <c r="C5842" t="s">
        <v>12544</v>
      </c>
      <c r="D5842" t="s">
        <v>12552</v>
      </c>
      <c r="E5842" t="s">
        <v>5440</v>
      </c>
      <c r="F5842" t="s">
        <v>12595</v>
      </c>
      <c r="G5842" t="s">
        <v>12822</v>
      </c>
    </row>
    <row r="5843" spans="1:7">
      <c r="A5843" t="s">
        <v>12331</v>
      </c>
      <c r="C5843" t="s">
        <v>12543</v>
      </c>
      <c r="D5843" t="s">
        <v>12543</v>
      </c>
      <c r="E5843" t="s">
        <v>5439</v>
      </c>
      <c r="F5843" t="s">
        <v>12543</v>
      </c>
    </row>
    <row r="5844" spans="1:7">
      <c r="A5844" t="s">
        <v>12332</v>
      </c>
      <c r="B5844" t="s">
        <v>12423</v>
      </c>
      <c r="C5844" t="s">
        <v>12545</v>
      </c>
      <c r="D5844" t="s">
        <v>12565</v>
      </c>
      <c r="E5844" t="s">
        <v>5437</v>
      </c>
      <c r="F5844" t="s">
        <v>12595</v>
      </c>
      <c r="G5844" t="s">
        <v>13615</v>
      </c>
    </row>
    <row r="5845" spans="1:7">
      <c r="A5845" t="s">
        <v>12333</v>
      </c>
      <c r="B5845" t="s">
        <v>12435</v>
      </c>
      <c r="C5845" t="s">
        <v>12542</v>
      </c>
      <c r="D5845" t="s">
        <v>12550</v>
      </c>
      <c r="E5845" t="s">
        <v>5437</v>
      </c>
      <c r="F5845" t="s">
        <v>12595</v>
      </c>
      <c r="G5845" t="s">
        <v>1940</v>
      </c>
    </row>
    <row r="5846" spans="1:7">
      <c r="A5846" t="s">
        <v>12334</v>
      </c>
      <c r="B5846" t="s">
        <v>12427</v>
      </c>
      <c r="C5846" t="s">
        <v>12542</v>
      </c>
      <c r="D5846" t="s">
        <v>12550</v>
      </c>
      <c r="E5846" t="s">
        <v>5437</v>
      </c>
      <c r="F5846" t="s">
        <v>12595</v>
      </c>
      <c r="G5846" t="s">
        <v>1940</v>
      </c>
    </row>
    <row r="5847" spans="1:7">
      <c r="A5847" t="s">
        <v>12335</v>
      </c>
      <c r="C5847" t="s">
        <v>12543</v>
      </c>
      <c r="D5847" t="s">
        <v>12543</v>
      </c>
      <c r="E5847" t="s">
        <v>5439</v>
      </c>
      <c r="F5847" t="s">
        <v>12543</v>
      </c>
    </row>
    <row r="5848" spans="1:7">
      <c r="A5848" t="s">
        <v>12336</v>
      </c>
      <c r="B5848" t="s">
        <v>12423</v>
      </c>
      <c r="C5848" t="s">
        <v>12545</v>
      </c>
      <c r="D5848" t="s">
        <v>12565</v>
      </c>
      <c r="E5848" t="s">
        <v>5441</v>
      </c>
      <c r="F5848" t="s">
        <v>12595</v>
      </c>
      <c r="G5848" t="s">
        <v>1940</v>
      </c>
    </row>
    <row r="5849" spans="1:7">
      <c r="A5849" t="s">
        <v>12337</v>
      </c>
      <c r="B5849" t="s">
        <v>12423</v>
      </c>
      <c r="C5849" t="s">
        <v>12545</v>
      </c>
      <c r="D5849" t="s">
        <v>12550</v>
      </c>
      <c r="E5849" t="s">
        <v>5441</v>
      </c>
      <c r="F5849" t="s">
        <v>12595</v>
      </c>
      <c r="G5849" t="s">
        <v>1940</v>
      </c>
    </row>
    <row r="5850" spans="1:7">
      <c r="A5850" t="s">
        <v>12338</v>
      </c>
      <c r="B5850" t="s">
        <v>12423</v>
      </c>
      <c r="C5850" t="s">
        <v>12545</v>
      </c>
      <c r="D5850" t="s">
        <v>12570</v>
      </c>
      <c r="E5850" t="s">
        <v>5450</v>
      </c>
      <c r="F5850" t="s">
        <v>12595</v>
      </c>
      <c r="G5850" t="s">
        <v>1667</v>
      </c>
    </row>
    <row r="5851" spans="1:7">
      <c r="A5851" t="s">
        <v>12339</v>
      </c>
      <c r="C5851" t="s">
        <v>12543</v>
      </c>
      <c r="D5851" t="s">
        <v>12543</v>
      </c>
      <c r="E5851" t="s">
        <v>5439</v>
      </c>
      <c r="F5851" t="s">
        <v>12543</v>
      </c>
    </row>
    <row r="5852" spans="1:7">
      <c r="A5852" t="s">
        <v>12340</v>
      </c>
      <c r="B5852" t="s">
        <v>12423</v>
      </c>
      <c r="C5852" t="s">
        <v>12546</v>
      </c>
      <c r="D5852" t="s">
        <v>12575</v>
      </c>
      <c r="E5852" t="s">
        <v>5450</v>
      </c>
      <c r="F5852" t="s">
        <v>12595</v>
      </c>
      <c r="G5852" t="s">
        <v>1900</v>
      </c>
    </row>
    <row r="5853" spans="1:7">
      <c r="A5853" t="s">
        <v>12341</v>
      </c>
      <c r="B5853" t="s">
        <v>12423</v>
      </c>
      <c r="C5853" t="s">
        <v>12545</v>
      </c>
      <c r="D5853" t="s">
        <v>12550</v>
      </c>
      <c r="E5853" t="s">
        <v>5450</v>
      </c>
      <c r="F5853" t="s">
        <v>12595</v>
      </c>
      <c r="G5853" t="s">
        <v>1900</v>
      </c>
    </row>
    <row r="5854" spans="1:7">
      <c r="A5854" t="s">
        <v>12342</v>
      </c>
      <c r="B5854" t="s">
        <v>12423</v>
      </c>
      <c r="C5854" t="s">
        <v>12548</v>
      </c>
      <c r="D5854" t="s">
        <v>12559</v>
      </c>
      <c r="E5854" t="s">
        <v>5450</v>
      </c>
      <c r="F5854" t="s">
        <v>12595</v>
      </c>
      <c r="G5854" t="s">
        <v>12600</v>
      </c>
    </row>
    <row r="5855" spans="1:7">
      <c r="A5855" t="s">
        <v>12343</v>
      </c>
      <c r="B5855" t="s">
        <v>12423</v>
      </c>
      <c r="C5855" t="s">
        <v>12544</v>
      </c>
      <c r="D5855" t="s">
        <v>12552</v>
      </c>
      <c r="E5855" t="s">
        <v>5441</v>
      </c>
      <c r="F5855" t="s">
        <v>12595</v>
      </c>
      <c r="G5855" t="s">
        <v>13616</v>
      </c>
    </row>
    <row r="5856" spans="1:7">
      <c r="A5856" t="s">
        <v>12344</v>
      </c>
      <c r="C5856" t="s">
        <v>12543</v>
      </c>
      <c r="D5856" t="s">
        <v>12543</v>
      </c>
      <c r="E5856" t="s">
        <v>5439</v>
      </c>
      <c r="F5856" t="s">
        <v>12543</v>
      </c>
    </row>
    <row r="5857" spans="1:7">
      <c r="A5857" t="s">
        <v>12345</v>
      </c>
      <c r="B5857" t="s">
        <v>12423</v>
      </c>
      <c r="C5857" t="s">
        <v>12546</v>
      </c>
      <c r="D5857" t="s">
        <v>12561</v>
      </c>
      <c r="E5857" t="s">
        <v>5441</v>
      </c>
      <c r="F5857" t="s">
        <v>12595</v>
      </c>
      <c r="G5857" t="s">
        <v>1676</v>
      </c>
    </row>
    <row r="5858" spans="1:7">
      <c r="A5858" t="s">
        <v>12346</v>
      </c>
      <c r="B5858" t="s">
        <v>12423</v>
      </c>
      <c r="C5858" t="s">
        <v>12546</v>
      </c>
      <c r="D5858" t="s">
        <v>12575</v>
      </c>
      <c r="E5858" t="s">
        <v>5441</v>
      </c>
      <c r="F5858" t="s">
        <v>12595</v>
      </c>
      <c r="G5858" t="s">
        <v>12600</v>
      </c>
    </row>
    <row r="5859" spans="1:7">
      <c r="A5859" t="s">
        <v>12347</v>
      </c>
      <c r="B5859" t="s">
        <v>12423</v>
      </c>
      <c r="C5859" t="s">
        <v>12545</v>
      </c>
      <c r="D5859" t="s">
        <v>12565</v>
      </c>
      <c r="E5859" t="s">
        <v>5441</v>
      </c>
      <c r="F5859" t="s">
        <v>12596</v>
      </c>
      <c r="G5859" t="s">
        <v>1940</v>
      </c>
    </row>
    <row r="5860" spans="1:7">
      <c r="A5860" t="s">
        <v>12348</v>
      </c>
      <c r="B5860" t="s">
        <v>12423</v>
      </c>
      <c r="C5860" t="s">
        <v>12548</v>
      </c>
      <c r="D5860" t="s">
        <v>12559</v>
      </c>
      <c r="E5860" t="s">
        <v>5450</v>
      </c>
      <c r="F5860" t="s">
        <v>12596</v>
      </c>
      <c r="G5860" t="s">
        <v>12600</v>
      </c>
    </row>
    <row r="5861" spans="1:7">
      <c r="A5861" t="s">
        <v>12349</v>
      </c>
      <c r="B5861" t="s">
        <v>12423</v>
      </c>
      <c r="C5861" t="s">
        <v>12546</v>
      </c>
      <c r="D5861" t="s">
        <v>12575</v>
      </c>
      <c r="E5861" t="s">
        <v>5437</v>
      </c>
      <c r="F5861" t="s">
        <v>12594</v>
      </c>
      <c r="G5861" t="s">
        <v>13617</v>
      </c>
    </row>
    <row r="5862" spans="1:7">
      <c r="A5862" t="s">
        <v>12350</v>
      </c>
      <c r="B5862" t="s">
        <v>12423</v>
      </c>
      <c r="C5862" t="s">
        <v>12542</v>
      </c>
      <c r="D5862" t="s">
        <v>12550</v>
      </c>
      <c r="E5862" t="s">
        <v>5442</v>
      </c>
      <c r="F5862" t="s">
        <v>12596</v>
      </c>
      <c r="G5862" t="s">
        <v>1940</v>
      </c>
    </row>
    <row r="5863" spans="1:7">
      <c r="A5863" t="s">
        <v>12351</v>
      </c>
      <c r="B5863" t="s">
        <v>12423</v>
      </c>
      <c r="C5863" t="s">
        <v>12546</v>
      </c>
      <c r="D5863" t="s">
        <v>12555</v>
      </c>
      <c r="E5863" t="s">
        <v>5441</v>
      </c>
      <c r="F5863" t="s">
        <v>12594</v>
      </c>
      <c r="G5863" t="s">
        <v>13618</v>
      </c>
    </row>
    <row r="5864" spans="1:7">
      <c r="A5864" t="s">
        <v>12352</v>
      </c>
      <c r="B5864" t="s">
        <v>12449</v>
      </c>
      <c r="C5864" t="s">
        <v>12547</v>
      </c>
      <c r="D5864" t="s">
        <v>12580</v>
      </c>
      <c r="E5864" t="s">
        <v>5442</v>
      </c>
      <c r="F5864" t="s">
        <v>12596</v>
      </c>
      <c r="G5864" t="s">
        <v>1884</v>
      </c>
    </row>
    <row r="5865" spans="1:7">
      <c r="A5865" t="s">
        <v>12353</v>
      </c>
      <c r="C5865" t="s">
        <v>12546</v>
      </c>
      <c r="D5865" t="s">
        <v>12554</v>
      </c>
      <c r="E5865" t="s">
        <v>5450</v>
      </c>
      <c r="F5865" t="s">
        <v>12596</v>
      </c>
      <c r="G5865" t="s">
        <v>1940</v>
      </c>
    </row>
    <row r="5866" spans="1:7">
      <c r="A5866" t="s">
        <v>12354</v>
      </c>
      <c r="C5866" t="s">
        <v>12543</v>
      </c>
      <c r="D5866" t="s">
        <v>12543</v>
      </c>
      <c r="E5866" t="s">
        <v>5439</v>
      </c>
      <c r="F5866" t="s">
        <v>12543</v>
      </c>
    </row>
    <row r="5867" spans="1:7">
      <c r="A5867" t="s">
        <v>12355</v>
      </c>
      <c r="B5867" t="s">
        <v>12428</v>
      </c>
      <c r="C5867" t="s">
        <v>12544</v>
      </c>
      <c r="D5867" t="s">
        <v>12573</v>
      </c>
      <c r="E5867" t="s">
        <v>5450</v>
      </c>
      <c r="F5867" t="s">
        <v>12596</v>
      </c>
      <c r="G5867" t="s">
        <v>1940</v>
      </c>
    </row>
    <row r="5868" spans="1:7">
      <c r="A5868" t="s">
        <v>12356</v>
      </c>
      <c r="B5868" t="s">
        <v>12430</v>
      </c>
      <c r="C5868" t="s">
        <v>12544</v>
      </c>
      <c r="D5868" t="s">
        <v>12573</v>
      </c>
      <c r="E5868" t="s">
        <v>5450</v>
      </c>
      <c r="F5868" t="s">
        <v>12596</v>
      </c>
      <c r="G5868" t="s">
        <v>1940</v>
      </c>
    </row>
    <row r="5869" spans="1:7">
      <c r="A5869" t="s">
        <v>12357</v>
      </c>
      <c r="B5869" t="s">
        <v>12431</v>
      </c>
      <c r="C5869" t="s">
        <v>12544</v>
      </c>
      <c r="D5869" t="s">
        <v>12573</v>
      </c>
      <c r="E5869" t="s">
        <v>5450</v>
      </c>
      <c r="F5869" t="s">
        <v>12596</v>
      </c>
      <c r="G5869" t="s">
        <v>1940</v>
      </c>
    </row>
    <row r="5870" spans="1:7">
      <c r="A5870" t="s">
        <v>12358</v>
      </c>
      <c r="B5870" t="s">
        <v>12423</v>
      </c>
      <c r="C5870" t="s">
        <v>12545</v>
      </c>
      <c r="D5870" t="s">
        <v>12564</v>
      </c>
      <c r="E5870" t="s">
        <v>5441</v>
      </c>
      <c r="F5870" t="s">
        <v>12596</v>
      </c>
      <c r="G5870" t="s">
        <v>1940</v>
      </c>
    </row>
    <row r="5871" spans="1:7">
      <c r="A5871" t="s">
        <v>12359</v>
      </c>
      <c r="B5871" t="s">
        <v>12435</v>
      </c>
      <c r="C5871" t="s">
        <v>12545</v>
      </c>
      <c r="D5871" t="s">
        <v>12564</v>
      </c>
      <c r="E5871" t="s">
        <v>5441</v>
      </c>
      <c r="F5871" t="s">
        <v>12596</v>
      </c>
      <c r="G5871" t="s">
        <v>1940</v>
      </c>
    </row>
    <row r="5872" spans="1:7">
      <c r="A5872" t="s">
        <v>12360</v>
      </c>
      <c r="B5872" t="s">
        <v>12436</v>
      </c>
      <c r="C5872" t="s">
        <v>12545</v>
      </c>
      <c r="D5872" t="s">
        <v>12564</v>
      </c>
      <c r="E5872" t="s">
        <v>5441</v>
      </c>
      <c r="F5872" t="s">
        <v>12596</v>
      </c>
      <c r="G5872" t="s">
        <v>1940</v>
      </c>
    </row>
    <row r="5873" spans="1:7">
      <c r="A5873" t="s">
        <v>12361</v>
      </c>
      <c r="B5873" t="s">
        <v>12427</v>
      </c>
      <c r="C5873" t="s">
        <v>12545</v>
      </c>
      <c r="D5873" t="s">
        <v>12564</v>
      </c>
      <c r="E5873" t="s">
        <v>5441</v>
      </c>
      <c r="F5873" t="s">
        <v>12596</v>
      </c>
      <c r="G5873" t="s">
        <v>1940</v>
      </c>
    </row>
    <row r="5874" spans="1:7">
      <c r="A5874" t="s">
        <v>12362</v>
      </c>
      <c r="C5874" t="s">
        <v>12543</v>
      </c>
      <c r="D5874" t="s">
        <v>12543</v>
      </c>
      <c r="E5874" t="s">
        <v>5439</v>
      </c>
      <c r="F5874" t="s">
        <v>12543</v>
      </c>
    </row>
    <row r="5875" spans="1:7">
      <c r="A5875" t="s">
        <v>12363</v>
      </c>
      <c r="B5875" t="s">
        <v>12423</v>
      </c>
      <c r="C5875" t="s">
        <v>12545</v>
      </c>
      <c r="D5875" t="s">
        <v>12564</v>
      </c>
      <c r="E5875" t="s">
        <v>5441</v>
      </c>
      <c r="F5875" t="s">
        <v>12596</v>
      </c>
      <c r="G5875" t="s">
        <v>1940</v>
      </c>
    </row>
    <row r="5876" spans="1:7">
      <c r="A5876" t="s">
        <v>12364</v>
      </c>
      <c r="B5876" t="s">
        <v>12435</v>
      </c>
      <c r="C5876" t="s">
        <v>12545</v>
      </c>
      <c r="D5876" t="s">
        <v>12564</v>
      </c>
      <c r="E5876" t="s">
        <v>5441</v>
      </c>
      <c r="F5876" t="s">
        <v>12596</v>
      </c>
      <c r="G5876" t="s">
        <v>1940</v>
      </c>
    </row>
    <row r="5877" spans="1:7">
      <c r="A5877" t="s">
        <v>12365</v>
      </c>
      <c r="B5877" t="s">
        <v>12436</v>
      </c>
      <c r="C5877" t="s">
        <v>12545</v>
      </c>
      <c r="D5877" t="s">
        <v>12564</v>
      </c>
      <c r="E5877" t="s">
        <v>5441</v>
      </c>
      <c r="F5877" t="s">
        <v>12596</v>
      </c>
      <c r="G5877" t="s">
        <v>1940</v>
      </c>
    </row>
    <row r="5878" spans="1:7">
      <c r="A5878" t="s">
        <v>12366</v>
      </c>
      <c r="B5878" t="s">
        <v>12427</v>
      </c>
      <c r="C5878" t="s">
        <v>12545</v>
      </c>
      <c r="D5878" t="s">
        <v>12564</v>
      </c>
      <c r="E5878" t="s">
        <v>5441</v>
      </c>
      <c r="F5878" t="s">
        <v>12596</v>
      </c>
      <c r="G5878" t="s">
        <v>1940</v>
      </c>
    </row>
    <row r="5879" spans="1:7">
      <c r="A5879" t="s">
        <v>12367</v>
      </c>
      <c r="B5879" t="s">
        <v>12449</v>
      </c>
      <c r="C5879" t="s">
        <v>12547</v>
      </c>
      <c r="D5879" t="s">
        <v>12580</v>
      </c>
      <c r="E5879" t="s">
        <v>5441</v>
      </c>
      <c r="F5879" t="s">
        <v>12596</v>
      </c>
      <c r="G5879" t="s">
        <v>12600</v>
      </c>
    </row>
    <row r="5880" spans="1:7">
      <c r="A5880" t="s">
        <v>12368</v>
      </c>
      <c r="C5880" t="s">
        <v>12547</v>
      </c>
      <c r="D5880" t="s">
        <v>12581</v>
      </c>
      <c r="E5880" t="s">
        <v>5441</v>
      </c>
      <c r="F5880" t="s">
        <v>12595</v>
      </c>
      <c r="G5880" t="s">
        <v>1676</v>
      </c>
    </row>
    <row r="5881" spans="1:7">
      <c r="A5881" t="s">
        <v>12369</v>
      </c>
      <c r="B5881" t="s">
        <v>12423</v>
      </c>
      <c r="C5881" t="s">
        <v>12547</v>
      </c>
      <c r="D5881" t="s">
        <v>12568</v>
      </c>
      <c r="E5881" t="s">
        <v>5440</v>
      </c>
      <c r="F5881" t="s">
        <v>12596</v>
      </c>
      <c r="G5881" t="s">
        <v>13619</v>
      </c>
    </row>
    <row r="5882" spans="1:7">
      <c r="A5882" t="s">
        <v>12370</v>
      </c>
      <c r="C5882" t="s">
        <v>12543</v>
      </c>
      <c r="D5882" t="s">
        <v>12543</v>
      </c>
      <c r="E5882" t="s">
        <v>5439</v>
      </c>
      <c r="F5882" t="s">
        <v>12543</v>
      </c>
    </row>
    <row r="5883" spans="1:7">
      <c r="A5883" t="s">
        <v>12371</v>
      </c>
      <c r="B5883" t="s">
        <v>12423</v>
      </c>
      <c r="C5883" t="s">
        <v>12542</v>
      </c>
      <c r="D5883" t="s">
        <v>12550</v>
      </c>
      <c r="E5883" t="s">
        <v>5441</v>
      </c>
      <c r="F5883" t="s">
        <v>12595</v>
      </c>
      <c r="G5883" t="s">
        <v>13620</v>
      </c>
    </row>
    <row r="5884" spans="1:7">
      <c r="A5884" t="s">
        <v>12372</v>
      </c>
      <c r="B5884" t="s">
        <v>12427</v>
      </c>
      <c r="C5884" t="s">
        <v>12542</v>
      </c>
      <c r="D5884" t="s">
        <v>12550</v>
      </c>
      <c r="E5884" t="s">
        <v>5441</v>
      </c>
      <c r="F5884" t="s">
        <v>12596</v>
      </c>
      <c r="G5884" t="s">
        <v>1940</v>
      </c>
    </row>
    <row r="5885" spans="1:7">
      <c r="A5885" t="s">
        <v>12373</v>
      </c>
      <c r="B5885" t="s">
        <v>12423</v>
      </c>
      <c r="C5885" t="s">
        <v>12545</v>
      </c>
      <c r="D5885" t="s">
        <v>12554</v>
      </c>
      <c r="E5885" t="s">
        <v>5441</v>
      </c>
      <c r="F5885" t="s">
        <v>12596</v>
      </c>
      <c r="G5885" t="s">
        <v>1940</v>
      </c>
    </row>
    <row r="5886" spans="1:7">
      <c r="A5886" t="s">
        <v>12374</v>
      </c>
      <c r="B5886" t="s">
        <v>12423</v>
      </c>
      <c r="C5886" t="s">
        <v>12545</v>
      </c>
      <c r="D5886" t="s">
        <v>12550</v>
      </c>
      <c r="E5886" t="s">
        <v>5450</v>
      </c>
      <c r="F5886" t="s">
        <v>12596</v>
      </c>
      <c r="G5886" t="s">
        <v>1940</v>
      </c>
    </row>
    <row r="5887" spans="1:7">
      <c r="A5887" t="s">
        <v>12375</v>
      </c>
      <c r="B5887" t="s">
        <v>12423</v>
      </c>
      <c r="C5887" t="s">
        <v>12542</v>
      </c>
      <c r="D5887" t="s">
        <v>12550</v>
      </c>
      <c r="E5887" t="s">
        <v>5441</v>
      </c>
      <c r="F5887" t="s">
        <v>12596</v>
      </c>
      <c r="G5887" t="s">
        <v>1940</v>
      </c>
    </row>
    <row r="5888" spans="1:7">
      <c r="A5888" t="s">
        <v>12376</v>
      </c>
      <c r="C5888" t="s">
        <v>12547</v>
      </c>
      <c r="D5888" t="s">
        <v>12568</v>
      </c>
      <c r="E5888" t="s">
        <v>5440</v>
      </c>
      <c r="F5888" t="s">
        <v>12597</v>
      </c>
      <c r="G5888" t="s">
        <v>1676</v>
      </c>
    </row>
    <row r="5889" spans="1:7">
      <c r="A5889" t="s">
        <v>12377</v>
      </c>
      <c r="C5889" t="s">
        <v>12543</v>
      </c>
      <c r="D5889" t="s">
        <v>12543</v>
      </c>
      <c r="E5889" t="s">
        <v>5439</v>
      </c>
      <c r="F5889" t="s">
        <v>12543</v>
      </c>
    </row>
    <row r="5890" spans="1:7">
      <c r="A5890" t="s">
        <v>12378</v>
      </c>
      <c r="B5890" t="s">
        <v>12423</v>
      </c>
      <c r="C5890" t="s">
        <v>12544</v>
      </c>
      <c r="D5890" t="s">
        <v>12567</v>
      </c>
      <c r="E5890" t="s">
        <v>5450</v>
      </c>
      <c r="F5890" t="s">
        <v>12596</v>
      </c>
      <c r="G5890" t="s">
        <v>1940</v>
      </c>
    </row>
    <row r="5891" spans="1:7">
      <c r="A5891" t="s">
        <v>12379</v>
      </c>
      <c r="B5891" t="s">
        <v>12423</v>
      </c>
      <c r="C5891" t="s">
        <v>12544</v>
      </c>
      <c r="D5891" t="s">
        <v>12567</v>
      </c>
      <c r="E5891" t="s">
        <v>5450</v>
      </c>
      <c r="F5891" t="s">
        <v>12596</v>
      </c>
      <c r="G5891" t="s">
        <v>1940</v>
      </c>
    </row>
    <row r="5892" spans="1:7">
      <c r="A5892" t="s">
        <v>12380</v>
      </c>
      <c r="B5892" t="s">
        <v>12450</v>
      </c>
      <c r="C5892" t="s">
        <v>12544</v>
      </c>
      <c r="D5892" t="s">
        <v>12567</v>
      </c>
      <c r="E5892" t="s">
        <v>5450</v>
      </c>
      <c r="F5892" t="s">
        <v>12596</v>
      </c>
      <c r="G5892" t="s">
        <v>1940</v>
      </c>
    </row>
    <row r="5893" spans="1:7">
      <c r="A5893" t="s">
        <v>12381</v>
      </c>
      <c r="B5893" t="s">
        <v>12436</v>
      </c>
      <c r="C5893" t="s">
        <v>12544</v>
      </c>
      <c r="D5893" t="s">
        <v>12567</v>
      </c>
      <c r="E5893" t="s">
        <v>5450</v>
      </c>
      <c r="F5893" t="s">
        <v>12596</v>
      </c>
      <c r="G5893" t="s">
        <v>1940</v>
      </c>
    </row>
    <row r="5894" spans="1:7">
      <c r="A5894" t="s">
        <v>12382</v>
      </c>
      <c r="C5894" t="s">
        <v>12543</v>
      </c>
      <c r="D5894" t="s">
        <v>12543</v>
      </c>
      <c r="E5894" t="s">
        <v>5439</v>
      </c>
      <c r="F5894" t="s">
        <v>12543</v>
      </c>
    </row>
    <row r="5895" spans="1:7">
      <c r="A5895" t="s">
        <v>12383</v>
      </c>
      <c r="B5895" t="s">
        <v>12423</v>
      </c>
      <c r="C5895" t="s">
        <v>12545</v>
      </c>
      <c r="D5895" t="s">
        <v>12565</v>
      </c>
      <c r="E5895" t="s">
        <v>5437</v>
      </c>
      <c r="F5895" t="s">
        <v>12596</v>
      </c>
      <c r="G5895" t="s">
        <v>1940</v>
      </c>
    </row>
    <row r="5896" spans="1:7">
      <c r="A5896" t="s">
        <v>12384</v>
      </c>
      <c r="B5896" t="s">
        <v>12450</v>
      </c>
      <c r="C5896" t="s">
        <v>12545</v>
      </c>
      <c r="D5896" t="s">
        <v>12565</v>
      </c>
      <c r="E5896" t="s">
        <v>5437</v>
      </c>
      <c r="F5896" t="s">
        <v>12596</v>
      </c>
      <c r="G5896" t="s">
        <v>1940</v>
      </c>
    </row>
    <row r="5897" spans="1:7">
      <c r="A5897" t="s">
        <v>12385</v>
      </c>
      <c r="B5897" t="s">
        <v>12423</v>
      </c>
      <c r="C5897" t="s">
        <v>12545</v>
      </c>
      <c r="D5897" t="s">
        <v>12553</v>
      </c>
      <c r="E5897" t="s">
        <v>5437</v>
      </c>
      <c r="F5897" t="s">
        <v>12596</v>
      </c>
      <c r="G5897" t="s">
        <v>12603</v>
      </c>
    </row>
    <row r="5898" spans="1:7">
      <c r="A5898" t="s">
        <v>12386</v>
      </c>
      <c r="B5898" t="s">
        <v>12423</v>
      </c>
      <c r="C5898" t="s">
        <v>12545</v>
      </c>
      <c r="D5898" t="s">
        <v>12574</v>
      </c>
      <c r="E5898" t="s">
        <v>5437</v>
      </c>
      <c r="F5898" t="s">
        <v>12597</v>
      </c>
      <c r="G5898" t="s">
        <v>1884</v>
      </c>
    </row>
    <row r="5899" spans="1:7">
      <c r="A5899" t="s">
        <v>12387</v>
      </c>
      <c r="B5899" t="s">
        <v>12423</v>
      </c>
      <c r="C5899" t="s">
        <v>12545</v>
      </c>
      <c r="D5899" t="s">
        <v>12575</v>
      </c>
      <c r="E5899" t="s">
        <v>5437</v>
      </c>
      <c r="F5899" t="s">
        <v>12596</v>
      </c>
      <c r="G5899" t="s">
        <v>1940</v>
      </c>
    </row>
    <row r="5900" spans="1:7">
      <c r="A5900" t="s">
        <v>12388</v>
      </c>
      <c r="B5900" t="s">
        <v>12423</v>
      </c>
      <c r="C5900" t="s">
        <v>12545</v>
      </c>
      <c r="D5900" t="s">
        <v>12554</v>
      </c>
      <c r="E5900" t="s">
        <v>5437</v>
      </c>
      <c r="F5900" t="s">
        <v>12596</v>
      </c>
      <c r="G5900" t="s">
        <v>1940</v>
      </c>
    </row>
    <row r="5901" spans="1:7">
      <c r="A5901" t="s">
        <v>12389</v>
      </c>
      <c r="B5901" t="s">
        <v>12423</v>
      </c>
      <c r="C5901" t="s">
        <v>12545</v>
      </c>
      <c r="D5901" t="s">
        <v>12570</v>
      </c>
      <c r="E5901" t="s">
        <v>5437</v>
      </c>
      <c r="F5901" t="s">
        <v>12596</v>
      </c>
      <c r="G5901" t="s">
        <v>1940</v>
      </c>
    </row>
    <row r="5902" spans="1:7">
      <c r="A5902" t="s">
        <v>12390</v>
      </c>
      <c r="B5902" t="s">
        <v>12423</v>
      </c>
      <c r="C5902" t="s">
        <v>12544</v>
      </c>
      <c r="D5902" t="s">
        <v>12572</v>
      </c>
      <c r="E5902" t="s">
        <v>5437</v>
      </c>
      <c r="F5902" t="s">
        <v>12596</v>
      </c>
      <c r="G5902" t="s">
        <v>1940</v>
      </c>
    </row>
    <row r="5903" spans="1:7">
      <c r="A5903" t="s">
        <v>12391</v>
      </c>
      <c r="B5903" t="s">
        <v>12423</v>
      </c>
      <c r="C5903" t="s">
        <v>12545</v>
      </c>
      <c r="D5903" t="s">
        <v>12553</v>
      </c>
      <c r="E5903" t="s">
        <v>5437</v>
      </c>
      <c r="F5903" t="s">
        <v>12596</v>
      </c>
      <c r="G5903" t="s">
        <v>1940</v>
      </c>
    </row>
    <row r="5904" spans="1:7">
      <c r="A5904" t="s">
        <v>12392</v>
      </c>
      <c r="B5904" t="s">
        <v>12423</v>
      </c>
      <c r="C5904" t="s">
        <v>12545</v>
      </c>
      <c r="D5904" t="s">
        <v>12572</v>
      </c>
      <c r="E5904" t="s">
        <v>5437</v>
      </c>
      <c r="F5904" t="s">
        <v>12596</v>
      </c>
      <c r="G5904" t="s">
        <v>1940</v>
      </c>
    </row>
    <row r="5905" spans="1:7">
      <c r="A5905" t="s">
        <v>12393</v>
      </c>
      <c r="B5905" t="s">
        <v>12423</v>
      </c>
      <c r="C5905" t="s">
        <v>12545</v>
      </c>
      <c r="D5905" t="s">
        <v>12572</v>
      </c>
      <c r="E5905" t="s">
        <v>5441</v>
      </c>
      <c r="F5905" t="s">
        <v>12596</v>
      </c>
      <c r="G5905" t="s">
        <v>1940</v>
      </c>
    </row>
    <row r="5906" spans="1:7">
      <c r="A5906" t="s">
        <v>12394</v>
      </c>
      <c r="B5906" t="s">
        <v>12423</v>
      </c>
      <c r="C5906" t="s">
        <v>12545</v>
      </c>
      <c r="D5906" t="s">
        <v>12572</v>
      </c>
      <c r="E5906" t="s">
        <v>5437</v>
      </c>
      <c r="F5906" t="s">
        <v>12596</v>
      </c>
      <c r="G5906" t="s">
        <v>1940</v>
      </c>
    </row>
    <row r="5907" spans="1:7">
      <c r="A5907" t="s">
        <v>12395</v>
      </c>
      <c r="C5907" t="s">
        <v>12543</v>
      </c>
      <c r="D5907" t="s">
        <v>12543</v>
      </c>
      <c r="E5907" t="s">
        <v>5439</v>
      </c>
      <c r="F5907" t="s">
        <v>12543</v>
      </c>
    </row>
    <row r="5908" spans="1:7">
      <c r="A5908" t="s">
        <v>12396</v>
      </c>
      <c r="B5908" t="s">
        <v>12423</v>
      </c>
      <c r="C5908" t="s">
        <v>12545</v>
      </c>
      <c r="D5908" t="s">
        <v>12572</v>
      </c>
      <c r="E5908" t="s">
        <v>5437</v>
      </c>
      <c r="F5908" t="s">
        <v>12596</v>
      </c>
      <c r="G5908" t="s">
        <v>1940</v>
      </c>
    </row>
    <row r="5909" spans="1:7">
      <c r="A5909" t="s">
        <v>12397</v>
      </c>
      <c r="B5909" t="s">
        <v>12427</v>
      </c>
      <c r="C5909" t="s">
        <v>12545</v>
      </c>
      <c r="D5909" t="s">
        <v>12572</v>
      </c>
      <c r="E5909" t="s">
        <v>5437</v>
      </c>
      <c r="F5909" t="s">
        <v>12596</v>
      </c>
      <c r="G5909" t="s">
        <v>1940</v>
      </c>
    </row>
    <row r="5910" spans="1:7">
      <c r="A5910" t="s">
        <v>12398</v>
      </c>
      <c r="C5910" t="s">
        <v>12543</v>
      </c>
      <c r="D5910" t="s">
        <v>12543</v>
      </c>
      <c r="E5910" t="s">
        <v>5439</v>
      </c>
      <c r="F5910" t="s">
        <v>12543</v>
      </c>
    </row>
    <row r="5911" spans="1:7">
      <c r="A5911" t="s">
        <v>12399</v>
      </c>
      <c r="B5911" t="s">
        <v>12423</v>
      </c>
      <c r="C5911" t="s">
        <v>12542</v>
      </c>
      <c r="D5911" t="s">
        <v>12565</v>
      </c>
      <c r="E5911" t="s">
        <v>5437</v>
      </c>
      <c r="F5911" t="s">
        <v>12596</v>
      </c>
      <c r="G5911" t="s">
        <v>1940</v>
      </c>
    </row>
    <row r="5912" spans="1:7">
      <c r="A5912" t="s">
        <v>12400</v>
      </c>
      <c r="B5912" t="s">
        <v>12427</v>
      </c>
      <c r="C5912" t="s">
        <v>12542</v>
      </c>
      <c r="D5912" t="s">
        <v>12565</v>
      </c>
      <c r="E5912" t="s">
        <v>5437</v>
      </c>
      <c r="F5912" t="s">
        <v>12596</v>
      </c>
      <c r="G5912" t="s">
        <v>1940</v>
      </c>
    </row>
    <row r="5913" spans="1:7">
      <c r="A5913" t="s">
        <v>12401</v>
      </c>
      <c r="B5913" t="s">
        <v>12423</v>
      </c>
      <c r="C5913" t="s">
        <v>12545</v>
      </c>
      <c r="D5913" t="s">
        <v>12556</v>
      </c>
      <c r="E5913" t="s">
        <v>5437</v>
      </c>
      <c r="F5913" t="s">
        <v>12596</v>
      </c>
      <c r="G5913" t="s">
        <v>1940</v>
      </c>
    </row>
    <row r="5914" spans="1:7">
      <c r="A5914" t="s">
        <v>12402</v>
      </c>
      <c r="C5914" t="s">
        <v>12543</v>
      </c>
      <c r="D5914" t="s">
        <v>12543</v>
      </c>
      <c r="E5914" t="s">
        <v>5439</v>
      </c>
      <c r="F5914" t="s">
        <v>12543</v>
      </c>
    </row>
    <row r="5915" spans="1:7">
      <c r="A5915" t="s">
        <v>12403</v>
      </c>
      <c r="B5915" t="s">
        <v>12423</v>
      </c>
      <c r="C5915" t="s">
        <v>12545</v>
      </c>
      <c r="D5915" t="s">
        <v>12572</v>
      </c>
      <c r="E5915" t="s">
        <v>5437</v>
      </c>
      <c r="F5915" t="s">
        <v>12596</v>
      </c>
      <c r="G5915" t="s">
        <v>1940</v>
      </c>
    </row>
    <row r="5916" spans="1:7">
      <c r="A5916" t="s">
        <v>12404</v>
      </c>
      <c r="B5916" t="s">
        <v>12427</v>
      </c>
      <c r="C5916" t="s">
        <v>12545</v>
      </c>
      <c r="D5916" t="s">
        <v>12572</v>
      </c>
      <c r="E5916" t="s">
        <v>5437</v>
      </c>
      <c r="F5916" t="s">
        <v>12596</v>
      </c>
      <c r="G5916" t="s">
        <v>1940</v>
      </c>
    </row>
    <row r="5917" spans="1:7">
      <c r="A5917" t="s">
        <v>12405</v>
      </c>
      <c r="B5917" t="s">
        <v>12423</v>
      </c>
      <c r="C5917" t="s">
        <v>12544</v>
      </c>
      <c r="D5917" t="s">
        <v>12563</v>
      </c>
      <c r="E5917" t="s">
        <v>5441</v>
      </c>
      <c r="F5917" t="s">
        <v>12595</v>
      </c>
      <c r="G5917" t="s">
        <v>1940</v>
      </c>
    </row>
    <row r="5918" spans="1:7">
      <c r="A5918" t="s">
        <v>12406</v>
      </c>
      <c r="C5918" t="s">
        <v>12543</v>
      </c>
      <c r="D5918" t="s">
        <v>12543</v>
      </c>
      <c r="E5918" t="s">
        <v>5439</v>
      </c>
      <c r="F5918" t="s">
        <v>12543</v>
      </c>
    </row>
    <row r="5919" spans="1:7">
      <c r="A5919" t="s">
        <v>12407</v>
      </c>
      <c r="B5919" t="s">
        <v>12540</v>
      </c>
      <c r="C5919" t="s">
        <v>12545</v>
      </c>
      <c r="D5919" t="s">
        <v>12570</v>
      </c>
      <c r="E5919" t="s">
        <v>5437</v>
      </c>
      <c r="F5919" t="s">
        <v>12595</v>
      </c>
      <c r="G5919" t="s">
        <v>13621</v>
      </c>
    </row>
    <row r="5920" spans="1:7">
      <c r="A5920" t="s">
        <v>12408</v>
      </c>
      <c r="B5920" t="s">
        <v>12541</v>
      </c>
      <c r="C5920" t="s">
        <v>12546</v>
      </c>
      <c r="D5920" t="s">
        <v>12570</v>
      </c>
      <c r="E5920" t="s">
        <v>5437</v>
      </c>
      <c r="F5920" t="s">
        <v>12595</v>
      </c>
      <c r="G5920" t="s">
        <v>13621</v>
      </c>
    </row>
    <row r="5921" spans="1:7">
      <c r="A5921" t="s">
        <v>12409</v>
      </c>
      <c r="B5921" t="s">
        <v>12460</v>
      </c>
      <c r="C5921" t="s">
        <v>12545</v>
      </c>
      <c r="D5921" t="s">
        <v>12550</v>
      </c>
      <c r="E5921" t="s">
        <v>5437</v>
      </c>
      <c r="F5921" t="s">
        <v>12595</v>
      </c>
      <c r="G5921" t="s">
        <v>1940</v>
      </c>
    </row>
    <row r="5922" spans="1:7">
      <c r="A5922" t="s">
        <v>12410</v>
      </c>
      <c r="B5922" t="s">
        <v>12425</v>
      </c>
      <c r="C5922" t="s">
        <v>12545</v>
      </c>
      <c r="D5922" t="s">
        <v>12570</v>
      </c>
      <c r="E5922" t="s">
        <v>5437</v>
      </c>
      <c r="F5922" t="s">
        <v>12595</v>
      </c>
      <c r="G5922" t="s">
        <v>13622</v>
      </c>
    </row>
    <row r="5923" spans="1:7">
      <c r="A5923" t="s">
        <v>12411</v>
      </c>
      <c r="B5923" t="s">
        <v>12425</v>
      </c>
      <c r="C5923" t="s">
        <v>12545</v>
      </c>
      <c r="D5923" t="s">
        <v>12570</v>
      </c>
      <c r="E5923" t="s">
        <v>5437</v>
      </c>
      <c r="F5923" t="s">
        <v>12595</v>
      </c>
      <c r="G5923" t="s">
        <v>13623</v>
      </c>
    </row>
    <row r="5924" spans="1:7">
      <c r="A5924" t="s">
        <v>12412</v>
      </c>
      <c r="B5924" t="s">
        <v>12540</v>
      </c>
      <c r="C5924" t="s">
        <v>12546</v>
      </c>
      <c r="D5924" t="s">
        <v>12570</v>
      </c>
      <c r="E5924" t="s">
        <v>5437</v>
      </c>
      <c r="F5924" t="s">
        <v>12595</v>
      </c>
      <c r="G5924" t="s">
        <v>13621</v>
      </c>
    </row>
    <row r="5925" spans="1:7">
      <c r="A5925" t="s">
        <v>12413</v>
      </c>
      <c r="B5925" t="s">
        <v>12432</v>
      </c>
      <c r="C5925" t="s">
        <v>12545</v>
      </c>
      <c r="D5925" t="s">
        <v>12570</v>
      </c>
      <c r="E5925" t="s">
        <v>5437</v>
      </c>
      <c r="F5925" t="s">
        <v>12595</v>
      </c>
      <c r="G5925" t="s">
        <v>1940</v>
      </c>
    </row>
    <row r="5926" spans="1:7">
      <c r="A5926" t="s">
        <v>12414</v>
      </c>
      <c r="B5926" t="s">
        <v>12433</v>
      </c>
      <c r="C5926" t="s">
        <v>12545</v>
      </c>
      <c r="D5926" t="s">
        <v>12550</v>
      </c>
      <c r="E5926" t="s">
        <v>5437</v>
      </c>
      <c r="F5926" t="s">
        <v>12595</v>
      </c>
      <c r="G5926" t="s">
        <v>1940</v>
      </c>
    </row>
    <row r="5927" spans="1:7">
      <c r="A5927" t="s">
        <v>12415</v>
      </c>
      <c r="B5927" t="s">
        <v>12423</v>
      </c>
      <c r="C5927" t="s">
        <v>12545</v>
      </c>
      <c r="D5927" t="s">
        <v>12564</v>
      </c>
      <c r="E5927" t="s">
        <v>5440</v>
      </c>
      <c r="F5927" t="s">
        <v>12596</v>
      </c>
      <c r="G5927" t="s">
        <v>1940</v>
      </c>
    </row>
    <row r="5928" spans="1:7">
      <c r="A5928" t="s">
        <v>12416</v>
      </c>
      <c r="C5928" t="s">
        <v>12544</v>
      </c>
      <c r="D5928" t="s">
        <v>12552</v>
      </c>
      <c r="E5928" t="s">
        <v>5437</v>
      </c>
      <c r="F5928" t="s">
        <v>12595</v>
      </c>
      <c r="G5928" t="s">
        <v>13026</v>
      </c>
    </row>
    <row r="5929" spans="1:7">
      <c r="A5929" t="s">
        <v>12417</v>
      </c>
      <c r="B5929" t="s">
        <v>12423</v>
      </c>
      <c r="C5929" t="s">
        <v>12547</v>
      </c>
      <c r="D5929" t="s">
        <v>12580</v>
      </c>
      <c r="E5929" t="s">
        <v>5440</v>
      </c>
      <c r="F5929" t="s">
        <v>12596</v>
      </c>
      <c r="G5929" t="s">
        <v>1940</v>
      </c>
    </row>
    <row r="5930" spans="1:7">
      <c r="A5930" t="s">
        <v>12418</v>
      </c>
      <c r="B5930" t="s">
        <v>12423</v>
      </c>
      <c r="C5930" t="s">
        <v>12544</v>
      </c>
      <c r="D5930" t="s">
        <v>12567</v>
      </c>
      <c r="E5930" t="s">
        <v>5437</v>
      </c>
      <c r="F5930" t="s">
        <v>12595</v>
      </c>
      <c r="G5930" t="s">
        <v>1940</v>
      </c>
    </row>
    <row r="5931" spans="1:7">
      <c r="A5931" t="s">
        <v>12419</v>
      </c>
      <c r="C5931" t="s">
        <v>12542</v>
      </c>
      <c r="D5931" t="s">
        <v>12550</v>
      </c>
      <c r="E5931" t="s">
        <v>5440</v>
      </c>
      <c r="F5931" t="s">
        <v>12596</v>
      </c>
    </row>
    <row r="5932" spans="1:7">
      <c r="A5932" t="s">
        <v>12420</v>
      </c>
      <c r="B5932" t="s">
        <v>12423</v>
      </c>
      <c r="C5932" t="s">
        <v>12542</v>
      </c>
      <c r="D5932" t="s">
        <v>12550</v>
      </c>
      <c r="E5932" t="s">
        <v>5441</v>
      </c>
      <c r="F5932" t="s">
        <v>12595</v>
      </c>
      <c r="G5932" t="s">
        <v>1940</v>
      </c>
    </row>
    <row r="5933" spans="1:7">
      <c r="A5933" t="s">
        <v>12421</v>
      </c>
      <c r="B5933" t="s">
        <v>12436</v>
      </c>
      <c r="C5933" t="s">
        <v>12546</v>
      </c>
      <c r="D5933" t="s">
        <v>12556</v>
      </c>
      <c r="E5933" t="s">
        <v>5437</v>
      </c>
      <c r="F5933" t="s">
        <v>12596</v>
      </c>
      <c r="G5933" t="s">
        <v>1940</v>
      </c>
    </row>
    <row r="5934" spans="1:7">
      <c r="A5934" t="s">
        <v>12422</v>
      </c>
      <c r="B5934" t="s">
        <v>12423</v>
      </c>
      <c r="C5934" t="s">
        <v>12548</v>
      </c>
      <c r="D5934" t="s">
        <v>12559</v>
      </c>
      <c r="E5934" t="s">
        <v>5437</v>
      </c>
      <c r="F5934" t="s">
        <v>12596</v>
      </c>
      <c r="G5934" t="s">
        <v>1940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Risk Dashboard</vt:lpstr>
      <vt:lpstr>Detailed Analysis</vt:lpstr>
      <vt:lpstr>Raw Data</vt:lpstr>
      <vt:lpstr>Inputs</vt:lpstr>
      <vt:lpstr>Scoring_Config</vt:lpstr>
      <vt:lpstr>Application 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2025-10-27T10:23:05Z</dcterms:created>
  <dcterms:modified xsi:type="dcterms:W3CDTF">2025-10-27T10:23:05Z</dcterms:modified>
</cp:coreProperties>
</file>